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 RETIREES\"/>
    </mc:Choice>
  </mc:AlternateContent>
  <bookViews>
    <workbookView xWindow="-120" yWindow="-120" windowWidth="20730" windowHeight="11160" tabRatio="789" firstSheet="4" activeTab="7"/>
  </bookViews>
  <sheets>
    <sheet name="SUMMARY-MANDATORY" sheetId="32" r:id="rId1"/>
    <sheet name="SUMMARY-OPTIONAL" sheetId="35" r:id="rId2"/>
    <sheet name="Maam Margie" sheetId="36" r:id="rId3"/>
    <sheet name="REGIONAL OFFICE -MANDATORY" sheetId="8" r:id="rId4"/>
    <sheet name="REGIONAL OFFICE OPTIONAL" sheetId="4" r:id="rId5"/>
    <sheet name="AGUSAN NORTE MANDATORY" sheetId="1" r:id="rId6"/>
    <sheet name="AGUSAN NORTE OPTIONAL 2016" sheetId="2" r:id="rId7"/>
    <sheet name="AGUSAN DEL SUR -MANDATORY" sheetId="17" r:id="rId8"/>
    <sheet name="AGUSAN DEL SUR -OPTIONAL" sheetId="18" r:id="rId9"/>
    <sheet name="BAYUGAN CITY-MANDATORY" sheetId="9" r:id="rId10"/>
    <sheet name="BAYUGAN CITY -OPTIONAL " sheetId="7" r:id="rId11"/>
    <sheet name="BISLIG CITY -MANDATORY " sheetId="15" r:id="rId12"/>
    <sheet name="BISLIG CITY -OPTIONAL" sheetId="16" r:id="rId13"/>
    <sheet name="BUTUAN CITY-MANDATORY " sheetId="23" r:id="rId14"/>
    <sheet name="BUTUAN CITY -OPTIONAL" sheetId="25" r:id="rId15"/>
    <sheet name="CABADBARAN CITY-MANDATORY" sheetId="34" r:id="rId16"/>
    <sheet name="CABADBARAN CITY-OPTIONAL" sheetId="10" r:id="rId17"/>
    <sheet name="DINAGAT-MANDATORY" sheetId="11" r:id="rId18"/>
    <sheet name="DINAGAT-OPTIONAL" sheetId="12" r:id="rId19"/>
    <sheet name="SIARGAO-MANDATORY" sheetId="19" r:id="rId20"/>
    <sheet name="SIARGAO-OPTIONAL)" sheetId="20" r:id="rId21"/>
    <sheet name="SURIGAO DEL NORTE-MANDATORY " sheetId="22" r:id="rId22"/>
    <sheet name="SURIGAO DEL NORTE-OPTIONAL" sheetId="21" r:id="rId23"/>
    <sheet name="SURIGAO DEL SUR -MANDATORY" sheetId="30" r:id="rId24"/>
    <sheet name="SURIGAO DEL SUR -OPTIONAL" sheetId="31" r:id="rId25"/>
    <sheet name="SURIGAO  CITY -MANDATORY" sheetId="26" r:id="rId26"/>
    <sheet name="SURIGAO CITY -OPTIONAL" sheetId="28" r:id="rId27"/>
    <sheet name="TANDAG-MANDATORY" sheetId="13" r:id="rId28"/>
    <sheet name="TANDAG-OPTIONAL" sheetId="14" r:id="rId29"/>
  </sheets>
  <definedNames>
    <definedName name="_xlnm.Print_Area" localSheetId="5">'AGUSAN NORTE MANDATORY'!$B$1:$N$36</definedName>
  </definedNames>
  <calcPr calcId="152511"/>
</workbook>
</file>

<file path=xl/calcChain.xml><?xml version="1.0" encoding="utf-8"?>
<calcChain xmlns="http://schemas.openxmlformats.org/spreadsheetml/2006/main">
  <c r="I230" i="31" l="1"/>
  <c r="N229" i="31"/>
  <c r="O229" i="31" s="1"/>
  <c r="M229" i="31"/>
  <c r="L229" i="31" s="1"/>
  <c r="O228" i="31"/>
  <c r="N228" i="31"/>
  <c r="M228" i="31"/>
  <c r="L228" i="31" s="1"/>
  <c r="N227" i="31"/>
  <c r="O227" i="31" s="1"/>
  <c r="M227" i="31"/>
  <c r="L227" i="31" s="1"/>
  <c r="O226" i="31"/>
  <c r="N226" i="31"/>
  <c r="M226" i="31"/>
  <c r="L226" i="31" s="1"/>
  <c r="N225" i="31"/>
  <c r="O225" i="31" s="1"/>
  <c r="M225" i="31"/>
  <c r="L225" i="31" s="1"/>
  <c r="O224" i="31"/>
  <c r="N224" i="31"/>
  <c r="M224" i="31"/>
  <c r="L224" i="31" s="1"/>
  <c r="N223" i="31"/>
  <c r="O223" i="31" s="1"/>
  <c r="M223" i="31"/>
  <c r="L223" i="31" s="1"/>
  <c r="O222" i="31"/>
  <c r="N222" i="31"/>
  <c r="M222" i="31"/>
  <c r="L222" i="31" s="1"/>
  <c r="N221" i="31"/>
  <c r="O221" i="31" s="1"/>
  <c r="M221" i="31"/>
  <c r="L221" i="31" s="1"/>
  <c r="O220" i="31"/>
  <c r="N220" i="31"/>
  <c r="M220" i="31"/>
  <c r="L220" i="31" s="1"/>
  <c r="N219" i="31"/>
  <c r="O219" i="31" s="1"/>
  <c r="M219" i="31"/>
  <c r="L219" i="31" s="1"/>
  <c r="O218" i="31"/>
  <c r="N218" i="31"/>
  <c r="M218" i="31"/>
  <c r="L218" i="31" s="1"/>
  <c r="N217" i="31"/>
  <c r="O217" i="31" s="1"/>
  <c r="M217" i="31"/>
  <c r="L217" i="31" s="1"/>
  <c r="O216" i="31"/>
  <c r="N216" i="31"/>
  <c r="M216" i="31"/>
  <c r="L216" i="31" s="1"/>
  <c r="N215" i="31"/>
  <c r="O215" i="31" s="1"/>
  <c r="M215" i="31"/>
  <c r="L215" i="31" s="1"/>
  <c r="O214" i="31"/>
  <c r="N214" i="31"/>
  <c r="M214" i="31"/>
  <c r="L214" i="31" s="1"/>
  <c r="N213" i="31"/>
  <c r="O213" i="31" s="1"/>
  <c r="M213" i="31"/>
  <c r="L213" i="31" s="1"/>
  <c r="O212" i="31"/>
  <c r="N212" i="31"/>
  <c r="M212" i="31"/>
  <c r="L212" i="31" s="1"/>
  <c r="N211" i="31"/>
  <c r="O211" i="31" s="1"/>
  <c r="M211" i="31"/>
  <c r="L211" i="31" s="1"/>
  <c r="O210" i="31"/>
  <c r="N210" i="31"/>
  <c r="M210" i="31"/>
  <c r="L210" i="31" s="1"/>
  <c r="N209" i="31"/>
  <c r="O209" i="31" s="1"/>
  <c r="M209" i="31"/>
  <c r="L209" i="31" s="1"/>
  <c r="O208" i="31"/>
  <c r="N208" i="31"/>
  <c r="M208" i="31"/>
  <c r="L208" i="31" s="1"/>
  <c r="N207" i="31"/>
  <c r="O207" i="31" s="1"/>
  <c r="M207" i="31"/>
  <c r="L207" i="31" s="1"/>
  <c r="O206" i="31"/>
  <c r="N206" i="31"/>
  <c r="M206" i="31"/>
  <c r="L206" i="31" s="1"/>
  <c r="N205" i="31"/>
  <c r="O205" i="31" s="1"/>
  <c r="M205" i="31"/>
  <c r="L205" i="31" s="1"/>
  <c r="O204" i="31"/>
  <c r="N204" i="31"/>
  <c r="M204" i="31"/>
  <c r="L204" i="31" s="1"/>
  <c r="N203" i="31"/>
  <c r="O203" i="31" s="1"/>
  <c r="M203" i="31"/>
  <c r="L203" i="31" s="1"/>
  <c r="O202" i="31"/>
  <c r="N202" i="31"/>
  <c r="M202" i="31"/>
  <c r="L202" i="31" s="1"/>
  <c r="N201" i="31"/>
  <c r="O201" i="31" s="1"/>
  <c r="M201" i="31"/>
  <c r="L201" i="31" s="1"/>
  <c r="O200" i="31"/>
  <c r="N200" i="31"/>
  <c r="M200" i="31"/>
  <c r="L200" i="31" s="1"/>
  <c r="N199" i="31"/>
  <c r="O199" i="31" s="1"/>
  <c r="M199" i="31"/>
  <c r="L199" i="31" s="1"/>
  <c r="O198" i="31"/>
  <c r="N198" i="31"/>
  <c r="M198" i="31"/>
  <c r="L198" i="31" s="1"/>
  <c r="N197" i="31"/>
  <c r="O197" i="31" s="1"/>
  <c r="M197" i="31"/>
  <c r="L197" i="31" s="1"/>
  <c r="O196" i="31"/>
  <c r="N196" i="31"/>
  <c r="M196" i="31"/>
  <c r="L196" i="31" s="1"/>
  <c r="N195" i="31"/>
  <c r="O195" i="31" s="1"/>
  <c r="M195" i="31"/>
  <c r="L195" i="31" s="1"/>
  <c r="O194" i="31"/>
  <c r="N194" i="31"/>
  <c r="M194" i="31"/>
  <c r="L194" i="31" s="1"/>
  <c r="N193" i="31"/>
  <c r="O193" i="31" s="1"/>
  <c r="M193" i="31"/>
  <c r="L193" i="31" s="1"/>
  <c r="O192" i="31"/>
  <c r="N192" i="31"/>
  <c r="M192" i="31"/>
  <c r="L192" i="31" s="1"/>
  <c r="N191" i="31"/>
  <c r="O191" i="31" s="1"/>
  <c r="M191" i="31"/>
  <c r="L191" i="31" s="1"/>
  <c r="O190" i="31"/>
  <c r="N190" i="31"/>
  <c r="M190" i="31"/>
  <c r="L190" i="31" s="1"/>
  <c r="N189" i="31"/>
  <c r="O189" i="31" s="1"/>
  <c r="M189" i="31"/>
  <c r="L189" i="31" s="1"/>
  <c r="O188" i="31"/>
  <c r="N188" i="31"/>
  <c r="M188" i="31"/>
  <c r="L188" i="31" s="1"/>
  <c r="N187" i="31"/>
  <c r="O187" i="31" s="1"/>
  <c r="M187" i="31"/>
  <c r="L187" i="31" s="1"/>
  <c r="O186" i="31"/>
  <c r="N186" i="31"/>
  <c r="M186" i="31"/>
  <c r="L186" i="31" s="1"/>
  <c r="N185" i="31"/>
  <c r="O185" i="31" s="1"/>
  <c r="M185" i="31"/>
  <c r="L185" i="31" s="1"/>
  <c r="O184" i="31"/>
  <c r="N184" i="31"/>
  <c r="M184" i="31"/>
  <c r="L184" i="31" s="1"/>
  <c r="N183" i="31"/>
  <c r="O183" i="31" s="1"/>
  <c r="M183" i="31"/>
  <c r="L183" i="31" s="1"/>
  <c r="O182" i="31"/>
  <c r="N182" i="31"/>
  <c r="M182" i="31"/>
  <c r="L182" i="31" s="1"/>
  <c r="N181" i="31"/>
  <c r="O181" i="31" s="1"/>
  <c r="M181" i="31"/>
  <c r="L181" i="31" s="1"/>
  <c r="O180" i="31"/>
  <c r="N180" i="31"/>
  <c r="M180" i="31"/>
  <c r="L180" i="31" s="1"/>
  <c r="N179" i="31"/>
  <c r="O179" i="31" s="1"/>
  <c r="M179" i="31"/>
  <c r="L179" i="31" s="1"/>
  <c r="O178" i="31"/>
  <c r="N178" i="31"/>
  <c r="M178" i="31"/>
  <c r="L178" i="31" s="1"/>
  <c r="N177" i="31"/>
  <c r="O177" i="31" s="1"/>
  <c r="M177" i="31"/>
  <c r="L177" i="31" s="1"/>
  <c r="O176" i="31"/>
  <c r="N176" i="31"/>
  <c r="M176" i="31"/>
  <c r="L176" i="31" s="1"/>
  <c r="N175" i="31"/>
  <c r="O175" i="31" s="1"/>
  <c r="M175" i="31"/>
  <c r="L175" i="31" s="1"/>
  <c r="O174" i="31"/>
  <c r="N174" i="31"/>
  <c r="M174" i="31"/>
  <c r="L174" i="31" s="1"/>
  <c r="N173" i="31"/>
  <c r="O173" i="31" s="1"/>
  <c r="M173" i="31"/>
  <c r="L173" i="31" s="1"/>
  <c r="O172" i="31"/>
  <c r="N172" i="31"/>
  <c r="M172" i="31"/>
  <c r="L172" i="31" s="1"/>
  <c r="N171" i="31"/>
  <c r="O171" i="31" s="1"/>
  <c r="M171" i="31"/>
  <c r="L171" i="31" s="1"/>
  <c r="O170" i="31"/>
  <c r="N170" i="31"/>
  <c r="M170" i="31"/>
  <c r="L170" i="31" s="1"/>
  <c r="N169" i="31"/>
  <c r="O169" i="31" s="1"/>
  <c r="M169" i="31"/>
  <c r="L169" i="31" s="1"/>
  <c r="O168" i="31"/>
  <c r="N168" i="31"/>
  <c r="M168" i="31"/>
  <c r="L168" i="31" s="1"/>
  <c r="N167" i="31"/>
  <c r="O167" i="31" s="1"/>
  <c r="M167" i="31"/>
  <c r="L167" i="31" s="1"/>
  <c r="O166" i="31"/>
  <c r="N166" i="31"/>
  <c r="M166" i="31"/>
  <c r="L166" i="31" s="1"/>
  <c r="N165" i="31"/>
  <c r="O165" i="31" s="1"/>
  <c r="M165" i="31"/>
  <c r="L165" i="31" s="1"/>
  <c r="O164" i="31"/>
  <c r="N164" i="31"/>
  <c r="M164" i="31"/>
  <c r="L164" i="31" s="1"/>
  <c r="N163" i="31"/>
  <c r="O163" i="31" s="1"/>
  <c r="M163" i="31"/>
  <c r="L163" i="31" s="1"/>
  <c r="O162" i="31"/>
  <c r="N162" i="31"/>
  <c r="M162" i="31"/>
  <c r="L162" i="31" s="1"/>
  <c r="N161" i="31"/>
  <c r="O161" i="31" s="1"/>
  <c r="M161" i="31"/>
  <c r="L161" i="31" s="1"/>
  <c r="O160" i="31"/>
  <c r="N160" i="31"/>
  <c r="M160" i="31"/>
  <c r="L160" i="31" s="1"/>
  <c r="N159" i="31"/>
  <c r="O159" i="31" s="1"/>
  <c r="M159" i="31"/>
  <c r="L159" i="31" s="1"/>
  <c r="O158" i="31"/>
  <c r="N158" i="31"/>
  <c r="M158" i="31"/>
  <c r="L158" i="31" s="1"/>
  <c r="N157" i="31"/>
  <c r="O157" i="31" s="1"/>
  <c r="M157" i="31"/>
  <c r="L157" i="31" s="1"/>
  <c r="O156" i="31"/>
  <c r="N156" i="31"/>
  <c r="M156" i="31"/>
  <c r="L156" i="31" s="1"/>
  <c r="N155" i="31"/>
  <c r="O155" i="31" s="1"/>
  <c r="M155" i="31"/>
  <c r="L155" i="31" s="1"/>
  <c r="O154" i="31"/>
  <c r="N154" i="31"/>
  <c r="M154" i="31"/>
  <c r="L154" i="31" s="1"/>
  <c r="N153" i="31"/>
  <c r="O153" i="31" s="1"/>
  <c r="M153" i="31"/>
  <c r="L153" i="31" s="1"/>
  <c r="O152" i="31"/>
  <c r="N152" i="31"/>
  <c r="M152" i="31"/>
  <c r="L152" i="31" s="1"/>
  <c r="N151" i="31"/>
  <c r="O151" i="31" s="1"/>
  <c r="M151" i="31"/>
  <c r="L151" i="31" s="1"/>
  <c r="O150" i="31"/>
  <c r="N150" i="31"/>
  <c r="M150" i="31"/>
  <c r="L150" i="31" s="1"/>
  <c r="N149" i="31"/>
  <c r="O149" i="31" s="1"/>
  <c r="M149" i="31"/>
  <c r="L149" i="31" s="1"/>
  <c r="O148" i="31"/>
  <c r="N148" i="31"/>
  <c r="M148" i="31"/>
  <c r="L148" i="31" s="1"/>
  <c r="N147" i="31"/>
  <c r="O147" i="31" s="1"/>
  <c r="M147" i="31"/>
  <c r="L147" i="31" s="1"/>
  <c r="O146" i="31"/>
  <c r="N146" i="31"/>
  <c r="M146" i="31"/>
  <c r="L146" i="31" s="1"/>
  <c r="N145" i="31"/>
  <c r="O145" i="31" s="1"/>
  <c r="M145" i="31"/>
  <c r="L145" i="31" s="1"/>
  <c r="O144" i="31"/>
  <c r="N144" i="31"/>
  <c r="M144" i="31"/>
  <c r="L144" i="31" s="1"/>
  <c r="N143" i="31"/>
  <c r="O143" i="31" s="1"/>
  <c r="M143" i="31"/>
  <c r="L143" i="31" s="1"/>
  <c r="O142" i="31"/>
  <c r="N142" i="31"/>
  <c r="M142" i="31"/>
  <c r="L142" i="31" s="1"/>
  <c r="N141" i="31"/>
  <c r="O141" i="31" s="1"/>
  <c r="M141" i="31"/>
  <c r="L141" i="31" s="1"/>
  <c r="O140" i="31"/>
  <c r="N140" i="31"/>
  <c r="M140" i="31"/>
  <c r="L140" i="31" s="1"/>
  <c r="N139" i="31"/>
  <c r="O139" i="31" s="1"/>
  <c r="M139" i="31"/>
  <c r="L139" i="31" s="1"/>
  <c r="O138" i="31"/>
  <c r="N138" i="31"/>
  <c r="M138" i="31"/>
  <c r="L138" i="31" s="1"/>
  <c r="N137" i="31"/>
  <c r="O137" i="31" s="1"/>
  <c r="M137" i="31"/>
  <c r="L137" i="31" s="1"/>
  <c r="O136" i="31"/>
  <c r="N136" i="31"/>
  <c r="M136" i="31"/>
  <c r="L136" i="31" s="1"/>
  <c r="N135" i="31"/>
  <c r="O135" i="31" s="1"/>
  <c r="M135" i="31"/>
  <c r="L135" i="31" s="1"/>
  <c r="O134" i="31"/>
  <c r="N134" i="31"/>
  <c r="M134" i="31"/>
  <c r="L134" i="31" s="1"/>
  <c r="N133" i="31"/>
  <c r="O133" i="31" s="1"/>
  <c r="M133" i="31"/>
  <c r="L133" i="31" s="1"/>
  <c r="O132" i="31"/>
  <c r="N132" i="31"/>
  <c r="M132" i="31"/>
  <c r="L132" i="31" s="1"/>
  <c r="N131" i="31"/>
  <c r="O131" i="31" s="1"/>
  <c r="M131" i="31"/>
  <c r="L131" i="31" s="1"/>
  <c r="O130" i="31"/>
  <c r="N130" i="31"/>
  <c r="M130" i="31"/>
  <c r="L130" i="31" s="1"/>
  <c r="N129" i="31"/>
  <c r="O129" i="31" s="1"/>
  <c r="M129" i="31"/>
  <c r="L129" i="31" s="1"/>
  <c r="O128" i="31"/>
  <c r="N128" i="31"/>
  <c r="M128" i="31"/>
  <c r="L128" i="31" s="1"/>
  <c r="N127" i="31"/>
  <c r="O127" i="31" s="1"/>
  <c r="M127" i="31"/>
  <c r="L127" i="31" s="1"/>
  <c r="O126" i="31"/>
  <c r="N126" i="31"/>
  <c r="M126" i="31"/>
  <c r="L126" i="31" s="1"/>
  <c r="N125" i="31"/>
  <c r="O125" i="31" s="1"/>
  <c r="M125" i="31"/>
  <c r="L125" i="31" s="1"/>
  <c r="O124" i="31"/>
  <c r="N124" i="31"/>
  <c r="M124" i="31"/>
  <c r="L124" i="31" s="1"/>
  <c r="N123" i="31"/>
  <c r="O123" i="31" s="1"/>
  <c r="M123" i="31"/>
  <c r="L123" i="31" s="1"/>
  <c r="O122" i="31"/>
  <c r="N122" i="31"/>
  <c r="M122" i="31"/>
  <c r="L122" i="31" s="1"/>
  <c r="N121" i="31"/>
  <c r="O121" i="31" s="1"/>
  <c r="M121" i="31"/>
  <c r="L121" i="31" s="1"/>
  <c r="O120" i="31"/>
  <c r="N120" i="31"/>
  <c r="M120" i="31"/>
  <c r="L120" i="31" s="1"/>
  <c r="N119" i="31"/>
  <c r="O119" i="31" s="1"/>
  <c r="M119" i="31"/>
  <c r="L119" i="31" s="1"/>
  <c r="O118" i="31"/>
  <c r="N118" i="31"/>
  <c r="M118" i="31"/>
  <c r="L118" i="31" s="1"/>
  <c r="N117" i="31"/>
  <c r="O117" i="31" s="1"/>
  <c r="M117" i="31"/>
  <c r="L117" i="31" s="1"/>
  <c r="O116" i="31"/>
  <c r="N116" i="31"/>
  <c r="M116" i="31"/>
  <c r="L116" i="31" s="1"/>
  <c r="N115" i="31"/>
  <c r="O115" i="31" s="1"/>
  <c r="M115" i="31"/>
  <c r="L115" i="31" s="1"/>
  <c r="O114" i="31"/>
  <c r="N114" i="31"/>
  <c r="M114" i="31"/>
  <c r="L114" i="31" s="1"/>
  <c r="N113" i="31"/>
  <c r="O113" i="31" s="1"/>
  <c r="M113" i="31"/>
  <c r="L113" i="31" s="1"/>
  <c r="O112" i="31"/>
  <c r="N112" i="31"/>
  <c r="M112" i="31"/>
  <c r="L112" i="31" s="1"/>
  <c r="N111" i="31"/>
  <c r="O111" i="31" s="1"/>
  <c r="M111" i="31"/>
  <c r="L111" i="31" s="1"/>
  <c r="O110" i="31"/>
  <c r="N110" i="31"/>
  <c r="M110" i="31"/>
  <c r="L110" i="31" s="1"/>
  <c r="N109" i="31"/>
  <c r="O109" i="31" s="1"/>
  <c r="M109" i="31"/>
  <c r="L109" i="31" s="1"/>
  <c r="O108" i="31"/>
  <c r="N108" i="31"/>
  <c r="M108" i="31"/>
  <c r="L108" i="31" s="1"/>
  <c r="N107" i="31"/>
  <c r="O107" i="31" s="1"/>
  <c r="M107" i="31"/>
  <c r="L107" i="31" s="1"/>
  <c r="O106" i="31"/>
  <c r="N106" i="31"/>
  <c r="M106" i="31"/>
  <c r="L106" i="31" s="1"/>
  <c r="N105" i="31"/>
  <c r="O105" i="31" s="1"/>
  <c r="M105" i="31"/>
  <c r="L105" i="31" s="1"/>
  <c r="O104" i="31"/>
  <c r="N104" i="31"/>
  <c r="M104" i="31"/>
  <c r="L104" i="31" s="1"/>
  <c r="N103" i="31"/>
  <c r="O103" i="31" s="1"/>
  <c r="M103" i="31"/>
  <c r="L103" i="31" s="1"/>
  <c r="O102" i="31"/>
  <c r="N102" i="31"/>
  <c r="M102" i="31"/>
  <c r="L102" i="31" s="1"/>
  <c r="N101" i="31"/>
  <c r="O101" i="31" s="1"/>
  <c r="M101" i="31"/>
  <c r="L101" i="31" s="1"/>
  <c r="O100" i="31"/>
  <c r="N100" i="31"/>
  <c r="M100" i="31"/>
  <c r="L100" i="31" s="1"/>
  <c r="N99" i="31"/>
  <c r="O99" i="31" s="1"/>
  <c r="M99" i="31"/>
  <c r="L99" i="31" s="1"/>
  <c r="O98" i="31"/>
  <c r="N98" i="31"/>
  <c r="M98" i="31"/>
  <c r="L98" i="31" s="1"/>
  <c r="N97" i="31"/>
  <c r="O97" i="31" s="1"/>
  <c r="M97" i="31"/>
  <c r="L97" i="31" s="1"/>
  <c r="O96" i="31"/>
  <c r="N96" i="31"/>
  <c r="M96" i="31"/>
  <c r="L96" i="31" s="1"/>
  <c r="N95" i="31"/>
  <c r="O95" i="31" s="1"/>
  <c r="M95" i="31"/>
  <c r="L95" i="31" s="1"/>
  <c r="O94" i="31"/>
  <c r="N94" i="31"/>
  <c r="M94" i="31"/>
  <c r="L94" i="31" s="1"/>
  <c r="N93" i="31"/>
  <c r="O93" i="31" s="1"/>
  <c r="M93" i="31"/>
  <c r="L93" i="31" s="1"/>
  <c r="O92" i="31"/>
  <c r="N92" i="31"/>
  <c r="M92" i="31"/>
  <c r="L92" i="31" s="1"/>
  <c r="N91" i="31"/>
  <c r="O91" i="31" s="1"/>
  <c r="M91" i="31"/>
  <c r="L91" i="31" s="1"/>
  <c r="O90" i="31"/>
  <c r="N90" i="31"/>
  <c r="M90" i="31"/>
  <c r="L90" i="31" s="1"/>
  <c r="N89" i="31"/>
  <c r="O89" i="31" s="1"/>
  <c r="M89" i="31"/>
  <c r="L89" i="31" s="1"/>
  <c r="O88" i="31"/>
  <c r="N88" i="31"/>
  <c r="M88" i="31"/>
  <c r="L88" i="31" s="1"/>
  <c r="N87" i="31"/>
  <c r="O87" i="31" s="1"/>
  <c r="M87" i="31"/>
  <c r="L87" i="31" s="1"/>
  <c r="O86" i="31"/>
  <c r="N86" i="31"/>
  <c r="M86" i="31"/>
  <c r="L86" i="31" s="1"/>
  <c r="N85" i="31"/>
  <c r="O85" i="31" s="1"/>
  <c r="M85" i="31"/>
  <c r="L85" i="31" s="1"/>
  <c r="O84" i="31"/>
  <c r="N84" i="31"/>
  <c r="M84" i="31"/>
  <c r="L84" i="31" s="1"/>
  <c r="N83" i="31"/>
  <c r="O83" i="31" s="1"/>
  <c r="M83" i="31"/>
  <c r="L83" i="31" s="1"/>
  <c r="O82" i="31"/>
  <c r="N82" i="31"/>
  <c r="M82" i="31"/>
  <c r="L82" i="31" s="1"/>
  <c r="N81" i="31"/>
  <c r="O81" i="31" s="1"/>
  <c r="M81" i="31"/>
  <c r="L81" i="31" s="1"/>
  <c r="O80" i="31"/>
  <c r="N80" i="31"/>
  <c r="M80" i="31"/>
  <c r="L80" i="31" s="1"/>
  <c r="N79" i="31"/>
  <c r="O79" i="31" s="1"/>
  <c r="M79" i="31"/>
  <c r="L79" i="31" s="1"/>
  <c r="O78" i="31"/>
  <c r="N78" i="31"/>
  <c r="M78" i="31"/>
  <c r="L78" i="31" s="1"/>
  <c r="N77" i="31"/>
  <c r="O77" i="31" s="1"/>
  <c r="M77" i="31"/>
  <c r="L77" i="31" s="1"/>
  <c r="O76" i="31"/>
  <c r="N76" i="31"/>
  <c r="M76" i="31"/>
  <c r="L76" i="31" s="1"/>
  <c r="N75" i="31"/>
  <c r="O75" i="31" s="1"/>
  <c r="M75" i="31"/>
  <c r="L75" i="31" s="1"/>
  <c r="O74" i="31"/>
  <c r="N74" i="31"/>
  <c r="M74" i="31"/>
  <c r="L74" i="31" s="1"/>
  <c r="N73" i="31"/>
  <c r="O73" i="31" s="1"/>
  <c r="M73" i="31"/>
  <c r="L73" i="31" s="1"/>
  <c r="O72" i="31"/>
  <c r="N72" i="31"/>
  <c r="M72" i="31"/>
  <c r="L72" i="31" s="1"/>
  <c r="N71" i="31"/>
  <c r="O71" i="31" s="1"/>
  <c r="M71" i="31"/>
  <c r="L71" i="31" s="1"/>
  <c r="O70" i="31"/>
  <c r="N70" i="31"/>
  <c r="M70" i="31"/>
  <c r="L70" i="31" s="1"/>
  <c r="N69" i="31"/>
  <c r="O69" i="31" s="1"/>
  <c r="M69" i="31"/>
  <c r="L69" i="31" s="1"/>
  <c r="O68" i="31"/>
  <c r="N68" i="31"/>
  <c r="M68" i="31"/>
  <c r="L68" i="31" s="1"/>
  <c r="N67" i="31"/>
  <c r="O67" i="31" s="1"/>
  <c r="M67" i="31"/>
  <c r="L67" i="31" s="1"/>
  <c r="O66" i="31"/>
  <c r="N66" i="31"/>
  <c r="M66" i="31"/>
  <c r="L66" i="31" s="1"/>
  <c r="N65" i="31"/>
  <c r="O65" i="31" s="1"/>
  <c r="M65" i="31"/>
  <c r="L65" i="31" s="1"/>
  <c r="O64" i="31"/>
  <c r="N64" i="31"/>
  <c r="M64" i="31"/>
  <c r="L64" i="31" s="1"/>
  <c r="N63" i="31"/>
  <c r="O63" i="31" s="1"/>
  <c r="M63" i="31"/>
  <c r="L63" i="31" s="1"/>
  <c r="O62" i="31"/>
  <c r="N62" i="31"/>
  <c r="M62" i="31"/>
  <c r="L62" i="31" s="1"/>
  <c r="N61" i="31"/>
  <c r="O61" i="31" s="1"/>
  <c r="M61" i="31"/>
  <c r="L61" i="31" s="1"/>
  <c r="O60" i="31"/>
  <c r="N60" i="31"/>
  <c r="M60" i="31"/>
  <c r="L60" i="31" s="1"/>
  <c r="N59" i="31"/>
  <c r="O59" i="31" s="1"/>
  <c r="M59" i="31"/>
  <c r="L59" i="31" s="1"/>
  <c r="O58" i="31"/>
  <c r="N58" i="31"/>
  <c r="M58" i="31"/>
  <c r="L58" i="31" s="1"/>
  <c r="N57" i="31"/>
  <c r="O57" i="31" s="1"/>
  <c r="M57" i="31"/>
  <c r="L57" i="31" s="1"/>
  <c r="O56" i="31"/>
  <c r="N56" i="31"/>
  <c r="M56" i="31"/>
  <c r="L56" i="31" s="1"/>
  <c r="N55" i="31"/>
  <c r="O55" i="31" s="1"/>
  <c r="M55" i="31"/>
  <c r="L55" i="31" s="1"/>
  <c r="O54" i="31"/>
  <c r="N54" i="31"/>
  <c r="M54" i="31"/>
  <c r="L54" i="31" s="1"/>
  <c r="N53" i="31"/>
  <c r="O53" i="31" s="1"/>
  <c r="M53" i="31"/>
  <c r="L53" i="31" s="1"/>
  <c r="O52" i="31"/>
  <c r="N52" i="31"/>
  <c r="M52" i="31"/>
  <c r="L52" i="31" s="1"/>
  <c r="N51" i="31"/>
  <c r="O51" i="31" s="1"/>
  <c r="M51" i="31"/>
  <c r="L51" i="31" s="1"/>
  <c r="O50" i="31"/>
  <c r="N50" i="31"/>
  <c r="M50" i="31"/>
  <c r="L50" i="31" s="1"/>
  <c r="N49" i="31"/>
  <c r="O49" i="31" s="1"/>
  <c r="M49" i="31"/>
  <c r="L49" i="31" s="1"/>
  <c r="O48" i="31"/>
  <c r="N48" i="31"/>
  <c r="M48" i="31"/>
  <c r="L48" i="31" s="1"/>
  <c r="N47" i="31"/>
  <c r="O47" i="31" s="1"/>
  <c r="M47" i="31"/>
  <c r="L47" i="31" s="1"/>
  <c r="O46" i="31"/>
  <c r="N46" i="31"/>
  <c r="M46" i="31"/>
  <c r="L46" i="31" s="1"/>
  <c r="N45" i="31"/>
  <c r="O45" i="31" s="1"/>
  <c r="M45" i="31"/>
  <c r="L45" i="31" s="1"/>
  <c r="O44" i="31"/>
  <c r="N44" i="31"/>
  <c r="M44" i="31"/>
  <c r="L44" i="31" s="1"/>
  <c r="N43" i="31"/>
  <c r="O43" i="31" s="1"/>
  <c r="M43" i="31"/>
  <c r="L43" i="31" s="1"/>
  <c r="O42" i="31"/>
  <c r="N42" i="31"/>
  <c r="M42" i="31"/>
  <c r="L42" i="31" s="1"/>
  <c r="N41" i="31"/>
  <c r="O41" i="31" s="1"/>
  <c r="M41" i="31"/>
  <c r="L41" i="31" s="1"/>
  <c r="O40" i="31"/>
  <c r="N40" i="31"/>
  <c r="M40" i="31"/>
  <c r="L40" i="31" s="1"/>
  <c r="N39" i="31"/>
  <c r="O39" i="31" s="1"/>
  <c r="M39" i="31"/>
  <c r="L39" i="31" s="1"/>
  <c r="O38" i="31"/>
  <c r="N38" i="31"/>
  <c r="M38" i="31"/>
  <c r="L38" i="31" s="1"/>
  <c r="N37" i="31"/>
  <c r="O37" i="31" s="1"/>
  <c r="M37" i="31"/>
  <c r="L37" i="31" s="1"/>
  <c r="O36" i="31"/>
  <c r="N36" i="31"/>
  <c r="M36" i="31"/>
  <c r="L36" i="31" s="1"/>
  <c r="N35" i="31"/>
  <c r="O35" i="31" s="1"/>
  <c r="M35" i="31"/>
  <c r="L35" i="31" s="1"/>
  <c r="O34" i="31"/>
  <c r="N34" i="31"/>
  <c r="M34" i="31"/>
  <c r="L34" i="31" s="1"/>
  <c r="N33" i="31"/>
  <c r="O33" i="31" s="1"/>
  <c r="M33" i="31"/>
  <c r="L33" i="31" s="1"/>
  <c r="O32" i="31"/>
  <c r="N32" i="31"/>
  <c r="M32" i="31"/>
  <c r="L32" i="31" s="1"/>
  <c r="N31" i="31"/>
  <c r="O31" i="31" s="1"/>
  <c r="M31" i="31"/>
  <c r="L31" i="31" s="1"/>
  <c r="O30" i="31"/>
  <c r="N30" i="31"/>
  <c r="M30" i="31"/>
  <c r="L30" i="31" s="1"/>
  <c r="N29" i="31"/>
  <c r="O29" i="31" s="1"/>
  <c r="M29" i="31"/>
  <c r="L29" i="31" s="1"/>
  <c r="O28" i="31"/>
  <c r="N28" i="31"/>
  <c r="M28" i="31"/>
  <c r="L28" i="31" s="1"/>
  <c r="N27" i="31"/>
  <c r="O27" i="31" s="1"/>
  <c r="M27" i="31"/>
  <c r="L27" i="31" s="1"/>
  <c r="O26" i="31"/>
  <c r="N26" i="31"/>
  <c r="M26" i="31"/>
  <c r="L26" i="31" s="1"/>
  <c r="N25" i="31"/>
  <c r="O25" i="31" s="1"/>
  <c r="M25" i="31"/>
  <c r="L25" i="31" s="1"/>
  <c r="O24" i="31"/>
  <c r="N24" i="31"/>
  <c r="M24" i="31"/>
  <c r="L24" i="31" s="1"/>
  <c r="N23" i="31"/>
  <c r="O23" i="31" s="1"/>
  <c r="M23" i="31"/>
  <c r="L23" i="31" s="1"/>
  <c r="O22" i="31"/>
  <c r="N22" i="31"/>
  <c r="M22" i="31"/>
  <c r="L22" i="31" s="1"/>
  <c r="N21" i="31"/>
  <c r="O21" i="31" s="1"/>
  <c r="M21" i="31"/>
  <c r="L21" i="31" s="1"/>
  <c r="O20" i="31"/>
  <c r="N20" i="31"/>
  <c r="M20" i="31"/>
  <c r="L20" i="31" s="1"/>
  <c r="N19" i="31"/>
  <c r="O19" i="31" s="1"/>
  <c r="M19" i="31"/>
  <c r="L19" i="31" s="1"/>
  <c r="O18" i="31"/>
  <c r="N18" i="31"/>
  <c r="M18" i="31"/>
  <c r="L18" i="31" s="1"/>
  <c r="N17" i="31"/>
  <c r="O17" i="31" s="1"/>
  <c r="M17" i="31"/>
  <c r="L17" i="31" s="1"/>
  <c r="O16" i="31"/>
  <c r="N16" i="31"/>
  <c r="M16" i="31"/>
  <c r="L16" i="31" s="1"/>
  <c r="N15" i="31"/>
  <c r="O15" i="31" s="1"/>
  <c r="M15" i="31"/>
  <c r="L15" i="31" s="1"/>
  <c r="O14" i="31"/>
  <c r="N14" i="31"/>
  <c r="M14" i="31"/>
  <c r="L14" i="31" s="1"/>
  <c r="A14" i="3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112" i="31" s="1"/>
  <c r="A113" i="31" s="1"/>
  <c r="A114" i="31" s="1"/>
  <c r="A115" i="31" s="1"/>
  <c r="A116" i="31" s="1"/>
  <c r="A117" i="31" s="1"/>
  <c r="A118" i="31" s="1"/>
  <c r="A119" i="31" s="1"/>
  <c r="A120" i="31" s="1"/>
  <c r="A121" i="31" s="1"/>
  <c r="A122" i="31" s="1"/>
  <c r="A123" i="31" s="1"/>
  <c r="A124" i="31" s="1"/>
  <c r="A125" i="31" s="1"/>
  <c r="A126" i="31" s="1"/>
  <c r="A127" i="31" s="1"/>
  <c r="A128" i="31" s="1"/>
  <c r="A129" i="31" s="1"/>
  <c r="A130" i="31" s="1"/>
  <c r="A131" i="31" s="1"/>
  <c r="A132" i="31" s="1"/>
  <c r="A133" i="31" s="1"/>
  <c r="A134" i="31" s="1"/>
  <c r="A135" i="31" s="1"/>
  <c r="A136" i="31" s="1"/>
  <c r="A137" i="31" s="1"/>
  <c r="A138" i="31" s="1"/>
  <c r="A139" i="31" s="1"/>
  <c r="A140" i="31" s="1"/>
  <c r="A141" i="31" s="1"/>
  <c r="A142" i="31" s="1"/>
  <c r="A143" i="31" s="1"/>
  <c r="A144" i="31" s="1"/>
  <c r="A145" i="31" s="1"/>
  <c r="A146" i="31" s="1"/>
  <c r="A147" i="31" s="1"/>
  <c r="A148" i="31" s="1"/>
  <c r="A149" i="31" s="1"/>
  <c r="A150" i="31" s="1"/>
  <c r="A151" i="31" s="1"/>
  <c r="A152" i="31" s="1"/>
  <c r="A153" i="31" s="1"/>
  <c r="A154" i="31" s="1"/>
  <c r="A155" i="31" s="1"/>
  <c r="A156" i="31" s="1"/>
  <c r="A157" i="31" s="1"/>
  <c r="A158" i="31" s="1"/>
  <c r="A159" i="31" s="1"/>
  <c r="A160" i="31" s="1"/>
  <c r="A161" i="31" s="1"/>
  <c r="A162" i="31" s="1"/>
  <c r="A163" i="31" s="1"/>
  <c r="A164" i="31" s="1"/>
  <c r="A165" i="31" s="1"/>
  <c r="A166" i="31" s="1"/>
  <c r="A167" i="31" s="1"/>
  <c r="A168" i="31" s="1"/>
  <c r="A169" i="31" s="1"/>
  <c r="A170" i="31" s="1"/>
  <c r="A171" i="31" s="1"/>
  <c r="A172" i="31" s="1"/>
  <c r="A173" i="31" s="1"/>
  <c r="A174" i="31" s="1"/>
  <c r="A175" i="31" s="1"/>
  <c r="A176" i="31" s="1"/>
  <c r="A177" i="31" s="1"/>
  <c r="A178" i="31" s="1"/>
  <c r="A179" i="31" s="1"/>
  <c r="A180" i="31" s="1"/>
  <c r="A181" i="31" s="1"/>
  <c r="A182" i="31" s="1"/>
  <c r="A183" i="31" s="1"/>
  <c r="A184" i="31" s="1"/>
  <c r="A185" i="31" s="1"/>
  <c r="A186" i="31" s="1"/>
  <c r="A187" i="31" s="1"/>
  <c r="A188" i="31" s="1"/>
  <c r="A189" i="31" s="1"/>
  <c r="A190" i="31" s="1"/>
  <c r="A191" i="31" s="1"/>
  <c r="A192" i="31" s="1"/>
  <c r="A193" i="31" s="1"/>
  <c r="A194" i="31" s="1"/>
  <c r="A195" i="31" s="1"/>
  <c r="A196" i="31" s="1"/>
  <c r="A197" i="31" s="1"/>
  <c r="A198" i="31" s="1"/>
  <c r="A199" i="31" s="1"/>
  <c r="A200" i="31" s="1"/>
  <c r="A201" i="31" s="1"/>
  <c r="A202" i="31" s="1"/>
  <c r="A203" i="31" s="1"/>
  <c r="A204" i="31" s="1"/>
  <c r="A205" i="31" s="1"/>
  <c r="A206" i="31" s="1"/>
  <c r="A207" i="31" s="1"/>
  <c r="A208" i="31" s="1"/>
  <c r="A209" i="31" s="1"/>
  <c r="A210" i="31" s="1"/>
  <c r="A211" i="31" s="1"/>
  <c r="A212" i="31" s="1"/>
  <c r="A213" i="31" s="1"/>
  <c r="A214" i="31" s="1"/>
  <c r="A215" i="31" s="1"/>
  <c r="A216" i="31" s="1"/>
  <c r="A217" i="31" s="1"/>
  <c r="A218" i="31" s="1"/>
  <c r="A219" i="31" s="1"/>
  <c r="A220" i="31" s="1"/>
  <c r="A221" i="31" s="1"/>
  <c r="A222" i="31" s="1"/>
  <c r="A223" i="31" s="1"/>
  <c r="A224" i="31" s="1"/>
  <c r="A225" i="31" s="1"/>
  <c r="A226" i="31" s="1"/>
  <c r="A227" i="31" s="1"/>
  <c r="A228" i="31" s="1"/>
  <c r="A229" i="31" s="1"/>
  <c r="N13" i="31"/>
  <c r="O13" i="31" s="1"/>
  <c r="O230" i="31" s="1"/>
  <c r="M13" i="31"/>
  <c r="L13" i="31" s="1"/>
  <c r="I30" i="30"/>
  <c r="N29" i="30"/>
  <c r="O29" i="30" s="1"/>
  <c r="M29" i="30"/>
  <c r="L29" i="30" s="1"/>
  <c r="N28" i="30"/>
  <c r="O28" i="30" s="1"/>
  <c r="M28" i="30"/>
  <c r="L28" i="30"/>
  <c r="N27" i="30"/>
  <c r="O27" i="30" s="1"/>
  <c r="M27" i="30"/>
  <c r="L27" i="30" s="1"/>
  <c r="N26" i="30"/>
  <c r="O26" i="30" s="1"/>
  <c r="M26" i="30"/>
  <c r="L26" i="30"/>
  <c r="N25" i="30"/>
  <c r="O25" i="30" s="1"/>
  <c r="M25" i="30"/>
  <c r="L25" i="30" s="1"/>
  <c r="N24" i="30"/>
  <c r="O24" i="30" s="1"/>
  <c r="M24" i="30"/>
  <c r="L24" i="30"/>
  <c r="N23" i="30"/>
  <c r="O23" i="30" s="1"/>
  <c r="M23" i="30"/>
  <c r="L23" i="30" s="1"/>
  <c r="N22" i="30"/>
  <c r="O22" i="30" s="1"/>
  <c r="M22" i="30"/>
  <c r="L22" i="30" s="1"/>
  <c r="N21" i="30"/>
  <c r="O21" i="30" s="1"/>
  <c r="M21" i="30"/>
  <c r="L21" i="30" s="1"/>
  <c r="N20" i="30"/>
  <c r="O20" i="30" s="1"/>
  <c r="M20" i="30"/>
  <c r="L20" i="30" s="1"/>
  <c r="O19" i="30"/>
  <c r="N19" i="30"/>
  <c r="M19" i="30"/>
  <c r="L19" i="30" s="1"/>
  <c r="N18" i="30"/>
  <c r="O18" i="30" s="1"/>
  <c r="M18" i="30"/>
  <c r="L18" i="30" s="1"/>
  <c r="O17" i="30"/>
  <c r="N17" i="30"/>
  <c r="M17" i="30"/>
  <c r="L17" i="30" s="1"/>
  <c r="N16" i="30"/>
  <c r="O16" i="30" s="1"/>
  <c r="M16" i="30"/>
  <c r="L16" i="30" s="1"/>
  <c r="O15" i="30"/>
  <c r="N15" i="30"/>
  <c r="M15" i="30"/>
  <c r="L15" i="30" s="1"/>
  <c r="N14" i="30"/>
  <c r="O14" i="30" s="1"/>
  <c r="M14" i="30"/>
  <c r="L14" i="30" s="1"/>
  <c r="O13" i="30"/>
  <c r="N13" i="30"/>
  <c r="M13" i="30"/>
  <c r="L13" i="30" s="1"/>
  <c r="Q232" i="21"/>
  <c r="O232" i="21"/>
  <c r="N232" i="21"/>
  <c r="Q231" i="21"/>
  <c r="O231" i="21"/>
  <c r="N231" i="21"/>
  <c r="Q230" i="21"/>
  <c r="O230" i="21"/>
  <c r="N230" i="21"/>
  <c r="Q229" i="21"/>
  <c r="O229" i="21"/>
  <c r="N229" i="21"/>
  <c r="Q228" i="21"/>
  <c r="O228" i="21"/>
  <c r="N228" i="21"/>
  <c r="Q227" i="21"/>
  <c r="O227" i="21"/>
  <c r="N227" i="21"/>
  <c r="Q226" i="21"/>
  <c r="O226" i="21"/>
  <c r="N226" i="21"/>
  <c r="Q225" i="21"/>
  <c r="O225" i="21"/>
  <c r="N225" i="21"/>
  <c r="Q224" i="21"/>
  <c r="O224" i="21"/>
  <c r="N224" i="21"/>
  <c r="Q223" i="21"/>
  <c r="O223" i="21"/>
  <c r="N223" i="21"/>
  <c r="Q222" i="21"/>
  <c r="O222" i="21"/>
  <c r="N222" i="21"/>
  <c r="Q221" i="21"/>
  <c r="O221" i="21"/>
  <c r="N221" i="21"/>
  <c r="Q220" i="21"/>
  <c r="O220" i="21"/>
  <c r="N220" i="21"/>
  <c r="Q219" i="21"/>
  <c r="O219" i="21"/>
  <c r="N219" i="21"/>
  <c r="Q218" i="21"/>
  <c r="O218" i="21"/>
  <c r="N218" i="21"/>
  <c r="Q217" i="21"/>
  <c r="O217" i="21"/>
  <c r="N217" i="21"/>
  <c r="Q214" i="21"/>
  <c r="O214" i="21"/>
  <c r="N214" i="21"/>
  <c r="Q211" i="21"/>
  <c r="O211" i="21"/>
  <c r="N211" i="21"/>
  <c r="Q208" i="21"/>
  <c r="O208" i="21"/>
  <c r="N208" i="21"/>
  <c r="Q207" i="21"/>
  <c r="O207" i="21"/>
  <c r="N207" i="21"/>
  <c r="Q204" i="21"/>
  <c r="O204" i="21"/>
  <c r="N204" i="21"/>
  <c r="Q203" i="21"/>
  <c r="O203" i="21"/>
  <c r="N203" i="21"/>
  <c r="Q200" i="21"/>
  <c r="O200" i="21"/>
  <c r="N200" i="21"/>
  <c r="Q199" i="21"/>
  <c r="O199" i="21"/>
  <c r="N199" i="21"/>
  <c r="Q198" i="21"/>
  <c r="O198" i="21"/>
  <c r="N198" i="21"/>
  <c r="Q197" i="21"/>
  <c r="O197" i="21"/>
  <c r="N197" i="21"/>
  <c r="Q196" i="21"/>
  <c r="O196" i="21"/>
  <c r="N196" i="21"/>
  <c r="Q193" i="21"/>
  <c r="O193" i="21"/>
  <c r="N193" i="21"/>
  <c r="Q192" i="21"/>
  <c r="O192" i="21"/>
  <c r="N192" i="21"/>
  <c r="Q191" i="21"/>
  <c r="O191" i="21"/>
  <c r="N191" i="21"/>
  <c r="Q190" i="21"/>
  <c r="O190" i="21"/>
  <c r="N190" i="21"/>
  <c r="Q187" i="21"/>
  <c r="O187" i="21"/>
  <c r="N187" i="21"/>
  <c r="Q186" i="21"/>
  <c r="O186" i="21"/>
  <c r="N186" i="21"/>
  <c r="Q185" i="21"/>
  <c r="O185" i="21"/>
  <c r="N185" i="21"/>
  <c r="Q184" i="21"/>
  <c r="O184" i="21"/>
  <c r="N184" i="21"/>
  <c r="Q183" i="21"/>
  <c r="O183" i="21"/>
  <c r="N183" i="21"/>
  <c r="Q180" i="21"/>
  <c r="O180" i="21"/>
  <c r="N180" i="21"/>
  <c r="Q179" i="21"/>
  <c r="O179" i="21"/>
  <c r="N179" i="21"/>
  <c r="Q178" i="21"/>
  <c r="O178" i="21"/>
  <c r="N178" i="21"/>
  <c r="Q177" i="21"/>
  <c r="O177" i="21"/>
  <c r="N177" i="21"/>
  <c r="Q176" i="21"/>
  <c r="O176" i="21"/>
  <c r="N176" i="21"/>
  <c r="Q175" i="21"/>
  <c r="O175" i="21"/>
  <c r="N175" i="21"/>
  <c r="Q174" i="21"/>
  <c r="O174" i="21"/>
  <c r="N174" i="21"/>
  <c r="Q173" i="21"/>
  <c r="O173" i="21"/>
  <c r="N173" i="21"/>
  <c r="Q170" i="21"/>
  <c r="O170" i="21"/>
  <c r="N170" i="21"/>
  <c r="Q167" i="21"/>
  <c r="O167" i="21"/>
  <c r="N167" i="21"/>
  <c r="Q166" i="21"/>
  <c r="O166" i="21"/>
  <c r="N166" i="21"/>
  <c r="Q163" i="21"/>
  <c r="O163" i="21"/>
  <c r="Q162" i="21"/>
  <c r="O162" i="21"/>
  <c r="N162" i="21"/>
  <c r="Q161" i="21"/>
  <c r="O161" i="21"/>
  <c r="N161" i="21"/>
  <c r="Q160" i="21"/>
  <c r="O160" i="21"/>
  <c r="N160" i="21"/>
  <c r="U155" i="21"/>
  <c r="T155" i="21"/>
  <c r="W155" i="21" s="1"/>
  <c r="P155" i="21" s="1"/>
  <c r="Q155" i="21" s="1"/>
  <c r="O155" i="21"/>
  <c r="S155" i="21" s="1"/>
  <c r="N155" i="21"/>
  <c r="U154" i="21"/>
  <c r="T154" i="21"/>
  <c r="W154" i="21" s="1"/>
  <c r="P154" i="21" s="1"/>
  <c r="Q154" i="21" s="1"/>
  <c r="O154" i="21"/>
  <c r="S154" i="21" s="1"/>
  <c r="N154" i="21"/>
  <c r="V153" i="21"/>
  <c r="U153" i="21"/>
  <c r="W153" i="21" s="1"/>
  <c r="P153" i="21" s="1"/>
  <c r="Q153" i="21" s="1"/>
  <c r="T153" i="21"/>
  <c r="S153" i="21"/>
  <c r="O153" i="21"/>
  <c r="N153" i="21"/>
  <c r="V152" i="21"/>
  <c r="U152" i="21"/>
  <c r="T152" i="21"/>
  <c r="O152" i="21"/>
  <c r="S152" i="21" s="1"/>
  <c r="N152" i="21"/>
  <c r="V151" i="21"/>
  <c r="U151" i="21"/>
  <c r="W151" i="21" s="1"/>
  <c r="P151" i="21" s="1"/>
  <c r="Q151" i="21" s="1"/>
  <c r="T151" i="21"/>
  <c r="S151" i="21"/>
  <c r="O151" i="21"/>
  <c r="N151" i="21"/>
  <c r="W150" i="21"/>
  <c r="P150" i="21"/>
  <c r="Q150" i="21" s="1"/>
  <c r="O150" i="21"/>
  <c r="S150" i="21" s="1"/>
  <c r="N150" i="21"/>
  <c r="V147" i="21"/>
  <c r="U147" i="21"/>
  <c r="T147" i="21"/>
  <c r="W147" i="21" s="1"/>
  <c r="P147" i="21" s="1"/>
  <c r="Q147" i="21" s="1"/>
  <c r="O147" i="21"/>
  <c r="S147" i="21" s="1"/>
  <c r="N147" i="21"/>
  <c r="N146" i="21"/>
  <c r="N145" i="21"/>
  <c r="U144" i="21"/>
  <c r="T144" i="21"/>
  <c r="W144" i="21" s="1"/>
  <c r="P144" i="21" s="1"/>
  <c r="Q144" i="21" s="1"/>
  <c r="O144" i="21"/>
  <c r="S144" i="21" s="1"/>
  <c r="N144" i="21"/>
  <c r="U139" i="21"/>
  <c r="T139" i="21"/>
  <c r="W139" i="21" s="1"/>
  <c r="P139" i="21" s="1"/>
  <c r="Q139" i="21" s="1"/>
  <c r="O139" i="21"/>
  <c r="S139" i="21" s="1"/>
  <c r="N139" i="21"/>
  <c r="V138" i="21"/>
  <c r="U138" i="21"/>
  <c r="W138" i="21" s="1"/>
  <c r="P138" i="21" s="1"/>
  <c r="Q138" i="21" s="1"/>
  <c r="T138" i="21"/>
  <c r="S138" i="21"/>
  <c r="O138" i="21"/>
  <c r="N138" i="21"/>
  <c r="V137" i="21"/>
  <c r="U137" i="21"/>
  <c r="T137" i="21"/>
  <c r="O137" i="21"/>
  <c r="S137" i="21" s="1"/>
  <c r="N137" i="21"/>
  <c r="V136" i="21"/>
  <c r="U136" i="21"/>
  <c r="W136" i="21" s="1"/>
  <c r="P136" i="21" s="1"/>
  <c r="Q136" i="21" s="1"/>
  <c r="T136" i="21"/>
  <c r="S136" i="21"/>
  <c r="O136" i="21"/>
  <c r="N136" i="21"/>
  <c r="U135" i="21"/>
  <c r="T135" i="21"/>
  <c r="W135" i="21" s="1"/>
  <c r="P135" i="21"/>
  <c r="Q135" i="21" s="1"/>
  <c r="O135" i="21"/>
  <c r="S135" i="21" s="1"/>
  <c r="N135" i="21"/>
  <c r="U134" i="21"/>
  <c r="T134" i="21"/>
  <c r="W134" i="21" s="1"/>
  <c r="P134" i="21"/>
  <c r="Q134" i="21" s="1"/>
  <c r="O134" i="21"/>
  <c r="S134" i="21" s="1"/>
  <c r="N134" i="21"/>
  <c r="V133" i="21"/>
  <c r="U133" i="21"/>
  <c r="T133" i="21"/>
  <c r="O133" i="21"/>
  <c r="S133" i="21" s="1"/>
  <c r="N133" i="21"/>
  <c r="V132" i="21"/>
  <c r="U132" i="21"/>
  <c r="W132" i="21" s="1"/>
  <c r="P132" i="21" s="1"/>
  <c r="Q132" i="21" s="1"/>
  <c r="T132" i="21"/>
  <c r="S132" i="21"/>
  <c r="O132" i="21"/>
  <c r="N132" i="21"/>
  <c r="T131" i="21"/>
  <c r="W131" i="21" s="1"/>
  <c r="P131" i="21" s="1"/>
  <c r="Q131" i="21"/>
  <c r="O131" i="21"/>
  <c r="S131" i="21" s="1"/>
  <c r="N131" i="21"/>
  <c r="T130" i="21"/>
  <c r="W130" i="21" s="1"/>
  <c r="P130" i="21" s="1"/>
  <c r="Q130" i="21" s="1"/>
  <c r="O130" i="21"/>
  <c r="S130" i="21" s="1"/>
  <c r="N130" i="21"/>
  <c r="T129" i="21"/>
  <c r="W129" i="21" s="1"/>
  <c r="P129" i="21" s="1"/>
  <c r="Q129" i="21"/>
  <c r="O129" i="21"/>
  <c r="S129" i="21" s="1"/>
  <c r="N129" i="21"/>
  <c r="U128" i="21"/>
  <c r="T128" i="21"/>
  <c r="W128" i="21" s="1"/>
  <c r="P128" i="21" s="1"/>
  <c r="Q128" i="21" s="1"/>
  <c r="O128" i="21"/>
  <c r="S128" i="21" s="1"/>
  <c r="N128" i="21"/>
  <c r="T127" i="21"/>
  <c r="W127" i="21" s="1"/>
  <c r="P127" i="21" s="1"/>
  <c r="Q127" i="21" s="1"/>
  <c r="O127" i="21"/>
  <c r="S127" i="21" s="1"/>
  <c r="V126" i="21"/>
  <c r="U126" i="21"/>
  <c r="T126" i="21"/>
  <c r="O126" i="21"/>
  <c r="S126" i="21" s="1"/>
  <c r="N126" i="21"/>
  <c r="V125" i="21"/>
  <c r="U125" i="21"/>
  <c r="T125" i="21"/>
  <c r="W125" i="21" s="1"/>
  <c r="P125" i="21" s="1"/>
  <c r="Q125" i="21" s="1"/>
  <c r="O125" i="21"/>
  <c r="S125" i="21" s="1"/>
  <c r="N125" i="21"/>
  <c r="V124" i="21"/>
  <c r="U124" i="21"/>
  <c r="W124" i="21" s="1"/>
  <c r="P124" i="21" s="1"/>
  <c r="Q124" i="21" s="1"/>
  <c r="T124" i="21"/>
  <c r="S124" i="21"/>
  <c r="O124" i="21"/>
  <c r="N124" i="21"/>
  <c r="U123" i="21"/>
  <c r="T123" i="21"/>
  <c r="O123" i="21"/>
  <c r="S123" i="21" s="1"/>
  <c r="N123" i="21"/>
  <c r="V122" i="21"/>
  <c r="U122" i="21"/>
  <c r="T122" i="21"/>
  <c r="W122" i="21" s="1"/>
  <c r="P122" i="21" s="1"/>
  <c r="Q122" i="21" s="1"/>
  <c r="O122" i="21"/>
  <c r="S122" i="21" s="1"/>
  <c r="N122" i="21"/>
  <c r="U121" i="21"/>
  <c r="T121" i="21"/>
  <c r="W121" i="21" s="1"/>
  <c r="P121" i="21" s="1"/>
  <c r="Q121" i="21" s="1"/>
  <c r="O121" i="21"/>
  <c r="S121" i="21" s="1"/>
  <c r="N121" i="21"/>
  <c r="U120" i="21"/>
  <c r="T120" i="21"/>
  <c r="W120" i="21" s="1"/>
  <c r="P120" i="21" s="1"/>
  <c r="Q120" i="21" s="1"/>
  <c r="O120" i="21"/>
  <c r="S120" i="21" s="1"/>
  <c r="N120" i="21"/>
  <c r="U119" i="21"/>
  <c r="T119" i="21"/>
  <c r="W119" i="21" s="1"/>
  <c r="P119" i="21" s="1"/>
  <c r="Q119" i="21" s="1"/>
  <c r="O119" i="21"/>
  <c r="S119" i="21" s="1"/>
  <c r="N119" i="21"/>
  <c r="T118" i="21"/>
  <c r="W118" i="21" s="1"/>
  <c r="P118" i="21" s="1"/>
  <c r="Q118" i="21" s="1"/>
  <c r="O118" i="21"/>
  <c r="S118" i="21" s="1"/>
  <c r="N118" i="21"/>
  <c r="V117" i="21"/>
  <c r="U117" i="21"/>
  <c r="T117" i="21"/>
  <c r="W117" i="21" s="1"/>
  <c r="P117" i="21" s="1"/>
  <c r="Q117" i="21" s="1"/>
  <c r="O117" i="21"/>
  <c r="S117" i="21" s="1"/>
  <c r="N117" i="21"/>
  <c r="U116" i="21"/>
  <c r="T116" i="21"/>
  <c r="W116" i="21" s="1"/>
  <c r="P116" i="21" s="1"/>
  <c r="Q116" i="21" s="1"/>
  <c r="O116" i="21"/>
  <c r="S116" i="21" s="1"/>
  <c r="V115" i="21"/>
  <c r="U115" i="21"/>
  <c r="T115" i="21"/>
  <c r="W115" i="21" s="1"/>
  <c r="P115" i="21" s="1"/>
  <c r="Q115" i="21" s="1"/>
  <c r="O115" i="21"/>
  <c r="S115" i="21" s="1"/>
  <c r="N115" i="21"/>
  <c r="V114" i="21"/>
  <c r="U114" i="21"/>
  <c r="T114" i="21"/>
  <c r="O114" i="21"/>
  <c r="S114" i="21" s="1"/>
  <c r="N114" i="21"/>
  <c r="U113" i="21"/>
  <c r="T113" i="21"/>
  <c r="O113" i="21"/>
  <c r="S113" i="21" s="1"/>
  <c r="N113" i="21"/>
  <c r="V112" i="21"/>
  <c r="U112" i="21"/>
  <c r="T112" i="21"/>
  <c r="W112" i="21" s="1"/>
  <c r="P112" i="21" s="1"/>
  <c r="Q112" i="21" s="1"/>
  <c r="O112" i="21"/>
  <c r="S112" i="21" s="1"/>
  <c r="N112" i="21"/>
  <c r="U111" i="21"/>
  <c r="T111" i="21"/>
  <c r="O111" i="21"/>
  <c r="S111" i="21" s="1"/>
  <c r="N111" i="21"/>
  <c r="V110" i="21"/>
  <c r="U110" i="21"/>
  <c r="T110" i="21"/>
  <c r="O110" i="21"/>
  <c r="S110" i="21" s="1"/>
  <c r="N110" i="21"/>
  <c r="V109" i="21"/>
  <c r="U109" i="21"/>
  <c r="T109" i="21"/>
  <c r="W109" i="21" s="1"/>
  <c r="P109" i="21" s="1"/>
  <c r="Q109" i="21" s="1"/>
  <c r="O109" i="21"/>
  <c r="S109" i="21" s="1"/>
  <c r="N109" i="21"/>
  <c r="U108" i="21"/>
  <c r="T108" i="21"/>
  <c r="O108" i="21"/>
  <c r="S108" i="21" s="1"/>
  <c r="N108" i="21"/>
  <c r="V107" i="21"/>
  <c r="U107" i="21"/>
  <c r="T107" i="21"/>
  <c r="O107" i="21"/>
  <c r="S107" i="21" s="1"/>
  <c r="N107" i="21"/>
  <c r="V106" i="21"/>
  <c r="U106" i="21"/>
  <c r="T106" i="21"/>
  <c r="O106" i="21"/>
  <c r="S106" i="21" s="1"/>
  <c r="N106" i="21"/>
  <c r="U105" i="21"/>
  <c r="T105" i="21"/>
  <c r="S105" i="21"/>
  <c r="O105" i="21"/>
  <c r="N105" i="21"/>
  <c r="U104" i="21"/>
  <c r="T104" i="21"/>
  <c r="W104" i="21" s="1"/>
  <c r="P104" i="21" s="1"/>
  <c r="Q104" i="21" s="1"/>
  <c r="O104" i="21"/>
  <c r="S104" i="21" s="1"/>
  <c r="N104" i="21"/>
  <c r="V103" i="21"/>
  <c r="U103" i="21"/>
  <c r="T103" i="21"/>
  <c r="W103" i="21" s="1"/>
  <c r="P103" i="21" s="1"/>
  <c r="Q103" i="21" s="1"/>
  <c r="O103" i="21"/>
  <c r="S103" i="21" s="1"/>
  <c r="N103" i="21"/>
  <c r="U102" i="21"/>
  <c r="T102" i="21"/>
  <c r="W102" i="21" s="1"/>
  <c r="P102" i="21" s="1"/>
  <c r="Q102" i="21" s="1"/>
  <c r="O102" i="21"/>
  <c r="S102" i="21" s="1"/>
  <c r="N102" i="21"/>
  <c r="V101" i="21"/>
  <c r="U101" i="21"/>
  <c r="W101" i="21" s="1"/>
  <c r="P101" i="21" s="1"/>
  <c r="Q101" i="21" s="1"/>
  <c r="T101" i="21"/>
  <c r="S101" i="21"/>
  <c r="O101" i="21"/>
  <c r="N101" i="21"/>
  <c r="V100" i="21"/>
  <c r="U100" i="21"/>
  <c r="T100" i="21"/>
  <c r="O100" i="21"/>
  <c r="S100" i="21" s="1"/>
  <c r="N100" i="21"/>
  <c r="V99" i="21"/>
  <c r="U99" i="21"/>
  <c r="T99" i="21"/>
  <c r="O99" i="21"/>
  <c r="S99" i="21" s="1"/>
  <c r="N99" i="21"/>
  <c r="U98" i="21"/>
  <c r="T98" i="21"/>
  <c r="S98" i="21"/>
  <c r="O98" i="21"/>
  <c r="N98" i="21"/>
  <c r="U97" i="21"/>
  <c r="T97" i="21"/>
  <c r="W97" i="21" s="1"/>
  <c r="P97" i="21" s="1"/>
  <c r="Q97" i="21" s="1"/>
  <c r="O97" i="21"/>
  <c r="S97" i="21" s="1"/>
  <c r="N97" i="21"/>
  <c r="U96" i="21"/>
  <c r="T96" i="21"/>
  <c r="S96" i="21"/>
  <c r="O96" i="21"/>
  <c r="N96" i="21"/>
  <c r="V95" i="21"/>
  <c r="U95" i="21"/>
  <c r="T95" i="21"/>
  <c r="O95" i="21"/>
  <c r="S95" i="21" s="1"/>
  <c r="N95" i="21"/>
  <c r="V94" i="21"/>
  <c r="U94" i="21"/>
  <c r="T94" i="21"/>
  <c r="O94" i="21"/>
  <c r="S94" i="21" s="1"/>
  <c r="N94" i="21"/>
  <c r="W93" i="21"/>
  <c r="P93" i="21"/>
  <c r="Q93" i="21" s="1"/>
  <c r="O93" i="21"/>
  <c r="S93" i="21" s="1"/>
  <c r="N93" i="21"/>
  <c r="V92" i="21"/>
  <c r="U92" i="21"/>
  <c r="T92" i="21"/>
  <c r="O92" i="21"/>
  <c r="S92" i="21" s="1"/>
  <c r="N92" i="21"/>
  <c r="V91" i="21"/>
  <c r="U91" i="21"/>
  <c r="T91" i="21"/>
  <c r="O91" i="21"/>
  <c r="S91" i="21" s="1"/>
  <c r="N91" i="21"/>
  <c r="U90" i="21"/>
  <c r="T90" i="21"/>
  <c r="S90" i="21"/>
  <c r="O90" i="21"/>
  <c r="N90" i="21"/>
  <c r="U89" i="21"/>
  <c r="T89" i="21"/>
  <c r="W89" i="21" s="1"/>
  <c r="P89" i="21" s="1"/>
  <c r="Q89" i="21" s="1"/>
  <c r="O89" i="21"/>
  <c r="S89" i="21" s="1"/>
  <c r="N89" i="21"/>
  <c r="U88" i="21"/>
  <c r="T88" i="21"/>
  <c r="S88" i="21"/>
  <c r="O88" i="21"/>
  <c r="N88" i="21"/>
  <c r="V87" i="21"/>
  <c r="U87" i="21"/>
  <c r="T87" i="21"/>
  <c r="O87" i="21"/>
  <c r="S87" i="21" s="1"/>
  <c r="N87" i="21"/>
  <c r="V86" i="21"/>
  <c r="U86" i="21"/>
  <c r="T86" i="21"/>
  <c r="O86" i="21"/>
  <c r="S86" i="21" s="1"/>
  <c r="N86" i="21"/>
  <c r="V85" i="21"/>
  <c r="U85" i="21"/>
  <c r="T85" i="21"/>
  <c r="W85" i="21" s="1"/>
  <c r="P85" i="21" s="1"/>
  <c r="Q85" i="21" s="1"/>
  <c r="O85" i="21"/>
  <c r="S85" i="21" s="1"/>
  <c r="N85" i="21"/>
  <c r="U84" i="21"/>
  <c r="T84" i="21"/>
  <c r="W84" i="21" s="1"/>
  <c r="P84" i="21" s="1"/>
  <c r="Q84" i="21" s="1"/>
  <c r="O84" i="21"/>
  <c r="S84" i="21" s="1"/>
  <c r="N84" i="21"/>
  <c r="U83" i="21"/>
  <c r="T83" i="21"/>
  <c r="W83" i="21" s="1"/>
  <c r="P83" i="21" s="1"/>
  <c r="Q83" i="21" s="1"/>
  <c r="O83" i="21"/>
  <c r="S83" i="21" s="1"/>
  <c r="N83" i="21"/>
  <c r="V82" i="21"/>
  <c r="U82" i="21"/>
  <c r="W82" i="21" s="1"/>
  <c r="P82" i="21" s="1"/>
  <c r="Q82" i="21" s="1"/>
  <c r="T82" i="21"/>
  <c r="S82" i="21"/>
  <c r="O82" i="21"/>
  <c r="N82" i="21"/>
  <c r="U81" i="21"/>
  <c r="T81" i="21"/>
  <c r="W81" i="21" s="1"/>
  <c r="P81" i="21" s="1"/>
  <c r="Q81" i="21" s="1"/>
  <c r="O81" i="21"/>
  <c r="S81" i="21" s="1"/>
  <c r="N81" i="21"/>
  <c r="U80" i="21"/>
  <c r="T80" i="21"/>
  <c r="S80" i="21"/>
  <c r="O80" i="21"/>
  <c r="N80" i="21"/>
  <c r="U79" i="21"/>
  <c r="T79" i="21"/>
  <c r="W79" i="21" s="1"/>
  <c r="P79" i="21" s="1"/>
  <c r="Q79" i="21" s="1"/>
  <c r="O79" i="21"/>
  <c r="S79" i="21" s="1"/>
  <c r="N79" i="21"/>
  <c r="W78" i="21"/>
  <c r="P78" i="21"/>
  <c r="Q78" i="21" s="1"/>
  <c r="O78" i="21"/>
  <c r="S78" i="21" s="1"/>
  <c r="N78" i="21"/>
  <c r="W77" i="21"/>
  <c r="P77" i="21"/>
  <c r="Q77" i="21" s="1"/>
  <c r="O77" i="21"/>
  <c r="S77" i="21" s="1"/>
  <c r="N77" i="21"/>
  <c r="U76" i="21"/>
  <c r="T76" i="21"/>
  <c r="S76" i="21"/>
  <c r="O76" i="21"/>
  <c r="N76" i="21"/>
  <c r="U75" i="21"/>
  <c r="T75" i="21"/>
  <c r="W75" i="21" s="1"/>
  <c r="P75" i="21" s="1"/>
  <c r="Q75" i="21" s="1"/>
  <c r="O75" i="21"/>
  <c r="S75" i="21" s="1"/>
  <c r="N75" i="21"/>
  <c r="V74" i="21"/>
  <c r="U74" i="21"/>
  <c r="T74" i="21"/>
  <c r="W74" i="21" s="1"/>
  <c r="P74" i="21" s="1"/>
  <c r="Q74" i="21" s="1"/>
  <c r="O74" i="21"/>
  <c r="S74" i="21" s="1"/>
  <c r="N74" i="21"/>
  <c r="V73" i="21"/>
  <c r="U73" i="21"/>
  <c r="W73" i="21" s="1"/>
  <c r="P73" i="21" s="1"/>
  <c r="Q73" i="21" s="1"/>
  <c r="T73" i="21"/>
  <c r="S73" i="21"/>
  <c r="O73" i="21"/>
  <c r="N73" i="21"/>
  <c r="V72" i="21"/>
  <c r="U72" i="21"/>
  <c r="T72" i="21"/>
  <c r="O72" i="21"/>
  <c r="S72" i="21" s="1"/>
  <c r="N72" i="21"/>
  <c r="W71" i="21"/>
  <c r="P71" i="21" s="1"/>
  <c r="Q71" i="21" s="1"/>
  <c r="O71" i="21"/>
  <c r="S71" i="21" s="1"/>
  <c r="N71" i="21"/>
  <c r="V70" i="21"/>
  <c r="U70" i="21"/>
  <c r="W70" i="21" s="1"/>
  <c r="P70" i="21" s="1"/>
  <c r="Q70" i="21" s="1"/>
  <c r="T70" i="21"/>
  <c r="S70" i="21"/>
  <c r="O70" i="21"/>
  <c r="N70" i="21"/>
  <c r="W69" i="21"/>
  <c r="P69" i="21"/>
  <c r="Q69" i="21" s="1"/>
  <c r="O69" i="21"/>
  <c r="S69" i="21" s="1"/>
  <c r="N69" i="21"/>
  <c r="U68" i="21"/>
  <c r="T68" i="21"/>
  <c r="S68" i="21"/>
  <c r="O68" i="21"/>
  <c r="N68" i="21"/>
  <c r="U67" i="21"/>
  <c r="T67" i="21"/>
  <c r="W67" i="21" s="1"/>
  <c r="P67" i="21" s="1"/>
  <c r="Q67" i="21" s="1"/>
  <c r="O67" i="21"/>
  <c r="S67" i="21" s="1"/>
  <c r="N67" i="21"/>
  <c r="V66" i="21"/>
  <c r="U66" i="21"/>
  <c r="T66" i="21"/>
  <c r="W66" i="21" s="1"/>
  <c r="P66" i="21" s="1"/>
  <c r="Q66" i="21" s="1"/>
  <c r="O66" i="21"/>
  <c r="S66" i="21" s="1"/>
  <c r="N66" i="21"/>
  <c r="U65" i="21"/>
  <c r="T65" i="21"/>
  <c r="W65" i="21" s="1"/>
  <c r="P65" i="21" s="1"/>
  <c r="Q65" i="21" s="1"/>
  <c r="O65" i="21"/>
  <c r="S65" i="21" s="1"/>
  <c r="N65" i="21"/>
  <c r="V64" i="21"/>
  <c r="U64" i="21"/>
  <c r="W64" i="21" s="1"/>
  <c r="P64" i="21" s="1"/>
  <c r="Q64" i="21" s="1"/>
  <c r="T64" i="21"/>
  <c r="S64" i="21"/>
  <c r="O64" i="21"/>
  <c r="N64" i="21"/>
  <c r="U63" i="21"/>
  <c r="T63" i="21"/>
  <c r="W63" i="21" s="1"/>
  <c r="P63" i="21" s="1"/>
  <c r="Q63" i="21" s="1"/>
  <c r="O63" i="21"/>
  <c r="S63" i="21" s="1"/>
  <c r="N63" i="21"/>
  <c r="V62" i="21"/>
  <c r="U62" i="21"/>
  <c r="T62" i="21"/>
  <c r="W62" i="21" s="1"/>
  <c r="P62" i="21" s="1"/>
  <c r="Q62" i="21" s="1"/>
  <c r="O62" i="21"/>
  <c r="S62" i="21" s="1"/>
  <c r="N62" i="21"/>
  <c r="W61" i="21"/>
  <c r="P61" i="21" s="1"/>
  <c r="Q61" i="21" s="1"/>
  <c r="O61" i="21"/>
  <c r="S61" i="21" s="1"/>
  <c r="N61" i="21"/>
  <c r="W60" i="21"/>
  <c r="P60" i="21" s="1"/>
  <c r="Q60" i="21" s="1"/>
  <c r="T60" i="21"/>
  <c r="O60" i="21"/>
  <c r="S60" i="21" s="1"/>
  <c r="N60" i="21"/>
  <c r="U59" i="21"/>
  <c r="T59" i="21"/>
  <c r="S59" i="21"/>
  <c r="O59" i="21"/>
  <c r="N59" i="21"/>
  <c r="U58" i="21"/>
  <c r="T58" i="21"/>
  <c r="W58" i="21" s="1"/>
  <c r="P58" i="21" s="1"/>
  <c r="Q58" i="21" s="1"/>
  <c r="O58" i="21"/>
  <c r="S58" i="21" s="1"/>
  <c r="N58" i="21"/>
  <c r="V57" i="21"/>
  <c r="U57" i="21"/>
  <c r="T57" i="21"/>
  <c r="W57" i="21" s="1"/>
  <c r="P57" i="21" s="1"/>
  <c r="Q57" i="21" s="1"/>
  <c r="O57" i="21"/>
  <c r="S57" i="21" s="1"/>
  <c r="N57" i="21"/>
  <c r="V56" i="21"/>
  <c r="U56" i="21"/>
  <c r="W56" i="21" s="1"/>
  <c r="P56" i="21" s="1"/>
  <c r="Q56" i="21" s="1"/>
  <c r="T56" i="21"/>
  <c r="S56" i="21"/>
  <c r="O56" i="21"/>
  <c r="N56" i="21"/>
  <c r="U55" i="21"/>
  <c r="T55" i="21"/>
  <c r="W55" i="21" s="1"/>
  <c r="P55" i="21" s="1"/>
  <c r="Q55" i="21" s="1"/>
  <c r="O55" i="21"/>
  <c r="S55" i="21" s="1"/>
  <c r="N55" i="21"/>
  <c r="V54" i="21"/>
  <c r="U54" i="21"/>
  <c r="T54" i="21"/>
  <c r="W54" i="21" s="1"/>
  <c r="P54" i="21" s="1"/>
  <c r="Q54" i="21" s="1"/>
  <c r="O54" i="21"/>
  <c r="S54" i="21" s="1"/>
  <c r="N54" i="21"/>
  <c r="V53" i="21"/>
  <c r="U53" i="21"/>
  <c r="W53" i="21" s="1"/>
  <c r="P53" i="21" s="1"/>
  <c r="Q53" i="21" s="1"/>
  <c r="T53" i="21"/>
  <c r="S53" i="21"/>
  <c r="O53" i="21"/>
  <c r="N53" i="21"/>
  <c r="V52" i="21"/>
  <c r="U52" i="21"/>
  <c r="T52" i="21"/>
  <c r="O52" i="21"/>
  <c r="S52" i="21" s="1"/>
  <c r="N52" i="21"/>
  <c r="V51" i="21"/>
  <c r="U51" i="21"/>
  <c r="T51" i="21"/>
  <c r="O51" i="21"/>
  <c r="S51" i="21" s="1"/>
  <c r="N51" i="21"/>
  <c r="V50" i="21"/>
  <c r="U50" i="21"/>
  <c r="T50" i="21"/>
  <c r="W50" i="21" s="1"/>
  <c r="P50" i="21" s="1"/>
  <c r="Q50" i="21" s="1"/>
  <c r="O50" i="21"/>
  <c r="S50" i="21" s="1"/>
  <c r="N50" i="21"/>
  <c r="V49" i="21"/>
  <c r="U49" i="21"/>
  <c r="W49" i="21" s="1"/>
  <c r="P49" i="21" s="1"/>
  <c r="Q49" i="21" s="1"/>
  <c r="T49" i="21"/>
  <c r="S49" i="21"/>
  <c r="O49" i="21"/>
  <c r="N49" i="21"/>
  <c r="U48" i="21"/>
  <c r="T48" i="21"/>
  <c r="O48" i="21"/>
  <c r="S48" i="21" s="1"/>
  <c r="N48" i="21"/>
  <c r="U47" i="21"/>
  <c r="T47" i="21"/>
  <c r="S47" i="21"/>
  <c r="O47" i="21"/>
  <c r="N47" i="21"/>
  <c r="V46" i="21"/>
  <c r="U46" i="21"/>
  <c r="T46" i="21"/>
  <c r="O46" i="21"/>
  <c r="S46" i="21" s="1"/>
  <c r="N46" i="21"/>
  <c r="V45" i="21"/>
  <c r="U45" i="21"/>
  <c r="T45" i="21"/>
  <c r="O45" i="21"/>
  <c r="S45" i="21" s="1"/>
  <c r="N45" i="21"/>
  <c r="V44" i="21"/>
  <c r="U44" i="21"/>
  <c r="T44" i="21"/>
  <c r="W44" i="21" s="1"/>
  <c r="P44" i="21" s="1"/>
  <c r="Q44" i="21" s="1"/>
  <c r="O44" i="21"/>
  <c r="S44" i="21" s="1"/>
  <c r="N44" i="21"/>
  <c r="U43" i="21"/>
  <c r="T43" i="21"/>
  <c r="W43" i="21" s="1"/>
  <c r="P43" i="21" s="1"/>
  <c r="Q43" i="21" s="1"/>
  <c r="O43" i="21"/>
  <c r="S43" i="21" s="1"/>
  <c r="N43" i="21"/>
  <c r="U42" i="21"/>
  <c r="T42" i="21"/>
  <c r="W42" i="21" s="1"/>
  <c r="P42" i="21" s="1"/>
  <c r="Q42" i="21" s="1"/>
  <c r="O42" i="21"/>
  <c r="S42" i="21" s="1"/>
  <c r="N42" i="21"/>
  <c r="V41" i="21"/>
  <c r="U41" i="21"/>
  <c r="W41" i="21" s="1"/>
  <c r="P41" i="21" s="1"/>
  <c r="Q41" i="21" s="1"/>
  <c r="T41" i="21"/>
  <c r="S41" i="21"/>
  <c r="O41" i="21"/>
  <c r="N41" i="21"/>
  <c r="U40" i="21"/>
  <c r="T40" i="21"/>
  <c r="W40" i="21" s="1"/>
  <c r="P40" i="21" s="1"/>
  <c r="Q40" i="21" s="1"/>
  <c r="O40" i="21"/>
  <c r="S40" i="21" s="1"/>
  <c r="N40" i="21"/>
  <c r="U39" i="21"/>
  <c r="T39" i="21"/>
  <c r="S39" i="21"/>
  <c r="O39" i="21"/>
  <c r="N39" i="21"/>
  <c r="V38" i="21"/>
  <c r="U38" i="21"/>
  <c r="T38" i="21"/>
  <c r="O38" i="21"/>
  <c r="S38" i="21" s="1"/>
  <c r="N38" i="21"/>
  <c r="U37" i="21"/>
  <c r="T37" i="21"/>
  <c r="O37" i="21"/>
  <c r="S37" i="21" s="1"/>
  <c r="N37" i="21"/>
  <c r="V36" i="21"/>
  <c r="U36" i="21"/>
  <c r="T36" i="21"/>
  <c r="O36" i="21"/>
  <c r="S36" i="21" s="1"/>
  <c r="N36" i="21"/>
  <c r="U35" i="21"/>
  <c r="T35" i="21"/>
  <c r="S35" i="21"/>
  <c r="O35" i="21"/>
  <c r="N35" i="21"/>
  <c r="V34" i="21"/>
  <c r="U34" i="21"/>
  <c r="T34" i="21"/>
  <c r="O34" i="21"/>
  <c r="S34" i="21" s="1"/>
  <c r="N34" i="21"/>
  <c r="U33" i="21"/>
  <c r="T33" i="21"/>
  <c r="O33" i="21"/>
  <c r="S33" i="21" s="1"/>
  <c r="N33" i="21"/>
  <c r="U32" i="21"/>
  <c r="T32" i="21"/>
  <c r="O32" i="21"/>
  <c r="S32" i="21" s="1"/>
  <c r="N32" i="21"/>
  <c r="V31" i="21"/>
  <c r="U31" i="21"/>
  <c r="T31" i="21"/>
  <c r="O31" i="21"/>
  <c r="S31" i="21" s="1"/>
  <c r="N31" i="21"/>
  <c r="U30" i="21"/>
  <c r="T30" i="21"/>
  <c r="S30" i="21"/>
  <c r="O30" i="21"/>
  <c r="N30" i="21"/>
  <c r="V29" i="21"/>
  <c r="U29" i="21"/>
  <c r="T29" i="21"/>
  <c r="O29" i="21"/>
  <c r="S29" i="21" s="1"/>
  <c r="N29" i="21"/>
  <c r="V28" i="21"/>
  <c r="U28" i="21"/>
  <c r="T28" i="21"/>
  <c r="O28" i="21"/>
  <c r="S28" i="21" s="1"/>
  <c r="N28" i="21"/>
  <c r="U27" i="21"/>
  <c r="T27" i="21"/>
  <c r="S27" i="21"/>
  <c r="O27" i="21"/>
  <c r="N27" i="21"/>
  <c r="U26" i="21"/>
  <c r="T26" i="21"/>
  <c r="W26" i="21" s="1"/>
  <c r="P26" i="21" s="1"/>
  <c r="Q26" i="21" s="1"/>
  <c r="O26" i="21"/>
  <c r="S26" i="21" s="1"/>
  <c r="N26" i="21"/>
  <c r="U25" i="21"/>
  <c r="T25" i="21"/>
  <c r="S25" i="21"/>
  <c r="O25" i="21"/>
  <c r="N25" i="21"/>
  <c r="U24" i="21"/>
  <c r="T24" i="21"/>
  <c r="W24" i="21" s="1"/>
  <c r="P24" i="21" s="1"/>
  <c r="Q24" i="21" s="1"/>
  <c r="O24" i="21"/>
  <c r="S24" i="21" s="1"/>
  <c r="N24" i="21"/>
  <c r="T23" i="21"/>
  <c r="W23" i="21" s="1"/>
  <c r="P23" i="21" s="1"/>
  <c r="Q23" i="21" s="1"/>
  <c r="O23" i="21"/>
  <c r="S23" i="21" s="1"/>
  <c r="N23" i="21"/>
  <c r="U22" i="21"/>
  <c r="T22" i="21"/>
  <c r="W22" i="21" s="1"/>
  <c r="P22" i="21" s="1"/>
  <c r="Q22" i="21" s="1"/>
  <c r="O22" i="21"/>
  <c r="S22" i="21" s="1"/>
  <c r="N22" i="21"/>
  <c r="V21" i="21"/>
  <c r="U21" i="21"/>
  <c r="W21" i="21" s="1"/>
  <c r="P21" i="21" s="1"/>
  <c r="Q21" i="21" s="1"/>
  <c r="T21" i="21"/>
  <c r="S21" i="21"/>
  <c r="O21" i="21"/>
  <c r="N21" i="21"/>
  <c r="V20" i="21"/>
  <c r="U20" i="21"/>
  <c r="T20" i="21"/>
  <c r="O20" i="21"/>
  <c r="S20" i="21" s="1"/>
  <c r="N20" i="21"/>
  <c r="U19" i="21"/>
  <c r="T19" i="21"/>
  <c r="O19" i="21"/>
  <c r="S19" i="21" s="1"/>
  <c r="N19" i="21"/>
  <c r="U18" i="21"/>
  <c r="T18" i="21"/>
  <c r="O18" i="21"/>
  <c r="S18" i="21" s="1"/>
  <c r="N18" i="21"/>
  <c r="U17" i="21"/>
  <c r="T17" i="21"/>
  <c r="O17" i="21"/>
  <c r="S17" i="21" s="1"/>
  <c r="N17" i="21"/>
  <c r="P44" i="22"/>
  <c r="O44" i="22"/>
  <c r="Q41" i="22"/>
  <c r="O41" i="22"/>
  <c r="N41" i="22"/>
  <c r="U37" i="22"/>
  <c r="T37" i="22"/>
  <c r="W37" i="22" s="1"/>
  <c r="P37" i="22" s="1"/>
  <c r="Q37" i="22" s="1"/>
  <c r="O37" i="22"/>
  <c r="S37" i="22" s="1"/>
  <c r="N37" i="22"/>
  <c r="N36" i="22"/>
  <c r="N43" i="22" s="1"/>
  <c r="U34" i="22"/>
  <c r="T34" i="22"/>
  <c r="W34" i="22" s="1"/>
  <c r="P34" i="22" s="1"/>
  <c r="Q34" i="22" s="1"/>
  <c r="Q43" i="22" s="1"/>
  <c r="O34" i="22"/>
  <c r="S34" i="22" s="1"/>
  <c r="V30" i="22"/>
  <c r="U30" i="22"/>
  <c r="T30" i="22"/>
  <c r="W30" i="22" s="1"/>
  <c r="P30" i="22" s="1"/>
  <c r="Q30" i="22" s="1"/>
  <c r="O30" i="22"/>
  <c r="S30" i="22" s="1"/>
  <c r="N30" i="22"/>
  <c r="V29" i="22"/>
  <c r="U29" i="22"/>
  <c r="W29" i="22" s="1"/>
  <c r="P29" i="22" s="1"/>
  <c r="Q29" i="22" s="1"/>
  <c r="T29" i="22"/>
  <c r="S29" i="22"/>
  <c r="O29" i="22"/>
  <c r="N29" i="22"/>
  <c r="W28" i="22"/>
  <c r="P28" i="22"/>
  <c r="Q28" i="22" s="1"/>
  <c r="O28" i="22"/>
  <c r="S28" i="22" s="1"/>
  <c r="N28" i="22"/>
  <c r="U27" i="22"/>
  <c r="T27" i="22"/>
  <c r="S27" i="22"/>
  <c r="O27" i="22"/>
  <c r="N27" i="22"/>
  <c r="V26" i="22"/>
  <c r="U26" i="22"/>
  <c r="T26" i="22"/>
  <c r="O26" i="22"/>
  <c r="S26" i="22" s="1"/>
  <c r="N26" i="22"/>
  <c r="V25" i="22"/>
  <c r="U25" i="22"/>
  <c r="T25" i="22"/>
  <c r="O25" i="22"/>
  <c r="S25" i="22" s="1"/>
  <c r="N25" i="22"/>
  <c r="V24" i="22"/>
  <c r="U24" i="22"/>
  <c r="T24" i="22"/>
  <c r="W24" i="22" s="1"/>
  <c r="P24" i="22" s="1"/>
  <c r="Q24" i="22" s="1"/>
  <c r="O24" i="22"/>
  <c r="S24" i="22" s="1"/>
  <c r="N24" i="22"/>
  <c r="U23" i="22"/>
  <c r="T23" i="22"/>
  <c r="W23" i="22" s="1"/>
  <c r="P23" i="22" s="1"/>
  <c r="Q23" i="22" s="1"/>
  <c r="O23" i="22"/>
  <c r="S23" i="22" s="1"/>
  <c r="N23" i="22"/>
  <c r="V22" i="22"/>
  <c r="U22" i="22"/>
  <c r="W22" i="22" s="1"/>
  <c r="P22" i="22" s="1"/>
  <c r="Q22" i="22" s="1"/>
  <c r="T22" i="22"/>
  <c r="S22" i="22"/>
  <c r="O22" i="22"/>
  <c r="N22" i="22"/>
  <c r="U21" i="22"/>
  <c r="T21" i="22"/>
  <c r="W21" i="22" s="1"/>
  <c r="P21" i="22" s="1"/>
  <c r="Q21" i="22" s="1"/>
  <c r="O21" i="22"/>
  <c r="S21" i="22" s="1"/>
  <c r="N21" i="22"/>
  <c r="U20" i="22"/>
  <c r="W20" i="22" s="1"/>
  <c r="P20" i="22" s="1"/>
  <c r="Q20" i="22" s="1"/>
  <c r="O20" i="22"/>
  <c r="S20" i="22" s="1"/>
  <c r="N20" i="22"/>
  <c r="U19" i="22"/>
  <c r="T19" i="22"/>
  <c r="W19" i="22" s="1"/>
  <c r="P19" i="22" s="1"/>
  <c r="Q19" i="22" s="1"/>
  <c r="O19" i="22"/>
  <c r="S19" i="22" s="1"/>
  <c r="N19" i="22"/>
  <c r="U18" i="22"/>
  <c r="T18" i="22"/>
  <c r="W18" i="22" s="1"/>
  <c r="P18" i="22" s="1"/>
  <c r="Q18" i="22" s="1"/>
  <c r="O18" i="22"/>
  <c r="S18" i="22" s="1"/>
  <c r="N18" i="22"/>
  <c r="N31" i="22" l="1"/>
  <c r="N44" i="22" s="1"/>
  <c r="W25" i="22"/>
  <c r="P25" i="22" s="1"/>
  <c r="Q25" i="22" s="1"/>
  <c r="Q31" i="22" s="1"/>
  <c r="Q44" i="22" s="1"/>
  <c r="W26" i="22"/>
  <c r="P26" i="22" s="1"/>
  <c r="Q26" i="22" s="1"/>
  <c r="W27" i="22"/>
  <c r="P27" i="22" s="1"/>
  <c r="Q27" i="22" s="1"/>
  <c r="W17" i="21"/>
  <c r="P17" i="21" s="1"/>
  <c r="Q17" i="21" s="1"/>
  <c r="W18" i="21"/>
  <c r="P18" i="21" s="1"/>
  <c r="Q18" i="21" s="1"/>
  <c r="W19" i="21"/>
  <c r="P19" i="21" s="1"/>
  <c r="Q19" i="21" s="1"/>
  <c r="W20" i="21"/>
  <c r="P20" i="21" s="1"/>
  <c r="Q20" i="21" s="1"/>
  <c r="W25" i="21"/>
  <c r="P25" i="21" s="1"/>
  <c r="Q25" i="21" s="1"/>
  <c r="W27" i="21"/>
  <c r="P27" i="21" s="1"/>
  <c r="Q27" i="21" s="1"/>
  <c r="W28" i="21"/>
  <c r="P28" i="21" s="1"/>
  <c r="Q28" i="21" s="1"/>
  <c r="W29" i="21"/>
  <c r="P29" i="21" s="1"/>
  <c r="Q29" i="21" s="1"/>
  <c r="W30" i="21"/>
  <c r="P30" i="21" s="1"/>
  <c r="Q30" i="21" s="1"/>
  <c r="W31" i="21"/>
  <c r="P31" i="21" s="1"/>
  <c r="Q31" i="21" s="1"/>
  <c r="W32" i="21"/>
  <c r="P32" i="21" s="1"/>
  <c r="Q32" i="21" s="1"/>
  <c r="W33" i="21"/>
  <c r="P33" i="21" s="1"/>
  <c r="Q33" i="21" s="1"/>
  <c r="W34" i="21"/>
  <c r="P34" i="21" s="1"/>
  <c r="Q34" i="21" s="1"/>
  <c r="W35" i="21"/>
  <c r="P35" i="21" s="1"/>
  <c r="Q35" i="21" s="1"/>
  <c r="W36" i="21"/>
  <c r="P36" i="21" s="1"/>
  <c r="Q36" i="21" s="1"/>
  <c r="W37" i="21"/>
  <c r="P37" i="21" s="1"/>
  <c r="Q37" i="21" s="1"/>
  <c r="W38" i="21"/>
  <c r="P38" i="21" s="1"/>
  <c r="Q38" i="21" s="1"/>
  <c r="W39" i="21"/>
  <c r="P39" i="21" s="1"/>
  <c r="Q39" i="21" s="1"/>
  <c r="W45" i="21"/>
  <c r="P45" i="21" s="1"/>
  <c r="Q45" i="21" s="1"/>
  <c r="W46" i="21"/>
  <c r="P46" i="21" s="1"/>
  <c r="Q46" i="21" s="1"/>
  <c r="W51" i="21"/>
  <c r="P51" i="21" s="1"/>
  <c r="Q51" i="21" s="1"/>
  <c r="W52" i="21"/>
  <c r="P52" i="21" s="1"/>
  <c r="Q52" i="21" s="1"/>
  <c r="W59" i="21"/>
  <c r="P59" i="21" s="1"/>
  <c r="Q59" i="21" s="1"/>
  <c r="W68" i="21"/>
  <c r="P68" i="21" s="1"/>
  <c r="Q68" i="21" s="1"/>
  <c r="W72" i="21"/>
  <c r="P72" i="21" s="1"/>
  <c r="Q72" i="21" s="1"/>
  <c r="W76" i="21"/>
  <c r="P76" i="21" s="1"/>
  <c r="Q76" i="21" s="1"/>
  <c r="W80" i="21"/>
  <c r="P80" i="21" s="1"/>
  <c r="Q80" i="21" s="1"/>
  <c r="W86" i="21"/>
  <c r="P86" i="21" s="1"/>
  <c r="Q86" i="21" s="1"/>
  <c r="W87" i="21"/>
  <c r="P87" i="21" s="1"/>
  <c r="Q87" i="21" s="1"/>
  <c r="W88" i="21"/>
  <c r="P88" i="21" s="1"/>
  <c r="Q88" i="21" s="1"/>
  <c r="W90" i="21"/>
  <c r="P90" i="21" s="1"/>
  <c r="Q90" i="21" s="1"/>
  <c r="W91" i="21"/>
  <c r="P91" i="21" s="1"/>
  <c r="Q91" i="21" s="1"/>
  <c r="W92" i="21"/>
  <c r="P92" i="21" s="1"/>
  <c r="Q92" i="21" s="1"/>
  <c r="W94" i="21"/>
  <c r="P94" i="21" s="1"/>
  <c r="Q94" i="21" s="1"/>
  <c r="W95" i="21"/>
  <c r="P95" i="21" s="1"/>
  <c r="Q95" i="21" s="1"/>
  <c r="W96" i="21"/>
  <c r="P96" i="21" s="1"/>
  <c r="Q96" i="21" s="1"/>
  <c r="W98" i="21"/>
  <c r="P98" i="21" s="1"/>
  <c r="Q98" i="21" s="1"/>
  <c r="W99" i="21"/>
  <c r="P99" i="21" s="1"/>
  <c r="Q99" i="21" s="1"/>
  <c r="W100" i="21"/>
  <c r="P100" i="21" s="1"/>
  <c r="Q100" i="21" s="1"/>
  <c r="W105" i="21"/>
  <c r="P105" i="21" s="1"/>
  <c r="Q105" i="21" s="1"/>
  <c r="W107" i="21"/>
  <c r="P107" i="21" s="1"/>
  <c r="Q107" i="21" s="1"/>
  <c r="W108" i="21"/>
  <c r="P108" i="21" s="1"/>
  <c r="Q108" i="21" s="1"/>
  <c r="W110" i="21"/>
  <c r="P110" i="21" s="1"/>
  <c r="Q110" i="21" s="1"/>
  <c r="W111" i="21"/>
  <c r="P111" i="21" s="1"/>
  <c r="Q111" i="21" s="1"/>
  <c r="W113" i="21"/>
  <c r="P113" i="21" s="1"/>
  <c r="Q113" i="21" s="1"/>
  <c r="W114" i="21"/>
  <c r="P114" i="21" s="1"/>
  <c r="Q114" i="21" s="1"/>
  <c r="W126" i="21"/>
  <c r="P126" i="21" s="1"/>
  <c r="Q126" i="21" s="1"/>
  <c r="W133" i="21"/>
  <c r="P133" i="21" s="1"/>
  <c r="Q133" i="21" s="1"/>
  <c r="W137" i="21"/>
  <c r="P137" i="21" s="1"/>
  <c r="Q137" i="21" s="1"/>
  <c r="W152" i="21"/>
  <c r="P152" i="21" s="1"/>
  <c r="Q152" i="21" s="1"/>
  <c r="Q233" i="21"/>
  <c r="Q157" i="21"/>
  <c r="L30" i="30"/>
  <c r="O30" i="30"/>
  <c r="L230" i="31"/>
  <c r="N140" i="21"/>
  <c r="W47" i="21"/>
  <c r="P47" i="21" s="1"/>
  <c r="Q47" i="21" s="1"/>
  <c r="Q140" i="21" s="1"/>
  <c r="Q234" i="21" s="1"/>
  <c r="W48" i="21"/>
  <c r="P48" i="21" s="1"/>
  <c r="Q48" i="21" s="1"/>
  <c r="W106" i="21"/>
  <c r="P106" i="21" s="1"/>
  <c r="Q106" i="21" s="1"/>
  <c r="W123" i="21"/>
  <c r="P123" i="21" s="1"/>
  <c r="Q123" i="21" s="1"/>
  <c r="N157" i="21"/>
  <c r="N233" i="21"/>
  <c r="N234" i="21" l="1"/>
  <c r="Q140" i="16" l="1"/>
  <c r="Q139" i="16"/>
  <c r="Q141" i="16" s="1"/>
  <c r="Q137" i="16"/>
  <c r="Q138" i="16" s="1"/>
  <c r="Q135" i="16"/>
  <c r="Q136" i="16" s="1"/>
  <c r="N135" i="16"/>
  <c r="Q133" i="16"/>
  <c r="Q134" i="16" s="1"/>
  <c r="Q132" i="16"/>
  <c r="Q131" i="16"/>
  <c r="Q129" i="16"/>
  <c r="Q128" i="16"/>
  <c r="Q127" i="16"/>
  <c r="Q126" i="16"/>
  <c r="Q125" i="16"/>
  <c r="Q124" i="16"/>
  <c r="Q123" i="16"/>
  <c r="Q122" i="16"/>
  <c r="Q130" i="16" s="1"/>
  <c r="P104" i="16"/>
  <c r="P103" i="16"/>
  <c r="M103" i="16"/>
  <c r="P102" i="16"/>
  <c r="P101" i="16"/>
  <c r="P100" i="16"/>
  <c r="P99" i="16"/>
  <c r="M99" i="16"/>
  <c r="P98" i="16"/>
  <c r="M98" i="16"/>
  <c r="P97" i="16"/>
  <c r="M97" i="16"/>
  <c r="P96" i="16"/>
  <c r="P95" i="16"/>
  <c r="M95" i="16"/>
  <c r="P94" i="16"/>
  <c r="P93" i="16"/>
  <c r="P92" i="16"/>
  <c r="P91" i="16"/>
  <c r="P90" i="16"/>
  <c r="P89" i="16"/>
  <c r="M89" i="16"/>
  <c r="P88" i="16"/>
  <c r="P87" i="16"/>
  <c r="M87" i="16"/>
  <c r="P70" i="16"/>
  <c r="P69" i="16"/>
  <c r="P68" i="16"/>
  <c r="P67" i="16"/>
  <c r="M67" i="16"/>
  <c r="P66" i="16"/>
  <c r="P65" i="16"/>
  <c r="P64" i="16"/>
  <c r="P63" i="16"/>
  <c r="P62" i="16"/>
  <c r="P61" i="16"/>
  <c r="P60" i="16"/>
  <c r="P59" i="16"/>
  <c r="P58" i="16"/>
  <c r="P57" i="16"/>
  <c r="P56" i="16"/>
  <c r="P55" i="16"/>
  <c r="P54" i="16"/>
  <c r="P53" i="16"/>
  <c r="P52" i="16"/>
  <c r="P51" i="16"/>
  <c r="P29" i="16"/>
  <c r="P28" i="16"/>
  <c r="P27" i="16"/>
  <c r="P26" i="16"/>
  <c r="P25" i="16"/>
  <c r="M25" i="16"/>
  <c r="P24" i="16"/>
  <c r="P23" i="16"/>
  <c r="P22" i="16"/>
  <c r="P21" i="16"/>
  <c r="P20" i="16"/>
  <c r="P19" i="16"/>
  <c r="P18" i="16"/>
  <c r="P17" i="16"/>
  <c r="P16" i="16"/>
  <c r="P15" i="16"/>
  <c r="P14" i="16"/>
  <c r="P13" i="16"/>
  <c r="P30" i="16" s="1"/>
  <c r="P49" i="16" s="1"/>
  <c r="P71" i="16" s="1"/>
  <c r="P86" i="16" s="1"/>
  <c r="P105" i="16" s="1"/>
  <c r="P12" i="16"/>
  <c r="M12" i="16"/>
  <c r="P12" i="15"/>
  <c r="M105" i="16" l="1"/>
  <c r="Q142" i="16"/>
  <c r="F13" i="36"/>
  <c r="F14" i="36"/>
  <c r="F15" i="36"/>
  <c r="F16" i="36"/>
  <c r="F17" i="36"/>
  <c r="F18" i="36"/>
  <c r="F19" i="36"/>
  <c r="F20" i="36"/>
  <c r="F21" i="36"/>
  <c r="F22" i="36"/>
  <c r="F23" i="36"/>
  <c r="F24" i="36"/>
  <c r="F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12" i="36"/>
  <c r="F25" i="36" l="1"/>
  <c r="L184" i="2"/>
  <c r="K184" i="2"/>
  <c r="I184" i="2"/>
  <c r="H184" i="2"/>
  <c r="G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J158" i="2"/>
  <c r="M157" i="2"/>
  <c r="J157" i="2"/>
  <c r="M156" i="2"/>
  <c r="J156" i="2"/>
  <c r="M155" i="2"/>
  <c r="J155" i="2"/>
  <c r="M154" i="2"/>
  <c r="J154" i="2"/>
  <c r="M153" i="2"/>
  <c r="J153" i="2"/>
  <c r="M152" i="2"/>
  <c r="J152" i="2"/>
  <c r="M151" i="2"/>
  <c r="J151" i="2"/>
  <c r="M150" i="2"/>
  <c r="J150" i="2"/>
  <c r="M149" i="2"/>
  <c r="J149" i="2"/>
  <c r="M148" i="2"/>
  <c r="J148" i="2"/>
  <c r="M147" i="2"/>
  <c r="J147" i="2"/>
  <c r="M146" i="2"/>
  <c r="J146" i="2"/>
  <c r="M145" i="2"/>
  <c r="J145" i="2"/>
  <c r="M144" i="2"/>
  <c r="J144" i="2"/>
  <c r="M143" i="2"/>
  <c r="J143" i="2"/>
  <c r="M142" i="2"/>
  <c r="J142" i="2"/>
  <c r="M141" i="2"/>
  <c r="J141" i="2"/>
  <c r="M140" i="2"/>
  <c r="J140" i="2"/>
  <c r="M139" i="2"/>
  <c r="J139" i="2"/>
  <c r="M138" i="2"/>
  <c r="J138" i="2"/>
  <c r="M137" i="2"/>
  <c r="J137" i="2"/>
  <c r="M136" i="2"/>
  <c r="J136" i="2"/>
  <c r="M135" i="2"/>
  <c r="J135" i="2"/>
  <c r="M134" i="2"/>
  <c r="J134" i="2"/>
  <c r="M133" i="2"/>
  <c r="J133" i="2"/>
  <c r="M132" i="2"/>
  <c r="J132" i="2"/>
  <c r="M131" i="2"/>
  <c r="J131" i="2"/>
  <c r="M130" i="2"/>
  <c r="J130" i="2"/>
  <c r="M129" i="2"/>
  <c r="J129" i="2"/>
  <c r="M128" i="2"/>
  <c r="J128" i="2"/>
  <c r="M127" i="2"/>
  <c r="J127" i="2"/>
  <c r="M126" i="2"/>
  <c r="J126" i="2"/>
  <c r="M125" i="2"/>
  <c r="J125" i="2"/>
  <c r="M124" i="2"/>
  <c r="J124" i="2"/>
  <c r="M123" i="2"/>
  <c r="J123" i="2"/>
  <c r="M122" i="2"/>
  <c r="J122" i="2"/>
  <c r="M121" i="2"/>
  <c r="J121" i="2"/>
  <c r="M120" i="2"/>
  <c r="J120" i="2"/>
  <c r="M119" i="2"/>
  <c r="J119" i="2"/>
  <c r="M118" i="2"/>
  <c r="J118" i="2"/>
  <c r="M117" i="2"/>
  <c r="J117" i="2"/>
  <c r="M116" i="2"/>
  <c r="J116" i="2"/>
  <c r="M115" i="2"/>
  <c r="J115" i="2"/>
  <c r="M114" i="2"/>
  <c r="J114" i="2"/>
  <c r="M113" i="2"/>
  <c r="J113" i="2"/>
  <c r="M112" i="2"/>
  <c r="J112" i="2"/>
  <c r="M111" i="2"/>
  <c r="J111" i="2"/>
  <c r="M110" i="2"/>
  <c r="J110" i="2"/>
  <c r="M109" i="2"/>
  <c r="J109" i="2"/>
  <c r="M108" i="2"/>
  <c r="J108" i="2"/>
  <c r="M107" i="2"/>
  <c r="J107" i="2"/>
  <c r="M106" i="2"/>
  <c r="J106" i="2"/>
  <c r="M105" i="2"/>
  <c r="J105" i="2"/>
  <c r="M104" i="2"/>
  <c r="J104" i="2"/>
  <c r="M103" i="2"/>
  <c r="J103" i="2"/>
  <c r="M102" i="2"/>
  <c r="J102" i="2"/>
  <c r="M101" i="2"/>
  <c r="J101" i="2"/>
  <c r="M100" i="2"/>
  <c r="J100" i="2"/>
  <c r="M99" i="2"/>
  <c r="J99" i="2"/>
  <c r="M98" i="2"/>
  <c r="J98" i="2"/>
  <c r="M97" i="2"/>
  <c r="J97" i="2"/>
  <c r="M96" i="2"/>
  <c r="J96" i="2"/>
  <c r="M95" i="2"/>
  <c r="J95" i="2"/>
  <c r="M94" i="2"/>
  <c r="J94" i="2"/>
  <c r="M93" i="2"/>
  <c r="J93" i="2"/>
  <c r="M92" i="2"/>
  <c r="J92" i="2"/>
  <c r="M91" i="2"/>
  <c r="J91" i="2"/>
  <c r="M90" i="2"/>
  <c r="J90" i="2"/>
  <c r="M89" i="2"/>
  <c r="J89" i="2"/>
  <c r="M88" i="2"/>
  <c r="J88" i="2"/>
  <c r="M87" i="2"/>
  <c r="J87" i="2"/>
  <c r="M86" i="2"/>
  <c r="J86" i="2"/>
  <c r="M85" i="2"/>
  <c r="J85" i="2"/>
  <c r="M84" i="2"/>
  <c r="J84" i="2"/>
  <c r="M83" i="2"/>
  <c r="J83" i="2"/>
  <c r="M82" i="2"/>
  <c r="J82" i="2"/>
  <c r="M81" i="2"/>
  <c r="J81" i="2"/>
  <c r="M80" i="2"/>
  <c r="J80" i="2"/>
  <c r="M79" i="2"/>
  <c r="J79" i="2"/>
  <c r="M78" i="2"/>
  <c r="J78" i="2"/>
  <c r="M77" i="2"/>
  <c r="J77" i="2"/>
  <c r="M76" i="2"/>
  <c r="J76" i="2"/>
  <c r="M75" i="2"/>
  <c r="J75" i="2"/>
  <c r="M74" i="2"/>
  <c r="J74" i="2"/>
  <c r="M73" i="2"/>
  <c r="J73" i="2"/>
  <c r="M72" i="2"/>
  <c r="J72" i="2"/>
  <c r="M71" i="2"/>
  <c r="J71" i="2"/>
  <c r="M70" i="2"/>
  <c r="J70" i="2"/>
  <c r="M69" i="2"/>
  <c r="J69" i="2"/>
  <c r="M68" i="2"/>
  <c r="J68" i="2"/>
  <c r="M67" i="2"/>
  <c r="J67" i="2"/>
  <c r="M66" i="2"/>
  <c r="J66" i="2"/>
  <c r="M65" i="2"/>
  <c r="J65" i="2"/>
  <c r="M64" i="2"/>
  <c r="J64" i="2"/>
  <c r="M63" i="2"/>
  <c r="J63" i="2"/>
  <c r="M62" i="2"/>
  <c r="J62" i="2"/>
  <c r="M61" i="2"/>
  <c r="J61" i="2"/>
  <c r="M60" i="2"/>
  <c r="J60" i="2"/>
  <c r="M59" i="2"/>
  <c r="J59" i="2"/>
  <c r="M58" i="2"/>
  <c r="J58" i="2"/>
  <c r="M57" i="2"/>
  <c r="J57" i="2"/>
  <c r="M56" i="2"/>
  <c r="J56" i="2"/>
  <c r="M55" i="2"/>
  <c r="J55" i="2"/>
  <c r="M54" i="2"/>
  <c r="J54" i="2"/>
  <c r="M53" i="2"/>
  <c r="J53" i="2"/>
  <c r="M52" i="2"/>
  <c r="J52" i="2"/>
  <c r="M51" i="2"/>
  <c r="J51" i="2"/>
  <c r="M50" i="2"/>
  <c r="J50" i="2"/>
  <c r="M49" i="2"/>
  <c r="J49" i="2"/>
  <c r="M48" i="2"/>
  <c r="J48" i="2"/>
  <c r="M47" i="2"/>
  <c r="J47" i="2"/>
  <c r="M46" i="2"/>
  <c r="J46" i="2"/>
  <c r="M45" i="2"/>
  <c r="J45" i="2"/>
  <c r="M44" i="2"/>
  <c r="J44" i="2"/>
  <c r="M43" i="2"/>
  <c r="J43" i="2"/>
  <c r="M42" i="2"/>
  <c r="J42" i="2"/>
  <c r="M41" i="2"/>
  <c r="J41" i="2"/>
  <c r="M40" i="2"/>
  <c r="J40" i="2"/>
  <c r="M39" i="2"/>
  <c r="J39" i="2"/>
  <c r="M38" i="2"/>
  <c r="J38" i="2"/>
  <c r="M37" i="2"/>
  <c r="J37" i="2"/>
  <c r="M36" i="2"/>
  <c r="J36" i="2"/>
  <c r="M35" i="2"/>
  <c r="J35" i="2"/>
  <c r="M34" i="2"/>
  <c r="J34" i="2"/>
  <c r="M33" i="2"/>
  <c r="J33" i="2"/>
  <c r="M32" i="2"/>
  <c r="J32" i="2"/>
  <c r="M31" i="2"/>
  <c r="J31" i="2"/>
  <c r="M30" i="2"/>
  <c r="J30" i="2"/>
  <c r="M29" i="2"/>
  <c r="J29" i="2"/>
  <c r="M28" i="2"/>
  <c r="J28" i="2"/>
  <c r="M27" i="2"/>
  <c r="J27" i="2"/>
  <c r="M26" i="2"/>
  <c r="J26" i="2"/>
  <c r="M25" i="2"/>
  <c r="J25" i="2"/>
  <c r="M24" i="2"/>
  <c r="J24" i="2"/>
  <c r="M23" i="2"/>
  <c r="J23" i="2"/>
  <c r="M22" i="2"/>
  <c r="J22" i="2"/>
  <c r="M21" i="2"/>
  <c r="J21" i="2"/>
  <c r="M20" i="2"/>
  <c r="J20" i="2"/>
  <c r="M19" i="2"/>
  <c r="J19" i="2"/>
  <c r="M18" i="2"/>
  <c r="J18" i="2"/>
  <c r="M17" i="2"/>
  <c r="J17" i="2"/>
  <c r="M16" i="2"/>
  <c r="J16" i="2"/>
  <c r="J184" i="2" s="1"/>
  <c r="M170" i="1"/>
  <c r="L170" i="1"/>
  <c r="J170" i="1"/>
  <c r="I170" i="1"/>
  <c r="G170" i="1"/>
  <c r="H32" i="1"/>
  <c r="H170" i="1" s="1"/>
  <c r="N31" i="1"/>
  <c r="K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0" i="1"/>
  <c r="K20" i="1"/>
  <c r="R19" i="1"/>
  <c r="N19" i="1"/>
  <c r="K19" i="1"/>
  <c r="N18" i="1"/>
  <c r="K18" i="1"/>
  <c r="N17" i="1"/>
  <c r="K17" i="1"/>
  <c r="N16" i="1"/>
  <c r="N32" i="1" s="1"/>
  <c r="K16" i="1"/>
  <c r="K32" i="1" l="1"/>
  <c r="M184" i="2"/>
  <c r="K170" i="1"/>
  <c r="M101" i="28" l="1"/>
  <c r="N101" i="28" s="1"/>
  <c r="L101" i="28"/>
  <c r="K101" i="28"/>
  <c r="L100" i="28"/>
  <c r="M100" i="28" s="1"/>
  <c r="N100" i="28" s="1"/>
  <c r="K100" i="28"/>
  <c r="M99" i="28"/>
  <c r="N99" i="28" s="1"/>
  <c r="L99" i="28"/>
  <c r="K99" i="28"/>
  <c r="M98" i="28"/>
  <c r="N98" i="28" s="1"/>
  <c r="L98" i="28"/>
  <c r="K98" i="28"/>
  <c r="M97" i="28"/>
  <c r="N97" i="28" s="1"/>
  <c r="L97" i="28"/>
  <c r="K97" i="28"/>
  <c r="M96" i="28"/>
  <c r="N96" i="28" s="1"/>
  <c r="L96" i="28"/>
  <c r="K96" i="28"/>
  <c r="L95" i="28"/>
  <c r="M95" i="28" s="1"/>
  <c r="N95" i="28" s="1"/>
  <c r="K95" i="28"/>
  <c r="M94" i="28"/>
  <c r="N94" i="28" s="1"/>
  <c r="L94" i="28"/>
  <c r="K94" i="28"/>
  <c r="M93" i="28"/>
  <c r="N93" i="28" s="1"/>
  <c r="L93" i="28"/>
  <c r="K93" i="28"/>
  <c r="M92" i="28"/>
  <c r="N92" i="28" s="1"/>
  <c r="L92" i="28"/>
  <c r="K92" i="28"/>
  <c r="M91" i="28"/>
  <c r="N91" i="28" s="1"/>
  <c r="L91" i="28"/>
  <c r="K91" i="28"/>
  <c r="M90" i="28"/>
  <c r="N90" i="28" s="1"/>
  <c r="L90" i="28"/>
  <c r="K90" i="28"/>
  <c r="M89" i="28"/>
  <c r="N89" i="28" s="1"/>
  <c r="L89" i="28"/>
  <c r="K89" i="28"/>
  <c r="M88" i="28"/>
  <c r="N88" i="28" s="1"/>
  <c r="L88" i="28"/>
  <c r="K88" i="28"/>
  <c r="L87" i="28"/>
  <c r="M87" i="28" s="1"/>
  <c r="N87" i="28" s="1"/>
  <c r="K87" i="28"/>
  <c r="M86" i="28"/>
  <c r="N86" i="28" s="1"/>
  <c r="L86" i="28"/>
  <c r="K86" i="28"/>
  <c r="M85" i="28"/>
  <c r="N85" i="28" s="1"/>
  <c r="L85" i="28"/>
  <c r="K85" i="28"/>
  <c r="M84" i="28"/>
  <c r="N84" i="28" s="1"/>
  <c r="L84" i="28"/>
  <c r="K84" i="28"/>
  <c r="M83" i="28"/>
  <c r="N83" i="28" s="1"/>
  <c r="L83" i="28"/>
  <c r="K83" i="28"/>
  <c r="L82" i="28"/>
  <c r="M82" i="28" s="1"/>
  <c r="N82" i="28" s="1"/>
  <c r="K82" i="28"/>
  <c r="M81" i="28"/>
  <c r="N81" i="28" s="1"/>
  <c r="L81" i="28"/>
  <c r="K81" i="28"/>
  <c r="M80" i="28"/>
  <c r="N80" i="28" s="1"/>
  <c r="L80" i="28"/>
  <c r="K80" i="28"/>
  <c r="M79" i="28"/>
  <c r="N79" i="28" s="1"/>
  <c r="L79" i="28"/>
  <c r="K79" i="28"/>
  <c r="L78" i="28"/>
  <c r="M78" i="28" s="1"/>
  <c r="N78" i="28" s="1"/>
  <c r="K78" i="28"/>
  <c r="M77" i="28"/>
  <c r="N77" i="28" s="1"/>
  <c r="L77" i="28"/>
  <c r="K77" i="28"/>
  <c r="M76" i="28"/>
  <c r="N76" i="28" s="1"/>
  <c r="L76" i="28"/>
  <c r="K76" i="28"/>
  <c r="M75" i="28"/>
  <c r="N75" i="28" s="1"/>
  <c r="L75" i="28"/>
  <c r="K75" i="28"/>
  <c r="M74" i="28"/>
  <c r="N74" i="28" s="1"/>
  <c r="L74" i="28"/>
  <c r="K74" i="28"/>
  <c r="M73" i="28"/>
  <c r="N73" i="28" s="1"/>
  <c r="L73" i="28"/>
  <c r="K73" i="28"/>
  <c r="M72" i="28"/>
  <c r="N72" i="28" s="1"/>
  <c r="L72" i="28"/>
  <c r="K72" i="28"/>
  <c r="M71" i="28"/>
  <c r="N71" i="28" s="1"/>
  <c r="L71" i="28"/>
  <c r="K71" i="28"/>
  <c r="M70" i="28"/>
  <c r="N70" i="28" s="1"/>
  <c r="L70" i="28"/>
  <c r="K70" i="28"/>
  <c r="M69" i="28"/>
  <c r="N69" i="28" s="1"/>
  <c r="L69" i="28"/>
  <c r="K69" i="28"/>
  <c r="M68" i="28"/>
  <c r="N68" i="28" s="1"/>
  <c r="L68" i="28"/>
  <c r="K68" i="28"/>
  <c r="M67" i="28"/>
  <c r="N67" i="28" s="1"/>
  <c r="L67" i="28"/>
  <c r="K67" i="28"/>
  <c r="M66" i="28"/>
  <c r="N66" i="28" s="1"/>
  <c r="L66" i="28"/>
  <c r="K66" i="28"/>
  <c r="L65" i="28"/>
  <c r="M65" i="28" s="1"/>
  <c r="N65" i="28" s="1"/>
  <c r="K65" i="28"/>
  <c r="M64" i="28"/>
  <c r="N64" i="28" s="1"/>
  <c r="L64" i="28"/>
  <c r="K64" i="28"/>
  <c r="M63" i="28"/>
  <c r="N63" i="28" s="1"/>
  <c r="L63" i="28"/>
  <c r="K63" i="28"/>
  <c r="M62" i="28"/>
  <c r="N62" i="28" s="1"/>
  <c r="L62" i="28"/>
  <c r="K62" i="28"/>
  <c r="M61" i="28"/>
  <c r="N61" i="28" s="1"/>
  <c r="L61" i="28"/>
  <c r="K61" i="28"/>
  <c r="M60" i="28"/>
  <c r="N60" i="28" s="1"/>
  <c r="L60" i="28"/>
  <c r="K60" i="28"/>
  <c r="M59" i="28"/>
  <c r="N59" i="28" s="1"/>
  <c r="L59" i="28"/>
  <c r="K59" i="28"/>
  <c r="M58" i="28"/>
  <c r="N58" i="28" s="1"/>
  <c r="L58" i="28"/>
  <c r="K58" i="28"/>
  <c r="M57" i="28"/>
  <c r="N57" i="28" s="1"/>
  <c r="L57" i="28"/>
  <c r="K57" i="28"/>
  <c r="M56" i="28"/>
  <c r="N56" i="28" s="1"/>
  <c r="L56" i="28"/>
  <c r="K56" i="28"/>
  <c r="M55" i="28"/>
  <c r="N55" i="28" s="1"/>
  <c r="L55" i="28"/>
  <c r="K55" i="28"/>
  <c r="M54" i="28"/>
  <c r="N54" i="28" s="1"/>
  <c r="L54" i="28"/>
  <c r="K54" i="28"/>
  <c r="M53" i="28"/>
  <c r="N53" i="28" s="1"/>
  <c r="L53" i="28"/>
  <c r="K53" i="28"/>
  <c r="L52" i="28"/>
  <c r="M52" i="28" s="1"/>
  <c r="N52" i="28" s="1"/>
  <c r="K52" i="28"/>
  <c r="M51" i="28"/>
  <c r="N51" i="28" s="1"/>
  <c r="L51" i="28"/>
  <c r="K51" i="28"/>
  <c r="M50" i="28"/>
  <c r="N50" i="28" s="1"/>
  <c r="L50" i="28"/>
  <c r="K50" i="28"/>
  <c r="M49" i="28"/>
  <c r="N49" i="28" s="1"/>
  <c r="L49" i="28"/>
  <c r="K49" i="28"/>
  <c r="M48" i="28"/>
  <c r="N48" i="28" s="1"/>
  <c r="L48" i="28"/>
  <c r="K48" i="28"/>
  <c r="L47" i="28"/>
  <c r="M47" i="28" s="1"/>
  <c r="N47" i="28" s="1"/>
  <c r="K47" i="28"/>
  <c r="M46" i="28"/>
  <c r="N46" i="28" s="1"/>
  <c r="L46" i="28"/>
  <c r="K46" i="28"/>
  <c r="M45" i="28"/>
  <c r="N45" i="28" s="1"/>
  <c r="L45" i="28"/>
  <c r="K45" i="28"/>
  <c r="M44" i="28"/>
  <c r="N44" i="28" s="1"/>
  <c r="L44" i="28"/>
  <c r="K44" i="28"/>
  <c r="M43" i="28"/>
  <c r="N43" i="28" s="1"/>
  <c r="L43" i="28"/>
  <c r="K43" i="28"/>
  <c r="M42" i="28"/>
  <c r="N42" i="28" s="1"/>
  <c r="L42" i="28"/>
  <c r="K42" i="28"/>
  <c r="M41" i="28"/>
  <c r="N41" i="28" s="1"/>
  <c r="L41" i="28"/>
  <c r="K41" i="28"/>
  <c r="L40" i="28"/>
  <c r="M40" i="28" s="1"/>
  <c r="N40" i="28" s="1"/>
  <c r="K40" i="28"/>
  <c r="L39" i="28"/>
  <c r="M39" i="28" s="1"/>
  <c r="N39" i="28" s="1"/>
  <c r="K39" i="28"/>
  <c r="M38" i="28"/>
  <c r="N38" i="28" s="1"/>
  <c r="L38" i="28"/>
  <c r="K38" i="28"/>
  <c r="M37" i="28"/>
  <c r="N37" i="28" s="1"/>
  <c r="L37" i="28"/>
  <c r="K37" i="28"/>
  <c r="L36" i="28"/>
  <c r="M36" i="28" s="1"/>
  <c r="N36" i="28" s="1"/>
  <c r="K36" i="28"/>
  <c r="M35" i="28"/>
  <c r="N35" i="28" s="1"/>
  <c r="L35" i="28"/>
  <c r="K35" i="28"/>
  <c r="M34" i="28"/>
  <c r="N34" i="28" s="1"/>
  <c r="L34" i="28"/>
  <c r="K34" i="28"/>
  <c r="L33" i="28"/>
  <c r="M33" i="28" s="1"/>
  <c r="N33" i="28" s="1"/>
  <c r="K33" i="28"/>
  <c r="M32" i="28"/>
  <c r="N32" i="28" s="1"/>
  <c r="L32" i="28"/>
  <c r="K32" i="28"/>
  <c r="M31" i="28"/>
  <c r="N31" i="28" s="1"/>
  <c r="L31" i="28"/>
  <c r="K31" i="28"/>
  <c r="M30" i="28"/>
  <c r="N30" i="28" s="1"/>
  <c r="L30" i="28"/>
  <c r="K30" i="28"/>
  <c r="M29" i="28"/>
  <c r="N29" i="28" s="1"/>
  <c r="L29" i="28"/>
  <c r="K29" i="28"/>
  <c r="M28" i="28"/>
  <c r="N28" i="28" s="1"/>
  <c r="L28" i="28"/>
  <c r="K28" i="28"/>
  <c r="M27" i="28"/>
  <c r="N27" i="28" s="1"/>
  <c r="L27" i="28"/>
  <c r="K27" i="28"/>
  <c r="M26" i="28"/>
  <c r="N26" i="28" s="1"/>
  <c r="L26" i="28"/>
  <c r="K26" i="28"/>
  <c r="M25" i="28"/>
  <c r="N25" i="28" s="1"/>
  <c r="L25" i="28"/>
  <c r="K25" i="28"/>
  <c r="M24" i="28"/>
  <c r="N24" i="28" s="1"/>
  <c r="L24" i="28"/>
  <c r="K24" i="28"/>
  <c r="L23" i="28"/>
  <c r="M23" i="28" s="1"/>
  <c r="N23" i="28" s="1"/>
  <c r="K23" i="28"/>
  <c r="M22" i="28"/>
  <c r="N22" i="28" s="1"/>
  <c r="L22" i="28"/>
  <c r="K22" i="28"/>
  <c r="M21" i="28"/>
  <c r="N21" i="28" s="1"/>
  <c r="L21" i="28"/>
  <c r="K21" i="28"/>
  <c r="L20" i="28"/>
  <c r="M20" i="28" s="1"/>
  <c r="N20" i="28" s="1"/>
  <c r="K20" i="28"/>
  <c r="L19" i="28"/>
  <c r="M19" i="28" s="1"/>
  <c r="N19" i="28" s="1"/>
  <c r="K19" i="28"/>
  <c r="M18" i="28"/>
  <c r="N18" i="28" s="1"/>
  <c r="L18" i="28"/>
  <c r="K18" i="28"/>
  <c r="L17" i="28"/>
  <c r="M17" i="28" s="1"/>
  <c r="N17" i="28" s="1"/>
  <c r="K17" i="28"/>
  <c r="M16" i="28"/>
  <c r="N16" i="28" s="1"/>
  <c r="L16" i="28"/>
  <c r="K16" i="28"/>
  <c r="M20" i="26"/>
  <c r="N20" i="26" s="1"/>
  <c r="L20" i="26"/>
  <c r="K20" i="26"/>
  <c r="M19" i="26"/>
  <c r="N19" i="26" s="1"/>
  <c r="L19" i="26"/>
  <c r="K19" i="26"/>
  <c r="M18" i="26"/>
  <c r="N18" i="26" s="1"/>
  <c r="L18" i="26"/>
  <c r="K18" i="26"/>
  <c r="M17" i="26"/>
  <c r="N17" i="26" s="1"/>
  <c r="L17" i="26"/>
  <c r="K17" i="26"/>
  <c r="M16" i="26"/>
  <c r="N16" i="26" s="1"/>
  <c r="L16" i="26"/>
  <c r="K16" i="26"/>
  <c r="K21" i="26" s="1"/>
  <c r="N21" i="26" l="1"/>
  <c r="K102" i="28"/>
  <c r="N102" i="28"/>
  <c r="M129" i="12" l="1"/>
  <c r="J129" i="12"/>
  <c r="E16" i="35"/>
  <c r="P58" i="10"/>
  <c r="N58" i="10"/>
  <c r="M58" i="10"/>
  <c r="P57" i="10"/>
  <c r="N57" i="10"/>
  <c r="M57" i="10"/>
  <c r="P56" i="10"/>
  <c r="N56" i="10"/>
  <c r="M56" i="10"/>
  <c r="P55" i="10"/>
  <c r="N55" i="10"/>
  <c r="M55" i="10"/>
  <c r="P54" i="10"/>
  <c r="N54" i="10"/>
  <c r="M54" i="10"/>
  <c r="P53" i="10"/>
  <c r="N53" i="10"/>
  <c r="M53" i="10"/>
  <c r="P52" i="10"/>
  <c r="N52" i="10"/>
  <c r="M52" i="10"/>
  <c r="P51" i="10"/>
  <c r="N51" i="10"/>
  <c r="M51" i="10"/>
  <c r="P50" i="10"/>
  <c r="N50" i="10"/>
  <c r="M50" i="10"/>
  <c r="P49" i="10"/>
  <c r="N49" i="10"/>
  <c r="M49" i="10"/>
  <c r="S48" i="10"/>
  <c r="M48" i="10" s="1"/>
  <c r="P48" i="10"/>
  <c r="N48" i="10"/>
  <c r="P47" i="10"/>
  <c r="N47" i="10"/>
  <c r="M47" i="10"/>
  <c r="S46" i="10"/>
  <c r="M46" i="10" s="1"/>
  <c r="P46" i="10"/>
  <c r="N46" i="10"/>
  <c r="P45" i="10"/>
  <c r="N45" i="10"/>
  <c r="M45" i="10"/>
  <c r="P44" i="10"/>
  <c r="N44" i="10"/>
  <c r="M44" i="10"/>
  <c r="P43" i="10"/>
  <c r="N43" i="10"/>
  <c r="M43" i="10"/>
  <c r="P42" i="10"/>
  <c r="N42" i="10"/>
  <c r="M42" i="10"/>
  <c r="P41" i="10"/>
  <c r="N41" i="10"/>
  <c r="M41" i="10"/>
  <c r="P40" i="10"/>
  <c r="N40" i="10"/>
  <c r="M40" i="10"/>
  <c r="S39" i="10"/>
  <c r="P39" i="10"/>
  <c r="N39" i="10"/>
  <c r="M39" i="10"/>
  <c r="P38" i="10"/>
  <c r="N38" i="10"/>
  <c r="M38" i="10"/>
  <c r="P37" i="10"/>
  <c r="N37" i="10"/>
  <c r="M37" i="10"/>
  <c r="P36" i="10"/>
  <c r="N36" i="10"/>
  <c r="M36" i="10"/>
  <c r="S35" i="10"/>
  <c r="M35" i="10" s="1"/>
  <c r="P35" i="10"/>
  <c r="P34" i="10"/>
  <c r="N34" i="10"/>
  <c r="M34" i="10"/>
  <c r="P33" i="10"/>
  <c r="N33" i="10"/>
  <c r="M33" i="10"/>
  <c r="P32" i="10"/>
  <c r="N32" i="10"/>
  <c r="M32" i="10"/>
  <c r="P31" i="10"/>
  <c r="N31" i="10"/>
  <c r="M31" i="10"/>
  <c r="P30" i="10"/>
  <c r="N30" i="10"/>
  <c r="M30" i="10"/>
  <c r="P29" i="10"/>
  <c r="N29" i="10"/>
  <c r="M29" i="10"/>
  <c r="P28" i="10"/>
  <c r="N28" i="10"/>
  <c r="M28" i="10"/>
  <c r="P27" i="10"/>
  <c r="N27" i="10"/>
  <c r="M27" i="10"/>
  <c r="P26" i="10"/>
  <c r="N26" i="10"/>
  <c r="M26" i="10"/>
  <c r="P25" i="10"/>
  <c r="N25" i="10"/>
  <c r="M25" i="10"/>
  <c r="S24" i="10"/>
  <c r="M24" i="10" s="1"/>
  <c r="P24" i="10"/>
  <c r="N24" i="10"/>
  <c r="S23" i="10"/>
  <c r="M23" i="10" s="1"/>
  <c r="P23" i="10"/>
  <c r="N23" i="10"/>
  <c r="P22" i="10"/>
  <c r="N22" i="10"/>
  <c r="M22" i="10"/>
  <c r="P21" i="10"/>
  <c r="N21" i="10"/>
  <c r="M21" i="10"/>
  <c r="P20" i="10"/>
  <c r="N20" i="10"/>
  <c r="M20" i="10"/>
  <c r="P19" i="10"/>
  <c r="N19" i="10"/>
  <c r="M19" i="10"/>
  <c r="P18" i="10"/>
  <c r="N18" i="10"/>
  <c r="M18" i="10"/>
  <c r="P17" i="10"/>
  <c r="N17" i="10"/>
  <c r="M17" i="10"/>
  <c r="P16" i="10"/>
  <c r="N16" i="10"/>
  <c r="M16" i="10"/>
  <c r="P23" i="34"/>
  <c r="N23" i="34"/>
  <c r="P22" i="34"/>
  <c r="N22" i="34"/>
  <c r="P20" i="34"/>
  <c r="N20" i="34"/>
  <c r="P19" i="34"/>
  <c r="N19" i="34"/>
  <c r="S18" i="34"/>
  <c r="M18" i="34" s="1"/>
  <c r="P18" i="34"/>
  <c r="N18" i="34"/>
  <c r="S17" i="34"/>
  <c r="M17" i="34" s="1"/>
  <c r="P17" i="34"/>
  <c r="N17" i="34"/>
  <c r="S16" i="34"/>
  <c r="M16" i="34" s="1"/>
  <c r="P16" i="34"/>
  <c r="P24" i="34" s="1"/>
  <c r="N16" i="34"/>
  <c r="Q155" i="25"/>
  <c r="T149" i="25"/>
  <c r="U149" i="25" s="1"/>
  <c r="Q149" i="25"/>
  <c r="M149" i="25"/>
  <c r="L149" i="25"/>
  <c r="P149" i="25" s="1"/>
  <c r="G149" i="25"/>
  <c r="F149" i="25"/>
  <c r="T148" i="25"/>
  <c r="U148" i="25" s="1"/>
  <c r="Q148" i="25"/>
  <c r="M148" i="25"/>
  <c r="L148" i="25"/>
  <c r="G148" i="25"/>
  <c r="F148" i="25"/>
  <c r="U147" i="25"/>
  <c r="T147" i="25"/>
  <c r="Q147" i="25"/>
  <c r="M147" i="25"/>
  <c r="L147" i="25"/>
  <c r="P147" i="25" s="1"/>
  <c r="G147" i="25"/>
  <c r="F147" i="25"/>
  <c r="T146" i="25"/>
  <c r="U146" i="25" s="1"/>
  <c r="Q146" i="25"/>
  <c r="M146" i="25"/>
  <c r="L146" i="25"/>
  <c r="P146" i="25" s="1"/>
  <c r="G146" i="25"/>
  <c r="F146" i="25"/>
  <c r="T145" i="25"/>
  <c r="U145" i="25" s="1"/>
  <c r="Q145" i="25"/>
  <c r="M145" i="25"/>
  <c r="L145" i="25"/>
  <c r="P145" i="25" s="1"/>
  <c r="G145" i="25"/>
  <c r="F145" i="25"/>
  <c r="T144" i="25"/>
  <c r="U144" i="25" s="1"/>
  <c r="Q144" i="25"/>
  <c r="M144" i="25"/>
  <c r="L144" i="25"/>
  <c r="G144" i="25"/>
  <c r="F144" i="25"/>
  <c r="T143" i="25"/>
  <c r="U143" i="25" s="1"/>
  <c r="Q143" i="25"/>
  <c r="M143" i="25"/>
  <c r="L143" i="25"/>
  <c r="G143" i="25"/>
  <c r="F143" i="25"/>
  <c r="T142" i="25"/>
  <c r="U142" i="25" s="1"/>
  <c r="Q142" i="25"/>
  <c r="M142" i="25"/>
  <c r="L142" i="25"/>
  <c r="G142" i="25"/>
  <c r="F142" i="25"/>
  <c r="T141" i="25"/>
  <c r="U141" i="25" s="1"/>
  <c r="Q141" i="25"/>
  <c r="M141" i="25"/>
  <c r="L141" i="25"/>
  <c r="G141" i="25"/>
  <c r="F141" i="25"/>
  <c r="T140" i="25"/>
  <c r="U140" i="25" s="1"/>
  <c r="Q140" i="25"/>
  <c r="M140" i="25"/>
  <c r="L140" i="25"/>
  <c r="G140" i="25"/>
  <c r="F140" i="25"/>
  <c r="U139" i="25"/>
  <c r="T139" i="25"/>
  <c r="Q139" i="25"/>
  <c r="M139" i="25"/>
  <c r="L139" i="25"/>
  <c r="P139" i="25" s="1"/>
  <c r="G139" i="25"/>
  <c r="F139" i="25"/>
  <c r="Q138" i="25"/>
  <c r="T138" i="25" s="1"/>
  <c r="U138" i="25" s="1"/>
  <c r="M138" i="25"/>
  <c r="L138" i="25"/>
  <c r="G138" i="25"/>
  <c r="F138" i="25"/>
  <c r="Q137" i="25"/>
  <c r="T137" i="25" s="1"/>
  <c r="M137" i="25"/>
  <c r="L137" i="25"/>
  <c r="H137" i="25"/>
  <c r="G137" i="25"/>
  <c r="F137" i="25"/>
  <c r="Q136" i="25"/>
  <c r="T136" i="25" s="1"/>
  <c r="M136" i="25"/>
  <c r="L136" i="25"/>
  <c r="H136" i="25"/>
  <c r="G136" i="25"/>
  <c r="F136" i="25"/>
  <c r="T135" i="25"/>
  <c r="U135" i="25" s="1"/>
  <c r="Q135" i="25"/>
  <c r="M135" i="25"/>
  <c r="L135" i="25"/>
  <c r="G135" i="25"/>
  <c r="F135" i="25"/>
  <c r="Q134" i="25"/>
  <c r="T134" i="25" s="1"/>
  <c r="M134" i="25"/>
  <c r="L134" i="25"/>
  <c r="H134" i="25"/>
  <c r="G134" i="25"/>
  <c r="F134" i="25"/>
  <c r="Q133" i="25"/>
  <c r="T133" i="25" s="1"/>
  <c r="U133" i="25" s="1"/>
  <c r="M133" i="25"/>
  <c r="L133" i="25"/>
  <c r="G133" i="25"/>
  <c r="F133" i="25"/>
  <c r="Q132" i="25"/>
  <c r="T132" i="25" s="1"/>
  <c r="U132" i="25" s="1"/>
  <c r="M132" i="25"/>
  <c r="L132" i="25"/>
  <c r="G132" i="25"/>
  <c r="F132" i="25"/>
  <c r="T131" i="25"/>
  <c r="Q131" i="25"/>
  <c r="M131" i="25"/>
  <c r="L131" i="25"/>
  <c r="H131" i="25"/>
  <c r="U131" i="25" s="1"/>
  <c r="G131" i="25"/>
  <c r="F131" i="25"/>
  <c r="Q130" i="25"/>
  <c r="T130" i="25" s="1"/>
  <c r="M130" i="25"/>
  <c r="L130" i="25"/>
  <c r="H130" i="25"/>
  <c r="G130" i="25"/>
  <c r="F130" i="25"/>
  <c r="Q129" i="25"/>
  <c r="T129" i="25" s="1"/>
  <c r="M129" i="25"/>
  <c r="L129" i="25"/>
  <c r="H129" i="25"/>
  <c r="G129" i="25"/>
  <c r="F129" i="25"/>
  <c r="Q128" i="25"/>
  <c r="T128" i="25" s="1"/>
  <c r="M128" i="25"/>
  <c r="L128" i="25"/>
  <c r="H128" i="25"/>
  <c r="G128" i="25"/>
  <c r="F128" i="25"/>
  <c r="Q127" i="25"/>
  <c r="T127" i="25" s="1"/>
  <c r="M127" i="25"/>
  <c r="L127" i="25"/>
  <c r="H127" i="25"/>
  <c r="G127" i="25"/>
  <c r="F127" i="25"/>
  <c r="Q126" i="25"/>
  <c r="T126" i="25" s="1"/>
  <c r="U126" i="25" s="1"/>
  <c r="M126" i="25"/>
  <c r="L126" i="25"/>
  <c r="P126" i="25" s="1"/>
  <c r="G126" i="25"/>
  <c r="F126" i="25"/>
  <c r="Q125" i="25"/>
  <c r="T125" i="25" s="1"/>
  <c r="M125" i="25"/>
  <c r="L125" i="25"/>
  <c r="H125" i="25"/>
  <c r="G125" i="25"/>
  <c r="F125" i="25"/>
  <c r="Q124" i="25"/>
  <c r="T124" i="25" s="1"/>
  <c r="M124" i="25"/>
  <c r="L124" i="25"/>
  <c r="H124" i="25"/>
  <c r="G124" i="25"/>
  <c r="F124" i="25"/>
  <c r="Q123" i="25"/>
  <c r="T123" i="25" s="1"/>
  <c r="M123" i="25"/>
  <c r="L123" i="25"/>
  <c r="H123" i="25"/>
  <c r="G123" i="25"/>
  <c r="F123" i="25"/>
  <c r="Q122" i="25"/>
  <c r="T122" i="25" s="1"/>
  <c r="M122" i="25"/>
  <c r="L122" i="25"/>
  <c r="H122" i="25"/>
  <c r="G122" i="25"/>
  <c r="F122" i="25"/>
  <c r="Q121" i="25"/>
  <c r="T121" i="25" s="1"/>
  <c r="M121" i="25"/>
  <c r="L121" i="25"/>
  <c r="H121" i="25"/>
  <c r="G121" i="25"/>
  <c r="F121" i="25"/>
  <c r="Q120" i="25"/>
  <c r="T120" i="25" s="1"/>
  <c r="M120" i="25"/>
  <c r="L120" i="25"/>
  <c r="H120" i="25"/>
  <c r="G120" i="25"/>
  <c r="F120" i="25"/>
  <c r="T119" i="25"/>
  <c r="Q119" i="25"/>
  <c r="M119" i="25"/>
  <c r="L119" i="25"/>
  <c r="H119" i="25"/>
  <c r="P119" i="25" s="1"/>
  <c r="G119" i="25"/>
  <c r="F119" i="25"/>
  <c r="T118" i="25"/>
  <c r="Q118" i="25"/>
  <c r="M118" i="25"/>
  <c r="L118" i="25"/>
  <c r="H118" i="25"/>
  <c r="U118" i="25" s="1"/>
  <c r="G118" i="25"/>
  <c r="F118" i="25"/>
  <c r="T117" i="25"/>
  <c r="Q117" i="25"/>
  <c r="M117" i="25"/>
  <c r="L117" i="25"/>
  <c r="H117" i="25"/>
  <c r="G117" i="25"/>
  <c r="F117" i="25"/>
  <c r="T116" i="25"/>
  <c r="Q116" i="25"/>
  <c r="M116" i="25"/>
  <c r="L116" i="25"/>
  <c r="H116" i="25"/>
  <c r="G116" i="25"/>
  <c r="F116" i="25"/>
  <c r="T115" i="25"/>
  <c r="Q115" i="25"/>
  <c r="M115" i="25"/>
  <c r="L115" i="25"/>
  <c r="H115" i="25"/>
  <c r="G115" i="25"/>
  <c r="F115" i="25"/>
  <c r="T114" i="25"/>
  <c r="Q114" i="25"/>
  <c r="M114" i="25"/>
  <c r="L114" i="25"/>
  <c r="H114" i="25"/>
  <c r="U114" i="25" s="1"/>
  <c r="G114" i="25"/>
  <c r="F114" i="25"/>
  <c r="T113" i="25"/>
  <c r="Q113" i="25"/>
  <c r="M113" i="25"/>
  <c r="L113" i="25"/>
  <c r="H113" i="25"/>
  <c r="G113" i="25"/>
  <c r="F113" i="25"/>
  <c r="T112" i="25"/>
  <c r="Q112" i="25"/>
  <c r="M112" i="25"/>
  <c r="L112" i="25"/>
  <c r="H112" i="25"/>
  <c r="G112" i="25"/>
  <c r="F112" i="25"/>
  <c r="T111" i="25"/>
  <c r="U111" i="25" s="1"/>
  <c r="Q111" i="25"/>
  <c r="M111" i="25"/>
  <c r="L111" i="25"/>
  <c r="G111" i="25"/>
  <c r="F111" i="25"/>
  <c r="T110" i="25"/>
  <c r="U110" i="25" s="1"/>
  <c r="Q110" i="25"/>
  <c r="M110" i="25"/>
  <c r="L110" i="25"/>
  <c r="G110" i="25"/>
  <c r="F110" i="25"/>
  <c r="T109" i="25"/>
  <c r="Q109" i="25"/>
  <c r="M109" i="25"/>
  <c r="L109" i="25"/>
  <c r="H109" i="25"/>
  <c r="P109" i="25" s="1"/>
  <c r="G109" i="25"/>
  <c r="F109" i="25"/>
  <c r="T108" i="25"/>
  <c r="Q108" i="25"/>
  <c r="M108" i="25"/>
  <c r="L108" i="25"/>
  <c r="H108" i="25"/>
  <c r="U108" i="25" s="1"/>
  <c r="G108" i="25"/>
  <c r="F108" i="25"/>
  <c r="T107" i="25"/>
  <c r="Q107" i="25"/>
  <c r="M107" i="25"/>
  <c r="L107" i="25"/>
  <c r="H107" i="25"/>
  <c r="G107" i="25"/>
  <c r="F107" i="25"/>
  <c r="T106" i="25"/>
  <c r="Q106" i="25"/>
  <c r="M106" i="25"/>
  <c r="L106" i="25"/>
  <c r="H106" i="25"/>
  <c r="G106" i="25"/>
  <c r="F106" i="25"/>
  <c r="T105" i="25"/>
  <c r="Q105" i="25"/>
  <c r="M105" i="25"/>
  <c r="L105" i="25"/>
  <c r="H105" i="25"/>
  <c r="G105" i="25"/>
  <c r="F105" i="25"/>
  <c r="T104" i="25"/>
  <c r="Q104" i="25"/>
  <c r="M104" i="25"/>
  <c r="L104" i="25"/>
  <c r="H104" i="25"/>
  <c r="U104" i="25" s="1"/>
  <c r="G104" i="25"/>
  <c r="F104" i="25"/>
  <c r="T103" i="25"/>
  <c r="Q103" i="25"/>
  <c r="M103" i="25"/>
  <c r="L103" i="25"/>
  <c r="H103" i="25"/>
  <c r="G103" i="25"/>
  <c r="F103" i="25"/>
  <c r="T102" i="25"/>
  <c r="Q102" i="25"/>
  <c r="M102" i="25"/>
  <c r="L102" i="25"/>
  <c r="H102" i="25"/>
  <c r="G102" i="25"/>
  <c r="F102" i="25"/>
  <c r="T101" i="25"/>
  <c r="Q101" i="25"/>
  <c r="M101" i="25"/>
  <c r="L101" i="25"/>
  <c r="H101" i="25"/>
  <c r="G101" i="25"/>
  <c r="F101" i="25"/>
  <c r="T100" i="25"/>
  <c r="Q100" i="25"/>
  <c r="M100" i="25"/>
  <c r="L100" i="25"/>
  <c r="H100" i="25"/>
  <c r="U100" i="25" s="1"/>
  <c r="G100" i="25"/>
  <c r="F100" i="25"/>
  <c r="T99" i="25"/>
  <c r="U99" i="25" s="1"/>
  <c r="Q99" i="25"/>
  <c r="M99" i="25"/>
  <c r="L99" i="25"/>
  <c r="G99" i="25"/>
  <c r="F99" i="25"/>
  <c r="T98" i="25"/>
  <c r="Q98" i="25"/>
  <c r="M98" i="25"/>
  <c r="L98" i="25"/>
  <c r="H98" i="25"/>
  <c r="G98" i="25"/>
  <c r="F98" i="25"/>
  <c r="T97" i="25"/>
  <c r="Q97" i="25"/>
  <c r="M97" i="25"/>
  <c r="L97" i="25"/>
  <c r="H97" i="25"/>
  <c r="G97" i="25"/>
  <c r="F97" i="25"/>
  <c r="T96" i="25"/>
  <c r="Q96" i="25"/>
  <c r="M96" i="25"/>
  <c r="L96" i="25"/>
  <c r="H96" i="25"/>
  <c r="G96" i="25"/>
  <c r="F96" i="25"/>
  <c r="T95" i="25"/>
  <c r="Q95" i="25"/>
  <c r="M95" i="25"/>
  <c r="L95" i="25"/>
  <c r="H95" i="25"/>
  <c r="U95" i="25" s="1"/>
  <c r="G95" i="25"/>
  <c r="F95" i="25"/>
  <c r="T94" i="25"/>
  <c r="U94" i="25" s="1"/>
  <c r="Q94" i="25"/>
  <c r="M94" i="25"/>
  <c r="L94" i="25"/>
  <c r="P94" i="25" s="1"/>
  <c r="G94" i="25"/>
  <c r="F94" i="25"/>
  <c r="T93" i="25"/>
  <c r="U93" i="25" s="1"/>
  <c r="Q93" i="25"/>
  <c r="M93" i="25"/>
  <c r="L93" i="25"/>
  <c r="G93" i="25"/>
  <c r="F93" i="25"/>
  <c r="T92" i="25"/>
  <c r="U92" i="25" s="1"/>
  <c r="Q92" i="25"/>
  <c r="M92" i="25"/>
  <c r="L92" i="25"/>
  <c r="P92" i="25" s="1"/>
  <c r="G92" i="25"/>
  <c r="F92" i="25"/>
  <c r="T91" i="25"/>
  <c r="Q91" i="25"/>
  <c r="M91" i="25"/>
  <c r="L91" i="25"/>
  <c r="H91" i="25"/>
  <c r="G91" i="25"/>
  <c r="F91" i="25"/>
  <c r="T90" i="25"/>
  <c r="Q90" i="25"/>
  <c r="M90" i="25"/>
  <c r="L90" i="25"/>
  <c r="H90" i="25"/>
  <c r="G90" i="25"/>
  <c r="F90" i="25"/>
  <c r="T89" i="25"/>
  <c r="U89" i="25" s="1"/>
  <c r="Q89" i="25"/>
  <c r="M89" i="25"/>
  <c r="L89" i="25"/>
  <c r="G89" i="25"/>
  <c r="F89" i="25"/>
  <c r="T88" i="25"/>
  <c r="U88" i="25" s="1"/>
  <c r="Q88" i="25"/>
  <c r="M88" i="25"/>
  <c r="L88" i="25"/>
  <c r="G88" i="25"/>
  <c r="F88" i="25"/>
  <c r="T87" i="25"/>
  <c r="Q87" i="25"/>
  <c r="M87" i="25"/>
  <c r="L87" i="25"/>
  <c r="H87" i="25"/>
  <c r="G87" i="25"/>
  <c r="F87" i="25"/>
  <c r="T86" i="25"/>
  <c r="Q86" i="25"/>
  <c r="M86" i="25"/>
  <c r="L86" i="25"/>
  <c r="H86" i="25"/>
  <c r="U86" i="25" s="1"/>
  <c r="G86" i="25"/>
  <c r="F86" i="25"/>
  <c r="T85" i="25"/>
  <c r="Q85" i="25"/>
  <c r="M85" i="25"/>
  <c r="L85" i="25"/>
  <c r="H85" i="25"/>
  <c r="G85" i="25"/>
  <c r="F85" i="25"/>
  <c r="T84" i="25"/>
  <c r="Q84" i="25"/>
  <c r="M84" i="25"/>
  <c r="L84" i="25"/>
  <c r="H84" i="25"/>
  <c r="G84" i="25"/>
  <c r="F84" i="25"/>
  <c r="T83" i="25"/>
  <c r="Q83" i="25"/>
  <c r="M83" i="25"/>
  <c r="L83" i="25"/>
  <c r="H83" i="25"/>
  <c r="G83" i="25"/>
  <c r="F83" i="25"/>
  <c r="T82" i="25"/>
  <c r="Q82" i="25"/>
  <c r="M82" i="25"/>
  <c r="L82" i="25"/>
  <c r="H82" i="25"/>
  <c r="G82" i="25"/>
  <c r="F82" i="25"/>
  <c r="T81" i="25"/>
  <c r="Q81" i="25"/>
  <c r="M81" i="25"/>
  <c r="L81" i="25"/>
  <c r="H81" i="25"/>
  <c r="G81" i="25"/>
  <c r="F81" i="25"/>
  <c r="T80" i="25"/>
  <c r="Q80" i="25"/>
  <c r="M80" i="25"/>
  <c r="L80" i="25"/>
  <c r="H80" i="25"/>
  <c r="G80" i="25"/>
  <c r="F80" i="25"/>
  <c r="T79" i="25"/>
  <c r="Q79" i="25"/>
  <c r="M79" i="25"/>
  <c r="L79" i="25"/>
  <c r="H79" i="25"/>
  <c r="G79" i="25"/>
  <c r="F79" i="25"/>
  <c r="T78" i="25"/>
  <c r="Q78" i="25"/>
  <c r="M78" i="25"/>
  <c r="L78" i="25"/>
  <c r="H78" i="25"/>
  <c r="G78" i="25"/>
  <c r="F78" i="25"/>
  <c r="T77" i="25"/>
  <c r="Q77" i="25"/>
  <c r="M77" i="25"/>
  <c r="L77" i="25"/>
  <c r="H77" i="25"/>
  <c r="G77" i="25"/>
  <c r="F77" i="25"/>
  <c r="T76" i="25"/>
  <c r="U76" i="25" s="1"/>
  <c r="Q76" i="25"/>
  <c r="M76" i="25"/>
  <c r="L76" i="25"/>
  <c r="G76" i="25"/>
  <c r="F76" i="25"/>
  <c r="T75" i="25"/>
  <c r="U75" i="25" s="1"/>
  <c r="Q75" i="25"/>
  <c r="M75" i="25"/>
  <c r="L75" i="25"/>
  <c r="G75" i="25"/>
  <c r="F75" i="25"/>
  <c r="T74" i="25"/>
  <c r="U74" i="25" s="1"/>
  <c r="Q74" i="25"/>
  <c r="M74" i="25"/>
  <c r="L74" i="25"/>
  <c r="G74" i="25"/>
  <c r="F74" i="25"/>
  <c r="T73" i="25"/>
  <c r="U73" i="25" s="1"/>
  <c r="Q73" i="25"/>
  <c r="M73" i="25"/>
  <c r="L73" i="25"/>
  <c r="G73" i="25"/>
  <c r="F73" i="25"/>
  <c r="T72" i="25"/>
  <c r="Q72" i="25"/>
  <c r="M72" i="25"/>
  <c r="L72" i="25"/>
  <c r="H72" i="25"/>
  <c r="G72" i="25"/>
  <c r="F72" i="25"/>
  <c r="T71" i="25"/>
  <c r="Q71" i="25"/>
  <c r="M71" i="25"/>
  <c r="L71" i="25"/>
  <c r="H71" i="25"/>
  <c r="G71" i="25"/>
  <c r="F71" i="25"/>
  <c r="T70" i="25"/>
  <c r="Q70" i="25"/>
  <c r="M70" i="25"/>
  <c r="L70" i="25"/>
  <c r="H70" i="25"/>
  <c r="U70" i="25" s="1"/>
  <c r="G70" i="25"/>
  <c r="F70" i="25"/>
  <c r="T69" i="25"/>
  <c r="Q69" i="25"/>
  <c r="M69" i="25"/>
  <c r="L69" i="25"/>
  <c r="H69" i="25"/>
  <c r="G69" i="25"/>
  <c r="F69" i="25"/>
  <c r="T68" i="25"/>
  <c r="Q68" i="25"/>
  <c r="M68" i="25"/>
  <c r="L68" i="25"/>
  <c r="H68" i="25"/>
  <c r="G68" i="25"/>
  <c r="F68" i="25"/>
  <c r="T67" i="25"/>
  <c r="Q67" i="25"/>
  <c r="M67" i="25"/>
  <c r="L67" i="25"/>
  <c r="H67" i="25"/>
  <c r="G67" i="25"/>
  <c r="F67" i="25"/>
  <c r="T66" i="25"/>
  <c r="Q66" i="25"/>
  <c r="M66" i="25"/>
  <c r="L66" i="25"/>
  <c r="H66" i="25"/>
  <c r="P66" i="25" s="1"/>
  <c r="G66" i="25"/>
  <c r="F66" i="25"/>
  <c r="T65" i="25"/>
  <c r="Q65" i="25"/>
  <c r="M65" i="25"/>
  <c r="L65" i="25"/>
  <c r="H65" i="25"/>
  <c r="G65" i="25"/>
  <c r="F65" i="25"/>
  <c r="T64" i="25"/>
  <c r="Q64" i="25"/>
  <c r="M64" i="25"/>
  <c r="L64" i="25"/>
  <c r="H64" i="25"/>
  <c r="G64" i="25"/>
  <c r="F64" i="25"/>
  <c r="T63" i="25"/>
  <c r="Q63" i="25"/>
  <c r="M63" i="25"/>
  <c r="L63" i="25"/>
  <c r="H63" i="25"/>
  <c r="G63" i="25"/>
  <c r="F63" i="25"/>
  <c r="T62" i="25"/>
  <c r="U62" i="25" s="1"/>
  <c r="Q62" i="25"/>
  <c r="M62" i="25"/>
  <c r="L62" i="25"/>
  <c r="G62" i="25"/>
  <c r="F62" i="25"/>
  <c r="T61" i="25"/>
  <c r="U61" i="25" s="1"/>
  <c r="Q61" i="25"/>
  <c r="M61" i="25"/>
  <c r="L61" i="25"/>
  <c r="G61" i="25"/>
  <c r="F61" i="25"/>
  <c r="T60" i="25"/>
  <c r="Q60" i="25"/>
  <c r="M60" i="25"/>
  <c r="L60" i="25"/>
  <c r="H60" i="25"/>
  <c r="G60" i="25"/>
  <c r="F60" i="25"/>
  <c r="T59" i="25"/>
  <c r="Q59" i="25"/>
  <c r="M59" i="25"/>
  <c r="L59" i="25"/>
  <c r="H59" i="25"/>
  <c r="G59" i="25"/>
  <c r="F59" i="25"/>
  <c r="T58" i="25"/>
  <c r="Q58" i="25"/>
  <c r="M58" i="25"/>
  <c r="L58" i="25"/>
  <c r="H58" i="25"/>
  <c r="G58" i="25"/>
  <c r="F58" i="25"/>
  <c r="T57" i="25"/>
  <c r="Q57" i="25"/>
  <c r="M57" i="25"/>
  <c r="L57" i="25"/>
  <c r="H57" i="25"/>
  <c r="G57" i="25"/>
  <c r="F57" i="25"/>
  <c r="T56" i="25"/>
  <c r="Q56" i="25"/>
  <c r="M56" i="25"/>
  <c r="L56" i="25"/>
  <c r="H56" i="25"/>
  <c r="U56" i="25" s="1"/>
  <c r="G56" i="25"/>
  <c r="F56" i="25"/>
  <c r="T55" i="25"/>
  <c r="Q55" i="25"/>
  <c r="M55" i="25"/>
  <c r="L55" i="25"/>
  <c r="H55" i="25"/>
  <c r="G55" i="25"/>
  <c r="F55" i="25"/>
  <c r="T54" i="25"/>
  <c r="Q54" i="25"/>
  <c r="M54" i="25"/>
  <c r="L54" i="25"/>
  <c r="H54" i="25"/>
  <c r="G54" i="25"/>
  <c r="F54" i="25"/>
  <c r="T53" i="25"/>
  <c r="Q53" i="25"/>
  <c r="M53" i="25"/>
  <c r="L53" i="25"/>
  <c r="H53" i="25"/>
  <c r="G53" i="25"/>
  <c r="F53" i="25"/>
  <c r="T52" i="25"/>
  <c r="Q52" i="25"/>
  <c r="M52" i="25"/>
  <c r="L52" i="25"/>
  <c r="P52" i="25" s="1"/>
  <c r="H52" i="25"/>
  <c r="U52" i="25" s="1"/>
  <c r="G52" i="25"/>
  <c r="F52" i="25"/>
  <c r="T51" i="25"/>
  <c r="Q51" i="25"/>
  <c r="M51" i="25"/>
  <c r="L51" i="25"/>
  <c r="H51" i="25"/>
  <c r="G51" i="25"/>
  <c r="F51" i="25"/>
  <c r="T50" i="25"/>
  <c r="Q50" i="25"/>
  <c r="M50" i="25"/>
  <c r="L50" i="25"/>
  <c r="H50" i="25"/>
  <c r="G50" i="25"/>
  <c r="F50" i="25"/>
  <c r="T49" i="25"/>
  <c r="Q49" i="25"/>
  <c r="M49" i="25"/>
  <c r="L49" i="25"/>
  <c r="H49" i="25"/>
  <c r="G49" i="25"/>
  <c r="F49" i="25"/>
  <c r="T48" i="25"/>
  <c r="Q48" i="25"/>
  <c r="M48" i="25"/>
  <c r="L48" i="25"/>
  <c r="H48" i="25"/>
  <c r="G48" i="25"/>
  <c r="F48" i="25"/>
  <c r="T47" i="25"/>
  <c r="Q47" i="25"/>
  <c r="M47" i="25"/>
  <c r="L47" i="25"/>
  <c r="H47" i="25"/>
  <c r="G47" i="25"/>
  <c r="F47" i="25"/>
  <c r="T46" i="25"/>
  <c r="Q46" i="25"/>
  <c r="M46" i="25"/>
  <c r="L46" i="25"/>
  <c r="H46" i="25"/>
  <c r="G46" i="25"/>
  <c r="F46" i="25"/>
  <c r="T45" i="25"/>
  <c r="Q45" i="25"/>
  <c r="M45" i="25"/>
  <c r="L45" i="25"/>
  <c r="H45" i="25"/>
  <c r="G45" i="25"/>
  <c r="F45" i="25"/>
  <c r="T44" i="25"/>
  <c r="Q44" i="25"/>
  <c r="M44" i="25"/>
  <c r="L44" i="25"/>
  <c r="P44" i="25" s="1"/>
  <c r="H44" i="25"/>
  <c r="G44" i="25"/>
  <c r="F44" i="25"/>
  <c r="T43" i="25"/>
  <c r="Q43" i="25"/>
  <c r="M43" i="25"/>
  <c r="L43" i="25"/>
  <c r="H43" i="25"/>
  <c r="G43" i="25"/>
  <c r="F43" i="25"/>
  <c r="T42" i="25"/>
  <c r="U42" i="25" s="1"/>
  <c r="Q42" i="25"/>
  <c r="M42" i="25"/>
  <c r="L42" i="25"/>
  <c r="G42" i="25"/>
  <c r="F42" i="25"/>
  <c r="T41" i="25"/>
  <c r="U41" i="25" s="1"/>
  <c r="Q41" i="25"/>
  <c r="M41" i="25"/>
  <c r="L41" i="25"/>
  <c r="G41" i="25"/>
  <c r="F41" i="25"/>
  <c r="T40" i="25"/>
  <c r="Q40" i="25"/>
  <c r="M40" i="25"/>
  <c r="L40" i="25"/>
  <c r="H40" i="25"/>
  <c r="G40" i="25"/>
  <c r="F40" i="25"/>
  <c r="T39" i="25"/>
  <c r="Q39" i="25"/>
  <c r="M39" i="25"/>
  <c r="L39" i="25"/>
  <c r="H39" i="25"/>
  <c r="G39" i="25"/>
  <c r="F39" i="25"/>
  <c r="T38" i="25"/>
  <c r="Q38" i="25"/>
  <c r="M38" i="25"/>
  <c r="L38" i="25"/>
  <c r="H38" i="25"/>
  <c r="G38" i="25"/>
  <c r="F38" i="25"/>
  <c r="T37" i="25"/>
  <c r="Q37" i="25"/>
  <c r="M37" i="25"/>
  <c r="L37" i="25"/>
  <c r="H37" i="25"/>
  <c r="G37" i="25"/>
  <c r="F37" i="25"/>
  <c r="T36" i="25"/>
  <c r="Q36" i="25"/>
  <c r="M36" i="25"/>
  <c r="L36" i="25"/>
  <c r="H36" i="25"/>
  <c r="G36" i="25"/>
  <c r="F36" i="25"/>
  <c r="T35" i="25"/>
  <c r="Q35" i="25"/>
  <c r="M35" i="25"/>
  <c r="L35" i="25"/>
  <c r="H35" i="25"/>
  <c r="G35" i="25"/>
  <c r="F35" i="25"/>
  <c r="T34" i="25"/>
  <c r="Q34" i="25"/>
  <c r="M34" i="25"/>
  <c r="L34" i="25"/>
  <c r="H34" i="25"/>
  <c r="U34" i="25" s="1"/>
  <c r="G34" i="25"/>
  <c r="F34" i="25"/>
  <c r="T33" i="25"/>
  <c r="Q33" i="25"/>
  <c r="M33" i="25"/>
  <c r="L33" i="25"/>
  <c r="P33" i="25" s="1"/>
  <c r="H33" i="25"/>
  <c r="G33" i="25"/>
  <c r="F33" i="25"/>
  <c r="T32" i="25"/>
  <c r="Q32" i="25"/>
  <c r="M32" i="25"/>
  <c r="L32" i="25"/>
  <c r="H32" i="25"/>
  <c r="G32" i="25"/>
  <c r="F32" i="25"/>
  <c r="T31" i="25"/>
  <c r="U31" i="25" s="1"/>
  <c r="Q31" i="25"/>
  <c r="M31" i="25"/>
  <c r="L31" i="25"/>
  <c r="G31" i="25"/>
  <c r="F31" i="25"/>
  <c r="T30" i="25"/>
  <c r="U30" i="25" s="1"/>
  <c r="Q30" i="25"/>
  <c r="M30" i="25"/>
  <c r="L30" i="25"/>
  <c r="G30" i="25"/>
  <c r="F30" i="25"/>
  <c r="T29" i="25"/>
  <c r="U29" i="25" s="1"/>
  <c r="Q29" i="25"/>
  <c r="M29" i="25"/>
  <c r="L29" i="25"/>
  <c r="G29" i="25"/>
  <c r="F29" i="25"/>
  <c r="T28" i="25"/>
  <c r="Q28" i="25"/>
  <c r="M28" i="25"/>
  <c r="L28" i="25"/>
  <c r="H28" i="25"/>
  <c r="G28" i="25"/>
  <c r="F28" i="25"/>
  <c r="T27" i="25"/>
  <c r="Q27" i="25"/>
  <c r="M27" i="25"/>
  <c r="L27" i="25"/>
  <c r="H27" i="25"/>
  <c r="U27" i="25" s="1"/>
  <c r="G27" i="25"/>
  <c r="F27" i="25"/>
  <c r="T26" i="25"/>
  <c r="Q26" i="25"/>
  <c r="M26" i="25"/>
  <c r="L26" i="25"/>
  <c r="H26" i="25"/>
  <c r="U26" i="25" s="1"/>
  <c r="G26" i="25"/>
  <c r="F26" i="25"/>
  <c r="T25" i="25"/>
  <c r="Q25" i="25"/>
  <c r="M25" i="25"/>
  <c r="L25" i="25"/>
  <c r="H25" i="25"/>
  <c r="G25" i="25"/>
  <c r="F25" i="25"/>
  <c r="T24" i="25"/>
  <c r="Q24" i="25"/>
  <c r="M24" i="25"/>
  <c r="L24" i="25"/>
  <c r="H24" i="25"/>
  <c r="G24" i="25"/>
  <c r="F24" i="25"/>
  <c r="T23" i="25"/>
  <c r="Q23" i="25"/>
  <c r="M23" i="25"/>
  <c r="L23" i="25"/>
  <c r="H23" i="25"/>
  <c r="U23" i="25" s="1"/>
  <c r="G23" i="25"/>
  <c r="F23" i="25"/>
  <c r="U22" i="25"/>
  <c r="T22" i="25"/>
  <c r="Q22" i="25"/>
  <c r="M22" i="25"/>
  <c r="L22" i="25"/>
  <c r="G22" i="25"/>
  <c r="F22" i="25"/>
  <c r="T21" i="25"/>
  <c r="Q21" i="25"/>
  <c r="M21" i="25"/>
  <c r="L21" i="25"/>
  <c r="H21" i="25"/>
  <c r="U21" i="25" s="1"/>
  <c r="G21" i="25"/>
  <c r="F21" i="25"/>
  <c r="T20" i="25"/>
  <c r="Q20" i="25"/>
  <c r="M20" i="25"/>
  <c r="L20" i="25"/>
  <c r="H20" i="25"/>
  <c r="G20" i="25"/>
  <c r="F20" i="25"/>
  <c r="T19" i="25"/>
  <c r="Q19" i="25"/>
  <c r="M19" i="25"/>
  <c r="L19" i="25"/>
  <c r="H19" i="25"/>
  <c r="G19" i="25"/>
  <c r="F19" i="25"/>
  <c r="T18" i="25"/>
  <c r="Q18" i="25"/>
  <c r="N18" i="25"/>
  <c r="L18" i="25" s="1"/>
  <c r="M18" i="25"/>
  <c r="H18" i="25"/>
  <c r="G18" i="25"/>
  <c r="F18" i="25"/>
  <c r="T17" i="25"/>
  <c r="U17" i="25" s="1"/>
  <c r="Q17" i="25"/>
  <c r="M17" i="25"/>
  <c r="L17" i="25"/>
  <c r="G17" i="25"/>
  <c r="Q31" i="23"/>
  <c r="T25" i="23"/>
  <c r="U25" i="23" s="1"/>
  <c r="Q25" i="23"/>
  <c r="M25" i="23"/>
  <c r="L25" i="23"/>
  <c r="G25" i="23"/>
  <c r="T24" i="23"/>
  <c r="U24" i="23" s="1"/>
  <c r="Q24" i="23"/>
  <c r="M24" i="23"/>
  <c r="L24" i="23"/>
  <c r="G24" i="23"/>
  <c r="T23" i="23"/>
  <c r="U23" i="23" s="1"/>
  <c r="Q23" i="23"/>
  <c r="M23" i="23"/>
  <c r="L23" i="23"/>
  <c r="G23" i="23"/>
  <c r="T22" i="23"/>
  <c r="U22" i="23" s="1"/>
  <c r="Q22" i="23"/>
  <c r="M22" i="23"/>
  <c r="L22" i="23"/>
  <c r="G22" i="23"/>
  <c r="T21" i="23"/>
  <c r="U21" i="23" s="1"/>
  <c r="Q21" i="23"/>
  <c r="M21" i="23"/>
  <c r="L21" i="23"/>
  <c r="G21" i="23"/>
  <c r="Y20" i="23"/>
  <c r="T20" i="23"/>
  <c r="U20" i="23" s="1"/>
  <c r="Q20" i="23"/>
  <c r="M20" i="23"/>
  <c r="L20" i="23"/>
  <c r="G20" i="23"/>
  <c r="T19" i="23"/>
  <c r="U19" i="23" s="1"/>
  <c r="Q19" i="23"/>
  <c r="M19" i="23"/>
  <c r="L19" i="23"/>
  <c r="G19" i="23"/>
  <c r="T18" i="23"/>
  <c r="U18" i="23" s="1"/>
  <c r="Q18" i="23"/>
  <c r="M18" i="23"/>
  <c r="L18" i="23"/>
  <c r="G18" i="23"/>
  <c r="Y17" i="23"/>
  <c r="U17" i="23"/>
  <c r="Q17" i="23"/>
  <c r="M17" i="23"/>
  <c r="L17" i="23"/>
  <c r="G17" i="23"/>
  <c r="T16" i="23"/>
  <c r="U16" i="23" s="1"/>
  <c r="Q16" i="23"/>
  <c r="M16" i="23"/>
  <c r="L16" i="23"/>
  <c r="G16" i="23"/>
  <c r="P16" i="23" l="1"/>
  <c r="P78" i="25"/>
  <c r="P141" i="25"/>
  <c r="P142" i="25"/>
  <c r="P143" i="25"/>
  <c r="P62" i="25"/>
  <c r="P73" i="25"/>
  <c r="P75" i="25"/>
  <c r="P87" i="25"/>
  <c r="P101" i="25"/>
  <c r="P125" i="25"/>
  <c r="P51" i="25"/>
  <c r="P43" i="25"/>
  <c r="P60" i="25"/>
  <c r="P70" i="25"/>
  <c r="U78" i="25"/>
  <c r="U121" i="25"/>
  <c r="P133" i="25"/>
  <c r="U137" i="25"/>
  <c r="P38" i="25"/>
  <c r="P59" i="25"/>
  <c r="P69" i="25"/>
  <c r="P82" i="25"/>
  <c r="P121" i="25"/>
  <c r="P123" i="25"/>
  <c r="U127" i="25"/>
  <c r="U130" i="25"/>
  <c r="P134" i="25"/>
  <c r="P17" i="23"/>
  <c r="P19" i="25"/>
  <c r="P28" i="25"/>
  <c r="P34" i="25"/>
  <c r="U38" i="25"/>
  <c r="P48" i="25"/>
  <c r="P56" i="25"/>
  <c r="P61" i="25"/>
  <c r="P74" i="25"/>
  <c r="P76" i="25"/>
  <c r="P81" i="25"/>
  <c r="P93" i="25"/>
  <c r="P99" i="25"/>
  <c r="U122" i="25"/>
  <c r="U125" i="25"/>
  <c r="P130" i="25"/>
  <c r="P138" i="25"/>
  <c r="P140" i="25"/>
  <c r="P144" i="25"/>
  <c r="P148" i="25"/>
  <c r="U19" i="25"/>
  <c r="U28" i="25"/>
  <c r="U35" i="25"/>
  <c r="U37" i="25"/>
  <c r="P37" i="25"/>
  <c r="U53" i="25"/>
  <c r="U55" i="25"/>
  <c r="P55" i="25"/>
  <c r="U71" i="25"/>
  <c r="U77" i="25"/>
  <c r="P77" i="25"/>
  <c r="P86" i="25"/>
  <c r="U96" i="25"/>
  <c r="U98" i="25"/>
  <c r="P98" i="25"/>
  <c r="P100" i="25"/>
  <c r="P104" i="25"/>
  <c r="P108" i="25"/>
  <c r="P114" i="25"/>
  <c r="P118" i="25"/>
  <c r="P22" i="25"/>
  <c r="P27" i="25"/>
  <c r="U44" i="25"/>
  <c r="U45" i="25"/>
  <c r="U47" i="25"/>
  <c r="P47" i="25"/>
  <c r="U48" i="25"/>
  <c r="U60" i="25"/>
  <c r="U63" i="25"/>
  <c r="U65" i="25"/>
  <c r="P65" i="25"/>
  <c r="U66" i="25"/>
  <c r="U82" i="25"/>
  <c r="U83" i="25"/>
  <c r="U85" i="25"/>
  <c r="P85" i="25"/>
  <c r="U87" i="25"/>
  <c r="U91" i="25"/>
  <c r="P91" i="25"/>
  <c r="P95" i="25"/>
  <c r="U101" i="25"/>
  <c r="U103" i="25"/>
  <c r="P103" i="25"/>
  <c r="U105" i="25"/>
  <c r="U107" i="25"/>
  <c r="P107" i="25"/>
  <c r="U109" i="25"/>
  <c r="U113" i="25"/>
  <c r="P113" i="25"/>
  <c r="U115" i="25"/>
  <c r="U117" i="25"/>
  <c r="P117" i="25"/>
  <c r="U119" i="25"/>
  <c r="P122" i="25"/>
  <c r="U123" i="25"/>
  <c r="P127" i="25"/>
  <c r="U128" i="25"/>
  <c r="P131" i="25"/>
  <c r="U134" i="25"/>
  <c r="P18" i="23"/>
  <c r="P21" i="23"/>
  <c r="P22" i="23"/>
  <c r="P23" i="23"/>
  <c r="P17" i="25"/>
  <c r="P18" i="25"/>
  <c r="P23" i="25"/>
  <c r="P24" i="25"/>
  <c r="U24" i="25"/>
  <c r="P29" i="25"/>
  <c r="P30" i="25"/>
  <c r="U33" i="25"/>
  <c r="U39" i="25"/>
  <c r="P41" i="25"/>
  <c r="P42" i="25"/>
  <c r="U43" i="25"/>
  <c r="U49" i="25"/>
  <c r="U51" i="25"/>
  <c r="U57" i="25"/>
  <c r="U59" i="25"/>
  <c r="U67" i="25"/>
  <c r="U69" i="25"/>
  <c r="U79" i="25"/>
  <c r="U81" i="25"/>
  <c r="P88" i="25"/>
  <c r="P89" i="25"/>
  <c r="P110" i="25"/>
  <c r="P111" i="25"/>
  <c r="P132" i="25"/>
  <c r="P135" i="25"/>
  <c r="P59" i="10"/>
  <c r="P137" i="25"/>
  <c r="M59" i="10"/>
  <c r="M24" i="34"/>
  <c r="P90" i="25"/>
  <c r="U90" i="25"/>
  <c r="P102" i="25"/>
  <c r="U102" i="25"/>
  <c r="P112" i="25"/>
  <c r="U112" i="25"/>
  <c r="P120" i="25"/>
  <c r="U120" i="25"/>
  <c r="P124" i="25"/>
  <c r="U124" i="25"/>
  <c r="P20" i="25"/>
  <c r="U20" i="25"/>
  <c r="P25" i="25"/>
  <c r="U25" i="25"/>
  <c r="U18" i="25"/>
  <c r="P32" i="25"/>
  <c r="U32" i="25"/>
  <c r="P35" i="25"/>
  <c r="P36" i="25"/>
  <c r="U36" i="25"/>
  <c r="P39" i="25"/>
  <c r="P40" i="25"/>
  <c r="U40" i="25"/>
  <c r="P45" i="25"/>
  <c r="P46" i="25"/>
  <c r="U46" i="25"/>
  <c r="P49" i="25"/>
  <c r="P50" i="25"/>
  <c r="U50" i="25"/>
  <c r="P53" i="25"/>
  <c r="P54" i="25"/>
  <c r="U54" i="25"/>
  <c r="P57" i="25"/>
  <c r="P58" i="25"/>
  <c r="U58" i="25"/>
  <c r="P63" i="25"/>
  <c r="P64" i="25"/>
  <c r="U64" i="25"/>
  <c r="P67" i="25"/>
  <c r="P68" i="25"/>
  <c r="U68" i="25"/>
  <c r="P71" i="25"/>
  <c r="P72" i="25"/>
  <c r="U72" i="25"/>
  <c r="P79" i="25"/>
  <c r="P80" i="25"/>
  <c r="U80" i="25"/>
  <c r="P83" i="25"/>
  <c r="P84" i="25"/>
  <c r="U84" i="25"/>
  <c r="P97" i="25"/>
  <c r="U97" i="25"/>
  <c r="P106" i="25"/>
  <c r="U106" i="25"/>
  <c r="P116" i="25"/>
  <c r="U116" i="25"/>
  <c r="P129" i="25"/>
  <c r="U129" i="25"/>
  <c r="P136" i="25"/>
  <c r="U136" i="25"/>
  <c r="P21" i="25"/>
  <c r="P26" i="25"/>
  <c r="P31" i="25"/>
  <c r="P96" i="25"/>
  <c r="P105" i="25"/>
  <c r="P115" i="25"/>
  <c r="P128" i="25"/>
  <c r="P19" i="23"/>
  <c r="P24" i="23"/>
  <c r="P20" i="23"/>
  <c r="P25" i="23"/>
  <c r="U26" i="23"/>
  <c r="U37" i="23" s="1"/>
  <c r="P150" i="25" l="1"/>
  <c r="P26" i="23"/>
  <c r="U150" i="25"/>
  <c r="P37" i="23"/>
  <c r="P27" i="23"/>
  <c r="Q151" i="25" l="1"/>
  <c r="Q314" i="18"/>
  <c r="Q313" i="18"/>
  <c r="Q312" i="18"/>
  <c r="Q311" i="18"/>
  <c r="Q310" i="18"/>
  <c r="Q309" i="18"/>
  <c r="Q308" i="18"/>
  <c r="Q307" i="18"/>
  <c r="Q306" i="18"/>
  <c r="Q305" i="18"/>
  <c r="Q304" i="18"/>
  <c r="Q303" i="18"/>
  <c r="Q302" i="18"/>
  <c r="Q301" i="18"/>
  <c r="Q300" i="18"/>
  <c r="Q299" i="18"/>
  <c r="Q298" i="18"/>
  <c r="Q297" i="18"/>
  <c r="Q296" i="18"/>
  <c r="Q295" i="18"/>
  <c r="Q294" i="18"/>
  <c r="Q293" i="18"/>
  <c r="Q292" i="18"/>
  <c r="Q291" i="18"/>
  <c r="Q290" i="18"/>
  <c r="Q289" i="18"/>
  <c r="Q288" i="18"/>
  <c r="Q287" i="18"/>
  <c r="Q286" i="18"/>
  <c r="Q285" i="18"/>
  <c r="R284" i="18"/>
  <c r="M284" i="18" s="1"/>
  <c r="Q284" i="18"/>
  <c r="R283" i="18"/>
  <c r="M283" i="18" s="1"/>
  <c r="Q283" i="18"/>
  <c r="Q282" i="18"/>
  <c r="Q281" i="18"/>
  <c r="Q280" i="18"/>
  <c r="Q279" i="18"/>
  <c r="Q278" i="18"/>
  <c r="Q277" i="18"/>
  <c r="Q276" i="18"/>
  <c r="Q275" i="18"/>
  <c r="Q274" i="18"/>
  <c r="Q273" i="18"/>
  <c r="Q272" i="18"/>
  <c r="Q271" i="18"/>
  <c r="Q270" i="18"/>
  <c r="Q269" i="18"/>
  <c r="Q268" i="18"/>
  <c r="Q267" i="18"/>
  <c r="Q266" i="18"/>
  <c r="Q265" i="18"/>
  <c r="Q264" i="18"/>
  <c r="Q263" i="18"/>
  <c r="Q262" i="18"/>
  <c r="Q261" i="18"/>
  <c r="Q260" i="18"/>
  <c r="Q259" i="18"/>
  <c r="R258" i="18"/>
  <c r="M258" i="18" s="1"/>
  <c r="Q258" i="18"/>
  <c r="R257" i="18"/>
  <c r="M257" i="18" s="1"/>
  <c r="Q257" i="18"/>
  <c r="R256" i="18"/>
  <c r="M256" i="18" s="1"/>
  <c r="Q256" i="18"/>
  <c r="R255" i="18"/>
  <c r="M255" i="18" s="1"/>
  <c r="Q255" i="18"/>
  <c r="R254" i="18"/>
  <c r="Q254" i="18"/>
  <c r="M254" i="18"/>
  <c r="Q253" i="18"/>
  <c r="Q252" i="18"/>
  <c r="Q251" i="18"/>
  <c r="Q250" i="18"/>
  <c r="Q249" i="18"/>
  <c r="R248" i="18"/>
  <c r="Q248" i="18"/>
  <c r="M248" i="18"/>
  <c r="Q247" i="18"/>
  <c r="R246" i="18"/>
  <c r="Q246" i="18"/>
  <c r="M246" i="18"/>
  <c r="R245" i="18"/>
  <c r="Q245" i="18"/>
  <c r="M245" i="18"/>
  <c r="R244" i="18"/>
  <c r="M244" i="18" s="1"/>
  <c r="Q244" i="18"/>
  <c r="R243" i="18"/>
  <c r="M243" i="18" s="1"/>
  <c r="Q243" i="18"/>
  <c r="R242" i="18"/>
  <c r="M242" i="18" s="1"/>
  <c r="Q242" i="18"/>
  <c r="R241" i="18"/>
  <c r="M241" i="18" s="1"/>
  <c r="Q241" i="18"/>
  <c r="R240" i="18"/>
  <c r="M240" i="18" s="1"/>
  <c r="Q240" i="18"/>
  <c r="R239" i="18"/>
  <c r="M239" i="18" s="1"/>
  <c r="Q239" i="18"/>
  <c r="Q238" i="18"/>
  <c r="R237" i="18"/>
  <c r="M237" i="18" s="1"/>
  <c r="Q237" i="18"/>
  <c r="R236" i="18"/>
  <c r="Q236" i="18"/>
  <c r="M236" i="18"/>
  <c r="R235" i="18"/>
  <c r="M235" i="18" s="1"/>
  <c r="Q235" i="18"/>
  <c r="R234" i="18"/>
  <c r="M234" i="18" s="1"/>
  <c r="Q234" i="18"/>
  <c r="R233" i="18"/>
  <c r="M233" i="18" s="1"/>
  <c r="Q233" i="18"/>
  <c r="Q232" i="18"/>
  <c r="Q231" i="18"/>
  <c r="Q230" i="18"/>
  <c r="Q229" i="18"/>
  <c r="Q228" i="18"/>
  <c r="Q227" i="18"/>
  <c r="Q226" i="18"/>
  <c r="R225" i="18"/>
  <c r="Q225" i="18"/>
  <c r="M225" i="18"/>
  <c r="Q224" i="18"/>
  <c r="Q223" i="18"/>
  <c r="Q222" i="18"/>
  <c r="Q221" i="18"/>
  <c r="Q220" i="18"/>
  <c r="Q219" i="18"/>
  <c r="Q218" i="18"/>
  <c r="Q217" i="18"/>
  <c r="Q216" i="18"/>
  <c r="Q215" i="18"/>
  <c r="Q214" i="18"/>
  <c r="R213" i="18"/>
  <c r="M213" i="18" s="1"/>
  <c r="Q213" i="18"/>
  <c r="Q212" i="18"/>
  <c r="Q211" i="18"/>
  <c r="Q210" i="18"/>
  <c r="Q209" i="18"/>
  <c r="Q208" i="18"/>
  <c r="Q207" i="18"/>
  <c r="Q206" i="18"/>
  <c r="Q205" i="18"/>
  <c r="Q204" i="18"/>
  <c r="Q203" i="18"/>
  <c r="Q202" i="18"/>
  <c r="Q201" i="18"/>
  <c r="Q200" i="18"/>
  <c r="Q199" i="18"/>
  <c r="Q198" i="18"/>
  <c r="Q197" i="18"/>
  <c r="Q196" i="18"/>
  <c r="Q195" i="18"/>
  <c r="Q194" i="18"/>
  <c r="Q193" i="18"/>
  <c r="Q192" i="18"/>
  <c r="Q191" i="18"/>
  <c r="Q190" i="18"/>
  <c r="Q189" i="18"/>
  <c r="R188" i="18"/>
  <c r="Q188" i="18"/>
  <c r="M188" i="18"/>
  <c r="Q187" i="18"/>
  <c r="Q186" i="18"/>
  <c r="Q185" i="18"/>
  <c r="Q184" i="18"/>
  <c r="Q183" i="18"/>
  <c r="Q182" i="18"/>
  <c r="Q181" i="18"/>
  <c r="Q180" i="18"/>
  <c r="Q179" i="18"/>
  <c r="Q178" i="18"/>
  <c r="Q177" i="18"/>
  <c r="Q176" i="18"/>
  <c r="Q175" i="18"/>
  <c r="Q174" i="18"/>
  <c r="Q173" i="18"/>
  <c r="Q172" i="18"/>
  <c r="Q171" i="18"/>
  <c r="R170" i="18"/>
  <c r="Q170" i="18"/>
  <c r="M170" i="18"/>
  <c r="Q169" i="18"/>
  <c r="Q168" i="18"/>
  <c r="Q167" i="18"/>
  <c r="Q166" i="18"/>
  <c r="Q165" i="18"/>
  <c r="Q164" i="18"/>
  <c r="Q163" i="18"/>
  <c r="Q162" i="18"/>
  <c r="R161" i="18"/>
  <c r="Q161" i="18"/>
  <c r="M161" i="18"/>
  <c r="R160" i="18"/>
  <c r="M160" i="18" s="1"/>
  <c r="Q160" i="18"/>
  <c r="R159" i="18"/>
  <c r="M159" i="18" s="1"/>
  <c r="Q159" i="18"/>
  <c r="R158" i="18"/>
  <c r="M158" i="18" s="1"/>
  <c r="Q158" i="18"/>
  <c r="R157" i="18"/>
  <c r="M157" i="18" s="1"/>
  <c r="Q157" i="18"/>
  <c r="R156" i="18"/>
  <c r="M156" i="18" s="1"/>
  <c r="Q156" i="18"/>
  <c r="R155" i="18"/>
  <c r="M155" i="18" s="1"/>
  <c r="Q155" i="18"/>
  <c r="R154" i="18"/>
  <c r="Q154" i="18"/>
  <c r="M154" i="18"/>
  <c r="R153" i="18"/>
  <c r="Q153" i="18"/>
  <c r="M153" i="18"/>
  <c r="R152" i="18"/>
  <c r="M152" i="18" s="1"/>
  <c r="Q152" i="18"/>
  <c r="R151" i="18"/>
  <c r="M151" i="18" s="1"/>
  <c r="Q151" i="18"/>
  <c r="R150" i="18"/>
  <c r="M150" i="18" s="1"/>
  <c r="Q150" i="18"/>
  <c r="R149" i="18"/>
  <c r="M149" i="18" s="1"/>
  <c r="Q149" i="18"/>
  <c r="Q148" i="18"/>
  <c r="Q147" i="18"/>
  <c r="Q146" i="18"/>
  <c r="Q145" i="18"/>
  <c r="Q144" i="18"/>
  <c r="Q143" i="18"/>
  <c r="Q142" i="18"/>
  <c r="Q141" i="18"/>
  <c r="Q140" i="18"/>
  <c r="Q139" i="18"/>
  <c r="R138" i="18"/>
  <c r="M138" i="18" s="1"/>
  <c r="Q138" i="18"/>
  <c r="Q137" i="18"/>
  <c r="Q136" i="18"/>
  <c r="Q135" i="18"/>
  <c r="Q134" i="18"/>
  <c r="Q133" i="18"/>
  <c r="Q132" i="18"/>
  <c r="Q131" i="18"/>
  <c r="Q130" i="18"/>
  <c r="Q129" i="18"/>
  <c r="Q128" i="18"/>
  <c r="Q127" i="18"/>
  <c r="Q126" i="18"/>
  <c r="Q125" i="18"/>
  <c r="R124" i="18"/>
  <c r="M124" i="18" s="1"/>
  <c r="Q124" i="18"/>
  <c r="R123" i="18"/>
  <c r="M123" i="18" s="1"/>
  <c r="Q123" i="18"/>
  <c r="Q122" i="18"/>
  <c r="R121" i="18"/>
  <c r="M121" i="18" s="1"/>
  <c r="Q121" i="18"/>
  <c r="R120" i="18"/>
  <c r="M120" i="18" s="1"/>
  <c r="Q120" i="18"/>
  <c r="R119" i="18"/>
  <c r="M119" i="18" s="1"/>
  <c r="Q119" i="18"/>
  <c r="R118" i="18"/>
  <c r="Q118" i="18"/>
  <c r="M118" i="18"/>
  <c r="R117" i="18"/>
  <c r="Q117" i="18"/>
  <c r="M117" i="18"/>
  <c r="Q116" i="18"/>
  <c r="Q115" i="18"/>
  <c r="Q114" i="18"/>
  <c r="Q113" i="18"/>
  <c r="Q112" i="18"/>
  <c r="Q111" i="18"/>
  <c r="Q110" i="18"/>
  <c r="Q109" i="18"/>
  <c r="Q108" i="18"/>
  <c r="Q107" i="18"/>
  <c r="R106" i="18"/>
  <c r="Q106" i="18"/>
  <c r="M106" i="18"/>
  <c r="Q105" i="18"/>
  <c r="Q104" i="18"/>
  <c r="Q103" i="18"/>
  <c r="Q102" i="18"/>
  <c r="Q101" i="18"/>
  <c r="Q100" i="18"/>
  <c r="Q99" i="18"/>
  <c r="Q98" i="18"/>
  <c r="Q97" i="18"/>
  <c r="Q96" i="18"/>
  <c r="Q95" i="18"/>
  <c r="R94" i="18"/>
  <c r="M94" i="18" s="1"/>
  <c r="Q94" i="18"/>
  <c r="R93" i="18"/>
  <c r="M93" i="18" s="1"/>
  <c r="Q93" i="18"/>
  <c r="Q92" i="18"/>
  <c r="R91" i="18"/>
  <c r="M91" i="18" s="1"/>
  <c r="Q91" i="18"/>
  <c r="Q90" i="18"/>
  <c r="Q89" i="18"/>
  <c r="Q88" i="18"/>
  <c r="R87" i="18"/>
  <c r="Q87" i="18"/>
  <c r="Q86" i="18"/>
  <c r="Q85" i="18"/>
  <c r="Q84" i="18"/>
  <c r="L84" i="18"/>
  <c r="M84" i="18" s="1"/>
  <c r="Q83" i="18"/>
  <c r="L83" i="18"/>
  <c r="M83" i="18" s="1"/>
  <c r="Q82" i="18"/>
  <c r="L82" i="18"/>
  <c r="M82" i="18" s="1"/>
  <c r="Q81" i="18"/>
  <c r="L81" i="18"/>
  <c r="M81" i="18" s="1"/>
  <c r="R80" i="18"/>
  <c r="Q80" i="18"/>
  <c r="M80" i="18"/>
  <c r="L80" i="18"/>
  <c r="Q79" i="18"/>
  <c r="L79" i="18"/>
  <c r="Q78" i="18"/>
  <c r="L78" i="18"/>
  <c r="Q77" i="18"/>
  <c r="L77" i="18"/>
  <c r="Q76" i="18"/>
  <c r="L76" i="18"/>
  <c r="Q75" i="18"/>
  <c r="L75" i="18"/>
  <c r="Q74" i="18"/>
  <c r="L74" i="18"/>
  <c r="Q73" i="18"/>
  <c r="L73" i="18"/>
  <c r="R72" i="18"/>
  <c r="M72" i="18" s="1"/>
  <c r="Q72" i="18"/>
  <c r="L72" i="18"/>
  <c r="Q71" i="18"/>
  <c r="M71" i="18"/>
  <c r="L71" i="18"/>
  <c r="Q70" i="18"/>
  <c r="L70" i="18"/>
  <c r="M70" i="18" s="1"/>
  <c r="Q69" i="18"/>
  <c r="L69" i="18"/>
  <c r="M69" i="18" s="1"/>
  <c r="R68" i="18"/>
  <c r="M68" i="18" s="1"/>
  <c r="Q68" i="18"/>
  <c r="L68" i="18"/>
  <c r="Q67" i="18"/>
  <c r="L67" i="18"/>
  <c r="M67" i="18" s="1"/>
  <c r="Q66" i="18"/>
  <c r="M66" i="18"/>
  <c r="L66" i="18"/>
  <c r="R65" i="18"/>
  <c r="Q65" i="18"/>
  <c r="M65" i="18"/>
  <c r="L65" i="18"/>
  <c r="R64" i="18"/>
  <c r="Q64" i="18"/>
  <c r="M64" i="18"/>
  <c r="L64" i="18"/>
  <c r="Q63" i="18"/>
  <c r="L63" i="18"/>
  <c r="Q62" i="18"/>
  <c r="L62" i="18"/>
  <c r="R61" i="18"/>
  <c r="Q61" i="18"/>
  <c r="M61" i="18"/>
  <c r="L61" i="18"/>
  <c r="R60" i="18"/>
  <c r="Q60" i="18"/>
  <c r="M60" i="18"/>
  <c r="L60" i="18"/>
  <c r="Q59" i="18"/>
  <c r="L59" i="18"/>
  <c r="M59" i="18" s="1"/>
  <c r="R58" i="18"/>
  <c r="M58" i="18" s="1"/>
  <c r="Q58" i="18"/>
  <c r="L58" i="18"/>
  <c r="Q57" i="18"/>
  <c r="L57" i="18"/>
  <c r="M57" i="18" s="1"/>
  <c r="R56" i="18"/>
  <c r="M56" i="18" s="1"/>
  <c r="Q56" i="18"/>
  <c r="L56" i="18"/>
  <c r="Q55" i="18"/>
  <c r="L55" i="18"/>
  <c r="R54" i="18"/>
  <c r="Q54" i="18"/>
  <c r="L54" i="18"/>
  <c r="Q53" i="18"/>
  <c r="L53" i="18"/>
  <c r="Q52" i="18"/>
  <c r="L52" i="18"/>
  <c r="Q51" i="18"/>
  <c r="L51" i="18"/>
  <c r="Q50" i="18"/>
  <c r="L50" i="18"/>
  <c r="Q49" i="18"/>
  <c r="L49" i="18"/>
  <c r="Q48" i="18"/>
  <c r="L48" i="18"/>
  <c r="Q47" i="18"/>
  <c r="L47" i="18"/>
  <c r="Q46" i="18"/>
  <c r="L46" i="18"/>
  <c r="Q45" i="18"/>
  <c r="L45" i="18"/>
  <c r="Q44" i="18"/>
  <c r="L44" i="18"/>
  <c r="Q43" i="18"/>
  <c r="L43" i="18"/>
  <c r="Q42" i="18"/>
  <c r="L42" i="18"/>
  <c r="Q41" i="18"/>
  <c r="L41" i="18"/>
  <c r="Q40" i="18"/>
  <c r="L40" i="18"/>
  <c r="Q39" i="18"/>
  <c r="L39" i="18"/>
  <c r="Q38" i="18"/>
  <c r="L38" i="18"/>
  <c r="R37" i="18"/>
  <c r="Q37" i="18"/>
  <c r="M37" i="18"/>
  <c r="L37" i="18"/>
  <c r="Q36" i="18"/>
  <c r="L36" i="18"/>
  <c r="Q35" i="18"/>
  <c r="L35" i="18"/>
  <c r="Q34" i="18"/>
  <c r="L34" i="18"/>
  <c r="Q33" i="18"/>
  <c r="L33" i="18"/>
  <c r="Q32" i="18"/>
  <c r="L32" i="18"/>
  <c r="Q31" i="18"/>
  <c r="L31" i="18"/>
  <c r="R30" i="18"/>
  <c r="Q30" i="18"/>
  <c r="M30" i="18"/>
  <c r="L30" i="18"/>
  <c r="Q29" i="18"/>
  <c r="L29" i="18"/>
  <c r="Q28" i="18"/>
  <c r="L28" i="18"/>
  <c r="L27" i="18"/>
  <c r="Q26" i="18"/>
  <c r="L26" i="18"/>
  <c r="Q25" i="18"/>
  <c r="L25" i="18"/>
  <c r="Q24" i="18"/>
  <c r="L24" i="18"/>
  <c r="Q23" i="18"/>
  <c r="L23" i="18"/>
  <c r="Q22" i="18"/>
  <c r="L22" i="18"/>
  <c r="R21" i="18"/>
  <c r="Q21" i="18"/>
  <c r="M21" i="18"/>
  <c r="L21" i="18"/>
  <c r="R20" i="18"/>
  <c r="Q20" i="18"/>
  <c r="M20" i="18"/>
  <c r="L20" i="18"/>
  <c r="R19" i="18"/>
  <c r="Q19" i="18"/>
  <c r="M19" i="18"/>
  <c r="L19" i="18"/>
  <c r="R18" i="18"/>
  <c r="Q18" i="18"/>
  <c r="M18" i="18"/>
  <c r="L18" i="18"/>
  <c r="Q17" i="18"/>
  <c r="L17" i="18"/>
  <c r="Q16" i="18"/>
  <c r="L16" i="18"/>
  <c r="Q15" i="18"/>
  <c r="L15" i="18"/>
  <c r="X11" i="18"/>
  <c r="X12" i="18" s="1"/>
  <c r="T11" i="18"/>
  <c r="T12" i="18" s="1"/>
  <c r="U9" i="18"/>
  <c r="P27" i="17"/>
  <c r="K27" i="17"/>
  <c r="Q26" i="17"/>
  <c r="L26" i="17" s="1"/>
  <c r="P26" i="17"/>
  <c r="K26" i="17"/>
  <c r="P25" i="17"/>
  <c r="K25" i="17"/>
  <c r="Q24" i="17"/>
  <c r="P24" i="17"/>
  <c r="K24" i="17"/>
  <c r="P23" i="17"/>
  <c r="K23" i="17"/>
  <c r="P22" i="17"/>
  <c r="K22" i="17"/>
  <c r="Q21" i="17"/>
  <c r="P21" i="17"/>
  <c r="L21" i="17"/>
  <c r="K21" i="17"/>
  <c r="Q20" i="17"/>
  <c r="P20" i="17"/>
  <c r="L20" i="17"/>
  <c r="K20" i="17"/>
  <c r="P19" i="17"/>
  <c r="K19" i="17"/>
  <c r="Q18" i="17"/>
  <c r="L18" i="17" s="1"/>
  <c r="P18" i="17"/>
  <c r="K18" i="17"/>
  <c r="Q17" i="17"/>
  <c r="P17" i="17"/>
  <c r="K17" i="17"/>
  <c r="Q16" i="17"/>
  <c r="P16" i="17"/>
  <c r="K16" i="17"/>
  <c r="P15" i="17"/>
  <c r="K15" i="17"/>
  <c r="P14" i="17"/>
  <c r="K14" i="17"/>
  <c r="P13" i="17"/>
  <c r="K13" i="17"/>
  <c r="P12" i="17"/>
  <c r="K12" i="17"/>
  <c r="W8" i="17"/>
  <c r="W9" i="17" s="1"/>
  <c r="S8" i="17"/>
  <c r="S9" i="17" s="1"/>
  <c r="T6" i="17"/>
  <c r="E12" i="32"/>
  <c r="M27" i="4"/>
  <c r="J27" i="4"/>
  <c r="M26" i="4"/>
  <c r="J26" i="4"/>
  <c r="M25" i="4"/>
  <c r="J25" i="4"/>
  <c r="N24" i="4"/>
  <c r="O24" i="4" s="1"/>
  <c r="M24" i="4"/>
  <c r="J24" i="4"/>
  <c r="N23" i="4"/>
  <c r="O23" i="4" s="1"/>
  <c r="M23" i="4"/>
  <c r="J23" i="4"/>
  <c r="N22" i="4"/>
  <c r="O22" i="4" s="1"/>
  <c r="M22" i="4"/>
  <c r="J22" i="4"/>
  <c r="N21" i="4"/>
  <c r="O21" i="4" s="1"/>
  <c r="M21" i="4"/>
  <c r="J21" i="4"/>
  <c r="N20" i="4"/>
  <c r="O20" i="4" s="1"/>
  <c r="M20" i="4"/>
  <c r="J20" i="4"/>
  <c r="N19" i="4"/>
  <c r="O19" i="4" s="1"/>
  <c r="M19" i="4"/>
  <c r="J19" i="4"/>
  <c r="N18" i="4"/>
  <c r="O18" i="4" s="1"/>
  <c r="M18" i="4"/>
  <c r="J18" i="4"/>
  <c r="N17" i="4"/>
  <c r="O17" i="4" s="1"/>
  <c r="M17" i="4"/>
  <c r="J17" i="4"/>
  <c r="N16" i="4"/>
  <c r="O16" i="4" s="1"/>
  <c r="M16" i="4"/>
  <c r="J16" i="4"/>
  <c r="J28" i="4" l="1"/>
  <c r="L28" i="17"/>
  <c r="M315" i="18"/>
  <c r="P28" i="17"/>
  <c r="Q315" i="18"/>
  <c r="M28" i="4"/>
  <c r="O83" i="7"/>
  <c r="M83" i="7"/>
  <c r="O82" i="7"/>
  <c r="M82" i="7"/>
  <c r="O81" i="7"/>
  <c r="M81" i="7"/>
  <c r="O80" i="7"/>
  <c r="M80" i="7"/>
  <c r="O79" i="7"/>
  <c r="M79" i="7"/>
  <c r="O78" i="7"/>
  <c r="M78" i="7"/>
  <c r="O77" i="7"/>
  <c r="M77" i="7"/>
  <c r="O76" i="7"/>
  <c r="M76" i="7"/>
  <c r="O75" i="7"/>
  <c r="M75" i="7"/>
  <c r="O74" i="7"/>
  <c r="M74" i="7"/>
  <c r="O73" i="7"/>
  <c r="M73" i="7"/>
  <c r="O72" i="7"/>
  <c r="M72" i="7"/>
  <c r="O71" i="7"/>
  <c r="M71" i="7"/>
  <c r="O70" i="7"/>
  <c r="M70" i="7"/>
  <c r="O69" i="7"/>
  <c r="M69" i="7"/>
  <c r="O68" i="7"/>
  <c r="M68" i="7"/>
  <c r="O67" i="7"/>
  <c r="M67" i="7"/>
  <c r="O66" i="7"/>
  <c r="M66" i="7"/>
  <c r="O65" i="7"/>
  <c r="M65" i="7"/>
  <c r="O64" i="7"/>
  <c r="M64" i="7"/>
  <c r="O63" i="7"/>
  <c r="M63" i="7"/>
  <c r="O62" i="7"/>
  <c r="M62" i="7"/>
  <c r="O61" i="7"/>
  <c r="M61" i="7"/>
  <c r="O60" i="7"/>
  <c r="M60" i="7"/>
  <c r="O59" i="7"/>
  <c r="M59" i="7"/>
  <c r="O58" i="7"/>
  <c r="M58" i="7"/>
  <c r="O57" i="7"/>
  <c r="M57" i="7"/>
  <c r="O56" i="7"/>
  <c r="M56" i="7"/>
  <c r="O55" i="7"/>
  <c r="M55" i="7"/>
  <c r="O54" i="7"/>
  <c r="M54" i="7"/>
  <c r="O53" i="7"/>
  <c r="M53" i="7"/>
  <c r="O52" i="7"/>
  <c r="M52" i="7"/>
  <c r="O51" i="7"/>
  <c r="M51" i="7"/>
  <c r="O50" i="7"/>
  <c r="M50" i="7"/>
  <c r="O49" i="7"/>
  <c r="M49" i="7"/>
  <c r="O48" i="7"/>
  <c r="M48" i="7"/>
  <c r="O47" i="7"/>
  <c r="M47" i="7"/>
  <c r="O46" i="7"/>
  <c r="M46" i="7"/>
  <c r="O45" i="7"/>
  <c r="M45" i="7"/>
  <c r="O44" i="7"/>
  <c r="M44" i="7"/>
  <c r="O43" i="7"/>
  <c r="M43" i="7"/>
  <c r="O42" i="7"/>
  <c r="M42" i="7"/>
  <c r="O41" i="7"/>
  <c r="M41" i="7"/>
  <c r="O40" i="7"/>
  <c r="M40" i="7"/>
  <c r="O39" i="7"/>
  <c r="M39" i="7"/>
  <c r="O38" i="7"/>
  <c r="M38" i="7"/>
  <c r="O37" i="7"/>
  <c r="M37" i="7"/>
  <c r="O36" i="7"/>
  <c r="M36" i="7"/>
  <c r="O35" i="7"/>
  <c r="M35" i="7"/>
  <c r="O34" i="7"/>
  <c r="M34" i="7"/>
  <c r="O33" i="7"/>
  <c r="M33" i="7"/>
  <c r="O32" i="7"/>
  <c r="M32" i="7"/>
  <c r="O31" i="7"/>
  <c r="M31" i="7"/>
  <c r="O30" i="7"/>
  <c r="M30" i="7"/>
  <c r="O29" i="7"/>
  <c r="M29" i="7"/>
  <c r="O28" i="7"/>
  <c r="M28" i="7"/>
  <c r="O27" i="7"/>
  <c r="M27" i="7"/>
  <c r="O26" i="7"/>
  <c r="M26" i="7"/>
  <c r="O25" i="7"/>
  <c r="M25" i="7"/>
  <c r="O24" i="7"/>
  <c r="M24" i="7"/>
  <c r="O23" i="7"/>
  <c r="M23" i="7"/>
  <c r="O22" i="7"/>
  <c r="M22" i="7"/>
  <c r="O21" i="7"/>
  <c r="M21" i="7"/>
  <c r="O20" i="7"/>
  <c r="M20" i="7"/>
  <c r="O19" i="7"/>
  <c r="M19" i="7"/>
  <c r="L19" i="7"/>
  <c r="L84" i="7" s="1"/>
  <c r="O18" i="7"/>
  <c r="M18" i="7"/>
  <c r="O17" i="7"/>
  <c r="M17" i="7"/>
  <c r="O18" i="9"/>
  <c r="O17" i="9"/>
  <c r="N16" i="9"/>
  <c r="O16" i="9" s="1"/>
  <c r="M16" i="9"/>
  <c r="O19" i="9" l="1"/>
  <c r="O84" i="7"/>
  <c r="E12" i="35"/>
  <c r="E13" i="35"/>
  <c r="E14" i="35"/>
  <c r="E15" i="35"/>
  <c r="E17" i="35"/>
  <c r="E18" i="35"/>
  <c r="E19" i="35"/>
  <c r="E20" i="35"/>
  <c r="E21" i="35"/>
  <c r="E22" i="35"/>
  <c r="E23" i="35"/>
  <c r="E11" i="35"/>
  <c r="K16" i="13"/>
  <c r="P49" i="14"/>
  <c r="N49" i="14"/>
  <c r="L49" i="14"/>
  <c r="M49" i="14" s="1"/>
  <c r="P48" i="14"/>
  <c r="N48" i="14"/>
  <c r="L48" i="14"/>
  <c r="M48" i="14" s="1"/>
  <c r="P47" i="14"/>
  <c r="N47" i="14"/>
  <c r="L47" i="14"/>
  <c r="M47" i="14" s="1"/>
  <c r="P46" i="14"/>
  <c r="N46" i="14"/>
  <c r="L46" i="14"/>
  <c r="M46" i="14" s="1"/>
  <c r="P45" i="14"/>
  <c r="N45" i="14"/>
  <c r="L45" i="14"/>
  <c r="M45" i="14" s="1"/>
  <c r="P44" i="14"/>
  <c r="N44" i="14"/>
  <c r="L44" i="14"/>
  <c r="M44" i="14" s="1"/>
  <c r="P43" i="14"/>
  <c r="N43" i="14"/>
  <c r="L43" i="14"/>
  <c r="M43" i="14" s="1"/>
  <c r="P42" i="14"/>
  <c r="N42" i="14"/>
  <c r="L42" i="14"/>
  <c r="M42" i="14" s="1"/>
  <c r="P41" i="14"/>
  <c r="N41" i="14"/>
  <c r="L41" i="14"/>
  <c r="M41" i="14" s="1"/>
  <c r="P39" i="14"/>
  <c r="N39" i="14"/>
  <c r="L39" i="14"/>
  <c r="M39" i="14" s="1"/>
  <c r="P38" i="14"/>
  <c r="N38" i="14"/>
  <c r="L38" i="14"/>
  <c r="M38" i="14" s="1"/>
  <c r="P37" i="14"/>
  <c r="N37" i="14"/>
  <c r="L37" i="14"/>
  <c r="M37" i="14" s="1"/>
  <c r="P36" i="14"/>
  <c r="N36" i="14"/>
  <c r="L36" i="14"/>
  <c r="M36" i="14" s="1"/>
  <c r="P35" i="14"/>
  <c r="N35" i="14"/>
  <c r="L35" i="14"/>
  <c r="M35" i="14" s="1"/>
  <c r="P34" i="14"/>
  <c r="N34" i="14"/>
  <c r="L34" i="14"/>
  <c r="M34" i="14" s="1"/>
  <c r="P33" i="14"/>
  <c r="N33" i="14"/>
  <c r="L33" i="14"/>
  <c r="M33" i="14" s="1"/>
  <c r="P32" i="14"/>
  <c r="N32" i="14"/>
  <c r="L32" i="14"/>
  <c r="M32" i="14" s="1"/>
  <c r="P31" i="14"/>
  <c r="N31" i="14"/>
  <c r="L31" i="14"/>
  <c r="M31" i="14" s="1"/>
  <c r="P30" i="14"/>
  <c r="N30" i="14"/>
  <c r="L30" i="14"/>
  <c r="M30" i="14" s="1"/>
  <c r="P29" i="14"/>
  <c r="M29" i="14"/>
  <c r="L29" i="14"/>
  <c r="P28" i="14"/>
  <c r="N28" i="14"/>
  <c r="L28" i="14"/>
  <c r="M28" i="14" s="1"/>
  <c r="P27" i="14"/>
  <c r="N27" i="14"/>
  <c r="L27" i="14"/>
  <c r="M27" i="14" s="1"/>
  <c r="P26" i="14"/>
  <c r="N26" i="14"/>
  <c r="L26" i="14"/>
  <c r="M26" i="14" s="1"/>
  <c r="P25" i="14"/>
  <c r="N25" i="14"/>
  <c r="L25" i="14"/>
  <c r="M25" i="14" s="1"/>
  <c r="P24" i="14"/>
  <c r="N24" i="14"/>
  <c r="L24" i="14"/>
  <c r="M24" i="14" s="1"/>
  <c r="P23" i="14"/>
  <c r="N23" i="14"/>
  <c r="L23" i="14"/>
  <c r="M23" i="14" s="1"/>
  <c r="P22" i="14"/>
  <c r="N22" i="14"/>
  <c r="L22" i="14"/>
  <c r="M22" i="14" s="1"/>
  <c r="P21" i="14"/>
  <c r="N21" i="14"/>
  <c r="L21" i="14"/>
  <c r="M21" i="14" s="1"/>
  <c r="P20" i="14"/>
  <c r="N20" i="14"/>
  <c r="L20" i="14"/>
  <c r="M20" i="14" s="1"/>
  <c r="P19" i="14"/>
  <c r="N19" i="14"/>
  <c r="L19" i="14"/>
  <c r="M19" i="14" s="1"/>
  <c r="P18" i="14"/>
  <c r="N18" i="14"/>
  <c r="L18" i="14"/>
  <c r="M18" i="14" s="1"/>
  <c r="P17" i="14"/>
  <c r="N17" i="14"/>
  <c r="L17" i="14"/>
  <c r="M17" i="14" s="1"/>
  <c r="P50" i="14" l="1"/>
  <c r="M50" i="14"/>
  <c r="E23" i="32"/>
  <c r="D25" i="36"/>
  <c r="B25" i="36"/>
  <c r="E25" i="36" l="1"/>
  <c r="C25" i="36"/>
  <c r="B24" i="32"/>
  <c r="G25" i="36" l="1"/>
  <c r="E17" i="32" l="1"/>
  <c r="E18" i="32"/>
  <c r="E19" i="32"/>
  <c r="E20" i="32"/>
  <c r="E21" i="32"/>
  <c r="E22" i="32"/>
  <c r="E13" i="32" l="1"/>
  <c r="E14" i="32"/>
  <c r="E15" i="32"/>
  <c r="E16" i="32"/>
  <c r="E11" i="32"/>
  <c r="D24" i="32"/>
  <c r="E24" i="32" l="1"/>
  <c r="M18" i="8" l="1"/>
  <c r="J18" i="8"/>
  <c r="J15" i="15" l="1"/>
  <c r="P15" i="15"/>
  <c r="B24" i="35" l="1"/>
  <c r="D24" i="35" l="1"/>
  <c r="C24" i="35"/>
  <c r="E24" i="35" l="1"/>
  <c r="C24" i="32"/>
</calcChain>
</file>

<file path=xl/sharedStrings.xml><?xml version="1.0" encoding="utf-8"?>
<sst xmlns="http://schemas.openxmlformats.org/spreadsheetml/2006/main" count="8433" uniqueCount="4163">
  <si>
    <t>BP 208</t>
  </si>
  <si>
    <t>LIST OF ACTUAL RETIREES</t>
  </si>
  <si>
    <t>FOR PAYMENT OF TERMINAL LEAVE AND RETIREMENT GRATUITY BENEFITS</t>
  </si>
  <si>
    <t>DEPARTMENT</t>
  </si>
  <si>
    <t>AGENCY</t>
  </si>
  <si>
    <t>Mandatory</t>
  </si>
  <si>
    <t>DEPARTMENT OF EDUCATION</t>
  </si>
  <si>
    <t>AGUSAN DEL NORTE</t>
  </si>
  <si>
    <t>Optional</t>
  </si>
  <si>
    <t>NAME OF RETIREES</t>
  </si>
  <si>
    <t xml:space="preserve">Position at </t>
  </si>
  <si>
    <t>Date (Mo/Day/Year)</t>
  </si>
  <si>
    <t>Highest</t>
  </si>
  <si>
    <t>TERMINAL LEAVE</t>
  </si>
  <si>
    <t>RETIREMENT GRATUITY</t>
  </si>
  <si>
    <t>Ret. Date</t>
  </si>
  <si>
    <t>Monthly</t>
  </si>
  <si>
    <t>No. of Leave</t>
  </si>
  <si>
    <t>Amount</t>
  </si>
  <si>
    <t>Total</t>
  </si>
  <si>
    <t xml:space="preserve">No. of </t>
  </si>
  <si>
    <t>Birth</t>
  </si>
  <si>
    <t>Orig. Appt.</t>
  </si>
  <si>
    <t>Ret.</t>
  </si>
  <si>
    <t>Salary</t>
  </si>
  <si>
    <t>Credits Earned</t>
  </si>
  <si>
    <t>Creditable</t>
  </si>
  <si>
    <t>Gratuity</t>
  </si>
  <si>
    <t>(Per NOSA)</t>
  </si>
  <si>
    <t>VL</t>
  </si>
  <si>
    <t>SL</t>
  </si>
  <si>
    <t>Services</t>
  </si>
  <si>
    <t>Months</t>
  </si>
  <si>
    <t>(mm/dd/yy)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</si>
  <si>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</si>
  <si>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</si>
  <si>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</si>
  <si>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</si>
  <si>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</si>
  <si>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</si>
  <si>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</si>
  <si>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</si>
  <si>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</si>
  <si>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</si>
  <si>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</si>
  <si>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</si>
  <si>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T-I</t>
  </si>
  <si>
    <t>MT-I</t>
  </si>
  <si>
    <t>T-III</t>
  </si>
  <si>
    <t>T-II</t>
  </si>
  <si>
    <t>GRAND TOTAL</t>
  </si>
  <si>
    <t>Prepared by:</t>
  </si>
  <si>
    <t>Date:</t>
  </si>
  <si>
    <t>HT-III</t>
  </si>
  <si>
    <t>MT-II</t>
  </si>
  <si>
    <t>N-II</t>
  </si>
  <si>
    <t>SP-II</t>
  </si>
  <si>
    <t>HT-II</t>
  </si>
  <si>
    <t>SG</t>
  </si>
  <si>
    <t xml:space="preserve">           Certified Correct:</t>
  </si>
  <si>
    <t xml:space="preserve">      Approved:</t>
  </si>
  <si>
    <t xml:space="preserve">                 (mm/dd/yy)</t>
  </si>
  <si>
    <t>RAUL L. OROZCO</t>
  </si>
  <si>
    <t>Chief Administrative Officer</t>
  </si>
  <si>
    <t>EPS</t>
  </si>
  <si>
    <t>TOTAL</t>
  </si>
  <si>
    <t>REGIONAL OFFICE</t>
  </si>
  <si>
    <t>BAYUGAN CITY</t>
  </si>
  <si>
    <t>JASMINE B. NEPA</t>
  </si>
  <si>
    <t>MT-1</t>
  </si>
  <si>
    <t>CABADBARAN CITY</t>
  </si>
  <si>
    <t>HT-3</t>
  </si>
  <si>
    <t>T-3</t>
  </si>
  <si>
    <t>T-2</t>
  </si>
  <si>
    <t>MT-2</t>
  </si>
  <si>
    <t>ELEMENTARY</t>
  </si>
  <si>
    <t>HT-1</t>
  </si>
  <si>
    <t>HRMO</t>
  </si>
  <si>
    <t>OIC - Schools Division Superintendent</t>
  </si>
  <si>
    <t>Juliet C. Medallo</t>
  </si>
  <si>
    <t>Milagros S. Abis</t>
  </si>
  <si>
    <t>Fernando C. Esperame</t>
  </si>
  <si>
    <t>P-1</t>
  </si>
  <si>
    <t>HT-I</t>
  </si>
  <si>
    <t>Irma L. Verana</t>
  </si>
  <si>
    <t>Elpidio A. Jusay</t>
  </si>
  <si>
    <t>Nurse II</t>
  </si>
  <si>
    <t>TANDAG CITY</t>
  </si>
  <si>
    <t>PERNA L. TEJANO</t>
  </si>
  <si>
    <t xml:space="preserve">                    </t>
  </si>
  <si>
    <t>Administrative Officer V</t>
  </si>
  <si>
    <t>ADA-I</t>
  </si>
  <si>
    <t>PSDS</t>
  </si>
  <si>
    <t>AGUSAN DEL SUR</t>
  </si>
  <si>
    <t>SP-III</t>
  </si>
  <si>
    <t>AMANTE, LYDIA G.</t>
  </si>
  <si>
    <t>GONZALES, LOLITA B.</t>
  </si>
  <si>
    <t>COSTALES, FLORIDA</t>
  </si>
  <si>
    <t>GUILLANO, SYLVIA</t>
  </si>
  <si>
    <t>MONTERO, MERGIE M.</t>
  </si>
  <si>
    <t>RAMOS, LILIA S.</t>
  </si>
  <si>
    <t>SIARGAO</t>
  </si>
  <si>
    <t>SURIGAO DEL NORTE</t>
  </si>
  <si>
    <t>BUTUAN CITY</t>
  </si>
  <si>
    <t>YOLANDA A. APILADA</t>
  </si>
  <si>
    <t>SURIGAO CITY</t>
  </si>
  <si>
    <t>VIVIEN B. VICENTE</t>
  </si>
  <si>
    <t xml:space="preserve">     </t>
  </si>
  <si>
    <t>34</t>
  </si>
  <si>
    <t>33</t>
  </si>
  <si>
    <t>SURIGAO DEL SUR</t>
  </si>
  <si>
    <t>39</t>
  </si>
  <si>
    <t>41</t>
  </si>
  <si>
    <t>36</t>
  </si>
  <si>
    <t>35</t>
  </si>
  <si>
    <t>26</t>
  </si>
  <si>
    <t>TEACHER II</t>
  </si>
  <si>
    <t>TEACHER III</t>
  </si>
  <si>
    <t>25</t>
  </si>
  <si>
    <t>38</t>
  </si>
  <si>
    <t>27</t>
  </si>
  <si>
    <t>17</t>
  </si>
  <si>
    <t>43</t>
  </si>
  <si>
    <t>29</t>
  </si>
  <si>
    <t>37</t>
  </si>
  <si>
    <t>28</t>
  </si>
  <si>
    <t>40</t>
  </si>
  <si>
    <t>19</t>
  </si>
  <si>
    <t>31</t>
  </si>
  <si>
    <t>20</t>
  </si>
  <si>
    <t>24</t>
  </si>
  <si>
    <t>18</t>
  </si>
  <si>
    <t>15</t>
  </si>
  <si>
    <t>32</t>
  </si>
  <si>
    <t>30</t>
  </si>
  <si>
    <t>21</t>
  </si>
  <si>
    <t>23</t>
  </si>
  <si>
    <t>22</t>
  </si>
  <si>
    <t>16</t>
  </si>
  <si>
    <t xml:space="preserve"> </t>
  </si>
  <si>
    <t>14</t>
  </si>
  <si>
    <t>FUERTES, IRENE JAMERO</t>
  </si>
  <si>
    <t>ANTIPORDA, MAURICIO CATAYAS</t>
  </si>
  <si>
    <t>EDULSA, ROGELIA TORREGOSA</t>
  </si>
  <si>
    <t>ARABEJO, VIRGINIA TAMBELING</t>
  </si>
  <si>
    <t>BULATIN, JESUSA CUTAMORA</t>
  </si>
  <si>
    <t>GORME, MAUREEN AGAN</t>
  </si>
  <si>
    <t>KWAN, EULIEN MORAN</t>
  </si>
  <si>
    <t>YSALINA, LUZ BASADRE</t>
  </si>
  <si>
    <t xml:space="preserve">T-II </t>
  </si>
  <si>
    <t>02/06/95</t>
  </si>
  <si>
    <t>BP 205</t>
  </si>
  <si>
    <t>LIST OF RETIREES</t>
  </si>
  <si>
    <t>Number of</t>
  </si>
  <si>
    <t>No. of</t>
  </si>
  <si>
    <t>Retirees</t>
  </si>
  <si>
    <t xml:space="preserve">DINAGAT </t>
  </si>
  <si>
    <t>BISLIG CITY</t>
  </si>
  <si>
    <t>PREPARED BY:</t>
  </si>
  <si>
    <t>APPROVED BY:</t>
  </si>
  <si>
    <t>DATE</t>
  </si>
  <si>
    <t>DAY/MO/YR</t>
  </si>
  <si>
    <t>AO-IV</t>
  </si>
  <si>
    <t>Schools Division Superintendent</t>
  </si>
  <si>
    <t>Approved:</t>
  </si>
  <si>
    <t>13-5</t>
  </si>
  <si>
    <t>1991</t>
  </si>
  <si>
    <t>13-4</t>
  </si>
  <si>
    <t>BERDOS, EVELYN  R.</t>
  </si>
  <si>
    <t>2002</t>
  </si>
  <si>
    <t>CATINDIN, JOSEPHINE  A.</t>
  </si>
  <si>
    <t>1984</t>
  </si>
  <si>
    <t>13-2</t>
  </si>
  <si>
    <t>1995</t>
  </si>
  <si>
    <t>13-6</t>
  </si>
  <si>
    <t>1988</t>
  </si>
  <si>
    <t>1986</t>
  </si>
  <si>
    <t>PLAZA, LOLITA  B.</t>
  </si>
  <si>
    <t>1981</t>
  </si>
  <si>
    <t>RAMIREZ, LUCIA  S.</t>
  </si>
  <si>
    <t>1990</t>
  </si>
  <si>
    <t>MAHINAY, TIBURCIO  U.</t>
  </si>
  <si>
    <t>,</t>
  </si>
  <si>
    <t>BISLIG CITY DIVISION</t>
  </si>
  <si>
    <t>POSITION</t>
  </si>
  <si>
    <t>DATE(Mo/Day/Yr)</t>
  </si>
  <si>
    <t>AT</t>
  </si>
  <si>
    <t>Orig Appt</t>
  </si>
  <si>
    <t>Ret</t>
  </si>
  <si>
    <t>Monthly Salary</t>
  </si>
  <si>
    <t>RET.</t>
  </si>
  <si>
    <t>Prepared:</t>
  </si>
  <si>
    <t>CHRISTIANSSEN D. TRUJILLO</t>
  </si>
  <si>
    <t>JOSITA B. CARMEN, CESO V</t>
  </si>
  <si>
    <t>1</t>
  </si>
  <si>
    <t>2</t>
  </si>
  <si>
    <t>ROSITA</t>
  </si>
  <si>
    <t>3</t>
  </si>
  <si>
    <t>ARONES</t>
  </si>
  <si>
    <t>AGUILINA</t>
  </si>
  <si>
    <t>1-22-57</t>
  </si>
  <si>
    <t>11-27-00</t>
  </si>
  <si>
    <t>4</t>
  </si>
  <si>
    <t>BAILLO</t>
  </si>
  <si>
    <t>SALUD</t>
  </si>
  <si>
    <t>4-13-57</t>
  </si>
  <si>
    <t>2-6-95</t>
  </si>
  <si>
    <t>5</t>
  </si>
  <si>
    <t>6</t>
  </si>
  <si>
    <t>BARRIOS</t>
  </si>
  <si>
    <t>VIRGINCITA</t>
  </si>
  <si>
    <t>7</t>
  </si>
  <si>
    <t>8</t>
  </si>
  <si>
    <t>CADELIÑA</t>
  </si>
  <si>
    <t>ALYN</t>
  </si>
  <si>
    <t>5-18-57</t>
  </si>
  <si>
    <t>10-20-82</t>
  </si>
  <si>
    <t>9</t>
  </si>
  <si>
    <t>CAMPOS</t>
  </si>
  <si>
    <t>MARCOSA</t>
  </si>
  <si>
    <t>3-23-56</t>
  </si>
  <si>
    <t>6-4-90</t>
  </si>
  <si>
    <t>10</t>
  </si>
  <si>
    <t>11</t>
  </si>
  <si>
    <t>CORDERO</t>
  </si>
  <si>
    <t>PACITA</t>
  </si>
  <si>
    <t>A</t>
  </si>
  <si>
    <t>10-20-55</t>
  </si>
  <si>
    <t>9-14-88</t>
  </si>
  <si>
    <t>12</t>
  </si>
  <si>
    <t>DALMAN</t>
  </si>
  <si>
    <t>13</t>
  </si>
  <si>
    <t>DOLOR</t>
  </si>
  <si>
    <t>ROSALITA</t>
  </si>
  <si>
    <t>7-13-83</t>
  </si>
  <si>
    <t>EXCILE</t>
  </si>
  <si>
    <t>NORMA</t>
  </si>
  <si>
    <t>9-23-57</t>
  </si>
  <si>
    <t>GERIDA</t>
  </si>
  <si>
    <t>JUANITA</t>
  </si>
  <si>
    <t>1-27-55</t>
  </si>
  <si>
    <t>2-05-95</t>
  </si>
  <si>
    <t>GOMEZ</t>
  </si>
  <si>
    <t>ALECIA</t>
  </si>
  <si>
    <t>LACIA</t>
  </si>
  <si>
    <t>GLORIA</t>
  </si>
  <si>
    <t>4-20-57</t>
  </si>
  <si>
    <t>6-11-84</t>
  </si>
  <si>
    <t>LAGULAO</t>
  </si>
  <si>
    <t>3-5-96</t>
  </si>
  <si>
    <t>LUAREZ</t>
  </si>
  <si>
    <t>ISABELITA</t>
  </si>
  <si>
    <t>11-15-55</t>
  </si>
  <si>
    <t>6-17-96</t>
  </si>
  <si>
    <t>LUNA</t>
  </si>
  <si>
    <t>ELVIE</t>
  </si>
  <si>
    <t>LUNGAY</t>
  </si>
  <si>
    <t>CONCHITA</t>
  </si>
  <si>
    <t>5-19-56</t>
  </si>
  <si>
    <t>7-14-97</t>
  </si>
  <si>
    <t>MEDILLO</t>
  </si>
  <si>
    <t>EMMA CARMELITA</t>
  </si>
  <si>
    <t>6-7-55</t>
  </si>
  <si>
    <t>8-16-85</t>
  </si>
  <si>
    <t>VIRGINIA</t>
  </si>
  <si>
    <t>ORQUIA</t>
  </si>
  <si>
    <t>VILMA</t>
  </si>
  <si>
    <t>4-15-56</t>
  </si>
  <si>
    <t>PASTELERO</t>
  </si>
  <si>
    <t>G.</t>
  </si>
  <si>
    <t>12-24-57</t>
  </si>
  <si>
    <t>7-8-94</t>
  </si>
  <si>
    <t>ELIZABETH</t>
  </si>
  <si>
    <t>RASONABLE</t>
  </si>
  <si>
    <t>VICENTA</t>
  </si>
  <si>
    <t>4-5-56</t>
  </si>
  <si>
    <t>6-18-91</t>
  </si>
  <si>
    <t>REYES</t>
  </si>
  <si>
    <t>RITA</t>
  </si>
  <si>
    <t>5-22-57</t>
  </si>
  <si>
    <t>1-20-98</t>
  </si>
  <si>
    <t>RUTH</t>
  </si>
  <si>
    <t>SOLLOSO</t>
  </si>
  <si>
    <t>LINA</t>
  </si>
  <si>
    <t>VICTORIA</t>
  </si>
  <si>
    <t>42</t>
  </si>
  <si>
    <t>VALENZUELA</t>
  </si>
  <si>
    <t>WILFREDO</t>
  </si>
  <si>
    <t>4-18-55</t>
  </si>
  <si>
    <t>10-19-98</t>
  </si>
  <si>
    <t>44</t>
  </si>
  <si>
    <t>VERDON</t>
  </si>
  <si>
    <t>RICARDO</t>
  </si>
  <si>
    <t>1-14-56</t>
  </si>
  <si>
    <t>School</t>
  </si>
  <si>
    <t>ACEVEDO</t>
  </si>
  <si>
    <t>LUZ</t>
  </si>
  <si>
    <t>U</t>
  </si>
  <si>
    <t>Tabon NHS</t>
  </si>
  <si>
    <t>10-7-56</t>
  </si>
  <si>
    <t>9-1-88</t>
  </si>
  <si>
    <t>L</t>
  </si>
  <si>
    <t>CUERBO</t>
  </si>
  <si>
    <t>S</t>
  </si>
  <si>
    <t>7-1-88</t>
  </si>
  <si>
    <t>M</t>
  </si>
  <si>
    <t>DELA SALDE</t>
  </si>
  <si>
    <t>MERLINA</t>
  </si>
  <si>
    <t>P</t>
  </si>
  <si>
    <t>3-17-56</t>
  </si>
  <si>
    <t>11-26-84</t>
  </si>
  <si>
    <t>Q</t>
  </si>
  <si>
    <t>SINA</t>
  </si>
  <si>
    <t>G</t>
  </si>
  <si>
    <t>8-9-56</t>
  </si>
  <si>
    <t>8-9-84</t>
  </si>
  <si>
    <t>Bislig NHS</t>
  </si>
  <si>
    <t>R</t>
  </si>
  <si>
    <t>T</t>
  </si>
  <si>
    <t>ROSALIA</t>
  </si>
  <si>
    <t>MILO</t>
  </si>
  <si>
    <t>MYRNA</t>
  </si>
  <si>
    <t>C</t>
  </si>
  <si>
    <t>9-30-57</t>
  </si>
  <si>
    <t>1-27-12</t>
  </si>
  <si>
    <t>D</t>
  </si>
  <si>
    <t>PELENIO</t>
  </si>
  <si>
    <t>San Jose NHS</t>
  </si>
  <si>
    <t>10-2-57</t>
  </si>
  <si>
    <t>1-10-11</t>
  </si>
  <si>
    <t>TRINIDAD</t>
  </si>
  <si>
    <t>ELEM.</t>
  </si>
  <si>
    <t>Highest Monthly Salary (Per NOSA</t>
  </si>
  <si>
    <t>Position at Ret. Date</t>
  </si>
  <si>
    <t xml:space="preserve">DATE OF BIRTH </t>
  </si>
  <si>
    <t>Oig. Appt.</t>
  </si>
  <si>
    <t>Retirement</t>
  </si>
  <si>
    <t>Step</t>
  </si>
  <si>
    <t xml:space="preserve">Total Creditable </t>
  </si>
  <si>
    <t>No. of Gratuity</t>
  </si>
  <si>
    <t>LAST NAME</t>
  </si>
  <si>
    <t>FIRST NAME</t>
  </si>
  <si>
    <t>mandatory (65)</t>
  </si>
  <si>
    <t>optional (60up)</t>
  </si>
  <si>
    <t>Months.</t>
  </si>
  <si>
    <t>Department/schools</t>
  </si>
  <si>
    <t>Office of the Schools Division Superintendent</t>
  </si>
  <si>
    <t>SECONDARY</t>
  </si>
  <si>
    <t>PLAZA</t>
  </si>
  <si>
    <t>names</t>
  </si>
  <si>
    <t>TITO, JOVITA SERVIDAD</t>
  </si>
  <si>
    <t>MANGINSAY, PERLITA HAVANA</t>
  </si>
  <si>
    <t>CORVERA, BEBELYN CLIMACO</t>
  </si>
  <si>
    <t>LATORRE, RENATO LOPEZ</t>
  </si>
  <si>
    <t>ALIÑO, RUBEN BRIOL</t>
  </si>
  <si>
    <t>ABENDAN, LYDIA CAGAPE</t>
  </si>
  <si>
    <t>11/26/56</t>
  </si>
  <si>
    <t>CAMILON, ANITA MERNILO</t>
  </si>
  <si>
    <t>MORDENO, SUSAN TAMAYO</t>
  </si>
  <si>
    <t>LAWAN, NORMA RECIMO</t>
  </si>
  <si>
    <t>LOZARITO, NATIVIDAD TANTOY</t>
  </si>
  <si>
    <t>LAMPON, GRACE MAESTRADO</t>
  </si>
  <si>
    <t>10/28/55</t>
  </si>
  <si>
    <t>BABANTO, MA. MARION CUBILLAS</t>
  </si>
  <si>
    <t>PASOK, MARILYN LUCERO</t>
  </si>
  <si>
    <t>MALINAO, LILIA LACHARON</t>
  </si>
  <si>
    <t>RARO, MERCEDITA FELICILDA</t>
  </si>
  <si>
    <t>RUSSEL, ELIZABETH CONALES</t>
  </si>
  <si>
    <t>AMADEO, REBECCA CALANG</t>
  </si>
  <si>
    <t>PHILIPOOM, MYRNA BALLESTEROS</t>
  </si>
  <si>
    <t>BOTONA, GLORIA TOLDO</t>
  </si>
  <si>
    <t>RODEMIO, ERLINDA BACUS</t>
  </si>
  <si>
    <t>07/09/82</t>
  </si>
  <si>
    <t>BETONIO, DANILA BACLAAN</t>
  </si>
  <si>
    <t>POLINAR, GUADALUPE ROGERO</t>
  </si>
  <si>
    <t>12/12/56</t>
  </si>
  <si>
    <t>ANDAGAN, ROSELYN SERDEÑA</t>
  </si>
  <si>
    <t>KINTANAR, FREDISWINDA BALLADARES</t>
  </si>
  <si>
    <t>OROZCO, MYRNA LIMBING</t>
  </si>
  <si>
    <t>VITERBO, SARAH UY</t>
  </si>
  <si>
    <t>YAOYAO, LETECIA MAPANO</t>
  </si>
  <si>
    <t>02/06/56</t>
  </si>
  <si>
    <t>CAMILOSA, ESTELA COCODAL</t>
  </si>
  <si>
    <t>12/27/56</t>
  </si>
  <si>
    <t>CAHARIAN, JULIET DE CLARO</t>
  </si>
  <si>
    <t>01/06/57</t>
  </si>
  <si>
    <t>07/01/91</t>
  </si>
  <si>
    <t>BALBARINO, ELEANOR DALAPU</t>
  </si>
  <si>
    <t>BOOC, MARITA EDA</t>
  </si>
  <si>
    <t>MOTOL, PERLITA LLOREN</t>
  </si>
  <si>
    <t>BASAS, JOSEPHINE MONTEGREJO</t>
  </si>
  <si>
    <t>CANE, AGNES MADEJA</t>
  </si>
  <si>
    <t>PACOT, ROBERTO CUESTAS</t>
  </si>
  <si>
    <t>CULTURA, ELIZABETH OLAN-OLAN</t>
  </si>
  <si>
    <t>10/01/02</t>
  </si>
  <si>
    <t>12/21/56</t>
  </si>
  <si>
    <t>MONALISA</t>
  </si>
  <si>
    <t>07/12/57</t>
  </si>
  <si>
    <t>ORTEGA</t>
  </si>
  <si>
    <t>06/19/57</t>
  </si>
  <si>
    <t>LAURENTE</t>
  </si>
  <si>
    <t>FE</t>
  </si>
  <si>
    <t>/</t>
  </si>
  <si>
    <t>MANDATORY</t>
  </si>
  <si>
    <t>DIVISION OF SURIGAO DEL NORTE</t>
  </si>
  <si>
    <t>OPTIONAL</t>
  </si>
  <si>
    <t>Position</t>
  </si>
  <si>
    <t>Date (Mo./Day/Year)</t>
  </si>
  <si>
    <t>at</t>
  </si>
  <si>
    <t>VL.</t>
  </si>
  <si>
    <t>Sl.</t>
  </si>
  <si>
    <t>CERTIFIED CORRECT:</t>
  </si>
  <si>
    <t>DATE:</t>
  </si>
  <si>
    <t>Date (Mo../Day/Year)</t>
  </si>
  <si>
    <t>I.  ELEMENTARY</t>
  </si>
  <si>
    <t>ACABO, Hilaria N.</t>
  </si>
  <si>
    <t>LIMEN, Helly L.</t>
  </si>
  <si>
    <t>SP-I</t>
  </si>
  <si>
    <t>GINGO, Eulalia R.</t>
  </si>
  <si>
    <t>VERNAL, Paulita L.</t>
  </si>
  <si>
    <t>MANTEZA, Eliza M</t>
  </si>
  <si>
    <t>ASILOM, Dailinda M.</t>
  </si>
  <si>
    <t>ESTRELLA, Judith  P.</t>
  </si>
  <si>
    <t>ANIB, Delia B.</t>
  </si>
  <si>
    <t>MORITE, Rhodora M.</t>
  </si>
  <si>
    <t>CABANILLA, Jemima C.</t>
  </si>
  <si>
    <t>BATUHAN, Maximina G.</t>
  </si>
  <si>
    <t>PAMPLINA, Elsa A.</t>
  </si>
  <si>
    <t>PINOON, Fe T.</t>
  </si>
  <si>
    <t>SAJOL, Aida L.</t>
  </si>
  <si>
    <t>TAGANAS, Mercy L.</t>
  </si>
  <si>
    <t>MAHINAY, Revelyn P.</t>
  </si>
  <si>
    <t>SAJULGA, Meriam L.</t>
  </si>
  <si>
    <t>CAMPOREDONDO, Elizabeth L.</t>
  </si>
  <si>
    <t>GONZAGA, Alice E.</t>
  </si>
  <si>
    <t>MO-III</t>
  </si>
  <si>
    <t>PARTOS, Prescilla</t>
  </si>
  <si>
    <t>AAIDE-I</t>
  </si>
  <si>
    <t>BEHAGAN, Lormelina</t>
  </si>
  <si>
    <t>45</t>
  </si>
  <si>
    <t>46</t>
  </si>
  <si>
    <t>47</t>
  </si>
  <si>
    <t>48</t>
  </si>
  <si>
    <t>49</t>
  </si>
  <si>
    <t>TELAN, Emelita E.</t>
  </si>
  <si>
    <t>50</t>
  </si>
  <si>
    <t>FIRMA, Fe C.</t>
  </si>
  <si>
    <t>51</t>
  </si>
  <si>
    <t xml:space="preserve">SAJULGA, Rosalina A. 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</si>
  <si>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</si>
  <si>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</si>
  <si>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</si>
  <si>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</si>
  <si>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</si>
  <si>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</si>
  <si>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</si>
  <si>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</si>
  <si>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</si>
  <si>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</si>
  <si>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BAYANG, Luzminda G.</t>
  </si>
  <si>
    <t>62</t>
  </si>
  <si>
    <t>63</t>
  </si>
  <si>
    <t>64</t>
  </si>
  <si>
    <t>65</t>
  </si>
  <si>
    <t>DEGUIA, Eulalia</t>
  </si>
  <si>
    <t>66</t>
  </si>
  <si>
    <t>67</t>
  </si>
  <si>
    <t>EGAY, Lydia B.</t>
  </si>
  <si>
    <t>68</t>
  </si>
  <si>
    <t>ERCILLO, Virgilia J.</t>
  </si>
  <si>
    <t>69</t>
  </si>
  <si>
    <t>ERIZ, Felicidad M.</t>
  </si>
  <si>
    <t>70</t>
  </si>
  <si>
    <t>GETES, Eliza</t>
  </si>
  <si>
    <t>71</t>
  </si>
  <si>
    <t>72</t>
  </si>
  <si>
    <t>LUMBRES, Jocelyn B.</t>
  </si>
  <si>
    <t>73</t>
  </si>
  <si>
    <t>MANTILLA, Cresencia T</t>
  </si>
  <si>
    <t>74</t>
  </si>
  <si>
    <t>75</t>
  </si>
  <si>
    <t>PELIGRO, Elenita M.</t>
  </si>
  <si>
    <t>76</t>
  </si>
  <si>
    <t>PONDANG, Juanilla F.</t>
  </si>
  <si>
    <t>77</t>
  </si>
  <si>
    <t>78</t>
  </si>
  <si>
    <t>RIVAS, Adelaida G.</t>
  </si>
  <si>
    <t>79</t>
  </si>
  <si>
    <t>ROSAS, Fidela M.</t>
  </si>
  <si>
    <t>SDS</t>
  </si>
  <si>
    <t>80</t>
  </si>
  <si>
    <t>81</t>
  </si>
  <si>
    <t>ZAPANTA, Fredesminda B.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</si>
  <si>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</si>
  <si>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</si>
  <si>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</si>
  <si>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</si>
  <si>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</si>
  <si>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</si>
  <si>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</si>
  <si>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</si>
  <si>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</si>
  <si>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</si>
  <si>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</si>
  <si>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</si>
  <si>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</si>
  <si>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</si>
  <si>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</si>
  <si>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</si>
  <si>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</si>
  <si>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</si>
  <si>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</si>
  <si>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</si>
  <si>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</si>
  <si>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</si>
  <si>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</si>
  <si>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II. SECONDARY (Non IU's)</t>
  </si>
  <si>
    <t>A. BUNYASAN NHS</t>
  </si>
  <si>
    <t>VERGARA, Casimera</t>
  </si>
  <si>
    <t>RAMOS, Alicia</t>
  </si>
  <si>
    <t>MT I</t>
  </si>
  <si>
    <t>MT II</t>
  </si>
  <si>
    <t>HT III</t>
  </si>
  <si>
    <t>T III</t>
  </si>
  <si>
    <t>T II</t>
  </si>
  <si>
    <t>HT II</t>
  </si>
  <si>
    <t>IMELDA N. SABORNIDO, Ph.D.</t>
  </si>
  <si>
    <t>Administrative Officer IV</t>
  </si>
  <si>
    <t>P I</t>
  </si>
  <si>
    <t>HT I</t>
  </si>
  <si>
    <t>P-2</t>
  </si>
  <si>
    <t>Annex A</t>
  </si>
  <si>
    <t>BP 206</t>
  </si>
  <si>
    <t>20x1</t>
  </si>
  <si>
    <t xml:space="preserve"> Mandatory</t>
  </si>
  <si>
    <t>10x1.5</t>
  </si>
  <si>
    <t>8x2</t>
  </si>
  <si>
    <t xml:space="preserve"> Optional</t>
  </si>
  <si>
    <t>Terminal Leave</t>
  </si>
  <si>
    <t>Retirement Gratuity</t>
  </si>
  <si>
    <t>30 years</t>
  </si>
  <si>
    <t>20 years</t>
  </si>
  <si>
    <t>No. of Credits</t>
  </si>
  <si>
    <t>Name of Retiress</t>
  </si>
  <si>
    <t>(PER NOSA)</t>
  </si>
  <si>
    <t>Principal I</t>
  </si>
  <si>
    <t>Master Teacher I</t>
  </si>
  <si>
    <t xml:space="preserve"> -</t>
  </si>
  <si>
    <t>Teacher I</t>
  </si>
  <si>
    <t>Teacher II</t>
  </si>
  <si>
    <t>Teacher III</t>
  </si>
  <si>
    <t>Head Teacher I</t>
  </si>
  <si>
    <t>RESBA P. MORADO</t>
  </si>
  <si>
    <t>MINERVA T. ALBIS, Ph. D.</t>
  </si>
  <si>
    <t>Day/Mo/Year</t>
  </si>
  <si>
    <t>Security Guard I</t>
  </si>
  <si>
    <t>*</t>
  </si>
  <si>
    <t xml:space="preserve">COSTALES, EDISON, SR. </t>
  </si>
  <si>
    <t>Adm Officer I</t>
  </si>
  <si>
    <t>OTAZA, DECOROSO N.</t>
  </si>
  <si>
    <t>ERNO, JOSE E.</t>
  </si>
  <si>
    <t>TORREON, SALOME B.</t>
  </si>
  <si>
    <t>ABASOLA, CILINIA V.</t>
  </si>
  <si>
    <t>Master Teacher II</t>
  </si>
  <si>
    <t>BULLECER, BERNARDITA A.</t>
  </si>
  <si>
    <t>SECOYA, ROGELIO Q.</t>
  </si>
  <si>
    <t>NEMEÑO, EUFRACIA G.</t>
  </si>
  <si>
    <t>OSTOS, BILLY R.</t>
  </si>
  <si>
    <t>ATIS, LETECIA N.</t>
  </si>
  <si>
    <t>FERMACE, GLORIA</t>
  </si>
  <si>
    <t>BUTAWAN, MARILYN C.</t>
  </si>
  <si>
    <t>BALUCOS, FLORENTINO L.</t>
  </si>
  <si>
    <t>GABRIENTO, DAISY O.</t>
  </si>
  <si>
    <t>SUMILE, TERESITA T.</t>
  </si>
  <si>
    <t>ADAS III</t>
  </si>
  <si>
    <t>AQUINO, LEOPOLDO C.</t>
  </si>
  <si>
    <t>CLIMACO, BRIGIDO C.</t>
  </si>
  <si>
    <t>MIEL, EUFEMIA L.</t>
  </si>
  <si>
    <t>MONTES, MA. LUZMINDA C.</t>
  </si>
  <si>
    <t>GONZALES, LUCIANA B.</t>
  </si>
  <si>
    <t>GABRINEZ, ANGELA B.</t>
  </si>
  <si>
    <t>DESTREZA, PERLA M.</t>
  </si>
  <si>
    <t>Principal II</t>
  </si>
  <si>
    <t>SIBONGA, MARIO A.</t>
  </si>
  <si>
    <t>LIMAS, RODRIGO C.</t>
  </si>
  <si>
    <t>ALCARDE, REBECCA O.</t>
  </si>
  <si>
    <t>DETALO, HERMINIA T.</t>
  </si>
  <si>
    <t>CALAPE, VICTORIA V.</t>
  </si>
  <si>
    <t>CLAPANO, RODRIGO O.</t>
  </si>
  <si>
    <t>SPED Teacher I</t>
  </si>
  <si>
    <t>INSON, MARCIA Z.</t>
  </si>
  <si>
    <t>MONTERO, NORA K.</t>
  </si>
  <si>
    <t>VILLARIEZ, RENANTE B.</t>
  </si>
  <si>
    <t>YAP, MERLINA B.</t>
  </si>
  <si>
    <t>ANTIGA, ESTER B.</t>
  </si>
  <si>
    <t>PURISIMA, CELIA V.</t>
  </si>
  <si>
    <t>DALIGDIG, PATRICIA A.</t>
  </si>
  <si>
    <t>PED, ORDONIO P.</t>
  </si>
  <si>
    <t>LUMAAD, NEMESIA N.</t>
  </si>
  <si>
    <t>MAPUTOL, DINAH C.</t>
  </si>
  <si>
    <t>BOSANO, DOLITINA M.</t>
  </si>
  <si>
    <t>ANTIGA, CYNTHIA A.</t>
  </si>
  <si>
    <t>AMADOR, EVELYN B.</t>
  </si>
  <si>
    <t>BERDIN, NECERIA T.</t>
  </si>
  <si>
    <t>COSTELO, MIDEL A.</t>
  </si>
  <si>
    <t>IRIGAN, TITA A.</t>
  </si>
  <si>
    <t>SALIBIO, MARILOU M.</t>
  </si>
  <si>
    <t>TRINIDAD, WENCESLINA P.</t>
  </si>
  <si>
    <t>PALER, ERLINDA A.</t>
  </si>
  <si>
    <t>ATON, ROMEO G.</t>
  </si>
  <si>
    <t>ES I</t>
  </si>
  <si>
    <t>ENRIQUEZ, ANDRESA G.</t>
  </si>
  <si>
    <t>MORADO, RESBA P.</t>
  </si>
  <si>
    <t>AGUE, LORETA C.</t>
  </si>
  <si>
    <t>TADLE, CLARISSA C.</t>
  </si>
  <si>
    <t>2/291985</t>
  </si>
  <si>
    <t>GUSTON, VIOLETA A.</t>
  </si>
  <si>
    <t>TOMONAS, MA. ELSA O.</t>
  </si>
  <si>
    <t>MAGADAN, WILMA U.</t>
  </si>
  <si>
    <t>AGUILLON, RONEL L.</t>
  </si>
  <si>
    <t>Principal III</t>
  </si>
  <si>
    <t>Clerk II</t>
  </si>
  <si>
    <t>PULIDO, LEOPOLDO M.</t>
  </si>
  <si>
    <t>Principal IV</t>
  </si>
  <si>
    <t>LUISON, EDITHA C.</t>
  </si>
  <si>
    <t>SAAVEDRA, DAMIANA D.</t>
  </si>
  <si>
    <t>UDALBE, DOMIN E.</t>
  </si>
  <si>
    <t>MALNEGRO, MINIDORA A.</t>
  </si>
  <si>
    <t>Head Teacher II</t>
  </si>
  <si>
    <t>TABOSARES, JENILA D.</t>
  </si>
  <si>
    <t>REFORSADO, JENNIFER B.</t>
  </si>
  <si>
    <t>VERDEFLOR, BERNARDITA M.</t>
  </si>
  <si>
    <t>MINGUILLAN, JULIETO L.</t>
  </si>
  <si>
    <t>RARO, REBECCA O.</t>
  </si>
  <si>
    <t>PECSON, NESTOR M.</t>
  </si>
  <si>
    <t>SAYSON, REMEDIOS B.</t>
  </si>
  <si>
    <t>ISRAEL, HERMINIA B.</t>
  </si>
  <si>
    <t>MONTEVEROS, BENIGNO F.</t>
  </si>
  <si>
    <t>CADUNGOG, LORNA D.</t>
  </si>
  <si>
    <t>ALOLO, JULITA L.</t>
  </si>
  <si>
    <t>ANTIGA, NATHANAEL B.</t>
  </si>
  <si>
    <t>Head Teacher III</t>
  </si>
  <si>
    <t>CAITOM, CEFERINA A.</t>
  </si>
  <si>
    <t>OSIN, MARIA M.</t>
  </si>
  <si>
    <t>SODUSTA, MARIETA S.</t>
  </si>
  <si>
    <t>ANALASAN, EDUARDO T.</t>
  </si>
  <si>
    <t>JUMUWAD, ADELAIDA C.</t>
  </si>
  <si>
    <t>Position at Retirement Date</t>
  </si>
  <si>
    <t>Highest Monthly Salary (Per NOSA)</t>
  </si>
  <si>
    <t>No. of Leave Credits Earned</t>
  </si>
  <si>
    <t>No. of Gratuity Months</t>
  </si>
  <si>
    <t>School Principal II</t>
  </si>
  <si>
    <t>School Principal I</t>
  </si>
  <si>
    <t>School Principal IV</t>
  </si>
  <si>
    <t>MT - 1</t>
  </si>
  <si>
    <t>Date</t>
  </si>
  <si>
    <t>AMIE ROUZELA P. CORNITES</t>
  </si>
  <si>
    <t>LORENZO O. MACASOCOL, Ph.D., CESE</t>
  </si>
  <si>
    <t>Human Resource Management Officer II</t>
  </si>
  <si>
    <t>OIC, Schools Division Superintendent</t>
  </si>
  <si>
    <t>Mandam</t>
  </si>
  <si>
    <t>Nida</t>
  </si>
  <si>
    <t>Pacot</t>
  </si>
  <si>
    <t>Duenas</t>
  </si>
  <si>
    <t>Theresa</t>
  </si>
  <si>
    <t>Abatayo</t>
  </si>
  <si>
    <t>SPET -1</t>
  </si>
  <si>
    <t>Jessie</t>
  </si>
  <si>
    <t>Inteligando</t>
  </si>
  <si>
    <t>Norma</t>
  </si>
  <si>
    <t>Dolera</t>
  </si>
  <si>
    <t>Moring</t>
  </si>
  <si>
    <t>Irenea</t>
  </si>
  <si>
    <t>Elipian</t>
  </si>
  <si>
    <t>Janoplo</t>
  </si>
  <si>
    <t>Pedrito</t>
  </si>
  <si>
    <t>Alico</t>
  </si>
  <si>
    <t>Paduganan</t>
  </si>
  <si>
    <t>Adelaida</t>
  </si>
  <si>
    <t>Gelbolingo</t>
  </si>
  <si>
    <t>Apat</t>
  </si>
  <si>
    <t>Cynthia</t>
  </si>
  <si>
    <t>Masbad</t>
  </si>
  <si>
    <t>Ocarez</t>
  </si>
  <si>
    <t>Laniza</t>
  </si>
  <si>
    <t>Casangcapan</t>
  </si>
  <si>
    <t>MT -1</t>
  </si>
  <si>
    <t>Edera</t>
  </si>
  <si>
    <t>Cecilia</t>
  </si>
  <si>
    <t>Bustillo</t>
  </si>
  <si>
    <t>Cadavero</t>
  </si>
  <si>
    <t>Virginia</t>
  </si>
  <si>
    <t>Guillena</t>
  </si>
  <si>
    <t>Sarra</t>
  </si>
  <si>
    <t>Agustina</t>
  </si>
  <si>
    <t>Tiambong</t>
  </si>
  <si>
    <t>Vinatero</t>
  </si>
  <si>
    <t>Editha</t>
  </si>
  <si>
    <t>Cusap</t>
  </si>
  <si>
    <t>Torreon</t>
  </si>
  <si>
    <t>Cupay</t>
  </si>
  <si>
    <t>Cabungcal</t>
  </si>
  <si>
    <t>Ruby</t>
  </si>
  <si>
    <t>Angay</t>
  </si>
  <si>
    <t>Dela Victoria</t>
  </si>
  <si>
    <t>Mary Ann</t>
  </si>
  <si>
    <t>Dultra</t>
  </si>
  <si>
    <t>Maestrado</t>
  </si>
  <si>
    <t>Jane</t>
  </si>
  <si>
    <t>Palarca</t>
  </si>
  <si>
    <t>Matilde</t>
  </si>
  <si>
    <t>Torevillas</t>
  </si>
  <si>
    <t>Morgado</t>
  </si>
  <si>
    <t>Nelly</t>
  </si>
  <si>
    <t>Arayan</t>
  </si>
  <si>
    <t>Nena</t>
  </si>
  <si>
    <t>Fudalan</t>
  </si>
  <si>
    <t>Moralda</t>
  </si>
  <si>
    <t>Vicmar</t>
  </si>
  <si>
    <t>Sandimas</t>
  </si>
  <si>
    <t>Marilyn</t>
  </si>
  <si>
    <t>Perla</t>
  </si>
  <si>
    <t>Fajardo</t>
  </si>
  <si>
    <t>Naomi</t>
  </si>
  <si>
    <t>Atega</t>
  </si>
  <si>
    <t>JIMENY M. CRUZ</t>
  </si>
  <si>
    <t>MARIA CORAZON C. PLASABAS</t>
  </si>
  <si>
    <t>FOR PAYMENT OF TERMINAL LEAVE AND RETIREMENT GRATUITY</t>
  </si>
  <si>
    <t>DIVISION</t>
  </si>
  <si>
    <t>CARAGA Region XIII</t>
  </si>
  <si>
    <t>SHERYL R. PUYO</t>
  </si>
  <si>
    <t>DIVISION OF SURIGAO CITY</t>
  </si>
  <si>
    <t>Highest Monthly Salary          (Per NOSA)</t>
  </si>
  <si>
    <t>Date of Birth</t>
  </si>
  <si>
    <t>Original Appt.</t>
  </si>
  <si>
    <t>Retire</t>
  </si>
  <si>
    <t>No. of LC Earned</t>
  </si>
  <si>
    <t>Total Creditable Services</t>
  </si>
  <si>
    <t>OIC-Schools Division Superintendent</t>
  </si>
  <si>
    <t>Day/Mo./Yr.</t>
  </si>
  <si>
    <t>Certified Correct:</t>
  </si>
  <si>
    <t>FY 2018</t>
  </si>
  <si>
    <t>MASTER TEACHER II</t>
  </si>
  <si>
    <t xml:space="preserve">PLAZA, CHARLITA </t>
  </si>
  <si>
    <t>MOSQUERA, ALICIA m.</t>
  </si>
  <si>
    <t>GELACIO, NENITA C.</t>
  </si>
  <si>
    <t>NOBLEZA, MA. LUZ</t>
  </si>
  <si>
    <t>TALAGON, GERMAN C.</t>
  </si>
  <si>
    <t>AMADOR, CYNTHIA</t>
  </si>
  <si>
    <t>RAGA, SANDRA</t>
  </si>
  <si>
    <t>DACUNO, ENRIQUITA P.</t>
  </si>
  <si>
    <t>ANTOLIN, ADELA</t>
  </si>
  <si>
    <t>QUITASOL, DIOSDADA</t>
  </si>
  <si>
    <t>ABAD, NANCY P.</t>
  </si>
  <si>
    <t>BAÑAS, EVELYN T.</t>
  </si>
  <si>
    <t>CENO, FELOMINA B.</t>
  </si>
  <si>
    <t>INTANO, ERLINDA G.</t>
  </si>
  <si>
    <t>MINGLANA, ELSIE D.</t>
  </si>
  <si>
    <t>MACAS, MA. FE E.</t>
  </si>
  <si>
    <t>DAGANI, SOFIA R.</t>
  </si>
  <si>
    <t>GALDIANO, ELIADA A.</t>
  </si>
  <si>
    <t>MAGALLANES, LEONILA A.</t>
  </si>
  <si>
    <t>PAT, BERNADETTE P.</t>
  </si>
  <si>
    <t>LUGO, CARMEN M.</t>
  </si>
  <si>
    <t>PATENIO, ESTELITA S.</t>
  </si>
  <si>
    <t>PLACIO, ALICIA E.</t>
  </si>
  <si>
    <t>CRUZ, THELMA P.</t>
  </si>
  <si>
    <t>GALANIDA, PETRA A.</t>
  </si>
  <si>
    <t>CABIGQUEZ, PEDRITA C.</t>
  </si>
  <si>
    <t>LUTCHAVEZ, CARMEN</t>
  </si>
  <si>
    <t>MUÑOZ, DAYLINDA E.</t>
  </si>
  <si>
    <t>SUSUBAN, MARCELINA M.</t>
  </si>
  <si>
    <t>NAPARAN, CENON E.</t>
  </si>
  <si>
    <t>ROSIQUE, ROLITO R.</t>
  </si>
  <si>
    <t>BALLOS, PROSERFINA</t>
  </si>
  <si>
    <t>DALAUTA, MERLYN P.</t>
  </si>
  <si>
    <t>LOPEZ, ESTRELLA I.</t>
  </si>
  <si>
    <t>CADETE, SOFIA B.</t>
  </si>
  <si>
    <t>GELIG, LEOPOLDO S.</t>
  </si>
  <si>
    <t>OLIVEROS, HERMINIA I.</t>
  </si>
  <si>
    <t>PREVENIDO, EVANGELINE A.</t>
  </si>
  <si>
    <t>RAMOSO, GILMORE B.</t>
  </si>
  <si>
    <t>School Principal III</t>
  </si>
  <si>
    <t>LUMACANG, NIDA A.</t>
  </si>
  <si>
    <t>BLANCO, RACHEL M.</t>
  </si>
  <si>
    <t>PASQUITO, VICENTE C.</t>
  </si>
  <si>
    <t>ANGCHANGCO, PURA T.</t>
  </si>
  <si>
    <t>CALANG, ADELFA G.</t>
  </si>
  <si>
    <t>BONILLA, LEONCIA C.</t>
  </si>
  <si>
    <t>RABINA, SUSAN B.</t>
  </si>
  <si>
    <t>SEQUIÑA, TITA N.</t>
  </si>
  <si>
    <t>ATUPAN, JESSIE S.</t>
  </si>
  <si>
    <t>CANONOY, LOLITA M.</t>
  </si>
  <si>
    <t>DINGDING, ETHELDA L.</t>
  </si>
  <si>
    <t>MALOLOY-ON, NORMA L.</t>
  </si>
  <si>
    <t>NAVARRO, VICTORIA N.</t>
  </si>
  <si>
    <t>OCAY, TERESITA B.</t>
  </si>
  <si>
    <t>BASALO, ARCADIO D.</t>
  </si>
  <si>
    <t>LADESMA, PATERNO R.</t>
  </si>
  <si>
    <t>VILLAPLAZA, URBANO</t>
  </si>
  <si>
    <t>PEREZ</t>
  </si>
  <si>
    <t>ALICIA</t>
  </si>
  <si>
    <t>TERESITA</t>
  </si>
  <si>
    <t>HELEN</t>
  </si>
  <si>
    <t>MARILAG</t>
  </si>
  <si>
    <t>BEDRA</t>
  </si>
  <si>
    <t>EDNA</t>
  </si>
  <si>
    <t>DE VEYRA</t>
  </si>
  <si>
    <t>BAGUHIN</t>
  </si>
  <si>
    <t>RUBEN</t>
  </si>
  <si>
    <t>TEMPLADO</t>
  </si>
  <si>
    <t>ELEONOR</t>
  </si>
  <si>
    <t>CABANERO</t>
  </si>
  <si>
    <t>MABIDA</t>
  </si>
  <si>
    <t>LENILYN</t>
  </si>
  <si>
    <t>BACO</t>
  </si>
  <si>
    <t>TENIO</t>
  </si>
  <si>
    <t>ZENITA</t>
  </si>
  <si>
    <t>MADRIO</t>
  </si>
  <si>
    <t>PESICAN</t>
  </si>
  <si>
    <t>MARGARITA</t>
  </si>
  <si>
    <t>BALSICUS</t>
  </si>
  <si>
    <t>LAGARE</t>
  </si>
  <si>
    <t>CARMELITA</t>
  </si>
  <si>
    <t>GATAO</t>
  </si>
  <si>
    <t>BANSAS</t>
  </si>
  <si>
    <t>VENANCIA</t>
  </si>
  <si>
    <t>LOMAYNO</t>
  </si>
  <si>
    <t>LOZADA</t>
  </si>
  <si>
    <t>LUZLYN</t>
  </si>
  <si>
    <t>MANLANTAO</t>
  </si>
  <si>
    <t>CHARITA</t>
  </si>
  <si>
    <t>GOGENERA</t>
  </si>
  <si>
    <t>ECHAVEZ</t>
  </si>
  <si>
    <t>MERELYN</t>
  </si>
  <si>
    <t>OBATAY</t>
  </si>
  <si>
    <t>ALVAR</t>
  </si>
  <si>
    <t>MERCEDITH</t>
  </si>
  <si>
    <t>GIANGO</t>
  </si>
  <si>
    <t>MICABALO</t>
  </si>
  <si>
    <t>DELFINA</t>
  </si>
  <si>
    <t>SABANAL</t>
  </si>
  <si>
    <t>CALANG</t>
  </si>
  <si>
    <t>LEONILA</t>
  </si>
  <si>
    <t>SALOM</t>
  </si>
  <si>
    <t>SUSAN</t>
  </si>
  <si>
    <t>DIMSON</t>
  </si>
  <si>
    <t>DEJOLDE</t>
  </si>
  <si>
    <t>JAMERO</t>
  </si>
  <si>
    <t>LORETA</t>
  </si>
  <si>
    <t>SAJOL</t>
  </si>
  <si>
    <t>LASACA</t>
  </si>
  <si>
    <t>NORA</t>
  </si>
  <si>
    <t>PASION</t>
  </si>
  <si>
    <t>SALAS</t>
  </si>
  <si>
    <t>MELITHA</t>
  </si>
  <si>
    <t>EMBOY</t>
  </si>
  <si>
    <t>ROSA</t>
  </si>
  <si>
    <t>LIMBAGA</t>
  </si>
  <si>
    <t>CAVE</t>
  </si>
  <si>
    <t>MORALES</t>
  </si>
  <si>
    <t>RIVERA</t>
  </si>
  <si>
    <t>CORNELIA</t>
  </si>
  <si>
    <t>MANLIGUEZ</t>
  </si>
  <si>
    <t>ESMAD</t>
  </si>
  <si>
    <t>INOVEJAS</t>
  </si>
  <si>
    <t>BALDOVINO</t>
  </si>
  <si>
    <t>HERMOCILLA</t>
  </si>
  <si>
    <t>SALCES</t>
  </si>
  <si>
    <t>ERCILLA</t>
  </si>
  <si>
    <t>MALAQUE</t>
  </si>
  <si>
    <t>GABOR</t>
  </si>
  <si>
    <t>MINDA</t>
  </si>
  <si>
    <t>VERCELES</t>
  </si>
  <si>
    <t>LUMACAD</t>
  </si>
  <si>
    <t>DELIA</t>
  </si>
  <si>
    <t>SANCHEZ</t>
  </si>
  <si>
    <t>MAGHOPOY</t>
  </si>
  <si>
    <t>FELIPA</t>
  </si>
  <si>
    <t>ABANILLA</t>
  </si>
  <si>
    <t>PAGOYO</t>
  </si>
  <si>
    <t>MADELOZO</t>
  </si>
  <si>
    <t>RENDON</t>
  </si>
  <si>
    <t>BEULAH A. DELALAMON</t>
  </si>
  <si>
    <t>February 10, 2017</t>
  </si>
  <si>
    <t>Administrative Officer-IV</t>
  </si>
  <si>
    <t>TOTAL FOR TABON M. ESTRELLA NHS</t>
  </si>
  <si>
    <t>TOTAL FOR MANGAGOY NHS</t>
  </si>
  <si>
    <t>BORRES</t>
  </si>
  <si>
    <t>CASTRO</t>
  </si>
  <si>
    <t>ANITA</t>
  </si>
  <si>
    <t>4-3-57</t>
  </si>
  <si>
    <t>CONAT</t>
  </si>
  <si>
    <t>11-3-58</t>
  </si>
  <si>
    <t>8-22-11</t>
  </si>
  <si>
    <t>CUANAN</t>
  </si>
  <si>
    <t>AIBA</t>
  </si>
  <si>
    <t>B</t>
  </si>
  <si>
    <t>9-4-58</t>
  </si>
  <si>
    <t>12-22-03</t>
  </si>
  <si>
    <t>DE CASTRO</t>
  </si>
  <si>
    <t>LUCENA</t>
  </si>
  <si>
    <t>1-26-58</t>
  </si>
  <si>
    <t>6-17-85</t>
  </si>
  <si>
    <t>GALGO</t>
  </si>
  <si>
    <t>JUANITO</t>
  </si>
  <si>
    <t>12-8-56</t>
  </si>
  <si>
    <t>8-15-03</t>
  </si>
  <si>
    <t>MELECIO</t>
  </si>
  <si>
    <t>5-11-58</t>
  </si>
  <si>
    <t>6-16-86</t>
  </si>
  <si>
    <t>EMMA</t>
  </si>
  <si>
    <t>ORILLO</t>
  </si>
  <si>
    <t>DEODORA</t>
  </si>
  <si>
    <t>2-26-58</t>
  </si>
  <si>
    <t>11-17-87</t>
  </si>
  <si>
    <t>SUGIAN</t>
  </si>
  <si>
    <t>ALTIZO</t>
  </si>
  <si>
    <t>NIDA</t>
  </si>
  <si>
    <t>6-6-58</t>
  </si>
  <si>
    <t>ARREZA</t>
  </si>
  <si>
    <t>EUFRACIA</t>
  </si>
  <si>
    <t>H</t>
  </si>
  <si>
    <t>1-14-58</t>
  </si>
  <si>
    <t>7-1-82</t>
  </si>
  <si>
    <t>LAURON</t>
  </si>
  <si>
    <t>BERNARDITA</t>
  </si>
  <si>
    <t>3-9-58</t>
  </si>
  <si>
    <t>10-27-95</t>
  </si>
  <si>
    <t>TOTAL FOR BISLIG CITY NHS</t>
  </si>
  <si>
    <t>Mone NHS</t>
  </si>
  <si>
    <t>TOTAL FOR SAN JOSE NHS</t>
  </si>
  <si>
    <t>JABENIAO</t>
  </si>
  <si>
    <t>San Vicente NHS</t>
  </si>
  <si>
    <t>1-19-01</t>
  </si>
  <si>
    <t>TOTAL FOR SAN VICENTE NHS</t>
  </si>
  <si>
    <t xml:space="preserve">20*1; excess of 20 yrs *1.5; </t>
  </si>
  <si>
    <t>30 yrs; 20*1 excess* 1.5; excess of 30 *2</t>
  </si>
  <si>
    <t>DIVISION OF BUTUAN CITY</t>
  </si>
  <si>
    <t>BALADAD, MA. TERESITA MORI</t>
  </si>
  <si>
    <t>UY, AMY BAQUIAL</t>
  </si>
  <si>
    <t>PACILAN, TEODORA ALABA</t>
  </si>
  <si>
    <t>TORRALBA, JOSEFINA GIPANAO</t>
  </si>
  <si>
    <t>TRAVILLA, PATROCENIA NERVES</t>
  </si>
  <si>
    <t>AMACIO, MARIETTA MACALIT</t>
  </si>
  <si>
    <t>AMPATIN, MARGIE EREZO</t>
  </si>
  <si>
    <t>ARANTON, MARILOU SANCHEZ</t>
  </si>
  <si>
    <t>FLORES, ROLITA BEBA</t>
  </si>
  <si>
    <t>MORDEN, ANTHONY APDUHAN</t>
  </si>
  <si>
    <t>BOLIGOL, REBECCA CONCHA</t>
  </si>
  <si>
    <t>DUMADAG, LUZMINDA GONZAGA</t>
  </si>
  <si>
    <t>FELICILDA, ZENONA MAISOG</t>
  </si>
  <si>
    <t>CANINDO, NELLY DEJON</t>
  </si>
  <si>
    <t>ENRIQUEZ, EDITHA VILLAREAL</t>
  </si>
  <si>
    <t>SAMOYA, NELITA TOLIBAS</t>
  </si>
  <si>
    <t>VACALARES, EMMA PATALINGHUG</t>
  </si>
  <si>
    <t>ABRENICA, MARILOU GONZALES</t>
  </si>
  <si>
    <t>CURACHA, DESIDERIA ROZ</t>
  </si>
  <si>
    <t>DOCDOC, ROSARIO ALCANZADO</t>
  </si>
  <si>
    <t>FELIAS, SHERLITA TARAGUA</t>
  </si>
  <si>
    <t>TORRES, REMELYN JAMERO</t>
  </si>
  <si>
    <t>NERI, LOLITA BONJOC</t>
  </si>
  <si>
    <t>MAGDAMIT, REX ALDANA</t>
  </si>
  <si>
    <t>OLIT, FROILAN SAN JUAN</t>
  </si>
  <si>
    <t>ORGANIZA, DULCE AMOR SIBAYAN</t>
  </si>
  <si>
    <t>OCLARIT, FILADELFA DAGCUTA</t>
  </si>
  <si>
    <t>GENCIANEO, LINA YBAÑEZ</t>
  </si>
  <si>
    <t>BALBONTIN, LEONORA SAHAY</t>
  </si>
  <si>
    <t>PRIMNE, NENITA ARBAN</t>
  </si>
  <si>
    <t>MACONO, JULIETA DURO</t>
  </si>
  <si>
    <t>VILLAVER, ROBERTO JR BUTCON</t>
  </si>
  <si>
    <t>BORONGAN, MA. FROILAN GAQUING</t>
  </si>
  <si>
    <t>BALABA, TERESITA BALANSAG</t>
  </si>
  <si>
    <t>BITCO, MYRNA MAHINAY</t>
  </si>
  <si>
    <t>DOLEGUEZ, EVELYN SEGOVIA</t>
  </si>
  <si>
    <t>ESPINA, GLICERIA MANZANO</t>
  </si>
  <si>
    <t>FUSILERO, CATHERINE TOGONON</t>
  </si>
  <si>
    <t>GACULA, ANGELINA AGBO</t>
  </si>
  <si>
    <t>QUISTADIO, JOCELYN RUEGO</t>
  </si>
  <si>
    <t>BARDIN, NONITA TAN</t>
  </si>
  <si>
    <t>CALO, ANITA NONO</t>
  </si>
  <si>
    <t>CALONIA, JULIETA ORTEGA</t>
  </si>
  <si>
    <t>CALUB, ROSENA DELA CRUZ</t>
  </si>
  <si>
    <t>FALCON, IGNACIO SUAREZ</t>
  </si>
  <si>
    <t>FELIAS, RUFINO JR MIJARES</t>
  </si>
  <si>
    <t>PARNAY, ANITA ABREA</t>
  </si>
  <si>
    <t>PILAPIL, ADORACION QUITONG</t>
  </si>
  <si>
    <t>TARIGA, MERCEDITA BELANDRES</t>
  </si>
  <si>
    <t>CRISANTE, MARILOU QUIJADA</t>
  </si>
  <si>
    <t>RANES, FELICISIMO CUTAY</t>
  </si>
  <si>
    <t>UMAYAM, REMEDIOS FELIPE</t>
  </si>
  <si>
    <t>MAR, RIZALDY ESTILLORE</t>
  </si>
  <si>
    <t>LABIAL, NATIVIDAD ABLAN</t>
  </si>
  <si>
    <t>BUCIO, TERESITA LAYOLA</t>
  </si>
  <si>
    <t>LABADAN, ARNOLD BERSABAL</t>
  </si>
  <si>
    <t>SAJULGA, NIMFA SASING</t>
  </si>
  <si>
    <t>ASPERO, MARIBEL ESPINO</t>
  </si>
  <si>
    <t>LAURETE, FE ABROGAR</t>
  </si>
  <si>
    <t>TIPAY, JOSEFINA AUMENTO</t>
  </si>
  <si>
    <t>ACOYMO, NELSA JALA</t>
  </si>
  <si>
    <t>MONDANO, MYRNA MINARDO</t>
  </si>
  <si>
    <t>ACAIN, ANACLETA SUELLO</t>
  </si>
  <si>
    <t>ANDAYA, REGINA AMBAG</t>
  </si>
  <si>
    <t>DAAN, MONALISA CUTANDA</t>
  </si>
  <si>
    <t>OROPA, PETERSON ACERDA</t>
  </si>
  <si>
    <t>ANOBA, EVELYN DEPITA</t>
  </si>
  <si>
    <t>MT - I</t>
  </si>
  <si>
    <t>Milan</t>
  </si>
  <si>
    <t>Mila</t>
  </si>
  <si>
    <t>Golo</t>
  </si>
  <si>
    <t>Pasanting</t>
  </si>
  <si>
    <t>Pace</t>
  </si>
  <si>
    <t>LIST OF  RETIREES</t>
  </si>
  <si>
    <t>DEPED-DINAGAT ISLANDS DIVISION</t>
  </si>
  <si>
    <r>
      <t xml:space="preserve">          </t>
    </r>
    <r>
      <rPr>
        <b/>
        <sz val="10"/>
        <rFont val="Tahoma"/>
        <family val="2"/>
      </rPr>
      <t xml:space="preserve"> ELEMENTARY</t>
    </r>
  </si>
  <si>
    <t>Position at</t>
  </si>
  <si>
    <t xml:space="preserve">No. of Leave </t>
  </si>
  <si>
    <t>Total Service Credits Earned</t>
  </si>
  <si>
    <t>Under RA No. 1616</t>
  </si>
  <si>
    <t>T-I/step 5</t>
  </si>
  <si>
    <t>08/29/58</t>
  </si>
  <si>
    <t>Miguelina M. Catral</t>
  </si>
  <si>
    <t>Marizon E. Menoza</t>
  </si>
  <si>
    <t>12/30/58</t>
  </si>
  <si>
    <t>Rebecca E. Responte</t>
  </si>
  <si>
    <t>07/28/58</t>
  </si>
  <si>
    <t>06/15/87</t>
  </si>
  <si>
    <t>Vilma L. Madera</t>
  </si>
  <si>
    <t>12/21/58</t>
  </si>
  <si>
    <t>Sabina L. Esperanza</t>
  </si>
  <si>
    <t>Eutiquia P. Equibal</t>
  </si>
  <si>
    <t>Gemeniana M. Montaner</t>
  </si>
  <si>
    <t>Editha C. Pana</t>
  </si>
  <si>
    <t>Teresita M. Pabua</t>
  </si>
  <si>
    <t>Adelita L. Nerza</t>
  </si>
  <si>
    <t>T-II/step 6</t>
  </si>
  <si>
    <t>07/16/84</t>
  </si>
  <si>
    <t>T-I/step 6</t>
  </si>
  <si>
    <t>11/15/94</t>
  </si>
  <si>
    <t>Josefin T. Buhian</t>
  </si>
  <si>
    <t>05/22/58</t>
  </si>
  <si>
    <t>01/15/03</t>
  </si>
  <si>
    <t>Lanie S. Saylag</t>
  </si>
  <si>
    <t>Delia G. Ga</t>
  </si>
  <si>
    <t>06/21/96</t>
  </si>
  <si>
    <t>T-I/step 7</t>
  </si>
  <si>
    <t>Arsenio E. Cagulada</t>
  </si>
  <si>
    <t>Editha D. Angoy</t>
  </si>
  <si>
    <t>Gloridel A. Argoncillo</t>
  </si>
  <si>
    <t>04/15/58</t>
  </si>
  <si>
    <t>06/29/91</t>
  </si>
  <si>
    <t xml:space="preserve">MT-I </t>
  </si>
  <si>
    <r>
      <t xml:space="preserve">          </t>
    </r>
    <r>
      <rPr>
        <b/>
        <sz val="10"/>
        <rFont val="Tahoma"/>
        <family val="2"/>
      </rPr>
      <t xml:space="preserve"> SECONDARY</t>
    </r>
  </si>
  <si>
    <t>Alejandro S. Sio</t>
  </si>
  <si>
    <t>Susan P. Limpioso</t>
  </si>
  <si>
    <t>Sanie T. Gortifacion</t>
  </si>
  <si>
    <t>Anecita P. Otero</t>
  </si>
  <si>
    <t>MT-I/step 4</t>
  </si>
  <si>
    <t>MONTANTE, RUE</t>
  </si>
  <si>
    <t>OROZCO, RAUL L.</t>
  </si>
  <si>
    <t>COGOLIO, Lourdes Margie S.</t>
  </si>
  <si>
    <t>ESCABAL, Eliza B.</t>
  </si>
  <si>
    <t>JAMORA, Adelfa D.</t>
  </si>
  <si>
    <t>ENDICO, Marilou C.</t>
  </si>
  <si>
    <t>MOZOL, Mercy M.</t>
  </si>
  <si>
    <t>SPEDT-1</t>
  </si>
  <si>
    <t>PLAZA , Mila B.</t>
  </si>
  <si>
    <t xml:space="preserve">ANDAM, Luz S. </t>
  </si>
  <si>
    <t>JAUCULAN, Ma Ely A.</t>
  </si>
  <si>
    <t>PIENCINAVES, Longina P.</t>
  </si>
  <si>
    <t>NARDO, Candelaria B.</t>
  </si>
  <si>
    <t>CORMANES, Antonina C.</t>
  </si>
  <si>
    <t>RELLETA, Jocelyn A.</t>
  </si>
  <si>
    <t>LAGO, Cristeta O.</t>
  </si>
  <si>
    <t>GALLEROS, Concepcion C.</t>
  </si>
  <si>
    <t>CRIZALDO, Elsa L.</t>
  </si>
  <si>
    <t>GONZAGA, Olivia B.</t>
  </si>
  <si>
    <t>DESTAJO, Ranulfa O.</t>
  </si>
  <si>
    <t>REBULOS, Anita C.</t>
  </si>
  <si>
    <t>BALUSCA, Rosa L.</t>
  </si>
  <si>
    <t>Sec. Guard</t>
  </si>
  <si>
    <t>SEPE, Narciso P. Jr.</t>
  </si>
  <si>
    <t>CAMELIO, Dieros G.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</si>
  <si>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</si>
  <si>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</si>
  <si>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</si>
  <si>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</si>
  <si>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</si>
  <si>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</si>
  <si>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</si>
  <si>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</si>
  <si>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</si>
  <si>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</si>
  <si>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</si>
  <si>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</si>
  <si>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DEPARTMENT:</t>
  </si>
  <si>
    <t>AGENCY:</t>
  </si>
  <si>
    <t>RETIRED:</t>
  </si>
  <si>
    <t>X</t>
  </si>
  <si>
    <t>DIVISION OF SURIGAO DEL SUR</t>
  </si>
  <si>
    <t>Positon at Ret. Date</t>
  </si>
  <si>
    <t>MI</t>
  </si>
  <si>
    <t xml:space="preserve">Orig. Appt. </t>
  </si>
  <si>
    <t>(mm/dd/yyyy)</t>
  </si>
  <si>
    <t>ABAD</t>
  </si>
  <si>
    <t>GASCON</t>
  </si>
  <si>
    <t>T - III</t>
  </si>
  <si>
    <t>HT - III</t>
  </si>
  <si>
    <t>11/16/87</t>
  </si>
  <si>
    <t>06/13/89</t>
  </si>
  <si>
    <t>LAMELA</t>
  </si>
  <si>
    <t>06/11/90</t>
  </si>
  <si>
    <t>PIEDAD</t>
  </si>
  <si>
    <t>RAMOS</t>
  </si>
  <si>
    <t>MT - II</t>
  </si>
  <si>
    <t>01/01/88</t>
  </si>
  <si>
    <t>ROJAS</t>
  </si>
  <si>
    <t>06/11/84</t>
  </si>
  <si>
    <t>T - I</t>
  </si>
  <si>
    <t>09/30/80</t>
  </si>
  <si>
    <t>MARILOU B. DEDUMO, Ph.D., CESO V</t>
  </si>
  <si>
    <t>TAC-AN</t>
  </si>
  <si>
    <t>02/13/58</t>
  </si>
  <si>
    <t>03/01/00</t>
  </si>
  <si>
    <t>AGUSTIN</t>
  </si>
  <si>
    <t>TARE</t>
  </si>
  <si>
    <t>04/21/56</t>
  </si>
  <si>
    <t>12/08/88</t>
  </si>
  <si>
    <t>ALAMEDA</t>
  </si>
  <si>
    <t>GORDO</t>
  </si>
  <si>
    <t>05/07/56</t>
  </si>
  <si>
    <t>09/15/82</t>
  </si>
  <si>
    <t>07/01/89</t>
  </si>
  <si>
    <t>ALBOR</t>
  </si>
  <si>
    <t>CAÑEDO</t>
  </si>
  <si>
    <t>02/09/58</t>
  </si>
  <si>
    <t>ALMENDAREZ</t>
  </si>
  <si>
    <t>T I</t>
  </si>
  <si>
    <t>11/22/58</t>
  </si>
  <si>
    <t>06/28/94</t>
  </si>
  <si>
    <t>AMARAO</t>
  </si>
  <si>
    <t>AVILA</t>
  </si>
  <si>
    <t>12/05/57</t>
  </si>
  <si>
    <t>ANCLA</t>
  </si>
  <si>
    <t>ALBIA</t>
  </si>
  <si>
    <t>05/25/58</t>
  </si>
  <si>
    <t>07/15/91</t>
  </si>
  <si>
    <t>02/08/90</t>
  </si>
  <si>
    <t>ANTECRISTO</t>
  </si>
  <si>
    <t>09/19/56</t>
  </si>
  <si>
    <t>01/22/96</t>
  </si>
  <si>
    <t>LOPIO</t>
  </si>
  <si>
    <t>07/08/85</t>
  </si>
  <si>
    <t>ALZATE</t>
  </si>
  <si>
    <t>ASIS</t>
  </si>
  <si>
    <t>BANDOLA</t>
  </si>
  <si>
    <t>01/05/56</t>
  </si>
  <si>
    <t>01/01/79</t>
  </si>
  <si>
    <t>ASISTORES</t>
  </si>
  <si>
    <t>DUMAS</t>
  </si>
  <si>
    <t>12/22/58</t>
  </si>
  <si>
    <t>11/12/97</t>
  </si>
  <si>
    <t>ATA</t>
  </si>
  <si>
    <t>LADRIS</t>
  </si>
  <si>
    <t>11/11/58</t>
  </si>
  <si>
    <t>08/02/93</t>
  </si>
  <si>
    <t>PONTILLO</t>
  </si>
  <si>
    <t>RIVAS</t>
  </si>
  <si>
    <t>06/20/58</t>
  </si>
  <si>
    <t>09/19/89</t>
  </si>
  <si>
    <t>MOLANEDA</t>
  </si>
  <si>
    <t>02/25/58</t>
  </si>
  <si>
    <t>08/05/86</t>
  </si>
  <si>
    <t>BABAISON</t>
  </si>
  <si>
    <t>01/13/58</t>
  </si>
  <si>
    <t>07/01/80</t>
  </si>
  <si>
    <t>EVANGELIO</t>
  </si>
  <si>
    <t>01/01/86</t>
  </si>
  <si>
    <t>BALBUENA</t>
  </si>
  <si>
    <t>GEVERTAS</t>
  </si>
  <si>
    <t>01/06/93</t>
  </si>
  <si>
    <t>03/14/58</t>
  </si>
  <si>
    <t>CAMINO</t>
  </si>
  <si>
    <t>BASTASA</t>
  </si>
  <si>
    <t>SUMAGANG</t>
  </si>
  <si>
    <t>04/06/56</t>
  </si>
  <si>
    <t>01/19/93</t>
  </si>
  <si>
    <t>BAUTISTA</t>
  </si>
  <si>
    <t>BALMORI</t>
  </si>
  <si>
    <t>10/22/58</t>
  </si>
  <si>
    <t>10/24/82</t>
  </si>
  <si>
    <t>BAYONLA</t>
  </si>
  <si>
    <t>INTANO</t>
  </si>
  <si>
    <t>06/27/85</t>
  </si>
  <si>
    <t>AZARCON</t>
  </si>
  <si>
    <t>BISLIG</t>
  </si>
  <si>
    <t>RONQUILO</t>
  </si>
  <si>
    <t>05/30/57</t>
  </si>
  <si>
    <t>11/11/96</t>
  </si>
  <si>
    <t>BRUZON</t>
  </si>
  <si>
    <t>LANDERO</t>
  </si>
  <si>
    <t>11/25/58</t>
  </si>
  <si>
    <t>12/01/92</t>
  </si>
  <si>
    <t>LOREN</t>
  </si>
  <si>
    <t>06/17/81</t>
  </si>
  <si>
    <t>CALE</t>
  </si>
  <si>
    <t>TALICUG</t>
  </si>
  <si>
    <t>10/07/58</t>
  </si>
  <si>
    <t>11/24/80</t>
  </si>
  <si>
    <t>CALLOTE</t>
  </si>
  <si>
    <t>DUA</t>
  </si>
  <si>
    <t>AO V</t>
  </si>
  <si>
    <t>01/31/57</t>
  </si>
  <si>
    <t>05/02/80</t>
  </si>
  <si>
    <t>CASA</t>
  </si>
  <si>
    <t>ARNIEGO</t>
  </si>
  <si>
    <t>CHIEF ES</t>
  </si>
  <si>
    <t>11/21/56</t>
  </si>
  <si>
    <t>09/13/83</t>
  </si>
  <si>
    <t>CASIMINA</t>
  </si>
  <si>
    <t>05/03/55</t>
  </si>
  <si>
    <t>SOTONIEL</t>
  </si>
  <si>
    <t>AA I</t>
  </si>
  <si>
    <t>06/20/56</t>
  </si>
  <si>
    <t>11/01/01</t>
  </si>
  <si>
    <t>TABIN</t>
  </si>
  <si>
    <t>10/05/94</t>
  </si>
  <si>
    <t>CHUA</t>
  </si>
  <si>
    <t>12/05/58</t>
  </si>
  <si>
    <t>03/01/87</t>
  </si>
  <si>
    <t>COMPARATIVO</t>
  </si>
  <si>
    <t>CONSIGNA</t>
  </si>
  <si>
    <t>AREZA</t>
  </si>
  <si>
    <t>06/07/93</t>
  </si>
  <si>
    <t>CONSUEGRA</t>
  </si>
  <si>
    <t>CABIGON</t>
  </si>
  <si>
    <t>11/21/58</t>
  </si>
  <si>
    <t>10/24/95</t>
  </si>
  <si>
    <t>CORALER</t>
  </si>
  <si>
    <t>MEDALLA</t>
  </si>
  <si>
    <t>05/28/58</t>
  </si>
  <si>
    <t>06/23/86</t>
  </si>
  <si>
    <t>ALMEDA</t>
  </si>
  <si>
    <t>CORILLA</t>
  </si>
  <si>
    <t>ESPENIDO</t>
  </si>
  <si>
    <t>08/31/58</t>
  </si>
  <si>
    <t>08/20/84</t>
  </si>
  <si>
    <t>CORTES</t>
  </si>
  <si>
    <t>10/18/58</t>
  </si>
  <si>
    <t>10/01/85</t>
  </si>
  <si>
    <t>ARPILLEDA</t>
  </si>
  <si>
    <t>11/26/58</t>
  </si>
  <si>
    <t>06/07/82</t>
  </si>
  <si>
    <t>CRUZ</t>
  </si>
  <si>
    <t>CUAJAO</t>
  </si>
  <si>
    <t>LOGA</t>
  </si>
  <si>
    <t>03/13/57</t>
  </si>
  <si>
    <t>10/31/94</t>
  </si>
  <si>
    <t>CUAREZ</t>
  </si>
  <si>
    <t>VERDUN</t>
  </si>
  <si>
    <t>P II</t>
  </si>
  <si>
    <t>09/19/57</t>
  </si>
  <si>
    <t>01/03/89</t>
  </si>
  <si>
    <t>CUBERO</t>
  </si>
  <si>
    <t>PADUNGAO</t>
  </si>
  <si>
    <t>09/09/56</t>
  </si>
  <si>
    <t>10/19/82</t>
  </si>
  <si>
    <t>ANINO</t>
  </si>
  <si>
    <t>12/10/57</t>
  </si>
  <si>
    <t>06/01/84</t>
  </si>
  <si>
    <t>02/10/58</t>
  </si>
  <si>
    <t>06/13/88</t>
  </si>
  <si>
    <t>CURADA</t>
  </si>
  <si>
    <t>DE JESUS</t>
  </si>
  <si>
    <t>04/22/57</t>
  </si>
  <si>
    <t>07/02/84</t>
  </si>
  <si>
    <t>CUSTODIO</t>
  </si>
  <si>
    <t>03/28/56</t>
  </si>
  <si>
    <t>DERIGAY</t>
  </si>
  <si>
    <t>FRANCIA</t>
  </si>
  <si>
    <t>03/11/56</t>
  </si>
  <si>
    <t>08/16/77</t>
  </si>
  <si>
    <t>DIAZ</t>
  </si>
  <si>
    <t>03/16/57</t>
  </si>
  <si>
    <t>10/19/89</t>
  </si>
  <si>
    <t>DUMAGAN</t>
  </si>
  <si>
    <t>12/09/58</t>
  </si>
  <si>
    <t>DOLLANO</t>
  </si>
  <si>
    <t>ORCULLO</t>
  </si>
  <si>
    <t>02/18/58</t>
  </si>
  <si>
    <t>09/28/94</t>
  </si>
  <si>
    <t>DOLORICON</t>
  </si>
  <si>
    <t>BUELLA</t>
  </si>
  <si>
    <t>02/06/58</t>
  </si>
  <si>
    <t>06/04/90</t>
  </si>
  <si>
    <t>ARIZOBAL</t>
  </si>
  <si>
    <t>10/24/58</t>
  </si>
  <si>
    <t>11/29/96</t>
  </si>
  <si>
    <t>DUMAGUIO</t>
  </si>
  <si>
    <t>08/11/83</t>
  </si>
  <si>
    <t>ELIZALDE</t>
  </si>
  <si>
    <t>VILLADARES</t>
  </si>
  <si>
    <t>10/20/58</t>
  </si>
  <si>
    <t>ESPINA</t>
  </si>
  <si>
    <t>TIDALGO</t>
  </si>
  <si>
    <t>01/20/57</t>
  </si>
  <si>
    <t>07/18/58</t>
  </si>
  <si>
    <t>ESTRADA</t>
  </si>
  <si>
    <t>GUILLEN</t>
  </si>
  <si>
    <t>FAELDEN</t>
  </si>
  <si>
    <t>GANUB</t>
  </si>
  <si>
    <t>06/01/58</t>
  </si>
  <si>
    <t>07/20/89</t>
  </si>
  <si>
    <t>SAMONTINA</t>
  </si>
  <si>
    <t>FRANCISQUETE</t>
  </si>
  <si>
    <t>05/03/58</t>
  </si>
  <si>
    <t>09/01/80</t>
  </si>
  <si>
    <t>GANANCIAS</t>
  </si>
  <si>
    <t>NAVARRO</t>
  </si>
  <si>
    <t>05/02/58</t>
  </si>
  <si>
    <t>05/01/84</t>
  </si>
  <si>
    <t>TOLENTINO</t>
  </si>
  <si>
    <t>08/09/82</t>
  </si>
  <si>
    <t>GODITO</t>
  </si>
  <si>
    <t>LORENZANA</t>
  </si>
  <si>
    <t>09/12/58</t>
  </si>
  <si>
    <t>06/25/93</t>
  </si>
  <si>
    <t>GUERRERO</t>
  </si>
  <si>
    <t>DOLORIEL</t>
  </si>
  <si>
    <t>09/26/56</t>
  </si>
  <si>
    <t>09/17/87</t>
  </si>
  <si>
    <t>HUERTE</t>
  </si>
  <si>
    <t>ILOGON</t>
  </si>
  <si>
    <t>06/12/57</t>
  </si>
  <si>
    <t>06/19/89</t>
  </si>
  <si>
    <t>JIMENEZ</t>
  </si>
  <si>
    <t>03/16/55</t>
  </si>
  <si>
    <t>JUMAMIL</t>
  </si>
  <si>
    <t>BALASTA</t>
  </si>
  <si>
    <t>07/29/56</t>
  </si>
  <si>
    <t>07/03/90</t>
  </si>
  <si>
    <t>GUARTE</t>
  </si>
  <si>
    <t>06/22/56</t>
  </si>
  <si>
    <t>01/04/99</t>
  </si>
  <si>
    <t>LEGASPI</t>
  </si>
  <si>
    <t>DENTIST II</t>
  </si>
  <si>
    <t>08/09/58</t>
  </si>
  <si>
    <t>05/15/84</t>
  </si>
  <si>
    <t>LINDO</t>
  </si>
  <si>
    <t>SABLON</t>
  </si>
  <si>
    <t>12/18/57</t>
  </si>
  <si>
    <t>09/17/97</t>
  </si>
  <si>
    <t>LLEGA</t>
  </si>
  <si>
    <t>SECLON</t>
  </si>
  <si>
    <t>P III</t>
  </si>
  <si>
    <t>08/01/56</t>
  </si>
  <si>
    <t>07/01/77</t>
  </si>
  <si>
    <t>LOAYON</t>
  </si>
  <si>
    <t>LOON</t>
  </si>
  <si>
    <t>CUYNO</t>
  </si>
  <si>
    <t>10/11/57</t>
  </si>
  <si>
    <t>DUERO</t>
  </si>
  <si>
    <t>02/10/55</t>
  </si>
  <si>
    <t>09/01/99</t>
  </si>
  <si>
    <t>GUIRAL</t>
  </si>
  <si>
    <t>LOSENTES</t>
  </si>
  <si>
    <t>BAROLA</t>
  </si>
  <si>
    <t>11/24/58</t>
  </si>
  <si>
    <t>11/01/88</t>
  </si>
  <si>
    <t>PILAPIL</t>
  </si>
  <si>
    <t>05/06/57</t>
  </si>
  <si>
    <t>06/16/78</t>
  </si>
  <si>
    <t>LOZALDO</t>
  </si>
  <si>
    <t>SABATE</t>
  </si>
  <si>
    <t>10/23/57</t>
  </si>
  <si>
    <t>11/18/87</t>
  </si>
  <si>
    <t>LUSTIVA</t>
  </si>
  <si>
    <t>MADELO</t>
  </si>
  <si>
    <t>BACOR</t>
  </si>
  <si>
    <t>11/20/56</t>
  </si>
  <si>
    <t>12/01/83</t>
  </si>
  <si>
    <t>MANTILLA</t>
  </si>
  <si>
    <t>05/26/57</t>
  </si>
  <si>
    <t>07/12/88</t>
  </si>
  <si>
    <t>MEDRANO</t>
  </si>
  <si>
    <t>LANGIT</t>
  </si>
  <si>
    <t>08/03/58</t>
  </si>
  <si>
    <t>11/19/87</t>
  </si>
  <si>
    <t>MONTANTE</t>
  </si>
  <si>
    <t>ARTAZO</t>
  </si>
  <si>
    <t>04/02/58</t>
  </si>
  <si>
    <t>MORANTE</t>
  </si>
  <si>
    <t>APALACIO</t>
  </si>
  <si>
    <t>04/03/55</t>
  </si>
  <si>
    <t>06/07/99</t>
  </si>
  <si>
    <t>NADAO</t>
  </si>
  <si>
    <t>HUNAHUNAN</t>
  </si>
  <si>
    <t>02/14/58</t>
  </si>
  <si>
    <t>07/24/95</t>
  </si>
  <si>
    <t>ONGAYO</t>
  </si>
  <si>
    <t>RAMUGA</t>
  </si>
  <si>
    <t>04/04/57</t>
  </si>
  <si>
    <t>OROZCO</t>
  </si>
  <si>
    <t>CAPINPIN</t>
  </si>
  <si>
    <t>05/04/57</t>
  </si>
  <si>
    <t>09/28/84</t>
  </si>
  <si>
    <t>PAÑAREZ</t>
  </si>
  <si>
    <t>DEDICATORIA</t>
  </si>
  <si>
    <t>10/15/57</t>
  </si>
  <si>
    <t>01/16/91</t>
  </si>
  <si>
    <t>PEDROZO</t>
  </si>
  <si>
    <t>SAMSON</t>
  </si>
  <si>
    <t>04/09/57</t>
  </si>
  <si>
    <t>07/20/84</t>
  </si>
  <si>
    <t>PEÑAFLORIDA</t>
  </si>
  <si>
    <t>LUNOP</t>
  </si>
  <si>
    <t>06/12/84</t>
  </si>
  <si>
    <t>PINGOL</t>
  </si>
  <si>
    <t>TESSADO</t>
  </si>
  <si>
    <t>08/17/55</t>
  </si>
  <si>
    <t>07/01/94</t>
  </si>
  <si>
    <t>TRANQUILAN</t>
  </si>
  <si>
    <t>04/12/58</t>
  </si>
  <si>
    <t>07/19/90</t>
  </si>
  <si>
    <t>QUIJADA</t>
  </si>
  <si>
    <t>BONTOR</t>
  </si>
  <si>
    <t>06/07/58</t>
  </si>
  <si>
    <t>11/07/90</t>
  </si>
  <si>
    <t>RAMIREZ</t>
  </si>
  <si>
    <t>DARAO</t>
  </si>
  <si>
    <t>09/15/55</t>
  </si>
  <si>
    <t>06/29/83</t>
  </si>
  <si>
    <t>PAME</t>
  </si>
  <si>
    <t>PEÑA</t>
  </si>
  <si>
    <t>08/10/55</t>
  </si>
  <si>
    <t>12/01/90</t>
  </si>
  <si>
    <t>RONQUILLO</t>
  </si>
  <si>
    <t>SUMAYLO</t>
  </si>
  <si>
    <t>09/15/58</t>
  </si>
  <si>
    <t>11/01/85</t>
  </si>
  <si>
    <t>ROSAL</t>
  </si>
  <si>
    <t>PONTILLAS</t>
  </si>
  <si>
    <t>12/16/85</t>
  </si>
  <si>
    <t>ROSIL</t>
  </si>
  <si>
    <t>RUIZ</t>
  </si>
  <si>
    <t>02/08/93</t>
  </si>
  <si>
    <t>ROSIT</t>
  </si>
  <si>
    <t>BAURE</t>
  </si>
  <si>
    <t>04/10/58</t>
  </si>
  <si>
    <t>12/16/80</t>
  </si>
  <si>
    <t>SALABAO</t>
  </si>
  <si>
    <t>02/02/58</t>
  </si>
  <si>
    <t>01/11/86</t>
  </si>
  <si>
    <t>AJOS</t>
  </si>
  <si>
    <t>04/03/58</t>
  </si>
  <si>
    <t>12/03/90</t>
  </si>
  <si>
    <t>SALIGUMBA</t>
  </si>
  <si>
    <t>TIONGSON</t>
  </si>
  <si>
    <t>06/20/57</t>
  </si>
  <si>
    <t>08/13/81</t>
  </si>
  <si>
    <t>SALINAS</t>
  </si>
  <si>
    <t>LUMANAO</t>
  </si>
  <si>
    <t>07/08/94</t>
  </si>
  <si>
    <t>SALVALEON</t>
  </si>
  <si>
    <t>12/02/55</t>
  </si>
  <si>
    <t>SAN PABLO</t>
  </si>
  <si>
    <t>DEMAKILING</t>
  </si>
  <si>
    <t>08/28/58</t>
  </si>
  <si>
    <t>LONJAWON</t>
  </si>
  <si>
    <t>02/12/56</t>
  </si>
  <si>
    <t>SANQUINA</t>
  </si>
  <si>
    <t>PONTERES</t>
  </si>
  <si>
    <t>12/07/94</t>
  </si>
  <si>
    <t>DAMIAN</t>
  </si>
  <si>
    <t>03/02/56</t>
  </si>
  <si>
    <t>07/25/01</t>
  </si>
  <si>
    <t>QUILARIO</t>
  </si>
  <si>
    <t>SAYSON</t>
  </si>
  <si>
    <t>SEMINIANO</t>
  </si>
  <si>
    <t>LAMEGO</t>
  </si>
  <si>
    <t>02/27/55</t>
  </si>
  <si>
    <t>SIANO</t>
  </si>
  <si>
    <t>MACARAYO</t>
  </si>
  <si>
    <t>01/01/82</t>
  </si>
  <si>
    <t>SILVOZA</t>
  </si>
  <si>
    <t>GARCIA</t>
  </si>
  <si>
    <t>12/21/57</t>
  </si>
  <si>
    <t>07/01/90</t>
  </si>
  <si>
    <t>SUAZO</t>
  </si>
  <si>
    <t>CUADRAZAL</t>
  </si>
  <si>
    <t>02/01/91</t>
  </si>
  <si>
    <t>MAGLANA</t>
  </si>
  <si>
    <t>08/30/57</t>
  </si>
  <si>
    <t>01/19/88</t>
  </si>
  <si>
    <t>CABADONGA</t>
  </si>
  <si>
    <t>09/28/58</t>
  </si>
  <si>
    <t>08/22/92</t>
  </si>
  <si>
    <t>ASPILLAGA</t>
  </si>
  <si>
    <t>TEVES</t>
  </si>
  <si>
    <t>TULNADES</t>
  </si>
  <si>
    <t>10/31/55</t>
  </si>
  <si>
    <t>01/24/00</t>
  </si>
  <si>
    <t>TOCMO</t>
  </si>
  <si>
    <t>MAXINO</t>
  </si>
  <si>
    <t>10/09/56</t>
  </si>
  <si>
    <t>12/09/99</t>
  </si>
  <si>
    <t>ESPLANA</t>
  </si>
  <si>
    <t>11/09/56</t>
  </si>
  <si>
    <t>TRIPOLI</t>
  </si>
  <si>
    <t>02/14/56</t>
  </si>
  <si>
    <t>11/23/87</t>
  </si>
  <si>
    <t>ULVIDA</t>
  </si>
  <si>
    <t>NOQUERRAZA</t>
  </si>
  <si>
    <t>02/14/55</t>
  </si>
  <si>
    <t>UYPALA</t>
  </si>
  <si>
    <t>HINAY</t>
  </si>
  <si>
    <t>09/26/58</t>
  </si>
  <si>
    <t>06/18/85</t>
  </si>
  <si>
    <t>VARELA</t>
  </si>
  <si>
    <t>BAGUIS</t>
  </si>
  <si>
    <t>05/09/55</t>
  </si>
  <si>
    <t>07/24/00</t>
  </si>
  <si>
    <t>VASQUEZ</t>
  </si>
  <si>
    <t>VEGA</t>
  </si>
  <si>
    <t>06/30/58</t>
  </si>
  <si>
    <t>08/17/84</t>
  </si>
  <si>
    <t>VILLARINA</t>
  </si>
  <si>
    <t>10/30/55</t>
  </si>
  <si>
    <t>12/02/82</t>
  </si>
  <si>
    <t>YAGAO</t>
  </si>
  <si>
    <t>03/19/58</t>
  </si>
  <si>
    <t>03/19/79</t>
  </si>
  <si>
    <t>ZAPANTA</t>
  </si>
  <si>
    <t>01/04/58</t>
  </si>
  <si>
    <t>06/10/98</t>
  </si>
  <si>
    <t xml:space="preserve">Position </t>
  </si>
  <si>
    <t xml:space="preserve"> at </t>
  </si>
  <si>
    <t xml:space="preserve">Ret. </t>
  </si>
  <si>
    <t>10/15/91</t>
  </si>
  <si>
    <t>GREGORIA T. SU, PhD</t>
  </si>
  <si>
    <t>AO-IV  (HRMO)</t>
  </si>
  <si>
    <t>AGOT, GLORIA  R.</t>
  </si>
  <si>
    <t xml:space="preserve">MT-I  </t>
  </si>
  <si>
    <t>1989</t>
  </si>
  <si>
    <t>1994</t>
  </si>
  <si>
    <t>07/22/57</t>
  </si>
  <si>
    <t>03/15/02</t>
  </si>
  <si>
    <t>13-1</t>
  </si>
  <si>
    <t>CABATUAN, BETZAIDA  H.</t>
  </si>
  <si>
    <t>03/22/58</t>
  </si>
  <si>
    <t>13-7</t>
  </si>
  <si>
    <t>DIAZ, ALELIE  S.</t>
  </si>
  <si>
    <t>08/21/58</t>
  </si>
  <si>
    <t>GARAS, REGINA  M.</t>
  </si>
  <si>
    <t>09/07/58</t>
  </si>
  <si>
    <t>08/14/86</t>
  </si>
  <si>
    <t>1980</t>
  </si>
  <si>
    <t>1983</t>
  </si>
  <si>
    <t>MARTINEZ, ELIZABETH  H.</t>
  </si>
  <si>
    <t>10/19/58</t>
  </si>
  <si>
    <t>01/25/86</t>
  </si>
  <si>
    <t>NOGAN, MARLENE  P.</t>
  </si>
  <si>
    <t>06/02/58</t>
  </si>
  <si>
    <t>02/02/81</t>
  </si>
  <si>
    <t>PALMA, ANA  S.</t>
  </si>
  <si>
    <t>10/05/86</t>
  </si>
  <si>
    <t>POLINAR, CARLYN  M.</t>
  </si>
  <si>
    <t>08/15/57</t>
  </si>
  <si>
    <t>01/19/81</t>
  </si>
  <si>
    <t>09/18/57</t>
  </si>
  <si>
    <t>09/11/91</t>
  </si>
  <si>
    <t>ROBUCCA, NORA  G.</t>
  </si>
  <si>
    <t>1985</t>
  </si>
  <si>
    <t>TORAL, DARIO  D.</t>
  </si>
  <si>
    <t>01/27/58</t>
  </si>
  <si>
    <t>08/04/58</t>
  </si>
  <si>
    <t>10/01/83</t>
  </si>
  <si>
    <t>SUAREZ, TITA  C.</t>
  </si>
  <si>
    <t>07/01/88</t>
  </si>
  <si>
    <t>BAUTISTA, ROSITA R.</t>
  </si>
  <si>
    <t>09/15/57</t>
  </si>
  <si>
    <t>06/14/83</t>
  </si>
  <si>
    <t>ELPA, RODEL  C.</t>
  </si>
  <si>
    <t>10/01/56</t>
  </si>
  <si>
    <t>01/02/95</t>
  </si>
  <si>
    <t>18-1</t>
  </si>
  <si>
    <t>NARANJO, PERLA  F.</t>
  </si>
  <si>
    <t>10/22/56</t>
  </si>
  <si>
    <t>06/07/94</t>
  </si>
  <si>
    <t>19-2</t>
  </si>
  <si>
    <t>ARPILLEDA, FLORITA  D.</t>
  </si>
  <si>
    <t>06/16/58</t>
  </si>
  <si>
    <t>14-1</t>
  </si>
  <si>
    <t>BAGNOL, ARECIO T.</t>
  </si>
  <si>
    <t>AO-I</t>
  </si>
  <si>
    <t>06/04/55</t>
  </si>
  <si>
    <t>02/02/15</t>
  </si>
  <si>
    <t>2015</t>
  </si>
  <si>
    <t>10-1</t>
  </si>
  <si>
    <t>ESTAL, LORNA  L.</t>
  </si>
  <si>
    <t>05/27/58</t>
  </si>
  <si>
    <t>08/10/80</t>
  </si>
  <si>
    <t>22-1</t>
  </si>
  <si>
    <t>OROZCO, ESTELITO  A.</t>
  </si>
  <si>
    <t>11/29/58</t>
  </si>
  <si>
    <t>07/20/81</t>
  </si>
  <si>
    <t>TOTAL PER DIVISION</t>
  </si>
  <si>
    <t>FY 2019</t>
  </si>
  <si>
    <t>1 to 20</t>
  </si>
  <si>
    <t>x1</t>
  </si>
  <si>
    <t>21-30</t>
  </si>
  <si>
    <t>x1.5</t>
  </si>
  <si>
    <t>31 yrs up</t>
  </si>
  <si>
    <t>x2</t>
  </si>
  <si>
    <t>SPET-I</t>
  </si>
  <si>
    <t>PABIA</t>
  </si>
  <si>
    <t>BACQUIAL</t>
  </si>
  <si>
    <t>GALLEGOS</t>
  </si>
  <si>
    <t>DIGNA</t>
  </si>
  <si>
    <t>GULLE</t>
  </si>
  <si>
    <t>JERRYLANE</t>
  </si>
  <si>
    <t>NAKILA</t>
  </si>
  <si>
    <t>MONOY</t>
  </si>
  <si>
    <t>CHARITO</t>
  </si>
  <si>
    <t>TILAN</t>
  </si>
  <si>
    <t>RAOT RAOT</t>
  </si>
  <si>
    <t>PANGADLIN</t>
  </si>
  <si>
    <t>MARYLEN</t>
  </si>
  <si>
    <t>SAGAAD</t>
  </si>
  <si>
    <t>DURAN</t>
  </si>
  <si>
    <t>BETTY</t>
  </si>
  <si>
    <t>BOLOTAOLO</t>
  </si>
  <si>
    <t>RAZO</t>
  </si>
  <si>
    <t>BASIG</t>
  </si>
  <si>
    <t>SONIA</t>
  </si>
  <si>
    <t>ANGAY</t>
  </si>
  <si>
    <t>LAUZON</t>
  </si>
  <si>
    <t>MERLISA</t>
  </si>
  <si>
    <t>JUANICO</t>
  </si>
  <si>
    <t>MAGSIGAY</t>
  </si>
  <si>
    <t>VERNA</t>
  </si>
  <si>
    <t>NUNEZ</t>
  </si>
  <si>
    <t>NONE</t>
  </si>
  <si>
    <t xml:space="preserve">                                                                            </t>
  </si>
  <si>
    <t>ELEMENTARY &amp; SECONDARY</t>
  </si>
  <si>
    <t>step 2019</t>
  </si>
  <si>
    <t xml:space="preserve">ELEMENTARY </t>
  </si>
  <si>
    <t>18-3</t>
  </si>
  <si>
    <t>13-3</t>
  </si>
  <si>
    <t>04/06/59</t>
  </si>
  <si>
    <t>06/20/94</t>
  </si>
  <si>
    <t>07/03/59</t>
  </si>
  <si>
    <t>11/21/95</t>
  </si>
  <si>
    <t>12-2</t>
  </si>
  <si>
    <t>13-8</t>
  </si>
  <si>
    <t>16-6</t>
  </si>
  <si>
    <t>04/11/59</t>
  </si>
  <si>
    <t>06/06/90</t>
  </si>
  <si>
    <t>01/03/59</t>
  </si>
  <si>
    <t>09/02/96</t>
  </si>
  <si>
    <t>1996</t>
  </si>
  <si>
    <t>10/04/59</t>
  </si>
  <si>
    <t>07/23/91</t>
  </si>
  <si>
    <t>10/08/59</t>
  </si>
  <si>
    <t>07/22/59</t>
  </si>
  <si>
    <t>12/15/96</t>
  </si>
  <si>
    <t>YUCHITCHO, ROSALINDA  A.</t>
  </si>
  <si>
    <t>11/30/57</t>
  </si>
  <si>
    <t>Adm. Aide VI</t>
  </si>
  <si>
    <t>T - II</t>
  </si>
  <si>
    <t>MARY JANE M. ROSALES</t>
  </si>
  <si>
    <t>NELIA S. LOMOCSO, Ph. D., CESE</t>
  </si>
  <si>
    <t>BABAISON, Cristy A.</t>
  </si>
  <si>
    <t>LUNA, Adelina L.</t>
  </si>
  <si>
    <t>RAGAS, Franciana R.</t>
  </si>
  <si>
    <t>BERNADEZ, Teresita A.</t>
  </si>
  <si>
    <t>IBARRA, Delia G.</t>
  </si>
  <si>
    <t>T- III</t>
  </si>
  <si>
    <t>MORERA, Urbana C.</t>
  </si>
  <si>
    <t>UGAY, Remedios</t>
  </si>
  <si>
    <t>CASTRO, Lorna C.</t>
  </si>
  <si>
    <t>FERMACE, Bertoldo L.</t>
  </si>
  <si>
    <t>AGUAZON, Danilo</t>
  </si>
  <si>
    <t>BONDESTO, ELIZABETH</t>
  </si>
  <si>
    <t>SP - III</t>
  </si>
  <si>
    <t>DEDUMO, Dioscora R.</t>
  </si>
  <si>
    <t>TAPIA, Regina, P.</t>
  </si>
  <si>
    <t>BORJA, Lorna E.</t>
  </si>
  <si>
    <t>CLERINO, Brenda D.</t>
  </si>
  <si>
    <t>FEROL, Leticia C</t>
  </si>
  <si>
    <t>SERING, Catherine C.</t>
  </si>
  <si>
    <t>DIAMOLA, Jerry C.</t>
  </si>
  <si>
    <t>ODTOJAN, Rebecca L.</t>
  </si>
  <si>
    <t>PAMAT, Virgie O.</t>
  </si>
  <si>
    <t>CARTIN, Reynaldo M.</t>
  </si>
  <si>
    <t>LATIZA, Leticia S.</t>
  </si>
  <si>
    <t>SENADOS, Daisy S.</t>
  </si>
  <si>
    <t>SENADOS, Edgardo G.</t>
  </si>
  <si>
    <t>ALEGRE, Angeles M.</t>
  </si>
  <si>
    <t>BONITA, Bonifacio M.</t>
  </si>
  <si>
    <t>BONITA, Rosario A.</t>
  </si>
  <si>
    <t>JAMER, Virginia M.</t>
  </si>
  <si>
    <t>MONTESCLAROS. Methodia M.</t>
  </si>
  <si>
    <t>CAÑEDA, Emma L.</t>
  </si>
  <si>
    <t>SEPS</t>
  </si>
  <si>
    <t>CORTEZ, Imelda L.</t>
  </si>
  <si>
    <t>BESARIO, Prescila P</t>
  </si>
  <si>
    <t>JARDENIL, Sylvia R.</t>
  </si>
  <si>
    <t>MADERA, Melda A.</t>
  </si>
  <si>
    <t>PAMPLINA, Candelaria P.</t>
  </si>
  <si>
    <t>ABALO, Virginia O.</t>
  </si>
  <si>
    <t>BIONG, Herminia</t>
  </si>
  <si>
    <t>JUMAO-AS, Bricel L.</t>
  </si>
  <si>
    <t>LINGATONG, Venus C.</t>
  </si>
  <si>
    <t xml:space="preserve">HT - I 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</si>
  <si>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</si>
  <si>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</si>
  <si>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</si>
  <si>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</si>
  <si>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</si>
  <si>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</si>
  <si>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</si>
  <si>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</si>
  <si>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</si>
  <si>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</si>
  <si>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</si>
  <si>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MOSNIT, Segundina</t>
  </si>
  <si>
    <t>P - II</t>
  </si>
  <si>
    <t>EDON, Leonora B.</t>
  </si>
  <si>
    <t>EBUEZA, Angelina</t>
  </si>
  <si>
    <t>FEBRERO, Ernesto P.</t>
  </si>
  <si>
    <t>BP208</t>
  </si>
  <si>
    <t>HEAD TEACHER III</t>
  </si>
  <si>
    <t>PUBLIC SCHOOLS DISTRICT SUPERVISOR</t>
  </si>
  <si>
    <t>SCHOOL PRINCIPAL III</t>
  </si>
  <si>
    <t>ADMINISTRATIVE OFFICER IV</t>
  </si>
  <si>
    <t>HEAD TEACHER V</t>
  </si>
  <si>
    <t>MASTER TEACHER I</t>
  </si>
  <si>
    <t>TEACHER I</t>
  </si>
  <si>
    <t>NAME</t>
  </si>
  <si>
    <t>ADMINISTRATIVE AIDE II</t>
  </si>
  <si>
    <t>ADMINISTRATIVE ASSISTANT III</t>
  </si>
  <si>
    <t>ADMINISTRATIVE OFFICER V</t>
  </si>
  <si>
    <t>CHIEF EDUCATION SUPERVISOR</t>
  </si>
  <si>
    <t>GARCIA, ERAÑO MENDOZA</t>
  </si>
  <si>
    <t>EDUCATION PROGRAM SPECIALIST II</t>
  </si>
  <si>
    <t>EDUCATION PROGRAM SUPERVISOR</t>
  </si>
  <si>
    <t>HEAD TEACHER II</t>
  </si>
  <si>
    <t>JIMENEZ, AMALIA GALOPE</t>
  </si>
  <si>
    <t>ABAD, VICTORIO LIMOSNERO</t>
  </si>
  <si>
    <t>MAYOL, FE JUMALON</t>
  </si>
  <si>
    <t>CORDOVA, HELEN SERAGON</t>
  </si>
  <si>
    <t>MAGALLANES, DEDE ODCHIGUE</t>
  </si>
  <si>
    <t>MERCADO, LYDIA UMPAD</t>
  </si>
  <si>
    <t>VERGARA, TRIFON BALAGA</t>
  </si>
  <si>
    <t>ESTILLORE, ROMEO ESTIOCO</t>
  </si>
  <si>
    <t>CARCUEVA, CARLITO DIEZ</t>
  </si>
  <si>
    <t>SCHOOL PRINCIPAL I</t>
  </si>
  <si>
    <t>SCHOOL PRINCIPAL II</t>
  </si>
  <si>
    <t>DELIMA, JOSE BERON</t>
  </si>
  <si>
    <t>SECURITY GUARD I</t>
  </si>
  <si>
    <t>EG-OGAN, ELLA GALINEA</t>
  </si>
  <si>
    <t>SEMAGALA, VIRGINIHILDA ALIPAO</t>
  </si>
  <si>
    <t>GACRAMA, MARIA LIZA MANILAG</t>
  </si>
  <si>
    <t>PLAZA, VIRGITA CANOY</t>
  </si>
  <si>
    <t>PEREZ, MARI SALLIE MANABAR</t>
  </si>
  <si>
    <t>SAN JUAN, LILIANITA LEGASPE</t>
  </si>
  <si>
    <t>VELASCO, ARCELI SALAS</t>
  </si>
  <si>
    <t>VASQUEZ, CONCEPCION PEREZ</t>
  </si>
  <si>
    <t>ASAYTONA, WILMA SOBREJUANITE</t>
  </si>
  <si>
    <t>BUNA, LOLITA ECOBEN</t>
  </si>
  <si>
    <t>COMA, EDITHA GLORIA</t>
  </si>
  <si>
    <t>CUENCA, SUZETTE OCLARIT</t>
  </si>
  <si>
    <t>TANGILAS, REBECCA ABREA</t>
  </si>
  <si>
    <t>GENETIALIZA, EULALIA SALOMON</t>
  </si>
  <si>
    <t>OTAZA, LELA DELUVIO</t>
  </si>
  <si>
    <t>NEPOMUCENO, MARYLYN TRUGILLO</t>
  </si>
  <si>
    <t>MARTINEZ, NIDA RABE</t>
  </si>
  <si>
    <t>VILLAR, MAMIE MONTON</t>
  </si>
  <si>
    <t>RARO, CONCHITA TORRALBA</t>
  </si>
  <si>
    <t>ONG, AIDA CABONILAS</t>
  </si>
  <si>
    <t>BACARISAS, EMMA GUIRIT</t>
  </si>
  <si>
    <t>VILLAMOR, EDNA MONTANTE</t>
  </si>
  <si>
    <t>AUTOR, TASIANA SAJOL</t>
  </si>
  <si>
    <t>URBIZTONDO, ELISA LANGANLANGAN</t>
  </si>
  <si>
    <t>PIGARES, LETECIA GODEN</t>
  </si>
  <si>
    <t>ZERRUDO, MARILOU CASTILLO</t>
  </si>
  <si>
    <t>ADMINISTRATIVE AIDE I</t>
  </si>
  <si>
    <t>ADMINISTRATIVE OFFICER I</t>
  </si>
  <si>
    <t>MONFORTE, ROLITO DAJUYA</t>
  </si>
  <si>
    <t>MINERVA, JOCELYN CAPONPON</t>
  </si>
  <si>
    <t>HEAD TEACHER IV</t>
  </si>
  <si>
    <t>HEAD TEACHER VI</t>
  </si>
  <si>
    <t>LIM, ROSENDA ROSALES</t>
  </si>
  <si>
    <t>MORDENO, BRENDA GOLORAN</t>
  </si>
  <si>
    <t>NURSE II</t>
  </si>
  <si>
    <t>LUNA, JOSE CUPIN</t>
  </si>
  <si>
    <t>SCHOOL PRINCIPAL IV</t>
  </si>
  <si>
    <t>DE DOMINGO, JEANIE BACUBAS</t>
  </si>
  <si>
    <t>TORRALBA, OCTAVIOUS DELMONTE</t>
  </si>
  <si>
    <t>TITO, JOSEPHINE ORTEGA</t>
  </si>
  <si>
    <t>GARCIA, MACRINA SIBAYAN</t>
  </si>
  <si>
    <t>GONZALES, ULDARICO LIBAY</t>
  </si>
  <si>
    <t>ARPON, VICENTE HORTELANO</t>
  </si>
  <si>
    <t>AQUINO, EMMA PELAYO</t>
  </si>
  <si>
    <t>SISMAR, PERLA ADOR</t>
  </si>
  <si>
    <t>SAGODAQUIL, ZENAIDA TESORO</t>
  </si>
  <si>
    <t>SALA, ROSALIA ACUÑA</t>
  </si>
  <si>
    <t>ECLEO, ELENA CARMELO</t>
  </si>
  <si>
    <t>BESA, VILMA FLORES</t>
  </si>
  <si>
    <t>LAGANAO, SHIRLEY BALACUIT</t>
  </si>
  <si>
    <t>PEJOLES, DIOSDADO JADUMAS</t>
  </si>
  <si>
    <t>GRAVINO, CARMENCITA AMARILLE</t>
  </si>
  <si>
    <t>TELEWIK, EULOGIO CAMBA</t>
  </si>
  <si>
    <t>ALBACITE, CORAZON ESPINA</t>
  </si>
  <si>
    <t>BALANSAG, SUSANA ROCERO</t>
  </si>
  <si>
    <t>GERTOS, SOFIA DIZON</t>
  </si>
  <si>
    <t>BALABA, VICTORIA OMAYAN</t>
  </si>
  <si>
    <t>MIRAFUENTES, AUSTERLITA CADENA</t>
  </si>
  <si>
    <t>TAÑARE</t>
  </si>
  <si>
    <t>MORDENO</t>
  </si>
  <si>
    <t>MILAGROS</t>
  </si>
  <si>
    <t>BITANCOR</t>
  </si>
  <si>
    <t>DELA PEÑA</t>
  </si>
  <si>
    <t>JESSIE, JR.</t>
  </si>
  <si>
    <t>MARLYN</t>
  </si>
  <si>
    <t>CABAYAO</t>
  </si>
  <si>
    <t>GALBO</t>
  </si>
  <si>
    <t>PESPINAN</t>
  </si>
  <si>
    <t>TELESPORA</t>
  </si>
  <si>
    <t>ROSALES</t>
  </si>
  <si>
    <t>MARIO</t>
  </si>
  <si>
    <t>HAYAGAN</t>
  </si>
  <si>
    <t>CARRILLO</t>
  </si>
  <si>
    <t>RENE</t>
  </si>
  <si>
    <t>MORAGA</t>
  </si>
  <si>
    <t>SALVACION</t>
  </si>
  <si>
    <t>MONDIA</t>
  </si>
  <si>
    <t>CAPITO</t>
  </si>
  <si>
    <t>DALADAR</t>
  </si>
  <si>
    <t>FELIXBERTA</t>
  </si>
  <si>
    <t>GABRILLO</t>
  </si>
  <si>
    <t>CONDE</t>
  </si>
  <si>
    <t>OCHAVO</t>
  </si>
  <si>
    <t>MAYONETTE</t>
  </si>
  <si>
    <t>ABUNDIENTE</t>
  </si>
  <si>
    <t>SULARTE</t>
  </si>
  <si>
    <t>PERCY</t>
  </si>
  <si>
    <t>PAG-ONG</t>
  </si>
  <si>
    <t>MA ELENA</t>
  </si>
  <si>
    <t>PAWAY</t>
  </si>
  <si>
    <t>LEPITEN</t>
  </si>
  <si>
    <t>MERLE</t>
  </si>
  <si>
    <t>CABASAN</t>
  </si>
  <si>
    <t>CRESENCIANO</t>
  </si>
  <si>
    <t>BAJAN</t>
  </si>
  <si>
    <t>BAGAFORO</t>
  </si>
  <si>
    <t>MARIECELMA</t>
  </si>
  <si>
    <t>BAYALAS</t>
  </si>
  <si>
    <t>RUBILLOS</t>
  </si>
  <si>
    <t>PEDRITO</t>
  </si>
  <si>
    <t>CALINAWAGAN</t>
  </si>
  <si>
    <t>OSCAR</t>
  </si>
  <si>
    <t>DELA TORRE</t>
  </si>
  <si>
    <t>NENA</t>
  </si>
  <si>
    <t>SACEDON</t>
  </si>
  <si>
    <t>SENOBIN</t>
  </si>
  <si>
    <t>ZAYAS</t>
  </si>
  <si>
    <t>JIMMY</t>
  </si>
  <si>
    <t>PADORA</t>
  </si>
  <si>
    <t>ANDUYAN</t>
  </si>
  <si>
    <t>LETECIA</t>
  </si>
  <si>
    <t>APROVECHAR</t>
  </si>
  <si>
    <t>GAVIA</t>
  </si>
  <si>
    <t>HEMOROZ</t>
  </si>
  <si>
    <t>MANSUETA</t>
  </si>
  <si>
    <t>CABABAT</t>
  </si>
  <si>
    <t>CHATTO, AMALIA C.</t>
  </si>
  <si>
    <t>MONTER, NEMIE M.</t>
  </si>
  <si>
    <t>SOLANTE, BELINA E.</t>
  </si>
  <si>
    <t>BESERIL, ELISA A.</t>
  </si>
  <si>
    <t>PASILAN, NENITH M.</t>
  </si>
  <si>
    <t>ALMEDA, CHARITO I.</t>
  </si>
  <si>
    <t>BAYLON, DOUGLAS D.</t>
  </si>
  <si>
    <t>CRUZ, ROSELYN G.</t>
  </si>
  <si>
    <t>CURATO, MARIDEL P.</t>
  </si>
  <si>
    <t>CUSTODIO, MELANIE B.</t>
  </si>
  <si>
    <t>ENRIQUEZ, TEODULO G.</t>
  </si>
  <si>
    <t>LIMBAGO, SANCHO E.</t>
  </si>
  <si>
    <t>MORADOS, MARIVIC M.</t>
  </si>
  <si>
    <t>SOLIS, FEDERICO G.</t>
  </si>
  <si>
    <t>JUMAWAN, FELIMON P.</t>
  </si>
  <si>
    <t>BUYANTE, ELMA M.</t>
  </si>
  <si>
    <t>MENDEZ, SHIRLEY S.</t>
  </si>
  <si>
    <t>TEOLA, ELSIE G.</t>
  </si>
  <si>
    <t>OMERO, RENE G.</t>
  </si>
  <si>
    <t>PULIDO, EVANGELINE C.</t>
  </si>
  <si>
    <t>HEAD TEACHER I</t>
  </si>
  <si>
    <t>ALICANTE, RENERIA T.</t>
  </si>
  <si>
    <t>UBUTA, DAISY Y.</t>
  </si>
  <si>
    <t>ABULOC, JOSEFINA C.</t>
  </si>
  <si>
    <t>PALEN, GEORGINA O.</t>
  </si>
  <si>
    <t>ROSALADA, MELBA P.</t>
  </si>
  <si>
    <t>LARANJO, JOCELYN S.</t>
  </si>
  <si>
    <t>CABUSAS, ENEMECIA B.</t>
  </si>
  <si>
    <t>INCHOCO, REBECCA B.</t>
  </si>
  <si>
    <t>CAIPANG, ADELA A.</t>
  </si>
  <si>
    <t>DINGAL, CRISTITO V.</t>
  </si>
  <si>
    <t>LUMANAS, ALICIA M.</t>
  </si>
  <si>
    <t>TOMO, FE M.</t>
  </si>
  <si>
    <t>DAGASAAN, AVELINO S.</t>
  </si>
  <si>
    <t>QUEZON, AMELITA E.</t>
  </si>
  <si>
    <t>AVENIDO, PRIMA A.</t>
  </si>
  <si>
    <t>BONITA, ELSIE M.</t>
  </si>
  <si>
    <t>ESTILLORE, ERLINDA D.</t>
  </si>
  <si>
    <t>ABUTON, CONCHITA O.</t>
  </si>
  <si>
    <t>ABIS, SOFIA C.</t>
  </si>
  <si>
    <t>ARREZA, BERNARDITA D.</t>
  </si>
  <si>
    <t>JABONETA, ROSEMARIE T.</t>
  </si>
  <si>
    <t>BERAY, ELMA O.</t>
  </si>
  <si>
    <t>JULAO, ROSEMARY C.</t>
  </si>
  <si>
    <t>DANLAG, ELSA L.</t>
  </si>
  <si>
    <t>ROLLON, IRENEO C.</t>
  </si>
  <si>
    <t>CARMELOTES, NECITAS V.</t>
  </si>
  <si>
    <t>CEPE, LELANIE R.</t>
  </si>
  <si>
    <t>AMISPERO, FELISA C.</t>
  </si>
  <si>
    <t>MONTERO, ANDRESA S.</t>
  </si>
  <si>
    <t>No.</t>
  </si>
  <si>
    <t>FY 2020</t>
  </si>
  <si>
    <t>BERDERA, NESTOR J.</t>
  </si>
  <si>
    <t>AA II</t>
  </si>
  <si>
    <t>SG II</t>
  </si>
  <si>
    <t>CHIEF</t>
  </si>
  <si>
    <t>ALEGADO, FE L.</t>
  </si>
  <si>
    <t>SALACATA, EVELYN V.</t>
  </si>
  <si>
    <t>SERRANO, EDNA</t>
  </si>
  <si>
    <t>BALACUIT, NELIA</t>
  </si>
  <si>
    <t>ND</t>
  </si>
  <si>
    <t>ANTIQUINA, MARILYN</t>
  </si>
  <si>
    <t>ORILLANEDA, DIOSDADO</t>
  </si>
  <si>
    <t>BAUTISTA, ELIZABETH</t>
  </si>
  <si>
    <t>NIEPES, CAROLINA</t>
  </si>
  <si>
    <t>HRMO III</t>
  </si>
  <si>
    <t>1-20 yrs x 1</t>
  </si>
  <si>
    <t>20-30 yrs x 1.5</t>
  </si>
  <si>
    <t>30 above yrs x 2</t>
  </si>
  <si>
    <t>COMPARATIVO, AILENE C.</t>
  </si>
  <si>
    <t>04/06/20</t>
  </si>
  <si>
    <t>DAGO-OC, EMELITA M.</t>
  </si>
  <si>
    <t>07/03/20</t>
  </si>
  <si>
    <t>FERNANDEZ, CECELIA I.</t>
  </si>
  <si>
    <t>04/11/20</t>
  </si>
  <si>
    <t>FLORES, IRENE D.</t>
  </si>
  <si>
    <t>01/03/20</t>
  </si>
  <si>
    <t>09/07/20</t>
  </si>
  <si>
    <t>GUILLEN, LANIE S.</t>
  </si>
  <si>
    <t>10/04/20</t>
  </si>
  <si>
    <t>NARANJO, ARLENE P.</t>
  </si>
  <si>
    <t>06/25/57</t>
  </si>
  <si>
    <t>06/25/91</t>
  </si>
  <si>
    <t>06/25/20</t>
  </si>
  <si>
    <t>06/02/20</t>
  </si>
  <si>
    <t>PRIETO, SEMIONA P.</t>
  </si>
  <si>
    <t>10/08/20</t>
  </si>
  <si>
    <t>QUIÑONEZ, LILIA L.</t>
  </si>
  <si>
    <t>07/22/20</t>
  </si>
  <si>
    <t>11/11/20</t>
  </si>
  <si>
    <t>08/04/20</t>
  </si>
  <si>
    <t>06/16/20</t>
  </si>
  <si>
    <t>06/04/20</t>
  </si>
  <si>
    <t>09/15/20</t>
  </si>
  <si>
    <t>10/01/20</t>
  </si>
  <si>
    <t>05/27/20</t>
  </si>
  <si>
    <t>P-IV</t>
  </si>
  <si>
    <t>10/22/20</t>
  </si>
  <si>
    <t>11/29/20</t>
  </si>
  <si>
    <t>10/07/20</t>
  </si>
  <si>
    <t>current SG</t>
  </si>
  <si>
    <t>SURNAME</t>
  </si>
  <si>
    <t>FIRSTNAME</t>
  </si>
  <si>
    <t>MIDDLENAME</t>
  </si>
  <si>
    <t>ERNO</t>
  </si>
  <si>
    <t>MASTER TEACHER II - 19</t>
  </si>
  <si>
    <t>PAZ</t>
  </si>
  <si>
    <t>LINDA</t>
  </si>
  <si>
    <t>FILLALAN</t>
  </si>
  <si>
    <t>TEACHER III - 13</t>
  </si>
  <si>
    <t>TAN</t>
  </si>
  <si>
    <t>MERLINE MERCEDES</t>
  </si>
  <si>
    <t>HEAD TEACHER II - 15</t>
  </si>
  <si>
    <t>CAGAMPANG</t>
  </si>
  <si>
    <t>ALBERTO</t>
  </si>
  <si>
    <t>TADLE</t>
  </si>
  <si>
    <t>HINUNANGAN</t>
  </si>
  <si>
    <t>DOROMAL</t>
  </si>
  <si>
    <t>IGNACIO</t>
  </si>
  <si>
    <t>ANNIE</t>
  </si>
  <si>
    <t>VILLAFLOR</t>
  </si>
  <si>
    <t>HEAD TEACHER V - 18</t>
  </si>
  <si>
    <t>RUELAN</t>
  </si>
  <si>
    <t>CONCEPCION</t>
  </si>
  <si>
    <t>JULVE</t>
  </si>
  <si>
    <t>GULAY</t>
  </si>
  <si>
    <t>MAYBUENA</t>
  </si>
  <si>
    <t>LUCILLE</t>
  </si>
  <si>
    <t>BORLAZA</t>
  </si>
  <si>
    <t>TEACHER II - 12</t>
  </si>
  <si>
    <t>BERTOLDO</t>
  </si>
  <si>
    <t>PEÑAFLOR</t>
  </si>
  <si>
    <t>SUSIE</t>
  </si>
  <si>
    <t>CESAR</t>
  </si>
  <si>
    <t>ABREGOSO</t>
  </si>
  <si>
    <t>RAQUEL</t>
  </si>
  <si>
    <t>SARONG</t>
  </si>
  <si>
    <t>DAPAR</t>
  </si>
  <si>
    <t>ESTHER</t>
  </si>
  <si>
    <t>SANTIAGO</t>
  </si>
  <si>
    <t>RANARA</t>
  </si>
  <si>
    <t>RHODA</t>
  </si>
  <si>
    <t>BUHOY</t>
  </si>
  <si>
    <t>NURSE II - 15</t>
  </si>
  <si>
    <t>FLORADEMA</t>
  </si>
  <si>
    <t>ARELA</t>
  </si>
  <si>
    <t>SAQUILABON</t>
  </si>
  <si>
    <t>HALINA</t>
  </si>
  <si>
    <t>DEGAMO</t>
  </si>
  <si>
    <t>CAGANG</t>
  </si>
  <si>
    <t>ELIMANCO</t>
  </si>
  <si>
    <t>DAISY</t>
  </si>
  <si>
    <t>SEMEROS</t>
  </si>
  <si>
    <t>EDUCATION PROGRAM SUPERVISOR - 22</t>
  </si>
  <si>
    <t>SECURITY GUARD I - 03</t>
  </si>
  <si>
    <t>SCHOOL PRINCIPAL III - 21</t>
  </si>
  <si>
    <t>MASTER TEACHER I - 18</t>
  </si>
  <si>
    <t>PUBLIC SCHOOLS DISTRICT SUPERVISOR - 22 (CT)</t>
  </si>
  <si>
    <t>HEAD TEACHER I - 14</t>
  </si>
  <si>
    <t>MA. LIGAYA</t>
  </si>
  <si>
    <t>SCHOOL PRINCIPAL II - 20</t>
  </si>
  <si>
    <t>SCHOOL PRINCIPAL I - 19</t>
  </si>
  <si>
    <t>manda@2020</t>
  </si>
  <si>
    <t>SEQUIÑA, ELENA C.</t>
  </si>
  <si>
    <t>VILLAGONZALO, ARTEMIA P.</t>
  </si>
  <si>
    <t>TERO, CONSORCIA</t>
  </si>
  <si>
    <t>OPORTO, LELEBETH M.</t>
  </si>
  <si>
    <t>VILLAGONZALO, BERNADETTE S.</t>
  </si>
  <si>
    <t>UTW I</t>
  </si>
  <si>
    <t>BALUCOS, MERLE M.</t>
  </si>
  <si>
    <t>111/23/81</t>
  </si>
  <si>
    <t>ADAS 3</t>
  </si>
  <si>
    <t>ADAS 2</t>
  </si>
  <si>
    <t>SOBRETODO, RENE L.</t>
  </si>
  <si>
    <t>SUBSUBAN, MELCHIZEDEK P.</t>
  </si>
  <si>
    <t>HAVANA, JULIAM.</t>
  </si>
  <si>
    <t>PALLE, MERIAM  B.</t>
  </si>
  <si>
    <t>ZAPANTA, MERIAM B.</t>
  </si>
  <si>
    <t>PARACALE, NESTOR F.</t>
  </si>
  <si>
    <t>ALOLO, MYRNA R.</t>
  </si>
  <si>
    <t>CAASTIL, MARILYN C.</t>
  </si>
  <si>
    <t>GERMATA, ANECITA T.</t>
  </si>
  <si>
    <t>OSIN, ELISA C.</t>
  </si>
  <si>
    <t>PEREZ, ORENCIA E.</t>
  </si>
  <si>
    <t>FUENTS, EMILYN L.</t>
  </si>
  <si>
    <t>MANALO, CONCORDIA a.</t>
  </si>
  <si>
    <t>GO, ELEONOR L.</t>
  </si>
  <si>
    <t>GARAY,  ROSSANA C,</t>
  </si>
  <si>
    <t>DATIG, RITA S.</t>
  </si>
  <si>
    <t>CASIÑERO, NELIA G.</t>
  </si>
  <si>
    <t>SEÑAGAN, MANUELA S.</t>
  </si>
  <si>
    <t>GRANADA, JUANITA O.</t>
  </si>
  <si>
    <t>MAGLASANG, FE M.</t>
  </si>
  <si>
    <t>CANUOS, JENIFFER T.</t>
  </si>
  <si>
    <t>CARIÑOSA JOSEPHINE R,</t>
  </si>
  <si>
    <t>PASTOR, CORSINA C.</t>
  </si>
  <si>
    <t>TAGAL, YOLANDA A.</t>
  </si>
  <si>
    <t>JUDAL, FELIX S.</t>
  </si>
  <si>
    <t>TIANCHON, PERLINA C.</t>
  </si>
  <si>
    <t>GRADO, PAULINA P.</t>
  </si>
  <si>
    <t>MANGADLAO, HAYDEE P.</t>
  </si>
  <si>
    <t>ROBLES, MERLA C.</t>
  </si>
  <si>
    <t>UNDAG, MERLINDA G.</t>
  </si>
  <si>
    <t>BARRIOS, VIRGINIA A,</t>
  </si>
  <si>
    <t>CONGRESO, WENIFREDO S.</t>
  </si>
  <si>
    <t>AGUNAT, WILFREDO B.</t>
  </si>
  <si>
    <t>BALINTON, MA. AILENE A.</t>
  </si>
  <si>
    <t>ESCLETO, DOLORITA B.</t>
  </si>
  <si>
    <t>CONTADAN, AVELINA I.</t>
  </si>
  <si>
    <t>GA-AS, GINA G.</t>
  </si>
  <si>
    <t>LABADISOS, ERNESTA P.</t>
  </si>
  <si>
    <t>MIRAMONTE, ANNABELLE A.</t>
  </si>
  <si>
    <t>ANGCHANGCO, EDUARDO C.</t>
  </si>
  <si>
    <t>DOYSABAS, BABYLINDA G.</t>
  </si>
  <si>
    <t>FELIPE, FLORENTINO M.</t>
  </si>
  <si>
    <t>GAVINO, LUCILA C.</t>
  </si>
  <si>
    <t>GLINOGO, EMMA C.</t>
  </si>
  <si>
    <t>10/0160</t>
  </si>
  <si>
    <t>LOMONGSOD, MARILOU M.</t>
  </si>
  <si>
    <t>12/15/836</t>
  </si>
  <si>
    <t>LUCES, ELENA C.</t>
  </si>
  <si>
    <t>MAHINAY, VIRGINIA T.</t>
  </si>
  <si>
    <t>MARAÑON, SUSAN M.</t>
  </si>
  <si>
    <t>Medical Officer IV</t>
  </si>
  <si>
    <t>MONTAÑO, NILO B.</t>
  </si>
  <si>
    <t>MORALES, VICELITA C.</t>
  </si>
  <si>
    <t>SAGUIDON, LUZMINDA C.</t>
  </si>
  <si>
    <t>SARMIENTO, VICENTE, JR. R.</t>
  </si>
  <si>
    <t>SARONG, JOSUE J.</t>
  </si>
  <si>
    <t>BUTASLAC, ANNABELLE M.</t>
  </si>
  <si>
    <t>OSIGAN, ELIZABETH D.</t>
  </si>
  <si>
    <t>PEREZ, NELLY C.</t>
  </si>
  <si>
    <t>AQUINO, FELICIA C.</t>
  </si>
  <si>
    <t>PEÑONES, NIDA C.</t>
  </si>
  <si>
    <t>GENERALE, GEMMA R.</t>
  </si>
  <si>
    <t>PAGLINAWAN, FLORDELIZA T.</t>
  </si>
  <si>
    <t>DIANGO, JULIETA V.</t>
  </si>
  <si>
    <t>MIRA, LOURDES G.</t>
  </si>
  <si>
    <t>PAGULONG, LUZMINDA M.</t>
  </si>
  <si>
    <t>ROLLON, VELINA R.</t>
  </si>
  <si>
    <t>TERO, ISABELO O.</t>
  </si>
  <si>
    <t>AGUILLON, MARITES A.</t>
  </si>
  <si>
    <t>COLASTE, CARMELITA C.</t>
  </si>
  <si>
    <t>LAPAY, LUZVIMINDA P.</t>
  </si>
  <si>
    <t>MANZANO, ROSALINA C.</t>
  </si>
  <si>
    <t>MORENO, ELMECITA M.</t>
  </si>
  <si>
    <t>SULAPAS, ELSA B.</t>
  </si>
  <si>
    <t>GOCELA, ERLINDA C.</t>
  </si>
  <si>
    <t>SPET I</t>
  </si>
  <si>
    <t>JACOBE, NESTORA P.</t>
  </si>
  <si>
    <t>PATAGOC, LOIDA T.</t>
  </si>
  <si>
    <t>TULANG, CLEOTILDE R.</t>
  </si>
  <si>
    <t>CORVERA, NORMA Y.</t>
  </si>
  <si>
    <t>GAVINO, ESTELITA S,</t>
  </si>
  <si>
    <t>GRUYAL EDUARDO P.</t>
  </si>
  <si>
    <t>SARDOVIA, ELIZABETH S.</t>
  </si>
  <si>
    <t>MONATO, VERA RUTY C.</t>
  </si>
  <si>
    <t>DAJAO, MARIA B.</t>
  </si>
  <si>
    <t>0917/60</t>
  </si>
  <si>
    <t>ASIS, APRONIANA M.</t>
  </si>
  <si>
    <t>PINZON, JEANETTE C.</t>
  </si>
  <si>
    <t>BASALO, ELISA L.</t>
  </si>
  <si>
    <t>DUTERTE, LUCILA C.</t>
  </si>
  <si>
    <t>FEDERISO, CESARIA FE B.</t>
  </si>
  <si>
    <t>BANDE, SYLVIA C.</t>
  </si>
  <si>
    <t>VILLAMOR, MADRILYN U.</t>
  </si>
  <si>
    <t>LAPURA, RONNIE S.</t>
  </si>
  <si>
    <t>APURA, CELINA L.</t>
  </si>
  <si>
    <t>ERBITO, RONITO A.</t>
  </si>
  <si>
    <t>DAPAL, GLORIA G.</t>
  </si>
  <si>
    <t>NAPAO, ERLITA B.</t>
  </si>
  <si>
    <t>CATOTO, TERESITA C.</t>
  </si>
  <si>
    <t>DUALLO, CLARITA A.</t>
  </si>
  <si>
    <t>AUGUIS, DEOLITA J.</t>
  </si>
  <si>
    <t>PALLASA, MERLINA C.</t>
  </si>
  <si>
    <t>URBIZTONDO, MARIA A.</t>
  </si>
  <si>
    <t>ACEDO, ZENAIDA M.</t>
  </si>
  <si>
    <t>CAMARA, ALMA R.</t>
  </si>
  <si>
    <t>ALABADO, DINA M.</t>
  </si>
  <si>
    <t>BUNTAS, MILAGROS M.</t>
  </si>
  <si>
    <t>FERNANDEZ, NELSON B.</t>
  </si>
  <si>
    <t>ANTIGA, CHARITO C.</t>
  </si>
  <si>
    <t>CAINDAY, EMELY C.</t>
  </si>
  <si>
    <t>GUMBAN, HAIDIE L.</t>
  </si>
  <si>
    <t>ALARZAR, IMELDA B.</t>
  </si>
  <si>
    <t>ALUAD, JULIETA R.</t>
  </si>
  <si>
    <t>ESTILLORE, MA. DELIA D.</t>
  </si>
  <si>
    <t>UBA, LUCIA L.</t>
  </si>
  <si>
    <t>ESTRADA,GENEROSA M.</t>
  </si>
  <si>
    <t>GUDEN, CERILA A.</t>
  </si>
  <si>
    <t>PAL, JOCELYN M.</t>
  </si>
  <si>
    <t>ARDINA, RUTH PETRA I.</t>
  </si>
  <si>
    <t>DAULONG, ANGELES S.</t>
  </si>
  <si>
    <t>GARCIA, EDNA B.</t>
  </si>
  <si>
    <t>NAPIGKIT, PERLA C.</t>
  </si>
  <si>
    <t>PICARDAL, GAYLEN M.</t>
  </si>
  <si>
    <t>CORPUZ, VIOLETA R.</t>
  </si>
  <si>
    <t>PEROCHO, LOLITA  C.</t>
  </si>
  <si>
    <t>BABA, CONSUELO B.</t>
  </si>
  <si>
    <t>8/2/1955</t>
  </si>
  <si>
    <t>1/9/1955</t>
  </si>
  <si>
    <t>ROMEO O. APROVECHAR, CESO V</t>
  </si>
  <si>
    <t>APROVECHAR, ROMY OGOY</t>
  </si>
  <si>
    <t>ANGUB, LUCIANA LUMAYNO</t>
  </si>
  <si>
    <t>9/26/1960</t>
  </si>
  <si>
    <t>HERNANDO, VICTOR MORENO</t>
  </si>
  <si>
    <t>10/18/1960</t>
  </si>
  <si>
    <t>ABALOS, HANNAH CABANAG</t>
  </si>
  <si>
    <t>3/18/1960</t>
  </si>
  <si>
    <t>128</t>
  </si>
  <si>
    <t>LOVETE, ELLEN CUENCA</t>
  </si>
  <si>
    <t>12/23/1960</t>
  </si>
  <si>
    <t>MAKINANO, LUZVIMINDA MOSQUITO</t>
  </si>
  <si>
    <t>3/7/1960</t>
  </si>
  <si>
    <t>ENCARGUEZ, REYNALDO BAROTA</t>
  </si>
  <si>
    <t>9/11/1960</t>
  </si>
  <si>
    <t>ENCARGUEZ, SUSANA ASUNTO</t>
  </si>
  <si>
    <t>1/3/1960</t>
  </si>
  <si>
    <t>132</t>
  </si>
  <si>
    <t>CAPILITAN, EVANGELINE YAP</t>
  </si>
  <si>
    <t>1/19/1961</t>
  </si>
  <si>
    <t>MELENDEZ, EASTER ONDANGAN</t>
  </si>
  <si>
    <t>4/17/1960</t>
  </si>
  <si>
    <t>134</t>
  </si>
  <si>
    <t>SERRANO, LOURDES DUMAPLIN</t>
  </si>
  <si>
    <t>2/11/1961</t>
  </si>
  <si>
    <t>TRINQUITE, ADELAIDA ROLLORATA</t>
  </si>
  <si>
    <t>2/5/1960</t>
  </si>
  <si>
    <t>ABOBO, MELBA MONTENEGRO</t>
  </si>
  <si>
    <t>7/15/1960</t>
  </si>
  <si>
    <t>133</t>
  </si>
  <si>
    <t>CACHUELA, RAFAELITO BALACUIT</t>
  </si>
  <si>
    <t>2/9/1961</t>
  </si>
  <si>
    <t>JOAQUIN, JESSIE MOLLANIDA</t>
  </si>
  <si>
    <t>5/25/1960</t>
  </si>
  <si>
    <t>MADELO, RODRIGO BAJAO</t>
  </si>
  <si>
    <t>9/19/1960</t>
  </si>
  <si>
    <t>BULLECER, ANITA IRAN</t>
  </si>
  <si>
    <t>11/15/1960</t>
  </si>
  <si>
    <t>ROBLES, PHOEBE GALAS</t>
  </si>
  <si>
    <t>2/1/1960</t>
  </si>
  <si>
    <t>MALINAO, ALICIA LAGOBIS</t>
  </si>
  <si>
    <t>8/9/1960</t>
  </si>
  <si>
    <t>129</t>
  </si>
  <si>
    <t>CABRERA, RESTITUTO JR. VILLARMINO</t>
  </si>
  <si>
    <t>12/27/1960</t>
  </si>
  <si>
    <t>SUHAYON, ERMINDA PASOC</t>
  </si>
  <si>
    <t>2/22/1960</t>
  </si>
  <si>
    <t>131</t>
  </si>
  <si>
    <t>CENIZA, DANILO GARATE</t>
  </si>
  <si>
    <t>1/7/1961</t>
  </si>
  <si>
    <t>130</t>
  </si>
  <si>
    <t>DULON, ADELAIDA ARPILLEDA</t>
  </si>
  <si>
    <t>1/4/1961</t>
  </si>
  <si>
    <t>LOGROÑO, ELSA PALER</t>
  </si>
  <si>
    <t>1/19/1960</t>
  </si>
  <si>
    <t>ELISAN, VILMA MONCILLER</t>
  </si>
  <si>
    <t>7/7/1960</t>
  </si>
  <si>
    <t>BALAMAD, MA LUISA VANZUELA</t>
  </si>
  <si>
    <t>9/14/1960</t>
  </si>
  <si>
    <t>AVISADO, MARIVIC PAULLO</t>
  </si>
  <si>
    <t>5/5/1960</t>
  </si>
  <si>
    <t>PORTES, VIRGINIA ORAIZ</t>
  </si>
  <si>
    <t>9/18/1960</t>
  </si>
  <si>
    <t>LOBITAÑA, NONITA BACALSO</t>
  </si>
  <si>
    <t>6/9/1960</t>
  </si>
  <si>
    <t>SILAGA, LOURDES PITOGO</t>
  </si>
  <si>
    <t>2/10/1960</t>
  </si>
  <si>
    <t>SALUDES, RUTH DONGALLO</t>
  </si>
  <si>
    <t>9/9/1960</t>
  </si>
  <si>
    <t>GABAISEN, GRACE BACLEON</t>
  </si>
  <si>
    <t>5/11/1960</t>
  </si>
  <si>
    <t>MORALES, AMALIA DOSDOS</t>
  </si>
  <si>
    <t>7/14/1960</t>
  </si>
  <si>
    <t>BLASE, DELIA SANCHEZ</t>
  </si>
  <si>
    <t>7/26/1960</t>
  </si>
  <si>
    <t>CASTILLA, ESTHER GONZAGA</t>
  </si>
  <si>
    <t>ADMINISTRATIVE ASSISTANT II</t>
  </si>
  <si>
    <t>5/21/1960</t>
  </si>
  <si>
    <t>NORBERTE, CORE CANDELAS</t>
  </si>
  <si>
    <t>7/9/1960</t>
  </si>
  <si>
    <t>OMES, FLOSIE BALBONTIN</t>
  </si>
  <si>
    <t>6/30/1960</t>
  </si>
  <si>
    <t>BOLLOZOS, MERLINDA LUCERO</t>
  </si>
  <si>
    <t>PIOCO, SERGIO NAKILA</t>
  </si>
  <si>
    <t>8/1/1960</t>
  </si>
  <si>
    <t>MAGOS, ISAGANI JEMINA</t>
  </si>
  <si>
    <t>7/12/1960</t>
  </si>
  <si>
    <t>REYES, WINEFREDO TANGILAN</t>
  </si>
  <si>
    <t>ABELLANOSA, TIMOTEO JR. BURGOS</t>
  </si>
  <si>
    <t>8/26/1960</t>
  </si>
  <si>
    <t>DALAUTA, FELICIDAD DURANGO</t>
  </si>
  <si>
    <t>7/4/1960</t>
  </si>
  <si>
    <t>SEÑA, SALVADOR ABUYO</t>
  </si>
  <si>
    <t>10/5/1960</t>
  </si>
  <si>
    <t>VILLANUEVA, RUTH BURDEOS</t>
  </si>
  <si>
    <t>8/6/1960</t>
  </si>
  <si>
    <t>GINGO, SYLVIA VELASCO</t>
  </si>
  <si>
    <t>2/4/1960</t>
  </si>
  <si>
    <t>RUIZ, ROSA FUENTES</t>
  </si>
  <si>
    <t>11/2/1960</t>
  </si>
  <si>
    <t>SALISE, ILINDA AMORA</t>
  </si>
  <si>
    <t>11/17/1960</t>
  </si>
  <si>
    <t>EUPEÑA, SANDRA RIVERA</t>
  </si>
  <si>
    <t>AGAN, AMALIA GARCIA</t>
  </si>
  <si>
    <t>8/23/1960</t>
  </si>
  <si>
    <t>ULBIS, EMMA CARAMPATANA</t>
  </si>
  <si>
    <t>SALINAS, GLICERIA ACEDO</t>
  </si>
  <si>
    <t>ESPIGA, FLORENTINA RAMONIDA</t>
  </si>
  <si>
    <t>6/20/1960</t>
  </si>
  <si>
    <t>MAKINANO, HELEN AMPO</t>
  </si>
  <si>
    <t>1/7/1960</t>
  </si>
  <si>
    <t>SEPAT, TRINIDAD TOMOLING</t>
  </si>
  <si>
    <t>10/24/1960</t>
  </si>
  <si>
    <t>MONFORTE, ANGELINA JALOP</t>
  </si>
  <si>
    <t>6/24/1960</t>
  </si>
  <si>
    <t>JAMODIONG, ELADIO LEO</t>
  </si>
  <si>
    <t>2/18/1961</t>
  </si>
  <si>
    <t>MUNION, SARAH PRESBETERO</t>
  </si>
  <si>
    <t>4/1/1960</t>
  </si>
  <si>
    <t>FALCON, AMALIA FUENTES</t>
  </si>
  <si>
    <t>11/10/1960</t>
  </si>
  <si>
    <t>LIPARANON, SUSANA DOLLISEN</t>
  </si>
  <si>
    <t>3/21/1960</t>
  </si>
  <si>
    <t>8/28/2020</t>
  </si>
  <si>
    <t>GUATLO</t>
  </si>
  <si>
    <t>SOFIA</t>
  </si>
  <si>
    <t>RATILLA</t>
  </si>
  <si>
    <t>SP - I</t>
  </si>
  <si>
    <t>ABUL</t>
  </si>
  <si>
    <t>CARBON</t>
  </si>
  <si>
    <t>MATIENZA</t>
  </si>
  <si>
    <t>JOSIE</t>
  </si>
  <si>
    <t>CIMAFRANCA</t>
  </si>
  <si>
    <t>BUSA</t>
  </si>
  <si>
    <t>CERILLA</t>
  </si>
  <si>
    <t>RIAN</t>
  </si>
  <si>
    <t>LOLITA</t>
  </si>
  <si>
    <t>MIRA</t>
  </si>
  <si>
    <t>ABECIA</t>
  </si>
  <si>
    <t>CHRISTINA</t>
  </si>
  <si>
    <t>DOMINISE</t>
  </si>
  <si>
    <t>SANDIGAN</t>
  </si>
  <si>
    <t>AMELIA</t>
  </si>
  <si>
    <t>GUMAPAC</t>
  </si>
  <si>
    <t>UBAS</t>
  </si>
  <si>
    <t>FATE NATHALIE</t>
  </si>
  <si>
    <t>PALARCA</t>
  </si>
  <si>
    <t>LLAGAS</t>
  </si>
  <si>
    <t>MA. MELINDA</t>
  </si>
  <si>
    <t>DALAGDAGAN</t>
  </si>
  <si>
    <t>CENIZA</t>
  </si>
  <si>
    <t>MELCHORA</t>
  </si>
  <si>
    <t>PENASO</t>
  </si>
  <si>
    <t>FERNANDEZ</t>
  </si>
  <si>
    <t>LIZA</t>
  </si>
  <si>
    <t>TORREVILLAS</t>
  </si>
  <si>
    <t>BACLAYO</t>
  </si>
  <si>
    <t>OCLARIT</t>
  </si>
  <si>
    <t>FY  2020</t>
  </si>
  <si>
    <t>xxxxxxxxx</t>
  </si>
  <si>
    <t>Brenda S. Appilanes</t>
  </si>
  <si>
    <t>10/28/20</t>
  </si>
  <si>
    <t>05/22/55</t>
  </si>
  <si>
    <t>05/22/20</t>
  </si>
  <si>
    <t>T-II/step 2</t>
  </si>
  <si>
    <t>07/22/55</t>
  </si>
  <si>
    <t>02/03/96</t>
  </si>
  <si>
    <t>Fructuoso M. Senados</t>
  </si>
  <si>
    <t>01/21/55</t>
  </si>
  <si>
    <t>01/21/20</t>
  </si>
  <si>
    <t>T-II/step 7</t>
  </si>
  <si>
    <t>11/21/55</t>
  </si>
  <si>
    <t>10/02/95</t>
  </si>
  <si>
    <t>11/21/20</t>
  </si>
  <si>
    <t>Adriana B. Ebra</t>
  </si>
  <si>
    <t>09/08/55</t>
  </si>
  <si>
    <t>12/01/03</t>
  </si>
  <si>
    <t>09/09/20</t>
  </si>
  <si>
    <t>P-I/step 4</t>
  </si>
  <si>
    <t>11/08/55</t>
  </si>
  <si>
    <t>11/04/94</t>
  </si>
  <si>
    <t xml:space="preserve">  </t>
  </si>
  <si>
    <t>SGD. JEDEN G. CUSTODIO</t>
  </si>
  <si>
    <r>
      <t>SGD.SHERALYNE D. PEQUI</t>
    </r>
    <r>
      <rPr>
        <u/>
        <sz val="10"/>
        <rFont val="Calibri"/>
        <family val="2"/>
      </rPr>
      <t>Ñ</t>
    </r>
    <r>
      <rPr>
        <u/>
        <sz val="10"/>
        <rFont val="Tahoma"/>
        <family val="2"/>
      </rPr>
      <t>A</t>
    </r>
  </si>
  <si>
    <t>SGD. DR. KAREN L. GALANIDA, CESO VI</t>
  </si>
  <si>
    <t>Administrative Officer-V</t>
  </si>
  <si>
    <t>Delia L. Cabajes</t>
  </si>
  <si>
    <t>ADA-III/6</t>
  </si>
  <si>
    <t>Joyce G. Paulines</t>
  </si>
  <si>
    <t>T-I/8</t>
  </si>
  <si>
    <t>12/14/60</t>
  </si>
  <si>
    <t>09/19/94</t>
  </si>
  <si>
    <t>12/14/20</t>
  </si>
  <si>
    <t>Alfredo P. Virtudazo</t>
  </si>
  <si>
    <t>10/17/60</t>
  </si>
  <si>
    <t>10/17/20</t>
  </si>
  <si>
    <t>Lorena D. Luib</t>
  </si>
  <si>
    <t>T-1/6</t>
  </si>
  <si>
    <t>Rebecca S. Baratas</t>
  </si>
  <si>
    <t>HT-II/2</t>
  </si>
  <si>
    <t>7/1760</t>
  </si>
  <si>
    <t>7/17/20</t>
  </si>
  <si>
    <t>Guia M. Pagangpang</t>
  </si>
  <si>
    <t>T-II/4</t>
  </si>
  <si>
    <t>Adoracion E. Lao Guico</t>
  </si>
  <si>
    <t>T-II/2</t>
  </si>
  <si>
    <t>07/14/03</t>
  </si>
  <si>
    <t>Consejo A. Paulco</t>
  </si>
  <si>
    <t>T-III/2</t>
  </si>
  <si>
    <t>Flordeliz G. Ga</t>
  </si>
  <si>
    <t>02/21/60</t>
  </si>
  <si>
    <t>02/21/20</t>
  </si>
  <si>
    <t>Pioneta Q. Edradan</t>
  </si>
  <si>
    <t>Marilyn E. Llamera</t>
  </si>
  <si>
    <t>2/21/60</t>
  </si>
  <si>
    <t>2/21/20</t>
  </si>
  <si>
    <t>T-II/step 3</t>
  </si>
  <si>
    <t>06/15/57</t>
  </si>
  <si>
    <t>06/12/91</t>
  </si>
  <si>
    <t>06/15/20</t>
  </si>
  <si>
    <t>T-III/step 2</t>
  </si>
  <si>
    <t>07/28/20</t>
  </si>
  <si>
    <t>Celita C. Bico</t>
  </si>
  <si>
    <t>07/09/59</t>
  </si>
  <si>
    <t>06/17/02</t>
  </si>
  <si>
    <t>07/09/20</t>
  </si>
  <si>
    <t>Socorro G. Maravelles</t>
  </si>
  <si>
    <t>06/27/59</t>
  </si>
  <si>
    <t>10/06/87</t>
  </si>
  <si>
    <t>06/27/20</t>
  </si>
  <si>
    <t>09/15/56</t>
  </si>
  <si>
    <t>09/01/01</t>
  </si>
  <si>
    <t>Peonita Q. Edradan</t>
  </si>
  <si>
    <t>01/05/59</t>
  </si>
  <si>
    <t>02/04/92</t>
  </si>
  <si>
    <t>01/05/20</t>
  </si>
  <si>
    <t>Leonor M. Roxas</t>
  </si>
  <si>
    <t>12/27/59</t>
  </si>
  <si>
    <t>10/28/86</t>
  </si>
  <si>
    <t>12/27/20</t>
  </si>
  <si>
    <t>05/21/57</t>
  </si>
  <si>
    <t>09/07/86</t>
  </si>
  <si>
    <t>05/21/20</t>
  </si>
  <si>
    <t>Cresita L. Angob</t>
  </si>
  <si>
    <t>04/22/59</t>
  </si>
  <si>
    <t>04/22/20</t>
  </si>
  <si>
    <t>01/05/01</t>
  </si>
  <si>
    <t>12/21/20</t>
  </si>
  <si>
    <t>06/19/20</t>
  </si>
  <si>
    <t>Francis O. Luib, Sr.</t>
  </si>
  <si>
    <t>P-III</t>
  </si>
  <si>
    <t>01/03/91</t>
  </si>
  <si>
    <t>08/29/20</t>
  </si>
  <si>
    <t>Godelia L. Gemao</t>
  </si>
  <si>
    <t>09/30/59</t>
  </si>
  <si>
    <t>09/30/20</t>
  </si>
  <si>
    <t>MT-II/step 2</t>
  </si>
  <si>
    <t>11/26/57</t>
  </si>
  <si>
    <t>11/26/20</t>
  </si>
  <si>
    <t>03/28/20</t>
  </si>
  <si>
    <t>Virginia C. Magdayao</t>
  </si>
  <si>
    <t>05/26/14</t>
  </si>
  <si>
    <t>Helenita B. Pelegrino</t>
  </si>
  <si>
    <t>11/01/59</t>
  </si>
  <si>
    <t>09/06/95</t>
  </si>
  <si>
    <t>11/01/20</t>
  </si>
  <si>
    <t>Gaudiosa S. Tokong</t>
  </si>
  <si>
    <t>11/02/59</t>
  </si>
  <si>
    <t>10/12/87</t>
  </si>
  <si>
    <t>11/02/20</t>
  </si>
  <si>
    <t>Naida T. Macas</t>
  </si>
  <si>
    <t>12/10/59</t>
  </si>
  <si>
    <t>06/17/96</t>
  </si>
  <si>
    <t>12/10/20</t>
  </si>
  <si>
    <t>T-I/step 4</t>
  </si>
  <si>
    <t>02/07/58</t>
  </si>
  <si>
    <t>01/02/06</t>
  </si>
  <si>
    <t>02/07/20</t>
  </si>
  <si>
    <t>Remegia Myrna C. Cababat</t>
  </si>
  <si>
    <t>T-II/step 5</t>
  </si>
  <si>
    <t>10/01/58</t>
  </si>
  <si>
    <t>01/02/82</t>
  </si>
  <si>
    <t>Anecita T. Jarabe</t>
  </si>
  <si>
    <t>01/07/59</t>
  </si>
  <si>
    <t>09/03/98</t>
  </si>
  <si>
    <t>01/07/20</t>
  </si>
  <si>
    <t>Concepcion B. Piedad</t>
  </si>
  <si>
    <t>12/21/59</t>
  </si>
  <si>
    <t>03/10/97</t>
  </si>
  <si>
    <t>11/21/57</t>
  </si>
  <si>
    <t>10/28/57</t>
  </si>
  <si>
    <t>Amelita G. Imbong</t>
  </si>
  <si>
    <t>04/15/20</t>
  </si>
  <si>
    <t>Elsa L. Arnigo</t>
  </si>
  <si>
    <t>06/11/59</t>
  </si>
  <si>
    <t>11/28/91</t>
  </si>
  <si>
    <t>06/11/20</t>
  </si>
  <si>
    <t>Wenefrida S. Duran</t>
  </si>
  <si>
    <t>11/04/57</t>
  </si>
  <si>
    <t>11/10/87</t>
  </si>
  <si>
    <t>11/04/20</t>
  </si>
  <si>
    <t>Bienvenido G. Torres, Jr.</t>
  </si>
  <si>
    <t>T-I/4</t>
  </si>
  <si>
    <t>11/08/59</t>
  </si>
  <si>
    <t>09/14/94</t>
  </si>
  <si>
    <t>11/08/20</t>
  </si>
  <si>
    <t>Violeta C. Abule</t>
  </si>
  <si>
    <t>07/17/59</t>
  </si>
  <si>
    <t>06/22/92</t>
  </si>
  <si>
    <t>07/17/20</t>
  </si>
  <si>
    <t>MT-I/step 2</t>
  </si>
  <si>
    <t>05/08/58</t>
  </si>
  <si>
    <t>02/10/86</t>
  </si>
  <si>
    <t>05/08/20</t>
  </si>
  <si>
    <t>Alejandra P. Cagampang</t>
  </si>
  <si>
    <t>PSDS/step 2</t>
  </si>
  <si>
    <t>02/18/59</t>
  </si>
  <si>
    <t>08/20/86</t>
  </si>
  <si>
    <t>02/18/20</t>
  </si>
  <si>
    <t>Emma A. Dalugdugan</t>
  </si>
  <si>
    <t>04/01/59</t>
  </si>
  <si>
    <t>08/03/81</t>
  </si>
  <si>
    <t>04/01/20</t>
  </si>
  <si>
    <t>Nena C. Viyo</t>
  </si>
  <si>
    <t>05/27/59</t>
  </si>
  <si>
    <t>06/17/85</t>
  </si>
  <si>
    <t>Elizabeth C. Hinayon</t>
  </si>
  <si>
    <t>07/02/56</t>
  </si>
  <si>
    <t>08/01/88</t>
  </si>
  <si>
    <t>07/02/20</t>
  </si>
  <si>
    <t xml:space="preserve">T-I/step 5 </t>
  </si>
  <si>
    <t>06/20/01</t>
  </si>
  <si>
    <t>Evangeline S. Temario</t>
  </si>
  <si>
    <t>P-II</t>
  </si>
  <si>
    <t>10/18/59</t>
  </si>
  <si>
    <t>12/21/87</t>
  </si>
  <si>
    <t>10/18/20</t>
  </si>
  <si>
    <t>Imelda B. Curada</t>
  </si>
  <si>
    <t>07/07/59</t>
  </si>
  <si>
    <t>11/02/82</t>
  </si>
  <si>
    <t>07/07/20</t>
  </si>
  <si>
    <t>MT-II/step 3</t>
  </si>
  <si>
    <t>09/03/58</t>
  </si>
  <si>
    <t>12/01/79</t>
  </si>
  <si>
    <t>12/30/20</t>
  </si>
  <si>
    <r>
      <t>SGD. SHERALYNE D. PEQUI</t>
    </r>
    <r>
      <rPr>
        <u/>
        <sz val="10"/>
        <rFont val="Calibri"/>
        <family val="2"/>
      </rPr>
      <t>Ñ</t>
    </r>
    <r>
      <rPr>
        <u/>
        <sz val="10"/>
        <rFont val="Tahoma"/>
        <family val="2"/>
      </rPr>
      <t>A</t>
    </r>
  </si>
  <si>
    <t>Roselyn T. Coquilla</t>
  </si>
  <si>
    <t>03/01/58</t>
  </si>
  <si>
    <t>06/01/16</t>
  </si>
  <si>
    <t>03/01/20</t>
  </si>
  <si>
    <t>Yoly E. Tubo</t>
  </si>
  <si>
    <t>10/11/58</t>
  </si>
  <si>
    <t>10/11/20</t>
  </si>
  <si>
    <t>Anabetche N. Biol</t>
  </si>
  <si>
    <t>MT-I/2</t>
  </si>
  <si>
    <t>06/26/59</t>
  </si>
  <si>
    <t>06/26/20</t>
  </si>
  <si>
    <t>Lourdes O. Ib-ib</t>
  </si>
  <si>
    <t>09/29/58</t>
  </si>
  <si>
    <t>09/29/20</t>
  </si>
  <si>
    <t>11/16/55</t>
  </si>
  <si>
    <t>02/01/89</t>
  </si>
  <si>
    <t>11/16/20</t>
  </si>
  <si>
    <t>Rufina O. Minguillan</t>
  </si>
  <si>
    <t>04/09/59</t>
  </si>
  <si>
    <t>04/09/20</t>
  </si>
  <si>
    <t>01/09/56</t>
  </si>
  <si>
    <t>'08/01/89</t>
  </si>
  <si>
    <t>01/09/20</t>
  </si>
  <si>
    <t>NURSE II/step 3</t>
  </si>
  <si>
    <t>12/07/55</t>
  </si>
  <si>
    <t>05/02/10</t>
  </si>
  <si>
    <t>12/07/20</t>
  </si>
  <si>
    <t>Letecia C. Buhayan</t>
  </si>
  <si>
    <t>HT-III/2</t>
  </si>
  <si>
    <t>06/12/59</t>
  </si>
  <si>
    <t>06/12/20</t>
  </si>
  <si>
    <t>Carmelita J. Balorio</t>
  </si>
  <si>
    <t>07/18/89</t>
  </si>
  <si>
    <t>11/24/20</t>
  </si>
  <si>
    <t>Candelaria F. Echin</t>
  </si>
  <si>
    <t>ADA-III/8</t>
  </si>
  <si>
    <t>03/01/91</t>
  </si>
  <si>
    <t>Simfronia B. Ebol</t>
  </si>
  <si>
    <t>T-I/6</t>
  </si>
  <si>
    <t>07/26/57</t>
  </si>
  <si>
    <t>03/18/03</t>
  </si>
  <si>
    <t>07/26/20</t>
  </si>
  <si>
    <t>Elda L. Cabalhin</t>
  </si>
  <si>
    <t>P-II/2</t>
  </si>
  <si>
    <t>09/21/86</t>
  </si>
  <si>
    <t>Fe A. Abucayon</t>
  </si>
  <si>
    <t>09/29/59</t>
  </si>
  <si>
    <t>08'/05/86</t>
  </si>
  <si>
    <t>Dionisia E. Elles</t>
  </si>
  <si>
    <t>08/21/59</t>
  </si>
  <si>
    <t>05/07/87</t>
  </si>
  <si>
    <t>08/21/20</t>
  </si>
  <si>
    <t>06/24/57</t>
  </si>
  <si>
    <t>01/20/92</t>
  </si>
  <si>
    <t>06/24/20</t>
  </si>
  <si>
    <t>Esther b. Luib</t>
  </si>
  <si>
    <t>03/04/59</t>
  </si>
  <si>
    <t>08'01/81</t>
  </si>
  <si>
    <t>03/04/20</t>
  </si>
  <si>
    <t>07/09/57</t>
  </si>
  <si>
    <t>09/01/12</t>
  </si>
  <si>
    <t>Dioscoro A. Saldo</t>
  </si>
  <si>
    <t>05/16/59</t>
  </si>
  <si>
    <t>05/16/20</t>
  </si>
  <si>
    <t>BULLO, AURELIA CASTRNUEBO</t>
  </si>
  <si>
    <t>CONOR, ROMEO GEOTINA</t>
  </si>
  <si>
    <t>FLORES, CELEDONIA ABLER</t>
  </si>
  <si>
    <t>SABALO, NENITA NAPOLES</t>
  </si>
  <si>
    <t>TINIO, ROSARIO COLINDONG</t>
  </si>
  <si>
    <t>GILDA G. BERTE, PhD, CESO VI</t>
  </si>
  <si>
    <t>14/02/2019</t>
  </si>
  <si>
    <t>ADLAO, PEPITO GUMA</t>
  </si>
  <si>
    <t>ARLAN, CECILIA ALSONG</t>
  </si>
  <si>
    <t>BONOTAN, LUISITA SEMERANO</t>
  </si>
  <si>
    <t>CHATO, SHIRLEY PONIO</t>
  </si>
  <si>
    <t>DELGADO, TEOFREDO USARES</t>
  </si>
  <si>
    <t>DIAZ, MYRNA GALINDO</t>
  </si>
  <si>
    <t>FRANCISCO, HILDA MAQUIMOT</t>
  </si>
  <si>
    <t>GASTARDO, LEONORA ALVARADO</t>
  </si>
  <si>
    <t>GENERALAO, SOLEDAD ARISTAN</t>
  </si>
  <si>
    <t>GIBERTAS, FELIX OLVIS</t>
  </si>
  <si>
    <t>SG-I</t>
  </si>
  <si>
    <t>JAMERA, ARTHUR ESCRUPOLO</t>
  </si>
  <si>
    <t>SP-IV</t>
  </si>
  <si>
    <t>JARDENIL, ZENAIDA CABALLES</t>
  </si>
  <si>
    <t>JEMINEZ, JOSEFINA LIMPOT</t>
  </si>
  <si>
    <t>DENTAL AIDE</t>
  </si>
  <si>
    <t>LOPEZ, MARIA GEMMA GERBOLINGO</t>
  </si>
  <si>
    <t>LOZANO, LUZNAIDA VALLESPIN</t>
  </si>
  <si>
    <t>ADAS-II</t>
  </si>
  <si>
    <t>MASUECOS, JOSEPHINE ELUDO</t>
  </si>
  <si>
    <t>MESIAS, ELBA ORZALES</t>
  </si>
  <si>
    <t>MOISES, LIPAO ENSOMO</t>
  </si>
  <si>
    <t>NAUL, JILMA ESPERANZA</t>
  </si>
  <si>
    <t>OLVIS, MARIBEL SARVIDA</t>
  </si>
  <si>
    <t>PEJER, ANTONIO TOLDO</t>
  </si>
  <si>
    <t>SUMANDO, MARILYN ECLEO</t>
  </si>
  <si>
    <t>TANA, ANITA LAMANILAO</t>
  </si>
  <si>
    <t>ANGOB, JESUSANA TEJADA</t>
  </si>
  <si>
    <t>BALILI, ANNABELLE TOLEDO</t>
  </si>
  <si>
    <t>BAUSING, AMADA GONO</t>
  </si>
  <si>
    <t>BERTE, GILDA GONO</t>
  </si>
  <si>
    <t>BORJA, LUCIANA SUMAMPONG</t>
  </si>
  <si>
    <t>CHOCO, YVONNE BOTERO</t>
  </si>
  <si>
    <t>CRISPO, CARLOS SUBERE</t>
  </si>
  <si>
    <t>ADA-VI</t>
  </si>
  <si>
    <t>DAHANG, MA JEAN RASONABE</t>
  </si>
  <si>
    <t>ELAPE, RAUL REVECHO</t>
  </si>
  <si>
    <t>ENSOMO, CARLITA ESPINA</t>
  </si>
  <si>
    <t>ESMERALDA, LUCENIA BORGA</t>
  </si>
  <si>
    <t>FEBRA, SEVERO PENERA</t>
  </si>
  <si>
    <t>GERALDINO, LINDA TAN</t>
  </si>
  <si>
    <t>GONZALES, SONIA JOLEJOLE</t>
  </si>
  <si>
    <t>GORGOLON, EVELYN SUAZO</t>
  </si>
  <si>
    <t>GUERRA, MELLY FUNAR</t>
  </si>
  <si>
    <t>MAZO, SOL REYNA</t>
  </si>
  <si>
    <t>MEÑOZA, ROLANDO CENTRO</t>
  </si>
  <si>
    <t>MERANO, FE EDERA</t>
  </si>
  <si>
    <t>MIRAMONTE, DANIEL PEPINO</t>
  </si>
  <si>
    <t>MIRAMONTE, EPIFANIA DUMANIG</t>
  </si>
  <si>
    <t>SPED-I</t>
  </si>
  <si>
    <t>MOCON, CEREFINO TIU</t>
  </si>
  <si>
    <t>OLIVERIO, ELCITA ENTENDEZ</t>
  </si>
  <si>
    <t>OMPOY, JEANA BERNALDEZ</t>
  </si>
  <si>
    <t>PAREDES, JANEBETH MONOY</t>
  </si>
  <si>
    <t>PONO, RONALD GERANCE</t>
  </si>
  <si>
    <t>ROJO, GRACE LICAYAN</t>
  </si>
  <si>
    <t>ROSAL, YOLANDA JUMAWAN</t>
  </si>
  <si>
    <t>SORIANO, LORNA TANTOY</t>
  </si>
  <si>
    <t>ABUAN, ROEL MORENO</t>
  </si>
  <si>
    <t>ACEVEDO, LEOSE JARDENIL</t>
  </si>
  <si>
    <t>BALNIG, EVELINA PAJOYO</t>
  </si>
  <si>
    <t>CEZAR, MARIA BELLA MORDIDO</t>
  </si>
  <si>
    <t>DAGANTE, MAXIMA PAAS</t>
  </si>
  <si>
    <t>EDER, EVANGELINE SEGUIS</t>
  </si>
  <si>
    <t>EDERA, MARIDEL ELUDO</t>
  </si>
  <si>
    <t>FERNANDEZ, JUANITA ANCHETA</t>
  </si>
  <si>
    <t>GUZMAN, FE DEQUIT</t>
  </si>
  <si>
    <t>LUNA, JOSEPHINE ASIDO</t>
  </si>
  <si>
    <t>MALAZA, CARIDAD ESPEJON</t>
  </si>
  <si>
    <t>MALINAO, MA MINDA LIBAY</t>
  </si>
  <si>
    <t>MEEHLEIB, FELIPINA FELIOLA</t>
  </si>
  <si>
    <t>SUMALINOG, AIDA RUAYA</t>
  </si>
  <si>
    <t>SYKIMTE, RUBY LINTERNA</t>
  </si>
  <si>
    <t>ALTRES, EVANGELINE LOZANO</t>
  </si>
  <si>
    <t>CELESTE, MARIETTA ALAC</t>
  </si>
  <si>
    <t>DE GUIA, VILMA ECHIN</t>
  </si>
  <si>
    <t>GESTA, MERLINDA ANGOB</t>
  </si>
  <si>
    <t>LOLO, JOCELYN PARPAN</t>
  </si>
  <si>
    <t>MACO, ROSALINDA RENDON</t>
  </si>
  <si>
    <t>MAGNO, ALUDIA LUSDOC</t>
  </si>
  <si>
    <t>MIPANA, ROSARIO PLAZA</t>
  </si>
  <si>
    <t>PAREDES, VIRGILITA ABIAN</t>
  </si>
  <si>
    <t>ABI-ABI, ESTERLINA ARTAZO</t>
  </si>
  <si>
    <t>BESINGA, REMEDIOS CABANA</t>
  </si>
  <si>
    <t>CONJURADO, MARILYN PASCUAL</t>
  </si>
  <si>
    <t>GILLO, RHODA CASER</t>
  </si>
  <si>
    <t>MONTEROS, MARIETTA SUAREZ</t>
  </si>
  <si>
    <t>NAMUAG, JEMBERTO MASAYA</t>
  </si>
  <si>
    <t>PAQUEO, JULIA TORRECAMPO</t>
  </si>
  <si>
    <t>PONGCOL, JOSEPHINE GESTA</t>
  </si>
  <si>
    <t>SOLLOSO, IDA BALLADARES</t>
  </si>
  <si>
    <t>ACCOUNTANT III</t>
  </si>
  <si>
    <t>UMBINA, GEMMA MOLETA</t>
  </si>
  <si>
    <t>CORNITES, ARSENIO JR. TOROTORO</t>
  </si>
  <si>
    <t>9/10/2020</t>
  </si>
  <si>
    <t>1-20 YRS</t>
  </si>
  <si>
    <t>X1</t>
  </si>
  <si>
    <t>DEIPARINE, UBALDO LLANOS</t>
  </si>
  <si>
    <t>5/16/2020</t>
  </si>
  <si>
    <t>21-30 YRS</t>
  </si>
  <si>
    <t>X 1.5</t>
  </si>
  <si>
    <t>LUNASIN, ARTURO MONTAUS</t>
  </si>
  <si>
    <t>Administrative Aide I</t>
  </si>
  <si>
    <t>6/21/2020</t>
  </si>
  <si>
    <t xml:space="preserve">31 ABOVE </t>
  </si>
  <si>
    <t>X 2</t>
  </si>
  <si>
    <t>MORE, FLORANTE ANUNCIADO</t>
  </si>
  <si>
    <t>Public Schools District Supervisor</t>
  </si>
  <si>
    <t>12/17/2020</t>
  </si>
  <si>
    <t>PETEROS, MYRNA CRUIZ</t>
  </si>
  <si>
    <t>11/5/2020</t>
  </si>
  <si>
    <t>AGUILLON, ESTRELLA URSABIA</t>
  </si>
  <si>
    <t>12/27/2020</t>
  </si>
  <si>
    <t>BALANSAG, CRISPINA JAGMOC</t>
  </si>
  <si>
    <t>4/18/2020</t>
  </si>
  <si>
    <t>CAGAMPANG, REBECCA ROBAS</t>
  </si>
  <si>
    <t>1/16/2020</t>
  </si>
  <si>
    <t>DALUMPINES, ANITA FAJARDO</t>
  </si>
  <si>
    <t>7/7/2020</t>
  </si>
  <si>
    <t>DEJOLDE, EVELIA CUNANAN</t>
  </si>
  <si>
    <t>5/11/2020</t>
  </si>
  <si>
    <t>GUEVARA, JAIME PEREZ</t>
  </si>
  <si>
    <t>4/1/2020</t>
  </si>
  <si>
    <t>LIGUE, REBECCA SERDENA</t>
  </si>
  <si>
    <t>7/17/2020</t>
  </si>
  <si>
    <t>MONTERO, NENITA MORANTE</t>
  </si>
  <si>
    <t>1/8/2020</t>
  </si>
  <si>
    <t>MUNAR, MARIA LUISA ESPINA</t>
  </si>
  <si>
    <t>4/28/2020</t>
  </si>
  <si>
    <t>OSTOS, BILLY MONTECLARO</t>
  </si>
  <si>
    <t>4/16/2020</t>
  </si>
  <si>
    <t>ARSENIO T. CORNITES. JR., CESO V</t>
  </si>
  <si>
    <t>HRMO II</t>
  </si>
  <si>
    <t>ABAO, RAYFROCINA TANDAYAG</t>
  </si>
  <si>
    <t>Chief Education Supervisor</t>
  </si>
  <si>
    <t>10/18/2020</t>
  </si>
  <si>
    <t>ACBAY, FELINO ADRIATICO</t>
  </si>
  <si>
    <t>10/5/2020</t>
  </si>
  <si>
    <t>ACLAN, ROSA WAGAS</t>
  </si>
  <si>
    <t>Administrative Assistant III</t>
  </si>
  <si>
    <t>ANINO, ELADIO III BARROQUILLO</t>
  </si>
  <si>
    <t>Medical Officer III</t>
  </si>
  <si>
    <t>11/4/2020</t>
  </si>
  <si>
    <t>ANTIGA, JOSEFINA PLAZA</t>
  </si>
  <si>
    <t>6/16/2020</t>
  </si>
  <si>
    <t>ANTIGUA, NOEL MENDOZA</t>
  </si>
  <si>
    <t>2/6/2020</t>
  </si>
  <si>
    <t>AQUINO, ROCHELLE SABALLA</t>
  </si>
  <si>
    <t>12/1/2020</t>
  </si>
  <si>
    <t>ARTILLO, ELVIRA JOTOJOT</t>
  </si>
  <si>
    <t>6/27/2020</t>
  </si>
  <si>
    <t>BALADAD, CLAUDIO JR. PLAZA</t>
  </si>
  <si>
    <t>BASUL, JANE CUPAY</t>
  </si>
  <si>
    <t>Education Program Supervisor</t>
  </si>
  <si>
    <t>BERMEJO, CHARITO MAGAWAY</t>
  </si>
  <si>
    <t>BERMOY, LEONILA SANCHEZ</t>
  </si>
  <si>
    <t>6/1/2020</t>
  </si>
  <si>
    <t>BERMUDEZ, BETTY DEJOLDE</t>
  </si>
  <si>
    <t>11/25/2020</t>
  </si>
  <si>
    <t>BONDOC, ANNABELLE SARIGUMBA</t>
  </si>
  <si>
    <t>Administrative Assistant II</t>
  </si>
  <si>
    <t>7/30/2020</t>
  </si>
  <si>
    <t>BONTUAN, MELINDA TOGONON</t>
  </si>
  <si>
    <t>10/9/2020</t>
  </si>
  <si>
    <t>CAGAMPANG, SUSAN EXCLAMADOR</t>
  </si>
  <si>
    <t>8/1/2020</t>
  </si>
  <si>
    <t>CERVANTES, ANACLETO ALLEGO</t>
  </si>
  <si>
    <t>3/7/2020</t>
  </si>
  <si>
    <t>CHUA, PAMFILO BADIOLA</t>
  </si>
  <si>
    <t>COSARE, VICENTE ESTORPE</t>
  </si>
  <si>
    <t>COSTAS, JULIA GALAPIN</t>
  </si>
  <si>
    <t>9/1/2020</t>
  </si>
  <si>
    <t>CUBILLAS, FLORDELIZA YSALINA</t>
  </si>
  <si>
    <t>9/8/2020</t>
  </si>
  <si>
    <t>DELLOSA, FE SERENIO</t>
  </si>
  <si>
    <t>7/3/2020</t>
  </si>
  <si>
    <t>DIZON, WILFREDO HANDAYRAN</t>
  </si>
  <si>
    <t>3/14/2020</t>
  </si>
  <si>
    <t>EDULZURA, CLARIVEL LUNASIN</t>
  </si>
  <si>
    <t>1/6/2020</t>
  </si>
  <si>
    <t>ENCISO, ELMA MIOLE</t>
  </si>
  <si>
    <t>8/2/2020</t>
  </si>
  <si>
    <t>ESMERALDA, EDELIA CAYASA</t>
  </si>
  <si>
    <t>FELIAS, APOLINARIO TILLO</t>
  </si>
  <si>
    <t>6/14/2020</t>
  </si>
  <si>
    <t>FIE, LONIE ROLDAN</t>
  </si>
  <si>
    <t>5/1/2020</t>
  </si>
  <si>
    <t>HINAYON, CHARITO MONTEROLA</t>
  </si>
  <si>
    <t>JAPOS, DIOCESIS YANDUG</t>
  </si>
  <si>
    <t>JUANICH, MARGIE TAPERE</t>
  </si>
  <si>
    <t>6/28/2020</t>
  </si>
  <si>
    <t>LABASTILLA, VICTOR PIENCINAVES</t>
  </si>
  <si>
    <t>LUYAHAN, JESUSA HINAYON</t>
  </si>
  <si>
    <t>Administrative Aide III</t>
  </si>
  <si>
    <t>MONOY, CRISMAR CEBRIAN</t>
  </si>
  <si>
    <t>11/20/2020</t>
  </si>
  <si>
    <t>MORON, ELVINA GRANA</t>
  </si>
  <si>
    <t>6/22/2020</t>
  </si>
  <si>
    <t>MUSICO, VICTORIA CELMAR</t>
  </si>
  <si>
    <t>PACENO, EVELYN BIBAT</t>
  </si>
  <si>
    <t>ROBLES, BELLE JOY TRINIDAD</t>
  </si>
  <si>
    <t>9/16/2020</t>
  </si>
  <si>
    <t>ROBLES, DANNY EMPIG</t>
  </si>
  <si>
    <t>SANCHEZ, DEMINDA AUGUIS</t>
  </si>
  <si>
    <t>1/15/2020</t>
  </si>
  <si>
    <t>SARITA, IMELDA GRINGIN</t>
  </si>
  <si>
    <t>2/9/2020</t>
  </si>
  <si>
    <t>SIEGA, ELVIRA HATAGUE</t>
  </si>
  <si>
    <t>10/10/2020</t>
  </si>
  <si>
    <t>SUMAHIT, ROGELIO SAAVEDRA</t>
  </si>
  <si>
    <t>8/20/2020</t>
  </si>
  <si>
    <t>TORREON, NELIA GUMADLAS</t>
  </si>
  <si>
    <t>7/1/2020</t>
  </si>
  <si>
    <t>VILLANUEVA, DORIS PUYO</t>
  </si>
  <si>
    <t>1/5/2020</t>
  </si>
  <si>
    <t>ABELGAS, MARLYVIC MOLETA</t>
  </si>
  <si>
    <t>11/7/2020</t>
  </si>
  <si>
    <t>ABUAN, OFELIA MAGRILOS</t>
  </si>
  <si>
    <t>7/15/2020</t>
  </si>
  <si>
    <t>ACIGA, WILMA HORTADO</t>
  </si>
  <si>
    <t>9/5/2020</t>
  </si>
  <si>
    <t>ALBURO, ANNIE SUBRASTAS</t>
  </si>
  <si>
    <t>10/15/2020</t>
  </si>
  <si>
    <t>ALEJANDRIA, SUSAN HALLASGO</t>
  </si>
  <si>
    <t>2/21/2020</t>
  </si>
  <si>
    <t>AMPER, LEONIIDA PAEL</t>
  </si>
  <si>
    <t>8/17/2020</t>
  </si>
  <si>
    <t>AMPONG, OFELIA RODRIGUEZ</t>
  </si>
  <si>
    <t>1/22/2020</t>
  </si>
  <si>
    <t>ARGAWANON, ALICIA GULLE</t>
  </si>
  <si>
    <t>1/20/2020</t>
  </si>
  <si>
    <t>BACOLOD, CRISTINA MADRONERO</t>
  </si>
  <si>
    <t>6/10/2020</t>
  </si>
  <si>
    <t>BAJAN, EVANGELINE SUGSE</t>
  </si>
  <si>
    <t>BALLANCA, MARIBREN MORAN</t>
  </si>
  <si>
    <t>7/21/2020</t>
  </si>
  <si>
    <t>BARSAGA, DELFA MISSION</t>
  </si>
  <si>
    <t>BERAY, JERRY LUISON</t>
  </si>
  <si>
    <t>10/1/2020</t>
  </si>
  <si>
    <t>BERIDO, EMETERIO TABADA</t>
  </si>
  <si>
    <t>BESAS, AGAPITA LUIZON</t>
  </si>
  <si>
    <t>BOTOY, MANOLITA GANDIONGCO</t>
  </si>
  <si>
    <t>BUENA, JOCELYN MORTA</t>
  </si>
  <si>
    <t>12/8/2020</t>
  </si>
  <si>
    <t>CABIL, LILIBETH PERRAL</t>
  </si>
  <si>
    <t>8/3/2020</t>
  </si>
  <si>
    <t>CAMPOS, ELIZABETH CABANGON</t>
  </si>
  <si>
    <t>6/20/2020</t>
  </si>
  <si>
    <t>CASIDO, JASMIN HOYLE</t>
  </si>
  <si>
    <t>2/12/2020</t>
  </si>
  <si>
    <t>CASTILLA, GERNA OCHAVILLO</t>
  </si>
  <si>
    <t>6/26/2020</t>
  </si>
  <si>
    <t>CATUBIG, ESTHER ABA</t>
  </si>
  <si>
    <t>8/24/2020</t>
  </si>
  <si>
    <t>CERVANTES, GERMENIA BALORIA</t>
  </si>
  <si>
    <t>6/30/2020</t>
  </si>
  <si>
    <t>DAPAR, NANCY SAGOSO</t>
  </si>
  <si>
    <t>6/19/2020</t>
  </si>
  <si>
    <t>DAVALAN, JULIANA PESITAS</t>
  </si>
  <si>
    <t>7/19/2020</t>
  </si>
  <si>
    <t>DE GRACIA, LEILANIE CAGAMPANG</t>
  </si>
  <si>
    <t>8/16/2020</t>
  </si>
  <si>
    <t>DELA CRUZ, JOSEPHINE MIGUILLAS</t>
  </si>
  <si>
    <t>1/4/2020</t>
  </si>
  <si>
    <t>DELA TORRE, EVANGELINE PUJADAS</t>
  </si>
  <si>
    <t>7/28/2020</t>
  </si>
  <si>
    <t>DIEZ, LEONORA TORRALBA</t>
  </si>
  <si>
    <t>9/19/2020</t>
  </si>
  <si>
    <t>DINERMAN, CARMENCITA PACON</t>
  </si>
  <si>
    <t>DUMANON, JORGETTE SORIANO</t>
  </si>
  <si>
    <t>8/9/2020</t>
  </si>
  <si>
    <t>DYPONGCO, TEODORICA ESPINO</t>
  </si>
  <si>
    <t>8/21/2020</t>
  </si>
  <si>
    <t>ENRIQUEZ, HENRIETTA UMBAAD</t>
  </si>
  <si>
    <t>ESPARAGOZA, ELVIRA MADERA</t>
  </si>
  <si>
    <t>Special Education Teacher I</t>
  </si>
  <si>
    <t>6/23/2020</t>
  </si>
  <si>
    <t>FELIX, LORNA DINSAG</t>
  </si>
  <si>
    <t>9/6/2020</t>
  </si>
  <si>
    <t>FLORES, CELESIA JAMERO</t>
  </si>
  <si>
    <t>8/30/2020</t>
  </si>
  <si>
    <t>FUERTES, JOSIAS BERRIDO</t>
  </si>
  <si>
    <t>GAGAP, EVELYN BERNALDEZ</t>
  </si>
  <si>
    <t>6/13/2020</t>
  </si>
  <si>
    <t>GALINATO, JESUSA PIQUERO</t>
  </si>
  <si>
    <t>11/3/2020</t>
  </si>
  <si>
    <t>GORRA, GEORGINA CASTRODES</t>
  </si>
  <si>
    <t>8/4/2020</t>
  </si>
  <si>
    <t>GUERGIO, WHELMA ALEJANDRO</t>
  </si>
  <si>
    <t>GUPANA, BELLA AURORA LARODA</t>
  </si>
  <si>
    <t>GUZO, EUNICE RIVERO</t>
  </si>
  <si>
    <t>7/16/2020</t>
  </si>
  <si>
    <t>GUZO, LEONARDO GATO</t>
  </si>
  <si>
    <t>11/8/2020</t>
  </si>
  <si>
    <t>JAMERO, VERONICA LEDESMA</t>
  </si>
  <si>
    <t>JANIOLA, AIDA DALAGON</t>
  </si>
  <si>
    <t>JONGKO, LUZVIMINDA TIBOR</t>
  </si>
  <si>
    <t>9/12/2020</t>
  </si>
  <si>
    <t>LACRE, SUSAN RAFOSALA</t>
  </si>
  <si>
    <t>LAMOSTE, IGMEDIO QUIAMCO</t>
  </si>
  <si>
    <t>6/17/2020</t>
  </si>
  <si>
    <t>LARODA, TERESITA DALAPO</t>
  </si>
  <si>
    <t>6/15/2020</t>
  </si>
  <si>
    <t>LATIGO, EVANGELINE SAYAS</t>
  </si>
  <si>
    <t>9/9/2020</t>
  </si>
  <si>
    <t>LEBUMFACIL, EVANGELISTA BALANSAG</t>
  </si>
  <si>
    <t>7/18/2020</t>
  </si>
  <si>
    <t>LEGASPI, VIRGINIA SUMAYANG</t>
  </si>
  <si>
    <t>10/7/2020</t>
  </si>
  <si>
    <t>LIQUIGAN, LETECIA TRINQUETE</t>
  </si>
  <si>
    <t>1/14/2020</t>
  </si>
  <si>
    <t>LITUA?AS, LORNA AGUIPO</t>
  </si>
  <si>
    <t>LOFRANCO, DESIDERIO DIVINAGRACIA</t>
  </si>
  <si>
    <t>3/20/2020</t>
  </si>
  <si>
    <t>LUNETA, ROMAN PEREZ</t>
  </si>
  <si>
    <t>7/25/2020</t>
  </si>
  <si>
    <t>MAGPALE, RICARDA ANTIGA</t>
  </si>
  <si>
    <t>10/8/2020</t>
  </si>
  <si>
    <t>MARTIZANO, JESUSA EGONA</t>
  </si>
  <si>
    <t>7/8/2020</t>
  </si>
  <si>
    <t>MEJARITO, JANETH FELIAS</t>
  </si>
  <si>
    <t>7/14/2020</t>
  </si>
  <si>
    <t>MIRANDA, JOEDEL CUTAMORA</t>
  </si>
  <si>
    <t>7/11/2020</t>
  </si>
  <si>
    <t>MORDENO, MARILYN MONTIL</t>
  </si>
  <si>
    <t>11/12/2020</t>
  </si>
  <si>
    <t>MORIT, DELIEN MORAN</t>
  </si>
  <si>
    <t>2/4/2020</t>
  </si>
  <si>
    <t>MORTA, EGLICISIMA MIJARES</t>
  </si>
  <si>
    <t>1/25/2020</t>
  </si>
  <si>
    <t>MUSICO, JOSEFINA DIONALDO</t>
  </si>
  <si>
    <t>NAHIAL, HERMELITA LAFUENTE</t>
  </si>
  <si>
    <t>11/30/2020</t>
  </si>
  <si>
    <t>NAKILA, VERONICA HERBAS</t>
  </si>
  <si>
    <t>2/5/2020</t>
  </si>
  <si>
    <t>NALDOZA, MERNA TUMARLAS</t>
  </si>
  <si>
    <t>NARADA, ROSALINDA BERMUDEZ</t>
  </si>
  <si>
    <t>7/4/2020</t>
  </si>
  <si>
    <t>OBLIOSCA, HELEN BALLARA</t>
  </si>
  <si>
    <t>OGCANG, ANGELINA GARCIA</t>
  </si>
  <si>
    <t>OLVIDADO, REBECCA DESUYO</t>
  </si>
  <si>
    <t>12/2/2020</t>
  </si>
  <si>
    <t>OROPA, CORAZON OLALO</t>
  </si>
  <si>
    <t>6/25/2020</t>
  </si>
  <si>
    <t>ORTIGAS, JOY SATOQUIA</t>
  </si>
  <si>
    <t>10/28/2020</t>
  </si>
  <si>
    <t>PAGARA, EDEN LUBOG</t>
  </si>
  <si>
    <t>6/29/2020</t>
  </si>
  <si>
    <t>PANCHITO, ELWIN GABILIGNO</t>
  </si>
  <si>
    <t>6/18/2020</t>
  </si>
  <si>
    <t>PANUNCIO, EMMA SAJULGA</t>
  </si>
  <si>
    <t>12/15/2020</t>
  </si>
  <si>
    <t>PERANG, HAZEL VILLORIA</t>
  </si>
  <si>
    <t>RAMOS, LEONIDA CELERES</t>
  </si>
  <si>
    <t>REYES, LYDIA CURADA</t>
  </si>
  <si>
    <t>SAGRAGAO, RAYMUNDA BALLOS</t>
  </si>
  <si>
    <t>SALAMANCA, ERNESTO DACUYLO</t>
  </si>
  <si>
    <t>SALUTA, HELEN MACABUDBUD</t>
  </si>
  <si>
    <t>10/12/2020</t>
  </si>
  <si>
    <t>SUPAS, MARILOU RUIZ</t>
  </si>
  <si>
    <t>TADLIP, ZENAIDA UNABIA</t>
  </si>
  <si>
    <t>2/3/2020</t>
  </si>
  <si>
    <t>TAN, MARGIE TEE</t>
  </si>
  <si>
    <t>TANCINCO, JESSIEFLOR BARRIENTOS</t>
  </si>
  <si>
    <t>1/2/2020</t>
  </si>
  <si>
    <t>TAPAYAN, NILDA MONTANTE</t>
  </si>
  <si>
    <t>TUBASIS, EDNA LEONOR ESCANA</t>
  </si>
  <si>
    <t>7/10/2020</t>
  </si>
  <si>
    <t>TUPAZ, EDGARDO BACANTO</t>
  </si>
  <si>
    <t>7/22/2020</t>
  </si>
  <si>
    <t>VARQUEZ, JOCELYN VEYRA</t>
  </si>
  <si>
    <t>12/3/2020</t>
  </si>
  <si>
    <t>VILLACASTIN, ANECITA FELLON</t>
  </si>
  <si>
    <t>YSALINA, CARMELITA AMONCIO</t>
  </si>
  <si>
    <t>AROCHA, LYDIA GRANA</t>
  </si>
  <si>
    <t>2/10/2020</t>
  </si>
  <si>
    <t>ATIENZA, LEONILA OMOSURA</t>
  </si>
  <si>
    <t>1/12/2020</t>
  </si>
  <si>
    <t>BASCO, RENITA FUNCHICA</t>
  </si>
  <si>
    <t>7/23/2020</t>
  </si>
  <si>
    <t>BINABAE, EDEN DAMIAN</t>
  </si>
  <si>
    <t>1/18/2020</t>
  </si>
  <si>
    <t>CABALANG, CATALINA SALIBAY</t>
  </si>
  <si>
    <t>CLORIBEL, ABELLA JUMAWID</t>
  </si>
  <si>
    <t>9/4/2020</t>
  </si>
  <si>
    <t>DEIPARINE, ZOSIMA GALEON</t>
  </si>
  <si>
    <t>DELIGERO, VIRGINIA FLORES</t>
  </si>
  <si>
    <t>FAJARDO, MILAGROS LIMBAGA</t>
  </si>
  <si>
    <t>FRANCO, SAMUEL AMAY</t>
  </si>
  <si>
    <t>JAMERO, BEATRIZ BERNADEZ</t>
  </si>
  <si>
    <t>8/19/2020</t>
  </si>
  <si>
    <t>JUMAO AS, PEDRITA LACEA</t>
  </si>
  <si>
    <t>LAROA, ERLINDA CABERIO</t>
  </si>
  <si>
    <t>8/25/2020</t>
  </si>
  <si>
    <t>MONTEROLA, AYRITA TISANG</t>
  </si>
  <si>
    <t>ONDOY, NILAN BONGATO</t>
  </si>
  <si>
    <t>12/23/2020</t>
  </si>
  <si>
    <t>PAREDES, EMMA CABASAGAN</t>
  </si>
  <si>
    <t>1/1/2020</t>
  </si>
  <si>
    <t>PARULAN, VIRGINIA AMORA</t>
  </si>
  <si>
    <t>REVECHO, CORA UGAY</t>
  </si>
  <si>
    <t>ROBLES, AURORA GUILLARTE</t>
  </si>
  <si>
    <t>9/20/2020</t>
  </si>
  <si>
    <t>UBANAN, NENA JAMERO</t>
  </si>
  <si>
    <t>7/27/2020</t>
  </si>
  <si>
    <t>UBANAN, TITA LIGAYA SAJOR</t>
  </si>
  <si>
    <t>VERGARA, LEAH BUSTILLO</t>
  </si>
  <si>
    <t>VERTUDAZO, EDNA PACALDO</t>
  </si>
  <si>
    <t>ABUCEJO, LYDIA DADAY</t>
  </si>
  <si>
    <t>MORADO, VIOLETA RODRIGUEZ</t>
  </si>
  <si>
    <t>9/15/2020</t>
  </si>
  <si>
    <t>MORE, MERLINDA TRANQUILAN</t>
  </si>
  <si>
    <t>10/22/2020</t>
  </si>
  <si>
    <t>PAGLINAWAN, BERNADETH JANE TADO</t>
  </si>
  <si>
    <t>RODRIGUEZ, CONCEPCION GENERAL</t>
  </si>
  <si>
    <t>SIEGA, DIOSDADA GOOPIO</t>
  </si>
  <si>
    <t>6/7/2020</t>
  </si>
  <si>
    <t>YSALINA, VIRGINCITA MAGTASA</t>
  </si>
  <si>
    <t>1/7/2020</t>
  </si>
  <si>
    <t>4-7-54</t>
  </si>
  <si>
    <t>4-8-20</t>
  </si>
  <si>
    <t>ABADIEZ</t>
  </si>
  <si>
    <t>12-2-59</t>
  </si>
  <si>
    <t>6-16-96</t>
  </si>
  <si>
    <t>12-3-20</t>
  </si>
  <si>
    <t>ALFEREZ</t>
  </si>
  <si>
    <t>PRAXIDES</t>
  </si>
  <si>
    <t>7-20-60</t>
  </si>
  <si>
    <t>10-21-11</t>
  </si>
  <si>
    <t>10-22-20</t>
  </si>
  <si>
    <t>APARICIO</t>
  </si>
  <si>
    <t>EDITHA</t>
  </si>
  <si>
    <t>10-29-60</t>
  </si>
  <si>
    <t>11-09-89</t>
  </si>
  <si>
    <t>11-10-20</t>
  </si>
  <si>
    <t>1-23-20</t>
  </si>
  <si>
    <t>4-14-20</t>
  </si>
  <si>
    <t>VICENTE</t>
  </si>
  <si>
    <t>4-12-60</t>
  </si>
  <si>
    <t>7-09-84</t>
  </si>
  <si>
    <t>7-10-20</t>
  </si>
  <si>
    <t>BELLEZAS</t>
  </si>
  <si>
    <t>LUISA</t>
  </si>
  <si>
    <t>8-24-60</t>
  </si>
  <si>
    <t>8-11-87</t>
  </si>
  <si>
    <t>8-12-20</t>
  </si>
  <si>
    <t>OZITA</t>
  </si>
  <si>
    <t>E</t>
  </si>
  <si>
    <t>3-13-60</t>
  </si>
  <si>
    <t>8-05-85</t>
  </si>
  <si>
    <t>8-06-20</t>
  </si>
  <si>
    <t>5-19-20</t>
  </si>
  <si>
    <t>CAIPILAN</t>
  </si>
  <si>
    <t>FELICITAS</t>
  </si>
  <si>
    <t>01-01-59</t>
  </si>
  <si>
    <t>8-08-00</t>
  </si>
  <si>
    <t>01-02-20</t>
  </si>
  <si>
    <t>3-24-20</t>
  </si>
  <si>
    <t>2-09-92</t>
  </si>
  <si>
    <t>4-4-20</t>
  </si>
  <si>
    <t>11-4-20</t>
  </si>
  <si>
    <t>10-21-20</t>
  </si>
  <si>
    <t>9-5-19</t>
  </si>
  <si>
    <t>NEMA</t>
  </si>
  <si>
    <t>3-18-60</t>
  </si>
  <si>
    <t>9-02-96</t>
  </si>
  <si>
    <t>9-03-20</t>
  </si>
  <si>
    <t>1-27-20</t>
  </si>
  <si>
    <t>DIEZ</t>
  </si>
  <si>
    <t>AURORA</t>
  </si>
  <si>
    <t>4-03-60</t>
  </si>
  <si>
    <t>8-01-96</t>
  </si>
  <si>
    <t>8-02-20</t>
  </si>
  <si>
    <t>SUB TOTAL</t>
  </si>
  <si>
    <t>February 08, 2019</t>
  </si>
  <si>
    <t>Balance Forwarded</t>
  </si>
  <si>
    <t>Y</t>
  </si>
  <si>
    <t>7-01-89</t>
  </si>
  <si>
    <t>9-24-20</t>
  </si>
  <si>
    <t>12-9-20</t>
  </si>
  <si>
    <t>GAMORA</t>
  </si>
  <si>
    <t>3-16-59</t>
  </si>
  <si>
    <t>1-09-06</t>
  </si>
  <si>
    <t>3-17-20</t>
  </si>
  <si>
    <t>2-06-20</t>
  </si>
  <si>
    <t>GUIRIGAY</t>
  </si>
  <si>
    <t>SPET-1</t>
  </si>
  <si>
    <t>5-11-59</t>
  </si>
  <si>
    <t>1-17-05</t>
  </si>
  <si>
    <t>5-12-20</t>
  </si>
  <si>
    <t>JOSOL</t>
  </si>
  <si>
    <t>ENELINA</t>
  </si>
  <si>
    <t>5-16-60</t>
  </si>
  <si>
    <t>8-17-98</t>
  </si>
  <si>
    <t>8-18-20</t>
  </si>
  <si>
    <t>4-20-20</t>
  </si>
  <si>
    <t>5-05-56</t>
  </si>
  <si>
    <t>5-06-20</t>
  </si>
  <si>
    <t>LAUDE</t>
  </si>
  <si>
    <t>EDEN</t>
  </si>
  <si>
    <t>1-19-59</t>
  </si>
  <si>
    <t>6-01-84</t>
  </si>
  <si>
    <t>1-20-20</t>
  </si>
  <si>
    <t>11-16-20</t>
  </si>
  <si>
    <t>5-20-20</t>
  </si>
  <si>
    <t>MABIDO</t>
  </si>
  <si>
    <t>MARIA</t>
  </si>
  <si>
    <t>J</t>
  </si>
  <si>
    <t>8-15-59</t>
  </si>
  <si>
    <t>11-24-87</t>
  </si>
  <si>
    <t>8-16-20</t>
  </si>
  <si>
    <t>MACHITAR</t>
  </si>
  <si>
    <t>MARY ANN</t>
  </si>
  <si>
    <t>8-22-59</t>
  </si>
  <si>
    <t>11-18-96</t>
  </si>
  <si>
    <t>8-23-20</t>
  </si>
  <si>
    <t>V</t>
  </si>
  <si>
    <t>6-8-20</t>
  </si>
  <si>
    <t>MONTEROSO</t>
  </si>
  <si>
    <t>ESTELITA</t>
  </si>
  <si>
    <t>5-24-59</t>
  </si>
  <si>
    <t>6-13-96</t>
  </si>
  <si>
    <t>5-25-20</t>
  </si>
  <si>
    <t>NARRA</t>
  </si>
  <si>
    <t>ANTONIETA</t>
  </si>
  <si>
    <t>O</t>
  </si>
  <si>
    <t>3-22-59</t>
  </si>
  <si>
    <t>8-01-88</t>
  </si>
  <si>
    <t>3-23-20</t>
  </si>
  <si>
    <t>2-27-20</t>
  </si>
  <si>
    <t>1-03-02</t>
  </si>
  <si>
    <t>4-16-20</t>
  </si>
  <si>
    <t>12-25-20</t>
  </si>
  <si>
    <t>RANAY</t>
  </si>
  <si>
    <t>7-16-59</t>
  </si>
  <si>
    <t>11-20-86</t>
  </si>
  <si>
    <t>7-17-20</t>
  </si>
  <si>
    <t>4-6-20</t>
  </si>
  <si>
    <t>Chief EPS</t>
  </si>
  <si>
    <t>5-23-20</t>
  </si>
  <si>
    <t>5-28-60</t>
  </si>
  <si>
    <t>12-01-87</t>
  </si>
  <si>
    <t>12-02-20</t>
  </si>
  <si>
    <t>3-01-60</t>
  </si>
  <si>
    <t>9-10-96</t>
  </si>
  <si>
    <t>9-11-20</t>
  </si>
  <si>
    <t>ROSARIO</t>
  </si>
  <si>
    <t>12-01-60</t>
  </si>
  <si>
    <t>3-01-87</t>
  </si>
  <si>
    <t>3-02-20</t>
  </si>
  <si>
    <t>CLARO RIEL</t>
  </si>
  <si>
    <t>8-12-60</t>
  </si>
  <si>
    <t>9-28-94</t>
  </si>
  <si>
    <t>9-29-20</t>
  </si>
  <si>
    <t>ROYO</t>
  </si>
  <si>
    <t>HERMINIA</t>
  </si>
  <si>
    <t>2-12-59</t>
  </si>
  <si>
    <t>8-17-85</t>
  </si>
  <si>
    <t>2-13-20</t>
  </si>
  <si>
    <t>ANTONIO</t>
  </si>
  <si>
    <t>5-10-60</t>
  </si>
  <si>
    <t>10-21-96</t>
  </si>
  <si>
    <t>SIAREZ</t>
  </si>
  <si>
    <t>F</t>
  </si>
  <si>
    <t>4-4-59</t>
  </si>
  <si>
    <t>9-2-88</t>
  </si>
  <si>
    <t>4-5-20</t>
  </si>
  <si>
    <t>SIAROT</t>
  </si>
  <si>
    <t>10-16-59</t>
  </si>
  <si>
    <t>7-03-89</t>
  </si>
  <si>
    <t>10-17-20</t>
  </si>
  <si>
    <t>SILVOSA</t>
  </si>
  <si>
    <t>ZOSIMA</t>
  </si>
  <si>
    <t>6-25-60</t>
  </si>
  <si>
    <t>6-20-20</t>
  </si>
  <si>
    <t>8-2-56</t>
  </si>
  <si>
    <t>9-01-89</t>
  </si>
  <si>
    <t>8-3-20</t>
  </si>
  <si>
    <t>11-20-59</t>
  </si>
  <si>
    <t>8-27-85</t>
  </si>
  <si>
    <t>11-21-20</t>
  </si>
  <si>
    <t>TOMOGBONG</t>
  </si>
  <si>
    <t>MARIETA</t>
  </si>
  <si>
    <t>7-19-59</t>
  </si>
  <si>
    <t>1-09-89</t>
  </si>
  <si>
    <t>7-20-20</t>
  </si>
  <si>
    <t>4-19-20</t>
  </si>
  <si>
    <t>05-02-02</t>
  </si>
  <si>
    <t>1-15-20</t>
  </si>
  <si>
    <t>ZERDA</t>
  </si>
  <si>
    <t>LIWAYWAY</t>
  </si>
  <si>
    <t>6-13-60</t>
  </si>
  <si>
    <t>7-01-91</t>
  </si>
  <si>
    <t>7-02-20</t>
  </si>
  <si>
    <t>10-8-20</t>
  </si>
  <si>
    <t>6-7-20</t>
  </si>
  <si>
    <t>ANQUILIANO</t>
  </si>
  <si>
    <t>1-29-59</t>
  </si>
  <si>
    <t>1-18-81</t>
  </si>
  <si>
    <t>1-30-20</t>
  </si>
  <si>
    <t>3-18-20</t>
  </si>
  <si>
    <t>EFREN</t>
  </si>
  <si>
    <t>6-17-60</t>
  </si>
  <si>
    <t>12-04-95</t>
  </si>
  <si>
    <t>6-18-20</t>
  </si>
  <si>
    <t>MIRANDA</t>
  </si>
  <si>
    <t>NENITA</t>
  </si>
  <si>
    <t>4-8-56</t>
  </si>
  <si>
    <t>4-9-20</t>
  </si>
  <si>
    <t>8-10-20</t>
  </si>
  <si>
    <t>GELI</t>
  </si>
  <si>
    <t>JUDITH</t>
  </si>
  <si>
    <t>6-27-59</t>
  </si>
  <si>
    <t>3-25-92</t>
  </si>
  <si>
    <t>6-28-20</t>
  </si>
  <si>
    <t>JONSON</t>
  </si>
  <si>
    <t>1-13-59</t>
  </si>
  <si>
    <t>1-14-20</t>
  </si>
  <si>
    <t>3-10-20</t>
  </si>
  <si>
    <t>10-1-20</t>
  </si>
  <si>
    <t>MARIA CORAZON</t>
  </si>
  <si>
    <t>10-3-20</t>
  </si>
  <si>
    <t>8-24-59</t>
  </si>
  <si>
    <t>8-25-20</t>
  </si>
  <si>
    <t>MARLYNDA</t>
  </si>
  <si>
    <t>4-28-60</t>
  </si>
  <si>
    <t>6-19-86</t>
  </si>
  <si>
    <t>4th TRANCH</t>
  </si>
  <si>
    <t>B. MALIMONO NHS</t>
  </si>
  <si>
    <t>III. SECONDARY (IU's)</t>
  </si>
  <si>
    <t>F. CAMPO NATIONAL HIGH SCHOOL</t>
  </si>
  <si>
    <t>GALEON, Benita G.</t>
  </si>
  <si>
    <t xml:space="preserve">                       RACHEL JADE B. DELA CRUZ</t>
  </si>
  <si>
    <t>12/01/2019</t>
  </si>
  <si>
    <t xml:space="preserve">                 Administrative Officer IV (HRMO)</t>
  </si>
  <si>
    <t>RECUERDO, Concepcion E.</t>
  </si>
  <si>
    <t>OLVEZ, Regina A.</t>
  </si>
  <si>
    <t>ESCABAL, Rafael L.</t>
  </si>
  <si>
    <t>LABAJO, Emy D.</t>
  </si>
  <si>
    <t>GINGO, Marlita L.</t>
  </si>
  <si>
    <t>MORA, Gina P.</t>
  </si>
  <si>
    <t>JUMALON, Gertrudes L.</t>
  </si>
  <si>
    <t>COPAG, Mena B.</t>
  </si>
  <si>
    <t>CAGASAN, Floriana N.</t>
  </si>
  <si>
    <t>RUBI, Elsa L.</t>
  </si>
  <si>
    <t>ODTOJAN, Alberta A.</t>
  </si>
  <si>
    <t>DALUGDOG, Leonida S.</t>
  </si>
  <si>
    <t>DAGA-AS, Jessie S.</t>
  </si>
  <si>
    <t>SEPRIA, Nelita C.</t>
  </si>
  <si>
    <t>TULANG, Virgilio R.</t>
  </si>
  <si>
    <t>ORGIL, Mercedita A.</t>
  </si>
  <si>
    <t>RIVERO, Sylvia J.</t>
  </si>
  <si>
    <t>ELIOT, Trinidad P.</t>
  </si>
  <si>
    <t>UNGUI, Jerry S</t>
  </si>
  <si>
    <t>LINCUNA, Gloria A.</t>
  </si>
  <si>
    <t>ORIAS, Alberto, Jr.</t>
  </si>
  <si>
    <t>BALUYA, Marilyn M.</t>
  </si>
  <si>
    <t>DAGASDAS, Myrna P.</t>
  </si>
  <si>
    <t>CARTIN, Gemma C.</t>
  </si>
  <si>
    <t>PAGARA, Rosalina C.</t>
  </si>
  <si>
    <t>MALUBAY, Rafaelina  T.</t>
  </si>
  <si>
    <t>ZERDA, Marlyvic L.</t>
  </si>
  <si>
    <t>SUMARAY, Genara A.</t>
  </si>
  <si>
    <t>TIGAO, Rosita E.</t>
  </si>
  <si>
    <t>POBE, Marivic B.</t>
  </si>
  <si>
    <t>FERMACE, Beberiana B.</t>
  </si>
  <si>
    <t>LUSICA, Venancio C. Jr.</t>
  </si>
  <si>
    <t>DIGOL, Susan B.</t>
  </si>
  <si>
    <t>A0-V</t>
  </si>
  <si>
    <t>BUAL, Mirasol E.</t>
  </si>
  <si>
    <t>MESIAS, Rosita M.</t>
  </si>
  <si>
    <t>DIALDE, Elsa S.</t>
  </si>
  <si>
    <t>BAGAMANO, Macelinda J.</t>
  </si>
  <si>
    <t>SAMACO, Carmen</t>
  </si>
  <si>
    <t>SAGARIO, Abegail A</t>
  </si>
  <si>
    <t>TADULAN, Mary Grace M.</t>
  </si>
  <si>
    <t>II. SECONDARY</t>
  </si>
  <si>
    <t xml:space="preserve">  II.A: Non IU's</t>
  </si>
  <si>
    <t>A. CANTAPOY NHS</t>
  </si>
  <si>
    <t>B. MAGPAYANG NHS</t>
  </si>
  <si>
    <t>RELLIQUETE, Grace E.</t>
  </si>
  <si>
    <t>C. SENIOR HIGH SCHOOL</t>
  </si>
  <si>
    <t>CORTES, Aurelio C.</t>
  </si>
  <si>
    <t>CURIAS, Edgar A.</t>
  </si>
  <si>
    <t xml:space="preserve">  II.B:  IU's</t>
  </si>
  <si>
    <t xml:space="preserve">       A. ALEGRIA NATIONAL HIGH SCHOOL</t>
  </si>
  <si>
    <t>BENIGA, NELIA Pamonag</t>
  </si>
  <si>
    <t>SST - I</t>
  </si>
  <si>
    <t>ESTOCONING, LEONIDES Sajolan</t>
  </si>
  <si>
    <t>ILOGON, GAY Lumotos</t>
  </si>
  <si>
    <t>SST - III</t>
  </si>
  <si>
    <r>
      <t>MI</t>
    </r>
    <r>
      <rPr>
        <sz val="11"/>
        <color theme="1"/>
        <rFont val="Calibri"/>
        <family val="2"/>
      </rPr>
      <t>ÑOZA, MILDRED Tuozo</t>
    </r>
  </si>
  <si>
    <t xml:space="preserve">       B. AMANDO A. FABIO MEMORIAL NHS</t>
  </si>
  <si>
    <t>NORMA P. MORALES</t>
  </si>
  <si>
    <t>FELIPA B. CATUBIGAN</t>
  </si>
  <si>
    <t xml:space="preserve">       C. BACUAG NAT'L. AGRO-INDUSTRIAL SCHOOL</t>
  </si>
  <si>
    <t>ELODORA J. MADELO</t>
  </si>
  <si>
    <t>D.O.</t>
  </si>
  <si>
    <t xml:space="preserve">       D. CLAVER NATIONAL HIGH SCHOOL</t>
  </si>
  <si>
    <t>BERNABE G. ARLAN</t>
  </si>
  <si>
    <t>S. GUARD</t>
  </si>
  <si>
    <t>AURORA G. BALILI</t>
  </si>
  <si>
    <t>HELEN R. ESCALADA</t>
  </si>
  <si>
    <t>ANGELITA A. GEMAO</t>
  </si>
  <si>
    <t>NENA D. NASAYAO</t>
  </si>
  <si>
    <t>RAYMUNDO NONATO B. PAREL</t>
  </si>
  <si>
    <t>VIRGINIA P. SARVIDA</t>
  </si>
  <si>
    <t>MYRNA D. MINDAÑA</t>
  </si>
  <si>
    <t xml:space="preserve">       E. CAMPO NATIONAL HIGH SCHOOL</t>
  </si>
  <si>
    <t>Española, Alfredo T.</t>
  </si>
  <si>
    <t xml:space="preserve">Gingo, Lauro R. </t>
  </si>
  <si>
    <t>Lofranco, Caridad A.</t>
  </si>
  <si>
    <t>Matildo, Vecinta O.</t>
  </si>
  <si>
    <t xml:space="preserve">MT - I </t>
  </si>
  <si>
    <t xml:space="preserve">Ugay, Villarosa E. </t>
  </si>
  <si>
    <t xml:space="preserve">       F. CAMPO NATIONAL HIGH SCHOOL</t>
  </si>
  <si>
    <t>CABABAROS, Samuel D.</t>
  </si>
  <si>
    <t>CED II</t>
  </si>
  <si>
    <t>GUILLEN, Danilo O.</t>
  </si>
  <si>
    <t>NOMBRE, Lourdes L.</t>
  </si>
  <si>
    <t>TURNUAS, Ramon A.</t>
  </si>
  <si>
    <t xml:space="preserve">       G. MAINIT NATIONAL HIGH SCHOOL</t>
  </si>
  <si>
    <t>CORVERA, Dulcisima A.</t>
  </si>
  <si>
    <t>Tarife, Rosa C.</t>
  </si>
  <si>
    <t>MONDANO, CERNIE ARIEL M.</t>
  </si>
  <si>
    <t>Delia A. Arpilleda</t>
  </si>
  <si>
    <t>Busano, Isabel S.</t>
  </si>
  <si>
    <t xml:space="preserve">       H. MATIN-AO NATIONAL HIGH SCHOOL</t>
  </si>
  <si>
    <t>EMILIA G. LOAYON</t>
  </si>
  <si>
    <t>NORMA S. NARCANA</t>
  </si>
  <si>
    <t xml:space="preserve">       I. TAGANA-AN NATIONAL HIGH SCHOOL</t>
  </si>
  <si>
    <t>MYRNA M. SUACILLO</t>
  </si>
  <si>
    <t>NEDIE E. ALUTAYA</t>
  </si>
  <si>
    <t xml:space="preserve">       J. TIMAMANA NATIONAL HIGH SCHOOL</t>
  </si>
  <si>
    <t>BEBENCIA J. TEJADA</t>
  </si>
  <si>
    <t xml:space="preserve">       K. TOLEDO S. PANTILO MNHS</t>
  </si>
  <si>
    <t>PELMA A. PULLOS</t>
  </si>
  <si>
    <t xml:space="preserve">       L. SURIGAO DEL NORTE NATIONAL HIGH SCHOOL</t>
  </si>
  <si>
    <t>ALAGO, PRINCESITA E.</t>
  </si>
  <si>
    <t>ALMEDA, EMMA C.</t>
  </si>
  <si>
    <t>BACOLOD, LUDEM C.</t>
  </si>
  <si>
    <t>CUARES, JUDITH C.</t>
  </si>
  <si>
    <t>ECOBEN, GREGORIA D.</t>
  </si>
  <si>
    <t>ELLARINA, EMERITA M.</t>
  </si>
  <si>
    <t>GALIDO, ESTELITA G.</t>
  </si>
  <si>
    <t>LAVARES. LYDIA F.</t>
  </si>
  <si>
    <t>LIBAY, REYNARIO V.</t>
  </si>
  <si>
    <t>LUMINTAC, GENE S.</t>
  </si>
  <si>
    <t>ORILLO,  EMMA P.</t>
  </si>
  <si>
    <t>PETALLO, BONIFACIO A.</t>
  </si>
  <si>
    <t>PONGCOL, EMMA S.</t>
  </si>
  <si>
    <t>SAHIRON, IBRAHIM I.</t>
  </si>
  <si>
    <t>UGAY, TEODESIA C.</t>
  </si>
  <si>
    <t>Ad. Aide IV</t>
  </si>
  <si>
    <t>WAMINAL, CECILIA E.</t>
  </si>
  <si>
    <t>ANTONINA</t>
  </si>
  <si>
    <t>05/03/2020</t>
  </si>
  <si>
    <t>WEVINA</t>
  </si>
  <si>
    <t>04/29/55</t>
  </si>
  <si>
    <t>09/14/90</t>
  </si>
  <si>
    <t>04/29/2020</t>
  </si>
  <si>
    <t>03/16/2020</t>
  </si>
  <si>
    <t>SILVANO</t>
  </si>
  <si>
    <t>02/10/2020</t>
  </si>
  <si>
    <t>ROSARIO-LILIA</t>
  </si>
  <si>
    <t>04/03/2020</t>
  </si>
  <si>
    <t>PASIORCO</t>
  </si>
  <si>
    <t>YPARRAGUIRRE</t>
  </si>
  <si>
    <t>05/07/55</t>
  </si>
  <si>
    <t>06/04/01</t>
  </si>
  <si>
    <t>05/07/2020</t>
  </si>
  <si>
    <t>SUSANA</t>
  </si>
  <si>
    <t>08/17/2020</t>
  </si>
  <si>
    <t>QUINONEZ</t>
  </si>
  <si>
    <t>TESSIE</t>
  </si>
  <si>
    <t>PASCUBILLO</t>
  </si>
  <si>
    <t>08/11/55</t>
  </si>
  <si>
    <t>08/11/2020</t>
  </si>
  <si>
    <t>09/15/2020</t>
  </si>
  <si>
    <t>LUZMINDA</t>
  </si>
  <si>
    <t>08/10/2020</t>
  </si>
  <si>
    <t>MARCELINA</t>
  </si>
  <si>
    <t>12/02/2020</t>
  </si>
  <si>
    <t>VIOLETA</t>
  </si>
  <si>
    <t>DELMA</t>
  </si>
  <si>
    <t>02/27/2020</t>
  </si>
  <si>
    <t>RAMONITA</t>
  </si>
  <si>
    <t>10/31/2020</t>
  </si>
  <si>
    <t>EFLIDA</t>
  </si>
  <si>
    <t>02/14/2020</t>
  </si>
  <si>
    <t>05/09/2020</t>
  </si>
  <si>
    <t>MARIA LINDA</t>
  </si>
  <si>
    <t>10/30/2020</t>
  </si>
  <si>
    <t>EPPIE P. CABRERA, AO IV</t>
  </si>
  <si>
    <t>SHIRLENE E. CRABAJALES, AO V</t>
  </si>
  <si>
    <t>January 30, 2019</t>
  </si>
  <si>
    <t xml:space="preserve">Administrative Officer </t>
  </si>
  <si>
    <t>RGG/wing…</t>
  </si>
  <si>
    <t>ABAY-ABAY</t>
  </si>
  <si>
    <t>LOURDES</t>
  </si>
  <si>
    <t>SP I</t>
  </si>
  <si>
    <t>02/11/60</t>
  </si>
  <si>
    <t>02/11/2020</t>
  </si>
  <si>
    <t>ABOLOC</t>
  </si>
  <si>
    <t>AURELIO</t>
  </si>
  <si>
    <t>10/15/59</t>
  </si>
  <si>
    <t>ABOY</t>
  </si>
  <si>
    <t>FELIXBERTO</t>
  </si>
  <si>
    <t>05/04/59</t>
  </si>
  <si>
    <t>07/01/02</t>
  </si>
  <si>
    <t>05/04/2020</t>
  </si>
  <si>
    <t xml:space="preserve">ANGELES </t>
  </si>
  <si>
    <t>02/13/2020</t>
  </si>
  <si>
    <t>ADLAWAN</t>
  </si>
  <si>
    <t>BRENDA</t>
  </si>
  <si>
    <t>URBIZTONDO</t>
  </si>
  <si>
    <t>SP III</t>
  </si>
  <si>
    <t>04/05/60</t>
  </si>
  <si>
    <t>08/22/85</t>
  </si>
  <si>
    <t>04/05/2020</t>
  </si>
  <si>
    <t>CARLOSIA</t>
  </si>
  <si>
    <t>04/21/2020</t>
  </si>
  <si>
    <t>ALBARRACIN</t>
  </si>
  <si>
    <t>PERLA</t>
  </si>
  <si>
    <t>LAGUROS</t>
  </si>
  <si>
    <t>11/15/60</t>
  </si>
  <si>
    <t>06/22/88</t>
  </si>
  <si>
    <t>11/15/2020</t>
  </si>
  <si>
    <t>CRESENCIA</t>
  </si>
  <si>
    <t>02/09/2020</t>
  </si>
  <si>
    <t>ALKUINO</t>
  </si>
  <si>
    <t>GAUDIOSA</t>
  </si>
  <si>
    <t>LIMOCON</t>
  </si>
  <si>
    <t>11/03/60</t>
  </si>
  <si>
    <t>09/03/07</t>
  </si>
  <si>
    <t>11/03/2020</t>
  </si>
  <si>
    <t>MARILYN</t>
  </si>
  <si>
    <t>TRUGILLO</t>
  </si>
  <si>
    <t>11/22/2020</t>
  </si>
  <si>
    <t>CANDONTOL</t>
  </si>
  <si>
    <t>08/23/59</t>
  </si>
  <si>
    <t>08/23/2020</t>
  </si>
  <si>
    <t>JOVITA</t>
  </si>
  <si>
    <t>12/05/2020</t>
  </si>
  <si>
    <t>AMPO</t>
  </si>
  <si>
    <t>JUSAY</t>
  </si>
  <si>
    <t>10/17/59</t>
  </si>
  <si>
    <t>01/01/91</t>
  </si>
  <si>
    <t>10/17/2020</t>
  </si>
  <si>
    <t>05/25/2020</t>
  </si>
  <si>
    <t>ANGCLA</t>
  </si>
  <si>
    <t>NICOMEDES</t>
  </si>
  <si>
    <t>TEJOR</t>
  </si>
  <si>
    <t>09/15/60</t>
  </si>
  <si>
    <t>07/01/85</t>
  </si>
  <si>
    <t>VERLINDA</t>
  </si>
  <si>
    <t>10/01/60</t>
  </si>
  <si>
    <t>01/01/94</t>
  </si>
  <si>
    <t>10/01/2020</t>
  </si>
  <si>
    <t>09/19/2020</t>
  </si>
  <si>
    <t>ARINGAL</t>
  </si>
  <si>
    <t>10/26/60</t>
  </si>
  <si>
    <t>10/18/04</t>
  </si>
  <si>
    <t>10/26/2020</t>
  </si>
  <si>
    <t>ARLEGUE</t>
  </si>
  <si>
    <t>IMELDA</t>
  </si>
  <si>
    <t>ACAAC</t>
  </si>
  <si>
    <t>02/04/59</t>
  </si>
  <si>
    <t>10/04/83</t>
  </si>
  <si>
    <t>02/04/2020</t>
  </si>
  <si>
    <t>ARNAN</t>
  </si>
  <si>
    <t>SOLITA</t>
  </si>
  <si>
    <t>GUAZON</t>
  </si>
  <si>
    <t>09/04/59</t>
  </si>
  <si>
    <t>10/18/93</t>
  </si>
  <si>
    <t>09/04/2020</t>
  </si>
  <si>
    <t>ARQUIZA</t>
  </si>
  <si>
    <t>ZAIDA</t>
  </si>
  <si>
    <t>JABAGAT</t>
  </si>
  <si>
    <t>09/12/59</t>
  </si>
  <si>
    <t>07/12/84</t>
  </si>
  <si>
    <t>09/12/2020</t>
  </si>
  <si>
    <t>JULIETA</t>
  </si>
  <si>
    <t>03/25/59</t>
  </si>
  <si>
    <t>06/09/82</t>
  </si>
  <si>
    <t>03/25/2020</t>
  </si>
  <si>
    <t>NIMFA</t>
  </si>
  <si>
    <t>01/05/2020</t>
  </si>
  <si>
    <t>NILDA</t>
  </si>
  <si>
    <t>12/22/2020</t>
  </si>
  <si>
    <t>ASOK</t>
  </si>
  <si>
    <t>LAURA</t>
  </si>
  <si>
    <t>MARAON</t>
  </si>
  <si>
    <t>07/11/59</t>
  </si>
  <si>
    <t>07/11/2020</t>
  </si>
  <si>
    <t>DELVIN</t>
  </si>
  <si>
    <t>08/28/59</t>
  </si>
  <si>
    <t>08/28/2020</t>
  </si>
  <si>
    <t>VERANO</t>
  </si>
  <si>
    <t>11/11/2020</t>
  </si>
  <si>
    <t>FLORENTINA</t>
  </si>
  <si>
    <t>06/20/2020</t>
  </si>
  <si>
    <t>JOCELYN</t>
  </si>
  <si>
    <t>02/25/2020</t>
  </si>
  <si>
    <t>CLAUDIA</t>
  </si>
  <si>
    <t>12/03/59</t>
  </si>
  <si>
    <t>09/21/83</t>
  </si>
  <si>
    <t>12/03/2020</t>
  </si>
  <si>
    <t>LANCITA</t>
  </si>
  <si>
    <t>01/13/2020</t>
  </si>
  <si>
    <t>ESTERLITA</t>
  </si>
  <si>
    <t>11/26/2020</t>
  </si>
  <si>
    <t>BALINGIT</t>
  </si>
  <si>
    <t>JULIETO</t>
  </si>
  <si>
    <t>CABILAR</t>
  </si>
  <si>
    <t>12/20/60</t>
  </si>
  <si>
    <t>11/14/94</t>
  </si>
  <si>
    <t>12/20/2020</t>
  </si>
  <si>
    <t>BANAC</t>
  </si>
  <si>
    <t>FLORIDA</t>
  </si>
  <si>
    <t>PESADO</t>
  </si>
  <si>
    <t>04/21/60</t>
  </si>
  <si>
    <t>06/10/84</t>
  </si>
  <si>
    <t>WENCESLAWA</t>
  </si>
  <si>
    <t>PONDOON</t>
  </si>
  <si>
    <t>05/01/93</t>
  </si>
  <si>
    <t>03/14/2020</t>
  </si>
  <si>
    <t>BAÑEZ</t>
  </si>
  <si>
    <t>LUCIA</t>
  </si>
  <si>
    <t>BAGASON</t>
  </si>
  <si>
    <t>10/10/59</t>
  </si>
  <si>
    <t>07/16/85</t>
  </si>
  <si>
    <t>BANGUIS</t>
  </si>
  <si>
    <t>01/06/60</t>
  </si>
  <si>
    <t>01/06/2020</t>
  </si>
  <si>
    <t>EDILBERTO</t>
  </si>
  <si>
    <t>05/22/2020</t>
  </si>
  <si>
    <t>04/06/2020</t>
  </si>
  <si>
    <t>AMELITA</t>
  </si>
  <si>
    <t>KETHY</t>
  </si>
  <si>
    <t>12/21/2020</t>
  </si>
  <si>
    <t>05/30/2020</t>
  </si>
  <si>
    <t>BOTON</t>
  </si>
  <si>
    <t>ERMELITA</t>
  </si>
  <si>
    <t>LARGADAS</t>
  </si>
  <si>
    <t>04/28/60</t>
  </si>
  <si>
    <t>12/13/88</t>
  </si>
  <si>
    <t>04/28/2020</t>
  </si>
  <si>
    <t>ESTER</t>
  </si>
  <si>
    <t>BUENAFLOR</t>
  </si>
  <si>
    <t>12/19/60</t>
  </si>
  <si>
    <t>06/08/92</t>
  </si>
  <si>
    <t>12/19/2020</t>
  </si>
  <si>
    <t>CACHO</t>
  </si>
  <si>
    <t>MALUAO</t>
  </si>
  <si>
    <t>05/27/2020</t>
  </si>
  <si>
    <t>ORNIETA</t>
  </si>
  <si>
    <t>EVELYN</t>
  </si>
  <si>
    <t>10/07/2020</t>
  </si>
  <si>
    <t>01/31/2020</t>
  </si>
  <si>
    <t>CALO</t>
  </si>
  <si>
    <t>04/28/59</t>
  </si>
  <si>
    <t>10/26/00</t>
  </si>
  <si>
    <t>MISAELA</t>
  </si>
  <si>
    <t>BACOLUD</t>
  </si>
  <si>
    <t>12/13/59</t>
  </si>
  <si>
    <t>09/23/82</t>
  </si>
  <si>
    <t>12/13/2020</t>
  </si>
  <si>
    <t>CANOY</t>
  </si>
  <si>
    <t>JEAN</t>
  </si>
  <si>
    <t>ONSING</t>
  </si>
  <si>
    <t>11/04/59</t>
  </si>
  <si>
    <t>11/04/2020</t>
  </si>
  <si>
    <t>CELSA</t>
  </si>
  <si>
    <t>11/21/2020</t>
  </si>
  <si>
    <t>02/06/2020</t>
  </si>
  <si>
    <t>EMELIE</t>
  </si>
  <si>
    <t>CILLO</t>
  </si>
  <si>
    <t>REBECCA</t>
  </si>
  <si>
    <t>MICULOB</t>
  </si>
  <si>
    <t>12/01/60</t>
  </si>
  <si>
    <t>07/11/85</t>
  </si>
  <si>
    <t>12/01/2020</t>
  </si>
  <si>
    <t>COLMINAS</t>
  </si>
  <si>
    <t>PADERAN</t>
  </si>
  <si>
    <t>04/02/60</t>
  </si>
  <si>
    <t>04/02/2020</t>
  </si>
  <si>
    <t>CONARCO</t>
  </si>
  <si>
    <t>HERNANITA</t>
  </si>
  <si>
    <t>05/26/60</t>
  </si>
  <si>
    <t>05/26/2020</t>
  </si>
  <si>
    <t>BERLINA</t>
  </si>
  <si>
    <t>07/12/2020</t>
  </si>
  <si>
    <t>ELSA</t>
  </si>
  <si>
    <t>MEDELINA</t>
  </si>
  <si>
    <t>05/28/2020</t>
  </si>
  <si>
    <t>MADILYN</t>
  </si>
  <si>
    <t>DOMINGUITO</t>
  </si>
  <si>
    <t>07/10/60</t>
  </si>
  <si>
    <t>10/15/82</t>
  </si>
  <si>
    <t>07/10/2020</t>
  </si>
  <si>
    <t>MARILOU</t>
  </si>
  <si>
    <t>08/31/2020</t>
  </si>
  <si>
    <t>ERLINDA</t>
  </si>
  <si>
    <t>JOAQUIN JR</t>
  </si>
  <si>
    <t>ANAME</t>
  </si>
  <si>
    <t>AMBRAY</t>
  </si>
  <si>
    <t>SET I</t>
  </si>
  <si>
    <t>07/20/60</t>
  </si>
  <si>
    <t>07/07/94</t>
  </si>
  <si>
    <t>07/20/2020</t>
  </si>
  <si>
    <t>CRUIZ</t>
  </si>
  <si>
    <t>ADELINE</t>
  </si>
  <si>
    <t>08/14/59</t>
  </si>
  <si>
    <t>08/14/2020</t>
  </si>
  <si>
    <t>RECITA</t>
  </si>
  <si>
    <t>DOLIENTIE</t>
  </si>
  <si>
    <t>02/13/60</t>
  </si>
  <si>
    <t>FLORITA</t>
  </si>
  <si>
    <t>RUINA</t>
  </si>
  <si>
    <t>10/16/60</t>
  </si>
  <si>
    <t>10/16/2020</t>
  </si>
  <si>
    <t>ALMA</t>
  </si>
  <si>
    <t>03/13/2020</t>
  </si>
  <si>
    <t>GIL</t>
  </si>
  <si>
    <t>CUBALLES</t>
  </si>
  <si>
    <t>NELIA</t>
  </si>
  <si>
    <t>09/10/90</t>
  </si>
  <si>
    <t>ROBERTO</t>
  </si>
  <si>
    <t>09/09/2020</t>
  </si>
  <si>
    <t>CARLOSITA</t>
  </si>
  <si>
    <t>12/10/2020</t>
  </si>
  <si>
    <t>05/07/59</t>
  </si>
  <si>
    <t>03/30/85</t>
  </si>
  <si>
    <t>BENEDENCIO</t>
  </si>
  <si>
    <t>04/22/2020</t>
  </si>
  <si>
    <t>DANO</t>
  </si>
  <si>
    <t>DELA CRUZ</t>
  </si>
  <si>
    <t>DONABELLA</t>
  </si>
  <si>
    <t>CANEDO</t>
  </si>
  <si>
    <t>05/28/60</t>
  </si>
  <si>
    <t>09/22/87</t>
  </si>
  <si>
    <t>DELGADO</t>
  </si>
  <si>
    <t>CECILIA</t>
  </si>
  <si>
    <t>PUL</t>
  </si>
  <si>
    <t>12/04/60</t>
  </si>
  <si>
    <t>08/24/98</t>
  </si>
  <si>
    <t>12/04/2020</t>
  </si>
  <si>
    <t>RAYMUNDA</t>
  </si>
  <si>
    <t>03/11/2020</t>
  </si>
  <si>
    <t>DESOYO</t>
  </si>
  <si>
    <t>BELLALILY</t>
  </si>
  <si>
    <t>11/28/60</t>
  </si>
  <si>
    <t>06/16/86</t>
  </si>
  <si>
    <t>11/28/2020</t>
  </si>
  <si>
    <t>ELENA</t>
  </si>
  <si>
    <t>12/09/2020</t>
  </si>
  <si>
    <t>INOCENCIA</t>
  </si>
  <si>
    <t>06/17/59</t>
  </si>
  <si>
    <t>07/11/91</t>
  </si>
  <si>
    <t>06/17/2020</t>
  </si>
  <si>
    <t>BERNADITA</t>
  </si>
  <si>
    <t>02/18/2020</t>
  </si>
  <si>
    <t>EDDIE</t>
  </si>
  <si>
    <t>LOIDA</t>
  </si>
  <si>
    <t>10/24/2020</t>
  </si>
  <si>
    <t>CARMENCITA</t>
  </si>
  <si>
    <t>IRENE</t>
  </si>
  <si>
    <t>10/20/2020</t>
  </si>
  <si>
    <t>ERAZO</t>
  </si>
  <si>
    <t>REMEDIOS</t>
  </si>
  <si>
    <t>06/18/60</t>
  </si>
  <si>
    <t>08/16/82</t>
  </si>
  <si>
    <t>06/18/2020</t>
  </si>
  <si>
    <t>ESCOPLO</t>
  </si>
  <si>
    <t>JOSEFINA</t>
  </si>
  <si>
    <t>10/02/94</t>
  </si>
  <si>
    <t>09/18/2020</t>
  </si>
  <si>
    <t>01/20/2020</t>
  </si>
  <si>
    <t>ESPINOLA</t>
  </si>
  <si>
    <t>ESPERITA</t>
  </si>
  <si>
    <t>LINAZA</t>
  </si>
  <si>
    <t>07/17/60</t>
  </si>
  <si>
    <t>07/17/2020</t>
  </si>
  <si>
    <t>EMELDA</t>
  </si>
  <si>
    <t>PANDELING</t>
  </si>
  <si>
    <t>05/16/60</t>
  </si>
  <si>
    <t>05/16/2020</t>
  </si>
  <si>
    <t>LEMUEL</t>
  </si>
  <si>
    <t>06/01/2020</t>
  </si>
  <si>
    <t>FLORES</t>
  </si>
  <si>
    <t>10/18/60</t>
  </si>
  <si>
    <t>08/27/84</t>
  </si>
  <si>
    <t>FLOREMIE</t>
  </si>
  <si>
    <t>GADAT</t>
  </si>
  <si>
    <t>TELEWIK</t>
  </si>
  <si>
    <t>06/11/60</t>
  </si>
  <si>
    <t>07/17/97</t>
  </si>
  <si>
    <t>06/11/2020</t>
  </si>
  <si>
    <t>GALARION</t>
  </si>
  <si>
    <t>PRESCILLA</t>
  </si>
  <si>
    <t>BAPTISMA</t>
  </si>
  <si>
    <t>11/04/60</t>
  </si>
  <si>
    <t>09/26/97</t>
  </si>
  <si>
    <t>GALLEROS</t>
  </si>
  <si>
    <t>RIMA</t>
  </si>
  <si>
    <t>MAGLINTE</t>
  </si>
  <si>
    <t>10/19/60</t>
  </si>
  <si>
    <t>10/12/98</t>
  </si>
  <si>
    <t>10/19/2020</t>
  </si>
  <si>
    <t>05/02/2020</t>
  </si>
  <si>
    <t>HEREBERTO</t>
  </si>
  <si>
    <t>12/12/2020</t>
  </si>
  <si>
    <t>GAWAT</t>
  </si>
  <si>
    <t>12/15/60</t>
  </si>
  <si>
    <t>10/23/81</t>
  </si>
  <si>
    <t>ARCHER</t>
  </si>
  <si>
    <t>GRUMO</t>
  </si>
  <si>
    <t>ASPILLA</t>
  </si>
  <si>
    <t>06/12/60</t>
  </si>
  <si>
    <t>11/04/85</t>
  </si>
  <si>
    <t>06/12/2020</t>
  </si>
  <si>
    <t>GRUYAL</t>
  </si>
  <si>
    <t>ROZ</t>
  </si>
  <si>
    <t>05/28/59</t>
  </si>
  <si>
    <t>07/01/86</t>
  </si>
  <si>
    <t>GUARDALUPE</t>
  </si>
  <si>
    <t>VIRGILIO</t>
  </si>
  <si>
    <t>GROMONTIL</t>
  </si>
  <si>
    <t>06/14/60</t>
  </si>
  <si>
    <t>12/12/88</t>
  </si>
  <si>
    <t>06/14/2020</t>
  </si>
  <si>
    <t>MELIBA</t>
  </si>
  <si>
    <t>09/26/2020</t>
  </si>
  <si>
    <t>GUINGUE</t>
  </si>
  <si>
    <t>LAMPARA</t>
  </si>
  <si>
    <t>07/06/59</t>
  </si>
  <si>
    <t>12/01/80</t>
  </si>
  <si>
    <t>07/06/2020</t>
  </si>
  <si>
    <t>FILOMENA</t>
  </si>
  <si>
    <t>PEDRERA</t>
  </si>
  <si>
    <t>03/08/59</t>
  </si>
  <si>
    <t>03/08/2020</t>
  </si>
  <si>
    <t>HUELMA</t>
  </si>
  <si>
    <t>TEOFANES</t>
  </si>
  <si>
    <t>BUIZA</t>
  </si>
  <si>
    <t>ERLINITO</t>
  </si>
  <si>
    <t>JUDILLA</t>
  </si>
  <si>
    <t>TIGOL</t>
  </si>
  <si>
    <t>02/05/59</t>
  </si>
  <si>
    <t>02/05/2020</t>
  </si>
  <si>
    <t>SIMPLICIA</t>
  </si>
  <si>
    <t>07/29/2020</t>
  </si>
  <si>
    <t>EMELYN</t>
  </si>
  <si>
    <t>06/22/2020</t>
  </si>
  <si>
    <t>DANIEL</t>
  </si>
  <si>
    <t>08/09/2020</t>
  </si>
  <si>
    <t>SEREÑO</t>
  </si>
  <si>
    <t>02/07/60</t>
  </si>
  <si>
    <t>09/15/83</t>
  </si>
  <si>
    <t>02/07/2020</t>
  </si>
  <si>
    <t>LEROG</t>
  </si>
  <si>
    <t>JOSEFITA</t>
  </si>
  <si>
    <t>02/09/59</t>
  </si>
  <si>
    <t>08/08/88</t>
  </si>
  <si>
    <t>ZENAIDA</t>
  </si>
  <si>
    <t>12/18/2020</t>
  </si>
  <si>
    <t>LIQUIDO</t>
  </si>
  <si>
    <t>ISIDRA</t>
  </si>
  <si>
    <t>LIWAGON</t>
  </si>
  <si>
    <t>MALAYA</t>
  </si>
  <si>
    <t>EDEROSAS</t>
  </si>
  <si>
    <t>08/19/60</t>
  </si>
  <si>
    <t>06/06/05</t>
  </si>
  <si>
    <t>08/19/2020</t>
  </si>
  <si>
    <t>08/01/2020</t>
  </si>
  <si>
    <t>12/22/59</t>
  </si>
  <si>
    <t>MYRA</t>
  </si>
  <si>
    <t>10/11/2020</t>
  </si>
  <si>
    <t>MERCO</t>
  </si>
  <si>
    <t>03/31/59</t>
  </si>
  <si>
    <t>03/31/2020</t>
  </si>
  <si>
    <t>11/24/2020</t>
  </si>
  <si>
    <t>JULIANA</t>
  </si>
  <si>
    <t>05/06/2020</t>
  </si>
  <si>
    <t>LUGO</t>
  </si>
  <si>
    <t>SURILLA</t>
  </si>
  <si>
    <t>02/08/60</t>
  </si>
  <si>
    <t>02/28/83</t>
  </si>
  <si>
    <t>02/08/2020</t>
  </si>
  <si>
    <t>CERILA</t>
  </si>
  <si>
    <t>10/23/2020</t>
  </si>
  <si>
    <t>RELIGIOSA</t>
  </si>
  <si>
    <t>ORILLANEDA</t>
  </si>
  <si>
    <t>06/22/59</t>
  </si>
  <si>
    <t>07/23/07</t>
  </si>
  <si>
    <t>PAMFILO</t>
  </si>
  <si>
    <t>MAGSON</t>
  </si>
  <si>
    <t>MERLINDA</t>
  </si>
  <si>
    <t>PALEN</t>
  </si>
  <si>
    <t>10/22/60</t>
  </si>
  <si>
    <t>09/01/84</t>
  </si>
  <si>
    <t>MALIJAO</t>
  </si>
  <si>
    <t>GRACE</t>
  </si>
  <si>
    <t>TORREA</t>
  </si>
  <si>
    <t>04/09/60</t>
  </si>
  <si>
    <t>04/09/2020</t>
  </si>
  <si>
    <t>MARBEBE</t>
  </si>
  <si>
    <t>HERMELITA</t>
  </si>
  <si>
    <t>BAGNOL</t>
  </si>
  <si>
    <t>04/13/60</t>
  </si>
  <si>
    <t>04/13/2020</t>
  </si>
  <si>
    <t>MILANIMFA</t>
  </si>
  <si>
    <t>08/03/2020</t>
  </si>
  <si>
    <t>MENIL</t>
  </si>
  <si>
    <t>ROSALINDA</t>
  </si>
  <si>
    <t>12/23/60</t>
  </si>
  <si>
    <t>03/23/92</t>
  </si>
  <si>
    <t>MODEQUILLO</t>
  </si>
  <si>
    <t>CLARITA</t>
  </si>
  <si>
    <t>BALDOMERO</t>
  </si>
  <si>
    <t>09/17/01</t>
  </si>
  <si>
    <t>MONTERO</t>
  </si>
  <si>
    <t>TICMON</t>
  </si>
  <si>
    <t>MOSENDE</t>
  </si>
  <si>
    <t>SUAREZ</t>
  </si>
  <si>
    <t>09/16/60</t>
  </si>
  <si>
    <t>08/13/84</t>
  </si>
  <si>
    <t>09/16/2020</t>
  </si>
  <si>
    <t>ROMEO</t>
  </si>
  <si>
    <t>RHODORA</t>
  </si>
  <si>
    <t>09/02/12</t>
  </si>
  <si>
    <t>04/04/2020</t>
  </si>
  <si>
    <t>ORACION</t>
  </si>
  <si>
    <t>02/03/60</t>
  </si>
  <si>
    <t>10/18/82</t>
  </si>
  <si>
    <t>02/03/2020</t>
  </si>
  <si>
    <t>ORBETA</t>
  </si>
  <si>
    <t>10/15/60</t>
  </si>
  <si>
    <t>ROSIE</t>
  </si>
  <si>
    <t>HONTANOSAS</t>
  </si>
  <si>
    <t>08/01/90</t>
  </si>
  <si>
    <t>09/30/2020</t>
  </si>
  <si>
    <t>ORQUINA</t>
  </si>
  <si>
    <t>ORZALES</t>
  </si>
  <si>
    <t>04/19/60</t>
  </si>
  <si>
    <t>02/10/89</t>
  </si>
  <si>
    <t>04/19/2020</t>
  </si>
  <si>
    <t>MELVIN</t>
  </si>
  <si>
    <t>ARIENZA</t>
  </si>
  <si>
    <t>02/09/60</t>
  </si>
  <si>
    <t>07/26/82</t>
  </si>
  <si>
    <t>PAHIT</t>
  </si>
  <si>
    <t>MARYLOU</t>
  </si>
  <si>
    <t>PREMARIUN</t>
  </si>
  <si>
    <t>ANECITA</t>
  </si>
  <si>
    <t>ALBELDA</t>
  </si>
  <si>
    <t>08/14/60</t>
  </si>
  <si>
    <t>09/09/83</t>
  </si>
  <si>
    <t>PANALIGAN</t>
  </si>
  <si>
    <t>MAHINAY</t>
  </si>
  <si>
    <t>07/22/60</t>
  </si>
  <si>
    <t>07/22/2020</t>
  </si>
  <si>
    <t>CONCISA</t>
  </si>
  <si>
    <t>PEJO</t>
  </si>
  <si>
    <t>PEDRABLANCA</t>
  </si>
  <si>
    <t>04/15/59</t>
  </si>
  <si>
    <t>11/06/87</t>
  </si>
  <si>
    <t>04/15/2020</t>
  </si>
  <si>
    <t>MERCILITA</t>
  </si>
  <si>
    <t>06/19/2020</t>
  </si>
  <si>
    <t>SOTERA</t>
  </si>
  <si>
    <t>04/12/2020</t>
  </si>
  <si>
    <t>PLAZOS</t>
  </si>
  <si>
    <t>MARCELA</t>
  </si>
  <si>
    <t>ROLUNA</t>
  </si>
  <si>
    <t>12/29/59</t>
  </si>
  <si>
    <t>12/03/84</t>
  </si>
  <si>
    <t>12/29/2020</t>
  </si>
  <si>
    <t>PORMIENTO</t>
  </si>
  <si>
    <t>MERCADER</t>
  </si>
  <si>
    <t>03/05/60</t>
  </si>
  <si>
    <t>06/15/94</t>
  </si>
  <si>
    <t>03/05/2020</t>
  </si>
  <si>
    <t>PRIETO</t>
  </si>
  <si>
    <t>SISINIA</t>
  </si>
  <si>
    <t>04/22/60</t>
  </si>
  <si>
    <t>RUPERTA</t>
  </si>
  <si>
    <t>06/07/2020</t>
  </si>
  <si>
    <t>QUIMADO</t>
  </si>
  <si>
    <t>ELSIE</t>
  </si>
  <si>
    <t>ESTOTAS</t>
  </si>
  <si>
    <t>05/07/60</t>
  </si>
  <si>
    <t>09/26/83</t>
  </si>
  <si>
    <t>QUIMPAN</t>
  </si>
  <si>
    <t>FLORAMINDA</t>
  </si>
  <si>
    <t>NIEPES</t>
  </si>
  <si>
    <t>12/14/59</t>
  </si>
  <si>
    <t>06/28/84</t>
  </si>
  <si>
    <t>12/14/2020</t>
  </si>
  <si>
    <t>MARIANITA</t>
  </si>
  <si>
    <t>01/10/60</t>
  </si>
  <si>
    <t>01/29/91</t>
  </si>
  <si>
    <t>01/10/2020</t>
  </si>
  <si>
    <t>ROBUCA</t>
  </si>
  <si>
    <t>LILIA</t>
  </si>
  <si>
    <t>AQUINO</t>
  </si>
  <si>
    <t>05/10/59</t>
  </si>
  <si>
    <t>08/21/95</t>
  </si>
  <si>
    <t>05/10/2020</t>
  </si>
  <si>
    <t>ELENITA</t>
  </si>
  <si>
    <t>11/19/59</t>
  </si>
  <si>
    <t>07/01/83</t>
  </si>
  <si>
    <t>11/19/2020</t>
  </si>
  <si>
    <t>RAULITA</t>
  </si>
  <si>
    <t>07/28/2020</t>
  </si>
  <si>
    <t>ERMA</t>
  </si>
  <si>
    <t>04/10/2020</t>
  </si>
  <si>
    <t>RUAZA</t>
  </si>
  <si>
    <t>07/07/60</t>
  </si>
  <si>
    <t>10/22/84</t>
  </si>
  <si>
    <t>07/07/2020</t>
  </si>
  <si>
    <t>SAGOYSOY</t>
  </si>
  <si>
    <t>RETARDA</t>
  </si>
  <si>
    <t>SABINO</t>
  </si>
  <si>
    <t>02/17/59</t>
  </si>
  <si>
    <t>09/06/89</t>
  </si>
  <si>
    <t>02/17/2020</t>
  </si>
  <si>
    <t>JEZREEL</t>
  </si>
  <si>
    <t>02/02/2020</t>
  </si>
  <si>
    <t>SALAGA</t>
  </si>
  <si>
    <t>ADELAIDA</t>
  </si>
  <si>
    <t>OCCEÑO</t>
  </si>
  <si>
    <t>09/03/83</t>
  </si>
  <si>
    <t>NENETTE</t>
  </si>
  <si>
    <t>NELMA</t>
  </si>
  <si>
    <t>GENARA</t>
  </si>
  <si>
    <t>SERNA</t>
  </si>
  <si>
    <t>02/24/60</t>
  </si>
  <si>
    <t>01/02/90</t>
  </si>
  <si>
    <t>02/24/2020</t>
  </si>
  <si>
    <t>SAMPIANO</t>
  </si>
  <si>
    <t>CUBIL</t>
  </si>
  <si>
    <t>05/17/60</t>
  </si>
  <si>
    <t>08/23/83</t>
  </si>
  <si>
    <t>05/17/2020</t>
  </si>
  <si>
    <t>AIDA</t>
  </si>
  <si>
    <t>09/09/88</t>
  </si>
  <si>
    <t>MODESTA</t>
  </si>
  <si>
    <t>02/12/2020</t>
  </si>
  <si>
    <t>APOLONIA</t>
  </si>
  <si>
    <t>06/16/93</t>
  </si>
  <si>
    <t>ESTELITO</t>
  </si>
  <si>
    <t>03/02/2020</t>
  </si>
  <si>
    <t>SARSOZA</t>
  </si>
  <si>
    <t>CRISTINA</t>
  </si>
  <si>
    <t>MACSABEJON</t>
  </si>
  <si>
    <t>SEBUA</t>
  </si>
  <si>
    <t>MAUREEN</t>
  </si>
  <si>
    <t>LUMANCAS</t>
  </si>
  <si>
    <t>11/09/60</t>
  </si>
  <si>
    <t>01/16/87</t>
  </si>
  <si>
    <t>11/09/2020</t>
  </si>
  <si>
    <t>SERRANO</t>
  </si>
  <si>
    <t>TIPON</t>
  </si>
  <si>
    <t>03/01/59</t>
  </si>
  <si>
    <t>12/14/88</t>
  </si>
  <si>
    <t>03/01/2020</t>
  </si>
  <si>
    <t>EULALIA</t>
  </si>
  <si>
    <t>09/01/60</t>
  </si>
  <si>
    <t>09/01/2020</t>
  </si>
  <si>
    <t>FLORECITO</t>
  </si>
  <si>
    <t>SOBREVIGA</t>
  </si>
  <si>
    <t>JOSELITA</t>
  </si>
  <si>
    <t>FELIX</t>
  </si>
  <si>
    <t>03/20/59</t>
  </si>
  <si>
    <t>12/01/87</t>
  </si>
  <si>
    <t>03/20/2020</t>
  </si>
  <si>
    <t>TEODOLFO</t>
  </si>
  <si>
    <t>SUAL</t>
  </si>
  <si>
    <t>JOEL</t>
  </si>
  <si>
    <t>01/31/59</t>
  </si>
  <si>
    <t>NORMANITA</t>
  </si>
  <si>
    <t>GERALDO</t>
  </si>
  <si>
    <t>05/01/59</t>
  </si>
  <si>
    <t>09/16/96</t>
  </si>
  <si>
    <t>05/01/2020</t>
  </si>
  <si>
    <t>VISITACION</t>
  </si>
  <si>
    <t>10/30/60</t>
  </si>
  <si>
    <t>07/01/93</t>
  </si>
  <si>
    <t>SEGUNDINA</t>
  </si>
  <si>
    <t>07/18/2020</t>
  </si>
  <si>
    <t>ROSALERMA</t>
  </si>
  <si>
    <t>08/30/2020</t>
  </si>
  <si>
    <t>09/28/2020</t>
  </si>
  <si>
    <t>SUMABAT</t>
  </si>
  <si>
    <t>ARLENE</t>
  </si>
  <si>
    <t>BARENG</t>
  </si>
  <si>
    <t>07/27/60</t>
  </si>
  <si>
    <t>09/14/84</t>
  </si>
  <si>
    <t>07/27/2020</t>
  </si>
  <si>
    <t>TIBON</t>
  </si>
  <si>
    <t>MELANIE</t>
  </si>
  <si>
    <t>12/13/60</t>
  </si>
  <si>
    <t>MERCITA</t>
  </si>
  <si>
    <t>10/09/2020</t>
  </si>
  <si>
    <t>07/15/88</t>
  </si>
  <si>
    <t>TRONGCAO</t>
  </si>
  <si>
    <t>CRISPINA</t>
  </si>
  <si>
    <t>02/26/85</t>
  </si>
  <si>
    <t>TULANG</t>
  </si>
  <si>
    <t>ZALDY</t>
  </si>
  <si>
    <t>ROMERO</t>
  </si>
  <si>
    <t>02/23/60</t>
  </si>
  <si>
    <t>02/23/2020</t>
  </si>
  <si>
    <t>TURAJA</t>
  </si>
  <si>
    <t>MATILDO</t>
  </si>
  <si>
    <t>10/06/59</t>
  </si>
  <si>
    <t>09/21/85</t>
  </si>
  <si>
    <t>10/06/2020</t>
  </si>
  <si>
    <t>SIXTO</t>
  </si>
  <si>
    <t>PAULINA</t>
  </si>
  <si>
    <t>04/29/60</t>
  </si>
  <si>
    <t>06/21/84</t>
  </si>
  <si>
    <t>WILMA</t>
  </si>
  <si>
    <t>06/30/2020</t>
  </si>
  <si>
    <t>CLEOFAS</t>
  </si>
  <si>
    <t>LADAGA</t>
  </si>
  <si>
    <t>09/25/60</t>
  </si>
  <si>
    <t>09/25/2020</t>
  </si>
  <si>
    <t>LANCEAN</t>
  </si>
  <si>
    <t>01/02/91</t>
  </si>
  <si>
    <t>01/03/2020</t>
  </si>
  <si>
    <t>03/19/2020</t>
  </si>
  <si>
    <t>YU</t>
  </si>
  <si>
    <t>MOONYEEN</t>
  </si>
  <si>
    <t>QUICO</t>
  </si>
  <si>
    <t>01/19/59</t>
  </si>
  <si>
    <t>07/25/89</t>
  </si>
  <si>
    <t>01/19/2020</t>
  </si>
  <si>
    <t>RUFINO</t>
  </si>
  <si>
    <t>01/04/2020</t>
  </si>
  <si>
    <t>CLARABEL</t>
  </si>
  <si>
    <t>09/14/59</t>
  </si>
  <si>
    <t>12/01/96</t>
  </si>
  <si>
    <t>09/14/2020</t>
  </si>
  <si>
    <t>Administrative Officer</t>
  </si>
  <si>
    <t>Republic of the Philippines</t>
  </si>
  <si>
    <t>Caraga Administative Region</t>
  </si>
  <si>
    <t>SCHOOLS DIVISION OF SIARGAO</t>
  </si>
  <si>
    <t>Dapa, Surigao del Norte</t>
  </si>
  <si>
    <t xml:space="preserve">List of Actual/Prospective Retirees </t>
  </si>
  <si>
    <t>For Payment of Terminal Leave and Retirement Gratuity Benefits</t>
  </si>
  <si>
    <t>Department: EDUCATION</t>
  </si>
  <si>
    <t>Agency: SCHOOLS DIVISION OF SIARGAO</t>
  </si>
  <si>
    <t>NAME OF RETIREES AND RETIREMENT LAW</t>
  </si>
  <si>
    <t>Date (Month/Day/Year)</t>
  </si>
  <si>
    <t>RETIREMENT GRAUITY</t>
  </si>
  <si>
    <t>Original Appointment</t>
  </si>
  <si>
    <t>Total Creditable Service</t>
  </si>
  <si>
    <t>Billona, Nerializa A.</t>
  </si>
  <si>
    <t>Montederamos, Marian T.</t>
  </si>
  <si>
    <t>Gelsano, Pepelina C.</t>
  </si>
  <si>
    <t>Vertical, Nerenita Q.</t>
  </si>
  <si>
    <t>Consigo, Wilhelmina J.</t>
  </si>
  <si>
    <t xml:space="preserve">Teacher II </t>
  </si>
  <si>
    <t>Ecoben, Melecia L.</t>
  </si>
  <si>
    <t>Gorgonio, Luz E.</t>
  </si>
  <si>
    <t>Omas-as, Josefa C.</t>
  </si>
  <si>
    <t>Libay, Boyce B.</t>
  </si>
  <si>
    <t>Adm. Aide II</t>
  </si>
  <si>
    <t>Anzano, Dalmacio A. Jr.</t>
  </si>
  <si>
    <t>Madroñal, Dailenda S.</t>
  </si>
  <si>
    <t>Gonzales, Anita O.</t>
  </si>
  <si>
    <t>Maceren, Elmer P.</t>
  </si>
  <si>
    <t>Biol, Delia A.</t>
  </si>
  <si>
    <t>Baclaan, Ma. Lina S.</t>
  </si>
  <si>
    <t>Villar, Aritas D.</t>
  </si>
  <si>
    <t>Virtudazo, Diosdada G.</t>
  </si>
  <si>
    <t>Navarro, Heldelita L.</t>
  </si>
  <si>
    <t>Adm. Aide IV</t>
  </si>
  <si>
    <t>Umbina, Antonio S.</t>
  </si>
  <si>
    <t>Adm. Aide I</t>
  </si>
  <si>
    <t>Solis, Felizardo A. Jr.</t>
  </si>
  <si>
    <t>Planning Officer III</t>
  </si>
  <si>
    <t>Sub-Total</t>
  </si>
  <si>
    <t>Checked by:</t>
  </si>
  <si>
    <t>Approved by:</t>
  </si>
  <si>
    <t>ROCHELL M. BONCAROS</t>
  </si>
  <si>
    <t>MIGUELA S. LIGUTOM</t>
  </si>
  <si>
    <t>MA. TERESA M. REAL</t>
  </si>
  <si>
    <t>HRMO - Designate</t>
  </si>
  <si>
    <t>Officer In Charge</t>
  </si>
  <si>
    <t>Sub-Total Brought Forwarded</t>
  </si>
  <si>
    <t>Cornita, Tereso L.</t>
  </si>
  <si>
    <t>Cometha, Editha M.</t>
  </si>
  <si>
    <t>Villaflor, Lourdes S.</t>
  </si>
  <si>
    <t>Buo, Felicidad E.</t>
  </si>
  <si>
    <t>Quiban, Nanita C.</t>
  </si>
  <si>
    <t>Quisto, Rosalinda A.</t>
  </si>
  <si>
    <t>Pacillos, Sonia G.</t>
  </si>
  <si>
    <t>Escuyos, Nancy B.</t>
  </si>
  <si>
    <t>Basco, Bebilita B.</t>
  </si>
  <si>
    <t>Sinday, Enerita C.</t>
  </si>
  <si>
    <t>Humaylab, Josephine M.</t>
  </si>
  <si>
    <t>Langres, Melchora S.</t>
  </si>
  <si>
    <t>Bordas, Florida A.</t>
  </si>
  <si>
    <t>Bayhon, Alma B.</t>
  </si>
  <si>
    <t>Espenido, Ester B.</t>
  </si>
  <si>
    <t>Carduza, Adelina S.</t>
  </si>
  <si>
    <t>Cubillanes, Thelma D.</t>
  </si>
  <si>
    <t>Litang, Evelyn C.</t>
  </si>
  <si>
    <t>Pelias, Milaflor c.</t>
  </si>
  <si>
    <t>Salvaloza, Maria G.</t>
  </si>
  <si>
    <t>Sumampong, Maria Fe D.</t>
  </si>
  <si>
    <t>Head Teacher V</t>
  </si>
  <si>
    <t>Ramirez, Erma C.</t>
  </si>
  <si>
    <t>Master Teachr I</t>
  </si>
  <si>
    <t>Jualo, Sonia Q.</t>
  </si>
  <si>
    <t>Literato, Amelito T.</t>
  </si>
  <si>
    <t>Rivas, Rosita S.</t>
  </si>
  <si>
    <t>Gabotero, Adia C.</t>
  </si>
  <si>
    <t>Comon, Luisa U.</t>
  </si>
  <si>
    <t>Eusala, Isabel E.</t>
  </si>
  <si>
    <t>Dagaas, Alejandrina B.</t>
  </si>
  <si>
    <t>Escamillan, Ellen E.</t>
  </si>
  <si>
    <t>Quiban, Lolita V.</t>
  </si>
  <si>
    <t>Consigna, Sancin M.</t>
  </si>
  <si>
    <t>Gonzales, Nora M.</t>
  </si>
  <si>
    <t>Noblefranca, Alejandra M.</t>
  </si>
  <si>
    <t>Caturan, Zenaida C.</t>
  </si>
  <si>
    <t xml:space="preserve">Teacher I </t>
  </si>
  <si>
    <t>Minglana, Josefa L.</t>
  </si>
  <si>
    <t>Plaza, Gildeta J.</t>
  </si>
  <si>
    <t>Virtudazo, Anatolia P.</t>
  </si>
  <si>
    <t>Platil, Dioscora A.</t>
  </si>
  <si>
    <t>Portillo, Danilo A.</t>
  </si>
  <si>
    <t>Polvorosa, Josefina O.</t>
  </si>
  <si>
    <t>Rosillo, Angelita A.</t>
  </si>
  <si>
    <t>Ligutom, Miguela S.</t>
  </si>
  <si>
    <t>Admin. Officer V</t>
  </si>
  <si>
    <t>Bioy, Ernesto A.</t>
  </si>
  <si>
    <t>Tesado, Edelito G.</t>
  </si>
  <si>
    <t>Tamayo, Eliza E.</t>
  </si>
  <si>
    <t>Osayen, Merlinda R.</t>
  </si>
  <si>
    <t>Pacillos, Solita T.</t>
  </si>
  <si>
    <t>Coma, Marlita L.</t>
  </si>
  <si>
    <t>Minguita, Terlita A.</t>
  </si>
  <si>
    <t>Matugas, Luzminda P.</t>
  </si>
  <si>
    <t>Noguerra, Delia G.</t>
  </si>
  <si>
    <t>Coro, Indailinda B.</t>
  </si>
  <si>
    <t>Gorgonio, Emma F.</t>
  </si>
  <si>
    <t>Espenido, Quiliano D.</t>
  </si>
  <si>
    <t>Oga, Nenita C.</t>
  </si>
  <si>
    <t>Dagooc, Amitha C.</t>
  </si>
  <si>
    <t>Mante, Daisy A.</t>
  </si>
  <si>
    <t>Sapuras, Glorious A.</t>
  </si>
  <si>
    <t>Comjurado, Agustin Jr. M.</t>
  </si>
  <si>
    <t>Concha, Teodulfo E.</t>
  </si>
  <si>
    <t>Alabat, Aida G.</t>
  </si>
  <si>
    <t>Penera, Ananias B.</t>
  </si>
  <si>
    <t>Espineli, Jose C.</t>
  </si>
  <si>
    <t>Liza, Lourdes S.</t>
  </si>
  <si>
    <t>Guma, Daisy C.</t>
  </si>
  <si>
    <t xml:space="preserve">   </t>
  </si>
  <si>
    <t>GILDA G. BERTE, PhD., CESO V</t>
  </si>
  <si>
    <t>OIC, Office of the Chief Administrative Officer</t>
  </si>
  <si>
    <t>GILDA G. BERTE, PhD., CESO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</si>
</sst>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1" formatCode="_(* #,##0_);_(* \(#,##0\);_(* &quot;-&quot;_);_(@_)"/>
    <numFmt numFmtId="43" formatCode="_(* #,##0.00_);_(* \(#,##0.00\);_(* &quot;-&quot;??_);_(@_)"/>
    <numFmt numFmtId="164" formatCode="mm/dd/yy;@"/>
    <numFmt numFmtId="165" formatCode="[$-409]mmmm\ d\,\ yyyy;@"/>
    <numFmt numFmtId="166" formatCode="_(* #,##0.000_);_(* \(#,##0.000\);_(* &quot;-&quot;??_);_(@_)"/>
    <numFmt numFmtId="167" formatCode="0.000"/>
    <numFmt numFmtId="168" formatCode="mm/dd/yyyy"/>
    <numFmt numFmtId="169" formatCode="m/d/yyyy;@"/>
    <numFmt numFmtId="170" formatCode="General_)"/>
    <numFmt numFmtId="171" formatCode="_(* #,##0_);_(* \(#,##0\);_(* &quot;-&quot;??_);_(@_)"/>
    <numFmt numFmtId="172" formatCode="0."/>
    <numFmt numFmtId="173" formatCode="0.00;[Red]0.00"/>
    <numFmt numFmtId="174" formatCode="#,##0.00;[Red]#,##0.00"/>
    <numFmt numFmtId="175" formatCode="[$-F800]dddd\,\ mmmm\ dd\,\ yyyy"/>
    <numFmt numFmtId="176" formatCode="#,##0.000"/>
    <numFmt numFmtId="177" formatCode="_-* #,##0.00_-;\-* #,##0.00_-;_-* &quot;-&quot;??_-;_-@_-"/>
    <numFmt numFmtId="178" formatCode="0.0000000"/>
    <numFmt numFmtId="179" formatCode="\(0\)"/>
    <numFmt numFmtId="180" formatCode="mm/dd/yy"/>
    <numFmt numFmtId="181" formatCode="0.00_ "/>
    <numFmt numFmtId="182" formatCode="mm/dd/yyyy;@"/>
  </numFmts>
  <fonts count="1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sz val="11"/>
      <name val="Tahoma"/>
      <family val="2"/>
    </font>
    <font>
      <b/>
      <sz val="8"/>
      <name val="Tahoma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Calibri"/>
      <family val="2"/>
      <scheme val="minor"/>
    </font>
    <font>
      <sz val="10"/>
      <name val="Times New Roman"/>
      <family val="1"/>
    </font>
    <font>
      <sz val="10"/>
      <name val="Tahoma"/>
      <family val="2"/>
    </font>
    <font>
      <b/>
      <sz val="12"/>
      <name val="Tahoma"/>
      <family val="2"/>
    </font>
    <font>
      <sz val="11"/>
      <name val="Calibri"/>
      <family val="2"/>
      <scheme val="minor"/>
    </font>
    <font>
      <b/>
      <i/>
      <sz val="10"/>
      <name val="Tahoma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1"/>
      <name val="Arial"/>
      <family val="2"/>
    </font>
    <font>
      <sz val="5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9"/>
      <color indexed="8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9"/>
      <color theme="0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9"/>
      <color indexed="9"/>
      <name val="Times New Roman"/>
      <family val="1"/>
    </font>
    <font>
      <sz val="9"/>
      <color theme="0"/>
      <name val="Arial"/>
      <family val="2"/>
    </font>
    <font>
      <i/>
      <sz val="8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name val="Tahoma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Tahoma"/>
      <family val="2"/>
    </font>
    <font>
      <b/>
      <sz val="8"/>
      <name val="Times New Roman"/>
      <family val="1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0"/>
      <name val="Arial"/>
      <family val="2"/>
    </font>
    <font>
      <u/>
      <sz val="10"/>
      <name val="Tahoma"/>
      <family val="2"/>
    </font>
    <font>
      <u/>
      <sz val="10"/>
      <name val="Calibri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Tw Cen MT Condensed"/>
      <family val="2"/>
    </font>
    <font>
      <b/>
      <sz val="11"/>
      <name val="Tw Cen MT Condensed"/>
      <family val="2"/>
    </font>
    <font>
      <sz val="12"/>
      <name val="Tw Cen MT Condensed"/>
      <family val="2"/>
    </font>
    <font>
      <sz val="10"/>
      <name val="Tw Cen MT Condensed"/>
      <family val="2"/>
    </font>
    <font>
      <sz val="11"/>
      <color rgb="FF000000"/>
      <name val="Tw Cen MT Condensed"/>
      <family val="2"/>
    </font>
    <font>
      <sz val="11"/>
      <color theme="1"/>
      <name val="Tw Cen MT Condensed"/>
      <family val="2"/>
    </font>
    <font>
      <sz val="10"/>
      <color theme="1"/>
      <name val="Tahoma"/>
      <family val="2"/>
    </font>
    <font>
      <sz val="10"/>
      <name val="Helv"/>
      <charset val="134"/>
    </font>
    <font>
      <sz val="11"/>
      <color rgb="FFFF0000"/>
      <name val="Times New Roman"/>
      <family val="1"/>
    </font>
    <font>
      <b/>
      <sz val="10"/>
      <color theme="1"/>
      <name val="Tahoma"/>
      <family val="2"/>
    </font>
    <font>
      <b/>
      <i/>
      <sz val="10"/>
      <color theme="1"/>
      <name val="Tahoma"/>
      <family val="2"/>
    </font>
    <font>
      <sz val="11"/>
      <name val="Times New Roman"/>
      <family val="1"/>
    </font>
    <font>
      <sz val="10"/>
      <color rgb="FFFF0000"/>
      <name val="Times New Roman"/>
      <family val="1"/>
    </font>
    <font>
      <b/>
      <sz val="10"/>
      <color indexed="8"/>
      <name val="Arial"/>
      <family val="2"/>
    </font>
    <font>
      <sz val="9"/>
      <name val="Calibri"/>
      <family val="2"/>
      <scheme val="minor"/>
    </font>
    <font>
      <b/>
      <sz val="8"/>
      <color theme="1" tint="0.249977111117893"/>
      <name val="Arial"/>
      <family val="2"/>
    </font>
    <font>
      <b/>
      <sz val="8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rgb="FF002060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  <font>
      <b/>
      <sz val="16"/>
      <color indexed="8"/>
      <name val="Arial"/>
      <family val="2"/>
    </font>
    <font>
      <b/>
      <sz val="16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8"/>
      <color theme="1" tint="0.249977111117893"/>
      <name val="Calibri"/>
      <family val="2"/>
      <scheme val="minor"/>
    </font>
    <font>
      <b/>
      <sz val="8.5"/>
      <name val="Arial"/>
      <family val="2"/>
    </font>
    <font>
      <sz val="8.5"/>
      <name val="Arial"/>
      <family val="2"/>
    </font>
    <font>
      <sz val="8.5"/>
      <color rgb="FF222222"/>
      <name val="Arial"/>
      <family val="2"/>
    </font>
    <font>
      <b/>
      <sz val="7.5"/>
      <name val="Calibri"/>
      <family val="2"/>
      <scheme val="minor"/>
    </font>
    <font>
      <b/>
      <sz val="7.5"/>
      <color theme="1" tint="0.249977111117893"/>
      <name val="Calibri"/>
      <family val="2"/>
      <scheme val="minor"/>
    </font>
    <font>
      <sz val="7.5"/>
      <color theme="1" tint="0.249977111117893"/>
      <name val="Calibri"/>
      <family val="2"/>
      <scheme val="minor"/>
    </font>
    <font>
      <sz val="7.5"/>
      <color theme="1" tint="0.249977111117893"/>
      <name val="Tahoma"/>
      <family val="2"/>
    </font>
    <font>
      <sz val="8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sz val="9"/>
      <name val="Tahoma"/>
      <family val="2"/>
    </font>
    <font>
      <sz val="10"/>
      <color rgb="FFFF0000"/>
      <name val="Arial"/>
      <family val="2"/>
    </font>
    <font>
      <i/>
      <sz val="4"/>
      <name val="Tw Cen MT Condensed"/>
      <family val="2"/>
    </font>
    <font>
      <sz val="8"/>
      <name val="Tw Cen MT Condensed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rgb="FF0070C0"/>
      </right>
      <top style="medium">
        <color rgb="FF0070C0"/>
      </top>
      <bottom/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/>
      <bottom style="thin">
        <color rgb="FF0070C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rgb="FF0070C0"/>
      </bottom>
      <diagonal/>
    </border>
    <border>
      <left/>
      <right style="thin">
        <color rgb="FF0070C0"/>
      </right>
      <top style="medium">
        <color rgb="FF0070C0"/>
      </top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/>
      <top style="medium">
        <color rgb="FF0070C0"/>
      </top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rgb="FF0070C0"/>
      </left>
      <right/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8" fontId="72" fillId="0" borderId="0"/>
    <xf numFmtId="43" fontId="27" fillId="0" borderId="0" applyFont="0" applyFill="0" applyBorder="0" applyAlignment="0" applyProtection="0"/>
    <xf numFmtId="0" fontId="83" fillId="0" borderId="0"/>
    <xf numFmtId="43" fontId="83" fillId="0" borderId="0" applyFont="0" applyFill="0" applyBorder="0" applyAlignment="0" applyProtection="0"/>
    <xf numFmtId="0" fontId="84" fillId="0" borderId="0" applyNumberFormat="0" applyFill="0" applyBorder="0" applyAlignment="0" applyProtection="0">
      <alignment vertical="top"/>
      <protection locked="0"/>
    </xf>
  </cellStyleXfs>
  <cellXfs count="240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shrinkToFi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shrinkToFit="1"/>
    </xf>
    <xf numFmtId="0" fontId="3" fillId="0" borderId="4" xfId="0" applyFont="1" applyBorder="1"/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43" fontId="4" fillId="0" borderId="10" xfId="1" applyFont="1" applyBorder="1" applyAlignment="1">
      <alignment horizontal="center"/>
    </xf>
    <xf numFmtId="0" fontId="5" fillId="0" borderId="0" xfId="0" applyFont="1"/>
    <xf numFmtId="0" fontId="3" fillId="0" borderId="10" xfId="0" applyFont="1" applyBorder="1"/>
    <xf numFmtId="43" fontId="4" fillId="0" borderId="10" xfId="1" applyFont="1" applyBorder="1" applyAlignment="1">
      <alignment horizontal="center" vertical="center"/>
    </xf>
    <xf numFmtId="0" fontId="5" fillId="0" borderId="0" xfId="0" applyFont="1" applyBorder="1"/>
    <xf numFmtId="0" fontId="2" fillId="0" borderId="0" xfId="0" applyFont="1" applyAlignment="1"/>
    <xf numFmtId="0" fontId="5" fillId="0" borderId="0" xfId="0" applyFont="1" applyAlignment="1"/>
    <xf numFmtId="0" fontId="3" fillId="0" borderId="0" xfId="0" applyFont="1" applyBorder="1"/>
    <xf numFmtId="164" fontId="4" fillId="0" borderId="0" xfId="0" applyNumberFormat="1" applyFont="1" applyBorder="1" applyAlignment="1">
      <alignment horizontal="center"/>
    </xf>
    <xf numFmtId="43" fontId="4" fillId="0" borderId="0" xfId="1" applyFont="1" applyBorder="1" applyAlignment="1">
      <alignment horizontal="center" vertical="center"/>
    </xf>
    <xf numFmtId="167" fontId="4" fillId="0" borderId="10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43" fontId="4" fillId="0" borderId="10" xfId="1" applyFont="1" applyBorder="1" applyAlignment="1">
      <alignment vertical="center"/>
    </xf>
    <xf numFmtId="43" fontId="4" fillId="0" borderId="0" xfId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" fontId="4" fillId="4" borderId="10" xfId="0" applyNumberFormat="1" applyFont="1" applyFill="1" applyBorder="1" applyAlignment="1">
      <alignment horizontal="center"/>
    </xf>
    <xf numFmtId="43" fontId="4" fillId="4" borderId="10" xfId="1" applyFont="1" applyFill="1" applyBorder="1" applyAlignment="1">
      <alignment horizontal="center" vertical="center"/>
    </xf>
    <xf numFmtId="0" fontId="12" fillId="0" borderId="0" xfId="0" applyFont="1" applyBorder="1"/>
    <xf numFmtId="0" fontId="0" fillId="0" borderId="9" xfId="0" applyBorder="1"/>
    <xf numFmtId="43" fontId="0" fillId="0" borderId="0" xfId="1" applyFont="1"/>
    <xf numFmtId="43" fontId="0" fillId="0" borderId="9" xfId="1" applyFont="1" applyBorder="1" applyAlignment="1"/>
    <xf numFmtId="0" fontId="0" fillId="0" borderId="9" xfId="0" applyBorder="1" applyAlignment="1">
      <alignment horizontal="center"/>
    </xf>
    <xf numFmtId="0" fontId="3" fillId="0" borderId="0" xfId="0" applyFont="1" applyFill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Fill="1" applyBorder="1" applyAlignment="1">
      <alignment horizontal="center" shrinkToFit="1"/>
    </xf>
    <xf numFmtId="0" fontId="3" fillId="2" borderId="0" xfId="0" applyFont="1" applyFill="1"/>
    <xf numFmtId="164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Alignment="1"/>
    <xf numFmtId="0" fontId="15" fillId="0" borderId="0" xfId="0" applyFont="1"/>
    <xf numFmtId="0" fontId="15" fillId="0" borderId="0" xfId="0" applyFont="1" applyAlignment="1"/>
    <xf numFmtId="0" fontId="2" fillId="0" borderId="0" xfId="0" applyFont="1" applyFill="1"/>
    <xf numFmtId="0" fontId="4" fillId="0" borderId="10" xfId="0" applyFont="1" applyFill="1" applyBorder="1" applyAlignment="1">
      <alignment horizontal="center"/>
    </xf>
    <xf numFmtId="0" fontId="18" fillId="3" borderId="10" xfId="0" quotePrefix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10" xfId="0" quotePrefix="1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Continuous" vertical="center"/>
    </xf>
    <xf numFmtId="0" fontId="20" fillId="0" borderId="0" xfId="0" applyFont="1" applyAlignment="1">
      <alignment horizontal="centerContinuous" vertical="center" shrinkToFit="1"/>
    </xf>
    <xf numFmtId="0" fontId="20" fillId="0" borderId="0" xfId="0" applyFont="1" applyAlignment="1">
      <alignment horizontal="centerContinuous" vertical="center"/>
    </xf>
    <xf numFmtId="0" fontId="19" fillId="3" borderId="1" xfId="0" applyFont="1" applyFill="1" applyBorder="1"/>
    <xf numFmtId="0" fontId="18" fillId="0" borderId="2" xfId="0" applyFont="1" applyBorder="1" applyAlignment="1">
      <alignment shrinkToFit="1"/>
    </xf>
    <xf numFmtId="0" fontId="18" fillId="0" borderId="2" xfId="0" applyFont="1" applyBorder="1"/>
    <xf numFmtId="0" fontId="18" fillId="0" borderId="3" xfId="0" applyFont="1" applyBorder="1"/>
    <xf numFmtId="0" fontId="18" fillId="0" borderId="1" xfId="0" applyFont="1" applyBorder="1"/>
    <xf numFmtId="0" fontId="21" fillId="3" borderId="4" xfId="0" applyFont="1" applyFill="1" applyBorder="1"/>
    <xf numFmtId="0" fontId="18" fillId="0" borderId="0" xfId="0" applyFont="1" applyBorder="1" applyAlignment="1">
      <alignment shrinkToFit="1"/>
    </xf>
    <xf numFmtId="0" fontId="18" fillId="0" borderId="0" xfId="0" applyFont="1" applyBorder="1"/>
    <xf numFmtId="0" fontId="18" fillId="0" borderId="4" xfId="0" applyFont="1" applyBorder="1"/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3" borderId="1" xfId="0" applyFont="1" applyFill="1" applyBorder="1"/>
    <xf numFmtId="0" fontId="18" fillId="3" borderId="4" xfId="0" applyFont="1" applyFill="1" applyBorder="1"/>
    <xf numFmtId="0" fontId="19" fillId="0" borderId="0" xfId="0" applyFont="1" applyBorder="1"/>
    <xf numFmtId="0" fontId="19" fillId="0" borderId="4" xfId="0" applyFont="1" applyBorder="1"/>
    <xf numFmtId="0" fontId="18" fillId="0" borderId="0" xfId="0" quotePrefix="1" applyFont="1" applyBorder="1"/>
    <xf numFmtId="0" fontId="23" fillId="3" borderId="0" xfId="0" applyFont="1" applyFill="1"/>
    <xf numFmtId="0" fontId="0" fillId="0" borderId="0" xfId="0" applyAlignment="1">
      <alignment shrinkToFit="1"/>
    </xf>
    <xf numFmtId="0" fontId="20" fillId="0" borderId="0" xfId="0" applyFont="1"/>
    <xf numFmtId="0" fontId="18" fillId="0" borderId="0" xfId="0" applyFont="1"/>
    <xf numFmtId="0" fontId="22" fillId="0" borderId="0" xfId="0" applyFont="1" applyBorder="1"/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3" borderId="5" xfId="0" applyFont="1" applyFill="1" applyBorder="1" applyAlignment="1">
      <alignment shrinkToFit="1"/>
    </xf>
    <xf numFmtId="0" fontId="19" fillId="3" borderId="6" xfId="0" applyFont="1" applyFill="1" applyBorder="1" applyAlignment="1">
      <alignment shrinkToFit="1"/>
    </xf>
    <xf numFmtId="0" fontId="19" fillId="3" borderId="7" xfId="0" applyFont="1" applyFill="1" applyBorder="1" applyAlignment="1">
      <alignment shrinkToFit="1"/>
    </xf>
    <xf numFmtId="43" fontId="19" fillId="3" borderId="10" xfId="1" applyFont="1" applyFill="1" applyBorder="1"/>
    <xf numFmtId="0" fontId="19" fillId="3" borderId="10" xfId="0" applyFont="1" applyFill="1" applyBorder="1"/>
    <xf numFmtId="43" fontId="19" fillId="0" borderId="10" xfId="1" applyFont="1" applyBorder="1"/>
    <xf numFmtId="0" fontId="19" fillId="3" borderId="0" xfId="0" applyFont="1" applyFill="1"/>
    <xf numFmtId="43" fontId="19" fillId="3" borderId="10" xfId="1" quotePrefix="1" applyFont="1" applyFill="1" applyBorder="1" applyAlignment="1">
      <alignment horizontal="center"/>
    </xf>
    <xf numFmtId="0" fontId="19" fillId="3" borderId="10" xfId="0" quotePrefix="1" applyFont="1" applyFill="1" applyBorder="1" applyAlignment="1">
      <alignment horizontal="center"/>
    </xf>
    <xf numFmtId="0" fontId="19" fillId="0" borderId="0" xfId="0" applyFont="1"/>
    <xf numFmtId="0" fontId="19" fillId="0" borderId="5" xfId="0" applyFont="1" applyBorder="1" applyAlignment="1">
      <alignment shrinkToFit="1"/>
    </xf>
    <xf numFmtId="0" fontId="19" fillId="0" borderId="6" xfId="0" applyFont="1" applyBorder="1" applyAlignment="1">
      <alignment shrinkToFit="1"/>
    </xf>
    <xf numFmtId="0" fontId="19" fillId="0" borderId="7" xfId="0" applyFont="1" applyBorder="1" applyAlignment="1">
      <alignment shrinkToFit="1"/>
    </xf>
    <xf numFmtId="0" fontId="19" fillId="0" borderId="10" xfId="0" quotePrefix="1" applyFont="1" applyBorder="1" applyAlignment="1">
      <alignment horizontal="center" vertical="center"/>
    </xf>
    <xf numFmtId="0" fontId="19" fillId="0" borderId="10" xfId="0" applyFont="1" applyBorder="1"/>
    <xf numFmtId="0" fontId="24" fillId="0" borderId="5" xfId="0" applyFont="1" applyFill="1" applyBorder="1" applyAlignment="1">
      <alignment wrapText="1"/>
    </xf>
    <xf numFmtId="0" fontId="24" fillId="0" borderId="6" xfId="0" applyFont="1" applyFill="1" applyBorder="1" applyAlignment="1">
      <alignment wrapText="1"/>
    </xf>
    <xf numFmtId="168" fontId="24" fillId="0" borderId="10" xfId="0" quotePrefix="1" applyNumberFormat="1" applyFont="1" applyFill="1" applyBorder="1" applyAlignment="1">
      <alignment horizontal="center" vertical="center" wrapText="1"/>
    </xf>
    <xf numFmtId="14" fontId="19" fillId="0" borderId="10" xfId="0" quotePrefix="1" applyNumberFormat="1" applyFont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9" fillId="3" borderId="10" xfId="0" applyFont="1" applyFill="1" applyBorder="1" applyAlignment="1">
      <alignment horizontal="center" vertical="center" shrinkToFit="1"/>
    </xf>
    <xf numFmtId="167" fontId="19" fillId="0" borderId="10" xfId="0" applyNumberFormat="1" applyFont="1" applyBorder="1"/>
    <xf numFmtId="43" fontId="19" fillId="0" borderId="10" xfId="0" applyNumberFormat="1" applyFont="1" applyBorder="1"/>
    <xf numFmtId="0" fontId="18" fillId="0" borderId="6" xfId="0" applyFont="1" applyBorder="1" applyAlignment="1">
      <alignment shrinkToFit="1"/>
    </xf>
    <xf numFmtId="0" fontId="18" fillId="0" borderId="7" xfId="0" applyFont="1" applyBorder="1" applyAlignment="1">
      <alignment shrinkToFit="1"/>
    </xf>
    <xf numFmtId="0" fontId="18" fillId="0" borderId="10" xfId="0" applyFont="1" applyBorder="1" applyAlignment="1">
      <alignment horizontal="center"/>
    </xf>
    <xf numFmtId="0" fontId="18" fillId="0" borderId="10" xfId="0" quotePrefix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67" fontId="19" fillId="3" borderId="10" xfId="0" applyNumberFormat="1" applyFont="1" applyFill="1" applyBorder="1"/>
    <xf numFmtId="0" fontId="24" fillId="0" borderId="6" xfId="0" applyFont="1" applyFill="1" applyBorder="1" applyAlignment="1">
      <alignment shrinkToFit="1"/>
    </xf>
    <xf numFmtId="0" fontId="24" fillId="0" borderId="6" xfId="0" applyFont="1" applyFill="1" applyBorder="1" applyAlignment="1">
      <alignment horizontal="left" wrapText="1"/>
    </xf>
    <xf numFmtId="0" fontId="18" fillId="3" borderId="6" xfId="0" applyFont="1" applyFill="1" applyBorder="1" applyAlignment="1">
      <alignment horizontal="left" vertical="center" shrinkToFit="1"/>
    </xf>
    <xf numFmtId="0" fontId="18" fillId="3" borderId="7" xfId="0" applyFont="1" applyFill="1" applyBorder="1" applyAlignment="1">
      <alignment horizontal="center" vertical="center" shrinkToFit="1"/>
    </xf>
    <xf numFmtId="0" fontId="18" fillId="3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5" fillId="0" borderId="0" xfId="0" applyFont="1"/>
    <xf numFmtId="0" fontId="20" fillId="3" borderId="0" xfId="0" applyFont="1" applyFill="1"/>
    <xf numFmtId="0" fontId="18" fillId="3" borderId="0" xfId="0" applyFont="1" applyFill="1"/>
    <xf numFmtId="0" fontId="26" fillId="0" borderId="0" xfId="0" applyFont="1" applyBorder="1"/>
    <xf numFmtId="0" fontId="21" fillId="0" borderId="10" xfId="0" applyFont="1" applyBorder="1" applyAlignment="1">
      <alignment horizontal="center" vertical="center"/>
    </xf>
    <xf numFmtId="0" fontId="21" fillId="0" borderId="16" xfId="0" quotePrefix="1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1" fillId="3" borderId="10" xfId="0" quotePrefix="1" applyFont="1" applyFill="1" applyBorder="1" applyAlignment="1">
      <alignment horizontal="center" vertical="center"/>
    </xf>
    <xf numFmtId="43" fontId="18" fillId="0" borderId="10" xfId="1" applyFont="1" applyBorder="1"/>
    <xf numFmtId="166" fontId="18" fillId="0" borderId="10" xfId="1" applyNumberFormat="1" applyFont="1" applyBorder="1"/>
    <xf numFmtId="43" fontId="18" fillId="0" borderId="10" xfId="1" applyFont="1" applyBorder="1" applyAlignment="1">
      <alignment horizontal="center"/>
    </xf>
    <xf numFmtId="0" fontId="18" fillId="0" borderId="5" xfId="0" quotePrefix="1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5" fillId="3" borderId="0" xfId="0" applyFont="1" applyFill="1"/>
    <xf numFmtId="0" fontId="25" fillId="0" borderId="0" xfId="0" applyFont="1" applyBorder="1" applyAlignment="1">
      <alignment shrinkToFit="1"/>
    </xf>
    <xf numFmtId="0" fontId="25" fillId="0" borderId="0" xfId="0" applyFont="1" applyAlignment="1">
      <alignment shrinkToFit="1"/>
    </xf>
    <xf numFmtId="0" fontId="32" fillId="0" borderId="10" xfId="0" applyFont="1" applyFill="1" applyBorder="1"/>
    <xf numFmtId="2" fontId="32" fillId="0" borderId="10" xfId="0" applyNumberFormat="1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34" fillId="0" borderId="10" xfId="0" applyFont="1" applyFill="1" applyBorder="1"/>
    <xf numFmtId="0" fontId="16" fillId="0" borderId="2" xfId="0" applyFont="1" applyBorder="1"/>
    <xf numFmtId="0" fontId="16" fillId="0" borderId="3" xfId="0" applyFont="1" applyBorder="1"/>
    <xf numFmtId="0" fontId="16" fillId="0" borderId="0" xfId="0" applyFont="1" applyBorder="1"/>
    <xf numFmtId="0" fontId="42" fillId="0" borderId="0" xfId="0" applyFont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0" fillId="0" borderId="8" xfId="0" applyBorder="1"/>
    <xf numFmtId="166" fontId="0" fillId="0" borderId="9" xfId="1" applyNumberFormat="1" applyFont="1" applyBorder="1"/>
    <xf numFmtId="43" fontId="0" fillId="0" borderId="9" xfId="1" applyFont="1" applyBorder="1"/>
    <xf numFmtId="43" fontId="0" fillId="0" borderId="9" xfId="0" applyNumberFormat="1" applyBorder="1"/>
    <xf numFmtId="43" fontId="16" fillId="0" borderId="7" xfId="0" applyNumberFormat="1" applyFont="1" applyBorder="1"/>
    <xf numFmtId="0" fontId="43" fillId="0" borderId="0" xfId="0" applyFont="1" applyBorder="1" applyAlignment="1"/>
    <xf numFmtId="43" fontId="16" fillId="0" borderId="2" xfId="1" applyFont="1" applyBorder="1"/>
    <xf numFmtId="43" fontId="16" fillId="0" borderId="0" xfId="1" applyFont="1" applyBorder="1"/>
    <xf numFmtId="43" fontId="0" fillId="0" borderId="0" xfId="1" applyFont="1" applyBorder="1"/>
    <xf numFmtId="43" fontId="16" fillId="0" borderId="8" xfId="1" applyFont="1" applyBorder="1" applyAlignment="1">
      <alignment horizontal="center"/>
    </xf>
    <xf numFmtId="43" fontId="16" fillId="0" borderId="9" xfId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43" fontId="0" fillId="0" borderId="8" xfId="1" applyFont="1" applyBorder="1"/>
    <xf numFmtId="0" fontId="0" fillId="0" borderId="5" xfId="0" applyBorder="1"/>
    <xf numFmtId="0" fontId="41" fillId="0" borderId="4" xfId="0" applyFont="1" applyBorder="1" applyAlignment="1">
      <alignment horizontal="left"/>
    </xf>
    <xf numFmtId="43" fontId="16" fillId="0" borderId="0" xfId="0" applyNumberFormat="1" applyFont="1" applyBorder="1"/>
    <xf numFmtId="0" fontId="16" fillId="0" borderId="4" xfId="0" applyFont="1" applyBorder="1"/>
    <xf numFmtId="43" fontId="0" fillId="0" borderId="4" xfId="1" quotePrefix="1" applyFont="1" applyBorder="1" applyAlignment="1">
      <alignment horizontal="right"/>
    </xf>
    <xf numFmtId="0" fontId="35" fillId="0" borderId="0" xfId="0" applyFont="1" applyBorder="1"/>
    <xf numFmtId="0" fontId="44" fillId="0" borderId="0" xfId="1" applyNumberFormat="1" applyFont="1" applyBorder="1"/>
    <xf numFmtId="171" fontId="44" fillId="0" borderId="0" xfId="1" applyNumberFormat="1" applyFont="1" applyBorder="1" applyAlignment="1">
      <alignment vertical="top"/>
    </xf>
    <xf numFmtId="0" fontId="27" fillId="5" borderId="0" xfId="1" applyNumberFormat="1" applyFont="1" applyFill="1" applyBorder="1"/>
    <xf numFmtId="171" fontId="27" fillId="5" borderId="0" xfId="1" applyNumberFormat="1" applyFont="1" applyFill="1" applyBorder="1" applyAlignment="1">
      <alignment vertical="top"/>
    </xf>
    <xf numFmtId="0" fontId="27" fillId="0" borderId="0" xfId="1" applyNumberFormat="1" applyFont="1" applyBorder="1"/>
    <xf numFmtId="171" fontId="27" fillId="0" borderId="0" xfId="1" applyNumberFormat="1" applyFont="1" applyBorder="1" applyAlignment="1">
      <alignment vertical="top"/>
    </xf>
    <xf numFmtId="43" fontId="0" fillId="0" borderId="6" xfId="1" applyFont="1" applyBorder="1"/>
    <xf numFmtId="0" fontId="41" fillId="0" borderId="6" xfId="0" applyFont="1" applyBorder="1" applyAlignment="1">
      <alignment horizontal="center"/>
    </xf>
    <xf numFmtId="43" fontId="0" fillId="0" borderId="2" xfId="1" applyFont="1" applyBorder="1"/>
    <xf numFmtId="0" fontId="45" fillId="0" borderId="0" xfId="0" applyFont="1" applyBorder="1"/>
    <xf numFmtId="0" fontId="45" fillId="0" borderId="1" xfId="0" applyFont="1" applyBorder="1"/>
    <xf numFmtId="43" fontId="0" fillId="0" borderId="3" xfId="1" applyFont="1" applyBorder="1"/>
    <xf numFmtId="0" fontId="16" fillId="0" borderId="0" xfId="0" applyFont="1" applyFill="1" applyBorder="1"/>
    <xf numFmtId="0" fontId="43" fillId="0" borderId="4" xfId="0" applyFont="1" applyBorder="1" applyAlignment="1"/>
    <xf numFmtId="0" fontId="11" fillId="0" borderId="10" xfId="0" applyFont="1" applyFill="1" applyBorder="1" applyAlignment="1">
      <alignment horizontal="center"/>
    </xf>
    <xf numFmtId="164" fontId="11" fillId="0" borderId="10" xfId="0" applyNumberFormat="1" applyFont="1" applyFill="1" applyBorder="1" applyAlignment="1">
      <alignment horizontal="center"/>
    </xf>
    <xf numFmtId="4" fontId="11" fillId="0" borderId="10" xfId="0" applyNumberFormat="1" applyFont="1" applyFill="1" applyBorder="1" applyAlignment="1">
      <alignment horizontal="center"/>
    </xf>
    <xf numFmtId="43" fontId="11" fillId="0" borderId="10" xfId="1" applyFont="1" applyFill="1" applyBorder="1" applyAlignment="1">
      <alignment horizontal="center" vertical="center"/>
    </xf>
    <xf numFmtId="43" fontId="11" fillId="0" borderId="10" xfId="1" applyFont="1" applyFill="1" applyBorder="1" applyAlignment="1">
      <alignment horizontal="center"/>
    </xf>
    <xf numFmtId="0" fontId="2" fillId="0" borderId="10" xfId="0" applyFont="1" applyBorder="1"/>
    <xf numFmtId="0" fontId="2" fillId="0" borderId="0" xfId="0" applyFont="1" applyFill="1" applyBorder="1"/>
    <xf numFmtId="0" fontId="0" fillId="0" borderId="0" xfId="0" applyFill="1" applyBorder="1"/>
    <xf numFmtId="0" fontId="2" fillId="2" borderId="0" xfId="0" applyFont="1" applyFill="1"/>
    <xf numFmtId="0" fontId="0" fillId="0" borderId="0" xfId="0" applyAlignment="1">
      <alignment horizontal="left"/>
    </xf>
    <xf numFmtId="169" fontId="0" fillId="0" borderId="0" xfId="0" applyNumberFormat="1" applyAlignment="1">
      <alignment horizontal="center"/>
    </xf>
    <xf numFmtId="169" fontId="0" fillId="0" borderId="0" xfId="0" applyNumberFormat="1" applyBorder="1" applyAlignment="1">
      <alignment horizontal="center"/>
    </xf>
    <xf numFmtId="169" fontId="35" fillId="0" borderId="0" xfId="0" applyNumberFormat="1" applyFont="1" applyBorder="1" applyAlignment="1">
      <alignment horizontal="center"/>
    </xf>
    <xf numFmtId="0" fontId="35" fillId="0" borderId="4" xfId="0" applyFont="1" applyBorder="1" applyAlignment="1"/>
    <xf numFmtId="0" fontId="35" fillId="0" borderId="0" xfId="0" applyFont="1" applyBorder="1" applyAlignment="1"/>
    <xf numFmtId="0" fontId="35" fillId="6" borderId="17" xfId="0" applyFont="1" applyFill="1" applyBorder="1" applyAlignment="1">
      <alignment horizontal="center"/>
    </xf>
    <xf numFmtId="0" fontId="35" fillId="3" borderId="17" xfId="0" applyFont="1" applyFill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169" fontId="35" fillId="0" borderId="9" xfId="0" applyNumberFormat="1" applyFont="1" applyBorder="1" applyAlignment="1">
      <alignment horizontal="center"/>
    </xf>
    <xf numFmtId="49" fontId="35" fillId="0" borderId="0" xfId="0" applyNumberFormat="1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169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43" fontId="0" fillId="0" borderId="10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27" fillId="0" borderId="10" xfId="0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35" fillId="0" borderId="5" xfId="0" applyNumberFormat="1" applyFont="1" applyBorder="1" applyAlignment="1">
      <alignment horizontal="center"/>
    </xf>
    <xf numFmtId="14" fontId="35" fillId="0" borderId="6" xfId="0" applyNumberFormat="1" applyFont="1" applyBorder="1" applyAlignment="1">
      <alignment horizontal="center"/>
    </xf>
    <xf numFmtId="43" fontId="35" fillId="0" borderId="3" xfId="0" applyNumberFormat="1" applyFont="1" applyBorder="1" applyAlignment="1">
      <alignment horizontal="center"/>
    </xf>
    <xf numFmtId="0" fontId="16" fillId="0" borderId="0" xfId="0" applyFont="1" applyAlignment="1"/>
    <xf numFmtId="0" fontId="0" fillId="0" borderId="10" xfId="0" applyBorder="1"/>
    <xf numFmtId="0" fontId="49" fillId="0" borderId="0" xfId="0" applyFont="1"/>
    <xf numFmtId="0" fontId="49" fillId="0" borderId="1" xfId="0" applyFont="1" applyBorder="1"/>
    <xf numFmtId="0" fontId="49" fillId="0" borderId="2" xfId="0" applyFont="1" applyBorder="1"/>
    <xf numFmtId="0" fontId="49" fillId="0" borderId="3" xfId="0" applyFont="1" applyBorder="1"/>
    <xf numFmtId="0" fontId="13" fillId="0" borderId="4" xfId="0" applyFont="1" applyBorder="1"/>
    <xf numFmtId="0" fontId="49" fillId="0" borderId="0" xfId="0" applyFont="1" applyBorder="1"/>
    <xf numFmtId="0" fontId="49" fillId="0" borderId="4" xfId="0" applyFont="1" applyBorder="1"/>
    <xf numFmtId="0" fontId="49" fillId="0" borderId="1" xfId="0" applyFont="1" applyBorder="1" applyAlignment="1">
      <alignment horizontal="center" shrinkToFit="1"/>
    </xf>
    <xf numFmtId="0" fontId="49" fillId="0" borderId="1" xfId="0" applyFont="1" applyBorder="1" applyAlignment="1">
      <alignment horizontal="center"/>
    </xf>
    <xf numFmtId="0" fontId="49" fillId="0" borderId="9" xfId="0" applyFont="1" applyBorder="1" applyAlignment="1">
      <alignment horizontal="center"/>
    </xf>
    <xf numFmtId="0" fontId="49" fillId="0" borderId="9" xfId="0" applyFont="1" applyBorder="1" applyAlignment="1">
      <alignment horizontal="center" shrinkToFit="1"/>
    </xf>
    <xf numFmtId="43" fontId="49" fillId="0" borderId="0" xfId="0" applyNumberFormat="1" applyFont="1"/>
    <xf numFmtId="0" fontId="49" fillId="0" borderId="0" xfId="0" applyFont="1" applyAlignment="1">
      <alignment vertical="center"/>
    </xf>
    <xf numFmtId="0" fontId="49" fillId="0" borderId="2" xfId="0" applyFont="1" applyBorder="1" applyAlignment="1">
      <alignment horizontal="center"/>
    </xf>
    <xf numFmtId="14" fontId="13" fillId="0" borderId="4" xfId="0" applyNumberFormat="1" applyFont="1" applyBorder="1" applyAlignment="1">
      <alignment horizontal="center"/>
    </xf>
    <xf numFmtId="0" fontId="27" fillId="0" borderId="4" xfId="0" applyFont="1" applyBorder="1"/>
    <xf numFmtId="0" fontId="35" fillId="0" borderId="4" xfId="0" applyFont="1" applyBorder="1"/>
    <xf numFmtId="0" fontId="24" fillId="0" borderId="10" xfId="0" applyFont="1" applyBorder="1"/>
    <xf numFmtId="0" fontId="24" fillId="0" borderId="10" xfId="0" applyFont="1" applyBorder="1" applyAlignment="1">
      <alignment horizontal="center"/>
    </xf>
    <xf numFmtId="14" fontId="24" fillId="0" borderId="10" xfId="0" quotePrefix="1" applyNumberFormat="1" applyFont="1" applyBorder="1" applyAlignment="1">
      <alignment horizontal="center"/>
    </xf>
    <xf numFmtId="43" fontId="24" fillId="0" borderId="10" xfId="1" applyFont="1" applyBorder="1"/>
    <xf numFmtId="43" fontId="24" fillId="0" borderId="10" xfId="1" applyFont="1" applyBorder="1" applyAlignment="1">
      <alignment horizontal="center"/>
    </xf>
    <xf numFmtId="43" fontId="50" fillId="0" borderId="10" xfId="0" applyNumberFormat="1" applyFont="1" applyBorder="1"/>
    <xf numFmtId="0" fontId="24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4" fillId="0" borderId="10" xfId="0" applyFont="1" applyFill="1" applyBorder="1"/>
    <xf numFmtId="0" fontId="24" fillId="0" borderId="10" xfId="0" applyFont="1" applyFill="1" applyBorder="1" applyAlignment="1">
      <alignment horizontal="center"/>
    </xf>
    <xf numFmtId="43" fontId="24" fillId="0" borderId="10" xfId="1" applyFont="1" applyFill="1" applyBorder="1"/>
    <xf numFmtId="43" fontId="24" fillId="0" borderId="10" xfId="1" applyFont="1" applyFill="1" applyBorder="1" applyAlignment="1">
      <alignment horizontal="center"/>
    </xf>
    <xf numFmtId="43" fontId="35" fillId="0" borderId="0" xfId="0" applyNumberFormat="1" applyFont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distributed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0" fillId="0" borderId="3" xfId="0" applyBorder="1"/>
    <xf numFmtId="0" fontId="0" fillId="0" borderId="0" xfId="0"/>
    <xf numFmtId="0" fontId="0" fillId="0" borderId="6" xfId="0" applyBorder="1"/>
    <xf numFmtId="0" fontId="14" fillId="0" borderId="0" xfId="0" applyFont="1"/>
    <xf numFmtId="0" fontId="3" fillId="0" borderId="27" xfId="0" applyFont="1" applyBorder="1"/>
    <xf numFmtId="0" fontId="14" fillId="0" borderId="28" xfId="0" applyFont="1" applyBorder="1"/>
    <xf numFmtId="0" fontId="12" fillId="0" borderId="28" xfId="0" applyFont="1" applyBorder="1"/>
    <xf numFmtId="0" fontId="13" fillId="0" borderId="29" xfId="0" applyFont="1" applyBorder="1" applyAlignment="1">
      <alignment horizontal="right" vertical="center"/>
    </xf>
    <xf numFmtId="0" fontId="3" fillId="0" borderId="30" xfId="0" applyFont="1" applyBorder="1"/>
    <xf numFmtId="0" fontId="14" fillId="0" borderId="26" xfId="0" applyFont="1" applyBorder="1"/>
    <xf numFmtId="0" fontId="12" fillId="0" borderId="26" xfId="0" applyFont="1" applyBorder="1"/>
    <xf numFmtId="0" fontId="12" fillId="0" borderId="31" xfId="0" applyFont="1" applyBorder="1" applyAlignment="1">
      <alignment vertical="center"/>
    </xf>
    <xf numFmtId="0" fontId="12" fillId="0" borderId="25" xfId="0" applyFont="1" applyBorder="1" applyAlignment="1"/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/>
    <xf numFmtId="0" fontId="12" fillId="0" borderId="18" xfId="0" applyFont="1" applyBorder="1" applyAlignment="1">
      <alignment horizontal="left"/>
    </xf>
    <xf numFmtId="0" fontId="14" fillId="0" borderId="18" xfId="0" applyFont="1" applyBorder="1"/>
    <xf numFmtId="43" fontId="12" fillId="0" borderId="20" xfId="1" applyFont="1" applyFill="1" applyBorder="1" applyAlignment="1"/>
    <xf numFmtId="43" fontId="12" fillId="0" borderId="19" xfId="1" applyFont="1" applyFill="1" applyBorder="1" applyAlignment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3" fontId="3" fillId="0" borderId="22" xfId="1" applyFont="1" applyBorder="1" applyAlignment="1">
      <alignment horizontal="center"/>
    </xf>
    <xf numFmtId="43" fontId="3" fillId="0" borderId="23" xfId="1" applyFont="1" applyBorder="1" applyAlignment="1">
      <alignment horizontal="center"/>
    </xf>
    <xf numFmtId="0" fontId="12" fillId="0" borderId="0" xfId="0" applyFont="1" applyBorder="1" applyAlignment="1"/>
    <xf numFmtId="0" fontId="53" fillId="0" borderId="0" xfId="0" applyFont="1" applyFill="1"/>
    <xf numFmtId="0" fontId="53" fillId="0" borderId="1" xfId="0" applyFont="1" applyFill="1" applyBorder="1" applyAlignment="1">
      <alignment horizontal="center" vertical="center" shrinkToFit="1"/>
    </xf>
    <xf numFmtId="43" fontId="53" fillId="0" borderId="1" xfId="1" applyFont="1" applyFill="1" applyBorder="1" applyAlignment="1">
      <alignment horizontal="center" vertical="center"/>
    </xf>
    <xf numFmtId="0" fontId="53" fillId="0" borderId="4" xfId="0" applyFont="1" applyFill="1" applyBorder="1" applyAlignment="1">
      <alignment horizontal="center" vertical="center" shrinkToFit="1"/>
    </xf>
    <xf numFmtId="43" fontId="53" fillId="0" borderId="4" xfId="1" applyFont="1" applyFill="1" applyBorder="1" applyAlignment="1">
      <alignment horizontal="center" vertical="center"/>
    </xf>
    <xf numFmtId="43" fontId="53" fillId="0" borderId="33" xfId="1" quotePrefix="1" applyFont="1" applyFill="1" applyBorder="1" applyAlignment="1">
      <alignment horizontal="center" vertical="center"/>
    </xf>
    <xf numFmtId="0" fontId="53" fillId="0" borderId="36" xfId="0" quotePrefix="1" applyFont="1" applyFill="1" applyBorder="1" applyAlignment="1">
      <alignment horizontal="center" vertical="center"/>
    </xf>
    <xf numFmtId="0" fontId="35" fillId="0" borderId="32" xfId="0" applyFont="1" applyBorder="1" applyAlignment="1">
      <alignment horizontal="center"/>
    </xf>
    <xf numFmtId="0" fontId="35" fillId="0" borderId="33" xfId="0" applyFont="1" applyBorder="1" applyAlignment="1"/>
    <xf numFmtId="49" fontId="35" fillId="0" borderId="35" xfId="0" applyNumberFormat="1" applyFont="1" applyBorder="1" applyAlignment="1">
      <alignment horizontal="center"/>
    </xf>
    <xf numFmtId="49" fontId="35" fillId="0" borderId="36" xfId="0" applyNumberFormat="1" applyFont="1" applyBorder="1" applyAlignment="1">
      <alignment horizontal="center"/>
    </xf>
    <xf numFmtId="169" fontId="35" fillId="0" borderId="36" xfId="0" applyNumberFormat="1" applyFont="1" applyBorder="1" applyAlignment="1">
      <alignment horizontal="center"/>
    </xf>
    <xf numFmtId="178" fontId="0" fillId="0" borderId="0" xfId="0" applyNumberFormat="1" applyAlignment="1">
      <alignment horizontal="center"/>
    </xf>
    <xf numFmtId="0" fontId="0" fillId="0" borderId="34" xfId="0" applyBorder="1" applyAlignment="1"/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center"/>
    </xf>
    <xf numFmtId="14" fontId="27" fillId="0" borderId="10" xfId="0" applyNumberFormat="1" applyFont="1" applyBorder="1" applyAlignment="1">
      <alignment horizontal="center"/>
    </xf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3" fillId="0" borderId="33" xfId="0" quotePrefix="1" applyFont="1" applyBorder="1" applyAlignment="1">
      <alignment horizontal="center"/>
    </xf>
    <xf numFmtId="0" fontId="3" fillId="0" borderId="36" xfId="0" quotePrefix="1" applyFont="1" applyBorder="1" applyAlignment="1">
      <alignment horizontal="center"/>
    </xf>
    <xf numFmtId="0" fontId="12" fillId="0" borderId="10" xfId="0" quotePrefix="1" applyFont="1" applyBorder="1" applyAlignment="1">
      <alignment horizontal="center"/>
    </xf>
    <xf numFmtId="0" fontId="29" fillId="0" borderId="10" xfId="0" applyFont="1" applyBorder="1" applyAlignment="1">
      <alignment vertical="center" wrapText="1"/>
    </xf>
    <xf numFmtId="0" fontId="11" fillId="0" borderId="10" xfId="0" applyNumberFormat="1" applyFont="1" applyFill="1" applyBorder="1" applyAlignment="1">
      <alignment horizontal="center"/>
    </xf>
    <xf numFmtId="0" fontId="11" fillId="0" borderId="10" xfId="1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1" xfId="0" applyFont="1" applyBorder="1" applyAlignment="1">
      <alignment horizontal="center" shrinkToFi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 shrinkToFit="1"/>
    </xf>
    <xf numFmtId="0" fontId="6" fillId="0" borderId="4" xfId="0" applyFont="1" applyBorder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shrinkToFit="1"/>
    </xf>
    <xf numFmtId="0" fontId="6" fillId="0" borderId="36" xfId="0" quotePrefix="1" applyFont="1" applyBorder="1" applyAlignment="1">
      <alignment horizontal="center"/>
    </xf>
    <xf numFmtId="0" fontId="33" fillId="0" borderId="10" xfId="0" quotePrefix="1" applyFont="1" applyBorder="1" applyAlignment="1">
      <alignment horizontal="center"/>
    </xf>
    <xf numFmtId="169" fontId="28" fillId="0" borderId="10" xfId="0" applyNumberFormat="1" applyFont="1" applyBorder="1" applyAlignment="1">
      <alignment vertical="center" wrapText="1"/>
    </xf>
    <xf numFmtId="14" fontId="28" fillId="0" borderId="10" xfId="0" applyNumberFormat="1" applyFont="1" applyBorder="1" applyAlignment="1">
      <alignment vertical="center" wrapText="1"/>
    </xf>
    <xf numFmtId="43" fontId="33" fillId="0" borderId="33" xfId="1" quotePrefix="1" applyFont="1" applyBorder="1" applyAlignment="1">
      <alignment horizontal="center"/>
    </xf>
    <xf numFmtId="0" fontId="54" fillId="0" borderId="33" xfId="0" quotePrefix="1" applyFont="1" applyBorder="1" applyAlignment="1">
      <alignment horizontal="center"/>
    </xf>
    <xf numFmtId="0" fontId="23" fillId="0" borderId="10" xfId="0" applyFont="1" applyBorder="1" applyAlignment="1">
      <alignment horizontal="center" wrapText="1"/>
    </xf>
    <xf numFmtId="0" fontId="28" fillId="0" borderId="10" xfId="0" applyFont="1" applyBorder="1" applyAlignment="1">
      <alignment horizontal="center" vertical="center" wrapText="1"/>
    </xf>
    <xf numFmtId="0" fontId="6" fillId="0" borderId="10" xfId="0" applyFont="1" applyBorder="1"/>
    <xf numFmtId="0" fontId="55" fillId="0" borderId="5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4" fontId="55" fillId="4" borderId="10" xfId="0" applyNumberFormat="1" applyFont="1" applyFill="1" applyBorder="1" applyAlignment="1">
      <alignment horizontal="center"/>
    </xf>
    <xf numFmtId="0" fontId="33" fillId="0" borderId="10" xfId="0" applyFont="1" applyBorder="1" applyAlignment="1">
      <alignment horizontal="center"/>
    </xf>
    <xf numFmtId="43" fontId="55" fillId="4" borderId="10" xfId="1" applyFont="1" applyFill="1" applyBorder="1" applyAlignment="1">
      <alignment horizontal="center" vertical="center"/>
    </xf>
    <xf numFmtId="0" fontId="54" fillId="0" borderId="0" xfId="0" applyFont="1" applyBorder="1"/>
    <xf numFmtId="0" fontId="54" fillId="0" borderId="0" xfId="0" applyFont="1"/>
    <xf numFmtId="165" fontId="6" fillId="0" borderId="0" xfId="0" quotePrefix="1" applyNumberFormat="1" applyFont="1" applyBorder="1" applyAlignment="1">
      <alignment wrapText="1"/>
    </xf>
    <xf numFmtId="0" fontId="6" fillId="0" borderId="0" xfId="0" applyFont="1" applyAlignment="1"/>
    <xf numFmtId="0" fontId="54" fillId="0" borderId="0" xfId="0" applyFont="1" applyAlignment="1">
      <alignment horizontal="center"/>
    </xf>
    <xf numFmtId="0" fontId="54" fillId="0" borderId="0" xfId="0" applyFont="1" applyAlignment="1"/>
    <xf numFmtId="0" fontId="18" fillId="0" borderId="32" xfId="0" applyFont="1" applyBorder="1"/>
    <xf numFmtId="0" fontId="18" fillId="0" borderId="36" xfId="0" applyFont="1" applyBorder="1" applyAlignment="1">
      <alignment horizontal="center" vertical="center"/>
    </xf>
    <xf numFmtId="0" fontId="21" fillId="0" borderId="36" xfId="0" quotePrefix="1" applyFont="1" applyBorder="1" applyAlignment="1">
      <alignment horizontal="center" vertical="center"/>
    </xf>
    <xf numFmtId="0" fontId="18" fillId="3" borderId="36" xfId="0" quotePrefix="1" applyFont="1" applyFill="1" applyBorder="1" applyAlignment="1">
      <alignment horizontal="center" vertical="center"/>
    </xf>
    <xf numFmtId="0" fontId="19" fillId="0" borderId="5" xfId="0" applyFont="1" applyBorder="1" applyAlignment="1">
      <alignment vertical="center" shrinkToFit="1"/>
    </xf>
    <xf numFmtId="0" fontId="19" fillId="3" borderId="6" xfId="0" applyFont="1" applyFill="1" applyBorder="1" applyAlignment="1">
      <alignment vertical="center" shrinkToFit="1"/>
    </xf>
    <xf numFmtId="0" fontId="19" fillId="0" borderId="6" xfId="0" applyFont="1" applyBorder="1" applyAlignment="1">
      <alignment vertical="center" shrinkToFit="1"/>
    </xf>
    <xf numFmtId="0" fontId="19" fillId="0" borderId="7" xfId="0" applyFont="1" applyBorder="1" applyAlignment="1">
      <alignment vertical="center" shrinkToFit="1"/>
    </xf>
    <xf numFmtId="43" fontId="19" fillId="3" borderId="10" xfId="1" applyFont="1" applyFill="1" applyBorder="1" applyAlignment="1">
      <alignment vertical="center"/>
    </xf>
    <xf numFmtId="0" fontId="19" fillId="3" borderId="7" xfId="0" applyFont="1" applyFill="1" applyBorder="1" applyAlignment="1">
      <alignment vertical="center" shrinkToFit="1"/>
    </xf>
    <xf numFmtId="0" fontId="21" fillId="2" borderId="10" xfId="0" applyFont="1" applyFill="1" applyBorder="1"/>
    <xf numFmtId="0" fontId="19" fillId="2" borderId="6" xfId="0" applyFont="1" applyFill="1" applyBorder="1" applyAlignment="1">
      <alignment shrinkToFit="1"/>
    </xf>
    <xf numFmtId="0" fontId="19" fillId="2" borderId="6" xfId="0" applyFont="1" applyFill="1" applyBorder="1"/>
    <xf numFmtId="0" fontId="19" fillId="2" borderId="7" xfId="0" applyFont="1" applyFill="1" applyBorder="1" applyAlignment="1">
      <alignment shrinkToFit="1"/>
    </xf>
    <xf numFmtId="0" fontId="18" fillId="2" borderId="10" xfId="0" applyFont="1" applyFill="1" applyBorder="1"/>
    <xf numFmtId="0" fontId="22" fillId="2" borderId="10" xfId="0" applyFont="1" applyFill="1" applyBorder="1" applyAlignment="1">
      <alignment horizontal="center" vertical="center"/>
    </xf>
    <xf numFmtId="43" fontId="22" fillId="2" borderId="10" xfId="0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43" fontId="18" fillId="0" borderId="3" xfId="0" applyNumberFormat="1" applyFont="1" applyBorder="1"/>
    <xf numFmtId="0" fontId="18" fillId="0" borderId="33" xfId="0" applyFont="1" applyBorder="1"/>
    <xf numFmtId="0" fontId="18" fillId="0" borderId="34" xfId="0" applyFont="1" applyBorder="1"/>
    <xf numFmtId="0" fontId="18" fillId="0" borderId="35" xfId="0" applyFont="1" applyBorder="1"/>
    <xf numFmtId="0" fontId="56" fillId="0" borderId="0" xfId="0" applyFont="1" applyAlignment="1">
      <alignment horizontal="centerContinuous" vertical="center" shrinkToFit="1"/>
    </xf>
    <xf numFmtId="0" fontId="18" fillId="0" borderId="34" xfId="0" applyFont="1" applyBorder="1" applyAlignment="1">
      <alignment shrinkToFit="1"/>
    </xf>
    <xf numFmtId="0" fontId="18" fillId="0" borderId="35" xfId="0" applyFont="1" applyBorder="1" applyAlignment="1">
      <alignment shrinkToFit="1"/>
    </xf>
    <xf numFmtId="0" fontId="18" fillId="0" borderId="36" xfId="0" applyFont="1" applyBorder="1" applyAlignment="1">
      <alignment horizontal="center"/>
    </xf>
    <xf numFmtId="166" fontId="18" fillId="0" borderId="36" xfId="1" applyNumberFormat="1" applyFont="1" applyBorder="1"/>
    <xf numFmtId="43" fontId="18" fillId="0" borderId="36" xfId="1" applyFont="1" applyBorder="1"/>
    <xf numFmtId="0" fontId="0" fillId="0" borderId="32" xfId="0" applyBorder="1"/>
    <xf numFmtId="0" fontId="0" fillId="0" borderId="35" xfId="0" applyBorder="1"/>
    <xf numFmtId="0" fontId="19" fillId="0" borderId="33" xfId="0" applyFont="1" applyBorder="1" applyAlignment="1">
      <alignment shrinkToFit="1"/>
    </xf>
    <xf numFmtId="0" fontId="19" fillId="3" borderId="34" xfId="0" applyFont="1" applyFill="1" applyBorder="1" applyAlignment="1">
      <alignment shrinkToFit="1"/>
    </xf>
    <xf numFmtId="0" fontId="19" fillId="0" borderId="34" xfId="0" applyFont="1" applyBorder="1" applyAlignment="1">
      <alignment shrinkToFit="1"/>
    </xf>
    <xf numFmtId="0" fontId="19" fillId="0" borderId="35" xfId="0" applyFont="1" applyBorder="1" applyAlignment="1">
      <alignment shrinkToFit="1"/>
    </xf>
    <xf numFmtId="0" fontId="19" fillId="0" borderId="36" xfId="0" applyFont="1" applyBorder="1" applyAlignment="1">
      <alignment horizontal="center" vertical="center"/>
    </xf>
    <xf numFmtId="0" fontId="19" fillId="0" borderId="36" xfId="0" applyFont="1" applyBorder="1"/>
    <xf numFmtId="0" fontId="19" fillId="3" borderId="35" xfId="0" applyFont="1" applyFill="1" applyBorder="1" applyAlignment="1">
      <alignment shrinkToFit="1"/>
    </xf>
    <xf numFmtId="0" fontId="19" fillId="3" borderId="36" xfId="0" applyFont="1" applyFill="1" applyBorder="1" applyAlignment="1">
      <alignment horizontal="center" vertical="center"/>
    </xf>
    <xf numFmtId="43" fontId="19" fillId="3" borderId="36" xfId="1" quotePrefix="1" applyFont="1" applyFill="1" applyBorder="1" applyAlignment="1">
      <alignment horizontal="center"/>
    </xf>
    <xf numFmtId="43" fontId="19" fillId="3" borderId="36" xfId="1" applyFont="1" applyFill="1" applyBorder="1"/>
    <xf numFmtId="43" fontId="19" fillId="3" borderId="10" xfId="1" quotePrefix="1" applyFont="1" applyFill="1" applyBorder="1" applyAlignment="1">
      <alignment horizontal="center" vertical="center"/>
    </xf>
    <xf numFmtId="0" fontId="21" fillId="3" borderId="37" xfId="0" quotePrefix="1" applyFont="1" applyFill="1" applyBorder="1" applyAlignment="1">
      <alignment horizontal="center" vertical="center"/>
    </xf>
    <xf numFmtId="0" fontId="18" fillId="0" borderId="38" xfId="0" applyFont="1" applyBorder="1" applyAlignment="1">
      <alignment shrinkToFit="1"/>
    </xf>
    <xf numFmtId="0" fontId="18" fillId="0" borderId="39" xfId="0" applyFont="1" applyBorder="1" applyAlignment="1">
      <alignment shrinkToFit="1"/>
    </xf>
    <xf numFmtId="0" fontId="18" fillId="0" borderId="37" xfId="0" applyFont="1" applyBorder="1" applyAlignment="1">
      <alignment horizontal="center"/>
    </xf>
    <xf numFmtId="0" fontId="18" fillId="0" borderId="37" xfId="0" quotePrefix="1" applyFont="1" applyBorder="1" applyAlignment="1">
      <alignment horizontal="center"/>
    </xf>
    <xf numFmtId="43" fontId="18" fillId="0" borderId="37" xfId="1" applyFont="1" applyBorder="1"/>
    <xf numFmtId="166" fontId="18" fillId="0" borderId="37" xfId="1" applyNumberFormat="1" applyFont="1" applyBorder="1"/>
    <xf numFmtId="14" fontId="18" fillId="0" borderId="10" xfId="0" quotePrefix="1" applyNumberFormat="1" applyFont="1" applyBorder="1" applyAlignment="1">
      <alignment horizontal="center"/>
    </xf>
    <xf numFmtId="14" fontId="18" fillId="0" borderId="5" xfId="0" quotePrefix="1" applyNumberFormat="1" applyFont="1" applyBorder="1" applyAlignment="1">
      <alignment horizontal="center"/>
    </xf>
    <xf numFmtId="0" fontId="21" fillId="3" borderId="10" xfId="0" quotePrefix="1" applyFont="1" applyFill="1" applyBorder="1" applyAlignment="1">
      <alignment horizontal="right" vertical="center"/>
    </xf>
    <xf numFmtId="0" fontId="19" fillId="3" borderId="6" xfId="0" quotePrefix="1" applyFont="1" applyFill="1" applyBorder="1" applyAlignment="1">
      <alignment horizontal="left" vertical="center"/>
    </xf>
    <xf numFmtId="0" fontId="18" fillId="3" borderId="34" xfId="0" quotePrefix="1" applyFont="1" applyFill="1" applyBorder="1" applyAlignment="1">
      <alignment horizontal="left" vertical="center"/>
    </xf>
    <xf numFmtId="0" fontId="18" fillId="3" borderId="35" xfId="0" quotePrefix="1" applyFont="1" applyFill="1" applyBorder="1" applyAlignment="1">
      <alignment horizontal="right" vertical="center"/>
    </xf>
    <xf numFmtId="43" fontId="18" fillId="3" borderId="36" xfId="1" quotePrefix="1" applyFont="1" applyFill="1" applyBorder="1" applyAlignment="1">
      <alignment horizontal="center" vertical="center"/>
    </xf>
    <xf numFmtId="0" fontId="57" fillId="3" borderId="36" xfId="0" quotePrefix="1" applyFont="1" applyFill="1" applyBorder="1" applyAlignment="1">
      <alignment horizontal="right" vertical="center"/>
    </xf>
    <xf numFmtId="167" fontId="18" fillId="3" borderId="9" xfId="0" applyNumberFormat="1" applyFont="1" applyFill="1" applyBorder="1"/>
    <xf numFmtId="0" fontId="21" fillId="3" borderId="36" xfId="0" quotePrefix="1" applyFont="1" applyFill="1" applyBorder="1" applyAlignment="1">
      <alignment horizontal="center" vertical="center"/>
    </xf>
    <xf numFmtId="0" fontId="18" fillId="0" borderId="4" xfId="0" applyFont="1" applyBorder="1" applyAlignment="1">
      <alignment shrinkToFit="1"/>
    </xf>
    <xf numFmtId="0" fontId="31" fillId="0" borderId="0" xfId="0" applyFont="1" applyFill="1"/>
    <xf numFmtId="0" fontId="32" fillId="0" borderId="0" xfId="0" applyFont="1" applyFill="1"/>
    <xf numFmtId="2" fontId="32" fillId="0" borderId="0" xfId="0" applyNumberFormat="1" applyFont="1" applyFill="1" applyAlignment="1">
      <alignment horizontal="center"/>
    </xf>
    <xf numFmtId="0" fontId="34" fillId="0" borderId="0" xfId="0" applyFont="1" applyFill="1"/>
    <xf numFmtId="0" fontId="29" fillId="0" borderId="0" xfId="0" applyFont="1" applyFill="1" applyAlignment="1">
      <alignment horizontal="left"/>
    </xf>
    <xf numFmtId="2" fontId="32" fillId="0" borderId="34" xfId="0" applyNumberFormat="1" applyFont="1" applyFill="1" applyBorder="1" applyAlignment="1">
      <alignment horizontal="center"/>
    </xf>
    <xf numFmtId="0" fontId="32" fillId="0" borderId="1" xfId="0" applyFont="1" applyFill="1" applyBorder="1"/>
    <xf numFmtId="0" fontId="32" fillId="0" borderId="2" xfId="0" applyFont="1" applyFill="1" applyBorder="1"/>
    <xf numFmtId="2" fontId="32" fillId="0" borderId="0" xfId="0" applyNumberFormat="1" applyFont="1" applyFill="1" applyBorder="1" applyAlignment="1">
      <alignment horizontal="center"/>
    </xf>
    <xf numFmtId="0" fontId="32" fillId="0" borderId="3" xfId="0" applyFont="1" applyFill="1" applyBorder="1"/>
    <xf numFmtId="0" fontId="32" fillId="0" borderId="4" xfId="0" applyFont="1" applyFill="1" applyBorder="1"/>
    <xf numFmtId="0" fontId="32" fillId="0" borderId="0" xfId="0" applyFont="1" applyFill="1" applyBorder="1"/>
    <xf numFmtId="0" fontId="32" fillId="0" borderId="32" xfId="0" applyFont="1" applyFill="1" applyBorder="1"/>
    <xf numFmtId="0" fontId="9" fillId="0" borderId="33" xfId="0" applyFont="1" applyFill="1" applyBorder="1"/>
    <xf numFmtId="0" fontId="32" fillId="0" borderId="33" xfId="0" applyFont="1" applyFill="1" applyBorder="1"/>
    <xf numFmtId="0" fontId="32" fillId="0" borderId="10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/>
    </xf>
    <xf numFmtId="2" fontId="32" fillId="0" borderId="10" xfId="0" applyNumberFormat="1" applyFont="1" applyFill="1" applyBorder="1" applyAlignment="1">
      <alignment horizontal="center" vertical="center"/>
    </xf>
    <xf numFmtId="0" fontId="37" fillId="0" borderId="10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vertical="center" wrapText="1"/>
    </xf>
    <xf numFmtId="14" fontId="30" fillId="0" borderId="10" xfId="0" applyNumberFormat="1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/>
    </xf>
    <xf numFmtId="1" fontId="7" fillId="0" borderId="10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Alignment="1">
      <alignment horizontal="center"/>
    </xf>
    <xf numFmtId="0" fontId="7" fillId="0" borderId="0" xfId="0" applyFont="1" applyFill="1"/>
    <xf numFmtId="0" fontId="38" fillId="0" borderId="0" xfId="0" applyFont="1" applyFill="1"/>
    <xf numFmtId="0" fontId="7" fillId="0" borderId="10" xfId="0" applyFont="1" applyFill="1" applyBorder="1"/>
    <xf numFmtId="0" fontId="39" fillId="0" borderId="33" xfId="0" applyFont="1" applyFill="1" applyBorder="1"/>
    <xf numFmtId="0" fontId="9" fillId="0" borderId="4" xfId="0" applyFont="1" applyFill="1" applyBorder="1"/>
    <xf numFmtId="2" fontId="32" fillId="0" borderId="10" xfId="0" applyNumberFormat="1" applyFont="1" applyFill="1" applyBorder="1" applyAlignment="1">
      <alignment horizontal="center" wrapText="1"/>
    </xf>
    <xf numFmtId="49" fontId="58" fillId="0" borderId="10" xfId="0" applyNumberFormat="1" applyFont="1" applyFill="1" applyBorder="1"/>
    <xf numFmtId="49" fontId="58" fillId="0" borderId="10" xfId="0" applyNumberFormat="1" applyFont="1" applyFill="1" applyBorder="1" applyAlignment="1"/>
    <xf numFmtId="14" fontId="58" fillId="0" borderId="10" xfId="0" applyNumberFormat="1" applyFont="1" applyFill="1" applyBorder="1" applyAlignment="1">
      <alignment horizontal="right"/>
    </xf>
    <xf numFmtId="49" fontId="58" fillId="0" borderId="10" xfId="0" applyNumberFormat="1" applyFont="1" applyFill="1" applyBorder="1" applyAlignment="1">
      <alignment horizontal="center"/>
    </xf>
    <xf numFmtId="43" fontId="7" fillId="0" borderId="10" xfId="1" applyFont="1" applyFill="1" applyBorder="1"/>
    <xf numFmtId="1" fontId="58" fillId="0" borderId="10" xfId="0" applyNumberFormat="1" applyFont="1" applyFill="1" applyBorder="1" applyAlignment="1">
      <alignment horizontal="center"/>
    </xf>
    <xf numFmtId="1" fontId="8" fillId="0" borderId="10" xfId="0" applyNumberFormat="1" applyFont="1" applyFill="1" applyBorder="1" applyAlignment="1">
      <alignment horizontal="center"/>
    </xf>
    <xf numFmtId="0" fontId="0" fillId="0" borderId="34" xfId="0" applyBorder="1"/>
    <xf numFmtId="0" fontId="0" fillId="0" borderId="33" xfId="0" applyBorder="1"/>
    <xf numFmtId="0" fontId="49" fillId="0" borderId="32" xfId="0" applyFont="1" applyBorder="1"/>
    <xf numFmtId="0" fontId="49" fillId="0" borderId="33" xfId="0" applyFont="1" applyBorder="1"/>
    <xf numFmtId="0" fontId="49" fillId="0" borderId="34" xfId="0" applyFont="1" applyBorder="1"/>
    <xf numFmtId="0" fontId="49" fillId="0" borderId="35" xfId="0" applyFont="1" applyBorder="1"/>
    <xf numFmtId="0" fontId="49" fillId="0" borderId="33" xfId="0" quotePrefix="1" applyFont="1" applyBorder="1" applyAlignment="1">
      <alignment horizontal="center"/>
    </xf>
    <xf numFmtId="0" fontId="49" fillId="0" borderId="36" xfId="0" quotePrefix="1" applyFont="1" applyBorder="1" applyAlignment="1">
      <alignment horizontal="center"/>
    </xf>
    <xf numFmtId="0" fontId="49" fillId="0" borderId="34" xfId="0" applyFont="1" applyBorder="1" applyAlignment="1">
      <alignment horizontal="center"/>
    </xf>
    <xf numFmtId="0" fontId="27" fillId="0" borderId="0" xfId="0" applyFont="1"/>
    <xf numFmtId="0" fontId="12" fillId="0" borderId="0" xfId="0" applyFont="1"/>
    <xf numFmtId="0" fontId="12" fillId="0" borderId="2" xfId="0" applyFont="1" applyBorder="1"/>
    <xf numFmtId="0" fontId="3" fillId="0" borderId="35" xfId="0" applyFont="1" applyBorder="1"/>
    <xf numFmtId="43" fontId="4" fillId="0" borderId="10" xfId="1" applyFont="1" applyBorder="1" applyAlignment="1"/>
    <xf numFmtId="0" fontId="16" fillId="0" borderId="32" xfId="0" applyFont="1" applyBorder="1"/>
    <xf numFmtId="0" fontId="41" fillId="0" borderId="33" xfId="0" applyFont="1" applyBorder="1" applyAlignment="1">
      <alignment horizontal="left"/>
    </xf>
    <xf numFmtId="0" fontId="0" fillId="0" borderId="32" xfId="0" applyBorder="1" applyAlignment="1">
      <alignment horizontal="left"/>
    </xf>
    <xf numFmtId="43" fontId="0" fillId="0" borderId="32" xfId="1" applyFont="1" applyBorder="1"/>
    <xf numFmtId="43" fontId="0" fillId="0" borderId="32" xfId="0" applyNumberFormat="1" applyBorder="1"/>
    <xf numFmtId="43" fontId="16" fillId="0" borderId="32" xfId="0" applyNumberFormat="1" applyFont="1" applyBorder="1"/>
    <xf numFmtId="43" fontId="0" fillId="0" borderId="35" xfId="1" applyFont="1" applyBorder="1"/>
    <xf numFmtId="0" fontId="0" fillId="0" borderId="33" xfId="0" applyBorder="1" applyAlignment="1"/>
    <xf numFmtId="0" fontId="27" fillId="0" borderId="32" xfId="1" applyNumberFormat="1" applyFont="1" applyBorder="1"/>
    <xf numFmtId="0" fontId="27" fillId="0" borderId="32" xfId="1" applyNumberFormat="1" applyFont="1" applyBorder="1" applyAlignment="1">
      <alignment vertical="top"/>
    </xf>
    <xf numFmtId="167" fontId="0" fillId="0" borderId="9" xfId="0" applyNumberFormat="1" applyBorder="1"/>
    <xf numFmtId="166" fontId="14" fillId="0" borderId="9" xfId="1" applyNumberFormat="1" applyFont="1" applyBorder="1"/>
    <xf numFmtId="0" fontId="44" fillId="0" borderId="32" xfId="1" applyNumberFormat="1" applyFont="1" applyBorder="1"/>
    <xf numFmtId="0" fontId="44" fillId="0" borderId="32" xfId="1" applyNumberFormat="1" applyFont="1" applyBorder="1" applyAlignment="1">
      <alignment vertical="top"/>
    </xf>
    <xf numFmtId="43" fontId="63" fillId="0" borderId="32" xfId="0" applyNumberFormat="1" applyFont="1" applyBorder="1"/>
    <xf numFmtId="0" fontId="27" fillId="5" borderId="32" xfId="1" applyNumberFormat="1" applyFont="1" applyFill="1" applyBorder="1"/>
    <xf numFmtId="0" fontId="27" fillId="5" borderId="32" xfId="1" applyNumberFormat="1" applyFont="1" applyFill="1" applyBorder="1" applyAlignment="1">
      <alignment vertical="top"/>
    </xf>
    <xf numFmtId="43" fontId="64" fillId="0" borderId="35" xfId="0" applyNumberFormat="1" applyFont="1" applyBorder="1"/>
    <xf numFmtId="0" fontId="0" fillId="0" borderId="36" xfId="0" applyBorder="1"/>
    <xf numFmtId="0" fontId="65" fillId="7" borderId="1" xfId="0" applyFont="1" applyFill="1" applyBorder="1"/>
    <xf numFmtId="0" fontId="65" fillId="7" borderId="2" xfId="0" applyFont="1" applyFill="1" applyBorder="1"/>
    <xf numFmtId="0" fontId="65" fillId="7" borderId="2" xfId="0" applyFont="1" applyFill="1" applyBorder="1" applyAlignment="1">
      <alignment horizontal="center"/>
    </xf>
    <xf numFmtId="0" fontId="65" fillId="7" borderId="3" xfId="0" applyFont="1" applyFill="1" applyBorder="1"/>
    <xf numFmtId="0" fontId="66" fillId="7" borderId="10" xfId="0" applyFont="1" applyFill="1" applyBorder="1" applyAlignment="1">
      <alignment horizontal="center"/>
    </xf>
    <xf numFmtId="0" fontId="66" fillId="7" borderId="3" xfId="0" applyFont="1" applyFill="1" applyBorder="1" applyAlignment="1">
      <alignment horizontal="center"/>
    </xf>
    <xf numFmtId="0" fontId="65" fillId="7" borderId="0" xfId="0" applyFont="1" applyFill="1" applyBorder="1"/>
    <xf numFmtId="0" fontId="65" fillId="7" borderId="32" xfId="0" applyFont="1" applyFill="1" applyBorder="1" applyAlignment="1">
      <alignment horizontal="center"/>
    </xf>
    <xf numFmtId="0" fontId="24" fillId="7" borderId="33" xfId="0" applyFont="1" applyFill="1" applyBorder="1"/>
    <xf numFmtId="0" fontId="65" fillId="7" borderId="34" xfId="0" applyFont="1" applyFill="1" applyBorder="1"/>
    <xf numFmtId="0" fontId="65" fillId="7" borderId="33" xfId="0" applyFont="1" applyFill="1" applyBorder="1"/>
    <xf numFmtId="0" fontId="65" fillId="7" borderId="34" xfId="0" applyFont="1" applyFill="1" applyBorder="1" applyAlignment="1">
      <alignment horizontal="center"/>
    </xf>
    <xf numFmtId="0" fontId="65" fillId="7" borderId="35" xfId="0" applyFont="1" applyFill="1" applyBorder="1"/>
    <xf numFmtId="0" fontId="65" fillId="7" borderId="10" xfId="0" applyFont="1" applyFill="1" applyBorder="1" applyAlignment="1">
      <alignment horizontal="center"/>
    </xf>
    <xf numFmtId="0" fontId="66" fillId="7" borderId="35" xfId="0" applyFont="1" applyFill="1" applyBorder="1" applyAlignment="1">
      <alignment horizontal="center"/>
    </xf>
    <xf numFmtId="0" fontId="68" fillId="7" borderId="8" xfId="0" applyFont="1" applyFill="1" applyBorder="1" applyAlignment="1">
      <alignment horizontal="center"/>
    </xf>
    <xf numFmtId="0" fontId="68" fillId="7" borderId="33" xfId="0" quotePrefix="1" applyFont="1" applyFill="1" applyBorder="1" applyAlignment="1">
      <alignment horizontal="center" vertical="center"/>
    </xf>
    <xf numFmtId="0" fontId="68" fillId="7" borderId="36" xfId="0" quotePrefix="1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/>
    </xf>
    <xf numFmtId="0" fontId="65" fillId="0" borderId="33" xfId="0" applyFont="1" applyFill="1" applyBorder="1"/>
    <xf numFmtId="177" fontId="66" fillId="0" borderId="40" xfId="0" applyNumberFormat="1" applyFont="1" applyFill="1" applyBorder="1"/>
    <xf numFmtId="0" fontId="66" fillId="0" borderId="10" xfId="0" applyFont="1" applyFill="1" applyBorder="1"/>
    <xf numFmtId="0" fontId="66" fillId="0" borderId="10" xfId="0" applyFont="1" applyFill="1" applyBorder="1" applyAlignment="1">
      <alignment horizontal="center"/>
    </xf>
    <xf numFmtId="0" fontId="65" fillId="0" borderId="4" xfId="0" applyFont="1" applyFill="1" applyBorder="1"/>
    <xf numFmtId="0" fontId="65" fillId="0" borderId="0" xfId="0" applyFont="1" applyFill="1" applyBorder="1"/>
    <xf numFmtId="0" fontId="65" fillId="0" borderId="1" xfId="0" applyFont="1" applyFill="1" applyBorder="1"/>
    <xf numFmtId="0" fontId="65" fillId="0" borderId="41" xfId="0" applyFont="1" applyFill="1" applyBorder="1"/>
    <xf numFmtId="0" fontId="65" fillId="0" borderId="3" xfId="0" applyFont="1" applyFill="1" applyBorder="1"/>
    <xf numFmtId="0" fontId="65" fillId="0" borderId="32" xfId="0" applyFont="1" applyFill="1" applyBorder="1"/>
    <xf numFmtId="0" fontId="65" fillId="0" borderId="4" xfId="0" applyFont="1" applyFill="1" applyBorder="1" applyAlignment="1"/>
    <xf numFmtId="0" fontId="65" fillId="0" borderId="32" xfId="0" applyFont="1" applyFill="1" applyBorder="1" applyAlignment="1"/>
    <xf numFmtId="0" fontId="65" fillId="0" borderId="33" xfId="0" applyFont="1" applyFill="1" applyBorder="1" applyAlignment="1"/>
    <xf numFmtId="0" fontId="65" fillId="0" borderId="34" xfId="0" applyFont="1" applyFill="1" applyBorder="1"/>
    <xf numFmtId="0" fontId="65" fillId="0" borderId="35" xfId="0" applyFont="1" applyFill="1" applyBorder="1" applyAlignment="1"/>
    <xf numFmtId="0" fontId="67" fillId="0" borderId="0" xfId="0" applyFont="1"/>
    <xf numFmtId="0" fontId="65" fillId="0" borderId="4" xfId="0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24" fillId="0" borderId="9" xfId="0" applyFont="1" applyFill="1" applyBorder="1"/>
    <xf numFmtId="0" fontId="24" fillId="0" borderId="9" xfId="0" applyFont="1" applyFill="1" applyBorder="1" applyAlignment="1">
      <alignment horizontal="center"/>
    </xf>
    <xf numFmtId="14" fontId="24" fillId="0" borderId="10" xfId="0" quotePrefix="1" applyNumberFormat="1" applyFont="1" applyFill="1" applyBorder="1" applyAlignment="1">
      <alignment horizontal="center"/>
    </xf>
    <xf numFmtId="14" fontId="24" fillId="0" borderId="8" xfId="0" quotePrefix="1" applyNumberFormat="1" applyFont="1" applyBorder="1" applyAlignment="1">
      <alignment horizontal="center"/>
    </xf>
    <xf numFmtId="43" fontId="24" fillId="0" borderId="8" xfId="1" applyFont="1" applyBorder="1"/>
    <xf numFmtId="0" fontId="24" fillId="0" borderId="8" xfId="0" applyFont="1" applyBorder="1"/>
    <xf numFmtId="170" fontId="71" fillId="0" borderId="0" xfId="0" applyNumberFormat="1" applyFont="1"/>
    <xf numFmtId="170" fontId="12" fillId="0" borderId="0" xfId="2" applyNumberFormat="1" applyFont="1"/>
    <xf numFmtId="0" fontId="2" fillId="0" borderId="2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0" borderId="32" xfId="0" applyFont="1" applyBorder="1"/>
    <xf numFmtId="0" fontId="2" fillId="0" borderId="34" xfId="0" applyFont="1" applyFill="1" applyBorder="1"/>
    <xf numFmtId="0" fontId="3" fillId="0" borderId="33" xfId="0" applyFont="1" applyBorder="1"/>
    <xf numFmtId="0" fontId="3" fillId="0" borderId="34" xfId="0" applyFont="1" applyBorder="1"/>
    <xf numFmtId="0" fontId="3" fillId="2" borderId="34" xfId="0" applyFont="1" applyFill="1" applyBorder="1"/>
    <xf numFmtId="0" fontId="3" fillId="0" borderId="8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33" xfId="0" applyFont="1" applyFill="1" applyBorder="1" applyAlignment="1">
      <alignment horizontal="center"/>
    </xf>
    <xf numFmtId="0" fontId="11" fillId="0" borderId="10" xfId="0" applyFont="1" applyFill="1" applyBorder="1"/>
    <xf numFmtId="0" fontId="11" fillId="0" borderId="10" xfId="0" applyFont="1" applyFill="1" applyBorder="1" applyAlignment="1">
      <alignment horizontal="left"/>
    </xf>
    <xf numFmtId="164" fontId="11" fillId="0" borderId="10" xfId="0" quotePrefix="1" applyNumberFormat="1" applyFont="1" applyFill="1" applyBorder="1" applyAlignment="1">
      <alignment horizontal="center"/>
    </xf>
    <xf numFmtId="49" fontId="11" fillId="0" borderId="10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43" fontId="11" fillId="0" borderId="10" xfId="1" applyFont="1" applyFill="1" applyBorder="1" applyAlignment="1">
      <alignment horizontal="left" vertical="center"/>
    </xf>
    <xf numFmtId="0" fontId="5" fillId="0" borderId="0" xfId="0" applyFont="1" applyFill="1" applyAlignment="1"/>
    <xf numFmtId="49" fontId="5" fillId="0" borderId="0" xfId="0" applyNumberFormat="1" applyFont="1" applyFill="1" applyAlignment="1"/>
    <xf numFmtId="170" fontId="52" fillId="0" borderId="0" xfId="0" applyNumberFormat="1" applyFont="1" applyFill="1"/>
    <xf numFmtId="170" fontId="73" fillId="0" borderId="0" xfId="0" applyNumberFormat="1" applyFont="1" applyFill="1"/>
    <xf numFmtId="170" fontId="29" fillId="0" borderId="0" xfId="0" applyNumberFormat="1" applyFont="1" applyFill="1"/>
    <xf numFmtId="170" fontId="11" fillId="0" borderId="0" xfId="2" applyNumberFormat="1" applyFont="1" applyFill="1"/>
    <xf numFmtId="0" fontId="11" fillId="0" borderId="0" xfId="0" applyFont="1" applyFill="1"/>
    <xf numFmtId="0" fontId="2" fillId="0" borderId="6" xfId="0" applyFont="1" applyBorder="1"/>
    <xf numFmtId="164" fontId="4" fillId="0" borderId="6" xfId="0" applyNumberFormat="1" applyFont="1" applyBorder="1" applyAlignment="1">
      <alignment horizontal="center"/>
    </xf>
    <xf numFmtId="164" fontId="4" fillId="0" borderId="6" xfId="0" applyNumberFormat="1" applyFont="1" applyFill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170" fontId="52" fillId="0" borderId="0" xfId="0" applyNumberFormat="1" applyFont="1"/>
    <xf numFmtId="0" fontId="4" fillId="2" borderId="0" xfId="0" applyFont="1" applyFill="1" applyBorder="1" applyAlignment="1">
      <alignment horizontal="center"/>
    </xf>
    <xf numFmtId="170" fontId="74" fillId="0" borderId="0" xfId="0" applyNumberFormat="1" applyFont="1"/>
    <xf numFmtId="170" fontId="3" fillId="0" borderId="0" xfId="2" applyNumberFormat="1" applyFont="1"/>
    <xf numFmtId="0" fontId="3" fillId="2" borderId="0" xfId="0" applyFont="1" applyFill="1" applyAlignment="1"/>
    <xf numFmtId="0" fontId="15" fillId="2" borderId="0" xfId="0" applyFont="1" applyFill="1" applyAlignment="1"/>
    <xf numFmtId="170" fontId="75" fillId="0" borderId="0" xfId="0" applyNumberFormat="1" applyFont="1"/>
    <xf numFmtId="170" fontId="15" fillId="0" borderId="0" xfId="2" applyNumberFormat="1" applyFont="1"/>
    <xf numFmtId="0" fontId="2" fillId="0" borderId="1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32" xfId="0" applyFont="1" applyFill="1" applyBorder="1"/>
    <xf numFmtId="0" fontId="2" fillId="0" borderId="0" xfId="0" applyFont="1" applyFill="1" applyAlignment="1">
      <alignment horizontal="center" vertical="distributed"/>
    </xf>
    <xf numFmtId="0" fontId="2" fillId="0" borderId="33" xfId="0" applyFont="1" applyFill="1" applyBorder="1"/>
    <xf numFmtId="0" fontId="2" fillId="0" borderId="35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distributed"/>
    </xf>
    <xf numFmtId="0" fontId="6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shrinkToFit="1"/>
    </xf>
    <xf numFmtId="0" fontId="3" fillId="0" borderId="4" xfId="0" applyFont="1" applyFill="1" applyBorder="1"/>
    <xf numFmtId="0" fontId="3" fillId="0" borderId="36" xfId="0" quotePrefix="1" applyFont="1" applyFill="1" applyBorder="1" applyAlignment="1">
      <alignment horizontal="center"/>
    </xf>
    <xf numFmtId="0" fontId="3" fillId="0" borderId="34" xfId="0" quotePrefix="1" applyFont="1" applyFill="1" applyBorder="1" applyAlignment="1">
      <alignment horizontal="center"/>
    </xf>
    <xf numFmtId="0" fontId="11" fillId="0" borderId="36" xfId="0" applyFont="1" applyFill="1" applyBorder="1" applyAlignment="1">
      <alignment horizontal="left"/>
    </xf>
    <xf numFmtId="0" fontId="76" fillId="0" borderId="0" xfId="0" applyFont="1" applyFill="1"/>
    <xf numFmtId="170" fontId="76" fillId="0" borderId="0" xfId="0" applyNumberFormat="1" applyFont="1" applyFill="1"/>
    <xf numFmtId="181" fontId="11" fillId="0" borderId="10" xfId="0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8" xfId="0" applyFont="1" applyFill="1" applyBorder="1"/>
    <xf numFmtId="0" fontId="11" fillId="0" borderId="8" xfId="0" applyFont="1" applyFill="1" applyBorder="1" applyAlignment="1">
      <alignment horizontal="left"/>
    </xf>
    <xf numFmtId="49" fontId="11" fillId="0" borderId="8" xfId="0" applyNumberFormat="1" applyFont="1" applyFill="1" applyBorder="1" applyAlignment="1">
      <alignment horizontal="center"/>
    </xf>
    <xf numFmtId="43" fontId="11" fillId="0" borderId="8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49" fontId="76" fillId="0" borderId="0" xfId="0" applyNumberFormat="1" applyFont="1" applyFill="1" applyAlignment="1"/>
    <xf numFmtId="170" fontId="11" fillId="0" borderId="0" xfId="0" applyNumberFormat="1" applyFont="1" applyFill="1"/>
    <xf numFmtId="49" fontId="11" fillId="0" borderId="8" xfId="0" quotePrefix="1" applyNumberFormat="1" applyFont="1" applyFill="1" applyBorder="1" applyAlignment="1">
      <alignment horizontal="center"/>
    </xf>
    <xf numFmtId="181" fontId="11" fillId="0" borderId="8" xfId="0" applyNumberFormat="1" applyFont="1" applyFill="1" applyBorder="1" applyAlignment="1">
      <alignment horizontal="center"/>
    </xf>
    <xf numFmtId="181" fontId="11" fillId="0" borderId="1" xfId="0" applyNumberFormat="1" applyFont="1" applyFill="1" applyBorder="1" applyAlignment="1">
      <alignment horizontal="center"/>
    </xf>
    <xf numFmtId="0" fontId="2" fillId="0" borderId="6" xfId="0" applyFont="1" applyFill="1" applyBorder="1"/>
    <xf numFmtId="43" fontId="4" fillId="0" borderId="6" xfId="1" applyFont="1" applyFill="1" applyBorder="1" applyAlignment="1">
      <alignment horizontal="center"/>
    </xf>
    <xf numFmtId="4" fontId="4" fillId="0" borderId="7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 vertical="center"/>
    </xf>
    <xf numFmtId="170" fontId="3" fillId="0" borderId="0" xfId="0" applyNumberFormat="1" applyFont="1" applyFill="1"/>
    <xf numFmtId="170" fontId="3" fillId="0" borderId="0" xfId="2" applyNumberFormat="1" applyFont="1" applyFill="1"/>
    <xf numFmtId="0" fontId="12" fillId="0" borderId="0" xfId="0" applyFont="1" applyFill="1" applyBorder="1"/>
    <xf numFmtId="0" fontId="12" fillId="0" borderId="0" xfId="0" applyFont="1" applyFill="1"/>
    <xf numFmtId="170" fontId="12" fillId="0" borderId="0" xfId="0" applyNumberFormat="1" applyFont="1" applyFill="1"/>
    <xf numFmtId="170" fontId="12" fillId="0" borderId="0" xfId="2" applyNumberFormat="1" applyFont="1" applyFill="1"/>
    <xf numFmtId="0" fontId="3" fillId="0" borderId="0" xfId="0" applyFont="1" applyFill="1" applyAlignment="1"/>
    <xf numFmtId="0" fontId="15" fillId="0" borderId="0" xfId="0" applyFont="1" applyFill="1"/>
    <xf numFmtId="0" fontId="15" fillId="0" borderId="0" xfId="0" applyFont="1" applyFill="1" applyAlignment="1"/>
    <xf numFmtId="170" fontId="15" fillId="0" borderId="0" xfId="0" applyNumberFormat="1" applyFont="1" applyFill="1"/>
    <xf numFmtId="170" fontId="15" fillId="0" borderId="0" xfId="2" applyNumberFormat="1" applyFont="1" applyFill="1"/>
    <xf numFmtId="0" fontId="12" fillId="0" borderId="24" xfId="0" applyFont="1" applyBorder="1" applyAlignment="1"/>
    <xf numFmtId="43" fontId="12" fillId="0" borderId="19" xfId="1" applyFont="1" applyBorder="1" applyAlignment="1">
      <alignment horizontal="right"/>
    </xf>
    <xf numFmtId="43" fontId="14" fillId="0" borderId="19" xfId="1" applyFont="1" applyBorder="1"/>
    <xf numFmtId="43" fontId="12" fillId="0" borderId="19" xfId="1" applyFont="1" applyFill="1" applyBorder="1" applyAlignment="1">
      <alignment horizontal="right"/>
    </xf>
    <xf numFmtId="43" fontId="3" fillId="0" borderId="22" xfId="1" applyFont="1" applyBorder="1" applyAlignment="1">
      <alignment horizontal="right"/>
    </xf>
    <xf numFmtId="43" fontId="24" fillId="0" borderId="10" xfId="0" applyNumberFormat="1" applyFont="1" applyBorder="1"/>
    <xf numFmtId="0" fontId="12" fillId="0" borderId="2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Fill="1" applyBorder="1" applyAlignment="1" applyProtection="1">
      <alignment shrinkToFit="1"/>
      <protection locked="0"/>
    </xf>
    <xf numFmtId="0" fontId="5" fillId="0" borderId="6" xfId="0" applyFont="1" applyFill="1" applyBorder="1" applyAlignment="1" applyProtection="1">
      <alignment shrinkToFit="1"/>
      <protection locked="0"/>
    </xf>
    <xf numFmtId="0" fontId="5" fillId="0" borderId="7" xfId="0" applyFont="1" applyFill="1" applyBorder="1" applyAlignment="1" applyProtection="1">
      <alignment shrinkToFit="1"/>
      <protection locked="0"/>
    </xf>
    <xf numFmtId="0" fontId="5" fillId="0" borderId="10" xfId="0" applyFont="1" applyFill="1" applyBorder="1" applyAlignment="1" applyProtection="1">
      <alignment horizontal="center" shrinkToFit="1"/>
      <protection locked="0"/>
    </xf>
    <xf numFmtId="164" fontId="5" fillId="0" borderId="10" xfId="0" applyNumberFormat="1" applyFont="1" applyFill="1" applyBorder="1" applyAlignment="1" applyProtection="1">
      <alignment horizontal="center" shrinkToFit="1"/>
      <protection locked="0"/>
    </xf>
    <xf numFmtId="164" fontId="5" fillId="0" borderId="33" xfId="0" quotePrefix="1" applyNumberFormat="1" applyFont="1" applyBorder="1" applyAlignment="1" applyProtection="1">
      <alignment horizontal="center" shrinkToFit="1"/>
      <protection locked="0"/>
    </xf>
    <xf numFmtId="0" fontId="5" fillId="0" borderId="10" xfId="0" quotePrefix="1" applyFont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33" xfId="0" quotePrefix="1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/>
    <xf numFmtId="0" fontId="5" fillId="3" borderId="10" xfId="0" applyFont="1" applyFill="1" applyBorder="1" applyAlignment="1">
      <alignment horizontal="center"/>
    </xf>
    <xf numFmtId="164" fontId="5" fillId="3" borderId="10" xfId="0" applyNumberFormat="1" applyFont="1" applyFill="1" applyBorder="1" applyAlignment="1">
      <alignment horizontal="center" shrinkToFit="1"/>
    </xf>
    <xf numFmtId="0" fontId="5" fillId="0" borderId="8" xfId="0" applyFont="1" applyBorder="1" applyAlignment="1">
      <alignment horizontal="center"/>
    </xf>
    <xf numFmtId="0" fontId="5" fillId="0" borderId="6" xfId="0" applyFont="1" applyFill="1" applyBorder="1" applyAlignment="1">
      <alignment horizontal="left" wrapText="1"/>
    </xf>
    <xf numFmtId="0" fontId="5" fillId="0" borderId="7" xfId="0" applyFont="1" applyFill="1" applyBorder="1" applyAlignment="1"/>
    <xf numFmtId="164" fontId="5" fillId="0" borderId="10" xfId="0" applyNumberFormat="1" applyFont="1" applyFill="1" applyBorder="1" applyAlignment="1">
      <alignment horizontal="center" shrinkToFit="1"/>
    </xf>
    <xf numFmtId="164" fontId="5" fillId="0" borderId="10" xfId="0" applyNumberFormat="1" applyFont="1" applyBorder="1" applyAlignment="1">
      <alignment horizontal="center"/>
    </xf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0" fontId="5" fillId="3" borderId="5" xfId="0" applyFont="1" applyFill="1" applyBorder="1" applyAlignment="1"/>
    <xf numFmtId="164" fontId="5" fillId="3" borderId="10" xfId="0" applyNumberFormat="1" applyFont="1" applyFill="1" applyBorder="1" applyAlignment="1">
      <alignment horizontal="center"/>
    </xf>
    <xf numFmtId="0" fontId="2" fillId="0" borderId="10" xfId="0" applyFont="1" applyBorder="1" applyAlignment="1">
      <alignment vertical="center"/>
    </xf>
    <xf numFmtId="43" fontId="2" fillId="0" borderId="10" xfId="0" applyNumberFormat="1" applyFont="1" applyBorder="1" applyAlignment="1">
      <alignment vertical="center"/>
    </xf>
    <xf numFmtId="0" fontId="5" fillId="3" borderId="10" xfId="0" applyFont="1" applyFill="1" applyBorder="1" applyAlignment="1" applyProtection="1">
      <alignment horizontal="center" shrinkToFit="1"/>
      <protection locked="0"/>
    </xf>
    <xf numFmtId="164" fontId="5" fillId="3" borderId="10" xfId="0" applyNumberFormat="1" applyFont="1" applyFill="1" applyBorder="1" applyAlignment="1" applyProtection="1">
      <alignment horizontal="center" shrinkToFit="1"/>
      <protection locked="0"/>
    </xf>
    <xf numFmtId="164" fontId="5" fillId="0" borderId="10" xfId="0" applyNumberFormat="1" applyFont="1" applyBorder="1" applyAlignment="1" applyProtection="1">
      <alignment horizontal="center" shrinkToFit="1"/>
      <protection locked="0"/>
    </xf>
    <xf numFmtId="0" fontId="5" fillId="0" borderId="6" xfId="0" applyFont="1" applyFill="1" applyBorder="1" applyAlignment="1" applyProtection="1">
      <alignment horizontal="left" shrinkToFit="1"/>
      <protection locked="0"/>
    </xf>
    <xf numFmtId="0" fontId="5" fillId="0" borderId="7" xfId="0" applyFont="1" applyFill="1" applyBorder="1" applyAlignment="1" applyProtection="1">
      <alignment horizontal="left" shrinkToFit="1"/>
      <protection locked="0"/>
    </xf>
    <xf numFmtId="0" fontId="5" fillId="0" borderId="1" xfId="0" applyFont="1" applyFill="1" applyBorder="1" applyAlignment="1" applyProtection="1">
      <alignment shrinkToFit="1"/>
      <protection locked="0"/>
    </xf>
    <xf numFmtId="0" fontId="5" fillId="0" borderId="2" xfId="0" applyFont="1" applyFill="1" applyBorder="1" applyAlignment="1" applyProtection="1">
      <alignment shrinkToFit="1"/>
      <protection locked="0"/>
    </xf>
    <xf numFmtId="0" fontId="5" fillId="0" borderId="2" xfId="0" applyFont="1" applyFill="1" applyBorder="1" applyAlignment="1" applyProtection="1">
      <alignment horizontal="left" shrinkToFit="1"/>
      <protection locked="0"/>
    </xf>
    <xf numFmtId="0" fontId="5" fillId="0" borderId="8" xfId="0" applyFont="1" applyFill="1" applyBorder="1" applyAlignment="1" applyProtection="1">
      <alignment horizontal="center" shrinkToFit="1"/>
      <protection locked="0"/>
    </xf>
    <xf numFmtId="164" fontId="5" fillId="0" borderId="8" xfId="0" applyNumberFormat="1" applyFont="1" applyFill="1" applyBorder="1" applyAlignment="1" applyProtection="1">
      <alignment horizontal="center" shrinkToFit="1"/>
      <protection locked="0"/>
    </xf>
    <xf numFmtId="164" fontId="5" fillId="0" borderId="10" xfId="0" quotePrefix="1" applyNumberFormat="1" applyFont="1" applyBorder="1" applyAlignment="1" applyProtection="1">
      <alignment horizontal="center" shrinkToFit="1"/>
      <protection locked="0"/>
    </xf>
    <xf numFmtId="0" fontId="4" fillId="0" borderId="10" xfId="0" applyFont="1" applyFill="1" applyBorder="1"/>
    <xf numFmtId="0" fontId="77" fillId="0" borderId="10" xfId="0" applyFont="1" applyFill="1" applyBorder="1" applyAlignment="1">
      <alignment horizontal="left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 wrapText="1"/>
    </xf>
    <xf numFmtId="14" fontId="29" fillId="0" borderId="10" xfId="0" quotePrefix="1" applyNumberFormat="1" applyFont="1" applyFill="1" applyBorder="1" applyAlignment="1">
      <alignment horizontal="center" wrapText="1"/>
    </xf>
    <xf numFmtId="0" fontId="29" fillId="0" borderId="10" xfId="0" quotePrefix="1" applyFont="1" applyFill="1" applyBorder="1" applyAlignment="1">
      <alignment horizontal="center" wrapText="1"/>
    </xf>
    <xf numFmtId="0" fontId="11" fillId="0" borderId="10" xfId="0" quotePrefix="1" applyFont="1" applyFill="1" applyBorder="1" applyAlignment="1">
      <alignment horizontal="center" wrapText="1"/>
    </xf>
    <xf numFmtId="14" fontId="11" fillId="0" borderId="10" xfId="0" quotePrefix="1" applyNumberFormat="1" applyFont="1" applyFill="1" applyBorder="1" applyAlignment="1">
      <alignment horizontal="center" wrapText="1"/>
    </xf>
    <xf numFmtId="164" fontId="11" fillId="0" borderId="8" xfId="0" applyNumberFormat="1" applyFont="1" applyFill="1" applyBorder="1" applyAlignment="1">
      <alignment horizontal="center"/>
    </xf>
    <xf numFmtId="170" fontId="29" fillId="0" borderId="0" xfId="0" applyNumberFormat="1" applyFont="1" applyFill="1" applyAlignment="1"/>
    <xf numFmtId="0" fontId="11" fillId="0" borderId="0" xfId="0" applyFont="1" applyFill="1" applyAlignment="1"/>
    <xf numFmtId="0" fontId="12" fillId="0" borderId="19" xfId="0" applyFont="1" applyFill="1" applyBorder="1" applyAlignment="1">
      <alignment horizontal="center"/>
    </xf>
    <xf numFmtId="43" fontId="14" fillId="0" borderId="19" xfId="1" applyFont="1" applyFill="1" applyBorder="1" applyAlignment="1"/>
    <xf numFmtId="43" fontId="14" fillId="0" borderId="19" xfId="1" applyFont="1" applyFill="1" applyBorder="1"/>
    <xf numFmtId="43" fontId="16" fillId="0" borderId="36" xfId="1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43" fontId="0" fillId="0" borderId="10" xfId="1" quotePrefix="1" applyFont="1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0" xfId="0" applyAlignment="1">
      <alignment horizontal="right"/>
    </xf>
    <xf numFmtId="0" fontId="17" fillId="0" borderId="0" xfId="0" applyFont="1"/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" xfId="0" applyBorder="1" applyAlignment="1">
      <alignment horizontal="right"/>
    </xf>
    <xf numFmtId="0" fontId="17" fillId="0" borderId="0" xfId="0" applyFont="1" applyAlignment="1">
      <alignment horizontal="center"/>
    </xf>
    <xf numFmtId="0" fontId="35" fillId="5" borderId="4" xfId="0" applyFont="1" applyFill="1" applyBorder="1"/>
    <xf numFmtId="0" fontId="78" fillId="5" borderId="4" xfId="0" applyFont="1" applyFill="1" applyBorder="1" applyAlignment="1">
      <alignment horizontal="left"/>
    </xf>
    <xf numFmtId="0" fontId="35" fillId="0" borderId="4" xfId="0" applyFont="1" applyFill="1" applyBorder="1"/>
    <xf numFmtId="0" fontId="36" fillId="0" borderId="4" xfId="0" applyFont="1" applyBorder="1"/>
    <xf numFmtId="0" fontId="35" fillId="0" borderId="33" xfId="0" applyFont="1" applyBorder="1"/>
    <xf numFmtId="0" fontId="16" fillId="0" borderId="4" xfId="0" applyFont="1" applyBorder="1" applyAlignment="1">
      <alignment horizontal="right"/>
    </xf>
    <xf numFmtId="0" fontId="0" fillId="0" borderId="0" xfId="0" applyFill="1" applyBorder="1" applyAlignment="1"/>
    <xf numFmtId="0" fontId="0" fillId="0" borderId="33" xfId="0" quotePrefix="1" applyBorder="1" applyAlignment="1">
      <alignment horizontal="right"/>
    </xf>
    <xf numFmtId="0" fontId="32" fillId="0" borderId="0" xfId="0" applyFont="1" applyFill="1" applyAlignment="1">
      <alignment horizontal="center"/>
    </xf>
    <xf numFmtId="0" fontId="32" fillId="0" borderId="2" xfId="0" applyFont="1" applyFill="1" applyBorder="1" applyAlignment="1">
      <alignment horizontal="center"/>
    </xf>
    <xf numFmtId="0" fontId="34" fillId="0" borderId="0" xfId="0" applyFont="1" applyFill="1" applyBorder="1"/>
    <xf numFmtId="0" fontId="32" fillId="0" borderId="0" xfId="0" applyFont="1" applyFill="1" applyBorder="1" applyAlignment="1">
      <alignment horizontal="center"/>
    </xf>
    <xf numFmtId="0" fontId="32" fillId="0" borderId="34" xfId="0" applyFont="1" applyFill="1" applyBorder="1"/>
    <xf numFmtId="0" fontId="32" fillId="0" borderId="34" xfId="0" applyFont="1" applyFill="1" applyBorder="1" applyAlignment="1">
      <alignment horizontal="center"/>
    </xf>
    <xf numFmtId="0" fontId="32" fillId="0" borderId="35" xfId="0" applyFont="1" applyFill="1" applyBorder="1"/>
    <xf numFmtId="0" fontId="47" fillId="0" borderId="8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/>
    </xf>
    <xf numFmtId="22" fontId="32" fillId="0" borderId="0" xfId="0" applyNumberFormat="1" applyFont="1" applyFill="1"/>
    <xf numFmtId="3" fontId="59" fillId="0" borderId="10" xfId="0" applyNumberFormat="1" applyFont="1" applyFill="1" applyBorder="1" applyAlignment="1">
      <alignment horizontal="center"/>
    </xf>
    <xf numFmtId="14" fontId="32" fillId="0" borderId="0" xfId="0" applyNumberFormat="1" applyFont="1" applyFill="1" applyAlignment="1">
      <alignment horizontal="left"/>
    </xf>
    <xf numFmtId="0" fontId="59" fillId="0" borderId="0" xfId="0" applyFont="1" applyFill="1" applyAlignment="1">
      <alignment horizontal="left"/>
    </xf>
    <xf numFmtId="0" fontId="59" fillId="0" borderId="0" xfId="0" applyFont="1" applyFill="1"/>
    <xf numFmtId="0" fontId="34" fillId="0" borderId="0" xfId="0" applyFont="1" applyFill="1" applyAlignment="1">
      <alignment horizontal="left"/>
    </xf>
    <xf numFmtId="49" fontId="58" fillId="0" borderId="10" xfId="0" applyNumberFormat="1" applyFont="1" applyFill="1" applyBorder="1" applyAlignment="1">
      <alignment wrapText="1"/>
    </xf>
    <xf numFmtId="2" fontId="30" fillId="0" borderId="0" xfId="0" applyNumberFormat="1" applyFont="1" applyFill="1" applyBorder="1" applyAlignment="1">
      <alignment horizontal="center" wrapText="1"/>
    </xf>
    <xf numFmtId="0" fontId="24" fillId="0" borderId="1" xfId="0" applyFont="1" applyFill="1" applyBorder="1"/>
    <xf numFmtId="0" fontId="0" fillId="0" borderId="2" xfId="0" applyFont="1" applyFill="1" applyBorder="1"/>
    <xf numFmtId="0" fontId="24" fillId="0" borderId="2" xfId="0" applyFont="1" applyFill="1" applyBorder="1"/>
    <xf numFmtId="0" fontId="0" fillId="0" borderId="1" xfId="0" applyFont="1" applyFill="1" applyBorder="1"/>
    <xf numFmtId="0" fontId="0" fillId="0" borderId="2" xfId="0" applyFont="1" applyFill="1" applyBorder="1" applyAlignment="1">
      <alignment horizontal="center"/>
    </xf>
    <xf numFmtId="2" fontId="24" fillId="0" borderId="2" xfId="0" applyNumberFormat="1" applyFont="1" applyFill="1" applyBorder="1" applyAlignment="1">
      <alignment horizontal="center"/>
    </xf>
    <xf numFmtId="0" fontId="24" fillId="0" borderId="3" xfId="0" applyFont="1" applyFill="1" applyBorder="1"/>
    <xf numFmtId="0" fontId="60" fillId="0" borderId="0" xfId="0" applyFont="1" applyFill="1"/>
    <xf numFmtId="0" fontId="24" fillId="0" borderId="0" xfId="0" applyFont="1" applyFill="1"/>
    <xf numFmtId="0" fontId="24" fillId="0" borderId="4" xfId="0" applyFont="1" applyFill="1" applyBorder="1"/>
    <xf numFmtId="0" fontId="0" fillId="0" borderId="0" xfId="0" applyFont="1" applyFill="1" applyBorder="1"/>
    <xf numFmtId="0" fontId="24" fillId="0" borderId="0" xfId="0" applyFont="1" applyFill="1" applyBorder="1"/>
    <xf numFmtId="0" fontId="0" fillId="0" borderId="4" xfId="0" applyFont="1" applyFill="1" applyBorder="1"/>
    <xf numFmtId="2" fontId="24" fillId="0" borderId="0" xfId="0" applyNumberFormat="1" applyFont="1" applyFill="1" applyBorder="1" applyAlignment="1">
      <alignment horizontal="center"/>
    </xf>
    <xf numFmtId="0" fontId="24" fillId="0" borderId="32" xfId="0" applyFont="1" applyFill="1" applyBorder="1"/>
    <xf numFmtId="0" fontId="0" fillId="0" borderId="34" xfId="0" applyFont="1" applyFill="1" applyBorder="1"/>
    <xf numFmtId="0" fontId="24" fillId="0" borderId="34" xfId="0" applyFont="1" applyFill="1" applyBorder="1"/>
    <xf numFmtId="0" fontId="0" fillId="0" borderId="33" xfId="0" applyFont="1" applyFill="1" applyBorder="1"/>
    <xf numFmtId="2" fontId="24" fillId="0" borderId="34" xfId="0" applyNumberFormat="1" applyFont="1" applyFill="1" applyBorder="1" applyAlignment="1">
      <alignment horizontal="center"/>
    </xf>
    <xf numFmtId="0" fontId="24" fillId="0" borderId="35" xfId="0" applyFont="1" applyFill="1" applyBorder="1"/>
    <xf numFmtId="0" fontId="7" fillId="0" borderId="0" xfId="0" applyFont="1" applyFill="1" applyAlignment="1">
      <alignment horizontal="center"/>
    </xf>
    <xf numFmtId="2" fontId="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31" fillId="0" borderId="4" xfId="0" applyFont="1" applyFill="1" applyBorder="1"/>
    <xf numFmtId="0" fontId="79" fillId="0" borderId="8" xfId="0" applyFont="1" applyFill="1" applyBorder="1" applyAlignment="1">
      <alignment horizontal="center" vertical="center"/>
    </xf>
    <xf numFmtId="49" fontId="8" fillId="0" borderId="10" xfId="0" applyNumberFormat="1" applyFont="1" applyFill="1" applyBorder="1"/>
    <xf numFmtId="49" fontId="8" fillId="0" borderId="10" xfId="0" applyNumberFormat="1" applyFont="1" applyFill="1" applyBorder="1" applyAlignment="1"/>
    <xf numFmtId="14" fontId="8" fillId="0" borderId="10" xfId="0" applyNumberFormat="1" applyFont="1" applyFill="1" applyBorder="1" applyAlignment="1">
      <alignment horizontal="right"/>
    </xf>
    <xf numFmtId="14" fontId="7" fillId="0" borderId="10" xfId="0" applyNumberFormat="1" applyFont="1" applyFill="1" applyBorder="1" applyAlignment="1">
      <alignment horizontal="center" wrapText="1"/>
    </xf>
    <xf numFmtId="3" fontId="32" fillId="0" borderId="10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0" fontId="32" fillId="0" borderId="0" xfId="0" applyFont="1" applyFill="1" applyAlignment="1">
      <alignment horizontal="left"/>
    </xf>
    <xf numFmtId="49" fontId="8" fillId="0" borderId="10" xfId="0" applyNumberFormat="1" applyFont="1" applyFill="1" applyBorder="1" applyAlignment="1">
      <alignment wrapText="1"/>
    </xf>
    <xf numFmtId="0" fontId="7" fillId="0" borderId="10" xfId="0" applyFont="1" applyFill="1" applyBorder="1" applyAlignment="1">
      <alignment wrapText="1"/>
    </xf>
    <xf numFmtId="0" fontId="14" fillId="0" borderId="2" xfId="0" applyFont="1" applyFill="1" applyBorder="1"/>
    <xf numFmtId="0" fontId="14" fillId="0" borderId="1" xfId="0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/>
    <xf numFmtId="0" fontId="14" fillId="0" borderId="0" xfId="0" applyFont="1" applyFill="1" applyBorder="1"/>
    <xf numFmtId="0" fontId="14" fillId="0" borderId="34" xfId="0" applyFont="1" applyFill="1" applyBorder="1"/>
    <xf numFmtId="0" fontId="14" fillId="0" borderId="33" xfId="0" applyFont="1" applyFill="1" applyBorder="1"/>
    <xf numFmtId="0" fontId="33" fillId="0" borderId="10" xfId="0" applyFont="1" applyBorder="1" applyAlignment="1">
      <alignment horizontal="center" vertical="center"/>
    </xf>
    <xf numFmtId="14" fontId="28" fillId="0" borderId="10" xfId="0" applyNumberFormat="1" applyFont="1" applyBorder="1" applyAlignment="1">
      <alignment horizontal="center" vertical="center" wrapText="1"/>
    </xf>
    <xf numFmtId="14" fontId="28" fillId="0" borderId="10" xfId="0" applyNumberFormat="1" applyFont="1" applyFill="1" applyBorder="1" applyAlignment="1">
      <alignment horizontal="center" vertical="center" wrapText="1"/>
    </xf>
    <xf numFmtId="0" fontId="11" fillId="0" borderId="10" xfId="1" applyNumberFormat="1" applyFont="1" applyFill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/>
    </xf>
    <xf numFmtId="0" fontId="54" fillId="0" borderId="5" xfId="0" quotePrefix="1" applyFont="1" applyBorder="1" applyAlignment="1">
      <alignment horizontal="center"/>
    </xf>
    <xf numFmtId="0" fontId="33" fillId="0" borderId="33" xfId="0" quotePrefix="1" applyFont="1" applyBorder="1" applyAlignment="1">
      <alignment horizontal="center"/>
    </xf>
    <xf numFmtId="43" fontId="11" fillId="0" borderId="33" xfId="0" quotePrefix="1" applyNumberFormat="1" applyFont="1" applyBorder="1" applyAlignment="1">
      <alignment horizontal="center"/>
    </xf>
    <xf numFmtId="43" fontId="11" fillId="0" borderId="36" xfId="0" quotePrefix="1" applyNumberFormat="1" applyFont="1" applyBorder="1" applyAlignment="1">
      <alignment horizontal="center"/>
    </xf>
    <xf numFmtId="0" fontId="6" fillId="0" borderId="36" xfId="0" applyFont="1" applyBorder="1"/>
    <xf numFmtId="0" fontId="54" fillId="0" borderId="36" xfId="0" applyFont="1" applyBorder="1"/>
    <xf numFmtId="0" fontId="1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7" fillId="0" borderId="10" xfId="0" applyFont="1" applyBorder="1" applyAlignment="1">
      <alignment horizontal="left"/>
    </xf>
    <xf numFmtId="169" fontId="27" fillId="0" borderId="10" xfId="0" applyNumberFormat="1" applyFont="1" applyBorder="1" applyAlignment="1">
      <alignment horizontal="center"/>
    </xf>
    <xf numFmtId="43" fontId="3" fillId="0" borderId="20" xfId="1" applyFont="1" applyFill="1" applyBorder="1" applyAlignment="1"/>
    <xf numFmtId="0" fontId="1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3" xfId="0" applyFont="1" applyBorder="1"/>
    <xf numFmtId="0" fontId="3" fillId="0" borderId="44" xfId="0" applyFont="1" applyBorder="1"/>
    <xf numFmtId="0" fontId="12" fillId="0" borderId="47" xfId="0" applyFont="1" applyBorder="1"/>
    <xf numFmtId="0" fontId="12" fillId="0" borderId="48" xfId="0" applyFont="1" applyBorder="1"/>
    <xf numFmtId="0" fontId="3" fillId="0" borderId="45" xfId="0" applyFont="1" applyBorder="1" applyAlignment="1">
      <alignment horizontal="center"/>
    </xf>
    <xf numFmtId="171" fontId="3" fillId="0" borderId="46" xfId="1" applyNumberFormat="1" applyFont="1" applyBorder="1" applyAlignment="1">
      <alignment horizontal="center"/>
    </xf>
    <xf numFmtId="171" fontId="3" fillId="0" borderId="46" xfId="1" applyNumberFormat="1" applyFont="1" applyBorder="1" applyAlignment="1"/>
    <xf numFmtId="0" fontId="12" fillId="0" borderId="18" xfId="0" applyFont="1" applyBorder="1"/>
    <xf numFmtId="43" fontId="7" fillId="0" borderId="10" xfId="0" applyNumberFormat="1" applyFont="1" applyFill="1" applyBorder="1"/>
    <xf numFmtId="43" fontId="12" fillId="0" borderId="3" xfId="0" applyNumberFormat="1" applyFont="1" applyBorder="1" applyAlignment="1">
      <alignment horizontal="center"/>
    </xf>
    <xf numFmtId="43" fontId="12" fillId="0" borderId="36" xfId="3" quotePrefix="1" applyFont="1" applyBorder="1" applyAlignment="1">
      <alignment horizontal="right"/>
    </xf>
    <xf numFmtId="43" fontId="12" fillId="0" borderId="35" xfId="3" quotePrefix="1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distributed"/>
    </xf>
    <xf numFmtId="0" fontId="2" fillId="0" borderId="0" xfId="0" applyFont="1" applyAlignment="1">
      <alignment horizontal="center"/>
    </xf>
    <xf numFmtId="0" fontId="3" fillId="0" borderId="33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4" fillId="0" borderId="0" xfId="0" applyFont="1" applyBorder="1" applyAlignment="1"/>
    <xf numFmtId="0" fontId="6" fillId="0" borderId="33" xfId="0" quotePrefix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distributed"/>
    </xf>
    <xf numFmtId="0" fontId="4" fillId="0" borderId="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3" fillId="0" borderId="33" xfId="0" quotePrefix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distributed"/>
    </xf>
    <xf numFmtId="0" fontId="3" fillId="0" borderId="2" xfId="0" applyFont="1" applyFill="1" applyBorder="1" applyAlignment="1">
      <alignment horizontal="center" vertical="distributed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distributed"/>
    </xf>
    <xf numFmtId="0" fontId="3" fillId="0" borderId="3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177" fontId="4" fillId="0" borderId="10" xfId="0" applyNumberFormat="1" applyFont="1" applyBorder="1"/>
    <xf numFmtId="177" fontId="2" fillId="0" borderId="0" xfId="0" applyNumberFormat="1" applyFont="1"/>
    <xf numFmtId="4" fontId="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distributed"/>
    </xf>
    <xf numFmtId="0" fontId="3" fillId="0" borderId="33" xfId="0" quotePrefix="1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4" xfId="0" applyBorder="1" applyAlignment="1">
      <alignment horizontal="center"/>
    </xf>
    <xf numFmtId="0" fontId="35" fillId="0" borderId="4" xfId="0" applyFont="1" applyBorder="1" applyAlignment="1">
      <alignment horizontal="center"/>
    </xf>
    <xf numFmtId="49" fontId="35" fillId="0" borderId="33" xfId="0" applyNumberFormat="1" applyFont="1" applyBorder="1" applyAlignment="1">
      <alignment horizontal="center"/>
    </xf>
    <xf numFmtId="49" fontId="35" fillId="0" borderId="3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5" fillId="0" borderId="0" xfId="0" applyFont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27" fillId="0" borderId="3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7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 vertical="center" wrapText="1"/>
    </xf>
    <xf numFmtId="0" fontId="47" fillId="0" borderId="9" xfId="0" applyFont="1" applyFill="1" applyBorder="1" applyAlignment="1">
      <alignment horizontal="center" vertical="center"/>
    </xf>
    <xf numFmtId="0" fontId="47" fillId="0" borderId="36" xfId="0" applyFont="1" applyFill="1" applyBorder="1" applyAlignment="1">
      <alignment horizontal="center" vertical="center"/>
    </xf>
    <xf numFmtId="0" fontId="79" fillId="0" borderId="10" xfId="0" applyFont="1" applyFill="1" applyBorder="1" applyAlignment="1">
      <alignment horizontal="center" vertical="center" wrapText="1"/>
    </xf>
    <xf numFmtId="0" fontId="79" fillId="0" borderId="9" xfId="0" applyFont="1" applyFill="1" applyBorder="1" applyAlignment="1">
      <alignment horizontal="center" vertical="center"/>
    </xf>
    <xf numFmtId="0" fontId="79" fillId="0" borderId="3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49" fillId="0" borderId="0" xfId="0" applyFont="1" applyBorder="1" applyAlignment="1">
      <alignment horizontal="center"/>
    </xf>
    <xf numFmtId="0" fontId="49" fillId="0" borderId="4" xfId="0" applyFont="1" applyBorder="1" applyAlignment="1">
      <alignment horizontal="center" vertical="distributed"/>
    </xf>
    <xf numFmtId="0" fontId="49" fillId="0" borderId="4" xfId="0" applyFont="1" applyBorder="1" applyAlignment="1">
      <alignment horizontal="center"/>
    </xf>
    <xf numFmtId="0" fontId="49" fillId="0" borderId="33" xfId="0" applyFont="1" applyBorder="1" applyAlignment="1">
      <alignment horizontal="center"/>
    </xf>
    <xf numFmtId="0" fontId="49" fillId="0" borderId="4" xfId="0" applyFont="1" applyBorder="1" applyAlignment="1">
      <alignment horizontal="center" shrinkToFit="1"/>
    </xf>
    <xf numFmtId="0" fontId="0" fillId="0" borderId="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" xfId="0" applyBorder="1" applyAlignment="1">
      <alignment horizontal="center"/>
    </xf>
    <xf numFmtId="49" fontId="11" fillId="0" borderId="10" xfId="0" quotePrefix="1" applyNumberFormat="1" applyFont="1" applyFill="1" applyBorder="1" applyAlignment="1">
      <alignment horizontal="center"/>
    </xf>
    <xf numFmtId="181" fontId="11" fillId="0" borderId="5" xfId="0" applyNumberFormat="1" applyFont="1" applyFill="1" applyBorder="1" applyAlignment="1">
      <alignment horizontal="center"/>
    </xf>
    <xf numFmtId="0" fontId="11" fillId="0" borderId="8" xfId="0" applyFont="1" applyFill="1" applyBorder="1" applyAlignment="1"/>
    <xf numFmtId="164" fontId="11" fillId="0" borderId="8" xfId="0" quotePrefix="1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81" fillId="0" borderId="10" xfId="0" applyFont="1" applyBorder="1" applyAlignment="1">
      <alignment vertical="center" wrapText="1"/>
    </xf>
    <xf numFmtId="0" fontId="54" fillId="0" borderId="10" xfId="0" quotePrefix="1" applyFont="1" applyBorder="1" applyAlignment="1">
      <alignment horizontal="center"/>
    </xf>
    <xf numFmtId="0" fontId="82" fillId="0" borderId="10" xfId="0" applyFont="1" applyBorder="1" applyAlignment="1">
      <alignment vertical="center" wrapText="1"/>
    </xf>
    <xf numFmtId="0" fontId="29" fillId="0" borderId="10" xfId="0" applyFont="1" applyBorder="1" applyAlignment="1">
      <alignment horizontal="left" vertical="center" wrapText="1"/>
    </xf>
    <xf numFmtId="14" fontId="82" fillId="0" borderId="10" xfId="0" applyNumberFormat="1" applyFont="1" applyBorder="1" applyAlignment="1">
      <alignment horizontal="left" vertical="center" wrapText="1"/>
    </xf>
    <xf numFmtId="43" fontId="33" fillId="0" borderId="33" xfId="1" quotePrefix="1" applyFont="1" applyBorder="1" applyAlignment="1">
      <alignment horizontal="left"/>
    </xf>
    <xf numFmtId="0" fontId="76" fillId="0" borderId="10" xfId="0" quotePrefix="1" applyFont="1" applyBorder="1" applyAlignment="1">
      <alignment horizontal="center"/>
    </xf>
    <xf numFmtId="43" fontId="76" fillId="0" borderId="33" xfId="1" quotePrefix="1" applyFont="1" applyBorder="1" applyAlignment="1">
      <alignment horizontal="center"/>
    </xf>
    <xf numFmtId="0" fontId="82" fillId="0" borderId="10" xfId="0" applyFont="1" applyBorder="1" applyAlignment="1">
      <alignment horizontal="center" vertical="center" wrapText="1"/>
    </xf>
    <xf numFmtId="0" fontId="76" fillId="0" borderId="33" xfId="0" quotePrefix="1" applyFont="1" applyBorder="1" applyAlignment="1">
      <alignment horizontal="center"/>
    </xf>
    <xf numFmtId="43" fontId="11" fillId="0" borderId="36" xfId="0" quotePrefix="1" applyNumberFormat="1" applyFont="1" applyBorder="1" applyAlignment="1">
      <alignment horizontal="left"/>
    </xf>
    <xf numFmtId="0" fontId="76" fillId="0" borderId="10" xfId="0" quotePrefix="1" applyFont="1" applyFill="1" applyBorder="1" applyAlignment="1">
      <alignment horizontal="center"/>
    </xf>
    <xf numFmtId="43" fontId="76" fillId="0" borderId="33" xfId="1" quotePrefix="1" applyFont="1" applyFill="1" applyBorder="1" applyAlignment="1">
      <alignment horizontal="center"/>
    </xf>
    <xf numFmtId="0" fontId="76" fillId="0" borderId="33" xfId="0" quotePrefix="1" applyFont="1" applyFill="1" applyBorder="1" applyAlignment="1">
      <alignment horizontal="center"/>
    </xf>
    <xf numFmtId="16" fontId="2" fillId="0" borderId="0" xfId="0" quotePrefix="1" applyNumberFormat="1" applyFont="1"/>
    <xf numFmtId="43" fontId="33" fillId="0" borderId="33" xfId="1" quotePrefix="1" applyFont="1" applyFill="1" applyBorder="1" applyAlignment="1">
      <alignment horizontal="left"/>
    </xf>
    <xf numFmtId="43" fontId="76" fillId="0" borderId="5" xfId="1" quotePrefix="1" applyFont="1" applyBorder="1" applyAlignment="1">
      <alignment horizontal="center"/>
    </xf>
    <xf numFmtId="0" fontId="54" fillId="0" borderId="36" xfId="0" applyFont="1" applyBorder="1" applyAlignment="1">
      <alignment horizontal="center"/>
    </xf>
    <xf numFmtId="0" fontId="53" fillId="0" borderId="33" xfId="0" quotePrefix="1" applyFont="1" applyFill="1" applyBorder="1" applyAlignment="1">
      <alignment horizontal="center" vertical="center"/>
    </xf>
    <xf numFmtId="0" fontId="53" fillId="0" borderId="4" xfId="0" applyFont="1" applyFill="1" applyBorder="1" applyAlignment="1">
      <alignment horizontal="center" vertical="center"/>
    </xf>
    <xf numFmtId="0" fontId="53" fillId="0" borderId="9" xfId="0" applyFont="1" applyFill="1" applyBorder="1" applyAlignment="1">
      <alignment horizontal="center" vertical="center"/>
    </xf>
    <xf numFmtId="0" fontId="85" fillId="8" borderId="17" xfId="0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35" fillId="0" borderId="17" xfId="0" applyFont="1" applyFill="1" applyBorder="1" applyAlignment="1">
      <alignment horizontal="center"/>
    </xf>
    <xf numFmtId="43" fontId="35" fillId="0" borderId="6" xfId="5" applyFont="1" applyBorder="1" applyAlignment="1">
      <alignment horizontal="center"/>
    </xf>
    <xf numFmtId="43" fontId="83" fillId="0" borderId="5" xfId="5" applyBorder="1" applyAlignment="1"/>
    <xf numFmtId="43" fontId="83" fillId="0" borderId="10" xfId="5" applyBorder="1" applyAlignment="1"/>
    <xf numFmtId="43" fontId="83" fillId="3" borderId="5" xfId="5" applyFill="1" applyBorder="1" applyAlignment="1"/>
    <xf numFmtId="0" fontId="84" fillId="0" borderId="34" xfId="6" applyBorder="1" applyAlignment="1" applyProtection="1"/>
    <xf numFmtId="0" fontId="0" fillId="0" borderId="7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27" fillId="0" borderId="7" xfId="0" applyFont="1" applyBorder="1" applyAlignment="1">
      <alignment horizontal="left"/>
    </xf>
    <xf numFmtId="43" fontId="0" fillId="0" borderId="10" xfId="5" applyFont="1" applyBorder="1" applyAlignment="1">
      <alignment horizontal="center"/>
    </xf>
    <xf numFmtId="2" fontId="37" fillId="0" borderId="10" xfId="0" applyNumberFormat="1" applyFont="1" applyBorder="1" applyAlignment="1">
      <alignment horizontal="center" vertical="center" wrapText="1"/>
    </xf>
    <xf numFmtId="0" fontId="8" fillId="0" borderId="0" xfId="0" quotePrefix="1" applyFont="1" applyFill="1"/>
    <xf numFmtId="14" fontId="86" fillId="0" borderId="10" xfId="0" applyNumberFormat="1" applyFont="1" applyFill="1" applyBorder="1" applyAlignment="1">
      <alignment horizontal="center" wrapText="1"/>
    </xf>
    <xf numFmtId="3" fontId="21" fillId="0" borderId="10" xfId="0" applyNumberFormat="1" applyFont="1" applyFill="1" applyBorder="1" applyAlignment="1">
      <alignment horizontal="center"/>
    </xf>
    <xf numFmtId="0" fontId="8" fillId="0" borderId="10" xfId="0" applyFont="1" applyFill="1" applyBorder="1"/>
    <xf numFmtId="43" fontId="8" fillId="0" borderId="10" xfId="1" applyFont="1" applyFill="1" applyBorder="1"/>
    <xf numFmtId="2" fontId="8" fillId="0" borderId="10" xfId="0" applyNumberFormat="1" applyFont="1" applyFill="1" applyBorder="1" applyAlignment="1">
      <alignment horizontal="center"/>
    </xf>
    <xf numFmtId="0" fontId="87" fillId="0" borderId="0" xfId="0" applyFont="1" applyFill="1" applyAlignment="1">
      <alignment horizontal="left"/>
    </xf>
    <xf numFmtId="2" fontId="21" fillId="0" borderId="0" xfId="0" applyNumberFormat="1" applyFont="1" applyFill="1" applyAlignment="1">
      <alignment horizontal="left"/>
    </xf>
    <xf numFmtId="2" fontId="86" fillId="0" borderId="0" xfId="0" applyNumberFormat="1" applyFont="1" applyFill="1" applyBorder="1" applyAlignment="1">
      <alignment horizontal="center" wrapText="1"/>
    </xf>
    <xf numFmtId="0" fontId="8" fillId="0" borderId="0" xfId="0" applyFont="1" applyFill="1"/>
    <xf numFmtId="0" fontId="58" fillId="0" borderId="10" xfId="0" applyFont="1" applyFill="1" applyBorder="1" applyAlignment="1" applyProtection="1">
      <alignment vertical="center" wrapText="1"/>
    </xf>
    <xf numFmtId="14" fontId="58" fillId="0" borderId="10" xfId="0" applyNumberFormat="1" applyFont="1" applyFill="1" applyBorder="1" applyAlignment="1" applyProtection="1">
      <alignment horizontal="right" vertical="center" wrapText="1"/>
    </xf>
    <xf numFmtId="43" fontId="9" fillId="0" borderId="10" xfId="1" applyFont="1" applyFill="1" applyBorder="1"/>
    <xf numFmtId="2" fontId="59" fillId="0" borderId="0" xfId="0" applyNumberFormat="1" applyFont="1" applyFill="1" applyAlignment="1">
      <alignment horizontal="left"/>
    </xf>
    <xf numFmtId="2" fontId="7" fillId="0" borderId="0" xfId="0" applyNumberFormat="1" applyFont="1" applyFill="1"/>
    <xf numFmtId="43" fontId="7" fillId="0" borderId="0" xfId="0" applyNumberFormat="1" applyFont="1" applyFill="1"/>
    <xf numFmtId="1" fontId="86" fillId="0" borderId="10" xfId="0" applyNumberFormat="1" applyFont="1" applyBorder="1" applyAlignment="1">
      <alignment horizontal="center" wrapText="1"/>
    </xf>
    <xf numFmtId="14" fontId="8" fillId="0" borderId="10" xfId="0" applyNumberFormat="1" applyFont="1" applyFill="1" applyBorder="1" applyAlignment="1">
      <alignment horizontal="center" wrapText="1"/>
    </xf>
    <xf numFmtId="3" fontId="8" fillId="0" borderId="1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1" fontId="8" fillId="0" borderId="0" xfId="0" applyNumberFormat="1" applyFont="1" applyFill="1" applyAlignment="1">
      <alignment horizontal="left"/>
    </xf>
    <xf numFmtId="2" fontId="8" fillId="0" borderId="0" xfId="0" applyNumberFormat="1" applyFont="1" applyFill="1" applyBorder="1" applyAlignment="1">
      <alignment horizontal="center" wrapText="1"/>
    </xf>
    <xf numFmtId="0" fontId="8" fillId="2" borderId="0" xfId="0" applyFont="1" applyFill="1"/>
    <xf numFmtId="0" fontId="58" fillId="9" borderId="10" xfId="0" applyFont="1" applyFill="1" applyBorder="1" applyAlignment="1" applyProtection="1">
      <alignment horizontal="center" vertical="center" wrapText="1"/>
    </xf>
    <xf numFmtId="0" fontId="58" fillId="10" borderId="10" xfId="0" applyFont="1" applyFill="1" applyBorder="1" applyAlignment="1" applyProtection="1">
      <alignment horizontal="center" vertical="center" wrapText="1"/>
    </xf>
    <xf numFmtId="1" fontId="8" fillId="0" borderId="51" xfId="0" applyNumberFormat="1" applyFont="1" applyFill="1" applyBorder="1" applyAlignment="1">
      <alignment horizontal="center"/>
    </xf>
    <xf numFmtId="0" fontId="58" fillId="9" borderId="51" xfId="0" applyFont="1" applyFill="1" applyBorder="1" applyAlignment="1" applyProtection="1">
      <alignment horizontal="center" vertical="center" wrapText="1"/>
    </xf>
    <xf numFmtId="0" fontId="58" fillId="2" borderId="51" xfId="0" applyFont="1" applyFill="1" applyBorder="1" applyAlignment="1" applyProtection="1">
      <alignment horizontal="center" vertical="center" wrapText="1"/>
    </xf>
    <xf numFmtId="0" fontId="58" fillId="11" borderId="10" xfId="0" applyFont="1" applyFill="1" applyBorder="1" applyAlignment="1" applyProtection="1">
      <alignment horizontal="center" vertical="center" wrapText="1"/>
    </xf>
    <xf numFmtId="43" fontId="5" fillId="0" borderId="33" xfId="5" quotePrefix="1" applyFont="1" applyBorder="1" applyAlignment="1" applyProtection="1">
      <alignment horizontal="center" shrinkToFit="1"/>
      <protection locked="0"/>
    </xf>
    <xf numFmtId="43" fontId="5" fillId="0" borderId="10" xfId="5" applyFont="1" applyBorder="1" applyAlignment="1">
      <alignment horizontal="center"/>
    </xf>
    <xf numFmtId="43" fontId="5" fillId="0" borderId="10" xfId="5" applyFont="1" applyBorder="1"/>
    <xf numFmtId="43" fontId="5" fillId="0" borderId="33" xfId="5" quotePrefix="1" applyFont="1" applyFill="1" applyBorder="1" applyAlignment="1">
      <alignment horizontal="center"/>
    </xf>
    <xf numFmtId="43" fontId="5" fillId="0" borderId="10" xfId="5" applyFont="1" applyFill="1" applyBorder="1"/>
    <xf numFmtId="43" fontId="5" fillId="0" borderId="8" xfId="5" applyFont="1" applyBorder="1" applyAlignment="1">
      <alignment horizontal="center"/>
    </xf>
    <xf numFmtId="166" fontId="5" fillId="0" borderId="8" xfId="5" applyNumberFormat="1" applyFont="1" applyBorder="1" applyAlignment="1">
      <alignment horizontal="center"/>
    </xf>
    <xf numFmtId="43" fontId="5" fillId="0" borderId="10" xfId="5" quotePrefix="1" applyFont="1" applyBorder="1" applyAlignment="1" applyProtection="1">
      <alignment horizontal="center" shrinkToFit="1"/>
      <protection locked="0"/>
    </xf>
    <xf numFmtId="43" fontId="2" fillId="0" borderId="10" xfId="5" applyFont="1" applyBorder="1" applyAlignment="1">
      <alignment horizontal="center" vertical="center"/>
    </xf>
    <xf numFmtId="0" fontId="12" fillId="0" borderId="1" xfId="0" applyFont="1" applyFill="1" applyBorder="1"/>
    <xf numFmtId="0" fontId="12" fillId="0" borderId="2" xfId="0" applyFont="1" applyFill="1" applyBorder="1"/>
    <xf numFmtId="0" fontId="12" fillId="0" borderId="3" xfId="0" applyFont="1" applyFill="1" applyBorder="1"/>
    <xf numFmtId="0" fontId="12" fillId="0" borderId="4" xfId="0" applyFont="1" applyFill="1" applyBorder="1"/>
    <xf numFmtId="0" fontId="12" fillId="0" borderId="32" xfId="0" applyFont="1" applyFill="1" applyBorder="1"/>
    <xf numFmtId="0" fontId="12" fillId="0" borderId="33" xfId="0" applyFont="1" applyFill="1" applyBorder="1"/>
    <xf numFmtId="0" fontId="12" fillId="0" borderId="34" xfId="0" applyFont="1" applyFill="1" applyBorder="1"/>
    <xf numFmtId="0" fontId="12" fillId="0" borderId="35" xfId="0" applyFont="1" applyFill="1" applyBorder="1"/>
    <xf numFmtId="16" fontId="12" fillId="0" borderId="0" xfId="0" applyNumberFormat="1" applyFont="1" applyFill="1"/>
    <xf numFmtId="0" fontId="12" fillId="0" borderId="1" xfId="0" applyFont="1" applyFill="1" applyBorder="1" applyAlignment="1">
      <alignment horizontal="center" shrinkToFit="1"/>
    </xf>
    <xf numFmtId="0" fontId="12" fillId="0" borderId="0" xfId="0" applyFont="1" applyFill="1" applyAlignment="1">
      <alignment shrinkToFit="1"/>
    </xf>
    <xf numFmtId="0" fontId="12" fillId="0" borderId="4" xfId="0" applyFont="1" applyFill="1" applyBorder="1" applyAlignment="1">
      <alignment horizontal="center" shrinkToFit="1"/>
    </xf>
    <xf numFmtId="0" fontId="12" fillId="0" borderId="9" xfId="0" applyFont="1" applyFill="1" applyBorder="1" applyAlignment="1">
      <alignment horizontal="center" shrinkToFit="1"/>
    </xf>
    <xf numFmtId="0" fontId="12" fillId="0" borderId="4" xfId="0" applyFont="1" applyFill="1" applyBorder="1" applyAlignment="1">
      <alignment horizontal="center" vertical="distributed" shrinkToFit="1"/>
    </xf>
    <xf numFmtId="0" fontId="12" fillId="0" borderId="4" xfId="0" applyFont="1" applyFill="1" applyBorder="1" applyAlignment="1">
      <alignment shrinkToFit="1"/>
    </xf>
    <xf numFmtId="0" fontId="12" fillId="0" borderId="33" xfId="0" quotePrefix="1" applyFont="1" applyFill="1" applyBorder="1" applyAlignment="1">
      <alignment horizontal="center" shrinkToFit="1"/>
    </xf>
    <xf numFmtId="0" fontId="12" fillId="0" borderId="36" xfId="0" quotePrefix="1" applyFont="1" applyFill="1" applyBorder="1" applyAlignment="1">
      <alignment horizontal="center" shrinkToFit="1"/>
    </xf>
    <xf numFmtId="0" fontId="12" fillId="0" borderId="33" xfId="0" quotePrefix="1" applyFont="1" applyFill="1" applyBorder="1" applyAlignment="1" applyProtection="1">
      <alignment horizontal="center" shrinkToFit="1"/>
      <protection locked="0"/>
    </xf>
    <xf numFmtId="0" fontId="12" fillId="0" borderId="5" xfId="0" applyFont="1" applyFill="1" applyBorder="1" applyAlignment="1" applyProtection="1">
      <alignment shrinkToFit="1"/>
      <protection locked="0"/>
    </xf>
    <xf numFmtId="0" fontId="12" fillId="0" borderId="6" xfId="0" applyFont="1" applyFill="1" applyBorder="1" applyAlignment="1" applyProtection="1">
      <alignment horizontal="left" shrinkToFit="1"/>
      <protection locked="0"/>
    </xf>
    <xf numFmtId="0" fontId="12" fillId="0" borderId="6" xfId="0" applyFont="1" applyFill="1" applyBorder="1" applyAlignment="1" applyProtection="1">
      <alignment shrinkToFit="1"/>
      <protection locked="0"/>
    </xf>
    <xf numFmtId="0" fontId="12" fillId="0" borderId="7" xfId="0" applyFont="1" applyFill="1" applyBorder="1" applyAlignment="1" applyProtection="1">
      <alignment shrinkToFit="1"/>
      <protection locked="0"/>
    </xf>
    <xf numFmtId="0" fontId="12" fillId="0" borderId="10" xfId="0" applyFont="1" applyFill="1" applyBorder="1" applyAlignment="1" applyProtection="1">
      <alignment horizontal="center" shrinkToFit="1"/>
      <protection locked="0"/>
    </xf>
    <xf numFmtId="164" fontId="12" fillId="0" borderId="10" xfId="0" applyNumberFormat="1" applyFont="1" applyFill="1" applyBorder="1" applyAlignment="1" applyProtection="1">
      <alignment horizontal="center" shrinkToFit="1"/>
      <protection locked="0"/>
    </xf>
    <xf numFmtId="164" fontId="12" fillId="0" borderId="33" xfId="0" quotePrefix="1" applyNumberFormat="1" applyFont="1" applyFill="1" applyBorder="1" applyAlignment="1" applyProtection="1">
      <alignment horizontal="center" shrinkToFit="1"/>
      <protection locked="0"/>
    </xf>
    <xf numFmtId="43" fontId="12" fillId="0" borderId="33" xfId="5" quotePrefix="1" applyFont="1" applyFill="1" applyBorder="1" applyAlignment="1" applyProtection="1">
      <alignment horizontal="center" shrinkToFit="1"/>
      <protection locked="0"/>
    </xf>
    <xf numFmtId="43" fontId="12" fillId="0" borderId="33" xfId="0" quotePrefix="1" applyNumberFormat="1" applyFont="1" applyFill="1" applyBorder="1" applyAlignment="1" applyProtection="1">
      <alignment horizontal="center" shrinkToFit="1"/>
      <protection locked="0"/>
    </xf>
    <xf numFmtId="43" fontId="12" fillId="0" borderId="36" xfId="0" quotePrefix="1" applyNumberFormat="1" applyFont="1" applyFill="1" applyBorder="1" applyAlignment="1" applyProtection="1">
      <alignment horizontal="center" shrinkToFit="1"/>
      <protection locked="0"/>
    </xf>
    <xf numFmtId="0" fontId="12" fillId="0" borderId="7" xfId="0" applyFont="1" applyFill="1" applyBorder="1" applyAlignment="1" applyProtection="1">
      <alignment horizontal="left" shrinkToFit="1"/>
      <protection locked="0"/>
    </xf>
    <xf numFmtId="164" fontId="12" fillId="0" borderId="10" xfId="0" quotePrefix="1" applyNumberFormat="1" applyFont="1" applyFill="1" applyBorder="1" applyAlignment="1" applyProtection="1">
      <alignment horizontal="center" shrinkToFit="1"/>
      <protection locked="0"/>
    </xf>
    <xf numFmtId="43" fontId="12" fillId="0" borderId="10" xfId="5" quotePrefix="1" applyFont="1" applyFill="1" applyBorder="1" applyAlignment="1" applyProtection="1">
      <alignment horizontal="center" shrinkToFit="1"/>
      <protection locked="0"/>
    </xf>
    <xf numFmtId="0" fontId="12" fillId="0" borderId="10" xfId="0" quotePrefix="1" applyFont="1" applyFill="1" applyBorder="1" applyAlignment="1" applyProtection="1">
      <alignment horizontal="center" shrinkToFit="1"/>
      <protection locked="0"/>
    </xf>
    <xf numFmtId="43" fontId="12" fillId="0" borderId="10" xfId="0" quotePrefix="1" applyNumberFormat="1" applyFont="1" applyFill="1" applyBorder="1" applyAlignment="1" applyProtection="1">
      <alignment horizontal="center" shrinkToFit="1"/>
      <protection locked="0"/>
    </xf>
    <xf numFmtId="0" fontId="10" fillId="0" borderId="5" xfId="0" applyFont="1" applyFill="1" applyBorder="1"/>
    <xf numFmtId="0" fontId="45" fillId="0" borderId="6" xfId="0" applyFont="1" applyFill="1" applyBorder="1"/>
    <xf numFmtId="0" fontId="45" fillId="0" borderId="7" xfId="0" applyFont="1" applyFill="1" applyBorder="1"/>
    <xf numFmtId="14" fontId="71" fillId="0" borderId="10" xfId="5" quotePrefix="1" applyNumberFormat="1" applyFont="1" applyFill="1" applyBorder="1"/>
    <xf numFmtId="14" fontId="71" fillId="0" borderId="10" xfId="0" quotePrefix="1" applyNumberFormat="1" applyFont="1" applyFill="1" applyBorder="1"/>
    <xf numFmtId="14" fontId="71" fillId="0" borderId="10" xfId="0" applyNumberFormat="1" applyFont="1" applyFill="1" applyBorder="1"/>
    <xf numFmtId="0" fontId="10" fillId="0" borderId="6" xfId="0" applyFont="1" applyFill="1" applyBorder="1"/>
    <xf numFmtId="0" fontId="90" fillId="0" borderId="5" xfId="0" applyFont="1" applyFill="1" applyBorder="1"/>
    <xf numFmtId="0" fontId="91" fillId="0" borderId="6" xfId="0" applyFont="1" applyFill="1" applyBorder="1"/>
    <xf numFmtId="0" fontId="91" fillId="0" borderId="7" xfId="0" applyFont="1" applyFill="1" applyBorder="1"/>
    <xf numFmtId="14" fontId="71" fillId="0" borderId="10" xfId="0" quotePrefix="1" applyNumberFormat="1" applyFont="1" applyFill="1" applyBorder="1" applyAlignment="1">
      <alignment horizontal="left"/>
    </xf>
    <xf numFmtId="4" fontId="71" fillId="0" borderId="10" xfId="0" applyNumberFormat="1" applyFont="1" applyFill="1" applyBorder="1"/>
    <xf numFmtId="0" fontId="91" fillId="0" borderId="5" xfId="0" applyFont="1" applyFill="1" applyBorder="1" applyAlignment="1">
      <alignment wrapText="1"/>
    </xf>
    <xf numFmtId="0" fontId="91" fillId="0" borderId="6" xfId="0" applyFont="1" applyFill="1" applyBorder="1" applyAlignment="1">
      <alignment wrapText="1"/>
    </xf>
    <xf numFmtId="0" fontId="91" fillId="0" borderId="7" xfId="0" applyFont="1" applyFill="1" applyBorder="1" applyAlignment="1">
      <alignment wrapText="1"/>
    </xf>
    <xf numFmtId="14" fontId="71" fillId="0" borderId="10" xfId="0" quotePrefix="1" applyNumberFormat="1" applyFont="1" applyFill="1" applyBorder="1" applyAlignment="1">
      <alignment wrapText="1"/>
    </xf>
    <xf numFmtId="0" fontId="91" fillId="0" borderId="5" xfId="0" applyFont="1" applyFill="1" applyBorder="1"/>
    <xf numFmtId="0" fontId="3" fillId="0" borderId="10" xfId="0" applyFont="1" applyFill="1" applyBorder="1" applyAlignment="1">
      <alignment vertical="center"/>
    </xf>
    <xf numFmtId="43" fontId="3" fillId="0" borderId="10" xfId="0" applyNumberFormat="1" applyFont="1" applyFill="1" applyBorder="1" applyAlignment="1">
      <alignment vertical="center" shrinkToFit="1"/>
    </xf>
    <xf numFmtId="0" fontId="3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2" fillId="0" borderId="34" xfId="0" applyFont="1" applyFill="1" applyBorder="1" applyAlignment="1">
      <alignment horizontal="center"/>
    </xf>
    <xf numFmtId="0" fontId="12" fillId="0" borderId="0" xfId="0" quotePrefix="1" applyFont="1" applyFill="1" applyBorder="1" applyAlignment="1">
      <alignment horizontal="center"/>
    </xf>
    <xf numFmtId="0" fontId="12" fillId="0" borderId="0" xfId="4" applyFont="1"/>
    <xf numFmtId="0" fontId="12" fillId="0" borderId="0" xfId="4" applyFont="1" applyBorder="1"/>
    <xf numFmtId="0" fontId="12" fillId="0" borderId="32" xfId="4" applyFont="1" applyBorder="1"/>
    <xf numFmtId="0" fontId="12" fillId="0" borderId="34" xfId="4" applyFont="1" applyBorder="1"/>
    <xf numFmtId="0" fontId="12" fillId="0" borderId="35" xfId="4" applyFont="1" applyBorder="1"/>
    <xf numFmtId="0" fontId="12" fillId="0" borderId="8" xfId="4" applyFont="1" applyBorder="1" applyAlignment="1"/>
    <xf numFmtId="0" fontId="12" fillId="0" borderId="3" xfId="4" applyFont="1" applyBorder="1" applyAlignment="1">
      <alignment horizontal="center"/>
    </xf>
    <xf numFmtId="0" fontId="12" fillId="0" borderId="4" xfId="4" applyFont="1" applyBorder="1" applyAlignment="1">
      <alignment horizontal="center"/>
    </xf>
    <xf numFmtId="0" fontId="12" fillId="0" borderId="32" xfId="4" applyFont="1" applyBorder="1" applyAlignment="1">
      <alignment horizontal="center"/>
    </xf>
    <xf numFmtId="0" fontId="12" fillId="0" borderId="9" xfId="4" applyFont="1" applyBorder="1" applyAlignment="1">
      <alignment horizontal="center"/>
    </xf>
    <xf numFmtId="0" fontId="12" fillId="0" borderId="9" xfId="4" applyFont="1" applyBorder="1" applyAlignment="1"/>
    <xf numFmtId="0" fontId="12" fillId="0" borderId="9" xfId="4" applyFont="1" applyBorder="1"/>
    <xf numFmtId="179" fontId="12" fillId="0" borderId="36" xfId="4" applyNumberFormat="1" applyFont="1" applyBorder="1" applyAlignment="1">
      <alignment horizontal="center"/>
    </xf>
    <xf numFmtId="179" fontId="12" fillId="0" borderId="35" xfId="4" applyNumberFormat="1" applyFont="1" applyBorder="1" applyAlignment="1">
      <alignment horizontal="center"/>
    </xf>
    <xf numFmtId="180" fontId="12" fillId="0" borderId="9" xfId="4" applyNumberFormat="1" applyFont="1" applyBorder="1" applyAlignment="1">
      <alignment horizontal="center"/>
    </xf>
    <xf numFmtId="0" fontId="12" fillId="0" borderId="9" xfId="4" applyNumberFormat="1" applyFont="1" applyBorder="1" applyAlignment="1">
      <alignment horizontal="right"/>
    </xf>
    <xf numFmtId="0" fontId="12" fillId="0" borderId="32" xfId="4" applyNumberFormat="1" applyFont="1" applyBorder="1" applyAlignment="1">
      <alignment horizontal="right"/>
    </xf>
    <xf numFmtId="43" fontId="12" fillId="0" borderId="9" xfId="5" applyFont="1" applyBorder="1" applyAlignment="1">
      <alignment horizontal="right"/>
    </xf>
    <xf numFmtId="0" fontId="12" fillId="0" borderId="9" xfId="5" applyNumberFormat="1" applyFont="1" applyBorder="1" applyAlignment="1">
      <alignment horizontal="right"/>
    </xf>
    <xf numFmtId="3" fontId="12" fillId="0" borderId="32" xfId="5" applyNumberFormat="1" applyFont="1" applyBorder="1" applyAlignment="1">
      <alignment horizontal="center"/>
    </xf>
    <xf numFmtId="0" fontId="12" fillId="0" borderId="36" xfId="4" applyFont="1" applyBorder="1"/>
    <xf numFmtId="180" fontId="12" fillId="0" borderId="36" xfId="4" applyNumberFormat="1" applyFont="1" applyBorder="1" applyAlignment="1">
      <alignment horizontal="center"/>
    </xf>
    <xf numFmtId="43" fontId="3" fillId="0" borderId="35" xfId="5" applyFont="1" applyBorder="1" applyAlignment="1">
      <alignment horizontal="center"/>
    </xf>
    <xf numFmtId="0" fontId="3" fillId="0" borderId="36" xfId="4" applyFont="1" applyBorder="1"/>
    <xf numFmtId="0" fontId="3" fillId="0" borderId="35" xfId="4" applyFont="1" applyBorder="1"/>
    <xf numFmtId="0" fontId="3" fillId="0" borderId="36" xfId="4" applyNumberFormat="1" applyFont="1" applyBorder="1"/>
    <xf numFmtId="0" fontId="12" fillId="0" borderId="3" xfId="4" applyFont="1" applyBorder="1"/>
    <xf numFmtId="4" fontId="12" fillId="0" borderId="32" xfId="5" applyNumberFormat="1" applyFont="1" applyBorder="1" applyAlignment="1">
      <alignment horizontal="center"/>
    </xf>
    <xf numFmtId="43" fontId="3" fillId="0" borderId="36" xfId="5" quotePrefix="1" applyFont="1" applyBorder="1" applyAlignment="1">
      <alignment horizontal="right"/>
    </xf>
    <xf numFmtId="0" fontId="12" fillId="0" borderId="33" xfId="4" applyFont="1" applyBorder="1" applyAlignment="1">
      <alignment horizontal="center"/>
    </xf>
    <xf numFmtId="0" fontId="61" fillId="0" borderId="4" xfId="4" applyFont="1" applyBorder="1" applyAlignment="1">
      <alignment horizontal="center"/>
    </xf>
    <xf numFmtId="0" fontId="12" fillId="0" borderId="34" xfId="4" applyFont="1" applyBorder="1" applyAlignment="1"/>
    <xf numFmtId="0" fontId="12" fillId="0" borderId="9" xfId="4" applyFont="1" applyBorder="1" applyAlignment="1">
      <alignment horizontal="left"/>
    </xf>
    <xf numFmtId="0" fontId="12" fillId="0" borderId="36" xfId="4" applyFont="1" applyBorder="1" applyAlignment="1">
      <alignment horizontal="left"/>
    </xf>
    <xf numFmtId="0" fontId="61" fillId="0" borderId="0" xfId="4" applyFont="1" applyBorder="1" applyAlignment="1"/>
    <xf numFmtId="43" fontId="12" fillId="0" borderId="32" xfId="5" applyNumberFormat="1" applyFont="1" applyBorder="1" applyAlignment="1">
      <alignment horizontal="center"/>
    </xf>
    <xf numFmtId="0" fontId="12" fillId="0" borderId="1" xfId="4" applyFont="1" applyBorder="1"/>
    <xf numFmtId="0" fontId="12" fillId="0" borderId="2" xfId="4" applyFont="1" applyBorder="1"/>
    <xf numFmtId="0" fontId="12" fillId="0" borderId="4" xfId="4" applyFont="1" applyBorder="1"/>
    <xf numFmtId="0" fontId="12" fillId="0" borderId="33" xfId="4" applyFont="1" applyBorder="1"/>
    <xf numFmtId="0" fontId="12" fillId="0" borderId="9" xfId="4" applyFont="1" applyBorder="1" applyAlignment="1">
      <alignment vertical="center"/>
    </xf>
    <xf numFmtId="43" fontId="12" fillId="0" borderId="32" xfId="5" applyFont="1" applyBorder="1"/>
    <xf numFmtId="43" fontId="3" fillId="0" borderId="35" xfId="5" quotePrefix="1" applyFont="1" applyBorder="1"/>
    <xf numFmtId="180" fontId="12" fillId="0" borderId="9" xfId="4" quotePrefix="1" applyNumberFormat="1" applyFont="1" applyBorder="1" applyAlignment="1">
      <alignment horizontal="center"/>
    </xf>
    <xf numFmtId="0" fontId="12" fillId="0" borderId="9" xfId="5" applyNumberFormat="1" applyFont="1" applyBorder="1" applyAlignment="1">
      <alignment horizontal="center"/>
    </xf>
    <xf numFmtId="0" fontId="12" fillId="0" borderId="10" xfId="4" applyFont="1" applyBorder="1"/>
    <xf numFmtId="4" fontId="12" fillId="0" borderId="32" xfId="5" applyNumberFormat="1" applyFont="1" applyBorder="1" applyAlignment="1">
      <alignment horizontal="right"/>
    </xf>
    <xf numFmtId="43" fontId="12" fillId="0" borderId="32" xfId="5" applyNumberFormat="1" applyFont="1" applyBorder="1" applyAlignment="1">
      <alignment horizontal="right"/>
    </xf>
    <xf numFmtId="43" fontId="27" fillId="0" borderId="0" xfId="0" applyNumberFormat="1" applyFont="1"/>
    <xf numFmtId="0" fontId="19" fillId="0" borderId="1" xfId="0" applyFont="1" applyBorder="1"/>
    <xf numFmtId="0" fontId="83" fillId="0" borderId="0" xfId="4"/>
    <xf numFmtId="0" fontId="12" fillId="0" borderId="0" xfId="4" applyFont="1"/>
    <xf numFmtId="0" fontId="12" fillId="0" borderId="0" xfId="4" applyFont="1" applyBorder="1"/>
    <xf numFmtId="0" fontId="12" fillId="0" borderId="32" xfId="4" applyFont="1" applyBorder="1"/>
    <xf numFmtId="0" fontId="12" fillId="0" borderId="34" xfId="4" applyFont="1" applyBorder="1"/>
    <xf numFmtId="0" fontId="12" fillId="0" borderId="35" xfId="4" applyFont="1" applyBorder="1"/>
    <xf numFmtId="0" fontId="12" fillId="0" borderId="8" xfId="4" applyFont="1" applyBorder="1" applyAlignment="1"/>
    <xf numFmtId="0" fontId="12" fillId="0" borderId="3" xfId="4" applyFont="1" applyBorder="1" applyAlignment="1">
      <alignment horizontal="center"/>
    </xf>
    <xf numFmtId="0" fontId="12" fillId="0" borderId="4" xfId="4" applyFont="1" applyBorder="1" applyAlignment="1">
      <alignment horizontal="center"/>
    </xf>
    <xf numFmtId="0" fontId="12" fillId="0" borderId="32" xfId="4" applyFont="1" applyBorder="1" applyAlignment="1">
      <alignment horizontal="center"/>
    </xf>
    <xf numFmtId="0" fontId="12" fillId="0" borderId="9" xfId="4" applyFont="1" applyBorder="1" applyAlignment="1">
      <alignment horizontal="center"/>
    </xf>
    <xf numFmtId="0" fontId="12" fillId="0" borderId="9" xfId="4" applyFont="1" applyBorder="1" applyAlignment="1"/>
    <xf numFmtId="0" fontId="12" fillId="0" borderId="9" xfId="4" applyFont="1" applyBorder="1"/>
    <xf numFmtId="179" fontId="12" fillId="0" borderId="36" xfId="4" applyNumberFormat="1" applyFont="1" applyBorder="1" applyAlignment="1">
      <alignment horizontal="center"/>
    </xf>
    <xf numFmtId="179" fontId="12" fillId="0" borderId="35" xfId="4" applyNumberFormat="1" applyFont="1" applyBorder="1" applyAlignment="1">
      <alignment horizontal="center"/>
    </xf>
    <xf numFmtId="180" fontId="12" fillId="0" borderId="9" xfId="4" applyNumberFormat="1" applyFont="1" applyBorder="1" applyAlignment="1">
      <alignment horizontal="center"/>
    </xf>
    <xf numFmtId="0" fontId="12" fillId="0" borderId="9" xfId="4" applyNumberFormat="1" applyFont="1" applyBorder="1" applyAlignment="1">
      <alignment horizontal="right"/>
    </xf>
    <xf numFmtId="0" fontId="12" fillId="0" borderId="32" xfId="4" applyNumberFormat="1" applyFont="1" applyBorder="1" applyAlignment="1">
      <alignment horizontal="right"/>
    </xf>
    <xf numFmtId="43" fontId="12" fillId="0" borderId="9" xfId="5" applyFont="1" applyBorder="1" applyAlignment="1">
      <alignment horizontal="right"/>
    </xf>
    <xf numFmtId="0" fontId="12" fillId="0" borderId="9" xfId="5" applyNumberFormat="1" applyFont="1" applyBorder="1" applyAlignment="1">
      <alignment horizontal="right"/>
    </xf>
    <xf numFmtId="0" fontId="12" fillId="0" borderId="36" xfId="4" applyFont="1" applyBorder="1"/>
    <xf numFmtId="180" fontId="12" fillId="0" borderId="36" xfId="4" applyNumberFormat="1" applyFont="1" applyBorder="1" applyAlignment="1">
      <alignment horizontal="center"/>
    </xf>
    <xf numFmtId="43" fontId="3" fillId="0" borderId="35" xfId="5" applyFont="1" applyBorder="1" applyAlignment="1">
      <alignment horizontal="center"/>
    </xf>
    <xf numFmtId="0" fontId="3" fillId="0" borderId="36" xfId="4" applyFont="1" applyBorder="1"/>
    <xf numFmtId="0" fontId="3" fillId="0" borderId="35" xfId="4" applyFont="1" applyBorder="1"/>
    <xf numFmtId="0" fontId="3" fillId="0" borderId="36" xfId="4" applyNumberFormat="1" applyFont="1" applyBorder="1"/>
    <xf numFmtId="0" fontId="12" fillId="0" borderId="3" xfId="4" applyFont="1" applyBorder="1"/>
    <xf numFmtId="4" fontId="12" fillId="0" borderId="32" xfId="5" applyNumberFormat="1" applyFont="1" applyBorder="1" applyAlignment="1">
      <alignment horizontal="center"/>
    </xf>
    <xf numFmtId="43" fontId="3" fillId="0" borderId="36" xfId="5" quotePrefix="1" applyFont="1" applyBorder="1" applyAlignment="1">
      <alignment horizontal="right"/>
    </xf>
    <xf numFmtId="0" fontId="12" fillId="0" borderId="33" xfId="4" applyFont="1" applyBorder="1" applyAlignment="1">
      <alignment horizontal="center"/>
    </xf>
    <xf numFmtId="0" fontId="61" fillId="0" borderId="4" xfId="4" applyFont="1" applyBorder="1" applyAlignment="1">
      <alignment horizontal="center"/>
    </xf>
    <xf numFmtId="0" fontId="12" fillId="0" borderId="34" xfId="4" applyFont="1" applyBorder="1" applyAlignment="1"/>
    <xf numFmtId="0" fontId="12" fillId="0" borderId="9" xfId="4" applyFont="1" applyBorder="1" applyAlignment="1">
      <alignment horizontal="left"/>
    </xf>
    <xf numFmtId="0" fontId="12" fillId="0" borderId="36" xfId="4" applyFont="1" applyBorder="1" applyAlignment="1">
      <alignment horizontal="left"/>
    </xf>
    <xf numFmtId="0" fontId="61" fillId="0" borderId="0" xfId="4" applyFont="1" applyBorder="1" applyAlignment="1"/>
    <xf numFmtId="43" fontId="12" fillId="0" borderId="32" xfId="5" applyNumberFormat="1" applyFont="1" applyBorder="1" applyAlignment="1">
      <alignment horizontal="center"/>
    </xf>
    <xf numFmtId="0" fontId="27" fillId="0" borderId="9" xfId="4" applyFont="1" applyBorder="1"/>
    <xf numFmtId="0" fontId="12" fillId="0" borderId="1" xfId="4" applyFont="1" applyBorder="1"/>
    <xf numFmtId="0" fontId="12" fillId="0" borderId="2" xfId="4" applyFont="1" applyBorder="1"/>
    <xf numFmtId="0" fontId="12" fillId="0" borderId="4" xfId="4" applyFont="1" applyBorder="1"/>
    <xf numFmtId="0" fontId="12" fillId="0" borderId="33" xfId="4" applyFont="1" applyBorder="1"/>
    <xf numFmtId="0" fontId="12" fillId="0" borderId="9" xfId="4" applyFont="1" applyBorder="1" applyAlignment="1">
      <alignment vertical="center"/>
    </xf>
    <xf numFmtId="43" fontId="12" fillId="0" borderId="32" xfId="5" applyFont="1" applyBorder="1"/>
    <xf numFmtId="43" fontId="3" fillId="0" borderId="35" xfId="5" quotePrefix="1" applyFont="1" applyBorder="1"/>
    <xf numFmtId="0" fontId="27" fillId="0" borderId="32" xfId="4" applyFont="1" applyBorder="1"/>
    <xf numFmtId="180" fontId="12" fillId="0" borderId="9" xfId="4" quotePrefix="1" applyNumberFormat="1" applyFont="1" applyBorder="1" applyAlignment="1">
      <alignment horizontal="center"/>
    </xf>
    <xf numFmtId="0" fontId="12" fillId="0" borderId="9" xfId="5" applyNumberFormat="1" applyFont="1" applyBorder="1" applyAlignment="1">
      <alignment horizontal="center"/>
    </xf>
    <xf numFmtId="0" fontId="12" fillId="0" borderId="10" xfId="4" applyFont="1" applyBorder="1"/>
    <xf numFmtId="4" fontId="12" fillId="0" borderId="32" xfId="5" applyNumberFormat="1" applyFont="1" applyBorder="1" applyAlignment="1">
      <alignment horizontal="right"/>
    </xf>
    <xf numFmtId="43" fontId="12" fillId="0" borderId="32" xfId="5" applyNumberFormat="1" applyFont="1" applyBorder="1" applyAlignment="1">
      <alignment horizontal="right"/>
    </xf>
    <xf numFmtId="14" fontId="12" fillId="0" borderId="9" xfId="4" quotePrefix="1" applyNumberFormat="1" applyFont="1" applyBorder="1" applyAlignment="1">
      <alignment horizontal="center"/>
    </xf>
    <xf numFmtId="0" fontId="12" fillId="0" borderId="0" xfId="4" applyFont="1"/>
    <xf numFmtId="0" fontId="12" fillId="0" borderId="0" xfId="4" applyFont="1" applyBorder="1"/>
    <xf numFmtId="0" fontId="12" fillId="0" borderId="32" xfId="4" applyFont="1" applyBorder="1"/>
    <xf numFmtId="0" fontId="12" fillId="0" borderId="34" xfId="4" applyFont="1" applyBorder="1"/>
    <xf numFmtId="0" fontId="12" fillId="0" borderId="35" xfId="4" applyFont="1" applyBorder="1"/>
    <xf numFmtId="0" fontId="12" fillId="0" borderId="8" xfId="4" applyFont="1" applyBorder="1" applyAlignment="1"/>
    <xf numFmtId="0" fontId="12" fillId="0" borderId="3" xfId="4" applyFont="1" applyBorder="1" applyAlignment="1">
      <alignment horizontal="center"/>
    </xf>
    <xf numFmtId="0" fontId="12" fillId="0" borderId="4" xfId="4" applyFont="1" applyBorder="1" applyAlignment="1">
      <alignment horizontal="center"/>
    </xf>
    <xf numFmtId="0" fontId="12" fillId="0" borderId="32" xfId="4" applyFont="1" applyBorder="1" applyAlignment="1">
      <alignment horizontal="center"/>
    </xf>
    <xf numFmtId="0" fontId="12" fillId="0" borderId="9" xfId="4" applyFont="1" applyBorder="1" applyAlignment="1">
      <alignment horizontal="center"/>
    </xf>
    <xf numFmtId="0" fontId="12" fillId="0" borderId="9" xfId="4" applyFont="1" applyBorder="1" applyAlignment="1"/>
    <xf numFmtId="0" fontId="12" fillId="0" borderId="9" xfId="4" applyFont="1" applyBorder="1"/>
    <xf numFmtId="179" fontId="12" fillId="0" borderId="36" xfId="4" applyNumberFormat="1" applyFont="1" applyBorder="1" applyAlignment="1">
      <alignment horizontal="center"/>
    </xf>
    <xf numFmtId="179" fontId="12" fillId="0" borderId="35" xfId="4" applyNumberFormat="1" applyFont="1" applyBorder="1" applyAlignment="1">
      <alignment horizontal="center"/>
    </xf>
    <xf numFmtId="180" fontId="12" fillId="0" borderId="9" xfId="4" applyNumberFormat="1" applyFont="1" applyBorder="1" applyAlignment="1">
      <alignment horizontal="center"/>
    </xf>
    <xf numFmtId="0" fontId="12" fillId="0" borderId="9" xfId="4" applyNumberFormat="1" applyFont="1" applyBorder="1" applyAlignment="1">
      <alignment horizontal="right"/>
    </xf>
    <xf numFmtId="0" fontId="12" fillId="0" borderId="32" xfId="4" applyNumberFormat="1" applyFont="1" applyBorder="1" applyAlignment="1">
      <alignment horizontal="right"/>
    </xf>
    <xf numFmtId="43" fontId="12" fillId="0" borderId="9" xfId="5" applyFont="1" applyBorder="1" applyAlignment="1">
      <alignment horizontal="right"/>
    </xf>
    <xf numFmtId="0" fontId="12" fillId="0" borderId="9" xfId="5" applyNumberFormat="1" applyFont="1" applyBorder="1" applyAlignment="1">
      <alignment horizontal="right"/>
    </xf>
    <xf numFmtId="3" fontId="12" fillId="0" borderId="32" xfId="5" applyNumberFormat="1" applyFont="1" applyBorder="1" applyAlignment="1">
      <alignment horizontal="center"/>
    </xf>
    <xf numFmtId="0" fontId="12" fillId="0" borderId="36" xfId="4" applyFont="1" applyBorder="1"/>
    <xf numFmtId="180" fontId="12" fillId="0" borderId="36" xfId="4" applyNumberFormat="1" applyFont="1" applyBorder="1" applyAlignment="1">
      <alignment horizontal="center"/>
    </xf>
    <xf numFmtId="43" fontId="3" fillId="0" borderId="35" xfId="5" applyFont="1" applyBorder="1" applyAlignment="1">
      <alignment horizontal="center"/>
    </xf>
    <xf numFmtId="0" fontId="3" fillId="0" borderId="36" xfId="4" applyFont="1" applyBorder="1"/>
    <xf numFmtId="0" fontId="3" fillId="0" borderId="35" xfId="4" applyFont="1" applyBorder="1"/>
    <xf numFmtId="0" fontId="3" fillId="0" borderId="36" xfId="4" applyNumberFormat="1" applyFont="1" applyBorder="1"/>
    <xf numFmtId="0" fontId="12" fillId="0" borderId="3" xfId="4" applyFont="1" applyBorder="1"/>
    <xf numFmtId="43" fontId="3" fillId="0" borderId="36" xfId="5" quotePrefix="1" applyFont="1" applyBorder="1" applyAlignment="1">
      <alignment horizontal="right"/>
    </xf>
    <xf numFmtId="0" fontId="12" fillId="0" borderId="33" xfId="4" applyFont="1" applyBorder="1" applyAlignment="1">
      <alignment horizontal="center"/>
    </xf>
    <xf numFmtId="0" fontId="61" fillId="0" borderId="4" xfId="4" applyFont="1" applyBorder="1" applyAlignment="1">
      <alignment horizontal="center"/>
    </xf>
    <xf numFmtId="0" fontId="12" fillId="0" borderId="34" xfId="4" applyFont="1" applyBorder="1" applyAlignment="1"/>
    <xf numFmtId="43" fontId="12" fillId="0" borderId="32" xfId="5" applyFont="1" applyBorder="1" applyAlignment="1">
      <alignment horizontal="center"/>
    </xf>
    <xf numFmtId="0" fontId="12" fillId="0" borderId="9" xfId="4" applyFont="1" applyBorder="1" applyAlignment="1">
      <alignment horizontal="left"/>
    </xf>
    <xf numFmtId="0" fontId="12" fillId="0" borderId="36" xfId="4" applyFont="1" applyBorder="1" applyAlignment="1">
      <alignment horizontal="left"/>
    </xf>
    <xf numFmtId="0" fontId="61" fillId="0" borderId="0" xfId="4" applyFont="1" applyBorder="1" applyAlignment="1"/>
    <xf numFmtId="43" fontId="12" fillId="0" borderId="32" xfId="5" applyNumberFormat="1" applyFont="1" applyBorder="1" applyAlignment="1">
      <alignment horizontal="center"/>
    </xf>
    <xf numFmtId="0" fontId="12" fillId="0" borderId="1" xfId="4" applyFont="1" applyBorder="1"/>
    <xf numFmtId="0" fontId="12" fillId="0" borderId="2" xfId="4" applyFont="1" applyBorder="1"/>
    <xf numFmtId="0" fontId="12" fillId="0" borderId="4" xfId="4" applyFont="1" applyBorder="1"/>
    <xf numFmtId="0" fontId="12" fillId="0" borderId="33" xfId="4" applyFont="1" applyBorder="1"/>
    <xf numFmtId="0" fontId="12" fillId="0" borderId="9" xfId="4" applyFont="1" applyBorder="1" applyAlignment="1">
      <alignment vertical="center"/>
    </xf>
    <xf numFmtId="43" fontId="12" fillId="0" borderId="32" xfId="5" applyFont="1" applyBorder="1"/>
    <xf numFmtId="43" fontId="3" fillId="0" borderId="35" xfId="5" quotePrefix="1" applyFont="1" applyBorder="1"/>
    <xf numFmtId="180" fontId="12" fillId="0" borderId="9" xfId="4" quotePrefix="1" applyNumberFormat="1" applyFont="1" applyBorder="1" applyAlignment="1">
      <alignment horizontal="center"/>
    </xf>
    <xf numFmtId="0" fontId="12" fillId="0" borderId="9" xfId="5" applyNumberFormat="1" applyFont="1" applyBorder="1" applyAlignment="1">
      <alignment horizontal="center"/>
    </xf>
    <xf numFmtId="0" fontId="12" fillId="0" borderId="10" xfId="4" applyFont="1" applyBorder="1"/>
    <xf numFmtId="0" fontId="19" fillId="0" borderId="2" xfId="0" applyFont="1" applyBorder="1"/>
    <xf numFmtId="0" fontId="19" fillId="0" borderId="3" xfId="0" applyFont="1" applyBorder="1"/>
    <xf numFmtId="0" fontId="19" fillId="0" borderId="32" xfId="0" applyFont="1" applyBorder="1"/>
    <xf numFmtId="0" fontId="19" fillId="0" borderId="33" xfId="0" applyFont="1" applyBorder="1"/>
    <xf numFmtId="0" fontId="19" fillId="0" borderId="34" xfId="0" applyFont="1" applyBorder="1"/>
    <xf numFmtId="0" fontId="19" fillId="0" borderId="35" xfId="0" applyFont="1" applyBorder="1"/>
    <xf numFmtId="0" fontId="19" fillId="0" borderId="9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24" fillId="0" borderId="10" xfId="0" quotePrefix="1" applyNumberFormat="1" applyFont="1" applyBorder="1" applyAlignment="1">
      <alignment horizontal="center"/>
    </xf>
    <xf numFmtId="3" fontId="24" fillId="0" borderId="10" xfId="0" applyNumberFormat="1" applyFont="1" applyBorder="1"/>
    <xf numFmtId="3" fontId="19" fillId="0" borderId="10" xfId="0" applyNumberFormat="1" applyFont="1" applyBorder="1"/>
    <xf numFmtId="43" fontId="19" fillId="0" borderId="0" xfId="1" applyFont="1"/>
    <xf numFmtId="43" fontId="27" fillId="0" borderId="0" xfId="1" applyFont="1"/>
    <xf numFmtId="0" fontId="24" fillId="0" borderId="10" xfId="0" quotePrefix="1" applyNumberFormat="1" applyFont="1" applyFill="1" applyBorder="1" applyAlignment="1">
      <alignment horizontal="center"/>
    </xf>
    <xf numFmtId="0" fontId="19" fillId="0" borderId="0" xfId="0" applyFont="1" applyFill="1"/>
    <xf numFmtId="14" fontId="24" fillId="0" borderId="9" xfId="0" quotePrefix="1" applyNumberFormat="1" applyFont="1" applyFill="1" applyBorder="1" applyAlignment="1">
      <alignment horizontal="center"/>
    </xf>
    <xf numFmtId="0" fontId="24" fillId="0" borderId="9" xfId="0" quotePrefix="1" applyNumberFormat="1" applyFont="1" applyFill="1" applyBorder="1" applyAlignment="1">
      <alignment horizontal="center"/>
    </xf>
    <xf numFmtId="0" fontId="19" fillId="0" borderId="10" xfId="0" applyFont="1" applyFill="1" applyBorder="1"/>
    <xf numFmtId="43" fontId="24" fillId="0" borderId="0" xfId="1" applyFont="1" applyFill="1"/>
    <xf numFmtId="0" fontId="24" fillId="0" borderId="8" xfId="0" quotePrefix="1" applyNumberFormat="1" applyFont="1" applyBorder="1" applyAlignment="1">
      <alignment horizontal="center"/>
    </xf>
    <xf numFmtId="0" fontId="24" fillId="0" borderId="8" xfId="0" quotePrefix="1" applyNumberFormat="1" applyFont="1" applyFill="1" applyBorder="1" applyAlignment="1">
      <alignment horizontal="center"/>
    </xf>
    <xf numFmtId="14" fontId="24" fillId="0" borderId="8" xfId="0" quotePrefix="1" applyNumberFormat="1" applyFont="1" applyFill="1" applyBorder="1" applyAlignment="1">
      <alignment horizontal="center"/>
    </xf>
    <xf numFmtId="0" fontId="36" fillId="0" borderId="0" xfId="0" applyNumberFormat="1" applyFont="1" applyFill="1"/>
    <xf numFmtId="0" fontId="36" fillId="0" borderId="0" xfId="0" applyFont="1" applyFill="1"/>
    <xf numFmtId="0" fontId="36" fillId="0" borderId="1" xfId="0" applyFont="1" applyFill="1" applyBorder="1"/>
    <xf numFmtId="0" fontId="36" fillId="0" borderId="2" xfId="0" applyFont="1" applyFill="1" applyBorder="1"/>
    <xf numFmtId="14" fontId="36" fillId="0" borderId="2" xfId="0" applyNumberFormat="1" applyFont="1" applyFill="1" applyBorder="1"/>
    <xf numFmtId="0" fontId="36" fillId="0" borderId="3" xfId="0" applyFont="1" applyFill="1" applyBorder="1"/>
    <xf numFmtId="0" fontId="36" fillId="0" borderId="4" xfId="0" applyFont="1" applyFill="1" applyBorder="1"/>
    <xf numFmtId="0" fontId="36" fillId="0" borderId="0" xfId="0" applyFont="1" applyFill="1" applyBorder="1"/>
    <xf numFmtId="0" fontId="36" fillId="0" borderId="32" xfId="0" applyFont="1" applyFill="1" applyBorder="1"/>
    <xf numFmtId="0" fontId="36" fillId="0" borderId="33" xfId="0" applyFont="1" applyFill="1" applyBorder="1"/>
    <xf numFmtId="0" fontId="36" fillId="0" borderId="34" xfId="0" applyFont="1" applyFill="1" applyBorder="1"/>
    <xf numFmtId="14" fontId="36" fillId="0" borderId="34" xfId="0" applyNumberFormat="1" applyFont="1" applyFill="1" applyBorder="1"/>
    <xf numFmtId="0" fontId="36" fillId="0" borderId="35" xfId="0" applyFont="1" applyFill="1" applyBorder="1"/>
    <xf numFmtId="0" fontId="36" fillId="0" borderId="1" xfId="0" applyFont="1" applyFill="1" applyBorder="1" applyAlignment="1">
      <alignment horizontal="center" shrinkToFit="1"/>
    </xf>
    <xf numFmtId="0" fontId="36" fillId="0" borderId="1" xfId="0" applyFont="1" applyFill="1" applyBorder="1" applyAlignment="1">
      <alignment horizontal="center"/>
    </xf>
    <xf numFmtId="0" fontId="36" fillId="0" borderId="4" xfId="0" applyFont="1" applyFill="1" applyBorder="1" applyAlignment="1">
      <alignment horizontal="center" shrinkToFit="1"/>
    </xf>
    <xf numFmtId="0" fontId="36" fillId="0" borderId="4" xfId="0" applyFont="1" applyFill="1" applyBorder="1" applyAlignment="1">
      <alignment horizontal="center"/>
    </xf>
    <xf numFmtId="14" fontId="36" fillId="0" borderId="4" xfId="0" applyNumberFormat="1" applyFont="1" applyFill="1" applyBorder="1" applyAlignment="1">
      <alignment horizontal="center"/>
    </xf>
    <xf numFmtId="0" fontId="36" fillId="0" borderId="9" xfId="0" applyFont="1" applyFill="1" applyBorder="1" applyAlignment="1">
      <alignment horizontal="center"/>
    </xf>
    <xf numFmtId="0" fontId="36" fillId="0" borderId="4" xfId="0" applyFont="1" applyFill="1" applyBorder="1" applyAlignment="1">
      <alignment horizontal="center" vertical="distributed"/>
    </xf>
    <xf numFmtId="14" fontId="36" fillId="0" borderId="4" xfId="0" applyNumberFormat="1" applyFont="1" applyFill="1" applyBorder="1" applyAlignment="1">
      <alignment horizontal="center" shrinkToFit="1"/>
    </xf>
    <xf numFmtId="0" fontId="36" fillId="0" borderId="9" xfId="0" applyFont="1" applyFill="1" applyBorder="1" applyAlignment="1">
      <alignment horizontal="center" shrinkToFit="1"/>
    </xf>
    <xf numFmtId="0" fontId="36" fillId="0" borderId="33" xfId="0" quotePrefix="1" applyFont="1" applyFill="1" applyBorder="1" applyAlignment="1">
      <alignment horizontal="center"/>
    </xf>
    <xf numFmtId="14" fontId="36" fillId="0" borderId="33" xfId="0" quotePrefix="1" applyNumberFormat="1" applyFont="1" applyFill="1" applyBorder="1" applyAlignment="1">
      <alignment horizontal="center"/>
    </xf>
    <xf numFmtId="0" fontId="36" fillId="0" borderId="36" xfId="0" quotePrefix="1" applyFont="1" applyFill="1" applyBorder="1" applyAlignment="1">
      <alignment horizontal="center"/>
    </xf>
    <xf numFmtId="0" fontId="36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14" fontId="8" fillId="3" borderId="10" xfId="0" applyNumberFormat="1" applyFont="1" applyFill="1" applyBorder="1" applyAlignment="1">
      <alignment horizontal="left" vertical="center"/>
    </xf>
    <xf numFmtId="169" fontId="8" fillId="3" borderId="10" xfId="0" applyNumberFormat="1" applyFont="1" applyFill="1" applyBorder="1" applyAlignment="1">
      <alignment horizontal="right" vertical="center"/>
    </xf>
    <xf numFmtId="169" fontId="8" fillId="0" borderId="10" xfId="0" applyNumberFormat="1" applyFont="1" applyFill="1" applyBorder="1" applyAlignment="1">
      <alignment horizontal="right" vertical="center"/>
    </xf>
    <xf numFmtId="43" fontId="8" fillId="0" borderId="10" xfId="1" applyNumberFormat="1" applyFont="1" applyFill="1" applyBorder="1" applyAlignment="1">
      <alignment horizontal="left" vertical="center"/>
    </xf>
    <xf numFmtId="176" fontId="8" fillId="0" borderId="10" xfId="0" applyNumberFormat="1" applyFont="1" applyFill="1" applyBorder="1" applyAlignment="1">
      <alignment horizontal="right" vertical="center"/>
    </xf>
    <xf numFmtId="177" fontId="8" fillId="0" borderId="10" xfId="0" applyNumberFormat="1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center" vertical="center"/>
    </xf>
    <xf numFmtId="43" fontId="36" fillId="0" borderId="10" xfId="1" applyFont="1" applyFill="1" applyBorder="1" applyAlignment="1">
      <alignment horizontal="left" vertical="center"/>
    </xf>
    <xf numFmtId="0" fontId="36" fillId="0" borderId="0" xfId="0" applyNumberFormat="1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36" fillId="0" borderId="11" xfId="0" applyFont="1" applyFill="1" applyBorder="1" applyAlignment="1">
      <alignment vertical="center"/>
    </xf>
    <xf numFmtId="0" fontId="36" fillId="0" borderId="1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vertical="center"/>
    </xf>
    <xf numFmtId="14" fontId="8" fillId="0" borderId="12" xfId="0" applyNumberFormat="1" applyFont="1" applyFill="1" applyBorder="1" applyAlignment="1">
      <alignment vertical="center"/>
    </xf>
    <xf numFmtId="43" fontId="36" fillId="0" borderId="12" xfId="0" applyNumberFormat="1" applyFont="1" applyFill="1" applyBorder="1" applyAlignment="1">
      <alignment vertical="center" shrinkToFit="1"/>
    </xf>
    <xf numFmtId="0" fontId="36" fillId="0" borderId="12" xfId="0" applyFont="1" applyFill="1" applyBorder="1" applyAlignment="1">
      <alignment vertical="center"/>
    </xf>
    <xf numFmtId="0" fontId="36" fillId="0" borderId="0" xfId="0" applyFont="1" applyFill="1" applyBorder="1" applyAlignment="1">
      <alignment horizontal="right"/>
    </xf>
    <xf numFmtId="0" fontId="8" fillId="0" borderId="0" xfId="0" applyFont="1" applyFill="1" applyBorder="1"/>
    <xf numFmtId="14" fontId="8" fillId="0" borderId="0" xfId="0" applyNumberFormat="1" applyFont="1" applyFill="1" applyBorder="1"/>
    <xf numFmtId="43" fontId="8" fillId="0" borderId="0" xfId="0" applyNumberFormat="1" applyFont="1" applyFill="1" applyBorder="1" applyAlignment="1">
      <alignment shrinkToFit="1"/>
    </xf>
    <xf numFmtId="43" fontId="36" fillId="0" borderId="0" xfId="1" applyFont="1" applyFill="1" applyBorder="1"/>
    <xf numFmtId="43" fontId="36" fillId="0" borderId="0" xfId="0" applyNumberFormat="1" applyFont="1" applyFill="1" applyBorder="1"/>
    <xf numFmtId="0" fontId="36" fillId="0" borderId="0" xfId="0" applyFont="1" applyFill="1" applyAlignment="1">
      <alignment wrapText="1"/>
    </xf>
    <xf numFmtId="182" fontId="8" fillId="0" borderId="0" xfId="0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wrapText="1"/>
    </xf>
    <xf numFmtId="182" fontId="36" fillId="0" borderId="0" xfId="0" applyNumberFormat="1" applyFont="1" applyFill="1" applyAlignment="1">
      <alignment horizontal="center"/>
    </xf>
    <xf numFmtId="0" fontId="36" fillId="0" borderId="0" xfId="0" applyFont="1" applyFill="1" applyAlignment="1"/>
    <xf numFmtId="164" fontId="36" fillId="0" borderId="0" xfId="0" applyNumberFormat="1" applyFont="1" applyFill="1" applyBorder="1" applyAlignment="1">
      <alignment horizontal="center"/>
    </xf>
    <xf numFmtId="182" fontId="8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36" fillId="0" borderId="0" xfId="0" applyFont="1" applyFill="1" applyAlignment="1">
      <alignment horizontal="center"/>
    </xf>
    <xf numFmtId="43" fontId="8" fillId="0" borderId="0" xfId="1" applyFont="1" applyFill="1"/>
    <xf numFmtId="0" fontId="36" fillId="0" borderId="0" xfId="0" applyFont="1" applyFill="1" applyAlignment="1">
      <alignment horizontal="left"/>
    </xf>
    <xf numFmtId="14" fontId="8" fillId="0" borderId="0" xfId="0" applyNumberFormat="1" applyFont="1" applyFill="1"/>
    <xf numFmtId="14" fontId="36" fillId="0" borderId="0" xfId="0" applyNumberFormat="1" applyFont="1" applyFill="1"/>
    <xf numFmtId="182" fontId="36" fillId="0" borderId="0" xfId="0" applyNumberFormat="1" applyFont="1" applyFill="1"/>
    <xf numFmtId="0" fontId="92" fillId="0" borderId="0" xfId="0" applyFont="1" applyFill="1"/>
    <xf numFmtId="0" fontId="92" fillId="0" borderId="1" xfId="0" applyFont="1" applyFill="1" applyBorder="1"/>
    <xf numFmtId="0" fontId="92" fillId="0" borderId="2" xfId="0" applyFont="1" applyFill="1" applyBorder="1"/>
    <xf numFmtId="0" fontId="92" fillId="0" borderId="2" xfId="0" applyFont="1" applyFill="1" applyBorder="1" applyAlignment="1">
      <alignment wrapText="1"/>
    </xf>
    <xf numFmtId="182" fontId="92" fillId="0" borderId="2" xfId="0" applyNumberFormat="1" applyFont="1" applyFill="1" applyBorder="1" applyAlignment="1">
      <alignment horizontal="center"/>
    </xf>
    <xf numFmtId="182" fontId="92" fillId="0" borderId="3" xfId="0" applyNumberFormat="1" applyFont="1" applyFill="1" applyBorder="1" applyAlignment="1">
      <alignment horizontal="center"/>
    </xf>
    <xf numFmtId="43" fontId="92" fillId="0" borderId="1" xfId="1" applyFont="1" applyFill="1" applyBorder="1"/>
    <xf numFmtId="0" fontId="92" fillId="0" borderId="2" xfId="0" applyFont="1" applyFill="1" applyBorder="1" applyAlignment="1">
      <alignment horizontal="center"/>
    </xf>
    <xf numFmtId="0" fontId="92" fillId="0" borderId="3" xfId="0" applyFont="1" applyFill="1" applyBorder="1"/>
    <xf numFmtId="43" fontId="92" fillId="0" borderId="4" xfId="1" applyFont="1" applyFill="1" applyBorder="1"/>
    <xf numFmtId="0" fontId="92" fillId="0" borderId="0" xfId="0" applyFont="1" applyFill="1" applyBorder="1"/>
    <xf numFmtId="0" fontId="92" fillId="0" borderId="4" xfId="0" applyFont="1" applyFill="1" applyBorder="1"/>
    <xf numFmtId="0" fontId="92" fillId="0" borderId="0" xfId="0" applyFont="1" applyFill="1" applyBorder="1" applyAlignment="1">
      <alignment horizontal="center"/>
    </xf>
    <xf numFmtId="0" fontId="92" fillId="0" borderId="32" xfId="0" applyFont="1" applyFill="1" applyBorder="1"/>
    <xf numFmtId="43" fontId="92" fillId="0" borderId="0" xfId="1" applyFont="1" applyFill="1"/>
    <xf numFmtId="0" fontId="92" fillId="0" borderId="33" xfId="0" applyFont="1" applyFill="1" applyBorder="1"/>
    <xf numFmtId="0" fontId="92" fillId="0" borderId="34" xfId="0" applyFont="1" applyFill="1" applyBorder="1"/>
    <xf numFmtId="0" fontId="92" fillId="0" borderId="34" xfId="0" applyFont="1" applyFill="1" applyBorder="1" applyAlignment="1">
      <alignment wrapText="1"/>
    </xf>
    <xf numFmtId="182" fontId="92" fillId="0" borderId="34" xfId="0" applyNumberFormat="1" applyFont="1" applyFill="1" applyBorder="1" applyAlignment="1">
      <alignment horizontal="center"/>
    </xf>
    <xf numFmtId="182" fontId="92" fillId="0" borderId="35" xfId="0" applyNumberFormat="1" applyFont="1" applyFill="1" applyBorder="1" applyAlignment="1">
      <alignment horizontal="center"/>
    </xf>
    <xf numFmtId="43" fontId="92" fillId="0" borderId="33" xfId="1" applyFont="1" applyFill="1" applyBorder="1"/>
    <xf numFmtId="0" fontId="92" fillId="0" borderId="34" xfId="0" applyFont="1" applyFill="1" applyBorder="1" applyAlignment="1">
      <alignment horizontal="center"/>
    </xf>
    <xf numFmtId="0" fontId="92" fillId="0" borderId="35" xfId="0" applyFont="1" applyFill="1" applyBorder="1"/>
    <xf numFmtId="182" fontId="53" fillId="0" borderId="4" xfId="0" applyNumberFormat="1" applyFont="1" applyFill="1" applyBorder="1" applyAlignment="1">
      <alignment horizontal="center" vertical="center"/>
    </xf>
    <xf numFmtId="182" fontId="53" fillId="0" borderId="9" xfId="0" applyNumberFormat="1" applyFont="1" applyFill="1" applyBorder="1" applyAlignment="1">
      <alignment horizontal="center" vertical="center"/>
    </xf>
    <xf numFmtId="182" fontId="53" fillId="0" borderId="4" xfId="0" applyNumberFormat="1" applyFont="1" applyFill="1" applyBorder="1" applyAlignment="1">
      <alignment horizontal="center" vertical="center" shrinkToFit="1"/>
    </xf>
    <xf numFmtId="182" fontId="53" fillId="0" borderId="9" xfId="0" applyNumberFormat="1" applyFont="1" applyFill="1" applyBorder="1" applyAlignment="1">
      <alignment horizontal="center" vertical="center" shrinkToFit="1"/>
    </xf>
    <xf numFmtId="182" fontId="53" fillId="0" borderId="33" xfId="0" quotePrefix="1" applyNumberFormat="1" applyFont="1" applyFill="1" applyBorder="1" applyAlignment="1">
      <alignment horizontal="center" vertical="center"/>
    </xf>
    <xf numFmtId="0" fontId="93" fillId="0" borderId="33" xfId="0" applyFont="1" applyFill="1" applyBorder="1" applyAlignment="1">
      <alignment horizontal="left" vertical="center"/>
    </xf>
    <xf numFmtId="0" fontId="94" fillId="0" borderId="10" xfId="0" applyFont="1" applyFill="1" applyBorder="1"/>
    <xf numFmtId="14" fontId="94" fillId="0" borderId="10" xfId="0" applyNumberFormat="1" applyFont="1" applyFill="1" applyBorder="1" applyAlignment="1">
      <alignment horizontal="right"/>
    </xf>
    <xf numFmtId="182" fontId="94" fillId="0" borderId="10" xfId="0" quotePrefix="1" applyNumberFormat="1" applyFont="1" applyFill="1" applyBorder="1" applyAlignment="1">
      <alignment horizontal="right" vertical="center"/>
    </xf>
    <xf numFmtId="43" fontId="95" fillId="0" borderId="10" xfId="1" applyFont="1" applyFill="1" applyBorder="1" applyAlignment="1">
      <alignment horizontal="center" vertical="center" wrapText="1"/>
    </xf>
    <xf numFmtId="0" fontId="94" fillId="0" borderId="10" xfId="0" applyFont="1" applyFill="1" applyBorder="1" applyAlignment="1">
      <alignment horizontal="right" vertical="center"/>
    </xf>
    <xf numFmtId="177" fontId="94" fillId="0" borderId="10" xfId="0" applyNumberFormat="1" applyFont="1" applyFill="1" applyBorder="1" applyAlignment="1">
      <alignment horizontal="right" vertical="center"/>
    </xf>
    <xf numFmtId="0" fontId="94" fillId="0" borderId="10" xfId="0" applyFont="1" applyFill="1" applyBorder="1" applyAlignment="1">
      <alignment horizontal="center" vertical="center"/>
    </xf>
    <xf numFmtId="43" fontId="93" fillId="0" borderId="10" xfId="1" applyFont="1" applyFill="1" applyBorder="1" applyAlignment="1">
      <alignment horizontal="left" vertical="center"/>
    </xf>
    <xf numFmtId="0" fontId="96" fillId="0" borderId="0" xfId="0" applyFont="1" applyFill="1"/>
    <xf numFmtId="0" fontId="97" fillId="0" borderId="0" xfId="0" applyFont="1" applyFill="1"/>
    <xf numFmtId="182" fontId="94" fillId="0" borderId="10" xfId="0" applyNumberFormat="1" applyFont="1" applyFill="1" applyBorder="1" applyAlignment="1">
      <alignment horizontal="right" vertical="center"/>
    </xf>
    <xf numFmtId="176" fontId="94" fillId="0" borderId="10" xfId="0" applyNumberFormat="1" applyFont="1" applyFill="1" applyBorder="1" applyAlignment="1">
      <alignment horizontal="right" vertical="center"/>
    </xf>
    <xf numFmtId="176" fontId="94" fillId="0" borderId="10" xfId="0" applyNumberFormat="1" applyFont="1" applyFill="1" applyBorder="1" applyAlignment="1">
      <alignment horizontal="left" vertical="center"/>
    </xf>
    <xf numFmtId="1" fontId="98" fillId="0" borderId="0" xfId="0" applyNumberFormat="1" applyFont="1" applyAlignment="1">
      <alignment horizontal="center"/>
    </xf>
    <xf numFmtId="0" fontId="99" fillId="12" borderId="10" xfId="0" applyFont="1" applyFill="1" applyBorder="1" applyAlignment="1">
      <alignment horizontal="center"/>
    </xf>
    <xf numFmtId="0" fontId="97" fillId="0" borderId="0" xfId="0" applyFont="1" applyFill="1" applyBorder="1"/>
    <xf numFmtId="0" fontId="36" fillId="0" borderId="10" xfId="0" applyFont="1" applyFill="1" applyBorder="1" applyAlignment="1">
      <alignment horizontal="left" vertical="center"/>
    </xf>
    <xf numFmtId="182" fontId="36" fillId="0" borderId="10" xfId="0" applyNumberFormat="1" applyFont="1" applyFill="1" applyBorder="1" applyAlignment="1">
      <alignment horizontal="center" vertical="center"/>
    </xf>
    <xf numFmtId="43" fontId="36" fillId="0" borderId="10" xfId="1" applyFont="1" applyFill="1" applyBorder="1" applyAlignment="1">
      <alignment horizontal="left" vertical="center" shrinkToFit="1"/>
    </xf>
    <xf numFmtId="0" fontId="80" fillId="0" borderId="0" xfId="0" applyFont="1" applyFill="1"/>
    <xf numFmtId="0" fontId="92" fillId="0" borderId="0" xfId="0" applyFont="1" applyFill="1" applyBorder="1" applyAlignment="1">
      <alignment wrapText="1"/>
    </xf>
    <xf numFmtId="182" fontId="92" fillId="0" borderId="0" xfId="0" applyNumberFormat="1" applyFont="1" applyFill="1" applyBorder="1" applyAlignment="1">
      <alignment horizontal="center"/>
    </xf>
    <xf numFmtId="43" fontId="92" fillId="0" borderId="0" xfId="1" applyFont="1" applyFill="1" applyBorder="1"/>
    <xf numFmtId="0" fontId="100" fillId="0" borderId="0" xfId="0" applyFont="1" applyFill="1" applyBorder="1"/>
    <xf numFmtId="0" fontId="92" fillId="0" borderId="0" xfId="0" applyFont="1" applyFill="1" applyAlignment="1">
      <alignment wrapText="1"/>
    </xf>
    <xf numFmtId="182" fontId="100" fillId="0" borderId="0" xfId="0" applyNumberFormat="1" applyFont="1" applyFill="1" applyBorder="1" applyAlignment="1">
      <alignment horizontal="center"/>
    </xf>
    <xf numFmtId="43" fontId="100" fillId="0" borderId="0" xfId="1" applyFont="1" applyFill="1" applyBorder="1" applyAlignment="1">
      <alignment horizontal="left"/>
    </xf>
    <xf numFmtId="0" fontId="100" fillId="0" borderId="0" xfId="0" applyFont="1" applyFill="1" applyBorder="1" applyAlignment="1">
      <alignment horizontal="center"/>
    </xf>
    <xf numFmtId="0" fontId="100" fillId="0" borderId="0" xfId="0" applyFont="1" applyFill="1" applyBorder="1" applyAlignment="1">
      <alignment wrapText="1"/>
    </xf>
    <xf numFmtId="43" fontId="100" fillId="0" borderId="0" xfId="1" applyFont="1" applyFill="1"/>
    <xf numFmtId="0" fontId="92" fillId="0" borderId="0" xfId="0" applyFont="1" applyFill="1" applyAlignment="1"/>
    <xf numFmtId="164" fontId="92" fillId="0" borderId="0" xfId="0" applyNumberFormat="1" applyFont="1" applyFill="1" applyBorder="1" applyAlignment="1">
      <alignment horizontal="center"/>
    </xf>
    <xf numFmtId="0" fontId="100" fillId="0" borderId="0" xfId="0" applyFont="1" applyFill="1" applyAlignment="1"/>
    <xf numFmtId="0" fontId="100" fillId="0" borderId="0" xfId="0" applyFont="1" applyFill="1" applyAlignment="1">
      <alignment horizontal="center"/>
    </xf>
    <xf numFmtId="0" fontId="92" fillId="0" borderId="0" xfId="0" applyFont="1" applyFill="1" applyAlignment="1">
      <alignment horizontal="center"/>
    </xf>
    <xf numFmtId="182" fontId="92" fillId="0" borderId="0" xfId="0" applyNumberFormat="1" applyFont="1" applyFill="1" applyAlignment="1">
      <alignment horizont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21" fillId="0" borderId="33" xfId="0" quotePrefix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/>
    </xf>
    <xf numFmtId="43" fontId="14" fillId="0" borderId="26" xfId="1" applyFont="1" applyBorder="1"/>
    <xf numFmtId="43" fontId="101" fillId="0" borderId="52" xfId="1" applyFont="1" applyFill="1" applyBorder="1" applyAlignment="1">
      <alignment horizontal="left" shrinkToFit="1"/>
    </xf>
    <xf numFmtId="0" fontId="12" fillId="0" borderId="45" xfId="0" applyFont="1" applyBorder="1" applyAlignment="1">
      <alignment horizontal="center"/>
    </xf>
    <xf numFmtId="0" fontId="13" fillId="0" borderId="0" xfId="0" applyFont="1" applyAlignment="1">
      <alignment horizontal="center"/>
    </xf>
    <xf numFmtId="14" fontId="19" fillId="3" borderId="10" xfId="0" quotePrefix="1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Continuous" vertical="center"/>
    </xf>
    <xf numFmtId="0" fontId="20" fillId="0" borderId="2" xfId="0" applyFont="1" applyBorder="1" applyAlignment="1">
      <alignment horizontal="centerContinuous" vertical="center" shrinkToFit="1"/>
    </xf>
    <xf numFmtId="0" fontId="20" fillId="0" borderId="2" xfId="0" applyFont="1" applyBorder="1" applyAlignment="1">
      <alignment horizontal="centerContinuous" vertical="center"/>
    </xf>
    <xf numFmtId="0" fontId="20" fillId="0" borderId="3" xfId="0" applyFont="1" applyBorder="1" applyAlignment="1">
      <alignment horizontal="centerContinuous" vertical="center"/>
    </xf>
    <xf numFmtId="0" fontId="20" fillId="3" borderId="4" xfId="0" applyFont="1" applyFill="1" applyBorder="1" applyAlignment="1">
      <alignment horizontal="centerContinuous" vertical="center"/>
    </xf>
    <xf numFmtId="0" fontId="20" fillId="0" borderId="0" xfId="0" applyFont="1" applyBorder="1" applyAlignment="1">
      <alignment horizontal="centerContinuous" vertical="center" shrinkToFit="1"/>
    </xf>
    <xf numFmtId="0" fontId="20" fillId="0" borderId="0" xfId="0" applyFont="1" applyBorder="1" applyAlignment="1">
      <alignment horizontal="centerContinuous" vertical="center"/>
    </xf>
    <xf numFmtId="0" fontId="20" fillId="0" borderId="32" xfId="0" applyFont="1" applyBorder="1" applyAlignment="1">
      <alignment horizontal="centerContinuous" vertical="center"/>
    </xf>
    <xf numFmtId="177" fontId="18" fillId="0" borderId="0" xfId="0" applyNumberFormat="1" applyFont="1" applyAlignment="1">
      <alignment horizontal="center" vertical="center"/>
    </xf>
    <xf numFmtId="0" fontId="19" fillId="0" borderId="6" xfId="0" applyFont="1" applyBorder="1"/>
    <xf numFmtId="0" fontId="19" fillId="0" borderId="10" xfId="0" applyFont="1" applyBorder="1" applyAlignment="1">
      <alignment horizontal="center" shrinkToFit="1"/>
    </xf>
    <xf numFmtId="14" fontId="19" fillId="0" borderId="10" xfId="0" quotePrefix="1" applyNumberFormat="1" applyFont="1" applyBorder="1" applyAlignment="1">
      <alignment horizontal="center"/>
    </xf>
    <xf numFmtId="0" fontId="19" fillId="0" borderId="10" xfId="0" quotePrefix="1" applyFont="1" applyBorder="1" applyAlignment="1">
      <alignment horizontal="center" shrinkToFit="1"/>
    </xf>
    <xf numFmtId="43" fontId="19" fillId="0" borderId="10" xfId="1" applyFont="1" applyFill="1" applyBorder="1"/>
    <xf numFmtId="0" fontId="19" fillId="0" borderId="10" xfId="0" applyFont="1" applyBorder="1" applyAlignment="1">
      <alignment horizontal="center"/>
    </xf>
    <xf numFmtId="43" fontId="19" fillId="0" borderId="10" xfId="1" applyNumberFormat="1" applyFont="1" applyFill="1" applyBorder="1"/>
    <xf numFmtId="14" fontId="19" fillId="0" borderId="10" xfId="0" applyNumberFormat="1" applyFont="1" applyBorder="1" applyAlignment="1">
      <alignment horizontal="center"/>
    </xf>
    <xf numFmtId="0" fontId="19" fillId="0" borderId="36" xfId="0" applyFont="1" applyBorder="1" applyAlignment="1">
      <alignment horizontal="center" shrinkToFit="1"/>
    </xf>
    <xf numFmtId="14" fontId="19" fillId="0" borderId="36" xfId="0" quotePrefix="1" applyNumberFormat="1" applyFont="1" applyBorder="1" applyAlignment="1">
      <alignment horizontal="center"/>
    </xf>
    <xf numFmtId="0" fontId="19" fillId="0" borderId="36" xfId="0" quotePrefix="1" applyFont="1" applyBorder="1" applyAlignment="1">
      <alignment horizontal="center" shrinkToFit="1"/>
    </xf>
    <xf numFmtId="43" fontId="19" fillId="0" borderId="36" xfId="1" applyFont="1" applyFill="1" applyBorder="1"/>
    <xf numFmtId="0" fontId="19" fillId="3" borderId="33" xfId="0" applyFont="1" applyFill="1" applyBorder="1" applyAlignment="1">
      <alignment shrinkToFit="1"/>
    </xf>
    <xf numFmtId="167" fontId="19" fillId="3" borderId="54" xfId="0" applyNumberFormat="1" applyFont="1" applyFill="1" applyBorder="1"/>
    <xf numFmtId="43" fontId="19" fillId="0" borderId="54" xfId="0" applyNumberFormat="1" applyFont="1" applyBorder="1"/>
    <xf numFmtId="14" fontId="19" fillId="0" borderId="10" xfId="0" applyNumberFormat="1" applyFont="1" applyBorder="1" applyAlignment="1">
      <alignment horizontal="center" vertical="center"/>
    </xf>
    <xf numFmtId="168" fontId="24" fillId="0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/>
    </xf>
    <xf numFmtId="167" fontId="18" fillId="3" borderId="10" xfId="0" applyNumberFormat="1" applyFont="1" applyFill="1" applyBorder="1"/>
    <xf numFmtId="43" fontId="18" fillId="0" borderId="10" xfId="0" applyNumberFormat="1" applyFont="1" applyBorder="1"/>
    <xf numFmtId="0" fontId="24" fillId="0" borderId="5" xfId="0" applyFont="1" applyFill="1" applyBorder="1" applyAlignment="1">
      <alignment shrinkToFit="1"/>
    </xf>
    <xf numFmtId="14" fontId="19" fillId="3" borderId="10" xfId="0" quotePrefix="1" applyNumberFormat="1" applyFont="1" applyFill="1" applyBorder="1" applyAlignment="1">
      <alignment horizontal="center" vertical="center" shrinkToFit="1"/>
    </xf>
    <xf numFmtId="0" fontId="18" fillId="3" borderId="1" xfId="0" quotePrefix="1" applyFont="1" applyFill="1" applyBorder="1" applyAlignment="1">
      <alignment horizontal="center" vertical="center"/>
    </xf>
    <xf numFmtId="0" fontId="19" fillId="0" borderId="2" xfId="0" applyFont="1" applyBorder="1" applyAlignment="1">
      <alignment shrinkToFit="1"/>
    </xf>
    <xf numFmtId="14" fontId="19" fillId="0" borderId="2" xfId="0" quotePrefix="1" applyNumberFormat="1" applyFont="1" applyBorder="1"/>
    <xf numFmtId="0" fontId="19" fillId="0" borderId="2" xfId="0" quotePrefix="1" applyFont="1" applyBorder="1" applyAlignment="1">
      <alignment shrinkToFit="1"/>
    </xf>
    <xf numFmtId="14" fontId="19" fillId="0" borderId="3" xfId="0" quotePrefix="1" applyNumberFormat="1" applyFont="1" applyBorder="1"/>
    <xf numFmtId="43" fontId="19" fillId="0" borderId="1" xfId="1" applyFont="1" applyFill="1" applyBorder="1"/>
    <xf numFmtId="43" fontId="22" fillId="0" borderId="3" xfId="1" applyFont="1" applyFill="1" applyBorder="1"/>
    <xf numFmtId="0" fontId="18" fillId="0" borderId="1" xfId="0" applyFont="1" applyBorder="1" applyAlignment="1">
      <alignment shrinkToFit="1"/>
    </xf>
    <xf numFmtId="0" fontId="26" fillId="0" borderId="0" xfId="0" applyFont="1" applyBorder="1" applyAlignment="1">
      <alignment horizontal="center"/>
    </xf>
    <xf numFmtId="0" fontId="18" fillId="0" borderId="0" xfId="0" quotePrefix="1" applyFont="1" applyBorder="1" applyAlignment="1">
      <alignment horizontal="center" vertical="center"/>
    </xf>
    <xf numFmtId="0" fontId="18" fillId="0" borderId="34" xfId="0" quotePrefix="1" applyFont="1" applyBorder="1" applyAlignment="1">
      <alignment horizontal="center" vertical="center"/>
    </xf>
    <xf numFmtId="0" fontId="102" fillId="0" borderId="36" xfId="0" quotePrefix="1" applyFont="1" applyBorder="1" applyAlignment="1">
      <alignment horizontal="center" vertical="center"/>
    </xf>
    <xf numFmtId="43" fontId="57" fillId="0" borderId="36" xfId="0" quotePrefix="1" applyNumberFormat="1" applyFont="1" applyBorder="1" applyAlignment="1">
      <alignment horizontal="center" vertical="center"/>
    </xf>
    <xf numFmtId="0" fontId="19" fillId="0" borderId="10" xfId="0" applyFont="1" applyBorder="1" applyAlignment="1">
      <alignment shrinkToFit="1"/>
    </xf>
    <xf numFmtId="14" fontId="19" fillId="0" borderId="10" xfId="0" applyNumberFormat="1" applyFont="1" applyBorder="1"/>
    <xf numFmtId="0" fontId="19" fillId="3" borderId="54" xfId="0" quotePrefix="1" applyFont="1" applyFill="1" applyBorder="1" applyAlignment="1">
      <alignment horizontal="center"/>
    </xf>
    <xf numFmtId="43" fontId="19" fillId="3" borderId="54" xfId="1" applyFont="1" applyFill="1" applyBorder="1"/>
    <xf numFmtId="43" fontId="19" fillId="3" borderId="10" xfId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wrapText="1"/>
    </xf>
    <xf numFmtId="0" fontId="19" fillId="3" borderId="54" xfId="0" applyFont="1" applyFill="1" applyBorder="1"/>
    <xf numFmtId="0" fontId="22" fillId="0" borderId="7" xfId="0" applyFont="1" applyBorder="1" applyAlignment="1">
      <alignment shrinkToFit="1"/>
    </xf>
    <xf numFmtId="0" fontId="19" fillId="0" borderId="54" xfId="0" applyFont="1" applyBorder="1"/>
    <xf numFmtId="0" fontId="18" fillId="3" borderId="2" xfId="0" quotePrefix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shrinkToFit="1"/>
    </xf>
    <xf numFmtId="0" fontId="19" fillId="3" borderId="2" xfId="0" applyFont="1" applyFill="1" applyBorder="1" applyAlignment="1">
      <alignment horizontal="center" vertical="center"/>
    </xf>
    <xf numFmtId="14" fontId="19" fillId="3" borderId="2" xfId="0" quotePrefix="1" applyNumberFormat="1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43" fontId="19" fillId="3" borderId="1" xfId="1" quotePrefix="1" applyFont="1" applyFill="1" applyBorder="1" applyAlignment="1">
      <alignment horizontal="center"/>
    </xf>
    <xf numFmtId="0" fontId="19" fillId="3" borderId="2" xfId="0" quotePrefix="1" applyFont="1" applyFill="1" applyBorder="1" applyAlignment="1">
      <alignment horizontal="center"/>
    </xf>
    <xf numFmtId="43" fontId="19" fillId="3" borderId="3" xfId="1" applyFont="1" applyFill="1" applyBorder="1"/>
    <xf numFmtId="43" fontId="22" fillId="3" borderId="3" xfId="1" applyFont="1" applyFill="1" applyBorder="1"/>
    <xf numFmtId="0" fontId="20" fillId="3" borderId="33" xfId="0" applyFont="1" applyFill="1" applyBorder="1" applyAlignment="1">
      <alignment horizontal="centerContinuous" vertical="center"/>
    </xf>
    <xf numFmtId="0" fontId="20" fillId="0" borderId="34" xfId="0" applyFont="1" applyBorder="1" applyAlignment="1">
      <alignment horizontal="centerContinuous" vertical="center" shrinkToFit="1"/>
    </xf>
    <xf numFmtId="0" fontId="20" fillId="0" borderId="34" xfId="0" applyFont="1" applyBorder="1" applyAlignment="1">
      <alignment horizontal="centerContinuous" vertical="center"/>
    </xf>
    <xf numFmtId="0" fontId="20" fillId="0" borderId="35" xfId="0" applyFont="1" applyBorder="1" applyAlignment="1">
      <alignment horizontal="centerContinuous" vertical="center"/>
    </xf>
    <xf numFmtId="0" fontId="19" fillId="3" borderId="10" xfId="0" applyFont="1" applyFill="1" applyBorder="1" applyAlignment="1">
      <alignment shrinkToFit="1"/>
    </xf>
    <xf numFmtId="0" fontId="19" fillId="3" borderId="3" xfId="0" applyFont="1" applyFill="1" applyBorder="1" applyAlignment="1">
      <alignment shrinkToFit="1"/>
    </xf>
    <xf numFmtId="0" fontId="103" fillId="3" borderId="8" xfId="0" applyFont="1" applyFill="1" applyBorder="1" applyAlignment="1">
      <alignment horizontal="center" vertical="center"/>
    </xf>
    <xf numFmtId="14" fontId="19" fillId="3" borderId="8" xfId="0" applyNumberFormat="1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43" fontId="19" fillId="3" borderId="8" xfId="1" quotePrefix="1" applyFont="1" applyFill="1" applyBorder="1" applyAlignment="1">
      <alignment horizontal="center"/>
    </xf>
    <xf numFmtId="43" fontId="18" fillId="0" borderId="9" xfId="0" applyNumberFormat="1" applyFont="1" applyBorder="1"/>
    <xf numFmtId="0" fontId="19" fillId="0" borderId="8" xfId="0" applyFont="1" applyBorder="1" applyAlignment="1">
      <alignment horizontal="center" vertical="center"/>
    </xf>
    <xf numFmtId="43" fontId="19" fillId="3" borderId="8" xfId="1" applyFont="1" applyFill="1" applyBorder="1"/>
    <xf numFmtId="0" fontId="24" fillId="0" borderId="10" xfId="0" applyFont="1" applyFill="1" applyBorder="1" applyAlignment="1">
      <alignment wrapText="1"/>
    </xf>
    <xf numFmtId="0" fontId="24" fillId="0" borderId="10" xfId="0" applyFont="1" applyFill="1" applyBorder="1" applyAlignment="1">
      <alignment shrinkToFit="1"/>
    </xf>
    <xf numFmtId="43" fontId="19" fillId="0" borderId="0" xfId="1" applyFont="1" applyBorder="1"/>
    <xf numFmtId="0" fontId="18" fillId="3" borderId="0" xfId="0" quotePrefix="1" applyFont="1" applyFill="1" applyBorder="1" applyAlignment="1">
      <alignment horizontal="center" vertical="center"/>
    </xf>
    <xf numFmtId="0" fontId="19" fillId="0" borderId="0" xfId="0" applyFont="1" applyBorder="1" applyAlignment="1">
      <alignment shrinkToFit="1"/>
    </xf>
    <xf numFmtId="14" fontId="19" fillId="0" borderId="0" xfId="0" quotePrefix="1" applyNumberFormat="1" applyFont="1" applyBorder="1" applyAlignment="1">
      <alignment horizontal="center"/>
    </xf>
    <xf numFmtId="14" fontId="19" fillId="0" borderId="32" xfId="0" quotePrefix="1" applyNumberFormat="1" applyFont="1" applyBorder="1" applyAlignment="1">
      <alignment horizontal="center"/>
    </xf>
    <xf numFmtId="43" fontId="19" fillId="0" borderId="3" xfId="0" applyNumberFormat="1" applyFont="1" applyBorder="1"/>
    <xf numFmtId="14" fontId="19" fillId="0" borderId="0" xfId="0" quotePrefix="1" applyNumberFormat="1" applyFont="1" applyBorder="1"/>
    <xf numFmtId="14" fontId="19" fillId="0" borderId="32" xfId="0" quotePrefix="1" applyNumberFormat="1" applyFont="1" applyBorder="1"/>
    <xf numFmtId="43" fontId="19" fillId="0" borderId="4" xfId="1" applyFont="1" applyFill="1" applyBorder="1"/>
    <xf numFmtId="0" fontId="19" fillId="0" borderId="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43" fontId="19" fillId="0" borderId="32" xfId="1" applyFont="1" applyFill="1" applyBorder="1"/>
    <xf numFmtId="0" fontId="26" fillId="0" borderId="0" xfId="0" applyFont="1" applyBorder="1" applyAlignment="1"/>
    <xf numFmtId="0" fontId="18" fillId="0" borderId="0" xfId="0" quotePrefix="1" applyFont="1" applyBorder="1" applyAlignment="1">
      <alignment vertical="center"/>
    </xf>
    <xf numFmtId="0" fontId="18" fillId="0" borderId="10" xfId="0" applyFont="1" applyBorder="1" applyAlignment="1">
      <alignment shrinkToFit="1"/>
    </xf>
    <xf numFmtId="43" fontId="26" fillId="0" borderId="9" xfId="1" applyFont="1" applyBorder="1"/>
    <xf numFmtId="0" fontId="21" fillId="3" borderId="10" xfId="0" applyFont="1" applyFill="1" applyBorder="1" applyAlignment="1">
      <alignment horizontal="right" vertical="center"/>
    </xf>
    <xf numFmtId="0" fontId="19" fillId="3" borderId="10" xfId="0" quotePrefix="1" applyFont="1" applyFill="1" applyBorder="1" applyAlignment="1">
      <alignment horizontal="left" vertical="center"/>
    </xf>
    <xf numFmtId="43" fontId="18" fillId="0" borderId="10" xfId="1" applyFont="1" applyBorder="1" applyAlignment="1">
      <alignment horizontal="left"/>
    </xf>
    <xf numFmtId="0" fontId="19" fillId="3" borderId="5" xfId="0" quotePrefix="1" applyFont="1" applyFill="1" applyBorder="1" applyAlignment="1">
      <alignment horizontal="left" vertical="center"/>
    </xf>
    <xf numFmtId="0" fontId="19" fillId="3" borderId="10" xfId="0" quotePrefix="1" applyFont="1" applyFill="1" applyBorder="1" applyAlignment="1">
      <alignment horizontal="right" vertical="center"/>
    </xf>
    <xf numFmtId="0" fontId="19" fillId="3" borderId="7" xfId="0" quotePrefix="1" applyFont="1" applyFill="1" applyBorder="1" applyAlignment="1">
      <alignment horizontal="left" vertical="center"/>
    </xf>
    <xf numFmtId="0" fontId="21" fillId="3" borderId="33" xfId="0" applyFont="1" applyFill="1" applyBorder="1" applyAlignment="1">
      <alignment horizontal="right" vertical="center"/>
    </xf>
    <xf numFmtId="0" fontId="57" fillId="3" borderId="10" xfId="0" quotePrefix="1" applyFont="1" applyFill="1" applyBorder="1" applyAlignment="1">
      <alignment horizontal="right" vertical="center"/>
    </xf>
    <xf numFmtId="0" fontId="26" fillId="3" borderId="36" xfId="0" quotePrefix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shrinkToFit="1"/>
    </xf>
    <xf numFmtId="167" fontId="18" fillId="3" borderId="54" xfId="0" applyNumberFormat="1" applyFont="1" applyFill="1" applyBorder="1"/>
    <xf numFmtId="43" fontId="103" fillId="0" borderId="54" xfId="0" applyNumberFormat="1" applyFont="1" applyBorder="1"/>
    <xf numFmtId="43" fontId="26" fillId="0" borderId="54" xfId="1" applyFont="1" applyBorder="1"/>
    <xf numFmtId="0" fontId="21" fillId="3" borderId="61" xfId="0" quotePrefix="1" applyFont="1" applyFill="1" applyBorder="1" applyAlignment="1">
      <alignment horizontal="center" vertical="center"/>
    </xf>
    <xf numFmtId="0" fontId="18" fillId="0" borderId="56" xfId="0" applyFont="1" applyBorder="1" applyAlignment="1">
      <alignment shrinkToFit="1"/>
    </xf>
    <xf numFmtId="0" fontId="18" fillId="0" borderId="56" xfId="0" applyFont="1" applyBorder="1" applyAlignment="1">
      <alignment wrapText="1" shrinkToFit="1"/>
    </xf>
    <xf numFmtId="0" fontId="18" fillId="0" borderId="58" xfId="0" applyFont="1" applyBorder="1" applyAlignment="1">
      <alignment shrinkToFit="1"/>
    </xf>
    <xf numFmtId="0" fontId="18" fillId="0" borderId="61" xfId="0" applyFont="1" applyBorder="1" applyAlignment="1">
      <alignment horizontal="center"/>
    </xf>
    <xf numFmtId="0" fontId="18" fillId="0" borderId="55" xfId="0" applyFont="1" applyBorder="1" applyAlignment="1">
      <alignment horizontal="center" shrinkToFit="1"/>
    </xf>
    <xf numFmtId="0" fontId="18" fillId="0" borderId="61" xfId="0" quotePrefix="1" applyFont="1" applyBorder="1" applyAlignment="1">
      <alignment horizontal="center"/>
    </xf>
    <xf numFmtId="43" fontId="18" fillId="0" borderId="61" xfId="1" applyFont="1" applyBorder="1" applyAlignment="1">
      <alignment horizontal="center"/>
    </xf>
    <xf numFmtId="166" fontId="18" fillId="0" borderId="61" xfId="1" applyNumberFormat="1" applyFont="1" applyBorder="1"/>
    <xf numFmtId="43" fontId="18" fillId="0" borderId="61" xfId="1" applyFont="1" applyBorder="1"/>
    <xf numFmtId="43" fontId="26" fillId="0" borderId="64" xfId="1" applyFont="1" applyBorder="1"/>
    <xf numFmtId="0" fontId="21" fillId="3" borderId="10" xfId="0" applyFont="1" applyFill="1" applyBorder="1" applyAlignment="1">
      <alignment horizontal="center" vertical="center" wrapText="1"/>
    </xf>
    <xf numFmtId="43" fontId="18" fillId="3" borderId="10" xfId="1" quotePrefix="1" applyFont="1" applyFill="1" applyBorder="1" applyAlignment="1">
      <alignment horizontal="right" vertical="center"/>
    </xf>
    <xf numFmtId="43" fontId="26" fillId="0" borderId="10" xfId="1" applyFont="1" applyBorder="1"/>
    <xf numFmtId="0" fontId="21" fillId="3" borderId="36" xfId="0" applyFont="1" applyFill="1" applyBorder="1" applyAlignment="1">
      <alignment vertical="center"/>
    </xf>
    <xf numFmtId="0" fontId="19" fillId="3" borderId="34" xfId="0" quotePrefix="1" applyFont="1" applyFill="1" applyBorder="1" applyAlignment="1">
      <alignment vertical="center"/>
    </xf>
    <xf numFmtId="0" fontId="19" fillId="3" borderId="10" xfId="0" quotePrefix="1" applyFont="1" applyFill="1" applyBorder="1" applyAlignment="1">
      <alignment vertical="center"/>
    </xf>
    <xf numFmtId="0" fontId="19" fillId="3" borderId="6" xfId="0" quotePrefix="1" applyFont="1" applyFill="1" applyBorder="1" applyAlignment="1">
      <alignment vertical="center"/>
    </xf>
    <xf numFmtId="0" fontId="19" fillId="3" borderId="6" xfId="0" quotePrefix="1" applyFont="1" applyFill="1" applyBorder="1" applyAlignment="1">
      <alignment horizontal="center" vertical="center"/>
    </xf>
    <xf numFmtId="43" fontId="19" fillId="3" borderId="10" xfId="1" quotePrefix="1" applyFont="1" applyFill="1" applyBorder="1" applyAlignment="1">
      <alignment vertical="center"/>
    </xf>
    <xf numFmtId="0" fontId="19" fillId="3" borderId="10" xfId="0" quotePrefix="1" applyFont="1" applyFill="1" applyBorder="1" applyAlignment="1"/>
    <xf numFmtId="0" fontId="57" fillId="3" borderId="36" xfId="0" applyFont="1" applyFill="1" applyBorder="1" applyAlignment="1">
      <alignment vertical="center"/>
    </xf>
    <xf numFmtId="0" fontId="57" fillId="3" borderId="34" xfId="0" quotePrefix="1" applyFont="1" applyFill="1" applyBorder="1" applyAlignment="1">
      <alignment vertical="center"/>
    </xf>
    <xf numFmtId="0" fontId="21" fillId="3" borderId="33" xfId="0" quotePrefix="1" applyFont="1" applyFill="1" applyBorder="1" applyAlignment="1">
      <alignment horizontal="right" vertical="center"/>
    </xf>
    <xf numFmtId="0" fontId="57" fillId="3" borderId="34" xfId="0" quotePrefix="1" applyFont="1" applyFill="1" applyBorder="1" applyAlignment="1"/>
    <xf numFmtId="0" fontId="57" fillId="3" borderId="6" xfId="0" quotePrefix="1" applyFont="1" applyFill="1" applyBorder="1" applyAlignment="1"/>
    <xf numFmtId="0" fontId="57" fillId="3" borderId="35" xfId="0" quotePrefix="1" applyFont="1" applyFill="1" applyBorder="1" applyAlignment="1"/>
    <xf numFmtId="0" fontId="18" fillId="0" borderId="36" xfId="0" applyFont="1" applyBorder="1"/>
    <xf numFmtId="0" fontId="18" fillId="0" borderId="33" xfId="0" applyFont="1" applyBorder="1" applyAlignment="1">
      <alignment shrinkToFit="1"/>
    </xf>
    <xf numFmtId="43" fontId="26" fillId="0" borderId="36" xfId="0" applyNumberFormat="1" applyFont="1" applyBorder="1" applyAlignment="1">
      <alignment horizontal="center" vertical="center"/>
    </xf>
    <xf numFmtId="0" fontId="18" fillId="0" borderId="36" xfId="0" applyFont="1" applyBorder="1" applyAlignment="1">
      <alignment vertical="center"/>
    </xf>
    <xf numFmtId="43" fontId="26" fillId="0" borderId="36" xfId="0" applyNumberFormat="1" applyFont="1" applyBorder="1" applyAlignment="1">
      <alignment vertical="center"/>
    </xf>
    <xf numFmtId="0" fontId="18" fillId="3" borderId="33" xfId="0" applyFont="1" applyFill="1" applyBorder="1"/>
    <xf numFmtId="0" fontId="21" fillId="3" borderId="0" xfId="0" applyFont="1" applyFill="1"/>
    <xf numFmtId="0" fontId="19" fillId="0" borderId="0" xfId="0" applyFont="1" applyAlignment="1">
      <alignment shrinkToFit="1"/>
    </xf>
    <xf numFmtId="0" fontId="35" fillId="0" borderId="4" xfId="0" applyFont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0" xfId="0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2" xfId="0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68" fillId="7" borderId="10" xfId="0" applyFont="1" applyFill="1" applyBorder="1" applyAlignment="1">
      <alignment horizontal="center"/>
    </xf>
    <xf numFmtId="0" fontId="3" fillId="0" borderId="0" xfId="0" applyFont="1" applyBorder="1" applyAlignment="1"/>
    <xf numFmtId="0" fontId="12" fillId="0" borderId="53" xfId="0" applyFont="1" applyBorder="1" applyAlignment="1">
      <alignment horizontal="left"/>
    </xf>
    <xf numFmtId="0" fontId="12" fillId="0" borderId="26" xfId="0" applyFont="1" applyBorder="1" applyAlignment="1">
      <alignment horizontal="center"/>
    </xf>
    <xf numFmtId="43" fontId="12" fillId="0" borderId="26" xfId="1" applyFont="1" applyFill="1" applyBorder="1" applyAlignment="1">
      <alignment horizontal="right"/>
    </xf>
    <xf numFmtId="0" fontId="12" fillId="0" borderId="10" xfId="0" applyFont="1" applyBorder="1" applyAlignment="1">
      <alignment horizontal="center"/>
    </xf>
    <xf numFmtId="43" fontId="12" fillId="0" borderId="10" xfId="1" applyFont="1" applyFill="1" applyBorder="1" applyAlignment="1">
      <alignment horizontal="right"/>
    </xf>
    <xf numFmtId="0" fontId="0" fillId="0" borderId="4" xfId="0" quotePrefix="1" applyBorder="1" applyAlignment="1">
      <alignment horizontal="right"/>
    </xf>
    <xf numFmtId="171" fontId="27" fillId="0" borderId="4" xfId="1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43" fontId="18" fillId="0" borderId="9" xfId="1" applyFont="1" applyBorder="1"/>
    <xf numFmtId="43" fontId="0" fillId="0" borderId="0" xfId="1" applyFont="1" applyFill="1" applyBorder="1"/>
    <xf numFmtId="171" fontId="27" fillId="0" borderId="4" xfId="1" applyNumberFormat="1" applyFont="1" applyFill="1" applyBorder="1" applyAlignment="1">
      <alignment horizontal="center"/>
    </xf>
    <xf numFmtId="171" fontId="27" fillId="5" borderId="4" xfId="1" applyNumberFormat="1" applyFont="1" applyFill="1" applyBorder="1" applyAlignment="1">
      <alignment horizontal="center"/>
    </xf>
    <xf numFmtId="41" fontId="27" fillId="0" borderId="33" xfId="1" applyNumberFormat="1" applyFont="1" applyBorder="1" applyAlignment="1">
      <alignment horizontal="center"/>
    </xf>
    <xf numFmtId="43" fontId="0" fillId="0" borderId="35" xfId="1" applyFont="1" applyFill="1" applyBorder="1"/>
    <xf numFmtId="43" fontId="16" fillId="0" borderId="35" xfId="0" applyNumberFormat="1" applyFont="1" applyBorder="1"/>
    <xf numFmtId="43" fontId="0" fillId="0" borderId="36" xfId="1" applyFont="1" applyBorder="1"/>
    <xf numFmtId="0" fontId="27" fillId="0" borderId="0" xfId="1" applyNumberFormat="1" applyFont="1" applyBorder="1" applyAlignment="1">
      <alignment vertical="top"/>
    </xf>
    <xf numFmtId="43" fontId="63" fillId="0" borderId="0" xfId="0" applyNumberFormat="1" applyFont="1" applyBorder="1"/>
    <xf numFmtId="0" fontId="0" fillId="3" borderId="4" xfId="0" quotePrefix="1" applyFill="1" applyBorder="1" applyAlignment="1">
      <alignment horizontal="right"/>
    </xf>
    <xf numFmtId="179" fontId="12" fillId="3" borderId="65" xfId="0" applyNumberFormat="1" applyFont="1" applyFill="1" applyBorder="1" applyAlignment="1">
      <alignment horizontal="left"/>
    </xf>
    <xf numFmtId="179" fontId="104" fillId="3" borderId="10" xfId="0" applyNumberFormat="1" applyFont="1" applyFill="1" applyBorder="1" applyAlignment="1">
      <alignment horizontal="center"/>
    </xf>
    <xf numFmtId="0" fontId="42" fillId="3" borderId="9" xfId="0" quotePrefix="1" applyFont="1" applyFill="1" applyBorder="1" applyAlignment="1">
      <alignment horizontal="center"/>
    </xf>
    <xf numFmtId="0" fontId="42" fillId="3" borderId="9" xfId="0" applyFont="1" applyFill="1" applyBorder="1" applyAlignment="1">
      <alignment horizontal="center"/>
    </xf>
    <xf numFmtId="0" fontId="0" fillId="3" borderId="32" xfId="0" applyFill="1" applyBorder="1"/>
    <xf numFmtId="0" fontId="0" fillId="3" borderId="33" xfId="0" applyFill="1" applyBorder="1"/>
    <xf numFmtId="0" fontId="0" fillId="3" borderId="36" xfId="0" applyFill="1" applyBorder="1"/>
    <xf numFmtId="0" fontId="0" fillId="3" borderId="3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3" fontId="0" fillId="3" borderId="9" xfId="1" applyFont="1" applyFill="1" applyBorder="1"/>
    <xf numFmtId="167" fontId="0" fillId="3" borderId="9" xfId="0" applyNumberFormat="1" applyFill="1" applyBorder="1"/>
    <xf numFmtId="43" fontId="0" fillId="3" borderId="32" xfId="1" applyFont="1" applyFill="1" applyBorder="1"/>
    <xf numFmtId="0" fontId="0" fillId="3" borderId="9" xfId="0" applyFill="1" applyBorder="1"/>
    <xf numFmtId="43" fontId="0" fillId="3" borderId="32" xfId="0" applyNumberFormat="1" applyFill="1" applyBorder="1"/>
    <xf numFmtId="0" fontId="0" fillId="3" borderId="0" xfId="0" applyFill="1"/>
    <xf numFmtId="0" fontId="44" fillId="0" borderId="0" xfId="0" applyFont="1" applyAlignment="1">
      <alignment horizontal="center"/>
    </xf>
    <xf numFmtId="0" fontId="0" fillId="0" borderId="0" xfId="0" quotePrefix="1" applyAlignment="1">
      <alignment horizontal="right"/>
    </xf>
    <xf numFmtId="0" fontId="35" fillId="0" borderId="10" xfId="0" applyFont="1" applyBorder="1"/>
    <xf numFmtId="171" fontId="27" fillId="0" borderId="0" xfId="1" applyNumberFormat="1" applyFont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43" fontId="18" fillId="0" borderId="0" xfId="1" applyFont="1" applyBorder="1"/>
    <xf numFmtId="0" fontId="35" fillId="0" borderId="36" xfId="0" applyFont="1" applyBorder="1"/>
    <xf numFmtId="41" fontId="27" fillId="0" borderId="0" xfId="1" applyNumberFormat="1" applyFont="1" applyBorder="1" applyAlignment="1">
      <alignment horizontal="center"/>
    </xf>
    <xf numFmtId="0" fontId="35" fillId="0" borderId="10" xfId="0" applyFont="1" applyBorder="1" applyAlignment="1">
      <alignment horizontal="left"/>
    </xf>
    <xf numFmtId="43" fontId="105" fillId="0" borderId="0" xfId="1" applyFont="1" applyBorder="1"/>
    <xf numFmtId="0" fontId="35" fillId="0" borderId="10" xfId="0" applyFont="1" applyFill="1" applyBorder="1"/>
    <xf numFmtId="171" fontId="27" fillId="3" borderId="0" xfId="1" applyNumberFormat="1" applyFont="1" applyFill="1" applyBorder="1" applyAlignment="1">
      <alignment horizontal="center"/>
    </xf>
    <xf numFmtId="0" fontId="35" fillId="0" borderId="8" xfId="0" applyFont="1" applyBorder="1"/>
    <xf numFmtId="0" fontId="35" fillId="3" borderId="10" xfId="0" applyFont="1" applyFill="1" applyBorder="1"/>
    <xf numFmtId="41" fontId="27" fillId="3" borderId="0" xfId="1" applyNumberFormat="1" applyFont="1" applyFill="1" applyBorder="1" applyAlignment="1">
      <alignment horizontal="center"/>
    </xf>
    <xf numFmtId="43" fontId="27" fillId="0" borderId="0" xfId="0" applyNumberFormat="1" applyFont="1" applyBorder="1" applyAlignment="1">
      <alignment horizontal="center"/>
    </xf>
    <xf numFmtId="0" fontId="27" fillId="0" borderId="4" xfId="0" quotePrefix="1" applyFont="1" applyBorder="1" applyAlignment="1">
      <alignment horizontal="center"/>
    </xf>
    <xf numFmtId="171" fontId="27" fillId="0" borderId="0" xfId="1" applyNumberFormat="1" applyFont="1" applyFill="1" applyBorder="1" applyAlignment="1">
      <alignment horizontal="center"/>
    </xf>
    <xf numFmtId="0" fontId="27" fillId="0" borderId="4" xfId="0" applyFont="1" applyBorder="1" applyAlignment="1">
      <alignment horizontal="center"/>
    </xf>
    <xf numFmtId="171" fontId="27" fillId="5" borderId="0" xfId="1" applyNumberFormat="1" applyFont="1" applyFill="1" applyBorder="1" applyAlignment="1">
      <alignment horizontal="center"/>
    </xf>
    <xf numFmtId="0" fontId="27" fillId="5" borderId="4" xfId="0" applyFont="1" applyFill="1" applyBorder="1" applyAlignment="1">
      <alignment horizontal="center"/>
    </xf>
    <xf numFmtId="0" fontId="35" fillId="3" borderId="10" xfId="0" applyFont="1" applyFill="1" applyBorder="1" applyAlignment="1">
      <alignment horizontal="left"/>
    </xf>
    <xf numFmtId="41" fontId="27" fillId="0" borderId="0" xfId="0" applyNumberFormat="1" applyFont="1" applyBorder="1" applyAlignment="1">
      <alignment horizontal="center"/>
    </xf>
    <xf numFmtId="41" fontId="18" fillId="0" borderId="0" xfId="1" applyNumberFormat="1" applyFont="1" applyBorder="1" applyAlignment="1">
      <alignment horizontal="center"/>
    </xf>
    <xf numFmtId="43" fontId="0" fillId="0" borderId="9" xfId="1" applyFont="1" applyFill="1" applyBorder="1"/>
    <xf numFmtId="0" fontId="23" fillId="0" borderId="0" xfId="0" applyFont="1" applyBorder="1" applyAlignment="1">
      <alignment horizontal="center"/>
    </xf>
    <xf numFmtId="0" fontId="18" fillId="0" borderId="32" xfId="0" quotePrefix="1" applyFont="1" applyBorder="1" applyAlignment="1">
      <alignment horizontal="center"/>
    </xf>
    <xf numFmtId="43" fontId="105" fillId="0" borderId="9" xfId="1" applyFont="1" applyBorder="1"/>
    <xf numFmtId="43" fontId="27" fillId="0" borderId="9" xfId="1" applyFont="1" applyBorder="1"/>
    <xf numFmtId="0" fontId="35" fillId="3" borderId="4" xfId="0" applyFont="1" applyFill="1" applyBorder="1"/>
    <xf numFmtId="0" fontId="22" fillId="0" borderId="4" xfId="0" applyFont="1" applyBorder="1" applyAlignment="1">
      <alignment horizontal="left"/>
    </xf>
    <xf numFmtId="41" fontId="27" fillId="0" borderId="4" xfId="1" applyNumberFormat="1" applyFont="1" applyBorder="1" applyAlignment="1">
      <alignment horizontal="center"/>
    </xf>
    <xf numFmtId="171" fontId="0" fillId="0" borderId="4" xfId="1" applyNumberFormat="1" applyFont="1" applyBorder="1" applyAlignment="1">
      <alignment horizontal="center"/>
    </xf>
    <xf numFmtId="0" fontId="0" fillId="0" borderId="66" xfId="0" quotePrefix="1" applyBorder="1" applyAlignment="1">
      <alignment horizontal="right"/>
    </xf>
    <xf numFmtId="0" fontId="35" fillId="0" borderId="67" xfId="0" applyFont="1" applyBorder="1"/>
    <xf numFmtId="171" fontId="27" fillId="0" borderId="68" xfId="1" applyNumberFormat="1" applyFont="1" applyBorder="1" applyAlignment="1">
      <alignment horizontal="center"/>
    </xf>
    <xf numFmtId="43" fontId="63" fillId="0" borderId="9" xfId="0" applyNumberFormat="1" applyFont="1" applyBorder="1"/>
    <xf numFmtId="0" fontId="35" fillId="0" borderId="0" xfId="0" applyNumberFormat="1" applyFont="1" applyAlignment="1">
      <alignment horizontal="right"/>
    </xf>
    <xf numFmtId="0" fontId="35" fillId="0" borderId="0" xfId="0" applyNumberFormat="1" applyFont="1" applyBorder="1" applyAlignment="1">
      <alignment horizontal="left"/>
    </xf>
    <xf numFmtId="171" fontId="27" fillId="0" borderId="0" xfId="1" applyNumberFormat="1" applyFont="1" applyBorder="1" applyAlignment="1">
      <alignment horizontal="center" vertical="top"/>
    </xf>
    <xf numFmtId="0" fontId="27" fillId="0" borderId="32" xfId="1" applyNumberFormat="1" applyFont="1" applyBorder="1" applyAlignment="1">
      <alignment horizontal="center" vertical="top"/>
    </xf>
    <xf numFmtId="0" fontId="16" fillId="0" borderId="0" xfId="0" applyFont="1" applyAlignment="1">
      <alignment horizontal="right"/>
    </xf>
    <xf numFmtId="0" fontId="22" fillId="0" borderId="0" xfId="0" applyFont="1" applyBorder="1" applyAlignment="1">
      <alignment horizontal="left"/>
    </xf>
    <xf numFmtId="167" fontId="0" fillId="0" borderId="32" xfId="0" applyNumberFormat="1" applyBorder="1"/>
    <xf numFmtId="43" fontId="0" fillId="0" borderId="0" xfId="1" applyFont="1" applyBorder="1" applyAlignment="1"/>
    <xf numFmtId="0" fontId="42" fillId="0" borderId="9" xfId="0" quotePrefix="1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42" fillId="0" borderId="9" xfId="0" applyFont="1" applyFill="1" applyBorder="1" applyAlignment="1">
      <alignment horizontal="center"/>
    </xf>
    <xf numFmtId="0" fontId="12" fillId="0" borderId="69" xfId="0" applyFont="1" applyBorder="1" applyAlignment="1">
      <alignment horizontal="left"/>
    </xf>
    <xf numFmtId="0" fontId="12" fillId="0" borderId="69" xfId="0" applyFont="1" applyBorder="1" applyAlignment="1">
      <alignment horizontal="left" wrapText="1"/>
    </xf>
    <xf numFmtId="0" fontId="12" fillId="0" borderId="32" xfId="0" applyFont="1" applyBorder="1" applyAlignment="1">
      <alignment horizontal="left"/>
    </xf>
    <xf numFmtId="179" fontId="12" fillId="0" borderId="65" xfId="0" applyNumberFormat="1" applyFont="1" applyBorder="1" applyAlignment="1">
      <alignment horizontal="left"/>
    </xf>
    <xf numFmtId="179" fontId="104" fillId="0" borderId="10" xfId="0" applyNumberFormat="1" applyFont="1" applyBorder="1" applyAlignment="1">
      <alignment horizontal="center"/>
    </xf>
    <xf numFmtId="0" fontId="12" fillId="0" borderId="65" xfId="0" applyFont="1" applyBorder="1" applyAlignment="1">
      <alignment horizontal="left"/>
    </xf>
    <xf numFmtId="0" fontId="104" fillId="0" borderId="10" xfId="0" applyFont="1" applyBorder="1" applyAlignment="1">
      <alignment horizontal="center"/>
    </xf>
    <xf numFmtId="179" fontId="12" fillId="0" borderId="69" xfId="0" applyNumberFormat="1" applyFont="1" applyBorder="1" applyAlignment="1">
      <alignment horizontal="left"/>
    </xf>
    <xf numFmtId="0" fontId="0" fillId="0" borderId="70" xfId="0" applyBorder="1"/>
    <xf numFmtId="0" fontId="0" fillId="0" borderId="71" xfId="0" applyBorder="1" applyAlignment="1">
      <alignment horizontal="center"/>
    </xf>
    <xf numFmtId="0" fontId="0" fillId="0" borderId="72" xfId="0" applyBorder="1"/>
    <xf numFmtId="0" fontId="0" fillId="0" borderId="73" xfId="0" applyBorder="1" applyAlignment="1">
      <alignment horizontal="center"/>
    </xf>
    <xf numFmtId="0" fontId="0" fillId="0" borderId="74" xfId="0" applyBorder="1"/>
    <xf numFmtId="0" fontId="0" fillId="0" borderId="75" xfId="0" applyBorder="1" applyAlignment="1">
      <alignment horizontal="center"/>
    </xf>
    <xf numFmtId="0" fontId="65" fillId="0" borderId="0" xfId="0" applyFont="1" applyFill="1"/>
    <xf numFmtId="0" fontId="65" fillId="0" borderId="10" xfId="0" applyFont="1" applyFill="1" applyBorder="1" applyAlignment="1">
      <alignment horizontal="center"/>
    </xf>
    <xf numFmtId="49" fontId="69" fillId="0" borderId="10" xfId="0" applyNumberFormat="1" applyFont="1" applyFill="1" applyBorder="1"/>
    <xf numFmtId="49" fontId="69" fillId="0" borderId="10" xfId="0" applyNumberFormat="1" applyFont="1" applyFill="1" applyBorder="1" applyAlignment="1">
      <alignment horizontal="center"/>
    </xf>
    <xf numFmtId="49" fontId="69" fillId="0" borderId="10" xfId="0" applyNumberFormat="1" applyFont="1" applyFill="1" applyBorder="1" applyAlignment="1">
      <alignment horizontal="right"/>
    </xf>
    <xf numFmtId="177" fontId="65" fillId="0" borderId="10" xfId="1" applyNumberFormat="1" applyFont="1" applyFill="1" applyBorder="1" applyAlignment="1">
      <alignment horizontal="right"/>
    </xf>
    <xf numFmtId="0" fontId="65" fillId="0" borderId="10" xfId="0" applyFont="1" applyFill="1" applyBorder="1"/>
    <xf numFmtId="177" fontId="65" fillId="0" borderId="10" xfId="0" applyNumberFormat="1" applyFont="1" applyFill="1" applyBorder="1"/>
    <xf numFmtId="0" fontId="65" fillId="0" borderId="10" xfId="0" applyFont="1" applyBorder="1"/>
    <xf numFmtId="0" fontId="65" fillId="0" borderId="10" xfId="0" applyFont="1" applyBorder="1" applyAlignment="1">
      <alignment horizontal="center"/>
    </xf>
    <xf numFmtId="0" fontId="65" fillId="0" borderId="10" xfId="0" quotePrefix="1" applyFont="1" applyBorder="1" applyAlignment="1">
      <alignment horizontal="right"/>
    </xf>
    <xf numFmtId="49" fontId="69" fillId="0" borderId="10" xfId="0" quotePrefix="1" applyNumberFormat="1" applyFont="1" applyFill="1" applyBorder="1" applyAlignment="1">
      <alignment horizontal="right"/>
    </xf>
    <xf numFmtId="177" fontId="65" fillId="0" borderId="10" xfId="1" applyNumberFormat="1" applyFont="1" applyBorder="1" applyAlignment="1">
      <alignment horizontal="center"/>
    </xf>
    <xf numFmtId="0" fontId="70" fillId="0" borderId="10" xfId="0" applyFont="1" applyFill="1" applyBorder="1"/>
    <xf numFmtId="167" fontId="65" fillId="0" borderId="10" xfId="0" applyNumberFormat="1" applyFont="1" applyFill="1" applyBorder="1"/>
    <xf numFmtId="49" fontId="69" fillId="0" borderId="76" xfId="0" applyNumberFormat="1" applyFont="1" applyFill="1" applyBorder="1"/>
    <xf numFmtId="49" fontId="69" fillId="0" borderId="76" xfId="0" applyNumberFormat="1" applyFont="1" applyFill="1" applyBorder="1" applyAlignment="1">
      <alignment horizontal="center"/>
    </xf>
    <xf numFmtId="49" fontId="69" fillId="0" borderId="76" xfId="0" applyNumberFormat="1" applyFont="1" applyFill="1" applyBorder="1" applyAlignment="1">
      <alignment horizontal="right"/>
    </xf>
    <xf numFmtId="177" fontId="65" fillId="0" borderId="76" xfId="1" applyNumberFormat="1" applyFont="1" applyFill="1" applyBorder="1" applyAlignment="1">
      <alignment horizontal="right"/>
    </xf>
    <xf numFmtId="167" fontId="65" fillId="0" borderId="76" xfId="0" applyNumberFormat="1" applyFont="1" applyFill="1" applyBorder="1"/>
    <xf numFmtId="177" fontId="65" fillId="0" borderId="76" xfId="0" applyNumberFormat="1" applyFont="1" applyFill="1" applyBorder="1"/>
    <xf numFmtId="0" fontId="65" fillId="0" borderId="76" xfId="0" applyFont="1" applyFill="1" applyBorder="1"/>
    <xf numFmtId="0" fontId="65" fillId="0" borderId="76" xfId="0" applyFont="1" applyFill="1" applyBorder="1" applyAlignment="1">
      <alignment horizontal="center"/>
    </xf>
    <xf numFmtId="177" fontId="66" fillId="0" borderId="40" xfId="0" applyNumberFormat="1" applyFont="1" applyFill="1" applyBorder="1" applyAlignment="1">
      <alignment horizontal="right"/>
    </xf>
    <xf numFmtId="0" fontId="106" fillId="0" borderId="0" xfId="0" applyFont="1"/>
    <xf numFmtId="0" fontId="65" fillId="0" borderId="77" xfId="0" applyFont="1" applyFill="1" applyBorder="1" applyAlignment="1">
      <alignment horizontal="center"/>
    </xf>
    <xf numFmtId="0" fontId="65" fillId="0" borderId="77" xfId="0" applyFont="1" applyBorder="1"/>
    <xf numFmtId="0" fontId="65" fillId="0" borderId="77" xfId="0" applyFont="1" applyBorder="1" applyAlignment="1">
      <alignment horizontal="center"/>
    </xf>
    <xf numFmtId="0" fontId="65" fillId="0" borderId="77" xfId="0" quotePrefix="1" applyFont="1" applyBorder="1" applyAlignment="1">
      <alignment horizontal="right"/>
    </xf>
    <xf numFmtId="49" fontId="69" fillId="0" borderId="77" xfId="0" applyNumberFormat="1" applyFont="1" applyBorder="1" applyAlignment="1">
      <alignment horizontal="right"/>
    </xf>
    <xf numFmtId="177" fontId="65" fillId="0" borderId="77" xfId="1" applyNumberFormat="1" applyFont="1" applyBorder="1"/>
    <xf numFmtId="0" fontId="65" fillId="0" borderId="77" xfId="0" applyFont="1" applyFill="1" applyBorder="1"/>
    <xf numFmtId="177" fontId="65" fillId="0" borderId="77" xfId="0" applyNumberFormat="1" applyFont="1" applyFill="1" applyBorder="1"/>
    <xf numFmtId="49" fontId="69" fillId="0" borderId="10" xfId="0" applyNumberFormat="1" applyFont="1" applyBorder="1"/>
    <xf numFmtId="49" fontId="69" fillId="0" borderId="10" xfId="0" applyNumberFormat="1" applyFont="1" applyBorder="1" applyAlignment="1">
      <alignment horizontal="center"/>
    </xf>
    <xf numFmtId="49" fontId="69" fillId="0" borderId="10" xfId="0" applyNumberFormat="1" applyFont="1" applyBorder="1" applyAlignment="1">
      <alignment horizontal="right"/>
    </xf>
    <xf numFmtId="177" fontId="65" fillId="0" borderId="10" xfId="1" applyNumberFormat="1" applyFont="1" applyBorder="1"/>
    <xf numFmtId="177" fontId="65" fillId="0" borderId="10" xfId="1" applyNumberFormat="1" applyFont="1" applyFill="1" applyBorder="1"/>
    <xf numFmtId="0" fontId="0" fillId="0" borderId="0" xfId="0" applyFill="1"/>
    <xf numFmtId="177" fontId="70" fillId="0" borderId="10" xfId="1" applyNumberFormat="1" applyFont="1" applyFill="1" applyBorder="1"/>
    <xf numFmtId="0" fontId="70" fillId="0" borderId="10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32" xfId="0" applyBorder="1"/>
    <xf numFmtId="0" fontId="0" fillId="0" borderId="34" xfId="0" applyBorder="1"/>
    <xf numFmtId="0" fontId="0" fillId="0" borderId="35" xfId="0" applyBorder="1"/>
    <xf numFmtId="0" fontId="0" fillId="0" borderId="33" xfId="0" applyBorder="1"/>
    <xf numFmtId="0" fontId="0" fillId="0" borderId="9" xfId="0" applyBorder="1" applyAlignment="1">
      <alignment horizontal="center"/>
    </xf>
    <xf numFmtId="0" fontId="16" fillId="0" borderId="3" xfId="0" applyFont="1" applyBorder="1" applyAlignment="1"/>
    <xf numFmtId="0" fontId="16" fillId="0" borderId="2" xfId="0" applyFont="1" applyBorder="1" applyAlignment="1"/>
    <xf numFmtId="0" fontId="16" fillId="0" borderId="0" xfId="0" applyFont="1" applyBorder="1" applyAlignment="1"/>
    <xf numFmtId="0" fontId="16" fillId="0" borderId="0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32" xfId="0" applyFont="1" applyBorder="1" applyAlignment="1"/>
    <xf numFmtId="0" fontId="16" fillId="0" borderId="32" xfId="0" applyFont="1" applyBorder="1" applyAlignment="1">
      <alignment horizontal="left"/>
    </xf>
    <xf numFmtId="0" fontId="16" fillId="0" borderId="10" xfId="0" applyFont="1" applyBorder="1" applyAlignment="1"/>
    <xf numFmtId="0" fontId="16" fillId="0" borderId="34" xfId="0" applyFont="1" applyBorder="1" applyAlignment="1"/>
    <xf numFmtId="172" fontId="0" fillId="0" borderId="4" xfId="0" applyNumberFormat="1" applyBorder="1"/>
    <xf numFmtId="14" fontId="0" fillId="0" borderId="9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right" vertical="center" wrapText="1"/>
    </xf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4" fontId="0" fillId="0" borderId="0" xfId="0" applyNumberFormat="1" applyFont="1" applyBorder="1" applyAlignment="1">
      <alignment horizontal="right" vertical="center" wrapText="1"/>
    </xf>
    <xf numFmtId="173" fontId="0" fillId="0" borderId="0" xfId="0" applyNumberFormat="1" applyFont="1" applyBorder="1" applyAlignment="1">
      <alignment horizontal="center"/>
    </xf>
    <xf numFmtId="173" fontId="0" fillId="0" borderId="9" xfId="0" applyNumberFormat="1" applyFont="1" applyBorder="1" applyAlignment="1">
      <alignment horizontal="center"/>
    </xf>
    <xf numFmtId="174" fontId="0" fillId="0" borderId="0" xfId="0" applyNumberFormat="1" applyFont="1" applyBorder="1" applyAlignment="1">
      <alignment horizontal="right"/>
    </xf>
    <xf numFmtId="174" fontId="0" fillId="0" borderId="9" xfId="0" applyNumberFormat="1" applyFont="1" applyBorder="1" applyAlignment="1">
      <alignment horizontal="right"/>
    </xf>
    <xf numFmtId="0" fontId="0" fillId="0" borderId="0" xfId="0" applyFont="1" applyFill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/>
    </xf>
    <xf numFmtId="14" fontId="0" fillId="0" borderId="9" xfId="0" applyNumberFormat="1" applyFont="1" applyBorder="1" applyAlignment="1">
      <alignment horizontal="center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172" fontId="0" fillId="0" borderId="36" xfId="0" applyNumberFormat="1" applyBorder="1"/>
    <xf numFmtId="172" fontId="0" fillId="0" borderId="9" xfId="0" applyNumberFormat="1" applyBorder="1"/>
    <xf numFmtId="172" fontId="0" fillId="0" borderId="1" xfId="0" applyNumberFormat="1" applyBorder="1"/>
    <xf numFmtId="172" fontId="0" fillId="0" borderId="4" xfId="0" applyNumberFormat="1" applyBorder="1" applyAlignment="1">
      <alignment horizontal="center" vertical="center" wrapText="1"/>
    </xf>
    <xf numFmtId="0" fontId="0" fillId="0" borderId="2" xfId="0" applyBorder="1"/>
    <xf numFmtId="173" fontId="0" fillId="3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174" fontId="0" fillId="0" borderId="0" xfId="0" applyNumberFormat="1" applyFill="1" applyBorder="1"/>
    <xf numFmtId="14" fontId="0" fillId="0" borderId="8" xfId="0" applyNumberFormat="1" applyFont="1" applyBorder="1" applyAlignment="1">
      <alignment horizontal="center"/>
    </xf>
    <xf numFmtId="173" fontId="0" fillId="0" borderId="8" xfId="0" applyNumberFormat="1" applyFont="1" applyBorder="1" applyAlignment="1">
      <alignment horizontal="center"/>
    </xf>
    <xf numFmtId="0" fontId="0" fillId="0" borderId="9" xfId="0" applyBorder="1"/>
    <xf numFmtId="0" fontId="0" fillId="0" borderId="9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 applyAlignment="1">
      <alignment horizontal="left" vertical="center" wrapText="1"/>
    </xf>
    <xf numFmtId="0" fontId="0" fillId="0" borderId="36" xfId="0" applyBorder="1" applyAlignment="1">
      <alignment horizontal="left"/>
    </xf>
    <xf numFmtId="0" fontId="45" fillId="0" borderId="0" xfId="0" applyFont="1" applyBorder="1" applyAlignment="1">
      <alignment horizontal="center" vertical="center" wrapText="1"/>
    </xf>
    <xf numFmtId="14" fontId="0" fillId="0" borderId="36" xfId="0" applyNumberFormat="1" applyFont="1" applyBorder="1" applyAlignment="1">
      <alignment horizontal="center"/>
    </xf>
    <xf numFmtId="173" fontId="0" fillId="0" borderId="36" xfId="0" applyNumberFormat="1" applyFont="1" applyBorder="1" applyAlignment="1">
      <alignment horizontal="center"/>
    </xf>
    <xf numFmtId="174" fontId="0" fillId="0" borderId="36" xfId="0" applyNumberFormat="1" applyFont="1" applyBorder="1" applyAlignment="1">
      <alignment horizontal="right"/>
    </xf>
    <xf numFmtId="0" fontId="0" fillId="0" borderId="9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/>
    </xf>
    <xf numFmtId="14" fontId="0" fillId="0" borderId="36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73" fontId="0" fillId="3" borderId="9" xfId="0" applyNumberFormat="1" applyFont="1" applyFill="1" applyBorder="1" applyAlignment="1">
      <alignment horizontal="center"/>
    </xf>
    <xf numFmtId="172" fontId="0" fillId="0" borderId="8" xfId="0" applyNumberFormat="1" applyBorder="1"/>
    <xf numFmtId="0" fontId="16" fillId="0" borderId="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174" fontId="0" fillId="0" borderId="32" xfId="0" applyNumberFormat="1" applyFont="1" applyBorder="1" applyAlignment="1">
      <alignment horizontal="right"/>
    </xf>
    <xf numFmtId="173" fontId="0" fillId="0" borderId="34" xfId="0" applyNumberFormat="1" applyFont="1" applyBorder="1" applyAlignment="1">
      <alignment horizontal="center"/>
    </xf>
    <xf numFmtId="174" fontId="0" fillId="0" borderId="35" xfId="0" applyNumberFormat="1" applyFont="1" applyBorder="1" applyAlignment="1">
      <alignment horizontal="right"/>
    </xf>
    <xf numFmtId="0" fontId="16" fillId="0" borderId="8" xfId="0" applyFont="1" applyBorder="1" applyAlignment="1">
      <alignment horizontal="center"/>
    </xf>
    <xf numFmtId="172" fontId="0" fillId="0" borderId="33" xfId="0" applyNumberFormat="1" applyBorder="1"/>
    <xf numFmtId="0" fontId="0" fillId="0" borderId="33" xfId="0" applyFont="1" applyBorder="1" applyAlignment="1">
      <alignment horizontal="left"/>
    </xf>
    <xf numFmtId="0" fontId="0" fillId="0" borderId="36" xfId="0" applyFont="1" applyBorder="1" applyAlignment="1">
      <alignment horizontal="center"/>
    </xf>
    <xf numFmtId="14" fontId="0" fillId="0" borderId="35" xfId="0" applyNumberFormat="1" applyFont="1" applyBorder="1" applyAlignment="1">
      <alignment horizontal="center"/>
    </xf>
    <xf numFmtId="174" fontId="48" fillId="0" borderId="36" xfId="0" applyNumberFormat="1" applyFont="1" applyBorder="1" applyAlignment="1">
      <alignment horizontal="right"/>
    </xf>
    <xf numFmtId="0" fontId="0" fillId="0" borderId="78" xfId="0" applyFont="1" applyBorder="1"/>
    <xf numFmtId="174" fontId="48" fillId="0" borderId="35" xfId="0" applyNumberFormat="1" applyFont="1" applyBorder="1" applyAlignment="1">
      <alignment horizontal="right"/>
    </xf>
    <xf numFmtId="4" fontId="0" fillId="0" borderId="0" xfId="0" applyNumberFormat="1" applyFont="1" applyBorder="1" applyAlignment="1">
      <alignment horizontal="right"/>
    </xf>
    <xf numFmtId="4" fontId="0" fillId="0" borderId="0" xfId="0" applyNumberFormat="1" applyBorder="1" applyAlignment="1">
      <alignment horizontal="right" vertical="center" wrapText="1"/>
    </xf>
    <xf numFmtId="0" fontId="0" fillId="0" borderId="8" xfId="0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4" fontId="0" fillId="0" borderId="2" xfId="0" applyNumberFormat="1" applyFont="1" applyBorder="1" applyAlignment="1">
      <alignment horizontal="right" vertical="center" wrapText="1"/>
    </xf>
    <xf numFmtId="0" fontId="0" fillId="0" borderId="2" xfId="0" applyFont="1" applyBorder="1" applyAlignment="1">
      <alignment horizontal="center"/>
    </xf>
    <xf numFmtId="173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14" fontId="0" fillId="0" borderId="34" xfId="0" applyNumberFormat="1" applyFont="1" applyBorder="1" applyAlignment="1">
      <alignment horizontal="center"/>
    </xf>
    <xf numFmtId="4" fontId="0" fillId="0" borderId="34" xfId="0" applyNumberFormat="1" applyFont="1" applyBorder="1" applyAlignment="1">
      <alignment horizontal="right"/>
    </xf>
    <xf numFmtId="174" fontId="0" fillId="0" borderId="34" xfId="0" applyNumberFormat="1" applyFont="1" applyBorder="1" applyAlignment="1">
      <alignment horizontal="right"/>
    </xf>
    <xf numFmtId="4" fontId="0" fillId="0" borderId="3" xfId="0" applyNumberFormat="1" applyFont="1" applyBorder="1" applyAlignment="1">
      <alignment horizontal="right" vertical="center" wrapText="1"/>
    </xf>
    <xf numFmtId="4" fontId="0" fillId="0" borderId="32" xfId="0" applyNumberFormat="1" applyFont="1" applyBorder="1" applyAlignment="1">
      <alignment horizontal="right" vertical="center" wrapText="1"/>
    </xf>
    <xf numFmtId="14" fontId="0" fillId="0" borderId="8" xfId="0" applyNumberFormat="1" applyFont="1" applyBorder="1" applyAlignment="1">
      <alignment horizontal="center" vertical="center" wrapText="1"/>
    </xf>
    <xf numFmtId="174" fontId="0" fillId="0" borderId="0" xfId="0" applyNumberFormat="1" applyBorder="1"/>
    <xf numFmtId="14" fontId="0" fillId="0" borderId="36" xfId="0" applyNumberFormat="1" applyFont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8" xfId="0" applyFont="1" applyBorder="1" applyAlignment="1">
      <alignment horizontal="center"/>
    </xf>
    <xf numFmtId="174" fontId="0" fillId="0" borderId="8" xfId="0" applyNumberFormat="1" applyBorder="1" applyAlignment="1">
      <alignment horizontal="right" vertical="center" wrapText="1"/>
    </xf>
    <xf numFmtId="174" fontId="0" fillId="3" borderId="9" xfId="0" applyNumberFormat="1" applyFill="1" applyBorder="1" applyAlignment="1">
      <alignment horizontal="right" vertical="center" wrapText="1"/>
    </xf>
    <xf numFmtId="174" fontId="0" fillId="0" borderId="9" xfId="0" applyNumberFormat="1" applyBorder="1" applyAlignment="1">
      <alignment horizontal="right" vertical="center" wrapText="1"/>
    </xf>
    <xf numFmtId="4" fontId="0" fillId="0" borderId="9" xfId="0" applyNumberFormat="1" applyFont="1" applyBorder="1" applyAlignment="1">
      <alignment horizontal="center" vertical="center" wrapText="1"/>
    </xf>
    <xf numFmtId="174" fontId="0" fillId="0" borderId="36" xfId="0" applyNumberFormat="1" applyBorder="1" applyAlignment="1">
      <alignment horizontal="right" vertical="center" wrapText="1"/>
    </xf>
    <xf numFmtId="0" fontId="0" fillId="0" borderId="8" xfId="0" applyFont="1" applyBorder="1" applyAlignment="1">
      <alignment horizontal="center" vertical="center" wrapText="1"/>
    </xf>
    <xf numFmtId="1" fontId="0" fillId="0" borderId="9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74" fontId="16" fillId="0" borderId="8" xfId="0" applyNumberFormat="1" applyFont="1" applyBorder="1" applyAlignment="1">
      <alignment horizontal="right" vertical="center" wrapText="1"/>
    </xf>
    <xf numFmtId="0" fontId="0" fillId="0" borderId="36" xfId="0" applyFont="1" applyBorder="1"/>
    <xf numFmtId="174" fontId="0" fillId="0" borderId="0" xfId="0" applyNumberFormat="1" applyFont="1" applyBorder="1" applyAlignment="1">
      <alignment horizontal="right" vertical="center" wrapText="1"/>
    </xf>
    <xf numFmtId="14" fontId="0" fillId="0" borderId="0" xfId="0" applyNumberFormat="1" applyBorder="1" applyAlignment="1">
      <alignment horizontal="center"/>
    </xf>
    <xf numFmtId="0" fontId="45" fillId="0" borderId="0" xfId="0" applyFont="1" applyFill="1" applyBorder="1" applyAlignment="1">
      <alignment horizontal="left" vertical="center" wrapText="1"/>
    </xf>
    <xf numFmtId="4" fontId="0" fillId="0" borderId="2" xfId="0" applyNumberFormat="1" applyFont="1" applyBorder="1" applyAlignment="1">
      <alignment horizontal="right"/>
    </xf>
    <xf numFmtId="0" fontId="0" fillId="0" borderId="2" xfId="0" applyFont="1" applyFill="1" applyBorder="1" applyAlignment="1">
      <alignment horizontal="center" vertical="center" wrapText="1"/>
    </xf>
    <xf numFmtId="174" fontId="0" fillId="0" borderId="3" xfId="0" applyNumberFormat="1" applyFont="1" applyBorder="1" applyAlignment="1">
      <alignment horizontal="right"/>
    </xf>
    <xf numFmtId="174" fontId="0" fillId="0" borderId="34" xfId="0" applyNumberFormat="1" applyFont="1" applyBorder="1" applyAlignment="1">
      <alignment horizontal="right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9" xfId="0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Font="1" applyBorder="1" applyAlignment="1">
      <alignment horizontal="right" vertical="center" wrapText="1"/>
    </xf>
    <xf numFmtId="4" fontId="0" fillId="0" borderId="36" xfId="0" applyNumberFormat="1" applyFont="1" applyBorder="1" applyAlignment="1">
      <alignment horizontal="right" vertical="center" wrapText="1"/>
    </xf>
    <xf numFmtId="172" fontId="0" fillId="0" borderId="1" xfId="0" applyNumberFormat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center"/>
    </xf>
    <xf numFmtId="174" fontId="0" fillId="0" borderId="2" xfId="0" applyNumberFormat="1" applyBorder="1"/>
    <xf numFmtId="172" fontId="0" fillId="0" borderId="33" xfId="0" applyNumberFormat="1" applyBorder="1" applyAlignment="1">
      <alignment horizontal="center" vertical="center" wrapText="1"/>
    </xf>
    <xf numFmtId="14" fontId="0" fillId="0" borderId="34" xfId="0" applyNumberFormat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0" fillId="0" borderId="36" xfId="0" applyFont="1" applyBorder="1" applyAlignment="1">
      <alignment horizontal="center" vertical="center" wrapText="1"/>
    </xf>
    <xf numFmtId="174" fontId="16" fillId="0" borderId="8" xfId="0" applyNumberFormat="1" applyFont="1" applyBorder="1"/>
    <xf numFmtId="174" fontId="0" fillId="0" borderId="0" xfId="0" applyNumberFormat="1" applyFont="1" applyFill="1" applyBorder="1" applyAlignment="1">
      <alignment horizontal="right" vertical="center" wrapText="1"/>
    </xf>
    <xf numFmtId="174" fontId="0" fillId="0" borderId="2" xfId="0" applyNumberFormat="1" applyFont="1" applyBorder="1" applyAlignment="1">
      <alignment horizontal="right" vertical="center" wrapText="1"/>
    </xf>
    <xf numFmtId="14" fontId="0" fillId="0" borderId="34" xfId="0" applyNumberFormat="1" applyBorder="1" applyAlignment="1">
      <alignment horizontal="center"/>
    </xf>
    <xf numFmtId="174" fontId="0" fillId="0" borderId="34" xfId="0" applyNumberFormat="1" applyBorder="1"/>
    <xf numFmtId="0" fontId="0" fillId="0" borderId="36" xfId="0" applyFill="1" applyBorder="1" applyAlignment="1">
      <alignment horizontal="left" vertical="center" wrapText="1"/>
    </xf>
    <xf numFmtId="4" fontId="0" fillId="0" borderId="8" xfId="0" applyNumberFormat="1" applyFont="1" applyBorder="1" applyAlignment="1">
      <alignment horizontal="right" vertical="center" wrapText="1"/>
    </xf>
    <xf numFmtId="0" fontId="45" fillId="0" borderId="34" xfId="0" applyFont="1" applyBorder="1" applyAlignment="1">
      <alignment horizontal="center" vertical="center" wrapText="1"/>
    </xf>
    <xf numFmtId="0" fontId="45" fillId="0" borderId="0" xfId="0" applyFont="1" applyBorder="1" applyAlignment="1">
      <alignment vertical="top"/>
    </xf>
    <xf numFmtId="0" fontId="45" fillId="0" borderId="0" xfId="0" applyFont="1" applyBorder="1" applyAlignment="1">
      <alignment vertical="top" wrapText="1"/>
    </xf>
    <xf numFmtId="0" fontId="47" fillId="0" borderId="0" xfId="0" applyFont="1" applyBorder="1" applyAlignment="1">
      <alignment vertical="top"/>
    </xf>
    <xf numFmtId="0" fontId="47" fillId="0" borderId="0" xfId="0" applyFont="1" applyBorder="1" applyAlignment="1">
      <alignment vertical="top" wrapText="1"/>
    </xf>
    <xf numFmtId="0" fontId="45" fillId="0" borderId="34" xfId="0" applyFont="1" applyBorder="1" applyAlignment="1">
      <alignment vertical="top"/>
    </xf>
    <xf numFmtId="0" fontId="47" fillId="0" borderId="2" xfId="0" applyFont="1" applyBorder="1" applyAlignment="1">
      <alignment vertical="top" wrapText="1"/>
    </xf>
    <xf numFmtId="0" fontId="45" fillId="0" borderId="2" xfId="0" applyFont="1" applyBorder="1" applyAlignment="1">
      <alignment horizontal="left" vertical="top"/>
    </xf>
    <xf numFmtId="0" fontId="23" fillId="0" borderId="0" xfId="0" applyFont="1" applyBorder="1" applyAlignment="1">
      <alignment horizontal="left" vertical="top" wrapText="1"/>
    </xf>
    <xf numFmtId="0" fontId="45" fillId="0" borderId="0" xfId="0" applyFont="1" applyBorder="1" applyAlignment="1">
      <alignment horizontal="left" vertical="top" wrapText="1"/>
    </xf>
    <xf numFmtId="0" fontId="45" fillId="0" borderId="0" xfId="0" applyFont="1" applyBorder="1" applyAlignment="1">
      <alignment horizontal="left" vertical="top"/>
    </xf>
    <xf numFmtId="0" fontId="23" fillId="0" borderId="0" xfId="0" applyFont="1" applyFill="1" applyBorder="1" applyAlignment="1">
      <alignment horizontal="left" vertical="top" wrapText="1"/>
    </xf>
    <xf numFmtId="0" fontId="45" fillId="0" borderId="0" xfId="0" applyFont="1" applyFill="1" applyBorder="1" applyAlignment="1">
      <alignment horizontal="left" vertical="top" wrapText="1"/>
    </xf>
    <xf numFmtId="0" fontId="45" fillId="0" borderId="34" xfId="0" applyFont="1" applyFill="1" applyBorder="1" applyAlignment="1">
      <alignment horizontal="left" vertical="top" wrapText="1"/>
    </xf>
    <xf numFmtId="0" fontId="45" fillId="0" borderId="2" xfId="0" applyFont="1" applyFill="1" applyBorder="1" applyAlignment="1">
      <alignment horizontal="left" vertical="top" wrapText="1"/>
    </xf>
    <xf numFmtId="0" fontId="45" fillId="0" borderId="34" xfId="0" applyFont="1" applyBorder="1" applyAlignment="1">
      <alignment horizontal="left" vertical="top" wrapText="1"/>
    </xf>
    <xf numFmtId="0" fontId="45" fillId="0" borderId="2" xfId="0" applyFont="1" applyBorder="1" applyAlignment="1">
      <alignment horizontal="left" vertical="top" wrapText="1"/>
    </xf>
    <xf numFmtId="0" fontId="45" fillId="0" borderId="0" xfId="0" applyFont="1" applyFill="1" applyBorder="1" applyAlignment="1">
      <alignment horizontal="left" vertical="top"/>
    </xf>
    <xf numFmtId="2" fontId="0" fillId="0" borderId="9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47" fillId="0" borderId="34" xfId="0" applyFont="1" applyFill="1" applyBorder="1" applyAlignment="1">
      <alignment horizontal="left" vertical="top" wrapText="1"/>
    </xf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32" xfId="0" applyBorder="1"/>
    <xf numFmtId="0" fontId="0" fillId="0" borderId="34" xfId="0" applyBorder="1"/>
    <xf numFmtId="0" fontId="0" fillId="0" borderId="35" xfId="0" applyBorder="1"/>
    <xf numFmtId="0" fontId="0" fillId="0" borderId="33" xfId="0" applyBorder="1"/>
    <xf numFmtId="0" fontId="0" fillId="0" borderId="9" xfId="0" applyBorder="1" applyAlignment="1">
      <alignment horizontal="center"/>
    </xf>
    <xf numFmtId="0" fontId="16" fillId="0" borderId="0" xfId="0" applyFont="1" applyAlignment="1"/>
    <xf numFmtId="0" fontId="16" fillId="0" borderId="3" xfId="0" applyFont="1" applyBorder="1" applyAlignment="1"/>
    <xf numFmtId="0" fontId="16" fillId="0" borderId="2" xfId="0" applyFont="1" applyBorder="1" applyAlignment="1"/>
    <xf numFmtId="0" fontId="16" fillId="0" borderId="0" xfId="0" applyFont="1" applyBorder="1" applyAlignment="1"/>
    <xf numFmtId="0" fontId="16" fillId="0" borderId="0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32" xfId="0" applyFont="1" applyBorder="1" applyAlignment="1"/>
    <xf numFmtId="0" fontId="16" fillId="0" borderId="32" xfId="0" applyFont="1" applyBorder="1" applyAlignment="1">
      <alignment horizontal="left"/>
    </xf>
    <xf numFmtId="0" fontId="16" fillId="0" borderId="10" xfId="0" applyFont="1" applyBorder="1" applyAlignment="1"/>
    <xf numFmtId="0" fontId="16" fillId="0" borderId="34" xfId="0" applyFont="1" applyBorder="1" applyAlignment="1"/>
    <xf numFmtId="172" fontId="0" fillId="0" borderId="4" xfId="0" applyNumberFormat="1" applyBorder="1"/>
    <xf numFmtId="0" fontId="0" fillId="0" borderId="4" xfId="0" applyBorder="1" applyAlignment="1">
      <alignment horizontal="left" vertical="center" wrapText="1"/>
    </xf>
    <xf numFmtId="14" fontId="0" fillId="0" borderId="9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right" vertical="center" wrapText="1"/>
    </xf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4" fontId="0" fillId="0" borderId="0" xfId="0" applyNumberFormat="1" applyFont="1" applyBorder="1" applyAlignment="1">
      <alignment horizontal="right" vertical="center" wrapText="1"/>
    </xf>
    <xf numFmtId="173" fontId="0" fillId="0" borderId="0" xfId="0" applyNumberFormat="1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173" fontId="0" fillId="0" borderId="9" xfId="0" applyNumberFormat="1" applyFont="1" applyBorder="1" applyAlignment="1">
      <alignment horizontal="center"/>
    </xf>
    <xf numFmtId="174" fontId="0" fillId="0" borderId="0" xfId="0" applyNumberFormat="1" applyFont="1" applyBorder="1" applyAlignment="1">
      <alignment horizontal="right"/>
    </xf>
    <xf numFmtId="174" fontId="0" fillId="0" borderId="9" xfId="0" applyNumberFormat="1" applyFont="1" applyBorder="1" applyAlignment="1">
      <alignment horizontal="right"/>
    </xf>
    <xf numFmtId="174" fontId="0" fillId="0" borderId="9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horizontal="left"/>
    </xf>
    <xf numFmtId="4" fontId="0" fillId="0" borderId="9" xfId="0" applyNumberFormat="1" applyFont="1" applyBorder="1" applyAlignment="1">
      <alignment horizontal="right"/>
    </xf>
    <xf numFmtId="14" fontId="0" fillId="0" borderId="0" xfId="0" applyNumberFormat="1" applyFont="1" applyBorder="1" applyAlignment="1">
      <alignment horizontal="center"/>
    </xf>
    <xf numFmtId="14" fontId="0" fillId="0" borderId="9" xfId="0" applyNumberFormat="1" applyFont="1" applyBorder="1" applyAlignment="1">
      <alignment horizontal="center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10" xfId="0" applyNumberFormat="1" applyFont="1" applyBorder="1" applyAlignment="1">
      <alignment horizontal="center"/>
    </xf>
    <xf numFmtId="4" fontId="0" fillId="0" borderId="9" xfId="0" applyNumberFormat="1" applyBorder="1" applyAlignment="1">
      <alignment horizontal="right" vertical="center" wrapText="1"/>
    </xf>
    <xf numFmtId="14" fontId="0" fillId="0" borderId="0" xfId="0" applyNumberForma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0" fillId="0" borderId="9" xfId="0" applyBorder="1" applyAlignment="1">
      <alignment horizontal="left"/>
    </xf>
    <xf numFmtId="174" fontId="48" fillId="0" borderId="7" xfId="0" applyNumberFormat="1" applyFont="1" applyBorder="1" applyAlignment="1">
      <alignment horizontal="right"/>
    </xf>
    <xf numFmtId="174" fontId="48" fillId="0" borderId="10" xfId="0" applyNumberFormat="1" applyFont="1" applyBorder="1" applyAlignment="1">
      <alignment horizontal="right"/>
    </xf>
    <xf numFmtId="172" fontId="0" fillId="0" borderId="36" xfId="0" applyNumberFormat="1" applyBorder="1"/>
    <xf numFmtId="0" fontId="0" fillId="0" borderId="0" xfId="0" applyBorder="1" applyAlignment="1">
      <alignment horizontal="left" vertical="center" wrapText="1"/>
    </xf>
    <xf numFmtId="172" fontId="0" fillId="0" borderId="9" xfId="0" applyNumberFormat="1" applyBorder="1"/>
    <xf numFmtId="172" fontId="0" fillId="0" borderId="1" xfId="0" applyNumberFormat="1" applyBorder="1"/>
    <xf numFmtId="172" fontId="0" fillId="0" borderId="5" xfId="0" applyNumberFormat="1" applyBorder="1"/>
    <xf numFmtId="0" fontId="0" fillId="0" borderId="5" xfId="0" applyFont="1" applyBorder="1" applyAlignment="1">
      <alignment horizontal="left"/>
    </xf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1" fontId="0" fillId="0" borderId="0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 wrapText="1"/>
    </xf>
    <xf numFmtId="0" fontId="0" fillId="0" borderId="2" xfId="0" applyBorder="1"/>
    <xf numFmtId="174" fontId="0" fillId="0" borderId="0" xfId="0" applyNumberFormat="1"/>
    <xf numFmtId="174" fontId="16" fillId="0" borderId="0" xfId="0" applyNumberFormat="1" applyFont="1" applyAlignment="1"/>
    <xf numFmtId="4" fontId="0" fillId="3" borderId="9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 vertical="center" wrapText="1"/>
    </xf>
    <xf numFmtId="172" fontId="0" fillId="0" borderId="0" xfId="0" applyNumberFormat="1" applyBorder="1"/>
    <xf numFmtId="0" fontId="45" fillId="0" borderId="9" xfId="0" applyFont="1" applyBorder="1" applyAlignment="1">
      <alignment horizontal="left" vertical="center" wrapText="1"/>
    </xf>
    <xf numFmtId="0" fontId="45" fillId="0" borderId="9" xfId="0" applyFont="1" applyBorder="1" applyAlignment="1">
      <alignment horizontal="left"/>
    </xf>
    <xf numFmtId="0" fontId="47" fillId="0" borderId="9" xfId="0" applyFont="1" applyBorder="1" applyAlignment="1">
      <alignment horizontal="left" vertical="center" wrapText="1"/>
    </xf>
    <xf numFmtId="0" fontId="13" fillId="0" borderId="47" xfId="0" applyFont="1" applyBorder="1" applyAlignment="1">
      <alignment horizontal="right" vertical="center"/>
    </xf>
    <xf numFmtId="0" fontId="12" fillId="0" borderId="48" xfId="0" applyFont="1" applyBorder="1" applyAlignment="1">
      <alignment vertical="center"/>
    </xf>
    <xf numFmtId="43" fontId="101" fillId="0" borderId="80" xfId="1" applyFont="1" applyFill="1" applyBorder="1" applyAlignment="1">
      <alignment horizontal="left" shrinkToFit="1"/>
    </xf>
    <xf numFmtId="43" fontId="12" fillId="0" borderId="48" xfId="1" applyFont="1" applyBorder="1"/>
    <xf numFmtId="43" fontId="14" fillId="0" borderId="49" xfId="1" applyFont="1" applyBorder="1"/>
    <xf numFmtId="43" fontId="12" fillId="0" borderId="49" xfId="1" applyFont="1" applyFill="1" applyBorder="1"/>
    <xf numFmtId="43" fontId="12" fillId="0" borderId="49" xfId="1" applyFont="1" applyBorder="1"/>
    <xf numFmtId="43" fontId="14" fillId="0" borderId="49" xfId="1" applyFont="1" applyFill="1" applyBorder="1"/>
    <xf numFmtId="43" fontId="12" fillId="0" borderId="49" xfId="1" applyFont="1" applyFill="1" applyBorder="1" applyAlignment="1">
      <alignment horizontal="right"/>
    </xf>
    <xf numFmtId="43" fontId="3" fillId="0" borderId="81" xfId="1" applyFont="1" applyBorder="1"/>
    <xf numFmtId="0" fontId="13" fillId="0" borderId="82" xfId="0" applyFont="1" applyBorder="1" applyAlignment="1">
      <alignment horizontal="right" vertical="center"/>
    </xf>
    <xf numFmtId="0" fontId="12" fillId="0" borderId="83" xfId="0" applyFont="1" applyBorder="1"/>
    <xf numFmtId="0" fontId="12" fillId="0" borderId="84" xfId="0" applyFont="1" applyBorder="1" applyAlignment="1">
      <alignment horizontal="center"/>
    </xf>
    <xf numFmtId="43" fontId="3" fillId="0" borderId="84" xfId="1" applyFont="1" applyFill="1" applyBorder="1" applyAlignment="1">
      <alignment horizontal="right"/>
    </xf>
    <xf numFmtId="43" fontId="3" fillId="0" borderId="87" xfId="1" applyFont="1" applyFill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2" fillId="0" borderId="85" xfId="0" applyFont="1" applyBorder="1" applyAlignment="1">
      <alignment horizontal="center" vertical="center"/>
    </xf>
    <xf numFmtId="0" fontId="12" fillId="0" borderId="86" xfId="0" applyFont="1" applyBorder="1" applyAlignment="1">
      <alignment horizontal="center" vertical="center"/>
    </xf>
    <xf numFmtId="0" fontId="12" fillId="0" borderId="83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/>
    </xf>
    <xf numFmtId="0" fontId="12" fillId="0" borderId="24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7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distributed"/>
    </xf>
    <xf numFmtId="0" fontId="3" fillId="0" borderId="2" xfId="0" applyFont="1" applyBorder="1" applyAlignment="1">
      <alignment horizontal="center" vertical="distributed"/>
    </xf>
    <xf numFmtId="0" fontId="3" fillId="0" borderId="3" xfId="0" applyFont="1" applyBorder="1" applyAlignment="1">
      <alignment horizontal="center" vertical="distributed"/>
    </xf>
    <xf numFmtId="0" fontId="3" fillId="0" borderId="33" xfId="0" applyFont="1" applyBorder="1" applyAlignment="1">
      <alignment horizontal="center" vertical="distributed"/>
    </xf>
    <xf numFmtId="0" fontId="3" fillId="0" borderId="34" xfId="0" applyFont="1" applyBorder="1" applyAlignment="1">
      <alignment horizontal="center" vertical="distributed"/>
    </xf>
    <xf numFmtId="0" fontId="3" fillId="0" borderId="35" xfId="0" applyFont="1" applyBorder="1" applyAlignment="1">
      <alignment horizontal="center" vertical="distributed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distributed"/>
    </xf>
    <xf numFmtId="0" fontId="3" fillId="0" borderId="8" xfId="0" applyFont="1" applyBorder="1" applyAlignment="1">
      <alignment horizontal="center" vertical="distributed"/>
    </xf>
    <xf numFmtId="0" fontId="3" fillId="0" borderId="9" xfId="0" applyFont="1" applyBorder="1" applyAlignment="1">
      <alignment horizontal="center" vertical="distributed"/>
    </xf>
    <xf numFmtId="0" fontId="3" fillId="0" borderId="33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3" xfId="0" quotePrefix="1" applyFont="1" applyBorder="1" applyAlignment="1">
      <alignment horizontal="center"/>
    </xf>
    <xf numFmtId="0" fontId="3" fillId="0" borderId="34" xfId="0" quotePrefix="1" applyFont="1" applyBorder="1" applyAlignment="1">
      <alignment horizontal="center"/>
    </xf>
    <xf numFmtId="167" fontId="4" fillId="0" borderId="5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4" fontId="2" fillId="0" borderId="0" xfId="0" quotePrefix="1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distributed"/>
    </xf>
    <xf numFmtId="0" fontId="2" fillId="0" borderId="0" xfId="0" applyFont="1" applyBorder="1" applyAlignment="1">
      <alignment horizontal="center" vertical="distributed"/>
    </xf>
    <xf numFmtId="0" fontId="2" fillId="0" borderId="32" xfId="0" applyFont="1" applyBorder="1" applyAlignment="1">
      <alignment horizontal="center" vertical="distributed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0" fontId="36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36" fillId="0" borderId="4" xfId="0" applyFont="1" applyFill="1" applyBorder="1" applyAlignment="1">
      <alignment horizontal="center" vertical="distributed"/>
    </xf>
    <xf numFmtId="0" fontId="36" fillId="0" borderId="0" xfId="0" applyFont="1" applyFill="1" applyBorder="1" applyAlignment="1">
      <alignment horizontal="center" vertical="distributed"/>
    </xf>
    <xf numFmtId="0" fontId="36" fillId="0" borderId="32" xfId="0" applyFont="1" applyFill="1" applyBorder="1" applyAlignment="1">
      <alignment horizontal="center" vertical="distributed"/>
    </xf>
    <xf numFmtId="0" fontId="36" fillId="0" borderId="8" xfId="0" applyFont="1" applyFill="1" applyBorder="1" applyAlignment="1">
      <alignment horizontal="center" vertical="distributed"/>
    </xf>
    <xf numFmtId="0" fontId="36" fillId="0" borderId="9" xfId="0" applyFont="1" applyFill="1" applyBorder="1" applyAlignment="1">
      <alignment horizontal="center" vertical="distributed"/>
    </xf>
    <xf numFmtId="0" fontId="36" fillId="0" borderId="33" xfId="0" applyFont="1" applyFill="1" applyBorder="1" applyAlignment="1">
      <alignment horizontal="center"/>
    </xf>
    <xf numFmtId="0" fontId="36" fillId="0" borderId="35" xfId="0" applyFont="1" applyFill="1" applyBorder="1" applyAlignment="1">
      <alignment horizontal="center"/>
    </xf>
    <xf numFmtId="0" fontId="36" fillId="0" borderId="33" xfId="0" quotePrefix="1" applyFont="1" applyFill="1" applyBorder="1" applyAlignment="1">
      <alignment horizontal="center"/>
    </xf>
    <xf numFmtId="0" fontId="36" fillId="0" borderId="34" xfId="0" applyFont="1" applyFill="1" applyBorder="1" applyAlignment="1">
      <alignment horizontal="center"/>
    </xf>
    <xf numFmtId="0" fontId="36" fillId="0" borderId="1" xfId="0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distributed"/>
    </xf>
    <xf numFmtId="0" fontId="36" fillId="0" borderId="2" xfId="0" applyFont="1" applyFill="1" applyBorder="1" applyAlignment="1">
      <alignment horizontal="center" vertical="distributed"/>
    </xf>
    <xf numFmtId="0" fontId="36" fillId="0" borderId="3" xfId="0" applyFont="1" applyFill="1" applyBorder="1" applyAlignment="1">
      <alignment horizontal="center" vertical="distributed"/>
    </xf>
    <xf numFmtId="0" fontId="36" fillId="0" borderId="33" xfId="0" applyFont="1" applyFill="1" applyBorder="1" applyAlignment="1">
      <alignment horizontal="center" vertical="distributed"/>
    </xf>
    <xf numFmtId="0" fontId="36" fillId="0" borderId="34" xfId="0" applyFont="1" applyFill="1" applyBorder="1" applyAlignment="1">
      <alignment horizontal="center" vertical="distributed"/>
    </xf>
    <xf numFmtId="0" fontId="36" fillId="0" borderId="35" xfId="0" applyFont="1" applyFill="1" applyBorder="1" applyAlignment="1">
      <alignment horizontal="center" vertical="distributed"/>
    </xf>
    <xf numFmtId="0" fontId="36" fillId="0" borderId="5" xfId="0" applyFont="1" applyFill="1" applyBorder="1" applyAlignment="1">
      <alignment horizontal="center"/>
    </xf>
    <xf numFmtId="0" fontId="36" fillId="0" borderId="6" xfId="0" applyFont="1" applyFill="1" applyBorder="1" applyAlignment="1">
      <alignment horizontal="center"/>
    </xf>
    <xf numFmtId="0" fontId="36" fillId="0" borderId="7" xfId="0" applyFont="1" applyFill="1" applyBorder="1" applyAlignment="1">
      <alignment horizontal="center"/>
    </xf>
    <xf numFmtId="0" fontId="36" fillId="0" borderId="4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wrapText="1"/>
    </xf>
    <xf numFmtId="0" fontId="92" fillId="0" borderId="0" xfId="0" applyFont="1" applyFill="1" applyAlignment="1">
      <alignment horizontal="center"/>
    </xf>
    <xf numFmtId="0" fontId="92" fillId="0" borderId="0" xfId="0" applyFont="1" applyFill="1" applyAlignment="1">
      <alignment horizontal="center" wrapText="1"/>
    </xf>
    <xf numFmtId="182" fontId="92" fillId="0" borderId="0" xfId="0" applyNumberFormat="1" applyFont="1" applyFill="1" applyAlignment="1">
      <alignment horizontal="center"/>
    </xf>
    <xf numFmtId="0" fontId="100" fillId="0" borderId="0" xfId="0" applyFont="1" applyFill="1" applyAlignment="1">
      <alignment horizontal="center"/>
    </xf>
    <xf numFmtId="0" fontId="100" fillId="0" borderId="0" xfId="0" applyFont="1" applyFill="1" applyAlignment="1">
      <alignment horizontal="center" wrapText="1"/>
    </xf>
    <xf numFmtId="182" fontId="100" fillId="0" borderId="0" xfId="0" applyNumberFormat="1" applyFont="1" applyFill="1" applyAlignment="1">
      <alignment horizontal="center"/>
    </xf>
    <xf numFmtId="0" fontId="92" fillId="0" borderId="4" xfId="0" applyFont="1" applyFill="1" applyBorder="1" applyAlignment="1">
      <alignment horizontal="center" vertical="distributed"/>
    </xf>
    <xf numFmtId="0" fontId="92" fillId="0" borderId="0" xfId="0" applyFont="1" applyFill="1" applyBorder="1" applyAlignment="1">
      <alignment horizontal="center" vertical="distributed"/>
    </xf>
    <xf numFmtId="0" fontId="92" fillId="0" borderId="0" xfId="0" applyFont="1" applyFill="1" applyBorder="1" applyAlignment="1">
      <alignment horizontal="center" vertical="distributed" wrapText="1"/>
    </xf>
    <xf numFmtId="0" fontId="92" fillId="0" borderId="32" xfId="0" applyFont="1" applyFill="1" applyBorder="1" applyAlignment="1">
      <alignment horizontal="center" vertical="distributed"/>
    </xf>
    <xf numFmtId="0" fontId="53" fillId="0" borderId="33" xfId="0" quotePrefix="1" applyFont="1" applyFill="1" applyBorder="1" applyAlignment="1">
      <alignment horizontal="center" vertical="center"/>
    </xf>
    <xf numFmtId="0" fontId="53" fillId="0" borderId="34" xfId="0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/>
    </xf>
    <xf numFmtId="0" fontId="53" fillId="0" borderId="2" xfId="0" applyFont="1" applyFill="1" applyBorder="1" applyAlignment="1">
      <alignment horizontal="center" vertical="center"/>
    </xf>
    <xf numFmtId="0" fontId="53" fillId="0" borderId="4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182" fontId="53" fillId="0" borderId="1" xfId="0" applyNumberFormat="1" applyFont="1" applyFill="1" applyBorder="1" applyAlignment="1">
      <alignment horizontal="center" vertical="center"/>
    </xf>
    <xf numFmtId="182" fontId="53" fillId="0" borderId="2" xfId="0" applyNumberFormat="1" applyFont="1" applyFill="1" applyBorder="1" applyAlignment="1">
      <alignment horizontal="center" vertical="center"/>
    </xf>
    <xf numFmtId="182" fontId="53" fillId="0" borderId="3" xfId="0" applyNumberFormat="1" applyFont="1" applyFill="1" applyBorder="1" applyAlignment="1">
      <alignment horizontal="center" vertical="center"/>
    </xf>
    <xf numFmtId="182" fontId="53" fillId="0" borderId="33" xfId="0" applyNumberFormat="1" applyFont="1" applyFill="1" applyBorder="1" applyAlignment="1">
      <alignment horizontal="center" vertical="center"/>
    </xf>
    <xf numFmtId="182" fontId="53" fillId="0" borderId="34" xfId="0" applyNumberFormat="1" applyFont="1" applyFill="1" applyBorder="1" applyAlignment="1">
      <alignment horizontal="center" vertical="center"/>
    </xf>
    <xf numFmtId="182" fontId="53" fillId="0" borderId="35" xfId="0" applyNumberFormat="1" applyFont="1" applyFill="1" applyBorder="1" applyAlignment="1">
      <alignment horizontal="center" vertical="center"/>
    </xf>
    <xf numFmtId="0" fontId="53" fillId="0" borderId="5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center" vertical="center"/>
    </xf>
    <xf numFmtId="0" fontId="53" fillId="0" borderId="7" xfId="0" applyFont="1" applyFill="1" applyBorder="1" applyAlignment="1">
      <alignment horizontal="center" vertical="center"/>
    </xf>
    <xf numFmtId="0" fontId="53" fillId="0" borderId="8" xfId="0" applyFont="1" applyFill="1" applyBorder="1" applyAlignment="1">
      <alignment horizontal="center" vertical="center"/>
    </xf>
    <xf numFmtId="0" fontId="53" fillId="0" borderId="9" xfId="0" applyFont="1" applyFill="1" applyBorder="1" applyAlignment="1">
      <alignment horizontal="center" vertical="center"/>
    </xf>
    <xf numFmtId="0" fontId="53" fillId="0" borderId="33" xfId="0" applyFont="1" applyFill="1" applyBorder="1" applyAlignment="1">
      <alignment horizontal="center" vertical="center"/>
    </xf>
    <xf numFmtId="0" fontId="53" fillId="0" borderId="35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34" xfId="0" applyFont="1" applyBorder="1" applyAlignment="1">
      <alignment horizontal="center"/>
    </xf>
    <xf numFmtId="49" fontId="35" fillId="0" borderId="33" xfId="0" applyNumberFormat="1" applyFont="1" applyBorder="1" applyAlignment="1">
      <alignment horizontal="center"/>
    </xf>
    <xf numFmtId="49" fontId="35" fillId="0" borderId="34" xfId="0" applyNumberFormat="1" applyFont="1" applyBorder="1" applyAlignment="1">
      <alignment horizontal="center"/>
    </xf>
    <xf numFmtId="0" fontId="35" fillId="0" borderId="4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165" fontId="35" fillId="0" borderId="32" xfId="0" applyNumberFormat="1" applyFont="1" applyBorder="1" applyAlignment="1">
      <alignment horizontal="center"/>
    </xf>
    <xf numFmtId="0" fontId="35" fillId="0" borderId="4" xfId="0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35" fillId="0" borderId="5" xfId="0" applyFont="1" applyBorder="1" applyAlignment="1">
      <alignment horizontal="center"/>
    </xf>
    <xf numFmtId="0" fontId="35" fillId="0" borderId="6" xfId="0" applyFont="1" applyBorder="1" applyAlignment="1">
      <alignment horizontal="center"/>
    </xf>
    <xf numFmtId="0" fontId="35" fillId="0" borderId="7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Border="1" applyAlignment="1"/>
    <xf numFmtId="0" fontId="4" fillId="0" borderId="10" xfId="0" applyFont="1" applyBorder="1" applyAlignment="1">
      <alignment horizontal="center"/>
    </xf>
    <xf numFmtId="165" fontId="2" fillId="0" borderId="0" xfId="0" quotePrefix="1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165" fontId="6" fillId="0" borderId="0" xfId="0" quotePrefix="1" applyNumberFormat="1" applyFont="1" applyBorder="1" applyAlignment="1">
      <alignment horizontal="center" wrapText="1"/>
    </xf>
    <xf numFmtId="0" fontId="54" fillId="0" borderId="0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distributed"/>
    </xf>
    <xf numFmtId="0" fontId="6" fillId="0" borderId="2" xfId="0" applyFont="1" applyBorder="1" applyAlignment="1">
      <alignment horizontal="center" vertical="distributed"/>
    </xf>
    <xf numFmtId="0" fontId="6" fillId="0" borderId="3" xfId="0" applyFont="1" applyBorder="1" applyAlignment="1">
      <alignment horizontal="center" vertical="distributed"/>
    </xf>
    <xf numFmtId="0" fontId="6" fillId="0" borderId="33" xfId="0" applyFont="1" applyBorder="1" applyAlignment="1">
      <alignment horizontal="center" vertical="distributed"/>
    </xf>
    <xf numFmtId="0" fontId="6" fillId="0" borderId="34" xfId="0" applyFont="1" applyBorder="1" applyAlignment="1">
      <alignment horizontal="center" vertical="distributed"/>
    </xf>
    <xf numFmtId="0" fontId="6" fillId="0" borderId="35" xfId="0" applyFont="1" applyBorder="1" applyAlignment="1">
      <alignment horizontal="center" vertical="distributed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3" xfId="0" quotePrefix="1" applyFont="1" applyBorder="1" applyAlignment="1">
      <alignment horizontal="center"/>
    </xf>
    <xf numFmtId="0" fontId="6" fillId="0" borderId="0" xfId="0" quotePrefix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distributed"/>
    </xf>
    <xf numFmtId="0" fontId="6" fillId="0" borderId="8" xfId="0" applyFont="1" applyBorder="1" applyAlignment="1">
      <alignment horizontal="center" vertical="distributed"/>
    </xf>
    <xf numFmtId="0" fontId="6" fillId="0" borderId="9" xfId="0" applyFont="1" applyBorder="1" applyAlignment="1">
      <alignment horizontal="center" vertical="distributed"/>
    </xf>
    <xf numFmtId="0" fontId="6" fillId="0" borderId="33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0" xfId="0" applyFont="1" applyBorder="1" applyAlignment="1">
      <alignment horizontal="center" vertical="distributed"/>
    </xf>
    <xf numFmtId="0" fontId="6" fillId="0" borderId="32" xfId="0" applyFont="1" applyBorder="1" applyAlignment="1">
      <alignment horizontal="center" vertical="distributed"/>
    </xf>
    <xf numFmtId="0" fontId="18" fillId="0" borderId="33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21" fillId="0" borderId="33" xfId="0" quotePrefix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32" xfId="0" applyFont="1" applyBorder="1" applyAlignment="1">
      <alignment horizontal="center"/>
    </xf>
    <xf numFmtId="0" fontId="18" fillId="0" borderId="0" xfId="0" quotePrefix="1" applyFont="1" applyBorder="1" applyAlignment="1">
      <alignment horizontal="center" vertical="center"/>
    </xf>
    <xf numFmtId="0" fontId="18" fillId="0" borderId="32" xfId="0" quotePrefix="1" applyFont="1" applyBorder="1" applyAlignment="1">
      <alignment horizontal="center" vertical="center"/>
    </xf>
    <xf numFmtId="0" fontId="18" fillId="0" borderId="34" xfId="0" quotePrefix="1" applyFont="1" applyBorder="1" applyAlignment="1">
      <alignment horizontal="center" vertical="center"/>
    </xf>
    <xf numFmtId="0" fontId="18" fillId="0" borderId="35" xfId="0" quotePrefix="1" applyFont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32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6" fillId="0" borderId="34" xfId="0" applyFont="1" applyBorder="1" applyAlignment="1">
      <alignment horizontal="left" shrinkToFi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13" xfId="0" quotePrefix="1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57" fillId="3" borderId="1" xfId="0" applyFont="1" applyFill="1" applyBorder="1" applyAlignment="1">
      <alignment horizontal="right" vertical="center"/>
    </xf>
    <xf numFmtId="0" fontId="57" fillId="3" borderId="2" xfId="0" quotePrefix="1" applyFont="1" applyFill="1" applyBorder="1" applyAlignment="1">
      <alignment horizontal="right" vertical="center"/>
    </xf>
    <xf numFmtId="0" fontId="57" fillId="3" borderId="3" xfId="0" quotePrefix="1" applyFont="1" applyFill="1" applyBorder="1" applyAlignment="1">
      <alignment horizontal="right" vertical="center"/>
    </xf>
    <xf numFmtId="0" fontId="57" fillId="3" borderId="55" xfId="0" applyFont="1" applyFill="1" applyBorder="1" applyAlignment="1">
      <alignment horizontal="right" vertical="center"/>
    </xf>
    <xf numFmtId="0" fontId="57" fillId="3" borderId="56" xfId="0" quotePrefix="1" applyFont="1" applyFill="1" applyBorder="1" applyAlignment="1">
      <alignment horizontal="right" vertical="center"/>
    </xf>
    <xf numFmtId="0" fontId="57" fillId="3" borderId="57" xfId="0" quotePrefix="1" applyFont="1" applyFill="1" applyBorder="1" applyAlignment="1">
      <alignment horizontal="right" vertical="center"/>
    </xf>
    <xf numFmtId="0" fontId="57" fillId="3" borderId="58" xfId="0" quotePrefix="1" applyFont="1" applyFill="1" applyBorder="1" applyAlignment="1">
      <alignment horizontal="right" vertical="center"/>
    </xf>
    <xf numFmtId="0" fontId="57" fillId="3" borderId="59" xfId="0" applyFont="1" applyFill="1" applyBorder="1" applyAlignment="1">
      <alignment horizontal="right" vertical="center"/>
    </xf>
    <xf numFmtId="0" fontId="57" fillId="3" borderId="60" xfId="0" quotePrefix="1" applyFont="1" applyFill="1" applyBorder="1" applyAlignment="1">
      <alignment horizontal="right" vertical="center"/>
    </xf>
    <xf numFmtId="0" fontId="57" fillId="3" borderId="41" xfId="0" applyFont="1" applyFill="1" applyBorder="1" applyAlignment="1">
      <alignment horizontal="right" vertical="center"/>
    </xf>
    <xf numFmtId="0" fontId="57" fillId="3" borderId="62" xfId="0" quotePrefix="1" applyFont="1" applyFill="1" applyBorder="1" applyAlignment="1">
      <alignment horizontal="right" vertical="center"/>
    </xf>
    <xf numFmtId="0" fontId="57" fillId="3" borderId="63" xfId="0" quotePrefix="1" applyFont="1" applyFill="1" applyBorder="1" applyAlignment="1">
      <alignment horizontal="right" vertical="center"/>
    </xf>
    <xf numFmtId="0" fontId="26" fillId="0" borderId="33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0" fillId="0" borderId="33" xfId="0" applyFont="1" applyFill="1" applyBorder="1" applyAlignment="1">
      <alignment horizontal="center"/>
    </xf>
    <xf numFmtId="0" fontId="0" fillId="0" borderId="34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14" fontId="31" fillId="0" borderId="10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22" fontId="31" fillId="0" borderId="10" xfId="0" applyNumberFormat="1" applyFont="1" applyFill="1" applyBorder="1" applyAlignment="1">
      <alignment horizontal="center" vertical="center" wrapText="1"/>
    </xf>
    <xf numFmtId="0" fontId="88" fillId="0" borderId="5" xfId="0" applyFont="1" applyFill="1" applyBorder="1" applyAlignment="1">
      <alignment horizontal="center" wrapText="1"/>
    </xf>
    <xf numFmtId="0" fontId="88" fillId="0" borderId="6" xfId="0" applyFont="1" applyFill="1" applyBorder="1" applyAlignment="1">
      <alignment horizontal="center" wrapText="1"/>
    </xf>
    <xf numFmtId="0" fontId="88" fillId="0" borderId="7" xfId="0" applyFont="1" applyFill="1" applyBorder="1" applyAlignment="1">
      <alignment horizontal="center" wrapText="1"/>
    </xf>
    <xf numFmtId="177" fontId="89" fillId="0" borderId="5" xfId="0" applyNumberFormat="1" applyFont="1" applyFill="1" applyBorder="1" applyAlignment="1">
      <alignment horizontal="left" vertical="center"/>
    </xf>
    <xf numFmtId="0" fontId="89" fillId="0" borderId="6" xfId="0" applyFont="1" applyFill="1" applyBorder="1" applyAlignment="1">
      <alignment horizontal="left" vertical="center"/>
    </xf>
    <xf numFmtId="0" fontId="89" fillId="0" borderId="7" xfId="0" applyFont="1" applyFill="1" applyBorder="1" applyAlignment="1">
      <alignment horizontal="left" vertical="center"/>
    </xf>
    <xf numFmtId="0" fontId="50" fillId="0" borderId="4" xfId="0" applyFont="1" applyFill="1" applyBorder="1" applyAlignment="1">
      <alignment horizontal="center"/>
    </xf>
    <xf numFmtId="0" fontId="50" fillId="0" borderId="0" xfId="0" applyFont="1" applyFill="1" applyBorder="1" applyAlignment="1">
      <alignment horizontal="center"/>
    </xf>
    <xf numFmtId="0" fontId="50" fillId="0" borderId="32" xfId="0" applyFont="1" applyFill="1" applyBorder="1" applyAlignment="1">
      <alignment horizontal="center"/>
    </xf>
    <xf numFmtId="165" fontId="16" fillId="0" borderId="4" xfId="0" applyNumberFormat="1" applyFont="1" applyFill="1" applyBorder="1" applyAlignment="1">
      <alignment horizontal="center"/>
    </xf>
    <xf numFmtId="165" fontId="16" fillId="0" borderId="0" xfId="0" applyNumberFormat="1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 vertical="center" wrapText="1"/>
    </xf>
    <xf numFmtId="0" fontId="47" fillId="0" borderId="9" xfId="0" applyFont="1" applyFill="1" applyBorder="1" applyAlignment="1">
      <alignment horizontal="center" vertical="center"/>
    </xf>
    <xf numFmtId="0" fontId="47" fillId="0" borderId="36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/>
    </xf>
    <xf numFmtId="0" fontId="32" fillId="0" borderId="8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79" fillId="0" borderId="9" xfId="0" applyFont="1" applyFill="1" applyBorder="1" applyAlignment="1">
      <alignment horizontal="center" vertical="center"/>
    </xf>
    <xf numFmtId="0" fontId="79" fillId="0" borderId="36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177" fontId="89" fillId="0" borderId="5" xfId="0" applyNumberFormat="1" applyFont="1" applyFill="1" applyBorder="1" applyAlignment="1">
      <alignment horizontal="left"/>
    </xf>
    <xf numFmtId="177" fontId="89" fillId="0" borderId="6" xfId="0" applyNumberFormat="1" applyFont="1" applyFill="1" applyBorder="1" applyAlignment="1">
      <alignment horizontal="left"/>
    </xf>
    <xf numFmtId="177" fontId="89" fillId="0" borderId="7" xfId="0" applyNumberFormat="1" applyFont="1" applyFill="1" applyBorder="1" applyAlignment="1">
      <alignment horizontal="left"/>
    </xf>
    <xf numFmtId="165" fontId="63" fillId="0" borderId="4" xfId="0" applyNumberFormat="1" applyFont="1" applyFill="1" applyBorder="1" applyAlignment="1">
      <alignment horizontal="center"/>
    </xf>
    <xf numFmtId="165" fontId="63" fillId="0" borderId="0" xfId="0" applyNumberFormat="1" applyFont="1" applyFill="1" applyBorder="1" applyAlignment="1">
      <alignment horizontal="center"/>
    </xf>
    <xf numFmtId="0" fontId="89" fillId="0" borderId="5" xfId="0" applyFont="1" applyFill="1" applyBorder="1" applyAlignment="1">
      <alignment horizontal="center" wrapText="1"/>
    </xf>
    <xf numFmtId="0" fontId="89" fillId="0" borderId="6" xfId="0" applyFont="1" applyFill="1" applyBorder="1" applyAlignment="1">
      <alignment horizontal="center" wrapText="1"/>
    </xf>
    <xf numFmtId="0" fontId="89" fillId="0" borderId="7" xfId="0" applyFont="1" applyFill="1" applyBorder="1" applyAlignment="1">
      <alignment horizontal="center" wrapText="1"/>
    </xf>
    <xf numFmtId="0" fontId="79" fillId="0" borderId="10" xfId="0" applyFont="1" applyFill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distributed"/>
    </xf>
    <xf numFmtId="0" fontId="49" fillId="0" borderId="2" xfId="0" applyFont="1" applyBorder="1" applyAlignment="1">
      <alignment horizontal="center" vertical="distributed"/>
    </xf>
    <xf numFmtId="0" fontId="49" fillId="0" borderId="3" xfId="0" applyFont="1" applyBorder="1" applyAlignment="1">
      <alignment horizontal="center" vertical="distributed"/>
    </xf>
    <xf numFmtId="0" fontId="49" fillId="0" borderId="33" xfId="0" applyFont="1" applyBorder="1" applyAlignment="1">
      <alignment horizontal="center" vertical="distributed"/>
    </xf>
    <xf numFmtId="0" fontId="49" fillId="0" borderId="34" xfId="0" applyFont="1" applyBorder="1" applyAlignment="1">
      <alignment horizontal="center" vertical="distributed"/>
    </xf>
    <xf numFmtId="0" fontId="49" fillId="0" borderId="35" xfId="0" applyFont="1" applyBorder="1" applyAlignment="1">
      <alignment horizontal="center" vertical="distributed"/>
    </xf>
    <xf numFmtId="0" fontId="49" fillId="0" borderId="4" xfId="0" quotePrefix="1" applyFont="1" applyBorder="1" applyAlignment="1">
      <alignment horizontal="center"/>
    </xf>
    <xf numFmtId="0" fontId="49" fillId="0" borderId="0" xfId="0" quotePrefix="1" applyFont="1" applyBorder="1" applyAlignment="1">
      <alignment horizontal="center"/>
    </xf>
    <xf numFmtId="0" fontId="13" fillId="0" borderId="4" xfId="0" applyFont="1" applyBorder="1" applyAlignment="1">
      <alignment horizontal="center" vertical="distributed"/>
    </xf>
    <xf numFmtId="0" fontId="13" fillId="0" borderId="0" xfId="0" applyFont="1" applyBorder="1" applyAlignment="1">
      <alignment horizontal="center" vertical="distributed"/>
    </xf>
    <xf numFmtId="0" fontId="49" fillId="0" borderId="0" xfId="0" applyFont="1" applyBorder="1" applyAlignment="1">
      <alignment horizontal="center" vertical="distributed"/>
    </xf>
    <xf numFmtId="0" fontId="49" fillId="0" borderId="32" xfId="0" applyFont="1" applyBorder="1" applyAlignment="1">
      <alignment horizontal="center" vertical="distributed"/>
    </xf>
    <xf numFmtId="0" fontId="49" fillId="0" borderId="4" xfId="0" applyFont="1" applyBorder="1" applyAlignment="1">
      <alignment horizontal="center" vertical="distributed"/>
    </xf>
    <xf numFmtId="0" fontId="49" fillId="0" borderId="5" xfId="0" applyFont="1" applyBorder="1" applyAlignment="1">
      <alignment horizontal="center"/>
    </xf>
    <xf numFmtId="0" fontId="49" fillId="0" borderId="6" xfId="0" applyFont="1" applyBorder="1" applyAlignment="1">
      <alignment horizontal="center"/>
    </xf>
    <xf numFmtId="0" fontId="49" fillId="0" borderId="7" xfId="0" applyFont="1" applyBorder="1" applyAlignment="1">
      <alignment horizontal="center"/>
    </xf>
    <xf numFmtId="0" fontId="49" fillId="0" borderId="1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4" xfId="0" applyFont="1" applyBorder="1" applyAlignment="1">
      <alignment horizontal="center"/>
    </xf>
    <xf numFmtId="0" fontId="49" fillId="0" borderId="0" xfId="0" applyFont="1" applyBorder="1" applyAlignment="1">
      <alignment horizontal="center"/>
    </xf>
    <xf numFmtId="0" fontId="49" fillId="0" borderId="8" xfId="0" applyFont="1" applyBorder="1" applyAlignment="1">
      <alignment horizontal="center" vertical="distributed"/>
    </xf>
    <xf numFmtId="0" fontId="49" fillId="0" borderId="9" xfId="0" applyFont="1" applyBorder="1" applyAlignment="1">
      <alignment horizontal="center" vertical="distributed"/>
    </xf>
    <xf numFmtId="0" fontId="49" fillId="0" borderId="33" xfId="0" applyFont="1" applyBorder="1" applyAlignment="1">
      <alignment horizontal="center"/>
    </xf>
    <xf numFmtId="0" fontId="49" fillId="0" borderId="3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175" fontId="49" fillId="0" borderId="33" xfId="5" quotePrefix="1" applyNumberFormat="1" applyFont="1" applyBorder="1" applyAlignment="1">
      <alignment horizontal="center" vertical="center"/>
    </xf>
    <xf numFmtId="175" fontId="49" fillId="0" borderId="34" xfId="5" quotePrefix="1" applyNumberFormat="1" applyFont="1" applyBorder="1" applyAlignment="1">
      <alignment horizontal="center" vertical="center"/>
    </xf>
    <xf numFmtId="175" fontId="49" fillId="0" borderId="35" xfId="5" quotePrefix="1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175" fontId="49" fillId="0" borderId="1" xfId="0" applyNumberFormat="1" applyFont="1" applyBorder="1" applyAlignment="1">
      <alignment horizontal="center"/>
    </xf>
    <xf numFmtId="175" fontId="49" fillId="0" borderId="2" xfId="0" applyNumberFormat="1" applyFont="1" applyBorder="1" applyAlignment="1">
      <alignment horizontal="center"/>
    </xf>
    <xf numFmtId="175" fontId="49" fillId="0" borderId="3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75" fontId="12" fillId="0" borderId="33" xfId="5" quotePrefix="1" applyNumberFormat="1" applyFont="1" applyFill="1" applyBorder="1" applyAlignment="1">
      <alignment horizontal="center" vertical="center"/>
    </xf>
    <xf numFmtId="175" fontId="12" fillId="0" borderId="34" xfId="5" quotePrefix="1" applyNumberFormat="1" applyFont="1" applyFill="1" applyBorder="1" applyAlignment="1">
      <alignment horizontal="center" vertical="center"/>
    </xf>
    <xf numFmtId="175" fontId="12" fillId="0" borderId="35" xfId="5" quotePrefix="1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75" fontId="12" fillId="0" borderId="1" xfId="0" applyNumberFormat="1" applyFont="1" applyFill="1" applyBorder="1" applyAlignment="1">
      <alignment horizontal="center"/>
    </xf>
    <xf numFmtId="175" fontId="12" fillId="0" borderId="2" xfId="0" applyNumberFormat="1" applyFont="1" applyFill="1" applyBorder="1" applyAlignment="1">
      <alignment horizontal="center"/>
    </xf>
    <xf numFmtId="175" fontId="12" fillId="0" borderId="3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distributed" shrinkToFit="1"/>
    </xf>
    <xf numFmtId="0" fontId="12" fillId="0" borderId="2" xfId="0" applyFont="1" applyFill="1" applyBorder="1" applyAlignment="1">
      <alignment horizontal="center" vertical="distributed" shrinkToFit="1"/>
    </xf>
    <xf numFmtId="0" fontId="12" fillId="0" borderId="3" xfId="0" applyFont="1" applyFill="1" applyBorder="1" applyAlignment="1">
      <alignment horizontal="center" vertical="distributed" shrinkToFit="1"/>
    </xf>
    <xf numFmtId="0" fontId="12" fillId="0" borderId="33" xfId="0" applyFont="1" applyFill="1" applyBorder="1" applyAlignment="1">
      <alignment horizontal="center" vertical="distributed" shrinkToFit="1"/>
    </xf>
    <xf numFmtId="0" fontId="12" fillId="0" borderId="34" xfId="0" applyFont="1" applyFill="1" applyBorder="1" applyAlignment="1">
      <alignment horizontal="center" vertical="distributed" shrinkToFit="1"/>
    </xf>
    <xf numFmtId="0" fontId="12" fillId="0" borderId="35" xfId="0" applyFont="1" applyFill="1" applyBorder="1" applyAlignment="1">
      <alignment horizontal="center" vertical="distributed" shrinkToFit="1"/>
    </xf>
    <xf numFmtId="0" fontId="12" fillId="0" borderId="33" xfId="0" quotePrefix="1" applyFont="1" applyFill="1" applyBorder="1" applyAlignment="1">
      <alignment horizontal="center" shrinkToFit="1"/>
    </xf>
    <xf numFmtId="0" fontId="12" fillId="0" borderId="34" xfId="0" quotePrefix="1" applyFont="1" applyFill="1" applyBorder="1" applyAlignment="1">
      <alignment horizontal="center" shrinkToFit="1"/>
    </xf>
    <xf numFmtId="0" fontId="3" fillId="0" borderId="0" xfId="0" applyFont="1" applyFill="1" applyAlignment="1">
      <alignment horizontal="center"/>
    </xf>
    <xf numFmtId="0" fontId="3" fillId="0" borderId="4" xfId="0" applyFont="1" applyFill="1" applyBorder="1" applyAlignment="1">
      <alignment horizontal="center" vertical="distributed"/>
    </xf>
    <xf numFmtId="0" fontId="3" fillId="0" borderId="0" xfId="0" applyFont="1" applyFill="1" applyBorder="1" applyAlignment="1">
      <alignment horizontal="center" vertical="distributed"/>
    </xf>
    <xf numFmtId="0" fontId="3" fillId="0" borderId="32" xfId="0" applyFont="1" applyFill="1" applyBorder="1" applyAlignment="1">
      <alignment horizontal="center" vertical="distributed"/>
    </xf>
    <xf numFmtId="0" fontId="12" fillId="0" borderId="5" xfId="0" applyFont="1" applyFill="1" applyBorder="1" applyAlignment="1">
      <alignment horizontal="center" shrinkToFit="1"/>
    </xf>
    <xf numFmtId="0" fontId="12" fillId="0" borderId="6" xfId="0" applyFont="1" applyFill="1" applyBorder="1" applyAlignment="1">
      <alignment horizontal="center" shrinkToFit="1"/>
    </xf>
    <xf numFmtId="0" fontId="12" fillId="0" borderId="7" xfId="0" applyFont="1" applyFill="1" applyBorder="1" applyAlignment="1">
      <alignment horizont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shrinkToFit="1"/>
    </xf>
    <xf numFmtId="0" fontId="12" fillId="0" borderId="0" xfId="0" applyFont="1" applyFill="1" applyBorder="1" applyAlignment="1">
      <alignment horizontal="center" shrinkToFit="1"/>
    </xf>
    <xf numFmtId="0" fontId="12" fillId="0" borderId="4" xfId="0" applyFont="1" applyFill="1" applyBorder="1" applyAlignment="1">
      <alignment horizontal="center" vertical="distributed" shrinkToFit="1"/>
    </xf>
    <xf numFmtId="0" fontId="12" fillId="0" borderId="8" xfId="0" applyFont="1" applyFill="1" applyBorder="1" applyAlignment="1">
      <alignment horizontal="center" vertical="distributed" shrinkToFit="1"/>
    </xf>
    <xf numFmtId="0" fontId="12" fillId="0" borderId="9" xfId="0" applyFont="1" applyFill="1" applyBorder="1" applyAlignment="1">
      <alignment horizontal="center" vertical="distributed" shrinkToFit="1"/>
    </xf>
    <xf numFmtId="0" fontId="12" fillId="0" borderId="33" xfId="0" applyFont="1" applyFill="1" applyBorder="1" applyAlignment="1">
      <alignment horizontal="center" shrinkToFit="1"/>
    </xf>
    <xf numFmtId="0" fontId="12" fillId="0" borderId="35" xfId="0" applyFont="1" applyFill="1" applyBorder="1" applyAlignment="1">
      <alignment horizontal="center" shrinkToFit="1"/>
    </xf>
    <xf numFmtId="0" fontId="12" fillId="0" borderId="32" xfId="4" applyFont="1" applyBorder="1" applyAlignment="1">
      <alignment vertical="center"/>
    </xf>
    <xf numFmtId="0" fontId="12" fillId="0" borderId="35" xfId="4" applyFont="1" applyBorder="1" applyAlignment="1">
      <alignment vertical="center"/>
    </xf>
    <xf numFmtId="0" fontId="12" fillId="0" borderId="8" xfId="4" applyFont="1" applyBorder="1" applyAlignment="1">
      <alignment horizontal="center" vertical="center"/>
    </xf>
    <xf numFmtId="0" fontId="12" fillId="0" borderId="9" xfId="4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/>
    </xf>
    <xf numFmtId="0" fontId="12" fillId="0" borderId="3" xfId="4" applyFont="1" applyBorder="1" applyAlignment="1">
      <alignment horizontal="center" vertical="center"/>
    </xf>
    <xf numFmtId="0" fontId="12" fillId="0" borderId="33" xfId="4" applyFont="1" applyBorder="1" applyAlignment="1">
      <alignment horizontal="center" vertical="center"/>
    </xf>
    <xf numFmtId="0" fontId="12" fillId="0" borderId="34" xfId="4" applyFont="1" applyBorder="1" applyAlignment="1">
      <alignment horizontal="center" vertical="center"/>
    </xf>
    <xf numFmtId="0" fontId="12" fillId="0" borderId="35" xfId="4" applyFont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12" fillId="0" borderId="3" xfId="4" applyFont="1" applyBorder="1" applyAlignment="1">
      <alignment vertical="center"/>
    </xf>
    <xf numFmtId="0" fontId="12" fillId="0" borderId="5" xfId="4" applyFont="1" applyBorder="1" applyAlignment="1">
      <alignment horizontal="center"/>
    </xf>
    <xf numFmtId="0" fontId="12" fillId="0" borderId="6" xfId="4" applyFont="1" applyBorder="1" applyAlignment="1">
      <alignment horizontal="center"/>
    </xf>
    <xf numFmtId="0" fontId="12" fillId="0" borderId="7" xfId="4" applyFont="1" applyBorder="1" applyAlignment="1">
      <alignment horizontal="center"/>
    </xf>
    <xf numFmtId="0" fontId="12" fillId="0" borderId="4" xfId="4" applyFont="1" applyBorder="1" applyAlignment="1">
      <alignment horizontal="center"/>
    </xf>
    <xf numFmtId="0" fontId="12" fillId="0" borderId="32" xfId="4" applyFont="1" applyBorder="1" applyAlignment="1">
      <alignment horizontal="center"/>
    </xf>
    <xf numFmtId="0" fontId="12" fillId="0" borderId="8" xfId="4" applyFont="1" applyBorder="1" applyAlignment="1">
      <alignment horizontal="center" vertical="center" wrapText="1"/>
    </xf>
    <xf numFmtId="0" fontId="12" fillId="0" borderId="9" xfId="4" applyFont="1" applyBorder="1" applyAlignment="1">
      <alignment horizontal="center" vertical="center" wrapText="1"/>
    </xf>
    <xf numFmtId="0" fontId="12" fillId="0" borderId="36" xfId="4" applyFont="1" applyBorder="1" applyAlignment="1">
      <alignment horizontal="center" vertical="center" wrapText="1"/>
    </xf>
    <xf numFmtId="0" fontId="12" fillId="0" borderId="32" xfId="4" applyFont="1" applyBorder="1" applyAlignment="1">
      <alignment horizontal="center" vertical="center"/>
    </xf>
    <xf numFmtId="14" fontId="61" fillId="0" borderId="4" xfId="4" applyNumberFormat="1" applyFont="1" applyBorder="1" applyAlignment="1">
      <alignment horizontal="center"/>
    </xf>
    <xf numFmtId="14" fontId="61" fillId="0" borderId="32" xfId="4" applyNumberFormat="1" applyFont="1" applyBorder="1" applyAlignment="1">
      <alignment horizontal="center"/>
    </xf>
    <xf numFmtId="0" fontId="12" fillId="0" borderId="34" xfId="4" applyFont="1" applyBorder="1" applyAlignment="1">
      <alignment horizontal="center"/>
    </xf>
    <xf numFmtId="0" fontId="12" fillId="0" borderId="35" xfId="4" applyFont="1" applyBorder="1" applyAlignment="1">
      <alignment horizontal="center"/>
    </xf>
    <xf numFmtId="0" fontId="12" fillId="0" borderId="33" xfId="4" applyFont="1" applyBorder="1" applyAlignment="1">
      <alignment horizontal="center"/>
    </xf>
    <xf numFmtId="0" fontId="61" fillId="0" borderId="0" xfId="4" applyFont="1" applyBorder="1" applyAlignment="1">
      <alignment horizontal="center"/>
    </xf>
    <xf numFmtId="0" fontId="61" fillId="0" borderId="32" xfId="4" applyFont="1" applyBorder="1" applyAlignment="1">
      <alignment horizontal="center"/>
    </xf>
    <xf numFmtId="0" fontId="61" fillId="0" borderId="4" xfId="4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/>
    </xf>
    <xf numFmtId="0" fontId="45" fillId="0" borderId="32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2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1" fontId="0" fillId="0" borderId="4" xfId="0" applyNumberFormat="1" applyFont="1" applyBorder="1" applyAlignment="1">
      <alignment horizontal="center" vertical="center" wrapText="1"/>
    </xf>
    <xf numFmtId="1" fontId="0" fillId="0" borderId="32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65" fontId="43" fillId="0" borderId="0" xfId="0" applyNumberFormat="1" applyFont="1" applyBorder="1" applyAlignment="1">
      <alignment horizontal="center"/>
    </xf>
    <xf numFmtId="165" fontId="43" fillId="0" borderId="32" xfId="0" applyNumberFormat="1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" fontId="0" fillId="0" borderId="34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49" fontId="16" fillId="0" borderId="33" xfId="0" applyNumberFormat="1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horizontal="center" vertical="center" wrapText="1"/>
    </xf>
    <xf numFmtId="49" fontId="16" fillId="0" borderId="35" xfId="0" applyNumberFormat="1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/>
    </xf>
    <xf numFmtId="0" fontId="41" fillId="0" borderId="32" xfId="0" applyFont="1" applyBorder="1" applyAlignment="1">
      <alignment horizontal="center"/>
    </xf>
    <xf numFmtId="0" fontId="40" fillId="0" borderId="8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/>
    </xf>
    <xf numFmtId="0" fontId="43" fillId="0" borderId="32" xfId="0" applyFont="1" applyBorder="1" applyAlignment="1">
      <alignment horizontal="center"/>
    </xf>
    <xf numFmtId="0" fontId="46" fillId="0" borderId="4" xfId="0" quotePrefix="1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68" fillId="7" borderId="5" xfId="0" quotePrefix="1" applyFont="1" applyFill="1" applyBorder="1" applyAlignment="1">
      <alignment horizontal="center" vertical="center"/>
    </xf>
    <xf numFmtId="0" fontId="68" fillId="7" borderId="6" xfId="0" quotePrefix="1" applyFont="1" applyFill="1" applyBorder="1" applyAlignment="1">
      <alignment horizontal="center" vertical="center"/>
    </xf>
    <xf numFmtId="0" fontId="68" fillId="7" borderId="7" xfId="0" quotePrefix="1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/>
    </xf>
    <xf numFmtId="0" fontId="65" fillId="0" borderId="33" xfId="0" applyFont="1" applyFill="1" applyBorder="1" applyAlignment="1">
      <alignment horizontal="center"/>
    </xf>
    <xf numFmtId="0" fontId="65" fillId="0" borderId="35" xfId="0" applyFont="1" applyFill="1" applyBorder="1" applyAlignment="1">
      <alignment horizontal="center"/>
    </xf>
    <xf numFmtId="0" fontId="65" fillId="0" borderId="6" xfId="0" applyFont="1" applyFill="1" applyBorder="1" applyAlignment="1">
      <alignment horizontal="center"/>
    </xf>
    <xf numFmtId="0" fontId="65" fillId="0" borderId="7" xfId="0" applyFont="1" applyFill="1" applyBorder="1" applyAlignment="1">
      <alignment horizontal="center"/>
    </xf>
    <xf numFmtId="0" fontId="66" fillId="0" borderId="5" xfId="0" applyFont="1" applyFill="1" applyBorder="1" applyAlignment="1">
      <alignment horizontal="center"/>
    </xf>
    <xf numFmtId="0" fontId="66" fillId="0" borderId="6" xfId="0" applyFont="1" applyFill="1" applyBorder="1" applyAlignment="1">
      <alignment horizontal="center"/>
    </xf>
    <xf numFmtId="0" fontId="66" fillId="0" borderId="7" xfId="0" applyFont="1" applyFill="1" applyBorder="1" applyAlignment="1">
      <alignment horizontal="center"/>
    </xf>
    <xf numFmtId="0" fontId="66" fillId="0" borderId="34" xfId="0" applyFont="1" applyFill="1" applyBorder="1" applyAlignment="1">
      <alignment horizontal="center"/>
    </xf>
    <xf numFmtId="0" fontId="66" fillId="0" borderId="33" xfId="0" applyFont="1" applyFill="1" applyBorder="1" applyAlignment="1">
      <alignment horizontal="center"/>
    </xf>
    <xf numFmtId="0" fontId="66" fillId="0" borderId="35" xfId="0" applyFont="1" applyFill="1" applyBorder="1" applyAlignment="1">
      <alignment horizontal="center"/>
    </xf>
    <xf numFmtId="0" fontId="68" fillId="7" borderId="8" xfId="0" applyFont="1" applyFill="1" applyBorder="1" applyAlignment="1">
      <alignment horizontal="center" vertical="center"/>
    </xf>
    <xf numFmtId="0" fontId="68" fillId="7" borderId="9" xfId="0" applyFont="1" applyFill="1" applyBorder="1" applyAlignment="1">
      <alignment horizontal="center" vertical="center"/>
    </xf>
    <xf numFmtId="0" fontId="65" fillId="0" borderId="0" xfId="0" applyFont="1" applyFill="1" applyAlignment="1">
      <alignment horizontal="center"/>
    </xf>
    <xf numFmtId="0" fontId="66" fillId="0" borderId="0" xfId="0" applyFont="1" applyFill="1" applyAlignment="1">
      <alignment horizontal="center"/>
    </xf>
    <xf numFmtId="0" fontId="66" fillId="7" borderId="4" xfId="0" applyFont="1" applyFill="1" applyBorder="1" applyAlignment="1">
      <alignment horizontal="center"/>
    </xf>
    <xf numFmtId="0" fontId="66" fillId="7" borderId="0" xfId="0" applyFont="1" applyFill="1" applyBorder="1" applyAlignment="1">
      <alignment horizontal="center"/>
    </xf>
    <xf numFmtId="0" fontId="66" fillId="7" borderId="32" xfId="0" applyFont="1" applyFill="1" applyBorder="1" applyAlignment="1">
      <alignment horizontal="center"/>
    </xf>
    <xf numFmtId="0" fontId="68" fillId="7" borderId="10" xfId="0" applyFont="1" applyFill="1" applyBorder="1" applyAlignment="1">
      <alignment horizontal="center"/>
    </xf>
    <xf numFmtId="0" fontId="68" fillId="7" borderId="8" xfId="0" applyFont="1" applyFill="1" applyBorder="1" applyAlignment="1">
      <alignment horizontal="center" vertical="center" wrapText="1"/>
    </xf>
    <xf numFmtId="0" fontId="68" fillId="7" borderId="9" xfId="0" applyFont="1" applyFill="1" applyBorder="1" applyAlignment="1">
      <alignment horizontal="center" vertical="center" wrapText="1"/>
    </xf>
    <xf numFmtId="0" fontId="68" fillId="7" borderId="8" xfId="0" applyFont="1" applyFill="1" applyBorder="1" applyAlignment="1">
      <alignment horizontal="center" wrapText="1"/>
    </xf>
    <xf numFmtId="0" fontId="68" fillId="7" borderId="9" xfId="0" applyFont="1" applyFill="1" applyBorder="1" applyAlignment="1">
      <alignment horizontal="center" wrapText="1"/>
    </xf>
    <xf numFmtId="0" fontId="68" fillId="7" borderId="5" xfId="0" applyFont="1" applyFill="1" applyBorder="1" applyAlignment="1">
      <alignment horizontal="center"/>
    </xf>
    <xf numFmtId="0" fontId="68" fillId="7" borderId="6" xfId="0" applyFont="1" applyFill="1" applyBorder="1" applyAlignment="1">
      <alignment horizontal="center"/>
    </xf>
    <xf numFmtId="0" fontId="68" fillId="7" borderId="7" xfId="0" applyFont="1" applyFill="1" applyBorder="1" applyAlignment="1">
      <alignment horizontal="center"/>
    </xf>
    <xf numFmtId="0" fontId="68" fillId="7" borderId="1" xfId="0" applyFont="1" applyFill="1" applyBorder="1" applyAlignment="1">
      <alignment horizontal="center" vertical="center"/>
    </xf>
    <xf numFmtId="0" fontId="68" fillId="7" borderId="3" xfId="0" applyFont="1" applyFill="1" applyBorder="1" applyAlignment="1">
      <alignment horizontal="center" vertical="center"/>
    </xf>
    <xf numFmtId="0" fontId="68" fillId="7" borderId="4" xfId="0" applyFont="1" applyFill="1" applyBorder="1" applyAlignment="1">
      <alignment horizontal="center" vertical="center"/>
    </xf>
    <xf numFmtId="0" fontId="68" fillId="7" borderId="32" xfId="0" applyFont="1" applyFill="1" applyBorder="1" applyAlignment="1">
      <alignment horizontal="center" vertical="center"/>
    </xf>
    <xf numFmtId="0" fontId="65" fillId="0" borderId="0" xfId="0" applyFont="1" applyAlignment="1">
      <alignment horizontal="center"/>
    </xf>
    <xf numFmtId="0" fontId="66" fillId="0" borderId="0" xfId="0" applyFont="1" applyAlignment="1">
      <alignment horizontal="center"/>
    </xf>
    <xf numFmtId="0" fontId="107" fillId="7" borderId="5" xfId="0" applyFont="1" applyFill="1" applyBorder="1" applyAlignment="1">
      <alignment horizontal="center"/>
    </xf>
    <xf numFmtId="0" fontId="107" fillId="7" borderId="6" xfId="0" applyFont="1" applyFill="1" applyBorder="1" applyAlignment="1">
      <alignment horizontal="center"/>
    </xf>
    <xf numFmtId="0" fontId="107" fillId="7" borderId="7" xfId="0" applyFont="1" applyFill="1" applyBorder="1" applyAlignment="1">
      <alignment horizontal="center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50" fillId="0" borderId="0" xfId="0" applyFont="1" applyAlignment="1">
      <alignment horizontal="center"/>
    </xf>
    <xf numFmtId="14" fontId="27" fillId="0" borderId="34" xfId="0" quotePrefix="1" applyNumberFormat="1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165" fontId="3" fillId="0" borderId="34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3" fillId="0" borderId="33" xfId="0" quotePrefix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distributed"/>
    </xf>
    <xf numFmtId="0" fontId="2" fillId="0" borderId="0" xfId="0" applyFont="1" applyFill="1" applyBorder="1" applyAlignment="1">
      <alignment horizontal="center" vertical="distributed"/>
    </xf>
    <xf numFmtId="0" fontId="2" fillId="0" borderId="32" xfId="0" applyFont="1" applyFill="1" applyBorder="1" applyAlignment="1">
      <alignment horizontal="center" vertical="distributed"/>
    </xf>
    <xf numFmtId="0" fontId="3" fillId="0" borderId="2" xfId="0" applyFont="1" applyFill="1" applyBorder="1" applyAlignment="1">
      <alignment horizontal="center" vertical="distributed"/>
    </xf>
    <xf numFmtId="0" fontId="3" fillId="0" borderId="3" xfId="0" applyFont="1" applyFill="1" applyBorder="1" applyAlignment="1">
      <alignment horizontal="center" vertical="distributed"/>
    </xf>
    <xf numFmtId="0" fontId="3" fillId="0" borderId="34" xfId="0" applyFont="1" applyFill="1" applyBorder="1" applyAlignment="1">
      <alignment horizontal="center" vertical="distributed"/>
    </xf>
    <xf numFmtId="0" fontId="3" fillId="0" borderId="35" xfId="0" applyFont="1" applyFill="1" applyBorder="1" applyAlignment="1">
      <alignment horizontal="center" vertical="distributed"/>
    </xf>
    <xf numFmtId="0" fontId="2" fillId="0" borderId="0" xfId="0" applyFont="1" applyFill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distributed"/>
    </xf>
    <xf numFmtId="0" fontId="3" fillId="0" borderId="9" xfId="0" applyFont="1" applyFill="1" applyBorder="1" applyAlignment="1">
      <alignment horizontal="center" vertical="distributed"/>
    </xf>
    <xf numFmtId="0" fontId="3" fillId="0" borderId="33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</cellXfs>
  <cellStyles count="7">
    <cellStyle name="Comma" xfId="1" builtinId="3"/>
    <cellStyle name="Comma 2" xfId="3"/>
    <cellStyle name="Comma 3" xfId="5"/>
    <cellStyle name="Hyperlink" xfId="6" builtinId="8"/>
    <cellStyle name="Normal" xfId="0" builtinId="0"/>
    <cellStyle name="Normal 2" xfId="2"/>
    <cellStyle name="Normal 3" xfId="4"/>
  </cellStyles>
  <dxfs count="6"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371475</xdr:colOff>
      <xdr:row>7</xdr:row>
      <xdr:rowOff>28574</xdr:rowOff>
    </xdr:from>
    <xdr:to>
      <xdr:col>9</xdr:col>
      <xdr:colOff>0</xdr:colOff>
      <xdr:row>8</xdr:row>
      <xdr:rowOff>28574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7362825" y="1295399"/>
          <a:ext cx="4000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/>
            <a:t>   X</a:t>
          </a:r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7334250" y="923925"/>
          <a:ext cx="4000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342900</xdr:colOff>
      <xdr:row>5</xdr:row>
      <xdr:rowOff>28575</xdr:rowOff>
    </xdr:from>
    <xdr:to>
      <xdr:col>8</xdr:col>
      <xdr:colOff>723900</xdr:colOff>
      <xdr:row>6</xdr:row>
      <xdr:rowOff>38100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6347460" y="904875"/>
          <a:ext cx="350520" cy="1847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8</xdr:col>
      <xdr:colOff>371475</xdr:colOff>
      <xdr:row>7</xdr:row>
      <xdr:rowOff>28574</xdr:rowOff>
    </xdr:from>
    <xdr:to>
      <xdr:col>9</xdr:col>
      <xdr:colOff>0</xdr:colOff>
      <xdr:row>8</xdr:row>
      <xdr:rowOff>28574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6376035" y="1255394"/>
          <a:ext cx="321945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342900</xdr:colOff>
      <xdr:row>5</xdr:row>
      <xdr:rowOff>28575</xdr:rowOff>
    </xdr:from>
    <xdr:to>
      <xdr:col>8</xdr:col>
      <xdr:colOff>723900</xdr:colOff>
      <xdr:row>6</xdr:row>
      <xdr:rowOff>38100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6562725" y="933450"/>
          <a:ext cx="3619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8</xdr:col>
      <xdr:colOff>371475</xdr:colOff>
      <xdr:row>7</xdr:row>
      <xdr:rowOff>28574</xdr:rowOff>
    </xdr:from>
    <xdr:to>
      <xdr:col>9</xdr:col>
      <xdr:colOff>0</xdr:colOff>
      <xdr:row>8</xdr:row>
      <xdr:rowOff>28574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>
          <a:spLocks noChangeArrowheads="1"/>
        </xdr:cNvSpPr>
      </xdr:nvSpPr>
      <xdr:spPr bwMode="auto">
        <a:xfrm>
          <a:off x="6591300" y="1295399"/>
          <a:ext cx="3333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6507480" y="895350"/>
          <a:ext cx="33147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333375</xdr:colOff>
      <xdr:row>6</xdr:row>
      <xdr:rowOff>171450</xdr:rowOff>
    </xdr:from>
    <xdr:to>
      <xdr:col>8</xdr:col>
      <xdr:colOff>647700</xdr:colOff>
      <xdr:row>7</xdr:row>
      <xdr:rowOff>171450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>
          <a:spLocks noChangeArrowheads="1"/>
        </xdr:cNvSpPr>
      </xdr:nvSpPr>
      <xdr:spPr bwMode="auto">
        <a:xfrm>
          <a:off x="6497955" y="1223010"/>
          <a:ext cx="314325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X</a:t>
          </a:r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6581775" y="923925"/>
          <a:ext cx="34290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>
          <a:spLocks noChangeArrowheads="1"/>
        </xdr:cNvSpPr>
      </xdr:nvSpPr>
      <xdr:spPr bwMode="auto">
        <a:xfrm>
          <a:off x="6448425" y="800100"/>
          <a:ext cx="31432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>
          <a:spLocks noChangeArrowheads="1"/>
        </xdr:cNvSpPr>
      </xdr:nvSpPr>
      <xdr:spPr bwMode="auto">
        <a:xfrm>
          <a:off x="6448425" y="800100"/>
          <a:ext cx="31432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333375</xdr:colOff>
      <xdr:row>6</xdr:row>
      <xdr:rowOff>171450</xdr:rowOff>
    </xdr:from>
    <xdr:to>
      <xdr:col>8</xdr:col>
      <xdr:colOff>647700</xdr:colOff>
      <xdr:row>7</xdr:row>
      <xdr:rowOff>171450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>
          <a:spLocks noChangeArrowheads="1"/>
        </xdr:cNvSpPr>
      </xdr:nvSpPr>
      <xdr:spPr bwMode="auto">
        <a:xfrm>
          <a:off x="6438900" y="1133475"/>
          <a:ext cx="31432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X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371475</xdr:colOff>
      <xdr:row>5</xdr:row>
      <xdr:rowOff>28575</xdr:rowOff>
    </xdr:from>
    <xdr:to>
      <xdr:col>9</xdr:col>
      <xdr:colOff>638175</xdr:colOff>
      <xdr:row>5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7239000" y="933450"/>
          <a:ext cx="2667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371475</xdr:colOff>
      <xdr:row>7</xdr:row>
      <xdr:rowOff>28575</xdr:rowOff>
    </xdr:from>
    <xdr:to>
      <xdr:col>9</xdr:col>
      <xdr:colOff>638175</xdr:colOff>
      <xdr:row>7</xdr:row>
      <xdr:rowOff>142875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7239000" y="1295400"/>
          <a:ext cx="2667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419100</xdr:colOff>
      <xdr:row>5</xdr:row>
      <xdr:rowOff>38100</xdr:rowOff>
    </xdr:from>
    <xdr:to>
      <xdr:col>9</xdr:col>
      <xdr:colOff>609600</xdr:colOff>
      <xdr:row>5</xdr:row>
      <xdr:rowOff>114300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>
          <a:spLocks noChangeShapeType="1"/>
        </xdr:cNvSpPr>
      </xdr:nvSpPr>
      <xdr:spPr bwMode="auto">
        <a:xfrm flipV="1">
          <a:off x="7286625" y="942975"/>
          <a:ext cx="190500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371475</xdr:colOff>
      <xdr:row>5</xdr:row>
      <xdr:rowOff>28575</xdr:rowOff>
    </xdr:from>
    <xdr:to>
      <xdr:col>9</xdr:col>
      <xdr:colOff>638175</xdr:colOff>
      <xdr:row>5</xdr:row>
      <xdr:rowOff>142875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7198995" y="904875"/>
          <a:ext cx="2667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371475</xdr:colOff>
      <xdr:row>7</xdr:row>
      <xdr:rowOff>28575</xdr:rowOff>
    </xdr:from>
    <xdr:to>
      <xdr:col>9</xdr:col>
      <xdr:colOff>638175</xdr:colOff>
      <xdr:row>7</xdr:row>
      <xdr:rowOff>142875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7198995" y="1255395"/>
          <a:ext cx="2667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419100</xdr:colOff>
      <xdr:row>5</xdr:row>
      <xdr:rowOff>38100</xdr:rowOff>
    </xdr:from>
    <xdr:to>
      <xdr:col>9</xdr:col>
      <xdr:colOff>609600</xdr:colOff>
      <xdr:row>5</xdr:row>
      <xdr:rowOff>114300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>
          <a:spLocks noChangeShapeType="1"/>
        </xdr:cNvSpPr>
      </xdr:nvSpPr>
      <xdr:spPr bwMode="auto">
        <a:xfrm flipV="1">
          <a:off x="7246620" y="914400"/>
          <a:ext cx="190500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371475</xdr:colOff>
      <xdr:row>5</xdr:row>
      <xdr:rowOff>28575</xdr:rowOff>
    </xdr:from>
    <xdr:to>
      <xdr:col>9</xdr:col>
      <xdr:colOff>638175</xdr:colOff>
      <xdr:row>5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>
          <a:spLocks noChangeArrowheads="1"/>
        </xdr:cNvSpPr>
      </xdr:nvSpPr>
      <xdr:spPr>
        <a:xfrm>
          <a:off x="8020050" y="933450"/>
          <a:ext cx="2667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9</xdr:col>
      <xdr:colOff>371475</xdr:colOff>
      <xdr:row>7</xdr:row>
      <xdr:rowOff>28575</xdr:rowOff>
    </xdr:from>
    <xdr:to>
      <xdr:col>9</xdr:col>
      <xdr:colOff>638175</xdr:colOff>
      <xdr:row>7</xdr:row>
      <xdr:rowOff>142875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>
          <a:spLocks noChangeArrowheads="1"/>
        </xdr:cNvSpPr>
      </xdr:nvSpPr>
      <xdr:spPr>
        <a:xfrm>
          <a:off x="8020050" y="1295400"/>
          <a:ext cx="2667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9</xdr:col>
      <xdr:colOff>419100</xdr:colOff>
      <xdr:row>5</xdr:row>
      <xdr:rowOff>38100</xdr:rowOff>
    </xdr:from>
    <xdr:to>
      <xdr:col>9</xdr:col>
      <xdr:colOff>609600</xdr:colOff>
      <xdr:row>5</xdr:row>
      <xdr:rowOff>114300</xdr:rowOff>
    </xdr:to>
    <xdr:sp macro="" textlink="">
      <xdr:nvSpPr>
        <xdr:cNvPr id="10" name="Line 3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>
          <a:spLocks noChangeShapeType="1"/>
        </xdr:cNvSpPr>
      </xdr:nvSpPr>
      <xdr:spPr>
        <a:xfrm flipV="1">
          <a:off x="8067675" y="942975"/>
          <a:ext cx="190500" cy="762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9</xdr:col>
      <xdr:colOff>371475</xdr:colOff>
      <xdr:row>5</xdr:row>
      <xdr:rowOff>28575</xdr:rowOff>
    </xdr:from>
    <xdr:to>
      <xdr:col>9</xdr:col>
      <xdr:colOff>638175</xdr:colOff>
      <xdr:row>5</xdr:row>
      <xdr:rowOff>142875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>
          <a:spLocks noChangeArrowheads="1"/>
        </xdr:cNvSpPr>
      </xdr:nvSpPr>
      <xdr:spPr>
        <a:xfrm>
          <a:off x="6629400" y="742950"/>
          <a:ext cx="2667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9</xdr:col>
      <xdr:colOff>371475</xdr:colOff>
      <xdr:row>7</xdr:row>
      <xdr:rowOff>28575</xdr:rowOff>
    </xdr:from>
    <xdr:to>
      <xdr:col>9</xdr:col>
      <xdr:colOff>638175</xdr:colOff>
      <xdr:row>7</xdr:row>
      <xdr:rowOff>142875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>
          <a:spLocks noChangeArrowheads="1"/>
        </xdr:cNvSpPr>
      </xdr:nvSpPr>
      <xdr:spPr>
        <a:xfrm>
          <a:off x="6629400" y="1028700"/>
          <a:ext cx="2667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9</xdr:col>
      <xdr:colOff>419100</xdr:colOff>
      <xdr:row>5</xdr:row>
      <xdr:rowOff>38100</xdr:rowOff>
    </xdr:from>
    <xdr:to>
      <xdr:col>9</xdr:col>
      <xdr:colOff>609600</xdr:colOff>
      <xdr:row>5</xdr:row>
      <xdr:rowOff>114300</xdr:rowOff>
    </xdr:to>
    <xdr:sp macro="" textlink="">
      <xdr:nvSpPr>
        <xdr:cNvPr id="13" name="Line 3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>
          <a:spLocks noChangeShapeType="1"/>
        </xdr:cNvSpPr>
      </xdr:nvSpPr>
      <xdr:spPr>
        <a:xfrm flipV="1">
          <a:off x="6677025" y="752475"/>
          <a:ext cx="190500" cy="762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371475</xdr:colOff>
      <xdr:row>5</xdr:row>
      <xdr:rowOff>28575</xdr:rowOff>
    </xdr:from>
    <xdr:to>
      <xdr:col>8</xdr:col>
      <xdr:colOff>590550</xdr:colOff>
      <xdr:row>5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7105650" y="933450"/>
          <a:ext cx="219075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371475</xdr:colOff>
      <xdr:row>7</xdr:row>
      <xdr:rowOff>28575</xdr:rowOff>
    </xdr:from>
    <xdr:to>
      <xdr:col>8</xdr:col>
      <xdr:colOff>590550</xdr:colOff>
      <xdr:row>7</xdr:row>
      <xdr:rowOff>142875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7105650" y="1295400"/>
          <a:ext cx="219075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485775</xdr:colOff>
      <xdr:row>7</xdr:row>
      <xdr:rowOff>57150</xdr:rowOff>
    </xdr:from>
    <xdr:to>
      <xdr:col>8</xdr:col>
      <xdr:colOff>523875</xdr:colOff>
      <xdr:row>7</xdr:row>
      <xdr:rowOff>104775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>
          <a:spLocks noChangeShapeType="1"/>
        </xdr:cNvSpPr>
      </xdr:nvSpPr>
      <xdr:spPr bwMode="auto">
        <a:xfrm flipH="1">
          <a:off x="7219950" y="1323975"/>
          <a:ext cx="3810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371475</xdr:colOff>
      <xdr:row>5</xdr:row>
      <xdr:rowOff>28575</xdr:rowOff>
    </xdr:from>
    <xdr:to>
      <xdr:col>8</xdr:col>
      <xdr:colOff>590550</xdr:colOff>
      <xdr:row>5</xdr:row>
      <xdr:rowOff>142875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>
          <a:spLocks noChangeArrowheads="1"/>
        </xdr:cNvSpPr>
      </xdr:nvSpPr>
      <xdr:spPr bwMode="auto">
        <a:xfrm>
          <a:off x="7915275" y="775335"/>
          <a:ext cx="219075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371475</xdr:colOff>
      <xdr:row>7</xdr:row>
      <xdr:rowOff>28575</xdr:rowOff>
    </xdr:from>
    <xdr:to>
      <xdr:col>8</xdr:col>
      <xdr:colOff>590550</xdr:colOff>
      <xdr:row>7</xdr:row>
      <xdr:rowOff>142875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>
          <a:spLocks noChangeArrowheads="1"/>
        </xdr:cNvSpPr>
      </xdr:nvSpPr>
      <xdr:spPr bwMode="auto">
        <a:xfrm>
          <a:off x="7915275" y="1102995"/>
          <a:ext cx="219075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485775</xdr:colOff>
      <xdr:row>7</xdr:row>
      <xdr:rowOff>57150</xdr:rowOff>
    </xdr:from>
    <xdr:to>
      <xdr:col>8</xdr:col>
      <xdr:colOff>523875</xdr:colOff>
      <xdr:row>7</xdr:row>
      <xdr:rowOff>104775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>
          <a:spLocks noChangeShapeType="1"/>
        </xdr:cNvSpPr>
      </xdr:nvSpPr>
      <xdr:spPr bwMode="auto">
        <a:xfrm flipH="1">
          <a:off x="8029575" y="1131570"/>
          <a:ext cx="3810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371475</xdr:colOff>
      <xdr:row>5</xdr:row>
      <xdr:rowOff>28575</xdr:rowOff>
    </xdr:from>
    <xdr:to>
      <xdr:col>8</xdr:col>
      <xdr:colOff>590550</xdr:colOff>
      <xdr:row>5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>
          <a:spLocks noChangeArrowheads="1"/>
        </xdr:cNvSpPr>
      </xdr:nvSpPr>
      <xdr:spPr>
        <a:xfrm>
          <a:off x="7943850" y="838200"/>
          <a:ext cx="219075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8</xdr:col>
      <xdr:colOff>371475</xdr:colOff>
      <xdr:row>7</xdr:row>
      <xdr:rowOff>28575</xdr:rowOff>
    </xdr:from>
    <xdr:to>
      <xdr:col>8</xdr:col>
      <xdr:colOff>590550</xdr:colOff>
      <xdr:row>7</xdr:row>
      <xdr:rowOff>142875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SpPr>
          <a:spLocks noChangeArrowheads="1"/>
        </xdr:cNvSpPr>
      </xdr:nvSpPr>
      <xdr:spPr>
        <a:xfrm>
          <a:off x="7943850" y="1162050"/>
          <a:ext cx="219075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8</xdr:col>
      <xdr:colOff>485775</xdr:colOff>
      <xdr:row>7</xdr:row>
      <xdr:rowOff>57150</xdr:rowOff>
    </xdr:from>
    <xdr:to>
      <xdr:col>8</xdr:col>
      <xdr:colOff>523875</xdr:colOff>
      <xdr:row>7</xdr:row>
      <xdr:rowOff>104775</xdr:rowOff>
    </xdr:to>
    <xdr:sp macro="" textlink="">
      <xdr:nvSpPr>
        <xdr:cNvPr id="10" name="Line 3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>
          <a:spLocks noChangeShapeType="1"/>
        </xdr:cNvSpPr>
      </xdr:nvSpPr>
      <xdr:spPr>
        <a:xfrm flipH="1">
          <a:off x="8058150" y="1190625"/>
          <a:ext cx="38100" cy="47625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8</xdr:col>
      <xdr:colOff>371475</xdr:colOff>
      <xdr:row>5</xdr:row>
      <xdr:rowOff>28575</xdr:rowOff>
    </xdr:from>
    <xdr:to>
      <xdr:col>8</xdr:col>
      <xdr:colOff>590550</xdr:colOff>
      <xdr:row>5</xdr:row>
      <xdr:rowOff>142875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>
          <a:spLocks noChangeArrowheads="1"/>
        </xdr:cNvSpPr>
      </xdr:nvSpPr>
      <xdr:spPr>
        <a:xfrm>
          <a:off x="7153275" y="838200"/>
          <a:ext cx="219075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8</xdr:col>
      <xdr:colOff>371475</xdr:colOff>
      <xdr:row>7</xdr:row>
      <xdr:rowOff>28575</xdr:rowOff>
    </xdr:from>
    <xdr:to>
      <xdr:col>8</xdr:col>
      <xdr:colOff>590550</xdr:colOff>
      <xdr:row>7</xdr:row>
      <xdr:rowOff>142875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>
          <a:spLocks noChangeArrowheads="1"/>
        </xdr:cNvSpPr>
      </xdr:nvSpPr>
      <xdr:spPr>
        <a:xfrm>
          <a:off x="7153275" y="1162050"/>
          <a:ext cx="219075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8</xdr:col>
      <xdr:colOff>485775</xdr:colOff>
      <xdr:row>7</xdr:row>
      <xdr:rowOff>57150</xdr:rowOff>
    </xdr:from>
    <xdr:to>
      <xdr:col>8</xdr:col>
      <xdr:colOff>523875</xdr:colOff>
      <xdr:row>7</xdr:row>
      <xdr:rowOff>104775</xdr:rowOff>
    </xdr:to>
    <xdr:sp macro="" textlink="">
      <xdr:nvSpPr>
        <xdr:cNvPr id="13" name="Line 3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SpPr>
          <a:spLocks noChangeShapeType="1"/>
        </xdr:cNvSpPr>
      </xdr:nvSpPr>
      <xdr:spPr>
        <a:xfrm flipH="1">
          <a:off x="7267575" y="1190625"/>
          <a:ext cx="38100" cy="47625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6</xdr:row>
      <xdr:rowOff>171450</xdr:rowOff>
    </xdr:from>
    <xdr:to>
      <xdr:col>9</xdr:col>
      <xdr:colOff>38100</xdr:colOff>
      <xdr:row>8</xdr:row>
      <xdr:rowOff>28574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7391400" y="1257300"/>
          <a:ext cx="342900" cy="2190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SpPr>
          <a:spLocks noChangeArrowheads="1"/>
        </xdr:cNvSpPr>
      </xdr:nvSpPr>
      <xdr:spPr bwMode="auto">
        <a:xfrm>
          <a:off x="7334250" y="923925"/>
          <a:ext cx="3619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7</xdr:row>
      <xdr:rowOff>28574</xdr:rowOff>
    </xdr:from>
    <xdr:to>
      <xdr:col>11</xdr:col>
      <xdr:colOff>0</xdr:colOff>
      <xdr:row>8</xdr:row>
      <xdr:rowOff>28574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SpPr>
          <a:spLocks noChangeArrowheads="1"/>
        </xdr:cNvSpPr>
      </xdr:nvSpPr>
      <xdr:spPr bwMode="auto">
        <a:xfrm>
          <a:off x="7953375" y="1295399"/>
          <a:ext cx="22860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10</xdr:col>
      <xdr:colOff>342900</xdr:colOff>
      <xdr:row>4</xdr:row>
      <xdr:rowOff>171450</xdr:rowOff>
    </xdr:from>
    <xdr:to>
      <xdr:col>10</xdr:col>
      <xdr:colOff>742950</xdr:colOff>
      <xdr:row>5</xdr:row>
      <xdr:rowOff>171450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00000000-0008-0000-0900-000007000000}"/>
            </a:ext>
          </a:extLst>
        </xdr:cNvPr>
        <xdr:cNvSpPr>
          <a:spLocks noChangeArrowheads="1"/>
        </xdr:cNvSpPr>
      </xdr:nvSpPr>
      <xdr:spPr bwMode="auto">
        <a:xfrm>
          <a:off x="7924800" y="895350"/>
          <a:ext cx="2571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>
              <a:sym typeface="Wingdings"/>
            </a:rPr>
            <a:t></a:t>
          </a:r>
          <a:endParaRPr lang="en-PH"/>
        </a:p>
      </xdr:txBody>
    </xdr:sp>
    <xdr:clientData/>
  </xdr:twoCellAnchor>
  <xdr:twoCellAnchor>
    <xdr:from>
      <xdr:col>10</xdr:col>
      <xdr:colOff>371475</xdr:colOff>
      <xdr:row>7</xdr:row>
      <xdr:rowOff>28574</xdr:rowOff>
    </xdr:from>
    <xdr:to>
      <xdr:col>11</xdr:col>
      <xdr:colOff>0</xdr:colOff>
      <xdr:row>8</xdr:row>
      <xdr:rowOff>28574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SpPr>
          <a:spLocks noChangeArrowheads="1"/>
        </xdr:cNvSpPr>
      </xdr:nvSpPr>
      <xdr:spPr bwMode="auto">
        <a:xfrm>
          <a:off x="8166735" y="1255394"/>
          <a:ext cx="245745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10</xdr:col>
      <xdr:colOff>342900</xdr:colOff>
      <xdr:row>4</xdr:row>
      <xdr:rowOff>171450</xdr:rowOff>
    </xdr:from>
    <xdr:to>
      <xdr:col>10</xdr:col>
      <xdr:colOff>742950</xdr:colOff>
      <xdr:row>5</xdr:row>
      <xdr:rowOff>171450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00000000-0008-0000-0900-000009000000}"/>
            </a:ext>
          </a:extLst>
        </xdr:cNvPr>
        <xdr:cNvSpPr>
          <a:spLocks noChangeArrowheads="1"/>
        </xdr:cNvSpPr>
      </xdr:nvSpPr>
      <xdr:spPr bwMode="auto">
        <a:xfrm>
          <a:off x="8138160" y="872490"/>
          <a:ext cx="27051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>
              <a:sym typeface="Wingdings"/>
            </a:rPr>
            <a:t></a:t>
          </a:r>
          <a:endParaRPr lang="en-PH"/>
        </a:p>
      </xdr:txBody>
    </xdr:sp>
    <xdr:clientData/>
  </xdr:twoCellAnchor>
  <xdr:twoCellAnchor>
    <xdr:from>
      <xdr:col>10</xdr:col>
      <xdr:colOff>371475</xdr:colOff>
      <xdr:row>7</xdr:row>
      <xdr:rowOff>28574</xdr:rowOff>
    </xdr:from>
    <xdr:to>
      <xdr:col>11</xdr:col>
      <xdr:colOff>0</xdr:colOff>
      <xdr:row>8</xdr:row>
      <xdr:rowOff>28574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SpPr>
          <a:spLocks noChangeArrowheads="1"/>
        </xdr:cNvSpPr>
      </xdr:nvSpPr>
      <xdr:spPr bwMode="auto">
        <a:xfrm>
          <a:off x="7953375" y="1295399"/>
          <a:ext cx="22860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10</xdr:col>
      <xdr:colOff>342900</xdr:colOff>
      <xdr:row>4</xdr:row>
      <xdr:rowOff>171450</xdr:rowOff>
    </xdr:from>
    <xdr:to>
      <xdr:col>10</xdr:col>
      <xdr:colOff>742950</xdr:colOff>
      <xdr:row>5</xdr:row>
      <xdr:rowOff>171450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xmlns="" id="{00000000-0008-0000-0900-00000B000000}"/>
            </a:ext>
          </a:extLst>
        </xdr:cNvPr>
        <xdr:cNvSpPr>
          <a:spLocks noChangeArrowheads="1"/>
        </xdr:cNvSpPr>
      </xdr:nvSpPr>
      <xdr:spPr bwMode="auto">
        <a:xfrm>
          <a:off x="7924800" y="895350"/>
          <a:ext cx="2571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>
              <a:sym typeface="Wingdings"/>
            </a:rPr>
            <a:t></a:t>
          </a:r>
          <a:endParaRPr lang="en-PH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7</xdr:row>
      <xdr:rowOff>28574</xdr:rowOff>
    </xdr:from>
    <xdr:to>
      <xdr:col>11</xdr:col>
      <xdr:colOff>0</xdr:colOff>
      <xdr:row>8</xdr:row>
      <xdr:rowOff>28574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SpPr>
          <a:spLocks noChangeArrowheads="1"/>
        </xdr:cNvSpPr>
      </xdr:nvSpPr>
      <xdr:spPr bwMode="auto">
        <a:xfrm>
          <a:off x="6819900" y="1295399"/>
          <a:ext cx="2571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>
              <a:sym typeface="Wingdings"/>
            </a:rPr>
            <a:t></a:t>
          </a:r>
          <a:endParaRPr lang="en-PH"/>
        </a:p>
      </xdr:txBody>
    </xdr:sp>
    <xdr:clientData/>
  </xdr:twoCellAnchor>
  <xdr:twoCellAnchor>
    <xdr:from>
      <xdr:col>10</xdr:col>
      <xdr:colOff>342900</xdr:colOff>
      <xdr:row>5</xdr:row>
      <xdr:rowOff>19051</xdr:rowOff>
    </xdr:from>
    <xdr:to>
      <xdr:col>10</xdr:col>
      <xdr:colOff>742950</xdr:colOff>
      <xdr:row>6</xdr:row>
      <xdr:rowOff>9526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SpPr>
          <a:spLocks noChangeArrowheads="1"/>
        </xdr:cNvSpPr>
      </xdr:nvSpPr>
      <xdr:spPr bwMode="auto">
        <a:xfrm>
          <a:off x="6791325" y="923926"/>
          <a:ext cx="2857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10</xdr:col>
      <xdr:colOff>371475</xdr:colOff>
      <xdr:row>7</xdr:row>
      <xdr:rowOff>28574</xdr:rowOff>
    </xdr:from>
    <xdr:to>
      <xdr:col>11</xdr:col>
      <xdr:colOff>0</xdr:colOff>
      <xdr:row>8</xdr:row>
      <xdr:rowOff>28574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>
          <a:spLocks noChangeArrowheads="1"/>
        </xdr:cNvSpPr>
      </xdr:nvSpPr>
      <xdr:spPr bwMode="auto">
        <a:xfrm>
          <a:off x="7854315" y="1255394"/>
          <a:ext cx="276225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>
              <a:sym typeface="Wingdings"/>
            </a:rPr>
            <a:t></a:t>
          </a:r>
          <a:endParaRPr lang="en-PH"/>
        </a:p>
      </xdr:txBody>
    </xdr:sp>
    <xdr:clientData/>
  </xdr:twoCellAnchor>
  <xdr:twoCellAnchor>
    <xdr:from>
      <xdr:col>10</xdr:col>
      <xdr:colOff>342900</xdr:colOff>
      <xdr:row>5</xdr:row>
      <xdr:rowOff>19051</xdr:rowOff>
    </xdr:from>
    <xdr:to>
      <xdr:col>10</xdr:col>
      <xdr:colOff>742950</xdr:colOff>
      <xdr:row>6</xdr:row>
      <xdr:rowOff>9526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00000000-0008-0000-0A00-000009000000}"/>
            </a:ext>
          </a:extLst>
        </xdr:cNvPr>
        <xdr:cNvSpPr>
          <a:spLocks noChangeArrowheads="1"/>
        </xdr:cNvSpPr>
      </xdr:nvSpPr>
      <xdr:spPr bwMode="auto">
        <a:xfrm>
          <a:off x="7825740" y="895351"/>
          <a:ext cx="300990" cy="1657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10</xdr:col>
      <xdr:colOff>371475</xdr:colOff>
      <xdr:row>7</xdr:row>
      <xdr:rowOff>28574</xdr:rowOff>
    </xdr:from>
    <xdr:to>
      <xdr:col>11</xdr:col>
      <xdr:colOff>0</xdr:colOff>
      <xdr:row>8</xdr:row>
      <xdr:rowOff>28574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xmlns="" id="{00000000-0008-0000-0A00-00000A000000}"/>
            </a:ext>
          </a:extLst>
        </xdr:cNvPr>
        <xdr:cNvSpPr>
          <a:spLocks noChangeArrowheads="1"/>
        </xdr:cNvSpPr>
      </xdr:nvSpPr>
      <xdr:spPr bwMode="auto">
        <a:xfrm>
          <a:off x="9544050" y="1295399"/>
          <a:ext cx="2571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>
              <a:sym typeface="Wingdings"/>
            </a:rPr>
            <a:t></a:t>
          </a:r>
          <a:endParaRPr lang="en-PH"/>
        </a:p>
      </xdr:txBody>
    </xdr:sp>
    <xdr:clientData/>
  </xdr:twoCellAnchor>
  <xdr:twoCellAnchor>
    <xdr:from>
      <xdr:col>10</xdr:col>
      <xdr:colOff>342900</xdr:colOff>
      <xdr:row>5</xdr:row>
      <xdr:rowOff>19051</xdr:rowOff>
    </xdr:from>
    <xdr:to>
      <xdr:col>10</xdr:col>
      <xdr:colOff>742950</xdr:colOff>
      <xdr:row>6</xdr:row>
      <xdr:rowOff>9526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xmlns="" id="{00000000-0008-0000-0A00-00000B000000}"/>
            </a:ext>
          </a:extLst>
        </xdr:cNvPr>
        <xdr:cNvSpPr>
          <a:spLocks noChangeArrowheads="1"/>
        </xdr:cNvSpPr>
      </xdr:nvSpPr>
      <xdr:spPr bwMode="auto">
        <a:xfrm>
          <a:off x="9515475" y="923926"/>
          <a:ext cx="2857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228812</xdr:colOff>
      <xdr:row>5</xdr:row>
      <xdr:rowOff>30481</xdr:rowOff>
    </xdr:from>
    <xdr:to>
      <xdr:col>13</xdr:col>
      <xdr:colOff>569858</xdr:colOff>
      <xdr:row>5</xdr:row>
      <xdr:rowOff>137161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SpPr/>
      </xdr:nvSpPr>
      <xdr:spPr>
        <a:xfrm>
          <a:off x="8448887" y="15013306"/>
          <a:ext cx="341046" cy="10668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13</xdr:col>
      <xdr:colOff>227753</xdr:colOff>
      <xdr:row>4</xdr:row>
      <xdr:rowOff>52916</xdr:rowOff>
    </xdr:from>
    <xdr:to>
      <xdr:col>13</xdr:col>
      <xdr:colOff>568799</xdr:colOff>
      <xdr:row>4</xdr:row>
      <xdr:rowOff>167216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SpPr/>
      </xdr:nvSpPr>
      <xdr:spPr>
        <a:xfrm>
          <a:off x="8447828" y="14826191"/>
          <a:ext cx="341046" cy="1143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173990</xdr:colOff>
      <xdr:row>5</xdr:row>
      <xdr:rowOff>76412</xdr:rowOff>
    </xdr:from>
    <xdr:to>
      <xdr:col>13</xdr:col>
      <xdr:colOff>524510</xdr:colOff>
      <xdr:row>5</xdr:row>
      <xdr:rowOff>188595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SpPr/>
      </xdr:nvSpPr>
      <xdr:spPr>
        <a:xfrm>
          <a:off x="8624570" y="1059392"/>
          <a:ext cx="350520" cy="112183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198755</xdr:colOff>
      <xdr:row>6</xdr:row>
      <xdr:rowOff>40216</xdr:rowOff>
    </xdr:from>
    <xdr:to>
      <xdr:col>13</xdr:col>
      <xdr:colOff>549275</xdr:colOff>
      <xdr:row>6</xdr:row>
      <xdr:rowOff>148590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SpPr/>
      </xdr:nvSpPr>
      <xdr:spPr>
        <a:xfrm>
          <a:off x="8649335" y="1228936"/>
          <a:ext cx="350520" cy="10837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267335</xdr:colOff>
      <xdr:row>42</xdr:row>
      <xdr:rowOff>47202</xdr:rowOff>
    </xdr:from>
    <xdr:to>
      <xdr:col>13</xdr:col>
      <xdr:colOff>617855</xdr:colOff>
      <xdr:row>42</xdr:row>
      <xdr:rowOff>161744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SpPr/>
      </xdr:nvSpPr>
      <xdr:spPr>
        <a:xfrm>
          <a:off x="8717915" y="7636722"/>
          <a:ext cx="350520" cy="11454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267335</xdr:colOff>
      <xdr:row>43</xdr:row>
      <xdr:rowOff>32808</xdr:rowOff>
    </xdr:from>
    <xdr:to>
      <xdr:col>13</xdr:col>
      <xdr:colOff>617855</xdr:colOff>
      <xdr:row>43</xdr:row>
      <xdr:rowOff>144145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00000000-0008-0000-0C00-000009000000}"/>
            </a:ext>
          </a:extLst>
        </xdr:cNvPr>
        <xdr:cNvSpPr/>
      </xdr:nvSpPr>
      <xdr:spPr>
        <a:xfrm>
          <a:off x="8717915" y="7797588"/>
          <a:ext cx="350520" cy="111337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14</xdr:col>
      <xdr:colOff>160020</xdr:colOff>
      <xdr:row>79</xdr:row>
      <xdr:rowOff>28575</xdr:rowOff>
    </xdr:from>
    <xdr:to>
      <xdr:col>14</xdr:col>
      <xdr:colOff>510540</xdr:colOff>
      <xdr:row>79</xdr:row>
      <xdr:rowOff>141117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xmlns="" id="{00000000-0008-0000-0C00-000010000000}"/>
            </a:ext>
          </a:extLst>
        </xdr:cNvPr>
        <xdr:cNvSpPr/>
      </xdr:nvSpPr>
      <xdr:spPr>
        <a:xfrm>
          <a:off x="8503920" y="714375"/>
          <a:ext cx="350520" cy="11254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14</xdr:col>
      <xdr:colOff>171450</xdr:colOff>
      <xdr:row>80</xdr:row>
      <xdr:rowOff>28575</xdr:rowOff>
    </xdr:from>
    <xdr:to>
      <xdr:col>14</xdr:col>
      <xdr:colOff>512496</xdr:colOff>
      <xdr:row>80</xdr:row>
      <xdr:rowOff>141117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xmlns="" id="{00000000-0008-0000-0C00-000011000000}"/>
            </a:ext>
          </a:extLst>
        </xdr:cNvPr>
        <xdr:cNvSpPr/>
      </xdr:nvSpPr>
      <xdr:spPr>
        <a:xfrm>
          <a:off x="8515350" y="876300"/>
          <a:ext cx="341046" cy="112542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13</xdr:col>
      <xdr:colOff>220133</xdr:colOff>
      <xdr:row>4</xdr:row>
      <xdr:rowOff>60325</xdr:rowOff>
    </xdr:from>
    <xdr:to>
      <xdr:col>13</xdr:col>
      <xdr:colOff>563033</xdr:colOff>
      <xdr:row>4</xdr:row>
      <xdr:rowOff>174625</xdr:rowOff>
    </xdr:to>
    <xdr:sp macro="" textlink="">
      <xdr:nvSpPr>
        <xdr:cNvPr id="10" name="Rectangle 9"/>
        <xdr:cNvSpPr/>
      </xdr:nvSpPr>
      <xdr:spPr>
        <a:xfrm>
          <a:off x="8487833" y="869950"/>
          <a:ext cx="342900" cy="1143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13</xdr:col>
      <xdr:colOff>219075</xdr:colOff>
      <xdr:row>5</xdr:row>
      <xdr:rowOff>52917</xdr:rowOff>
    </xdr:from>
    <xdr:to>
      <xdr:col>13</xdr:col>
      <xdr:colOff>561975</xdr:colOff>
      <xdr:row>5</xdr:row>
      <xdr:rowOff>167217</xdr:rowOff>
    </xdr:to>
    <xdr:sp macro="" textlink="">
      <xdr:nvSpPr>
        <xdr:cNvPr id="11" name="Rectangle 10"/>
        <xdr:cNvSpPr/>
      </xdr:nvSpPr>
      <xdr:spPr>
        <a:xfrm>
          <a:off x="8486775" y="1072092"/>
          <a:ext cx="342900" cy="1143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13</xdr:col>
      <xdr:colOff>220133</xdr:colOff>
      <xdr:row>41</xdr:row>
      <xdr:rowOff>60325</xdr:rowOff>
    </xdr:from>
    <xdr:to>
      <xdr:col>13</xdr:col>
      <xdr:colOff>563033</xdr:colOff>
      <xdr:row>41</xdr:row>
      <xdr:rowOff>174625</xdr:rowOff>
    </xdr:to>
    <xdr:sp macro="" textlink="">
      <xdr:nvSpPr>
        <xdr:cNvPr id="12" name="Rectangle 11"/>
        <xdr:cNvSpPr/>
      </xdr:nvSpPr>
      <xdr:spPr>
        <a:xfrm>
          <a:off x="8487833" y="7699375"/>
          <a:ext cx="342900" cy="1143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13</xdr:col>
      <xdr:colOff>219075</xdr:colOff>
      <xdr:row>42</xdr:row>
      <xdr:rowOff>52917</xdr:rowOff>
    </xdr:from>
    <xdr:to>
      <xdr:col>13</xdr:col>
      <xdr:colOff>561975</xdr:colOff>
      <xdr:row>42</xdr:row>
      <xdr:rowOff>167217</xdr:rowOff>
    </xdr:to>
    <xdr:sp macro="" textlink="">
      <xdr:nvSpPr>
        <xdr:cNvPr id="13" name="Rectangle 12"/>
        <xdr:cNvSpPr/>
      </xdr:nvSpPr>
      <xdr:spPr>
        <a:xfrm>
          <a:off x="8486775" y="7872942"/>
          <a:ext cx="342900" cy="1143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13</xdr:col>
      <xdr:colOff>220133</xdr:colOff>
      <xdr:row>78</xdr:row>
      <xdr:rowOff>60325</xdr:rowOff>
    </xdr:from>
    <xdr:to>
      <xdr:col>13</xdr:col>
      <xdr:colOff>563033</xdr:colOff>
      <xdr:row>78</xdr:row>
      <xdr:rowOff>174625</xdr:rowOff>
    </xdr:to>
    <xdr:sp macro="" textlink="">
      <xdr:nvSpPr>
        <xdr:cNvPr id="14" name="Rectangle 13"/>
        <xdr:cNvSpPr/>
      </xdr:nvSpPr>
      <xdr:spPr>
        <a:xfrm>
          <a:off x="8487833" y="14785975"/>
          <a:ext cx="342900" cy="1143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13</xdr:col>
      <xdr:colOff>219075</xdr:colOff>
      <xdr:row>79</xdr:row>
      <xdr:rowOff>52917</xdr:rowOff>
    </xdr:from>
    <xdr:to>
      <xdr:col>13</xdr:col>
      <xdr:colOff>561975</xdr:colOff>
      <xdr:row>79</xdr:row>
      <xdr:rowOff>167217</xdr:rowOff>
    </xdr:to>
    <xdr:sp macro="" textlink="">
      <xdr:nvSpPr>
        <xdr:cNvPr id="15" name="Rectangle 14"/>
        <xdr:cNvSpPr/>
      </xdr:nvSpPr>
      <xdr:spPr>
        <a:xfrm>
          <a:off x="8486775" y="14978592"/>
          <a:ext cx="342900" cy="1143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14</xdr:col>
      <xdr:colOff>161925</xdr:colOff>
      <xdr:row>114</xdr:row>
      <xdr:rowOff>28575</xdr:rowOff>
    </xdr:from>
    <xdr:to>
      <xdr:col>14</xdr:col>
      <xdr:colOff>504825</xdr:colOff>
      <xdr:row>114</xdr:row>
      <xdr:rowOff>142875</xdr:rowOff>
    </xdr:to>
    <xdr:sp macro="" textlink="">
      <xdr:nvSpPr>
        <xdr:cNvPr id="18" name="Rectangle 17"/>
        <xdr:cNvSpPr/>
      </xdr:nvSpPr>
      <xdr:spPr>
        <a:xfrm>
          <a:off x="8324850" y="714375"/>
          <a:ext cx="342900" cy="1143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14</xdr:col>
      <xdr:colOff>171450</xdr:colOff>
      <xdr:row>115</xdr:row>
      <xdr:rowOff>28575</xdr:rowOff>
    </xdr:from>
    <xdr:to>
      <xdr:col>14</xdr:col>
      <xdr:colOff>514350</xdr:colOff>
      <xdr:row>115</xdr:row>
      <xdr:rowOff>142875</xdr:rowOff>
    </xdr:to>
    <xdr:sp macro="" textlink="">
      <xdr:nvSpPr>
        <xdr:cNvPr id="19" name="Rectangle 18"/>
        <xdr:cNvSpPr/>
      </xdr:nvSpPr>
      <xdr:spPr>
        <a:xfrm>
          <a:off x="8334375" y="876300"/>
          <a:ext cx="342900" cy="1143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228600</xdr:colOff>
      <xdr:row>8</xdr:row>
      <xdr:rowOff>0</xdr:rowOff>
    </xdr:from>
    <xdr:to>
      <xdr:col>15</xdr:col>
      <xdr:colOff>619125</xdr:colOff>
      <xdr:row>9</xdr:row>
      <xdr:rowOff>85725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xmlns="" id="{00000000-0008-0000-0D00-000004000000}"/>
            </a:ext>
          </a:extLst>
        </xdr:cNvPr>
        <xdr:cNvSpPr>
          <a:spLocks noChangeArrowheads="1"/>
        </xdr:cNvSpPr>
      </xdr:nvSpPr>
      <xdr:spPr bwMode="auto">
        <a:xfrm>
          <a:off x="9890760" y="1524000"/>
          <a:ext cx="38290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219075</xdr:colOff>
      <xdr:row>6</xdr:row>
      <xdr:rowOff>28575</xdr:rowOff>
    </xdr:from>
    <xdr:to>
      <xdr:col>15</xdr:col>
      <xdr:colOff>619125</xdr:colOff>
      <xdr:row>7</xdr:row>
      <xdr:rowOff>133350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D00-000005000000}"/>
            </a:ext>
          </a:extLst>
        </xdr:cNvPr>
        <xdr:cNvSpPr txBox="1"/>
      </xdr:nvSpPr>
      <xdr:spPr>
        <a:xfrm>
          <a:off x="9881235" y="1171575"/>
          <a:ext cx="392430" cy="295275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alpha val="97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  X</a:t>
          </a:r>
        </a:p>
      </xdr:txBody>
    </xdr:sp>
    <xdr:clientData/>
  </xdr:twoCellAnchor>
  <xdr:twoCellAnchor>
    <xdr:from>
      <xdr:col>12</xdr:col>
      <xdr:colOff>228600</xdr:colOff>
      <xdr:row>7</xdr:row>
      <xdr:rowOff>0</xdr:rowOff>
    </xdr:from>
    <xdr:to>
      <xdr:col>12</xdr:col>
      <xdr:colOff>619125</xdr:colOff>
      <xdr:row>8</xdr:row>
      <xdr:rowOff>85725</xdr:rowOff>
    </xdr:to>
    <xdr:sp macro="" textlink="">
      <xdr:nvSpPr>
        <xdr:cNvPr id="12" name="Rectangle 2">
          <a:extLst>
            <a:ext uri="{FF2B5EF4-FFF2-40B4-BE49-F238E27FC236}">
              <a16:creationId xmlns:a16="http://schemas.microsoft.com/office/drawing/2014/main" xmlns="" id="{00000000-0008-0000-0D00-00000C000000}"/>
            </a:ext>
          </a:extLst>
        </xdr:cNvPr>
        <xdr:cNvSpPr>
          <a:spLocks noChangeArrowheads="1"/>
        </xdr:cNvSpPr>
      </xdr:nvSpPr>
      <xdr:spPr bwMode="auto">
        <a:xfrm>
          <a:off x="7246620" y="1333500"/>
          <a:ext cx="39052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219075</xdr:colOff>
      <xdr:row>5</xdr:row>
      <xdr:rowOff>28575</xdr:rowOff>
    </xdr:from>
    <xdr:to>
      <xdr:col>12</xdr:col>
      <xdr:colOff>619125</xdr:colOff>
      <xdr:row>6</xdr:row>
      <xdr:rowOff>133350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D00-00000D000000}"/>
            </a:ext>
          </a:extLst>
        </xdr:cNvPr>
        <xdr:cNvSpPr txBox="1"/>
      </xdr:nvSpPr>
      <xdr:spPr>
        <a:xfrm>
          <a:off x="7237095" y="981075"/>
          <a:ext cx="400050" cy="295275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alpha val="97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  X</a:t>
          </a:r>
        </a:p>
      </xdr:txBody>
    </xdr:sp>
    <xdr:clientData/>
  </xdr:twoCellAnchor>
  <xdr:twoCellAnchor>
    <xdr:from>
      <xdr:col>15</xdr:col>
      <xdr:colOff>228600</xdr:colOff>
      <xdr:row>7</xdr:row>
      <xdr:rowOff>0</xdr:rowOff>
    </xdr:from>
    <xdr:to>
      <xdr:col>15</xdr:col>
      <xdr:colOff>619125</xdr:colOff>
      <xdr:row>8</xdr:row>
      <xdr:rowOff>85725</xdr:rowOff>
    </xdr:to>
    <xdr:sp macro="" textlink="">
      <xdr:nvSpPr>
        <xdr:cNvPr id="14" name="Rectangle 2">
          <a:extLst>
            <a:ext uri="{FF2B5EF4-FFF2-40B4-BE49-F238E27FC236}">
              <a16:creationId xmlns:a16="http://schemas.microsoft.com/office/drawing/2014/main" xmlns="" id="{00000000-0008-0000-0D00-00000E000000}"/>
            </a:ext>
          </a:extLst>
        </xdr:cNvPr>
        <xdr:cNvSpPr>
          <a:spLocks noChangeArrowheads="1"/>
        </xdr:cNvSpPr>
      </xdr:nvSpPr>
      <xdr:spPr bwMode="auto">
        <a:xfrm>
          <a:off x="6848475" y="1333500"/>
          <a:ext cx="39052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219075</xdr:colOff>
      <xdr:row>5</xdr:row>
      <xdr:rowOff>28575</xdr:rowOff>
    </xdr:from>
    <xdr:to>
      <xdr:col>15</xdr:col>
      <xdr:colOff>619125</xdr:colOff>
      <xdr:row>6</xdr:row>
      <xdr:rowOff>133350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D00-00000F000000}"/>
            </a:ext>
          </a:extLst>
        </xdr:cNvPr>
        <xdr:cNvSpPr txBox="1"/>
      </xdr:nvSpPr>
      <xdr:spPr>
        <a:xfrm>
          <a:off x="6838950" y="981075"/>
          <a:ext cx="400050" cy="295275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alpha val="97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  X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238125</xdr:colOff>
      <xdr:row>6</xdr:row>
      <xdr:rowOff>38100</xdr:rowOff>
    </xdr:from>
    <xdr:to>
      <xdr:col>13</xdr:col>
      <xdr:colOff>619125</xdr:colOff>
      <xdr:row>7</xdr:row>
      <xdr:rowOff>85725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SpPr>
          <a:spLocks noChangeArrowheads="1"/>
        </xdr:cNvSpPr>
      </xdr:nvSpPr>
      <xdr:spPr bwMode="auto">
        <a:xfrm>
          <a:off x="9677400" y="1181100"/>
          <a:ext cx="38100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238125</xdr:colOff>
      <xdr:row>8</xdr:row>
      <xdr:rowOff>0</xdr:rowOff>
    </xdr:from>
    <xdr:to>
      <xdr:col>13</xdr:col>
      <xdr:colOff>619125</xdr:colOff>
      <xdr:row>9</xdr:row>
      <xdr:rowOff>47625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00000000-0008-0000-0E00-000009000000}"/>
            </a:ext>
          </a:extLst>
        </xdr:cNvPr>
        <xdr:cNvSpPr>
          <a:spLocks noChangeArrowheads="1"/>
        </xdr:cNvSpPr>
      </xdr:nvSpPr>
      <xdr:spPr bwMode="auto">
        <a:xfrm>
          <a:off x="9677400" y="1524000"/>
          <a:ext cx="38100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X</a:t>
          </a:r>
        </a:p>
      </xdr:txBody>
    </xdr:sp>
    <xdr:clientData/>
  </xdr:twoCellAnchor>
  <xdr:twoCellAnchor>
    <xdr:from>
      <xdr:col>16</xdr:col>
      <xdr:colOff>409575</xdr:colOff>
      <xdr:row>6</xdr:row>
      <xdr:rowOff>38100</xdr:rowOff>
    </xdr:from>
    <xdr:to>
      <xdr:col>16</xdr:col>
      <xdr:colOff>790575</xdr:colOff>
      <xdr:row>7</xdr:row>
      <xdr:rowOff>85725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>
          <a:spLocks noChangeArrowheads="1"/>
        </xdr:cNvSpPr>
      </xdr:nvSpPr>
      <xdr:spPr bwMode="auto">
        <a:xfrm>
          <a:off x="7934325" y="1181100"/>
          <a:ext cx="38100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400050</xdr:colOff>
      <xdr:row>8</xdr:row>
      <xdr:rowOff>0</xdr:rowOff>
    </xdr:from>
    <xdr:to>
      <xdr:col>16</xdr:col>
      <xdr:colOff>781050</xdr:colOff>
      <xdr:row>9</xdr:row>
      <xdr:rowOff>47625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0E00-000005000000}"/>
            </a:ext>
          </a:extLst>
        </xdr:cNvPr>
        <xdr:cNvSpPr>
          <a:spLocks noChangeArrowheads="1"/>
        </xdr:cNvSpPr>
      </xdr:nvSpPr>
      <xdr:spPr bwMode="auto">
        <a:xfrm>
          <a:off x="7924800" y="1524000"/>
          <a:ext cx="38100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X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5</xdr:row>
      <xdr:rowOff>30480</xdr:rowOff>
    </xdr:from>
    <xdr:to>
      <xdr:col>11</xdr:col>
      <xdr:colOff>655320</xdr:colOff>
      <xdr:row>5</xdr:row>
      <xdr:rowOff>144780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>
          <a:spLocks noChangeArrowheads="1"/>
        </xdr:cNvSpPr>
      </xdr:nvSpPr>
      <xdr:spPr bwMode="auto">
        <a:xfrm>
          <a:off x="8625840" y="982980"/>
          <a:ext cx="2743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381000</xdr:colOff>
      <xdr:row>7</xdr:row>
      <xdr:rowOff>30480</xdr:rowOff>
    </xdr:from>
    <xdr:to>
      <xdr:col>11</xdr:col>
      <xdr:colOff>655320</xdr:colOff>
      <xdr:row>7</xdr:row>
      <xdr:rowOff>144780</xdr:rowOff>
    </xdr:to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>
          <a:spLocks noChangeArrowheads="1"/>
        </xdr:cNvSpPr>
      </xdr:nvSpPr>
      <xdr:spPr bwMode="auto">
        <a:xfrm>
          <a:off x="8625840" y="1363980"/>
          <a:ext cx="2743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502920</xdr:colOff>
      <xdr:row>5</xdr:row>
      <xdr:rowOff>60960</xdr:rowOff>
    </xdr:from>
    <xdr:to>
      <xdr:col>11</xdr:col>
      <xdr:colOff>541020</xdr:colOff>
      <xdr:row>5</xdr:row>
      <xdr:rowOff>106680</xdr:rowOff>
    </xdr:to>
    <xdr:sp macro="" textlink="">
      <xdr:nvSpPr>
        <xdr:cNvPr id="8" name="Line 5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>
          <a:spLocks noChangeShapeType="1"/>
        </xdr:cNvSpPr>
      </xdr:nvSpPr>
      <xdr:spPr bwMode="auto">
        <a:xfrm flipH="1">
          <a:off x="8747760" y="1013460"/>
          <a:ext cx="38100" cy="457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371475</xdr:colOff>
      <xdr:row>5</xdr:row>
      <xdr:rowOff>28575</xdr:rowOff>
    </xdr:from>
    <xdr:to>
      <xdr:col>11</xdr:col>
      <xdr:colOff>638175</xdr:colOff>
      <xdr:row>5</xdr:row>
      <xdr:rowOff>142875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>
          <a:spLocks noChangeArrowheads="1"/>
        </xdr:cNvSpPr>
      </xdr:nvSpPr>
      <xdr:spPr bwMode="auto">
        <a:xfrm>
          <a:off x="8391525" y="981075"/>
          <a:ext cx="266700" cy="114300"/>
        </a:xfrm>
        <a:prstGeom prst="rect">
          <a:avLst/>
        </a:prstGeom>
        <a:solidFill>
          <a:srgbClr val="C0504D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371475</xdr:colOff>
      <xdr:row>7</xdr:row>
      <xdr:rowOff>28575</xdr:rowOff>
    </xdr:from>
    <xdr:to>
      <xdr:col>11</xdr:col>
      <xdr:colOff>638175</xdr:colOff>
      <xdr:row>7</xdr:row>
      <xdr:rowOff>142875</xdr:rowOff>
    </xdr:to>
    <xdr:sp macro="" textlink="">
      <xdr:nvSpPr>
        <xdr:cNvPr id="9" name="Rectangle 2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>
          <a:spLocks noChangeArrowheads="1"/>
        </xdr:cNvSpPr>
      </xdr:nvSpPr>
      <xdr:spPr bwMode="auto">
        <a:xfrm>
          <a:off x="8391525" y="1362075"/>
          <a:ext cx="2667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485775</xdr:colOff>
      <xdr:row>5</xdr:row>
      <xdr:rowOff>57150</xdr:rowOff>
    </xdr:from>
    <xdr:to>
      <xdr:col>11</xdr:col>
      <xdr:colOff>523875</xdr:colOff>
      <xdr:row>5</xdr:row>
      <xdr:rowOff>104775</xdr:rowOff>
    </xdr:to>
    <xdr:sp macro="" textlink="">
      <xdr:nvSpPr>
        <xdr:cNvPr id="10" name="Line 5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>
          <a:spLocks noChangeShapeType="1"/>
        </xdr:cNvSpPr>
      </xdr:nvSpPr>
      <xdr:spPr bwMode="auto">
        <a:xfrm flipH="1">
          <a:off x="8505825" y="1009650"/>
          <a:ext cx="3810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381000</xdr:colOff>
      <xdr:row>5</xdr:row>
      <xdr:rowOff>30480</xdr:rowOff>
    </xdr:from>
    <xdr:to>
      <xdr:col>11</xdr:col>
      <xdr:colOff>403860</xdr:colOff>
      <xdr:row>5</xdr:row>
      <xdr:rowOff>144780</xdr:rowOff>
    </xdr:to>
    <xdr:sp macro="" textlink="">
      <xdr:nvSpPr>
        <xdr:cNvPr id="11" name="Rectangle 1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>
          <a:spLocks noChangeArrowheads="1"/>
        </xdr:cNvSpPr>
      </xdr:nvSpPr>
      <xdr:spPr bwMode="auto">
        <a:xfrm>
          <a:off x="7635240" y="982980"/>
          <a:ext cx="22860" cy="114300"/>
        </a:xfrm>
        <a:prstGeom prst="rect">
          <a:avLst/>
        </a:prstGeom>
        <a:solidFill>
          <a:srgbClr val="C0504D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381000</xdr:colOff>
      <xdr:row>7</xdr:row>
      <xdr:rowOff>30480</xdr:rowOff>
    </xdr:from>
    <xdr:to>
      <xdr:col>11</xdr:col>
      <xdr:colOff>403860</xdr:colOff>
      <xdr:row>7</xdr:row>
      <xdr:rowOff>144780</xdr:rowOff>
    </xdr:to>
    <xdr:sp macro="" textlink="">
      <xdr:nvSpPr>
        <xdr:cNvPr id="12" name="Rectangle 2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>
          <a:spLocks noChangeArrowheads="1"/>
        </xdr:cNvSpPr>
      </xdr:nvSpPr>
      <xdr:spPr bwMode="auto">
        <a:xfrm>
          <a:off x="7635240" y="1363980"/>
          <a:ext cx="2286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502920</xdr:colOff>
      <xdr:row>5</xdr:row>
      <xdr:rowOff>60960</xdr:rowOff>
    </xdr:from>
    <xdr:to>
      <xdr:col>11</xdr:col>
      <xdr:colOff>403860</xdr:colOff>
      <xdr:row>5</xdr:row>
      <xdr:rowOff>106680</xdr:rowOff>
    </xdr:to>
    <xdr:sp macro="" textlink="">
      <xdr:nvSpPr>
        <xdr:cNvPr id="13" name="Line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>
          <a:spLocks noChangeShapeType="1"/>
        </xdr:cNvSpPr>
      </xdr:nvSpPr>
      <xdr:spPr bwMode="auto">
        <a:xfrm flipH="1">
          <a:off x="7757160" y="1013460"/>
          <a:ext cx="0" cy="457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390525</xdr:colOff>
      <xdr:row>5</xdr:row>
      <xdr:rowOff>28575</xdr:rowOff>
    </xdr:from>
    <xdr:to>
      <xdr:col>11</xdr:col>
      <xdr:colOff>533400</xdr:colOff>
      <xdr:row>6</xdr:row>
      <xdr:rowOff>38100</xdr:rowOff>
    </xdr:to>
    <xdr:sp macro="" textlink="">
      <xdr:nvSpPr>
        <xdr:cNvPr id="14" name="Rectangle 1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>
          <a:spLocks noChangeArrowheads="1"/>
        </xdr:cNvSpPr>
      </xdr:nvSpPr>
      <xdr:spPr bwMode="auto">
        <a:xfrm>
          <a:off x="7496175" y="981075"/>
          <a:ext cx="142875" cy="200025"/>
        </a:xfrm>
        <a:prstGeom prst="rect">
          <a:avLst/>
        </a:prstGeom>
        <a:solidFill>
          <a:srgbClr val="C0504D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371475</xdr:colOff>
      <xdr:row>7</xdr:row>
      <xdr:rowOff>28575</xdr:rowOff>
    </xdr:from>
    <xdr:to>
      <xdr:col>11</xdr:col>
      <xdr:colOff>533400</xdr:colOff>
      <xdr:row>7</xdr:row>
      <xdr:rowOff>114300</xdr:rowOff>
    </xdr:to>
    <xdr:sp macro="" textlink="">
      <xdr:nvSpPr>
        <xdr:cNvPr id="15" name="Rectangle 2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>
          <a:spLocks noChangeArrowheads="1"/>
        </xdr:cNvSpPr>
      </xdr:nvSpPr>
      <xdr:spPr bwMode="auto">
        <a:xfrm>
          <a:off x="7477125" y="1362075"/>
          <a:ext cx="16192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466725</xdr:colOff>
      <xdr:row>5</xdr:row>
      <xdr:rowOff>57150</xdr:rowOff>
    </xdr:from>
    <xdr:to>
      <xdr:col>11</xdr:col>
      <xdr:colOff>485775</xdr:colOff>
      <xdr:row>6</xdr:row>
      <xdr:rowOff>0</xdr:rowOff>
    </xdr:to>
    <xdr:sp macro="" textlink="">
      <xdr:nvSpPr>
        <xdr:cNvPr id="16" name="Line 5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>
          <a:spLocks noChangeShapeType="1"/>
        </xdr:cNvSpPr>
      </xdr:nvSpPr>
      <xdr:spPr bwMode="auto">
        <a:xfrm flipH="1">
          <a:off x="7572375" y="1009650"/>
          <a:ext cx="1905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390525</xdr:colOff>
      <xdr:row>5</xdr:row>
      <xdr:rowOff>28575</xdr:rowOff>
    </xdr:from>
    <xdr:to>
      <xdr:col>11</xdr:col>
      <xdr:colOff>533400</xdr:colOff>
      <xdr:row>6</xdr:row>
      <xdr:rowOff>38100</xdr:rowOff>
    </xdr:to>
    <xdr:sp macro="" textlink="">
      <xdr:nvSpPr>
        <xdr:cNvPr id="17" name="Rectangle 1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>
          <a:spLocks noChangeArrowheads="1"/>
        </xdr:cNvSpPr>
      </xdr:nvSpPr>
      <xdr:spPr bwMode="auto">
        <a:xfrm>
          <a:off x="7496175" y="981075"/>
          <a:ext cx="142875" cy="200025"/>
        </a:xfrm>
        <a:prstGeom prst="rect">
          <a:avLst/>
        </a:prstGeom>
        <a:solidFill>
          <a:srgbClr val="C0504D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371475</xdr:colOff>
      <xdr:row>7</xdr:row>
      <xdr:rowOff>28575</xdr:rowOff>
    </xdr:from>
    <xdr:to>
      <xdr:col>11</xdr:col>
      <xdr:colOff>533400</xdr:colOff>
      <xdr:row>7</xdr:row>
      <xdr:rowOff>114300</xdr:rowOff>
    </xdr:to>
    <xdr:sp macro="" textlink="">
      <xdr:nvSpPr>
        <xdr:cNvPr id="18" name="Rectangle 2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>
          <a:spLocks noChangeArrowheads="1"/>
        </xdr:cNvSpPr>
      </xdr:nvSpPr>
      <xdr:spPr bwMode="auto">
        <a:xfrm>
          <a:off x="7477125" y="1362075"/>
          <a:ext cx="16192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466725</xdr:colOff>
      <xdr:row>5</xdr:row>
      <xdr:rowOff>57150</xdr:rowOff>
    </xdr:from>
    <xdr:to>
      <xdr:col>11</xdr:col>
      <xdr:colOff>485775</xdr:colOff>
      <xdr:row>6</xdr:row>
      <xdr:rowOff>0</xdr:rowOff>
    </xdr:to>
    <xdr:sp macro="" textlink="">
      <xdr:nvSpPr>
        <xdr:cNvPr id="19" name="Line 5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>
          <a:spLocks noChangeShapeType="1"/>
        </xdr:cNvSpPr>
      </xdr:nvSpPr>
      <xdr:spPr bwMode="auto">
        <a:xfrm flipH="1">
          <a:off x="7572375" y="1009650"/>
          <a:ext cx="1905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5</xdr:row>
      <xdr:rowOff>30480</xdr:rowOff>
    </xdr:from>
    <xdr:to>
      <xdr:col>11</xdr:col>
      <xdr:colOff>655320</xdr:colOff>
      <xdr:row>5</xdr:row>
      <xdr:rowOff>144780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xmlns="" id="{00000000-0008-0000-1000-000004000000}"/>
            </a:ext>
          </a:extLst>
        </xdr:cNvPr>
        <xdr:cNvSpPr>
          <a:spLocks noChangeArrowheads="1"/>
        </xdr:cNvSpPr>
      </xdr:nvSpPr>
      <xdr:spPr bwMode="auto">
        <a:xfrm>
          <a:off x="8785860" y="982980"/>
          <a:ext cx="2743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381000</xdr:colOff>
      <xdr:row>7</xdr:row>
      <xdr:rowOff>30480</xdr:rowOff>
    </xdr:from>
    <xdr:to>
      <xdr:col>11</xdr:col>
      <xdr:colOff>655320</xdr:colOff>
      <xdr:row>7</xdr:row>
      <xdr:rowOff>144780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xmlns="" id="{00000000-0008-0000-1000-000005000000}"/>
            </a:ext>
          </a:extLst>
        </xdr:cNvPr>
        <xdr:cNvSpPr>
          <a:spLocks noChangeArrowheads="1"/>
        </xdr:cNvSpPr>
      </xdr:nvSpPr>
      <xdr:spPr bwMode="auto">
        <a:xfrm>
          <a:off x="8785860" y="1363980"/>
          <a:ext cx="2743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502920</xdr:colOff>
      <xdr:row>7</xdr:row>
      <xdr:rowOff>60960</xdr:rowOff>
    </xdr:from>
    <xdr:to>
      <xdr:col>11</xdr:col>
      <xdr:colOff>541020</xdr:colOff>
      <xdr:row>7</xdr:row>
      <xdr:rowOff>106680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xmlns="" id="{00000000-0008-0000-1000-000006000000}"/>
            </a:ext>
          </a:extLst>
        </xdr:cNvPr>
        <xdr:cNvSpPr>
          <a:spLocks noChangeShapeType="1"/>
        </xdr:cNvSpPr>
      </xdr:nvSpPr>
      <xdr:spPr bwMode="auto">
        <a:xfrm flipH="1">
          <a:off x="8907780" y="1394460"/>
          <a:ext cx="38100" cy="457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371475</xdr:colOff>
      <xdr:row>5</xdr:row>
      <xdr:rowOff>28575</xdr:rowOff>
    </xdr:from>
    <xdr:to>
      <xdr:col>11</xdr:col>
      <xdr:colOff>638175</xdr:colOff>
      <xdr:row>5</xdr:row>
      <xdr:rowOff>142875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SpPr>
          <a:spLocks noChangeArrowheads="1"/>
        </xdr:cNvSpPr>
      </xdr:nvSpPr>
      <xdr:spPr bwMode="auto">
        <a:xfrm>
          <a:off x="8534400" y="981075"/>
          <a:ext cx="2667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371475</xdr:colOff>
      <xdr:row>7</xdr:row>
      <xdr:rowOff>28575</xdr:rowOff>
    </xdr:from>
    <xdr:to>
      <xdr:col>11</xdr:col>
      <xdr:colOff>638175</xdr:colOff>
      <xdr:row>7</xdr:row>
      <xdr:rowOff>142875</xdr:rowOff>
    </xdr:to>
    <xdr:sp macro="" textlink="">
      <xdr:nvSpPr>
        <xdr:cNvPr id="8" name="Rectangle 2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>
          <a:spLocks noChangeArrowheads="1"/>
        </xdr:cNvSpPr>
      </xdr:nvSpPr>
      <xdr:spPr bwMode="auto">
        <a:xfrm>
          <a:off x="8534400" y="1362075"/>
          <a:ext cx="266700" cy="114300"/>
        </a:xfrm>
        <a:prstGeom prst="rect">
          <a:avLst/>
        </a:prstGeom>
        <a:solidFill>
          <a:srgbClr val="C0504D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485775</xdr:colOff>
      <xdr:row>7</xdr:row>
      <xdr:rowOff>57150</xdr:rowOff>
    </xdr:from>
    <xdr:to>
      <xdr:col>11</xdr:col>
      <xdr:colOff>523875</xdr:colOff>
      <xdr:row>7</xdr:row>
      <xdr:rowOff>104775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xmlns="" id="{00000000-0008-0000-1000-000009000000}"/>
            </a:ext>
          </a:extLst>
        </xdr:cNvPr>
        <xdr:cNvSpPr>
          <a:spLocks noChangeShapeType="1"/>
        </xdr:cNvSpPr>
      </xdr:nvSpPr>
      <xdr:spPr bwMode="auto">
        <a:xfrm flipH="1">
          <a:off x="8648700" y="1390650"/>
          <a:ext cx="3810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381000</xdr:colOff>
      <xdr:row>5</xdr:row>
      <xdr:rowOff>30480</xdr:rowOff>
    </xdr:from>
    <xdr:to>
      <xdr:col>11</xdr:col>
      <xdr:colOff>586740</xdr:colOff>
      <xdr:row>5</xdr:row>
      <xdr:rowOff>144780</xdr:rowOff>
    </xdr:to>
    <xdr:sp macro="" textlink="">
      <xdr:nvSpPr>
        <xdr:cNvPr id="10" name="Rectangle 1">
          <a:extLst>
            <a:ext uri="{FF2B5EF4-FFF2-40B4-BE49-F238E27FC236}">
              <a16:creationId xmlns:a16="http://schemas.microsoft.com/office/drawing/2014/main" xmlns="" id="{00000000-0008-0000-1000-00000A000000}"/>
            </a:ext>
          </a:extLst>
        </xdr:cNvPr>
        <xdr:cNvSpPr>
          <a:spLocks noChangeArrowheads="1"/>
        </xdr:cNvSpPr>
      </xdr:nvSpPr>
      <xdr:spPr bwMode="auto">
        <a:xfrm>
          <a:off x="8084820" y="982980"/>
          <a:ext cx="2057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381000</xdr:colOff>
      <xdr:row>7</xdr:row>
      <xdr:rowOff>30480</xdr:rowOff>
    </xdr:from>
    <xdr:to>
      <xdr:col>11</xdr:col>
      <xdr:colOff>586740</xdr:colOff>
      <xdr:row>7</xdr:row>
      <xdr:rowOff>144780</xdr:rowOff>
    </xdr:to>
    <xdr:sp macro="" textlink="">
      <xdr:nvSpPr>
        <xdr:cNvPr id="11" name="Rectangle 2">
          <a:extLst>
            <a:ext uri="{FF2B5EF4-FFF2-40B4-BE49-F238E27FC236}">
              <a16:creationId xmlns:a16="http://schemas.microsoft.com/office/drawing/2014/main" xmlns="" id="{00000000-0008-0000-1000-00000B000000}"/>
            </a:ext>
          </a:extLst>
        </xdr:cNvPr>
        <xdr:cNvSpPr>
          <a:spLocks noChangeArrowheads="1"/>
        </xdr:cNvSpPr>
      </xdr:nvSpPr>
      <xdr:spPr bwMode="auto">
        <a:xfrm>
          <a:off x="8084820" y="1363980"/>
          <a:ext cx="205740" cy="114300"/>
        </a:xfrm>
        <a:prstGeom prst="rect">
          <a:avLst/>
        </a:prstGeom>
        <a:solidFill>
          <a:srgbClr val="C0504D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495300</xdr:colOff>
      <xdr:row>7</xdr:row>
      <xdr:rowOff>60960</xdr:rowOff>
    </xdr:from>
    <xdr:to>
      <xdr:col>11</xdr:col>
      <xdr:colOff>533400</xdr:colOff>
      <xdr:row>7</xdr:row>
      <xdr:rowOff>106680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xmlns="" id="{00000000-0008-0000-1000-00000C000000}"/>
            </a:ext>
          </a:extLst>
        </xdr:cNvPr>
        <xdr:cNvSpPr>
          <a:spLocks noChangeShapeType="1"/>
        </xdr:cNvSpPr>
      </xdr:nvSpPr>
      <xdr:spPr bwMode="auto">
        <a:xfrm flipH="1">
          <a:off x="8199120" y="1394460"/>
          <a:ext cx="38100" cy="457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371475</xdr:colOff>
      <xdr:row>5</xdr:row>
      <xdr:rowOff>28575</xdr:rowOff>
    </xdr:from>
    <xdr:to>
      <xdr:col>11</xdr:col>
      <xdr:colOff>571500</xdr:colOff>
      <xdr:row>5</xdr:row>
      <xdr:rowOff>142875</xdr:rowOff>
    </xdr:to>
    <xdr:sp macro="" textlink="">
      <xdr:nvSpPr>
        <xdr:cNvPr id="13" name="Rectangle 1">
          <a:extLst>
            <a:ext uri="{FF2B5EF4-FFF2-40B4-BE49-F238E27FC236}">
              <a16:creationId xmlns:a16="http://schemas.microsoft.com/office/drawing/2014/main" xmlns="" id="{00000000-0008-0000-1000-00000D000000}"/>
            </a:ext>
          </a:extLst>
        </xdr:cNvPr>
        <xdr:cNvSpPr>
          <a:spLocks noChangeArrowheads="1"/>
        </xdr:cNvSpPr>
      </xdr:nvSpPr>
      <xdr:spPr bwMode="auto">
        <a:xfrm>
          <a:off x="7905750" y="838200"/>
          <a:ext cx="200025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371475</xdr:colOff>
      <xdr:row>7</xdr:row>
      <xdr:rowOff>28575</xdr:rowOff>
    </xdr:from>
    <xdr:to>
      <xdr:col>11</xdr:col>
      <xdr:colOff>571500</xdr:colOff>
      <xdr:row>7</xdr:row>
      <xdr:rowOff>142875</xdr:rowOff>
    </xdr:to>
    <xdr:sp macro="" textlink="">
      <xdr:nvSpPr>
        <xdr:cNvPr id="14" name="Rectangle 2">
          <a:extLst>
            <a:ext uri="{FF2B5EF4-FFF2-40B4-BE49-F238E27FC236}">
              <a16:creationId xmlns:a16="http://schemas.microsoft.com/office/drawing/2014/main" xmlns="" id="{00000000-0008-0000-1000-00000E000000}"/>
            </a:ext>
          </a:extLst>
        </xdr:cNvPr>
        <xdr:cNvSpPr>
          <a:spLocks noChangeArrowheads="1"/>
        </xdr:cNvSpPr>
      </xdr:nvSpPr>
      <xdr:spPr bwMode="auto">
        <a:xfrm>
          <a:off x="7905750" y="1162050"/>
          <a:ext cx="200025" cy="114300"/>
        </a:xfrm>
        <a:prstGeom prst="rect">
          <a:avLst/>
        </a:prstGeom>
        <a:solidFill>
          <a:srgbClr val="C0504D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485775</xdr:colOff>
      <xdr:row>7</xdr:row>
      <xdr:rowOff>57150</xdr:rowOff>
    </xdr:from>
    <xdr:to>
      <xdr:col>11</xdr:col>
      <xdr:colOff>523875</xdr:colOff>
      <xdr:row>7</xdr:row>
      <xdr:rowOff>104775</xdr:rowOff>
    </xdr:to>
    <xdr:sp macro="" textlink="">
      <xdr:nvSpPr>
        <xdr:cNvPr id="15" name="Line 3">
          <a:extLst>
            <a:ext uri="{FF2B5EF4-FFF2-40B4-BE49-F238E27FC236}">
              <a16:creationId xmlns:a16="http://schemas.microsoft.com/office/drawing/2014/main" xmlns="" id="{00000000-0008-0000-1000-00000F000000}"/>
            </a:ext>
          </a:extLst>
        </xdr:cNvPr>
        <xdr:cNvSpPr>
          <a:spLocks noChangeShapeType="1"/>
        </xdr:cNvSpPr>
      </xdr:nvSpPr>
      <xdr:spPr bwMode="auto">
        <a:xfrm flipH="1">
          <a:off x="8020050" y="1190625"/>
          <a:ext cx="3810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371475</xdr:colOff>
      <xdr:row>7</xdr:row>
      <xdr:rowOff>28574</xdr:rowOff>
    </xdr:from>
    <xdr:to>
      <xdr:col>9</xdr:col>
      <xdr:colOff>0</xdr:colOff>
      <xdr:row>8</xdr:row>
      <xdr:rowOff>28574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7753350" y="1295399"/>
          <a:ext cx="26670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1100-000003000000}"/>
            </a:ext>
          </a:extLst>
        </xdr:cNvPr>
        <xdr:cNvSpPr>
          <a:spLocks noChangeArrowheads="1"/>
        </xdr:cNvSpPr>
      </xdr:nvSpPr>
      <xdr:spPr bwMode="auto">
        <a:xfrm>
          <a:off x="7724775" y="923925"/>
          <a:ext cx="2952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11</xdr:col>
      <xdr:colOff>180975</xdr:colOff>
      <xdr:row>7</xdr:row>
      <xdr:rowOff>76200</xdr:rowOff>
    </xdr:from>
    <xdr:to>
      <xdr:col>11</xdr:col>
      <xdr:colOff>472455</xdr:colOff>
      <xdr:row>8</xdr:row>
      <xdr:rowOff>95250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1100-000004000000}"/>
            </a:ext>
          </a:extLst>
        </xdr:cNvPr>
        <xdr:cNvSpPr>
          <a:spLocks noChangeArrowheads="1"/>
        </xdr:cNvSpPr>
      </xdr:nvSpPr>
      <xdr:spPr bwMode="auto">
        <a:xfrm>
          <a:off x="7467600" y="1209675"/>
          <a:ext cx="29148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n-PH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PH" sz="1000" b="0" i="0" strike="noStrike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  <xdr:twoCellAnchor>
    <xdr:from>
      <xdr:col>11</xdr:col>
      <xdr:colOff>180975</xdr:colOff>
      <xdr:row>9</xdr:row>
      <xdr:rowOff>66675</xdr:rowOff>
    </xdr:from>
    <xdr:to>
      <xdr:col>11</xdr:col>
      <xdr:colOff>466725</xdr:colOff>
      <xdr:row>10</xdr:row>
      <xdr:rowOff>85725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xmlns="" id="{00000000-0008-0000-1100-000005000000}"/>
            </a:ext>
          </a:extLst>
        </xdr:cNvPr>
        <xdr:cNvSpPr>
          <a:spLocks noChangeArrowheads="1"/>
        </xdr:cNvSpPr>
      </xdr:nvSpPr>
      <xdr:spPr bwMode="auto">
        <a:xfrm>
          <a:off x="7467600" y="1524000"/>
          <a:ext cx="2857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180975</xdr:colOff>
      <xdr:row>7</xdr:row>
      <xdr:rowOff>76200</xdr:rowOff>
    </xdr:from>
    <xdr:to>
      <xdr:col>11</xdr:col>
      <xdr:colOff>472455</xdr:colOff>
      <xdr:row>8</xdr:row>
      <xdr:rowOff>95250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1100-000006000000}"/>
            </a:ext>
          </a:extLst>
        </xdr:cNvPr>
        <xdr:cNvSpPr>
          <a:spLocks noChangeArrowheads="1"/>
        </xdr:cNvSpPr>
      </xdr:nvSpPr>
      <xdr:spPr bwMode="auto">
        <a:xfrm>
          <a:off x="7467600" y="1209675"/>
          <a:ext cx="29148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1000" b="0" i="0" strike="noStrike">
              <a:solidFill>
                <a:srgbClr val="000000"/>
              </a:solidFill>
              <a:latin typeface="Arial"/>
              <a:cs typeface="Arial"/>
            </a:rPr>
            <a:t>X</a:t>
          </a:r>
        </a:p>
        <a:p>
          <a:pPr algn="ctr" rtl="0">
            <a:defRPr sz="1000"/>
          </a:pPr>
          <a:endParaRPr lang="en-PH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55245</xdr:colOff>
      <xdr:row>10</xdr:row>
      <xdr:rowOff>47625</xdr:rowOff>
    </xdr:from>
    <xdr:to>
      <xdr:col>11</xdr:col>
      <xdr:colOff>253365</xdr:colOff>
      <xdr:row>10</xdr:row>
      <xdr:rowOff>144916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SpPr/>
      </xdr:nvSpPr>
      <xdr:spPr>
        <a:xfrm>
          <a:off x="9755505" y="1876425"/>
          <a:ext cx="198120" cy="9729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411480</xdr:colOff>
      <xdr:row>0</xdr:row>
      <xdr:rowOff>7620</xdr:rowOff>
    </xdr:from>
    <xdr:to>
      <xdr:col>1</xdr:col>
      <xdr:colOff>1234440</xdr:colOff>
      <xdr:row>4</xdr:row>
      <xdr:rowOff>45720</xdr:rowOff>
    </xdr:to>
    <xdr:pic>
      <xdr:nvPicPr>
        <xdr:cNvPr id="5" name="Picture 1" descr="https://fbcdn-sphotos-b-a.akamaihd.net/hphotos-ak-xfp1/v/t1.0-9/p75x225/9780_1512869775629692_5960515364990779567_n.jpg?oh=46570ef6abcbe1ec51a14e45ce8f1f43&amp;oe=558CA443&amp;__gda__=1431680440_5ff9f9c4e15945cb3acff80db4c1ef5e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" y="7620"/>
          <a:ext cx="8229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114300</xdr:colOff>
      <xdr:row>0</xdr:row>
      <xdr:rowOff>0</xdr:rowOff>
    </xdr:from>
    <xdr:to>
      <xdr:col>13</xdr:col>
      <xdr:colOff>411480</xdr:colOff>
      <xdr:row>4</xdr:row>
      <xdr:rowOff>121920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1740" y="0"/>
          <a:ext cx="922020" cy="85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45720</xdr:colOff>
      <xdr:row>10</xdr:row>
      <xdr:rowOff>47625</xdr:rowOff>
    </xdr:from>
    <xdr:to>
      <xdr:col>11</xdr:col>
      <xdr:colOff>243840</xdr:colOff>
      <xdr:row>10</xdr:row>
      <xdr:rowOff>154645</xdr:rowOff>
    </xdr:to>
    <xdr:sp macro="" textlink="">
      <xdr:nvSpPr>
        <xdr:cNvPr id="7" name="Right Arrow 1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SpPr/>
      </xdr:nvSpPr>
      <xdr:spPr>
        <a:xfrm>
          <a:off x="9618345" y="1952625"/>
          <a:ext cx="198120" cy="10702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2</xdr:col>
      <xdr:colOff>885825</xdr:colOff>
      <xdr:row>0</xdr:row>
      <xdr:rowOff>47625</xdr:rowOff>
    </xdr:from>
    <xdr:to>
      <xdr:col>3</xdr:col>
      <xdr:colOff>762000</xdr:colOff>
      <xdr:row>4</xdr:row>
      <xdr:rowOff>133350</xdr:rowOff>
    </xdr:to>
    <xdr:pic>
      <xdr:nvPicPr>
        <xdr:cNvPr id="8" name="Picture 7" descr="https://fbcdn-sphotos-b-a.akamaihd.net/hphotos-ak-xfp1/v/t1.0-9/p75x225/9780_1512869775629692_5960515364990779567_n.jpg?oh=46570ef6abcbe1ec51a14e45ce8f1f43&amp;oe=558CA443&amp;__gda__=1431680440_5ff9f9c4e15945cb3acff80db4c1ef5e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47625"/>
          <a:ext cx="8858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390525</xdr:colOff>
      <xdr:row>0</xdr:row>
      <xdr:rowOff>66675</xdr:rowOff>
    </xdr:from>
    <xdr:to>
      <xdr:col>9</xdr:col>
      <xdr:colOff>647700</xdr:colOff>
      <xdr:row>4</xdr:row>
      <xdr:rowOff>180975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1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6675"/>
          <a:ext cx="9334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45720</xdr:colOff>
      <xdr:row>10</xdr:row>
      <xdr:rowOff>47625</xdr:rowOff>
    </xdr:from>
    <xdr:to>
      <xdr:col>11</xdr:col>
      <xdr:colOff>243840</xdr:colOff>
      <xdr:row>10</xdr:row>
      <xdr:rowOff>154645</xdr:rowOff>
    </xdr:to>
    <xdr:sp macro="" textlink="">
      <xdr:nvSpPr>
        <xdr:cNvPr id="10" name="Right Arrow 1">
          <a:extLst>
            <a:ext uri="{FF2B5EF4-FFF2-40B4-BE49-F238E27FC236}">
              <a16:creationId xmlns:a16="http://schemas.microsoft.com/office/drawing/2014/main" xmlns="" id="{00000000-0008-0000-1300-00000A000000}"/>
            </a:ext>
          </a:extLst>
        </xdr:cNvPr>
        <xdr:cNvSpPr/>
      </xdr:nvSpPr>
      <xdr:spPr>
        <a:xfrm>
          <a:off x="9618345" y="1952625"/>
          <a:ext cx="198120" cy="10702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2</xdr:col>
      <xdr:colOff>885825</xdr:colOff>
      <xdr:row>0</xdr:row>
      <xdr:rowOff>47625</xdr:rowOff>
    </xdr:from>
    <xdr:to>
      <xdr:col>3</xdr:col>
      <xdr:colOff>762000</xdr:colOff>
      <xdr:row>4</xdr:row>
      <xdr:rowOff>133350</xdr:rowOff>
    </xdr:to>
    <xdr:pic>
      <xdr:nvPicPr>
        <xdr:cNvPr id="11" name="Picture 7" descr="https://fbcdn-sphotos-b-a.akamaihd.net/hphotos-ak-xfp1/v/t1.0-9/p75x225/9780_1512869775629692_5960515364990779567_n.jpg?oh=46570ef6abcbe1ec51a14e45ce8f1f43&amp;oe=558CA443&amp;__gda__=1431680440_5ff9f9c4e15945cb3acff80db4c1ef5e">
          <a:extLst>
            <a:ext uri="{FF2B5EF4-FFF2-40B4-BE49-F238E27FC236}">
              <a16:creationId xmlns:a16="http://schemas.microsoft.com/office/drawing/2014/main" xmlns="" id="{00000000-0008-0000-1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47625"/>
          <a:ext cx="8858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390525</xdr:colOff>
      <xdr:row>0</xdr:row>
      <xdr:rowOff>66675</xdr:rowOff>
    </xdr:from>
    <xdr:to>
      <xdr:col>9</xdr:col>
      <xdr:colOff>647700</xdr:colOff>
      <xdr:row>4</xdr:row>
      <xdr:rowOff>180975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xmlns="" id="{00000000-0008-0000-1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6675"/>
          <a:ext cx="9334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55245</xdr:colOff>
      <xdr:row>11</xdr:row>
      <xdr:rowOff>47625</xdr:rowOff>
    </xdr:from>
    <xdr:to>
      <xdr:col>11</xdr:col>
      <xdr:colOff>272279</xdr:colOff>
      <xdr:row>11</xdr:row>
      <xdr:rowOff>135548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SpPr/>
      </xdr:nvSpPr>
      <xdr:spPr>
        <a:xfrm>
          <a:off x="9580245" y="2059305"/>
          <a:ext cx="217034" cy="8792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45720</xdr:colOff>
      <xdr:row>11</xdr:row>
      <xdr:rowOff>47625</xdr:rowOff>
    </xdr:from>
    <xdr:to>
      <xdr:col>11</xdr:col>
      <xdr:colOff>253318</xdr:colOff>
      <xdr:row>11</xdr:row>
      <xdr:rowOff>145317</xdr:rowOff>
    </xdr:to>
    <xdr:sp macro="" textlink="">
      <xdr:nvSpPr>
        <xdr:cNvPr id="7" name="Right Arrow 1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SpPr/>
      </xdr:nvSpPr>
      <xdr:spPr>
        <a:xfrm>
          <a:off x="9618345" y="2143125"/>
          <a:ext cx="207598" cy="9769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6</xdr:row>
      <xdr:rowOff>171450</xdr:rowOff>
    </xdr:from>
    <xdr:to>
      <xdr:col>9</xdr:col>
      <xdr:colOff>38100</xdr:colOff>
      <xdr:row>8</xdr:row>
      <xdr:rowOff>28574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7391400" y="1257300"/>
          <a:ext cx="342900" cy="2190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>
          <a:spLocks noChangeArrowheads="1"/>
        </xdr:cNvSpPr>
      </xdr:nvSpPr>
      <xdr:spPr bwMode="auto">
        <a:xfrm>
          <a:off x="7334250" y="923925"/>
          <a:ext cx="3619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390128</xdr:colOff>
      <xdr:row>6</xdr:row>
      <xdr:rowOff>161528</xdr:rowOff>
    </xdr:from>
    <xdr:to>
      <xdr:col>9</xdr:col>
      <xdr:colOff>28178</xdr:colOff>
      <xdr:row>8</xdr:row>
      <xdr:rowOff>18652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SpPr>
          <a:spLocks noChangeArrowheads="1"/>
        </xdr:cNvSpPr>
      </xdr:nvSpPr>
      <xdr:spPr bwMode="auto">
        <a:xfrm>
          <a:off x="7464425" y="1233091"/>
          <a:ext cx="342503" cy="2143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SpPr>
          <a:spLocks noChangeArrowheads="1"/>
        </xdr:cNvSpPr>
      </xdr:nvSpPr>
      <xdr:spPr bwMode="auto">
        <a:xfrm>
          <a:off x="7410450" y="923925"/>
          <a:ext cx="3619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6</xdr:row>
      <xdr:rowOff>171450</xdr:rowOff>
    </xdr:from>
    <xdr:to>
      <xdr:col>9</xdr:col>
      <xdr:colOff>38100</xdr:colOff>
      <xdr:row>8</xdr:row>
      <xdr:rowOff>28574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SpPr>
          <a:spLocks noChangeArrowheads="1"/>
        </xdr:cNvSpPr>
      </xdr:nvSpPr>
      <xdr:spPr bwMode="auto">
        <a:xfrm>
          <a:off x="7391400" y="1257300"/>
          <a:ext cx="400050" cy="2190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1700-000003000000}"/>
            </a:ext>
          </a:extLst>
        </xdr:cNvPr>
        <xdr:cNvSpPr>
          <a:spLocks noChangeArrowheads="1"/>
        </xdr:cNvSpPr>
      </xdr:nvSpPr>
      <xdr:spPr bwMode="auto">
        <a:xfrm>
          <a:off x="7334250" y="923925"/>
          <a:ext cx="4000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8</xdr:col>
      <xdr:colOff>400050</xdr:colOff>
      <xdr:row>6</xdr:row>
      <xdr:rowOff>171450</xdr:rowOff>
    </xdr:from>
    <xdr:to>
      <xdr:col>9</xdr:col>
      <xdr:colOff>38100</xdr:colOff>
      <xdr:row>8</xdr:row>
      <xdr:rowOff>28574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1700-000004000000}"/>
            </a:ext>
          </a:extLst>
        </xdr:cNvPr>
        <xdr:cNvSpPr>
          <a:spLocks noChangeArrowheads="1"/>
        </xdr:cNvSpPr>
      </xdr:nvSpPr>
      <xdr:spPr bwMode="auto">
        <a:xfrm>
          <a:off x="8804910" y="1223010"/>
          <a:ext cx="422910" cy="2076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1700-000005000000}"/>
            </a:ext>
          </a:extLst>
        </xdr:cNvPr>
        <xdr:cNvSpPr>
          <a:spLocks noChangeArrowheads="1"/>
        </xdr:cNvSpPr>
      </xdr:nvSpPr>
      <xdr:spPr bwMode="auto">
        <a:xfrm>
          <a:off x="8747760" y="895350"/>
          <a:ext cx="40005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 baseline="0"/>
            <a:t>   X</a:t>
          </a:r>
        </a:p>
        <a:p>
          <a:endParaRPr lang="en-PH"/>
        </a:p>
      </xdr:txBody>
    </xdr:sp>
    <xdr:clientData/>
  </xdr:twoCellAnchor>
  <xdr:twoCellAnchor>
    <xdr:from>
      <xdr:col>3</xdr:col>
      <xdr:colOff>76200</xdr:colOff>
      <xdr:row>1</xdr:row>
      <xdr:rowOff>0</xdr:rowOff>
    </xdr:from>
    <xdr:to>
      <xdr:col>5</xdr:col>
      <xdr:colOff>66675</xdr:colOff>
      <xdr:row>3</xdr:row>
      <xdr:rowOff>0</xdr:rowOff>
    </xdr:to>
    <xdr:pic>
      <xdr:nvPicPr>
        <xdr:cNvPr id="6" name="Picture 31" descr="lognew copy">
          <a:extLst>
            <a:ext uri="{FF2B5EF4-FFF2-40B4-BE49-F238E27FC236}">
              <a16:creationId xmlns:a16="http://schemas.microsoft.com/office/drawing/2014/main" xmlns="" id="{00000000-0008-0000-1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180975"/>
          <a:ext cx="1219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1</xdr:row>
      <xdr:rowOff>0</xdr:rowOff>
    </xdr:from>
    <xdr:to>
      <xdr:col>5</xdr:col>
      <xdr:colOff>66675</xdr:colOff>
      <xdr:row>3</xdr:row>
      <xdr:rowOff>38100</xdr:rowOff>
    </xdr:to>
    <xdr:pic>
      <xdr:nvPicPr>
        <xdr:cNvPr id="7" name="Picture 31" descr="lognew copy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180975"/>
          <a:ext cx="1219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6</xdr:row>
      <xdr:rowOff>171450</xdr:rowOff>
    </xdr:from>
    <xdr:to>
      <xdr:col>9</xdr:col>
      <xdr:colOff>38100</xdr:colOff>
      <xdr:row>8</xdr:row>
      <xdr:rowOff>28574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SpPr>
          <a:spLocks noChangeArrowheads="1"/>
        </xdr:cNvSpPr>
      </xdr:nvSpPr>
      <xdr:spPr bwMode="auto">
        <a:xfrm>
          <a:off x="7391400" y="1257300"/>
          <a:ext cx="400050" cy="2190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1800-000003000000}"/>
            </a:ext>
          </a:extLst>
        </xdr:cNvPr>
        <xdr:cNvSpPr>
          <a:spLocks noChangeArrowheads="1"/>
        </xdr:cNvSpPr>
      </xdr:nvSpPr>
      <xdr:spPr bwMode="auto">
        <a:xfrm>
          <a:off x="7334250" y="923925"/>
          <a:ext cx="4000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8</xdr:col>
      <xdr:colOff>400050</xdr:colOff>
      <xdr:row>6</xdr:row>
      <xdr:rowOff>171450</xdr:rowOff>
    </xdr:from>
    <xdr:to>
      <xdr:col>9</xdr:col>
      <xdr:colOff>38100</xdr:colOff>
      <xdr:row>8</xdr:row>
      <xdr:rowOff>28574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SpPr>
          <a:spLocks noChangeArrowheads="1"/>
        </xdr:cNvSpPr>
      </xdr:nvSpPr>
      <xdr:spPr bwMode="auto">
        <a:xfrm>
          <a:off x="8972550" y="1223010"/>
          <a:ext cx="605790" cy="2076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1800-000005000000}"/>
            </a:ext>
          </a:extLst>
        </xdr:cNvPr>
        <xdr:cNvSpPr>
          <a:spLocks noChangeArrowheads="1"/>
        </xdr:cNvSpPr>
      </xdr:nvSpPr>
      <xdr:spPr bwMode="auto">
        <a:xfrm>
          <a:off x="8915400" y="895350"/>
          <a:ext cx="40005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3</xdr:col>
      <xdr:colOff>76200</xdr:colOff>
      <xdr:row>1</xdr:row>
      <xdr:rowOff>0</xdr:rowOff>
    </xdr:from>
    <xdr:to>
      <xdr:col>5</xdr:col>
      <xdr:colOff>66675</xdr:colOff>
      <xdr:row>3</xdr:row>
      <xdr:rowOff>19050</xdr:rowOff>
    </xdr:to>
    <xdr:pic>
      <xdr:nvPicPr>
        <xdr:cNvPr id="6" name="Picture 31" descr="lognew copy">
          <a:extLst>
            <a:ext uri="{FF2B5EF4-FFF2-40B4-BE49-F238E27FC236}">
              <a16:creationId xmlns:a16="http://schemas.microsoft.com/office/drawing/2014/main" xmlns="" id="{00000000-0008-0000-1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180975"/>
          <a:ext cx="1219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1</xdr:row>
      <xdr:rowOff>0</xdr:rowOff>
    </xdr:from>
    <xdr:to>
      <xdr:col>5</xdr:col>
      <xdr:colOff>66675</xdr:colOff>
      <xdr:row>3</xdr:row>
      <xdr:rowOff>19050</xdr:rowOff>
    </xdr:to>
    <xdr:pic>
      <xdr:nvPicPr>
        <xdr:cNvPr id="7" name="Picture 31" descr="lognew copy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180975"/>
          <a:ext cx="1219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6</xdr:row>
      <xdr:rowOff>171450</xdr:rowOff>
    </xdr:from>
    <xdr:to>
      <xdr:col>9</xdr:col>
      <xdr:colOff>38100</xdr:colOff>
      <xdr:row>8</xdr:row>
      <xdr:rowOff>28574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SpPr>
          <a:spLocks noChangeArrowheads="1"/>
        </xdr:cNvSpPr>
      </xdr:nvSpPr>
      <xdr:spPr bwMode="auto">
        <a:xfrm>
          <a:off x="7391400" y="1257300"/>
          <a:ext cx="342900" cy="2190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PH"/>
        </a:p>
      </xdr:txBody>
    </xdr:sp>
    <xdr:clientData/>
  </xdr:twoCellAnchor>
  <xdr:twoCellAnchor>
    <xdr:from>
      <xdr:col>8</xdr:col>
      <xdr:colOff>342900</xdr:colOff>
      <xdr:row>5</xdr:row>
      <xdr:rowOff>19050</xdr:rowOff>
    </xdr:from>
    <xdr:to>
      <xdr:col>8</xdr:col>
      <xdr:colOff>742950</xdr:colOff>
      <xdr:row>6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1900-000003000000}"/>
            </a:ext>
          </a:extLst>
        </xdr:cNvPr>
        <xdr:cNvSpPr>
          <a:spLocks noChangeArrowheads="1"/>
        </xdr:cNvSpPr>
      </xdr:nvSpPr>
      <xdr:spPr bwMode="auto">
        <a:xfrm>
          <a:off x="7334250" y="923925"/>
          <a:ext cx="3619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11</xdr:col>
      <xdr:colOff>91440</xdr:colOff>
      <xdr:row>9</xdr:row>
      <xdr:rowOff>22860</xdr:rowOff>
    </xdr:from>
    <xdr:to>
      <xdr:col>11</xdr:col>
      <xdr:colOff>464820</xdr:colOff>
      <xdr:row>9</xdr:row>
      <xdr:rowOff>160020</xdr:rowOff>
    </xdr:to>
    <xdr:sp macro="" textlink="">
      <xdr:nvSpPr>
        <xdr:cNvPr id="4" name="Rectangle 6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SpPr>
          <a:spLocks noChangeArrowheads="1"/>
        </xdr:cNvSpPr>
      </xdr:nvSpPr>
      <xdr:spPr bwMode="auto">
        <a:xfrm>
          <a:off x="8999220" y="1531620"/>
          <a:ext cx="373380" cy="13716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106680</xdr:colOff>
      <xdr:row>7</xdr:row>
      <xdr:rowOff>7620</xdr:rowOff>
    </xdr:from>
    <xdr:to>
      <xdr:col>11</xdr:col>
      <xdr:colOff>449580</xdr:colOff>
      <xdr:row>8</xdr:row>
      <xdr:rowOff>60960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xmlns="" id="{00000000-0008-0000-1900-000005000000}"/>
            </a:ext>
          </a:extLst>
        </xdr:cNvPr>
        <xdr:cNvSpPr txBox="1">
          <a:spLocks noChangeArrowheads="1"/>
        </xdr:cNvSpPr>
      </xdr:nvSpPr>
      <xdr:spPr bwMode="auto">
        <a:xfrm>
          <a:off x="9014460" y="1181100"/>
          <a:ext cx="342900" cy="22098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22860" rIns="0" bIns="0" anchor="t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  <xdr:twoCellAnchor>
    <xdr:from>
      <xdr:col>11</xdr:col>
      <xdr:colOff>85725</xdr:colOff>
      <xdr:row>9</xdr:row>
      <xdr:rowOff>19050</xdr:rowOff>
    </xdr:from>
    <xdr:to>
      <xdr:col>11</xdr:col>
      <xdr:colOff>447675</xdr:colOff>
      <xdr:row>9</xdr:row>
      <xdr:rowOff>152400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xmlns="" id="{00000000-0008-0000-1900-000006000000}"/>
            </a:ext>
          </a:extLst>
        </xdr:cNvPr>
        <xdr:cNvSpPr>
          <a:spLocks noChangeArrowheads="1"/>
        </xdr:cNvSpPr>
      </xdr:nvSpPr>
      <xdr:spPr bwMode="auto">
        <a:xfrm>
          <a:off x="8753475" y="1476375"/>
          <a:ext cx="361950" cy="1333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104775</xdr:colOff>
      <xdr:row>7</xdr:row>
      <xdr:rowOff>9525</xdr:rowOff>
    </xdr:from>
    <xdr:to>
      <xdr:col>11</xdr:col>
      <xdr:colOff>438150</xdr:colOff>
      <xdr:row>8</xdr:row>
      <xdr:rowOff>57150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xmlns="" id="{00000000-0008-0000-1900-000007000000}"/>
            </a:ext>
          </a:extLst>
        </xdr:cNvPr>
        <xdr:cNvSpPr txBox="1">
          <a:spLocks noChangeArrowheads="1"/>
        </xdr:cNvSpPr>
      </xdr:nvSpPr>
      <xdr:spPr bwMode="auto">
        <a:xfrm>
          <a:off x="8772525" y="1143000"/>
          <a:ext cx="333375" cy="209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22860" rIns="0" bIns="0" anchor="t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  <xdr:twoCellAnchor>
    <xdr:from>
      <xdr:col>12</xdr:col>
      <xdr:colOff>85725</xdr:colOff>
      <xdr:row>8</xdr:row>
      <xdr:rowOff>169860</xdr:rowOff>
    </xdr:from>
    <xdr:to>
      <xdr:col>12</xdr:col>
      <xdr:colOff>447675</xdr:colOff>
      <xdr:row>10</xdr:row>
      <xdr:rowOff>7935</xdr:rowOff>
    </xdr:to>
    <xdr:sp macro="" textlink="">
      <xdr:nvSpPr>
        <xdr:cNvPr id="8" name="Rectangle 6">
          <a:extLst>
            <a:ext uri="{FF2B5EF4-FFF2-40B4-BE49-F238E27FC236}">
              <a16:creationId xmlns:a16="http://schemas.microsoft.com/office/drawing/2014/main" xmlns="" id="{00000000-0008-0000-1900-000008000000}"/>
            </a:ext>
          </a:extLst>
        </xdr:cNvPr>
        <xdr:cNvSpPr>
          <a:spLocks noChangeArrowheads="1"/>
        </xdr:cNvSpPr>
      </xdr:nvSpPr>
      <xdr:spPr bwMode="auto">
        <a:xfrm>
          <a:off x="10267950" y="1617660"/>
          <a:ext cx="361950" cy="2000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104775</xdr:colOff>
      <xdr:row>6</xdr:row>
      <xdr:rowOff>168274</xdr:rowOff>
    </xdr:from>
    <xdr:to>
      <xdr:col>12</xdr:col>
      <xdr:colOff>438150</xdr:colOff>
      <xdr:row>8</xdr:row>
      <xdr:rowOff>15876</xdr:rowOff>
    </xdr:to>
    <xdr:sp macro="" textlink="">
      <xdr:nvSpPr>
        <xdr:cNvPr id="9" name="Text Box 7">
          <a:extLst>
            <a:ext uri="{FF2B5EF4-FFF2-40B4-BE49-F238E27FC236}">
              <a16:creationId xmlns:a16="http://schemas.microsoft.com/office/drawing/2014/main" xmlns="" id="{00000000-0008-0000-1900-000009000000}"/>
            </a:ext>
          </a:extLst>
        </xdr:cNvPr>
        <xdr:cNvSpPr txBox="1">
          <a:spLocks noChangeArrowheads="1"/>
        </xdr:cNvSpPr>
      </xdr:nvSpPr>
      <xdr:spPr bwMode="auto">
        <a:xfrm>
          <a:off x="10287000" y="1254124"/>
          <a:ext cx="333375" cy="20955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22860" rIns="0" bIns="0" anchor="t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91440</xdr:colOff>
      <xdr:row>8</xdr:row>
      <xdr:rowOff>144780</xdr:rowOff>
    </xdr:from>
    <xdr:to>
      <xdr:col>11</xdr:col>
      <xdr:colOff>464820</xdr:colOff>
      <xdr:row>10</xdr:row>
      <xdr:rowOff>45720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xmlns="" id="{00000000-0008-0000-1A00-000006000000}"/>
            </a:ext>
          </a:extLst>
        </xdr:cNvPr>
        <xdr:cNvSpPr>
          <a:spLocks noChangeArrowheads="1"/>
        </xdr:cNvSpPr>
      </xdr:nvSpPr>
      <xdr:spPr bwMode="auto">
        <a:xfrm>
          <a:off x="8999220" y="7330440"/>
          <a:ext cx="373380" cy="23622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  <xdr:twoCellAnchor>
    <xdr:from>
      <xdr:col>11</xdr:col>
      <xdr:colOff>106680</xdr:colOff>
      <xdr:row>7</xdr:row>
      <xdr:rowOff>7620</xdr:rowOff>
    </xdr:from>
    <xdr:to>
      <xdr:col>11</xdr:col>
      <xdr:colOff>449580</xdr:colOff>
      <xdr:row>8</xdr:row>
      <xdr:rowOff>60960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xmlns="" id="{00000000-0008-0000-1A00-000007000000}"/>
            </a:ext>
          </a:extLst>
        </xdr:cNvPr>
        <xdr:cNvSpPr txBox="1">
          <a:spLocks noChangeArrowheads="1"/>
        </xdr:cNvSpPr>
      </xdr:nvSpPr>
      <xdr:spPr bwMode="auto">
        <a:xfrm>
          <a:off x="9014460" y="7025640"/>
          <a:ext cx="342900" cy="22098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22860" rIns="0" bIns="0" anchor="t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</a:p>
      </xdr:txBody>
    </xdr:sp>
    <xdr:clientData/>
  </xdr:twoCellAnchor>
  <xdr:twoCellAnchor>
    <xdr:from>
      <xdr:col>11</xdr:col>
      <xdr:colOff>85725</xdr:colOff>
      <xdr:row>8</xdr:row>
      <xdr:rowOff>142875</xdr:rowOff>
    </xdr:from>
    <xdr:to>
      <xdr:col>11</xdr:col>
      <xdr:colOff>447675</xdr:colOff>
      <xdr:row>10</xdr:row>
      <xdr:rowOff>47625</xdr:rowOff>
    </xdr:to>
    <xdr:sp macro="" textlink="">
      <xdr:nvSpPr>
        <xdr:cNvPr id="4" name="Rectangle 6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SpPr>
          <a:spLocks noChangeArrowheads="1"/>
        </xdr:cNvSpPr>
      </xdr:nvSpPr>
      <xdr:spPr bwMode="auto">
        <a:xfrm>
          <a:off x="8753475" y="7296150"/>
          <a:ext cx="361950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  <xdr:twoCellAnchor>
    <xdr:from>
      <xdr:col>11</xdr:col>
      <xdr:colOff>104775</xdr:colOff>
      <xdr:row>7</xdr:row>
      <xdr:rowOff>9525</xdr:rowOff>
    </xdr:from>
    <xdr:to>
      <xdr:col>11</xdr:col>
      <xdr:colOff>438150</xdr:colOff>
      <xdr:row>8</xdr:row>
      <xdr:rowOff>57150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SpPr txBox="1">
          <a:spLocks noChangeArrowheads="1"/>
        </xdr:cNvSpPr>
      </xdr:nvSpPr>
      <xdr:spPr bwMode="auto">
        <a:xfrm>
          <a:off x="8772525" y="7000875"/>
          <a:ext cx="333375" cy="209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22860" rIns="0" bIns="0" anchor="t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</a:p>
      </xdr:txBody>
    </xdr:sp>
    <xdr:clientData/>
  </xdr:twoCellAnchor>
  <xdr:twoCellAnchor>
    <xdr:from>
      <xdr:col>12</xdr:col>
      <xdr:colOff>85725</xdr:colOff>
      <xdr:row>9</xdr:row>
      <xdr:rowOff>0</xdr:rowOff>
    </xdr:from>
    <xdr:to>
      <xdr:col>12</xdr:col>
      <xdr:colOff>447675</xdr:colOff>
      <xdr:row>10</xdr:row>
      <xdr:rowOff>7937</xdr:rowOff>
    </xdr:to>
    <xdr:sp macro="" textlink="">
      <xdr:nvSpPr>
        <xdr:cNvPr id="8" name="Rectangle 6">
          <a:extLst>
            <a:ext uri="{FF2B5EF4-FFF2-40B4-BE49-F238E27FC236}">
              <a16:creationId xmlns:a16="http://schemas.microsoft.com/office/drawing/2014/main" xmlns="" id="{00000000-0008-0000-1A00-000008000000}"/>
            </a:ext>
          </a:extLst>
        </xdr:cNvPr>
        <xdr:cNvSpPr>
          <a:spLocks noChangeArrowheads="1"/>
        </xdr:cNvSpPr>
      </xdr:nvSpPr>
      <xdr:spPr bwMode="auto">
        <a:xfrm>
          <a:off x="10315575" y="1628775"/>
          <a:ext cx="361950" cy="18891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  <xdr:twoCellAnchor>
    <xdr:from>
      <xdr:col>12</xdr:col>
      <xdr:colOff>87313</xdr:colOff>
      <xdr:row>7</xdr:row>
      <xdr:rowOff>1588</xdr:rowOff>
    </xdr:from>
    <xdr:to>
      <xdr:col>12</xdr:col>
      <xdr:colOff>449263</xdr:colOff>
      <xdr:row>8</xdr:row>
      <xdr:rowOff>9525</xdr:rowOff>
    </xdr:to>
    <xdr:sp macro="" textlink="">
      <xdr:nvSpPr>
        <xdr:cNvPr id="9" name="Rectangle 6">
          <a:extLst>
            <a:ext uri="{FF2B5EF4-FFF2-40B4-BE49-F238E27FC236}">
              <a16:creationId xmlns:a16="http://schemas.microsoft.com/office/drawing/2014/main" xmlns="" id="{00000000-0008-0000-1A00-000009000000}"/>
            </a:ext>
          </a:extLst>
        </xdr:cNvPr>
        <xdr:cNvSpPr>
          <a:spLocks noChangeArrowheads="1"/>
        </xdr:cNvSpPr>
      </xdr:nvSpPr>
      <xdr:spPr bwMode="auto">
        <a:xfrm>
          <a:off x="10317163" y="1268413"/>
          <a:ext cx="361950" cy="18891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/>
        <a:lstStyle/>
        <a:p>
          <a:pPr algn="ctr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7</xdr:row>
      <xdr:rowOff>19050</xdr:rowOff>
    </xdr:from>
    <xdr:to>
      <xdr:col>11</xdr:col>
      <xdr:colOff>9525</xdr:colOff>
      <xdr:row>8</xdr:row>
      <xdr:rowOff>19050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SpPr>
          <a:spLocks noChangeArrowheads="1"/>
        </xdr:cNvSpPr>
      </xdr:nvSpPr>
      <xdr:spPr>
        <a:xfrm>
          <a:off x="6743700" y="1171575"/>
          <a:ext cx="1524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9</xdr:col>
      <xdr:colOff>342900</xdr:colOff>
      <xdr:row>5</xdr:row>
      <xdr:rowOff>19050</xdr:rowOff>
    </xdr:from>
    <xdr:to>
      <xdr:col>11</xdr:col>
      <xdr:colOff>0</xdr:colOff>
      <xdr:row>6</xdr:row>
      <xdr:rowOff>19050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1B00-000005000000}"/>
            </a:ext>
          </a:extLst>
        </xdr:cNvPr>
        <xdr:cNvSpPr>
          <a:spLocks noChangeArrowheads="1"/>
        </xdr:cNvSpPr>
      </xdr:nvSpPr>
      <xdr:spPr>
        <a:xfrm>
          <a:off x="6705600" y="828675"/>
          <a:ext cx="1809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9</xdr:col>
      <xdr:colOff>381000</xdr:colOff>
      <xdr:row>7</xdr:row>
      <xdr:rowOff>19050</xdr:rowOff>
    </xdr:from>
    <xdr:to>
      <xdr:col>11</xdr:col>
      <xdr:colOff>9525</xdr:colOff>
      <xdr:row>8</xdr:row>
      <xdr:rowOff>19050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1B00-000006000000}"/>
            </a:ext>
          </a:extLst>
        </xdr:cNvPr>
        <xdr:cNvSpPr>
          <a:spLocks noChangeArrowheads="1"/>
        </xdr:cNvSpPr>
      </xdr:nvSpPr>
      <xdr:spPr>
        <a:xfrm>
          <a:off x="6926580" y="1192530"/>
          <a:ext cx="169545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9</xdr:col>
      <xdr:colOff>342900</xdr:colOff>
      <xdr:row>5</xdr:row>
      <xdr:rowOff>19050</xdr:rowOff>
    </xdr:from>
    <xdr:to>
      <xdr:col>11</xdr:col>
      <xdr:colOff>0</xdr:colOff>
      <xdr:row>6</xdr:row>
      <xdr:rowOff>19050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00000000-0008-0000-1B00-000007000000}"/>
            </a:ext>
          </a:extLst>
        </xdr:cNvPr>
        <xdr:cNvSpPr>
          <a:spLocks noChangeArrowheads="1"/>
        </xdr:cNvSpPr>
      </xdr:nvSpPr>
      <xdr:spPr>
        <a:xfrm>
          <a:off x="6888480" y="857250"/>
          <a:ext cx="1981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9</xdr:col>
      <xdr:colOff>381000</xdr:colOff>
      <xdr:row>7</xdr:row>
      <xdr:rowOff>19050</xdr:rowOff>
    </xdr:from>
    <xdr:to>
      <xdr:col>11</xdr:col>
      <xdr:colOff>9525</xdr:colOff>
      <xdr:row>8</xdr:row>
      <xdr:rowOff>19050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00000000-0008-0000-1B00-000008000000}"/>
            </a:ext>
          </a:extLst>
        </xdr:cNvPr>
        <xdr:cNvSpPr>
          <a:spLocks noChangeArrowheads="1"/>
        </xdr:cNvSpPr>
      </xdr:nvSpPr>
      <xdr:spPr>
        <a:xfrm>
          <a:off x="6743700" y="1171575"/>
          <a:ext cx="1524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9</xdr:col>
      <xdr:colOff>342900</xdr:colOff>
      <xdr:row>5</xdr:row>
      <xdr:rowOff>19050</xdr:rowOff>
    </xdr:from>
    <xdr:to>
      <xdr:col>11</xdr:col>
      <xdr:colOff>0</xdr:colOff>
      <xdr:row>6</xdr:row>
      <xdr:rowOff>19050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00000000-0008-0000-1B00-000009000000}"/>
            </a:ext>
          </a:extLst>
        </xdr:cNvPr>
        <xdr:cNvSpPr>
          <a:spLocks noChangeArrowheads="1"/>
        </xdr:cNvSpPr>
      </xdr:nvSpPr>
      <xdr:spPr>
        <a:xfrm>
          <a:off x="6705600" y="828675"/>
          <a:ext cx="1809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5</xdr:row>
      <xdr:rowOff>28575</xdr:rowOff>
    </xdr:from>
    <xdr:to>
      <xdr:col>10</xdr:col>
      <xdr:colOff>609600</xdr:colOff>
      <xdr:row>6</xdr:row>
      <xdr:rowOff>28575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1C00-000006000000}"/>
            </a:ext>
          </a:extLst>
        </xdr:cNvPr>
        <xdr:cNvSpPr>
          <a:spLocks noChangeArrowheads="1"/>
        </xdr:cNvSpPr>
      </xdr:nvSpPr>
      <xdr:spPr>
        <a:xfrm>
          <a:off x="6991350" y="933450"/>
          <a:ext cx="2571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333375</xdr:colOff>
      <xdr:row>6</xdr:row>
      <xdr:rowOff>171450</xdr:rowOff>
    </xdr:from>
    <xdr:to>
      <xdr:col>10</xdr:col>
      <xdr:colOff>619125</xdr:colOff>
      <xdr:row>7</xdr:row>
      <xdr:rowOff>171450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00000000-0008-0000-1C00-000007000000}"/>
            </a:ext>
          </a:extLst>
        </xdr:cNvPr>
        <xdr:cNvSpPr>
          <a:spLocks noChangeArrowheads="1"/>
        </xdr:cNvSpPr>
      </xdr:nvSpPr>
      <xdr:spPr>
        <a:xfrm>
          <a:off x="6972300" y="1257300"/>
          <a:ext cx="2857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10</xdr:col>
      <xdr:colOff>352425</xdr:colOff>
      <xdr:row>5</xdr:row>
      <xdr:rowOff>28575</xdr:rowOff>
    </xdr:from>
    <xdr:to>
      <xdr:col>10</xdr:col>
      <xdr:colOff>609600</xdr:colOff>
      <xdr:row>6</xdr:row>
      <xdr:rowOff>28575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00000000-0008-0000-1C00-000008000000}"/>
            </a:ext>
          </a:extLst>
        </xdr:cNvPr>
        <xdr:cNvSpPr>
          <a:spLocks noChangeArrowheads="1"/>
        </xdr:cNvSpPr>
      </xdr:nvSpPr>
      <xdr:spPr>
        <a:xfrm>
          <a:off x="7522845" y="904875"/>
          <a:ext cx="257175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333375</xdr:colOff>
      <xdr:row>6</xdr:row>
      <xdr:rowOff>171450</xdr:rowOff>
    </xdr:from>
    <xdr:to>
      <xdr:col>10</xdr:col>
      <xdr:colOff>619125</xdr:colOff>
      <xdr:row>7</xdr:row>
      <xdr:rowOff>171450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00000000-0008-0000-1C00-000009000000}"/>
            </a:ext>
          </a:extLst>
        </xdr:cNvPr>
        <xdr:cNvSpPr>
          <a:spLocks noChangeArrowheads="1"/>
        </xdr:cNvSpPr>
      </xdr:nvSpPr>
      <xdr:spPr>
        <a:xfrm>
          <a:off x="7503795" y="1223010"/>
          <a:ext cx="28575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  <xdr:twoCellAnchor>
    <xdr:from>
      <xdr:col>10</xdr:col>
      <xdr:colOff>352425</xdr:colOff>
      <xdr:row>5</xdr:row>
      <xdr:rowOff>28575</xdr:rowOff>
    </xdr:from>
    <xdr:to>
      <xdr:col>10</xdr:col>
      <xdr:colOff>609600</xdr:colOff>
      <xdr:row>6</xdr:row>
      <xdr:rowOff>28575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xmlns="" id="{00000000-0008-0000-1C00-00000A000000}"/>
            </a:ext>
          </a:extLst>
        </xdr:cNvPr>
        <xdr:cNvSpPr>
          <a:spLocks noChangeArrowheads="1"/>
        </xdr:cNvSpPr>
      </xdr:nvSpPr>
      <xdr:spPr>
        <a:xfrm>
          <a:off x="7324725" y="933450"/>
          <a:ext cx="2571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333375</xdr:colOff>
      <xdr:row>6</xdr:row>
      <xdr:rowOff>171450</xdr:rowOff>
    </xdr:from>
    <xdr:to>
      <xdr:col>10</xdr:col>
      <xdr:colOff>619125</xdr:colOff>
      <xdr:row>7</xdr:row>
      <xdr:rowOff>171450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xmlns="" id="{00000000-0008-0000-1C00-00000B000000}"/>
            </a:ext>
          </a:extLst>
        </xdr:cNvPr>
        <xdr:cNvSpPr>
          <a:spLocks noChangeArrowheads="1"/>
        </xdr:cNvSpPr>
      </xdr:nvSpPr>
      <xdr:spPr>
        <a:xfrm>
          <a:off x="7305675" y="1257300"/>
          <a:ext cx="2857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/>
        <a:lstStyle/>
        <a:p>
          <a:r>
            <a:rPr lang="en-PH"/>
            <a:t>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manda@2020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29"/>
  <sheetViews>
    <sheetView zoomScale="80" zoomScaleNormal="80" workbookViewId="0">
      <selection activeCell="C33" sqref="C33"/>
    </sheetView>
  </sheetViews>
  <sheetFormatPr defaultRowHeight="15"/>
  <cols>
    <col min="1" max="1" width="33.7109375" style="261" customWidth="1"/>
    <col min="2" max="2" width="15" style="261" customWidth="1"/>
    <col min="3" max="5" width="24.140625" style="261" customWidth="1"/>
    <col min="6" max="16384" width="9.140625" style="261"/>
  </cols>
  <sheetData>
    <row r="1" spans="1:5" ht="15.75">
      <c r="A1" s="1854" t="s">
        <v>151</v>
      </c>
      <c r="B1" s="1854"/>
      <c r="C1" s="1854"/>
      <c r="D1" s="1854"/>
      <c r="E1" s="1854"/>
    </row>
    <row r="2" spans="1:5" ht="15.75">
      <c r="A2" s="1854" t="s">
        <v>152</v>
      </c>
      <c r="B2" s="1854"/>
      <c r="C2" s="1854"/>
      <c r="D2" s="1854"/>
      <c r="E2" s="1854"/>
    </row>
    <row r="3" spans="1:5" ht="15.75">
      <c r="A3" s="1854" t="s">
        <v>727</v>
      </c>
      <c r="B3" s="1854"/>
      <c r="C3" s="1854"/>
      <c r="D3" s="1854"/>
      <c r="E3" s="1854"/>
    </row>
    <row r="4" spans="1:5" ht="16.5" thickBot="1">
      <c r="A4" s="1854" t="s">
        <v>1928</v>
      </c>
      <c r="B4" s="1854"/>
      <c r="C4" s="1854"/>
      <c r="D4" s="1854"/>
      <c r="E4" s="1854"/>
    </row>
    <row r="5" spans="1:5">
      <c r="A5" s="262" t="s">
        <v>6</v>
      </c>
      <c r="B5" s="263"/>
      <c r="C5" s="264"/>
      <c r="D5" s="265"/>
      <c r="E5" s="265" t="s">
        <v>403</v>
      </c>
    </row>
    <row r="6" spans="1:5">
      <c r="A6" s="266" t="s">
        <v>729</v>
      </c>
      <c r="B6" s="267"/>
      <c r="C6" s="268"/>
      <c r="D6" s="269"/>
      <c r="E6" s="269"/>
    </row>
    <row r="7" spans="1:5">
      <c r="A7" s="1855" t="s">
        <v>728</v>
      </c>
      <c r="B7" s="270"/>
      <c r="C7" s="271" t="s">
        <v>13</v>
      </c>
      <c r="D7" s="272" t="s">
        <v>14</v>
      </c>
      <c r="E7" s="271" t="s">
        <v>1606</v>
      </c>
    </row>
    <row r="8" spans="1:5">
      <c r="A8" s="1855"/>
      <c r="B8" s="273" t="s">
        <v>153</v>
      </c>
      <c r="C8" s="1856" t="s">
        <v>18</v>
      </c>
      <c r="D8" s="1853" t="s">
        <v>18</v>
      </c>
      <c r="E8" s="1853" t="s">
        <v>18</v>
      </c>
    </row>
    <row r="9" spans="1:5">
      <c r="A9" s="1855"/>
      <c r="B9" s="273" t="s">
        <v>155</v>
      </c>
      <c r="C9" s="1856"/>
      <c r="D9" s="1853"/>
      <c r="E9" s="1853"/>
    </row>
    <row r="10" spans="1:5">
      <c r="A10" s="1855"/>
      <c r="B10" s="274"/>
      <c r="C10" s="1856"/>
      <c r="D10" s="1853"/>
      <c r="E10" s="1853"/>
    </row>
    <row r="11" spans="1:5" ht="20.45" customHeight="1">
      <c r="A11" s="275" t="s">
        <v>7</v>
      </c>
      <c r="B11" s="774">
        <v>15</v>
      </c>
      <c r="C11" s="278">
        <v>3389939.8853734625</v>
      </c>
      <c r="D11" s="277">
        <v>21699940.5</v>
      </c>
      <c r="E11" s="767">
        <f>SUM(C11:D11)</f>
        <v>25089880.385373462</v>
      </c>
    </row>
    <row r="12" spans="1:5" ht="20.45" customHeight="1">
      <c r="A12" s="275" t="s">
        <v>93</v>
      </c>
      <c r="B12" s="774">
        <v>16</v>
      </c>
      <c r="C12" s="779">
        <v>652002.44504196302</v>
      </c>
      <c r="D12" s="779">
        <v>18284190</v>
      </c>
      <c r="E12" s="767">
        <f t="shared" ref="E12:E22" si="0">SUM(C12:D12)</f>
        <v>18936192.445041962</v>
      </c>
    </row>
    <row r="13" spans="1:5" ht="20.45" customHeight="1">
      <c r="A13" s="777" t="s">
        <v>67</v>
      </c>
      <c r="B13" s="774">
        <v>1</v>
      </c>
      <c r="C13" s="278">
        <v>0</v>
      </c>
      <c r="D13" s="277">
        <v>449584</v>
      </c>
      <c r="E13" s="767">
        <f t="shared" si="0"/>
        <v>449584</v>
      </c>
    </row>
    <row r="14" spans="1:5" ht="20.45" customHeight="1">
      <c r="A14" s="275" t="s">
        <v>157</v>
      </c>
      <c r="B14" s="774">
        <v>1</v>
      </c>
      <c r="C14" s="278">
        <v>0</v>
      </c>
      <c r="D14" s="277">
        <v>1097680</v>
      </c>
      <c r="E14" s="767">
        <f t="shared" si="0"/>
        <v>1097680</v>
      </c>
    </row>
    <row r="15" spans="1:5" ht="20.45" customHeight="1">
      <c r="A15" s="275" t="s">
        <v>103</v>
      </c>
      <c r="B15" s="774">
        <v>15</v>
      </c>
      <c r="C15" s="278">
        <v>3296530.4697549632</v>
      </c>
      <c r="D15" s="277">
        <v>25577208.5</v>
      </c>
      <c r="E15" s="767">
        <f t="shared" si="0"/>
        <v>28873738.969754964</v>
      </c>
    </row>
    <row r="16" spans="1:5" ht="20.45" customHeight="1">
      <c r="A16" s="777" t="s">
        <v>70</v>
      </c>
      <c r="B16" s="774">
        <v>5</v>
      </c>
      <c r="C16" s="278">
        <v>0</v>
      </c>
      <c r="D16" s="277">
        <v>4866610</v>
      </c>
      <c r="E16" s="767">
        <f t="shared" si="0"/>
        <v>4866610</v>
      </c>
    </row>
    <row r="17" spans="1:5" ht="20.45" customHeight="1">
      <c r="A17" s="777" t="s">
        <v>156</v>
      </c>
      <c r="B17" s="774">
        <v>7</v>
      </c>
      <c r="C17" s="780">
        <v>124961.78</v>
      </c>
      <c r="D17" s="781">
        <v>5690124.5</v>
      </c>
      <c r="E17" s="767">
        <f t="shared" si="0"/>
        <v>5815086.2800000003</v>
      </c>
    </row>
    <row r="18" spans="1:5" ht="20.45" customHeight="1">
      <c r="A18" s="275" t="s">
        <v>101</v>
      </c>
      <c r="B18" s="774">
        <v>4</v>
      </c>
      <c r="C18" s="278">
        <v>0</v>
      </c>
      <c r="D18" s="277">
        <v>7200965</v>
      </c>
      <c r="E18" s="767">
        <f t="shared" si="0"/>
        <v>7200965</v>
      </c>
    </row>
    <row r="19" spans="1:5" ht="20.45" customHeight="1">
      <c r="A19" s="275" t="s">
        <v>102</v>
      </c>
      <c r="B19" s="774">
        <v>16</v>
      </c>
      <c r="C19" s="278">
        <v>3448966.4863572898</v>
      </c>
      <c r="D19" s="277">
        <v>22894811.5</v>
      </c>
      <c r="E19" s="767">
        <f t="shared" si="0"/>
        <v>26343777.98635729</v>
      </c>
    </row>
    <row r="20" spans="1:5" ht="20.45" customHeight="1">
      <c r="A20" s="275" t="s">
        <v>110</v>
      </c>
      <c r="B20" s="774">
        <v>17</v>
      </c>
      <c r="C20" s="278">
        <v>1423047.8841338051</v>
      </c>
      <c r="D20" s="277">
        <v>20514977.5</v>
      </c>
      <c r="E20" s="767">
        <f t="shared" si="0"/>
        <v>21938025.384133805</v>
      </c>
    </row>
    <row r="21" spans="1:5" ht="20.45" customHeight="1">
      <c r="A21" s="275" t="s">
        <v>105</v>
      </c>
      <c r="B21" s="774">
        <v>5</v>
      </c>
      <c r="C21" s="278">
        <v>0</v>
      </c>
      <c r="D21" s="277">
        <v>4971795</v>
      </c>
      <c r="E21" s="767">
        <f t="shared" si="0"/>
        <v>4971795</v>
      </c>
    </row>
    <row r="22" spans="1:5" ht="20.45" customHeight="1">
      <c r="A22" s="275" t="s">
        <v>87</v>
      </c>
      <c r="B22" s="774">
        <v>0</v>
      </c>
      <c r="C22" s="278">
        <v>0</v>
      </c>
      <c r="D22" s="277">
        <v>0</v>
      </c>
      <c r="E22" s="767">
        <f t="shared" si="0"/>
        <v>0</v>
      </c>
    </row>
    <row r="23" spans="1:5" ht="20.45" customHeight="1">
      <c r="A23" s="275" t="s">
        <v>66</v>
      </c>
      <c r="B23" s="774">
        <v>0</v>
      </c>
      <c r="C23" s="278">
        <v>0</v>
      </c>
      <c r="D23" s="277">
        <v>0</v>
      </c>
      <c r="E23" s="767">
        <f t="shared" ref="E23" si="1">SUM(C23:D23)</f>
        <v>0</v>
      </c>
    </row>
    <row r="24" spans="1:5" ht="20.45" customHeight="1" thickBot="1">
      <c r="A24" s="279" t="s">
        <v>19</v>
      </c>
      <c r="B24" s="280">
        <f>SUM(B11:B23)</f>
        <v>102</v>
      </c>
      <c r="C24" s="281">
        <f>SUM(C11:C23)</f>
        <v>12335448.950661482</v>
      </c>
      <c r="D24" s="282">
        <f>SUM(D11:D23)</f>
        <v>133247886.5</v>
      </c>
      <c r="E24" s="282">
        <f>SUM(E11:E23)</f>
        <v>145583335.45066148</v>
      </c>
    </row>
    <row r="25" spans="1:5">
      <c r="A25" s="35" t="s">
        <v>51</v>
      </c>
      <c r="B25" s="35"/>
      <c r="C25" s="619" t="s">
        <v>740</v>
      </c>
      <c r="D25" s="35"/>
      <c r="E25" s="35"/>
    </row>
    <row r="26" spans="1:5">
      <c r="A26" s="283"/>
      <c r="B26" s="283"/>
      <c r="C26" s="283"/>
      <c r="D26" s="283"/>
      <c r="E26" s="283"/>
    </row>
    <row r="27" spans="1:5">
      <c r="A27" s="283"/>
      <c r="B27" s="283"/>
      <c r="C27" s="283"/>
      <c r="D27" s="283"/>
      <c r="E27" s="283"/>
    </row>
    <row r="28" spans="1:5">
      <c r="A28" s="249" t="s">
        <v>730</v>
      </c>
      <c r="B28" s="283"/>
      <c r="C28" s="1857" t="s">
        <v>4162</v>
      </c>
      <c r="D28" s="1857"/>
      <c r="E28" s="1857"/>
    </row>
    <row r="29" spans="1:5">
      <c r="A29" s="253" t="s">
        <v>90</v>
      </c>
      <c r="B29" s="283"/>
      <c r="C29" s="1852" t="s">
        <v>4161</v>
      </c>
      <c r="D29" s="1852"/>
      <c r="E29" s="1852"/>
    </row>
  </sheetData>
  <mergeCells count="10">
    <mergeCell ref="C29:E29"/>
    <mergeCell ref="E8:E10"/>
    <mergeCell ref="A1:E1"/>
    <mergeCell ref="A2:E2"/>
    <mergeCell ref="A3:E3"/>
    <mergeCell ref="A4:E4"/>
    <mergeCell ref="A7:A10"/>
    <mergeCell ref="C8:C10"/>
    <mergeCell ref="C28:E28"/>
    <mergeCell ref="D8:D10"/>
  </mergeCells>
  <pageMargins left="1" right="0.45" top="0.75" bottom="0.25" header="0.3" footer="0.3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34"/>
  <sheetViews>
    <sheetView zoomScale="80" zoomScaleNormal="80" workbookViewId="0">
      <selection activeCell="C27" sqref="C27"/>
    </sheetView>
  </sheetViews>
  <sheetFormatPr defaultColWidth="8.85546875" defaultRowHeight="15"/>
  <cols>
    <col min="1" max="1" width="34" style="261" customWidth="1"/>
    <col min="2" max="2" width="13.7109375" style="261" customWidth="1"/>
    <col min="3" max="5" width="23.28515625" style="261" customWidth="1"/>
    <col min="6" max="16384" width="8.85546875" style="261"/>
  </cols>
  <sheetData>
    <row r="1" spans="1:5" ht="15.75">
      <c r="A1" s="1854" t="s">
        <v>151</v>
      </c>
      <c r="B1" s="1854"/>
      <c r="C1" s="1854"/>
      <c r="D1" s="1854"/>
      <c r="E1" s="1854"/>
    </row>
    <row r="2" spans="1:5" ht="15.75">
      <c r="A2" s="1854" t="s">
        <v>152</v>
      </c>
      <c r="B2" s="1854"/>
      <c r="C2" s="1854"/>
      <c r="D2" s="1854"/>
      <c r="E2" s="1854"/>
    </row>
    <row r="3" spans="1:5" ht="15.75">
      <c r="A3" s="1854" t="s">
        <v>727</v>
      </c>
      <c r="B3" s="1854"/>
      <c r="C3" s="1854"/>
      <c r="D3" s="1854"/>
      <c r="E3" s="1854"/>
    </row>
    <row r="4" spans="1:5" ht="16.5" thickBot="1">
      <c r="A4" s="1861" t="s">
        <v>1928</v>
      </c>
      <c r="B4" s="1861"/>
      <c r="C4" s="1861"/>
      <c r="D4" s="1861"/>
      <c r="E4" s="1861"/>
    </row>
    <row r="5" spans="1:5">
      <c r="A5" s="262" t="s">
        <v>6</v>
      </c>
      <c r="B5" s="263"/>
      <c r="C5" s="264"/>
      <c r="D5" s="1837"/>
      <c r="E5" s="1847" t="s">
        <v>405</v>
      </c>
    </row>
    <row r="6" spans="1:5">
      <c r="A6" s="266" t="s">
        <v>729</v>
      </c>
      <c r="B6" s="267"/>
      <c r="C6" s="268"/>
      <c r="D6" s="1838"/>
      <c r="E6" s="1848"/>
    </row>
    <row r="7" spans="1:5">
      <c r="A7" s="1855" t="s">
        <v>728</v>
      </c>
      <c r="B7" s="612"/>
      <c r="C7" s="271" t="s">
        <v>13</v>
      </c>
      <c r="D7" s="1304" t="s">
        <v>14</v>
      </c>
      <c r="E7" s="1849" t="s">
        <v>1606</v>
      </c>
    </row>
    <row r="8" spans="1:5">
      <c r="A8" s="1855"/>
      <c r="B8" s="273" t="s">
        <v>153</v>
      </c>
      <c r="C8" s="1856" t="s">
        <v>18</v>
      </c>
      <c r="D8" s="1863" t="s">
        <v>18</v>
      </c>
      <c r="E8" s="1858" t="s">
        <v>18</v>
      </c>
    </row>
    <row r="9" spans="1:5">
      <c r="A9" s="1855"/>
      <c r="B9" s="273" t="s">
        <v>155</v>
      </c>
      <c r="C9" s="1856"/>
      <c r="D9" s="1863"/>
      <c r="E9" s="1859"/>
    </row>
    <row r="10" spans="1:5" ht="4.9000000000000004" customHeight="1">
      <c r="A10" s="1855"/>
      <c r="B10" s="274"/>
      <c r="C10" s="1862"/>
      <c r="D10" s="1864"/>
      <c r="E10" s="1860"/>
    </row>
    <row r="11" spans="1:5" ht="21.6" customHeight="1">
      <c r="A11" s="275" t="s">
        <v>7</v>
      </c>
      <c r="B11" s="1304">
        <v>169</v>
      </c>
      <c r="C11" s="1306">
        <v>8030141.8076679436</v>
      </c>
      <c r="D11" s="1839">
        <v>204276426</v>
      </c>
      <c r="E11" s="1850">
        <f>SUM(C11:D11)</f>
        <v>212306567.80766794</v>
      </c>
    </row>
    <row r="12" spans="1:5" ht="21.6" customHeight="1">
      <c r="A12" s="275" t="s">
        <v>93</v>
      </c>
      <c r="B12" s="271">
        <v>300</v>
      </c>
      <c r="C12" s="1305">
        <v>104326926.87911741</v>
      </c>
      <c r="D12" s="1840">
        <v>406466711.5</v>
      </c>
      <c r="E12" s="1850">
        <f t="shared" ref="E12:E24" si="0">SUM(C12:D12)</f>
        <v>510793638.37911743</v>
      </c>
    </row>
    <row r="13" spans="1:5" ht="21.6" customHeight="1">
      <c r="A13" s="276" t="s">
        <v>67</v>
      </c>
      <c r="B13" s="271">
        <v>67</v>
      </c>
      <c r="C13" s="614">
        <v>4490368.84</v>
      </c>
      <c r="D13" s="1841">
        <v>86560099.5</v>
      </c>
      <c r="E13" s="1850">
        <f t="shared" si="0"/>
        <v>91050468.340000004</v>
      </c>
    </row>
    <row r="14" spans="1:5" ht="21.6" customHeight="1">
      <c r="A14" s="275" t="s">
        <v>157</v>
      </c>
      <c r="B14" s="271">
        <v>56</v>
      </c>
      <c r="C14" s="613">
        <v>529910.67462599999</v>
      </c>
      <c r="D14" s="1842">
        <v>69237537</v>
      </c>
      <c r="E14" s="1850">
        <f t="shared" si="0"/>
        <v>69767447.674625993</v>
      </c>
    </row>
    <row r="15" spans="1:5" ht="21.6" customHeight="1">
      <c r="A15" s="275" t="s">
        <v>103</v>
      </c>
      <c r="B15" s="271">
        <v>219</v>
      </c>
      <c r="C15" s="613">
        <v>24357291.503399871</v>
      </c>
      <c r="D15" s="1843">
        <v>275765913.5</v>
      </c>
      <c r="E15" s="1850">
        <f t="shared" si="0"/>
        <v>300123205.00339985</v>
      </c>
    </row>
    <row r="16" spans="1:5" ht="21.6" customHeight="1">
      <c r="A16" s="276" t="s">
        <v>70</v>
      </c>
      <c r="B16" s="669">
        <v>43</v>
      </c>
      <c r="C16" s="671">
        <v>867348.16544888134</v>
      </c>
      <c r="D16" s="1844">
        <v>54295576</v>
      </c>
      <c r="E16" s="1850">
        <f t="shared" si="0"/>
        <v>55162924.165448882</v>
      </c>
    </row>
    <row r="17" spans="1:5" ht="21.6" customHeight="1">
      <c r="A17" s="276" t="s">
        <v>156</v>
      </c>
      <c r="B17" s="669">
        <v>73</v>
      </c>
      <c r="C17" s="671">
        <v>1634938.25</v>
      </c>
      <c r="D17" s="1842">
        <v>81816497.5</v>
      </c>
      <c r="E17" s="1850">
        <f t="shared" si="0"/>
        <v>83451435.75</v>
      </c>
    </row>
    <row r="18" spans="1:5" ht="21.6" customHeight="1">
      <c r="A18" s="275" t="s">
        <v>101</v>
      </c>
      <c r="B18" s="669">
        <v>82</v>
      </c>
      <c r="C18" s="615">
        <v>2594169.85</v>
      </c>
      <c r="D18" s="1845">
        <v>85527400.5</v>
      </c>
      <c r="E18" s="1850">
        <f t="shared" si="0"/>
        <v>88121570.349999994</v>
      </c>
    </row>
    <row r="19" spans="1:5" ht="21.6" customHeight="1">
      <c r="A19" s="275" t="s">
        <v>102</v>
      </c>
      <c r="B19" s="669">
        <v>183</v>
      </c>
      <c r="C19" s="671">
        <v>19685245.386051554</v>
      </c>
      <c r="D19" s="1842">
        <v>212764798.5</v>
      </c>
      <c r="E19" s="1850">
        <f t="shared" si="0"/>
        <v>232450043.88605157</v>
      </c>
    </row>
    <row r="20" spans="1:5" ht="21.6" customHeight="1">
      <c r="A20" s="275" t="s">
        <v>110</v>
      </c>
      <c r="B20" s="669">
        <v>217</v>
      </c>
      <c r="C20" s="671">
        <v>16994179.718029875</v>
      </c>
      <c r="D20" s="1842">
        <v>311751943.5</v>
      </c>
      <c r="E20" s="1850">
        <f t="shared" si="0"/>
        <v>328746123.21802986</v>
      </c>
    </row>
    <row r="21" spans="1:5" ht="21.6" customHeight="1">
      <c r="A21" s="275" t="s">
        <v>105</v>
      </c>
      <c r="B21" s="669">
        <v>86</v>
      </c>
      <c r="C21" s="615">
        <v>8028675.9607698275</v>
      </c>
      <c r="D21" s="1842">
        <v>103197459</v>
      </c>
      <c r="E21" s="1850">
        <f t="shared" si="0"/>
        <v>111226134.96076983</v>
      </c>
    </row>
    <row r="22" spans="1:5" ht="21.6" customHeight="1">
      <c r="A22" s="275" t="s">
        <v>87</v>
      </c>
      <c r="B22" s="669">
        <v>32</v>
      </c>
      <c r="C22" s="615">
        <v>4407235.41</v>
      </c>
      <c r="D22" s="1842">
        <v>40065400</v>
      </c>
      <c r="E22" s="1850">
        <f t="shared" si="0"/>
        <v>44472635.409999996</v>
      </c>
    </row>
    <row r="23" spans="1:5" ht="21.6" customHeight="1">
      <c r="A23" s="275" t="s">
        <v>66</v>
      </c>
      <c r="B23" s="271">
        <v>12</v>
      </c>
      <c r="C23" s="613">
        <v>1464528.4814558579</v>
      </c>
      <c r="D23" s="1843">
        <v>24054732</v>
      </c>
      <c r="E23" s="1850">
        <f t="shared" si="0"/>
        <v>25519260.481455859</v>
      </c>
    </row>
    <row r="24" spans="1:5" ht="21.6" customHeight="1" thickBot="1">
      <c r="A24" s="279" t="s">
        <v>19</v>
      </c>
      <c r="B24" s="280">
        <f>SUM(B11:B23)</f>
        <v>1539</v>
      </c>
      <c r="C24" s="616">
        <f>SUM(C11:C23)</f>
        <v>197410960.92656723</v>
      </c>
      <c r="D24" s="1846">
        <f>SUM(D11:D23)</f>
        <v>1955780494.5</v>
      </c>
      <c r="E24" s="1851">
        <f t="shared" si="0"/>
        <v>2153191455.4265671</v>
      </c>
    </row>
    <row r="25" spans="1:5">
      <c r="A25" s="455" t="s">
        <v>51</v>
      </c>
      <c r="B25" s="455"/>
      <c r="C25" s="618" t="s">
        <v>740</v>
      </c>
      <c r="D25" s="455"/>
      <c r="E25" s="35"/>
    </row>
    <row r="26" spans="1:5">
      <c r="A26" s="283"/>
      <c r="B26" s="283"/>
      <c r="C26" s="283"/>
      <c r="D26" s="283"/>
      <c r="E26" s="283"/>
    </row>
    <row r="27" spans="1:5">
      <c r="A27" s="283"/>
      <c r="B27" s="283"/>
      <c r="C27" s="283"/>
      <c r="D27" s="283"/>
      <c r="E27" s="283"/>
    </row>
    <row r="28" spans="1:5">
      <c r="A28" s="249" t="s">
        <v>730</v>
      </c>
      <c r="B28" s="283"/>
      <c r="C28" s="1857" t="s">
        <v>4162</v>
      </c>
      <c r="D28" s="1857"/>
      <c r="E28" s="1857"/>
    </row>
    <row r="29" spans="1:5">
      <c r="A29" s="253" t="s">
        <v>90</v>
      </c>
      <c r="B29" s="283"/>
      <c r="C29" s="1852" t="s">
        <v>4161</v>
      </c>
      <c r="D29" s="1852"/>
      <c r="E29" s="1852"/>
    </row>
    <row r="30" spans="1:5">
      <c r="A30" s="283"/>
      <c r="B30" s="283"/>
      <c r="C30" s="283"/>
      <c r="D30" s="283"/>
      <c r="E30" s="283"/>
    </row>
    <row r="31" spans="1:5">
      <c r="A31" s="283"/>
      <c r="B31" s="283"/>
      <c r="C31" s="283"/>
      <c r="D31" s="283"/>
      <c r="E31" s="283"/>
    </row>
    <row r="32" spans="1:5">
      <c r="A32" s="283"/>
      <c r="B32" s="283"/>
      <c r="C32" s="283"/>
      <c r="D32" s="283"/>
      <c r="E32" s="283"/>
    </row>
    <row r="33" spans="1:5">
      <c r="A33" s="283"/>
      <c r="B33" s="283"/>
      <c r="C33" s="283"/>
      <c r="D33" s="283"/>
      <c r="E33" s="283"/>
    </row>
    <row r="34" spans="1:5">
      <c r="A34" s="283"/>
      <c r="B34" s="283"/>
      <c r="C34" s="283"/>
      <c r="D34" s="283"/>
      <c r="E34" s="283"/>
    </row>
  </sheetData>
  <mergeCells count="10">
    <mergeCell ref="E8:E10"/>
    <mergeCell ref="C28:E28"/>
    <mergeCell ref="C29:E29"/>
    <mergeCell ref="A1:E1"/>
    <mergeCell ref="A2:E2"/>
    <mergeCell ref="A3:E3"/>
    <mergeCell ref="A4:E4"/>
    <mergeCell ref="A7:A10"/>
    <mergeCell ref="C8:C10"/>
    <mergeCell ref="D8:D10"/>
  </mergeCells>
  <pageMargins left="0.95" right="0.45" top="0.75" bottom="0.2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0"/>
  <sheetViews>
    <sheetView zoomScale="70" zoomScaleNormal="70" workbookViewId="0">
      <selection activeCell="E31" sqref="E31"/>
    </sheetView>
  </sheetViews>
  <sheetFormatPr defaultColWidth="8.85546875" defaultRowHeight="15"/>
  <cols>
    <col min="1" max="1" width="21.7109375" style="261" customWidth="1"/>
    <col min="2" max="2" width="8" style="261" customWidth="1"/>
    <col min="3" max="3" width="19.7109375" style="261" customWidth="1"/>
    <col min="4" max="4" width="7.7109375" style="261" customWidth="1"/>
    <col min="5" max="5" width="19.28515625" style="261" customWidth="1"/>
    <col min="6" max="6" width="10.5703125" style="261" customWidth="1"/>
    <col min="7" max="7" width="20" style="261" customWidth="1"/>
    <col min="8" max="16384" width="8.85546875" style="261"/>
  </cols>
  <sheetData>
    <row r="1" spans="1:11" ht="15.75">
      <c r="A1" s="1854" t="s">
        <v>151</v>
      </c>
      <c r="B1" s="1854"/>
      <c r="C1" s="1854"/>
      <c r="D1" s="1854"/>
      <c r="E1" s="1854"/>
      <c r="F1" s="1854"/>
      <c r="G1" s="1854"/>
    </row>
    <row r="2" spans="1:11" ht="15.75">
      <c r="A2" s="1854" t="s">
        <v>152</v>
      </c>
      <c r="B2" s="1854"/>
      <c r="C2" s="1854"/>
      <c r="D2" s="1854"/>
      <c r="E2" s="1854"/>
      <c r="F2" s="1854"/>
      <c r="G2" s="1854"/>
    </row>
    <row r="3" spans="1:11" ht="15.75">
      <c r="A3" s="1854" t="s">
        <v>727</v>
      </c>
      <c r="B3" s="1854"/>
      <c r="C3" s="1854"/>
      <c r="D3" s="1854"/>
      <c r="E3" s="1854"/>
      <c r="F3" s="1854"/>
      <c r="G3" s="1854"/>
    </row>
    <row r="4" spans="1:11" ht="15.75">
      <c r="A4" s="1854" t="s">
        <v>1928</v>
      </c>
      <c r="B4" s="1854"/>
      <c r="C4" s="1854"/>
      <c r="D4" s="1854"/>
      <c r="E4" s="1854"/>
      <c r="F4" s="1854"/>
      <c r="G4" s="1854"/>
    </row>
    <row r="5" spans="1:11" ht="16.5" thickBot="1">
      <c r="A5" s="1308"/>
      <c r="B5" s="1308"/>
      <c r="C5" s="1308"/>
      <c r="D5" s="1308"/>
      <c r="E5" s="1308"/>
      <c r="F5" s="1308"/>
      <c r="G5" s="1308"/>
    </row>
    <row r="6" spans="1:11" ht="23.25" customHeight="1">
      <c r="A6" s="262" t="s">
        <v>6</v>
      </c>
      <c r="B6" s="770"/>
      <c r="C6" s="264"/>
      <c r="D6" s="772"/>
      <c r="E6" s="265"/>
      <c r="F6" s="265"/>
      <c r="G6" s="265"/>
      <c r="K6" s="261" t="s">
        <v>4159</v>
      </c>
    </row>
    <row r="7" spans="1:11" ht="23.25" customHeight="1">
      <c r="A7" s="266" t="s">
        <v>729</v>
      </c>
      <c r="B7" s="771"/>
      <c r="C7" s="268"/>
      <c r="D7" s="773"/>
      <c r="E7" s="269"/>
      <c r="F7" s="269"/>
      <c r="G7" s="269"/>
    </row>
    <row r="8" spans="1:11" ht="23.25" customHeight="1">
      <c r="A8" s="1865" t="s">
        <v>728</v>
      </c>
      <c r="B8" s="1866" t="s">
        <v>405</v>
      </c>
      <c r="C8" s="1867"/>
      <c r="D8" s="1866" t="s">
        <v>403</v>
      </c>
      <c r="E8" s="1871"/>
      <c r="F8" s="1872" t="s">
        <v>1606</v>
      </c>
      <c r="G8" s="1867"/>
    </row>
    <row r="9" spans="1:11" ht="23.25" customHeight="1">
      <c r="A9" s="1865"/>
      <c r="B9" s="1868" t="s">
        <v>1927</v>
      </c>
      <c r="C9" s="1856" t="s">
        <v>18</v>
      </c>
      <c r="D9" s="1868" t="s">
        <v>1927</v>
      </c>
      <c r="E9" s="1853" t="s">
        <v>18</v>
      </c>
      <c r="F9" s="1868" t="s">
        <v>1927</v>
      </c>
      <c r="G9" s="1853" t="s">
        <v>18</v>
      </c>
    </row>
    <row r="10" spans="1:11" ht="23.25" customHeight="1">
      <c r="A10" s="1865"/>
      <c r="B10" s="1869"/>
      <c r="C10" s="1856"/>
      <c r="D10" s="1869"/>
      <c r="E10" s="1853"/>
      <c r="F10" s="1869"/>
      <c r="G10" s="1853"/>
    </row>
    <row r="11" spans="1:11" ht="23.25" customHeight="1">
      <c r="A11" s="1865"/>
      <c r="B11" s="1869"/>
      <c r="C11" s="1862"/>
      <c r="D11" s="1870"/>
      <c r="E11" s="1853"/>
      <c r="F11" s="1870"/>
      <c r="G11" s="1853"/>
    </row>
    <row r="12" spans="1:11" ht="23.25" customHeight="1">
      <c r="A12" s="1472" t="s">
        <v>7</v>
      </c>
      <c r="B12" s="1475">
        <v>169</v>
      </c>
      <c r="C12" s="1476">
        <v>212306567.80766794</v>
      </c>
      <c r="D12" s="1307">
        <v>15</v>
      </c>
      <c r="E12" s="278">
        <v>25089880.385373462</v>
      </c>
      <c r="F12" s="1304">
        <f>SUM(B12+D12)</f>
        <v>184</v>
      </c>
      <c r="G12" s="767">
        <f>SUM(C12+E12)</f>
        <v>237396448.19304141</v>
      </c>
    </row>
    <row r="13" spans="1:11" ht="23.25" customHeight="1">
      <c r="A13" s="275" t="s">
        <v>93</v>
      </c>
      <c r="B13" s="1473">
        <v>300</v>
      </c>
      <c r="C13" s="1474">
        <v>510793638.37911743</v>
      </c>
      <c r="D13" s="1307">
        <v>16</v>
      </c>
      <c r="E13" s="670">
        <v>18936192.445041962</v>
      </c>
      <c r="F13" s="1304">
        <f t="shared" ref="F13:F24" si="0">SUM(B13+D13)</f>
        <v>316</v>
      </c>
      <c r="G13" s="767">
        <f t="shared" ref="G13:G24" si="1">SUM(C13+E13)</f>
        <v>529729830.82415938</v>
      </c>
    </row>
    <row r="14" spans="1:11" ht="23.25" customHeight="1">
      <c r="A14" s="276" t="s">
        <v>67</v>
      </c>
      <c r="B14" s="271">
        <v>67</v>
      </c>
      <c r="C14" s="615">
        <v>91050468.340000004</v>
      </c>
      <c r="D14" s="1307">
        <v>1</v>
      </c>
      <c r="E14" s="670">
        <v>449584</v>
      </c>
      <c r="F14" s="1304">
        <f t="shared" si="0"/>
        <v>68</v>
      </c>
      <c r="G14" s="767">
        <f t="shared" si="1"/>
        <v>91500052.340000004</v>
      </c>
    </row>
    <row r="15" spans="1:11" ht="23.25" customHeight="1">
      <c r="A15" s="275" t="s">
        <v>157</v>
      </c>
      <c r="B15" s="271">
        <v>56</v>
      </c>
      <c r="C15" s="615">
        <v>69767447.674625993</v>
      </c>
      <c r="D15" s="1307">
        <v>1</v>
      </c>
      <c r="E15" s="278">
        <v>1097680</v>
      </c>
      <c r="F15" s="1304">
        <f t="shared" si="0"/>
        <v>57</v>
      </c>
      <c r="G15" s="767">
        <f t="shared" si="1"/>
        <v>70865127.674625993</v>
      </c>
    </row>
    <row r="16" spans="1:11" ht="23.25" customHeight="1">
      <c r="A16" s="275" t="s">
        <v>103</v>
      </c>
      <c r="B16" s="271">
        <v>219</v>
      </c>
      <c r="C16" s="615">
        <v>300123205.00339985</v>
      </c>
      <c r="D16" s="1307">
        <v>15</v>
      </c>
      <c r="E16" s="278">
        <v>28873738.969754964</v>
      </c>
      <c r="F16" s="1304">
        <f t="shared" si="0"/>
        <v>234</v>
      </c>
      <c r="G16" s="767">
        <f t="shared" si="1"/>
        <v>328996943.97315478</v>
      </c>
    </row>
    <row r="17" spans="1:7" ht="23.25" customHeight="1">
      <c r="A17" s="276" t="s">
        <v>70</v>
      </c>
      <c r="B17" s="669">
        <v>43</v>
      </c>
      <c r="C17" s="615">
        <v>55162924.165448882</v>
      </c>
      <c r="D17" s="1307">
        <v>5</v>
      </c>
      <c r="E17" s="670">
        <v>4866610</v>
      </c>
      <c r="F17" s="1304">
        <f t="shared" si="0"/>
        <v>48</v>
      </c>
      <c r="G17" s="767">
        <f t="shared" si="1"/>
        <v>60029534.165448882</v>
      </c>
    </row>
    <row r="18" spans="1:7" ht="23.25" customHeight="1">
      <c r="A18" s="276" t="s">
        <v>156</v>
      </c>
      <c r="B18" s="669">
        <v>73</v>
      </c>
      <c r="C18" s="615">
        <v>83451435.75</v>
      </c>
      <c r="D18" s="1307">
        <v>7</v>
      </c>
      <c r="E18" s="670">
        <v>5815086.2800000003</v>
      </c>
      <c r="F18" s="1304">
        <f t="shared" si="0"/>
        <v>80</v>
      </c>
      <c r="G18" s="767">
        <f t="shared" si="1"/>
        <v>89266522.030000001</v>
      </c>
    </row>
    <row r="19" spans="1:7" ht="23.25" customHeight="1">
      <c r="A19" s="275" t="s">
        <v>101</v>
      </c>
      <c r="B19" s="669">
        <v>82</v>
      </c>
      <c r="C19" s="615">
        <v>88121570.349999994</v>
      </c>
      <c r="D19" s="1307">
        <v>4</v>
      </c>
      <c r="E19" s="278">
        <v>7200965</v>
      </c>
      <c r="F19" s="1304">
        <f t="shared" si="0"/>
        <v>86</v>
      </c>
      <c r="G19" s="767">
        <f t="shared" si="1"/>
        <v>95322535.349999994</v>
      </c>
    </row>
    <row r="20" spans="1:7" ht="23.25" customHeight="1">
      <c r="A20" s="275" t="s">
        <v>102</v>
      </c>
      <c r="B20" s="669">
        <v>183</v>
      </c>
      <c r="C20" s="615">
        <v>232450043.88605157</v>
      </c>
      <c r="D20" s="1307">
        <v>16</v>
      </c>
      <c r="E20" s="670">
        <v>26343777.98635729</v>
      </c>
      <c r="F20" s="1304">
        <f t="shared" si="0"/>
        <v>199</v>
      </c>
      <c r="G20" s="767">
        <f t="shared" si="1"/>
        <v>258793821.87240887</v>
      </c>
    </row>
    <row r="21" spans="1:7" ht="23.25" customHeight="1">
      <c r="A21" s="275" t="s">
        <v>110</v>
      </c>
      <c r="B21" s="669">
        <v>217</v>
      </c>
      <c r="C21" s="615">
        <v>328746123.21802986</v>
      </c>
      <c r="D21" s="1307">
        <v>17</v>
      </c>
      <c r="E21" s="670">
        <v>21938025.384133805</v>
      </c>
      <c r="F21" s="1304">
        <f t="shared" si="0"/>
        <v>234</v>
      </c>
      <c r="G21" s="767">
        <f t="shared" si="1"/>
        <v>350684148.60216367</v>
      </c>
    </row>
    <row r="22" spans="1:7" ht="23.25" customHeight="1">
      <c r="A22" s="275" t="s">
        <v>105</v>
      </c>
      <c r="B22" s="669">
        <v>86</v>
      </c>
      <c r="C22" s="615">
        <v>111226134.96076983</v>
      </c>
      <c r="D22" s="1307">
        <v>5</v>
      </c>
      <c r="E22" s="278">
        <v>4971795</v>
      </c>
      <c r="F22" s="1304">
        <f t="shared" si="0"/>
        <v>91</v>
      </c>
      <c r="G22" s="767">
        <f t="shared" si="1"/>
        <v>116197929.96076983</v>
      </c>
    </row>
    <row r="23" spans="1:7" ht="23.25" customHeight="1">
      <c r="A23" s="275" t="s">
        <v>87</v>
      </c>
      <c r="B23" s="669">
        <v>32</v>
      </c>
      <c r="C23" s="615">
        <v>44472635.409999996</v>
      </c>
      <c r="D23" s="1307">
        <v>0</v>
      </c>
      <c r="E23" s="278">
        <v>0</v>
      </c>
      <c r="F23" s="1304">
        <f t="shared" si="0"/>
        <v>32</v>
      </c>
      <c r="G23" s="767">
        <f t="shared" si="1"/>
        <v>44472635.409999996</v>
      </c>
    </row>
    <row r="24" spans="1:7" ht="23.25" customHeight="1">
      <c r="A24" s="275" t="s">
        <v>66</v>
      </c>
      <c r="B24" s="271">
        <v>12</v>
      </c>
      <c r="C24" s="615">
        <v>25519260.481455859</v>
      </c>
      <c r="D24" s="1307">
        <v>0</v>
      </c>
      <c r="E24" s="278">
        <v>0</v>
      </c>
      <c r="F24" s="1304">
        <f t="shared" si="0"/>
        <v>12</v>
      </c>
      <c r="G24" s="767">
        <f t="shared" si="1"/>
        <v>25519260.481455859</v>
      </c>
    </row>
    <row r="25" spans="1:7" ht="23.25" customHeight="1" thickBot="1">
      <c r="A25" s="279" t="s">
        <v>19</v>
      </c>
      <c r="B25" s="775">
        <f t="shared" ref="B25:G25" si="2">SUM(B12:B24)</f>
        <v>1539</v>
      </c>
      <c r="C25" s="281">
        <f t="shared" si="2"/>
        <v>2153191455.4265671</v>
      </c>
      <c r="D25" s="776">
        <f t="shared" si="2"/>
        <v>102</v>
      </c>
      <c r="E25" s="282">
        <f t="shared" si="2"/>
        <v>145583335.45066148</v>
      </c>
      <c r="F25" s="282">
        <f t="shared" si="2"/>
        <v>1641</v>
      </c>
      <c r="G25" s="282">
        <f t="shared" si="2"/>
        <v>2298774790.8772283</v>
      </c>
    </row>
    <row r="26" spans="1:7">
      <c r="A26" s="35" t="s">
        <v>51</v>
      </c>
      <c r="B26" s="35"/>
      <c r="C26" s="619"/>
      <c r="D26" s="619"/>
      <c r="E26" s="618" t="s">
        <v>740</v>
      </c>
      <c r="F26" s="455"/>
      <c r="G26" s="455"/>
    </row>
    <row r="27" spans="1:7">
      <c r="A27" s="283"/>
      <c r="B27" s="283"/>
      <c r="C27" s="283"/>
      <c r="D27" s="283"/>
      <c r="E27" s="283"/>
      <c r="F27" s="283"/>
      <c r="G27" s="283"/>
    </row>
    <row r="28" spans="1:7">
      <c r="A28" s="283"/>
      <c r="B28" s="283"/>
      <c r="C28" s="283"/>
      <c r="D28" s="283"/>
      <c r="E28" s="283"/>
      <c r="F28" s="283"/>
      <c r="G28" s="283"/>
    </row>
    <row r="29" spans="1:7">
      <c r="A29" s="764" t="s">
        <v>730</v>
      </c>
      <c r="B29" s="769"/>
      <c r="C29" s="1471"/>
      <c r="D29" s="1471"/>
      <c r="E29" s="1857" t="s">
        <v>4160</v>
      </c>
      <c r="F29" s="1857"/>
      <c r="G29" s="1857"/>
    </row>
    <row r="30" spans="1:7">
      <c r="A30" s="763" t="s">
        <v>90</v>
      </c>
      <c r="B30" s="768"/>
      <c r="C30" s="283"/>
      <c r="D30" s="283"/>
      <c r="E30" s="1852" t="s">
        <v>4161</v>
      </c>
      <c r="F30" s="1852"/>
      <c r="G30" s="1852"/>
    </row>
  </sheetData>
  <mergeCells count="16">
    <mergeCell ref="E29:G29"/>
    <mergeCell ref="E30:G30"/>
    <mergeCell ref="A1:G1"/>
    <mergeCell ref="A2:G2"/>
    <mergeCell ref="A3:G3"/>
    <mergeCell ref="A4:G4"/>
    <mergeCell ref="A8:A11"/>
    <mergeCell ref="C9:C11"/>
    <mergeCell ref="E9:E11"/>
    <mergeCell ref="G9:G11"/>
    <mergeCell ref="B8:C8"/>
    <mergeCell ref="B9:B11"/>
    <mergeCell ref="D9:D11"/>
    <mergeCell ref="D8:E8"/>
    <mergeCell ref="F9:F11"/>
    <mergeCell ref="F8:G8"/>
  </mergeCells>
  <pageMargins left="0.2" right="0.2" top="0.75" bottom="0.75" header="0.3" footer="0.3"/>
  <pageSetup paperSize="9" scale="9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M37"/>
  <sheetViews>
    <sheetView topLeftCell="A7" zoomScale="80" zoomScaleNormal="80" workbookViewId="0">
      <selection activeCell="A19" sqref="A19:XFD22"/>
    </sheetView>
  </sheetViews>
  <sheetFormatPr defaultRowHeight="14.25"/>
  <cols>
    <col min="1" max="1" width="5.140625" style="1" customWidth="1"/>
    <col min="2" max="2" width="21" style="1" customWidth="1"/>
    <col min="3" max="3" width="10.85546875" style="1" customWidth="1"/>
    <col min="4" max="4" width="11.28515625" style="1" customWidth="1"/>
    <col min="5" max="5" width="11.42578125" style="1" customWidth="1"/>
    <col min="6" max="6" width="11.7109375" style="1" customWidth="1"/>
    <col min="7" max="7" width="12.7109375" style="1" customWidth="1"/>
    <col min="8" max="8" width="9.140625" style="1" customWidth="1"/>
    <col min="9" max="9" width="10.5703125" style="1" customWidth="1"/>
    <col min="10" max="10" width="11.140625" style="1" customWidth="1"/>
    <col min="11" max="11" width="11.5703125" style="1" customWidth="1"/>
    <col min="12" max="12" width="9" style="1" customWidth="1"/>
    <col min="13" max="13" width="16.7109375" style="1" customWidth="1"/>
    <col min="14" max="256" width="9.140625" style="1"/>
    <col min="257" max="257" width="5.140625" style="1" customWidth="1"/>
    <col min="258" max="258" width="23.7109375" style="1" customWidth="1"/>
    <col min="259" max="259" width="12.7109375" style="1" customWidth="1"/>
    <col min="260" max="260" width="11.85546875" style="1" customWidth="1"/>
    <col min="261" max="261" width="12.140625" style="1" customWidth="1"/>
    <col min="262" max="262" width="13" style="1" customWidth="1"/>
    <col min="263" max="263" width="14.28515625" style="1" customWidth="1"/>
    <col min="264" max="264" width="8.140625" style="1" customWidth="1"/>
    <col min="265" max="265" width="8.85546875" style="1" customWidth="1"/>
    <col min="266" max="266" width="14.7109375" style="1" customWidth="1"/>
    <col min="267" max="267" width="11.5703125" style="1" customWidth="1"/>
    <col min="268" max="268" width="9" style="1" customWidth="1"/>
    <col min="269" max="269" width="16.7109375" style="1" customWidth="1"/>
    <col min="270" max="512" width="9.140625" style="1"/>
    <col min="513" max="513" width="5.140625" style="1" customWidth="1"/>
    <col min="514" max="514" width="23.7109375" style="1" customWidth="1"/>
    <col min="515" max="515" width="12.7109375" style="1" customWidth="1"/>
    <col min="516" max="516" width="11.85546875" style="1" customWidth="1"/>
    <col min="517" max="517" width="12.140625" style="1" customWidth="1"/>
    <col min="518" max="518" width="13" style="1" customWidth="1"/>
    <col min="519" max="519" width="14.28515625" style="1" customWidth="1"/>
    <col min="520" max="520" width="8.140625" style="1" customWidth="1"/>
    <col min="521" max="521" width="8.85546875" style="1" customWidth="1"/>
    <col min="522" max="522" width="14.7109375" style="1" customWidth="1"/>
    <col min="523" max="523" width="11.5703125" style="1" customWidth="1"/>
    <col min="524" max="524" width="9" style="1" customWidth="1"/>
    <col min="525" max="525" width="16.7109375" style="1" customWidth="1"/>
    <col min="526" max="768" width="9.140625" style="1"/>
    <col min="769" max="769" width="5.140625" style="1" customWidth="1"/>
    <col min="770" max="770" width="23.7109375" style="1" customWidth="1"/>
    <col min="771" max="771" width="12.7109375" style="1" customWidth="1"/>
    <col min="772" max="772" width="11.85546875" style="1" customWidth="1"/>
    <col min="773" max="773" width="12.140625" style="1" customWidth="1"/>
    <col min="774" max="774" width="13" style="1" customWidth="1"/>
    <col min="775" max="775" width="14.28515625" style="1" customWidth="1"/>
    <col min="776" max="776" width="8.140625" style="1" customWidth="1"/>
    <col min="777" max="777" width="8.85546875" style="1" customWidth="1"/>
    <col min="778" max="778" width="14.7109375" style="1" customWidth="1"/>
    <col min="779" max="779" width="11.5703125" style="1" customWidth="1"/>
    <col min="780" max="780" width="9" style="1" customWidth="1"/>
    <col min="781" max="781" width="16.7109375" style="1" customWidth="1"/>
    <col min="782" max="1024" width="9.140625" style="1"/>
    <col min="1025" max="1025" width="5.140625" style="1" customWidth="1"/>
    <col min="1026" max="1026" width="23.7109375" style="1" customWidth="1"/>
    <col min="1027" max="1027" width="12.7109375" style="1" customWidth="1"/>
    <col min="1028" max="1028" width="11.85546875" style="1" customWidth="1"/>
    <col min="1029" max="1029" width="12.140625" style="1" customWidth="1"/>
    <col min="1030" max="1030" width="13" style="1" customWidth="1"/>
    <col min="1031" max="1031" width="14.28515625" style="1" customWidth="1"/>
    <col min="1032" max="1032" width="8.140625" style="1" customWidth="1"/>
    <col min="1033" max="1033" width="8.85546875" style="1" customWidth="1"/>
    <col min="1034" max="1034" width="14.7109375" style="1" customWidth="1"/>
    <col min="1035" max="1035" width="11.5703125" style="1" customWidth="1"/>
    <col min="1036" max="1036" width="9" style="1" customWidth="1"/>
    <col min="1037" max="1037" width="16.7109375" style="1" customWidth="1"/>
    <col min="1038" max="1280" width="9.140625" style="1"/>
    <col min="1281" max="1281" width="5.140625" style="1" customWidth="1"/>
    <col min="1282" max="1282" width="23.7109375" style="1" customWidth="1"/>
    <col min="1283" max="1283" width="12.7109375" style="1" customWidth="1"/>
    <col min="1284" max="1284" width="11.85546875" style="1" customWidth="1"/>
    <col min="1285" max="1285" width="12.140625" style="1" customWidth="1"/>
    <col min="1286" max="1286" width="13" style="1" customWidth="1"/>
    <col min="1287" max="1287" width="14.28515625" style="1" customWidth="1"/>
    <col min="1288" max="1288" width="8.140625" style="1" customWidth="1"/>
    <col min="1289" max="1289" width="8.85546875" style="1" customWidth="1"/>
    <col min="1290" max="1290" width="14.7109375" style="1" customWidth="1"/>
    <col min="1291" max="1291" width="11.5703125" style="1" customWidth="1"/>
    <col min="1292" max="1292" width="9" style="1" customWidth="1"/>
    <col min="1293" max="1293" width="16.7109375" style="1" customWidth="1"/>
    <col min="1294" max="1536" width="9.140625" style="1"/>
    <col min="1537" max="1537" width="5.140625" style="1" customWidth="1"/>
    <col min="1538" max="1538" width="23.7109375" style="1" customWidth="1"/>
    <col min="1539" max="1539" width="12.7109375" style="1" customWidth="1"/>
    <col min="1540" max="1540" width="11.85546875" style="1" customWidth="1"/>
    <col min="1541" max="1541" width="12.140625" style="1" customWidth="1"/>
    <col min="1542" max="1542" width="13" style="1" customWidth="1"/>
    <col min="1543" max="1543" width="14.28515625" style="1" customWidth="1"/>
    <col min="1544" max="1544" width="8.140625" style="1" customWidth="1"/>
    <col min="1545" max="1545" width="8.85546875" style="1" customWidth="1"/>
    <col min="1546" max="1546" width="14.7109375" style="1" customWidth="1"/>
    <col min="1547" max="1547" width="11.5703125" style="1" customWidth="1"/>
    <col min="1548" max="1548" width="9" style="1" customWidth="1"/>
    <col min="1549" max="1549" width="16.7109375" style="1" customWidth="1"/>
    <col min="1550" max="1792" width="9.140625" style="1"/>
    <col min="1793" max="1793" width="5.140625" style="1" customWidth="1"/>
    <col min="1794" max="1794" width="23.7109375" style="1" customWidth="1"/>
    <col min="1795" max="1795" width="12.7109375" style="1" customWidth="1"/>
    <col min="1796" max="1796" width="11.85546875" style="1" customWidth="1"/>
    <col min="1797" max="1797" width="12.140625" style="1" customWidth="1"/>
    <col min="1798" max="1798" width="13" style="1" customWidth="1"/>
    <col min="1799" max="1799" width="14.28515625" style="1" customWidth="1"/>
    <col min="1800" max="1800" width="8.140625" style="1" customWidth="1"/>
    <col min="1801" max="1801" width="8.85546875" style="1" customWidth="1"/>
    <col min="1802" max="1802" width="14.7109375" style="1" customWidth="1"/>
    <col min="1803" max="1803" width="11.5703125" style="1" customWidth="1"/>
    <col min="1804" max="1804" width="9" style="1" customWidth="1"/>
    <col min="1805" max="1805" width="16.7109375" style="1" customWidth="1"/>
    <col min="1806" max="2048" width="9.140625" style="1"/>
    <col min="2049" max="2049" width="5.140625" style="1" customWidth="1"/>
    <col min="2050" max="2050" width="23.7109375" style="1" customWidth="1"/>
    <col min="2051" max="2051" width="12.7109375" style="1" customWidth="1"/>
    <col min="2052" max="2052" width="11.85546875" style="1" customWidth="1"/>
    <col min="2053" max="2053" width="12.140625" style="1" customWidth="1"/>
    <col min="2054" max="2054" width="13" style="1" customWidth="1"/>
    <col min="2055" max="2055" width="14.28515625" style="1" customWidth="1"/>
    <col min="2056" max="2056" width="8.140625" style="1" customWidth="1"/>
    <col min="2057" max="2057" width="8.85546875" style="1" customWidth="1"/>
    <col min="2058" max="2058" width="14.7109375" style="1" customWidth="1"/>
    <col min="2059" max="2059" width="11.5703125" style="1" customWidth="1"/>
    <col min="2060" max="2060" width="9" style="1" customWidth="1"/>
    <col min="2061" max="2061" width="16.7109375" style="1" customWidth="1"/>
    <col min="2062" max="2304" width="9.140625" style="1"/>
    <col min="2305" max="2305" width="5.140625" style="1" customWidth="1"/>
    <col min="2306" max="2306" width="23.7109375" style="1" customWidth="1"/>
    <col min="2307" max="2307" width="12.7109375" style="1" customWidth="1"/>
    <col min="2308" max="2308" width="11.85546875" style="1" customWidth="1"/>
    <col min="2309" max="2309" width="12.140625" style="1" customWidth="1"/>
    <col min="2310" max="2310" width="13" style="1" customWidth="1"/>
    <col min="2311" max="2311" width="14.28515625" style="1" customWidth="1"/>
    <col min="2312" max="2312" width="8.140625" style="1" customWidth="1"/>
    <col min="2313" max="2313" width="8.85546875" style="1" customWidth="1"/>
    <col min="2314" max="2314" width="14.7109375" style="1" customWidth="1"/>
    <col min="2315" max="2315" width="11.5703125" style="1" customWidth="1"/>
    <col min="2316" max="2316" width="9" style="1" customWidth="1"/>
    <col min="2317" max="2317" width="16.7109375" style="1" customWidth="1"/>
    <col min="2318" max="2560" width="9.140625" style="1"/>
    <col min="2561" max="2561" width="5.140625" style="1" customWidth="1"/>
    <col min="2562" max="2562" width="23.7109375" style="1" customWidth="1"/>
    <col min="2563" max="2563" width="12.7109375" style="1" customWidth="1"/>
    <col min="2564" max="2564" width="11.85546875" style="1" customWidth="1"/>
    <col min="2565" max="2565" width="12.140625" style="1" customWidth="1"/>
    <col min="2566" max="2566" width="13" style="1" customWidth="1"/>
    <col min="2567" max="2567" width="14.28515625" style="1" customWidth="1"/>
    <col min="2568" max="2568" width="8.140625" style="1" customWidth="1"/>
    <col min="2569" max="2569" width="8.85546875" style="1" customWidth="1"/>
    <col min="2570" max="2570" width="14.7109375" style="1" customWidth="1"/>
    <col min="2571" max="2571" width="11.5703125" style="1" customWidth="1"/>
    <col min="2572" max="2572" width="9" style="1" customWidth="1"/>
    <col min="2573" max="2573" width="16.7109375" style="1" customWidth="1"/>
    <col min="2574" max="2816" width="9.140625" style="1"/>
    <col min="2817" max="2817" width="5.140625" style="1" customWidth="1"/>
    <col min="2818" max="2818" width="23.7109375" style="1" customWidth="1"/>
    <col min="2819" max="2819" width="12.7109375" style="1" customWidth="1"/>
    <col min="2820" max="2820" width="11.85546875" style="1" customWidth="1"/>
    <col min="2821" max="2821" width="12.140625" style="1" customWidth="1"/>
    <col min="2822" max="2822" width="13" style="1" customWidth="1"/>
    <col min="2823" max="2823" width="14.28515625" style="1" customWidth="1"/>
    <col min="2824" max="2824" width="8.140625" style="1" customWidth="1"/>
    <col min="2825" max="2825" width="8.85546875" style="1" customWidth="1"/>
    <col min="2826" max="2826" width="14.7109375" style="1" customWidth="1"/>
    <col min="2827" max="2827" width="11.5703125" style="1" customWidth="1"/>
    <col min="2828" max="2828" width="9" style="1" customWidth="1"/>
    <col min="2829" max="2829" width="16.7109375" style="1" customWidth="1"/>
    <col min="2830" max="3072" width="9.140625" style="1"/>
    <col min="3073" max="3073" width="5.140625" style="1" customWidth="1"/>
    <col min="3074" max="3074" width="23.7109375" style="1" customWidth="1"/>
    <col min="3075" max="3075" width="12.7109375" style="1" customWidth="1"/>
    <col min="3076" max="3076" width="11.85546875" style="1" customWidth="1"/>
    <col min="3077" max="3077" width="12.140625" style="1" customWidth="1"/>
    <col min="3078" max="3078" width="13" style="1" customWidth="1"/>
    <col min="3079" max="3079" width="14.28515625" style="1" customWidth="1"/>
    <col min="3080" max="3080" width="8.140625" style="1" customWidth="1"/>
    <col min="3081" max="3081" width="8.85546875" style="1" customWidth="1"/>
    <col min="3082" max="3082" width="14.7109375" style="1" customWidth="1"/>
    <col min="3083" max="3083" width="11.5703125" style="1" customWidth="1"/>
    <col min="3084" max="3084" width="9" style="1" customWidth="1"/>
    <col min="3085" max="3085" width="16.7109375" style="1" customWidth="1"/>
    <col min="3086" max="3328" width="9.140625" style="1"/>
    <col min="3329" max="3329" width="5.140625" style="1" customWidth="1"/>
    <col min="3330" max="3330" width="23.7109375" style="1" customWidth="1"/>
    <col min="3331" max="3331" width="12.7109375" style="1" customWidth="1"/>
    <col min="3332" max="3332" width="11.85546875" style="1" customWidth="1"/>
    <col min="3333" max="3333" width="12.140625" style="1" customWidth="1"/>
    <col min="3334" max="3334" width="13" style="1" customWidth="1"/>
    <col min="3335" max="3335" width="14.28515625" style="1" customWidth="1"/>
    <col min="3336" max="3336" width="8.140625" style="1" customWidth="1"/>
    <col min="3337" max="3337" width="8.85546875" style="1" customWidth="1"/>
    <col min="3338" max="3338" width="14.7109375" style="1" customWidth="1"/>
    <col min="3339" max="3339" width="11.5703125" style="1" customWidth="1"/>
    <col min="3340" max="3340" width="9" style="1" customWidth="1"/>
    <col min="3341" max="3341" width="16.7109375" style="1" customWidth="1"/>
    <col min="3342" max="3584" width="9.140625" style="1"/>
    <col min="3585" max="3585" width="5.140625" style="1" customWidth="1"/>
    <col min="3586" max="3586" width="23.7109375" style="1" customWidth="1"/>
    <col min="3587" max="3587" width="12.7109375" style="1" customWidth="1"/>
    <col min="3588" max="3588" width="11.85546875" style="1" customWidth="1"/>
    <col min="3589" max="3589" width="12.140625" style="1" customWidth="1"/>
    <col min="3590" max="3590" width="13" style="1" customWidth="1"/>
    <col min="3591" max="3591" width="14.28515625" style="1" customWidth="1"/>
    <col min="3592" max="3592" width="8.140625" style="1" customWidth="1"/>
    <col min="3593" max="3593" width="8.85546875" style="1" customWidth="1"/>
    <col min="3594" max="3594" width="14.7109375" style="1" customWidth="1"/>
    <col min="3595" max="3595" width="11.5703125" style="1" customWidth="1"/>
    <col min="3596" max="3596" width="9" style="1" customWidth="1"/>
    <col min="3597" max="3597" width="16.7109375" style="1" customWidth="1"/>
    <col min="3598" max="3840" width="9.140625" style="1"/>
    <col min="3841" max="3841" width="5.140625" style="1" customWidth="1"/>
    <col min="3842" max="3842" width="23.7109375" style="1" customWidth="1"/>
    <col min="3843" max="3843" width="12.7109375" style="1" customWidth="1"/>
    <col min="3844" max="3844" width="11.85546875" style="1" customWidth="1"/>
    <col min="3845" max="3845" width="12.140625" style="1" customWidth="1"/>
    <col min="3846" max="3846" width="13" style="1" customWidth="1"/>
    <col min="3847" max="3847" width="14.28515625" style="1" customWidth="1"/>
    <col min="3848" max="3848" width="8.140625" style="1" customWidth="1"/>
    <col min="3849" max="3849" width="8.85546875" style="1" customWidth="1"/>
    <col min="3850" max="3850" width="14.7109375" style="1" customWidth="1"/>
    <col min="3851" max="3851" width="11.5703125" style="1" customWidth="1"/>
    <col min="3852" max="3852" width="9" style="1" customWidth="1"/>
    <col min="3853" max="3853" width="16.7109375" style="1" customWidth="1"/>
    <col min="3854" max="4096" width="9.140625" style="1"/>
    <col min="4097" max="4097" width="5.140625" style="1" customWidth="1"/>
    <col min="4098" max="4098" width="23.7109375" style="1" customWidth="1"/>
    <col min="4099" max="4099" width="12.7109375" style="1" customWidth="1"/>
    <col min="4100" max="4100" width="11.85546875" style="1" customWidth="1"/>
    <col min="4101" max="4101" width="12.140625" style="1" customWidth="1"/>
    <col min="4102" max="4102" width="13" style="1" customWidth="1"/>
    <col min="4103" max="4103" width="14.28515625" style="1" customWidth="1"/>
    <col min="4104" max="4104" width="8.140625" style="1" customWidth="1"/>
    <col min="4105" max="4105" width="8.85546875" style="1" customWidth="1"/>
    <col min="4106" max="4106" width="14.7109375" style="1" customWidth="1"/>
    <col min="4107" max="4107" width="11.5703125" style="1" customWidth="1"/>
    <col min="4108" max="4108" width="9" style="1" customWidth="1"/>
    <col min="4109" max="4109" width="16.7109375" style="1" customWidth="1"/>
    <col min="4110" max="4352" width="9.140625" style="1"/>
    <col min="4353" max="4353" width="5.140625" style="1" customWidth="1"/>
    <col min="4354" max="4354" width="23.7109375" style="1" customWidth="1"/>
    <col min="4355" max="4355" width="12.7109375" style="1" customWidth="1"/>
    <col min="4356" max="4356" width="11.85546875" style="1" customWidth="1"/>
    <col min="4357" max="4357" width="12.140625" style="1" customWidth="1"/>
    <col min="4358" max="4358" width="13" style="1" customWidth="1"/>
    <col min="4359" max="4359" width="14.28515625" style="1" customWidth="1"/>
    <col min="4360" max="4360" width="8.140625" style="1" customWidth="1"/>
    <col min="4361" max="4361" width="8.85546875" style="1" customWidth="1"/>
    <col min="4362" max="4362" width="14.7109375" style="1" customWidth="1"/>
    <col min="4363" max="4363" width="11.5703125" style="1" customWidth="1"/>
    <col min="4364" max="4364" width="9" style="1" customWidth="1"/>
    <col min="4365" max="4365" width="16.7109375" style="1" customWidth="1"/>
    <col min="4366" max="4608" width="9.140625" style="1"/>
    <col min="4609" max="4609" width="5.140625" style="1" customWidth="1"/>
    <col min="4610" max="4610" width="23.7109375" style="1" customWidth="1"/>
    <col min="4611" max="4611" width="12.7109375" style="1" customWidth="1"/>
    <col min="4612" max="4612" width="11.85546875" style="1" customWidth="1"/>
    <col min="4613" max="4613" width="12.140625" style="1" customWidth="1"/>
    <col min="4614" max="4614" width="13" style="1" customWidth="1"/>
    <col min="4615" max="4615" width="14.28515625" style="1" customWidth="1"/>
    <col min="4616" max="4616" width="8.140625" style="1" customWidth="1"/>
    <col min="4617" max="4617" width="8.85546875" style="1" customWidth="1"/>
    <col min="4618" max="4618" width="14.7109375" style="1" customWidth="1"/>
    <col min="4619" max="4619" width="11.5703125" style="1" customWidth="1"/>
    <col min="4620" max="4620" width="9" style="1" customWidth="1"/>
    <col min="4621" max="4621" width="16.7109375" style="1" customWidth="1"/>
    <col min="4622" max="4864" width="9.140625" style="1"/>
    <col min="4865" max="4865" width="5.140625" style="1" customWidth="1"/>
    <col min="4866" max="4866" width="23.7109375" style="1" customWidth="1"/>
    <col min="4867" max="4867" width="12.7109375" style="1" customWidth="1"/>
    <col min="4868" max="4868" width="11.85546875" style="1" customWidth="1"/>
    <col min="4869" max="4869" width="12.140625" style="1" customWidth="1"/>
    <col min="4870" max="4870" width="13" style="1" customWidth="1"/>
    <col min="4871" max="4871" width="14.28515625" style="1" customWidth="1"/>
    <col min="4872" max="4872" width="8.140625" style="1" customWidth="1"/>
    <col min="4873" max="4873" width="8.85546875" style="1" customWidth="1"/>
    <col min="4874" max="4874" width="14.7109375" style="1" customWidth="1"/>
    <col min="4875" max="4875" width="11.5703125" style="1" customWidth="1"/>
    <col min="4876" max="4876" width="9" style="1" customWidth="1"/>
    <col min="4877" max="4877" width="16.7109375" style="1" customWidth="1"/>
    <col min="4878" max="5120" width="9.140625" style="1"/>
    <col min="5121" max="5121" width="5.140625" style="1" customWidth="1"/>
    <col min="5122" max="5122" width="23.7109375" style="1" customWidth="1"/>
    <col min="5123" max="5123" width="12.7109375" style="1" customWidth="1"/>
    <col min="5124" max="5124" width="11.85546875" style="1" customWidth="1"/>
    <col min="5125" max="5125" width="12.140625" style="1" customWidth="1"/>
    <col min="5126" max="5126" width="13" style="1" customWidth="1"/>
    <col min="5127" max="5127" width="14.28515625" style="1" customWidth="1"/>
    <col min="5128" max="5128" width="8.140625" style="1" customWidth="1"/>
    <col min="5129" max="5129" width="8.85546875" style="1" customWidth="1"/>
    <col min="5130" max="5130" width="14.7109375" style="1" customWidth="1"/>
    <col min="5131" max="5131" width="11.5703125" style="1" customWidth="1"/>
    <col min="5132" max="5132" width="9" style="1" customWidth="1"/>
    <col min="5133" max="5133" width="16.7109375" style="1" customWidth="1"/>
    <col min="5134" max="5376" width="9.140625" style="1"/>
    <col min="5377" max="5377" width="5.140625" style="1" customWidth="1"/>
    <col min="5378" max="5378" width="23.7109375" style="1" customWidth="1"/>
    <col min="5379" max="5379" width="12.7109375" style="1" customWidth="1"/>
    <col min="5380" max="5380" width="11.85546875" style="1" customWidth="1"/>
    <col min="5381" max="5381" width="12.140625" style="1" customWidth="1"/>
    <col min="5382" max="5382" width="13" style="1" customWidth="1"/>
    <col min="5383" max="5383" width="14.28515625" style="1" customWidth="1"/>
    <col min="5384" max="5384" width="8.140625" style="1" customWidth="1"/>
    <col min="5385" max="5385" width="8.85546875" style="1" customWidth="1"/>
    <col min="5386" max="5386" width="14.7109375" style="1" customWidth="1"/>
    <col min="5387" max="5387" width="11.5703125" style="1" customWidth="1"/>
    <col min="5388" max="5388" width="9" style="1" customWidth="1"/>
    <col min="5389" max="5389" width="16.7109375" style="1" customWidth="1"/>
    <col min="5390" max="5632" width="9.140625" style="1"/>
    <col min="5633" max="5633" width="5.140625" style="1" customWidth="1"/>
    <col min="5634" max="5634" width="23.7109375" style="1" customWidth="1"/>
    <col min="5635" max="5635" width="12.7109375" style="1" customWidth="1"/>
    <col min="5636" max="5636" width="11.85546875" style="1" customWidth="1"/>
    <col min="5637" max="5637" width="12.140625" style="1" customWidth="1"/>
    <col min="5638" max="5638" width="13" style="1" customWidth="1"/>
    <col min="5639" max="5639" width="14.28515625" style="1" customWidth="1"/>
    <col min="5640" max="5640" width="8.140625" style="1" customWidth="1"/>
    <col min="5641" max="5641" width="8.85546875" style="1" customWidth="1"/>
    <col min="5642" max="5642" width="14.7109375" style="1" customWidth="1"/>
    <col min="5643" max="5643" width="11.5703125" style="1" customWidth="1"/>
    <col min="5644" max="5644" width="9" style="1" customWidth="1"/>
    <col min="5645" max="5645" width="16.7109375" style="1" customWidth="1"/>
    <col min="5646" max="5888" width="9.140625" style="1"/>
    <col min="5889" max="5889" width="5.140625" style="1" customWidth="1"/>
    <col min="5890" max="5890" width="23.7109375" style="1" customWidth="1"/>
    <col min="5891" max="5891" width="12.7109375" style="1" customWidth="1"/>
    <col min="5892" max="5892" width="11.85546875" style="1" customWidth="1"/>
    <col min="5893" max="5893" width="12.140625" style="1" customWidth="1"/>
    <col min="5894" max="5894" width="13" style="1" customWidth="1"/>
    <col min="5895" max="5895" width="14.28515625" style="1" customWidth="1"/>
    <col min="5896" max="5896" width="8.140625" style="1" customWidth="1"/>
    <col min="5897" max="5897" width="8.85546875" style="1" customWidth="1"/>
    <col min="5898" max="5898" width="14.7109375" style="1" customWidth="1"/>
    <col min="5899" max="5899" width="11.5703125" style="1" customWidth="1"/>
    <col min="5900" max="5900" width="9" style="1" customWidth="1"/>
    <col min="5901" max="5901" width="16.7109375" style="1" customWidth="1"/>
    <col min="5902" max="6144" width="9.140625" style="1"/>
    <col min="6145" max="6145" width="5.140625" style="1" customWidth="1"/>
    <col min="6146" max="6146" width="23.7109375" style="1" customWidth="1"/>
    <col min="6147" max="6147" width="12.7109375" style="1" customWidth="1"/>
    <col min="6148" max="6148" width="11.85546875" style="1" customWidth="1"/>
    <col min="6149" max="6149" width="12.140625" style="1" customWidth="1"/>
    <col min="6150" max="6150" width="13" style="1" customWidth="1"/>
    <col min="6151" max="6151" width="14.28515625" style="1" customWidth="1"/>
    <col min="6152" max="6152" width="8.140625" style="1" customWidth="1"/>
    <col min="6153" max="6153" width="8.85546875" style="1" customWidth="1"/>
    <col min="6154" max="6154" width="14.7109375" style="1" customWidth="1"/>
    <col min="6155" max="6155" width="11.5703125" style="1" customWidth="1"/>
    <col min="6156" max="6156" width="9" style="1" customWidth="1"/>
    <col min="6157" max="6157" width="16.7109375" style="1" customWidth="1"/>
    <col min="6158" max="6400" width="9.140625" style="1"/>
    <col min="6401" max="6401" width="5.140625" style="1" customWidth="1"/>
    <col min="6402" max="6402" width="23.7109375" style="1" customWidth="1"/>
    <col min="6403" max="6403" width="12.7109375" style="1" customWidth="1"/>
    <col min="6404" max="6404" width="11.85546875" style="1" customWidth="1"/>
    <col min="6405" max="6405" width="12.140625" style="1" customWidth="1"/>
    <col min="6406" max="6406" width="13" style="1" customWidth="1"/>
    <col min="6407" max="6407" width="14.28515625" style="1" customWidth="1"/>
    <col min="6408" max="6408" width="8.140625" style="1" customWidth="1"/>
    <col min="6409" max="6409" width="8.85546875" style="1" customWidth="1"/>
    <col min="6410" max="6410" width="14.7109375" style="1" customWidth="1"/>
    <col min="6411" max="6411" width="11.5703125" style="1" customWidth="1"/>
    <col min="6412" max="6412" width="9" style="1" customWidth="1"/>
    <col min="6413" max="6413" width="16.7109375" style="1" customWidth="1"/>
    <col min="6414" max="6656" width="9.140625" style="1"/>
    <col min="6657" max="6657" width="5.140625" style="1" customWidth="1"/>
    <col min="6658" max="6658" width="23.7109375" style="1" customWidth="1"/>
    <col min="6659" max="6659" width="12.7109375" style="1" customWidth="1"/>
    <col min="6660" max="6660" width="11.85546875" style="1" customWidth="1"/>
    <col min="6661" max="6661" width="12.140625" style="1" customWidth="1"/>
    <col min="6662" max="6662" width="13" style="1" customWidth="1"/>
    <col min="6663" max="6663" width="14.28515625" style="1" customWidth="1"/>
    <col min="6664" max="6664" width="8.140625" style="1" customWidth="1"/>
    <col min="6665" max="6665" width="8.85546875" style="1" customWidth="1"/>
    <col min="6666" max="6666" width="14.7109375" style="1" customWidth="1"/>
    <col min="6667" max="6667" width="11.5703125" style="1" customWidth="1"/>
    <col min="6668" max="6668" width="9" style="1" customWidth="1"/>
    <col min="6669" max="6669" width="16.7109375" style="1" customWidth="1"/>
    <col min="6670" max="6912" width="9.140625" style="1"/>
    <col min="6913" max="6913" width="5.140625" style="1" customWidth="1"/>
    <col min="6914" max="6914" width="23.7109375" style="1" customWidth="1"/>
    <col min="6915" max="6915" width="12.7109375" style="1" customWidth="1"/>
    <col min="6916" max="6916" width="11.85546875" style="1" customWidth="1"/>
    <col min="6917" max="6917" width="12.140625" style="1" customWidth="1"/>
    <col min="6918" max="6918" width="13" style="1" customWidth="1"/>
    <col min="6919" max="6919" width="14.28515625" style="1" customWidth="1"/>
    <col min="6920" max="6920" width="8.140625" style="1" customWidth="1"/>
    <col min="6921" max="6921" width="8.85546875" style="1" customWidth="1"/>
    <col min="6922" max="6922" width="14.7109375" style="1" customWidth="1"/>
    <col min="6923" max="6923" width="11.5703125" style="1" customWidth="1"/>
    <col min="6924" max="6924" width="9" style="1" customWidth="1"/>
    <col min="6925" max="6925" width="16.7109375" style="1" customWidth="1"/>
    <col min="6926" max="7168" width="9.140625" style="1"/>
    <col min="7169" max="7169" width="5.140625" style="1" customWidth="1"/>
    <col min="7170" max="7170" width="23.7109375" style="1" customWidth="1"/>
    <col min="7171" max="7171" width="12.7109375" style="1" customWidth="1"/>
    <col min="7172" max="7172" width="11.85546875" style="1" customWidth="1"/>
    <col min="7173" max="7173" width="12.140625" style="1" customWidth="1"/>
    <col min="7174" max="7174" width="13" style="1" customWidth="1"/>
    <col min="7175" max="7175" width="14.28515625" style="1" customWidth="1"/>
    <col min="7176" max="7176" width="8.140625" style="1" customWidth="1"/>
    <col min="7177" max="7177" width="8.85546875" style="1" customWidth="1"/>
    <col min="7178" max="7178" width="14.7109375" style="1" customWidth="1"/>
    <col min="7179" max="7179" width="11.5703125" style="1" customWidth="1"/>
    <col min="7180" max="7180" width="9" style="1" customWidth="1"/>
    <col min="7181" max="7181" width="16.7109375" style="1" customWidth="1"/>
    <col min="7182" max="7424" width="9.140625" style="1"/>
    <col min="7425" max="7425" width="5.140625" style="1" customWidth="1"/>
    <col min="7426" max="7426" width="23.7109375" style="1" customWidth="1"/>
    <col min="7427" max="7427" width="12.7109375" style="1" customWidth="1"/>
    <col min="7428" max="7428" width="11.85546875" style="1" customWidth="1"/>
    <col min="7429" max="7429" width="12.140625" style="1" customWidth="1"/>
    <col min="7430" max="7430" width="13" style="1" customWidth="1"/>
    <col min="7431" max="7431" width="14.28515625" style="1" customWidth="1"/>
    <col min="7432" max="7432" width="8.140625" style="1" customWidth="1"/>
    <col min="7433" max="7433" width="8.85546875" style="1" customWidth="1"/>
    <col min="7434" max="7434" width="14.7109375" style="1" customWidth="1"/>
    <col min="7435" max="7435" width="11.5703125" style="1" customWidth="1"/>
    <col min="7436" max="7436" width="9" style="1" customWidth="1"/>
    <col min="7437" max="7437" width="16.7109375" style="1" customWidth="1"/>
    <col min="7438" max="7680" width="9.140625" style="1"/>
    <col min="7681" max="7681" width="5.140625" style="1" customWidth="1"/>
    <col min="7682" max="7682" width="23.7109375" style="1" customWidth="1"/>
    <col min="7683" max="7683" width="12.7109375" style="1" customWidth="1"/>
    <col min="7684" max="7684" width="11.85546875" style="1" customWidth="1"/>
    <col min="7685" max="7685" width="12.140625" style="1" customWidth="1"/>
    <col min="7686" max="7686" width="13" style="1" customWidth="1"/>
    <col min="7687" max="7687" width="14.28515625" style="1" customWidth="1"/>
    <col min="7688" max="7688" width="8.140625" style="1" customWidth="1"/>
    <col min="7689" max="7689" width="8.85546875" style="1" customWidth="1"/>
    <col min="7690" max="7690" width="14.7109375" style="1" customWidth="1"/>
    <col min="7691" max="7691" width="11.5703125" style="1" customWidth="1"/>
    <col min="7692" max="7692" width="9" style="1" customWidth="1"/>
    <col min="7693" max="7693" width="16.7109375" style="1" customWidth="1"/>
    <col min="7694" max="7936" width="9.140625" style="1"/>
    <col min="7937" max="7937" width="5.140625" style="1" customWidth="1"/>
    <col min="7938" max="7938" width="23.7109375" style="1" customWidth="1"/>
    <col min="7939" max="7939" width="12.7109375" style="1" customWidth="1"/>
    <col min="7940" max="7940" width="11.85546875" style="1" customWidth="1"/>
    <col min="7941" max="7941" width="12.140625" style="1" customWidth="1"/>
    <col min="7942" max="7942" width="13" style="1" customWidth="1"/>
    <col min="7943" max="7943" width="14.28515625" style="1" customWidth="1"/>
    <col min="7944" max="7944" width="8.140625" style="1" customWidth="1"/>
    <col min="7945" max="7945" width="8.85546875" style="1" customWidth="1"/>
    <col min="7946" max="7946" width="14.7109375" style="1" customWidth="1"/>
    <col min="7947" max="7947" width="11.5703125" style="1" customWidth="1"/>
    <col min="7948" max="7948" width="9" style="1" customWidth="1"/>
    <col min="7949" max="7949" width="16.7109375" style="1" customWidth="1"/>
    <col min="7950" max="8192" width="9.140625" style="1"/>
    <col min="8193" max="8193" width="5.140625" style="1" customWidth="1"/>
    <col min="8194" max="8194" width="23.7109375" style="1" customWidth="1"/>
    <col min="8195" max="8195" width="12.7109375" style="1" customWidth="1"/>
    <col min="8196" max="8196" width="11.85546875" style="1" customWidth="1"/>
    <col min="8197" max="8197" width="12.140625" style="1" customWidth="1"/>
    <col min="8198" max="8198" width="13" style="1" customWidth="1"/>
    <col min="8199" max="8199" width="14.28515625" style="1" customWidth="1"/>
    <col min="8200" max="8200" width="8.140625" style="1" customWidth="1"/>
    <col min="8201" max="8201" width="8.85546875" style="1" customWidth="1"/>
    <col min="8202" max="8202" width="14.7109375" style="1" customWidth="1"/>
    <col min="8203" max="8203" width="11.5703125" style="1" customWidth="1"/>
    <col min="8204" max="8204" width="9" style="1" customWidth="1"/>
    <col min="8205" max="8205" width="16.7109375" style="1" customWidth="1"/>
    <col min="8206" max="8448" width="9.140625" style="1"/>
    <col min="8449" max="8449" width="5.140625" style="1" customWidth="1"/>
    <col min="8450" max="8450" width="23.7109375" style="1" customWidth="1"/>
    <col min="8451" max="8451" width="12.7109375" style="1" customWidth="1"/>
    <col min="8452" max="8452" width="11.85546875" style="1" customWidth="1"/>
    <col min="8453" max="8453" width="12.140625" style="1" customWidth="1"/>
    <col min="8454" max="8454" width="13" style="1" customWidth="1"/>
    <col min="8455" max="8455" width="14.28515625" style="1" customWidth="1"/>
    <col min="8456" max="8456" width="8.140625" style="1" customWidth="1"/>
    <col min="8457" max="8457" width="8.85546875" style="1" customWidth="1"/>
    <col min="8458" max="8458" width="14.7109375" style="1" customWidth="1"/>
    <col min="8459" max="8459" width="11.5703125" style="1" customWidth="1"/>
    <col min="8460" max="8460" width="9" style="1" customWidth="1"/>
    <col min="8461" max="8461" width="16.7109375" style="1" customWidth="1"/>
    <col min="8462" max="8704" width="9.140625" style="1"/>
    <col min="8705" max="8705" width="5.140625" style="1" customWidth="1"/>
    <col min="8706" max="8706" width="23.7109375" style="1" customWidth="1"/>
    <col min="8707" max="8707" width="12.7109375" style="1" customWidth="1"/>
    <col min="8708" max="8708" width="11.85546875" style="1" customWidth="1"/>
    <col min="8709" max="8709" width="12.140625" style="1" customWidth="1"/>
    <col min="8710" max="8710" width="13" style="1" customWidth="1"/>
    <col min="8711" max="8711" width="14.28515625" style="1" customWidth="1"/>
    <col min="8712" max="8712" width="8.140625" style="1" customWidth="1"/>
    <col min="8713" max="8713" width="8.85546875" style="1" customWidth="1"/>
    <col min="8714" max="8714" width="14.7109375" style="1" customWidth="1"/>
    <col min="8715" max="8715" width="11.5703125" style="1" customWidth="1"/>
    <col min="8716" max="8716" width="9" style="1" customWidth="1"/>
    <col min="8717" max="8717" width="16.7109375" style="1" customWidth="1"/>
    <col min="8718" max="8960" width="9.140625" style="1"/>
    <col min="8961" max="8961" width="5.140625" style="1" customWidth="1"/>
    <col min="8962" max="8962" width="23.7109375" style="1" customWidth="1"/>
    <col min="8963" max="8963" width="12.7109375" style="1" customWidth="1"/>
    <col min="8964" max="8964" width="11.85546875" style="1" customWidth="1"/>
    <col min="8965" max="8965" width="12.140625" style="1" customWidth="1"/>
    <col min="8966" max="8966" width="13" style="1" customWidth="1"/>
    <col min="8967" max="8967" width="14.28515625" style="1" customWidth="1"/>
    <col min="8968" max="8968" width="8.140625" style="1" customWidth="1"/>
    <col min="8969" max="8969" width="8.85546875" style="1" customWidth="1"/>
    <col min="8970" max="8970" width="14.7109375" style="1" customWidth="1"/>
    <col min="8971" max="8971" width="11.5703125" style="1" customWidth="1"/>
    <col min="8972" max="8972" width="9" style="1" customWidth="1"/>
    <col min="8973" max="8973" width="16.7109375" style="1" customWidth="1"/>
    <col min="8974" max="9216" width="9.140625" style="1"/>
    <col min="9217" max="9217" width="5.140625" style="1" customWidth="1"/>
    <col min="9218" max="9218" width="23.7109375" style="1" customWidth="1"/>
    <col min="9219" max="9219" width="12.7109375" style="1" customWidth="1"/>
    <col min="9220" max="9220" width="11.85546875" style="1" customWidth="1"/>
    <col min="9221" max="9221" width="12.140625" style="1" customWidth="1"/>
    <col min="9222" max="9222" width="13" style="1" customWidth="1"/>
    <col min="9223" max="9223" width="14.28515625" style="1" customWidth="1"/>
    <col min="9224" max="9224" width="8.140625" style="1" customWidth="1"/>
    <col min="9225" max="9225" width="8.85546875" style="1" customWidth="1"/>
    <col min="9226" max="9226" width="14.7109375" style="1" customWidth="1"/>
    <col min="9227" max="9227" width="11.5703125" style="1" customWidth="1"/>
    <col min="9228" max="9228" width="9" style="1" customWidth="1"/>
    <col min="9229" max="9229" width="16.7109375" style="1" customWidth="1"/>
    <col min="9230" max="9472" width="9.140625" style="1"/>
    <col min="9473" max="9473" width="5.140625" style="1" customWidth="1"/>
    <col min="9474" max="9474" width="23.7109375" style="1" customWidth="1"/>
    <col min="9475" max="9475" width="12.7109375" style="1" customWidth="1"/>
    <col min="9476" max="9476" width="11.85546875" style="1" customWidth="1"/>
    <col min="9477" max="9477" width="12.140625" style="1" customWidth="1"/>
    <col min="9478" max="9478" width="13" style="1" customWidth="1"/>
    <col min="9479" max="9479" width="14.28515625" style="1" customWidth="1"/>
    <col min="9480" max="9480" width="8.140625" style="1" customWidth="1"/>
    <col min="9481" max="9481" width="8.85546875" style="1" customWidth="1"/>
    <col min="9482" max="9482" width="14.7109375" style="1" customWidth="1"/>
    <col min="9483" max="9483" width="11.5703125" style="1" customWidth="1"/>
    <col min="9484" max="9484" width="9" style="1" customWidth="1"/>
    <col min="9485" max="9485" width="16.7109375" style="1" customWidth="1"/>
    <col min="9486" max="9728" width="9.140625" style="1"/>
    <col min="9729" max="9729" width="5.140625" style="1" customWidth="1"/>
    <col min="9730" max="9730" width="23.7109375" style="1" customWidth="1"/>
    <col min="9731" max="9731" width="12.7109375" style="1" customWidth="1"/>
    <col min="9732" max="9732" width="11.85546875" style="1" customWidth="1"/>
    <col min="9733" max="9733" width="12.140625" style="1" customWidth="1"/>
    <col min="9734" max="9734" width="13" style="1" customWidth="1"/>
    <col min="9735" max="9735" width="14.28515625" style="1" customWidth="1"/>
    <col min="9736" max="9736" width="8.140625" style="1" customWidth="1"/>
    <col min="9737" max="9737" width="8.85546875" style="1" customWidth="1"/>
    <col min="9738" max="9738" width="14.7109375" style="1" customWidth="1"/>
    <col min="9739" max="9739" width="11.5703125" style="1" customWidth="1"/>
    <col min="9740" max="9740" width="9" style="1" customWidth="1"/>
    <col min="9741" max="9741" width="16.7109375" style="1" customWidth="1"/>
    <col min="9742" max="9984" width="9.140625" style="1"/>
    <col min="9985" max="9985" width="5.140625" style="1" customWidth="1"/>
    <col min="9986" max="9986" width="23.7109375" style="1" customWidth="1"/>
    <col min="9987" max="9987" width="12.7109375" style="1" customWidth="1"/>
    <col min="9988" max="9988" width="11.85546875" style="1" customWidth="1"/>
    <col min="9989" max="9989" width="12.140625" style="1" customWidth="1"/>
    <col min="9990" max="9990" width="13" style="1" customWidth="1"/>
    <col min="9991" max="9991" width="14.28515625" style="1" customWidth="1"/>
    <col min="9992" max="9992" width="8.140625" style="1" customWidth="1"/>
    <col min="9993" max="9993" width="8.85546875" style="1" customWidth="1"/>
    <col min="9994" max="9994" width="14.7109375" style="1" customWidth="1"/>
    <col min="9995" max="9995" width="11.5703125" style="1" customWidth="1"/>
    <col min="9996" max="9996" width="9" style="1" customWidth="1"/>
    <col min="9997" max="9997" width="16.7109375" style="1" customWidth="1"/>
    <col min="9998" max="10240" width="9.140625" style="1"/>
    <col min="10241" max="10241" width="5.140625" style="1" customWidth="1"/>
    <col min="10242" max="10242" width="23.7109375" style="1" customWidth="1"/>
    <col min="10243" max="10243" width="12.7109375" style="1" customWidth="1"/>
    <col min="10244" max="10244" width="11.85546875" style="1" customWidth="1"/>
    <col min="10245" max="10245" width="12.140625" style="1" customWidth="1"/>
    <col min="10246" max="10246" width="13" style="1" customWidth="1"/>
    <col min="10247" max="10247" width="14.28515625" style="1" customWidth="1"/>
    <col min="10248" max="10248" width="8.140625" style="1" customWidth="1"/>
    <col min="10249" max="10249" width="8.85546875" style="1" customWidth="1"/>
    <col min="10250" max="10250" width="14.7109375" style="1" customWidth="1"/>
    <col min="10251" max="10251" width="11.5703125" style="1" customWidth="1"/>
    <col min="10252" max="10252" width="9" style="1" customWidth="1"/>
    <col min="10253" max="10253" width="16.7109375" style="1" customWidth="1"/>
    <col min="10254" max="10496" width="9.140625" style="1"/>
    <col min="10497" max="10497" width="5.140625" style="1" customWidth="1"/>
    <col min="10498" max="10498" width="23.7109375" style="1" customWidth="1"/>
    <col min="10499" max="10499" width="12.7109375" style="1" customWidth="1"/>
    <col min="10500" max="10500" width="11.85546875" style="1" customWidth="1"/>
    <col min="10501" max="10501" width="12.140625" style="1" customWidth="1"/>
    <col min="10502" max="10502" width="13" style="1" customWidth="1"/>
    <col min="10503" max="10503" width="14.28515625" style="1" customWidth="1"/>
    <col min="10504" max="10504" width="8.140625" style="1" customWidth="1"/>
    <col min="10505" max="10505" width="8.85546875" style="1" customWidth="1"/>
    <col min="10506" max="10506" width="14.7109375" style="1" customWidth="1"/>
    <col min="10507" max="10507" width="11.5703125" style="1" customWidth="1"/>
    <col min="10508" max="10508" width="9" style="1" customWidth="1"/>
    <col min="10509" max="10509" width="16.7109375" style="1" customWidth="1"/>
    <col min="10510" max="10752" width="9.140625" style="1"/>
    <col min="10753" max="10753" width="5.140625" style="1" customWidth="1"/>
    <col min="10754" max="10754" width="23.7109375" style="1" customWidth="1"/>
    <col min="10755" max="10755" width="12.7109375" style="1" customWidth="1"/>
    <col min="10756" max="10756" width="11.85546875" style="1" customWidth="1"/>
    <col min="10757" max="10757" width="12.140625" style="1" customWidth="1"/>
    <col min="10758" max="10758" width="13" style="1" customWidth="1"/>
    <col min="10759" max="10759" width="14.28515625" style="1" customWidth="1"/>
    <col min="10760" max="10760" width="8.140625" style="1" customWidth="1"/>
    <col min="10761" max="10761" width="8.85546875" style="1" customWidth="1"/>
    <col min="10762" max="10762" width="14.7109375" style="1" customWidth="1"/>
    <col min="10763" max="10763" width="11.5703125" style="1" customWidth="1"/>
    <col min="10764" max="10764" width="9" style="1" customWidth="1"/>
    <col min="10765" max="10765" width="16.7109375" style="1" customWidth="1"/>
    <col min="10766" max="11008" width="9.140625" style="1"/>
    <col min="11009" max="11009" width="5.140625" style="1" customWidth="1"/>
    <col min="11010" max="11010" width="23.7109375" style="1" customWidth="1"/>
    <col min="11011" max="11011" width="12.7109375" style="1" customWidth="1"/>
    <col min="11012" max="11012" width="11.85546875" style="1" customWidth="1"/>
    <col min="11013" max="11013" width="12.140625" style="1" customWidth="1"/>
    <col min="11014" max="11014" width="13" style="1" customWidth="1"/>
    <col min="11015" max="11015" width="14.28515625" style="1" customWidth="1"/>
    <col min="11016" max="11016" width="8.140625" style="1" customWidth="1"/>
    <col min="11017" max="11017" width="8.85546875" style="1" customWidth="1"/>
    <col min="11018" max="11018" width="14.7109375" style="1" customWidth="1"/>
    <col min="11019" max="11019" width="11.5703125" style="1" customWidth="1"/>
    <col min="11020" max="11020" width="9" style="1" customWidth="1"/>
    <col min="11021" max="11021" width="16.7109375" style="1" customWidth="1"/>
    <col min="11022" max="11264" width="9.140625" style="1"/>
    <col min="11265" max="11265" width="5.140625" style="1" customWidth="1"/>
    <col min="11266" max="11266" width="23.7109375" style="1" customWidth="1"/>
    <col min="11267" max="11267" width="12.7109375" style="1" customWidth="1"/>
    <col min="11268" max="11268" width="11.85546875" style="1" customWidth="1"/>
    <col min="11269" max="11269" width="12.140625" style="1" customWidth="1"/>
    <col min="11270" max="11270" width="13" style="1" customWidth="1"/>
    <col min="11271" max="11271" width="14.28515625" style="1" customWidth="1"/>
    <col min="11272" max="11272" width="8.140625" style="1" customWidth="1"/>
    <col min="11273" max="11273" width="8.85546875" style="1" customWidth="1"/>
    <col min="11274" max="11274" width="14.7109375" style="1" customWidth="1"/>
    <col min="11275" max="11275" width="11.5703125" style="1" customWidth="1"/>
    <col min="11276" max="11276" width="9" style="1" customWidth="1"/>
    <col min="11277" max="11277" width="16.7109375" style="1" customWidth="1"/>
    <col min="11278" max="11520" width="9.140625" style="1"/>
    <col min="11521" max="11521" width="5.140625" style="1" customWidth="1"/>
    <col min="11522" max="11522" width="23.7109375" style="1" customWidth="1"/>
    <col min="11523" max="11523" width="12.7109375" style="1" customWidth="1"/>
    <col min="11524" max="11524" width="11.85546875" style="1" customWidth="1"/>
    <col min="11525" max="11525" width="12.140625" style="1" customWidth="1"/>
    <col min="11526" max="11526" width="13" style="1" customWidth="1"/>
    <col min="11527" max="11527" width="14.28515625" style="1" customWidth="1"/>
    <col min="11528" max="11528" width="8.140625" style="1" customWidth="1"/>
    <col min="11529" max="11529" width="8.85546875" style="1" customWidth="1"/>
    <col min="11530" max="11530" width="14.7109375" style="1" customWidth="1"/>
    <col min="11531" max="11531" width="11.5703125" style="1" customWidth="1"/>
    <col min="11532" max="11532" width="9" style="1" customWidth="1"/>
    <col min="11533" max="11533" width="16.7109375" style="1" customWidth="1"/>
    <col min="11534" max="11776" width="9.140625" style="1"/>
    <col min="11777" max="11777" width="5.140625" style="1" customWidth="1"/>
    <col min="11778" max="11778" width="23.7109375" style="1" customWidth="1"/>
    <col min="11779" max="11779" width="12.7109375" style="1" customWidth="1"/>
    <col min="11780" max="11780" width="11.85546875" style="1" customWidth="1"/>
    <col min="11781" max="11781" width="12.140625" style="1" customWidth="1"/>
    <col min="11782" max="11782" width="13" style="1" customWidth="1"/>
    <col min="11783" max="11783" width="14.28515625" style="1" customWidth="1"/>
    <col min="11784" max="11784" width="8.140625" style="1" customWidth="1"/>
    <col min="11785" max="11785" width="8.85546875" style="1" customWidth="1"/>
    <col min="11786" max="11786" width="14.7109375" style="1" customWidth="1"/>
    <col min="11787" max="11787" width="11.5703125" style="1" customWidth="1"/>
    <col min="11788" max="11788" width="9" style="1" customWidth="1"/>
    <col min="11789" max="11789" width="16.7109375" style="1" customWidth="1"/>
    <col min="11790" max="12032" width="9.140625" style="1"/>
    <col min="12033" max="12033" width="5.140625" style="1" customWidth="1"/>
    <col min="12034" max="12034" width="23.7109375" style="1" customWidth="1"/>
    <col min="12035" max="12035" width="12.7109375" style="1" customWidth="1"/>
    <col min="12036" max="12036" width="11.85546875" style="1" customWidth="1"/>
    <col min="12037" max="12037" width="12.140625" style="1" customWidth="1"/>
    <col min="12038" max="12038" width="13" style="1" customWidth="1"/>
    <col min="12039" max="12039" width="14.28515625" style="1" customWidth="1"/>
    <col min="12040" max="12040" width="8.140625" style="1" customWidth="1"/>
    <col min="12041" max="12041" width="8.85546875" style="1" customWidth="1"/>
    <col min="12042" max="12042" width="14.7109375" style="1" customWidth="1"/>
    <col min="12043" max="12043" width="11.5703125" style="1" customWidth="1"/>
    <col min="12044" max="12044" width="9" style="1" customWidth="1"/>
    <col min="12045" max="12045" width="16.7109375" style="1" customWidth="1"/>
    <col min="12046" max="12288" width="9.140625" style="1"/>
    <col min="12289" max="12289" width="5.140625" style="1" customWidth="1"/>
    <col min="12290" max="12290" width="23.7109375" style="1" customWidth="1"/>
    <col min="12291" max="12291" width="12.7109375" style="1" customWidth="1"/>
    <col min="12292" max="12292" width="11.85546875" style="1" customWidth="1"/>
    <col min="12293" max="12293" width="12.140625" style="1" customWidth="1"/>
    <col min="12294" max="12294" width="13" style="1" customWidth="1"/>
    <col min="12295" max="12295" width="14.28515625" style="1" customWidth="1"/>
    <col min="12296" max="12296" width="8.140625" style="1" customWidth="1"/>
    <col min="12297" max="12297" width="8.85546875" style="1" customWidth="1"/>
    <col min="12298" max="12298" width="14.7109375" style="1" customWidth="1"/>
    <col min="12299" max="12299" width="11.5703125" style="1" customWidth="1"/>
    <col min="12300" max="12300" width="9" style="1" customWidth="1"/>
    <col min="12301" max="12301" width="16.7109375" style="1" customWidth="1"/>
    <col min="12302" max="12544" width="9.140625" style="1"/>
    <col min="12545" max="12545" width="5.140625" style="1" customWidth="1"/>
    <col min="12546" max="12546" width="23.7109375" style="1" customWidth="1"/>
    <col min="12547" max="12547" width="12.7109375" style="1" customWidth="1"/>
    <col min="12548" max="12548" width="11.85546875" style="1" customWidth="1"/>
    <col min="12549" max="12549" width="12.140625" style="1" customWidth="1"/>
    <col min="12550" max="12550" width="13" style="1" customWidth="1"/>
    <col min="12551" max="12551" width="14.28515625" style="1" customWidth="1"/>
    <col min="12552" max="12552" width="8.140625" style="1" customWidth="1"/>
    <col min="12553" max="12553" width="8.85546875" style="1" customWidth="1"/>
    <col min="12554" max="12554" width="14.7109375" style="1" customWidth="1"/>
    <col min="12555" max="12555" width="11.5703125" style="1" customWidth="1"/>
    <col min="12556" max="12556" width="9" style="1" customWidth="1"/>
    <col min="12557" max="12557" width="16.7109375" style="1" customWidth="1"/>
    <col min="12558" max="12800" width="9.140625" style="1"/>
    <col min="12801" max="12801" width="5.140625" style="1" customWidth="1"/>
    <col min="12802" max="12802" width="23.7109375" style="1" customWidth="1"/>
    <col min="12803" max="12803" width="12.7109375" style="1" customWidth="1"/>
    <col min="12804" max="12804" width="11.85546875" style="1" customWidth="1"/>
    <col min="12805" max="12805" width="12.140625" style="1" customWidth="1"/>
    <col min="12806" max="12806" width="13" style="1" customWidth="1"/>
    <col min="12807" max="12807" width="14.28515625" style="1" customWidth="1"/>
    <col min="12808" max="12808" width="8.140625" style="1" customWidth="1"/>
    <col min="12809" max="12809" width="8.85546875" style="1" customWidth="1"/>
    <col min="12810" max="12810" width="14.7109375" style="1" customWidth="1"/>
    <col min="12811" max="12811" width="11.5703125" style="1" customWidth="1"/>
    <col min="12812" max="12812" width="9" style="1" customWidth="1"/>
    <col min="12813" max="12813" width="16.7109375" style="1" customWidth="1"/>
    <col min="12814" max="13056" width="9.140625" style="1"/>
    <col min="13057" max="13057" width="5.140625" style="1" customWidth="1"/>
    <col min="13058" max="13058" width="23.7109375" style="1" customWidth="1"/>
    <col min="13059" max="13059" width="12.7109375" style="1" customWidth="1"/>
    <col min="13060" max="13060" width="11.85546875" style="1" customWidth="1"/>
    <col min="13061" max="13061" width="12.140625" style="1" customWidth="1"/>
    <col min="13062" max="13062" width="13" style="1" customWidth="1"/>
    <col min="13063" max="13063" width="14.28515625" style="1" customWidth="1"/>
    <col min="13064" max="13064" width="8.140625" style="1" customWidth="1"/>
    <col min="13065" max="13065" width="8.85546875" style="1" customWidth="1"/>
    <col min="13066" max="13066" width="14.7109375" style="1" customWidth="1"/>
    <col min="13067" max="13067" width="11.5703125" style="1" customWidth="1"/>
    <col min="13068" max="13068" width="9" style="1" customWidth="1"/>
    <col min="13069" max="13069" width="16.7109375" style="1" customWidth="1"/>
    <col min="13070" max="13312" width="9.140625" style="1"/>
    <col min="13313" max="13313" width="5.140625" style="1" customWidth="1"/>
    <col min="13314" max="13314" width="23.7109375" style="1" customWidth="1"/>
    <col min="13315" max="13315" width="12.7109375" style="1" customWidth="1"/>
    <col min="13316" max="13316" width="11.85546875" style="1" customWidth="1"/>
    <col min="13317" max="13317" width="12.140625" style="1" customWidth="1"/>
    <col min="13318" max="13318" width="13" style="1" customWidth="1"/>
    <col min="13319" max="13319" width="14.28515625" style="1" customWidth="1"/>
    <col min="13320" max="13320" width="8.140625" style="1" customWidth="1"/>
    <col min="13321" max="13321" width="8.85546875" style="1" customWidth="1"/>
    <col min="13322" max="13322" width="14.7109375" style="1" customWidth="1"/>
    <col min="13323" max="13323" width="11.5703125" style="1" customWidth="1"/>
    <col min="13324" max="13324" width="9" style="1" customWidth="1"/>
    <col min="13325" max="13325" width="16.7109375" style="1" customWidth="1"/>
    <col min="13326" max="13568" width="9.140625" style="1"/>
    <col min="13569" max="13569" width="5.140625" style="1" customWidth="1"/>
    <col min="13570" max="13570" width="23.7109375" style="1" customWidth="1"/>
    <col min="13571" max="13571" width="12.7109375" style="1" customWidth="1"/>
    <col min="13572" max="13572" width="11.85546875" style="1" customWidth="1"/>
    <col min="13573" max="13573" width="12.140625" style="1" customWidth="1"/>
    <col min="13574" max="13574" width="13" style="1" customWidth="1"/>
    <col min="13575" max="13575" width="14.28515625" style="1" customWidth="1"/>
    <col min="13576" max="13576" width="8.140625" style="1" customWidth="1"/>
    <col min="13577" max="13577" width="8.85546875" style="1" customWidth="1"/>
    <col min="13578" max="13578" width="14.7109375" style="1" customWidth="1"/>
    <col min="13579" max="13579" width="11.5703125" style="1" customWidth="1"/>
    <col min="13580" max="13580" width="9" style="1" customWidth="1"/>
    <col min="13581" max="13581" width="16.7109375" style="1" customWidth="1"/>
    <col min="13582" max="13824" width="9.140625" style="1"/>
    <col min="13825" max="13825" width="5.140625" style="1" customWidth="1"/>
    <col min="13826" max="13826" width="23.7109375" style="1" customWidth="1"/>
    <col min="13827" max="13827" width="12.7109375" style="1" customWidth="1"/>
    <col min="13828" max="13828" width="11.85546875" style="1" customWidth="1"/>
    <col min="13829" max="13829" width="12.140625" style="1" customWidth="1"/>
    <col min="13830" max="13830" width="13" style="1" customWidth="1"/>
    <col min="13831" max="13831" width="14.28515625" style="1" customWidth="1"/>
    <col min="13832" max="13832" width="8.140625" style="1" customWidth="1"/>
    <col min="13833" max="13833" width="8.85546875" style="1" customWidth="1"/>
    <col min="13834" max="13834" width="14.7109375" style="1" customWidth="1"/>
    <col min="13835" max="13835" width="11.5703125" style="1" customWidth="1"/>
    <col min="13836" max="13836" width="9" style="1" customWidth="1"/>
    <col min="13837" max="13837" width="16.7109375" style="1" customWidth="1"/>
    <col min="13838" max="14080" width="9.140625" style="1"/>
    <col min="14081" max="14081" width="5.140625" style="1" customWidth="1"/>
    <col min="14082" max="14082" width="23.7109375" style="1" customWidth="1"/>
    <col min="14083" max="14083" width="12.7109375" style="1" customWidth="1"/>
    <col min="14084" max="14084" width="11.85546875" style="1" customWidth="1"/>
    <col min="14085" max="14085" width="12.140625" style="1" customWidth="1"/>
    <col min="14086" max="14086" width="13" style="1" customWidth="1"/>
    <col min="14087" max="14087" width="14.28515625" style="1" customWidth="1"/>
    <col min="14088" max="14088" width="8.140625" style="1" customWidth="1"/>
    <col min="14089" max="14089" width="8.85546875" style="1" customWidth="1"/>
    <col min="14090" max="14090" width="14.7109375" style="1" customWidth="1"/>
    <col min="14091" max="14091" width="11.5703125" style="1" customWidth="1"/>
    <col min="14092" max="14092" width="9" style="1" customWidth="1"/>
    <col min="14093" max="14093" width="16.7109375" style="1" customWidth="1"/>
    <col min="14094" max="14336" width="9.140625" style="1"/>
    <col min="14337" max="14337" width="5.140625" style="1" customWidth="1"/>
    <col min="14338" max="14338" width="23.7109375" style="1" customWidth="1"/>
    <col min="14339" max="14339" width="12.7109375" style="1" customWidth="1"/>
    <col min="14340" max="14340" width="11.85546875" style="1" customWidth="1"/>
    <col min="14341" max="14341" width="12.140625" style="1" customWidth="1"/>
    <col min="14342" max="14342" width="13" style="1" customWidth="1"/>
    <col min="14343" max="14343" width="14.28515625" style="1" customWidth="1"/>
    <col min="14344" max="14344" width="8.140625" style="1" customWidth="1"/>
    <col min="14345" max="14345" width="8.85546875" style="1" customWidth="1"/>
    <col min="14346" max="14346" width="14.7109375" style="1" customWidth="1"/>
    <col min="14347" max="14347" width="11.5703125" style="1" customWidth="1"/>
    <col min="14348" max="14348" width="9" style="1" customWidth="1"/>
    <col min="14349" max="14349" width="16.7109375" style="1" customWidth="1"/>
    <col min="14350" max="14592" width="9.140625" style="1"/>
    <col min="14593" max="14593" width="5.140625" style="1" customWidth="1"/>
    <col min="14594" max="14594" width="23.7109375" style="1" customWidth="1"/>
    <col min="14595" max="14595" width="12.7109375" style="1" customWidth="1"/>
    <col min="14596" max="14596" width="11.85546875" style="1" customWidth="1"/>
    <col min="14597" max="14597" width="12.140625" style="1" customWidth="1"/>
    <col min="14598" max="14598" width="13" style="1" customWidth="1"/>
    <col min="14599" max="14599" width="14.28515625" style="1" customWidth="1"/>
    <col min="14600" max="14600" width="8.140625" style="1" customWidth="1"/>
    <col min="14601" max="14601" width="8.85546875" style="1" customWidth="1"/>
    <col min="14602" max="14602" width="14.7109375" style="1" customWidth="1"/>
    <col min="14603" max="14603" width="11.5703125" style="1" customWidth="1"/>
    <col min="14604" max="14604" width="9" style="1" customWidth="1"/>
    <col min="14605" max="14605" width="16.7109375" style="1" customWidth="1"/>
    <col min="14606" max="14848" width="9.140625" style="1"/>
    <col min="14849" max="14849" width="5.140625" style="1" customWidth="1"/>
    <col min="14850" max="14850" width="23.7109375" style="1" customWidth="1"/>
    <col min="14851" max="14851" width="12.7109375" style="1" customWidth="1"/>
    <col min="14852" max="14852" width="11.85546875" style="1" customWidth="1"/>
    <col min="14853" max="14853" width="12.140625" style="1" customWidth="1"/>
    <col min="14854" max="14854" width="13" style="1" customWidth="1"/>
    <col min="14855" max="14855" width="14.28515625" style="1" customWidth="1"/>
    <col min="14856" max="14856" width="8.140625" style="1" customWidth="1"/>
    <col min="14857" max="14857" width="8.85546875" style="1" customWidth="1"/>
    <col min="14858" max="14858" width="14.7109375" style="1" customWidth="1"/>
    <col min="14859" max="14859" width="11.5703125" style="1" customWidth="1"/>
    <col min="14860" max="14860" width="9" style="1" customWidth="1"/>
    <col min="14861" max="14861" width="16.7109375" style="1" customWidth="1"/>
    <col min="14862" max="15104" width="9.140625" style="1"/>
    <col min="15105" max="15105" width="5.140625" style="1" customWidth="1"/>
    <col min="15106" max="15106" width="23.7109375" style="1" customWidth="1"/>
    <col min="15107" max="15107" width="12.7109375" style="1" customWidth="1"/>
    <col min="15108" max="15108" width="11.85546875" style="1" customWidth="1"/>
    <col min="15109" max="15109" width="12.140625" style="1" customWidth="1"/>
    <col min="15110" max="15110" width="13" style="1" customWidth="1"/>
    <col min="15111" max="15111" width="14.28515625" style="1" customWidth="1"/>
    <col min="15112" max="15112" width="8.140625" style="1" customWidth="1"/>
    <col min="15113" max="15113" width="8.85546875" style="1" customWidth="1"/>
    <col min="15114" max="15114" width="14.7109375" style="1" customWidth="1"/>
    <col min="15115" max="15115" width="11.5703125" style="1" customWidth="1"/>
    <col min="15116" max="15116" width="9" style="1" customWidth="1"/>
    <col min="15117" max="15117" width="16.7109375" style="1" customWidth="1"/>
    <col min="15118" max="15360" width="9.140625" style="1"/>
    <col min="15361" max="15361" width="5.140625" style="1" customWidth="1"/>
    <col min="15362" max="15362" width="23.7109375" style="1" customWidth="1"/>
    <col min="15363" max="15363" width="12.7109375" style="1" customWidth="1"/>
    <col min="15364" max="15364" width="11.85546875" style="1" customWidth="1"/>
    <col min="15365" max="15365" width="12.140625" style="1" customWidth="1"/>
    <col min="15366" max="15366" width="13" style="1" customWidth="1"/>
    <col min="15367" max="15367" width="14.28515625" style="1" customWidth="1"/>
    <col min="15368" max="15368" width="8.140625" style="1" customWidth="1"/>
    <col min="15369" max="15369" width="8.85546875" style="1" customWidth="1"/>
    <col min="15370" max="15370" width="14.7109375" style="1" customWidth="1"/>
    <col min="15371" max="15371" width="11.5703125" style="1" customWidth="1"/>
    <col min="15372" max="15372" width="9" style="1" customWidth="1"/>
    <col min="15373" max="15373" width="16.7109375" style="1" customWidth="1"/>
    <col min="15374" max="15616" width="9.140625" style="1"/>
    <col min="15617" max="15617" width="5.140625" style="1" customWidth="1"/>
    <col min="15618" max="15618" width="23.7109375" style="1" customWidth="1"/>
    <col min="15619" max="15619" width="12.7109375" style="1" customWidth="1"/>
    <col min="15620" max="15620" width="11.85546875" style="1" customWidth="1"/>
    <col min="15621" max="15621" width="12.140625" style="1" customWidth="1"/>
    <col min="15622" max="15622" width="13" style="1" customWidth="1"/>
    <col min="15623" max="15623" width="14.28515625" style="1" customWidth="1"/>
    <col min="15624" max="15624" width="8.140625" style="1" customWidth="1"/>
    <col min="15625" max="15625" width="8.85546875" style="1" customWidth="1"/>
    <col min="15626" max="15626" width="14.7109375" style="1" customWidth="1"/>
    <col min="15627" max="15627" width="11.5703125" style="1" customWidth="1"/>
    <col min="15628" max="15628" width="9" style="1" customWidth="1"/>
    <col min="15629" max="15629" width="16.7109375" style="1" customWidth="1"/>
    <col min="15630" max="15872" width="9.140625" style="1"/>
    <col min="15873" max="15873" width="5.140625" style="1" customWidth="1"/>
    <col min="15874" max="15874" width="23.7109375" style="1" customWidth="1"/>
    <col min="15875" max="15875" width="12.7109375" style="1" customWidth="1"/>
    <col min="15876" max="15876" width="11.85546875" style="1" customWidth="1"/>
    <col min="15877" max="15877" width="12.140625" style="1" customWidth="1"/>
    <col min="15878" max="15878" width="13" style="1" customWidth="1"/>
    <col min="15879" max="15879" width="14.28515625" style="1" customWidth="1"/>
    <col min="15880" max="15880" width="8.140625" style="1" customWidth="1"/>
    <col min="15881" max="15881" width="8.85546875" style="1" customWidth="1"/>
    <col min="15882" max="15882" width="14.7109375" style="1" customWidth="1"/>
    <col min="15883" max="15883" width="11.5703125" style="1" customWidth="1"/>
    <col min="15884" max="15884" width="9" style="1" customWidth="1"/>
    <col min="15885" max="15885" width="16.7109375" style="1" customWidth="1"/>
    <col min="15886" max="16128" width="9.140625" style="1"/>
    <col min="16129" max="16129" width="5.140625" style="1" customWidth="1"/>
    <col min="16130" max="16130" width="23.7109375" style="1" customWidth="1"/>
    <col min="16131" max="16131" width="12.7109375" style="1" customWidth="1"/>
    <col min="16132" max="16132" width="11.85546875" style="1" customWidth="1"/>
    <col min="16133" max="16133" width="12.140625" style="1" customWidth="1"/>
    <col min="16134" max="16134" width="13" style="1" customWidth="1"/>
    <col min="16135" max="16135" width="14.28515625" style="1" customWidth="1"/>
    <col min="16136" max="16136" width="8.140625" style="1" customWidth="1"/>
    <col min="16137" max="16137" width="8.85546875" style="1" customWidth="1"/>
    <col min="16138" max="16138" width="14.7109375" style="1" customWidth="1"/>
    <col min="16139" max="16139" width="11.5703125" style="1" customWidth="1"/>
    <col min="16140" max="16140" width="9" style="1" customWidth="1"/>
    <col min="16141" max="16141" width="16.7109375" style="1" customWidth="1"/>
    <col min="16142" max="16384" width="9.140625" style="1"/>
  </cols>
  <sheetData>
    <row r="1" spans="1:13">
      <c r="A1" s="1899" t="s">
        <v>0</v>
      </c>
      <c r="B1" s="1899"/>
      <c r="C1" s="1899"/>
      <c r="D1" s="1899"/>
      <c r="E1" s="1899"/>
      <c r="F1" s="1899"/>
      <c r="G1" s="1899"/>
      <c r="H1" s="1899"/>
      <c r="I1" s="1899"/>
      <c r="J1" s="1899"/>
      <c r="K1" s="1899"/>
      <c r="L1" s="1899"/>
      <c r="M1" s="1899"/>
    </row>
    <row r="2" spans="1:13">
      <c r="A2" s="1899" t="s">
        <v>1</v>
      </c>
      <c r="B2" s="1899"/>
      <c r="C2" s="1899"/>
      <c r="D2" s="1899"/>
      <c r="E2" s="1899"/>
      <c r="F2" s="1899"/>
      <c r="G2" s="1899"/>
      <c r="H2" s="1899"/>
      <c r="I2" s="1899"/>
      <c r="J2" s="1899"/>
      <c r="K2" s="1899"/>
      <c r="L2" s="1899"/>
      <c r="M2" s="1899"/>
    </row>
    <row r="3" spans="1:13">
      <c r="A3" s="1899" t="s">
        <v>2</v>
      </c>
      <c r="B3" s="1899"/>
      <c r="C3" s="1899"/>
      <c r="D3" s="1899"/>
      <c r="E3" s="1899"/>
      <c r="F3" s="1899"/>
      <c r="G3" s="1899"/>
      <c r="H3" s="1899"/>
      <c r="I3" s="1899"/>
      <c r="J3" s="1899"/>
      <c r="K3" s="1899"/>
      <c r="L3" s="1899"/>
      <c r="M3" s="1899"/>
    </row>
    <row r="4" spans="1:13">
      <c r="A4" s="1899" t="s">
        <v>741</v>
      </c>
      <c r="B4" s="1899"/>
      <c r="C4" s="1899"/>
      <c r="D4" s="1899"/>
      <c r="E4" s="1899"/>
      <c r="F4" s="1899"/>
      <c r="G4" s="1899"/>
      <c r="H4" s="1899"/>
      <c r="I4" s="1899"/>
      <c r="J4" s="1899"/>
      <c r="K4" s="1899"/>
      <c r="L4" s="1899"/>
      <c r="M4" s="1899"/>
    </row>
    <row r="6" spans="1:13">
      <c r="A6" s="2" t="s">
        <v>3</v>
      </c>
      <c r="B6" s="3"/>
      <c r="C6" s="3"/>
      <c r="D6" s="3"/>
      <c r="E6" s="3"/>
      <c r="F6" s="4"/>
      <c r="G6" s="2" t="s">
        <v>4</v>
      </c>
      <c r="H6" s="3"/>
      <c r="I6" s="3"/>
      <c r="J6" s="3" t="s">
        <v>5</v>
      </c>
      <c r="K6" s="2"/>
      <c r="L6" s="3"/>
      <c r="M6" s="4"/>
    </row>
    <row r="7" spans="1:13">
      <c r="A7" s="1900" t="s">
        <v>6</v>
      </c>
      <c r="B7" s="1901"/>
      <c r="C7" s="1901"/>
      <c r="D7" s="1901"/>
      <c r="E7" s="1901"/>
      <c r="F7" s="1902"/>
      <c r="G7" s="5" t="s">
        <v>66</v>
      </c>
      <c r="H7" s="6"/>
      <c r="I7" s="6"/>
      <c r="J7" s="6"/>
      <c r="K7" s="5"/>
      <c r="L7" s="6"/>
      <c r="M7" s="302"/>
    </row>
    <row r="8" spans="1:13">
      <c r="A8" s="1900"/>
      <c r="B8" s="1901"/>
      <c r="C8" s="1901"/>
      <c r="D8" s="1901"/>
      <c r="E8" s="1901"/>
      <c r="F8" s="1902"/>
      <c r="H8" s="6"/>
      <c r="I8" s="6"/>
      <c r="J8" s="6" t="s">
        <v>8</v>
      </c>
      <c r="K8" s="5"/>
      <c r="L8" s="6"/>
      <c r="M8" s="302"/>
    </row>
    <row r="9" spans="1:13">
      <c r="A9" s="303"/>
      <c r="B9" s="304"/>
      <c r="C9" s="304"/>
      <c r="D9" s="304"/>
      <c r="E9" s="304"/>
      <c r="F9" s="305"/>
      <c r="G9" s="303"/>
      <c r="H9" s="304"/>
      <c r="I9" s="304"/>
      <c r="J9" s="304"/>
      <c r="K9" s="303"/>
      <c r="L9" s="304"/>
      <c r="M9" s="305"/>
    </row>
    <row r="10" spans="1:13">
      <c r="A10" s="1874" t="s">
        <v>9</v>
      </c>
      <c r="B10" s="1875"/>
      <c r="C10" s="7" t="s">
        <v>10</v>
      </c>
      <c r="D10" s="1878" t="s">
        <v>11</v>
      </c>
      <c r="E10" s="1879"/>
      <c r="F10" s="1880"/>
      <c r="G10" s="8" t="s">
        <v>12</v>
      </c>
      <c r="H10" s="1884" t="s">
        <v>13</v>
      </c>
      <c r="I10" s="1885"/>
      <c r="J10" s="1886"/>
      <c r="K10" s="1884" t="s">
        <v>14</v>
      </c>
      <c r="L10" s="1885"/>
      <c r="M10" s="1886"/>
    </row>
    <row r="11" spans="1:13" ht="12.75" customHeight="1">
      <c r="A11" s="1876"/>
      <c r="B11" s="1877"/>
      <c r="C11" s="9" t="s">
        <v>15</v>
      </c>
      <c r="D11" s="1881"/>
      <c r="E11" s="1882"/>
      <c r="F11" s="1883"/>
      <c r="G11" s="248" t="s">
        <v>16</v>
      </c>
      <c r="H11" s="1887" t="s">
        <v>17</v>
      </c>
      <c r="I11" s="1857"/>
      <c r="J11" s="1888" t="s">
        <v>18</v>
      </c>
      <c r="K11" s="248" t="s">
        <v>19</v>
      </c>
      <c r="L11" s="248" t="s">
        <v>20</v>
      </c>
      <c r="M11" s="1889" t="s">
        <v>18</v>
      </c>
    </row>
    <row r="12" spans="1:13">
      <c r="A12" s="1876"/>
      <c r="B12" s="1877"/>
      <c r="C12" s="248"/>
      <c r="D12" s="248" t="s">
        <v>21</v>
      </c>
      <c r="E12" s="248" t="s">
        <v>22</v>
      </c>
      <c r="F12" s="10" t="s">
        <v>23</v>
      </c>
      <c r="G12" s="248" t="s">
        <v>24</v>
      </c>
      <c r="H12" s="1891" t="s">
        <v>25</v>
      </c>
      <c r="I12" s="1892"/>
      <c r="J12" s="1888"/>
      <c r="K12" s="248" t="s">
        <v>26</v>
      </c>
      <c r="L12" s="248" t="s">
        <v>27</v>
      </c>
      <c r="M12" s="1890"/>
    </row>
    <row r="13" spans="1:13">
      <c r="A13" s="1876"/>
      <c r="B13" s="1877"/>
      <c r="C13" s="248"/>
      <c r="D13" s="248"/>
      <c r="E13" s="248"/>
      <c r="F13" s="10"/>
      <c r="G13" s="248" t="s">
        <v>28</v>
      </c>
      <c r="H13" s="248" t="s">
        <v>29</v>
      </c>
      <c r="I13" s="248" t="s">
        <v>30</v>
      </c>
      <c r="J13" s="250"/>
      <c r="K13" s="248" t="s">
        <v>31</v>
      </c>
      <c r="L13" s="248" t="s">
        <v>32</v>
      </c>
      <c r="M13" s="1890"/>
    </row>
    <row r="14" spans="1:13">
      <c r="A14" s="1876"/>
      <c r="B14" s="1877"/>
      <c r="C14" s="248"/>
      <c r="D14" s="9" t="s">
        <v>33</v>
      </c>
      <c r="E14" s="9" t="s">
        <v>33</v>
      </c>
      <c r="F14" s="11" t="s">
        <v>33</v>
      </c>
      <c r="G14" s="12"/>
      <c r="H14" s="12"/>
      <c r="I14" s="12"/>
      <c r="J14" s="248"/>
      <c r="K14" s="12"/>
      <c r="L14" s="12"/>
      <c r="M14" s="10"/>
    </row>
    <row r="15" spans="1:13">
      <c r="A15" s="1893" t="s">
        <v>34</v>
      </c>
      <c r="B15" s="1894"/>
      <c r="C15" s="306" t="s">
        <v>35</v>
      </c>
      <c r="D15" s="306" t="s">
        <v>36</v>
      </c>
      <c r="E15" s="306" t="s">
        <v>37</v>
      </c>
      <c r="F15" s="306" t="s">
        <v>38</v>
      </c>
      <c r="G15" s="306" t="s">
        <v>39</v>
      </c>
      <c r="H15" s="306" t="s">
        <v>40</v>
      </c>
      <c r="I15" s="306" t="s">
        <v>41</v>
      </c>
      <c r="J15" s="306" t="s">
        <v>42</v>
      </c>
      <c r="K15" s="306" t="s">
        <v>43</v>
      </c>
      <c r="L15" s="306" t="s">
        <v>44</v>
      </c>
      <c r="M15" s="307" t="s">
        <v>45</v>
      </c>
    </row>
    <row r="16" spans="1:13" ht="20.25" customHeight="1">
      <c r="A16" s="13">
        <v>1</v>
      </c>
      <c r="B16" s="18"/>
      <c r="C16" s="14"/>
      <c r="D16" s="15"/>
      <c r="E16" s="15"/>
      <c r="F16" s="15"/>
      <c r="G16" s="16"/>
      <c r="H16" s="457"/>
      <c r="I16" s="14"/>
      <c r="J16" s="28"/>
      <c r="K16" s="14"/>
      <c r="L16" s="14"/>
      <c r="M16" s="457"/>
    </row>
    <row r="17" spans="1:13" ht="21" customHeight="1">
      <c r="A17" s="13"/>
      <c r="B17" s="18"/>
      <c r="C17" s="14"/>
      <c r="D17" s="15"/>
      <c r="E17" s="15"/>
      <c r="F17" s="15"/>
      <c r="G17" s="16"/>
      <c r="H17" s="27"/>
      <c r="I17" s="14"/>
      <c r="J17" s="28"/>
      <c r="K17" s="14"/>
      <c r="L17" s="14"/>
      <c r="M17" s="29"/>
    </row>
    <row r="18" spans="1:13" ht="21" customHeight="1">
      <c r="A18" s="13"/>
      <c r="B18" s="18"/>
      <c r="C18" s="14"/>
      <c r="D18" s="15"/>
      <c r="E18" s="15"/>
      <c r="F18" s="15"/>
      <c r="G18" s="16"/>
      <c r="H18" s="1895" t="s">
        <v>65</v>
      </c>
      <c r="I18" s="1896"/>
      <c r="J18" s="28">
        <f>SUM(J16:J17)</f>
        <v>0</v>
      </c>
      <c r="K18" s="14"/>
      <c r="L18" s="14"/>
      <c r="M18" s="29">
        <f>SUM(M16:M17)</f>
        <v>0</v>
      </c>
    </row>
    <row r="19" spans="1:13" ht="21" customHeight="1">
      <c r="A19" s="6"/>
      <c r="B19" s="20" t="s">
        <v>51</v>
      </c>
      <c r="D19" s="6"/>
      <c r="E19" s="820" t="s">
        <v>59</v>
      </c>
      <c r="F19" s="6"/>
      <c r="G19" s="17"/>
      <c r="H19" s="6"/>
      <c r="I19" s="6"/>
      <c r="J19" s="6"/>
      <c r="K19" s="20"/>
      <c r="L19" s="6"/>
      <c r="M19" s="6"/>
    </row>
    <row r="20" spans="1:13" ht="21" customHeight="1">
      <c r="B20" s="6"/>
      <c r="C20" s="816"/>
      <c r="D20" s="6"/>
      <c r="E20" s="6"/>
      <c r="F20" s="6"/>
      <c r="H20" s="6"/>
      <c r="I20" s="6"/>
      <c r="J20" s="6"/>
      <c r="K20" s="6"/>
      <c r="L20" s="6"/>
      <c r="M20" s="6"/>
    </row>
    <row r="21" spans="1:13" ht="21" customHeight="1">
      <c r="B21" s="818" t="s">
        <v>730</v>
      </c>
      <c r="C21" s="818"/>
      <c r="F21" s="1899" t="s">
        <v>62</v>
      </c>
      <c r="G21" s="1899"/>
      <c r="H21" s="818"/>
      <c r="I21" s="818"/>
      <c r="J21" s="818"/>
      <c r="K21" s="6"/>
      <c r="L21" s="1897"/>
      <c r="M21" s="1898"/>
    </row>
    <row r="22" spans="1:13">
      <c r="B22" s="819" t="s">
        <v>1942</v>
      </c>
      <c r="C22" s="819"/>
      <c r="E22" s="21"/>
      <c r="F22" s="22" t="s">
        <v>63</v>
      </c>
      <c r="G22" s="22"/>
      <c r="H22" s="22"/>
      <c r="I22" s="22"/>
      <c r="J22" s="22"/>
      <c r="K22" s="1873"/>
      <c r="L22" s="1873"/>
      <c r="M22" s="1873"/>
    </row>
    <row r="23" spans="1:13" ht="21" customHeight="1">
      <c r="G23" s="17"/>
    </row>
    <row r="24" spans="1:13" ht="24" customHeight="1"/>
    <row r="25" spans="1:13">
      <c r="G25" s="17"/>
    </row>
    <row r="26" spans="1:13" ht="21" customHeight="1"/>
    <row r="27" spans="1:13" ht="21" customHeight="1"/>
    <row r="28" spans="1:13" ht="14.25" hidden="1" customHeight="1"/>
    <row r="29" spans="1:13" ht="12.75" hidden="1" customHeight="1"/>
    <row r="30" spans="1:13" ht="14.25" hidden="1" customHeight="1"/>
    <row r="31" spans="1:13" ht="14.25" hidden="1" customHeight="1"/>
    <row r="32" spans="1:13" ht="14.25" hidden="1" customHeight="1"/>
    <row r="33" ht="14.25" hidden="1" customHeight="1"/>
    <row r="34" ht="21" customHeight="1"/>
    <row r="35" ht="21" customHeight="1"/>
    <row r="36" ht="21" customHeight="1"/>
    <row r="37" ht="24.95" customHeight="1"/>
  </sheetData>
  <mergeCells count="18">
    <mergeCell ref="A1:M1"/>
    <mergeCell ref="A2:M2"/>
    <mergeCell ref="A3:M3"/>
    <mergeCell ref="A4:M4"/>
    <mergeCell ref="A7:F8"/>
    <mergeCell ref="K22:M22"/>
    <mergeCell ref="A10:B14"/>
    <mergeCell ref="D10:F11"/>
    <mergeCell ref="H10:J10"/>
    <mergeCell ref="K10:M10"/>
    <mergeCell ref="H11:I11"/>
    <mergeCell ref="J11:J12"/>
    <mergeCell ref="M11:M13"/>
    <mergeCell ref="H12:I12"/>
    <mergeCell ref="A15:B15"/>
    <mergeCell ref="H18:I18"/>
    <mergeCell ref="L21:M21"/>
    <mergeCell ref="F21:G21"/>
  </mergeCells>
  <pageMargins left="0.7" right="0.7" top="0.75" bottom="0.7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O47"/>
  <sheetViews>
    <sheetView topLeftCell="A14" workbookViewId="0">
      <selection activeCell="A16" sqref="A16:A27"/>
    </sheetView>
  </sheetViews>
  <sheetFormatPr defaultRowHeight="14.25"/>
  <cols>
    <col min="1" max="1" width="5.140625" style="1" customWidth="1"/>
    <col min="2" max="2" width="24.7109375" style="1" customWidth="1"/>
    <col min="3" max="3" width="9.7109375" style="818" customWidth="1"/>
    <col min="4" max="4" width="10.85546875" style="1" customWidth="1"/>
    <col min="5" max="5" width="10" style="1" customWidth="1"/>
    <col min="6" max="6" width="11" style="1" customWidth="1"/>
    <col min="7" max="7" width="11.140625" style="1" customWidth="1"/>
    <col min="8" max="8" width="9" style="1" customWidth="1"/>
    <col min="9" max="9" width="9.85546875" style="1" customWidth="1"/>
    <col min="10" max="10" width="12.7109375" style="1" customWidth="1"/>
    <col min="11" max="11" width="9.5703125" style="1" customWidth="1"/>
    <col min="12" max="12" width="8.28515625" style="1" customWidth="1"/>
    <col min="13" max="13" width="16.7109375" style="1" customWidth="1"/>
    <col min="14" max="14" width="9.140625" style="1"/>
    <col min="15" max="15" width="22.140625" style="1" customWidth="1"/>
    <col min="16" max="256" width="9.140625" style="1"/>
    <col min="257" max="257" width="5.140625" style="1" customWidth="1"/>
    <col min="258" max="258" width="23.7109375" style="1" customWidth="1"/>
    <col min="259" max="259" width="12.7109375" style="1" customWidth="1"/>
    <col min="260" max="260" width="11.85546875" style="1" customWidth="1"/>
    <col min="261" max="261" width="12.140625" style="1" customWidth="1"/>
    <col min="262" max="262" width="13" style="1" customWidth="1"/>
    <col min="263" max="263" width="14.28515625" style="1" customWidth="1"/>
    <col min="264" max="264" width="8.140625" style="1" customWidth="1"/>
    <col min="265" max="265" width="8.85546875" style="1" customWidth="1"/>
    <col min="266" max="266" width="14.7109375" style="1" customWidth="1"/>
    <col min="267" max="267" width="11.5703125" style="1" customWidth="1"/>
    <col min="268" max="268" width="9" style="1" customWidth="1"/>
    <col min="269" max="269" width="16.7109375" style="1" customWidth="1"/>
    <col min="270" max="512" width="9.140625" style="1"/>
    <col min="513" max="513" width="5.140625" style="1" customWidth="1"/>
    <col min="514" max="514" width="23.7109375" style="1" customWidth="1"/>
    <col min="515" max="515" width="12.7109375" style="1" customWidth="1"/>
    <col min="516" max="516" width="11.85546875" style="1" customWidth="1"/>
    <col min="517" max="517" width="12.140625" style="1" customWidth="1"/>
    <col min="518" max="518" width="13" style="1" customWidth="1"/>
    <col min="519" max="519" width="14.28515625" style="1" customWidth="1"/>
    <col min="520" max="520" width="8.140625" style="1" customWidth="1"/>
    <col min="521" max="521" width="8.85546875" style="1" customWidth="1"/>
    <col min="522" max="522" width="14.7109375" style="1" customWidth="1"/>
    <col min="523" max="523" width="11.5703125" style="1" customWidth="1"/>
    <col min="524" max="524" width="9" style="1" customWidth="1"/>
    <col min="525" max="525" width="16.7109375" style="1" customWidth="1"/>
    <col min="526" max="768" width="9.140625" style="1"/>
    <col min="769" max="769" width="5.140625" style="1" customWidth="1"/>
    <col min="770" max="770" width="23.7109375" style="1" customWidth="1"/>
    <col min="771" max="771" width="12.7109375" style="1" customWidth="1"/>
    <col min="772" max="772" width="11.85546875" style="1" customWidth="1"/>
    <col min="773" max="773" width="12.140625" style="1" customWidth="1"/>
    <col min="774" max="774" width="13" style="1" customWidth="1"/>
    <col min="775" max="775" width="14.28515625" style="1" customWidth="1"/>
    <col min="776" max="776" width="8.140625" style="1" customWidth="1"/>
    <col min="777" max="777" width="8.85546875" style="1" customWidth="1"/>
    <col min="778" max="778" width="14.7109375" style="1" customWidth="1"/>
    <col min="779" max="779" width="11.5703125" style="1" customWidth="1"/>
    <col min="780" max="780" width="9" style="1" customWidth="1"/>
    <col min="781" max="781" width="16.7109375" style="1" customWidth="1"/>
    <col min="782" max="1024" width="9.140625" style="1"/>
    <col min="1025" max="1025" width="5.140625" style="1" customWidth="1"/>
    <col min="1026" max="1026" width="23.7109375" style="1" customWidth="1"/>
    <col min="1027" max="1027" width="12.7109375" style="1" customWidth="1"/>
    <col min="1028" max="1028" width="11.85546875" style="1" customWidth="1"/>
    <col min="1029" max="1029" width="12.140625" style="1" customWidth="1"/>
    <col min="1030" max="1030" width="13" style="1" customWidth="1"/>
    <col min="1031" max="1031" width="14.28515625" style="1" customWidth="1"/>
    <col min="1032" max="1032" width="8.140625" style="1" customWidth="1"/>
    <col min="1033" max="1033" width="8.85546875" style="1" customWidth="1"/>
    <col min="1034" max="1034" width="14.7109375" style="1" customWidth="1"/>
    <col min="1035" max="1035" width="11.5703125" style="1" customWidth="1"/>
    <col min="1036" max="1036" width="9" style="1" customWidth="1"/>
    <col min="1037" max="1037" width="16.7109375" style="1" customWidth="1"/>
    <col min="1038" max="1280" width="9.140625" style="1"/>
    <col min="1281" max="1281" width="5.140625" style="1" customWidth="1"/>
    <col min="1282" max="1282" width="23.7109375" style="1" customWidth="1"/>
    <col min="1283" max="1283" width="12.7109375" style="1" customWidth="1"/>
    <col min="1284" max="1284" width="11.85546875" style="1" customWidth="1"/>
    <col min="1285" max="1285" width="12.140625" style="1" customWidth="1"/>
    <col min="1286" max="1286" width="13" style="1" customWidth="1"/>
    <col min="1287" max="1287" width="14.28515625" style="1" customWidth="1"/>
    <col min="1288" max="1288" width="8.140625" style="1" customWidth="1"/>
    <col min="1289" max="1289" width="8.85546875" style="1" customWidth="1"/>
    <col min="1290" max="1290" width="14.7109375" style="1" customWidth="1"/>
    <col min="1291" max="1291" width="11.5703125" style="1" customWidth="1"/>
    <col min="1292" max="1292" width="9" style="1" customWidth="1"/>
    <col min="1293" max="1293" width="16.7109375" style="1" customWidth="1"/>
    <col min="1294" max="1536" width="9.140625" style="1"/>
    <col min="1537" max="1537" width="5.140625" style="1" customWidth="1"/>
    <col min="1538" max="1538" width="23.7109375" style="1" customWidth="1"/>
    <col min="1539" max="1539" width="12.7109375" style="1" customWidth="1"/>
    <col min="1540" max="1540" width="11.85546875" style="1" customWidth="1"/>
    <col min="1541" max="1541" width="12.140625" style="1" customWidth="1"/>
    <col min="1542" max="1542" width="13" style="1" customWidth="1"/>
    <col min="1543" max="1543" width="14.28515625" style="1" customWidth="1"/>
    <col min="1544" max="1544" width="8.140625" style="1" customWidth="1"/>
    <col min="1545" max="1545" width="8.85546875" style="1" customWidth="1"/>
    <col min="1546" max="1546" width="14.7109375" style="1" customWidth="1"/>
    <col min="1547" max="1547" width="11.5703125" style="1" customWidth="1"/>
    <col min="1548" max="1548" width="9" style="1" customWidth="1"/>
    <col min="1549" max="1549" width="16.7109375" style="1" customWidth="1"/>
    <col min="1550" max="1792" width="9.140625" style="1"/>
    <col min="1793" max="1793" width="5.140625" style="1" customWidth="1"/>
    <col min="1794" max="1794" width="23.7109375" style="1" customWidth="1"/>
    <col min="1795" max="1795" width="12.7109375" style="1" customWidth="1"/>
    <col min="1796" max="1796" width="11.85546875" style="1" customWidth="1"/>
    <col min="1797" max="1797" width="12.140625" style="1" customWidth="1"/>
    <col min="1798" max="1798" width="13" style="1" customWidth="1"/>
    <col min="1799" max="1799" width="14.28515625" style="1" customWidth="1"/>
    <col min="1800" max="1800" width="8.140625" style="1" customWidth="1"/>
    <col min="1801" max="1801" width="8.85546875" style="1" customWidth="1"/>
    <col min="1802" max="1802" width="14.7109375" style="1" customWidth="1"/>
    <col min="1803" max="1803" width="11.5703125" style="1" customWidth="1"/>
    <col min="1804" max="1804" width="9" style="1" customWidth="1"/>
    <col min="1805" max="1805" width="16.7109375" style="1" customWidth="1"/>
    <col min="1806" max="2048" width="9.140625" style="1"/>
    <col min="2049" max="2049" width="5.140625" style="1" customWidth="1"/>
    <col min="2050" max="2050" width="23.7109375" style="1" customWidth="1"/>
    <col min="2051" max="2051" width="12.7109375" style="1" customWidth="1"/>
    <col min="2052" max="2052" width="11.85546875" style="1" customWidth="1"/>
    <col min="2053" max="2053" width="12.140625" style="1" customWidth="1"/>
    <col min="2054" max="2054" width="13" style="1" customWidth="1"/>
    <col min="2055" max="2055" width="14.28515625" style="1" customWidth="1"/>
    <col min="2056" max="2056" width="8.140625" style="1" customWidth="1"/>
    <col min="2057" max="2057" width="8.85546875" style="1" customWidth="1"/>
    <col min="2058" max="2058" width="14.7109375" style="1" customWidth="1"/>
    <col min="2059" max="2059" width="11.5703125" style="1" customWidth="1"/>
    <col min="2060" max="2060" width="9" style="1" customWidth="1"/>
    <col min="2061" max="2061" width="16.7109375" style="1" customWidth="1"/>
    <col min="2062" max="2304" width="9.140625" style="1"/>
    <col min="2305" max="2305" width="5.140625" style="1" customWidth="1"/>
    <col min="2306" max="2306" width="23.7109375" style="1" customWidth="1"/>
    <col min="2307" max="2307" width="12.7109375" style="1" customWidth="1"/>
    <col min="2308" max="2308" width="11.85546875" style="1" customWidth="1"/>
    <col min="2309" max="2309" width="12.140625" style="1" customWidth="1"/>
    <col min="2310" max="2310" width="13" style="1" customWidth="1"/>
    <col min="2311" max="2311" width="14.28515625" style="1" customWidth="1"/>
    <col min="2312" max="2312" width="8.140625" style="1" customWidth="1"/>
    <col min="2313" max="2313" width="8.85546875" style="1" customWidth="1"/>
    <col min="2314" max="2314" width="14.7109375" style="1" customWidth="1"/>
    <col min="2315" max="2315" width="11.5703125" style="1" customWidth="1"/>
    <col min="2316" max="2316" width="9" style="1" customWidth="1"/>
    <col min="2317" max="2317" width="16.7109375" style="1" customWidth="1"/>
    <col min="2318" max="2560" width="9.140625" style="1"/>
    <col min="2561" max="2561" width="5.140625" style="1" customWidth="1"/>
    <col min="2562" max="2562" width="23.7109375" style="1" customWidth="1"/>
    <col min="2563" max="2563" width="12.7109375" style="1" customWidth="1"/>
    <col min="2564" max="2564" width="11.85546875" style="1" customWidth="1"/>
    <col min="2565" max="2565" width="12.140625" style="1" customWidth="1"/>
    <col min="2566" max="2566" width="13" style="1" customWidth="1"/>
    <col min="2567" max="2567" width="14.28515625" style="1" customWidth="1"/>
    <col min="2568" max="2568" width="8.140625" style="1" customWidth="1"/>
    <col min="2569" max="2569" width="8.85546875" style="1" customWidth="1"/>
    <col min="2570" max="2570" width="14.7109375" style="1" customWidth="1"/>
    <col min="2571" max="2571" width="11.5703125" style="1" customWidth="1"/>
    <col min="2572" max="2572" width="9" style="1" customWidth="1"/>
    <col min="2573" max="2573" width="16.7109375" style="1" customWidth="1"/>
    <col min="2574" max="2816" width="9.140625" style="1"/>
    <col min="2817" max="2817" width="5.140625" style="1" customWidth="1"/>
    <col min="2818" max="2818" width="23.7109375" style="1" customWidth="1"/>
    <col min="2819" max="2819" width="12.7109375" style="1" customWidth="1"/>
    <col min="2820" max="2820" width="11.85546875" style="1" customWidth="1"/>
    <col min="2821" max="2821" width="12.140625" style="1" customWidth="1"/>
    <col min="2822" max="2822" width="13" style="1" customWidth="1"/>
    <col min="2823" max="2823" width="14.28515625" style="1" customWidth="1"/>
    <col min="2824" max="2824" width="8.140625" style="1" customWidth="1"/>
    <col min="2825" max="2825" width="8.85546875" style="1" customWidth="1"/>
    <col min="2826" max="2826" width="14.7109375" style="1" customWidth="1"/>
    <col min="2827" max="2827" width="11.5703125" style="1" customWidth="1"/>
    <col min="2828" max="2828" width="9" style="1" customWidth="1"/>
    <col min="2829" max="2829" width="16.7109375" style="1" customWidth="1"/>
    <col min="2830" max="3072" width="9.140625" style="1"/>
    <col min="3073" max="3073" width="5.140625" style="1" customWidth="1"/>
    <col min="3074" max="3074" width="23.7109375" style="1" customWidth="1"/>
    <col min="3075" max="3075" width="12.7109375" style="1" customWidth="1"/>
    <col min="3076" max="3076" width="11.85546875" style="1" customWidth="1"/>
    <col min="3077" max="3077" width="12.140625" style="1" customWidth="1"/>
    <col min="3078" max="3078" width="13" style="1" customWidth="1"/>
    <col min="3079" max="3079" width="14.28515625" style="1" customWidth="1"/>
    <col min="3080" max="3080" width="8.140625" style="1" customWidth="1"/>
    <col min="3081" max="3081" width="8.85546875" style="1" customWidth="1"/>
    <col min="3082" max="3082" width="14.7109375" style="1" customWidth="1"/>
    <col min="3083" max="3083" width="11.5703125" style="1" customWidth="1"/>
    <col min="3084" max="3084" width="9" style="1" customWidth="1"/>
    <col min="3085" max="3085" width="16.7109375" style="1" customWidth="1"/>
    <col min="3086" max="3328" width="9.140625" style="1"/>
    <col min="3329" max="3329" width="5.140625" style="1" customWidth="1"/>
    <col min="3330" max="3330" width="23.7109375" style="1" customWidth="1"/>
    <col min="3331" max="3331" width="12.7109375" style="1" customWidth="1"/>
    <col min="3332" max="3332" width="11.85546875" style="1" customWidth="1"/>
    <col min="3333" max="3333" width="12.140625" style="1" customWidth="1"/>
    <col min="3334" max="3334" width="13" style="1" customWidth="1"/>
    <col min="3335" max="3335" width="14.28515625" style="1" customWidth="1"/>
    <col min="3336" max="3336" width="8.140625" style="1" customWidth="1"/>
    <col min="3337" max="3337" width="8.85546875" style="1" customWidth="1"/>
    <col min="3338" max="3338" width="14.7109375" style="1" customWidth="1"/>
    <col min="3339" max="3339" width="11.5703125" style="1" customWidth="1"/>
    <col min="3340" max="3340" width="9" style="1" customWidth="1"/>
    <col min="3341" max="3341" width="16.7109375" style="1" customWidth="1"/>
    <col min="3342" max="3584" width="9.140625" style="1"/>
    <col min="3585" max="3585" width="5.140625" style="1" customWidth="1"/>
    <col min="3586" max="3586" width="23.7109375" style="1" customWidth="1"/>
    <col min="3587" max="3587" width="12.7109375" style="1" customWidth="1"/>
    <col min="3588" max="3588" width="11.85546875" style="1" customWidth="1"/>
    <col min="3589" max="3589" width="12.140625" style="1" customWidth="1"/>
    <col min="3590" max="3590" width="13" style="1" customWidth="1"/>
    <col min="3591" max="3591" width="14.28515625" style="1" customWidth="1"/>
    <col min="3592" max="3592" width="8.140625" style="1" customWidth="1"/>
    <col min="3593" max="3593" width="8.85546875" style="1" customWidth="1"/>
    <col min="3594" max="3594" width="14.7109375" style="1" customWidth="1"/>
    <col min="3595" max="3595" width="11.5703125" style="1" customWidth="1"/>
    <col min="3596" max="3596" width="9" style="1" customWidth="1"/>
    <col min="3597" max="3597" width="16.7109375" style="1" customWidth="1"/>
    <col min="3598" max="3840" width="9.140625" style="1"/>
    <col min="3841" max="3841" width="5.140625" style="1" customWidth="1"/>
    <col min="3842" max="3842" width="23.7109375" style="1" customWidth="1"/>
    <col min="3843" max="3843" width="12.7109375" style="1" customWidth="1"/>
    <col min="3844" max="3844" width="11.85546875" style="1" customWidth="1"/>
    <col min="3845" max="3845" width="12.140625" style="1" customWidth="1"/>
    <col min="3846" max="3846" width="13" style="1" customWidth="1"/>
    <col min="3847" max="3847" width="14.28515625" style="1" customWidth="1"/>
    <col min="3848" max="3848" width="8.140625" style="1" customWidth="1"/>
    <col min="3849" max="3849" width="8.85546875" style="1" customWidth="1"/>
    <col min="3850" max="3850" width="14.7109375" style="1" customWidth="1"/>
    <col min="3851" max="3851" width="11.5703125" style="1" customWidth="1"/>
    <col min="3852" max="3852" width="9" style="1" customWidth="1"/>
    <col min="3853" max="3853" width="16.7109375" style="1" customWidth="1"/>
    <col min="3854" max="4096" width="9.140625" style="1"/>
    <col min="4097" max="4097" width="5.140625" style="1" customWidth="1"/>
    <col min="4098" max="4098" width="23.7109375" style="1" customWidth="1"/>
    <col min="4099" max="4099" width="12.7109375" style="1" customWidth="1"/>
    <col min="4100" max="4100" width="11.85546875" style="1" customWidth="1"/>
    <col min="4101" max="4101" width="12.140625" style="1" customWidth="1"/>
    <col min="4102" max="4102" width="13" style="1" customWidth="1"/>
    <col min="4103" max="4103" width="14.28515625" style="1" customWidth="1"/>
    <col min="4104" max="4104" width="8.140625" style="1" customWidth="1"/>
    <col min="4105" max="4105" width="8.85546875" style="1" customWidth="1"/>
    <col min="4106" max="4106" width="14.7109375" style="1" customWidth="1"/>
    <col min="4107" max="4107" width="11.5703125" style="1" customWidth="1"/>
    <col min="4108" max="4108" width="9" style="1" customWidth="1"/>
    <col min="4109" max="4109" width="16.7109375" style="1" customWidth="1"/>
    <col min="4110" max="4352" width="9.140625" style="1"/>
    <col min="4353" max="4353" width="5.140625" style="1" customWidth="1"/>
    <col min="4354" max="4354" width="23.7109375" style="1" customWidth="1"/>
    <col min="4355" max="4355" width="12.7109375" style="1" customWidth="1"/>
    <col min="4356" max="4356" width="11.85546875" style="1" customWidth="1"/>
    <col min="4357" max="4357" width="12.140625" style="1" customWidth="1"/>
    <col min="4358" max="4358" width="13" style="1" customWidth="1"/>
    <col min="4359" max="4359" width="14.28515625" style="1" customWidth="1"/>
    <col min="4360" max="4360" width="8.140625" style="1" customWidth="1"/>
    <col min="4361" max="4361" width="8.85546875" style="1" customWidth="1"/>
    <col min="4362" max="4362" width="14.7109375" style="1" customWidth="1"/>
    <col min="4363" max="4363" width="11.5703125" style="1" customWidth="1"/>
    <col min="4364" max="4364" width="9" style="1" customWidth="1"/>
    <col min="4365" max="4365" width="16.7109375" style="1" customWidth="1"/>
    <col min="4366" max="4608" width="9.140625" style="1"/>
    <col min="4609" max="4609" width="5.140625" style="1" customWidth="1"/>
    <col min="4610" max="4610" width="23.7109375" style="1" customWidth="1"/>
    <col min="4611" max="4611" width="12.7109375" style="1" customWidth="1"/>
    <col min="4612" max="4612" width="11.85546875" style="1" customWidth="1"/>
    <col min="4613" max="4613" width="12.140625" style="1" customWidth="1"/>
    <col min="4614" max="4614" width="13" style="1" customWidth="1"/>
    <col min="4615" max="4615" width="14.28515625" style="1" customWidth="1"/>
    <col min="4616" max="4616" width="8.140625" style="1" customWidth="1"/>
    <col min="4617" max="4617" width="8.85546875" style="1" customWidth="1"/>
    <col min="4618" max="4618" width="14.7109375" style="1" customWidth="1"/>
    <col min="4619" max="4619" width="11.5703125" style="1" customWidth="1"/>
    <col min="4620" max="4620" width="9" style="1" customWidth="1"/>
    <col min="4621" max="4621" width="16.7109375" style="1" customWidth="1"/>
    <col min="4622" max="4864" width="9.140625" style="1"/>
    <col min="4865" max="4865" width="5.140625" style="1" customWidth="1"/>
    <col min="4866" max="4866" width="23.7109375" style="1" customWidth="1"/>
    <col min="4867" max="4867" width="12.7109375" style="1" customWidth="1"/>
    <col min="4868" max="4868" width="11.85546875" style="1" customWidth="1"/>
    <col min="4869" max="4869" width="12.140625" style="1" customWidth="1"/>
    <col min="4870" max="4870" width="13" style="1" customWidth="1"/>
    <col min="4871" max="4871" width="14.28515625" style="1" customWidth="1"/>
    <col min="4872" max="4872" width="8.140625" style="1" customWidth="1"/>
    <col min="4873" max="4873" width="8.85546875" style="1" customWidth="1"/>
    <col min="4874" max="4874" width="14.7109375" style="1" customWidth="1"/>
    <col min="4875" max="4875" width="11.5703125" style="1" customWidth="1"/>
    <col min="4876" max="4876" width="9" style="1" customWidth="1"/>
    <col min="4877" max="4877" width="16.7109375" style="1" customWidth="1"/>
    <col min="4878" max="5120" width="9.140625" style="1"/>
    <col min="5121" max="5121" width="5.140625" style="1" customWidth="1"/>
    <col min="5122" max="5122" width="23.7109375" style="1" customWidth="1"/>
    <col min="5123" max="5123" width="12.7109375" style="1" customWidth="1"/>
    <col min="5124" max="5124" width="11.85546875" style="1" customWidth="1"/>
    <col min="5125" max="5125" width="12.140625" style="1" customWidth="1"/>
    <col min="5126" max="5126" width="13" style="1" customWidth="1"/>
    <col min="5127" max="5127" width="14.28515625" style="1" customWidth="1"/>
    <col min="5128" max="5128" width="8.140625" style="1" customWidth="1"/>
    <col min="5129" max="5129" width="8.85546875" style="1" customWidth="1"/>
    <col min="5130" max="5130" width="14.7109375" style="1" customWidth="1"/>
    <col min="5131" max="5131" width="11.5703125" style="1" customWidth="1"/>
    <col min="5132" max="5132" width="9" style="1" customWidth="1"/>
    <col min="5133" max="5133" width="16.7109375" style="1" customWidth="1"/>
    <col min="5134" max="5376" width="9.140625" style="1"/>
    <col min="5377" max="5377" width="5.140625" style="1" customWidth="1"/>
    <col min="5378" max="5378" width="23.7109375" style="1" customWidth="1"/>
    <col min="5379" max="5379" width="12.7109375" style="1" customWidth="1"/>
    <col min="5380" max="5380" width="11.85546875" style="1" customWidth="1"/>
    <col min="5381" max="5381" width="12.140625" style="1" customWidth="1"/>
    <col min="5382" max="5382" width="13" style="1" customWidth="1"/>
    <col min="5383" max="5383" width="14.28515625" style="1" customWidth="1"/>
    <col min="5384" max="5384" width="8.140625" style="1" customWidth="1"/>
    <col min="5385" max="5385" width="8.85546875" style="1" customWidth="1"/>
    <col min="5386" max="5386" width="14.7109375" style="1" customWidth="1"/>
    <col min="5387" max="5387" width="11.5703125" style="1" customWidth="1"/>
    <col min="5388" max="5388" width="9" style="1" customWidth="1"/>
    <col min="5389" max="5389" width="16.7109375" style="1" customWidth="1"/>
    <col min="5390" max="5632" width="9.140625" style="1"/>
    <col min="5633" max="5633" width="5.140625" style="1" customWidth="1"/>
    <col min="5634" max="5634" width="23.7109375" style="1" customWidth="1"/>
    <col min="5635" max="5635" width="12.7109375" style="1" customWidth="1"/>
    <col min="5636" max="5636" width="11.85546875" style="1" customWidth="1"/>
    <col min="5637" max="5637" width="12.140625" style="1" customWidth="1"/>
    <col min="5638" max="5638" width="13" style="1" customWidth="1"/>
    <col min="5639" max="5639" width="14.28515625" style="1" customWidth="1"/>
    <col min="5640" max="5640" width="8.140625" style="1" customWidth="1"/>
    <col min="5641" max="5641" width="8.85546875" style="1" customWidth="1"/>
    <col min="5642" max="5642" width="14.7109375" style="1" customWidth="1"/>
    <col min="5643" max="5643" width="11.5703125" style="1" customWidth="1"/>
    <col min="5644" max="5644" width="9" style="1" customWidth="1"/>
    <col min="5645" max="5645" width="16.7109375" style="1" customWidth="1"/>
    <col min="5646" max="5888" width="9.140625" style="1"/>
    <col min="5889" max="5889" width="5.140625" style="1" customWidth="1"/>
    <col min="5890" max="5890" width="23.7109375" style="1" customWidth="1"/>
    <col min="5891" max="5891" width="12.7109375" style="1" customWidth="1"/>
    <col min="5892" max="5892" width="11.85546875" style="1" customWidth="1"/>
    <col min="5893" max="5893" width="12.140625" style="1" customWidth="1"/>
    <col min="5894" max="5894" width="13" style="1" customWidth="1"/>
    <col min="5895" max="5895" width="14.28515625" style="1" customWidth="1"/>
    <col min="5896" max="5896" width="8.140625" style="1" customWidth="1"/>
    <col min="5897" max="5897" width="8.85546875" style="1" customWidth="1"/>
    <col min="5898" max="5898" width="14.7109375" style="1" customWidth="1"/>
    <col min="5899" max="5899" width="11.5703125" style="1" customWidth="1"/>
    <col min="5900" max="5900" width="9" style="1" customWidth="1"/>
    <col min="5901" max="5901" width="16.7109375" style="1" customWidth="1"/>
    <col min="5902" max="6144" width="9.140625" style="1"/>
    <col min="6145" max="6145" width="5.140625" style="1" customWidth="1"/>
    <col min="6146" max="6146" width="23.7109375" style="1" customWidth="1"/>
    <col min="6147" max="6147" width="12.7109375" style="1" customWidth="1"/>
    <col min="6148" max="6148" width="11.85546875" style="1" customWidth="1"/>
    <col min="6149" max="6149" width="12.140625" style="1" customWidth="1"/>
    <col min="6150" max="6150" width="13" style="1" customWidth="1"/>
    <col min="6151" max="6151" width="14.28515625" style="1" customWidth="1"/>
    <col min="6152" max="6152" width="8.140625" style="1" customWidth="1"/>
    <col min="6153" max="6153" width="8.85546875" style="1" customWidth="1"/>
    <col min="6154" max="6154" width="14.7109375" style="1" customWidth="1"/>
    <col min="6155" max="6155" width="11.5703125" style="1" customWidth="1"/>
    <col min="6156" max="6156" width="9" style="1" customWidth="1"/>
    <col min="6157" max="6157" width="16.7109375" style="1" customWidth="1"/>
    <col min="6158" max="6400" width="9.140625" style="1"/>
    <col min="6401" max="6401" width="5.140625" style="1" customWidth="1"/>
    <col min="6402" max="6402" width="23.7109375" style="1" customWidth="1"/>
    <col min="6403" max="6403" width="12.7109375" style="1" customWidth="1"/>
    <col min="6404" max="6404" width="11.85546875" style="1" customWidth="1"/>
    <col min="6405" max="6405" width="12.140625" style="1" customWidth="1"/>
    <col min="6406" max="6406" width="13" style="1" customWidth="1"/>
    <col min="6407" max="6407" width="14.28515625" style="1" customWidth="1"/>
    <col min="6408" max="6408" width="8.140625" style="1" customWidth="1"/>
    <col min="6409" max="6409" width="8.85546875" style="1" customWidth="1"/>
    <col min="6410" max="6410" width="14.7109375" style="1" customWidth="1"/>
    <col min="6411" max="6411" width="11.5703125" style="1" customWidth="1"/>
    <col min="6412" max="6412" width="9" style="1" customWidth="1"/>
    <col min="6413" max="6413" width="16.7109375" style="1" customWidth="1"/>
    <col min="6414" max="6656" width="9.140625" style="1"/>
    <col min="6657" max="6657" width="5.140625" style="1" customWidth="1"/>
    <col min="6658" max="6658" width="23.7109375" style="1" customWidth="1"/>
    <col min="6659" max="6659" width="12.7109375" style="1" customWidth="1"/>
    <col min="6660" max="6660" width="11.85546875" style="1" customWidth="1"/>
    <col min="6661" max="6661" width="12.140625" style="1" customWidth="1"/>
    <col min="6662" max="6662" width="13" style="1" customWidth="1"/>
    <col min="6663" max="6663" width="14.28515625" style="1" customWidth="1"/>
    <col min="6664" max="6664" width="8.140625" style="1" customWidth="1"/>
    <col min="6665" max="6665" width="8.85546875" style="1" customWidth="1"/>
    <col min="6666" max="6666" width="14.7109375" style="1" customWidth="1"/>
    <col min="6667" max="6667" width="11.5703125" style="1" customWidth="1"/>
    <col min="6668" max="6668" width="9" style="1" customWidth="1"/>
    <col min="6669" max="6669" width="16.7109375" style="1" customWidth="1"/>
    <col min="6670" max="6912" width="9.140625" style="1"/>
    <col min="6913" max="6913" width="5.140625" style="1" customWidth="1"/>
    <col min="6914" max="6914" width="23.7109375" style="1" customWidth="1"/>
    <col min="6915" max="6915" width="12.7109375" style="1" customWidth="1"/>
    <col min="6916" max="6916" width="11.85546875" style="1" customWidth="1"/>
    <col min="6917" max="6917" width="12.140625" style="1" customWidth="1"/>
    <col min="6918" max="6918" width="13" style="1" customWidth="1"/>
    <col min="6919" max="6919" width="14.28515625" style="1" customWidth="1"/>
    <col min="6920" max="6920" width="8.140625" style="1" customWidth="1"/>
    <col min="6921" max="6921" width="8.85546875" style="1" customWidth="1"/>
    <col min="6922" max="6922" width="14.7109375" style="1" customWidth="1"/>
    <col min="6923" max="6923" width="11.5703125" style="1" customWidth="1"/>
    <col min="6924" max="6924" width="9" style="1" customWidth="1"/>
    <col min="6925" max="6925" width="16.7109375" style="1" customWidth="1"/>
    <col min="6926" max="7168" width="9.140625" style="1"/>
    <col min="7169" max="7169" width="5.140625" style="1" customWidth="1"/>
    <col min="7170" max="7170" width="23.7109375" style="1" customWidth="1"/>
    <col min="7171" max="7171" width="12.7109375" style="1" customWidth="1"/>
    <col min="7172" max="7172" width="11.85546875" style="1" customWidth="1"/>
    <col min="7173" max="7173" width="12.140625" style="1" customWidth="1"/>
    <col min="7174" max="7174" width="13" style="1" customWidth="1"/>
    <col min="7175" max="7175" width="14.28515625" style="1" customWidth="1"/>
    <col min="7176" max="7176" width="8.140625" style="1" customWidth="1"/>
    <col min="7177" max="7177" width="8.85546875" style="1" customWidth="1"/>
    <col min="7178" max="7178" width="14.7109375" style="1" customWidth="1"/>
    <col min="7179" max="7179" width="11.5703125" style="1" customWidth="1"/>
    <col min="7180" max="7180" width="9" style="1" customWidth="1"/>
    <col min="7181" max="7181" width="16.7109375" style="1" customWidth="1"/>
    <col min="7182" max="7424" width="9.140625" style="1"/>
    <col min="7425" max="7425" width="5.140625" style="1" customWidth="1"/>
    <col min="7426" max="7426" width="23.7109375" style="1" customWidth="1"/>
    <col min="7427" max="7427" width="12.7109375" style="1" customWidth="1"/>
    <col min="7428" max="7428" width="11.85546875" style="1" customWidth="1"/>
    <col min="7429" max="7429" width="12.140625" style="1" customWidth="1"/>
    <col min="7430" max="7430" width="13" style="1" customWidth="1"/>
    <col min="7431" max="7431" width="14.28515625" style="1" customWidth="1"/>
    <col min="7432" max="7432" width="8.140625" style="1" customWidth="1"/>
    <col min="7433" max="7433" width="8.85546875" style="1" customWidth="1"/>
    <col min="7434" max="7434" width="14.7109375" style="1" customWidth="1"/>
    <col min="7435" max="7435" width="11.5703125" style="1" customWidth="1"/>
    <col min="7436" max="7436" width="9" style="1" customWidth="1"/>
    <col min="7437" max="7437" width="16.7109375" style="1" customWidth="1"/>
    <col min="7438" max="7680" width="9.140625" style="1"/>
    <col min="7681" max="7681" width="5.140625" style="1" customWidth="1"/>
    <col min="7682" max="7682" width="23.7109375" style="1" customWidth="1"/>
    <col min="7683" max="7683" width="12.7109375" style="1" customWidth="1"/>
    <col min="7684" max="7684" width="11.85546875" style="1" customWidth="1"/>
    <col min="7685" max="7685" width="12.140625" style="1" customWidth="1"/>
    <col min="7686" max="7686" width="13" style="1" customWidth="1"/>
    <col min="7687" max="7687" width="14.28515625" style="1" customWidth="1"/>
    <col min="7688" max="7688" width="8.140625" style="1" customWidth="1"/>
    <col min="7689" max="7689" width="8.85546875" style="1" customWidth="1"/>
    <col min="7690" max="7690" width="14.7109375" style="1" customWidth="1"/>
    <col min="7691" max="7691" width="11.5703125" style="1" customWidth="1"/>
    <col min="7692" max="7692" width="9" style="1" customWidth="1"/>
    <col min="7693" max="7693" width="16.7109375" style="1" customWidth="1"/>
    <col min="7694" max="7936" width="9.140625" style="1"/>
    <col min="7937" max="7937" width="5.140625" style="1" customWidth="1"/>
    <col min="7938" max="7938" width="23.7109375" style="1" customWidth="1"/>
    <col min="7939" max="7939" width="12.7109375" style="1" customWidth="1"/>
    <col min="7940" max="7940" width="11.85546875" style="1" customWidth="1"/>
    <col min="7941" max="7941" width="12.140625" style="1" customWidth="1"/>
    <col min="7942" max="7942" width="13" style="1" customWidth="1"/>
    <col min="7943" max="7943" width="14.28515625" style="1" customWidth="1"/>
    <col min="7944" max="7944" width="8.140625" style="1" customWidth="1"/>
    <col min="7945" max="7945" width="8.85546875" style="1" customWidth="1"/>
    <col min="7946" max="7946" width="14.7109375" style="1" customWidth="1"/>
    <col min="7947" max="7947" width="11.5703125" style="1" customWidth="1"/>
    <col min="7948" max="7948" width="9" style="1" customWidth="1"/>
    <col min="7949" max="7949" width="16.7109375" style="1" customWidth="1"/>
    <col min="7950" max="8192" width="9.140625" style="1"/>
    <col min="8193" max="8193" width="5.140625" style="1" customWidth="1"/>
    <col min="8194" max="8194" width="23.7109375" style="1" customWidth="1"/>
    <col min="8195" max="8195" width="12.7109375" style="1" customWidth="1"/>
    <col min="8196" max="8196" width="11.85546875" style="1" customWidth="1"/>
    <col min="8197" max="8197" width="12.140625" style="1" customWidth="1"/>
    <col min="8198" max="8198" width="13" style="1" customWidth="1"/>
    <col min="8199" max="8199" width="14.28515625" style="1" customWidth="1"/>
    <col min="8200" max="8200" width="8.140625" style="1" customWidth="1"/>
    <col min="8201" max="8201" width="8.85546875" style="1" customWidth="1"/>
    <col min="8202" max="8202" width="14.7109375" style="1" customWidth="1"/>
    <col min="8203" max="8203" width="11.5703125" style="1" customWidth="1"/>
    <col min="8204" max="8204" width="9" style="1" customWidth="1"/>
    <col min="8205" max="8205" width="16.7109375" style="1" customWidth="1"/>
    <col min="8206" max="8448" width="9.140625" style="1"/>
    <col min="8449" max="8449" width="5.140625" style="1" customWidth="1"/>
    <col min="8450" max="8450" width="23.7109375" style="1" customWidth="1"/>
    <col min="8451" max="8451" width="12.7109375" style="1" customWidth="1"/>
    <col min="8452" max="8452" width="11.85546875" style="1" customWidth="1"/>
    <col min="8453" max="8453" width="12.140625" style="1" customWidth="1"/>
    <col min="8454" max="8454" width="13" style="1" customWidth="1"/>
    <col min="8455" max="8455" width="14.28515625" style="1" customWidth="1"/>
    <col min="8456" max="8456" width="8.140625" style="1" customWidth="1"/>
    <col min="8457" max="8457" width="8.85546875" style="1" customWidth="1"/>
    <col min="8458" max="8458" width="14.7109375" style="1" customWidth="1"/>
    <col min="8459" max="8459" width="11.5703125" style="1" customWidth="1"/>
    <col min="8460" max="8460" width="9" style="1" customWidth="1"/>
    <col min="8461" max="8461" width="16.7109375" style="1" customWidth="1"/>
    <col min="8462" max="8704" width="9.140625" style="1"/>
    <col min="8705" max="8705" width="5.140625" style="1" customWidth="1"/>
    <col min="8706" max="8706" width="23.7109375" style="1" customWidth="1"/>
    <col min="8707" max="8707" width="12.7109375" style="1" customWidth="1"/>
    <col min="8708" max="8708" width="11.85546875" style="1" customWidth="1"/>
    <col min="8709" max="8709" width="12.140625" style="1" customWidth="1"/>
    <col min="8710" max="8710" width="13" style="1" customWidth="1"/>
    <col min="8711" max="8711" width="14.28515625" style="1" customWidth="1"/>
    <col min="8712" max="8712" width="8.140625" style="1" customWidth="1"/>
    <col min="8713" max="8713" width="8.85546875" style="1" customWidth="1"/>
    <col min="8714" max="8714" width="14.7109375" style="1" customWidth="1"/>
    <col min="8715" max="8715" width="11.5703125" style="1" customWidth="1"/>
    <col min="8716" max="8716" width="9" style="1" customWidth="1"/>
    <col min="8717" max="8717" width="16.7109375" style="1" customWidth="1"/>
    <col min="8718" max="8960" width="9.140625" style="1"/>
    <col min="8961" max="8961" width="5.140625" style="1" customWidth="1"/>
    <col min="8962" max="8962" width="23.7109375" style="1" customWidth="1"/>
    <col min="8963" max="8963" width="12.7109375" style="1" customWidth="1"/>
    <col min="8964" max="8964" width="11.85546875" style="1" customWidth="1"/>
    <col min="8965" max="8965" width="12.140625" style="1" customWidth="1"/>
    <col min="8966" max="8966" width="13" style="1" customWidth="1"/>
    <col min="8967" max="8967" width="14.28515625" style="1" customWidth="1"/>
    <col min="8968" max="8968" width="8.140625" style="1" customWidth="1"/>
    <col min="8969" max="8969" width="8.85546875" style="1" customWidth="1"/>
    <col min="8970" max="8970" width="14.7109375" style="1" customWidth="1"/>
    <col min="8971" max="8971" width="11.5703125" style="1" customWidth="1"/>
    <col min="8972" max="8972" width="9" style="1" customWidth="1"/>
    <col min="8973" max="8973" width="16.7109375" style="1" customWidth="1"/>
    <col min="8974" max="9216" width="9.140625" style="1"/>
    <col min="9217" max="9217" width="5.140625" style="1" customWidth="1"/>
    <col min="9218" max="9218" width="23.7109375" style="1" customWidth="1"/>
    <col min="9219" max="9219" width="12.7109375" style="1" customWidth="1"/>
    <col min="9220" max="9220" width="11.85546875" style="1" customWidth="1"/>
    <col min="9221" max="9221" width="12.140625" style="1" customWidth="1"/>
    <col min="9222" max="9222" width="13" style="1" customWidth="1"/>
    <col min="9223" max="9223" width="14.28515625" style="1" customWidth="1"/>
    <col min="9224" max="9224" width="8.140625" style="1" customWidth="1"/>
    <col min="9225" max="9225" width="8.85546875" style="1" customWidth="1"/>
    <col min="9226" max="9226" width="14.7109375" style="1" customWidth="1"/>
    <col min="9227" max="9227" width="11.5703125" style="1" customWidth="1"/>
    <col min="9228" max="9228" width="9" style="1" customWidth="1"/>
    <col min="9229" max="9229" width="16.7109375" style="1" customWidth="1"/>
    <col min="9230" max="9472" width="9.140625" style="1"/>
    <col min="9473" max="9473" width="5.140625" style="1" customWidth="1"/>
    <col min="9474" max="9474" width="23.7109375" style="1" customWidth="1"/>
    <col min="9475" max="9475" width="12.7109375" style="1" customWidth="1"/>
    <col min="9476" max="9476" width="11.85546875" style="1" customWidth="1"/>
    <col min="9477" max="9477" width="12.140625" style="1" customWidth="1"/>
    <col min="9478" max="9478" width="13" style="1" customWidth="1"/>
    <col min="9479" max="9479" width="14.28515625" style="1" customWidth="1"/>
    <col min="9480" max="9480" width="8.140625" style="1" customWidth="1"/>
    <col min="9481" max="9481" width="8.85546875" style="1" customWidth="1"/>
    <col min="9482" max="9482" width="14.7109375" style="1" customWidth="1"/>
    <col min="9483" max="9483" width="11.5703125" style="1" customWidth="1"/>
    <col min="9484" max="9484" width="9" style="1" customWidth="1"/>
    <col min="9485" max="9485" width="16.7109375" style="1" customWidth="1"/>
    <col min="9486" max="9728" width="9.140625" style="1"/>
    <col min="9729" max="9729" width="5.140625" style="1" customWidth="1"/>
    <col min="9730" max="9730" width="23.7109375" style="1" customWidth="1"/>
    <col min="9731" max="9731" width="12.7109375" style="1" customWidth="1"/>
    <col min="9732" max="9732" width="11.85546875" style="1" customWidth="1"/>
    <col min="9733" max="9733" width="12.140625" style="1" customWidth="1"/>
    <col min="9734" max="9734" width="13" style="1" customWidth="1"/>
    <col min="9735" max="9735" width="14.28515625" style="1" customWidth="1"/>
    <col min="9736" max="9736" width="8.140625" style="1" customWidth="1"/>
    <col min="9737" max="9737" width="8.85546875" style="1" customWidth="1"/>
    <col min="9738" max="9738" width="14.7109375" style="1" customWidth="1"/>
    <col min="9739" max="9739" width="11.5703125" style="1" customWidth="1"/>
    <col min="9740" max="9740" width="9" style="1" customWidth="1"/>
    <col min="9741" max="9741" width="16.7109375" style="1" customWidth="1"/>
    <col min="9742" max="9984" width="9.140625" style="1"/>
    <col min="9985" max="9985" width="5.140625" style="1" customWidth="1"/>
    <col min="9986" max="9986" width="23.7109375" style="1" customWidth="1"/>
    <col min="9987" max="9987" width="12.7109375" style="1" customWidth="1"/>
    <col min="9988" max="9988" width="11.85546875" style="1" customWidth="1"/>
    <col min="9989" max="9989" width="12.140625" style="1" customWidth="1"/>
    <col min="9990" max="9990" width="13" style="1" customWidth="1"/>
    <col min="9991" max="9991" width="14.28515625" style="1" customWidth="1"/>
    <col min="9992" max="9992" width="8.140625" style="1" customWidth="1"/>
    <col min="9993" max="9993" width="8.85546875" style="1" customWidth="1"/>
    <col min="9994" max="9994" width="14.7109375" style="1" customWidth="1"/>
    <col min="9995" max="9995" width="11.5703125" style="1" customWidth="1"/>
    <col min="9996" max="9996" width="9" style="1" customWidth="1"/>
    <col min="9997" max="9997" width="16.7109375" style="1" customWidth="1"/>
    <col min="9998" max="10240" width="9.140625" style="1"/>
    <col min="10241" max="10241" width="5.140625" style="1" customWidth="1"/>
    <col min="10242" max="10242" width="23.7109375" style="1" customWidth="1"/>
    <col min="10243" max="10243" width="12.7109375" style="1" customWidth="1"/>
    <col min="10244" max="10244" width="11.85546875" style="1" customWidth="1"/>
    <col min="10245" max="10245" width="12.140625" style="1" customWidth="1"/>
    <col min="10246" max="10246" width="13" style="1" customWidth="1"/>
    <col min="10247" max="10247" width="14.28515625" style="1" customWidth="1"/>
    <col min="10248" max="10248" width="8.140625" style="1" customWidth="1"/>
    <col min="10249" max="10249" width="8.85546875" style="1" customWidth="1"/>
    <col min="10250" max="10250" width="14.7109375" style="1" customWidth="1"/>
    <col min="10251" max="10251" width="11.5703125" style="1" customWidth="1"/>
    <col min="10252" max="10252" width="9" style="1" customWidth="1"/>
    <col min="10253" max="10253" width="16.7109375" style="1" customWidth="1"/>
    <col min="10254" max="10496" width="9.140625" style="1"/>
    <col min="10497" max="10497" width="5.140625" style="1" customWidth="1"/>
    <col min="10498" max="10498" width="23.7109375" style="1" customWidth="1"/>
    <col min="10499" max="10499" width="12.7109375" style="1" customWidth="1"/>
    <col min="10500" max="10500" width="11.85546875" style="1" customWidth="1"/>
    <col min="10501" max="10501" width="12.140625" style="1" customWidth="1"/>
    <col min="10502" max="10502" width="13" style="1" customWidth="1"/>
    <col min="10503" max="10503" width="14.28515625" style="1" customWidth="1"/>
    <col min="10504" max="10504" width="8.140625" style="1" customWidth="1"/>
    <col min="10505" max="10505" width="8.85546875" style="1" customWidth="1"/>
    <col min="10506" max="10506" width="14.7109375" style="1" customWidth="1"/>
    <col min="10507" max="10507" width="11.5703125" style="1" customWidth="1"/>
    <col min="10508" max="10508" width="9" style="1" customWidth="1"/>
    <col min="10509" max="10509" width="16.7109375" style="1" customWidth="1"/>
    <col min="10510" max="10752" width="9.140625" style="1"/>
    <col min="10753" max="10753" width="5.140625" style="1" customWidth="1"/>
    <col min="10754" max="10754" width="23.7109375" style="1" customWidth="1"/>
    <col min="10755" max="10755" width="12.7109375" style="1" customWidth="1"/>
    <col min="10756" max="10756" width="11.85546875" style="1" customWidth="1"/>
    <col min="10757" max="10757" width="12.140625" style="1" customWidth="1"/>
    <col min="10758" max="10758" width="13" style="1" customWidth="1"/>
    <col min="10759" max="10759" width="14.28515625" style="1" customWidth="1"/>
    <col min="10760" max="10760" width="8.140625" style="1" customWidth="1"/>
    <col min="10761" max="10761" width="8.85546875" style="1" customWidth="1"/>
    <col min="10762" max="10762" width="14.7109375" style="1" customWidth="1"/>
    <col min="10763" max="10763" width="11.5703125" style="1" customWidth="1"/>
    <col min="10764" max="10764" width="9" style="1" customWidth="1"/>
    <col min="10765" max="10765" width="16.7109375" style="1" customWidth="1"/>
    <col min="10766" max="11008" width="9.140625" style="1"/>
    <col min="11009" max="11009" width="5.140625" style="1" customWidth="1"/>
    <col min="11010" max="11010" width="23.7109375" style="1" customWidth="1"/>
    <col min="11011" max="11011" width="12.7109375" style="1" customWidth="1"/>
    <col min="11012" max="11012" width="11.85546875" style="1" customWidth="1"/>
    <col min="11013" max="11013" width="12.140625" style="1" customWidth="1"/>
    <col min="11014" max="11014" width="13" style="1" customWidth="1"/>
    <col min="11015" max="11015" width="14.28515625" style="1" customWidth="1"/>
    <col min="11016" max="11016" width="8.140625" style="1" customWidth="1"/>
    <col min="11017" max="11017" width="8.85546875" style="1" customWidth="1"/>
    <col min="11018" max="11018" width="14.7109375" style="1" customWidth="1"/>
    <col min="11019" max="11019" width="11.5703125" style="1" customWidth="1"/>
    <col min="11020" max="11020" width="9" style="1" customWidth="1"/>
    <col min="11021" max="11021" width="16.7109375" style="1" customWidth="1"/>
    <col min="11022" max="11264" width="9.140625" style="1"/>
    <col min="11265" max="11265" width="5.140625" style="1" customWidth="1"/>
    <col min="11266" max="11266" width="23.7109375" style="1" customWidth="1"/>
    <col min="11267" max="11267" width="12.7109375" style="1" customWidth="1"/>
    <col min="11268" max="11268" width="11.85546875" style="1" customWidth="1"/>
    <col min="11269" max="11269" width="12.140625" style="1" customWidth="1"/>
    <col min="11270" max="11270" width="13" style="1" customWidth="1"/>
    <col min="11271" max="11271" width="14.28515625" style="1" customWidth="1"/>
    <col min="11272" max="11272" width="8.140625" style="1" customWidth="1"/>
    <col min="11273" max="11273" width="8.85546875" style="1" customWidth="1"/>
    <col min="11274" max="11274" width="14.7109375" style="1" customWidth="1"/>
    <col min="11275" max="11275" width="11.5703125" style="1" customWidth="1"/>
    <col min="11276" max="11276" width="9" style="1" customWidth="1"/>
    <col min="11277" max="11277" width="16.7109375" style="1" customWidth="1"/>
    <col min="11278" max="11520" width="9.140625" style="1"/>
    <col min="11521" max="11521" width="5.140625" style="1" customWidth="1"/>
    <col min="11522" max="11522" width="23.7109375" style="1" customWidth="1"/>
    <col min="11523" max="11523" width="12.7109375" style="1" customWidth="1"/>
    <col min="11524" max="11524" width="11.85546875" style="1" customWidth="1"/>
    <col min="11525" max="11525" width="12.140625" style="1" customWidth="1"/>
    <col min="11526" max="11526" width="13" style="1" customWidth="1"/>
    <col min="11527" max="11527" width="14.28515625" style="1" customWidth="1"/>
    <col min="11528" max="11528" width="8.140625" style="1" customWidth="1"/>
    <col min="11529" max="11529" width="8.85546875" style="1" customWidth="1"/>
    <col min="11530" max="11530" width="14.7109375" style="1" customWidth="1"/>
    <col min="11531" max="11531" width="11.5703125" style="1" customWidth="1"/>
    <col min="11532" max="11532" width="9" style="1" customWidth="1"/>
    <col min="11533" max="11533" width="16.7109375" style="1" customWidth="1"/>
    <col min="11534" max="11776" width="9.140625" style="1"/>
    <col min="11777" max="11777" width="5.140625" style="1" customWidth="1"/>
    <col min="11778" max="11778" width="23.7109375" style="1" customWidth="1"/>
    <col min="11779" max="11779" width="12.7109375" style="1" customWidth="1"/>
    <col min="11780" max="11780" width="11.85546875" style="1" customWidth="1"/>
    <col min="11781" max="11781" width="12.140625" style="1" customWidth="1"/>
    <col min="11782" max="11782" width="13" style="1" customWidth="1"/>
    <col min="11783" max="11783" width="14.28515625" style="1" customWidth="1"/>
    <col min="11784" max="11784" width="8.140625" style="1" customWidth="1"/>
    <col min="11785" max="11785" width="8.85546875" style="1" customWidth="1"/>
    <col min="11786" max="11786" width="14.7109375" style="1" customWidth="1"/>
    <col min="11787" max="11787" width="11.5703125" style="1" customWidth="1"/>
    <col min="11788" max="11788" width="9" style="1" customWidth="1"/>
    <col min="11789" max="11789" width="16.7109375" style="1" customWidth="1"/>
    <col min="11790" max="12032" width="9.140625" style="1"/>
    <col min="12033" max="12033" width="5.140625" style="1" customWidth="1"/>
    <col min="12034" max="12034" width="23.7109375" style="1" customWidth="1"/>
    <col min="12035" max="12035" width="12.7109375" style="1" customWidth="1"/>
    <col min="12036" max="12036" width="11.85546875" style="1" customWidth="1"/>
    <col min="12037" max="12037" width="12.140625" style="1" customWidth="1"/>
    <col min="12038" max="12038" width="13" style="1" customWidth="1"/>
    <col min="12039" max="12039" width="14.28515625" style="1" customWidth="1"/>
    <col min="12040" max="12040" width="8.140625" style="1" customWidth="1"/>
    <col min="12041" max="12041" width="8.85546875" style="1" customWidth="1"/>
    <col min="12042" max="12042" width="14.7109375" style="1" customWidth="1"/>
    <col min="12043" max="12043" width="11.5703125" style="1" customWidth="1"/>
    <col min="12044" max="12044" width="9" style="1" customWidth="1"/>
    <col min="12045" max="12045" width="16.7109375" style="1" customWidth="1"/>
    <col min="12046" max="12288" width="9.140625" style="1"/>
    <col min="12289" max="12289" width="5.140625" style="1" customWidth="1"/>
    <col min="12290" max="12290" width="23.7109375" style="1" customWidth="1"/>
    <col min="12291" max="12291" width="12.7109375" style="1" customWidth="1"/>
    <col min="12292" max="12292" width="11.85546875" style="1" customWidth="1"/>
    <col min="12293" max="12293" width="12.140625" style="1" customWidth="1"/>
    <col min="12294" max="12294" width="13" style="1" customWidth="1"/>
    <col min="12295" max="12295" width="14.28515625" style="1" customWidth="1"/>
    <col min="12296" max="12296" width="8.140625" style="1" customWidth="1"/>
    <col min="12297" max="12297" width="8.85546875" style="1" customWidth="1"/>
    <col min="12298" max="12298" width="14.7109375" style="1" customWidth="1"/>
    <col min="12299" max="12299" width="11.5703125" style="1" customWidth="1"/>
    <col min="12300" max="12300" width="9" style="1" customWidth="1"/>
    <col min="12301" max="12301" width="16.7109375" style="1" customWidth="1"/>
    <col min="12302" max="12544" width="9.140625" style="1"/>
    <col min="12545" max="12545" width="5.140625" style="1" customWidth="1"/>
    <col min="12546" max="12546" width="23.7109375" style="1" customWidth="1"/>
    <col min="12547" max="12547" width="12.7109375" style="1" customWidth="1"/>
    <col min="12548" max="12548" width="11.85546875" style="1" customWidth="1"/>
    <col min="12549" max="12549" width="12.140625" style="1" customWidth="1"/>
    <col min="12550" max="12550" width="13" style="1" customWidth="1"/>
    <col min="12551" max="12551" width="14.28515625" style="1" customWidth="1"/>
    <col min="12552" max="12552" width="8.140625" style="1" customWidth="1"/>
    <col min="12553" max="12553" width="8.85546875" style="1" customWidth="1"/>
    <col min="12554" max="12554" width="14.7109375" style="1" customWidth="1"/>
    <col min="12555" max="12555" width="11.5703125" style="1" customWidth="1"/>
    <col min="12556" max="12556" width="9" style="1" customWidth="1"/>
    <col min="12557" max="12557" width="16.7109375" style="1" customWidth="1"/>
    <col min="12558" max="12800" width="9.140625" style="1"/>
    <col min="12801" max="12801" width="5.140625" style="1" customWidth="1"/>
    <col min="12802" max="12802" width="23.7109375" style="1" customWidth="1"/>
    <col min="12803" max="12803" width="12.7109375" style="1" customWidth="1"/>
    <col min="12804" max="12804" width="11.85546875" style="1" customWidth="1"/>
    <col min="12805" max="12805" width="12.140625" style="1" customWidth="1"/>
    <col min="12806" max="12806" width="13" style="1" customWidth="1"/>
    <col min="12807" max="12807" width="14.28515625" style="1" customWidth="1"/>
    <col min="12808" max="12808" width="8.140625" style="1" customWidth="1"/>
    <col min="12809" max="12809" width="8.85546875" style="1" customWidth="1"/>
    <col min="12810" max="12810" width="14.7109375" style="1" customWidth="1"/>
    <col min="12811" max="12811" width="11.5703125" style="1" customWidth="1"/>
    <col min="12812" max="12812" width="9" style="1" customWidth="1"/>
    <col min="12813" max="12813" width="16.7109375" style="1" customWidth="1"/>
    <col min="12814" max="13056" width="9.140625" style="1"/>
    <col min="13057" max="13057" width="5.140625" style="1" customWidth="1"/>
    <col min="13058" max="13058" width="23.7109375" style="1" customWidth="1"/>
    <col min="13059" max="13059" width="12.7109375" style="1" customWidth="1"/>
    <col min="13060" max="13060" width="11.85546875" style="1" customWidth="1"/>
    <col min="13061" max="13061" width="12.140625" style="1" customWidth="1"/>
    <col min="13062" max="13062" width="13" style="1" customWidth="1"/>
    <col min="13063" max="13063" width="14.28515625" style="1" customWidth="1"/>
    <col min="13064" max="13064" width="8.140625" style="1" customWidth="1"/>
    <col min="13065" max="13065" width="8.85546875" style="1" customWidth="1"/>
    <col min="13066" max="13066" width="14.7109375" style="1" customWidth="1"/>
    <col min="13067" max="13067" width="11.5703125" style="1" customWidth="1"/>
    <col min="13068" max="13068" width="9" style="1" customWidth="1"/>
    <col min="13069" max="13069" width="16.7109375" style="1" customWidth="1"/>
    <col min="13070" max="13312" width="9.140625" style="1"/>
    <col min="13313" max="13313" width="5.140625" style="1" customWidth="1"/>
    <col min="13314" max="13314" width="23.7109375" style="1" customWidth="1"/>
    <col min="13315" max="13315" width="12.7109375" style="1" customWidth="1"/>
    <col min="13316" max="13316" width="11.85546875" style="1" customWidth="1"/>
    <col min="13317" max="13317" width="12.140625" style="1" customWidth="1"/>
    <col min="13318" max="13318" width="13" style="1" customWidth="1"/>
    <col min="13319" max="13319" width="14.28515625" style="1" customWidth="1"/>
    <col min="13320" max="13320" width="8.140625" style="1" customWidth="1"/>
    <col min="13321" max="13321" width="8.85546875" style="1" customWidth="1"/>
    <col min="13322" max="13322" width="14.7109375" style="1" customWidth="1"/>
    <col min="13323" max="13323" width="11.5703125" style="1" customWidth="1"/>
    <col min="13324" max="13324" width="9" style="1" customWidth="1"/>
    <col min="13325" max="13325" width="16.7109375" style="1" customWidth="1"/>
    <col min="13326" max="13568" width="9.140625" style="1"/>
    <col min="13569" max="13569" width="5.140625" style="1" customWidth="1"/>
    <col min="13570" max="13570" width="23.7109375" style="1" customWidth="1"/>
    <col min="13571" max="13571" width="12.7109375" style="1" customWidth="1"/>
    <col min="13572" max="13572" width="11.85546875" style="1" customWidth="1"/>
    <col min="13573" max="13573" width="12.140625" style="1" customWidth="1"/>
    <col min="13574" max="13574" width="13" style="1" customWidth="1"/>
    <col min="13575" max="13575" width="14.28515625" style="1" customWidth="1"/>
    <col min="13576" max="13576" width="8.140625" style="1" customWidth="1"/>
    <col min="13577" max="13577" width="8.85546875" style="1" customWidth="1"/>
    <col min="13578" max="13578" width="14.7109375" style="1" customWidth="1"/>
    <col min="13579" max="13579" width="11.5703125" style="1" customWidth="1"/>
    <col min="13580" max="13580" width="9" style="1" customWidth="1"/>
    <col min="13581" max="13581" width="16.7109375" style="1" customWidth="1"/>
    <col min="13582" max="13824" width="9.140625" style="1"/>
    <col min="13825" max="13825" width="5.140625" style="1" customWidth="1"/>
    <col min="13826" max="13826" width="23.7109375" style="1" customWidth="1"/>
    <col min="13827" max="13827" width="12.7109375" style="1" customWidth="1"/>
    <col min="13828" max="13828" width="11.85546875" style="1" customWidth="1"/>
    <col min="13829" max="13829" width="12.140625" style="1" customWidth="1"/>
    <col min="13830" max="13830" width="13" style="1" customWidth="1"/>
    <col min="13831" max="13831" width="14.28515625" style="1" customWidth="1"/>
    <col min="13832" max="13832" width="8.140625" style="1" customWidth="1"/>
    <col min="13833" max="13833" width="8.85546875" style="1" customWidth="1"/>
    <col min="13834" max="13834" width="14.7109375" style="1" customWidth="1"/>
    <col min="13835" max="13835" width="11.5703125" style="1" customWidth="1"/>
    <col min="13836" max="13836" width="9" style="1" customWidth="1"/>
    <col min="13837" max="13837" width="16.7109375" style="1" customWidth="1"/>
    <col min="13838" max="14080" width="9.140625" style="1"/>
    <col min="14081" max="14081" width="5.140625" style="1" customWidth="1"/>
    <col min="14082" max="14082" width="23.7109375" style="1" customWidth="1"/>
    <col min="14083" max="14083" width="12.7109375" style="1" customWidth="1"/>
    <col min="14084" max="14084" width="11.85546875" style="1" customWidth="1"/>
    <col min="14085" max="14085" width="12.140625" style="1" customWidth="1"/>
    <col min="14086" max="14086" width="13" style="1" customWidth="1"/>
    <col min="14087" max="14087" width="14.28515625" style="1" customWidth="1"/>
    <col min="14088" max="14088" width="8.140625" style="1" customWidth="1"/>
    <col min="14089" max="14089" width="8.85546875" style="1" customWidth="1"/>
    <col min="14090" max="14090" width="14.7109375" style="1" customWidth="1"/>
    <col min="14091" max="14091" width="11.5703125" style="1" customWidth="1"/>
    <col min="14092" max="14092" width="9" style="1" customWidth="1"/>
    <col min="14093" max="14093" width="16.7109375" style="1" customWidth="1"/>
    <col min="14094" max="14336" width="9.140625" style="1"/>
    <col min="14337" max="14337" width="5.140625" style="1" customWidth="1"/>
    <col min="14338" max="14338" width="23.7109375" style="1" customWidth="1"/>
    <col min="14339" max="14339" width="12.7109375" style="1" customWidth="1"/>
    <col min="14340" max="14340" width="11.85546875" style="1" customWidth="1"/>
    <col min="14341" max="14341" width="12.140625" style="1" customWidth="1"/>
    <col min="14342" max="14342" width="13" style="1" customWidth="1"/>
    <col min="14343" max="14343" width="14.28515625" style="1" customWidth="1"/>
    <col min="14344" max="14344" width="8.140625" style="1" customWidth="1"/>
    <col min="14345" max="14345" width="8.85546875" style="1" customWidth="1"/>
    <col min="14346" max="14346" width="14.7109375" style="1" customWidth="1"/>
    <col min="14347" max="14347" width="11.5703125" style="1" customWidth="1"/>
    <col min="14348" max="14348" width="9" style="1" customWidth="1"/>
    <col min="14349" max="14349" width="16.7109375" style="1" customWidth="1"/>
    <col min="14350" max="14592" width="9.140625" style="1"/>
    <col min="14593" max="14593" width="5.140625" style="1" customWidth="1"/>
    <col min="14594" max="14594" width="23.7109375" style="1" customWidth="1"/>
    <col min="14595" max="14595" width="12.7109375" style="1" customWidth="1"/>
    <col min="14596" max="14596" width="11.85546875" style="1" customWidth="1"/>
    <col min="14597" max="14597" width="12.140625" style="1" customWidth="1"/>
    <col min="14598" max="14598" width="13" style="1" customWidth="1"/>
    <col min="14599" max="14599" width="14.28515625" style="1" customWidth="1"/>
    <col min="14600" max="14600" width="8.140625" style="1" customWidth="1"/>
    <col min="14601" max="14601" width="8.85546875" style="1" customWidth="1"/>
    <col min="14602" max="14602" width="14.7109375" style="1" customWidth="1"/>
    <col min="14603" max="14603" width="11.5703125" style="1" customWidth="1"/>
    <col min="14604" max="14604" width="9" style="1" customWidth="1"/>
    <col min="14605" max="14605" width="16.7109375" style="1" customWidth="1"/>
    <col min="14606" max="14848" width="9.140625" style="1"/>
    <col min="14849" max="14849" width="5.140625" style="1" customWidth="1"/>
    <col min="14850" max="14850" width="23.7109375" style="1" customWidth="1"/>
    <col min="14851" max="14851" width="12.7109375" style="1" customWidth="1"/>
    <col min="14852" max="14852" width="11.85546875" style="1" customWidth="1"/>
    <col min="14853" max="14853" width="12.140625" style="1" customWidth="1"/>
    <col min="14854" max="14854" width="13" style="1" customWidth="1"/>
    <col min="14855" max="14855" width="14.28515625" style="1" customWidth="1"/>
    <col min="14856" max="14856" width="8.140625" style="1" customWidth="1"/>
    <col min="14857" max="14857" width="8.85546875" style="1" customWidth="1"/>
    <col min="14858" max="14858" width="14.7109375" style="1" customWidth="1"/>
    <col min="14859" max="14859" width="11.5703125" style="1" customWidth="1"/>
    <col min="14860" max="14860" width="9" style="1" customWidth="1"/>
    <col min="14861" max="14861" width="16.7109375" style="1" customWidth="1"/>
    <col min="14862" max="15104" width="9.140625" style="1"/>
    <col min="15105" max="15105" width="5.140625" style="1" customWidth="1"/>
    <col min="15106" max="15106" width="23.7109375" style="1" customWidth="1"/>
    <col min="15107" max="15107" width="12.7109375" style="1" customWidth="1"/>
    <col min="15108" max="15108" width="11.85546875" style="1" customWidth="1"/>
    <col min="15109" max="15109" width="12.140625" style="1" customWidth="1"/>
    <col min="15110" max="15110" width="13" style="1" customWidth="1"/>
    <col min="15111" max="15111" width="14.28515625" style="1" customWidth="1"/>
    <col min="15112" max="15112" width="8.140625" style="1" customWidth="1"/>
    <col min="15113" max="15113" width="8.85546875" style="1" customWidth="1"/>
    <col min="15114" max="15114" width="14.7109375" style="1" customWidth="1"/>
    <col min="15115" max="15115" width="11.5703125" style="1" customWidth="1"/>
    <col min="15116" max="15116" width="9" style="1" customWidth="1"/>
    <col min="15117" max="15117" width="16.7109375" style="1" customWidth="1"/>
    <col min="15118" max="15360" width="9.140625" style="1"/>
    <col min="15361" max="15361" width="5.140625" style="1" customWidth="1"/>
    <col min="15362" max="15362" width="23.7109375" style="1" customWidth="1"/>
    <col min="15363" max="15363" width="12.7109375" style="1" customWidth="1"/>
    <col min="15364" max="15364" width="11.85546875" style="1" customWidth="1"/>
    <col min="15365" max="15365" width="12.140625" style="1" customWidth="1"/>
    <col min="15366" max="15366" width="13" style="1" customWidth="1"/>
    <col min="15367" max="15367" width="14.28515625" style="1" customWidth="1"/>
    <col min="15368" max="15368" width="8.140625" style="1" customWidth="1"/>
    <col min="15369" max="15369" width="8.85546875" style="1" customWidth="1"/>
    <col min="15370" max="15370" width="14.7109375" style="1" customWidth="1"/>
    <col min="15371" max="15371" width="11.5703125" style="1" customWidth="1"/>
    <col min="15372" max="15372" width="9" style="1" customWidth="1"/>
    <col min="15373" max="15373" width="16.7109375" style="1" customWidth="1"/>
    <col min="15374" max="15616" width="9.140625" style="1"/>
    <col min="15617" max="15617" width="5.140625" style="1" customWidth="1"/>
    <col min="15618" max="15618" width="23.7109375" style="1" customWidth="1"/>
    <col min="15619" max="15619" width="12.7109375" style="1" customWidth="1"/>
    <col min="15620" max="15620" width="11.85546875" style="1" customWidth="1"/>
    <col min="15621" max="15621" width="12.140625" style="1" customWidth="1"/>
    <col min="15622" max="15622" width="13" style="1" customWidth="1"/>
    <col min="15623" max="15623" width="14.28515625" style="1" customWidth="1"/>
    <col min="15624" max="15624" width="8.140625" style="1" customWidth="1"/>
    <col min="15625" max="15625" width="8.85546875" style="1" customWidth="1"/>
    <col min="15626" max="15626" width="14.7109375" style="1" customWidth="1"/>
    <col min="15627" max="15627" width="11.5703125" style="1" customWidth="1"/>
    <col min="15628" max="15628" width="9" style="1" customWidth="1"/>
    <col min="15629" max="15629" width="16.7109375" style="1" customWidth="1"/>
    <col min="15630" max="15872" width="9.140625" style="1"/>
    <col min="15873" max="15873" width="5.140625" style="1" customWidth="1"/>
    <col min="15874" max="15874" width="23.7109375" style="1" customWidth="1"/>
    <col min="15875" max="15875" width="12.7109375" style="1" customWidth="1"/>
    <col min="15876" max="15876" width="11.85546875" style="1" customWidth="1"/>
    <col min="15877" max="15877" width="12.140625" style="1" customWidth="1"/>
    <col min="15878" max="15878" width="13" style="1" customWidth="1"/>
    <col min="15879" max="15879" width="14.28515625" style="1" customWidth="1"/>
    <col min="15880" max="15880" width="8.140625" style="1" customWidth="1"/>
    <col min="15881" max="15881" width="8.85546875" style="1" customWidth="1"/>
    <col min="15882" max="15882" width="14.7109375" style="1" customWidth="1"/>
    <col min="15883" max="15883" width="11.5703125" style="1" customWidth="1"/>
    <col min="15884" max="15884" width="9" style="1" customWidth="1"/>
    <col min="15885" max="15885" width="16.7109375" style="1" customWidth="1"/>
    <col min="15886" max="16128" width="9.140625" style="1"/>
    <col min="16129" max="16129" width="5.140625" style="1" customWidth="1"/>
    <col min="16130" max="16130" width="23.7109375" style="1" customWidth="1"/>
    <col min="16131" max="16131" width="12.7109375" style="1" customWidth="1"/>
    <col min="16132" max="16132" width="11.85546875" style="1" customWidth="1"/>
    <col min="16133" max="16133" width="12.140625" style="1" customWidth="1"/>
    <col min="16134" max="16134" width="13" style="1" customWidth="1"/>
    <col min="16135" max="16135" width="14.28515625" style="1" customWidth="1"/>
    <col min="16136" max="16136" width="8.140625" style="1" customWidth="1"/>
    <col min="16137" max="16137" width="8.85546875" style="1" customWidth="1"/>
    <col min="16138" max="16138" width="14.7109375" style="1" customWidth="1"/>
    <col min="16139" max="16139" width="11.5703125" style="1" customWidth="1"/>
    <col min="16140" max="16140" width="9" style="1" customWidth="1"/>
    <col min="16141" max="16141" width="16.7109375" style="1" customWidth="1"/>
    <col min="16142" max="16384" width="9.140625" style="1"/>
  </cols>
  <sheetData>
    <row r="1" spans="1:15">
      <c r="A1" s="1899" t="s">
        <v>0</v>
      </c>
      <c r="B1" s="1899"/>
      <c r="C1" s="1899"/>
      <c r="D1" s="1899"/>
      <c r="E1" s="1899"/>
      <c r="F1" s="1899"/>
      <c r="G1" s="1899"/>
      <c r="H1" s="1899"/>
      <c r="I1" s="1899"/>
      <c r="J1" s="1899"/>
      <c r="K1" s="1899"/>
      <c r="L1" s="1899"/>
      <c r="M1" s="1899"/>
    </row>
    <row r="2" spans="1:15">
      <c r="A2" s="1899" t="s">
        <v>1</v>
      </c>
      <c r="B2" s="1899"/>
      <c r="C2" s="1899"/>
      <c r="D2" s="1899"/>
      <c r="E2" s="1899"/>
      <c r="F2" s="1899"/>
      <c r="G2" s="1899"/>
      <c r="H2" s="1899"/>
      <c r="I2" s="1899"/>
      <c r="J2" s="1899"/>
      <c r="K2" s="1899"/>
      <c r="L2" s="1899"/>
      <c r="M2" s="1899"/>
    </row>
    <row r="3" spans="1:15">
      <c r="A3" s="1899" t="s">
        <v>2</v>
      </c>
      <c r="B3" s="1899"/>
      <c r="C3" s="1899"/>
      <c r="D3" s="1899"/>
      <c r="E3" s="1899"/>
      <c r="F3" s="1899"/>
      <c r="G3" s="1899"/>
      <c r="H3" s="1899"/>
      <c r="I3" s="1899"/>
      <c r="J3" s="1899"/>
      <c r="K3" s="1899"/>
      <c r="L3" s="1899"/>
      <c r="M3" s="1899"/>
    </row>
    <row r="4" spans="1:15">
      <c r="A4" s="1899" t="s">
        <v>1928</v>
      </c>
      <c r="B4" s="1899"/>
      <c r="C4" s="1899"/>
      <c r="D4" s="1899"/>
      <c r="E4" s="1899"/>
      <c r="F4" s="1899"/>
      <c r="G4" s="1899"/>
      <c r="H4" s="1899"/>
      <c r="I4" s="1899"/>
      <c r="J4" s="1899"/>
      <c r="K4" s="1899"/>
      <c r="L4" s="1899"/>
      <c r="M4" s="1899"/>
    </row>
    <row r="6" spans="1:15">
      <c r="A6" s="2" t="s">
        <v>3</v>
      </c>
      <c r="B6" s="3"/>
      <c r="C6" s="811"/>
      <c r="D6" s="3"/>
      <c r="E6" s="3"/>
      <c r="F6" s="4"/>
      <c r="G6" s="2" t="s">
        <v>4</v>
      </c>
      <c r="H6" s="3"/>
      <c r="I6" s="3"/>
      <c r="J6" s="3" t="s">
        <v>5</v>
      </c>
      <c r="K6" s="2"/>
      <c r="L6" s="3"/>
      <c r="M6" s="4"/>
    </row>
    <row r="7" spans="1:15" ht="14.25" customHeight="1">
      <c r="A7" s="1900" t="s">
        <v>6</v>
      </c>
      <c r="B7" s="1901"/>
      <c r="C7" s="1901"/>
      <c r="D7" s="1901"/>
      <c r="E7" s="1901"/>
      <c r="F7" s="1902"/>
      <c r="G7" s="5" t="s">
        <v>66</v>
      </c>
      <c r="H7" s="6"/>
      <c r="I7" s="6"/>
      <c r="J7" s="6"/>
      <c r="K7" s="5"/>
      <c r="L7" s="6"/>
      <c r="M7" s="302"/>
    </row>
    <row r="8" spans="1:15">
      <c r="A8" s="1900"/>
      <c r="B8" s="1901"/>
      <c r="C8" s="1901"/>
      <c r="D8" s="1901"/>
      <c r="E8" s="1901"/>
      <c r="F8" s="1902"/>
      <c r="H8" s="6"/>
      <c r="I8" s="6"/>
      <c r="J8" s="6" t="s">
        <v>8</v>
      </c>
      <c r="K8" s="5"/>
      <c r="L8" s="6"/>
      <c r="M8" s="302"/>
    </row>
    <row r="9" spans="1:15">
      <c r="A9" s="303"/>
      <c r="B9" s="304"/>
      <c r="C9" s="812"/>
      <c r="D9" s="304"/>
      <c r="E9" s="304"/>
      <c r="F9" s="305"/>
      <c r="G9" s="303"/>
      <c r="H9" s="304"/>
      <c r="I9" s="304"/>
      <c r="J9" s="304"/>
      <c r="K9" s="303"/>
      <c r="L9" s="304"/>
      <c r="M9" s="305"/>
    </row>
    <row r="10" spans="1:15" ht="14.25" customHeight="1">
      <c r="A10" s="1874" t="s">
        <v>9</v>
      </c>
      <c r="B10" s="1875"/>
      <c r="C10" s="7" t="s">
        <v>10</v>
      </c>
      <c r="D10" s="1878" t="s">
        <v>11</v>
      </c>
      <c r="E10" s="1879"/>
      <c r="F10" s="1880"/>
      <c r="G10" s="8" t="s">
        <v>12</v>
      </c>
      <c r="H10" s="1884" t="s">
        <v>13</v>
      </c>
      <c r="I10" s="1885"/>
      <c r="J10" s="1886"/>
      <c r="K10" s="1884" t="s">
        <v>14</v>
      </c>
      <c r="L10" s="1885"/>
      <c r="M10" s="1886"/>
    </row>
    <row r="11" spans="1:15" ht="12.75" customHeight="1">
      <c r="A11" s="1876"/>
      <c r="B11" s="1877"/>
      <c r="C11" s="9" t="s">
        <v>15</v>
      </c>
      <c r="D11" s="1881"/>
      <c r="E11" s="1882"/>
      <c r="F11" s="1883"/>
      <c r="G11" s="821" t="s">
        <v>16</v>
      </c>
      <c r="H11" s="1887" t="s">
        <v>17</v>
      </c>
      <c r="I11" s="1857"/>
      <c r="J11" s="1888" t="s">
        <v>18</v>
      </c>
      <c r="K11" s="821" t="s">
        <v>19</v>
      </c>
      <c r="L11" s="821" t="s">
        <v>20</v>
      </c>
      <c r="M11" s="1889" t="s">
        <v>18</v>
      </c>
    </row>
    <row r="12" spans="1:15">
      <c r="A12" s="1876"/>
      <c r="B12" s="1877"/>
      <c r="C12" s="821"/>
      <c r="D12" s="821" t="s">
        <v>21</v>
      </c>
      <c r="E12" s="821" t="s">
        <v>22</v>
      </c>
      <c r="F12" s="10" t="s">
        <v>23</v>
      </c>
      <c r="G12" s="821" t="s">
        <v>24</v>
      </c>
      <c r="H12" s="1891" t="s">
        <v>25</v>
      </c>
      <c r="I12" s="1892"/>
      <c r="J12" s="1888"/>
      <c r="K12" s="821" t="s">
        <v>26</v>
      </c>
      <c r="L12" s="821" t="s">
        <v>27</v>
      </c>
      <c r="M12" s="1890"/>
    </row>
    <row r="13" spans="1:15">
      <c r="A13" s="1876"/>
      <c r="B13" s="1877"/>
      <c r="C13" s="821"/>
      <c r="D13" s="821"/>
      <c r="E13" s="821"/>
      <c r="F13" s="10"/>
      <c r="G13" s="821" t="s">
        <v>28</v>
      </c>
      <c r="H13" s="821" t="s">
        <v>29</v>
      </c>
      <c r="I13" s="821" t="s">
        <v>30</v>
      </c>
      <c r="J13" s="822"/>
      <c r="K13" s="821" t="s">
        <v>31</v>
      </c>
      <c r="L13" s="821" t="s">
        <v>32</v>
      </c>
      <c r="M13" s="1890"/>
    </row>
    <row r="14" spans="1:15">
      <c r="A14" s="1876"/>
      <c r="B14" s="1877"/>
      <c r="C14" s="821"/>
      <c r="D14" s="9" t="s">
        <v>33</v>
      </c>
      <c r="E14" s="9" t="s">
        <v>33</v>
      </c>
      <c r="F14" s="11" t="s">
        <v>33</v>
      </c>
      <c r="G14" s="12"/>
      <c r="H14" s="12"/>
      <c r="I14" s="12"/>
      <c r="J14" s="821"/>
      <c r="K14" s="12"/>
      <c r="L14" s="12"/>
      <c r="M14" s="10"/>
    </row>
    <row r="15" spans="1:15">
      <c r="A15" s="1893" t="s">
        <v>34</v>
      </c>
      <c r="B15" s="1894"/>
      <c r="C15" s="823" t="s">
        <v>35</v>
      </c>
      <c r="D15" s="823" t="s">
        <v>36</v>
      </c>
      <c r="E15" s="823" t="s">
        <v>37</v>
      </c>
      <c r="F15" s="823" t="s">
        <v>38</v>
      </c>
      <c r="G15" s="823" t="s">
        <v>39</v>
      </c>
      <c r="H15" s="823" t="s">
        <v>40</v>
      </c>
      <c r="I15" s="823" t="s">
        <v>41</v>
      </c>
      <c r="J15" s="823" t="s">
        <v>42</v>
      </c>
      <c r="K15" s="823" t="s">
        <v>43</v>
      </c>
      <c r="L15" s="823" t="s">
        <v>44</v>
      </c>
      <c r="M15" s="307" t="s">
        <v>45</v>
      </c>
    </row>
    <row r="16" spans="1:15" ht="20.25" customHeight="1">
      <c r="A16" s="13">
        <v>1</v>
      </c>
      <c r="B16" s="18" t="s">
        <v>1929</v>
      </c>
      <c r="C16" s="837" t="s">
        <v>1930</v>
      </c>
      <c r="D16" s="15">
        <v>20748</v>
      </c>
      <c r="E16" s="15">
        <v>37243</v>
      </c>
      <c r="F16" s="15">
        <v>44124</v>
      </c>
      <c r="G16" s="16">
        <v>12414</v>
      </c>
      <c r="H16" s="837">
        <v>6.25</v>
      </c>
      <c r="I16" s="837">
        <v>9.1</v>
      </c>
      <c r="J16" s="813">
        <f>G16*(H16+I16)*0.0481927</f>
        <v>9183.3551292299999</v>
      </c>
      <c r="K16" s="837">
        <v>19</v>
      </c>
      <c r="L16" s="837">
        <v>19</v>
      </c>
      <c r="M16" s="19">
        <f>L16*G16</f>
        <v>235866</v>
      </c>
      <c r="N16" s="1">
        <f>H16+I16</f>
        <v>15.35</v>
      </c>
      <c r="O16" s="814">
        <f>N16*G16*0.0481927</f>
        <v>9183.3551292299999</v>
      </c>
    </row>
    <row r="17" spans="1:15" ht="21" customHeight="1">
      <c r="A17" s="13">
        <v>2</v>
      </c>
      <c r="B17" s="18" t="s">
        <v>1058</v>
      </c>
      <c r="C17" s="837" t="s">
        <v>1931</v>
      </c>
      <c r="D17" s="15">
        <v>20843</v>
      </c>
      <c r="E17" s="15">
        <v>31260</v>
      </c>
      <c r="F17" s="15">
        <v>43853</v>
      </c>
      <c r="G17" s="16">
        <v>14047</v>
      </c>
      <c r="H17" s="26">
        <v>6.3</v>
      </c>
      <c r="I17" s="837">
        <v>9.5</v>
      </c>
      <c r="J17" s="813">
        <f t="shared" ref="J17:J27" si="0">G17*(H17+I17)*0.0481927</f>
        <v>10696.01313902</v>
      </c>
      <c r="K17" s="837">
        <v>35</v>
      </c>
      <c r="L17" s="837">
        <v>45</v>
      </c>
      <c r="M17" s="19">
        <f t="shared" ref="M17:M27" si="1">L17*G17</f>
        <v>632115</v>
      </c>
      <c r="N17" s="1">
        <f t="shared" ref="N17:N24" si="2">H17+I17</f>
        <v>15.8</v>
      </c>
      <c r="O17" s="814">
        <f t="shared" ref="O17:O24" si="3">N17*G17*0.0481927</f>
        <v>10696.01313902</v>
      </c>
    </row>
    <row r="18" spans="1:15" ht="21" customHeight="1">
      <c r="A18" s="13">
        <v>3</v>
      </c>
      <c r="B18" s="18" t="s">
        <v>1059</v>
      </c>
      <c r="C18" s="837" t="s">
        <v>1932</v>
      </c>
      <c r="D18" s="15">
        <v>20985</v>
      </c>
      <c r="E18" s="15">
        <v>34988</v>
      </c>
      <c r="F18" s="15">
        <v>43996</v>
      </c>
      <c r="G18" s="16">
        <v>77793</v>
      </c>
      <c r="H18" s="26">
        <v>15.66</v>
      </c>
      <c r="I18" s="837">
        <v>7.77</v>
      </c>
      <c r="J18" s="813">
        <f t="shared" si="0"/>
        <v>87840.351881073002</v>
      </c>
      <c r="K18" s="837">
        <v>25</v>
      </c>
      <c r="L18" s="837">
        <v>27.5</v>
      </c>
      <c r="M18" s="19">
        <f t="shared" si="1"/>
        <v>2139307.5</v>
      </c>
      <c r="N18" s="1">
        <f t="shared" si="2"/>
        <v>23.43</v>
      </c>
      <c r="O18" s="814">
        <f t="shared" si="3"/>
        <v>87840.351881073002</v>
      </c>
    </row>
    <row r="19" spans="1:15" ht="21" customHeight="1">
      <c r="A19" s="13">
        <v>4</v>
      </c>
      <c r="B19" s="18" t="s">
        <v>1933</v>
      </c>
      <c r="C19" s="837" t="s">
        <v>1932</v>
      </c>
      <c r="D19" s="15">
        <v>21636</v>
      </c>
      <c r="E19" s="15">
        <v>29008</v>
      </c>
      <c r="F19" s="15">
        <v>43917</v>
      </c>
      <c r="G19" s="16">
        <v>81344</v>
      </c>
      <c r="H19" s="26">
        <v>6.25</v>
      </c>
      <c r="I19" s="837">
        <v>50.64</v>
      </c>
      <c r="J19" s="813">
        <f t="shared" si="0"/>
        <v>223019.437792832</v>
      </c>
      <c r="K19" s="837">
        <v>41</v>
      </c>
      <c r="L19" s="837">
        <v>57</v>
      </c>
      <c r="M19" s="19">
        <f t="shared" si="1"/>
        <v>4636608</v>
      </c>
      <c r="N19" s="1">
        <f t="shared" si="2"/>
        <v>56.89</v>
      </c>
      <c r="O19" s="814">
        <f t="shared" si="3"/>
        <v>223019.437792832</v>
      </c>
    </row>
    <row r="20" spans="1:15" ht="21" customHeight="1">
      <c r="A20" s="13">
        <v>5</v>
      </c>
      <c r="B20" s="18" t="s">
        <v>1934</v>
      </c>
      <c r="C20" s="837" t="s">
        <v>1211</v>
      </c>
      <c r="D20" s="15">
        <v>21788</v>
      </c>
      <c r="E20" s="15">
        <v>34866</v>
      </c>
      <c r="F20" s="15">
        <v>44069</v>
      </c>
      <c r="G20" s="16">
        <v>41413</v>
      </c>
      <c r="H20" s="26">
        <v>32.35</v>
      </c>
      <c r="I20" s="837">
        <v>160.28</v>
      </c>
      <c r="J20" s="813">
        <f t="shared" si="0"/>
        <v>384451.77943881298</v>
      </c>
      <c r="K20" s="837">
        <v>25</v>
      </c>
      <c r="L20" s="837">
        <v>27.5</v>
      </c>
      <c r="M20" s="19">
        <f t="shared" si="1"/>
        <v>1138857.5</v>
      </c>
      <c r="N20" s="1">
        <f t="shared" si="2"/>
        <v>192.63</v>
      </c>
      <c r="O20" s="814">
        <f t="shared" si="3"/>
        <v>384451.77943881298</v>
      </c>
    </row>
    <row r="21" spans="1:15" ht="21" customHeight="1">
      <c r="A21" s="13">
        <v>6</v>
      </c>
      <c r="B21" s="18" t="s">
        <v>1935</v>
      </c>
      <c r="C21" s="837" t="s">
        <v>574</v>
      </c>
      <c r="D21" s="15">
        <v>21580</v>
      </c>
      <c r="E21" s="15">
        <v>32933</v>
      </c>
      <c r="F21" s="15">
        <v>43860</v>
      </c>
      <c r="G21" s="16">
        <v>18575</v>
      </c>
      <c r="H21" s="26">
        <v>6</v>
      </c>
      <c r="I21" s="837">
        <v>8.6</v>
      </c>
      <c r="J21" s="813">
        <f t="shared" si="0"/>
        <v>13069.6192765</v>
      </c>
      <c r="K21" s="837">
        <v>30</v>
      </c>
      <c r="L21" s="837">
        <v>35</v>
      </c>
      <c r="M21" s="19">
        <f t="shared" si="1"/>
        <v>650125</v>
      </c>
      <c r="N21" s="1">
        <f t="shared" si="2"/>
        <v>14.6</v>
      </c>
      <c r="O21" s="814">
        <f t="shared" si="3"/>
        <v>13069.6192765</v>
      </c>
    </row>
    <row r="22" spans="1:15" ht="21" customHeight="1">
      <c r="A22" s="13">
        <v>7</v>
      </c>
      <c r="B22" s="18" t="s">
        <v>1936</v>
      </c>
      <c r="C22" s="837" t="s">
        <v>1937</v>
      </c>
      <c r="D22" s="15">
        <v>21748</v>
      </c>
      <c r="E22" s="15">
        <v>30508</v>
      </c>
      <c r="F22" s="15">
        <v>44029</v>
      </c>
      <c r="G22" s="16">
        <v>31545</v>
      </c>
      <c r="H22" s="26">
        <v>2.25</v>
      </c>
      <c r="I22" s="837">
        <v>9.0510000000000002</v>
      </c>
      <c r="J22" s="813">
        <f t="shared" si="0"/>
        <v>17180.217791671497</v>
      </c>
      <c r="K22" s="837">
        <v>37</v>
      </c>
      <c r="L22" s="837">
        <v>49</v>
      </c>
      <c r="M22" s="19">
        <f t="shared" si="1"/>
        <v>1545705</v>
      </c>
      <c r="N22" s="1">
        <f t="shared" si="2"/>
        <v>11.301</v>
      </c>
      <c r="O22" s="814">
        <f t="shared" si="3"/>
        <v>17180.217791671497</v>
      </c>
    </row>
    <row r="23" spans="1:15" ht="21" customHeight="1">
      <c r="A23" s="13">
        <v>8</v>
      </c>
      <c r="B23" s="18" t="s">
        <v>1938</v>
      </c>
      <c r="C23" s="837" t="s">
        <v>64</v>
      </c>
      <c r="D23" s="15">
        <v>21915</v>
      </c>
      <c r="E23" s="15">
        <v>31043</v>
      </c>
      <c r="F23" s="15">
        <v>44196</v>
      </c>
      <c r="G23" s="16">
        <v>73299</v>
      </c>
      <c r="H23" s="26">
        <v>9</v>
      </c>
      <c r="I23" s="837">
        <v>18.14</v>
      </c>
      <c r="J23" s="813">
        <f t="shared" si="0"/>
        <v>95871.418107521997</v>
      </c>
      <c r="K23" s="837">
        <v>36</v>
      </c>
      <c r="L23" s="837">
        <v>47</v>
      </c>
      <c r="M23" s="19">
        <f t="shared" si="1"/>
        <v>3445053</v>
      </c>
      <c r="N23" s="1">
        <f t="shared" si="2"/>
        <v>27.14</v>
      </c>
      <c r="O23" s="814">
        <f t="shared" si="3"/>
        <v>95871.418107521997</v>
      </c>
    </row>
    <row r="24" spans="1:15" ht="21" customHeight="1">
      <c r="A24" s="13">
        <v>9</v>
      </c>
      <c r="B24" s="18" t="s">
        <v>1939</v>
      </c>
      <c r="C24" s="837" t="s">
        <v>64</v>
      </c>
      <c r="D24" s="15">
        <v>21771</v>
      </c>
      <c r="E24" s="15">
        <v>29760</v>
      </c>
      <c r="F24" s="15">
        <v>44052</v>
      </c>
      <c r="G24" s="16">
        <v>64200</v>
      </c>
      <c r="H24" s="26">
        <v>7.5</v>
      </c>
      <c r="I24" s="837">
        <v>14.779</v>
      </c>
      <c r="J24" s="813">
        <f t="shared" si="0"/>
        <v>68930.587483859999</v>
      </c>
      <c r="K24" s="837">
        <v>39</v>
      </c>
      <c r="L24" s="837">
        <v>53</v>
      </c>
      <c r="M24" s="19">
        <f t="shared" si="1"/>
        <v>3402600</v>
      </c>
      <c r="N24" s="1">
        <f t="shared" si="2"/>
        <v>22.279</v>
      </c>
      <c r="O24" s="814">
        <f t="shared" si="3"/>
        <v>68930.587483859999</v>
      </c>
    </row>
    <row r="25" spans="1:15" ht="21" hidden="1" customHeight="1">
      <c r="A25" s="13">
        <v>10</v>
      </c>
      <c r="B25" s="18"/>
      <c r="C25" s="837"/>
      <c r="D25" s="15"/>
      <c r="E25" s="15"/>
      <c r="F25" s="15"/>
      <c r="G25" s="16"/>
      <c r="H25" s="1903" t="s">
        <v>65</v>
      </c>
      <c r="I25" s="1904"/>
      <c r="J25" s="813" t="e">
        <f t="shared" si="0"/>
        <v>#VALUE!</v>
      </c>
      <c r="K25" s="837"/>
      <c r="L25" s="837"/>
      <c r="M25" s="19">
        <f t="shared" si="1"/>
        <v>0</v>
      </c>
      <c r="O25" s="814"/>
    </row>
    <row r="26" spans="1:15" ht="21" customHeight="1">
      <c r="A26" s="13">
        <v>11</v>
      </c>
      <c r="B26" s="18" t="s">
        <v>1940</v>
      </c>
      <c r="C26" s="837" t="s">
        <v>64</v>
      </c>
      <c r="D26" s="15">
        <v>22029</v>
      </c>
      <c r="E26" s="15">
        <v>29955</v>
      </c>
      <c r="F26" s="15">
        <v>43944</v>
      </c>
      <c r="G26" s="16">
        <v>62318</v>
      </c>
      <c r="H26" s="837">
        <v>13.465</v>
      </c>
      <c r="I26" s="837">
        <v>28.832999999999998</v>
      </c>
      <c r="J26" s="813">
        <f t="shared" si="0"/>
        <v>127032.42775942279</v>
      </c>
      <c r="K26" s="837">
        <v>38</v>
      </c>
      <c r="L26" s="837">
        <v>51</v>
      </c>
      <c r="M26" s="19">
        <f t="shared" si="1"/>
        <v>3178218</v>
      </c>
      <c r="O26" s="814"/>
    </row>
    <row r="27" spans="1:15" ht="21" customHeight="1">
      <c r="A27" s="13">
        <v>12</v>
      </c>
      <c r="B27" s="18" t="s">
        <v>1941</v>
      </c>
      <c r="C27" s="837" t="s">
        <v>1932</v>
      </c>
      <c r="D27" s="15">
        <v>22215</v>
      </c>
      <c r="E27" s="15">
        <v>32091</v>
      </c>
      <c r="F27" s="15">
        <v>44130</v>
      </c>
      <c r="G27" s="16">
        <v>74397</v>
      </c>
      <c r="H27" s="837">
        <v>40.917000000000002</v>
      </c>
      <c r="I27" s="837">
        <v>78.248000000000005</v>
      </c>
      <c r="J27" s="813">
        <f t="shared" si="0"/>
        <v>427253.27365591354</v>
      </c>
      <c r="K27" s="837">
        <v>33</v>
      </c>
      <c r="L27" s="837">
        <v>41</v>
      </c>
      <c r="M27" s="19">
        <f t="shared" si="1"/>
        <v>3050277</v>
      </c>
      <c r="O27" s="814"/>
    </row>
    <row r="28" spans="1:15" ht="21" customHeight="1">
      <c r="A28" s="817"/>
      <c r="B28" s="23"/>
      <c r="C28" s="32"/>
      <c r="D28" s="24"/>
      <c r="E28" s="24"/>
      <c r="F28" s="24"/>
      <c r="G28" s="30"/>
      <c r="H28" s="32"/>
      <c r="I28" s="32"/>
      <c r="J28" s="815">
        <f>J16+J17+J18+J19+J20+J21+J22+J23+J24+J26+J27</f>
        <v>1464528.4814558579</v>
      </c>
      <c r="K28" s="32"/>
      <c r="L28" s="32"/>
      <c r="M28" s="25">
        <f>M16+M17+M18+M19+M20+M21+M22+M23+M24+M26+M27</f>
        <v>24054732</v>
      </c>
      <c r="O28" s="814"/>
    </row>
    <row r="29" spans="1:15" ht="21" customHeight="1">
      <c r="A29" s="6"/>
      <c r="B29" s="20" t="s">
        <v>51</v>
      </c>
      <c r="C29" s="1"/>
      <c r="D29" s="6"/>
      <c r="E29" s="820" t="s">
        <v>59</v>
      </c>
      <c r="F29" s="6"/>
      <c r="G29" s="17"/>
      <c r="H29" s="6"/>
      <c r="I29" s="6"/>
      <c r="J29" s="6"/>
      <c r="K29" s="20"/>
      <c r="L29" s="6"/>
      <c r="M29" s="6"/>
    </row>
    <row r="30" spans="1:15" ht="21" customHeight="1">
      <c r="B30" s="6"/>
      <c r="C30" s="816"/>
      <c r="D30" s="6"/>
      <c r="E30" s="6"/>
      <c r="F30" s="6"/>
      <c r="H30" s="6"/>
      <c r="I30" s="6"/>
      <c r="J30" s="6"/>
      <c r="K30" s="6"/>
      <c r="L30" s="6"/>
      <c r="M30" s="6"/>
    </row>
    <row r="31" spans="1:15" ht="21" customHeight="1">
      <c r="B31" s="818" t="s">
        <v>730</v>
      </c>
      <c r="F31" s="1899" t="s">
        <v>62</v>
      </c>
      <c r="G31" s="1899"/>
      <c r="H31" s="818"/>
      <c r="I31" s="818"/>
      <c r="J31" s="818"/>
      <c r="K31" s="6"/>
      <c r="L31" s="1897"/>
      <c r="M31" s="1898"/>
    </row>
    <row r="32" spans="1:15">
      <c r="B32" s="819" t="s">
        <v>1942</v>
      </c>
      <c r="C32" s="819"/>
      <c r="E32" s="21"/>
      <c r="F32" s="22" t="s">
        <v>63</v>
      </c>
      <c r="G32" s="22"/>
      <c r="H32" s="22"/>
      <c r="I32" s="22"/>
      <c r="J32" s="22"/>
      <c r="K32" s="1873"/>
      <c r="L32" s="1873"/>
      <c r="M32" s="1873"/>
    </row>
    <row r="33" spans="3:7" ht="21" customHeight="1">
      <c r="C33" s="1"/>
      <c r="G33" s="17"/>
    </row>
    <row r="34" spans="3:7" ht="24" customHeight="1">
      <c r="C34" s="1"/>
    </row>
    <row r="35" spans="3:7">
      <c r="C35" s="1"/>
      <c r="G35" s="17"/>
    </row>
    <row r="36" spans="3:7" ht="21" customHeight="1">
      <c r="C36" s="1"/>
      <c r="D36" s="1" t="s">
        <v>27</v>
      </c>
    </row>
    <row r="37" spans="3:7" ht="21" customHeight="1">
      <c r="C37" s="1"/>
      <c r="D37" s="1" t="s">
        <v>1943</v>
      </c>
    </row>
    <row r="38" spans="3:7" ht="14.25" hidden="1" customHeight="1">
      <c r="C38" s="1"/>
    </row>
    <row r="39" spans="3:7" ht="12.75" hidden="1" customHeight="1">
      <c r="C39" s="1"/>
    </row>
    <row r="40" spans="3:7" ht="14.25" hidden="1" customHeight="1">
      <c r="C40" s="1"/>
    </row>
    <row r="41" spans="3:7" ht="14.25" hidden="1" customHeight="1">
      <c r="C41" s="1"/>
    </row>
    <row r="42" spans="3:7" ht="14.25" hidden="1" customHeight="1">
      <c r="C42" s="1"/>
    </row>
    <row r="43" spans="3:7" ht="14.25" hidden="1" customHeight="1">
      <c r="C43" s="1"/>
    </row>
    <row r="44" spans="3:7" ht="21" customHeight="1">
      <c r="C44" s="1"/>
      <c r="D44" s="1" t="s">
        <v>1944</v>
      </c>
    </row>
    <row r="45" spans="3:7" ht="21" customHeight="1">
      <c r="C45" s="1"/>
      <c r="D45" s="1" t="s">
        <v>1945</v>
      </c>
    </row>
    <row r="46" spans="3:7" ht="21" customHeight="1">
      <c r="C46" s="1"/>
    </row>
    <row r="47" spans="3:7" ht="24.95" customHeight="1">
      <c r="C47" s="1"/>
    </row>
  </sheetData>
  <mergeCells count="18">
    <mergeCell ref="A10:B14"/>
    <mergeCell ref="D10:F11"/>
    <mergeCell ref="H10:J10"/>
    <mergeCell ref="K10:M10"/>
    <mergeCell ref="H11:I11"/>
    <mergeCell ref="J11:J12"/>
    <mergeCell ref="M11:M13"/>
    <mergeCell ref="H12:I12"/>
    <mergeCell ref="A1:M1"/>
    <mergeCell ref="A2:M2"/>
    <mergeCell ref="A3:M3"/>
    <mergeCell ref="A4:M4"/>
    <mergeCell ref="A7:F8"/>
    <mergeCell ref="H25:I25"/>
    <mergeCell ref="F31:G31"/>
    <mergeCell ref="L31:M31"/>
    <mergeCell ref="K32:M32"/>
    <mergeCell ref="A15:B15"/>
  </mergeCells>
  <pageMargins left="0.7" right="0.7" top="0.75" bottom="0.75" header="0.3" footer="0.3"/>
  <pageSetup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R176"/>
  <sheetViews>
    <sheetView zoomScale="80" zoomScaleNormal="80" workbookViewId="0">
      <selection activeCell="F24" sqref="F24"/>
    </sheetView>
  </sheetViews>
  <sheetFormatPr defaultColWidth="9" defaultRowHeight="11.25"/>
  <cols>
    <col min="1" max="1" width="1" style="1165" customWidth="1"/>
    <col min="2" max="2" width="3.85546875" style="1165" customWidth="1"/>
    <col min="3" max="3" width="22.5703125" style="1165" customWidth="1"/>
    <col min="4" max="4" width="15.28515625" style="1165" customWidth="1"/>
    <col min="5" max="5" width="9.5703125" style="1165" customWidth="1"/>
    <col min="6" max="6" width="9" style="1227" customWidth="1"/>
    <col min="7" max="7" width="11.5703125" style="1165" customWidth="1"/>
    <col min="8" max="8" width="13.140625" style="1165" customWidth="1"/>
    <col min="9" max="9" width="7.85546875" style="1165" customWidth="1"/>
    <col min="10" max="10" width="9.85546875" style="1165" customWidth="1"/>
    <col min="11" max="11" width="13.5703125" style="1165" customWidth="1"/>
    <col min="12" max="12" width="10.85546875" style="1165" customWidth="1"/>
    <col min="13" max="13" width="12.140625" style="1165" customWidth="1"/>
    <col min="14" max="14" width="16.140625" style="1165" customWidth="1"/>
    <col min="15" max="15" width="9" style="1164"/>
    <col min="16" max="252" width="9" style="1165"/>
    <col min="253" max="253" width="1" style="1165" customWidth="1"/>
    <col min="254" max="254" width="5.140625" style="1165" customWidth="1"/>
    <col min="255" max="255" width="18.5703125" style="1165" customWidth="1"/>
    <col min="256" max="256" width="14.42578125" style="1165" customWidth="1"/>
    <col min="257" max="257" width="11.85546875" style="1165" customWidth="1"/>
    <col min="258" max="258" width="19" style="1165" customWidth="1"/>
    <col min="259" max="259" width="11.42578125" style="1165" customWidth="1"/>
    <col min="260" max="260" width="13.85546875" style="1165" customWidth="1"/>
    <col min="261" max="261" width="7.85546875" style="1165" customWidth="1"/>
    <col min="262" max="262" width="9.85546875" style="1165" customWidth="1"/>
    <col min="263" max="263" width="12.5703125" style="1165" customWidth="1"/>
    <col min="264" max="264" width="10.85546875" style="1165" customWidth="1"/>
    <col min="265" max="265" width="11.140625" style="1165" customWidth="1"/>
    <col min="266" max="266" width="19.5703125" style="1165" customWidth="1"/>
    <col min="267" max="508" width="9" style="1165"/>
    <col min="509" max="509" width="1" style="1165" customWidth="1"/>
    <col min="510" max="510" width="5.140625" style="1165" customWidth="1"/>
    <col min="511" max="511" width="18.5703125" style="1165" customWidth="1"/>
    <col min="512" max="512" width="14.42578125" style="1165" customWidth="1"/>
    <col min="513" max="513" width="11.85546875" style="1165" customWidth="1"/>
    <col min="514" max="514" width="19" style="1165" customWidth="1"/>
    <col min="515" max="515" width="11.42578125" style="1165" customWidth="1"/>
    <col min="516" max="516" width="13.85546875" style="1165" customWidth="1"/>
    <col min="517" max="517" width="7.85546875" style="1165" customWidth="1"/>
    <col min="518" max="518" width="9.85546875" style="1165" customWidth="1"/>
    <col min="519" max="519" width="12.5703125" style="1165" customWidth="1"/>
    <col min="520" max="520" width="10.85546875" style="1165" customWidth="1"/>
    <col min="521" max="521" width="11.140625" style="1165" customWidth="1"/>
    <col min="522" max="522" width="19.5703125" style="1165" customWidth="1"/>
    <col min="523" max="764" width="9" style="1165"/>
    <col min="765" max="765" width="1" style="1165" customWidth="1"/>
    <col min="766" max="766" width="5.140625" style="1165" customWidth="1"/>
    <col min="767" max="767" width="18.5703125" style="1165" customWidth="1"/>
    <col min="768" max="768" width="14.42578125" style="1165" customWidth="1"/>
    <col min="769" max="769" width="11.85546875" style="1165" customWidth="1"/>
    <col min="770" max="770" width="19" style="1165" customWidth="1"/>
    <col min="771" max="771" width="11.42578125" style="1165" customWidth="1"/>
    <col min="772" max="772" width="13.85546875" style="1165" customWidth="1"/>
    <col min="773" max="773" width="7.85546875" style="1165" customWidth="1"/>
    <col min="774" max="774" width="9.85546875" style="1165" customWidth="1"/>
    <col min="775" max="775" width="12.5703125" style="1165" customWidth="1"/>
    <col min="776" max="776" width="10.85546875" style="1165" customWidth="1"/>
    <col min="777" max="777" width="11.140625" style="1165" customWidth="1"/>
    <col min="778" max="778" width="19.5703125" style="1165" customWidth="1"/>
    <col min="779" max="1020" width="9" style="1165"/>
    <col min="1021" max="1021" width="1" style="1165" customWidth="1"/>
    <col min="1022" max="1022" width="5.140625" style="1165" customWidth="1"/>
    <col min="1023" max="1023" width="18.5703125" style="1165" customWidth="1"/>
    <col min="1024" max="1024" width="14.42578125" style="1165" customWidth="1"/>
    <col min="1025" max="1025" width="11.85546875" style="1165" customWidth="1"/>
    <col min="1026" max="1026" width="19" style="1165" customWidth="1"/>
    <col min="1027" max="1027" width="11.42578125" style="1165" customWidth="1"/>
    <col min="1028" max="1028" width="13.85546875" style="1165" customWidth="1"/>
    <col min="1029" max="1029" width="7.85546875" style="1165" customWidth="1"/>
    <col min="1030" max="1030" width="9.85546875" style="1165" customWidth="1"/>
    <col min="1031" max="1031" width="12.5703125" style="1165" customWidth="1"/>
    <col min="1032" max="1032" width="10.85546875" style="1165" customWidth="1"/>
    <col min="1033" max="1033" width="11.140625" style="1165" customWidth="1"/>
    <col min="1034" max="1034" width="19.5703125" style="1165" customWidth="1"/>
    <col min="1035" max="1276" width="9" style="1165"/>
    <col min="1277" max="1277" width="1" style="1165" customWidth="1"/>
    <col min="1278" max="1278" width="5.140625" style="1165" customWidth="1"/>
    <col min="1279" max="1279" width="18.5703125" style="1165" customWidth="1"/>
    <col min="1280" max="1280" width="14.42578125" style="1165" customWidth="1"/>
    <col min="1281" max="1281" width="11.85546875" style="1165" customWidth="1"/>
    <col min="1282" max="1282" width="19" style="1165" customWidth="1"/>
    <col min="1283" max="1283" width="11.42578125" style="1165" customWidth="1"/>
    <col min="1284" max="1284" width="13.85546875" style="1165" customWidth="1"/>
    <col min="1285" max="1285" width="7.85546875" style="1165" customWidth="1"/>
    <col min="1286" max="1286" width="9.85546875" style="1165" customWidth="1"/>
    <col min="1287" max="1287" width="12.5703125" style="1165" customWidth="1"/>
    <col min="1288" max="1288" width="10.85546875" style="1165" customWidth="1"/>
    <col min="1289" max="1289" width="11.140625" style="1165" customWidth="1"/>
    <col min="1290" max="1290" width="19.5703125" style="1165" customWidth="1"/>
    <col min="1291" max="1532" width="9" style="1165"/>
    <col min="1533" max="1533" width="1" style="1165" customWidth="1"/>
    <col min="1534" max="1534" width="5.140625" style="1165" customWidth="1"/>
    <col min="1535" max="1535" width="18.5703125" style="1165" customWidth="1"/>
    <col min="1536" max="1536" width="14.42578125" style="1165" customWidth="1"/>
    <col min="1537" max="1537" width="11.85546875" style="1165" customWidth="1"/>
    <col min="1538" max="1538" width="19" style="1165" customWidth="1"/>
    <col min="1539" max="1539" width="11.42578125" style="1165" customWidth="1"/>
    <col min="1540" max="1540" width="13.85546875" style="1165" customWidth="1"/>
    <col min="1541" max="1541" width="7.85546875" style="1165" customWidth="1"/>
    <col min="1542" max="1542" width="9.85546875" style="1165" customWidth="1"/>
    <col min="1543" max="1543" width="12.5703125" style="1165" customWidth="1"/>
    <col min="1544" max="1544" width="10.85546875" style="1165" customWidth="1"/>
    <col min="1545" max="1545" width="11.140625" style="1165" customWidth="1"/>
    <col min="1546" max="1546" width="19.5703125" style="1165" customWidth="1"/>
    <col min="1547" max="1788" width="9" style="1165"/>
    <col min="1789" max="1789" width="1" style="1165" customWidth="1"/>
    <col min="1790" max="1790" width="5.140625" style="1165" customWidth="1"/>
    <col min="1791" max="1791" width="18.5703125" style="1165" customWidth="1"/>
    <col min="1792" max="1792" width="14.42578125" style="1165" customWidth="1"/>
    <col min="1793" max="1793" width="11.85546875" style="1165" customWidth="1"/>
    <col min="1794" max="1794" width="19" style="1165" customWidth="1"/>
    <col min="1795" max="1795" width="11.42578125" style="1165" customWidth="1"/>
    <col min="1796" max="1796" width="13.85546875" style="1165" customWidth="1"/>
    <col min="1797" max="1797" width="7.85546875" style="1165" customWidth="1"/>
    <col min="1798" max="1798" width="9.85546875" style="1165" customWidth="1"/>
    <col min="1799" max="1799" width="12.5703125" style="1165" customWidth="1"/>
    <col min="1800" max="1800" width="10.85546875" style="1165" customWidth="1"/>
    <col min="1801" max="1801" width="11.140625" style="1165" customWidth="1"/>
    <col min="1802" max="1802" width="19.5703125" style="1165" customWidth="1"/>
    <col min="1803" max="2044" width="9" style="1165"/>
    <col min="2045" max="2045" width="1" style="1165" customWidth="1"/>
    <col min="2046" max="2046" width="5.140625" style="1165" customWidth="1"/>
    <col min="2047" max="2047" width="18.5703125" style="1165" customWidth="1"/>
    <col min="2048" max="2048" width="14.42578125" style="1165" customWidth="1"/>
    <col min="2049" max="2049" width="11.85546875" style="1165" customWidth="1"/>
    <col min="2050" max="2050" width="19" style="1165" customWidth="1"/>
    <col min="2051" max="2051" width="11.42578125" style="1165" customWidth="1"/>
    <col min="2052" max="2052" width="13.85546875" style="1165" customWidth="1"/>
    <col min="2053" max="2053" width="7.85546875" style="1165" customWidth="1"/>
    <col min="2054" max="2054" width="9.85546875" style="1165" customWidth="1"/>
    <col min="2055" max="2055" width="12.5703125" style="1165" customWidth="1"/>
    <col min="2056" max="2056" width="10.85546875" style="1165" customWidth="1"/>
    <col min="2057" max="2057" width="11.140625" style="1165" customWidth="1"/>
    <col min="2058" max="2058" width="19.5703125" style="1165" customWidth="1"/>
    <col min="2059" max="2300" width="9" style="1165"/>
    <col min="2301" max="2301" width="1" style="1165" customWidth="1"/>
    <col min="2302" max="2302" width="5.140625" style="1165" customWidth="1"/>
    <col min="2303" max="2303" width="18.5703125" style="1165" customWidth="1"/>
    <col min="2304" max="2304" width="14.42578125" style="1165" customWidth="1"/>
    <col min="2305" max="2305" width="11.85546875" style="1165" customWidth="1"/>
    <col min="2306" max="2306" width="19" style="1165" customWidth="1"/>
    <col min="2307" max="2307" width="11.42578125" style="1165" customWidth="1"/>
    <col min="2308" max="2308" width="13.85546875" style="1165" customWidth="1"/>
    <col min="2309" max="2309" width="7.85546875" style="1165" customWidth="1"/>
    <col min="2310" max="2310" width="9.85546875" style="1165" customWidth="1"/>
    <col min="2311" max="2311" width="12.5703125" style="1165" customWidth="1"/>
    <col min="2312" max="2312" width="10.85546875" style="1165" customWidth="1"/>
    <col min="2313" max="2313" width="11.140625" style="1165" customWidth="1"/>
    <col min="2314" max="2314" width="19.5703125" style="1165" customWidth="1"/>
    <col min="2315" max="2556" width="9" style="1165"/>
    <col min="2557" max="2557" width="1" style="1165" customWidth="1"/>
    <col min="2558" max="2558" width="5.140625" style="1165" customWidth="1"/>
    <col min="2559" max="2559" width="18.5703125" style="1165" customWidth="1"/>
    <col min="2560" max="2560" width="14.42578125" style="1165" customWidth="1"/>
    <col min="2561" max="2561" width="11.85546875" style="1165" customWidth="1"/>
    <col min="2562" max="2562" width="19" style="1165" customWidth="1"/>
    <col min="2563" max="2563" width="11.42578125" style="1165" customWidth="1"/>
    <col min="2564" max="2564" width="13.85546875" style="1165" customWidth="1"/>
    <col min="2565" max="2565" width="7.85546875" style="1165" customWidth="1"/>
    <col min="2566" max="2566" width="9.85546875" style="1165" customWidth="1"/>
    <col min="2567" max="2567" width="12.5703125" style="1165" customWidth="1"/>
    <col min="2568" max="2568" width="10.85546875" style="1165" customWidth="1"/>
    <col min="2569" max="2569" width="11.140625" style="1165" customWidth="1"/>
    <col min="2570" max="2570" width="19.5703125" style="1165" customWidth="1"/>
    <col min="2571" max="2812" width="9" style="1165"/>
    <col min="2813" max="2813" width="1" style="1165" customWidth="1"/>
    <col min="2814" max="2814" width="5.140625" style="1165" customWidth="1"/>
    <col min="2815" max="2815" width="18.5703125" style="1165" customWidth="1"/>
    <col min="2816" max="2816" width="14.42578125" style="1165" customWidth="1"/>
    <col min="2817" max="2817" width="11.85546875" style="1165" customWidth="1"/>
    <col min="2818" max="2818" width="19" style="1165" customWidth="1"/>
    <col min="2819" max="2819" width="11.42578125" style="1165" customWidth="1"/>
    <col min="2820" max="2820" width="13.85546875" style="1165" customWidth="1"/>
    <col min="2821" max="2821" width="7.85546875" style="1165" customWidth="1"/>
    <col min="2822" max="2822" width="9.85546875" style="1165" customWidth="1"/>
    <col min="2823" max="2823" width="12.5703125" style="1165" customWidth="1"/>
    <col min="2824" max="2824" width="10.85546875" style="1165" customWidth="1"/>
    <col min="2825" max="2825" width="11.140625" style="1165" customWidth="1"/>
    <col min="2826" max="2826" width="19.5703125" style="1165" customWidth="1"/>
    <col min="2827" max="3068" width="9" style="1165"/>
    <col min="3069" max="3069" width="1" style="1165" customWidth="1"/>
    <col min="3070" max="3070" width="5.140625" style="1165" customWidth="1"/>
    <col min="3071" max="3071" width="18.5703125" style="1165" customWidth="1"/>
    <col min="3072" max="3072" width="14.42578125" style="1165" customWidth="1"/>
    <col min="3073" max="3073" width="11.85546875" style="1165" customWidth="1"/>
    <col min="3074" max="3074" width="19" style="1165" customWidth="1"/>
    <col min="3075" max="3075" width="11.42578125" style="1165" customWidth="1"/>
    <col min="3076" max="3076" width="13.85546875" style="1165" customWidth="1"/>
    <col min="3077" max="3077" width="7.85546875" style="1165" customWidth="1"/>
    <col min="3078" max="3078" width="9.85546875" style="1165" customWidth="1"/>
    <col min="3079" max="3079" width="12.5703125" style="1165" customWidth="1"/>
    <col min="3080" max="3080" width="10.85546875" style="1165" customWidth="1"/>
    <col min="3081" max="3081" width="11.140625" style="1165" customWidth="1"/>
    <col min="3082" max="3082" width="19.5703125" style="1165" customWidth="1"/>
    <col min="3083" max="3324" width="9" style="1165"/>
    <col min="3325" max="3325" width="1" style="1165" customWidth="1"/>
    <col min="3326" max="3326" width="5.140625" style="1165" customWidth="1"/>
    <col min="3327" max="3327" width="18.5703125" style="1165" customWidth="1"/>
    <col min="3328" max="3328" width="14.42578125" style="1165" customWidth="1"/>
    <col min="3329" max="3329" width="11.85546875" style="1165" customWidth="1"/>
    <col min="3330" max="3330" width="19" style="1165" customWidth="1"/>
    <col min="3331" max="3331" width="11.42578125" style="1165" customWidth="1"/>
    <col min="3332" max="3332" width="13.85546875" style="1165" customWidth="1"/>
    <col min="3333" max="3333" width="7.85546875" style="1165" customWidth="1"/>
    <col min="3334" max="3334" width="9.85546875" style="1165" customWidth="1"/>
    <col min="3335" max="3335" width="12.5703125" style="1165" customWidth="1"/>
    <col min="3336" max="3336" width="10.85546875" style="1165" customWidth="1"/>
    <col min="3337" max="3337" width="11.140625" style="1165" customWidth="1"/>
    <col min="3338" max="3338" width="19.5703125" style="1165" customWidth="1"/>
    <col min="3339" max="3580" width="9" style="1165"/>
    <col min="3581" max="3581" width="1" style="1165" customWidth="1"/>
    <col min="3582" max="3582" width="5.140625" style="1165" customWidth="1"/>
    <col min="3583" max="3583" width="18.5703125" style="1165" customWidth="1"/>
    <col min="3584" max="3584" width="14.42578125" style="1165" customWidth="1"/>
    <col min="3585" max="3585" width="11.85546875" style="1165" customWidth="1"/>
    <col min="3586" max="3586" width="19" style="1165" customWidth="1"/>
    <col min="3587" max="3587" width="11.42578125" style="1165" customWidth="1"/>
    <col min="3588" max="3588" width="13.85546875" style="1165" customWidth="1"/>
    <col min="3589" max="3589" width="7.85546875" style="1165" customWidth="1"/>
    <col min="3590" max="3590" width="9.85546875" style="1165" customWidth="1"/>
    <col min="3591" max="3591" width="12.5703125" style="1165" customWidth="1"/>
    <col min="3592" max="3592" width="10.85546875" style="1165" customWidth="1"/>
    <col min="3593" max="3593" width="11.140625" style="1165" customWidth="1"/>
    <col min="3594" max="3594" width="19.5703125" style="1165" customWidth="1"/>
    <col min="3595" max="3836" width="9" style="1165"/>
    <col min="3837" max="3837" width="1" style="1165" customWidth="1"/>
    <col min="3838" max="3838" width="5.140625" style="1165" customWidth="1"/>
    <col min="3839" max="3839" width="18.5703125" style="1165" customWidth="1"/>
    <col min="3840" max="3840" width="14.42578125" style="1165" customWidth="1"/>
    <col min="3841" max="3841" width="11.85546875" style="1165" customWidth="1"/>
    <col min="3842" max="3842" width="19" style="1165" customWidth="1"/>
    <col min="3843" max="3843" width="11.42578125" style="1165" customWidth="1"/>
    <col min="3844" max="3844" width="13.85546875" style="1165" customWidth="1"/>
    <col min="3845" max="3845" width="7.85546875" style="1165" customWidth="1"/>
    <col min="3846" max="3846" width="9.85546875" style="1165" customWidth="1"/>
    <col min="3847" max="3847" width="12.5703125" style="1165" customWidth="1"/>
    <col min="3848" max="3848" width="10.85546875" style="1165" customWidth="1"/>
    <col min="3849" max="3849" width="11.140625" style="1165" customWidth="1"/>
    <col min="3850" max="3850" width="19.5703125" style="1165" customWidth="1"/>
    <col min="3851" max="4092" width="9" style="1165"/>
    <col min="4093" max="4093" width="1" style="1165" customWidth="1"/>
    <col min="4094" max="4094" width="5.140625" style="1165" customWidth="1"/>
    <col min="4095" max="4095" width="18.5703125" style="1165" customWidth="1"/>
    <col min="4096" max="4096" width="14.42578125" style="1165" customWidth="1"/>
    <col min="4097" max="4097" width="11.85546875" style="1165" customWidth="1"/>
    <col min="4098" max="4098" width="19" style="1165" customWidth="1"/>
    <col min="4099" max="4099" width="11.42578125" style="1165" customWidth="1"/>
    <col min="4100" max="4100" width="13.85546875" style="1165" customWidth="1"/>
    <col min="4101" max="4101" width="7.85546875" style="1165" customWidth="1"/>
    <col min="4102" max="4102" width="9.85546875" style="1165" customWidth="1"/>
    <col min="4103" max="4103" width="12.5703125" style="1165" customWidth="1"/>
    <col min="4104" max="4104" width="10.85546875" style="1165" customWidth="1"/>
    <col min="4105" max="4105" width="11.140625" style="1165" customWidth="1"/>
    <col min="4106" max="4106" width="19.5703125" style="1165" customWidth="1"/>
    <col min="4107" max="4348" width="9" style="1165"/>
    <col min="4349" max="4349" width="1" style="1165" customWidth="1"/>
    <col min="4350" max="4350" width="5.140625" style="1165" customWidth="1"/>
    <col min="4351" max="4351" width="18.5703125" style="1165" customWidth="1"/>
    <col min="4352" max="4352" width="14.42578125" style="1165" customWidth="1"/>
    <col min="4353" max="4353" width="11.85546875" style="1165" customWidth="1"/>
    <col min="4354" max="4354" width="19" style="1165" customWidth="1"/>
    <col min="4355" max="4355" width="11.42578125" style="1165" customWidth="1"/>
    <col min="4356" max="4356" width="13.85546875" style="1165" customWidth="1"/>
    <col min="4357" max="4357" width="7.85546875" style="1165" customWidth="1"/>
    <col min="4358" max="4358" width="9.85546875" style="1165" customWidth="1"/>
    <col min="4359" max="4359" width="12.5703125" style="1165" customWidth="1"/>
    <col min="4360" max="4360" width="10.85546875" style="1165" customWidth="1"/>
    <col min="4361" max="4361" width="11.140625" style="1165" customWidth="1"/>
    <col min="4362" max="4362" width="19.5703125" style="1165" customWidth="1"/>
    <col min="4363" max="4604" width="9" style="1165"/>
    <col min="4605" max="4605" width="1" style="1165" customWidth="1"/>
    <col min="4606" max="4606" width="5.140625" style="1165" customWidth="1"/>
    <col min="4607" max="4607" width="18.5703125" style="1165" customWidth="1"/>
    <col min="4608" max="4608" width="14.42578125" style="1165" customWidth="1"/>
    <col min="4609" max="4609" width="11.85546875" style="1165" customWidth="1"/>
    <col min="4610" max="4610" width="19" style="1165" customWidth="1"/>
    <col min="4611" max="4611" width="11.42578125" style="1165" customWidth="1"/>
    <col min="4612" max="4612" width="13.85546875" style="1165" customWidth="1"/>
    <col min="4613" max="4613" width="7.85546875" style="1165" customWidth="1"/>
    <col min="4614" max="4614" width="9.85546875" style="1165" customWidth="1"/>
    <col min="4615" max="4615" width="12.5703125" style="1165" customWidth="1"/>
    <col min="4616" max="4616" width="10.85546875" style="1165" customWidth="1"/>
    <col min="4617" max="4617" width="11.140625" style="1165" customWidth="1"/>
    <col min="4618" max="4618" width="19.5703125" style="1165" customWidth="1"/>
    <col min="4619" max="4860" width="9" style="1165"/>
    <col min="4861" max="4861" width="1" style="1165" customWidth="1"/>
    <col min="4862" max="4862" width="5.140625" style="1165" customWidth="1"/>
    <col min="4863" max="4863" width="18.5703125" style="1165" customWidth="1"/>
    <col min="4864" max="4864" width="14.42578125" style="1165" customWidth="1"/>
    <col min="4865" max="4865" width="11.85546875" style="1165" customWidth="1"/>
    <col min="4866" max="4866" width="19" style="1165" customWidth="1"/>
    <col min="4867" max="4867" width="11.42578125" style="1165" customWidth="1"/>
    <col min="4868" max="4868" width="13.85546875" style="1165" customWidth="1"/>
    <col min="4869" max="4869" width="7.85546875" style="1165" customWidth="1"/>
    <col min="4870" max="4870" width="9.85546875" style="1165" customWidth="1"/>
    <col min="4871" max="4871" width="12.5703125" style="1165" customWidth="1"/>
    <col min="4872" max="4872" width="10.85546875" style="1165" customWidth="1"/>
    <col min="4873" max="4873" width="11.140625" style="1165" customWidth="1"/>
    <col min="4874" max="4874" width="19.5703125" style="1165" customWidth="1"/>
    <col min="4875" max="5116" width="9" style="1165"/>
    <col min="5117" max="5117" width="1" style="1165" customWidth="1"/>
    <col min="5118" max="5118" width="5.140625" style="1165" customWidth="1"/>
    <col min="5119" max="5119" width="18.5703125" style="1165" customWidth="1"/>
    <col min="5120" max="5120" width="14.42578125" style="1165" customWidth="1"/>
    <col min="5121" max="5121" width="11.85546875" style="1165" customWidth="1"/>
    <col min="5122" max="5122" width="19" style="1165" customWidth="1"/>
    <col min="5123" max="5123" width="11.42578125" style="1165" customWidth="1"/>
    <col min="5124" max="5124" width="13.85546875" style="1165" customWidth="1"/>
    <col min="5125" max="5125" width="7.85546875" style="1165" customWidth="1"/>
    <col min="5126" max="5126" width="9.85546875" style="1165" customWidth="1"/>
    <col min="5127" max="5127" width="12.5703125" style="1165" customWidth="1"/>
    <col min="5128" max="5128" width="10.85546875" style="1165" customWidth="1"/>
    <col min="5129" max="5129" width="11.140625" style="1165" customWidth="1"/>
    <col min="5130" max="5130" width="19.5703125" style="1165" customWidth="1"/>
    <col min="5131" max="5372" width="9" style="1165"/>
    <col min="5373" max="5373" width="1" style="1165" customWidth="1"/>
    <col min="5374" max="5374" width="5.140625" style="1165" customWidth="1"/>
    <col min="5375" max="5375" width="18.5703125" style="1165" customWidth="1"/>
    <col min="5376" max="5376" width="14.42578125" style="1165" customWidth="1"/>
    <col min="5377" max="5377" width="11.85546875" style="1165" customWidth="1"/>
    <col min="5378" max="5378" width="19" style="1165" customWidth="1"/>
    <col min="5379" max="5379" width="11.42578125" style="1165" customWidth="1"/>
    <col min="5380" max="5380" width="13.85546875" style="1165" customWidth="1"/>
    <col min="5381" max="5381" width="7.85546875" style="1165" customWidth="1"/>
    <col min="5382" max="5382" width="9.85546875" style="1165" customWidth="1"/>
    <col min="5383" max="5383" width="12.5703125" style="1165" customWidth="1"/>
    <col min="5384" max="5384" width="10.85546875" style="1165" customWidth="1"/>
    <col min="5385" max="5385" width="11.140625" style="1165" customWidth="1"/>
    <col min="5386" max="5386" width="19.5703125" style="1165" customWidth="1"/>
    <col min="5387" max="5628" width="9" style="1165"/>
    <col min="5629" max="5629" width="1" style="1165" customWidth="1"/>
    <col min="5630" max="5630" width="5.140625" style="1165" customWidth="1"/>
    <col min="5631" max="5631" width="18.5703125" style="1165" customWidth="1"/>
    <col min="5632" max="5632" width="14.42578125" style="1165" customWidth="1"/>
    <col min="5633" max="5633" width="11.85546875" style="1165" customWidth="1"/>
    <col min="5634" max="5634" width="19" style="1165" customWidth="1"/>
    <col min="5635" max="5635" width="11.42578125" style="1165" customWidth="1"/>
    <col min="5636" max="5636" width="13.85546875" style="1165" customWidth="1"/>
    <col min="5637" max="5637" width="7.85546875" style="1165" customWidth="1"/>
    <col min="5638" max="5638" width="9.85546875" style="1165" customWidth="1"/>
    <col min="5639" max="5639" width="12.5703125" style="1165" customWidth="1"/>
    <col min="5640" max="5640" width="10.85546875" style="1165" customWidth="1"/>
    <col min="5641" max="5641" width="11.140625" style="1165" customWidth="1"/>
    <col min="5642" max="5642" width="19.5703125" style="1165" customWidth="1"/>
    <col min="5643" max="5884" width="9" style="1165"/>
    <col min="5885" max="5885" width="1" style="1165" customWidth="1"/>
    <col min="5886" max="5886" width="5.140625" style="1165" customWidth="1"/>
    <col min="5887" max="5887" width="18.5703125" style="1165" customWidth="1"/>
    <col min="5888" max="5888" width="14.42578125" style="1165" customWidth="1"/>
    <col min="5889" max="5889" width="11.85546875" style="1165" customWidth="1"/>
    <col min="5890" max="5890" width="19" style="1165" customWidth="1"/>
    <col min="5891" max="5891" width="11.42578125" style="1165" customWidth="1"/>
    <col min="5892" max="5892" width="13.85546875" style="1165" customWidth="1"/>
    <col min="5893" max="5893" width="7.85546875" style="1165" customWidth="1"/>
    <col min="5894" max="5894" width="9.85546875" style="1165" customWidth="1"/>
    <col min="5895" max="5895" width="12.5703125" style="1165" customWidth="1"/>
    <col min="5896" max="5896" width="10.85546875" style="1165" customWidth="1"/>
    <col min="5897" max="5897" width="11.140625" style="1165" customWidth="1"/>
    <col min="5898" max="5898" width="19.5703125" style="1165" customWidth="1"/>
    <col min="5899" max="6140" width="9" style="1165"/>
    <col min="6141" max="6141" width="1" style="1165" customWidth="1"/>
    <col min="6142" max="6142" width="5.140625" style="1165" customWidth="1"/>
    <col min="6143" max="6143" width="18.5703125" style="1165" customWidth="1"/>
    <col min="6144" max="6144" width="14.42578125" style="1165" customWidth="1"/>
    <col min="6145" max="6145" width="11.85546875" style="1165" customWidth="1"/>
    <col min="6146" max="6146" width="19" style="1165" customWidth="1"/>
    <col min="6147" max="6147" width="11.42578125" style="1165" customWidth="1"/>
    <col min="6148" max="6148" width="13.85546875" style="1165" customWidth="1"/>
    <col min="6149" max="6149" width="7.85546875" style="1165" customWidth="1"/>
    <col min="6150" max="6150" width="9.85546875" style="1165" customWidth="1"/>
    <col min="6151" max="6151" width="12.5703125" style="1165" customWidth="1"/>
    <col min="6152" max="6152" width="10.85546875" style="1165" customWidth="1"/>
    <col min="6153" max="6153" width="11.140625" style="1165" customWidth="1"/>
    <col min="6154" max="6154" width="19.5703125" style="1165" customWidth="1"/>
    <col min="6155" max="6396" width="9" style="1165"/>
    <col min="6397" max="6397" width="1" style="1165" customWidth="1"/>
    <col min="6398" max="6398" width="5.140625" style="1165" customWidth="1"/>
    <col min="6399" max="6399" width="18.5703125" style="1165" customWidth="1"/>
    <col min="6400" max="6400" width="14.42578125" style="1165" customWidth="1"/>
    <col min="6401" max="6401" width="11.85546875" style="1165" customWidth="1"/>
    <col min="6402" max="6402" width="19" style="1165" customWidth="1"/>
    <col min="6403" max="6403" width="11.42578125" style="1165" customWidth="1"/>
    <col min="6404" max="6404" width="13.85546875" style="1165" customWidth="1"/>
    <col min="6405" max="6405" width="7.85546875" style="1165" customWidth="1"/>
    <col min="6406" max="6406" width="9.85546875" style="1165" customWidth="1"/>
    <col min="6407" max="6407" width="12.5703125" style="1165" customWidth="1"/>
    <col min="6408" max="6408" width="10.85546875" style="1165" customWidth="1"/>
    <col min="6409" max="6409" width="11.140625" style="1165" customWidth="1"/>
    <col min="6410" max="6410" width="19.5703125" style="1165" customWidth="1"/>
    <col min="6411" max="6652" width="9" style="1165"/>
    <col min="6653" max="6653" width="1" style="1165" customWidth="1"/>
    <col min="6654" max="6654" width="5.140625" style="1165" customWidth="1"/>
    <col min="6655" max="6655" width="18.5703125" style="1165" customWidth="1"/>
    <col min="6656" max="6656" width="14.42578125" style="1165" customWidth="1"/>
    <col min="6657" max="6657" width="11.85546875" style="1165" customWidth="1"/>
    <col min="6658" max="6658" width="19" style="1165" customWidth="1"/>
    <col min="6659" max="6659" width="11.42578125" style="1165" customWidth="1"/>
    <col min="6660" max="6660" width="13.85546875" style="1165" customWidth="1"/>
    <col min="6661" max="6661" width="7.85546875" style="1165" customWidth="1"/>
    <col min="6662" max="6662" width="9.85546875" style="1165" customWidth="1"/>
    <col min="6663" max="6663" width="12.5703125" style="1165" customWidth="1"/>
    <col min="6664" max="6664" width="10.85546875" style="1165" customWidth="1"/>
    <col min="6665" max="6665" width="11.140625" style="1165" customWidth="1"/>
    <col min="6666" max="6666" width="19.5703125" style="1165" customWidth="1"/>
    <col min="6667" max="6908" width="9" style="1165"/>
    <col min="6909" max="6909" width="1" style="1165" customWidth="1"/>
    <col min="6910" max="6910" width="5.140625" style="1165" customWidth="1"/>
    <col min="6911" max="6911" width="18.5703125" style="1165" customWidth="1"/>
    <col min="6912" max="6912" width="14.42578125" style="1165" customWidth="1"/>
    <col min="6913" max="6913" width="11.85546875" style="1165" customWidth="1"/>
    <col min="6914" max="6914" width="19" style="1165" customWidth="1"/>
    <col min="6915" max="6915" width="11.42578125" style="1165" customWidth="1"/>
    <col min="6916" max="6916" width="13.85546875" style="1165" customWidth="1"/>
    <col min="6917" max="6917" width="7.85546875" style="1165" customWidth="1"/>
    <col min="6918" max="6918" width="9.85546875" style="1165" customWidth="1"/>
    <col min="6919" max="6919" width="12.5703125" style="1165" customWidth="1"/>
    <col min="6920" max="6920" width="10.85546875" style="1165" customWidth="1"/>
    <col min="6921" max="6921" width="11.140625" style="1165" customWidth="1"/>
    <col min="6922" max="6922" width="19.5703125" style="1165" customWidth="1"/>
    <col min="6923" max="7164" width="9" style="1165"/>
    <col min="7165" max="7165" width="1" style="1165" customWidth="1"/>
    <col min="7166" max="7166" width="5.140625" style="1165" customWidth="1"/>
    <col min="7167" max="7167" width="18.5703125" style="1165" customWidth="1"/>
    <col min="7168" max="7168" width="14.42578125" style="1165" customWidth="1"/>
    <col min="7169" max="7169" width="11.85546875" style="1165" customWidth="1"/>
    <col min="7170" max="7170" width="19" style="1165" customWidth="1"/>
    <col min="7171" max="7171" width="11.42578125" style="1165" customWidth="1"/>
    <col min="7172" max="7172" width="13.85546875" style="1165" customWidth="1"/>
    <col min="7173" max="7173" width="7.85546875" style="1165" customWidth="1"/>
    <col min="7174" max="7174" width="9.85546875" style="1165" customWidth="1"/>
    <col min="7175" max="7175" width="12.5703125" style="1165" customWidth="1"/>
    <col min="7176" max="7176" width="10.85546875" style="1165" customWidth="1"/>
    <col min="7177" max="7177" width="11.140625" style="1165" customWidth="1"/>
    <col min="7178" max="7178" width="19.5703125" style="1165" customWidth="1"/>
    <col min="7179" max="7420" width="9" style="1165"/>
    <col min="7421" max="7421" width="1" style="1165" customWidth="1"/>
    <col min="7422" max="7422" width="5.140625" style="1165" customWidth="1"/>
    <col min="7423" max="7423" width="18.5703125" style="1165" customWidth="1"/>
    <col min="7424" max="7424" width="14.42578125" style="1165" customWidth="1"/>
    <col min="7425" max="7425" width="11.85546875" style="1165" customWidth="1"/>
    <col min="7426" max="7426" width="19" style="1165" customWidth="1"/>
    <col min="7427" max="7427" width="11.42578125" style="1165" customWidth="1"/>
    <col min="7428" max="7428" width="13.85546875" style="1165" customWidth="1"/>
    <col min="7429" max="7429" width="7.85546875" style="1165" customWidth="1"/>
    <col min="7430" max="7430" width="9.85546875" style="1165" customWidth="1"/>
    <col min="7431" max="7431" width="12.5703125" style="1165" customWidth="1"/>
    <col min="7432" max="7432" width="10.85546875" style="1165" customWidth="1"/>
    <col min="7433" max="7433" width="11.140625" style="1165" customWidth="1"/>
    <col min="7434" max="7434" width="19.5703125" style="1165" customWidth="1"/>
    <col min="7435" max="7676" width="9" style="1165"/>
    <col min="7677" max="7677" width="1" style="1165" customWidth="1"/>
    <col min="7678" max="7678" width="5.140625" style="1165" customWidth="1"/>
    <col min="7679" max="7679" width="18.5703125" style="1165" customWidth="1"/>
    <col min="7680" max="7680" width="14.42578125" style="1165" customWidth="1"/>
    <col min="7681" max="7681" width="11.85546875" style="1165" customWidth="1"/>
    <col min="7682" max="7682" width="19" style="1165" customWidth="1"/>
    <col min="7683" max="7683" width="11.42578125" style="1165" customWidth="1"/>
    <col min="7684" max="7684" width="13.85546875" style="1165" customWidth="1"/>
    <col min="7685" max="7685" width="7.85546875" style="1165" customWidth="1"/>
    <col min="7686" max="7686" width="9.85546875" style="1165" customWidth="1"/>
    <col min="7687" max="7687" width="12.5703125" style="1165" customWidth="1"/>
    <col min="7688" max="7688" width="10.85546875" style="1165" customWidth="1"/>
    <col min="7689" max="7689" width="11.140625" style="1165" customWidth="1"/>
    <col min="7690" max="7690" width="19.5703125" style="1165" customWidth="1"/>
    <col min="7691" max="7932" width="9" style="1165"/>
    <col min="7933" max="7933" width="1" style="1165" customWidth="1"/>
    <col min="7934" max="7934" width="5.140625" style="1165" customWidth="1"/>
    <col min="7935" max="7935" width="18.5703125" style="1165" customWidth="1"/>
    <col min="7936" max="7936" width="14.42578125" style="1165" customWidth="1"/>
    <col min="7937" max="7937" width="11.85546875" style="1165" customWidth="1"/>
    <col min="7938" max="7938" width="19" style="1165" customWidth="1"/>
    <col min="7939" max="7939" width="11.42578125" style="1165" customWidth="1"/>
    <col min="7940" max="7940" width="13.85546875" style="1165" customWidth="1"/>
    <col min="7941" max="7941" width="7.85546875" style="1165" customWidth="1"/>
    <col min="7942" max="7942" width="9.85546875" style="1165" customWidth="1"/>
    <col min="7943" max="7943" width="12.5703125" style="1165" customWidth="1"/>
    <col min="7944" max="7944" width="10.85546875" style="1165" customWidth="1"/>
    <col min="7945" max="7945" width="11.140625" style="1165" customWidth="1"/>
    <col min="7946" max="7946" width="19.5703125" style="1165" customWidth="1"/>
    <col min="7947" max="8188" width="9" style="1165"/>
    <col min="8189" max="8189" width="1" style="1165" customWidth="1"/>
    <col min="8190" max="8190" width="5.140625" style="1165" customWidth="1"/>
    <col min="8191" max="8191" width="18.5703125" style="1165" customWidth="1"/>
    <col min="8192" max="8192" width="14.42578125" style="1165" customWidth="1"/>
    <col min="8193" max="8193" width="11.85546875" style="1165" customWidth="1"/>
    <col min="8194" max="8194" width="19" style="1165" customWidth="1"/>
    <col min="8195" max="8195" width="11.42578125" style="1165" customWidth="1"/>
    <col min="8196" max="8196" width="13.85546875" style="1165" customWidth="1"/>
    <col min="8197" max="8197" width="7.85546875" style="1165" customWidth="1"/>
    <col min="8198" max="8198" width="9.85546875" style="1165" customWidth="1"/>
    <col min="8199" max="8199" width="12.5703125" style="1165" customWidth="1"/>
    <col min="8200" max="8200" width="10.85546875" style="1165" customWidth="1"/>
    <col min="8201" max="8201" width="11.140625" style="1165" customWidth="1"/>
    <col min="8202" max="8202" width="19.5703125" style="1165" customWidth="1"/>
    <col min="8203" max="8444" width="9" style="1165"/>
    <col min="8445" max="8445" width="1" style="1165" customWidth="1"/>
    <col min="8446" max="8446" width="5.140625" style="1165" customWidth="1"/>
    <col min="8447" max="8447" width="18.5703125" style="1165" customWidth="1"/>
    <col min="8448" max="8448" width="14.42578125" style="1165" customWidth="1"/>
    <col min="8449" max="8449" width="11.85546875" style="1165" customWidth="1"/>
    <col min="8450" max="8450" width="19" style="1165" customWidth="1"/>
    <col min="8451" max="8451" width="11.42578125" style="1165" customWidth="1"/>
    <col min="8452" max="8452" width="13.85546875" style="1165" customWidth="1"/>
    <col min="8453" max="8453" width="7.85546875" style="1165" customWidth="1"/>
    <col min="8454" max="8454" width="9.85546875" style="1165" customWidth="1"/>
    <col min="8455" max="8455" width="12.5703125" style="1165" customWidth="1"/>
    <col min="8456" max="8456" width="10.85546875" style="1165" customWidth="1"/>
    <col min="8457" max="8457" width="11.140625" style="1165" customWidth="1"/>
    <col min="8458" max="8458" width="19.5703125" style="1165" customWidth="1"/>
    <col min="8459" max="8700" width="9" style="1165"/>
    <col min="8701" max="8701" width="1" style="1165" customWidth="1"/>
    <col min="8702" max="8702" width="5.140625" style="1165" customWidth="1"/>
    <col min="8703" max="8703" width="18.5703125" style="1165" customWidth="1"/>
    <col min="8704" max="8704" width="14.42578125" style="1165" customWidth="1"/>
    <col min="8705" max="8705" width="11.85546875" style="1165" customWidth="1"/>
    <col min="8706" max="8706" width="19" style="1165" customWidth="1"/>
    <col min="8707" max="8707" width="11.42578125" style="1165" customWidth="1"/>
    <col min="8708" max="8708" width="13.85546875" style="1165" customWidth="1"/>
    <col min="8709" max="8709" width="7.85546875" style="1165" customWidth="1"/>
    <col min="8710" max="8710" width="9.85546875" style="1165" customWidth="1"/>
    <col min="8711" max="8711" width="12.5703125" style="1165" customWidth="1"/>
    <col min="8712" max="8712" width="10.85546875" style="1165" customWidth="1"/>
    <col min="8713" max="8713" width="11.140625" style="1165" customWidth="1"/>
    <col min="8714" max="8714" width="19.5703125" style="1165" customWidth="1"/>
    <col min="8715" max="8956" width="9" style="1165"/>
    <col min="8957" max="8957" width="1" style="1165" customWidth="1"/>
    <col min="8958" max="8958" width="5.140625" style="1165" customWidth="1"/>
    <col min="8959" max="8959" width="18.5703125" style="1165" customWidth="1"/>
    <col min="8960" max="8960" width="14.42578125" style="1165" customWidth="1"/>
    <col min="8961" max="8961" width="11.85546875" style="1165" customWidth="1"/>
    <col min="8962" max="8962" width="19" style="1165" customWidth="1"/>
    <col min="8963" max="8963" width="11.42578125" style="1165" customWidth="1"/>
    <col min="8964" max="8964" width="13.85546875" style="1165" customWidth="1"/>
    <col min="8965" max="8965" width="7.85546875" style="1165" customWidth="1"/>
    <col min="8966" max="8966" width="9.85546875" style="1165" customWidth="1"/>
    <col min="8967" max="8967" width="12.5703125" style="1165" customWidth="1"/>
    <col min="8968" max="8968" width="10.85546875" style="1165" customWidth="1"/>
    <col min="8969" max="8969" width="11.140625" style="1165" customWidth="1"/>
    <col min="8970" max="8970" width="19.5703125" style="1165" customWidth="1"/>
    <col min="8971" max="9212" width="9" style="1165"/>
    <col min="9213" max="9213" width="1" style="1165" customWidth="1"/>
    <col min="9214" max="9214" width="5.140625" style="1165" customWidth="1"/>
    <col min="9215" max="9215" width="18.5703125" style="1165" customWidth="1"/>
    <col min="9216" max="9216" width="14.42578125" style="1165" customWidth="1"/>
    <col min="9217" max="9217" width="11.85546875" style="1165" customWidth="1"/>
    <col min="9218" max="9218" width="19" style="1165" customWidth="1"/>
    <col min="9219" max="9219" width="11.42578125" style="1165" customWidth="1"/>
    <col min="9220" max="9220" width="13.85546875" style="1165" customWidth="1"/>
    <col min="9221" max="9221" width="7.85546875" style="1165" customWidth="1"/>
    <col min="9222" max="9222" width="9.85546875" style="1165" customWidth="1"/>
    <col min="9223" max="9223" width="12.5703125" style="1165" customWidth="1"/>
    <col min="9224" max="9224" width="10.85546875" style="1165" customWidth="1"/>
    <col min="9225" max="9225" width="11.140625" style="1165" customWidth="1"/>
    <col min="9226" max="9226" width="19.5703125" style="1165" customWidth="1"/>
    <col min="9227" max="9468" width="9" style="1165"/>
    <col min="9469" max="9469" width="1" style="1165" customWidth="1"/>
    <col min="9470" max="9470" width="5.140625" style="1165" customWidth="1"/>
    <col min="9471" max="9471" width="18.5703125" style="1165" customWidth="1"/>
    <col min="9472" max="9472" width="14.42578125" style="1165" customWidth="1"/>
    <col min="9473" max="9473" width="11.85546875" style="1165" customWidth="1"/>
    <col min="9474" max="9474" width="19" style="1165" customWidth="1"/>
    <col min="9475" max="9475" width="11.42578125" style="1165" customWidth="1"/>
    <col min="9476" max="9476" width="13.85546875" style="1165" customWidth="1"/>
    <col min="9477" max="9477" width="7.85546875" style="1165" customWidth="1"/>
    <col min="9478" max="9478" width="9.85546875" style="1165" customWidth="1"/>
    <col min="9479" max="9479" width="12.5703125" style="1165" customWidth="1"/>
    <col min="9480" max="9480" width="10.85546875" style="1165" customWidth="1"/>
    <col min="9481" max="9481" width="11.140625" style="1165" customWidth="1"/>
    <col min="9482" max="9482" width="19.5703125" style="1165" customWidth="1"/>
    <col min="9483" max="9724" width="9" style="1165"/>
    <col min="9725" max="9725" width="1" style="1165" customWidth="1"/>
    <col min="9726" max="9726" width="5.140625" style="1165" customWidth="1"/>
    <col min="9727" max="9727" width="18.5703125" style="1165" customWidth="1"/>
    <col min="9728" max="9728" width="14.42578125" style="1165" customWidth="1"/>
    <col min="9729" max="9729" width="11.85546875" style="1165" customWidth="1"/>
    <col min="9730" max="9730" width="19" style="1165" customWidth="1"/>
    <col min="9731" max="9731" width="11.42578125" style="1165" customWidth="1"/>
    <col min="9732" max="9732" width="13.85546875" style="1165" customWidth="1"/>
    <col min="9733" max="9733" width="7.85546875" style="1165" customWidth="1"/>
    <col min="9734" max="9734" width="9.85546875" style="1165" customWidth="1"/>
    <col min="9735" max="9735" width="12.5703125" style="1165" customWidth="1"/>
    <col min="9736" max="9736" width="10.85546875" style="1165" customWidth="1"/>
    <col min="9737" max="9737" width="11.140625" style="1165" customWidth="1"/>
    <col min="9738" max="9738" width="19.5703125" style="1165" customWidth="1"/>
    <col min="9739" max="9980" width="9" style="1165"/>
    <col min="9981" max="9981" width="1" style="1165" customWidth="1"/>
    <col min="9982" max="9982" width="5.140625" style="1165" customWidth="1"/>
    <col min="9983" max="9983" width="18.5703125" style="1165" customWidth="1"/>
    <col min="9984" max="9984" width="14.42578125" style="1165" customWidth="1"/>
    <col min="9985" max="9985" width="11.85546875" style="1165" customWidth="1"/>
    <col min="9986" max="9986" width="19" style="1165" customWidth="1"/>
    <col min="9987" max="9987" width="11.42578125" style="1165" customWidth="1"/>
    <col min="9988" max="9988" width="13.85546875" style="1165" customWidth="1"/>
    <col min="9989" max="9989" width="7.85546875" style="1165" customWidth="1"/>
    <col min="9990" max="9990" width="9.85546875" style="1165" customWidth="1"/>
    <col min="9991" max="9991" width="12.5703125" style="1165" customWidth="1"/>
    <col min="9992" max="9992" width="10.85546875" style="1165" customWidth="1"/>
    <col min="9993" max="9993" width="11.140625" style="1165" customWidth="1"/>
    <col min="9994" max="9994" width="19.5703125" style="1165" customWidth="1"/>
    <col min="9995" max="10236" width="9" style="1165"/>
    <col min="10237" max="10237" width="1" style="1165" customWidth="1"/>
    <col min="10238" max="10238" width="5.140625" style="1165" customWidth="1"/>
    <col min="10239" max="10239" width="18.5703125" style="1165" customWidth="1"/>
    <col min="10240" max="10240" width="14.42578125" style="1165" customWidth="1"/>
    <col min="10241" max="10241" width="11.85546875" style="1165" customWidth="1"/>
    <col min="10242" max="10242" width="19" style="1165" customWidth="1"/>
    <col min="10243" max="10243" width="11.42578125" style="1165" customWidth="1"/>
    <col min="10244" max="10244" width="13.85546875" style="1165" customWidth="1"/>
    <col min="10245" max="10245" width="7.85546875" style="1165" customWidth="1"/>
    <col min="10246" max="10246" width="9.85546875" style="1165" customWidth="1"/>
    <col min="10247" max="10247" width="12.5703125" style="1165" customWidth="1"/>
    <col min="10248" max="10248" width="10.85546875" style="1165" customWidth="1"/>
    <col min="10249" max="10249" width="11.140625" style="1165" customWidth="1"/>
    <col min="10250" max="10250" width="19.5703125" style="1165" customWidth="1"/>
    <col min="10251" max="10492" width="9" style="1165"/>
    <col min="10493" max="10493" width="1" style="1165" customWidth="1"/>
    <col min="10494" max="10494" width="5.140625" style="1165" customWidth="1"/>
    <col min="10495" max="10495" width="18.5703125" style="1165" customWidth="1"/>
    <col min="10496" max="10496" width="14.42578125" style="1165" customWidth="1"/>
    <col min="10497" max="10497" width="11.85546875" style="1165" customWidth="1"/>
    <col min="10498" max="10498" width="19" style="1165" customWidth="1"/>
    <col min="10499" max="10499" width="11.42578125" style="1165" customWidth="1"/>
    <col min="10500" max="10500" width="13.85546875" style="1165" customWidth="1"/>
    <col min="10501" max="10501" width="7.85546875" style="1165" customWidth="1"/>
    <col min="10502" max="10502" width="9.85546875" style="1165" customWidth="1"/>
    <col min="10503" max="10503" width="12.5703125" style="1165" customWidth="1"/>
    <col min="10504" max="10504" width="10.85546875" style="1165" customWidth="1"/>
    <col min="10505" max="10505" width="11.140625" style="1165" customWidth="1"/>
    <col min="10506" max="10506" width="19.5703125" style="1165" customWidth="1"/>
    <col min="10507" max="10748" width="9" style="1165"/>
    <col min="10749" max="10749" width="1" style="1165" customWidth="1"/>
    <col min="10750" max="10750" width="5.140625" style="1165" customWidth="1"/>
    <col min="10751" max="10751" width="18.5703125" style="1165" customWidth="1"/>
    <col min="10752" max="10752" width="14.42578125" style="1165" customWidth="1"/>
    <col min="10753" max="10753" width="11.85546875" style="1165" customWidth="1"/>
    <col min="10754" max="10754" width="19" style="1165" customWidth="1"/>
    <col min="10755" max="10755" width="11.42578125" style="1165" customWidth="1"/>
    <col min="10756" max="10756" width="13.85546875" style="1165" customWidth="1"/>
    <col min="10757" max="10757" width="7.85546875" style="1165" customWidth="1"/>
    <col min="10758" max="10758" width="9.85546875" style="1165" customWidth="1"/>
    <col min="10759" max="10759" width="12.5703125" style="1165" customWidth="1"/>
    <col min="10760" max="10760" width="10.85546875" style="1165" customWidth="1"/>
    <col min="10761" max="10761" width="11.140625" style="1165" customWidth="1"/>
    <col min="10762" max="10762" width="19.5703125" style="1165" customWidth="1"/>
    <col min="10763" max="11004" width="9" style="1165"/>
    <col min="11005" max="11005" width="1" style="1165" customWidth="1"/>
    <col min="11006" max="11006" width="5.140625" style="1165" customWidth="1"/>
    <col min="11007" max="11007" width="18.5703125" style="1165" customWidth="1"/>
    <col min="11008" max="11008" width="14.42578125" style="1165" customWidth="1"/>
    <col min="11009" max="11009" width="11.85546875" style="1165" customWidth="1"/>
    <col min="11010" max="11010" width="19" style="1165" customWidth="1"/>
    <col min="11011" max="11011" width="11.42578125" style="1165" customWidth="1"/>
    <col min="11012" max="11012" width="13.85546875" style="1165" customWidth="1"/>
    <col min="11013" max="11013" width="7.85546875" style="1165" customWidth="1"/>
    <col min="11014" max="11014" width="9.85546875" style="1165" customWidth="1"/>
    <col min="11015" max="11015" width="12.5703125" style="1165" customWidth="1"/>
    <col min="11016" max="11016" width="10.85546875" style="1165" customWidth="1"/>
    <col min="11017" max="11017" width="11.140625" style="1165" customWidth="1"/>
    <col min="11018" max="11018" width="19.5703125" style="1165" customWidth="1"/>
    <col min="11019" max="11260" width="9" style="1165"/>
    <col min="11261" max="11261" width="1" style="1165" customWidth="1"/>
    <col min="11262" max="11262" width="5.140625" style="1165" customWidth="1"/>
    <col min="11263" max="11263" width="18.5703125" style="1165" customWidth="1"/>
    <col min="11264" max="11264" width="14.42578125" style="1165" customWidth="1"/>
    <col min="11265" max="11265" width="11.85546875" style="1165" customWidth="1"/>
    <col min="11266" max="11266" width="19" style="1165" customWidth="1"/>
    <col min="11267" max="11267" width="11.42578125" style="1165" customWidth="1"/>
    <col min="11268" max="11268" width="13.85546875" style="1165" customWidth="1"/>
    <col min="11269" max="11269" width="7.85546875" style="1165" customWidth="1"/>
    <col min="11270" max="11270" width="9.85546875" style="1165" customWidth="1"/>
    <col min="11271" max="11271" width="12.5703125" style="1165" customWidth="1"/>
    <col min="11272" max="11272" width="10.85546875" style="1165" customWidth="1"/>
    <col min="11273" max="11273" width="11.140625" style="1165" customWidth="1"/>
    <col min="11274" max="11274" width="19.5703125" style="1165" customWidth="1"/>
    <col min="11275" max="11516" width="9" style="1165"/>
    <col min="11517" max="11517" width="1" style="1165" customWidth="1"/>
    <col min="11518" max="11518" width="5.140625" style="1165" customWidth="1"/>
    <col min="11519" max="11519" width="18.5703125" style="1165" customWidth="1"/>
    <col min="11520" max="11520" width="14.42578125" style="1165" customWidth="1"/>
    <col min="11521" max="11521" width="11.85546875" style="1165" customWidth="1"/>
    <col min="11522" max="11522" width="19" style="1165" customWidth="1"/>
    <col min="11523" max="11523" width="11.42578125" style="1165" customWidth="1"/>
    <col min="11524" max="11524" width="13.85546875" style="1165" customWidth="1"/>
    <col min="11525" max="11525" width="7.85546875" style="1165" customWidth="1"/>
    <col min="11526" max="11526" width="9.85546875" style="1165" customWidth="1"/>
    <col min="11527" max="11527" width="12.5703125" style="1165" customWidth="1"/>
    <col min="11528" max="11528" width="10.85546875" style="1165" customWidth="1"/>
    <col min="11529" max="11529" width="11.140625" style="1165" customWidth="1"/>
    <col min="11530" max="11530" width="19.5703125" style="1165" customWidth="1"/>
    <col min="11531" max="11772" width="9" style="1165"/>
    <col min="11773" max="11773" width="1" style="1165" customWidth="1"/>
    <col min="11774" max="11774" width="5.140625" style="1165" customWidth="1"/>
    <col min="11775" max="11775" width="18.5703125" style="1165" customWidth="1"/>
    <col min="11776" max="11776" width="14.42578125" style="1165" customWidth="1"/>
    <col min="11777" max="11777" width="11.85546875" style="1165" customWidth="1"/>
    <col min="11778" max="11778" width="19" style="1165" customWidth="1"/>
    <col min="11779" max="11779" width="11.42578125" style="1165" customWidth="1"/>
    <col min="11780" max="11780" width="13.85546875" style="1165" customWidth="1"/>
    <col min="11781" max="11781" width="7.85546875" style="1165" customWidth="1"/>
    <col min="11782" max="11782" width="9.85546875" style="1165" customWidth="1"/>
    <col min="11783" max="11783" width="12.5703125" style="1165" customWidth="1"/>
    <col min="11784" max="11784" width="10.85546875" style="1165" customWidth="1"/>
    <col min="11785" max="11785" width="11.140625" style="1165" customWidth="1"/>
    <col min="11786" max="11786" width="19.5703125" style="1165" customWidth="1"/>
    <col min="11787" max="12028" width="9" style="1165"/>
    <col min="12029" max="12029" width="1" style="1165" customWidth="1"/>
    <col min="12030" max="12030" width="5.140625" style="1165" customWidth="1"/>
    <col min="12031" max="12031" width="18.5703125" style="1165" customWidth="1"/>
    <col min="12032" max="12032" width="14.42578125" style="1165" customWidth="1"/>
    <col min="12033" max="12033" width="11.85546875" style="1165" customWidth="1"/>
    <col min="12034" max="12034" width="19" style="1165" customWidth="1"/>
    <col min="12035" max="12035" width="11.42578125" style="1165" customWidth="1"/>
    <col min="12036" max="12036" width="13.85546875" style="1165" customWidth="1"/>
    <col min="12037" max="12037" width="7.85546875" style="1165" customWidth="1"/>
    <col min="12038" max="12038" width="9.85546875" style="1165" customWidth="1"/>
    <col min="12039" max="12039" width="12.5703125" style="1165" customWidth="1"/>
    <col min="12040" max="12040" width="10.85546875" style="1165" customWidth="1"/>
    <col min="12041" max="12041" width="11.140625" style="1165" customWidth="1"/>
    <col min="12042" max="12042" width="19.5703125" style="1165" customWidth="1"/>
    <col min="12043" max="12284" width="9" style="1165"/>
    <col min="12285" max="12285" width="1" style="1165" customWidth="1"/>
    <col min="12286" max="12286" width="5.140625" style="1165" customWidth="1"/>
    <col min="12287" max="12287" width="18.5703125" style="1165" customWidth="1"/>
    <col min="12288" max="12288" width="14.42578125" style="1165" customWidth="1"/>
    <col min="12289" max="12289" width="11.85546875" style="1165" customWidth="1"/>
    <col min="12290" max="12290" width="19" style="1165" customWidth="1"/>
    <col min="12291" max="12291" width="11.42578125" style="1165" customWidth="1"/>
    <col min="12292" max="12292" width="13.85546875" style="1165" customWidth="1"/>
    <col min="12293" max="12293" width="7.85546875" style="1165" customWidth="1"/>
    <col min="12294" max="12294" width="9.85546875" style="1165" customWidth="1"/>
    <col min="12295" max="12295" width="12.5703125" style="1165" customWidth="1"/>
    <col min="12296" max="12296" width="10.85546875" style="1165" customWidth="1"/>
    <col min="12297" max="12297" width="11.140625" style="1165" customWidth="1"/>
    <col min="12298" max="12298" width="19.5703125" style="1165" customWidth="1"/>
    <col min="12299" max="12540" width="9" style="1165"/>
    <col min="12541" max="12541" width="1" style="1165" customWidth="1"/>
    <col min="12542" max="12542" width="5.140625" style="1165" customWidth="1"/>
    <col min="12543" max="12543" width="18.5703125" style="1165" customWidth="1"/>
    <col min="12544" max="12544" width="14.42578125" style="1165" customWidth="1"/>
    <col min="12545" max="12545" width="11.85546875" style="1165" customWidth="1"/>
    <col min="12546" max="12546" width="19" style="1165" customWidth="1"/>
    <col min="12547" max="12547" width="11.42578125" style="1165" customWidth="1"/>
    <col min="12548" max="12548" width="13.85546875" style="1165" customWidth="1"/>
    <col min="12549" max="12549" width="7.85546875" style="1165" customWidth="1"/>
    <col min="12550" max="12550" width="9.85546875" style="1165" customWidth="1"/>
    <col min="12551" max="12551" width="12.5703125" style="1165" customWidth="1"/>
    <col min="12552" max="12552" width="10.85546875" style="1165" customWidth="1"/>
    <col min="12553" max="12553" width="11.140625" style="1165" customWidth="1"/>
    <col min="12554" max="12554" width="19.5703125" style="1165" customWidth="1"/>
    <col min="12555" max="12796" width="9" style="1165"/>
    <col min="12797" max="12797" width="1" style="1165" customWidth="1"/>
    <col min="12798" max="12798" width="5.140625" style="1165" customWidth="1"/>
    <col min="12799" max="12799" width="18.5703125" style="1165" customWidth="1"/>
    <col min="12800" max="12800" width="14.42578125" style="1165" customWidth="1"/>
    <col min="12801" max="12801" width="11.85546875" style="1165" customWidth="1"/>
    <col min="12802" max="12802" width="19" style="1165" customWidth="1"/>
    <col min="12803" max="12803" width="11.42578125" style="1165" customWidth="1"/>
    <col min="12804" max="12804" width="13.85546875" style="1165" customWidth="1"/>
    <col min="12805" max="12805" width="7.85546875" style="1165" customWidth="1"/>
    <col min="12806" max="12806" width="9.85546875" style="1165" customWidth="1"/>
    <col min="12807" max="12807" width="12.5703125" style="1165" customWidth="1"/>
    <col min="12808" max="12808" width="10.85546875" style="1165" customWidth="1"/>
    <col min="12809" max="12809" width="11.140625" style="1165" customWidth="1"/>
    <col min="12810" max="12810" width="19.5703125" style="1165" customWidth="1"/>
    <col min="12811" max="13052" width="9" style="1165"/>
    <col min="13053" max="13053" width="1" style="1165" customWidth="1"/>
    <col min="13054" max="13054" width="5.140625" style="1165" customWidth="1"/>
    <col min="13055" max="13055" width="18.5703125" style="1165" customWidth="1"/>
    <col min="13056" max="13056" width="14.42578125" style="1165" customWidth="1"/>
    <col min="13057" max="13057" width="11.85546875" style="1165" customWidth="1"/>
    <col min="13058" max="13058" width="19" style="1165" customWidth="1"/>
    <col min="13059" max="13059" width="11.42578125" style="1165" customWidth="1"/>
    <col min="13060" max="13060" width="13.85546875" style="1165" customWidth="1"/>
    <col min="13061" max="13061" width="7.85546875" style="1165" customWidth="1"/>
    <col min="13062" max="13062" width="9.85546875" style="1165" customWidth="1"/>
    <col min="13063" max="13063" width="12.5703125" style="1165" customWidth="1"/>
    <col min="13064" max="13064" width="10.85546875" style="1165" customWidth="1"/>
    <col min="13065" max="13065" width="11.140625" style="1165" customWidth="1"/>
    <col min="13066" max="13066" width="19.5703125" style="1165" customWidth="1"/>
    <col min="13067" max="13308" width="9" style="1165"/>
    <col min="13309" max="13309" width="1" style="1165" customWidth="1"/>
    <col min="13310" max="13310" width="5.140625" style="1165" customWidth="1"/>
    <col min="13311" max="13311" width="18.5703125" style="1165" customWidth="1"/>
    <col min="13312" max="13312" width="14.42578125" style="1165" customWidth="1"/>
    <col min="13313" max="13313" width="11.85546875" style="1165" customWidth="1"/>
    <col min="13314" max="13314" width="19" style="1165" customWidth="1"/>
    <col min="13315" max="13315" width="11.42578125" style="1165" customWidth="1"/>
    <col min="13316" max="13316" width="13.85546875" style="1165" customWidth="1"/>
    <col min="13317" max="13317" width="7.85546875" style="1165" customWidth="1"/>
    <col min="13318" max="13318" width="9.85546875" style="1165" customWidth="1"/>
    <col min="13319" max="13319" width="12.5703125" style="1165" customWidth="1"/>
    <col min="13320" max="13320" width="10.85546875" style="1165" customWidth="1"/>
    <col min="13321" max="13321" width="11.140625" style="1165" customWidth="1"/>
    <col min="13322" max="13322" width="19.5703125" style="1165" customWidth="1"/>
    <col min="13323" max="13564" width="9" style="1165"/>
    <col min="13565" max="13565" width="1" style="1165" customWidth="1"/>
    <col min="13566" max="13566" width="5.140625" style="1165" customWidth="1"/>
    <col min="13567" max="13567" width="18.5703125" style="1165" customWidth="1"/>
    <col min="13568" max="13568" width="14.42578125" style="1165" customWidth="1"/>
    <col min="13569" max="13569" width="11.85546875" style="1165" customWidth="1"/>
    <col min="13570" max="13570" width="19" style="1165" customWidth="1"/>
    <col min="13571" max="13571" width="11.42578125" style="1165" customWidth="1"/>
    <col min="13572" max="13572" width="13.85546875" style="1165" customWidth="1"/>
    <col min="13573" max="13573" width="7.85546875" style="1165" customWidth="1"/>
    <col min="13574" max="13574" width="9.85546875" style="1165" customWidth="1"/>
    <col min="13575" max="13575" width="12.5703125" style="1165" customWidth="1"/>
    <col min="13576" max="13576" width="10.85546875" style="1165" customWidth="1"/>
    <col min="13577" max="13577" width="11.140625" style="1165" customWidth="1"/>
    <col min="13578" max="13578" width="19.5703125" style="1165" customWidth="1"/>
    <col min="13579" max="13820" width="9" style="1165"/>
    <col min="13821" max="13821" width="1" style="1165" customWidth="1"/>
    <col min="13822" max="13822" width="5.140625" style="1165" customWidth="1"/>
    <col min="13823" max="13823" width="18.5703125" style="1165" customWidth="1"/>
    <col min="13824" max="13824" width="14.42578125" style="1165" customWidth="1"/>
    <col min="13825" max="13825" width="11.85546875" style="1165" customWidth="1"/>
    <col min="13826" max="13826" width="19" style="1165" customWidth="1"/>
    <col min="13827" max="13827" width="11.42578125" style="1165" customWidth="1"/>
    <col min="13828" max="13828" width="13.85546875" style="1165" customWidth="1"/>
    <col min="13829" max="13829" width="7.85546875" style="1165" customWidth="1"/>
    <col min="13830" max="13830" width="9.85546875" style="1165" customWidth="1"/>
    <col min="13831" max="13831" width="12.5703125" style="1165" customWidth="1"/>
    <col min="13832" max="13832" width="10.85546875" style="1165" customWidth="1"/>
    <col min="13833" max="13833" width="11.140625" style="1165" customWidth="1"/>
    <col min="13834" max="13834" width="19.5703125" style="1165" customWidth="1"/>
    <col min="13835" max="14076" width="9" style="1165"/>
    <col min="14077" max="14077" width="1" style="1165" customWidth="1"/>
    <col min="14078" max="14078" width="5.140625" style="1165" customWidth="1"/>
    <col min="14079" max="14079" width="18.5703125" style="1165" customWidth="1"/>
    <col min="14080" max="14080" width="14.42578125" style="1165" customWidth="1"/>
    <col min="14081" max="14081" width="11.85546875" style="1165" customWidth="1"/>
    <col min="14082" max="14082" width="19" style="1165" customWidth="1"/>
    <col min="14083" max="14083" width="11.42578125" style="1165" customWidth="1"/>
    <col min="14084" max="14084" width="13.85546875" style="1165" customWidth="1"/>
    <col min="14085" max="14085" width="7.85546875" style="1165" customWidth="1"/>
    <col min="14086" max="14086" width="9.85546875" style="1165" customWidth="1"/>
    <col min="14087" max="14087" width="12.5703125" style="1165" customWidth="1"/>
    <col min="14088" max="14088" width="10.85546875" style="1165" customWidth="1"/>
    <col min="14089" max="14089" width="11.140625" style="1165" customWidth="1"/>
    <col min="14090" max="14090" width="19.5703125" style="1165" customWidth="1"/>
    <col min="14091" max="14332" width="9" style="1165"/>
    <col min="14333" max="14333" width="1" style="1165" customWidth="1"/>
    <col min="14334" max="14334" width="5.140625" style="1165" customWidth="1"/>
    <col min="14335" max="14335" width="18.5703125" style="1165" customWidth="1"/>
    <col min="14336" max="14336" width="14.42578125" style="1165" customWidth="1"/>
    <col min="14337" max="14337" width="11.85546875" style="1165" customWidth="1"/>
    <col min="14338" max="14338" width="19" style="1165" customWidth="1"/>
    <col min="14339" max="14339" width="11.42578125" style="1165" customWidth="1"/>
    <col min="14340" max="14340" width="13.85546875" style="1165" customWidth="1"/>
    <col min="14341" max="14341" width="7.85546875" style="1165" customWidth="1"/>
    <col min="14342" max="14342" width="9.85546875" style="1165" customWidth="1"/>
    <col min="14343" max="14343" width="12.5703125" style="1165" customWidth="1"/>
    <col min="14344" max="14344" width="10.85546875" style="1165" customWidth="1"/>
    <col min="14345" max="14345" width="11.140625" style="1165" customWidth="1"/>
    <col min="14346" max="14346" width="19.5703125" style="1165" customWidth="1"/>
    <col min="14347" max="14588" width="9" style="1165"/>
    <col min="14589" max="14589" width="1" style="1165" customWidth="1"/>
    <col min="14590" max="14590" width="5.140625" style="1165" customWidth="1"/>
    <col min="14591" max="14591" width="18.5703125" style="1165" customWidth="1"/>
    <col min="14592" max="14592" width="14.42578125" style="1165" customWidth="1"/>
    <col min="14593" max="14593" width="11.85546875" style="1165" customWidth="1"/>
    <col min="14594" max="14594" width="19" style="1165" customWidth="1"/>
    <col min="14595" max="14595" width="11.42578125" style="1165" customWidth="1"/>
    <col min="14596" max="14596" width="13.85546875" style="1165" customWidth="1"/>
    <col min="14597" max="14597" width="7.85546875" style="1165" customWidth="1"/>
    <col min="14598" max="14598" width="9.85546875" style="1165" customWidth="1"/>
    <col min="14599" max="14599" width="12.5703125" style="1165" customWidth="1"/>
    <col min="14600" max="14600" width="10.85546875" style="1165" customWidth="1"/>
    <col min="14601" max="14601" width="11.140625" style="1165" customWidth="1"/>
    <col min="14602" max="14602" width="19.5703125" style="1165" customWidth="1"/>
    <col min="14603" max="14844" width="9" style="1165"/>
    <col min="14845" max="14845" width="1" style="1165" customWidth="1"/>
    <col min="14846" max="14846" width="5.140625" style="1165" customWidth="1"/>
    <col min="14847" max="14847" width="18.5703125" style="1165" customWidth="1"/>
    <col min="14848" max="14848" width="14.42578125" style="1165" customWidth="1"/>
    <col min="14849" max="14849" width="11.85546875" style="1165" customWidth="1"/>
    <col min="14850" max="14850" width="19" style="1165" customWidth="1"/>
    <col min="14851" max="14851" width="11.42578125" style="1165" customWidth="1"/>
    <col min="14852" max="14852" width="13.85546875" style="1165" customWidth="1"/>
    <col min="14853" max="14853" width="7.85546875" style="1165" customWidth="1"/>
    <col min="14854" max="14854" width="9.85546875" style="1165" customWidth="1"/>
    <col min="14855" max="14855" width="12.5703125" style="1165" customWidth="1"/>
    <col min="14856" max="14856" width="10.85546875" style="1165" customWidth="1"/>
    <col min="14857" max="14857" width="11.140625" style="1165" customWidth="1"/>
    <col min="14858" max="14858" width="19.5703125" style="1165" customWidth="1"/>
    <col min="14859" max="15100" width="9" style="1165"/>
    <col min="15101" max="15101" width="1" style="1165" customWidth="1"/>
    <col min="15102" max="15102" width="5.140625" style="1165" customWidth="1"/>
    <col min="15103" max="15103" width="18.5703125" style="1165" customWidth="1"/>
    <col min="15104" max="15104" width="14.42578125" style="1165" customWidth="1"/>
    <col min="15105" max="15105" width="11.85546875" style="1165" customWidth="1"/>
    <col min="15106" max="15106" width="19" style="1165" customWidth="1"/>
    <col min="15107" max="15107" width="11.42578125" style="1165" customWidth="1"/>
    <col min="15108" max="15108" width="13.85546875" style="1165" customWidth="1"/>
    <col min="15109" max="15109" width="7.85546875" style="1165" customWidth="1"/>
    <col min="15110" max="15110" width="9.85546875" style="1165" customWidth="1"/>
    <col min="15111" max="15111" width="12.5703125" style="1165" customWidth="1"/>
    <col min="15112" max="15112" width="10.85546875" style="1165" customWidth="1"/>
    <col min="15113" max="15113" width="11.140625" style="1165" customWidth="1"/>
    <col min="15114" max="15114" width="19.5703125" style="1165" customWidth="1"/>
    <col min="15115" max="15356" width="9" style="1165"/>
    <col min="15357" max="15357" width="1" style="1165" customWidth="1"/>
    <col min="15358" max="15358" width="5.140625" style="1165" customWidth="1"/>
    <col min="15359" max="15359" width="18.5703125" style="1165" customWidth="1"/>
    <col min="15360" max="15360" width="14.42578125" style="1165" customWidth="1"/>
    <col min="15361" max="15361" width="11.85546875" style="1165" customWidth="1"/>
    <col min="15362" max="15362" width="19" style="1165" customWidth="1"/>
    <col min="15363" max="15363" width="11.42578125" style="1165" customWidth="1"/>
    <col min="15364" max="15364" width="13.85546875" style="1165" customWidth="1"/>
    <col min="15365" max="15365" width="7.85546875" style="1165" customWidth="1"/>
    <col min="15366" max="15366" width="9.85546875" style="1165" customWidth="1"/>
    <col min="15367" max="15367" width="12.5703125" style="1165" customWidth="1"/>
    <col min="15368" max="15368" width="10.85546875" style="1165" customWidth="1"/>
    <col min="15369" max="15369" width="11.140625" style="1165" customWidth="1"/>
    <col min="15370" max="15370" width="19.5703125" style="1165" customWidth="1"/>
    <col min="15371" max="15612" width="9" style="1165"/>
    <col min="15613" max="15613" width="1" style="1165" customWidth="1"/>
    <col min="15614" max="15614" width="5.140625" style="1165" customWidth="1"/>
    <col min="15615" max="15615" width="18.5703125" style="1165" customWidth="1"/>
    <col min="15616" max="15616" width="14.42578125" style="1165" customWidth="1"/>
    <col min="15617" max="15617" width="11.85546875" style="1165" customWidth="1"/>
    <col min="15618" max="15618" width="19" style="1165" customWidth="1"/>
    <col min="15619" max="15619" width="11.42578125" style="1165" customWidth="1"/>
    <col min="15620" max="15620" width="13.85546875" style="1165" customWidth="1"/>
    <col min="15621" max="15621" width="7.85546875" style="1165" customWidth="1"/>
    <col min="15622" max="15622" width="9.85546875" style="1165" customWidth="1"/>
    <col min="15623" max="15623" width="12.5703125" style="1165" customWidth="1"/>
    <col min="15624" max="15624" width="10.85546875" style="1165" customWidth="1"/>
    <col min="15625" max="15625" width="11.140625" style="1165" customWidth="1"/>
    <col min="15626" max="15626" width="19.5703125" style="1165" customWidth="1"/>
    <col min="15627" max="15868" width="9" style="1165"/>
    <col min="15869" max="15869" width="1" style="1165" customWidth="1"/>
    <col min="15870" max="15870" width="5.140625" style="1165" customWidth="1"/>
    <col min="15871" max="15871" width="18.5703125" style="1165" customWidth="1"/>
    <col min="15872" max="15872" width="14.42578125" style="1165" customWidth="1"/>
    <col min="15873" max="15873" width="11.85546875" style="1165" customWidth="1"/>
    <col min="15874" max="15874" width="19" style="1165" customWidth="1"/>
    <col min="15875" max="15875" width="11.42578125" style="1165" customWidth="1"/>
    <col min="15876" max="15876" width="13.85546875" style="1165" customWidth="1"/>
    <col min="15877" max="15877" width="7.85546875" style="1165" customWidth="1"/>
    <col min="15878" max="15878" width="9.85546875" style="1165" customWidth="1"/>
    <col min="15879" max="15879" width="12.5703125" style="1165" customWidth="1"/>
    <col min="15880" max="15880" width="10.85546875" style="1165" customWidth="1"/>
    <col min="15881" max="15881" width="11.140625" style="1165" customWidth="1"/>
    <col min="15882" max="15882" width="19.5703125" style="1165" customWidth="1"/>
    <col min="15883" max="16124" width="9" style="1165"/>
    <col min="16125" max="16125" width="1" style="1165" customWidth="1"/>
    <col min="16126" max="16126" width="5.140625" style="1165" customWidth="1"/>
    <col min="16127" max="16127" width="18.5703125" style="1165" customWidth="1"/>
    <col min="16128" max="16128" width="14.42578125" style="1165" customWidth="1"/>
    <col min="16129" max="16129" width="11.85546875" style="1165" customWidth="1"/>
    <col min="16130" max="16130" width="19" style="1165" customWidth="1"/>
    <col min="16131" max="16131" width="11.42578125" style="1165" customWidth="1"/>
    <col min="16132" max="16132" width="13.85546875" style="1165" customWidth="1"/>
    <col min="16133" max="16133" width="7.85546875" style="1165" customWidth="1"/>
    <col min="16134" max="16134" width="9.85546875" style="1165" customWidth="1"/>
    <col min="16135" max="16135" width="12.5703125" style="1165" customWidth="1"/>
    <col min="16136" max="16136" width="10.85546875" style="1165" customWidth="1"/>
    <col min="16137" max="16137" width="11.140625" style="1165" customWidth="1"/>
    <col min="16138" max="16138" width="19.5703125" style="1165" customWidth="1"/>
    <col min="16139" max="16380" width="9" style="1165"/>
    <col min="16381" max="16384" width="9.140625" style="1165" customWidth="1"/>
  </cols>
  <sheetData>
    <row r="1" spans="2:18">
      <c r="B1" s="1906" t="s">
        <v>151</v>
      </c>
      <c r="C1" s="1906"/>
      <c r="D1" s="1906"/>
      <c r="E1" s="1906"/>
      <c r="F1" s="1906"/>
      <c r="G1" s="1906"/>
      <c r="H1" s="1906"/>
      <c r="I1" s="1906"/>
      <c r="J1" s="1906"/>
      <c r="K1" s="1906"/>
      <c r="L1" s="1906"/>
      <c r="M1" s="1906"/>
      <c r="N1" s="1906"/>
    </row>
    <row r="2" spans="2:18">
      <c r="B2" s="1906" t="s">
        <v>1</v>
      </c>
      <c r="C2" s="1906"/>
      <c r="D2" s="1906"/>
      <c r="E2" s="1906"/>
      <c r="F2" s="1906"/>
      <c r="G2" s="1906"/>
      <c r="H2" s="1906"/>
      <c r="I2" s="1906"/>
      <c r="J2" s="1906"/>
      <c r="K2" s="1906"/>
      <c r="L2" s="1906"/>
      <c r="M2" s="1906"/>
      <c r="N2" s="1906"/>
    </row>
    <row r="3" spans="2:18">
      <c r="B3" s="1906" t="s">
        <v>2</v>
      </c>
      <c r="C3" s="1906"/>
      <c r="D3" s="1906"/>
      <c r="E3" s="1906"/>
      <c r="F3" s="1906"/>
      <c r="G3" s="1906"/>
      <c r="H3" s="1906"/>
      <c r="I3" s="1906"/>
      <c r="J3" s="1906"/>
      <c r="K3" s="1906"/>
      <c r="L3" s="1906"/>
      <c r="M3" s="1906"/>
      <c r="N3" s="1906"/>
    </row>
    <row r="4" spans="2:18">
      <c r="B4" s="1906" t="s">
        <v>1928</v>
      </c>
      <c r="C4" s="1906"/>
      <c r="D4" s="1906"/>
      <c r="E4" s="1906"/>
      <c r="F4" s="1906"/>
      <c r="G4" s="1906"/>
      <c r="H4" s="1906"/>
      <c r="I4" s="1906"/>
      <c r="J4" s="1906"/>
      <c r="K4" s="1906"/>
      <c r="L4" s="1906"/>
      <c r="M4" s="1906"/>
      <c r="N4" s="1906"/>
    </row>
    <row r="6" spans="2:18">
      <c r="B6" s="1166" t="s">
        <v>3</v>
      </c>
      <c r="C6" s="1167"/>
      <c r="D6" s="1167"/>
      <c r="E6" s="1167"/>
      <c r="F6" s="1168"/>
      <c r="G6" s="1169"/>
      <c r="H6" s="1166" t="s">
        <v>4</v>
      </c>
      <c r="I6" s="1167"/>
      <c r="J6" s="1167"/>
      <c r="K6" s="1167" t="s">
        <v>5</v>
      </c>
      <c r="L6" s="1166"/>
      <c r="M6" s="1167"/>
      <c r="N6" s="1169"/>
    </row>
    <row r="7" spans="2:18" ht="14.25" customHeight="1">
      <c r="B7" s="1911" t="s">
        <v>6</v>
      </c>
      <c r="C7" s="1912"/>
      <c r="D7" s="1912"/>
      <c r="E7" s="1912"/>
      <c r="F7" s="1912"/>
      <c r="G7" s="1913"/>
      <c r="H7" s="1170" t="s">
        <v>7</v>
      </c>
      <c r="I7" s="1171"/>
      <c r="J7" s="1171"/>
      <c r="K7" s="1171"/>
      <c r="L7" s="1170"/>
      <c r="M7" s="1171"/>
      <c r="N7" s="1172"/>
    </row>
    <row r="8" spans="2:18">
      <c r="B8" s="1911"/>
      <c r="C8" s="1912"/>
      <c r="D8" s="1912"/>
      <c r="E8" s="1912"/>
      <c r="F8" s="1912"/>
      <c r="G8" s="1913"/>
      <c r="I8" s="1171"/>
      <c r="J8" s="1171"/>
      <c r="K8" s="1171" t="s">
        <v>8</v>
      </c>
      <c r="L8" s="1170"/>
      <c r="M8" s="1171"/>
      <c r="N8" s="1172"/>
    </row>
    <row r="9" spans="2:18">
      <c r="B9" s="1173"/>
      <c r="C9" s="1174"/>
      <c r="D9" s="1174"/>
      <c r="E9" s="1174"/>
      <c r="F9" s="1175"/>
      <c r="G9" s="1176"/>
      <c r="H9" s="1173"/>
      <c r="I9" s="1174"/>
      <c r="J9" s="1174"/>
      <c r="K9" s="1174"/>
      <c r="L9" s="1173"/>
      <c r="M9" s="1174"/>
      <c r="N9" s="1176"/>
    </row>
    <row r="10" spans="2:18" ht="14.25" customHeight="1">
      <c r="B10" s="1920" t="s">
        <v>9</v>
      </c>
      <c r="C10" s="1921"/>
      <c r="D10" s="1177" t="s">
        <v>10</v>
      </c>
      <c r="E10" s="1924" t="s">
        <v>11</v>
      </c>
      <c r="F10" s="1925"/>
      <c r="G10" s="1926"/>
      <c r="H10" s="1178" t="s">
        <v>12</v>
      </c>
      <c r="I10" s="1930" t="s">
        <v>13</v>
      </c>
      <c r="J10" s="1931"/>
      <c r="K10" s="1932"/>
      <c r="L10" s="1930" t="s">
        <v>14</v>
      </c>
      <c r="M10" s="1931"/>
      <c r="N10" s="1932"/>
    </row>
    <row r="11" spans="2:18" ht="12.75" customHeight="1">
      <c r="B11" s="1922"/>
      <c r="C11" s="1923"/>
      <c r="D11" s="1179" t="s">
        <v>15</v>
      </c>
      <c r="E11" s="1927"/>
      <c r="F11" s="1928"/>
      <c r="G11" s="1929"/>
      <c r="H11" s="1180" t="s">
        <v>16</v>
      </c>
      <c r="I11" s="1933" t="s">
        <v>17</v>
      </c>
      <c r="J11" s="1934"/>
      <c r="K11" s="1911" t="s">
        <v>18</v>
      </c>
      <c r="L11" s="1180" t="s">
        <v>19</v>
      </c>
      <c r="M11" s="1180" t="s">
        <v>20</v>
      </c>
      <c r="N11" s="1914" t="s">
        <v>18</v>
      </c>
    </row>
    <row r="12" spans="2:18">
      <c r="B12" s="1922"/>
      <c r="C12" s="1923"/>
      <c r="D12" s="1180"/>
      <c r="E12" s="1180" t="s">
        <v>21</v>
      </c>
      <c r="F12" s="1181" t="s">
        <v>22</v>
      </c>
      <c r="G12" s="1182" t="s">
        <v>23</v>
      </c>
      <c r="H12" s="1180" t="s">
        <v>24</v>
      </c>
      <c r="I12" s="1916" t="s">
        <v>25</v>
      </c>
      <c r="J12" s="1917"/>
      <c r="K12" s="1911"/>
      <c r="L12" s="1180" t="s">
        <v>26</v>
      </c>
      <c r="M12" s="1180" t="s">
        <v>27</v>
      </c>
      <c r="N12" s="1915"/>
    </row>
    <row r="13" spans="2:18">
      <c r="B13" s="1922"/>
      <c r="C13" s="1923"/>
      <c r="D13" s="1180"/>
      <c r="E13" s="1180"/>
      <c r="F13" s="1181"/>
      <c r="G13" s="1182"/>
      <c r="H13" s="1180" t="s">
        <v>28</v>
      </c>
      <c r="I13" s="1180" t="s">
        <v>29</v>
      </c>
      <c r="J13" s="1180" t="s">
        <v>30</v>
      </c>
      <c r="K13" s="1183"/>
      <c r="L13" s="1180" t="s">
        <v>31</v>
      </c>
      <c r="M13" s="1180" t="s">
        <v>32</v>
      </c>
      <c r="N13" s="1915"/>
    </row>
    <row r="14" spans="2:18">
      <c r="B14" s="1922"/>
      <c r="C14" s="1923"/>
      <c r="D14" s="1180"/>
      <c r="E14" s="1179" t="s">
        <v>33</v>
      </c>
      <c r="F14" s="1184" t="s">
        <v>33</v>
      </c>
      <c r="G14" s="1185" t="s">
        <v>33</v>
      </c>
      <c r="H14" s="1170"/>
      <c r="I14" s="1170"/>
      <c r="J14" s="1170"/>
      <c r="K14" s="1180"/>
      <c r="L14" s="1170"/>
      <c r="M14" s="1170"/>
      <c r="N14" s="1182"/>
    </row>
    <row r="15" spans="2:18" ht="13.5" customHeight="1">
      <c r="B15" s="1918" t="s">
        <v>34</v>
      </c>
      <c r="C15" s="1919"/>
      <c r="D15" s="1186" t="s">
        <v>35</v>
      </c>
      <c r="E15" s="1186" t="s">
        <v>36</v>
      </c>
      <c r="F15" s="1187" t="s">
        <v>37</v>
      </c>
      <c r="G15" s="1186" t="s">
        <v>38</v>
      </c>
      <c r="H15" s="1186" t="s">
        <v>39</v>
      </c>
      <c r="I15" s="1186" t="s">
        <v>40</v>
      </c>
      <c r="J15" s="1186" t="s">
        <v>41</v>
      </c>
      <c r="K15" s="1186" t="s">
        <v>42</v>
      </c>
      <c r="L15" s="1186" t="s">
        <v>43</v>
      </c>
      <c r="M15" s="1186" t="s">
        <v>44</v>
      </c>
      <c r="N15" s="1188" t="s">
        <v>45</v>
      </c>
    </row>
    <row r="16" spans="2:18" s="1200" customFormat="1" ht="21" customHeight="1">
      <c r="B16" s="1189">
        <v>1</v>
      </c>
      <c r="C16" s="1190" t="s">
        <v>2688</v>
      </c>
      <c r="D16" s="1191" t="s">
        <v>163</v>
      </c>
      <c r="E16" s="1192">
        <v>20342</v>
      </c>
      <c r="F16" s="1193">
        <v>27961</v>
      </c>
      <c r="G16" s="1193" t="s">
        <v>2689</v>
      </c>
      <c r="H16" s="1194">
        <v>92108</v>
      </c>
      <c r="I16" s="1195">
        <v>7.7080000000000002</v>
      </c>
      <c r="J16" s="1195">
        <v>454.661</v>
      </c>
      <c r="K16" s="1196">
        <f>SUM(I16:J16)*H16*0.0481927</f>
        <v>2052425.1101142806</v>
      </c>
      <c r="L16" s="1197">
        <v>44</v>
      </c>
      <c r="M16" s="1197">
        <v>63</v>
      </c>
      <c r="N16" s="1198">
        <f>SUM(H16*M16)</f>
        <v>5802804</v>
      </c>
      <c r="O16" s="1199"/>
      <c r="P16" s="1200" t="s">
        <v>2690</v>
      </c>
      <c r="Q16" s="1200" t="s">
        <v>2691</v>
      </c>
      <c r="R16" s="1200">
        <v>20</v>
      </c>
    </row>
    <row r="17" spans="2:18" s="1200" customFormat="1" ht="21" customHeight="1">
      <c r="B17" s="1189">
        <v>2</v>
      </c>
      <c r="C17" s="1190" t="s">
        <v>2692</v>
      </c>
      <c r="D17" s="1191" t="s">
        <v>555</v>
      </c>
      <c r="E17" s="1192">
        <v>20225</v>
      </c>
      <c r="F17" s="1193">
        <v>35824</v>
      </c>
      <c r="G17" s="1193" t="s">
        <v>2693</v>
      </c>
      <c r="H17" s="1194">
        <v>11914</v>
      </c>
      <c r="I17" s="1195">
        <v>8.125</v>
      </c>
      <c r="J17" s="1195">
        <v>215.125</v>
      </c>
      <c r="K17" s="1196">
        <f>SUM(I17:J17)*H17*0.0481927</f>
        <v>128182.96755634999</v>
      </c>
      <c r="L17" s="1197">
        <v>22</v>
      </c>
      <c r="M17" s="1197">
        <v>23</v>
      </c>
      <c r="N17" s="1198">
        <f>SUM(H17*M17)</f>
        <v>274022</v>
      </c>
      <c r="O17" s="1199"/>
      <c r="P17" s="1200" t="s">
        <v>2694</v>
      </c>
      <c r="Q17" s="1200" t="s">
        <v>2695</v>
      </c>
      <c r="R17" s="1200">
        <v>15</v>
      </c>
    </row>
    <row r="18" spans="2:18" s="1200" customFormat="1" ht="21" customHeight="1">
      <c r="B18" s="1189">
        <v>3</v>
      </c>
      <c r="C18" s="1190" t="s">
        <v>2696</v>
      </c>
      <c r="D18" s="1191" t="s">
        <v>2697</v>
      </c>
      <c r="E18" s="1192">
        <v>20261</v>
      </c>
      <c r="F18" s="1193">
        <v>30179</v>
      </c>
      <c r="G18" s="1193" t="s">
        <v>2698</v>
      </c>
      <c r="H18" s="1194">
        <v>10510</v>
      </c>
      <c r="I18" s="1195">
        <v>3.669</v>
      </c>
      <c r="J18" s="1195">
        <v>386.66699999999997</v>
      </c>
      <c r="K18" s="1196">
        <f>SUM(I18:J18)*H18*0.0481927</f>
        <v>197707.24380307196</v>
      </c>
      <c r="L18" s="1197">
        <v>37</v>
      </c>
      <c r="M18" s="1197">
        <v>49</v>
      </c>
      <c r="N18" s="1198">
        <f>SUM(H18*M18)</f>
        <v>514990</v>
      </c>
      <c r="O18" s="1199"/>
      <c r="P18" s="1200" t="s">
        <v>2699</v>
      </c>
      <c r="Q18" s="1200" t="s">
        <v>2700</v>
      </c>
      <c r="R18" s="1200">
        <v>28</v>
      </c>
    </row>
    <row r="19" spans="2:18" s="1200" customFormat="1" ht="21" customHeight="1">
      <c r="B19" s="1189">
        <v>4</v>
      </c>
      <c r="C19" s="1190" t="s">
        <v>2701</v>
      </c>
      <c r="D19" s="1191" t="s">
        <v>2702</v>
      </c>
      <c r="E19" s="1192">
        <v>20440</v>
      </c>
      <c r="F19" s="1193">
        <v>33488</v>
      </c>
      <c r="G19" s="1193" t="s">
        <v>2703</v>
      </c>
      <c r="H19" s="1194">
        <v>58717</v>
      </c>
      <c r="I19" s="1195">
        <v>50.231999999999999</v>
      </c>
      <c r="J19" s="1195">
        <v>153.75</v>
      </c>
      <c r="K19" s="1196">
        <f>SUM(I19:J19)*H19*0.0481927</f>
        <v>577214.14108981378</v>
      </c>
      <c r="L19" s="1197">
        <v>29</v>
      </c>
      <c r="M19" s="1197">
        <v>33.5</v>
      </c>
      <c r="N19" s="1198">
        <f>SUM(H19*M19)</f>
        <v>1967019.5</v>
      </c>
      <c r="O19" s="1199"/>
      <c r="R19" s="1200">
        <f>SUM(R16:R18)</f>
        <v>63</v>
      </c>
    </row>
    <row r="20" spans="2:18" s="1200" customFormat="1" ht="21" customHeight="1">
      <c r="B20" s="1189">
        <v>5</v>
      </c>
      <c r="C20" s="1190" t="s">
        <v>2704</v>
      </c>
      <c r="D20" s="1191" t="s">
        <v>651</v>
      </c>
      <c r="E20" s="1192">
        <v>20398</v>
      </c>
      <c r="F20" s="1193">
        <v>30515</v>
      </c>
      <c r="G20" s="1193" t="s">
        <v>2705</v>
      </c>
      <c r="H20" s="1194">
        <v>47037</v>
      </c>
      <c r="I20" s="1195">
        <v>12.387</v>
      </c>
      <c r="J20" s="1195">
        <v>179.25</v>
      </c>
      <c r="K20" s="1196">
        <f>SUM(I20:J20)*H20*0.0481927</f>
        <v>434410.42280994629</v>
      </c>
      <c r="L20" s="1197">
        <v>37</v>
      </c>
      <c r="M20" s="1197">
        <v>49</v>
      </c>
      <c r="N20" s="1198">
        <f>SUM(H20*M20)</f>
        <v>2304813</v>
      </c>
      <c r="O20" s="1199"/>
    </row>
    <row r="21" spans="2:18" s="1200" customFormat="1" ht="21" customHeight="1">
      <c r="B21" s="1189"/>
      <c r="C21" s="1190"/>
      <c r="D21" s="1191"/>
      <c r="E21" s="1192"/>
      <c r="F21" s="1193"/>
      <c r="G21" s="1193"/>
      <c r="H21" s="1194"/>
      <c r="I21" s="1195"/>
      <c r="J21" s="1195"/>
      <c r="K21" s="1196"/>
      <c r="L21" s="1197"/>
      <c r="M21" s="1197"/>
      <c r="N21" s="1198"/>
      <c r="O21" s="1199"/>
    </row>
    <row r="22" spans="2:18" s="1200" customFormat="1" ht="21" customHeight="1">
      <c r="B22" s="1189">
        <v>6</v>
      </c>
      <c r="C22" s="1190" t="s">
        <v>2706</v>
      </c>
      <c r="D22" s="1191" t="s">
        <v>550</v>
      </c>
      <c r="E22" s="1192">
        <v>20450</v>
      </c>
      <c r="F22" s="1193">
        <v>35251</v>
      </c>
      <c r="G22" s="1193" t="s">
        <v>2707</v>
      </c>
      <c r="H22" s="1194">
        <v>24224</v>
      </c>
      <c r="I22" s="1195"/>
      <c r="J22" s="1195"/>
      <c r="K22" s="1196">
        <f t="shared" ref="K22:K31" si="0">SUM(I22:J22)*H22*0.0481927</f>
        <v>0</v>
      </c>
      <c r="L22" s="1197">
        <v>24</v>
      </c>
      <c r="M22" s="1197">
        <v>26</v>
      </c>
      <c r="N22" s="1198">
        <f t="shared" ref="N22:N31" si="1">SUM(H22*M22)</f>
        <v>629824</v>
      </c>
      <c r="O22" s="1199"/>
    </row>
    <row r="23" spans="2:18" s="1200" customFormat="1" ht="21" customHeight="1">
      <c r="B23" s="1189">
        <v>7</v>
      </c>
      <c r="C23" s="1190" t="s">
        <v>2708</v>
      </c>
      <c r="D23" s="1191" t="s">
        <v>546</v>
      </c>
      <c r="E23" s="1192">
        <v>20197</v>
      </c>
      <c r="F23" s="1193">
        <v>30567</v>
      </c>
      <c r="G23" s="1193" t="s">
        <v>2709</v>
      </c>
      <c r="H23" s="1194">
        <v>38085</v>
      </c>
      <c r="I23" s="1195"/>
      <c r="J23" s="1195"/>
      <c r="K23" s="1196">
        <f t="shared" si="0"/>
        <v>0</v>
      </c>
      <c r="L23" s="1197">
        <v>36</v>
      </c>
      <c r="M23" s="1197">
        <v>47</v>
      </c>
      <c r="N23" s="1198">
        <f t="shared" si="1"/>
        <v>1789995</v>
      </c>
      <c r="O23" s="1199"/>
    </row>
    <row r="24" spans="2:18" s="1200" customFormat="1" ht="21" customHeight="1">
      <c r="B24" s="1189">
        <v>8</v>
      </c>
      <c r="C24" s="1190" t="s">
        <v>2710</v>
      </c>
      <c r="D24" s="1191" t="s">
        <v>563</v>
      </c>
      <c r="E24" s="1192">
        <v>20105</v>
      </c>
      <c r="F24" s="1193">
        <v>29808</v>
      </c>
      <c r="G24" s="1193" t="s">
        <v>2711</v>
      </c>
      <c r="H24" s="1194">
        <v>42099</v>
      </c>
      <c r="I24" s="1195"/>
      <c r="J24" s="1195"/>
      <c r="K24" s="1196">
        <f t="shared" si="0"/>
        <v>0</v>
      </c>
      <c r="L24" s="1197">
        <v>38</v>
      </c>
      <c r="M24" s="1197">
        <v>51</v>
      </c>
      <c r="N24" s="1198">
        <f t="shared" si="1"/>
        <v>2147049</v>
      </c>
      <c r="O24" s="1199"/>
    </row>
    <row r="25" spans="2:18" s="1200" customFormat="1" ht="21" customHeight="1">
      <c r="B25" s="1189">
        <v>9</v>
      </c>
      <c r="C25" s="1190" t="s">
        <v>2712</v>
      </c>
      <c r="D25" s="1191" t="s">
        <v>550</v>
      </c>
      <c r="E25" s="1192">
        <v>20277</v>
      </c>
      <c r="F25" s="1193">
        <v>30141</v>
      </c>
      <c r="G25" s="1193" t="s">
        <v>2713</v>
      </c>
      <c r="H25" s="1194">
        <v>24224</v>
      </c>
      <c r="I25" s="1195"/>
      <c r="J25" s="1195"/>
      <c r="K25" s="1196">
        <f t="shared" si="0"/>
        <v>0</v>
      </c>
      <c r="L25" s="1197">
        <v>37</v>
      </c>
      <c r="M25" s="1197">
        <v>49</v>
      </c>
      <c r="N25" s="1198">
        <f t="shared" si="1"/>
        <v>1186976</v>
      </c>
      <c r="O25" s="1199"/>
    </row>
    <row r="26" spans="2:18" s="1200" customFormat="1" ht="21" customHeight="1">
      <c r="B26" s="1189">
        <v>10</v>
      </c>
      <c r="C26" s="1190" t="s">
        <v>2714</v>
      </c>
      <c r="D26" s="1191" t="s">
        <v>550</v>
      </c>
      <c r="E26" s="1192">
        <v>20220</v>
      </c>
      <c r="F26" s="1193">
        <v>32359</v>
      </c>
      <c r="G26" s="1193" t="s">
        <v>2715</v>
      </c>
      <c r="H26" s="1194">
        <v>24224</v>
      </c>
      <c r="I26" s="1195"/>
      <c r="J26" s="1195"/>
      <c r="K26" s="1196">
        <f t="shared" si="0"/>
        <v>0</v>
      </c>
      <c r="L26" s="1197">
        <v>31</v>
      </c>
      <c r="M26" s="1197">
        <v>37</v>
      </c>
      <c r="N26" s="1198">
        <f t="shared" si="1"/>
        <v>896288</v>
      </c>
      <c r="O26" s="1199"/>
    </row>
    <row r="27" spans="2:18" s="1200" customFormat="1" ht="21" customHeight="1">
      <c r="B27" s="1189">
        <v>11</v>
      </c>
      <c r="C27" s="1190" t="s">
        <v>2716</v>
      </c>
      <c r="D27" s="1191" t="s">
        <v>550</v>
      </c>
      <c r="E27" s="1192">
        <v>20180</v>
      </c>
      <c r="F27" s="1193">
        <v>37418</v>
      </c>
      <c r="G27" s="1193" t="s">
        <v>2717</v>
      </c>
      <c r="H27" s="1194">
        <v>24224</v>
      </c>
      <c r="I27" s="1195"/>
      <c r="J27" s="1195"/>
      <c r="K27" s="1196">
        <f t="shared" si="0"/>
        <v>0</v>
      </c>
      <c r="L27" s="1197">
        <v>17</v>
      </c>
      <c r="M27" s="1197">
        <v>17</v>
      </c>
      <c r="N27" s="1198">
        <f t="shared" si="1"/>
        <v>411808</v>
      </c>
      <c r="O27" s="1199"/>
    </row>
    <row r="28" spans="2:18" s="1200" customFormat="1" ht="21" customHeight="1">
      <c r="B28" s="1189">
        <v>12</v>
      </c>
      <c r="C28" s="1190" t="s">
        <v>2718</v>
      </c>
      <c r="D28" s="1191" t="s">
        <v>550</v>
      </c>
      <c r="E28" s="1192">
        <v>20287</v>
      </c>
      <c r="F28" s="1193">
        <v>36112</v>
      </c>
      <c r="G28" s="1193" t="s">
        <v>2719</v>
      </c>
      <c r="H28" s="1194">
        <v>24224</v>
      </c>
      <c r="I28" s="1195"/>
      <c r="J28" s="1195"/>
      <c r="K28" s="1196">
        <f t="shared" si="0"/>
        <v>0</v>
      </c>
      <c r="L28" s="1197">
        <v>21</v>
      </c>
      <c r="M28" s="1197">
        <v>21.5</v>
      </c>
      <c r="N28" s="1198">
        <f t="shared" si="1"/>
        <v>520816</v>
      </c>
      <c r="O28" s="1199"/>
    </row>
    <row r="29" spans="2:18" s="1200" customFormat="1" ht="21" customHeight="1">
      <c r="B29" s="1189">
        <v>13</v>
      </c>
      <c r="C29" s="1190" t="s">
        <v>2720</v>
      </c>
      <c r="D29" s="1191" t="s">
        <v>546</v>
      </c>
      <c r="E29" s="1192">
        <v>20097</v>
      </c>
      <c r="F29" s="1193">
        <v>33451</v>
      </c>
      <c r="G29" s="1193" t="s">
        <v>2721</v>
      </c>
      <c r="H29" s="1194">
        <v>38085</v>
      </c>
      <c r="I29" s="1195"/>
      <c r="J29" s="1195"/>
      <c r="K29" s="1196">
        <f t="shared" si="0"/>
        <v>0</v>
      </c>
      <c r="L29" s="1197">
        <v>28</v>
      </c>
      <c r="M29" s="1197">
        <v>32</v>
      </c>
      <c r="N29" s="1198">
        <f t="shared" si="1"/>
        <v>1218720</v>
      </c>
      <c r="O29" s="1199"/>
    </row>
    <row r="30" spans="2:18" s="1200" customFormat="1" ht="21" customHeight="1">
      <c r="B30" s="1189">
        <v>14</v>
      </c>
      <c r="C30" s="1190" t="s">
        <v>2722</v>
      </c>
      <c r="D30" s="1191" t="s">
        <v>550</v>
      </c>
      <c r="E30" s="1192">
        <v>20207</v>
      </c>
      <c r="F30" s="1193">
        <v>32455</v>
      </c>
      <c r="G30" s="1193" t="s">
        <v>2723</v>
      </c>
      <c r="H30" s="1194">
        <v>24224</v>
      </c>
      <c r="I30" s="1195"/>
      <c r="J30" s="1195"/>
      <c r="K30" s="1196">
        <f t="shared" si="0"/>
        <v>0</v>
      </c>
      <c r="L30" s="1197">
        <v>31</v>
      </c>
      <c r="M30" s="1197">
        <v>37</v>
      </c>
      <c r="N30" s="1198">
        <f t="shared" si="1"/>
        <v>896288</v>
      </c>
      <c r="O30" s="1199"/>
    </row>
    <row r="31" spans="2:18" s="1200" customFormat="1" ht="28.15" customHeight="1" thickBot="1">
      <c r="B31" s="1189">
        <v>15</v>
      </c>
      <c r="C31" s="1190" t="s">
        <v>2724</v>
      </c>
      <c r="D31" s="1191" t="s">
        <v>550</v>
      </c>
      <c r="E31" s="1192">
        <v>20195</v>
      </c>
      <c r="F31" s="1193">
        <v>30498</v>
      </c>
      <c r="G31" s="1193" t="s">
        <v>2725</v>
      </c>
      <c r="H31" s="1194">
        <v>24224</v>
      </c>
      <c r="I31" s="1195"/>
      <c r="J31" s="1195"/>
      <c r="K31" s="1196">
        <f t="shared" si="0"/>
        <v>0</v>
      </c>
      <c r="L31" s="1197">
        <v>36</v>
      </c>
      <c r="M31" s="1197">
        <v>47</v>
      </c>
      <c r="N31" s="1198">
        <f t="shared" si="1"/>
        <v>1138528</v>
      </c>
      <c r="O31" s="1199"/>
    </row>
    <row r="32" spans="2:18" s="1200" customFormat="1" ht="28.15" customHeight="1" thickTop="1" thickBot="1">
      <c r="B32" s="1201"/>
      <c r="C32" s="1202" t="s">
        <v>50</v>
      </c>
      <c r="D32" s="1203"/>
      <c r="E32" s="1203"/>
      <c r="F32" s="1204"/>
      <c r="G32" s="1203"/>
      <c r="H32" s="1205">
        <f>SUM(H16:H31)</f>
        <v>508123</v>
      </c>
      <c r="I32" s="1203"/>
      <c r="J32" s="1203"/>
      <c r="K32" s="1205">
        <f>SUM(K16:K31)</f>
        <v>3389939.8853734625</v>
      </c>
      <c r="L32" s="1206"/>
      <c r="M32" s="1206"/>
      <c r="N32" s="1205">
        <f>SUM(N16:N31)</f>
        <v>21699940.5</v>
      </c>
      <c r="O32" s="1199"/>
    </row>
    <row r="33" spans="1:14" s="1165" customFormat="1" ht="21" customHeight="1" thickTop="1">
      <c r="B33" s="1171"/>
      <c r="C33" s="1207"/>
      <c r="D33" s="1208"/>
      <c r="E33" s="1208"/>
      <c r="F33" s="1209"/>
      <c r="G33" s="1208"/>
      <c r="H33" s="1210"/>
      <c r="I33" s="1208"/>
      <c r="J33" s="1208"/>
      <c r="K33" s="1211"/>
      <c r="L33" s="1171"/>
      <c r="M33" s="1171"/>
      <c r="N33" s="1212"/>
    </row>
    <row r="34" spans="1:14" s="1165" customFormat="1" ht="21" customHeight="1">
      <c r="B34" s="1208" t="s">
        <v>51</v>
      </c>
      <c r="C34" s="1213"/>
      <c r="F34" s="1907" t="s">
        <v>740</v>
      </c>
      <c r="G34" s="1907"/>
      <c r="H34" s="1214"/>
      <c r="I34" s="1215" t="s">
        <v>164</v>
      </c>
      <c r="J34" s="1208"/>
      <c r="L34" s="1216"/>
      <c r="M34" s="1208" t="s">
        <v>52</v>
      </c>
    </row>
    <row r="35" spans="1:14" s="1165" customFormat="1" ht="21" customHeight="1">
      <c r="A35" s="1208"/>
      <c r="C35" s="1217"/>
      <c r="F35" s="1214"/>
      <c r="G35" s="1214"/>
      <c r="H35" s="1214"/>
      <c r="I35" s="1208"/>
      <c r="J35" s="1208"/>
      <c r="L35" s="1216"/>
      <c r="M35" s="1208"/>
    </row>
    <row r="36" spans="1:14" s="1165" customFormat="1" ht="21" customHeight="1">
      <c r="A36" s="1171"/>
      <c r="B36" s="1208"/>
      <c r="C36" s="1217"/>
      <c r="F36" s="1214"/>
      <c r="G36" s="1214"/>
      <c r="H36" s="1214"/>
      <c r="I36" s="1208"/>
      <c r="J36" s="1208"/>
      <c r="K36" s="1208"/>
      <c r="L36" s="1216"/>
      <c r="M36" s="1208"/>
    </row>
    <row r="37" spans="1:14" s="1165" customFormat="1" ht="21" customHeight="1">
      <c r="A37" s="1906" t="s">
        <v>725</v>
      </c>
      <c r="B37" s="1906"/>
      <c r="C37" s="1908"/>
      <c r="F37" s="1218" t="s">
        <v>726</v>
      </c>
      <c r="G37" s="1218"/>
      <c r="H37" s="1218"/>
      <c r="I37" s="1219"/>
      <c r="J37" s="1906" t="s">
        <v>2726</v>
      </c>
      <c r="K37" s="1906"/>
      <c r="L37" s="1906"/>
      <c r="M37" s="1220"/>
    </row>
    <row r="38" spans="1:14" s="1165" customFormat="1" ht="21" customHeight="1">
      <c r="A38" s="1909" t="s">
        <v>2727</v>
      </c>
      <c r="B38" s="1909"/>
      <c r="C38" s="1910"/>
      <c r="F38" s="1221" t="s">
        <v>90</v>
      </c>
      <c r="G38" s="1221"/>
      <c r="H38" s="1221"/>
      <c r="I38" s="1222"/>
      <c r="J38" s="1909" t="s">
        <v>163</v>
      </c>
      <c r="K38" s="1909"/>
      <c r="L38" s="1909"/>
      <c r="M38" s="1223"/>
    </row>
    <row r="39" spans="1:14" s="1165" customFormat="1" ht="15.75" customHeight="1">
      <c r="C39" s="1213"/>
      <c r="D39" s="1218"/>
      <c r="E39" s="1218"/>
      <c r="F39" s="1218"/>
      <c r="G39" s="1224"/>
      <c r="J39" s="1225"/>
      <c r="K39" s="1225"/>
      <c r="L39" s="1223"/>
    </row>
    <row r="40" spans="1:14" s="1165" customFormat="1" ht="21" customHeight="1">
      <c r="D40" s="908"/>
      <c r="E40" s="908"/>
      <c r="F40" s="1226"/>
      <c r="G40" s="908"/>
      <c r="H40" s="908"/>
      <c r="I40" s="908"/>
      <c r="J40" s="908"/>
    </row>
    <row r="41" spans="1:14" s="1165" customFormat="1" ht="21" customHeight="1">
      <c r="D41" s="908"/>
      <c r="E41" s="908"/>
      <c r="F41" s="1226"/>
      <c r="G41" s="908"/>
      <c r="H41" s="908"/>
      <c r="I41" s="908"/>
      <c r="J41" s="908"/>
    </row>
    <row r="42" spans="1:14" s="1165" customFormat="1" ht="14.25" customHeight="1">
      <c r="D42" s="908"/>
      <c r="E42" s="908"/>
      <c r="F42" s="1226"/>
      <c r="G42" s="908"/>
      <c r="H42" s="908"/>
      <c r="I42" s="908"/>
      <c r="J42" s="908"/>
    </row>
    <row r="43" spans="1:14" s="1165" customFormat="1" ht="21" customHeight="1">
      <c r="D43" s="908"/>
      <c r="E43" s="908"/>
      <c r="F43" s="1226"/>
      <c r="G43" s="908"/>
      <c r="H43" s="908"/>
      <c r="I43" s="908"/>
      <c r="J43" s="908"/>
    </row>
    <row r="44" spans="1:14" s="1165" customFormat="1" ht="21" customHeight="1">
      <c r="D44" s="908"/>
      <c r="E44" s="908"/>
      <c r="F44" s="1226"/>
      <c r="G44" s="908"/>
      <c r="H44" s="908"/>
      <c r="I44" s="908"/>
      <c r="J44" s="908"/>
    </row>
    <row r="45" spans="1:14" s="1165" customFormat="1" ht="21" customHeight="1">
      <c r="D45" s="908"/>
      <c r="E45" s="908"/>
      <c r="F45" s="1226"/>
      <c r="G45" s="908"/>
      <c r="H45" s="908"/>
      <c r="I45" s="908"/>
      <c r="J45" s="908"/>
    </row>
    <row r="46" spans="1:14" s="1165" customFormat="1" ht="21" customHeight="1">
      <c r="D46" s="908"/>
      <c r="E46" s="908"/>
      <c r="F46" s="1226"/>
      <c r="G46" s="908"/>
      <c r="H46" s="908"/>
      <c r="I46" s="908"/>
      <c r="J46" s="908"/>
    </row>
    <row r="47" spans="1:14" s="1165" customFormat="1" ht="21" customHeight="1">
      <c r="D47" s="908"/>
      <c r="E47" s="908"/>
      <c r="F47" s="1226"/>
      <c r="G47" s="908"/>
      <c r="H47" s="908"/>
      <c r="I47" s="908"/>
      <c r="J47" s="908"/>
    </row>
    <row r="48" spans="1:14" s="1165" customFormat="1" ht="21" customHeight="1">
      <c r="D48" s="908"/>
      <c r="E48" s="908"/>
      <c r="F48" s="1226"/>
      <c r="G48" s="908"/>
      <c r="H48" s="908"/>
      <c r="I48" s="908"/>
      <c r="J48" s="908"/>
    </row>
    <row r="49" spans="4:10" s="1165" customFormat="1" ht="14.25" hidden="1" customHeight="1">
      <c r="D49" s="908"/>
      <c r="E49" s="908"/>
      <c r="F49" s="1226"/>
      <c r="G49" s="908"/>
      <c r="H49" s="908"/>
      <c r="I49" s="908"/>
      <c r="J49" s="908"/>
    </row>
    <row r="50" spans="4:10" s="1165" customFormat="1" ht="12.75" hidden="1" customHeight="1">
      <c r="D50" s="908"/>
      <c r="E50" s="908"/>
      <c r="F50" s="1226"/>
      <c r="G50" s="908"/>
      <c r="H50" s="908"/>
      <c r="I50" s="908"/>
      <c r="J50" s="908"/>
    </row>
    <row r="51" spans="4:10" s="1165" customFormat="1" ht="14.25" hidden="1" customHeight="1">
      <c r="D51" s="908"/>
      <c r="E51" s="908"/>
      <c r="F51" s="1226"/>
      <c r="G51" s="908"/>
      <c r="H51" s="908"/>
      <c r="I51" s="908"/>
      <c r="J51" s="908"/>
    </row>
    <row r="52" spans="4:10" s="1165" customFormat="1" ht="14.25" hidden="1" customHeight="1">
      <c r="D52" s="908"/>
      <c r="E52" s="908"/>
      <c r="F52" s="1226"/>
      <c r="G52" s="908"/>
      <c r="H52" s="908"/>
      <c r="I52" s="908"/>
      <c r="J52" s="908"/>
    </row>
    <row r="53" spans="4:10" s="1165" customFormat="1" ht="14.25" hidden="1" customHeight="1">
      <c r="D53" s="908"/>
      <c r="E53" s="908"/>
      <c r="F53" s="1226"/>
      <c r="G53" s="908"/>
      <c r="H53" s="908"/>
      <c r="I53" s="908"/>
      <c r="J53" s="908"/>
    </row>
    <row r="54" spans="4:10" s="1165" customFormat="1" ht="14.25" hidden="1" customHeight="1">
      <c r="D54" s="908"/>
      <c r="E54" s="908"/>
      <c r="F54" s="1226"/>
      <c r="G54" s="908"/>
      <c r="H54" s="908"/>
      <c r="I54" s="908"/>
      <c r="J54" s="908"/>
    </row>
    <row r="55" spans="4:10" s="1165" customFormat="1" ht="21" customHeight="1">
      <c r="D55" s="908"/>
      <c r="E55" s="908"/>
      <c r="F55" s="1226"/>
      <c r="G55" s="908"/>
      <c r="H55" s="908"/>
      <c r="I55" s="908"/>
      <c r="J55" s="908"/>
    </row>
    <row r="56" spans="4:10" s="1165" customFormat="1" ht="21" customHeight="1">
      <c r="D56" s="908"/>
      <c r="E56" s="908"/>
      <c r="F56" s="1226"/>
      <c r="G56" s="908"/>
      <c r="H56" s="908"/>
      <c r="I56" s="908"/>
      <c r="J56" s="908"/>
    </row>
    <row r="57" spans="4:10" s="1165" customFormat="1" ht="21" customHeight="1">
      <c r="D57" s="908"/>
      <c r="E57" s="908"/>
      <c r="F57" s="1226"/>
      <c r="G57" s="908"/>
      <c r="H57" s="908"/>
      <c r="I57" s="908"/>
      <c r="J57" s="908"/>
    </row>
    <row r="58" spans="4:10" s="1165" customFormat="1" ht="21" customHeight="1">
      <c r="D58" s="908"/>
      <c r="E58" s="908"/>
      <c r="F58" s="1226"/>
      <c r="G58" s="908"/>
      <c r="H58" s="908"/>
      <c r="I58" s="908"/>
      <c r="J58" s="908"/>
    </row>
    <row r="59" spans="4:10" s="1165" customFormat="1" ht="21" customHeight="1">
      <c r="D59" s="908"/>
      <c r="E59" s="908"/>
      <c r="F59" s="1226"/>
      <c r="G59" s="908"/>
      <c r="H59" s="908"/>
      <c r="I59" s="908"/>
      <c r="J59" s="908"/>
    </row>
    <row r="60" spans="4:10" s="1165" customFormat="1" ht="21" customHeight="1">
      <c r="D60" s="908"/>
      <c r="E60" s="908"/>
      <c r="F60" s="1226"/>
      <c r="G60" s="908"/>
      <c r="H60" s="908"/>
      <c r="I60" s="908"/>
      <c r="J60" s="908"/>
    </row>
    <row r="61" spans="4:10" s="1165" customFormat="1" ht="21" customHeight="1">
      <c r="D61" s="908"/>
      <c r="E61" s="908"/>
      <c r="F61" s="1226"/>
      <c r="G61" s="908"/>
      <c r="H61" s="908"/>
      <c r="I61" s="908"/>
      <c r="J61" s="908"/>
    </row>
    <row r="62" spans="4:10" s="1165" customFormat="1" ht="21" customHeight="1">
      <c r="D62" s="908"/>
      <c r="E62" s="908"/>
      <c r="F62" s="1226"/>
      <c r="G62" s="908"/>
      <c r="H62" s="908"/>
      <c r="I62" s="908"/>
      <c r="J62" s="908"/>
    </row>
    <row r="63" spans="4:10" s="1165" customFormat="1" ht="21" customHeight="1">
      <c r="D63" s="908"/>
      <c r="E63" s="908"/>
      <c r="F63" s="1226"/>
      <c r="G63" s="908"/>
      <c r="H63" s="908"/>
      <c r="I63" s="908"/>
      <c r="J63" s="908"/>
    </row>
    <row r="64" spans="4:10" s="1165" customFormat="1" ht="21" customHeight="1">
      <c r="D64" s="908"/>
      <c r="E64" s="908"/>
      <c r="F64" s="1226"/>
      <c r="G64" s="908"/>
      <c r="H64" s="908"/>
      <c r="I64" s="908"/>
      <c r="J64" s="908"/>
    </row>
    <row r="65" spans="4:10" s="1165" customFormat="1" ht="21" customHeight="1">
      <c r="D65" s="908"/>
      <c r="E65" s="908"/>
      <c r="F65" s="1226"/>
      <c r="G65" s="908"/>
      <c r="H65" s="908"/>
      <c r="I65" s="908"/>
      <c r="J65" s="908"/>
    </row>
    <row r="66" spans="4:10" s="1165" customFormat="1" ht="21" customHeight="1">
      <c r="D66" s="908"/>
      <c r="E66" s="908"/>
      <c r="F66" s="1226"/>
      <c r="G66" s="908"/>
      <c r="H66" s="908"/>
      <c r="I66" s="908"/>
      <c r="J66" s="908"/>
    </row>
    <row r="67" spans="4:10" s="1165" customFormat="1" ht="21" customHeight="1">
      <c r="D67" s="908"/>
      <c r="E67" s="908"/>
      <c r="F67" s="1226"/>
      <c r="G67" s="908"/>
      <c r="H67" s="908"/>
      <c r="I67" s="908"/>
      <c r="J67" s="908"/>
    </row>
    <row r="68" spans="4:10" s="1165" customFormat="1" ht="21" customHeight="1">
      <c r="D68" s="908"/>
      <c r="E68" s="908"/>
      <c r="F68" s="1226"/>
      <c r="G68" s="908"/>
      <c r="H68" s="908"/>
      <c r="I68" s="908"/>
      <c r="J68" s="908"/>
    </row>
    <row r="69" spans="4:10" s="1165" customFormat="1" ht="21" customHeight="1">
      <c r="D69" s="908"/>
      <c r="E69" s="908"/>
      <c r="F69" s="1226"/>
      <c r="G69" s="908"/>
      <c r="H69" s="908"/>
      <c r="I69" s="908"/>
      <c r="J69" s="908"/>
    </row>
    <row r="70" spans="4:10" s="1165" customFormat="1" ht="21" customHeight="1">
      <c r="D70" s="908"/>
      <c r="E70" s="908"/>
      <c r="F70" s="1226"/>
      <c r="G70" s="908"/>
      <c r="H70" s="908"/>
      <c r="I70" s="908"/>
      <c r="J70" s="908"/>
    </row>
    <row r="71" spans="4:10" s="1165" customFormat="1" ht="21" customHeight="1">
      <c r="D71" s="908"/>
      <c r="E71" s="908"/>
      <c r="F71" s="1226"/>
      <c r="G71" s="908"/>
      <c r="H71" s="908"/>
      <c r="I71" s="908"/>
      <c r="J71" s="908"/>
    </row>
    <row r="72" spans="4:10" s="1165" customFormat="1" ht="21" customHeight="1">
      <c r="D72" s="908"/>
      <c r="E72" s="908"/>
      <c r="F72" s="1226"/>
      <c r="G72" s="908"/>
      <c r="H72" s="908"/>
      <c r="I72" s="908"/>
      <c r="J72" s="908"/>
    </row>
    <row r="73" spans="4:10" s="1165" customFormat="1" ht="14.25" hidden="1" customHeight="1">
      <c r="D73" s="908"/>
      <c r="E73" s="908"/>
      <c r="F73" s="1226"/>
      <c r="G73" s="908"/>
      <c r="H73" s="908"/>
      <c r="I73" s="908"/>
      <c r="J73" s="908"/>
    </row>
    <row r="74" spans="4:10" s="1165" customFormat="1" ht="12.75" hidden="1" customHeight="1">
      <c r="D74" s="908"/>
      <c r="E74" s="908"/>
      <c r="F74" s="1226"/>
      <c r="G74" s="908"/>
      <c r="H74" s="908"/>
      <c r="I74" s="908"/>
      <c r="J74" s="908"/>
    </row>
    <row r="75" spans="4:10" s="1165" customFormat="1" ht="14.25" hidden="1" customHeight="1">
      <c r="D75" s="908"/>
      <c r="E75" s="908"/>
      <c r="F75" s="1226"/>
      <c r="G75" s="908"/>
      <c r="H75" s="908"/>
      <c r="I75" s="908"/>
      <c r="J75" s="908"/>
    </row>
    <row r="76" spans="4:10" s="1165" customFormat="1" ht="14.25" hidden="1" customHeight="1">
      <c r="D76" s="908"/>
      <c r="E76" s="908"/>
      <c r="F76" s="1226"/>
      <c r="G76" s="908"/>
      <c r="H76" s="908"/>
      <c r="I76" s="908"/>
      <c r="J76" s="908"/>
    </row>
    <row r="77" spans="4:10" s="1165" customFormat="1" ht="14.25" hidden="1" customHeight="1">
      <c r="D77" s="908"/>
      <c r="E77" s="908"/>
      <c r="F77" s="1226"/>
      <c r="G77" s="908"/>
      <c r="H77" s="908"/>
      <c r="I77" s="908"/>
      <c r="J77" s="908"/>
    </row>
    <row r="78" spans="4:10" s="1165" customFormat="1" ht="14.25" hidden="1" customHeight="1">
      <c r="D78" s="908"/>
      <c r="E78" s="908"/>
      <c r="F78" s="1226"/>
      <c r="G78" s="908"/>
      <c r="H78" s="908"/>
      <c r="I78" s="908"/>
      <c r="J78" s="908"/>
    </row>
    <row r="79" spans="4:10" s="1165" customFormat="1" ht="21" customHeight="1">
      <c r="D79" s="908"/>
      <c r="E79" s="908"/>
      <c r="F79" s="1226"/>
      <c r="G79" s="908"/>
      <c r="H79" s="908"/>
      <c r="I79" s="908"/>
      <c r="J79" s="908"/>
    </row>
    <row r="80" spans="4:10" s="1165" customFormat="1" ht="21" customHeight="1">
      <c r="D80" s="908"/>
      <c r="E80" s="908"/>
      <c r="F80" s="1226"/>
      <c r="G80" s="908"/>
      <c r="H80" s="908"/>
      <c r="I80" s="908"/>
      <c r="J80" s="908"/>
    </row>
    <row r="81" spans="4:10" s="1165" customFormat="1" ht="21" customHeight="1">
      <c r="D81" s="908"/>
      <c r="E81" s="908"/>
      <c r="F81" s="1226"/>
      <c r="G81" s="908"/>
      <c r="H81" s="908"/>
      <c r="I81" s="908"/>
      <c r="J81" s="908"/>
    </row>
    <row r="82" spans="4:10" s="1165" customFormat="1" ht="21" customHeight="1">
      <c r="D82" s="908"/>
      <c r="E82" s="908"/>
      <c r="F82" s="1226"/>
      <c r="G82" s="908"/>
      <c r="H82" s="908"/>
      <c r="I82" s="908"/>
      <c r="J82" s="908"/>
    </row>
    <row r="83" spans="4:10" s="1165" customFormat="1" ht="21" customHeight="1">
      <c r="D83" s="908"/>
      <c r="E83" s="908"/>
      <c r="F83" s="1226"/>
      <c r="G83" s="908"/>
      <c r="H83" s="908"/>
      <c r="I83" s="908"/>
      <c r="J83" s="908"/>
    </row>
    <row r="84" spans="4:10" s="1165" customFormat="1" ht="21" customHeight="1">
      <c r="D84" s="908"/>
      <c r="E84" s="908"/>
      <c r="F84" s="1226"/>
      <c r="G84" s="908"/>
      <c r="H84" s="908"/>
      <c r="I84" s="908"/>
      <c r="J84" s="908"/>
    </row>
    <row r="85" spans="4:10" s="1165" customFormat="1" ht="21" customHeight="1">
      <c r="D85" s="908"/>
      <c r="E85" s="908"/>
      <c r="F85" s="1226"/>
      <c r="G85" s="908"/>
      <c r="H85" s="908"/>
      <c r="I85" s="908"/>
      <c r="J85" s="908"/>
    </row>
    <row r="86" spans="4:10" s="1165" customFormat="1" ht="21" customHeight="1">
      <c r="D86" s="908"/>
      <c r="E86" s="908"/>
      <c r="F86" s="1226"/>
      <c r="G86" s="908"/>
      <c r="H86" s="908"/>
      <c r="I86" s="908"/>
      <c r="J86" s="908"/>
    </row>
    <row r="87" spans="4:10" s="1165" customFormat="1" ht="21" customHeight="1">
      <c r="D87" s="908"/>
      <c r="E87" s="908"/>
      <c r="F87" s="1226"/>
      <c r="G87" s="908"/>
      <c r="H87" s="908"/>
      <c r="I87" s="908"/>
      <c r="J87" s="908"/>
    </row>
    <row r="88" spans="4:10" s="1165" customFormat="1" ht="21" customHeight="1">
      <c r="D88" s="908"/>
      <c r="E88" s="908"/>
      <c r="F88" s="1226"/>
      <c r="G88" s="908"/>
      <c r="H88" s="908"/>
      <c r="I88" s="908"/>
      <c r="J88" s="908"/>
    </row>
    <row r="89" spans="4:10" s="1165" customFormat="1" ht="21" customHeight="1">
      <c r="D89" s="908"/>
      <c r="E89" s="908"/>
      <c r="F89" s="1226"/>
      <c r="G89" s="908"/>
      <c r="H89" s="908"/>
      <c r="I89" s="908"/>
      <c r="J89" s="908"/>
    </row>
    <row r="90" spans="4:10" s="1165" customFormat="1" ht="21" customHeight="1">
      <c r="D90" s="908"/>
      <c r="E90" s="908"/>
      <c r="F90" s="1226"/>
      <c r="G90" s="908"/>
      <c r="H90" s="908"/>
      <c r="I90" s="908"/>
      <c r="J90" s="908"/>
    </row>
    <row r="91" spans="4:10" s="1165" customFormat="1" ht="21" customHeight="1">
      <c r="D91" s="908"/>
      <c r="E91" s="908"/>
      <c r="F91" s="1226"/>
      <c r="G91" s="908"/>
      <c r="H91" s="908"/>
      <c r="I91" s="908"/>
      <c r="J91" s="908"/>
    </row>
    <row r="92" spans="4:10" s="1165" customFormat="1" ht="21" customHeight="1">
      <c r="D92" s="908"/>
      <c r="E92" s="908"/>
      <c r="F92" s="1226"/>
      <c r="G92" s="908"/>
      <c r="H92" s="908"/>
      <c r="I92" s="908"/>
      <c r="J92" s="908"/>
    </row>
    <row r="93" spans="4:10" s="1165" customFormat="1" ht="21" customHeight="1">
      <c r="D93" s="908"/>
      <c r="E93" s="908"/>
      <c r="F93" s="1226"/>
      <c r="G93" s="908"/>
      <c r="H93" s="908"/>
      <c r="I93" s="908"/>
      <c r="J93" s="908"/>
    </row>
    <row r="94" spans="4:10" s="1165" customFormat="1" ht="21" customHeight="1">
      <c r="D94" s="908"/>
      <c r="E94" s="908"/>
      <c r="F94" s="1226"/>
      <c r="G94" s="908"/>
      <c r="H94" s="908"/>
      <c r="I94" s="908"/>
      <c r="J94" s="908"/>
    </row>
    <row r="95" spans="4:10" s="1165" customFormat="1" ht="21" customHeight="1">
      <c r="D95" s="908"/>
      <c r="E95" s="908"/>
      <c r="F95" s="1226"/>
      <c r="G95" s="908"/>
      <c r="H95" s="908"/>
      <c r="I95" s="908"/>
      <c r="J95" s="908"/>
    </row>
    <row r="96" spans="4:10" s="1165" customFormat="1" ht="21" customHeight="1">
      <c r="D96" s="908"/>
      <c r="E96" s="908"/>
      <c r="F96" s="1226"/>
      <c r="G96" s="908"/>
      <c r="H96" s="908"/>
      <c r="I96" s="908"/>
      <c r="J96" s="908"/>
    </row>
    <row r="97" spans="4:10" s="1165" customFormat="1" ht="14.25" hidden="1" customHeight="1">
      <c r="D97" s="908"/>
      <c r="E97" s="908"/>
      <c r="F97" s="1226"/>
      <c r="G97" s="908"/>
      <c r="H97" s="908"/>
      <c r="I97" s="908"/>
      <c r="J97" s="908"/>
    </row>
    <row r="98" spans="4:10" s="1165" customFormat="1" ht="12.75" hidden="1" customHeight="1">
      <c r="D98" s="908"/>
      <c r="E98" s="908"/>
      <c r="F98" s="1226"/>
      <c r="G98" s="908"/>
      <c r="H98" s="908"/>
      <c r="I98" s="908"/>
      <c r="J98" s="908"/>
    </row>
    <row r="99" spans="4:10" s="1165" customFormat="1" ht="14.25" hidden="1" customHeight="1">
      <c r="D99" s="908"/>
      <c r="E99" s="908"/>
      <c r="F99" s="1226"/>
      <c r="G99" s="908"/>
      <c r="H99" s="908"/>
      <c r="I99" s="908"/>
      <c r="J99" s="908"/>
    </row>
    <row r="100" spans="4:10" s="1165" customFormat="1" ht="14.25" hidden="1" customHeight="1">
      <c r="D100" s="908"/>
      <c r="E100" s="908"/>
      <c r="F100" s="1226"/>
      <c r="G100" s="908"/>
      <c r="H100" s="908"/>
      <c r="I100" s="908"/>
      <c r="J100" s="908"/>
    </row>
    <row r="101" spans="4:10" s="1165" customFormat="1" ht="14.25" hidden="1" customHeight="1">
      <c r="D101" s="908"/>
      <c r="E101" s="908"/>
      <c r="F101" s="1226"/>
      <c r="G101" s="908"/>
      <c r="H101" s="908"/>
      <c r="I101" s="908"/>
      <c r="J101" s="908"/>
    </row>
    <row r="102" spans="4:10" s="1165" customFormat="1" ht="14.25" hidden="1" customHeight="1">
      <c r="D102" s="908"/>
      <c r="E102" s="908"/>
      <c r="F102" s="1226"/>
      <c r="G102" s="908"/>
      <c r="H102" s="908"/>
      <c r="I102" s="908"/>
      <c r="J102" s="908"/>
    </row>
    <row r="103" spans="4:10" s="1165" customFormat="1" ht="21" customHeight="1">
      <c r="D103" s="908"/>
      <c r="E103" s="908"/>
      <c r="F103" s="1226"/>
      <c r="G103" s="908"/>
      <c r="H103" s="908"/>
      <c r="I103" s="908"/>
      <c r="J103" s="908"/>
    </row>
    <row r="104" spans="4:10" s="1165" customFormat="1" ht="21" customHeight="1">
      <c r="D104" s="908"/>
      <c r="E104" s="908"/>
      <c r="F104" s="1226"/>
      <c r="G104" s="908"/>
      <c r="H104" s="908"/>
      <c r="I104" s="908"/>
      <c r="J104" s="908"/>
    </row>
    <row r="105" spans="4:10" s="1165" customFormat="1" ht="21" customHeight="1">
      <c r="D105" s="908"/>
      <c r="E105" s="908"/>
      <c r="F105" s="1226"/>
      <c r="G105" s="908"/>
      <c r="H105" s="908"/>
      <c r="I105" s="908"/>
      <c r="J105" s="908"/>
    </row>
    <row r="106" spans="4:10" s="1165" customFormat="1" ht="21" customHeight="1">
      <c r="D106" s="908"/>
      <c r="E106" s="908"/>
      <c r="F106" s="1226"/>
      <c r="G106" s="908"/>
      <c r="H106" s="908"/>
      <c r="I106" s="908"/>
      <c r="J106" s="908"/>
    </row>
    <row r="107" spans="4:10" s="1165" customFormat="1" ht="21" customHeight="1">
      <c r="D107" s="908"/>
      <c r="E107" s="908"/>
      <c r="F107" s="1226"/>
      <c r="G107" s="908"/>
      <c r="H107" s="908"/>
      <c r="I107" s="908"/>
      <c r="J107" s="908"/>
    </row>
    <row r="108" spans="4:10" s="1165" customFormat="1" ht="21" customHeight="1">
      <c r="D108" s="908"/>
      <c r="E108" s="908"/>
      <c r="F108" s="1226"/>
      <c r="G108" s="908"/>
      <c r="H108" s="908"/>
      <c r="I108" s="908"/>
      <c r="J108" s="908"/>
    </row>
    <row r="109" spans="4:10" s="1165" customFormat="1" ht="21" customHeight="1">
      <c r="D109" s="908"/>
      <c r="E109" s="908"/>
      <c r="F109" s="1226"/>
      <c r="G109" s="908"/>
      <c r="H109" s="908"/>
      <c r="I109" s="908"/>
      <c r="J109" s="908"/>
    </row>
    <row r="110" spans="4:10" s="1165" customFormat="1" ht="21" customHeight="1">
      <c r="D110" s="908"/>
      <c r="E110" s="908"/>
      <c r="F110" s="1226"/>
      <c r="G110" s="908"/>
      <c r="H110" s="908"/>
      <c r="I110" s="908"/>
      <c r="J110" s="908"/>
    </row>
    <row r="111" spans="4:10" s="1165" customFormat="1" ht="21" customHeight="1">
      <c r="D111" s="908"/>
      <c r="E111" s="908"/>
      <c r="F111" s="1226"/>
      <c r="G111" s="908"/>
      <c r="H111" s="908"/>
      <c r="I111" s="908"/>
      <c r="J111" s="908"/>
    </row>
    <row r="112" spans="4:10" s="1165" customFormat="1" ht="21" customHeight="1">
      <c r="D112" s="908"/>
      <c r="E112" s="908"/>
      <c r="F112" s="1226"/>
      <c r="G112" s="908"/>
      <c r="H112" s="908"/>
      <c r="I112" s="908"/>
      <c r="J112" s="908"/>
    </row>
    <row r="113" spans="4:10" s="1165" customFormat="1" ht="21" customHeight="1">
      <c r="D113" s="908"/>
      <c r="E113" s="908"/>
      <c r="F113" s="1226"/>
      <c r="G113" s="908"/>
      <c r="H113" s="908"/>
      <c r="I113" s="908"/>
      <c r="J113" s="908"/>
    </row>
    <row r="114" spans="4:10" s="1165" customFormat="1" ht="21" customHeight="1">
      <c r="D114" s="908"/>
      <c r="E114" s="908"/>
      <c r="F114" s="1226"/>
      <c r="G114" s="908"/>
      <c r="H114" s="908"/>
      <c r="I114" s="908"/>
      <c r="J114" s="908"/>
    </row>
    <row r="115" spans="4:10" s="1165" customFormat="1" ht="21" customHeight="1">
      <c r="D115" s="908"/>
      <c r="E115" s="908"/>
      <c r="F115" s="1226"/>
      <c r="G115" s="908"/>
      <c r="H115" s="908"/>
      <c r="I115" s="908"/>
      <c r="J115" s="908"/>
    </row>
    <row r="116" spans="4:10" s="1165" customFormat="1" ht="21" customHeight="1">
      <c r="D116" s="908"/>
      <c r="E116" s="908"/>
      <c r="F116" s="1226"/>
      <c r="G116" s="908"/>
      <c r="H116" s="908"/>
      <c r="I116" s="908"/>
      <c r="J116" s="908"/>
    </row>
    <row r="117" spans="4:10" s="1165" customFormat="1" ht="21" customHeight="1">
      <c r="D117" s="908"/>
      <c r="E117" s="908"/>
      <c r="F117" s="1226"/>
      <c r="G117" s="908"/>
      <c r="H117" s="908"/>
      <c r="I117" s="908"/>
      <c r="J117" s="908"/>
    </row>
    <row r="118" spans="4:10" s="1165" customFormat="1" ht="21" customHeight="1">
      <c r="D118" s="908"/>
      <c r="E118" s="908"/>
      <c r="F118" s="1226"/>
      <c r="G118" s="908"/>
      <c r="H118" s="908"/>
      <c r="I118" s="908"/>
      <c r="J118" s="908"/>
    </row>
    <row r="119" spans="4:10" s="1165" customFormat="1" ht="21" customHeight="1">
      <c r="D119" s="908"/>
      <c r="E119" s="908"/>
      <c r="F119" s="1226"/>
      <c r="G119" s="908"/>
      <c r="H119" s="908"/>
      <c r="I119" s="908"/>
      <c r="J119" s="908"/>
    </row>
    <row r="120" spans="4:10" s="1165" customFormat="1" ht="21" customHeight="1">
      <c r="D120" s="908"/>
      <c r="E120" s="908"/>
      <c r="F120" s="1226"/>
      <c r="G120" s="908"/>
      <c r="H120" s="908"/>
      <c r="I120" s="908"/>
      <c r="J120" s="908"/>
    </row>
    <row r="121" spans="4:10" s="1165" customFormat="1" ht="14.25" hidden="1" customHeight="1">
      <c r="D121" s="908"/>
      <c r="E121" s="908"/>
      <c r="F121" s="1226"/>
      <c r="G121" s="908"/>
      <c r="H121" s="908"/>
      <c r="I121" s="908"/>
      <c r="J121" s="908"/>
    </row>
    <row r="122" spans="4:10" s="1165" customFormat="1" ht="12.75" hidden="1" customHeight="1">
      <c r="D122" s="908"/>
      <c r="E122" s="908"/>
      <c r="F122" s="1226"/>
      <c r="G122" s="908"/>
      <c r="H122" s="908"/>
      <c r="I122" s="908"/>
      <c r="J122" s="908"/>
    </row>
    <row r="123" spans="4:10" s="1165" customFormat="1" ht="14.25" hidden="1" customHeight="1">
      <c r="D123" s="908"/>
      <c r="E123" s="908"/>
      <c r="F123" s="1226"/>
      <c r="G123" s="908"/>
      <c r="H123" s="908"/>
      <c r="I123" s="908"/>
      <c r="J123" s="908"/>
    </row>
    <row r="124" spans="4:10" s="1165" customFormat="1" ht="14.25" hidden="1" customHeight="1">
      <c r="D124" s="908"/>
      <c r="E124" s="908"/>
      <c r="F124" s="1226"/>
      <c r="G124" s="908"/>
      <c r="H124" s="908"/>
      <c r="I124" s="908"/>
      <c r="J124" s="908"/>
    </row>
    <row r="125" spans="4:10" s="1165" customFormat="1" ht="14.25" hidden="1" customHeight="1">
      <c r="D125" s="908"/>
      <c r="E125" s="908"/>
      <c r="F125" s="1226"/>
      <c r="G125" s="908"/>
      <c r="H125" s="908"/>
      <c r="I125" s="908"/>
      <c r="J125" s="908"/>
    </row>
    <row r="126" spans="4:10" s="1165" customFormat="1" ht="14.25" hidden="1" customHeight="1">
      <c r="D126" s="908"/>
      <c r="E126" s="908"/>
      <c r="F126" s="1226"/>
      <c r="G126" s="908"/>
      <c r="H126" s="908"/>
      <c r="I126" s="908"/>
      <c r="J126" s="908"/>
    </row>
    <row r="127" spans="4:10" s="1165" customFormat="1" ht="21" customHeight="1">
      <c r="D127" s="908"/>
      <c r="E127" s="908"/>
      <c r="F127" s="1226"/>
      <c r="G127" s="908"/>
      <c r="H127" s="908"/>
      <c r="I127" s="908"/>
      <c r="J127" s="908"/>
    </row>
    <row r="128" spans="4:10" s="1165" customFormat="1" ht="21" customHeight="1">
      <c r="D128" s="908"/>
      <c r="E128" s="908"/>
      <c r="F128" s="1226"/>
      <c r="G128" s="908"/>
      <c r="H128" s="908"/>
      <c r="I128" s="908"/>
      <c r="J128" s="908"/>
    </row>
    <row r="129" spans="4:10" s="1165" customFormat="1" ht="21" customHeight="1">
      <c r="D129" s="908"/>
      <c r="E129" s="908"/>
      <c r="F129" s="1226"/>
      <c r="G129" s="908"/>
      <c r="H129" s="908"/>
      <c r="I129" s="908"/>
      <c r="J129" s="908"/>
    </row>
    <row r="130" spans="4:10" s="1165" customFormat="1" ht="21" customHeight="1">
      <c r="D130" s="908"/>
      <c r="E130" s="908"/>
      <c r="F130" s="1226"/>
      <c r="G130" s="908"/>
      <c r="H130" s="908"/>
      <c r="I130" s="908"/>
      <c r="J130" s="908"/>
    </row>
    <row r="131" spans="4:10" s="1165" customFormat="1" ht="21" customHeight="1">
      <c r="D131" s="908"/>
      <c r="E131" s="908"/>
      <c r="F131" s="1226"/>
      <c r="G131" s="908"/>
      <c r="H131" s="908"/>
      <c r="I131" s="908"/>
      <c r="J131" s="908"/>
    </row>
    <row r="132" spans="4:10" s="1165" customFormat="1" ht="21" customHeight="1">
      <c r="D132" s="908"/>
      <c r="E132" s="908"/>
      <c r="F132" s="1226"/>
      <c r="G132" s="908"/>
      <c r="H132" s="908"/>
      <c r="I132" s="908"/>
      <c r="J132" s="908"/>
    </row>
    <row r="133" spans="4:10" s="1165" customFormat="1" ht="21" customHeight="1">
      <c r="D133" s="908"/>
      <c r="E133" s="908"/>
      <c r="F133" s="1226"/>
      <c r="G133" s="908"/>
      <c r="H133" s="908"/>
      <c r="I133" s="908"/>
      <c r="J133" s="908"/>
    </row>
    <row r="134" spans="4:10" s="1165" customFormat="1" ht="21" customHeight="1">
      <c r="D134" s="908"/>
      <c r="E134" s="908"/>
      <c r="F134" s="1226"/>
      <c r="G134" s="908"/>
      <c r="H134" s="908"/>
      <c r="I134" s="908"/>
      <c r="J134" s="908"/>
    </row>
    <row r="135" spans="4:10" s="1165" customFormat="1" ht="21" customHeight="1">
      <c r="D135" s="908"/>
      <c r="E135" s="908"/>
      <c r="F135" s="1226"/>
      <c r="G135" s="908"/>
      <c r="H135" s="908"/>
      <c r="I135" s="908"/>
      <c r="J135" s="908"/>
    </row>
    <row r="136" spans="4:10" s="1165" customFormat="1" ht="21" customHeight="1">
      <c r="D136" s="908"/>
      <c r="E136" s="908"/>
      <c r="F136" s="1226"/>
      <c r="G136" s="908"/>
      <c r="H136" s="908"/>
      <c r="I136" s="908"/>
      <c r="J136" s="908"/>
    </row>
    <row r="137" spans="4:10" s="1165" customFormat="1" ht="21" customHeight="1">
      <c r="D137" s="908"/>
      <c r="E137" s="908"/>
      <c r="F137" s="1226"/>
      <c r="G137" s="908"/>
      <c r="H137" s="908"/>
      <c r="I137" s="908"/>
      <c r="J137" s="908"/>
    </row>
    <row r="138" spans="4:10" s="1165" customFormat="1" ht="21" customHeight="1">
      <c r="D138" s="908"/>
      <c r="E138" s="908"/>
      <c r="F138" s="1226"/>
      <c r="G138" s="908"/>
      <c r="H138" s="908"/>
      <c r="I138" s="908"/>
      <c r="J138" s="908"/>
    </row>
    <row r="139" spans="4:10" s="1165" customFormat="1" ht="21" customHeight="1">
      <c r="D139" s="908"/>
      <c r="E139" s="908"/>
      <c r="F139" s="1226"/>
      <c r="G139" s="908"/>
      <c r="H139" s="908"/>
      <c r="I139" s="908"/>
      <c r="J139" s="908"/>
    </row>
    <row r="140" spans="4:10" s="1165" customFormat="1" ht="21" customHeight="1">
      <c r="D140" s="908"/>
      <c r="E140" s="908"/>
      <c r="F140" s="1226"/>
      <c r="G140" s="908"/>
      <c r="H140" s="908"/>
      <c r="I140" s="908"/>
      <c r="J140" s="908"/>
    </row>
    <row r="141" spans="4:10" s="1165" customFormat="1" ht="21" customHeight="1">
      <c r="D141" s="908"/>
      <c r="E141" s="908"/>
      <c r="F141" s="1226"/>
      <c r="G141" s="908"/>
      <c r="H141" s="908"/>
      <c r="I141" s="908"/>
      <c r="J141" s="908"/>
    </row>
    <row r="142" spans="4:10" s="1165" customFormat="1" ht="21" customHeight="1">
      <c r="D142" s="908"/>
      <c r="E142" s="908"/>
      <c r="F142" s="1226"/>
      <c r="G142" s="908"/>
      <c r="H142" s="908"/>
      <c r="I142" s="908"/>
      <c r="J142" s="908"/>
    </row>
    <row r="143" spans="4:10" s="1165" customFormat="1" ht="14.25" hidden="1" customHeight="1">
      <c r="D143" s="908"/>
      <c r="E143" s="908"/>
      <c r="F143" s="1226"/>
      <c r="G143" s="908"/>
      <c r="H143" s="908"/>
      <c r="I143" s="908"/>
      <c r="J143" s="908"/>
    </row>
    <row r="144" spans="4:10" s="1165" customFormat="1" ht="12.75" hidden="1" customHeight="1">
      <c r="D144" s="908"/>
      <c r="E144" s="908"/>
      <c r="F144" s="1226"/>
      <c r="G144" s="908"/>
      <c r="H144" s="908"/>
      <c r="I144" s="908"/>
      <c r="J144" s="908"/>
    </row>
    <row r="145" spans="4:10" s="1165" customFormat="1" ht="14.25" hidden="1" customHeight="1">
      <c r="D145" s="908"/>
      <c r="E145" s="908"/>
      <c r="F145" s="1226"/>
      <c r="G145" s="908"/>
      <c r="H145" s="908"/>
      <c r="I145" s="908"/>
      <c r="J145" s="908"/>
    </row>
    <row r="146" spans="4:10" s="1165" customFormat="1" ht="14.25" hidden="1" customHeight="1">
      <c r="D146" s="908"/>
      <c r="E146" s="908"/>
      <c r="F146" s="1226"/>
      <c r="G146" s="908"/>
      <c r="H146" s="908"/>
      <c r="I146" s="908"/>
      <c r="J146" s="908"/>
    </row>
    <row r="147" spans="4:10" s="1165" customFormat="1" ht="14.25" hidden="1" customHeight="1">
      <c r="D147" s="908"/>
      <c r="E147" s="908"/>
      <c r="F147" s="1226"/>
      <c r="G147" s="908"/>
      <c r="H147" s="908"/>
      <c r="I147" s="908"/>
      <c r="J147" s="908"/>
    </row>
    <row r="148" spans="4:10" s="1165" customFormat="1" ht="14.25" hidden="1" customHeight="1">
      <c r="D148" s="908"/>
      <c r="E148" s="908"/>
      <c r="F148" s="1226"/>
      <c r="G148" s="908"/>
      <c r="H148" s="908"/>
      <c r="I148" s="908"/>
      <c r="J148" s="908"/>
    </row>
    <row r="149" spans="4:10" s="1165" customFormat="1" ht="21" customHeight="1">
      <c r="D149" s="908"/>
      <c r="E149" s="908"/>
      <c r="F149" s="1226"/>
      <c r="G149" s="908"/>
      <c r="H149" s="908"/>
      <c r="I149" s="908"/>
      <c r="J149" s="908"/>
    </row>
    <row r="150" spans="4:10" s="1165" customFormat="1" ht="21" customHeight="1">
      <c r="D150" s="908"/>
      <c r="E150" s="908"/>
      <c r="F150" s="1226"/>
      <c r="G150" s="908"/>
      <c r="H150" s="908"/>
      <c r="I150" s="908"/>
      <c r="J150" s="908"/>
    </row>
    <row r="151" spans="4:10" s="1165" customFormat="1" ht="21" customHeight="1">
      <c r="D151" s="908"/>
      <c r="E151" s="908"/>
      <c r="F151" s="1226"/>
      <c r="G151" s="908"/>
      <c r="H151" s="908"/>
      <c r="I151" s="908"/>
      <c r="J151" s="908"/>
    </row>
    <row r="152" spans="4:10" s="1165" customFormat="1" ht="25.15" customHeight="1">
      <c r="D152" s="908"/>
      <c r="E152" s="908"/>
      <c r="F152" s="1226"/>
      <c r="G152" s="908"/>
      <c r="H152" s="908"/>
      <c r="I152" s="908"/>
      <c r="J152" s="908"/>
    </row>
    <row r="153" spans="4:10" s="1165" customFormat="1">
      <c r="D153" s="908"/>
      <c r="E153" s="908"/>
      <c r="F153" s="1226"/>
      <c r="G153" s="908"/>
      <c r="H153" s="908"/>
      <c r="I153" s="908"/>
      <c r="J153" s="908"/>
    </row>
    <row r="154" spans="4:10" s="1165" customFormat="1">
      <c r="D154" s="908"/>
      <c r="E154" s="908"/>
      <c r="F154" s="1226"/>
      <c r="G154" s="908"/>
      <c r="H154" s="908"/>
      <c r="I154" s="908"/>
      <c r="J154" s="908"/>
    </row>
    <row r="155" spans="4:10" s="1165" customFormat="1">
      <c r="D155" s="908"/>
      <c r="E155" s="908"/>
      <c r="F155" s="1226"/>
      <c r="G155" s="908"/>
      <c r="H155" s="908"/>
      <c r="I155" s="908"/>
      <c r="J155" s="908"/>
    </row>
    <row r="156" spans="4:10" s="1165" customFormat="1">
      <c r="D156" s="908"/>
      <c r="E156" s="908"/>
      <c r="F156" s="1226"/>
      <c r="G156" s="908"/>
      <c r="H156" s="908"/>
      <c r="I156" s="908"/>
      <c r="J156" s="908"/>
    </row>
    <row r="157" spans="4:10" s="1165" customFormat="1">
      <c r="D157" s="908"/>
      <c r="E157" s="908"/>
      <c r="F157" s="1226"/>
      <c r="G157" s="908"/>
      <c r="H157" s="908"/>
      <c r="I157" s="908"/>
      <c r="J157" s="908"/>
    </row>
    <row r="158" spans="4:10" s="1165" customFormat="1">
      <c r="D158" s="908"/>
      <c r="E158" s="908"/>
      <c r="F158" s="1226"/>
      <c r="G158" s="908"/>
      <c r="H158" s="908"/>
      <c r="I158" s="908"/>
      <c r="J158" s="908"/>
    </row>
    <row r="159" spans="4:10" s="1165" customFormat="1">
      <c r="D159" s="908"/>
      <c r="E159" s="908"/>
      <c r="F159" s="1226"/>
      <c r="G159" s="908"/>
      <c r="H159" s="908"/>
      <c r="I159" s="908"/>
      <c r="J159" s="908"/>
    </row>
    <row r="160" spans="4:10" s="1165" customFormat="1">
      <c r="D160" s="908"/>
      <c r="E160" s="908"/>
      <c r="F160" s="1226"/>
      <c r="G160" s="908"/>
      <c r="H160" s="908"/>
      <c r="I160" s="908"/>
      <c r="J160" s="908"/>
    </row>
    <row r="161" spans="1:13" s="1165" customFormat="1">
      <c r="D161" s="908"/>
      <c r="E161" s="908"/>
      <c r="F161" s="1226"/>
      <c r="G161" s="908"/>
      <c r="H161" s="908"/>
      <c r="I161" s="908"/>
      <c r="J161" s="908"/>
    </row>
    <row r="162" spans="1:13" s="1165" customFormat="1">
      <c r="D162" s="908"/>
      <c r="E162" s="908"/>
      <c r="F162" s="1226"/>
      <c r="G162" s="908"/>
      <c r="H162" s="908"/>
      <c r="I162" s="908"/>
      <c r="J162" s="908"/>
    </row>
    <row r="163" spans="1:13" s="1165" customFormat="1">
      <c r="D163" s="908"/>
      <c r="E163" s="908"/>
      <c r="F163" s="1226"/>
      <c r="G163" s="908"/>
      <c r="H163" s="908"/>
      <c r="I163" s="908"/>
      <c r="J163" s="908"/>
    </row>
    <row r="164" spans="1:13" s="1165" customFormat="1">
      <c r="D164" s="908"/>
      <c r="E164" s="908"/>
      <c r="F164" s="1226"/>
      <c r="G164" s="908"/>
      <c r="H164" s="908"/>
      <c r="I164" s="908"/>
      <c r="J164" s="908"/>
    </row>
    <row r="165" spans="1:13" s="1165" customFormat="1">
      <c r="D165" s="908"/>
      <c r="E165" s="908"/>
      <c r="F165" s="1226"/>
      <c r="G165" s="908"/>
      <c r="H165" s="908"/>
      <c r="I165" s="908"/>
      <c r="J165" s="908"/>
    </row>
    <row r="166" spans="1:13" s="1165" customFormat="1">
      <c r="D166" s="908"/>
      <c r="E166" s="908"/>
      <c r="F166" s="1226"/>
      <c r="G166" s="908"/>
      <c r="H166" s="908"/>
      <c r="I166" s="908"/>
      <c r="J166" s="908"/>
    </row>
    <row r="167" spans="1:13" s="1165" customFormat="1">
      <c r="D167" s="908"/>
      <c r="E167" s="908"/>
      <c r="F167" s="1226"/>
      <c r="G167" s="908"/>
      <c r="H167" s="908"/>
      <c r="I167" s="908"/>
      <c r="J167" s="908"/>
    </row>
    <row r="168" spans="1:13" s="1165" customFormat="1">
      <c r="D168" s="908"/>
      <c r="E168" s="908"/>
      <c r="F168" s="1226"/>
      <c r="G168" s="908"/>
      <c r="H168" s="908"/>
      <c r="I168" s="908"/>
      <c r="J168" s="908"/>
    </row>
    <row r="169" spans="1:13" s="1165" customFormat="1">
      <c r="D169" s="908"/>
      <c r="E169" s="908"/>
      <c r="F169" s="1226"/>
      <c r="G169" s="908"/>
      <c r="H169" s="908"/>
      <c r="I169" s="908"/>
      <c r="J169" s="908"/>
    </row>
    <row r="170" spans="1:13" s="1165" customFormat="1">
      <c r="F170" s="1227"/>
      <c r="G170" s="1228">
        <f t="shared" ref="G170:M170" si="2">SUM(G17:G169)</f>
        <v>0</v>
      </c>
      <c r="H170" s="1228">
        <f t="shared" si="2"/>
        <v>924138</v>
      </c>
      <c r="I170" s="1228">
        <f t="shared" si="2"/>
        <v>74.412999999999997</v>
      </c>
      <c r="J170" s="1228">
        <f t="shared" si="2"/>
        <v>934.79199999999992</v>
      </c>
      <c r="K170" s="1228">
        <f t="shared" si="2"/>
        <v>4727454.6606326448</v>
      </c>
      <c r="L170" s="1228">
        <f t="shared" si="2"/>
        <v>424</v>
      </c>
      <c r="M170" s="1228">
        <f t="shared" si="2"/>
        <v>519</v>
      </c>
    </row>
    <row r="172" spans="1:13" s="1165" customFormat="1">
      <c r="D172" s="1905" t="s">
        <v>740</v>
      </c>
      <c r="E172" s="1905"/>
      <c r="F172" s="1227"/>
    </row>
    <row r="175" spans="1:13" s="1165" customFormat="1">
      <c r="A175" s="1223"/>
      <c r="B175" s="1223"/>
      <c r="C175" s="1223"/>
      <c r="F175" s="1227"/>
      <c r="G175" s="1219"/>
      <c r="H175" s="1219"/>
      <c r="I175" s="1219"/>
      <c r="J175" s="1906"/>
      <c r="K175" s="1906"/>
    </row>
    <row r="176" spans="1:13" s="1165" customFormat="1">
      <c r="A176" s="1223"/>
      <c r="B176" s="1223"/>
      <c r="C176" s="1223"/>
      <c r="F176" s="1227"/>
      <c r="G176" s="1219"/>
      <c r="H176" s="1219"/>
      <c r="I176" s="1219"/>
      <c r="J176" s="1906"/>
      <c r="K176" s="1906"/>
    </row>
  </sheetData>
  <mergeCells count="22">
    <mergeCell ref="K11:K12"/>
    <mergeCell ref="N11:N13"/>
    <mergeCell ref="I12:J12"/>
    <mergeCell ref="B15:C15"/>
    <mergeCell ref="B10:C14"/>
    <mergeCell ref="E10:G11"/>
    <mergeCell ref="I10:K10"/>
    <mergeCell ref="L10:N10"/>
    <mergeCell ref="I11:J11"/>
    <mergeCell ref="B1:N1"/>
    <mergeCell ref="B2:N2"/>
    <mergeCell ref="B3:N3"/>
    <mergeCell ref="B4:N4"/>
    <mergeCell ref="B7:G8"/>
    <mergeCell ref="D172:E172"/>
    <mergeCell ref="J175:K175"/>
    <mergeCell ref="J176:K176"/>
    <mergeCell ref="F34:G34"/>
    <mergeCell ref="A37:C37"/>
    <mergeCell ref="J37:L37"/>
    <mergeCell ref="A38:C38"/>
    <mergeCell ref="J38:L38"/>
  </mergeCells>
  <pageMargins left="0.7" right="0.7" top="0.75" bottom="0.75" header="0.3" footer="0.3"/>
  <pageSetup paperSize="5" orientation="landscape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O192"/>
  <sheetViews>
    <sheetView workbookViewId="0">
      <selection activeCell="G24" sqref="G24"/>
    </sheetView>
  </sheetViews>
  <sheetFormatPr defaultColWidth="9" defaultRowHeight="12.95" customHeight="1"/>
  <cols>
    <col min="1" max="1" width="5.140625" style="1229" customWidth="1"/>
    <col min="2" max="2" width="26.5703125" style="1229" customWidth="1"/>
    <col min="3" max="3" width="22.5703125" style="1282" customWidth="1"/>
    <col min="4" max="4" width="9.140625" style="1293" customWidth="1"/>
    <col min="5" max="5" width="9.5703125" style="1293" customWidth="1"/>
    <col min="6" max="6" width="9" style="1293" customWidth="1"/>
    <col min="7" max="7" width="11.5703125" style="1243" customWidth="1"/>
    <col min="8" max="8" width="8.140625" style="1229" customWidth="1"/>
    <col min="9" max="9" width="8.85546875" style="1229" customWidth="1"/>
    <col min="10" max="10" width="11.42578125" style="1229" customWidth="1"/>
    <col min="11" max="11" width="11.5703125" style="1229" customWidth="1"/>
    <col min="12" max="12" width="9" style="1292" customWidth="1"/>
    <col min="13" max="13" width="12.140625" style="1229" customWidth="1"/>
    <col min="14" max="241" width="9" style="1229"/>
    <col min="242" max="242" width="5.140625" style="1229" customWidth="1"/>
    <col min="243" max="243" width="23.5703125" style="1229" customWidth="1"/>
    <col min="244" max="244" width="12.5703125" style="1229" customWidth="1"/>
    <col min="245" max="245" width="11.85546875" style="1229" customWidth="1"/>
    <col min="246" max="246" width="12.140625" style="1229" customWidth="1"/>
    <col min="247" max="247" width="13" style="1229" customWidth="1"/>
    <col min="248" max="248" width="14.42578125" style="1229" customWidth="1"/>
    <col min="249" max="249" width="8.140625" style="1229" customWidth="1"/>
    <col min="250" max="250" width="8.85546875" style="1229" customWidth="1"/>
    <col min="251" max="251" width="14.5703125" style="1229" customWidth="1"/>
    <col min="252" max="252" width="11.5703125" style="1229" customWidth="1"/>
    <col min="253" max="253" width="9" style="1229" customWidth="1"/>
    <col min="254" max="254" width="16.5703125" style="1229" customWidth="1"/>
    <col min="255" max="497" width="9" style="1229"/>
    <col min="498" max="498" width="5.140625" style="1229" customWidth="1"/>
    <col min="499" max="499" width="23.5703125" style="1229" customWidth="1"/>
    <col min="500" max="500" width="12.5703125" style="1229" customWidth="1"/>
    <col min="501" max="501" width="11.85546875" style="1229" customWidth="1"/>
    <col min="502" max="502" width="12.140625" style="1229" customWidth="1"/>
    <col min="503" max="503" width="13" style="1229" customWidth="1"/>
    <col min="504" max="504" width="14.42578125" style="1229" customWidth="1"/>
    <col min="505" max="505" width="8.140625" style="1229" customWidth="1"/>
    <col min="506" max="506" width="8.85546875" style="1229" customWidth="1"/>
    <col min="507" max="507" width="14.5703125" style="1229" customWidth="1"/>
    <col min="508" max="508" width="11.5703125" style="1229" customWidth="1"/>
    <col min="509" max="509" width="9" style="1229" customWidth="1"/>
    <col min="510" max="510" width="16.5703125" style="1229" customWidth="1"/>
    <col min="511" max="753" width="9" style="1229"/>
    <col min="754" max="754" width="5.140625" style="1229" customWidth="1"/>
    <col min="755" max="755" width="23.5703125" style="1229" customWidth="1"/>
    <col min="756" max="756" width="12.5703125" style="1229" customWidth="1"/>
    <col min="757" max="757" width="11.85546875" style="1229" customWidth="1"/>
    <col min="758" max="758" width="12.140625" style="1229" customWidth="1"/>
    <col min="759" max="759" width="13" style="1229" customWidth="1"/>
    <col min="760" max="760" width="14.42578125" style="1229" customWidth="1"/>
    <col min="761" max="761" width="8.140625" style="1229" customWidth="1"/>
    <col min="762" max="762" width="8.85546875" style="1229" customWidth="1"/>
    <col min="763" max="763" width="14.5703125" style="1229" customWidth="1"/>
    <col min="764" max="764" width="11.5703125" style="1229" customWidth="1"/>
    <col min="765" max="765" width="9" style="1229" customWidth="1"/>
    <col min="766" max="766" width="16.5703125" style="1229" customWidth="1"/>
    <col min="767" max="1009" width="9" style="1229"/>
    <col min="1010" max="1010" width="5.140625" style="1229" customWidth="1"/>
    <col min="1011" max="1011" width="23.5703125" style="1229" customWidth="1"/>
    <col min="1012" max="1012" width="12.5703125" style="1229" customWidth="1"/>
    <col min="1013" max="1013" width="11.85546875" style="1229" customWidth="1"/>
    <col min="1014" max="1014" width="12.140625" style="1229" customWidth="1"/>
    <col min="1015" max="1015" width="13" style="1229" customWidth="1"/>
    <col min="1016" max="1016" width="14.42578125" style="1229" customWidth="1"/>
    <col min="1017" max="1017" width="8.140625" style="1229" customWidth="1"/>
    <col min="1018" max="1018" width="8.85546875" style="1229" customWidth="1"/>
    <col min="1019" max="1019" width="14.5703125" style="1229" customWidth="1"/>
    <col min="1020" max="1020" width="11.5703125" style="1229" customWidth="1"/>
    <col min="1021" max="1021" width="9" style="1229" customWidth="1"/>
    <col min="1022" max="1022" width="16.5703125" style="1229" customWidth="1"/>
    <col min="1023" max="1265" width="9" style="1229"/>
    <col min="1266" max="1266" width="5.140625" style="1229" customWidth="1"/>
    <col min="1267" max="1267" width="23.5703125" style="1229" customWidth="1"/>
    <col min="1268" max="1268" width="12.5703125" style="1229" customWidth="1"/>
    <col min="1269" max="1269" width="11.85546875" style="1229" customWidth="1"/>
    <col min="1270" max="1270" width="12.140625" style="1229" customWidth="1"/>
    <col min="1271" max="1271" width="13" style="1229" customWidth="1"/>
    <col min="1272" max="1272" width="14.42578125" style="1229" customWidth="1"/>
    <col min="1273" max="1273" width="8.140625" style="1229" customWidth="1"/>
    <col min="1274" max="1274" width="8.85546875" style="1229" customWidth="1"/>
    <col min="1275" max="1275" width="14.5703125" style="1229" customWidth="1"/>
    <col min="1276" max="1276" width="11.5703125" style="1229" customWidth="1"/>
    <col min="1277" max="1277" width="9" style="1229" customWidth="1"/>
    <col min="1278" max="1278" width="16.5703125" style="1229" customWidth="1"/>
    <col min="1279" max="1521" width="9" style="1229"/>
    <col min="1522" max="1522" width="5.140625" style="1229" customWidth="1"/>
    <col min="1523" max="1523" width="23.5703125" style="1229" customWidth="1"/>
    <col min="1524" max="1524" width="12.5703125" style="1229" customWidth="1"/>
    <col min="1525" max="1525" width="11.85546875" style="1229" customWidth="1"/>
    <col min="1526" max="1526" width="12.140625" style="1229" customWidth="1"/>
    <col min="1527" max="1527" width="13" style="1229" customWidth="1"/>
    <col min="1528" max="1528" width="14.42578125" style="1229" customWidth="1"/>
    <col min="1529" max="1529" width="8.140625" style="1229" customWidth="1"/>
    <col min="1530" max="1530" width="8.85546875" style="1229" customWidth="1"/>
    <col min="1531" max="1531" width="14.5703125" style="1229" customWidth="1"/>
    <col min="1532" max="1532" width="11.5703125" style="1229" customWidth="1"/>
    <col min="1533" max="1533" width="9" style="1229" customWidth="1"/>
    <col min="1534" max="1534" width="16.5703125" style="1229" customWidth="1"/>
    <col min="1535" max="1777" width="9" style="1229"/>
    <col min="1778" max="1778" width="5.140625" style="1229" customWidth="1"/>
    <col min="1779" max="1779" width="23.5703125" style="1229" customWidth="1"/>
    <col min="1780" max="1780" width="12.5703125" style="1229" customWidth="1"/>
    <col min="1781" max="1781" width="11.85546875" style="1229" customWidth="1"/>
    <col min="1782" max="1782" width="12.140625" style="1229" customWidth="1"/>
    <col min="1783" max="1783" width="13" style="1229" customWidth="1"/>
    <col min="1784" max="1784" width="14.42578125" style="1229" customWidth="1"/>
    <col min="1785" max="1785" width="8.140625" style="1229" customWidth="1"/>
    <col min="1786" max="1786" width="8.85546875" style="1229" customWidth="1"/>
    <col min="1787" max="1787" width="14.5703125" style="1229" customWidth="1"/>
    <col min="1788" max="1788" width="11.5703125" style="1229" customWidth="1"/>
    <col min="1789" max="1789" width="9" style="1229" customWidth="1"/>
    <col min="1790" max="1790" width="16.5703125" style="1229" customWidth="1"/>
    <col min="1791" max="2033" width="9" style="1229"/>
    <col min="2034" max="2034" width="5.140625" style="1229" customWidth="1"/>
    <col min="2035" max="2035" width="23.5703125" style="1229" customWidth="1"/>
    <col min="2036" max="2036" width="12.5703125" style="1229" customWidth="1"/>
    <col min="2037" max="2037" width="11.85546875" style="1229" customWidth="1"/>
    <col min="2038" max="2038" width="12.140625" style="1229" customWidth="1"/>
    <col min="2039" max="2039" width="13" style="1229" customWidth="1"/>
    <col min="2040" max="2040" width="14.42578125" style="1229" customWidth="1"/>
    <col min="2041" max="2041" width="8.140625" style="1229" customWidth="1"/>
    <col min="2042" max="2042" width="8.85546875" style="1229" customWidth="1"/>
    <col min="2043" max="2043" width="14.5703125" style="1229" customWidth="1"/>
    <col min="2044" max="2044" width="11.5703125" style="1229" customWidth="1"/>
    <col min="2045" max="2045" width="9" style="1229" customWidth="1"/>
    <col min="2046" max="2046" width="16.5703125" style="1229" customWidth="1"/>
    <col min="2047" max="2289" width="9" style="1229"/>
    <col min="2290" max="2290" width="5.140625" style="1229" customWidth="1"/>
    <col min="2291" max="2291" width="23.5703125" style="1229" customWidth="1"/>
    <col min="2292" max="2292" width="12.5703125" style="1229" customWidth="1"/>
    <col min="2293" max="2293" width="11.85546875" style="1229" customWidth="1"/>
    <col min="2294" max="2294" width="12.140625" style="1229" customWidth="1"/>
    <col min="2295" max="2295" width="13" style="1229" customWidth="1"/>
    <col min="2296" max="2296" width="14.42578125" style="1229" customWidth="1"/>
    <col min="2297" max="2297" width="8.140625" style="1229" customWidth="1"/>
    <col min="2298" max="2298" width="8.85546875" style="1229" customWidth="1"/>
    <col min="2299" max="2299" width="14.5703125" style="1229" customWidth="1"/>
    <col min="2300" max="2300" width="11.5703125" style="1229" customWidth="1"/>
    <col min="2301" max="2301" width="9" style="1229" customWidth="1"/>
    <col min="2302" max="2302" width="16.5703125" style="1229" customWidth="1"/>
    <col min="2303" max="2545" width="9" style="1229"/>
    <col min="2546" max="2546" width="5.140625" style="1229" customWidth="1"/>
    <col min="2547" max="2547" width="23.5703125" style="1229" customWidth="1"/>
    <col min="2548" max="2548" width="12.5703125" style="1229" customWidth="1"/>
    <col min="2549" max="2549" width="11.85546875" style="1229" customWidth="1"/>
    <col min="2550" max="2550" width="12.140625" style="1229" customWidth="1"/>
    <col min="2551" max="2551" width="13" style="1229" customWidth="1"/>
    <col min="2552" max="2552" width="14.42578125" style="1229" customWidth="1"/>
    <col min="2553" max="2553" width="8.140625" style="1229" customWidth="1"/>
    <col min="2554" max="2554" width="8.85546875" style="1229" customWidth="1"/>
    <col min="2555" max="2555" width="14.5703125" style="1229" customWidth="1"/>
    <col min="2556" max="2556" width="11.5703125" style="1229" customWidth="1"/>
    <col min="2557" max="2557" width="9" style="1229" customWidth="1"/>
    <col min="2558" max="2558" width="16.5703125" style="1229" customWidth="1"/>
    <col min="2559" max="2801" width="9" style="1229"/>
    <col min="2802" max="2802" width="5.140625" style="1229" customWidth="1"/>
    <col min="2803" max="2803" width="23.5703125" style="1229" customWidth="1"/>
    <col min="2804" max="2804" width="12.5703125" style="1229" customWidth="1"/>
    <col min="2805" max="2805" width="11.85546875" style="1229" customWidth="1"/>
    <col min="2806" max="2806" width="12.140625" style="1229" customWidth="1"/>
    <col min="2807" max="2807" width="13" style="1229" customWidth="1"/>
    <col min="2808" max="2808" width="14.42578125" style="1229" customWidth="1"/>
    <col min="2809" max="2809" width="8.140625" style="1229" customWidth="1"/>
    <col min="2810" max="2810" width="8.85546875" style="1229" customWidth="1"/>
    <col min="2811" max="2811" width="14.5703125" style="1229" customWidth="1"/>
    <col min="2812" max="2812" width="11.5703125" style="1229" customWidth="1"/>
    <col min="2813" max="2813" width="9" style="1229" customWidth="1"/>
    <col min="2814" max="2814" width="16.5703125" style="1229" customWidth="1"/>
    <col min="2815" max="3057" width="9" style="1229"/>
    <col min="3058" max="3058" width="5.140625" style="1229" customWidth="1"/>
    <col min="3059" max="3059" width="23.5703125" style="1229" customWidth="1"/>
    <col min="3060" max="3060" width="12.5703125" style="1229" customWidth="1"/>
    <col min="3061" max="3061" width="11.85546875" style="1229" customWidth="1"/>
    <col min="3062" max="3062" width="12.140625" style="1229" customWidth="1"/>
    <col min="3063" max="3063" width="13" style="1229" customWidth="1"/>
    <col min="3064" max="3064" width="14.42578125" style="1229" customWidth="1"/>
    <col min="3065" max="3065" width="8.140625" style="1229" customWidth="1"/>
    <col min="3066" max="3066" width="8.85546875" style="1229" customWidth="1"/>
    <col min="3067" max="3067" width="14.5703125" style="1229" customWidth="1"/>
    <col min="3068" max="3068" width="11.5703125" style="1229" customWidth="1"/>
    <col min="3069" max="3069" width="9" style="1229" customWidth="1"/>
    <col min="3070" max="3070" width="16.5703125" style="1229" customWidth="1"/>
    <col min="3071" max="3313" width="9" style="1229"/>
    <col min="3314" max="3314" width="5.140625" style="1229" customWidth="1"/>
    <col min="3315" max="3315" width="23.5703125" style="1229" customWidth="1"/>
    <col min="3316" max="3316" width="12.5703125" style="1229" customWidth="1"/>
    <col min="3317" max="3317" width="11.85546875" style="1229" customWidth="1"/>
    <col min="3318" max="3318" width="12.140625" style="1229" customWidth="1"/>
    <col min="3319" max="3319" width="13" style="1229" customWidth="1"/>
    <col min="3320" max="3320" width="14.42578125" style="1229" customWidth="1"/>
    <col min="3321" max="3321" width="8.140625" style="1229" customWidth="1"/>
    <col min="3322" max="3322" width="8.85546875" style="1229" customWidth="1"/>
    <col min="3323" max="3323" width="14.5703125" style="1229" customWidth="1"/>
    <col min="3324" max="3324" width="11.5703125" style="1229" customWidth="1"/>
    <col min="3325" max="3325" width="9" style="1229" customWidth="1"/>
    <col min="3326" max="3326" width="16.5703125" style="1229" customWidth="1"/>
    <col min="3327" max="3569" width="9" style="1229"/>
    <col min="3570" max="3570" width="5.140625" style="1229" customWidth="1"/>
    <col min="3571" max="3571" width="23.5703125" style="1229" customWidth="1"/>
    <col min="3572" max="3572" width="12.5703125" style="1229" customWidth="1"/>
    <col min="3573" max="3573" width="11.85546875" style="1229" customWidth="1"/>
    <col min="3574" max="3574" width="12.140625" style="1229" customWidth="1"/>
    <col min="3575" max="3575" width="13" style="1229" customWidth="1"/>
    <col min="3576" max="3576" width="14.42578125" style="1229" customWidth="1"/>
    <col min="3577" max="3577" width="8.140625" style="1229" customWidth="1"/>
    <col min="3578" max="3578" width="8.85546875" style="1229" customWidth="1"/>
    <col min="3579" max="3579" width="14.5703125" style="1229" customWidth="1"/>
    <col min="3580" max="3580" width="11.5703125" style="1229" customWidth="1"/>
    <col min="3581" max="3581" width="9" style="1229" customWidth="1"/>
    <col min="3582" max="3582" width="16.5703125" style="1229" customWidth="1"/>
    <col min="3583" max="3825" width="9" style="1229"/>
    <col min="3826" max="3826" width="5.140625" style="1229" customWidth="1"/>
    <col min="3827" max="3827" width="23.5703125" style="1229" customWidth="1"/>
    <col min="3828" max="3828" width="12.5703125" style="1229" customWidth="1"/>
    <col min="3829" max="3829" width="11.85546875" style="1229" customWidth="1"/>
    <col min="3830" max="3830" width="12.140625" style="1229" customWidth="1"/>
    <col min="3831" max="3831" width="13" style="1229" customWidth="1"/>
    <col min="3832" max="3832" width="14.42578125" style="1229" customWidth="1"/>
    <col min="3833" max="3833" width="8.140625" style="1229" customWidth="1"/>
    <col min="3834" max="3834" width="8.85546875" style="1229" customWidth="1"/>
    <col min="3835" max="3835" width="14.5703125" style="1229" customWidth="1"/>
    <col min="3836" max="3836" width="11.5703125" style="1229" customWidth="1"/>
    <col min="3837" max="3837" width="9" style="1229" customWidth="1"/>
    <col min="3838" max="3838" width="16.5703125" style="1229" customWidth="1"/>
    <col min="3839" max="4081" width="9" style="1229"/>
    <col min="4082" max="4082" width="5.140625" style="1229" customWidth="1"/>
    <col min="4083" max="4083" width="23.5703125" style="1229" customWidth="1"/>
    <col min="4084" max="4084" width="12.5703125" style="1229" customWidth="1"/>
    <col min="4085" max="4085" width="11.85546875" style="1229" customWidth="1"/>
    <col min="4086" max="4086" width="12.140625" style="1229" customWidth="1"/>
    <col min="4087" max="4087" width="13" style="1229" customWidth="1"/>
    <col min="4088" max="4088" width="14.42578125" style="1229" customWidth="1"/>
    <col min="4089" max="4089" width="8.140625" style="1229" customWidth="1"/>
    <col min="4090" max="4090" width="8.85546875" style="1229" customWidth="1"/>
    <col min="4091" max="4091" width="14.5703125" style="1229" customWidth="1"/>
    <col min="4092" max="4092" width="11.5703125" style="1229" customWidth="1"/>
    <col min="4093" max="4093" width="9" style="1229" customWidth="1"/>
    <col min="4094" max="4094" width="16.5703125" style="1229" customWidth="1"/>
    <col min="4095" max="4337" width="9" style="1229"/>
    <col min="4338" max="4338" width="5.140625" style="1229" customWidth="1"/>
    <col min="4339" max="4339" width="23.5703125" style="1229" customWidth="1"/>
    <col min="4340" max="4340" width="12.5703125" style="1229" customWidth="1"/>
    <col min="4341" max="4341" width="11.85546875" style="1229" customWidth="1"/>
    <col min="4342" max="4342" width="12.140625" style="1229" customWidth="1"/>
    <col min="4343" max="4343" width="13" style="1229" customWidth="1"/>
    <col min="4344" max="4344" width="14.42578125" style="1229" customWidth="1"/>
    <col min="4345" max="4345" width="8.140625" style="1229" customWidth="1"/>
    <col min="4346" max="4346" width="8.85546875" style="1229" customWidth="1"/>
    <col min="4347" max="4347" width="14.5703125" style="1229" customWidth="1"/>
    <col min="4348" max="4348" width="11.5703125" style="1229" customWidth="1"/>
    <col min="4349" max="4349" width="9" style="1229" customWidth="1"/>
    <col min="4350" max="4350" width="16.5703125" style="1229" customWidth="1"/>
    <col min="4351" max="4593" width="9" style="1229"/>
    <col min="4594" max="4594" width="5.140625" style="1229" customWidth="1"/>
    <col min="4595" max="4595" width="23.5703125" style="1229" customWidth="1"/>
    <col min="4596" max="4596" width="12.5703125" style="1229" customWidth="1"/>
    <col min="4597" max="4597" width="11.85546875" style="1229" customWidth="1"/>
    <col min="4598" max="4598" width="12.140625" style="1229" customWidth="1"/>
    <col min="4599" max="4599" width="13" style="1229" customWidth="1"/>
    <col min="4600" max="4600" width="14.42578125" style="1229" customWidth="1"/>
    <col min="4601" max="4601" width="8.140625" style="1229" customWidth="1"/>
    <col min="4602" max="4602" width="8.85546875" style="1229" customWidth="1"/>
    <col min="4603" max="4603" width="14.5703125" style="1229" customWidth="1"/>
    <col min="4604" max="4604" width="11.5703125" style="1229" customWidth="1"/>
    <col min="4605" max="4605" width="9" style="1229" customWidth="1"/>
    <col min="4606" max="4606" width="16.5703125" style="1229" customWidth="1"/>
    <col min="4607" max="4849" width="9" style="1229"/>
    <col min="4850" max="4850" width="5.140625" style="1229" customWidth="1"/>
    <col min="4851" max="4851" width="23.5703125" style="1229" customWidth="1"/>
    <col min="4852" max="4852" width="12.5703125" style="1229" customWidth="1"/>
    <col min="4853" max="4853" width="11.85546875" style="1229" customWidth="1"/>
    <col min="4854" max="4854" width="12.140625" style="1229" customWidth="1"/>
    <col min="4855" max="4855" width="13" style="1229" customWidth="1"/>
    <col min="4856" max="4856" width="14.42578125" style="1229" customWidth="1"/>
    <col min="4857" max="4857" width="8.140625" style="1229" customWidth="1"/>
    <col min="4858" max="4858" width="8.85546875" style="1229" customWidth="1"/>
    <col min="4859" max="4859" width="14.5703125" style="1229" customWidth="1"/>
    <col min="4860" max="4860" width="11.5703125" style="1229" customWidth="1"/>
    <col min="4861" max="4861" width="9" style="1229" customWidth="1"/>
    <col min="4862" max="4862" width="16.5703125" style="1229" customWidth="1"/>
    <col min="4863" max="5105" width="9" style="1229"/>
    <col min="5106" max="5106" width="5.140625" style="1229" customWidth="1"/>
    <col min="5107" max="5107" width="23.5703125" style="1229" customWidth="1"/>
    <col min="5108" max="5108" width="12.5703125" style="1229" customWidth="1"/>
    <col min="5109" max="5109" width="11.85546875" style="1229" customWidth="1"/>
    <col min="5110" max="5110" width="12.140625" style="1229" customWidth="1"/>
    <col min="5111" max="5111" width="13" style="1229" customWidth="1"/>
    <col min="5112" max="5112" width="14.42578125" style="1229" customWidth="1"/>
    <col min="5113" max="5113" width="8.140625" style="1229" customWidth="1"/>
    <col min="5114" max="5114" width="8.85546875" style="1229" customWidth="1"/>
    <col min="5115" max="5115" width="14.5703125" style="1229" customWidth="1"/>
    <col min="5116" max="5116" width="11.5703125" style="1229" customWidth="1"/>
    <col min="5117" max="5117" width="9" style="1229" customWidth="1"/>
    <col min="5118" max="5118" width="16.5703125" style="1229" customWidth="1"/>
    <col min="5119" max="5361" width="9" style="1229"/>
    <col min="5362" max="5362" width="5.140625" style="1229" customWidth="1"/>
    <col min="5363" max="5363" width="23.5703125" style="1229" customWidth="1"/>
    <col min="5364" max="5364" width="12.5703125" style="1229" customWidth="1"/>
    <col min="5365" max="5365" width="11.85546875" style="1229" customWidth="1"/>
    <col min="5366" max="5366" width="12.140625" style="1229" customWidth="1"/>
    <col min="5367" max="5367" width="13" style="1229" customWidth="1"/>
    <col min="5368" max="5368" width="14.42578125" style="1229" customWidth="1"/>
    <col min="5369" max="5369" width="8.140625" style="1229" customWidth="1"/>
    <col min="5370" max="5370" width="8.85546875" style="1229" customWidth="1"/>
    <col min="5371" max="5371" width="14.5703125" style="1229" customWidth="1"/>
    <col min="5372" max="5372" width="11.5703125" style="1229" customWidth="1"/>
    <col min="5373" max="5373" width="9" style="1229" customWidth="1"/>
    <col min="5374" max="5374" width="16.5703125" style="1229" customWidth="1"/>
    <col min="5375" max="5617" width="9" style="1229"/>
    <col min="5618" max="5618" width="5.140625" style="1229" customWidth="1"/>
    <col min="5619" max="5619" width="23.5703125" style="1229" customWidth="1"/>
    <col min="5620" max="5620" width="12.5703125" style="1229" customWidth="1"/>
    <col min="5621" max="5621" width="11.85546875" style="1229" customWidth="1"/>
    <col min="5622" max="5622" width="12.140625" style="1229" customWidth="1"/>
    <col min="5623" max="5623" width="13" style="1229" customWidth="1"/>
    <col min="5624" max="5624" width="14.42578125" style="1229" customWidth="1"/>
    <col min="5625" max="5625" width="8.140625" style="1229" customWidth="1"/>
    <col min="5626" max="5626" width="8.85546875" style="1229" customWidth="1"/>
    <col min="5627" max="5627" width="14.5703125" style="1229" customWidth="1"/>
    <col min="5628" max="5628" width="11.5703125" style="1229" customWidth="1"/>
    <col min="5629" max="5629" width="9" style="1229" customWidth="1"/>
    <col min="5630" max="5630" width="16.5703125" style="1229" customWidth="1"/>
    <col min="5631" max="5873" width="9" style="1229"/>
    <col min="5874" max="5874" width="5.140625" style="1229" customWidth="1"/>
    <col min="5875" max="5875" width="23.5703125" style="1229" customWidth="1"/>
    <col min="5876" max="5876" width="12.5703125" style="1229" customWidth="1"/>
    <col min="5877" max="5877" width="11.85546875" style="1229" customWidth="1"/>
    <col min="5878" max="5878" width="12.140625" style="1229" customWidth="1"/>
    <col min="5879" max="5879" width="13" style="1229" customWidth="1"/>
    <col min="5880" max="5880" width="14.42578125" style="1229" customWidth="1"/>
    <col min="5881" max="5881" width="8.140625" style="1229" customWidth="1"/>
    <col min="5882" max="5882" width="8.85546875" style="1229" customWidth="1"/>
    <col min="5883" max="5883" width="14.5703125" style="1229" customWidth="1"/>
    <col min="5884" max="5884" width="11.5703125" style="1229" customWidth="1"/>
    <col min="5885" max="5885" width="9" style="1229" customWidth="1"/>
    <col min="5886" max="5886" width="16.5703125" style="1229" customWidth="1"/>
    <col min="5887" max="6129" width="9" style="1229"/>
    <col min="6130" max="6130" width="5.140625" style="1229" customWidth="1"/>
    <col min="6131" max="6131" width="23.5703125" style="1229" customWidth="1"/>
    <col min="6132" max="6132" width="12.5703125" style="1229" customWidth="1"/>
    <col min="6133" max="6133" width="11.85546875" style="1229" customWidth="1"/>
    <col min="6134" max="6134" width="12.140625" style="1229" customWidth="1"/>
    <col min="6135" max="6135" width="13" style="1229" customWidth="1"/>
    <col min="6136" max="6136" width="14.42578125" style="1229" customWidth="1"/>
    <col min="6137" max="6137" width="8.140625" style="1229" customWidth="1"/>
    <col min="6138" max="6138" width="8.85546875" style="1229" customWidth="1"/>
    <col min="6139" max="6139" width="14.5703125" style="1229" customWidth="1"/>
    <col min="6140" max="6140" width="11.5703125" style="1229" customWidth="1"/>
    <col min="6141" max="6141" width="9" style="1229" customWidth="1"/>
    <col min="6142" max="6142" width="16.5703125" style="1229" customWidth="1"/>
    <col min="6143" max="6385" width="9" style="1229"/>
    <col min="6386" max="6386" width="5.140625" style="1229" customWidth="1"/>
    <col min="6387" max="6387" width="23.5703125" style="1229" customWidth="1"/>
    <col min="6388" max="6388" width="12.5703125" style="1229" customWidth="1"/>
    <col min="6389" max="6389" width="11.85546875" style="1229" customWidth="1"/>
    <col min="6390" max="6390" width="12.140625" style="1229" customWidth="1"/>
    <col min="6391" max="6391" width="13" style="1229" customWidth="1"/>
    <col min="6392" max="6392" width="14.42578125" style="1229" customWidth="1"/>
    <col min="6393" max="6393" width="8.140625" style="1229" customWidth="1"/>
    <col min="6394" max="6394" width="8.85546875" style="1229" customWidth="1"/>
    <col min="6395" max="6395" width="14.5703125" style="1229" customWidth="1"/>
    <col min="6396" max="6396" width="11.5703125" style="1229" customWidth="1"/>
    <col min="6397" max="6397" width="9" style="1229" customWidth="1"/>
    <col min="6398" max="6398" width="16.5703125" style="1229" customWidth="1"/>
    <col min="6399" max="6641" width="9" style="1229"/>
    <col min="6642" max="6642" width="5.140625" style="1229" customWidth="1"/>
    <col min="6643" max="6643" width="23.5703125" style="1229" customWidth="1"/>
    <col min="6644" max="6644" width="12.5703125" style="1229" customWidth="1"/>
    <col min="6645" max="6645" width="11.85546875" style="1229" customWidth="1"/>
    <col min="6646" max="6646" width="12.140625" style="1229" customWidth="1"/>
    <col min="6647" max="6647" width="13" style="1229" customWidth="1"/>
    <col min="6648" max="6648" width="14.42578125" style="1229" customWidth="1"/>
    <col min="6649" max="6649" width="8.140625" style="1229" customWidth="1"/>
    <col min="6650" max="6650" width="8.85546875" style="1229" customWidth="1"/>
    <col min="6651" max="6651" width="14.5703125" style="1229" customWidth="1"/>
    <col min="6652" max="6652" width="11.5703125" style="1229" customWidth="1"/>
    <col min="6653" max="6653" width="9" style="1229" customWidth="1"/>
    <col min="6654" max="6654" width="16.5703125" style="1229" customWidth="1"/>
    <col min="6655" max="6897" width="9" style="1229"/>
    <col min="6898" max="6898" width="5.140625" style="1229" customWidth="1"/>
    <col min="6899" max="6899" width="23.5703125" style="1229" customWidth="1"/>
    <col min="6900" max="6900" width="12.5703125" style="1229" customWidth="1"/>
    <col min="6901" max="6901" width="11.85546875" style="1229" customWidth="1"/>
    <col min="6902" max="6902" width="12.140625" style="1229" customWidth="1"/>
    <col min="6903" max="6903" width="13" style="1229" customWidth="1"/>
    <col min="6904" max="6904" width="14.42578125" style="1229" customWidth="1"/>
    <col min="6905" max="6905" width="8.140625" style="1229" customWidth="1"/>
    <col min="6906" max="6906" width="8.85546875" style="1229" customWidth="1"/>
    <col min="6907" max="6907" width="14.5703125" style="1229" customWidth="1"/>
    <col min="6908" max="6908" width="11.5703125" style="1229" customWidth="1"/>
    <col min="6909" max="6909" width="9" style="1229" customWidth="1"/>
    <col min="6910" max="6910" width="16.5703125" style="1229" customWidth="1"/>
    <col min="6911" max="7153" width="9" style="1229"/>
    <col min="7154" max="7154" width="5.140625" style="1229" customWidth="1"/>
    <col min="7155" max="7155" width="23.5703125" style="1229" customWidth="1"/>
    <col min="7156" max="7156" width="12.5703125" style="1229" customWidth="1"/>
    <col min="7157" max="7157" width="11.85546875" style="1229" customWidth="1"/>
    <col min="7158" max="7158" width="12.140625" style="1229" customWidth="1"/>
    <col min="7159" max="7159" width="13" style="1229" customWidth="1"/>
    <col min="7160" max="7160" width="14.42578125" style="1229" customWidth="1"/>
    <col min="7161" max="7161" width="8.140625" style="1229" customWidth="1"/>
    <col min="7162" max="7162" width="8.85546875" style="1229" customWidth="1"/>
    <col min="7163" max="7163" width="14.5703125" style="1229" customWidth="1"/>
    <col min="7164" max="7164" width="11.5703125" style="1229" customWidth="1"/>
    <col min="7165" max="7165" width="9" style="1229" customWidth="1"/>
    <col min="7166" max="7166" width="16.5703125" style="1229" customWidth="1"/>
    <col min="7167" max="7409" width="9" style="1229"/>
    <col min="7410" max="7410" width="5.140625" style="1229" customWidth="1"/>
    <col min="7411" max="7411" width="23.5703125" style="1229" customWidth="1"/>
    <col min="7412" max="7412" width="12.5703125" style="1229" customWidth="1"/>
    <col min="7413" max="7413" width="11.85546875" style="1229" customWidth="1"/>
    <col min="7414" max="7414" width="12.140625" style="1229" customWidth="1"/>
    <col min="7415" max="7415" width="13" style="1229" customWidth="1"/>
    <col min="7416" max="7416" width="14.42578125" style="1229" customWidth="1"/>
    <col min="7417" max="7417" width="8.140625" style="1229" customWidth="1"/>
    <col min="7418" max="7418" width="8.85546875" style="1229" customWidth="1"/>
    <col min="7419" max="7419" width="14.5703125" style="1229" customWidth="1"/>
    <col min="7420" max="7420" width="11.5703125" style="1229" customWidth="1"/>
    <col min="7421" max="7421" width="9" style="1229" customWidth="1"/>
    <col min="7422" max="7422" width="16.5703125" style="1229" customWidth="1"/>
    <col min="7423" max="7665" width="9" style="1229"/>
    <col min="7666" max="7666" width="5.140625" style="1229" customWidth="1"/>
    <col min="7667" max="7667" width="23.5703125" style="1229" customWidth="1"/>
    <col min="7668" max="7668" width="12.5703125" style="1229" customWidth="1"/>
    <col min="7669" max="7669" width="11.85546875" style="1229" customWidth="1"/>
    <col min="7670" max="7670" width="12.140625" style="1229" customWidth="1"/>
    <col min="7671" max="7671" width="13" style="1229" customWidth="1"/>
    <col min="7672" max="7672" width="14.42578125" style="1229" customWidth="1"/>
    <col min="7673" max="7673" width="8.140625" style="1229" customWidth="1"/>
    <col min="7674" max="7674" width="8.85546875" style="1229" customWidth="1"/>
    <col min="7675" max="7675" width="14.5703125" style="1229" customWidth="1"/>
    <col min="7676" max="7676" width="11.5703125" style="1229" customWidth="1"/>
    <col min="7677" max="7677" width="9" style="1229" customWidth="1"/>
    <col min="7678" max="7678" width="16.5703125" style="1229" customWidth="1"/>
    <col min="7679" max="7921" width="9" style="1229"/>
    <col min="7922" max="7922" width="5.140625" style="1229" customWidth="1"/>
    <col min="7923" max="7923" width="23.5703125" style="1229" customWidth="1"/>
    <col min="7924" max="7924" width="12.5703125" style="1229" customWidth="1"/>
    <col min="7925" max="7925" width="11.85546875" style="1229" customWidth="1"/>
    <col min="7926" max="7926" width="12.140625" style="1229" customWidth="1"/>
    <col min="7927" max="7927" width="13" style="1229" customWidth="1"/>
    <col min="7928" max="7928" width="14.42578125" style="1229" customWidth="1"/>
    <col min="7929" max="7929" width="8.140625" style="1229" customWidth="1"/>
    <col min="7930" max="7930" width="8.85546875" style="1229" customWidth="1"/>
    <col min="7931" max="7931" width="14.5703125" style="1229" customWidth="1"/>
    <col min="7932" max="7932" width="11.5703125" style="1229" customWidth="1"/>
    <col min="7933" max="7933" width="9" style="1229" customWidth="1"/>
    <col min="7934" max="7934" width="16.5703125" style="1229" customWidth="1"/>
    <col min="7935" max="8177" width="9" style="1229"/>
    <col min="8178" max="8178" width="5.140625" style="1229" customWidth="1"/>
    <col min="8179" max="8179" width="23.5703125" style="1229" customWidth="1"/>
    <col min="8180" max="8180" width="12.5703125" style="1229" customWidth="1"/>
    <col min="8181" max="8181" width="11.85546875" style="1229" customWidth="1"/>
    <col min="8182" max="8182" width="12.140625" style="1229" customWidth="1"/>
    <col min="8183" max="8183" width="13" style="1229" customWidth="1"/>
    <col min="8184" max="8184" width="14.42578125" style="1229" customWidth="1"/>
    <col min="8185" max="8185" width="8.140625" style="1229" customWidth="1"/>
    <col min="8186" max="8186" width="8.85546875" style="1229" customWidth="1"/>
    <col min="8187" max="8187" width="14.5703125" style="1229" customWidth="1"/>
    <col min="8188" max="8188" width="11.5703125" style="1229" customWidth="1"/>
    <col min="8189" max="8189" width="9" style="1229" customWidth="1"/>
    <col min="8190" max="8190" width="16.5703125" style="1229" customWidth="1"/>
    <col min="8191" max="8433" width="9" style="1229"/>
    <col min="8434" max="8434" width="5.140625" style="1229" customWidth="1"/>
    <col min="8435" max="8435" width="23.5703125" style="1229" customWidth="1"/>
    <col min="8436" max="8436" width="12.5703125" style="1229" customWidth="1"/>
    <col min="8437" max="8437" width="11.85546875" style="1229" customWidth="1"/>
    <col min="8438" max="8438" width="12.140625" style="1229" customWidth="1"/>
    <col min="8439" max="8439" width="13" style="1229" customWidth="1"/>
    <col min="8440" max="8440" width="14.42578125" style="1229" customWidth="1"/>
    <col min="8441" max="8441" width="8.140625" style="1229" customWidth="1"/>
    <col min="8442" max="8442" width="8.85546875" style="1229" customWidth="1"/>
    <col min="8443" max="8443" width="14.5703125" style="1229" customWidth="1"/>
    <col min="8444" max="8444" width="11.5703125" style="1229" customWidth="1"/>
    <col min="8445" max="8445" width="9" style="1229" customWidth="1"/>
    <col min="8446" max="8446" width="16.5703125" style="1229" customWidth="1"/>
    <col min="8447" max="8689" width="9" style="1229"/>
    <col min="8690" max="8690" width="5.140625" style="1229" customWidth="1"/>
    <col min="8691" max="8691" width="23.5703125" style="1229" customWidth="1"/>
    <col min="8692" max="8692" width="12.5703125" style="1229" customWidth="1"/>
    <col min="8693" max="8693" width="11.85546875" style="1229" customWidth="1"/>
    <col min="8694" max="8694" width="12.140625" style="1229" customWidth="1"/>
    <col min="8695" max="8695" width="13" style="1229" customWidth="1"/>
    <col min="8696" max="8696" width="14.42578125" style="1229" customWidth="1"/>
    <col min="8697" max="8697" width="8.140625" style="1229" customWidth="1"/>
    <col min="8698" max="8698" width="8.85546875" style="1229" customWidth="1"/>
    <col min="8699" max="8699" width="14.5703125" style="1229" customWidth="1"/>
    <col min="8700" max="8700" width="11.5703125" style="1229" customWidth="1"/>
    <col min="8701" max="8701" width="9" style="1229" customWidth="1"/>
    <col min="8702" max="8702" width="16.5703125" style="1229" customWidth="1"/>
    <col min="8703" max="8945" width="9" style="1229"/>
    <col min="8946" max="8946" width="5.140625" style="1229" customWidth="1"/>
    <col min="8947" max="8947" width="23.5703125" style="1229" customWidth="1"/>
    <col min="8948" max="8948" width="12.5703125" style="1229" customWidth="1"/>
    <col min="8949" max="8949" width="11.85546875" style="1229" customWidth="1"/>
    <col min="8950" max="8950" width="12.140625" style="1229" customWidth="1"/>
    <col min="8951" max="8951" width="13" style="1229" customWidth="1"/>
    <col min="8952" max="8952" width="14.42578125" style="1229" customWidth="1"/>
    <col min="8953" max="8953" width="8.140625" style="1229" customWidth="1"/>
    <col min="8954" max="8954" width="8.85546875" style="1229" customWidth="1"/>
    <col min="8955" max="8955" width="14.5703125" style="1229" customWidth="1"/>
    <col min="8956" max="8956" width="11.5703125" style="1229" customWidth="1"/>
    <col min="8957" max="8957" width="9" style="1229" customWidth="1"/>
    <col min="8958" max="8958" width="16.5703125" style="1229" customWidth="1"/>
    <col min="8959" max="9201" width="9" style="1229"/>
    <col min="9202" max="9202" width="5.140625" style="1229" customWidth="1"/>
    <col min="9203" max="9203" width="23.5703125" style="1229" customWidth="1"/>
    <col min="9204" max="9204" width="12.5703125" style="1229" customWidth="1"/>
    <col min="9205" max="9205" width="11.85546875" style="1229" customWidth="1"/>
    <col min="9206" max="9206" width="12.140625" style="1229" customWidth="1"/>
    <col min="9207" max="9207" width="13" style="1229" customWidth="1"/>
    <col min="9208" max="9208" width="14.42578125" style="1229" customWidth="1"/>
    <col min="9209" max="9209" width="8.140625" style="1229" customWidth="1"/>
    <col min="9210" max="9210" width="8.85546875" style="1229" customWidth="1"/>
    <col min="9211" max="9211" width="14.5703125" style="1229" customWidth="1"/>
    <col min="9212" max="9212" width="11.5703125" style="1229" customWidth="1"/>
    <col min="9213" max="9213" width="9" style="1229" customWidth="1"/>
    <col min="9214" max="9214" width="16.5703125" style="1229" customWidth="1"/>
    <col min="9215" max="9457" width="9" style="1229"/>
    <col min="9458" max="9458" width="5.140625" style="1229" customWidth="1"/>
    <col min="9459" max="9459" width="23.5703125" style="1229" customWidth="1"/>
    <col min="9460" max="9460" width="12.5703125" style="1229" customWidth="1"/>
    <col min="9461" max="9461" width="11.85546875" style="1229" customWidth="1"/>
    <col min="9462" max="9462" width="12.140625" style="1229" customWidth="1"/>
    <col min="9463" max="9463" width="13" style="1229" customWidth="1"/>
    <col min="9464" max="9464" width="14.42578125" style="1229" customWidth="1"/>
    <col min="9465" max="9465" width="8.140625" style="1229" customWidth="1"/>
    <col min="9466" max="9466" width="8.85546875" style="1229" customWidth="1"/>
    <col min="9467" max="9467" width="14.5703125" style="1229" customWidth="1"/>
    <col min="9468" max="9468" width="11.5703125" style="1229" customWidth="1"/>
    <col min="9469" max="9469" width="9" style="1229" customWidth="1"/>
    <col min="9470" max="9470" width="16.5703125" style="1229" customWidth="1"/>
    <col min="9471" max="9713" width="9" style="1229"/>
    <col min="9714" max="9714" width="5.140625" style="1229" customWidth="1"/>
    <col min="9715" max="9715" width="23.5703125" style="1229" customWidth="1"/>
    <col min="9716" max="9716" width="12.5703125" style="1229" customWidth="1"/>
    <col min="9717" max="9717" width="11.85546875" style="1229" customWidth="1"/>
    <col min="9718" max="9718" width="12.140625" style="1229" customWidth="1"/>
    <col min="9719" max="9719" width="13" style="1229" customWidth="1"/>
    <col min="9720" max="9720" width="14.42578125" style="1229" customWidth="1"/>
    <col min="9721" max="9721" width="8.140625" style="1229" customWidth="1"/>
    <col min="9722" max="9722" width="8.85546875" style="1229" customWidth="1"/>
    <col min="9723" max="9723" width="14.5703125" style="1229" customWidth="1"/>
    <col min="9724" max="9724" width="11.5703125" style="1229" customWidth="1"/>
    <col min="9725" max="9725" width="9" style="1229" customWidth="1"/>
    <col min="9726" max="9726" width="16.5703125" style="1229" customWidth="1"/>
    <col min="9727" max="9969" width="9" style="1229"/>
    <col min="9970" max="9970" width="5.140625" style="1229" customWidth="1"/>
    <col min="9971" max="9971" width="23.5703125" style="1229" customWidth="1"/>
    <col min="9972" max="9972" width="12.5703125" style="1229" customWidth="1"/>
    <col min="9973" max="9973" width="11.85546875" style="1229" customWidth="1"/>
    <col min="9974" max="9974" width="12.140625" style="1229" customWidth="1"/>
    <col min="9975" max="9975" width="13" style="1229" customWidth="1"/>
    <col min="9976" max="9976" width="14.42578125" style="1229" customWidth="1"/>
    <col min="9977" max="9977" width="8.140625" style="1229" customWidth="1"/>
    <col min="9978" max="9978" width="8.85546875" style="1229" customWidth="1"/>
    <col min="9979" max="9979" width="14.5703125" style="1229" customWidth="1"/>
    <col min="9980" max="9980" width="11.5703125" style="1229" customWidth="1"/>
    <col min="9981" max="9981" width="9" style="1229" customWidth="1"/>
    <col min="9982" max="9982" width="16.5703125" style="1229" customWidth="1"/>
    <col min="9983" max="10225" width="9" style="1229"/>
    <col min="10226" max="10226" width="5.140625" style="1229" customWidth="1"/>
    <col min="10227" max="10227" width="23.5703125" style="1229" customWidth="1"/>
    <col min="10228" max="10228" width="12.5703125" style="1229" customWidth="1"/>
    <col min="10229" max="10229" width="11.85546875" style="1229" customWidth="1"/>
    <col min="10230" max="10230" width="12.140625" style="1229" customWidth="1"/>
    <col min="10231" max="10231" width="13" style="1229" customWidth="1"/>
    <col min="10232" max="10232" width="14.42578125" style="1229" customWidth="1"/>
    <col min="10233" max="10233" width="8.140625" style="1229" customWidth="1"/>
    <col min="10234" max="10234" width="8.85546875" style="1229" customWidth="1"/>
    <col min="10235" max="10235" width="14.5703125" style="1229" customWidth="1"/>
    <col min="10236" max="10236" width="11.5703125" style="1229" customWidth="1"/>
    <col min="10237" max="10237" width="9" style="1229" customWidth="1"/>
    <col min="10238" max="10238" width="16.5703125" style="1229" customWidth="1"/>
    <col min="10239" max="10481" width="9" style="1229"/>
    <col min="10482" max="10482" width="5.140625" style="1229" customWidth="1"/>
    <col min="10483" max="10483" width="23.5703125" style="1229" customWidth="1"/>
    <col min="10484" max="10484" width="12.5703125" style="1229" customWidth="1"/>
    <col min="10485" max="10485" width="11.85546875" style="1229" customWidth="1"/>
    <col min="10486" max="10486" width="12.140625" style="1229" customWidth="1"/>
    <col min="10487" max="10487" width="13" style="1229" customWidth="1"/>
    <col min="10488" max="10488" width="14.42578125" style="1229" customWidth="1"/>
    <col min="10489" max="10489" width="8.140625" style="1229" customWidth="1"/>
    <col min="10490" max="10490" width="8.85546875" style="1229" customWidth="1"/>
    <col min="10491" max="10491" width="14.5703125" style="1229" customWidth="1"/>
    <col min="10492" max="10492" width="11.5703125" style="1229" customWidth="1"/>
    <col min="10493" max="10493" width="9" style="1229" customWidth="1"/>
    <col min="10494" max="10494" width="16.5703125" style="1229" customWidth="1"/>
    <col min="10495" max="10737" width="9" style="1229"/>
    <col min="10738" max="10738" width="5.140625" style="1229" customWidth="1"/>
    <col min="10739" max="10739" width="23.5703125" style="1229" customWidth="1"/>
    <col min="10740" max="10740" width="12.5703125" style="1229" customWidth="1"/>
    <col min="10741" max="10741" width="11.85546875" style="1229" customWidth="1"/>
    <col min="10742" max="10742" width="12.140625" style="1229" customWidth="1"/>
    <col min="10743" max="10743" width="13" style="1229" customWidth="1"/>
    <col min="10744" max="10744" width="14.42578125" style="1229" customWidth="1"/>
    <col min="10745" max="10745" width="8.140625" style="1229" customWidth="1"/>
    <col min="10746" max="10746" width="8.85546875" style="1229" customWidth="1"/>
    <col min="10747" max="10747" width="14.5703125" style="1229" customWidth="1"/>
    <col min="10748" max="10748" width="11.5703125" style="1229" customWidth="1"/>
    <col min="10749" max="10749" width="9" style="1229" customWidth="1"/>
    <col min="10750" max="10750" width="16.5703125" style="1229" customWidth="1"/>
    <col min="10751" max="10993" width="9" style="1229"/>
    <col min="10994" max="10994" width="5.140625" style="1229" customWidth="1"/>
    <col min="10995" max="10995" width="23.5703125" style="1229" customWidth="1"/>
    <col min="10996" max="10996" width="12.5703125" style="1229" customWidth="1"/>
    <col min="10997" max="10997" width="11.85546875" style="1229" customWidth="1"/>
    <col min="10998" max="10998" width="12.140625" style="1229" customWidth="1"/>
    <col min="10999" max="10999" width="13" style="1229" customWidth="1"/>
    <col min="11000" max="11000" width="14.42578125" style="1229" customWidth="1"/>
    <col min="11001" max="11001" width="8.140625" style="1229" customWidth="1"/>
    <col min="11002" max="11002" width="8.85546875" style="1229" customWidth="1"/>
    <col min="11003" max="11003" width="14.5703125" style="1229" customWidth="1"/>
    <col min="11004" max="11004" width="11.5703125" style="1229" customWidth="1"/>
    <col min="11005" max="11005" width="9" style="1229" customWidth="1"/>
    <col min="11006" max="11006" width="16.5703125" style="1229" customWidth="1"/>
    <col min="11007" max="11249" width="9" style="1229"/>
    <col min="11250" max="11250" width="5.140625" style="1229" customWidth="1"/>
    <col min="11251" max="11251" width="23.5703125" style="1229" customWidth="1"/>
    <col min="11252" max="11252" width="12.5703125" style="1229" customWidth="1"/>
    <col min="11253" max="11253" width="11.85546875" style="1229" customWidth="1"/>
    <col min="11254" max="11254" width="12.140625" style="1229" customWidth="1"/>
    <col min="11255" max="11255" width="13" style="1229" customWidth="1"/>
    <col min="11256" max="11256" width="14.42578125" style="1229" customWidth="1"/>
    <col min="11257" max="11257" width="8.140625" style="1229" customWidth="1"/>
    <col min="11258" max="11258" width="8.85546875" style="1229" customWidth="1"/>
    <col min="11259" max="11259" width="14.5703125" style="1229" customWidth="1"/>
    <col min="11260" max="11260" width="11.5703125" style="1229" customWidth="1"/>
    <col min="11261" max="11261" width="9" style="1229" customWidth="1"/>
    <col min="11262" max="11262" width="16.5703125" style="1229" customWidth="1"/>
    <col min="11263" max="11505" width="9" style="1229"/>
    <col min="11506" max="11506" width="5.140625" style="1229" customWidth="1"/>
    <col min="11507" max="11507" width="23.5703125" style="1229" customWidth="1"/>
    <col min="11508" max="11508" width="12.5703125" style="1229" customWidth="1"/>
    <col min="11509" max="11509" width="11.85546875" style="1229" customWidth="1"/>
    <col min="11510" max="11510" width="12.140625" style="1229" customWidth="1"/>
    <col min="11511" max="11511" width="13" style="1229" customWidth="1"/>
    <col min="11512" max="11512" width="14.42578125" style="1229" customWidth="1"/>
    <col min="11513" max="11513" width="8.140625" style="1229" customWidth="1"/>
    <col min="11514" max="11514" width="8.85546875" style="1229" customWidth="1"/>
    <col min="11515" max="11515" width="14.5703125" style="1229" customWidth="1"/>
    <col min="11516" max="11516" width="11.5703125" style="1229" customWidth="1"/>
    <col min="11517" max="11517" width="9" style="1229" customWidth="1"/>
    <col min="11518" max="11518" width="16.5703125" style="1229" customWidth="1"/>
    <col min="11519" max="11761" width="9" style="1229"/>
    <col min="11762" max="11762" width="5.140625" style="1229" customWidth="1"/>
    <col min="11763" max="11763" width="23.5703125" style="1229" customWidth="1"/>
    <col min="11764" max="11764" width="12.5703125" style="1229" customWidth="1"/>
    <col min="11765" max="11765" width="11.85546875" style="1229" customWidth="1"/>
    <col min="11766" max="11766" width="12.140625" style="1229" customWidth="1"/>
    <col min="11767" max="11767" width="13" style="1229" customWidth="1"/>
    <col min="11768" max="11768" width="14.42578125" style="1229" customWidth="1"/>
    <col min="11769" max="11769" width="8.140625" style="1229" customWidth="1"/>
    <col min="11770" max="11770" width="8.85546875" style="1229" customWidth="1"/>
    <col min="11771" max="11771" width="14.5703125" style="1229" customWidth="1"/>
    <col min="11772" max="11772" width="11.5703125" style="1229" customWidth="1"/>
    <col min="11773" max="11773" width="9" style="1229" customWidth="1"/>
    <col min="11774" max="11774" width="16.5703125" style="1229" customWidth="1"/>
    <col min="11775" max="12017" width="9" style="1229"/>
    <col min="12018" max="12018" width="5.140625" style="1229" customWidth="1"/>
    <col min="12019" max="12019" width="23.5703125" style="1229" customWidth="1"/>
    <col min="12020" max="12020" width="12.5703125" style="1229" customWidth="1"/>
    <col min="12021" max="12021" width="11.85546875" style="1229" customWidth="1"/>
    <col min="12022" max="12022" width="12.140625" style="1229" customWidth="1"/>
    <col min="12023" max="12023" width="13" style="1229" customWidth="1"/>
    <col min="12024" max="12024" width="14.42578125" style="1229" customWidth="1"/>
    <col min="12025" max="12025" width="8.140625" style="1229" customWidth="1"/>
    <col min="12026" max="12026" width="8.85546875" style="1229" customWidth="1"/>
    <col min="12027" max="12027" width="14.5703125" style="1229" customWidth="1"/>
    <col min="12028" max="12028" width="11.5703125" style="1229" customWidth="1"/>
    <col min="12029" max="12029" width="9" style="1229" customWidth="1"/>
    <col min="12030" max="12030" width="16.5703125" style="1229" customWidth="1"/>
    <col min="12031" max="12273" width="9" style="1229"/>
    <col min="12274" max="12274" width="5.140625" style="1229" customWidth="1"/>
    <col min="12275" max="12275" width="23.5703125" style="1229" customWidth="1"/>
    <col min="12276" max="12276" width="12.5703125" style="1229" customWidth="1"/>
    <col min="12277" max="12277" width="11.85546875" style="1229" customWidth="1"/>
    <col min="12278" max="12278" width="12.140625" style="1229" customWidth="1"/>
    <col min="12279" max="12279" width="13" style="1229" customWidth="1"/>
    <col min="12280" max="12280" width="14.42578125" style="1229" customWidth="1"/>
    <col min="12281" max="12281" width="8.140625" style="1229" customWidth="1"/>
    <col min="12282" max="12282" width="8.85546875" style="1229" customWidth="1"/>
    <col min="12283" max="12283" width="14.5703125" style="1229" customWidth="1"/>
    <col min="12284" max="12284" width="11.5703125" style="1229" customWidth="1"/>
    <col min="12285" max="12285" width="9" style="1229" customWidth="1"/>
    <col min="12286" max="12286" width="16.5703125" style="1229" customWidth="1"/>
    <col min="12287" max="12529" width="9" style="1229"/>
    <col min="12530" max="12530" width="5.140625" style="1229" customWidth="1"/>
    <col min="12531" max="12531" width="23.5703125" style="1229" customWidth="1"/>
    <col min="12532" max="12532" width="12.5703125" style="1229" customWidth="1"/>
    <col min="12533" max="12533" width="11.85546875" style="1229" customWidth="1"/>
    <col min="12534" max="12534" width="12.140625" style="1229" customWidth="1"/>
    <col min="12535" max="12535" width="13" style="1229" customWidth="1"/>
    <col min="12536" max="12536" width="14.42578125" style="1229" customWidth="1"/>
    <col min="12537" max="12537" width="8.140625" style="1229" customWidth="1"/>
    <col min="12538" max="12538" width="8.85546875" style="1229" customWidth="1"/>
    <col min="12539" max="12539" width="14.5703125" style="1229" customWidth="1"/>
    <col min="12540" max="12540" width="11.5703125" style="1229" customWidth="1"/>
    <col min="12541" max="12541" width="9" style="1229" customWidth="1"/>
    <col min="12542" max="12542" width="16.5703125" style="1229" customWidth="1"/>
    <col min="12543" max="12785" width="9" style="1229"/>
    <col min="12786" max="12786" width="5.140625" style="1229" customWidth="1"/>
    <col min="12787" max="12787" width="23.5703125" style="1229" customWidth="1"/>
    <col min="12788" max="12788" width="12.5703125" style="1229" customWidth="1"/>
    <col min="12789" max="12789" width="11.85546875" style="1229" customWidth="1"/>
    <col min="12790" max="12790" width="12.140625" style="1229" customWidth="1"/>
    <col min="12791" max="12791" width="13" style="1229" customWidth="1"/>
    <col min="12792" max="12792" width="14.42578125" style="1229" customWidth="1"/>
    <col min="12793" max="12793" width="8.140625" style="1229" customWidth="1"/>
    <col min="12794" max="12794" width="8.85546875" style="1229" customWidth="1"/>
    <col min="12795" max="12795" width="14.5703125" style="1229" customWidth="1"/>
    <col min="12796" max="12796" width="11.5703125" style="1229" customWidth="1"/>
    <col min="12797" max="12797" width="9" style="1229" customWidth="1"/>
    <col min="12798" max="12798" width="16.5703125" style="1229" customWidth="1"/>
    <col min="12799" max="13041" width="9" style="1229"/>
    <col min="13042" max="13042" width="5.140625" style="1229" customWidth="1"/>
    <col min="13043" max="13043" width="23.5703125" style="1229" customWidth="1"/>
    <col min="13044" max="13044" width="12.5703125" style="1229" customWidth="1"/>
    <col min="13045" max="13045" width="11.85546875" style="1229" customWidth="1"/>
    <col min="13046" max="13046" width="12.140625" style="1229" customWidth="1"/>
    <col min="13047" max="13047" width="13" style="1229" customWidth="1"/>
    <col min="13048" max="13048" width="14.42578125" style="1229" customWidth="1"/>
    <col min="13049" max="13049" width="8.140625" style="1229" customWidth="1"/>
    <col min="13050" max="13050" width="8.85546875" style="1229" customWidth="1"/>
    <col min="13051" max="13051" width="14.5703125" style="1229" customWidth="1"/>
    <col min="13052" max="13052" width="11.5703125" style="1229" customWidth="1"/>
    <col min="13053" max="13053" width="9" style="1229" customWidth="1"/>
    <col min="13054" max="13054" width="16.5703125" style="1229" customWidth="1"/>
    <col min="13055" max="13297" width="9" style="1229"/>
    <col min="13298" max="13298" width="5.140625" style="1229" customWidth="1"/>
    <col min="13299" max="13299" width="23.5703125" style="1229" customWidth="1"/>
    <col min="13300" max="13300" width="12.5703125" style="1229" customWidth="1"/>
    <col min="13301" max="13301" width="11.85546875" style="1229" customWidth="1"/>
    <col min="13302" max="13302" width="12.140625" style="1229" customWidth="1"/>
    <col min="13303" max="13303" width="13" style="1229" customWidth="1"/>
    <col min="13304" max="13304" width="14.42578125" style="1229" customWidth="1"/>
    <col min="13305" max="13305" width="8.140625" style="1229" customWidth="1"/>
    <col min="13306" max="13306" width="8.85546875" style="1229" customWidth="1"/>
    <col min="13307" max="13307" width="14.5703125" style="1229" customWidth="1"/>
    <col min="13308" max="13308" width="11.5703125" style="1229" customWidth="1"/>
    <col min="13309" max="13309" width="9" style="1229" customWidth="1"/>
    <col min="13310" max="13310" width="16.5703125" style="1229" customWidth="1"/>
    <col min="13311" max="13553" width="9" style="1229"/>
    <col min="13554" max="13554" width="5.140625" style="1229" customWidth="1"/>
    <col min="13555" max="13555" width="23.5703125" style="1229" customWidth="1"/>
    <col min="13556" max="13556" width="12.5703125" style="1229" customWidth="1"/>
    <col min="13557" max="13557" width="11.85546875" style="1229" customWidth="1"/>
    <col min="13558" max="13558" width="12.140625" style="1229" customWidth="1"/>
    <col min="13559" max="13559" width="13" style="1229" customWidth="1"/>
    <col min="13560" max="13560" width="14.42578125" style="1229" customWidth="1"/>
    <col min="13561" max="13561" width="8.140625" style="1229" customWidth="1"/>
    <col min="13562" max="13562" width="8.85546875" style="1229" customWidth="1"/>
    <col min="13563" max="13563" width="14.5703125" style="1229" customWidth="1"/>
    <col min="13564" max="13564" width="11.5703125" style="1229" customWidth="1"/>
    <col min="13565" max="13565" width="9" style="1229" customWidth="1"/>
    <col min="13566" max="13566" width="16.5703125" style="1229" customWidth="1"/>
    <col min="13567" max="13809" width="9" style="1229"/>
    <col min="13810" max="13810" width="5.140625" style="1229" customWidth="1"/>
    <col min="13811" max="13811" width="23.5703125" style="1229" customWidth="1"/>
    <col min="13812" max="13812" width="12.5703125" style="1229" customWidth="1"/>
    <col min="13813" max="13813" width="11.85546875" style="1229" customWidth="1"/>
    <col min="13814" max="13814" width="12.140625" style="1229" customWidth="1"/>
    <col min="13815" max="13815" width="13" style="1229" customWidth="1"/>
    <col min="13816" max="13816" width="14.42578125" style="1229" customWidth="1"/>
    <col min="13817" max="13817" width="8.140625" style="1229" customWidth="1"/>
    <col min="13818" max="13818" width="8.85546875" style="1229" customWidth="1"/>
    <col min="13819" max="13819" width="14.5703125" style="1229" customWidth="1"/>
    <col min="13820" max="13820" width="11.5703125" style="1229" customWidth="1"/>
    <col min="13821" max="13821" width="9" style="1229" customWidth="1"/>
    <col min="13822" max="13822" width="16.5703125" style="1229" customWidth="1"/>
    <col min="13823" max="14065" width="9" style="1229"/>
    <col min="14066" max="14066" width="5.140625" style="1229" customWidth="1"/>
    <col min="14067" max="14067" width="23.5703125" style="1229" customWidth="1"/>
    <col min="14068" max="14068" width="12.5703125" style="1229" customWidth="1"/>
    <col min="14069" max="14069" width="11.85546875" style="1229" customWidth="1"/>
    <col min="14070" max="14070" width="12.140625" style="1229" customWidth="1"/>
    <col min="14071" max="14071" width="13" style="1229" customWidth="1"/>
    <col min="14072" max="14072" width="14.42578125" style="1229" customWidth="1"/>
    <col min="14073" max="14073" width="8.140625" style="1229" customWidth="1"/>
    <col min="14074" max="14074" width="8.85546875" style="1229" customWidth="1"/>
    <col min="14075" max="14075" width="14.5703125" style="1229" customWidth="1"/>
    <col min="14076" max="14076" width="11.5703125" style="1229" customWidth="1"/>
    <col min="14077" max="14077" width="9" style="1229" customWidth="1"/>
    <col min="14078" max="14078" width="16.5703125" style="1229" customWidth="1"/>
    <col min="14079" max="14321" width="9" style="1229"/>
    <col min="14322" max="14322" width="5.140625" style="1229" customWidth="1"/>
    <col min="14323" max="14323" width="23.5703125" style="1229" customWidth="1"/>
    <col min="14324" max="14324" width="12.5703125" style="1229" customWidth="1"/>
    <col min="14325" max="14325" width="11.85546875" style="1229" customWidth="1"/>
    <col min="14326" max="14326" width="12.140625" style="1229" customWidth="1"/>
    <col min="14327" max="14327" width="13" style="1229" customWidth="1"/>
    <col min="14328" max="14328" width="14.42578125" style="1229" customWidth="1"/>
    <col min="14329" max="14329" width="8.140625" style="1229" customWidth="1"/>
    <col min="14330" max="14330" width="8.85546875" style="1229" customWidth="1"/>
    <col min="14331" max="14331" width="14.5703125" style="1229" customWidth="1"/>
    <col min="14332" max="14332" width="11.5703125" style="1229" customWidth="1"/>
    <col min="14333" max="14333" width="9" style="1229" customWidth="1"/>
    <col min="14334" max="14334" width="16.5703125" style="1229" customWidth="1"/>
    <col min="14335" max="14577" width="9" style="1229"/>
    <col min="14578" max="14578" width="5.140625" style="1229" customWidth="1"/>
    <col min="14579" max="14579" width="23.5703125" style="1229" customWidth="1"/>
    <col min="14580" max="14580" width="12.5703125" style="1229" customWidth="1"/>
    <col min="14581" max="14581" width="11.85546875" style="1229" customWidth="1"/>
    <col min="14582" max="14582" width="12.140625" style="1229" customWidth="1"/>
    <col min="14583" max="14583" width="13" style="1229" customWidth="1"/>
    <col min="14584" max="14584" width="14.42578125" style="1229" customWidth="1"/>
    <col min="14585" max="14585" width="8.140625" style="1229" customWidth="1"/>
    <col min="14586" max="14586" width="8.85546875" style="1229" customWidth="1"/>
    <col min="14587" max="14587" width="14.5703125" style="1229" customWidth="1"/>
    <col min="14588" max="14588" width="11.5703125" style="1229" customWidth="1"/>
    <col min="14589" max="14589" width="9" style="1229" customWidth="1"/>
    <col min="14590" max="14590" width="16.5703125" style="1229" customWidth="1"/>
    <col min="14591" max="14833" width="9" style="1229"/>
    <col min="14834" max="14834" width="5.140625" style="1229" customWidth="1"/>
    <col min="14835" max="14835" width="23.5703125" style="1229" customWidth="1"/>
    <col min="14836" max="14836" width="12.5703125" style="1229" customWidth="1"/>
    <col min="14837" max="14837" width="11.85546875" style="1229" customWidth="1"/>
    <col min="14838" max="14838" width="12.140625" style="1229" customWidth="1"/>
    <col min="14839" max="14839" width="13" style="1229" customWidth="1"/>
    <col min="14840" max="14840" width="14.42578125" style="1229" customWidth="1"/>
    <col min="14841" max="14841" width="8.140625" style="1229" customWidth="1"/>
    <col min="14842" max="14842" width="8.85546875" style="1229" customWidth="1"/>
    <col min="14843" max="14843" width="14.5703125" style="1229" customWidth="1"/>
    <col min="14844" max="14844" width="11.5703125" style="1229" customWidth="1"/>
    <col min="14845" max="14845" width="9" style="1229" customWidth="1"/>
    <col min="14846" max="14846" width="16.5703125" style="1229" customWidth="1"/>
    <col min="14847" max="15089" width="9" style="1229"/>
    <col min="15090" max="15090" width="5.140625" style="1229" customWidth="1"/>
    <col min="15091" max="15091" width="23.5703125" style="1229" customWidth="1"/>
    <col min="15092" max="15092" width="12.5703125" style="1229" customWidth="1"/>
    <col min="15093" max="15093" width="11.85546875" style="1229" customWidth="1"/>
    <col min="15094" max="15094" width="12.140625" style="1229" customWidth="1"/>
    <col min="15095" max="15095" width="13" style="1229" customWidth="1"/>
    <col min="15096" max="15096" width="14.42578125" style="1229" customWidth="1"/>
    <col min="15097" max="15097" width="8.140625" style="1229" customWidth="1"/>
    <col min="15098" max="15098" width="8.85546875" style="1229" customWidth="1"/>
    <col min="15099" max="15099" width="14.5703125" style="1229" customWidth="1"/>
    <col min="15100" max="15100" width="11.5703125" style="1229" customWidth="1"/>
    <col min="15101" max="15101" width="9" style="1229" customWidth="1"/>
    <col min="15102" max="15102" width="16.5703125" style="1229" customWidth="1"/>
    <col min="15103" max="15345" width="9" style="1229"/>
    <col min="15346" max="15346" width="5.140625" style="1229" customWidth="1"/>
    <col min="15347" max="15347" width="23.5703125" style="1229" customWidth="1"/>
    <col min="15348" max="15348" width="12.5703125" style="1229" customWidth="1"/>
    <col min="15349" max="15349" width="11.85546875" style="1229" customWidth="1"/>
    <col min="15350" max="15350" width="12.140625" style="1229" customWidth="1"/>
    <col min="15351" max="15351" width="13" style="1229" customWidth="1"/>
    <col min="15352" max="15352" width="14.42578125" style="1229" customWidth="1"/>
    <col min="15353" max="15353" width="8.140625" style="1229" customWidth="1"/>
    <col min="15354" max="15354" width="8.85546875" style="1229" customWidth="1"/>
    <col min="15355" max="15355" width="14.5703125" style="1229" customWidth="1"/>
    <col min="15356" max="15356" width="11.5703125" style="1229" customWidth="1"/>
    <col min="15357" max="15357" width="9" style="1229" customWidth="1"/>
    <col min="15358" max="15358" width="16.5703125" style="1229" customWidth="1"/>
    <col min="15359" max="15601" width="9" style="1229"/>
    <col min="15602" max="15602" width="5.140625" style="1229" customWidth="1"/>
    <col min="15603" max="15603" width="23.5703125" style="1229" customWidth="1"/>
    <col min="15604" max="15604" width="12.5703125" style="1229" customWidth="1"/>
    <col min="15605" max="15605" width="11.85546875" style="1229" customWidth="1"/>
    <col min="15606" max="15606" width="12.140625" style="1229" customWidth="1"/>
    <col min="15607" max="15607" width="13" style="1229" customWidth="1"/>
    <col min="15608" max="15608" width="14.42578125" style="1229" customWidth="1"/>
    <col min="15609" max="15609" width="8.140625" style="1229" customWidth="1"/>
    <col min="15610" max="15610" width="8.85546875" style="1229" customWidth="1"/>
    <col min="15611" max="15611" width="14.5703125" style="1229" customWidth="1"/>
    <col min="15612" max="15612" width="11.5703125" style="1229" customWidth="1"/>
    <col min="15613" max="15613" width="9" style="1229" customWidth="1"/>
    <col min="15614" max="15614" width="16.5703125" style="1229" customWidth="1"/>
    <col min="15615" max="15857" width="9" style="1229"/>
    <col min="15858" max="15858" width="5.140625" style="1229" customWidth="1"/>
    <col min="15859" max="15859" width="23.5703125" style="1229" customWidth="1"/>
    <col min="15860" max="15860" width="12.5703125" style="1229" customWidth="1"/>
    <col min="15861" max="15861" width="11.85546875" style="1229" customWidth="1"/>
    <col min="15862" max="15862" width="12.140625" style="1229" customWidth="1"/>
    <col min="15863" max="15863" width="13" style="1229" customWidth="1"/>
    <col min="15864" max="15864" width="14.42578125" style="1229" customWidth="1"/>
    <col min="15865" max="15865" width="8.140625" style="1229" customWidth="1"/>
    <col min="15866" max="15866" width="8.85546875" style="1229" customWidth="1"/>
    <col min="15867" max="15867" width="14.5703125" style="1229" customWidth="1"/>
    <col min="15868" max="15868" width="11.5703125" style="1229" customWidth="1"/>
    <col min="15869" max="15869" width="9" style="1229" customWidth="1"/>
    <col min="15870" max="15870" width="16.5703125" style="1229" customWidth="1"/>
    <col min="15871" max="16113" width="9" style="1229"/>
    <col min="16114" max="16114" width="5.140625" style="1229" customWidth="1"/>
    <col min="16115" max="16115" width="23.5703125" style="1229" customWidth="1"/>
    <col min="16116" max="16116" width="12.5703125" style="1229" customWidth="1"/>
    <col min="16117" max="16117" width="11.85546875" style="1229" customWidth="1"/>
    <col min="16118" max="16118" width="12.140625" style="1229" customWidth="1"/>
    <col min="16119" max="16119" width="13" style="1229" customWidth="1"/>
    <col min="16120" max="16120" width="14.42578125" style="1229" customWidth="1"/>
    <col min="16121" max="16121" width="8.140625" style="1229" customWidth="1"/>
    <col min="16122" max="16122" width="8.85546875" style="1229" customWidth="1"/>
    <col min="16123" max="16123" width="14.5703125" style="1229" customWidth="1"/>
    <col min="16124" max="16124" width="11.5703125" style="1229" customWidth="1"/>
    <col min="16125" max="16125" width="9" style="1229" customWidth="1"/>
    <col min="16126" max="16126" width="16.5703125" style="1229" customWidth="1"/>
    <col min="16127" max="16369" width="9" style="1229"/>
    <col min="16370" max="16384" width="9.140625" style="1229" customWidth="1"/>
  </cols>
  <sheetData>
    <row r="1" spans="1:14" ht="13.15" customHeight="1">
      <c r="A1" s="1936" t="s">
        <v>151</v>
      </c>
      <c r="B1" s="1936"/>
      <c r="C1" s="1937"/>
      <c r="D1" s="1936"/>
      <c r="E1" s="1936"/>
      <c r="F1" s="1936"/>
      <c r="G1" s="1936"/>
      <c r="H1" s="1936"/>
      <c r="I1" s="1936"/>
      <c r="J1" s="1936"/>
      <c r="K1" s="1936"/>
      <c r="L1" s="1936"/>
      <c r="M1" s="1936"/>
    </row>
    <row r="2" spans="1:14" ht="13.15" customHeight="1">
      <c r="A2" s="1936" t="s">
        <v>1</v>
      </c>
      <c r="B2" s="1936"/>
      <c r="C2" s="1937"/>
      <c r="D2" s="1936"/>
      <c r="E2" s="1936"/>
      <c r="F2" s="1936"/>
      <c r="G2" s="1936"/>
      <c r="H2" s="1936"/>
      <c r="I2" s="1936"/>
      <c r="J2" s="1936"/>
      <c r="K2" s="1936"/>
      <c r="L2" s="1936"/>
      <c r="M2" s="1936"/>
    </row>
    <row r="3" spans="1:14" ht="13.15" customHeight="1">
      <c r="A3" s="1936" t="s">
        <v>2</v>
      </c>
      <c r="B3" s="1936"/>
      <c r="C3" s="1937"/>
      <c r="D3" s="1936"/>
      <c r="E3" s="1936"/>
      <c r="F3" s="1936"/>
      <c r="G3" s="1936"/>
      <c r="H3" s="1936"/>
      <c r="I3" s="1936"/>
      <c r="J3" s="1936"/>
      <c r="K3" s="1936"/>
      <c r="L3" s="1936"/>
      <c r="M3" s="1936"/>
    </row>
    <row r="4" spans="1:14" ht="13.15" customHeight="1">
      <c r="A4" s="1936" t="s">
        <v>1928</v>
      </c>
      <c r="B4" s="1936"/>
      <c r="C4" s="1937"/>
      <c r="D4" s="1936"/>
      <c r="E4" s="1936"/>
      <c r="F4" s="1936"/>
      <c r="G4" s="1936"/>
      <c r="H4" s="1936"/>
      <c r="I4" s="1936"/>
      <c r="J4" s="1936"/>
      <c r="K4" s="1936"/>
      <c r="L4" s="1936"/>
      <c r="M4" s="1936"/>
    </row>
    <row r="6" spans="1:14" ht="13.15" customHeight="1">
      <c r="A6" s="1230" t="s">
        <v>3</v>
      </c>
      <c r="B6" s="1231"/>
      <c r="C6" s="1232"/>
      <c r="D6" s="1233"/>
      <c r="E6" s="1233"/>
      <c r="F6" s="1234"/>
      <c r="G6" s="1235" t="s">
        <v>4</v>
      </c>
      <c r="H6" s="1231"/>
      <c r="I6" s="1231"/>
      <c r="J6" s="1231" t="s">
        <v>5</v>
      </c>
      <c r="K6" s="1230"/>
      <c r="L6" s="1236"/>
      <c r="M6" s="1237"/>
    </row>
    <row r="7" spans="1:14" ht="13.15" customHeight="1">
      <c r="A7" s="1942" t="s">
        <v>6</v>
      </c>
      <c r="B7" s="1943"/>
      <c r="C7" s="1944"/>
      <c r="D7" s="1943"/>
      <c r="E7" s="1943"/>
      <c r="F7" s="1945"/>
      <c r="G7" s="1238" t="s">
        <v>7</v>
      </c>
      <c r="H7" s="1239"/>
      <c r="I7" s="1239"/>
      <c r="J7" s="1239"/>
      <c r="K7" s="1240"/>
      <c r="L7" s="1241"/>
      <c r="M7" s="1242"/>
    </row>
    <row r="8" spans="1:14" ht="13.15" customHeight="1">
      <c r="A8" s="1942"/>
      <c r="B8" s="1943"/>
      <c r="C8" s="1944"/>
      <c r="D8" s="1943"/>
      <c r="E8" s="1943"/>
      <c r="F8" s="1945"/>
      <c r="H8" s="1239"/>
      <c r="I8" s="1239"/>
      <c r="J8" s="1239" t="s">
        <v>8</v>
      </c>
      <c r="K8" s="1240"/>
      <c r="L8" s="1241"/>
      <c r="M8" s="1242"/>
    </row>
    <row r="9" spans="1:14" ht="13.15" customHeight="1">
      <c r="A9" s="1244"/>
      <c r="B9" s="1245"/>
      <c r="C9" s="1246"/>
      <c r="D9" s="1247"/>
      <c r="E9" s="1247"/>
      <c r="F9" s="1248"/>
      <c r="G9" s="1249"/>
      <c r="H9" s="1245"/>
      <c r="I9" s="1245"/>
      <c r="J9" s="1245"/>
      <c r="K9" s="1244"/>
      <c r="L9" s="1250"/>
      <c r="M9" s="1251"/>
    </row>
    <row r="10" spans="1:14" ht="13.15" customHeight="1">
      <c r="A10" s="1948" t="s">
        <v>9</v>
      </c>
      <c r="B10" s="1949"/>
      <c r="C10" s="285" t="s">
        <v>10</v>
      </c>
      <c r="D10" s="1952" t="s">
        <v>11</v>
      </c>
      <c r="E10" s="1953"/>
      <c r="F10" s="1954"/>
      <c r="G10" s="286" t="s">
        <v>12</v>
      </c>
      <c r="H10" s="1958" t="s">
        <v>13</v>
      </c>
      <c r="I10" s="1959"/>
      <c r="J10" s="1960"/>
      <c r="K10" s="1958" t="s">
        <v>14</v>
      </c>
      <c r="L10" s="1959"/>
      <c r="M10" s="1960"/>
      <c r="N10" s="284"/>
    </row>
    <row r="11" spans="1:14" ht="13.15" customHeight="1">
      <c r="A11" s="1950"/>
      <c r="B11" s="1951"/>
      <c r="C11" s="287" t="s">
        <v>15</v>
      </c>
      <c r="D11" s="1955"/>
      <c r="E11" s="1956"/>
      <c r="F11" s="1957"/>
      <c r="G11" s="288" t="s">
        <v>16</v>
      </c>
      <c r="H11" s="1950" t="s">
        <v>17</v>
      </c>
      <c r="I11" s="1951"/>
      <c r="J11" s="1950" t="s">
        <v>18</v>
      </c>
      <c r="K11" s="883" t="s">
        <v>19</v>
      </c>
      <c r="L11" s="883" t="s">
        <v>20</v>
      </c>
      <c r="M11" s="1961" t="s">
        <v>18</v>
      </c>
      <c r="N11" s="284"/>
    </row>
    <row r="12" spans="1:14" ht="13.15" customHeight="1">
      <c r="A12" s="1950"/>
      <c r="B12" s="1951"/>
      <c r="C12" s="883"/>
      <c r="D12" s="1252" t="s">
        <v>21</v>
      </c>
      <c r="E12" s="1252" t="s">
        <v>22</v>
      </c>
      <c r="F12" s="1253" t="s">
        <v>23</v>
      </c>
      <c r="G12" s="288" t="s">
        <v>24</v>
      </c>
      <c r="H12" s="1963" t="s">
        <v>25</v>
      </c>
      <c r="I12" s="1964"/>
      <c r="J12" s="1950"/>
      <c r="K12" s="883" t="s">
        <v>26</v>
      </c>
      <c r="L12" s="883" t="s">
        <v>27</v>
      </c>
      <c r="M12" s="1962"/>
      <c r="N12" s="284"/>
    </row>
    <row r="13" spans="1:14" ht="13.15" customHeight="1">
      <c r="A13" s="1950"/>
      <c r="B13" s="1951"/>
      <c r="C13" s="883"/>
      <c r="D13" s="1252"/>
      <c r="E13" s="1252"/>
      <c r="F13" s="1253"/>
      <c r="G13" s="288" t="s">
        <v>28</v>
      </c>
      <c r="H13" s="883" t="s">
        <v>29</v>
      </c>
      <c r="I13" s="883" t="s">
        <v>30</v>
      </c>
      <c r="J13" s="883"/>
      <c r="K13" s="883" t="s">
        <v>31</v>
      </c>
      <c r="L13" s="883" t="s">
        <v>32</v>
      </c>
      <c r="M13" s="1962"/>
      <c r="N13" s="284"/>
    </row>
    <row r="14" spans="1:14" ht="13.15" customHeight="1">
      <c r="A14" s="1950"/>
      <c r="B14" s="1951"/>
      <c r="C14" s="883"/>
      <c r="D14" s="1254" t="s">
        <v>33</v>
      </c>
      <c r="E14" s="1254" t="s">
        <v>33</v>
      </c>
      <c r="F14" s="1255" t="s">
        <v>33</v>
      </c>
      <c r="G14" s="288"/>
      <c r="H14" s="883"/>
      <c r="I14" s="883"/>
      <c r="J14" s="883"/>
      <c r="K14" s="883"/>
      <c r="L14" s="883"/>
      <c r="M14" s="884"/>
      <c r="N14" s="284"/>
    </row>
    <row r="15" spans="1:14" ht="13.15" customHeight="1">
      <c r="A15" s="1946" t="s">
        <v>34</v>
      </c>
      <c r="B15" s="1947"/>
      <c r="C15" s="882" t="s">
        <v>35</v>
      </c>
      <c r="D15" s="1256" t="s">
        <v>36</v>
      </c>
      <c r="E15" s="1256" t="s">
        <v>37</v>
      </c>
      <c r="F15" s="1256" t="s">
        <v>38</v>
      </c>
      <c r="G15" s="289" t="s">
        <v>39</v>
      </c>
      <c r="H15" s="882" t="s">
        <v>40</v>
      </c>
      <c r="I15" s="882" t="s">
        <v>41</v>
      </c>
      <c r="J15" s="882" t="s">
        <v>42</v>
      </c>
      <c r="K15" s="882" t="s">
        <v>43</v>
      </c>
      <c r="L15" s="882" t="s">
        <v>44</v>
      </c>
      <c r="M15" s="290" t="s">
        <v>45</v>
      </c>
      <c r="N15" s="284"/>
    </row>
    <row r="16" spans="1:14" s="1267" customFormat="1" ht="13.15" customHeight="1">
      <c r="A16" s="1257">
        <v>1</v>
      </c>
      <c r="B16" s="1258" t="s">
        <v>2728</v>
      </c>
      <c r="C16" s="1258" t="s">
        <v>2729</v>
      </c>
      <c r="D16" s="1259">
        <v>22016</v>
      </c>
      <c r="E16" s="1259">
        <v>30607</v>
      </c>
      <c r="F16" s="1260" t="s">
        <v>2730</v>
      </c>
      <c r="G16" s="1261">
        <v>83406</v>
      </c>
      <c r="H16" s="1262">
        <v>14.818</v>
      </c>
      <c r="I16" s="1262">
        <v>39.575000000000003</v>
      </c>
      <c r="J16" s="1263">
        <f t="shared" ref="J16:J47" si="0">SUM(H16:I16)*G16*0.0481927</f>
        <v>218635.94536692661</v>
      </c>
      <c r="K16" s="1264">
        <v>37</v>
      </c>
      <c r="L16" s="1264">
        <v>49</v>
      </c>
      <c r="M16" s="1265">
        <f t="shared" ref="M16:M79" si="1">SUM(G16*L16)</f>
        <v>4086894</v>
      </c>
      <c r="N16" s="1266"/>
    </row>
    <row r="17" spans="1:14" s="1267" customFormat="1" ht="13.15" customHeight="1">
      <c r="A17" s="1257">
        <v>2</v>
      </c>
      <c r="B17" s="1258" t="s">
        <v>2731</v>
      </c>
      <c r="C17" s="1258" t="s">
        <v>555</v>
      </c>
      <c r="D17" s="1259">
        <v>22235</v>
      </c>
      <c r="E17" s="1259">
        <v>33151</v>
      </c>
      <c r="F17" s="1260" t="s">
        <v>2732</v>
      </c>
      <c r="G17" s="1261">
        <v>13152</v>
      </c>
      <c r="H17" s="1262">
        <v>7.7</v>
      </c>
      <c r="I17" s="1262">
        <v>299.5</v>
      </c>
      <c r="J17" s="1263">
        <f t="shared" si="0"/>
        <v>194712.69593088</v>
      </c>
      <c r="K17" s="1264">
        <v>30</v>
      </c>
      <c r="L17" s="1264">
        <v>35</v>
      </c>
      <c r="M17" s="1265">
        <f t="shared" si="1"/>
        <v>460320</v>
      </c>
      <c r="N17" s="1266"/>
    </row>
    <row r="18" spans="1:14" s="1267" customFormat="1" ht="13.15" customHeight="1">
      <c r="A18" s="1257">
        <v>3</v>
      </c>
      <c r="B18" s="1258" t="s">
        <v>2733</v>
      </c>
      <c r="C18" s="1258" t="s">
        <v>2734</v>
      </c>
      <c r="D18" s="1259">
        <v>21407</v>
      </c>
      <c r="E18" s="1259">
        <v>31138</v>
      </c>
      <c r="F18" s="1260" t="s">
        <v>2717</v>
      </c>
      <c r="G18" s="1261">
        <v>17975</v>
      </c>
      <c r="H18" s="1262">
        <v>9.3539999999999992</v>
      </c>
      <c r="I18" s="1262">
        <v>9.3539999999999992</v>
      </c>
      <c r="J18" s="1263">
        <f t="shared" si="0"/>
        <v>16206.062843009999</v>
      </c>
      <c r="K18" s="1264">
        <v>35</v>
      </c>
      <c r="L18" s="1264">
        <v>45</v>
      </c>
      <c r="M18" s="1265">
        <f t="shared" si="1"/>
        <v>808875</v>
      </c>
      <c r="N18" s="1266"/>
    </row>
    <row r="19" spans="1:14" s="1267" customFormat="1" ht="13.15" customHeight="1">
      <c r="A19" s="1257">
        <v>4</v>
      </c>
      <c r="B19" s="1258" t="s">
        <v>2735</v>
      </c>
      <c r="C19" s="1258" t="s">
        <v>2736</v>
      </c>
      <c r="D19" s="1259">
        <v>21869</v>
      </c>
      <c r="E19" s="1259">
        <v>37564</v>
      </c>
      <c r="F19" s="1260" t="s">
        <v>2737</v>
      </c>
      <c r="G19" s="1261">
        <v>61672</v>
      </c>
      <c r="H19" s="1262">
        <v>7.5</v>
      </c>
      <c r="I19" s="1262">
        <v>106.125</v>
      </c>
      <c r="J19" s="1263">
        <f t="shared" si="0"/>
        <v>337709.4295887</v>
      </c>
      <c r="K19" s="1264">
        <v>18</v>
      </c>
      <c r="L19" s="1264">
        <v>18</v>
      </c>
      <c r="M19" s="1265">
        <f t="shared" si="1"/>
        <v>1110096</v>
      </c>
      <c r="N19" s="1266"/>
    </row>
    <row r="20" spans="1:14" s="1267" customFormat="1" ht="13.15" customHeight="1">
      <c r="A20" s="1257">
        <v>5</v>
      </c>
      <c r="B20" s="1258" t="s">
        <v>2738</v>
      </c>
      <c r="C20" s="1258" t="s">
        <v>641</v>
      </c>
      <c r="D20" s="1259">
        <v>21994</v>
      </c>
      <c r="E20" s="1259">
        <v>35962</v>
      </c>
      <c r="F20" s="1260" t="s">
        <v>2739</v>
      </c>
      <c r="G20" s="1261">
        <v>34847</v>
      </c>
      <c r="H20" s="1262">
        <v>8.25</v>
      </c>
      <c r="I20" s="1262">
        <v>73.210999999999999</v>
      </c>
      <c r="J20" s="1263">
        <f t="shared" si="0"/>
        <v>136803.24240769091</v>
      </c>
      <c r="K20" s="1264">
        <v>22</v>
      </c>
      <c r="L20" s="1264">
        <v>23</v>
      </c>
      <c r="M20" s="1265">
        <f t="shared" si="1"/>
        <v>801481</v>
      </c>
      <c r="N20" s="1266"/>
    </row>
    <row r="21" spans="1:14" s="1267" customFormat="1" ht="13.15" customHeight="1">
      <c r="A21" s="1257">
        <v>6</v>
      </c>
      <c r="B21" s="1258" t="s">
        <v>2740</v>
      </c>
      <c r="C21" s="1258" t="s">
        <v>651</v>
      </c>
      <c r="D21" s="1259">
        <v>21848</v>
      </c>
      <c r="E21" s="1259">
        <v>31814</v>
      </c>
      <c r="F21" s="1260" t="s">
        <v>2741</v>
      </c>
      <c r="G21" s="1261">
        <v>51989</v>
      </c>
      <c r="H21" s="1262">
        <v>10.781000000000001</v>
      </c>
      <c r="I21" s="1262">
        <v>198.28100000000001</v>
      </c>
      <c r="J21" s="1263">
        <f t="shared" si="0"/>
        <v>523802.80898007855</v>
      </c>
      <c r="K21" s="1264">
        <v>33</v>
      </c>
      <c r="L21" s="1264">
        <v>39</v>
      </c>
      <c r="M21" s="1265">
        <f t="shared" si="1"/>
        <v>2027571</v>
      </c>
      <c r="N21" s="1266"/>
    </row>
    <row r="22" spans="1:14" s="1267" customFormat="1" ht="13.15" customHeight="1">
      <c r="A22" s="1257">
        <v>7</v>
      </c>
      <c r="B22" s="1258" t="s">
        <v>2742</v>
      </c>
      <c r="C22" s="1258" t="s">
        <v>86</v>
      </c>
      <c r="D22" s="1259">
        <v>21504</v>
      </c>
      <c r="E22" s="1259">
        <v>29921</v>
      </c>
      <c r="F22" s="1260" t="s">
        <v>2743</v>
      </c>
      <c r="G22" s="1261">
        <v>33279</v>
      </c>
      <c r="H22" s="1262">
        <v>9.25</v>
      </c>
      <c r="I22" s="1262">
        <v>14</v>
      </c>
      <c r="J22" s="1263">
        <f t="shared" si="0"/>
        <v>37288.463071724997</v>
      </c>
      <c r="K22" s="1264">
        <v>39</v>
      </c>
      <c r="L22" s="1264">
        <v>53</v>
      </c>
      <c r="M22" s="1265">
        <f t="shared" si="1"/>
        <v>1763787</v>
      </c>
      <c r="N22" s="1266"/>
    </row>
    <row r="23" spans="1:14" s="1267" customFormat="1" ht="13.15" customHeight="1">
      <c r="A23" s="1257">
        <v>8</v>
      </c>
      <c r="B23" s="1258" t="s">
        <v>2744</v>
      </c>
      <c r="C23" s="1258" t="s">
        <v>651</v>
      </c>
      <c r="D23" s="1259">
        <v>21940</v>
      </c>
      <c r="E23" s="1259">
        <v>32686</v>
      </c>
      <c r="F23" s="1260" t="s">
        <v>2745</v>
      </c>
      <c r="G23" s="1261">
        <v>45269</v>
      </c>
      <c r="H23" s="1262">
        <v>16.260999999999999</v>
      </c>
      <c r="I23" s="1262">
        <v>46.761000000000003</v>
      </c>
      <c r="J23" s="1263">
        <f t="shared" si="0"/>
        <v>137491.0221642986</v>
      </c>
      <c r="K23" s="1264">
        <v>31</v>
      </c>
      <c r="L23" s="1264">
        <v>37</v>
      </c>
      <c r="M23" s="1265">
        <f t="shared" si="1"/>
        <v>1674953</v>
      </c>
      <c r="N23" s="1266"/>
    </row>
    <row r="24" spans="1:14" s="1267" customFormat="1" ht="13.15" customHeight="1">
      <c r="A24" s="1257">
        <v>9</v>
      </c>
      <c r="B24" s="1258" t="s">
        <v>2746</v>
      </c>
      <c r="C24" s="1258" t="s">
        <v>2734</v>
      </c>
      <c r="D24" s="1259">
        <v>21869</v>
      </c>
      <c r="E24" s="1259">
        <v>31138</v>
      </c>
      <c r="F24" s="1260" t="s">
        <v>2717</v>
      </c>
      <c r="G24" s="1261">
        <v>17975</v>
      </c>
      <c r="H24" s="1262">
        <v>1.466</v>
      </c>
      <c r="I24" s="1262">
        <v>1.5</v>
      </c>
      <c r="J24" s="1263">
        <f t="shared" si="0"/>
        <v>2569.338378895</v>
      </c>
      <c r="K24" s="1264">
        <v>35</v>
      </c>
      <c r="L24" s="1264">
        <v>45</v>
      </c>
      <c r="M24" s="1265">
        <f t="shared" si="1"/>
        <v>808875</v>
      </c>
      <c r="N24" s="1266"/>
    </row>
    <row r="25" spans="1:14" s="1267" customFormat="1" ht="13.15" customHeight="1">
      <c r="A25" s="1257">
        <v>10</v>
      </c>
      <c r="B25" s="1258" t="s">
        <v>2747</v>
      </c>
      <c r="C25" s="1258" t="s">
        <v>2748</v>
      </c>
      <c r="D25" s="1259">
        <v>21942</v>
      </c>
      <c r="E25" s="1259">
        <v>32315</v>
      </c>
      <c r="F25" s="1260" t="s">
        <v>2698</v>
      </c>
      <c r="G25" s="1261">
        <v>68570</v>
      </c>
      <c r="H25" s="1262">
        <v>5.9580000000000002</v>
      </c>
      <c r="I25" s="1262">
        <v>17.03</v>
      </c>
      <c r="J25" s="1263">
        <f t="shared" si="0"/>
        <v>75965.534215731997</v>
      </c>
      <c r="K25" s="1264">
        <v>32</v>
      </c>
      <c r="L25" s="1264">
        <v>39</v>
      </c>
      <c r="M25" s="1265">
        <f t="shared" si="1"/>
        <v>2674230</v>
      </c>
      <c r="N25" s="1266"/>
    </row>
    <row r="26" spans="1:14" s="1267" customFormat="1" ht="13.15" customHeight="1">
      <c r="A26" s="1257">
        <v>11</v>
      </c>
      <c r="B26" s="1258" t="s">
        <v>2749</v>
      </c>
      <c r="C26" s="1258" t="s">
        <v>651</v>
      </c>
      <c r="D26" s="1259">
        <v>21916</v>
      </c>
      <c r="E26" s="1259">
        <v>31355</v>
      </c>
      <c r="F26" s="1260" t="s">
        <v>2737</v>
      </c>
      <c r="G26" s="1261">
        <v>51989</v>
      </c>
      <c r="H26" s="1262">
        <v>23.962</v>
      </c>
      <c r="I26" s="1262">
        <v>251.315</v>
      </c>
      <c r="J26" s="1263">
        <f t="shared" si="0"/>
        <v>689703.84789014305</v>
      </c>
      <c r="K26" s="1264">
        <v>35</v>
      </c>
      <c r="L26" s="1264">
        <v>45</v>
      </c>
      <c r="M26" s="1265">
        <f t="shared" si="1"/>
        <v>2339505</v>
      </c>
      <c r="N26" s="1266"/>
    </row>
    <row r="27" spans="1:14" s="1267" customFormat="1" ht="13.15" customHeight="1">
      <c r="A27" s="1257">
        <v>12</v>
      </c>
      <c r="B27" s="1258" t="s">
        <v>2750</v>
      </c>
      <c r="C27" s="1258" t="s">
        <v>641</v>
      </c>
      <c r="D27" s="1259">
        <v>21566</v>
      </c>
      <c r="E27" s="1259">
        <v>37408</v>
      </c>
      <c r="F27" s="1260" t="s">
        <v>2751</v>
      </c>
      <c r="G27" s="1261">
        <v>34421</v>
      </c>
      <c r="H27" s="1262">
        <v>19.120999999999999</v>
      </c>
      <c r="I27" s="1262">
        <v>86.525000000000006</v>
      </c>
      <c r="J27" s="1263">
        <f t="shared" si="0"/>
        <v>175249.90854214819</v>
      </c>
      <c r="K27" s="1264">
        <v>18</v>
      </c>
      <c r="L27" s="1264">
        <v>18</v>
      </c>
      <c r="M27" s="1265">
        <f t="shared" si="1"/>
        <v>619578</v>
      </c>
      <c r="N27" s="1266"/>
    </row>
    <row r="28" spans="1:14" s="1267" customFormat="1" ht="13.15" customHeight="1">
      <c r="A28" s="1257">
        <v>13</v>
      </c>
      <c r="B28" s="1258" t="s">
        <v>2752</v>
      </c>
      <c r="C28" s="1258" t="s">
        <v>628</v>
      </c>
      <c r="D28" s="1259">
        <v>20915</v>
      </c>
      <c r="E28" s="1259">
        <v>32106</v>
      </c>
      <c r="F28" s="1260" t="s">
        <v>2753</v>
      </c>
      <c r="G28" s="1261">
        <v>30531</v>
      </c>
      <c r="H28" s="1262">
        <v>5.25</v>
      </c>
      <c r="I28" s="1262">
        <v>10.375</v>
      </c>
      <c r="J28" s="1263">
        <f t="shared" si="0"/>
        <v>22990.176932812497</v>
      </c>
      <c r="K28" s="1264">
        <v>33</v>
      </c>
      <c r="L28" s="1264">
        <v>39</v>
      </c>
      <c r="M28" s="1265">
        <f t="shared" si="1"/>
        <v>1190709</v>
      </c>
      <c r="N28" s="1266"/>
    </row>
    <row r="29" spans="1:14" s="1267" customFormat="1" ht="13.15" customHeight="1">
      <c r="A29" s="1257">
        <v>14</v>
      </c>
      <c r="B29" s="1258" t="s">
        <v>2754</v>
      </c>
      <c r="C29" s="1258" t="s">
        <v>2755</v>
      </c>
      <c r="D29" s="1259">
        <v>21389</v>
      </c>
      <c r="E29" s="1259">
        <v>30893</v>
      </c>
      <c r="F29" s="1260" t="s">
        <v>2756</v>
      </c>
      <c r="G29" s="1261">
        <v>17848</v>
      </c>
      <c r="H29" s="1262">
        <v>10.342000000000001</v>
      </c>
      <c r="I29" s="1262">
        <v>87.307000000000002</v>
      </c>
      <c r="J29" s="1263">
        <f t="shared" si="0"/>
        <v>83992.134039130397</v>
      </c>
      <c r="K29" s="1264">
        <v>36</v>
      </c>
      <c r="L29" s="1264">
        <v>47</v>
      </c>
      <c r="M29" s="1265">
        <f t="shared" si="1"/>
        <v>838856</v>
      </c>
      <c r="N29" s="1266"/>
    </row>
    <row r="30" spans="1:14" s="1267" customFormat="1" ht="13.15" customHeight="1">
      <c r="A30" s="1257">
        <v>15</v>
      </c>
      <c r="B30" s="1258" t="s">
        <v>2757</v>
      </c>
      <c r="C30" s="1258" t="s">
        <v>641</v>
      </c>
      <c r="D30" s="1259">
        <v>21938</v>
      </c>
      <c r="E30" s="1259">
        <v>34981</v>
      </c>
      <c r="F30" s="1260" t="s">
        <v>2758</v>
      </c>
      <c r="G30" s="1261">
        <v>34847</v>
      </c>
      <c r="H30" s="1262">
        <v>28.85</v>
      </c>
      <c r="I30" s="1262">
        <v>185.75</v>
      </c>
      <c r="J30" s="1263">
        <f t="shared" si="0"/>
        <v>360393.02022673999</v>
      </c>
      <c r="K30" s="1264">
        <v>25</v>
      </c>
      <c r="L30" s="1264">
        <v>27.5</v>
      </c>
      <c r="M30" s="1265">
        <f t="shared" si="1"/>
        <v>958292.5</v>
      </c>
      <c r="N30" s="1266"/>
    </row>
    <row r="31" spans="1:14" s="1267" customFormat="1" ht="13.15" customHeight="1">
      <c r="A31" s="1257">
        <v>16</v>
      </c>
      <c r="B31" s="1258" t="s">
        <v>2759</v>
      </c>
      <c r="C31" s="1258" t="s">
        <v>651</v>
      </c>
      <c r="D31" s="1259">
        <v>22140</v>
      </c>
      <c r="E31" s="1259">
        <v>33086</v>
      </c>
      <c r="F31" s="1260" t="s">
        <v>2760</v>
      </c>
      <c r="G31" s="1261">
        <v>51989</v>
      </c>
      <c r="H31" s="1262">
        <v>11.25</v>
      </c>
      <c r="I31" s="1262">
        <v>10.25</v>
      </c>
      <c r="J31" s="1263">
        <f t="shared" si="0"/>
        <v>53868.041026449995</v>
      </c>
      <c r="K31" s="1264">
        <v>30</v>
      </c>
      <c r="L31" s="1264">
        <v>35</v>
      </c>
      <c r="M31" s="1265">
        <f t="shared" si="1"/>
        <v>1819615</v>
      </c>
      <c r="N31" s="1266"/>
    </row>
    <row r="32" spans="1:14" s="1267" customFormat="1" ht="13.15" customHeight="1">
      <c r="A32" s="1257">
        <v>17</v>
      </c>
      <c r="B32" s="1258" t="s">
        <v>2761</v>
      </c>
      <c r="C32" s="1258" t="s">
        <v>2697</v>
      </c>
      <c r="D32" s="1259">
        <v>21379</v>
      </c>
      <c r="E32" s="1259">
        <v>29287</v>
      </c>
      <c r="F32" s="1260" t="s">
        <v>2762</v>
      </c>
      <c r="G32" s="1261">
        <v>11732</v>
      </c>
      <c r="H32" s="1262">
        <v>8.0419999999999998</v>
      </c>
      <c r="I32" s="1262">
        <v>272.29199999999997</v>
      </c>
      <c r="J32" s="1263">
        <f t="shared" si="0"/>
        <v>158499.93430863757</v>
      </c>
      <c r="K32" s="1264">
        <v>40</v>
      </c>
      <c r="L32" s="1264">
        <v>55</v>
      </c>
      <c r="M32" s="1265">
        <f t="shared" si="1"/>
        <v>645260</v>
      </c>
      <c r="N32" s="1266"/>
    </row>
    <row r="33" spans="1:14" s="1267" customFormat="1" ht="13.15" customHeight="1">
      <c r="A33" s="1257">
        <v>18</v>
      </c>
      <c r="B33" s="1258" t="s">
        <v>2763</v>
      </c>
      <c r="C33" s="1258" t="s">
        <v>2734</v>
      </c>
      <c r="D33" s="1259">
        <v>21079</v>
      </c>
      <c r="E33" s="1259">
        <v>31260</v>
      </c>
      <c r="F33" s="1260" t="s">
        <v>2760</v>
      </c>
      <c r="G33" s="1261">
        <v>17975</v>
      </c>
      <c r="H33" s="1262">
        <v>20.725999999999999</v>
      </c>
      <c r="I33" s="1262">
        <v>60.5</v>
      </c>
      <c r="J33" s="1263">
        <f t="shared" si="0"/>
        <v>70363.141997344996</v>
      </c>
      <c r="K33" s="1264">
        <v>35</v>
      </c>
      <c r="L33" s="1264">
        <v>45</v>
      </c>
      <c r="M33" s="1265">
        <f t="shared" si="1"/>
        <v>808875</v>
      </c>
      <c r="N33" s="1266"/>
    </row>
    <row r="34" spans="1:14" s="1267" customFormat="1" ht="13.15" customHeight="1">
      <c r="A34" s="1257">
        <v>19</v>
      </c>
      <c r="B34" s="1258" t="s">
        <v>2764</v>
      </c>
      <c r="C34" s="1258" t="s">
        <v>555</v>
      </c>
      <c r="D34" s="1259">
        <v>21018</v>
      </c>
      <c r="E34" s="1259">
        <v>30164</v>
      </c>
      <c r="F34" s="1260" t="s">
        <v>2760</v>
      </c>
      <c r="G34" s="1261">
        <v>13152</v>
      </c>
      <c r="H34" s="1262">
        <v>9.25</v>
      </c>
      <c r="I34" s="1262">
        <v>351.25</v>
      </c>
      <c r="J34" s="1263">
        <f t="shared" si="0"/>
        <v>228495.85573919999</v>
      </c>
      <c r="K34" s="1264">
        <v>38</v>
      </c>
      <c r="L34" s="1264">
        <v>51</v>
      </c>
      <c r="M34" s="1265">
        <f t="shared" si="1"/>
        <v>670752</v>
      </c>
      <c r="N34" s="1266"/>
    </row>
    <row r="35" spans="1:14" s="1267" customFormat="1" ht="13.15" customHeight="1">
      <c r="A35" s="1257">
        <v>20</v>
      </c>
      <c r="B35" s="1258" t="s">
        <v>2765</v>
      </c>
      <c r="C35" s="1258" t="s">
        <v>782</v>
      </c>
      <c r="D35" s="1259">
        <v>22117</v>
      </c>
      <c r="E35" s="1259">
        <v>33848</v>
      </c>
      <c r="F35" s="1260" t="s">
        <v>2766</v>
      </c>
      <c r="G35" s="1261">
        <v>51155</v>
      </c>
      <c r="H35" s="1262">
        <v>12.247999999999999</v>
      </c>
      <c r="I35" s="1262">
        <v>14.247999999999999</v>
      </c>
      <c r="J35" s="1263">
        <f t="shared" si="0"/>
        <v>65320.52437497599</v>
      </c>
      <c r="K35" s="1264">
        <v>28</v>
      </c>
      <c r="L35" s="1264">
        <v>32</v>
      </c>
      <c r="M35" s="1265">
        <f t="shared" si="1"/>
        <v>1636960</v>
      </c>
      <c r="N35" s="1266"/>
    </row>
    <row r="36" spans="1:14" s="1267" customFormat="1" ht="13.15" customHeight="1">
      <c r="A36" s="1257">
        <v>21</v>
      </c>
      <c r="B36" s="1258" t="s">
        <v>2767</v>
      </c>
      <c r="C36" s="1258" t="s">
        <v>641</v>
      </c>
      <c r="D36" s="1259">
        <v>22039</v>
      </c>
      <c r="E36" s="1259">
        <v>33855</v>
      </c>
      <c r="F36" s="1260" t="s">
        <v>2768</v>
      </c>
      <c r="G36" s="1261">
        <v>34421</v>
      </c>
      <c r="H36" s="1262">
        <v>21.402999999999999</v>
      </c>
      <c r="I36" s="1262">
        <v>54.244999999999997</v>
      </c>
      <c r="J36" s="1263">
        <f t="shared" si="0"/>
        <v>125487.99842300158</v>
      </c>
      <c r="K36" s="1264">
        <v>28</v>
      </c>
      <c r="L36" s="1264">
        <v>32</v>
      </c>
      <c r="M36" s="1265">
        <f t="shared" si="1"/>
        <v>1101472</v>
      </c>
      <c r="N36" s="1266"/>
    </row>
    <row r="37" spans="1:14" s="1267" customFormat="1" ht="13.15" customHeight="1">
      <c r="A37" s="1257">
        <v>22</v>
      </c>
      <c r="B37" s="1258" t="s">
        <v>2769</v>
      </c>
      <c r="C37" s="1258" t="s">
        <v>653</v>
      </c>
      <c r="D37" s="1259">
        <v>21073</v>
      </c>
      <c r="E37" s="1259">
        <v>29405</v>
      </c>
      <c r="F37" s="1260" t="s">
        <v>2770</v>
      </c>
      <c r="G37" s="1261">
        <v>65319</v>
      </c>
      <c r="H37" s="1262">
        <v>9.516</v>
      </c>
      <c r="I37" s="1262">
        <v>76.25</v>
      </c>
      <c r="J37" s="1263">
        <f t="shared" si="0"/>
        <v>269982.70317251579</v>
      </c>
      <c r="K37" s="1264">
        <v>40</v>
      </c>
      <c r="L37" s="1264">
        <v>55</v>
      </c>
      <c r="M37" s="1265">
        <f t="shared" si="1"/>
        <v>3592545</v>
      </c>
      <c r="N37" s="1266"/>
    </row>
    <row r="38" spans="1:14" s="1267" customFormat="1" ht="13.15" customHeight="1">
      <c r="A38" s="1257">
        <v>23</v>
      </c>
      <c r="B38" s="1258" t="s">
        <v>2771</v>
      </c>
      <c r="C38" s="1258" t="s">
        <v>2734</v>
      </c>
      <c r="D38" s="1259">
        <v>20935</v>
      </c>
      <c r="E38" s="1259">
        <v>40616</v>
      </c>
      <c r="F38" s="1260" t="s">
        <v>2772</v>
      </c>
      <c r="G38" s="1261">
        <v>17975</v>
      </c>
      <c r="H38" s="1262">
        <v>22.3</v>
      </c>
      <c r="I38" s="1262">
        <v>72</v>
      </c>
      <c r="J38" s="1263">
        <f t="shared" si="0"/>
        <v>81688.674689749998</v>
      </c>
      <c r="K38" s="1264">
        <v>9</v>
      </c>
      <c r="L38" s="1264">
        <v>9</v>
      </c>
      <c r="M38" s="1265">
        <f t="shared" si="1"/>
        <v>161775</v>
      </c>
      <c r="N38" s="1266"/>
    </row>
    <row r="39" spans="1:14" s="1267" customFormat="1" ht="13.15" customHeight="1">
      <c r="A39" s="1257">
        <v>24</v>
      </c>
      <c r="B39" s="1258" t="s">
        <v>2773</v>
      </c>
      <c r="C39" s="1258" t="s">
        <v>2734</v>
      </c>
      <c r="D39" s="1259">
        <v>20474</v>
      </c>
      <c r="E39" s="1259">
        <v>36166</v>
      </c>
      <c r="F39" s="1260" t="s">
        <v>2774</v>
      </c>
      <c r="G39" s="1261">
        <v>17975</v>
      </c>
      <c r="H39" s="1262">
        <v>29.44</v>
      </c>
      <c r="I39" s="1262">
        <v>1.292</v>
      </c>
      <c r="J39" s="1263">
        <f t="shared" si="0"/>
        <v>26622.018563790003</v>
      </c>
      <c r="K39" s="1264">
        <v>21</v>
      </c>
      <c r="L39" s="1264">
        <v>21.5</v>
      </c>
      <c r="M39" s="1265">
        <f t="shared" si="1"/>
        <v>386462.5</v>
      </c>
      <c r="N39" s="1266"/>
    </row>
    <row r="40" spans="1:14" s="1267" customFormat="1" ht="13.15" customHeight="1">
      <c r="A40" s="1257">
        <v>25</v>
      </c>
      <c r="B40" s="1258" t="s">
        <v>2775</v>
      </c>
      <c r="C40" s="1258" t="s">
        <v>641</v>
      </c>
      <c r="D40" s="1259">
        <v>21519</v>
      </c>
      <c r="E40" s="1259">
        <v>30896</v>
      </c>
      <c r="F40" s="1260" t="s">
        <v>2776</v>
      </c>
      <c r="G40" s="1261">
        <v>34847</v>
      </c>
      <c r="H40" s="1262">
        <v>7</v>
      </c>
      <c r="I40" s="1262">
        <v>81.316999999999993</v>
      </c>
      <c r="J40" s="1263">
        <f t="shared" si="0"/>
        <v>148317.01009955729</v>
      </c>
      <c r="K40" s="1264">
        <v>36</v>
      </c>
      <c r="L40" s="1264">
        <v>47</v>
      </c>
      <c r="M40" s="1265">
        <f t="shared" si="1"/>
        <v>1637809</v>
      </c>
      <c r="N40" s="1266"/>
    </row>
    <row r="41" spans="1:14" s="1267" customFormat="1" ht="13.15" customHeight="1">
      <c r="A41" s="1257">
        <v>26</v>
      </c>
      <c r="B41" s="1258" t="s">
        <v>2777</v>
      </c>
      <c r="C41" s="1258" t="s">
        <v>628</v>
      </c>
      <c r="D41" s="1259">
        <v>21313</v>
      </c>
      <c r="E41" s="1259">
        <v>30529</v>
      </c>
      <c r="F41" s="1260" t="s">
        <v>2760</v>
      </c>
      <c r="G41" s="1261">
        <v>30531</v>
      </c>
      <c r="H41" s="1262">
        <v>11.25</v>
      </c>
      <c r="I41" s="1262">
        <v>24.498999999999999</v>
      </c>
      <c r="J41" s="1263">
        <f t="shared" si="0"/>
        <v>52600.053450951287</v>
      </c>
      <c r="K41" s="1264">
        <v>37</v>
      </c>
      <c r="L41" s="1264">
        <v>49</v>
      </c>
      <c r="M41" s="1265">
        <f t="shared" si="1"/>
        <v>1496019</v>
      </c>
      <c r="N41" s="1266"/>
    </row>
    <row r="42" spans="1:14" s="1267" customFormat="1" ht="13.15" customHeight="1">
      <c r="A42" s="1257">
        <v>27</v>
      </c>
      <c r="B42" s="1258" t="s">
        <v>2778</v>
      </c>
      <c r="C42" s="1258" t="s">
        <v>651</v>
      </c>
      <c r="D42" s="1259">
        <v>22088</v>
      </c>
      <c r="E42" s="1259">
        <v>30481</v>
      </c>
      <c r="F42" s="1260" t="s">
        <v>2779</v>
      </c>
      <c r="G42" s="1261">
        <v>45269</v>
      </c>
      <c r="H42" s="1262">
        <v>10.157</v>
      </c>
      <c r="I42" s="1262">
        <v>8.7070000000000007</v>
      </c>
      <c r="J42" s="1263">
        <f t="shared" si="0"/>
        <v>41154.368983963199</v>
      </c>
      <c r="K42" s="1264">
        <v>37</v>
      </c>
      <c r="L42" s="1264">
        <v>49</v>
      </c>
      <c r="M42" s="1265">
        <f t="shared" si="1"/>
        <v>2218181</v>
      </c>
      <c r="N42" s="1266"/>
    </row>
    <row r="43" spans="1:14" s="1267" customFormat="1" ht="13.15" customHeight="1">
      <c r="A43" s="1257">
        <v>28</v>
      </c>
      <c r="B43" s="1258" t="s">
        <v>2780</v>
      </c>
      <c r="C43" s="1258" t="s">
        <v>652</v>
      </c>
      <c r="D43" s="1259">
        <v>20995</v>
      </c>
      <c r="E43" s="1259">
        <v>29342</v>
      </c>
      <c r="F43" s="1260" t="s">
        <v>2781</v>
      </c>
      <c r="G43" s="1261">
        <v>46008</v>
      </c>
      <c r="H43" s="1262">
        <v>11.25</v>
      </c>
      <c r="I43" s="1262">
        <v>17.306000000000001</v>
      </c>
      <c r="J43" s="1263">
        <f t="shared" si="0"/>
        <v>63315.783621129602</v>
      </c>
      <c r="K43" s="1264">
        <v>40</v>
      </c>
      <c r="L43" s="1264">
        <v>55</v>
      </c>
      <c r="M43" s="1265">
        <f t="shared" si="1"/>
        <v>2530440</v>
      </c>
      <c r="N43" s="1266"/>
    </row>
    <row r="44" spans="1:14" s="1267" customFormat="1" ht="13.15" customHeight="1">
      <c r="A44" s="1257">
        <v>29</v>
      </c>
      <c r="B44" s="1258" t="s">
        <v>2782</v>
      </c>
      <c r="C44" s="1258" t="s">
        <v>555</v>
      </c>
      <c r="D44" s="1259">
        <v>20801</v>
      </c>
      <c r="E44" s="1259">
        <v>32451</v>
      </c>
      <c r="F44" s="1260" t="s">
        <v>2737</v>
      </c>
      <c r="G44" s="1261">
        <v>13152</v>
      </c>
      <c r="H44" s="1262">
        <v>10.151999999999999</v>
      </c>
      <c r="I44" s="1262">
        <v>275.95800000000003</v>
      </c>
      <c r="J44" s="1263">
        <f t="shared" si="0"/>
        <v>181345.212997344</v>
      </c>
      <c r="K44" s="1264">
        <v>32</v>
      </c>
      <c r="L44" s="1264">
        <v>39</v>
      </c>
      <c r="M44" s="1265">
        <f t="shared" si="1"/>
        <v>512928</v>
      </c>
      <c r="N44" s="1266"/>
    </row>
    <row r="45" spans="1:14" s="1267" customFormat="1" ht="13.15" customHeight="1">
      <c r="A45" s="1257">
        <v>30</v>
      </c>
      <c r="B45" s="1258" t="s">
        <v>2783</v>
      </c>
      <c r="C45" s="1258" t="s">
        <v>555</v>
      </c>
      <c r="D45" s="1259">
        <v>22114</v>
      </c>
      <c r="E45" s="1259">
        <v>30895</v>
      </c>
      <c r="F45" s="1260" t="s">
        <v>2760</v>
      </c>
      <c r="G45" s="1261">
        <v>13152</v>
      </c>
      <c r="H45" s="1262">
        <v>10.074999999999999</v>
      </c>
      <c r="I45" s="1262">
        <v>253.529</v>
      </c>
      <c r="J45" s="1263">
        <f t="shared" si="0"/>
        <v>167080.22623100158</v>
      </c>
      <c r="K45" s="1264">
        <v>36</v>
      </c>
      <c r="L45" s="1264">
        <v>47</v>
      </c>
      <c r="M45" s="1265">
        <f t="shared" si="1"/>
        <v>618144</v>
      </c>
      <c r="N45" s="1266"/>
    </row>
    <row r="46" spans="1:14" s="1267" customFormat="1" ht="13.15" customHeight="1">
      <c r="A46" s="1257">
        <v>31</v>
      </c>
      <c r="B46" s="1258" t="s">
        <v>2784</v>
      </c>
      <c r="C46" s="1258" t="s">
        <v>641</v>
      </c>
      <c r="D46" s="1259">
        <v>22114</v>
      </c>
      <c r="E46" s="1259">
        <v>32322</v>
      </c>
      <c r="F46" s="1260" t="s">
        <v>2785</v>
      </c>
      <c r="G46" s="1261">
        <v>33584</v>
      </c>
      <c r="H46" s="1262">
        <v>11.25</v>
      </c>
      <c r="I46" s="1262">
        <v>11.25</v>
      </c>
      <c r="J46" s="1263">
        <f t="shared" si="0"/>
        <v>36416.331828000002</v>
      </c>
      <c r="K46" s="1264">
        <v>32</v>
      </c>
      <c r="L46" s="1264">
        <v>39</v>
      </c>
      <c r="M46" s="1265">
        <f t="shared" si="1"/>
        <v>1309776</v>
      </c>
      <c r="N46" s="1266"/>
    </row>
    <row r="47" spans="1:14" s="1267" customFormat="1" ht="13.15" customHeight="1">
      <c r="A47" s="1257">
        <v>32</v>
      </c>
      <c r="B47" s="1258" t="s">
        <v>2786</v>
      </c>
      <c r="C47" s="1258" t="s">
        <v>2702</v>
      </c>
      <c r="D47" s="1259">
        <v>22007</v>
      </c>
      <c r="E47" s="1259">
        <v>31418</v>
      </c>
      <c r="F47" s="1260" t="s">
        <v>2774</v>
      </c>
      <c r="G47" s="1261">
        <v>65319</v>
      </c>
      <c r="H47" s="1262">
        <v>7.2160000000000002</v>
      </c>
      <c r="I47" s="1262">
        <v>141.625</v>
      </c>
      <c r="J47" s="1263">
        <f t="shared" si="0"/>
        <v>468536.43078726332</v>
      </c>
      <c r="K47" s="1264">
        <v>34</v>
      </c>
      <c r="L47" s="1264">
        <v>43</v>
      </c>
      <c r="M47" s="1265">
        <f t="shared" si="1"/>
        <v>2808717</v>
      </c>
      <c r="N47" s="1266"/>
    </row>
    <row r="48" spans="1:14" s="1267" customFormat="1" ht="13.15" customHeight="1">
      <c r="A48" s="1257">
        <v>33</v>
      </c>
      <c r="B48" s="1258" t="s">
        <v>2787</v>
      </c>
      <c r="C48" s="1258" t="s">
        <v>2788</v>
      </c>
      <c r="D48" s="1259">
        <v>21570</v>
      </c>
      <c r="E48" s="1259">
        <v>31138</v>
      </c>
      <c r="F48" s="1260" t="s">
        <v>2717</v>
      </c>
      <c r="G48" s="1261">
        <v>12854</v>
      </c>
      <c r="H48" s="1262">
        <v>9.5</v>
      </c>
      <c r="I48" s="1262">
        <v>337.5</v>
      </c>
      <c r="J48" s="1263">
        <f t="shared" ref="J48:J111" si="2">SUM(H48:I48)*G48*0.0481927</f>
        <v>214955.73113259999</v>
      </c>
      <c r="K48" s="1264">
        <v>35</v>
      </c>
      <c r="L48" s="1264">
        <v>45</v>
      </c>
      <c r="M48" s="1265">
        <f t="shared" si="1"/>
        <v>578430</v>
      </c>
      <c r="N48" s="1266"/>
    </row>
    <row r="49" spans="1:14" s="1267" customFormat="1" ht="13.15" customHeight="1">
      <c r="A49" s="1257">
        <v>34</v>
      </c>
      <c r="B49" s="1258" t="s">
        <v>2789</v>
      </c>
      <c r="C49" s="1258" t="s">
        <v>2697</v>
      </c>
      <c r="D49" s="1259">
        <v>21029</v>
      </c>
      <c r="E49" s="1259">
        <v>35023</v>
      </c>
      <c r="F49" s="1260" t="s">
        <v>2790</v>
      </c>
      <c r="G49" s="1261">
        <v>11732</v>
      </c>
      <c r="H49" s="1262">
        <v>16.817</v>
      </c>
      <c r="I49" s="1262">
        <v>93.358000000000004</v>
      </c>
      <c r="J49" s="1263">
        <f t="shared" si="2"/>
        <v>62292.587636370001</v>
      </c>
      <c r="K49" s="1264">
        <v>25</v>
      </c>
      <c r="L49" s="1264">
        <v>27.5</v>
      </c>
      <c r="M49" s="1265">
        <f t="shared" si="1"/>
        <v>322630</v>
      </c>
      <c r="N49" s="1266"/>
    </row>
    <row r="50" spans="1:14" s="1267" customFormat="1" ht="13.15" customHeight="1">
      <c r="A50" s="1257">
        <v>35</v>
      </c>
      <c r="B50" s="1258" t="s">
        <v>2791</v>
      </c>
      <c r="C50" s="1258" t="s">
        <v>653</v>
      </c>
      <c r="D50" s="1259">
        <v>21154</v>
      </c>
      <c r="E50" s="1259">
        <v>30489</v>
      </c>
      <c r="F50" s="1260" t="s">
        <v>2792</v>
      </c>
      <c r="G50" s="1261">
        <v>66385</v>
      </c>
      <c r="H50" s="1262">
        <v>11.458</v>
      </c>
      <c r="I50" s="1262">
        <v>220.45599999999999</v>
      </c>
      <c r="J50" s="1263">
        <f t="shared" si="2"/>
        <v>741956.05693850294</v>
      </c>
      <c r="K50" s="1264">
        <v>37</v>
      </c>
      <c r="L50" s="1264">
        <v>49</v>
      </c>
      <c r="M50" s="1265">
        <f t="shared" si="1"/>
        <v>3252865</v>
      </c>
      <c r="N50" s="1266"/>
    </row>
    <row r="51" spans="1:14" s="1267" customFormat="1" ht="13.15" customHeight="1">
      <c r="A51" s="1257">
        <v>36</v>
      </c>
      <c r="B51" s="1258" t="s">
        <v>2793</v>
      </c>
      <c r="C51" s="1258" t="s">
        <v>641</v>
      </c>
      <c r="D51" s="1259">
        <v>20589</v>
      </c>
      <c r="E51" s="1259">
        <v>29894</v>
      </c>
      <c r="F51" s="1260" t="s">
        <v>2737</v>
      </c>
      <c r="G51" s="1261">
        <v>34421</v>
      </c>
      <c r="H51" s="1262">
        <v>12.925000000000001</v>
      </c>
      <c r="I51" s="1262">
        <v>54.929000000000002</v>
      </c>
      <c r="J51" s="1263">
        <f t="shared" si="2"/>
        <v>112558.9922403018</v>
      </c>
      <c r="K51" s="1264">
        <v>39</v>
      </c>
      <c r="L51" s="1264">
        <v>53</v>
      </c>
      <c r="M51" s="1265">
        <f t="shared" si="1"/>
        <v>1824313</v>
      </c>
      <c r="N51" s="1266"/>
    </row>
    <row r="52" spans="1:14" s="1267" customFormat="1" ht="13.15" customHeight="1">
      <c r="A52" s="1257">
        <v>37</v>
      </c>
      <c r="B52" s="1258" t="s">
        <v>2794</v>
      </c>
      <c r="C52" s="1258" t="s">
        <v>641</v>
      </c>
      <c r="D52" s="1259">
        <v>21637</v>
      </c>
      <c r="E52" s="1259">
        <v>30481</v>
      </c>
      <c r="F52" s="1260" t="s">
        <v>2779</v>
      </c>
      <c r="G52" s="1261">
        <v>34847</v>
      </c>
      <c r="H52" s="1262">
        <v>8.75</v>
      </c>
      <c r="I52" s="1262">
        <v>33.25</v>
      </c>
      <c r="J52" s="1263">
        <f t="shared" si="2"/>
        <v>70533.582709800001</v>
      </c>
      <c r="K52" s="1264">
        <v>37</v>
      </c>
      <c r="L52" s="1264">
        <v>49</v>
      </c>
      <c r="M52" s="1265">
        <f t="shared" si="1"/>
        <v>1707503</v>
      </c>
      <c r="N52" s="1266"/>
    </row>
    <row r="53" spans="1:14" s="1267" customFormat="1" ht="13.15" customHeight="1">
      <c r="A53" s="1257">
        <v>38</v>
      </c>
      <c r="B53" s="1258" t="s">
        <v>2795</v>
      </c>
      <c r="C53" s="1258" t="s">
        <v>86</v>
      </c>
      <c r="D53" s="1259">
        <v>21428</v>
      </c>
      <c r="E53" s="1259">
        <v>37150</v>
      </c>
      <c r="F53" s="1260" t="s">
        <v>2796</v>
      </c>
      <c r="G53" s="1261">
        <v>32072</v>
      </c>
      <c r="H53" s="1262">
        <v>11.25</v>
      </c>
      <c r="I53" s="1262">
        <v>13.25</v>
      </c>
      <c r="J53" s="1263">
        <f t="shared" si="2"/>
        <v>37868.088722799999</v>
      </c>
      <c r="K53" s="1264">
        <v>19</v>
      </c>
      <c r="L53" s="1264">
        <v>19</v>
      </c>
      <c r="M53" s="1265">
        <f t="shared" si="1"/>
        <v>609368</v>
      </c>
      <c r="N53" s="1266"/>
    </row>
    <row r="54" spans="1:14" s="1267" customFormat="1" ht="13.15" customHeight="1">
      <c r="A54" s="1257">
        <v>39</v>
      </c>
      <c r="B54" s="1258" t="s">
        <v>2797</v>
      </c>
      <c r="C54" s="1258" t="s">
        <v>651</v>
      </c>
      <c r="D54" s="1259">
        <v>22173</v>
      </c>
      <c r="E54" s="1259">
        <v>34715</v>
      </c>
      <c r="F54" s="1268" t="s">
        <v>2711</v>
      </c>
      <c r="G54" s="1261">
        <v>45269</v>
      </c>
      <c r="H54" s="1269">
        <v>6.274</v>
      </c>
      <c r="I54" s="1269">
        <v>91.275999999999996</v>
      </c>
      <c r="J54" s="1263">
        <f t="shared" si="2"/>
        <v>212818.52705606501</v>
      </c>
      <c r="K54" s="1264">
        <v>25</v>
      </c>
      <c r="L54" s="1264">
        <v>27.5</v>
      </c>
      <c r="M54" s="1265">
        <f t="shared" si="1"/>
        <v>1244897.5</v>
      </c>
      <c r="N54" s="1266"/>
    </row>
    <row r="55" spans="1:14" s="1267" customFormat="1" ht="13.15" customHeight="1">
      <c r="A55" s="1257">
        <v>40</v>
      </c>
      <c r="B55" s="1258" t="s">
        <v>2798</v>
      </c>
      <c r="C55" s="1258" t="s">
        <v>652</v>
      </c>
      <c r="D55" s="1259">
        <v>20848</v>
      </c>
      <c r="E55" s="1259">
        <v>31062</v>
      </c>
      <c r="F55" s="1268" t="s">
        <v>2799</v>
      </c>
      <c r="G55" s="1261">
        <v>46759</v>
      </c>
      <c r="H55" s="1269">
        <v>31.25</v>
      </c>
      <c r="I55" s="1269">
        <v>74.25</v>
      </c>
      <c r="J55" s="1263">
        <f t="shared" si="2"/>
        <v>237738.17945614998</v>
      </c>
      <c r="K55" s="1264">
        <v>35</v>
      </c>
      <c r="L55" s="1264">
        <v>45</v>
      </c>
      <c r="M55" s="1265">
        <f t="shared" si="1"/>
        <v>2104155</v>
      </c>
      <c r="N55" s="1266"/>
    </row>
    <row r="56" spans="1:14" s="1267" customFormat="1" ht="13.15" customHeight="1">
      <c r="A56" s="1257">
        <v>41</v>
      </c>
      <c r="B56" s="1258" t="s">
        <v>2800</v>
      </c>
      <c r="C56" s="1258" t="s">
        <v>2748</v>
      </c>
      <c r="D56" s="1259">
        <v>21597</v>
      </c>
      <c r="E56" s="1259">
        <v>31817</v>
      </c>
      <c r="F56" s="1268" t="s">
        <v>2801</v>
      </c>
      <c r="G56" s="1261">
        <v>66385</v>
      </c>
      <c r="H56" s="1269">
        <v>10.59</v>
      </c>
      <c r="I56" s="1269">
        <v>41.601999999999997</v>
      </c>
      <c r="J56" s="1263">
        <f t="shared" si="2"/>
        <v>166976.42455278398</v>
      </c>
      <c r="K56" s="1264">
        <v>33</v>
      </c>
      <c r="L56" s="1264">
        <v>39</v>
      </c>
      <c r="M56" s="1265">
        <f t="shared" si="1"/>
        <v>2589015</v>
      </c>
      <c r="N56" s="1266"/>
    </row>
    <row r="57" spans="1:14" s="1267" customFormat="1" ht="13.15" customHeight="1">
      <c r="A57" s="1257">
        <v>42</v>
      </c>
      <c r="B57" s="1258" t="s">
        <v>2802</v>
      </c>
      <c r="C57" s="1258" t="s">
        <v>551</v>
      </c>
      <c r="D57" s="1259">
        <v>21867</v>
      </c>
      <c r="E57" s="1259">
        <v>30599</v>
      </c>
      <c r="F57" s="1268" t="s">
        <v>2803</v>
      </c>
      <c r="G57" s="1261">
        <v>28099</v>
      </c>
      <c r="H57" s="1269">
        <v>8.1669999999999998</v>
      </c>
      <c r="I57" s="1269">
        <v>13.167</v>
      </c>
      <c r="J57" s="1263">
        <f t="shared" si="2"/>
        <v>28889.791893518199</v>
      </c>
      <c r="K57" s="1264">
        <v>37</v>
      </c>
      <c r="L57" s="1264">
        <v>49</v>
      </c>
      <c r="M57" s="1265">
        <f t="shared" si="1"/>
        <v>1376851</v>
      </c>
      <c r="N57" s="1266"/>
    </row>
    <row r="58" spans="1:14" s="1267" customFormat="1" ht="13.15" customHeight="1">
      <c r="A58" s="1257">
        <v>43</v>
      </c>
      <c r="B58" s="1258" t="s">
        <v>2804</v>
      </c>
      <c r="C58" s="1258" t="s">
        <v>641</v>
      </c>
      <c r="D58" s="1259">
        <v>21746</v>
      </c>
      <c r="E58" s="1259">
        <v>30914</v>
      </c>
      <c r="F58" s="1268" t="s">
        <v>2805</v>
      </c>
      <c r="G58" s="1261">
        <v>34421</v>
      </c>
      <c r="H58" s="1269">
        <v>10.257999999999999</v>
      </c>
      <c r="I58" s="1269">
        <v>57.258000000000003</v>
      </c>
      <c r="J58" s="1263">
        <f t="shared" si="2"/>
        <v>111998.3040070772</v>
      </c>
      <c r="K58" s="1264">
        <v>36</v>
      </c>
      <c r="L58" s="1264">
        <v>47</v>
      </c>
      <c r="M58" s="1265">
        <f t="shared" si="1"/>
        <v>1617787</v>
      </c>
      <c r="N58" s="1266"/>
    </row>
    <row r="59" spans="1:14" s="1267" customFormat="1" ht="13.15" customHeight="1">
      <c r="A59" s="1257">
        <v>44</v>
      </c>
      <c r="B59" s="1258" t="s">
        <v>2806</v>
      </c>
      <c r="C59" s="1258" t="s">
        <v>653</v>
      </c>
      <c r="D59" s="1259">
        <v>21199</v>
      </c>
      <c r="E59" s="1259">
        <v>32325</v>
      </c>
      <c r="F59" s="1268" t="s">
        <v>2807</v>
      </c>
      <c r="G59" s="1261">
        <v>65319</v>
      </c>
      <c r="H59" s="1269">
        <v>33.869</v>
      </c>
      <c r="I59" s="1269">
        <v>85.936000000000007</v>
      </c>
      <c r="J59" s="1263">
        <f t="shared" si="2"/>
        <v>377134.0362565965</v>
      </c>
      <c r="K59" s="1264">
        <v>32</v>
      </c>
      <c r="L59" s="1264">
        <v>39</v>
      </c>
      <c r="M59" s="1265">
        <f t="shared" si="1"/>
        <v>2547441</v>
      </c>
      <c r="N59" s="1266"/>
    </row>
    <row r="60" spans="1:14" s="1267" customFormat="1" ht="13.15" customHeight="1">
      <c r="A60" s="1257">
        <v>45</v>
      </c>
      <c r="B60" s="1258" t="s">
        <v>2808</v>
      </c>
      <c r="C60" s="1258" t="s">
        <v>2748</v>
      </c>
      <c r="D60" s="1259">
        <v>21139</v>
      </c>
      <c r="E60" s="1259">
        <v>31782</v>
      </c>
      <c r="F60" s="1268" t="s">
        <v>2809</v>
      </c>
      <c r="G60" s="1261">
        <v>65319</v>
      </c>
      <c r="H60" s="1269">
        <v>11.414999999999999</v>
      </c>
      <c r="I60" s="1269">
        <v>116.23</v>
      </c>
      <c r="J60" s="1263">
        <f t="shared" si="2"/>
        <v>401813.56419158855</v>
      </c>
      <c r="K60" s="1264">
        <v>33</v>
      </c>
      <c r="L60" s="1264">
        <v>39</v>
      </c>
      <c r="M60" s="1265">
        <f t="shared" si="1"/>
        <v>2547441</v>
      </c>
      <c r="N60" s="1266"/>
    </row>
    <row r="61" spans="1:14" s="1267" customFormat="1" ht="13.15" customHeight="1">
      <c r="A61" s="1257">
        <v>46</v>
      </c>
      <c r="B61" s="1258" t="s">
        <v>2810</v>
      </c>
      <c r="C61" s="1258" t="s">
        <v>550</v>
      </c>
      <c r="D61" s="1259">
        <v>21972</v>
      </c>
      <c r="E61" s="1259">
        <v>32454</v>
      </c>
      <c r="F61" s="1268" t="s">
        <v>2811</v>
      </c>
      <c r="G61" s="1261">
        <v>25545</v>
      </c>
      <c r="H61" s="1269"/>
      <c r="I61" s="1269"/>
      <c r="J61" s="1263">
        <f t="shared" si="2"/>
        <v>0</v>
      </c>
      <c r="K61" s="1264">
        <v>32</v>
      </c>
      <c r="L61" s="1264">
        <v>39</v>
      </c>
      <c r="M61" s="1265">
        <f t="shared" si="1"/>
        <v>996255</v>
      </c>
      <c r="N61" s="1266"/>
    </row>
    <row r="62" spans="1:14" s="1267" customFormat="1" ht="13.15" customHeight="1">
      <c r="A62" s="1257">
        <v>47</v>
      </c>
      <c r="B62" s="1258" t="s">
        <v>2812</v>
      </c>
      <c r="C62" s="1258" t="s">
        <v>550</v>
      </c>
      <c r="D62" s="1259">
        <v>20733</v>
      </c>
      <c r="E62" s="1259">
        <v>32339</v>
      </c>
      <c r="F62" s="1268" t="s">
        <v>2813</v>
      </c>
      <c r="G62" s="1261">
        <v>26181</v>
      </c>
      <c r="H62" s="1269"/>
      <c r="I62" s="1269"/>
      <c r="J62" s="1263">
        <f t="shared" si="2"/>
        <v>0</v>
      </c>
      <c r="K62" s="1264">
        <v>32</v>
      </c>
      <c r="L62" s="1264">
        <v>39</v>
      </c>
      <c r="M62" s="1265">
        <f t="shared" si="1"/>
        <v>1021059</v>
      </c>
      <c r="N62" s="1266"/>
    </row>
    <row r="63" spans="1:14" s="1267" customFormat="1" ht="13.15" customHeight="1">
      <c r="A63" s="1257">
        <v>48</v>
      </c>
      <c r="B63" s="1258" t="s">
        <v>2814</v>
      </c>
      <c r="C63" s="1258" t="s">
        <v>550</v>
      </c>
      <c r="D63" s="1259">
        <v>22116</v>
      </c>
      <c r="E63" s="1259">
        <v>37504</v>
      </c>
      <c r="F63" s="1268" t="s">
        <v>2815</v>
      </c>
      <c r="G63" s="1261">
        <v>25861</v>
      </c>
      <c r="H63" s="1269"/>
      <c r="I63" s="1269"/>
      <c r="J63" s="1263">
        <f t="shared" si="2"/>
        <v>0</v>
      </c>
      <c r="K63" s="1264">
        <v>18</v>
      </c>
      <c r="L63" s="1264">
        <v>18</v>
      </c>
      <c r="M63" s="1265">
        <f t="shared" si="1"/>
        <v>465498</v>
      </c>
      <c r="N63" s="1266"/>
    </row>
    <row r="64" spans="1:14" s="1267" customFormat="1" ht="13.15" customHeight="1">
      <c r="A64" s="1257">
        <v>49</v>
      </c>
      <c r="B64" s="1258" t="s">
        <v>2816</v>
      </c>
      <c r="C64" s="1258" t="s">
        <v>550</v>
      </c>
      <c r="D64" s="1259">
        <v>21814</v>
      </c>
      <c r="E64" s="1259">
        <v>30970</v>
      </c>
      <c r="F64" s="1268" t="s">
        <v>2817</v>
      </c>
      <c r="G64" s="1261">
        <v>25232</v>
      </c>
      <c r="H64" s="1269"/>
      <c r="I64" s="1269"/>
      <c r="J64" s="1263">
        <f t="shared" si="2"/>
        <v>0</v>
      </c>
      <c r="K64" s="1264">
        <v>36</v>
      </c>
      <c r="L64" s="1264">
        <v>47</v>
      </c>
      <c r="M64" s="1265">
        <f t="shared" si="1"/>
        <v>1185904</v>
      </c>
      <c r="N64" s="1266"/>
    </row>
    <row r="65" spans="1:14" s="1267" customFormat="1" ht="13.15" customHeight="1">
      <c r="A65" s="1257">
        <v>50</v>
      </c>
      <c r="B65" s="1258" t="s">
        <v>2818</v>
      </c>
      <c r="C65" s="1258" t="s">
        <v>549</v>
      </c>
      <c r="D65" s="1259">
        <v>21840</v>
      </c>
      <c r="E65" s="1259">
        <v>38769</v>
      </c>
      <c r="F65" s="1268" t="s">
        <v>2819</v>
      </c>
      <c r="G65" s="1261">
        <v>22938</v>
      </c>
      <c r="H65" s="1269"/>
      <c r="I65" s="1269"/>
      <c r="J65" s="1263">
        <f t="shared" si="2"/>
        <v>0</v>
      </c>
      <c r="K65" s="1264">
        <v>14</v>
      </c>
      <c r="L65" s="1264">
        <v>14</v>
      </c>
      <c r="M65" s="1265">
        <f t="shared" si="1"/>
        <v>321132</v>
      </c>
      <c r="N65" s="1266"/>
    </row>
    <row r="66" spans="1:14" s="1267" customFormat="1" ht="13.15" customHeight="1">
      <c r="A66" s="1257">
        <v>51</v>
      </c>
      <c r="B66" s="1258" t="s">
        <v>2820</v>
      </c>
      <c r="C66" s="1258" t="s">
        <v>550</v>
      </c>
      <c r="D66" s="1259">
        <v>22134</v>
      </c>
      <c r="E66" s="1259">
        <v>36755</v>
      </c>
      <c r="F66" s="1268" t="s">
        <v>2821</v>
      </c>
      <c r="G66" s="1261">
        <v>25232</v>
      </c>
      <c r="H66" s="1269"/>
      <c r="I66" s="1269"/>
      <c r="J66" s="1263">
        <f t="shared" si="2"/>
        <v>0</v>
      </c>
      <c r="K66" s="1264">
        <v>20</v>
      </c>
      <c r="L66" s="1264">
        <v>20</v>
      </c>
      <c r="M66" s="1265">
        <f t="shared" si="1"/>
        <v>504640</v>
      </c>
      <c r="N66" s="1266"/>
    </row>
    <row r="67" spans="1:14" s="1267" customFormat="1" ht="13.15" customHeight="1">
      <c r="A67" s="1257">
        <v>52</v>
      </c>
      <c r="B67" s="1258" t="s">
        <v>2822</v>
      </c>
      <c r="C67" s="1258" t="s">
        <v>550</v>
      </c>
      <c r="D67" s="1259">
        <v>21974</v>
      </c>
      <c r="E67" s="1259">
        <v>35817</v>
      </c>
      <c r="F67" s="1268" t="s">
        <v>2823</v>
      </c>
      <c r="G67" s="1261">
        <v>25545</v>
      </c>
      <c r="H67" s="1269"/>
      <c r="I67" s="1269"/>
      <c r="J67" s="1263">
        <f t="shared" si="2"/>
        <v>0</v>
      </c>
      <c r="K67" s="1264">
        <v>22</v>
      </c>
      <c r="L67" s="1264">
        <v>23</v>
      </c>
      <c r="M67" s="1265">
        <f t="shared" si="1"/>
        <v>587535</v>
      </c>
      <c r="N67" s="1266"/>
    </row>
    <row r="68" spans="1:14" s="1267" customFormat="1" ht="13.15" customHeight="1">
      <c r="A68" s="1257">
        <v>53</v>
      </c>
      <c r="B68" s="1258" t="s">
        <v>2824</v>
      </c>
      <c r="C68" s="1258" t="s">
        <v>550</v>
      </c>
      <c r="D68" s="1259">
        <v>20915</v>
      </c>
      <c r="E68" s="1259">
        <v>33623</v>
      </c>
      <c r="F68" s="1268" t="s">
        <v>2825</v>
      </c>
      <c r="G68" s="1261">
        <v>25861</v>
      </c>
      <c r="H68" s="1269"/>
      <c r="I68" s="1269"/>
      <c r="J68" s="1263">
        <f t="shared" si="2"/>
        <v>0</v>
      </c>
      <c r="K68" s="1264">
        <v>28</v>
      </c>
      <c r="L68" s="1264">
        <v>32</v>
      </c>
      <c r="M68" s="1265">
        <f t="shared" si="1"/>
        <v>827552</v>
      </c>
      <c r="N68" s="1266"/>
    </row>
    <row r="69" spans="1:14" s="1267" customFormat="1" ht="13.15" customHeight="1">
      <c r="A69" s="1257">
        <v>54</v>
      </c>
      <c r="B69" s="1258" t="s">
        <v>2826</v>
      </c>
      <c r="C69" s="1258" t="s">
        <v>550</v>
      </c>
      <c r="D69" s="1259">
        <v>21966</v>
      </c>
      <c r="E69" s="1259">
        <v>37417</v>
      </c>
      <c r="F69" s="1268" t="s">
        <v>2827</v>
      </c>
      <c r="G69" s="1261">
        <v>25232</v>
      </c>
      <c r="H69" s="1269"/>
      <c r="I69" s="1269"/>
      <c r="J69" s="1263">
        <f t="shared" si="2"/>
        <v>0</v>
      </c>
      <c r="K69" s="1264">
        <v>18</v>
      </c>
      <c r="L69" s="1264">
        <v>18</v>
      </c>
      <c r="M69" s="1265">
        <f t="shared" si="1"/>
        <v>454176</v>
      </c>
      <c r="N69" s="1266"/>
    </row>
    <row r="70" spans="1:14" s="1267" customFormat="1" ht="13.15" customHeight="1">
      <c r="A70" s="1257">
        <v>55</v>
      </c>
      <c r="B70" s="1258" t="s">
        <v>2828</v>
      </c>
      <c r="C70" s="1258" t="s">
        <v>550</v>
      </c>
      <c r="D70" s="1259">
        <v>21718</v>
      </c>
      <c r="E70" s="1259">
        <v>30964</v>
      </c>
      <c r="F70" s="1268" t="s">
        <v>2758</v>
      </c>
      <c r="G70" s="1261">
        <v>26506</v>
      </c>
      <c r="H70" s="1269"/>
      <c r="I70" s="1269"/>
      <c r="J70" s="1263">
        <f t="shared" si="2"/>
        <v>0</v>
      </c>
      <c r="K70" s="1264">
        <v>36</v>
      </c>
      <c r="L70" s="1264">
        <v>47</v>
      </c>
      <c r="M70" s="1265">
        <f t="shared" si="1"/>
        <v>1245782</v>
      </c>
      <c r="N70" s="1266"/>
    </row>
    <row r="71" spans="1:14" s="1267" customFormat="1" ht="13.15" customHeight="1">
      <c r="A71" s="1257">
        <v>56</v>
      </c>
      <c r="B71" s="1258" t="s">
        <v>2829</v>
      </c>
      <c r="C71" s="1258" t="s">
        <v>549</v>
      </c>
      <c r="D71" s="1259">
        <v>21251</v>
      </c>
      <c r="E71" s="1259">
        <v>42572</v>
      </c>
      <c r="F71" s="1268" t="s">
        <v>2830</v>
      </c>
      <c r="G71" s="1261">
        <v>22938</v>
      </c>
      <c r="H71" s="1269"/>
      <c r="I71" s="1269"/>
      <c r="J71" s="1263">
        <f t="shared" si="2"/>
        <v>0</v>
      </c>
      <c r="K71" s="1264">
        <v>4</v>
      </c>
      <c r="L71" s="1264">
        <v>4</v>
      </c>
      <c r="M71" s="1265">
        <f t="shared" si="1"/>
        <v>91752</v>
      </c>
      <c r="N71" s="1266"/>
    </row>
    <row r="72" spans="1:14" s="1267" customFormat="1" ht="13.15" customHeight="1">
      <c r="A72" s="1257">
        <v>57</v>
      </c>
      <c r="B72" s="1258" t="s">
        <v>2831</v>
      </c>
      <c r="C72" s="1258" t="s">
        <v>550</v>
      </c>
      <c r="D72" s="1259">
        <v>21468</v>
      </c>
      <c r="E72" s="1259">
        <v>33399</v>
      </c>
      <c r="F72" s="1268" t="s">
        <v>2827</v>
      </c>
      <c r="G72" s="1261">
        <v>25545</v>
      </c>
      <c r="H72" s="1269"/>
      <c r="I72" s="1269"/>
      <c r="J72" s="1263">
        <f t="shared" si="2"/>
        <v>0</v>
      </c>
      <c r="K72" s="1264">
        <v>29</v>
      </c>
      <c r="L72" s="1264">
        <v>33.5</v>
      </c>
      <c r="M72" s="1265">
        <f t="shared" si="1"/>
        <v>855757.5</v>
      </c>
      <c r="N72" s="1266"/>
    </row>
    <row r="73" spans="1:14" s="1267" customFormat="1" ht="13.15" customHeight="1">
      <c r="A73" s="1257">
        <v>58</v>
      </c>
      <c r="B73" s="1258" t="s">
        <v>2832</v>
      </c>
      <c r="C73" s="1258" t="s">
        <v>549</v>
      </c>
      <c r="D73" s="1259">
        <v>21636</v>
      </c>
      <c r="E73" s="1259">
        <v>29129</v>
      </c>
      <c r="F73" s="1268" t="s">
        <v>2833</v>
      </c>
      <c r="G73" s="1261">
        <v>23222</v>
      </c>
      <c r="H73" s="1269"/>
      <c r="I73" s="1269"/>
      <c r="J73" s="1263">
        <f t="shared" si="2"/>
        <v>0</v>
      </c>
      <c r="K73" s="1264">
        <v>41</v>
      </c>
      <c r="L73" s="1264">
        <v>57</v>
      </c>
      <c r="M73" s="1265">
        <f t="shared" si="1"/>
        <v>1323654</v>
      </c>
      <c r="N73" s="1266"/>
    </row>
    <row r="74" spans="1:14" s="1267" customFormat="1" ht="13.15" customHeight="1">
      <c r="A74" s="1257">
        <v>59</v>
      </c>
      <c r="B74" s="1258" t="s">
        <v>2834</v>
      </c>
      <c r="C74" s="1258" t="s">
        <v>548</v>
      </c>
      <c r="D74" s="1259">
        <v>22203</v>
      </c>
      <c r="E74" s="1259">
        <v>40057</v>
      </c>
      <c r="F74" s="1268" t="s">
        <v>2766</v>
      </c>
      <c r="G74" s="1261">
        <v>21327</v>
      </c>
      <c r="H74" s="1269"/>
      <c r="I74" s="1269"/>
      <c r="J74" s="1263">
        <f t="shared" si="2"/>
        <v>0</v>
      </c>
      <c r="K74" s="1264">
        <v>11</v>
      </c>
      <c r="L74" s="1264">
        <v>11</v>
      </c>
      <c r="M74" s="1265">
        <f t="shared" si="1"/>
        <v>234597</v>
      </c>
      <c r="N74" s="1266"/>
    </row>
    <row r="75" spans="1:14" s="1267" customFormat="1" ht="13.15" customHeight="1">
      <c r="A75" s="1257">
        <v>60</v>
      </c>
      <c r="B75" s="1258" t="s">
        <v>2835</v>
      </c>
      <c r="C75" s="1258" t="s">
        <v>550</v>
      </c>
      <c r="D75" s="1259">
        <v>21791</v>
      </c>
      <c r="E75" s="1259">
        <v>35217</v>
      </c>
      <c r="F75" s="1268" t="s">
        <v>2751</v>
      </c>
      <c r="G75" s="1261">
        <v>25232</v>
      </c>
      <c r="H75" s="1269"/>
      <c r="I75" s="1269"/>
      <c r="J75" s="1263">
        <f t="shared" si="2"/>
        <v>0</v>
      </c>
      <c r="K75" s="1264">
        <v>24</v>
      </c>
      <c r="L75" s="1264">
        <v>26</v>
      </c>
      <c r="M75" s="1265">
        <f t="shared" si="1"/>
        <v>656032</v>
      </c>
      <c r="N75" s="1266"/>
    </row>
    <row r="76" spans="1:14" s="1267" customFormat="1" ht="13.15" customHeight="1">
      <c r="A76" s="1257">
        <v>61</v>
      </c>
      <c r="B76" s="1258" t="s">
        <v>2836</v>
      </c>
      <c r="C76" s="1258" t="s">
        <v>550</v>
      </c>
      <c r="D76" s="1259">
        <v>20957</v>
      </c>
      <c r="E76" s="1259">
        <v>36130</v>
      </c>
      <c r="F76" s="1268" t="s">
        <v>2743</v>
      </c>
      <c r="G76" s="1261">
        <v>25232</v>
      </c>
      <c r="H76" s="1269"/>
      <c r="I76" s="1269"/>
      <c r="J76" s="1263">
        <f t="shared" si="2"/>
        <v>0</v>
      </c>
      <c r="K76" s="1264">
        <v>22</v>
      </c>
      <c r="L76" s="1264">
        <v>23</v>
      </c>
      <c r="M76" s="1265">
        <f t="shared" si="1"/>
        <v>580336</v>
      </c>
      <c r="N76" s="1266"/>
    </row>
    <row r="77" spans="1:14" s="1267" customFormat="1" ht="13.15" customHeight="1">
      <c r="A77" s="1257">
        <v>62</v>
      </c>
      <c r="B77" s="1258" t="s">
        <v>2837</v>
      </c>
      <c r="C77" s="1258" t="s">
        <v>550</v>
      </c>
      <c r="D77" s="1259">
        <v>21664</v>
      </c>
      <c r="E77" s="1259">
        <v>29928</v>
      </c>
      <c r="F77" s="1268" t="s">
        <v>2838</v>
      </c>
      <c r="G77" s="1261">
        <v>25545</v>
      </c>
      <c r="H77" s="1269"/>
      <c r="I77" s="1269"/>
      <c r="J77" s="1263">
        <f t="shared" si="2"/>
        <v>0</v>
      </c>
      <c r="K77" s="1264">
        <v>39</v>
      </c>
      <c r="L77" s="1264">
        <v>53</v>
      </c>
      <c r="M77" s="1265">
        <f t="shared" si="1"/>
        <v>1353885</v>
      </c>
      <c r="N77" s="1266"/>
    </row>
    <row r="78" spans="1:14" s="1267" customFormat="1" ht="13.15" customHeight="1">
      <c r="A78" s="1257">
        <v>63</v>
      </c>
      <c r="B78" s="1258" t="s">
        <v>2839</v>
      </c>
      <c r="C78" s="1258" t="s">
        <v>550</v>
      </c>
      <c r="D78" s="1259">
        <v>22142</v>
      </c>
      <c r="E78" s="1259">
        <v>32723</v>
      </c>
      <c r="F78" s="1268" t="s">
        <v>2840</v>
      </c>
      <c r="G78" s="1261">
        <v>25545</v>
      </c>
      <c r="H78" s="1269"/>
      <c r="I78" s="1269"/>
      <c r="J78" s="1263">
        <f t="shared" si="2"/>
        <v>0</v>
      </c>
      <c r="K78" s="1264">
        <v>31</v>
      </c>
      <c r="L78" s="1264">
        <v>37</v>
      </c>
      <c r="M78" s="1265">
        <f t="shared" si="1"/>
        <v>945165</v>
      </c>
      <c r="N78" s="1266"/>
    </row>
    <row r="79" spans="1:14" s="1267" customFormat="1" ht="13.15" customHeight="1">
      <c r="A79" s="1257">
        <v>64</v>
      </c>
      <c r="B79" s="1258" t="s">
        <v>2841</v>
      </c>
      <c r="C79" s="1258" t="s">
        <v>550</v>
      </c>
      <c r="D79" s="1259">
        <v>20937</v>
      </c>
      <c r="E79" s="1259">
        <v>35601</v>
      </c>
      <c r="F79" s="1268" t="s">
        <v>2842</v>
      </c>
      <c r="G79" s="1261">
        <v>25545</v>
      </c>
      <c r="H79" s="1269"/>
      <c r="I79" s="1269"/>
      <c r="J79" s="1263">
        <f t="shared" si="2"/>
        <v>0</v>
      </c>
      <c r="K79" s="1264">
        <v>23</v>
      </c>
      <c r="L79" s="1264">
        <v>24.5</v>
      </c>
      <c r="M79" s="1265">
        <f t="shared" si="1"/>
        <v>625852.5</v>
      </c>
      <c r="N79" s="1266"/>
    </row>
    <row r="80" spans="1:14" s="1267" customFormat="1" ht="13.15" customHeight="1">
      <c r="A80" s="1257">
        <v>65</v>
      </c>
      <c r="B80" s="1258" t="s">
        <v>2843</v>
      </c>
      <c r="C80" s="1258" t="s">
        <v>550</v>
      </c>
      <c r="D80" s="1259">
        <v>21484</v>
      </c>
      <c r="E80" s="1259">
        <v>31820</v>
      </c>
      <c r="F80" s="1268" t="s">
        <v>2844</v>
      </c>
      <c r="G80" s="1261">
        <v>25861</v>
      </c>
      <c r="H80" s="1269"/>
      <c r="I80" s="1269"/>
      <c r="J80" s="1263">
        <f t="shared" si="2"/>
        <v>0</v>
      </c>
      <c r="K80" s="1264">
        <v>33</v>
      </c>
      <c r="L80" s="1264">
        <v>39</v>
      </c>
      <c r="M80" s="1265">
        <f t="shared" ref="M80:M143" si="3">SUM(G80*L80)</f>
        <v>1008579</v>
      </c>
      <c r="N80" s="1266"/>
    </row>
    <row r="81" spans="1:14" s="1267" customFormat="1" ht="13.15" customHeight="1">
      <c r="A81" s="1257">
        <v>66</v>
      </c>
      <c r="B81" s="1258" t="s">
        <v>2845</v>
      </c>
      <c r="C81" s="1258" t="s">
        <v>550</v>
      </c>
      <c r="D81" s="1259">
        <v>20597</v>
      </c>
      <c r="E81" s="1259">
        <v>34876</v>
      </c>
      <c r="F81" s="1268" t="s">
        <v>2846</v>
      </c>
      <c r="G81" s="1261">
        <v>26506</v>
      </c>
      <c r="H81" s="1269"/>
      <c r="I81" s="1269"/>
      <c r="J81" s="1263">
        <f t="shared" si="2"/>
        <v>0</v>
      </c>
      <c r="K81" s="1264">
        <v>25</v>
      </c>
      <c r="L81" s="1264">
        <v>27.5</v>
      </c>
      <c r="M81" s="1265">
        <f t="shared" si="3"/>
        <v>728915</v>
      </c>
      <c r="N81" s="1266"/>
    </row>
    <row r="82" spans="1:14" s="1267" customFormat="1" ht="13.15" customHeight="1">
      <c r="A82" s="1257">
        <v>67</v>
      </c>
      <c r="B82" s="1258" t="s">
        <v>2847</v>
      </c>
      <c r="C82" s="1258" t="s">
        <v>550</v>
      </c>
      <c r="D82" s="1259">
        <v>21448</v>
      </c>
      <c r="E82" s="1259">
        <v>30918</v>
      </c>
      <c r="F82" s="1268" t="s">
        <v>2848</v>
      </c>
      <c r="G82" s="1261">
        <v>25545</v>
      </c>
      <c r="H82" s="1269"/>
      <c r="I82" s="1269"/>
      <c r="J82" s="1263">
        <f t="shared" si="2"/>
        <v>0</v>
      </c>
      <c r="K82" s="1264">
        <v>36</v>
      </c>
      <c r="L82" s="1264">
        <v>47</v>
      </c>
      <c r="M82" s="1265">
        <f t="shared" si="3"/>
        <v>1200615</v>
      </c>
      <c r="N82" s="1266"/>
    </row>
    <row r="83" spans="1:14" s="1267" customFormat="1" ht="13.15" customHeight="1">
      <c r="A83" s="1257">
        <v>68</v>
      </c>
      <c r="B83" s="1258" t="s">
        <v>2849</v>
      </c>
      <c r="C83" s="1258" t="s">
        <v>549</v>
      </c>
      <c r="D83" s="1259">
        <v>21908</v>
      </c>
      <c r="E83" s="1259">
        <v>34515</v>
      </c>
      <c r="F83" s="1268" t="s">
        <v>2850</v>
      </c>
      <c r="G83" s="1261">
        <v>22938</v>
      </c>
      <c r="H83" s="1269"/>
      <c r="I83" s="1269"/>
      <c r="J83" s="1263">
        <f t="shared" si="2"/>
        <v>0</v>
      </c>
      <c r="K83" s="1264">
        <v>26</v>
      </c>
      <c r="L83" s="1264">
        <v>29</v>
      </c>
      <c r="M83" s="1265">
        <f t="shared" si="3"/>
        <v>665202</v>
      </c>
      <c r="N83" s="1266"/>
    </row>
    <row r="84" spans="1:14" s="1267" customFormat="1" ht="13.15" customHeight="1">
      <c r="A84" s="1257">
        <v>69</v>
      </c>
      <c r="B84" s="1258" t="s">
        <v>2851</v>
      </c>
      <c r="C84" s="1258" t="s">
        <v>550</v>
      </c>
      <c r="D84" s="1259">
        <v>21999</v>
      </c>
      <c r="E84" s="1259">
        <v>34869</v>
      </c>
      <c r="F84" s="1268" t="s">
        <v>2852</v>
      </c>
      <c r="G84" s="1261">
        <v>25232</v>
      </c>
      <c r="H84" s="1269"/>
      <c r="I84" s="1269"/>
      <c r="J84" s="1263">
        <f t="shared" si="2"/>
        <v>0</v>
      </c>
      <c r="K84" s="1264">
        <v>25</v>
      </c>
      <c r="L84" s="1264">
        <v>27.5</v>
      </c>
      <c r="M84" s="1265">
        <f t="shared" si="3"/>
        <v>693880</v>
      </c>
      <c r="N84" s="1266"/>
    </row>
    <row r="85" spans="1:14" s="1267" customFormat="1" ht="13.15" customHeight="1">
      <c r="A85" s="1257">
        <v>70</v>
      </c>
      <c r="B85" s="1258" t="s">
        <v>2853</v>
      </c>
      <c r="C85" s="1258" t="s">
        <v>550</v>
      </c>
      <c r="D85" s="1259">
        <v>21379</v>
      </c>
      <c r="E85" s="1259">
        <v>34899</v>
      </c>
      <c r="F85" s="1268" t="s">
        <v>2854</v>
      </c>
      <c r="G85" s="1261">
        <v>25545</v>
      </c>
      <c r="H85" s="1269"/>
      <c r="I85" s="1269"/>
      <c r="J85" s="1263">
        <f t="shared" si="2"/>
        <v>0</v>
      </c>
      <c r="K85" s="1264">
        <v>25</v>
      </c>
      <c r="L85" s="1264">
        <v>27.5</v>
      </c>
      <c r="M85" s="1265">
        <f t="shared" si="3"/>
        <v>702487.5</v>
      </c>
      <c r="N85" s="1266"/>
    </row>
    <row r="86" spans="1:14" s="1267" customFormat="1" ht="13.15" customHeight="1">
      <c r="A86" s="1257">
        <v>71</v>
      </c>
      <c r="B86" s="1258" t="s">
        <v>2855</v>
      </c>
      <c r="C86" s="1258" t="s">
        <v>550</v>
      </c>
      <c r="D86" s="1259">
        <v>21992</v>
      </c>
      <c r="E86" s="1259">
        <v>34562</v>
      </c>
      <c r="F86" s="1268" t="s">
        <v>2856</v>
      </c>
      <c r="G86" s="1261">
        <v>25545</v>
      </c>
      <c r="H86" s="1269"/>
      <c r="I86" s="1269"/>
      <c r="J86" s="1263">
        <f t="shared" si="2"/>
        <v>0</v>
      </c>
      <c r="K86" s="1264">
        <v>26</v>
      </c>
      <c r="L86" s="1264">
        <v>29</v>
      </c>
      <c r="M86" s="1265">
        <f t="shared" si="3"/>
        <v>740805</v>
      </c>
      <c r="N86" s="1266"/>
    </row>
    <row r="87" spans="1:14" s="1267" customFormat="1" ht="13.15" customHeight="1">
      <c r="A87" s="1257">
        <v>72</v>
      </c>
      <c r="B87" s="1258" t="s">
        <v>2857</v>
      </c>
      <c r="C87" s="1258" t="s">
        <v>549</v>
      </c>
      <c r="D87" s="1259">
        <v>21890</v>
      </c>
      <c r="E87" s="1259">
        <v>36164</v>
      </c>
      <c r="F87" s="1268" t="s">
        <v>2858</v>
      </c>
      <c r="G87" s="1261">
        <v>23510</v>
      </c>
      <c r="H87" s="1269"/>
      <c r="I87" s="1269"/>
      <c r="J87" s="1263">
        <f t="shared" si="2"/>
        <v>0</v>
      </c>
      <c r="K87" s="1264">
        <v>21</v>
      </c>
      <c r="L87" s="1264">
        <v>21.5</v>
      </c>
      <c r="M87" s="1265">
        <f t="shared" si="3"/>
        <v>505465</v>
      </c>
      <c r="N87" s="1266"/>
    </row>
    <row r="88" spans="1:14" s="1267" customFormat="1" ht="13.15" customHeight="1">
      <c r="A88" s="1257">
        <v>73</v>
      </c>
      <c r="B88" s="1258" t="s">
        <v>2859</v>
      </c>
      <c r="C88" s="1258" t="s">
        <v>549</v>
      </c>
      <c r="D88" s="1259">
        <v>21008</v>
      </c>
      <c r="E88" s="1259">
        <v>36369</v>
      </c>
      <c r="F88" s="1268" t="s">
        <v>2860</v>
      </c>
      <c r="G88" s="1261">
        <v>22938</v>
      </c>
      <c r="H88" s="1269"/>
      <c r="I88" s="1269"/>
      <c r="J88" s="1263">
        <f t="shared" si="2"/>
        <v>0</v>
      </c>
      <c r="K88" s="1264">
        <v>21</v>
      </c>
      <c r="L88" s="1264">
        <v>21.5</v>
      </c>
      <c r="M88" s="1265">
        <f t="shared" si="3"/>
        <v>493167</v>
      </c>
      <c r="N88" s="1266"/>
    </row>
    <row r="89" spans="1:14" s="1267" customFormat="1" ht="13.15" customHeight="1">
      <c r="A89" s="1257">
        <v>74</v>
      </c>
      <c r="B89" s="1258" t="s">
        <v>2861</v>
      </c>
      <c r="C89" s="1258" t="s">
        <v>550</v>
      </c>
      <c r="D89" s="1259">
        <v>21078</v>
      </c>
      <c r="E89" s="1259">
        <v>32405</v>
      </c>
      <c r="F89" s="1268" t="s">
        <v>2862</v>
      </c>
      <c r="G89" s="1261">
        <v>26506</v>
      </c>
      <c r="H89" s="1269"/>
      <c r="I89" s="1269"/>
      <c r="J89" s="1263">
        <f t="shared" si="2"/>
        <v>0</v>
      </c>
      <c r="K89" s="1264">
        <v>32</v>
      </c>
      <c r="L89" s="1264">
        <v>39</v>
      </c>
      <c r="M89" s="1265">
        <f t="shared" si="3"/>
        <v>1033734</v>
      </c>
      <c r="N89" s="1266"/>
    </row>
    <row r="90" spans="1:14" s="1267" customFormat="1" ht="13.15" customHeight="1">
      <c r="A90" s="1257">
        <v>75</v>
      </c>
      <c r="B90" s="1258" t="s">
        <v>2863</v>
      </c>
      <c r="C90" s="1258" t="s">
        <v>550</v>
      </c>
      <c r="D90" s="1259">
        <v>22209</v>
      </c>
      <c r="E90" s="1259">
        <v>33848</v>
      </c>
      <c r="F90" s="1268" t="s">
        <v>2766</v>
      </c>
      <c r="G90" s="1261">
        <v>26506</v>
      </c>
      <c r="H90" s="1269"/>
      <c r="I90" s="1269"/>
      <c r="J90" s="1263">
        <f t="shared" si="2"/>
        <v>0</v>
      </c>
      <c r="K90" s="1264">
        <v>28</v>
      </c>
      <c r="L90" s="1264">
        <v>32</v>
      </c>
      <c r="M90" s="1265">
        <f t="shared" si="3"/>
        <v>848192</v>
      </c>
      <c r="N90" s="1266"/>
    </row>
    <row r="91" spans="1:14" s="1267" customFormat="1" ht="13.15" customHeight="1">
      <c r="A91" s="1257">
        <v>76</v>
      </c>
      <c r="B91" s="1258" t="s">
        <v>2864</v>
      </c>
      <c r="C91" s="1258" t="s">
        <v>550</v>
      </c>
      <c r="D91" s="1259">
        <v>21415</v>
      </c>
      <c r="E91" s="1259">
        <v>36381</v>
      </c>
      <c r="F91" s="1268" t="s">
        <v>2865</v>
      </c>
      <c r="G91" s="1261">
        <v>25545</v>
      </c>
      <c r="H91" s="1269"/>
      <c r="I91" s="1269"/>
      <c r="J91" s="1263">
        <f t="shared" si="2"/>
        <v>0</v>
      </c>
      <c r="K91" s="1264">
        <v>21</v>
      </c>
      <c r="L91" s="1264">
        <v>21.5</v>
      </c>
      <c r="M91" s="1265">
        <f t="shared" si="3"/>
        <v>549217.5</v>
      </c>
      <c r="N91" s="1266"/>
    </row>
    <row r="92" spans="1:14" s="1267" customFormat="1" ht="13.15" customHeight="1">
      <c r="A92" s="1257">
        <v>77</v>
      </c>
      <c r="B92" s="1258" t="s">
        <v>2866</v>
      </c>
      <c r="C92" s="1258" t="s">
        <v>550</v>
      </c>
      <c r="D92" s="1259">
        <v>21447</v>
      </c>
      <c r="E92" s="1259">
        <v>32741</v>
      </c>
      <c r="F92" s="1268" t="s">
        <v>2867</v>
      </c>
      <c r="G92" s="1261">
        <v>26506</v>
      </c>
      <c r="H92" s="1269"/>
      <c r="I92" s="1269"/>
      <c r="J92" s="1263">
        <f t="shared" si="2"/>
        <v>0</v>
      </c>
      <c r="K92" s="1264">
        <v>31</v>
      </c>
      <c r="L92" s="1264">
        <v>37</v>
      </c>
      <c r="M92" s="1265">
        <f t="shared" si="3"/>
        <v>980722</v>
      </c>
      <c r="N92" s="1266"/>
    </row>
    <row r="93" spans="1:14" s="1267" customFormat="1" ht="13.15" customHeight="1">
      <c r="A93" s="1257">
        <v>78</v>
      </c>
      <c r="B93" s="1258" t="s">
        <v>2868</v>
      </c>
      <c r="C93" s="1258" t="s">
        <v>550</v>
      </c>
      <c r="D93" s="1259">
        <v>21916</v>
      </c>
      <c r="E93" s="1259">
        <v>31817</v>
      </c>
      <c r="F93" s="1268" t="s">
        <v>2801</v>
      </c>
      <c r="G93" s="1261">
        <v>25545</v>
      </c>
      <c r="H93" s="1269"/>
      <c r="I93" s="1269"/>
      <c r="J93" s="1263">
        <f t="shared" si="2"/>
        <v>0</v>
      </c>
      <c r="K93" s="1264">
        <v>33</v>
      </c>
      <c r="L93" s="1264">
        <v>39</v>
      </c>
      <c r="M93" s="1265">
        <f t="shared" si="3"/>
        <v>996255</v>
      </c>
      <c r="N93" s="1266"/>
    </row>
    <row r="94" spans="1:14" s="1267" customFormat="1" ht="13.15" customHeight="1">
      <c r="A94" s="1257">
        <v>79</v>
      </c>
      <c r="B94" s="1258" t="s">
        <v>2869</v>
      </c>
      <c r="C94" s="1258" t="s">
        <v>2870</v>
      </c>
      <c r="D94" s="1259">
        <v>21304</v>
      </c>
      <c r="E94" s="1259">
        <v>33778</v>
      </c>
      <c r="F94" s="1268" t="s">
        <v>2871</v>
      </c>
      <c r="G94" s="1261">
        <v>27755</v>
      </c>
      <c r="H94" s="1269"/>
      <c r="I94" s="1269"/>
      <c r="J94" s="1263">
        <f t="shared" si="2"/>
        <v>0</v>
      </c>
      <c r="K94" s="1264">
        <v>28</v>
      </c>
      <c r="L94" s="1264">
        <v>32</v>
      </c>
      <c r="M94" s="1265">
        <f t="shared" si="3"/>
        <v>888160</v>
      </c>
      <c r="N94" s="1266"/>
    </row>
    <row r="95" spans="1:14" s="1267" customFormat="1" ht="13.15" customHeight="1">
      <c r="A95" s="1257">
        <v>80</v>
      </c>
      <c r="B95" s="1258" t="s">
        <v>2872</v>
      </c>
      <c r="C95" s="1258" t="s">
        <v>550</v>
      </c>
      <c r="D95" s="1259">
        <v>20806</v>
      </c>
      <c r="E95" s="1259">
        <v>31296</v>
      </c>
      <c r="F95" s="1268" t="s">
        <v>2873</v>
      </c>
      <c r="G95" s="1261">
        <v>25232</v>
      </c>
      <c r="H95" s="1269"/>
      <c r="I95" s="1269"/>
      <c r="J95" s="1263">
        <f t="shared" si="2"/>
        <v>0</v>
      </c>
      <c r="K95" s="1264">
        <v>35</v>
      </c>
      <c r="L95" s="1264">
        <v>45</v>
      </c>
      <c r="M95" s="1265">
        <f t="shared" si="3"/>
        <v>1135440</v>
      </c>
      <c r="N95" s="1266"/>
    </row>
    <row r="96" spans="1:14" s="1267" customFormat="1" ht="13.15" customHeight="1">
      <c r="A96" s="1257">
        <v>81</v>
      </c>
      <c r="B96" s="1258" t="s">
        <v>2874</v>
      </c>
      <c r="C96" s="1258" t="s">
        <v>550</v>
      </c>
      <c r="D96" s="1259">
        <v>21144</v>
      </c>
      <c r="E96" s="1259">
        <v>32385</v>
      </c>
      <c r="F96" s="1268" t="s">
        <v>2875</v>
      </c>
      <c r="G96" s="1261">
        <v>26506</v>
      </c>
      <c r="H96" s="1269"/>
      <c r="I96" s="1269"/>
      <c r="J96" s="1263">
        <f t="shared" si="2"/>
        <v>0</v>
      </c>
      <c r="K96" s="1264">
        <v>32</v>
      </c>
      <c r="L96" s="1264">
        <v>39</v>
      </c>
      <c r="M96" s="1265">
        <f t="shared" si="3"/>
        <v>1033734</v>
      </c>
      <c r="N96" s="1266"/>
    </row>
    <row r="97" spans="1:14" s="1267" customFormat="1" ht="13.15" customHeight="1">
      <c r="A97" s="1257">
        <v>82</v>
      </c>
      <c r="B97" s="1258" t="s">
        <v>2876</v>
      </c>
      <c r="C97" s="1258" t="s">
        <v>550</v>
      </c>
      <c r="D97" s="1259">
        <v>20629</v>
      </c>
      <c r="E97" s="1259">
        <v>37664</v>
      </c>
      <c r="F97" s="1268" t="s">
        <v>2844</v>
      </c>
      <c r="G97" s="1261">
        <v>25232</v>
      </c>
      <c r="H97" s="1269"/>
      <c r="I97" s="1269"/>
      <c r="J97" s="1263">
        <f t="shared" si="2"/>
        <v>0</v>
      </c>
      <c r="K97" s="1264">
        <v>17</v>
      </c>
      <c r="L97" s="1264">
        <v>17</v>
      </c>
      <c r="M97" s="1265">
        <f t="shared" si="3"/>
        <v>428944</v>
      </c>
      <c r="N97" s="1266"/>
    </row>
    <row r="98" spans="1:14" s="1267" customFormat="1" ht="13.15" customHeight="1">
      <c r="A98" s="1257">
        <v>83</v>
      </c>
      <c r="B98" s="1258" t="s">
        <v>2877</v>
      </c>
      <c r="C98" s="1258" t="s">
        <v>549</v>
      </c>
      <c r="D98" s="1259">
        <v>20650</v>
      </c>
      <c r="E98" s="1259">
        <v>30480</v>
      </c>
      <c r="F98" s="1268" t="s">
        <v>2878</v>
      </c>
      <c r="G98" s="1261">
        <v>24395</v>
      </c>
      <c r="H98" s="1269"/>
      <c r="I98" s="1269"/>
      <c r="J98" s="1263">
        <f t="shared" si="2"/>
        <v>0</v>
      </c>
      <c r="K98" s="1264">
        <v>37</v>
      </c>
      <c r="L98" s="1264">
        <v>49</v>
      </c>
      <c r="M98" s="1265">
        <f t="shared" si="3"/>
        <v>1195355</v>
      </c>
      <c r="N98" s="1266"/>
    </row>
    <row r="99" spans="1:14" s="1267" customFormat="1" ht="13.15" customHeight="1">
      <c r="A99" s="1257">
        <v>84</v>
      </c>
      <c r="B99" s="1258" t="s">
        <v>2879</v>
      </c>
      <c r="C99" s="1258" t="s">
        <v>550</v>
      </c>
      <c r="D99" s="1259">
        <v>21544</v>
      </c>
      <c r="E99" s="1259">
        <v>30623</v>
      </c>
      <c r="F99" s="1268" t="s">
        <v>2880</v>
      </c>
      <c r="G99" s="1261">
        <v>26181</v>
      </c>
      <c r="H99" s="1269"/>
      <c r="I99" s="1269"/>
      <c r="J99" s="1263">
        <f t="shared" si="2"/>
        <v>0</v>
      </c>
      <c r="K99" s="1264">
        <v>37</v>
      </c>
      <c r="L99" s="1264">
        <v>49</v>
      </c>
      <c r="M99" s="1265">
        <f t="shared" si="3"/>
        <v>1282869</v>
      </c>
      <c r="N99" s="1266"/>
    </row>
    <row r="100" spans="1:14" s="1267" customFormat="1" ht="13.15" customHeight="1">
      <c r="A100" s="1257">
        <v>85</v>
      </c>
      <c r="B100" s="1258" t="s">
        <v>2881</v>
      </c>
      <c r="C100" s="1258" t="s">
        <v>549</v>
      </c>
      <c r="D100" s="1259">
        <v>21445</v>
      </c>
      <c r="E100" s="1259">
        <v>34550</v>
      </c>
      <c r="F100" s="1268" t="s">
        <v>2882</v>
      </c>
      <c r="G100" s="1261">
        <v>23801</v>
      </c>
      <c r="H100" s="1269"/>
      <c r="I100" s="1269"/>
      <c r="J100" s="1263">
        <f t="shared" si="2"/>
        <v>0</v>
      </c>
      <c r="K100" s="1264">
        <v>26</v>
      </c>
      <c r="L100" s="1264">
        <v>29</v>
      </c>
      <c r="M100" s="1265">
        <f t="shared" si="3"/>
        <v>690229</v>
      </c>
      <c r="N100" s="1266"/>
    </row>
    <row r="101" spans="1:14" s="1267" customFormat="1" ht="13.15" customHeight="1">
      <c r="A101" s="1257">
        <v>86</v>
      </c>
      <c r="B101" s="1258" t="s">
        <v>2883</v>
      </c>
      <c r="C101" s="1258" t="s">
        <v>549</v>
      </c>
      <c r="D101" s="1259">
        <v>21452</v>
      </c>
      <c r="E101" s="1259">
        <v>32364</v>
      </c>
      <c r="F101" s="1268" t="s">
        <v>2865</v>
      </c>
      <c r="G101" s="1261">
        <v>24096</v>
      </c>
      <c r="H101" s="1269"/>
      <c r="I101" s="1269"/>
      <c r="J101" s="1263">
        <f t="shared" si="2"/>
        <v>0</v>
      </c>
      <c r="K101" s="1264">
        <v>32</v>
      </c>
      <c r="L101" s="1264">
        <v>39</v>
      </c>
      <c r="M101" s="1265">
        <f t="shared" si="3"/>
        <v>939744</v>
      </c>
      <c r="N101" s="1266"/>
    </row>
    <row r="102" spans="1:14" s="1267" customFormat="1" ht="13.15" customHeight="1">
      <c r="A102" s="1257">
        <v>87</v>
      </c>
      <c r="B102" s="1258" t="s">
        <v>2884</v>
      </c>
      <c r="C102" s="1258" t="s">
        <v>549</v>
      </c>
      <c r="D102" s="1259">
        <v>21619</v>
      </c>
      <c r="E102" s="1259">
        <v>35263</v>
      </c>
      <c r="F102" s="1268" t="s">
        <v>2719</v>
      </c>
      <c r="G102" s="1261">
        <v>24096</v>
      </c>
      <c r="H102" s="1269"/>
      <c r="I102" s="1269"/>
      <c r="J102" s="1263">
        <f t="shared" si="2"/>
        <v>0</v>
      </c>
      <c r="K102" s="1264">
        <v>24</v>
      </c>
      <c r="L102" s="1264">
        <v>26</v>
      </c>
      <c r="M102" s="1265">
        <f t="shared" si="3"/>
        <v>626496</v>
      </c>
      <c r="N102" s="1266"/>
    </row>
    <row r="103" spans="1:14" s="1267" customFormat="1" ht="13.15" customHeight="1">
      <c r="A103" s="1257">
        <v>88</v>
      </c>
      <c r="B103" s="1258" t="s">
        <v>2885</v>
      </c>
      <c r="C103" s="1258" t="s">
        <v>550</v>
      </c>
      <c r="D103" s="1259">
        <v>21870</v>
      </c>
      <c r="E103" s="1259">
        <v>30148</v>
      </c>
      <c r="F103" s="1268" t="s">
        <v>2886</v>
      </c>
      <c r="G103" s="1261">
        <v>25232</v>
      </c>
      <c r="H103" s="1269"/>
      <c r="I103" s="1269"/>
      <c r="J103" s="1263">
        <f t="shared" si="2"/>
        <v>0</v>
      </c>
      <c r="K103" s="1264">
        <v>38</v>
      </c>
      <c r="L103" s="1264">
        <v>51</v>
      </c>
      <c r="M103" s="1265">
        <f t="shared" si="3"/>
        <v>1286832</v>
      </c>
      <c r="N103" s="1266"/>
    </row>
    <row r="104" spans="1:14" s="1267" customFormat="1" ht="13.15" customHeight="1">
      <c r="A104" s="1257">
        <v>89</v>
      </c>
      <c r="B104" s="1258" t="s">
        <v>2887</v>
      </c>
      <c r="C104" s="1258" t="s">
        <v>550</v>
      </c>
      <c r="D104" s="1259">
        <v>21840</v>
      </c>
      <c r="E104" s="1259">
        <v>32455</v>
      </c>
      <c r="F104" s="1268" t="s">
        <v>2888</v>
      </c>
      <c r="G104" s="1261">
        <v>25232</v>
      </c>
      <c r="H104" s="1269"/>
      <c r="I104" s="1269"/>
      <c r="J104" s="1263">
        <f t="shared" si="2"/>
        <v>0</v>
      </c>
      <c r="K104" s="1264">
        <v>32</v>
      </c>
      <c r="L104" s="1264">
        <v>39</v>
      </c>
      <c r="M104" s="1265">
        <f t="shared" si="3"/>
        <v>984048</v>
      </c>
      <c r="N104" s="1266"/>
    </row>
    <row r="105" spans="1:14" s="1267" customFormat="1" ht="13.15" customHeight="1">
      <c r="A105" s="1257">
        <v>90</v>
      </c>
      <c r="B105" s="1258" t="s">
        <v>2889</v>
      </c>
      <c r="C105" s="1258" t="s">
        <v>550</v>
      </c>
      <c r="D105" s="1259">
        <v>21219</v>
      </c>
      <c r="E105" s="1259">
        <v>30703</v>
      </c>
      <c r="F105" s="1268" t="s">
        <v>2823</v>
      </c>
      <c r="G105" s="1261">
        <v>25861</v>
      </c>
      <c r="H105" s="1269"/>
      <c r="I105" s="1269"/>
      <c r="J105" s="1263">
        <f t="shared" si="2"/>
        <v>0</v>
      </c>
      <c r="K105" s="1264">
        <v>36</v>
      </c>
      <c r="L105" s="1264">
        <v>47</v>
      </c>
      <c r="M105" s="1265">
        <f t="shared" si="3"/>
        <v>1215467</v>
      </c>
      <c r="N105" s="1266"/>
    </row>
    <row r="106" spans="1:14" s="1267" customFormat="1" ht="13.15" customHeight="1">
      <c r="A106" s="1257">
        <v>91</v>
      </c>
      <c r="B106" s="1258" t="s">
        <v>2890</v>
      </c>
      <c r="C106" s="1258" t="s">
        <v>549</v>
      </c>
      <c r="D106" s="1259">
        <v>21229</v>
      </c>
      <c r="E106" s="1259">
        <v>32692</v>
      </c>
      <c r="F106" s="1268" t="s">
        <v>2770</v>
      </c>
      <c r="G106" s="1261">
        <v>22938</v>
      </c>
      <c r="H106" s="1269"/>
      <c r="I106" s="1269"/>
      <c r="J106" s="1263">
        <f t="shared" si="2"/>
        <v>0</v>
      </c>
      <c r="K106" s="1264">
        <v>31</v>
      </c>
      <c r="L106" s="1264">
        <v>37</v>
      </c>
      <c r="M106" s="1265">
        <f t="shared" si="3"/>
        <v>848706</v>
      </c>
      <c r="N106" s="1266"/>
    </row>
    <row r="107" spans="1:14" s="1267" customFormat="1" ht="13.15" customHeight="1">
      <c r="A107" s="1257">
        <v>92</v>
      </c>
      <c r="B107" s="1258" t="s">
        <v>2891</v>
      </c>
      <c r="C107" s="1258" t="s">
        <v>550</v>
      </c>
      <c r="D107" s="1259">
        <v>21553</v>
      </c>
      <c r="E107" s="1259">
        <v>32398</v>
      </c>
      <c r="F107" s="1268" t="s">
        <v>2892</v>
      </c>
      <c r="G107" s="1261">
        <v>25545</v>
      </c>
      <c r="H107" s="1269"/>
      <c r="I107" s="1269"/>
      <c r="J107" s="1263">
        <f t="shared" si="2"/>
        <v>0</v>
      </c>
      <c r="K107" s="1264">
        <v>32</v>
      </c>
      <c r="L107" s="1264">
        <v>39</v>
      </c>
      <c r="M107" s="1265">
        <f t="shared" si="3"/>
        <v>996255</v>
      </c>
      <c r="N107" s="1266"/>
    </row>
    <row r="108" spans="1:14" s="1267" customFormat="1" ht="13.15" customHeight="1">
      <c r="A108" s="1257">
        <v>93</v>
      </c>
      <c r="B108" s="1258" t="s">
        <v>2893</v>
      </c>
      <c r="C108" s="1258" t="s">
        <v>549</v>
      </c>
      <c r="D108" s="1259">
        <v>22143</v>
      </c>
      <c r="E108" s="1259">
        <v>32106</v>
      </c>
      <c r="F108" s="1268" t="s">
        <v>2753</v>
      </c>
      <c r="G108" s="1261">
        <v>23510</v>
      </c>
      <c r="H108" s="1269"/>
      <c r="I108" s="1269"/>
      <c r="J108" s="1263">
        <f t="shared" si="2"/>
        <v>0</v>
      </c>
      <c r="K108" s="1264">
        <v>33</v>
      </c>
      <c r="L108" s="1264">
        <v>39</v>
      </c>
      <c r="M108" s="1265">
        <f t="shared" si="3"/>
        <v>916890</v>
      </c>
      <c r="N108" s="1266"/>
    </row>
    <row r="109" spans="1:14" s="1267" customFormat="1" ht="13.15" customHeight="1">
      <c r="A109" s="1257">
        <v>94</v>
      </c>
      <c r="B109" s="1258" t="s">
        <v>2894</v>
      </c>
      <c r="C109" s="1258" t="s">
        <v>549</v>
      </c>
      <c r="D109" s="1259">
        <v>22133</v>
      </c>
      <c r="E109" s="1259">
        <v>37424</v>
      </c>
      <c r="F109" s="1268" t="s">
        <v>2895</v>
      </c>
      <c r="G109" s="1261">
        <v>22938</v>
      </c>
      <c r="H109" s="1269"/>
      <c r="I109" s="1269"/>
      <c r="J109" s="1263">
        <f t="shared" si="2"/>
        <v>0</v>
      </c>
      <c r="K109" s="1264">
        <v>18</v>
      </c>
      <c r="L109" s="1264">
        <v>18</v>
      </c>
      <c r="M109" s="1265">
        <f t="shared" si="3"/>
        <v>412884</v>
      </c>
      <c r="N109" s="1266"/>
    </row>
    <row r="110" spans="1:14" s="1267" customFormat="1" ht="13.15" customHeight="1">
      <c r="A110" s="1257">
        <v>95</v>
      </c>
      <c r="B110" s="1258" t="s">
        <v>2896</v>
      </c>
      <c r="C110" s="1258" t="s">
        <v>550</v>
      </c>
      <c r="D110" s="1259">
        <v>22122</v>
      </c>
      <c r="E110" s="1259">
        <v>36326</v>
      </c>
      <c r="F110" s="1268" t="s">
        <v>2897</v>
      </c>
      <c r="G110" s="1261">
        <v>25232</v>
      </c>
      <c r="H110" s="1269"/>
      <c r="I110" s="1269"/>
      <c r="J110" s="1263">
        <f t="shared" si="2"/>
        <v>0</v>
      </c>
      <c r="K110" s="1264">
        <v>21</v>
      </c>
      <c r="L110" s="1264">
        <v>21.5</v>
      </c>
      <c r="M110" s="1265">
        <f t="shared" si="3"/>
        <v>542488</v>
      </c>
      <c r="N110" s="1266"/>
    </row>
    <row r="111" spans="1:14" s="1267" customFormat="1" ht="13.15" customHeight="1">
      <c r="A111" s="1257">
        <v>96</v>
      </c>
      <c r="B111" s="1258" t="s">
        <v>2898</v>
      </c>
      <c r="C111" s="1258" t="s">
        <v>550</v>
      </c>
      <c r="D111" s="1259">
        <v>21296</v>
      </c>
      <c r="E111" s="1259">
        <v>34221</v>
      </c>
      <c r="F111" s="1268" t="s">
        <v>2899</v>
      </c>
      <c r="G111" s="1261">
        <v>25861</v>
      </c>
      <c r="H111" s="1269"/>
      <c r="I111" s="1269"/>
      <c r="J111" s="1263">
        <f t="shared" si="2"/>
        <v>0</v>
      </c>
      <c r="K111" s="1264">
        <v>27</v>
      </c>
      <c r="L111" s="1264">
        <v>30.5</v>
      </c>
      <c r="M111" s="1265">
        <f t="shared" si="3"/>
        <v>788760.5</v>
      </c>
      <c r="N111" s="1266"/>
    </row>
    <row r="112" spans="1:14" s="1267" customFormat="1" ht="13.15" customHeight="1">
      <c r="A112" s="1257">
        <v>97</v>
      </c>
      <c r="B112" s="1258" t="s">
        <v>2900</v>
      </c>
      <c r="C112" s="1258" t="s">
        <v>550</v>
      </c>
      <c r="D112" s="1259">
        <v>20632</v>
      </c>
      <c r="E112" s="1259">
        <v>28689</v>
      </c>
      <c r="F112" s="1268" t="s">
        <v>2901</v>
      </c>
      <c r="G112" s="1261">
        <v>26834</v>
      </c>
      <c r="H112" s="1269"/>
      <c r="I112" s="1269"/>
      <c r="J112" s="1263">
        <f t="shared" ref="J112:J158" si="4">SUM(H112:I112)*G112*0.0481927</f>
        <v>0</v>
      </c>
      <c r="K112" s="1264">
        <v>42</v>
      </c>
      <c r="L112" s="1264">
        <v>59</v>
      </c>
      <c r="M112" s="1265">
        <f t="shared" si="3"/>
        <v>1583206</v>
      </c>
      <c r="N112" s="1266"/>
    </row>
    <row r="113" spans="1:14" s="1267" customFormat="1" ht="13.15" customHeight="1">
      <c r="A113" s="1257">
        <v>98</v>
      </c>
      <c r="B113" s="1258" t="s">
        <v>2902</v>
      </c>
      <c r="C113" s="1258" t="s">
        <v>549</v>
      </c>
      <c r="D113" s="1259">
        <v>21418</v>
      </c>
      <c r="E113" s="1259">
        <v>31327</v>
      </c>
      <c r="F113" s="1268" t="s">
        <v>2903</v>
      </c>
      <c r="G113" s="1261">
        <v>24395</v>
      </c>
      <c r="H113" s="1269"/>
      <c r="I113" s="1269"/>
      <c r="J113" s="1263">
        <f t="shared" si="4"/>
        <v>0</v>
      </c>
      <c r="K113" s="1264">
        <v>35</v>
      </c>
      <c r="L113" s="1264">
        <v>45</v>
      </c>
      <c r="M113" s="1265">
        <f t="shared" si="3"/>
        <v>1097775</v>
      </c>
      <c r="N113" s="1266"/>
    </row>
    <row r="114" spans="1:14" s="1267" customFormat="1" ht="13.15" customHeight="1">
      <c r="A114" s="1257">
        <v>99</v>
      </c>
      <c r="B114" s="1258" t="s">
        <v>2904</v>
      </c>
      <c r="C114" s="1258" t="s">
        <v>549</v>
      </c>
      <c r="D114" s="1259">
        <v>21728</v>
      </c>
      <c r="E114" s="1259">
        <v>35444</v>
      </c>
      <c r="F114" s="1268" t="s">
        <v>2905</v>
      </c>
      <c r="G114" s="1261">
        <v>22938</v>
      </c>
      <c r="H114" s="1269"/>
      <c r="I114" s="1269"/>
      <c r="J114" s="1263">
        <f t="shared" si="4"/>
        <v>0</v>
      </c>
      <c r="K114" s="1264">
        <v>23</v>
      </c>
      <c r="L114" s="1264">
        <v>24.5</v>
      </c>
      <c r="M114" s="1265">
        <f t="shared" si="3"/>
        <v>561981</v>
      </c>
      <c r="N114" s="1266"/>
    </row>
    <row r="115" spans="1:14" s="1267" customFormat="1" ht="13.15" customHeight="1">
      <c r="A115" s="1257">
        <v>100</v>
      </c>
      <c r="B115" s="1258" t="s">
        <v>2906</v>
      </c>
      <c r="C115" s="1258" t="s">
        <v>550</v>
      </c>
      <c r="D115" s="1259">
        <v>21160</v>
      </c>
      <c r="E115" s="1259">
        <v>30504</v>
      </c>
      <c r="F115" s="1268" t="s">
        <v>2713</v>
      </c>
      <c r="G115" s="1261">
        <v>26834</v>
      </c>
      <c r="H115" s="1269"/>
      <c r="I115" s="1269"/>
      <c r="J115" s="1263">
        <f t="shared" si="4"/>
        <v>0</v>
      </c>
      <c r="K115" s="1264">
        <v>37</v>
      </c>
      <c r="L115" s="1264">
        <v>49</v>
      </c>
      <c r="M115" s="1265">
        <f t="shared" si="3"/>
        <v>1314866</v>
      </c>
      <c r="N115" s="1266"/>
    </row>
    <row r="116" spans="1:14" s="1267" customFormat="1" ht="13.15" customHeight="1">
      <c r="A116" s="1257">
        <v>101</v>
      </c>
      <c r="B116" s="1258" t="s">
        <v>2907</v>
      </c>
      <c r="C116" s="1258" t="s">
        <v>548</v>
      </c>
      <c r="D116" s="1259">
        <v>20719</v>
      </c>
      <c r="E116" s="1259">
        <v>38796</v>
      </c>
      <c r="F116" s="1268" t="s">
        <v>2908</v>
      </c>
      <c r="G116" s="1261">
        <v>21619</v>
      </c>
      <c r="H116" s="1269"/>
      <c r="I116" s="1269"/>
      <c r="J116" s="1263">
        <f t="shared" si="4"/>
        <v>0</v>
      </c>
      <c r="K116" s="1264">
        <v>14</v>
      </c>
      <c r="L116" s="1264">
        <v>14</v>
      </c>
      <c r="M116" s="1265">
        <f t="shared" si="3"/>
        <v>302666</v>
      </c>
      <c r="N116" s="1266"/>
    </row>
    <row r="117" spans="1:14" s="1267" customFormat="1" ht="13.15" customHeight="1">
      <c r="A117" s="1257">
        <v>102</v>
      </c>
      <c r="B117" s="1258" t="s">
        <v>2909</v>
      </c>
      <c r="C117" s="1258" t="s">
        <v>550</v>
      </c>
      <c r="D117" s="1259">
        <v>22137</v>
      </c>
      <c r="E117" s="1259">
        <v>30522</v>
      </c>
      <c r="F117" s="1268" t="s">
        <v>2910</v>
      </c>
      <c r="G117" s="1261">
        <v>26834</v>
      </c>
      <c r="H117" s="1269"/>
      <c r="I117" s="1269"/>
      <c r="J117" s="1263">
        <f t="shared" si="4"/>
        <v>0</v>
      </c>
      <c r="K117" s="1264">
        <v>37</v>
      </c>
      <c r="L117" s="1264">
        <v>49</v>
      </c>
      <c r="M117" s="1265">
        <f t="shared" si="3"/>
        <v>1314866</v>
      </c>
      <c r="N117" s="1266"/>
    </row>
    <row r="118" spans="1:14" s="1267" customFormat="1" ht="13.15" customHeight="1">
      <c r="A118" s="1257">
        <v>103</v>
      </c>
      <c r="B118" s="1258" t="s">
        <v>2911</v>
      </c>
      <c r="C118" s="1258" t="s">
        <v>550</v>
      </c>
      <c r="D118" s="1259">
        <v>22177</v>
      </c>
      <c r="E118" s="1259">
        <v>30963</v>
      </c>
      <c r="F118" s="1268" t="s">
        <v>2912</v>
      </c>
      <c r="G118" s="1261">
        <v>25232</v>
      </c>
      <c r="H118" s="1269"/>
      <c r="I118" s="1269"/>
      <c r="J118" s="1263">
        <f t="shared" si="4"/>
        <v>0</v>
      </c>
      <c r="K118" s="1264">
        <v>36</v>
      </c>
      <c r="L118" s="1264">
        <v>47</v>
      </c>
      <c r="M118" s="1265">
        <f t="shared" si="3"/>
        <v>1185904</v>
      </c>
      <c r="N118" s="1266"/>
    </row>
    <row r="119" spans="1:14" s="1267" customFormat="1" ht="13.15" customHeight="1">
      <c r="A119" s="1257">
        <v>104</v>
      </c>
      <c r="B119" s="1258" t="s">
        <v>2913</v>
      </c>
      <c r="C119" s="1258" t="s">
        <v>550</v>
      </c>
      <c r="D119" s="1259">
        <v>21909</v>
      </c>
      <c r="E119" s="1259">
        <v>30140</v>
      </c>
      <c r="F119" s="1268" t="s">
        <v>2914</v>
      </c>
      <c r="G119" s="1261">
        <v>25861</v>
      </c>
      <c r="H119" s="1269"/>
      <c r="I119" s="1269"/>
      <c r="J119" s="1263">
        <f t="shared" si="4"/>
        <v>0</v>
      </c>
      <c r="K119" s="1264">
        <v>38</v>
      </c>
      <c r="L119" s="1264">
        <v>51</v>
      </c>
      <c r="M119" s="1265">
        <f t="shared" si="3"/>
        <v>1318911</v>
      </c>
      <c r="N119" s="1266"/>
    </row>
    <row r="120" spans="1:14" s="1267" customFormat="1" ht="13.15" customHeight="1">
      <c r="A120" s="1257">
        <v>105</v>
      </c>
      <c r="B120" s="1258" t="s">
        <v>2915</v>
      </c>
      <c r="C120" s="1258" t="s">
        <v>549</v>
      </c>
      <c r="D120" s="1259">
        <v>21474</v>
      </c>
      <c r="E120" s="1259">
        <v>36721</v>
      </c>
      <c r="F120" s="1268" t="s">
        <v>2916</v>
      </c>
      <c r="G120" s="1261">
        <v>23222</v>
      </c>
      <c r="H120" s="1269"/>
      <c r="I120" s="1269"/>
      <c r="J120" s="1263">
        <f t="shared" si="4"/>
        <v>0</v>
      </c>
      <c r="K120" s="1264">
        <v>20</v>
      </c>
      <c r="L120" s="1264">
        <v>20</v>
      </c>
      <c r="M120" s="1265">
        <f t="shared" si="3"/>
        <v>464440</v>
      </c>
      <c r="N120" s="1266"/>
    </row>
    <row r="121" spans="1:14" s="1267" customFormat="1" ht="13.15" customHeight="1">
      <c r="A121" s="1257">
        <v>106</v>
      </c>
      <c r="B121" s="1258" t="s">
        <v>2917</v>
      </c>
      <c r="C121" s="1258" t="s">
        <v>550</v>
      </c>
      <c r="D121" s="1259">
        <v>21957</v>
      </c>
      <c r="E121" s="1259">
        <v>30508</v>
      </c>
      <c r="F121" s="1268" t="s">
        <v>2918</v>
      </c>
      <c r="G121" s="1261">
        <v>25545</v>
      </c>
      <c r="H121" s="1269"/>
      <c r="I121" s="1269"/>
      <c r="J121" s="1263">
        <f t="shared" si="4"/>
        <v>0</v>
      </c>
      <c r="K121" s="1264">
        <v>37</v>
      </c>
      <c r="L121" s="1264">
        <v>49</v>
      </c>
      <c r="M121" s="1265">
        <f t="shared" si="3"/>
        <v>1251705</v>
      </c>
      <c r="N121" s="1266"/>
    </row>
    <row r="122" spans="1:14" s="1267" customFormat="1" ht="13.15" customHeight="1">
      <c r="A122" s="1257">
        <v>107</v>
      </c>
      <c r="B122" s="1258" t="s">
        <v>2919</v>
      </c>
      <c r="C122" s="1258" t="s">
        <v>550</v>
      </c>
      <c r="D122" s="1259">
        <v>21082</v>
      </c>
      <c r="E122" s="1259">
        <v>39398</v>
      </c>
      <c r="F122" s="1268" t="s">
        <v>2920</v>
      </c>
      <c r="G122" s="1261">
        <v>25232</v>
      </c>
      <c r="H122" s="1269"/>
      <c r="I122" s="1269"/>
      <c r="J122" s="1263">
        <f t="shared" si="4"/>
        <v>0</v>
      </c>
      <c r="K122" s="1264">
        <v>13</v>
      </c>
      <c r="L122" s="1264">
        <v>13</v>
      </c>
      <c r="M122" s="1265">
        <f t="shared" si="3"/>
        <v>328016</v>
      </c>
      <c r="N122" s="1266"/>
    </row>
    <row r="123" spans="1:14" s="1267" customFormat="1" ht="13.15" customHeight="1">
      <c r="A123" s="1257">
        <v>108</v>
      </c>
      <c r="B123" s="1258" t="s">
        <v>2921</v>
      </c>
      <c r="C123" s="1258" t="s">
        <v>550</v>
      </c>
      <c r="D123" s="1259">
        <v>21880</v>
      </c>
      <c r="E123" s="1259">
        <v>31812</v>
      </c>
      <c r="F123" s="1268" t="s">
        <v>2922</v>
      </c>
      <c r="G123" s="1261">
        <v>25232</v>
      </c>
      <c r="H123" s="1269"/>
      <c r="I123" s="1269"/>
      <c r="J123" s="1263">
        <f t="shared" si="4"/>
        <v>0</v>
      </c>
      <c r="K123" s="1264">
        <v>33</v>
      </c>
      <c r="L123" s="1264">
        <v>39</v>
      </c>
      <c r="M123" s="1265">
        <f t="shared" si="3"/>
        <v>984048</v>
      </c>
      <c r="N123" s="1266"/>
    </row>
    <row r="124" spans="1:14" s="1267" customFormat="1" ht="13.15" customHeight="1">
      <c r="A124" s="1257">
        <v>109</v>
      </c>
      <c r="B124" s="1258" t="s">
        <v>2923</v>
      </c>
      <c r="C124" s="1258" t="s">
        <v>548</v>
      </c>
      <c r="D124" s="1259">
        <v>21779</v>
      </c>
      <c r="E124" s="1259">
        <v>39107</v>
      </c>
      <c r="F124" s="1268" t="s">
        <v>2924</v>
      </c>
      <c r="G124" s="1261">
        <v>21327</v>
      </c>
      <c r="H124" s="1269"/>
      <c r="I124" s="1269"/>
      <c r="J124" s="1263">
        <f t="shared" si="4"/>
        <v>0</v>
      </c>
      <c r="K124" s="1264">
        <v>13</v>
      </c>
      <c r="L124" s="1264">
        <v>13</v>
      </c>
      <c r="M124" s="1265">
        <f t="shared" si="3"/>
        <v>277251</v>
      </c>
      <c r="N124" s="1266"/>
    </row>
    <row r="125" spans="1:14" s="1267" customFormat="1" ht="13.15" customHeight="1">
      <c r="A125" s="1257">
        <v>110</v>
      </c>
      <c r="B125" s="1258" t="s">
        <v>2925</v>
      </c>
      <c r="C125" s="1258" t="s">
        <v>550</v>
      </c>
      <c r="D125" s="1259">
        <v>22130</v>
      </c>
      <c r="E125" s="1259">
        <v>30881</v>
      </c>
      <c r="F125" s="1268" t="s">
        <v>2901</v>
      </c>
      <c r="G125" s="1261">
        <v>26834</v>
      </c>
      <c r="H125" s="1269"/>
      <c r="I125" s="1269"/>
      <c r="J125" s="1263">
        <f t="shared" si="4"/>
        <v>0</v>
      </c>
      <c r="K125" s="1264">
        <v>36</v>
      </c>
      <c r="L125" s="1264">
        <v>47</v>
      </c>
      <c r="M125" s="1265">
        <f t="shared" si="3"/>
        <v>1261198</v>
      </c>
      <c r="N125" s="1266"/>
    </row>
    <row r="126" spans="1:14" s="1267" customFormat="1" ht="13.15" customHeight="1">
      <c r="A126" s="1257">
        <v>111</v>
      </c>
      <c r="B126" s="1258" t="s">
        <v>2926</v>
      </c>
      <c r="C126" s="1258" t="s">
        <v>549</v>
      </c>
      <c r="D126" s="1259">
        <v>22031</v>
      </c>
      <c r="E126" s="1259">
        <v>32111</v>
      </c>
      <c r="F126" s="1268" t="s">
        <v>2927</v>
      </c>
      <c r="G126" s="1261">
        <v>22938</v>
      </c>
      <c r="H126" s="1269"/>
      <c r="I126" s="1269"/>
      <c r="J126" s="1263">
        <f t="shared" si="4"/>
        <v>0</v>
      </c>
      <c r="K126" s="1264">
        <v>33</v>
      </c>
      <c r="L126" s="1264">
        <v>39</v>
      </c>
      <c r="M126" s="1265">
        <f t="shared" si="3"/>
        <v>894582</v>
      </c>
      <c r="N126" s="1266"/>
    </row>
    <row r="127" spans="1:14" s="1267" customFormat="1" ht="13.15" customHeight="1">
      <c r="A127" s="1257">
        <v>112</v>
      </c>
      <c r="B127" s="1258" t="s">
        <v>2928</v>
      </c>
      <c r="C127" s="1258" t="s">
        <v>549</v>
      </c>
      <c r="D127" s="1259">
        <v>21949</v>
      </c>
      <c r="E127" s="1259">
        <v>32178</v>
      </c>
      <c r="F127" s="1268" t="s">
        <v>2929</v>
      </c>
      <c r="G127" s="1261">
        <v>23510</v>
      </c>
      <c r="H127" s="1269"/>
      <c r="I127" s="1269"/>
      <c r="J127" s="1263">
        <f t="shared" si="4"/>
        <v>0</v>
      </c>
      <c r="K127" s="1264">
        <v>32</v>
      </c>
      <c r="L127" s="1264">
        <v>39</v>
      </c>
      <c r="M127" s="1265">
        <f t="shared" si="3"/>
        <v>916890</v>
      </c>
      <c r="N127" s="1266"/>
    </row>
    <row r="128" spans="1:14" s="1267" customFormat="1" ht="13.15" customHeight="1">
      <c r="A128" s="1257">
        <v>113</v>
      </c>
      <c r="B128" s="1258" t="s">
        <v>2930</v>
      </c>
      <c r="C128" s="1258" t="s">
        <v>549</v>
      </c>
      <c r="D128" s="1259">
        <v>21247</v>
      </c>
      <c r="E128" s="1259">
        <v>37299</v>
      </c>
      <c r="F128" s="1268" t="s">
        <v>2844</v>
      </c>
      <c r="G128" s="1261">
        <v>23222</v>
      </c>
      <c r="H128" s="1269"/>
      <c r="I128" s="1269"/>
      <c r="J128" s="1263">
        <f t="shared" si="4"/>
        <v>0</v>
      </c>
      <c r="K128" s="1264">
        <v>18</v>
      </c>
      <c r="L128" s="1264">
        <v>18</v>
      </c>
      <c r="M128" s="1265">
        <f t="shared" si="3"/>
        <v>417996</v>
      </c>
      <c r="N128" s="1266"/>
    </row>
    <row r="129" spans="1:15" s="1267" customFormat="1" ht="13.15" customHeight="1">
      <c r="A129" s="1257">
        <v>114</v>
      </c>
      <c r="B129" s="1258" t="s">
        <v>2931</v>
      </c>
      <c r="C129" s="1258" t="s">
        <v>550</v>
      </c>
      <c r="D129" s="1259">
        <v>21595</v>
      </c>
      <c r="E129" s="1259">
        <v>32328</v>
      </c>
      <c r="F129" s="1268" t="s">
        <v>2932</v>
      </c>
      <c r="G129" s="1261">
        <v>25545</v>
      </c>
      <c r="H129" s="1269"/>
      <c r="I129" s="1269"/>
      <c r="J129" s="1263">
        <f t="shared" si="4"/>
        <v>0</v>
      </c>
      <c r="K129" s="1264">
        <v>32</v>
      </c>
      <c r="L129" s="1264">
        <v>39</v>
      </c>
      <c r="M129" s="1265">
        <f t="shared" si="3"/>
        <v>996255</v>
      </c>
      <c r="N129" s="1266"/>
    </row>
    <row r="130" spans="1:15" s="1267" customFormat="1" ht="13.15" customHeight="1">
      <c r="A130" s="1257">
        <v>115</v>
      </c>
      <c r="B130" s="1258" t="s">
        <v>2933</v>
      </c>
      <c r="C130" s="1258" t="s">
        <v>550</v>
      </c>
      <c r="D130" s="1259">
        <v>22270</v>
      </c>
      <c r="E130" s="1259">
        <v>31214</v>
      </c>
      <c r="F130" s="1268" t="s">
        <v>2739</v>
      </c>
      <c r="G130" s="1261">
        <v>26181</v>
      </c>
      <c r="H130" s="1269"/>
      <c r="I130" s="1269"/>
      <c r="J130" s="1263">
        <f t="shared" si="4"/>
        <v>0</v>
      </c>
      <c r="K130" s="1264">
        <v>35</v>
      </c>
      <c r="L130" s="1264">
        <v>45</v>
      </c>
      <c r="M130" s="1265">
        <f t="shared" si="3"/>
        <v>1178145</v>
      </c>
      <c r="N130" s="1266"/>
    </row>
    <row r="131" spans="1:15" s="1267" customFormat="1" ht="13.15" customHeight="1">
      <c r="A131" s="1257">
        <v>116</v>
      </c>
      <c r="B131" s="1258" t="s">
        <v>2934</v>
      </c>
      <c r="C131" s="1258" t="s">
        <v>549</v>
      </c>
      <c r="D131" s="1259">
        <v>21592</v>
      </c>
      <c r="E131" s="1259">
        <v>32752</v>
      </c>
      <c r="F131" s="1268" t="s">
        <v>2766</v>
      </c>
      <c r="G131" s="1261">
        <v>24096</v>
      </c>
      <c r="H131" s="1270"/>
      <c r="I131" s="1270"/>
      <c r="J131" s="1263">
        <f t="shared" si="4"/>
        <v>0</v>
      </c>
      <c r="K131" s="1264">
        <v>31</v>
      </c>
      <c r="L131" s="1264">
        <v>37</v>
      </c>
      <c r="M131" s="1265">
        <f t="shared" si="3"/>
        <v>891552</v>
      </c>
      <c r="N131" s="1266"/>
    </row>
    <row r="132" spans="1:15" s="1267" customFormat="1" ht="13.15" customHeight="1">
      <c r="A132" s="1257">
        <v>117</v>
      </c>
      <c r="B132" s="1258" t="s">
        <v>2935</v>
      </c>
      <c r="C132" s="1258" t="s">
        <v>549</v>
      </c>
      <c r="D132" s="1259">
        <v>20998</v>
      </c>
      <c r="E132" s="1259">
        <v>36131</v>
      </c>
      <c r="F132" s="1268" t="s">
        <v>2936</v>
      </c>
      <c r="G132" s="1261">
        <v>22938</v>
      </c>
      <c r="H132" s="1270"/>
      <c r="I132" s="1270"/>
      <c r="J132" s="1263">
        <f t="shared" si="4"/>
        <v>0</v>
      </c>
      <c r="K132" s="1264">
        <v>22</v>
      </c>
      <c r="L132" s="1264">
        <v>23</v>
      </c>
      <c r="M132" s="1265">
        <f t="shared" si="3"/>
        <v>527574</v>
      </c>
      <c r="N132" s="1266"/>
      <c r="O132" s="1271"/>
    </row>
    <row r="133" spans="1:15" s="1267" customFormat="1" ht="13.15" customHeight="1">
      <c r="A133" s="1257">
        <v>118</v>
      </c>
      <c r="B133" s="1258" t="s">
        <v>2937</v>
      </c>
      <c r="C133" s="1258" t="s">
        <v>550</v>
      </c>
      <c r="D133" s="1259">
        <v>21587</v>
      </c>
      <c r="E133" s="1259">
        <v>33414</v>
      </c>
      <c r="F133" s="1268" t="s">
        <v>2938</v>
      </c>
      <c r="G133" s="1261">
        <v>25232</v>
      </c>
      <c r="H133" s="1270"/>
      <c r="I133" s="1270"/>
      <c r="J133" s="1263">
        <f t="shared" si="4"/>
        <v>0</v>
      </c>
      <c r="K133" s="1264">
        <v>29</v>
      </c>
      <c r="L133" s="1264">
        <v>33.5</v>
      </c>
      <c r="M133" s="1265">
        <f t="shared" si="3"/>
        <v>845272</v>
      </c>
      <c r="N133" s="1266"/>
      <c r="O133" s="1271"/>
    </row>
    <row r="134" spans="1:15" s="1267" customFormat="1" ht="13.15" customHeight="1">
      <c r="A134" s="1257">
        <v>119</v>
      </c>
      <c r="B134" s="1258" t="s">
        <v>2939</v>
      </c>
      <c r="C134" s="1258" t="s">
        <v>550</v>
      </c>
      <c r="D134" s="1259">
        <v>22009</v>
      </c>
      <c r="E134" s="1259">
        <v>30252</v>
      </c>
      <c r="F134" s="1268" t="s">
        <v>2940</v>
      </c>
      <c r="G134" s="1261">
        <v>25232</v>
      </c>
      <c r="H134" s="1270"/>
      <c r="I134" s="1270"/>
      <c r="J134" s="1263">
        <f t="shared" si="4"/>
        <v>0</v>
      </c>
      <c r="K134" s="1264">
        <v>38</v>
      </c>
      <c r="L134" s="1264">
        <v>51</v>
      </c>
      <c r="M134" s="1265">
        <f t="shared" si="3"/>
        <v>1286832</v>
      </c>
      <c r="N134" s="1266"/>
    </row>
    <row r="135" spans="1:15" s="1267" customFormat="1" ht="13.15" customHeight="1">
      <c r="A135" s="1257">
        <v>120</v>
      </c>
      <c r="B135" s="1258" t="s">
        <v>2941</v>
      </c>
      <c r="C135" s="1258" t="s">
        <v>550</v>
      </c>
      <c r="D135" s="1259">
        <v>22145</v>
      </c>
      <c r="E135" s="1259">
        <v>34514</v>
      </c>
      <c r="F135" s="1268" t="s">
        <v>2942</v>
      </c>
      <c r="G135" s="1261">
        <v>25545</v>
      </c>
      <c r="H135" s="1270"/>
      <c r="I135" s="1270"/>
      <c r="J135" s="1263">
        <f t="shared" si="4"/>
        <v>0</v>
      </c>
      <c r="K135" s="1264">
        <v>26</v>
      </c>
      <c r="L135" s="1264">
        <v>29</v>
      </c>
      <c r="M135" s="1265">
        <f t="shared" si="3"/>
        <v>740805</v>
      </c>
      <c r="N135" s="1266"/>
      <c r="O135" s="1271"/>
    </row>
    <row r="136" spans="1:15" s="1267" customFormat="1" ht="13.15" customHeight="1">
      <c r="A136" s="1257">
        <v>121</v>
      </c>
      <c r="B136" s="1258" t="s">
        <v>2943</v>
      </c>
      <c r="C136" s="1258" t="s">
        <v>548</v>
      </c>
      <c r="D136" s="1259">
        <v>20792</v>
      </c>
      <c r="E136" s="1259">
        <v>37060</v>
      </c>
      <c r="F136" s="1268" t="s">
        <v>2944</v>
      </c>
      <c r="G136" s="1261">
        <v>21915</v>
      </c>
      <c r="H136" s="1270"/>
      <c r="I136" s="1270"/>
      <c r="J136" s="1263">
        <f t="shared" si="4"/>
        <v>0</v>
      </c>
      <c r="K136" s="1264">
        <v>19</v>
      </c>
      <c r="L136" s="1264">
        <v>19</v>
      </c>
      <c r="M136" s="1265">
        <f t="shared" si="3"/>
        <v>416385</v>
      </c>
      <c r="N136" s="1266"/>
      <c r="O136" s="1271"/>
    </row>
    <row r="137" spans="1:15" s="1267" customFormat="1" ht="13.15" customHeight="1">
      <c r="A137" s="1257">
        <v>122</v>
      </c>
      <c r="B137" s="1258" t="s">
        <v>2945</v>
      </c>
      <c r="C137" s="1258" t="s">
        <v>549</v>
      </c>
      <c r="D137" s="1259">
        <v>20744</v>
      </c>
      <c r="E137" s="1259">
        <v>35048</v>
      </c>
      <c r="F137" s="1268" t="s">
        <v>2946</v>
      </c>
      <c r="G137" s="1261">
        <v>22938</v>
      </c>
      <c r="H137" s="1270"/>
      <c r="I137" s="1270"/>
      <c r="J137" s="1263">
        <f t="shared" si="4"/>
        <v>0</v>
      </c>
      <c r="K137" s="1264">
        <v>25</v>
      </c>
      <c r="L137" s="1264">
        <v>27.5</v>
      </c>
      <c r="M137" s="1265">
        <f t="shared" si="3"/>
        <v>630795</v>
      </c>
      <c r="N137" s="1266"/>
    </row>
    <row r="138" spans="1:15" s="1267" customFormat="1" ht="13.15" customHeight="1">
      <c r="A138" s="1257">
        <v>123</v>
      </c>
      <c r="B138" s="1258" t="s">
        <v>2947</v>
      </c>
      <c r="C138" s="1258" t="s">
        <v>550</v>
      </c>
      <c r="D138" s="1259">
        <v>22051</v>
      </c>
      <c r="E138" s="1259">
        <v>37504</v>
      </c>
      <c r="F138" s="1268" t="s">
        <v>2815</v>
      </c>
      <c r="G138" s="1261">
        <v>25545</v>
      </c>
      <c r="H138" s="1270"/>
      <c r="I138" s="1270"/>
      <c r="J138" s="1263">
        <f t="shared" si="4"/>
        <v>0</v>
      </c>
      <c r="K138" s="1264">
        <v>18</v>
      </c>
      <c r="L138" s="1264">
        <v>18</v>
      </c>
      <c r="M138" s="1265">
        <f t="shared" si="3"/>
        <v>459810</v>
      </c>
      <c r="N138" s="1266"/>
    </row>
    <row r="139" spans="1:15" s="1267" customFormat="1" ht="13.15" customHeight="1">
      <c r="A139" s="1257">
        <v>124</v>
      </c>
      <c r="B139" s="1258" t="s">
        <v>2948</v>
      </c>
      <c r="C139" s="1258" t="s">
        <v>550</v>
      </c>
      <c r="D139" s="1259">
        <v>20633</v>
      </c>
      <c r="E139" s="1259">
        <v>31224</v>
      </c>
      <c r="F139" s="1268" t="s">
        <v>2846</v>
      </c>
      <c r="G139" s="1261">
        <v>26506</v>
      </c>
      <c r="H139" s="1270"/>
      <c r="I139" s="1270"/>
      <c r="J139" s="1263">
        <f t="shared" si="4"/>
        <v>0</v>
      </c>
      <c r="K139" s="1264">
        <v>35</v>
      </c>
      <c r="L139" s="1264">
        <v>45</v>
      </c>
      <c r="M139" s="1265">
        <f t="shared" si="3"/>
        <v>1192770</v>
      </c>
      <c r="N139" s="1266"/>
      <c r="O139" s="1272"/>
    </row>
    <row r="140" spans="1:15" s="1267" customFormat="1" ht="13.15" customHeight="1">
      <c r="A140" s="1257">
        <v>125</v>
      </c>
      <c r="B140" s="1258" t="s">
        <v>2949</v>
      </c>
      <c r="C140" s="1258" t="s">
        <v>550</v>
      </c>
      <c r="D140" s="1259">
        <v>20632</v>
      </c>
      <c r="E140" s="1259">
        <v>30481</v>
      </c>
      <c r="F140" s="1268" t="s">
        <v>2779</v>
      </c>
      <c r="G140" s="1261">
        <v>26506</v>
      </c>
      <c r="H140" s="1270"/>
      <c r="I140" s="1270"/>
      <c r="J140" s="1263">
        <f t="shared" si="4"/>
        <v>0</v>
      </c>
      <c r="K140" s="1264">
        <v>37</v>
      </c>
      <c r="L140" s="1264">
        <v>49</v>
      </c>
      <c r="M140" s="1265">
        <f t="shared" si="3"/>
        <v>1298794</v>
      </c>
      <c r="N140" s="1266"/>
    </row>
    <row r="141" spans="1:15" s="1267" customFormat="1" ht="13.15" customHeight="1">
      <c r="A141" s="1257">
        <v>126</v>
      </c>
      <c r="B141" s="1258" t="s">
        <v>2950</v>
      </c>
      <c r="C141" s="1258" t="s">
        <v>549</v>
      </c>
      <c r="D141" s="1259">
        <v>21938</v>
      </c>
      <c r="E141" s="1259">
        <v>31275</v>
      </c>
      <c r="F141" s="1268" t="s">
        <v>2856</v>
      </c>
      <c r="G141" s="1261">
        <v>23510</v>
      </c>
      <c r="H141" s="1269"/>
      <c r="I141" s="1269"/>
      <c r="J141" s="1263">
        <f t="shared" si="4"/>
        <v>0</v>
      </c>
      <c r="K141" s="1264">
        <v>35</v>
      </c>
      <c r="L141" s="1264">
        <v>45</v>
      </c>
      <c r="M141" s="1265">
        <f t="shared" si="3"/>
        <v>1057950</v>
      </c>
      <c r="N141" s="1266"/>
    </row>
    <row r="142" spans="1:15" s="1267" customFormat="1" ht="13.15" customHeight="1">
      <c r="A142" s="1257">
        <v>127</v>
      </c>
      <c r="B142" s="1258" t="s">
        <v>2951</v>
      </c>
      <c r="C142" s="1258" t="s">
        <v>549</v>
      </c>
      <c r="D142" s="1259">
        <v>21873</v>
      </c>
      <c r="E142" s="1259">
        <v>42534</v>
      </c>
      <c r="F142" s="1268" t="s">
        <v>2878</v>
      </c>
      <c r="G142" s="1261">
        <v>22938</v>
      </c>
      <c r="H142" s="1270"/>
      <c r="I142" s="1270"/>
      <c r="J142" s="1263">
        <f t="shared" si="4"/>
        <v>0</v>
      </c>
      <c r="K142" s="1264">
        <v>4</v>
      </c>
      <c r="L142" s="1264">
        <v>4</v>
      </c>
      <c r="M142" s="1265">
        <f t="shared" si="3"/>
        <v>91752</v>
      </c>
      <c r="N142" s="1266"/>
    </row>
    <row r="143" spans="1:15" s="1267" customFormat="1" ht="13.15" customHeight="1">
      <c r="A143" s="1257">
        <v>128</v>
      </c>
      <c r="B143" s="1258" t="s">
        <v>2952</v>
      </c>
      <c r="C143" s="1258" t="s">
        <v>550</v>
      </c>
      <c r="D143" s="1259">
        <v>21877</v>
      </c>
      <c r="E143" s="1259">
        <v>31332</v>
      </c>
      <c r="F143" s="1268" t="s">
        <v>2953</v>
      </c>
      <c r="G143" s="1261">
        <v>25232</v>
      </c>
      <c r="H143" s="1270"/>
      <c r="I143" s="1270"/>
      <c r="J143" s="1263">
        <f t="shared" si="4"/>
        <v>0</v>
      </c>
      <c r="K143" s="1264">
        <v>35</v>
      </c>
      <c r="L143" s="1264">
        <v>45</v>
      </c>
      <c r="M143" s="1265">
        <f t="shared" si="3"/>
        <v>1135440</v>
      </c>
      <c r="N143" s="1266"/>
    </row>
    <row r="144" spans="1:15" s="1267" customFormat="1" ht="13.15" customHeight="1">
      <c r="A144" s="1257">
        <v>129</v>
      </c>
      <c r="B144" s="1258" t="s">
        <v>2954</v>
      </c>
      <c r="C144" s="1258" t="s">
        <v>550</v>
      </c>
      <c r="D144" s="1259">
        <v>22279</v>
      </c>
      <c r="E144" s="1259">
        <v>30468</v>
      </c>
      <c r="F144" s="1268" t="s">
        <v>2751</v>
      </c>
      <c r="G144" s="1261">
        <v>25232</v>
      </c>
      <c r="H144" s="1270"/>
      <c r="I144" s="1270"/>
      <c r="J144" s="1263">
        <f t="shared" si="4"/>
        <v>0</v>
      </c>
      <c r="K144" s="1264">
        <v>37</v>
      </c>
      <c r="L144" s="1264">
        <v>49</v>
      </c>
      <c r="M144" s="1265">
        <f t="shared" ref="M144:M183" si="5">SUM(G144*L144)</f>
        <v>1236368</v>
      </c>
      <c r="N144" s="1266"/>
    </row>
    <row r="145" spans="1:15" s="1267" customFormat="1" ht="13.15" customHeight="1">
      <c r="A145" s="1257">
        <v>130</v>
      </c>
      <c r="B145" s="1258" t="s">
        <v>2955</v>
      </c>
      <c r="C145" s="1258" t="s">
        <v>549</v>
      </c>
      <c r="D145" s="1259">
        <v>21677</v>
      </c>
      <c r="E145" s="1259">
        <v>31811</v>
      </c>
      <c r="F145" s="1268" t="s">
        <v>2956</v>
      </c>
      <c r="G145" s="1261">
        <v>24697</v>
      </c>
      <c r="H145" s="1270"/>
      <c r="I145" s="1270"/>
      <c r="J145" s="1263">
        <f t="shared" si="4"/>
        <v>0</v>
      </c>
      <c r="K145" s="1264">
        <v>33</v>
      </c>
      <c r="L145" s="1264">
        <v>39</v>
      </c>
      <c r="M145" s="1265">
        <f t="shared" si="5"/>
        <v>963183</v>
      </c>
      <c r="N145" s="1266"/>
    </row>
    <row r="146" spans="1:15" s="1267" customFormat="1" ht="13.15" customHeight="1">
      <c r="A146" s="1257">
        <v>131</v>
      </c>
      <c r="B146" s="1258" t="s">
        <v>2957</v>
      </c>
      <c r="C146" s="1258" t="s">
        <v>549</v>
      </c>
      <c r="D146" s="1259">
        <v>21565</v>
      </c>
      <c r="E146" s="1259">
        <v>34277</v>
      </c>
      <c r="F146" s="1268" t="s">
        <v>2737</v>
      </c>
      <c r="G146" s="1261">
        <v>22938</v>
      </c>
      <c r="H146" s="1270"/>
      <c r="I146" s="1270"/>
      <c r="J146" s="1263">
        <f t="shared" si="4"/>
        <v>0</v>
      </c>
      <c r="K146" s="1264">
        <v>27</v>
      </c>
      <c r="L146" s="1264">
        <v>30.5</v>
      </c>
      <c r="M146" s="1265">
        <f t="shared" si="5"/>
        <v>699609</v>
      </c>
      <c r="N146" s="1266"/>
    </row>
    <row r="147" spans="1:15" s="1267" customFormat="1" ht="13.15" customHeight="1">
      <c r="A147" s="1257">
        <v>132</v>
      </c>
      <c r="B147" s="1258" t="s">
        <v>2958</v>
      </c>
      <c r="C147" s="1258" t="s">
        <v>550</v>
      </c>
      <c r="D147" s="1259">
        <v>20553</v>
      </c>
      <c r="E147" s="1259">
        <v>33240</v>
      </c>
      <c r="F147" s="1268" t="s">
        <v>2959</v>
      </c>
      <c r="G147" s="1261">
        <v>25232</v>
      </c>
      <c r="H147" s="1270"/>
      <c r="I147" s="1270"/>
      <c r="J147" s="1263">
        <f t="shared" si="4"/>
        <v>0</v>
      </c>
      <c r="K147" s="1264">
        <v>29</v>
      </c>
      <c r="L147" s="1264">
        <v>33.5</v>
      </c>
      <c r="M147" s="1265">
        <f t="shared" si="5"/>
        <v>845272</v>
      </c>
      <c r="N147" s="1266"/>
    </row>
    <row r="148" spans="1:15" s="1267" customFormat="1" ht="13.15" customHeight="1">
      <c r="A148" s="1257">
        <v>133</v>
      </c>
      <c r="B148" s="1258" t="s">
        <v>2960</v>
      </c>
      <c r="C148" s="1258" t="s">
        <v>549</v>
      </c>
      <c r="D148" s="1259">
        <v>21355</v>
      </c>
      <c r="E148" s="1259">
        <v>33057</v>
      </c>
      <c r="F148" s="1268" t="s">
        <v>2770</v>
      </c>
      <c r="G148" s="1261">
        <v>23222</v>
      </c>
      <c r="H148" s="1270"/>
      <c r="I148" s="1270"/>
      <c r="J148" s="1263">
        <f t="shared" si="4"/>
        <v>0</v>
      </c>
      <c r="K148" s="1264">
        <v>30</v>
      </c>
      <c r="L148" s="1264">
        <v>35</v>
      </c>
      <c r="M148" s="1265">
        <f t="shared" si="5"/>
        <v>812770</v>
      </c>
      <c r="N148" s="1266"/>
    </row>
    <row r="149" spans="1:15" s="1267" customFormat="1" ht="13.15" customHeight="1">
      <c r="A149" s="1257">
        <v>134</v>
      </c>
      <c r="B149" s="1258" t="s">
        <v>2961</v>
      </c>
      <c r="C149" s="1258" t="s">
        <v>549</v>
      </c>
      <c r="D149" s="1259">
        <v>21811</v>
      </c>
      <c r="E149" s="1259">
        <v>35256</v>
      </c>
      <c r="F149" s="1268" t="s">
        <v>2962</v>
      </c>
      <c r="G149" s="1261">
        <v>23222</v>
      </c>
      <c r="H149" s="1270"/>
      <c r="I149" s="1270"/>
      <c r="J149" s="1263">
        <f t="shared" si="4"/>
        <v>0</v>
      </c>
      <c r="K149" s="1264">
        <v>24</v>
      </c>
      <c r="L149" s="1264">
        <v>26</v>
      </c>
      <c r="M149" s="1265">
        <f t="shared" si="5"/>
        <v>603772</v>
      </c>
      <c r="N149" s="1266"/>
    </row>
    <row r="150" spans="1:15" s="1267" customFormat="1" ht="13.15" customHeight="1">
      <c r="A150" s="1257">
        <v>135</v>
      </c>
      <c r="B150" s="1258" t="s">
        <v>2963</v>
      </c>
      <c r="C150" s="1258" t="s">
        <v>550</v>
      </c>
      <c r="D150" s="1259">
        <v>21635</v>
      </c>
      <c r="E150" s="1259">
        <v>38920</v>
      </c>
      <c r="F150" s="1268" t="s">
        <v>2964</v>
      </c>
      <c r="G150" s="1261">
        <v>25232</v>
      </c>
      <c r="H150" s="1270"/>
      <c r="I150" s="1270"/>
      <c r="J150" s="1263">
        <f t="shared" si="4"/>
        <v>0</v>
      </c>
      <c r="K150" s="1264">
        <v>14</v>
      </c>
      <c r="L150" s="1264">
        <v>14</v>
      </c>
      <c r="M150" s="1265">
        <f t="shared" si="5"/>
        <v>353248</v>
      </c>
      <c r="N150" s="1266"/>
    </row>
    <row r="151" spans="1:15" s="1267" customFormat="1" ht="13.15" customHeight="1">
      <c r="A151" s="1257">
        <v>136</v>
      </c>
      <c r="B151" s="1258" t="s">
        <v>2965</v>
      </c>
      <c r="C151" s="1258" t="s">
        <v>550</v>
      </c>
      <c r="D151" s="1259">
        <v>22235</v>
      </c>
      <c r="E151" s="1259">
        <v>31749</v>
      </c>
      <c r="F151" s="1268" t="s">
        <v>2966</v>
      </c>
      <c r="G151" s="1261">
        <v>25232</v>
      </c>
      <c r="H151" s="1270"/>
      <c r="I151" s="1270"/>
      <c r="J151" s="1263">
        <f t="shared" si="4"/>
        <v>0</v>
      </c>
      <c r="K151" s="1264">
        <v>34</v>
      </c>
      <c r="L151" s="1264">
        <v>43</v>
      </c>
      <c r="M151" s="1265">
        <f t="shared" si="5"/>
        <v>1084976</v>
      </c>
      <c r="N151" s="1266"/>
    </row>
    <row r="152" spans="1:15" s="1267" customFormat="1" ht="13.15" customHeight="1">
      <c r="A152" s="1257">
        <v>137</v>
      </c>
      <c r="B152" s="1258" t="s">
        <v>2967</v>
      </c>
      <c r="C152" s="1258" t="s">
        <v>549</v>
      </c>
      <c r="D152" s="1259">
        <v>21303</v>
      </c>
      <c r="E152" s="1259">
        <v>30991</v>
      </c>
      <c r="F152" s="1268" t="s">
        <v>2705</v>
      </c>
      <c r="G152" s="1261">
        <v>25003</v>
      </c>
      <c r="H152" s="1270"/>
      <c r="I152" s="1270"/>
      <c r="J152" s="1263">
        <f t="shared" si="4"/>
        <v>0</v>
      </c>
      <c r="K152" s="1264">
        <v>36</v>
      </c>
      <c r="L152" s="1264">
        <v>47</v>
      </c>
      <c r="M152" s="1265">
        <f t="shared" si="5"/>
        <v>1175141</v>
      </c>
      <c r="N152" s="1266"/>
    </row>
    <row r="153" spans="1:15" s="1267" customFormat="1" ht="13.15" customHeight="1">
      <c r="A153" s="1257">
        <v>138</v>
      </c>
      <c r="B153" s="1258" t="s">
        <v>2968</v>
      </c>
      <c r="C153" s="1258" t="s">
        <v>550</v>
      </c>
      <c r="D153" s="1259">
        <v>22046</v>
      </c>
      <c r="E153" s="1259">
        <v>32680</v>
      </c>
      <c r="F153" s="1268" t="s">
        <v>2698</v>
      </c>
      <c r="G153" s="1261">
        <v>25545</v>
      </c>
      <c r="H153" s="1270"/>
      <c r="I153" s="1270"/>
      <c r="J153" s="1263">
        <f t="shared" si="4"/>
        <v>0</v>
      </c>
      <c r="K153" s="1264">
        <v>31</v>
      </c>
      <c r="L153" s="1264">
        <v>37</v>
      </c>
      <c r="M153" s="1265">
        <f t="shared" si="5"/>
        <v>945165</v>
      </c>
      <c r="N153" s="1266"/>
    </row>
    <row r="154" spans="1:15" s="1267" customFormat="1" ht="13.15" customHeight="1">
      <c r="A154" s="1257">
        <v>140</v>
      </c>
      <c r="B154" s="1258" t="s">
        <v>2969</v>
      </c>
      <c r="C154" s="1258" t="s">
        <v>546</v>
      </c>
      <c r="D154" s="1259">
        <v>22024</v>
      </c>
      <c r="E154" s="1259">
        <v>31453</v>
      </c>
      <c r="F154" s="1268" t="s">
        <v>2970</v>
      </c>
      <c r="G154" s="1261">
        <v>41140</v>
      </c>
      <c r="H154" s="1270"/>
      <c r="I154" s="1270"/>
      <c r="J154" s="1263">
        <f t="shared" si="4"/>
        <v>0</v>
      </c>
      <c r="K154" s="1264">
        <v>34</v>
      </c>
      <c r="L154" s="1264">
        <v>43</v>
      </c>
      <c r="M154" s="1265">
        <f t="shared" si="5"/>
        <v>1769020</v>
      </c>
      <c r="N154" s="1266"/>
    </row>
    <row r="155" spans="1:15" s="1267" customFormat="1" ht="13.15" customHeight="1">
      <c r="A155" s="1257">
        <v>141</v>
      </c>
      <c r="B155" s="1258" t="s">
        <v>2971</v>
      </c>
      <c r="C155" s="1258" t="s">
        <v>546</v>
      </c>
      <c r="D155" s="1259">
        <v>21567</v>
      </c>
      <c r="E155" s="1259">
        <v>31789</v>
      </c>
      <c r="F155" s="1268" t="s">
        <v>2972</v>
      </c>
      <c r="G155" s="1261">
        <v>40637</v>
      </c>
      <c r="H155" s="1270"/>
      <c r="I155" s="1270"/>
      <c r="J155" s="1263">
        <f t="shared" si="4"/>
        <v>0</v>
      </c>
      <c r="K155" s="1264">
        <v>33</v>
      </c>
      <c r="L155" s="1264">
        <v>39</v>
      </c>
      <c r="M155" s="1265">
        <f t="shared" si="5"/>
        <v>1584843</v>
      </c>
      <c r="N155" s="1266"/>
    </row>
    <row r="156" spans="1:15" s="1267" customFormat="1" ht="13.15" customHeight="1">
      <c r="A156" s="1257">
        <v>142</v>
      </c>
      <c r="B156" s="1258" t="s">
        <v>2973</v>
      </c>
      <c r="C156" s="1258" t="s">
        <v>546</v>
      </c>
      <c r="D156" s="1259">
        <v>21127</v>
      </c>
      <c r="E156" s="1259">
        <v>29425</v>
      </c>
      <c r="F156" s="1268" t="s">
        <v>2974</v>
      </c>
      <c r="G156" s="1261">
        <v>43217</v>
      </c>
      <c r="H156" s="1270"/>
      <c r="I156" s="1270"/>
      <c r="J156" s="1263">
        <f t="shared" si="4"/>
        <v>0</v>
      </c>
      <c r="K156" s="1264">
        <v>40</v>
      </c>
      <c r="L156" s="1264">
        <v>55</v>
      </c>
      <c r="M156" s="1265">
        <f t="shared" si="5"/>
        <v>2376935</v>
      </c>
      <c r="N156" s="1266"/>
    </row>
    <row r="157" spans="1:15" s="1267" customFormat="1" ht="13.15" customHeight="1">
      <c r="A157" s="1257">
        <v>143</v>
      </c>
      <c r="B157" s="1258" t="s">
        <v>2975</v>
      </c>
      <c r="C157" s="1258" t="s">
        <v>546</v>
      </c>
      <c r="D157" s="1259">
        <v>21875</v>
      </c>
      <c r="E157" s="1259">
        <v>29969</v>
      </c>
      <c r="F157" s="1268" t="s">
        <v>2976</v>
      </c>
      <c r="G157" s="1261">
        <v>42165</v>
      </c>
      <c r="H157" s="1270"/>
      <c r="I157" s="1270"/>
      <c r="J157" s="1263">
        <f t="shared" si="4"/>
        <v>0</v>
      </c>
      <c r="K157" s="1264">
        <v>38</v>
      </c>
      <c r="L157" s="1264">
        <v>51</v>
      </c>
      <c r="M157" s="1265">
        <f t="shared" si="5"/>
        <v>2150415</v>
      </c>
      <c r="N157" s="1266"/>
      <c r="O157" s="1273"/>
    </row>
    <row r="158" spans="1:15" s="1267" customFormat="1" ht="13.15" customHeight="1">
      <c r="A158" s="1257">
        <v>144</v>
      </c>
      <c r="B158" s="1258" t="s">
        <v>2977</v>
      </c>
      <c r="C158" s="1258" t="s">
        <v>546</v>
      </c>
      <c r="D158" s="1259">
        <v>22036</v>
      </c>
      <c r="E158" s="1259">
        <v>32387</v>
      </c>
      <c r="F158" s="1268" t="s">
        <v>2766</v>
      </c>
      <c r="G158" s="1261">
        <v>41650</v>
      </c>
      <c r="H158" s="1270"/>
      <c r="I158" s="1270"/>
      <c r="J158" s="1263">
        <f t="shared" si="4"/>
        <v>0</v>
      </c>
      <c r="K158" s="1264">
        <v>32</v>
      </c>
      <c r="L158" s="1264">
        <v>39</v>
      </c>
      <c r="M158" s="1265">
        <f t="shared" si="5"/>
        <v>1624350</v>
      </c>
      <c r="N158" s="1266"/>
    </row>
    <row r="159" spans="1:15" s="1267" customFormat="1" ht="13.15" customHeight="1">
      <c r="A159" s="1257">
        <v>145</v>
      </c>
      <c r="B159" s="1258" t="s">
        <v>2978</v>
      </c>
      <c r="C159" s="1258" t="s">
        <v>546</v>
      </c>
      <c r="D159" s="1259">
        <v>21238</v>
      </c>
      <c r="E159" s="1259">
        <v>31294</v>
      </c>
      <c r="F159" s="1268" t="s">
        <v>2979</v>
      </c>
      <c r="G159" s="1261">
        <v>41650</v>
      </c>
      <c r="H159" s="1270"/>
      <c r="I159" s="1270"/>
      <c r="J159" s="1263"/>
      <c r="K159" s="1264">
        <v>35</v>
      </c>
      <c r="L159" s="1264">
        <v>45</v>
      </c>
      <c r="M159" s="1265">
        <f t="shared" si="5"/>
        <v>1874250</v>
      </c>
      <c r="N159" s="1266"/>
    </row>
    <row r="160" spans="1:15" s="1267" customFormat="1" ht="13.15" customHeight="1">
      <c r="A160" s="1257">
        <v>146</v>
      </c>
      <c r="B160" s="1258" t="s">
        <v>2980</v>
      </c>
      <c r="C160" s="1258" t="s">
        <v>546</v>
      </c>
      <c r="D160" s="1259">
        <v>20890</v>
      </c>
      <c r="E160" s="1259">
        <v>30151</v>
      </c>
      <c r="F160" s="1268" t="s">
        <v>2854</v>
      </c>
      <c r="G160" s="1261">
        <v>41650</v>
      </c>
      <c r="H160" s="1270"/>
      <c r="I160" s="1270"/>
      <c r="J160" s="1263"/>
      <c r="K160" s="1264">
        <v>38</v>
      </c>
      <c r="L160" s="1264">
        <v>51</v>
      </c>
      <c r="M160" s="1265">
        <f t="shared" si="5"/>
        <v>2124150</v>
      </c>
      <c r="N160" s="1266"/>
    </row>
    <row r="161" spans="1:14" s="1267" customFormat="1" ht="13.15" customHeight="1">
      <c r="A161" s="1257">
        <v>147</v>
      </c>
      <c r="B161" s="1258" t="s">
        <v>2981</v>
      </c>
      <c r="C161" s="1258" t="s">
        <v>546</v>
      </c>
      <c r="D161" s="1259">
        <v>22251</v>
      </c>
      <c r="E161" s="1259">
        <v>31625</v>
      </c>
      <c r="F161" s="1268" t="s">
        <v>2760</v>
      </c>
      <c r="G161" s="1261">
        <v>41140</v>
      </c>
      <c r="H161" s="1270"/>
      <c r="I161" s="1270"/>
      <c r="J161" s="1263"/>
      <c r="K161" s="1264">
        <v>34</v>
      </c>
      <c r="L161" s="1264">
        <v>43</v>
      </c>
      <c r="M161" s="1265">
        <f t="shared" si="5"/>
        <v>1769020</v>
      </c>
      <c r="N161" s="1266"/>
    </row>
    <row r="162" spans="1:14" s="1267" customFormat="1" ht="13.15" customHeight="1">
      <c r="A162" s="1257">
        <v>148</v>
      </c>
      <c r="B162" s="1258" t="s">
        <v>2982</v>
      </c>
      <c r="C162" s="1258" t="s">
        <v>546</v>
      </c>
      <c r="D162" s="1259">
        <v>21510</v>
      </c>
      <c r="E162" s="1259">
        <v>33437</v>
      </c>
      <c r="F162" s="1268" t="s">
        <v>2901</v>
      </c>
      <c r="G162" s="1261">
        <v>41650</v>
      </c>
      <c r="H162" s="1270"/>
      <c r="I162" s="1270"/>
      <c r="J162" s="1263"/>
      <c r="K162" s="1264">
        <v>29</v>
      </c>
      <c r="L162" s="1264">
        <v>33.5</v>
      </c>
      <c r="M162" s="1265">
        <f t="shared" si="5"/>
        <v>1395275</v>
      </c>
      <c r="N162" s="1266"/>
    </row>
    <row r="163" spans="1:14" s="1267" customFormat="1" ht="13.15" customHeight="1">
      <c r="A163" s="1257">
        <v>149</v>
      </c>
      <c r="B163" s="1258" t="s">
        <v>2983</v>
      </c>
      <c r="C163" s="1258" t="s">
        <v>546</v>
      </c>
      <c r="D163" s="1259">
        <v>21437</v>
      </c>
      <c r="E163" s="1259">
        <v>31090</v>
      </c>
      <c r="F163" s="1268" t="s">
        <v>2844</v>
      </c>
      <c r="G163" s="1261">
        <v>40637</v>
      </c>
      <c r="H163" s="1270"/>
      <c r="I163" s="1270"/>
      <c r="J163" s="1263"/>
      <c r="K163" s="1264">
        <v>35</v>
      </c>
      <c r="L163" s="1264">
        <v>45</v>
      </c>
      <c r="M163" s="1265">
        <f t="shared" si="5"/>
        <v>1828665</v>
      </c>
      <c r="N163" s="1266"/>
    </row>
    <row r="164" spans="1:14" s="1267" customFormat="1" ht="13.15" customHeight="1">
      <c r="A164" s="1257">
        <v>150</v>
      </c>
      <c r="B164" s="1258" t="s">
        <v>2984</v>
      </c>
      <c r="C164" s="1258" t="s">
        <v>546</v>
      </c>
      <c r="D164" s="1259">
        <v>21898</v>
      </c>
      <c r="E164" s="1259">
        <v>31278</v>
      </c>
      <c r="F164" s="1268" t="s">
        <v>2985</v>
      </c>
      <c r="G164" s="1261">
        <v>43217</v>
      </c>
      <c r="H164" s="1270"/>
      <c r="I164" s="1270"/>
      <c r="J164" s="1263"/>
      <c r="K164" s="1264">
        <v>35</v>
      </c>
      <c r="L164" s="1264">
        <v>45</v>
      </c>
      <c r="M164" s="1265">
        <f t="shared" si="5"/>
        <v>1944765</v>
      </c>
      <c r="N164" s="1266"/>
    </row>
    <row r="165" spans="1:14" s="1267" customFormat="1" ht="13.15" customHeight="1">
      <c r="A165" s="1257">
        <v>151</v>
      </c>
      <c r="B165" s="1258" t="s">
        <v>2986</v>
      </c>
      <c r="C165" s="1258" t="s">
        <v>546</v>
      </c>
      <c r="D165" s="1259">
        <v>21888</v>
      </c>
      <c r="E165" s="1259">
        <v>30182</v>
      </c>
      <c r="F165" s="1268" t="s">
        <v>2985</v>
      </c>
      <c r="G165" s="1261">
        <v>42688</v>
      </c>
      <c r="H165" s="1270"/>
      <c r="I165" s="1270"/>
      <c r="J165" s="1263"/>
      <c r="K165" s="1264">
        <v>38</v>
      </c>
      <c r="L165" s="1264">
        <v>51</v>
      </c>
      <c r="M165" s="1265">
        <f t="shared" si="5"/>
        <v>2177088</v>
      </c>
      <c r="N165" s="1266"/>
    </row>
    <row r="166" spans="1:14" s="1267" customFormat="1" ht="13.15" customHeight="1">
      <c r="A166" s="1257">
        <v>152</v>
      </c>
      <c r="B166" s="1258" t="s">
        <v>2987</v>
      </c>
      <c r="C166" s="1258" t="s">
        <v>546</v>
      </c>
      <c r="D166" s="1259">
        <v>21362</v>
      </c>
      <c r="E166" s="1259">
        <v>31649</v>
      </c>
      <c r="F166" s="1268" t="s">
        <v>2988</v>
      </c>
      <c r="G166" s="1261">
        <v>41650</v>
      </c>
      <c r="H166" s="1270"/>
      <c r="I166" s="1270"/>
      <c r="J166" s="1263"/>
      <c r="K166" s="1264">
        <v>34</v>
      </c>
      <c r="L166" s="1264">
        <v>43</v>
      </c>
      <c r="M166" s="1265">
        <f t="shared" si="5"/>
        <v>1790950</v>
      </c>
      <c r="N166" s="1266"/>
    </row>
    <row r="167" spans="1:14" s="1267" customFormat="1" ht="13.15" customHeight="1">
      <c r="A167" s="1257">
        <v>153</v>
      </c>
      <c r="B167" s="1258" t="s">
        <v>2989</v>
      </c>
      <c r="C167" s="1258" t="s">
        <v>546</v>
      </c>
      <c r="D167" s="1259">
        <v>20478</v>
      </c>
      <c r="E167" s="1259">
        <v>30200</v>
      </c>
      <c r="F167" s="1268" t="s">
        <v>2873</v>
      </c>
      <c r="G167" s="1261">
        <v>41650</v>
      </c>
      <c r="H167" s="1270"/>
      <c r="I167" s="1270"/>
      <c r="J167" s="1263"/>
      <c r="K167" s="1264">
        <v>38</v>
      </c>
      <c r="L167" s="1264">
        <v>51</v>
      </c>
      <c r="M167" s="1265">
        <f t="shared" si="5"/>
        <v>2124150</v>
      </c>
      <c r="N167" s="1266"/>
    </row>
    <row r="168" spans="1:14" s="1267" customFormat="1" ht="13.15" customHeight="1">
      <c r="A168" s="1257">
        <v>154</v>
      </c>
      <c r="B168" s="1258" t="s">
        <v>2990</v>
      </c>
      <c r="C168" s="1258" t="s">
        <v>546</v>
      </c>
      <c r="D168" s="1259">
        <v>21226</v>
      </c>
      <c r="E168" s="1259">
        <v>33595</v>
      </c>
      <c r="F168" s="1268" t="s">
        <v>2991</v>
      </c>
      <c r="G168" s="1261">
        <v>40637</v>
      </c>
      <c r="H168" s="1270"/>
      <c r="I168" s="1270"/>
      <c r="J168" s="1263"/>
      <c r="K168" s="1264">
        <v>29</v>
      </c>
      <c r="L168" s="1264">
        <v>33.5</v>
      </c>
      <c r="M168" s="1265">
        <f t="shared" si="5"/>
        <v>1361339.5</v>
      </c>
      <c r="N168" s="1266"/>
    </row>
    <row r="169" spans="1:14" s="1267" customFormat="1" ht="13.15" customHeight="1">
      <c r="A169" s="1257">
        <v>155</v>
      </c>
      <c r="B169" s="1258" t="s">
        <v>2992</v>
      </c>
      <c r="C169" s="1258" t="s">
        <v>546</v>
      </c>
      <c r="D169" s="1259">
        <v>20797</v>
      </c>
      <c r="E169" s="1259">
        <v>32874</v>
      </c>
      <c r="F169" s="1268" t="s">
        <v>2993</v>
      </c>
      <c r="G169" s="1261">
        <v>40637</v>
      </c>
      <c r="H169" s="1270"/>
      <c r="I169" s="1270"/>
      <c r="J169" s="1263"/>
      <c r="K169" s="1264">
        <v>30</v>
      </c>
      <c r="L169" s="1264">
        <v>35</v>
      </c>
      <c r="M169" s="1265">
        <f t="shared" si="5"/>
        <v>1422295</v>
      </c>
      <c r="N169" s="1266"/>
    </row>
    <row r="170" spans="1:14" s="1267" customFormat="1" ht="13.15" customHeight="1">
      <c r="A170" s="1257">
        <v>156</v>
      </c>
      <c r="B170" s="1258" t="s">
        <v>2994</v>
      </c>
      <c r="C170" s="1258" t="s">
        <v>546</v>
      </c>
      <c r="D170" s="1259">
        <v>21661</v>
      </c>
      <c r="E170" s="1259">
        <v>29417</v>
      </c>
      <c r="F170" s="1268" t="s">
        <v>2813</v>
      </c>
      <c r="G170" s="1261">
        <v>41650</v>
      </c>
      <c r="H170" s="1270"/>
      <c r="I170" s="1270"/>
      <c r="J170" s="1263"/>
      <c r="K170" s="1264">
        <v>40</v>
      </c>
      <c r="L170" s="1264">
        <v>55</v>
      </c>
      <c r="M170" s="1265">
        <f t="shared" si="5"/>
        <v>2290750</v>
      </c>
      <c r="N170" s="1266"/>
    </row>
    <row r="171" spans="1:14" s="1267" customFormat="1" ht="13.15" customHeight="1">
      <c r="A171" s="1257">
        <v>157</v>
      </c>
      <c r="B171" s="1258" t="s">
        <v>2995</v>
      </c>
      <c r="C171" s="1258" t="s">
        <v>546</v>
      </c>
      <c r="D171" s="1259">
        <v>21236</v>
      </c>
      <c r="E171" s="1259">
        <v>29434</v>
      </c>
      <c r="F171" s="1268" t="s">
        <v>2760</v>
      </c>
      <c r="G171" s="1261">
        <v>42688</v>
      </c>
      <c r="H171" s="1270"/>
      <c r="I171" s="1270"/>
      <c r="J171" s="1263"/>
      <c r="K171" s="1264">
        <v>40</v>
      </c>
      <c r="L171" s="1264">
        <v>55</v>
      </c>
      <c r="M171" s="1265">
        <f t="shared" si="5"/>
        <v>2347840</v>
      </c>
      <c r="N171" s="1266"/>
    </row>
    <row r="172" spans="1:14" s="1267" customFormat="1" ht="13.15" customHeight="1">
      <c r="A172" s="1257">
        <v>158</v>
      </c>
      <c r="B172" s="1258" t="s">
        <v>2996</v>
      </c>
      <c r="C172" s="1258" t="s">
        <v>546</v>
      </c>
      <c r="D172" s="1259">
        <v>21919</v>
      </c>
      <c r="E172" s="1259">
        <v>30214</v>
      </c>
      <c r="F172" s="1268" t="s">
        <v>2997</v>
      </c>
      <c r="G172" s="1261">
        <v>41140</v>
      </c>
      <c r="H172" s="1270"/>
      <c r="I172" s="1270"/>
      <c r="J172" s="1263"/>
      <c r="K172" s="1264">
        <v>38</v>
      </c>
      <c r="L172" s="1264">
        <v>51</v>
      </c>
      <c r="M172" s="1265">
        <f t="shared" si="5"/>
        <v>2098140</v>
      </c>
      <c r="N172" s="1266"/>
    </row>
    <row r="173" spans="1:14" s="1267" customFormat="1" ht="13.15" customHeight="1">
      <c r="A173" s="1257">
        <v>159</v>
      </c>
      <c r="B173" s="1258" t="s">
        <v>2998</v>
      </c>
      <c r="C173" s="1258" t="s">
        <v>546</v>
      </c>
      <c r="D173" s="1259">
        <v>22056</v>
      </c>
      <c r="E173" s="1259">
        <v>29794</v>
      </c>
      <c r="F173" s="1268" t="s">
        <v>2999</v>
      </c>
      <c r="G173" s="1261">
        <v>41650</v>
      </c>
      <c r="H173" s="1270"/>
      <c r="I173" s="1270"/>
      <c r="J173" s="1263"/>
      <c r="K173" s="1264">
        <v>39</v>
      </c>
      <c r="L173" s="1264">
        <v>53</v>
      </c>
      <c r="M173" s="1265">
        <f t="shared" si="5"/>
        <v>2207450</v>
      </c>
      <c r="N173" s="1266"/>
    </row>
    <row r="174" spans="1:14" s="1267" customFormat="1" ht="13.15" customHeight="1">
      <c r="A174" s="1257">
        <v>160</v>
      </c>
      <c r="B174" s="1258" t="s">
        <v>3000</v>
      </c>
      <c r="C174" s="1258" t="s">
        <v>546</v>
      </c>
      <c r="D174" s="1259">
        <v>22241</v>
      </c>
      <c r="E174" s="1259">
        <v>31579</v>
      </c>
      <c r="F174" s="1268" t="s">
        <v>2739</v>
      </c>
      <c r="G174" s="1261">
        <v>41140</v>
      </c>
      <c r="H174" s="1270"/>
      <c r="I174" s="1270"/>
      <c r="J174" s="1263"/>
      <c r="K174" s="1264">
        <v>34</v>
      </c>
      <c r="L174" s="1264">
        <v>43</v>
      </c>
      <c r="M174" s="1265">
        <f t="shared" si="5"/>
        <v>1769020</v>
      </c>
      <c r="N174" s="1266"/>
    </row>
    <row r="175" spans="1:14" s="1267" customFormat="1" ht="13.15" customHeight="1">
      <c r="A175" s="1257">
        <v>161</v>
      </c>
      <c r="B175" s="1258" t="s">
        <v>3001</v>
      </c>
      <c r="C175" s="1258" t="s">
        <v>546</v>
      </c>
      <c r="D175" s="1259">
        <v>20586</v>
      </c>
      <c r="E175" s="1259">
        <v>31817</v>
      </c>
      <c r="F175" s="1268" t="s">
        <v>2801</v>
      </c>
      <c r="G175" s="1261">
        <v>42688</v>
      </c>
      <c r="H175" s="1270"/>
      <c r="I175" s="1270"/>
      <c r="J175" s="1263"/>
      <c r="K175" s="1264">
        <v>33</v>
      </c>
      <c r="L175" s="1264">
        <v>39</v>
      </c>
      <c r="M175" s="1265">
        <f t="shared" si="5"/>
        <v>1664832</v>
      </c>
      <c r="N175" s="1266"/>
    </row>
    <row r="176" spans="1:14" s="1267" customFormat="1" ht="13.15" customHeight="1">
      <c r="A176" s="1257">
        <v>162</v>
      </c>
      <c r="B176" s="1258" t="s">
        <v>3002</v>
      </c>
      <c r="C176" s="1258" t="s">
        <v>546</v>
      </c>
      <c r="D176" s="1259">
        <v>22096</v>
      </c>
      <c r="E176" s="1259">
        <v>31812</v>
      </c>
      <c r="F176" s="1268" t="s">
        <v>2922</v>
      </c>
      <c r="G176" s="1261">
        <v>41140</v>
      </c>
      <c r="H176" s="1270"/>
      <c r="I176" s="1270"/>
      <c r="J176" s="1263"/>
      <c r="K176" s="1264">
        <v>33</v>
      </c>
      <c r="L176" s="1264">
        <v>39</v>
      </c>
      <c r="M176" s="1265">
        <f t="shared" si="5"/>
        <v>1604460</v>
      </c>
      <c r="N176" s="1266"/>
    </row>
    <row r="177" spans="1:14" s="1267" customFormat="1" ht="13.15" customHeight="1">
      <c r="A177" s="1257">
        <v>163</v>
      </c>
      <c r="B177" s="1258" t="s">
        <v>3003</v>
      </c>
      <c r="C177" s="1258" t="s">
        <v>563</v>
      </c>
      <c r="D177" s="1259">
        <v>20629</v>
      </c>
      <c r="E177" s="1259">
        <v>32307</v>
      </c>
      <c r="F177" s="1268" t="s">
        <v>2878</v>
      </c>
      <c r="G177" s="1261">
        <v>47522</v>
      </c>
      <c r="H177" s="1270"/>
      <c r="I177" s="1270"/>
      <c r="J177" s="1263"/>
      <c r="K177" s="1264">
        <v>32</v>
      </c>
      <c r="L177" s="1264">
        <v>39</v>
      </c>
      <c r="M177" s="1265">
        <f t="shared" si="5"/>
        <v>1853358</v>
      </c>
      <c r="N177" s="1266"/>
    </row>
    <row r="178" spans="1:14" s="1267" customFormat="1" ht="13.15" customHeight="1">
      <c r="A178" s="1257">
        <v>164</v>
      </c>
      <c r="B178" s="1258" t="s">
        <v>3004</v>
      </c>
      <c r="C178" s="1258" t="s">
        <v>563</v>
      </c>
      <c r="D178" s="1259">
        <v>20773</v>
      </c>
      <c r="E178" s="1259">
        <v>30574</v>
      </c>
      <c r="F178" s="1268" t="s">
        <v>3005</v>
      </c>
      <c r="G178" s="1261">
        <v>46008</v>
      </c>
      <c r="H178" s="1270"/>
      <c r="I178" s="1270"/>
      <c r="J178" s="1263"/>
      <c r="K178" s="1264">
        <v>37</v>
      </c>
      <c r="L178" s="1264">
        <v>49</v>
      </c>
      <c r="M178" s="1265">
        <f t="shared" si="5"/>
        <v>2254392</v>
      </c>
      <c r="N178" s="1266"/>
    </row>
    <row r="179" spans="1:14" s="1267" customFormat="1" ht="13.15" customHeight="1">
      <c r="A179" s="1257">
        <v>165</v>
      </c>
      <c r="B179" s="1258" t="s">
        <v>3006</v>
      </c>
      <c r="C179" s="1258" t="s">
        <v>563</v>
      </c>
      <c r="D179" s="1259">
        <v>20837</v>
      </c>
      <c r="E179" s="1259">
        <v>33168</v>
      </c>
      <c r="F179" s="1268" t="s">
        <v>3007</v>
      </c>
      <c r="G179" s="1261">
        <v>46759</v>
      </c>
      <c r="H179" s="1270"/>
      <c r="I179" s="1270"/>
      <c r="J179" s="1263"/>
      <c r="K179" s="1264">
        <v>30</v>
      </c>
      <c r="L179" s="1264">
        <v>35</v>
      </c>
      <c r="M179" s="1265">
        <f t="shared" si="5"/>
        <v>1636565</v>
      </c>
      <c r="N179" s="1266"/>
    </row>
    <row r="180" spans="1:14" s="1267" customFormat="1" ht="13.15" customHeight="1">
      <c r="A180" s="1257">
        <v>166</v>
      </c>
      <c r="B180" s="1258" t="s">
        <v>3008</v>
      </c>
      <c r="C180" s="1258" t="s">
        <v>563</v>
      </c>
      <c r="D180" s="1259">
        <v>21821</v>
      </c>
      <c r="E180" s="1259">
        <v>30918</v>
      </c>
      <c r="F180" s="1268" t="s">
        <v>2848</v>
      </c>
      <c r="G180" s="1261">
        <v>48298</v>
      </c>
      <c r="H180" s="1270"/>
      <c r="I180" s="1270"/>
      <c r="J180" s="1263"/>
      <c r="K180" s="1264">
        <v>36</v>
      </c>
      <c r="L180" s="1264">
        <v>47</v>
      </c>
      <c r="M180" s="1265">
        <f t="shared" si="5"/>
        <v>2270006</v>
      </c>
      <c r="N180" s="1266"/>
    </row>
    <row r="181" spans="1:14" s="1267" customFormat="1" ht="13.15" customHeight="1">
      <c r="A181" s="1257">
        <v>167</v>
      </c>
      <c r="B181" s="1258" t="s">
        <v>3009</v>
      </c>
      <c r="C181" s="1258" t="s">
        <v>563</v>
      </c>
      <c r="D181" s="1259">
        <v>22256</v>
      </c>
      <c r="E181" s="1259">
        <v>33420</v>
      </c>
      <c r="F181" s="1268" t="s">
        <v>2807</v>
      </c>
      <c r="G181" s="1261">
        <v>46759</v>
      </c>
      <c r="H181" s="1270"/>
      <c r="I181" s="1270"/>
      <c r="J181" s="1263"/>
      <c r="K181" s="1264">
        <v>29</v>
      </c>
      <c r="L181" s="1264">
        <v>33.5</v>
      </c>
      <c r="M181" s="1265">
        <f t="shared" si="5"/>
        <v>1566426.5</v>
      </c>
      <c r="N181" s="1266"/>
    </row>
    <row r="182" spans="1:14" s="1267" customFormat="1" ht="13.15" customHeight="1">
      <c r="A182" s="1257">
        <v>168</v>
      </c>
      <c r="B182" s="1258" t="s">
        <v>3010</v>
      </c>
      <c r="C182" s="1258" t="s">
        <v>563</v>
      </c>
      <c r="D182" s="1259">
        <v>21127</v>
      </c>
      <c r="E182" s="1259">
        <v>30109</v>
      </c>
      <c r="F182" s="1268" t="s">
        <v>3011</v>
      </c>
      <c r="G182" s="1261">
        <v>47522</v>
      </c>
      <c r="H182" s="1270"/>
      <c r="I182" s="1270"/>
      <c r="J182" s="1263"/>
      <c r="K182" s="1264">
        <v>38</v>
      </c>
      <c r="L182" s="1264">
        <v>51</v>
      </c>
      <c r="M182" s="1265">
        <f t="shared" si="5"/>
        <v>2423622</v>
      </c>
      <c r="N182" s="1266"/>
    </row>
    <row r="183" spans="1:14" s="1267" customFormat="1" ht="13.15" customHeight="1">
      <c r="A183" s="1257">
        <v>169</v>
      </c>
      <c r="B183" s="1258" t="s">
        <v>3012</v>
      </c>
      <c r="C183" s="1258" t="s">
        <v>563</v>
      </c>
      <c r="D183" s="1259">
        <v>20576</v>
      </c>
      <c r="E183" s="1259">
        <v>31419</v>
      </c>
      <c r="F183" s="1268" t="s">
        <v>3013</v>
      </c>
      <c r="G183" s="1261">
        <v>45269</v>
      </c>
      <c r="H183" s="1270"/>
      <c r="I183" s="1270"/>
      <c r="J183" s="1263"/>
      <c r="K183" s="1264">
        <v>34</v>
      </c>
      <c r="L183" s="1264">
        <v>43</v>
      </c>
      <c r="M183" s="1265">
        <f t="shared" si="5"/>
        <v>1946567</v>
      </c>
      <c r="N183" s="1266"/>
    </row>
    <row r="184" spans="1:14" s="1277" customFormat="1" ht="13.15" customHeight="1">
      <c r="A184" s="1274"/>
      <c r="B184" s="1274" t="s">
        <v>50</v>
      </c>
      <c r="C184" s="1274"/>
      <c r="D184" s="1275"/>
      <c r="E184" s="1275"/>
      <c r="F184" s="1275"/>
      <c r="G184" s="1276">
        <f t="shared" ref="G184:M184" si="6">SUM(G16:G183)</f>
        <v>5302613</v>
      </c>
      <c r="H184" s="1276">
        <f t="shared" si="6"/>
        <v>583.91100000000006</v>
      </c>
      <c r="I184" s="1276">
        <f t="shared" si="6"/>
        <v>4385.588999999999</v>
      </c>
      <c r="J184" s="1276">
        <f t="shared" si="6"/>
        <v>8030141.8076679436</v>
      </c>
      <c r="K184" s="1276">
        <f t="shared" si="6"/>
        <v>5092</v>
      </c>
      <c r="L184" s="1276">
        <f t="shared" si="6"/>
        <v>6257</v>
      </c>
      <c r="M184" s="1276">
        <f t="shared" si="6"/>
        <v>204276426</v>
      </c>
      <c r="N184" s="1165"/>
    </row>
    <row r="185" spans="1:14" ht="13.15" customHeight="1">
      <c r="A185" s="1239"/>
      <c r="B185" s="1239"/>
      <c r="C185" s="1278"/>
      <c r="D185" s="1279"/>
      <c r="E185" s="1279"/>
      <c r="F185" s="1279"/>
      <c r="G185" s="1280"/>
      <c r="H185" s="1239"/>
      <c r="I185" s="1239"/>
      <c r="J185" s="1239"/>
      <c r="K185" s="1239"/>
      <c r="L185" s="1241"/>
      <c r="M185" s="1239"/>
    </row>
    <row r="186" spans="1:14" ht="13.15" customHeight="1">
      <c r="B186" s="1281" t="s">
        <v>51</v>
      </c>
      <c r="D186" s="1935" t="s">
        <v>740</v>
      </c>
      <c r="E186" s="1935"/>
      <c r="F186" s="1283"/>
      <c r="H186" s="1281"/>
      <c r="I186" s="1284" t="s">
        <v>164</v>
      </c>
      <c r="J186" s="1281"/>
      <c r="L186" s="1285"/>
      <c r="M186" s="1281" t="s">
        <v>52</v>
      </c>
    </row>
    <row r="187" spans="1:14" ht="13.15" customHeight="1">
      <c r="A187" s="1281"/>
      <c r="C187" s="1286"/>
      <c r="D187" s="1283"/>
      <c r="E187" s="1283"/>
      <c r="F187" s="1283"/>
      <c r="G187" s="1284"/>
      <c r="H187" s="1281"/>
      <c r="I187" s="1281"/>
      <c r="J187" s="1281"/>
      <c r="L187" s="1285"/>
      <c r="M187" s="1281"/>
    </row>
    <row r="188" spans="1:14" ht="13.15" customHeight="1">
      <c r="A188" s="1239"/>
      <c r="B188" s="1281"/>
      <c r="C188" s="1286"/>
      <c r="D188" s="1283"/>
      <c r="E188" s="1283"/>
      <c r="F188" s="1283"/>
      <c r="G188" s="1287"/>
      <c r="H188" s="1281"/>
      <c r="I188" s="1281"/>
      <c r="J188" s="1281"/>
      <c r="K188" s="1281"/>
      <c r="L188" s="1285"/>
      <c r="M188" s="1281"/>
    </row>
    <row r="189" spans="1:14" ht="13.15" customHeight="1">
      <c r="A189" s="1936" t="s">
        <v>725</v>
      </c>
      <c r="B189" s="1936"/>
      <c r="C189" s="1937"/>
      <c r="D189" s="1938" t="s">
        <v>726</v>
      </c>
      <c r="E189" s="1938"/>
      <c r="F189" s="1938"/>
      <c r="G189" s="1288"/>
      <c r="H189" s="1288"/>
      <c r="I189" s="1288"/>
      <c r="J189" s="1936" t="s">
        <v>2726</v>
      </c>
      <c r="K189" s="1936"/>
      <c r="L189" s="1285"/>
      <c r="M189" s="1289"/>
    </row>
    <row r="190" spans="1:14" ht="13.15" customHeight="1">
      <c r="A190" s="1939" t="s">
        <v>2727</v>
      </c>
      <c r="B190" s="1939"/>
      <c r="C190" s="1940"/>
      <c r="D190" s="1941" t="s">
        <v>90</v>
      </c>
      <c r="E190" s="1941"/>
      <c r="F190" s="1941"/>
      <c r="G190" s="1290"/>
      <c r="H190" s="1290"/>
      <c r="I190" s="1290"/>
      <c r="J190" s="1939" t="s">
        <v>163</v>
      </c>
      <c r="K190" s="1939"/>
      <c r="L190" s="1291"/>
      <c r="M190" s="1292"/>
    </row>
    <row r="191" spans="1:14" ht="13.15" customHeight="1">
      <c r="G191" s="1287"/>
    </row>
    <row r="192" spans="1:14" ht="13.15" customHeight="1">
      <c r="G192" s="1287"/>
    </row>
  </sheetData>
  <mergeCells count="21">
    <mergeCell ref="A15:B15"/>
    <mergeCell ref="A10:B14"/>
    <mergeCell ref="D10:F11"/>
    <mergeCell ref="H10:J10"/>
    <mergeCell ref="K10:M10"/>
    <mergeCell ref="H11:I11"/>
    <mergeCell ref="J11:J12"/>
    <mergeCell ref="M11:M13"/>
    <mergeCell ref="H12:I12"/>
    <mergeCell ref="A1:M1"/>
    <mergeCell ref="A2:M2"/>
    <mergeCell ref="A3:M3"/>
    <mergeCell ref="A4:M4"/>
    <mergeCell ref="A7:F8"/>
    <mergeCell ref="D186:E186"/>
    <mergeCell ref="A189:C189"/>
    <mergeCell ref="D189:F189"/>
    <mergeCell ref="J189:K189"/>
    <mergeCell ref="A190:C190"/>
    <mergeCell ref="D190:F190"/>
    <mergeCell ref="J190:K190"/>
  </mergeCells>
  <pageMargins left="0.7" right="0.7" top="0.75" bottom="0.75" header="0.3" footer="0.3"/>
  <pageSetup orientation="portrait" horizontalDpi="4294967293" vertic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W39"/>
  <sheetViews>
    <sheetView tabSelected="1" zoomScale="70" zoomScaleNormal="70" workbookViewId="0">
      <selection activeCell="W16" sqref="W16"/>
    </sheetView>
  </sheetViews>
  <sheetFormatPr defaultRowHeight="15"/>
  <cols>
    <col min="1" max="1" width="4.42578125" style="831" customWidth="1"/>
    <col min="2" max="2" width="30.85546875" style="831" customWidth="1"/>
    <col min="3" max="3" width="20.140625" style="831" customWidth="1"/>
    <col min="4" max="4" width="12.28515625" style="193" customWidth="1"/>
    <col min="5" max="5" width="12.85546875" style="831" customWidth="1"/>
    <col min="6" max="6" width="10.28515625" style="831" customWidth="1"/>
    <col min="7" max="7" width="16.140625" style="831" hidden="1" customWidth="1"/>
    <col min="8" max="8" width="13.85546875" style="831" customWidth="1"/>
    <col min="9" max="9" width="9" style="831" customWidth="1"/>
    <col min="10" max="10" width="7.85546875" style="831" customWidth="1"/>
    <col min="11" max="11" width="7.28515625" style="831" hidden="1" customWidth="1"/>
    <col min="12" max="12" width="17.5703125" style="831" customWidth="1"/>
    <col min="13" max="13" width="10" style="831" customWidth="1"/>
    <col min="14" max="14" width="3.140625" style="831" hidden="1" customWidth="1"/>
    <col min="15" max="15" width="8.85546875" style="831" customWidth="1"/>
    <col min="16" max="16" width="15.85546875" style="831" customWidth="1"/>
    <col min="17" max="17" width="10.28515625" style="831" bestFit="1" customWidth="1"/>
    <col min="18" max="18" width="9.5703125" style="831" bestFit="1" customWidth="1"/>
    <col min="19" max="19" width="11.42578125" style="831" bestFit="1" customWidth="1"/>
    <col min="20" max="256" width="9.140625" style="831"/>
    <col min="257" max="257" width="4.42578125" style="831" customWidth="1"/>
    <col min="258" max="258" width="30.85546875" style="831" customWidth="1"/>
    <col min="259" max="259" width="20.140625" style="831" customWidth="1"/>
    <col min="260" max="260" width="12.28515625" style="831" customWidth="1"/>
    <col min="261" max="261" width="12.85546875" style="831" customWidth="1"/>
    <col min="262" max="262" width="10.28515625" style="831" customWidth="1"/>
    <col min="263" max="263" width="0" style="831" hidden="1" customWidth="1"/>
    <col min="264" max="264" width="13.85546875" style="831" customWidth="1"/>
    <col min="265" max="265" width="9" style="831" customWidth="1"/>
    <col min="266" max="266" width="7.85546875" style="831" customWidth="1"/>
    <col min="267" max="267" width="0" style="831" hidden="1" customWidth="1"/>
    <col min="268" max="268" width="17.5703125" style="831" customWidth="1"/>
    <col min="269" max="269" width="10" style="831" customWidth="1"/>
    <col min="270" max="270" width="0" style="831" hidden="1" customWidth="1"/>
    <col min="271" max="271" width="8.85546875" style="831" customWidth="1"/>
    <col min="272" max="272" width="15.85546875" style="831" customWidth="1"/>
    <col min="273" max="273" width="10.28515625" style="831" bestFit="1" customWidth="1"/>
    <col min="274" max="274" width="9.5703125" style="831" bestFit="1" customWidth="1"/>
    <col min="275" max="275" width="11.42578125" style="831" bestFit="1" customWidth="1"/>
    <col min="276" max="512" width="9.140625" style="831"/>
    <col min="513" max="513" width="4.42578125" style="831" customWidth="1"/>
    <col min="514" max="514" width="30.85546875" style="831" customWidth="1"/>
    <col min="515" max="515" width="20.140625" style="831" customWidth="1"/>
    <col min="516" max="516" width="12.28515625" style="831" customWidth="1"/>
    <col min="517" max="517" width="12.85546875" style="831" customWidth="1"/>
    <col min="518" max="518" width="10.28515625" style="831" customWidth="1"/>
    <col min="519" max="519" width="0" style="831" hidden="1" customWidth="1"/>
    <col min="520" max="520" width="13.85546875" style="831" customWidth="1"/>
    <col min="521" max="521" width="9" style="831" customWidth="1"/>
    <col min="522" max="522" width="7.85546875" style="831" customWidth="1"/>
    <col min="523" max="523" width="0" style="831" hidden="1" customWidth="1"/>
    <col min="524" max="524" width="17.5703125" style="831" customWidth="1"/>
    <col min="525" max="525" width="10" style="831" customWidth="1"/>
    <col min="526" max="526" width="0" style="831" hidden="1" customWidth="1"/>
    <col min="527" max="527" width="8.85546875" style="831" customWidth="1"/>
    <col min="528" max="528" width="15.85546875" style="831" customWidth="1"/>
    <col min="529" max="529" width="10.28515625" style="831" bestFit="1" customWidth="1"/>
    <col min="530" max="530" width="9.5703125" style="831" bestFit="1" customWidth="1"/>
    <col min="531" max="531" width="11.42578125" style="831" bestFit="1" customWidth="1"/>
    <col min="532" max="768" width="9.140625" style="831"/>
    <col min="769" max="769" width="4.42578125" style="831" customWidth="1"/>
    <col min="770" max="770" width="30.85546875" style="831" customWidth="1"/>
    <col min="771" max="771" width="20.140625" style="831" customWidth="1"/>
    <col min="772" max="772" width="12.28515625" style="831" customWidth="1"/>
    <col min="773" max="773" width="12.85546875" style="831" customWidth="1"/>
    <col min="774" max="774" width="10.28515625" style="831" customWidth="1"/>
    <col min="775" max="775" width="0" style="831" hidden="1" customWidth="1"/>
    <col min="776" max="776" width="13.85546875" style="831" customWidth="1"/>
    <col min="777" max="777" width="9" style="831" customWidth="1"/>
    <col min="778" max="778" width="7.85546875" style="831" customWidth="1"/>
    <col min="779" max="779" width="0" style="831" hidden="1" customWidth="1"/>
    <col min="780" max="780" width="17.5703125" style="831" customWidth="1"/>
    <col min="781" max="781" width="10" style="831" customWidth="1"/>
    <col min="782" max="782" width="0" style="831" hidden="1" customWidth="1"/>
    <col min="783" max="783" width="8.85546875" style="831" customWidth="1"/>
    <col min="784" max="784" width="15.85546875" style="831" customWidth="1"/>
    <col min="785" max="785" width="10.28515625" style="831" bestFit="1" customWidth="1"/>
    <col min="786" max="786" width="9.5703125" style="831" bestFit="1" customWidth="1"/>
    <col min="787" max="787" width="11.42578125" style="831" bestFit="1" customWidth="1"/>
    <col min="788" max="1024" width="9.140625" style="831"/>
    <col min="1025" max="1025" width="4.42578125" style="831" customWidth="1"/>
    <col min="1026" max="1026" width="30.85546875" style="831" customWidth="1"/>
    <col min="1027" max="1027" width="20.140625" style="831" customWidth="1"/>
    <col min="1028" max="1028" width="12.28515625" style="831" customWidth="1"/>
    <col min="1029" max="1029" width="12.85546875" style="831" customWidth="1"/>
    <col min="1030" max="1030" width="10.28515625" style="831" customWidth="1"/>
    <col min="1031" max="1031" width="0" style="831" hidden="1" customWidth="1"/>
    <col min="1032" max="1032" width="13.85546875" style="831" customWidth="1"/>
    <col min="1033" max="1033" width="9" style="831" customWidth="1"/>
    <col min="1034" max="1034" width="7.85546875" style="831" customWidth="1"/>
    <col min="1035" max="1035" width="0" style="831" hidden="1" customWidth="1"/>
    <col min="1036" max="1036" width="17.5703125" style="831" customWidth="1"/>
    <col min="1037" max="1037" width="10" style="831" customWidth="1"/>
    <col min="1038" max="1038" width="0" style="831" hidden="1" customWidth="1"/>
    <col min="1039" max="1039" width="8.85546875" style="831" customWidth="1"/>
    <col min="1040" max="1040" width="15.85546875" style="831" customWidth="1"/>
    <col min="1041" max="1041" width="10.28515625" style="831" bestFit="1" customWidth="1"/>
    <col min="1042" max="1042" width="9.5703125" style="831" bestFit="1" customWidth="1"/>
    <col min="1043" max="1043" width="11.42578125" style="831" bestFit="1" customWidth="1"/>
    <col min="1044" max="1280" width="9.140625" style="831"/>
    <col min="1281" max="1281" width="4.42578125" style="831" customWidth="1"/>
    <col min="1282" max="1282" width="30.85546875" style="831" customWidth="1"/>
    <col min="1283" max="1283" width="20.140625" style="831" customWidth="1"/>
    <col min="1284" max="1284" width="12.28515625" style="831" customWidth="1"/>
    <col min="1285" max="1285" width="12.85546875" style="831" customWidth="1"/>
    <col min="1286" max="1286" width="10.28515625" style="831" customWidth="1"/>
    <col min="1287" max="1287" width="0" style="831" hidden="1" customWidth="1"/>
    <col min="1288" max="1288" width="13.85546875" style="831" customWidth="1"/>
    <col min="1289" max="1289" width="9" style="831" customWidth="1"/>
    <col min="1290" max="1290" width="7.85546875" style="831" customWidth="1"/>
    <col min="1291" max="1291" width="0" style="831" hidden="1" customWidth="1"/>
    <col min="1292" max="1292" width="17.5703125" style="831" customWidth="1"/>
    <col min="1293" max="1293" width="10" style="831" customWidth="1"/>
    <col min="1294" max="1294" width="0" style="831" hidden="1" customWidth="1"/>
    <col min="1295" max="1295" width="8.85546875" style="831" customWidth="1"/>
    <col min="1296" max="1296" width="15.85546875" style="831" customWidth="1"/>
    <col min="1297" max="1297" width="10.28515625" style="831" bestFit="1" customWidth="1"/>
    <col min="1298" max="1298" width="9.5703125" style="831" bestFit="1" customWidth="1"/>
    <col min="1299" max="1299" width="11.42578125" style="831" bestFit="1" customWidth="1"/>
    <col min="1300" max="1536" width="9.140625" style="831"/>
    <col min="1537" max="1537" width="4.42578125" style="831" customWidth="1"/>
    <col min="1538" max="1538" width="30.85546875" style="831" customWidth="1"/>
    <col min="1539" max="1539" width="20.140625" style="831" customWidth="1"/>
    <col min="1540" max="1540" width="12.28515625" style="831" customWidth="1"/>
    <col min="1541" max="1541" width="12.85546875" style="831" customWidth="1"/>
    <col min="1542" max="1542" width="10.28515625" style="831" customWidth="1"/>
    <col min="1543" max="1543" width="0" style="831" hidden="1" customWidth="1"/>
    <col min="1544" max="1544" width="13.85546875" style="831" customWidth="1"/>
    <col min="1545" max="1545" width="9" style="831" customWidth="1"/>
    <col min="1546" max="1546" width="7.85546875" style="831" customWidth="1"/>
    <col min="1547" max="1547" width="0" style="831" hidden="1" customWidth="1"/>
    <col min="1548" max="1548" width="17.5703125" style="831" customWidth="1"/>
    <col min="1549" max="1549" width="10" style="831" customWidth="1"/>
    <col min="1550" max="1550" width="0" style="831" hidden="1" customWidth="1"/>
    <col min="1551" max="1551" width="8.85546875" style="831" customWidth="1"/>
    <col min="1552" max="1552" width="15.85546875" style="831" customWidth="1"/>
    <col min="1553" max="1553" width="10.28515625" style="831" bestFit="1" customWidth="1"/>
    <col min="1554" max="1554" width="9.5703125" style="831" bestFit="1" customWidth="1"/>
    <col min="1555" max="1555" width="11.42578125" style="831" bestFit="1" customWidth="1"/>
    <col min="1556" max="1792" width="9.140625" style="831"/>
    <col min="1793" max="1793" width="4.42578125" style="831" customWidth="1"/>
    <col min="1794" max="1794" width="30.85546875" style="831" customWidth="1"/>
    <col min="1795" max="1795" width="20.140625" style="831" customWidth="1"/>
    <col min="1796" max="1796" width="12.28515625" style="831" customWidth="1"/>
    <col min="1797" max="1797" width="12.85546875" style="831" customWidth="1"/>
    <col min="1798" max="1798" width="10.28515625" style="831" customWidth="1"/>
    <col min="1799" max="1799" width="0" style="831" hidden="1" customWidth="1"/>
    <col min="1800" max="1800" width="13.85546875" style="831" customWidth="1"/>
    <col min="1801" max="1801" width="9" style="831" customWidth="1"/>
    <col min="1802" max="1802" width="7.85546875" style="831" customWidth="1"/>
    <col min="1803" max="1803" width="0" style="831" hidden="1" customWidth="1"/>
    <col min="1804" max="1804" width="17.5703125" style="831" customWidth="1"/>
    <col min="1805" max="1805" width="10" style="831" customWidth="1"/>
    <col min="1806" max="1806" width="0" style="831" hidden="1" customWidth="1"/>
    <col min="1807" max="1807" width="8.85546875" style="831" customWidth="1"/>
    <col min="1808" max="1808" width="15.85546875" style="831" customWidth="1"/>
    <col min="1809" max="1809" width="10.28515625" style="831" bestFit="1" customWidth="1"/>
    <col min="1810" max="1810" width="9.5703125" style="831" bestFit="1" customWidth="1"/>
    <col min="1811" max="1811" width="11.42578125" style="831" bestFit="1" customWidth="1"/>
    <col min="1812" max="2048" width="9.140625" style="831"/>
    <col min="2049" max="2049" width="4.42578125" style="831" customWidth="1"/>
    <col min="2050" max="2050" width="30.85546875" style="831" customWidth="1"/>
    <col min="2051" max="2051" width="20.140625" style="831" customWidth="1"/>
    <col min="2052" max="2052" width="12.28515625" style="831" customWidth="1"/>
    <col min="2053" max="2053" width="12.85546875" style="831" customWidth="1"/>
    <col min="2054" max="2054" width="10.28515625" style="831" customWidth="1"/>
    <col min="2055" max="2055" width="0" style="831" hidden="1" customWidth="1"/>
    <col min="2056" max="2056" width="13.85546875" style="831" customWidth="1"/>
    <col min="2057" max="2057" width="9" style="831" customWidth="1"/>
    <col min="2058" max="2058" width="7.85546875" style="831" customWidth="1"/>
    <col min="2059" max="2059" width="0" style="831" hidden="1" customWidth="1"/>
    <col min="2060" max="2060" width="17.5703125" style="831" customWidth="1"/>
    <col min="2061" max="2061" width="10" style="831" customWidth="1"/>
    <col min="2062" max="2062" width="0" style="831" hidden="1" customWidth="1"/>
    <col min="2063" max="2063" width="8.85546875" style="831" customWidth="1"/>
    <col min="2064" max="2064" width="15.85546875" style="831" customWidth="1"/>
    <col min="2065" max="2065" width="10.28515625" style="831" bestFit="1" customWidth="1"/>
    <col min="2066" max="2066" width="9.5703125" style="831" bestFit="1" customWidth="1"/>
    <col min="2067" max="2067" width="11.42578125" style="831" bestFit="1" customWidth="1"/>
    <col min="2068" max="2304" width="9.140625" style="831"/>
    <col min="2305" max="2305" width="4.42578125" style="831" customWidth="1"/>
    <col min="2306" max="2306" width="30.85546875" style="831" customWidth="1"/>
    <col min="2307" max="2307" width="20.140625" style="831" customWidth="1"/>
    <col min="2308" max="2308" width="12.28515625" style="831" customWidth="1"/>
    <col min="2309" max="2309" width="12.85546875" style="831" customWidth="1"/>
    <col min="2310" max="2310" width="10.28515625" style="831" customWidth="1"/>
    <col min="2311" max="2311" width="0" style="831" hidden="1" customWidth="1"/>
    <col min="2312" max="2312" width="13.85546875" style="831" customWidth="1"/>
    <col min="2313" max="2313" width="9" style="831" customWidth="1"/>
    <col min="2314" max="2314" width="7.85546875" style="831" customWidth="1"/>
    <col min="2315" max="2315" width="0" style="831" hidden="1" customWidth="1"/>
    <col min="2316" max="2316" width="17.5703125" style="831" customWidth="1"/>
    <col min="2317" max="2317" width="10" style="831" customWidth="1"/>
    <col min="2318" max="2318" width="0" style="831" hidden="1" customWidth="1"/>
    <col min="2319" max="2319" width="8.85546875" style="831" customWidth="1"/>
    <col min="2320" max="2320" width="15.85546875" style="831" customWidth="1"/>
    <col min="2321" max="2321" width="10.28515625" style="831" bestFit="1" customWidth="1"/>
    <col min="2322" max="2322" width="9.5703125" style="831" bestFit="1" customWidth="1"/>
    <col min="2323" max="2323" width="11.42578125" style="831" bestFit="1" customWidth="1"/>
    <col min="2324" max="2560" width="9.140625" style="831"/>
    <col min="2561" max="2561" width="4.42578125" style="831" customWidth="1"/>
    <col min="2562" max="2562" width="30.85546875" style="831" customWidth="1"/>
    <col min="2563" max="2563" width="20.140625" style="831" customWidth="1"/>
    <col min="2564" max="2564" width="12.28515625" style="831" customWidth="1"/>
    <col min="2565" max="2565" width="12.85546875" style="831" customWidth="1"/>
    <col min="2566" max="2566" width="10.28515625" style="831" customWidth="1"/>
    <col min="2567" max="2567" width="0" style="831" hidden="1" customWidth="1"/>
    <col min="2568" max="2568" width="13.85546875" style="831" customWidth="1"/>
    <col min="2569" max="2569" width="9" style="831" customWidth="1"/>
    <col min="2570" max="2570" width="7.85546875" style="831" customWidth="1"/>
    <col min="2571" max="2571" width="0" style="831" hidden="1" customWidth="1"/>
    <col min="2572" max="2572" width="17.5703125" style="831" customWidth="1"/>
    <col min="2573" max="2573" width="10" style="831" customWidth="1"/>
    <col min="2574" max="2574" width="0" style="831" hidden="1" customWidth="1"/>
    <col min="2575" max="2575" width="8.85546875" style="831" customWidth="1"/>
    <col min="2576" max="2576" width="15.85546875" style="831" customWidth="1"/>
    <col min="2577" max="2577" width="10.28515625" style="831" bestFit="1" customWidth="1"/>
    <col min="2578" max="2578" width="9.5703125" style="831" bestFit="1" customWidth="1"/>
    <col min="2579" max="2579" width="11.42578125" style="831" bestFit="1" customWidth="1"/>
    <col min="2580" max="2816" width="9.140625" style="831"/>
    <col min="2817" max="2817" width="4.42578125" style="831" customWidth="1"/>
    <col min="2818" max="2818" width="30.85546875" style="831" customWidth="1"/>
    <col min="2819" max="2819" width="20.140625" style="831" customWidth="1"/>
    <col min="2820" max="2820" width="12.28515625" style="831" customWidth="1"/>
    <col min="2821" max="2821" width="12.85546875" style="831" customWidth="1"/>
    <col min="2822" max="2822" width="10.28515625" style="831" customWidth="1"/>
    <col min="2823" max="2823" width="0" style="831" hidden="1" customWidth="1"/>
    <col min="2824" max="2824" width="13.85546875" style="831" customWidth="1"/>
    <col min="2825" max="2825" width="9" style="831" customWidth="1"/>
    <col min="2826" max="2826" width="7.85546875" style="831" customWidth="1"/>
    <col min="2827" max="2827" width="0" style="831" hidden="1" customWidth="1"/>
    <col min="2828" max="2828" width="17.5703125" style="831" customWidth="1"/>
    <col min="2829" max="2829" width="10" style="831" customWidth="1"/>
    <col min="2830" max="2830" width="0" style="831" hidden="1" customWidth="1"/>
    <col min="2831" max="2831" width="8.85546875" style="831" customWidth="1"/>
    <col min="2832" max="2832" width="15.85546875" style="831" customWidth="1"/>
    <col min="2833" max="2833" width="10.28515625" style="831" bestFit="1" customWidth="1"/>
    <col min="2834" max="2834" width="9.5703125" style="831" bestFit="1" customWidth="1"/>
    <col min="2835" max="2835" width="11.42578125" style="831" bestFit="1" customWidth="1"/>
    <col min="2836" max="3072" width="9.140625" style="831"/>
    <col min="3073" max="3073" width="4.42578125" style="831" customWidth="1"/>
    <col min="3074" max="3074" width="30.85546875" style="831" customWidth="1"/>
    <col min="3075" max="3075" width="20.140625" style="831" customWidth="1"/>
    <col min="3076" max="3076" width="12.28515625" style="831" customWidth="1"/>
    <col min="3077" max="3077" width="12.85546875" style="831" customWidth="1"/>
    <col min="3078" max="3078" width="10.28515625" style="831" customWidth="1"/>
    <col min="3079" max="3079" width="0" style="831" hidden="1" customWidth="1"/>
    <col min="3080" max="3080" width="13.85546875" style="831" customWidth="1"/>
    <col min="3081" max="3081" width="9" style="831" customWidth="1"/>
    <col min="3082" max="3082" width="7.85546875" style="831" customWidth="1"/>
    <col min="3083" max="3083" width="0" style="831" hidden="1" customWidth="1"/>
    <col min="3084" max="3084" width="17.5703125" style="831" customWidth="1"/>
    <col min="3085" max="3085" width="10" style="831" customWidth="1"/>
    <col min="3086" max="3086" width="0" style="831" hidden="1" customWidth="1"/>
    <col min="3087" max="3087" width="8.85546875" style="831" customWidth="1"/>
    <col min="3088" max="3088" width="15.85546875" style="831" customWidth="1"/>
    <col min="3089" max="3089" width="10.28515625" style="831" bestFit="1" customWidth="1"/>
    <col min="3090" max="3090" width="9.5703125" style="831" bestFit="1" customWidth="1"/>
    <col min="3091" max="3091" width="11.42578125" style="831" bestFit="1" customWidth="1"/>
    <col min="3092" max="3328" width="9.140625" style="831"/>
    <col min="3329" max="3329" width="4.42578125" style="831" customWidth="1"/>
    <col min="3330" max="3330" width="30.85546875" style="831" customWidth="1"/>
    <col min="3331" max="3331" width="20.140625" style="831" customWidth="1"/>
    <col min="3332" max="3332" width="12.28515625" style="831" customWidth="1"/>
    <col min="3333" max="3333" width="12.85546875" style="831" customWidth="1"/>
    <col min="3334" max="3334" width="10.28515625" style="831" customWidth="1"/>
    <col min="3335" max="3335" width="0" style="831" hidden="1" customWidth="1"/>
    <col min="3336" max="3336" width="13.85546875" style="831" customWidth="1"/>
    <col min="3337" max="3337" width="9" style="831" customWidth="1"/>
    <col min="3338" max="3338" width="7.85546875" style="831" customWidth="1"/>
    <col min="3339" max="3339" width="0" style="831" hidden="1" customWidth="1"/>
    <col min="3340" max="3340" width="17.5703125" style="831" customWidth="1"/>
    <col min="3341" max="3341" width="10" style="831" customWidth="1"/>
    <col min="3342" max="3342" width="0" style="831" hidden="1" customWidth="1"/>
    <col min="3343" max="3343" width="8.85546875" style="831" customWidth="1"/>
    <col min="3344" max="3344" width="15.85546875" style="831" customWidth="1"/>
    <col min="3345" max="3345" width="10.28515625" style="831" bestFit="1" customWidth="1"/>
    <col min="3346" max="3346" width="9.5703125" style="831" bestFit="1" customWidth="1"/>
    <col min="3347" max="3347" width="11.42578125" style="831" bestFit="1" customWidth="1"/>
    <col min="3348" max="3584" width="9.140625" style="831"/>
    <col min="3585" max="3585" width="4.42578125" style="831" customWidth="1"/>
    <col min="3586" max="3586" width="30.85546875" style="831" customWidth="1"/>
    <col min="3587" max="3587" width="20.140625" style="831" customWidth="1"/>
    <col min="3588" max="3588" width="12.28515625" style="831" customWidth="1"/>
    <col min="3589" max="3589" width="12.85546875" style="831" customWidth="1"/>
    <col min="3590" max="3590" width="10.28515625" style="831" customWidth="1"/>
    <col min="3591" max="3591" width="0" style="831" hidden="1" customWidth="1"/>
    <col min="3592" max="3592" width="13.85546875" style="831" customWidth="1"/>
    <col min="3593" max="3593" width="9" style="831" customWidth="1"/>
    <col min="3594" max="3594" width="7.85546875" style="831" customWidth="1"/>
    <col min="3595" max="3595" width="0" style="831" hidden="1" customWidth="1"/>
    <col min="3596" max="3596" width="17.5703125" style="831" customWidth="1"/>
    <col min="3597" max="3597" width="10" style="831" customWidth="1"/>
    <col min="3598" max="3598" width="0" style="831" hidden="1" customWidth="1"/>
    <col min="3599" max="3599" width="8.85546875" style="831" customWidth="1"/>
    <col min="3600" max="3600" width="15.85546875" style="831" customWidth="1"/>
    <col min="3601" max="3601" width="10.28515625" style="831" bestFit="1" customWidth="1"/>
    <col min="3602" max="3602" width="9.5703125" style="831" bestFit="1" customWidth="1"/>
    <col min="3603" max="3603" width="11.42578125" style="831" bestFit="1" customWidth="1"/>
    <col min="3604" max="3840" width="9.140625" style="831"/>
    <col min="3841" max="3841" width="4.42578125" style="831" customWidth="1"/>
    <col min="3842" max="3842" width="30.85546875" style="831" customWidth="1"/>
    <col min="3843" max="3843" width="20.140625" style="831" customWidth="1"/>
    <col min="3844" max="3844" width="12.28515625" style="831" customWidth="1"/>
    <col min="3845" max="3845" width="12.85546875" style="831" customWidth="1"/>
    <col min="3846" max="3846" width="10.28515625" style="831" customWidth="1"/>
    <col min="3847" max="3847" width="0" style="831" hidden="1" customWidth="1"/>
    <col min="3848" max="3848" width="13.85546875" style="831" customWidth="1"/>
    <col min="3849" max="3849" width="9" style="831" customWidth="1"/>
    <col min="3850" max="3850" width="7.85546875" style="831" customWidth="1"/>
    <col min="3851" max="3851" width="0" style="831" hidden="1" customWidth="1"/>
    <col min="3852" max="3852" width="17.5703125" style="831" customWidth="1"/>
    <col min="3853" max="3853" width="10" style="831" customWidth="1"/>
    <col min="3854" max="3854" width="0" style="831" hidden="1" customWidth="1"/>
    <col min="3855" max="3855" width="8.85546875" style="831" customWidth="1"/>
    <col min="3856" max="3856" width="15.85546875" style="831" customWidth="1"/>
    <col min="3857" max="3857" width="10.28515625" style="831" bestFit="1" customWidth="1"/>
    <col min="3858" max="3858" width="9.5703125" style="831" bestFit="1" customWidth="1"/>
    <col min="3859" max="3859" width="11.42578125" style="831" bestFit="1" customWidth="1"/>
    <col min="3860" max="4096" width="9.140625" style="831"/>
    <col min="4097" max="4097" width="4.42578125" style="831" customWidth="1"/>
    <col min="4098" max="4098" width="30.85546875" style="831" customWidth="1"/>
    <col min="4099" max="4099" width="20.140625" style="831" customWidth="1"/>
    <col min="4100" max="4100" width="12.28515625" style="831" customWidth="1"/>
    <col min="4101" max="4101" width="12.85546875" style="831" customWidth="1"/>
    <col min="4102" max="4102" width="10.28515625" style="831" customWidth="1"/>
    <col min="4103" max="4103" width="0" style="831" hidden="1" customWidth="1"/>
    <col min="4104" max="4104" width="13.85546875" style="831" customWidth="1"/>
    <col min="4105" max="4105" width="9" style="831" customWidth="1"/>
    <col min="4106" max="4106" width="7.85546875" style="831" customWidth="1"/>
    <col min="4107" max="4107" width="0" style="831" hidden="1" customWidth="1"/>
    <col min="4108" max="4108" width="17.5703125" style="831" customWidth="1"/>
    <col min="4109" max="4109" width="10" style="831" customWidth="1"/>
    <col min="4110" max="4110" width="0" style="831" hidden="1" customWidth="1"/>
    <col min="4111" max="4111" width="8.85546875" style="831" customWidth="1"/>
    <col min="4112" max="4112" width="15.85546875" style="831" customWidth="1"/>
    <col min="4113" max="4113" width="10.28515625" style="831" bestFit="1" customWidth="1"/>
    <col min="4114" max="4114" width="9.5703125" style="831" bestFit="1" customWidth="1"/>
    <col min="4115" max="4115" width="11.42578125" style="831" bestFit="1" customWidth="1"/>
    <col min="4116" max="4352" width="9.140625" style="831"/>
    <col min="4353" max="4353" width="4.42578125" style="831" customWidth="1"/>
    <col min="4354" max="4354" width="30.85546875" style="831" customWidth="1"/>
    <col min="4355" max="4355" width="20.140625" style="831" customWidth="1"/>
    <col min="4356" max="4356" width="12.28515625" style="831" customWidth="1"/>
    <col min="4357" max="4357" width="12.85546875" style="831" customWidth="1"/>
    <col min="4358" max="4358" width="10.28515625" style="831" customWidth="1"/>
    <col min="4359" max="4359" width="0" style="831" hidden="1" customWidth="1"/>
    <col min="4360" max="4360" width="13.85546875" style="831" customWidth="1"/>
    <col min="4361" max="4361" width="9" style="831" customWidth="1"/>
    <col min="4362" max="4362" width="7.85546875" style="831" customWidth="1"/>
    <col min="4363" max="4363" width="0" style="831" hidden="1" customWidth="1"/>
    <col min="4364" max="4364" width="17.5703125" style="831" customWidth="1"/>
    <col min="4365" max="4365" width="10" style="831" customWidth="1"/>
    <col min="4366" max="4366" width="0" style="831" hidden="1" customWidth="1"/>
    <col min="4367" max="4367" width="8.85546875" style="831" customWidth="1"/>
    <col min="4368" max="4368" width="15.85546875" style="831" customWidth="1"/>
    <col min="4369" max="4369" width="10.28515625" style="831" bestFit="1" customWidth="1"/>
    <col min="4370" max="4370" width="9.5703125" style="831" bestFit="1" customWidth="1"/>
    <col min="4371" max="4371" width="11.42578125" style="831" bestFit="1" customWidth="1"/>
    <col min="4372" max="4608" width="9.140625" style="831"/>
    <col min="4609" max="4609" width="4.42578125" style="831" customWidth="1"/>
    <col min="4610" max="4610" width="30.85546875" style="831" customWidth="1"/>
    <col min="4611" max="4611" width="20.140625" style="831" customWidth="1"/>
    <col min="4612" max="4612" width="12.28515625" style="831" customWidth="1"/>
    <col min="4613" max="4613" width="12.85546875" style="831" customWidth="1"/>
    <col min="4614" max="4614" width="10.28515625" style="831" customWidth="1"/>
    <col min="4615" max="4615" width="0" style="831" hidden="1" customWidth="1"/>
    <col min="4616" max="4616" width="13.85546875" style="831" customWidth="1"/>
    <col min="4617" max="4617" width="9" style="831" customWidth="1"/>
    <col min="4618" max="4618" width="7.85546875" style="831" customWidth="1"/>
    <col min="4619" max="4619" width="0" style="831" hidden="1" customWidth="1"/>
    <col min="4620" max="4620" width="17.5703125" style="831" customWidth="1"/>
    <col min="4621" max="4621" width="10" style="831" customWidth="1"/>
    <col min="4622" max="4622" width="0" style="831" hidden="1" customWidth="1"/>
    <col min="4623" max="4623" width="8.85546875" style="831" customWidth="1"/>
    <col min="4624" max="4624" width="15.85546875" style="831" customWidth="1"/>
    <col min="4625" max="4625" width="10.28515625" style="831" bestFit="1" customWidth="1"/>
    <col min="4626" max="4626" width="9.5703125" style="831" bestFit="1" customWidth="1"/>
    <col min="4627" max="4627" width="11.42578125" style="831" bestFit="1" customWidth="1"/>
    <col min="4628" max="4864" width="9.140625" style="831"/>
    <col min="4865" max="4865" width="4.42578125" style="831" customWidth="1"/>
    <col min="4866" max="4866" width="30.85546875" style="831" customWidth="1"/>
    <col min="4867" max="4867" width="20.140625" style="831" customWidth="1"/>
    <col min="4868" max="4868" width="12.28515625" style="831" customWidth="1"/>
    <col min="4869" max="4869" width="12.85546875" style="831" customWidth="1"/>
    <col min="4870" max="4870" width="10.28515625" style="831" customWidth="1"/>
    <col min="4871" max="4871" width="0" style="831" hidden="1" customWidth="1"/>
    <col min="4872" max="4872" width="13.85546875" style="831" customWidth="1"/>
    <col min="4873" max="4873" width="9" style="831" customWidth="1"/>
    <col min="4874" max="4874" width="7.85546875" style="831" customWidth="1"/>
    <col min="4875" max="4875" width="0" style="831" hidden="1" customWidth="1"/>
    <col min="4876" max="4876" width="17.5703125" style="831" customWidth="1"/>
    <col min="4877" max="4877" width="10" style="831" customWidth="1"/>
    <col min="4878" max="4878" width="0" style="831" hidden="1" customWidth="1"/>
    <col min="4879" max="4879" width="8.85546875" style="831" customWidth="1"/>
    <col min="4880" max="4880" width="15.85546875" style="831" customWidth="1"/>
    <col min="4881" max="4881" width="10.28515625" style="831" bestFit="1" customWidth="1"/>
    <col min="4882" max="4882" width="9.5703125" style="831" bestFit="1" customWidth="1"/>
    <col min="4883" max="4883" width="11.42578125" style="831" bestFit="1" customWidth="1"/>
    <col min="4884" max="5120" width="9.140625" style="831"/>
    <col min="5121" max="5121" width="4.42578125" style="831" customWidth="1"/>
    <col min="5122" max="5122" width="30.85546875" style="831" customWidth="1"/>
    <col min="5123" max="5123" width="20.140625" style="831" customWidth="1"/>
    <col min="5124" max="5124" width="12.28515625" style="831" customWidth="1"/>
    <col min="5125" max="5125" width="12.85546875" style="831" customWidth="1"/>
    <col min="5126" max="5126" width="10.28515625" style="831" customWidth="1"/>
    <col min="5127" max="5127" width="0" style="831" hidden="1" customWidth="1"/>
    <col min="5128" max="5128" width="13.85546875" style="831" customWidth="1"/>
    <col min="5129" max="5129" width="9" style="831" customWidth="1"/>
    <col min="5130" max="5130" width="7.85546875" style="831" customWidth="1"/>
    <col min="5131" max="5131" width="0" style="831" hidden="1" customWidth="1"/>
    <col min="5132" max="5132" width="17.5703125" style="831" customWidth="1"/>
    <col min="5133" max="5133" width="10" style="831" customWidth="1"/>
    <col min="5134" max="5134" width="0" style="831" hidden="1" customWidth="1"/>
    <col min="5135" max="5135" width="8.85546875" style="831" customWidth="1"/>
    <col min="5136" max="5136" width="15.85546875" style="831" customWidth="1"/>
    <col min="5137" max="5137" width="10.28515625" style="831" bestFit="1" customWidth="1"/>
    <col min="5138" max="5138" width="9.5703125" style="831" bestFit="1" customWidth="1"/>
    <col min="5139" max="5139" width="11.42578125" style="831" bestFit="1" customWidth="1"/>
    <col min="5140" max="5376" width="9.140625" style="831"/>
    <col min="5377" max="5377" width="4.42578125" style="831" customWidth="1"/>
    <col min="5378" max="5378" width="30.85546875" style="831" customWidth="1"/>
    <col min="5379" max="5379" width="20.140625" style="831" customWidth="1"/>
    <col min="5380" max="5380" width="12.28515625" style="831" customWidth="1"/>
    <col min="5381" max="5381" width="12.85546875" style="831" customWidth="1"/>
    <col min="5382" max="5382" width="10.28515625" style="831" customWidth="1"/>
    <col min="5383" max="5383" width="0" style="831" hidden="1" customWidth="1"/>
    <col min="5384" max="5384" width="13.85546875" style="831" customWidth="1"/>
    <col min="5385" max="5385" width="9" style="831" customWidth="1"/>
    <col min="5386" max="5386" width="7.85546875" style="831" customWidth="1"/>
    <col min="5387" max="5387" width="0" style="831" hidden="1" customWidth="1"/>
    <col min="5388" max="5388" width="17.5703125" style="831" customWidth="1"/>
    <col min="5389" max="5389" width="10" style="831" customWidth="1"/>
    <col min="5390" max="5390" width="0" style="831" hidden="1" customWidth="1"/>
    <col min="5391" max="5391" width="8.85546875" style="831" customWidth="1"/>
    <col min="5392" max="5392" width="15.85546875" style="831" customWidth="1"/>
    <col min="5393" max="5393" width="10.28515625" style="831" bestFit="1" customWidth="1"/>
    <col min="5394" max="5394" width="9.5703125" style="831" bestFit="1" customWidth="1"/>
    <col min="5395" max="5395" width="11.42578125" style="831" bestFit="1" customWidth="1"/>
    <col min="5396" max="5632" width="9.140625" style="831"/>
    <col min="5633" max="5633" width="4.42578125" style="831" customWidth="1"/>
    <col min="5634" max="5634" width="30.85546875" style="831" customWidth="1"/>
    <col min="5635" max="5635" width="20.140625" style="831" customWidth="1"/>
    <col min="5636" max="5636" width="12.28515625" style="831" customWidth="1"/>
    <col min="5637" max="5637" width="12.85546875" style="831" customWidth="1"/>
    <col min="5638" max="5638" width="10.28515625" style="831" customWidth="1"/>
    <col min="5639" max="5639" width="0" style="831" hidden="1" customWidth="1"/>
    <col min="5640" max="5640" width="13.85546875" style="831" customWidth="1"/>
    <col min="5641" max="5641" width="9" style="831" customWidth="1"/>
    <col min="5642" max="5642" width="7.85546875" style="831" customWidth="1"/>
    <col min="5643" max="5643" width="0" style="831" hidden="1" customWidth="1"/>
    <col min="5644" max="5644" width="17.5703125" style="831" customWidth="1"/>
    <col min="5645" max="5645" width="10" style="831" customWidth="1"/>
    <col min="5646" max="5646" width="0" style="831" hidden="1" customWidth="1"/>
    <col min="5647" max="5647" width="8.85546875" style="831" customWidth="1"/>
    <col min="5648" max="5648" width="15.85546875" style="831" customWidth="1"/>
    <col min="5649" max="5649" width="10.28515625" style="831" bestFit="1" customWidth="1"/>
    <col min="5650" max="5650" width="9.5703125" style="831" bestFit="1" customWidth="1"/>
    <col min="5651" max="5651" width="11.42578125" style="831" bestFit="1" customWidth="1"/>
    <col min="5652" max="5888" width="9.140625" style="831"/>
    <col min="5889" max="5889" width="4.42578125" style="831" customWidth="1"/>
    <col min="5890" max="5890" width="30.85546875" style="831" customWidth="1"/>
    <col min="5891" max="5891" width="20.140625" style="831" customWidth="1"/>
    <col min="5892" max="5892" width="12.28515625" style="831" customWidth="1"/>
    <col min="5893" max="5893" width="12.85546875" style="831" customWidth="1"/>
    <col min="5894" max="5894" width="10.28515625" style="831" customWidth="1"/>
    <col min="5895" max="5895" width="0" style="831" hidden="1" customWidth="1"/>
    <col min="5896" max="5896" width="13.85546875" style="831" customWidth="1"/>
    <col min="5897" max="5897" width="9" style="831" customWidth="1"/>
    <col min="5898" max="5898" width="7.85546875" style="831" customWidth="1"/>
    <col min="5899" max="5899" width="0" style="831" hidden="1" customWidth="1"/>
    <col min="5900" max="5900" width="17.5703125" style="831" customWidth="1"/>
    <col min="5901" max="5901" width="10" style="831" customWidth="1"/>
    <col min="5902" max="5902" width="0" style="831" hidden="1" customWidth="1"/>
    <col min="5903" max="5903" width="8.85546875" style="831" customWidth="1"/>
    <col min="5904" max="5904" width="15.85546875" style="831" customWidth="1"/>
    <col min="5905" max="5905" width="10.28515625" style="831" bestFit="1" customWidth="1"/>
    <col min="5906" max="5906" width="9.5703125" style="831" bestFit="1" customWidth="1"/>
    <col min="5907" max="5907" width="11.42578125" style="831" bestFit="1" customWidth="1"/>
    <col min="5908" max="6144" width="9.140625" style="831"/>
    <col min="6145" max="6145" width="4.42578125" style="831" customWidth="1"/>
    <col min="6146" max="6146" width="30.85546875" style="831" customWidth="1"/>
    <col min="6147" max="6147" width="20.140625" style="831" customWidth="1"/>
    <col min="6148" max="6148" width="12.28515625" style="831" customWidth="1"/>
    <col min="6149" max="6149" width="12.85546875" style="831" customWidth="1"/>
    <col min="6150" max="6150" width="10.28515625" style="831" customWidth="1"/>
    <col min="6151" max="6151" width="0" style="831" hidden="1" customWidth="1"/>
    <col min="6152" max="6152" width="13.85546875" style="831" customWidth="1"/>
    <col min="6153" max="6153" width="9" style="831" customWidth="1"/>
    <col min="6154" max="6154" width="7.85546875" style="831" customWidth="1"/>
    <col min="6155" max="6155" width="0" style="831" hidden="1" customWidth="1"/>
    <col min="6156" max="6156" width="17.5703125" style="831" customWidth="1"/>
    <col min="6157" max="6157" width="10" style="831" customWidth="1"/>
    <col min="6158" max="6158" width="0" style="831" hidden="1" customWidth="1"/>
    <col min="6159" max="6159" width="8.85546875" style="831" customWidth="1"/>
    <col min="6160" max="6160" width="15.85546875" style="831" customWidth="1"/>
    <col min="6161" max="6161" width="10.28515625" style="831" bestFit="1" customWidth="1"/>
    <col min="6162" max="6162" width="9.5703125" style="831" bestFit="1" customWidth="1"/>
    <col min="6163" max="6163" width="11.42578125" style="831" bestFit="1" customWidth="1"/>
    <col min="6164" max="6400" width="9.140625" style="831"/>
    <col min="6401" max="6401" width="4.42578125" style="831" customWidth="1"/>
    <col min="6402" max="6402" width="30.85546875" style="831" customWidth="1"/>
    <col min="6403" max="6403" width="20.140625" style="831" customWidth="1"/>
    <col min="6404" max="6404" width="12.28515625" style="831" customWidth="1"/>
    <col min="6405" max="6405" width="12.85546875" style="831" customWidth="1"/>
    <col min="6406" max="6406" width="10.28515625" style="831" customWidth="1"/>
    <col min="6407" max="6407" width="0" style="831" hidden="1" customWidth="1"/>
    <col min="6408" max="6408" width="13.85546875" style="831" customWidth="1"/>
    <col min="6409" max="6409" width="9" style="831" customWidth="1"/>
    <col min="6410" max="6410" width="7.85546875" style="831" customWidth="1"/>
    <col min="6411" max="6411" width="0" style="831" hidden="1" customWidth="1"/>
    <col min="6412" max="6412" width="17.5703125" style="831" customWidth="1"/>
    <col min="6413" max="6413" width="10" style="831" customWidth="1"/>
    <col min="6414" max="6414" width="0" style="831" hidden="1" customWidth="1"/>
    <col min="6415" max="6415" width="8.85546875" style="831" customWidth="1"/>
    <col min="6416" max="6416" width="15.85546875" style="831" customWidth="1"/>
    <col min="6417" max="6417" width="10.28515625" style="831" bestFit="1" customWidth="1"/>
    <col min="6418" max="6418" width="9.5703125" style="831" bestFit="1" customWidth="1"/>
    <col min="6419" max="6419" width="11.42578125" style="831" bestFit="1" customWidth="1"/>
    <col min="6420" max="6656" width="9.140625" style="831"/>
    <col min="6657" max="6657" width="4.42578125" style="831" customWidth="1"/>
    <col min="6658" max="6658" width="30.85546875" style="831" customWidth="1"/>
    <col min="6659" max="6659" width="20.140625" style="831" customWidth="1"/>
    <col min="6660" max="6660" width="12.28515625" style="831" customWidth="1"/>
    <col min="6661" max="6661" width="12.85546875" style="831" customWidth="1"/>
    <col min="6662" max="6662" width="10.28515625" style="831" customWidth="1"/>
    <col min="6663" max="6663" width="0" style="831" hidden="1" customWidth="1"/>
    <col min="6664" max="6664" width="13.85546875" style="831" customWidth="1"/>
    <col min="6665" max="6665" width="9" style="831" customWidth="1"/>
    <col min="6666" max="6666" width="7.85546875" style="831" customWidth="1"/>
    <col min="6667" max="6667" width="0" style="831" hidden="1" customWidth="1"/>
    <col min="6668" max="6668" width="17.5703125" style="831" customWidth="1"/>
    <col min="6669" max="6669" width="10" style="831" customWidth="1"/>
    <col min="6670" max="6670" width="0" style="831" hidden="1" customWidth="1"/>
    <col min="6671" max="6671" width="8.85546875" style="831" customWidth="1"/>
    <col min="6672" max="6672" width="15.85546875" style="831" customWidth="1"/>
    <col min="6673" max="6673" width="10.28515625" style="831" bestFit="1" customWidth="1"/>
    <col min="6674" max="6674" width="9.5703125" style="831" bestFit="1" customWidth="1"/>
    <col min="6675" max="6675" width="11.42578125" style="831" bestFit="1" customWidth="1"/>
    <col min="6676" max="6912" width="9.140625" style="831"/>
    <col min="6913" max="6913" width="4.42578125" style="831" customWidth="1"/>
    <col min="6914" max="6914" width="30.85546875" style="831" customWidth="1"/>
    <col min="6915" max="6915" width="20.140625" style="831" customWidth="1"/>
    <col min="6916" max="6916" width="12.28515625" style="831" customWidth="1"/>
    <col min="6917" max="6917" width="12.85546875" style="831" customWidth="1"/>
    <col min="6918" max="6918" width="10.28515625" style="831" customWidth="1"/>
    <col min="6919" max="6919" width="0" style="831" hidden="1" customWidth="1"/>
    <col min="6920" max="6920" width="13.85546875" style="831" customWidth="1"/>
    <col min="6921" max="6921" width="9" style="831" customWidth="1"/>
    <col min="6922" max="6922" width="7.85546875" style="831" customWidth="1"/>
    <col min="6923" max="6923" width="0" style="831" hidden="1" customWidth="1"/>
    <col min="6924" max="6924" width="17.5703125" style="831" customWidth="1"/>
    <col min="6925" max="6925" width="10" style="831" customWidth="1"/>
    <col min="6926" max="6926" width="0" style="831" hidden="1" customWidth="1"/>
    <col min="6927" max="6927" width="8.85546875" style="831" customWidth="1"/>
    <col min="6928" max="6928" width="15.85546875" style="831" customWidth="1"/>
    <col min="6929" max="6929" width="10.28515625" style="831" bestFit="1" customWidth="1"/>
    <col min="6930" max="6930" width="9.5703125" style="831" bestFit="1" customWidth="1"/>
    <col min="6931" max="6931" width="11.42578125" style="831" bestFit="1" customWidth="1"/>
    <col min="6932" max="7168" width="9.140625" style="831"/>
    <col min="7169" max="7169" width="4.42578125" style="831" customWidth="1"/>
    <col min="7170" max="7170" width="30.85546875" style="831" customWidth="1"/>
    <col min="7171" max="7171" width="20.140625" style="831" customWidth="1"/>
    <col min="7172" max="7172" width="12.28515625" style="831" customWidth="1"/>
    <col min="7173" max="7173" width="12.85546875" style="831" customWidth="1"/>
    <col min="7174" max="7174" width="10.28515625" style="831" customWidth="1"/>
    <col min="7175" max="7175" width="0" style="831" hidden="1" customWidth="1"/>
    <col min="7176" max="7176" width="13.85546875" style="831" customWidth="1"/>
    <col min="7177" max="7177" width="9" style="831" customWidth="1"/>
    <col min="7178" max="7178" width="7.85546875" style="831" customWidth="1"/>
    <col min="7179" max="7179" width="0" style="831" hidden="1" customWidth="1"/>
    <col min="7180" max="7180" width="17.5703125" style="831" customWidth="1"/>
    <col min="7181" max="7181" width="10" style="831" customWidth="1"/>
    <col min="7182" max="7182" width="0" style="831" hidden="1" customWidth="1"/>
    <col min="7183" max="7183" width="8.85546875" style="831" customWidth="1"/>
    <col min="7184" max="7184" width="15.85546875" style="831" customWidth="1"/>
    <col min="7185" max="7185" width="10.28515625" style="831" bestFit="1" customWidth="1"/>
    <col min="7186" max="7186" width="9.5703125" style="831" bestFit="1" customWidth="1"/>
    <col min="7187" max="7187" width="11.42578125" style="831" bestFit="1" customWidth="1"/>
    <col min="7188" max="7424" width="9.140625" style="831"/>
    <col min="7425" max="7425" width="4.42578125" style="831" customWidth="1"/>
    <col min="7426" max="7426" width="30.85546875" style="831" customWidth="1"/>
    <col min="7427" max="7427" width="20.140625" style="831" customWidth="1"/>
    <col min="7428" max="7428" width="12.28515625" style="831" customWidth="1"/>
    <col min="7429" max="7429" width="12.85546875" style="831" customWidth="1"/>
    <col min="7430" max="7430" width="10.28515625" style="831" customWidth="1"/>
    <col min="7431" max="7431" width="0" style="831" hidden="1" customWidth="1"/>
    <col min="7432" max="7432" width="13.85546875" style="831" customWidth="1"/>
    <col min="7433" max="7433" width="9" style="831" customWidth="1"/>
    <col min="7434" max="7434" width="7.85546875" style="831" customWidth="1"/>
    <col min="7435" max="7435" width="0" style="831" hidden="1" customWidth="1"/>
    <col min="7436" max="7436" width="17.5703125" style="831" customWidth="1"/>
    <col min="7437" max="7437" width="10" style="831" customWidth="1"/>
    <col min="7438" max="7438" width="0" style="831" hidden="1" customWidth="1"/>
    <col min="7439" max="7439" width="8.85546875" style="831" customWidth="1"/>
    <col min="7440" max="7440" width="15.85546875" style="831" customWidth="1"/>
    <col min="7441" max="7441" width="10.28515625" style="831" bestFit="1" customWidth="1"/>
    <col min="7442" max="7442" width="9.5703125" style="831" bestFit="1" customWidth="1"/>
    <col min="7443" max="7443" width="11.42578125" style="831" bestFit="1" customWidth="1"/>
    <col min="7444" max="7680" width="9.140625" style="831"/>
    <col min="7681" max="7681" width="4.42578125" style="831" customWidth="1"/>
    <col min="7682" max="7682" width="30.85546875" style="831" customWidth="1"/>
    <col min="7683" max="7683" width="20.140625" style="831" customWidth="1"/>
    <col min="7684" max="7684" width="12.28515625" style="831" customWidth="1"/>
    <col min="7685" max="7685" width="12.85546875" style="831" customWidth="1"/>
    <col min="7686" max="7686" width="10.28515625" style="831" customWidth="1"/>
    <col min="7687" max="7687" width="0" style="831" hidden="1" customWidth="1"/>
    <col min="7688" max="7688" width="13.85546875" style="831" customWidth="1"/>
    <col min="7689" max="7689" width="9" style="831" customWidth="1"/>
    <col min="7690" max="7690" width="7.85546875" style="831" customWidth="1"/>
    <col min="7691" max="7691" width="0" style="831" hidden="1" customWidth="1"/>
    <col min="7692" max="7692" width="17.5703125" style="831" customWidth="1"/>
    <col min="7693" max="7693" width="10" style="831" customWidth="1"/>
    <col min="7694" max="7694" width="0" style="831" hidden="1" customWidth="1"/>
    <col min="7695" max="7695" width="8.85546875" style="831" customWidth="1"/>
    <col min="7696" max="7696" width="15.85546875" style="831" customWidth="1"/>
    <col min="7697" max="7697" width="10.28515625" style="831" bestFit="1" customWidth="1"/>
    <col min="7698" max="7698" width="9.5703125" style="831" bestFit="1" customWidth="1"/>
    <col min="7699" max="7699" width="11.42578125" style="831" bestFit="1" customWidth="1"/>
    <col min="7700" max="7936" width="9.140625" style="831"/>
    <col min="7937" max="7937" width="4.42578125" style="831" customWidth="1"/>
    <col min="7938" max="7938" width="30.85546875" style="831" customWidth="1"/>
    <col min="7939" max="7939" width="20.140625" style="831" customWidth="1"/>
    <col min="7940" max="7940" width="12.28515625" style="831" customWidth="1"/>
    <col min="7941" max="7941" width="12.85546875" style="831" customWidth="1"/>
    <col min="7942" max="7942" width="10.28515625" style="831" customWidth="1"/>
    <col min="7943" max="7943" width="0" style="831" hidden="1" customWidth="1"/>
    <col min="7944" max="7944" width="13.85546875" style="831" customWidth="1"/>
    <col min="7945" max="7945" width="9" style="831" customWidth="1"/>
    <col min="7946" max="7946" width="7.85546875" style="831" customWidth="1"/>
    <col min="7947" max="7947" width="0" style="831" hidden="1" customWidth="1"/>
    <col min="7948" max="7948" width="17.5703125" style="831" customWidth="1"/>
    <col min="7949" max="7949" width="10" style="831" customWidth="1"/>
    <col min="7950" max="7950" width="0" style="831" hidden="1" customWidth="1"/>
    <col min="7951" max="7951" width="8.85546875" style="831" customWidth="1"/>
    <col min="7952" max="7952" width="15.85546875" style="831" customWidth="1"/>
    <col min="7953" max="7953" width="10.28515625" style="831" bestFit="1" customWidth="1"/>
    <col min="7954" max="7954" width="9.5703125" style="831" bestFit="1" customWidth="1"/>
    <col min="7955" max="7955" width="11.42578125" style="831" bestFit="1" customWidth="1"/>
    <col min="7956" max="8192" width="9.140625" style="831"/>
    <col min="8193" max="8193" width="4.42578125" style="831" customWidth="1"/>
    <col min="8194" max="8194" width="30.85546875" style="831" customWidth="1"/>
    <col min="8195" max="8195" width="20.140625" style="831" customWidth="1"/>
    <col min="8196" max="8196" width="12.28515625" style="831" customWidth="1"/>
    <col min="8197" max="8197" width="12.85546875" style="831" customWidth="1"/>
    <col min="8198" max="8198" width="10.28515625" style="831" customWidth="1"/>
    <col min="8199" max="8199" width="0" style="831" hidden="1" customWidth="1"/>
    <col min="8200" max="8200" width="13.85546875" style="831" customWidth="1"/>
    <col min="8201" max="8201" width="9" style="831" customWidth="1"/>
    <col min="8202" max="8202" width="7.85546875" style="831" customWidth="1"/>
    <col min="8203" max="8203" width="0" style="831" hidden="1" customWidth="1"/>
    <col min="8204" max="8204" width="17.5703125" style="831" customWidth="1"/>
    <col min="8205" max="8205" width="10" style="831" customWidth="1"/>
    <col min="8206" max="8206" width="0" style="831" hidden="1" customWidth="1"/>
    <col min="8207" max="8207" width="8.85546875" style="831" customWidth="1"/>
    <col min="8208" max="8208" width="15.85546875" style="831" customWidth="1"/>
    <col min="8209" max="8209" width="10.28515625" style="831" bestFit="1" customWidth="1"/>
    <col min="8210" max="8210" width="9.5703125" style="831" bestFit="1" customWidth="1"/>
    <col min="8211" max="8211" width="11.42578125" style="831" bestFit="1" customWidth="1"/>
    <col min="8212" max="8448" width="9.140625" style="831"/>
    <col min="8449" max="8449" width="4.42578125" style="831" customWidth="1"/>
    <col min="8450" max="8450" width="30.85546875" style="831" customWidth="1"/>
    <col min="8451" max="8451" width="20.140625" style="831" customWidth="1"/>
    <col min="8452" max="8452" width="12.28515625" style="831" customWidth="1"/>
    <col min="8453" max="8453" width="12.85546875" style="831" customWidth="1"/>
    <col min="8454" max="8454" width="10.28515625" style="831" customWidth="1"/>
    <col min="8455" max="8455" width="0" style="831" hidden="1" customWidth="1"/>
    <col min="8456" max="8456" width="13.85546875" style="831" customWidth="1"/>
    <col min="8457" max="8457" width="9" style="831" customWidth="1"/>
    <col min="8458" max="8458" width="7.85546875" style="831" customWidth="1"/>
    <col min="8459" max="8459" width="0" style="831" hidden="1" customWidth="1"/>
    <col min="8460" max="8460" width="17.5703125" style="831" customWidth="1"/>
    <col min="8461" max="8461" width="10" style="831" customWidth="1"/>
    <col min="8462" max="8462" width="0" style="831" hidden="1" customWidth="1"/>
    <col min="8463" max="8463" width="8.85546875" style="831" customWidth="1"/>
    <col min="8464" max="8464" width="15.85546875" style="831" customWidth="1"/>
    <col min="8465" max="8465" width="10.28515625" style="831" bestFit="1" customWidth="1"/>
    <col min="8466" max="8466" width="9.5703125" style="831" bestFit="1" customWidth="1"/>
    <col min="8467" max="8467" width="11.42578125" style="831" bestFit="1" customWidth="1"/>
    <col min="8468" max="8704" width="9.140625" style="831"/>
    <col min="8705" max="8705" width="4.42578125" style="831" customWidth="1"/>
    <col min="8706" max="8706" width="30.85546875" style="831" customWidth="1"/>
    <col min="8707" max="8707" width="20.140625" style="831" customWidth="1"/>
    <col min="8708" max="8708" width="12.28515625" style="831" customWidth="1"/>
    <col min="8709" max="8709" width="12.85546875" style="831" customWidth="1"/>
    <col min="8710" max="8710" width="10.28515625" style="831" customWidth="1"/>
    <col min="8711" max="8711" width="0" style="831" hidden="1" customWidth="1"/>
    <col min="8712" max="8712" width="13.85546875" style="831" customWidth="1"/>
    <col min="8713" max="8713" width="9" style="831" customWidth="1"/>
    <col min="8714" max="8714" width="7.85546875" style="831" customWidth="1"/>
    <col min="8715" max="8715" width="0" style="831" hidden="1" customWidth="1"/>
    <col min="8716" max="8716" width="17.5703125" style="831" customWidth="1"/>
    <col min="8717" max="8717" width="10" style="831" customWidth="1"/>
    <col min="8718" max="8718" width="0" style="831" hidden="1" customWidth="1"/>
    <col min="8719" max="8719" width="8.85546875" style="831" customWidth="1"/>
    <col min="8720" max="8720" width="15.85546875" style="831" customWidth="1"/>
    <col min="8721" max="8721" width="10.28515625" style="831" bestFit="1" customWidth="1"/>
    <col min="8722" max="8722" width="9.5703125" style="831" bestFit="1" customWidth="1"/>
    <col min="8723" max="8723" width="11.42578125" style="831" bestFit="1" customWidth="1"/>
    <col min="8724" max="8960" width="9.140625" style="831"/>
    <col min="8961" max="8961" width="4.42578125" style="831" customWidth="1"/>
    <col min="8962" max="8962" width="30.85546875" style="831" customWidth="1"/>
    <col min="8963" max="8963" width="20.140625" style="831" customWidth="1"/>
    <col min="8964" max="8964" width="12.28515625" style="831" customWidth="1"/>
    <col min="8965" max="8965" width="12.85546875" style="831" customWidth="1"/>
    <col min="8966" max="8966" width="10.28515625" style="831" customWidth="1"/>
    <col min="8967" max="8967" width="0" style="831" hidden="1" customWidth="1"/>
    <col min="8968" max="8968" width="13.85546875" style="831" customWidth="1"/>
    <col min="8969" max="8969" width="9" style="831" customWidth="1"/>
    <col min="8970" max="8970" width="7.85546875" style="831" customWidth="1"/>
    <col min="8971" max="8971" width="0" style="831" hidden="1" customWidth="1"/>
    <col min="8972" max="8972" width="17.5703125" style="831" customWidth="1"/>
    <col min="8973" max="8973" width="10" style="831" customWidth="1"/>
    <col min="8974" max="8974" width="0" style="831" hidden="1" customWidth="1"/>
    <col min="8975" max="8975" width="8.85546875" style="831" customWidth="1"/>
    <col min="8976" max="8976" width="15.85546875" style="831" customWidth="1"/>
    <col min="8977" max="8977" width="10.28515625" style="831" bestFit="1" customWidth="1"/>
    <col min="8978" max="8978" width="9.5703125" style="831" bestFit="1" customWidth="1"/>
    <col min="8979" max="8979" width="11.42578125" style="831" bestFit="1" customWidth="1"/>
    <col min="8980" max="9216" width="9.140625" style="831"/>
    <col min="9217" max="9217" width="4.42578125" style="831" customWidth="1"/>
    <col min="9218" max="9218" width="30.85546875" style="831" customWidth="1"/>
    <col min="9219" max="9219" width="20.140625" style="831" customWidth="1"/>
    <col min="9220" max="9220" width="12.28515625" style="831" customWidth="1"/>
    <col min="9221" max="9221" width="12.85546875" style="831" customWidth="1"/>
    <col min="9222" max="9222" width="10.28515625" style="831" customWidth="1"/>
    <col min="9223" max="9223" width="0" style="831" hidden="1" customWidth="1"/>
    <col min="9224" max="9224" width="13.85546875" style="831" customWidth="1"/>
    <col min="9225" max="9225" width="9" style="831" customWidth="1"/>
    <col min="9226" max="9226" width="7.85546875" style="831" customWidth="1"/>
    <col min="9227" max="9227" width="0" style="831" hidden="1" customWidth="1"/>
    <col min="9228" max="9228" width="17.5703125" style="831" customWidth="1"/>
    <col min="9229" max="9229" width="10" style="831" customWidth="1"/>
    <col min="9230" max="9230" width="0" style="831" hidden="1" customWidth="1"/>
    <col min="9231" max="9231" width="8.85546875" style="831" customWidth="1"/>
    <col min="9232" max="9232" width="15.85546875" style="831" customWidth="1"/>
    <col min="9233" max="9233" width="10.28515625" style="831" bestFit="1" customWidth="1"/>
    <col min="9234" max="9234" width="9.5703125" style="831" bestFit="1" customWidth="1"/>
    <col min="9235" max="9235" width="11.42578125" style="831" bestFit="1" customWidth="1"/>
    <col min="9236" max="9472" width="9.140625" style="831"/>
    <col min="9473" max="9473" width="4.42578125" style="831" customWidth="1"/>
    <col min="9474" max="9474" width="30.85546875" style="831" customWidth="1"/>
    <col min="9475" max="9475" width="20.140625" style="831" customWidth="1"/>
    <col min="9476" max="9476" width="12.28515625" style="831" customWidth="1"/>
    <col min="9477" max="9477" width="12.85546875" style="831" customWidth="1"/>
    <col min="9478" max="9478" width="10.28515625" style="831" customWidth="1"/>
    <col min="9479" max="9479" width="0" style="831" hidden="1" customWidth="1"/>
    <col min="9480" max="9480" width="13.85546875" style="831" customWidth="1"/>
    <col min="9481" max="9481" width="9" style="831" customWidth="1"/>
    <col min="9482" max="9482" width="7.85546875" style="831" customWidth="1"/>
    <col min="9483" max="9483" width="0" style="831" hidden="1" customWidth="1"/>
    <col min="9484" max="9484" width="17.5703125" style="831" customWidth="1"/>
    <col min="9485" max="9485" width="10" style="831" customWidth="1"/>
    <col min="9486" max="9486" width="0" style="831" hidden="1" customWidth="1"/>
    <col min="9487" max="9487" width="8.85546875" style="831" customWidth="1"/>
    <col min="9488" max="9488" width="15.85546875" style="831" customWidth="1"/>
    <col min="9489" max="9489" width="10.28515625" style="831" bestFit="1" customWidth="1"/>
    <col min="9490" max="9490" width="9.5703125" style="831" bestFit="1" customWidth="1"/>
    <col min="9491" max="9491" width="11.42578125" style="831" bestFit="1" customWidth="1"/>
    <col min="9492" max="9728" width="9.140625" style="831"/>
    <col min="9729" max="9729" width="4.42578125" style="831" customWidth="1"/>
    <col min="9730" max="9730" width="30.85546875" style="831" customWidth="1"/>
    <col min="9731" max="9731" width="20.140625" style="831" customWidth="1"/>
    <col min="9732" max="9732" width="12.28515625" style="831" customWidth="1"/>
    <col min="9733" max="9733" width="12.85546875" style="831" customWidth="1"/>
    <col min="9734" max="9734" width="10.28515625" style="831" customWidth="1"/>
    <col min="9735" max="9735" width="0" style="831" hidden="1" customWidth="1"/>
    <col min="9736" max="9736" width="13.85546875" style="831" customWidth="1"/>
    <col min="9737" max="9737" width="9" style="831" customWidth="1"/>
    <col min="9738" max="9738" width="7.85546875" style="831" customWidth="1"/>
    <col min="9739" max="9739" width="0" style="831" hidden="1" customWidth="1"/>
    <col min="9740" max="9740" width="17.5703125" style="831" customWidth="1"/>
    <col min="9741" max="9741" width="10" style="831" customWidth="1"/>
    <col min="9742" max="9742" width="0" style="831" hidden="1" customWidth="1"/>
    <col min="9743" max="9743" width="8.85546875" style="831" customWidth="1"/>
    <col min="9744" max="9744" width="15.85546875" style="831" customWidth="1"/>
    <col min="9745" max="9745" width="10.28515625" style="831" bestFit="1" customWidth="1"/>
    <col min="9746" max="9746" width="9.5703125" style="831" bestFit="1" customWidth="1"/>
    <col min="9747" max="9747" width="11.42578125" style="831" bestFit="1" customWidth="1"/>
    <col min="9748" max="9984" width="9.140625" style="831"/>
    <col min="9985" max="9985" width="4.42578125" style="831" customWidth="1"/>
    <col min="9986" max="9986" width="30.85546875" style="831" customWidth="1"/>
    <col min="9987" max="9987" width="20.140625" style="831" customWidth="1"/>
    <col min="9988" max="9988" width="12.28515625" style="831" customWidth="1"/>
    <col min="9989" max="9989" width="12.85546875" style="831" customWidth="1"/>
    <col min="9990" max="9990" width="10.28515625" style="831" customWidth="1"/>
    <col min="9991" max="9991" width="0" style="831" hidden="1" customWidth="1"/>
    <col min="9992" max="9992" width="13.85546875" style="831" customWidth="1"/>
    <col min="9993" max="9993" width="9" style="831" customWidth="1"/>
    <col min="9994" max="9994" width="7.85546875" style="831" customWidth="1"/>
    <col min="9995" max="9995" width="0" style="831" hidden="1" customWidth="1"/>
    <col min="9996" max="9996" width="17.5703125" style="831" customWidth="1"/>
    <col min="9997" max="9997" width="10" style="831" customWidth="1"/>
    <col min="9998" max="9998" width="0" style="831" hidden="1" customWidth="1"/>
    <col min="9999" max="9999" width="8.85546875" style="831" customWidth="1"/>
    <col min="10000" max="10000" width="15.85546875" style="831" customWidth="1"/>
    <col min="10001" max="10001" width="10.28515625" style="831" bestFit="1" customWidth="1"/>
    <col min="10002" max="10002" width="9.5703125" style="831" bestFit="1" customWidth="1"/>
    <col min="10003" max="10003" width="11.42578125" style="831" bestFit="1" customWidth="1"/>
    <col min="10004" max="10240" width="9.140625" style="831"/>
    <col min="10241" max="10241" width="4.42578125" style="831" customWidth="1"/>
    <col min="10242" max="10242" width="30.85546875" style="831" customWidth="1"/>
    <col min="10243" max="10243" width="20.140625" style="831" customWidth="1"/>
    <col min="10244" max="10244" width="12.28515625" style="831" customWidth="1"/>
    <col min="10245" max="10245" width="12.85546875" style="831" customWidth="1"/>
    <col min="10246" max="10246" width="10.28515625" style="831" customWidth="1"/>
    <col min="10247" max="10247" width="0" style="831" hidden="1" customWidth="1"/>
    <col min="10248" max="10248" width="13.85546875" style="831" customWidth="1"/>
    <col min="10249" max="10249" width="9" style="831" customWidth="1"/>
    <col min="10250" max="10250" width="7.85546875" style="831" customWidth="1"/>
    <col min="10251" max="10251" width="0" style="831" hidden="1" customWidth="1"/>
    <col min="10252" max="10252" width="17.5703125" style="831" customWidth="1"/>
    <col min="10253" max="10253" width="10" style="831" customWidth="1"/>
    <col min="10254" max="10254" width="0" style="831" hidden="1" customWidth="1"/>
    <col min="10255" max="10255" width="8.85546875" style="831" customWidth="1"/>
    <col min="10256" max="10256" width="15.85546875" style="831" customWidth="1"/>
    <col min="10257" max="10257" width="10.28515625" style="831" bestFit="1" customWidth="1"/>
    <col min="10258" max="10258" width="9.5703125" style="831" bestFit="1" customWidth="1"/>
    <col min="10259" max="10259" width="11.42578125" style="831" bestFit="1" customWidth="1"/>
    <col min="10260" max="10496" width="9.140625" style="831"/>
    <col min="10497" max="10497" width="4.42578125" style="831" customWidth="1"/>
    <col min="10498" max="10498" width="30.85546875" style="831" customWidth="1"/>
    <col min="10499" max="10499" width="20.140625" style="831" customWidth="1"/>
    <col min="10500" max="10500" width="12.28515625" style="831" customWidth="1"/>
    <col min="10501" max="10501" width="12.85546875" style="831" customWidth="1"/>
    <col min="10502" max="10502" width="10.28515625" style="831" customWidth="1"/>
    <col min="10503" max="10503" width="0" style="831" hidden="1" customWidth="1"/>
    <col min="10504" max="10504" width="13.85546875" style="831" customWidth="1"/>
    <col min="10505" max="10505" width="9" style="831" customWidth="1"/>
    <col min="10506" max="10506" width="7.85546875" style="831" customWidth="1"/>
    <col min="10507" max="10507" width="0" style="831" hidden="1" customWidth="1"/>
    <col min="10508" max="10508" width="17.5703125" style="831" customWidth="1"/>
    <col min="10509" max="10509" width="10" style="831" customWidth="1"/>
    <col min="10510" max="10510" width="0" style="831" hidden="1" customWidth="1"/>
    <col min="10511" max="10511" width="8.85546875" style="831" customWidth="1"/>
    <col min="10512" max="10512" width="15.85546875" style="831" customWidth="1"/>
    <col min="10513" max="10513" width="10.28515625" style="831" bestFit="1" customWidth="1"/>
    <col min="10514" max="10514" width="9.5703125" style="831" bestFit="1" customWidth="1"/>
    <col min="10515" max="10515" width="11.42578125" style="831" bestFit="1" customWidth="1"/>
    <col min="10516" max="10752" width="9.140625" style="831"/>
    <col min="10753" max="10753" width="4.42578125" style="831" customWidth="1"/>
    <col min="10754" max="10754" width="30.85546875" style="831" customWidth="1"/>
    <col min="10755" max="10755" width="20.140625" style="831" customWidth="1"/>
    <col min="10756" max="10756" width="12.28515625" style="831" customWidth="1"/>
    <col min="10757" max="10757" width="12.85546875" style="831" customWidth="1"/>
    <col min="10758" max="10758" width="10.28515625" style="831" customWidth="1"/>
    <col min="10759" max="10759" width="0" style="831" hidden="1" customWidth="1"/>
    <col min="10760" max="10760" width="13.85546875" style="831" customWidth="1"/>
    <col min="10761" max="10761" width="9" style="831" customWidth="1"/>
    <col min="10762" max="10762" width="7.85546875" style="831" customWidth="1"/>
    <col min="10763" max="10763" width="0" style="831" hidden="1" customWidth="1"/>
    <col min="10764" max="10764" width="17.5703125" style="831" customWidth="1"/>
    <col min="10765" max="10765" width="10" style="831" customWidth="1"/>
    <col min="10766" max="10766" width="0" style="831" hidden="1" customWidth="1"/>
    <col min="10767" max="10767" width="8.85546875" style="831" customWidth="1"/>
    <col min="10768" max="10768" width="15.85546875" style="831" customWidth="1"/>
    <col min="10769" max="10769" width="10.28515625" style="831" bestFit="1" customWidth="1"/>
    <col min="10770" max="10770" width="9.5703125" style="831" bestFit="1" customWidth="1"/>
    <col min="10771" max="10771" width="11.42578125" style="831" bestFit="1" customWidth="1"/>
    <col min="10772" max="11008" width="9.140625" style="831"/>
    <col min="11009" max="11009" width="4.42578125" style="831" customWidth="1"/>
    <col min="11010" max="11010" width="30.85546875" style="831" customWidth="1"/>
    <col min="11011" max="11011" width="20.140625" style="831" customWidth="1"/>
    <col min="11012" max="11012" width="12.28515625" style="831" customWidth="1"/>
    <col min="11013" max="11013" width="12.85546875" style="831" customWidth="1"/>
    <col min="11014" max="11014" width="10.28515625" style="831" customWidth="1"/>
    <col min="11015" max="11015" width="0" style="831" hidden="1" customWidth="1"/>
    <col min="11016" max="11016" width="13.85546875" style="831" customWidth="1"/>
    <col min="11017" max="11017" width="9" style="831" customWidth="1"/>
    <col min="11018" max="11018" width="7.85546875" style="831" customWidth="1"/>
    <col min="11019" max="11019" width="0" style="831" hidden="1" customWidth="1"/>
    <col min="11020" max="11020" width="17.5703125" style="831" customWidth="1"/>
    <col min="11021" max="11021" width="10" style="831" customWidth="1"/>
    <col min="11022" max="11022" width="0" style="831" hidden="1" customWidth="1"/>
    <col min="11023" max="11023" width="8.85546875" style="831" customWidth="1"/>
    <col min="11024" max="11024" width="15.85546875" style="831" customWidth="1"/>
    <col min="11025" max="11025" width="10.28515625" style="831" bestFit="1" customWidth="1"/>
    <col min="11026" max="11026" width="9.5703125" style="831" bestFit="1" customWidth="1"/>
    <col min="11027" max="11027" width="11.42578125" style="831" bestFit="1" customWidth="1"/>
    <col min="11028" max="11264" width="9.140625" style="831"/>
    <col min="11265" max="11265" width="4.42578125" style="831" customWidth="1"/>
    <col min="11266" max="11266" width="30.85546875" style="831" customWidth="1"/>
    <col min="11267" max="11267" width="20.140625" style="831" customWidth="1"/>
    <col min="11268" max="11268" width="12.28515625" style="831" customWidth="1"/>
    <col min="11269" max="11269" width="12.85546875" style="831" customWidth="1"/>
    <col min="11270" max="11270" width="10.28515625" style="831" customWidth="1"/>
    <col min="11271" max="11271" width="0" style="831" hidden="1" customWidth="1"/>
    <col min="11272" max="11272" width="13.85546875" style="831" customWidth="1"/>
    <col min="11273" max="11273" width="9" style="831" customWidth="1"/>
    <col min="11274" max="11274" width="7.85546875" style="831" customWidth="1"/>
    <col min="11275" max="11275" width="0" style="831" hidden="1" customWidth="1"/>
    <col min="11276" max="11276" width="17.5703125" style="831" customWidth="1"/>
    <col min="11277" max="11277" width="10" style="831" customWidth="1"/>
    <col min="11278" max="11278" width="0" style="831" hidden="1" customWidth="1"/>
    <col min="11279" max="11279" width="8.85546875" style="831" customWidth="1"/>
    <col min="11280" max="11280" width="15.85546875" style="831" customWidth="1"/>
    <col min="11281" max="11281" width="10.28515625" style="831" bestFit="1" customWidth="1"/>
    <col min="11282" max="11282" width="9.5703125" style="831" bestFit="1" customWidth="1"/>
    <col min="11283" max="11283" width="11.42578125" style="831" bestFit="1" customWidth="1"/>
    <col min="11284" max="11520" width="9.140625" style="831"/>
    <col min="11521" max="11521" width="4.42578125" style="831" customWidth="1"/>
    <col min="11522" max="11522" width="30.85546875" style="831" customWidth="1"/>
    <col min="11523" max="11523" width="20.140625" style="831" customWidth="1"/>
    <col min="11524" max="11524" width="12.28515625" style="831" customWidth="1"/>
    <col min="11525" max="11525" width="12.85546875" style="831" customWidth="1"/>
    <col min="11526" max="11526" width="10.28515625" style="831" customWidth="1"/>
    <col min="11527" max="11527" width="0" style="831" hidden="1" customWidth="1"/>
    <col min="11528" max="11528" width="13.85546875" style="831" customWidth="1"/>
    <col min="11529" max="11529" width="9" style="831" customWidth="1"/>
    <col min="11530" max="11530" width="7.85546875" style="831" customWidth="1"/>
    <col min="11531" max="11531" width="0" style="831" hidden="1" customWidth="1"/>
    <col min="11532" max="11532" width="17.5703125" style="831" customWidth="1"/>
    <col min="11533" max="11533" width="10" style="831" customWidth="1"/>
    <col min="11534" max="11534" width="0" style="831" hidden="1" customWidth="1"/>
    <col min="11535" max="11535" width="8.85546875" style="831" customWidth="1"/>
    <col min="11536" max="11536" width="15.85546875" style="831" customWidth="1"/>
    <col min="11537" max="11537" width="10.28515625" style="831" bestFit="1" customWidth="1"/>
    <col min="11538" max="11538" width="9.5703125" style="831" bestFit="1" customWidth="1"/>
    <col min="11539" max="11539" width="11.42578125" style="831" bestFit="1" customWidth="1"/>
    <col min="11540" max="11776" width="9.140625" style="831"/>
    <col min="11777" max="11777" width="4.42578125" style="831" customWidth="1"/>
    <col min="11778" max="11778" width="30.85546875" style="831" customWidth="1"/>
    <col min="11779" max="11779" width="20.140625" style="831" customWidth="1"/>
    <col min="11780" max="11780" width="12.28515625" style="831" customWidth="1"/>
    <col min="11781" max="11781" width="12.85546875" style="831" customWidth="1"/>
    <col min="11782" max="11782" width="10.28515625" style="831" customWidth="1"/>
    <col min="11783" max="11783" width="0" style="831" hidden="1" customWidth="1"/>
    <col min="11784" max="11784" width="13.85546875" style="831" customWidth="1"/>
    <col min="11785" max="11785" width="9" style="831" customWidth="1"/>
    <col min="11786" max="11786" width="7.85546875" style="831" customWidth="1"/>
    <col min="11787" max="11787" width="0" style="831" hidden="1" customWidth="1"/>
    <col min="11788" max="11788" width="17.5703125" style="831" customWidth="1"/>
    <col min="11789" max="11789" width="10" style="831" customWidth="1"/>
    <col min="11790" max="11790" width="0" style="831" hidden="1" customWidth="1"/>
    <col min="11791" max="11791" width="8.85546875" style="831" customWidth="1"/>
    <col min="11792" max="11792" width="15.85546875" style="831" customWidth="1"/>
    <col min="11793" max="11793" width="10.28515625" style="831" bestFit="1" customWidth="1"/>
    <col min="11794" max="11794" width="9.5703125" style="831" bestFit="1" customWidth="1"/>
    <col min="11795" max="11795" width="11.42578125" style="831" bestFit="1" customWidth="1"/>
    <col min="11796" max="12032" width="9.140625" style="831"/>
    <col min="12033" max="12033" width="4.42578125" style="831" customWidth="1"/>
    <col min="12034" max="12034" width="30.85546875" style="831" customWidth="1"/>
    <col min="12035" max="12035" width="20.140625" style="831" customWidth="1"/>
    <col min="12036" max="12036" width="12.28515625" style="831" customWidth="1"/>
    <col min="12037" max="12037" width="12.85546875" style="831" customWidth="1"/>
    <col min="12038" max="12038" width="10.28515625" style="831" customWidth="1"/>
    <col min="12039" max="12039" width="0" style="831" hidden="1" customWidth="1"/>
    <col min="12040" max="12040" width="13.85546875" style="831" customWidth="1"/>
    <col min="12041" max="12041" width="9" style="831" customWidth="1"/>
    <col min="12042" max="12042" width="7.85546875" style="831" customWidth="1"/>
    <col min="12043" max="12043" width="0" style="831" hidden="1" customWidth="1"/>
    <col min="12044" max="12044" width="17.5703125" style="831" customWidth="1"/>
    <col min="12045" max="12045" width="10" style="831" customWidth="1"/>
    <col min="12046" max="12046" width="0" style="831" hidden="1" customWidth="1"/>
    <col min="12047" max="12047" width="8.85546875" style="831" customWidth="1"/>
    <col min="12048" max="12048" width="15.85546875" style="831" customWidth="1"/>
    <col min="12049" max="12049" width="10.28515625" style="831" bestFit="1" customWidth="1"/>
    <col min="12050" max="12050" width="9.5703125" style="831" bestFit="1" customWidth="1"/>
    <col min="12051" max="12051" width="11.42578125" style="831" bestFit="1" customWidth="1"/>
    <col min="12052" max="12288" width="9.140625" style="831"/>
    <col min="12289" max="12289" width="4.42578125" style="831" customWidth="1"/>
    <col min="12290" max="12290" width="30.85546875" style="831" customWidth="1"/>
    <col min="12291" max="12291" width="20.140625" style="831" customWidth="1"/>
    <col min="12292" max="12292" width="12.28515625" style="831" customWidth="1"/>
    <col min="12293" max="12293" width="12.85546875" style="831" customWidth="1"/>
    <col min="12294" max="12294" width="10.28515625" style="831" customWidth="1"/>
    <col min="12295" max="12295" width="0" style="831" hidden="1" customWidth="1"/>
    <col min="12296" max="12296" width="13.85546875" style="831" customWidth="1"/>
    <col min="12297" max="12297" width="9" style="831" customWidth="1"/>
    <col min="12298" max="12298" width="7.85546875" style="831" customWidth="1"/>
    <col min="12299" max="12299" width="0" style="831" hidden="1" customWidth="1"/>
    <col min="12300" max="12300" width="17.5703125" style="831" customWidth="1"/>
    <col min="12301" max="12301" width="10" style="831" customWidth="1"/>
    <col min="12302" max="12302" width="0" style="831" hidden="1" customWidth="1"/>
    <col min="12303" max="12303" width="8.85546875" style="831" customWidth="1"/>
    <col min="12304" max="12304" width="15.85546875" style="831" customWidth="1"/>
    <col min="12305" max="12305" width="10.28515625" style="831" bestFit="1" customWidth="1"/>
    <col min="12306" max="12306" width="9.5703125" style="831" bestFit="1" customWidth="1"/>
    <col min="12307" max="12307" width="11.42578125" style="831" bestFit="1" customWidth="1"/>
    <col min="12308" max="12544" width="9.140625" style="831"/>
    <col min="12545" max="12545" width="4.42578125" style="831" customWidth="1"/>
    <col min="12546" max="12546" width="30.85546875" style="831" customWidth="1"/>
    <col min="12547" max="12547" width="20.140625" style="831" customWidth="1"/>
    <col min="12548" max="12548" width="12.28515625" style="831" customWidth="1"/>
    <col min="12549" max="12549" width="12.85546875" style="831" customWidth="1"/>
    <col min="12550" max="12550" width="10.28515625" style="831" customWidth="1"/>
    <col min="12551" max="12551" width="0" style="831" hidden="1" customWidth="1"/>
    <col min="12552" max="12552" width="13.85546875" style="831" customWidth="1"/>
    <col min="12553" max="12553" width="9" style="831" customWidth="1"/>
    <col min="12554" max="12554" width="7.85546875" style="831" customWidth="1"/>
    <col min="12555" max="12555" width="0" style="831" hidden="1" customWidth="1"/>
    <col min="12556" max="12556" width="17.5703125" style="831" customWidth="1"/>
    <col min="12557" max="12557" width="10" style="831" customWidth="1"/>
    <col min="12558" max="12558" width="0" style="831" hidden="1" customWidth="1"/>
    <col min="12559" max="12559" width="8.85546875" style="831" customWidth="1"/>
    <col min="12560" max="12560" width="15.85546875" style="831" customWidth="1"/>
    <col min="12561" max="12561" width="10.28515625" style="831" bestFit="1" customWidth="1"/>
    <col min="12562" max="12562" width="9.5703125" style="831" bestFit="1" customWidth="1"/>
    <col min="12563" max="12563" width="11.42578125" style="831" bestFit="1" customWidth="1"/>
    <col min="12564" max="12800" width="9.140625" style="831"/>
    <col min="12801" max="12801" width="4.42578125" style="831" customWidth="1"/>
    <col min="12802" max="12802" width="30.85546875" style="831" customWidth="1"/>
    <col min="12803" max="12803" width="20.140625" style="831" customWidth="1"/>
    <col min="12804" max="12804" width="12.28515625" style="831" customWidth="1"/>
    <col min="12805" max="12805" width="12.85546875" style="831" customWidth="1"/>
    <col min="12806" max="12806" width="10.28515625" style="831" customWidth="1"/>
    <col min="12807" max="12807" width="0" style="831" hidden="1" customWidth="1"/>
    <col min="12808" max="12808" width="13.85546875" style="831" customWidth="1"/>
    <col min="12809" max="12809" width="9" style="831" customWidth="1"/>
    <col min="12810" max="12810" width="7.85546875" style="831" customWidth="1"/>
    <col min="12811" max="12811" width="0" style="831" hidden="1" customWidth="1"/>
    <col min="12812" max="12812" width="17.5703125" style="831" customWidth="1"/>
    <col min="12813" max="12813" width="10" style="831" customWidth="1"/>
    <col min="12814" max="12814" width="0" style="831" hidden="1" customWidth="1"/>
    <col min="12815" max="12815" width="8.85546875" style="831" customWidth="1"/>
    <col min="12816" max="12816" width="15.85546875" style="831" customWidth="1"/>
    <col min="12817" max="12817" width="10.28515625" style="831" bestFit="1" customWidth="1"/>
    <col min="12818" max="12818" width="9.5703125" style="831" bestFit="1" customWidth="1"/>
    <col min="12819" max="12819" width="11.42578125" style="831" bestFit="1" customWidth="1"/>
    <col min="12820" max="13056" width="9.140625" style="831"/>
    <col min="13057" max="13057" width="4.42578125" style="831" customWidth="1"/>
    <col min="13058" max="13058" width="30.85546875" style="831" customWidth="1"/>
    <col min="13059" max="13059" width="20.140625" style="831" customWidth="1"/>
    <col min="13060" max="13060" width="12.28515625" style="831" customWidth="1"/>
    <col min="13061" max="13061" width="12.85546875" style="831" customWidth="1"/>
    <col min="13062" max="13062" width="10.28515625" style="831" customWidth="1"/>
    <col min="13063" max="13063" width="0" style="831" hidden="1" customWidth="1"/>
    <col min="13064" max="13064" width="13.85546875" style="831" customWidth="1"/>
    <col min="13065" max="13065" width="9" style="831" customWidth="1"/>
    <col min="13066" max="13066" width="7.85546875" style="831" customWidth="1"/>
    <col min="13067" max="13067" width="0" style="831" hidden="1" customWidth="1"/>
    <col min="13068" max="13068" width="17.5703125" style="831" customWidth="1"/>
    <col min="13069" max="13069" width="10" style="831" customWidth="1"/>
    <col min="13070" max="13070" width="0" style="831" hidden="1" customWidth="1"/>
    <col min="13071" max="13071" width="8.85546875" style="831" customWidth="1"/>
    <col min="13072" max="13072" width="15.85546875" style="831" customWidth="1"/>
    <col min="13073" max="13073" width="10.28515625" style="831" bestFit="1" customWidth="1"/>
    <col min="13074" max="13074" width="9.5703125" style="831" bestFit="1" customWidth="1"/>
    <col min="13075" max="13075" width="11.42578125" style="831" bestFit="1" customWidth="1"/>
    <col min="13076" max="13312" width="9.140625" style="831"/>
    <col min="13313" max="13313" width="4.42578125" style="831" customWidth="1"/>
    <col min="13314" max="13314" width="30.85546875" style="831" customWidth="1"/>
    <col min="13315" max="13315" width="20.140625" style="831" customWidth="1"/>
    <col min="13316" max="13316" width="12.28515625" style="831" customWidth="1"/>
    <col min="13317" max="13317" width="12.85546875" style="831" customWidth="1"/>
    <col min="13318" max="13318" width="10.28515625" style="831" customWidth="1"/>
    <col min="13319" max="13319" width="0" style="831" hidden="1" customWidth="1"/>
    <col min="13320" max="13320" width="13.85546875" style="831" customWidth="1"/>
    <col min="13321" max="13321" width="9" style="831" customWidth="1"/>
    <col min="13322" max="13322" width="7.85546875" style="831" customWidth="1"/>
    <col min="13323" max="13323" width="0" style="831" hidden="1" customWidth="1"/>
    <col min="13324" max="13324" width="17.5703125" style="831" customWidth="1"/>
    <col min="13325" max="13325" width="10" style="831" customWidth="1"/>
    <col min="13326" max="13326" width="0" style="831" hidden="1" customWidth="1"/>
    <col min="13327" max="13327" width="8.85546875" style="831" customWidth="1"/>
    <col min="13328" max="13328" width="15.85546875" style="831" customWidth="1"/>
    <col min="13329" max="13329" width="10.28515625" style="831" bestFit="1" customWidth="1"/>
    <col min="13330" max="13330" width="9.5703125" style="831" bestFit="1" customWidth="1"/>
    <col min="13331" max="13331" width="11.42578125" style="831" bestFit="1" customWidth="1"/>
    <col min="13332" max="13568" width="9.140625" style="831"/>
    <col min="13569" max="13569" width="4.42578125" style="831" customWidth="1"/>
    <col min="13570" max="13570" width="30.85546875" style="831" customWidth="1"/>
    <col min="13571" max="13571" width="20.140625" style="831" customWidth="1"/>
    <col min="13572" max="13572" width="12.28515625" style="831" customWidth="1"/>
    <col min="13573" max="13573" width="12.85546875" style="831" customWidth="1"/>
    <col min="13574" max="13574" width="10.28515625" style="831" customWidth="1"/>
    <col min="13575" max="13575" width="0" style="831" hidden="1" customWidth="1"/>
    <col min="13576" max="13576" width="13.85546875" style="831" customWidth="1"/>
    <col min="13577" max="13577" width="9" style="831" customWidth="1"/>
    <col min="13578" max="13578" width="7.85546875" style="831" customWidth="1"/>
    <col min="13579" max="13579" width="0" style="831" hidden="1" customWidth="1"/>
    <col min="13580" max="13580" width="17.5703125" style="831" customWidth="1"/>
    <col min="13581" max="13581" width="10" style="831" customWidth="1"/>
    <col min="13582" max="13582" width="0" style="831" hidden="1" customWidth="1"/>
    <col min="13583" max="13583" width="8.85546875" style="831" customWidth="1"/>
    <col min="13584" max="13584" width="15.85546875" style="831" customWidth="1"/>
    <col min="13585" max="13585" width="10.28515625" style="831" bestFit="1" customWidth="1"/>
    <col min="13586" max="13586" width="9.5703125" style="831" bestFit="1" customWidth="1"/>
    <col min="13587" max="13587" width="11.42578125" style="831" bestFit="1" customWidth="1"/>
    <col min="13588" max="13824" width="9.140625" style="831"/>
    <col min="13825" max="13825" width="4.42578125" style="831" customWidth="1"/>
    <col min="13826" max="13826" width="30.85546875" style="831" customWidth="1"/>
    <col min="13827" max="13827" width="20.140625" style="831" customWidth="1"/>
    <col min="13828" max="13828" width="12.28515625" style="831" customWidth="1"/>
    <col min="13829" max="13829" width="12.85546875" style="831" customWidth="1"/>
    <col min="13830" max="13830" width="10.28515625" style="831" customWidth="1"/>
    <col min="13831" max="13831" width="0" style="831" hidden="1" customWidth="1"/>
    <col min="13832" max="13832" width="13.85546875" style="831" customWidth="1"/>
    <col min="13833" max="13833" width="9" style="831" customWidth="1"/>
    <col min="13834" max="13834" width="7.85546875" style="831" customWidth="1"/>
    <col min="13835" max="13835" width="0" style="831" hidden="1" customWidth="1"/>
    <col min="13836" max="13836" width="17.5703125" style="831" customWidth="1"/>
    <col min="13837" max="13837" width="10" style="831" customWidth="1"/>
    <col min="13838" max="13838" width="0" style="831" hidden="1" customWidth="1"/>
    <col min="13839" max="13839" width="8.85546875" style="831" customWidth="1"/>
    <col min="13840" max="13840" width="15.85546875" style="831" customWidth="1"/>
    <col min="13841" max="13841" width="10.28515625" style="831" bestFit="1" customWidth="1"/>
    <col min="13842" max="13842" width="9.5703125" style="831" bestFit="1" customWidth="1"/>
    <col min="13843" max="13843" width="11.42578125" style="831" bestFit="1" customWidth="1"/>
    <col min="13844" max="14080" width="9.140625" style="831"/>
    <col min="14081" max="14081" width="4.42578125" style="831" customWidth="1"/>
    <col min="14082" max="14082" width="30.85546875" style="831" customWidth="1"/>
    <col min="14083" max="14083" width="20.140625" style="831" customWidth="1"/>
    <col min="14084" max="14084" width="12.28515625" style="831" customWidth="1"/>
    <col min="14085" max="14085" width="12.85546875" style="831" customWidth="1"/>
    <col min="14086" max="14086" width="10.28515625" style="831" customWidth="1"/>
    <col min="14087" max="14087" width="0" style="831" hidden="1" customWidth="1"/>
    <col min="14088" max="14088" width="13.85546875" style="831" customWidth="1"/>
    <col min="14089" max="14089" width="9" style="831" customWidth="1"/>
    <col min="14090" max="14090" width="7.85546875" style="831" customWidth="1"/>
    <col min="14091" max="14091" width="0" style="831" hidden="1" customWidth="1"/>
    <col min="14092" max="14092" width="17.5703125" style="831" customWidth="1"/>
    <col min="14093" max="14093" width="10" style="831" customWidth="1"/>
    <col min="14094" max="14094" width="0" style="831" hidden="1" customWidth="1"/>
    <col min="14095" max="14095" width="8.85546875" style="831" customWidth="1"/>
    <col min="14096" max="14096" width="15.85546875" style="831" customWidth="1"/>
    <col min="14097" max="14097" width="10.28515625" style="831" bestFit="1" customWidth="1"/>
    <col min="14098" max="14098" width="9.5703125" style="831" bestFit="1" customWidth="1"/>
    <col min="14099" max="14099" width="11.42578125" style="831" bestFit="1" customWidth="1"/>
    <col min="14100" max="14336" width="9.140625" style="831"/>
    <col min="14337" max="14337" width="4.42578125" style="831" customWidth="1"/>
    <col min="14338" max="14338" width="30.85546875" style="831" customWidth="1"/>
    <col min="14339" max="14339" width="20.140625" style="831" customWidth="1"/>
    <col min="14340" max="14340" width="12.28515625" style="831" customWidth="1"/>
    <col min="14341" max="14341" width="12.85546875" style="831" customWidth="1"/>
    <col min="14342" max="14342" width="10.28515625" style="831" customWidth="1"/>
    <col min="14343" max="14343" width="0" style="831" hidden="1" customWidth="1"/>
    <col min="14344" max="14344" width="13.85546875" style="831" customWidth="1"/>
    <col min="14345" max="14345" width="9" style="831" customWidth="1"/>
    <col min="14346" max="14346" width="7.85546875" style="831" customWidth="1"/>
    <col min="14347" max="14347" width="0" style="831" hidden="1" customWidth="1"/>
    <col min="14348" max="14348" width="17.5703125" style="831" customWidth="1"/>
    <col min="14349" max="14349" width="10" style="831" customWidth="1"/>
    <col min="14350" max="14350" width="0" style="831" hidden="1" customWidth="1"/>
    <col min="14351" max="14351" width="8.85546875" style="831" customWidth="1"/>
    <col min="14352" max="14352" width="15.85546875" style="831" customWidth="1"/>
    <col min="14353" max="14353" width="10.28515625" style="831" bestFit="1" customWidth="1"/>
    <col min="14354" max="14354" width="9.5703125" style="831" bestFit="1" customWidth="1"/>
    <col min="14355" max="14355" width="11.42578125" style="831" bestFit="1" customWidth="1"/>
    <col min="14356" max="14592" width="9.140625" style="831"/>
    <col min="14593" max="14593" width="4.42578125" style="831" customWidth="1"/>
    <col min="14594" max="14594" width="30.85546875" style="831" customWidth="1"/>
    <col min="14595" max="14595" width="20.140625" style="831" customWidth="1"/>
    <col min="14596" max="14596" width="12.28515625" style="831" customWidth="1"/>
    <col min="14597" max="14597" width="12.85546875" style="831" customWidth="1"/>
    <col min="14598" max="14598" width="10.28515625" style="831" customWidth="1"/>
    <col min="14599" max="14599" width="0" style="831" hidden="1" customWidth="1"/>
    <col min="14600" max="14600" width="13.85546875" style="831" customWidth="1"/>
    <col min="14601" max="14601" width="9" style="831" customWidth="1"/>
    <col min="14602" max="14602" width="7.85546875" style="831" customWidth="1"/>
    <col min="14603" max="14603" width="0" style="831" hidden="1" customWidth="1"/>
    <col min="14604" max="14604" width="17.5703125" style="831" customWidth="1"/>
    <col min="14605" max="14605" width="10" style="831" customWidth="1"/>
    <col min="14606" max="14606" width="0" style="831" hidden="1" customWidth="1"/>
    <col min="14607" max="14607" width="8.85546875" style="831" customWidth="1"/>
    <col min="14608" max="14608" width="15.85546875" style="831" customWidth="1"/>
    <col min="14609" max="14609" width="10.28515625" style="831" bestFit="1" customWidth="1"/>
    <col min="14610" max="14610" width="9.5703125" style="831" bestFit="1" customWidth="1"/>
    <col min="14611" max="14611" width="11.42578125" style="831" bestFit="1" customWidth="1"/>
    <col min="14612" max="14848" width="9.140625" style="831"/>
    <col min="14849" max="14849" width="4.42578125" style="831" customWidth="1"/>
    <col min="14850" max="14850" width="30.85546875" style="831" customWidth="1"/>
    <col min="14851" max="14851" width="20.140625" style="831" customWidth="1"/>
    <col min="14852" max="14852" width="12.28515625" style="831" customWidth="1"/>
    <col min="14853" max="14853" width="12.85546875" style="831" customWidth="1"/>
    <col min="14854" max="14854" width="10.28515625" style="831" customWidth="1"/>
    <col min="14855" max="14855" width="0" style="831" hidden="1" customWidth="1"/>
    <col min="14856" max="14856" width="13.85546875" style="831" customWidth="1"/>
    <col min="14857" max="14857" width="9" style="831" customWidth="1"/>
    <col min="14858" max="14858" width="7.85546875" style="831" customWidth="1"/>
    <col min="14859" max="14859" width="0" style="831" hidden="1" customWidth="1"/>
    <col min="14860" max="14860" width="17.5703125" style="831" customWidth="1"/>
    <col min="14861" max="14861" width="10" style="831" customWidth="1"/>
    <col min="14862" max="14862" width="0" style="831" hidden="1" customWidth="1"/>
    <col min="14863" max="14863" width="8.85546875" style="831" customWidth="1"/>
    <col min="14864" max="14864" width="15.85546875" style="831" customWidth="1"/>
    <col min="14865" max="14865" width="10.28515625" style="831" bestFit="1" customWidth="1"/>
    <col min="14866" max="14866" width="9.5703125" style="831" bestFit="1" customWidth="1"/>
    <col min="14867" max="14867" width="11.42578125" style="831" bestFit="1" customWidth="1"/>
    <col min="14868" max="15104" width="9.140625" style="831"/>
    <col min="15105" max="15105" width="4.42578125" style="831" customWidth="1"/>
    <col min="15106" max="15106" width="30.85546875" style="831" customWidth="1"/>
    <col min="15107" max="15107" width="20.140625" style="831" customWidth="1"/>
    <col min="15108" max="15108" width="12.28515625" style="831" customWidth="1"/>
    <col min="15109" max="15109" width="12.85546875" style="831" customWidth="1"/>
    <col min="15110" max="15110" width="10.28515625" style="831" customWidth="1"/>
    <col min="15111" max="15111" width="0" style="831" hidden="1" customWidth="1"/>
    <col min="15112" max="15112" width="13.85546875" style="831" customWidth="1"/>
    <col min="15113" max="15113" width="9" style="831" customWidth="1"/>
    <col min="15114" max="15114" width="7.85546875" style="831" customWidth="1"/>
    <col min="15115" max="15115" width="0" style="831" hidden="1" customWidth="1"/>
    <col min="15116" max="15116" width="17.5703125" style="831" customWidth="1"/>
    <col min="15117" max="15117" width="10" style="831" customWidth="1"/>
    <col min="15118" max="15118" width="0" style="831" hidden="1" customWidth="1"/>
    <col min="15119" max="15119" width="8.85546875" style="831" customWidth="1"/>
    <col min="15120" max="15120" width="15.85546875" style="831" customWidth="1"/>
    <col min="15121" max="15121" width="10.28515625" style="831" bestFit="1" customWidth="1"/>
    <col min="15122" max="15122" width="9.5703125" style="831" bestFit="1" customWidth="1"/>
    <col min="15123" max="15123" width="11.42578125" style="831" bestFit="1" customWidth="1"/>
    <col min="15124" max="15360" width="9.140625" style="831"/>
    <col min="15361" max="15361" width="4.42578125" style="831" customWidth="1"/>
    <col min="15362" max="15362" width="30.85546875" style="831" customWidth="1"/>
    <col min="15363" max="15363" width="20.140625" style="831" customWidth="1"/>
    <col min="15364" max="15364" width="12.28515625" style="831" customWidth="1"/>
    <col min="15365" max="15365" width="12.85546875" style="831" customWidth="1"/>
    <col min="15366" max="15366" width="10.28515625" style="831" customWidth="1"/>
    <col min="15367" max="15367" width="0" style="831" hidden="1" customWidth="1"/>
    <col min="15368" max="15368" width="13.85546875" style="831" customWidth="1"/>
    <col min="15369" max="15369" width="9" style="831" customWidth="1"/>
    <col min="15370" max="15370" width="7.85546875" style="831" customWidth="1"/>
    <col min="15371" max="15371" width="0" style="831" hidden="1" customWidth="1"/>
    <col min="15372" max="15372" width="17.5703125" style="831" customWidth="1"/>
    <col min="15373" max="15373" width="10" style="831" customWidth="1"/>
    <col min="15374" max="15374" width="0" style="831" hidden="1" customWidth="1"/>
    <col min="15375" max="15375" width="8.85546875" style="831" customWidth="1"/>
    <col min="15376" max="15376" width="15.85546875" style="831" customWidth="1"/>
    <col min="15377" max="15377" width="10.28515625" style="831" bestFit="1" customWidth="1"/>
    <col min="15378" max="15378" width="9.5703125" style="831" bestFit="1" customWidth="1"/>
    <col min="15379" max="15379" width="11.42578125" style="831" bestFit="1" customWidth="1"/>
    <col min="15380" max="15616" width="9.140625" style="831"/>
    <col min="15617" max="15617" width="4.42578125" style="831" customWidth="1"/>
    <col min="15618" max="15618" width="30.85546875" style="831" customWidth="1"/>
    <col min="15619" max="15619" width="20.140625" style="831" customWidth="1"/>
    <col min="15620" max="15620" width="12.28515625" style="831" customWidth="1"/>
    <col min="15621" max="15621" width="12.85546875" style="831" customWidth="1"/>
    <col min="15622" max="15622" width="10.28515625" style="831" customWidth="1"/>
    <col min="15623" max="15623" width="0" style="831" hidden="1" customWidth="1"/>
    <col min="15624" max="15624" width="13.85546875" style="831" customWidth="1"/>
    <col min="15625" max="15625" width="9" style="831" customWidth="1"/>
    <col min="15626" max="15626" width="7.85546875" style="831" customWidth="1"/>
    <col min="15627" max="15627" width="0" style="831" hidden="1" customWidth="1"/>
    <col min="15628" max="15628" width="17.5703125" style="831" customWidth="1"/>
    <col min="15629" max="15629" width="10" style="831" customWidth="1"/>
    <col min="15630" max="15630" width="0" style="831" hidden="1" customWidth="1"/>
    <col min="15631" max="15631" width="8.85546875" style="831" customWidth="1"/>
    <col min="15632" max="15632" width="15.85546875" style="831" customWidth="1"/>
    <col min="15633" max="15633" width="10.28515625" style="831" bestFit="1" customWidth="1"/>
    <col min="15634" max="15634" width="9.5703125" style="831" bestFit="1" customWidth="1"/>
    <col min="15635" max="15635" width="11.42578125" style="831" bestFit="1" customWidth="1"/>
    <col min="15636" max="15872" width="9.140625" style="831"/>
    <col min="15873" max="15873" width="4.42578125" style="831" customWidth="1"/>
    <col min="15874" max="15874" width="30.85546875" style="831" customWidth="1"/>
    <col min="15875" max="15875" width="20.140625" style="831" customWidth="1"/>
    <col min="15876" max="15876" width="12.28515625" style="831" customWidth="1"/>
    <col min="15877" max="15877" width="12.85546875" style="831" customWidth="1"/>
    <col min="15878" max="15878" width="10.28515625" style="831" customWidth="1"/>
    <col min="15879" max="15879" width="0" style="831" hidden="1" customWidth="1"/>
    <col min="15880" max="15880" width="13.85546875" style="831" customWidth="1"/>
    <col min="15881" max="15881" width="9" style="831" customWidth="1"/>
    <col min="15882" max="15882" width="7.85546875" style="831" customWidth="1"/>
    <col min="15883" max="15883" width="0" style="831" hidden="1" customWidth="1"/>
    <col min="15884" max="15884" width="17.5703125" style="831" customWidth="1"/>
    <col min="15885" max="15885" width="10" style="831" customWidth="1"/>
    <col min="15886" max="15886" width="0" style="831" hidden="1" customWidth="1"/>
    <col min="15887" max="15887" width="8.85546875" style="831" customWidth="1"/>
    <col min="15888" max="15888" width="15.85546875" style="831" customWidth="1"/>
    <col min="15889" max="15889" width="10.28515625" style="831" bestFit="1" customWidth="1"/>
    <col min="15890" max="15890" width="9.5703125" style="831" bestFit="1" customWidth="1"/>
    <col min="15891" max="15891" width="11.42578125" style="831" bestFit="1" customWidth="1"/>
    <col min="15892" max="16128" width="9.140625" style="831"/>
    <col min="16129" max="16129" width="4.42578125" style="831" customWidth="1"/>
    <col min="16130" max="16130" width="30.85546875" style="831" customWidth="1"/>
    <col min="16131" max="16131" width="20.140625" style="831" customWidth="1"/>
    <col min="16132" max="16132" width="12.28515625" style="831" customWidth="1"/>
    <col min="16133" max="16133" width="12.85546875" style="831" customWidth="1"/>
    <col min="16134" max="16134" width="10.28515625" style="831" customWidth="1"/>
    <col min="16135" max="16135" width="0" style="831" hidden="1" customWidth="1"/>
    <col min="16136" max="16136" width="13.85546875" style="831" customWidth="1"/>
    <col min="16137" max="16137" width="9" style="831" customWidth="1"/>
    <col min="16138" max="16138" width="7.85546875" style="831" customWidth="1"/>
    <col min="16139" max="16139" width="0" style="831" hidden="1" customWidth="1"/>
    <col min="16140" max="16140" width="17.5703125" style="831" customWidth="1"/>
    <col min="16141" max="16141" width="10" style="831" customWidth="1"/>
    <col min="16142" max="16142" width="0" style="831" hidden="1" customWidth="1"/>
    <col min="16143" max="16143" width="8.85546875" style="831" customWidth="1"/>
    <col min="16144" max="16144" width="15.85546875" style="831" customWidth="1"/>
    <col min="16145" max="16145" width="10.28515625" style="831" bestFit="1" customWidth="1"/>
    <col min="16146" max="16146" width="9.5703125" style="831" bestFit="1" customWidth="1"/>
    <col min="16147" max="16147" width="11.42578125" style="831" bestFit="1" customWidth="1"/>
    <col min="16148" max="16384" width="9.140625" style="831"/>
  </cols>
  <sheetData>
    <row r="1" spans="1:23">
      <c r="A1" s="1967" t="s">
        <v>1</v>
      </c>
      <c r="B1" s="1967"/>
      <c r="C1" s="1967"/>
      <c r="D1" s="1967"/>
      <c r="E1" s="1967"/>
      <c r="F1" s="1967"/>
      <c r="G1" s="1967"/>
      <c r="H1" s="1967"/>
      <c r="I1" s="1967"/>
      <c r="J1" s="1967"/>
      <c r="K1" s="1967"/>
      <c r="L1" s="1967"/>
      <c r="M1" s="1967"/>
      <c r="N1" s="1967"/>
      <c r="O1" s="1967"/>
      <c r="P1" s="1967"/>
    </row>
    <row r="2" spans="1:23">
      <c r="A2" s="1967" t="s">
        <v>2</v>
      </c>
      <c r="B2" s="1967"/>
      <c r="C2" s="1967"/>
      <c r="D2" s="1967"/>
      <c r="E2" s="1967"/>
      <c r="F2" s="1967"/>
      <c r="G2" s="1967"/>
      <c r="H2" s="1967"/>
      <c r="I2" s="1967"/>
      <c r="J2" s="1967"/>
      <c r="K2" s="1967"/>
      <c r="L2" s="1967"/>
      <c r="M2" s="1967"/>
      <c r="N2" s="1967"/>
      <c r="O2" s="1967"/>
      <c r="P2" s="1967"/>
    </row>
    <row r="3" spans="1:23" ht="15.75" thickBot="1">
      <c r="A3" s="1968" t="s">
        <v>1928</v>
      </c>
      <c r="B3" s="1968"/>
      <c r="C3" s="1968"/>
      <c r="D3" s="1968"/>
      <c r="E3" s="1968"/>
      <c r="F3" s="1968"/>
      <c r="G3" s="1968"/>
      <c r="H3" s="1968"/>
      <c r="I3" s="1968"/>
      <c r="J3" s="1968"/>
      <c r="K3" s="1968"/>
      <c r="L3" s="1968"/>
      <c r="M3" s="1968"/>
      <c r="N3" s="1968"/>
      <c r="O3" s="1968"/>
      <c r="P3" s="1968"/>
      <c r="S3" s="831">
        <v>38</v>
      </c>
    </row>
    <row r="4" spans="1:23" s="832" customFormat="1" ht="15.75" thickBot="1">
      <c r="A4" s="1977" t="s">
        <v>3</v>
      </c>
      <c r="B4" s="1978"/>
      <c r="C4" s="824"/>
      <c r="D4" s="195"/>
      <c r="E4" s="824"/>
      <c r="F4" s="824"/>
      <c r="G4" s="196" t="s">
        <v>4</v>
      </c>
      <c r="H4" s="197"/>
      <c r="I4" s="824"/>
      <c r="J4" s="824"/>
      <c r="K4" s="824"/>
      <c r="L4" s="824"/>
      <c r="M4" s="291"/>
      <c r="N4" s="824"/>
      <c r="O4" s="885"/>
      <c r="P4" s="291" t="s">
        <v>534</v>
      </c>
      <c r="Q4" s="828"/>
      <c r="S4" s="831" t="s">
        <v>535</v>
      </c>
      <c r="T4" s="831">
        <v>15</v>
      </c>
    </row>
    <row r="5" spans="1:23" s="832" customFormat="1" ht="13.5" thickBot="1">
      <c r="A5" s="828"/>
      <c r="B5" s="824"/>
      <c r="C5" s="824" t="s">
        <v>6</v>
      </c>
      <c r="D5" s="195"/>
      <c r="E5" s="824"/>
      <c r="F5" s="824"/>
      <c r="G5" s="196"/>
      <c r="H5" s="197"/>
      <c r="I5" s="824"/>
      <c r="J5" s="824"/>
      <c r="K5" s="824"/>
      <c r="L5" s="824"/>
      <c r="M5" s="291"/>
      <c r="N5" s="824"/>
      <c r="O5" s="824"/>
      <c r="P5" s="291"/>
      <c r="Q5" s="828"/>
      <c r="S5" s="832" t="s">
        <v>536</v>
      </c>
      <c r="T5" s="832">
        <v>16</v>
      </c>
    </row>
    <row r="6" spans="1:23" s="832" customFormat="1" ht="13.5" thickBot="1">
      <c r="A6" s="828"/>
      <c r="B6" s="824"/>
      <c r="C6" s="824"/>
      <c r="D6" s="195"/>
      <c r="E6" s="824"/>
      <c r="F6" s="824"/>
      <c r="G6" s="292"/>
      <c r="H6" s="197"/>
      <c r="I6" s="824"/>
      <c r="J6" s="824"/>
      <c r="K6" s="824"/>
      <c r="L6" s="824"/>
      <c r="M6" s="291"/>
      <c r="N6" s="824"/>
      <c r="O6" s="887"/>
      <c r="P6" s="832" t="s">
        <v>537</v>
      </c>
      <c r="Q6" s="828"/>
      <c r="T6" s="832">
        <f>SUM(T4:T5)</f>
        <v>31</v>
      </c>
    </row>
    <row r="7" spans="1:23" s="832" customFormat="1" ht="12.75">
      <c r="A7" s="833"/>
      <c r="B7" s="834"/>
      <c r="C7" s="200"/>
      <c r="D7" s="1979" t="s">
        <v>11</v>
      </c>
      <c r="E7" s="1980"/>
      <c r="F7" s="1981"/>
      <c r="G7" s="1973" t="s">
        <v>12</v>
      </c>
      <c r="H7" s="1982"/>
      <c r="I7" s="1979" t="s">
        <v>538</v>
      </c>
      <c r="J7" s="1980"/>
      <c r="K7" s="1980"/>
      <c r="L7" s="1981"/>
      <c r="M7" s="1979" t="s">
        <v>539</v>
      </c>
      <c r="N7" s="1982"/>
      <c r="O7" s="1982"/>
      <c r="P7" s="1981"/>
      <c r="Q7" s="832" t="s">
        <v>540</v>
      </c>
      <c r="R7" s="832">
        <v>35</v>
      </c>
      <c r="S7" s="832">
        <v>35</v>
      </c>
      <c r="U7" s="832" t="s">
        <v>541</v>
      </c>
      <c r="W7" s="832">
        <v>20</v>
      </c>
    </row>
    <row r="8" spans="1:23" s="832" customFormat="1" ht="12.75">
      <c r="A8" s="828"/>
      <c r="B8" s="291"/>
      <c r="C8" s="201"/>
      <c r="D8" s="202"/>
      <c r="E8" s="200"/>
      <c r="F8" s="200"/>
      <c r="G8" s="1971" t="s">
        <v>16</v>
      </c>
      <c r="H8" s="1972"/>
      <c r="I8" s="1973" t="s">
        <v>542</v>
      </c>
      <c r="J8" s="1974"/>
      <c r="K8" s="834"/>
      <c r="L8" s="200"/>
      <c r="M8" s="833" t="s">
        <v>19</v>
      </c>
      <c r="N8" s="833"/>
      <c r="O8" s="834" t="s">
        <v>154</v>
      </c>
      <c r="P8" s="834"/>
      <c r="Q8" s="832">
        <v>3</v>
      </c>
      <c r="R8" s="832">
        <v>2</v>
      </c>
      <c r="S8" s="832">
        <f>R8*Q8</f>
        <v>6</v>
      </c>
      <c r="U8" s="832">
        <v>7</v>
      </c>
      <c r="V8" s="832">
        <v>1.5</v>
      </c>
      <c r="W8" s="832">
        <f>V8*U8</f>
        <v>10.5</v>
      </c>
    </row>
    <row r="9" spans="1:23" s="832" customFormat="1" ht="12.75">
      <c r="A9" s="828"/>
      <c r="B9" s="291"/>
      <c r="C9" s="201"/>
      <c r="D9" s="202"/>
      <c r="E9" s="201"/>
      <c r="F9" s="201"/>
      <c r="G9" s="1971" t="s">
        <v>24</v>
      </c>
      <c r="H9" s="1972"/>
      <c r="I9" s="200"/>
      <c r="J9" s="200"/>
      <c r="K9" s="200"/>
      <c r="L9" s="200"/>
      <c r="M9" s="828" t="s">
        <v>26</v>
      </c>
      <c r="N9" s="828"/>
      <c r="O9" s="291" t="s">
        <v>27</v>
      </c>
      <c r="P9" s="291"/>
      <c r="S9" s="832">
        <f>SUM(S7:S8)</f>
        <v>41</v>
      </c>
      <c r="W9" s="832">
        <f>SUM(W7:W8)</f>
        <v>30.5</v>
      </c>
    </row>
    <row r="10" spans="1:23" s="832" customFormat="1" ht="12.75">
      <c r="A10" s="828"/>
      <c r="B10" s="291" t="s">
        <v>543</v>
      </c>
      <c r="C10" s="201" t="s">
        <v>333</v>
      </c>
      <c r="D10" s="202" t="s">
        <v>21</v>
      </c>
      <c r="E10" s="201" t="s">
        <v>22</v>
      </c>
      <c r="F10" s="201" t="s">
        <v>23</v>
      </c>
      <c r="G10" s="1971" t="s">
        <v>544</v>
      </c>
      <c r="H10" s="1972"/>
      <c r="I10" s="201" t="s">
        <v>29</v>
      </c>
      <c r="J10" s="201" t="s">
        <v>30</v>
      </c>
      <c r="K10" s="201"/>
      <c r="L10" s="201" t="s">
        <v>18</v>
      </c>
      <c r="M10" s="828" t="s">
        <v>31</v>
      </c>
      <c r="N10" s="828"/>
      <c r="O10" s="291" t="s">
        <v>31</v>
      </c>
      <c r="P10" s="291" t="s">
        <v>18</v>
      </c>
    </row>
    <row r="11" spans="1:23" s="203" customFormat="1" ht="12.75">
      <c r="A11" s="829"/>
      <c r="B11" s="293" t="s">
        <v>34</v>
      </c>
      <c r="C11" s="294" t="s">
        <v>35</v>
      </c>
      <c r="D11" s="295" t="s">
        <v>36</v>
      </c>
      <c r="E11" s="294" t="s">
        <v>37</v>
      </c>
      <c r="F11" s="294" t="s">
        <v>38</v>
      </c>
      <c r="G11" s="1969" t="s">
        <v>39</v>
      </c>
      <c r="H11" s="1970"/>
      <c r="I11" s="294" t="s">
        <v>40</v>
      </c>
      <c r="J11" s="294" t="s">
        <v>41</v>
      </c>
      <c r="K11" s="294"/>
      <c r="L11" s="294" t="s">
        <v>42</v>
      </c>
      <c r="M11" s="829" t="s">
        <v>43</v>
      </c>
      <c r="N11" s="829"/>
      <c r="O11" s="293" t="s">
        <v>44</v>
      </c>
      <c r="P11" s="293" t="s">
        <v>45</v>
      </c>
    </row>
    <row r="12" spans="1:23" ht="24.95" customHeight="1">
      <c r="A12" s="204">
        <v>1</v>
      </c>
      <c r="B12" s="205" t="s">
        <v>562</v>
      </c>
      <c r="C12" s="204" t="s">
        <v>550</v>
      </c>
      <c r="D12" s="206">
        <v>20391</v>
      </c>
      <c r="E12" s="207">
        <v>28453</v>
      </c>
      <c r="F12" s="206">
        <v>44133</v>
      </c>
      <c r="G12" s="890"/>
      <c r="H12" s="889">
        <v>27503</v>
      </c>
      <c r="I12" s="204"/>
      <c r="J12" s="826"/>
      <c r="K12" s="826">
        <f t="shared" ref="K12:K27" si="0">SUM(I12:J12)</f>
        <v>0</v>
      </c>
      <c r="L12" s="208"/>
      <c r="M12" s="209">
        <v>41</v>
      </c>
      <c r="N12" s="825"/>
      <c r="O12" s="826">
        <v>59</v>
      </c>
      <c r="P12" s="208">
        <f t="shared" ref="P12:P27" si="1">SUM(H12*O12)</f>
        <v>1622677</v>
      </c>
    </row>
    <row r="13" spans="1:23" ht="24.95" customHeight="1">
      <c r="A13" s="204">
        <v>2</v>
      </c>
      <c r="B13" s="299" t="s">
        <v>95</v>
      </c>
      <c r="C13" s="204" t="s">
        <v>549</v>
      </c>
      <c r="D13" s="206">
        <v>20406</v>
      </c>
      <c r="E13" s="207">
        <v>32325</v>
      </c>
      <c r="F13" s="206">
        <v>44148</v>
      </c>
      <c r="G13" s="890"/>
      <c r="H13" s="889">
        <v>25003</v>
      </c>
      <c r="I13" s="204"/>
      <c r="J13" s="826"/>
      <c r="K13" s="826">
        <f t="shared" si="0"/>
        <v>0</v>
      </c>
      <c r="L13" s="208"/>
      <c r="M13" s="209">
        <v>30</v>
      </c>
      <c r="N13" s="825"/>
      <c r="O13" s="826">
        <v>35</v>
      </c>
      <c r="P13" s="208">
        <f t="shared" si="1"/>
        <v>875105</v>
      </c>
    </row>
    <row r="14" spans="1:23" ht="24.95" customHeight="1">
      <c r="A14" s="204">
        <v>3</v>
      </c>
      <c r="B14" s="205" t="s">
        <v>564</v>
      </c>
      <c r="C14" s="204" t="s">
        <v>549</v>
      </c>
      <c r="D14" s="206">
        <v>20127</v>
      </c>
      <c r="E14" s="207">
        <v>29902</v>
      </c>
      <c r="F14" s="206">
        <v>43868</v>
      </c>
      <c r="G14" s="890"/>
      <c r="H14" s="889">
        <v>25003</v>
      </c>
      <c r="I14" s="204"/>
      <c r="J14" s="826"/>
      <c r="K14" s="826">
        <f t="shared" si="0"/>
        <v>0</v>
      </c>
      <c r="L14" s="208"/>
      <c r="M14" s="209">
        <v>37</v>
      </c>
      <c r="N14" s="825"/>
      <c r="O14" s="826">
        <v>49</v>
      </c>
      <c r="P14" s="208">
        <f t="shared" si="1"/>
        <v>1225147</v>
      </c>
    </row>
    <row r="15" spans="1:23" ht="24.95" customHeight="1">
      <c r="A15" s="204">
        <v>4</v>
      </c>
      <c r="B15" s="765" t="s">
        <v>642</v>
      </c>
      <c r="C15" s="210" t="s">
        <v>549</v>
      </c>
      <c r="D15" s="206">
        <v>20340</v>
      </c>
      <c r="E15" s="207">
        <v>29412</v>
      </c>
      <c r="F15" s="206">
        <v>44082</v>
      </c>
      <c r="G15" s="890"/>
      <c r="H15" s="889">
        <v>23227</v>
      </c>
      <c r="I15" s="204"/>
      <c r="J15" s="826"/>
      <c r="K15" s="826">
        <f t="shared" si="0"/>
        <v>0</v>
      </c>
      <c r="L15" s="208"/>
      <c r="M15" s="209">
        <v>37</v>
      </c>
      <c r="N15" s="825"/>
      <c r="O15" s="826">
        <v>49</v>
      </c>
      <c r="P15" s="208">
        <f t="shared" si="1"/>
        <v>1138123</v>
      </c>
    </row>
    <row r="16" spans="1:23" ht="24.95" customHeight="1">
      <c r="A16" s="204">
        <v>5</v>
      </c>
      <c r="B16" s="205" t="s">
        <v>557</v>
      </c>
      <c r="C16" s="204" t="s">
        <v>546</v>
      </c>
      <c r="D16" s="206">
        <v>20437</v>
      </c>
      <c r="E16" s="207">
        <v>31670</v>
      </c>
      <c r="F16" s="206">
        <v>44179</v>
      </c>
      <c r="G16" s="890"/>
      <c r="H16" s="889">
        <v>43217</v>
      </c>
      <c r="I16" s="204"/>
      <c r="J16" s="826"/>
      <c r="K16" s="826">
        <f t="shared" si="0"/>
        <v>0</v>
      </c>
      <c r="L16" s="208"/>
      <c r="M16" s="209">
        <v>33</v>
      </c>
      <c r="N16" s="825"/>
      <c r="O16" s="826">
        <v>41</v>
      </c>
      <c r="P16" s="208">
        <f t="shared" si="1"/>
        <v>1771897</v>
      </c>
      <c r="Q16" s="831">
        <f>SUM(I16:J16)</f>
        <v>0</v>
      </c>
      <c r="R16" s="296">
        <v>4.8192699999999998E-2</v>
      </c>
    </row>
    <row r="17" spans="1:19" ht="24.95" customHeight="1">
      <c r="A17" s="204">
        <v>6</v>
      </c>
      <c r="B17" s="205" t="s">
        <v>97</v>
      </c>
      <c r="C17" s="204" t="s">
        <v>546</v>
      </c>
      <c r="D17" s="206">
        <v>20244</v>
      </c>
      <c r="E17" s="207">
        <v>32325</v>
      </c>
      <c r="F17" s="206">
        <v>43986</v>
      </c>
      <c r="G17" s="890"/>
      <c r="H17" s="889">
        <v>51155</v>
      </c>
      <c r="I17" s="204"/>
      <c r="J17" s="826"/>
      <c r="K17" s="826">
        <f t="shared" si="0"/>
        <v>0</v>
      </c>
      <c r="L17" s="208"/>
      <c r="M17" s="209">
        <v>29</v>
      </c>
      <c r="N17" s="825"/>
      <c r="O17" s="826">
        <v>33.5</v>
      </c>
      <c r="P17" s="208">
        <f t="shared" si="1"/>
        <v>1713692.5</v>
      </c>
      <c r="Q17" s="831">
        <f>SUM(I17+J17)</f>
        <v>0</v>
      </c>
      <c r="R17" s="296">
        <v>4.8192699999999998E-2</v>
      </c>
      <c r="S17" s="831">
        <v>4.7808700000000003E-2</v>
      </c>
    </row>
    <row r="18" spans="1:19" ht="24.95" customHeight="1">
      <c r="A18" s="204">
        <v>7</v>
      </c>
      <c r="B18" s="205" t="s">
        <v>560</v>
      </c>
      <c r="C18" s="204" t="s">
        <v>555</v>
      </c>
      <c r="D18" s="206">
        <v>20090</v>
      </c>
      <c r="E18" s="207">
        <v>38169</v>
      </c>
      <c r="F18" s="206">
        <v>43831</v>
      </c>
      <c r="G18" s="890"/>
      <c r="H18" s="889">
        <v>12854</v>
      </c>
      <c r="I18" s="204">
        <v>15.75</v>
      </c>
      <c r="J18" s="826">
        <v>141.75</v>
      </c>
      <c r="K18" s="826">
        <f t="shared" si="0"/>
        <v>157.5</v>
      </c>
      <c r="L18" s="208">
        <f>SUM(H18*Q18*R18)</f>
        <v>97566.362113499999</v>
      </c>
      <c r="M18" s="209">
        <v>14</v>
      </c>
      <c r="N18" s="825"/>
      <c r="O18" s="826">
        <v>14</v>
      </c>
      <c r="P18" s="208">
        <f t="shared" si="1"/>
        <v>179956</v>
      </c>
      <c r="Q18" s="831">
        <f>SUM(I18+J18)</f>
        <v>157.5</v>
      </c>
      <c r="R18" s="296">
        <v>4.8192699999999998E-2</v>
      </c>
    </row>
    <row r="19" spans="1:19" ht="24.95" customHeight="1">
      <c r="A19" s="204">
        <v>8</v>
      </c>
      <c r="B19" s="205" t="s">
        <v>96</v>
      </c>
      <c r="C19" s="204" t="s">
        <v>550</v>
      </c>
      <c r="D19" s="206">
        <v>20287</v>
      </c>
      <c r="E19" s="207">
        <v>31929</v>
      </c>
      <c r="F19" s="206">
        <v>44029</v>
      </c>
      <c r="G19" s="890"/>
      <c r="H19" s="889">
        <v>25545</v>
      </c>
      <c r="I19" s="204"/>
      <c r="J19" s="826"/>
      <c r="K19" s="826">
        <f t="shared" si="0"/>
        <v>0</v>
      </c>
      <c r="L19" s="208"/>
      <c r="M19" s="209">
        <v>31</v>
      </c>
      <c r="N19" s="825"/>
      <c r="O19" s="826">
        <v>37</v>
      </c>
      <c r="P19" s="208">
        <f t="shared" si="1"/>
        <v>945165</v>
      </c>
    </row>
    <row r="20" spans="1:19" ht="24.95" customHeight="1">
      <c r="A20" s="204">
        <v>9</v>
      </c>
      <c r="B20" s="205" t="s">
        <v>98</v>
      </c>
      <c r="C20" s="204" t="s">
        <v>545</v>
      </c>
      <c r="D20" s="206">
        <v>20140</v>
      </c>
      <c r="E20" s="207">
        <v>31968</v>
      </c>
      <c r="F20" s="206">
        <v>43881</v>
      </c>
      <c r="G20" s="889"/>
      <c r="H20" s="889">
        <v>48298</v>
      </c>
      <c r="I20" s="204">
        <v>18.704999999999998</v>
      </c>
      <c r="J20" s="826">
        <v>68.75</v>
      </c>
      <c r="K20" s="826">
        <f t="shared" si="0"/>
        <v>87.454999999999998</v>
      </c>
      <c r="L20" s="208">
        <f>SUM(H20*Q20*R20)</f>
        <v>203561.22215639299</v>
      </c>
      <c r="M20" s="209">
        <v>32</v>
      </c>
      <c r="N20" s="825"/>
      <c r="O20" s="826">
        <v>39</v>
      </c>
      <c r="P20" s="208">
        <f t="shared" si="1"/>
        <v>1883622</v>
      </c>
      <c r="Q20" s="831">
        <f>SUM(I20+J20)</f>
        <v>87.454999999999998</v>
      </c>
      <c r="R20" s="296">
        <v>4.8192699999999998E-2</v>
      </c>
      <c r="S20" s="831">
        <v>128592</v>
      </c>
    </row>
    <row r="21" spans="1:19" ht="24.95" customHeight="1">
      <c r="A21" s="204">
        <v>10</v>
      </c>
      <c r="B21" s="205" t="s">
        <v>99</v>
      </c>
      <c r="C21" s="204" t="s">
        <v>558</v>
      </c>
      <c r="D21" s="206">
        <v>20103</v>
      </c>
      <c r="E21" s="207">
        <v>31425</v>
      </c>
      <c r="F21" s="206">
        <v>43844</v>
      </c>
      <c r="G21" s="889"/>
      <c r="H21" s="889">
        <v>19884</v>
      </c>
      <c r="I21" s="204">
        <v>9.5</v>
      </c>
      <c r="J21" s="826">
        <v>142</v>
      </c>
      <c r="K21" s="826">
        <f t="shared" si="0"/>
        <v>151.5</v>
      </c>
      <c r="L21" s="208">
        <f>SUM(H21*Q21*R21)</f>
        <v>145176.94249019999</v>
      </c>
      <c r="M21" s="209">
        <v>33</v>
      </c>
      <c r="N21" s="825"/>
      <c r="O21" s="826">
        <v>41</v>
      </c>
      <c r="P21" s="208">
        <f t="shared" si="1"/>
        <v>815244</v>
      </c>
      <c r="Q21" s="831">
        <f>SUM(I21+J21)</f>
        <v>151.5</v>
      </c>
      <c r="R21" s="296">
        <v>4.8192699999999998E-2</v>
      </c>
      <c r="S21" s="831">
        <v>259800</v>
      </c>
    </row>
    <row r="22" spans="1:19" ht="24.95" customHeight="1">
      <c r="A22" s="204">
        <v>11</v>
      </c>
      <c r="B22" s="205" t="s">
        <v>566</v>
      </c>
      <c r="C22" s="204" t="s">
        <v>548</v>
      </c>
      <c r="D22" s="206">
        <v>20212</v>
      </c>
      <c r="E22" s="207">
        <v>23573</v>
      </c>
      <c r="F22" s="206">
        <v>43954</v>
      </c>
      <c r="G22" s="889"/>
      <c r="H22" s="889">
        <v>22216</v>
      </c>
      <c r="I22" s="204"/>
      <c r="J22" s="826"/>
      <c r="K22" s="826">
        <f t="shared" si="0"/>
        <v>0</v>
      </c>
      <c r="L22" s="208"/>
      <c r="M22" s="209">
        <v>23</v>
      </c>
      <c r="N22" s="825"/>
      <c r="O22" s="826">
        <v>24.5</v>
      </c>
      <c r="P22" s="208">
        <f t="shared" si="1"/>
        <v>544292</v>
      </c>
      <c r="R22" s="831">
        <v>12</v>
      </c>
      <c r="S22" s="831">
        <v>279784</v>
      </c>
    </row>
    <row r="23" spans="1:19" ht="24.95" customHeight="1">
      <c r="A23" s="204">
        <v>12</v>
      </c>
      <c r="B23" s="205" t="s">
        <v>567</v>
      </c>
      <c r="C23" s="204" t="s">
        <v>550</v>
      </c>
      <c r="D23" s="206">
        <v>20340</v>
      </c>
      <c r="E23" s="207">
        <v>29412</v>
      </c>
      <c r="F23" s="206">
        <v>44082</v>
      </c>
      <c r="G23" s="889"/>
      <c r="H23" s="889">
        <v>26506</v>
      </c>
      <c r="I23" s="204"/>
      <c r="J23" s="826"/>
      <c r="K23" s="826">
        <f t="shared" si="0"/>
        <v>0</v>
      </c>
      <c r="L23" s="208"/>
      <c r="M23" s="209">
        <v>37</v>
      </c>
      <c r="N23" s="825"/>
      <c r="O23" s="826">
        <v>49</v>
      </c>
      <c r="P23" s="208">
        <f t="shared" si="1"/>
        <v>1298794</v>
      </c>
      <c r="Q23" s="831" t="s">
        <v>556</v>
      </c>
      <c r="R23" s="831">
        <v>12</v>
      </c>
      <c r="S23" s="831">
        <v>254004</v>
      </c>
    </row>
    <row r="24" spans="1:19" ht="24.95" customHeight="1">
      <c r="A24" s="204">
        <v>13</v>
      </c>
      <c r="B24" s="205" t="s">
        <v>559</v>
      </c>
      <c r="C24" s="204" t="s">
        <v>549</v>
      </c>
      <c r="D24" s="206">
        <v>20249</v>
      </c>
      <c r="E24" s="207">
        <v>31564</v>
      </c>
      <c r="F24" s="206">
        <v>43991</v>
      </c>
      <c r="G24" s="889"/>
      <c r="H24" s="889">
        <v>22938</v>
      </c>
      <c r="I24" s="204"/>
      <c r="J24" s="826"/>
      <c r="K24" s="826">
        <f t="shared" si="0"/>
        <v>0</v>
      </c>
      <c r="L24" s="208"/>
      <c r="M24" s="209">
        <v>33</v>
      </c>
      <c r="N24" s="825"/>
      <c r="O24" s="826">
        <v>41</v>
      </c>
      <c r="P24" s="208">
        <f t="shared" si="1"/>
        <v>940458</v>
      </c>
      <c r="Q24" s="831">
        <f>SUM(I24+J24)</f>
        <v>0</v>
      </c>
      <c r="R24" s="296">
        <v>4.8192699999999998E-2</v>
      </c>
      <c r="S24" s="831">
        <v>276528</v>
      </c>
    </row>
    <row r="25" spans="1:19" ht="24.95" customHeight="1">
      <c r="A25" s="204">
        <v>14</v>
      </c>
      <c r="B25" s="205" t="s">
        <v>100</v>
      </c>
      <c r="C25" s="204" t="s">
        <v>549</v>
      </c>
      <c r="D25" s="206">
        <v>20419</v>
      </c>
      <c r="E25" s="207">
        <v>30217</v>
      </c>
      <c r="F25" s="206">
        <v>44161</v>
      </c>
      <c r="G25" s="889"/>
      <c r="H25" s="889">
        <v>27166</v>
      </c>
      <c r="I25" s="204"/>
      <c r="J25" s="826"/>
      <c r="K25" s="826">
        <f t="shared" si="0"/>
        <v>0</v>
      </c>
      <c r="L25" s="208"/>
      <c r="M25" s="209">
        <v>36</v>
      </c>
      <c r="N25" s="825"/>
      <c r="O25" s="826">
        <v>47</v>
      </c>
      <c r="P25" s="208">
        <f t="shared" si="1"/>
        <v>1276802</v>
      </c>
      <c r="R25" s="831">
        <v>12</v>
      </c>
      <c r="S25" s="831">
        <v>231624</v>
      </c>
    </row>
    <row r="26" spans="1:19" ht="24.95" customHeight="1">
      <c r="A26" s="204">
        <v>15</v>
      </c>
      <c r="B26" s="205" t="s">
        <v>565</v>
      </c>
      <c r="C26" s="204" t="s">
        <v>551</v>
      </c>
      <c r="D26" s="206">
        <v>20341</v>
      </c>
      <c r="E26" s="207">
        <v>30258</v>
      </c>
      <c r="F26" s="206">
        <v>44083</v>
      </c>
      <c r="G26" s="889"/>
      <c r="H26" s="889">
        <v>28099</v>
      </c>
      <c r="I26" s="204">
        <v>69.45</v>
      </c>
      <c r="J26" s="826">
        <v>82.45</v>
      </c>
      <c r="K26" s="826">
        <f t="shared" si="0"/>
        <v>151.9</v>
      </c>
      <c r="L26" s="208">
        <f>SUM(H26*Q26*R26)</f>
        <v>205697.91828187002</v>
      </c>
      <c r="M26" s="209">
        <v>35</v>
      </c>
      <c r="N26" s="825"/>
      <c r="O26" s="826">
        <v>45</v>
      </c>
      <c r="P26" s="208">
        <f t="shared" si="1"/>
        <v>1264455</v>
      </c>
      <c r="Q26" s="831">
        <f>SUM(I26+J26)</f>
        <v>151.9</v>
      </c>
      <c r="R26" s="296">
        <v>4.8192699999999998E-2</v>
      </c>
    </row>
    <row r="27" spans="1:19" ht="24.95" customHeight="1">
      <c r="A27" s="204">
        <v>16</v>
      </c>
      <c r="B27" s="205" t="s">
        <v>561</v>
      </c>
      <c r="C27" s="204" t="s">
        <v>550</v>
      </c>
      <c r="D27" s="206">
        <v>20230</v>
      </c>
      <c r="E27" s="207">
        <v>33436</v>
      </c>
      <c r="F27" s="206">
        <v>43972</v>
      </c>
      <c r="G27" s="889"/>
      <c r="H27" s="889">
        <v>25861</v>
      </c>
      <c r="I27" s="204"/>
      <c r="J27" s="826"/>
      <c r="K27" s="826">
        <f t="shared" si="0"/>
        <v>0</v>
      </c>
      <c r="L27" s="208"/>
      <c r="M27" s="298">
        <v>27</v>
      </c>
      <c r="N27" s="825"/>
      <c r="O27" s="826">
        <v>30.5</v>
      </c>
      <c r="P27" s="208">
        <f t="shared" si="1"/>
        <v>788760.5</v>
      </c>
      <c r="R27" s="831">
        <v>12</v>
      </c>
      <c r="S27" s="831">
        <v>265032</v>
      </c>
    </row>
    <row r="28" spans="1:19" ht="24.95" customHeight="1">
      <c r="A28" s="620"/>
      <c r="B28" s="255"/>
      <c r="C28" s="853"/>
      <c r="D28" s="194"/>
      <c r="E28" s="211"/>
      <c r="F28" s="212" t="s">
        <v>65</v>
      </c>
      <c r="G28" s="213" t="s">
        <v>65</v>
      </c>
      <c r="H28" s="888"/>
      <c r="I28" s="856"/>
      <c r="J28" s="856"/>
      <c r="K28" s="856"/>
      <c r="L28" s="214">
        <f>SUM(L12:L27)</f>
        <v>652002.44504196302</v>
      </c>
      <c r="M28" s="856"/>
      <c r="N28" s="160"/>
      <c r="O28" s="856"/>
      <c r="P28" s="214">
        <f>SUM(P12:P27)</f>
        <v>18284190</v>
      </c>
    </row>
    <row r="29" spans="1:19" ht="15" customHeight="1">
      <c r="A29" s="254" t="s">
        <v>51</v>
      </c>
      <c r="B29" s="255"/>
      <c r="C29" s="853"/>
      <c r="D29" s="194"/>
      <c r="E29" s="853"/>
      <c r="F29" s="853"/>
      <c r="G29" s="254" t="s">
        <v>159</v>
      </c>
      <c r="I29" s="856"/>
      <c r="J29" s="856"/>
      <c r="K29" s="856"/>
      <c r="L29" s="856"/>
      <c r="M29" s="856"/>
      <c r="N29" s="159" t="s">
        <v>160</v>
      </c>
      <c r="O29" s="856"/>
      <c r="P29" s="161"/>
    </row>
    <row r="30" spans="1:19" ht="15" customHeight="1">
      <c r="A30" s="254"/>
      <c r="B30" s="255"/>
      <c r="C30" s="853"/>
      <c r="D30" s="194"/>
      <c r="E30" s="853"/>
      <c r="F30" s="853"/>
      <c r="G30" s="620"/>
      <c r="H30" s="853"/>
      <c r="I30" s="853"/>
      <c r="J30" s="853"/>
      <c r="K30" s="853"/>
      <c r="L30" s="853"/>
      <c r="M30" s="853"/>
      <c r="N30" s="254"/>
      <c r="O30" s="853"/>
      <c r="P30" s="854"/>
    </row>
    <row r="31" spans="1:19" ht="9.9499999999999993" customHeight="1">
      <c r="A31" s="620"/>
      <c r="B31" s="824" t="s">
        <v>552</v>
      </c>
      <c r="C31" s="197"/>
      <c r="D31" s="194"/>
      <c r="E31" s="853"/>
      <c r="F31" s="853"/>
      <c r="G31" s="620"/>
      <c r="H31" s="1972" t="s">
        <v>553</v>
      </c>
      <c r="I31" s="1972"/>
      <c r="J31" s="1972"/>
      <c r="K31" s="1972"/>
      <c r="L31" s="1972"/>
      <c r="M31" s="853"/>
      <c r="N31" s="620"/>
      <c r="O31" s="1975">
        <v>43509</v>
      </c>
      <c r="P31" s="1976"/>
    </row>
    <row r="32" spans="1:19" ht="24.95" customHeight="1">
      <c r="A32" s="855"/>
      <c r="B32" s="836" t="s">
        <v>527</v>
      </c>
      <c r="C32" s="892" t="s">
        <v>2039</v>
      </c>
      <c r="D32" s="297"/>
      <c r="E32" s="827"/>
      <c r="F32" s="827"/>
      <c r="G32" s="855"/>
      <c r="H32" s="1965" t="s">
        <v>78</v>
      </c>
      <c r="I32" s="1965"/>
      <c r="J32" s="1965"/>
      <c r="K32" s="1965"/>
      <c r="L32" s="1965"/>
      <c r="M32" s="827"/>
      <c r="N32" s="855"/>
      <c r="O32" s="1965" t="s">
        <v>554</v>
      </c>
      <c r="P32" s="1966"/>
    </row>
    <row r="33" spans="1:7" ht="18" customHeight="1">
      <c r="A33" s="853"/>
      <c r="B33" s="255"/>
      <c r="C33" s="853"/>
      <c r="D33" s="194"/>
      <c r="E33" s="853"/>
      <c r="F33" s="853"/>
      <c r="G33" s="853"/>
    </row>
    <row r="34" spans="1:7">
      <c r="B34" s="192"/>
    </row>
    <row r="35" spans="1:7">
      <c r="B35" s="192"/>
    </row>
    <row r="36" spans="1:7">
      <c r="B36" s="192"/>
    </row>
    <row r="37" spans="1:7">
      <c r="B37" s="192"/>
    </row>
    <row r="38" spans="1:7">
      <c r="B38" s="192"/>
    </row>
    <row r="39" spans="1:7">
      <c r="B39" s="192"/>
    </row>
  </sheetData>
  <mergeCells count="17">
    <mergeCell ref="A1:P1"/>
    <mergeCell ref="A4:B4"/>
    <mergeCell ref="D7:F7"/>
    <mergeCell ref="G7:H7"/>
    <mergeCell ref="I7:L7"/>
    <mergeCell ref="M7:P7"/>
    <mergeCell ref="H32:L32"/>
    <mergeCell ref="O32:P32"/>
    <mergeCell ref="A2:P2"/>
    <mergeCell ref="A3:P3"/>
    <mergeCell ref="G11:H11"/>
    <mergeCell ref="G10:H10"/>
    <mergeCell ref="G8:H8"/>
    <mergeCell ref="I8:J8"/>
    <mergeCell ref="G9:H9"/>
    <mergeCell ref="H31:L31"/>
    <mergeCell ref="O31:P31"/>
  </mergeCells>
  <hyperlinks>
    <hyperlink ref="C32" r:id="rId1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X326"/>
  <sheetViews>
    <sheetView topLeftCell="A303" zoomScale="80" zoomScaleNormal="80" workbookViewId="0">
      <selection activeCell="Q315" activeCellId="1" sqref="M315 Q315"/>
    </sheetView>
  </sheetViews>
  <sheetFormatPr defaultRowHeight="15"/>
  <cols>
    <col min="1" max="2" width="4.42578125" style="831" customWidth="1"/>
    <col min="3" max="3" width="30.85546875" style="831" customWidth="1"/>
    <col min="4" max="4" width="20.140625" style="831" customWidth="1"/>
    <col min="5" max="5" width="12.28515625" style="193" customWidth="1"/>
    <col min="6" max="6" width="12.85546875" style="831" customWidth="1"/>
    <col min="7" max="7" width="10.28515625" style="831" customWidth="1"/>
    <col min="8" max="8" width="16.140625" style="831" hidden="1" customWidth="1"/>
    <col min="9" max="9" width="13.85546875" style="831" customWidth="1"/>
    <col min="10" max="10" width="9" style="831" customWidth="1"/>
    <col min="11" max="11" width="7.85546875" style="831" customWidth="1"/>
    <col min="12" max="12" width="7.28515625" style="831" hidden="1" customWidth="1"/>
    <col min="13" max="13" width="17.5703125" style="831" customWidth="1"/>
    <col min="14" max="14" width="10" style="831" customWidth="1"/>
    <col min="15" max="15" width="3.140625" style="831" hidden="1" customWidth="1"/>
    <col min="16" max="16" width="8.85546875" style="831" customWidth="1"/>
    <col min="17" max="17" width="15.85546875" style="831" customWidth="1"/>
    <col min="18" max="18" width="10.28515625" style="831" bestFit="1" customWidth="1"/>
    <col min="19" max="19" width="13.28515625" style="831" customWidth="1"/>
    <col min="20" max="20" width="11.42578125" style="831" bestFit="1" customWidth="1"/>
    <col min="21" max="256" width="9.140625" style="831"/>
    <col min="257" max="258" width="4.42578125" style="831" customWidth="1"/>
    <col min="259" max="259" width="30.85546875" style="831" customWidth="1"/>
    <col min="260" max="260" width="20.140625" style="831" customWidth="1"/>
    <col min="261" max="261" width="12.28515625" style="831" customWidth="1"/>
    <col min="262" max="262" width="12.85546875" style="831" customWidth="1"/>
    <col min="263" max="263" width="10.28515625" style="831" customWidth="1"/>
    <col min="264" max="264" width="0" style="831" hidden="1" customWidth="1"/>
    <col min="265" max="265" width="13.85546875" style="831" customWidth="1"/>
    <col min="266" max="266" width="9" style="831" customWidth="1"/>
    <col min="267" max="267" width="7.85546875" style="831" customWidth="1"/>
    <col min="268" max="268" width="0" style="831" hidden="1" customWidth="1"/>
    <col min="269" max="269" width="17.5703125" style="831" customWidth="1"/>
    <col min="270" max="270" width="10" style="831" customWidth="1"/>
    <col min="271" max="271" width="0" style="831" hidden="1" customWidth="1"/>
    <col min="272" max="272" width="8.85546875" style="831" customWidth="1"/>
    <col min="273" max="273" width="15.85546875" style="831" customWidth="1"/>
    <col min="274" max="274" width="10.28515625" style="831" bestFit="1" customWidth="1"/>
    <col min="275" max="275" width="9.5703125" style="831" bestFit="1" customWidth="1"/>
    <col min="276" max="276" width="11.42578125" style="831" bestFit="1" customWidth="1"/>
    <col min="277" max="512" width="9.140625" style="831"/>
    <col min="513" max="514" width="4.42578125" style="831" customWidth="1"/>
    <col min="515" max="515" width="30.85546875" style="831" customWidth="1"/>
    <col min="516" max="516" width="20.140625" style="831" customWidth="1"/>
    <col min="517" max="517" width="12.28515625" style="831" customWidth="1"/>
    <col min="518" max="518" width="12.85546875" style="831" customWidth="1"/>
    <col min="519" max="519" width="10.28515625" style="831" customWidth="1"/>
    <col min="520" max="520" width="0" style="831" hidden="1" customWidth="1"/>
    <col min="521" max="521" width="13.85546875" style="831" customWidth="1"/>
    <col min="522" max="522" width="9" style="831" customWidth="1"/>
    <col min="523" max="523" width="7.85546875" style="831" customWidth="1"/>
    <col min="524" max="524" width="0" style="831" hidden="1" customWidth="1"/>
    <col min="525" max="525" width="17.5703125" style="831" customWidth="1"/>
    <col min="526" max="526" width="10" style="831" customWidth="1"/>
    <col min="527" max="527" width="0" style="831" hidden="1" customWidth="1"/>
    <col min="528" max="528" width="8.85546875" style="831" customWidth="1"/>
    <col min="529" max="529" width="15.85546875" style="831" customWidth="1"/>
    <col min="530" max="530" width="10.28515625" style="831" bestFit="1" customWidth="1"/>
    <col min="531" max="531" width="9.5703125" style="831" bestFit="1" customWidth="1"/>
    <col min="532" max="532" width="11.42578125" style="831" bestFit="1" customWidth="1"/>
    <col min="533" max="768" width="9.140625" style="831"/>
    <col min="769" max="770" width="4.42578125" style="831" customWidth="1"/>
    <col min="771" max="771" width="30.85546875" style="831" customWidth="1"/>
    <col min="772" max="772" width="20.140625" style="831" customWidth="1"/>
    <col min="773" max="773" width="12.28515625" style="831" customWidth="1"/>
    <col min="774" max="774" width="12.85546875" style="831" customWidth="1"/>
    <col min="775" max="775" width="10.28515625" style="831" customWidth="1"/>
    <col min="776" max="776" width="0" style="831" hidden="1" customWidth="1"/>
    <col min="777" max="777" width="13.85546875" style="831" customWidth="1"/>
    <col min="778" max="778" width="9" style="831" customWidth="1"/>
    <col min="779" max="779" width="7.85546875" style="831" customWidth="1"/>
    <col min="780" max="780" width="0" style="831" hidden="1" customWidth="1"/>
    <col min="781" max="781" width="17.5703125" style="831" customWidth="1"/>
    <col min="782" max="782" width="10" style="831" customWidth="1"/>
    <col min="783" max="783" width="0" style="831" hidden="1" customWidth="1"/>
    <col min="784" max="784" width="8.85546875" style="831" customWidth="1"/>
    <col min="785" max="785" width="15.85546875" style="831" customWidth="1"/>
    <col min="786" max="786" width="10.28515625" style="831" bestFit="1" customWidth="1"/>
    <col min="787" max="787" width="9.5703125" style="831" bestFit="1" customWidth="1"/>
    <col min="788" max="788" width="11.42578125" style="831" bestFit="1" customWidth="1"/>
    <col min="789" max="1024" width="9.140625" style="831"/>
    <col min="1025" max="1026" width="4.42578125" style="831" customWidth="1"/>
    <col min="1027" max="1027" width="30.85546875" style="831" customWidth="1"/>
    <col min="1028" max="1028" width="20.140625" style="831" customWidth="1"/>
    <col min="1029" max="1029" width="12.28515625" style="831" customWidth="1"/>
    <col min="1030" max="1030" width="12.85546875" style="831" customWidth="1"/>
    <col min="1031" max="1031" width="10.28515625" style="831" customWidth="1"/>
    <col min="1032" max="1032" width="0" style="831" hidden="1" customWidth="1"/>
    <col min="1033" max="1033" width="13.85546875" style="831" customWidth="1"/>
    <col min="1034" max="1034" width="9" style="831" customWidth="1"/>
    <col min="1035" max="1035" width="7.85546875" style="831" customWidth="1"/>
    <col min="1036" max="1036" width="0" style="831" hidden="1" customWidth="1"/>
    <col min="1037" max="1037" width="17.5703125" style="831" customWidth="1"/>
    <col min="1038" max="1038" width="10" style="831" customWidth="1"/>
    <col min="1039" max="1039" width="0" style="831" hidden="1" customWidth="1"/>
    <col min="1040" max="1040" width="8.85546875" style="831" customWidth="1"/>
    <col min="1041" max="1041" width="15.85546875" style="831" customWidth="1"/>
    <col min="1042" max="1042" width="10.28515625" style="831" bestFit="1" customWidth="1"/>
    <col min="1043" max="1043" width="9.5703125" style="831" bestFit="1" customWidth="1"/>
    <col min="1044" max="1044" width="11.42578125" style="831" bestFit="1" customWidth="1"/>
    <col min="1045" max="1280" width="9.140625" style="831"/>
    <col min="1281" max="1282" width="4.42578125" style="831" customWidth="1"/>
    <col min="1283" max="1283" width="30.85546875" style="831" customWidth="1"/>
    <col min="1284" max="1284" width="20.140625" style="831" customWidth="1"/>
    <col min="1285" max="1285" width="12.28515625" style="831" customWidth="1"/>
    <col min="1286" max="1286" width="12.85546875" style="831" customWidth="1"/>
    <col min="1287" max="1287" width="10.28515625" style="831" customWidth="1"/>
    <col min="1288" max="1288" width="0" style="831" hidden="1" customWidth="1"/>
    <col min="1289" max="1289" width="13.85546875" style="831" customWidth="1"/>
    <col min="1290" max="1290" width="9" style="831" customWidth="1"/>
    <col min="1291" max="1291" width="7.85546875" style="831" customWidth="1"/>
    <col min="1292" max="1292" width="0" style="831" hidden="1" customWidth="1"/>
    <col min="1293" max="1293" width="17.5703125" style="831" customWidth="1"/>
    <col min="1294" max="1294" width="10" style="831" customWidth="1"/>
    <col min="1295" max="1295" width="0" style="831" hidden="1" customWidth="1"/>
    <col min="1296" max="1296" width="8.85546875" style="831" customWidth="1"/>
    <col min="1297" max="1297" width="15.85546875" style="831" customWidth="1"/>
    <col min="1298" max="1298" width="10.28515625" style="831" bestFit="1" customWidth="1"/>
    <col min="1299" max="1299" width="9.5703125" style="831" bestFit="1" customWidth="1"/>
    <col min="1300" max="1300" width="11.42578125" style="831" bestFit="1" customWidth="1"/>
    <col min="1301" max="1536" width="9.140625" style="831"/>
    <col min="1537" max="1538" width="4.42578125" style="831" customWidth="1"/>
    <col min="1539" max="1539" width="30.85546875" style="831" customWidth="1"/>
    <col min="1540" max="1540" width="20.140625" style="831" customWidth="1"/>
    <col min="1541" max="1541" width="12.28515625" style="831" customWidth="1"/>
    <col min="1542" max="1542" width="12.85546875" style="831" customWidth="1"/>
    <col min="1543" max="1543" width="10.28515625" style="831" customWidth="1"/>
    <col min="1544" max="1544" width="0" style="831" hidden="1" customWidth="1"/>
    <col min="1545" max="1545" width="13.85546875" style="831" customWidth="1"/>
    <col min="1546" max="1546" width="9" style="831" customWidth="1"/>
    <col min="1547" max="1547" width="7.85546875" style="831" customWidth="1"/>
    <col min="1548" max="1548" width="0" style="831" hidden="1" customWidth="1"/>
    <col min="1549" max="1549" width="17.5703125" style="831" customWidth="1"/>
    <col min="1550" max="1550" width="10" style="831" customWidth="1"/>
    <col min="1551" max="1551" width="0" style="831" hidden="1" customWidth="1"/>
    <col min="1552" max="1552" width="8.85546875" style="831" customWidth="1"/>
    <col min="1553" max="1553" width="15.85546875" style="831" customWidth="1"/>
    <col min="1554" max="1554" width="10.28515625" style="831" bestFit="1" customWidth="1"/>
    <col min="1555" max="1555" width="9.5703125" style="831" bestFit="1" customWidth="1"/>
    <col min="1556" max="1556" width="11.42578125" style="831" bestFit="1" customWidth="1"/>
    <col min="1557" max="1792" width="9.140625" style="831"/>
    <col min="1793" max="1794" width="4.42578125" style="831" customWidth="1"/>
    <col min="1795" max="1795" width="30.85546875" style="831" customWidth="1"/>
    <col min="1796" max="1796" width="20.140625" style="831" customWidth="1"/>
    <col min="1797" max="1797" width="12.28515625" style="831" customWidth="1"/>
    <col min="1798" max="1798" width="12.85546875" style="831" customWidth="1"/>
    <col min="1799" max="1799" width="10.28515625" style="831" customWidth="1"/>
    <col min="1800" max="1800" width="0" style="831" hidden="1" customWidth="1"/>
    <col min="1801" max="1801" width="13.85546875" style="831" customWidth="1"/>
    <col min="1802" max="1802" width="9" style="831" customWidth="1"/>
    <col min="1803" max="1803" width="7.85546875" style="831" customWidth="1"/>
    <col min="1804" max="1804" width="0" style="831" hidden="1" customWidth="1"/>
    <col min="1805" max="1805" width="17.5703125" style="831" customWidth="1"/>
    <col min="1806" max="1806" width="10" style="831" customWidth="1"/>
    <col min="1807" max="1807" width="0" style="831" hidden="1" customWidth="1"/>
    <col min="1808" max="1808" width="8.85546875" style="831" customWidth="1"/>
    <col min="1809" max="1809" width="15.85546875" style="831" customWidth="1"/>
    <col min="1810" max="1810" width="10.28515625" style="831" bestFit="1" customWidth="1"/>
    <col min="1811" max="1811" width="9.5703125" style="831" bestFit="1" customWidth="1"/>
    <col min="1812" max="1812" width="11.42578125" style="831" bestFit="1" customWidth="1"/>
    <col min="1813" max="2048" width="9.140625" style="831"/>
    <col min="2049" max="2050" width="4.42578125" style="831" customWidth="1"/>
    <col min="2051" max="2051" width="30.85546875" style="831" customWidth="1"/>
    <col min="2052" max="2052" width="20.140625" style="831" customWidth="1"/>
    <col min="2053" max="2053" width="12.28515625" style="831" customWidth="1"/>
    <col min="2054" max="2054" width="12.85546875" style="831" customWidth="1"/>
    <col min="2055" max="2055" width="10.28515625" style="831" customWidth="1"/>
    <col min="2056" max="2056" width="0" style="831" hidden="1" customWidth="1"/>
    <col min="2057" max="2057" width="13.85546875" style="831" customWidth="1"/>
    <col min="2058" max="2058" width="9" style="831" customWidth="1"/>
    <col min="2059" max="2059" width="7.85546875" style="831" customWidth="1"/>
    <col min="2060" max="2060" width="0" style="831" hidden="1" customWidth="1"/>
    <col min="2061" max="2061" width="17.5703125" style="831" customWidth="1"/>
    <col min="2062" max="2062" width="10" style="831" customWidth="1"/>
    <col min="2063" max="2063" width="0" style="831" hidden="1" customWidth="1"/>
    <col min="2064" max="2064" width="8.85546875" style="831" customWidth="1"/>
    <col min="2065" max="2065" width="15.85546875" style="831" customWidth="1"/>
    <col min="2066" max="2066" width="10.28515625" style="831" bestFit="1" customWidth="1"/>
    <col min="2067" max="2067" width="9.5703125" style="831" bestFit="1" customWidth="1"/>
    <col min="2068" max="2068" width="11.42578125" style="831" bestFit="1" customWidth="1"/>
    <col min="2069" max="2304" width="9.140625" style="831"/>
    <col min="2305" max="2306" width="4.42578125" style="831" customWidth="1"/>
    <col min="2307" max="2307" width="30.85546875" style="831" customWidth="1"/>
    <col min="2308" max="2308" width="20.140625" style="831" customWidth="1"/>
    <col min="2309" max="2309" width="12.28515625" style="831" customWidth="1"/>
    <col min="2310" max="2310" width="12.85546875" style="831" customWidth="1"/>
    <col min="2311" max="2311" width="10.28515625" style="831" customWidth="1"/>
    <col min="2312" max="2312" width="0" style="831" hidden="1" customWidth="1"/>
    <col min="2313" max="2313" width="13.85546875" style="831" customWidth="1"/>
    <col min="2314" max="2314" width="9" style="831" customWidth="1"/>
    <col min="2315" max="2315" width="7.85546875" style="831" customWidth="1"/>
    <col min="2316" max="2316" width="0" style="831" hidden="1" customWidth="1"/>
    <col min="2317" max="2317" width="17.5703125" style="831" customWidth="1"/>
    <col min="2318" max="2318" width="10" style="831" customWidth="1"/>
    <col min="2319" max="2319" width="0" style="831" hidden="1" customWidth="1"/>
    <col min="2320" max="2320" width="8.85546875" style="831" customWidth="1"/>
    <col min="2321" max="2321" width="15.85546875" style="831" customWidth="1"/>
    <col min="2322" max="2322" width="10.28515625" style="831" bestFit="1" customWidth="1"/>
    <col min="2323" max="2323" width="9.5703125" style="831" bestFit="1" customWidth="1"/>
    <col min="2324" max="2324" width="11.42578125" style="831" bestFit="1" customWidth="1"/>
    <col min="2325" max="2560" width="9.140625" style="831"/>
    <col min="2561" max="2562" width="4.42578125" style="831" customWidth="1"/>
    <col min="2563" max="2563" width="30.85546875" style="831" customWidth="1"/>
    <col min="2564" max="2564" width="20.140625" style="831" customWidth="1"/>
    <col min="2565" max="2565" width="12.28515625" style="831" customWidth="1"/>
    <col min="2566" max="2566" width="12.85546875" style="831" customWidth="1"/>
    <col min="2567" max="2567" width="10.28515625" style="831" customWidth="1"/>
    <col min="2568" max="2568" width="0" style="831" hidden="1" customWidth="1"/>
    <col min="2569" max="2569" width="13.85546875" style="831" customWidth="1"/>
    <col min="2570" max="2570" width="9" style="831" customWidth="1"/>
    <col min="2571" max="2571" width="7.85546875" style="831" customWidth="1"/>
    <col min="2572" max="2572" width="0" style="831" hidden="1" customWidth="1"/>
    <col min="2573" max="2573" width="17.5703125" style="831" customWidth="1"/>
    <col min="2574" max="2574" width="10" style="831" customWidth="1"/>
    <col min="2575" max="2575" width="0" style="831" hidden="1" customWidth="1"/>
    <col min="2576" max="2576" width="8.85546875" style="831" customWidth="1"/>
    <col min="2577" max="2577" width="15.85546875" style="831" customWidth="1"/>
    <col min="2578" max="2578" width="10.28515625" style="831" bestFit="1" customWidth="1"/>
    <col min="2579" max="2579" width="9.5703125" style="831" bestFit="1" customWidth="1"/>
    <col min="2580" max="2580" width="11.42578125" style="831" bestFit="1" customWidth="1"/>
    <col min="2581" max="2816" width="9.140625" style="831"/>
    <col min="2817" max="2818" width="4.42578125" style="831" customWidth="1"/>
    <col min="2819" max="2819" width="30.85546875" style="831" customWidth="1"/>
    <col min="2820" max="2820" width="20.140625" style="831" customWidth="1"/>
    <col min="2821" max="2821" width="12.28515625" style="831" customWidth="1"/>
    <col min="2822" max="2822" width="12.85546875" style="831" customWidth="1"/>
    <col min="2823" max="2823" width="10.28515625" style="831" customWidth="1"/>
    <col min="2824" max="2824" width="0" style="831" hidden="1" customWidth="1"/>
    <col min="2825" max="2825" width="13.85546875" style="831" customWidth="1"/>
    <col min="2826" max="2826" width="9" style="831" customWidth="1"/>
    <col min="2827" max="2827" width="7.85546875" style="831" customWidth="1"/>
    <col min="2828" max="2828" width="0" style="831" hidden="1" customWidth="1"/>
    <col min="2829" max="2829" width="17.5703125" style="831" customWidth="1"/>
    <col min="2830" max="2830" width="10" style="831" customWidth="1"/>
    <col min="2831" max="2831" width="0" style="831" hidden="1" customWidth="1"/>
    <col min="2832" max="2832" width="8.85546875" style="831" customWidth="1"/>
    <col min="2833" max="2833" width="15.85546875" style="831" customWidth="1"/>
    <col min="2834" max="2834" width="10.28515625" style="831" bestFit="1" customWidth="1"/>
    <col min="2835" max="2835" width="9.5703125" style="831" bestFit="1" customWidth="1"/>
    <col min="2836" max="2836" width="11.42578125" style="831" bestFit="1" customWidth="1"/>
    <col min="2837" max="3072" width="9.140625" style="831"/>
    <col min="3073" max="3074" width="4.42578125" style="831" customWidth="1"/>
    <col min="3075" max="3075" width="30.85546875" style="831" customWidth="1"/>
    <col min="3076" max="3076" width="20.140625" style="831" customWidth="1"/>
    <col min="3077" max="3077" width="12.28515625" style="831" customWidth="1"/>
    <col min="3078" max="3078" width="12.85546875" style="831" customWidth="1"/>
    <col min="3079" max="3079" width="10.28515625" style="831" customWidth="1"/>
    <col min="3080" max="3080" width="0" style="831" hidden="1" customWidth="1"/>
    <col min="3081" max="3081" width="13.85546875" style="831" customWidth="1"/>
    <col min="3082" max="3082" width="9" style="831" customWidth="1"/>
    <col min="3083" max="3083" width="7.85546875" style="831" customWidth="1"/>
    <col min="3084" max="3084" width="0" style="831" hidden="1" customWidth="1"/>
    <col min="3085" max="3085" width="17.5703125" style="831" customWidth="1"/>
    <col min="3086" max="3086" width="10" style="831" customWidth="1"/>
    <col min="3087" max="3087" width="0" style="831" hidden="1" customWidth="1"/>
    <col min="3088" max="3088" width="8.85546875" style="831" customWidth="1"/>
    <col min="3089" max="3089" width="15.85546875" style="831" customWidth="1"/>
    <col min="3090" max="3090" width="10.28515625" style="831" bestFit="1" customWidth="1"/>
    <col min="3091" max="3091" width="9.5703125" style="831" bestFit="1" customWidth="1"/>
    <col min="3092" max="3092" width="11.42578125" style="831" bestFit="1" customWidth="1"/>
    <col min="3093" max="3328" width="9.140625" style="831"/>
    <col min="3329" max="3330" width="4.42578125" style="831" customWidth="1"/>
    <col min="3331" max="3331" width="30.85546875" style="831" customWidth="1"/>
    <col min="3332" max="3332" width="20.140625" style="831" customWidth="1"/>
    <col min="3333" max="3333" width="12.28515625" style="831" customWidth="1"/>
    <col min="3334" max="3334" width="12.85546875" style="831" customWidth="1"/>
    <col min="3335" max="3335" width="10.28515625" style="831" customWidth="1"/>
    <col min="3336" max="3336" width="0" style="831" hidden="1" customWidth="1"/>
    <col min="3337" max="3337" width="13.85546875" style="831" customWidth="1"/>
    <col min="3338" max="3338" width="9" style="831" customWidth="1"/>
    <col min="3339" max="3339" width="7.85546875" style="831" customWidth="1"/>
    <col min="3340" max="3340" width="0" style="831" hidden="1" customWidth="1"/>
    <col min="3341" max="3341" width="17.5703125" style="831" customWidth="1"/>
    <col min="3342" max="3342" width="10" style="831" customWidth="1"/>
    <col min="3343" max="3343" width="0" style="831" hidden="1" customWidth="1"/>
    <col min="3344" max="3344" width="8.85546875" style="831" customWidth="1"/>
    <col min="3345" max="3345" width="15.85546875" style="831" customWidth="1"/>
    <col min="3346" max="3346" width="10.28515625" style="831" bestFit="1" customWidth="1"/>
    <col min="3347" max="3347" width="9.5703125" style="831" bestFit="1" customWidth="1"/>
    <col min="3348" max="3348" width="11.42578125" style="831" bestFit="1" customWidth="1"/>
    <col min="3349" max="3584" width="9.140625" style="831"/>
    <col min="3585" max="3586" width="4.42578125" style="831" customWidth="1"/>
    <col min="3587" max="3587" width="30.85546875" style="831" customWidth="1"/>
    <col min="3588" max="3588" width="20.140625" style="831" customWidth="1"/>
    <col min="3589" max="3589" width="12.28515625" style="831" customWidth="1"/>
    <col min="3590" max="3590" width="12.85546875" style="831" customWidth="1"/>
    <col min="3591" max="3591" width="10.28515625" style="831" customWidth="1"/>
    <col min="3592" max="3592" width="0" style="831" hidden="1" customWidth="1"/>
    <col min="3593" max="3593" width="13.85546875" style="831" customWidth="1"/>
    <col min="3594" max="3594" width="9" style="831" customWidth="1"/>
    <col min="3595" max="3595" width="7.85546875" style="831" customWidth="1"/>
    <col min="3596" max="3596" width="0" style="831" hidden="1" customWidth="1"/>
    <col min="3597" max="3597" width="17.5703125" style="831" customWidth="1"/>
    <col min="3598" max="3598" width="10" style="831" customWidth="1"/>
    <col min="3599" max="3599" width="0" style="831" hidden="1" customWidth="1"/>
    <col min="3600" max="3600" width="8.85546875" style="831" customWidth="1"/>
    <col min="3601" max="3601" width="15.85546875" style="831" customWidth="1"/>
    <col min="3602" max="3602" width="10.28515625" style="831" bestFit="1" customWidth="1"/>
    <col min="3603" max="3603" width="9.5703125" style="831" bestFit="1" customWidth="1"/>
    <col min="3604" max="3604" width="11.42578125" style="831" bestFit="1" customWidth="1"/>
    <col min="3605" max="3840" width="9.140625" style="831"/>
    <col min="3841" max="3842" width="4.42578125" style="831" customWidth="1"/>
    <col min="3843" max="3843" width="30.85546875" style="831" customWidth="1"/>
    <col min="3844" max="3844" width="20.140625" style="831" customWidth="1"/>
    <col min="3845" max="3845" width="12.28515625" style="831" customWidth="1"/>
    <col min="3846" max="3846" width="12.85546875" style="831" customWidth="1"/>
    <col min="3847" max="3847" width="10.28515625" style="831" customWidth="1"/>
    <col min="3848" max="3848" width="0" style="831" hidden="1" customWidth="1"/>
    <col min="3849" max="3849" width="13.85546875" style="831" customWidth="1"/>
    <col min="3850" max="3850" width="9" style="831" customWidth="1"/>
    <col min="3851" max="3851" width="7.85546875" style="831" customWidth="1"/>
    <col min="3852" max="3852" width="0" style="831" hidden="1" customWidth="1"/>
    <col min="3853" max="3853" width="17.5703125" style="831" customWidth="1"/>
    <col min="3854" max="3854" width="10" style="831" customWidth="1"/>
    <col min="3855" max="3855" width="0" style="831" hidden="1" customWidth="1"/>
    <col min="3856" max="3856" width="8.85546875" style="831" customWidth="1"/>
    <col min="3857" max="3857" width="15.85546875" style="831" customWidth="1"/>
    <col min="3858" max="3858" width="10.28515625" style="831" bestFit="1" customWidth="1"/>
    <col min="3859" max="3859" width="9.5703125" style="831" bestFit="1" customWidth="1"/>
    <col min="3860" max="3860" width="11.42578125" style="831" bestFit="1" customWidth="1"/>
    <col min="3861" max="4096" width="9.140625" style="831"/>
    <col min="4097" max="4098" width="4.42578125" style="831" customWidth="1"/>
    <col min="4099" max="4099" width="30.85546875" style="831" customWidth="1"/>
    <col min="4100" max="4100" width="20.140625" style="831" customWidth="1"/>
    <col min="4101" max="4101" width="12.28515625" style="831" customWidth="1"/>
    <col min="4102" max="4102" width="12.85546875" style="831" customWidth="1"/>
    <col min="4103" max="4103" width="10.28515625" style="831" customWidth="1"/>
    <col min="4104" max="4104" width="0" style="831" hidden="1" customWidth="1"/>
    <col min="4105" max="4105" width="13.85546875" style="831" customWidth="1"/>
    <col min="4106" max="4106" width="9" style="831" customWidth="1"/>
    <col min="4107" max="4107" width="7.85546875" style="831" customWidth="1"/>
    <col min="4108" max="4108" width="0" style="831" hidden="1" customWidth="1"/>
    <col min="4109" max="4109" width="17.5703125" style="831" customWidth="1"/>
    <col min="4110" max="4110" width="10" style="831" customWidth="1"/>
    <col min="4111" max="4111" width="0" style="831" hidden="1" customWidth="1"/>
    <col min="4112" max="4112" width="8.85546875" style="831" customWidth="1"/>
    <col min="4113" max="4113" width="15.85546875" style="831" customWidth="1"/>
    <col min="4114" max="4114" width="10.28515625" style="831" bestFit="1" customWidth="1"/>
    <col min="4115" max="4115" width="9.5703125" style="831" bestFit="1" customWidth="1"/>
    <col min="4116" max="4116" width="11.42578125" style="831" bestFit="1" customWidth="1"/>
    <col min="4117" max="4352" width="9.140625" style="831"/>
    <col min="4353" max="4354" width="4.42578125" style="831" customWidth="1"/>
    <col min="4355" max="4355" width="30.85546875" style="831" customWidth="1"/>
    <col min="4356" max="4356" width="20.140625" style="831" customWidth="1"/>
    <col min="4357" max="4357" width="12.28515625" style="831" customWidth="1"/>
    <col min="4358" max="4358" width="12.85546875" style="831" customWidth="1"/>
    <col min="4359" max="4359" width="10.28515625" style="831" customWidth="1"/>
    <col min="4360" max="4360" width="0" style="831" hidden="1" customWidth="1"/>
    <col min="4361" max="4361" width="13.85546875" style="831" customWidth="1"/>
    <col min="4362" max="4362" width="9" style="831" customWidth="1"/>
    <col min="4363" max="4363" width="7.85546875" style="831" customWidth="1"/>
    <col min="4364" max="4364" width="0" style="831" hidden="1" customWidth="1"/>
    <col min="4365" max="4365" width="17.5703125" style="831" customWidth="1"/>
    <col min="4366" max="4366" width="10" style="831" customWidth="1"/>
    <col min="4367" max="4367" width="0" style="831" hidden="1" customWidth="1"/>
    <col min="4368" max="4368" width="8.85546875" style="831" customWidth="1"/>
    <col min="4369" max="4369" width="15.85546875" style="831" customWidth="1"/>
    <col min="4370" max="4370" width="10.28515625" style="831" bestFit="1" customWidth="1"/>
    <col min="4371" max="4371" width="9.5703125" style="831" bestFit="1" customWidth="1"/>
    <col min="4372" max="4372" width="11.42578125" style="831" bestFit="1" customWidth="1"/>
    <col min="4373" max="4608" width="9.140625" style="831"/>
    <col min="4609" max="4610" width="4.42578125" style="831" customWidth="1"/>
    <col min="4611" max="4611" width="30.85546875" style="831" customWidth="1"/>
    <col min="4612" max="4612" width="20.140625" style="831" customWidth="1"/>
    <col min="4613" max="4613" width="12.28515625" style="831" customWidth="1"/>
    <col min="4614" max="4614" width="12.85546875" style="831" customWidth="1"/>
    <col min="4615" max="4615" width="10.28515625" style="831" customWidth="1"/>
    <col min="4616" max="4616" width="0" style="831" hidden="1" customWidth="1"/>
    <col min="4617" max="4617" width="13.85546875" style="831" customWidth="1"/>
    <col min="4618" max="4618" width="9" style="831" customWidth="1"/>
    <col min="4619" max="4619" width="7.85546875" style="831" customWidth="1"/>
    <col min="4620" max="4620" width="0" style="831" hidden="1" customWidth="1"/>
    <col min="4621" max="4621" width="17.5703125" style="831" customWidth="1"/>
    <col min="4622" max="4622" width="10" style="831" customWidth="1"/>
    <col min="4623" max="4623" width="0" style="831" hidden="1" customWidth="1"/>
    <col min="4624" max="4624" width="8.85546875" style="831" customWidth="1"/>
    <col min="4625" max="4625" width="15.85546875" style="831" customWidth="1"/>
    <col min="4626" max="4626" width="10.28515625" style="831" bestFit="1" customWidth="1"/>
    <col min="4627" max="4627" width="9.5703125" style="831" bestFit="1" customWidth="1"/>
    <col min="4628" max="4628" width="11.42578125" style="831" bestFit="1" customWidth="1"/>
    <col min="4629" max="4864" width="9.140625" style="831"/>
    <col min="4865" max="4866" width="4.42578125" style="831" customWidth="1"/>
    <col min="4867" max="4867" width="30.85546875" style="831" customWidth="1"/>
    <col min="4868" max="4868" width="20.140625" style="831" customWidth="1"/>
    <col min="4869" max="4869" width="12.28515625" style="831" customWidth="1"/>
    <col min="4870" max="4870" width="12.85546875" style="831" customWidth="1"/>
    <col min="4871" max="4871" width="10.28515625" style="831" customWidth="1"/>
    <col min="4872" max="4872" width="0" style="831" hidden="1" customWidth="1"/>
    <col min="4873" max="4873" width="13.85546875" style="831" customWidth="1"/>
    <col min="4874" max="4874" width="9" style="831" customWidth="1"/>
    <col min="4875" max="4875" width="7.85546875" style="831" customWidth="1"/>
    <col min="4876" max="4876" width="0" style="831" hidden="1" customWidth="1"/>
    <col min="4877" max="4877" width="17.5703125" style="831" customWidth="1"/>
    <col min="4878" max="4878" width="10" style="831" customWidth="1"/>
    <col min="4879" max="4879" width="0" style="831" hidden="1" customWidth="1"/>
    <col min="4880" max="4880" width="8.85546875" style="831" customWidth="1"/>
    <col min="4881" max="4881" width="15.85546875" style="831" customWidth="1"/>
    <col min="4882" max="4882" width="10.28515625" style="831" bestFit="1" customWidth="1"/>
    <col min="4883" max="4883" width="9.5703125" style="831" bestFit="1" customWidth="1"/>
    <col min="4884" max="4884" width="11.42578125" style="831" bestFit="1" customWidth="1"/>
    <col min="4885" max="5120" width="9.140625" style="831"/>
    <col min="5121" max="5122" width="4.42578125" style="831" customWidth="1"/>
    <col min="5123" max="5123" width="30.85546875" style="831" customWidth="1"/>
    <col min="5124" max="5124" width="20.140625" style="831" customWidth="1"/>
    <col min="5125" max="5125" width="12.28515625" style="831" customWidth="1"/>
    <col min="5126" max="5126" width="12.85546875" style="831" customWidth="1"/>
    <col min="5127" max="5127" width="10.28515625" style="831" customWidth="1"/>
    <col min="5128" max="5128" width="0" style="831" hidden="1" customWidth="1"/>
    <col min="5129" max="5129" width="13.85546875" style="831" customWidth="1"/>
    <col min="5130" max="5130" width="9" style="831" customWidth="1"/>
    <col min="5131" max="5131" width="7.85546875" style="831" customWidth="1"/>
    <col min="5132" max="5132" width="0" style="831" hidden="1" customWidth="1"/>
    <col min="5133" max="5133" width="17.5703125" style="831" customWidth="1"/>
    <col min="5134" max="5134" width="10" style="831" customWidth="1"/>
    <col min="5135" max="5135" width="0" style="831" hidden="1" customWidth="1"/>
    <col min="5136" max="5136" width="8.85546875" style="831" customWidth="1"/>
    <col min="5137" max="5137" width="15.85546875" style="831" customWidth="1"/>
    <col min="5138" max="5138" width="10.28515625" style="831" bestFit="1" customWidth="1"/>
    <col min="5139" max="5139" width="9.5703125" style="831" bestFit="1" customWidth="1"/>
    <col min="5140" max="5140" width="11.42578125" style="831" bestFit="1" customWidth="1"/>
    <col min="5141" max="5376" width="9.140625" style="831"/>
    <col min="5377" max="5378" width="4.42578125" style="831" customWidth="1"/>
    <col min="5379" max="5379" width="30.85546875" style="831" customWidth="1"/>
    <col min="5380" max="5380" width="20.140625" style="831" customWidth="1"/>
    <col min="5381" max="5381" width="12.28515625" style="831" customWidth="1"/>
    <col min="5382" max="5382" width="12.85546875" style="831" customWidth="1"/>
    <col min="5383" max="5383" width="10.28515625" style="831" customWidth="1"/>
    <col min="5384" max="5384" width="0" style="831" hidden="1" customWidth="1"/>
    <col min="5385" max="5385" width="13.85546875" style="831" customWidth="1"/>
    <col min="5386" max="5386" width="9" style="831" customWidth="1"/>
    <col min="5387" max="5387" width="7.85546875" style="831" customWidth="1"/>
    <col min="5388" max="5388" width="0" style="831" hidden="1" customWidth="1"/>
    <col min="5389" max="5389" width="17.5703125" style="831" customWidth="1"/>
    <col min="5390" max="5390" width="10" style="831" customWidth="1"/>
    <col min="5391" max="5391" width="0" style="831" hidden="1" customWidth="1"/>
    <col min="5392" max="5392" width="8.85546875" style="831" customWidth="1"/>
    <col min="5393" max="5393" width="15.85546875" style="831" customWidth="1"/>
    <col min="5394" max="5394" width="10.28515625" style="831" bestFit="1" customWidth="1"/>
    <col min="5395" max="5395" width="9.5703125" style="831" bestFit="1" customWidth="1"/>
    <col min="5396" max="5396" width="11.42578125" style="831" bestFit="1" customWidth="1"/>
    <col min="5397" max="5632" width="9.140625" style="831"/>
    <col min="5633" max="5634" width="4.42578125" style="831" customWidth="1"/>
    <col min="5635" max="5635" width="30.85546875" style="831" customWidth="1"/>
    <col min="5636" max="5636" width="20.140625" style="831" customWidth="1"/>
    <col min="5637" max="5637" width="12.28515625" style="831" customWidth="1"/>
    <col min="5638" max="5638" width="12.85546875" style="831" customWidth="1"/>
    <col min="5639" max="5639" width="10.28515625" style="831" customWidth="1"/>
    <col min="5640" max="5640" width="0" style="831" hidden="1" customWidth="1"/>
    <col min="5641" max="5641" width="13.85546875" style="831" customWidth="1"/>
    <col min="5642" max="5642" width="9" style="831" customWidth="1"/>
    <col min="5643" max="5643" width="7.85546875" style="831" customWidth="1"/>
    <col min="5644" max="5644" width="0" style="831" hidden="1" customWidth="1"/>
    <col min="5645" max="5645" width="17.5703125" style="831" customWidth="1"/>
    <col min="5646" max="5646" width="10" style="831" customWidth="1"/>
    <col min="5647" max="5647" width="0" style="831" hidden="1" customWidth="1"/>
    <col min="5648" max="5648" width="8.85546875" style="831" customWidth="1"/>
    <col min="5649" max="5649" width="15.85546875" style="831" customWidth="1"/>
    <col min="5650" max="5650" width="10.28515625" style="831" bestFit="1" customWidth="1"/>
    <col min="5651" max="5651" width="9.5703125" style="831" bestFit="1" customWidth="1"/>
    <col min="5652" max="5652" width="11.42578125" style="831" bestFit="1" customWidth="1"/>
    <col min="5653" max="5888" width="9.140625" style="831"/>
    <col min="5889" max="5890" width="4.42578125" style="831" customWidth="1"/>
    <col min="5891" max="5891" width="30.85546875" style="831" customWidth="1"/>
    <col min="5892" max="5892" width="20.140625" style="831" customWidth="1"/>
    <col min="5893" max="5893" width="12.28515625" style="831" customWidth="1"/>
    <col min="5894" max="5894" width="12.85546875" style="831" customWidth="1"/>
    <col min="5895" max="5895" width="10.28515625" style="831" customWidth="1"/>
    <col min="5896" max="5896" width="0" style="831" hidden="1" customWidth="1"/>
    <col min="5897" max="5897" width="13.85546875" style="831" customWidth="1"/>
    <col min="5898" max="5898" width="9" style="831" customWidth="1"/>
    <col min="5899" max="5899" width="7.85546875" style="831" customWidth="1"/>
    <col min="5900" max="5900" width="0" style="831" hidden="1" customWidth="1"/>
    <col min="5901" max="5901" width="17.5703125" style="831" customWidth="1"/>
    <col min="5902" max="5902" width="10" style="831" customWidth="1"/>
    <col min="5903" max="5903" width="0" style="831" hidden="1" customWidth="1"/>
    <col min="5904" max="5904" width="8.85546875" style="831" customWidth="1"/>
    <col min="5905" max="5905" width="15.85546875" style="831" customWidth="1"/>
    <col min="5906" max="5906" width="10.28515625" style="831" bestFit="1" customWidth="1"/>
    <col min="5907" max="5907" width="9.5703125" style="831" bestFit="1" customWidth="1"/>
    <col min="5908" max="5908" width="11.42578125" style="831" bestFit="1" customWidth="1"/>
    <col min="5909" max="6144" width="9.140625" style="831"/>
    <col min="6145" max="6146" width="4.42578125" style="831" customWidth="1"/>
    <col min="6147" max="6147" width="30.85546875" style="831" customWidth="1"/>
    <col min="6148" max="6148" width="20.140625" style="831" customWidth="1"/>
    <col min="6149" max="6149" width="12.28515625" style="831" customWidth="1"/>
    <col min="6150" max="6150" width="12.85546875" style="831" customWidth="1"/>
    <col min="6151" max="6151" width="10.28515625" style="831" customWidth="1"/>
    <col min="6152" max="6152" width="0" style="831" hidden="1" customWidth="1"/>
    <col min="6153" max="6153" width="13.85546875" style="831" customWidth="1"/>
    <col min="6154" max="6154" width="9" style="831" customWidth="1"/>
    <col min="6155" max="6155" width="7.85546875" style="831" customWidth="1"/>
    <col min="6156" max="6156" width="0" style="831" hidden="1" customWidth="1"/>
    <col min="6157" max="6157" width="17.5703125" style="831" customWidth="1"/>
    <col min="6158" max="6158" width="10" style="831" customWidth="1"/>
    <col min="6159" max="6159" width="0" style="831" hidden="1" customWidth="1"/>
    <col min="6160" max="6160" width="8.85546875" style="831" customWidth="1"/>
    <col min="6161" max="6161" width="15.85546875" style="831" customWidth="1"/>
    <col min="6162" max="6162" width="10.28515625" style="831" bestFit="1" customWidth="1"/>
    <col min="6163" max="6163" width="9.5703125" style="831" bestFit="1" customWidth="1"/>
    <col min="6164" max="6164" width="11.42578125" style="831" bestFit="1" customWidth="1"/>
    <col min="6165" max="6400" width="9.140625" style="831"/>
    <col min="6401" max="6402" width="4.42578125" style="831" customWidth="1"/>
    <col min="6403" max="6403" width="30.85546875" style="831" customWidth="1"/>
    <col min="6404" max="6404" width="20.140625" style="831" customWidth="1"/>
    <col min="6405" max="6405" width="12.28515625" style="831" customWidth="1"/>
    <col min="6406" max="6406" width="12.85546875" style="831" customWidth="1"/>
    <col min="6407" max="6407" width="10.28515625" style="831" customWidth="1"/>
    <col min="6408" max="6408" width="0" style="831" hidden="1" customWidth="1"/>
    <col min="6409" max="6409" width="13.85546875" style="831" customWidth="1"/>
    <col min="6410" max="6410" width="9" style="831" customWidth="1"/>
    <col min="6411" max="6411" width="7.85546875" style="831" customWidth="1"/>
    <col min="6412" max="6412" width="0" style="831" hidden="1" customWidth="1"/>
    <col min="6413" max="6413" width="17.5703125" style="831" customWidth="1"/>
    <col min="6414" max="6414" width="10" style="831" customWidth="1"/>
    <col min="6415" max="6415" width="0" style="831" hidden="1" customWidth="1"/>
    <col min="6416" max="6416" width="8.85546875" style="831" customWidth="1"/>
    <col min="6417" max="6417" width="15.85546875" style="831" customWidth="1"/>
    <col min="6418" max="6418" width="10.28515625" style="831" bestFit="1" customWidth="1"/>
    <col min="6419" max="6419" width="9.5703125" style="831" bestFit="1" customWidth="1"/>
    <col min="6420" max="6420" width="11.42578125" style="831" bestFit="1" customWidth="1"/>
    <col min="6421" max="6656" width="9.140625" style="831"/>
    <col min="6657" max="6658" width="4.42578125" style="831" customWidth="1"/>
    <col min="6659" max="6659" width="30.85546875" style="831" customWidth="1"/>
    <col min="6660" max="6660" width="20.140625" style="831" customWidth="1"/>
    <col min="6661" max="6661" width="12.28515625" style="831" customWidth="1"/>
    <col min="6662" max="6662" width="12.85546875" style="831" customWidth="1"/>
    <col min="6663" max="6663" width="10.28515625" style="831" customWidth="1"/>
    <col min="6664" max="6664" width="0" style="831" hidden="1" customWidth="1"/>
    <col min="6665" max="6665" width="13.85546875" style="831" customWidth="1"/>
    <col min="6666" max="6666" width="9" style="831" customWidth="1"/>
    <col min="6667" max="6667" width="7.85546875" style="831" customWidth="1"/>
    <col min="6668" max="6668" width="0" style="831" hidden="1" customWidth="1"/>
    <col min="6669" max="6669" width="17.5703125" style="831" customWidth="1"/>
    <col min="6670" max="6670" width="10" style="831" customWidth="1"/>
    <col min="6671" max="6671" width="0" style="831" hidden="1" customWidth="1"/>
    <col min="6672" max="6672" width="8.85546875" style="831" customWidth="1"/>
    <col min="6673" max="6673" width="15.85546875" style="831" customWidth="1"/>
    <col min="6674" max="6674" width="10.28515625" style="831" bestFit="1" customWidth="1"/>
    <col min="6675" max="6675" width="9.5703125" style="831" bestFit="1" customWidth="1"/>
    <col min="6676" max="6676" width="11.42578125" style="831" bestFit="1" customWidth="1"/>
    <col min="6677" max="6912" width="9.140625" style="831"/>
    <col min="6913" max="6914" width="4.42578125" style="831" customWidth="1"/>
    <col min="6915" max="6915" width="30.85546875" style="831" customWidth="1"/>
    <col min="6916" max="6916" width="20.140625" style="831" customWidth="1"/>
    <col min="6917" max="6917" width="12.28515625" style="831" customWidth="1"/>
    <col min="6918" max="6918" width="12.85546875" style="831" customWidth="1"/>
    <col min="6919" max="6919" width="10.28515625" style="831" customWidth="1"/>
    <col min="6920" max="6920" width="0" style="831" hidden="1" customWidth="1"/>
    <col min="6921" max="6921" width="13.85546875" style="831" customWidth="1"/>
    <col min="6922" max="6922" width="9" style="831" customWidth="1"/>
    <col min="6923" max="6923" width="7.85546875" style="831" customWidth="1"/>
    <col min="6924" max="6924" width="0" style="831" hidden="1" customWidth="1"/>
    <col min="6925" max="6925" width="17.5703125" style="831" customWidth="1"/>
    <col min="6926" max="6926" width="10" style="831" customWidth="1"/>
    <col min="6927" max="6927" width="0" style="831" hidden="1" customWidth="1"/>
    <col min="6928" max="6928" width="8.85546875" style="831" customWidth="1"/>
    <col min="6929" max="6929" width="15.85546875" style="831" customWidth="1"/>
    <col min="6930" max="6930" width="10.28515625" style="831" bestFit="1" customWidth="1"/>
    <col min="6931" max="6931" width="9.5703125" style="831" bestFit="1" customWidth="1"/>
    <col min="6932" max="6932" width="11.42578125" style="831" bestFit="1" customWidth="1"/>
    <col min="6933" max="7168" width="9.140625" style="831"/>
    <col min="7169" max="7170" width="4.42578125" style="831" customWidth="1"/>
    <col min="7171" max="7171" width="30.85546875" style="831" customWidth="1"/>
    <col min="7172" max="7172" width="20.140625" style="831" customWidth="1"/>
    <col min="7173" max="7173" width="12.28515625" style="831" customWidth="1"/>
    <col min="7174" max="7174" width="12.85546875" style="831" customWidth="1"/>
    <col min="7175" max="7175" width="10.28515625" style="831" customWidth="1"/>
    <col min="7176" max="7176" width="0" style="831" hidden="1" customWidth="1"/>
    <col min="7177" max="7177" width="13.85546875" style="831" customWidth="1"/>
    <col min="7178" max="7178" width="9" style="831" customWidth="1"/>
    <col min="7179" max="7179" width="7.85546875" style="831" customWidth="1"/>
    <col min="7180" max="7180" width="0" style="831" hidden="1" customWidth="1"/>
    <col min="7181" max="7181" width="17.5703125" style="831" customWidth="1"/>
    <col min="7182" max="7182" width="10" style="831" customWidth="1"/>
    <col min="7183" max="7183" width="0" style="831" hidden="1" customWidth="1"/>
    <col min="7184" max="7184" width="8.85546875" style="831" customWidth="1"/>
    <col min="7185" max="7185" width="15.85546875" style="831" customWidth="1"/>
    <col min="7186" max="7186" width="10.28515625" style="831" bestFit="1" customWidth="1"/>
    <col min="7187" max="7187" width="9.5703125" style="831" bestFit="1" customWidth="1"/>
    <col min="7188" max="7188" width="11.42578125" style="831" bestFit="1" customWidth="1"/>
    <col min="7189" max="7424" width="9.140625" style="831"/>
    <col min="7425" max="7426" width="4.42578125" style="831" customWidth="1"/>
    <col min="7427" max="7427" width="30.85546875" style="831" customWidth="1"/>
    <col min="7428" max="7428" width="20.140625" style="831" customWidth="1"/>
    <col min="7429" max="7429" width="12.28515625" style="831" customWidth="1"/>
    <col min="7430" max="7430" width="12.85546875" style="831" customWidth="1"/>
    <col min="7431" max="7431" width="10.28515625" style="831" customWidth="1"/>
    <col min="7432" max="7432" width="0" style="831" hidden="1" customWidth="1"/>
    <col min="7433" max="7433" width="13.85546875" style="831" customWidth="1"/>
    <col min="7434" max="7434" width="9" style="831" customWidth="1"/>
    <col min="7435" max="7435" width="7.85546875" style="831" customWidth="1"/>
    <col min="7436" max="7436" width="0" style="831" hidden="1" customWidth="1"/>
    <col min="7437" max="7437" width="17.5703125" style="831" customWidth="1"/>
    <col min="7438" max="7438" width="10" style="831" customWidth="1"/>
    <col min="7439" max="7439" width="0" style="831" hidden="1" customWidth="1"/>
    <col min="7440" max="7440" width="8.85546875" style="831" customWidth="1"/>
    <col min="7441" max="7441" width="15.85546875" style="831" customWidth="1"/>
    <col min="7442" max="7442" width="10.28515625" style="831" bestFit="1" customWidth="1"/>
    <col min="7443" max="7443" width="9.5703125" style="831" bestFit="1" customWidth="1"/>
    <col min="7444" max="7444" width="11.42578125" style="831" bestFit="1" customWidth="1"/>
    <col min="7445" max="7680" width="9.140625" style="831"/>
    <col min="7681" max="7682" width="4.42578125" style="831" customWidth="1"/>
    <col min="7683" max="7683" width="30.85546875" style="831" customWidth="1"/>
    <col min="7684" max="7684" width="20.140625" style="831" customWidth="1"/>
    <col min="7685" max="7685" width="12.28515625" style="831" customWidth="1"/>
    <col min="7686" max="7686" width="12.85546875" style="831" customWidth="1"/>
    <col min="7687" max="7687" width="10.28515625" style="831" customWidth="1"/>
    <col min="7688" max="7688" width="0" style="831" hidden="1" customWidth="1"/>
    <col min="7689" max="7689" width="13.85546875" style="831" customWidth="1"/>
    <col min="7690" max="7690" width="9" style="831" customWidth="1"/>
    <col min="7691" max="7691" width="7.85546875" style="831" customWidth="1"/>
    <col min="7692" max="7692" width="0" style="831" hidden="1" customWidth="1"/>
    <col min="7693" max="7693" width="17.5703125" style="831" customWidth="1"/>
    <col min="7694" max="7694" width="10" style="831" customWidth="1"/>
    <col min="7695" max="7695" width="0" style="831" hidden="1" customWidth="1"/>
    <col min="7696" max="7696" width="8.85546875" style="831" customWidth="1"/>
    <col min="7697" max="7697" width="15.85546875" style="831" customWidth="1"/>
    <col min="7698" max="7698" width="10.28515625" style="831" bestFit="1" customWidth="1"/>
    <col min="7699" max="7699" width="9.5703125" style="831" bestFit="1" customWidth="1"/>
    <col min="7700" max="7700" width="11.42578125" style="831" bestFit="1" customWidth="1"/>
    <col min="7701" max="7936" width="9.140625" style="831"/>
    <col min="7937" max="7938" width="4.42578125" style="831" customWidth="1"/>
    <col min="7939" max="7939" width="30.85546875" style="831" customWidth="1"/>
    <col min="7940" max="7940" width="20.140625" style="831" customWidth="1"/>
    <col min="7941" max="7941" width="12.28515625" style="831" customWidth="1"/>
    <col min="7942" max="7942" width="12.85546875" style="831" customWidth="1"/>
    <col min="7943" max="7943" width="10.28515625" style="831" customWidth="1"/>
    <col min="7944" max="7944" width="0" style="831" hidden="1" customWidth="1"/>
    <col min="7945" max="7945" width="13.85546875" style="831" customWidth="1"/>
    <col min="7946" max="7946" width="9" style="831" customWidth="1"/>
    <col min="7947" max="7947" width="7.85546875" style="831" customWidth="1"/>
    <col min="7948" max="7948" width="0" style="831" hidden="1" customWidth="1"/>
    <col min="7949" max="7949" width="17.5703125" style="831" customWidth="1"/>
    <col min="7950" max="7950" width="10" style="831" customWidth="1"/>
    <col min="7951" max="7951" width="0" style="831" hidden="1" customWidth="1"/>
    <col min="7952" max="7952" width="8.85546875" style="831" customWidth="1"/>
    <col min="7953" max="7953" width="15.85546875" style="831" customWidth="1"/>
    <col min="7954" max="7954" width="10.28515625" style="831" bestFit="1" customWidth="1"/>
    <col min="7955" max="7955" width="9.5703125" style="831" bestFit="1" customWidth="1"/>
    <col min="7956" max="7956" width="11.42578125" style="831" bestFit="1" customWidth="1"/>
    <col min="7957" max="8192" width="9.140625" style="831"/>
    <col min="8193" max="8194" width="4.42578125" style="831" customWidth="1"/>
    <col min="8195" max="8195" width="30.85546875" style="831" customWidth="1"/>
    <col min="8196" max="8196" width="20.140625" style="831" customWidth="1"/>
    <col min="8197" max="8197" width="12.28515625" style="831" customWidth="1"/>
    <col min="8198" max="8198" width="12.85546875" style="831" customWidth="1"/>
    <col min="8199" max="8199" width="10.28515625" style="831" customWidth="1"/>
    <col min="8200" max="8200" width="0" style="831" hidden="1" customWidth="1"/>
    <col min="8201" max="8201" width="13.85546875" style="831" customWidth="1"/>
    <col min="8202" max="8202" width="9" style="831" customWidth="1"/>
    <col min="8203" max="8203" width="7.85546875" style="831" customWidth="1"/>
    <col min="8204" max="8204" width="0" style="831" hidden="1" customWidth="1"/>
    <col min="8205" max="8205" width="17.5703125" style="831" customWidth="1"/>
    <col min="8206" max="8206" width="10" style="831" customWidth="1"/>
    <col min="8207" max="8207" width="0" style="831" hidden="1" customWidth="1"/>
    <col min="8208" max="8208" width="8.85546875" style="831" customWidth="1"/>
    <col min="8209" max="8209" width="15.85546875" style="831" customWidth="1"/>
    <col min="8210" max="8210" width="10.28515625" style="831" bestFit="1" customWidth="1"/>
    <col min="8211" max="8211" width="9.5703125" style="831" bestFit="1" customWidth="1"/>
    <col min="8212" max="8212" width="11.42578125" style="831" bestFit="1" customWidth="1"/>
    <col min="8213" max="8448" width="9.140625" style="831"/>
    <col min="8449" max="8450" width="4.42578125" style="831" customWidth="1"/>
    <col min="8451" max="8451" width="30.85546875" style="831" customWidth="1"/>
    <col min="8452" max="8452" width="20.140625" style="831" customWidth="1"/>
    <col min="8453" max="8453" width="12.28515625" style="831" customWidth="1"/>
    <col min="8454" max="8454" width="12.85546875" style="831" customWidth="1"/>
    <col min="8455" max="8455" width="10.28515625" style="831" customWidth="1"/>
    <col min="8456" max="8456" width="0" style="831" hidden="1" customWidth="1"/>
    <col min="8457" max="8457" width="13.85546875" style="831" customWidth="1"/>
    <col min="8458" max="8458" width="9" style="831" customWidth="1"/>
    <col min="8459" max="8459" width="7.85546875" style="831" customWidth="1"/>
    <col min="8460" max="8460" width="0" style="831" hidden="1" customWidth="1"/>
    <col min="8461" max="8461" width="17.5703125" style="831" customWidth="1"/>
    <col min="8462" max="8462" width="10" style="831" customWidth="1"/>
    <col min="8463" max="8463" width="0" style="831" hidden="1" customWidth="1"/>
    <col min="8464" max="8464" width="8.85546875" style="831" customWidth="1"/>
    <col min="8465" max="8465" width="15.85546875" style="831" customWidth="1"/>
    <col min="8466" max="8466" width="10.28515625" style="831" bestFit="1" customWidth="1"/>
    <col min="8467" max="8467" width="9.5703125" style="831" bestFit="1" customWidth="1"/>
    <col min="8468" max="8468" width="11.42578125" style="831" bestFit="1" customWidth="1"/>
    <col min="8469" max="8704" width="9.140625" style="831"/>
    <col min="8705" max="8706" width="4.42578125" style="831" customWidth="1"/>
    <col min="8707" max="8707" width="30.85546875" style="831" customWidth="1"/>
    <col min="8708" max="8708" width="20.140625" style="831" customWidth="1"/>
    <col min="8709" max="8709" width="12.28515625" style="831" customWidth="1"/>
    <col min="8710" max="8710" width="12.85546875" style="831" customWidth="1"/>
    <col min="8711" max="8711" width="10.28515625" style="831" customWidth="1"/>
    <col min="8712" max="8712" width="0" style="831" hidden="1" customWidth="1"/>
    <col min="8713" max="8713" width="13.85546875" style="831" customWidth="1"/>
    <col min="8714" max="8714" width="9" style="831" customWidth="1"/>
    <col min="8715" max="8715" width="7.85546875" style="831" customWidth="1"/>
    <col min="8716" max="8716" width="0" style="831" hidden="1" customWidth="1"/>
    <col min="8717" max="8717" width="17.5703125" style="831" customWidth="1"/>
    <col min="8718" max="8718" width="10" style="831" customWidth="1"/>
    <col min="8719" max="8719" width="0" style="831" hidden="1" customWidth="1"/>
    <col min="8720" max="8720" width="8.85546875" style="831" customWidth="1"/>
    <col min="8721" max="8721" width="15.85546875" style="831" customWidth="1"/>
    <col min="8722" max="8722" width="10.28515625" style="831" bestFit="1" customWidth="1"/>
    <col min="8723" max="8723" width="9.5703125" style="831" bestFit="1" customWidth="1"/>
    <col min="8724" max="8724" width="11.42578125" style="831" bestFit="1" customWidth="1"/>
    <col min="8725" max="8960" width="9.140625" style="831"/>
    <col min="8961" max="8962" width="4.42578125" style="831" customWidth="1"/>
    <col min="8963" max="8963" width="30.85546875" style="831" customWidth="1"/>
    <col min="8964" max="8964" width="20.140625" style="831" customWidth="1"/>
    <col min="8965" max="8965" width="12.28515625" style="831" customWidth="1"/>
    <col min="8966" max="8966" width="12.85546875" style="831" customWidth="1"/>
    <col min="8967" max="8967" width="10.28515625" style="831" customWidth="1"/>
    <col min="8968" max="8968" width="0" style="831" hidden="1" customWidth="1"/>
    <col min="8969" max="8969" width="13.85546875" style="831" customWidth="1"/>
    <col min="8970" max="8970" width="9" style="831" customWidth="1"/>
    <col min="8971" max="8971" width="7.85546875" style="831" customWidth="1"/>
    <col min="8972" max="8972" width="0" style="831" hidden="1" customWidth="1"/>
    <col min="8973" max="8973" width="17.5703125" style="831" customWidth="1"/>
    <col min="8974" max="8974" width="10" style="831" customWidth="1"/>
    <col min="8975" max="8975" width="0" style="831" hidden="1" customWidth="1"/>
    <col min="8976" max="8976" width="8.85546875" style="831" customWidth="1"/>
    <col min="8977" max="8977" width="15.85546875" style="831" customWidth="1"/>
    <col min="8978" max="8978" width="10.28515625" style="831" bestFit="1" customWidth="1"/>
    <col min="8979" max="8979" width="9.5703125" style="831" bestFit="1" customWidth="1"/>
    <col min="8980" max="8980" width="11.42578125" style="831" bestFit="1" customWidth="1"/>
    <col min="8981" max="9216" width="9.140625" style="831"/>
    <col min="9217" max="9218" width="4.42578125" style="831" customWidth="1"/>
    <col min="9219" max="9219" width="30.85546875" style="831" customWidth="1"/>
    <col min="9220" max="9220" width="20.140625" style="831" customWidth="1"/>
    <col min="9221" max="9221" width="12.28515625" style="831" customWidth="1"/>
    <col min="9222" max="9222" width="12.85546875" style="831" customWidth="1"/>
    <col min="9223" max="9223" width="10.28515625" style="831" customWidth="1"/>
    <col min="9224" max="9224" width="0" style="831" hidden="1" customWidth="1"/>
    <col min="9225" max="9225" width="13.85546875" style="831" customWidth="1"/>
    <col min="9226" max="9226" width="9" style="831" customWidth="1"/>
    <col min="9227" max="9227" width="7.85546875" style="831" customWidth="1"/>
    <col min="9228" max="9228" width="0" style="831" hidden="1" customWidth="1"/>
    <col min="9229" max="9229" width="17.5703125" style="831" customWidth="1"/>
    <col min="9230" max="9230" width="10" style="831" customWidth="1"/>
    <col min="9231" max="9231" width="0" style="831" hidden="1" customWidth="1"/>
    <col min="9232" max="9232" width="8.85546875" style="831" customWidth="1"/>
    <col min="9233" max="9233" width="15.85546875" style="831" customWidth="1"/>
    <col min="9234" max="9234" width="10.28515625" style="831" bestFit="1" customWidth="1"/>
    <col min="9235" max="9235" width="9.5703125" style="831" bestFit="1" customWidth="1"/>
    <col min="9236" max="9236" width="11.42578125" style="831" bestFit="1" customWidth="1"/>
    <col min="9237" max="9472" width="9.140625" style="831"/>
    <col min="9473" max="9474" width="4.42578125" style="831" customWidth="1"/>
    <col min="9475" max="9475" width="30.85546875" style="831" customWidth="1"/>
    <col min="9476" max="9476" width="20.140625" style="831" customWidth="1"/>
    <col min="9477" max="9477" width="12.28515625" style="831" customWidth="1"/>
    <col min="9478" max="9478" width="12.85546875" style="831" customWidth="1"/>
    <col min="9479" max="9479" width="10.28515625" style="831" customWidth="1"/>
    <col min="9480" max="9480" width="0" style="831" hidden="1" customWidth="1"/>
    <col min="9481" max="9481" width="13.85546875" style="831" customWidth="1"/>
    <col min="9482" max="9482" width="9" style="831" customWidth="1"/>
    <col min="9483" max="9483" width="7.85546875" style="831" customWidth="1"/>
    <col min="9484" max="9484" width="0" style="831" hidden="1" customWidth="1"/>
    <col min="9485" max="9485" width="17.5703125" style="831" customWidth="1"/>
    <col min="9486" max="9486" width="10" style="831" customWidth="1"/>
    <col min="9487" max="9487" width="0" style="831" hidden="1" customWidth="1"/>
    <col min="9488" max="9488" width="8.85546875" style="831" customWidth="1"/>
    <col min="9489" max="9489" width="15.85546875" style="831" customWidth="1"/>
    <col min="9490" max="9490" width="10.28515625" style="831" bestFit="1" customWidth="1"/>
    <col min="9491" max="9491" width="9.5703125" style="831" bestFit="1" customWidth="1"/>
    <col min="9492" max="9492" width="11.42578125" style="831" bestFit="1" customWidth="1"/>
    <col min="9493" max="9728" width="9.140625" style="831"/>
    <col min="9729" max="9730" width="4.42578125" style="831" customWidth="1"/>
    <col min="9731" max="9731" width="30.85546875" style="831" customWidth="1"/>
    <col min="9732" max="9732" width="20.140625" style="831" customWidth="1"/>
    <col min="9733" max="9733" width="12.28515625" style="831" customWidth="1"/>
    <col min="9734" max="9734" width="12.85546875" style="831" customWidth="1"/>
    <col min="9735" max="9735" width="10.28515625" style="831" customWidth="1"/>
    <col min="9736" max="9736" width="0" style="831" hidden="1" customWidth="1"/>
    <col min="9737" max="9737" width="13.85546875" style="831" customWidth="1"/>
    <col min="9738" max="9738" width="9" style="831" customWidth="1"/>
    <col min="9739" max="9739" width="7.85546875" style="831" customWidth="1"/>
    <col min="9740" max="9740" width="0" style="831" hidden="1" customWidth="1"/>
    <col min="9741" max="9741" width="17.5703125" style="831" customWidth="1"/>
    <col min="9742" max="9742" width="10" style="831" customWidth="1"/>
    <col min="9743" max="9743" width="0" style="831" hidden="1" customWidth="1"/>
    <col min="9744" max="9744" width="8.85546875" style="831" customWidth="1"/>
    <col min="9745" max="9745" width="15.85546875" style="831" customWidth="1"/>
    <col min="9746" max="9746" width="10.28515625" style="831" bestFit="1" customWidth="1"/>
    <col min="9747" max="9747" width="9.5703125" style="831" bestFit="1" customWidth="1"/>
    <col min="9748" max="9748" width="11.42578125" style="831" bestFit="1" customWidth="1"/>
    <col min="9749" max="9984" width="9.140625" style="831"/>
    <col min="9985" max="9986" width="4.42578125" style="831" customWidth="1"/>
    <col min="9987" max="9987" width="30.85546875" style="831" customWidth="1"/>
    <col min="9988" max="9988" width="20.140625" style="831" customWidth="1"/>
    <col min="9989" max="9989" width="12.28515625" style="831" customWidth="1"/>
    <col min="9990" max="9990" width="12.85546875" style="831" customWidth="1"/>
    <col min="9991" max="9991" width="10.28515625" style="831" customWidth="1"/>
    <col min="9992" max="9992" width="0" style="831" hidden="1" customWidth="1"/>
    <col min="9993" max="9993" width="13.85546875" style="831" customWidth="1"/>
    <col min="9994" max="9994" width="9" style="831" customWidth="1"/>
    <col min="9995" max="9995" width="7.85546875" style="831" customWidth="1"/>
    <col min="9996" max="9996" width="0" style="831" hidden="1" customWidth="1"/>
    <col min="9997" max="9997" width="17.5703125" style="831" customWidth="1"/>
    <col min="9998" max="9998" width="10" style="831" customWidth="1"/>
    <col min="9999" max="9999" width="0" style="831" hidden="1" customWidth="1"/>
    <col min="10000" max="10000" width="8.85546875" style="831" customWidth="1"/>
    <col min="10001" max="10001" width="15.85546875" style="831" customWidth="1"/>
    <col min="10002" max="10002" width="10.28515625" style="831" bestFit="1" customWidth="1"/>
    <col min="10003" max="10003" width="9.5703125" style="831" bestFit="1" customWidth="1"/>
    <col min="10004" max="10004" width="11.42578125" style="831" bestFit="1" customWidth="1"/>
    <col min="10005" max="10240" width="9.140625" style="831"/>
    <col min="10241" max="10242" width="4.42578125" style="831" customWidth="1"/>
    <col min="10243" max="10243" width="30.85546875" style="831" customWidth="1"/>
    <col min="10244" max="10244" width="20.140625" style="831" customWidth="1"/>
    <col min="10245" max="10245" width="12.28515625" style="831" customWidth="1"/>
    <col min="10246" max="10246" width="12.85546875" style="831" customWidth="1"/>
    <col min="10247" max="10247" width="10.28515625" style="831" customWidth="1"/>
    <col min="10248" max="10248" width="0" style="831" hidden="1" customWidth="1"/>
    <col min="10249" max="10249" width="13.85546875" style="831" customWidth="1"/>
    <col min="10250" max="10250" width="9" style="831" customWidth="1"/>
    <col min="10251" max="10251" width="7.85546875" style="831" customWidth="1"/>
    <col min="10252" max="10252" width="0" style="831" hidden="1" customWidth="1"/>
    <col min="10253" max="10253" width="17.5703125" style="831" customWidth="1"/>
    <col min="10254" max="10254" width="10" style="831" customWidth="1"/>
    <col min="10255" max="10255" width="0" style="831" hidden="1" customWidth="1"/>
    <col min="10256" max="10256" width="8.85546875" style="831" customWidth="1"/>
    <col min="10257" max="10257" width="15.85546875" style="831" customWidth="1"/>
    <col min="10258" max="10258" width="10.28515625" style="831" bestFit="1" customWidth="1"/>
    <col min="10259" max="10259" width="9.5703125" style="831" bestFit="1" customWidth="1"/>
    <col min="10260" max="10260" width="11.42578125" style="831" bestFit="1" customWidth="1"/>
    <col min="10261" max="10496" width="9.140625" style="831"/>
    <col min="10497" max="10498" width="4.42578125" style="831" customWidth="1"/>
    <col min="10499" max="10499" width="30.85546875" style="831" customWidth="1"/>
    <col min="10500" max="10500" width="20.140625" style="831" customWidth="1"/>
    <col min="10501" max="10501" width="12.28515625" style="831" customWidth="1"/>
    <col min="10502" max="10502" width="12.85546875" style="831" customWidth="1"/>
    <col min="10503" max="10503" width="10.28515625" style="831" customWidth="1"/>
    <col min="10504" max="10504" width="0" style="831" hidden="1" customWidth="1"/>
    <col min="10505" max="10505" width="13.85546875" style="831" customWidth="1"/>
    <col min="10506" max="10506" width="9" style="831" customWidth="1"/>
    <col min="10507" max="10507" width="7.85546875" style="831" customWidth="1"/>
    <col min="10508" max="10508" width="0" style="831" hidden="1" customWidth="1"/>
    <col min="10509" max="10509" width="17.5703125" style="831" customWidth="1"/>
    <col min="10510" max="10510" width="10" style="831" customWidth="1"/>
    <col min="10511" max="10511" width="0" style="831" hidden="1" customWidth="1"/>
    <col min="10512" max="10512" width="8.85546875" style="831" customWidth="1"/>
    <col min="10513" max="10513" width="15.85546875" style="831" customWidth="1"/>
    <col min="10514" max="10514" width="10.28515625" style="831" bestFit="1" customWidth="1"/>
    <col min="10515" max="10515" width="9.5703125" style="831" bestFit="1" customWidth="1"/>
    <col min="10516" max="10516" width="11.42578125" style="831" bestFit="1" customWidth="1"/>
    <col min="10517" max="10752" width="9.140625" style="831"/>
    <col min="10753" max="10754" width="4.42578125" style="831" customWidth="1"/>
    <col min="10755" max="10755" width="30.85546875" style="831" customWidth="1"/>
    <col min="10756" max="10756" width="20.140625" style="831" customWidth="1"/>
    <col min="10757" max="10757" width="12.28515625" style="831" customWidth="1"/>
    <col min="10758" max="10758" width="12.85546875" style="831" customWidth="1"/>
    <col min="10759" max="10759" width="10.28515625" style="831" customWidth="1"/>
    <col min="10760" max="10760" width="0" style="831" hidden="1" customWidth="1"/>
    <col min="10761" max="10761" width="13.85546875" style="831" customWidth="1"/>
    <col min="10762" max="10762" width="9" style="831" customWidth="1"/>
    <col min="10763" max="10763" width="7.85546875" style="831" customWidth="1"/>
    <col min="10764" max="10764" width="0" style="831" hidden="1" customWidth="1"/>
    <col min="10765" max="10765" width="17.5703125" style="831" customWidth="1"/>
    <col min="10766" max="10766" width="10" style="831" customWidth="1"/>
    <col min="10767" max="10767" width="0" style="831" hidden="1" customWidth="1"/>
    <col min="10768" max="10768" width="8.85546875" style="831" customWidth="1"/>
    <col min="10769" max="10769" width="15.85546875" style="831" customWidth="1"/>
    <col min="10770" max="10770" width="10.28515625" style="831" bestFit="1" customWidth="1"/>
    <col min="10771" max="10771" width="9.5703125" style="831" bestFit="1" customWidth="1"/>
    <col min="10772" max="10772" width="11.42578125" style="831" bestFit="1" customWidth="1"/>
    <col min="10773" max="11008" width="9.140625" style="831"/>
    <col min="11009" max="11010" width="4.42578125" style="831" customWidth="1"/>
    <col min="11011" max="11011" width="30.85546875" style="831" customWidth="1"/>
    <col min="11012" max="11012" width="20.140625" style="831" customWidth="1"/>
    <col min="11013" max="11013" width="12.28515625" style="831" customWidth="1"/>
    <col min="11014" max="11014" width="12.85546875" style="831" customWidth="1"/>
    <col min="11015" max="11015" width="10.28515625" style="831" customWidth="1"/>
    <col min="11016" max="11016" width="0" style="831" hidden="1" customWidth="1"/>
    <col min="11017" max="11017" width="13.85546875" style="831" customWidth="1"/>
    <col min="11018" max="11018" width="9" style="831" customWidth="1"/>
    <col min="11019" max="11019" width="7.85546875" style="831" customWidth="1"/>
    <col min="11020" max="11020" width="0" style="831" hidden="1" customWidth="1"/>
    <col min="11021" max="11021" width="17.5703125" style="831" customWidth="1"/>
    <col min="11022" max="11022" width="10" style="831" customWidth="1"/>
    <col min="11023" max="11023" width="0" style="831" hidden="1" customWidth="1"/>
    <col min="11024" max="11024" width="8.85546875" style="831" customWidth="1"/>
    <col min="11025" max="11025" width="15.85546875" style="831" customWidth="1"/>
    <col min="11026" max="11026" width="10.28515625" style="831" bestFit="1" customWidth="1"/>
    <col min="11027" max="11027" width="9.5703125" style="831" bestFit="1" customWidth="1"/>
    <col min="11028" max="11028" width="11.42578125" style="831" bestFit="1" customWidth="1"/>
    <col min="11029" max="11264" width="9.140625" style="831"/>
    <col min="11265" max="11266" width="4.42578125" style="831" customWidth="1"/>
    <col min="11267" max="11267" width="30.85546875" style="831" customWidth="1"/>
    <col min="11268" max="11268" width="20.140625" style="831" customWidth="1"/>
    <col min="11269" max="11269" width="12.28515625" style="831" customWidth="1"/>
    <col min="11270" max="11270" width="12.85546875" style="831" customWidth="1"/>
    <col min="11271" max="11271" width="10.28515625" style="831" customWidth="1"/>
    <col min="11272" max="11272" width="0" style="831" hidden="1" customWidth="1"/>
    <col min="11273" max="11273" width="13.85546875" style="831" customWidth="1"/>
    <col min="11274" max="11274" width="9" style="831" customWidth="1"/>
    <col min="11275" max="11275" width="7.85546875" style="831" customWidth="1"/>
    <col min="11276" max="11276" width="0" style="831" hidden="1" customWidth="1"/>
    <col min="11277" max="11277" width="17.5703125" style="831" customWidth="1"/>
    <col min="11278" max="11278" width="10" style="831" customWidth="1"/>
    <col min="11279" max="11279" width="0" style="831" hidden="1" customWidth="1"/>
    <col min="11280" max="11280" width="8.85546875" style="831" customWidth="1"/>
    <col min="11281" max="11281" width="15.85546875" style="831" customWidth="1"/>
    <col min="11282" max="11282" width="10.28515625" style="831" bestFit="1" customWidth="1"/>
    <col min="11283" max="11283" width="9.5703125" style="831" bestFit="1" customWidth="1"/>
    <col min="11284" max="11284" width="11.42578125" style="831" bestFit="1" customWidth="1"/>
    <col min="11285" max="11520" width="9.140625" style="831"/>
    <col min="11521" max="11522" width="4.42578125" style="831" customWidth="1"/>
    <col min="11523" max="11523" width="30.85546875" style="831" customWidth="1"/>
    <col min="11524" max="11524" width="20.140625" style="831" customWidth="1"/>
    <col min="11525" max="11525" width="12.28515625" style="831" customWidth="1"/>
    <col min="11526" max="11526" width="12.85546875" style="831" customWidth="1"/>
    <col min="11527" max="11527" width="10.28515625" style="831" customWidth="1"/>
    <col min="11528" max="11528" width="0" style="831" hidden="1" customWidth="1"/>
    <col min="11529" max="11529" width="13.85546875" style="831" customWidth="1"/>
    <col min="11530" max="11530" width="9" style="831" customWidth="1"/>
    <col min="11531" max="11531" width="7.85546875" style="831" customWidth="1"/>
    <col min="11532" max="11532" width="0" style="831" hidden="1" customWidth="1"/>
    <col min="11533" max="11533" width="17.5703125" style="831" customWidth="1"/>
    <col min="11534" max="11534" width="10" style="831" customWidth="1"/>
    <col min="11535" max="11535" width="0" style="831" hidden="1" customWidth="1"/>
    <col min="11536" max="11536" width="8.85546875" style="831" customWidth="1"/>
    <col min="11537" max="11537" width="15.85546875" style="831" customWidth="1"/>
    <col min="11538" max="11538" width="10.28515625" style="831" bestFit="1" customWidth="1"/>
    <col min="11539" max="11539" width="9.5703125" style="831" bestFit="1" customWidth="1"/>
    <col min="11540" max="11540" width="11.42578125" style="831" bestFit="1" customWidth="1"/>
    <col min="11541" max="11776" width="9.140625" style="831"/>
    <col min="11777" max="11778" width="4.42578125" style="831" customWidth="1"/>
    <col min="11779" max="11779" width="30.85546875" style="831" customWidth="1"/>
    <col min="11780" max="11780" width="20.140625" style="831" customWidth="1"/>
    <col min="11781" max="11781" width="12.28515625" style="831" customWidth="1"/>
    <col min="11782" max="11782" width="12.85546875" style="831" customWidth="1"/>
    <col min="11783" max="11783" width="10.28515625" style="831" customWidth="1"/>
    <col min="11784" max="11784" width="0" style="831" hidden="1" customWidth="1"/>
    <col min="11785" max="11785" width="13.85546875" style="831" customWidth="1"/>
    <col min="11786" max="11786" width="9" style="831" customWidth="1"/>
    <col min="11787" max="11787" width="7.85546875" style="831" customWidth="1"/>
    <col min="11788" max="11788" width="0" style="831" hidden="1" customWidth="1"/>
    <col min="11789" max="11789" width="17.5703125" style="831" customWidth="1"/>
    <col min="11790" max="11790" width="10" style="831" customWidth="1"/>
    <col min="11791" max="11791" width="0" style="831" hidden="1" customWidth="1"/>
    <col min="11792" max="11792" width="8.85546875" style="831" customWidth="1"/>
    <col min="11793" max="11793" width="15.85546875" style="831" customWidth="1"/>
    <col min="11794" max="11794" width="10.28515625" style="831" bestFit="1" customWidth="1"/>
    <col min="11795" max="11795" width="9.5703125" style="831" bestFit="1" customWidth="1"/>
    <col min="11796" max="11796" width="11.42578125" style="831" bestFit="1" customWidth="1"/>
    <col min="11797" max="12032" width="9.140625" style="831"/>
    <col min="12033" max="12034" width="4.42578125" style="831" customWidth="1"/>
    <col min="12035" max="12035" width="30.85546875" style="831" customWidth="1"/>
    <col min="12036" max="12036" width="20.140625" style="831" customWidth="1"/>
    <col min="12037" max="12037" width="12.28515625" style="831" customWidth="1"/>
    <col min="12038" max="12038" width="12.85546875" style="831" customWidth="1"/>
    <col min="12039" max="12039" width="10.28515625" style="831" customWidth="1"/>
    <col min="12040" max="12040" width="0" style="831" hidden="1" customWidth="1"/>
    <col min="12041" max="12041" width="13.85546875" style="831" customWidth="1"/>
    <col min="12042" max="12042" width="9" style="831" customWidth="1"/>
    <col min="12043" max="12043" width="7.85546875" style="831" customWidth="1"/>
    <col min="12044" max="12044" width="0" style="831" hidden="1" customWidth="1"/>
    <col min="12045" max="12045" width="17.5703125" style="831" customWidth="1"/>
    <col min="12046" max="12046" width="10" style="831" customWidth="1"/>
    <col min="12047" max="12047" width="0" style="831" hidden="1" customWidth="1"/>
    <col min="12048" max="12048" width="8.85546875" style="831" customWidth="1"/>
    <col min="12049" max="12049" width="15.85546875" style="831" customWidth="1"/>
    <col min="12050" max="12050" width="10.28515625" style="831" bestFit="1" customWidth="1"/>
    <col min="12051" max="12051" width="9.5703125" style="831" bestFit="1" customWidth="1"/>
    <col min="12052" max="12052" width="11.42578125" style="831" bestFit="1" customWidth="1"/>
    <col min="12053" max="12288" width="9.140625" style="831"/>
    <col min="12289" max="12290" width="4.42578125" style="831" customWidth="1"/>
    <col min="12291" max="12291" width="30.85546875" style="831" customWidth="1"/>
    <col min="12292" max="12292" width="20.140625" style="831" customWidth="1"/>
    <col min="12293" max="12293" width="12.28515625" style="831" customWidth="1"/>
    <col min="12294" max="12294" width="12.85546875" style="831" customWidth="1"/>
    <col min="12295" max="12295" width="10.28515625" style="831" customWidth="1"/>
    <col min="12296" max="12296" width="0" style="831" hidden="1" customWidth="1"/>
    <col min="12297" max="12297" width="13.85546875" style="831" customWidth="1"/>
    <col min="12298" max="12298" width="9" style="831" customWidth="1"/>
    <col min="12299" max="12299" width="7.85546875" style="831" customWidth="1"/>
    <col min="12300" max="12300" width="0" style="831" hidden="1" customWidth="1"/>
    <col min="12301" max="12301" width="17.5703125" style="831" customWidth="1"/>
    <col min="12302" max="12302" width="10" style="831" customWidth="1"/>
    <col min="12303" max="12303" width="0" style="831" hidden="1" customWidth="1"/>
    <col min="12304" max="12304" width="8.85546875" style="831" customWidth="1"/>
    <col min="12305" max="12305" width="15.85546875" style="831" customWidth="1"/>
    <col min="12306" max="12306" width="10.28515625" style="831" bestFit="1" customWidth="1"/>
    <col min="12307" max="12307" width="9.5703125" style="831" bestFit="1" customWidth="1"/>
    <col min="12308" max="12308" width="11.42578125" style="831" bestFit="1" customWidth="1"/>
    <col min="12309" max="12544" width="9.140625" style="831"/>
    <col min="12545" max="12546" width="4.42578125" style="831" customWidth="1"/>
    <col min="12547" max="12547" width="30.85546875" style="831" customWidth="1"/>
    <col min="12548" max="12548" width="20.140625" style="831" customWidth="1"/>
    <col min="12549" max="12549" width="12.28515625" style="831" customWidth="1"/>
    <col min="12550" max="12550" width="12.85546875" style="831" customWidth="1"/>
    <col min="12551" max="12551" width="10.28515625" style="831" customWidth="1"/>
    <col min="12552" max="12552" width="0" style="831" hidden="1" customWidth="1"/>
    <col min="12553" max="12553" width="13.85546875" style="831" customWidth="1"/>
    <col min="12554" max="12554" width="9" style="831" customWidth="1"/>
    <col min="12555" max="12555" width="7.85546875" style="831" customWidth="1"/>
    <col min="12556" max="12556" width="0" style="831" hidden="1" customWidth="1"/>
    <col min="12557" max="12557" width="17.5703125" style="831" customWidth="1"/>
    <col min="12558" max="12558" width="10" style="831" customWidth="1"/>
    <col min="12559" max="12559" width="0" style="831" hidden="1" customWidth="1"/>
    <col min="12560" max="12560" width="8.85546875" style="831" customWidth="1"/>
    <col min="12561" max="12561" width="15.85546875" style="831" customWidth="1"/>
    <col min="12562" max="12562" width="10.28515625" style="831" bestFit="1" customWidth="1"/>
    <col min="12563" max="12563" width="9.5703125" style="831" bestFit="1" customWidth="1"/>
    <col min="12564" max="12564" width="11.42578125" style="831" bestFit="1" customWidth="1"/>
    <col min="12565" max="12800" width="9.140625" style="831"/>
    <col min="12801" max="12802" width="4.42578125" style="831" customWidth="1"/>
    <col min="12803" max="12803" width="30.85546875" style="831" customWidth="1"/>
    <col min="12804" max="12804" width="20.140625" style="831" customWidth="1"/>
    <col min="12805" max="12805" width="12.28515625" style="831" customWidth="1"/>
    <col min="12806" max="12806" width="12.85546875" style="831" customWidth="1"/>
    <col min="12807" max="12807" width="10.28515625" style="831" customWidth="1"/>
    <col min="12808" max="12808" width="0" style="831" hidden="1" customWidth="1"/>
    <col min="12809" max="12809" width="13.85546875" style="831" customWidth="1"/>
    <col min="12810" max="12810" width="9" style="831" customWidth="1"/>
    <col min="12811" max="12811" width="7.85546875" style="831" customWidth="1"/>
    <col min="12812" max="12812" width="0" style="831" hidden="1" customWidth="1"/>
    <col min="12813" max="12813" width="17.5703125" style="831" customWidth="1"/>
    <col min="12814" max="12814" width="10" style="831" customWidth="1"/>
    <col min="12815" max="12815" width="0" style="831" hidden="1" customWidth="1"/>
    <col min="12816" max="12816" width="8.85546875" style="831" customWidth="1"/>
    <col min="12817" max="12817" width="15.85546875" style="831" customWidth="1"/>
    <col min="12818" max="12818" width="10.28515625" style="831" bestFit="1" customWidth="1"/>
    <col min="12819" max="12819" width="9.5703125" style="831" bestFit="1" customWidth="1"/>
    <col min="12820" max="12820" width="11.42578125" style="831" bestFit="1" customWidth="1"/>
    <col min="12821" max="13056" width="9.140625" style="831"/>
    <col min="13057" max="13058" width="4.42578125" style="831" customWidth="1"/>
    <col min="13059" max="13059" width="30.85546875" style="831" customWidth="1"/>
    <col min="13060" max="13060" width="20.140625" style="831" customWidth="1"/>
    <col min="13061" max="13061" width="12.28515625" style="831" customWidth="1"/>
    <col min="13062" max="13062" width="12.85546875" style="831" customWidth="1"/>
    <col min="13063" max="13063" width="10.28515625" style="831" customWidth="1"/>
    <col min="13064" max="13064" width="0" style="831" hidden="1" customWidth="1"/>
    <col min="13065" max="13065" width="13.85546875" style="831" customWidth="1"/>
    <col min="13066" max="13066" width="9" style="831" customWidth="1"/>
    <col min="13067" max="13067" width="7.85546875" style="831" customWidth="1"/>
    <col min="13068" max="13068" width="0" style="831" hidden="1" customWidth="1"/>
    <col min="13069" max="13069" width="17.5703125" style="831" customWidth="1"/>
    <col min="13070" max="13070" width="10" style="831" customWidth="1"/>
    <col min="13071" max="13071" width="0" style="831" hidden="1" customWidth="1"/>
    <col min="13072" max="13072" width="8.85546875" style="831" customWidth="1"/>
    <col min="13073" max="13073" width="15.85546875" style="831" customWidth="1"/>
    <col min="13074" max="13074" width="10.28515625" style="831" bestFit="1" customWidth="1"/>
    <col min="13075" max="13075" width="9.5703125" style="831" bestFit="1" customWidth="1"/>
    <col min="13076" max="13076" width="11.42578125" style="831" bestFit="1" customWidth="1"/>
    <col min="13077" max="13312" width="9.140625" style="831"/>
    <col min="13313" max="13314" width="4.42578125" style="831" customWidth="1"/>
    <col min="13315" max="13315" width="30.85546875" style="831" customWidth="1"/>
    <col min="13316" max="13316" width="20.140625" style="831" customWidth="1"/>
    <col min="13317" max="13317" width="12.28515625" style="831" customWidth="1"/>
    <col min="13318" max="13318" width="12.85546875" style="831" customWidth="1"/>
    <col min="13319" max="13319" width="10.28515625" style="831" customWidth="1"/>
    <col min="13320" max="13320" width="0" style="831" hidden="1" customWidth="1"/>
    <col min="13321" max="13321" width="13.85546875" style="831" customWidth="1"/>
    <col min="13322" max="13322" width="9" style="831" customWidth="1"/>
    <col min="13323" max="13323" width="7.85546875" style="831" customWidth="1"/>
    <col min="13324" max="13324" width="0" style="831" hidden="1" customWidth="1"/>
    <col min="13325" max="13325" width="17.5703125" style="831" customWidth="1"/>
    <col min="13326" max="13326" width="10" style="831" customWidth="1"/>
    <col min="13327" max="13327" width="0" style="831" hidden="1" customWidth="1"/>
    <col min="13328" max="13328" width="8.85546875" style="831" customWidth="1"/>
    <col min="13329" max="13329" width="15.85546875" style="831" customWidth="1"/>
    <col min="13330" max="13330" width="10.28515625" style="831" bestFit="1" customWidth="1"/>
    <col min="13331" max="13331" width="9.5703125" style="831" bestFit="1" customWidth="1"/>
    <col min="13332" max="13332" width="11.42578125" style="831" bestFit="1" customWidth="1"/>
    <col min="13333" max="13568" width="9.140625" style="831"/>
    <col min="13569" max="13570" width="4.42578125" style="831" customWidth="1"/>
    <col min="13571" max="13571" width="30.85546875" style="831" customWidth="1"/>
    <col min="13572" max="13572" width="20.140625" style="831" customWidth="1"/>
    <col min="13573" max="13573" width="12.28515625" style="831" customWidth="1"/>
    <col min="13574" max="13574" width="12.85546875" style="831" customWidth="1"/>
    <col min="13575" max="13575" width="10.28515625" style="831" customWidth="1"/>
    <col min="13576" max="13576" width="0" style="831" hidden="1" customWidth="1"/>
    <col min="13577" max="13577" width="13.85546875" style="831" customWidth="1"/>
    <col min="13578" max="13578" width="9" style="831" customWidth="1"/>
    <col min="13579" max="13579" width="7.85546875" style="831" customWidth="1"/>
    <col min="13580" max="13580" width="0" style="831" hidden="1" customWidth="1"/>
    <col min="13581" max="13581" width="17.5703125" style="831" customWidth="1"/>
    <col min="13582" max="13582" width="10" style="831" customWidth="1"/>
    <col min="13583" max="13583" width="0" style="831" hidden="1" customWidth="1"/>
    <col min="13584" max="13584" width="8.85546875" style="831" customWidth="1"/>
    <col min="13585" max="13585" width="15.85546875" style="831" customWidth="1"/>
    <col min="13586" max="13586" width="10.28515625" style="831" bestFit="1" customWidth="1"/>
    <col min="13587" max="13587" width="9.5703125" style="831" bestFit="1" customWidth="1"/>
    <col min="13588" max="13588" width="11.42578125" style="831" bestFit="1" customWidth="1"/>
    <col min="13589" max="13824" width="9.140625" style="831"/>
    <col min="13825" max="13826" width="4.42578125" style="831" customWidth="1"/>
    <col min="13827" max="13827" width="30.85546875" style="831" customWidth="1"/>
    <col min="13828" max="13828" width="20.140625" style="831" customWidth="1"/>
    <col min="13829" max="13829" width="12.28515625" style="831" customWidth="1"/>
    <col min="13830" max="13830" width="12.85546875" style="831" customWidth="1"/>
    <col min="13831" max="13831" width="10.28515625" style="831" customWidth="1"/>
    <col min="13832" max="13832" width="0" style="831" hidden="1" customWidth="1"/>
    <col min="13833" max="13833" width="13.85546875" style="831" customWidth="1"/>
    <col min="13834" max="13834" width="9" style="831" customWidth="1"/>
    <col min="13835" max="13835" width="7.85546875" style="831" customWidth="1"/>
    <col min="13836" max="13836" width="0" style="831" hidden="1" customWidth="1"/>
    <col min="13837" max="13837" width="17.5703125" style="831" customWidth="1"/>
    <col min="13838" max="13838" width="10" style="831" customWidth="1"/>
    <col min="13839" max="13839" width="0" style="831" hidden="1" customWidth="1"/>
    <col min="13840" max="13840" width="8.85546875" style="831" customWidth="1"/>
    <col min="13841" max="13841" width="15.85546875" style="831" customWidth="1"/>
    <col min="13842" max="13842" width="10.28515625" style="831" bestFit="1" customWidth="1"/>
    <col min="13843" max="13843" width="9.5703125" style="831" bestFit="1" customWidth="1"/>
    <col min="13844" max="13844" width="11.42578125" style="831" bestFit="1" customWidth="1"/>
    <col min="13845" max="14080" width="9.140625" style="831"/>
    <col min="14081" max="14082" width="4.42578125" style="831" customWidth="1"/>
    <col min="14083" max="14083" width="30.85546875" style="831" customWidth="1"/>
    <col min="14084" max="14084" width="20.140625" style="831" customWidth="1"/>
    <col min="14085" max="14085" width="12.28515625" style="831" customWidth="1"/>
    <col min="14086" max="14086" width="12.85546875" style="831" customWidth="1"/>
    <col min="14087" max="14087" width="10.28515625" style="831" customWidth="1"/>
    <col min="14088" max="14088" width="0" style="831" hidden="1" customWidth="1"/>
    <col min="14089" max="14089" width="13.85546875" style="831" customWidth="1"/>
    <col min="14090" max="14090" width="9" style="831" customWidth="1"/>
    <col min="14091" max="14091" width="7.85546875" style="831" customWidth="1"/>
    <col min="14092" max="14092" width="0" style="831" hidden="1" customWidth="1"/>
    <col min="14093" max="14093" width="17.5703125" style="831" customWidth="1"/>
    <col min="14094" max="14094" width="10" style="831" customWidth="1"/>
    <col min="14095" max="14095" width="0" style="831" hidden="1" customWidth="1"/>
    <col min="14096" max="14096" width="8.85546875" style="831" customWidth="1"/>
    <col min="14097" max="14097" width="15.85546875" style="831" customWidth="1"/>
    <col min="14098" max="14098" width="10.28515625" style="831" bestFit="1" customWidth="1"/>
    <col min="14099" max="14099" width="9.5703125" style="831" bestFit="1" customWidth="1"/>
    <col min="14100" max="14100" width="11.42578125" style="831" bestFit="1" customWidth="1"/>
    <col min="14101" max="14336" width="9.140625" style="831"/>
    <col min="14337" max="14338" width="4.42578125" style="831" customWidth="1"/>
    <col min="14339" max="14339" width="30.85546875" style="831" customWidth="1"/>
    <col min="14340" max="14340" width="20.140625" style="831" customWidth="1"/>
    <col min="14341" max="14341" width="12.28515625" style="831" customWidth="1"/>
    <col min="14342" max="14342" width="12.85546875" style="831" customWidth="1"/>
    <col min="14343" max="14343" width="10.28515625" style="831" customWidth="1"/>
    <col min="14344" max="14344" width="0" style="831" hidden="1" customWidth="1"/>
    <col min="14345" max="14345" width="13.85546875" style="831" customWidth="1"/>
    <col min="14346" max="14346" width="9" style="831" customWidth="1"/>
    <col min="14347" max="14347" width="7.85546875" style="831" customWidth="1"/>
    <col min="14348" max="14348" width="0" style="831" hidden="1" customWidth="1"/>
    <col min="14349" max="14349" width="17.5703125" style="831" customWidth="1"/>
    <col min="14350" max="14350" width="10" style="831" customWidth="1"/>
    <col min="14351" max="14351" width="0" style="831" hidden="1" customWidth="1"/>
    <col min="14352" max="14352" width="8.85546875" style="831" customWidth="1"/>
    <col min="14353" max="14353" width="15.85546875" style="831" customWidth="1"/>
    <col min="14354" max="14354" width="10.28515625" style="831" bestFit="1" customWidth="1"/>
    <col min="14355" max="14355" width="9.5703125" style="831" bestFit="1" customWidth="1"/>
    <col min="14356" max="14356" width="11.42578125" style="831" bestFit="1" customWidth="1"/>
    <col min="14357" max="14592" width="9.140625" style="831"/>
    <col min="14593" max="14594" width="4.42578125" style="831" customWidth="1"/>
    <col min="14595" max="14595" width="30.85546875" style="831" customWidth="1"/>
    <col min="14596" max="14596" width="20.140625" style="831" customWidth="1"/>
    <col min="14597" max="14597" width="12.28515625" style="831" customWidth="1"/>
    <col min="14598" max="14598" width="12.85546875" style="831" customWidth="1"/>
    <col min="14599" max="14599" width="10.28515625" style="831" customWidth="1"/>
    <col min="14600" max="14600" width="0" style="831" hidden="1" customWidth="1"/>
    <col min="14601" max="14601" width="13.85546875" style="831" customWidth="1"/>
    <col min="14602" max="14602" width="9" style="831" customWidth="1"/>
    <col min="14603" max="14603" width="7.85546875" style="831" customWidth="1"/>
    <col min="14604" max="14604" width="0" style="831" hidden="1" customWidth="1"/>
    <col min="14605" max="14605" width="17.5703125" style="831" customWidth="1"/>
    <col min="14606" max="14606" width="10" style="831" customWidth="1"/>
    <col min="14607" max="14607" width="0" style="831" hidden="1" customWidth="1"/>
    <col min="14608" max="14608" width="8.85546875" style="831" customWidth="1"/>
    <col min="14609" max="14609" width="15.85546875" style="831" customWidth="1"/>
    <col min="14610" max="14610" width="10.28515625" style="831" bestFit="1" customWidth="1"/>
    <col min="14611" max="14611" width="9.5703125" style="831" bestFit="1" customWidth="1"/>
    <col min="14612" max="14612" width="11.42578125" style="831" bestFit="1" customWidth="1"/>
    <col min="14613" max="14848" width="9.140625" style="831"/>
    <col min="14849" max="14850" width="4.42578125" style="831" customWidth="1"/>
    <col min="14851" max="14851" width="30.85546875" style="831" customWidth="1"/>
    <col min="14852" max="14852" width="20.140625" style="831" customWidth="1"/>
    <col min="14853" max="14853" width="12.28515625" style="831" customWidth="1"/>
    <col min="14854" max="14854" width="12.85546875" style="831" customWidth="1"/>
    <col min="14855" max="14855" width="10.28515625" style="831" customWidth="1"/>
    <col min="14856" max="14856" width="0" style="831" hidden="1" customWidth="1"/>
    <col min="14857" max="14857" width="13.85546875" style="831" customWidth="1"/>
    <col min="14858" max="14858" width="9" style="831" customWidth="1"/>
    <col min="14859" max="14859" width="7.85546875" style="831" customWidth="1"/>
    <col min="14860" max="14860" width="0" style="831" hidden="1" customWidth="1"/>
    <col min="14861" max="14861" width="17.5703125" style="831" customWidth="1"/>
    <col min="14862" max="14862" width="10" style="831" customWidth="1"/>
    <col min="14863" max="14863" width="0" style="831" hidden="1" customWidth="1"/>
    <col min="14864" max="14864" width="8.85546875" style="831" customWidth="1"/>
    <col min="14865" max="14865" width="15.85546875" style="831" customWidth="1"/>
    <col min="14866" max="14866" width="10.28515625" style="831" bestFit="1" customWidth="1"/>
    <col min="14867" max="14867" width="9.5703125" style="831" bestFit="1" customWidth="1"/>
    <col min="14868" max="14868" width="11.42578125" style="831" bestFit="1" customWidth="1"/>
    <col min="14869" max="15104" width="9.140625" style="831"/>
    <col min="15105" max="15106" width="4.42578125" style="831" customWidth="1"/>
    <col min="15107" max="15107" width="30.85546875" style="831" customWidth="1"/>
    <col min="15108" max="15108" width="20.140625" style="831" customWidth="1"/>
    <col min="15109" max="15109" width="12.28515625" style="831" customWidth="1"/>
    <col min="15110" max="15110" width="12.85546875" style="831" customWidth="1"/>
    <col min="15111" max="15111" width="10.28515625" style="831" customWidth="1"/>
    <col min="15112" max="15112" width="0" style="831" hidden="1" customWidth="1"/>
    <col min="15113" max="15113" width="13.85546875" style="831" customWidth="1"/>
    <col min="15114" max="15114" width="9" style="831" customWidth="1"/>
    <col min="15115" max="15115" width="7.85546875" style="831" customWidth="1"/>
    <col min="15116" max="15116" width="0" style="831" hidden="1" customWidth="1"/>
    <col min="15117" max="15117" width="17.5703125" style="831" customWidth="1"/>
    <col min="15118" max="15118" width="10" style="831" customWidth="1"/>
    <col min="15119" max="15119" width="0" style="831" hidden="1" customWidth="1"/>
    <col min="15120" max="15120" width="8.85546875" style="831" customWidth="1"/>
    <col min="15121" max="15121" width="15.85546875" style="831" customWidth="1"/>
    <col min="15122" max="15122" width="10.28515625" style="831" bestFit="1" customWidth="1"/>
    <col min="15123" max="15123" width="9.5703125" style="831" bestFit="1" customWidth="1"/>
    <col min="15124" max="15124" width="11.42578125" style="831" bestFit="1" customWidth="1"/>
    <col min="15125" max="15360" width="9.140625" style="831"/>
    <col min="15361" max="15362" width="4.42578125" style="831" customWidth="1"/>
    <col min="15363" max="15363" width="30.85546875" style="831" customWidth="1"/>
    <col min="15364" max="15364" width="20.140625" style="831" customWidth="1"/>
    <col min="15365" max="15365" width="12.28515625" style="831" customWidth="1"/>
    <col min="15366" max="15366" width="12.85546875" style="831" customWidth="1"/>
    <col min="15367" max="15367" width="10.28515625" style="831" customWidth="1"/>
    <col min="15368" max="15368" width="0" style="831" hidden="1" customWidth="1"/>
    <col min="15369" max="15369" width="13.85546875" style="831" customWidth="1"/>
    <col min="15370" max="15370" width="9" style="831" customWidth="1"/>
    <col min="15371" max="15371" width="7.85546875" style="831" customWidth="1"/>
    <col min="15372" max="15372" width="0" style="831" hidden="1" customWidth="1"/>
    <col min="15373" max="15373" width="17.5703125" style="831" customWidth="1"/>
    <col min="15374" max="15374" width="10" style="831" customWidth="1"/>
    <col min="15375" max="15375" width="0" style="831" hidden="1" customWidth="1"/>
    <col min="15376" max="15376" width="8.85546875" style="831" customWidth="1"/>
    <col min="15377" max="15377" width="15.85546875" style="831" customWidth="1"/>
    <col min="15378" max="15378" width="10.28515625" style="831" bestFit="1" customWidth="1"/>
    <col min="15379" max="15379" width="9.5703125" style="831" bestFit="1" customWidth="1"/>
    <col min="15380" max="15380" width="11.42578125" style="831" bestFit="1" customWidth="1"/>
    <col min="15381" max="15616" width="9.140625" style="831"/>
    <col min="15617" max="15618" width="4.42578125" style="831" customWidth="1"/>
    <col min="15619" max="15619" width="30.85546875" style="831" customWidth="1"/>
    <col min="15620" max="15620" width="20.140625" style="831" customWidth="1"/>
    <col min="15621" max="15621" width="12.28515625" style="831" customWidth="1"/>
    <col min="15622" max="15622" width="12.85546875" style="831" customWidth="1"/>
    <col min="15623" max="15623" width="10.28515625" style="831" customWidth="1"/>
    <col min="15624" max="15624" width="0" style="831" hidden="1" customWidth="1"/>
    <col min="15625" max="15625" width="13.85546875" style="831" customWidth="1"/>
    <col min="15626" max="15626" width="9" style="831" customWidth="1"/>
    <col min="15627" max="15627" width="7.85546875" style="831" customWidth="1"/>
    <col min="15628" max="15628" width="0" style="831" hidden="1" customWidth="1"/>
    <col min="15629" max="15629" width="17.5703125" style="831" customWidth="1"/>
    <col min="15630" max="15630" width="10" style="831" customWidth="1"/>
    <col min="15631" max="15631" width="0" style="831" hidden="1" customWidth="1"/>
    <col min="15632" max="15632" width="8.85546875" style="831" customWidth="1"/>
    <col min="15633" max="15633" width="15.85546875" style="831" customWidth="1"/>
    <col min="15634" max="15634" width="10.28515625" style="831" bestFit="1" customWidth="1"/>
    <col min="15635" max="15635" width="9.5703125" style="831" bestFit="1" customWidth="1"/>
    <col min="15636" max="15636" width="11.42578125" style="831" bestFit="1" customWidth="1"/>
    <col min="15637" max="15872" width="9.140625" style="831"/>
    <col min="15873" max="15874" width="4.42578125" style="831" customWidth="1"/>
    <col min="15875" max="15875" width="30.85546875" style="831" customWidth="1"/>
    <col min="15876" max="15876" width="20.140625" style="831" customWidth="1"/>
    <col min="15877" max="15877" width="12.28515625" style="831" customWidth="1"/>
    <col min="15878" max="15878" width="12.85546875" style="831" customWidth="1"/>
    <col min="15879" max="15879" width="10.28515625" style="831" customWidth="1"/>
    <col min="15880" max="15880" width="0" style="831" hidden="1" customWidth="1"/>
    <col min="15881" max="15881" width="13.85546875" style="831" customWidth="1"/>
    <col min="15882" max="15882" width="9" style="831" customWidth="1"/>
    <col min="15883" max="15883" width="7.85546875" style="831" customWidth="1"/>
    <col min="15884" max="15884" width="0" style="831" hidden="1" customWidth="1"/>
    <col min="15885" max="15885" width="17.5703125" style="831" customWidth="1"/>
    <col min="15886" max="15886" width="10" style="831" customWidth="1"/>
    <col min="15887" max="15887" width="0" style="831" hidden="1" customWidth="1"/>
    <col min="15888" max="15888" width="8.85546875" style="831" customWidth="1"/>
    <col min="15889" max="15889" width="15.85546875" style="831" customWidth="1"/>
    <col min="15890" max="15890" width="10.28515625" style="831" bestFit="1" customWidth="1"/>
    <col min="15891" max="15891" width="9.5703125" style="831" bestFit="1" customWidth="1"/>
    <col min="15892" max="15892" width="11.42578125" style="831" bestFit="1" customWidth="1"/>
    <col min="15893" max="16128" width="9.140625" style="831"/>
    <col min="16129" max="16130" width="4.42578125" style="831" customWidth="1"/>
    <col min="16131" max="16131" width="30.85546875" style="831" customWidth="1"/>
    <col min="16132" max="16132" width="20.140625" style="831" customWidth="1"/>
    <col min="16133" max="16133" width="12.28515625" style="831" customWidth="1"/>
    <col min="16134" max="16134" width="12.85546875" style="831" customWidth="1"/>
    <col min="16135" max="16135" width="10.28515625" style="831" customWidth="1"/>
    <col min="16136" max="16136" width="0" style="831" hidden="1" customWidth="1"/>
    <col min="16137" max="16137" width="13.85546875" style="831" customWidth="1"/>
    <col min="16138" max="16138" width="9" style="831" customWidth="1"/>
    <col min="16139" max="16139" width="7.85546875" style="831" customWidth="1"/>
    <col min="16140" max="16140" width="0" style="831" hidden="1" customWidth="1"/>
    <col min="16141" max="16141" width="17.5703125" style="831" customWidth="1"/>
    <col min="16142" max="16142" width="10" style="831" customWidth="1"/>
    <col min="16143" max="16143" width="0" style="831" hidden="1" customWidth="1"/>
    <col min="16144" max="16144" width="8.85546875" style="831" customWidth="1"/>
    <col min="16145" max="16145" width="15.85546875" style="831" customWidth="1"/>
    <col min="16146" max="16146" width="10.28515625" style="831" bestFit="1" customWidth="1"/>
    <col min="16147" max="16147" width="9.5703125" style="831" bestFit="1" customWidth="1"/>
    <col min="16148" max="16148" width="11.42578125" style="831" bestFit="1" customWidth="1"/>
    <col min="16149" max="16384" width="9.140625" style="831"/>
  </cols>
  <sheetData>
    <row r="1" spans="1:24">
      <c r="A1" s="192" t="s">
        <v>531</v>
      </c>
      <c r="B1" s="192"/>
    </row>
    <row r="2" spans="1:24">
      <c r="A2" s="1983" t="s">
        <v>89</v>
      </c>
      <c r="B2" s="1983"/>
      <c r="C2" s="1983"/>
      <c r="D2" s="1983"/>
      <c r="E2" s="1983"/>
      <c r="F2" s="1983"/>
      <c r="G2" s="1983"/>
      <c r="H2" s="1983"/>
      <c r="I2" s="1983"/>
      <c r="J2" s="1983"/>
      <c r="K2" s="1983"/>
      <c r="L2" s="1983"/>
      <c r="M2" s="1983"/>
      <c r="N2" s="1983"/>
      <c r="O2" s="1983"/>
      <c r="P2" s="1983"/>
      <c r="Q2" s="1983"/>
    </row>
    <row r="3" spans="1:24">
      <c r="A3" s="1967" t="s">
        <v>1</v>
      </c>
      <c r="B3" s="1967"/>
      <c r="C3" s="1967"/>
      <c r="D3" s="1967"/>
      <c r="E3" s="1967"/>
      <c r="F3" s="1967"/>
      <c r="G3" s="1967"/>
      <c r="H3" s="1967"/>
      <c r="I3" s="1967"/>
      <c r="J3" s="1967"/>
      <c r="K3" s="1967"/>
      <c r="L3" s="1967"/>
      <c r="M3" s="1967"/>
      <c r="N3" s="1967"/>
      <c r="O3" s="1967"/>
      <c r="P3" s="1967"/>
      <c r="Q3" s="1967"/>
    </row>
    <row r="4" spans="1:24">
      <c r="A4" s="1967" t="s">
        <v>2</v>
      </c>
      <c r="B4" s="1967"/>
      <c r="C4" s="1967"/>
      <c r="D4" s="1967"/>
      <c r="E4" s="1967"/>
      <c r="F4" s="1967"/>
      <c r="G4" s="1967"/>
      <c r="H4" s="1967"/>
      <c r="I4" s="1967"/>
      <c r="J4" s="1967"/>
      <c r="K4" s="1967"/>
      <c r="L4" s="1967"/>
      <c r="M4" s="1967"/>
      <c r="N4" s="1967"/>
      <c r="O4" s="1967"/>
      <c r="P4" s="1967"/>
      <c r="Q4" s="1967"/>
    </row>
    <row r="5" spans="1:24">
      <c r="A5" s="1968" t="s">
        <v>1928</v>
      </c>
      <c r="B5" s="1968"/>
      <c r="C5" s="1968"/>
      <c r="D5" s="1968"/>
      <c r="E5" s="1968"/>
      <c r="F5" s="1968"/>
      <c r="G5" s="1968"/>
      <c r="H5" s="1968"/>
      <c r="I5" s="1968"/>
      <c r="J5" s="1968"/>
      <c r="K5" s="1968"/>
      <c r="L5" s="1968"/>
      <c r="M5" s="1968"/>
      <c r="N5" s="1968"/>
      <c r="O5" s="1968"/>
      <c r="P5" s="1968"/>
      <c r="Q5" s="1968"/>
      <c r="T5" s="831">
        <v>38</v>
      </c>
    </row>
    <row r="6" spans="1:24" ht="15.75" thickBot="1">
      <c r="A6" s="853"/>
      <c r="B6" s="853"/>
      <c r="C6" s="853"/>
      <c r="D6" s="853"/>
      <c r="E6" s="194"/>
      <c r="F6" s="853"/>
      <c r="G6" s="853"/>
      <c r="H6" s="620"/>
      <c r="I6" s="853"/>
      <c r="J6" s="853"/>
      <c r="K6" s="853"/>
      <c r="L6" s="853"/>
      <c r="M6" s="853"/>
      <c r="N6" s="853"/>
      <c r="O6" s="620"/>
      <c r="P6" s="853"/>
      <c r="Q6" s="161"/>
      <c r="T6" s="831" t="s">
        <v>533</v>
      </c>
      <c r="U6" s="831">
        <v>20</v>
      </c>
    </row>
    <row r="7" spans="1:24" s="832" customFormat="1" ht="15.75" thickBot="1">
      <c r="A7" s="1977" t="s">
        <v>3</v>
      </c>
      <c r="B7" s="1978"/>
      <c r="C7" s="1978"/>
      <c r="D7" s="824"/>
      <c r="E7" s="195"/>
      <c r="F7" s="824"/>
      <c r="G7" s="824"/>
      <c r="H7" s="196" t="s">
        <v>4</v>
      </c>
      <c r="I7" s="197"/>
      <c r="J7" s="824"/>
      <c r="K7" s="824"/>
      <c r="L7" s="824"/>
      <c r="M7" s="824"/>
      <c r="N7" s="291"/>
      <c r="O7" s="824"/>
      <c r="P7" s="199"/>
      <c r="Q7" s="291" t="s">
        <v>534</v>
      </c>
      <c r="R7" s="828"/>
      <c r="T7" s="831" t="s">
        <v>535</v>
      </c>
      <c r="U7" s="831">
        <v>15</v>
      </c>
    </row>
    <row r="8" spans="1:24" s="832" customFormat="1" ht="13.5" thickBot="1">
      <c r="A8" s="828"/>
      <c r="B8" s="824"/>
      <c r="C8" s="824"/>
      <c r="D8" s="824" t="s">
        <v>6</v>
      </c>
      <c r="E8" s="195"/>
      <c r="F8" s="824"/>
      <c r="G8" s="824"/>
      <c r="H8" s="196"/>
      <c r="I8" s="197"/>
      <c r="J8" s="824"/>
      <c r="K8" s="824"/>
      <c r="L8" s="824"/>
      <c r="M8" s="824"/>
      <c r="N8" s="291"/>
      <c r="O8" s="824"/>
      <c r="P8" s="824"/>
      <c r="Q8" s="291"/>
      <c r="R8" s="828"/>
      <c r="T8" s="832" t="s">
        <v>536</v>
      </c>
      <c r="U8" s="832">
        <v>16</v>
      </c>
    </row>
    <row r="9" spans="1:24" s="832" customFormat="1" ht="13.5" thickBot="1">
      <c r="A9" s="828"/>
      <c r="B9" s="824"/>
      <c r="C9" s="824"/>
      <c r="D9" s="824"/>
      <c r="E9" s="195"/>
      <c r="F9" s="824"/>
      <c r="G9" s="824"/>
      <c r="H9" s="292"/>
      <c r="I9" s="197"/>
      <c r="J9" s="824"/>
      <c r="K9" s="824"/>
      <c r="L9" s="824"/>
      <c r="M9" s="824"/>
      <c r="N9" s="291"/>
      <c r="O9" s="824"/>
      <c r="P9" s="198"/>
      <c r="Q9" s="832" t="s">
        <v>537</v>
      </c>
      <c r="R9" s="828"/>
      <c r="U9" s="832">
        <f>SUM(U6:U8)</f>
        <v>51</v>
      </c>
    </row>
    <row r="10" spans="1:24" s="832" customFormat="1" ht="12.75">
      <c r="A10" s="833"/>
      <c r="B10" s="835"/>
      <c r="C10" s="834"/>
      <c r="D10" s="200"/>
      <c r="E10" s="1979" t="s">
        <v>11</v>
      </c>
      <c r="F10" s="1980"/>
      <c r="G10" s="1981"/>
      <c r="H10" s="1973" t="s">
        <v>12</v>
      </c>
      <c r="I10" s="1982"/>
      <c r="J10" s="1979" t="s">
        <v>538</v>
      </c>
      <c r="K10" s="1980"/>
      <c r="L10" s="1980"/>
      <c r="M10" s="1981"/>
      <c r="N10" s="1979" t="s">
        <v>539</v>
      </c>
      <c r="O10" s="1982"/>
      <c r="P10" s="1982"/>
      <c r="Q10" s="1981"/>
      <c r="R10" s="832" t="s">
        <v>540</v>
      </c>
      <c r="S10" s="832">
        <v>35</v>
      </c>
      <c r="T10" s="832">
        <v>35</v>
      </c>
      <c r="V10" s="832" t="s">
        <v>541</v>
      </c>
      <c r="X10" s="832">
        <v>20</v>
      </c>
    </row>
    <row r="11" spans="1:24" s="832" customFormat="1" ht="12.75">
      <c r="A11" s="828"/>
      <c r="B11" s="824"/>
      <c r="C11" s="291"/>
      <c r="D11" s="201"/>
      <c r="E11" s="202"/>
      <c r="F11" s="200"/>
      <c r="G11" s="200"/>
      <c r="H11" s="1971" t="s">
        <v>16</v>
      </c>
      <c r="I11" s="1972"/>
      <c r="J11" s="1973" t="s">
        <v>542</v>
      </c>
      <c r="K11" s="1974"/>
      <c r="L11" s="834"/>
      <c r="M11" s="200"/>
      <c r="N11" s="833" t="s">
        <v>19</v>
      </c>
      <c r="O11" s="833"/>
      <c r="P11" s="834" t="s">
        <v>154</v>
      </c>
      <c r="Q11" s="834"/>
      <c r="R11" s="832">
        <v>3</v>
      </c>
      <c r="S11" s="832">
        <v>2</v>
      </c>
      <c r="T11" s="832">
        <f>S11*R11</f>
        <v>6</v>
      </c>
      <c r="V11" s="832">
        <v>7</v>
      </c>
      <c r="W11" s="832">
        <v>1.5</v>
      </c>
      <c r="X11" s="832">
        <f>W11*V11</f>
        <v>10.5</v>
      </c>
    </row>
    <row r="12" spans="1:24" s="832" customFormat="1" ht="12.75">
      <c r="A12" s="828"/>
      <c r="B12" s="824"/>
      <c r="C12" s="291"/>
      <c r="D12" s="201"/>
      <c r="E12" s="202"/>
      <c r="F12" s="201"/>
      <c r="G12" s="201"/>
      <c r="H12" s="1971" t="s">
        <v>24</v>
      </c>
      <c r="I12" s="1972"/>
      <c r="J12" s="200"/>
      <c r="K12" s="200"/>
      <c r="L12" s="200"/>
      <c r="M12" s="200"/>
      <c r="N12" s="828" t="s">
        <v>26</v>
      </c>
      <c r="O12" s="828"/>
      <c r="P12" s="291" t="s">
        <v>27</v>
      </c>
      <c r="Q12" s="291"/>
      <c r="T12" s="832">
        <f>SUM(T10:T11)</f>
        <v>41</v>
      </c>
      <c r="X12" s="832">
        <f>SUM(X10:X11)</f>
        <v>30.5</v>
      </c>
    </row>
    <row r="13" spans="1:24" s="832" customFormat="1" ht="12.75">
      <c r="A13" s="828"/>
      <c r="B13" s="824"/>
      <c r="C13" s="291" t="s">
        <v>543</v>
      </c>
      <c r="D13" s="201" t="s">
        <v>333</v>
      </c>
      <c r="E13" s="202" t="s">
        <v>21</v>
      </c>
      <c r="F13" s="201" t="s">
        <v>22</v>
      </c>
      <c r="G13" s="201" t="s">
        <v>23</v>
      </c>
      <c r="H13" s="1971" t="s">
        <v>544</v>
      </c>
      <c r="I13" s="1972"/>
      <c r="J13" s="201" t="s">
        <v>29</v>
      </c>
      <c r="K13" s="201" t="s">
        <v>30</v>
      </c>
      <c r="L13" s="201"/>
      <c r="M13" s="201" t="s">
        <v>18</v>
      </c>
      <c r="N13" s="828" t="s">
        <v>31</v>
      </c>
      <c r="O13" s="828"/>
      <c r="P13" s="291" t="s">
        <v>31</v>
      </c>
      <c r="Q13" s="291" t="s">
        <v>18</v>
      </c>
    </row>
    <row r="14" spans="1:24" s="203" customFormat="1" ht="12.75">
      <c r="A14" s="829"/>
      <c r="B14" s="830"/>
      <c r="C14" s="293" t="s">
        <v>34</v>
      </c>
      <c r="D14" s="294" t="s">
        <v>35</v>
      </c>
      <c r="E14" s="295" t="s">
        <v>36</v>
      </c>
      <c r="F14" s="294" t="s">
        <v>37</v>
      </c>
      <c r="G14" s="294" t="s">
        <v>38</v>
      </c>
      <c r="H14" s="1969" t="s">
        <v>39</v>
      </c>
      <c r="I14" s="1970"/>
      <c r="J14" s="294" t="s">
        <v>40</v>
      </c>
      <c r="K14" s="294" t="s">
        <v>41</v>
      </c>
      <c r="L14" s="294"/>
      <c r="M14" s="294" t="s">
        <v>42</v>
      </c>
      <c r="N14" s="829" t="s">
        <v>43</v>
      </c>
      <c r="O14" s="829"/>
      <c r="P14" s="293" t="s">
        <v>44</v>
      </c>
      <c r="Q14" s="293" t="s">
        <v>45</v>
      </c>
    </row>
    <row r="15" spans="1:24" ht="24.95" customHeight="1">
      <c r="A15" s="825">
        <v>1</v>
      </c>
      <c r="B15" s="209">
        <v>1</v>
      </c>
      <c r="C15" s="886" t="s">
        <v>743</v>
      </c>
      <c r="D15" s="204" t="s">
        <v>548</v>
      </c>
      <c r="E15" s="206">
        <v>20663</v>
      </c>
      <c r="F15" s="207">
        <v>37424</v>
      </c>
      <c r="G15" s="206">
        <v>44196</v>
      </c>
      <c r="H15" s="889"/>
      <c r="I15" s="889">
        <v>22216</v>
      </c>
      <c r="J15" s="204"/>
      <c r="K15" s="826"/>
      <c r="L15" s="826">
        <f t="shared" ref="L15:L78" si="0">SUM(J15:K15)</f>
        <v>0</v>
      </c>
      <c r="M15" s="208"/>
      <c r="N15" s="209">
        <v>18</v>
      </c>
      <c r="O15" s="825"/>
      <c r="P15" s="826">
        <v>18</v>
      </c>
      <c r="Q15" s="208">
        <f t="shared" ref="Q15:Q78" si="1">SUM(I15*P15)</f>
        <v>399888</v>
      </c>
      <c r="S15" s="831">
        <v>12</v>
      </c>
      <c r="T15" s="831">
        <v>231624</v>
      </c>
    </row>
    <row r="16" spans="1:24" ht="24.95" customHeight="1">
      <c r="A16" s="825">
        <v>2</v>
      </c>
      <c r="B16" s="39">
        <v>2</v>
      </c>
      <c r="C16" s="886" t="s">
        <v>568</v>
      </c>
      <c r="D16" s="204" t="s">
        <v>563</v>
      </c>
      <c r="E16" s="206">
        <v>20583</v>
      </c>
      <c r="F16" s="207">
        <v>28709</v>
      </c>
      <c r="G16" s="206">
        <v>44196</v>
      </c>
      <c r="H16" s="889"/>
      <c r="I16" s="889">
        <v>46008</v>
      </c>
      <c r="J16" s="204"/>
      <c r="K16" s="826"/>
      <c r="L16" s="826">
        <f t="shared" si="0"/>
        <v>0</v>
      </c>
      <c r="M16" s="208"/>
      <c r="N16" s="209">
        <v>42</v>
      </c>
      <c r="O16" s="825"/>
      <c r="P16" s="826">
        <v>59</v>
      </c>
      <c r="Q16" s="208">
        <f t="shared" si="1"/>
        <v>2714472</v>
      </c>
      <c r="S16" s="831">
        <v>12</v>
      </c>
      <c r="T16" s="831">
        <v>406308</v>
      </c>
    </row>
    <row r="17" spans="1:20" ht="24.95" customHeight="1">
      <c r="A17" s="825">
        <v>3</v>
      </c>
      <c r="B17" s="39">
        <v>3</v>
      </c>
      <c r="C17" s="886" t="s">
        <v>569</v>
      </c>
      <c r="D17" s="204" t="s">
        <v>550</v>
      </c>
      <c r="E17" s="206">
        <v>20580</v>
      </c>
      <c r="F17" s="207">
        <v>29419</v>
      </c>
      <c r="G17" s="206">
        <v>44196</v>
      </c>
      <c r="H17" s="889"/>
      <c r="I17" s="889">
        <v>25545</v>
      </c>
      <c r="J17" s="204"/>
      <c r="K17" s="826"/>
      <c r="L17" s="826">
        <f t="shared" si="0"/>
        <v>0</v>
      </c>
      <c r="M17" s="208"/>
      <c r="N17" s="209">
        <v>40</v>
      </c>
      <c r="O17" s="825"/>
      <c r="P17" s="826">
        <v>55</v>
      </c>
      <c r="Q17" s="208">
        <f t="shared" si="1"/>
        <v>1404975</v>
      </c>
      <c r="S17" s="831">
        <v>12</v>
      </c>
      <c r="T17" s="831">
        <v>257232</v>
      </c>
    </row>
    <row r="18" spans="1:20" ht="24.95" customHeight="1">
      <c r="A18" s="825">
        <v>4</v>
      </c>
      <c r="B18" s="39">
        <v>4</v>
      </c>
      <c r="C18" s="893" t="s">
        <v>570</v>
      </c>
      <c r="D18" s="204" t="s">
        <v>545</v>
      </c>
      <c r="E18" s="206">
        <v>20719</v>
      </c>
      <c r="F18" s="207">
        <v>28745</v>
      </c>
      <c r="G18" s="206">
        <v>44196</v>
      </c>
      <c r="H18" s="889"/>
      <c r="I18" s="889">
        <v>48298</v>
      </c>
      <c r="J18" s="204">
        <v>18.5</v>
      </c>
      <c r="K18" s="826">
        <v>75.25</v>
      </c>
      <c r="L18" s="826">
        <f t="shared" si="0"/>
        <v>93.75</v>
      </c>
      <c r="M18" s="208">
        <f>SUM(I18*R18*S18)</f>
        <v>218213.53355624998</v>
      </c>
      <c r="N18" s="209">
        <v>42</v>
      </c>
      <c r="O18" s="825"/>
      <c r="P18" s="826">
        <v>59</v>
      </c>
      <c r="Q18" s="208">
        <f t="shared" si="1"/>
        <v>2849582</v>
      </c>
      <c r="R18" s="831">
        <f>SUM(J18+K18)</f>
        <v>93.75</v>
      </c>
      <c r="S18" s="296">
        <v>4.8192699999999998E-2</v>
      </c>
      <c r="T18" s="831">
        <v>419856</v>
      </c>
    </row>
    <row r="19" spans="1:20" ht="24.95" customHeight="1">
      <c r="A19" s="825">
        <v>5</v>
      </c>
      <c r="B19" s="39">
        <v>5</v>
      </c>
      <c r="C19" s="886" t="s">
        <v>571</v>
      </c>
      <c r="D19" s="204" t="s">
        <v>92</v>
      </c>
      <c r="E19" s="206">
        <v>20743</v>
      </c>
      <c r="F19" s="207">
        <v>30200</v>
      </c>
      <c r="G19" s="206">
        <v>44196</v>
      </c>
      <c r="H19" s="889"/>
      <c r="I19" s="889">
        <v>71983</v>
      </c>
      <c r="J19" s="204">
        <v>13.598000000000001</v>
      </c>
      <c r="K19" s="826">
        <v>45.54</v>
      </c>
      <c r="L19" s="826">
        <f t="shared" si="0"/>
        <v>59.137999999999998</v>
      </c>
      <c r="M19" s="208">
        <f>SUM(I19*R19*S19)</f>
        <v>205152.98192902579</v>
      </c>
      <c r="N19" s="209">
        <v>38</v>
      </c>
      <c r="O19" s="825"/>
      <c r="P19" s="826">
        <v>51</v>
      </c>
      <c r="Q19" s="208">
        <f t="shared" si="1"/>
        <v>3671133</v>
      </c>
      <c r="R19" s="831">
        <f>SUM(J19+K19)</f>
        <v>59.137999999999998</v>
      </c>
      <c r="S19" s="296">
        <v>4.8192699999999998E-2</v>
      </c>
      <c r="T19" s="831">
        <v>540600</v>
      </c>
    </row>
    <row r="20" spans="1:20" ht="24.95" customHeight="1">
      <c r="A20" s="825">
        <v>6</v>
      </c>
      <c r="B20" s="39">
        <v>6</v>
      </c>
      <c r="C20" s="886" t="s">
        <v>572</v>
      </c>
      <c r="D20" s="204" t="s">
        <v>529</v>
      </c>
      <c r="E20" s="206">
        <v>20455</v>
      </c>
      <c r="F20" s="207">
        <v>32679</v>
      </c>
      <c r="G20" s="206">
        <v>44196</v>
      </c>
      <c r="H20" s="889"/>
      <c r="I20" s="889">
        <v>28800</v>
      </c>
      <c r="J20" s="204">
        <v>18.75</v>
      </c>
      <c r="K20" s="826">
        <v>43.75</v>
      </c>
      <c r="L20" s="826">
        <f t="shared" si="0"/>
        <v>62.5</v>
      </c>
      <c r="M20" s="208">
        <f>SUM(I20*R20*S20)</f>
        <v>86746.86</v>
      </c>
      <c r="N20" s="209">
        <v>31</v>
      </c>
      <c r="O20" s="825"/>
      <c r="P20" s="826">
        <v>37</v>
      </c>
      <c r="Q20" s="208">
        <f t="shared" si="1"/>
        <v>1065600</v>
      </c>
      <c r="R20" s="831">
        <f>SUM(J20+K20)</f>
        <v>62.5</v>
      </c>
      <c r="S20" s="296">
        <v>4.8192699999999998E-2</v>
      </c>
      <c r="T20" s="831">
        <v>282084</v>
      </c>
    </row>
    <row r="21" spans="1:20" ht="24.95" customHeight="1">
      <c r="A21" s="825">
        <v>7</v>
      </c>
      <c r="B21" s="39">
        <v>7</v>
      </c>
      <c r="C21" s="886" t="s">
        <v>573</v>
      </c>
      <c r="D21" s="204" t="s">
        <v>574</v>
      </c>
      <c r="E21" s="206">
        <v>20532</v>
      </c>
      <c r="F21" s="207">
        <v>34491</v>
      </c>
      <c r="G21" s="206">
        <v>44196</v>
      </c>
      <c r="H21" s="889"/>
      <c r="I21" s="889">
        <v>18125</v>
      </c>
      <c r="J21" s="204">
        <v>18.25</v>
      </c>
      <c r="K21" s="826">
        <v>34.25</v>
      </c>
      <c r="L21" s="826">
        <f t="shared" si="0"/>
        <v>52.5</v>
      </c>
      <c r="M21" s="208">
        <f>SUM(I21*R21*S21)</f>
        <v>45858.366093749995</v>
      </c>
      <c r="N21" s="209">
        <v>25</v>
      </c>
      <c r="O21" s="825"/>
      <c r="P21" s="826">
        <v>27.5</v>
      </c>
      <c r="Q21" s="208">
        <f t="shared" si="1"/>
        <v>498437.5</v>
      </c>
      <c r="R21" s="831">
        <f>SUM(J21+K21)</f>
        <v>52.5</v>
      </c>
      <c r="S21" s="296">
        <v>4.8192699999999998E-2</v>
      </c>
      <c r="T21" s="831">
        <v>192612</v>
      </c>
    </row>
    <row r="22" spans="1:20" ht="24.95" customHeight="1">
      <c r="A22" s="825">
        <v>8</v>
      </c>
      <c r="B22" s="39">
        <v>8</v>
      </c>
      <c r="C22" s="886" t="s">
        <v>575</v>
      </c>
      <c r="D22" s="204" t="s">
        <v>549</v>
      </c>
      <c r="E22" s="206">
        <v>20670</v>
      </c>
      <c r="F22" s="207">
        <v>30893</v>
      </c>
      <c r="G22" s="206">
        <v>44196</v>
      </c>
      <c r="H22" s="889"/>
      <c r="I22" s="889">
        <v>24697</v>
      </c>
      <c r="J22" s="204"/>
      <c r="K22" s="826"/>
      <c r="L22" s="826">
        <f t="shared" si="0"/>
        <v>0</v>
      </c>
      <c r="M22" s="208"/>
      <c r="N22" s="209">
        <v>36</v>
      </c>
      <c r="O22" s="825"/>
      <c r="P22" s="826">
        <v>47</v>
      </c>
      <c r="Q22" s="208">
        <f t="shared" si="1"/>
        <v>1160759</v>
      </c>
      <c r="S22" s="831">
        <v>12</v>
      </c>
      <c r="T22" s="831">
        <v>256548</v>
      </c>
    </row>
    <row r="23" spans="1:20" ht="24.95" customHeight="1">
      <c r="A23" s="825">
        <v>9</v>
      </c>
      <c r="B23" s="39">
        <v>9</v>
      </c>
      <c r="C23" s="886" t="s">
        <v>576</v>
      </c>
      <c r="D23" s="204" t="s">
        <v>550</v>
      </c>
      <c r="E23" s="206">
        <v>20676</v>
      </c>
      <c r="F23" s="207">
        <v>29773</v>
      </c>
      <c r="G23" s="206">
        <v>44196</v>
      </c>
      <c r="H23" s="889"/>
      <c r="I23" s="889">
        <v>25545</v>
      </c>
      <c r="J23" s="204"/>
      <c r="K23" s="826"/>
      <c r="L23" s="826">
        <f t="shared" si="0"/>
        <v>0</v>
      </c>
      <c r="M23" s="208"/>
      <c r="N23" s="209">
        <v>34</v>
      </c>
      <c r="O23" s="825"/>
      <c r="P23" s="826">
        <v>53</v>
      </c>
      <c r="Q23" s="208">
        <f t="shared" si="1"/>
        <v>1353885</v>
      </c>
      <c r="S23" s="831">
        <v>12</v>
      </c>
      <c r="T23" s="831">
        <v>257232</v>
      </c>
    </row>
    <row r="24" spans="1:20" ht="24.95" customHeight="1">
      <c r="A24" s="825">
        <v>10</v>
      </c>
      <c r="B24" s="39">
        <v>10</v>
      </c>
      <c r="C24" s="886" t="s">
        <v>577</v>
      </c>
      <c r="D24" s="204" t="s">
        <v>548</v>
      </c>
      <c r="E24" s="206">
        <v>20570</v>
      </c>
      <c r="F24" s="207">
        <v>36214</v>
      </c>
      <c r="G24" s="206">
        <v>44196</v>
      </c>
      <c r="H24" s="889"/>
      <c r="I24" s="889">
        <v>229228</v>
      </c>
      <c r="J24" s="204"/>
      <c r="K24" s="826"/>
      <c r="L24" s="826">
        <f t="shared" si="0"/>
        <v>0</v>
      </c>
      <c r="M24" s="208"/>
      <c r="N24" s="209">
        <v>21</v>
      </c>
      <c r="O24" s="825"/>
      <c r="P24" s="826">
        <v>21.5</v>
      </c>
      <c r="Q24" s="208">
        <f t="shared" si="1"/>
        <v>4928402</v>
      </c>
      <c r="S24" s="831">
        <v>12</v>
      </c>
      <c r="T24" s="831">
        <v>261624</v>
      </c>
    </row>
    <row r="25" spans="1:20" ht="24.95" customHeight="1">
      <c r="A25" s="825">
        <v>11</v>
      </c>
      <c r="B25" s="39">
        <v>11</v>
      </c>
      <c r="C25" s="886" t="s">
        <v>578</v>
      </c>
      <c r="D25" s="204" t="s">
        <v>521</v>
      </c>
      <c r="E25" s="206">
        <v>20460</v>
      </c>
      <c r="F25" s="207">
        <v>34366</v>
      </c>
      <c r="G25" s="206">
        <v>44196</v>
      </c>
      <c r="H25" s="889"/>
      <c r="I25" s="889">
        <v>47552</v>
      </c>
      <c r="J25" s="204"/>
      <c r="K25" s="826"/>
      <c r="L25" s="826">
        <f t="shared" si="0"/>
        <v>0</v>
      </c>
      <c r="M25" s="208"/>
      <c r="N25" s="209">
        <v>26</v>
      </c>
      <c r="O25" s="825"/>
      <c r="P25" s="826">
        <v>29</v>
      </c>
      <c r="Q25" s="208">
        <f t="shared" si="1"/>
        <v>1379008</v>
      </c>
      <c r="S25" s="831">
        <v>12</v>
      </c>
      <c r="T25" s="831">
        <v>415296</v>
      </c>
    </row>
    <row r="26" spans="1:20" ht="24.95" customHeight="1">
      <c r="A26" s="825">
        <v>12</v>
      </c>
      <c r="B26" s="39">
        <v>12</v>
      </c>
      <c r="C26" s="886" t="s">
        <v>579</v>
      </c>
      <c r="D26" s="204" t="s">
        <v>549</v>
      </c>
      <c r="E26" s="206">
        <v>20461</v>
      </c>
      <c r="F26" s="207">
        <v>31083</v>
      </c>
      <c r="G26" s="206">
        <v>44196</v>
      </c>
      <c r="H26" s="889"/>
      <c r="I26" s="889">
        <v>25003</v>
      </c>
      <c r="J26" s="204"/>
      <c r="K26" s="826"/>
      <c r="L26" s="826">
        <f t="shared" si="0"/>
        <v>0</v>
      </c>
      <c r="M26" s="208"/>
      <c r="N26" s="209">
        <v>35</v>
      </c>
      <c r="O26" s="825"/>
      <c r="P26" s="826">
        <v>45</v>
      </c>
      <c r="Q26" s="208">
        <f t="shared" si="1"/>
        <v>1125135</v>
      </c>
      <c r="S26" s="831">
        <v>12</v>
      </c>
      <c r="T26" s="831">
        <v>456548</v>
      </c>
    </row>
    <row r="27" spans="1:20" ht="24.95" customHeight="1">
      <c r="A27" s="825">
        <v>13</v>
      </c>
      <c r="B27" s="39">
        <v>13</v>
      </c>
      <c r="C27" s="886" t="s">
        <v>580</v>
      </c>
      <c r="D27" s="204" t="s">
        <v>548</v>
      </c>
      <c r="E27" s="206">
        <v>20466</v>
      </c>
      <c r="F27" s="207">
        <v>34631</v>
      </c>
      <c r="G27" s="206">
        <v>44196</v>
      </c>
      <c r="H27" s="889"/>
      <c r="I27" s="889">
        <v>22520</v>
      </c>
      <c r="J27" s="204"/>
      <c r="K27" s="826"/>
      <c r="L27" s="826">
        <f t="shared" si="0"/>
        <v>0</v>
      </c>
      <c r="M27" s="208"/>
      <c r="N27" s="209">
        <v>24</v>
      </c>
      <c r="O27" s="825"/>
      <c r="P27" s="826">
        <v>26</v>
      </c>
      <c r="Q27" s="208">
        <v>29</v>
      </c>
      <c r="S27" s="831">
        <v>12</v>
      </c>
      <c r="T27" s="831">
        <v>233940</v>
      </c>
    </row>
    <row r="28" spans="1:20" ht="24.95" customHeight="1">
      <c r="A28" s="825">
        <v>14</v>
      </c>
      <c r="B28" s="39">
        <v>14</v>
      </c>
      <c r="C28" s="886" t="s">
        <v>581</v>
      </c>
      <c r="D28" s="204" t="s">
        <v>546</v>
      </c>
      <c r="E28" s="206">
        <v>20721</v>
      </c>
      <c r="F28" s="207">
        <v>32013</v>
      </c>
      <c r="G28" s="206">
        <v>44196</v>
      </c>
      <c r="H28" s="889"/>
      <c r="I28" s="889">
        <v>41650</v>
      </c>
      <c r="J28" s="204"/>
      <c r="K28" s="826"/>
      <c r="L28" s="826">
        <f t="shared" si="0"/>
        <v>0</v>
      </c>
      <c r="M28" s="208"/>
      <c r="N28" s="209">
        <v>33</v>
      </c>
      <c r="O28" s="825"/>
      <c r="P28" s="826">
        <v>41</v>
      </c>
      <c r="Q28" s="208">
        <f t="shared" si="1"/>
        <v>1707650</v>
      </c>
      <c r="S28" s="831">
        <v>12</v>
      </c>
      <c r="T28" s="831">
        <v>380352</v>
      </c>
    </row>
    <row r="29" spans="1:20" ht="24.95" customHeight="1">
      <c r="A29" s="825">
        <v>15</v>
      </c>
      <c r="B29" s="39">
        <v>15</v>
      </c>
      <c r="C29" s="894" t="s">
        <v>583</v>
      </c>
      <c r="D29" s="204" t="s">
        <v>549</v>
      </c>
      <c r="E29" s="206">
        <v>20745</v>
      </c>
      <c r="F29" s="207">
        <v>29388</v>
      </c>
      <c r="G29" s="206">
        <v>44196</v>
      </c>
      <c r="H29" s="889"/>
      <c r="I29" s="889">
        <v>25003</v>
      </c>
      <c r="J29" s="204"/>
      <c r="K29" s="826"/>
      <c r="L29" s="826">
        <f t="shared" si="0"/>
        <v>0</v>
      </c>
      <c r="M29" s="208"/>
      <c r="N29" s="209">
        <v>40</v>
      </c>
      <c r="O29" s="825"/>
      <c r="P29" s="826">
        <v>55</v>
      </c>
      <c r="Q29" s="208">
        <f t="shared" si="1"/>
        <v>1375165</v>
      </c>
      <c r="S29" s="831">
        <v>12</v>
      </c>
      <c r="T29" s="831">
        <v>201004</v>
      </c>
    </row>
    <row r="30" spans="1:20" ht="24.95" customHeight="1">
      <c r="A30" s="825">
        <v>16</v>
      </c>
      <c r="B30" s="39">
        <v>16</v>
      </c>
      <c r="C30" s="894" t="s">
        <v>584</v>
      </c>
      <c r="D30" s="204" t="s">
        <v>582</v>
      </c>
      <c r="E30" s="206">
        <v>20674</v>
      </c>
      <c r="F30" s="207">
        <v>35107</v>
      </c>
      <c r="G30" s="206">
        <v>44196</v>
      </c>
      <c r="H30" s="889"/>
      <c r="I30" s="889">
        <v>51989</v>
      </c>
      <c r="J30" s="204">
        <v>22.91</v>
      </c>
      <c r="K30" s="826">
        <v>111.31</v>
      </c>
      <c r="L30" s="826">
        <f t="shared" si="0"/>
        <v>134.22</v>
      </c>
      <c r="M30" s="208">
        <f>SUM(I30*R30*S30)</f>
        <v>336286.90542186599</v>
      </c>
      <c r="N30" s="209">
        <v>24</v>
      </c>
      <c r="O30" s="825"/>
      <c r="P30" s="826">
        <v>26</v>
      </c>
      <c r="Q30" s="208">
        <f t="shared" si="1"/>
        <v>1351714</v>
      </c>
      <c r="R30" s="831">
        <f>SUM(J30+K30)</f>
        <v>134.22</v>
      </c>
      <c r="S30" s="296">
        <v>4.8192699999999998E-2</v>
      </c>
      <c r="T30" s="831">
        <v>438804</v>
      </c>
    </row>
    <row r="31" spans="1:20" ht="24.95" customHeight="1">
      <c r="A31" s="825">
        <v>17</v>
      </c>
      <c r="B31" s="39">
        <v>17</v>
      </c>
      <c r="C31" s="886" t="s">
        <v>585</v>
      </c>
      <c r="D31" s="204" t="s">
        <v>546</v>
      </c>
      <c r="E31" s="206">
        <v>20749</v>
      </c>
      <c r="F31" s="207">
        <v>30557</v>
      </c>
      <c r="G31" s="206">
        <v>44196</v>
      </c>
      <c r="H31" s="889"/>
      <c r="I31" s="889">
        <v>41140</v>
      </c>
      <c r="J31" s="204"/>
      <c r="K31" s="826"/>
      <c r="L31" s="826">
        <f t="shared" si="0"/>
        <v>0</v>
      </c>
      <c r="M31" s="208"/>
      <c r="N31" s="209">
        <v>37</v>
      </c>
      <c r="O31" s="825"/>
      <c r="P31" s="826">
        <v>49</v>
      </c>
      <c r="Q31" s="208">
        <f t="shared" si="1"/>
        <v>2015860</v>
      </c>
      <c r="S31" s="831">
        <v>12</v>
      </c>
      <c r="T31" s="831">
        <v>376212</v>
      </c>
    </row>
    <row r="32" spans="1:20" ht="24.95" customHeight="1">
      <c r="A32" s="825">
        <v>18</v>
      </c>
      <c r="B32" s="39">
        <v>18</v>
      </c>
      <c r="C32" s="886" t="s">
        <v>586</v>
      </c>
      <c r="D32" s="204" t="s">
        <v>548</v>
      </c>
      <c r="E32" s="206">
        <v>20570</v>
      </c>
      <c r="F32" s="207">
        <v>29052</v>
      </c>
      <c r="G32" s="206">
        <v>44196</v>
      </c>
      <c r="H32" s="889"/>
      <c r="I32" s="889">
        <v>22829</v>
      </c>
      <c r="J32" s="204"/>
      <c r="K32" s="826"/>
      <c r="L32" s="826">
        <f t="shared" si="0"/>
        <v>0</v>
      </c>
      <c r="M32" s="208"/>
      <c r="N32" s="209">
        <v>41</v>
      </c>
      <c r="O32" s="825"/>
      <c r="P32" s="826">
        <v>57</v>
      </c>
      <c r="Q32" s="208">
        <f t="shared" si="1"/>
        <v>1301253</v>
      </c>
      <c r="S32" s="831">
        <v>12</v>
      </c>
      <c r="T32" s="831">
        <v>238644</v>
      </c>
    </row>
    <row r="33" spans="1:20" ht="24.95" customHeight="1">
      <c r="A33" s="825">
        <v>19</v>
      </c>
      <c r="B33" s="39">
        <v>19</v>
      </c>
      <c r="C33" s="886" t="s">
        <v>587</v>
      </c>
      <c r="D33" s="204" t="s">
        <v>550</v>
      </c>
      <c r="E33" s="206">
        <v>20717</v>
      </c>
      <c r="F33" s="207">
        <v>32114</v>
      </c>
      <c r="G33" s="206">
        <v>44196</v>
      </c>
      <c r="H33" s="889"/>
      <c r="I33" s="889">
        <v>25861</v>
      </c>
      <c r="J33" s="204"/>
      <c r="K33" s="826"/>
      <c r="L33" s="826">
        <f t="shared" si="0"/>
        <v>0</v>
      </c>
      <c r="M33" s="208"/>
      <c r="N33" s="209">
        <v>33</v>
      </c>
      <c r="O33" s="825"/>
      <c r="P33" s="826">
        <v>41</v>
      </c>
      <c r="Q33" s="208">
        <f t="shared" si="1"/>
        <v>1060301</v>
      </c>
      <c r="S33" s="831">
        <v>12</v>
      </c>
      <c r="T33" s="831">
        <v>259800</v>
      </c>
    </row>
    <row r="34" spans="1:20" ht="24.95" customHeight="1">
      <c r="A34" s="825">
        <v>20</v>
      </c>
      <c r="B34" s="39">
        <v>20</v>
      </c>
      <c r="C34" s="886" t="s">
        <v>588</v>
      </c>
      <c r="D34" s="204" t="s">
        <v>589</v>
      </c>
      <c r="E34" s="206">
        <v>20633</v>
      </c>
      <c r="F34" s="207">
        <v>37125</v>
      </c>
      <c r="G34" s="206">
        <v>44196</v>
      </c>
      <c r="H34" s="889"/>
      <c r="I34" s="889">
        <v>28800</v>
      </c>
      <c r="J34" s="204"/>
      <c r="K34" s="826"/>
      <c r="L34" s="826">
        <f t="shared" si="0"/>
        <v>0</v>
      </c>
      <c r="M34" s="208"/>
      <c r="N34" s="209">
        <v>19</v>
      </c>
      <c r="O34" s="825"/>
      <c r="P34" s="826">
        <v>19</v>
      </c>
      <c r="Q34" s="208">
        <f t="shared" si="1"/>
        <v>547200</v>
      </c>
      <c r="S34" s="831">
        <v>12</v>
      </c>
      <c r="T34" s="831">
        <v>282084</v>
      </c>
    </row>
    <row r="35" spans="1:20" ht="24.95" customHeight="1">
      <c r="A35" s="825">
        <v>21</v>
      </c>
      <c r="B35" s="39">
        <v>21</v>
      </c>
      <c r="C35" s="886" t="s">
        <v>590</v>
      </c>
      <c r="D35" s="204" t="s">
        <v>589</v>
      </c>
      <c r="E35" s="206">
        <v>20560</v>
      </c>
      <c r="F35" s="207">
        <v>30319</v>
      </c>
      <c r="G35" s="206">
        <v>44196</v>
      </c>
      <c r="H35" s="889"/>
      <c r="I35" s="889">
        <v>28800</v>
      </c>
      <c r="J35" s="204"/>
      <c r="K35" s="826"/>
      <c r="L35" s="826">
        <f t="shared" si="0"/>
        <v>0</v>
      </c>
      <c r="M35" s="208"/>
      <c r="N35" s="209">
        <v>37</v>
      </c>
      <c r="O35" s="825"/>
      <c r="P35" s="826">
        <v>49</v>
      </c>
      <c r="Q35" s="208">
        <f t="shared" si="1"/>
        <v>1411200</v>
      </c>
      <c r="S35" s="831">
        <v>12</v>
      </c>
      <c r="T35" s="831">
        <v>282084</v>
      </c>
    </row>
    <row r="36" spans="1:20" ht="24.95" customHeight="1">
      <c r="A36" s="825">
        <v>22</v>
      </c>
      <c r="B36" s="39">
        <v>22</v>
      </c>
      <c r="C36" s="886" t="s">
        <v>591</v>
      </c>
      <c r="D36" s="204" t="s">
        <v>548</v>
      </c>
      <c r="E36" s="206">
        <v>20725</v>
      </c>
      <c r="F36" s="207">
        <v>39264</v>
      </c>
      <c r="G36" s="206">
        <v>44196</v>
      </c>
      <c r="H36" s="889"/>
      <c r="I36" s="889">
        <v>21619</v>
      </c>
      <c r="J36" s="204"/>
      <c r="K36" s="826"/>
      <c r="L36" s="826">
        <f t="shared" si="0"/>
        <v>0</v>
      </c>
      <c r="M36" s="208"/>
      <c r="N36" s="209">
        <v>13</v>
      </c>
      <c r="O36" s="825"/>
      <c r="P36" s="826">
        <v>13</v>
      </c>
      <c r="Q36" s="208">
        <f t="shared" si="1"/>
        <v>281047</v>
      </c>
      <c r="S36" s="831">
        <v>12</v>
      </c>
      <c r="T36" s="831">
        <v>227064</v>
      </c>
    </row>
    <row r="37" spans="1:20" ht="24.95" customHeight="1">
      <c r="A37" s="825">
        <v>23</v>
      </c>
      <c r="B37" s="39">
        <v>23</v>
      </c>
      <c r="C37" s="886" t="s">
        <v>592</v>
      </c>
      <c r="D37" s="204" t="s">
        <v>555</v>
      </c>
      <c r="E37" s="206">
        <v>20495</v>
      </c>
      <c r="F37" s="207">
        <v>32519</v>
      </c>
      <c r="G37" s="206">
        <v>44196</v>
      </c>
      <c r="H37" s="889"/>
      <c r="I37" s="889">
        <v>13152</v>
      </c>
      <c r="J37" s="204">
        <v>16.082999999999998</v>
      </c>
      <c r="K37" s="826">
        <v>45.582999999999998</v>
      </c>
      <c r="L37" s="826">
        <f t="shared" si="0"/>
        <v>61.665999999999997</v>
      </c>
      <c r="M37" s="208">
        <f>SUM(I37*R37*S37)</f>
        <v>39085.784854406396</v>
      </c>
      <c r="N37" s="209">
        <v>31</v>
      </c>
      <c r="O37" s="825"/>
      <c r="P37" s="826">
        <v>37</v>
      </c>
      <c r="Q37" s="208">
        <f t="shared" si="1"/>
        <v>486624</v>
      </c>
      <c r="R37" s="831">
        <f>SUM(J37+K37)</f>
        <v>61.665999999999997</v>
      </c>
      <c r="S37" s="296">
        <v>4.8192699999999998E-2</v>
      </c>
      <c r="T37" s="831">
        <v>133812</v>
      </c>
    </row>
    <row r="38" spans="1:20" ht="24.95" customHeight="1">
      <c r="A38" s="825">
        <v>24</v>
      </c>
      <c r="B38" s="39">
        <v>24</v>
      </c>
      <c r="C38" s="886" t="s">
        <v>593</v>
      </c>
      <c r="D38" s="204" t="s">
        <v>546</v>
      </c>
      <c r="E38" s="206">
        <v>20638</v>
      </c>
      <c r="F38" s="207">
        <v>29902</v>
      </c>
      <c r="G38" s="206">
        <v>44196</v>
      </c>
      <c r="H38" s="889"/>
      <c r="I38" s="889">
        <v>45269</v>
      </c>
      <c r="J38" s="204"/>
      <c r="K38" s="826"/>
      <c r="L38" s="826">
        <f t="shared" si="0"/>
        <v>0</v>
      </c>
      <c r="M38" s="208"/>
      <c r="N38" s="209">
        <v>39</v>
      </c>
      <c r="O38" s="825"/>
      <c r="P38" s="826">
        <v>53</v>
      </c>
      <c r="Q38" s="208">
        <f t="shared" si="1"/>
        <v>2399257</v>
      </c>
      <c r="S38" s="831">
        <v>12</v>
      </c>
      <c r="T38" s="831">
        <v>397356</v>
      </c>
    </row>
    <row r="39" spans="1:20" ht="24.95" customHeight="1">
      <c r="A39" s="825">
        <v>25</v>
      </c>
      <c r="B39" s="39">
        <v>25</v>
      </c>
      <c r="C39" s="886" t="s">
        <v>594</v>
      </c>
      <c r="D39" s="204" t="s">
        <v>550</v>
      </c>
      <c r="E39" s="206">
        <v>20647</v>
      </c>
      <c r="F39" s="207">
        <v>29801</v>
      </c>
      <c r="G39" s="206">
        <v>44196</v>
      </c>
      <c r="H39" s="889"/>
      <c r="I39" s="889">
        <v>25861</v>
      </c>
      <c r="J39" s="204"/>
      <c r="K39" s="826"/>
      <c r="L39" s="826">
        <f t="shared" si="0"/>
        <v>0</v>
      </c>
      <c r="M39" s="208"/>
      <c r="N39" s="209">
        <v>39</v>
      </c>
      <c r="O39" s="825"/>
      <c r="P39" s="826">
        <v>53</v>
      </c>
      <c r="Q39" s="208">
        <f t="shared" si="1"/>
        <v>1370633</v>
      </c>
      <c r="S39" s="831">
        <v>12</v>
      </c>
      <c r="T39" s="831">
        <v>259800</v>
      </c>
    </row>
    <row r="40" spans="1:20" ht="24.95" customHeight="1">
      <c r="A40" s="825">
        <v>26</v>
      </c>
      <c r="B40" s="39">
        <v>26</v>
      </c>
      <c r="C40" s="886" t="s">
        <v>595</v>
      </c>
      <c r="D40" s="204" t="s">
        <v>550</v>
      </c>
      <c r="E40" s="206">
        <v>20793</v>
      </c>
      <c r="F40" s="207">
        <v>29380</v>
      </c>
      <c r="G40" s="206">
        <v>44196</v>
      </c>
      <c r="H40" s="889"/>
      <c r="I40" s="889">
        <v>27503</v>
      </c>
      <c r="J40" s="204"/>
      <c r="K40" s="826"/>
      <c r="L40" s="826">
        <f t="shared" si="0"/>
        <v>0</v>
      </c>
      <c r="M40" s="208"/>
      <c r="N40" s="209">
        <v>40</v>
      </c>
      <c r="O40" s="825"/>
      <c r="P40" s="826">
        <v>55</v>
      </c>
      <c r="Q40" s="208">
        <f t="shared" si="1"/>
        <v>1512665</v>
      </c>
      <c r="S40" s="831">
        <v>12</v>
      </c>
      <c r="T40" s="831">
        <v>275784</v>
      </c>
    </row>
    <row r="41" spans="1:20" ht="24.95" customHeight="1">
      <c r="A41" s="825">
        <v>27</v>
      </c>
      <c r="B41" s="39">
        <v>27</v>
      </c>
      <c r="C41" s="886" t="s">
        <v>596</v>
      </c>
      <c r="D41" s="204" t="s">
        <v>548</v>
      </c>
      <c r="E41" s="206">
        <v>20665</v>
      </c>
      <c r="F41" s="207">
        <v>38245</v>
      </c>
      <c r="G41" s="206">
        <v>44196</v>
      </c>
      <c r="H41" s="889"/>
      <c r="I41" s="889">
        <v>21915</v>
      </c>
      <c r="J41" s="204"/>
      <c r="K41" s="826"/>
      <c r="L41" s="826">
        <f t="shared" si="0"/>
        <v>0</v>
      </c>
      <c r="M41" s="208"/>
      <c r="N41" s="209">
        <v>16</v>
      </c>
      <c r="O41" s="825"/>
      <c r="P41" s="826">
        <v>16</v>
      </c>
      <c r="Q41" s="208">
        <f t="shared" si="1"/>
        <v>350640</v>
      </c>
      <c r="R41" s="831" t="s">
        <v>556</v>
      </c>
      <c r="S41" s="831">
        <v>12</v>
      </c>
      <c r="T41" s="831">
        <v>229332</v>
      </c>
    </row>
    <row r="42" spans="1:20" ht="24.95" customHeight="1">
      <c r="A42" s="825">
        <v>28</v>
      </c>
      <c r="B42" s="39">
        <v>28</v>
      </c>
      <c r="C42" s="886" t="s">
        <v>597</v>
      </c>
      <c r="D42" s="204" t="s">
        <v>548</v>
      </c>
      <c r="E42" s="206">
        <v>20812</v>
      </c>
      <c r="F42" s="207">
        <v>34514</v>
      </c>
      <c r="G42" s="206">
        <v>44196</v>
      </c>
      <c r="H42" s="889"/>
      <c r="I42" s="889">
        <v>25032</v>
      </c>
      <c r="J42" s="204"/>
      <c r="K42" s="826"/>
      <c r="L42" s="826">
        <f t="shared" si="0"/>
        <v>0</v>
      </c>
      <c r="M42" s="208"/>
      <c r="N42" s="209">
        <v>26</v>
      </c>
      <c r="O42" s="825"/>
      <c r="P42" s="826">
        <v>29</v>
      </c>
      <c r="Q42" s="208">
        <f t="shared" si="1"/>
        <v>725928</v>
      </c>
      <c r="S42" s="831">
        <v>12</v>
      </c>
      <c r="T42" s="831">
        <v>233940</v>
      </c>
    </row>
    <row r="43" spans="1:20" ht="24.95" customHeight="1">
      <c r="A43" s="825">
        <v>29</v>
      </c>
      <c r="B43" s="39">
        <v>29</v>
      </c>
      <c r="C43" s="886" t="s">
        <v>598</v>
      </c>
      <c r="D43" s="204" t="s">
        <v>550</v>
      </c>
      <c r="E43" s="206">
        <v>20704</v>
      </c>
      <c r="F43" s="207">
        <v>30574</v>
      </c>
      <c r="G43" s="206">
        <v>44196</v>
      </c>
      <c r="H43" s="889"/>
      <c r="I43" s="889">
        <v>25545</v>
      </c>
      <c r="J43" s="204"/>
      <c r="K43" s="826"/>
      <c r="L43" s="826">
        <f t="shared" si="0"/>
        <v>0</v>
      </c>
      <c r="M43" s="208"/>
      <c r="N43" s="209">
        <v>37</v>
      </c>
      <c r="O43" s="825"/>
      <c r="P43" s="826">
        <v>49</v>
      </c>
      <c r="Q43" s="208">
        <f t="shared" si="1"/>
        <v>1251705</v>
      </c>
      <c r="S43" s="831">
        <v>12</v>
      </c>
      <c r="T43" s="831">
        <v>257232</v>
      </c>
    </row>
    <row r="44" spans="1:20" ht="24.95" customHeight="1">
      <c r="A44" s="825">
        <v>30</v>
      </c>
      <c r="B44" s="39">
        <v>30</v>
      </c>
      <c r="C44" s="886" t="s">
        <v>599</v>
      </c>
      <c r="D44" s="204" t="s">
        <v>549</v>
      </c>
      <c r="E44" s="206">
        <v>20645</v>
      </c>
      <c r="F44" s="207">
        <v>31048</v>
      </c>
      <c r="G44" s="206">
        <v>44196</v>
      </c>
      <c r="H44" s="889"/>
      <c r="I44" s="889">
        <v>25232</v>
      </c>
      <c r="J44" s="204"/>
      <c r="K44" s="826"/>
      <c r="L44" s="826">
        <f t="shared" si="0"/>
        <v>0</v>
      </c>
      <c r="M44" s="208"/>
      <c r="N44" s="209">
        <v>34</v>
      </c>
      <c r="O44" s="825"/>
      <c r="P44" s="826">
        <v>43</v>
      </c>
      <c r="Q44" s="208">
        <f t="shared" si="1"/>
        <v>1084976</v>
      </c>
      <c r="S44" s="831">
        <v>12</v>
      </c>
      <c r="T44" s="831">
        <v>249000</v>
      </c>
    </row>
    <row r="45" spans="1:20" ht="24.95" customHeight="1">
      <c r="A45" s="825">
        <v>31</v>
      </c>
      <c r="B45" s="39">
        <v>31</v>
      </c>
      <c r="C45" s="886" t="s">
        <v>600</v>
      </c>
      <c r="D45" s="204" t="s">
        <v>549</v>
      </c>
      <c r="E45" s="206">
        <v>20656</v>
      </c>
      <c r="F45" s="207">
        <v>36559</v>
      </c>
      <c r="G45" s="206">
        <v>44196</v>
      </c>
      <c r="H45" s="889"/>
      <c r="I45" s="889">
        <v>23510</v>
      </c>
      <c r="J45" s="204"/>
      <c r="K45" s="826"/>
      <c r="L45" s="826">
        <f t="shared" si="0"/>
        <v>0</v>
      </c>
      <c r="M45" s="208"/>
      <c r="N45" s="209">
        <v>20</v>
      </c>
      <c r="O45" s="825"/>
      <c r="P45" s="826">
        <v>20</v>
      </c>
      <c r="Q45" s="208">
        <f t="shared" si="1"/>
        <v>470200</v>
      </c>
      <c r="S45" s="831">
        <v>12</v>
      </c>
      <c r="T45" s="831">
        <v>241680</v>
      </c>
    </row>
    <row r="46" spans="1:20" ht="24.95" customHeight="1">
      <c r="A46" s="825">
        <v>32</v>
      </c>
      <c r="B46" s="39">
        <v>32</v>
      </c>
      <c r="C46" s="886" t="s">
        <v>601</v>
      </c>
      <c r="D46" s="204" t="s">
        <v>550</v>
      </c>
      <c r="E46" s="206">
        <v>20696</v>
      </c>
      <c r="F46" s="207">
        <v>29402</v>
      </c>
      <c r="G46" s="206">
        <v>44196</v>
      </c>
      <c r="H46" s="889"/>
      <c r="I46" s="889">
        <v>27166</v>
      </c>
      <c r="J46" s="204"/>
      <c r="K46" s="826"/>
      <c r="L46" s="826">
        <f t="shared" si="0"/>
        <v>0</v>
      </c>
      <c r="M46" s="208"/>
      <c r="N46" s="209">
        <v>40</v>
      </c>
      <c r="O46" s="825"/>
      <c r="P46" s="826">
        <v>55</v>
      </c>
      <c r="Q46" s="208">
        <f t="shared" si="1"/>
        <v>1494130</v>
      </c>
      <c r="S46" s="831">
        <v>12</v>
      </c>
      <c r="T46" s="831">
        <v>270348</v>
      </c>
    </row>
    <row r="47" spans="1:20" ht="24.95" customHeight="1">
      <c r="A47" s="825">
        <v>33</v>
      </c>
      <c r="B47" s="39">
        <v>33</v>
      </c>
      <c r="C47" s="886" t="s">
        <v>602</v>
      </c>
      <c r="D47" s="204" t="s">
        <v>550</v>
      </c>
      <c r="E47" s="206">
        <v>20553</v>
      </c>
      <c r="F47" s="207">
        <v>39661</v>
      </c>
      <c r="G47" s="206">
        <v>44196</v>
      </c>
      <c r="H47" s="889"/>
      <c r="I47" s="891">
        <v>25816</v>
      </c>
      <c r="J47" s="204"/>
      <c r="K47" s="826"/>
      <c r="L47" s="826">
        <f t="shared" si="0"/>
        <v>0</v>
      </c>
      <c r="M47" s="208"/>
      <c r="N47" s="209">
        <v>12</v>
      </c>
      <c r="O47" s="825"/>
      <c r="P47" s="826">
        <v>12</v>
      </c>
      <c r="Q47" s="208">
        <f t="shared" si="1"/>
        <v>309792</v>
      </c>
      <c r="S47" s="831">
        <v>12</v>
      </c>
      <c r="T47" s="831">
        <v>259800</v>
      </c>
    </row>
    <row r="48" spans="1:20" ht="24.95" customHeight="1">
      <c r="A48" s="825">
        <v>34</v>
      </c>
      <c r="B48" s="39">
        <v>1</v>
      </c>
      <c r="C48" s="886" t="s">
        <v>603</v>
      </c>
      <c r="D48" s="204" t="s">
        <v>548</v>
      </c>
      <c r="E48" s="206">
        <v>20931</v>
      </c>
      <c r="F48" s="207">
        <v>36704</v>
      </c>
      <c r="G48" s="206">
        <v>44196</v>
      </c>
      <c r="H48" s="889"/>
      <c r="I48" s="889">
        <v>22938</v>
      </c>
      <c r="J48" s="204"/>
      <c r="K48" s="826"/>
      <c r="L48" s="826">
        <f t="shared" si="0"/>
        <v>0</v>
      </c>
      <c r="M48" s="208"/>
      <c r="N48" s="209">
        <v>20</v>
      </c>
      <c r="O48" s="825"/>
      <c r="P48" s="826">
        <v>20</v>
      </c>
      <c r="Q48" s="208">
        <f t="shared" si="1"/>
        <v>458760</v>
      </c>
      <c r="S48" s="831">
        <v>12</v>
      </c>
      <c r="T48" s="831">
        <v>224820</v>
      </c>
    </row>
    <row r="49" spans="1:20" ht="24.95" customHeight="1">
      <c r="A49" s="825">
        <v>35</v>
      </c>
      <c r="B49" s="39">
        <v>2</v>
      </c>
      <c r="C49" s="886" t="s">
        <v>604</v>
      </c>
      <c r="D49" s="204" t="s">
        <v>550</v>
      </c>
      <c r="E49" s="206">
        <v>20974</v>
      </c>
      <c r="F49" s="207">
        <v>39295</v>
      </c>
      <c r="G49" s="206">
        <v>44196</v>
      </c>
      <c r="H49" s="889"/>
      <c r="I49" s="889">
        <v>25545</v>
      </c>
      <c r="J49" s="204"/>
      <c r="K49" s="826"/>
      <c r="L49" s="826">
        <f t="shared" si="0"/>
        <v>0</v>
      </c>
      <c r="M49" s="208"/>
      <c r="N49" s="209">
        <v>13</v>
      </c>
      <c r="O49" s="825"/>
      <c r="P49" s="826">
        <v>13</v>
      </c>
      <c r="Q49" s="208">
        <f t="shared" si="1"/>
        <v>332085</v>
      </c>
      <c r="S49" s="831">
        <v>12</v>
      </c>
      <c r="T49" s="831">
        <v>257232</v>
      </c>
    </row>
    <row r="50" spans="1:20" ht="24.95" customHeight="1">
      <c r="A50" s="825">
        <v>36</v>
      </c>
      <c r="B50" s="39">
        <v>3</v>
      </c>
      <c r="C50" s="886" t="s">
        <v>605</v>
      </c>
      <c r="D50" s="204" t="s">
        <v>550</v>
      </c>
      <c r="E50" s="206">
        <v>20903</v>
      </c>
      <c r="F50" s="207">
        <v>29768</v>
      </c>
      <c r="G50" s="206">
        <v>44196</v>
      </c>
      <c r="H50" s="889"/>
      <c r="I50" s="889">
        <v>25545</v>
      </c>
      <c r="J50" s="204"/>
      <c r="K50" s="826"/>
      <c r="L50" s="826">
        <f t="shared" si="0"/>
        <v>0</v>
      </c>
      <c r="M50" s="208"/>
      <c r="N50" s="209">
        <v>39</v>
      </c>
      <c r="O50" s="825"/>
      <c r="P50" s="826">
        <v>53</v>
      </c>
      <c r="Q50" s="208">
        <f t="shared" si="1"/>
        <v>1353885</v>
      </c>
      <c r="S50" s="831">
        <v>12</v>
      </c>
      <c r="T50" s="831">
        <v>257232</v>
      </c>
    </row>
    <row r="51" spans="1:20" ht="24.95" customHeight="1">
      <c r="A51" s="825">
        <v>37</v>
      </c>
      <c r="B51" s="39">
        <v>4</v>
      </c>
      <c r="C51" s="886" t="s">
        <v>606</v>
      </c>
      <c r="D51" s="204" t="s">
        <v>549</v>
      </c>
      <c r="E51" s="206">
        <v>21181</v>
      </c>
      <c r="F51" s="207">
        <v>32475</v>
      </c>
      <c r="G51" s="206">
        <v>44196</v>
      </c>
      <c r="H51" s="889"/>
      <c r="I51" s="889">
        <v>23222</v>
      </c>
      <c r="J51" s="204"/>
      <c r="K51" s="826"/>
      <c r="L51" s="826">
        <f t="shared" si="0"/>
        <v>0</v>
      </c>
      <c r="M51" s="208"/>
      <c r="N51" s="209">
        <v>32</v>
      </c>
      <c r="O51" s="825"/>
      <c r="P51" s="826">
        <v>39</v>
      </c>
      <c r="Q51" s="208">
        <f t="shared" si="1"/>
        <v>905658</v>
      </c>
      <c r="S51" s="831">
        <v>12</v>
      </c>
      <c r="T51" s="831">
        <v>239280</v>
      </c>
    </row>
    <row r="52" spans="1:20" ht="24.95" customHeight="1">
      <c r="A52" s="825">
        <v>38</v>
      </c>
      <c r="B52" s="39">
        <v>5</v>
      </c>
      <c r="C52" s="886" t="s">
        <v>607</v>
      </c>
      <c r="D52" s="204" t="s">
        <v>548</v>
      </c>
      <c r="E52" s="206">
        <v>21037</v>
      </c>
      <c r="F52" s="207">
        <v>36434</v>
      </c>
      <c r="G52" s="206">
        <v>44196</v>
      </c>
      <c r="H52" s="889"/>
      <c r="I52" s="889">
        <v>25232</v>
      </c>
      <c r="J52" s="204"/>
      <c r="K52" s="826"/>
      <c r="L52" s="826">
        <f t="shared" si="0"/>
        <v>0</v>
      </c>
      <c r="M52" s="208"/>
      <c r="N52" s="209">
        <v>21</v>
      </c>
      <c r="O52" s="825"/>
      <c r="P52" s="826">
        <v>21.5</v>
      </c>
      <c r="Q52" s="208">
        <f t="shared" si="1"/>
        <v>542488</v>
      </c>
      <c r="R52" s="831" t="s">
        <v>556</v>
      </c>
      <c r="S52" s="831">
        <v>12</v>
      </c>
      <c r="T52" s="831">
        <v>231624</v>
      </c>
    </row>
    <row r="53" spans="1:20" ht="24.95" customHeight="1">
      <c r="A53" s="825">
        <v>39</v>
      </c>
      <c r="B53" s="39">
        <v>6</v>
      </c>
      <c r="C53" s="886" t="s">
        <v>608</v>
      </c>
      <c r="D53" s="204" t="s">
        <v>550</v>
      </c>
      <c r="E53" s="206">
        <v>20879</v>
      </c>
      <c r="F53" s="207">
        <v>32114</v>
      </c>
      <c r="G53" s="206">
        <v>44196</v>
      </c>
      <c r="H53" s="889"/>
      <c r="I53" s="889">
        <v>25861</v>
      </c>
      <c r="J53" s="204"/>
      <c r="K53" s="826"/>
      <c r="L53" s="826">
        <f t="shared" si="0"/>
        <v>0</v>
      </c>
      <c r="M53" s="208"/>
      <c r="N53" s="209">
        <v>33</v>
      </c>
      <c r="O53" s="825"/>
      <c r="P53" s="826">
        <v>41</v>
      </c>
      <c r="Q53" s="208">
        <f t="shared" si="1"/>
        <v>1060301</v>
      </c>
      <c r="S53" s="831">
        <v>12</v>
      </c>
      <c r="T53" s="831">
        <v>259800</v>
      </c>
    </row>
    <row r="54" spans="1:20" ht="24.95" customHeight="1">
      <c r="A54" s="825">
        <v>40</v>
      </c>
      <c r="B54" s="39">
        <v>7</v>
      </c>
      <c r="C54" s="886" t="s">
        <v>609</v>
      </c>
      <c r="D54" s="204" t="s">
        <v>610</v>
      </c>
      <c r="E54" s="206">
        <v>21018</v>
      </c>
      <c r="F54" s="207">
        <v>31355</v>
      </c>
      <c r="G54" s="206">
        <v>44196</v>
      </c>
      <c r="H54" s="889"/>
      <c r="I54" s="889">
        <v>69689</v>
      </c>
      <c r="J54" s="204"/>
      <c r="K54" s="826"/>
      <c r="L54" s="826">
        <f t="shared" si="0"/>
        <v>0</v>
      </c>
      <c r="M54" s="208"/>
      <c r="N54" s="209">
        <v>35</v>
      </c>
      <c r="O54" s="825"/>
      <c r="P54" s="826">
        <v>45</v>
      </c>
      <c r="Q54" s="208">
        <f t="shared" si="1"/>
        <v>3136005</v>
      </c>
      <c r="R54" s="831">
        <f>SUM(J54+K54)</f>
        <v>0</v>
      </c>
      <c r="S54" s="296">
        <v>4.8192699999999998E-2</v>
      </c>
      <c r="T54" s="831">
        <v>528900</v>
      </c>
    </row>
    <row r="55" spans="1:20" ht="24.95" customHeight="1">
      <c r="A55" s="825">
        <v>41</v>
      </c>
      <c r="B55" s="39">
        <v>8</v>
      </c>
      <c r="C55" s="886" t="s">
        <v>611</v>
      </c>
      <c r="D55" s="204" t="s">
        <v>90</v>
      </c>
      <c r="E55" s="206">
        <v>20856</v>
      </c>
      <c r="F55" s="207">
        <v>31726</v>
      </c>
      <c r="G55" s="206">
        <v>44196</v>
      </c>
      <c r="H55" s="889"/>
      <c r="I55" s="889">
        <v>44294</v>
      </c>
      <c r="J55" s="204" t="s">
        <v>139</v>
      </c>
      <c r="K55" s="826" t="s">
        <v>139</v>
      </c>
      <c r="L55" s="826">
        <f t="shared" si="0"/>
        <v>0</v>
      </c>
      <c r="M55" s="208" t="s">
        <v>139</v>
      </c>
      <c r="N55" s="209">
        <v>34</v>
      </c>
      <c r="O55" s="825"/>
      <c r="P55" s="826">
        <v>43</v>
      </c>
      <c r="Q55" s="208">
        <f t="shared" si="1"/>
        <v>1904642</v>
      </c>
      <c r="S55" s="296">
        <v>4.8192699999999998E-2</v>
      </c>
      <c r="T55" s="831">
        <v>406152</v>
      </c>
    </row>
    <row r="56" spans="1:20" ht="24.95" customHeight="1">
      <c r="A56" s="825">
        <v>42</v>
      </c>
      <c r="B56" s="39">
        <v>9</v>
      </c>
      <c r="C56" s="886" t="s">
        <v>612</v>
      </c>
      <c r="D56" s="204" t="s">
        <v>527</v>
      </c>
      <c r="E56" s="206">
        <v>21117</v>
      </c>
      <c r="F56" s="207">
        <v>31166</v>
      </c>
      <c r="G56" s="206">
        <v>44196</v>
      </c>
      <c r="H56" s="889"/>
      <c r="I56" s="889">
        <v>30909</v>
      </c>
      <c r="J56" s="204">
        <v>15.57</v>
      </c>
      <c r="K56" s="826">
        <v>69.542000000000002</v>
      </c>
      <c r="L56" s="826">
        <f t="shared" si="0"/>
        <v>85.111999999999995</v>
      </c>
      <c r="M56" s="208">
        <f>SUM(I56*R56*S56)</f>
        <v>126781.82783990158</v>
      </c>
      <c r="N56" s="209">
        <v>35</v>
      </c>
      <c r="O56" s="825"/>
      <c r="P56" s="826">
        <v>45</v>
      </c>
      <c r="Q56" s="208">
        <f t="shared" si="1"/>
        <v>1390905</v>
      </c>
      <c r="R56" s="831">
        <f>SUM(J56+K56)</f>
        <v>85.111999999999995</v>
      </c>
      <c r="S56" s="296">
        <v>4.8192699999999998E-2</v>
      </c>
      <c r="T56" s="831">
        <v>298644</v>
      </c>
    </row>
    <row r="57" spans="1:20" ht="24.95" customHeight="1">
      <c r="A57" s="825">
        <v>43</v>
      </c>
      <c r="B57" s="39">
        <v>10</v>
      </c>
      <c r="C57" s="886" t="s">
        <v>613</v>
      </c>
      <c r="D57" s="204" t="s">
        <v>548</v>
      </c>
      <c r="E57" s="206">
        <v>21059</v>
      </c>
      <c r="F57" s="207">
        <v>33315</v>
      </c>
      <c r="G57" s="206">
        <v>44196</v>
      </c>
      <c r="H57" s="889"/>
      <c r="I57" s="889">
        <v>22938</v>
      </c>
      <c r="J57" s="204"/>
      <c r="K57" s="826"/>
      <c r="L57" s="826">
        <f t="shared" si="0"/>
        <v>0</v>
      </c>
      <c r="M57" s="208">
        <f>I57*L57*0.0478087</f>
        <v>0</v>
      </c>
      <c r="N57" s="209">
        <v>29</v>
      </c>
      <c r="O57" s="825"/>
      <c r="P57" s="826">
        <v>33.5</v>
      </c>
      <c r="Q57" s="208">
        <f t="shared" si="1"/>
        <v>768423</v>
      </c>
      <c r="S57" s="831">
        <v>12</v>
      </c>
      <c r="T57" s="831">
        <v>238644</v>
      </c>
    </row>
    <row r="58" spans="1:20" ht="24.95" customHeight="1">
      <c r="A58" s="825">
        <v>44</v>
      </c>
      <c r="B58" s="39">
        <v>11</v>
      </c>
      <c r="C58" s="886" t="s">
        <v>614</v>
      </c>
      <c r="D58" s="204" t="s">
        <v>86</v>
      </c>
      <c r="E58" s="206">
        <v>20837</v>
      </c>
      <c r="F58" s="207" t="s">
        <v>615</v>
      </c>
      <c r="G58" s="206">
        <v>44196</v>
      </c>
      <c r="H58" s="889"/>
      <c r="I58" s="889">
        <v>33279</v>
      </c>
      <c r="J58" s="204">
        <v>39.020000000000003</v>
      </c>
      <c r="K58" s="826">
        <v>90.33</v>
      </c>
      <c r="L58" s="826">
        <f t="shared" si="0"/>
        <v>129.35</v>
      </c>
      <c r="M58" s="208">
        <f>SUM(I58*R58*S58)</f>
        <v>207452.15906785495</v>
      </c>
      <c r="N58" s="209">
        <v>35</v>
      </c>
      <c r="O58" s="825"/>
      <c r="P58" s="826">
        <v>45</v>
      </c>
      <c r="Q58" s="208">
        <f t="shared" si="1"/>
        <v>1497555</v>
      </c>
      <c r="R58" s="831">
        <f>SUM(J58+K58)</f>
        <v>129.35</v>
      </c>
      <c r="S58" s="296">
        <v>4.8192699999999998E-2</v>
      </c>
      <c r="T58" s="831">
        <v>328864</v>
      </c>
    </row>
    <row r="59" spans="1:20" ht="24.95" customHeight="1">
      <c r="A59" s="825">
        <v>45</v>
      </c>
      <c r="B59" s="39">
        <v>12</v>
      </c>
      <c r="C59" s="886" t="s">
        <v>616</v>
      </c>
      <c r="D59" s="204" t="s">
        <v>548</v>
      </c>
      <c r="E59" s="206">
        <v>21093</v>
      </c>
      <c r="F59" s="207">
        <v>31594</v>
      </c>
      <c r="G59" s="206">
        <v>44196</v>
      </c>
      <c r="H59" s="889"/>
      <c r="I59" s="889">
        <v>25232</v>
      </c>
      <c r="J59" s="204"/>
      <c r="K59" s="826"/>
      <c r="L59" s="826">
        <f t="shared" si="0"/>
        <v>0</v>
      </c>
      <c r="M59" s="208">
        <f>I59*L59*0.0478087</f>
        <v>0</v>
      </c>
      <c r="N59" s="209">
        <v>34</v>
      </c>
      <c r="O59" s="825"/>
      <c r="P59" s="826">
        <v>43</v>
      </c>
      <c r="Q59" s="208">
        <f t="shared" si="1"/>
        <v>1084976</v>
      </c>
      <c r="S59" s="831">
        <v>12</v>
      </c>
      <c r="T59" s="831">
        <v>238644</v>
      </c>
    </row>
    <row r="60" spans="1:20" ht="24.95" customHeight="1">
      <c r="A60" s="825">
        <v>46</v>
      </c>
      <c r="B60" s="39">
        <v>13</v>
      </c>
      <c r="C60" s="886" t="s">
        <v>617</v>
      </c>
      <c r="D60" s="204" t="s">
        <v>551</v>
      </c>
      <c r="E60" s="206">
        <v>21084</v>
      </c>
      <c r="F60" s="207">
        <v>33070</v>
      </c>
      <c r="G60" s="206">
        <v>44196</v>
      </c>
      <c r="H60" s="889"/>
      <c r="I60" s="891">
        <v>28800</v>
      </c>
      <c r="J60" s="204">
        <v>17.579999999999998</v>
      </c>
      <c r="K60" s="826">
        <v>39.83</v>
      </c>
      <c r="L60" s="826">
        <f t="shared" si="0"/>
        <v>57.41</v>
      </c>
      <c r="M60" s="208">
        <f>SUM(I60*R60*S60)</f>
        <v>79682.195721600001</v>
      </c>
      <c r="N60" s="209">
        <v>30</v>
      </c>
      <c r="O60" s="825"/>
      <c r="P60" s="826">
        <v>35</v>
      </c>
      <c r="Q60" s="208">
        <f t="shared" si="1"/>
        <v>1008000</v>
      </c>
      <c r="R60" s="831">
        <f t="shared" ref="R60:R65" si="2">SUM(J60+K60)</f>
        <v>57.41</v>
      </c>
      <c r="S60" s="296">
        <v>4.8192699999999998E-2</v>
      </c>
      <c r="T60" s="831">
        <v>282084</v>
      </c>
    </row>
    <row r="61" spans="1:20" ht="24.95" customHeight="1">
      <c r="A61" s="825">
        <v>47</v>
      </c>
      <c r="B61" s="39">
        <v>14</v>
      </c>
      <c r="C61" s="886" t="s">
        <v>618</v>
      </c>
      <c r="D61" s="204" t="s">
        <v>582</v>
      </c>
      <c r="E61" s="206">
        <v>21178</v>
      </c>
      <c r="F61" s="207">
        <v>28821</v>
      </c>
      <c r="G61" s="206">
        <v>44196</v>
      </c>
      <c r="H61" s="889"/>
      <c r="I61" s="889">
        <v>57805</v>
      </c>
      <c r="J61" s="204">
        <v>28.5</v>
      </c>
      <c r="K61" s="826">
        <v>172.96</v>
      </c>
      <c r="L61" s="826">
        <f t="shared" si="0"/>
        <v>201.46</v>
      </c>
      <c r="M61" s="208">
        <f>SUM(I61*R61*S61)</f>
        <v>561223.04207431001</v>
      </c>
      <c r="N61" s="209">
        <v>42</v>
      </c>
      <c r="O61" s="825"/>
      <c r="P61" s="826">
        <v>59</v>
      </c>
      <c r="Q61" s="208">
        <f t="shared" si="1"/>
        <v>3410495</v>
      </c>
      <c r="R61" s="831">
        <f t="shared" si="2"/>
        <v>201.46</v>
      </c>
      <c r="S61" s="296">
        <v>4.8192699999999998E-2</v>
      </c>
      <c r="T61" s="831">
        <v>443640</v>
      </c>
    </row>
    <row r="62" spans="1:20" ht="24.95" customHeight="1">
      <c r="A62" s="825">
        <v>48</v>
      </c>
      <c r="B62" s="39">
        <v>15</v>
      </c>
      <c r="C62" s="886" t="s">
        <v>619</v>
      </c>
      <c r="D62" s="204" t="s">
        <v>555</v>
      </c>
      <c r="E62" s="206">
        <v>21097</v>
      </c>
      <c r="F62" s="207">
        <v>29068</v>
      </c>
      <c r="G62" s="206">
        <v>44196</v>
      </c>
      <c r="H62" s="889"/>
      <c r="I62" s="889">
        <v>13152</v>
      </c>
      <c r="J62" s="204" t="s">
        <v>139</v>
      </c>
      <c r="K62" s="826" t="s">
        <v>139</v>
      </c>
      <c r="L62" s="826">
        <f t="shared" si="0"/>
        <v>0</v>
      </c>
      <c r="M62" s="208"/>
      <c r="N62" s="209">
        <v>41</v>
      </c>
      <c r="O62" s="825"/>
      <c r="P62" s="826">
        <v>57</v>
      </c>
      <c r="Q62" s="208">
        <f t="shared" si="1"/>
        <v>749664</v>
      </c>
      <c r="S62" s="296">
        <v>4.8192699999999998E-2</v>
      </c>
      <c r="T62" s="831">
        <v>133812</v>
      </c>
    </row>
    <row r="63" spans="1:20" ht="24.95" customHeight="1">
      <c r="A63" s="825">
        <v>49</v>
      </c>
      <c r="B63" s="39">
        <v>16</v>
      </c>
      <c r="C63" s="886" t="s">
        <v>744</v>
      </c>
      <c r="D63" s="204" t="s">
        <v>621</v>
      </c>
      <c r="E63" s="206">
        <v>20831</v>
      </c>
      <c r="F63" s="207">
        <v>29750</v>
      </c>
      <c r="G63" s="206">
        <v>44196</v>
      </c>
      <c r="H63" s="889"/>
      <c r="I63" s="889">
        <v>16758</v>
      </c>
      <c r="J63" s="204" t="s">
        <v>139</v>
      </c>
      <c r="K63" s="826" t="s">
        <v>139</v>
      </c>
      <c r="L63" s="826">
        <f t="shared" si="0"/>
        <v>0</v>
      </c>
      <c r="M63" s="208"/>
      <c r="N63" s="209">
        <v>39</v>
      </c>
      <c r="O63" s="825"/>
      <c r="P63" s="826">
        <v>53</v>
      </c>
      <c r="Q63" s="208">
        <f t="shared" si="1"/>
        <v>888174</v>
      </c>
      <c r="S63" s="296">
        <v>4.8192699999999998E-2</v>
      </c>
      <c r="T63" s="831">
        <v>143844</v>
      </c>
    </row>
    <row r="64" spans="1:20" ht="24.95" customHeight="1">
      <c r="A64" s="825">
        <v>50</v>
      </c>
      <c r="B64" s="39">
        <v>17</v>
      </c>
      <c r="C64" s="886" t="s">
        <v>622</v>
      </c>
      <c r="D64" s="204" t="s">
        <v>623</v>
      </c>
      <c r="E64" s="206">
        <v>20861</v>
      </c>
      <c r="F64" s="207">
        <v>30118</v>
      </c>
      <c r="G64" s="206">
        <v>44196</v>
      </c>
      <c r="H64" s="889"/>
      <c r="I64" s="889">
        <v>65319</v>
      </c>
      <c r="J64" s="204">
        <v>7.625</v>
      </c>
      <c r="K64" s="826">
        <v>251.625</v>
      </c>
      <c r="L64" s="826">
        <f t="shared" si="0"/>
        <v>259.25</v>
      </c>
      <c r="M64" s="208">
        <f>I64*L64*0.0478087</f>
        <v>809590.17122152506</v>
      </c>
      <c r="N64" s="209">
        <v>38</v>
      </c>
      <c r="O64" s="825"/>
      <c r="P64" s="826">
        <v>51</v>
      </c>
      <c r="Q64" s="208">
        <f t="shared" si="1"/>
        <v>3331269</v>
      </c>
      <c r="R64" s="831">
        <f t="shared" si="2"/>
        <v>259.25</v>
      </c>
      <c r="S64" s="296">
        <v>4.8192699999999998E-2</v>
      </c>
      <c r="T64" s="831">
        <v>517452</v>
      </c>
    </row>
    <row r="65" spans="1:20" ht="24.95" customHeight="1">
      <c r="A65" s="825">
        <v>51</v>
      </c>
      <c r="B65" s="39">
        <v>18</v>
      </c>
      <c r="C65" s="886" t="s">
        <v>624</v>
      </c>
      <c r="D65" s="204" t="s">
        <v>582</v>
      </c>
      <c r="E65" s="206">
        <v>20886</v>
      </c>
      <c r="F65" s="207">
        <v>31348</v>
      </c>
      <c r="G65" s="206">
        <v>44196</v>
      </c>
      <c r="H65" s="889"/>
      <c r="I65" s="889">
        <v>51989</v>
      </c>
      <c r="J65" s="204">
        <v>0</v>
      </c>
      <c r="K65" s="826">
        <v>46.33</v>
      </c>
      <c r="L65" s="826">
        <f t="shared" si="0"/>
        <v>46.33</v>
      </c>
      <c r="M65" s="208">
        <f>SUM(I65*R65*S65)</f>
        <v>116079.364686299</v>
      </c>
      <c r="N65" s="209">
        <v>35</v>
      </c>
      <c r="O65" s="825"/>
      <c r="P65" s="826">
        <v>45</v>
      </c>
      <c r="Q65" s="208">
        <f t="shared" si="1"/>
        <v>2339505</v>
      </c>
      <c r="R65" s="831">
        <f t="shared" si="2"/>
        <v>46.33</v>
      </c>
      <c r="S65" s="296">
        <v>4.8192699999999998E-2</v>
      </c>
      <c r="T65" s="831">
        <v>428804</v>
      </c>
    </row>
    <row r="66" spans="1:20" ht="24.95" customHeight="1">
      <c r="A66" s="825">
        <v>52</v>
      </c>
      <c r="B66" s="39">
        <v>19</v>
      </c>
      <c r="C66" s="886" t="s">
        <v>625</v>
      </c>
      <c r="D66" s="204" t="s">
        <v>549</v>
      </c>
      <c r="E66" s="206">
        <v>21163</v>
      </c>
      <c r="F66" s="207">
        <v>36739</v>
      </c>
      <c r="G66" s="206">
        <v>44196</v>
      </c>
      <c r="H66" s="889"/>
      <c r="I66" s="889">
        <v>25232</v>
      </c>
      <c r="J66" s="204"/>
      <c r="K66" s="826"/>
      <c r="L66" s="826">
        <f t="shared" si="0"/>
        <v>0</v>
      </c>
      <c r="M66" s="208">
        <f>I66*L66*0.0478087</f>
        <v>0</v>
      </c>
      <c r="N66" s="209">
        <v>20</v>
      </c>
      <c r="O66" s="825"/>
      <c r="P66" s="826">
        <v>20</v>
      </c>
      <c r="Q66" s="208">
        <f t="shared" si="1"/>
        <v>504640</v>
      </c>
      <c r="S66" s="831">
        <v>12</v>
      </c>
      <c r="T66" s="831">
        <v>239280</v>
      </c>
    </row>
    <row r="67" spans="1:20" ht="24.95" customHeight="1">
      <c r="A67" s="825">
        <v>53</v>
      </c>
      <c r="B67" s="39">
        <v>20</v>
      </c>
      <c r="C67" s="886" t="s">
        <v>626</v>
      </c>
      <c r="D67" s="204" t="s">
        <v>546</v>
      </c>
      <c r="E67" s="206">
        <v>21007</v>
      </c>
      <c r="F67" s="207">
        <v>37410</v>
      </c>
      <c r="G67" s="206">
        <v>44196</v>
      </c>
      <c r="H67" s="889"/>
      <c r="I67" s="889">
        <v>41650</v>
      </c>
      <c r="J67" s="204"/>
      <c r="K67" s="826"/>
      <c r="L67" s="826">
        <f t="shared" si="0"/>
        <v>0</v>
      </c>
      <c r="M67" s="208">
        <f>I67*L67*0.0478087</f>
        <v>0</v>
      </c>
      <c r="N67" s="209">
        <v>18</v>
      </c>
      <c r="O67" s="825"/>
      <c r="P67" s="826">
        <v>18</v>
      </c>
      <c r="Q67" s="208">
        <f t="shared" si="1"/>
        <v>749700</v>
      </c>
      <c r="S67" s="831">
        <v>12</v>
      </c>
      <c r="T67" s="831">
        <v>380352</v>
      </c>
    </row>
    <row r="68" spans="1:20" ht="24.95" customHeight="1">
      <c r="A68" s="825">
        <v>54</v>
      </c>
      <c r="B68" s="39">
        <v>21</v>
      </c>
      <c r="C68" s="886" t="s">
        <v>627</v>
      </c>
      <c r="D68" s="204" t="s">
        <v>628</v>
      </c>
      <c r="E68" s="206">
        <v>21073</v>
      </c>
      <c r="F68" s="207">
        <v>33484</v>
      </c>
      <c r="G68" s="206">
        <v>44196</v>
      </c>
      <c r="H68" s="889"/>
      <c r="I68" s="889">
        <v>31292</v>
      </c>
      <c r="J68" s="204">
        <v>16.579999999999998</v>
      </c>
      <c r="K68" s="826">
        <v>22.58</v>
      </c>
      <c r="L68" s="826">
        <f t="shared" si="0"/>
        <v>39.159999999999997</v>
      </c>
      <c r="M68" s="208">
        <f>SUM(I68*R68*S68)</f>
        <v>59055.080122543994</v>
      </c>
      <c r="N68" s="209">
        <v>29</v>
      </c>
      <c r="O68" s="825"/>
      <c r="P68" s="826">
        <v>33.5</v>
      </c>
      <c r="Q68" s="208">
        <f t="shared" si="1"/>
        <v>1048282</v>
      </c>
      <c r="R68" s="831">
        <f>SUM(J68+K68)</f>
        <v>39.159999999999997</v>
      </c>
      <c r="S68" s="296">
        <v>4.8192699999999998E-2</v>
      </c>
      <c r="T68" s="831">
        <v>301932</v>
      </c>
    </row>
    <row r="69" spans="1:20" ht="24.95" customHeight="1">
      <c r="A69" s="825">
        <v>55</v>
      </c>
      <c r="B69" s="39">
        <v>22</v>
      </c>
      <c r="C69" s="886" t="s">
        <v>629</v>
      </c>
      <c r="D69" s="204" t="s">
        <v>549</v>
      </c>
      <c r="E69" s="206">
        <v>20997</v>
      </c>
      <c r="F69" s="207">
        <v>31979</v>
      </c>
      <c r="G69" s="206">
        <v>44196</v>
      </c>
      <c r="H69" s="889"/>
      <c r="I69" s="889">
        <v>25003</v>
      </c>
      <c r="J69" s="204"/>
      <c r="K69" s="826"/>
      <c r="L69" s="826">
        <f t="shared" si="0"/>
        <v>0</v>
      </c>
      <c r="M69" s="208">
        <f>I69*L69*0.0478087</f>
        <v>0</v>
      </c>
      <c r="N69" s="209">
        <v>33</v>
      </c>
      <c r="O69" s="825"/>
      <c r="P69" s="826">
        <v>41</v>
      </c>
      <c r="Q69" s="208">
        <f t="shared" si="1"/>
        <v>1025123</v>
      </c>
      <c r="S69" s="831">
        <v>12</v>
      </c>
      <c r="T69" s="831">
        <v>256548</v>
      </c>
    </row>
    <row r="70" spans="1:20" ht="24.95" customHeight="1">
      <c r="A70" s="825">
        <v>56</v>
      </c>
      <c r="B70" s="39">
        <v>23</v>
      </c>
      <c r="C70" s="886" t="s">
        <v>630</v>
      </c>
      <c r="D70" s="204" t="s">
        <v>548</v>
      </c>
      <c r="E70" s="206">
        <v>20842</v>
      </c>
      <c r="F70" s="207">
        <v>29902</v>
      </c>
      <c r="G70" s="206">
        <v>44196</v>
      </c>
      <c r="H70" s="889"/>
      <c r="I70" s="889">
        <v>25232</v>
      </c>
      <c r="J70" s="204"/>
      <c r="K70" s="826"/>
      <c r="L70" s="826">
        <f t="shared" si="0"/>
        <v>0</v>
      </c>
      <c r="M70" s="208">
        <f>I70*L70*0.0478087</f>
        <v>0</v>
      </c>
      <c r="N70" s="209">
        <v>39</v>
      </c>
      <c r="O70" s="825"/>
      <c r="P70" s="826">
        <v>53</v>
      </c>
      <c r="Q70" s="208">
        <f t="shared" si="1"/>
        <v>1337296</v>
      </c>
      <c r="S70" s="831">
        <v>12</v>
      </c>
      <c r="T70" s="831">
        <v>238644</v>
      </c>
    </row>
    <row r="71" spans="1:20" ht="24.95" customHeight="1">
      <c r="A71" s="825">
        <v>57</v>
      </c>
      <c r="B71" s="39">
        <v>24</v>
      </c>
      <c r="C71" s="886" t="s">
        <v>631</v>
      </c>
      <c r="D71" s="204" t="s">
        <v>550</v>
      </c>
      <c r="E71" s="206">
        <v>20869</v>
      </c>
      <c r="F71" s="207">
        <v>30221</v>
      </c>
      <c r="G71" s="206">
        <v>44196</v>
      </c>
      <c r="H71" s="889"/>
      <c r="I71" s="889">
        <v>40637</v>
      </c>
      <c r="J71" s="204"/>
      <c r="K71" s="826"/>
      <c r="L71" s="826">
        <f t="shared" si="0"/>
        <v>0</v>
      </c>
      <c r="M71" s="208">
        <f>I71*L71*0.0478087</f>
        <v>0</v>
      </c>
      <c r="N71" s="209">
        <v>38</v>
      </c>
      <c r="O71" s="825"/>
      <c r="P71" s="826">
        <v>51</v>
      </c>
      <c r="Q71" s="208">
        <f t="shared" si="1"/>
        <v>2072487</v>
      </c>
      <c r="S71" s="831">
        <v>12</v>
      </c>
      <c r="T71" s="831">
        <v>257232</v>
      </c>
    </row>
    <row r="72" spans="1:20" ht="24.95" customHeight="1">
      <c r="A72" s="825">
        <v>58</v>
      </c>
      <c r="B72" s="39">
        <v>25</v>
      </c>
      <c r="C72" s="886" t="s">
        <v>632</v>
      </c>
      <c r="D72" s="204" t="s">
        <v>628</v>
      </c>
      <c r="E72" s="206">
        <v>20837</v>
      </c>
      <c r="F72" s="207">
        <v>33437</v>
      </c>
      <c r="G72" s="206">
        <v>44196</v>
      </c>
      <c r="H72" s="889"/>
      <c r="I72" s="889">
        <v>31680</v>
      </c>
      <c r="J72" s="204">
        <v>5.2</v>
      </c>
      <c r="K72" s="826">
        <v>58.2</v>
      </c>
      <c r="L72" s="826">
        <f t="shared" si="0"/>
        <v>63.400000000000006</v>
      </c>
      <c r="M72" s="208">
        <f>SUM(I72*R72*S72)</f>
        <v>96795.616262400014</v>
      </c>
      <c r="N72" s="209">
        <v>29</v>
      </c>
      <c r="O72" s="825"/>
      <c r="P72" s="826">
        <v>33.5</v>
      </c>
      <c r="Q72" s="208">
        <f t="shared" si="1"/>
        <v>1061280</v>
      </c>
      <c r="R72" s="831">
        <f>SUM(J72+K72)</f>
        <v>63.400000000000006</v>
      </c>
      <c r="S72" s="296">
        <v>4.8192699999999998E-2</v>
      </c>
      <c r="T72" s="831">
        <v>305256</v>
      </c>
    </row>
    <row r="73" spans="1:20" ht="24.95" customHeight="1">
      <c r="A73" s="825">
        <v>59</v>
      </c>
      <c r="B73" s="39">
        <v>26</v>
      </c>
      <c r="C73" s="886" t="s">
        <v>633</v>
      </c>
      <c r="D73" s="204" t="s">
        <v>550</v>
      </c>
      <c r="E73" s="206">
        <v>21012</v>
      </c>
      <c r="F73" s="207">
        <v>34158</v>
      </c>
      <c r="G73" s="206">
        <v>44196</v>
      </c>
      <c r="H73" s="889"/>
      <c r="I73" s="889">
        <v>25545</v>
      </c>
      <c r="J73" s="204"/>
      <c r="K73" s="826"/>
      <c r="L73" s="826">
        <f t="shared" si="0"/>
        <v>0</v>
      </c>
      <c r="M73" s="208"/>
      <c r="N73" s="209">
        <v>26</v>
      </c>
      <c r="O73" s="825"/>
      <c r="P73" s="826">
        <v>29</v>
      </c>
      <c r="Q73" s="208">
        <f t="shared" si="1"/>
        <v>740805</v>
      </c>
      <c r="S73" s="831">
        <v>12</v>
      </c>
      <c r="T73" s="831">
        <v>257232</v>
      </c>
    </row>
    <row r="74" spans="1:20" ht="24.95" customHeight="1">
      <c r="A74" s="825">
        <v>60</v>
      </c>
      <c r="B74" s="39">
        <v>27</v>
      </c>
      <c r="C74" s="886" t="s">
        <v>634</v>
      </c>
      <c r="D74" s="204" t="s">
        <v>548</v>
      </c>
      <c r="E74" s="206">
        <v>21117</v>
      </c>
      <c r="F74" s="207">
        <v>38930</v>
      </c>
      <c r="G74" s="206">
        <v>44196</v>
      </c>
      <c r="H74" s="889"/>
      <c r="I74" s="889">
        <v>21915</v>
      </c>
      <c r="J74" s="204"/>
      <c r="K74" s="826"/>
      <c r="L74" s="826">
        <f t="shared" si="0"/>
        <v>0</v>
      </c>
      <c r="M74" s="208"/>
      <c r="N74" s="209">
        <v>14</v>
      </c>
      <c r="O74" s="825"/>
      <c r="P74" s="826">
        <v>14</v>
      </c>
      <c r="Q74" s="208">
        <f t="shared" si="1"/>
        <v>306810</v>
      </c>
      <c r="S74" s="831">
        <v>12</v>
      </c>
      <c r="T74" s="831">
        <v>229332</v>
      </c>
    </row>
    <row r="75" spans="1:20" ht="24.95" customHeight="1">
      <c r="A75" s="825">
        <v>61</v>
      </c>
      <c r="B75" s="39">
        <v>28</v>
      </c>
      <c r="C75" s="886" t="s">
        <v>635</v>
      </c>
      <c r="D75" s="204" t="s">
        <v>546</v>
      </c>
      <c r="E75" s="206">
        <v>21116</v>
      </c>
      <c r="F75" s="207">
        <v>34517</v>
      </c>
      <c r="G75" s="206">
        <v>44196</v>
      </c>
      <c r="H75" s="889"/>
      <c r="I75" s="889">
        <v>41140</v>
      </c>
      <c r="J75" s="204"/>
      <c r="K75" s="826"/>
      <c r="L75" s="826">
        <f t="shared" si="0"/>
        <v>0</v>
      </c>
      <c r="M75" s="208"/>
      <c r="N75" s="209">
        <v>26</v>
      </c>
      <c r="O75" s="825"/>
      <c r="P75" s="826">
        <v>29</v>
      </c>
      <c r="Q75" s="208">
        <f t="shared" si="1"/>
        <v>1193060</v>
      </c>
      <c r="S75" s="831">
        <v>12</v>
      </c>
      <c r="T75" s="831">
        <v>376212</v>
      </c>
    </row>
    <row r="76" spans="1:20" ht="24.95" customHeight="1">
      <c r="A76" s="825">
        <v>62</v>
      </c>
      <c r="B76" s="39">
        <v>29</v>
      </c>
      <c r="C76" s="886" t="s">
        <v>636</v>
      </c>
      <c r="D76" s="204" t="s">
        <v>548</v>
      </c>
      <c r="E76" s="206">
        <v>20857</v>
      </c>
      <c r="F76" s="207">
        <v>33025</v>
      </c>
      <c r="G76" s="206">
        <v>44196</v>
      </c>
      <c r="H76" s="889"/>
      <c r="I76" s="889">
        <v>21038</v>
      </c>
      <c r="J76" s="204"/>
      <c r="K76" s="826"/>
      <c r="L76" s="826">
        <f t="shared" si="0"/>
        <v>0</v>
      </c>
      <c r="M76" s="208"/>
      <c r="N76" s="209">
        <v>30</v>
      </c>
      <c r="O76" s="825"/>
      <c r="P76" s="826">
        <v>35</v>
      </c>
      <c r="Q76" s="208">
        <f t="shared" si="1"/>
        <v>736330</v>
      </c>
      <c r="S76" s="831">
        <v>12</v>
      </c>
      <c r="T76" s="831">
        <v>222588</v>
      </c>
    </row>
    <row r="77" spans="1:20" ht="24.95" customHeight="1">
      <c r="A77" s="825">
        <v>63</v>
      </c>
      <c r="B77" s="39">
        <v>30</v>
      </c>
      <c r="C77" s="886" t="s">
        <v>637</v>
      </c>
      <c r="D77" s="204" t="s">
        <v>548</v>
      </c>
      <c r="E77" s="206">
        <v>21125</v>
      </c>
      <c r="F77" s="207">
        <v>34943</v>
      </c>
      <c r="G77" s="206">
        <v>44196</v>
      </c>
      <c r="H77" s="889"/>
      <c r="I77" s="889">
        <v>22859</v>
      </c>
      <c r="J77" s="204"/>
      <c r="K77" s="826"/>
      <c r="L77" s="826">
        <f t="shared" si="0"/>
        <v>0</v>
      </c>
      <c r="M77" s="208"/>
      <c r="N77" s="209">
        <v>25</v>
      </c>
      <c r="O77" s="825"/>
      <c r="P77" s="826">
        <v>27.5</v>
      </c>
      <c r="Q77" s="208">
        <f t="shared" si="1"/>
        <v>628622.5</v>
      </c>
      <c r="S77" s="831">
        <v>12</v>
      </c>
      <c r="T77" s="831">
        <v>238644</v>
      </c>
    </row>
    <row r="78" spans="1:20" ht="24.95" customHeight="1">
      <c r="A78" s="825">
        <v>64</v>
      </c>
      <c r="B78" s="39">
        <v>31</v>
      </c>
      <c r="C78" s="886" t="s">
        <v>638</v>
      </c>
      <c r="D78" s="204" t="s">
        <v>548</v>
      </c>
      <c r="E78" s="206">
        <v>20986</v>
      </c>
      <c r="F78" s="207">
        <v>30271</v>
      </c>
      <c r="G78" s="206">
        <v>44196</v>
      </c>
      <c r="H78" s="889"/>
      <c r="I78" s="889">
        <v>22938</v>
      </c>
      <c r="J78" s="204"/>
      <c r="K78" s="826"/>
      <c r="L78" s="826">
        <f t="shared" si="0"/>
        <v>0</v>
      </c>
      <c r="M78" s="208"/>
      <c r="N78" s="209">
        <v>38</v>
      </c>
      <c r="O78" s="825"/>
      <c r="P78" s="826">
        <v>51</v>
      </c>
      <c r="Q78" s="208">
        <f t="shared" si="1"/>
        <v>1169838</v>
      </c>
      <c r="R78" s="831" t="s">
        <v>556</v>
      </c>
      <c r="S78" s="831">
        <v>12</v>
      </c>
      <c r="T78" s="831">
        <v>238644</v>
      </c>
    </row>
    <row r="79" spans="1:20" ht="24.95" customHeight="1">
      <c r="A79" s="825">
        <v>65</v>
      </c>
      <c r="B79" s="39">
        <v>32</v>
      </c>
      <c r="C79" s="886" t="s">
        <v>639</v>
      </c>
      <c r="D79" s="204" t="s">
        <v>548</v>
      </c>
      <c r="E79" s="206">
        <v>20883</v>
      </c>
      <c r="F79" s="207">
        <v>36178</v>
      </c>
      <c r="G79" s="206">
        <v>44196</v>
      </c>
      <c r="H79" s="889"/>
      <c r="I79" s="889">
        <v>22520</v>
      </c>
      <c r="J79" s="204"/>
      <c r="K79" s="826"/>
      <c r="L79" s="826">
        <f t="shared" ref="L79:L84" si="3">SUM(J79:K79)</f>
        <v>0</v>
      </c>
      <c r="M79" s="208"/>
      <c r="N79" s="209">
        <v>21</v>
      </c>
      <c r="O79" s="825"/>
      <c r="P79" s="826">
        <v>21.5</v>
      </c>
      <c r="Q79" s="208">
        <f t="shared" ref="Q79:Q137" si="4">SUM(I79*P79)</f>
        <v>484180</v>
      </c>
      <c r="S79" s="831">
        <v>12</v>
      </c>
      <c r="T79" s="831">
        <v>233940</v>
      </c>
    </row>
    <row r="80" spans="1:20" ht="24.95" customHeight="1">
      <c r="A80" s="825">
        <v>66</v>
      </c>
      <c r="B80" s="39">
        <v>33</v>
      </c>
      <c r="C80" s="886" t="s">
        <v>640</v>
      </c>
      <c r="D80" s="204" t="s">
        <v>545</v>
      </c>
      <c r="E80" s="206">
        <v>20983</v>
      </c>
      <c r="F80" s="207">
        <v>31401</v>
      </c>
      <c r="G80" s="206">
        <v>44196</v>
      </c>
      <c r="H80" s="889"/>
      <c r="I80" s="889">
        <v>48298</v>
      </c>
      <c r="J80" s="204">
        <v>32.450000000000003</v>
      </c>
      <c r="K80" s="826">
        <v>82.45</v>
      </c>
      <c r="L80" s="826">
        <f t="shared" si="3"/>
        <v>114.9</v>
      </c>
      <c r="M80" s="208">
        <f>SUM(I80*R80*S80)</f>
        <v>267442.50672653998</v>
      </c>
      <c r="N80" s="209">
        <v>35</v>
      </c>
      <c r="O80" s="825"/>
      <c r="P80" s="826">
        <v>45</v>
      </c>
      <c r="Q80" s="208">
        <f t="shared" si="4"/>
        <v>2173410</v>
      </c>
      <c r="R80" s="831">
        <f>SUM(J80+K80)</f>
        <v>114.9</v>
      </c>
      <c r="S80" s="296">
        <v>4.8192699999999998E-2</v>
      </c>
      <c r="T80" s="831">
        <v>419856</v>
      </c>
    </row>
    <row r="81" spans="1:20" ht="24.95" customHeight="1">
      <c r="A81" s="825">
        <v>67</v>
      </c>
      <c r="B81" s="39">
        <v>34</v>
      </c>
      <c r="C81" s="886" t="s">
        <v>643</v>
      </c>
      <c r="D81" s="204" t="s">
        <v>550</v>
      </c>
      <c r="E81" s="206">
        <v>20969</v>
      </c>
      <c r="F81" s="207">
        <v>29892</v>
      </c>
      <c r="G81" s="206">
        <v>44196</v>
      </c>
      <c r="H81" s="889"/>
      <c r="I81" s="889">
        <v>25545</v>
      </c>
      <c r="J81" s="204"/>
      <c r="K81" s="826"/>
      <c r="L81" s="826">
        <f t="shared" si="3"/>
        <v>0</v>
      </c>
      <c r="M81" s="208">
        <f>I81*L81*0.0478087</f>
        <v>0</v>
      </c>
      <c r="N81" s="209">
        <v>39</v>
      </c>
      <c r="O81" s="825"/>
      <c r="P81" s="826">
        <v>53</v>
      </c>
      <c r="Q81" s="208">
        <f t="shared" si="4"/>
        <v>1353885</v>
      </c>
      <c r="S81" s="831">
        <v>12</v>
      </c>
      <c r="T81" s="831">
        <v>257232</v>
      </c>
    </row>
    <row r="82" spans="1:20" ht="24.95" customHeight="1">
      <c r="A82" s="825">
        <v>68</v>
      </c>
      <c r="B82" s="39">
        <v>35</v>
      </c>
      <c r="C82" s="886" t="s">
        <v>644</v>
      </c>
      <c r="D82" s="204" t="s">
        <v>549</v>
      </c>
      <c r="E82" s="206">
        <v>20993</v>
      </c>
      <c r="F82" s="207">
        <v>32464</v>
      </c>
      <c r="G82" s="206">
        <v>44196</v>
      </c>
      <c r="H82" s="889"/>
      <c r="I82" s="889">
        <v>25232</v>
      </c>
      <c r="J82" s="204"/>
      <c r="K82" s="826"/>
      <c r="L82" s="826">
        <f t="shared" si="3"/>
        <v>0</v>
      </c>
      <c r="M82" s="208">
        <f>I82*L82*0.0478087</f>
        <v>0</v>
      </c>
      <c r="N82" s="209">
        <v>32</v>
      </c>
      <c r="O82" s="825"/>
      <c r="P82" s="826">
        <v>39</v>
      </c>
      <c r="Q82" s="208">
        <f t="shared" si="4"/>
        <v>984048</v>
      </c>
      <c r="S82" s="831">
        <v>12</v>
      </c>
      <c r="T82" s="831">
        <v>254004</v>
      </c>
    </row>
    <row r="83" spans="1:20" ht="24.95" customHeight="1">
      <c r="A83" s="825">
        <v>69</v>
      </c>
      <c r="B83" s="39">
        <v>36</v>
      </c>
      <c r="C83" s="886" t="s">
        <v>645</v>
      </c>
      <c r="D83" s="204" t="s">
        <v>550</v>
      </c>
      <c r="E83" s="206">
        <v>20966</v>
      </c>
      <c r="F83" s="207">
        <v>29780</v>
      </c>
      <c r="G83" s="206">
        <v>44196</v>
      </c>
      <c r="H83" s="889"/>
      <c r="I83" s="889">
        <v>27503</v>
      </c>
      <c r="J83" s="204"/>
      <c r="K83" s="826"/>
      <c r="L83" s="826">
        <f t="shared" si="3"/>
        <v>0</v>
      </c>
      <c r="M83" s="208">
        <f>I83*L83*0.0478087</f>
        <v>0</v>
      </c>
      <c r="N83" s="209">
        <v>39</v>
      </c>
      <c r="O83" s="825"/>
      <c r="P83" s="826">
        <v>53</v>
      </c>
      <c r="Q83" s="208">
        <f t="shared" si="4"/>
        <v>1457659</v>
      </c>
      <c r="S83" s="831">
        <v>12</v>
      </c>
      <c r="T83" s="831">
        <v>273060</v>
      </c>
    </row>
    <row r="84" spans="1:20" ht="24.95" customHeight="1">
      <c r="A84" s="825">
        <v>70</v>
      </c>
      <c r="B84" s="39">
        <v>37</v>
      </c>
      <c r="C84" s="886" t="s">
        <v>646</v>
      </c>
      <c r="D84" s="204" t="s">
        <v>550</v>
      </c>
      <c r="E84" s="206">
        <v>20856</v>
      </c>
      <c r="F84" s="207">
        <v>30851</v>
      </c>
      <c r="G84" s="206">
        <v>44196</v>
      </c>
      <c r="H84" s="889"/>
      <c r="I84" s="889">
        <v>25545</v>
      </c>
      <c r="J84" s="204"/>
      <c r="K84" s="826"/>
      <c r="L84" s="826">
        <f t="shared" si="3"/>
        <v>0</v>
      </c>
      <c r="M84" s="208">
        <f>I84*L84*0.0478087</f>
        <v>0</v>
      </c>
      <c r="N84" s="209">
        <v>36</v>
      </c>
      <c r="O84" s="825"/>
      <c r="P84" s="826">
        <v>47</v>
      </c>
      <c r="Q84" s="208">
        <f t="shared" si="4"/>
        <v>1200615</v>
      </c>
      <c r="S84" s="831">
        <v>12</v>
      </c>
      <c r="T84" s="831">
        <v>257232</v>
      </c>
    </row>
    <row r="85" spans="1:20" ht="24.95" customHeight="1">
      <c r="A85" s="825">
        <v>71</v>
      </c>
      <c r="B85" s="39">
        <v>1</v>
      </c>
      <c r="C85" s="886" t="s">
        <v>745</v>
      </c>
      <c r="D85" s="300" t="s">
        <v>563</v>
      </c>
      <c r="E85" s="206">
        <v>21353</v>
      </c>
      <c r="F85" s="207">
        <v>31382</v>
      </c>
      <c r="G85" s="206">
        <v>44196</v>
      </c>
      <c r="H85" s="889"/>
      <c r="I85" s="891">
        <v>46759</v>
      </c>
      <c r="J85" s="204"/>
      <c r="K85" s="826"/>
      <c r="L85" s="826"/>
      <c r="M85" s="208"/>
      <c r="N85" s="209">
        <v>35</v>
      </c>
      <c r="O85" s="825"/>
      <c r="P85" s="826">
        <v>45</v>
      </c>
      <c r="Q85" s="208">
        <f t="shared" si="4"/>
        <v>2104155</v>
      </c>
    </row>
    <row r="86" spans="1:20" ht="24.95" customHeight="1">
      <c r="A86" s="825">
        <v>72</v>
      </c>
      <c r="B86" s="39">
        <v>2</v>
      </c>
      <c r="C86" s="886" t="s">
        <v>746</v>
      </c>
      <c r="D86" s="204" t="s">
        <v>563</v>
      </c>
      <c r="E86" s="206">
        <v>21392</v>
      </c>
      <c r="F86" s="207">
        <v>30895</v>
      </c>
      <c r="G86" s="206">
        <v>44196</v>
      </c>
      <c r="H86" s="889"/>
      <c r="I86" s="889">
        <v>48298</v>
      </c>
      <c r="J86" s="204"/>
      <c r="K86" s="826"/>
      <c r="L86" s="826"/>
      <c r="M86" s="208"/>
      <c r="N86" s="209">
        <v>36</v>
      </c>
      <c r="O86" s="825"/>
      <c r="P86" s="826">
        <v>47</v>
      </c>
      <c r="Q86" s="208">
        <f t="shared" si="4"/>
        <v>2270006</v>
      </c>
    </row>
    <row r="87" spans="1:20" ht="24.95" customHeight="1">
      <c r="A87" s="825">
        <v>73</v>
      </c>
      <c r="B87" s="39">
        <v>3</v>
      </c>
      <c r="C87" s="886" t="s">
        <v>747</v>
      </c>
      <c r="D87" s="204" t="s">
        <v>551</v>
      </c>
      <c r="E87" s="206">
        <v>21282</v>
      </c>
      <c r="F87" s="207">
        <v>34513</v>
      </c>
      <c r="G87" s="206">
        <v>44196</v>
      </c>
      <c r="H87" s="889"/>
      <c r="I87" s="889">
        <v>45269</v>
      </c>
      <c r="J87" s="204"/>
      <c r="K87" s="826"/>
      <c r="L87" s="826"/>
      <c r="M87" s="208"/>
      <c r="N87" s="209">
        <v>26</v>
      </c>
      <c r="O87" s="825"/>
      <c r="P87" s="826">
        <v>29</v>
      </c>
      <c r="Q87" s="208">
        <f t="shared" si="4"/>
        <v>1312801</v>
      </c>
      <c r="R87" s="831">
        <f>SUM(J87+K87)</f>
        <v>0</v>
      </c>
      <c r="S87" s="296">
        <v>4.8192699999999998E-2</v>
      </c>
    </row>
    <row r="88" spans="1:20" ht="24.95" customHeight="1">
      <c r="A88" s="825">
        <v>74</v>
      </c>
      <c r="B88" s="39">
        <v>4</v>
      </c>
      <c r="C88" s="886" t="s">
        <v>748</v>
      </c>
      <c r="D88" s="204" t="s">
        <v>548</v>
      </c>
      <c r="E88" s="206">
        <v>21397</v>
      </c>
      <c r="F88" s="207">
        <v>34982</v>
      </c>
      <c r="G88" s="206">
        <v>44196</v>
      </c>
      <c r="H88" s="889"/>
      <c r="I88" s="889">
        <v>22829</v>
      </c>
      <c r="J88" s="204"/>
      <c r="K88" s="826"/>
      <c r="L88" s="826"/>
      <c r="M88" s="208"/>
      <c r="N88" s="209">
        <v>25</v>
      </c>
      <c r="O88" s="825"/>
      <c r="P88" s="826">
        <v>27.5</v>
      </c>
      <c r="Q88" s="208">
        <f t="shared" si="4"/>
        <v>627797.5</v>
      </c>
    </row>
    <row r="89" spans="1:20" ht="24.95" customHeight="1">
      <c r="A89" s="825">
        <v>75</v>
      </c>
      <c r="B89" s="39">
        <v>5</v>
      </c>
      <c r="C89" s="886" t="s">
        <v>749</v>
      </c>
      <c r="D89" s="204" t="s">
        <v>550</v>
      </c>
      <c r="E89" s="206">
        <v>21416</v>
      </c>
      <c r="F89" s="207">
        <v>30141</v>
      </c>
      <c r="G89" s="206">
        <v>44196</v>
      </c>
      <c r="H89" s="889"/>
      <c r="I89" s="889">
        <v>25545</v>
      </c>
      <c r="J89" s="204"/>
      <c r="K89" s="826"/>
      <c r="L89" s="826"/>
      <c r="M89" s="208"/>
      <c r="N89" s="209">
        <v>38</v>
      </c>
      <c r="O89" s="825"/>
      <c r="P89" s="826">
        <v>51</v>
      </c>
      <c r="Q89" s="208">
        <f t="shared" si="4"/>
        <v>1302795</v>
      </c>
    </row>
    <row r="90" spans="1:20" ht="24.95" customHeight="1">
      <c r="A90" s="825">
        <v>76</v>
      </c>
      <c r="B90" s="39">
        <v>6</v>
      </c>
      <c r="C90" s="886" t="s">
        <v>750</v>
      </c>
      <c r="D90" s="204" t="s">
        <v>546</v>
      </c>
      <c r="E90" s="206">
        <v>21381</v>
      </c>
      <c r="F90" s="207">
        <v>30109</v>
      </c>
      <c r="G90" s="206">
        <v>44196</v>
      </c>
      <c r="H90" s="889"/>
      <c r="I90" s="889">
        <v>41650</v>
      </c>
      <c r="J90" s="204"/>
      <c r="K90" s="826"/>
      <c r="L90" s="826"/>
      <c r="M90" s="208"/>
      <c r="N90" s="209">
        <v>38</v>
      </c>
      <c r="O90" s="825"/>
      <c r="P90" s="826">
        <v>51</v>
      </c>
      <c r="Q90" s="208">
        <f t="shared" si="4"/>
        <v>2124150</v>
      </c>
    </row>
    <row r="91" spans="1:20" ht="24.95" customHeight="1">
      <c r="A91" s="825">
        <v>77</v>
      </c>
      <c r="B91" s="39">
        <v>7</v>
      </c>
      <c r="C91" s="886" t="s">
        <v>751</v>
      </c>
      <c r="D91" s="204" t="s">
        <v>550</v>
      </c>
      <c r="E91" s="206">
        <v>21287</v>
      </c>
      <c r="F91" s="207">
        <v>28741</v>
      </c>
      <c r="G91" s="206">
        <v>44196</v>
      </c>
      <c r="H91" s="889"/>
      <c r="I91" s="889">
        <v>27503</v>
      </c>
      <c r="J91" s="204"/>
      <c r="K91" s="826">
        <v>3</v>
      </c>
      <c r="L91" s="826"/>
      <c r="M91" s="208">
        <f>SUM(I91*R91*S91)</f>
        <v>3976.3314842999998</v>
      </c>
      <c r="N91" s="209">
        <v>42</v>
      </c>
      <c r="O91" s="825"/>
      <c r="P91" s="826">
        <v>59</v>
      </c>
      <c r="Q91" s="208">
        <f t="shared" si="4"/>
        <v>1622677</v>
      </c>
      <c r="R91" s="831">
        <f>SUM(J91+K91)</f>
        <v>3</v>
      </c>
      <c r="S91" s="296">
        <v>4.8192699999999998E-2</v>
      </c>
    </row>
    <row r="92" spans="1:20" ht="24.95" customHeight="1">
      <c r="A92" s="825">
        <v>78</v>
      </c>
      <c r="B92" s="39">
        <v>8</v>
      </c>
      <c r="C92" s="886" t="s">
        <v>752</v>
      </c>
      <c r="D92" s="210" t="s">
        <v>550</v>
      </c>
      <c r="E92" s="206">
        <v>21424</v>
      </c>
      <c r="F92" s="207">
        <v>30879</v>
      </c>
      <c r="G92" s="206">
        <v>44196</v>
      </c>
      <c r="H92" s="889"/>
      <c r="I92" s="889">
        <v>26181</v>
      </c>
      <c r="J92" s="204"/>
      <c r="K92" s="826"/>
      <c r="L92" s="826"/>
      <c r="M92" s="208"/>
      <c r="N92" s="209">
        <v>36</v>
      </c>
      <c r="O92" s="825"/>
      <c r="P92" s="826">
        <v>47</v>
      </c>
      <c r="Q92" s="208">
        <f t="shared" si="4"/>
        <v>1230507</v>
      </c>
    </row>
    <row r="93" spans="1:20" ht="24.95" customHeight="1">
      <c r="A93" s="825">
        <v>79</v>
      </c>
      <c r="B93" s="39">
        <v>9</v>
      </c>
      <c r="C93" s="886" t="s">
        <v>753</v>
      </c>
      <c r="D93" s="210" t="s">
        <v>551</v>
      </c>
      <c r="E93" s="206">
        <v>21270</v>
      </c>
      <c r="F93" s="207">
        <v>30844</v>
      </c>
      <c r="G93" s="206">
        <v>44196</v>
      </c>
      <c r="H93" s="889"/>
      <c r="I93" s="889">
        <v>28800</v>
      </c>
      <c r="J93" s="204">
        <v>20.420000000000002</v>
      </c>
      <c r="K93" s="826">
        <v>111.42</v>
      </c>
      <c r="L93" s="826"/>
      <c r="M93" s="208">
        <f>SUM(I93*R93*S93)</f>
        <v>182987.2963584</v>
      </c>
      <c r="N93" s="209">
        <v>36</v>
      </c>
      <c r="O93" s="825"/>
      <c r="P93" s="826">
        <v>47</v>
      </c>
      <c r="Q93" s="208">
        <f t="shared" si="4"/>
        <v>1353600</v>
      </c>
      <c r="R93" s="831">
        <f>SUM(J93+K93)</f>
        <v>131.84</v>
      </c>
      <c r="S93" s="296">
        <v>4.8192699999999998E-2</v>
      </c>
    </row>
    <row r="94" spans="1:20" ht="24.95" customHeight="1">
      <c r="A94" s="825">
        <v>80</v>
      </c>
      <c r="B94" s="39">
        <v>10</v>
      </c>
      <c r="C94" s="886" t="s">
        <v>754</v>
      </c>
      <c r="D94" s="210" t="s">
        <v>652</v>
      </c>
      <c r="E94" s="206">
        <v>21209</v>
      </c>
      <c r="F94" s="207">
        <v>30204</v>
      </c>
      <c r="G94" s="206">
        <v>44196</v>
      </c>
      <c r="H94" s="889"/>
      <c r="I94" s="889">
        <v>48928</v>
      </c>
      <c r="J94" s="204">
        <v>16.864999999999998</v>
      </c>
      <c r="K94" s="826">
        <v>70.864999999999995</v>
      </c>
      <c r="L94" s="826"/>
      <c r="M94" s="208">
        <f>SUM(I94*R94*S94)</f>
        <v>206864.92089788796</v>
      </c>
      <c r="N94" s="209">
        <v>38</v>
      </c>
      <c r="O94" s="825"/>
      <c r="P94" s="826">
        <v>51</v>
      </c>
      <c r="Q94" s="208">
        <f t="shared" si="4"/>
        <v>2495328</v>
      </c>
      <c r="R94" s="831">
        <f>SUM(J94+K94)</f>
        <v>87.72999999999999</v>
      </c>
      <c r="S94" s="296">
        <v>4.8192699999999998E-2</v>
      </c>
    </row>
    <row r="95" spans="1:20" ht="24.95" customHeight="1">
      <c r="A95" s="825">
        <v>81</v>
      </c>
      <c r="B95" s="39">
        <v>11</v>
      </c>
      <c r="C95" s="886" t="s">
        <v>755</v>
      </c>
      <c r="D95" s="210" t="s">
        <v>548</v>
      </c>
      <c r="E95" s="206">
        <v>21503</v>
      </c>
      <c r="F95" s="207">
        <v>35693</v>
      </c>
      <c r="G95" s="206">
        <v>44196</v>
      </c>
      <c r="H95" s="889"/>
      <c r="I95" s="889">
        <v>25232</v>
      </c>
      <c r="J95" s="204"/>
      <c r="K95" s="826"/>
      <c r="L95" s="826"/>
      <c r="M95" s="208"/>
      <c r="N95" s="209">
        <v>23</v>
      </c>
      <c r="O95" s="825"/>
      <c r="P95" s="826">
        <v>24.5</v>
      </c>
      <c r="Q95" s="208">
        <f t="shared" si="4"/>
        <v>618184</v>
      </c>
    </row>
    <row r="96" spans="1:20" ht="24.95" customHeight="1">
      <c r="A96" s="825">
        <v>82</v>
      </c>
      <c r="B96" s="39">
        <v>12</v>
      </c>
      <c r="C96" s="886" t="s">
        <v>756</v>
      </c>
      <c r="D96" s="210" t="s">
        <v>548</v>
      </c>
      <c r="E96" s="206">
        <v>21215</v>
      </c>
      <c r="F96" s="207">
        <v>30904</v>
      </c>
      <c r="G96" s="206">
        <v>44196</v>
      </c>
      <c r="H96" s="889"/>
      <c r="I96" s="889">
        <v>22938</v>
      </c>
      <c r="J96" s="204"/>
      <c r="K96" s="826"/>
      <c r="L96" s="826"/>
      <c r="M96" s="208"/>
      <c r="N96" s="209">
        <v>36</v>
      </c>
      <c r="O96" s="825"/>
      <c r="P96" s="826">
        <v>47</v>
      </c>
      <c r="Q96" s="208">
        <f t="shared" si="4"/>
        <v>1078086</v>
      </c>
    </row>
    <row r="97" spans="1:19" ht="24.95" customHeight="1">
      <c r="A97" s="825">
        <v>83</v>
      </c>
      <c r="B97" s="39">
        <v>13</v>
      </c>
      <c r="C97" s="886" t="s">
        <v>757</v>
      </c>
      <c r="D97" s="210" t="s">
        <v>549</v>
      </c>
      <c r="E97" s="206">
        <v>21493</v>
      </c>
      <c r="F97" s="207">
        <v>30651</v>
      </c>
      <c r="G97" s="206">
        <v>44196</v>
      </c>
      <c r="H97" s="889"/>
      <c r="I97" s="889">
        <v>24395</v>
      </c>
      <c r="J97" s="204"/>
      <c r="K97" s="826"/>
      <c r="L97" s="826"/>
      <c r="M97" s="208"/>
      <c r="N97" s="209">
        <v>35</v>
      </c>
      <c r="O97" s="825"/>
      <c r="P97" s="826">
        <v>45</v>
      </c>
      <c r="Q97" s="208">
        <f t="shared" si="4"/>
        <v>1097775</v>
      </c>
    </row>
    <row r="98" spans="1:19" ht="24.95" customHeight="1">
      <c r="A98" s="825">
        <v>84</v>
      </c>
      <c r="B98" s="39">
        <v>14</v>
      </c>
      <c r="C98" s="886" t="s">
        <v>758</v>
      </c>
      <c r="D98" s="210" t="s">
        <v>548</v>
      </c>
      <c r="E98" s="206">
        <v>21299</v>
      </c>
      <c r="F98" s="207">
        <v>32699</v>
      </c>
      <c r="G98" s="206">
        <v>44196</v>
      </c>
      <c r="H98" s="889"/>
      <c r="I98" s="889">
        <v>21915</v>
      </c>
      <c r="J98" s="204"/>
      <c r="K98" s="826"/>
      <c r="L98" s="826"/>
      <c r="M98" s="208"/>
      <c r="N98" s="209">
        <v>31</v>
      </c>
      <c r="O98" s="825"/>
      <c r="P98" s="826">
        <v>37</v>
      </c>
      <c r="Q98" s="208">
        <f t="shared" si="4"/>
        <v>810855</v>
      </c>
    </row>
    <row r="99" spans="1:19" ht="24.95" customHeight="1">
      <c r="A99" s="825">
        <v>85</v>
      </c>
      <c r="B99" s="39">
        <v>15</v>
      </c>
      <c r="C99" s="886" t="s">
        <v>759</v>
      </c>
      <c r="D99" s="210" t="s">
        <v>549</v>
      </c>
      <c r="E99" s="206">
        <v>21232</v>
      </c>
      <c r="F99" s="207">
        <v>29893</v>
      </c>
      <c r="G99" s="206">
        <v>44196</v>
      </c>
      <c r="H99" s="889"/>
      <c r="I99" s="889">
        <v>23222</v>
      </c>
      <c r="J99" s="204"/>
      <c r="K99" s="826"/>
      <c r="L99" s="826"/>
      <c r="M99" s="208"/>
      <c r="N99" s="209">
        <v>39</v>
      </c>
      <c r="O99" s="825"/>
      <c r="P99" s="826">
        <v>53</v>
      </c>
      <c r="Q99" s="208">
        <f t="shared" si="4"/>
        <v>1230766</v>
      </c>
    </row>
    <row r="100" spans="1:19" ht="24.95" customHeight="1">
      <c r="A100" s="825">
        <v>86</v>
      </c>
      <c r="B100" s="39">
        <v>16</v>
      </c>
      <c r="C100" s="886" t="s">
        <v>760</v>
      </c>
      <c r="D100" s="210" t="s">
        <v>550</v>
      </c>
      <c r="E100" s="206">
        <v>21321</v>
      </c>
      <c r="F100" s="207">
        <v>29389</v>
      </c>
      <c r="G100" s="206">
        <v>44196</v>
      </c>
      <c r="H100" s="889"/>
      <c r="I100" s="889">
        <v>25861</v>
      </c>
      <c r="J100" s="204"/>
      <c r="K100" s="826"/>
      <c r="L100" s="826"/>
      <c r="M100" s="208"/>
      <c r="N100" s="209">
        <v>40</v>
      </c>
      <c r="O100" s="825"/>
      <c r="P100" s="826">
        <v>55</v>
      </c>
      <c r="Q100" s="208">
        <f t="shared" si="4"/>
        <v>1422355</v>
      </c>
    </row>
    <row r="101" spans="1:19" ht="24.95" customHeight="1">
      <c r="A101" s="825">
        <v>87</v>
      </c>
      <c r="B101" s="39">
        <v>17</v>
      </c>
      <c r="C101" s="886" t="s">
        <v>761</v>
      </c>
      <c r="D101" s="210" t="s">
        <v>563</v>
      </c>
      <c r="E101" s="206">
        <v>21352</v>
      </c>
      <c r="F101" s="207">
        <v>31054</v>
      </c>
      <c r="G101" s="206">
        <v>44196</v>
      </c>
      <c r="H101" s="889"/>
      <c r="I101" s="889">
        <v>46008</v>
      </c>
      <c r="J101" s="204"/>
      <c r="K101" s="826"/>
      <c r="L101" s="826"/>
      <c r="M101" s="208"/>
      <c r="N101" s="209">
        <v>35</v>
      </c>
      <c r="O101" s="825"/>
      <c r="P101" s="826">
        <v>45</v>
      </c>
      <c r="Q101" s="208">
        <f t="shared" si="4"/>
        <v>2070360</v>
      </c>
    </row>
    <row r="102" spans="1:19" ht="24.95" customHeight="1">
      <c r="A102" s="825">
        <v>88</v>
      </c>
      <c r="B102" s="39">
        <v>18</v>
      </c>
      <c r="C102" s="886" t="s">
        <v>762</v>
      </c>
      <c r="D102" s="210" t="s">
        <v>550</v>
      </c>
      <c r="E102" s="206">
        <v>21234</v>
      </c>
      <c r="F102" s="207">
        <v>31321</v>
      </c>
      <c r="G102" s="206">
        <v>44196</v>
      </c>
      <c r="H102" s="889"/>
      <c r="I102" s="889">
        <v>25861</v>
      </c>
      <c r="J102" s="204"/>
      <c r="K102" s="826"/>
      <c r="L102" s="826"/>
      <c r="M102" s="208"/>
      <c r="N102" s="209">
        <v>35</v>
      </c>
      <c r="O102" s="825"/>
      <c r="P102" s="826">
        <v>45</v>
      </c>
      <c r="Q102" s="208">
        <f t="shared" si="4"/>
        <v>1163745</v>
      </c>
    </row>
    <row r="103" spans="1:19" ht="24.95" customHeight="1">
      <c r="A103" s="825">
        <v>89</v>
      </c>
      <c r="B103" s="39">
        <v>19</v>
      </c>
      <c r="C103" s="886" t="s">
        <v>763</v>
      </c>
      <c r="D103" s="210" t="s">
        <v>550</v>
      </c>
      <c r="E103" s="206">
        <v>21474</v>
      </c>
      <c r="F103" s="207">
        <v>32307</v>
      </c>
      <c r="G103" s="206">
        <v>44196</v>
      </c>
      <c r="H103" s="889"/>
      <c r="I103" s="889">
        <v>25861</v>
      </c>
      <c r="J103" s="204"/>
      <c r="K103" s="826"/>
      <c r="L103" s="826"/>
      <c r="M103" s="208"/>
      <c r="N103" s="209">
        <v>32</v>
      </c>
      <c r="O103" s="825"/>
      <c r="P103" s="826">
        <v>39</v>
      </c>
      <c r="Q103" s="208">
        <f t="shared" si="4"/>
        <v>1008579</v>
      </c>
    </row>
    <row r="104" spans="1:19" ht="24.95" customHeight="1">
      <c r="A104" s="825">
        <v>90</v>
      </c>
      <c r="B104" s="39">
        <v>20</v>
      </c>
      <c r="C104" s="886" t="s">
        <v>764</v>
      </c>
      <c r="D104" s="210" t="s">
        <v>549</v>
      </c>
      <c r="E104" s="206">
        <v>21201</v>
      </c>
      <c r="F104" s="207">
        <v>33609</v>
      </c>
      <c r="G104" s="206">
        <v>44196</v>
      </c>
      <c r="H104" s="889"/>
      <c r="I104" s="889">
        <v>23222</v>
      </c>
      <c r="J104" s="204"/>
      <c r="K104" s="826"/>
      <c r="L104" s="826"/>
      <c r="M104" s="208"/>
      <c r="N104" s="209">
        <v>28</v>
      </c>
      <c r="O104" s="825"/>
      <c r="P104" s="826">
        <v>32</v>
      </c>
      <c r="Q104" s="208">
        <f t="shared" si="4"/>
        <v>743104</v>
      </c>
    </row>
    <row r="105" spans="1:19" ht="24.95" customHeight="1">
      <c r="A105" s="825">
        <v>91</v>
      </c>
      <c r="B105" s="39">
        <v>21</v>
      </c>
      <c r="C105" s="886" t="s">
        <v>765</v>
      </c>
      <c r="D105" s="210" t="s">
        <v>550</v>
      </c>
      <c r="E105" s="206">
        <v>21401</v>
      </c>
      <c r="F105" s="207">
        <v>29389</v>
      </c>
      <c r="G105" s="206">
        <v>44196</v>
      </c>
      <c r="H105" s="889"/>
      <c r="I105" s="889">
        <v>27503</v>
      </c>
      <c r="J105" s="204"/>
      <c r="K105" s="826"/>
      <c r="L105" s="826"/>
      <c r="M105" s="208"/>
      <c r="N105" s="209">
        <v>40</v>
      </c>
      <c r="O105" s="825"/>
      <c r="P105" s="826">
        <v>55</v>
      </c>
      <c r="Q105" s="208">
        <f t="shared" si="4"/>
        <v>1512665</v>
      </c>
    </row>
    <row r="106" spans="1:19" ht="24.95" customHeight="1">
      <c r="A106" s="825">
        <v>92</v>
      </c>
      <c r="B106" s="39">
        <v>22</v>
      </c>
      <c r="C106" s="886" t="s">
        <v>766</v>
      </c>
      <c r="D106" s="210" t="s">
        <v>628</v>
      </c>
      <c r="E106" s="206">
        <v>21326</v>
      </c>
      <c r="F106" s="207">
        <v>35591</v>
      </c>
      <c r="G106" s="206">
        <v>44196</v>
      </c>
      <c r="H106" s="889"/>
      <c r="I106" s="889">
        <v>30909</v>
      </c>
      <c r="J106" s="204">
        <v>16.75</v>
      </c>
      <c r="K106" s="826">
        <v>55.75</v>
      </c>
      <c r="L106" s="826"/>
      <c r="M106" s="208">
        <f>SUM(I106*R106*S106)</f>
        <v>107995.14191174999</v>
      </c>
      <c r="N106" s="209">
        <v>23</v>
      </c>
      <c r="O106" s="825"/>
      <c r="P106" s="826">
        <v>24.5</v>
      </c>
      <c r="Q106" s="208">
        <f t="shared" si="4"/>
        <v>757270.5</v>
      </c>
      <c r="R106" s="831">
        <f>SUM(J106+K106)</f>
        <v>72.5</v>
      </c>
      <c r="S106" s="296">
        <v>4.8192699999999998E-2</v>
      </c>
    </row>
    <row r="107" spans="1:19" ht="24.95" customHeight="1">
      <c r="A107" s="825">
        <v>93</v>
      </c>
      <c r="B107" s="39">
        <v>23</v>
      </c>
      <c r="C107" s="886" t="s">
        <v>767</v>
      </c>
      <c r="D107" s="210" t="s">
        <v>550</v>
      </c>
      <c r="E107" s="206">
        <v>21304</v>
      </c>
      <c r="F107" s="207">
        <v>30851</v>
      </c>
      <c r="G107" s="206">
        <v>44196</v>
      </c>
      <c r="H107" s="889"/>
      <c r="I107" s="889">
        <v>26181</v>
      </c>
      <c r="J107" s="204"/>
      <c r="K107" s="826"/>
      <c r="L107" s="826"/>
      <c r="M107" s="208"/>
      <c r="N107" s="209">
        <v>36</v>
      </c>
      <c r="O107" s="825"/>
      <c r="P107" s="826">
        <v>47</v>
      </c>
      <c r="Q107" s="208">
        <f t="shared" si="4"/>
        <v>1230507</v>
      </c>
    </row>
    <row r="108" spans="1:19" ht="24.95" customHeight="1">
      <c r="A108" s="825">
        <v>94</v>
      </c>
      <c r="B108" s="39">
        <v>24</v>
      </c>
      <c r="C108" s="886" t="s">
        <v>768</v>
      </c>
      <c r="D108" s="210" t="s">
        <v>548</v>
      </c>
      <c r="E108" s="206">
        <v>21438</v>
      </c>
      <c r="F108" s="207">
        <v>33444</v>
      </c>
      <c r="G108" s="206">
        <v>44196</v>
      </c>
      <c r="H108" s="889"/>
      <c r="I108" s="889">
        <v>22938</v>
      </c>
      <c r="J108" s="204"/>
      <c r="K108" s="826"/>
      <c r="L108" s="826"/>
      <c r="M108" s="208"/>
      <c r="N108" s="209">
        <v>29</v>
      </c>
      <c r="O108" s="825"/>
      <c r="P108" s="826">
        <v>33.5</v>
      </c>
      <c r="Q108" s="208">
        <f t="shared" si="4"/>
        <v>768423</v>
      </c>
    </row>
    <row r="109" spans="1:19" ht="24.95" customHeight="1">
      <c r="A109" s="825">
        <v>95</v>
      </c>
      <c r="B109" s="39">
        <v>25</v>
      </c>
      <c r="C109" s="886" t="s">
        <v>769</v>
      </c>
      <c r="D109" s="210" t="s">
        <v>546</v>
      </c>
      <c r="E109" s="206">
        <v>21404</v>
      </c>
      <c r="F109" s="207">
        <v>31629</v>
      </c>
      <c r="G109" s="206">
        <v>44196</v>
      </c>
      <c r="H109" s="889"/>
      <c r="I109" s="889">
        <v>43217</v>
      </c>
      <c r="J109" s="204"/>
      <c r="K109" s="826"/>
      <c r="L109" s="826"/>
      <c r="M109" s="208"/>
      <c r="N109" s="209">
        <v>36</v>
      </c>
      <c r="O109" s="825"/>
      <c r="P109" s="826">
        <v>47</v>
      </c>
      <c r="Q109" s="208">
        <f t="shared" si="4"/>
        <v>2031199</v>
      </c>
    </row>
    <row r="110" spans="1:19" ht="24.95" customHeight="1">
      <c r="A110" s="825">
        <v>96</v>
      </c>
      <c r="B110" s="39">
        <v>26</v>
      </c>
      <c r="C110" s="886" t="s">
        <v>770</v>
      </c>
      <c r="D110" s="210" t="s">
        <v>549</v>
      </c>
      <c r="E110" s="206">
        <v>21520</v>
      </c>
      <c r="F110" s="207">
        <v>31048</v>
      </c>
      <c r="G110" s="206">
        <v>44196</v>
      </c>
      <c r="H110" s="889"/>
      <c r="I110" s="889">
        <v>25003</v>
      </c>
      <c r="J110" s="204"/>
      <c r="K110" s="826"/>
      <c r="L110" s="826"/>
      <c r="M110" s="208"/>
      <c r="N110" s="209">
        <v>35</v>
      </c>
      <c r="O110" s="825"/>
      <c r="P110" s="826">
        <v>45</v>
      </c>
      <c r="Q110" s="208">
        <f t="shared" si="4"/>
        <v>1125135</v>
      </c>
    </row>
    <row r="111" spans="1:19" ht="24.95" customHeight="1">
      <c r="A111" s="825">
        <v>97</v>
      </c>
      <c r="B111" s="39">
        <v>27</v>
      </c>
      <c r="C111" s="886" t="s">
        <v>771</v>
      </c>
      <c r="D111" s="210" t="s">
        <v>549</v>
      </c>
      <c r="E111" s="206">
        <v>21338</v>
      </c>
      <c r="F111" s="207">
        <v>36185</v>
      </c>
      <c r="G111" s="206">
        <v>44196</v>
      </c>
      <c r="H111" s="889"/>
      <c r="I111" s="889">
        <v>25232</v>
      </c>
      <c r="J111" s="204"/>
      <c r="K111" s="826"/>
      <c r="L111" s="826"/>
      <c r="M111" s="208"/>
      <c r="N111" s="209">
        <v>21</v>
      </c>
      <c r="O111" s="825"/>
      <c r="P111" s="826">
        <v>21.5</v>
      </c>
      <c r="Q111" s="208">
        <f t="shared" si="4"/>
        <v>542488</v>
      </c>
    </row>
    <row r="112" spans="1:19" ht="24.95" customHeight="1">
      <c r="A112" s="825">
        <v>98</v>
      </c>
      <c r="B112" s="39">
        <v>28</v>
      </c>
      <c r="C112" s="886" t="s">
        <v>772</v>
      </c>
      <c r="D112" s="210" t="s">
        <v>548</v>
      </c>
      <c r="E112" s="206">
        <v>21287</v>
      </c>
      <c r="F112" s="207">
        <v>32470</v>
      </c>
      <c r="G112" s="206">
        <v>44196</v>
      </c>
      <c r="H112" s="889"/>
      <c r="I112" s="889">
        <v>25232</v>
      </c>
      <c r="J112" s="204"/>
      <c r="K112" s="826"/>
      <c r="L112" s="826"/>
      <c r="M112" s="208"/>
      <c r="N112" s="209">
        <v>32</v>
      </c>
      <c r="O112" s="825"/>
      <c r="P112" s="826">
        <v>39</v>
      </c>
      <c r="Q112" s="208">
        <f t="shared" si="4"/>
        <v>984048</v>
      </c>
    </row>
    <row r="113" spans="1:19" ht="24.95" customHeight="1">
      <c r="A113" s="825">
        <v>99</v>
      </c>
      <c r="B113" s="39">
        <v>29</v>
      </c>
      <c r="C113" s="886" t="s">
        <v>773</v>
      </c>
      <c r="D113" s="210" t="s">
        <v>548</v>
      </c>
      <c r="E113" s="206">
        <v>21305</v>
      </c>
      <c r="F113" s="207">
        <v>33611</v>
      </c>
      <c r="G113" s="206">
        <v>44196</v>
      </c>
      <c r="H113" s="889"/>
      <c r="I113" s="889">
        <v>25232</v>
      </c>
      <c r="J113" s="204"/>
      <c r="K113" s="826"/>
      <c r="L113" s="826"/>
      <c r="M113" s="208"/>
      <c r="N113" s="209">
        <v>28</v>
      </c>
      <c r="O113" s="825"/>
      <c r="P113" s="826">
        <v>32</v>
      </c>
      <c r="Q113" s="208">
        <f t="shared" si="4"/>
        <v>807424</v>
      </c>
    </row>
    <row r="114" spans="1:19" ht="24.95" customHeight="1">
      <c r="A114" s="825">
        <v>100</v>
      </c>
      <c r="B114" s="39">
        <v>30</v>
      </c>
      <c r="C114" s="886" t="s">
        <v>774</v>
      </c>
      <c r="D114" s="210" t="s">
        <v>548</v>
      </c>
      <c r="E114" s="206">
        <v>21437</v>
      </c>
      <c r="F114" s="207">
        <v>36180</v>
      </c>
      <c r="G114" s="206">
        <v>44196</v>
      </c>
      <c r="H114" s="889"/>
      <c r="I114" s="891">
        <v>22520</v>
      </c>
      <c r="J114" s="204"/>
      <c r="K114" s="826"/>
      <c r="L114" s="826"/>
      <c r="M114" s="208"/>
      <c r="N114" s="209">
        <v>21</v>
      </c>
      <c r="O114" s="825"/>
      <c r="P114" s="826">
        <v>21.5</v>
      </c>
      <c r="Q114" s="208">
        <f t="shared" si="4"/>
        <v>484180</v>
      </c>
    </row>
    <row r="115" spans="1:19" ht="24.95" customHeight="1">
      <c r="A115" s="825">
        <v>101</v>
      </c>
      <c r="B115" s="39">
        <v>31</v>
      </c>
      <c r="C115" s="886" t="s">
        <v>775</v>
      </c>
      <c r="D115" s="210" t="s">
        <v>550</v>
      </c>
      <c r="E115" s="206">
        <v>21492</v>
      </c>
      <c r="F115" s="207">
        <v>35030</v>
      </c>
      <c r="G115" s="206">
        <v>44196</v>
      </c>
      <c r="H115" s="889"/>
      <c r="I115" s="889">
        <v>25545</v>
      </c>
      <c r="J115" s="204"/>
      <c r="K115" s="826"/>
      <c r="L115" s="826"/>
      <c r="M115" s="208"/>
      <c r="N115" s="209">
        <v>25</v>
      </c>
      <c r="O115" s="825"/>
      <c r="P115" s="826">
        <v>27.5</v>
      </c>
      <c r="Q115" s="208">
        <f t="shared" si="4"/>
        <v>702487.5</v>
      </c>
    </row>
    <row r="116" spans="1:19" ht="24.95" customHeight="1">
      <c r="A116" s="825">
        <v>102</v>
      </c>
      <c r="B116" s="39">
        <v>32</v>
      </c>
      <c r="C116" s="886" t="s">
        <v>776</v>
      </c>
      <c r="D116" s="210" t="s">
        <v>550</v>
      </c>
      <c r="E116" s="206">
        <v>21376</v>
      </c>
      <c r="F116" s="207">
        <v>30140</v>
      </c>
      <c r="G116" s="206">
        <v>44196</v>
      </c>
      <c r="H116" s="889"/>
      <c r="I116" s="889">
        <v>26834</v>
      </c>
      <c r="J116" s="204"/>
      <c r="K116" s="826"/>
      <c r="L116" s="826"/>
      <c r="M116" s="208"/>
      <c r="N116" s="209">
        <v>38</v>
      </c>
      <c r="O116" s="825"/>
      <c r="P116" s="826">
        <v>51</v>
      </c>
      <c r="Q116" s="208">
        <f t="shared" si="4"/>
        <v>1368534</v>
      </c>
    </row>
    <row r="117" spans="1:19" ht="24.95" customHeight="1">
      <c r="A117" s="825">
        <v>103</v>
      </c>
      <c r="B117" s="39">
        <v>33</v>
      </c>
      <c r="C117" s="886" t="s">
        <v>777</v>
      </c>
      <c r="D117" s="210" t="s">
        <v>652</v>
      </c>
      <c r="E117" s="206">
        <v>21231</v>
      </c>
      <c r="F117" s="207">
        <v>32021</v>
      </c>
      <c r="G117" s="206">
        <v>44196</v>
      </c>
      <c r="H117" s="889"/>
      <c r="I117" s="889">
        <v>47522</v>
      </c>
      <c r="J117" s="204">
        <v>18.84</v>
      </c>
      <c r="K117" s="826">
        <v>58.84</v>
      </c>
      <c r="L117" s="826"/>
      <c r="M117" s="208">
        <f>SUM(I117*R117*S117)</f>
        <v>177903.78385659202</v>
      </c>
      <c r="N117" s="209">
        <v>36</v>
      </c>
      <c r="O117" s="825"/>
      <c r="P117" s="826">
        <v>47</v>
      </c>
      <c r="Q117" s="208">
        <f t="shared" si="4"/>
        <v>2233534</v>
      </c>
      <c r="R117" s="831">
        <f>SUM(J117+K117)</f>
        <v>77.680000000000007</v>
      </c>
      <c r="S117" s="296">
        <v>4.8192699999999998E-2</v>
      </c>
    </row>
    <row r="118" spans="1:19" ht="24.95" customHeight="1">
      <c r="A118" s="825">
        <v>104</v>
      </c>
      <c r="B118" s="39">
        <v>34</v>
      </c>
      <c r="C118" s="886" t="s">
        <v>778</v>
      </c>
      <c r="D118" s="210" t="s">
        <v>641</v>
      </c>
      <c r="E118" s="206">
        <v>21419</v>
      </c>
      <c r="F118" s="207">
        <v>30851</v>
      </c>
      <c r="G118" s="206">
        <v>44196</v>
      </c>
      <c r="H118" s="889"/>
      <c r="I118" s="889">
        <v>34847</v>
      </c>
      <c r="J118" s="204">
        <v>29.61</v>
      </c>
      <c r="K118" s="826">
        <v>123.57</v>
      </c>
      <c r="L118" s="826"/>
      <c r="M118" s="208">
        <f t="shared" ref="M118:M124" si="5">SUM(I118*R118*S118)</f>
        <v>257246.05236874198</v>
      </c>
      <c r="N118" s="209">
        <v>36</v>
      </c>
      <c r="O118" s="825"/>
      <c r="P118" s="826">
        <v>47</v>
      </c>
      <c r="Q118" s="208">
        <f t="shared" si="4"/>
        <v>1637809</v>
      </c>
      <c r="R118" s="831">
        <f>SUM(J118+K118)</f>
        <v>153.18</v>
      </c>
      <c r="S118" s="296">
        <v>4.8192699999999998E-2</v>
      </c>
    </row>
    <row r="119" spans="1:19" ht="24.95" customHeight="1">
      <c r="A119" s="825">
        <v>105</v>
      </c>
      <c r="B119" s="39">
        <v>35</v>
      </c>
      <c r="C119" s="886" t="s">
        <v>779</v>
      </c>
      <c r="D119" s="210" t="s">
        <v>651</v>
      </c>
      <c r="E119" s="206">
        <v>21543</v>
      </c>
      <c r="F119" s="207">
        <v>30851</v>
      </c>
      <c r="G119" s="206">
        <v>44196</v>
      </c>
      <c r="H119" s="889"/>
      <c r="I119" s="889">
        <v>51989</v>
      </c>
      <c r="J119" s="204">
        <v>15.877000000000001</v>
      </c>
      <c r="K119" s="826">
        <v>65.876999999999995</v>
      </c>
      <c r="L119" s="826"/>
      <c r="M119" s="208">
        <f t="shared" si="5"/>
        <v>204833.85237564615</v>
      </c>
      <c r="N119" s="209">
        <v>37</v>
      </c>
      <c r="O119" s="825"/>
      <c r="P119" s="826">
        <v>49</v>
      </c>
      <c r="Q119" s="208">
        <f t="shared" si="4"/>
        <v>2547461</v>
      </c>
      <c r="R119" s="831">
        <f>SUM(J119+K119)</f>
        <v>81.753999999999991</v>
      </c>
      <c r="S119" s="296">
        <v>4.8192699999999998E-2</v>
      </c>
    </row>
    <row r="120" spans="1:19" ht="24.95" customHeight="1">
      <c r="A120" s="825">
        <v>106</v>
      </c>
      <c r="B120" s="39">
        <v>36</v>
      </c>
      <c r="C120" s="886" t="s">
        <v>780</v>
      </c>
      <c r="D120" s="210" t="s">
        <v>651</v>
      </c>
      <c r="E120" s="206">
        <v>21473</v>
      </c>
      <c r="F120" s="207">
        <v>30319</v>
      </c>
      <c r="G120" s="206">
        <v>44196</v>
      </c>
      <c r="H120" s="889"/>
      <c r="I120" s="889">
        <v>57805</v>
      </c>
      <c r="J120" s="204">
        <v>16.445</v>
      </c>
      <c r="K120" s="826">
        <v>42.75</v>
      </c>
      <c r="L120" s="826"/>
      <c r="M120" s="208">
        <f t="shared" si="5"/>
        <v>164904.18929608251</v>
      </c>
      <c r="N120" s="209">
        <v>39</v>
      </c>
      <c r="O120" s="825"/>
      <c r="P120" s="826">
        <v>53</v>
      </c>
      <c r="Q120" s="208">
        <f t="shared" si="4"/>
        <v>3063665</v>
      </c>
      <c r="R120" s="831">
        <f>SUM(J120+K120)</f>
        <v>59.195</v>
      </c>
      <c r="S120" s="296">
        <v>4.8192699999999998E-2</v>
      </c>
    </row>
    <row r="121" spans="1:19" ht="24.95" customHeight="1">
      <c r="A121" s="825">
        <v>107</v>
      </c>
      <c r="B121" s="39">
        <v>37</v>
      </c>
      <c r="C121" s="886" t="s">
        <v>781</v>
      </c>
      <c r="D121" s="210" t="s">
        <v>782</v>
      </c>
      <c r="E121" s="206">
        <v>21230</v>
      </c>
      <c r="F121" s="207">
        <v>29837</v>
      </c>
      <c r="G121" s="206">
        <v>44196</v>
      </c>
      <c r="H121" s="889"/>
      <c r="I121" s="889">
        <v>59707</v>
      </c>
      <c r="J121" s="204">
        <v>6.3620000000000001</v>
      </c>
      <c r="K121" s="826">
        <v>10.17</v>
      </c>
      <c r="L121" s="826"/>
      <c r="M121" s="208">
        <f t="shared" si="5"/>
        <v>47569.863521094798</v>
      </c>
      <c r="N121" s="209">
        <v>24</v>
      </c>
      <c r="O121" s="825"/>
      <c r="P121" s="826">
        <v>26</v>
      </c>
      <c r="Q121" s="208">
        <f t="shared" si="4"/>
        <v>1552382</v>
      </c>
      <c r="R121" s="831">
        <f>SUM(J121+K121)</f>
        <v>16.532</v>
      </c>
      <c r="S121" s="296">
        <v>4.8192699999999998E-2</v>
      </c>
    </row>
    <row r="122" spans="1:19" ht="24.95" customHeight="1">
      <c r="A122" s="825">
        <v>108</v>
      </c>
      <c r="B122" s="39">
        <v>38</v>
      </c>
      <c r="C122" s="886" t="s">
        <v>783</v>
      </c>
      <c r="D122" s="210" t="s">
        <v>548</v>
      </c>
      <c r="E122" s="206">
        <v>21337</v>
      </c>
      <c r="F122" s="207">
        <v>35226</v>
      </c>
      <c r="G122" s="206">
        <v>44196</v>
      </c>
      <c r="H122" s="889"/>
      <c r="I122" s="889">
        <v>25232</v>
      </c>
      <c r="J122" s="204"/>
      <c r="K122" s="826"/>
      <c r="L122" s="826"/>
      <c r="M122" s="208"/>
      <c r="N122" s="209">
        <v>37</v>
      </c>
      <c r="O122" s="825"/>
      <c r="P122" s="826">
        <v>49</v>
      </c>
      <c r="Q122" s="208">
        <f t="shared" si="4"/>
        <v>1236368</v>
      </c>
    </row>
    <row r="123" spans="1:19" ht="24.95" customHeight="1">
      <c r="A123" s="825">
        <v>109</v>
      </c>
      <c r="B123" s="39">
        <v>39</v>
      </c>
      <c r="C123" s="886" t="s">
        <v>784</v>
      </c>
      <c r="D123" s="210" t="s">
        <v>782</v>
      </c>
      <c r="E123" s="206">
        <v>21279</v>
      </c>
      <c r="F123" s="207">
        <v>30109</v>
      </c>
      <c r="G123" s="206">
        <v>44196</v>
      </c>
      <c r="H123" s="889"/>
      <c r="I123" s="889">
        <v>59707</v>
      </c>
      <c r="J123" s="204">
        <v>13.872999999999999</v>
      </c>
      <c r="K123" s="826">
        <v>49.872999999999998</v>
      </c>
      <c r="L123" s="826"/>
      <c r="M123" s="208">
        <f t="shared" si="5"/>
        <v>183425.38833871938</v>
      </c>
      <c r="N123" s="209">
        <v>39</v>
      </c>
      <c r="O123" s="825"/>
      <c r="P123" s="826">
        <v>53</v>
      </c>
      <c r="Q123" s="208">
        <f t="shared" si="4"/>
        <v>3164471</v>
      </c>
      <c r="R123" s="831">
        <f>SUM(J123+K123)</f>
        <v>63.745999999999995</v>
      </c>
      <c r="S123" s="296">
        <v>4.8192699999999998E-2</v>
      </c>
    </row>
    <row r="124" spans="1:19" ht="24.95" customHeight="1">
      <c r="A124" s="825">
        <v>110</v>
      </c>
      <c r="B124" s="39">
        <v>40</v>
      </c>
      <c r="C124" s="886" t="s">
        <v>785</v>
      </c>
      <c r="D124" s="210" t="s">
        <v>782</v>
      </c>
      <c r="E124" s="206">
        <v>21280</v>
      </c>
      <c r="F124" s="207">
        <v>30481</v>
      </c>
      <c r="G124" s="206">
        <v>44196</v>
      </c>
      <c r="H124" s="889"/>
      <c r="I124" s="891">
        <v>59707</v>
      </c>
      <c r="J124" s="204">
        <v>48.542000000000002</v>
      </c>
      <c r="K124" s="826">
        <v>48.042000000000002</v>
      </c>
      <c r="L124" s="826"/>
      <c r="M124" s="208">
        <f t="shared" si="5"/>
        <v>277914.81359311758</v>
      </c>
      <c r="N124" s="209">
        <v>39</v>
      </c>
      <c r="O124" s="825"/>
      <c r="P124" s="826">
        <v>53</v>
      </c>
      <c r="Q124" s="208">
        <f t="shared" si="4"/>
        <v>3164471</v>
      </c>
      <c r="R124" s="831">
        <f>SUM(J124+K124)</f>
        <v>96.584000000000003</v>
      </c>
      <c r="S124" s="296">
        <v>4.8192699999999998E-2</v>
      </c>
    </row>
    <row r="125" spans="1:19" ht="24.95" customHeight="1">
      <c r="A125" s="825">
        <v>111</v>
      </c>
      <c r="B125" s="39">
        <v>41</v>
      </c>
      <c r="C125" s="886" t="s">
        <v>786</v>
      </c>
      <c r="D125" s="210" t="s">
        <v>546</v>
      </c>
      <c r="E125" s="206">
        <v>21545</v>
      </c>
      <c r="F125" s="207">
        <v>29913</v>
      </c>
      <c r="G125" s="206">
        <v>44196</v>
      </c>
      <c r="H125" s="889"/>
      <c r="I125" s="889">
        <v>43752</v>
      </c>
      <c r="J125" s="204"/>
      <c r="K125" s="826"/>
      <c r="L125" s="826"/>
      <c r="M125" s="208" t="s">
        <v>139</v>
      </c>
      <c r="N125" s="209">
        <v>39</v>
      </c>
      <c r="O125" s="825"/>
      <c r="P125" s="826">
        <v>53</v>
      </c>
      <c r="Q125" s="208">
        <f t="shared" si="4"/>
        <v>2318856</v>
      </c>
    </row>
    <row r="126" spans="1:19" ht="24.95" customHeight="1">
      <c r="A126" s="825">
        <v>112</v>
      </c>
      <c r="B126" s="39">
        <v>42</v>
      </c>
      <c r="C126" s="886" t="s">
        <v>787</v>
      </c>
      <c r="D126" s="210" t="s">
        <v>548</v>
      </c>
      <c r="E126" s="206">
        <v>21440</v>
      </c>
      <c r="F126" s="207">
        <v>29903</v>
      </c>
      <c r="G126" s="206">
        <v>44196</v>
      </c>
      <c r="H126" s="889"/>
      <c r="I126" s="889">
        <v>22829</v>
      </c>
      <c r="J126" s="204"/>
      <c r="K126" s="826"/>
      <c r="L126" s="826"/>
      <c r="M126" s="208" t="s">
        <v>139</v>
      </c>
      <c r="N126" s="209">
        <v>39</v>
      </c>
      <c r="O126" s="825"/>
      <c r="P126" s="826">
        <v>53</v>
      </c>
      <c r="Q126" s="208">
        <f t="shared" si="4"/>
        <v>1209937</v>
      </c>
    </row>
    <row r="127" spans="1:19" ht="24.95" customHeight="1">
      <c r="A127" s="825">
        <v>113</v>
      </c>
      <c r="B127" s="39">
        <v>43</v>
      </c>
      <c r="C127" s="886" t="s">
        <v>788</v>
      </c>
      <c r="D127" s="210" t="s">
        <v>548</v>
      </c>
      <c r="E127" s="206">
        <v>21523</v>
      </c>
      <c r="F127" s="207">
        <v>35079</v>
      </c>
      <c r="G127" s="206">
        <v>44196</v>
      </c>
      <c r="H127" s="889"/>
      <c r="I127" s="889">
        <v>25232</v>
      </c>
      <c r="J127" s="204"/>
      <c r="K127" s="826"/>
      <c r="L127" s="826"/>
      <c r="M127" s="208" t="s">
        <v>139</v>
      </c>
      <c r="N127" s="209">
        <v>25</v>
      </c>
      <c r="O127" s="825"/>
      <c r="P127" s="826">
        <v>27.5</v>
      </c>
      <c r="Q127" s="208">
        <f t="shared" si="4"/>
        <v>693880</v>
      </c>
    </row>
    <row r="128" spans="1:19" ht="24.95" customHeight="1">
      <c r="A128" s="825">
        <v>114</v>
      </c>
      <c r="B128" s="39">
        <v>44</v>
      </c>
      <c r="C128" s="886" t="s">
        <v>789</v>
      </c>
      <c r="D128" s="210" t="s">
        <v>549</v>
      </c>
      <c r="E128" s="206">
        <v>21190</v>
      </c>
      <c r="F128" s="207">
        <v>33438</v>
      </c>
      <c r="G128" s="206">
        <v>44196</v>
      </c>
      <c r="H128" s="889"/>
      <c r="I128" s="889">
        <v>23222</v>
      </c>
      <c r="J128" s="204"/>
      <c r="K128" s="826"/>
      <c r="L128" s="826"/>
      <c r="M128" s="208" t="s">
        <v>139</v>
      </c>
      <c r="N128" s="209">
        <v>29</v>
      </c>
      <c r="O128" s="825"/>
      <c r="P128" s="826">
        <v>33.5</v>
      </c>
      <c r="Q128" s="208">
        <f t="shared" si="4"/>
        <v>777937</v>
      </c>
    </row>
    <row r="129" spans="1:19" ht="24.95" customHeight="1">
      <c r="A129" s="825">
        <v>115</v>
      </c>
      <c r="B129" s="39">
        <v>45</v>
      </c>
      <c r="C129" s="886" t="s">
        <v>790</v>
      </c>
      <c r="D129" s="210" t="s">
        <v>548</v>
      </c>
      <c r="E129" s="206">
        <v>21286</v>
      </c>
      <c r="F129" s="207">
        <v>33627</v>
      </c>
      <c r="G129" s="206">
        <v>44196</v>
      </c>
      <c r="H129" s="889"/>
      <c r="I129" s="889">
        <v>23222</v>
      </c>
      <c r="J129" s="204"/>
      <c r="K129" s="826"/>
      <c r="L129" s="826"/>
      <c r="M129" s="208"/>
      <c r="N129" s="209">
        <v>28</v>
      </c>
      <c r="O129" s="825"/>
      <c r="P129" s="826">
        <v>32</v>
      </c>
      <c r="Q129" s="208">
        <f t="shared" si="4"/>
        <v>743104</v>
      </c>
    </row>
    <row r="130" spans="1:19" ht="24.95" customHeight="1">
      <c r="A130" s="825">
        <v>116</v>
      </c>
      <c r="B130" s="39">
        <v>46</v>
      </c>
      <c r="C130" s="886" t="s">
        <v>791</v>
      </c>
      <c r="D130" s="210" t="s">
        <v>548</v>
      </c>
      <c r="E130" s="206">
        <v>21224</v>
      </c>
      <c r="F130" s="207">
        <v>37889</v>
      </c>
      <c r="G130" s="206">
        <v>44196</v>
      </c>
      <c r="H130" s="889"/>
      <c r="I130" s="889">
        <v>21915</v>
      </c>
      <c r="J130" s="204"/>
      <c r="K130" s="826"/>
      <c r="L130" s="826"/>
      <c r="M130" s="208"/>
      <c r="N130" s="209">
        <v>17</v>
      </c>
      <c r="O130" s="825"/>
      <c r="P130" s="826">
        <v>17</v>
      </c>
      <c r="Q130" s="208">
        <f t="shared" si="4"/>
        <v>372555</v>
      </c>
    </row>
    <row r="131" spans="1:19" ht="24.95" customHeight="1">
      <c r="A131" s="825">
        <v>117</v>
      </c>
      <c r="B131" s="39">
        <v>47</v>
      </c>
      <c r="C131" s="886" t="s">
        <v>792</v>
      </c>
      <c r="D131" s="210" t="s">
        <v>546</v>
      </c>
      <c r="E131" s="206">
        <v>21409</v>
      </c>
      <c r="F131" s="207">
        <v>30214</v>
      </c>
      <c r="G131" s="206">
        <v>44196</v>
      </c>
      <c r="H131" s="889"/>
      <c r="I131" s="889">
        <v>41650</v>
      </c>
      <c r="J131" s="204"/>
      <c r="K131" s="826"/>
      <c r="L131" s="826"/>
      <c r="M131" s="208"/>
      <c r="N131" s="209">
        <v>38</v>
      </c>
      <c r="O131" s="825"/>
      <c r="P131" s="826">
        <v>51</v>
      </c>
      <c r="Q131" s="208">
        <f t="shared" si="4"/>
        <v>2124150</v>
      </c>
    </row>
    <row r="132" spans="1:19" ht="24.95" customHeight="1">
      <c r="A132" s="825">
        <v>118</v>
      </c>
      <c r="B132" s="39">
        <v>48</v>
      </c>
      <c r="C132" s="895" t="s">
        <v>793</v>
      </c>
      <c r="D132" s="210" t="s">
        <v>546</v>
      </c>
      <c r="E132" s="206">
        <v>21477</v>
      </c>
      <c r="F132" s="207">
        <v>35105</v>
      </c>
      <c r="G132" s="206">
        <v>44196</v>
      </c>
      <c r="H132" s="889"/>
      <c r="I132" s="889">
        <v>41140</v>
      </c>
      <c r="J132" s="204"/>
      <c r="K132" s="826"/>
      <c r="L132" s="826"/>
      <c r="M132" s="208"/>
      <c r="N132" s="209">
        <v>24</v>
      </c>
      <c r="O132" s="825"/>
      <c r="P132" s="826">
        <v>26</v>
      </c>
      <c r="Q132" s="208">
        <f t="shared" si="4"/>
        <v>1069640</v>
      </c>
    </row>
    <row r="133" spans="1:19" ht="24.95" customHeight="1">
      <c r="A133" s="825">
        <v>119</v>
      </c>
      <c r="B133" s="39">
        <v>49</v>
      </c>
      <c r="C133" s="886" t="s">
        <v>794</v>
      </c>
      <c r="D133" s="210" t="s">
        <v>550</v>
      </c>
      <c r="E133" s="206">
        <v>21501</v>
      </c>
      <c r="F133" s="207">
        <v>32367</v>
      </c>
      <c r="G133" s="206">
        <v>44196</v>
      </c>
      <c r="H133" s="889"/>
      <c r="I133" s="889">
        <v>25545</v>
      </c>
      <c r="J133" s="204"/>
      <c r="K133" s="826"/>
      <c r="L133" s="826"/>
      <c r="M133" s="208"/>
      <c r="N133" s="209">
        <v>39</v>
      </c>
      <c r="O133" s="825"/>
      <c r="P133" s="826">
        <v>39</v>
      </c>
      <c r="Q133" s="208">
        <f t="shared" si="4"/>
        <v>996255</v>
      </c>
    </row>
    <row r="134" spans="1:19" ht="24.95" customHeight="1">
      <c r="A134" s="825">
        <v>120</v>
      </c>
      <c r="B134" s="39">
        <v>50</v>
      </c>
      <c r="C134" s="886" t="s">
        <v>795</v>
      </c>
      <c r="D134" s="210" t="s">
        <v>546</v>
      </c>
      <c r="E134" s="206">
        <v>21478</v>
      </c>
      <c r="F134" s="207">
        <v>31215</v>
      </c>
      <c r="G134" s="206">
        <v>44196</v>
      </c>
      <c r="H134" s="889"/>
      <c r="I134" s="889">
        <v>43217</v>
      </c>
      <c r="J134" s="204"/>
      <c r="K134" s="826"/>
      <c r="L134" s="826"/>
      <c r="M134" s="208"/>
      <c r="N134" s="209">
        <v>35</v>
      </c>
      <c r="O134" s="825"/>
      <c r="P134" s="826">
        <v>45</v>
      </c>
      <c r="Q134" s="208">
        <f t="shared" si="4"/>
        <v>1944765</v>
      </c>
    </row>
    <row r="135" spans="1:19" ht="24.95" customHeight="1">
      <c r="A135" s="825">
        <v>121</v>
      </c>
      <c r="B135" s="39">
        <v>51</v>
      </c>
      <c r="C135" s="886" t="s">
        <v>796</v>
      </c>
      <c r="D135" s="210" t="s">
        <v>563</v>
      </c>
      <c r="E135" s="206">
        <v>21469</v>
      </c>
      <c r="F135" s="301">
        <v>30322</v>
      </c>
      <c r="G135" s="206">
        <v>44196</v>
      </c>
      <c r="H135" s="889"/>
      <c r="I135" s="889">
        <v>49888</v>
      </c>
      <c r="J135" s="204"/>
      <c r="K135" s="826"/>
      <c r="L135" s="826"/>
      <c r="M135" s="208"/>
      <c r="N135" s="209">
        <v>37</v>
      </c>
      <c r="O135" s="825"/>
      <c r="P135" s="826">
        <v>49</v>
      </c>
      <c r="Q135" s="208">
        <f t="shared" si="4"/>
        <v>2444512</v>
      </c>
    </row>
    <row r="136" spans="1:19" ht="24.95" customHeight="1">
      <c r="A136" s="825">
        <v>122</v>
      </c>
      <c r="B136" s="39">
        <v>52</v>
      </c>
      <c r="C136" s="886" t="s">
        <v>797</v>
      </c>
      <c r="D136" s="210" t="s">
        <v>549</v>
      </c>
      <c r="E136" s="206">
        <v>21197</v>
      </c>
      <c r="F136" s="207">
        <v>32953</v>
      </c>
      <c r="G136" s="206">
        <v>44196</v>
      </c>
      <c r="H136" s="889"/>
      <c r="I136" s="889">
        <v>24395</v>
      </c>
      <c r="J136" s="204"/>
      <c r="K136" s="826"/>
      <c r="L136" s="826"/>
      <c r="M136" s="208"/>
      <c r="N136" s="209">
        <v>30</v>
      </c>
      <c r="O136" s="825"/>
      <c r="P136" s="826">
        <v>35</v>
      </c>
      <c r="Q136" s="208">
        <f t="shared" si="4"/>
        <v>853825</v>
      </c>
    </row>
    <row r="137" spans="1:19" ht="24.95" customHeight="1">
      <c r="A137" s="825">
        <v>123</v>
      </c>
      <c r="B137" s="39">
        <v>53</v>
      </c>
      <c r="C137" s="886" t="s">
        <v>798</v>
      </c>
      <c r="D137" s="210" t="s">
        <v>549</v>
      </c>
      <c r="E137" s="206">
        <v>21418</v>
      </c>
      <c r="F137" s="207">
        <v>34731</v>
      </c>
      <c r="G137" s="206">
        <v>44196</v>
      </c>
      <c r="H137" s="889"/>
      <c r="I137" s="889">
        <v>23510</v>
      </c>
      <c r="J137" s="204"/>
      <c r="K137" s="826"/>
      <c r="L137" s="826"/>
      <c r="M137" s="208"/>
      <c r="N137" s="209">
        <v>25</v>
      </c>
      <c r="O137" s="825"/>
      <c r="P137" s="826">
        <v>26.5</v>
      </c>
      <c r="Q137" s="208">
        <f t="shared" si="4"/>
        <v>623015</v>
      </c>
    </row>
    <row r="138" spans="1:19" ht="24.95" customHeight="1">
      <c r="A138" s="825">
        <v>124</v>
      </c>
      <c r="B138" s="39">
        <v>54</v>
      </c>
      <c r="C138" s="886" t="s">
        <v>799</v>
      </c>
      <c r="D138" s="210" t="s">
        <v>641</v>
      </c>
      <c r="E138" s="206">
        <v>21330</v>
      </c>
      <c r="F138" s="207">
        <v>37188</v>
      </c>
      <c r="G138" s="206">
        <v>44196</v>
      </c>
      <c r="H138" s="889"/>
      <c r="I138" s="889">
        <v>34000</v>
      </c>
      <c r="J138" s="204">
        <v>48.667000000000002</v>
      </c>
      <c r="K138" s="826">
        <v>72.5</v>
      </c>
      <c r="L138" s="826"/>
      <c r="M138" s="208">
        <f>SUM(I138*R138*S138)</f>
        <v>198538.40595059999</v>
      </c>
      <c r="N138" s="209">
        <v>19</v>
      </c>
      <c r="O138" s="825"/>
      <c r="P138" s="826">
        <v>19</v>
      </c>
      <c r="Q138" s="208">
        <f>SUM(I138*P138)</f>
        <v>646000</v>
      </c>
      <c r="R138" s="831">
        <f>SUM(J138+K138)</f>
        <v>121.167</v>
      </c>
      <c r="S138" s="296">
        <v>4.8192699999999998E-2</v>
      </c>
    </row>
    <row r="139" spans="1:19" ht="24.95" customHeight="1">
      <c r="A139" s="825">
        <v>125</v>
      </c>
      <c r="B139" s="39">
        <v>1</v>
      </c>
      <c r="C139" s="896" t="s">
        <v>2040</v>
      </c>
      <c r="D139" s="210" t="s">
        <v>549</v>
      </c>
      <c r="E139" s="206">
        <v>21622</v>
      </c>
      <c r="F139" s="207">
        <v>34127</v>
      </c>
      <c r="G139" s="206">
        <v>44196</v>
      </c>
      <c r="H139" s="889"/>
      <c r="I139" s="889">
        <v>22938</v>
      </c>
      <c r="J139" s="204"/>
      <c r="K139" s="826"/>
      <c r="L139" s="826"/>
      <c r="M139" s="208"/>
      <c r="N139" s="209">
        <v>27</v>
      </c>
      <c r="O139" s="825"/>
      <c r="P139" s="826">
        <v>30.5</v>
      </c>
      <c r="Q139" s="208">
        <f>SUM(I139*P139)</f>
        <v>699609</v>
      </c>
    </row>
    <row r="140" spans="1:19" ht="24.95" customHeight="1">
      <c r="A140" s="825">
        <v>126</v>
      </c>
      <c r="B140" s="39">
        <v>2</v>
      </c>
      <c r="C140" s="896" t="s">
        <v>2041</v>
      </c>
      <c r="D140" s="210" t="s">
        <v>546</v>
      </c>
      <c r="E140" s="206">
        <v>21707</v>
      </c>
      <c r="F140" s="207">
        <v>29762</v>
      </c>
      <c r="G140" s="206">
        <v>44196</v>
      </c>
      <c r="H140" s="889"/>
      <c r="I140" s="889">
        <v>44294</v>
      </c>
      <c r="J140" s="204"/>
      <c r="K140" s="826"/>
      <c r="L140" s="826"/>
      <c r="M140" s="208"/>
      <c r="N140" s="209">
        <v>39</v>
      </c>
      <c r="O140" s="825"/>
      <c r="P140" s="826">
        <v>53</v>
      </c>
      <c r="Q140" s="208">
        <f>SUM(I140*P140)</f>
        <v>2347582</v>
      </c>
    </row>
    <row r="141" spans="1:19" ht="24.95" customHeight="1">
      <c r="A141" s="825">
        <v>127</v>
      </c>
      <c r="B141" s="39">
        <v>3</v>
      </c>
      <c r="C141" s="896" t="s">
        <v>1877</v>
      </c>
      <c r="D141" s="210" t="s">
        <v>546</v>
      </c>
      <c r="E141" s="206">
        <v>21741</v>
      </c>
      <c r="F141" s="207">
        <v>31607</v>
      </c>
      <c r="G141" s="206">
        <v>44196</v>
      </c>
      <c r="H141" s="889"/>
      <c r="I141" s="889">
        <v>41140</v>
      </c>
      <c r="J141" s="204"/>
      <c r="K141" s="826"/>
      <c r="L141" s="826"/>
      <c r="M141" s="208"/>
      <c r="N141" s="209">
        <v>34</v>
      </c>
      <c r="O141" s="825"/>
      <c r="P141" s="826">
        <v>43</v>
      </c>
      <c r="Q141" s="208">
        <f>SUM(I141*P141)</f>
        <v>1769020</v>
      </c>
    </row>
    <row r="142" spans="1:19" ht="24.95" customHeight="1">
      <c r="A142" s="825">
        <v>128</v>
      </c>
      <c r="B142" s="39">
        <v>4</v>
      </c>
      <c r="C142" s="896" t="s">
        <v>1878</v>
      </c>
      <c r="D142" s="210" t="s">
        <v>550</v>
      </c>
      <c r="E142" s="206">
        <v>21610</v>
      </c>
      <c r="F142" s="207">
        <v>34731</v>
      </c>
      <c r="G142" s="206">
        <v>44196</v>
      </c>
      <c r="H142" s="889"/>
      <c r="I142" s="889">
        <v>26834</v>
      </c>
      <c r="J142" s="204"/>
      <c r="K142" s="826"/>
      <c r="L142" s="826"/>
      <c r="M142" s="208"/>
      <c r="N142" s="209">
        <v>25</v>
      </c>
      <c r="O142" s="825"/>
      <c r="P142" s="826">
        <v>26.5</v>
      </c>
      <c r="Q142" s="208">
        <f>SUM(I142*P142)</f>
        <v>711101</v>
      </c>
    </row>
    <row r="143" spans="1:19" ht="24.95" customHeight="1">
      <c r="A143" s="825">
        <v>129</v>
      </c>
      <c r="B143" s="39">
        <v>5</v>
      </c>
      <c r="C143" s="896" t="s">
        <v>2042</v>
      </c>
      <c r="D143" s="210" t="s">
        <v>546</v>
      </c>
      <c r="E143" s="206">
        <v>21723</v>
      </c>
      <c r="F143" s="207">
        <v>30858</v>
      </c>
      <c r="G143" s="206">
        <v>44196</v>
      </c>
      <c r="H143" s="889"/>
      <c r="I143" s="889">
        <v>43217</v>
      </c>
      <c r="J143" s="204"/>
      <c r="K143" s="826"/>
      <c r="L143" s="826"/>
      <c r="M143" s="208"/>
      <c r="N143" s="209">
        <v>36</v>
      </c>
      <c r="O143" s="825"/>
      <c r="P143" s="826">
        <v>47</v>
      </c>
      <c r="Q143" s="208">
        <f t="shared" ref="Q143:Q206" si="6">SUM(I143*P143)</f>
        <v>2031199</v>
      </c>
    </row>
    <row r="144" spans="1:19" ht="24.95" customHeight="1">
      <c r="A144" s="825">
        <v>130</v>
      </c>
      <c r="B144" s="39">
        <v>6</v>
      </c>
      <c r="C144" s="896" t="s">
        <v>2043</v>
      </c>
      <c r="D144" s="210" t="s">
        <v>548</v>
      </c>
      <c r="E144" s="766">
        <v>21910</v>
      </c>
      <c r="F144" s="207">
        <v>37788</v>
      </c>
      <c r="G144" s="206">
        <v>44196</v>
      </c>
      <c r="H144" s="889"/>
      <c r="I144" s="889">
        <v>22216</v>
      </c>
      <c r="J144" s="204"/>
      <c r="K144" s="826"/>
      <c r="L144" s="826"/>
      <c r="M144" s="208"/>
      <c r="N144" s="209">
        <v>17</v>
      </c>
      <c r="O144" s="825"/>
      <c r="P144" s="826">
        <v>17</v>
      </c>
      <c r="Q144" s="208">
        <f t="shared" si="6"/>
        <v>377672</v>
      </c>
    </row>
    <row r="145" spans="1:19" ht="24.95" customHeight="1">
      <c r="A145" s="825">
        <v>131</v>
      </c>
      <c r="B145" s="39">
        <v>7</v>
      </c>
      <c r="C145" s="896" t="s">
        <v>1879</v>
      </c>
      <c r="D145" s="210" t="s">
        <v>563</v>
      </c>
      <c r="E145" s="206">
        <v>21773</v>
      </c>
      <c r="F145" s="207">
        <v>30872</v>
      </c>
      <c r="G145" s="206">
        <v>44196</v>
      </c>
      <c r="H145" s="889"/>
      <c r="I145" s="889">
        <v>54577</v>
      </c>
      <c r="J145" s="204"/>
      <c r="K145" s="826"/>
      <c r="L145" s="826"/>
      <c r="M145" s="208"/>
      <c r="N145" s="209">
        <v>36</v>
      </c>
      <c r="O145" s="825"/>
      <c r="P145" s="826">
        <v>47</v>
      </c>
      <c r="Q145" s="208">
        <f t="shared" si="6"/>
        <v>2565119</v>
      </c>
    </row>
    <row r="146" spans="1:19" ht="24.95" customHeight="1">
      <c r="A146" s="825">
        <v>132</v>
      </c>
      <c r="B146" s="39">
        <v>8</v>
      </c>
      <c r="C146" s="896" t="s">
        <v>1880</v>
      </c>
      <c r="D146" s="210" t="s">
        <v>549</v>
      </c>
      <c r="E146" s="206">
        <v>21849</v>
      </c>
      <c r="F146" s="207">
        <v>31054</v>
      </c>
      <c r="G146" s="206">
        <v>44196</v>
      </c>
      <c r="H146" s="889"/>
      <c r="I146" s="889">
        <v>22938</v>
      </c>
      <c r="J146" s="204"/>
      <c r="K146" s="826"/>
      <c r="L146" s="826"/>
      <c r="M146" s="208"/>
      <c r="N146" s="209">
        <v>35</v>
      </c>
      <c r="O146" s="825"/>
      <c r="P146" s="826">
        <v>45</v>
      </c>
      <c r="Q146" s="208">
        <f t="shared" si="6"/>
        <v>1032210</v>
      </c>
    </row>
    <row r="147" spans="1:19" ht="24.95" customHeight="1">
      <c r="A147" s="825">
        <v>133</v>
      </c>
      <c r="B147" s="39">
        <v>9</v>
      </c>
      <c r="C147" s="896" t="s">
        <v>1881</v>
      </c>
      <c r="D147" s="210" t="s">
        <v>549</v>
      </c>
      <c r="E147" s="206">
        <v>21762</v>
      </c>
      <c r="F147" s="207">
        <v>30879</v>
      </c>
      <c r="G147" s="206">
        <v>44196</v>
      </c>
      <c r="H147" s="889"/>
      <c r="I147" s="889">
        <v>22938</v>
      </c>
      <c r="J147" s="204"/>
      <c r="K147" s="826"/>
      <c r="L147" s="826"/>
      <c r="M147" s="208"/>
      <c r="N147" s="209">
        <v>36</v>
      </c>
      <c r="O147" s="825"/>
      <c r="P147" s="826">
        <v>47</v>
      </c>
      <c r="Q147" s="208">
        <f t="shared" si="6"/>
        <v>1078086</v>
      </c>
    </row>
    <row r="148" spans="1:19" ht="24.95" customHeight="1">
      <c r="A148" s="825">
        <v>134</v>
      </c>
      <c r="B148" s="39">
        <v>10</v>
      </c>
      <c r="C148" s="896" t="s">
        <v>2044</v>
      </c>
      <c r="D148" s="210" t="s">
        <v>550</v>
      </c>
      <c r="E148" s="206">
        <v>21600</v>
      </c>
      <c r="F148" s="207">
        <v>34524</v>
      </c>
      <c r="G148" s="206">
        <v>44196</v>
      </c>
      <c r="H148" s="889"/>
      <c r="I148" s="889">
        <v>25861</v>
      </c>
      <c r="J148" s="204"/>
      <c r="K148" s="826"/>
      <c r="L148" s="826"/>
      <c r="M148" s="208"/>
      <c r="N148" s="209">
        <v>26</v>
      </c>
      <c r="O148" s="825"/>
      <c r="P148" s="826">
        <v>29</v>
      </c>
      <c r="Q148" s="208">
        <f t="shared" si="6"/>
        <v>749969</v>
      </c>
    </row>
    <row r="149" spans="1:19" ht="24.95" customHeight="1">
      <c r="A149" s="825">
        <v>135</v>
      </c>
      <c r="B149" s="39">
        <v>11</v>
      </c>
      <c r="C149" s="896" t="s">
        <v>1882</v>
      </c>
      <c r="D149" s="210" t="s">
        <v>2045</v>
      </c>
      <c r="E149" s="206">
        <v>21575</v>
      </c>
      <c r="F149" s="207">
        <v>37469</v>
      </c>
      <c r="G149" s="206">
        <v>44196</v>
      </c>
      <c r="H149" s="889"/>
      <c r="I149" s="889">
        <v>11536</v>
      </c>
      <c r="J149" s="204">
        <v>58.054000000000002</v>
      </c>
      <c r="K149" s="826">
        <v>9.5</v>
      </c>
      <c r="L149" s="826"/>
      <c r="M149" s="208">
        <f t="shared" ref="M149:M161" si="7">SUM(I149*R149*S149)</f>
        <v>37556.712989308799</v>
      </c>
      <c r="N149" s="209">
        <v>18</v>
      </c>
      <c r="O149" s="825"/>
      <c r="P149" s="826">
        <v>18</v>
      </c>
      <c r="Q149" s="208">
        <f t="shared" si="6"/>
        <v>207648</v>
      </c>
      <c r="R149" s="831">
        <f t="shared" ref="R149:R161" si="8">SUM(J149+K149)</f>
        <v>67.554000000000002</v>
      </c>
      <c r="S149" s="296">
        <v>4.8192699999999998E-2</v>
      </c>
    </row>
    <row r="150" spans="1:19" ht="24.95" customHeight="1">
      <c r="A150" s="825">
        <v>136</v>
      </c>
      <c r="B150" s="39">
        <v>12</v>
      </c>
      <c r="C150" s="896" t="s">
        <v>2046</v>
      </c>
      <c r="D150" s="210" t="s">
        <v>92</v>
      </c>
      <c r="E150" s="206">
        <v>21651</v>
      </c>
      <c r="F150" s="207" t="s">
        <v>2047</v>
      </c>
      <c r="G150" s="206">
        <v>44196</v>
      </c>
      <c r="H150" s="889"/>
      <c r="I150" s="889">
        <v>65319</v>
      </c>
      <c r="J150" s="204">
        <v>17.222000000000001</v>
      </c>
      <c r="K150" s="826">
        <v>41.256999999999998</v>
      </c>
      <c r="L150" s="826"/>
      <c r="M150" s="208">
        <f t="shared" si="7"/>
        <v>184085.9839426527</v>
      </c>
      <c r="N150" s="209">
        <v>39</v>
      </c>
      <c r="O150" s="825"/>
      <c r="P150" s="826">
        <v>53</v>
      </c>
      <c r="Q150" s="208">
        <f t="shared" si="6"/>
        <v>3461907</v>
      </c>
      <c r="R150" s="831">
        <f t="shared" si="8"/>
        <v>58.478999999999999</v>
      </c>
      <c r="S150" s="296">
        <v>4.8192699999999998E-2</v>
      </c>
    </row>
    <row r="151" spans="1:19" ht="24.95" customHeight="1">
      <c r="A151" s="825">
        <v>137</v>
      </c>
      <c r="B151" s="39">
        <v>13</v>
      </c>
      <c r="C151" s="896" t="s">
        <v>1883</v>
      </c>
      <c r="D151" s="210" t="s">
        <v>64</v>
      </c>
      <c r="E151" s="206">
        <v>21781</v>
      </c>
      <c r="F151" s="207">
        <v>32114</v>
      </c>
      <c r="G151" s="206">
        <v>44196</v>
      </c>
      <c r="H151" s="889"/>
      <c r="I151" s="889">
        <v>69869</v>
      </c>
      <c r="J151" s="204">
        <v>29.370999999999999</v>
      </c>
      <c r="K151" s="826">
        <v>60.94</v>
      </c>
      <c r="L151" s="826"/>
      <c r="M151" s="208">
        <f t="shared" si="7"/>
        <v>304093.00972720928</v>
      </c>
      <c r="N151" s="209">
        <v>33</v>
      </c>
      <c r="O151" s="825"/>
      <c r="P151" s="826">
        <v>41</v>
      </c>
      <c r="Q151" s="208">
        <f t="shared" si="6"/>
        <v>2864629</v>
      </c>
      <c r="R151" s="831">
        <f t="shared" si="8"/>
        <v>90.310999999999993</v>
      </c>
      <c r="S151" s="296">
        <v>4.8192699999999998E-2</v>
      </c>
    </row>
    <row r="152" spans="1:19" ht="24.95" customHeight="1">
      <c r="A152" s="825">
        <v>138</v>
      </c>
      <c r="B152" s="39">
        <v>14</v>
      </c>
      <c r="C152" s="896" t="s">
        <v>1923</v>
      </c>
      <c r="D152" s="210" t="s">
        <v>628</v>
      </c>
      <c r="E152" s="206">
        <v>21652</v>
      </c>
      <c r="F152" s="207">
        <v>30813</v>
      </c>
      <c r="G152" s="206">
        <v>44196</v>
      </c>
      <c r="H152" s="889"/>
      <c r="I152" s="889">
        <v>30909</v>
      </c>
      <c r="J152" s="204">
        <v>19.297000000000001</v>
      </c>
      <c r="K152" s="826">
        <v>49.296999999999997</v>
      </c>
      <c r="L152" s="826"/>
      <c r="M152" s="208">
        <f t="shared" si="7"/>
        <v>102176.8105419942</v>
      </c>
      <c r="N152" s="209">
        <v>36</v>
      </c>
      <c r="O152" s="825"/>
      <c r="P152" s="826">
        <v>47</v>
      </c>
      <c r="Q152" s="208">
        <f t="shared" si="6"/>
        <v>1452723</v>
      </c>
      <c r="R152" s="831">
        <f t="shared" si="8"/>
        <v>68.593999999999994</v>
      </c>
      <c r="S152" s="296">
        <v>4.8192699999999998E-2</v>
      </c>
    </row>
    <row r="153" spans="1:19" ht="24.95" customHeight="1">
      <c r="A153" s="825">
        <v>139</v>
      </c>
      <c r="B153" s="39">
        <v>15</v>
      </c>
      <c r="C153" s="896" t="s">
        <v>1884</v>
      </c>
      <c r="D153" s="210" t="s">
        <v>2048</v>
      </c>
      <c r="E153" s="206">
        <v>21880</v>
      </c>
      <c r="F153" s="207">
        <v>34151</v>
      </c>
      <c r="G153" s="206">
        <v>44196</v>
      </c>
      <c r="H153" s="889"/>
      <c r="I153" s="889">
        <v>18739</v>
      </c>
      <c r="J153" s="204">
        <v>53.915999999999997</v>
      </c>
      <c r="K153" s="826">
        <v>186.416</v>
      </c>
      <c r="L153" s="826"/>
      <c r="M153" s="208">
        <f t="shared" si="7"/>
        <v>217039.74482975961</v>
      </c>
      <c r="N153" s="209">
        <v>27</v>
      </c>
      <c r="O153" s="825"/>
      <c r="P153" s="826">
        <v>28.5</v>
      </c>
      <c r="Q153" s="208">
        <f t="shared" si="6"/>
        <v>534061.5</v>
      </c>
      <c r="R153" s="831">
        <f t="shared" si="8"/>
        <v>240.33199999999999</v>
      </c>
      <c r="S153" s="296">
        <v>4.8192699999999998E-2</v>
      </c>
    </row>
    <row r="154" spans="1:19" ht="24.95" customHeight="1">
      <c r="A154" s="825">
        <v>140</v>
      </c>
      <c r="B154" s="39">
        <v>16</v>
      </c>
      <c r="C154" s="896" t="s">
        <v>1885</v>
      </c>
      <c r="D154" s="210" t="s">
        <v>2045</v>
      </c>
      <c r="E154" s="206">
        <v>21620</v>
      </c>
      <c r="F154" s="207">
        <v>34892</v>
      </c>
      <c r="G154" s="206">
        <v>44196</v>
      </c>
      <c r="H154" s="889"/>
      <c r="I154" s="889">
        <v>11732</v>
      </c>
      <c r="J154" s="204">
        <v>163727</v>
      </c>
      <c r="K154" s="826">
        <v>77.75</v>
      </c>
      <c r="L154" s="826"/>
      <c r="M154" s="208">
        <f t="shared" si="7"/>
        <v>92614674.332912892</v>
      </c>
      <c r="N154" s="209">
        <v>25</v>
      </c>
      <c r="O154" s="825"/>
      <c r="P154" s="826">
        <v>27.5</v>
      </c>
      <c r="Q154" s="208">
        <f t="shared" si="6"/>
        <v>322630</v>
      </c>
      <c r="R154" s="831">
        <f t="shared" si="8"/>
        <v>163804.75</v>
      </c>
      <c r="S154" s="296">
        <v>4.8192699999999998E-2</v>
      </c>
    </row>
    <row r="155" spans="1:19" ht="24.95" customHeight="1">
      <c r="A155" s="825">
        <v>141</v>
      </c>
      <c r="B155" s="39">
        <v>17</v>
      </c>
      <c r="C155" s="896" t="s">
        <v>1886</v>
      </c>
      <c r="D155" s="210" t="s">
        <v>641</v>
      </c>
      <c r="E155" s="206">
        <v>21786</v>
      </c>
      <c r="F155" s="207">
        <v>30629</v>
      </c>
      <c r="G155" s="206">
        <v>44196</v>
      </c>
      <c r="H155" s="889"/>
      <c r="I155" s="889">
        <v>34000</v>
      </c>
      <c r="J155" s="204">
        <v>66.028000000000006</v>
      </c>
      <c r="K155" s="826">
        <v>114.02800000000001</v>
      </c>
      <c r="L155" s="826"/>
      <c r="M155" s="208">
        <f t="shared" si="7"/>
        <v>295031.08290079999</v>
      </c>
      <c r="N155" s="209">
        <v>37</v>
      </c>
      <c r="O155" s="825"/>
      <c r="P155" s="826">
        <v>49</v>
      </c>
      <c r="Q155" s="208">
        <f t="shared" si="6"/>
        <v>1666000</v>
      </c>
      <c r="R155" s="831">
        <f t="shared" si="8"/>
        <v>180.05600000000001</v>
      </c>
      <c r="S155" s="296">
        <v>4.8192699999999998E-2</v>
      </c>
    </row>
    <row r="156" spans="1:19" ht="24.95" customHeight="1">
      <c r="A156" s="825">
        <v>142</v>
      </c>
      <c r="B156" s="39">
        <v>18</v>
      </c>
      <c r="C156" s="896" t="s">
        <v>1887</v>
      </c>
      <c r="D156" s="210" t="s">
        <v>582</v>
      </c>
      <c r="E156" s="206">
        <v>21632</v>
      </c>
      <c r="F156" s="207">
        <v>30684</v>
      </c>
      <c r="G156" s="206">
        <v>44196</v>
      </c>
      <c r="H156" s="889"/>
      <c r="I156" s="889">
        <v>53700</v>
      </c>
      <c r="J156" s="204">
        <v>27.254000000000001</v>
      </c>
      <c r="K156" s="826">
        <v>36.049999999999997</v>
      </c>
      <c r="L156" s="826"/>
      <c r="M156" s="208">
        <f t="shared" si="7"/>
        <v>163827.45955896002</v>
      </c>
      <c r="N156" s="209">
        <v>36</v>
      </c>
      <c r="O156" s="825"/>
      <c r="P156" s="826">
        <v>47</v>
      </c>
      <c r="Q156" s="208">
        <f t="shared" si="6"/>
        <v>2523900</v>
      </c>
      <c r="R156" s="831">
        <f t="shared" si="8"/>
        <v>63.304000000000002</v>
      </c>
      <c r="S156" s="296">
        <v>4.8192699999999998E-2</v>
      </c>
    </row>
    <row r="157" spans="1:19" ht="24.95" customHeight="1">
      <c r="A157" s="825">
        <v>143</v>
      </c>
      <c r="B157" s="39">
        <v>19</v>
      </c>
      <c r="C157" s="896" t="s">
        <v>1888</v>
      </c>
      <c r="D157" s="210" t="s">
        <v>545</v>
      </c>
      <c r="E157" s="206">
        <v>21706</v>
      </c>
      <c r="F157" s="207">
        <v>30481</v>
      </c>
      <c r="G157" s="206">
        <v>44196</v>
      </c>
      <c r="H157" s="889"/>
      <c r="I157" s="889">
        <v>47522</v>
      </c>
      <c r="J157" s="204">
        <v>17.43</v>
      </c>
      <c r="K157" s="826">
        <v>57.43</v>
      </c>
      <c r="L157" s="826"/>
      <c r="M157" s="208">
        <f t="shared" si="7"/>
        <v>171445.38181648398</v>
      </c>
      <c r="N157" s="209">
        <v>37</v>
      </c>
      <c r="O157" s="825"/>
      <c r="P157" s="826">
        <v>49</v>
      </c>
      <c r="Q157" s="208">
        <f t="shared" si="6"/>
        <v>2328578</v>
      </c>
      <c r="R157" s="831">
        <f t="shared" si="8"/>
        <v>74.86</v>
      </c>
      <c r="S157" s="296">
        <v>4.8192699999999998E-2</v>
      </c>
    </row>
    <row r="158" spans="1:19" ht="24.95" customHeight="1">
      <c r="A158" s="825">
        <v>144</v>
      </c>
      <c r="B158" s="39">
        <v>20</v>
      </c>
      <c r="C158" s="896" t="s">
        <v>1889</v>
      </c>
      <c r="D158" s="210" t="s">
        <v>2049</v>
      </c>
      <c r="E158" s="206">
        <v>21827</v>
      </c>
      <c r="F158" s="207">
        <v>34001</v>
      </c>
      <c r="G158" s="206">
        <v>44196</v>
      </c>
      <c r="H158" s="889"/>
      <c r="I158" s="889">
        <v>16910</v>
      </c>
      <c r="J158" s="204">
        <v>42.674999999999997</v>
      </c>
      <c r="K158" s="826">
        <v>72</v>
      </c>
      <c r="L158" s="826"/>
      <c r="M158" s="208">
        <f t="shared" si="7"/>
        <v>93453.079023974991</v>
      </c>
      <c r="N158" s="209">
        <v>27</v>
      </c>
      <c r="O158" s="825"/>
      <c r="P158" s="826">
        <v>28.5</v>
      </c>
      <c r="Q158" s="208">
        <f t="shared" si="6"/>
        <v>481935</v>
      </c>
      <c r="R158" s="831">
        <f t="shared" si="8"/>
        <v>114.675</v>
      </c>
      <c r="S158" s="296">
        <v>4.8192699999999998E-2</v>
      </c>
    </row>
    <row r="159" spans="1:19" ht="24.95" customHeight="1">
      <c r="A159" s="825">
        <v>145</v>
      </c>
      <c r="B159" s="39">
        <v>21</v>
      </c>
      <c r="C159" s="896" t="s">
        <v>2050</v>
      </c>
      <c r="D159" s="210" t="s">
        <v>2045</v>
      </c>
      <c r="E159" s="766">
        <v>21867</v>
      </c>
      <c r="F159" s="207">
        <v>29465</v>
      </c>
      <c r="G159" s="206">
        <v>44196</v>
      </c>
      <c r="H159" s="889"/>
      <c r="I159" s="889">
        <v>11732</v>
      </c>
      <c r="J159" s="204"/>
      <c r="K159" s="826"/>
      <c r="L159" s="826"/>
      <c r="M159" s="208">
        <f t="shared" si="7"/>
        <v>0</v>
      </c>
      <c r="N159" s="209">
        <v>40</v>
      </c>
      <c r="O159" s="825"/>
      <c r="P159" s="826">
        <v>55</v>
      </c>
      <c r="Q159" s="208">
        <f t="shared" si="6"/>
        <v>645260</v>
      </c>
      <c r="R159" s="831">
        <f t="shared" si="8"/>
        <v>0</v>
      </c>
      <c r="S159" s="296">
        <v>4.8192699999999998E-2</v>
      </c>
    </row>
    <row r="160" spans="1:19" ht="24.95" customHeight="1">
      <c r="A160" s="825">
        <v>146</v>
      </c>
      <c r="B160" s="39">
        <v>22</v>
      </c>
      <c r="C160" s="886" t="s">
        <v>1890</v>
      </c>
      <c r="D160" s="210" t="s">
        <v>2045</v>
      </c>
      <c r="E160" s="206">
        <v>21625</v>
      </c>
      <c r="F160" s="207">
        <v>38169</v>
      </c>
      <c r="G160" s="206">
        <v>44196</v>
      </c>
      <c r="H160" s="889"/>
      <c r="I160" s="889">
        <v>11443</v>
      </c>
      <c r="J160" s="204">
        <v>16.75</v>
      </c>
      <c r="K160" s="826">
        <v>53.75</v>
      </c>
      <c r="L160" s="826"/>
      <c r="M160" s="208">
        <f t="shared" si="7"/>
        <v>38878.569160049999</v>
      </c>
      <c r="N160" s="209">
        <v>16</v>
      </c>
      <c r="O160" s="825"/>
      <c r="P160" s="826">
        <v>16</v>
      </c>
      <c r="Q160" s="208">
        <f t="shared" si="6"/>
        <v>183088</v>
      </c>
      <c r="R160" s="831">
        <f t="shared" si="8"/>
        <v>70.5</v>
      </c>
      <c r="S160" s="296">
        <v>4.8192699999999998E-2</v>
      </c>
    </row>
    <row r="161" spans="1:19" ht="24.95" customHeight="1">
      <c r="A161" s="825">
        <v>147</v>
      </c>
      <c r="B161" s="39">
        <v>23</v>
      </c>
      <c r="C161" s="886" t="s">
        <v>2051</v>
      </c>
      <c r="D161" s="210" t="s">
        <v>582</v>
      </c>
      <c r="E161" s="206">
        <v>21882</v>
      </c>
      <c r="F161" s="207">
        <v>30629</v>
      </c>
      <c r="G161" s="206">
        <v>44196</v>
      </c>
      <c r="H161" s="889"/>
      <c r="I161" s="889">
        <v>52838</v>
      </c>
      <c r="J161" s="204">
        <v>14.93</v>
      </c>
      <c r="K161" s="826">
        <v>93.68</v>
      </c>
      <c r="L161" s="826"/>
      <c r="M161" s="208">
        <f t="shared" si="7"/>
        <v>276565.14290918602</v>
      </c>
      <c r="N161" s="209">
        <v>37</v>
      </c>
      <c r="O161" s="825"/>
      <c r="P161" s="826">
        <v>49</v>
      </c>
      <c r="Q161" s="208">
        <f t="shared" si="6"/>
        <v>2589062</v>
      </c>
      <c r="R161" s="831">
        <f t="shared" si="8"/>
        <v>108.61000000000001</v>
      </c>
      <c r="S161" s="296">
        <v>4.8192699999999998E-2</v>
      </c>
    </row>
    <row r="162" spans="1:19" ht="24.95" customHeight="1">
      <c r="A162" s="825">
        <v>148</v>
      </c>
      <c r="B162" s="39">
        <v>24</v>
      </c>
      <c r="C162" s="886" t="s">
        <v>1891</v>
      </c>
      <c r="D162" s="210" t="s">
        <v>548</v>
      </c>
      <c r="E162" s="206">
        <v>21772</v>
      </c>
      <c r="F162" s="207">
        <v>37917</v>
      </c>
      <c r="G162" s="206">
        <v>44196</v>
      </c>
      <c r="H162" s="889"/>
      <c r="I162" s="889">
        <v>22216</v>
      </c>
      <c r="J162" s="204"/>
      <c r="K162" s="826"/>
      <c r="L162" s="826"/>
      <c r="M162" s="208"/>
      <c r="N162" s="209">
        <v>17</v>
      </c>
      <c r="O162" s="825"/>
      <c r="P162" s="826">
        <v>17</v>
      </c>
      <c r="Q162" s="208">
        <f t="shared" si="6"/>
        <v>377672</v>
      </c>
    </row>
    <row r="163" spans="1:19" ht="24.95" customHeight="1">
      <c r="A163" s="825">
        <v>149</v>
      </c>
      <c r="B163" s="39">
        <v>25</v>
      </c>
      <c r="C163" s="886" t="s">
        <v>1892</v>
      </c>
      <c r="D163" s="210" t="s">
        <v>550</v>
      </c>
      <c r="E163" s="206">
        <v>21730</v>
      </c>
      <c r="F163" s="207">
        <v>35849</v>
      </c>
      <c r="G163" s="206">
        <v>44196</v>
      </c>
      <c r="H163" s="889"/>
      <c r="I163" s="889">
        <v>25545</v>
      </c>
      <c r="J163" s="204"/>
      <c r="K163" s="826"/>
      <c r="L163" s="826"/>
      <c r="M163" s="208"/>
      <c r="N163" s="209">
        <v>22</v>
      </c>
      <c r="O163" s="825"/>
      <c r="P163" s="826">
        <v>23</v>
      </c>
      <c r="Q163" s="208">
        <f t="shared" si="6"/>
        <v>587535</v>
      </c>
    </row>
    <row r="164" spans="1:19" ht="24.95" customHeight="1">
      <c r="A164" s="825">
        <v>150</v>
      </c>
      <c r="B164" s="39">
        <v>26</v>
      </c>
      <c r="C164" s="886" t="s">
        <v>2052</v>
      </c>
      <c r="D164" s="210" t="s">
        <v>550</v>
      </c>
      <c r="E164" s="206">
        <v>21766</v>
      </c>
      <c r="F164" s="207">
        <v>29955</v>
      </c>
      <c r="G164" s="206">
        <v>44196</v>
      </c>
      <c r="H164" s="889"/>
      <c r="I164" s="889">
        <v>25232</v>
      </c>
      <c r="J164" s="204"/>
      <c r="K164" s="826"/>
      <c r="L164" s="826"/>
      <c r="M164" s="208"/>
      <c r="N164" s="209">
        <v>38</v>
      </c>
      <c r="O164" s="825"/>
      <c r="P164" s="826">
        <v>51</v>
      </c>
      <c r="Q164" s="208">
        <f t="shared" si="6"/>
        <v>1286832</v>
      </c>
    </row>
    <row r="165" spans="1:19" ht="24.95" customHeight="1">
      <c r="A165" s="825">
        <v>151</v>
      </c>
      <c r="B165" s="39">
        <v>27</v>
      </c>
      <c r="C165" s="886" t="s">
        <v>1893</v>
      </c>
      <c r="D165" s="210" t="s">
        <v>546</v>
      </c>
      <c r="E165" s="206">
        <v>21830</v>
      </c>
      <c r="F165" s="207">
        <v>32476</v>
      </c>
      <c r="G165" s="206">
        <v>44196</v>
      </c>
      <c r="H165" s="889"/>
      <c r="I165" s="889">
        <v>42165</v>
      </c>
      <c r="J165" s="204"/>
      <c r="K165" s="826"/>
      <c r="L165" s="826"/>
      <c r="M165" s="208"/>
      <c r="N165" s="209">
        <v>32</v>
      </c>
      <c r="O165" s="825"/>
      <c r="P165" s="826">
        <v>39</v>
      </c>
      <c r="Q165" s="208">
        <f t="shared" si="6"/>
        <v>1644435</v>
      </c>
    </row>
    <row r="166" spans="1:19" ht="24.95" customHeight="1">
      <c r="A166" s="825">
        <v>152</v>
      </c>
      <c r="B166" s="39">
        <v>28</v>
      </c>
      <c r="C166" s="886" t="s">
        <v>1894</v>
      </c>
      <c r="D166" s="210" t="s">
        <v>550</v>
      </c>
      <c r="E166" s="206">
        <v>21704</v>
      </c>
      <c r="F166" s="207">
        <v>30518</v>
      </c>
      <c r="G166" s="206">
        <v>44196</v>
      </c>
      <c r="H166" s="889"/>
      <c r="I166" s="889">
        <v>25545</v>
      </c>
      <c r="J166" s="204"/>
      <c r="K166" s="826"/>
      <c r="L166" s="826"/>
      <c r="M166" s="208"/>
      <c r="N166" s="209">
        <v>37</v>
      </c>
      <c r="O166" s="825"/>
      <c r="P166" s="826">
        <v>49</v>
      </c>
      <c r="Q166" s="208">
        <f t="shared" si="6"/>
        <v>1251705</v>
      </c>
    </row>
    <row r="167" spans="1:19" ht="24.95" customHeight="1">
      <c r="A167" s="825">
        <v>153</v>
      </c>
      <c r="B167" s="39">
        <v>29</v>
      </c>
      <c r="C167" s="886" t="s">
        <v>1895</v>
      </c>
      <c r="D167" s="210" t="s">
        <v>548</v>
      </c>
      <c r="E167" s="206">
        <v>21815</v>
      </c>
      <c r="F167" s="207">
        <v>31594</v>
      </c>
      <c r="G167" s="206">
        <v>44196</v>
      </c>
      <c r="H167" s="889"/>
      <c r="I167" s="889">
        <v>22839</v>
      </c>
      <c r="J167" s="204"/>
      <c r="K167" s="826"/>
      <c r="L167" s="826"/>
      <c r="M167" s="208"/>
      <c r="N167" s="209">
        <v>34</v>
      </c>
      <c r="O167" s="825"/>
      <c r="P167" s="826">
        <v>43</v>
      </c>
      <c r="Q167" s="208">
        <f t="shared" si="6"/>
        <v>982077</v>
      </c>
    </row>
    <row r="168" spans="1:19" ht="24.95" customHeight="1">
      <c r="A168" s="825">
        <v>154</v>
      </c>
      <c r="B168" s="39">
        <v>30</v>
      </c>
      <c r="C168" s="886" t="s">
        <v>2053</v>
      </c>
      <c r="D168" s="210" t="s">
        <v>549</v>
      </c>
      <c r="E168" s="206">
        <v>21842</v>
      </c>
      <c r="F168" s="207">
        <v>35608</v>
      </c>
      <c r="G168" s="206">
        <v>44196</v>
      </c>
      <c r="H168" s="889"/>
      <c r="I168" s="889">
        <v>24096</v>
      </c>
      <c r="J168" s="204"/>
      <c r="K168" s="826"/>
      <c r="L168" s="826"/>
      <c r="M168" s="208"/>
      <c r="N168" s="209">
        <v>23</v>
      </c>
      <c r="O168" s="825"/>
      <c r="P168" s="826">
        <v>24.5</v>
      </c>
      <c r="Q168" s="208">
        <f t="shared" si="6"/>
        <v>590352</v>
      </c>
    </row>
    <row r="169" spans="1:19" ht="24.95" customHeight="1">
      <c r="A169" s="825">
        <v>155</v>
      </c>
      <c r="B169" s="39">
        <v>31</v>
      </c>
      <c r="C169" s="886" t="s">
        <v>2054</v>
      </c>
      <c r="D169" s="210" t="s">
        <v>550</v>
      </c>
      <c r="E169" s="206">
        <v>21628</v>
      </c>
      <c r="F169" s="207">
        <v>33623</v>
      </c>
      <c r="G169" s="206">
        <v>44196</v>
      </c>
      <c r="H169" s="889"/>
      <c r="I169" s="889">
        <v>25861</v>
      </c>
      <c r="J169" s="204"/>
      <c r="K169" s="826"/>
      <c r="L169" s="826"/>
      <c r="M169" s="208"/>
      <c r="N169" s="209">
        <v>28</v>
      </c>
      <c r="O169" s="825"/>
      <c r="P169" s="826">
        <v>32</v>
      </c>
      <c r="Q169" s="208">
        <f t="shared" si="6"/>
        <v>827552</v>
      </c>
    </row>
    <row r="170" spans="1:19" ht="24.95" customHeight="1">
      <c r="A170" s="825">
        <v>156</v>
      </c>
      <c r="B170" s="39">
        <v>32</v>
      </c>
      <c r="C170" s="886" t="s">
        <v>1896</v>
      </c>
      <c r="D170" s="210" t="s">
        <v>551</v>
      </c>
      <c r="E170" s="206">
        <v>21650</v>
      </c>
      <c r="F170" s="207">
        <v>30117</v>
      </c>
      <c r="G170" s="206">
        <v>44196</v>
      </c>
      <c r="H170" s="889"/>
      <c r="I170" s="889">
        <v>28099</v>
      </c>
      <c r="J170" s="204">
        <v>19.457999999999998</v>
      </c>
      <c r="K170" s="826">
        <v>43.457999999999998</v>
      </c>
      <c r="L170" s="826"/>
      <c r="M170" s="208">
        <f>SUM(I170*R170*S170)</f>
        <v>85198.750669006797</v>
      </c>
      <c r="N170" s="209">
        <v>38</v>
      </c>
      <c r="O170" s="825"/>
      <c r="P170" s="826">
        <v>51</v>
      </c>
      <c r="Q170" s="208">
        <f t="shared" si="6"/>
        <v>1433049</v>
      </c>
      <c r="R170" s="831">
        <f>SUM(J170+K170)</f>
        <v>62.915999999999997</v>
      </c>
      <c r="S170" s="296">
        <v>4.8192699999999998E-2</v>
      </c>
    </row>
    <row r="171" spans="1:19" ht="24.95" customHeight="1">
      <c r="A171" s="825">
        <v>157</v>
      </c>
      <c r="B171" s="39">
        <v>33</v>
      </c>
      <c r="C171" s="886" t="s">
        <v>2055</v>
      </c>
      <c r="D171" s="210" t="s">
        <v>550</v>
      </c>
      <c r="E171" s="206">
        <v>21593</v>
      </c>
      <c r="F171" s="207">
        <v>30960</v>
      </c>
      <c r="G171" s="206">
        <v>44196</v>
      </c>
      <c r="H171" s="889"/>
      <c r="I171" s="889">
        <v>27166</v>
      </c>
      <c r="J171" s="204"/>
      <c r="K171" s="826"/>
      <c r="L171" s="826"/>
      <c r="M171" s="208"/>
      <c r="N171" s="209">
        <v>36</v>
      </c>
      <c r="O171" s="825"/>
      <c r="P171" s="826">
        <v>47</v>
      </c>
      <c r="Q171" s="208">
        <f t="shared" si="6"/>
        <v>1276802</v>
      </c>
    </row>
    <row r="172" spans="1:19" ht="24.95" customHeight="1">
      <c r="A172" s="825">
        <v>158</v>
      </c>
      <c r="B172" s="39">
        <v>34</v>
      </c>
      <c r="C172" s="886" t="s">
        <v>1898</v>
      </c>
      <c r="D172" s="210" t="s">
        <v>546</v>
      </c>
      <c r="E172" s="206">
        <v>21651</v>
      </c>
      <c r="F172" s="207">
        <v>30116</v>
      </c>
      <c r="G172" s="206">
        <v>44196</v>
      </c>
      <c r="H172" s="889"/>
      <c r="I172" s="889">
        <v>42688</v>
      </c>
      <c r="J172" s="204"/>
      <c r="K172" s="826"/>
      <c r="L172" s="826"/>
      <c r="M172" s="208"/>
      <c r="N172" s="209">
        <v>38</v>
      </c>
      <c r="O172" s="825"/>
      <c r="P172" s="826">
        <v>51</v>
      </c>
      <c r="Q172" s="208">
        <f t="shared" si="6"/>
        <v>2177088</v>
      </c>
    </row>
    <row r="173" spans="1:19" ht="24.95" customHeight="1">
      <c r="A173" s="825">
        <v>159</v>
      </c>
      <c r="B173" s="39">
        <v>35</v>
      </c>
      <c r="C173" s="886" t="s">
        <v>2056</v>
      </c>
      <c r="D173" s="210" t="s">
        <v>546</v>
      </c>
      <c r="E173" s="206">
        <v>21821</v>
      </c>
      <c r="F173" s="207">
        <v>29906</v>
      </c>
      <c r="G173" s="206">
        <v>44196</v>
      </c>
      <c r="H173" s="889"/>
      <c r="I173" s="889">
        <v>42688</v>
      </c>
      <c r="J173" s="204"/>
      <c r="K173" s="826"/>
      <c r="L173" s="826"/>
      <c r="M173" s="208"/>
      <c r="N173" s="209">
        <v>39</v>
      </c>
      <c r="O173" s="825"/>
      <c r="P173" s="826">
        <v>53</v>
      </c>
      <c r="Q173" s="208">
        <f t="shared" si="6"/>
        <v>2262464</v>
      </c>
    </row>
    <row r="174" spans="1:19" ht="24.95" customHeight="1">
      <c r="A174" s="825">
        <v>160</v>
      </c>
      <c r="B174" s="39">
        <v>36</v>
      </c>
      <c r="C174" s="886" t="s">
        <v>2057</v>
      </c>
      <c r="D174" s="210" t="s">
        <v>550</v>
      </c>
      <c r="E174" s="206">
        <v>21867</v>
      </c>
      <c r="F174" s="207">
        <v>29893</v>
      </c>
      <c r="G174" s="206">
        <v>44196</v>
      </c>
      <c r="H174" s="889"/>
      <c r="I174" s="889">
        <v>25232</v>
      </c>
      <c r="J174" s="204"/>
      <c r="K174" s="826"/>
      <c r="L174" s="826"/>
      <c r="M174" s="208"/>
      <c r="N174" s="209">
        <v>39</v>
      </c>
      <c r="O174" s="825"/>
      <c r="P174" s="826">
        <v>53</v>
      </c>
      <c r="Q174" s="208">
        <f t="shared" si="6"/>
        <v>1337296</v>
      </c>
    </row>
    <row r="175" spans="1:19" ht="24.95" customHeight="1">
      <c r="A175" s="825">
        <v>161</v>
      </c>
      <c r="B175" s="39">
        <v>37</v>
      </c>
      <c r="C175" s="886" t="s">
        <v>2058</v>
      </c>
      <c r="D175" s="210" t="s">
        <v>546</v>
      </c>
      <c r="E175" s="206">
        <v>21766</v>
      </c>
      <c r="F175" s="207">
        <v>32321</v>
      </c>
      <c r="G175" s="206">
        <v>44196</v>
      </c>
      <c r="H175" s="889"/>
      <c r="I175" s="889">
        <v>43752</v>
      </c>
      <c r="J175" s="204"/>
      <c r="K175" s="826"/>
      <c r="L175" s="826"/>
      <c r="M175" s="208"/>
      <c r="N175" s="209">
        <v>32</v>
      </c>
      <c r="O175" s="825"/>
      <c r="P175" s="826">
        <v>39</v>
      </c>
      <c r="Q175" s="208">
        <f t="shared" si="6"/>
        <v>1706328</v>
      </c>
    </row>
    <row r="176" spans="1:19" ht="24.95" customHeight="1">
      <c r="A176" s="825">
        <v>162</v>
      </c>
      <c r="B176" s="39">
        <v>38</v>
      </c>
      <c r="C176" s="886" t="s">
        <v>2059</v>
      </c>
      <c r="D176" s="210" t="s">
        <v>550</v>
      </c>
      <c r="E176" s="206">
        <v>21715</v>
      </c>
      <c r="F176" s="207">
        <v>29907</v>
      </c>
      <c r="G176" s="206">
        <v>44196</v>
      </c>
      <c r="H176" s="889"/>
      <c r="I176" s="889">
        <v>26506</v>
      </c>
      <c r="J176" s="204"/>
      <c r="K176" s="826"/>
      <c r="L176" s="826"/>
      <c r="M176" s="208"/>
      <c r="N176" s="209">
        <v>39</v>
      </c>
      <c r="O176" s="825"/>
      <c r="P176" s="826">
        <v>53</v>
      </c>
      <c r="Q176" s="208">
        <f t="shared" si="6"/>
        <v>1404818</v>
      </c>
    </row>
    <row r="177" spans="1:19" ht="24.95" customHeight="1">
      <c r="A177" s="825">
        <v>163</v>
      </c>
      <c r="B177" s="39">
        <v>39</v>
      </c>
      <c r="C177" s="886" t="s">
        <v>1899</v>
      </c>
      <c r="D177" s="210" t="s">
        <v>549</v>
      </c>
      <c r="E177" s="206">
        <v>21814</v>
      </c>
      <c r="F177" s="207">
        <v>43105</v>
      </c>
      <c r="G177" s="206">
        <v>44196</v>
      </c>
      <c r="H177" s="889"/>
      <c r="I177" s="889">
        <v>22938</v>
      </c>
      <c r="J177" s="204"/>
      <c r="K177" s="826"/>
      <c r="L177" s="826"/>
      <c r="M177" s="208"/>
      <c r="N177" s="209">
        <v>22</v>
      </c>
      <c r="O177" s="825"/>
      <c r="P177" s="826">
        <v>23</v>
      </c>
      <c r="Q177" s="208">
        <f t="shared" si="6"/>
        <v>527574</v>
      </c>
    </row>
    <row r="178" spans="1:19" ht="24.95" customHeight="1">
      <c r="A178" s="825">
        <v>164</v>
      </c>
      <c r="B178" s="39">
        <v>40</v>
      </c>
      <c r="C178" s="886" t="s">
        <v>1900</v>
      </c>
      <c r="D178" s="210" t="s">
        <v>549</v>
      </c>
      <c r="E178" s="206">
        <v>21914</v>
      </c>
      <c r="F178" s="207">
        <v>33610</v>
      </c>
      <c r="G178" s="206">
        <v>44196</v>
      </c>
      <c r="H178" s="889"/>
      <c r="I178" s="889">
        <v>23222</v>
      </c>
      <c r="J178" s="204"/>
      <c r="K178" s="826"/>
      <c r="L178" s="826"/>
      <c r="M178" s="208"/>
      <c r="N178" s="209">
        <v>28</v>
      </c>
      <c r="O178" s="825"/>
      <c r="P178" s="826">
        <v>32</v>
      </c>
      <c r="Q178" s="208">
        <f t="shared" si="6"/>
        <v>743104</v>
      </c>
    </row>
    <row r="179" spans="1:19" ht="24.95" customHeight="1">
      <c r="A179" s="825">
        <v>165</v>
      </c>
      <c r="B179" s="39">
        <v>41</v>
      </c>
      <c r="C179" s="886" t="s">
        <v>1901</v>
      </c>
      <c r="D179" s="210" t="s">
        <v>550</v>
      </c>
      <c r="E179" s="206">
        <v>21603</v>
      </c>
      <c r="F179" s="207">
        <v>35248</v>
      </c>
      <c r="G179" s="206">
        <v>44196</v>
      </c>
      <c r="H179" s="889"/>
      <c r="I179" s="889">
        <v>25232</v>
      </c>
      <c r="J179" s="204"/>
      <c r="K179" s="826"/>
      <c r="L179" s="826"/>
      <c r="M179" s="208"/>
      <c r="N179" s="209">
        <v>24</v>
      </c>
      <c r="O179" s="825"/>
      <c r="P179" s="826">
        <v>25.5</v>
      </c>
      <c r="Q179" s="208">
        <f t="shared" si="6"/>
        <v>643416</v>
      </c>
    </row>
    <row r="180" spans="1:19" ht="24.95" customHeight="1">
      <c r="A180" s="825">
        <v>166</v>
      </c>
      <c r="B180" s="39">
        <v>42</v>
      </c>
      <c r="C180" s="886" t="s">
        <v>1902</v>
      </c>
      <c r="D180" s="210" t="s">
        <v>550</v>
      </c>
      <c r="E180" s="206">
        <v>21567</v>
      </c>
      <c r="F180" s="207">
        <v>34851</v>
      </c>
      <c r="G180" s="206">
        <v>44196</v>
      </c>
      <c r="H180" s="889"/>
      <c r="I180" s="889">
        <v>25232</v>
      </c>
      <c r="J180" s="204"/>
      <c r="K180" s="826"/>
      <c r="L180" s="826"/>
      <c r="M180" s="208"/>
      <c r="N180" s="209">
        <v>25</v>
      </c>
      <c r="O180" s="825"/>
      <c r="P180" s="826">
        <v>27.5</v>
      </c>
      <c r="Q180" s="208">
        <f t="shared" si="6"/>
        <v>693880</v>
      </c>
    </row>
    <row r="181" spans="1:19" ht="24.95" customHeight="1">
      <c r="A181" s="825">
        <v>167</v>
      </c>
      <c r="B181" s="39">
        <v>43</v>
      </c>
      <c r="C181" s="886" t="s">
        <v>1903</v>
      </c>
      <c r="D181" s="210" t="s">
        <v>550</v>
      </c>
      <c r="E181" s="206">
        <v>21664</v>
      </c>
      <c r="F181" s="207">
        <v>29906</v>
      </c>
      <c r="G181" s="206">
        <v>44196</v>
      </c>
      <c r="H181" s="889"/>
      <c r="I181" s="889">
        <v>26834</v>
      </c>
      <c r="J181" s="204"/>
      <c r="K181" s="826"/>
      <c r="L181" s="826"/>
      <c r="M181" s="208"/>
      <c r="N181" s="209">
        <v>39</v>
      </c>
      <c r="O181" s="825"/>
      <c r="P181" s="826">
        <v>53</v>
      </c>
      <c r="Q181" s="208">
        <f t="shared" si="6"/>
        <v>1422202</v>
      </c>
    </row>
    <row r="182" spans="1:19" ht="24.95" customHeight="1">
      <c r="A182" s="825">
        <v>168</v>
      </c>
      <c r="B182" s="39">
        <v>44</v>
      </c>
      <c r="C182" s="886" t="s">
        <v>2060</v>
      </c>
      <c r="D182" s="210" t="s">
        <v>546</v>
      </c>
      <c r="E182" s="206">
        <v>21671</v>
      </c>
      <c r="F182" s="207">
        <v>29844</v>
      </c>
      <c r="G182" s="206">
        <v>44196</v>
      </c>
      <c r="H182" s="889"/>
      <c r="I182" s="889">
        <v>42165</v>
      </c>
      <c r="J182" s="204"/>
      <c r="K182" s="826"/>
      <c r="L182" s="826"/>
      <c r="M182" s="208"/>
      <c r="N182" s="209">
        <v>39</v>
      </c>
      <c r="O182" s="825"/>
      <c r="P182" s="826">
        <v>53</v>
      </c>
      <c r="Q182" s="208">
        <f t="shared" si="6"/>
        <v>2234745</v>
      </c>
    </row>
    <row r="183" spans="1:19" ht="24.95" customHeight="1">
      <c r="A183" s="825">
        <v>169</v>
      </c>
      <c r="B183" s="39">
        <v>45</v>
      </c>
      <c r="C183" s="886" t="s">
        <v>1904</v>
      </c>
      <c r="D183" s="210" t="s">
        <v>550</v>
      </c>
      <c r="E183" s="206">
        <v>21803</v>
      </c>
      <c r="F183" s="207">
        <v>30964</v>
      </c>
      <c r="G183" s="206">
        <v>44196</v>
      </c>
      <c r="H183" s="889"/>
      <c r="I183" s="889">
        <v>27503</v>
      </c>
      <c r="J183" s="204"/>
      <c r="K183" s="826"/>
      <c r="L183" s="826"/>
      <c r="M183" s="208"/>
      <c r="N183" s="209">
        <v>36</v>
      </c>
      <c r="O183" s="825"/>
      <c r="P183" s="826">
        <v>47</v>
      </c>
      <c r="Q183" s="208">
        <f t="shared" si="6"/>
        <v>1292641</v>
      </c>
    </row>
    <row r="184" spans="1:19" ht="24.95" customHeight="1">
      <c r="A184" s="825">
        <v>170</v>
      </c>
      <c r="B184" s="39">
        <v>46</v>
      </c>
      <c r="C184" s="896" t="s">
        <v>2061</v>
      </c>
      <c r="D184" s="210" t="s">
        <v>549</v>
      </c>
      <c r="E184" s="206">
        <v>21804</v>
      </c>
      <c r="F184" s="207">
        <v>30530</v>
      </c>
      <c r="G184" s="206">
        <v>44196</v>
      </c>
      <c r="H184" s="889"/>
      <c r="I184" s="889">
        <v>25003</v>
      </c>
      <c r="J184" s="204"/>
      <c r="K184" s="826"/>
      <c r="L184" s="826"/>
      <c r="M184" s="208"/>
      <c r="N184" s="209">
        <v>37</v>
      </c>
      <c r="O184" s="825"/>
      <c r="P184" s="826">
        <v>49</v>
      </c>
      <c r="Q184" s="208">
        <f t="shared" si="6"/>
        <v>1225147</v>
      </c>
    </row>
    <row r="185" spans="1:19" ht="24.95" customHeight="1">
      <c r="A185" s="825">
        <v>171</v>
      </c>
      <c r="B185" s="39">
        <v>47</v>
      </c>
      <c r="C185" s="896" t="s">
        <v>1905</v>
      </c>
      <c r="D185" s="210" t="s">
        <v>549</v>
      </c>
      <c r="E185" s="206">
        <v>21614</v>
      </c>
      <c r="F185" s="207">
        <v>33619</v>
      </c>
      <c r="G185" s="206">
        <v>44196</v>
      </c>
      <c r="H185" s="889"/>
      <c r="I185" s="889">
        <v>23232</v>
      </c>
      <c r="J185" s="204"/>
      <c r="K185" s="826"/>
      <c r="L185" s="826"/>
      <c r="M185" s="208"/>
      <c r="N185" s="209">
        <v>28</v>
      </c>
      <c r="O185" s="825"/>
      <c r="P185" s="826">
        <v>32</v>
      </c>
      <c r="Q185" s="208">
        <f t="shared" si="6"/>
        <v>743424</v>
      </c>
    </row>
    <row r="186" spans="1:19" ht="24.95" customHeight="1">
      <c r="A186" s="825">
        <v>172</v>
      </c>
      <c r="B186" s="39">
        <v>48</v>
      </c>
      <c r="C186" s="896" t="s">
        <v>2062</v>
      </c>
      <c r="D186" s="210" t="s">
        <v>550</v>
      </c>
      <c r="E186" s="206">
        <v>21900</v>
      </c>
      <c r="F186" s="207">
        <v>31594</v>
      </c>
      <c r="G186" s="206">
        <v>44196</v>
      </c>
      <c r="H186" s="889"/>
      <c r="I186" s="889">
        <v>25545</v>
      </c>
      <c r="J186" s="204"/>
      <c r="K186" s="826"/>
      <c r="L186" s="826"/>
      <c r="M186" s="208"/>
      <c r="N186" s="209">
        <v>34</v>
      </c>
      <c r="O186" s="825"/>
      <c r="P186" s="826">
        <v>43</v>
      </c>
      <c r="Q186" s="208">
        <f t="shared" si="6"/>
        <v>1098435</v>
      </c>
    </row>
    <row r="187" spans="1:19" ht="24.95" customHeight="1">
      <c r="A187" s="825">
        <v>173</v>
      </c>
      <c r="B187" s="39">
        <v>49</v>
      </c>
      <c r="C187" s="896" t="s">
        <v>1906</v>
      </c>
      <c r="D187" s="210" t="s">
        <v>550</v>
      </c>
      <c r="E187" s="206">
        <v>21882</v>
      </c>
      <c r="F187" s="207">
        <v>35009</v>
      </c>
      <c r="G187" s="206">
        <v>44196</v>
      </c>
      <c r="H187" s="889"/>
      <c r="I187" s="889">
        <v>25545</v>
      </c>
      <c r="J187" s="204"/>
      <c r="K187" s="826"/>
      <c r="L187" s="826"/>
      <c r="M187" s="208"/>
      <c r="N187" s="209">
        <v>25</v>
      </c>
      <c r="O187" s="825"/>
      <c r="P187" s="826">
        <v>27.5</v>
      </c>
      <c r="Q187" s="208">
        <f t="shared" si="6"/>
        <v>702487.5</v>
      </c>
    </row>
    <row r="188" spans="1:19" ht="24.95" customHeight="1">
      <c r="A188" s="825">
        <v>174</v>
      </c>
      <c r="B188" s="39">
        <v>50</v>
      </c>
      <c r="C188" s="896" t="s">
        <v>1907</v>
      </c>
      <c r="D188" s="210" t="s">
        <v>628</v>
      </c>
      <c r="E188" s="206">
        <v>21891</v>
      </c>
      <c r="F188" s="207">
        <v>33175</v>
      </c>
      <c r="G188" s="206">
        <v>44196</v>
      </c>
      <c r="H188" s="889"/>
      <c r="I188" s="889">
        <v>31292</v>
      </c>
      <c r="J188" s="204">
        <v>23.353000000000002</v>
      </c>
      <c r="K188" s="826">
        <v>62.353000000000002</v>
      </c>
      <c r="L188" s="826"/>
      <c r="M188" s="208">
        <f>SUM(I188*R188*S188)</f>
        <v>129248.58776769041</v>
      </c>
      <c r="N188" s="209">
        <v>30</v>
      </c>
      <c r="O188" s="825"/>
      <c r="P188" s="826">
        <v>35</v>
      </c>
      <c r="Q188" s="208">
        <f t="shared" si="6"/>
        <v>1095220</v>
      </c>
      <c r="R188" s="831">
        <f>SUM(J188+K188)</f>
        <v>85.706000000000003</v>
      </c>
      <c r="S188" s="296">
        <v>4.8192699999999998E-2</v>
      </c>
    </row>
    <row r="189" spans="1:19" ht="24.95" customHeight="1">
      <c r="A189" s="825">
        <v>175</v>
      </c>
      <c r="B189" s="39">
        <v>51</v>
      </c>
      <c r="C189" s="896" t="s">
        <v>1908</v>
      </c>
      <c r="D189" s="210" t="s">
        <v>563</v>
      </c>
      <c r="E189" s="206">
        <v>21601</v>
      </c>
      <c r="F189" s="207">
        <v>32483</v>
      </c>
      <c r="G189" s="206">
        <v>44196</v>
      </c>
      <c r="H189" s="889"/>
      <c r="I189" s="889">
        <v>552096</v>
      </c>
      <c r="J189" s="204"/>
      <c r="K189" s="826"/>
      <c r="L189" s="826"/>
      <c r="M189" s="208"/>
      <c r="N189" s="209">
        <v>32</v>
      </c>
      <c r="O189" s="825"/>
      <c r="P189" s="826">
        <v>39</v>
      </c>
      <c r="Q189" s="208">
        <f t="shared" si="6"/>
        <v>21531744</v>
      </c>
    </row>
    <row r="190" spans="1:19" ht="24.95" customHeight="1">
      <c r="A190" s="825">
        <v>176</v>
      </c>
      <c r="B190" s="39">
        <v>52</v>
      </c>
      <c r="C190" s="896" t="s">
        <v>1909</v>
      </c>
      <c r="D190" s="210" t="s">
        <v>550</v>
      </c>
      <c r="E190" s="206">
        <v>21740</v>
      </c>
      <c r="F190" s="207">
        <v>30164</v>
      </c>
      <c r="G190" s="206">
        <v>44196</v>
      </c>
      <c r="H190" s="889"/>
      <c r="I190" s="889">
        <v>26834</v>
      </c>
      <c r="J190" s="204"/>
      <c r="K190" s="826"/>
      <c r="L190" s="826"/>
      <c r="M190" s="208"/>
      <c r="N190" s="209">
        <v>38</v>
      </c>
      <c r="O190" s="825"/>
      <c r="P190" s="826">
        <v>51</v>
      </c>
      <c r="Q190" s="208">
        <f t="shared" si="6"/>
        <v>1368534</v>
      </c>
    </row>
    <row r="191" spans="1:19" ht="24.95" customHeight="1">
      <c r="A191" s="825">
        <v>177</v>
      </c>
      <c r="B191" s="39">
        <v>53</v>
      </c>
      <c r="C191" s="896" t="s">
        <v>2063</v>
      </c>
      <c r="D191" s="210" t="s">
        <v>546</v>
      </c>
      <c r="E191" s="206">
        <v>21883</v>
      </c>
      <c r="F191" s="207">
        <v>31327</v>
      </c>
      <c r="G191" s="206">
        <v>44196</v>
      </c>
      <c r="H191" s="889"/>
      <c r="I191" s="889">
        <v>42165</v>
      </c>
      <c r="J191" s="204"/>
      <c r="K191" s="826"/>
      <c r="L191" s="826"/>
      <c r="M191" s="208"/>
      <c r="N191" s="209">
        <v>35</v>
      </c>
      <c r="O191" s="825"/>
      <c r="P191" s="826">
        <v>45</v>
      </c>
      <c r="Q191" s="208">
        <f t="shared" si="6"/>
        <v>1897425</v>
      </c>
    </row>
    <row r="192" spans="1:19" ht="24.95" customHeight="1">
      <c r="A192" s="825">
        <v>178</v>
      </c>
      <c r="B192" s="39">
        <v>54</v>
      </c>
      <c r="C192" s="896" t="s">
        <v>2064</v>
      </c>
      <c r="D192" s="210" t="s">
        <v>549</v>
      </c>
      <c r="E192" s="206">
        <v>21640</v>
      </c>
      <c r="F192" s="207">
        <v>32307</v>
      </c>
      <c r="G192" s="206">
        <v>44196</v>
      </c>
      <c r="H192" s="889"/>
      <c r="I192" s="889">
        <v>23222</v>
      </c>
      <c r="J192" s="204"/>
      <c r="K192" s="826"/>
      <c r="L192" s="826"/>
      <c r="M192" s="208"/>
      <c r="N192" s="209">
        <v>32</v>
      </c>
      <c r="O192" s="825"/>
      <c r="P192" s="826">
        <v>39</v>
      </c>
      <c r="Q192" s="208">
        <f t="shared" si="6"/>
        <v>905658</v>
      </c>
    </row>
    <row r="193" spans="1:17" ht="24.95" customHeight="1">
      <c r="A193" s="825">
        <v>179</v>
      </c>
      <c r="B193" s="39">
        <v>55</v>
      </c>
      <c r="C193" s="896" t="s">
        <v>2065</v>
      </c>
      <c r="D193" s="210" t="s">
        <v>549</v>
      </c>
      <c r="E193" s="206">
        <v>21601</v>
      </c>
      <c r="F193" s="207">
        <v>31643</v>
      </c>
      <c r="G193" s="206">
        <v>44196</v>
      </c>
      <c r="H193" s="889"/>
      <c r="I193" s="889">
        <v>25003</v>
      </c>
      <c r="J193" s="204"/>
      <c r="K193" s="826"/>
      <c r="L193" s="826"/>
      <c r="M193" s="208"/>
      <c r="N193" s="209">
        <v>34</v>
      </c>
      <c r="O193" s="825"/>
      <c r="P193" s="826">
        <v>43</v>
      </c>
      <c r="Q193" s="208">
        <f t="shared" si="6"/>
        <v>1075129</v>
      </c>
    </row>
    <row r="194" spans="1:17" ht="24.95" customHeight="1">
      <c r="A194" s="825">
        <v>180</v>
      </c>
      <c r="B194" s="39">
        <v>56</v>
      </c>
      <c r="C194" s="896" t="s">
        <v>1910</v>
      </c>
      <c r="D194" s="210" t="s">
        <v>549</v>
      </c>
      <c r="E194" s="206">
        <v>21779</v>
      </c>
      <c r="F194" s="207">
        <v>30844</v>
      </c>
      <c r="G194" s="206">
        <v>44196</v>
      </c>
      <c r="H194" s="889"/>
      <c r="I194" s="889">
        <v>23222</v>
      </c>
      <c r="J194" s="204"/>
      <c r="K194" s="826"/>
      <c r="L194" s="826"/>
      <c r="M194" s="208"/>
      <c r="N194" s="209">
        <v>36</v>
      </c>
      <c r="O194" s="825"/>
      <c r="P194" s="826">
        <v>47</v>
      </c>
      <c r="Q194" s="208">
        <f t="shared" si="6"/>
        <v>1091434</v>
      </c>
    </row>
    <row r="195" spans="1:17" ht="24.95" customHeight="1">
      <c r="A195" s="825">
        <v>181</v>
      </c>
      <c r="B195" s="39">
        <v>57</v>
      </c>
      <c r="C195" s="896" t="s">
        <v>1911</v>
      </c>
      <c r="D195" s="210" t="s">
        <v>549</v>
      </c>
      <c r="E195" s="206">
        <v>21624</v>
      </c>
      <c r="F195" s="207">
        <v>36893</v>
      </c>
      <c r="G195" s="206">
        <v>44196</v>
      </c>
      <c r="H195" s="889"/>
      <c r="I195" s="889">
        <v>22938</v>
      </c>
      <c r="J195" s="204"/>
      <c r="K195" s="826"/>
      <c r="L195" s="826"/>
      <c r="M195" s="208"/>
      <c r="N195" s="209">
        <v>19</v>
      </c>
      <c r="O195" s="825"/>
      <c r="P195" s="826">
        <v>19</v>
      </c>
      <c r="Q195" s="208">
        <f t="shared" si="6"/>
        <v>435822</v>
      </c>
    </row>
    <row r="196" spans="1:17" ht="24.95" customHeight="1">
      <c r="A196" s="825">
        <v>182</v>
      </c>
      <c r="B196" s="39">
        <v>58</v>
      </c>
      <c r="C196" s="896" t="s">
        <v>1912</v>
      </c>
      <c r="D196" s="210" t="s">
        <v>550</v>
      </c>
      <c r="E196" s="206">
        <v>21553</v>
      </c>
      <c r="F196" s="207">
        <v>34851</v>
      </c>
      <c r="G196" s="206">
        <v>44196</v>
      </c>
      <c r="H196" s="889"/>
      <c r="I196" s="889">
        <v>25861</v>
      </c>
      <c r="J196" s="204"/>
      <c r="K196" s="826"/>
      <c r="L196" s="826"/>
      <c r="M196" s="208"/>
      <c r="N196" s="209">
        <v>25</v>
      </c>
      <c r="O196" s="825"/>
      <c r="P196" s="826">
        <v>27.5</v>
      </c>
      <c r="Q196" s="208">
        <f t="shared" si="6"/>
        <v>711177.5</v>
      </c>
    </row>
    <row r="197" spans="1:17" ht="24.95" customHeight="1">
      <c r="A197" s="825">
        <v>183</v>
      </c>
      <c r="B197" s="39">
        <v>59</v>
      </c>
      <c r="C197" s="896" t="s">
        <v>1913</v>
      </c>
      <c r="D197" s="210" t="s">
        <v>550</v>
      </c>
      <c r="E197" s="206">
        <v>21787</v>
      </c>
      <c r="F197" s="207">
        <v>33951</v>
      </c>
      <c r="G197" s="206">
        <v>44196</v>
      </c>
      <c r="H197" s="889"/>
      <c r="I197" s="889">
        <v>25232</v>
      </c>
      <c r="J197" s="204"/>
      <c r="K197" s="826"/>
      <c r="L197" s="826"/>
      <c r="M197" s="208"/>
      <c r="N197" s="209">
        <v>28</v>
      </c>
      <c r="O197" s="825"/>
      <c r="P197" s="826">
        <v>32</v>
      </c>
      <c r="Q197" s="208">
        <f t="shared" si="6"/>
        <v>807424</v>
      </c>
    </row>
    <row r="198" spans="1:17" ht="24.95" customHeight="1">
      <c r="A198" s="825">
        <v>184</v>
      </c>
      <c r="B198" s="39">
        <v>60</v>
      </c>
      <c r="C198" s="896" t="s">
        <v>2066</v>
      </c>
      <c r="D198" s="210" t="s">
        <v>549</v>
      </c>
      <c r="E198" s="206">
        <v>21874</v>
      </c>
      <c r="F198" s="207">
        <v>30207</v>
      </c>
      <c r="G198" s="206">
        <v>44196</v>
      </c>
      <c r="H198" s="889"/>
      <c r="I198" s="889">
        <v>23222</v>
      </c>
      <c r="J198" s="204"/>
      <c r="K198" s="826"/>
      <c r="L198" s="826"/>
      <c r="M198" s="208"/>
      <c r="N198" s="209">
        <v>38</v>
      </c>
      <c r="O198" s="825"/>
      <c r="P198" s="826">
        <v>51</v>
      </c>
      <c r="Q198" s="208">
        <f t="shared" si="6"/>
        <v>1184322</v>
      </c>
    </row>
    <row r="199" spans="1:17" ht="24.95" customHeight="1">
      <c r="A199" s="825">
        <v>185</v>
      </c>
      <c r="B199" s="39">
        <v>61</v>
      </c>
      <c r="C199" s="896" t="s">
        <v>1914</v>
      </c>
      <c r="D199" s="210" t="s">
        <v>546</v>
      </c>
      <c r="E199" s="206">
        <v>21652</v>
      </c>
      <c r="F199" s="207">
        <v>30167</v>
      </c>
      <c r="G199" s="206">
        <v>44196</v>
      </c>
      <c r="H199" s="889"/>
      <c r="I199" s="889">
        <v>42217</v>
      </c>
      <c r="J199" s="204"/>
      <c r="K199" s="826"/>
      <c r="L199" s="826"/>
      <c r="M199" s="208"/>
      <c r="N199" s="209">
        <v>38</v>
      </c>
      <c r="O199" s="825"/>
      <c r="P199" s="826">
        <v>51</v>
      </c>
      <c r="Q199" s="208">
        <f t="shared" si="6"/>
        <v>2153067</v>
      </c>
    </row>
    <row r="200" spans="1:17" ht="24.95" customHeight="1">
      <c r="A200" s="825">
        <v>186</v>
      </c>
      <c r="B200" s="39">
        <v>62</v>
      </c>
      <c r="C200" s="896" t="s">
        <v>1915</v>
      </c>
      <c r="D200" s="210" t="s">
        <v>549</v>
      </c>
      <c r="E200" s="206">
        <v>21787</v>
      </c>
      <c r="F200" s="207">
        <v>36053</v>
      </c>
      <c r="G200" s="206">
        <v>44196</v>
      </c>
      <c r="H200" s="889"/>
      <c r="I200" s="889">
        <v>23801</v>
      </c>
      <c r="J200" s="204"/>
      <c r="K200" s="826"/>
      <c r="L200" s="826"/>
      <c r="M200" s="208"/>
      <c r="N200" s="209">
        <v>22</v>
      </c>
      <c r="O200" s="825"/>
      <c r="P200" s="826">
        <v>23</v>
      </c>
      <c r="Q200" s="208">
        <f t="shared" si="6"/>
        <v>547423</v>
      </c>
    </row>
    <row r="201" spans="1:17" ht="24.95" customHeight="1">
      <c r="A201" s="825">
        <v>187</v>
      </c>
      <c r="B201" s="39">
        <v>63</v>
      </c>
      <c r="C201" s="896" t="s">
        <v>2067</v>
      </c>
      <c r="D201" s="210" t="s">
        <v>550</v>
      </c>
      <c r="E201" s="206">
        <v>21635</v>
      </c>
      <c r="F201" s="207">
        <v>31719</v>
      </c>
      <c r="G201" s="206">
        <v>44196</v>
      </c>
      <c r="H201" s="889"/>
      <c r="I201" s="889">
        <v>26506</v>
      </c>
      <c r="J201" s="204"/>
      <c r="K201" s="826"/>
      <c r="L201" s="826"/>
      <c r="M201" s="208"/>
      <c r="N201" s="209">
        <v>34</v>
      </c>
      <c r="O201" s="825"/>
      <c r="P201" s="826">
        <v>43</v>
      </c>
      <c r="Q201" s="208">
        <f t="shared" si="6"/>
        <v>1139758</v>
      </c>
    </row>
    <row r="202" spans="1:17" ht="24.95" customHeight="1">
      <c r="A202" s="825">
        <v>188</v>
      </c>
      <c r="B202" s="39">
        <v>64</v>
      </c>
      <c r="C202" s="896" t="s">
        <v>2068</v>
      </c>
      <c r="D202" s="210" t="s">
        <v>550</v>
      </c>
      <c r="E202" s="206">
        <v>21731</v>
      </c>
      <c r="F202" s="207">
        <v>31579</v>
      </c>
      <c r="G202" s="206">
        <v>44196</v>
      </c>
      <c r="H202" s="889"/>
      <c r="I202" s="889">
        <v>25545</v>
      </c>
      <c r="J202" s="204"/>
      <c r="K202" s="826"/>
      <c r="L202" s="826"/>
      <c r="M202" s="208"/>
      <c r="N202" s="209">
        <v>34</v>
      </c>
      <c r="O202" s="825"/>
      <c r="P202" s="826">
        <v>43</v>
      </c>
      <c r="Q202" s="208">
        <f t="shared" si="6"/>
        <v>1098435</v>
      </c>
    </row>
    <row r="203" spans="1:17" ht="24.95" customHeight="1">
      <c r="A203" s="825">
        <v>189</v>
      </c>
      <c r="B203" s="39">
        <v>65</v>
      </c>
      <c r="C203" s="896" t="s">
        <v>1916</v>
      </c>
      <c r="D203" s="210" t="s">
        <v>550</v>
      </c>
      <c r="E203" s="206">
        <v>21580</v>
      </c>
      <c r="F203" s="207">
        <v>30851</v>
      </c>
      <c r="G203" s="206">
        <v>44196</v>
      </c>
      <c r="H203" s="889"/>
      <c r="I203" s="889">
        <v>25545</v>
      </c>
      <c r="J203" s="204"/>
      <c r="K203" s="826"/>
      <c r="L203" s="826"/>
      <c r="M203" s="208"/>
      <c r="N203" s="209">
        <v>36</v>
      </c>
      <c r="O203" s="825"/>
      <c r="P203" s="826">
        <v>47</v>
      </c>
      <c r="Q203" s="208">
        <f t="shared" si="6"/>
        <v>1200615</v>
      </c>
    </row>
    <row r="204" spans="1:17" ht="24.95" customHeight="1">
      <c r="A204" s="825">
        <v>190</v>
      </c>
      <c r="B204" s="39">
        <v>66</v>
      </c>
      <c r="C204" s="896" t="s">
        <v>1917</v>
      </c>
      <c r="D204" s="210" t="s">
        <v>550</v>
      </c>
      <c r="E204" s="206">
        <v>21588</v>
      </c>
      <c r="F204" s="207">
        <v>30200</v>
      </c>
      <c r="G204" s="206">
        <v>44196</v>
      </c>
      <c r="H204" s="889"/>
      <c r="I204" s="889">
        <v>26181</v>
      </c>
      <c r="J204" s="204"/>
      <c r="K204" s="826"/>
      <c r="L204" s="826"/>
      <c r="M204" s="208"/>
      <c r="N204" s="209">
        <v>38</v>
      </c>
      <c r="O204" s="825"/>
      <c r="P204" s="826">
        <v>51</v>
      </c>
      <c r="Q204" s="208">
        <f t="shared" si="6"/>
        <v>1335231</v>
      </c>
    </row>
    <row r="205" spans="1:17" ht="24.95" customHeight="1">
      <c r="A205" s="825">
        <v>191</v>
      </c>
      <c r="B205" s="39">
        <v>67</v>
      </c>
      <c r="C205" s="896" t="s">
        <v>1918</v>
      </c>
      <c r="D205" s="210" t="s">
        <v>549</v>
      </c>
      <c r="E205" s="206">
        <v>21664</v>
      </c>
      <c r="F205" s="207">
        <v>29875</v>
      </c>
      <c r="G205" s="206">
        <v>44196</v>
      </c>
      <c r="H205" s="889"/>
      <c r="I205" s="889">
        <v>25003</v>
      </c>
      <c r="J205" s="204"/>
      <c r="K205" s="826"/>
      <c r="L205" s="826"/>
      <c r="M205" s="208"/>
      <c r="N205" s="209">
        <v>39</v>
      </c>
      <c r="O205" s="825"/>
      <c r="P205" s="826">
        <v>53</v>
      </c>
      <c r="Q205" s="208">
        <f t="shared" si="6"/>
        <v>1325159</v>
      </c>
    </row>
    <row r="206" spans="1:17" ht="24.95" customHeight="1">
      <c r="A206" s="825">
        <v>192</v>
      </c>
      <c r="B206" s="39">
        <v>68</v>
      </c>
      <c r="C206" s="896" t="s">
        <v>2069</v>
      </c>
      <c r="D206" s="210" t="s">
        <v>550</v>
      </c>
      <c r="E206" s="206">
        <v>21884</v>
      </c>
      <c r="F206" s="207">
        <v>30133</v>
      </c>
      <c r="G206" s="206">
        <v>44196</v>
      </c>
      <c r="H206" s="889"/>
      <c r="I206" s="889">
        <v>25861</v>
      </c>
      <c r="J206" s="204"/>
      <c r="K206" s="826"/>
      <c r="L206" s="826"/>
      <c r="M206" s="208"/>
      <c r="N206" s="209">
        <v>38</v>
      </c>
      <c r="O206" s="825"/>
      <c r="P206" s="826">
        <v>51</v>
      </c>
      <c r="Q206" s="208">
        <f t="shared" si="6"/>
        <v>1318911</v>
      </c>
    </row>
    <row r="207" spans="1:17" ht="24.95" customHeight="1">
      <c r="A207" s="825">
        <v>193</v>
      </c>
      <c r="B207" s="39">
        <v>69</v>
      </c>
      <c r="C207" s="896" t="s">
        <v>1919</v>
      </c>
      <c r="D207" s="210" t="s">
        <v>550</v>
      </c>
      <c r="E207" s="206">
        <v>21862</v>
      </c>
      <c r="F207" s="207">
        <v>30228</v>
      </c>
      <c r="G207" s="206">
        <v>44196</v>
      </c>
      <c r="H207" s="889"/>
      <c r="I207" s="889">
        <v>26506</v>
      </c>
      <c r="J207" s="204"/>
      <c r="K207" s="826"/>
      <c r="L207" s="826"/>
      <c r="M207" s="208"/>
      <c r="N207" s="209">
        <v>38</v>
      </c>
      <c r="O207" s="825"/>
      <c r="P207" s="826">
        <v>51</v>
      </c>
      <c r="Q207" s="208">
        <f t="shared" ref="Q207:Q270" si="9">SUM(I207*P207)</f>
        <v>1351806</v>
      </c>
    </row>
    <row r="208" spans="1:17" ht="24.95" customHeight="1">
      <c r="A208" s="825">
        <v>194</v>
      </c>
      <c r="B208" s="39">
        <v>70</v>
      </c>
      <c r="C208" s="896" t="s">
        <v>2070</v>
      </c>
      <c r="D208" s="210" t="s">
        <v>550</v>
      </c>
      <c r="E208" s="206">
        <v>21837</v>
      </c>
      <c r="F208" s="207">
        <v>33438</v>
      </c>
      <c r="G208" s="206">
        <v>44196</v>
      </c>
      <c r="H208" s="889"/>
      <c r="I208" s="889">
        <v>25861</v>
      </c>
      <c r="J208" s="204"/>
      <c r="K208" s="826"/>
      <c r="L208" s="826"/>
      <c r="M208" s="208"/>
      <c r="N208" s="209">
        <v>29</v>
      </c>
      <c r="O208" s="825"/>
      <c r="P208" s="826">
        <v>33.5</v>
      </c>
      <c r="Q208" s="208">
        <f t="shared" si="9"/>
        <v>866343.5</v>
      </c>
    </row>
    <row r="209" spans="1:19" ht="24.95" customHeight="1">
      <c r="A209" s="825">
        <v>195</v>
      </c>
      <c r="B209" s="39">
        <v>71</v>
      </c>
      <c r="C209" s="896" t="s">
        <v>2071</v>
      </c>
      <c r="D209" s="210" t="s">
        <v>550</v>
      </c>
      <c r="E209" s="206">
        <v>21668</v>
      </c>
      <c r="F209" s="207">
        <v>30207</v>
      </c>
      <c r="G209" s="206">
        <v>44196</v>
      </c>
      <c r="H209" s="889"/>
      <c r="I209" s="889">
        <v>27166</v>
      </c>
      <c r="J209" s="204"/>
      <c r="K209" s="826"/>
      <c r="L209" s="826"/>
      <c r="M209" s="208"/>
      <c r="N209" s="209">
        <v>38</v>
      </c>
      <c r="O209" s="825"/>
      <c r="P209" s="826">
        <v>51</v>
      </c>
      <c r="Q209" s="208">
        <f t="shared" si="9"/>
        <v>1385466</v>
      </c>
    </row>
    <row r="210" spans="1:19" ht="24.95" customHeight="1">
      <c r="A210" s="825">
        <v>196</v>
      </c>
      <c r="B210" s="39">
        <v>72</v>
      </c>
      <c r="C210" s="896" t="s">
        <v>1920</v>
      </c>
      <c r="D210" s="210" t="s">
        <v>550</v>
      </c>
      <c r="E210" s="206">
        <v>21823</v>
      </c>
      <c r="F210" s="207">
        <v>35765</v>
      </c>
      <c r="G210" s="206">
        <v>44196</v>
      </c>
      <c r="H210" s="889"/>
      <c r="I210" s="889">
        <v>26181</v>
      </c>
      <c r="J210" s="204"/>
      <c r="K210" s="826"/>
      <c r="L210" s="826"/>
      <c r="M210" s="208"/>
      <c r="N210" s="209">
        <v>23</v>
      </c>
      <c r="O210" s="825"/>
      <c r="P210" s="826">
        <v>24.5</v>
      </c>
      <c r="Q210" s="208">
        <f t="shared" si="9"/>
        <v>641434.5</v>
      </c>
    </row>
    <row r="211" spans="1:19" ht="24.95" customHeight="1">
      <c r="A211" s="825">
        <v>197</v>
      </c>
      <c r="B211" s="39">
        <v>73</v>
      </c>
      <c r="C211" s="896" t="s">
        <v>2072</v>
      </c>
      <c r="D211" s="210" t="s">
        <v>548</v>
      </c>
      <c r="E211" s="206">
        <v>21585</v>
      </c>
      <c r="F211" s="207">
        <v>39995</v>
      </c>
      <c r="G211" s="206">
        <v>44196</v>
      </c>
      <c r="H211" s="889"/>
      <c r="I211" s="889">
        <v>22829</v>
      </c>
      <c r="J211" s="204"/>
      <c r="K211" s="826"/>
      <c r="L211" s="826"/>
      <c r="M211" s="208"/>
      <c r="N211" s="209">
        <v>11</v>
      </c>
      <c r="O211" s="825"/>
      <c r="P211" s="826">
        <v>11</v>
      </c>
      <c r="Q211" s="208">
        <f t="shared" si="9"/>
        <v>251119</v>
      </c>
    </row>
    <row r="212" spans="1:19" ht="24.95" customHeight="1">
      <c r="A212" s="825">
        <v>198</v>
      </c>
      <c r="B212" s="39">
        <v>74</v>
      </c>
      <c r="C212" s="896" t="s">
        <v>1921</v>
      </c>
      <c r="D212" s="210" t="s">
        <v>549</v>
      </c>
      <c r="E212" s="206">
        <v>21704</v>
      </c>
      <c r="F212" s="207">
        <v>32804</v>
      </c>
      <c r="G212" s="206">
        <v>44196</v>
      </c>
      <c r="H212" s="889"/>
      <c r="I212" s="889">
        <v>23222</v>
      </c>
      <c r="J212" s="204"/>
      <c r="K212" s="826"/>
      <c r="L212" s="826"/>
      <c r="M212" s="208"/>
      <c r="N212" s="209">
        <v>31</v>
      </c>
      <c r="O212" s="825"/>
      <c r="P212" s="826">
        <v>37</v>
      </c>
      <c r="Q212" s="208">
        <f t="shared" si="9"/>
        <v>859214</v>
      </c>
    </row>
    <row r="213" spans="1:19" ht="24.95" customHeight="1">
      <c r="A213" s="825">
        <v>199</v>
      </c>
      <c r="B213" s="39">
        <v>75</v>
      </c>
      <c r="C213" s="896" t="s">
        <v>1922</v>
      </c>
      <c r="D213" s="210" t="s">
        <v>551</v>
      </c>
      <c r="E213" s="206">
        <v>21645</v>
      </c>
      <c r="F213" s="207">
        <v>31958</v>
      </c>
      <c r="G213" s="206">
        <v>44196</v>
      </c>
      <c r="H213" s="889"/>
      <c r="I213" s="889">
        <v>26447</v>
      </c>
      <c r="J213" s="204">
        <v>7.0049999999999999</v>
      </c>
      <c r="K213" s="826">
        <v>103.005</v>
      </c>
      <c r="L213" s="826"/>
      <c r="M213" s="208">
        <f>SUM(I213*R213*S213)</f>
        <v>140213.50258236899</v>
      </c>
      <c r="N213" s="209">
        <v>33</v>
      </c>
      <c r="O213" s="825"/>
      <c r="P213" s="826">
        <v>41</v>
      </c>
      <c r="Q213" s="208">
        <f t="shared" si="9"/>
        <v>1084327</v>
      </c>
      <c r="R213" s="831">
        <f>SUM(J213+K213)</f>
        <v>110.00999999999999</v>
      </c>
      <c r="S213" s="296">
        <v>4.8192699999999998E-2</v>
      </c>
    </row>
    <row r="214" spans="1:19" ht="24.95" customHeight="1">
      <c r="A214" s="825">
        <v>200</v>
      </c>
      <c r="B214" s="39">
        <v>76</v>
      </c>
      <c r="C214" s="896" t="s">
        <v>2073</v>
      </c>
      <c r="D214" s="210" t="s">
        <v>546</v>
      </c>
      <c r="E214" s="206">
        <v>21879</v>
      </c>
      <c r="F214" s="207">
        <v>31943</v>
      </c>
      <c r="G214" s="206">
        <v>44196</v>
      </c>
      <c r="H214" s="889"/>
      <c r="I214" s="889">
        <v>42688</v>
      </c>
      <c r="J214" s="204"/>
      <c r="K214" s="826"/>
      <c r="L214" s="826"/>
      <c r="M214" s="208"/>
      <c r="N214" s="209">
        <v>33</v>
      </c>
      <c r="O214" s="825"/>
      <c r="P214" s="826">
        <v>41</v>
      </c>
      <c r="Q214" s="208">
        <f t="shared" si="9"/>
        <v>1750208</v>
      </c>
    </row>
    <row r="215" spans="1:19" ht="24.95" customHeight="1">
      <c r="A215" s="825">
        <v>201</v>
      </c>
      <c r="B215" s="39">
        <v>77</v>
      </c>
      <c r="C215" s="896" t="s">
        <v>1924</v>
      </c>
      <c r="D215" s="210" t="s">
        <v>550</v>
      </c>
      <c r="E215" s="206">
        <v>21764</v>
      </c>
      <c r="F215" s="207">
        <v>31334</v>
      </c>
      <c r="G215" s="206">
        <v>44196</v>
      </c>
      <c r="H215" s="889"/>
      <c r="I215" s="889">
        <v>26834</v>
      </c>
      <c r="J215" s="204"/>
      <c r="K215" s="826"/>
      <c r="L215" s="826"/>
      <c r="M215" s="208"/>
      <c r="N215" s="209">
        <v>35</v>
      </c>
      <c r="O215" s="825"/>
      <c r="P215" s="826">
        <v>45</v>
      </c>
      <c r="Q215" s="208">
        <f t="shared" si="9"/>
        <v>1207530</v>
      </c>
    </row>
    <row r="216" spans="1:19" ht="24.95" customHeight="1">
      <c r="A216" s="825">
        <v>202</v>
      </c>
      <c r="B216" s="39">
        <v>78</v>
      </c>
      <c r="C216" s="896" t="s">
        <v>2074</v>
      </c>
      <c r="D216" s="210" t="s">
        <v>549</v>
      </c>
      <c r="E216" s="206">
        <v>21760</v>
      </c>
      <c r="F216" s="207">
        <v>34520</v>
      </c>
      <c r="G216" s="206">
        <v>44196</v>
      </c>
      <c r="H216" s="889"/>
      <c r="I216" s="889">
        <v>24395</v>
      </c>
      <c r="J216" s="204"/>
      <c r="K216" s="826"/>
      <c r="L216" s="826"/>
      <c r="M216" s="208"/>
      <c r="N216" s="209">
        <v>26</v>
      </c>
      <c r="O216" s="825"/>
      <c r="P216" s="826">
        <v>29</v>
      </c>
      <c r="Q216" s="208">
        <f t="shared" si="9"/>
        <v>707455</v>
      </c>
    </row>
    <row r="217" spans="1:19" ht="24.95" customHeight="1">
      <c r="A217" s="825">
        <v>203</v>
      </c>
      <c r="B217" s="39">
        <v>79</v>
      </c>
      <c r="C217" s="896" t="s">
        <v>2075</v>
      </c>
      <c r="D217" s="210" t="s">
        <v>546</v>
      </c>
      <c r="E217" s="206">
        <v>21881</v>
      </c>
      <c r="F217" s="207">
        <v>34284</v>
      </c>
      <c r="G217" s="206">
        <v>44196</v>
      </c>
      <c r="H217" s="889"/>
      <c r="I217" s="889">
        <v>42165</v>
      </c>
      <c r="J217" s="204"/>
      <c r="K217" s="826"/>
      <c r="L217" s="826"/>
      <c r="M217" s="208"/>
      <c r="N217" s="209">
        <v>27</v>
      </c>
      <c r="O217" s="825"/>
      <c r="P217" s="826">
        <v>30.5</v>
      </c>
      <c r="Q217" s="208">
        <f t="shared" si="9"/>
        <v>1286032.5</v>
      </c>
    </row>
    <row r="218" spans="1:19" ht="24.95" customHeight="1">
      <c r="A218" s="825">
        <v>204</v>
      </c>
      <c r="B218" s="39">
        <v>80</v>
      </c>
      <c r="C218" s="896" t="s">
        <v>1925</v>
      </c>
      <c r="D218" s="210" t="s">
        <v>550</v>
      </c>
      <c r="E218" s="206">
        <v>21632</v>
      </c>
      <c r="F218" s="207">
        <v>30201</v>
      </c>
      <c r="G218" s="206">
        <v>44196</v>
      </c>
      <c r="H218" s="889"/>
      <c r="I218" s="889">
        <v>25861</v>
      </c>
      <c r="J218" s="204"/>
      <c r="K218" s="826"/>
      <c r="L218" s="826"/>
      <c r="M218" s="208"/>
      <c r="N218" s="209">
        <v>38</v>
      </c>
      <c r="O218" s="825"/>
      <c r="P218" s="826">
        <v>51</v>
      </c>
      <c r="Q218" s="208">
        <f t="shared" si="9"/>
        <v>1318911</v>
      </c>
    </row>
    <row r="219" spans="1:19" ht="24.95" customHeight="1">
      <c r="A219" s="825">
        <v>205</v>
      </c>
      <c r="B219" s="39">
        <v>81</v>
      </c>
      <c r="C219" s="896" t="s">
        <v>1926</v>
      </c>
      <c r="D219" s="210" t="s">
        <v>550</v>
      </c>
      <c r="E219" s="206">
        <v>21585</v>
      </c>
      <c r="F219" s="207">
        <v>33178</v>
      </c>
      <c r="G219" s="206">
        <v>44196</v>
      </c>
      <c r="H219" s="889"/>
      <c r="I219" s="889">
        <v>26834</v>
      </c>
      <c r="J219" s="204"/>
      <c r="K219" s="826"/>
      <c r="L219" s="826"/>
      <c r="M219" s="208"/>
      <c r="N219" s="209">
        <v>30</v>
      </c>
      <c r="O219" s="825"/>
      <c r="P219" s="826">
        <v>35</v>
      </c>
      <c r="Q219" s="208">
        <f t="shared" si="9"/>
        <v>939190</v>
      </c>
    </row>
    <row r="220" spans="1:19" ht="24.95" customHeight="1">
      <c r="A220" s="825">
        <v>206</v>
      </c>
      <c r="B220" s="39">
        <v>1</v>
      </c>
      <c r="C220" s="886" t="s">
        <v>2076</v>
      </c>
      <c r="D220" s="210" t="s">
        <v>546</v>
      </c>
      <c r="E220" s="206">
        <v>22243</v>
      </c>
      <c r="F220" s="207">
        <v>32689</v>
      </c>
      <c r="G220" s="206">
        <v>44196</v>
      </c>
      <c r="H220" s="889"/>
      <c r="I220" s="889">
        <v>43752</v>
      </c>
      <c r="J220" s="204"/>
      <c r="K220" s="826"/>
      <c r="L220" s="826"/>
      <c r="M220" s="208"/>
      <c r="N220" s="209">
        <v>31</v>
      </c>
      <c r="O220" s="825"/>
      <c r="P220" s="826">
        <v>37</v>
      </c>
      <c r="Q220" s="208">
        <f t="shared" si="9"/>
        <v>1618824</v>
      </c>
    </row>
    <row r="221" spans="1:19" ht="24.95" customHeight="1">
      <c r="A221" s="825">
        <v>207</v>
      </c>
      <c r="B221" s="39">
        <v>2</v>
      </c>
      <c r="C221" s="886" t="s">
        <v>2077</v>
      </c>
      <c r="D221" s="210" t="s">
        <v>546</v>
      </c>
      <c r="E221" s="206">
        <v>22004</v>
      </c>
      <c r="F221" s="207">
        <v>30116</v>
      </c>
      <c r="G221" s="206">
        <v>44196</v>
      </c>
      <c r="H221" s="889"/>
      <c r="I221" s="889">
        <v>43752</v>
      </c>
      <c r="J221" s="204"/>
      <c r="K221" s="826"/>
      <c r="L221" s="826"/>
      <c r="M221" s="208"/>
      <c r="N221" s="209">
        <v>38</v>
      </c>
      <c r="O221" s="825"/>
      <c r="P221" s="826">
        <v>51</v>
      </c>
      <c r="Q221" s="208">
        <f t="shared" si="9"/>
        <v>2231352</v>
      </c>
    </row>
    <row r="222" spans="1:19" ht="24.95" customHeight="1">
      <c r="A222" s="825">
        <v>208</v>
      </c>
      <c r="B222" s="39">
        <v>3</v>
      </c>
      <c r="C222" s="886" t="s">
        <v>2078</v>
      </c>
      <c r="D222" s="210" t="s">
        <v>550</v>
      </c>
      <c r="E222" s="206">
        <v>22067</v>
      </c>
      <c r="F222" s="207">
        <v>31943</v>
      </c>
      <c r="G222" s="206">
        <v>44196</v>
      </c>
      <c r="H222" s="889"/>
      <c r="I222" s="889">
        <v>25861</v>
      </c>
      <c r="J222" s="204"/>
      <c r="K222" s="826"/>
      <c r="L222" s="826"/>
      <c r="M222" s="208"/>
      <c r="N222" s="209">
        <v>33</v>
      </c>
      <c r="O222" s="825"/>
      <c r="P222" s="826">
        <v>41</v>
      </c>
      <c r="Q222" s="208">
        <f t="shared" si="9"/>
        <v>1060301</v>
      </c>
    </row>
    <row r="223" spans="1:19" ht="24.95" customHeight="1">
      <c r="A223" s="825">
        <v>209</v>
      </c>
      <c r="B223" s="39">
        <v>4</v>
      </c>
      <c r="C223" s="886" t="s">
        <v>2079</v>
      </c>
      <c r="D223" s="210" t="s">
        <v>550</v>
      </c>
      <c r="E223" s="206">
        <v>22117</v>
      </c>
      <c r="F223" s="207">
        <v>35361</v>
      </c>
      <c r="G223" s="206">
        <v>44196</v>
      </c>
      <c r="H223" s="889"/>
      <c r="I223" s="889">
        <v>25861</v>
      </c>
      <c r="J223" s="204"/>
      <c r="K223" s="826"/>
      <c r="L223" s="826"/>
      <c r="M223" s="208"/>
      <c r="N223" s="209">
        <v>24</v>
      </c>
      <c r="O223" s="825"/>
      <c r="P223" s="826">
        <v>25.5</v>
      </c>
      <c r="Q223" s="208">
        <f t="shared" si="9"/>
        <v>659455.5</v>
      </c>
    </row>
    <row r="224" spans="1:19" ht="24.95" customHeight="1">
      <c r="A224" s="825">
        <v>210</v>
      </c>
      <c r="B224" s="39">
        <v>5</v>
      </c>
      <c r="C224" s="886" t="s">
        <v>2080</v>
      </c>
      <c r="D224" s="210" t="s">
        <v>550</v>
      </c>
      <c r="E224" s="206">
        <v>22029</v>
      </c>
      <c r="F224" s="207">
        <v>32463</v>
      </c>
      <c r="G224" s="206">
        <v>44196</v>
      </c>
      <c r="H224" s="889"/>
      <c r="I224" s="889">
        <v>25545</v>
      </c>
      <c r="J224" s="204"/>
      <c r="K224" s="826"/>
      <c r="L224" s="826"/>
      <c r="M224" s="208"/>
      <c r="N224" s="209">
        <v>32</v>
      </c>
      <c r="O224" s="825"/>
      <c r="P224" s="826">
        <v>39</v>
      </c>
      <c r="Q224" s="208">
        <f t="shared" si="9"/>
        <v>996255</v>
      </c>
    </row>
    <row r="225" spans="1:19" ht="24.95" customHeight="1">
      <c r="A225" s="825">
        <v>211</v>
      </c>
      <c r="B225" s="39">
        <v>6</v>
      </c>
      <c r="C225" s="886" t="s">
        <v>2081</v>
      </c>
      <c r="D225" s="210" t="s">
        <v>628</v>
      </c>
      <c r="E225" s="206">
        <v>22071</v>
      </c>
      <c r="F225" s="207">
        <v>30844</v>
      </c>
      <c r="G225" s="206">
        <v>44196</v>
      </c>
      <c r="H225" s="889"/>
      <c r="I225" s="889">
        <v>31860</v>
      </c>
      <c r="J225" s="204">
        <v>24.625</v>
      </c>
      <c r="K225" s="826">
        <v>110.375</v>
      </c>
      <c r="L225" s="826"/>
      <c r="M225" s="208">
        <f>SUM(I225*R225*S225)</f>
        <v>207281.62196999998</v>
      </c>
      <c r="N225" s="209">
        <v>36</v>
      </c>
      <c r="O225" s="825"/>
      <c r="P225" s="826">
        <v>47</v>
      </c>
      <c r="Q225" s="208">
        <f t="shared" si="9"/>
        <v>1497420</v>
      </c>
      <c r="R225" s="831">
        <f>SUM(J225+K225)</f>
        <v>135</v>
      </c>
      <c r="S225" s="296">
        <v>4.8192699999999998E-2</v>
      </c>
    </row>
    <row r="226" spans="1:19" ht="24.95" customHeight="1">
      <c r="A226" s="825">
        <v>212</v>
      </c>
      <c r="B226" s="39">
        <v>7</v>
      </c>
      <c r="C226" s="886" t="s">
        <v>2082</v>
      </c>
      <c r="D226" s="210" t="s">
        <v>550</v>
      </c>
      <c r="E226" s="206">
        <v>22006</v>
      </c>
      <c r="F226" s="207">
        <v>30844</v>
      </c>
      <c r="G226" s="206">
        <v>44196</v>
      </c>
      <c r="H226" s="889"/>
      <c r="I226" s="889">
        <v>25545</v>
      </c>
      <c r="J226" s="204"/>
      <c r="K226" s="826"/>
      <c r="L226" s="826"/>
      <c r="M226" s="208"/>
      <c r="N226" s="209">
        <v>36</v>
      </c>
      <c r="O226" s="825"/>
      <c r="P226" s="826">
        <v>47</v>
      </c>
      <c r="Q226" s="208">
        <f t="shared" si="9"/>
        <v>1200615</v>
      </c>
    </row>
    <row r="227" spans="1:19" ht="24.95" customHeight="1">
      <c r="A227" s="825">
        <v>213</v>
      </c>
      <c r="B227" s="39">
        <v>8</v>
      </c>
      <c r="C227" s="886" t="s">
        <v>2083</v>
      </c>
      <c r="D227" s="210" t="s">
        <v>549</v>
      </c>
      <c r="E227" s="206">
        <v>22094</v>
      </c>
      <c r="F227" s="207">
        <v>30495</v>
      </c>
      <c r="G227" s="206">
        <v>44196</v>
      </c>
      <c r="H227" s="889"/>
      <c r="I227" s="889">
        <v>25003</v>
      </c>
      <c r="J227" s="204"/>
      <c r="K227" s="826"/>
      <c r="L227" s="826"/>
      <c r="M227" s="208"/>
      <c r="N227" s="209">
        <v>37</v>
      </c>
      <c r="O227" s="825"/>
      <c r="P227" s="826">
        <v>49</v>
      </c>
      <c r="Q227" s="208">
        <f t="shared" si="9"/>
        <v>1225147</v>
      </c>
    </row>
    <row r="228" spans="1:19" ht="24.95" customHeight="1">
      <c r="A228" s="825">
        <v>214</v>
      </c>
      <c r="B228" s="39">
        <v>9</v>
      </c>
      <c r="C228" s="886" t="s">
        <v>2084</v>
      </c>
      <c r="D228" s="210" t="s">
        <v>549</v>
      </c>
      <c r="E228" s="206">
        <v>22240</v>
      </c>
      <c r="F228" s="207">
        <v>30659</v>
      </c>
      <c r="G228" s="206">
        <v>44196</v>
      </c>
      <c r="H228" s="889"/>
      <c r="I228" s="889">
        <v>25003</v>
      </c>
      <c r="J228" s="204"/>
      <c r="K228" s="826"/>
      <c r="L228" s="826"/>
      <c r="M228" s="208"/>
      <c r="N228" s="209">
        <v>37</v>
      </c>
      <c r="O228" s="825"/>
      <c r="P228" s="826">
        <v>49</v>
      </c>
      <c r="Q228" s="208">
        <f t="shared" si="9"/>
        <v>1225147</v>
      </c>
    </row>
    <row r="229" spans="1:19" ht="24.95" customHeight="1">
      <c r="A229" s="825">
        <v>215</v>
      </c>
      <c r="B229" s="39">
        <v>10</v>
      </c>
      <c r="C229" s="886" t="s">
        <v>2085</v>
      </c>
      <c r="D229" s="210" t="s">
        <v>550</v>
      </c>
      <c r="E229" s="206">
        <v>22242</v>
      </c>
      <c r="F229" s="207">
        <v>31719</v>
      </c>
      <c r="G229" s="206">
        <v>44196</v>
      </c>
      <c r="H229" s="889"/>
      <c r="I229" s="889">
        <v>27166</v>
      </c>
      <c r="J229" s="204"/>
      <c r="K229" s="826"/>
      <c r="L229" s="826"/>
      <c r="M229" s="208"/>
      <c r="N229" s="209">
        <v>34</v>
      </c>
      <c r="O229" s="825"/>
      <c r="P229" s="826">
        <v>43</v>
      </c>
      <c r="Q229" s="208">
        <f t="shared" si="9"/>
        <v>1168138</v>
      </c>
    </row>
    <row r="230" spans="1:19" ht="24.95" customHeight="1">
      <c r="A230" s="825">
        <v>216</v>
      </c>
      <c r="B230" s="39">
        <v>11</v>
      </c>
      <c r="C230" s="886" t="s">
        <v>2086</v>
      </c>
      <c r="D230" s="210" t="s">
        <v>549</v>
      </c>
      <c r="E230" s="206">
        <v>22199</v>
      </c>
      <c r="F230" s="207">
        <v>34715</v>
      </c>
      <c r="G230" s="206">
        <v>44196</v>
      </c>
      <c r="H230" s="889"/>
      <c r="I230" s="889">
        <v>23222</v>
      </c>
      <c r="J230" s="204"/>
      <c r="K230" s="826"/>
      <c r="L230" s="826"/>
      <c r="M230" s="208"/>
      <c r="N230" s="209">
        <v>25</v>
      </c>
      <c r="O230" s="825"/>
      <c r="P230" s="826">
        <v>27.5</v>
      </c>
      <c r="Q230" s="208">
        <f t="shared" si="9"/>
        <v>638605</v>
      </c>
    </row>
    <row r="231" spans="1:19" ht="24.95" customHeight="1">
      <c r="A231" s="825">
        <v>217</v>
      </c>
      <c r="B231" s="39">
        <v>12</v>
      </c>
      <c r="C231" s="886" t="s">
        <v>2087</v>
      </c>
      <c r="D231" s="210" t="s">
        <v>549</v>
      </c>
      <c r="E231" s="206">
        <v>22024</v>
      </c>
      <c r="F231" s="207">
        <v>30567</v>
      </c>
      <c r="G231" s="206">
        <v>44196</v>
      </c>
      <c r="H231" s="889"/>
      <c r="I231" s="889">
        <v>22938</v>
      </c>
      <c r="J231" s="204"/>
      <c r="K231" s="826"/>
      <c r="L231" s="826"/>
      <c r="M231" s="208"/>
      <c r="N231" s="209">
        <v>37</v>
      </c>
      <c r="O231" s="825"/>
      <c r="P231" s="826">
        <v>49</v>
      </c>
      <c r="Q231" s="208">
        <f t="shared" si="9"/>
        <v>1123962</v>
      </c>
    </row>
    <row r="232" spans="1:19" ht="24.95" customHeight="1">
      <c r="A232" s="825">
        <v>218</v>
      </c>
      <c r="B232" s="39">
        <v>13</v>
      </c>
      <c r="C232" s="886" t="s">
        <v>2088</v>
      </c>
      <c r="D232" s="210" t="s">
        <v>550</v>
      </c>
      <c r="E232" s="206">
        <v>22251</v>
      </c>
      <c r="F232" s="207">
        <v>33117</v>
      </c>
      <c r="G232" s="206">
        <v>44196</v>
      </c>
      <c r="H232" s="889"/>
      <c r="I232" s="889">
        <v>25232</v>
      </c>
      <c r="J232" s="204"/>
      <c r="K232" s="826"/>
      <c r="L232" s="826"/>
      <c r="M232" s="208"/>
      <c r="N232" s="209">
        <v>30</v>
      </c>
      <c r="O232" s="825"/>
      <c r="P232" s="826">
        <v>35</v>
      </c>
      <c r="Q232" s="208">
        <f t="shared" si="9"/>
        <v>883120</v>
      </c>
    </row>
    <row r="233" spans="1:19" ht="24.95" customHeight="1">
      <c r="A233" s="825">
        <v>219</v>
      </c>
      <c r="B233" s="39">
        <v>14</v>
      </c>
      <c r="C233" s="886" t="s">
        <v>2089</v>
      </c>
      <c r="D233" s="210" t="s">
        <v>545</v>
      </c>
      <c r="E233" s="206">
        <v>21953</v>
      </c>
      <c r="F233" s="207">
        <v>33420</v>
      </c>
      <c r="G233" s="206">
        <v>44196</v>
      </c>
      <c r="H233" s="889"/>
      <c r="I233" s="889">
        <v>47522</v>
      </c>
      <c r="J233" s="204">
        <v>15.92</v>
      </c>
      <c r="K233" s="826">
        <v>125.375</v>
      </c>
      <c r="L233" s="826"/>
      <c r="M233" s="208">
        <f t="shared" ref="M233:M248" si="10">SUM(I233*R233*S233)</f>
        <v>323595.71498477296</v>
      </c>
      <c r="N233" s="209">
        <v>29</v>
      </c>
      <c r="O233" s="825"/>
      <c r="P233" s="826">
        <v>33.5</v>
      </c>
      <c r="Q233" s="208">
        <f t="shared" si="9"/>
        <v>1591987</v>
      </c>
      <c r="R233" s="831">
        <f>SUM(J233+K233)</f>
        <v>141.29499999999999</v>
      </c>
      <c r="S233" s="296">
        <v>4.8192699999999998E-2</v>
      </c>
    </row>
    <row r="234" spans="1:19" ht="24.95" customHeight="1">
      <c r="A234" s="825">
        <v>220</v>
      </c>
      <c r="B234" s="39">
        <v>15</v>
      </c>
      <c r="C234" s="886" t="s">
        <v>2090</v>
      </c>
      <c r="D234" s="210" t="s">
        <v>551</v>
      </c>
      <c r="E234" s="206">
        <v>21954</v>
      </c>
      <c r="F234" s="207">
        <v>32463</v>
      </c>
      <c r="G234" s="206">
        <v>44196</v>
      </c>
      <c r="H234" s="889"/>
      <c r="I234" s="889">
        <v>28800</v>
      </c>
      <c r="J234" s="204">
        <v>8.5299999999999994</v>
      </c>
      <c r="K234" s="826">
        <v>37.53</v>
      </c>
      <c r="L234" s="826"/>
      <c r="M234" s="208">
        <f t="shared" si="10"/>
        <v>63928.965945600001</v>
      </c>
      <c r="N234" s="209">
        <v>32</v>
      </c>
      <c r="O234" s="825"/>
      <c r="P234" s="826">
        <v>39</v>
      </c>
      <c r="Q234" s="208">
        <f t="shared" si="9"/>
        <v>1123200</v>
      </c>
      <c r="R234" s="831">
        <f>SUM(J234+K234)</f>
        <v>46.06</v>
      </c>
      <c r="S234" s="296">
        <v>4.8192699999999998E-2</v>
      </c>
    </row>
    <row r="235" spans="1:19" ht="24.95" customHeight="1">
      <c r="A235" s="825">
        <v>221</v>
      </c>
      <c r="B235" s="39">
        <v>16</v>
      </c>
      <c r="C235" s="886" t="s">
        <v>2091</v>
      </c>
      <c r="D235" s="210" t="s">
        <v>545</v>
      </c>
      <c r="E235" s="206">
        <v>21954</v>
      </c>
      <c r="F235" s="207">
        <v>31231</v>
      </c>
      <c r="G235" s="206">
        <v>44196</v>
      </c>
      <c r="H235" s="889"/>
      <c r="I235" s="889">
        <v>47522</v>
      </c>
      <c r="J235" s="204">
        <v>18.542000000000002</v>
      </c>
      <c r="K235" s="826">
        <v>90.042000000000002</v>
      </c>
      <c r="L235" s="826"/>
      <c r="M235" s="208">
        <f t="shared" si="10"/>
        <v>248680.54153300961</v>
      </c>
      <c r="N235" s="209">
        <v>35</v>
      </c>
      <c r="O235" s="825"/>
      <c r="P235" s="826">
        <v>45</v>
      </c>
      <c r="Q235" s="208">
        <f t="shared" si="9"/>
        <v>2138490</v>
      </c>
      <c r="R235" s="831">
        <f>SUM(J235+K235)</f>
        <v>108.584</v>
      </c>
      <c r="S235" s="296">
        <v>4.8192699999999998E-2</v>
      </c>
    </row>
    <row r="236" spans="1:19" ht="24.95" customHeight="1">
      <c r="A236" s="825">
        <v>222</v>
      </c>
      <c r="B236" s="39">
        <v>17</v>
      </c>
      <c r="C236" s="886" t="s">
        <v>2092</v>
      </c>
      <c r="D236" s="210" t="s">
        <v>545</v>
      </c>
      <c r="E236" s="206">
        <v>22102</v>
      </c>
      <c r="F236" s="207">
        <v>29907</v>
      </c>
      <c r="G236" s="206">
        <v>44196</v>
      </c>
      <c r="H236" s="889"/>
      <c r="I236" s="889">
        <v>48298</v>
      </c>
      <c r="J236" s="204">
        <v>18.173999999999999</v>
      </c>
      <c r="K236" s="826">
        <v>56.173999999999999</v>
      </c>
      <c r="L236" s="826"/>
      <c r="M236" s="208">
        <f t="shared" si="10"/>
        <v>173053.2244569608</v>
      </c>
      <c r="N236" s="209">
        <v>39</v>
      </c>
      <c r="O236" s="825"/>
      <c r="P236" s="826">
        <v>53</v>
      </c>
      <c r="Q236" s="208">
        <f t="shared" si="9"/>
        <v>2559794</v>
      </c>
      <c r="R236" s="831">
        <f>SUM(J236+K236)</f>
        <v>74.347999999999999</v>
      </c>
      <c r="S236" s="296">
        <v>4.8192699999999998E-2</v>
      </c>
    </row>
    <row r="237" spans="1:19" ht="24.95" customHeight="1">
      <c r="A237" s="825">
        <v>223</v>
      </c>
      <c r="B237" s="39">
        <v>18</v>
      </c>
      <c r="C237" s="886" t="s">
        <v>2093</v>
      </c>
      <c r="D237" s="210" t="s">
        <v>2045</v>
      </c>
      <c r="E237" s="206" t="s">
        <v>2094</v>
      </c>
      <c r="F237" s="207">
        <v>29603</v>
      </c>
      <c r="G237" s="206">
        <v>44196</v>
      </c>
      <c r="H237" s="889"/>
      <c r="I237" s="889">
        <v>11732</v>
      </c>
      <c r="J237" s="204">
        <v>18.452999999999999</v>
      </c>
      <c r="K237" s="826">
        <v>125.958</v>
      </c>
      <c r="L237" s="826"/>
      <c r="M237" s="208">
        <f t="shared" si="10"/>
        <v>81649.510988480397</v>
      </c>
      <c r="N237" s="209">
        <v>39</v>
      </c>
      <c r="O237" s="825"/>
      <c r="P237" s="826">
        <v>53</v>
      </c>
      <c r="Q237" s="208">
        <f t="shared" si="9"/>
        <v>621796</v>
      </c>
      <c r="R237" s="831">
        <f>SUM(J237+K237)</f>
        <v>144.411</v>
      </c>
      <c r="S237" s="296">
        <v>4.8192699999999998E-2</v>
      </c>
    </row>
    <row r="238" spans="1:19" ht="24.95" customHeight="1">
      <c r="A238" s="825">
        <v>224</v>
      </c>
      <c r="B238" s="39">
        <v>19</v>
      </c>
      <c r="C238" s="886" t="s">
        <v>2095</v>
      </c>
      <c r="D238" s="210" t="s">
        <v>550</v>
      </c>
      <c r="E238" s="206">
        <v>22274</v>
      </c>
      <c r="F238" s="207" t="s">
        <v>2096</v>
      </c>
      <c r="G238" s="206">
        <v>44196</v>
      </c>
      <c r="H238" s="889"/>
      <c r="I238" s="889">
        <v>25545</v>
      </c>
      <c r="J238" s="204"/>
      <c r="K238" s="826"/>
      <c r="L238" s="826"/>
      <c r="M238" s="208"/>
      <c r="N238" s="209">
        <v>37</v>
      </c>
      <c r="O238" s="825"/>
      <c r="P238" s="826">
        <v>49</v>
      </c>
      <c r="Q238" s="208">
        <f t="shared" si="9"/>
        <v>1251705</v>
      </c>
    </row>
    <row r="239" spans="1:19" ht="24.95" customHeight="1">
      <c r="A239" s="825">
        <v>225</v>
      </c>
      <c r="B239" s="39">
        <v>20</v>
      </c>
      <c r="C239" s="886" t="s">
        <v>2097</v>
      </c>
      <c r="D239" s="210" t="s">
        <v>545</v>
      </c>
      <c r="E239" s="206">
        <v>22116</v>
      </c>
      <c r="F239" s="207">
        <v>29899</v>
      </c>
      <c r="G239" s="206">
        <v>44196</v>
      </c>
      <c r="H239" s="889"/>
      <c r="I239" s="889">
        <v>47522</v>
      </c>
      <c r="J239" s="204">
        <v>6.52</v>
      </c>
      <c r="K239" s="826">
        <v>56.52</v>
      </c>
      <c r="L239" s="826"/>
      <c r="M239" s="208">
        <f t="shared" si="10"/>
        <v>144375.05837177602</v>
      </c>
      <c r="N239" s="209">
        <v>39</v>
      </c>
      <c r="O239" s="825"/>
      <c r="P239" s="826">
        <v>53</v>
      </c>
      <c r="Q239" s="208">
        <f t="shared" si="9"/>
        <v>2518666</v>
      </c>
      <c r="R239" s="831">
        <f t="shared" ref="R239:R246" si="11">SUM(J239+K239)</f>
        <v>63.040000000000006</v>
      </c>
      <c r="S239" s="296">
        <v>4.8192699999999998E-2</v>
      </c>
    </row>
    <row r="240" spans="1:19" ht="24.95" customHeight="1">
      <c r="A240" s="825">
        <v>226</v>
      </c>
      <c r="B240" s="39">
        <v>21</v>
      </c>
      <c r="C240" s="886" t="s">
        <v>2098</v>
      </c>
      <c r="D240" s="210" t="s">
        <v>64</v>
      </c>
      <c r="E240" s="206">
        <v>22250</v>
      </c>
      <c r="F240" s="207">
        <v>33554</v>
      </c>
      <c r="G240" s="206">
        <v>44196</v>
      </c>
      <c r="H240" s="889"/>
      <c r="I240" s="889">
        <v>67469</v>
      </c>
      <c r="J240" s="204">
        <v>16.402999999999999</v>
      </c>
      <c r="K240" s="826">
        <v>24.402999999999999</v>
      </c>
      <c r="L240" s="826"/>
      <c r="M240" s="208">
        <f t="shared" si="10"/>
        <v>132681.25075269779</v>
      </c>
      <c r="N240" s="209">
        <v>29</v>
      </c>
      <c r="O240" s="825"/>
      <c r="P240" s="826">
        <v>33.5</v>
      </c>
      <c r="Q240" s="208">
        <f t="shared" si="9"/>
        <v>2260211.5</v>
      </c>
      <c r="R240" s="831">
        <f t="shared" si="11"/>
        <v>40.805999999999997</v>
      </c>
      <c r="S240" s="296">
        <v>4.8192699999999998E-2</v>
      </c>
    </row>
    <row r="241" spans="1:19" ht="24.95" customHeight="1">
      <c r="A241" s="825">
        <v>227</v>
      </c>
      <c r="B241" s="39">
        <v>22</v>
      </c>
      <c r="C241" s="886" t="s">
        <v>2099</v>
      </c>
      <c r="D241" s="210" t="s">
        <v>2100</v>
      </c>
      <c r="E241" s="206">
        <v>21925</v>
      </c>
      <c r="F241" s="207">
        <v>41155</v>
      </c>
      <c r="G241" s="206">
        <v>44196</v>
      </c>
      <c r="H241" s="889"/>
      <c r="I241" s="889">
        <v>57805</v>
      </c>
      <c r="J241" s="204">
        <v>24.082999999999998</v>
      </c>
      <c r="K241" s="826">
        <v>18.625</v>
      </c>
      <c r="L241" s="826"/>
      <c r="M241" s="208">
        <f t="shared" si="10"/>
        <v>118975.05053563799</v>
      </c>
      <c r="N241" s="209">
        <v>8</v>
      </c>
      <c r="O241" s="825"/>
      <c r="P241" s="826">
        <v>8</v>
      </c>
      <c r="Q241" s="208">
        <f t="shared" si="9"/>
        <v>462440</v>
      </c>
      <c r="R241" s="831">
        <f t="shared" si="11"/>
        <v>42.707999999999998</v>
      </c>
      <c r="S241" s="296">
        <v>4.8192699999999998E-2</v>
      </c>
    </row>
    <row r="242" spans="1:19" ht="24.95" customHeight="1">
      <c r="A242" s="825">
        <v>228</v>
      </c>
      <c r="B242" s="39">
        <v>23</v>
      </c>
      <c r="C242" s="886" t="s">
        <v>2101</v>
      </c>
      <c r="D242" s="210" t="s">
        <v>64</v>
      </c>
      <c r="E242" s="206">
        <v>22226</v>
      </c>
      <c r="F242" s="207">
        <v>31943</v>
      </c>
      <c r="G242" s="206">
        <v>44196</v>
      </c>
      <c r="H242" s="889"/>
      <c r="I242" s="889">
        <v>68570</v>
      </c>
      <c r="J242" s="204">
        <v>16.478999999999999</v>
      </c>
      <c r="K242" s="826">
        <v>107.07</v>
      </c>
      <c r="L242" s="826"/>
      <c r="M242" s="208">
        <f t="shared" si="10"/>
        <v>408276.743815011</v>
      </c>
      <c r="N242" s="209">
        <v>33</v>
      </c>
      <c r="O242" s="825"/>
      <c r="P242" s="826">
        <v>41</v>
      </c>
      <c r="Q242" s="208">
        <f t="shared" si="9"/>
        <v>2811370</v>
      </c>
      <c r="R242" s="831">
        <f t="shared" si="11"/>
        <v>123.54899999999999</v>
      </c>
      <c r="S242" s="296">
        <v>4.8192699999999998E-2</v>
      </c>
    </row>
    <row r="243" spans="1:19" ht="24.95" customHeight="1">
      <c r="A243" s="825">
        <v>229</v>
      </c>
      <c r="B243" s="39">
        <v>24</v>
      </c>
      <c r="C243" s="886" t="s">
        <v>2102</v>
      </c>
      <c r="D243" s="210" t="s">
        <v>545</v>
      </c>
      <c r="E243" s="206">
        <v>22203</v>
      </c>
      <c r="F243" s="207">
        <v>34127</v>
      </c>
      <c r="G243" s="206">
        <v>44196</v>
      </c>
      <c r="H243" s="889"/>
      <c r="I243" s="889">
        <v>47522</v>
      </c>
      <c r="J243" s="204">
        <v>16.57</v>
      </c>
      <c r="K243" s="826">
        <v>109.57</v>
      </c>
      <c r="L243" s="826"/>
      <c r="M243" s="208">
        <f t="shared" si="10"/>
        <v>288887.52955291595</v>
      </c>
      <c r="N243" s="209">
        <v>27</v>
      </c>
      <c r="O243" s="825"/>
      <c r="P243" s="826">
        <v>30.5</v>
      </c>
      <c r="Q243" s="208">
        <f t="shared" si="9"/>
        <v>1449421</v>
      </c>
      <c r="R243" s="831">
        <f t="shared" si="11"/>
        <v>126.13999999999999</v>
      </c>
      <c r="S243" s="296">
        <v>4.8192699999999998E-2</v>
      </c>
    </row>
    <row r="244" spans="1:19" ht="24.95" customHeight="1">
      <c r="A244" s="825">
        <v>230</v>
      </c>
      <c r="B244" s="39">
        <v>25</v>
      </c>
      <c r="C244" s="886" t="s">
        <v>2103</v>
      </c>
      <c r="D244" s="210" t="s">
        <v>551</v>
      </c>
      <c r="E244" s="206">
        <v>22085</v>
      </c>
      <c r="F244" s="207">
        <v>36923</v>
      </c>
      <c r="G244" s="206">
        <v>44196</v>
      </c>
      <c r="H244" s="889"/>
      <c r="I244" s="889">
        <v>27755</v>
      </c>
      <c r="J244" s="204">
        <v>9.5869999999999997</v>
      </c>
      <c r="K244" s="826">
        <v>12.587</v>
      </c>
      <c r="L244" s="826"/>
      <c r="M244" s="208">
        <f t="shared" si="10"/>
        <v>29659.684926598999</v>
      </c>
      <c r="N244" s="209">
        <v>19</v>
      </c>
      <c r="O244" s="825"/>
      <c r="P244" s="826">
        <v>19</v>
      </c>
      <c r="Q244" s="208">
        <f t="shared" si="9"/>
        <v>527345</v>
      </c>
      <c r="R244" s="831">
        <f t="shared" si="11"/>
        <v>22.173999999999999</v>
      </c>
      <c r="S244" s="296">
        <v>4.8192699999999998E-2</v>
      </c>
    </row>
    <row r="245" spans="1:19" ht="24.95" customHeight="1">
      <c r="A245" s="825">
        <v>231</v>
      </c>
      <c r="B245" s="39">
        <v>26</v>
      </c>
      <c r="C245" s="886" t="s">
        <v>2104</v>
      </c>
      <c r="D245" s="210" t="s">
        <v>628</v>
      </c>
      <c r="E245" s="206">
        <v>22125</v>
      </c>
      <c r="F245" s="207">
        <v>37408</v>
      </c>
      <c r="G245" s="206">
        <v>44196</v>
      </c>
      <c r="H245" s="889"/>
      <c r="I245" s="889">
        <v>30909</v>
      </c>
      <c r="J245" s="204">
        <v>17.25</v>
      </c>
      <c r="K245" s="826">
        <v>48.25</v>
      </c>
      <c r="L245" s="826"/>
      <c r="M245" s="208">
        <f t="shared" si="10"/>
        <v>97568.024761649998</v>
      </c>
      <c r="N245" s="209">
        <v>18</v>
      </c>
      <c r="O245" s="825"/>
      <c r="P245" s="826">
        <v>18</v>
      </c>
      <c r="Q245" s="208">
        <f t="shared" si="9"/>
        <v>556362</v>
      </c>
      <c r="R245" s="831">
        <f t="shared" si="11"/>
        <v>65.5</v>
      </c>
      <c r="S245" s="296">
        <v>4.8192699999999998E-2</v>
      </c>
    </row>
    <row r="246" spans="1:19" ht="24.95" customHeight="1">
      <c r="A246" s="825">
        <v>232</v>
      </c>
      <c r="B246" s="39">
        <v>27</v>
      </c>
      <c r="C246" s="886" t="s">
        <v>2105</v>
      </c>
      <c r="D246" s="210" t="s">
        <v>582</v>
      </c>
      <c r="E246" s="206">
        <v>22101</v>
      </c>
      <c r="F246" s="207">
        <v>31594</v>
      </c>
      <c r="G246" s="206">
        <v>44196</v>
      </c>
      <c r="H246" s="889"/>
      <c r="I246" s="889">
        <v>52838</v>
      </c>
      <c r="J246" s="204">
        <v>18.68</v>
      </c>
      <c r="K246" s="826">
        <v>66.680000000000007</v>
      </c>
      <c r="L246" s="826"/>
      <c r="M246" s="208">
        <f t="shared" si="10"/>
        <v>217361.20613873602</v>
      </c>
      <c r="N246" s="209">
        <v>34</v>
      </c>
      <c r="O246" s="825"/>
      <c r="P246" s="826">
        <v>43</v>
      </c>
      <c r="Q246" s="208">
        <f t="shared" si="9"/>
        <v>2272034</v>
      </c>
      <c r="R246" s="831">
        <f t="shared" si="11"/>
        <v>85.360000000000014</v>
      </c>
      <c r="S246" s="296">
        <v>4.8192699999999998E-2</v>
      </c>
    </row>
    <row r="247" spans="1:19" ht="24.95" customHeight="1">
      <c r="A247" s="825">
        <v>233</v>
      </c>
      <c r="B247" s="39">
        <v>28</v>
      </c>
      <c r="C247" s="886" t="s">
        <v>2106</v>
      </c>
      <c r="D247" s="210" t="s">
        <v>549</v>
      </c>
      <c r="E247" s="206">
        <v>21996</v>
      </c>
      <c r="F247" s="207">
        <v>30225</v>
      </c>
      <c r="G247" s="206">
        <v>44196</v>
      </c>
      <c r="H247" s="889"/>
      <c r="I247" s="889">
        <v>23801</v>
      </c>
      <c r="J247" s="204"/>
      <c r="K247" s="826"/>
      <c r="L247" s="826"/>
      <c r="M247" s="208"/>
      <c r="N247" s="209">
        <v>38</v>
      </c>
      <c r="O247" s="825"/>
      <c r="P247" s="826">
        <v>51</v>
      </c>
      <c r="Q247" s="208">
        <f t="shared" si="9"/>
        <v>1213851</v>
      </c>
    </row>
    <row r="248" spans="1:19" ht="24.95" customHeight="1">
      <c r="A248" s="825">
        <v>234</v>
      </c>
      <c r="B248" s="39">
        <v>29</v>
      </c>
      <c r="C248" s="886" t="s">
        <v>2107</v>
      </c>
      <c r="D248" s="210" t="s">
        <v>641</v>
      </c>
      <c r="E248" s="206">
        <v>22280</v>
      </c>
      <c r="F248" s="207">
        <v>30256</v>
      </c>
      <c r="G248" s="206">
        <v>44196</v>
      </c>
      <c r="H248" s="889"/>
      <c r="I248" s="889">
        <v>34421</v>
      </c>
      <c r="J248" s="204">
        <v>8.14</v>
      </c>
      <c r="K248" s="826">
        <v>50.14</v>
      </c>
      <c r="L248" s="826"/>
      <c r="M248" s="208">
        <f t="shared" si="10"/>
        <v>96677.249208075998</v>
      </c>
      <c r="N248" s="209">
        <v>38</v>
      </c>
      <c r="O248" s="825"/>
      <c r="P248" s="826">
        <v>51</v>
      </c>
      <c r="Q248" s="208">
        <f t="shared" si="9"/>
        <v>1755471</v>
      </c>
      <c r="R248" s="831">
        <f>SUM(J248+K248)</f>
        <v>58.28</v>
      </c>
      <c r="S248" s="296">
        <v>4.8192699999999998E-2</v>
      </c>
    </row>
    <row r="249" spans="1:19" ht="24.95" customHeight="1">
      <c r="A249" s="825">
        <v>235</v>
      </c>
      <c r="B249" s="39">
        <v>30</v>
      </c>
      <c r="C249" s="886" t="s">
        <v>2108</v>
      </c>
      <c r="D249" s="210" t="s">
        <v>550</v>
      </c>
      <c r="E249" s="206">
        <v>22193</v>
      </c>
      <c r="F249" s="207">
        <v>30173</v>
      </c>
      <c r="G249" s="206">
        <v>44196</v>
      </c>
      <c r="H249" s="889"/>
      <c r="I249" s="889">
        <v>25545</v>
      </c>
      <c r="J249" s="204"/>
      <c r="K249" s="826"/>
      <c r="L249" s="826"/>
      <c r="M249" s="208"/>
      <c r="N249" s="209">
        <v>38</v>
      </c>
      <c r="O249" s="825"/>
      <c r="P249" s="826">
        <v>51</v>
      </c>
      <c r="Q249" s="208">
        <f t="shared" si="9"/>
        <v>1302795</v>
      </c>
    </row>
    <row r="250" spans="1:19" ht="24.95" customHeight="1">
      <c r="A250" s="825">
        <v>236</v>
      </c>
      <c r="B250" s="39">
        <v>31</v>
      </c>
      <c r="C250" s="886" t="s">
        <v>2109</v>
      </c>
      <c r="D250" s="210" t="s">
        <v>546</v>
      </c>
      <c r="E250" s="206">
        <v>22105</v>
      </c>
      <c r="F250" s="207">
        <v>30511</v>
      </c>
      <c r="G250" s="206">
        <v>44196</v>
      </c>
      <c r="H250" s="889"/>
      <c r="I250" s="889">
        <v>42165</v>
      </c>
      <c r="J250" s="204"/>
      <c r="K250" s="826"/>
      <c r="L250" s="826"/>
      <c r="M250" s="208"/>
      <c r="N250" s="209">
        <v>37</v>
      </c>
      <c r="O250" s="825"/>
      <c r="P250" s="826">
        <v>49</v>
      </c>
      <c r="Q250" s="208">
        <f t="shared" si="9"/>
        <v>2066085</v>
      </c>
    </row>
    <row r="251" spans="1:19" ht="24.95" customHeight="1">
      <c r="A251" s="825">
        <v>237</v>
      </c>
      <c r="B251" s="39">
        <v>32</v>
      </c>
      <c r="C251" s="886" t="s">
        <v>2110</v>
      </c>
      <c r="D251" s="210" t="s">
        <v>546</v>
      </c>
      <c r="E251" s="206">
        <v>21961</v>
      </c>
      <c r="F251" s="207">
        <v>33609</v>
      </c>
      <c r="G251" s="206">
        <v>44196</v>
      </c>
      <c r="H251" s="889"/>
      <c r="I251" s="889">
        <v>40637</v>
      </c>
      <c r="J251" s="204"/>
      <c r="K251" s="826"/>
      <c r="L251" s="826"/>
      <c r="M251" s="208"/>
      <c r="N251" s="209">
        <v>28</v>
      </c>
      <c r="O251" s="825"/>
      <c r="P251" s="826">
        <v>32</v>
      </c>
      <c r="Q251" s="208">
        <f t="shared" si="9"/>
        <v>1300384</v>
      </c>
    </row>
    <row r="252" spans="1:19" ht="24.95" customHeight="1">
      <c r="A252" s="825">
        <v>238</v>
      </c>
      <c r="B252" s="39">
        <v>33</v>
      </c>
      <c r="C252" s="886" t="s">
        <v>2111</v>
      </c>
      <c r="D252" s="210" t="s">
        <v>549</v>
      </c>
      <c r="E252" s="206">
        <v>22260</v>
      </c>
      <c r="F252" s="207">
        <v>30629</v>
      </c>
      <c r="G252" s="206">
        <v>44196</v>
      </c>
      <c r="H252" s="889"/>
      <c r="I252" s="889">
        <v>22829</v>
      </c>
      <c r="J252" s="204"/>
      <c r="K252" s="826"/>
      <c r="L252" s="826"/>
      <c r="M252" s="208"/>
      <c r="N252" s="209">
        <v>37</v>
      </c>
      <c r="O252" s="825"/>
      <c r="P252" s="826">
        <v>49</v>
      </c>
      <c r="Q252" s="208">
        <f t="shared" si="9"/>
        <v>1118621</v>
      </c>
    </row>
    <row r="253" spans="1:19" ht="24.95" customHeight="1">
      <c r="A253" s="825">
        <v>239</v>
      </c>
      <c r="B253" s="39">
        <v>34</v>
      </c>
      <c r="C253" s="886" t="s">
        <v>2112</v>
      </c>
      <c r="D253" s="210" t="s">
        <v>548</v>
      </c>
      <c r="E253" s="206">
        <v>22067</v>
      </c>
      <c r="F253" s="207">
        <v>36921</v>
      </c>
      <c r="G253" s="206">
        <v>44196</v>
      </c>
      <c r="H253" s="889"/>
      <c r="I253" s="889">
        <v>21327</v>
      </c>
      <c r="J253" s="204"/>
      <c r="K253" s="826"/>
      <c r="L253" s="826"/>
      <c r="M253" s="208"/>
      <c r="N253" s="209">
        <v>19</v>
      </c>
      <c r="O253" s="825"/>
      <c r="P253" s="826">
        <v>19</v>
      </c>
      <c r="Q253" s="208">
        <f t="shared" si="9"/>
        <v>405213</v>
      </c>
    </row>
    <row r="254" spans="1:19" ht="24.95" customHeight="1">
      <c r="A254" s="825">
        <v>240</v>
      </c>
      <c r="B254" s="39">
        <v>35</v>
      </c>
      <c r="C254" s="886" t="s">
        <v>2113</v>
      </c>
      <c r="D254" s="210" t="s">
        <v>628</v>
      </c>
      <c r="E254" s="206">
        <v>21982</v>
      </c>
      <c r="F254" s="207">
        <v>34701</v>
      </c>
      <c r="G254" s="206">
        <v>44196</v>
      </c>
      <c r="H254" s="889"/>
      <c r="I254" s="889">
        <v>30909</v>
      </c>
      <c r="J254" s="204">
        <v>11.395</v>
      </c>
      <c r="K254" s="826">
        <v>84.394999999999996</v>
      </c>
      <c r="L254" s="826"/>
      <c r="M254" s="208">
        <f>SUM(I254*R254*S254)</f>
        <v>142687.65025829698</v>
      </c>
      <c r="N254" s="209">
        <v>25</v>
      </c>
      <c r="O254" s="825"/>
      <c r="P254" s="826">
        <v>27.5</v>
      </c>
      <c r="Q254" s="208">
        <f t="shared" si="9"/>
        <v>849997.5</v>
      </c>
      <c r="R254" s="831">
        <f>SUM(J254+K254)</f>
        <v>95.789999999999992</v>
      </c>
      <c r="S254" s="296">
        <v>4.8192699999999998E-2</v>
      </c>
    </row>
    <row r="255" spans="1:19" ht="24.95" customHeight="1">
      <c r="A255" s="825">
        <v>241</v>
      </c>
      <c r="B255" s="39">
        <v>36</v>
      </c>
      <c r="C255" s="886" t="s">
        <v>2114</v>
      </c>
      <c r="D255" s="210" t="s">
        <v>545</v>
      </c>
      <c r="E255" s="206">
        <v>21986</v>
      </c>
      <c r="F255" s="207">
        <v>30116</v>
      </c>
      <c r="G255" s="206">
        <v>44196</v>
      </c>
      <c r="H255" s="889"/>
      <c r="I255" s="889">
        <v>49888</v>
      </c>
      <c r="J255" s="204">
        <v>13.035</v>
      </c>
      <c r="K255" s="826">
        <v>65.034999999999997</v>
      </c>
      <c r="L255" s="826"/>
      <c r="M255" s="208">
        <f>SUM(I255*R255*S255)</f>
        <v>187698.81519203197</v>
      </c>
      <c r="N255" s="209">
        <v>38</v>
      </c>
      <c r="O255" s="825"/>
      <c r="P255" s="826">
        <v>51</v>
      </c>
      <c r="Q255" s="208">
        <f t="shared" si="9"/>
        <v>2544288</v>
      </c>
      <c r="R255" s="831">
        <f>SUM(J255+K255)</f>
        <v>78.069999999999993</v>
      </c>
      <c r="S255" s="296">
        <v>4.8192699999999998E-2</v>
      </c>
    </row>
    <row r="256" spans="1:19" ht="24.95" customHeight="1">
      <c r="A256" s="825">
        <v>242</v>
      </c>
      <c r="B256" s="39">
        <v>37</v>
      </c>
      <c r="C256" s="886" t="s">
        <v>2115</v>
      </c>
      <c r="D256" s="210" t="s">
        <v>620</v>
      </c>
      <c r="E256" s="206">
        <v>22108</v>
      </c>
      <c r="F256" s="207">
        <v>34859</v>
      </c>
      <c r="G256" s="206">
        <v>44196</v>
      </c>
      <c r="H256" s="889"/>
      <c r="I256" s="889">
        <v>58748</v>
      </c>
      <c r="J256" s="204">
        <v>23.3</v>
      </c>
      <c r="K256" s="826">
        <v>75.86</v>
      </c>
      <c r="L256" s="826"/>
      <c r="M256" s="208">
        <f>SUM(I256*R256*S256)</f>
        <v>280744.24517873599</v>
      </c>
      <c r="N256" s="209">
        <v>25</v>
      </c>
      <c r="O256" s="825"/>
      <c r="P256" s="826">
        <v>27.5</v>
      </c>
      <c r="Q256" s="208">
        <f t="shared" si="9"/>
        <v>1615570</v>
      </c>
      <c r="R256" s="831">
        <f>SUM(J256+K256)</f>
        <v>99.16</v>
      </c>
      <c r="S256" s="296">
        <v>4.8192699999999998E-2</v>
      </c>
    </row>
    <row r="257" spans="1:19" ht="24.95" customHeight="1">
      <c r="A257" s="825">
        <v>243</v>
      </c>
      <c r="B257" s="39">
        <v>38</v>
      </c>
      <c r="C257" s="886" t="s">
        <v>2116</v>
      </c>
      <c r="D257" s="210" t="s">
        <v>551</v>
      </c>
      <c r="E257" s="206">
        <v>21970</v>
      </c>
      <c r="F257" s="207">
        <v>31215</v>
      </c>
      <c r="G257" s="206">
        <v>44196</v>
      </c>
      <c r="H257" s="889"/>
      <c r="I257" s="889">
        <v>26447</v>
      </c>
      <c r="J257" s="204">
        <v>6.5250000000000004</v>
      </c>
      <c r="K257" s="826">
        <v>110.52500000000001</v>
      </c>
      <c r="L257" s="826"/>
      <c r="M257" s="208">
        <f>SUM(I257*R257*S257)</f>
        <v>149186.35103414499</v>
      </c>
      <c r="N257" s="209">
        <v>35</v>
      </c>
      <c r="O257" s="825"/>
      <c r="P257" s="826">
        <v>45</v>
      </c>
      <c r="Q257" s="208">
        <f t="shared" si="9"/>
        <v>1190115</v>
      </c>
      <c r="R257" s="831">
        <f>SUM(J257+K257)</f>
        <v>117.05000000000001</v>
      </c>
      <c r="S257" s="296">
        <v>4.8192699999999998E-2</v>
      </c>
    </row>
    <row r="258" spans="1:19" ht="24.95" customHeight="1">
      <c r="A258" s="825">
        <v>244</v>
      </c>
      <c r="B258" s="39">
        <v>39</v>
      </c>
      <c r="C258" s="886" t="s">
        <v>2117</v>
      </c>
      <c r="D258" s="210" t="s">
        <v>641</v>
      </c>
      <c r="E258" s="206">
        <v>22105</v>
      </c>
      <c r="F258" s="207">
        <v>30886</v>
      </c>
      <c r="G258" s="206">
        <v>44196</v>
      </c>
      <c r="H258" s="889"/>
      <c r="I258" s="889">
        <v>35249</v>
      </c>
      <c r="J258" s="204">
        <v>20.48</v>
      </c>
      <c r="K258" s="826">
        <v>137.47999999999999</v>
      </c>
      <c r="L258" s="826"/>
      <c r="M258" s="208">
        <f>SUM(I258*R258*S258)</f>
        <v>268333.67842410796</v>
      </c>
      <c r="N258" s="209">
        <v>36</v>
      </c>
      <c r="O258" s="825"/>
      <c r="P258" s="826">
        <v>47</v>
      </c>
      <c r="Q258" s="208">
        <f t="shared" si="9"/>
        <v>1656703</v>
      </c>
      <c r="R258" s="831">
        <f>SUM(J258+K258)</f>
        <v>157.95999999999998</v>
      </c>
      <c r="S258" s="296">
        <v>4.8192699999999998E-2</v>
      </c>
    </row>
    <row r="259" spans="1:19" ht="24.95" customHeight="1">
      <c r="A259" s="825">
        <v>245</v>
      </c>
      <c r="B259" s="39">
        <v>40</v>
      </c>
      <c r="C259" s="886" t="s">
        <v>2118</v>
      </c>
      <c r="D259" s="210" t="s">
        <v>550</v>
      </c>
      <c r="E259" s="206">
        <v>22087</v>
      </c>
      <c r="F259" s="207">
        <v>32469</v>
      </c>
      <c r="G259" s="206">
        <v>44196</v>
      </c>
      <c r="H259" s="889"/>
      <c r="I259" s="889">
        <v>25861</v>
      </c>
      <c r="J259" s="204"/>
      <c r="K259" s="826"/>
      <c r="L259" s="826"/>
      <c r="M259" s="208"/>
      <c r="N259" s="209">
        <v>32</v>
      </c>
      <c r="O259" s="825"/>
      <c r="P259" s="826">
        <v>39</v>
      </c>
      <c r="Q259" s="208">
        <f t="shared" si="9"/>
        <v>1008579</v>
      </c>
    </row>
    <row r="260" spans="1:19" ht="24.95" customHeight="1">
      <c r="A260" s="825">
        <v>246</v>
      </c>
      <c r="B260" s="39">
        <v>41</v>
      </c>
      <c r="C260" s="886" t="s">
        <v>2119</v>
      </c>
      <c r="D260" s="210" t="s">
        <v>546</v>
      </c>
      <c r="E260" s="206">
        <v>22171</v>
      </c>
      <c r="F260" s="207">
        <v>31656</v>
      </c>
      <c r="G260" s="206">
        <v>44196</v>
      </c>
      <c r="H260" s="889"/>
      <c r="I260" s="889">
        <v>43752</v>
      </c>
      <c r="J260" s="204"/>
      <c r="K260" s="826"/>
      <c r="L260" s="826"/>
      <c r="M260" s="208"/>
      <c r="N260" s="209">
        <v>34</v>
      </c>
      <c r="O260" s="825"/>
      <c r="P260" s="826">
        <v>43</v>
      </c>
      <c r="Q260" s="208">
        <f t="shared" si="9"/>
        <v>1881336</v>
      </c>
    </row>
    <row r="261" spans="1:19" ht="24.95" customHeight="1">
      <c r="A261" s="825">
        <v>247</v>
      </c>
      <c r="B261" s="39">
        <v>42</v>
      </c>
      <c r="C261" s="886" t="s">
        <v>2120</v>
      </c>
      <c r="D261" s="210" t="s">
        <v>549</v>
      </c>
      <c r="E261" s="206">
        <v>22078</v>
      </c>
      <c r="F261" s="207">
        <v>34515</v>
      </c>
      <c r="G261" s="206">
        <v>44196</v>
      </c>
      <c r="H261" s="889"/>
      <c r="I261" s="889">
        <v>23222</v>
      </c>
      <c r="J261" s="204"/>
      <c r="K261" s="826"/>
      <c r="L261" s="826"/>
      <c r="M261" s="208"/>
      <c r="N261" s="209">
        <v>26</v>
      </c>
      <c r="O261" s="825"/>
      <c r="P261" s="826">
        <v>29</v>
      </c>
      <c r="Q261" s="208">
        <f t="shared" si="9"/>
        <v>673438</v>
      </c>
    </row>
    <row r="262" spans="1:19" ht="24.95" customHeight="1">
      <c r="A262" s="825">
        <v>248</v>
      </c>
      <c r="B262" s="39">
        <v>43</v>
      </c>
      <c r="C262" s="886" t="s">
        <v>2121</v>
      </c>
      <c r="D262" s="210" t="s">
        <v>550</v>
      </c>
      <c r="E262" s="206">
        <v>21990</v>
      </c>
      <c r="F262" s="207">
        <v>29844</v>
      </c>
      <c r="G262" s="206">
        <v>44196</v>
      </c>
      <c r="H262" s="889"/>
      <c r="I262" s="889">
        <v>26506</v>
      </c>
      <c r="J262" s="204"/>
      <c r="K262" s="826"/>
      <c r="L262" s="826"/>
      <c r="M262" s="208"/>
      <c r="N262" s="209">
        <v>39</v>
      </c>
      <c r="O262" s="825"/>
      <c r="P262" s="826">
        <v>53</v>
      </c>
      <c r="Q262" s="208">
        <f t="shared" si="9"/>
        <v>1404818</v>
      </c>
    </row>
    <row r="263" spans="1:19" ht="24.95" customHeight="1">
      <c r="A263" s="825">
        <v>249</v>
      </c>
      <c r="B263" s="39">
        <v>44</v>
      </c>
      <c r="C263" s="886" t="s">
        <v>2122</v>
      </c>
      <c r="D263" s="210" t="s">
        <v>550</v>
      </c>
      <c r="E263" s="206">
        <v>22028</v>
      </c>
      <c r="F263" s="207">
        <v>32307</v>
      </c>
      <c r="G263" s="206">
        <v>44196</v>
      </c>
      <c r="H263" s="889"/>
      <c r="I263" s="889">
        <v>25232</v>
      </c>
      <c r="J263" s="204"/>
      <c r="K263" s="826"/>
      <c r="L263" s="826"/>
      <c r="M263" s="208"/>
      <c r="N263" s="209">
        <v>32</v>
      </c>
      <c r="O263" s="825"/>
      <c r="P263" s="826">
        <v>39</v>
      </c>
      <c r="Q263" s="208">
        <f t="shared" si="9"/>
        <v>984048</v>
      </c>
    </row>
    <row r="264" spans="1:19" ht="24.95" customHeight="1">
      <c r="A264" s="825">
        <v>250</v>
      </c>
      <c r="B264" s="39">
        <v>45</v>
      </c>
      <c r="C264" s="886" t="s">
        <v>2123</v>
      </c>
      <c r="D264" s="210" t="s">
        <v>550</v>
      </c>
      <c r="E264" s="206">
        <v>22003</v>
      </c>
      <c r="F264" s="207">
        <v>31275</v>
      </c>
      <c r="G264" s="206">
        <v>44196</v>
      </c>
      <c r="H264" s="889"/>
      <c r="I264" s="889">
        <v>26834</v>
      </c>
      <c r="J264" s="204"/>
      <c r="K264" s="826"/>
      <c r="L264" s="826"/>
      <c r="M264" s="208"/>
      <c r="N264" s="209">
        <v>35</v>
      </c>
      <c r="O264" s="825"/>
      <c r="P264" s="826">
        <v>45</v>
      </c>
      <c r="Q264" s="208">
        <f t="shared" si="9"/>
        <v>1207530</v>
      </c>
    </row>
    <row r="265" spans="1:19" ht="24.95" customHeight="1">
      <c r="A265" s="825">
        <v>251</v>
      </c>
      <c r="B265" s="39">
        <v>46</v>
      </c>
      <c r="C265" s="886" t="s">
        <v>2124</v>
      </c>
      <c r="D265" s="210" t="s">
        <v>2125</v>
      </c>
      <c r="E265" s="206">
        <v>21927</v>
      </c>
      <c r="F265" s="207">
        <v>35478</v>
      </c>
      <c r="G265" s="206">
        <v>44196</v>
      </c>
      <c r="H265" s="889"/>
      <c r="I265" s="889">
        <v>28099</v>
      </c>
      <c r="J265" s="204"/>
      <c r="K265" s="826"/>
      <c r="L265" s="826"/>
      <c r="M265" s="208"/>
      <c r="N265" s="209">
        <v>23</v>
      </c>
      <c r="O265" s="825"/>
      <c r="P265" s="826">
        <v>24.5</v>
      </c>
      <c r="Q265" s="208">
        <f t="shared" si="9"/>
        <v>688425.5</v>
      </c>
    </row>
    <row r="266" spans="1:19" ht="24.95" customHeight="1">
      <c r="A266" s="825">
        <v>252</v>
      </c>
      <c r="B266" s="39">
        <v>47</v>
      </c>
      <c r="C266" s="886" t="s">
        <v>2126</v>
      </c>
      <c r="D266" s="210" t="s">
        <v>548</v>
      </c>
      <c r="E266" s="206">
        <v>21972</v>
      </c>
      <c r="F266" s="207">
        <v>30527</v>
      </c>
      <c r="G266" s="206">
        <v>44196</v>
      </c>
      <c r="H266" s="889"/>
      <c r="I266" s="889">
        <v>22829</v>
      </c>
      <c r="J266" s="204"/>
      <c r="K266" s="826"/>
      <c r="L266" s="826"/>
      <c r="M266" s="208"/>
      <c r="N266" s="209">
        <v>37</v>
      </c>
      <c r="O266" s="825"/>
      <c r="P266" s="826">
        <v>49</v>
      </c>
      <c r="Q266" s="208">
        <f t="shared" si="9"/>
        <v>1118621</v>
      </c>
    </row>
    <row r="267" spans="1:19" ht="24.95" customHeight="1">
      <c r="A267" s="825">
        <v>253</v>
      </c>
      <c r="B267" s="39">
        <v>48</v>
      </c>
      <c r="C267" s="886" t="s">
        <v>2127</v>
      </c>
      <c r="D267" s="210" t="s">
        <v>549</v>
      </c>
      <c r="E267" s="206">
        <v>22151</v>
      </c>
      <c r="F267" s="207">
        <v>32468</v>
      </c>
      <c r="G267" s="206">
        <v>44196</v>
      </c>
      <c r="H267" s="889"/>
      <c r="I267" s="889">
        <v>22938</v>
      </c>
      <c r="J267" s="204"/>
      <c r="K267" s="826"/>
      <c r="L267" s="826"/>
      <c r="M267" s="208"/>
      <c r="N267" s="209">
        <v>32</v>
      </c>
      <c r="O267" s="825"/>
      <c r="P267" s="826">
        <v>39</v>
      </c>
      <c r="Q267" s="208">
        <f t="shared" si="9"/>
        <v>894582</v>
      </c>
    </row>
    <row r="268" spans="1:19" ht="24.95" customHeight="1">
      <c r="A268" s="825">
        <v>254</v>
      </c>
      <c r="B268" s="39">
        <v>49</v>
      </c>
      <c r="C268" s="886" t="s">
        <v>2128</v>
      </c>
      <c r="D268" s="210" t="s">
        <v>550</v>
      </c>
      <c r="E268" s="206">
        <v>22179</v>
      </c>
      <c r="F268" s="207">
        <v>31594</v>
      </c>
      <c r="G268" s="206">
        <v>44196</v>
      </c>
      <c r="H268" s="889"/>
      <c r="I268" s="889">
        <v>27166</v>
      </c>
      <c r="J268" s="204"/>
      <c r="K268" s="826"/>
      <c r="L268" s="826"/>
      <c r="M268" s="208"/>
      <c r="N268" s="209">
        <v>34</v>
      </c>
      <c r="O268" s="825"/>
      <c r="P268" s="826">
        <v>43</v>
      </c>
      <c r="Q268" s="208">
        <f t="shared" si="9"/>
        <v>1168138</v>
      </c>
    </row>
    <row r="269" spans="1:19" ht="24.95" customHeight="1">
      <c r="A269" s="825">
        <v>255</v>
      </c>
      <c r="B269" s="39">
        <v>50</v>
      </c>
      <c r="C269" s="886" t="s">
        <v>2129</v>
      </c>
      <c r="D269" s="210" t="s">
        <v>546</v>
      </c>
      <c r="E269" s="206">
        <v>22265</v>
      </c>
      <c r="F269" s="207">
        <v>35048</v>
      </c>
      <c r="G269" s="206">
        <v>44196</v>
      </c>
      <c r="H269" s="889"/>
      <c r="I269" s="889">
        <v>42165</v>
      </c>
      <c r="J269" s="204"/>
      <c r="K269" s="826"/>
      <c r="L269" s="826"/>
      <c r="M269" s="208"/>
      <c r="N269" s="209">
        <v>25</v>
      </c>
      <c r="O269" s="825"/>
      <c r="P269" s="826">
        <v>27.5</v>
      </c>
      <c r="Q269" s="208">
        <f t="shared" si="9"/>
        <v>1159537.5</v>
      </c>
    </row>
    <row r="270" spans="1:19" ht="24.95" customHeight="1">
      <c r="A270" s="825">
        <v>256</v>
      </c>
      <c r="B270" s="39">
        <v>51</v>
      </c>
      <c r="C270" s="886" t="s">
        <v>2130</v>
      </c>
      <c r="D270" s="210" t="s">
        <v>549</v>
      </c>
      <c r="E270" s="206">
        <v>21927</v>
      </c>
      <c r="F270" s="207">
        <v>29907</v>
      </c>
      <c r="G270" s="206">
        <v>44196</v>
      </c>
      <c r="H270" s="889"/>
      <c r="I270" s="889">
        <v>23222</v>
      </c>
      <c r="J270" s="204"/>
      <c r="K270" s="826"/>
      <c r="L270" s="826"/>
      <c r="M270" s="208"/>
      <c r="N270" s="209">
        <v>39</v>
      </c>
      <c r="O270" s="825"/>
      <c r="P270" s="826">
        <v>53</v>
      </c>
      <c r="Q270" s="208">
        <f t="shared" si="9"/>
        <v>1230766</v>
      </c>
    </row>
    <row r="271" spans="1:19" ht="24.95" customHeight="1">
      <c r="A271" s="825">
        <v>257</v>
      </c>
      <c r="B271" s="39">
        <v>52</v>
      </c>
      <c r="C271" s="886" t="s">
        <v>2131</v>
      </c>
      <c r="D271" s="210" t="s">
        <v>549</v>
      </c>
      <c r="E271" s="206">
        <v>22087</v>
      </c>
      <c r="F271" s="207">
        <v>33259</v>
      </c>
      <c r="G271" s="206">
        <v>44196</v>
      </c>
      <c r="H271" s="889"/>
      <c r="I271" s="889">
        <v>24395</v>
      </c>
      <c r="J271" s="204"/>
      <c r="K271" s="826"/>
      <c r="L271" s="826"/>
      <c r="M271" s="208"/>
      <c r="N271" s="209">
        <v>29</v>
      </c>
      <c r="O271" s="825"/>
      <c r="P271" s="826">
        <v>33.5</v>
      </c>
      <c r="Q271" s="208">
        <f t="shared" ref="Q271:Q314" si="12">SUM(I271*P271)</f>
        <v>817232.5</v>
      </c>
    </row>
    <row r="272" spans="1:19" ht="24.95" customHeight="1">
      <c r="A272" s="825">
        <v>258</v>
      </c>
      <c r="B272" s="39">
        <v>53</v>
      </c>
      <c r="C272" s="886" t="s">
        <v>2132</v>
      </c>
      <c r="D272" s="210" t="s">
        <v>546</v>
      </c>
      <c r="E272" s="206">
        <v>22242</v>
      </c>
      <c r="F272" s="207">
        <v>32469</v>
      </c>
      <c r="G272" s="206">
        <v>44196</v>
      </c>
      <c r="H272" s="889"/>
      <c r="I272" s="889">
        <v>41140</v>
      </c>
      <c r="J272" s="204"/>
      <c r="K272" s="826"/>
      <c r="L272" s="826"/>
      <c r="M272" s="208"/>
      <c r="N272" s="209">
        <v>32</v>
      </c>
      <c r="O272" s="825"/>
      <c r="P272" s="826">
        <v>39</v>
      </c>
      <c r="Q272" s="208">
        <f t="shared" si="12"/>
        <v>1604460</v>
      </c>
    </row>
    <row r="273" spans="1:19" ht="24.95" customHeight="1">
      <c r="A273" s="825">
        <v>259</v>
      </c>
      <c r="B273" s="39">
        <v>54</v>
      </c>
      <c r="C273" s="886" t="s">
        <v>2133</v>
      </c>
      <c r="D273" s="210" t="s">
        <v>550</v>
      </c>
      <c r="E273" s="206">
        <v>21944</v>
      </c>
      <c r="F273" s="207">
        <v>35067</v>
      </c>
      <c r="G273" s="206">
        <v>44196</v>
      </c>
      <c r="H273" s="889"/>
      <c r="I273" s="889">
        <v>25545</v>
      </c>
      <c r="J273" s="204"/>
      <c r="K273" s="826"/>
      <c r="L273" s="826"/>
      <c r="M273" s="208"/>
      <c r="N273" s="209">
        <v>24</v>
      </c>
      <c r="O273" s="825"/>
      <c r="P273" s="826">
        <v>26</v>
      </c>
      <c r="Q273" s="208">
        <f t="shared" si="12"/>
        <v>664170</v>
      </c>
    </row>
    <row r="274" spans="1:19" ht="24.95" customHeight="1">
      <c r="A274" s="825">
        <v>260</v>
      </c>
      <c r="B274" s="39">
        <v>55</v>
      </c>
      <c r="C274" s="886" t="s">
        <v>2134</v>
      </c>
      <c r="D274" s="210" t="s">
        <v>546</v>
      </c>
      <c r="E274" s="206" t="s">
        <v>2135</v>
      </c>
      <c r="F274" s="207">
        <v>32464</v>
      </c>
      <c r="G274" s="206">
        <v>44196</v>
      </c>
      <c r="H274" s="889"/>
      <c r="I274" s="889">
        <v>41650</v>
      </c>
      <c r="J274" s="204"/>
      <c r="K274" s="826"/>
      <c r="L274" s="826"/>
      <c r="M274" s="208"/>
      <c r="N274" s="209">
        <v>32</v>
      </c>
      <c r="O274" s="825"/>
      <c r="P274" s="826">
        <v>39</v>
      </c>
      <c r="Q274" s="208">
        <f t="shared" ref="Q274:Q286" si="13">SUM(I266*P274)</f>
        <v>890331</v>
      </c>
    </row>
    <row r="275" spans="1:19" ht="24.95" customHeight="1">
      <c r="A275" s="825">
        <v>261</v>
      </c>
      <c r="B275" s="39">
        <v>56</v>
      </c>
      <c r="C275" s="886" t="s">
        <v>2136</v>
      </c>
      <c r="D275" s="210" t="s">
        <v>550</v>
      </c>
      <c r="E275" s="206">
        <v>22125</v>
      </c>
      <c r="F275" s="207">
        <v>32083</v>
      </c>
      <c r="G275" s="206">
        <v>44196</v>
      </c>
      <c r="H275" s="889"/>
      <c r="I275" s="889">
        <v>24697</v>
      </c>
      <c r="J275" s="204"/>
      <c r="K275" s="826"/>
      <c r="L275" s="826"/>
      <c r="M275" s="208"/>
      <c r="N275" s="209">
        <v>33</v>
      </c>
      <c r="O275" s="825"/>
      <c r="P275" s="826">
        <v>41</v>
      </c>
      <c r="Q275" s="208">
        <f t="shared" si="13"/>
        <v>940458</v>
      </c>
    </row>
    <row r="276" spans="1:19" ht="24.95" customHeight="1">
      <c r="A276" s="825">
        <v>262</v>
      </c>
      <c r="B276" s="39">
        <v>57</v>
      </c>
      <c r="C276" s="886" t="s">
        <v>2137</v>
      </c>
      <c r="D276" s="210" t="s">
        <v>546</v>
      </c>
      <c r="E276" s="206">
        <v>21918</v>
      </c>
      <c r="F276" s="207">
        <v>30543</v>
      </c>
      <c r="G276" s="206">
        <v>44196</v>
      </c>
      <c r="H276" s="889"/>
      <c r="I276" s="889">
        <v>42165</v>
      </c>
      <c r="J276" s="204"/>
      <c r="K276" s="826"/>
      <c r="L276" s="826"/>
      <c r="M276" s="208"/>
      <c r="N276" s="209">
        <v>37</v>
      </c>
      <c r="O276" s="825"/>
      <c r="P276" s="826">
        <v>49</v>
      </c>
      <c r="Q276" s="208">
        <f t="shared" si="13"/>
        <v>1331134</v>
      </c>
    </row>
    <row r="277" spans="1:19" ht="24.95" customHeight="1">
      <c r="A277" s="825">
        <v>263</v>
      </c>
      <c r="B277" s="39">
        <v>58</v>
      </c>
      <c r="C277" s="886" t="s">
        <v>2138</v>
      </c>
      <c r="D277" s="210" t="s">
        <v>550</v>
      </c>
      <c r="E277" s="206">
        <v>21962</v>
      </c>
      <c r="F277" s="207">
        <v>30235</v>
      </c>
      <c r="G277" s="206">
        <v>44196</v>
      </c>
      <c r="H277" s="889"/>
      <c r="I277" s="889">
        <v>27503</v>
      </c>
      <c r="J277" s="204"/>
      <c r="K277" s="826"/>
      <c r="L277" s="826"/>
      <c r="M277" s="208"/>
      <c r="N277" s="209">
        <v>38</v>
      </c>
      <c r="O277" s="825"/>
      <c r="P277" s="826">
        <v>51</v>
      </c>
      <c r="Q277" s="208">
        <f t="shared" si="13"/>
        <v>2150415</v>
      </c>
    </row>
    <row r="278" spans="1:19" ht="24.95" customHeight="1">
      <c r="A278" s="825">
        <v>264</v>
      </c>
      <c r="B278" s="39">
        <v>59</v>
      </c>
      <c r="C278" s="886" t="s">
        <v>2139</v>
      </c>
      <c r="D278" s="210" t="s">
        <v>550</v>
      </c>
      <c r="E278" s="206">
        <v>21977</v>
      </c>
      <c r="F278" s="207">
        <v>30519</v>
      </c>
      <c r="G278" s="206">
        <v>44196</v>
      </c>
      <c r="H278" s="889"/>
      <c r="I278" s="889">
        <v>26181</v>
      </c>
      <c r="J278" s="204"/>
      <c r="K278" s="826"/>
      <c r="L278" s="826"/>
      <c r="M278" s="208"/>
      <c r="N278" s="209">
        <v>37</v>
      </c>
      <c r="O278" s="825"/>
      <c r="P278" s="826">
        <v>49</v>
      </c>
      <c r="Q278" s="208">
        <f t="shared" si="13"/>
        <v>1137878</v>
      </c>
    </row>
    <row r="279" spans="1:19" ht="24.95" customHeight="1">
      <c r="A279" s="825">
        <v>265</v>
      </c>
      <c r="B279" s="39">
        <v>60</v>
      </c>
      <c r="C279" s="895" t="s">
        <v>2140</v>
      </c>
      <c r="D279" s="210" t="s">
        <v>550</v>
      </c>
      <c r="E279" s="206">
        <v>22163</v>
      </c>
      <c r="F279" s="207">
        <v>34641</v>
      </c>
      <c r="G279" s="206">
        <v>44196</v>
      </c>
      <c r="H279" s="889"/>
      <c r="I279" s="897">
        <v>25545</v>
      </c>
      <c r="J279" s="204"/>
      <c r="K279" s="826"/>
      <c r="L279" s="826"/>
      <c r="M279" s="208"/>
      <c r="N279" s="209">
        <v>26</v>
      </c>
      <c r="O279" s="825"/>
      <c r="P279" s="826">
        <v>29</v>
      </c>
      <c r="Q279" s="208">
        <f t="shared" si="13"/>
        <v>707455</v>
      </c>
    </row>
    <row r="280" spans="1:19" ht="24.95" customHeight="1">
      <c r="A280" s="825">
        <v>266</v>
      </c>
      <c r="B280" s="39">
        <v>61</v>
      </c>
      <c r="C280" s="886" t="s">
        <v>2141</v>
      </c>
      <c r="D280" s="210" t="s">
        <v>550</v>
      </c>
      <c r="E280" s="206">
        <v>22107</v>
      </c>
      <c r="F280" s="207">
        <v>22688</v>
      </c>
      <c r="G280" s="206">
        <v>44196</v>
      </c>
      <c r="H280" s="889"/>
      <c r="I280" s="897">
        <v>25545</v>
      </c>
      <c r="J280" s="204"/>
      <c r="K280" s="826"/>
      <c r="L280" s="826"/>
      <c r="M280" s="208"/>
      <c r="N280" s="209">
        <v>28</v>
      </c>
      <c r="O280" s="825"/>
      <c r="P280" s="826">
        <v>32</v>
      </c>
      <c r="Q280" s="208">
        <f t="shared" si="13"/>
        <v>1316480</v>
      </c>
    </row>
    <row r="281" spans="1:19" ht="24.95" customHeight="1">
      <c r="A281" s="825">
        <v>267</v>
      </c>
      <c r="B281" s="39">
        <v>62</v>
      </c>
      <c r="C281" s="886" t="s">
        <v>2142</v>
      </c>
      <c r="D281" s="210" t="s">
        <v>548</v>
      </c>
      <c r="E281" s="206">
        <v>22129</v>
      </c>
      <c r="F281" s="207">
        <v>35249</v>
      </c>
      <c r="G281" s="206">
        <v>44196</v>
      </c>
      <c r="H281" s="889"/>
      <c r="I281" s="897">
        <v>22520</v>
      </c>
      <c r="J281" s="204"/>
      <c r="K281" s="826"/>
      <c r="L281" s="826"/>
      <c r="M281" s="208"/>
      <c r="N281" s="209">
        <v>24</v>
      </c>
      <c r="O281" s="825"/>
      <c r="P281" s="826">
        <v>26</v>
      </c>
      <c r="Q281" s="208">
        <f t="shared" si="13"/>
        <v>664170</v>
      </c>
    </row>
    <row r="282" spans="1:19" ht="24.95" customHeight="1">
      <c r="A282" s="825">
        <v>268</v>
      </c>
      <c r="B282" s="39">
        <v>63</v>
      </c>
      <c r="C282" s="886" t="s">
        <v>2143</v>
      </c>
      <c r="D282" s="210" t="s">
        <v>549</v>
      </c>
      <c r="E282" s="206">
        <v>22037</v>
      </c>
      <c r="F282" s="207">
        <v>33196</v>
      </c>
      <c r="G282" s="206">
        <v>44196</v>
      </c>
      <c r="H282" s="889"/>
      <c r="I282" s="897">
        <v>23222</v>
      </c>
      <c r="J282" s="204"/>
      <c r="K282" s="826"/>
      <c r="L282" s="826"/>
      <c r="M282" s="208"/>
      <c r="N282" s="209">
        <v>30</v>
      </c>
      <c r="O282" s="825"/>
      <c r="P282" s="826">
        <v>35</v>
      </c>
      <c r="Q282" s="208">
        <f t="shared" si="13"/>
        <v>1457750</v>
      </c>
    </row>
    <row r="283" spans="1:19" ht="24.95" customHeight="1">
      <c r="A283" s="825">
        <v>269</v>
      </c>
      <c r="B283" s="39">
        <v>64</v>
      </c>
      <c r="C283" s="886" t="s">
        <v>2144</v>
      </c>
      <c r="D283" s="210" t="s">
        <v>545</v>
      </c>
      <c r="E283" s="206">
        <v>22215</v>
      </c>
      <c r="F283" s="207">
        <v>32101</v>
      </c>
      <c r="G283" s="206">
        <v>44196</v>
      </c>
      <c r="H283" s="889"/>
      <c r="I283" s="897">
        <v>47522</v>
      </c>
      <c r="J283" s="204">
        <v>19.63</v>
      </c>
      <c r="K283" s="826">
        <v>81.63</v>
      </c>
      <c r="L283" s="826"/>
      <c r="M283" s="208">
        <f>SUM(I283*R283*S283)</f>
        <v>231907.01793664397</v>
      </c>
      <c r="N283" s="209">
        <v>33</v>
      </c>
      <c r="O283" s="825"/>
      <c r="P283" s="826">
        <v>41</v>
      </c>
      <c r="Q283" s="208">
        <f t="shared" si="13"/>
        <v>1012577</v>
      </c>
      <c r="R283" s="831">
        <f>SUM(J283+K283)</f>
        <v>101.25999999999999</v>
      </c>
      <c r="S283" s="296">
        <v>4.8192699999999998E-2</v>
      </c>
    </row>
    <row r="284" spans="1:19" ht="24.95" customHeight="1">
      <c r="A284" s="825">
        <v>270</v>
      </c>
      <c r="B284" s="39">
        <v>65</v>
      </c>
      <c r="C284" s="886" t="s">
        <v>2145</v>
      </c>
      <c r="D284" s="210" t="s">
        <v>551</v>
      </c>
      <c r="E284" s="206">
        <v>21984</v>
      </c>
      <c r="F284" s="207">
        <v>32875</v>
      </c>
      <c r="G284" s="206">
        <v>44196</v>
      </c>
      <c r="H284" s="889"/>
      <c r="I284" s="897">
        <v>28800</v>
      </c>
      <c r="J284" s="204">
        <v>69.400000000000006</v>
      </c>
      <c r="K284" s="826">
        <v>154.4</v>
      </c>
      <c r="L284" s="826"/>
      <c r="M284" s="208">
        <f>SUM(I284*R284*S284)</f>
        <v>310623.156288</v>
      </c>
      <c r="N284" s="209">
        <v>30</v>
      </c>
      <c r="O284" s="825"/>
      <c r="P284" s="826">
        <v>35</v>
      </c>
      <c r="Q284" s="208">
        <f t="shared" si="13"/>
        <v>1475775</v>
      </c>
      <c r="R284" s="831">
        <f>SUM(J284+K284)</f>
        <v>223.8</v>
      </c>
      <c r="S284" s="296">
        <v>4.8192699999999998E-2</v>
      </c>
    </row>
    <row r="285" spans="1:19" ht="24.95" customHeight="1">
      <c r="A285" s="825">
        <v>271</v>
      </c>
      <c r="B285" s="39">
        <v>66</v>
      </c>
      <c r="C285" s="886" t="s">
        <v>2146</v>
      </c>
      <c r="D285" s="210" t="s">
        <v>550</v>
      </c>
      <c r="E285" s="206">
        <v>22275</v>
      </c>
      <c r="F285" s="207">
        <v>31321</v>
      </c>
      <c r="G285" s="206">
        <v>44196</v>
      </c>
      <c r="H285" s="889"/>
      <c r="I285" s="897">
        <v>27166</v>
      </c>
      <c r="J285" s="204"/>
      <c r="K285" s="826"/>
      <c r="L285" s="826"/>
      <c r="M285" s="208"/>
      <c r="N285" s="209">
        <v>35</v>
      </c>
      <c r="O285" s="825"/>
      <c r="P285" s="826">
        <v>45</v>
      </c>
      <c r="Q285" s="208">
        <f t="shared" si="13"/>
        <v>1237635</v>
      </c>
    </row>
    <row r="286" spans="1:19" ht="24.95" customHeight="1">
      <c r="A286" s="825">
        <v>272</v>
      </c>
      <c r="B286" s="39">
        <v>67</v>
      </c>
      <c r="C286" s="886" t="s">
        <v>2147</v>
      </c>
      <c r="D286" s="210" t="s">
        <v>550</v>
      </c>
      <c r="E286" s="206">
        <v>22242</v>
      </c>
      <c r="F286" s="207">
        <v>30567</v>
      </c>
      <c r="G286" s="206">
        <v>44196</v>
      </c>
      <c r="H286" s="889"/>
      <c r="I286" s="897">
        <v>25545</v>
      </c>
      <c r="J286" s="204"/>
      <c r="K286" s="826"/>
      <c r="L286" s="826"/>
      <c r="M286" s="208"/>
      <c r="N286" s="209">
        <v>37</v>
      </c>
      <c r="O286" s="825"/>
      <c r="P286" s="826">
        <v>49</v>
      </c>
      <c r="Q286" s="208">
        <f t="shared" si="13"/>
        <v>1282869</v>
      </c>
    </row>
    <row r="287" spans="1:19" ht="24.95" customHeight="1">
      <c r="A287" s="825">
        <v>273</v>
      </c>
      <c r="B287" s="39">
        <v>68</v>
      </c>
      <c r="C287" s="886" t="s">
        <v>2148</v>
      </c>
      <c r="D287" s="210" t="s">
        <v>549</v>
      </c>
      <c r="E287" s="206">
        <v>22247</v>
      </c>
      <c r="F287" s="207">
        <v>33042</v>
      </c>
      <c r="G287" s="206">
        <v>44196</v>
      </c>
      <c r="H287" s="889"/>
      <c r="I287" s="889">
        <v>22938</v>
      </c>
      <c r="J287" s="204"/>
      <c r="K287" s="826"/>
      <c r="L287" s="826"/>
      <c r="M287" s="208"/>
      <c r="N287" s="209">
        <v>30</v>
      </c>
      <c r="O287" s="825"/>
      <c r="P287" s="826">
        <v>35</v>
      </c>
      <c r="Q287" s="208">
        <f t="shared" si="12"/>
        <v>802830</v>
      </c>
    </row>
    <row r="288" spans="1:19" ht="24.95" customHeight="1">
      <c r="A288" s="825">
        <v>274</v>
      </c>
      <c r="B288" s="39">
        <v>69</v>
      </c>
      <c r="C288" s="886" t="s">
        <v>2149</v>
      </c>
      <c r="D288" s="210" t="s">
        <v>546</v>
      </c>
      <c r="E288" s="206">
        <v>22024</v>
      </c>
      <c r="F288" s="207">
        <v>33444</v>
      </c>
      <c r="G288" s="206">
        <v>44196</v>
      </c>
      <c r="H288" s="889"/>
      <c r="I288" s="889">
        <v>42688</v>
      </c>
      <c r="J288" s="204"/>
      <c r="K288" s="826"/>
      <c r="L288" s="826"/>
      <c r="M288" s="208"/>
      <c r="N288" s="209">
        <v>29</v>
      </c>
      <c r="O288" s="825"/>
      <c r="P288" s="826">
        <v>33.5</v>
      </c>
      <c r="Q288" s="208">
        <f t="shared" si="12"/>
        <v>1430048</v>
      </c>
    </row>
    <row r="289" spans="1:17" ht="24.95" customHeight="1">
      <c r="A289" s="825">
        <v>275</v>
      </c>
      <c r="B289" s="39">
        <v>70</v>
      </c>
      <c r="C289" s="886" t="s">
        <v>2150</v>
      </c>
      <c r="D289" s="210" t="s">
        <v>548</v>
      </c>
      <c r="E289" s="206">
        <v>22127</v>
      </c>
      <c r="F289" s="207">
        <v>38930</v>
      </c>
      <c r="G289" s="206">
        <v>44196</v>
      </c>
      <c r="H289" s="889"/>
      <c r="I289" s="889">
        <v>21915</v>
      </c>
      <c r="J289" s="204"/>
      <c r="K289" s="826"/>
      <c r="L289" s="826"/>
      <c r="M289" s="208"/>
      <c r="N289" s="209">
        <v>14</v>
      </c>
      <c r="O289" s="825"/>
      <c r="P289" s="826">
        <v>14</v>
      </c>
      <c r="Q289" s="208">
        <f t="shared" si="12"/>
        <v>306810</v>
      </c>
    </row>
    <row r="290" spans="1:17" ht="24.95" customHeight="1">
      <c r="A290" s="825">
        <v>276</v>
      </c>
      <c r="B290" s="39">
        <v>71</v>
      </c>
      <c r="C290" s="886" t="s">
        <v>2151</v>
      </c>
      <c r="D290" s="210" t="s">
        <v>546</v>
      </c>
      <c r="E290" s="206">
        <v>21947</v>
      </c>
      <c r="F290" s="207">
        <v>29893</v>
      </c>
      <c r="G290" s="206">
        <v>44196</v>
      </c>
      <c r="H290" s="889"/>
      <c r="I290" s="889">
        <v>41650</v>
      </c>
      <c r="J290" s="204"/>
      <c r="K290" s="826"/>
      <c r="L290" s="826"/>
      <c r="M290" s="208"/>
      <c r="N290" s="209">
        <v>39</v>
      </c>
      <c r="O290" s="825"/>
      <c r="P290" s="826">
        <v>53</v>
      </c>
      <c r="Q290" s="208">
        <f t="shared" si="12"/>
        <v>2207450</v>
      </c>
    </row>
    <row r="291" spans="1:17" ht="24.95" customHeight="1">
      <c r="A291" s="825">
        <v>277</v>
      </c>
      <c r="B291" s="39">
        <v>72</v>
      </c>
      <c r="C291" s="886" t="s">
        <v>2152</v>
      </c>
      <c r="D291" s="210" t="s">
        <v>546</v>
      </c>
      <c r="E291" s="206">
        <v>21942</v>
      </c>
      <c r="F291" s="207">
        <v>31594</v>
      </c>
      <c r="G291" s="206">
        <v>44196</v>
      </c>
      <c r="H291" s="889"/>
      <c r="I291" s="889">
        <v>42165</v>
      </c>
      <c r="J291" s="204"/>
      <c r="K291" s="826"/>
      <c r="L291" s="826"/>
      <c r="M291" s="208"/>
      <c r="N291" s="209">
        <v>34</v>
      </c>
      <c r="O291" s="825"/>
      <c r="P291" s="826">
        <v>43</v>
      </c>
      <c r="Q291" s="208">
        <f t="shared" si="12"/>
        <v>1813095</v>
      </c>
    </row>
    <row r="292" spans="1:17" ht="24.95" customHeight="1">
      <c r="A292" s="825">
        <v>278</v>
      </c>
      <c r="B292" s="39">
        <v>73</v>
      </c>
      <c r="C292" s="886" t="s">
        <v>2153</v>
      </c>
      <c r="D292" s="210" t="s">
        <v>550</v>
      </c>
      <c r="E292" s="206">
        <v>22260</v>
      </c>
      <c r="F292" s="207">
        <v>30186</v>
      </c>
      <c r="G292" s="206">
        <v>44196</v>
      </c>
      <c r="H292" s="889"/>
      <c r="I292" s="889">
        <v>25861</v>
      </c>
      <c r="J292" s="204"/>
      <c r="K292" s="826"/>
      <c r="L292" s="826"/>
      <c r="M292" s="208"/>
      <c r="N292" s="209">
        <v>38</v>
      </c>
      <c r="O292" s="825"/>
      <c r="P292" s="826">
        <v>51</v>
      </c>
      <c r="Q292" s="208">
        <f t="shared" si="12"/>
        <v>1318911</v>
      </c>
    </row>
    <row r="293" spans="1:17" ht="24.95" customHeight="1">
      <c r="A293" s="825">
        <v>279</v>
      </c>
      <c r="B293" s="39">
        <v>74</v>
      </c>
      <c r="C293" s="886" t="s">
        <v>2154</v>
      </c>
      <c r="D293" s="210" t="s">
        <v>548</v>
      </c>
      <c r="E293" s="206">
        <v>22216</v>
      </c>
      <c r="F293" s="207">
        <v>35800</v>
      </c>
      <c r="G293" s="206">
        <v>44196</v>
      </c>
      <c r="H293" s="889"/>
      <c r="I293" s="889">
        <v>22520</v>
      </c>
      <c r="J293" s="204"/>
      <c r="K293" s="826"/>
      <c r="L293" s="826"/>
      <c r="M293" s="208"/>
      <c r="N293" s="209">
        <v>22</v>
      </c>
      <c r="O293" s="825"/>
      <c r="P293" s="826">
        <v>23</v>
      </c>
      <c r="Q293" s="208">
        <f t="shared" si="12"/>
        <v>517960</v>
      </c>
    </row>
    <row r="294" spans="1:17" ht="24.95" customHeight="1">
      <c r="A294" s="825">
        <v>280</v>
      </c>
      <c r="B294" s="39">
        <v>75</v>
      </c>
      <c r="C294" s="886" t="s">
        <v>2155</v>
      </c>
      <c r="D294" s="210" t="s">
        <v>550</v>
      </c>
      <c r="E294" s="206">
        <v>22172</v>
      </c>
      <c r="F294" s="207">
        <v>34715</v>
      </c>
      <c r="G294" s="206">
        <v>44196</v>
      </c>
      <c r="H294" s="889"/>
      <c r="I294" s="889">
        <v>21327</v>
      </c>
      <c r="J294" s="204"/>
      <c r="K294" s="826"/>
      <c r="L294" s="826"/>
      <c r="M294" s="208"/>
      <c r="N294" s="209">
        <v>25</v>
      </c>
      <c r="O294" s="825"/>
      <c r="P294" s="826">
        <v>27.5</v>
      </c>
      <c r="Q294" s="208">
        <f t="shared" si="12"/>
        <v>586492.5</v>
      </c>
    </row>
    <row r="295" spans="1:17" ht="24.95" customHeight="1">
      <c r="A295" s="825">
        <v>281</v>
      </c>
      <c r="B295" s="39">
        <v>76</v>
      </c>
      <c r="C295" s="895" t="s">
        <v>2156</v>
      </c>
      <c r="D295" s="210" t="s">
        <v>546</v>
      </c>
      <c r="E295" s="206">
        <v>22223</v>
      </c>
      <c r="F295" s="207">
        <v>31051</v>
      </c>
      <c r="G295" s="206">
        <v>44196</v>
      </c>
      <c r="H295" s="889"/>
      <c r="I295" s="889">
        <v>42688</v>
      </c>
      <c r="J295" s="204"/>
      <c r="K295" s="826"/>
      <c r="L295" s="826"/>
      <c r="M295" s="208"/>
      <c r="N295" s="209">
        <v>35</v>
      </c>
      <c r="O295" s="825"/>
      <c r="P295" s="826">
        <v>45</v>
      </c>
      <c r="Q295" s="208">
        <f t="shared" si="12"/>
        <v>1920960</v>
      </c>
    </row>
    <row r="296" spans="1:17" ht="24.95" customHeight="1">
      <c r="A296" s="825">
        <v>282</v>
      </c>
      <c r="B296" s="39">
        <v>77</v>
      </c>
      <c r="C296" s="886" t="s">
        <v>2157</v>
      </c>
      <c r="D296" s="210" t="s">
        <v>550</v>
      </c>
      <c r="E296" s="206">
        <v>22086</v>
      </c>
      <c r="F296" s="207">
        <v>36434</v>
      </c>
      <c r="G296" s="206">
        <v>44196</v>
      </c>
      <c r="H296" s="889"/>
      <c r="I296" s="889">
        <v>21327</v>
      </c>
      <c r="J296" s="204"/>
      <c r="K296" s="826"/>
      <c r="L296" s="826"/>
      <c r="M296" s="208"/>
      <c r="N296" s="209">
        <v>21</v>
      </c>
      <c r="O296" s="825"/>
      <c r="P296" s="826">
        <v>21.5</v>
      </c>
      <c r="Q296" s="208">
        <f t="shared" si="12"/>
        <v>458530.5</v>
      </c>
    </row>
    <row r="297" spans="1:17" ht="24.95" customHeight="1">
      <c r="A297" s="825">
        <v>283</v>
      </c>
      <c r="B297" s="39">
        <v>78</v>
      </c>
      <c r="C297" s="886" t="s">
        <v>2158</v>
      </c>
      <c r="D297" s="210" t="s">
        <v>550</v>
      </c>
      <c r="E297" s="206">
        <v>22195</v>
      </c>
      <c r="F297" s="207">
        <v>30123</v>
      </c>
      <c r="G297" s="206">
        <v>44196</v>
      </c>
      <c r="H297" s="889"/>
      <c r="I297" s="889">
        <v>27166</v>
      </c>
      <c r="J297" s="204"/>
      <c r="K297" s="826"/>
      <c r="L297" s="826"/>
      <c r="M297" s="208"/>
      <c r="N297" s="209">
        <v>38</v>
      </c>
      <c r="O297" s="825"/>
      <c r="P297" s="826">
        <v>51</v>
      </c>
      <c r="Q297" s="208">
        <f t="shared" si="12"/>
        <v>1385466</v>
      </c>
    </row>
    <row r="298" spans="1:17" ht="24.95" customHeight="1">
      <c r="A298" s="825">
        <v>284</v>
      </c>
      <c r="B298" s="39">
        <v>79</v>
      </c>
      <c r="C298" s="886" t="s">
        <v>2159</v>
      </c>
      <c r="D298" s="210" t="s">
        <v>546</v>
      </c>
      <c r="E298" s="206">
        <v>22080</v>
      </c>
      <c r="F298" s="207">
        <v>33560</v>
      </c>
      <c r="G298" s="206">
        <v>44196</v>
      </c>
      <c r="H298" s="889"/>
      <c r="I298" s="889">
        <v>41650</v>
      </c>
      <c r="J298" s="204"/>
      <c r="K298" s="826"/>
      <c r="L298" s="826"/>
      <c r="M298" s="208"/>
      <c r="N298" s="209">
        <v>29</v>
      </c>
      <c r="O298" s="825"/>
      <c r="P298" s="826">
        <v>33.5</v>
      </c>
      <c r="Q298" s="208">
        <f t="shared" si="12"/>
        <v>1395275</v>
      </c>
    </row>
    <row r="299" spans="1:17" ht="24.95" customHeight="1">
      <c r="A299" s="825">
        <v>285</v>
      </c>
      <c r="B299" s="39">
        <v>80</v>
      </c>
      <c r="C299" s="886" t="s">
        <v>2160</v>
      </c>
      <c r="D299" s="210" t="s">
        <v>550</v>
      </c>
      <c r="E299" s="206">
        <v>22278</v>
      </c>
      <c r="F299" s="207">
        <v>31321</v>
      </c>
      <c r="G299" s="206">
        <v>44196</v>
      </c>
      <c r="H299" s="889"/>
      <c r="I299" s="889">
        <v>26181</v>
      </c>
      <c r="J299" s="204"/>
      <c r="K299" s="826"/>
      <c r="L299" s="826"/>
      <c r="M299" s="208"/>
      <c r="N299" s="209">
        <v>35</v>
      </c>
      <c r="O299" s="825"/>
      <c r="P299" s="826">
        <v>45</v>
      </c>
      <c r="Q299" s="208">
        <f t="shared" si="12"/>
        <v>1178145</v>
      </c>
    </row>
    <row r="300" spans="1:17" ht="24.95" customHeight="1">
      <c r="A300" s="825">
        <v>286</v>
      </c>
      <c r="B300" s="39">
        <v>81</v>
      </c>
      <c r="C300" s="886" t="s">
        <v>2161</v>
      </c>
      <c r="D300" s="210" t="s">
        <v>563</v>
      </c>
      <c r="E300" s="206">
        <v>22049</v>
      </c>
      <c r="F300" s="207">
        <v>31951</v>
      </c>
      <c r="G300" s="206">
        <v>44196</v>
      </c>
      <c r="H300" s="889"/>
      <c r="I300" s="889">
        <v>51989</v>
      </c>
      <c r="J300" s="204"/>
      <c r="K300" s="826"/>
      <c r="L300" s="826"/>
      <c r="M300" s="208"/>
      <c r="N300" s="209">
        <v>33</v>
      </c>
      <c r="O300" s="825"/>
      <c r="P300" s="826">
        <v>41</v>
      </c>
      <c r="Q300" s="208">
        <f t="shared" si="12"/>
        <v>2131549</v>
      </c>
    </row>
    <row r="301" spans="1:17" ht="24.95" customHeight="1">
      <c r="A301" s="825">
        <v>287</v>
      </c>
      <c r="B301" s="39">
        <v>82</v>
      </c>
      <c r="C301" s="886" t="s">
        <v>2162</v>
      </c>
      <c r="D301" s="210" t="s">
        <v>550</v>
      </c>
      <c r="E301" s="206">
        <v>22068</v>
      </c>
      <c r="F301" s="207">
        <v>32013</v>
      </c>
      <c r="G301" s="206">
        <v>44196</v>
      </c>
      <c r="H301" s="889"/>
      <c r="I301" s="889">
        <v>26506</v>
      </c>
      <c r="J301" s="204"/>
      <c r="K301" s="826"/>
      <c r="L301" s="826"/>
      <c r="M301" s="208"/>
      <c r="N301" s="209">
        <v>33</v>
      </c>
      <c r="O301" s="825"/>
      <c r="P301" s="826">
        <v>41</v>
      </c>
      <c r="Q301" s="208">
        <f t="shared" si="12"/>
        <v>1086746</v>
      </c>
    </row>
    <row r="302" spans="1:17" ht="24.95" customHeight="1">
      <c r="A302" s="825">
        <v>288</v>
      </c>
      <c r="B302" s="39">
        <v>83</v>
      </c>
      <c r="C302" s="886" t="s">
        <v>2163</v>
      </c>
      <c r="D302" s="210" t="s">
        <v>546</v>
      </c>
      <c r="E302" s="206">
        <v>22119</v>
      </c>
      <c r="F302" s="207">
        <v>30106</v>
      </c>
      <c r="G302" s="206">
        <v>44196</v>
      </c>
      <c r="H302" s="889"/>
      <c r="I302" s="889">
        <v>42217</v>
      </c>
      <c r="J302" s="204"/>
      <c r="K302" s="826"/>
      <c r="L302" s="826"/>
      <c r="M302" s="208"/>
      <c r="N302" s="209">
        <v>38</v>
      </c>
      <c r="O302" s="825"/>
      <c r="P302" s="826">
        <v>51</v>
      </c>
      <c r="Q302" s="208">
        <f t="shared" si="12"/>
        <v>2153067</v>
      </c>
    </row>
    <row r="303" spans="1:17" ht="24.95" customHeight="1">
      <c r="A303" s="825">
        <v>289</v>
      </c>
      <c r="B303" s="39">
        <v>84</v>
      </c>
      <c r="C303" s="886" t="s">
        <v>2164</v>
      </c>
      <c r="D303" s="210" t="s">
        <v>550</v>
      </c>
      <c r="E303" s="206">
        <v>22263</v>
      </c>
      <c r="F303" s="207">
        <v>32295</v>
      </c>
      <c r="G303" s="206">
        <v>44196</v>
      </c>
      <c r="H303" s="889"/>
      <c r="I303" s="889">
        <v>25232</v>
      </c>
      <c r="J303" s="204"/>
      <c r="K303" s="826"/>
      <c r="L303" s="826"/>
      <c r="M303" s="208"/>
      <c r="N303" s="209">
        <v>32</v>
      </c>
      <c r="O303" s="825"/>
      <c r="P303" s="826">
        <v>39</v>
      </c>
      <c r="Q303" s="208">
        <f t="shared" si="12"/>
        <v>984048</v>
      </c>
    </row>
    <row r="304" spans="1:17" ht="24.95" customHeight="1">
      <c r="A304" s="825">
        <v>290</v>
      </c>
      <c r="B304" s="39">
        <v>85</v>
      </c>
      <c r="C304" s="886" t="s">
        <v>2165</v>
      </c>
      <c r="D304" s="210" t="s">
        <v>546</v>
      </c>
      <c r="E304" s="206">
        <v>22122</v>
      </c>
      <c r="F304" s="207">
        <v>30895</v>
      </c>
      <c r="G304" s="206">
        <v>44196</v>
      </c>
      <c r="H304" s="889"/>
      <c r="I304" s="889">
        <v>47752</v>
      </c>
      <c r="J304" s="204"/>
      <c r="K304" s="826"/>
      <c r="L304" s="826"/>
      <c r="M304" s="208"/>
      <c r="N304" s="209">
        <v>36</v>
      </c>
      <c r="O304" s="825"/>
      <c r="P304" s="826">
        <v>47</v>
      </c>
      <c r="Q304" s="208">
        <f t="shared" si="12"/>
        <v>2244344</v>
      </c>
    </row>
    <row r="305" spans="1:17" ht="24.95" customHeight="1">
      <c r="A305" s="825">
        <v>291</v>
      </c>
      <c r="B305" s="39">
        <v>86</v>
      </c>
      <c r="C305" s="886" t="s">
        <v>2166</v>
      </c>
      <c r="D305" s="210" t="s">
        <v>550</v>
      </c>
      <c r="E305" s="206">
        <v>22004</v>
      </c>
      <c r="F305" s="207">
        <v>30277</v>
      </c>
      <c r="G305" s="206">
        <v>44196</v>
      </c>
      <c r="H305" s="889"/>
      <c r="I305" s="889">
        <v>26181</v>
      </c>
      <c r="J305" s="204"/>
      <c r="K305" s="826"/>
      <c r="L305" s="826"/>
      <c r="M305" s="208"/>
      <c r="N305" s="209">
        <v>38</v>
      </c>
      <c r="O305" s="825"/>
      <c r="P305" s="826">
        <v>51</v>
      </c>
      <c r="Q305" s="208">
        <f t="shared" si="12"/>
        <v>1335231</v>
      </c>
    </row>
    <row r="306" spans="1:17" ht="24.95" customHeight="1">
      <c r="A306" s="825">
        <v>292</v>
      </c>
      <c r="B306" s="39">
        <v>87</v>
      </c>
      <c r="C306" s="886" t="s">
        <v>2167</v>
      </c>
      <c r="D306" s="210" t="s">
        <v>549</v>
      </c>
      <c r="E306" s="206">
        <v>22263</v>
      </c>
      <c r="F306" s="207">
        <v>31594</v>
      </c>
      <c r="G306" s="206">
        <v>44196</v>
      </c>
      <c r="H306" s="889"/>
      <c r="I306" s="889">
        <v>22938</v>
      </c>
      <c r="J306" s="204"/>
      <c r="K306" s="826"/>
      <c r="L306" s="826"/>
      <c r="M306" s="208"/>
      <c r="N306" s="209">
        <v>34</v>
      </c>
      <c r="O306" s="825"/>
      <c r="P306" s="826">
        <v>43</v>
      </c>
      <c r="Q306" s="208">
        <f t="shared" si="12"/>
        <v>986334</v>
      </c>
    </row>
    <row r="307" spans="1:17" ht="24.95" customHeight="1">
      <c r="A307" s="825">
        <v>293</v>
      </c>
      <c r="B307" s="39">
        <v>88</v>
      </c>
      <c r="C307" s="886" t="s">
        <v>2168</v>
      </c>
      <c r="D307" s="210" t="s">
        <v>549</v>
      </c>
      <c r="E307" s="206">
        <v>21931</v>
      </c>
      <c r="F307" s="207">
        <v>35969</v>
      </c>
      <c r="G307" s="206">
        <v>44196</v>
      </c>
      <c r="H307" s="889"/>
      <c r="I307" s="889">
        <v>22938</v>
      </c>
      <c r="J307" s="204"/>
      <c r="K307" s="826"/>
      <c r="L307" s="826"/>
      <c r="M307" s="208"/>
      <c r="N307" s="209">
        <v>22</v>
      </c>
      <c r="O307" s="825"/>
      <c r="P307" s="826">
        <v>23</v>
      </c>
      <c r="Q307" s="208">
        <f t="shared" si="12"/>
        <v>527574</v>
      </c>
    </row>
    <row r="308" spans="1:17" ht="24.95" customHeight="1">
      <c r="A308" s="825">
        <v>294</v>
      </c>
      <c r="B308" s="39">
        <v>89</v>
      </c>
      <c r="C308" s="886" t="s">
        <v>2169</v>
      </c>
      <c r="D308" s="210" t="s">
        <v>549</v>
      </c>
      <c r="E308" s="206">
        <v>22130</v>
      </c>
      <c r="F308" s="207">
        <v>32307</v>
      </c>
      <c r="G308" s="206">
        <v>44196</v>
      </c>
      <c r="H308" s="889"/>
      <c r="I308" s="889">
        <v>22938</v>
      </c>
      <c r="J308" s="204"/>
      <c r="K308" s="826"/>
      <c r="L308" s="826"/>
      <c r="M308" s="208"/>
      <c r="N308" s="209">
        <v>32</v>
      </c>
      <c r="O308" s="825"/>
      <c r="P308" s="826">
        <v>39</v>
      </c>
      <c r="Q308" s="208">
        <f t="shared" si="12"/>
        <v>894582</v>
      </c>
    </row>
    <row r="309" spans="1:17" ht="24.95" customHeight="1">
      <c r="A309" s="825">
        <v>295</v>
      </c>
      <c r="B309" s="39">
        <v>90</v>
      </c>
      <c r="C309" s="886" t="s">
        <v>2170</v>
      </c>
      <c r="D309" s="210" t="s">
        <v>546</v>
      </c>
      <c r="E309" s="206">
        <v>22114</v>
      </c>
      <c r="F309" s="207">
        <v>32463</v>
      </c>
      <c r="G309" s="206">
        <v>44196</v>
      </c>
      <c r="H309" s="889"/>
      <c r="I309" s="889">
        <v>42165</v>
      </c>
      <c r="J309" s="204"/>
      <c r="K309" s="826"/>
      <c r="L309" s="826"/>
      <c r="M309" s="208"/>
      <c r="N309" s="209">
        <v>32</v>
      </c>
      <c r="O309" s="825"/>
      <c r="P309" s="826">
        <v>39</v>
      </c>
      <c r="Q309" s="208">
        <f t="shared" si="12"/>
        <v>1644435</v>
      </c>
    </row>
    <row r="310" spans="1:17" ht="24.95" customHeight="1">
      <c r="A310" s="825">
        <v>296</v>
      </c>
      <c r="B310" s="39">
        <v>91</v>
      </c>
      <c r="C310" s="886" t="s">
        <v>2171</v>
      </c>
      <c r="D310" s="210" t="s">
        <v>549</v>
      </c>
      <c r="E310" s="206">
        <v>22014</v>
      </c>
      <c r="F310" s="207">
        <v>31594</v>
      </c>
      <c r="G310" s="206">
        <v>44196</v>
      </c>
      <c r="H310" s="889"/>
      <c r="I310" s="889">
        <v>24096</v>
      </c>
      <c r="J310" s="204"/>
      <c r="K310" s="826"/>
      <c r="L310" s="826"/>
      <c r="M310" s="208"/>
      <c r="N310" s="209">
        <v>34</v>
      </c>
      <c r="O310" s="825"/>
      <c r="P310" s="826">
        <v>43</v>
      </c>
      <c r="Q310" s="208">
        <f t="shared" si="12"/>
        <v>1036128</v>
      </c>
    </row>
    <row r="311" spans="1:17" ht="24.95" customHeight="1">
      <c r="A311" s="825">
        <v>297</v>
      </c>
      <c r="B311" s="39">
        <v>92</v>
      </c>
      <c r="C311" s="886" t="s">
        <v>2172</v>
      </c>
      <c r="D311" s="210" t="s">
        <v>549</v>
      </c>
      <c r="E311" s="206">
        <v>22056</v>
      </c>
      <c r="F311" s="207">
        <v>30624</v>
      </c>
      <c r="G311" s="206">
        <v>44196</v>
      </c>
      <c r="H311" s="889"/>
      <c r="I311" s="889">
        <v>25003</v>
      </c>
      <c r="J311" s="204"/>
      <c r="K311" s="826"/>
      <c r="L311" s="826"/>
      <c r="M311" s="208"/>
      <c r="N311" s="209">
        <v>37</v>
      </c>
      <c r="O311" s="825"/>
      <c r="P311" s="826">
        <v>49</v>
      </c>
      <c r="Q311" s="208">
        <f t="shared" si="12"/>
        <v>1225147</v>
      </c>
    </row>
    <row r="312" spans="1:17" ht="24.95" customHeight="1">
      <c r="A312" s="825">
        <v>298</v>
      </c>
      <c r="B312" s="39">
        <v>93</v>
      </c>
      <c r="C312" s="886" t="s">
        <v>2173</v>
      </c>
      <c r="D312" s="210" t="s">
        <v>550</v>
      </c>
      <c r="E312" s="206">
        <v>22039</v>
      </c>
      <c r="F312" s="207">
        <v>33554</v>
      </c>
      <c r="G312" s="206">
        <v>44196</v>
      </c>
      <c r="H312" s="889"/>
      <c r="I312" s="889">
        <v>25232</v>
      </c>
      <c r="J312" s="204"/>
      <c r="K312" s="826"/>
      <c r="L312" s="826"/>
      <c r="M312" s="208"/>
      <c r="N312" s="209">
        <v>29</v>
      </c>
      <c r="O312" s="825"/>
      <c r="P312" s="826">
        <v>33.5</v>
      </c>
      <c r="Q312" s="208">
        <f t="shared" si="12"/>
        <v>845272</v>
      </c>
    </row>
    <row r="313" spans="1:17" ht="24.95" customHeight="1">
      <c r="A313" s="825">
        <v>299</v>
      </c>
      <c r="B313" s="39">
        <v>94</v>
      </c>
      <c r="C313" s="895" t="s">
        <v>2174</v>
      </c>
      <c r="D313" s="210" t="s">
        <v>549</v>
      </c>
      <c r="E313" s="206">
        <v>21948</v>
      </c>
      <c r="F313" s="207">
        <v>33056</v>
      </c>
      <c r="G313" s="206">
        <v>44196</v>
      </c>
      <c r="H313" s="889"/>
      <c r="I313" s="889">
        <v>23222</v>
      </c>
      <c r="J313" s="204"/>
      <c r="K313" s="826"/>
      <c r="L313" s="826"/>
      <c r="M313" s="208"/>
      <c r="N313" s="209">
        <v>30</v>
      </c>
      <c r="O313" s="825"/>
      <c r="P313" s="826">
        <v>35</v>
      </c>
      <c r="Q313" s="208">
        <f t="shared" si="12"/>
        <v>812770</v>
      </c>
    </row>
    <row r="314" spans="1:17" ht="24.95" customHeight="1">
      <c r="A314" s="825">
        <v>300</v>
      </c>
      <c r="B314" s="513">
        <v>95</v>
      </c>
      <c r="C314" s="886" t="s">
        <v>2175</v>
      </c>
      <c r="D314" s="210" t="s">
        <v>549</v>
      </c>
      <c r="E314" s="206">
        <v>22093</v>
      </c>
      <c r="F314" s="207">
        <v>35254</v>
      </c>
      <c r="G314" s="206">
        <v>44196</v>
      </c>
      <c r="H314" s="889"/>
      <c r="I314" s="889">
        <v>22938</v>
      </c>
      <c r="J314" s="204"/>
      <c r="K314" s="826"/>
      <c r="L314" s="826"/>
      <c r="M314" s="208"/>
      <c r="N314" s="209">
        <v>24</v>
      </c>
      <c r="O314" s="825"/>
      <c r="P314" s="826">
        <v>26</v>
      </c>
      <c r="Q314" s="208">
        <f t="shared" si="12"/>
        <v>596388</v>
      </c>
    </row>
    <row r="315" spans="1:17" ht="15" customHeight="1">
      <c r="A315" s="620"/>
      <c r="B315" s="853"/>
      <c r="C315" s="255" t="s">
        <v>139</v>
      </c>
      <c r="D315" s="853"/>
      <c r="E315" s="194"/>
      <c r="F315" s="211"/>
      <c r="G315" s="212" t="s">
        <v>65</v>
      </c>
      <c r="H315" s="213" t="s">
        <v>65</v>
      </c>
      <c r="I315" s="888"/>
      <c r="J315" s="856"/>
      <c r="K315" s="856"/>
      <c r="L315" s="856"/>
      <c r="M315" s="214">
        <f>SUM(M15:M314)</f>
        <v>104326926.87911741</v>
      </c>
      <c r="N315" s="856"/>
      <c r="O315" s="160"/>
      <c r="P315" s="856"/>
      <c r="Q315" s="214">
        <f>SUM(Q15:Q314)</f>
        <v>406466711.5</v>
      </c>
    </row>
    <row r="316" spans="1:17" ht="15" customHeight="1">
      <c r="A316" s="254" t="s">
        <v>51</v>
      </c>
      <c r="B316" s="255"/>
      <c r="C316" s="255"/>
      <c r="D316" s="853"/>
      <c r="E316" s="194"/>
      <c r="F316" s="853"/>
      <c r="G316" s="853"/>
      <c r="H316" s="254" t="s">
        <v>159</v>
      </c>
      <c r="J316" s="856"/>
      <c r="K316" s="856"/>
      <c r="L316" s="856"/>
      <c r="M316" s="856"/>
      <c r="N316" s="856"/>
      <c r="O316" s="159" t="s">
        <v>160</v>
      </c>
      <c r="P316" s="856"/>
      <c r="Q316" s="161"/>
    </row>
    <row r="317" spans="1:17" ht="9.9499999999999993" customHeight="1">
      <c r="A317" s="254"/>
      <c r="B317" s="255"/>
      <c r="C317" s="255"/>
      <c r="D317" s="853"/>
      <c r="E317" s="194"/>
      <c r="F317" s="853"/>
      <c r="G317" s="853"/>
      <c r="H317" s="620"/>
      <c r="I317" s="853"/>
      <c r="J317" s="853"/>
      <c r="K317" s="853"/>
      <c r="L317" s="853"/>
      <c r="M317" s="853"/>
      <c r="N317" s="853"/>
      <c r="O317" s="254"/>
      <c r="P317" s="853"/>
      <c r="Q317" s="854"/>
    </row>
    <row r="318" spans="1:17" ht="24.95" customHeight="1">
      <c r="A318" s="620"/>
      <c r="B318" s="853"/>
      <c r="C318" s="824" t="s">
        <v>552</v>
      </c>
      <c r="D318" s="197"/>
      <c r="E318" s="194"/>
      <c r="F318" s="853"/>
      <c r="G318" s="853"/>
      <c r="H318" s="620"/>
      <c r="I318" s="1972" t="s">
        <v>553</v>
      </c>
      <c r="J318" s="1972"/>
      <c r="K318" s="1972"/>
      <c r="L318" s="1972"/>
      <c r="M318" s="1972"/>
      <c r="N318" s="853"/>
      <c r="O318" s="620"/>
      <c r="P318" s="1975">
        <v>43509</v>
      </c>
      <c r="Q318" s="1976"/>
    </row>
    <row r="319" spans="1:17" ht="18" customHeight="1">
      <c r="A319" s="855"/>
      <c r="B319" s="827"/>
      <c r="C319" s="836" t="s">
        <v>527</v>
      </c>
      <c r="D319" s="297"/>
      <c r="E319" s="297"/>
      <c r="F319" s="827"/>
      <c r="G319" s="827"/>
      <c r="H319" s="855"/>
      <c r="I319" s="1965" t="s">
        <v>78</v>
      </c>
      <c r="J319" s="1965"/>
      <c r="K319" s="1965"/>
      <c r="L319" s="1965"/>
      <c r="M319" s="1965"/>
      <c r="N319" s="827"/>
      <c r="O319" s="855"/>
      <c r="P319" s="1965" t="s">
        <v>554</v>
      </c>
      <c r="Q319" s="1966"/>
    </row>
    <row r="320" spans="1:17">
      <c r="A320" s="853"/>
      <c r="B320" s="853"/>
      <c r="C320" s="255"/>
      <c r="D320" s="853"/>
      <c r="E320" s="194"/>
      <c r="F320" s="853"/>
      <c r="G320" s="853"/>
      <c r="H320" s="853"/>
    </row>
    <row r="321" spans="3:3">
      <c r="C321" s="192"/>
    </row>
    <row r="322" spans="3:3">
      <c r="C322" s="192"/>
    </row>
    <row r="323" spans="3:3">
      <c r="C323" s="192"/>
    </row>
    <row r="324" spans="3:3">
      <c r="C324" s="192"/>
    </row>
    <row r="325" spans="3:3">
      <c r="C325" s="192"/>
    </row>
    <row r="326" spans="3:3">
      <c r="C326" s="192"/>
    </row>
  </sheetData>
  <mergeCells count="18">
    <mergeCell ref="I319:M319"/>
    <mergeCell ref="P319:Q319"/>
    <mergeCell ref="H11:I11"/>
    <mergeCell ref="J11:K11"/>
    <mergeCell ref="H12:I12"/>
    <mergeCell ref="H13:I13"/>
    <mergeCell ref="H14:I14"/>
    <mergeCell ref="E10:G10"/>
    <mergeCell ref="H10:I10"/>
    <mergeCell ref="J10:M10"/>
    <mergeCell ref="N10:Q10"/>
    <mergeCell ref="I318:M318"/>
    <mergeCell ref="P318:Q318"/>
    <mergeCell ref="A2:Q2"/>
    <mergeCell ref="A3:Q3"/>
    <mergeCell ref="A4:Q4"/>
    <mergeCell ref="A5:Q5"/>
    <mergeCell ref="A7:C7"/>
  </mergeCells>
  <pageMargins left="0.7" right="0.7" top="0.75" bottom="0.75" header="0.3" footer="0.3"/>
  <pageSetup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O41"/>
  <sheetViews>
    <sheetView workbookViewId="0">
      <selection activeCell="A10" sqref="A1:XFD1048576"/>
    </sheetView>
  </sheetViews>
  <sheetFormatPr defaultRowHeight="14.25"/>
  <cols>
    <col min="1" max="1" width="5.140625" style="1" customWidth="1"/>
    <col min="2" max="2" width="13.85546875" style="1" customWidth="1"/>
    <col min="3" max="3" width="13.5703125" style="1" customWidth="1"/>
    <col min="4" max="5" width="12.7109375" style="1" customWidth="1"/>
    <col min="6" max="6" width="11.85546875" style="1" customWidth="1"/>
    <col min="7" max="7" width="11" style="1" customWidth="1"/>
    <col min="8" max="8" width="13" style="1" customWidth="1"/>
    <col min="9" max="9" width="11" style="1" customWidth="1"/>
    <col min="10" max="10" width="8.85546875" style="1" customWidth="1"/>
    <col min="11" max="11" width="9" style="1" customWidth="1"/>
    <col min="12" max="12" width="12.28515625" style="1" customWidth="1"/>
    <col min="13" max="13" width="10.28515625" style="1" customWidth="1"/>
    <col min="14" max="14" width="9" style="1" customWidth="1"/>
    <col min="15" max="15" width="14.7109375" style="1" customWidth="1"/>
    <col min="16" max="258" width="9.140625" style="1"/>
    <col min="259" max="259" width="5.140625" style="1" customWidth="1"/>
    <col min="260" max="260" width="23.7109375" style="1" customWidth="1"/>
    <col min="261" max="261" width="12.7109375" style="1" customWidth="1"/>
    <col min="262" max="262" width="11.85546875" style="1" customWidth="1"/>
    <col min="263" max="263" width="12.140625" style="1" customWidth="1"/>
    <col min="264" max="264" width="13" style="1" customWidth="1"/>
    <col min="265" max="265" width="14.28515625" style="1" customWidth="1"/>
    <col min="266" max="266" width="8.140625" style="1" customWidth="1"/>
    <col min="267" max="267" width="8.85546875" style="1" customWidth="1"/>
    <col min="268" max="268" width="14.7109375" style="1" customWidth="1"/>
    <col min="269" max="269" width="11.5703125" style="1" customWidth="1"/>
    <col min="270" max="270" width="9" style="1" customWidth="1"/>
    <col min="271" max="271" width="16.7109375" style="1" customWidth="1"/>
    <col min="272" max="514" width="9.140625" style="1"/>
    <col min="515" max="515" width="5.140625" style="1" customWidth="1"/>
    <col min="516" max="516" width="23.7109375" style="1" customWidth="1"/>
    <col min="517" max="517" width="12.7109375" style="1" customWidth="1"/>
    <col min="518" max="518" width="11.85546875" style="1" customWidth="1"/>
    <col min="519" max="519" width="12.140625" style="1" customWidth="1"/>
    <col min="520" max="520" width="13" style="1" customWidth="1"/>
    <col min="521" max="521" width="14.28515625" style="1" customWidth="1"/>
    <col min="522" max="522" width="8.140625" style="1" customWidth="1"/>
    <col min="523" max="523" width="8.85546875" style="1" customWidth="1"/>
    <col min="524" max="524" width="14.7109375" style="1" customWidth="1"/>
    <col min="525" max="525" width="11.5703125" style="1" customWidth="1"/>
    <col min="526" max="526" width="9" style="1" customWidth="1"/>
    <col min="527" max="527" width="16.7109375" style="1" customWidth="1"/>
    <col min="528" max="770" width="9.140625" style="1"/>
    <col min="771" max="771" width="5.140625" style="1" customWidth="1"/>
    <col min="772" max="772" width="23.7109375" style="1" customWidth="1"/>
    <col min="773" max="773" width="12.7109375" style="1" customWidth="1"/>
    <col min="774" max="774" width="11.85546875" style="1" customWidth="1"/>
    <col min="775" max="775" width="12.140625" style="1" customWidth="1"/>
    <col min="776" max="776" width="13" style="1" customWidth="1"/>
    <col min="777" max="777" width="14.28515625" style="1" customWidth="1"/>
    <col min="778" max="778" width="8.140625" style="1" customWidth="1"/>
    <col min="779" max="779" width="8.85546875" style="1" customWidth="1"/>
    <col min="780" max="780" width="14.7109375" style="1" customWidth="1"/>
    <col min="781" max="781" width="11.5703125" style="1" customWidth="1"/>
    <col min="782" max="782" width="9" style="1" customWidth="1"/>
    <col min="783" max="783" width="16.7109375" style="1" customWidth="1"/>
    <col min="784" max="1026" width="9.140625" style="1"/>
    <col min="1027" max="1027" width="5.140625" style="1" customWidth="1"/>
    <col min="1028" max="1028" width="23.7109375" style="1" customWidth="1"/>
    <col min="1029" max="1029" width="12.7109375" style="1" customWidth="1"/>
    <col min="1030" max="1030" width="11.85546875" style="1" customWidth="1"/>
    <col min="1031" max="1031" width="12.140625" style="1" customWidth="1"/>
    <col min="1032" max="1032" width="13" style="1" customWidth="1"/>
    <col min="1033" max="1033" width="14.28515625" style="1" customWidth="1"/>
    <col min="1034" max="1034" width="8.140625" style="1" customWidth="1"/>
    <col min="1035" max="1035" width="8.85546875" style="1" customWidth="1"/>
    <col min="1036" max="1036" width="14.7109375" style="1" customWidth="1"/>
    <col min="1037" max="1037" width="11.5703125" style="1" customWidth="1"/>
    <col min="1038" max="1038" width="9" style="1" customWidth="1"/>
    <col min="1039" max="1039" width="16.7109375" style="1" customWidth="1"/>
    <col min="1040" max="1282" width="9.140625" style="1"/>
    <col min="1283" max="1283" width="5.140625" style="1" customWidth="1"/>
    <col min="1284" max="1284" width="23.7109375" style="1" customWidth="1"/>
    <col min="1285" max="1285" width="12.7109375" style="1" customWidth="1"/>
    <col min="1286" max="1286" width="11.85546875" style="1" customWidth="1"/>
    <col min="1287" max="1287" width="12.140625" style="1" customWidth="1"/>
    <col min="1288" max="1288" width="13" style="1" customWidth="1"/>
    <col min="1289" max="1289" width="14.28515625" style="1" customWidth="1"/>
    <col min="1290" max="1290" width="8.140625" style="1" customWidth="1"/>
    <col min="1291" max="1291" width="8.85546875" style="1" customWidth="1"/>
    <col min="1292" max="1292" width="14.7109375" style="1" customWidth="1"/>
    <col min="1293" max="1293" width="11.5703125" style="1" customWidth="1"/>
    <col min="1294" max="1294" width="9" style="1" customWidth="1"/>
    <col min="1295" max="1295" width="16.7109375" style="1" customWidth="1"/>
    <col min="1296" max="1538" width="9.140625" style="1"/>
    <col min="1539" max="1539" width="5.140625" style="1" customWidth="1"/>
    <col min="1540" max="1540" width="23.7109375" style="1" customWidth="1"/>
    <col min="1541" max="1541" width="12.7109375" style="1" customWidth="1"/>
    <col min="1542" max="1542" width="11.85546875" style="1" customWidth="1"/>
    <col min="1543" max="1543" width="12.140625" style="1" customWidth="1"/>
    <col min="1544" max="1544" width="13" style="1" customWidth="1"/>
    <col min="1545" max="1545" width="14.28515625" style="1" customWidth="1"/>
    <col min="1546" max="1546" width="8.140625" style="1" customWidth="1"/>
    <col min="1547" max="1547" width="8.85546875" style="1" customWidth="1"/>
    <col min="1548" max="1548" width="14.7109375" style="1" customWidth="1"/>
    <col min="1549" max="1549" width="11.5703125" style="1" customWidth="1"/>
    <col min="1550" max="1550" width="9" style="1" customWidth="1"/>
    <col min="1551" max="1551" width="16.7109375" style="1" customWidth="1"/>
    <col min="1552" max="1794" width="9.140625" style="1"/>
    <col min="1795" max="1795" width="5.140625" style="1" customWidth="1"/>
    <col min="1796" max="1796" width="23.7109375" style="1" customWidth="1"/>
    <col min="1797" max="1797" width="12.7109375" style="1" customWidth="1"/>
    <col min="1798" max="1798" width="11.85546875" style="1" customWidth="1"/>
    <col min="1799" max="1799" width="12.140625" style="1" customWidth="1"/>
    <col min="1800" max="1800" width="13" style="1" customWidth="1"/>
    <col min="1801" max="1801" width="14.28515625" style="1" customWidth="1"/>
    <col min="1802" max="1802" width="8.140625" style="1" customWidth="1"/>
    <col min="1803" max="1803" width="8.85546875" style="1" customWidth="1"/>
    <col min="1804" max="1804" width="14.7109375" style="1" customWidth="1"/>
    <col min="1805" max="1805" width="11.5703125" style="1" customWidth="1"/>
    <col min="1806" max="1806" width="9" style="1" customWidth="1"/>
    <col min="1807" max="1807" width="16.7109375" style="1" customWidth="1"/>
    <col min="1808" max="2050" width="9.140625" style="1"/>
    <col min="2051" max="2051" width="5.140625" style="1" customWidth="1"/>
    <col min="2052" max="2052" width="23.7109375" style="1" customWidth="1"/>
    <col min="2053" max="2053" width="12.7109375" style="1" customWidth="1"/>
    <col min="2054" max="2054" width="11.85546875" style="1" customWidth="1"/>
    <col min="2055" max="2055" width="12.140625" style="1" customWidth="1"/>
    <col min="2056" max="2056" width="13" style="1" customWidth="1"/>
    <col min="2057" max="2057" width="14.28515625" style="1" customWidth="1"/>
    <col min="2058" max="2058" width="8.140625" style="1" customWidth="1"/>
    <col min="2059" max="2059" width="8.85546875" style="1" customWidth="1"/>
    <col min="2060" max="2060" width="14.7109375" style="1" customWidth="1"/>
    <col min="2061" max="2061" width="11.5703125" style="1" customWidth="1"/>
    <col min="2062" max="2062" width="9" style="1" customWidth="1"/>
    <col min="2063" max="2063" width="16.7109375" style="1" customWidth="1"/>
    <col min="2064" max="2306" width="9.140625" style="1"/>
    <col min="2307" max="2307" width="5.140625" style="1" customWidth="1"/>
    <col min="2308" max="2308" width="23.7109375" style="1" customWidth="1"/>
    <col min="2309" max="2309" width="12.7109375" style="1" customWidth="1"/>
    <col min="2310" max="2310" width="11.85546875" style="1" customWidth="1"/>
    <col min="2311" max="2311" width="12.140625" style="1" customWidth="1"/>
    <col min="2312" max="2312" width="13" style="1" customWidth="1"/>
    <col min="2313" max="2313" width="14.28515625" style="1" customWidth="1"/>
    <col min="2314" max="2314" width="8.140625" style="1" customWidth="1"/>
    <col min="2315" max="2315" width="8.85546875" style="1" customWidth="1"/>
    <col min="2316" max="2316" width="14.7109375" style="1" customWidth="1"/>
    <col min="2317" max="2317" width="11.5703125" style="1" customWidth="1"/>
    <col min="2318" max="2318" width="9" style="1" customWidth="1"/>
    <col min="2319" max="2319" width="16.7109375" style="1" customWidth="1"/>
    <col min="2320" max="2562" width="9.140625" style="1"/>
    <col min="2563" max="2563" width="5.140625" style="1" customWidth="1"/>
    <col min="2564" max="2564" width="23.7109375" style="1" customWidth="1"/>
    <col min="2565" max="2565" width="12.7109375" style="1" customWidth="1"/>
    <col min="2566" max="2566" width="11.85546875" style="1" customWidth="1"/>
    <col min="2567" max="2567" width="12.140625" style="1" customWidth="1"/>
    <col min="2568" max="2568" width="13" style="1" customWidth="1"/>
    <col min="2569" max="2569" width="14.28515625" style="1" customWidth="1"/>
    <col min="2570" max="2570" width="8.140625" style="1" customWidth="1"/>
    <col min="2571" max="2571" width="8.85546875" style="1" customWidth="1"/>
    <col min="2572" max="2572" width="14.7109375" style="1" customWidth="1"/>
    <col min="2573" max="2573" width="11.5703125" style="1" customWidth="1"/>
    <col min="2574" max="2574" width="9" style="1" customWidth="1"/>
    <col min="2575" max="2575" width="16.7109375" style="1" customWidth="1"/>
    <col min="2576" max="2818" width="9.140625" style="1"/>
    <col min="2819" max="2819" width="5.140625" style="1" customWidth="1"/>
    <col min="2820" max="2820" width="23.7109375" style="1" customWidth="1"/>
    <col min="2821" max="2821" width="12.7109375" style="1" customWidth="1"/>
    <col min="2822" max="2822" width="11.85546875" style="1" customWidth="1"/>
    <col min="2823" max="2823" width="12.140625" style="1" customWidth="1"/>
    <col min="2824" max="2824" width="13" style="1" customWidth="1"/>
    <col min="2825" max="2825" width="14.28515625" style="1" customWidth="1"/>
    <col min="2826" max="2826" width="8.140625" style="1" customWidth="1"/>
    <col min="2827" max="2827" width="8.85546875" style="1" customWidth="1"/>
    <col min="2828" max="2828" width="14.7109375" style="1" customWidth="1"/>
    <col min="2829" max="2829" width="11.5703125" style="1" customWidth="1"/>
    <col min="2830" max="2830" width="9" style="1" customWidth="1"/>
    <col min="2831" max="2831" width="16.7109375" style="1" customWidth="1"/>
    <col min="2832" max="3074" width="9.140625" style="1"/>
    <col min="3075" max="3075" width="5.140625" style="1" customWidth="1"/>
    <col min="3076" max="3076" width="23.7109375" style="1" customWidth="1"/>
    <col min="3077" max="3077" width="12.7109375" style="1" customWidth="1"/>
    <col min="3078" max="3078" width="11.85546875" style="1" customWidth="1"/>
    <col min="3079" max="3079" width="12.140625" style="1" customWidth="1"/>
    <col min="3080" max="3080" width="13" style="1" customWidth="1"/>
    <col min="3081" max="3081" width="14.28515625" style="1" customWidth="1"/>
    <col min="3082" max="3082" width="8.140625" style="1" customWidth="1"/>
    <col min="3083" max="3083" width="8.85546875" style="1" customWidth="1"/>
    <col min="3084" max="3084" width="14.7109375" style="1" customWidth="1"/>
    <col min="3085" max="3085" width="11.5703125" style="1" customWidth="1"/>
    <col min="3086" max="3086" width="9" style="1" customWidth="1"/>
    <col min="3087" max="3087" width="16.7109375" style="1" customWidth="1"/>
    <col min="3088" max="3330" width="9.140625" style="1"/>
    <col min="3331" max="3331" width="5.140625" style="1" customWidth="1"/>
    <col min="3332" max="3332" width="23.7109375" style="1" customWidth="1"/>
    <col min="3333" max="3333" width="12.7109375" style="1" customWidth="1"/>
    <col min="3334" max="3334" width="11.85546875" style="1" customWidth="1"/>
    <col min="3335" max="3335" width="12.140625" style="1" customWidth="1"/>
    <col min="3336" max="3336" width="13" style="1" customWidth="1"/>
    <col min="3337" max="3337" width="14.28515625" style="1" customWidth="1"/>
    <col min="3338" max="3338" width="8.140625" style="1" customWidth="1"/>
    <col min="3339" max="3339" width="8.85546875" style="1" customWidth="1"/>
    <col min="3340" max="3340" width="14.7109375" style="1" customWidth="1"/>
    <col min="3341" max="3341" width="11.5703125" style="1" customWidth="1"/>
    <col min="3342" max="3342" width="9" style="1" customWidth="1"/>
    <col min="3343" max="3343" width="16.7109375" style="1" customWidth="1"/>
    <col min="3344" max="3586" width="9.140625" style="1"/>
    <col min="3587" max="3587" width="5.140625" style="1" customWidth="1"/>
    <col min="3588" max="3588" width="23.7109375" style="1" customWidth="1"/>
    <col min="3589" max="3589" width="12.7109375" style="1" customWidth="1"/>
    <col min="3590" max="3590" width="11.85546875" style="1" customWidth="1"/>
    <col min="3591" max="3591" width="12.140625" style="1" customWidth="1"/>
    <col min="3592" max="3592" width="13" style="1" customWidth="1"/>
    <col min="3593" max="3593" width="14.28515625" style="1" customWidth="1"/>
    <col min="3594" max="3594" width="8.140625" style="1" customWidth="1"/>
    <col min="3595" max="3595" width="8.85546875" style="1" customWidth="1"/>
    <col min="3596" max="3596" width="14.7109375" style="1" customWidth="1"/>
    <col min="3597" max="3597" width="11.5703125" style="1" customWidth="1"/>
    <col min="3598" max="3598" width="9" style="1" customWidth="1"/>
    <col min="3599" max="3599" width="16.7109375" style="1" customWidth="1"/>
    <col min="3600" max="3842" width="9.140625" style="1"/>
    <col min="3843" max="3843" width="5.140625" style="1" customWidth="1"/>
    <col min="3844" max="3844" width="23.7109375" style="1" customWidth="1"/>
    <col min="3845" max="3845" width="12.7109375" style="1" customWidth="1"/>
    <col min="3846" max="3846" width="11.85546875" style="1" customWidth="1"/>
    <col min="3847" max="3847" width="12.140625" style="1" customWidth="1"/>
    <col min="3848" max="3848" width="13" style="1" customWidth="1"/>
    <col min="3849" max="3849" width="14.28515625" style="1" customWidth="1"/>
    <col min="3850" max="3850" width="8.140625" style="1" customWidth="1"/>
    <col min="3851" max="3851" width="8.85546875" style="1" customWidth="1"/>
    <col min="3852" max="3852" width="14.7109375" style="1" customWidth="1"/>
    <col min="3853" max="3853" width="11.5703125" style="1" customWidth="1"/>
    <col min="3854" max="3854" width="9" style="1" customWidth="1"/>
    <col min="3855" max="3855" width="16.7109375" style="1" customWidth="1"/>
    <col min="3856" max="4098" width="9.140625" style="1"/>
    <col min="4099" max="4099" width="5.140625" style="1" customWidth="1"/>
    <col min="4100" max="4100" width="23.7109375" style="1" customWidth="1"/>
    <col min="4101" max="4101" width="12.7109375" style="1" customWidth="1"/>
    <col min="4102" max="4102" width="11.85546875" style="1" customWidth="1"/>
    <col min="4103" max="4103" width="12.140625" style="1" customWidth="1"/>
    <col min="4104" max="4104" width="13" style="1" customWidth="1"/>
    <col min="4105" max="4105" width="14.28515625" style="1" customWidth="1"/>
    <col min="4106" max="4106" width="8.140625" style="1" customWidth="1"/>
    <col min="4107" max="4107" width="8.85546875" style="1" customWidth="1"/>
    <col min="4108" max="4108" width="14.7109375" style="1" customWidth="1"/>
    <col min="4109" max="4109" width="11.5703125" style="1" customWidth="1"/>
    <col min="4110" max="4110" width="9" style="1" customWidth="1"/>
    <col min="4111" max="4111" width="16.7109375" style="1" customWidth="1"/>
    <col min="4112" max="4354" width="9.140625" style="1"/>
    <col min="4355" max="4355" width="5.140625" style="1" customWidth="1"/>
    <col min="4356" max="4356" width="23.7109375" style="1" customWidth="1"/>
    <col min="4357" max="4357" width="12.7109375" style="1" customWidth="1"/>
    <col min="4358" max="4358" width="11.85546875" style="1" customWidth="1"/>
    <col min="4359" max="4359" width="12.140625" style="1" customWidth="1"/>
    <col min="4360" max="4360" width="13" style="1" customWidth="1"/>
    <col min="4361" max="4361" width="14.28515625" style="1" customWidth="1"/>
    <col min="4362" max="4362" width="8.140625" style="1" customWidth="1"/>
    <col min="4363" max="4363" width="8.85546875" style="1" customWidth="1"/>
    <col min="4364" max="4364" width="14.7109375" style="1" customWidth="1"/>
    <col min="4365" max="4365" width="11.5703125" style="1" customWidth="1"/>
    <col min="4366" max="4366" width="9" style="1" customWidth="1"/>
    <col min="4367" max="4367" width="16.7109375" style="1" customWidth="1"/>
    <col min="4368" max="4610" width="9.140625" style="1"/>
    <col min="4611" max="4611" width="5.140625" style="1" customWidth="1"/>
    <col min="4612" max="4612" width="23.7109375" style="1" customWidth="1"/>
    <col min="4613" max="4613" width="12.7109375" style="1" customWidth="1"/>
    <col min="4614" max="4614" width="11.85546875" style="1" customWidth="1"/>
    <col min="4615" max="4615" width="12.140625" style="1" customWidth="1"/>
    <col min="4616" max="4616" width="13" style="1" customWidth="1"/>
    <col min="4617" max="4617" width="14.28515625" style="1" customWidth="1"/>
    <col min="4618" max="4618" width="8.140625" style="1" customWidth="1"/>
    <col min="4619" max="4619" width="8.85546875" style="1" customWidth="1"/>
    <col min="4620" max="4620" width="14.7109375" style="1" customWidth="1"/>
    <col min="4621" max="4621" width="11.5703125" style="1" customWidth="1"/>
    <col min="4622" max="4622" width="9" style="1" customWidth="1"/>
    <col min="4623" max="4623" width="16.7109375" style="1" customWidth="1"/>
    <col min="4624" max="4866" width="9.140625" style="1"/>
    <col min="4867" max="4867" width="5.140625" style="1" customWidth="1"/>
    <col min="4868" max="4868" width="23.7109375" style="1" customWidth="1"/>
    <col min="4869" max="4869" width="12.7109375" style="1" customWidth="1"/>
    <col min="4870" max="4870" width="11.85546875" style="1" customWidth="1"/>
    <col min="4871" max="4871" width="12.140625" style="1" customWidth="1"/>
    <col min="4872" max="4872" width="13" style="1" customWidth="1"/>
    <col min="4873" max="4873" width="14.28515625" style="1" customWidth="1"/>
    <col min="4874" max="4874" width="8.140625" style="1" customWidth="1"/>
    <col min="4875" max="4875" width="8.85546875" style="1" customWidth="1"/>
    <col min="4876" max="4876" width="14.7109375" style="1" customWidth="1"/>
    <col min="4877" max="4877" width="11.5703125" style="1" customWidth="1"/>
    <col min="4878" max="4878" width="9" style="1" customWidth="1"/>
    <col min="4879" max="4879" width="16.7109375" style="1" customWidth="1"/>
    <col min="4880" max="5122" width="9.140625" style="1"/>
    <col min="5123" max="5123" width="5.140625" style="1" customWidth="1"/>
    <col min="5124" max="5124" width="23.7109375" style="1" customWidth="1"/>
    <col min="5125" max="5125" width="12.7109375" style="1" customWidth="1"/>
    <col min="5126" max="5126" width="11.85546875" style="1" customWidth="1"/>
    <col min="5127" max="5127" width="12.140625" style="1" customWidth="1"/>
    <col min="5128" max="5128" width="13" style="1" customWidth="1"/>
    <col min="5129" max="5129" width="14.28515625" style="1" customWidth="1"/>
    <col min="5130" max="5130" width="8.140625" style="1" customWidth="1"/>
    <col min="5131" max="5131" width="8.85546875" style="1" customWidth="1"/>
    <col min="5132" max="5132" width="14.7109375" style="1" customWidth="1"/>
    <col min="5133" max="5133" width="11.5703125" style="1" customWidth="1"/>
    <col min="5134" max="5134" width="9" style="1" customWidth="1"/>
    <col min="5135" max="5135" width="16.7109375" style="1" customWidth="1"/>
    <col min="5136" max="5378" width="9.140625" style="1"/>
    <col min="5379" max="5379" width="5.140625" style="1" customWidth="1"/>
    <col min="5380" max="5380" width="23.7109375" style="1" customWidth="1"/>
    <col min="5381" max="5381" width="12.7109375" style="1" customWidth="1"/>
    <col min="5382" max="5382" width="11.85546875" style="1" customWidth="1"/>
    <col min="5383" max="5383" width="12.140625" style="1" customWidth="1"/>
    <col min="5384" max="5384" width="13" style="1" customWidth="1"/>
    <col min="5385" max="5385" width="14.28515625" style="1" customWidth="1"/>
    <col min="5386" max="5386" width="8.140625" style="1" customWidth="1"/>
    <col min="5387" max="5387" width="8.85546875" style="1" customWidth="1"/>
    <col min="5388" max="5388" width="14.7109375" style="1" customWidth="1"/>
    <col min="5389" max="5389" width="11.5703125" style="1" customWidth="1"/>
    <col min="5390" max="5390" width="9" style="1" customWidth="1"/>
    <col min="5391" max="5391" width="16.7109375" style="1" customWidth="1"/>
    <col min="5392" max="5634" width="9.140625" style="1"/>
    <col min="5635" max="5635" width="5.140625" style="1" customWidth="1"/>
    <col min="5636" max="5636" width="23.7109375" style="1" customWidth="1"/>
    <col min="5637" max="5637" width="12.7109375" style="1" customWidth="1"/>
    <col min="5638" max="5638" width="11.85546875" style="1" customWidth="1"/>
    <col min="5639" max="5639" width="12.140625" style="1" customWidth="1"/>
    <col min="5640" max="5640" width="13" style="1" customWidth="1"/>
    <col min="5641" max="5641" width="14.28515625" style="1" customWidth="1"/>
    <col min="5642" max="5642" width="8.140625" style="1" customWidth="1"/>
    <col min="5643" max="5643" width="8.85546875" style="1" customWidth="1"/>
    <col min="5644" max="5644" width="14.7109375" style="1" customWidth="1"/>
    <col min="5645" max="5645" width="11.5703125" style="1" customWidth="1"/>
    <col min="5646" max="5646" width="9" style="1" customWidth="1"/>
    <col min="5647" max="5647" width="16.7109375" style="1" customWidth="1"/>
    <col min="5648" max="5890" width="9.140625" style="1"/>
    <col min="5891" max="5891" width="5.140625" style="1" customWidth="1"/>
    <col min="5892" max="5892" width="23.7109375" style="1" customWidth="1"/>
    <col min="5893" max="5893" width="12.7109375" style="1" customWidth="1"/>
    <col min="5894" max="5894" width="11.85546875" style="1" customWidth="1"/>
    <col min="5895" max="5895" width="12.140625" style="1" customWidth="1"/>
    <col min="5896" max="5896" width="13" style="1" customWidth="1"/>
    <col min="5897" max="5897" width="14.28515625" style="1" customWidth="1"/>
    <col min="5898" max="5898" width="8.140625" style="1" customWidth="1"/>
    <col min="5899" max="5899" width="8.85546875" style="1" customWidth="1"/>
    <col min="5900" max="5900" width="14.7109375" style="1" customWidth="1"/>
    <col min="5901" max="5901" width="11.5703125" style="1" customWidth="1"/>
    <col min="5902" max="5902" width="9" style="1" customWidth="1"/>
    <col min="5903" max="5903" width="16.7109375" style="1" customWidth="1"/>
    <col min="5904" max="6146" width="9.140625" style="1"/>
    <col min="6147" max="6147" width="5.140625" style="1" customWidth="1"/>
    <col min="6148" max="6148" width="23.7109375" style="1" customWidth="1"/>
    <col min="6149" max="6149" width="12.7109375" style="1" customWidth="1"/>
    <col min="6150" max="6150" width="11.85546875" style="1" customWidth="1"/>
    <col min="6151" max="6151" width="12.140625" style="1" customWidth="1"/>
    <col min="6152" max="6152" width="13" style="1" customWidth="1"/>
    <col min="6153" max="6153" width="14.28515625" style="1" customWidth="1"/>
    <col min="6154" max="6154" width="8.140625" style="1" customWidth="1"/>
    <col min="6155" max="6155" width="8.85546875" style="1" customWidth="1"/>
    <col min="6156" max="6156" width="14.7109375" style="1" customWidth="1"/>
    <col min="6157" max="6157" width="11.5703125" style="1" customWidth="1"/>
    <col min="6158" max="6158" width="9" style="1" customWidth="1"/>
    <col min="6159" max="6159" width="16.7109375" style="1" customWidth="1"/>
    <col min="6160" max="6402" width="9.140625" style="1"/>
    <col min="6403" max="6403" width="5.140625" style="1" customWidth="1"/>
    <col min="6404" max="6404" width="23.7109375" style="1" customWidth="1"/>
    <col min="6405" max="6405" width="12.7109375" style="1" customWidth="1"/>
    <col min="6406" max="6406" width="11.85546875" style="1" customWidth="1"/>
    <col min="6407" max="6407" width="12.140625" style="1" customWidth="1"/>
    <col min="6408" max="6408" width="13" style="1" customWidth="1"/>
    <col min="6409" max="6409" width="14.28515625" style="1" customWidth="1"/>
    <col min="6410" max="6410" width="8.140625" style="1" customWidth="1"/>
    <col min="6411" max="6411" width="8.85546875" style="1" customWidth="1"/>
    <col min="6412" max="6412" width="14.7109375" style="1" customWidth="1"/>
    <col min="6413" max="6413" width="11.5703125" style="1" customWidth="1"/>
    <col min="6414" max="6414" width="9" style="1" customWidth="1"/>
    <col min="6415" max="6415" width="16.7109375" style="1" customWidth="1"/>
    <col min="6416" max="6658" width="9.140625" style="1"/>
    <col min="6659" max="6659" width="5.140625" style="1" customWidth="1"/>
    <col min="6660" max="6660" width="23.7109375" style="1" customWidth="1"/>
    <col min="6661" max="6661" width="12.7109375" style="1" customWidth="1"/>
    <col min="6662" max="6662" width="11.85546875" style="1" customWidth="1"/>
    <col min="6663" max="6663" width="12.140625" style="1" customWidth="1"/>
    <col min="6664" max="6664" width="13" style="1" customWidth="1"/>
    <col min="6665" max="6665" width="14.28515625" style="1" customWidth="1"/>
    <col min="6666" max="6666" width="8.140625" style="1" customWidth="1"/>
    <col min="6667" max="6667" width="8.85546875" style="1" customWidth="1"/>
    <col min="6668" max="6668" width="14.7109375" style="1" customWidth="1"/>
    <col min="6669" max="6669" width="11.5703125" style="1" customWidth="1"/>
    <col min="6670" max="6670" width="9" style="1" customWidth="1"/>
    <col min="6671" max="6671" width="16.7109375" style="1" customWidth="1"/>
    <col min="6672" max="6914" width="9.140625" style="1"/>
    <col min="6915" max="6915" width="5.140625" style="1" customWidth="1"/>
    <col min="6916" max="6916" width="23.7109375" style="1" customWidth="1"/>
    <col min="6917" max="6917" width="12.7109375" style="1" customWidth="1"/>
    <col min="6918" max="6918" width="11.85546875" style="1" customWidth="1"/>
    <col min="6919" max="6919" width="12.140625" style="1" customWidth="1"/>
    <col min="6920" max="6920" width="13" style="1" customWidth="1"/>
    <col min="6921" max="6921" width="14.28515625" style="1" customWidth="1"/>
    <col min="6922" max="6922" width="8.140625" style="1" customWidth="1"/>
    <col min="6923" max="6923" width="8.85546875" style="1" customWidth="1"/>
    <col min="6924" max="6924" width="14.7109375" style="1" customWidth="1"/>
    <col min="6925" max="6925" width="11.5703125" style="1" customWidth="1"/>
    <col min="6926" max="6926" width="9" style="1" customWidth="1"/>
    <col min="6927" max="6927" width="16.7109375" style="1" customWidth="1"/>
    <col min="6928" max="7170" width="9.140625" style="1"/>
    <col min="7171" max="7171" width="5.140625" style="1" customWidth="1"/>
    <col min="7172" max="7172" width="23.7109375" style="1" customWidth="1"/>
    <col min="7173" max="7173" width="12.7109375" style="1" customWidth="1"/>
    <col min="7174" max="7174" width="11.85546875" style="1" customWidth="1"/>
    <col min="7175" max="7175" width="12.140625" style="1" customWidth="1"/>
    <col min="7176" max="7176" width="13" style="1" customWidth="1"/>
    <col min="7177" max="7177" width="14.28515625" style="1" customWidth="1"/>
    <col min="7178" max="7178" width="8.140625" style="1" customWidth="1"/>
    <col min="7179" max="7179" width="8.85546875" style="1" customWidth="1"/>
    <col min="7180" max="7180" width="14.7109375" style="1" customWidth="1"/>
    <col min="7181" max="7181" width="11.5703125" style="1" customWidth="1"/>
    <col min="7182" max="7182" width="9" style="1" customWidth="1"/>
    <col min="7183" max="7183" width="16.7109375" style="1" customWidth="1"/>
    <col min="7184" max="7426" width="9.140625" style="1"/>
    <col min="7427" max="7427" width="5.140625" style="1" customWidth="1"/>
    <col min="7428" max="7428" width="23.7109375" style="1" customWidth="1"/>
    <col min="7429" max="7429" width="12.7109375" style="1" customWidth="1"/>
    <col min="7430" max="7430" width="11.85546875" style="1" customWidth="1"/>
    <col min="7431" max="7431" width="12.140625" style="1" customWidth="1"/>
    <col min="7432" max="7432" width="13" style="1" customWidth="1"/>
    <col min="7433" max="7433" width="14.28515625" style="1" customWidth="1"/>
    <col min="7434" max="7434" width="8.140625" style="1" customWidth="1"/>
    <col min="7435" max="7435" width="8.85546875" style="1" customWidth="1"/>
    <col min="7436" max="7436" width="14.7109375" style="1" customWidth="1"/>
    <col min="7437" max="7437" width="11.5703125" style="1" customWidth="1"/>
    <col min="7438" max="7438" width="9" style="1" customWidth="1"/>
    <col min="7439" max="7439" width="16.7109375" style="1" customWidth="1"/>
    <col min="7440" max="7682" width="9.140625" style="1"/>
    <col min="7683" max="7683" width="5.140625" style="1" customWidth="1"/>
    <col min="7684" max="7684" width="23.7109375" style="1" customWidth="1"/>
    <col min="7685" max="7685" width="12.7109375" style="1" customWidth="1"/>
    <col min="7686" max="7686" width="11.85546875" style="1" customWidth="1"/>
    <col min="7687" max="7687" width="12.140625" style="1" customWidth="1"/>
    <col min="7688" max="7688" width="13" style="1" customWidth="1"/>
    <col min="7689" max="7689" width="14.28515625" style="1" customWidth="1"/>
    <col min="7690" max="7690" width="8.140625" style="1" customWidth="1"/>
    <col min="7691" max="7691" width="8.85546875" style="1" customWidth="1"/>
    <col min="7692" max="7692" width="14.7109375" style="1" customWidth="1"/>
    <col min="7693" max="7693" width="11.5703125" style="1" customWidth="1"/>
    <col min="7694" max="7694" width="9" style="1" customWidth="1"/>
    <col min="7695" max="7695" width="16.7109375" style="1" customWidth="1"/>
    <col min="7696" max="7938" width="9.140625" style="1"/>
    <col min="7939" max="7939" width="5.140625" style="1" customWidth="1"/>
    <col min="7940" max="7940" width="23.7109375" style="1" customWidth="1"/>
    <col min="7941" max="7941" width="12.7109375" style="1" customWidth="1"/>
    <col min="7942" max="7942" width="11.85546875" style="1" customWidth="1"/>
    <col min="7943" max="7943" width="12.140625" style="1" customWidth="1"/>
    <col min="7944" max="7944" width="13" style="1" customWidth="1"/>
    <col min="7945" max="7945" width="14.28515625" style="1" customWidth="1"/>
    <col min="7946" max="7946" width="8.140625" style="1" customWidth="1"/>
    <col min="7947" max="7947" width="8.85546875" style="1" customWidth="1"/>
    <col min="7948" max="7948" width="14.7109375" style="1" customWidth="1"/>
    <col min="7949" max="7949" width="11.5703125" style="1" customWidth="1"/>
    <col min="7950" max="7950" width="9" style="1" customWidth="1"/>
    <col min="7951" max="7951" width="16.7109375" style="1" customWidth="1"/>
    <col min="7952" max="8194" width="9.140625" style="1"/>
    <col min="8195" max="8195" width="5.140625" style="1" customWidth="1"/>
    <col min="8196" max="8196" width="23.7109375" style="1" customWidth="1"/>
    <col min="8197" max="8197" width="12.7109375" style="1" customWidth="1"/>
    <col min="8198" max="8198" width="11.85546875" style="1" customWidth="1"/>
    <col min="8199" max="8199" width="12.140625" style="1" customWidth="1"/>
    <col min="8200" max="8200" width="13" style="1" customWidth="1"/>
    <col min="8201" max="8201" width="14.28515625" style="1" customWidth="1"/>
    <col min="8202" max="8202" width="8.140625" style="1" customWidth="1"/>
    <col min="8203" max="8203" width="8.85546875" style="1" customWidth="1"/>
    <col min="8204" max="8204" width="14.7109375" style="1" customWidth="1"/>
    <col min="8205" max="8205" width="11.5703125" style="1" customWidth="1"/>
    <col min="8206" max="8206" width="9" style="1" customWidth="1"/>
    <col min="8207" max="8207" width="16.7109375" style="1" customWidth="1"/>
    <col min="8208" max="8450" width="9.140625" style="1"/>
    <col min="8451" max="8451" width="5.140625" style="1" customWidth="1"/>
    <col min="8452" max="8452" width="23.7109375" style="1" customWidth="1"/>
    <col min="8453" max="8453" width="12.7109375" style="1" customWidth="1"/>
    <col min="8454" max="8454" width="11.85546875" style="1" customWidth="1"/>
    <col min="8455" max="8455" width="12.140625" style="1" customWidth="1"/>
    <col min="8456" max="8456" width="13" style="1" customWidth="1"/>
    <col min="8457" max="8457" width="14.28515625" style="1" customWidth="1"/>
    <col min="8458" max="8458" width="8.140625" style="1" customWidth="1"/>
    <col min="8459" max="8459" width="8.85546875" style="1" customWidth="1"/>
    <col min="8460" max="8460" width="14.7109375" style="1" customWidth="1"/>
    <col min="8461" max="8461" width="11.5703125" style="1" customWidth="1"/>
    <col min="8462" max="8462" width="9" style="1" customWidth="1"/>
    <col min="8463" max="8463" width="16.7109375" style="1" customWidth="1"/>
    <col min="8464" max="8706" width="9.140625" style="1"/>
    <col min="8707" max="8707" width="5.140625" style="1" customWidth="1"/>
    <col min="8708" max="8708" width="23.7109375" style="1" customWidth="1"/>
    <col min="8709" max="8709" width="12.7109375" style="1" customWidth="1"/>
    <col min="8710" max="8710" width="11.85546875" style="1" customWidth="1"/>
    <col min="8711" max="8711" width="12.140625" style="1" customWidth="1"/>
    <col min="8712" max="8712" width="13" style="1" customWidth="1"/>
    <col min="8713" max="8713" width="14.28515625" style="1" customWidth="1"/>
    <col min="8714" max="8714" width="8.140625" style="1" customWidth="1"/>
    <col min="8715" max="8715" width="8.85546875" style="1" customWidth="1"/>
    <col min="8716" max="8716" width="14.7109375" style="1" customWidth="1"/>
    <col min="8717" max="8717" width="11.5703125" style="1" customWidth="1"/>
    <col min="8718" max="8718" width="9" style="1" customWidth="1"/>
    <col min="8719" max="8719" width="16.7109375" style="1" customWidth="1"/>
    <col min="8720" max="8962" width="9.140625" style="1"/>
    <col min="8963" max="8963" width="5.140625" style="1" customWidth="1"/>
    <col min="8964" max="8964" width="23.7109375" style="1" customWidth="1"/>
    <col min="8965" max="8965" width="12.7109375" style="1" customWidth="1"/>
    <col min="8966" max="8966" width="11.85546875" style="1" customWidth="1"/>
    <col min="8967" max="8967" width="12.140625" style="1" customWidth="1"/>
    <col min="8968" max="8968" width="13" style="1" customWidth="1"/>
    <col min="8969" max="8969" width="14.28515625" style="1" customWidth="1"/>
    <col min="8970" max="8970" width="8.140625" style="1" customWidth="1"/>
    <col min="8971" max="8971" width="8.85546875" style="1" customWidth="1"/>
    <col min="8972" max="8972" width="14.7109375" style="1" customWidth="1"/>
    <col min="8973" max="8973" width="11.5703125" style="1" customWidth="1"/>
    <col min="8974" max="8974" width="9" style="1" customWidth="1"/>
    <col min="8975" max="8975" width="16.7109375" style="1" customWidth="1"/>
    <col min="8976" max="9218" width="9.140625" style="1"/>
    <col min="9219" max="9219" width="5.140625" style="1" customWidth="1"/>
    <col min="9220" max="9220" width="23.7109375" style="1" customWidth="1"/>
    <col min="9221" max="9221" width="12.7109375" style="1" customWidth="1"/>
    <col min="9222" max="9222" width="11.85546875" style="1" customWidth="1"/>
    <col min="9223" max="9223" width="12.140625" style="1" customWidth="1"/>
    <col min="9224" max="9224" width="13" style="1" customWidth="1"/>
    <col min="9225" max="9225" width="14.28515625" style="1" customWidth="1"/>
    <col min="9226" max="9226" width="8.140625" style="1" customWidth="1"/>
    <col min="9227" max="9227" width="8.85546875" style="1" customWidth="1"/>
    <col min="9228" max="9228" width="14.7109375" style="1" customWidth="1"/>
    <col min="9229" max="9229" width="11.5703125" style="1" customWidth="1"/>
    <col min="9230" max="9230" width="9" style="1" customWidth="1"/>
    <col min="9231" max="9231" width="16.7109375" style="1" customWidth="1"/>
    <col min="9232" max="9474" width="9.140625" style="1"/>
    <col min="9475" max="9475" width="5.140625" style="1" customWidth="1"/>
    <col min="9476" max="9476" width="23.7109375" style="1" customWidth="1"/>
    <col min="9477" max="9477" width="12.7109375" style="1" customWidth="1"/>
    <col min="9478" max="9478" width="11.85546875" style="1" customWidth="1"/>
    <col min="9479" max="9479" width="12.140625" style="1" customWidth="1"/>
    <col min="9480" max="9480" width="13" style="1" customWidth="1"/>
    <col min="9481" max="9481" width="14.28515625" style="1" customWidth="1"/>
    <col min="9482" max="9482" width="8.140625" style="1" customWidth="1"/>
    <col min="9483" max="9483" width="8.85546875" style="1" customWidth="1"/>
    <col min="9484" max="9484" width="14.7109375" style="1" customWidth="1"/>
    <col min="9485" max="9485" width="11.5703125" style="1" customWidth="1"/>
    <col min="9486" max="9486" width="9" style="1" customWidth="1"/>
    <col min="9487" max="9487" width="16.7109375" style="1" customWidth="1"/>
    <col min="9488" max="9730" width="9.140625" style="1"/>
    <col min="9731" max="9731" width="5.140625" style="1" customWidth="1"/>
    <col min="9732" max="9732" width="23.7109375" style="1" customWidth="1"/>
    <col min="9733" max="9733" width="12.7109375" style="1" customWidth="1"/>
    <col min="9734" max="9734" width="11.85546875" style="1" customWidth="1"/>
    <col min="9735" max="9735" width="12.140625" style="1" customWidth="1"/>
    <col min="9736" max="9736" width="13" style="1" customWidth="1"/>
    <col min="9737" max="9737" width="14.28515625" style="1" customWidth="1"/>
    <col min="9738" max="9738" width="8.140625" style="1" customWidth="1"/>
    <col min="9739" max="9739" width="8.85546875" style="1" customWidth="1"/>
    <col min="9740" max="9740" width="14.7109375" style="1" customWidth="1"/>
    <col min="9741" max="9741" width="11.5703125" style="1" customWidth="1"/>
    <col min="9742" max="9742" width="9" style="1" customWidth="1"/>
    <col min="9743" max="9743" width="16.7109375" style="1" customWidth="1"/>
    <col min="9744" max="9986" width="9.140625" style="1"/>
    <col min="9987" max="9987" width="5.140625" style="1" customWidth="1"/>
    <col min="9988" max="9988" width="23.7109375" style="1" customWidth="1"/>
    <col min="9989" max="9989" width="12.7109375" style="1" customWidth="1"/>
    <col min="9990" max="9990" width="11.85546875" style="1" customWidth="1"/>
    <col min="9991" max="9991" width="12.140625" style="1" customWidth="1"/>
    <col min="9992" max="9992" width="13" style="1" customWidth="1"/>
    <col min="9993" max="9993" width="14.28515625" style="1" customWidth="1"/>
    <col min="9994" max="9994" width="8.140625" style="1" customWidth="1"/>
    <col min="9995" max="9995" width="8.85546875" style="1" customWidth="1"/>
    <col min="9996" max="9996" width="14.7109375" style="1" customWidth="1"/>
    <col min="9997" max="9997" width="11.5703125" style="1" customWidth="1"/>
    <col min="9998" max="9998" width="9" style="1" customWidth="1"/>
    <col min="9999" max="9999" width="16.7109375" style="1" customWidth="1"/>
    <col min="10000" max="10242" width="9.140625" style="1"/>
    <col min="10243" max="10243" width="5.140625" style="1" customWidth="1"/>
    <col min="10244" max="10244" width="23.7109375" style="1" customWidth="1"/>
    <col min="10245" max="10245" width="12.7109375" style="1" customWidth="1"/>
    <col min="10246" max="10246" width="11.85546875" style="1" customWidth="1"/>
    <col min="10247" max="10247" width="12.140625" style="1" customWidth="1"/>
    <col min="10248" max="10248" width="13" style="1" customWidth="1"/>
    <col min="10249" max="10249" width="14.28515625" style="1" customWidth="1"/>
    <col min="10250" max="10250" width="8.140625" style="1" customWidth="1"/>
    <col min="10251" max="10251" width="8.85546875" style="1" customWidth="1"/>
    <col min="10252" max="10252" width="14.7109375" style="1" customWidth="1"/>
    <col min="10253" max="10253" width="11.5703125" style="1" customWidth="1"/>
    <col min="10254" max="10254" width="9" style="1" customWidth="1"/>
    <col min="10255" max="10255" width="16.7109375" style="1" customWidth="1"/>
    <col min="10256" max="10498" width="9.140625" style="1"/>
    <col min="10499" max="10499" width="5.140625" style="1" customWidth="1"/>
    <col min="10500" max="10500" width="23.7109375" style="1" customWidth="1"/>
    <col min="10501" max="10501" width="12.7109375" style="1" customWidth="1"/>
    <col min="10502" max="10502" width="11.85546875" style="1" customWidth="1"/>
    <col min="10503" max="10503" width="12.140625" style="1" customWidth="1"/>
    <col min="10504" max="10504" width="13" style="1" customWidth="1"/>
    <col min="10505" max="10505" width="14.28515625" style="1" customWidth="1"/>
    <col min="10506" max="10506" width="8.140625" style="1" customWidth="1"/>
    <col min="10507" max="10507" width="8.85546875" style="1" customWidth="1"/>
    <col min="10508" max="10508" width="14.7109375" style="1" customWidth="1"/>
    <col min="10509" max="10509" width="11.5703125" style="1" customWidth="1"/>
    <col min="10510" max="10510" width="9" style="1" customWidth="1"/>
    <col min="10511" max="10511" width="16.7109375" style="1" customWidth="1"/>
    <col min="10512" max="10754" width="9.140625" style="1"/>
    <col min="10755" max="10755" width="5.140625" style="1" customWidth="1"/>
    <col min="10756" max="10756" width="23.7109375" style="1" customWidth="1"/>
    <col min="10757" max="10757" width="12.7109375" style="1" customWidth="1"/>
    <col min="10758" max="10758" width="11.85546875" style="1" customWidth="1"/>
    <col min="10759" max="10759" width="12.140625" style="1" customWidth="1"/>
    <col min="10760" max="10760" width="13" style="1" customWidth="1"/>
    <col min="10761" max="10761" width="14.28515625" style="1" customWidth="1"/>
    <col min="10762" max="10762" width="8.140625" style="1" customWidth="1"/>
    <col min="10763" max="10763" width="8.85546875" style="1" customWidth="1"/>
    <col min="10764" max="10764" width="14.7109375" style="1" customWidth="1"/>
    <col min="10765" max="10765" width="11.5703125" style="1" customWidth="1"/>
    <col min="10766" max="10766" width="9" style="1" customWidth="1"/>
    <col min="10767" max="10767" width="16.7109375" style="1" customWidth="1"/>
    <col min="10768" max="11010" width="9.140625" style="1"/>
    <col min="11011" max="11011" width="5.140625" style="1" customWidth="1"/>
    <col min="11012" max="11012" width="23.7109375" style="1" customWidth="1"/>
    <col min="11013" max="11013" width="12.7109375" style="1" customWidth="1"/>
    <col min="11014" max="11014" width="11.85546875" style="1" customWidth="1"/>
    <col min="11015" max="11015" width="12.140625" style="1" customWidth="1"/>
    <col min="11016" max="11016" width="13" style="1" customWidth="1"/>
    <col min="11017" max="11017" width="14.28515625" style="1" customWidth="1"/>
    <col min="11018" max="11018" width="8.140625" style="1" customWidth="1"/>
    <col min="11019" max="11019" width="8.85546875" style="1" customWidth="1"/>
    <col min="11020" max="11020" width="14.7109375" style="1" customWidth="1"/>
    <col min="11021" max="11021" width="11.5703125" style="1" customWidth="1"/>
    <col min="11022" max="11022" width="9" style="1" customWidth="1"/>
    <col min="11023" max="11023" width="16.7109375" style="1" customWidth="1"/>
    <col min="11024" max="11266" width="9.140625" style="1"/>
    <col min="11267" max="11267" width="5.140625" style="1" customWidth="1"/>
    <col min="11268" max="11268" width="23.7109375" style="1" customWidth="1"/>
    <col min="11269" max="11269" width="12.7109375" style="1" customWidth="1"/>
    <col min="11270" max="11270" width="11.85546875" style="1" customWidth="1"/>
    <col min="11271" max="11271" width="12.140625" style="1" customWidth="1"/>
    <col min="11272" max="11272" width="13" style="1" customWidth="1"/>
    <col min="11273" max="11273" width="14.28515625" style="1" customWidth="1"/>
    <col min="11274" max="11274" width="8.140625" style="1" customWidth="1"/>
    <col min="11275" max="11275" width="8.85546875" style="1" customWidth="1"/>
    <col min="11276" max="11276" width="14.7109375" style="1" customWidth="1"/>
    <col min="11277" max="11277" width="11.5703125" style="1" customWidth="1"/>
    <col min="11278" max="11278" width="9" style="1" customWidth="1"/>
    <col min="11279" max="11279" width="16.7109375" style="1" customWidth="1"/>
    <col min="11280" max="11522" width="9.140625" style="1"/>
    <col min="11523" max="11523" width="5.140625" style="1" customWidth="1"/>
    <col min="11524" max="11524" width="23.7109375" style="1" customWidth="1"/>
    <col min="11525" max="11525" width="12.7109375" style="1" customWidth="1"/>
    <col min="11526" max="11526" width="11.85546875" style="1" customWidth="1"/>
    <col min="11527" max="11527" width="12.140625" style="1" customWidth="1"/>
    <col min="11528" max="11528" width="13" style="1" customWidth="1"/>
    <col min="11529" max="11529" width="14.28515625" style="1" customWidth="1"/>
    <col min="11530" max="11530" width="8.140625" style="1" customWidth="1"/>
    <col min="11531" max="11531" width="8.85546875" style="1" customWidth="1"/>
    <col min="11532" max="11532" width="14.7109375" style="1" customWidth="1"/>
    <col min="11533" max="11533" width="11.5703125" style="1" customWidth="1"/>
    <col min="11534" max="11534" width="9" style="1" customWidth="1"/>
    <col min="11535" max="11535" width="16.7109375" style="1" customWidth="1"/>
    <col min="11536" max="11778" width="9.140625" style="1"/>
    <col min="11779" max="11779" width="5.140625" style="1" customWidth="1"/>
    <col min="11780" max="11780" width="23.7109375" style="1" customWidth="1"/>
    <col min="11781" max="11781" width="12.7109375" style="1" customWidth="1"/>
    <col min="11782" max="11782" width="11.85546875" style="1" customWidth="1"/>
    <col min="11783" max="11783" width="12.140625" style="1" customWidth="1"/>
    <col min="11784" max="11784" width="13" style="1" customWidth="1"/>
    <col min="11785" max="11785" width="14.28515625" style="1" customWidth="1"/>
    <col min="11786" max="11786" width="8.140625" style="1" customWidth="1"/>
    <col min="11787" max="11787" width="8.85546875" style="1" customWidth="1"/>
    <col min="11788" max="11788" width="14.7109375" style="1" customWidth="1"/>
    <col min="11789" max="11789" width="11.5703125" style="1" customWidth="1"/>
    <col min="11790" max="11790" width="9" style="1" customWidth="1"/>
    <col min="11791" max="11791" width="16.7109375" style="1" customWidth="1"/>
    <col min="11792" max="12034" width="9.140625" style="1"/>
    <col min="12035" max="12035" width="5.140625" style="1" customWidth="1"/>
    <col min="12036" max="12036" width="23.7109375" style="1" customWidth="1"/>
    <col min="12037" max="12037" width="12.7109375" style="1" customWidth="1"/>
    <col min="12038" max="12038" width="11.85546875" style="1" customWidth="1"/>
    <col min="12039" max="12039" width="12.140625" style="1" customWidth="1"/>
    <col min="12040" max="12040" width="13" style="1" customWidth="1"/>
    <col min="12041" max="12041" width="14.28515625" style="1" customWidth="1"/>
    <col min="12042" max="12042" width="8.140625" style="1" customWidth="1"/>
    <col min="12043" max="12043" width="8.85546875" style="1" customWidth="1"/>
    <col min="12044" max="12044" width="14.7109375" style="1" customWidth="1"/>
    <col min="12045" max="12045" width="11.5703125" style="1" customWidth="1"/>
    <col min="12046" max="12046" width="9" style="1" customWidth="1"/>
    <col min="12047" max="12047" width="16.7109375" style="1" customWidth="1"/>
    <col min="12048" max="12290" width="9.140625" style="1"/>
    <col min="12291" max="12291" width="5.140625" style="1" customWidth="1"/>
    <col min="12292" max="12292" width="23.7109375" style="1" customWidth="1"/>
    <col min="12293" max="12293" width="12.7109375" style="1" customWidth="1"/>
    <col min="12294" max="12294" width="11.85546875" style="1" customWidth="1"/>
    <col min="12295" max="12295" width="12.140625" style="1" customWidth="1"/>
    <col min="12296" max="12296" width="13" style="1" customWidth="1"/>
    <col min="12297" max="12297" width="14.28515625" style="1" customWidth="1"/>
    <col min="12298" max="12298" width="8.140625" style="1" customWidth="1"/>
    <col min="12299" max="12299" width="8.85546875" style="1" customWidth="1"/>
    <col min="12300" max="12300" width="14.7109375" style="1" customWidth="1"/>
    <col min="12301" max="12301" width="11.5703125" style="1" customWidth="1"/>
    <col min="12302" max="12302" width="9" style="1" customWidth="1"/>
    <col min="12303" max="12303" width="16.7109375" style="1" customWidth="1"/>
    <col min="12304" max="12546" width="9.140625" style="1"/>
    <col min="12547" max="12547" width="5.140625" style="1" customWidth="1"/>
    <col min="12548" max="12548" width="23.7109375" style="1" customWidth="1"/>
    <col min="12549" max="12549" width="12.7109375" style="1" customWidth="1"/>
    <col min="12550" max="12550" width="11.85546875" style="1" customWidth="1"/>
    <col min="12551" max="12551" width="12.140625" style="1" customWidth="1"/>
    <col min="12552" max="12552" width="13" style="1" customWidth="1"/>
    <col min="12553" max="12553" width="14.28515625" style="1" customWidth="1"/>
    <col min="12554" max="12554" width="8.140625" style="1" customWidth="1"/>
    <col min="12555" max="12555" width="8.85546875" style="1" customWidth="1"/>
    <col min="12556" max="12556" width="14.7109375" style="1" customWidth="1"/>
    <col min="12557" max="12557" width="11.5703125" style="1" customWidth="1"/>
    <col min="12558" max="12558" width="9" style="1" customWidth="1"/>
    <col min="12559" max="12559" width="16.7109375" style="1" customWidth="1"/>
    <col min="12560" max="12802" width="9.140625" style="1"/>
    <col min="12803" max="12803" width="5.140625" style="1" customWidth="1"/>
    <col min="12804" max="12804" width="23.7109375" style="1" customWidth="1"/>
    <col min="12805" max="12805" width="12.7109375" style="1" customWidth="1"/>
    <col min="12806" max="12806" width="11.85546875" style="1" customWidth="1"/>
    <col min="12807" max="12807" width="12.140625" style="1" customWidth="1"/>
    <col min="12808" max="12808" width="13" style="1" customWidth="1"/>
    <col min="12809" max="12809" width="14.28515625" style="1" customWidth="1"/>
    <col min="12810" max="12810" width="8.140625" style="1" customWidth="1"/>
    <col min="12811" max="12811" width="8.85546875" style="1" customWidth="1"/>
    <col min="12812" max="12812" width="14.7109375" style="1" customWidth="1"/>
    <col min="12813" max="12813" width="11.5703125" style="1" customWidth="1"/>
    <col min="12814" max="12814" width="9" style="1" customWidth="1"/>
    <col min="12815" max="12815" width="16.7109375" style="1" customWidth="1"/>
    <col min="12816" max="13058" width="9.140625" style="1"/>
    <col min="13059" max="13059" width="5.140625" style="1" customWidth="1"/>
    <col min="13060" max="13060" width="23.7109375" style="1" customWidth="1"/>
    <col min="13061" max="13061" width="12.7109375" style="1" customWidth="1"/>
    <col min="13062" max="13062" width="11.85546875" style="1" customWidth="1"/>
    <col min="13063" max="13063" width="12.140625" style="1" customWidth="1"/>
    <col min="13064" max="13064" width="13" style="1" customWidth="1"/>
    <col min="13065" max="13065" width="14.28515625" style="1" customWidth="1"/>
    <col min="13066" max="13066" width="8.140625" style="1" customWidth="1"/>
    <col min="13067" max="13067" width="8.85546875" style="1" customWidth="1"/>
    <col min="13068" max="13068" width="14.7109375" style="1" customWidth="1"/>
    <col min="13069" max="13069" width="11.5703125" style="1" customWidth="1"/>
    <col min="13070" max="13070" width="9" style="1" customWidth="1"/>
    <col min="13071" max="13071" width="16.7109375" style="1" customWidth="1"/>
    <col min="13072" max="13314" width="9.140625" style="1"/>
    <col min="13315" max="13315" width="5.140625" style="1" customWidth="1"/>
    <col min="13316" max="13316" width="23.7109375" style="1" customWidth="1"/>
    <col min="13317" max="13317" width="12.7109375" style="1" customWidth="1"/>
    <col min="13318" max="13318" width="11.85546875" style="1" customWidth="1"/>
    <col min="13319" max="13319" width="12.140625" style="1" customWidth="1"/>
    <col min="13320" max="13320" width="13" style="1" customWidth="1"/>
    <col min="13321" max="13321" width="14.28515625" style="1" customWidth="1"/>
    <col min="13322" max="13322" width="8.140625" style="1" customWidth="1"/>
    <col min="13323" max="13323" width="8.85546875" style="1" customWidth="1"/>
    <col min="13324" max="13324" width="14.7109375" style="1" customWidth="1"/>
    <col min="13325" max="13325" width="11.5703125" style="1" customWidth="1"/>
    <col min="13326" max="13326" width="9" style="1" customWidth="1"/>
    <col min="13327" max="13327" width="16.7109375" style="1" customWidth="1"/>
    <col min="13328" max="13570" width="9.140625" style="1"/>
    <col min="13571" max="13571" width="5.140625" style="1" customWidth="1"/>
    <col min="13572" max="13572" width="23.7109375" style="1" customWidth="1"/>
    <col min="13573" max="13573" width="12.7109375" style="1" customWidth="1"/>
    <col min="13574" max="13574" width="11.85546875" style="1" customWidth="1"/>
    <col min="13575" max="13575" width="12.140625" style="1" customWidth="1"/>
    <col min="13576" max="13576" width="13" style="1" customWidth="1"/>
    <col min="13577" max="13577" width="14.28515625" style="1" customWidth="1"/>
    <col min="13578" max="13578" width="8.140625" style="1" customWidth="1"/>
    <col min="13579" max="13579" width="8.85546875" style="1" customWidth="1"/>
    <col min="13580" max="13580" width="14.7109375" style="1" customWidth="1"/>
    <col min="13581" max="13581" width="11.5703125" style="1" customWidth="1"/>
    <col min="13582" max="13582" width="9" style="1" customWidth="1"/>
    <col min="13583" max="13583" width="16.7109375" style="1" customWidth="1"/>
    <col min="13584" max="13826" width="9.140625" style="1"/>
    <col min="13827" max="13827" width="5.140625" style="1" customWidth="1"/>
    <col min="13828" max="13828" width="23.7109375" style="1" customWidth="1"/>
    <col min="13829" max="13829" width="12.7109375" style="1" customWidth="1"/>
    <col min="13830" max="13830" width="11.85546875" style="1" customWidth="1"/>
    <col min="13831" max="13831" width="12.140625" style="1" customWidth="1"/>
    <col min="13832" max="13832" width="13" style="1" customWidth="1"/>
    <col min="13833" max="13833" width="14.28515625" style="1" customWidth="1"/>
    <col min="13834" max="13834" width="8.140625" style="1" customWidth="1"/>
    <col min="13835" max="13835" width="8.85546875" style="1" customWidth="1"/>
    <col min="13836" max="13836" width="14.7109375" style="1" customWidth="1"/>
    <col min="13837" max="13837" width="11.5703125" style="1" customWidth="1"/>
    <col min="13838" max="13838" width="9" style="1" customWidth="1"/>
    <col min="13839" max="13839" width="16.7109375" style="1" customWidth="1"/>
    <col min="13840" max="14082" width="9.140625" style="1"/>
    <col min="14083" max="14083" width="5.140625" style="1" customWidth="1"/>
    <col min="14084" max="14084" width="23.7109375" style="1" customWidth="1"/>
    <col min="14085" max="14085" width="12.7109375" style="1" customWidth="1"/>
    <col min="14086" max="14086" width="11.85546875" style="1" customWidth="1"/>
    <col min="14087" max="14087" width="12.140625" style="1" customWidth="1"/>
    <col min="14088" max="14088" width="13" style="1" customWidth="1"/>
    <col min="14089" max="14089" width="14.28515625" style="1" customWidth="1"/>
    <col min="14090" max="14090" width="8.140625" style="1" customWidth="1"/>
    <col min="14091" max="14091" width="8.85546875" style="1" customWidth="1"/>
    <col min="14092" max="14092" width="14.7109375" style="1" customWidth="1"/>
    <col min="14093" max="14093" width="11.5703125" style="1" customWidth="1"/>
    <col min="14094" max="14094" width="9" style="1" customWidth="1"/>
    <col min="14095" max="14095" width="16.7109375" style="1" customWidth="1"/>
    <col min="14096" max="14338" width="9.140625" style="1"/>
    <col min="14339" max="14339" width="5.140625" style="1" customWidth="1"/>
    <col min="14340" max="14340" width="23.7109375" style="1" customWidth="1"/>
    <col min="14341" max="14341" width="12.7109375" style="1" customWidth="1"/>
    <col min="14342" max="14342" width="11.85546875" style="1" customWidth="1"/>
    <col min="14343" max="14343" width="12.140625" style="1" customWidth="1"/>
    <col min="14344" max="14344" width="13" style="1" customWidth="1"/>
    <col min="14345" max="14345" width="14.28515625" style="1" customWidth="1"/>
    <col min="14346" max="14346" width="8.140625" style="1" customWidth="1"/>
    <col min="14347" max="14347" width="8.85546875" style="1" customWidth="1"/>
    <col min="14348" max="14348" width="14.7109375" style="1" customWidth="1"/>
    <col min="14349" max="14349" width="11.5703125" style="1" customWidth="1"/>
    <col min="14350" max="14350" width="9" style="1" customWidth="1"/>
    <col min="14351" max="14351" width="16.7109375" style="1" customWidth="1"/>
    <col min="14352" max="14594" width="9.140625" style="1"/>
    <col min="14595" max="14595" width="5.140625" style="1" customWidth="1"/>
    <col min="14596" max="14596" width="23.7109375" style="1" customWidth="1"/>
    <col min="14597" max="14597" width="12.7109375" style="1" customWidth="1"/>
    <col min="14598" max="14598" width="11.85546875" style="1" customWidth="1"/>
    <col min="14599" max="14599" width="12.140625" style="1" customWidth="1"/>
    <col min="14600" max="14600" width="13" style="1" customWidth="1"/>
    <col min="14601" max="14601" width="14.28515625" style="1" customWidth="1"/>
    <col min="14602" max="14602" width="8.140625" style="1" customWidth="1"/>
    <col min="14603" max="14603" width="8.85546875" style="1" customWidth="1"/>
    <col min="14604" max="14604" width="14.7109375" style="1" customWidth="1"/>
    <col min="14605" max="14605" width="11.5703125" style="1" customWidth="1"/>
    <col min="14606" max="14606" width="9" style="1" customWidth="1"/>
    <col min="14607" max="14607" width="16.7109375" style="1" customWidth="1"/>
    <col min="14608" max="14850" width="9.140625" style="1"/>
    <col min="14851" max="14851" width="5.140625" style="1" customWidth="1"/>
    <col min="14852" max="14852" width="23.7109375" style="1" customWidth="1"/>
    <col min="14853" max="14853" width="12.7109375" style="1" customWidth="1"/>
    <col min="14854" max="14854" width="11.85546875" style="1" customWidth="1"/>
    <col min="14855" max="14855" width="12.140625" style="1" customWidth="1"/>
    <col min="14856" max="14856" width="13" style="1" customWidth="1"/>
    <col min="14857" max="14857" width="14.28515625" style="1" customWidth="1"/>
    <col min="14858" max="14858" width="8.140625" style="1" customWidth="1"/>
    <col min="14859" max="14859" width="8.85546875" style="1" customWidth="1"/>
    <col min="14860" max="14860" width="14.7109375" style="1" customWidth="1"/>
    <col min="14861" max="14861" width="11.5703125" style="1" customWidth="1"/>
    <col min="14862" max="14862" width="9" style="1" customWidth="1"/>
    <col min="14863" max="14863" width="16.7109375" style="1" customWidth="1"/>
    <col min="14864" max="15106" width="9.140625" style="1"/>
    <col min="15107" max="15107" width="5.140625" style="1" customWidth="1"/>
    <col min="15108" max="15108" width="23.7109375" style="1" customWidth="1"/>
    <col min="15109" max="15109" width="12.7109375" style="1" customWidth="1"/>
    <col min="15110" max="15110" width="11.85546875" style="1" customWidth="1"/>
    <col min="15111" max="15111" width="12.140625" style="1" customWidth="1"/>
    <col min="15112" max="15112" width="13" style="1" customWidth="1"/>
    <col min="15113" max="15113" width="14.28515625" style="1" customWidth="1"/>
    <col min="15114" max="15114" width="8.140625" style="1" customWidth="1"/>
    <col min="15115" max="15115" width="8.85546875" style="1" customWidth="1"/>
    <col min="15116" max="15116" width="14.7109375" style="1" customWidth="1"/>
    <col min="15117" max="15117" width="11.5703125" style="1" customWidth="1"/>
    <col min="15118" max="15118" width="9" style="1" customWidth="1"/>
    <col min="15119" max="15119" width="16.7109375" style="1" customWidth="1"/>
    <col min="15120" max="15362" width="9.140625" style="1"/>
    <col min="15363" max="15363" width="5.140625" style="1" customWidth="1"/>
    <col min="15364" max="15364" width="23.7109375" style="1" customWidth="1"/>
    <col min="15365" max="15365" width="12.7109375" style="1" customWidth="1"/>
    <col min="15366" max="15366" width="11.85546875" style="1" customWidth="1"/>
    <col min="15367" max="15367" width="12.140625" style="1" customWidth="1"/>
    <col min="15368" max="15368" width="13" style="1" customWidth="1"/>
    <col min="15369" max="15369" width="14.28515625" style="1" customWidth="1"/>
    <col min="15370" max="15370" width="8.140625" style="1" customWidth="1"/>
    <col min="15371" max="15371" width="8.85546875" style="1" customWidth="1"/>
    <col min="15372" max="15372" width="14.7109375" style="1" customWidth="1"/>
    <col min="15373" max="15373" width="11.5703125" style="1" customWidth="1"/>
    <col min="15374" max="15374" width="9" style="1" customWidth="1"/>
    <col min="15375" max="15375" width="16.7109375" style="1" customWidth="1"/>
    <col min="15376" max="15618" width="9.140625" style="1"/>
    <col min="15619" max="15619" width="5.140625" style="1" customWidth="1"/>
    <col min="15620" max="15620" width="23.7109375" style="1" customWidth="1"/>
    <col min="15621" max="15621" width="12.7109375" style="1" customWidth="1"/>
    <col min="15622" max="15622" width="11.85546875" style="1" customWidth="1"/>
    <col min="15623" max="15623" width="12.140625" style="1" customWidth="1"/>
    <col min="15624" max="15624" width="13" style="1" customWidth="1"/>
    <col min="15625" max="15625" width="14.28515625" style="1" customWidth="1"/>
    <col min="15626" max="15626" width="8.140625" style="1" customWidth="1"/>
    <col min="15627" max="15627" width="8.85546875" style="1" customWidth="1"/>
    <col min="15628" max="15628" width="14.7109375" style="1" customWidth="1"/>
    <col min="15629" max="15629" width="11.5703125" style="1" customWidth="1"/>
    <col min="15630" max="15630" width="9" style="1" customWidth="1"/>
    <col min="15631" max="15631" width="16.7109375" style="1" customWidth="1"/>
    <col min="15632" max="15874" width="9.140625" style="1"/>
    <col min="15875" max="15875" width="5.140625" style="1" customWidth="1"/>
    <col min="15876" max="15876" width="23.7109375" style="1" customWidth="1"/>
    <col min="15877" max="15877" width="12.7109375" style="1" customWidth="1"/>
    <col min="15878" max="15878" width="11.85546875" style="1" customWidth="1"/>
    <col min="15879" max="15879" width="12.140625" style="1" customWidth="1"/>
    <col min="15880" max="15880" width="13" style="1" customWidth="1"/>
    <col min="15881" max="15881" width="14.28515625" style="1" customWidth="1"/>
    <col min="15882" max="15882" width="8.140625" style="1" customWidth="1"/>
    <col min="15883" max="15883" width="8.85546875" style="1" customWidth="1"/>
    <col min="15884" max="15884" width="14.7109375" style="1" customWidth="1"/>
    <col min="15885" max="15885" width="11.5703125" style="1" customWidth="1"/>
    <col min="15886" max="15886" width="9" style="1" customWidth="1"/>
    <col min="15887" max="15887" width="16.7109375" style="1" customWidth="1"/>
    <col min="15888" max="16130" width="9.140625" style="1"/>
    <col min="16131" max="16131" width="5.140625" style="1" customWidth="1"/>
    <col min="16132" max="16132" width="23.7109375" style="1" customWidth="1"/>
    <col min="16133" max="16133" width="12.7109375" style="1" customWidth="1"/>
    <col min="16134" max="16134" width="11.85546875" style="1" customWidth="1"/>
    <col min="16135" max="16135" width="12.140625" style="1" customWidth="1"/>
    <col min="16136" max="16136" width="13" style="1" customWidth="1"/>
    <col min="16137" max="16137" width="14.28515625" style="1" customWidth="1"/>
    <col min="16138" max="16138" width="8.140625" style="1" customWidth="1"/>
    <col min="16139" max="16139" width="8.85546875" style="1" customWidth="1"/>
    <col min="16140" max="16140" width="14.7109375" style="1" customWidth="1"/>
    <col min="16141" max="16141" width="11.5703125" style="1" customWidth="1"/>
    <col min="16142" max="16142" width="9" style="1" customWidth="1"/>
    <col min="16143" max="16143" width="16.7109375" style="1" customWidth="1"/>
    <col min="16144" max="16384" width="9.140625" style="1"/>
  </cols>
  <sheetData>
    <row r="1" spans="1:15">
      <c r="A1" s="1899" t="s">
        <v>0</v>
      </c>
      <c r="B1" s="1899"/>
      <c r="C1" s="1899"/>
      <c r="D1" s="1899"/>
      <c r="E1" s="1899"/>
      <c r="F1" s="1899"/>
      <c r="G1" s="1899"/>
      <c r="H1" s="1899"/>
      <c r="I1" s="1899"/>
      <c r="J1" s="1899"/>
      <c r="K1" s="1899"/>
      <c r="L1" s="1899"/>
      <c r="M1" s="1899"/>
      <c r="N1" s="1899"/>
      <c r="O1" s="1899"/>
    </row>
    <row r="2" spans="1:15">
      <c r="A2" s="1899" t="s">
        <v>1</v>
      </c>
      <c r="B2" s="1899"/>
      <c r="C2" s="1899"/>
      <c r="D2" s="1899"/>
      <c r="E2" s="1899"/>
      <c r="F2" s="1899"/>
      <c r="G2" s="1899"/>
      <c r="H2" s="1899"/>
      <c r="I2" s="1899"/>
      <c r="J2" s="1899"/>
      <c r="K2" s="1899"/>
      <c r="L2" s="1899"/>
      <c r="M2" s="1899"/>
      <c r="N2" s="1899"/>
      <c r="O2" s="1899"/>
    </row>
    <row r="3" spans="1:15">
      <c r="A3" s="1899" t="s">
        <v>2</v>
      </c>
      <c r="B3" s="1899"/>
      <c r="C3" s="1899"/>
      <c r="D3" s="1899"/>
      <c r="E3" s="1899"/>
      <c r="F3" s="1899"/>
      <c r="G3" s="1899"/>
      <c r="H3" s="1899"/>
      <c r="I3" s="1899"/>
      <c r="J3" s="1899"/>
      <c r="K3" s="1899"/>
      <c r="L3" s="1899"/>
      <c r="M3" s="1899"/>
      <c r="N3" s="1899"/>
      <c r="O3" s="1899"/>
    </row>
    <row r="4" spans="1:15">
      <c r="A4" s="1899" t="s">
        <v>1928</v>
      </c>
      <c r="B4" s="1899"/>
      <c r="C4" s="1899"/>
      <c r="D4" s="1899"/>
      <c r="E4" s="1899"/>
      <c r="F4" s="1899"/>
      <c r="G4" s="1899"/>
      <c r="H4" s="1899"/>
      <c r="I4" s="1899"/>
      <c r="J4" s="1899"/>
      <c r="K4" s="1899"/>
      <c r="L4" s="1899"/>
      <c r="M4" s="1899"/>
      <c r="N4" s="1899"/>
      <c r="O4" s="1899"/>
    </row>
    <row r="6" spans="1:15">
      <c r="A6" s="2" t="s">
        <v>3</v>
      </c>
      <c r="B6" s="3"/>
      <c r="C6" s="3"/>
      <c r="D6" s="3"/>
      <c r="E6" s="3"/>
      <c r="F6" s="3"/>
      <c r="G6" s="3"/>
      <c r="H6" s="4"/>
      <c r="I6" s="2" t="s">
        <v>4</v>
      </c>
      <c r="J6" s="3"/>
      <c r="K6" s="3"/>
      <c r="L6" s="3" t="s">
        <v>5</v>
      </c>
      <c r="M6" s="2"/>
      <c r="N6" s="3"/>
      <c r="O6" s="4"/>
    </row>
    <row r="7" spans="1:15" ht="13.9" customHeight="1">
      <c r="A7" s="1900" t="s">
        <v>6</v>
      </c>
      <c r="B7" s="1901"/>
      <c r="C7" s="1901"/>
      <c r="D7" s="1901"/>
      <c r="E7" s="1901"/>
      <c r="F7" s="1901"/>
      <c r="G7" s="1901"/>
      <c r="H7" s="1902"/>
      <c r="I7" s="5" t="s">
        <v>67</v>
      </c>
      <c r="J7" s="6"/>
      <c r="K7" s="6"/>
      <c r="L7" s="6"/>
      <c r="M7" s="5"/>
      <c r="N7" s="6"/>
      <c r="O7" s="302"/>
    </row>
    <row r="8" spans="1:15">
      <c r="A8" s="1900"/>
      <c r="B8" s="1901"/>
      <c r="C8" s="1901"/>
      <c r="D8" s="1901"/>
      <c r="E8" s="1901"/>
      <c r="F8" s="1901"/>
      <c r="G8" s="1901"/>
      <c r="H8" s="1902"/>
      <c r="J8" s="6"/>
      <c r="K8" s="6"/>
      <c r="L8" s="6" t="s">
        <v>8</v>
      </c>
      <c r="M8" s="5"/>
      <c r="N8" s="6"/>
      <c r="O8" s="302"/>
    </row>
    <row r="9" spans="1:15">
      <c r="A9" s="303"/>
      <c r="B9" s="304"/>
      <c r="C9" s="304"/>
      <c r="D9" s="304"/>
      <c r="E9" s="304"/>
      <c r="F9" s="304"/>
      <c r="G9" s="304"/>
      <c r="H9" s="305"/>
      <c r="I9" s="303"/>
      <c r="J9" s="304"/>
      <c r="K9" s="304"/>
      <c r="L9" s="304"/>
      <c r="M9" s="303"/>
      <c r="N9" s="304"/>
      <c r="O9" s="305"/>
    </row>
    <row r="10" spans="1:15" ht="13.9" customHeight="1">
      <c r="A10" s="1874" t="s">
        <v>9</v>
      </c>
      <c r="B10" s="1875"/>
      <c r="C10" s="1875"/>
      <c r="D10" s="1875"/>
      <c r="E10" s="7" t="s">
        <v>10</v>
      </c>
      <c r="F10" s="1878" t="s">
        <v>11</v>
      </c>
      <c r="G10" s="1879"/>
      <c r="H10" s="1880"/>
      <c r="I10" s="8" t="s">
        <v>12</v>
      </c>
      <c r="J10" s="1884" t="s">
        <v>13</v>
      </c>
      <c r="K10" s="1885"/>
      <c r="L10" s="1886"/>
      <c r="M10" s="1884" t="s">
        <v>14</v>
      </c>
      <c r="N10" s="1885"/>
      <c r="O10" s="1886"/>
    </row>
    <row r="11" spans="1:15" ht="12.75" customHeight="1">
      <c r="A11" s="1876"/>
      <c r="B11" s="1877"/>
      <c r="C11" s="1877"/>
      <c r="D11" s="1877"/>
      <c r="E11" s="9" t="s">
        <v>15</v>
      </c>
      <c r="F11" s="1881"/>
      <c r="G11" s="1882"/>
      <c r="H11" s="1883"/>
      <c r="I11" s="785" t="s">
        <v>16</v>
      </c>
      <c r="J11" s="1887" t="s">
        <v>17</v>
      </c>
      <c r="K11" s="1857"/>
      <c r="L11" s="1888" t="s">
        <v>18</v>
      </c>
      <c r="M11" s="785" t="s">
        <v>19</v>
      </c>
      <c r="N11" s="785" t="s">
        <v>20</v>
      </c>
      <c r="O11" s="1889" t="s">
        <v>18</v>
      </c>
    </row>
    <row r="12" spans="1:15">
      <c r="A12" s="1876"/>
      <c r="B12" s="1877"/>
      <c r="C12" s="1877"/>
      <c r="D12" s="1877"/>
      <c r="E12" s="785"/>
      <c r="F12" s="785" t="s">
        <v>21</v>
      </c>
      <c r="G12" s="785" t="s">
        <v>22</v>
      </c>
      <c r="H12" s="10" t="s">
        <v>23</v>
      </c>
      <c r="I12" s="785" t="s">
        <v>24</v>
      </c>
      <c r="J12" s="1891" t="s">
        <v>25</v>
      </c>
      <c r="K12" s="1892"/>
      <c r="L12" s="1888"/>
      <c r="M12" s="785" t="s">
        <v>26</v>
      </c>
      <c r="N12" s="785" t="s">
        <v>27</v>
      </c>
      <c r="O12" s="1890"/>
    </row>
    <row r="13" spans="1:15">
      <c r="A13" s="1876"/>
      <c r="B13" s="1877"/>
      <c r="C13" s="1877"/>
      <c r="D13" s="1877"/>
      <c r="E13" s="785"/>
      <c r="F13" s="785"/>
      <c r="G13" s="785"/>
      <c r="H13" s="10"/>
      <c r="I13" s="785" t="s">
        <v>28</v>
      </c>
      <c r="J13" s="785" t="s">
        <v>29</v>
      </c>
      <c r="K13" s="785" t="s">
        <v>30</v>
      </c>
      <c r="L13" s="786"/>
      <c r="M13" s="785" t="s">
        <v>31</v>
      </c>
      <c r="N13" s="785" t="s">
        <v>32</v>
      </c>
      <c r="O13" s="1890"/>
    </row>
    <row r="14" spans="1:15">
      <c r="A14" s="1876"/>
      <c r="B14" s="1877"/>
      <c r="C14" s="1877"/>
      <c r="D14" s="1877"/>
      <c r="E14" s="785"/>
      <c r="F14" s="9" t="s">
        <v>33</v>
      </c>
      <c r="G14" s="9" t="s">
        <v>33</v>
      </c>
      <c r="H14" s="11" t="s">
        <v>33</v>
      </c>
      <c r="I14" s="12"/>
      <c r="J14" s="12"/>
      <c r="K14" s="12"/>
      <c r="L14" s="785"/>
      <c r="M14" s="12"/>
      <c r="N14" s="12"/>
      <c r="O14" s="10"/>
    </row>
    <row r="15" spans="1:15">
      <c r="A15" s="1893" t="s">
        <v>34</v>
      </c>
      <c r="B15" s="1894"/>
      <c r="C15" s="1894"/>
      <c r="D15" s="1894"/>
      <c r="E15" s="788" t="s">
        <v>35</v>
      </c>
      <c r="F15" s="788" t="s">
        <v>36</v>
      </c>
      <c r="G15" s="788" t="s">
        <v>37</v>
      </c>
      <c r="H15" s="788" t="s">
        <v>38</v>
      </c>
      <c r="I15" s="788" t="s">
        <v>39</v>
      </c>
      <c r="J15" s="788" t="s">
        <v>40</v>
      </c>
      <c r="K15" s="788" t="s">
        <v>41</v>
      </c>
      <c r="L15" s="788" t="s">
        <v>42</v>
      </c>
      <c r="M15" s="788" t="s">
        <v>43</v>
      </c>
      <c r="N15" s="788" t="s">
        <v>44</v>
      </c>
      <c r="O15" s="307" t="s">
        <v>45</v>
      </c>
    </row>
    <row r="16" spans="1:15" ht="20.25" customHeight="1">
      <c r="A16" s="308" t="s">
        <v>194</v>
      </c>
      <c r="B16" s="335" t="s">
        <v>880</v>
      </c>
      <c r="C16" s="335" t="s">
        <v>284</v>
      </c>
      <c r="D16" s="335" t="s">
        <v>881</v>
      </c>
      <c r="E16" s="752" t="s">
        <v>117</v>
      </c>
      <c r="F16" s="753">
        <v>20410</v>
      </c>
      <c r="G16" s="753">
        <v>38169</v>
      </c>
      <c r="H16" s="754">
        <v>44152</v>
      </c>
      <c r="I16" s="187">
        <v>28099</v>
      </c>
      <c r="J16" s="183"/>
      <c r="K16" s="183"/>
      <c r="L16" s="185"/>
      <c r="M16" s="309">
        <f>2020-2004</f>
        <v>16</v>
      </c>
      <c r="N16" s="183">
        <f>2020-2004</f>
        <v>16</v>
      </c>
      <c r="O16" s="186">
        <f>I16*N16</f>
        <v>449584</v>
      </c>
    </row>
    <row r="17" spans="1:15" ht="21" customHeight="1">
      <c r="A17" s="308"/>
      <c r="B17" s="335"/>
      <c r="C17" s="335"/>
      <c r="D17" s="335"/>
      <c r="E17" s="752"/>
      <c r="F17" s="753"/>
      <c r="G17" s="753"/>
      <c r="H17" s="754"/>
      <c r="I17" s="187"/>
      <c r="J17" s="310"/>
      <c r="K17" s="183"/>
      <c r="L17" s="185"/>
      <c r="M17" s="309"/>
      <c r="N17" s="183"/>
      <c r="O17" s="186">
        <f>I17*N17</f>
        <v>0</v>
      </c>
    </row>
    <row r="18" spans="1:15" ht="21" customHeight="1">
      <c r="A18" s="308"/>
      <c r="B18" s="335"/>
      <c r="C18" s="335"/>
      <c r="D18" s="335"/>
      <c r="E18" s="752"/>
      <c r="F18" s="753"/>
      <c r="G18" s="753"/>
      <c r="H18" s="754"/>
      <c r="I18" s="187"/>
      <c r="J18" s="755"/>
      <c r="K18" s="311"/>
      <c r="L18" s="185"/>
      <c r="M18" s="309"/>
      <c r="N18" s="183"/>
      <c r="O18" s="186">
        <f>I18*N18</f>
        <v>0</v>
      </c>
    </row>
    <row r="19" spans="1:15" ht="21" customHeight="1">
      <c r="A19" s="188"/>
      <c r="B19" s="188"/>
      <c r="C19" s="188"/>
      <c r="D19" s="188"/>
      <c r="E19" s="188"/>
      <c r="F19" s="188"/>
      <c r="G19" s="188"/>
      <c r="H19" s="188"/>
      <c r="I19" s="188"/>
      <c r="J19" s="1985" t="s">
        <v>65</v>
      </c>
      <c r="K19" s="1985"/>
      <c r="L19" s="33"/>
      <c r="M19" s="789"/>
      <c r="N19" s="789"/>
      <c r="O19" s="34">
        <f>SUM(O16:O18)</f>
        <v>449584</v>
      </c>
    </row>
    <row r="20" spans="1:15" ht="21" customHeight="1">
      <c r="B20" s="20" t="s">
        <v>51</v>
      </c>
      <c r="C20" s="20"/>
      <c r="D20" s="6"/>
      <c r="E20" s="6"/>
      <c r="F20" s="17" t="s">
        <v>60</v>
      </c>
      <c r="H20" s="6"/>
      <c r="I20" s="6"/>
      <c r="J20" s="6"/>
      <c r="K20" s="20" t="s">
        <v>52</v>
      </c>
      <c r="L20" s="6"/>
      <c r="M20" s="6"/>
    </row>
    <row r="21" spans="1:15" ht="21" customHeight="1">
      <c r="B21" s="20"/>
      <c r="C21" s="20"/>
      <c r="D21" s="6"/>
      <c r="E21" s="6"/>
      <c r="F21" s="6"/>
      <c r="G21" s="17"/>
      <c r="H21" s="6"/>
      <c r="I21" s="6"/>
      <c r="J21" s="6"/>
      <c r="K21" s="20"/>
      <c r="L21" s="6"/>
      <c r="M21" s="6"/>
    </row>
    <row r="22" spans="1:15" ht="21" customHeight="1">
      <c r="B22" s="6"/>
      <c r="C22" s="6"/>
      <c r="D22" s="6"/>
      <c r="E22" s="6"/>
      <c r="F22" s="6"/>
      <c r="H22" s="6"/>
      <c r="I22" s="6"/>
      <c r="J22" s="6"/>
      <c r="K22" s="6"/>
      <c r="L22" s="6"/>
      <c r="M22" s="6"/>
    </row>
    <row r="23" spans="1:15" ht="21" customHeight="1">
      <c r="B23" s="787" t="s">
        <v>68</v>
      </c>
      <c r="C23" s="21"/>
      <c r="D23" s="1899"/>
      <c r="E23" s="1899"/>
      <c r="F23" s="787"/>
      <c r="G23" s="787" t="s">
        <v>526</v>
      </c>
      <c r="H23" s="787"/>
      <c r="I23" s="787"/>
      <c r="J23" s="21"/>
      <c r="K23" s="1986">
        <v>43502</v>
      </c>
      <c r="L23" s="1986"/>
      <c r="M23" s="1986"/>
    </row>
    <row r="24" spans="1:15" ht="21" customHeight="1">
      <c r="B24" s="783" t="s">
        <v>527</v>
      </c>
      <c r="C24" s="22"/>
      <c r="D24" s="22"/>
      <c r="E24" s="21"/>
      <c r="F24" s="787"/>
      <c r="G24" s="783" t="s">
        <v>78</v>
      </c>
      <c r="H24" s="783"/>
      <c r="I24" s="783"/>
      <c r="J24" s="22"/>
      <c r="K24" s="1984" t="s">
        <v>61</v>
      </c>
      <c r="L24" s="1984"/>
      <c r="M24" s="1984"/>
    </row>
    <row r="25" spans="1:15" ht="21" customHeight="1"/>
    <row r="27" spans="1:15" ht="21" customHeight="1"/>
    <row r="28" spans="1:15" ht="24" customHeight="1"/>
    <row r="30" spans="1:15" ht="21" customHeight="1"/>
    <row r="31" spans="1:15" ht="21" customHeight="1"/>
    <row r="32" spans="1:15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14.25" hidden="1" customHeight="1"/>
    <row r="38" ht="21" customHeight="1"/>
    <row r="39" ht="21" customHeight="1"/>
    <row r="40" ht="21" customHeight="1"/>
    <row r="41" ht="24.95" customHeight="1"/>
  </sheetData>
  <mergeCells count="18">
    <mergeCell ref="A1:O1"/>
    <mergeCell ref="A2:O2"/>
    <mergeCell ref="A3:O3"/>
    <mergeCell ref="A4:O4"/>
    <mergeCell ref="A7:H8"/>
    <mergeCell ref="K24:M24"/>
    <mergeCell ref="A10:D14"/>
    <mergeCell ref="F10:H11"/>
    <mergeCell ref="J10:L10"/>
    <mergeCell ref="A15:D15"/>
    <mergeCell ref="M10:O10"/>
    <mergeCell ref="J11:K11"/>
    <mergeCell ref="L11:L12"/>
    <mergeCell ref="O11:O13"/>
    <mergeCell ref="J12:K12"/>
    <mergeCell ref="J19:K19"/>
    <mergeCell ref="D23:E23"/>
    <mergeCell ref="K23:M23"/>
  </mergeCells>
  <pageMargins left="0.7" right="0.7" top="0.75" bottom="0.75" header="0.3" footer="0.3"/>
  <pageSetup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P102"/>
  <sheetViews>
    <sheetView topLeftCell="A59" zoomScale="110" zoomScaleNormal="110" workbookViewId="0">
      <selection activeCell="A89" sqref="A89"/>
    </sheetView>
  </sheetViews>
  <sheetFormatPr defaultRowHeight="14.25"/>
  <cols>
    <col min="1" max="1" width="3.85546875" style="1" customWidth="1"/>
    <col min="2" max="2" width="18" style="1" bestFit="1" customWidth="1"/>
    <col min="3" max="3" width="22.7109375" style="1" bestFit="1" customWidth="1"/>
    <col min="4" max="4" width="16" style="1" customWidth="1"/>
    <col min="5" max="5" width="28" style="787" customWidth="1"/>
    <col min="6" max="6" width="11" style="1" customWidth="1"/>
    <col min="7" max="7" width="10" style="1" customWidth="1"/>
    <col min="8" max="8" width="11.28515625" style="1" customWidth="1"/>
    <col min="9" max="9" width="9.42578125" style="1" customWidth="1"/>
    <col min="10" max="10" width="7.28515625" style="1" customWidth="1"/>
    <col min="11" max="11" width="9.42578125" style="1" customWidth="1"/>
    <col min="12" max="12" width="13.42578125" style="1" customWidth="1"/>
    <col min="13" max="13" width="9.28515625" style="1" customWidth="1"/>
    <col min="14" max="14" width="7.5703125" style="1" customWidth="1"/>
    <col min="15" max="15" width="12.5703125" style="1" customWidth="1"/>
    <col min="16" max="16" width="12.7109375" style="1" bestFit="1" customWidth="1"/>
    <col min="17" max="258" width="9.140625" style="1"/>
    <col min="259" max="259" width="5.140625" style="1" customWidth="1"/>
    <col min="260" max="260" width="23.7109375" style="1" customWidth="1"/>
    <col min="261" max="261" width="12.7109375" style="1" customWidth="1"/>
    <col min="262" max="262" width="11.85546875" style="1" customWidth="1"/>
    <col min="263" max="263" width="12.140625" style="1" customWidth="1"/>
    <col min="264" max="264" width="13" style="1" customWidth="1"/>
    <col min="265" max="265" width="14.28515625" style="1" customWidth="1"/>
    <col min="266" max="266" width="8.140625" style="1" customWidth="1"/>
    <col min="267" max="267" width="8.85546875" style="1" customWidth="1"/>
    <col min="268" max="268" width="14.7109375" style="1" customWidth="1"/>
    <col min="269" max="269" width="11.5703125" style="1" customWidth="1"/>
    <col min="270" max="270" width="9" style="1" customWidth="1"/>
    <col min="271" max="271" width="16.7109375" style="1" customWidth="1"/>
    <col min="272" max="514" width="9.140625" style="1"/>
    <col min="515" max="515" width="5.140625" style="1" customWidth="1"/>
    <col min="516" max="516" width="23.7109375" style="1" customWidth="1"/>
    <col min="517" max="517" width="12.7109375" style="1" customWidth="1"/>
    <col min="518" max="518" width="11.85546875" style="1" customWidth="1"/>
    <col min="519" max="519" width="12.140625" style="1" customWidth="1"/>
    <col min="520" max="520" width="13" style="1" customWidth="1"/>
    <col min="521" max="521" width="14.28515625" style="1" customWidth="1"/>
    <col min="522" max="522" width="8.140625" style="1" customWidth="1"/>
    <col min="523" max="523" width="8.85546875" style="1" customWidth="1"/>
    <col min="524" max="524" width="14.7109375" style="1" customWidth="1"/>
    <col min="525" max="525" width="11.5703125" style="1" customWidth="1"/>
    <col min="526" max="526" width="9" style="1" customWidth="1"/>
    <col min="527" max="527" width="16.7109375" style="1" customWidth="1"/>
    <col min="528" max="770" width="9.140625" style="1"/>
    <col min="771" max="771" width="5.140625" style="1" customWidth="1"/>
    <col min="772" max="772" width="23.7109375" style="1" customWidth="1"/>
    <col min="773" max="773" width="12.7109375" style="1" customWidth="1"/>
    <col min="774" max="774" width="11.85546875" style="1" customWidth="1"/>
    <col min="775" max="775" width="12.140625" style="1" customWidth="1"/>
    <col min="776" max="776" width="13" style="1" customWidth="1"/>
    <col min="777" max="777" width="14.28515625" style="1" customWidth="1"/>
    <col min="778" max="778" width="8.140625" style="1" customWidth="1"/>
    <col min="779" max="779" width="8.85546875" style="1" customWidth="1"/>
    <col min="780" max="780" width="14.7109375" style="1" customWidth="1"/>
    <col min="781" max="781" width="11.5703125" style="1" customWidth="1"/>
    <col min="782" max="782" width="9" style="1" customWidth="1"/>
    <col min="783" max="783" width="16.7109375" style="1" customWidth="1"/>
    <col min="784" max="1026" width="9.140625" style="1"/>
    <col min="1027" max="1027" width="5.140625" style="1" customWidth="1"/>
    <col min="1028" max="1028" width="23.7109375" style="1" customWidth="1"/>
    <col min="1029" max="1029" width="12.7109375" style="1" customWidth="1"/>
    <col min="1030" max="1030" width="11.85546875" style="1" customWidth="1"/>
    <col min="1031" max="1031" width="12.140625" style="1" customWidth="1"/>
    <col min="1032" max="1032" width="13" style="1" customWidth="1"/>
    <col min="1033" max="1033" width="14.28515625" style="1" customWidth="1"/>
    <col min="1034" max="1034" width="8.140625" style="1" customWidth="1"/>
    <col min="1035" max="1035" width="8.85546875" style="1" customWidth="1"/>
    <col min="1036" max="1036" width="14.7109375" style="1" customWidth="1"/>
    <col min="1037" max="1037" width="11.5703125" style="1" customWidth="1"/>
    <col min="1038" max="1038" width="9" style="1" customWidth="1"/>
    <col min="1039" max="1039" width="16.7109375" style="1" customWidth="1"/>
    <col min="1040" max="1282" width="9.140625" style="1"/>
    <col min="1283" max="1283" width="5.140625" style="1" customWidth="1"/>
    <col min="1284" max="1284" width="23.7109375" style="1" customWidth="1"/>
    <col min="1285" max="1285" width="12.7109375" style="1" customWidth="1"/>
    <col min="1286" max="1286" width="11.85546875" style="1" customWidth="1"/>
    <col min="1287" max="1287" width="12.140625" style="1" customWidth="1"/>
    <col min="1288" max="1288" width="13" style="1" customWidth="1"/>
    <col min="1289" max="1289" width="14.28515625" style="1" customWidth="1"/>
    <col min="1290" max="1290" width="8.140625" style="1" customWidth="1"/>
    <col min="1291" max="1291" width="8.85546875" style="1" customWidth="1"/>
    <col min="1292" max="1292" width="14.7109375" style="1" customWidth="1"/>
    <col min="1293" max="1293" width="11.5703125" style="1" customWidth="1"/>
    <col min="1294" max="1294" width="9" style="1" customWidth="1"/>
    <col min="1295" max="1295" width="16.7109375" style="1" customWidth="1"/>
    <col min="1296" max="1538" width="9.140625" style="1"/>
    <col min="1539" max="1539" width="5.140625" style="1" customWidth="1"/>
    <col min="1540" max="1540" width="23.7109375" style="1" customWidth="1"/>
    <col min="1541" max="1541" width="12.7109375" style="1" customWidth="1"/>
    <col min="1542" max="1542" width="11.85546875" style="1" customWidth="1"/>
    <col min="1543" max="1543" width="12.140625" style="1" customWidth="1"/>
    <col min="1544" max="1544" width="13" style="1" customWidth="1"/>
    <col min="1545" max="1545" width="14.28515625" style="1" customWidth="1"/>
    <col min="1546" max="1546" width="8.140625" style="1" customWidth="1"/>
    <col min="1547" max="1547" width="8.85546875" style="1" customWidth="1"/>
    <col min="1548" max="1548" width="14.7109375" style="1" customWidth="1"/>
    <col min="1549" max="1549" width="11.5703125" style="1" customWidth="1"/>
    <col min="1550" max="1550" width="9" style="1" customWidth="1"/>
    <col min="1551" max="1551" width="16.7109375" style="1" customWidth="1"/>
    <col min="1552" max="1794" width="9.140625" style="1"/>
    <col min="1795" max="1795" width="5.140625" style="1" customWidth="1"/>
    <col min="1796" max="1796" width="23.7109375" style="1" customWidth="1"/>
    <col min="1797" max="1797" width="12.7109375" style="1" customWidth="1"/>
    <col min="1798" max="1798" width="11.85546875" style="1" customWidth="1"/>
    <col min="1799" max="1799" width="12.140625" style="1" customWidth="1"/>
    <col min="1800" max="1800" width="13" style="1" customWidth="1"/>
    <col min="1801" max="1801" width="14.28515625" style="1" customWidth="1"/>
    <col min="1802" max="1802" width="8.140625" style="1" customWidth="1"/>
    <col min="1803" max="1803" width="8.85546875" style="1" customWidth="1"/>
    <col min="1804" max="1804" width="14.7109375" style="1" customWidth="1"/>
    <col min="1805" max="1805" width="11.5703125" style="1" customWidth="1"/>
    <col min="1806" max="1806" width="9" style="1" customWidth="1"/>
    <col min="1807" max="1807" width="16.7109375" style="1" customWidth="1"/>
    <col min="1808" max="2050" width="9.140625" style="1"/>
    <col min="2051" max="2051" width="5.140625" style="1" customWidth="1"/>
    <col min="2052" max="2052" width="23.7109375" style="1" customWidth="1"/>
    <col min="2053" max="2053" width="12.7109375" style="1" customWidth="1"/>
    <col min="2054" max="2054" width="11.85546875" style="1" customWidth="1"/>
    <col min="2055" max="2055" width="12.140625" style="1" customWidth="1"/>
    <col min="2056" max="2056" width="13" style="1" customWidth="1"/>
    <col min="2057" max="2057" width="14.28515625" style="1" customWidth="1"/>
    <col min="2058" max="2058" width="8.140625" style="1" customWidth="1"/>
    <col min="2059" max="2059" width="8.85546875" style="1" customWidth="1"/>
    <col min="2060" max="2060" width="14.7109375" style="1" customWidth="1"/>
    <col min="2061" max="2061" width="11.5703125" style="1" customWidth="1"/>
    <col min="2062" max="2062" width="9" style="1" customWidth="1"/>
    <col min="2063" max="2063" width="16.7109375" style="1" customWidth="1"/>
    <col min="2064" max="2306" width="9.140625" style="1"/>
    <col min="2307" max="2307" width="5.140625" style="1" customWidth="1"/>
    <col min="2308" max="2308" width="23.7109375" style="1" customWidth="1"/>
    <col min="2309" max="2309" width="12.7109375" style="1" customWidth="1"/>
    <col min="2310" max="2310" width="11.85546875" style="1" customWidth="1"/>
    <col min="2311" max="2311" width="12.140625" style="1" customWidth="1"/>
    <col min="2312" max="2312" width="13" style="1" customWidth="1"/>
    <col min="2313" max="2313" width="14.28515625" style="1" customWidth="1"/>
    <col min="2314" max="2314" width="8.140625" style="1" customWidth="1"/>
    <col min="2315" max="2315" width="8.85546875" style="1" customWidth="1"/>
    <col min="2316" max="2316" width="14.7109375" style="1" customWidth="1"/>
    <col min="2317" max="2317" width="11.5703125" style="1" customWidth="1"/>
    <col min="2318" max="2318" width="9" style="1" customWidth="1"/>
    <col min="2319" max="2319" width="16.7109375" style="1" customWidth="1"/>
    <col min="2320" max="2562" width="9.140625" style="1"/>
    <col min="2563" max="2563" width="5.140625" style="1" customWidth="1"/>
    <col min="2564" max="2564" width="23.7109375" style="1" customWidth="1"/>
    <col min="2565" max="2565" width="12.7109375" style="1" customWidth="1"/>
    <col min="2566" max="2566" width="11.85546875" style="1" customWidth="1"/>
    <col min="2567" max="2567" width="12.140625" style="1" customWidth="1"/>
    <col min="2568" max="2568" width="13" style="1" customWidth="1"/>
    <col min="2569" max="2569" width="14.28515625" style="1" customWidth="1"/>
    <col min="2570" max="2570" width="8.140625" style="1" customWidth="1"/>
    <col min="2571" max="2571" width="8.85546875" style="1" customWidth="1"/>
    <col min="2572" max="2572" width="14.7109375" style="1" customWidth="1"/>
    <col min="2573" max="2573" width="11.5703125" style="1" customWidth="1"/>
    <col min="2574" max="2574" width="9" style="1" customWidth="1"/>
    <col min="2575" max="2575" width="16.7109375" style="1" customWidth="1"/>
    <col min="2576" max="2818" width="9.140625" style="1"/>
    <col min="2819" max="2819" width="5.140625" style="1" customWidth="1"/>
    <col min="2820" max="2820" width="23.7109375" style="1" customWidth="1"/>
    <col min="2821" max="2821" width="12.7109375" style="1" customWidth="1"/>
    <col min="2822" max="2822" width="11.85546875" style="1" customWidth="1"/>
    <col min="2823" max="2823" width="12.140625" style="1" customWidth="1"/>
    <col min="2824" max="2824" width="13" style="1" customWidth="1"/>
    <col min="2825" max="2825" width="14.28515625" style="1" customWidth="1"/>
    <col min="2826" max="2826" width="8.140625" style="1" customWidth="1"/>
    <col min="2827" max="2827" width="8.85546875" style="1" customWidth="1"/>
    <col min="2828" max="2828" width="14.7109375" style="1" customWidth="1"/>
    <col min="2829" max="2829" width="11.5703125" style="1" customWidth="1"/>
    <col min="2830" max="2830" width="9" style="1" customWidth="1"/>
    <col min="2831" max="2831" width="16.7109375" style="1" customWidth="1"/>
    <col min="2832" max="3074" width="9.140625" style="1"/>
    <col min="3075" max="3075" width="5.140625" style="1" customWidth="1"/>
    <col min="3076" max="3076" width="23.7109375" style="1" customWidth="1"/>
    <col min="3077" max="3077" width="12.7109375" style="1" customWidth="1"/>
    <col min="3078" max="3078" width="11.85546875" style="1" customWidth="1"/>
    <col min="3079" max="3079" width="12.140625" style="1" customWidth="1"/>
    <col min="3080" max="3080" width="13" style="1" customWidth="1"/>
    <col min="3081" max="3081" width="14.28515625" style="1" customWidth="1"/>
    <col min="3082" max="3082" width="8.140625" style="1" customWidth="1"/>
    <col min="3083" max="3083" width="8.85546875" style="1" customWidth="1"/>
    <col min="3084" max="3084" width="14.7109375" style="1" customWidth="1"/>
    <col min="3085" max="3085" width="11.5703125" style="1" customWidth="1"/>
    <col min="3086" max="3086" width="9" style="1" customWidth="1"/>
    <col min="3087" max="3087" width="16.7109375" style="1" customWidth="1"/>
    <col min="3088" max="3330" width="9.140625" style="1"/>
    <col min="3331" max="3331" width="5.140625" style="1" customWidth="1"/>
    <col min="3332" max="3332" width="23.7109375" style="1" customWidth="1"/>
    <col min="3333" max="3333" width="12.7109375" style="1" customWidth="1"/>
    <col min="3334" max="3334" width="11.85546875" style="1" customWidth="1"/>
    <col min="3335" max="3335" width="12.140625" style="1" customWidth="1"/>
    <col min="3336" max="3336" width="13" style="1" customWidth="1"/>
    <col min="3337" max="3337" width="14.28515625" style="1" customWidth="1"/>
    <col min="3338" max="3338" width="8.140625" style="1" customWidth="1"/>
    <col min="3339" max="3339" width="8.85546875" style="1" customWidth="1"/>
    <col min="3340" max="3340" width="14.7109375" style="1" customWidth="1"/>
    <col min="3341" max="3341" width="11.5703125" style="1" customWidth="1"/>
    <col min="3342" max="3342" width="9" style="1" customWidth="1"/>
    <col min="3343" max="3343" width="16.7109375" style="1" customWidth="1"/>
    <col min="3344" max="3586" width="9.140625" style="1"/>
    <col min="3587" max="3587" width="5.140625" style="1" customWidth="1"/>
    <col min="3588" max="3588" width="23.7109375" style="1" customWidth="1"/>
    <col min="3589" max="3589" width="12.7109375" style="1" customWidth="1"/>
    <col min="3590" max="3590" width="11.85546875" style="1" customWidth="1"/>
    <col min="3591" max="3591" width="12.140625" style="1" customWidth="1"/>
    <col min="3592" max="3592" width="13" style="1" customWidth="1"/>
    <col min="3593" max="3593" width="14.28515625" style="1" customWidth="1"/>
    <col min="3594" max="3594" width="8.140625" style="1" customWidth="1"/>
    <col min="3595" max="3595" width="8.85546875" style="1" customWidth="1"/>
    <col min="3596" max="3596" width="14.7109375" style="1" customWidth="1"/>
    <col min="3597" max="3597" width="11.5703125" style="1" customWidth="1"/>
    <col min="3598" max="3598" width="9" style="1" customWidth="1"/>
    <col min="3599" max="3599" width="16.7109375" style="1" customWidth="1"/>
    <col min="3600" max="3842" width="9.140625" style="1"/>
    <col min="3843" max="3843" width="5.140625" style="1" customWidth="1"/>
    <col min="3844" max="3844" width="23.7109375" style="1" customWidth="1"/>
    <col min="3845" max="3845" width="12.7109375" style="1" customWidth="1"/>
    <col min="3846" max="3846" width="11.85546875" style="1" customWidth="1"/>
    <col min="3847" max="3847" width="12.140625" style="1" customWidth="1"/>
    <col min="3848" max="3848" width="13" style="1" customWidth="1"/>
    <col min="3849" max="3849" width="14.28515625" style="1" customWidth="1"/>
    <col min="3850" max="3850" width="8.140625" style="1" customWidth="1"/>
    <col min="3851" max="3851" width="8.85546875" style="1" customWidth="1"/>
    <col min="3852" max="3852" width="14.7109375" style="1" customWidth="1"/>
    <col min="3853" max="3853" width="11.5703125" style="1" customWidth="1"/>
    <col min="3854" max="3854" width="9" style="1" customWidth="1"/>
    <col min="3855" max="3855" width="16.7109375" style="1" customWidth="1"/>
    <col min="3856" max="4098" width="9.140625" style="1"/>
    <col min="4099" max="4099" width="5.140625" style="1" customWidth="1"/>
    <col min="4100" max="4100" width="23.7109375" style="1" customWidth="1"/>
    <col min="4101" max="4101" width="12.7109375" style="1" customWidth="1"/>
    <col min="4102" max="4102" width="11.85546875" style="1" customWidth="1"/>
    <col min="4103" max="4103" width="12.140625" style="1" customWidth="1"/>
    <col min="4104" max="4104" width="13" style="1" customWidth="1"/>
    <col min="4105" max="4105" width="14.28515625" style="1" customWidth="1"/>
    <col min="4106" max="4106" width="8.140625" style="1" customWidth="1"/>
    <col min="4107" max="4107" width="8.85546875" style="1" customWidth="1"/>
    <col min="4108" max="4108" width="14.7109375" style="1" customWidth="1"/>
    <col min="4109" max="4109" width="11.5703125" style="1" customWidth="1"/>
    <col min="4110" max="4110" width="9" style="1" customWidth="1"/>
    <col min="4111" max="4111" width="16.7109375" style="1" customWidth="1"/>
    <col min="4112" max="4354" width="9.140625" style="1"/>
    <col min="4355" max="4355" width="5.140625" style="1" customWidth="1"/>
    <col min="4356" max="4356" width="23.7109375" style="1" customWidth="1"/>
    <col min="4357" max="4357" width="12.7109375" style="1" customWidth="1"/>
    <col min="4358" max="4358" width="11.85546875" style="1" customWidth="1"/>
    <col min="4359" max="4359" width="12.140625" style="1" customWidth="1"/>
    <col min="4360" max="4360" width="13" style="1" customWidth="1"/>
    <col min="4361" max="4361" width="14.28515625" style="1" customWidth="1"/>
    <col min="4362" max="4362" width="8.140625" style="1" customWidth="1"/>
    <col min="4363" max="4363" width="8.85546875" style="1" customWidth="1"/>
    <col min="4364" max="4364" width="14.7109375" style="1" customWidth="1"/>
    <col min="4365" max="4365" width="11.5703125" style="1" customWidth="1"/>
    <col min="4366" max="4366" width="9" style="1" customWidth="1"/>
    <col min="4367" max="4367" width="16.7109375" style="1" customWidth="1"/>
    <col min="4368" max="4610" width="9.140625" style="1"/>
    <col min="4611" max="4611" width="5.140625" style="1" customWidth="1"/>
    <col min="4612" max="4612" width="23.7109375" style="1" customWidth="1"/>
    <col min="4613" max="4613" width="12.7109375" style="1" customWidth="1"/>
    <col min="4614" max="4614" width="11.85546875" style="1" customWidth="1"/>
    <col min="4615" max="4615" width="12.140625" style="1" customWidth="1"/>
    <col min="4616" max="4616" width="13" style="1" customWidth="1"/>
    <col min="4617" max="4617" width="14.28515625" style="1" customWidth="1"/>
    <col min="4618" max="4618" width="8.140625" style="1" customWidth="1"/>
    <col min="4619" max="4619" width="8.85546875" style="1" customWidth="1"/>
    <col min="4620" max="4620" width="14.7109375" style="1" customWidth="1"/>
    <col min="4621" max="4621" width="11.5703125" style="1" customWidth="1"/>
    <col min="4622" max="4622" width="9" style="1" customWidth="1"/>
    <col min="4623" max="4623" width="16.7109375" style="1" customWidth="1"/>
    <col min="4624" max="4866" width="9.140625" style="1"/>
    <col min="4867" max="4867" width="5.140625" style="1" customWidth="1"/>
    <col min="4868" max="4868" width="23.7109375" style="1" customWidth="1"/>
    <col min="4869" max="4869" width="12.7109375" style="1" customWidth="1"/>
    <col min="4870" max="4870" width="11.85546875" style="1" customWidth="1"/>
    <col min="4871" max="4871" width="12.140625" style="1" customWidth="1"/>
    <col min="4872" max="4872" width="13" style="1" customWidth="1"/>
    <col min="4873" max="4873" width="14.28515625" style="1" customWidth="1"/>
    <col min="4874" max="4874" width="8.140625" style="1" customWidth="1"/>
    <col min="4875" max="4875" width="8.85546875" style="1" customWidth="1"/>
    <col min="4876" max="4876" width="14.7109375" style="1" customWidth="1"/>
    <col min="4877" max="4877" width="11.5703125" style="1" customWidth="1"/>
    <col min="4878" max="4878" width="9" style="1" customWidth="1"/>
    <col min="4879" max="4879" width="16.7109375" style="1" customWidth="1"/>
    <col min="4880" max="5122" width="9.140625" style="1"/>
    <col min="5123" max="5123" width="5.140625" style="1" customWidth="1"/>
    <col min="5124" max="5124" width="23.7109375" style="1" customWidth="1"/>
    <col min="5125" max="5125" width="12.7109375" style="1" customWidth="1"/>
    <col min="5126" max="5126" width="11.85546875" style="1" customWidth="1"/>
    <col min="5127" max="5127" width="12.140625" style="1" customWidth="1"/>
    <col min="5128" max="5128" width="13" style="1" customWidth="1"/>
    <col min="5129" max="5129" width="14.28515625" style="1" customWidth="1"/>
    <col min="5130" max="5130" width="8.140625" style="1" customWidth="1"/>
    <col min="5131" max="5131" width="8.85546875" style="1" customWidth="1"/>
    <col min="5132" max="5132" width="14.7109375" style="1" customWidth="1"/>
    <col min="5133" max="5133" width="11.5703125" style="1" customWidth="1"/>
    <col min="5134" max="5134" width="9" style="1" customWidth="1"/>
    <col min="5135" max="5135" width="16.7109375" style="1" customWidth="1"/>
    <col min="5136" max="5378" width="9.140625" style="1"/>
    <col min="5379" max="5379" width="5.140625" style="1" customWidth="1"/>
    <col min="5380" max="5380" width="23.7109375" style="1" customWidth="1"/>
    <col min="5381" max="5381" width="12.7109375" style="1" customWidth="1"/>
    <col min="5382" max="5382" width="11.85546875" style="1" customWidth="1"/>
    <col min="5383" max="5383" width="12.140625" style="1" customWidth="1"/>
    <col min="5384" max="5384" width="13" style="1" customWidth="1"/>
    <col min="5385" max="5385" width="14.28515625" style="1" customWidth="1"/>
    <col min="5386" max="5386" width="8.140625" style="1" customWidth="1"/>
    <col min="5387" max="5387" width="8.85546875" style="1" customWidth="1"/>
    <col min="5388" max="5388" width="14.7109375" style="1" customWidth="1"/>
    <col min="5389" max="5389" width="11.5703125" style="1" customWidth="1"/>
    <col min="5390" max="5390" width="9" style="1" customWidth="1"/>
    <col min="5391" max="5391" width="16.7109375" style="1" customWidth="1"/>
    <col min="5392" max="5634" width="9.140625" style="1"/>
    <col min="5635" max="5635" width="5.140625" style="1" customWidth="1"/>
    <col min="5636" max="5636" width="23.7109375" style="1" customWidth="1"/>
    <col min="5637" max="5637" width="12.7109375" style="1" customWidth="1"/>
    <col min="5638" max="5638" width="11.85546875" style="1" customWidth="1"/>
    <col min="5639" max="5639" width="12.140625" style="1" customWidth="1"/>
    <col min="5640" max="5640" width="13" style="1" customWidth="1"/>
    <col min="5641" max="5641" width="14.28515625" style="1" customWidth="1"/>
    <col min="5642" max="5642" width="8.140625" style="1" customWidth="1"/>
    <col min="5643" max="5643" width="8.85546875" style="1" customWidth="1"/>
    <col min="5644" max="5644" width="14.7109375" style="1" customWidth="1"/>
    <col min="5645" max="5645" width="11.5703125" style="1" customWidth="1"/>
    <col min="5646" max="5646" width="9" style="1" customWidth="1"/>
    <col min="5647" max="5647" width="16.7109375" style="1" customWidth="1"/>
    <col min="5648" max="5890" width="9.140625" style="1"/>
    <col min="5891" max="5891" width="5.140625" style="1" customWidth="1"/>
    <col min="5892" max="5892" width="23.7109375" style="1" customWidth="1"/>
    <col min="5893" max="5893" width="12.7109375" style="1" customWidth="1"/>
    <col min="5894" max="5894" width="11.85546875" style="1" customWidth="1"/>
    <col min="5895" max="5895" width="12.140625" style="1" customWidth="1"/>
    <col min="5896" max="5896" width="13" style="1" customWidth="1"/>
    <col min="5897" max="5897" width="14.28515625" style="1" customWidth="1"/>
    <col min="5898" max="5898" width="8.140625" style="1" customWidth="1"/>
    <col min="5899" max="5899" width="8.85546875" style="1" customWidth="1"/>
    <col min="5900" max="5900" width="14.7109375" style="1" customWidth="1"/>
    <col min="5901" max="5901" width="11.5703125" style="1" customWidth="1"/>
    <col min="5902" max="5902" width="9" style="1" customWidth="1"/>
    <col min="5903" max="5903" width="16.7109375" style="1" customWidth="1"/>
    <col min="5904" max="6146" width="9.140625" style="1"/>
    <col min="6147" max="6147" width="5.140625" style="1" customWidth="1"/>
    <col min="6148" max="6148" width="23.7109375" style="1" customWidth="1"/>
    <col min="6149" max="6149" width="12.7109375" style="1" customWidth="1"/>
    <col min="6150" max="6150" width="11.85546875" style="1" customWidth="1"/>
    <col min="6151" max="6151" width="12.140625" style="1" customWidth="1"/>
    <col min="6152" max="6152" width="13" style="1" customWidth="1"/>
    <col min="6153" max="6153" width="14.28515625" style="1" customWidth="1"/>
    <col min="6154" max="6154" width="8.140625" style="1" customWidth="1"/>
    <col min="6155" max="6155" width="8.85546875" style="1" customWidth="1"/>
    <col min="6156" max="6156" width="14.7109375" style="1" customWidth="1"/>
    <col min="6157" max="6157" width="11.5703125" style="1" customWidth="1"/>
    <col min="6158" max="6158" width="9" style="1" customWidth="1"/>
    <col min="6159" max="6159" width="16.7109375" style="1" customWidth="1"/>
    <col min="6160" max="6402" width="9.140625" style="1"/>
    <col min="6403" max="6403" width="5.140625" style="1" customWidth="1"/>
    <col min="6404" max="6404" width="23.7109375" style="1" customWidth="1"/>
    <col min="6405" max="6405" width="12.7109375" style="1" customWidth="1"/>
    <col min="6406" max="6406" width="11.85546875" style="1" customWidth="1"/>
    <col min="6407" max="6407" width="12.140625" style="1" customWidth="1"/>
    <col min="6408" max="6408" width="13" style="1" customWidth="1"/>
    <col min="6409" max="6409" width="14.28515625" style="1" customWidth="1"/>
    <col min="6410" max="6410" width="8.140625" style="1" customWidth="1"/>
    <col min="6411" max="6411" width="8.85546875" style="1" customWidth="1"/>
    <col min="6412" max="6412" width="14.7109375" style="1" customWidth="1"/>
    <col min="6413" max="6413" width="11.5703125" style="1" customWidth="1"/>
    <col min="6414" max="6414" width="9" style="1" customWidth="1"/>
    <col min="6415" max="6415" width="16.7109375" style="1" customWidth="1"/>
    <col min="6416" max="6658" width="9.140625" style="1"/>
    <col min="6659" max="6659" width="5.140625" style="1" customWidth="1"/>
    <col min="6660" max="6660" width="23.7109375" style="1" customWidth="1"/>
    <col min="6661" max="6661" width="12.7109375" style="1" customWidth="1"/>
    <col min="6662" max="6662" width="11.85546875" style="1" customWidth="1"/>
    <col min="6663" max="6663" width="12.140625" style="1" customWidth="1"/>
    <col min="6664" max="6664" width="13" style="1" customWidth="1"/>
    <col min="6665" max="6665" width="14.28515625" style="1" customWidth="1"/>
    <col min="6666" max="6666" width="8.140625" style="1" customWidth="1"/>
    <col min="6667" max="6667" width="8.85546875" style="1" customWidth="1"/>
    <col min="6668" max="6668" width="14.7109375" style="1" customWidth="1"/>
    <col min="6669" max="6669" width="11.5703125" style="1" customWidth="1"/>
    <col min="6670" max="6670" width="9" style="1" customWidth="1"/>
    <col min="6671" max="6671" width="16.7109375" style="1" customWidth="1"/>
    <col min="6672" max="6914" width="9.140625" style="1"/>
    <col min="6915" max="6915" width="5.140625" style="1" customWidth="1"/>
    <col min="6916" max="6916" width="23.7109375" style="1" customWidth="1"/>
    <col min="6917" max="6917" width="12.7109375" style="1" customWidth="1"/>
    <col min="6918" max="6918" width="11.85546875" style="1" customWidth="1"/>
    <col min="6919" max="6919" width="12.140625" style="1" customWidth="1"/>
    <col min="6920" max="6920" width="13" style="1" customWidth="1"/>
    <col min="6921" max="6921" width="14.28515625" style="1" customWidth="1"/>
    <col min="6922" max="6922" width="8.140625" style="1" customWidth="1"/>
    <col min="6923" max="6923" width="8.85546875" style="1" customWidth="1"/>
    <col min="6924" max="6924" width="14.7109375" style="1" customWidth="1"/>
    <col min="6925" max="6925" width="11.5703125" style="1" customWidth="1"/>
    <col min="6926" max="6926" width="9" style="1" customWidth="1"/>
    <col min="6927" max="6927" width="16.7109375" style="1" customWidth="1"/>
    <col min="6928" max="7170" width="9.140625" style="1"/>
    <col min="7171" max="7171" width="5.140625" style="1" customWidth="1"/>
    <col min="7172" max="7172" width="23.7109375" style="1" customWidth="1"/>
    <col min="7173" max="7173" width="12.7109375" style="1" customWidth="1"/>
    <col min="7174" max="7174" width="11.85546875" style="1" customWidth="1"/>
    <col min="7175" max="7175" width="12.140625" style="1" customWidth="1"/>
    <col min="7176" max="7176" width="13" style="1" customWidth="1"/>
    <col min="7177" max="7177" width="14.28515625" style="1" customWidth="1"/>
    <col min="7178" max="7178" width="8.140625" style="1" customWidth="1"/>
    <col min="7179" max="7179" width="8.85546875" style="1" customWidth="1"/>
    <col min="7180" max="7180" width="14.7109375" style="1" customWidth="1"/>
    <col min="7181" max="7181" width="11.5703125" style="1" customWidth="1"/>
    <col min="7182" max="7182" width="9" style="1" customWidth="1"/>
    <col min="7183" max="7183" width="16.7109375" style="1" customWidth="1"/>
    <col min="7184" max="7426" width="9.140625" style="1"/>
    <col min="7427" max="7427" width="5.140625" style="1" customWidth="1"/>
    <col min="7428" max="7428" width="23.7109375" style="1" customWidth="1"/>
    <col min="7429" max="7429" width="12.7109375" style="1" customWidth="1"/>
    <col min="7430" max="7430" width="11.85546875" style="1" customWidth="1"/>
    <col min="7431" max="7431" width="12.140625" style="1" customWidth="1"/>
    <col min="7432" max="7432" width="13" style="1" customWidth="1"/>
    <col min="7433" max="7433" width="14.28515625" style="1" customWidth="1"/>
    <col min="7434" max="7434" width="8.140625" style="1" customWidth="1"/>
    <col min="7435" max="7435" width="8.85546875" style="1" customWidth="1"/>
    <col min="7436" max="7436" width="14.7109375" style="1" customWidth="1"/>
    <col min="7437" max="7437" width="11.5703125" style="1" customWidth="1"/>
    <col min="7438" max="7438" width="9" style="1" customWidth="1"/>
    <col min="7439" max="7439" width="16.7109375" style="1" customWidth="1"/>
    <col min="7440" max="7682" width="9.140625" style="1"/>
    <col min="7683" max="7683" width="5.140625" style="1" customWidth="1"/>
    <col min="7684" max="7684" width="23.7109375" style="1" customWidth="1"/>
    <col min="7685" max="7685" width="12.7109375" style="1" customWidth="1"/>
    <col min="7686" max="7686" width="11.85546875" style="1" customWidth="1"/>
    <col min="7687" max="7687" width="12.140625" style="1" customWidth="1"/>
    <col min="7688" max="7688" width="13" style="1" customWidth="1"/>
    <col min="7689" max="7689" width="14.28515625" style="1" customWidth="1"/>
    <col min="7690" max="7690" width="8.140625" style="1" customWidth="1"/>
    <col min="7691" max="7691" width="8.85546875" style="1" customWidth="1"/>
    <col min="7692" max="7692" width="14.7109375" style="1" customWidth="1"/>
    <col min="7693" max="7693" width="11.5703125" style="1" customWidth="1"/>
    <col min="7694" max="7694" width="9" style="1" customWidth="1"/>
    <col min="7695" max="7695" width="16.7109375" style="1" customWidth="1"/>
    <col min="7696" max="7938" width="9.140625" style="1"/>
    <col min="7939" max="7939" width="5.140625" style="1" customWidth="1"/>
    <col min="7940" max="7940" width="23.7109375" style="1" customWidth="1"/>
    <col min="7941" max="7941" width="12.7109375" style="1" customWidth="1"/>
    <col min="7942" max="7942" width="11.85546875" style="1" customWidth="1"/>
    <col min="7943" max="7943" width="12.140625" style="1" customWidth="1"/>
    <col min="7944" max="7944" width="13" style="1" customWidth="1"/>
    <col min="7945" max="7945" width="14.28515625" style="1" customWidth="1"/>
    <col min="7946" max="7946" width="8.140625" style="1" customWidth="1"/>
    <col min="7947" max="7947" width="8.85546875" style="1" customWidth="1"/>
    <col min="7948" max="7948" width="14.7109375" style="1" customWidth="1"/>
    <col min="7949" max="7949" width="11.5703125" style="1" customWidth="1"/>
    <col min="7950" max="7950" width="9" style="1" customWidth="1"/>
    <col min="7951" max="7951" width="16.7109375" style="1" customWidth="1"/>
    <col min="7952" max="8194" width="9.140625" style="1"/>
    <col min="8195" max="8195" width="5.140625" style="1" customWidth="1"/>
    <col min="8196" max="8196" width="23.7109375" style="1" customWidth="1"/>
    <col min="8197" max="8197" width="12.7109375" style="1" customWidth="1"/>
    <col min="8198" max="8198" width="11.85546875" style="1" customWidth="1"/>
    <col min="8199" max="8199" width="12.140625" style="1" customWidth="1"/>
    <col min="8200" max="8200" width="13" style="1" customWidth="1"/>
    <col min="8201" max="8201" width="14.28515625" style="1" customWidth="1"/>
    <col min="8202" max="8202" width="8.140625" style="1" customWidth="1"/>
    <col min="8203" max="8203" width="8.85546875" style="1" customWidth="1"/>
    <col min="8204" max="8204" width="14.7109375" style="1" customWidth="1"/>
    <col min="8205" max="8205" width="11.5703125" style="1" customWidth="1"/>
    <col min="8206" max="8206" width="9" style="1" customWidth="1"/>
    <col min="8207" max="8207" width="16.7109375" style="1" customWidth="1"/>
    <col min="8208" max="8450" width="9.140625" style="1"/>
    <col min="8451" max="8451" width="5.140625" style="1" customWidth="1"/>
    <col min="8452" max="8452" width="23.7109375" style="1" customWidth="1"/>
    <col min="8453" max="8453" width="12.7109375" style="1" customWidth="1"/>
    <col min="8454" max="8454" width="11.85546875" style="1" customWidth="1"/>
    <col min="8455" max="8455" width="12.140625" style="1" customWidth="1"/>
    <col min="8456" max="8456" width="13" style="1" customWidth="1"/>
    <col min="8457" max="8457" width="14.28515625" style="1" customWidth="1"/>
    <col min="8458" max="8458" width="8.140625" style="1" customWidth="1"/>
    <col min="8459" max="8459" width="8.85546875" style="1" customWidth="1"/>
    <col min="8460" max="8460" width="14.7109375" style="1" customWidth="1"/>
    <col min="8461" max="8461" width="11.5703125" style="1" customWidth="1"/>
    <col min="8462" max="8462" width="9" style="1" customWidth="1"/>
    <col min="8463" max="8463" width="16.7109375" style="1" customWidth="1"/>
    <col min="8464" max="8706" width="9.140625" style="1"/>
    <col min="8707" max="8707" width="5.140625" style="1" customWidth="1"/>
    <col min="8708" max="8708" width="23.7109375" style="1" customWidth="1"/>
    <col min="8709" max="8709" width="12.7109375" style="1" customWidth="1"/>
    <col min="8710" max="8710" width="11.85546875" style="1" customWidth="1"/>
    <col min="8711" max="8711" width="12.140625" style="1" customWidth="1"/>
    <col min="8712" max="8712" width="13" style="1" customWidth="1"/>
    <col min="8713" max="8713" width="14.28515625" style="1" customWidth="1"/>
    <col min="8714" max="8714" width="8.140625" style="1" customWidth="1"/>
    <col min="8715" max="8715" width="8.85546875" style="1" customWidth="1"/>
    <col min="8716" max="8716" width="14.7109375" style="1" customWidth="1"/>
    <col min="8717" max="8717" width="11.5703125" style="1" customWidth="1"/>
    <col min="8718" max="8718" width="9" style="1" customWidth="1"/>
    <col min="8719" max="8719" width="16.7109375" style="1" customWidth="1"/>
    <col min="8720" max="8962" width="9.140625" style="1"/>
    <col min="8963" max="8963" width="5.140625" style="1" customWidth="1"/>
    <col min="8964" max="8964" width="23.7109375" style="1" customWidth="1"/>
    <col min="8965" max="8965" width="12.7109375" style="1" customWidth="1"/>
    <col min="8966" max="8966" width="11.85546875" style="1" customWidth="1"/>
    <col min="8967" max="8967" width="12.140625" style="1" customWidth="1"/>
    <col min="8968" max="8968" width="13" style="1" customWidth="1"/>
    <col min="8969" max="8969" width="14.28515625" style="1" customWidth="1"/>
    <col min="8970" max="8970" width="8.140625" style="1" customWidth="1"/>
    <col min="8971" max="8971" width="8.85546875" style="1" customWidth="1"/>
    <col min="8972" max="8972" width="14.7109375" style="1" customWidth="1"/>
    <col min="8973" max="8973" width="11.5703125" style="1" customWidth="1"/>
    <col min="8974" max="8974" width="9" style="1" customWidth="1"/>
    <col min="8975" max="8975" width="16.7109375" style="1" customWidth="1"/>
    <col min="8976" max="9218" width="9.140625" style="1"/>
    <col min="9219" max="9219" width="5.140625" style="1" customWidth="1"/>
    <col min="9220" max="9220" width="23.7109375" style="1" customWidth="1"/>
    <col min="9221" max="9221" width="12.7109375" style="1" customWidth="1"/>
    <col min="9222" max="9222" width="11.85546875" style="1" customWidth="1"/>
    <col min="9223" max="9223" width="12.140625" style="1" customWidth="1"/>
    <col min="9224" max="9224" width="13" style="1" customWidth="1"/>
    <col min="9225" max="9225" width="14.28515625" style="1" customWidth="1"/>
    <col min="9226" max="9226" width="8.140625" style="1" customWidth="1"/>
    <col min="9227" max="9227" width="8.85546875" style="1" customWidth="1"/>
    <col min="9228" max="9228" width="14.7109375" style="1" customWidth="1"/>
    <col min="9229" max="9229" width="11.5703125" style="1" customWidth="1"/>
    <col min="9230" max="9230" width="9" style="1" customWidth="1"/>
    <col min="9231" max="9231" width="16.7109375" style="1" customWidth="1"/>
    <col min="9232" max="9474" width="9.140625" style="1"/>
    <col min="9475" max="9475" width="5.140625" style="1" customWidth="1"/>
    <col min="9476" max="9476" width="23.7109375" style="1" customWidth="1"/>
    <col min="9477" max="9477" width="12.7109375" style="1" customWidth="1"/>
    <col min="9478" max="9478" width="11.85546875" style="1" customWidth="1"/>
    <col min="9479" max="9479" width="12.140625" style="1" customWidth="1"/>
    <col min="9480" max="9480" width="13" style="1" customWidth="1"/>
    <col min="9481" max="9481" width="14.28515625" style="1" customWidth="1"/>
    <col min="9482" max="9482" width="8.140625" style="1" customWidth="1"/>
    <col min="9483" max="9483" width="8.85546875" style="1" customWidth="1"/>
    <col min="9484" max="9484" width="14.7109375" style="1" customWidth="1"/>
    <col min="9485" max="9485" width="11.5703125" style="1" customWidth="1"/>
    <col min="9486" max="9486" width="9" style="1" customWidth="1"/>
    <col min="9487" max="9487" width="16.7109375" style="1" customWidth="1"/>
    <col min="9488" max="9730" width="9.140625" style="1"/>
    <col min="9731" max="9731" width="5.140625" style="1" customWidth="1"/>
    <col min="9732" max="9732" width="23.7109375" style="1" customWidth="1"/>
    <col min="9733" max="9733" width="12.7109375" style="1" customWidth="1"/>
    <col min="9734" max="9734" width="11.85546875" style="1" customWidth="1"/>
    <col min="9735" max="9735" width="12.140625" style="1" customWidth="1"/>
    <col min="9736" max="9736" width="13" style="1" customWidth="1"/>
    <col min="9737" max="9737" width="14.28515625" style="1" customWidth="1"/>
    <col min="9738" max="9738" width="8.140625" style="1" customWidth="1"/>
    <col min="9739" max="9739" width="8.85546875" style="1" customWidth="1"/>
    <col min="9740" max="9740" width="14.7109375" style="1" customWidth="1"/>
    <col min="9741" max="9741" width="11.5703125" style="1" customWidth="1"/>
    <col min="9742" max="9742" width="9" style="1" customWidth="1"/>
    <col min="9743" max="9743" width="16.7109375" style="1" customWidth="1"/>
    <col min="9744" max="9986" width="9.140625" style="1"/>
    <col min="9987" max="9987" width="5.140625" style="1" customWidth="1"/>
    <col min="9988" max="9988" width="23.7109375" style="1" customWidth="1"/>
    <col min="9989" max="9989" width="12.7109375" style="1" customWidth="1"/>
    <col min="9990" max="9990" width="11.85546875" style="1" customWidth="1"/>
    <col min="9991" max="9991" width="12.140625" style="1" customWidth="1"/>
    <col min="9992" max="9992" width="13" style="1" customWidth="1"/>
    <col min="9993" max="9993" width="14.28515625" style="1" customWidth="1"/>
    <col min="9994" max="9994" width="8.140625" style="1" customWidth="1"/>
    <col min="9995" max="9995" width="8.85546875" style="1" customWidth="1"/>
    <col min="9996" max="9996" width="14.7109375" style="1" customWidth="1"/>
    <col min="9997" max="9997" width="11.5703125" style="1" customWidth="1"/>
    <col min="9998" max="9998" width="9" style="1" customWidth="1"/>
    <col min="9999" max="9999" width="16.7109375" style="1" customWidth="1"/>
    <col min="10000" max="10242" width="9.140625" style="1"/>
    <col min="10243" max="10243" width="5.140625" style="1" customWidth="1"/>
    <col min="10244" max="10244" width="23.7109375" style="1" customWidth="1"/>
    <col min="10245" max="10245" width="12.7109375" style="1" customWidth="1"/>
    <col min="10246" max="10246" width="11.85546875" style="1" customWidth="1"/>
    <col min="10247" max="10247" width="12.140625" style="1" customWidth="1"/>
    <col min="10248" max="10248" width="13" style="1" customWidth="1"/>
    <col min="10249" max="10249" width="14.28515625" style="1" customWidth="1"/>
    <col min="10250" max="10250" width="8.140625" style="1" customWidth="1"/>
    <col min="10251" max="10251" width="8.85546875" style="1" customWidth="1"/>
    <col min="10252" max="10252" width="14.7109375" style="1" customWidth="1"/>
    <col min="10253" max="10253" width="11.5703125" style="1" customWidth="1"/>
    <col min="10254" max="10254" width="9" style="1" customWidth="1"/>
    <col min="10255" max="10255" width="16.7109375" style="1" customWidth="1"/>
    <col min="10256" max="10498" width="9.140625" style="1"/>
    <col min="10499" max="10499" width="5.140625" style="1" customWidth="1"/>
    <col min="10500" max="10500" width="23.7109375" style="1" customWidth="1"/>
    <col min="10501" max="10501" width="12.7109375" style="1" customWidth="1"/>
    <col min="10502" max="10502" width="11.85546875" style="1" customWidth="1"/>
    <col min="10503" max="10503" width="12.140625" style="1" customWidth="1"/>
    <col min="10504" max="10504" width="13" style="1" customWidth="1"/>
    <col min="10505" max="10505" width="14.28515625" style="1" customWidth="1"/>
    <col min="10506" max="10506" width="8.140625" style="1" customWidth="1"/>
    <col min="10507" max="10507" width="8.85546875" style="1" customWidth="1"/>
    <col min="10508" max="10508" width="14.7109375" style="1" customWidth="1"/>
    <col min="10509" max="10509" width="11.5703125" style="1" customWidth="1"/>
    <col min="10510" max="10510" width="9" style="1" customWidth="1"/>
    <col min="10511" max="10511" width="16.7109375" style="1" customWidth="1"/>
    <col min="10512" max="10754" width="9.140625" style="1"/>
    <col min="10755" max="10755" width="5.140625" style="1" customWidth="1"/>
    <col min="10756" max="10756" width="23.7109375" style="1" customWidth="1"/>
    <col min="10757" max="10757" width="12.7109375" style="1" customWidth="1"/>
    <col min="10758" max="10758" width="11.85546875" style="1" customWidth="1"/>
    <col min="10759" max="10759" width="12.140625" style="1" customWidth="1"/>
    <col min="10760" max="10760" width="13" style="1" customWidth="1"/>
    <col min="10761" max="10761" width="14.28515625" style="1" customWidth="1"/>
    <col min="10762" max="10762" width="8.140625" style="1" customWidth="1"/>
    <col min="10763" max="10763" width="8.85546875" style="1" customWidth="1"/>
    <col min="10764" max="10764" width="14.7109375" style="1" customWidth="1"/>
    <col min="10765" max="10765" width="11.5703125" style="1" customWidth="1"/>
    <col min="10766" max="10766" width="9" style="1" customWidth="1"/>
    <col min="10767" max="10767" width="16.7109375" style="1" customWidth="1"/>
    <col min="10768" max="11010" width="9.140625" style="1"/>
    <col min="11011" max="11011" width="5.140625" style="1" customWidth="1"/>
    <col min="11012" max="11012" width="23.7109375" style="1" customWidth="1"/>
    <col min="11013" max="11013" width="12.7109375" style="1" customWidth="1"/>
    <col min="11014" max="11014" width="11.85546875" style="1" customWidth="1"/>
    <col min="11015" max="11015" width="12.140625" style="1" customWidth="1"/>
    <col min="11016" max="11016" width="13" style="1" customWidth="1"/>
    <col min="11017" max="11017" width="14.28515625" style="1" customWidth="1"/>
    <col min="11018" max="11018" width="8.140625" style="1" customWidth="1"/>
    <col min="11019" max="11019" width="8.85546875" style="1" customWidth="1"/>
    <col min="11020" max="11020" width="14.7109375" style="1" customWidth="1"/>
    <col min="11021" max="11021" width="11.5703125" style="1" customWidth="1"/>
    <col min="11022" max="11022" width="9" style="1" customWidth="1"/>
    <col min="11023" max="11023" width="16.7109375" style="1" customWidth="1"/>
    <col min="11024" max="11266" width="9.140625" style="1"/>
    <col min="11267" max="11267" width="5.140625" style="1" customWidth="1"/>
    <col min="11268" max="11268" width="23.7109375" style="1" customWidth="1"/>
    <col min="11269" max="11269" width="12.7109375" style="1" customWidth="1"/>
    <col min="11270" max="11270" width="11.85546875" style="1" customWidth="1"/>
    <col min="11271" max="11271" width="12.140625" style="1" customWidth="1"/>
    <col min="11272" max="11272" width="13" style="1" customWidth="1"/>
    <col min="11273" max="11273" width="14.28515625" style="1" customWidth="1"/>
    <col min="11274" max="11274" width="8.140625" style="1" customWidth="1"/>
    <col min="11275" max="11275" width="8.85546875" style="1" customWidth="1"/>
    <col min="11276" max="11276" width="14.7109375" style="1" customWidth="1"/>
    <col min="11277" max="11277" width="11.5703125" style="1" customWidth="1"/>
    <col min="11278" max="11278" width="9" style="1" customWidth="1"/>
    <col min="11279" max="11279" width="16.7109375" style="1" customWidth="1"/>
    <col min="11280" max="11522" width="9.140625" style="1"/>
    <col min="11523" max="11523" width="5.140625" style="1" customWidth="1"/>
    <col min="11524" max="11524" width="23.7109375" style="1" customWidth="1"/>
    <col min="11525" max="11525" width="12.7109375" style="1" customWidth="1"/>
    <col min="11526" max="11526" width="11.85546875" style="1" customWidth="1"/>
    <col min="11527" max="11527" width="12.140625" style="1" customWidth="1"/>
    <col min="11528" max="11528" width="13" style="1" customWidth="1"/>
    <col min="11529" max="11529" width="14.28515625" style="1" customWidth="1"/>
    <col min="11530" max="11530" width="8.140625" style="1" customWidth="1"/>
    <col min="11531" max="11531" width="8.85546875" style="1" customWidth="1"/>
    <col min="11532" max="11532" width="14.7109375" style="1" customWidth="1"/>
    <col min="11533" max="11533" width="11.5703125" style="1" customWidth="1"/>
    <col min="11534" max="11534" width="9" style="1" customWidth="1"/>
    <col min="11535" max="11535" width="16.7109375" style="1" customWidth="1"/>
    <col min="11536" max="11778" width="9.140625" style="1"/>
    <col min="11779" max="11779" width="5.140625" style="1" customWidth="1"/>
    <col min="11780" max="11780" width="23.7109375" style="1" customWidth="1"/>
    <col min="11781" max="11781" width="12.7109375" style="1" customWidth="1"/>
    <col min="11782" max="11782" width="11.85546875" style="1" customWidth="1"/>
    <col min="11783" max="11783" width="12.140625" style="1" customWidth="1"/>
    <col min="11784" max="11784" width="13" style="1" customWidth="1"/>
    <col min="11785" max="11785" width="14.28515625" style="1" customWidth="1"/>
    <col min="11786" max="11786" width="8.140625" style="1" customWidth="1"/>
    <col min="11787" max="11787" width="8.85546875" style="1" customWidth="1"/>
    <col min="11788" max="11788" width="14.7109375" style="1" customWidth="1"/>
    <col min="11789" max="11789" width="11.5703125" style="1" customWidth="1"/>
    <col min="11790" max="11790" width="9" style="1" customWidth="1"/>
    <col min="11791" max="11791" width="16.7109375" style="1" customWidth="1"/>
    <col min="11792" max="12034" width="9.140625" style="1"/>
    <col min="12035" max="12035" width="5.140625" style="1" customWidth="1"/>
    <col min="12036" max="12036" width="23.7109375" style="1" customWidth="1"/>
    <col min="12037" max="12037" width="12.7109375" style="1" customWidth="1"/>
    <col min="12038" max="12038" width="11.85546875" style="1" customWidth="1"/>
    <col min="12039" max="12039" width="12.140625" style="1" customWidth="1"/>
    <col min="12040" max="12040" width="13" style="1" customWidth="1"/>
    <col min="12041" max="12041" width="14.28515625" style="1" customWidth="1"/>
    <col min="12042" max="12042" width="8.140625" style="1" customWidth="1"/>
    <col min="12043" max="12043" width="8.85546875" style="1" customWidth="1"/>
    <col min="12044" max="12044" width="14.7109375" style="1" customWidth="1"/>
    <col min="12045" max="12045" width="11.5703125" style="1" customWidth="1"/>
    <col min="12046" max="12046" width="9" style="1" customWidth="1"/>
    <col min="12047" max="12047" width="16.7109375" style="1" customWidth="1"/>
    <col min="12048" max="12290" width="9.140625" style="1"/>
    <col min="12291" max="12291" width="5.140625" style="1" customWidth="1"/>
    <col min="12292" max="12292" width="23.7109375" style="1" customWidth="1"/>
    <col min="12293" max="12293" width="12.7109375" style="1" customWidth="1"/>
    <col min="12294" max="12294" width="11.85546875" style="1" customWidth="1"/>
    <col min="12295" max="12295" width="12.140625" style="1" customWidth="1"/>
    <col min="12296" max="12296" width="13" style="1" customWidth="1"/>
    <col min="12297" max="12297" width="14.28515625" style="1" customWidth="1"/>
    <col min="12298" max="12298" width="8.140625" style="1" customWidth="1"/>
    <col min="12299" max="12299" width="8.85546875" style="1" customWidth="1"/>
    <col min="12300" max="12300" width="14.7109375" style="1" customWidth="1"/>
    <col min="12301" max="12301" width="11.5703125" style="1" customWidth="1"/>
    <col min="12302" max="12302" width="9" style="1" customWidth="1"/>
    <col min="12303" max="12303" width="16.7109375" style="1" customWidth="1"/>
    <col min="12304" max="12546" width="9.140625" style="1"/>
    <col min="12547" max="12547" width="5.140625" style="1" customWidth="1"/>
    <col min="12548" max="12548" width="23.7109375" style="1" customWidth="1"/>
    <col min="12549" max="12549" width="12.7109375" style="1" customWidth="1"/>
    <col min="12550" max="12550" width="11.85546875" style="1" customWidth="1"/>
    <col min="12551" max="12551" width="12.140625" style="1" customWidth="1"/>
    <col min="12552" max="12552" width="13" style="1" customWidth="1"/>
    <col min="12553" max="12553" width="14.28515625" style="1" customWidth="1"/>
    <col min="12554" max="12554" width="8.140625" style="1" customWidth="1"/>
    <col min="12555" max="12555" width="8.85546875" style="1" customWidth="1"/>
    <col min="12556" max="12556" width="14.7109375" style="1" customWidth="1"/>
    <col min="12557" max="12557" width="11.5703125" style="1" customWidth="1"/>
    <col min="12558" max="12558" width="9" style="1" customWidth="1"/>
    <col min="12559" max="12559" width="16.7109375" style="1" customWidth="1"/>
    <col min="12560" max="12802" width="9.140625" style="1"/>
    <col min="12803" max="12803" width="5.140625" style="1" customWidth="1"/>
    <col min="12804" max="12804" width="23.7109375" style="1" customWidth="1"/>
    <col min="12805" max="12805" width="12.7109375" style="1" customWidth="1"/>
    <col min="12806" max="12806" width="11.85546875" style="1" customWidth="1"/>
    <col min="12807" max="12807" width="12.140625" style="1" customWidth="1"/>
    <col min="12808" max="12808" width="13" style="1" customWidth="1"/>
    <col min="12809" max="12809" width="14.28515625" style="1" customWidth="1"/>
    <col min="12810" max="12810" width="8.140625" style="1" customWidth="1"/>
    <col min="12811" max="12811" width="8.85546875" style="1" customWidth="1"/>
    <col min="12812" max="12812" width="14.7109375" style="1" customWidth="1"/>
    <col min="12813" max="12813" width="11.5703125" style="1" customWidth="1"/>
    <col min="12814" max="12814" width="9" style="1" customWidth="1"/>
    <col min="12815" max="12815" width="16.7109375" style="1" customWidth="1"/>
    <col min="12816" max="13058" width="9.140625" style="1"/>
    <col min="13059" max="13059" width="5.140625" style="1" customWidth="1"/>
    <col min="13060" max="13060" width="23.7109375" style="1" customWidth="1"/>
    <col min="13061" max="13061" width="12.7109375" style="1" customWidth="1"/>
    <col min="13062" max="13062" width="11.85546875" style="1" customWidth="1"/>
    <col min="13063" max="13063" width="12.140625" style="1" customWidth="1"/>
    <col min="13064" max="13064" width="13" style="1" customWidth="1"/>
    <col min="13065" max="13065" width="14.28515625" style="1" customWidth="1"/>
    <col min="13066" max="13066" width="8.140625" style="1" customWidth="1"/>
    <col min="13067" max="13067" width="8.85546875" style="1" customWidth="1"/>
    <col min="13068" max="13068" width="14.7109375" style="1" customWidth="1"/>
    <col min="13069" max="13069" width="11.5703125" style="1" customWidth="1"/>
    <col min="13070" max="13070" width="9" style="1" customWidth="1"/>
    <col min="13071" max="13071" width="16.7109375" style="1" customWidth="1"/>
    <col min="13072" max="13314" width="9.140625" style="1"/>
    <col min="13315" max="13315" width="5.140625" style="1" customWidth="1"/>
    <col min="13316" max="13316" width="23.7109375" style="1" customWidth="1"/>
    <col min="13317" max="13317" width="12.7109375" style="1" customWidth="1"/>
    <col min="13318" max="13318" width="11.85546875" style="1" customWidth="1"/>
    <col min="13319" max="13319" width="12.140625" style="1" customWidth="1"/>
    <col min="13320" max="13320" width="13" style="1" customWidth="1"/>
    <col min="13321" max="13321" width="14.28515625" style="1" customWidth="1"/>
    <col min="13322" max="13322" width="8.140625" style="1" customWidth="1"/>
    <col min="13323" max="13323" width="8.85546875" style="1" customWidth="1"/>
    <col min="13324" max="13324" width="14.7109375" style="1" customWidth="1"/>
    <col min="13325" max="13325" width="11.5703125" style="1" customWidth="1"/>
    <col min="13326" max="13326" width="9" style="1" customWidth="1"/>
    <col min="13327" max="13327" width="16.7109375" style="1" customWidth="1"/>
    <col min="13328" max="13570" width="9.140625" style="1"/>
    <col min="13571" max="13571" width="5.140625" style="1" customWidth="1"/>
    <col min="13572" max="13572" width="23.7109375" style="1" customWidth="1"/>
    <col min="13573" max="13573" width="12.7109375" style="1" customWidth="1"/>
    <col min="13574" max="13574" width="11.85546875" style="1" customWidth="1"/>
    <col min="13575" max="13575" width="12.140625" style="1" customWidth="1"/>
    <col min="13576" max="13576" width="13" style="1" customWidth="1"/>
    <col min="13577" max="13577" width="14.28515625" style="1" customWidth="1"/>
    <col min="13578" max="13578" width="8.140625" style="1" customWidth="1"/>
    <col min="13579" max="13579" width="8.85546875" style="1" customWidth="1"/>
    <col min="13580" max="13580" width="14.7109375" style="1" customWidth="1"/>
    <col min="13581" max="13581" width="11.5703125" style="1" customWidth="1"/>
    <col min="13582" max="13582" width="9" style="1" customWidth="1"/>
    <col min="13583" max="13583" width="16.7109375" style="1" customWidth="1"/>
    <col min="13584" max="13826" width="9.140625" style="1"/>
    <col min="13827" max="13827" width="5.140625" style="1" customWidth="1"/>
    <col min="13828" max="13828" width="23.7109375" style="1" customWidth="1"/>
    <col min="13829" max="13829" width="12.7109375" style="1" customWidth="1"/>
    <col min="13830" max="13830" width="11.85546875" style="1" customWidth="1"/>
    <col min="13831" max="13831" width="12.140625" style="1" customWidth="1"/>
    <col min="13832" max="13832" width="13" style="1" customWidth="1"/>
    <col min="13833" max="13833" width="14.28515625" style="1" customWidth="1"/>
    <col min="13834" max="13834" width="8.140625" style="1" customWidth="1"/>
    <col min="13835" max="13835" width="8.85546875" style="1" customWidth="1"/>
    <col min="13836" max="13836" width="14.7109375" style="1" customWidth="1"/>
    <col min="13837" max="13837" width="11.5703125" style="1" customWidth="1"/>
    <col min="13838" max="13838" width="9" style="1" customWidth="1"/>
    <col min="13839" max="13839" width="16.7109375" style="1" customWidth="1"/>
    <col min="13840" max="14082" width="9.140625" style="1"/>
    <col min="14083" max="14083" width="5.140625" style="1" customWidth="1"/>
    <col min="14084" max="14084" width="23.7109375" style="1" customWidth="1"/>
    <col min="14085" max="14085" width="12.7109375" style="1" customWidth="1"/>
    <col min="14086" max="14086" width="11.85546875" style="1" customWidth="1"/>
    <col min="14087" max="14087" width="12.140625" style="1" customWidth="1"/>
    <col min="14088" max="14088" width="13" style="1" customWidth="1"/>
    <col min="14089" max="14089" width="14.28515625" style="1" customWidth="1"/>
    <col min="14090" max="14090" width="8.140625" style="1" customWidth="1"/>
    <col min="14091" max="14091" width="8.85546875" style="1" customWidth="1"/>
    <col min="14092" max="14092" width="14.7109375" style="1" customWidth="1"/>
    <col min="14093" max="14093" width="11.5703125" style="1" customWidth="1"/>
    <col min="14094" max="14094" width="9" style="1" customWidth="1"/>
    <col min="14095" max="14095" width="16.7109375" style="1" customWidth="1"/>
    <col min="14096" max="14338" width="9.140625" style="1"/>
    <col min="14339" max="14339" width="5.140625" style="1" customWidth="1"/>
    <col min="14340" max="14340" width="23.7109375" style="1" customWidth="1"/>
    <col min="14341" max="14341" width="12.7109375" style="1" customWidth="1"/>
    <col min="14342" max="14342" width="11.85546875" style="1" customWidth="1"/>
    <col min="14343" max="14343" width="12.140625" style="1" customWidth="1"/>
    <col min="14344" max="14344" width="13" style="1" customWidth="1"/>
    <col min="14345" max="14345" width="14.28515625" style="1" customWidth="1"/>
    <col min="14346" max="14346" width="8.140625" style="1" customWidth="1"/>
    <col min="14347" max="14347" width="8.85546875" style="1" customWidth="1"/>
    <col min="14348" max="14348" width="14.7109375" style="1" customWidth="1"/>
    <col min="14349" max="14349" width="11.5703125" style="1" customWidth="1"/>
    <col min="14350" max="14350" width="9" style="1" customWidth="1"/>
    <col min="14351" max="14351" width="16.7109375" style="1" customWidth="1"/>
    <col min="14352" max="14594" width="9.140625" style="1"/>
    <col min="14595" max="14595" width="5.140625" style="1" customWidth="1"/>
    <col min="14596" max="14596" width="23.7109375" style="1" customWidth="1"/>
    <col min="14597" max="14597" width="12.7109375" style="1" customWidth="1"/>
    <col min="14598" max="14598" width="11.85546875" style="1" customWidth="1"/>
    <col min="14599" max="14599" width="12.140625" style="1" customWidth="1"/>
    <col min="14600" max="14600" width="13" style="1" customWidth="1"/>
    <col min="14601" max="14601" width="14.28515625" style="1" customWidth="1"/>
    <col min="14602" max="14602" width="8.140625" style="1" customWidth="1"/>
    <col min="14603" max="14603" width="8.85546875" style="1" customWidth="1"/>
    <col min="14604" max="14604" width="14.7109375" style="1" customWidth="1"/>
    <col min="14605" max="14605" width="11.5703125" style="1" customWidth="1"/>
    <col min="14606" max="14606" width="9" style="1" customWidth="1"/>
    <col min="14607" max="14607" width="16.7109375" style="1" customWidth="1"/>
    <col min="14608" max="14850" width="9.140625" style="1"/>
    <col min="14851" max="14851" width="5.140625" style="1" customWidth="1"/>
    <col min="14852" max="14852" width="23.7109375" style="1" customWidth="1"/>
    <col min="14853" max="14853" width="12.7109375" style="1" customWidth="1"/>
    <col min="14854" max="14854" width="11.85546875" style="1" customWidth="1"/>
    <col min="14855" max="14855" width="12.140625" style="1" customWidth="1"/>
    <col min="14856" max="14856" width="13" style="1" customWidth="1"/>
    <col min="14857" max="14857" width="14.28515625" style="1" customWidth="1"/>
    <col min="14858" max="14858" width="8.140625" style="1" customWidth="1"/>
    <col min="14859" max="14859" width="8.85546875" style="1" customWidth="1"/>
    <col min="14860" max="14860" width="14.7109375" style="1" customWidth="1"/>
    <col min="14861" max="14861" width="11.5703125" style="1" customWidth="1"/>
    <col min="14862" max="14862" width="9" style="1" customWidth="1"/>
    <col min="14863" max="14863" width="16.7109375" style="1" customWidth="1"/>
    <col min="14864" max="15106" width="9.140625" style="1"/>
    <col min="15107" max="15107" width="5.140625" style="1" customWidth="1"/>
    <col min="15108" max="15108" width="23.7109375" style="1" customWidth="1"/>
    <col min="15109" max="15109" width="12.7109375" style="1" customWidth="1"/>
    <col min="15110" max="15110" width="11.85546875" style="1" customWidth="1"/>
    <col min="15111" max="15111" width="12.140625" style="1" customWidth="1"/>
    <col min="15112" max="15112" width="13" style="1" customWidth="1"/>
    <col min="15113" max="15113" width="14.28515625" style="1" customWidth="1"/>
    <col min="15114" max="15114" width="8.140625" style="1" customWidth="1"/>
    <col min="15115" max="15115" width="8.85546875" style="1" customWidth="1"/>
    <col min="15116" max="15116" width="14.7109375" style="1" customWidth="1"/>
    <col min="15117" max="15117" width="11.5703125" style="1" customWidth="1"/>
    <col min="15118" max="15118" width="9" style="1" customWidth="1"/>
    <col min="15119" max="15119" width="16.7109375" style="1" customWidth="1"/>
    <col min="15120" max="15362" width="9.140625" style="1"/>
    <col min="15363" max="15363" width="5.140625" style="1" customWidth="1"/>
    <col min="15364" max="15364" width="23.7109375" style="1" customWidth="1"/>
    <col min="15365" max="15365" width="12.7109375" style="1" customWidth="1"/>
    <col min="15366" max="15366" width="11.85546875" style="1" customWidth="1"/>
    <col min="15367" max="15367" width="12.140625" style="1" customWidth="1"/>
    <col min="15368" max="15368" width="13" style="1" customWidth="1"/>
    <col min="15369" max="15369" width="14.28515625" style="1" customWidth="1"/>
    <col min="15370" max="15370" width="8.140625" style="1" customWidth="1"/>
    <col min="15371" max="15371" width="8.85546875" style="1" customWidth="1"/>
    <col min="15372" max="15372" width="14.7109375" style="1" customWidth="1"/>
    <col min="15373" max="15373" width="11.5703125" style="1" customWidth="1"/>
    <col min="15374" max="15374" width="9" style="1" customWidth="1"/>
    <col min="15375" max="15375" width="16.7109375" style="1" customWidth="1"/>
    <col min="15376" max="15618" width="9.140625" style="1"/>
    <col min="15619" max="15619" width="5.140625" style="1" customWidth="1"/>
    <col min="15620" max="15620" width="23.7109375" style="1" customWidth="1"/>
    <col min="15621" max="15621" width="12.7109375" style="1" customWidth="1"/>
    <col min="15622" max="15622" width="11.85546875" style="1" customWidth="1"/>
    <col min="15623" max="15623" width="12.140625" style="1" customWidth="1"/>
    <col min="15624" max="15624" width="13" style="1" customWidth="1"/>
    <col min="15625" max="15625" width="14.28515625" style="1" customWidth="1"/>
    <col min="15626" max="15626" width="8.140625" style="1" customWidth="1"/>
    <col min="15627" max="15627" width="8.85546875" style="1" customWidth="1"/>
    <col min="15628" max="15628" width="14.7109375" style="1" customWidth="1"/>
    <col min="15629" max="15629" width="11.5703125" style="1" customWidth="1"/>
    <col min="15630" max="15630" width="9" style="1" customWidth="1"/>
    <col min="15631" max="15631" width="16.7109375" style="1" customWidth="1"/>
    <col min="15632" max="15874" width="9.140625" style="1"/>
    <col min="15875" max="15875" width="5.140625" style="1" customWidth="1"/>
    <col min="15876" max="15876" width="23.7109375" style="1" customWidth="1"/>
    <col min="15877" max="15877" width="12.7109375" style="1" customWidth="1"/>
    <col min="15878" max="15878" width="11.85546875" style="1" customWidth="1"/>
    <col min="15879" max="15879" width="12.140625" style="1" customWidth="1"/>
    <col min="15880" max="15880" width="13" style="1" customWidth="1"/>
    <col min="15881" max="15881" width="14.28515625" style="1" customWidth="1"/>
    <col min="15882" max="15882" width="8.140625" style="1" customWidth="1"/>
    <col min="15883" max="15883" width="8.85546875" style="1" customWidth="1"/>
    <col min="15884" max="15884" width="14.7109375" style="1" customWidth="1"/>
    <col min="15885" max="15885" width="11.5703125" style="1" customWidth="1"/>
    <col min="15886" max="15886" width="9" style="1" customWidth="1"/>
    <col min="15887" max="15887" width="16.7109375" style="1" customWidth="1"/>
    <col min="15888" max="16130" width="9.140625" style="1"/>
    <col min="16131" max="16131" width="5.140625" style="1" customWidth="1"/>
    <col min="16132" max="16132" width="23.7109375" style="1" customWidth="1"/>
    <col min="16133" max="16133" width="12.7109375" style="1" customWidth="1"/>
    <col min="16134" max="16134" width="11.85546875" style="1" customWidth="1"/>
    <col min="16135" max="16135" width="12.140625" style="1" customWidth="1"/>
    <col min="16136" max="16136" width="13" style="1" customWidth="1"/>
    <col min="16137" max="16137" width="14.28515625" style="1" customWidth="1"/>
    <col min="16138" max="16138" width="8.140625" style="1" customWidth="1"/>
    <col min="16139" max="16139" width="8.85546875" style="1" customWidth="1"/>
    <col min="16140" max="16140" width="14.7109375" style="1" customWidth="1"/>
    <col min="16141" max="16141" width="11.5703125" style="1" customWidth="1"/>
    <col min="16142" max="16142" width="9" style="1" customWidth="1"/>
    <col min="16143" max="16143" width="16.7109375" style="1" customWidth="1"/>
    <col min="16144" max="16384" width="9.140625" style="1"/>
  </cols>
  <sheetData>
    <row r="1" spans="1:16">
      <c r="A1" s="1987" t="s">
        <v>0</v>
      </c>
      <c r="B1" s="1987"/>
      <c r="C1" s="1987"/>
      <c r="D1" s="1987"/>
      <c r="E1" s="1987"/>
      <c r="F1" s="1987"/>
      <c r="G1" s="1987"/>
      <c r="H1" s="1987"/>
      <c r="I1" s="1987"/>
      <c r="J1" s="1987"/>
      <c r="K1" s="1987"/>
      <c r="L1" s="1987"/>
      <c r="M1" s="1987"/>
      <c r="N1" s="1987"/>
      <c r="O1" s="1987"/>
      <c r="P1" s="861" t="s">
        <v>1977</v>
      </c>
    </row>
    <row r="2" spans="1:16">
      <c r="A2" s="1987" t="s">
        <v>1</v>
      </c>
      <c r="B2" s="1987"/>
      <c r="C2" s="1987"/>
      <c r="D2" s="1987"/>
      <c r="E2" s="1987"/>
      <c r="F2" s="1987"/>
      <c r="G2" s="1987"/>
      <c r="H2" s="1987"/>
      <c r="I2" s="1987"/>
      <c r="J2" s="1987"/>
      <c r="K2" s="1987"/>
      <c r="L2" s="1987"/>
      <c r="M2" s="1987"/>
      <c r="N2" s="1987"/>
      <c r="O2" s="1987"/>
    </row>
    <row r="3" spans="1:16">
      <c r="A3" s="1987" t="s">
        <v>2</v>
      </c>
      <c r="B3" s="1987"/>
      <c r="C3" s="1987"/>
      <c r="D3" s="1987"/>
      <c r="E3" s="1987"/>
      <c r="F3" s="1987"/>
      <c r="G3" s="1987"/>
      <c r="H3" s="1987"/>
      <c r="I3" s="1987"/>
      <c r="J3" s="1987"/>
      <c r="K3" s="1987"/>
      <c r="L3" s="1987"/>
      <c r="M3" s="1987"/>
      <c r="N3" s="1987"/>
      <c r="O3" s="1987"/>
    </row>
    <row r="4" spans="1:16">
      <c r="A4" s="1987" t="s">
        <v>1928</v>
      </c>
      <c r="B4" s="1987"/>
      <c r="C4" s="1987"/>
      <c r="D4" s="1987"/>
      <c r="E4" s="1987"/>
      <c r="F4" s="1987"/>
      <c r="G4" s="1987"/>
      <c r="H4" s="1987"/>
      <c r="I4" s="1987"/>
      <c r="J4" s="1987"/>
      <c r="K4" s="1987"/>
      <c r="L4" s="1987"/>
      <c r="M4" s="1987"/>
      <c r="N4" s="1987"/>
      <c r="O4" s="1987"/>
    </row>
    <row r="5" spans="1:16">
      <c r="A5" s="312"/>
      <c r="B5" s="312"/>
      <c r="C5" s="312"/>
      <c r="D5" s="312"/>
      <c r="E5" s="790"/>
      <c r="F5" s="312"/>
      <c r="G5" s="312"/>
      <c r="H5" s="312"/>
      <c r="I5" s="312"/>
      <c r="J5" s="312"/>
      <c r="K5" s="312"/>
      <c r="L5" s="312"/>
      <c r="M5" s="312"/>
      <c r="N5" s="312"/>
      <c r="O5" s="312"/>
    </row>
    <row r="6" spans="1:16">
      <c r="A6" s="313" t="s">
        <v>3</v>
      </c>
      <c r="B6" s="314"/>
      <c r="C6" s="314"/>
      <c r="D6" s="314"/>
      <c r="E6" s="862"/>
      <c r="F6" s="314"/>
      <c r="G6" s="314"/>
      <c r="H6" s="315"/>
      <c r="I6" s="313" t="s">
        <v>4</v>
      </c>
      <c r="J6" s="314"/>
      <c r="K6" s="314"/>
      <c r="L6" s="314" t="s">
        <v>5</v>
      </c>
      <c r="M6" s="313"/>
      <c r="N6" s="314"/>
      <c r="O6" s="315"/>
    </row>
    <row r="7" spans="1:16" ht="13.9" customHeight="1">
      <c r="A7" s="2007" t="s">
        <v>6</v>
      </c>
      <c r="B7" s="2012"/>
      <c r="C7" s="2012"/>
      <c r="D7" s="2012"/>
      <c r="E7" s="2012"/>
      <c r="F7" s="2012"/>
      <c r="G7" s="2012"/>
      <c r="H7" s="2013"/>
      <c r="I7" s="316" t="s">
        <v>67</v>
      </c>
      <c r="J7" s="317"/>
      <c r="K7" s="317"/>
      <c r="L7" s="317"/>
      <c r="M7" s="316"/>
      <c r="N7" s="317"/>
      <c r="O7" s="318"/>
    </row>
    <row r="8" spans="1:16">
      <c r="A8" s="2007"/>
      <c r="B8" s="2012"/>
      <c r="C8" s="2012"/>
      <c r="D8" s="2012"/>
      <c r="E8" s="2012"/>
      <c r="F8" s="2012"/>
      <c r="G8" s="2012"/>
      <c r="H8" s="2013"/>
      <c r="I8" s="312"/>
      <c r="J8" s="317"/>
      <c r="K8" s="317"/>
      <c r="L8" s="317" t="s">
        <v>8</v>
      </c>
      <c r="M8" s="316"/>
      <c r="N8" s="317"/>
      <c r="O8" s="318"/>
    </row>
    <row r="9" spans="1:16">
      <c r="A9" s="319"/>
      <c r="B9" s="320"/>
      <c r="C9" s="320"/>
      <c r="D9" s="320"/>
      <c r="E9" s="863"/>
      <c r="F9" s="320"/>
      <c r="G9" s="320"/>
      <c r="H9" s="321"/>
      <c r="I9" s="319"/>
      <c r="J9" s="320"/>
      <c r="K9" s="320"/>
      <c r="L9" s="320"/>
      <c r="M9" s="319"/>
      <c r="N9" s="320"/>
      <c r="O9" s="321"/>
    </row>
    <row r="10" spans="1:16" ht="20.25" customHeight="1">
      <c r="A10" s="1990" t="s">
        <v>9</v>
      </c>
      <c r="B10" s="1991"/>
      <c r="C10" s="1991"/>
      <c r="D10" s="1991"/>
      <c r="E10" s="322" t="s">
        <v>10</v>
      </c>
      <c r="F10" s="1994" t="s">
        <v>11</v>
      </c>
      <c r="G10" s="1995"/>
      <c r="H10" s="1996"/>
      <c r="I10" s="323" t="s">
        <v>12</v>
      </c>
      <c r="J10" s="2000" t="s">
        <v>13</v>
      </c>
      <c r="K10" s="2001"/>
      <c r="L10" s="2002"/>
      <c r="M10" s="2000" t="s">
        <v>14</v>
      </c>
      <c r="N10" s="2001"/>
      <c r="O10" s="2002"/>
    </row>
    <row r="11" spans="1:16" ht="12.75" customHeight="1">
      <c r="A11" s="1992"/>
      <c r="B11" s="1993"/>
      <c r="C11" s="1993"/>
      <c r="D11" s="1993"/>
      <c r="E11" s="324" t="s">
        <v>15</v>
      </c>
      <c r="F11" s="1997"/>
      <c r="G11" s="1998"/>
      <c r="H11" s="1999"/>
      <c r="I11" s="793" t="s">
        <v>16</v>
      </c>
      <c r="J11" s="2005" t="s">
        <v>17</v>
      </c>
      <c r="K11" s="2006"/>
      <c r="L11" s="2007" t="s">
        <v>18</v>
      </c>
      <c r="M11" s="325" t="s">
        <v>19</v>
      </c>
      <c r="N11" s="325" t="s">
        <v>20</v>
      </c>
      <c r="O11" s="2008" t="s">
        <v>18</v>
      </c>
    </row>
    <row r="12" spans="1:16" ht="21.75">
      <c r="A12" s="1992"/>
      <c r="B12" s="1993"/>
      <c r="C12" s="1993"/>
      <c r="D12" s="1993"/>
      <c r="E12" s="793"/>
      <c r="F12" s="793" t="s">
        <v>21</v>
      </c>
      <c r="G12" s="793" t="s">
        <v>22</v>
      </c>
      <c r="H12" s="326" t="s">
        <v>23</v>
      </c>
      <c r="I12" s="793" t="s">
        <v>24</v>
      </c>
      <c r="J12" s="2010" t="s">
        <v>25</v>
      </c>
      <c r="K12" s="2011"/>
      <c r="L12" s="2007"/>
      <c r="M12" s="325" t="s">
        <v>26</v>
      </c>
      <c r="N12" s="325" t="s">
        <v>27</v>
      </c>
      <c r="O12" s="2009"/>
    </row>
    <row r="13" spans="1:16">
      <c r="A13" s="1992"/>
      <c r="B13" s="1993"/>
      <c r="C13" s="1993"/>
      <c r="D13" s="1993"/>
      <c r="E13" s="793"/>
      <c r="F13" s="793"/>
      <c r="G13" s="793"/>
      <c r="H13" s="326"/>
      <c r="I13" s="793" t="s">
        <v>28</v>
      </c>
      <c r="J13" s="793" t="s">
        <v>29</v>
      </c>
      <c r="K13" s="793" t="s">
        <v>30</v>
      </c>
      <c r="L13" s="795"/>
      <c r="M13" s="325" t="s">
        <v>31</v>
      </c>
      <c r="N13" s="325" t="s">
        <v>32</v>
      </c>
      <c r="O13" s="2009"/>
    </row>
    <row r="14" spans="1:16">
      <c r="A14" s="1992"/>
      <c r="B14" s="1993"/>
      <c r="C14" s="1993"/>
      <c r="D14" s="1993"/>
      <c r="E14" s="793"/>
      <c r="F14" s="324" t="s">
        <v>33</v>
      </c>
      <c r="G14" s="324" t="s">
        <v>33</v>
      </c>
      <c r="H14" s="327" t="s">
        <v>33</v>
      </c>
      <c r="I14" s="316"/>
      <c r="J14" s="316"/>
      <c r="K14" s="316"/>
      <c r="L14" s="793"/>
      <c r="M14" s="316"/>
      <c r="N14" s="316"/>
      <c r="O14" s="326"/>
    </row>
    <row r="15" spans="1:16">
      <c r="A15" s="2003" t="s">
        <v>34</v>
      </c>
      <c r="B15" s="2004"/>
      <c r="C15" s="2004"/>
      <c r="D15" s="2004"/>
      <c r="E15" s="756" t="s">
        <v>35</v>
      </c>
      <c r="F15" s="792" t="s">
        <v>36</v>
      </c>
      <c r="G15" s="792" t="s">
        <v>37</v>
      </c>
      <c r="H15" s="792" t="s">
        <v>38</v>
      </c>
      <c r="I15" s="792" t="s">
        <v>39</v>
      </c>
      <c r="J15" s="792" t="s">
        <v>40</v>
      </c>
      <c r="K15" s="792" t="s">
        <v>41</v>
      </c>
      <c r="L15" s="792" t="s">
        <v>42</v>
      </c>
      <c r="M15" s="792" t="s">
        <v>43</v>
      </c>
      <c r="N15" s="792" t="s">
        <v>44</v>
      </c>
      <c r="O15" s="328" t="s">
        <v>45</v>
      </c>
    </row>
    <row r="16" spans="1:16" ht="21" customHeight="1">
      <c r="A16" s="757"/>
      <c r="B16" s="864" t="s">
        <v>1978</v>
      </c>
      <c r="C16" s="864" t="s">
        <v>1979</v>
      </c>
      <c r="D16" s="864" t="s">
        <v>1980</v>
      </c>
      <c r="E16" s="329"/>
      <c r="F16" s="330"/>
      <c r="G16" s="331"/>
      <c r="H16" s="330"/>
      <c r="I16" s="332"/>
      <c r="J16" s="758"/>
      <c r="K16" s="758"/>
      <c r="L16" s="759"/>
      <c r="M16" s="334"/>
      <c r="N16" s="333"/>
      <c r="O16" s="760"/>
    </row>
    <row r="17" spans="1:16" ht="20.25" customHeight="1">
      <c r="A17" s="865">
        <v>1</v>
      </c>
      <c r="B17" s="866" t="s">
        <v>804</v>
      </c>
      <c r="C17" s="866" t="s">
        <v>845</v>
      </c>
      <c r="D17" s="866" t="s">
        <v>1981</v>
      </c>
      <c r="E17" s="867" t="s">
        <v>1982</v>
      </c>
      <c r="F17" s="868">
        <v>22267</v>
      </c>
      <c r="G17" s="868">
        <v>30109</v>
      </c>
      <c r="H17" s="868">
        <v>44182</v>
      </c>
      <c r="I17" s="869">
        <v>55468</v>
      </c>
      <c r="J17" s="870"/>
      <c r="K17" s="870"/>
      <c r="L17" s="871"/>
      <c r="M17" s="872">
        <f>2020-1982</f>
        <v>38</v>
      </c>
      <c r="N17" s="873">
        <v>51</v>
      </c>
      <c r="O17" s="874">
        <f t="shared" ref="O17:O80" si="0">I17*N17</f>
        <v>2828868</v>
      </c>
    </row>
    <row r="18" spans="1:16" s="52" customFormat="1" ht="20.25" customHeight="1">
      <c r="A18" s="865">
        <v>2</v>
      </c>
      <c r="B18" s="866" t="s">
        <v>1983</v>
      </c>
      <c r="C18" s="866" t="s">
        <v>1984</v>
      </c>
      <c r="D18" s="866" t="s">
        <v>1985</v>
      </c>
      <c r="E18" s="867" t="s">
        <v>1986</v>
      </c>
      <c r="F18" s="868">
        <v>22243</v>
      </c>
      <c r="G18" s="868">
        <v>33554</v>
      </c>
      <c r="H18" s="868">
        <v>44158</v>
      </c>
      <c r="I18" s="869">
        <v>28447</v>
      </c>
      <c r="J18" s="875"/>
      <c r="K18" s="875"/>
      <c r="L18" s="876"/>
      <c r="M18" s="872">
        <f>2020-1991</f>
        <v>29</v>
      </c>
      <c r="N18" s="873">
        <v>33.5</v>
      </c>
      <c r="O18" s="874">
        <f t="shared" si="0"/>
        <v>952974.5</v>
      </c>
    </row>
    <row r="19" spans="1:16" ht="20.25" customHeight="1">
      <c r="A19" s="865">
        <v>3</v>
      </c>
      <c r="B19" s="866" t="s">
        <v>1987</v>
      </c>
      <c r="C19" s="866" t="s">
        <v>1988</v>
      </c>
      <c r="D19" s="866" t="s">
        <v>1104</v>
      </c>
      <c r="E19" s="867" t="s">
        <v>1989</v>
      </c>
      <c r="F19" s="868">
        <v>22243</v>
      </c>
      <c r="G19" s="868">
        <v>30551</v>
      </c>
      <c r="H19" s="868">
        <v>44158</v>
      </c>
      <c r="I19" s="869">
        <v>33584</v>
      </c>
      <c r="J19" s="870">
        <v>16.55</v>
      </c>
      <c r="K19" s="870">
        <v>100.57</v>
      </c>
      <c r="L19" s="871">
        <f>I19*117.12*0.0481927</f>
        <v>189559.14594201601</v>
      </c>
      <c r="M19" s="872">
        <f>2020-1983</f>
        <v>37</v>
      </c>
      <c r="N19" s="873">
        <v>49</v>
      </c>
      <c r="O19" s="874">
        <f t="shared" si="0"/>
        <v>1645616</v>
      </c>
    </row>
    <row r="20" spans="1:16" ht="20.25" customHeight="1">
      <c r="A20" s="865">
        <v>4</v>
      </c>
      <c r="B20" s="866" t="s">
        <v>1990</v>
      </c>
      <c r="C20" s="866" t="s">
        <v>1991</v>
      </c>
      <c r="D20" s="866" t="s">
        <v>1992</v>
      </c>
      <c r="E20" s="867" t="s">
        <v>1986</v>
      </c>
      <c r="F20" s="868">
        <v>22235</v>
      </c>
      <c r="G20" s="868">
        <v>34975</v>
      </c>
      <c r="H20" s="868">
        <v>44150</v>
      </c>
      <c r="I20" s="869">
        <v>28447</v>
      </c>
      <c r="J20" s="870"/>
      <c r="K20" s="870"/>
      <c r="L20" s="871"/>
      <c r="M20" s="872">
        <f>2020-1995</f>
        <v>25</v>
      </c>
      <c r="N20" s="873">
        <v>27.5</v>
      </c>
      <c r="O20" s="874">
        <f t="shared" si="0"/>
        <v>782292.5</v>
      </c>
      <c r="P20" s="52"/>
    </row>
    <row r="21" spans="1:16" ht="20.25" customHeight="1">
      <c r="A21" s="865">
        <v>5</v>
      </c>
      <c r="B21" s="866" t="s">
        <v>1993</v>
      </c>
      <c r="C21" s="866" t="s">
        <v>911</v>
      </c>
      <c r="D21" s="866" t="s">
        <v>1994</v>
      </c>
      <c r="E21" s="867" t="s">
        <v>1986</v>
      </c>
      <c r="F21" s="868">
        <v>22219</v>
      </c>
      <c r="G21" s="868">
        <v>30632</v>
      </c>
      <c r="H21" s="868">
        <v>44134</v>
      </c>
      <c r="I21" s="869">
        <v>28099</v>
      </c>
      <c r="J21" s="870"/>
      <c r="K21" s="870"/>
      <c r="L21" s="871"/>
      <c r="M21" s="872">
        <f>2020-1983</f>
        <v>37</v>
      </c>
      <c r="N21" s="873">
        <v>49</v>
      </c>
      <c r="O21" s="874">
        <f t="shared" si="0"/>
        <v>1376851</v>
      </c>
      <c r="P21" s="52"/>
    </row>
    <row r="22" spans="1:16" ht="20.25" customHeight="1">
      <c r="A22" s="865">
        <v>6</v>
      </c>
      <c r="B22" s="866" t="s">
        <v>1995</v>
      </c>
      <c r="C22" s="866" t="s">
        <v>1996</v>
      </c>
      <c r="D22" s="866" t="s">
        <v>1997</v>
      </c>
      <c r="E22" s="867" t="s">
        <v>1998</v>
      </c>
      <c r="F22" s="868">
        <v>22151</v>
      </c>
      <c r="G22" s="868">
        <v>29768</v>
      </c>
      <c r="H22" s="868">
        <v>44066</v>
      </c>
      <c r="I22" s="869">
        <v>45269</v>
      </c>
      <c r="J22" s="870">
        <v>19.210999999999999</v>
      </c>
      <c r="K22" s="870">
        <v>40.130000000000003</v>
      </c>
      <c r="L22" s="871">
        <v>129460.42</v>
      </c>
      <c r="M22" s="872">
        <f>2020-1981</f>
        <v>39</v>
      </c>
      <c r="N22" s="873">
        <v>53</v>
      </c>
      <c r="O22" s="874">
        <f t="shared" si="0"/>
        <v>2399257</v>
      </c>
    </row>
    <row r="23" spans="1:16" ht="20.25" customHeight="1">
      <c r="A23" s="865">
        <v>7</v>
      </c>
      <c r="B23" s="866" t="s">
        <v>1999</v>
      </c>
      <c r="C23" s="866" t="s">
        <v>2000</v>
      </c>
      <c r="D23" s="866" t="s">
        <v>2001</v>
      </c>
      <c r="E23" s="867" t="s">
        <v>1986</v>
      </c>
      <c r="F23" s="868">
        <v>22147</v>
      </c>
      <c r="G23" s="868">
        <v>31413</v>
      </c>
      <c r="H23" s="868">
        <v>44062</v>
      </c>
      <c r="I23" s="869">
        <v>28099</v>
      </c>
      <c r="J23" s="875"/>
      <c r="K23" s="875"/>
      <c r="L23" s="876"/>
      <c r="M23" s="872">
        <f>2020-1986</f>
        <v>34</v>
      </c>
      <c r="N23" s="873">
        <v>43</v>
      </c>
      <c r="O23" s="874">
        <f t="shared" si="0"/>
        <v>1208257</v>
      </c>
      <c r="P23" s="52"/>
    </row>
    <row r="24" spans="1:16" ht="20.25" customHeight="1">
      <c r="A24" s="865">
        <v>8</v>
      </c>
      <c r="B24" s="866" t="s">
        <v>1184</v>
      </c>
      <c r="C24" s="866" t="s">
        <v>296</v>
      </c>
      <c r="D24" s="866" t="s">
        <v>2002</v>
      </c>
      <c r="E24" s="867" t="s">
        <v>1986</v>
      </c>
      <c r="F24" s="868">
        <v>22140</v>
      </c>
      <c r="G24" s="868">
        <v>32097</v>
      </c>
      <c r="H24" s="868">
        <v>44055</v>
      </c>
      <c r="I24" s="869">
        <v>28099</v>
      </c>
      <c r="J24" s="870"/>
      <c r="K24" s="870"/>
      <c r="L24" s="871"/>
      <c r="M24" s="872">
        <f>2020-1987</f>
        <v>33</v>
      </c>
      <c r="N24" s="877">
        <v>41</v>
      </c>
      <c r="O24" s="874">
        <f t="shared" si="0"/>
        <v>1152059</v>
      </c>
      <c r="P24" s="52"/>
    </row>
    <row r="25" spans="1:16" ht="20.25" customHeight="1">
      <c r="A25" s="865">
        <v>9</v>
      </c>
      <c r="B25" s="866" t="s">
        <v>2003</v>
      </c>
      <c r="C25" s="866" t="s">
        <v>2004</v>
      </c>
      <c r="D25" s="866" t="s">
        <v>2005</v>
      </c>
      <c r="E25" s="867" t="s">
        <v>2006</v>
      </c>
      <c r="F25" s="868">
        <v>22126</v>
      </c>
      <c r="G25" s="868">
        <v>37461</v>
      </c>
      <c r="H25" s="868">
        <v>44041</v>
      </c>
      <c r="I25" s="869">
        <v>25545</v>
      </c>
      <c r="J25" s="870"/>
      <c r="K25" s="870"/>
      <c r="L25" s="871"/>
      <c r="M25" s="872">
        <f>2020-2002</f>
        <v>18</v>
      </c>
      <c r="N25" s="877">
        <v>18</v>
      </c>
      <c r="O25" s="874">
        <f t="shared" si="0"/>
        <v>459810</v>
      </c>
      <c r="P25" s="878"/>
    </row>
    <row r="26" spans="1:16" ht="20.25" customHeight="1">
      <c r="A26" s="865">
        <v>10</v>
      </c>
      <c r="B26" s="866" t="s">
        <v>1436</v>
      </c>
      <c r="C26" s="866" t="s">
        <v>2007</v>
      </c>
      <c r="D26" s="866" t="s">
        <v>1484</v>
      </c>
      <c r="E26" s="867" t="s">
        <v>2006</v>
      </c>
      <c r="F26" s="868">
        <v>22087</v>
      </c>
      <c r="G26" s="868">
        <v>34975</v>
      </c>
      <c r="H26" s="868">
        <v>44002</v>
      </c>
      <c r="I26" s="869">
        <v>25545</v>
      </c>
      <c r="J26" s="870"/>
      <c r="K26" s="870"/>
      <c r="L26" s="871"/>
      <c r="M26" s="872">
        <f>2020-1995</f>
        <v>25</v>
      </c>
      <c r="N26" s="877">
        <v>27.5</v>
      </c>
      <c r="O26" s="874">
        <f t="shared" si="0"/>
        <v>702487.5</v>
      </c>
      <c r="P26" s="878"/>
    </row>
    <row r="27" spans="1:16" ht="20.25" customHeight="1">
      <c r="A27" s="865">
        <v>11</v>
      </c>
      <c r="B27" s="866" t="s">
        <v>2008</v>
      </c>
      <c r="C27" s="866" t="s">
        <v>2009</v>
      </c>
      <c r="D27" s="866" t="s">
        <v>2010</v>
      </c>
      <c r="E27" s="867" t="s">
        <v>1986</v>
      </c>
      <c r="F27" s="868">
        <v>22086</v>
      </c>
      <c r="G27" s="868">
        <v>32097</v>
      </c>
      <c r="H27" s="868">
        <v>44001</v>
      </c>
      <c r="I27" s="869">
        <v>28447</v>
      </c>
      <c r="J27" s="870"/>
      <c r="K27" s="870"/>
      <c r="L27" s="871"/>
      <c r="M27" s="872">
        <f>2020-1987</f>
        <v>33</v>
      </c>
      <c r="N27" s="877">
        <v>41</v>
      </c>
      <c r="O27" s="874">
        <f t="shared" si="0"/>
        <v>1166327</v>
      </c>
      <c r="P27" s="52"/>
    </row>
    <row r="28" spans="1:16" s="52" customFormat="1" ht="20.25" customHeight="1">
      <c r="A28" s="865">
        <v>12</v>
      </c>
      <c r="B28" s="866" t="s">
        <v>2011</v>
      </c>
      <c r="C28" s="866" t="s">
        <v>2012</v>
      </c>
      <c r="D28" s="866" t="s">
        <v>2013</v>
      </c>
      <c r="E28" s="867" t="s">
        <v>1986</v>
      </c>
      <c r="F28" s="868">
        <v>22045</v>
      </c>
      <c r="G28" s="868">
        <v>34715</v>
      </c>
      <c r="H28" s="868">
        <v>43960</v>
      </c>
      <c r="I28" s="869">
        <v>28099</v>
      </c>
      <c r="J28" s="875"/>
      <c r="K28" s="875"/>
      <c r="L28" s="876"/>
      <c r="M28" s="872">
        <f>2020-1995</f>
        <v>25</v>
      </c>
      <c r="N28" s="877">
        <v>27.5</v>
      </c>
      <c r="O28" s="874">
        <f t="shared" si="0"/>
        <v>772722.5</v>
      </c>
    </row>
    <row r="29" spans="1:16" ht="20.25" customHeight="1">
      <c r="A29" s="865">
        <v>13</v>
      </c>
      <c r="B29" s="866" t="s">
        <v>2014</v>
      </c>
      <c r="C29" s="866" t="s">
        <v>2015</v>
      </c>
      <c r="D29" s="866" t="s">
        <v>2016</v>
      </c>
      <c r="E29" s="867" t="s">
        <v>2006</v>
      </c>
      <c r="F29" s="868">
        <v>22023</v>
      </c>
      <c r="G29" s="868">
        <v>34337</v>
      </c>
      <c r="H29" s="868">
        <v>43938</v>
      </c>
      <c r="I29" s="879">
        <v>25545</v>
      </c>
      <c r="J29" s="870"/>
      <c r="K29" s="870"/>
      <c r="L29" s="871"/>
      <c r="M29" s="872">
        <f>2020-1994</f>
        <v>26</v>
      </c>
      <c r="N29" s="877">
        <v>29</v>
      </c>
      <c r="O29" s="874">
        <f t="shared" si="0"/>
        <v>740805</v>
      </c>
      <c r="P29" s="878"/>
    </row>
    <row r="30" spans="1:16" ht="20.25" customHeight="1">
      <c r="A30" s="865">
        <v>14</v>
      </c>
      <c r="B30" s="866" t="s">
        <v>2017</v>
      </c>
      <c r="C30" s="866" t="s">
        <v>2018</v>
      </c>
      <c r="D30" s="866" t="s">
        <v>2019</v>
      </c>
      <c r="E30" s="867" t="s">
        <v>2020</v>
      </c>
      <c r="F30" s="868">
        <v>21961</v>
      </c>
      <c r="G30" s="868">
        <v>37288</v>
      </c>
      <c r="H30" s="868">
        <v>43876</v>
      </c>
      <c r="I30" s="879">
        <v>35716</v>
      </c>
      <c r="J30" s="870">
        <v>12.72</v>
      </c>
      <c r="K30" s="870">
        <v>41.51</v>
      </c>
      <c r="L30" s="871">
        <v>93343.413</v>
      </c>
      <c r="M30" s="872">
        <f>2020-2002</f>
        <v>18</v>
      </c>
      <c r="N30" s="877">
        <v>18</v>
      </c>
      <c r="O30" s="874">
        <f t="shared" si="0"/>
        <v>642888</v>
      </c>
    </row>
    <row r="31" spans="1:16" ht="20.25" customHeight="1">
      <c r="A31" s="865">
        <v>15</v>
      </c>
      <c r="B31" s="866" t="s">
        <v>1112</v>
      </c>
      <c r="C31" s="866" t="s">
        <v>2021</v>
      </c>
      <c r="D31" s="866" t="s">
        <v>2022</v>
      </c>
      <c r="E31" s="867" t="s">
        <v>1986</v>
      </c>
      <c r="F31" s="868">
        <v>21961</v>
      </c>
      <c r="G31" s="868">
        <v>31357</v>
      </c>
      <c r="H31" s="868">
        <v>43876</v>
      </c>
      <c r="I31" s="869">
        <v>28099</v>
      </c>
      <c r="J31" s="870"/>
      <c r="K31" s="870"/>
      <c r="L31" s="871"/>
      <c r="M31" s="872">
        <f>2020-1985</f>
        <v>35</v>
      </c>
      <c r="N31" s="877">
        <v>45</v>
      </c>
      <c r="O31" s="874">
        <f t="shared" si="0"/>
        <v>1264455</v>
      </c>
      <c r="P31" s="52"/>
    </row>
    <row r="32" spans="1:16" ht="20.25" customHeight="1">
      <c r="A32" s="865">
        <v>16</v>
      </c>
      <c r="B32" s="866" t="s">
        <v>2023</v>
      </c>
      <c r="C32" s="866" t="s">
        <v>401</v>
      </c>
      <c r="D32" s="866" t="s">
        <v>2024</v>
      </c>
      <c r="E32" s="867" t="s">
        <v>1986</v>
      </c>
      <c r="F32" s="868">
        <v>21940</v>
      </c>
      <c r="G32" s="868">
        <v>34729</v>
      </c>
      <c r="H32" s="868">
        <v>43855</v>
      </c>
      <c r="I32" s="869">
        <v>28447</v>
      </c>
      <c r="J32" s="870"/>
      <c r="K32" s="870"/>
      <c r="L32" s="871"/>
      <c r="M32" s="872">
        <f>2020-1995</f>
        <v>25</v>
      </c>
      <c r="N32" s="877">
        <v>27.5</v>
      </c>
      <c r="O32" s="874">
        <f t="shared" si="0"/>
        <v>782292.5</v>
      </c>
      <c r="P32" s="52"/>
    </row>
    <row r="33" spans="1:16" ht="20.25" customHeight="1">
      <c r="A33" s="865">
        <v>17</v>
      </c>
      <c r="B33" s="866" t="s">
        <v>2025</v>
      </c>
      <c r="C33" s="866" t="s">
        <v>321</v>
      </c>
      <c r="D33" s="866" t="s">
        <v>2026</v>
      </c>
      <c r="E33" s="867" t="s">
        <v>1986</v>
      </c>
      <c r="F33" s="868">
        <v>21938</v>
      </c>
      <c r="G33" s="868">
        <v>32479</v>
      </c>
      <c r="H33" s="868">
        <v>43853</v>
      </c>
      <c r="I33" s="869">
        <v>28447</v>
      </c>
      <c r="J33" s="870"/>
      <c r="K33" s="870"/>
      <c r="L33" s="871"/>
      <c r="M33" s="872">
        <f>2020-1988</f>
        <v>32</v>
      </c>
      <c r="N33" s="877">
        <v>39</v>
      </c>
      <c r="O33" s="874">
        <f t="shared" si="0"/>
        <v>1109433</v>
      </c>
      <c r="P33" s="52"/>
    </row>
    <row r="34" spans="1:16" ht="20.25" customHeight="1">
      <c r="A34" s="865">
        <v>18</v>
      </c>
      <c r="B34" s="866" t="s">
        <v>2027</v>
      </c>
      <c r="C34" s="866" t="s">
        <v>2028</v>
      </c>
      <c r="D34" s="866" t="s">
        <v>2029</v>
      </c>
      <c r="E34" s="867" t="s">
        <v>2006</v>
      </c>
      <c r="F34" s="868">
        <v>21935</v>
      </c>
      <c r="G34" s="868">
        <v>31594</v>
      </c>
      <c r="H34" s="868">
        <v>43850</v>
      </c>
      <c r="I34" s="879">
        <v>26506</v>
      </c>
      <c r="J34" s="870"/>
      <c r="K34" s="870"/>
      <c r="L34" s="880"/>
      <c r="M34" s="872">
        <f>2020-1986</f>
        <v>34</v>
      </c>
      <c r="N34" s="877">
        <v>43</v>
      </c>
      <c r="O34" s="874">
        <f t="shared" si="0"/>
        <v>1139758</v>
      </c>
      <c r="P34" s="878"/>
    </row>
    <row r="35" spans="1:16" ht="20.25" customHeight="1">
      <c r="A35" s="865">
        <v>19</v>
      </c>
      <c r="B35" s="866" t="s">
        <v>1874</v>
      </c>
      <c r="C35" s="866" t="s">
        <v>1875</v>
      </c>
      <c r="D35" s="866" t="s">
        <v>1876</v>
      </c>
      <c r="E35" s="867" t="s">
        <v>1986</v>
      </c>
      <c r="F35" s="868">
        <v>21914</v>
      </c>
      <c r="G35" s="868">
        <v>35730</v>
      </c>
      <c r="H35" s="868">
        <v>44195</v>
      </c>
      <c r="I35" s="869">
        <v>28447</v>
      </c>
      <c r="J35" s="870"/>
      <c r="K35" s="870"/>
      <c r="L35" s="880"/>
      <c r="M35" s="872">
        <f>2020-1997</f>
        <v>23</v>
      </c>
      <c r="N35" s="877">
        <v>24.5</v>
      </c>
      <c r="O35" s="874">
        <f t="shared" si="0"/>
        <v>696951.5</v>
      </c>
      <c r="P35" s="52"/>
    </row>
    <row r="36" spans="1:16" ht="20.25" customHeight="1">
      <c r="A36" s="865">
        <v>20</v>
      </c>
      <c r="B36" s="866" t="s">
        <v>1872</v>
      </c>
      <c r="C36" s="866" t="s">
        <v>801</v>
      </c>
      <c r="D36" s="866" t="s">
        <v>1873</v>
      </c>
      <c r="E36" s="867" t="s">
        <v>2030</v>
      </c>
      <c r="F36" s="868">
        <v>21908</v>
      </c>
      <c r="G36" s="868">
        <v>31329</v>
      </c>
      <c r="H36" s="868">
        <v>44189</v>
      </c>
      <c r="I36" s="879">
        <v>75015</v>
      </c>
      <c r="J36" s="870">
        <v>30.05</v>
      </c>
      <c r="K36" s="870">
        <v>40.130000000000003</v>
      </c>
      <c r="L36" s="871">
        <v>253713.008</v>
      </c>
      <c r="M36" s="872">
        <f>2020-1985</f>
        <v>35</v>
      </c>
      <c r="N36" s="877">
        <v>45</v>
      </c>
      <c r="O36" s="874">
        <f t="shared" si="0"/>
        <v>3375675</v>
      </c>
    </row>
    <row r="37" spans="1:16" ht="20.25" customHeight="1">
      <c r="A37" s="865">
        <v>21</v>
      </c>
      <c r="B37" s="866" t="s">
        <v>1870</v>
      </c>
      <c r="C37" s="866" t="s">
        <v>1871</v>
      </c>
      <c r="D37" s="866" t="s">
        <v>1457</v>
      </c>
      <c r="E37" s="867" t="s">
        <v>1986</v>
      </c>
      <c r="F37" s="868">
        <v>21889</v>
      </c>
      <c r="G37" s="868">
        <v>31103</v>
      </c>
      <c r="H37" s="868">
        <v>44170</v>
      </c>
      <c r="I37" s="879">
        <v>29883</v>
      </c>
      <c r="J37" s="875"/>
      <c r="K37" s="875"/>
      <c r="L37" s="876"/>
      <c r="M37" s="872">
        <f>2020-1985</f>
        <v>35</v>
      </c>
      <c r="N37" s="877">
        <v>45</v>
      </c>
      <c r="O37" s="874">
        <f t="shared" si="0"/>
        <v>1344735</v>
      </c>
      <c r="P37" s="52"/>
    </row>
    <row r="38" spans="1:16" ht="20.25" customHeight="1">
      <c r="A38" s="865">
        <v>22</v>
      </c>
      <c r="B38" s="866" t="s">
        <v>1856</v>
      </c>
      <c r="C38" s="866" t="s">
        <v>1868</v>
      </c>
      <c r="D38" s="866" t="s">
        <v>1869</v>
      </c>
      <c r="E38" s="867" t="s">
        <v>2031</v>
      </c>
      <c r="F38" s="868">
        <v>21879</v>
      </c>
      <c r="G38" s="868">
        <v>36367</v>
      </c>
      <c r="H38" s="868">
        <v>44160</v>
      </c>
      <c r="I38" s="879">
        <v>13835</v>
      </c>
      <c r="J38" s="870">
        <v>20.65</v>
      </c>
      <c r="K38" s="870">
        <v>120.7</v>
      </c>
      <c r="L38" s="871">
        <v>94244.547000000006</v>
      </c>
      <c r="M38" s="872">
        <f>2020-1999</f>
        <v>21</v>
      </c>
      <c r="N38" s="877">
        <v>21.5</v>
      </c>
      <c r="O38" s="874">
        <f t="shared" si="0"/>
        <v>297452.5</v>
      </c>
      <c r="P38" s="878"/>
    </row>
    <row r="39" spans="1:16" ht="20.25" customHeight="1">
      <c r="A39" s="865">
        <v>23</v>
      </c>
      <c r="B39" s="866" t="s">
        <v>1866</v>
      </c>
      <c r="C39" s="866" t="s">
        <v>845</v>
      </c>
      <c r="D39" s="866" t="s">
        <v>1867</v>
      </c>
      <c r="E39" s="867" t="s">
        <v>2032</v>
      </c>
      <c r="F39" s="868">
        <v>21846</v>
      </c>
      <c r="G39" s="868">
        <v>30152</v>
      </c>
      <c r="H39" s="868">
        <v>44127</v>
      </c>
      <c r="I39" s="879">
        <v>65319</v>
      </c>
      <c r="J39" s="870">
        <v>17.13</v>
      </c>
      <c r="K39" s="870">
        <v>360.63</v>
      </c>
      <c r="L39" s="871">
        <v>1189150.3149999999</v>
      </c>
      <c r="M39" s="872">
        <f>2020-1982</f>
        <v>38</v>
      </c>
      <c r="N39" s="877">
        <v>51</v>
      </c>
      <c r="O39" s="874">
        <f t="shared" si="0"/>
        <v>3331269</v>
      </c>
    </row>
    <row r="40" spans="1:16" ht="20.25" customHeight="1">
      <c r="A40" s="865">
        <v>24</v>
      </c>
      <c r="B40" s="866" t="s">
        <v>230</v>
      </c>
      <c r="C40" s="866" t="s">
        <v>1864</v>
      </c>
      <c r="D40" s="866" t="s">
        <v>1865</v>
      </c>
      <c r="E40" s="867" t="s">
        <v>2006</v>
      </c>
      <c r="F40" s="868">
        <v>21835</v>
      </c>
      <c r="G40" s="868">
        <v>32097</v>
      </c>
      <c r="H40" s="868">
        <v>44116</v>
      </c>
      <c r="I40" s="879">
        <v>27503</v>
      </c>
      <c r="J40" s="870"/>
      <c r="K40" s="870"/>
      <c r="L40" s="871"/>
      <c r="M40" s="872">
        <f>2020-1987</f>
        <v>33</v>
      </c>
      <c r="N40" s="877">
        <v>41</v>
      </c>
      <c r="O40" s="874">
        <f t="shared" si="0"/>
        <v>1127623</v>
      </c>
    </row>
    <row r="41" spans="1:16" ht="20.25" customHeight="1">
      <c r="A41" s="865">
        <v>25</v>
      </c>
      <c r="B41" s="866" t="s">
        <v>1861</v>
      </c>
      <c r="C41" s="866" t="s">
        <v>1862</v>
      </c>
      <c r="D41" s="866" t="s">
        <v>1863</v>
      </c>
      <c r="E41" s="867" t="s">
        <v>2033</v>
      </c>
      <c r="F41" s="868">
        <v>21819</v>
      </c>
      <c r="G41" s="868">
        <v>35370</v>
      </c>
      <c r="H41" s="868">
        <v>44100</v>
      </c>
      <c r="I41" s="879">
        <v>46759</v>
      </c>
      <c r="J41" s="870"/>
      <c r="K41" s="870"/>
      <c r="L41" s="871"/>
      <c r="M41" s="872">
        <f>2020-1996</f>
        <v>24</v>
      </c>
      <c r="N41" s="877">
        <v>26</v>
      </c>
      <c r="O41" s="874">
        <f t="shared" si="0"/>
        <v>1215734</v>
      </c>
    </row>
    <row r="42" spans="1:16" ht="20.25" customHeight="1">
      <c r="A42" s="865">
        <v>26</v>
      </c>
      <c r="B42" s="866" t="s">
        <v>1859</v>
      </c>
      <c r="C42" s="866" t="s">
        <v>1860</v>
      </c>
      <c r="D42" s="866" t="s">
        <v>1192</v>
      </c>
      <c r="E42" s="867" t="s">
        <v>1989</v>
      </c>
      <c r="F42" s="868">
        <v>21793</v>
      </c>
      <c r="G42" s="868">
        <v>33215</v>
      </c>
      <c r="H42" s="868">
        <v>44074</v>
      </c>
      <c r="I42" s="879">
        <v>33584</v>
      </c>
      <c r="J42" s="875">
        <v>44.81</v>
      </c>
      <c r="K42" s="875">
        <v>49.81</v>
      </c>
      <c r="L42" s="876">
        <v>153142.81400000001</v>
      </c>
      <c r="M42" s="872">
        <f>2020-1990</f>
        <v>30</v>
      </c>
      <c r="N42" s="877">
        <v>35</v>
      </c>
      <c r="O42" s="874">
        <f t="shared" si="0"/>
        <v>1175440</v>
      </c>
    </row>
    <row r="43" spans="1:16" ht="21" customHeight="1">
      <c r="A43" s="865">
        <v>27</v>
      </c>
      <c r="B43" s="866" t="s">
        <v>1856</v>
      </c>
      <c r="C43" s="866" t="s">
        <v>1857</v>
      </c>
      <c r="D43" s="866" t="s">
        <v>1858</v>
      </c>
      <c r="E43" s="867" t="s">
        <v>1986</v>
      </c>
      <c r="F43" s="868">
        <v>21784</v>
      </c>
      <c r="G43" s="868">
        <v>32790</v>
      </c>
      <c r="H43" s="868">
        <v>44065</v>
      </c>
      <c r="I43" s="879">
        <v>29517</v>
      </c>
      <c r="J43" s="875"/>
      <c r="K43" s="875"/>
      <c r="L43" s="876"/>
      <c r="M43" s="872">
        <f>2020-1989</f>
        <v>31</v>
      </c>
      <c r="N43" s="877">
        <v>37</v>
      </c>
      <c r="O43" s="874">
        <f t="shared" si="0"/>
        <v>1092129</v>
      </c>
    </row>
    <row r="44" spans="1:16" ht="21" customHeight="1">
      <c r="A44" s="865">
        <v>28</v>
      </c>
      <c r="B44" s="866" t="s">
        <v>800</v>
      </c>
      <c r="C44" s="866" t="s">
        <v>1854</v>
      </c>
      <c r="D44" s="866" t="s">
        <v>1855</v>
      </c>
      <c r="E44" s="867" t="s">
        <v>2034</v>
      </c>
      <c r="F44" s="868">
        <v>21775</v>
      </c>
      <c r="G44" s="868">
        <v>31594</v>
      </c>
      <c r="H44" s="868">
        <v>44056</v>
      </c>
      <c r="I44" s="879">
        <v>78749</v>
      </c>
      <c r="J44" s="870">
        <v>39.331000000000003</v>
      </c>
      <c r="K44" s="870">
        <v>87.32</v>
      </c>
      <c r="L44" s="871">
        <v>480656.62099999998</v>
      </c>
      <c r="M44" s="872">
        <f>2020-1986</f>
        <v>34</v>
      </c>
      <c r="N44" s="877">
        <v>43</v>
      </c>
      <c r="O44" s="874">
        <f t="shared" si="0"/>
        <v>3386207</v>
      </c>
    </row>
    <row r="45" spans="1:16" ht="21" customHeight="1">
      <c r="A45" s="865">
        <v>29</v>
      </c>
      <c r="B45" s="866" t="s">
        <v>1851</v>
      </c>
      <c r="C45" s="866" t="s">
        <v>1852</v>
      </c>
      <c r="D45" s="866" t="s">
        <v>1853</v>
      </c>
      <c r="E45" s="867" t="s">
        <v>2035</v>
      </c>
      <c r="F45" s="868">
        <v>21754</v>
      </c>
      <c r="G45" s="868">
        <v>35219</v>
      </c>
      <c r="H45" s="868">
        <v>44035</v>
      </c>
      <c r="I45" s="879">
        <v>30531</v>
      </c>
      <c r="J45" s="870">
        <v>20.007000000000001</v>
      </c>
      <c r="K45" s="870">
        <v>30.277000000000001</v>
      </c>
      <c r="L45" s="871">
        <v>73986.434999999998</v>
      </c>
      <c r="M45" s="872">
        <f>2020-1996</f>
        <v>24</v>
      </c>
      <c r="N45" s="877">
        <v>26</v>
      </c>
      <c r="O45" s="874">
        <f t="shared" si="0"/>
        <v>793806</v>
      </c>
    </row>
    <row r="46" spans="1:16" ht="21" customHeight="1">
      <c r="A46" s="865">
        <v>30</v>
      </c>
      <c r="B46" s="866" t="s">
        <v>1848</v>
      </c>
      <c r="C46" s="866" t="s">
        <v>1849</v>
      </c>
      <c r="D46" s="866" t="s">
        <v>1850</v>
      </c>
      <c r="E46" s="867" t="s">
        <v>1986</v>
      </c>
      <c r="F46" s="868">
        <v>21743</v>
      </c>
      <c r="G46" s="868">
        <v>29921</v>
      </c>
      <c r="H46" s="868">
        <v>44024</v>
      </c>
      <c r="I46" s="879">
        <v>29883</v>
      </c>
      <c r="J46" s="870"/>
      <c r="K46" s="870"/>
      <c r="L46" s="871"/>
      <c r="M46" s="872">
        <f>2020-1981</f>
        <v>39</v>
      </c>
      <c r="N46" s="877">
        <v>53</v>
      </c>
      <c r="O46" s="874">
        <f t="shared" si="0"/>
        <v>1583799</v>
      </c>
    </row>
    <row r="47" spans="1:16" ht="21" customHeight="1">
      <c r="A47" s="865">
        <v>31</v>
      </c>
      <c r="B47" s="866" t="s">
        <v>1846</v>
      </c>
      <c r="C47" s="866" t="s">
        <v>803</v>
      </c>
      <c r="D47" s="866" t="s">
        <v>1847</v>
      </c>
      <c r="E47" s="867" t="s">
        <v>2035</v>
      </c>
      <c r="F47" s="868">
        <v>21689</v>
      </c>
      <c r="G47" s="868">
        <v>30228</v>
      </c>
      <c r="H47" s="868">
        <v>43970</v>
      </c>
      <c r="I47" s="879">
        <v>30909</v>
      </c>
      <c r="J47" s="870">
        <v>24.3</v>
      </c>
      <c r="K47" s="870">
        <v>23.25</v>
      </c>
      <c r="L47" s="871">
        <v>70829.917000000001</v>
      </c>
      <c r="M47" s="872">
        <f>2020-1982</f>
        <v>38</v>
      </c>
      <c r="N47" s="877">
        <v>51</v>
      </c>
      <c r="O47" s="874">
        <f t="shared" si="0"/>
        <v>1576359</v>
      </c>
    </row>
    <row r="48" spans="1:16" ht="21" customHeight="1">
      <c r="A48" s="865">
        <v>32</v>
      </c>
      <c r="B48" s="866" t="s">
        <v>1843</v>
      </c>
      <c r="C48" s="866" t="s">
        <v>1844</v>
      </c>
      <c r="D48" s="866" t="s">
        <v>1845</v>
      </c>
      <c r="E48" s="867" t="s">
        <v>2006</v>
      </c>
      <c r="F48" s="868">
        <v>21675</v>
      </c>
      <c r="G48" s="868">
        <v>36175</v>
      </c>
      <c r="H48" s="868">
        <v>43956</v>
      </c>
      <c r="I48" s="879">
        <v>25545</v>
      </c>
      <c r="J48" s="870"/>
      <c r="K48" s="870"/>
      <c r="L48" s="871"/>
      <c r="M48" s="872">
        <f>2020-1999</f>
        <v>21</v>
      </c>
      <c r="N48" s="877">
        <v>21.5</v>
      </c>
      <c r="O48" s="874">
        <f t="shared" si="0"/>
        <v>549217.5</v>
      </c>
    </row>
    <row r="49" spans="1:15" ht="21" customHeight="1">
      <c r="A49" s="865">
        <v>33</v>
      </c>
      <c r="B49" s="866" t="s">
        <v>1194</v>
      </c>
      <c r="C49" s="866" t="s">
        <v>2036</v>
      </c>
      <c r="D49" s="866" t="s">
        <v>1842</v>
      </c>
      <c r="E49" s="867" t="s">
        <v>2030</v>
      </c>
      <c r="F49" s="868">
        <v>21664</v>
      </c>
      <c r="G49" s="868">
        <v>33511</v>
      </c>
      <c r="H49" s="868">
        <v>43945</v>
      </c>
      <c r="I49" s="879">
        <v>73811</v>
      </c>
      <c r="J49" s="870">
        <v>18.920999999999999</v>
      </c>
      <c r="K49" s="870">
        <v>52.5</v>
      </c>
      <c r="L49" s="871">
        <v>254055.30799999999</v>
      </c>
      <c r="M49" s="872">
        <f>2020-1991</f>
        <v>29</v>
      </c>
      <c r="N49" s="877">
        <v>33.5</v>
      </c>
      <c r="O49" s="874">
        <f t="shared" si="0"/>
        <v>2472668.5</v>
      </c>
    </row>
    <row r="50" spans="1:15" s="52" customFormat="1" ht="21" customHeight="1">
      <c r="A50" s="865">
        <v>34</v>
      </c>
      <c r="B50" s="866" t="s">
        <v>1839</v>
      </c>
      <c r="C50" s="866" t="s">
        <v>1840</v>
      </c>
      <c r="D50" s="866" t="s">
        <v>1841</v>
      </c>
      <c r="E50" s="867" t="s">
        <v>1986</v>
      </c>
      <c r="F50" s="868">
        <v>21616</v>
      </c>
      <c r="G50" s="868">
        <v>34981</v>
      </c>
      <c r="H50" s="868">
        <v>43897</v>
      </c>
      <c r="I50" s="879">
        <v>28800</v>
      </c>
      <c r="J50" s="875"/>
      <c r="K50" s="875"/>
      <c r="L50" s="876"/>
      <c r="M50" s="872">
        <f>2020-1995</f>
        <v>25</v>
      </c>
      <c r="N50" s="877">
        <v>27.5</v>
      </c>
      <c r="O50" s="874">
        <f t="shared" si="0"/>
        <v>792000</v>
      </c>
    </row>
    <row r="51" spans="1:15" s="52" customFormat="1" ht="21" customHeight="1">
      <c r="A51" s="865">
        <v>35</v>
      </c>
      <c r="B51" s="866" t="s">
        <v>1838</v>
      </c>
      <c r="C51" s="866" t="s">
        <v>803</v>
      </c>
      <c r="D51" s="866" t="s">
        <v>1522</v>
      </c>
      <c r="E51" s="867" t="s">
        <v>1986</v>
      </c>
      <c r="F51" s="868">
        <v>21609</v>
      </c>
      <c r="G51" s="868">
        <v>30585</v>
      </c>
      <c r="H51" s="868">
        <v>43889</v>
      </c>
      <c r="I51" s="879">
        <v>29156</v>
      </c>
      <c r="J51" s="875"/>
      <c r="K51" s="875"/>
      <c r="L51" s="876"/>
      <c r="M51" s="872">
        <f>2020-1983</f>
        <v>37</v>
      </c>
      <c r="N51" s="877">
        <v>49</v>
      </c>
      <c r="O51" s="874">
        <f t="shared" si="0"/>
        <v>1428644</v>
      </c>
    </row>
    <row r="52" spans="1:15" ht="21" customHeight="1">
      <c r="A52" s="865">
        <v>36</v>
      </c>
      <c r="B52" s="866" t="s">
        <v>1835</v>
      </c>
      <c r="C52" s="866" t="s">
        <v>1836</v>
      </c>
      <c r="D52" s="866" t="s">
        <v>1837</v>
      </c>
      <c r="E52" s="867" t="s">
        <v>1986</v>
      </c>
      <c r="F52" s="868">
        <v>21608</v>
      </c>
      <c r="G52" s="868">
        <v>29459</v>
      </c>
      <c r="H52" s="868">
        <v>43888</v>
      </c>
      <c r="I52" s="879">
        <v>28800</v>
      </c>
      <c r="J52" s="870"/>
      <c r="K52" s="870"/>
      <c r="L52" s="871"/>
      <c r="M52" s="872">
        <f>2020-1980</f>
        <v>40</v>
      </c>
      <c r="N52" s="877">
        <v>55</v>
      </c>
      <c r="O52" s="874">
        <f t="shared" si="0"/>
        <v>1584000</v>
      </c>
    </row>
    <row r="53" spans="1:15" ht="21" customHeight="1">
      <c r="A53" s="865">
        <v>37</v>
      </c>
      <c r="B53" s="866" t="s">
        <v>1833</v>
      </c>
      <c r="C53" s="866" t="s">
        <v>1834</v>
      </c>
      <c r="D53" s="866" t="s">
        <v>1477</v>
      </c>
      <c r="E53" s="867" t="s">
        <v>1986</v>
      </c>
      <c r="F53" s="868">
        <v>21598</v>
      </c>
      <c r="G53" s="868">
        <v>34503</v>
      </c>
      <c r="H53" s="868">
        <v>43878</v>
      </c>
      <c r="I53" s="869">
        <v>28099</v>
      </c>
      <c r="J53" s="870"/>
      <c r="K53" s="870"/>
      <c r="L53" s="871"/>
      <c r="M53" s="872">
        <f>2020-1994</f>
        <v>26</v>
      </c>
      <c r="N53" s="877">
        <v>29</v>
      </c>
      <c r="O53" s="874">
        <f t="shared" si="0"/>
        <v>814871</v>
      </c>
    </row>
    <row r="54" spans="1:15" ht="21" customHeight="1">
      <c r="A54" s="865">
        <v>38</v>
      </c>
      <c r="B54" s="866" t="s">
        <v>1830</v>
      </c>
      <c r="C54" s="866" t="s">
        <v>1831</v>
      </c>
      <c r="D54" s="866" t="s">
        <v>1832</v>
      </c>
      <c r="E54" s="867" t="s">
        <v>1986</v>
      </c>
      <c r="F54" s="868">
        <v>21569</v>
      </c>
      <c r="G54" s="868">
        <v>34304</v>
      </c>
      <c r="H54" s="868">
        <v>43849</v>
      </c>
      <c r="I54" s="869">
        <v>28447</v>
      </c>
      <c r="J54" s="870"/>
      <c r="K54" s="870"/>
      <c r="L54" s="871"/>
      <c r="M54" s="872">
        <f>2020-1993</f>
        <v>27</v>
      </c>
      <c r="N54" s="877">
        <v>30.5</v>
      </c>
      <c r="O54" s="874">
        <f t="shared" si="0"/>
        <v>867633.5</v>
      </c>
    </row>
    <row r="55" spans="1:15" ht="21" customHeight="1">
      <c r="A55" s="865">
        <v>39</v>
      </c>
      <c r="B55" s="866" t="s">
        <v>1828</v>
      </c>
      <c r="C55" s="866" t="s">
        <v>1829</v>
      </c>
      <c r="D55" s="866" t="s">
        <v>1151</v>
      </c>
      <c r="E55" s="867" t="s">
        <v>2006</v>
      </c>
      <c r="F55" s="868">
        <v>21555</v>
      </c>
      <c r="G55" s="868">
        <v>33619</v>
      </c>
      <c r="H55" s="868">
        <v>43835</v>
      </c>
      <c r="I55" s="879">
        <v>25545</v>
      </c>
      <c r="J55" s="870"/>
      <c r="K55" s="870"/>
      <c r="L55" s="871"/>
      <c r="M55" s="872">
        <f>2020-1992</f>
        <v>28</v>
      </c>
      <c r="N55" s="877">
        <v>32</v>
      </c>
      <c r="O55" s="874">
        <f t="shared" si="0"/>
        <v>817440</v>
      </c>
    </row>
    <row r="56" spans="1:15" ht="21" customHeight="1">
      <c r="A56" s="865">
        <v>40</v>
      </c>
      <c r="B56" s="866" t="s">
        <v>805</v>
      </c>
      <c r="C56" s="866" t="s">
        <v>806</v>
      </c>
      <c r="D56" s="866" t="s">
        <v>807</v>
      </c>
      <c r="E56" s="867" t="s">
        <v>1986</v>
      </c>
      <c r="F56" s="868">
        <v>21506</v>
      </c>
      <c r="G56" s="868">
        <v>31943</v>
      </c>
      <c r="H56" s="868">
        <v>44152</v>
      </c>
      <c r="I56" s="869">
        <v>28447</v>
      </c>
      <c r="J56" s="870"/>
      <c r="K56" s="870"/>
      <c r="L56" s="871"/>
      <c r="M56" s="872">
        <f>2020-1987</f>
        <v>33</v>
      </c>
      <c r="N56" s="877">
        <v>41</v>
      </c>
      <c r="O56" s="874">
        <f t="shared" si="0"/>
        <v>1166327</v>
      </c>
    </row>
    <row r="57" spans="1:15" ht="15">
      <c r="A57" s="865">
        <v>41</v>
      </c>
      <c r="B57" s="866" t="s">
        <v>808</v>
      </c>
      <c r="C57" s="866" t="s">
        <v>809</v>
      </c>
      <c r="D57" s="866" t="s">
        <v>1827</v>
      </c>
      <c r="E57" s="867" t="s">
        <v>1986</v>
      </c>
      <c r="F57" s="868">
        <v>21502</v>
      </c>
      <c r="G57" s="868">
        <v>30664</v>
      </c>
      <c r="H57" s="868">
        <v>44148</v>
      </c>
      <c r="I57" s="869">
        <v>28099</v>
      </c>
      <c r="J57" s="870"/>
      <c r="K57" s="870"/>
      <c r="L57" s="871"/>
      <c r="M57" s="872">
        <f>2020-1983</f>
        <v>37</v>
      </c>
      <c r="N57" s="877">
        <v>49</v>
      </c>
      <c r="O57" s="874">
        <f t="shared" si="0"/>
        <v>1376851</v>
      </c>
    </row>
    <row r="58" spans="1:15" ht="21" customHeight="1">
      <c r="A58" s="865">
        <v>42</v>
      </c>
      <c r="B58" s="866" t="s">
        <v>810</v>
      </c>
      <c r="C58" s="866" t="s">
        <v>811</v>
      </c>
      <c r="D58" s="866" t="s">
        <v>812</v>
      </c>
      <c r="E58" s="867" t="s">
        <v>1986</v>
      </c>
      <c r="F58" s="868">
        <v>21484</v>
      </c>
      <c r="G58" s="868">
        <v>36171</v>
      </c>
      <c r="H58" s="868">
        <v>44130</v>
      </c>
      <c r="I58" s="869">
        <v>28099</v>
      </c>
      <c r="J58" s="870"/>
      <c r="K58" s="870"/>
      <c r="L58" s="871"/>
      <c r="M58" s="872">
        <f>2020-1999</f>
        <v>21</v>
      </c>
      <c r="N58" s="877">
        <v>21.5</v>
      </c>
      <c r="O58" s="874">
        <f t="shared" si="0"/>
        <v>604128.5</v>
      </c>
    </row>
    <row r="59" spans="1:15" s="52" customFormat="1" ht="24" customHeight="1">
      <c r="A59" s="865">
        <v>43</v>
      </c>
      <c r="B59" s="866" t="s">
        <v>813</v>
      </c>
      <c r="C59" s="866" t="s">
        <v>814</v>
      </c>
      <c r="D59" s="866" t="s">
        <v>815</v>
      </c>
      <c r="E59" s="867" t="s">
        <v>1986</v>
      </c>
      <c r="F59" s="868">
        <v>21450</v>
      </c>
      <c r="G59" s="868">
        <v>32094</v>
      </c>
      <c r="H59" s="868">
        <v>44096</v>
      </c>
      <c r="I59" s="879">
        <v>29883</v>
      </c>
      <c r="J59" s="875"/>
      <c r="K59" s="875"/>
      <c r="L59" s="876"/>
      <c r="M59" s="872">
        <f>2020-1987</f>
        <v>33</v>
      </c>
      <c r="N59" s="877">
        <v>41</v>
      </c>
      <c r="O59" s="874">
        <f t="shared" si="0"/>
        <v>1225203</v>
      </c>
    </row>
    <row r="60" spans="1:15" ht="15">
      <c r="A60" s="865">
        <v>44</v>
      </c>
      <c r="B60" s="866" t="s">
        <v>816</v>
      </c>
      <c r="C60" s="866" t="s">
        <v>817</v>
      </c>
      <c r="D60" s="866" t="s">
        <v>818</v>
      </c>
      <c r="E60" s="867" t="s">
        <v>2006</v>
      </c>
      <c r="F60" s="868">
        <v>21438</v>
      </c>
      <c r="G60" s="868">
        <v>35240</v>
      </c>
      <c r="H60" s="868">
        <v>44084</v>
      </c>
      <c r="I60" s="879">
        <v>25545</v>
      </c>
      <c r="J60" s="870"/>
      <c r="K60" s="870"/>
      <c r="L60" s="871"/>
      <c r="M60" s="872">
        <f>2020-1996</f>
        <v>24</v>
      </c>
      <c r="N60" s="877">
        <v>26</v>
      </c>
      <c r="O60" s="874">
        <f t="shared" si="0"/>
        <v>664170</v>
      </c>
    </row>
    <row r="61" spans="1:15" ht="21" customHeight="1">
      <c r="A61" s="865">
        <v>45</v>
      </c>
      <c r="B61" s="866" t="s">
        <v>819</v>
      </c>
      <c r="C61" s="866" t="s">
        <v>820</v>
      </c>
      <c r="D61" s="866" t="s">
        <v>821</v>
      </c>
      <c r="E61" s="867" t="s">
        <v>1989</v>
      </c>
      <c r="F61" s="868">
        <v>21429</v>
      </c>
      <c r="G61" s="868">
        <v>35843</v>
      </c>
      <c r="H61" s="868">
        <v>44075</v>
      </c>
      <c r="I61" s="879">
        <v>34000</v>
      </c>
      <c r="J61" s="870">
        <v>21.56</v>
      </c>
      <c r="K61" s="870">
        <v>75.58</v>
      </c>
      <c r="L61" s="871">
        <v>159168.921</v>
      </c>
      <c r="M61" s="872">
        <f>2020-1998</f>
        <v>22</v>
      </c>
      <c r="N61" s="877">
        <v>23</v>
      </c>
      <c r="O61" s="874">
        <f t="shared" si="0"/>
        <v>782000</v>
      </c>
    </row>
    <row r="62" spans="1:15" ht="21" customHeight="1">
      <c r="A62" s="865">
        <v>46</v>
      </c>
      <c r="B62" s="866" t="s">
        <v>822</v>
      </c>
      <c r="C62" s="866" t="s">
        <v>823</v>
      </c>
      <c r="D62" s="866" t="s">
        <v>824</v>
      </c>
      <c r="E62" s="867" t="s">
        <v>1986</v>
      </c>
      <c r="F62" s="868">
        <v>21425</v>
      </c>
      <c r="G62" s="868">
        <v>36420</v>
      </c>
      <c r="H62" s="868">
        <v>44071</v>
      </c>
      <c r="I62" s="869">
        <v>28447</v>
      </c>
      <c r="J62" s="870"/>
      <c r="K62" s="870"/>
      <c r="L62" s="871"/>
      <c r="M62" s="872">
        <f>2020-1999</f>
        <v>21</v>
      </c>
      <c r="N62" s="877">
        <v>21.5</v>
      </c>
      <c r="O62" s="874">
        <f t="shared" si="0"/>
        <v>611610.5</v>
      </c>
    </row>
    <row r="63" spans="1:15" ht="13.5" hidden="1" customHeight="1">
      <c r="A63" s="865">
        <v>47</v>
      </c>
      <c r="B63" s="866" t="s">
        <v>825</v>
      </c>
      <c r="C63" s="866" t="s">
        <v>826</v>
      </c>
      <c r="D63" s="866" t="s">
        <v>827</v>
      </c>
      <c r="E63" s="867" t="s">
        <v>1986</v>
      </c>
      <c r="F63" s="868">
        <v>21420</v>
      </c>
      <c r="G63" s="868">
        <v>30481</v>
      </c>
      <c r="H63" s="868">
        <v>44066</v>
      </c>
      <c r="I63" s="869">
        <v>28099</v>
      </c>
      <c r="J63" s="870"/>
      <c r="K63" s="870"/>
      <c r="L63" s="871"/>
      <c r="M63" s="872">
        <f>2020-1983</f>
        <v>37</v>
      </c>
      <c r="N63" s="877">
        <v>49</v>
      </c>
      <c r="O63" s="874">
        <f t="shared" si="0"/>
        <v>1376851</v>
      </c>
    </row>
    <row r="64" spans="1:15" ht="14.25" hidden="1" customHeight="1">
      <c r="A64" s="865">
        <v>48</v>
      </c>
      <c r="B64" s="866" t="s">
        <v>828</v>
      </c>
      <c r="C64" s="866" t="s">
        <v>829</v>
      </c>
      <c r="D64" s="866" t="s">
        <v>1826</v>
      </c>
      <c r="E64" s="867" t="s">
        <v>1986</v>
      </c>
      <c r="F64" s="868">
        <v>21339</v>
      </c>
      <c r="G64" s="868">
        <v>31230</v>
      </c>
      <c r="H64" s="868">
        <v>43985</v>
      </c>
      <c r="I64" s="879">
        <v>27755</v>
      </c>
      <c r="J64" s="870"/>
      <c r="K64" s="870"/>
      <c r="L64" s="871"/>
      <c r="M64" s="872">
        <f>2020-1985</f>
        <v>35</v>
      </c>
      <c r="N64" s="877">
        <v>45</v>
      </c>
      <c r="O64" s="874">
        <f t="shared" si="0"/>
        <v>1248975</v>
      </c>
    </row>
    <row r="65" spans="1:15" ht="21" hidden="1" customHeight="1">
      <c r="A65" s="865">
        <v>49</v>
      </c>
      <c r="B65" s="866" t="s">
        <v>836</v>
      </c>
      <c r="C65" s="866" t="s">
        <v>837</v>
      </c>
      <c r="D65" s="866" t="s">
        <v>838</v>
      </c>
      <c r="E65" s="867" t="s">
        <v>1986</v>
      </c>
      <c r="F65" s="868">
        <v>21316</v>
      </c>
      <c r="G65" s="868">
        <v>32479</v>
      </c>
      <c r="H65" s="868">
        <v>43962</v>
      </c>
      <c r="I65" s="879">
        <v>29517</v>
      </c>
      <c r="J65" s="870"/>
      <c r="K65" s="870"/>
      <c r="L65" s="871"/>
      <c r="M65" s="872">
        <f>2020-1988</f>
        <v>32</v>
      </c>
      <c r="N65" s="877">
        <v>39</v>
      </c>
      <c r="O65" s="874">
        <f t="shared" si="0"/>
        <v>1151163</v>
      </c>
    </row>
    <row r="66" spans="1:15" ht="21" hidden="1" customHeight="1">
      <c r="A66" s="865">
        <v>50</v>
      </c>
      <c r="B66" s="866" t="s">
        <v>830</v>
      </c>
      <c r="C66" s="866" t="s">
        <v>831</v>
      </c>
      <c r="D66" s="866" t="s">
        <v>832</v>
      </c>
      <c r="E66" s="867" t="s">
        <v>1986</v>
      </c>
      <c r="F66" s="868">
        <v>21308</v>
      </c>
      <c r="G66" s="868">
        <v>35107</v>
      </c>
      <c r="H66" s="868">
        <v>43954</v>
      </c>
      <c r="I66" s="869">
        <v>28447</v>
      </c>
      <c r="J66" s="870"/>
      <c r="K66" s="870"/>
      <c r="L66" s="871"/>
      <c r="M66" s="872">
        <f>2020-1996</f>
        <v>24</v>
      </c>
      <c r="N66" s="877">
        <v>26</v>
      </c>
      <c r="O66" s="874">
        <f t="shared" si="0"/>
        <v>739622</v>
      </c>
    </row>
    <row r="67" spans="1:15" ht="14.25" hidden="1" customHeight="1">
      <c r="A67" s="865">
        <v>51</v>
      </c>
      <c r="B67" s="866" t="s">
        <v>833</v>
      </c>
      <c r="C67" s="866" t="s">
        <v>834</v>
      </c>
      <c r="D67" s="866" t="s">
        <v>835</v>
      </c>
      <c r="E67" s="867" t="s">
        <v>1986</v>
      </c>
      <c r="F67" s="868">
        <v>21263</v>
      </c>
      <c r="G67" s="868">
        <v>35079</v>
      </c>
      <c r="H67" s="868">
        <v>43909</v>
      </c>
      <c r="I67" s="879">
        <v>27755</v>
      </c>
      <c r="J67" s="870"/>
      <c r="K67" s="870"/>
      <c r="L67" s="871"/>
      <c r="M67" s="872">
        <f>2020-1996</f>
        <v>24</v>
      </c>
      <c r="N67" s="877">
        <v>26</v>
      </c>
      <c r="O67" s="874">
        <f t="shared" si="0"/>
        <v>721630</v>
      </c>
    </row>
    <row r="68" spans="1:15" ht="12.75" hidden="1" customHeight="1">
      <c r="A68" s="865">
        <v>52</v>
      </c>
      <c r="B68" s="866" t="s">
        <v>839</v>
      </c>
      <c r="C68" s="866" t="s">
        <v>840</v>
      </c>
      <c r="D68" s="866" t="s">
        <v>841</v>
      </c>
      <c r="E68" s="867" t="s">
        <v>2006</v>
      </c>
      <c r="F68" s="868">
        <v>21209</v>
      </c>
      <c r="G68" s="868">
        <v>35989</v>
      </c>
      <c r="H68" s="868">
        <v>43854</v>
      </c>
      <c r="I68" s="879">
        <v>26181</v>
      </c>
      <c r="J68" s="870"/>
      <c r="K68" s="870"/>
      <c r="L68" s="871"/>
      <c r="M68" s="872">
        <f>2020-1998</f>
        <v>22</v>
      </c>
      <c r="N68" s="877">
        <v>23</v>
      </c>
      <c r="O68" s="874">
        <f t="shared" si="0"/>
        <v>602163</v>
      </c>
    </row>
    <row r="69" spans="1:15" ht="21" hidden="1" customHeight="1">
      <c r="A69" s="865">
        <v>53</v>
      </c>
      <c r="B69" s="866" t="s">
        <v>842</v>
      </c>
      <c r="C69" s="866" t="s">
        <v>843</v>
      </c>
      <c r="D69" s="866" t="s">
        <v>844</v>
      </c>
      <c r="E69" s="867" t="s">
        <v>2033</v>
      </c>
      <c r="F69" s="868">
        <v>21202</v>
      </c>
      <c r="G69" s="868">
        <v>32094</v>
      </c>
      <c r="H69" s="868">
        <v>43847</v>
      </c>
      <c r="I69" s="879">
        <v>46008</v>
      </c>
      <c r="J69" s="870"/>
      <c r="K69" s="870"/>
      <c r="L69" s="871"/>
      <c r="M69" s="872">
        <f>2020-1987</f>
        <v>33</v>
      </c>
      <c r="N69" s="877">
        <v>41</v>
      </c>
      <c r="O69" s="874">
        <f t="shared" si="0"/>
        <v>1886328</v>
      </c>
    </row>
    <row r="70" spans="1:15" ht="21" hidden="1" customHeight="1">
      <c r="A70" s="865">
        <v>54</v>
      </c>
      <c r="B70" s="866" t="s">
        <v>846</v>
      </c>
      <c r="C70" s="866" t="s">
        <v>1825</v>
      </c>
      <c r="D70" s="866" t="s">
        <v>847</v>
      </c>
      <c r="E70" s="867" t="s">
        <v>1986</v>
      </c>
      <c r="F70" s="868">
        <v>21138</v>
      </c>
      <c r="G70" s="868">
        <v>28731</v>
      </c>
      <c r="H70" s="868">
        <v>44149</v>
      </c>
      <c r="I70" s="879">
        <v>30253</v>
      </c>
      <c r="J70" s="870"/>
      <c r="K70" s="870"/>
      <c r="L70" s="871"/>
      <c r="M70" s="872">
        <f>2020-1978</f>
        <v>42</v>
      </c>
      <c r="N70" s="877">
        <v>59</v>
      </c>
      <c r="O70" s="874">
        <f t="shared" si="0"/>
        <v>1784927</v>
      </c>
    </row>
    <row r="71" spans="1:15" ht="21" hidden="1" customHeight="1">
      <c r="A71" s="865">
        <v>55</v>
      </c>
      <c r="B71" s="866" t="s">
        <v>848</v>
      </c>
      <c r="C71" s="866" t="s">
        <v>849</v>
      </c>
      <c r="D71" s="866" t="s">
        <v>850</v>
      </c>
      <c r="E71" s="867" t="s">
        <v>1986</v>
      </c>
      <c r="F71" s="868">
        <v>21110</v>
      </c>
      <c r="G71" s="868">
        <v>32097</v>
      </c>
      <c r="H71" s="868">
        <v>44121</v>
      </c>
      <c r="I71" s="879">
        <v>27755</v>
      </c>
      <c r="J71" s="870"/>
      <c r="K71" s="870"/>
      <c r="L71" s="871"/>
      <c r="M71" s="872">
        <f>2020-1987</f>
        <v>33</v>
      </c>
      <c r="N71" s="877">
        <v>41</v>
      </c>
      <c r="O71" s="874">
        <f t="shared" si="0"/>
        <v>1137955</v>
      </c>
    </row>
    <row r="72" spans="1:15" ht="24.95" hidden="1" customHeight="1">
      <c r="A72" s="865">
        <v>56</v>
      </c>
      <c r="B72" s="866" t="s">
        <v>851</v>
      </c>
      <c r="C72" s="866" t="s">
        <v>852</v>
      </c>
      <c r="D72" s="866" t="s">
        <v>853</v>
      </c>
      <c r="E72" s="867" t="s">
        <v>2033</v>
      </c>
      <c r="F72" s="868">
        <v>21110</v>
      </c>
      <c r="G72" s="868">
        <v>33638</v>
      </c>
      <c r="H72" s="868">
        <v>44121</v>
      </c>
      <c r="I72" s="879">
        <v>46008</v>
      </c>
      <c r="J72" s="870"/>
      <c r="K72" s="870"/>
      <c r="L72" s="871"/>
      <c r="M72" s="872">
        <f>2020-1992</f>
        <v>28</v>
      </c>
      <c r="N72" s="877">
        <v>32</v>
      </c>
      <c r="O72" s="874">
        <f t="shared" si="0"/>
        <v>1472256</v>
      </c>
    </row>
    <row r="73" spans="1:15" ht="15">
      <c r="A73" s="865">
        <v>57</v>
      </c>
      <c r="B73" s="866" t="s">
        <v>854</v>
      </c>
      <c r="C73" s="866" t="s">
        <v>855</v>
      </c>
      <c r="D73" s="866" t="s">
        <v>1819</v>
      </c>
      <c r="E73" s="867" t="s">
        <v>2006</v>
      </c>
      <c r="F73" s="868">
        <v>20968</v>
      </c>
      <c r="G73" s="868">
        <v>32098</v>
      </c>
      <c r="H73" s="868">
        <v>43979</v>
      </c>
      <c r="I73" s="879">
        <v>26506</v>
      </c>
      <c r="J73" s="870"/>
      <c r="K73" s="870"/>
      <c r="L73" s="871"/>
      <c r="M73" s="872">
        <f>2020-1987</f>
        <v>33</v>
      </c>
      <c r="N73" s="877">
        <v>41</v>
      </c>
      <c r="O73" s="874">
        <f t="shared" si="0"/>
        <v>1086746</v>
      </c>
    </row>
    <row r="74" spans="1:15" ht="15">
      <c r="A74" s="865">
        <v>58</v>
      </c>
      <c r="B74" s="866" t="s">
        <v>856</v>
      </c>
      <c r="C74" s="866" t="s">
        <v>857</v>
      </c>
      <c r="D74" s="866" t="s">
        <v>858</v>
      </c>
      <c r="E74" s="867" t="s">
        <v>2006</v>
      </c>
      <c r="F74" s="868">
        <v>20846</v>
      </c>
      <c r="G74" s="868">
        <v>32307</v>
      </c>
      <c r="H74" s="868">
        <v>43856</v>
      </c>
      <c r="I74" s="879">
        <v>26834</v>
      </c>
      <c r="J74" s="870"/>
      <c r="K74" s="870"/>
      <c r="L74" s="871"/>
      <c r="M74" s="872">
        <f>2020-1988</f>
        <v>32</v>
      </c>
      <c r="N74" s="877">
        <v>39</v>
      </c>
      <c r="O74" s="874">
        <f t="shared" si="0"/>
        <v>1046526</v>
      </c>
    </row>
    <row r="75" spans="1:15" ht="15">
      <c r="A75" s="865">
        <v>59</v>
      </c>
      <c r="B75" s="866" t="s">
        <v>859</v>
      </c>
      <c r="C75" s="866" t="s">
        <v>196</v>
      </c>
      <c r="D75" s="866" t="s">
        <v>860</v>
      </c>
      <c r="E75" s="867" t="s">
        <v>2032</v>
      </c>
      <c r="F75" s="868">
        <v>20826</v>
      </c>
      <c r="G75" s="868">
        <v>30774</v>
      </c>
      <c r="H75" s="868">
        <v>43836</v>
      </c>
      <c r="I75" s="879">
        <v>66385</v>
      </c>
      <c r="J75" s="870">
        <v>13.88</v>
      </c>
      <c r="K75" s="870">
        <v>150.88</v>
      </c>
      <c r="L75" s="871">
        <v>527112.11800000002</v>
      </c>
      <c r="M75" s="872">
        <f>2020-1984</f>
        <v>36</v>
      </c>
      <c r="N75" s="877">
        <v>47</v>
      </c>
      <c r="O75" s="874">
        <f t="shared" si="0"/>
        <v>3120095</v>
      </c>
    </row>
    <row r="76" spans="1:15" ht="15">
      <c r="A76" s="865">
        <v>60</v>
      </c>
      <c r="B76" s="866" t="s">
        <v>861</v>
      </c>
      <c r="C76" s="866" t="s">
        <v>862</v>
      </c>
      <c r="D76" s="866" t="s">
        <v>863</v>
      </c>
      <c r="E76" s="867" t="s">
        <v>2006</v>
      </c>
      <c r="F76" s="868">
        <v>20826</v>
      </c>
      <c r="G76" s="868">
        <v>32177</v>
      </c>
      <c r="H76" s="868">
        <v>43836</v>
      </c>
      <c r="I76" s="879">
        <v>27503</v>
      </c>
      <c r="J76" s="870"/>
      <c r="K76" s="870"/>
      <c r="L76" s="871"/>
      <c r="M76" s="872">
        <f>2020-1988</f>
        <v>32</v>
      </c>
      <c r="N76" s="877">
        <v>39</v>
      </c>
      <c r="O76" s="874">
        <f t="shared" si="0"/>
        <v>1072617</v>
      </c>
    </row>
    <row r="77" spans="1:15" ht="15">
      <c r="A77" s="865">
        <v>61</v>
      </c>
      <c r="B77" s="866" t="s">
        <v>864</v>
      </c>
      <c r="C77" s="866" t="s">
        <v>1824</v>
      </c>
      <c r="D77" s="866" t="s">
        <v>865</v>
      </c>
      <c r="E77" s="867" t="s">
        <v>2037</v>
      </c>
      <c r="F77" s="868">
        <v>20801</v>
      </c>
      <c r="G77" s="868">
        <v>32530</v>
      </c>
      <c r="H77" s="868">
        <v>44177</v>
      </c>
      <c r="I77" s="879">
        <v>60681</v>
      </c>
      <c r="J77" s="870">
        <v>12.6</v>
      </c>
      <c r="K77" s="870">
        <v>80.849999999999994</v>
      </c>
      <c r="L77" s="871">
        <v>273283.42499999999</v>
      </c>
      <c r="M77" s="872">
        <f>2020-1989</f>
        <v>31</v>
      </c>
      <c r="N77" s="877">
        <v>37</v>
      </c>
      <c r="O77" s="874">
        <f t="shared" si="0"/>
        <v>2245197</v>
      </c>
    </row>
    <row r="78" spans="1:15" ht="15">
      <c r="A78" s="865">
        <v>62</v>
      </c>
      <c r="B78" s="866" t="s">
        <v>866</v>
      </c>
      <c r="C78" s="866" t="s">
        <v>867</v>
      </c>
      <c r="D78" s="866" t="s">
        <v>868</v>
      </c>
      <c r="E78" s="867" t="s">
        <v>1986</v>
      </c>
      <c r="F78" s="868">
        <v>20782</v>
      </c>
      <c r="G78" s="868">
        <v>30232</v>
      </c>
      <c r="H78" s="868">
        <v>44158</v>
      </c>
      <c r="I78" s="879">
        <v>28800</v>
      </c>
      <c r="J78" s="870"/>
      <c r="K78" s="870"/>
      <c r="L78" s="871"/>
      <c r="M78" s="872">
        <f>2020-1982</f>
        <v>38</v>
      </c>
      <c r="N78" s="877">
        <v>51</v>
      </c>
      <c r="O78" s="874">
        <f t="shared" si="0"/>
        <v>1468800</v>
      </c>
    </row>
    <row r="79" spans="1:15" ht="15">
      <c r="A79" s="865">
        <v>63</v>
      </c>
      <c r="B79" s="866" t="s">
        <v>242</v>
      </c>
      <c r="C79" s="866" t="s">
        <v>869</v>
      </c>
      <c r="D79" s="866" t="s">
        <v>870</v>
      </c>
      <c r="E79" s="867" t="s">
        <v>1986</v>
      </c>
      <c r="F79" s="868">
        <v>20687</v>
      </c>
      <c r="G79" s="868">
        <v>32464</v>
      </c>
      <c r="H79" s="868">
        <v>44063</v>
      </c>
      <c r="I79" s="879">
        <v>29156</v>
      </c>
      <c r="J79" s="870"/>
      <c r="K79" s="870"/>
      <c r="L79" s="871"/>
      <c r="M79" s="872">
        <f>2020-1988</f>
        <v>32</v>
      </c>
      <c r="N79" s="877">
        <v>39</v>
      </c>
      <c r="O79" s="874">
        <f t="shared" si="0"/>
        <v>1137084</v>
      </c>
    </row>
    <row r="80" spans="1:15" ht="15">
      <c r="A80" s="865">
        <v>64</v>
      </c>
      <c r="B80" s="866" t="s">
        <v>871</v>
      </c>
      <c r="C80" s="866" t="s">
        <v>872</v>
      </c>
      <c r="D80" s="866" t="s">
        <v>873</v>
      </c>
      <c r="E80" s="867" t="s">
        <v>1986</v>
      </c>
      <c r="F80" s="868">
        <v>20655</v>
      </c>
      <c r="G80" s="868">
        <v>35263</v>
      </c>
      <c r="H80" s="868">
        <v>44031</v>
      </c>
      <c r="I80" s="869">
        <v>28099</v>
      </c>
      <c r="J80" s="870"/>
      <c r="K80" s="870"/>
      <c r="L80" s="871"/>
      <c r="M80" s="872">
        <f>2020-1996</f>
        <v>24</v>
      </c>
      <c r="N80" s="877">
        <v>26</v>
      </c>
      <c r="O80" s="874">
        <f t="shared" si="0"/>
        <v>730574</v>
      </c>
    </row>
    <row r="81" spans="1:15" ht="15">
      <c r="A81" s="865">
        <v>65</v>
      </c>
      <c r="B81" s="866" t="s">
        <v>874</v>
      </c>
      <c r="C81" s="866" t="s">
        <v>875</v>
      </c>
      <c r="D81" s="866" t="s">
        <v>1823</v>
      </c>
      <c r="E81" s="867" t="s">
        <v>2038</v>
      </c>
      <c r="F81" s="868">
        <v>20654</v>
      </c>
      <c r="G81" s="868">
        <v>29566</v>
      </c>
      <c r="H81" s="868">
        <v>44030</v>
      </c>
      <c r="I81" s="879">
        <v>54577</v>
      </c>
      <c r="J81" s="875">
        <v>45.3</v>
      </c>
      <c r="K81" s="875">
        <v>163.30000000000001</v>
      </c>
      <c r="L81" s="876">
        <v>548662.429</v>
      </c>
      <c r="M81" s="872">
        <f>2020-1980</f>
        <v>40</v>
      </c>
      <c r="N81" s="877">
        <v>55</v>
      </c>
      <c r="O81" s="874">
        <f t="shared" ref="O81:O83" si="1">I81*N81</f>
        <v>3001735</v>
      </c>
    </row>
    <row r="82" spans="1:15" ht="15">
      <c r="A82" s="865">
        <v>66</v>
      </c>
      <c r="B82" s="866" t="s">
        <v>1820</v>
      </c>
      <c r="C82" s="866" t="s">
        <v>1821</v>
      </c>
      <c r="D82" s="866" t="s">
        <v>1822</v>
      </c>
      <c r="E82" s="867" t="s">
        <v>2006</v>
      </c>
      <c r="F82" s="868">
        <v>20504</v>
      </c>
      <c r="G82" s="868">
        <v>33482</v>
      </c>
      <c r="H82" s="868">
        <v>43880</v>
      </c>
      <c r="I82" s="879">
        <v>25545</v>
      </c>
      <c r="J82" s="870"/>
      <c r="K82" s="870"/>
      <c r="L82" s="871"/>
      <c r="M82" s="872">
        <f>2020-1991</f>
        <v>29</v>
      </c>
      <c r="N82" s="877">
        <v>33.5</v>
      </c>
      <c r="O82" s="874">
        <f t="shared" si="1"/>
        <v>855757.5</v>
      </c>
    </row>
    <row r="83" spans="1:15" ht="15">
      <c r="A83" s="865">
        <v>67</v>
      </c>
      <c r="B83" s="866" t="s">
        <v>877</v>
      </c>
      <c r="C83" s="866" t="s">
        <v>878</v>
      </c>
      <c r="D83" s="866" t="s">
        <v>879</v>
      </c>
      <c r="E83" s="867" t="s">
        <v>1986</v>
      </c>
      <c r="F83" s="868">
        <v>20455</v>
      </c>
      <c r="G83" s="868">
        <v>34710</v>
      </c>
      <c r="H83" s="868">
        <v>43831</v>
      </c>
      <c r="I83" s="879">
        <v>28800</v>
      </c>
      <c r="J83" s="870"/>
      <c r="K83" s="870"/>
      <c r="L83" s="871"/>
      <c r="M83" s="872">
        <f>2020-1995</f>
        <v>25</v>
      </c>
      <c r="N83" s="877">
        <v>27.5</v>
      </c>
      <c r="O83" s="874">
        <f t="shared" si="1"/>
        <v>792000</v>
      </c>
    </row>
    <row r="84" spans="1:15">
      <c r="A84" s="336"/>
      <c r="B84" s="761"/>
      <c r="C84" s="761"/>
      <c r="D84" s="762"/>
      <c r="E84" s="881"/>
      <c r="F84" s="336"/>
      <c r="G84" s="761"/>
      <c r="H84" s="336"/>
      <c r="I84" s="336"/>
      <c r="J84" s="337" t="s">
        <v>65</v>
      </c>
      <c r="K84" s="338"/>
      <c r="L84" s="339">
        <f>SUM(L16:L83)</f>
        <v>4490368.8369420152</v>
      </c>
      <c r="M84" s="340"/>
      <c r="N84" s="340"/>
      <c r="O84" s="341">
        <f>SUM(O16:O83)</f>
        <v>86560099.5</v>
      </c>
    </row>
    <row r="85" spans="1:15">
      <c r="A85" s="317"/>
      <c r="B85" s="342" t="s">
        <v>51</v>
      </c>
      <c r="C85" s="342"/>
      <c r="D85" s="317"/>
      <c r="E85" s="794"/>
      <c r="F85" s="343" t="s">
        <v>60</v>
      </c>
      <c r="G85" s="312"/>
      <c r="H85" s="317"/>
      <c r="I85" s="317"/>
      <c r="J85" s="317"/>
      <c r="K85" s="342" t="s">
        <v>52</v>
      </c>
      <c r="L85" s="317"/>
      <c r="M85" s="317"/>
      <c r="N85" s="317"/>
      <c r="O85" s="317"/>
    </row>
    <row r="86" spans="1:15">
      <c r="A86" s="317"/>
      <c r="B86" s="342"/>
      <c r="C86" s="342"/>
      <c r="D86" s="317"/>
      <c r="E86" s="794"/>
      <c r="F86" s="317"/>
      <c r="G86" s="343"/>
      <c r="H86" s="317"/>
      <c r="I86" s="317"/>
      <c r="J86" s="317"/>
      <c r="K86" s="342"/>
      <c r="L86" s="317"/>
      <c r="M86" s="317"/>
      <c r="N86" s="344"/>
      <c r="O86" s="344"/>
    </row>
    <row r="87" spans="1:15">
      <c r="A87" s="312"/>
      <c r="B87" s="317"/>
      <c r="C87" s="317"/>
      <c r="D87" s="317"/>
      <c r="E87" s="794"/>
      <c r="F87" s="317"/>
      <c r="G87" s="312"/>
      <c r="H87" s="317"/>
      <c r="I87" s="317"/>
      <c r="J87" s="317"/>
      <c r="K87" s="317"/>
      <c r="L87" s="317"/>
      <c r="M87" s="317"/>
      <c r="N87" s="791"/>
      <c r="O87" s="791"/>
    </row>
    <row r="88" spans="1:15">
      <c r="A88" s="312"/>
      <c r="B88" s="790" t="s">
        <v>68</v>
      </c>
      <c r="C88" s="345"/>
      <c r="D88" s="1987"/>
      <c r="E88" s="1987"/>
      <c r="F88" s="790"/>
      <c r="G88" s="790" t="s">
        <v>526</v>
      </c>
      <c r="H88" s="790"/>
      <c r="I88" s="790"/>
      <c r="J88" s="345"/>
      <c r="K88" s="1988">
        <v>43502</v>
      </c>
      <c r="L88" s="1988"/>
      <c r="M88" s="1988"/>
      <c r="N88" s="312"/>
      <c r="O88" s="312"/>
    </row>
    <row r="89" spans="1:15">
      <c r="A89" s="312"/>
      <c r="B89" s="346" t="s">
        <v>527</v>
      </c>
      <c r="C89" s="347"/>
      <c r="D89" s="347"/>
      <c r="E89" s="790"/>
      <c r="F89" s="790"/>
      <c r="G89" s="346" t="s">
        <v>78</v>
      </c>
      <c r="H89" s="346"/>
      <c r="I89" s="346"/>
      <c r="J89" s="347"/>
      <c r="K89" s="1989" t="s">
        <v>61</v>
      </c>
      <c r="L89" s="1989"/>
      <c r="M89" s="1989"/>
      <c r="N89" s="312"/>
      <c r="O89" s="312"/>
    </row>
    <row r="90" spans="1:15">
      <c r="I90" s="17"/>
    </row>
    <row r="97" s="1" customFormat="1"/>
    <row r="98" s="1" customFormat="1"/>
    <row r="99" s="1" customFormat="1"/>
    <row r="100" s="1" customFormat="1"/>
    <row r="101" s="1" customFormat="1"/>
    <row r="102" s="1" customFormat="1"/>
  </sheetData>
  <mergeCells count="17">
    <mergeCell ref="A1:O1"/>
    <mergeCell ref="A2:O2"/>
    <mergeCell ref="A3:O3"/>
    <mergeCell ref="A4:O4"/>
    <mergeCell ref="A7:H8"/>
    <mergeCell ref="D88:E88"/>
    <mergeCell ref="K88:M88"/>
    <mergeCell ref="K89:M89"/>
    <mergeCell ref="A10:D14"/>
    <mergeCell ref="F10:H11"/>
    <mergeCell ref="J10:L10"/>
    <mergeCell ref="A15:D15"/>
    <mergeCell ref="M10:O10"/>
    <mergeCell ref="J11:K11"/>
    <mergeCell ref="L11:L12"/>
    <mergeCell ref="O11:O13"/>
    <mergeCell ref="J12:K12"/>
  </mergeCells>
  <pageMargins left="0.7" right="0.7" top="0.75" bottom="0.75" header="0.3" footer="0.3"/>
  <pageSetup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P21"/>
  <sheetViews>
    <sheetView topLeftCell="A4" zoomScaleNormal="100" workbookViewId="0">
      <selection activeCell="D23" sqref="D23"/>
    </sheetView>
  </sheetViews>
  <sheetFormatPr defaultRowHeight="14.25"/>
  <cols>
    <col min="1" max="1" width="5.140625" style="1" customWidth="1"/>
    <col min="2" max="2" width="9.85546875" style="1" customWidth="1"/>
    <col min="3" max="3" width="2.28515625" style="1" customWidth="1"/>
    <col min="4" max="4" width="9.85546875" style="1" customWidth="1"/>
    <col min="5" max="5" width="3.5703125" style="1" customWidth="1"/>
    <col min="6" max="6" width="12.7109375" style="1" customWidth="1"/>
    <col min="7" max="7" width="11.85546875" style="1" customWidth="1"/>
    <col min="8" max="8" width="12.140625" style="1" customWidth="1"/>
    <col min="9" max="9" width="13" style="1" customWidth="1"/>
    <col min="10" max="10" width="14.28515625" style="1" customWidth="1"/>
    <col min="11" max="11" width="10.140625" style="1" customWidth="1"/>
    <col min="12" max="12" width="10.5703125" style="1" customWidth="1"/>
    <col min="13" max="13" width="13.140625" style="1" customWidth="1"/>
    <col min="14" max="14" width="13.7109375" style="1" customWidth="1"/>
    <col min="15" max="15" width="8.85546875" style="1" customWidth="1"/>
    <col min="16" max="16" width="21" style="1" customWidth="1"/>
    <col min="17" max="17" width="15.85546875" style="1" customWidth="1"/>
    <col min="18" max="259" width="9.140625" style="1"/>
    <col min="260" max="260" width="5.140625" style="1" customWidth="1"/>
    <col min="261" max="261" width="23.7109375" style="1" customWidth="1"/>
    <col min="262" max="262" width="12.7109375" style="1" customWidth="1"/>
    <col min="263" max="263" width="11.85546875" style="1" customWidth="1"/>
    <col min="264" max="264" width="12.140625" style="1" customWidth="1"/>
    <col min="265" max="265" width="13" style="1" customWidth="1"/>
    <col min="266" max="266" width="14.28515625" style="1" customWidth="1"/>
    <col min="267" max="267" width="8.140625" style="1" customWidth="1"/>
    <col min="268" max="268" width="8.85546875" style="1" customWidth="1"/>
    <col min="269" max="269" width="14.7109375" style="1" customWidth="1"/>
    <col min="270" max="270" width="11.5703125" style="1" customWidth="1"/>
    <col min="271" max="271" width="9" style="1" customWidth="1"/>
    <col min="272" max="272" width="16.7109375" style="1" customWidth="1"/>
    <col min="273" max="515" width="9.140625" style="1"/>
    <col min="516" max="516" width="5.140625" style="1" customWidth="1"/>
    <col min="517" max="517" width="23.7109375" style="1" customWidth="1"/>
    <col min="518" max="518" width="12.7109375" style="1" customWidth="1"/>
    <col min="519" max="519" width="11.85546875" style="1" customWidth="1"/>
    <col min="520" max="520" width="12.140625" style="1" customWidth="1"/>
    <col min="521" max="521" width="13" style="1" customWidth="1"/>
    <col min="522" max="522" width="14.28515625" style="1" customWidth="1"/>
    <col min="523" max="523" width="8.140625" style="1" customWidth="1"/>
    <col min="524" max="524" width="8.85546875" style="1" customWidth="1"/>
    <col min="525" max="525" width="14.7109375" style="1" customWidth="1"/>
    <col min="526" max="526" width="11.5703125" style="1" customWidth="1"/>
    <col min="527" max="527" width="9" style="1" customWidth="1"/>
    <col min="528" max="528" width="16.7109375" style="1" customWidth="1"/>
    <col min="529" max="771" width="9.140625" style="1"/>
    <col min="772" max="772" width="5.140625" style="1" customWidth="1"/>
    <col min="773" max="773" width="23.7109375" style="1" customWidth="1"/>
    <col min="774" max="774" width="12.7109375" style="1" customWidth="1"/>
    <col min="775" max="775" width="11.85546875" style="1" customWidth="1"/>
    <col min="776" max="776" width="12.140625" style="1" customWidth="1"/>
    <col min="777" max="777" width="13" style="1" customWidth="1"/>
    <col min="778" max="778" width="14.28515625" style="1" customWidth="1"/>
    <col min="779" max="779" width="8.140625" style="1" customWidth="1"/>
    <col min="780" max="780" width="8.85546875" style="1" customWidth="1"/>
    <col min="781" max="781" width="14.7109375" style="1" customWidth="1"/>
    <col min="782" max="782" width="11.5703125" style="1" customWidth="1"/>
    <col min="783" max="783" width="9" style="1" customWidth="1"/>
    <col min="784" max="784" width="16.7109375" style="1" customWidth="1"/>
    <col min="785" max="1027" width="9.140625" style="1"/>
    <col min="1028" max="1028" width="5.140625" style="1" customWidth="1"/>
    <col min="1029" max="1029" width="23.7109375" style="1" customWidth="1"/>
    <col min="1030" max="1030" width="12.7109375" style="1" customWidth="1"/>
    <col min="1031" max="1031" width="11.85546875" style="1" customWidth="1"/>
    <col min="1032" max="1032" width="12.140625" style="1" customWidth="1"/>
    <col min="1033" max="1033" width="13" style="1" customWidth="1"/>
    <col min="1034" max="1034" width="14.28515625" style="1" customWidth="1"/>
    <col min="1035" max="1035" width="8.140625" style="1" customWidth="1"/>
    <col min="1036" max="1036" width="8.85546875" style="1" customWidth="1"/>
    <col min="1037" max="1037" width="14.7109375" style="1" customWidth="1"/>
    <col min="1038" max="1038" width="11.5703125" style="1" customWidth="1"/>
    <col min="1039" max="1039" width="9" style="1" customWidth="1"/>
    <col min="1040" max="1040" width="16.7109375" style="1" customWidth="1"/>
    <col min="1041" max="1283" width="9.140625" style="1"/>
    <col min="1284" max="1284" width="5.140625" style="1" customWidth="1"/>
    <col min="1285" max="1285" width="23.7109375" style="1" customWidth="1"/>
    <col min="1286" max="1286" width="12.7109375" style="1" customWidth="1"/>
    <col min="1287" max="1287" width="11.85546875" style="1" customWidth="1"/>
    <col min="1288" max="1288" width="12.140625" style="1" customWidth="1"/>
    <col min="1289" max="1289" width="13" style="1" customWidth="1"/>
    <col min="1290" max="1290" width="14.28515625" style="1" customWidth="1"/>
    <col min="1291" max="1291" width="8.140625" style="1" customWidth="1"/>
    <col min="1292" max="1292" width="8.85546875" style="1" customWidth="1"/>
    <col min="1293" max="1293" width="14.7109375" style="1" customWidth="1"/>
    <col min="1294" max="1294" width="11.5703125" style="1" customWidth="1"/>
    <col min="1295" max="1295" width="9" style="1" customWidth="1"/>
    <col min="1296" max="1296" width="16.7109375" style="1" customWidth="1"/>
    <col min="1297" max="1539" width="9.140625" style="1"/>
    <col min="1540" max="1540" width="5.140625" style="1" customWidth="1"/>
    <col min="1541" max="1541" width="23.7109375" style="1" customWidth="1"/>
    <col min="1542" max="1542" width="12.7109375" style="1" customWidth="1"/>
    <col min="1543" max="1543" width="11.85546875" style="1" customWidth="1"/>
    <col min="1544" max="1544" width="12.140625" style="1" customWidth="1"/>
    <col min="1545" max="1545" width="13" style="1" customWidth="1"/>
    <col min="1546" max="1546" width="14.28515625" style="1" customWidth="1"/>
    <col min="1547" max="1547" width="8.140625" style="1" customWidth="1"/>
    <col min="1548" max="1548" width="8.85546875" style="1" customWidth="1"/>
    <col min="1549" max="1549" width="14.7109375" style="1" customWidth="1"/>
    <col min="1550" max="1550" width="11.5703125" style="1" customWidth="1"/>
    <col min="1551" max="1551" width="9" style="1" customWidth="1"/>
    <col min="1552" max="1552" width="16.7109375" style="1" customWidth="1"/>
    <col min="1553" max="1795" width="9.140625" style="1"/>
    <col min="1796" max="1796" width="5.140625" style="1" customWidth="1"/>
    <col min="1797" max="1797" width="23.7109375" style="1" customWidth="1"/>
    <col min="1798" max="1798" width="12.7109375" style="1" customWidth="1"/>
    <col min="1799" max="1799" width="11.85546875" style="1" customWidth="1"/>
    <col min="1800" max="1800" width="12.140625" style="1" customWidth="1"/>
    <col min="1801" max="1801" width="13" style="1" customWidth="1"/>
    <col min="1802" max="1802" width="14.28515625" style="1" customWidth="1"/>
    <col min="1803" max="1803" width="8.140625" style="1" customWidth="1"/>
    <col min="1804" max="1804" width="8.85546875" style="1" customWidth="1"/>
    <col min="1805" max="1805" width="14.7109375" style="1" customWidth="1"/>
    <col min="1806" max="1806" width="11.5703125" style="1" customWidth="1"/>
    <col min="1807" max="1807" width="9" style="1" customWidth="1"/>
    <col min="1808" max="1808" width="16.7109375" style="1" customWidth="1"/>
    <col min="1809" max="2051" width="9.140625" style="1"/>
    <col min="2052" max="2052" width="5.140625" style="1" customWidth="1"/>
    <col min="2053" max="2053" width="23.7109375" style="1" customWidth="1"/>
    <col min="2054" max="2054" width="12.7109375" style="1" customWidth="1"/>
    <col min="2055" max="2055" width="11.85546875" style="1" customWidth="1"/>
    <col min="2056" max="2056" width="12.140625" style="1" customWidth="1"/>
    <col min="2057" max="2057" width="13" style="1" customWidth="1"/>
    <col min="2058" max="2058" width="14.28515625" style="1" customWidth="1"/>
    <col min="2059" max="2059" width="8.140625" style="1" customWidth="1"/>
    <col min="2060" max="2060" width="8.85546875" style="1" customWidth="1"/>
    <col min="2061" max="2061" width="14.7109375" style="1" customWidth="1"/>
    <col min="2062" max="2062" width="11.5703125" style="1" customWidth="1"/>
    <col min="2063" max="2063" width="9" style="1" customWidth="1"/>
    <col min="2064" max="2064" width="16.7109375" style="1" customWidth="1"/>
    <col min="2065" max="2307" width="9.140625" style="1"/>
    <col min="2308" max="2308" width="5.140625" style="1" customWidth="1"/>
    <col min="2309" max="2309" width="23.7109375" style="1" customWidth="1"/>
    <col min="2310" max="2310" width="12.7109375" style="1" customWidth="1"/>
    <col min="2311" max="2311" width="11.85546875" style="1" customWidth="1"/>
    <col min="2312" max="2312" width="12.140625" style="1" customWidth="1"/>
    <col min="2313" max="2313" width="13" style="1" customWidth="1"/>
    <col min="2314" max="2314" width="14.28515625" style="1" customWidth="1"/>
    <col min="2315" max="2315" width="8.140625" style="1" customWidth="1"/>
    <col min="2316" max="2316" width="8.85546875" style="1" customWidth="1"/>
    <col min="2317" max="2317" width="14.7109375" style="1" customWidth="1"/>
    <col min="2318" max="2318" width="11.5703125" style="1" customWidth="1"/>
    <col min="2319" max="2319" width="9" style="1" customWidth="1"/>
    <col min="2320" max="2320" width="16.7109375" style="1" customWidth="1"/>
    <col min="2321" max="2563" width="9.140625" style="1"/>
    <col min="2564" max="2564" width="5.140625" style="1" customWidth="1"/>
    <col min="2565" max="2565" width="23.7109375" style="1" customWidth="1"/>
    <col min="2566" max="2566" width="12.7109375" style="1" customWidth="1"/>
    <col min="2567" max="2567" width="11.85546875" style="1" customWidth="1"/>
    <col min="2568" max="2568" width="12.140625" style="1" customWidth="1"/>
    <col min="2569" max="2569" width="13" style="1" customWidth="1"/>
    <col min="2570" max="2570" width="14.28515625" style="1" customWidth="1"/>
    <col min="2571" max="2571" width="8.140625" style="1" customWidth="1"/>
    <col min="2572" max="2572" width="8.85546875" style="1" customWidth="1"/>
    <col min="2573" max="2573" width="14.7109375" style="1" customWidth="1"/>
    <col min="2574" max="2574" width="11.5703125" style="1" customWidth="1"/>
    <col min="2575" max="2575" width="9" style="1" customWidth="1"/>
    <col min="2576" max="2576" width="16.7109375" style="1" customWidth="1"/>
    <col min="2577" max="2819" width="9.140625" style="1"/>
    <col min="2820" max="2820" width="5.140625" style="1" customWidth="1"/>
    <col min="2821" max="2821" width="23.7109375" style="1" customWidth="1"/>
    <col min="2822" max="2822" width="12.7109375" style="1" customWidth="1"/>
    <col min="2823" max="2823" width="11.85546875" style="1" customWidth="1"/>
    <col min="2824" max="2824" width="12.140625" style="1" customWidth="1"/>
    <col min="2825" max="2825" width="13" style="1" customWidth="1"/>
    <col min="2826" max="2826" width="14.28515625" style="1" customWidth="1"/>
    <col min="2827" max="2827" width="8.140625" style="1" customWidth="1"/>
    <col min="2828" max="2828" width="8.85546875" style="1" customWidth="1"/>
    <col min="2829" max="2829" width="14.7109375" style="1" customWidth="1"/>
    <col min="2830" max="2830" width="11.5703125" style="1" customWidth="1"/>
    <col min="2831" max="2831" width="9" style="1" customWidth="1"/>
    <col min="2832" max="2832" width="16.7109375" style="1" customWidth="1"/>
    <col min="2833" max="3075" width="9.140625" style="1"/>
    <col min="3076" max="3076" width="5.140625" style="1" customWidth="1"/>
    <col min="3077" max="3077" width="23.7109375" style="1" customWidth="1"/>
    <col min="3078" max="3078" width="12.7109375" style="1" customWidth="1"/>
    <col min="3079" max="3079" width="11.85546875" style="1" customWidth="1"/>
    <col min="3080" max="3080" width="12.140625" style="1" customWidth="1"/>
    <col min="3081" max="3081" width="13" style="1" customWidth="1"/>
    <col min="3082" max="3082" width="14.28515625" style="1" customWidth="1"/>
    <col min="3083" max="3083" width="8.140625" style="1" customWidth="1"/>
    <col min="3084" max="3084" width="8.85546875" style="1" customWidth="1"/>
    <col min="3085" max="3085" width="14.7109375" style="1" customWidth="1"/>
    <col min="3086" max="3086" width="11.5703125" style="1" customWidth="1"/>
    <col min="3087" max="3087" width="9" style="1" customWidth="1"/>
    <col min="3088" max="3088" width="16.7109375" style="1" customWidth="1"/>
    <col min="3089" max="3331" width="9.140625" style="1"/>
    <col min="3332" max="3332" width="5.140625" style="1" customWidth="1"/>
    <col min="3333" max="3333" width="23.7109375" style="1" customWidth="1"/>
    <col min="3334" max="3334" width="12.7109375" style="1" customWidth="1"/>
    <col min="3335" max="3335" width="11.85546875" style="1" customWidth="1"/>
    <col min="3336" max="3336" width="12.140625" style="1" customWidth="1"/>
    <col min="3337" max="3337" width="13" style="1" customWidth="1"/>
    <col min="3338" max="3338" width="14.28515625" style="1" customWidth="1"/>
    <col min="3339" max="3339" width="8.140625" style="1" customWidth="1"/>
    <col min="3340" max="3340" width="8.85546875" style="1" customWidth="1"/>
    <col min="3341" max="3341" width="14.7109375" style="1" customWidth="1"/>
    <col min="3342" max="3342" width="11.5703125" style="1" customWidth="1"/>
    <col min="3343" max="3343" width="9" style="1" customWidth="1"/>
    <col min="3344" max="3344" width="16.7109375" style="1" customWidth="1"/>
    <col min="3345" max="3587" width="9.140625" style="1"/>
    <col min="3588" max="3588" width="5.140625" style="1" customWidth="1"/>
    <col min="3589" max="3589" width="23.7109375" style="1" customWidth="1"/>
    <col min="3590" max="3590" width="12.7109375" style="1" customWidth="1"/>
    <col min="3591" max="3591" width="11.85546875" style="1" customWidth="1"/>
    <col min="3592" max="3592" width="12.140625" style="1" customWidth="1"/>
    <col min="3593" max="3593" width="13" style="1" customWidth="1"/>
    <col min="3594" max="3594" width="14.28515625" style="1" customWidth="1"/>
    <col min="3595" max="3595" width="8.140625" style="1" customWidth="1"/>
    <col min="3596" max="3596" width="8.85546875" style="1" customWidth="1"/>
    <col min="3597" max="3597" width="14.7109375" style="1" customWidth="1"/>
    <col min="3598" max="3598" width="11.5703125" style="1" customWidth="1"/>
    <col min="3599" max="3599" width="9" style="1" customWidth="1"/>
    <col min="3600" max="3600" width="16.7109375" style="1" customWidth="1"/>
    <col min="3601" max="3843" width="9.140625" style="1"/>
    <col min="3844" max="3844" width="5.140625" style="1" customWidth="1"/>
    <col min="3845" max="3845" width="23.7109375" style="1" customWidth="1"/>
    <col min="3846" max="3846" width="12.7109375" style="1" customWidth="1"/>
    <col min="3847" max="3847" width="11.85546875" style="1" customWidth="1"/>
    <col min="3848" max="3848" width="12.140625" style="1" customWidth="1"/>
    <col min="3849" max="3849" width="13" style="1" customWidth="1"/>
    <col min="3850" max="3850" width="14.28515625" style="1" customWidth="1"/>
    <col min="3851" max="3851" width="8.140625" style="1" customWidth="1"/>
    <col min="3852" max="3852" width="8.85546875" style="1" customWidth="1"/>
    <col min="3853" max="3853" width="14.7109375" style="1" customWidth="1"/>
    <col min="3854" max="3854" width="11.5703125" style="1" customWidth="1"/>
    <col min="3855" max="3855" width="9" style="1" customWidth="1"/>
    <col min="3856" max="3856" width="16.7109375" style="1" customWidth="1"/>
    <col min="3857" max="4099" width="9.140625" style="1"/>
    <col min="4100" max="4100" width="5.140625" style="1" customWidth="1"/>
    <col min="4101" max="4101" width="23.7109375" style="1" customWidth="1"/>
    <col min="4102" max="4102" width="12.7109375" style="1" customWidth="1"/>
    <col min="4103" max="4103" width="11.85546875" style="1" customWidth="1"/>
    <col min="4104" max="4104" width="12.140625" style="1" customWidth="1"/>
    <col min="4105" max="4105" width="13" style="1" customWidth="1"/>
    <col min="4106" max="4106" width="14.28515625" style="1" customWidth="1"/>
    <col min="4107" max="4107" width="8.140625" style="1" customWidth="1"/>
    <col min="4108" max="4108" width="8.85546875" style="1" customWidth="1"/>
    <col min="4109" max="4109" width="14.7109375" style="1" customWidth="1"/>
    <col min="4110" max="4110" width="11.5703125" style="1" customWidth="1"/>
    <col min="4111" max="4111" width="9" style="1" customWidth="1"/>
    <col min="4112" max="4112" width="16.7109375" style="1" customWidth="1"/>
    <col min="4113" max="4355" width="9.140625" style="1"/>
    <col min="4356" max="4356" width="5.140625" style="1" customWidth="1"/>
    <col min="4357" max="4357" width="23.7109375" style="1" customWidth="1"/>
    <col min="4358" max="4358" width="12.7109375" style="1" customWidth="1"/>
    <col min="4359" max="4359" width="11.85546875" style="1" customWidth="1"/>
    <col min="4360" max="4360" width="12.140625" style="1" customWidth="1"/>
    <col min="4361" max="4361" width="13" style="1" customWidth="1"/>
    <col min="4362" max="4362" width="14.28515625" style="1" customWidth="1"/>
    <col min="4363" max="4363" width="8.140625" style="1" customWidth="1"/>
    <col min="4364" max="4364" width="8.85546875" style="1" customWidth="1"/>
    <col min="4365" max="4365" width="14.7109375" style="1" customWidth="1"/>
    <col min="4366" max="4366" width="11.5703125" style="1" customWidth="1"/>
    <col min="4367" max="4367" width="9" style="1" customWidth="1"/>
    <col min="4368" max="4368" width="16.7109375" style="1" customWidth="1"/>
    <col min="4369" max="4611" width="9.140625" style="1"/>
    <col min="4612" max="4612" width="5.140625" style="1" customWidth="1"/>
    <col min="4613" max="4613" width="23.7109375" style="1" customWidth="1"/>
    <col min="4614" max="4614" width="12.7109375" style="1" customWidth="1"/>
    <col min="4615" max="4615" width="11.85546875" style="1" customWidth="1"/>
    <col min="4616" max="4616" width="12.140625" style="1" customWidth="1"/>
    <col min="4617" max="4617" width="13" style="1" customWidth="1"/>
    <col min="4618" max="4618" width="14.28515625" style="1" customWidth="1"/>
    <col min="4619" max="4619" width="8.140625" style="1" customWidth="1"/>
    <col min="4620" max="4620" width="8.85546875" style="1" customWidth="1"/>
    <col min="4621" max="4621" width="14.7109375" style="1" customWidth="1"/>
    <col min="4622" max="4622" width="11.5703125" style="1" customWidth="1"/>
    <col min="4623" max="4623" width="9" style="1" customWidth="1"/>
    <col min="4624" max="4624" width="16.7109375" style="1" customWidth="1"/>
    <col min="4625" max="4867" width="9.140625" style="1"/>
    <col min="4868" max="4868" width="5.140625" style="1" customWidth="1"/>
    <col min="4869" max="4869" width="23.7109375" style="1" customWidth="1"/>
    <col min="4870" max="4870" width="12.7109375" style="1" customWidth="1"/>
    <col min="4871" max="4871" width="11.85546875" style="1" customWidth="1"/>
    <col min="4872" max="4872" width="12.140625" style="1" customWidth="1"/>
    <col min="4873" max="4873" width="13" style="1" customWidth="1"/>
    <col min="4874" max="4874" width="14.28515625" style="1" customWidth="1"/>
    <col min="4875" max="4875" width="8.140625" style="1" customWidth="1"/>
    <col min="4876" max="4876" width="8.85546875" style="1" customWidth="1"/>
    <col min="4877" max="4877" width="14.7109375" style="1" customWidth="1"/>
    <col min="4878" max="4878" width="11.5703125" style="1" customWidth="1"/>
    <col min="4879" max="4879" width="9" style="1" customWidth="1"/>
    <col min="4880" max="4880" width="16.7109375" style="1" customWidth="1"/>
    <col min="4881" max="5123" width="9.140625" style="1"/>
    <col min="5124" max="5124" width="5.140625" style="1" customWidth="1"/>
    <col min="5125" max="5125" width="23.7109375" style="1" customWidth="1"/>
    <col min="5126" max="5126" width="12.7109375" style="1" customWidth="1"/>
    <col min="5127" max="5127" width="11.85546875" style="1" customWidth="1"/>
    <col min="5128" max="5128" width="12.140625" style="1" customWidth="1"/>
    <col min="5129" max="5129" width="13" style="1" customWidth="1"/>
    <col min="5130" max="5130" width="14.28515625" style="1" customWidth="1"/>
    <col min="5131" max="5131" width="8.140625" style="1" customWidth="1"/>
    <col min="5132" max="5132" width="8.85546875" style="1" customWidth="1"/>
    <col min="5133" max="5133" width="14.7109375" style="1" customWidth="1"/>
    <col min="5134" max="5134" width="11.5703125" style="1" customWidth="1"/>
    <col min="5135" max="5135" width="9" style="1" customWidth="1"/>
    <col min="5136" max="5136" width="16.7109375" style="1" customWidth="1"/>
    <col min="5137" max="5379" width="9.140625" style="1"/>
    <col min="5380" max="5380" width="5.140625" style="1" customWidth="1"/>
    <col min="5381" max="5381" width="23.7109375" style="1" customWidth="1"/>
    <col min="5382" max="5382" width="12.7109375" style="1" customWidth="1"/>
    <col min="5383" max="5383" width="11.85546875" style="1" customWidth="1"/>
    <col min="5384" max="5384" width="12.140625" style="1" customWidth="1"/>
    <col min="5385" max="5385" width="13" style="1" customWidth="1"/>
    <col min="5386" max="5386" width="14.28515625" style="1" customWidth="1"/>
    <col min="5387" max="5387" width="8.140625" style="1" customWidth="1"/>
    <col min="5388" max="5388" width="8.85546875" style="1" customWidth="1"/>
    <col min="5389" max="5389" width="14.7109375" style="1" customWidth="1"/>
    <col min="5390" max="5390" width="11.5703125" style="1" customWidth="1"/>
    <col min="5391" max="5391" width="9" style="1" customWidth="1"/>
    <col min="5392" max="5392" width="16.7109375" style="1" customWidth="1"/>
    <col min="5393" max="5635" width="9.140625" style="1"/>
    <col min="5636" max="5636" width="5.140625" style="1" customWidth="1"/>
    <col min="5637" max="5637" width="23.7109375" style="1" customWidth="1"/>
    <col min="5638" max="5638" width="12.7109375" style="1" customWidth="1"/>
    <col min="5639" max="5639" width="11.85546875" style="1" customWidth="1"/>
    <col min="5640" max="5640" width="12.140625" style="1" customWidth="1"/>
    <col min="5641" max="5641" width="13" style="1" customWidth="1"/>
    <col min="5642" max="5642" width="14.28515625" style="1" customWidth="1"/>
    <col min="5643" max="5643" width="8.140625" style="1" customWidth="1"/>
    <col min="5644" max="5644" width="8.85546875" style="1" customWidth="1"/>
    <col min="5645" max="5645" width="14.7109375" style="1" customWidth="1"/>
    <col min="5646" max="5646" width="11.5703125" style="1" customWidth="1"/>
    <col min="5647" max="5647" width="9" style="1" customWidth="1"/>
    <col min="5648" max="5648" width="16.7109375" style="1" customWidth="1"/>
    <col min="5649" max="5891" width="9.140625" style="1"/>
    <col min="5892" max="5892" width="5.140625" style="1" customWidth="1"/>
    <col min="5893" max="5893" width="23.7109375" style="1" customWidth="1"/>
    <col min="5894" max="5894" width="12.7109375" style="1" customWidth="1"/>
    <col min="5895" max="5895" width="11.85546875" style="1" customWidth="1"/>
    <col min="5896" max="5896" width="12.140625" style="1" customWidth="1"/>
    <col min="5897" max="5897" width="13" style="1" customWidth="1"/>
    <col min="5898" max="5898" width="14.28515625" style="1" customWidth="1"/>
    <col min="5899" max="5899" width="8.140625" style="1" customWidth="1"/>
    <col min="5900" max="5900" width="8.85546875" style="1" customWidth="1"/>
    <col min="5901" max="5901" width="14.7109375" style="1" customWidth="1"/>
    <col min="5902" max="5902" width="11.5703125" style="1" customWidth="1"/>
    <col min="5903" max="5903" width="9" style="1" customWidth="1"/>
    <col min="5904" max="5904" width="16.7109375" style="1" customWidth="1"/>
    <col min="5905" max="6147" width="9.140625" style="1"/>
    <col min="6148" max="6148" width="5.140625" style="1" customWidth="1"/>
    <col min="6149" max="6149" width="23.7109375" style="1" customWidth="1"/>
    <col min="6150" max="6150" width="12.7109375" style="1" customWidth="1"/>
    <col min="6151" max="6151" width="11.85546875" style="1" customWidth="1"/>
    <col min="6152" max="6152" width="12.140625" style="1" customWidth="1"/>
    <col min="6153" max="6153" width="13" style="1" customWidth="1"/>
    <col min="6154" max="6154" width="14.28515625" style="1" customWidth="1"/>
    <col min="6155" max="6155" width="8.140625" style="1" customWidth="1"/>
    <col min="6156" max="6156" width="8.85546875" style="1" customWidth="1"/>
    <col min="6157" max="6157" width="14.7109375" style="1" customWidth="1"/>
    <col min="6158" max="6158" width="11.5703125" style="1" customWidth="1"/>
    <col min="6159" max="6159" width="9" style="1" customWidth="1"/>
    <col min="6160" max="6160" width="16.7109375" style="1" customWidth="1"/>
    <col min="6161" max="6403" width="9.140625" style="1"/>
    <col min="6404" max="6404" width="5.140625" style="1" customWidth="1"/>
    <col min="6405" max="6405" width="23.7109375" style="1" customWidth="1"/>
    <col min="6406" max="6406" width="12.7109375" style="1" customWidth="1"/>
    <col min="6407" max="6407" width="11.85546875" style="1" customWidth="1"/>
    <col min="6408" max="6408" width="12.140625" style="1" customWidth="1"/>
    <col min="6409" max="6409" width="13" style="1" customWidth="1"/>
    <col min="6410" max="6410" width="14.28515625" style="1" customWidth="1"/>
    <col min="6411" max="6411" width="8.140625" style="1" customWidth="1"/>
    <col min="6412" max="6412" width="8.85546875" style="1" customWidth="1"/>
    <col min="6413" max="6413" width="14.7109375" style="1" customWidth="1"/>
    <col min="6414" max="6414" width="11.5703125" style="1" customWidth="1"/>
    <col min="6415" max="6415" width="9" style="1" customWidth="1"/>
    <col min="6416" max="6416" width="16.7109375" style="1" customWidth="1"/>
    <col min="6417" max="6659" width="9.140625" style="1"/>
    <col min="6660" max="6660" width="5.140625" style="1" customWidth="1"/>
    <col min="6661" max="6661" width="23.7109375" style="1" customWidth="1"/>
    <col min="6662" max="6662" width="12.7109375" style="1" customWidth="1"/>
    <col min="6663" max="6663" width="11.85546875" style="1" customWidth="1"/>
    <col min="6664" max="6664" width="12.140625" style="1" customWidth="1"/>
    <col min="6665" max="6665" width="13" style="1" customWidth="1"/>
    <col min="6666" max="6666" width="14.28515625" style="1" customWidth="1"/>
    <col min="6667" max="6667" width="8.140625" style="1" customWidth="1"/>
    <col min="6668" max="6668" width="8.85546875" style="1" customWidth="1"/>
    <col min="6669" max="6669" width="14.7109375" style="1" customWidth="1"/>
    <col min="6670" max="6670" width="11.5703125" style="1" customWidth="1"/>
    <col min="6671" max="6671" width="9" style="1" customWidth="1"/>
    <col min="6672" max="6672" width="16.7109375" style="1" customWidth="1"/>
    <col min="6673" max="6915" width="9.140625" style="1"/>
    <col min="6916" max="6916" width="5.140625" style="1" customWidth="1"/>
    <col min="6917" max="6917" width="23.7109375" style="1" customWidth="1"/>
    <col min="6918" max="6918" width="12.7109375" style="1" customWidth="1"/>
    <col min="6919" max="6919" width="11.85546875" style="1" customWidth="1"/>
    <col min="6920" max="6920" width="12.140625" style="1" customWidth="1"/>
    <col min="6921" max="6921" width="13" style="1" customWidth="1"/>
    <col min="6922" max="6922" width="14.28515625" style="1" customWidth="1"/>
    <col min="6923" max="6923" width="8.140625" style="1" customWidth="1"/>
    <col min="6924" max="6924" width="8.85546875" style="1" customWidth="1"/>
    <col min="6925" max="6925" width="14.7109375" style="1" customWidth="1"/>
    <col min="6926" max="6926" width="11.5703125" style="1" customWidth="1"/>
    <col min="6927" max="6927" width="9" style="1" customWidth="1"/>
    <col min="6928" max="6928" width="16.7109375" style="1" customWidth="1"/>
    <col min="6929" max="7171" width="9.140625" style="1"/>
    <col min="7172" max="7172" width="5.140625" style="1" customWidth="1"/>
    <col min="7173" max="7173" width="23.7109375" style="1" customWidth="1"/>
    <col min="7174" max="7174" width="12.7109375" style="1" customWidth="1"/>
    <col min="7175" max="7175" width="11.85546875" style="1" customWidth="1"/>
    <col min="7176" max="7176" width="12.140625" style="1" customWidth="1"/>
    <col min="7177" max="7177" width="13" style="1" customWidth="1"/>
    <col min="7178" max="7178" width="14.28515625" style="1" customWidth="1"/>
    <col min="7179" max="7179" width="8.140625" style="1" customWidth="1"/>
    <col min="7180" max="7180" width="8.85546875" style="1" customWidth="1"/>
    <col min="7181" max="7181" width="14.7109375" style="1" customWidth="1"/>
    <col min="7182" max="7182" width="11.5703125" style="1" customWidth="1"/>
    <col min="7183" max="7183" width="9" style="1" customWidth="1"/>
    <col min="7184" max="7184" width="16.7109375" style="1" customWidth="1"/>
    <col min="7185" max="7427" width="9.140625" style="1"/>
    <col min="7428" max="7428" width="5.140625" style="1" customWidth="1"/>
    <col min="7429" max="7429" width="23.7109375" style="1" customWidth="1"/>
    <col min="7430" max="7430" width="12.7109375" style="1" customWidth="1"/>
    <col min="7431" max="7431" width="11.85546875" style="1" customWidth="1"/>
    <col min="7432" max="7432" width="12.140625" style="1" customWidth="1"/>
    <col min="7433" max="7433" width="13" style="1" customWidth="1"/>
    <col min="7434" max="7434" width="14.28515625" style="1" customWidth="1"/>
    <col min="7435" max="7435" width="8.140625" style="1" customWidth="1"/>
    <col min="7436" max="7436" width="8.85546875" style="1" customWidth="1"/>
    <col min="7437" max="7437" width="14.7109375" style="1" customWidth="1"/>
    <col min="7438" max="7438" width="11.5703125" style="1" customWidth="1"/>
    <col min="7439" max="7439" width="9" style="1" customWidth="1"/>
    <col min="7440" max="7440" width="16.7109375" style="1" customWidth="1"/>
    <col min="7441" max="7683" width="9.140625" style="1"/>
    <col min="7684" max="7684" width="5.140625" style="1" customWidth="1"/>
    <col min="7685" max="7685" width="23.7109375" style="1" customWidth="1"/>
    <col min="7686" max="7686" width="12.7109375" style="1" customWidth="1"/>
    <col min="7687" max="7687" width="11.85546875" style="1" customWidth="1"/>
    <col min="7688" max="7688" width="12.140625" style="1" customWidth="1"/>
    <col min="7689" max="7689" width="13" style="1" customWidth="1"/>
    <col min="7690" max="7690" width="14.28515625" style="1" customWidth="1"/>
    <col min="7691" max="7691" width="8.140625" style="1" customWidth="1"/>
    <col min="7692" max="7692" width="8.85546875" style="1" customWidth="1"/>
    <col min="7693" max="7693" width="14.7109375" style="1" customWidth="1"/>
    <col min="7694" max="7694" width="11.5703125" style="1" customWidth="1"/>
    <col min="7695" max="7695" width="9" style="1" customWidth="1"/>
    <col min="7696" max="7696" width="16.7109375" style="1" customWidth="1"/>
    <col min="7697" max="7939" width="9.140625" style="1"/>
    <col min="7940" max="7940" width="5.140625" style="1" customWidth="1"/>
    <col min="7941" max="7941" width="23.7109375" style="1" customWidth="1"/>
    <col min="7942" max="7942" width="12.7109375" style="1" customWidth="1"/>
    <col min="7943" max="7943" width="11.85546875" style="1" customWidth="1"/>
    <col min="7944" max="7944" width="12.140625" style="1" customWidth="1"/>
    <col min="7945" max="7945" width="13" style="1" customWidth="1"/>
    <col min="7946" max="7946" width="14.28515625" style="1" customWidth="1"/>
    <col min="7947" max="7947" width="8.140625" style="1" customWidth="1"/>
    <col min="7948" max="7948" width="8.85546875" style="1" customWidth="1"/>
    <col min="7949" max="7949" width="14.7109375" style="1" customWidth="1"/>
    <col min="7950" max="7950" width="11.5703125" style="1" customWidth="1"/>
    <col min="7951" max="7951" width="9" style="1" customWidth="1"/>
    <col min="7952" max="7952" width="16.7109375" style="1" customWidth="1"/>
    <col min="7953" max="8195" width="9.140625" style="1"/>
    <col min="8196" max="8196" width="5.140625" style="1" customWidth="1"/>
    <col min="8197" max="8197" width="23.7109375" style="1" customWidth="1"/>
    <col min="8198" max="8198" width="12.7109375" style="1" customWidth="1"/>
    <col min="8199" max="8199" width="11.85546875" style="1" customWidth="1"/>
    <col min="8200" max="8200" width="12.140625" style="1" customWidth="1"/>
    <col min="8201" max="8201" width="13" style="1" customWidth="1"/>
    <col min="8202" max="8202" width="14.28515625" style="1" customWidth="1"/>
    <col min="8203" max="8203" width="8.140625" style="1" customWidth="1"/>
    <col min="8204" max="8204" width="8.85546875" style="1" customWidth="1"/>
    <col min="8205" max="8205" width="14.7109375" style="1" customWidth="1"/>
    <col min="8206" max="8206" width="11.5703125" style="1" customWidth="1"/>
    <col min="8207" max="8207" width="9" style="1" customWidth="1"/>
    <col min="8208" max="8208" width="16.7109375" style="1" customWidth="1"/>
    <col min="8209" max="8451" width="9.140625" style="1"/>
    <col min="8452" max="8452" width="5.140625" style="1" customWidth="1"/>
    <col min="8453" max="8453" width="23.7109375" style="1" customWidth="1"/>
    <col min="8454" max="8454" width="12.7109375" style="1" customWidth="1"/>
    <col min="8455" max="8455" width="11.85546875" style="1" customWidth="1"/>
    <col min="8456" max="8456" width="12.140625" style="1" customWidth="1"/>
    <col min="8457" max="8457" width="13" style="1" customWidth="1"/>
    <col min="8458" max="8458" width="14.28515625" style="1" customWidth="1"/>
    <col min="8459" max="8459" width="8.140625" style="1" customWidth="1"/>
    <col min="8460" max="8460" width="8.85546875" style="1" customWidth="1"/>
    <col min="8461" max="8461" width="14.7109375" style="1" customWidth="1"/>
    <col min="8462" max="8462" width="11.5703125" style="1" customWidth="1"/>
    <col min="8463" max="8463" width="9" style="1" customWidth="1"/>
    <col min="8464" max="8464" width="16.7109375" style="1" customWidth="1"/>
    <col min="8465" max="8707" width="9.140625" style="1"/>
    <col min="8708" max="8708" width="5.140625" style="1" customWidth="1"/>
    <col min="8709" max="8709" width="23.7109375" style="1" customWidth="1"/>
    <col min="8710" max="8710" width="12.7109375" style="1" customWidth="1"/>
    <col min="8711" max="8711" width="11.85546875" style="1" customWidth="1"/>
    <col min="8712" max="8712" width="12.140625" style="1" customWidth="1"/>
    <col min="8713" max="8713" width="13" style="1" customWidth="1"/>
    <col min="8714" max="8714" width="14.28515625" style="1" customWidth="1"/>
    <col min="8715" max="8715" width="8.140625" style="1" customWidth="1"/>
    <col min="8716" max="8716" width="8.85546875" style="1" customWidth="1"/>
    <col min="8717" max="8717" width="14.7109375" style="1" customWidth="1"/>
    <col min="8718" max="8718" width="11.5703125" style="1" customWidth="1"/>
    <col min="8719" max="8719" width="9" style="1" customWidth="1"/>
    <col min="8720" max="8720" width="16.7109375" style="1" customWidth="1"/>
    <col min="8721" max="8963" width="9.140625" style="1"/>
    <col min="8964" max="8964" width="5.140625" style="1" customWidth="1"/>
    <col min="8965" max="8965" width="23.7109375" style="1" customWidth="1"/>
    <col min="8966" max="8966" width="12.7109375" style="1" customWidth="1"/>
    <col min="8967" max="8967" width="11.85546875" style="1" customWidth="1"/>
    <col min="8968" max="8968" width="12.140625" style="1" customWidth="1"/>
    <col min="8969" max="8969" width="13" style="1" customWidth="1"/>
    <col min="8970" max="8970" width="14.28515625" style="1" customWidth="1"/>
    <col min="8971" max="8971" width="8.140625" style="1" customWidth="1"/>
    <col min="8972" max="8972" width="8.85546875" style="1" customWidth="1"/>
    <col min="8973" max="8973" width="14.7109375" style="1" customWidth="1"/>
    <col min="8974" max="8974" width="11.5703125" style="1" customWidth="1"/>
    <col min="8975" max="8975" width="9" style="1" customWidth="1"/>
    <col min="8976" max="8976" width="16.7109375" style="1" customWidth="1"/>
    <col min="8977" max="9219" width="9.140625" style="1"/>
    <col min="9220" max="9220" width="5.140625" style="1" customWidth="1"/>
    <col min="9221" max="9221" width="23.7109375" style="1" customWidth="1"/>
    <col min="9222" max="9222" width="12.7109375" style="1" customWidth="1"/>
    <col min="9223" max="9223" width="11.85546875" style="1" customWidth="1"/>
    <col min="9224" max="9224" width="12.140625" style="1" customWidth="1"/>
    <col min="9225" max="9225" width="13" style="1" customWidth="1"/>
    <col min="9226" max="9226" width="14.28515625" style="1" customWidth="1"/>
    <col min="9227" max="9227" width="8.140625" style="1" customWidth="1"/>
    <col min="9228" max="9228" width="8.85546875" style="1" customWidth="1"/>
    <col min="9229" max="9229" width="14.7109375" style="1" customWidth="1"/>
    <col min="9230" max="9230" width="11.5703125" style="1" customWidth="1"/>
    <col min="9231" max="9231" width="9" style="1" customWidth="1"/>
    <col min="9232" max="9232" width="16.7109375" style="1" customWidth="1"/>
    <col min="9233" max="9475" width="9.140625" style="1"/>
    <col min="9476" max="9476" width="5.140625" style="1" customWidth="1"/>
    <col min="9477" max="9477" width="23.7109375" style="1" customWidth="1"/>
    <col min="9478" max="9478" width="12.7109375" style="1" customWidth="1"/>
    <col min="9479" max="9479" width="11.85546875" style="1" customWidth="1"/>
    <col min="9480" max="9480" width="12.140625" style="1" customWidth="1"/>
    <col min="9481" max="9481" width="13" style="1" customWidth="1"/>
    <col min="9482" max="9482" width="14.28515625" style="1" customWidth="1"/>
    <col min="9483" max="9483" width="8.140625" style="1" customWidth="1"/>
    <col min="9484" max="9484" width="8.85546875" style="1" customWidth="1"/>
    <col min="9485" max="9485" width="14.7109375" style="1" customWidth="1"/>
    <col min="9486" max="9486" width="11.5703125" style="1" customWidth="1"/>
    <col min="9487" max="9487" width="9" style="1" customWidth="1"/>
    <col min="9488" max="9488" width="16.7109375" style="1" customWidth="1"/>
    <col min="9489" max="9731" width="9.140625" style="1"/>
    <col min="9732" max="9732" width="5.140625" style="1" customWidth="1"/>
    <col min="9733" max="9733" width="23.7109375" style="1" customWidth="1"/>
    <col min="9734" max="9734" width="12.7109375" style="1" customWidth="1"/>
    <col min="9735" max="9735" width="11.85546875" style="1" customWidth="1"/>
    <col min="9736" max="9736" width="12.140625" style="1" customWidth="1"/>
    <col min="9737" max="9737" width="13" style="1" customWidth="1"/>
    <col min="9738" max="9738" width="14.28515625" style="1" customWidth="1"/>
    <col min="9739" max="9739" width="8.140625" style="1" customWidth="1"/>
    <col min="9740" max="9740" width="8.85546875" style="1" customWidth="1"/>
    <col min="9741" max="9741" width="14.7109375" style="1" customWidth="1"/>
    <col min="9742" max="9742" width="11.5703125" style="1" customWidth="1"/>
    <col min="9743" max="9743" width="9" style="1" customWidth="1"/>
    <col min="9744" max="9744" width="16.7109375" style="1" customWidth="1"/>
    <col min="9745" max="9987" width="9.140625" style="1"/>
    <col min="9988" max="9988" width="5.140625" style="1" customWidth="1"/>
    <col min="9989" max="9989" width="23.7109375" style="1" customWidth="1"/>
    <col min="9990" max="9990" width="12.7109375" style="1" customWidth="1"/>
    <col min="9991" max="9991" width="11.85546875" style="1" customWidth="1"/>
    <col min="9992" max="9992" width="12.140625" style="1" customWidth="1"/>
    <col min="9993" max="9993" width="13" style="1" customWidth="1"/>
    <col min="9994" max="9994" width="14.28515625" style="1" customWidth="1"/>
    <col min="9995" max="9995" width="8.140625" style="1" customWidth="1"/>
    <col min="9996" max="9996" width="8.85546875" style="1" customWidth="1"/>
    <col min="9997" max="9997" width="14.7109375" style="1" customWidth="1"/>
    <col min="9998" max="9998" width="11.5703125" style="1" customWidth="1"/>
    <col min="9999" max="9999" width="9" style="1" customWidth="1"/>
    <col min="10000" max="10000" width="16.7109375" style="1" customWidth="1"/>
    <col min="10001" max="10243" width="9.140625" style="1"/>
    <col min="10244" max="10244" width="5.140625" style="1" customWidth="1"/>
    <col min="10245" max="10245" width="23.7109375" style="1" customWidth="1"/>
    <col min="10246" max="10246" width="12.7109375" style="1" customWidth="1"/>
    <col min="10247" max="10247" width="11.85546875" style="1" customWidth="1"/>
    <col min="10248" max="10248" width="12.140625" style="1" customWidth="1"/>
    <col min="10249" max="10249" width="13" style="1" customWidth="1"/>
    <col min="10250" max="10250" width="14.28515625" style="1" customWidth="1"/>
    <col min="10251" max="10251" width="8.140625" style="1" customWidth="1"/>
    <col min="10252" max="10252" width="8.85546875" style="1" customWidth="1"/>
    <col min="10253" max="10253" width="14.7109375" style="1" customWidth="1"/>
    <col min="10254" max="10254" width="11.5703125" style="1" customWidth="1"/>
    <col min="10255" max="10255" width="9" style="1" customWidth="1"/>
    <col min="10256" max="10256" width="16.7109375" style="1" customWidth="1"/>
    <col min="10257" max="10499" width="9.140625" style="1"/>
    <col min="10500" max="10500" width="5.140625" style="1" customWidth="1"/>
    <col min="10501" max="10501" width="23.7109375" style="1" customWidth="1"/>
    <col min="10502" max="10502" width="12.7109375" style="1" customWidth="1"/>
    <col min="10503" max="10503" width="11.85546875" style="1" customWidth="1"/>
    <col min="10504" max="10504" width="12.140625" style="1" customWidth="1"/>
    <col min="10505" max="10505" width="13" style="1" customWidth="1"/>
    <col min="10506" max="10506" width="14.28515625" style="1" customWidth="1"/>
    <col min="10507" max="10507" width="8.140625" style="1" customWidth="1"/>
    <col min="10508" max="10508" width="8.85546875" style="1" customWidth="1"/>
    <col min="10509" max="10509" width="14.7109375" style="1" customWidth="1"/>
    <col min="10510" max="10510" width="11.5703125" style="1" customWidth="1"/>
    <col min="10511" max="10511" width="9" style="1" customWidth="1"/>
    <col min="10512" max="10512" width="16.7109375" style="1" customWidth="1"/>
    <col min="10513" max="10755" width="9.140625" style="1"/>
    <col min="10756" max="10756" width="5.140625" style="1" customWidth="1"/>
    <col min="10757" max="10757" width="23.7109375" style="1" customWidth="1"/>
    <col min="10758" max="10758" width="12.7109375" style="1" customWidth="1"/>
    <col min="10759" max="10759" width="11.85546875" style="1" customWidth="1"/>
    <col min="10760" max="10760" width="12.140625" style="1" customWidth="1"/>
    <col min="10761" max="10761" width="13" style="1" customWidth="1"/>
    <col min="10762" max="10762" width="14.28515625" style="1" customWidth="1"/>
    <col min="10763" max="10763" width="8.140625" style="1" customWidth="1"/>
    <col min="10764" max="10764" width="8.85546875" style="1" customWidth="1"/>
    <col min="10765" max="10765" width="14.7109375" style="1" customWidth="1"/>
    <col min="10766" max="10766" width="11.5703125" style="1" customWidth="1"/>
    <col min="10767" max="10767" width="9" style="1" customWidth="1"/>
    <col min="10768" max="10768" width="16.7109375" style="1" customWidth="1"/>
    <col min="10769" max="11011" width="9.140625" style="1"/>
    <col min="11012" max="11012" width="5.140625" style="1" customWidth="1"/>
    <col min="11013" max="11013" width="23.7109375" style="1" customWidth="1"/>
    <col min="11014" max="11014" width="12.7109375" style="1" customWidth="1"/>
    <col min="11015" max="11015" width="11.85546875" style="1" customWidth="1"/>
    <col min="11016" max="11016" width="12.140625" style="1" customWidth="1"/>
    <col min="11017" max="11017" width="13" style="1" customWidth="1"/>
    <col min="11018" max="11018" width="14.28515625" style="1" customWidth="1"/>
    <col min="11019" max="11019" width="8.140625" style="1" customWidth="1"/>
    <col min="11020" max="11020" width="8.85546875" style="1" customWidth="1"/>
    <col min="11021" max="11021" width="14.7109375" style="1" customWidth="1"/>
    <col min="11022" max="11022" width="11.5703125" style="1" customWidth="1"/>
    <col min="11023" max="11023" width="9" style="1" customWidth="1"/>
    <col min="11024" max="11024" width="16.7109375" style="1" customWidth="1"/>
    <col min="11025" max="11267" width="9.140625" style="1"/>
    <col min="11268" max="11268" width="5.140625" style="1" customWidth="1"/>
    <col min="11269" max="11269" width="23.7109375" style="1" customWidth="1"/>
    <col min="11270" max="11270" width="12.7109375" style="1" customWidth="1"/>
    <col min="11271" max="11271" width="11.85546875" style="1" customWidth="1"/>
    <col min="11272" max="11272" width="12.140625" style="1" customWidth="1"/>
    <col min="11273" max="11273" width="13" style="1" customWidth="1"/>
    <col min="11274" max="11274" width="14.28515625" style="1" customWidth="1"/>
    <col min="11275" max="11275" width="8.140625" style="1" customWidth="1"/>
    <col min="11276" max="11276" width="8.85546875" style="1" customWidth="1"/>
    <col min="11277" max="11277" width="14.7109375" style="1" customWidth="1"/>
    <col min="11278" max="11278" width="11.5703125" style="1" customWidth="1"/>
    <col min="11279" max="11279" width="9" style="1" customWidth="1"/>
    <col min="11280" max="11280" width="16.7109375" style="1" customWidth="1"/>
    <col min="11281" max="11523" width="9.140625" style="1"/>
    <col min="11524" max="11524" width="5.140625" style="1" customWidth="1"/>
    <col min="11525" max="11525" width="23.7109375" style="1" customWidth="1"/>
    <col min="11526" max="11526" width="12.7109375" style="1" customWidth="1"/>
    <col min="11527" max="11527" width="11.85546875" style="1" customWidth="1"/>
    <col min="11528" max="11528" width="12.140625" style="1" customWidth="1"/>
    <col min="11529" max="11529" width="13" style="1" customWidth="1"/>
    <col min="11530" max="11530" width="14.28515625" style="1" customWidth="1"/>
    <col min="11531" max="11531" width="8.140625" style="1" customWidth="1"/>
    <col min="11532" max="11532" width="8.85546875" style="1" customWidth="1"/>
    <col min="11533" max="11533" width="14.7109375" style="1" customWidth="1"/>
    <col min="11534" max="11534" width="11.5703125" style="1" customWidth="1"/>
    <col min="11535" max="11535" width="9" style="1" customWidth="1"/>
    <col min="11536" max="11536" width="16.7109375" style="1" customWidth="1"/>
    <col min="11537" max="11779" width="9.140625" style="1"/>
    <col min="11780" max="11780" width="5.140625" style="1" customWidth="1"/>
    <col min="11781" max="11781" width="23.7109375" style="1" customWidth="1"/>
    <col min="11782" max="11782" width="12.7109375" style="1" customWidth="1"/>
    <col min="11783" max="11783" width="11.85546875" style="1" customWidth="1"/>
    <col min="11784" max="11784" width="12.140625" style="1" customWidth="1"/>
    <col min="11785" max="11785" width="13" style="1" customWidth="1"/>
    <col min="11786" max="11786" width="14.28515625" style="1" customWidth="1"/>
    <col min="11787" max="11787" width="8.140625" style="1" customWidth="1"/>
    <col min="11788" max="11788" width="8.85546875" style="1" customWidth="1"/>
    <col min="11789" max="11789" width="14.7109375" style="1" customWidth="1"/>
    <col min="11790" max="11790" width="11.5703125" style="1" customWidth="1"/>
    <col min="11791" max="11791" width="9" style="1" customWidth="1"/>
    <col min="11792" max="11792" width="16.7109375" style="1" customWidth="1"/>
    <col min="11793" max="12035" width="9.140625" style="1"/>
    <col min="12036" max="12036" width="5.140625" style="1" customWidth="1"/>
    <col min="12037" max="12037" width="23.7109375" style="1" customWidth="1"/>
    <col min="12038" max="12038" width="12.7109375" style="1" customWidth="1"/>
    <col min="12039" max="12039" width="11.85546875" style="1" customWidth="1"/>
    <col min="12040" max="12040" width="12.140625" style="1" customWidth="1"/>
    <col min="12041" max="12041" width="13" style="1" customWidth="1"/>
    <col min="12042" max="12042" width="14.28515625" style="1" customWidth="1"/>
    <col min="12043" max="12043" width="8.140625" style="1" customWidth="1"/>
    <col min="12044" max="12044" width="8.85546875" style="1" customWidth="1"/>
    <col min="12045" max="12045" width="14.7109375" style="1" customWidth="1"/>
    <col min="12046" max="12046" width="11.5703125" style="1" customWidth="1"/>
    <col min="12047" max="12047" width="9" style="1" customWidth="1"/>
    <col min="12048" max="12048" width="16.7109375" style="1" customWidth="1"/>
    <col min="12049" max="12291" width="9.140625" style="1"/>
    <col min="12292" max="12292" width="5.140625" style="1" customWidth="1"/>
    <col min="12293" max="12293" width="23.7109375" style="1" customWidth="1"/>
    <col min="12294" max="12294" width="12.7109375" style="1" customWidth="1"/>
    <col min="12295" max="12295" width="11.85546875" style="1" customWidth="1"/>
    <col min="12296" max="12296" width="12.140625" style="1" customWidth="1"/>
    <col min="12297" max="12297" width="13" style="1" customWidth="1"/>
    <col min="12298" max="12298" width="14.28515625" style="1" customWidth="1"/>
    <col min="12299" max="12299" width="8.140625" style="1" customWidth="1"/>
    <col min="12300" max="12300" width="8.85546875" style="1" customWidth="1"/>
    <col min="12301" max="12301" width="14.7109375" style="1" customWidth="1"/>
    <col min="12302" max="12302" width="11.5703125" style="1" customWidth="1"/>
    <col min="12303" max="12303" width="9" style="1" customWidth="1"/>
    <col min="12304" max="12304" width="16.7109375" style="1" customWidth="1"/>
    <col min="12305" max="12547" width="9.140625" style="1"/>
    <col min="12548" max="12548" width="5.140625" style="1" customWidth="1"/>
    <col min="12549" max="12549" width="23.7109375" style="1" customWidth="1"/>
    <col min="12550" max="12550" width="12.7109375" style="1" customWidth="1"/>
    <col min="12551" max="12551" width="11.85546875" style="1" customWidth="1"/>
    <col min="12552" max="12552" width="12.140625" style="1" customWidth="1"/>
    <col min="12553" max="12553" width="13" style="1" customWidth="1"/>
    <col min="12554" max="12554" width="14.28515625" style="1" customWidth="1"/>
    <col min="12555" max="12555" width="8.140625" style="1" customWidth="1"/>
    <col min="12556" max="12556" width="8.85546875" style="1" customWidth="1"/>
    <col min="12557" max="12557" width="14.7109375" style="1" customWidth="1"/>
    <col min="12558" max="12558" width="11.5703125" style="1" customWidth="1"/>
    <col min="12559" max="12559" width="9" style="1" customWidth="1"/>
    <col min="12560" max="12560" width="16.7109375" style="1" customWidth="1"/>
    <col min="12561" max="12803" width="9.140625" style="1"/>
    <col min="12804" max="12804" width="5.140625" style="1" customWidth="1"/>
    <col min="12805" max="12805" width="23.7109375" style="1" customWidth="1"/>
    <col min="12806" max="12806" width="12.7109375" style="1" customWidth="1"/>
    <col min="12807" max="12807" width="11.85546875" style="1" customWidth="1"/>
    <col min="12808" max="12808" width="12.140625" style="1" customWidth="1"/>
    <col min="12809" max="12809" width="13" style="1" customWidth="1"/>
    <col min="12810" max="12810" width="14.28515625" style="1" customWidth="1"/>
    <col min="12811" max="12811" width="8.140625" style="1" customWidth="1"/>
    <col min="12812" max="12812" width="8.85546875" style="1" customWidth="1"/>
    <col min="12813" max="12813" width="14.7109375" style="1" customWidth="1"/>
    <col min="12814" max="12814" width="11.5703125" style="1" customWidth="1"/>
    <col min="12815" max="12815" width="9" style="1" customWidth="1"/>
    <col min="12816" max="12816" width="16.7109375" style="1" customWidth="1"/>
    <col min="12817" max="13059" width="9.140625" style="1"/>
    <col min="13060" max="13060" width="5.140625" style="1" customWidth="1"/>
    <col min="13061" max="13061" width="23.7109375" style="1" customWidth="1"/>
    <col min="13062" max="13062" width="12.7109375" style="1" customWidth="1"/>
    <col min="13063" max="13063" width="11.85546875" style="1" customWidth="1"/>
    <col min="13064" max="13064" width="12.140625" style="1" customWidth="1"/>
    <col min="13065" max="13065" width="13" style="1" customWidth="1"/>
    <col min="13066" max="13066" width="14.28515625" style="1" customWidth="1"/>
    <col min="13067" max="13067" width="8.140625" style="1" customWidth="1"/>
    <col min="13068" max="13068" width="8.85546875" style="1" customWidth="1"/>
    <col min="13069" max="13069" width="14.7109375" style="1" customWidth="1"/>
    <col min="13070" max="13070" width="11.5703125" style="1" customWidth="1"/>
    <col min="13071" max="13071" width="9" style="1" customWidth="1"/>
    <col min="13072" max="13072" width="16.7109375" style="1" customWidth="1"/>
    <col min="13073" max="13315" width="9.140625" style="1"/>
    <col min="13316" max="13316" width="5.140625" style="1" customWidth="1"/>
    <col min="13317" max="13317" width="23.7109375" style="1" customWidth="1"/>
    <col min="13318" max="13318" width="12.7109375" style="1" customWidth="1"/>
    <col min="13319" max="13319" width="11.85546875" style="1" customWidth="1"/>
    <col min="13320" max="13320" width="12.140625" style="1" customWidth="1"/>
    <col min="13321" max="13321" width="13" style="1" customWidth="1"/>
    <col min="13322" max="13322" width="14.28515625" style="1" customWidth="1"/>
    <col min="13323" max="13323" width="8.140625" style="1" customWidth="1"/>
    <col min="13324" max="13324" width="8.85546875" style="1" customWidth="1"/>
    <col min="13325" max="13325" width="14.7109375" style="1" customWidth="1"/>
    <col min="13326" max="13326" width="11.5703125" style="1" customWidth="1"/>
    <col min="13327" max="13327" width="9" style="1" customWidth="1"/>
    <col min="13328" max="13328" width="16.7109375" style="1" customWidth="1"/>
    <col min="13329" max="13571" width="9.140625" style="1"/>
    <col min="13572" max="13572" width="5.140625" style="1" customWidth="1"/>
    <col min="13573" max="13573" width="23.7109375" style="1" customWidth="1"/>
    <col min="13574" max="13574" width="12.7109375" style="1" customWidth="1"/>
    <col min="13575" max="13575" width="11.85546875" style="1" customWidth="1"/>
    <col min="13576" max="13576" width="12.140625" style="1" customWidth="1"/>
    <col min="13577" max="13577" width="13" style="1" customWidth="1"/>
    <col min="13578" max="13578" width="14.28515625" style="1" customWidth="1"/>
    <col min="13579" max="13579" width="8.140625" style="1" customWidth="1"/>
    <col min="13580" max="13580" width="8.85546875" style="1" customWidth="1"/>
    <col min="13581" max="13581" width="14.7109375" style="1" customWidth="1"/>
    <col min="13582" max="13582" width="11.5703125" style="1" customWidth="1"/>
    <col min="13583" max="13583" width="9" style="1" customWidth="1"/>
    <col min="13584" max="13584" width="16.7109375" style="1" customWidth="1"/>
    <col min="13585" max="13827" width="9.140625" style="1"/>
    <col min="13828" max="13828" width="5.140625" style="1" customWidth="1"/>
    <col min="13829" max="13829" width="23.7109375" style="1" customWidth="1"/>
    <col min="13830" max="13830" width="12.7109375" style="1" customWidth="1"/>
    <col min="13831" max="13831" width="11.85546875" style="1" customWidth="1"/>
    <col min="13832" max="13832" width="12.140625" style="1" customWidth="1"/>
    <col min="13833" max="13833" width="13" style="1" customWidth="1"/>
    <col min="13834" max="13834" width="14.28515625" style="1" customWidth="1"/>
    <col min="13835" max="13835" width="8.140625" style="1" customWidth="1"/>
    <col min="13836" max="13836" width="8.85546875" style="1" customWidth="1"/>
    <col min="13837" max="13837" width="14.7109375" style="1" customWidth="1"/>
    <col min="13838" max="13838" width="11.5703125" style="1" customWidth="1"/>
    <col min="13839" max="13839" width="9" style="1" customWidth="1"/>
    <col min="13840" max="13840" width="16.7109375" style="1" customWidth="1"/>
    <col min="13841" max="14083" width="9.140625" style="1"/>
    <col min="14084" max="14084" width="5.140625" style="1" customWidth="1"/>
    <col min="14085" max="14085" width="23.7109375" style="1" customWidth="1"/>
    <col min="14086" max="14086" width="12.7109375" style="1" customWidth="1"/>
    <col min="14087" max="14087" width="11.85546875" style="1" customWidth="1"/>
    <col min="14088" max="14088" width="12.140625" style="1" customWidth="1"/>
    <col min="14089" max="14089" width="13" style="1" customWidth="1"/>
    <col min="14090" max="14090" width="14.28515625" style="1" customWidth="1"/>
    <col min="14091" max="14091" width="8.140625" style="1" customWidth="1"/>
    <col min="14092" max="14092" width="8.85546875" style="1" customWidth="1"/>
    <col min="14093" max="14093" width="14.7109375" style="1" customWidth="1"/>
    <col min="14094" max="14094" width="11.5703125" style="1" customWidth="1"/>
    <col min="14095" max="14095" width="9" style="1" customWidth="1"/>
    <col min="14096" max="14096" width="16.7109375" style="1" customWidth="1"/>
    <col min="14097" max="14339" width="9.140625" style="1"/>
    <col min="14340" max="14340" width="5.140625" style="1" customWidth="1"/>
    <col min="14341" max="14341" width="23.7109375" style="1" customWidth="1"/>
    <col min="14342" max="14342" width="12.7109375" style="1" customWidth="1"/>
    <col min="14343" max="14343" width="11.85546875" style="1" customWidth="1"/>
    <col min="14344" max="14344" width="12.140625" style="1" customWidth="1"/>
    <col min="14345" max="14345" width="13" style="1" customWidth="1"/>
    <col min="14346" max="14346" width="14.28515625" style="1" customWidth="1"/>
    <col min="14347" max="14347" width="8.140625" style="1" customWidth="1"/>
    <col min="14348" max="14348" width="8.85546875" style="1" customWidth="1"/>
    <col min="14349" max="14349" width="14.7109375" style="1" customWidth="1"/>
    <col min="14350" max="14350" width="11.5703125" style="1" customWidth="1"/>
    <col min="14351" max="14351" width="9" style="1" customWidth="1"/>
    <col min="14352" max="14352" width="16.7109375" style="1" customWidth="1"/>
    <col min="14353" max="14595" width="9.140625" style="1"/>
    <col min="14596" max="14596" width="5.140625" style="1" customWidth="1"/>
    <col min="14597" max="14597" width="23.7109375" style="1" customWidth="1"/>
    <col min="14598" max="14598" width="12.7109375" style="1" customWidth="1"/>
    <col min="14599" max="14599" width="11.85546875" style="1" customWidth="1"/>
    <col min="14600" max="14600" width="12.140625" style="1" customWidth="1"/>
    <col min="14601" max="14601" width="13" style="1" customWidth="1"/>
    <col min="14602" max="14602" width="14.28515625" style="1" customWidth="1"/>
    <col min="14603" max="14603" width="8.140625" style="1" customWidth="1"/>
    <col min="14604" max="14604" width="8.85546875" style="1" customWidth="1"/>
    <col min="14605" max="14605" width="14.7109375" style="1" customWidth="1"/>
    <col min="14606" max="14606" width="11.5703125" style="1" customWidth="1"/>
    <col min="14607" max="14607" width="9" style="1" customWidth="1"/>
    <col min="14608" max="14608" width="16.7109375" style="1" customWidth="1"/>
    <col min="14609" max="14851" width="9.140625" style="1"/>
    <col min="14852" max="14852" width="5.140625" style="1" customWidth="1"/>
    <col min="14853" max="14853" width="23.7109375" style="1" customWidth="1"/>
    <col min="14854" max="14854" width="12.7109375" style="1" customWidth="1"/>
    <col min="14855" max="14855" width="11.85546875" style="1" customWidth="1"/>
    <col min="14856" max="14856" width="12.140625" style="1" customWidth="1"/>
    <col min="14857" max="14857" width="13" style="1" customWidth="1"/>
    <col min="14858" max="14858" width="14.28515625" style="1" customWidth="1"/>
    <col min="14859" max="14859" width="8.140625" style="1" customWidth="1"/>
    <col min="14860" max="14860" width="8.85546875" style="1" customWidth="1"/>
    <col min="14861" max="14861" width="14.7109375" style="1" customWidth="1"/>
    <col min="14862" max="14862" width="11.5703125" style="1" customWidth="1"/>
    <col min="14863" max="14863" width="9" style="1" customWidth="1"/>
    <col min="14864" max="14864" width="16.7109375" style="1" customWidth="1"/>
    <col min="14865" max="15107" width="9.140625" style="1"/>
    <col min="15108" max="15108" width="5.140625" style="1" customWidth="1"/>
    <col min="15109" max="15109" width="23.7109375" style="1" customWidth="1"/>
    <col min="15110" max="15110" width="12.7109375" style="1" customWidth="1"/>
    <col min="15111" max="15111" width="11.85546875" style="1" customWidth="1"/>
    <col min="15112" max="15112" width="12.140625" style="1" customWidth="1"/>
    <col min="15113" max="15113" width="13" style="1" customWidth="1"/>
    <col min="15114" max="15114" width="14.28515625" style="1" customWidth="1"/>
    <col min="15115" max="15115" width="8.140625" style="1" customWidth="1"/>
    <col min="15116" max="15116" width="8.85546875" style="1" customWidth="1"/>
    <col min="15117" max="15117" width="14.7109375" style="1" customWidth="1"/>
    <col min="15118" max="15118" width="11.5703125" style="1" customWidth="1"/>
    <col min="15119" max="15119" width="9" style="1" customWidth="1"/>
    <col min="15120" max="15120" width="16.7109375" style="1" customWidth="1"/>
    <col min="15121" max="15363" width="9.140625" style="1"/>
    <col min="15364" max="15364" width="5.140625" style="1" customWidth="1"/>
    <col min="15365" max="15365" width="23.7109375" style="1" customWidth="1"/>
    <col min="15366" max="15366" width="12.7109375" style="1" customWidth="1"/>
    <col min="15367" max="15367" width="11.85546875" style="1" customWidth="1"/>
    <col min="15368" max="15368" width="12.140625" style="1" customWidth="1"/>
    <col min="15369" max="15369" width="13" style="1" customWidth="1"/>
    <col min="15370" max="15370" width="14.28515625" style="1" customWidth="1"/>
    <col min="15371" max="15371" width="8.140625" style="1" customWidth="1"/>
    <col min="15372" max="15372" width="8.85546875" style="1" customWidth="1"/>
    <col min="15373" max="15373" width="14.7109375" style="1" customWidth="1"/>
    <col min="15374" max="15374" width="11.5703125" style="1" customWidth="1"/>
    <col min="15375" max="15375" width="9" style="1" customWidth="1"/>
    <col min="15376" max="15376" width="16.7109375" style="1" customWidth="1"/>
    <col min="15377" max="15619" width="9.140625" style="1"/>
    <col min="15620" max="15620" width="5.140625" style="1" customWidth="1"/>
    <col min="15621" max="15621" width="23.7109375" style="1" customWidth="1"/>
    <col min="15622" max="15622" width="12.7109375" style="1" customWidth="1"/>
    <col min="15623" max="15623" width="11.85546875" style="1" customWidth="1"/>
    <col min="15624" max="15624" width="12.140625" style="1" customWidth="1"/>
    <col min="15625" max="15625" width="13" style="1" customWidth="1"/>
    <col min="15626" max="15626" width="14.28515625" style="1" customWidth="1"/>
    <col min="15627" max="15627" width="8.140625" style="1" customWidth="1"/>
    <col min="15628" max="15628" width="8.85546875" style="1" customWidth="1"/>
    <col min="15629" max="15629" width="14.7109375" style="1" customWidth="1"/>
    <col min="15630" max="15630" width="11.5703125" style="1" customWidth="1"/>
    <col min="15631" max="15631" width="9" style="1" customWidth="1"/>
    <col min="15632" max="15632" width="16.7109375" style="1" customWidth="1"/>
    <col min="15633" max="15875" width="9.140625" style="1"/>
    <col min="15876" max="15876" width="5.140625" style="1" customWidth="1"/>
    <col min="15877" max="15877" width="23.7109375" style="1" customWidth="1"/>
    <col min="15878" max="15878" width="12.7109375" style="1" customWidth="1"/>
    <col min="15879" max="15879" width="11.85546875" style="1" customWidth="1"/>
    <col min="15880" max="15880" width="12.140625" style="1" customWidth="1"/>
    <col min="15881" max="15881" width="13" style="1" customWidth="1"/>
    <col min="15882" max="15882" width="14.28515625" style="1" customWidth="1"/>
    <col min="15883" max="15883" width="8.140625" style="1" customWidth="1"/>
    <col min="15884" max="15884" width="8.85546875" style="1" customWidth="1"/>
    <col min="15885" max="15885" width="14.7109375" style="1" customWidth="1"/>
    <col min="15886" max="15886" width="11.5703125" style="1" customWidth="1"/>
    <col min="15887" max="15887" width="9" style="1" customWidth="1"/>
    <col min="15888" max="15888" width="16.7109375" style="1" customWidth="1"/>
    <col min="15889" max="16131" width="9.140625" style="1"/>
    <col min="16132" max="16132" width="5.140625" style="1" customWidth="1"/>
    <col min="16133" max="16133" width="23.7109375" style="1" customWidth="1"/>
    <col min="16134" max="16134" width="12.7109375" style="1" customWidth="1"/>
    <col min="16135" max="16135" width="11.85546875" style="1" customWidth="1"/>
    <col min="16136" max="16136" width="12.140625" style="1" customWidth="1"/>
    <col min="16137" max="16137" width="13" style="1" customWidth="1"/>
    <col min="16138" max="16138" width="14.28515625" style="1" customWidth="1"/>
    <col min="16139" max="16139" width="8.140625" style="1" customWidth="1"/>
    <col min="16140" max="16140" width="8.85546875" style="1" customWidth="1"/>
    <col min="16141" max="16141" width="14.7109375" style="1" customWidth="1"/>
    <col min="16142" max="16142" width="11.5703125" style="1" customWidth="1"/>
    <col min="16143" max="16143" width="9" style="1" customWidth="1"/>
    <col min="16144" max="16144" width="16.7109375" style="1" customWidth="1"/>
    <col min="16145" max="16384" width="9.140625" style="1"/>
  </cols>
  <sheetData>
    <row r="1" spans="1:16" s="78" customFormat="1" ht="15.75">
      <c r="A1" s="57" t="s">
        <v>1</v>
      </c>
      <c r="B1" s="58"/>
      <c r="C1" s="59"/>
      <c r="D1" s="58"/>
      <c r="E1" s="58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s="78" customFormat="1" ht="15.75">
      <c r="A2" s="57" t="s">
        <v>2</v>
      </c>
      <c r="B2" s="58"/>
      <c r="C2" s="59"/>
      <c r="D2" s="58"/>
      <c r="E2" s="58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s="78" customFormat="1" ht="23.25" customHeight="1">
      <c r="A3" s="57" t="s">
        <v>1928</v>
      </c>
      <c r="B3" s="58"/>
      <c r="C3" s="59"/>
      <c r="D3" s="58"/>
      <c r="E3" s="58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s="78" customFormat="1" ht="9" customHeight="1">
      <c r="A4" s="57"/>
      <c r="B4" s="58"/>
      <c r="C4" s="59"/>
      <c r="D4" s="58"/>
      <c r="E4" s="58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s="79" customFormat="1" ht="16.5" customHeight="1">
      <c r="A5" s="60" t="s">
        <v>3</v>
      </c>
      <c r="B5" s="61"/>
      <c r="C5" s="62"/>
      <c r="D5" s="61"/>
      <c r="E5" s="61"/>
      <c r="F5" s="62"/>
      <c r="G5" s="62"/>
      <c r="H5" s="62"/>
      <c r="I5" s="63"/>
      <c r="J5" s="64" t="s">
        <v>4</v>
      </c>
      <c r="K5" s="62"/>
      <c r="L5" s="62"/>
      <c r="M5" s="63"/>
      <c r="N5" s="64"/>
      <c r="O5" s="62" t="s">
        <v>5</v>
      </c>
      <c r="P5" s="63"/>
    </row>
    <row r="6" spans="1:16" s="79" customFormat="1" ht="15">
      <c r="A6" s="65"/>
      <c r="B6" s="66"/>
      <c r="C6" s="80" t="s">
        <v>6</v>
      </c>
      <c r="D6" s="66"/>
      <c r="E6" s="66"/>
      <c r="F6" s="67"/>
      <c r="G6" s="67"/>
      <c r="H6" s="67"/>
      <c r="I6" s="348"/>
      <c r="J6" s="68"/>
      <c r="K6" s="80" t="s">
        <v>183</v>
      </c>
      <c r="L6" s="67"/>
      <c r="M6" s="348"/>
      <c r="N6" s="68"/>
      <c r="O6" s="67" t="s">
        <v>8</v>
      </c>
      <c r="P6" s="348"/>
    </row>
    <row r="7" spans="1:16" s="81" customFormat="1" ht="15" customHeight="1">
      <c r="A7" s="2028" t="s">
        <v>9</v>
      </c>
      <c r="B7" s="2029"/>
      <c r="C7" s="2029"/>
      <c r="D7" s="2029"/>
      <c r="E7" s="2030"/>
      <c r="F7" s="251" t="s">
        <v>184</v>
      </c>
      <c r="G7" s="2028" t="s">
        <v>185</v>
      </c>
      <c r="H7" s="2029"/>
      <c r="I7" s="2030"/>
      <c r="J7" s="251" t="s">
        <v>12</v>
      </c>
      <c r="K7" s="2035" t="s">
        <v>13</v>
      </c>
      <c r="L7" s="2036"/>
      <c r="M7" s="2035" t="s">
        <v>14</v>
      </c>
      <c r="N7" s="2037"/>
      <c r="O7" s="2037"/>
      <c r="P7" s="2036"/>
    </row>
    <row r="8" spans="1:16" s="81" customFormat="1" ht="12.75">
      <c r="A8" s="2026"/>
      <c r="B8" s="2031"/>
      <c r="C8" s="2031"/>
      <c r="D8" s="2031"/>
      <c r="E8" s="2027"/>
      <c r="F8" s="252" t="s">
        <v>186</v>
      </c>
      <c r="G8" s="251" t="s">
        <v>21</v>
      </c>
      <c r="H8" s="251" t="s">
        <v>187</v>
      </c>
      <c r="I8" s="251" t="s">
        <v>188</v>
      </c>
      <c r="J8" s="252" t="s">
        <v>189</v>
      </c>
      <c r="K8" s="2026" t="s">
        <v>17</v>
      </c>
      <c r="L8" s="2027"/>
      <c r="M8" s="2017" t="s">
        <v>18</v>
      </c>
      <c r="N8" s="251" t="s">
        <v>19</v>
      </c>
      <c r="O8" s="251" t="s">
        <v>154</v>
      </c>
      <c r="P8" s="2017" t="s">
        <v>18</v>
      </c>
    </row>
    <row r="9" spans="1:16" s="81" customFormat="1" ht="12.75">
      <c r="A9" s="2026"/>
      <c r="B9" s="2031"/>
      <c r="C9" s="2031"/>
      <c r="D9" s="2031"/>
      <c r="E9" s="2027"/>
      <c r="F9" s="252" t="s">
        <v>190</v>
      </c>
      <c r="G9" s="252"/>
      <c r="H9" s="252"/>
      <c r="I9" s="252"/>
      <c r="J9" s="252" t="s">
        <v>28</v>
      </c>
      <c r="K9" s="2026" t="s">
        <v>25</v>
      </c>
      <c r="L9" s="2027"/>
      <c r="M9" s="2018"/>
      <c r="N9" s="252" t="s">
        <v>26</v>
      </c>
      <c r="O9" s="252" t="s">
        <v>27</v>
      </c>
      <c r="P9" s="2018"/>
    </row>
    <row r="10" spans="1:16" s="81" customFormat="1" ht="12.75">
      <c r="A10" s="2032"/>
      <c r="B10" s="2033"/>
      <c r="C10" s="2033"/>
      <c r="D10" s="2033"/>
      <c r="E10" s="2034"/>
      <c r="F10" s="349" t="s">
        <v>160</v>
      </c>
      <c r="G10" s="349"/>
      <c r="H10" s="349"/>
      <c r="I10" s="349"/>
      <c r="J10" s="349"/>
      <c r="K10" s="69" t="s">
        <v>29</v>
      </c>
      <c r="L10" s="69" t="s">
        <v>30</v>
      </c>
      <c r="M10" s="2019"/>
      <c r="N10" s="349" t="s">
        <v>31</v>
      </c>
      <c r="O10" s="349" t="s">
        <v>32</v>
      </c>
      <c r="P10" s="2019"/>
    </row>
    <row r="11" spans="1:16" s="82" customFormat="1" ht="11.25">
      <c r="A11" s="2020" t="s">
        <v>34</v>
      </c>
      <c r="B11" s="2021"/>
      <c r="C11" s="2021"/>
      <c r="D11" s="2021"/>
      <c r="E11" s="2022"/>
      <c r="F11" s="350" t="s">
        <v>35</v>
      </c>
      <c r="G11" s="350" t="s">
        <v>36</v>
      </c>
      <c r="H11" s="350" t="s">
        <v>37</v>
      </c>
      <c r="I11" s="350" t="s">
        <v>38</v>
      </c>
      <c r="J11" s="350" t="s">
        <v>39</v>
      </c>
      <c r="K11" s="350" t="s">
        <v>40</v>
      </c>
      <c r="L11" s="350" t="s">
        <v>41</v>
      </c>
      <c r="M11" s="350" t="s">
        <v>42</v>
      </c>
      <c r="N11" s="350" t="s">
        <v>43</v>
      </c>
      <c r="O11" s="350" t="s">
        <v>44</v>
      </c>
      <c r="P11" s="350" t="s">
        <v>45</v>
      </c>
    </row>
    <row r="12" spans="1:16" s="89" customFormat="1" ht="20.25" customHeight="1">
      <c r="A12" s="351" t="s">
        <v>194</v>
      </c>
      <c r="B12" s="84" t="s">
        <v>232</v>
      </c>
      <c r="C12" s="84" t="s">
        <v>182</v>
      </c>
      <c r="D12" s="84" t="s">
        <v>233</v>
      </c>
      <c r="E12" s="85" t="s">
        <v>305</v>
      </c>
      <c r="F12" s="55" t="s">
        <v>48</v>
      </c>
      <c r="G12" s="1309" t="s">
        <v>3014</v>
      </c>
      <c r="H12" s="55" t="s">
        <v>234</v>
      </c>
      <c r="I12" s="1309" t="s">
        <v>3015</v>
      </c>
      <c r="J12" s="90">
        <v>27442</v>
      </c>
      <c r="K12" s="91"/>
      <c r="L12" s="91"/>
      <c r="M12" s="86"/>
      <c r="N12" s="55">
        <v>37</v>
      </c>
      <c r="O12" s="55">
        <v>40</v>
      </c>
      <c r="P12" s="86">
        <f t="shared" ref="P12" si="0">J12*O12</f>
        <v>1097680</v>
      </c>
    </row>
    <row r="13" spans="1:16" s="89" customFormat="1" ht="22.5" customHeight="1">
      <c r="A13" s="351"/>
      <c r="B13" s="352"/>
      <c r="C13" s="353"/>
      <c r="D13" s="354"/>
      <c r="E13" s="355"/>
      <c r="F13" s="70"/>
      <c r="G13" s="96"/>
      <c r="H13" s="96"/>
      <c r="I13" s="96"/>
      <c r="J13" s="356"/>
      <c r="K13" s="87"/>
      <c r="L13" s="87"/>
      <c r="M13" s="86"/>
      <c r="N13" s="55"/>
      <c r="O13" s="55"/>
      <c r="P13" s="356"/>
    </row>
    <row r="14" spans="1:16" s="92" customFormat="1" ht="21.75" customHeight="1">
      <c r="A14" s="351"/>
      <c r="B14" s="353"/>
      <c r="C14" s="353"/>
      <c r="D14" s="353"/>
      <c r="E14" s="357"/>
      <c r="F14" s="55"/>
      <c r="G14" s="56"/>
      <c r="H14" s="56"/>
      <c r="I14" s="56"/>
      <c r="J14" s="356"/>
      <c r="K14" s="87"/>
      <c r="L14" s="87"/>
      <c r="M14" s="86"/>
      <c r="N14" s="55"/>
      <c r="O14" s="55"/>
      <c r="P14" s="356"/>
    </row>
    <row r="15" spans="1:16" s="89" customFormat="1" ht="24.75" customHeight="1">
      <c r="A15" s="358"/>
      <c r="B15" s="359"/>
      <c r="C15" s="360"/>
      <c r="D15" s="359"/>
      <c r="E15" s="361"/>
      <c r="F15" s="362"/>
      <c r="G15" s="363" t="s">
        <v>65</v>
      </c>
      <c r="H15" s="363"/>
      <c r="I15" s="363"/>
      <c r="J15" s="364">
        <f>SUM(J12:J14)</f>
        <v>27442</v>
      </c>
      <c r="K15" s="365"/>
      <c r="L15" s="365"/>
      <c r="M15" s="364"/>
      <c r="N15" s="365"/>
      <c r="O15" s="365"/>
      <c r="P15" s="364">
        <f>SUM(P12:P14)</f>
        <v>1097680</v>
      </c>
    </row>
    <row r="16" spans="1:16" s="259" customFormat="1" ht="15">
      <c r="A16" s="71" t="s">
        <v>191</v>
      </c>
      <c r="B16" s="61"/>
      <c r="C16" s="62"/>
      <c r="D16" s="61"/>
      <c r="E16" s="61"/>
      <c r="F16" s="62" t="s">
        <v>740</v>
      </c>
      <c r="G16" s="62"/>
      <c r="H16" s="62"/>
      <c r="I16" s="137"/>
      <c r="J16" s="137"/>
      <c r="K16" s="62" t="s">
        <v>164</v>
      </c>
      <c r="L16" s="62"/>
      <c r="M16" s="63"/>
      <c r="N16" s="64" t="s">
        <v>52</v>
      </c>
      <c r="O16" s="62"/>
      <c r="P16" s="366"/>
    </row>
    <row r="17" spans="1:16" s="259" customFormat="1" ht="15">
      <c r="A17" s="72"/>
      <c r="B17" s="66"/>
      <c r="C17" s="67"/>
      <c r="D17" s="66"/>
      <c r="E17" s="66"/>
      <c r="F17" s="67"/>
      <c r="G17" s="67"/>
      <c r="H17" s="67"/>
      <c r="I17" s="140"/>
      <c r="J17" s="140"/>
      <c r="K17" s="67"/>
      <c r="L17" s="67"/>
      <c r="M17" s="348"/>
      <c r="N17" s="68"/>
      <c r="O17" s="67"/>
      <c r="P17" s="348"/>
    </row>
    <row r="18" spans="1:16" s="259" customFormat="1" ht="15">
      <c r="A18" s="2023" t="s">
        <v>883</v>
      </c>
      <c r="B18" s="2024"/>
      <c r="C18" s="2024"/>
      <c r="D18" s="2024"/>
      <c r="E18" s="2024"/>
      <c r="F18" s="2024" t="s">
        <v>192</v>
      </c>
      <c r="G18" s="2024"/>
      <c r="H18" s="2024"/>
      <c r="I18" s="2024"/>
      <c r="J18" s="2024"/>
      <c r="K18" s="2024" t="s">
        <v>193</v>
      </c>
      <c r="L18" s="2024"/>
      <c r="M18" s="2025"/>
      <c r="N18" s="74"/>
      <c r="O18" s="75" t="s">
        <v>884</v>
      </c>
      <c r="P18" s="348"/>
    </row>
    <row r="19" spans="1:16" s="259" customFormat="1" ht="15">
      <c r="A19" s="2014" t="s">
        <v>885</v>
      </c>
      <c r="B19" s="2015"/>
      <c r="C19" s="2015"/>
      <c r="D19" s="2015"/>
      <c r="E19" s="2015"/>
      <c r="F19" s="2015" t="s">
        <v>90</v>
      </c>
      <c r="G19" s="2015"/>
      <c r="H19" s="2015"/>
      <c r="I19" s="2015"/>
      <c r="J19" s="2015"/>
      <c r="K19" s="2015" t="s">
        <v>163</v>
      </c>
      <c r="L19" s="2015"/>
      <c r="M19" s="2016"/>
      <c r="N19" s="367"/>
      <c r="O19" s="368"/>
      <c r="P19" s="369"/>
    </row>
    <row r="20" spans="1:16" s="259" customFormat="1" ht="15">
      <c r="A20" s="76"/>
      <c r="B20" s="77"/>
      <c r="D20" s="77"/>
      <c r="E20" s="77"/>
    </row>
    <row r="21" spans="1:16" s="259" customFormat="1" ht="15">
      <c r="A21" s="76"/>
      <c r="B21" s="77"/>
      <c r="D21" s="77"/>
      <c r="E21" s="77"/>
    </row>
  </sheetData>
  <mergeCells count="15">
    <mergeCell ref="A19:E19"/>
    <mergeCell ref="F19:J19"/>
    <mergeCell ref="K19:M19"/>
    <mergeCell ref="P8:P10"/>
    <mergeCell ref="A11:E11"/>
    <mergeCell ref="A18:E18"/>
    <mergeCell ref="F18:J18"/>
    <mergeCell ref="K18:M18"/>
    <mergeCell ref="K8:L8"/>
    <mergeCell ref="K9:L9"/>
    <mergeCell ref="A7:E10"/>
    <mergeCell ref="G7:I7"/>
    <mergeCell ref="K7:L7"/>
    <mergeCell ref="M7:P7"/>
    <mergeCell ref="M8:M10"/>
  </mergeCells>
  <pageMargins left="0.7" right="0.7" top="0.75" bottom="0.75" header="0.3" footer="0.3"/>
  <pageSetup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Z148"/>
  <sheetViews>
    <sheetView topLeftCell="A93" workbookViewId="0">
      <selection activeCell="A111" sqref="A111:XFD148"/>
    </sheetView>
  </sheetViews>
  <sheetFormatPr defaultRowHeight="15"/>
  <cols>
    <col min="1" max="1" width="4" style="76" customWidth="1"/>
    <col min="2" max="2" width="13.42578125" style="77" customWidth="1"/>
    <col min="3" max="3" width="1.140625" style="259" customWidth="1"/>
    <col min="4" max="4" width="17" style="77" customWidth="1"/>
    <col min="5" max="5" width="2.85546875" style="77" customWidth="1"/>
    <col min="6" max="6" width="9.42578125" style="259" customWidth="1"/>
    <col min="7" max="7" width="9.85546875" style="259" customWidth="1"/>
    <col min="8" max="8" width="9.7109375" style="259" customWidth="1"/>
    <col min="9" max="9" width="9.5703125" style="259" customWidth="1"/>
    <col min="10" max="10" width="14.140625" style="259" customWidth="1"/>
    <col min="11" max="11" width="9.42578125" style="259" customWidth="1"/>
    <col min="12" max="12" width="9.140625" style="259" customWidth="1"/>
    <col min="13" max="13" width="14.28515625" style="259" customWidth="1"/>
    <col min="14" max="14" width="9.42578125" style="259" customWidth="1"/>
    <col min="15" max="15" width="9" style="259" customWidth="1"/>
    <col min="16" max="16" width="16.7109375" style="259" customWidth="1"/>
    <col min="17" max="17" width="9.140625" style="259"/>
    <col min="18" max="18" width="15.85546875" style="259" customWidth="1"/>
    <col min="19" max="256" width="9.140625" style="259"/>
    <col min="257" max="257" width="4" style="259" customWidth="1"/>
    <col min="258" max="258" width="13.42578125" style="259" customWidth="1"/>
    <col min="259" max="259" width="1.140625" style="259" customWidth="1"/>
    <col min="260" max="260" width="17" style="259" customWidth="1"/>
    <col min="261" max="261" width="2.85546875" style="259" customWidth="1"/>
    <col min="262" max="262" width="9.42578125" style="259" customWidth="1"/>
    <col min="263" max="263" width="9.85546875" style="259" customWidth="1"/>
    <col min="264" max="264" width="9.7109375" style="259" customWidth="1"/>
    <col min="265" max="265" width="9.5703125" style="259" customWidth="1"/>
    <col min="266" max="266" width="14.140625" style="259" customWidth="1"/>
    <col min="267" max="267" width="9.42578125" style="259" customWidth="1"/>
    <col min="268" max="268" width="9.140625" style="259" customWidth="1"/>
    <col min="269" max="269" width="14.28515625" style="259" customWidth="1"/>
    <col min="270" max="270" width="9.42578125" style="259" customWidth="1"/>
    <col min="271" max="271" width="9" style="259" customWidth="1"/>
    <col min="272" max="272" width="16.7109375" style="259" customWidth="1"/>
    <col min="273" max="273" width="9.140625" style="259"/>
    <col min="274" max="274" width="15.85546875" style="259" customWidth="1"/>
    <col min="275" max="512" width="9.140625" style="259"/>
    <col min="513" max="513" width="4" style="259" customWidth="1"/>
    <col min="514" max="514" width="13.42578125" style="259" customWidth="1"/>
    <col min="515" max="515" width="1.140625" style="259" customWidth="1"/>
    <col min="516" max="516" width="17" style="259" customWidth="1"/>
    <col min="517" max="517" width="2.85546875" style="259" customWidth="1"/>
    <col min="518" max="518" width="9.42578125" style="259" customWidth="1"/>
    <col min="519" max="519" width="9.85546875" style="259" customWidth="1"/>
    <col min="520" max="520" width="9.7109375" style="259" customWidth="1"/>
    <col min="521" max="521" width="9.5703125" style="259" customWidth="1"/>
    <col min="522" max="522" width="14.140625" style="259" customWidth="1"/>
    <col min="523" max="523" width="9.42578125" style="259" customWidth="1"/>
    <col min="524" max="524" width="9.140625" style="259" customWidth="1"/>
    <col min="525" max="525" width="14.28515625" style="259" customWidth="1"/>
    <col min="526" max="526" width="9.42578125" style="259" customWidth="1"/>
    <col min="527" max="527" width="9" style="259" customWidth="1"/>
    <col min="528" max="528" width="16.7109375" style="259" customWidth="1"/>
    <col min="529" max="529" width="9.140625" style="259"/>
    <col min="530" max="530" width="15.85546875" style="259" customWidth="1"/>
    <col min="531" max="768" width="9.140625" style="259"/>
    <col min="769" max="769" width="4" style="259" customWidth="1"/>
    <col min="770" max="770" width="13.42578125" style="259" customWidth="1"/>
    <col min="771" max="771" width="1.140625" style="259" customWidth="1"/>
    <col min="772" max="772" width="17" style="259" customWidth="1"/>
    <col min="773" max="773" width="2.85546875" style="259" customWidth="1"/>
    <col min="774" max="774" width="9.42578125" style="259" customWidth="1"/>
    <col min="775" max="775" width="9.85546875" style="259" customWidth="1"/>
    <col min="776" max="776" width="9.7109375" style="259" customWidth="1"/>
    <col min="777" max="777" width="9.5703125" style="259" customWidth="1"/>
    <col min="778" max="778" width="14.140625" style="259" customWidth="1"/>
    <col min="779" max="779" width="9.42578125" style="259" customWidth="1"/>
    <col min="780" max="780" width="9.140625" style="259" customWidth="1"/>
    <col min="781" max="781" width="14.28515625" style="259" customWidth="1"/>
    <col min="782" max="782" width="9.42578125" style="259" customWidth="1"/>
    <col min="783" max="783" width="9" style="259" customWidth="1"/>
    <col min="784" max="784" width="16.7109375" style="259" customWidth="1"/>
    <col min="785" max="785" width="9.140625" style="259"/>
    <col min="786" max="786" width="15.85546875" style="259" customWidth="1"/>
    <col min="787" max="1024" width="9.140625" style="259"/>
    <col min="1025" max="1025" width="4" style="259" customWidth="1"/>
    <col min="1026" max="1026" width="13.42578125" style="259" customWidth="1"/>
    <col min="1027" max="1027" width="1.140625" style="259" customWidth="1"/>
    <col min="1028" max="1028" width="17" style="259" customWidth="1"/>
    <col min="1029" max="1029" width="2.85546875" style="259" customWidth="1"/>
    <col min="1030" max="1030" width="9.42578125" style="259" customWidth="1"/>
    <col min="1031" max="1031" width="9.85546875" style="259" customWidth="1"/>
    <col min="1032" max="1032" width="9.7109375" style="259" customWidth="1"/>
    <col min="1033" max="1033" width="9.5703125" style="259" customWidth="1"/>
    <col min="1034" max="1034" width="14.140625" style="259" customWidth="1"/>
    <col min="1035" max="1035" width="9.42578125" style="259" customWidth="1"/>
    <col min="1036" max="1036" width="9.140625" style="259" customWidth="1"/>
    <col min="1037" max="1037" width="14.28515625" style="259" customWidth="1"/>
    <col min="1038" max="1038" width="9.42578125" style="259" customWidth="1"/>
    <col min="1039" max="1039" width="9" style="259" customWidth="1"/>
    <col min="1040" max="1040" width="16.7109375" style="259" customWidth="1"/>
    <col min="1041" max="1041" width="9.140625" style="259"/>
    <col min="1042" max="1042" width="15.85546875" style="259" customWidth="1"/>
    <col min="1043" max="1280" width="9.140625" style="259"/>
    <col min="1281" max="1281" width="4" style="259" customWidth="1"/>
    <col min="1282" max="1282" width="13.42578125" style="259" customWidth="1"/>
    <col min="1283" max="1283" width="1.140625" style="259" customWidth="1"/>
    <col min="1284" max="1284" width="17" style="259" customWidth="1"/>
    <col min="1285" max="1285" width="2.85546875" style="259" customWidth="1"/>
    <col min="1286" max="1286" width="9.42578125" style="259" customWidth="1"/>
    <col min="1287" max="1287" width="9.85546875" style="259" customWidth="1"/>
    <col min="1288" max="1288" width="9.7109375" style="259" customWidth="1"/>
    <col min="1289" max="1289" width="9.5703125" style="259" customWidth="1"/>
    <col min="1290" max="1290" width="14.140625" style="259" customWidth="1"/>
    <col min="1291" max="1291" width="9.42578125" style="259" customWidth="1"/>
    <col min="1292" max="1292" width="9.140625" style="259" customWidth="1"/>
    <col min="1293" max="1293" width="14.28515625" style="259" customWidth="1"/>
    <col min="1294" max="1294" width="9.42578125" style="259" customWidth="1"/>
    <col min="1295" max="1295" width="9" style="259" customWidth="1"/>
    <col min="1296" max="1296" width="16.7109375" style="259" customWidth="1"/>
    <col min="1297" max="1297" width="9.140625" style="259"/>
    <col min="1298" max="1298" width="15.85546875" style="259" customWidth="1"/>
    <col min="1299" max="1536" width="9.140625" style="259"/>
    <col min="1537" max="1537" width="4" style="259" customWidth="1"/>
    <col min="1538" max="1538" width="13.42578125" style="259" customWidth="1"/>
    <col min="1539" max="1539" width="1.140625" style="259" customWidth="1"/>
    <col min="1540" max="1540" width="17" style="259" customWidth="1"/>
    <col min="1541" max="1541" width="2.85546875" style="259" customWidth="1"/>
    <col min="1542" max="1542" width="9.42578125" style="259" customWidth="1"/>
    <col min="1543" max="1543" width="9.85546875" style="259" customWidth="1"/>
    <col min="1544" max="1544" width="9.7109375" style="259" customWidth="1"/>
    <col min="1545" max="1545" width="9.5703125" style="259" customWidth="1"/>
    <col min="1546" max="1546" width="14.140625" style="259" customWidth="1"/>
    <col min="1547" max="1547" width="9.42578125" style="259" customWidth="1"/>
    <col min="1548" max="1548" width="9.140625" style="259" customWidth="1"/>
    <col min="1549" max="1549" width="14.28515625" style="259" customWidth="1"/>
    <col min="1550" max="1550" width="9.42578125" style="259" customWidth="1"/>
    <col min="1551" max="1551" width="9" style="259" customWidth="1"/>
    <col min="1552" max="1552" width="16.7109375" style="259" customWidth="1"/>
    <col min="1553" max="1553" width="9.140625" style="259"/>
    <col min="1554" max="1554" width="15.85546875" style="259" customWidth="1"/>
    <col min="1555" max="1792" width="9.140625" style="259"/>
    <col min="1793" max="1793" width="4" style="259" customWidth="1"/>
    <col min="1794" max="1794" width="13.42578125" style="259" customWidth="1"/>
    <col min="1795" max="1795" width="1.140625" style="259" customWidth="1"/>
    <col min="1796" max="1796" width="17" style="259" customWidth="1"/>
    <col min="1797" max="1797" width="2.85546875" style="259" customWidth="1"/>
    <col min="1798" max="1798" width="9.42578125" style="259" customWidth="1"/>
    <col min="1799" max="1799" width="9.85546875" style="259" customWidth="1"/>
    <col min="1800" max="1800" width="9.7109375" style="259" customWidth="1"/>
    <col min="1801" max="1801" width="9.5703125" style="259" customWidth="1"/>
    <col min="1802" max="1802" width="14.140625" style="259" customWidth="1"/>
    <col min="1803" max="1803" width="9.42578125" style="259" customWidth="1"/>
    <col min="1804" max="1804" width="9.140625" style="259" customWidth="1"/>
    <col min="1805" max="1805" width="14.28515625" style="259" customWidth="1"/>
    <col min="1806" max="1806" width="9.42578125" style="259" customWidth="1"/>
    <col min="1807" max="1807" width="9" style="259" customWidth="1"/>
    <col min="1808" max="1808" width="16.7109375" style="259" customWidth="1"/>
    <col min="1809" max="1809" width="9.140625" style="259"/>
    <col min="1810" max="1810" width="15.85546875" style="259" customWidth="1"/>
    <col min="1811" max="2048" width="9.140625" style="259"/>
    <col min="2049" max="2049" width="4" style="259" customWidth="1"/>
    <col min="2050" max="2050" width="13.42578125" style="259" customWidth="1"/>
    <col min="2051" max="2051" width="1.140625" style="259" customWidth="1"/>
    <col min="2052" max="2052" width="17" style="259" customWidth="1"/>
    <col min="2053" max="2053" width="2.85546875" style="259" customWidth="1"/>
    <col min="2054" max="2054" width="9.42578125" style="259" customWidth="1"/>
    <col min="2055" max="2055" width="9.85546875" style="259" customWidth="1"/>
    <col min="2056" max="2056" width="9.7109375" style="259" customWidth="1"/>
    <col min="2057" max="2057" width="9.5703125" style="259" customWidth="1"/>
    <col min="2058" max="2058" width="14.140625" style="259" customWidth="1"/>
    <col min="2059" max="2059" width="9.42578125" style="259" customWidth="1"/>
    <col min="2060" max="2060" width="9.140625" style="259" customWidth="1"/>
    <col min="2061" max="2061" width="14.28515625" style="259" customWidth="1"/>
    <col min="2062" max="2062" width="9.42578125" style="259" customWidth="1"/>
    <col min="2063" max="2063" width="9" style="259" customWidth="1"/>
    <col min="2064" max="2064" width="16.7109375" style="259" customWidth="1"/>
    <col min="2065" max="2065" width="9.140625" style="259"/>
    <col min="2066" max="2066" width="15.85546875" style="259" customWidth="1"/>
    <col min="2067" max="2304" width="9.140625" style="259"/>
    <col min="2305" max="2305" width="4" style="259" customWidth="1"/>
    <col min="2306" max="2306" width="13.42578125" style="259" customWidth="1"/>
    <col min="2307" max="2307" width="1.140625" style="259" customWidth="1"/>
    <col min="2308" max="2308" width="17" style="259" customWidth="1"/>
    <col min="2309" max="2309" width="2.85546875" style="259" customWidth="1"/>
    <col min="2310" max="2310" width="9.42578125" style="259" customWidth="1"/>
    <col min="2311" max="2311" width="9.85546875" style="259" customWidth="1"/>
    <col min="2312" max="2312" width="9.7109375" style="259" customWidth="1"/>
    <col min="2313" max="2313" width="9.5703125" style="259" customWidth="1"/>
    <col min="2314" max="2314" width="14.140625" style="259" customWidth="1"/>
    <col min="2315" max="2315" width="9.42578125" style="259" customWidth="1"/>
    <col min="2316" max="2316" width="9.140625" style="259" customWidth="1"/>
    <col min="2317" max="2317" width="14.28515625" style="259" customWidth="1"/>
    <col min="2318" max="2318" width="9.42578125" style="259" customWidth="1"/>
    <col min="2319" max="2319" width="9" style="259" customWidth="1"/>
    <col min="2320" max="2320" width="16.7109375" style="259" customWidth="1"/>
    <col min="2321" max="2321" width="9.140625" style="259"/>
    <col min="2322" max="2322" width="15.85546875" style="259" customWidth="1"/>
    <col min="2323" max="2560" width="9.140625" style="259"/>
    <col min="2561" max="2561" width="4" style="259" customWidth="1"/>
    <col min="2562" max="2562" width="13.42578125" style="259" customWidth="1"/>
    <col min="2563" max="2563" width="1.140625" style="259" customWidth="1"/>
    <col min="2564" max="2564" width="17" style="259" customWidth="1"/>
    <col min="2565" max="2565" width="2.85546875" style="259" customWidth="1"/>
    <col min="2566" max="2566" width="9.42578125" style="259" customWidth="1"/>
    <col min="2567" max="2567" width="9.85546875" style="259" customWidth="1"/>
    <col min="2568" max="2568" width="9.7109375" style="259" customWidth="1"/>
    <col min="2569" max="2569" width="9.5703125" style="259" customWidth="1"/>
    <col min="2570" max="2570" width="14.140625" style="259" customWidth="1"/>
    <col min="2571" max="2571" width="9.42578125" style="259" customWidth="1"/>
    <col min="2572" max="2572" width="9.140625" style="259" customWidth="1"/>
    <col min="2573" max="2573" width="14.28515625" style="259" customWidth="1"/>
    <col min="2574" max="2574" width="9.42578125" style="259" customWidth="1"/>
    <col min="2575" max="2575" width="9" style="259" customWidth="1"/>
    <col min="2576" max="2576" width="16.7109375" style="259" customWidth="1"/>
    <col min="2577" max="2577" width="9.140625" style="259"/>
    <col min="2578" max="2578" width="15.85546875" style="259" customWidth="1"/>
    <col min="2579" max="2816" width="9.140625" style="259"/>
    <col min="2817" max="2817" width="4" style="259" customWidth="1"/>
    <col min="2818" max="2818" width="13.42578125" style="259" customWidth="1"/>
    <col min="2819" max="2819" width="1.140625" style="259" customWidth="1"/>
    <col min="2820" max="2820" width="17" style="259" customWidth="1"/>
    <col min="2821" max="2821" width="2.85546875" style="259" customWidth="1"/>
    <col min="2822" max="2822" width="9.42578125" style="259" customWidth="1"/>
    <col min="2823" max="2823" width="9.85546875" style="259" customWidth="1"/>
    <col min="2824" max="2824" width="9.7109375" style="259" customWidth="1"/>
    <col min="2825" max="2825" width="9.5703125" style="259" customWidth="1"/>
    <col min="2826" max="2826" width="14.140625" style="259" customWidth="1"/>
    <col min="2827" max="2827" width="9.42578125" style="259" customWidth="1"/>
    <col min="2828" max="2828" width="9.140625" style="259" customWidth="1"/>
    <col min="2829" max="2829" width="14.28515625" style="259" customWidth="1"/>
    <col min="2830" max="2830" width="9.42578125" style="259" customWidth="1"/>
    <col min="2831" max="2831" width="9" style="259" customWidth="1"/>
    <col min="2832" max="2832" width="16.7109375" style="259" customWidth="1"/>
    <col min="2833" max="2833" width="9.140625" style="259"/>
    <col min="2834" max="2834" width="15.85546875" style="259" customWidth="1"/>
    <col min="2835" max="3072" width="9.140625" style="259"/>
    <col min="3073" max="3073" width="4" style="259" customWidth="1"/>
    <col min="3074" max="3074" width="13.42578125" style="259" customWidth="1"/>
    <col min="3075" max="3075" width="1.140625" style="259" customWidth="1"/>
    <col min="3076" max="3076" width="17" style="259" customWidth="1"/>
    <col min="3077" max="3077" width="2.85546875" style="259" customWidth="1"/>
    <col min="3078" max="3078" width="9.42578125" style="259" customWidth="1"/>
    <col min="3079" max="3079" width="9.85546875" style="259" customWidth="1"/>
    <col min="3080" max="3080" width="9.7109375" style="259" customWidth="1"/>
    <col min="3081" max="3081" width="9.5703125" style="259" customWidth="1"/>
    <col min="3082" max="3082" width="14.140625" style="259" customWidth="1"/>
    <col min="3083" max="3083" width="9.42578125" style="259" customWidth="1"/>
    <col min="3084" max="3084" width="9.140625" style="259" customWidth="1"/>
    <col min="3085" max="3085" width="14.28515625" style="259" customWidth="1"/>
    <col min="3086" max="3086" width="9.42578125" style="259" customWidth="1"/>
    <col min="3087" max="3087" width="9" style="259" customWidth="1"/>
    <col min="3088" max="3088" width="16.7109375" style="259" customWidth="1"/>
    <col min="3089" max="3089" width="9.140625" style="259"/>
    <col min="3090" max="3090" width="15.85546875" style="259" customWidth="1"/>
    <col min="3091" max="3328" width="9.140625" style="259"/>
    <col min="3329" max="3329" width="4" style="259" customWidth="1"/>
    <col min="3330" max="3330" width="13.42578125" style="259" customWidth="1"/>
    <col min="3331" max="3331" width="1.140625" style="259" customWidth="1"/>
    <col min="3332" max="3332" width="17" style="259" customWidth="1"/>
    <col min="3333" max="3333" width="2.85546875" style="259" customWidth="1"/>
    <col min="3334" max="3334" width="9.42578125" style="259" customWidth="1"/>
    <col min="3335" max="3335" width="9.85546875" style="259" customWidth="1"/>
    <col min="3336" max="3336" width="9.7109375" style="259" customWidth="1"/>
    <col min="3337" max="3337" width="9.5703125" style="259" customWidth="1"/>
    <col min="3338" max="3338" width="14.140625" style="259" customWidth="1"/>
    <col min="3339" max="3339" width="9.42578125" style="259" customWidth="1"/>
    <col min="3340" max="3340" width="9.140625" style="259" customWidth="1"/>
    <col min="3341" max="3341" width="14.28515625" style="259" customWidth="1"/>
    <col min="3342" max="3342" width="9.42578125" style="259" customWidth="1"/>
    <col min="3343" max="3343" width="9" style="259" customWidth="1"/>
    <col min="3344" max="3344" width="16.7109375" style="259" customWidth="1"/>
    <col min="3345" max="3345" width="9.140625" style="259"/>
    <col min="3346" max="3346" width="15.85546875" style="259" customWidth="1"/>
    <col min="3347" max="3584" width="9.140625" style="259"/>
    <col min="3585" max="3585" width="4" style="259" customWidth="1"/>
    <col min="3586" max="3586" width="13.42578125" style="259" customWidth="1"/>
    <col min="3587" max="3587" width="1.140625" style="259" customWidth="1"/>
    <col min="3588" max="3588" width="17" style="259" customWidth="1"/>
    <col min="3589" max="3589" width="2.85546875" style="259" customWidth="1"/>
    <col min="3590" max="3590" width="9.42578125" style="259" customWidth="1"/>
    <col min="3591" max="3591" width="9.85546875" style="259" customWidth="1"/>
    <col min="3592" max="3592" width="9.7109375" style="259" customWidth="1"/>
    <col min="3593" max="3593" width="9.5703125" style="259" customWidth="1"/>
    <col min="3594" max="3594" width="14.140625" style="259" customWidth="1"/>
    <col min="3595" max="3595" width="9.42578125" style="259" customWidth="1"/>
    <col min="3596" max="3596" width="9.140625" style="259" customWidth="1"/>
    <col min="3597" max="3597" width="14.28515625" style="259" customWidth="1"/>
    <col min="3598" max="3598" width="9.42578125" style="259" customWidth="1"/>
    <col min="3599" max="3599" width="9" style="259" customWidth="1"/>
    <col min="3600" max="3600" width="16.7109375" style="259" customWidth="1"/>
    <col min="3601" max="3601" width="9.140625" style="259"/>
    <col min="3602" max="3602" width="15.85546875" style="259" customWidth="1"/>
    <col min="3603" max="3840" width="9.140625" style="259"/>
    <col min="3841" max="3841" width="4" style="259" customWidth="1"/>
    <col min="3842" max="3842" width="13.42578125" style="259" customWidth="1"/>
    <col min="3843" max="3843" width="1.140625" style="259" customWidth="1"/>
    <col min="3844" max="3844" width="17" style="259" customWidth="1"/>
    <col min="3845" max="3845" width="2.85546875" style="259" customWidth="1"/>
    <col min="3846" max="3846" width="9.42578125" style="259" customWidth="1"/>
    <col min="3847" max="3847" width="9.85546875" style="259" customWidth="1"/>
    <col min="3848" max="3848" width="9.7109375" style="259" customWidth="1"/>
    <col min="3849" max="3849" width="9.5703125" style="259" customWidth="1"/>
    <col min="3850" max="3850" width="14.140625" style="259" customWidth="1"/>
    <col min="3851" max="3851" width="9.42578125" style="259" customWidth="1"/>
    <col min="3852" max="3852" width="9.140625" style="259" customWidth="1"/>
    <col min="3853" max="3853" width="14.28515625" style="259" customWidth="1"/>
    <col min="3854" max="3854" width="9.42578125" style="259" customWidth="1"/>
    <col min="3855" max="3855" width="9" style="259" customWidth="1"/>
    <col min="3856" max="3856" width="16.7109375" style="259" customWidth="1"/>
    <col min="3857" max="3857" width="9.140625" style="259"/>
    <col min="3858" max="3858" width="15.85546875" style="259" customWidth="1"/>
    <col min="3859" max="4096" width="9.140625" style="259"/>
    <col min="4097" max="4097" width="4" style="259" customWidth="1"/>
    <col min="4098" max="4098" width="13.42578125" style="259" customWidth="1"/>
    <col min="4099" max="4099" width="1.140625" style="259" customWidth="1"/>
    <col min="4100" max="4100" width="17" style="259" customWidth="1"/>
    <col min="4101" max="4101" width="2.85546875" style="259" customWidth="1"/>
    <col min="4102" max="4102" width="9.42578125" style="259" customWidth="1"/>
    <col min="4103" max="4103" width="9.85546875" style="259" customWidth="1"/>
    <col min="4104" max="4104" width="9.7109375" style="259" customWidth="1"/>
    <col min="4105" max="4105" width="9.5703125" style="259" customWidth="1"/>
    <col min="4106" max="4106" width="14.140625" style="259" customWidth="1"/>
    <col min="4107" max="4107" width="9.42578125" style="259" customWidth="1"/>
    <col min="4108" max="4108" width="9.140625" style="259" customWidth="1"/>
    <col min="4109" max="4109" width="14.28515625" style="259" customWidth="1"/>
    <col min="4110" max="4110" width="9.42578125" style="259" customWidth="1"/>
    <col min="4111" max="4111" width="9" style="259" customWidth="1"/>
    <col min="4112" max="4112" width="16.7109375" style="259" customWidth="1"/>
    <col min="4113" max="4113" width="9.140625" style="259"/>
    <col min="4114" max="4114" width="15.85546875" style="259" customWidth="1"/>
    <col min="4115" max="4352" width="9.140625" style="259"/>
    <col min="4353" max="4353" width="4" style="259" customWidth="1"/>
    <col min="4354" max="4354" width="13.42578125" style="259" customWidth="1"/>
    <col min="4355" max="4355" width="1.140625" style="259" customWidth="1"/>
    <col min="4356" max="4356" width="17" style="259" customWidth="1"/>
    <col min="4357" max="4357" width="2.85546875" style="259" customWidth="1"/>
    <col min="4358" max="4358" width="9.42578125" style="259" customWidth="1"/>
    <col min="4359" max="4359" width="9.85546875" style="259" customWidth="1"/>
    <col min="4360" max="4360" width="9.7109375" style="259" customWidth="1"/>
    <col min="4361" max="4361" width="9.5703125" style="259" customWidth="1"/>
    <col min="4362" max="4362" width="14.140625" style="259" customWidth="1"/>
    <col min="4363" max="4363" width="9.42578125" style="259" customWidth="1"/>
    <col min="4364" max="4364" width="9.140625" style="259" customWidth="1"/>
    <col min="4365" max="4365" width="14.28515625" style="259" customWidth="1"/>
    <col min="4366" max="4366" width="9.42578125" style="259" customWidth="1"/>
    <col min="4367" max="4367" width="9" style="259" customWidth="1"/>
    <col min="4368" max="4368" width="16.7109375" style="259" customWidth="1"/>
    <col min="4369" max="4369" width="9.140625" style="259"/>
    <col min="4370" max="4370" width="15.85546875" style="259" customWidth="1"/>
    <col min="4371" max="4608" width="9.140625" style="259"/>
    <col min="4609" max="4609" width="4" style="259" customWidth="1"/>
    <col min="4610" max="4610" width="13.42578125" style="259" customWidth="1"/>
    <col min="4611" max="4611" width="1.140625" style="259" customWidth="1"/>
    <col min="4612" max="4612" width="17" style="259" customWidth="1"/>
    <col min="4613" max="4613" width="2.85546875" style="259" customWidth="1"/>
    <col min="4614" max="4614" width="9.42578125" style="259" customWidth="1"/>
    <col min="4615" max="4615" width="9.85546875" style="259" customWidth="1"/>
    <col min="4616" max="4616" width="9.7109375" style="259" customWidth="1"/>
    <col min="4617" max="4617" width="9.5703125" style="259" customWidth="1"/>
    <col min="4618" max="4618" width="14.140625" style="259" customWidth="1"/>
    <col min="4619" max="4619" width="9.42578125" style="259" customWidth="1"/>
    <col min="4620" max="4620" width="9.140625" style="259" customWidth="1"/>
    <col min="4621" max="4621" width="14.28515625" style="259" customWidth="1"/>
    <col min="4622" max="4622" width="9.42578125" style="259" customWidth="1"/>
    <col min="4623" max="4623" width="9" style="259" customWidth="1"/>
    <col min="4624" max="4624" width="16.7109375" style="259" customWidth="1"/>
    <col min="4625" max="4625" width="9.140625" style="259"/>
    <col min="4626" max="4626" width="15.85546875" style="259" customWidth="1"/>
    <col min="4627" max="4864" width="9.140625" style="259"/>
    <col min="4865" max="4865" width="4" style="259" customWidth="1"/>
    <col min="4866" max="4866" width="13.42578125" style="259" customWidth="1"/>
    <col min="4867" max="4867" width="1.140625" style="259" customWidth="1"/>
    <col min="4868" max="4868" width="17" style="259" customWidth="1"/>
    <col min="4869" max="4869" width="2.85546875" style="259" customWidth="1"/>
    <col min="4870" max="4870" width="9.42578125" style="259" customWidth="1"/>
    <col min="4871" max="4871" width="9.85546875" style="259" customWidth="1"/>
    <col min="4872" max="4872" width="9.7109375" style="259" customWidth="1"/>
    <col min="4873" max="4873" width="9.5703125" style="259" customWidth="1"/>
    <col min="4874" max="4874" width="14.140625" style="259" customWidth="1"/>
    <col min="4875" max="4875" width="9.42578125" style="259" customWidth="1"/>
    <col min="4876" max="4876" width="9.140625" style="259" customWidth="1"/>
    <col min="4877" max="4877" width="14.28515625" style="259" customWidth="1"/>
    <col min="4878" max="4878" width="9.42578125" style="259" customWidth="1"/>
    <col min="4879" max="4879" width="9" style="259" customWidth="1"/>
    <col min="4880" max="4880" width="16.7109375" style="259" customWidth="1"/>
    <col min="4881" max="4881" width="9.140625" style="259"/>
    <col min="4882" max="4882" width="15.85546875" style="259" customWidth="1"/>
    <col min="4883" max="5120" width="9.140625" style="259"/>
    <col min="5121" max="5121" width="4" style="259" customWidth="1"/>
    <col min="5122" max="5122" width="13.42578125" style="259" customWidth="1"/>
    <col min="5123" max="5123" width="1.140625" style="259" customWidth="1"/>
    <col min="5124" max="5124" width="17" style="259" customWidth="1"/>
    <col min="5125" max="5125" width="2.85546875" style="259" customWidth="1"/>
    <col min="5126" max="5126" width="9.42578125" style="259" customWidth="1"/>
    <col min="5127" max="5127" width="9.85546875" style="259" customWidth="1"/>
    <col min="5128" max="5128" width="9.7109375" style="259" customWidth="1"/>
    <col min="5129" max="5129" width="9.5703125" style="259" customWidth="1"/>
    <col min="5130" max="5130" width="14.140625" style="259" customWidth="1"/>
    <col min="5131" max="5131" width="9.42578125" style="259" customWidth="1"/>
    <col min="5132" max="5132" width="9.140625" style="259" customWidth="1"/>
    <col min="5133" max="5133" width="14.28515625" style="259" customWidth="1"/>
    <col min="5134" max="5134" width="9.42578125" style="259" customWidth="1"/>
    <col min="5135" max="5135" width="9" style="259" customWidth="1"/>
    <col min="5136" max="5136" width="16.7109375" style="259" customWidth="1"/>
    <col min="5137" max="5137" width="9.140625" style="259"/>
    <col min="5138" max="5138" width="15.85546875" style="259" customWidth="1"/>
    <col min="5139" max="5376" width="9.140625" style="259"/>
    <col min="5377" max="5377" width="4" style="259" customWidth="1"/>
    <col min="5378" max="5378" width="13.42578125" style="259" customWidth="1"/>
    <col min="5379" max="5379" width="1.140625" style="259" customWidth="1"/>
    <col min="5380" max="5380" width="17" style="259" customWidth="1"/>
    <col min="5381" max="5381" width="2.85546875" style="259" customWidth="1"/>
    <col min="5382" max="5382" width="9.42578125" style="259" customWidth="1"/>
    <col min="5383" max="5383" width="9.85546875" style="259" customWidth="1"/>
    <col min="5384" max="5384" width="9.7109375" style="259" customWidth="1"/>
    <col min="5385" max="5385" width="9.5703125" style="259" customWidth="1"/>
    <col min="5386" max="5386" width="14.140625" style="259" customWidth="1"/>
    <col min="5387" max="5387" width="9.42578125" style="259" customWidth="1"/>
    <col min="5388" max="5388" width="9.140625" style="259" customWidth="1"/>
    <col min="5389" max="5389" width="14.28515625" style="259" customWidth="1"/>
    <col min="5390" max="5390" width="9.42578125" style="259" customWidth="1"/>
    <col min="5391" max="5391" width="9" style="259" customWidth="1"/>
    <col min="5392" max="5392" width="16.7109375" style="259" customWidth="1"/>
    <col min="5393" max="5393" width="9.140625" style="259"/>
    <col min="5394" max="5394" width="15.85546875" style="259" customWidth="1"/>
    <col min="5395" max="5632" width="9.140625" style="259"/>
    <col min="5633" max="5633" width="4" style="259" customWidth="1"/>
    <col min="5634" max="5634" width="13.42578125" style="259" customWidth="1"/>
    <col min="5635" max="5635" width="1.140625" style="259" customWidth="1"/>
    <col min="5636" max="5636" width="17" style="259" customWidth="1"/>
    <col min="5637" max="5637" width="2.85546875" style="259" customWidth="1"/>
    <col min="5638" max="5638" width="9.42578125" style="259" customWidth="1"/>
    <col min="5639" max="5639" width="9.85546875" style="259" customWidth="1"/>
    <col min="5640" max="5640" width="9.7109375" style="259" customWidth="1"/>
    <col min="5641" max="5641" width="9.5703125" style="259" customWidth="1"/>
    <col min="5642" max="5642" width="14.140625" style="259" customWidth="1"/>
    <col min="5643" max="5643" width="9.42578125" style="259" customWidth="1"/>
    <col min="5644" max="5644" width="9.140625" style="259" customWidth="1"/>
    <col min="5645" max="5645" width="14.28515625" style="259" customWidth="1"/>
    <col min="5646" max="5646" width="9.42578125" style="259" customWidth="1"/>
    <col min="5647" max="5647" width="9" style="259" customWidth="1"/>
    <col min="5648" max="5648" width="16.7109375" style="259" customWidth="1"/>
    <col min="5649" max="5649" width="9.140625" style="259"/>
    <col min="5650" max="5650" width="15.85546875" style="259" customWidth="1"/>
    <col min="5651" max="5888" width="9.140625" style="259"/>
    <col min="5889" max="5889" width="4" style="259" customWidth="1"/>
    <col min="5890" max="5890" width="13.42578125" style="259" customWidth="1"/>
    <col min="5891" max="5891" width="1.140625" style="259" customWidth="1"/>
    <col min="5892" max="5892" width="17" style="259" customWidth="1"/>
    <col min="5893" max="5893" width="2.85546875" style="259" customWidth="1"/>
    <col min="5894" max="5894" width="9.42578125" style="259" customWidth="1"/>
    <col min="5895" max="5895" width="9.85546875" style="259" customWidth="1"/>
    <col min="5896" max="5896" width="9.7109375" style="259" customWidth="1"/>
    <col min="5897" max="5897" width="9.5703125" style="259" customWidth="1"/>
    <col min="5898" max="5898" width="14.140625" style="259" customWidth="1"/>
    <col min="5899" max="5899" width="9.42578125" style="259" customWidth="1"/>
    <col min="5900" max="5900" width="9.140625" style="259" customWidth="1"/>
    <col min="5901" max="5901" width="14.28515625" style="259" customWidth="1"/>
    <col min="5902" max="5902" width="9.42578125" style="259" customWidth="1"/>
    <col min="5903" max="5903" width="9" style="259" customWidth="1"/>
    <col min="5904" max="5904" width="16.7109375" style="259" customWidth="1"/>
    <col min="5905" max="5905" width="9.140625" style="259"/>
    <col min="5906" max="5906" width="15.85546875" style="259" customWidth="1"/>
    <col min="5907" max="6144" width="9.140625" style="259"/>
    <col min="6145" max="6145" width="4" style="259" customWidth="1"/>
    <col min="6146" max="6146" width="13.42578125" style="259" customWidth="1"/>
    <col min="6147" max="6147" width="1.140625" style="259" customWidth="1"/>
    <col min="6148" max="6148" width="17" style="259" customWidth="1"/>
    <col min="6149" max="6149" width="2.85546875" style="259" customWidth="1"/>
    <col min="6150" max="6150" width="9.42578125" style="259" customWidth="1"/>
    <col min="6151" max="6151" width="9.85546875" style="259" customWidth="1"/>
    <col min="6152" max="6152" width="9.7109375" style="259" customWidth="1"/>
    <col min="6153" max="6153" width="9.5703125" style="259" customWidth="1"/>
    <col min="6154" max="6154" width="14.140625" style="259" customWidth="1"/>
    <col min="6155" max="6155" width="9.42578125" style="259" customWidth="1"/>
    <col min="6156" max="6156" width="9.140625" style="259" customWidth="1"/>
    <col min="6157" max="6157" width="14.28515625" style="259" customWidth="1"/>
    <col min="6158" max="6158" width="9.42578125" style="259" customWidth="1"/>
    <col min="6159" max="6159" width="9" style="259" customWidth="1"/>
    <col min="6160" max="6160" width="16.7109375" style="259" customWidth="1"/>
    <col min="6161" max="6161" width="9.140625" style="259"/>
    <col min="6162" max="6162" width="15.85546875" style="259" customWidth="1"/>
    <col min="6163" max="6400" width="9.140625" style="259"/>
    <col min="6401" max="6401" width="4" style="259" customWidth="1"/>
    <col min="6402" max="6402" width="13.42578125" style="259" customWidth="1"/>
    <col min="6403" max="6403" width="1.140625" style="259" customWidth="1"/>
    <col min="6404" max="6404" width="17" style="259" customWidth="1"/>
    <col min="6405" max="6405" width="2.85546875" style="259" customWidth="1"/>
    <col min="6406" max="6406" width="9.42578125" style="259" customWidth="1"/>
    <col min="6407" max="6407" width="9.85546875" style="259" customWidth="1"/>
    <col min="6408" max="6408" width="9.7109375" style="259" customWidth="1"/>
    <col min="6409" max="6409" width="9.5703125" style="259" customWidth="1"/>
    <col min="6410" max="6410" width="14.140625" style="259" customWidth="1"/>
    <col min="6411" max="6411" width="9.42578125" style="259" customWidth="1"/>
    <col min="6412" max="6412" width="9.140625" style="259" customWidth="1"/>
    <col min="6413" max="6413" width="14.28515625" style="259" customWidth="1"/>
    <col min="6414" max="6414" width="9.42578125" style="259" customWidth="1"/>
    <col min="6415" max="6415" width="9" style="259" customWidth="1"/>
    <col min="6416" max="6416" width="16.7109375" style="259" customWidth="1"/>
    <col min="6417" max="6417" width="9.140625" style="259"/>
    <col min="6418" max="6418" width="15.85546875" style="259" customWidth="1"/>
    <col min="6419" max="6656" width="9.140625" style="259"/>
    <col min="6657" max="6657" width="4" style="259" customWidth="1"/>
    <col min="6658" max="6658" width="13.42578125" style="259" customWidth="1"/>
    <col min="6659" max="6659" width="1.140625" style="259" customWidth="1"/>
    <col min="6660" max="6660" width="17" style="259" customWidth="1"/>
    <col min="6661" max="6661" width="2.85546875" style="259" customWidth="1"/>
    <col min="6662" max="6662" width="9.42578125" style="259" customWidth="1"/>
    <col min="6663" max="6663" width="9.85546875" style="259" customWidth="1"/>
    <col min="6664" max="6664" width="9.7109375" style="259" customWidth="1"/>
    <col min="6665" max="6665" width="9.5703125" style="259" customWidth="1"/>
    <col min="6666" max="6666" width="14.140625" style="259" customWidth="1"/>
    <col min="6667" max="6667" width="9.42578125" style="259" customWidth="1"/>
    <col min="6668" max="6668" width="9.140625" style="259" customWidth="1"/>
    <col min="6669" max="6669" width="14.28515625" style="259" customWidth="1"/>
    <col min="6670" max="6670" width="9.42578125" style="259" customWidth="1"/>
    <col min="6671" max="6671" width="9" style="259" customWidth="1"/>
    <col min="6672" max="6672" width="16.7109375" style="259" customWidth="1"/>
    <col min="6673" max="6673" width="9.140625" style="259"/>
    <col min="6674" max="6674" width="15.85546875" style="259" customWidth="1"/>
    <col min="6675" max="6912" width="9.140625" style="259"/>
    <col min="6913" max="6913" width="4" style="259" customWidth="1"/>
    <col min="6914" max="6914" width="13.42578125" style="259" customWidth="1"/>
    <col min="6915" max="6915" width="1.140625" style="259" customWidth="1"/>
    <col min="6916" max="6916" width="17" style="259" customWidth="1"/>
    <col min="6917" max="6917" width="2.85546875" style="259" customWidth="1"/>
    <col min="6918" max="6918" width="9.42578125" style="259" customWidth="1"/>
    <col min="6919" max="6919" width="9.85546875" style="259" customWidth="1"/>
    <col min="6920" max="6920" width="9.7109375" style="259" customWidth="1"/>
    <col min="6921" max="6921" width="9.5703125" style="259" customWidth="1"/>
    <col min="6922" max="6922" width="14.140625" style="259" customWidth="1"/>
    <col min="6923" max="6923" width="9.42578125" style="259" customWidth="1"/>
    <col min="6924" max="6924" width="9.140625" style="259" customWidth="1"/>
    <col min="6925" max="6925" width="14.28515625" style="259" customWidth="1"/>
    <col min="6926" max="6926" width="9.42578125" style="259" customWidth="1"/>
    <col min="6927" max="6927" width="9" style="259" customWidth="1"/>
    <col min="6928" max="6928" width="16.7109375" style="259" customWidth="1"/>
    <col min="6929" max="6929" width="9.140625" style="259"/>
    <col min="6930" max="6930" width="15.85546875" style="259" customWidth="1"/>
    <col min="6931" max="7168" width="9.140625" style="259"/>
    <col min="7169" max="7169" width="4" style="259" customWidth="1"/>
    <col min="7170" max="7170" width="13.42578125" style="259" customWidth="1"/>
    <col min="7171" max="7171" width="1.140625" style="259" customWidth="1"/>
    <col min="7172" max="7172" width="17" style="259" customWidth="1"/>
    <col min="7173" max="7173" width="2.85546875" style="259" customWidth="1"/>
    <col min="7174" max="7174" width="9.42578125" style="259" customWidth="1"/>
    <col min="7175" max="7175" width="9.85546875" style="259" customWidth="1"/>
    <col min="7176" max="7176" width="9.7109375" style="259" customWidth="1"/>
    <col min="7177" max="7177" width="9.5703125" style="259" customWidth="1"/>
    <col min="7178" max="7178" width="14.140625" style="259" customWidth="1"/>
    <col min="7179" max="7179" width="9.42578125" style="259" customWidth="1"/>
    <col min="7180" max="7180" width="9.140625" style="259" customWidth="1"/>
    <col min="7181" max="7181" width="14.28515625" style="259" customWidth="1"/>
    <col min="7182" max="7182" width="9.42578125" style="259" customWidth="1"/>
    <col min="7183" max="7183" width="9" style="259" customWidth="1"/>
    <col min="7184" max="7184" width="16.7109375" style="259" customWidth="1"/>
    <col min="7185" max="7185" width="9.140625" style="259"/>
    <col min="7186" max="7186" width="15.85546875" style="259" customWidth="1"/>
    <col min="7187" max="7424" width="9.140625" style="259"/>
    <col min="7425" max="7425" width="4" style="259" customWidth="1"/>
    <col min="7426" max="7426" width="13.42578125" style="259" customWidth="1"/>
    <col min="7427" max="7427" width="1.140625" style="259" customWidth="1"/>
    <col min="7428" max="7428" width="17" style="259" customWidth="1"/>
    <col min="7429" max="7429" width="2.85546875" style="259" customWidth="1"/>
    <col min="7430" max="7430" width="9.42578125" style="259" customWidth="1"/>
    <col min="7431" max="7431" width="9.85546875" style="259" customWidth="1"/>
    <col min="7432" max="7432" width="9.7109375" style="259" customWidth="1"/>
    <col min="7433" max="7433" width="9.5703125" style="259" customWidth="1"/>
    <col min="7434" max="7434" width="14.140625" style="259" customWidth="1"/>
    <col min="7435" max="7435" width="9.42578125" style="259" customWidth="1"/>
    <col min="7436" max="7436" width="9.140625" style="259" customWidth="1"/>
    <col min="7437" max="7437" width="14.28515625" style="259" customWidth="1"/>
    <col min="7438" max="7438" width="9.42578125" style="259" customWidth="1"/>
    <col min="7439" max="7439" width="9" style="259" customWidth="1"/>
    <col min="7440" max="7440" width="16.7109375" style="259" customWidth="1"/>
    <col min="7441" max="7441" width="9.140625" style="259"/>
    <col min="7442" max="7442" width="15.85546875" style="259" customWidth="1"/>
    <col min="7443" max="7680" width="9.140625" style="259"/>
    <col min="7681" max="7681" width="4" style="259" customWidth="1"/>
    <col min="7682" max="7682" width="13.42578125" style="259" customWidth="1"/>
    <col min="7683" max="7683" width="1.140625" style="259" customWidth="1"/>
    <col min="7684" max="7684" width="17" style="259" customWidth="1"/>
    <col min="7685" max="7685" width="2.85546875" style="259" customWidth="1"/>
    <col min="7686" max="7686" width="9.42578125" style="259" customWidth="1"/>
    <col min="7687" max="7687" width="9.85546875" style="259" customWidth="1"/>
    <col min="7688" max="7688" width="9.7109375" style="259" customWidth="1"/>
    <col min="7689" max="7689" width="9.5703125" style="259" customWidth="1"/>
    <col min="7690" max="7690" width="14.140625" style="259" customWidth="1"/>
    <col min="7691" max="7691" width="9.42578125" style="259" customWidth="1"/>
    <col min="7692" max="7692" width="9.140625" style="259" customWidth="1"/>
    <col min="7693" max="7693" width="14.28515625" style="259" customWidth="1"/>
    <col min="7694" max="7694" width="9.42578125" style="259" customWidth="1"/>
    <col min="7695" max="7695" width="9" style="259" customWidth="1"/>
    <col min="7696" max="7696" width="16.7109375" style="259" customWidth="1"/>
    <col min="7697" max="7697" width="9.140625" style="259"/>
    <col min="7698" max="7698" width="15.85546875" style="259" customWidth="1"/>
    <col min="7699" max="7936" width="9.140625" style="259"/>
    <col min="7937" max="7937" width="4" style="259" customWidth="1"/>
    <col min="7938" max="7938" width="13.42578125" style="259" customWidth="1"/>
    <col min="7939" max="7939" width="1.140625" style="259" customWidth="1"/>
    <col min="7940" max="7940" width="17" style="259" customWidth="1"/>
    <col min="7941" max="7941" width="2.85546875" style="259" customWidth="1"/>
    <col min="7942" max="7942" width="9.42578125" style="259" customWidth="1"/>
    <col min="7943" max="7943" width="9.85546875" style="259" customWidth="1"/>
    <col min="7944" max="7944" width="9.7109375" style="259" customWidth="1"/>
    <col min="7945" max="7945" width="9.5703125" style="259" customWidth="1"/>
    <col min="7946" max="7946" width="14.140625" style="259" customWidth="1"/>
    <col min="7947" max="7947" width="9.42578125" style="259" customWidth="1"/>
    <col min="7948" max="7948" width="9.140625" style="259" customWidth="1"/>
    <col min="7949" max="7949" width="14.28515625" style="259" customWidth="1"/>
    <col min="7950" max="7950" width="9.42578125" style="259" customWidth="1"/>
    <col min="7951" max="7951" width="9" style="259" customWidth="1"/>
    <col min="7952" max="7952" width="16.7109375" style="259" customWidth="1"/>
    <col min="7953" max="7953" width="9.140625" style="259"/>
    <col min="7954" max="7954" width="15.85546875" style="259" customWidth="1"/>
    <col min="7955" max="8192" width="9.140625" style="259"/>
    <col min="8193" max="8193" width="4" style="259" customWidth="1"/>
    <col min="8194" max="8194" width="13.42578125" style="259" customWidth="1"/>
    <col min="8195" max="8195" width="1.140625" style="259" customWidth="1"/>
    <col min="8196" max="8196" width="17" style="259" customWidth="1"/>
    <col min="8197" max="8197" width="2.85546875" style="259" customWidth="1"/>
    <col min="8198" max="8198" width="9.42578125" style="259" customWidth="1"/>
    <col min="8199" max="8199" width="9.85546875" style="259" customWidth="1"/>
    <col min="8200" max="8200" width="9.7109375" style="259" customWidth="1"/>
    <col min="8201" max="8201" width="9.5703125" style="259" customWidth="1"/>
    <col min="8202" max="8202" width="14.140625" style="259" customWidth="1"/>
    <col min="8203" max="8203" width="9.42578125" style="259" customWidth="1"/>
    <col min="8204" max="8204" width="9.140625" style="259" customWidth="1"/>
    <col min="8205" max="8205" width="14.28515625" style="259" customWidth="1"/>
    <col min="8206" max="8206" width="9.42578125" style="259" customWidth="1"/>
    <col min="8207" max="8207" width="9" style="259" customWidth="1"/>
    <col min="8208" max="8208" width="16.7109375" style="259" customWidth="1"/>
    <col min="8209" max="8209" width="9.140625" style="259"/>
    <col min="8210" max="8210" width="15.85546875" style="259" customWidth="1"/>
    <col min="8211" max="8448" width="9.140625" style="259"/>
    <col min="8449" max="8449" width="4" style="259" customWidth="1"/>
    <col min="8450" max="8450" width="13.42578125" style="259" customWidth="1"/>
    <col min="8451" max="8451" width="1.140625" style="259" customWidth="1"/>
    <col min="8452" max="8452" width="17" style="259" customWidth="1"/>
    <col min="8453" max="8453" width="2.85546875" style="259" customWidth="1"/>
    <col min="8454" max="8454" width="9.42578125" style="259" customWidth="1"/>
    <col min="8455" max="8455" width="9.85546875" style="259" customWidth="1"/>
    <col min="8456" max="8456" width="9.7109375" style="259" customWidth="1"/>
    <col min="8457" max="8457" width="9.5703125" style="259" customWidth="1"/>
    <col min="8458" max="8458" width="14.140625" style="259" customWidth="1"/>
    <col min="8459" max="8459" width="9.42578125" style="259" customWidth="1"/>
    <col min="8460" max="8460" width="9.140625" style="259" customWidth="1"/>
    <col min="8461" max="8461" width="14.28515625" style="259" customWidth="1"/>
    <col min="8462" max="8462" width="9.42578125" style="259" customWidth="1"/>
    <col min="8463" max="8463" width="9" style="259" customWidth="1"/>
    <col min="8464" max="8464" width="16.7109375" style="259" customWidth="1"/>
    <col min="8465" max="8465" width="9.140625" style="259"/>
    <col min="8466" max="8466" width="15.85546875" style="259" customWidth="1"/>
    <col min="8467" max="8704" width="9.140625" style="259"/>
    <col min="8705" max="8705" width="4" style="259" customWidth="1"/>
    <col min="8706" max="8706" width="13.42578125" style="259" customWidth="1"/>
    <col min="8707" max="8707" width="1.140625" style="259" customWidth="1"/>
    <col min="8708" max="8708" width="17" style="259" customWidth="1"/>
    <col min="8709" max="8709" width="2.85546875" style="259" customWidth="1"/>
    <col min="8710" max="8710" width="9.42578125" style="259" customWidth="1"/>
    <col min="8711" max="8711" width="9.85546875" style="259" customWidth="1"/>
    <col min="8712" max="8712" width="9.7109375" style="259" customWidth="1"/>
    <col min="8713" max="8713" width="9.5703125" style="259" customWidth="1"/>
    <col min="8714" max="8714" width="14.140625" style="259" customWidth="1"/>
    <col min="8715" max="8715" width="9.42578125" style="259" customWidth="1"/>
    <col min="8716" max="8716" width="9.140625" style="259" customWidth="1"/>
    <col min="8717" max="8717" width="14.28515625" style="259" customWidth="1"/>
    <col min="8718" max="8718" width="9.42578125" style="259" customWidth="1"/>
    <col min="8719" max="8719" width="9" style="259" customWidth="1"/>
    <col min="8720" max="8720" width="16.7109375" style="259" customWidth="1"/>
    <col min="8721" max="8721" width="9.140625" style="259"/>
    <col min="8722" max="8722" width="15.85546875" style="259" customWidth="1"/>
    <col min="8723" max="8960" width="9.140625" style="259"/>
    <col min="8961" max="8961" width="4" style="259" customWidth="1"/>
    <col min="8962" max="8962" width="13.42578125" style="259" customWidth="1"/>
    <col min="8963" max="8963" width="1.140625" style="259" customWidth="1"/>
    <col min="8964" max="8964" width="17" style="259" customWidth="1"/>
    <col min="8965" max="8965" width="2.85546875" style="259" customWidth="1"/>
    <col min="8966" max="8966" width="9.42578125" style="259" customWidth="1"/>
    <col min="8967" max="8967" width="9.85546875" style="259" customWidth="1"/>
    <col min="8968" max="8968" width="9.7109375" style="259" customWidth="1"/>
    <col min="8969" max="8969" width="9.5703125" style="259" customWidth="1"/>
    <col min="8970" max="8970" width="14.140625" style="259" customWidth="1"/>
    <col min="8971" max="8971" width="9.42578125" style="259" customWidth="1"/>
    <col min="8972" max="8972" width="9.140625" style="259" customWidth="1"/>
    <col min="8973" max="8973" width="14.28515625" style="259" customWidth="1"/>
    <col min="8974" max="8974" width="9.42578125" style="259" customWidth="1"/>
    <col min="8975" max="8975" width="9" style="259" customWidth="1"/>
    <col min="8976" max="8976" width="16.7109375" style="259" customWidth="1"/>
    <col min="8977" max="8977" width="9.140625" style="259"/>
    <col min="8978" max="8978" width="15.85546875" style="259" customWidth="1"/>
    <col min="8979" max="9216" width="9.140625" style="259"/>
    <col min="9217" max="9217" width="4" style="259" customWidth="1"/>
    <col min="9218" max="9218" width="13.42578125" style="259" customWidth="1"/>
    <col min="9219" max="9219" width="1.140625" style="259" customWidth="1"/>
    <col min="9220" max="9220" width="17" style="259" customWidth="1"/>
    <col min="9221" max="9221" width="2.85546875" style="259" customWidth="1"/>
    <col min="9222" max="9222" width="9.42578125" style="259" customWidth="1"/>
    <col min="9223" max="9223" width="9.85546875" style="259" customWidth="1"/>
    <col min="9224" max="9224" width="9.7109375" style="259" customWidth="1"/>
    <col min="9225" max="9225" width="9.5703125" style="259" customWidth="1"/>
    <col min="9226" max="9226" width="14.140625" style="259" customWidth="1"/>
    <col min="9227" max="9227" width="9.42578125" style="259" customWidth="1"/>
    <col min="9228" max="9228" width="9.140625" style="259" customWidth="1"/>
    <col min="9229" max="9229" width="14.28515625" style="259" customWidth="1"/>
    <col min="9230" max="9230" width="9.42578125" style="259" customWidth="1"/>
    <col min="9231" max="9231" width="9" style="259" customWidth="1"/>
    <col min="9232" max="9232" width="16.7109375" style="259" customWidth="1"/>
    <col min="9233" max="9233" width="9.140625" style="259"/>
    <col min="9234" max="9234" width="15.85546875" style="259" customWidth="1"/>
    <col min="9235" max="9472" width="9.140625" style="259"/>
    <col min="9473" max="9473" width="4" style="259" customWidth="1"/>
    <col min="9474" max="9474" width="13.42578125" style="259" customWidth="1"/>
    <col min="9475" max="9475" width="1.140625" style="259" customWidth="1"/>
    <col min="9476" max="9476" width="17" style="259" customWidth="1"/>
    <col min="9477" max="9477" width="2.85546875" style="259" customWidth="1"/>
    <col min="9478" max="9478" width="9.42578125" style="259" customWidth="1"/>
    <col min="9479" max="9479" width="9.85546875" style="259" customWidth="1"/>
    <col min="9480" max="9480" width="9.7109375" style="259" customWidth="1"/>
    <col min="9481" max="9481" width="9.5703125" style="259" customWidth="1"/>
    <col min="9482" max="9482" width="14.140625" style="259" customWidth="1"/>
    <col min="9483" max="9483" width="9.42578125" style="259" customWidth="1"/>
    <col min="9484" max="9484" width="9.140625" style="259" customWidth="1"/>
    <col min="9485" max="9485" width="14.28515625" style="259" customWidth="1"/>
    <col min="9486" max="9486" width="9.42578125" style="259" customWidth="1"/>
    <col min="9487" max="9487" width="9" style="259" customWidth="1"/>
    <col min="9488" max="9488" width="16.7109375" style="259" customWidth="1"/>
    <col min="9489" max="9489" width="9.140625" style="259"/>
    <col min="9490" max="9490" width="15.85546875" style="259" customWidth="1"/>
    <col min="9491" max="9728" width="9.140625" style="259"/>
    <col min="9729" max="9729" width="4" style="259" customWidth="1"/>
    <col min="9730" max="9730" width="13.42578125" style="259" customWidth="1"/>
    <col min="9731" max="9731" width="1.140625" style="259" customWidth="1"/>
    <col min="9732" max="9732" width="17" style="259" customWidth="1"/>
    <col min="9733" max="9733" width="2.85546875" style="259" customWidth="1"/>
    <col min="9734" max="9734" width="9.42578125" style="259" customWidth="1"/>
    <col min="9735" max="9735" width="9.85546875" style="259" customWidth="1"/>
    <col min="9736" max="9736" width="9.7109375" style="259" customWidth="1"/>
    <col min="9737" max="9737" width="9.5703125" style="259" customWidth="1"/>
    <col min="9738" max="9738" width="14.140625" style="259" customWidth="1"/>
    <col min="9739" max="9739" width="9.42578125" style="259" customWidth="1"/>
    <col min="9740" max="9740" width="9.140625" style="259" customWidth="1"/>
    <col min="9741" max="9741" width="14.28515625" style="259" customWidth="1"/>
    <col min="9742" max="9742" width="9.42578125" style="259" customWidth="1"/>
    <col min="9743" max="9743" width="9" style="259" customWidth="1"/>
    <col min="9744" max="9744" width="16.7109375" style="259" customWidth="1"/>
    <col min="9745" max="9745" width="9.140625" style="259"/>
    <col min="9746" max="9746" width="15.85546875" style="259" customWidth="1"/>
    <col min="9747" max="9984" width="9.140625" style="259"/>
    <col min="9985" max="9985" width="4" style="259" customWidth="1"/>
    <col min="9986" max="9986" width="13.42578125" style="259" customWidth="1"/>
    <col min="9987" max="9987" width="1.140625" style="259" customWidth="1"/>
    <col min="9988" max="9988" width="17" style="259" customWidth="1"/>
    <col min="9989" max="9989" width="2.85546875" style="259" customWidth="1"/>
    <col min="9990" max="9990" width="9.42578125" style="259" customWidth="1"/>
    <col min="9991" max="9991" width="9.85546875" style="259" customWidth="1"/>
    <col min="9992" max="9992" width="9.7109375" style="259" customWidth="1"/>
    <col min="9993" max="9993" width="9.5703125" style="259" customWidth="1"/>
    <col min="9994" max="9994" width="14.140625" style="259" customWidth="1"/>
    <col min="9995" max="9995" width="9.42578125" style="259" customWidth="1"/>
    <col min="9996" max="9996" width="9.140625" style="259" customWidth="1"/>
    <col min="9997" max="9997" width="14.28515625" style="259" customWidth="1"/>
    <col min="9998" max="9998" width="9.42578125" style="259" customWidth="1"/>
    <col min="9999" max="9999" width="9" style="259" customWidth="1"/>
    <col min="10000" max="10000" width="16.7109375" style="259" customWidth="1"/>
    <col min="10001" max="10001" width="9.140625" style="259"/>
    <col min="10002" max="10002" width="15.85546875" style="259" customWidth="1"/>
    <col min="10003" max="10240" width="9.140625" style="259"/>
    <col min="10241" max="10241" width="4" style="259" customWidth="1"/>
    <col min="10242" max="10242" width="13.42578125" style="259" customWidth="1"/>
    <col min="10243" max="10243" width="1.140625" style="259" customWidth="1"/>
    <col min="10244" max="10244" width="17" style="259" customWidth="1"/>
    <col min="10245" max="10245" width="2.85546875" style="259" customWidth="1"/>
    <col min="10246" max="10246" width="9.42578125" style="259" customWidth="1"/>
    <col min="10247" max="10247" width="9.85546875" style="259" customWidth="1"/>
    <col min="10248" max="10248" width="9.7109375" style="259" customWidth="1"/>
    <col min="10249" max="10249" width="9.5703125" style="259" customWidth="1"/>
    <col min="10250" max="10250" width="14.140625" style="259" customWidth="1"/>
    <col min="10251" max="10251" width="9.42578125" style="259" customWidth="1"/>
    <col min="10252" max="10252" width="9.140625" style="259" customWidth="1"/>
    <col min="10253" max="10253" width="14.28515625" style="259" customWidth="1"/>
    <col min="10254" max="10254" width="9.42578125" style="259" customWidth="1"/>
    <col min="10255" max="10255" width="9" style="259" customWidth="1"/>
    <col min="10256" max="10256" width="16.7109375" style="259" customWidth="1"/>
    <col min="10257" max="10257" width="9.140625" style="259"/>
    <col min="10258" max="10258" width="15.85546875" style="259" customWidth="1"/>
    <col min="10259" max="10496" width="9.140625" style="259"/>
    <col min="10497" max="10497" width="4" style="259" customWidth="1"/>
    <col min="10498" max="10498" width="13.42578125" style="259" customWidth="1"/>
    <col min="10499" max="10499" width="1.140625" style="259" customWidth="1"/>
    <col min="10500" max="10500" width="17" style="259" customWidth="1"/>
    <col min="10501" max="10501" width="2.85546875" style="259" customWidth="1"/>
    <col min="10502" max="10502" width="9.42578125" style="259" customWidth="1"/>
    <col min="10503" max="10503" width="9.85546875" style="259" customWidth="1"/>
    <col min="10504" max="10504" width="9.7109375" style="259" customWidth="1"/>
    <col min="10505" max="10505" width="9.5703125" style="259" customWidth="1"/>
    <col min="10506" max="10506" width="14.140625" style="259" customWidth="1"/>
    <col min="10507" max="10507" width="9.42578125" style="259" customWidth="1"/>
    <col min="10508" max="10508" width="9.140625" style="259" customWidth="1"/>
    <col min="10509" max="10509" width="14.28515625" style="259" customWidth="1"/>
    <col min="10510" max="10510" width="9.42578125" style="259" customWidth="1"/>
    <col min="10511" max="10511" width="9" style="259" customWidth="1"/>
    <col min="10512" max="10512" width="16.7109375" style="259" customWidth="1"/>
    <col min="10513" max="10513" width="9.140625" style="259"/>
    <col min="10514" max="10514" width="15.85546875" style="259" customWidth="1"/>
    <col min="10515" max="10752" width="9.140625" style="259"/>
    <col min="10753" max="10753" width="4" style="259" customWidth="1"/>
    <col min="10754" max="10754" width="13.42578125" style="259" customWidth="1"/>
    <col min="10755" max="10755" width="1.140625" style="259" customWidth="1"/>
    <col min="10756" max="10756" width="17" style="259" customWidth="1"/>
    <col min="10757" max="10757" width="2.85546875" style="259" customWidth="1"/>
    <col min="10758" max="10758" width="9.42578125" style="259" customWidth="1"/>
    <col min="10759" max="10759" width="9.85546875" style="259" customWidth="1"/>
    <col min="10760" max="10760" width="9.7109375" style="259" customWidth="1"/>
    <col min="10761" max="10761" width="9.5703125" style="259" customWidth="1"/>
    <col min="10762" max="10762" width="14.140625" style="259" customWidth="1"/>
    <col min="10763" max="10763" width="9.42578125" style="259" customWidth="1"/>
    <col min="10764" max="10764" width="9.140625" style="259" customWidth="1"/>
    <col min="10765" max="10765" width="14.28515625" style="259" customWidth="1"/>
    <col min="10766" max="10766" width="9.42578125" style="259" customWidth="1"/>
    <col min="10767" max="10767" width="9" style="259" customWidth="1"/>
    <col min="10768" max="10768" width="16.7109375" style="259" customWidth="1"/>
    <col min="10769" max="10769" width="9.140625" style="259"/>
    <col min="10770" max="10770" width="15.85546875" style="259" customWidth="1"/>
    <col min="10771" max="11008" width="9.140625" style="259"/>
    <col min="11009" max="11009" width="4" style="259" customWidth="1"/>
    <col min="11010" max="11010" width="13.42578125" style="259" customWidth="1"/>
    <col min="11011" max="11011" width="1.140625" style="259" customWidth="1"/>
    <col min="11012" max="11012" width="17" style="259" customWidth="1"/>
    <col min="11013" max="11013" width="2.85546875" style="259" customWidth="1"/>
    <col min="11014" max="11014" width="9.42578125" style="259" customWidth="1"/>
    <col min="11015" max="11015" width="9.85546875" style="259" customWidth="1"/>
    <col min="11016" max="11016" width="9.7109375" style="259" customWidth="1"/>
    <col min="11017" max="11017" width="9.5703125" style="259" customWidth="1"/>
    <col min="11018" max="11018" width="14.140625" style="259" customWidth="1"/>
    <col min="11019" max="11019" width="9.42578125" style="259" customWidth="1"/>
    <col min="11020" max="11020" width="9.140625" style="259" customWidth="1"/>
    <col min="11021" max="11021" width="14.28515625" style="259" customWidth="1"/>
    <col min="11022" max="11022" width="9.42578125" style="259" customWidth="1"/>
    <col min="11023" max="11023" width="9" style="259" customWidth="1"/>
    <col min="11024" max="11024" width="16.7109375" style="259" customWidth="1"/>
    <col min="11025" max="11025" width="9.140625" style="259"/>
    <col min="11026" max="11026" width="15.85546875" style="259" customWidth="1"/>
    <col min="11027" max="11264" width="9.140625" style="259"/>
    <col min="11265" max="11265" width="4" style="259" customWidth="1"/>
    <col min="11266" max="11266" width="13.42578125" style="259" customWidth="1"/>
    <col min="11267" max="11267" width="1.140625" style="259" customWidth="1"/>
    <col min="11268" max="11268" width="17" style="259" customWidth="1"/>
    <col min="11269" max="11269" width="2.85546875" style="259" customWidth="1"/>
    <col min="11270" max="11270" width="9.42578125" style="259" customWidth="1"/>
    <col min="11271" max="11271" width="9.85546875" style="259" customWidth="1"/>
    <col min="11272" max="11272" width="9.7109375" style="259" customWidth="1"/>
    <col min="11273" max="11273" width="9.5703125" style="259" customWidth="1"/>
    <col min="11274" max="11274" width="14.140625" style="259" customWidth="1"/>
    <col min="11275" max="11275" width="9.42578125" style="259" customWidth="1"/>
    <col min="11276" max="11276" width="9.140625" style="259" customWidth="1"/>
    <col min="11277" max="11277" width="14.28515625" style="259" customWidth="1"/>
    <col min="11278" max="11278" width="9.42578125" style="259" customWidth="1"/>
    <col min="11279" max="11279" width="9" style="259" customWidth="1"/>
    <col min="11280" max="11280" width="16.7109375" style="259" customWidth="1"/>
    <col min="11281" max="11281" width="9.140625" style="259"/>
    <col min="11282" max="11282" width="15.85546875" style="259" customWidth="1"/>
    <col min="11283" max="11520" width="9.140625" style="259"/>
    <col min="11521" max="11521" width="4" style="259" customWidth="1"/>
    <col min="11522" max="11522" width="13.42578125" style="259" customWidth="1"/>
    <col min="11523" max="11523" width="1.140625" style="259" customWidth="1"/>
    <col min="11524" max="11524" width="17" style="259" customWidth="1"/>
    <col min="11525" max="11525" width="2.85546875" style="259" customWidth="1"/>
    <col min="11526" max="11526" width="9.42578125" style="259" customWidth="1"/>
    <col min="11527" max="11527" width="9.85546875" style="259" customWidth="1"/>
    <col min="11528" max="11528" width="9.7109375" style="259" customWidth="1"/>
    <col min="11529" max="11529" width="9.5703125" style="259" customWidth="1"/>
    <col min="11530" max="11530" width="14.140625" style="259" customWidth="1"/>
    <col min="11531" max="11531" width="9.42578125" style="259" customWidth="1"/>
    <col min="11532" max="11532" width="9.140625" style="259" customWidth="1"/>
    <col min="11533" max="11533" width="14.28515625" style="259" customWidth="1"/>
    <col min="11534" max="11534" width="9.42578125" style="259" customWidth="1"/>
    <col min="11535" max="11535" width="9" style="259" customWidth="1"/>
    <col min="11536" max="11536" width="16.7109375" style="259" customWidth="1"/>
    <col min="11537" max="11537" width="9.140625" style="259"/>
    <col min="11538" max="11538" width="15.85546875" style="259" customWidth="1"/>
    <col min="11539" max="11776" width="9.140625" style="259"/>
    <col min="11777" max="11777" width="4" style="259" customWidth="1"/>
    <col min="11778" max="11778" width="13.42578125" style="259" customWidth="1"/>
    <col min="11779" max="11779" width="1.140625" style="259" customWidth="1"/>
    <col min="11780" max="11780" width="17" style="259" customWidth="1"/>
    <col min="11781" max="11781" width="2.85546875" style="259" customWidth="1"/>
    <col min="11782" max="11782" width="9.42578125" style="259" customWidth="1"/>
    <col min="11783" max="11783" width="9.85546875" style="259" customWidth="1"/>
    <col min="11784" max="11784" width="9.7109375" style="259" customWidth="1"/>
    <col min="11785" max="11785" width="9.5703125" style="259" customWidth="1"/>
    <col min="11786" max="11786" width="14.140625" style="259" customWidth="1"/>
    <col min="11787" max="11787" width="9.42578125" style="259" customWidth="1"/>
    <col min="11788" max="11788" width="9.140625" style="259" customWidth="1"/>
    <col min="11789" max="11789" width="14.28515625" style="259" customWidth="1"/>
    <col min="11790" max="11790" width="9.42578125" style="259" customWidth="1"/>
    <col min="11791" max="11791" width="9" style="259" customWidth="1"/>
    <col min="11792" max="11792" width="16.7109375" style="259" customWidth="1"/>
    <col min="11793" max="11793" width="9.140625" style="259"/>
    <col min="11794" max="11794" width="15.85546875" style="259" customWidth="1"/>
    <col min="11795" max="12032" width="9.140625" style="259"/>
    <col min="12033" max="12033" width="4" style="259" customWidth="1"/>
    <col min="12034" max="12034" width="13.42578125" style="259" customWidth="1"/>
    <col min="12035" max="12035" width="1.140625" style="259" customWidth="1"/>
    <col min="12036" max="12036" width="17" style="259" customWidth="1"/>
    <col min="12037" max="12037" width="2.85546875" style="259" customWidth="1"/>
    <col min="12038" max="12038" width="9.42578125" style="259" customWidth="1"/>
    <col min="12039" max="12039" width="9.85546875" style="259" customWidth="1"/>
    <col min="12040" max="12040" width="9.7109375" style="259" customWidth="1"/>
    <col min="12041" max="12041" width="9.5703125" style="259" customWidth="1"/>
    <col min="12042" max="12042" width="14.140625" style="259" customWidth="1"/>
    <col min="12043" max="12043" width="9.42578125" style="259" customWidth="1"/>
    <col min="12044" max="12044" width="9.140625" style="259" customWidth="1"/>
    <col min="12045" max="12045" width="14.28515625" style="259" customWidth="1"/>
    <col min="12046" max="12046" width="9.42578125" style="259" customWidth="1"/>
    <col min="12047" max="12047" width="9" style="259" customWidth="1"/>
    <col min="12048" max="12048" width="16.7109375" style="259" customWidth="1"/>
    <col min="12049" max="12049" width="9.140625" style="259"/>
    <col min="12050" max="12050" width="15.85546875" style="259" customWidth="1"/>
    <col min="12051" max="12288" width="9.140625" style="259"/>
    <col min="12289" max="12289" width="4" style="259" customWidth="1"/>
    <col min="12290" max="12290" width="13.42578125" style="259" customWidth="1"/>
    <col min="12291" max="12291" width="1.140625" style="259" customWidth="1"/>
    <col min="12292" max="12292" width="17" style="259" customWidth="1"/>
    <col min="12293" max="12293" width="2.85546875" style="259" customWidth="1"/>
    <col min="12294" max="12294" width="9.42578125" style="259" customWidth="1"/>
    <col min="12295" max="12295" width="9.85546875" style="259" customWidth="1"/>
    <col min="12296" max="12296" width="9.7109375" style="259" customWidth="1"/>
    <col min="12297" max="12297" width="9.5703125" style="259" customWidth="1"/>
    <col min="12298" max="12298" width="14.140625" style="259" customWidth="1"/>
    <col min="12299" max="12299" width="9.42578125" style="259" customWidth="1"/>
    <col min="12300" max="12300" width="9.140625" style="259" customWidth="1"/>
    <col min="12301" max="12301" width="14.28515625" style="259" customWidth="1"/>
    <col min="12302" max="12302" width="9.42578125" style="259" customWidth="1"/>
    <col min="12303" max="12303" width="9" style="259" customWidth="1"/>
    <col min="12304" max="12304" width="16.7109375" style="259" customWidth="1"/>
    <col min="12305" max="12305" width="9.140625" style="259"/>
    <col min="12306" max="12306" width="15.85546875" style="259" customWidth="1"/>
    <col min="12307" max="12544" width="9.140625" style="259"/>
    <col min="12545" max="12545" width="4" style="259" customWidth="1"/>
    <col min="12546" max="12546" width="13.42578125" style="259" customWidth="1"/>
    <col min="12547" max="12547" width="1.140625" style="259" customWidth="1"/>
    <col min="12548" max="12548" width="17" style="259" customWidth="1"/>
    <col min="12549" max="12549" width="2.85546875" style="259" customWidth="1"/>
    <col min="12550" max="12550" width="9.42578125" style="259" customWidth="1"/>
    <col min="12551" max="12551" width="9.85546875" style="259" customWidth="1"/>
    <col min="12552" max="12552" width="9.7109375" style="259" customWidth="1"/>
    <col min="12553" max="12553" width="9.5703125" style="259" customWidth="1"/>
    <col min="12554" max="12554" width="14.140625" style="259" customWidth="1"/>
    <col min="12555" max="12555" width="9.42578125" style="259" customWidth="1"/>
    <col min="12556" max="12556" width="9.140625" style="259" customWidth="1"/>
    <col min="12557" max="12557" width="14.28515625" style="259" customWidth="1"/>
    <col min="12558" max="12558" width="9.42578125" style="259" customWidth="1"/>
    <col min="12559" max="12559" width="9" style="259" customWidth="1"/>
    <col min="12560" max="12560" width="16.7109375" style="259" customWidth="1"/>
    <col min="12561" max="12561" width="9.140625" style="259"/>
    <col min="12562" max="12562" width="15.85546875" style="259" customWidth="1"/>
    <col min="12563" max="12800" width="9.140625" style="259"/>
    <col min="12801" max="12801" width="4" style="259" customWidth="1"/>
    <col min="12802" max="12802" width="13.42578125" style="259" customWidth="1"/>
    <col min="12803" max="12803" width="1.140625" style="259" customWidth="1"/>
    <col min="12804" max="12804" width="17" style="259" customWidth="1"/>
    <col min="12805" max="12805" width="2.85546875" style="259" customWidth="1"/>
    <col min="12806" max="12806" width="9.42578125" style="259" customWidth="1"/>
    <col min="12807" max="12807" width="9.85546875" style="259" customWidth="1"/>
    <col min="12808" max="12808" width="9.7109375" style="259" customWidth="1"/>
    <col min="12809" max="12809" width="9.5703125" style="259" customWidth="1"/>
    <col min="12810" max="12810" width="14.140625" style="259" customWidth="1"/>
    <col min="12811" max="12811" width="9.42578125" style="259" customWidth="1"/>
    <col min="12812" max="12812" width="9.140625" style="259" customWidth="1"/>
    <col min="12813" max="12813" width="14.28515625" style="259" customWidth="1"/>
    <col min="12814" max="12814" width="9.42578125" style="259" customWidth="1"/>
    <col min="12815" max="12815" width="9" style="259" customWidth="1"/>
    <col min="12816" max="12816" width="16.7109375" style="259" customWidth="1"/>
    <col min="12817" max="12817" width="9.140625" style="259"/>
    <col min="12818" max="12818" width="15.85546875" style="259" customWidth="1"/>
    <col min="12819" max="13056" width="9.140625" style="259"/>
    <col min="13057" max="13057" width="4" style="259" customWidth="1"/>
    <col min="13058" max="13058" width="13.42578125" style="259" customWidth="1"/>
    <col min="13059" max="13059" width="1.140625" style="259" customWidth="1"/>
    <col min="13060" max="13060" width="17" style="259" customWidth="1"/>
    <col min="13061" max="13061" width="2.85546875" style="259" customWidth="1"/>
    <col min="13062" max="13062" width="9.42578125" style="259" customWidth="1"/>
    <col min="13063" max="13063" width="9.85546875" style="259" customWidth="1"/>
    <col min="13064" max="13064" width="9.7109375" style="259" customWidth="1"/>
    <col min="13065" max="13065" width="9.5703125" style="259" customWidth="1"/>
    <col min="13066" max="13066" width="14.140625" style="259" customWidth="1"/>
    <col min="13067" max="13067" width="9.42578125" style="259" customWidth="1"/>
    <col min="13068" max="13068" width="9.140625" style="259" customWidth="1"/>
    <col min="13069" max="13069" width="14.28515625" style="259" customWidth="1"/>
    <col min="13070" max="13070" width="9.42578125" style="259" customWidth="1"/>
    <col min="13071" max="13071" width="9" style="259" customWidth="1"/>
    <col min="13072" max="13072" width="16.7109375" style="259" customWidth="1"/>
    <col min="13073" max="13073" width="9.140625" style="259"/>
    <col min="13074" max="13074" width="15.85546875" style="259" customWidth="1"/>
    <col min="13075" max="13312" width="9.140625" style="259"/>
    <col min="13313" max="13313" width="4" style="259" customWidth="1"/>
    <col min="13314" max="13314" width="13.42578125" style="259" customWidth="1"/>
    <col min="13315" max="13315" width="1.140625" style="259" customWidth="1"/>
    <col min="13316" max="13316" width="17" style="259" customWidth="1"/>
    <col min="13317" max="13317" width="2.85546875" style="259" customWidth="1"/>
    <col min="13318" max="13318" width="9.42578125" style="259" customWidth="1"/>
    <col min="13319" max="13319" width="9.85546875" style="259" customWidth="1"/>
    <col min="13320" max="13320" width="9.7109375" style="259" customWidth="1"/>
    <col min="13321" max="13321" width="9.5703125" style="259" customWidth="1"/>
    <col min="13322" max="13322" width="14.140625" style="259" customWidth="1"/>
    <col min="13323" max="13323" width="9.42578125" style="259" customWidth="1"/>
    <col min="13324" max="13324" width="9.140625" style="259" customWidth="1"/>
    <col min="13325" max="13325" width="14.28515625" style="259" customWidth="1"/>
    <col min="13326" max="13326" width="9.42578125" style="259" customWidth="1"/>
    <col min="13327" max="13327" width="9" style="259" customWidth="1"/>
    <col min="13328" max="13328" width="16.7109375" style="259" customWidth="1"/>
    <col min="13329" max="13329" width="9.140625" style="259"/>
    <col min="13330" max="13330" width="15.85546875" style="259" customWidth="1"/>
    <col min="13331" max="13568" width="9.140625" style="259"/>
    <col min="13569" max="13569" width="4" style="259" customWidth="1"/>
    <col min="13570" max="13570" width="13.42578125" style="259" customWidth="1"/>
    <col min="13571" max="13571" width="1.140625" style="259" customWidth="1"/>
    <col min="13572" max="13572" width="17" style="259" customWidth="1"/>
    <col min="13573" max="13573" width="2.85546875" style="259" customWidth="1"/>
    <col min="13574" max="13574" width="9.42578125" style="259" customWidth="1"/>
    <col min="13575" max="13575" width="9.85546875" style="259" customWidth="1"/>
    <col min="13576" max="13576" width="9.7109375" style="259" customWidth="1"/>
    <col min="13577" max="13577" width="9.5703125" style="259" customWidth="1"/>
    <col min="13578" max="13578" width="14.140625" style="259" customWidth="1"/>
    <col min="13579" max="13579" width="9.42578125" style="259" customWidth="1"/>
    <col min="13580" max="13580" width="9.140625" style="259" customWidth="1"/>
    <col min="13581" max="13581" width="14.28515625" style="259" customWidth="1"/>
    <col min="13582" max="13582" width="9.42578125" style="259" customWidth="1"/>
    <col min="13583" max="13583" width="9" style="259" customWidth="1"/>
    <col min="13584" max="13584" width="16.7109375" style="259" customWidth="1"/>
    <col min="13585" max="13585" width="9.140625" style="259"/>
    <col min="13586" max="13586" width="15.85546875" style="259" customWidth="1"/>
    <col min="13587" max="13824" width="9.140625" style="259"/>
    <col min="13825" max="13825" width="4" style="259" customWidth="1"/>
    <col min="13826" max="13826" width="13.42578125" style="259" customWidth="1"/>
    <col min="13827" max="13827" width="1.140625" style="259" customWidth="1"/>
    <col min="13828" max="13828" width="17" style="259" customWidth="1"/>
    <col min="13829" max="13829" width="2.85546875" style="259" customWidth="1"/>
    <col min="13830" max="13830" width="9.42578125" style="259" customWidth="1"/>
    <col min="13831" max="13831" width="9.85546875" style="259" customWidth="1"/>
    <col min="13832" max="13832" width="9.7109375" style="259" customWidth="1"/>
    <col min="13833" max="13833" width="9.5703125" style="259" customWidth="1"/>
    <col min="13834" max="13834" width="14.140625" style="259" customWidth="1"/>
    <col min="13835" max="13835" width="9.42578125" style="259" customWidth="1"/>
    <col min="13836" max="13836" width="9.140625" style="259" customWidth="1"/>
    <col min="13837" max="13837" width="14.28515625" style="259" customWidth="1"/>
    <col min="13838" max="13838" width="9.42578125" style="259" customWidth="1"/>
    <col min="13839" max="13839" width="9" style="259" customWidth="1"/>
    <col min="13840" max="13840" width="16.7109375" style="259" customWidth="1"/>
    <col min="13841" max="13841" width="9.140625" style="259"/>
    <col min="13842" max="13842" width="15.85546875" style="259" customWidth="1"/>
    <col min="13843" max="14080" width="9.140625" style="259"/>
    <col min="14081" max="14081" width="4" style="259" customWidth="1"/>
    <col min="14082" max="14082" width="13.42578125" style="259" customWidth="1"/>
    <col min="14083" max="14083" width="1.140625" style="259" customWidth="1"/>
    <col min="14084" max="14084" width="17" style="259" customWidth="1"/>
    <col min="14085" max="14085" width="2.85546875" style="259" customWidth="1"/>
    <col min="14086" max="14086" width="9.42578125" style="259" customWidth="1"/>
    <col min="14087" max="14087" width="9.85546875" style="259" customWidth="1"/>
    <col min="14088" max="14088" width="9.7109375" style="259" customWidth="1"/>
    <col min="14089" max="14089" width="9.5703125" style="259" customWidth="1"/>
    <col min="14090" max="14090" width="14.140625" style="259" customWidth="1"/>
    <col min="14091" max="14091" width="9.42578125" style="259" customWidth="1"/>
    <col min="14092" max="14092" width="9.140625" style="259" customWidth="1"/>
    <col min="14093" max="14093" width="14.28515625" style="259" customWidth="1"/>
    <col min="14094" max="14094" width="9.42578125" style="259" customWidth="1"/>
    <col min="14095" max="14095" width="9" style="259" customWidth="1"/>
    <col min="14096" max="14096" width="16.7109375" style="259" customWidth="1"/>
    <col min="14097" max="14097" width="9.140625" style="259"/>
    <col min="14098" max="14098" width="15.85546875" style="259" customWidth="1"/>
    <col min="14099" max="14336" width="9.140625" style="259"/>
    <col min="14337" max="14337" width="4" style="259" customWidth="1"/>
    <col min="14338" max="14338" width="13.42578125" style="259" customWidth="1"/>
    <col min="14339" max="14339" width="1.140625" style="259" customWidth="1"/>
    <col min="14340" max="14340" width="17" style="259" customWidth="1"/>
    <col min="14341" max="14341" width="2.85546875" style="259" customWidth="1"/>
    <col min="14342" max="14342" width="9.42578125" style="259" customWidth="1"/>
    <col min="14343" max="14343" width="9.85546875" style="259" customWidth="1"/>
    <col min="14344" max="14344" width="9.7109375" style="259" customWidth="1"/>
    <col min="14345" max="14345" width="9.5703125" style="259" customWidth="1"/>
    <col min="14346" max="14346" width="14.140625" style="259" customWidth="1"/>
    <col min="14347" max="14347" width="9.42578125" style="259" customWidth="1"/>
    <col min="14348" max="14348" width="9.140625" style="259" customWidth="1"/>
    <col min="14349" max="14349" width="14.28515625" style="259" customWidth="1"/>
    <col min="14350" max="14350" width="9.42578125" style="259" customWidth="1"/>
    <col min="14351" max="14351" width="9" style="259" customWidth="1"/>
    <col min="14352" max="14352" width="16.7109375" style="259" customWidth="1"/>
    <col min="14353" max="14353" width="9.140625" style="259"/>
    <col min="14354" max="14354" width="15.85546875" style="259" customWidth="1"/>
    <col min="14355" max="14592" width="9.140625" style="259"/>
    <col min="14593" max="14593" width="4" style="259" customWidth="1"/>
    <col min="14594" max="14594" width="13.42578125" style="259" customWidth="1"/>
    <col min="14595" max="14595" width="1.140625" style="259" customWidth="1"/>
    <col min="14596" max="14596" width="17" style="259" customWidth="1"/>
    <col min="14597" max="14597" width="2.85546875" style="259" customWidth="1"/>
    <col min="14598" max="14598" width="9.42578125" style="259" customWidth="1"/>
    <col min="14599" max="14599" width="9.85546875" style="259" customWidth="1"/>
    <col min="14600" max="14600" width="9.7109375" style="259" customWidth="1"/>
    <col min="14601" max="14601" width="9.5703125" style="259" customWidth="1"/>
    <col min="14602" max="14602" width="14.140625" style="259" customWidth="1"/>
    <col min="14603" max="14603" width="9.42578125" style="259" customWidth="1"/>
    <col min="14604" max="14604" width="9.140625" style="259" customWidth="1"/>
    <col min="14605" max="14605" width="14.28515625" style="259" customWidth="1"/>
    <col min="14606" max="14606" width="9.42578125" style="259" customWidth="1"/>
    <col min="14607" max="14607" width="9" style="259" customWidth="1"/>
    <col min="14608" max="14608" width="16.7109375" style="259" customWidth="1"/>
    <col min="14609" max="14609" width="9.140625" style="259"/>
    <col min="14610" max="14610" width="15.85546875" style="259" customWidth="1"/>
    <col min="14611" max="14848" width="9.140625" style="259"/>
    <col min="14849" max="14849" width="4" style="259" customWidth="1"/>
    <col min="14850" max="14850" width="13.42578125" style="259" customWidth="1"/>
    <col min="14851" max="14851" width="1.140625" style="259" customWidth="1"/>
    <col min="14852" max="14852" width="17" style="259" customWidth="1"/>
    <col min="14853" max="14853" width="2.85546875" style="259" customWidth="1"/>
    <col min="14854" max="14854" width="9.42578125" style="259" customWidth="1"/>
    <col min="14855" max="14855" width="9.85546875" style="259" customWidth="1"/>
    <col min="14856" max="14856" width="9.7109375" style="259" customWidth="1"/>
    <col min="14857" max="14857" width="9.5703125" style="259" customWidth="1"/>
    <col min="14858" max="14858" width="14.140625" style="259" customWidth="1"/>
    <col min="14859" max="14859" width="9.42578125" style="259" customWidth="1"/>
    <col min="14860" max="14860" width="9.140625" style="259" customWidth="1"/>
    <col min="14861" max="14861" width="14.28515625" style="259" customWidth="1"/>
    <col min="14862" max="14862" width="9.42578125" style="259" customWidth="1"/>
    <col min="14863" max="14863" width="9" style="259" customWidth="1"/>
    <col min="14864" max="14864" width="16.7109375" style="259" customWidth="1"/>
    <col min="14865" max="14865" width="9.140625" style="259"/>
    <col min="14866" max="14866" width="15.85546875" style="259" customWidth="1"/>
    <col min="14867" max="15104" width="9.140625" style="259"/>
    <col min="15105" max="15105" width="4" style="259" customWidth="1"/>
    <col min="15106" max="15106" width="13.42578125" style="259" customWidth="1"/>
    <col min="15107" max="15107" width="1.140625" style="259" customWidth="1"/>
    <col min="15108" max="15108" width="17" style="259" customWidth="1"/>
    <col min="15109" max="15109" width="2.85546875" style="259" customWidth="1"/>
    <col min="15110" max="15110" width="9.42578125" style="259" customWidth="1"/>
    <col min="15111" max="15111" width="9.85546875" style="259" customWidth="1"/>
    <col min="15112" max="15112" width="9.7109375" style="259" customWidth="1"/>
    <col min="15113" max="15113" width="9.5703125" style="259" customWidth="1"/>
    <col min="15114" max="15114" width="14.140625" style="259" customWidth="1"/>
    <col min="15115" max="15115" width="9.42578125" style="259" customWidth="1"/>
    <col min="15116" max="15116" width="9.140625" style="259" customWidth="1"/>
    <col min="15117" max="15117" width="14.28515625" style="259" customWidth="1"/>
    <col min="15118" max="15118" width="9.42578125" style="259" customWidth="1"/>
    <col min="15119" max="15119" width="9" style="259" customWidth="1"/>
    <col min="15120" max="15120" width="16.7109375" style="259" customWidth="1"/>
    <col min="15121" max="15121" width="9.140625" style="259"/>
    <col min="15122" max="15122" width="15.85546875" style="259" customWidth="1"/>
    <col min="15123" max="15360" width="9.140625" style="259"/>
    <col min="15361" max="15361" width="4" style="259" customWidth="1"/>
    <col min="15362" max="15362" width="13.42578125" style="259" customWidth="1"/>
    <col min="15363" max="15363" width="1.140625" style="259" customWidth="1"/>
    <col min="15364" max="15364" width="17" style="259" customWidth="1"/>
    <col min="15365" max="15365" width="2.85546875" style="259" customWidth="1"/>
    <col min="15366" max="15366" width="9.42578125" style="259" customWidth="1"/>
    <col min="15367" max="15367" width="9.85546875" style="259" customWidth="1"/>
    <col min="15368" max="15368" width="9.7109375" style="259" customWidth="1"/>
    <col min="15369" max="15369" width="9.5703125" style="259" customWidth="1"/>
    <col min="15370" max="15370" width="14.140625" style="259" customWidth="1"/>
    <col min="15371" max="15371" width="9.42578125" style="259" customWidth="1"/>
    <col min="15372" max="15372" width="9.140625" style="259" customWidth="1"/>
    <col min="15373" max="15373" width="14.28515625" style="259" customWidth="1"/>
    <col min="15374" max="15374" width="9.42578125" style="259" customWidth="1"/>
    <col min="15375" max="15375" width="9" style="259" customWidth="1"/>
    <col min="15376" max="15376" width="16.7109375" style="259" customWidth="1"/>
    <col min="15377" max="15377" width="9.140625" style="259"/>
    <col min="15378" max="15378" width="15.85546875" style="259" customWidth="1"/>
    <col min="15379" max="15616" width="9.140625" style="259"/>
    <col min="15617" max="15617" width="4" style="259" customWidth="1"/>
    <col min="15618" max="15618" width="13.42578125" style="259" customWidth="1"/>
    <col min="15619" max="15619" width="1.140625" style="259" customWidth="1"/>
    <col min="15620" max="15620" width="17" style="259" customWidth="1"/>
    <col min="15621" max="15621" width="2.85546875" style="259" customWidth="1"/>
    <col min="15622" max="15622" width="9.42578125" style="259" customWidth="1"/>
    <col min="15623" max="15623" width="9.85546875" style="259" customWidth="1"/>
    <col min="15624" max="15624" width="9.7109375" style="259" customWidth="1"/>
    <col min="15625" max="15625" width="9.5703125" style="259" customWidth="1"/>
    <col min="15626" max="15626" width="14.140625" style="259" customWidth="1"/>
    <col min="15627" max="15627" width="9.42578125" style="259" customWidth="1"/>
    <col min="15628" max="15628" width="9.140625" style="259" customWidth="1"/>
    <col min="15629" max="15629" width="14.28515625" style="259" customWidth="1"/>
    <col min="15630" max="15630" width="9.42578125" style="259" customWidth="1"/>
    <col min="15631" max="15631" width="9" style="259" customWidth="1"/>
    <col min="15632" max="15632" width="16.7109375" style="259" customWidth="1"/>
    <col min="15633" max="15633" width="9.140625" style="259"/>
    <col min="15634" max="15634" width="15.85546875" style="259" customWidth="1"/>
    <col min="15635" max="15872" width="9.140625" style="259"/>
    <col min="15873" max="15873" width="4" style="259" customWidth="1"/>
    <col min="15874" max="15874" width="13.42578125" style="259" customWidth="1"/>
    <col min="15875" max="15875" width="1.140625" style="259" customWidth="1"/>
    <col min="15876" max="15876" width="17" style="259" customWidth="1"/>
    <col min="15877" max="15877" width="2.85546875" style="259" customWidth="1"/>
    <col min="15878" max="15878" width="9.42578125" style="259" customWidth="1"/>
    <col min="15879" max="15879" width="9.85546875" style="259" customWidth="1"/>
    <col min="15880" max="15880" width="9.7109375" style="259" customWidth="1"/>
    <col min="15881" max="15881" width="9.5703125" style="259" customWidth="1"/>
    <col min="15882" max="15882" width="14.140625" style="259" customWidth="1"/>
    <col min="15883" max="15883" width="9.42578125" style="259" customWidth="1"/>
    <col min="15884" max="15884" width="9.140625" style="259" customWidth="1"/>
    <col min="15885" max="15885" width="14.28515625" style="259" customWidth="1"/>
    <col min="15886" max="15886" width="9.42578125" style="259" customWidth="1"/>
    <col min="15887" max="15887" width="9" style="259" customWidth="1"/>
    <col min="15888" max="15888" width="16.7109375" style="259" customWidth="1"/>
    <col min="15889" max="15889" width="9.140625" style="259"/>
    <col min="15890" max="15890" width="15.85546875" style="259" customWidth="1"/>
    <col min="15891" max="16128" width="9.140625" style="259"/>
    <col min="16129" max="16129" width="4" style="259" customWidth="1"/>
    <col min="16130" max="16130" width="13.42578125" style="259" customWidth="1"/>
    <col min="16131" max="16131" width="1.140625" style="259" customWidth="1"/>
    <col min="16132" max="16132" width="17" style="259" customWidth="1"/>
    <col min="16133" max="16133" width="2.85546875" style="259" customWidth="1"/>
    <col min="16134" max="16134" width="9.42578125" style="259" customWidth="1"/>
    <col min="16135" max="16135" width="9.85546875" style="259" customWidth="1"/>
    <col min="16136" max="16136" width="9.7109375" style="259" customWidth="1"/>
    <col min="16137" max="16137" width="9.5703125" style="259" customWidth="1"/>
    <col min="16138" max="16138" width="14.140625" style="259" customWidth="1"/>
    <col min="16139" max="16139" width="9.42578125" style="259" customWidth="1"/>
    <col min="16140" max="16140" width="9.140625" style="259" customWidth="1"/>
    <col min="16141" max="16141" width="14.28515625" style="259" customWidth="1"/>
    <col min="16142" max="16142" width="9.42578125" style="259" customWidth="1"/>
    <col min="16143" max="16143" width="9" style="259" customWidth="1"/>
    <col min="16144" max="16144" width="16.7109375" style="259" customWidth="1"/>
    <col min="16145" max="16145" width="9.140625" style="259"/>
    <col min="16146" max="16146" width="15.85546875" style="259" customWidth="1"/>
    <col min="16147" max="16384" width="9.140625" style="259"/>
  </cols>
  <sheetData>
    <row r="1" spans="1:18" s="78" customFormat="1" ht="15.75">
      <c r="A1" s="1310" t="s">
        <v>1</v>
      </c>
      <c r="B1" s="1311"/>
      <c r="C1" s="1312"/>
      <c r="D1" s="1311"/>
      <c r="E1" s="1311"/>
      <c r="F1" s="1312"/>
      <c r="G1" s="1312"/>
      <c r="H1" s="1312"/>
      <c r="I1" s="1312"/>
      <c r="J1" s="1312"/>
      <c r="K1" s="1312"/>
      <c r="L1" s="1312"/>
      <c r="M1" s="1312"/>
      <c r="N1" s="1312"/>
      <c r="O1" s="1312"/>
      <c r="P1" s="1313"/>
    </row>
    <row r="2" spans="1:18" s="78" customFormat="1" ht="15.75">
      <c r="A2" s="1314" t="s">
        <v>2</v>
      </c>
      <c r="B2" s="1315"/>
      <c r="C2" s="1316"/>
      <c r="D2" s="1315"/>
      <c r="E2" s="1315"/>
      <c r="F2" s="1316"/>
      <c r="G2" s="1316"/>
      <c r="H2" s="1316"/>
      <c r="I2" s="1316"/>
      <c r="J2" s="1316"/>
      <c r="K2" s="1316"/>
      <c r="L2" s="1316"/>
      <c r="M2" s="1316"/>
      <c r="N2" s="1316"/>
      <c r="O2" s="1316"/>
      <c r="P2" s="1317"/>
    </row>
    <row r="3" spans="1:18" s="78" customFormat="1" ht="23.25" customHeight="1">
      <c r="A3" s="2047" t="s">
        <v>1607</v>
      </c>
      <c r="B3" s="2048"/>
      <c r="C3" s="2048"/>
      <c r="D3" s="2048"/>
      <c r="E3" s="2048"/>
      <c r="F3" s="2048"/>
      <c r="G3" s="2048"/>
      <c r="H3" s="2048"/>
      <c r="I3" s="2048"/>
      <c r="J3" s="2048"/>
      <c r="K3" s="2048"/>
      <c r="L3" s="2048"/>
      <c r="M3" s="2048"/>
      <c r="N3" s="2048"/>
      <c r="O3" s="2048"/>
      <c r="P3" s="2049"/>
    </row>
    <row r="4" spans="1:18" s="78" customFormat="1" ht="9" customHeight="1">
      <c r="A4" s="1314"/>
      <c r="B4" s="1315"/>
      <c r="C4" s="1316"/>
      <c r="D4" s="1315"/>
      <c r="E4" s="1315"/>
      <c r="F4" s="1316"/>
      <c r="G4" s="1316"/>
      <c r="H4" s="1316"/>
      <c r="I4" s="1316"/>
      <c r="J4" s="1316"/>
      <c r="K4" s="1316"/>
      <c r="L4" s="1316"/>
      <c r="M4" s="1316"/>
      <c r="N4" s="1316"/>
      <c r="O4" s="1316"/>
      <c r="P4" s="1317"/>
    </row>
    <row r="5" spans="1:18" s="79" customFormat="1" ht="16.5" customHeight="1">
      <c r="A5" s="60" t="s">
        <v>3</v>
      </c>
      <c r="B5" s="61"/>
      <c r="C5" s="62"/>
      <c r="D5" s="61"/>
      <c r="E5" s="61"/>
      <c r="F5" s="62"/>
      <c r="G5" s="62"/>
      <c r="H5" s="62"/>
      <c r="I5" s="63"/>
      <c r="J5" s="64" t="s">
        <v>4</v>
      </c>
      <c r="K5" s="62"/>
      <c r="L5" s="62"/>
      <c r="M5" s="63"/>
      <c r="N5" s="64"/>
      <c r="O5" s="62" t="s">
        <v>5</v>
      </c>
      <c r="P5" s="63"/>
    </row>
    <row r="6" spans="1:18" s="79" customFormat="1">
      <c r="A6" s="65"/>
      <c r="B6" s="66"/>
      <c r="C6" s="80" t="s">
        <v>6</v>
      </c>
      <c r="D6" s="66"/>
      <c r="E6" s="66"/>
      <c r="F6" s="67"/>
      <c r="G6" s="67"/>
      <c r="H6" s="67"/>
      <c r="I6" s="348"/>
      <c r="J6" s="68"/>
      <c r="K6" s="80" t="s">
        <v>183</v>
      </c>
      <c r="L6" s="67"/>
      <c r="M6" s="348"/>
      <c r="N6" s="68"/>
      <c r="O6" s="67" t="s">
        <v>8</v>
      </c>
      <c r="P6" s="348"/>
    </row>
    <row r="7" spans="1:18" s="81" customFormat="1" ht="15" customHeight="1">
      <c r="A7" s="2028" t="s">
        <v>9</v>
      </c>
      <c r="B7" s="2029"/>
      <c r="C7" s="2029"/>
      <c r="D7" s="2029"/>
      <c r="E7" s="2030"/>
      <c r="F7" s="1294" t="s">
        <v>184</v>
      </c>
      <c r="G7" s="2028" t="s">
        <v>185</v>
      </c>
      <c r="H7" s="2029"/>
      <c r="I7" s="2030"/>
      <c r="J7" s="1294" t="s">
        <v>12</v>
      </c>
      <c r="K7" s="2035" t="s">
        <v>13</v>
      </c>
      <c r="L7" s="2036"/>
      <c r="M7" s="2035" t="s">
        <v>14</v>
      </c>
      <c r="N7" s="2037"/>
      <c r="O7" s="2037"/>
      <c r="P7" s="2036"/>
    </row>
    <row r="8" spans="1:18" s="81" customFormat="1" ht="12.75">
      <c r="A8" s="2026"/>
      <c r="B8" s="2031"/>
      <c r="C8" s="2031"/>
      <c r="D8" s="2031"/>
      <c r="E8" s="2027"/>
      <c r="F8" s="1295" t="s">
        <v>186</v>
      </c>
      <c r="G8" s="1294" t="s">
        <v>21</v>
      </c>
      <c r="H8" s="1294" t="s">
        <v>187</v>
      </c>
      <c r="I8" s="1294" t="s">
        <v>188</v>
      </c>
      <c r="J8" s="1295" t="s">
        <v>189</v>
      </c>
      <c r="K8" s="2026" t="s">
        <v>17</v>
      </c>
      <c r="L8" s="2027"/>
      <c r="M8" s="2017" t="s">
        <v>18</v>
      </c>
      <c r="N8" s="1294" t="s">
        <v>19</v>
      </c>
      <c r="O8" s="1294" t="s">
        <v>154</v>
      </c>
      <c r="P8" s="2017" t="s">
        <v>18</v>
      </c>
      <c r="R8" s="1318"/>
    </row>
    <row r="9" spans="1:18" s="81" customFormat="1" ht="12.75">
      <c r="A9" s="2026"/>
      <c r="B9" s="2031"/>
      <c r="C9" s="2031"/>
      <c r="D9" s="2031"/>
      <c r="E9" s="2027"/>
      <c r="F9" s="1295" t="s">
        <v>190</v>
      </c>
      <c r="G9" s="1295"/>
      <c r="H9" s="1295"/>
      <c r="I9" s="1295"/>
      <c r="J9" s="1295" t="s">
        <v>28</v>
      </c>
      <c r="K9" s="2026" t="s">
        <v>25</v>
      </c>
      <c r="L9" s="2027"/>
      <c r="M9" s="2018"/>
      <c r="N9" s="1295" t="s">
        <v>26</v>
      </c>
      <c r="O9" s="1295" t="s">
        <v>27</v>
      </c>
      <c r="P9" s="2018"/>
    </row>
    <row r="10" spans="1:18" s="81" customFormat="1" ht="12.75">
      <c r="A10" s="2032"/>
      <c r="B10" s="2033"/>
      <c r="C10" s="2033"/>
      <c r="D10" s="2033"/>
      <c r="E10" s="2034"/>
      <c r="F10" s="1296" t="s">
        <v>160</v>
      </c>
      <c r="G10" s="1296"/>
      <c r="H10" s="1296"/>
      <c r="I10" s="1296"/>
      <c r="J10" s="1296"/>
      <c r="K10" s="69" t="s">
        <v>29</v>
      </c>
      <c r="L10" s="69" t="s">
        <v>30</v>
      </c>
      <c r="M10" s="2019"/>
      <c r="N10" s="1296" t="s">
        <v>31</v>
      </c>
      <c r="O10" s="1296" t="s">
        <v>32</v>
      </c>
      <c r="P10" s="2019"/>
    </row>
    <row r="11" spans="1:18" s="82" customFormat="1" ht="11.25">
      <c r="A11" s="2020" t="s">
        <v>34</v>
      </c>
      <c r="B11" s="2021"/>
      <c r="C11" s="2021"/>
      <c r="D11" s="2021"/>
      <c r="E11" s="2022"/>
      <c r="F11" s="350" t="s">
        <v>35</v>
      </c>
      <c r="G11" s="350" t="s">
        <v>36</v>
      </c>
      <c r="H11" s="350" t="s">
        <v>37</v>
      </c>
      <c r="I11" s="350" t="s">
        <v>38</v>
      </c>
      <c r="J11" s="350" t="s">
        <v>39</v>
      </c>
      <c r="K11" s="350" t="s">
        <v>40</v>
      </c>
      <c r="L11" s="350" t="s">
        <v>41</v>
      </c>
      <c r="M11" s="350" t="s">
        <v>42</v>
      </c>
      <c r="N11" s="350" t="s">
        <v>43</v>
      </c>
      <c r="O11" s="350" t="s">
        <v>44</v>
      </c>
      <c r="P11" s="350" t="s">
        <v>45</v>
      </c>
    </row>
    <row r="12" spans="1:18" s="92" customFormat="1" ht="14.25">
      <c r="A12" s="54">
        <v>1</v>
      </c>
      <c r="B12" s="83" t="s">
        <v>3016</v>
      </c>
      <c r="C12" s="84" t="s">
        <v>182</v>
      </c>
      <c r="D12" s="84" t="s">
        <v>257</v>
      </c>
      <c r="E12" s="85" t="s">
        <v>325</v>
      </c>
      <c r="F12" s="55" t="s">
        <v>48</v>
      </c>
      <c r="G12" s="1309" t="s">
        <v>3017</v>
      </c>
      <c r="H12" s="55" t="s">
        <v>3018</v>
      </c>
      <c r="I12" s="1309" t="s">
        <v>3019</v>
      </c>
      <c r="J12" s="86">
        <v>27766</v>
      </c>
      <c r="K12" s="111"/>
      <c r="L12" s="111"/>
      <c r="M12" s="105">
        <f>(K12+L12)*J12*0.0478087</f>
        <v>0</v>
      </c>
      <c r="N12" s="55">
        <v>24</v>
      </c>
      <c r="O12" s="55">
        <v>25.5</v>
      </c>
      <c r="P12" s="86">
        <f t="shared" ref="P12:P29" si="0">J12*O12</f>
        <v>708033</v>
      </c>
    </row>
    <row r="13" spans="1:18" s="92" customFormat="1" ht="14.25" customHeight="1">
      <c r="A13" s="54">
        <v>2</v>
      </c>
      <c r="B13" s="93" t="s">
        <v>3020</v>
      </c>
      <c r="C13" s="1319" t="s">
        <v>182</v>
      </c>
      <c r="D13" s="94" t="s">
        <v>3021</v>
      </c>
      <c r="E13" s="95" t="s">
        <v>308</v>
      </c>
      <c r="F13" s="1320" t="s">
        <v>49</v>
      </c>
      <c r="G13" s="1321" t="s">
        <v>3022</v>
      </c>
      <c r="H13" s="1322" t="s">
        <v>3023</v>
      </c>
      <c r="I13" s="1321" t="s">
        <v>3024</v>
      </c>
      <c r="J13" s="1323">
        <v>24510</v>
      </c>
      <c r="K13" s="97"/>
      <c r="L13" s="97"/>
      <c r="M13" s="97"/>
      <c r="N13" s="1324">
        <v>9</v>
      </c>
      <c r="O13" s="1324">
        <v>10.5</v>
      </c>
      <c r="P13" s="1325">
        <f t="shared" si="0"/>
        <v>257355</v>
      </c>
    </row>
    <row r="14" spans="1:18" s="92" customFormat="1" ht="14.25">
      <c r="A14" s="54">
        <v>3</v>
      </c>
      <c r="B14" s="93" t="s">
        <v>3025</v>
      </c>
      <c r="C14" s="1319" t="s">
        <v>182</v>
      </c>
      <c r="D14" s="94" t="s">
        <v>3026</v>
      </c>
      <c r="E14" s="95" t="s">
        <v>308</v>
      </c>
      <c r="F14" s="1320" t="s">
        <v>48</v>
      </c>
      <c r="G14" s="1326" t="s">
        <v>3027</v>
      </c>
      <c r="H14" s="1322" t="s">
        <v>3028</v>
      </c>
      <c r="I14" s="1321" t="s">
        <v>3029</v>
      </c>
      <c r="J14" s="1323">
        <v>26806</v>
      </c>
      <c r="K14" s="97"/>
      <c r="L14" s="97"/>
      <c r="M14" s="97"/>
      <c r="N14" s="1324">
        <v>31</v>
      </c>
      <c r="O14" s="1324">
        <v>32.5</v>
      </c>
      <c r="P14" s="1323">
        <f t="shared" si="0"/>
        <v>871195</v>
      </c>
    </row>
    <row r="15" spans="1:18" s="92" customFormat="1" ht="14.25">
      <c r="A15" s="54">
        <v>4</v>
      </c>
      <c r="B15" s="93" t="s">
        <v>198</v>
      </c>
      <c r="C15" s="84" t="s">
        <v>182</v>
      </c>
      <c r="D15" s="94" t="s">
        <v>199</v>
      </c>
      <c r="E15" s="95" t="s">
        <v>317</v>
      </c>
      <c r="F15" s="70" t="s">
        <v>47</v>
      </c>
      <c r="G15" s="70" t="s">
        <v>200</v>
      </c>
      <c r="H15" s="70" t="s">
        <v>201</v>
      </c>
      <c r="I15" s="70" t="s">
        <v>3030</v>
      </c>
      <c r="J15" s="86">
        <v>42730</v>
      </c>
      <c r="K15" s="87"/>
      <c r="L15" s="87"/>
      <c r="M15" s="86"/>
      <c r="N15" s="55">
        <v>20</v>
      </c>
      <c r="O15" s="55">
        <v>21.5</v>
      </c>
      <c r="P15" s="86">
        <f t="shared" si="0"/>
        <v>918695</v>
      </c>
      <c r="R15" s="86">
        <v>1165163.5</v>
      </c>
    </row>
    <row r="16" spans="1:18" s="92" customFormat="1" ht="15" customHeight="1">
      <c r="A16" s="54">
        <v>5</v>
      </c>
      <c r="B16" s="83" t="s">
        <v>203</v>
      </c>
      <c r="C16" s="84" t="s">
        <v>182</v>
      </c>
      <c r="D16" s="84" t="s">
        <v>204</v>
      </c>
      <c r="E16" s="85" t="s">
        <v>897</v>
      </c>
      <c r="F16" s="55" t="s">
        <v>48</v>
      </c>
      <c r="G16" s="55" t="s">
        <v>205</v>
      </c>
      <c r="H16" s="1309" t="s">
        <v>206</v>
      </c>
      <c r="I16" s="55" t="s">
        <v>3031</v>
      </c>
      <c r="J16" s="86">
        <v>27766</v>
      </c>
      <c r="K16" s="111"/>
      <c r="L16" s="111"/>
      <c r="M16" s="105"/>
      <c r="N16" s="55">
        <v>25</v>
      </c>
      <c r="O16" s="55">
        <v>26.5</v>
      </c>
      <c r="P16" s="88">
        <f t="shared" si="0"/>
        <v>735799</v>
      </c>
    </row>
    <row r="17" spans="1:16" s="89" customFormat="1" ht="14.25">
      <c r="A17" s="54">
        <v>6</v>
      </c>
      <c r="B17" s="93" t="s">
        <v>209</v>
      </c>
      <c r="C17" s="1319" t="s">
        <v>182</v>
      </c>
      <c r="D17" s="94" t="s">
        <v>3032</v>
      </c>
      <c r="E17" s="95" t="s">
        <v>308</v>
      </c>
      <c r="F17" s="1320" t="s">
        <v>48</v>
      </c>
      <c r="G17" s="1321" t="s">
        <v>3033</v>
      </c>
      <c r="H17" s="1321" t="s">
        <v>3034</v>
      </c>
      <c r="I17" s="1321" t="s">
        <v>3035</v>
      </c>
      <c r="J17" s="1323">
        <v>28424</v>
      </c>
      <c r="K17" s="97"/>
      <c r="L17" s="97"/>
      <c r="M17" s="97"/>
      <c r="N17" s="1324">
        <v>36</v>
      </c>
      <c r="O17" s="1324">
        <v>37.5</v>
      </c>
      <c r="P17" s="1323">
        <f t="shared" si="0"/>
        <v>1065900</v>
      </c>
    </row>
    <row r="18" spans="1:16" s="89" customFormat="1" ht="15.75" customHeight="1">
      <c r="A18" s="54">
        <v>7</v>
      </c>
      <c r="B18" s="93" t="s">
        <v>3036</v>
      </c>
      <c r="C18" s="1319" t="s">
        <v>182</v>
      </c>
      <c r="D18" s="94" t="s">
        <v>3037</v>
      </c>
      <c r="E18" s="95" t="s">
        <v>308</v>
      </c>
      <c r="F18" s="1320" t="s">
        <v>48</v>
      </c>
      <c r="G18" s="1321" t="s">
        <v>3038</v>
      </c>
      <c r="H18" s="1322" t="s">
        <v>3039</v>
      </c>
      <c r="I18" s="1321" t="s">
        <v>3040</v>
      </c>
      <c r="J18" s="1323">
        <v>27766</v>
      </c>
      <c r="K18" s="97"/>
      <c r="L18" s="97"/>
      <c r="M18" s="97"/>
      <c r="N18" s="1324">
        <v>33</v>
      </c>
      <c r="O18" s="1324">
        <v>34.5</v>
      </c>
      <c r="P18" s="1325">
        <f t="shared" si="0"/>
        <v>957927</v>
      </c>
    </row>
    <row r="19" spans="1:16" s="89" customFormat="1" ht="14.25">
      <c r="A19" s="54">
        <v>8</v>
      </c>
      <c r="B19" s="378" t="s">
        <v>888</v>
      </c>
      <c r="C19" s="1145" t="s">
        <v>182</v>
      </c>
      <c r="D19" s="380" t="s">
        <v>3041</v>
      </c>
      <c r="E19" s="381" t="s">
        <v>3042</v>
      </c>
      <c r="F19" s="1327" t="s">
        <v>48</v>
      </c>
      <c r="G19" s="1328" t="s">
        <v>3043</v>
      </c>
      <c r="H19" s="1329" t="s">
        <v>3044</v>
      </c>
      <c r="I19" s="1328" t="s">
        <v>3045</v>
      </c>
      <c r="J19" s="1330">
        <v>27122</v>
      </c>
      <c r="K19" s="383"/>
      <c r="L19" s="383"/>
      <c r="M19" s="383"/>
      <c r="N19" s="1149">
        <v>35</v>
      </c>
      <c r="O19" s="1149">
        <v>36.5</v>
      </c>
      <c r="P19" s="1330">
        <f t="shared" si="0"/>
        <v>989953</v>
      </c>
    </row>
    <row r="20" spans="1:16" s="89" customFormat="1" thickBot="1">
      <c r="A20" s="54">
        <v>9</v>
      </c>
      <c r="B20" s="1331" t="s">
        <v>213</v>
      </c>
      <c r="C20" s="379" t="s">
        <v>182</v>
      </c>
      <c r="D20" s="379" t="s">
        <v>214</v>
      </c>
      <c r="E20" s="384" t="s">
        <v>305</v>
      </c>
      <c r="F20" s="385" t="s">
        <v>48</v>
      </c>
      <c r="G20" s="385" t="s">
        <v>215</v>
      </c>
      <c r="H20" s="385" t="s">
        <v>216</v>
      </c>
      <c r="I20" s="385" t="s">
        <v>3046</v>
      </c>
      <c r="J20" s="386">
        <v>27766</v>
      </c>
      <c r="K20" s="1332"/>
      <c r="L20" s="1332"/>
      <c r="M20" s="1333"/>
      <c r="N20" s="382">
        <v>38</v>
      </c>
      <c r="O20" s="385">
        <v>39.5</v>
      </c>
      <c r="P20" s="387">
        <f t="shared" si="0"/>
        <v>1096757</v>
      </c>
    </row>
    <row r="21" spans="1:16" s="89" customFormat="1" thickTop="1">
      <c r="A21" s="54">
        <v>10</v>
      </c>
      <c r="B21" s="83" t="s">
        <v>3047</v>
      </c>
      <c r="C21" s="84" t="s">
        <v>182</v>
      </c>
      <c r="D21" s="84" t="s">
        <v>3048</v>
      </c>
      <c r="E21" s="85" t="s">
        <v>303</v>
      </c>
      <c r="F21" s="55" t="s">
        <v>48</v>
      </c>
      <c r="G21" s="1309" t="s">
        <v>3049</v>
      </c>
      <c r="H21" s="1309" t="s">
        <v>3050</v>
      </c>
      <c r="I21" s="1309" t="s">
        <v>3051</v>
      </c>
      <c r="J21" s="90">
        <v>26806</v>
      </c>
      <c r="K21" s="91"/>
      <c r="L21" s="91"/>
      <c r="M21" s="86"/>
      <c r="N21" s="55">
        <v>20</v>
      </c>
      <c r="O21" s="55">
        <v>21.5</v>
      </c>
      <c r="P21" s="86">
        <f t="shared" si="0"/>
        <v>576329</v>
      </c>
    </row>
    <row r="22" spans="1:16" s="89" customFormat="1" ht="14.25">
      <c r="A22" s="54">
        <v>11</v>
      </c>
      <c r="B22" s="93" t="s">
        <v>218</v>
      </c>
      <c r="C22" s="84" t="s">
        <v>182</v>
      </c>
      <c r="D22" s="94" t="s">
        <v>219</v>
      </c>
      <c r="E22" s="95" t="s">
        <v>226</v>
      </c>
      <c r="F22" s="70" t="s">
        <v>48</v>
      </c>
      <c r="G22" s="1334" t="s">
        <v>220</v>
      </c>
      <c r="H22" s="101" t="s">
        <v>221</v>
      </c>
      <c r="I22" s="1334" t="s">
        <v>3052</v>
      </c>
      <c r="J22" s="88">
        <v>28093</v>
      </c>
      <c r="K22" s="97"/>
      <c r="L22" s="97"/>
      <c r="M22" s="97"/>
      <c r="N22" s="70">
        <v>30</v>
      </c>
      <c r="O22" s="70">
        <v>31.5</v>
      </c>
      <c r="P22" s="88">
        <f t="shared" si="0"/>
        <v>884929.5</v>
      </c>
    </row>
    <row r="23" spans="1:16" s="89" customFormat="1" ht="15" customHeight="1">
      <c r="A23" s="54">
        <v>12</v>
      </c>
      <c r="B23" s="83" t="s">
        <v>889</v>
      </c>
      <c r="C23" s="84" t="s">
        <v>182</v>
      </c>
      <c r="D23" s="84" t="s">
        <v>890</v>
      </c>
      <c r="E23" s="85" t="s">
        <v>308</v>
      </c>
      <c r="F23" s="55" t="s">
        <v>47</v>
      </c>
      <c r="G23" s="1309" t="s">
        <v>891</v>
      </c>
      <c r="H23" s="1309" t="s">
        <v>3053</v>
      </c>
      <c r="I23" s="1309" t="s">
        <v>3054</v>
      </c>
      <c r="J23" s="90">
        <v>43371</v>
      </c>
      <c r="K23" s="91"/>
      <c r="L23" s="91"/>
      <c r="M23" s="86"/>
      <c r="N23" s="55">
        <v>28</v>
      </c>
      <c r="O23" s="55">
        <v>29.5</v>
      </c>
      <c r="P23" s="86">
        <f t="shared" si="0"/>
        <v>1279444.5</v>
      </c>
    </row>
    <row r="24" spans="1:16" s="89" customFormat="1" ht="14.25">
      <c r="A24" s="54">
        <v>13</v>
      </c>
      <c r="B24" s="98" t="s">
        <v>892</v>
      </c>
      <c r="C24" s="84" t="s">
        <v>182</v>
      </c>
      <c r="D24" s="113" t="s">
        <v>801</v>
      </c>
      <c r="E24" s="85" t="s">
        <v>318</v>
      </c>
      <c r="F24" s="55" t="s">
        <v>47</v>
      </c>
      <c r="G24" s="100" t="s">
        <v>893</v>
      </c>
      <c r="H24" s="1335" t="s">
        <v>894</v>
      </c>
      <c r="I24" s="1309" t="s">
        <v>3055</v>
      </c>
      <c r="J24" s="86">
        <v>42730</v>
      </c>
      <c r="K24" s="87"/>
      <c r="L24" s="87"/>
      <c r="M24" s="86"/>
      <c r="N24" s="55">
        <v>9</v>
      </c>
      <c r="O24" s="55">
        <v>9</v>
      </c>
      <c r="P24" s="86">
        <f t="shared" si="0"/>
        <v>384570</v>
      </c>
    </row>
    <row r="25" spans="1:16" s="89" customFormat="1" ht="14.25" customHeight="1">
      <c r="A25" s="54">
        <v>14</v>
      </c>
      <c r="B25" s="98" t="s">
        <v>224</v>
      </c>
      <c r="C25" s="84" t="s">
        <v>182</v>
      </c>
      <c r="D25" s="113" t="s">
        <v>225</v>
      </c>
      <c r="E25" s="85" t="s">
        <v>226</v>
      </c>
      <c r="F25" s="55" t="s">
        <v>64</v>
      </c>
      <c r="G25" s="1335" t="s">
        <v>227</v>
      </c>
      <c r="H25" s="1335" t="s">
        <v>228</v>
      </c>
      <c r="I25" s="1336" t="s">
        <v>3056</v>
      </c>
      <c r="J25" s="86">
        <v>34781</v>
      </c>
      <c r="K25" s="1337">
        <v>15</v>
      </c>
      <c r="L25" s="1337">
        <v>15</v>
      </c>
      <c r="M25" s="1338">
        <f>(K25+L25)*J25*0.0478087</f>
        <v>49885.031841000004</v>
      </c>
      <c r="N25" s="55">
        <v>32</v>
      </c>
      <c r="O25" s="55">
        <v>33.5</v>
      </c>
      <c r="P25" s="86">
        <f t="shared" si="0"/>
        <v>1165163.5</v>
      </c>
    </row>
    <row r="26" spans="1:16" s="89" customFormat="1" ht="15.75" customHeight="1">
      <c r="A26" s="54">
        <v>15</v>
      </c>
      <c r="B26" s="1339" t="s">
        <v>895</v>
      </c>
      <c r="C26" s="84" t="s">
        <v>182</v>
      </c>
      <c r="D26" s="112" t="s">
        <v>896</v>
      </c>
      <c r="E26" s="85" t="s">
        <v>897</v>
      </c>
      <c r="F26" s="117" t="s">
        <v>49</v>
      </c>
      <c r="G26" s="100" t="s">
        <v>898</v>
      </c>
      <c r="H26" s="100" t="s">
        <v>899</v>
      </c>
      <c r="I26" s="1340" t="s">
        <v>3057</v>
      </c>
      <c r="J26" s="86">
        <v>24799</v>
      </c>
      <c r="K26" s="87"/>
      <c r="L26" s="87"/>
      <c r="M26" s="86"/>
      <c r="N26" s="55">
        <v>17</v>
      </c>
      <c r="O26" s="55">
        <v>18.5</v>
      </c>
      <c r="P26" s="86">
        <f t="shared" si="0"/>
        <v>458781.5</v>
      </c>
    </row>
    <row r="27" spans="1:16" s="89" customFormat="1" ht="15.75" customHeight="1">
      <c r="A27" s="54">
        <v>16</v>
      </c>
      <c r="B27" s="93" t="s">
        <v>302</v>
      </c>
      <c r="C27" s="1319" t="s">
        <v>182</v>
      </c>
      <c r="D27" s="94" t="s">
        <v>3058</v>
      </c>
      <c r="E27" s="95" t="s">
        <v>301</v>
      </c>
      <c r="F27" s="1320" t="s">
        <v>48</v>
      </c>
      <c r="G27" s="1326" t="s">
        <v>3059</v>
      </c>
      <c r="H27" s="1322" t="s">
        <v>3060</v>
      </c>
      <c r="I27" s="1321" t="s">
        <v>3061</v>
      </c>
      <c r="J27" s="1323">
        <v>27122</v>
      </c>
      <c r="K27" s="97"/>
      <c r="L27" s="97"/>
      <c r="M27" s="97"/>
      <c r="N27" s="1324">
        <v>24</v>
      </c>
      <c r="O27" s="1324">
        <v>25.5</v>
      </c>
      <c r="P27" s="1323">
        <f t="shared" si="0"/>
        <v>691611</v>
      </c>
    </row>
    <row r="28" spans="1:16" s="92" customFormat="1" ht="15.75" customHeight="1">
      <c r="A28" s="54">
        <v>17</v>
      </c>
      <c r="B28" s="93" t="s">
        <v>900</v>
      </c>
      <c r="C28" s="84" t="s">
        <v>182</v>
      </c>
      <c r="D28" s="94" t="s">
        <v>901</v>
      </c>
      <c r="E28" s="95" t="s">
        <v>317</v>
      </c>
      <c r="F28" s="70" t="s">
        <v>48</v>
      </c>
      <c r="G28" s="1334" t="s">
        <v>902</v>
      </c>
      <c r="H28" s="70" t="s">
        <v>903</v>
      </c>
      <c r="I28" s="70" t="s">
        <v>3062</v>
      </c>
      <c r="J28" s="88">
        <v>27766</v>
      </c>
      <c r="K28" s="97"/>
      <c r="L28" s="97"/>
      <c r="M28" s="97"/>
      <c r="N28" s="70">
        <v>35</v>
      </c>
      <c r="O28" s="70">
        <v>38</v>
      </c>
      <c r="P28" s="88">
        <f t="shared" si="0"/>
        <v>1055108</v>
      </c>
    </row>
    <row r="29" spans="1:16" s="92" customFormat="1" ht="14.25">
      <c r="A29" s="54">
        <v>18</v>
      </c>
      <c r="B29" s="93" t="s">
        <v>3063</v>
      </c>
      <c r="C29" s="1319" t="s">
        <v>182</v>
      </c>
      <c r="D29" s="94" t="s">
        <v>3064</v>
      </c>
      <c r="E29" s="95" t="s">
        <v>322</v>
      </c>
      <c r="F29" s="1320" t="s">
        <v>47</v>
      </c>
      <c r="G29" s="1321" t="s">
        <v>3065</v>
      </c>
      <c r="H29" s="1322" t="s">
        <v>3066</v>
      </c>
      <c r="I29" s="1321" t="s">
        <v>3067</v>
      </c>
      <c r="J29" s="1323">
        <v>43371</v>
      </c>
      <c r="K29" s="97"/>
      <c r="L29" s="97"/>
      <c r="M29" s="97"/>
      <c r="N29" s="1324">
        <v>24</v>
      </c>
      <c r="O29" s="1324">
        <v>25.5</v>
      </c>
      <c r="P29" s="1323">
        <f t="shared" si="0"/>
        <v>1105960.5</v>
      </c>
    </row>
    <row r="30" spans="1:16" s="92" customFormat="1">
      <c r="A30" s="1341"/>
      <c r="B30" s="1342"/>
      <c r="C30" s="1141"/>
      <c r="D30" s="1342"/>
      <c r="E30" s="1342"/>
      <c r="F30" s="1342"/>
      <c r="G30" s="1343"/>
      <c r="H30" s="1344"/>
      <c r="I30" s="1345"/>
      <c r="J30" s="1346"/>
      <c r="K30" s="1141"/>
      <c r="L30" s="1141"/>
      <c r="M30" s="1142"/>
      <c r="N30" s="2038" t="s">
        <v>3068</v>
      </c>
      <c r="O30" s="2039"/>
      <c r="P30" s="1347">
        <f>SUM(P12:P29)</f>
        <v>15203511.5</v>
      </c>
    </row>
    <row r="31" spans="1:16" s="92" customFormat="1" ht="14.25">
      <c r="A31" s="1348"/>
      <c r="B31" s="61"/>
      <c r="C31" s="61"/>
      <c r="D31" s="61"/>
      <c r="E31" s="62"/>
      <c r="F31" s="62"/>
      <c r="G31" s="62"/>
      <c r="H31" s="62"/>
      <c r="I31" s="63"/>
      <c r="J31" s="64" t="s">
        <v>164</v>
      </c>
      <c r="K31" s="62"/>
      <c r="L31" s="62"/>
      <c r="M31" s="63"/>
      <c r="N31" s="64" t="s">
        <v>52</v>
      </c>
      <c r="O31" s="62"/>
      <c r="P31" s="63"/>
    </row>
    <row r="32" spans="1:16" s="92" customFormat="1" ht="14.25">
      <c r="A32" s="406"/>
      <c r="B32" s="66"/>
      <c r="C32" s="66"/>
      <c r="D32" s="66"/>
      <c r="E32" s="67"/>
      <c r="F32" s="67"/>
      <c r="G32" s="67"/>
      <c r="H32" s="67"/>
      <c r="I32" s="348"/>
      <c r="J32" s="68"/>
      <c r="K32" s="67"/>
      <c r="L32" s="67"/>
      <c r="M32" s="348"/>
      <c r="N32" s="68"/>
      <c r="O32" s="67"/>
      <c r="P32" s="348"/>
    </row>
    <row r="33" spans="1:16" s="92" customFormat="1" ht="14.25">
      <c r="A33" s="2041" t="s">
        <v>192</v>
      </c>
      <c r="B33" s="2040"/>
      <c r="C33" s="2040"/>
      <c r="D33" s="2040"/>
      <c r="E33" s="2040"/>
      <c r="F33" s="1349"/>
      <c r="G33" s="67"/>
      <c r="H33" s="67"/>
      <c r="I33" s="348"/>
      <c r="J33" s="2041" t="s">
        <v>193</v>
      </c>
      <c r="K33" s="2040"/>
      <c r="L33" s="2040"/>
      <c r="M33" s="2042"/>
      <c r="N33" s="68"/>
      <c r="O33" s="2043" t="s">
        <v>3069</v>
      </c>
      <c r="P33" s="2044"/>
    </row>
    <row r="34" spans="1:16" s="92" customFormat="1" ht="14.25">
      <c r="A34" s="2014" t="s">
        <v>2363</v>
      </c>
      <c r="B34" s="2015"/>
      <c r="C34" s="2015"/>
      <c r="D34" s="2015"/>
      <c r="E34" s="2015"/>
      <c r="F34" s="1300"/>
      <c r="G34" s="368"/>
      <c r="H34" s="368"/>
      <c r="I34" s="369"/>
      <c r="J34" s="2014" t="s">
        <v>163</v>
      </c>
      <c r="K34" s="2015"/>
      <c r="L34" s="2015"/>
      <c r="M34" s="2016"/>
      <c r="N34" s="367"/>
      <c r="O34" s="2045"/>
      <c r="P34" s="2046"/>
    </row>
    <row r="35" spans="1:16" s="92" customFormat="1" ht="14.25">
      <c r="A35" s="110"/>
      <c r="B35" s="110"/>
      <c r="C35" s="110"/>
      <c r="D35" s="110"/>
      <c r="E35" s="110"/>
      <c r="F35" s="110"/>
      <c r="G35" s="67"/>
      <c r="H35" s="67"/>
      <c r="I35" s="67"/>
      <c r="J35" s="110"/>
      <c r="K35" s="110"/>
      <c r="L35" s="110"/>
      <c r="M35" s="110"/>
      <c r="N35" s="67"/>
      <c r="O35" s="1350"/>
      <c r="P35" s="1350"/>
    </row>
    <row r="36" spans="1:16" s="92" customFormat="1" ht="14.25">
      <c r="A36" s="110"/>
      <c r="B36" s="110"/>
      <c r="C36" s="110"/>
      <c r="D36" s="110"/>
      <c r="E36" s="110"/>
      <c r="F36" s="110"/>
      <c r="G36" s="67"/>
      <c r="H36" s="67"/>
      <c r="I36" s="67"/>
      <c r="J36" s="110"/>
      <c r="K36" s="110"/>
      <c r="L36" s="110"/>
      <c r="M36" s="110"/>
      <c r="N36" s="67"/>
      <c r="O36" s="1350"/>
      <c r="P36" s="1350"/>
    </row>
    <row r="37" spans="1:16" s="92" customFormat="1" ht="14.25">
      <c r="A37" s="110"/>
      <c r="B37" s="110"/>
      <c r="C37" s="110"/>
      <c r="D37" s="110"/>
      <c r="E37" s="110"/>
      <c r="F37" s="110"/>
      <c r="G37" s="67"/>
      <c r="H37" s="67"/>
      <c r="I37" s="67"/>
      <c r="J37" s="110"/>
      <c r="K37" s="110"/>
      <c r="L37" s="110"/>
      <c r="M37" s="110"/>
      <c r="N37" s="67"/>
      <c r="O37" s="1350"/>
      <c r="P37" s="1350"/>
    </row>
    <row r="38" spans="1:16" s="92" customFormat="1" ht="14.25">
      <c r="A38" s="1300"/>
      <c r="B38" s="1300"/>
      <c r="C38" s="1300"/>
      <c r="D38" s="1300"/>
      <c r="E38" s="1300"/>
      <c r="F38" s="1300"/>
      <c r="G38" s="368"/>
      <c r="H38" s="368"/>
      <c r="I38" s="368"/>
      <c r="J38" s="1300"/>
      <c r="K38" s="1300"/>
      <c r="L38" s="1300"/>
      <c r="M38" s="1300"/>
      <c r="N38" s="368"/>
      <c r="O38" s="1351"/>
      <c r="P38" s="1351"/>
    </row>
    <row r="39" spans="1:16" s="92" customFormat="1" ht="15.75">
      <c r="A39" s="57" t="s">
        <v>2</v>
      </c>
      <c r="B39" s="58"/>
      <c r="C39" s="59"/>
      <c r="D39" s="58"/>
      <c r="E39" s="58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1:16" s="92" customFormat="1" ht="15.75">
      <c r="A40" s="2050" t="s">
        <v>1607</v>
      </c>
      <c r="B40" s="2050"/>
      <c r="C40" s="2050"/>
      <c r="D40" s="2050"/>
      <c r="E40" s="2050"/>
      <c r="F40" s="2050"/>
      <c r="G40" s="2050"/>
      <c r="H40" s="2050"/>
      <c r="I40" s="2050"/>
      <c r="J40" s="2050"/>
      <c r="K40" s="2050"/>
      <c r="L40" s="2050"/>
      <c r="M40" s="2050"/>
      <c r="N40" s="2050"/>
      <c r="O40" s="2050"/>
      <c r="P40" s="2050"/>
    </row>
    <row r="41" spans="1:16" s="92" customFormat="1" ht="15.75">
      <c r="A41" s="57"/>
      <c r="B41" s="58"/>
      <c r="C41" s="59"/>
      <c r="D41" s="58"/>
      <c r="E41" s="58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</row>
    <row r="42" spans="1:16" s="92" customFormat="1" ht="14.25">
      <c r="A42" s="60" t="s">
        <v>3</v>
      </c>
      <c r="B42" s="61"/>
      <c r="C42" s="62"/>
      <c r="D42" s="61"/>
      <c r="E42" s="61"/>
      <c r="F42" s="62"/>
      <c r="G42" s="62"/>
      <c r="H42" s="62"/>
      <c r="I42" s="63"/>
      <c r="J42" s="64" t="s">
        <v>4</v>
      </c>
      <c r="K42" s="62"/>
      <c r="L42" s="62"/>
      <c r="M42" s="63"/>
      <c r="N42" s="64"/>
      <c r="O42" s="62" t="s">
        <v>5</v>
      </c>
      <c r="P42" s="63"/>
    </row>
    <row r="43" spans="1:16" s="92" customFormat="1">
      <c r="A43" s="65"/>
      <c r="B43" s="66"/>
      <c r="C43" s="80" t="s">
        <v>6</v>
      </c>
      <c r="D43" s="66"/>
      <c r="E43" s="66"/>
      <c r="F43" s="67"/>
      <c r="G43" s="67"/>
      <c r="H43" s="67"/>
      <c r="I43" s="348"/>
      <c r="J43" s="68"/>
      <c r="K43" s="80" t="s">
        <v>183</v>
      </c>
      <c r="L43" s="67"/>
      <c r="M43" s="348"/>
      <c r="N43" s="68"/>
      <c r="O43" s="67" t="s">
        <v>8</v>
      </c>
      <c r="P43" s="348"/>
    </row>
    <row r="44" spans="1:16" s="92" customFormat="1" ht="14.25">
      <c r="A44" s="2028" t="s">
        <v>9</v>
      </c>
      <c r="B44" s="2029"/>
      <c r="C44" s="2029"/>
      <c r="D44" s="2029"/>
      <c r="E44" s="2030"/>
      <c r="F44" s="1294" t="s">
        <v>184</v>
      </c>
      <c r="G44" s="2028" t="s">
        <v>185</v>
      </c>
      <c r="H44" s="2029"/>
      <c r="I44" s="2030"/>
      <c r="J44" s="1294" t="s">
        <v>12</v>
      </c>
      <c r="K44" s="2035" t="s">
        <v>13</v>
      </c>
      <c r="L44" s="2036"/>
      <c r="M44" s="2035" t="s">
        <v>14</v>
      </c>
      <c r="N44" s="2037"/>
      <c r="O44" s="2037"/>
      <c r="P44" s="2036"/>
    </row>
    <row r="45" spans="1:16" s="92" customFormat="1" ht="14.25">
      <c r="A45" s="2026"/>
      <c r="B45" s="2031"/>
      <c r="C45" s="2031"/>
      <c r="D45" s="2031"/>
      <c r="E45" s="2027"/>
      <c r="F45" s="1295" t="s">
        <v>186</v>
      </c>
      <c r="G45" s="1294" t="s">
        <v>21</v>
      </c>
      <c r="H45" s="1294" t="s">
        <v>187</v>
      </c>
      <c r="I45" s="1294" t="s">
        <v>188</v>
      </c>
      <c r="J45" s="1295" t="s">
        <v>189</v>
      </c>
      <c r="K45" s="2026" t="s">
        <v>17</v>
      </c>
      <c r="L45" s="2027"/>
      <c r="M45" s="2017" t="s">
        <v>18</v>
      </c>
      <c r="N45" s="1294" t="s">
        <v>19</v>
      </c>
      <c r="O45" s="1294" t="s">
        <v>154</v>
      </c>
      <c r="P45" s="2017" t="s">
        <v>18</v>
      </c>
    </row>
    <row r="46" spans="1:16" s="92" customFormat="1" ht="14.25">
      <c r="A46" s="2026"/>
      <c r="B46" s="2031"/>
      <c r="C46" s="2031"/>
      <c r="D46" s="2031"/>
      <c r="E46" s="2027"/>
      <c r="F46" s="1295" t="s">
        <v>190</v>
      </c>
      <c r="G46" s="1295"/>
      <c r="H46" s="1295"/>
      <c r="I46" s="1295"/>
      <c r="J46" s="1295" t="s">
        <v>28</v>
      </c>
      <c r="K46" s="2026" t="s">
        <v>25</v>
      </c>
      <c r="L46" s="2027"/>
      <c r="M46" s="2018"/>
      <c r="N46" s="1295" t="s">
        <v>26</v>
      </c>
      <c r="O46" s="1295" t="s">
        <v>27</v>
      </c>
      <c r="P46" s="2018"/>
    </row>
    <row r="47" spans="1:16" s="92" customFormat="1" ht="14.25">
      <c r="A47" s="2032"/>
      <c r="B47" s="2033"/>
      <c r="C47" s="2033"/>
      <c r="D47" s="2033"/>
      <c r="E47" s="2034"/>
      <c r="F47" s="1296" t="s">
        <v>160</v>
      </c>
      <c r="G47" s="1296"/>
      <c r="H47" s="1296"/>
      <c r="I47" s="1296"/>
      <c r="J47" s="1296"/>
      <c r="K47" s="69" t="s">
        <v>29</v>
      </c>
      <c r="L47" s="69" t="s">
        <v>30</v>
      </c>
      <c r="M47" s="2019"/>
      <c r="N47" s="1296" t="s">
        <v>31</v>
      </c>
      <c r="O47" s="1296" t="s">
        <v>32</v>
      </c>
      <c r="P47" s="2019"/>
    </row>
    <row r="48" spans="1:16" s="92" customFormat="1" ht="14.25">
      <c r="A48" s="2020" t="s">
        <v>34</v>
      </c>
      <c r="B48" s="2021"/>
      <c r="C48" s="2021"/>
      <c r="D48" s="2021"/>
      <c r="E48" s="2022"/>
      <c r="F48" s="350" t="s">
        <v>35</v>
      </c>
      <c r="G48" s="350" t="s">
        <v>36</v>
      </c>
      <c r="H48" s="350" t="s">
        <v>37</v>
      </c>
      <c r="I48" s="350" t="s">
        <v>38</v>
      </c>
      <c r="J48" s="350" t="s">
        <v>39</v>
      </c>
      <c r="K48" s="350" t="s">
        <v>40</v>
      </c>
      <c r="L48" s="350" t="s">
        <v>41</v>
      </c>
      <c r="M48" s="350" t="s">
        <v>42</v>
      </c>
      <c r="N48" s="350" t="s">
        <v>43</v>
      </c>
      <c r="O48" s="350" t="s">
        <v>44</v>
      </c>
      <c r="P48" s="350" t="s">
        <v>45</v>
      </c>
    </row>
    <row r="49" spans="1:18" s="92" customFormat="1" ht="14.25">
      <c r="A49" s="1297"/>
      <c r="B49" s="1298"/>
      <c r="C49" s="1298"/>
      <c r="D49" s="1298"/>
      <c r="E49" s="1299"/>
      <c r="F49" s="350"/>
      <c r="G49" s="350"/>
      <c r="H49" s="350"/>
      <c r="I49" s="350"/>
      <c r="J49" s="350"/>
      <c r="K49" s="350"/>
      <c r="L49" s="350"/>
      <c r="M49" s="1352" t="s">
        <v>3070</v>
      </c>
      <c r="N49" s="350"/>
      <c r="O49" s="350"/>
      <c r="P49" s="1353">
        <f>P30</f>
        <v>15203511.5</v>
      </c>
    </row>
    <row r="50" spans="1:18" s="92" customFormat="1" ht="14.25" customHeight="1">
      <c r="A50" s="54"/>
      <c r="B50" s="84"/>
      <c r="C50" s="84"/>
      <c r="D50" s="84"/>
      <c r="E50" s="85"/>
      <c r="F50" s="55"/>
      <c r="G50" s="1309"/>
      <c r="H50" s="55"/>
      <c r="I50" s="1309"/>
      <c r="J50" s="90"/>
      <c r="K50" s="91"/>
      <c r="L50" s="91"/>
      <c r="M50" s="86"/>
      <c r="N50" s="55"/>
      <c r="O50" s="55"/>
      <c r="P50" s="86"/>
      <c r="R50" s="1153"/>
    </row>
    <row r="51" spans="1:18" s="92" customFormat="1" ht="14.25">
      <c r="A51" s="54">
        <v>19</v>
      </c>
      <c r="B51" s="84" t="s">
        <v>235</v>
      </c>
      <c r="C51" s="84" t="s">
        <v>182</v>
      </c>
      <c r="D51" s="84" t="s">
        <v>236</v>
      </c>
      <c r="E51" s="85" t="s">
        <v>3071</v>
      </c>
      <c r="F51" s="55" t="s">
        <v>48</v>
      </c>
      <c r="G51" s="55" t="s">
        <v>237</v>
      </c>
      <c r="H51" s="1309" t="s">
        <v>3072</v>
      </c>
      <c r="I51" s="55" t="s">
        <v>3073</v>
      </c>
      <c r="J51" s="88">
        <v>27442</v>
      </c>
      <c r="K51" s="97"/>
      <c r="L51" s="97"/>
      <c r="M51" s="97"/>
      <c r="N51" s="70">
        <v>31</v>
      </c>
      <c r="O51" s="70">
        <v>32.5</v>
      </c>
      <c r="P51" s="88">
        <f t="shared" ref="P51:P70" si="1">J51*O51</f>
        <v>891865</v>
      </c>
      <c r="R51" s="1153">
        <v>1764555.5</v>
      </c>
    </row>
    <row r="52" spans="1:18" s="92" customFormat="1" ht="14.25">
      <c r="A52" s="54">
        <v>20</v>
      </c>
      <c r="B52" s="94" t="s">
        <v>904</v>
      </c>
      <c r="C52" s="84" t="s">
        <v>182</v>
      </c>
      <c r="D52" s="94" t="s">
        <v>905</v>
      </c>
      <c r="E52" s="95" t="s">
        <v>311</v>
      </c>
      <c r="F52" s="70" t="s">
        <v>46</v>
      </c>
      <c r="G52" s="101" t="s">
        <v>906</v>
      </c>
      <c r="H52" s="70" t="s">
        <v>907</v>
      </c>
      <c r="I52" s="101" t="s">
        <v>3074</v>
      </c>
      <c r="J52" s="88">
        <v>23486</v>
      </c>
      <c r="K52" s="97"/>
      <c r="L52" s="97"/>
      <c r="M52" s="97"/>
      <c r="N52" s="70">
        <v>17</v>
      </c>
      <c r="O52" s="70">
        <v>18.5</v>
      </c>
      <c r="P52" s="88">
        <f t="shared" si="1"/>
        <v>434491</v>
      </c>
      <c r="R52" s="1153">
        <v>699771</v>
      </c>
    </row>
    <row r="53" spans="1:18" s="92" customFormat="1" ht="14.25">
      <c r="A53" s="54">
        <v>21</v>
      </c>
      <c r="B53" s="94" t="s">
        <v>3075</v>
      </c>
      <c r="C53" s="84" t="s">
        <v>182</v>
      </c>
      <c r="D53" s="94" t="s">
        <v>926</v>
      </c>
      <c r="E53" s="95" t="s">
        <v>305</v>
      </c>
      <c r="F53" s="70" t="s">
        <v>48</v>
      </c>
      <c r="G53" s="70" t="s">
        <v>3076</v>
      </c>
      <c r="H53" s="101" t="s">
        <v>3077</v>
      </c>
      <c r="I53" s="70" t="s">
        <v>3078</v>
      </c>
      <c r="J53" s="86">
        <v>27122</v>
      </c>
      <c r="K53" s="87"/>
      <c r="L53" s="87"/>
      <c r="M53" s="86"/>
      <c r="N53" s="55">
        <v>14</v>
      </c>
      <c r="O53" s="55">
        <v>15.5</v>
      </c>
      <c r="P53" s="86">
        <f t="shared" si="1"/>
        <v>420391</v>
      </c>
    </row>
    <row r="54" spans="1:18" s="92" customFormat="1" ht="15.75" customHeight="1">
      <c r="A54" s="54">
        <v>22</v>
      </c>
      <c r="B54" s="94" t="s">
        <v>238</v>
      </c>
      <c r="C54" s="84" t="s">
        <v>182</v>
      </c>
      <c r="D54" s="94" t="s">
        <v>239</v>
      </c>
      <c r="E54" s="95" t="s">
        <v>226</v>
      </c>
      <c r="F54" s="70" t="s">
        <v>92</v>
      </c>
      <c r="G54" s="96" t="s">
        <v>240</v>
      </c>
      <c r="H54" s="101" t="s">
        <v>241</v>
      </c>
      <c r="I54" s="96" t="s">
        <v>3079</v>
      </c>
      <c r="J54" s="86">
        <v>66587</v>
      </c>
      <c r="K54" s="87"/>
      <c r="L54" s="87"/>
      <c r="M54" s="86"/>
      <c r="N54" s="55">
        <v>25</v>
      </c>
      <c r="O54" s="55">
        <v>26.5</v>
      </c>
      <c r="P54" s="86">
        <f t="shared" si="1"/>
        <v>1764555.5</v>
      </c>
    </row>
    <row r="55" spans="1:18" s="92" customFormat="1" ht="14.25">
      <c r="A55" s="54">
        <v>23</v>
      </c>
      <c r="B55" s="94" t="s">
        <v>3080</v>
      </c>
      <c r="C55" s="84" t="s">
        <v>182</v>
      </c>
      <c r="D55" s="94" t="s">
        <v>210</v>
      </c>
      <c r="E55" s="95" t="s">
        <v>305</v>
      </c>
      <c r="F55" s="70" t="s">
        <v>3081</v>
      </c>
      <c r="G55" s="101" t="s">
        <v>3082</v>
      </c>
      <c r="H55" s="101" t="s">
        <v>3083</v>
      </c>
      <c r="I55" s="101" t="s">
        <v>3084</v>
      </c>
      <c r="J55" s="88">
        <v>30071</v>
      </c>
      <c r="K55" s="97"/>
      <c r="L55" s="97"/>
      <c r="M55" s="97"/>
      <c r="N55" s="70">
        <v>15</v>
      </c>
      <c r="O55" s="70">
        <v>16.5</v>
      </c>
      <c r="P55" s="88">
        <f t="shared" si="1"/>
        <v>496171.5</v>
      </c>
    </row>
    <row r="56" spans="1:18" s="92" customFormat="1" ht="16.5" customHeight="1">
      <c r="A56" s="54">
        <v>24</v>
      </c>
      <c r="B56" s="94" t="s">
        <v>3085</v>
      </c>
      <c r="C56" s="1319" t="s">
        <v>182</v>
      </c>
      <c r="D56" s="94" t="s">
        <v>3086</v>
      </c>
      <c r="E56" s="95" t="s">
        <v>897</v>
      </c>
      <c r="F56" s="1354" t="s">
        <v>48</v>
      </c>
      <c r="G56" s="1326" t="s">
        <v>3087</v>
      </c>
      <c r="H56" s="1354" t="s">
        <v>3088</v>
      </c>
      <c r="I56" s="1355" t="s">
        <v>3089</v>
      </c>
      <c r="J56" s="1323">
        <v>28424</v>
      </c>
      <c r="K56" s="97"/>
      <c r="L56" s="97"/>
      <c r="M56" s="97"/>
      <c r="N56" s="1324">
        <v>22</v>
      </c>
      <c r="O56" s="1324">
        <v>23.5</v>
      </c>
      <c r="P56" s="1325">
        <f t="shared" si="1"/>
        <v>667964</v>
      </c>
    </row>
    <row r="57" spans="1:18" s="92" customFormat="1" ht="14.25">
      <c r="A57" s="54">
        <v>25</v>
      </c>
      <c r="B57" s="84" t="s">
        <v>244</v>
      </c>
      <c r="C57" s="84" t="s">
        <v>182</v>
      </c>
      <c r="D57" s="84" t="s">
        <v>245</v>
      </c>
      <c r="E57" s="85" t="s">
        <v>226</v>
      </c>
      <c r="F57" s="55" t="s">
        <v>53</v>
      </c>
      <c r="G57" s="55" t="s">
        <v>246</v>
      </c>
      <c r="H57" s="1309" t="s">
        <v>247</v>
      </c>
      <c r="I57" s="55" t="s">
        <v>3090</v>
      </c>
      <c r="J57" s="88">
        <v>39477</v>
      </c>
      <c r="K57" s="97"/>
      <c r="L57" s="97"/>
      <c r="M57" s="97"/>
      <c r="N57" s="70">
        <v>36</v>
      </c>
      <c r="O57" s="70">
        <v>39</v>
      </c>
      <c r="P57" s="88">
        <f t="shared" si="1"/>
        <v>1539603</v>
      </c>
    </row>
    <row r="58" spans="1:18" s="92" customFormat="1" ht="14.25">
      <c r="A58" s="54">
        <v>26</v>
      </c>
      <c r="B58" s="114" t="s">
        <v>248</v>
      </c>
      <c r="C58" s="84" t="s">
        <v>182</v>
      </c>
      <c r="D58" s="114" t="s">
        <v>264</v>
      </c>
      <c r="E58" s="115" t="s">
        <v>317</v>
      </c>
      <c r="F58" s="116" t="s">
        <v>48</v>
      </c>
      <c r="G58" s="56" t="s">
        <v>3091</v>
      </c>
      <c r="H58" s="1309" t="s">
        <v>249</v>
      </c>
      <c r="I58" s="1309" t="s">
        <v>3092</v>
      </c>
      <c r="J58" s="88">
        <v>27122</v>
      </c>
      <c r="K58" s="97"/>
      <c r="L58" s="97"/>
      <c r="M58" s="97"/>
      <c r="N58" s="70">
        <v>24</v>
      </c>
      <c r="O58" s="70">
        <v>25.5</v>
      </c>
      <c r="P58" s="88">
        <f t="shared" si="1"/>
        <v>691611</v>
      </c>
    </row>
    <row r="59" spans="1:18" s="92" customFormat="1" ht="15.75" customHeight="1" thickBot="1">
      <c r="A59" s="54">
        <v>27</v>
      </c>
      <c r="B59" s="84" t="s">
        <v>3093</v>
      </c>
      <c r="C59" s="84" t="s">
        <v>182</v>
      </c>
      <c r="D59" s="84" t="s">
        <v>3094</v>
      </c>
      <c r="E59" s="85" t="s">
        <v>317</v>
      </c>
      <c r="F59" s="55" t="s">
        <v>47</v>
      </c>
      <c r="G59" s="55" t="s">
        <v>3095</v>
      </c>
      <c r="H59" s="1309" t="s">
        <v>3096</v>
      </c>
      <c r="I59" s="55" t="s">
        <v>3097</v>
      </c>
      <c r="J59" s="90">
        <v>44020</v>
      </c>
      <c r="K59" s="1356"/>
      <c r="L59" s="1356"/>
      <c r="M59" s="1357"/>
      <c r="N59" s="55">
        <v>36</v>
      </c>
      <c r="O59" s="55">
        <v>39</v>
      </c>
      <c r="P59" s="86">
        <f t="shared" si="1"/>
        <v>1716780</v>
      </c>
    </row>
    <row r="60" spans="1:18" s="92" customFormat="1" thickTop="1">
      <c r="A60" s="54">
        <v>28</v>
      </c>
      <c r="B60" s="84" t="s">
        <v>250</v>
      </c>
      <c r="C60" s="84" t="s">
        <v>182</v>
      </c>
      <c r="D60" s="84" t="s">
        <v>251</v>
      </c>
      <c r="E60" s="85" t="s">
        <v>897</v>
      </c>
      <c r="F60" s="55" t="s">
        <v>48</v>
      </c>
      <c r="G60" s="55" t="s">
        <v>252</v>
      </c>
      <c r="H60" s="55" t="s">
        <v>253</v>
      </c>
      <c r="I60" s="55" t="s">
        <v>3098</v>
      </c>
      <c r="J60" s="88">
        <v>27442</v>
      </c>
      <c r="K60" s="104"/>
      <c r="L60" s="104"/>
      <c r="M60" s="105"/>
      <c r="N60" s="70">
        <v>24</v>
      </c>
      <c r="O60" s="70">
        <v>25.5</v>
      </c>
      <c r="P60" s="88">
        <f t="shared" si="1"/>
        <v>699771</v>
      </c>
    </row>
    <row r="61" spans="1:18" s="92" customFormat="1" ht="14.25">
      <c r="A61" s="54">
        <v>29</v>
      </c>
      <c r="B61" s="93" t="s">
        <v>256</v>
      </c>
      <c r="C61" s="84" t="s">
        <v>182</v>
      </c>
      <c r="D61" s="94" t="s">
        <v>257</v>
      </c>
      <c r="E61" s="95" t="s">
        <v>3042</v>
      </c>
      <c r="F61" s="70" t="s">
        <v>48</v>
      </c>
      <c r="G61" s="70" t="s">
        <v>258</v>
      </c>
      <c r="H61" s="70" t="s">
        <v>259</v>
      </c>
      <c r="I61" s="70" t="s">
        <v>3099</v>
      </c>
      <c r="J61" s="88">
        <v>27442</v>
      </c>
      <c r="K61" s="97"/>
      <c r="L61" s="97"/>
      <c r="M61" s="97"/>
      <c r="N61" s="70">
        <v>23</v>
      </c>
      <c r="O61" s="70">
        <v>24.5</v>
      </c>
      <c r="P61" s="88">
        <f t="shared" si="1"/>
        <v>672329</v>
      </c>
    </row>
    <row r="62" spans="1:18" s="92" customFormat="1" ht="14.25">
      <c r="A62" s="54">
        <v>30</v>
      </c>
      <c r="B62" s="84" t="s">
        <v>3100</v>
      </c>
      <c r="C62" s="84" t="s">
        <v>182</v>
      </c>
      <c r="D62" s="84" t="s">
        <v>3101</v>
      </c>
      <c r="E62" s="85" t="s">
        <v>3102</v>
      </c>
      <c r="F62" s="55" t="s">
        <v>48</v>
      </c>
      <c r="G62" s="56" t="s">
        <v>3103</v>
      </c>
      <c r="H62" s="56" t="s">
        <v>3104</v>
      </c>
      <c r="I62" s="56" t="s">
        <v>3105</v>
      </c>
      <c r="J62" s="90">
        <v>27122</v>
      </c>
      <c r="K62" s="91"/>
      <c r="L62" s="86"/>
      <c r="M62" s="87"/>
      <c r="N62" s="55">
        <v>33</v>
      </c>
      <c r="O62" s="1358">
        <v>34.5</v>
      </c>
      <c r="P62" s="86">
        <f t="shared" si="1"/>
        <v>935709</v>
      </c>
    </row>
    <row r="63" spans="1:18" s="92" customFormat="1" ht="14.25">
      <c r="A63" s="54">
        <v>31</v>
      </c>
      <c r="B63" s="84" t="s">
        <v>3106</v>
      </c>
      <c r="C63" s="84" t="s">
        <v>182</v>
      </c>
      <c r="D63" s="84" t="s">
        <v>3107</v>
      </c>
      <c r="E63" s="85" t="s">
        <v>303</v>
      </c>
      <c r="F63" s="55" t="s">
        <v>48</v>
      </c>
      <c r="G63" s="56" t="s">
        <v>3108</v>
      </c>
      <c r="H63" s="56" t="s">
        <v>3109</v>
      </c>
      <c r="I63" s="56" t="s">
        <v>3110</v>
      </c>
      <c r="J63" s="90">
        <v>26806</v>
      </c>
      <c r="K63" s="91"/>
      <c r="L63" s="91"/>
      <c r="M63" s="86"/>
      <c r="N63" s="55">
        <v>24</v>
      </c>
      <c r="O63" s="55">
        <v>25.5</v>
      </c>
      <c r="P63" s="86">
        <f t="shared" si="1"/>
        <v>683553</v>
      </c>
    </row>
    <row r="64" spans="1:18" s="92" customFormat="1" ht="14.25">
      <c r="A64" s="54">
        <v>32</v>
      </c>
      <c r="B64" s="99" t="s">
        <v>260</v>
      </c>
      <c r="C64" s="84" t="s">
        <v>182</v>
      </c>
      <c r="D64" s="1359" t="s">
        <v>261</v>
      </c>
      <c r="E64" s="85" t="s">
        <v>3111</v>
      </c>
      <c r="F64" s="103" t="s">
        <v>47</v>
      </c>
      <c r="G64" s="100" t="s">
        <v>262</v>
      </c>
      <c r="H64" s="1335" t="s">
        <v>263</v>
      </c>
      <c r="I64" s="1309" t="s">
        <v>3112</v>
      </c>
      <c r="J64" s="88">
        <v>46030</v>
      </c>
      <c r="K64" s="97"/>
      <c r="L64" s="97"/>
      <c r="M64" s="97"/>
      <c r="N64" s="70">
        <v>35</v>
      </c>
      <c r="O64" s="70">
        <v>38</v>
      </c>
      <c r="P64" s="88">
        <f t="shared" si="1"/>
        <v>1749140</v>
      </c>
    </row>
    <row r="65" spans="1:16" s="92" customFormat="1" thickBot="1">
      <c r="A65" s="54">
        <v>33</v>
      </c>
      <c r="B65" s="84" t="s">
        <v>908</v>
      </c>
      <c r="C65" s="84" t="s">
        <v>182</v>
      </c>
      <c r="D65" s="84" t="s">
        <v>396</v>
      </c>
      <c r="E65" s="85" t="s">
        <v>308</v>
      </c>
      <c r="F65" s="55" t="s">
        <v>48</v>
      </c>
      <c r="G65" s="1309" t="s">
        <v>909</v>
      </c>
      <c r="H65" s="56" t="s">
        <v>910</v>
      </c>
      <c r="I65" s="1309" t="s">
        <v>3084</v>
      </c>
      <c r="J65" s="86">
        <v>28093</v>
      </c>
      <c r="K65" s="1360"/>
      <c r="L65" s="1360"/>
      <c r="M65" s="1357"/>
      <c r="N65" s="55">
        <v>34</v>
      </c>
      <c r="O65" s="55">
        <v>35.5</v>
      </c>
      <c r="P65" s="86">
        <f t="shared" si="1"/>
        <v>997301.5</v>
      </c>
    </row>
    <row r="66" spans="1:16" s="92" customFormat="1" thickTop="1">
      <c r="A66" s="54">
        <v>34</v>
      </c>
      <c r="B66" s="94" t="s">
        <v>3113</v>
      </c>
      <c r="C66" s="84" t="s">
        <v>182</v>
      </c>
      <c r="D66" s="94" t="s">
        <v>3114</v>
      </c>
      <c r="E66" s="95" t="s">
        <v>305</v>
      </c>
      <c r="F66" s="70" t="s">
        <v>48</v>
      </c>
      <c r="G66" s="96" t="s">
        <v>3115</v>
      </c>
      <c r="H66" s="96" t="s">
        <v>3116</v>
      </c>
      <c r="I66" s="96" t="s">
        <v>3117</v>
      </c>
      <c r="J66" s="88">
        <v>27122</v>
      </c>
      <c r="K66" s="97"/>
      <c r="L66" s="97"/>
      <c r="M66" s="97"/>
      <c r="N66" s="70">
        <v>24</v>
      </c>
      <c r="O66" s="70">
        <v>25.5</v>
      </c>
      <c r="P66" s="88">
        <f t="shared" si="1"/>
        <v>691611</v>
      </c>
    </row>
    <row r="67" spans="1:16" s="92" customFormat="1" ht="14.25" customHeight="1">
      <c r="A67" s="54">
        <v>35</v>
      </c>
      <c r="B67" s="94" t="s">
        <v>3118</v>
      </c>
      <c r="C67" s="84" t="s">
        <v>182</v>
      </c>
      <c r="D67" s="94" t="s">
        <v>3119</v>
      </c>
      <c r="E67" s="1361" t="s">
        <v>3120</v>
      </c>
      <c r="F67" s="70" t="s">
        <v>64</v>
      </c>
      <c r="G67" s="70" t="s">
        <v>3121</v>
      </c>
      <c r="H67" s="101" t="s">
        <v>3122</v>
      </c>
      <c r="I67" s="70" t="s">
        <v>3123</v>
      </c>
      <c r="J67" s="88">
        <v>67585</v>
      </c>
      <c r="K67" s="1337">
        <v>15</v>
      </c>
      <c r="L67" s="1337">
        <v>15</v>
      </c>
      <c r="M67" s="1338">
        <f>(K67+L67)*J67*0.0478087</f>
        <v>96934.529685000001</v>
      </c>
      <c r="N67" s="70">
        <v>32</v>
      </c>
      <c r="O67" s="70">
        <v>33.5</v>
      </c>
      <c r="P67" s="88">
        <f t="shared" si="1"/>
        <v>2264097.5</v>
      </c>
    </row>
    <row r="68" spans="1:16" s="92" customFormat="1" ht="14.25">
      <c r="A68" s="54">
        <v>36</v>
      </c>
      <c r="B68" s="94" t="s">
        <v>912</v>
      </c>
      <c r="C68" s="84" t="s">
        <v>182</v>
      </c>
      <c r="D68" s="94" t="s">
        <v>913</v>
      </c>
      <c r="E68" s="95" t="s">
        <v>301</v>
      </c>
      <c r="F68" s="70" t="s">
        <v>47</v>
      </c>
      <c r="G68" s="70" t="s">
        <v>914</v>
      </c>
      <c r="H68" s="70" t="s">
        <v>915</v>
      </c>
      <c r="I68" s="70" t="s">
        <v>3124</v>
      </c>
      <c r="J68" s="88">
        <v>42730</v>
      </c>
      <c r="K68" s="97"/>
      <c r="L68" s="97"/>
      <c r="M68" s="97"/>
      <c r="N68" s="70">
        <v>33</v>
      </c>
      <c r="O68" s="70">
        <v>34.5</v>
      </c>
      <c r="P68" s="88">
        <f t="shared" si="1"/>
        <v>1474185</v>
      </c>
    </row>
    <row r="69" spans="1:16" s="92" customFormat="1" thickBot="1">
      <c r="A69" s="54">
        <v>37</v>
      </c>
      <c r="B69" s="94" t="s">
        <v>265</v>
      </c>
      <c r="C69" s="84" t="s">
        <v>182</v>
      </c>
      <c r="D69" s="94" t="s">
        <v>266</v>
      </c>
      <c r="E69" s="95" t="s">
        <v>226</v>
      </c>
      <c r="F69" s="70" t="s">
        <v>47</v>
      </c>
      <c r="G69" s="70" t="s">
        <v>267</v>
      </c>
      <c r="H69" s="101" t="s">
        <v>3125</v>
      </c>
      <c r="I69" s="70" t="s">
        <v>3126</v>
      </c>
      <c r="J69" s="88">
        <v>43371</v>
      </c>
      <c r="K69" s="1362"/>
      <c r="L69" s="1362"/>
      <c r="M69" s="1362"/>
      <c r="N69" s="70">
        <v>18</v>
      </c>
      <c r="O69" s="70">
        <v>19.5</v>
      </c>
      <c r="P69" s="88">
        <f t="shared" si="1"/>
        <v>845734.5</v>
      </c>
    </row>
    <row r="70" spans="1:16" ht="15.75" thickTop="1">
      <c r="A70" s="54">
        <v>38</v>
      </c>
      <c r="B70" s="84" t="s">
        <v>268</v>
      </c>
      <c r="C70" s="84" t="s">
        <v>182</v>
      </c>
      <c r="D70" s="84" t="s">
        <v>243</v>
      </c>
      <c r="E70" s="85" t="s">
        <v>313</v>
      </c>
      <c r="F70" s="55" t="s">
        <v>48</v>
      </c>
      <c r="G70" s="55" t="s">
        <v>270</v>
      </c>
      <c r="H70" s="1309" t="s">
        <v>271</v>
      </c>
      <c r="I70" s="55" t="s">
        <v>3127</v>
      </c>
      <c r="J70" s="90">
        <v>27442</v>
      </c>
      <c r="K70" s="91"/>
      <c r="L70" s="91"/>
      <c r="M70" s="86"/>
      <c r="N70" s="70">
        <v>26</v>
      </c>
      <c r="O70" s="55">
        <v>27.5</v>
      </c>
      <c r="P70" s="86">
        <f t="shared" si="1"/>
        <v>754655</v>
      </c>
    </row>
    <row r="71" spans="1:16">
      <c r="A71" s="1363"/>
      <c r="B71" s="1364"/>
      <c r="C71" s="1364"/>
      <c r="D71" s="1364"/>
      <c r="E71" s="1364"/>
      <c r="F71" s="1365"/>
      <c r="G71" s="1365"/>
      <c r="H71" s="1366"/>
      <c r="I71" s="1367"/>
      <c r="J71" s="1368"/>
      <c r="K71" s="1369"/>
      <c r="L71" s="1369"/>
      <c r="M71" s="1370"/>
      <c r="N71" s="2051" t="s">
        <v>3068</v>
      </c>
      <c r="O71" s="2052"/>
      <c r="P71" s="1371">
        <f>SUM(P49:P70)</f>
        <v>35595030</v>
      </c>
    </row>
    <row r="72" spans="1:16">
      <c r="A72" s="61"/>
      <c r="B72" s="61"/>
      <c r="C72" s="61"/>
      <c r="D72" s="61"/>
      <c r="E72" s="62"/>
      <c r="F72" s="62"/>
      <c r="G72" s="62"/>
      <c r="H72" s="62"/>
      <c r="I72" s="63"/>
      <c r="J72" s="64" t="s">
        <v>164</v>
      </c>
      <c r="K72" s="62"/>
      <c r="L72" s="62"/>
      <c r="M72" s="63"/>
      <c r="N72" s="64" t="s">
        <v>52</v>
      </c>
      <c r="O72" s="62"/>
      <c r="P72" s="63"/>
    </row>
    <row r="73" spans="1:16">
      <c r="A73" s="66"/>
      <c r="B73" s="66"/>
      <c r="C73" s="66"/>
      <c r="D73" s="66"/>
      <c r="E73" s="67"/>
      <c r="F73" s="67"/>
      <c r="G73" s="67"/>
      <c r="H73" s="67"/>
      <c r="I73" s="348"/>
      <c r="J73" s="68"/>
      <c r="K73" s="67"/>
      <c r="L73" s="67"/>
      <c r="M73" s="348"/>
      <c r="N73" s="68"/>
      <c r="O73" s="67"/>
      <c r="P73" s="348"/>
    </row>
    <row r="74" spans="1:16">
      <c r="A74" s="2040" t="s">
        <v>192</v>
      </c>
      <c r="B74" s="2040"/>
      <c r="C74" s="2040"/>
      <c r="D74" s="2040"/>
      <c r="E74" s="2040"/>
      <c r="F74" s="1349"/>
      <c r="G74" s="67"/>
      <c r="H74" s="67"/>
      <c r="I74" s="348"/>
      <c r="J74" s="2041" t="s">
        <v>193</v>
      </c>
      <c r="K74" s="2040"/>
      <c r="L74" s="2040"/>
      <c r="M74" s="2042"/>
      <c r="N74" s="68"/>
      <c r="O74" s="2043" t="s">
        <v>3069</v>
      </c>
      <c r="P74" s="2044"/>
    </row>
    <row r="75" spans="1:16">
      <c r="A75" s="2015" t="s">
        <v>2363</v>
      </c>
      <c r="B75" s="2015"/>
      <c r="C75" s="2015"/>
      <c r="D75" s="2015"/>
      <c r="E75" s="2015"/>
      <c r="F75" s="1300"/>
      <c r="G75" s="368"/>
      <c r="H75" s="368"/>
      <c r="I75" s="369"/>
      <c r="J75" s="2014" t="s">
        <v>163</v>
      </c>
      <c r="K75" s="2015"/>
      <c r="L75" s="2015"/>
      <c r="M75" s="2016"/>
      <c r="N75" s="367"/>
      <c r="O75" s="2045"/>
      <c r="P75" s="2046"/>
    </row>
    <row r="76" spans="1:16" ht="15.75">
      <c r="A76" s="110"/>
      <c r="B76" s="110"/>
      <c r="C76" s="110"/>
      <c r="D76" s="58"/>
      <c r="E76" s="58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1350"/>
    </row>
    <row r="77" spans="1:16" ht="27.75" customHeight="1">
      <c r="A77" s="1310" t="s">
        <v>2</v>
      </c>
      <c r="B77" s="1311"/>
      <c r="C77" s="1312"/>
      <c r="D77" s="1311"/>
      <c r="E77" s="1311"/>
      <c r="F77" s="1312"/>
      <c r="G77" s="1312"/>
      <c r="H77" s="1312"/>
      <c r="I77" s="1312"/>
      <c r="J77" s="1312"/>
      <c r="K77" s="1312"/>
      <c r="L77" s="1312"/>
      <c r="M77" s="1312"/>
      <c r="N77" s="1312"/>
      <c r="O77" s="1312"/>
      <c r="P77" s="1313"/>
    </row>
    <row r="78" spans="1:16" ht="15.75" customHeight="1">
      <c r="A78" s="2047" t="s">
        <v>1607</v>
      </c>
      <c r="B78" s="2048"/>
      <c r="C78" s="2048"/>
      <c r="D78" s="2048"/>
      <c r="E78" s="2048"/>
      <c r="F78" s="2048"/>
      <c r="G78" s="2048"/>
      <c r="H78" s="2048"/>
      <c r="I78" s="2048"/>
      <c r="J78" s="2048"/>
      <c r="K78" s="2048"/>
      <c r="L78" s="2048"/>
      <c r="M78" s="2048"/>
      <c r="N78" s="2048"/>
      <c r="O78" s="2048"/>
      <c r="P78" s="2049"/>
    </row>
    <row r="79" spans="1:16" ht="15.75">
      <c r="A79" s="1372"/>
      <c r="B79" s="1373"/>
      <c r="C79" s="1374"/>
      <c r="D79" s="1373"/>
      <c r="E79" s="1373"/>
      <c r="F79" s="1374"/>
      <c r="G79" s="1374"/>
      <c r="H79" s="1374"/>
      <c r="I79" s="1374"/>
      <c r="J79" s="1374"/>
      <c r="K79" s="1374"/>
      <c r="L79" s="1374"/>
      <c r="M79" s="1374"/>
      <c r="N79" s="1374"/>
      <c r="O79" s="1374"/>
      <c r="P79" s="1375"/>
    </row>
    <row r="80" spans="1:16">
      <c r="A80" s="65"/>
      <c r="B80" s="66"/>
      <c r="C80" s="80" t="s">
        <v>6</v>
      </c>
      <c r="D80" s="66"/>
      <c r="E80" s="66"/>
      <c r="F80" s="67"/>
      <c r="G80" s="67"/>
      <c r="H80" s="67"/>
      <c r="I80" s="348"/>
      <c r="J80" s="68"/>
      <c r="K80" s="80" t="s">
        <v>183</v>
      </c>
      <c r="L80" s="67"/>
      <c r="M80" s="348"/>
      <c r="N80" s="68"/>
      <c r="O80" s="67" t="s">
        <v>8</v>
      </c>
      <c r="P80" s="348"/>
    </row>
    <row r="81" spans="1:16">
      <c r="A81" s="2028" t="s">
        <v>9</v>
      </c>
      <c r="B81" s="2029"/>
      <c r="C81" s="2029"/>
      <c r="D81" s="2029"/>
      <c r="E81" s="2030"/>
      <c r="F81" s="1294" t="s">
        <v>184</v>
      </c>
      <c r="G81" s="2028" t="s">
        <v>185</v>
      </c>
      <c r="H81" s="2029"/>
      <c r="I81" s="2030"/>
      <c r="J81" s="1294" t="s">
        <v>12</v>
      </c>
      <c r="K81" s="2035" t="s">
        <v>13</v>
      </c>
      <c r="L81" s="2036"/>
      <c r="M81" s="2035" t="s">
        <v>14</v>
      </c>
      <c r="N81" s="2037"/>
      <c r="O81" s="2037"/>
      <c r="P81" s="2036"/>
    </row>
    <row r="82" spans="1:16" ht="13.5" customHeight="1">
      <c r="A82" s="2026"/>
      <c r="B82" s="2031"/>
      <c r="C82" s="2031"/>
      <c r="D82" s="2031"/>
      <c r="E82" s="2027"/>
      <c r="F82" s="1295" t="s">
        <v>186</v>
      </c>
      <c r="G82" s="1294" t="s">
        <v>21</v>
      </c>
      <c r="H82" s="1294" t="s">
        <v>187</v>
      </c>
      <c r="I82" s="1294" t="s">
        <v>188</v>
      </c>
      <c r="J82" s="1295" t="s">
        <v>189</v>
      </c>
      <c r="K82" s="2026" t="s">
        <v>17</v>
      </c>
      <c r="L82" s="2027"/>
      <c r="M82" s="2017" t="s">
        <v>18</v>
      </c>
      <c r="N82" s="1294" t="s">
        <v>19</v>
      </c>
      <c r="O82" s="1294" t="s">
        <v>154</v>
      </c>
      <c r="P82" s="2017" t="s">
        <v>18</v>
      </c>
    </row>
    <row r="83" spans="1:16" ht="11.25" customHeight="1">
      <c r="A83" s="2026"/>
      <c r="B83" s="2031"/>
      <c r="C83" s="2031"/>
      <c r="D83" s="2031"/>
      <c r="E83" s="2027"/>
      <c r="F83" s="1295" t="s">
        <v>190</v>
      </c>
      <c r="G83" s="1295"/>
      <c r="H83" s="1295"/>
      <c r="I83" s="1295"/>
      <c r="J83" s="1295" t="s">
        <v>28</v>
      </c>
      <c r="K83" s="2026" t="s">
        <v>25</v>
      </c>
      <c r="L83" s="2027"/>
      <c r="M83" s="2018"/>
      <c r="N83" s="1295" t="s">
        <v>26</v>
      </c>
      <c r="O83" s="1295" t="s">
        <v>27</v>
      </c>
      <c r="P83" s="2018"/>
    </row>
    <row r="84" spans="1:16" ht="11.25" customHeight="1">
      <c r="A84" s="2032"/>
      <c r="B84" s="2033"/>
      <c r="C84" s="2033"/>
      <c r="D84" s="2033"/>
      <c r="E84" s="2034"/>
      <c r="F84" s="1296" t="s">
        <v>160</v>
      </c>
      <c r="G84" s="1296"/>
      <c r="H84" s="1296"/>
      <c r="I84" s="1296"/>
      <c r="J84" s="1296"/>
      <c r="K84" s="69" t="s">
        <v>29</v>
      </c>
      <c r="L84" s="69" t="s">
        <v>30</v>
      </c>
      <c r="M84" s="2019"/>
      <c r="N84" s="1296" t="s">
        <v>31</v>
      </c>
      <c r="O84" s="1296" t="s">
        <v>32</v>
      </c>
      <c r="P84" s="2019"/>
    </row>
    <row r="85" spans="1:16" ht="10.5" customHeight="1">
      <c r="A85" s="2020" t="s">
        <v>34</v>
      </c>
      <c r="B85" s="2021"/>
      <c r="C85" s="2021"/>
      <c r="D85" s="2021"/>
      <c r="E85" s="2022"/>
      <c r="F85" s="350" t="s">
        <v>35</v>
      </c>
      <c r="G85" s="350" t="s">
        <v>36</v>
      </c>
      <c r="H85" s="350" t="s">
        <v>37</v>
      </c>
      <c r="I85" s="350" t="s">
        <v>38</v>
      </c>
      <c r="J85" s="350" t="s">
        <v>39</v>
      </c>
      <c r="K85" s="350" t="s">
        <v>40</v>
      </c>
      <c r="L85" s="350" t="s">
        <v>41</v>
      </c>
      <c r="M85" s="350" t="s">
        <v>42</v>
      </c>
      <c r="N85" s="350" t="s">
        <v>43</v>
      </c>
      <c r="O85" s="350" t="s">
        <v>44</v>
      </c>
      <c r="P85" s="350" t="s">
        <v>45</v>
      </c>
    </row>
    <row r="86" spans="1:16">
      <c r="A86" s="1297"/>
      <c r="B86" s="1298"/>
      <c r="C86" s="122"/>
      <c r="D86" s="1298"/>
      <c r="E86" s="1299"/>
      <c r="F86" s="350"/>
      <c r="G86" s="350"/>
      <c r="H86" s="350"/>
      <c r="I86" s="350"/>
      <c r="J86" s="350"/>
      <c r="K86" s="350"/>
      <c r="L86" s="350"/>
      <c r="M86" s="1352" t="s">
        <v>3070</v>
      </c>
      <c r="N86" s="350"/>
      <c r="O86" s="350"/>
      <c r="P86" s="1353">
        <f>P71</f>
        <v>35595030</v>
      </c>
    </row>
    <row r="87" spans="1:16">
      <c r="A87" s="54">
        <v>39</v>
      </c>
      <c r="B87" s="99" t="s">
        <v>3128</v>
      </c>
      <c r="C87" s="1376" t="s">
        <v>182</v>
      </c>
      <c r="D87" s="99" t="s">
        <v>823</v>
      </c>
      <c r="E87" s="85" t="s">
        <v>301</v>
      </c>
      <c r="F87" s="55" t="s">
        <v>48</v>
      </c>
      <c r="G87" s="100" t="s">
        <v>3129</v>
      </c>
      <c r="H87" s="100" t="s">
        <v>3130</v>
      </c>
      <c r="I87" s="56" t="s">
        <v>3131</v>
      </c>
      <c r="J87" s="86">
        <v>27442</v>
      </c>
      <c r="K87" s="111"/>
      <c r="L87" s="111"/>
      <c r="M87" s="105">
        <f>(K87+L87)*J87*0.0478087</f>
        <v>0</v>
      </c>
      <c r="N87" s="55">
        <v>34</v>
      </c>
      <c r="O87" s="55">
        <v>35.5</v>
      </c>
      <c r="P87" s="86">
        <f t="shared" ref="P87:P104" si="2">J87*O87</f>
        <v>974191</v>
      </c>
    </row>
    <row r="88" spans="1:16">
      <c r="A88" s="54">
        <v>40</v>
      </c>
      <c r="B88" s="84" t="s">
        <v>273</v>
      </c>
      <c r="C88" s="1376" t="s">
        <v>182</v>
      </c>
      <c r="D88" s="84" t="s">
        <v>274</v>
      </c>
      <c r="E88" s="85" t="s">
        <v>301</v>
      </c>
      <c r="F88" s="55" t="s">
        <v>48</v>
      </c>
      <c r="G88" s="1309" t="s">
        <v>275</v>
      </c>
      <c r="H88" s="55" t="s">
        <v>276</v>
      </c>
      <c r="I88" s="1309" t="s">
        <v>3132</v>
      </c>
      <c r="J88" s="90">
        <v>28093</v>
      </c>
      <c r="K88" s="91"/>
      <c r="L88" s="91"/>
      <c r="M88" s="86"/>
      <c r="N88" s="70">
        <v>29</v>
      </c>
      <c r="O88" s="55">
        <v>30.5</v>
      </c>
      <c r="P88" s="86">
        <f t="shared" si="2"/>
        <v>856836.5</v>
      </c>
    </row>
    <row r="89" spans="1:16" ht="14.25" customHeight="1">
      <c r="A89" s="54">
        <v>41</v>
      </c>
      <c r="B89" s="1364" t="s">
        <v>277</v>
      </c>
      <c r="C89" s="1376" t="s">
        <v>182</v>
      </c>
      <c r="D89" s="1364" t="s">
        <v>278</v>
      </c>
      <c r="E89" s="1377" t="s">
        <v>303</v>
      </c>
      <c r="F89" s="1378" t="s">
        <v>3133</v>
      </c>
      <c r="G89" s="1379" t="s">
        <v>279</v>
      </c>
      <c r="H89" s="1380" t="s">
        <v>280</v>
      </c>
      <c r="I89" s="1379" t="s">
        <v>3134</v>
      </c>
      <c r="J89" s="1381">
        <v>82439</v>
      </c>
      <c r="K89" s="404">
        <v>15</v>
      </c>
      <c r="L89" s="404">
        <v>15</v>
      </c>
      <c r="M89" s="1382">
        <f>(K89+L89)*J89*0.0478087</f>
        <v>118239.042579</v>
      </c>
      <c r="N89" s="1383">
        <v>22</v>
      </c>
      <c r="O89" s="1380">
        <v>23.5</v>
      </c>
      <c r="P89" s="1384">
        <f t="shared" si="2"/>
        <v>1937316.5</v>
      </c>
    </row>
    <row r="90" spans="1:16" ht="14.25" customHeight="1">
      <c r="A90" s="54">
        <v>42</v>
      </c>
      <c r="B90" s="1354" t="s">
        <v>277</v>
      </c>
      <c r="C90" s="97" t="s">
        <v>182</v>
      </c>
      <c r="D90" s="1354" t="s">
        <v>330</v>
      </c>
      <c r="E90" s="1354" t="s">
        <v>308</v>
      </c>
      <c r="F90" s="1320" t="s">
        <v>54</v>
      </c>
      <c r="G90" s="1320" t="s">
        <v>3135</v>
      </c>
      <c r="H90" s="1321" t="s">
        <v>3136</v>
      </c>
      <c r="I90" s="1321" t="s">
        <v>3137</v>
      </c>
      <c r="J90" s="88">
        <v>47742</v>
      </c>
      <c r="K90" s="1337"/>
      <c r="L90" s="97"/>
      <c r="M90" s="97"/>
      <c r="N90" s="1324">
        <v>33</v>
      </c>
      <c r="O90" s="1324">
        <v>34.5</v>
      </c>
      <c r="P90" s="88">
        <f t="shared" si="2"/>
        <v>1647099</v>
      </c>
    </row>
    <row r="91" spans="1:16" ht="14.25" customHeight="1">
      <c r="A91" s="54">
        <v>43</v>
      </c>
      <c r="B91" s="1354" t="s">
        <v>1436</v>
      </c>
      <c r="C91" s="97" t="s">
        <v>182</v>
      </c>
      <c r="D91" s="1354" t="s">
        <v>281</v>
      </c>
      <c r="E91" s="1354" t="s">
        <v>3120</v>
      </c>
      <c r="F91" s="1320" t="s">
        <v>48</v>
      </c>
      <c r="G91" s="1321" t="s">
        <v>3138</v>
      </c>
      <c r="H91" s="1322" t="s">
        <v>3139</v>
      </c>
      <c r="I91" s="1321" t="s">
        <v>3140</v>
      </c>
      <c r="J91" s="1323">
        <v>27122</v>
      </c>
      <c r="K91" s="97"/>
      <c r="L91" s="97"/>
      <c r="M91" s="97"/>
      <c r="N91" s="1324">
        <v>24</v>
      </c>
      <c r="O91" s="1324">
        <v>25.5</v>
      </c>
      <c r="P91" s="1323">
        <f t="shared" si="2"/>
        <v>691611</v>
      </c>
    </row>
    <row r="92" spans="1:16" ht="14.25" customHeight="1">
      <c r="A92" s="54">
        <v>44</v>
      </c>
      <c r="B92" s="1354" t="s">
        <v>3141</v>
      </c>
      <c r="C92" s="97" t="s">
        <v>182</v>
      </c>
      <c r="D92" s="1354" t="s">
        <v>2000</v>
      </c>
      <c r="E92" s="1354" t="s">
        <v>226</v>
      </c>
      <c r="F92" s="1320" t="s">
        <v>47</v>
      </c>
      <c r="G92" s="1321" t="s">
        <v>3142</v>
      </c>
      <c r="H92" s="1322" t="s">
        <v>3143</v>
      </c>
      <c r="I92" s="1321" t="s">
        <v>3144</v>
      </c>
      <c r="J92" s="88">
        <v>43371</v>
      </c>
      <c r="K92" s="97"/>
      <c r="L92" s="97"/>
      <c r="M92" s="97"/>
      <c r="N92" s="1324">
        <v>33</v>
      </c>
      <c r="O92" s="1324">
        <v>34.5</v>
      </c>
      <c r="P92" s="88">
        <f t="shared" si="2"/>
        <v>1496299.5</v>
      </c>
    </row>
    <row r="93" spans="1:16" ht="14.25" customHeight="1">
      <c r="A93" s="54">
        <v>45</v>
      </c>
      <c r="B93" s="1354" t="s">
        <v>1446</v>
      </c>
      <c r="C93" s="97" t="s">
        <v>182</v>
      </c>
      <c r="D93" s="1354" t="s">
        <v>3145</v>
      </c>
      <c r="E93" s="1354" t="s">
        <v>226</v>
      </c>
      <c r="F93" s="1320" t="s">
        <v>48</v>
      </c>
      <c r="G93" s="1321" t="s">
        <v>3146</v>
      </c>
      <c r="H93" s="1322" t="s">
        <v>3147</v>
      </c>
      <c r="I93" s="1321" t="s">
        <v>3148</v>
      </c>
      <c r="J93" s="1323">
        <v>27442</v>
      </c>
      <c r="K93" s="97"/>
      <c r="L93" s="97"/>
      <c r="M93" s="97"/>
      <c r="N93" s="1324">
        <v>26</v>
      </c>
      <c r="O93" s="1324">
        <v>27.5</v>
      </c>
      <c r="P93" s="1323">
        <f t="shared" si="2"/>
        <v>754655</v>
      </c>
    </row>
    <row r="94" spans="1:16" ht="14.25" customHeight="1">
      <c r="A94" s="54">
        <v>46</v>
      </c>
      <c r="B94" s="1376" t="s">
        <v>3149</v>
      </c>
      <c r="C94" s="1376" t="s">
        <v>182</v>
      </c>
      <c r="D94" s="1376" t="s">
        <v>3150</v>
      </c>
      <c r="E94" s="1376" t="s">
        <v>226</v>
      </c>
      <c r="F94" s="55" t="s">
        <v>48</v>
      </c>
      <c r="G94" s="1309" t="s">
        <v>3151</v>
      </c>
      <c r="H94" s="1309" t="s">
        <v>3152</v>
      </c>
      <c r="I94" s="1309" t="s">
        <v>3153</v>
      </c>
      <c r="J94" s="90">
        <v>26806</v>
      </c>
      <c r="K94" s="91"/>
      <c r="L94" s="91"/>
      <c r="M94" s="86"/>
      <c r="N94" s="55">
        <v>35</v>
      </c>
      <c r="O94" s="55">
        <v>38</v>
      </c>
      <c r="P94" s="88">
        <f t="shared" si="2"/>
        <v>1018628</v>
      </c>
    </row>
    <row r="95" spans="1:16" ht="14.25" customHeight="1">
      <c r="A95" s="54">
        <v>47</v>
      </c>
      <c r="B95" s="1354" t="s">
        <v>1481</v>
      </c>
      <c r="C95" s="97" t="s">
        <v>182</v>
      </c>
      <c r="D95" s="1354" t="s">
        <v>3154</v>
      </c>
      <c r="E95" s="1354" t="s">
        <v>318</v>
      </c>
      <c r="F95" s="1320" t="s">
        <v>2511</v>
      </c>
      <c r="G95" s="1321" t="s">
        <v>3155</v>
      </c>
      <c r="H95" s="1322" t="s">
        <v>3156</v>
      </c>
      <c r="I95" s="1320" t="s">
        <v>3024</v>
      </c>
      <c r="J95" s="88">
        <v>54141</v>
      </c>
      <c r="K95" s="1337">
        <v>15</v>
      </c>
      <c r="L95" s="1337">
        <v>15</v>
      </c>
      <c r="M95" s="1338">
        <f>(K95+L95)*J95*0.0478087</f>
        <v>77652.32480100001</v>
      </c>
      <c r="N95" s="1324">
        <v>24</v>
      </c>
      <c r="O95" s="1324">
        <v>25.5</v>
      </c>
      <c r="P95" s="88">
        <f t="shared" si="2"/>
        <v>1380595.5</v>
      </c>
    </row>
    <row r="96" spans="1:16" ht="14.25" customHeight="1">
      <c r="A96" s="54">
        <v>48</v>
      </c>
      <c r="B96" s="1354" t="s">
        <v>3157</v>
      </c>
      <c r="C96" s="1376" t="s">
        <v>182</v>
      </c>
      <c r="D96" s="1354" t="s">
        <v>272</v>
      </c>
      <c r="E96" s="1354" t="s">
        <v>3158</v>
      </c>
      <c r="F96" s="70" t="s">
        <v>48</v>
      </c>
      <c r="G96" s="101" t="s">
        <v>3159</v>
      </c>
      <c r="H96" s="101" t="s">
        <v>3160</v>
      </c>
      <c r="I96" s="101" t="s">
        <v>3161</v>
      </c>
      <c r="J96" s="88">
        <v>27122</v>
      </c>
      <c r="K96" s="97"/>
      <c r="L96" s="97"/>
      <c r="M96" s="97"/>
      <c r="N96" s="70">
        <v>32</v>
      </c>
      <c r="O96" s="70">
        <v>33.5</v>
      </c>
      <c r="P96" s="88">
        <f t="shared" si="2"/>
        <v>908587</v>
      </c>
    </row>
    <row r="97" spans="1:52" ht="14.25" customHeight="1">
      <c r="A97" s="54">
        <v>49</v>
      </c>
      <c r="B97" s="1376" t="s">
        <v>3162</v>
      </c>
      <c r="C97" s="1376" t="s">
        <v>182</v>
      </c>
      <c r="D97" s="1376" t="s">
        <v>257</v>
      </c>
      <c r="E97" s="1376" t="s">
        <v>305</v>
      </c>
      <c r="F97" s="55" t="s">
        <v>54</v>
      </c>
      <c r="G97" s="56" t="s">
        <v>3163</v>
      </c>
      <c r="H97" s="1309" t="s">
        <v>3164</v>
      </c>
      <c r="I97" s="56" t="s">
        <v>3165</v>
      </c>
      <c r="J97" s="90">
        <v>48457</v>
      </c>
      <c r="K97" s="111"/>
      <c r="L97" s="111"/>
      <c r="M97" s="105">
        <f>(K97+L97)*J97*0.0478087</f>
        <v>0</v>
      </c>
      <c r="N97" s="55">
        <v>31</v>
      </c>
      <c r="O97" s="55">
        <v>32.5</v>
      </c>
      <c r="P97" s="86">
        <f t="shared" si="2"/>
        <v>1574852.5</v>
      </c>
    </row>
    <row r="98" spans="1:52" ht="14.25" customHeight="1">
      <c r="A98" s="54">
        <v>50</v>
      </c>
      <c r="B98" s="1354" t="s">
        <v>3166</v>
      </c>
      <c r="C98" s="97" t="s">
        <v>182</v>
      </c>
      <c r="D98" s="1354" t="s">
        <v>3167</v>
      </c>
      <c r="E98" s="1354" t="s">
        <v>301</v>
      </c>
      <c r="F98" s="1320" t="s">
        <v>2511</v>
      </c>
      <c r="G98" s="1320" t="s">
        <v>3168</v>
      </c>
      <c r="H98" s="1321" t="s">
        <v>247</v>
      </c>
      <c r="I98" s="1321" t="s">
        <v>3169</v>
      </c>
      <c r="J98" s="88">
        <v>53341</v>
      </c>
      <c r="K98" s="1337">
        <v>15</v>
      </c>
      <c r="L98" s="1337">
        <v>15</v>
      </c>
      <c r="M98" s="1338">
        <f>(K98+L98)*J98*0.0478087</f>
        <v>76504.916001000005</v>
      </c>
      <c r="N98" s="1324">
        <v>36</v>
      </c>
      <c r="O98" s="1324">
        <v>37.5</v>
      </c>
      <c r="P98" s="88">
        <f t="shared" si="2"/>
        <v>2000287.5</v>
      </c>
    </row>
    <row r="99" spans="1:52" ht="14.25" customHeight="1">
      <c r="A99" s="54">
        <v>51</v>
      </c>
      <c r="B99" s="1385" t="s">
        <v>282</v>
      </c>
      <c r="C99" s="1376" t="s">
        <v>182</v>
      </c>
      <c r="D99" s="1386" t="s">
        <v>283</v>
      </c>
      <c r="E99" s="1376" t="s">
        <v>3120</v>
      </c>
      <c r="F99" s="103" t="s">
        <v>92</v>
      </c>
      <c r="G99" s="100" t="s">
        <v>3170</v>
      </c>
      <c r="H99" s="100" t="s">
        <v>3171</v>
      </c>
      <c r="I99" s="56" t="s">
        <v>3172</v>
      </c>
      <c r="J99" s="86">
        <v>65604</v>
      </c>
      <c r="K99" s="1337">
        <v>15</v>
      </c>
      <c r="L99" s="1337">
        <v>15</v>
      </c>
      <c r="M99" s="1338">
        <f>(K99+L99)*J99*0.0478087</f>
        <v>94093.258644000001</v>
      </c>
      <c r="N99" s="55">
        <v>31</v>
      </c>
      <c r="O99" s="55">
        <v>32.5</v>
      </c>
      <c r="P99" s="88">
        <f t="shared" si="2"/>
        <v>2132130</v>
      </c>
      <c r="R99" s="140"/>
    </row>
    <row r="100" spans="1:52" ht="14.25" customHeight="1">
      <c r="A100" s="54">
        <v>52</v>
      </c>
      <c r="B100" s="1354" t="s">
        <v>916</v>
      </c>
      <c r="C100" s="1376" t="s">
        <v>182</v>
      </c>
      <c r="D100" s="1354" t="s">
        <v>806</v>
      </c>
      <c r="E100" s="1354" t="s">
        <v>226</v>
      </c>
      <c r="F100" s="70" t="s">
        <v>47</v>
      </c>
      <c r="G100" s="101" t="s">
        <v>3173</v>
      </c>
      <c r="H100" s="101" t="s">
        <v>3174</v>
      </c>
      <c r="I100" s="101" t="s">
        <v>3175</v>
      </c>
      <c r="J100" s="88">
        <v>42730</v>
      </c>
      <c r="K100" s="97"/>
      <c r="L100" s="97"/>
      <c r="M100" s="97"/>
      <c r="N100" s="70">
        <v>35</v>
      </c>
      <c r="O100" s="70">
        <v>38</v>
      </c>
      <c r="P100" s="88">
        <f t="shared" si="2"/>
        <v>1623740</v>
      </c>
      <c r="R100" s="1387"/>
    </row>
    <row r="101" spans="1:52" ht="14.25" customHeight="1">
      <c r="A101" s="54">
        <v>53</v>
      </c>
      <c r="B101" s="1354" t="s">
        <v>3176</v>
      </c>
      <c r="C101" s="1376" t="s">
        <v>182</v>
      </c>
      <c r="D101" s="1354" t="s">
        <v>3177</v>
      </c>
      <c r="E101" s="1354" t="s">
        <v>322</v>
      </c>
      <c r="F101" s="70" t="s">
        <v>48</v>
      </c>
      <c r="G101" s="101" t="s">
        <v>3178</v>
      </c>
      <c r="H101" s="101" t="s">
        <v>3179</v>
      </c>
      <c r="I101" s="101" t="s">
        <v>3180</v>
      </c>
      <c r="J101" s="88">
        <v>26806</v>
      </c>
      <c r="K101" s="97"/>
      <c r="L101" s="97"/>
      <c r="M101" s="97"/>
      <c r="N101" s="70">
        <v>31</v>
      </c>
      <c r="O101" s="70">
        <v>32.5</v>
      </c>
      <c r="P101" s="88">
        <f t="shared" si="2"/>
        <v>871195</v>
      </c>
      <c r="R101" s="1387"/>
    </row>
    <row r="102" spans="1:52" ht="14.25" customHeight="1">
      <c r="A102" s="54">
        <v>54</v>
      </c>
      <c r="B102" s="1354" t="s">
        <v>286</v>
      </c>
      <c r="C102" s="1376" t="s">
        <v>182</v>
      </c>
      <c r="D102" s="1354" t="s">
        <v>287</v>
      </c>
      <c r="E102" s="1354" t="s">
        <v>3102</v>
      </c>
      <c r="F102" s="70" t="s">
        <v>49</v>
      </c>
      <c r="G102" s="101" t="s">
        <v>288</v>
      </c>
      <c r="H102" s="70" t="s">
        <v>289</v>
      </c>
      <c r="I102" s="1334" t="s">
        <v>3181</v>
      </c>
      <c r="J102" s="88">
        <v>24510</v>
      </c>
      <c r="K102" s="97"/>
      <c r="L102" s="97"/>
      <c r="M102" s="97"/>
      <c r="N102" s="70">
        <v>22</v>
      </c>
      <c r="O102" s="70">
        <v>23.5</v>
      </c>
      <c r="P102" s="88">
        <f t="shared" si="2"/>
        <v>575985</v>
      </c>
      <c r="R102" s="140"/>
    </row>
    <row r="103" spans="1:52" ht="14.25" customHeight="1">
      <c r="A103" s="54">
        <v>55</v>
      </c>
      <c r="B103" s="1354" t="s">
        <v>291</v>
      </c>
      <c r="C103" s="1376" t="s">
        <v>182</v>
      </c>
      <c r="D103" s="1354" t="s">
        <v>292</v>
      </c>
      <c r="E103" s="1354" t="s">
        <v>897</v>
      </c>
      <c r="F103" s="70" t="s">
        <v>91</v>
      </c>
      <c r="G103" s="1334" t="s">
        <v>293</v>
      </c>
      <c r="H103" s="101" t="s">
        <v>3182</v>
      </c>
      <c r="I103" s="101" t="s">
        <v>3183</v>
      </c>
      <c r="J103" s="88">
        <v>11575</v>
      </c>
      <c r="K103" s="1337">
        <v>15</v>
      </c>
      <c r="L103" s="1337">
        <v>15</v>
      </c>
      <c r="M103" s="1338">
        <f>(K103+L103)*J103*0.0478087</f>
        <v>16601.571075</v>
      </c>
      <c r="N103" s="70">
        <v>18</v>
      </c>
      <c r="O103" s="70">
        <v>19.5</v>
      </c>
      <c r="P103" s="88">
        <f t="shared" si="2"/>
        <v>225712.5</v>
      </c>
    </row>
    <row r="104" spans="1:52" ht="14.25" customHeight="1">
      <c r="A104" s="54">
        <v>56</v>
      </c>
      <c r="B104" s="1354" t="s">
        <v>3184</v>
      </c>
      <c r="C104" s="97" t="s">
        <v>182</v>
      </c>
      <c r="D104" s="1354" t="s">
        <v>3185</v>
      </c>
      <c r="E104" s="1354" t="s">
        <v>301</v>
      </c>
      <c r="F104" s="1320" t="s">
        <v>48</v>
      </c>
      <c r="G104" s="1321" t="s">
        <v>3186</v>
      </c>
      <c r="H104" s="1321" t="s">
        <v>3187</v>
      </c>
      <c r="I104" s="1321" t="s">
        <v>3188</v>
      </c>
      <c r="J104" s="1323">
        <v>27766</v>
      </c>
      <c r="K104" s="97"/>
      <c r="L104" s="97"/>
      <c r="M104" s="97"/>
      <c r="N104" s="1324">
        <v>29</v>
      </c>
      <c r="O104" s="1324">
        <v>30.5</v>
      </c>
      <c r="P104" s="1323">
        <f t="shared" si="2"/>
        <v>846863</v>
      </c>
    </row>
    <row r="105" spans="1:52" ht="14.25" customHeight="1">
      <c r="A105" s="1388"/>
      <c r="B105" s="1389"/>
      <c r="C105" s="73"/>
      <c r="D105" s="1389"/>
      <c r="E105" s="1389"/>
      <c r="F105" s="1389"/>
      <c r="G105" s="1390"/>
      <c r="H105" s="1390"/>
      <c r="I105" s="1391"/>
      <c r="J105" s="1346"/>
      <c r="K105" s="1141"/>
      <c r="L105" s="1141"/>
      <c r="M105" s="1392">
        <f>SUM(M103+M99+M98+M95+M89+M67+M25)</f>
        <v>529910.67462599999</v>
      </c>
      <c r="N105" s="2038" t="s">
        <v>50</v>
      </c>
      <c r="O105" s="2039"/>
      <c r="P105" s="1347">
        <f>SUM(P86:P104)</f>
        <v>57111614.5</v>
      </c>
    </row>
    <row r="106" spans="1:52" ht="14.25" customHeight="1">
      <c r="A106" s="1388"/>
      <c r="B106" s="1389"/>
      <c r="C106" s="73"/>
      <c r="D106" s="1389"/>
      <c r="E106" s="1389"/>
      <c r="F106" s="1389"/>
      <c r="G106" s="1393"/>
      <c r="H106" s="1393"/>
      <c r="I106" s="1394"/>
      <c r="J106" s="64" t="s">
        <v>164</v>
      </c>
      <c r="K106" s="62"/>
      <c r="L106" s="62"/>
      <c r="M106" s="63"/>
      <c r="N106" s="64" t="s">
        <v>52</v>
      </c>
      <c r="O106" s="62"/>
      <c r="P106" s="63"/>
    </row>
    <row r="107" spans="1:52" ht="14.25" customHeight="1">
      <c r="A107" s="1388"/>
      <c r="B107" s="1389"/>
      <c r="C107" s="73"/>
      <c r="D107" s="1389"/>
      <c r="E107" s="1389"/>
      <c r="F107" s="1389"/>
      <c r="G107" s="1393"/>
      <c r="H107" s="1393"/>
      <c r="I107" s="1394"/>
      <c r="J107" s="1395"/>
      <c r="K107" s="73"/>
      <c r="L107" s="73"/>
      <c r="M107" s="1143"/>
      <c r="N107" s="1396"/>
      <c r="O107" s="1397"/>
      <c r="P107" s="1398"/>
    </row>
    <row r="108" spans="1:52" ht="25.5" customHeight="1">
      <c r="A108" s="2040" t="s">
        <v>192</v>
      </c>
      <c r="B108" s="2040"/>
      <c r="C108" s="2040"/>
      <c r="D108" s="2040"/>
      <c r="E108" s="2040"/>
      <c r="F108" s="1349"/>
      <c r="G108" s="67"/>
      <c r="H108" s="67"/>
      <c r="I108" s="348"/>
      <c r="J108" s="2041" t="s">
        <v>193</v>
      </c>
      <c r="K108" s="2040"/>
      <c r="L108" s="2040"/>
      <c r="M108" s="2042"/>
      <c r="N108" s="68"/>
      <c r="O108" s="2043" t="s">
        <v>3069</v>
      </c>
      <c r="P108" s="2044"/>
      <c r="Q108" s="67"/>
    </row>
    <row r="109" spans="1:52">
      <c r="A109" s="2015" t="s">
        <v>2363</v>
      </c>
      <c r="B109" s="2015"/>
      <c r="C109" s="2015"/>
      <c r="D109" s="2015"/>
      <c r="E109" s="2015"/>
      <c r="F109" s="1300"/>
      <c r="G109" s="368"/>
      <c r="H109" s="368"/>
      <c r="I109" s="369"/>
      <c r="J109" s="2014" t="s">
        <v>163</v>
      </c>
      <c r="K109" s="2015"/>
      <c r="L109" s="2015"/>
      <c r="M109" s="2016"/>
      <c r="N109" s="367"/>
      <c r="O109" s="2045"/>
      <c r="P109" s="2046"/>
      <c r="Q109" s="67"/>
    </row>
    <row r="110" spans="1:52">
      <c r="B110" s="1399"/>
      <c r="C110" s="1399"/>
      <c r="D110" s="1399"/>
      <c r="E110" s="1399"/>
      <c r="F110" s="1399"/>
      <c r="G110" s="1349"/>
      <c r="H110" s="67"/>
      <c r="I110" s="67"/>
      <c r="J110" s="67"/>
      <c r="K110" s="1399"/>
      <c r="L110" s="1399"/>
      <c r="M110" s="1399"/>
      <c r="N110" s="1399"/>
      <c r="O110" s="67"/>
      <c r="P110" s="1400"/>
      <c r="Q110" s="1400"/>
    </row>
    <row r="111" spans="1:52" s="78" customFormat="1" ht="15.75">
      <c r="A111" s="57" t="s">
        <v>1</v>
      </c>
      <c r="B111" s="58"/>
      <c r="C111" s="58"/>
      <c r="D111" s="58"/>
      <c r="E111" s="58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/>
      <c r="AM111" s="119"/>
      <c r="AN111" s="119"/>
      <c r="AO111" s="119"/>
      <c r="AP111" s="119"/>
      <c r="AQ111" s="119"/>
      <c r="AR111" s="119"/>
      <c r="AS111" s="119"/>
      <c r="AT111" s="119"/>
      <c r="AU111" s="119"/>
      <c r="AV111" s="119"/>
      <c r="AW111" s="119"/>
      <c r="AX111" s="119"/>
      <c r="AY111" s="119"/>
      <c r="AZ111" s="119"/>
    </row>
    <row r="112" spans="1:52" s="78" customFormat="1" ht="15.75">
      <c r="A112" s="57" t="s">
        <v>2</v>
      </c>
      <c r="B112" s="58"/>
      <c r="C112" s="58"/>
      <c r="D112" s="370"/>
      <c r="E112" s="58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19"/>
      <c r="AZ112" s="119"/>
    </row>
    <row r="113" spans="1:52" s="78" customFormat="1" ht="15.75">
      <c r="A113" s="57" t="s">
        <v>1607</v>
      </c>
      <c r="B113" s="58"/>
      <c r="C113" s="58"/>
      <c r="D113" s="58"/>
      <c r="E113" s="58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119"/>
      <c r="AL113" s="119"/>
      <c r="AM113" s="119"/>
      <c r="AN113" s="119"/>
      <c r="AO113" s="119"/>
      <c r="AP113" s="119"/>
      <c r="AQ113" s="119"/>
      <c r="AR113" s="119"/>
      <c r="AS113" s="119"/>
      <c r="AT113" s="119"/>
      <c r="AU113" s="119"/>
      <c r="AV113" s="119"/>
      <c r="AW113" s="119"/>
      <c r="AX113" s="119"/>
      <c r="AY113" s="119"/>
      <c r="AZ113" s="119"/>
    </row>
    <row r="114" spans="1:52" s="78" customFormat="1" ht="6.75" customHeight="1">
      <c r="A114" s="57"/>
      <c r="B114" s="58"/>
      <c r="C114" s="58"/>
      <c r="D114" s="58"/>
      <c r="E114" s="58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N114" s="119"/>
      <c r="AO114" s="119"/>
      <c r="AP114" s="119"/>
      <c r="AQ114" s="119"/>
      <c r="AR114" s="119"/>
      <c r="AS114" s="119"/>
      <c r="AT114" s="119"/>
      <c r="AU114" s="119"/>
      <c r="AV114" s="119"/>
      <c r="AW114" s="119"/>
      <c r="AX114" s="119"/>
      <c r="AY114" s="119"/>
      <c r="AZ114" s="119"/>
    </row>
    <row r="115" spans="1:52" s="79" customFormat="1" ht="12.75">
      <c r="A115" s="71" t="s">
        <v>3</v>
      </c>
      <c r="B115" s="61"/>
      <c r="C115" s="61"/>
      <c r="D115" s="61"/>
      <c r="E115" s="61"/>
      <c r="F115" s="62"/>
      <c r="G115" s="62"/>
      <c r="H115" s="62"/>
      <c r="I115" s="62"/>
      <c r="J115" s="63"/>
      <c r="K115" s="64" t="s">
        <v>4</v>
      </c>
      <c r="L115" s="62"/>
      <c r="M115" s="62"/>
      <c r="N115" s="63"/>
      <c r="O115" s="64"/>
      <c r="P115" s="62" t="s">
        <v>5</v>
      </c>
      <c r="Q115" s="63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20"/>
      <c r="AW115" s="120"/>
      <c r="AX115" s="120"/>
      <c r="AY115" s="120"/>
      <c r="AZ115" s="120"/>
    </row>
    <row r="116" spans="1:52" s="79" customFormat="1" ht="12.75">
      <c r="A116" s="72"/>
      <c r="B116" s="66"/>
      <c r="C116" s="2053" t="s">
        <v>6</v>
      </c>
      <c r="D116" s="2053"/>
      <c r="E116" s="2053"/>
      <c r="F116" s="2053"/>
      <c r="G116" s="2053"/>
      <c r="H116" s="2053"/>
      <c r="I116" s="2053"/>
      <c r="J116" s="348"/>
      <c r="K116" s="68"/>
      <c r="L116" s="121" t="s">
        <v>183</v>
      </c>
      <c r="M116" s="67"/>
      <c r="N116" s="348"/>
      <c r="O116" s="68"/>
      <c r="P116" s="67" t="s">
        <v>8</v>
      </c>
      <c r="Q116" s="348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20"/>
      <c r="AL116" s="120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20"/>
      <c r="AW116" s="120"/>
      <c r="AX116" s="120"/>
      <c r="AY116" s="120"/>
      <c r="AZ116" s="120"/>
    </row>
    <row r="117" spans="1:52" s="81" customFormat="1" ht="13.5" customHeight="1">
      <c r="A117" s="2054" t="s">
        <v>9</v>
      </c>
      <c r="B117" s="2055"/>
      <c r="C117" s="2055"/>
      <c r="D117" s="2055"/>
      <c r="E117" s="2056"/>
      <c r="F117" s="1301" t="s">
        <v>184</v>
      </c>
      <c r="G117" s="2061" t="s">
        <v>294</v>
      </c>
      <c r="H117" s="2054" t="s">
        <v>185</v>
      </c>
      <c r="I117" s="2055"/>
      <c r="J117" s="2056"/>
      <c r="K117" s="1301" t="s">
        <v>12</v>
      </c>
      <c r="L117" s="2064" t="s">
        <v>13</v>
      </c>
      <c r="M117" s="2065"/>
      <c r="N117" s="2064" t="s">
        <v>14</v>
      </c>
      <c r="O117" s="2066"/>
      <c r="P117" s="2066"/>
      <c r="Q117" s="2065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</row>
    <row r="118" spans="1:52" s="81" customFormat="1" ht="11.25" customHeight="1">
      <c r="A118" s="2057"/>
      <c r="B118" s="2058"/>
      <c r="C118" s="2058"/>
      <c r="D118" s="2058"/>
      <c r="E118" s="2059"/>
      <c r="F118" s="1302" t="s">
        <v>186</v>
      </c>
      <c r="G118" s="2062"/>
      <c r="H118" s="2061" t="s">
        <v>21</v>
      </c>
      <c r="I118" s="2061" t="s">
        <v>187</v>
      </c>
      <c r="J118" s="2061" t="s">
        <v>188</v>
      </c>
      <c r="K118" s="1302" t="s">
        <v>189</v>
      </c>
      <c r="L118" s="2057" t="s">
        <v>17</v>
      </c>
      <c r="M118" s="2059"/>
      <c r="N118" s="2061" t="s">
        <v>18</v>
      </c>
      <c r="O118" s="1301" t="s">
        <v>19</v>
      </c>
      <c r="P118" s="1301" t="s">
        <v>154</v>
      </c>
      <c r="Q118" s="2061" t="s">
        <v>18</v>
      </c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  <c r="AK118" s="102"/>
      <c r="AL118" s="102"/>
      <c r="AM118" s="102"/>
      <c r="AN118" s="102"/>
      <c r="AO118" s="102"/>
      <c r="AP118" s="102"/>
      <c r="AQ118" s="102"/>
      <c r="AR118" s="102"/>
      <c r="AS118" s="102"/>
      <c r="AT118" s="102"/>
      <c r="AU118" s="102"/>
      <c r="AV118" s="102"/>
      <c r="AW118" s="102"/>
      <c r="AX118" s="102"/>
      <c r="AY118" s="102"/>
      <c r="AZ118" s="102"/>
    </row>
    <row r="119" spans="1:52" s="81" customFormat="1" ht="11.25" customHeight="1">
      <c r="A119" s="2057"/>
      <c r="B119" s="2058"/>
      <c r="C119" s="2058"/>
      <c r="D119" s="2058"/>
      <c r="E119" s="2059"/>
      <c r="F119" s="1302" t="s">
        <v>190</v>
      </c>
      <c r="G119" s="2062"/>
      <c r="H119" s="2062"/>
      <c r="I119" s="2062"/>
      <c r="J119" s="2062"/>
      <c r="K119" s="1302" t="s">
        <v>28</v>
      </c>
      <c r="L119" s="2057" t="s">
        <v>25</v>
      </c>
      <c r="M119" s="2059"/>
      <c r="N119" s="2062"/>
      <c r="O119" s="1302" t="s">
        <v>26</v>
      </c>
      <c r="P119" s="1302" t="s">
        <v>27</v>
      </c>
      <c r="Q119" s="206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  <c r="AK119" s="102"/>
      <c r="AL119" s="102"/>
      <c r="AM119" s="102"/>
      <c r="AN119" s="102"/>
      <c r="AO119" s="102"/>
      <c r="AP119" s="102"/>
      <c r="AQ119" s="102"/>
      <c r="AR119" s="102"/>
      <c r="AS119" s="102"/>
      <c r="AT119" s="102"/>
      <c r="AU119" s="102"/>
      <c r="AV119" s="102"/>
      <c r="AW119" s="102"/>
      <c r="AX119" s="102"/>
      <c r="AY119" s="102"/>
      <c r="AZ119" s="102"/>
    </row>
    <row r="120" spans="1:52" s="81" customFormat="1" ht="10.5" customHeight="1">
      <c r="A120" s="2060"/>
      <c r="B120" s="2021"/>
      <c r="C120" s="2021"/>
      <c r="D120" s="2021"/>
      <c r="E120" s="2022"/>
      <c r="F120" s="1303" t="s">
        <v>160</v>
      </c>
      <c r="G120" s="2063"/>
      <c r="H120" s="2063"/>
      <c r="I120" s="2063"/>
      <c r="J120" s="2063"/>
      <c r="K120" s="1303"/>
      <c r="L120" s="122" t="s">
        <v>29</v>
      </c>
      <c r="M120" s="122" t="s">
        <v>30</v>
      </c>
      <c r="N120" s="2063"/>
      <c r="O120" s="1303" t="s">
        <v>31</v>
      </c>
      <c r="P120" s="1303" t="s">
        <v>32</v>
      </c>
      <c r="Q120" s="2063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102"/>
      <c r="AL120" s="102"/>
      <c r="AM120" s="102"/>
      <c r="AN120" s="102"/>
      <c r="AO120" s="102"/>
      <c r="AP120" s="102"/>
      <c r="AQ120" s="102"/>
      <c r="AR120" s="102"/>
      <c r="AS120" s="102"/>
      <c r="AT120" s="102"/>
      <c r="AU120" s="102"/>
      <c r="AV120" s="102"/>
      <c r="AW120" s="102"/>
      <c r="AX120" s="102"/>
      <c r="AY120" s="102"/>
      <c r="AZ120" s="102"/>
    </row>
    <row r="121" spans="1:52" s="81" customFormat="1" ht="13.5" thickBot="1">
      <c r="A121" s="2067" t="s">
        <v>34</v>
      </c>
      <c r="B121" s="2068"/>
      <c r="C121" s="2068"/>
      <c r="D121" s="2068"/>
      <c r="E121" s="2069"/>
      <c r="F121" s="123" t="s">
        <v>35</v>
      </c>
      <c r="G121" s="123"/>
      <c r="H121" s="123" t="s">
        <v>36</v>
      </c>
      <c r="I121" s="123" t="s">
        <v>37</v>
      </c>
      <c r="J121" s="123" t="s">
        <v>38</v>
      </c>
      <c r="K121" s="123" t="s">
        <v>39</v>
      </c>
      <c r="L121" s="123" t="s">
        <v>40</v>
      </c>
      <c r="M121" s="123" t="s">
        <v>41</v>
      </c>
      <c r="N121" s="123" t="s">
        <v>42</v>
      </c>
      <c r="O121" s="123" t="s">
        <v>43</v>
      </c>
      <c r="P121" s="123" t="s">
        <v>44</v>
      </c>
      <c r="Q121" s="123" t="s">
        <v>45</v>
      </c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  <c r="AK121" s="102"/>
      <c r="AL121" s="102"/>
      <c r="AM121" s="102"/>
      <c r="AN121" s="102"/>
      <c r="AO121" s="102"/>
      <c r="AP121" s="102"/>
      <c r="AQ121" s="102"/>
      <c r="AR121" s="102"/>
      <c r="AS121" s="102"/>
      <c r="AT121" s="102"/>
      <c r="AU121" s="102"/>
      <c r="AV121" s="102"/>
      <c r="AW121" s="102"/>
      <c r="AX121" s="102"/>
      <c r="AY121" s="102"/>
      <c r="AZ121" s="102"/>
    </row>
    <row r="122" spans="1:52" s="124" customFormat="1" ht="13.5" thickTop="1">
      <c r="A122" s="389" t="s">
        <v>194</v>
      </c>
      <c r="B122" s="390" t="s">
        <v>295</v>
      </c>
      <c r="C122" s="390" t="s">
        <v>182</v>
      </c>
      <c r="D122" s="390" t="s">
        <v>296</v>
      </c>
      <c r="E122" s="391" t="s">
        <v>297</v>
      </c>
      <c r="F122" s="392" t="s">
        <v>48</v>
      </c>
      <c r="G122" s="392" t="s">
        <v>298</v>
      </c>
      <c r="H122" s="393" t="s">
        <v>299</v>
      </c>
      <c r="I122" s="393" t="s">
        <v>300</v>
      </c>
      <c r="J122" s="393" t="s">
        <v>3189</v>
      </c>
      <c r="K122" s="394">
        <v>25290</v>
      </c>
      <c r="L122" s="394"/>
      <c r="M122" s="395"/>
      <c r="N122" s="394"/>
      <c r="O122" s="392">
        <v>32</v>
      </c>
      <c r="P122" s="392">
        <v>33.5</v>
      </c>
      <c r="Q122" s="394">
        <f t="shared" ref="Q122:Q128" si="3">K122*P122</f>
        <v>847215</v>
      </c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  <c r="AK122" s="102"/>
      <c r="AL122" s="102"/>
      <c r="AM122" s="102"/>
      <c r="AN122" s="102"/>
      <c r="AO122" s="102"/>
      <c r="AP122" s="102"/>
      <c r="AQ122" s="102"/>
      <c r="AR122" s="102"/>
      <c r="AS122" s="102"/>
      <c r="AT122" s="102"/>
      <c r="AU122" s="102"/>
      <c r="AV122" s="102"/>
      <c r="AW122" s="102"/>
      <c r="AX122" s="102"/>
      <c r="AY122" s="102"/>
      <c r="AZ122" s="102"/>
    </row>
    <row r="123" spans="1:52" s="92" customFormat="1" thickBot="1">
      <c r="A123" s="125">
        <v>2</v>
      </c>
      <c r="B123" s="106" t="s">
        <v>917</v>
      </c>
      <c r="C123" s="106" t="s">
        <v>182</v>
      </c>
      <c r="D123" s="106" t="s">
        <v>918</v>
      </c>
      <c r="E123" s="107" t="s">
        <v>269</v>
      </c>
      <c r="F123" s="108" t="s">
        <v>49</v>
      </c>
      <c r="G123" s="108" t="s">
        <v>298</v>
      </c>
      <c r="H123" s="396" t="s">
        <v>919</v>
      </c>
      <c r="I123" s="109" t="s">
        <v>304</v>
      </c>
      <c r="J123" s="109" t="s">
        <v>3190</v>
      </c>
      <c r="K123" s="126">
        <v>24510</v>
      </c>
      <c r="L123" s="127"/>
      <c r="M123" s="127"/>
      <c r="N123" s="126"/>
      <c r="O123" s="108">
        <v>32</v>
      </c>
      <c r="P123" s="108">
        <v>33.5</v>
      </c>
      <c r="Q123" s="375">
        <f t="shared" si="3"/>
        <v>821085</v>
      </c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</row>
    <row r="124" spans="1:52" s="92" customFormat="1" ht="15.75" thickTop="1" thickBot="1">
      <c r="A124" s="389">
        <v>3</v>
      </c>
      <c r="B124" s="371" t="s">
        <v>3191</v>
      </c>
      <c r="C124" s="106" t="s">
        <v>182</v>
      </c>
      <c r="D124" s="371" t="s">
        <v>239</v>
      </c>
      <c r="E124" s="372" t="s">
        <v>305</v>
      </c>
      <c r="F124" s="373" t="s">
        <v>54</v>
      </c>
      <c r="G124" s="108" t="s">
        <v>298</v>
      </c>
      <c r="H124" s="397" t="s">
        <v>3192</v>
      </c>
      <c r="I124" s="129" t="s">
        <v>3193</v>
      </c>
      <c r="J124" s="109" t="s">
        <v>3194</v>
      </c>
      <c r="K124" s="126">
        <v>42730</v>
      </c>
      <c r="L124" s="127"/>
      <c r="M124" s="374"/>
      <c r="N124" s="375"/>
      <c r="O124" s="130">
        <v>39</v>
      </c>
      <c r="P124" s="130">
        <v>42</v>
      </c>
      <c r="Q124" s="375">
        <f t="shared" si="3"/>
        <v>1794660</v>
      </c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89"/>
      <c r="AX124" s="89"/>
      <c r="AY124" s="89"/>
      <c r="AZ124" s="89"/>
    </row>
    <row r="125" spans="1:52" s="81" customFormat="1" ht="14.25" customHeight="1" thickTop="1">
      <c r="A125" s="389">
        <v>4</v>
      </c>
      <c r="B125" s="371" t="s">
        <v>920</v>
      </c>
      <c r="C125" s="106" t="s">
        <v>182</v>
      </c>
      <c r="D125" s="371" t="s">
        <v>921</v>
      </c>
      <c r="E125" s="372" t="s">
        <v>922</v>
      </c>
      <c r="F125" s="373" t="s">
        <v>48</v>
      </c>
      <c r="G125" s="373" t="s">
        <v>298</v>
      </c>
      <c r="H125" s="129" t="s">
        <v>923</v>
      </c>
      <c r="I125" s="397" t="s">
        <v>924</v>
      </c>
      <c r="J125" s="109" t="s">
        <v>3183</v>
      </c>
      <c r="K125" s="126">
        <v>26494</v>
      </c>
      <c r="L125" s="127"/>
      <c r="M125" s="374"/>
      <c r="N125" s="375"/>
      <c r="O125" s="130">
        <v>38</v>
      </c>
      <c r="P125" s="130">
        <v>41</v>
      </c>
      <c r="Q125" s="375">
        <f t="shared" si="3"/>
        <v>1086254</v>
      </c>
    </row>
    <row r="126" spans="1:52" s="81" customFormat="1" ht="14.25" customHeight="1" thickBot="1">
      <c r="A126" s="125">
        <v>5</v>
      </c>
      <c r="B126" s="1401" t="s">
        <v>306</v>
      </c>
      <c r="C126" s="1401" t="s">
        <v>182</v>
      </c>
      <c r="D126" s="1401" t="s">
        <v>307</v>
      </c>
      <c r="E126" s="1401" t="s">
        <v>308</v>
      </c>
      <c r="F126" s="108" t="s">
        <v>49</v>
      </c>
      <c r="G126" s="108" t="s">
        <v>298</v>
      </c>
      <c r="H126" s="109" t="s">
        <v>309</v>
      </c>
      <c r="I126" s="109" t="s">
        <v>310</v>
      </c>
      <c r="J126" s="109" t="s">
        <v>3195</v>
      </c>
      <c r="K126" s="126">
        <v>25989</v>
      </c>
      <c r="L126" s="375"/>
      <c r="M126" s="374"/>
      <c r="N126" s="375"/>
      <c r="O126" s="130">
        <v>36</v>
      </c>
      <c r="P126" s="130">
        <v>39</v>
      </c>
      <c r="Q126" s="375">
        <f t="shared" si="3"/>
        <v>1013571</v>
      </c>
    </row>
    <row r="127" spans="1:52" s="81" customFormat="1" ht="14.25" customHeight="1" thickTop="1" thickBot="1">
      <c r="A127" s="389">
        <v>6</v>
      </c>
      <c r="B127" s="1401" t="s">
        <v>3196</v>
      </c>
      <c r="C127" s="1401" t="s">
        <v>182</v>
      </c>
      <c r="D127" s="1401" t="s">
        <v>319</v>
      </c>
      <c r="E127" s="1401" t="s">
        <v>897</v>
      </c>
      <c r="F127" s="108" t="s">
        <v>48</v>
      </c>
      <c r="G127" s="108" t="s">
        <v>298</v>
      </c>
      <c r="H127" s="109" t="s">
        <v>3197</v>
      </c>
      <c r="I127" s="109" t="s">
        <v>3198</v>
      </c>
      <c r="J127" s="109" t="s">
        <v>3199</v>
      </c>
      <c r="K127" s="126">
        <v>27122</v>
      </c>
      <c r="L127" s="375"/>
      <c r="M127" s="374"/>
      <c r="N127" s="375"/>
      <c r="O127" s="130">
        <v>25</v>
      </c>
      <c r="P127" s="130">
        <v>26.5</v>
      </c>
      <c r="Q127" s="375">
        <f t="shared" si="3"/>
        <v>718733</v>
      </c>
    </row>
    <row r="128" spans="1:52" s="81" customFormat="1" ht="14.25" customHeight="1" thickTop="1">
      <c r="A128" s="389">
        <v>7</v>
      </c>
      <c r="B128" s="1401" t="s">
        <v>3200</v>
      </c>
      <c r="C128" s="1401" t="s">
        <v>182</v>
      </c>
      <c r="D128" s="1401" t="s">
        <v>3201</v>
      </c>
      <c r="E128" s="1401" t="s">
        <v>226</v>
      </c>
      <c r="F128" s="108" t="s">
        <v>48</v>
      </c>
      <c r="G128" s="108" t="s">
        <v>298</v>
      </c>
      <c r="H128" s="109" t="s">
        <v>3202</v>
      </c>
      <c r="I128" s="109" t="s">
        <v>304</v>
      </c>
      <c r="J128" s="109" t="s">
        <v>3203</v>
      </c>
      <c r="K128" s="126">
        <v>23274</v>
      </c>
      <c r="L128" s="126"/>
      <c r="M128" s="127"/>
      <c r="N128" s="126"/>
      <c r="O128" s="108">
        <v>32</v>
      </c>
      <c r="P128" s="108">
        <v>33.5</v>
      </c>
      <c r="Q128" s="126">
        <f t="shared" si="3"/>
        <v>779679</v>
      </c>
    </row>
    <row r="129" spans="1:52" s="81" customFormat="1" ht="14.25" customHeight="1">
      <c r="A129" s="125">
        <v>8</v>
      </c>
      <c r="B129" s="1401" t="s">
        <v>312</v>
      </c>
      <c r="C129" s="1401" t="s">
        <v>182</v>
      </c>
      <c r="D129" s="1401" t="s">
        <v>236</v>
      </c>
      <c r="E129" s="1401" t="s">
        <v>313</v>
      </c>
      <c r="F129" s="108" t="s">
        <v>49</v>
      </c>
      <c r="G129" s="108" t="s">
        <v>298</v>
      </c>
      <c r="H129" s="109" t="s">
        <v>314</v>
      </c>
      <c r="I129" s="109" t="s">
        <v>315</v>
      </c>
      <c r="J129" s="109" t="s">
        <v>3204</v>
      </c>
      <c r="K129" s="126">
        <v>26494</v>
      </c>
      <c r="L129" s="127"/>
      <c r="M129" s="127"/>
      <c r="N129" s="126"/>
      <c r="O129" s="108">
        <v>36</v>
      </c>
      <c r="P129" s="108">
        <v>39</v>
      </c>
      <c r="Q129" s="126">
        <f>K129*P129</f>
        <v>1033266</v>
      </c>
    </row>
    <row r="130" spans="1:52" s="81" customFormat="1" ht="14.25" customHeight="1">
      <c r="A130" s="2070" t="s">
        <v>886</v>
      </c>
      <c r="B130" s="2071"/>
      <c r="C130" s="2071"/>
      <c r="D130" s="2071"/>
      <c r="E130" s="2071"/>
      <c r="F130" s="2071"/>
      <c r="G130" s="2071"/>
      <c r="H130" s="2071"/>
      <c r="I130" s="2071"/>
      <c r="J130" s="2071"/>
      <c r="K130" s="2071"/>
      <c r="L130" s="2071"/>
      <c r="M130" s="2071"/>
      <c r="N130" s="2071"/>
      <c r="O130" s="2071"/>
      <c r="P130" s="2072"/>
      <c r="Q130" s="1402">
        <f>SUM(Q122:Q129)</f>
        <v>8094463</v>
      </c>
    </row>
    <row r="131" spans="1:52" s="81" customFormat="1" ht="14.25" customHeight="1">
      <c r="A131" s="1403">
        <v>9</v>
      </c>
      <c r="B131" s="1404" t="s">
        <v>3205</v>
      </c>
      <c r="C131" s="1404" t="s">
        <v>182</v>
      </c>
      <c r="D131" s="1404" t="s">
        <v>3206</v>
      </c>
      <c r="E131" s="1404" t="s">
        <v>318</v>
      </c>
      <c r="F131" s="56" t="s">
        <v>48</v>
      </c>
      <c r="G131" s="1404" t="s">
        <v>316</v>
      </c>
      <c r="H131" s="56" t="s">
        <v>3207</v>
      </c>
      <c r="I131" s="56" t="s">
        <v>3208</v>
      </c>
      <c r="J131" s="56" t="s">
        <v>3209</v>
      </c>
      <c r="K131" s="388">
        <v>26806</v>
      </c>
      <c r="L131" s="1404"/>
      <c r="M131" s="1404"/>
      <c r="N131" s="1404"/>
      <c r="O131" s="56">
        <v>28</v>
      </c>
      <c r="P131" s="56">
        <v>29.5</v>
      </c>
      <c r="Q131" s="1405">
        <f>K131*P131</f>
        <v>790777</v>
      </c>
    </row>
    <row r="132" spans="1:52" s="81" customFormat="1" ht="14.25" customHeight="1">
      <c r="A132" s="1403">
        <v>10</v>
      </c>
      <c r="B132" s="1406" t="s">
        <v>3210</v>
      </c>
      <c r="C132" s="1407" t="s">
        <v>182</v>
      </c>
      <c r="D132" s="1408" t="s">
        <v>321</v>
      </c>
      <c r="E132" s="1407" t="s">
        <v>305</v>
      </c>
      <c r="F132" s="56" t="s">
        <v>48</v>
      </c>
      <c r="G132" s="56" t="s">
        <v>316</v>
      </c>
      <c r="H132" s="56" t="s">
        <v>3211</v>
      </c>
      <c r="I132" s="1309" t="s">
        <v>304</v>
      </c>
      <c r="J132" s="56" t="s">
        <v>3212</v>
      </c>
      <c r="K132" s="388">
        <v>26494</v>
      </c>
      <c r="L132" s="398"/>
      <c r="M132" s="398"/>
      <c r="N132" s="398"/>
      <c r="O132" s="56">
        <v>32</v>
      </c>
      <c r="P132" s="56">
        <v>33.5</v>
      </c>
      <c r="Q132" s="126">
        <f>K132*P132</f>
        <v>887549</v>
      </c>
    </row>
    <row r="133" spans="1:52" s="81" customFormat="1" ht="14.25" customHeight="1" thickBot="1">
      <c r="A133" s="1409">
        <v>11</v>
      </c>
      <c r="B133" s="399" t="s">
        <v>925</v>
      </c>
      <c r="C133" s="1410" t="s">
        <v>182</v>
      </c>
      <c r="D133" s="400" t="s">
        <v>926</v>
      </c>
      <c r="E133" s="401" t="s">
        <v>308</v>
      </c>
      <c r="F133" s="54" t="s">
        <v>47</v>
      </c>
      <c r="G133" s="351" t="s">
        <v>316</v>
      </c>
      <c r="H133" s="351" t="s">
        <v>927</v>
      </c>
      <c r="I133" s="351" t="s">
        <v>928</v>
      </c>
      <c r="J133" s="351" t="s">
        <v>3213</v>
      </c>
      <c r="K133" s="402">
        <v>43371</v>
      </c>
      <c r="L133" s="403"/>
      <c r="M133" s="403"/>
      <c r="N133" s="403"/>
      <c r="O133" s="1411">
        <v>25</v>
      </c>
      <c r="P133" s="1411">
        <v>26.5</v>
      </c>
      <c r="Q133" s="126">
        <f>K133*P133</f>
        <v>1149331.5</v>
      </c>
    </row>
    <row r="134" spans="1:52" s="81" customFormat="1" ht="14.25" customHeight="1" thickTop="1" thickBot="1">
      <c r="A134" s="2073" t="s">
        <v>929</v>
      </c>
      <c r="B134" s="2074"/>
      <c r="C134" s="2075"/>
      <c r="D134" s="2074"/>
      <c r="E134" s="2074"/>
      <c r="F134" s="2074"/>
      <c r="G134" s="2074"/>
      <c r="H134" s="2074"/>
      <c r="I134" s="2074"/>
      <c r="J134" s="2074"/>
      <c r="K134" s="2074"/>
      <c r="L134" s="2074"/>
      <c r="M134" s="2074"/>
      <c r="N134" s="2074"/>
      <c r="O134" s="2074"/>
      <c r="P134" s="2076"/>
      <c r="Q134" s="1402">
        <f>SUM(Q133:Q133)</f>
        <v>1149331.5</v>
      </c>
    </row>
    <row r="135" spans="1:52" s="81" customFormat="1" ht="14.25" customHeight="1" thickTop="1" thickBot="1">
      <c r="A135" s="125">
        <v>12</v>
      </c>
      <c r="B135" s="1401" t="s">
        <v>320</v>
      </c>
      <c r="C135" s="1401" t="s">
        <v>182</v>
      </c>
      <c r="D135" s="1401" t="s">
        <v>321</v>
      </c>
      <c r="E135" s="1401" t="s">
        <v>322</v>
      </c>
      <c r="F135" s="108" t="s">
        <v>83</v>
      </c>
      <c r="G135" s="1412" t="s">
        <v>930</v>
      </c>
      <c r="H135" s="109" t="s">
        <v>323</v>
      </c>
      <c r="I135" s="109" t="s">
        <v>324</v>
      </c>
      <c r="J135" s="109" t="s">
        <v>3214</v>
      </c>
      <c r="K135" s="128">
        <v>29010</v>
      </c>
      <c r="L135" s="1413">
        <v>15</v>
      </c>
      <c r="M135" s="1413">
        <v>15</v>
      </c>
      <c r="N135" s="1414">
        <f>(L135+M135)*K135*0.0478087</f>
        <v>41607.911610000003</v>
      </c>
      <c r="O135" s="108">
        <v>8</v>
      </c>
      <c r="P135" s="108">
        <v>8</v>
      </c>
      <c r="Q135" s="126">
        <f>K135*P135</f>
        <v>232080</v>
      </c>
    </row>
    <row r="136" spans="1:52" s="81" customFormat="1" ht="14.25" customHeight="1" thickTop="1" thickBot="1">
      <c r="A136" s="2077" t="s">
        <v>887</v>
      </c>
      <c r="B136" s="2075"/>
      <c r="C136" s="2075"/>
      <c r="D136" s="2075"/>
      <c r="E136" s="2075"/>
      <c r="F136" s="2075"/>
      <c r="G136" s="2075"/>
      <c r="H136" s="2075"/>
      <c r="I136" s="2075"/>
      <c r="J136" s="2075"/>
      <c r="K136" s="2075"/>
      <c r="L136" s="2075"/>
      <c r="M136" s="2075"/>
      <c r="N136" s="2075"/>
      <c r="O136" s="2075"/>
      <c r="P136" s="2078"/>
      <c r="Q136" s="1415">
        <f>SUM(Q135:Q135)</f>
        <v>232080</v>
      </c>
    </row>
    <row r="137" spans="1:52" s="81" customFormat="1" ht="26.25" customHeight="1" thickTop="1" thickBot="1">
      <c r="A137" s="1416">
        <v>13</v>
      </c>
      <c r="B137" s="1417" t="s">
        <v>326</v>
      </c>
      <c r="C137" s="1417" t="s">
        <v>182</v>
      </c>
      <c r="D137" s="1418" t="s">
        <v>3215</v>
      </c>
      <c r="E137" s="1419" t="s">
        <v>308</v>
      </c>
      <c r="F137" s="1420" t="s">
        <v>48</v>
      </c>
      <c r="G137" s="1421" t="s">
        <v>327</v>
      </c>
      <c r="H137" s="1422" t="s">
        <v>328</v>
      </c>
      <c r="I137" s="1422" t="s">
        <v>329</v>
      </c>
      <c r="J137" s="1422" t="s">
        <v>3216</v>
      </c>
      <c r="K137" s="1423">
        <v>26806</v>
      </c>
      <c r="L137" s="1424"/>
      <c r="M137" s="1424"/>
      <c r="N137" s="1425"/>
      <c r="O137" s="1420">
        <v>9</v>
      </c>
      <c r="P137" s="1420">
        <v>9</v>
      </c>
      <c r="Q137" s="1425">
        <f>K137*P137</f>
        <v>241254</v>
      </c>
    </row>
    <row r="138" spans="1:52" s="81" customFormat="1" ht="14.25" customHeight="1" thickTop="1">
      <c r="A138" s="2079" t="s">
        <v>931</v>
      </c>
      <c r="B138" s="2080"/>
      <c r="C138" s="2080"/>
      <c r="D138" s="2080"/>
      <c r="E138" s="2080"/>
      <c r="F138" s="2080"/>
      <c r="G138" s="2080"/>
      <c r="H138" s="2080"/>
      <c r="I138" s="2080"/>
      <c r="J138" s="2080"/>
      <c r="K138" s="2080"/>
      <c r="L138" s="2080"/>
      <c r="M138" s="2080"/>
      <c r="N138" s="2080"/>
      <c r="O138" s="2080"/>
      <c r="P138" s="2081"/>
      <c r="Q138" s="1426">
        <f>SUM(Q137)</f>
        <v>241254</v>
      </c>
    </row>
    <row r="139" spans="1:52" s="81" customFormat="1" ht="14.25" customHeight="1">
      <c r="A139" s="1403">
        <v>14</v>
      </c>
      <c r="B139" s="1404" t="s">
        <v>932</v>
      </c>
      <c r="C139" s="1404" t="s">
        <v>182</v>
      </c>
      <c r="D139" s="1404" t="s">
        <v>802</v>
      </c>
      <c r="E139" s="1404" t="s">
        <v>301</v>
      </c>
      <c r="F139" s="56" t="s">
        <v>48</v>
      </c>
      <c r="G139" s="1427" t="s">
        <v>933</v>
      </c>
      <c r="H139" s="54" t="s">
        <v>3217</v>
      </c>
      <c r="I139" s="54" t="s">
        <v>934</v>
      </c>
      <c r="J139" s="54" t="s">
        <v>3218</v>
      </c>
      <c r="K139" s="1428">
        <v>26494</v>
      </c>
      <c r="L139" s="1410"/>
      <c r="M139" s="1410"/>
      <c r="N139" s="1410"/>
      <c r="O139" s="56">
        <v>19</v>
      </c>
      <c r="P139" s="56">
        <v>20.5</v>
      </c>
      <c r="Q139" s="1429">
        <f>K139*P139</f>
        <v>543127</v>
      </c>
    </row>
    <row r="140" spans="1:52" s="81" customFormat="1" ht="14.25" customHeight="1">
      <c r="A140" s="1430">
        <v>15</v>
      </c>
      <c r="B140" s="1431" t="s">
        <v>1433</v>
      </c>
      <c r="C140" s="1432" t="s">
        <v>182</v>
      </c>
      <c r="D140" s="1431" t="s">
        <v>3219</v>
      </c>
      <c r="E140" s="1432" t="s">
        <v>311</v>
      </c>
      <c r="F140" s="1433" t="s">
        <v>2511</v>
      </c>
      <c r="G140" s="1407" t="s">
        <v>933</v>
      </c>
      <c r="H140" s="1434" t="s">
        <v>3220</v>
      </c>
      <c r="I140" s="56" t="s">
        <v>3221</v>
      </c>
      <c r="J140" s="1433" t="s">
        <v>3169</v>
      </c>
      <c r="K140" s="1435">
        <v>52554</v>
      </c>
      <c r="L140" s="1432"/>
      <c r="M140" s="1436"/>
      <c r="N140" s="1436"/>
      <c r="O140" s="91">
        <v>34</v>
      </c>
      <c r="P140" s="91">
        <v>35.5</v>
      </c>
      <c r="Q140" s="1429">
        <f>K140*P140</f>
        <v>1865667</v>
      </c>
    </row>
    <row r="141" spans="1:52" s="81" customFormat="1" ht="14.25" customHeight="1">
      <c r="A141" s="1437"/>
      <c r="B141" s="1438"/>
      <c r="C141" s="1438"/>
      <c r="D141" s="1438"/>
      <c r="E141" s="1438"/>
      <c r="F141" s="1438"/>
      <c r="G141" s="1439"/>
      <c r="H141" s="1438"/>
      <c r="I141" s="1438"/>
      <c r="J141" s="1438"/>
      <c r="K141" s="1438"/>
      <c r="L141" s="1438"/>
      <c r="M141" s="1440"/>
      <c r="N141" s="1441" t="s">
        <v>935</v>
      </c>
      <c r="O141" s="1441"/>
      <c r="P141" s="1442"/>
      <c r="Q141" s="1429">
        <f>SUM(Q139:Q140)</f>
        <v>2408794</v>
      </c>
    </row>
    <row r="142" spans="1:52" s="92" customFormat="1" ht="15.75" customHeight="1">
      <c r="A142" s="405"/>
      <c r="B142" s="371"/>
      <c r="C142" s="371"/>
      <c r="D142" s="371"/>
      <c r="E142" s="372"/>
      <c r="F142" s="1443"/>
      <c r="G142" s="1444"/>
      <c r="H142" s="2082" t="s">
        <v>50</v>
      </c>
      <c r="I142" s="2083"/>
      <c r="J142" s="2084"/>
      <c r="K142" s="1445"/>
      <c r="L142" s="1446"/>
      <c r="M142" s="1446"/>
      <c r="N142" s="1447"/>
      <c r="O142" s="1446"/>
      <c r="P142" s="1446"/>
      <c r="Q142" s="1447">
        <f>Q141+Q138+Q136+Q134+Q130</f>
        <v>12125922.5</v>
      </c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</row>
    <row r="143" spans="1:52" s="79" customFormat="1" ht="12.75">
      <c r="A143" s="71" t="s">
        <v>191</v>
      </c>
      <c r="B143" s="61"/>
      <c r="C143" s="61"/>
      <c r="D143" s="61"/>
      <c r="E143" s="61"/>
      <c r="F143" s="62"/>
      <c r="G143" s="62"/>
      <c r="H143" s="62"/>
      <c r="I143" s="62"/>
      <c r="J143" s="63"/>
      <c r="K143" s="64" t="s">
        <v>164</v>
      </c>
      <c r="L143" s="62"/>
      <c r="M143" s="62"/>
      <c r="N143" s="63"/>
      <c r="O143" s="64" t="s">
        <v>52</v>
      </c>
      <c r="P143" s="62"/>
      <c r="Q143" s="63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20"/>
      <c r="AI143" s="120"/>
      <c r="AJ143" s="120"/>
      <c r="AK143" s="120"/>
      <c r="AL143" s="120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20"/>
      <c r="AW143" s="120"/>
      <c r="AX143" s="120"/>
      <c r="AY143" s="120"/>
      <c r="AZ143" s="120"/>
    </row>
    <row r="144" spans="1:52" s="79" customFormat="1" ht="12.75">
      <c r="A144" s="72"/>
      <c r="B144" s="66"/>
      <c r="C144" s="66"/>
      <c r="D144" s="66"/>
      <c r="E144" s="66"/>
      <c r="F144" s="67"/>
      <c r="G144" s="67"/>
      <c r="H144" s="67"/>
      <c r="I144" s="67"/>
      <c r="J144" s="348"/>
      <c r="K144" s="68"/>
      <c r="L144" s="67"/>
      <c r="M144" s="67"/>
      <c r="N144" s="348"/>
      <c r="O144" s="68"/>
      <c r="P144" s="67"/>
      <c r="Q144" s="348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  <c r="AI144" s="120"/>
      <c r="AJ144" s="120"/>
      <c r="AK144" s="120"/>
      <c r="AL144" s="120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20"/>
      <c r="AW144" s="120"/>
      <c r="AX144" s="120"/>
      <c r="AY144" s="120"/>
      <c r="AZ144" s="120"/>
    </row>
    <row r="145" spans="1:52" s="92" customFormat="1" ht="14.25">
      <c r="A145" s="72"/>
      <c r="B145" s="2040" t="s">
        <v>192</v>
      </c>
      <c r="C145" s="2040"/>
      <c r="D145" s="2040"/>
      <c r="E145" s="2040"/>
      <c r="F145" s="2040"/>
      <c r="G145" s="1349"/>
      <c r="H145" s="67"/>
      <c r="I145" s="67"/>
      <c r="J145" s="348"/>
      <c r="K145" s="2041" t="s">
        <v>193</v>
      </c>
      <c r="L145" s="2040"/>
      <c r="M145" s="2040"/>
      <c r="N145" s="2042"/>
      <c r="O145" s="68"/>
      <c r="P145" s="2043" t="s">
        <v>3069</v>
      </c>
      <c r="Q145" s="2044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</row>
    <row r="146" spans="1:52" s="79" customFormat="1" ht="12.75" customHeight="1">
      <c r="A146" s="1448"/>
      <c r="B146" s="2015" t="s">
        <v>2363</v>
      </c>
      <c r="C146" s="2015"/>
      <c r="D146" s="2015"/>
      <c r="E146" s="2015"/>
      <c r="F146" s="2015"/>
      <c r="G146" s="1300"/>
      <c r="H146" s="368"/>
      <c r="I146" s="368"/>
      <c r="J146" s="369"/>
      <c r="K146" s="2014" t="s">
        <v>163</v>
      </c>
      <c r="L146" s="2015"/>
      <c r="M146" s="2015"/>
      <c r="N146" s="2016"/>
      <c r="O146" s="367"/>
      <c r="P146" s="2045"/>
      <c r="Q146" s="2046"/>
      <c r="R146" s="120"/>
      <c r="S146" s="120"/>
      <c r="T146" s="120"/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  <c r="AI146" s="120"/>
      <c r="AJ146" s="120"/>
      <c r="AK146" s="120"/>
      <c r="AL146" s="120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20"/>
      <c r="AW146" s="120"/>
      <c r="AX146" s="120"/>
      <c r="AY146" s="120"/>
      <c r="AZ146" s="120"/>
    </row>
    <row r="147" spans="1:52" s="118" customFormat="1" ht="8.25">
      <c r="A147" s="131"/>
      <c r="B147" s="132"/>
      <c r="C147" s="132"/>
      <c r="D147" s="132"/>
      <c r="E147" s="133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1"/>
      <c r="AC147" s="131"/>
      <c r="AD147" s="131"/>
      <c r="AE147" s="131"/>
      <c r="AF147" s="131"/>
      <c r="AG147" s="131"/>
      <c r="AH147" s="131"/>
      <c r="AI147" s="131"/>
      <c r="AJ147" s="131"/>
      <c r="AK147" s="131"/>
      <c r="AL147" s="131"/>
      <c r="AM147" s="131"/>
      <c r="AN147" s="131"/>
      <c r="AO147" s="131"/>
      <c r="AP147" s="131"/>
      <c r="AQ147" s="131"/>
      <c r="AR147" s="131"/>
      <c r="AS147" s="131"/>
      <c r="AT147" s="131"/>
      <c r="AU147" s="131"/>
      <c r="AV147" s="131"/>
      <c r="AW147" s="131"/>
      <c r="AX147" s="131"/>
      <c r="AY147" s="131"/>
      <c r="AZ147" s="131"/>
    </row>
    <row r="148" spans="1:52" s="92" customFormat="1" ht="14.25">
      <c r="A148" s="1449"/>
      <c r="B148" s="1450"/>
      <c r="C148" s="1450"/>
      <c r="D148" s="1450"/>
      <c r="E148" s="1450"/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89"/>
      <c r="AX148" s="89"/>
      <c r="AY148" s="89"/>
      <c r="AZ148" s="89"/>
    </row>
  </sheetData>
  <mergeCells count="72">
    <mergeCell ref="H142:J142"/>
    <mergeCell ref="B145:F145"/>
    <mergeCell ref="K145:N145"/>
    <mergeCell ref="P145:Q146"/>
    <mergeCell ref="B146:F146"/>
    <mergeCell ref="K146:N146"/>
    <mergeCell ref="A121:E121"/>
    <mergeCell ref="A130:P130"/>
    <mergeCell ref="A134:P134"/>
    <mergeCell ref="A136:P136"/>
    <mergeCell ref="A138:P138"/>
    <mergeCell ref="N117:Q117"/>
    <mergeCell ref="H118:H120"/>
    <mergeCell ref="I118:I120"/>
    <mergeCell ref="J118:J120"/>
    <mergeCell ref="L118:M118"/>
    <mergeCell ref="N118:N120"/>
    <mergeCell ref="Q118:Q120"/>
    <mergeCell ref="L119:M119"/>
    <mergeCell ref="C116:I116"/>
    <mergeCell ref="A117:E120"/>
    <mergeCell ref="G117:G120"/>
    <mergeCell ref="H117:J117"/>
    <mergeCell ref="L117:M117"/>
    <mergeCell ref="A48:E48"/>
    <mergeCell ref="N71:O71"/>
    <mergeCell ref="A74:E74"/>
    <mergeCell ref="J74:M74"/>
    <mergeCell ref="O74:P75"/>
    <mergeCell ref="A75:E75"/>
    <mergeCell ref="J75:M75"/>
    <mergeCell ref="A40:P40"/>
    <mergeCell ref="A44:E47"/>
    <mergeCell ref="G44:I44"/>
    <mergeCell ref="K44:L44"/>
    <mergeCell ref="M44:P44"/>
    <mergeCell ref="K45:L45"/>
    <mergeCell ref="M45:M47"/>
    <mergeCell ref="P45:P47"/>
    <mergeCell ref="K46:L46"/>
    <mergeCell ref="A3:P3"/>
    <mergeCell ref="A7:E10"/>
    <mergeCell ref="G7:I7"/>
    <mergeCell ref="K7:L7"/>
    <mergeCell ref="M7:P7"/>
    <mergeCell ref="M8:M10"/>
    <mergeCell ref="P8:P10"/>
    <mergeCell ref="K8:L8"/>
    <mergeCell ref="K9:L9"/>
    <mergeCell ref="A11:E11"/>
    <mergeCell ref="A78:P78"/>
    <mergeCell ref="A81:E84"/>
    <mergeCell ref="G81:I81"/>
    <mergeCell ref="K81:L81"/>
    <mergeCell ref="M81:P81"/>
    <mergeCell ref="K82:L82"/>
    <mergeCell ref="M82:M84"/>
    <mergeCell ref="P82:P84"/>
    <mergeCell ref="K83:L83"/>
    <mergeCell ref="N30:O30"/>
    <mergeCell ref="A33:E33"/>
    <mergeCell ref="J33:M33"/>
    <mergeCell ref="O33:P34"/>
    <mergeCell ref="A34:E34"/>
    <mergeCell ref="J34:M34"/>
    <mergeCell ref="A85:E85"/>
    <mergeCell ref="N105:O105"/>
    <mergeCell ref="A108:E108"/>
    <mergeCell ref="J108:M108"/>
    <mergeCell ref="O108:P109"/>
    <mergeCell ref="A109:E109"/>
    <mergeCell ref="J109:M109"/>
  </mergeCells>
  <pageMargins left="0.7" right="0.7" top="0.75" bottom="0.75" header="0.3" footer="0.3"/>
  <pageSetup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Z68"/>
  <sheetViews>
    <sheetView topLeftCell="B25" zoomScale="90" zoomScaleNormal="90" workbookViewId="0">
      <selection activeCell="B43" sqref="B43:B47"/>
    </sheetView>
  </sheetViews>
  <sheetFormatPr defaultRowHeight="15" customHeight="1"/>
  <cols>
    <col min="1" max="1" width="5.140625" style="408" hidden="1" customWidth="1"/>
    <col min="2" max="2" width="24.5703125" style="408" customWidth="1"/>
    <col min="3" max="3" width="13.140625" style="408" customWidth="1"/>
    <col min="4" max="4" width="10.140625" style="408" customWidth="1"/>
    <col min="5" max="5" width="10.5703125" style="408" customWidth="1"/>
    <col min="6" max="6" width="4.28515625" style="408" hidden="1" customWidth="1"/>
    <col min="7" max="7" width="11.7109375" style="408" customWidth="1"/>
    <col min="8" max="8" width="11.140625" style="408" customWidth="1"/>
    <col min="9" max="9" width="4.85546875" style="408" hidden="1" customWidth="1"/>
    <col min="10" max="10" width="6.140625" style="408" hidden="1" customWidth="1"/>
    <col min="11" max="11" width="5.140625" style="693" hidden="1" customWidth="1"/>
    <col min="12" max="12" width="8.42578125" style="693" customWidth="1"/>
    <col min="13" max="13" width="9.5703125" style="693" customWidth="1"/>
    <col min="14" max="14" width="8.140625" style="408" hidden="1" customWidth="1"/>
    <col min="15" max="15" width="7.7109375" style="408" hidden="1" customWidth="1"/>
    <col min="16" max="16" width="14.85546875" style="408" customWidth="1"/>
    <col min="17" max="17" width="8.140625" style="408" customWidth="1"/>
    <col min="18" max="18" width="5.42578125" style="410" hidden="1" customWidth="1"/>
    <col min="19" max="19" width="7.28515625" style="410" hidden="1" customWidth="1"/>
    <col min="20" max="20" width="8.28515625" style="409" customWidth="1"/>
    <col min="21" max="21" width="14.42578125" style="408" customWidth="1"/>
    <col min="22" max="24" width="9.140625" style="410"/>
    <col min="25" max="25" width="13.140625" style="408" bestFit="1" customWidth="1"/>
    <col min="26" max="26" width="10" style="408" bestFit="1" customWidth="1"/>
    <col min="27" max="261" width="9.140625" style="408"/>
    <col min="262" max="262" width="33" style="408" customWidth="1"/>
    <col min="263" max="263" width="23.5703125" style="408" customWidth="1"/>
    <col min="264" max="264" width="13.42578125" style="408" customWidth="1"/>
    <col min="265" max="265" width="11.140625" style="408" customWidth="1"/>
    <col min="266" max="266" width="8.5703125" style="408" customWidth="1"/>
    <col min="267" max="267" width="0" style="408" hidden="1" customWidth="1"/>
    <col min="268" max="268" width="11.7109375" style="408" customWidth="1"/>
    <col min="269" max="269" width="10.140625" style="408" customWidth="1"/>
    <col min="270" max="270" width="4.85546875" style="408" customWidth="1"/>
    <col min="271" max="271" width="5.140625" style="408" customWidth="1"/>
    <col min="272" max="272" width="8.140625" style="408" customWidth="1"/>
    <col min="273" max="273" width="7.7109375" style="408" customWidth="1"/>
    <col min="274" max="274" width="10.42578125" style="408" customWidth="1"/>
    <col min="275" max="277" width="12" style="408" customWidth="1"/>
    <col min="278" max="278" width="11.7109375" style="408" customWidth="1"/>
    <col min="279" max="279" width="12.5703125" style="408" customWidth="1"/>
    <col min="280" max="517" width="9.140625" style="408"/>
    <col min="518" max="518" width="33" style="408" customWidth="1"/>
    <col min="519" max="519" width="23.5703125" style="408" customWidth="1"/>
    <col min="520" max="520" width="13.42578125" style="408" customWidth="1"/>
    <col min="521" max="521" width="11.140625" style="408" customWidth="1"/>
    <col min="522" max="522" width="8.5703125" style="408" customWidth="1"/>
    <col min="523" max="523" width="0" style="408" hidden="1" customWidth="1"/>
    <col min="524" max="524" width="11.7109375" style="408" customWidth="1"/>
    <col min="525" max="525" width="10.140625" style="408" customWidth="1"/>
    <col min="526" max="526" width="4.85546875" style="408" customWidth="1"/>
    <col min="527" max="527" width="5.140625" style="408" customWidth="1"/>
    <col min="528" max="528" width="8.140625" style="408" customWidth="1"/>
    <col min="529" max="529" width="7.7109375" style="408" customWidth="1"/>
    <col min="530" max="530" width="10.42578125" style="408" customWidth="1"/>
    <col min="531" max="533" width="12" style="408" customWidth="1"/>
    <col min="534" max="534" width="11.7109375" style="408" customWidth="1"/>
    <col min="535" max="535" width="12.5703125" style="408" customWidth="1"/>
    <col min="536" max="773" width="9.140625" style="408"/>
    <col min="774" max="774" width="33" style="408" customWidth="1"/>
    <col min="775" max="775" width="23.5703125" style="408" customWidth="1"/>
    <col min="776" max="776" width="13.42578125" style="408" customWidth="1"/>
    <col min="777" max="777" width="11.140625" style="408" customWidth="1"/>
    <col min="778" max="778" width="8.5703125" style="408" customWidth="1"/>
    <col min="779" max="779" width="0" style="408" hidden="1" customWidth="1"/>
    <col min="780" max="780" width="11.7109375" style="408" customWidth="1"/>
    <col min="781" max="781" width="10.140625" style="408" customWidth="1"/>
    <col min="782" max="782" width="4.85546875" style="408" customWidth="1"/>
    <col min="783" max="783" width="5.140625" style="408" customWidth="1"/>
    <col min="784" max="784" width="8.140625" style="408" customWidth="1"/>
    <col min="785" max="785" width="7.7109375" style="408" customWidth="1"/>
    <col min="786" max="786" width="10.42578125" style="408" customWidth="1"/>
    <col min="787" max="789" width="12" style="408" customWidth="1"/>
    <col min="790" max="790" width="11.7109375" style="408" customWidth="1"/>
    <col min="791" max="791" width="12.5703125" style="408" customWidth="1"/>
    <col min="792" max="1029" width="9.140625" style="408"/>
    <col min="1030" max="1030" width="33" style="408" customWidth="1"/>
    <col min="1031" max="1031" width="23.5703125" style="408" customWidth="1"/>
    <col min="1032" max="1032" width="13.42578125" style="408" customWidth="1"/>
    <col min="1033" max="1033" width="11.140625" style="408" customWidth="1"/>
    <col min="1034" max="1034" width="8.5703125" style="408" customWidth="1"/>
    <col min="1035" max="1035" width="0" style="408" hidden="1" customWidth="1"/>
    <col min="1036" max="1036" width="11.7109375" style="408" customWidth="1"/>
    <col min="1037" max="1037" width="10.140625" style="408" customWidth="1"/>
    <col min="1038" max="1038" width="4.85546875" style="408" customWidth="1"/>
    <col min="1039" max="1039" width="5.140625" style="408" customWidth="1"/>
    <col min="1040" max="1040" width="8.140625" style="408" customWidth="1"/>
    <col min="1041" max="1041" width="7.7109375" style="408" customWidth="1"/>
    <col min="1042" max="1042" width="10.42578125" style="408" customWidth="1"/>
    <col min="1043" max="1045" width="12" style="408" customWidth="1"/>
    <col min="1046" max="1046" width="11.7109375" style="408" customWidth="1"/>
    <col min="1047" max="1047" width="12.5703125" style="408" customWidth="1"/>
    <col min="1048" max="1285" width="9.140625" style="408"/>
    <col min="1286" max="1286" width="33" style="408" customWidth="1"/>
    <col min="1287" max="1287" width="23.5703125" style="408" customWidth="1"/>
    <col min="1288" max="1288" width="13.42578125" style="408" customWidth="1"/>
    <col min="1289" max="1289" width="11.140625" style="408" customWidth="1"/>
    <col min="1290" max="1290" width="8.5703125" style="408" customWidth="1"/>
    <col min="1291" max="1291" width="0" style="408" hidden="1" customWidth="1"/>
    <col min="1292" max="1292" width="11.7109375" style="408" customWidth="1"/>
    <col min="1293" max="1293" width="10.140625" style="408" customWidth="1"/>
    <col min="1294" max="1294" width="4.85546875" style="408" customWidth="1"/>
    <col min="1295" max="1295" width="5.140625" style="408" customWidth="1"/>
    <col min="1296" max="1296" width="8.140625" style="408" customWidth="1"/>
    <col min="1297" max="1297" width="7.7109375" style="408" customWidth="1"/>
    <col min="1298" max="1298" width="10.42578125" style="408" customWidth="1"/>
    <col min="1299" max="1301" width="12" style="408" customWidth="1"/>
    <col min="1302" max="1302" width="11.7109375" style="408" customWidth="1"/>
    <col min="1303" max="1303" width="12.5703125" style="408" customWidth="1"/>
    <col min="1304" max="1541" width="9.140625" style="408"/>
    <col min="1542" max="1542" width="33" style="408" customWidth="1"/>
    <col min="1543" max="1543" width="23.5703125" style="408" customWidth="1"/>
    <col min="1544" max="1544" width="13.42578125" style="408" customWidth="1"/>
    <col min="1545" max="1545" width="11.140625" style="408" customWidth="1"/>
    <col min="1546" max="1546" width="8.5703125" style="408" customWidth="1"/>
    <col min="1547" max="1547" width="0" style="408" hidden="1" customWidth="1"/>
    <col min="1548" max="1548" width="11.7109375" style="408" customWidth="1"/>
    <col min="1549" max="1549" width="10.140625" style="408" customWidth="1"/>
    <col min="1550" max="1550" width="4.85546875" style="408" customWidth="1"/>
    <col min="1551" max="1551" width="5.140625" style="408" customWidth="1"/>
    <col min="1552" max="1552" width="8.140625" style="408" customWidth="1"/>
    <col min="1553" max="1553" width="7.7109375" style="408" customWidth="1"/>
    <col min="1554" max="1554" width="10.42578125" style="408" customWidth="1"/>
    <col min="1555" max="1557" width="12" style="408" customWidth="1"/>
    <col min="1558" max="1558" width="11.7109375" style="408" customWidth="1"/>
    <col min="1559" max="1559" width="12.5703125" style="408" customWidth="1"/>
    <col min="1560" max="1797" width="9.140625" style="408"/>
    <col min="1798" max="1798" width="33" style="408" customWidth="1"/>
    <col min="1799" max="1799" width="23.5703125" style="408" customWidth="1"/>
    <col min="1800" max="1800" width="13.42578125" style="408" customWidth="1"/>
    <col min="1801" max="1801" width="11.140625" style="408" customWidth="1"/>
    <col min="1802" max="1802" width="8.5703125" style="408" customWidth="1"/>
    <col min="1803" max="1803" width="0" style="408" hidden="1" customWidth="1"/>
    <col min="1804" max="1804" width="11.7109375" style="408" customWidth="1"/>
    <col min="1805" max="1805" width="10.140625" style="408" customWidth="1"/>
    <col min="1806" max="1806" width="4.85546875" style="408" customWidth="1"/>
    <col min="1807" max="1807" width="5.140625" style="408" customWidth="1"/>
    <col min="1808" max="1808" width="8.140625" style="408" customWidth="1"/>
    <col min="1809" max="1809" width="7.7109375" style="408" customWidth="1"/>
    <col min="1810" max="1810" width="10.42578125" style="408" customWidth="1"/>
    <col min="1811" max="1813" width="12" style="408" customWidth="1"/>
    <col min="1814" max="1814" width="11.7109375" style="408" customWidth="1"/>
    <col min="1815" max="1815" width="12.5703125" style="408" customWidth="1"/>
    <col min="1816" max="2053" width="9.140625" style="408"/>
    <col min="2054" max="2054" width="33" style="408" customWidth="1"/>
    <col min="2055" max="2055" width="23.5703125" style="408" customWidth="1"/>
    <col min="2056" max="2056" width="13.42578125" style="408" customWidth="1"/>
    <col min="2057" max="2057" width="11.140625" style="408" customWidth="1"/>
    <col min="2058" max="2058" width="8.5703125" style="408" customWidth="1"/>
    <col min="2059" max="2059" width="0" style="408" hidden="1" customWidth="1"/>
    <col min="2060" max="2060" width="11.7109375" style="408" customWidth="1"/>
    <col min="2061" max="2061" width="10.140625" style="408" customWidth="1"/>
    <col min="2062" max="2062" width="4.85546875" style="408" customWidth="1"/>
    <col min="2063" max="2063" width="5.140625" style="408" customWidth="1"/>
    <col min="2064" max="2064" width="8.140625" style="408" customWidth="1"/>
    <col min="2065" max="2065" width="7.7109375" style="408" customWidth="1"/>
    <col min="2066" max="2066" width="10.42578125" style="408" customWidth="1"/>
    <col min="2067" max="2069" width="12" style="408" customWidth="1"/>
    <col min="2070" max="2070" width="11.7109375" style="408" customWidth="1"/>
    <col min="2071" max="2071" width="12.5703125" style="408" customWidth="1"/>
    <col min="2072" max="2309" width="9.140625" style="408"/>
    <col min="2310" max="2310" width="33" style="408" customWidth="1"/>
    <col min="2311" max="2311" width="23.5703125" style="408" customWidth="1"/>
    <col min="2312" max="2312" width="13.42578125" style="408" customWidth="1"/>
    <col min="2313" max="2313" width="11.140625" style="408" customWidth="1"/>
    <col min="2314" max="2314" width="8.5703125" style="408" customWidth="1"/>
    <col min="2315" max="2315" width="0" style="408" hidden="1" customWidth="1"/>
    <col min="2316" max="2316" width="11.7109375" style="408" customWidth="1"/>
    <col min="2317" max="2317" width="10.140625" style="408" customWidth="1"/>
    <col min="2318" max="2318" width="4.85546875" style="408" customWidth="1"/>
    <col min="2319" max="2319" width="5.140625" style="408" customWidth="1"/>
    <col min="2320" max="2320" width="8.140625" style="408" customWidth="1"/>
    <col min="2321" max="2321" width="7.7109375" style="408" customWidth="1"/>
    <col min="2322" max="2322" width="10.42578125" style="408" customWidth="1"/>
    <col min="2323" max="2325" width="12" style="408" customWidth="1"/>
    <col min="2326" max="2326" width="11.7109375" style="408" customWidth="1"/>
    <col min="2327" max="2327" width="12.5703125" style="408" customWidth="1"/>
    <col min="2328" max="2565" width="9.140625" style="408"/>
    <col min="2566" max="2566" width="33" style="408" customWidth="1"/>
    <col min="2567" max="2567" width="23.5703125" style="408" customWidth="1"/>
    <col min="2568" max="2568" width="13.42578125" style="408" customWidth="1"/>
    <col min="2569" max="2569" width="11.140625" style="408" customWidth="1"/>
    <col min="2570" max="2570" width="8.5703125" style="408" customWidth="1"/>
    <col min="2571" max="2571" width="0" style="408" hidden="1" customWidth="1"/>
    <col min="2572" max="2572" width="11.7109375" style="408" customWidth="1"/>
    <col min="2573" max="2573" width="10.140625" style="408" customWidth="1"/>
    <col min="2574" max="2574" width="4.85546875" style="408" customWidth="1"/>
    <col min="2575" max="2575" width="5.140625" style="408" customWidth="1"/>
    <col min="2576" max="2576" width="8.140625" style="408" customWidth="1"/>
    <col min="2577" max="2577" width="7.7109375" style="408" customWidth="1"/>
    <col min="2578" max="2578" width="10.42578125" style="408" customWidth="1"/>
    <col min="2579" max="2581" width="12" style="408" customWidth="1"/>
    <col min="2582" max="2582" width="11.7109375" style="408" customWidth="1"/>
    <col min="2583" max="2583" width="12.5703125" style="408" customWidth="1"/>
    <col min="2584" max="2821" width="9.140625" style="408"/>
    <col min="2822" max="2822" width="33" style="408" customWidth="1"/>
    <col min="2823" max="2823" width="23.5703125" style="408" customWidth="1"/>
    <col min="2824" max="2824" width="13.42578125" style="408" customWidth="1"/>
    <col min="2825" max="2825" width="11.140625" style="408" customWidth="1"/>
    <col min="2826" max="2826" width="8.5703125" style="408" customWidth="1"/>
    <col min="2827" max="2827" width="0" style="408" hidden="1" customWidth="1"/>
    <col min="2828" max="2828" width="11.7109375" style="408" customWidth="1"/>
    <col min="2829" max="2829" width="10.140625" style="408" customWidth="1"/>
    <col min="2830" max="2830" width="4.85546875" style="408" customWidth="1"/>
    <col min="2831" max="2831" width="5.140625" style="408" customWidth="1"/>
    <col min="2832" max="2832" width="8.140625" style="408" customWidth="1"/>
    <col min="2833" max="2833" width="7.7109375" style="408" customWidth="1"/>
    <col min="2834" max="2834" width="10.42578125" style="408" customWidth="1"/>
    <col min="2835" max="2837" width="12" style="408" customWidth="1"/>
    <col min="2838" max="2838" width="11.7109375" style="408" customWidth="1"/>
    <col min="2839" max="2839" width="12.5703125" style="408" customWidth="1"/>
    <col min="2840" max="3077" width="9.140625" style="408"/>
    <col min="3078" max="3078" width="33" style="408" customWidth="1"/>
    <col min="3079" max="3079" width="23.5703125" style="408" customWidth="1"/>
    <col min="3080" max="3080" width="13.42578125" style="408" customWidth="1"/>
    <col min="3081" max="3081" width="11.140625" style="408" customWidth="1"/>
    <col min="3082" max="3082" width="8.5703125" style="408" customWidth="1"/>
    <col min="3083" max="3083" width="0" style="408" hidden="1" customWidth="1"/>
    <col min="3084" max="3084" width="11.7109375" style="408" customWidth="1"/>
    <col min="3085" max="3085" width="10.140625" style="408" customWidth="1"/>
    <col min="3086" max="3086" width="4.85546875" style="408" customWidth="1"/>
    <col min="3087" max="3087" width="5.140625" style="408" customWidth="1"/>
    <col min="3088" max="3088" width="8.140625" style="408" customWidth="1"/>
    <col min="3089" max="3089" width="7.7109375" style="408" customWidth="1"/>
    <col min="3090" max="3090" width="10.42578125" style="408" customWidth="1"/>
    <col min="3091" max="3093" width="12" style="408" customWidth="1"/>
    <col min="3094" max="3094" width="11.7109375" style="408" customWidth="1"/>
    <col min="3095" max="3095" width="12.5703125" style="408" customWidth="1"/>
    <col min="3096" max="3333" width="9.140625" style="408"/>
    <col min="3334" max="3334" width="33" style="408" customWidth="1"/>
    <col min="3335" max="3335" width="23.5703125" style="408" customWidth="1"/>
    <col min="3336" max="3336" width="13.42578125" style="408" customWidth="1"/>
    <col min="3337" max="3337" width="11.140625" style="408" customWidth="1"/>
    <col min="3338" max="3338" width="8.5703125" style="408" customWidth="1"/>
    <col min="3339" max="3339" width="0" style="408" hidden="1" customWidth="1"/>
    <col min="3340" max="3340" width="11.7109375" style="408" customWidth="1"/>
    <col min="3341" max="3341" width="10.140625" style="408" customWidth="1"/>
    <col min="3342" max="3342" width="4.85546875" style="408" customWidth="1"/>
    <col min="3343" max="3343" width="5.140625" style="408" customWidth="1"/>
    <col min="3344" max="3344" width="8.140625" style="408" customWidth="1"/>
    <col min="3345" max="3345" width="7.7109375" style="408" customWidth="1"/>
    <col min="3346" max="3346" width="10.42578125" style="408" customWidth="1"/>
    <col min="3347" max="3349" width="12" style="408" customWidth="1"/>
    <col min="3350" max="3350" width="11.7109375" style="408" customWidth="1"/>
    <col min="3351" max="3351" width="12.5703125" style="408" customWidth="1"/>
    <col min="3352" max="3589" width="9.140625" style="408"/>
    <col min="3590" max="3590" width="33" style="408" customWidth="1"/>
    <col min="3591" max="3591" width="23.5703125" style="408" customWidth="1"/>
    <col min="3592" max="3592" width="13.42578125" style="408" customWidth="1"/>
    <col min="3593" max="3593" width="11.140625" style="408" customWidth="1"/>
    <col min="3594" max="3594" width="8.5703125" style="408" customWidth="1"/>
    <col min="3595" max="3595" width="0" style="408" hidden="1" customWidth="1"/>
    <col min="3596" max="3596" width="11.7109375" style="408" customWidth="1"/>
    <col min="3597" max="3597" width="10.140625" style="408" customWidth="1"/>
    <col min="3598" max="3598" width="4.85546875" style="408" customWidth="1"/>
    <col min="3599" max="3599" width="5.140625" style="408" customWidth="1"/>
    <col min="3600" max="3600" width="8.140625" style="408" customWidth="1"/>
    <col min="3601" max="3601" width="7.7109375" style="408" customWidth="1"/>
    <col min="3602" max="3602" width="10.42578125" style="408" customWidth="1"/>
    <col min="3603" max="3605" width="12" style="408" customWidth="1"/>
    <col min="3606" max="3606" width="11.7109375" style="408" customWidth="1"/>
    <col min="3607" max="3607" width="12.5703125" style="408" customWidth="1"/>
    <col min="3608" max="3845" width="9.140625" style="408"/>
    <col min="3846" max="3846" width="33" style="408" customWidth="1"/>
    <col min="3847" max="3847" width="23.5703125" style="408" customWidth="1"/>
    <col min="3848" max="3848" width="13.42578125" style="408" customWidth="1"/>
    <col min="3849" max="3849" width="11.140625" style="408" customWidth="1"/>
    <col min="3850" max="3850" width="8.5703125" style="408" customWidth="1"/>
    <col min="3851" max="3851" width="0" style="408" hidden="1" customWidth="1"/>
    <col min="3852" max="3852" width="11.7109375" style="408" customWidth="1"/>
    <col min="3853" max="3853" width="10.140625" style="408" customWidth="1"/>
    <col min="3854" max="3854" width="4.85546875" style="408" customWidth="1"/>
    <col min="3855" max="3855" width="5.140625" style="408" customWidth="1"/>
    <col min="3856" max="3856" width="8.140625" style="408" customWidth="1"/>
    <col min="3857" max="3857" width="7.7109375" style="408" customWidth="1"/>
    <col min="3858" max="3858" width="10.42578125" style="408" customWidth="1"/>
    <col min="3859" max="3861" width="12" style="408" customWidth="1"/>
    <col min="3862" max="3862" width="11.7109375" style="408" customWidth="1"/>
    <col min="3863" max="3863" width="12.5703125" style="408" customWidth="1"/>
    <col min="3864" max="4101" width="9.140625" style="408"/>
    <col min="4102" max="4102" width="33" style="408" customWidth="1"/>
    <col min="4103" max="4103" width="23.5703125" style="408" customWidth="1"/>
    <col min="4104" max="4104" width="13.42578125" style="408" customWidth="1"/>
    <col min="4105" max="4105" width="11.140625" style="408" customWidth="1"/>
    <col min="4106" max="4106" width="8.5703125" style="408" customWidth="1"/>
    <col min="4107" max="4107" width="0" style="408" hidden="1" customWidth="1"/>
    <col min="4108" max="4108" width="11.7109375" style="408" customWidth="1"/>
    <col min="4109" max="4109" width="10.140625" style="408" customWidth="1"/>
    <col min="4110" max="4110" width="4.85546875" style="408" customWidth="1"/>
    <col min="4111" max="4111" width="5.140625" style="408" customWidth="1"/>
    <col min="4112" max="4112" width="8.140625" style="408" customWidth="1"/>
    <col min="4113" max="4113" width="7.7109375" style="408" customWidth="1"/>
    <col min="4114" max="4114" width="10.42578125" style="408" customWidth="1"/>
    <col min="4115" max="4117" width="12" style="408" customWidth="1"/>
    <col min="4118" max="4118" width="11.7109375" style="408" customWidth="1"/>
    <col min="4119" max="4119" width="12.5703125" style="408" customWidth="1"/>
    <col min="4120" max="4357" width="9.140625" style="408"/>
    <col min="4358" max="4358" width="33" style="408" customWidth="1"/>
    <col min="4359" max="4359" width="23.5703125" style="408" customWidth="1"/>
    <col min="4360" max="4360" width="13.42578125" style="408" customWidth="1"/>
    <col min="4361" max="4361" width="11.140625" style="408" customWidth="1"/>
    <col min="4362" max="4362" width="8.5703125" style="408" customWidth="1"/>
    <col min="4363" max="4363" width="0" style="408" hidden="1" customWidth="1"/>
    <col min="4364" max="4364" width="11.7109375" style="408" customWidth="1"/>
    <col min="4365" max="4365" width="10.140625" style="408" customWidth="1"/>
    <col min="4366" max="4366" width="4.85546875" style="408" customWidth="1"/>
    <col min="4367" max="4367" width="5.140625" style="408" customWidth="1"/>
    <col min="4368" max="4368" width="8.140625" style="408" customWidth="1"/>
    <col min="4369" max="4369" width="7.7109375" style="408" customWidth="1"/>
    <col min="4370" max="4370" width="10.42578125" style="408" customWidth="1"/>
    <col min="4371" max="4373" width="12" style="408" customWidth="1"/>
    <col min="4374" max="4374" width="11.7109375" style="408" customWidth="1"/>
    <col min="4375" max="4375" width="12.5703125" style="408" customWidth="1"/>
    <col min="4376" max="4613" width="9.140625" style="408"/>
    <col min="4614" max="4614" width="33" style="408" customWidth="1"/>
    <col min="4615" max="4615" width="23.5703125" style="408" customWidth="1"/>
    <col min="4616" max="4616" width="13.42578125" style="408" customWidth="1"/>
    <col min="4617" max="4617" width="11.140625" style="408" customWidth="1"/>
    <col min="4618" max="4618" width="8.5703125" style="408" customWidth="1"/>
    <col min="4619" max="4619" width="0" style="408" hidden="1" customWidth="1"/>
    <col min="4620" max="4620" width="11.7109375" style="408" customWidth="1"/>
    <col min="4621" max="4621" width="10.140625" style="408" customWidth="1"/>
    <col min="4622" max="4622" width="4.85546875" style="408" customWidth="1"/>
    <col min="4623" max="4623" width="5.140625" style="408" customWidth="1"/>
    <col min="4624" max="4624" width="8.140625" style="408" customWidth="1"/>
    <col min="4625" max="4625" width="7.7109375" style="408" customWidth="1"/>
    <col min="4626" max="4626" width="10.42578125" style="408" customWidth="1"/>
    <col min="4627" max="4629" width="12" style="408" customWidth="1"/>
    <col min="4630" max="4630" width="11.7109375" style="408" customWidth="1"/>
    <col min="4631" max="4631" width="12.5703125" style="408" customWidth="1"/>
    <col min="4632" max="4869" width="9.140625" style="408"/>
    <col min="4870" max="4870" width="33" style="408" customWidth="1"/>
    <col min="4871" max="4871" width="23.5703125" style="408" customWidth="1"/>
    <col min="4872" max="4872" width="13.42578125" style="408" customWidth="1"/>
    <col min="4873" max="4873" width="11.140625" style="408" customWidth="1"/>
    <col min="4874" max="4874" width="8.5703125" style="408" customWidth="1"/>
    <col min="4875" max="4875" width="0" style="408" hidden="1" customWidth="1"/>
    <col min="4876" max="4876" width="11.7109375" style="408" customWidth="1"/>
    <col min="4877" max="4877" width="10.140625" style="408" customWidth="1"/>
    <col min="4878" max="4878" width="4.85546875" style="408" customWidth="1"/>
    <col min="4879" max="4879" width="5.140625" style="408" customWidth="1"/>
    <col min="4880" max="4880" width="8.140625" style="408" customWidth="1"/>
    <col min="4881" max="4881" width="7.7109375" style="408" customWidth="1"/>
    <col min="4882" max="4882" width="10.42578125" style="408" customWidth="1"/>
    <col min="4883" max="4885" width="12" style="408" customWidth="1"/>
    <col min="4886" max="4886" width="11.7109375" style="408" customWidth="1"/>
    <col min="4887" max="4887" width="12.5703125" style="408" customWidth="1"/>
    <col min="4888" max="5125" width="9.140625" style="408"/>
    <col min="5126" max="5126" width="33" style="408" customWidth="1"/>
    <col min="5127" max="5127" width="23.5703125" style="408" customWidth="1"/>
    <col min="5128" max="5128" width="13.42578125" style="408" customWidth="1"/>
    <col min="5129" max="5129" width="11.140625" style="408" customWidth="1"/>
    <col min="5130" max="5130" width="8.5703125" style="408" customWidth="1"/>
    <col min="5131" max="5131" width="0" style="408" hidden="1" customWidth="1"/>
    <col min="5132" max="5132" width="11.7109375" style="408" customWidth="1"/>
    <col min="5133" max="5133" width="10.140625" style="408" customWidth="1"/>
    <col min="5134" max="5134" width="4.85546875" style="408" customWidth="1"/>
    <col min="5135" max="5135" width="5.140625" style="408" customWidth="1"/>
    <col min="5136" max="5136" width="8.140625" style="408" customWidth="1"/>
    <col min="5137" max="5137" width="7.7109375" style="408" customWidth="1"/>
    <col min="5138" max="5138" width="10.42578125" style="408" customWidth="1"/>
    <col min="5139" max="5141" width="12" style="408" customWidth="1"/>
    <col min="5142" max="5142" width="11.7109375" style="408" customWidth="1"/>
    <col min="5143" max="5143" width="12.5703125" style="408" customWidth="1"/>
    <col min="5144" max="5381" width="9.140625" style="408"/>
    <col min="5382" max="5382" width="33" style="408" customWidth="1"/>
    <col min="5383" max="5383" width="23.5703125" style="408" customWidth="1"/>
    <col min="5384" max="5384" width="13.42578125" style="408" customWidth="1"/>
    <col min="5385" max="5385" width="11.140625" style="408" customWidth="1"/>
    <col min="5386" max="5386" width="8.5703125" style="408" customWidth="1"/>
    <col min="5387" max="5387" width="0" style="408" hidden="1" customWidth="1"/>
    <col min="5388" max="5388" width="11.7109375" style="408" customWidth="1"/>
    <col min="5389" max="5389" width="10.140625" style="408" customWidth="1"/>
    <col min="5390" max="5390" width="4.85546875" style="408" customWidth="1"/>
    <col min="5391" max="5391" width="5.140625" style="408" customWidth="1"/>
    <col min="5392" max="5392" width="8.140625" style="408" customWidth="1"/>
    <col min="5393" max="5393" width="7.7109375" style="408" customWidth="1"/>
    <col min="5394" max="5394" width="10.42578125" style="408" customWidth="1"/>
    <col min="5395" max="5397" width="12" style="408" customWidth="1"/>
    <col min="5398" max="5398" width="11.7109375" style="408" customWidth="1"/>
    <col min="5399" max="5399" width="12.5703125" style="408" customWidth="1"/>
    <col min="5400" max="5637" width="9.140625" style="408"/>
    <col min="5638" max="5638" width="33" style="408" customWidth="1"/>
    <col min="5639" max="5639" width="23.5703125" style="408" customWidth="1"/>
    <col min="5640" max="5640" width="13.42578125" style="408" customWidth="1"/>
    <col min="5641" max="5641" width="11.140625" style="408" customWidth="1"/>
    <col min="5642" max="5642" width="8.5703125" style="408" customWidth="1"/>
    <col min="5643" max="5643" width="0" style="408" hidden="1" customWidth="1"/>
    <col min="5644" max="5644" width="11.7109375" style="408" customWidth="1"/>
    <col min="5645" max="5645" width="10.140625" style="408" customWidth="1"/>
    <col min="5646" max="5646" width="4.85546875" style="408" customWidth="1"/>
    <col min="5647" max="5647" width="5.140625" style="408" customWidth="1"/>
    <col min="5648" max="5648" width="8.140625" style="408" customWidth="1"/>
    <col min="5649" max="5649" width="7.7109375" style="408" customWidth="1"/>
    <col min="5650" max="5650" width="10.42578125" style="408" customWidth="1"/>
    <col min="5651" max="5653" width="12" style="408" customWidth="1"/>
    <col min="5654" max="5654" width="11.7109375" style="408" customWidth="1"/>
    <col min="5655" max="5655" width="12.5703125" style="408" customWidth="1"/>
    <col min="5656" max="5893" width="9.140625" style="408"/>
    <col min="5894" max="5894" width="33" style="408" customWidth="1"/>
    <col min="5895" max="5895" width="23.5703125" style="408" customWidth="1"/>
    <col min="5896" max="5896" width="13.42578125" style="408" customWidth="1"/>
    <col min="5897" max="5897" width="11.140625" style="408" customWidth="1"/>
    <col min="5898" max="5898" width="8.5703125" style="408" customWidth="1"/>
    <col min="5899" max="5899" width="0" style="408" hidden="1" customWidth="1"/>
    <col min="5900" max="5900" width="11.7109375" style="408" customWidth="1"/>
    <col min="5901" max="5901" width="10.140625" style="408" customWidth="1"/>
    <col min="5902" max="5902" width="4.85546875" style="408" customWidth="1"/>
    <col min="5903" max="5903" width="5.140625" style="408" customWidth="1"/>
    <col min="5904" max="5904" width="8.140625" style="408" customWidth="1"/>
    <col min="5905" max="5905" width="7.7109375" style="408" customWidth="1"/>
    <col min="5906" max="5906" width="10.42578125" style="408" customWidth="1"/>
    <col min="5907" max="5909" width="12" style="408" customWidth="1"/>
    <col min="5910" max="5910" width="11.7109375" style="408" customWidth="1"/>
    <col min="5911" max="5911" width="12.5703125" style="408" customWidth="1"/>
    <col min="5912" max="6149" width="9.140625" style="408"/>
    <col min="6150" max="6150" width="33" style="408" customWidth="1"/>
    <col min="6151" max="6151" width="23.5703125" style="408" customWidth="1"/>
    <col min="6152" max="6152" width="13.42578125" style="408" customWidth="1"/>
    <col min="6153" max="6153" width="11.140625" style="408" customWidth="1"/>
    <col min="6154" max="6154" width="8.5703125" style="408" customWidth="1"/>
    <col min="6155" max="6155" width="0" style="408" hidden="1" customWidth="1"/>
    <col min="6156" max="6156" width="11.7109375" style="408" customWidth="1"/>
    <col min="6157" max="6157" width="10.140625" style="408" customWidth="1"/>
    <col min="6158" max="6158" width="4.85546875" style="408" customWidth="1"/>
    <col min="6159" max="6159" width="5.140625" style="408" customWidth="1"/>
    <col min="6160" max="6160" width="8.140625" style="408" customWidth="1"/>
    <col min="6161" max="6161" width="7.7109375" style="408" customWidth="1"/>
    <col min="6162" max="6162" width="10.42578125" style="408" customWidth="1"/>
    <col min="6163" max="6165" width="12" style="408" customWidth="1"/>
    <col min="6166" max="6166" width="11.7109375" style="408" customWidth="1"/>
    <col min="6167" max="6167" width="12.5703125" style="408" customWidth="1"/>
    <col min="6168" max="6405" width="9.140625" style="408"/>
    <col min="6406" max="6406" width="33" style="408" customWidth="1"/>
    <col min="6407" max="6407" width="23.5703125" style="408" customWidth="1"/>
    <col min="6408" max="6408" width="13.42578125" style="408" customWidth="1"/>
    <col min="6409" max="6409" width="11.140625" style="408" customWidth="1"/>
    <col min="6410" max="6410" width="8.5703125" style="408" customWidth="1"/>
    <col min="6411" max="6411" width="0" style="408" hidden="1" customWidth="1"/>
    <col min="6412" max="6412" width="11.7109375" style="408" customWidth="1"/>
    <col min="6413" max="6413" width="10.140625" style="408" customWidth="1"/>
    <col min="6414" max="6414" width="4.85546875" style="408" customWidth="1"/>
    <col min="6415" max="6415" width="5.140625" style="408" customWidth="1"/>
    <col min="6416" max="6416" width="8.140625" style="408" customWidth="1"/>
    <col min="6417" max="6417" width="7.7109375" style="408" customWidth="1"/>
    <col min="6418" max="6418" width="10.42578125" style="408" customWidth="1"/>
    <col min="6419" max="6421" width="12" style="408" customWidth="1"/>
    <col min="6422" max="6422" width="11.7109375" style="408" customWidth="1"/>
    <col min="6423" max="6423" width="12.5703125" style="408" customWidth="1"/>
    <col min="6424" max="6661" width="9.140625" style="408"/>
    <col min="6662" max="6662" width="33" style="408" customWidth="1"/>
    <col min="6663" max="6663" width="23.5703125" style="408" customWidth="1"/>
    <col min="6664" max="6664" width="13.42578125" style="408" customWidth="1"/>
    <col min="6665" max="6665" width="11.140625" style="408" customWidth="1"/>
    <col min="6666" max="6666" width="8.5703125" style="408" customWidth="1"/>
    <col min="6667" max="6667" width="0" style="408" hidden="1" customWidth="1"/>
    <col min="6668" max="6668" width="11.7109375" style="408" customWidth="1"/>
    <col min="6669" max="6669" width="10.140625" style="408" customWidth="1"/>
    <col min="6670" max="6670" width="4.85546875" style="408" customWidth="1"/>
    <col min="6671" max="6671" width="5.140625" style="408" customWidth="1"/>
    <col min="6672" max="6672" width="8.140625" style="408" customWidth="1"/>
    <col min="6673" max="6673" width="7.7109375" style="408" customWidth="1"/>
    <col min="6674" max="6674" width="10.42578125" style="408" customWidth="1"/>
    <col min="6675" max="6677" width="12" style="408" customWidth="1"/>
    <col min="6678" max="6678" width="11.7109375" style="408" customWidth="1"/>
    <col min="6679" max="6679" width="12.5703125" style="408" customWidth="1"/>
    <col min="6680" max="6917" width="9.140625" style="408"/>
    <col min="6918" max="6918" width="33" style="408" customWidth="1"/>
    <col min="6919" max="6919" width="23.5703125" style="408" customWidth="1"/>
    <col min="6920" max="6920" width="13.42578125" style="408" customWidth="1"/>
    <col min="6921" max="6921" width="11.140625" style="408" customWidth="1"/>
    <col min="6922" max="6922" width="8.5703125" style="408" customWidth="1"/>
    <col min="6923" max="6923" width="0" style="408" hidden="1" customWidth="1"/>
    <col min="6924" max="6924" width="11.7109375" style="408" customWidth="1"/>
    <col min="6925" max="6925" width="10.140625" style="408" customWidth="1"/>
    <col min="6926" max="6926" width="4.85546875" style="408" customWidth="1"/>
    <col min="6927" max="6927" width="5.140625" style="408" customWidth="1"/>
    <col min="6928" max="6928" width="8.140625" style="408" customWidth="1"/>
    <col min="6929" max="6929" width="7.7109375" style="408" customWidth="1"/>
    <col min="6930" max="6930" width="10.42578125" style="408" customWidth="1"/>
    <col min="6931" max="6933" width="12" style="408" customWidth="1"/>
    <col min="6934" max="6934" width="11.7109375" style="408" customWidth="1"/>
    <col min="6935" max="6935" width="12.5703125" style="408" customWidth="1"/>
    <col min="6936" max="7173" width="9.140625" style="408"/>
    <col min="7174" max="7174" width="33" style="408" customWidth="1"/>
    <col min="7175" max="7175" width="23.5703125" style="408" customWidth="1"/>
    <col min="7176" max="7176" width="13.42578125" style="408" customWidth="1"/>
    <col min="7177" max="7177" width="11.140625" style="408" customWidth="1"/>
    <col min="7178" max="7178" width="8.5703125" style="408" customWidth="1"/>
    <col min="7179" max="7179" width="0" style="408" hidden="1" customWidth="1"/>
    <col min="7180" max="7180" width="11.7109375" style="408" customWidth="1"/>
    <col min="7181" max="7181" width="10.140625" style="408" customWidth="1"/>
    <col min="7182" max="7182" width="4.85546875" style="408" customWidth="1"/>
    <col min="7183" max="7183" width="5.140625" style="408" customWidth="1"/>
    <col min="7184" max="7184" width="8.140625" style="408" customWidth="1"/>
    <col min="7185" max="7185" width="7.7109375" style="408" customWidth="1"/>
    <col min="7186" max="7186" width="10.42578125" style="408" customWidth="1"/>
    <col min="7187" max="7189" width="12" style="408" customWidth="1"/>
    <col min="7190" max="7190" width="11.7109375" style="408" customWidth="1"/>
    <col min="7191" max="7191" width="12.5703125" style="408" customWidth="1"/>
    <col min="7192" max="7429" width="9.140625" style="408"/>
    <col min="7430" max="7430" width="33" style="408" customWidth="1"/>
    <col min="7431" max="7431" width="23.5703125" style="408" customWidth="1"/>
    <col min="7432" max="7432" width="13.42578125" style="408" customWidth="1"/>
    <col min="7433" max="7433" width="11.140625" style="408" customWidth="1"/>
    <col min="7434" max="7434" width="8.5703125" style="408" customWidth="1"/>
    <col min="7435" max="7435" width="0" style="408" hidden="1" customWidth="1"/>
    <col min="7436" max="7436" width="11.7109375" style="408" customWidth="1"/>
    <col min="7437" max="7437" width="10.140625" style="408" customWidth="1"/>
    <col min="7438" max="7438" width="4.85546875" style="408" customWidth="1"/>
    <col min="7439" max="7439" width="5.140625" style="408" customWidth="1"/>
    <col min="7440" max="7440" width="8.140625" style="408" customWidth="1"/>
    <col min="7441" max="7441" width="7.7109375" style="408" customWidth="1"/>
    <col min="7442" max="7442" width="10.42578125" style="408" customWidth="1"/>
    <col min="7443" max="7445" width="12" style="408" customWidth="1"/>
    <col min="7446" max="7446" width="11.7109375" style="408" customWidth="1"/>
    <col min="7447" max="7447" width="12.5703125" style="408" customWidth="1"/>
    <col min="7448" max="7685" width="9.140625" style="408"/>
    <col min="7686" max="7686" width="33" style="408" customWidth="1"/>
    <col min="7687" max="7687" width="23.5703125" style="408" customWidth="1"/>
    <col min="7688" max="7688" width="13.42578125" style="408" customWidth="1"/>
    <col min="7689" max="7689" width="11.140625" style="408" customWidth="1"/>
    <col min="7690" max="7690" width="8.5703125" style="408" customWidth="1"/>
    <col min="7691" max="7691" width="0" style="408" hidden="1" customWidth="1"/>
    <col min="7692" max="7692" width="11.7109375" style="408" customWidth="1"/>
    <col min="7693" max="7693" width="10.140625" style="408" customWidth="1"/>
    <col min="7694" max="7694" width="4.85546875" style="408" customWidth="1"/>
    <col min="7695" max="7695" width="5.140625" style="408" customWidth="1"/>
    <col min="7696" max="7696" width="8.140625" style="408" customWidth="1"/>
    <col min="7697" max="7697" width="7.7109375" style="408" customWidth="1"/>
    <col min="7698" max="7698" width="10.42578125" style="408" customWidth="1"/>
    <col min="7699" max="7701" width="12" style="408" customWidth="1"/>
    <col min="7702" max="7702" width="11.7109375" style="408" customWidth="1"/>
    <col min="7703" max="7703" width="12.5703125" style="408" customWidth="1"/>
    <col min="7704" max="7941" width="9.140625" style="408"/>
    <col min="7942" max="7942" width="33" style="408" customWidth="1"/>
    <col min="7943" max="7943" width="23.5703125" style="408" customWidth="1"/>
    <col min="7944" max="7944" width="13.42578125" style="408" customWidth="1"/>
    <col min="7945" max="7945" width="11.140625" style="408" customWidth="1"/>
    <col min="7946" max="7946" width="8.5703125" style="408" customWidth="1"/>
    <col min="7947" max="7947" width="0" style="408" hidden="1" customWidth="1"/>
    <col min="7948" max="7948" width="11.7109375" style="408" customWidth="1"/>
    <col min="7949" max="7949" width="10.140625" style="408" customWidth="1"/>
    <col min="7950" max="7950" width="4.85546875" style="408" customWidth="1"/>
    <col min="7951" max="7951" width="5.140625" style="408" customWidth="1"/>
    <col min="7952" max="7952" width="8.140625" style="408" customWidth="1"/>
    <col min="7953" max="7953" width="7.7109375" style="408" customWidth="1"/>
    <col min="7954" max="7954" width="10.42578125" style="408" customWidth="1"/>
    <col min="7955" max="7957" width="12" style="408" customWidth="1"/>
    <col min="7958" max="7958" width="11.7109375" style="408" customWidth="1"/>
    <col min="7959" max="7959" width="12.5703125" style="408" customWidth="1"/>
    <col min="7960" max="8197" width="9.140625" style="408"/>
    <col min="8198" max="8198" width="33" style="408" customWidth="1"/>
    <col min="8199" max="8199" width="23.5703125" style="408" customWidth="1"/>
    <col min="8200" max="8200" width="13.42578125" style="408" customWidth="1"/>
    <col min="8201" max="8201" width="11.140625" style="408" customWidth="1"/>
    <col min="8202" max="8202" width="8.5703125" style="408" customWidth="1"/>
    <col min="8203" max="8203" width="0" style="408" hidden="1" customWidth="1"/>
    <col min="8204" max="8204" width="11.7109375" style="408" customWidth="1"/>
    <col min="8205" max="8205" width="10.140625" style="408" customWidth="1"/>
    <col min="8206" max="8206" width="4.85546875" style="408" customWidth="1"/>
    <col min="8207" max="8207" width="5.140625" style="408" customWidth="1"/>
    <col min="8208" max="8208" width="8.140625" style="408" customWidth="1"/>
    <col min="8209" max="8209" width="7.7109375" style="408" customWidth="1"/>
    <col min="8210" max="8210" width="10.42578125" style="408" customWidth="1"/>
    <col min="8211" max="8213" width="12" style="408" customWidth="1"/>
    <col min="8214" max="8214" width="11.7109375" style="408" customWidth="1"/>
    <col min="8215" max="8215" width="12.5703125" style="408" customWidth="1"/>
    <col min="8216" max="8453" width="9.140625" style="408"/>
    <col min="8454" max="8454" width="33" style="408" customWidth="1"/>
    <col min="8455" max="8455" width="23.5703125" style="408" customWidth="1"/>
    <col min="8456" max="8456" width="13.42578125" style="408" customWidth="1"/>
    <col min="8457" max="8457" width="11.140625" style="408" customWidth="1"/>
    <col min="8458" max="8458" width="8.5703125" style="408" customWidth="1"/>
    <col min="8459" max="8459" width="0" style="408" hidden="1" customWidth="1"/>
    <col min="8460" max="8460" width="11.7109375" style="408" customWidth="1"/>
    <col min="8461" max="8461" width="10.140625" style="408" customWidth="1"/>
    <col min="8462" max="8462" width="4.85546875" style="408" customWidth="1"/>
    <col min="8463" max="8463" width="5.140625" style="408" customWidth="1"/>
    <col min="8464" max="8464" width="8.140625" style="408" customWidth="1"/>
    <col min="8465" max="8465" width="7.7109375" style="408" customWidth="1"/>
    <col min="8466" max="8466" width="10.42578125" style="408" customWidth="1"/>
    <col min="8467" max="8469" width="12" style="408" customWidth="1"/>
    <col min="8470" max="8470" width="11.7109375" style="408" customWidth="1"/>
    <col min="8471" max="8471" width="12.5703125" style="408" customWidth="1"/>
    <col min="8472" max="8709" width="9.140625" style="408"/>
    <col min="8710" max="8710" width="33" style="408" customWidth="1"/>
    <col min="8711" max="8711" width="23.5703125" style="408" customWidth="1"/>
    <col min="8712" max="8712" width="13.42578125" style="408" customWidth="1"/>
    <col min="8713" max="8713" width="11.140625" style="408" customWidth="1"/>
    <col min="8714" max="8714" width="8.5703125" style="408" customWidth="1"/>
    <col min="8715" max="8715" width="0" style="408" hidden="1" customWidth="1"/>
    <col min="8716" max="8716" width="11.7109375" style="408" customWidth="1"/>
    <col min="8717" max="8717" width="10.140625" style="408" customWidth="1"/>
    <col min="8718" max="8718" width="4.85546875" style="408" customWidth="1"/>
    <col min="8719" max="8719" width="5.140625" style="408" customWidth="1"/>
    <col min="8720" max="8720" width="8.140625" style="408" customWidth="1"/>
    <col min="8721" max="8721" width="7.7109375" style="408" customWidth="1"/>
    <col min="8722" max="8722" width="10.42578125" style="408" customWidth="1"/>
    <col min="8723" max="8725" width="12" style="408" customWidth="1"/>
    <col min="8726" max="8726" width="11.7109375" style="408" customWidth="1"/>
    <col min="8727" max="8727" width="12.5703125" style="408" customWidth="1"/>
    <col min="8728" max="8965" width="9.140625" style="408"/>
    <col min="8966" max="8966" width="33" style="408" customWidth="1"/>
    <col min="8967" max="8967" width="23.5703125" style="408" customWidth="1"/>
    <col min="8968" max="8968" width="13.42578125" style="408" customWidth="1"/>
    <col min="8969" max="8969" width="11.140625" style="408" customWidth="1"/>
    <col min="8970" max="8970" width="8.5703125" style="408" customWidth="1"/>
    <col min="8971" max="8971" width="0" style="408" hidden="1" customWidth="1"/>
    <col min="8972" max="8972" width="11.7109375" style="408" customWidth="1"/>
    <col min="8973" max="8973" width="10.140625" style="408" customWidth="1"/>
    <col min="8974" max="8974" width="4.85546875" style="408" customWidth="1"/>
    <col min="8975" max="8975" width="5.140625" style="408" customWidth="1"/>
    <col min="8976" max="8976" width="8.140625" style="408" customWidth="1"/>
    <col min="8977" max="8977" width="7.7109375" style="408" customWidth="1"/>
    <col min="8978" max="8978" width="10.42578125" style="408" customWidth="1"/>
    <col min="8979" max="8981" width="12" style="408" customWidth="1"/>
    <col min="8982" max="8982" width="11.7109375" style="408" customWidth="1"/>
    <col min="8983" max="8983" width="12.5703125" style="408" customWidth="1"/>
    <col min="8984" max="9221" width="9.140625" style="408"/>
    <col min="9222" max="9222" width="33" style="408" customWidth="1"/>
    <col min="9223" max="9223" width="23.5703125" style="408" customWidth="1"/>
    <col min="9224" max="9224" width="13.42578125" style="408" customWidth="1"/>
    <col min="9225" max="9225" width="11.140625" style="408" customWidth="1"/>
    <col min="9226" max="9226" width="8.5703125" style="408" customWidth="1"/>
    <col min="9227" max="9227" width="0" style="408" hidden="1" customWidth="1"/>
    <col min="9228" max="9228" width="11.7109375" style="408" customWidth="1"/>
    <col min="9229" max="9229" width="10.140625" style="408" customWidth="1"/>
    <col min="9230" max="9230" width="4.85546875" style="408" customWidth="1"/>
    <col min="9231" max="9231" width="5.140625" style="408" customWidth="1"/>
    <col min="9232" max="9232" width="8.140625" style="408" customWidth="1"/>
    <col min="9233" max="9233" width="7.7109375" style="408" customWidth="1"/>
    <col min="9234" max="9234" width="10.42578125" style="408" customWidth="1"/>
    <col min="9235" max="9237" width="12" style="408" customWidth="1"/>
    <col min="9238" max="9238" width="11.7109375" style="408" customWidth="1"/>
    <col min="9239" max="9239" width="12.5703125" style="408" customWidth="1"/>
    <col min="9240" max="9477" width="9.140625" style="408"/>
    <col min="9478" max="9478" width="33" style="408" customWidth="1"/>
    <col min="9479" max="9479" width="23.5703125" style="408" customWidth="1"/>
    <col min="9480" max="9480" width="13.42578125" style="408" customWidth="1"/>
    <col min="9481" max="9481" width="11.140625" style="408" customWidth="1"/>
    <col min="9482" max="9482" width="8.5703125" style="408" customWidth="1"/>
    <col min="9483" max="9483" width="0" style="408" hidden="1" customWidth="1"/>
    <col min="9484" max="9484" width="11.7109375" style="408" customWidth="1"/>
    <col min="9485" max="9485" width="10.140625" style="408" customWidth="1"/>
    <col min="9486" max="9486" width="4.85546875" style="408" customWidth="1"/>
    <col min="9487" max="9487" width="5.140625" style="408" customWidth="1"/>
    <col min="9488" max="9488" width="8.140625" style="408" customWidth="1"/>
    <col min="9489" max="9489" width="7.7109375" style="408" customWidth="1"/>
    <col min="9490" max="9490" width="10.42578125" style="408" customWidth="1"/>
    <col min="9491" max="9493" width="12" style="408" customWidth="1"/>
    <col min="9494" max="9494" width="11.7109375" style="408" customWidth="1"/>
    <col min="9495" max="9495" width="12.5703125" style="408" customWidth="1"/>
    <col min="9496" max="9733" width="9.140625" style="408"/>
    <col min="9734" max="9734" width="33" style="408" customWidth="1"/>
    <col min="9735" max="9735" width="23.5703125" style="408" customWidth="1"/>
    <col min="9736" max="9736" width="13.42578125" style="408" customWidth="1"/>
    <col min="9737" max="9737" width="11.140625" style="408" customWidth="1"/>
    <col min="9738" max="9738" width="8.5703125" style="408" customWidth="1"/>
    <col min="9739" max="9739" width="0" style="408" hidden="1" customWidth="1"/>
    <col min="9740" max="9740" width="11.7109375" style="408" customWidth="1"/>
    <col min="9741" max="9741" width="10.140625" style="408" customWidth="1"/>
    <col min="9742" max="9742" width="4.85546875" style="408" customWidth="1"/>
    <col min="9743" max="9743" width="5.140625" style="408" customWidth="1"/>
    <col min="9744" max="9744" width="8.140625" style="408" customWidth="1"/>
    <col min="9745" max="9745" width="7.7109375" style="408" customWidth="1"/>
    <col min="9746" max="9746" width="10.42578125" style="408" customWidth="1"/>
    <col min="9747" max="9749" width="12" style="408" customWidth="1"/>
    <col min="9750" max="9750" width="11.7109375" style="408" customWidth="1"/>
    <col min="9751" max="9751" width="12.5703125" style="408" customWidth="1"/>
    <col min="9752" max="9989" width="9.140625" style="408"/>
    <col min="9990" max="9990" width="33" style="408" customWidth="1"/>
    <col min="9991" max="9991" width="23.5703125" style="408" customWidth="1"/>
    <col min="9992" max="9992" width="13.42578125" style="408" customWidth="1"/>
    <col min="9993" max="9993" width="11.140625" style="408" customWidth="1"/>
    <col min="9994" max="9994" width="8.5703125" style="408" customWidth="1"/>
    <col min="9995" max="9995" width="0" style="408" hidden="1" customWidth="1"/>
    <col min="9996" max="9996" width="11.7109375" style="408" customWidth="1"/>
    <col min="9997" max="9997" width="10.140625" style="408" customWidth="1"/>
    <col min="9998" max="9998" width="4.85546875" style="408" customWidth="1"/>
    <col min="9999" max="9999" width="5.140625" style="408" customWidth="1"/>
    <col min="10000" max="10000" width="8.140625" style="408" customWidth="1"/>
    <col min="10001" max="10001" width="7.7109375" style="408" customWidth="1"/>
    <col min="10002" max="10002" width="10.42578125" style="408" customWidth="1"/>
    <col min="10003" max="10005" width="12" style="408" customWidth="1"/>
    <col min="10006" max="10006" width="11.7109375" style="408" customWidth="1"/>
    <col min="10007" max="10007" width="12.5703125" style="408" customWidth="1"/>
    <col min="10008" max="10245" width="9.140625" style="408"/>
    <col min="10246" max="10246" width="33" style="408" customWidth="1"/>
    <col min="10247" max="10247" width="23.5703125" style="408" customWidth="1"/>
    <col min="10248" max="10248" width="13.42578125" style="408" customWidth="1"/>
    <col min="10249" max="10249" width="11.140625" style="408" customWidth="1"/>
    <col min="10250" max="10250" width="8.5703125" style="408" customWidth="1"/>
    <col min="10251" max="10251" width="0" style="408" hidden="1" customWidth="1"/>
    <col min="10252" max="10252" width="11.7109375" style="408" customWidth="1"/>
    <col min="10253" max="10253" width="10.140625" style="408" customWidth="1"/>
    <col min="10254" max="10254" width="4.85546875" style="408" customWidth="1"/>
    <col min="10255" max="10255" width="5.140625" style="408" customWidth="1"/>
    <col min="10256" max="10256" width="8.140625" style="408" customWidth="1"/>
    <col min="10257" max="10257" width="7.7109375" style="408" customWidth="1"/>
    <col min="10258" max="10258" width="10.42578125" style="408" customWidth="1"/>
    <col min="10259" max="10261" width="12" style="408" customWidth="1"/>
    <col min="10262" max="10262" width="11.7109375" style="408" customWidth="1"/>
    <col min="10263" max="10263" width="12.5703125" style="408" customWidth="1"/>
    <col min="10264" max="10501" width="9.140625" style="408"/>
    <col min="10502" max="10502" width="33" style="408" customWidth="1"/>
    <col min="10503" max="10503" width="23.5703125" style="408" customWidth="1"/>
    <col min="10504" max="10504" width="13.42578125" style="408" customWidth="1"/>
    <col min="10505" max="10505" width="11.140625" style="408" customWidth="1"/>
    <col min="10506" max="10506" width="8.5703125" style="408" customWidth="1"/>
    <col min="10507" max="10507" width="0" style="408" hidden="1" customWidth="1"/>
    <col min="10508" max="10508" width="11.7109375" style="408" customWidth="1"/>
    <col min="10509" max="10509" width="10.140625" style="408" customWidth="1"/>
    <col min="10510" max="10510" width="4.85546875" style="408" customWidth="1"/>
    <col min="10511" max="10511" width="5.140625" style="408" customWidth="1"/>
    <col min="10512" max="10512" width="8.140625" style="408" customWidth="1"/>
    <col min="10513" max="10513" width="7.7109375" style="408" customWidth="1"/>
    <col min="10514" max="10514" width="10.42578125" style="408" customWidth="1"/>
    <col min="10515" max="10517" width="12" style="408" customWidth="1"/>
    <col min="10518" max="10518" width="11.7109375" style="408" customWidth="1"/>
    <col min="10519" max="10519" width="12.5703125" style="408" customWidth="1"/>
    <col min="10520" max="10757" width="9.140625" style="408"/>
    <col min="10758" max="10758" width="33" style="408" customWidth="1"/>
    <col min="10759" max="10759" width="23.5703125" style="408" customWidth="1"/>
    <col min="10760" max="10760" width="13.42578125" style="408" customWidth="1"/>
    <col min="10761" max="10761" width="11.140625" style="408" customWidth="1"/>
    <col min="10762" max="10762" width="8.5703125" style="408" customWidth="1"/>
    <col min="10763" max="10763" width="0" style="408" hidden="1" customWidth="1"/>
    <col min="10764" max="10764" width="11.7109375" style="408" customWidth="1"/>
    <col min="10765" max="10765" width="10.140625" style="408" customWidth="1"/>
    <col min="10766" max="10766" width="4.85546875" style="408" customWidth="1"/>
    <col min="10767" max="10767" width="5.140625" style="408" customWidth="1"/>
    <col min="10768" max="10768" width="8.140625" style="408" customWidth="1"/>
    <col min="10769" max="10769" width="7.7109375" style="408" customWidth="1"/>
    <col min="10770" max="10770" width="10.42578125" style="408" customWidth="1"/>
    <col min="10771" max="10773" width="12" style="408" customWidth="1"/>
    <col min="10774" max="10774" width="11.7109375" style="408" customWidth="1"/>
    <col min="10775" max="10775" width="12.5703125" style="408" customWidth="1"/>
    <col min="10776" max="11013" width="9.140625" style="408"/>
    <col min="11014" max="11014" width="33" style="408" customWidth="1"/>
    <col min="11015" max="11015" width="23.5703125" style="408" customWidth="1"/>
    <col min="11016" max="11016" width="13.42578125" style="408" customWidth="1"/>
    <col min="11017" max="11017" width="11.140625" style="408" customWidth="1"/>
    <col min="11018" max="11018" width="8.5703125" style="408" customWidth="1"/>
    <col min="11019" max="11019" width="0" style="408" hidden="1" customWidth="1"/>
    <col min="11020" max="11020" width="11.7109375" style="408" customWidth="1"/>
    <col min="11021" max="11021" width="10.140625" style="408" customWidth="1"/>
    <col min="11022" max="11022" width="4.85546875" style="408" customWidth="1"/>
    <col min="11023" max="11023" width="5.140625" style="408" customWidth="1"/>
    <col min="11024" max="11024" width="8.140625" style="408" customWidth="1"/>
    <col min="11025" max="11025" width="7.7109375" style="408" customWidth="1"/>
    <col min="11026" max="11026" width="10.42578125" style="408" customWidth="1"/>
    <col min="11027" max="11029" width="12" style="408" customWidth="1"/>
    <col min="11030" max="11030" width="11.7109375" style="408" customWidth="1"/>
    <col min="11031" max="11031" width="12.5703125" style="408" customWidth="1"/>
    <col min="11032" max="11269" width="9.140625" style="408"/>
    <col min="11270" max="11270" width="33" style="408" customWidth="1"/>
    <col min="11271" max="11271" width="23.5703125" style="408" customWidth="1"/>
    <col min="11272" max="11272" width="13.42578125" style="408" customWidth="1"/>
    <col min="11273" max="11273" width="11.140625" style="408" customWidth="1"/>
    <col min="11274" max="11274" width="8.5703125" style="408" customWidth="1"/>
    <col min="11275" max="11275" width="0" style="408" hidden="1" customWidth="1"/>
    <col min="11276" max="11276" width="11.7109375" style="408" customWidth="1"/>
    <col min="11277" max="11277" width="10.140625" style="408" customWidth="1"/>
    <col min="11278" max="11278" width="4.85546875" style="408" customWidth="1"/>
    <col min="11279" max="11279" width="5.140625" style="408" customWidth="1"/>
    <col min="11280" max="11280" width="8.140625" style="408" customWidth="1"/>
    <col min="11281" max="11281" width="7.7109375" style="408" customWidth="1"/>
    <col min="11282" max="11282" width="10.42578125" style="408" customWidth="1"/>
    <col min="11283" max="11285" width="12" style="408" customWidth="1"/>
    <col min="11286" max="11286" width="11.7109375" style="408" customWidth="1"/>
    <col min="11287" max="11287" width="12.5703125" style="408" customWidth="1"/>
    <col min="11288" max="11525" width="9.140625" style="408"/>
    <col min="11526" max="11526" width="33" style="408" customWidth="1"/>
    <col min="11527" max="11527" width="23.5703125" style="408" customWidth="1"/>
    <col min="11528" max="11528" width="13.42578125" style="408" customWidth="1"/>
    <col min="11529" max="11529" width="11.140625" style="408" customWidth="1"/>
    <col min="11530" max="11530" width="8.5703125" style="408" customWidth="1"/>
    <col min="11531" max="11531" width="0" style="408" hidden="1" customWidth="1"/>
    <col min="11532" max="11532" width="11.7109375" style="408" customWidth="1"/>
    <col min="11533" max="11533" width="10.140625" style="408" customWidth="1"/>
    <col min="11534" max="11534" width="4.85546875" style="408" customWidth="1"/>
    <col min="11535" max="11535" width="5.140625" style="408" customWidth="1"/>
    <col min="11536" max="11536" width="8.140625" style="408" customWidth="1"/>
    <col min="11537" max="11537" width="7.7109375" style="408" customWidth="1"/>
    <col min="11538" max="11538" width="10.42578125" style="408" customWidth="1"/>
    <col min="11539" max="11541" width="12" style="408" customWidth="1"/>
    <col min="11542" max="11542" width="11.7109375" style="408" customWidth="1"/>
    <col min="11543" max="11543" width="12.5703125" style="408" customWidth="1"/>
    <col min="11544" max="11781" width="9.140625" style="408"/>
    <col min="11782" max="11782" width="33" style="408" customWidth="1"/>
    <col min="11783" max="11783" width="23.5703125" style="408" customWidth="1"/>
    <col min="11784" max="11784" width="13.42578125" style="408" customWidth="1"/>
    <col min="11785" max="11785" width="11.140625" style="408" customWidth="1"/>
    <col min="11786" max="11786" width="8.5703125" style="408" customWidth="1"/>
    <col min="11787" max="11787" width="0" style="408" hidden="1" customWidth="1"/>
    <col min="11788" max="11788" width="11.7109375" style="408" customWidth="1"/>
    <col min="11789" max="11789" width="10.140625" style="408" customWidth="1"/>
    <col min="11790" max="11790" width="4.85546875" style="408" customWidth="1"/>
    <col min="11791" max="11791" width="5.140625" style="408" customWidth="1"/>
    <col min="11792" max="11792" width="8.140625" style="408" customWidth="1"/>
    <col min="11793" max="11793" width="7.7109375" style="408" customWidth="1"/>
    <col min="11794" max="11794" width="10.42578125" style="408" customWidth="1"/>
    <col min="11795" max="11797" width="12" style="408" customWidth="1"/>
    <col min="11798" max="11798" width="11.7109375" style="408" customWidth="1"/>
    <col min="11799" max="11799" width="12.5703125" style="408" customWidth="1"/>
    <col min="11800" max="12037" width="9.140625" style="408"/>
    <col min="12038" max="12038" width="33" style="408" customWidth="1"/>
    <col min="12039" max="12039" width="23.5703125" style="408" customWidth="1"/>
    <col min="12040" max="12040" width="13.42578125" style="408" customWidth="1"/>
    <col min="12041" max="12041" width="11.140625" style="408" customWidth="1"/>
    <col min="12042" max="12042" width="8.5703125" style="408" customWidth="1"/>
    <col min="12043" max="12043" width="0" style="408" hidden="1" customWidth="1"/>
    <col min="12044" max="12044" width="11.7109375" style="408" customWidth="1"/>
    <col min="12045" max="12045" width="10.140625" style="408" customWidth="1"/>
    <col min="12046" max="12046" width="4.85546875" style="408" customWidth="1"/>
    <col min="12047" max="12047" width="5.140625" style="408" customWidth="1"/>
    <col min="12048" max="12048" width="8.140625" style="408" customWidth="1"/>
    <col min="12049" max="12049" width="7.7109375" style="408" customWidth="1"/>
    <col min="12050" max="12050" width="10.42578125" style="408" customWidth="1"/>
    <col min="12051" max="12053" width="12" style="408" customWidth="1"/>
    <col min="12054" max="12054" width="11.7109375" style="408" customWidth="1"/>
    <col min="12055" max="12055" width="12.5703125" style="408" customWidth="1"/>
    <col min="12056" max="12293" width="9.140625" style="408"/>
    <col min="12294" max="12294" width="33" style="408" customWidth="1"/>
    <col min="12295" max="12295" width="23.5703125" style="408" customWidth="1"/>
    <col min="12296" max="12296" width="13.42578125" style="408" customWidth="1"/>
    <col min="12297" max="12297" width="11.140625" style="408" customWidth="1"/>
    <col min="12298" max="12298" width="8.5703125" style="408" customWidth="1"/>
    <col min="12299" max="12299" width="0" style="408" hidden="1" customWidth="1"/>
    <col min="12300" max="12300" width="11.7109375" style="408" customWidth="1"/>
    <col min="12301" max="12301" width="10.140625" style="408" customWidth="1"/>
    <col min="12302" max="12302" width="4.85546875" style="408" customWidth="1"/>
    <col min="12303" max="12303" width="5.140625" style="408" customWidth="1"/>
    <col min="12304" max="12304" width="8.140625" style="408" customWidth="1"/>
    <col min="12305" max="12305" width="7.7109375" style="408" customWidth="1"/>
    <col min="12306" max="12306" width="10.42578125" style="408" customWidth="1"/>
    <col min="12307" max="12309" width="12" style="408" customWidth="1"/>
    <col min="12310" max="12310" width="11.7109375" style="408" customWidth="1"/>
    <col min="12311" max="12311" width="12.5703125" style="408" customWidth="1"/>
    <col min="12312" max="12549" width="9.140625" style="408"/>
    <col min="12550" max="12550" width="33" style="408" customWidth="1"/>
    <col min="12551" max="12551" width="23.5703125" style="408" customWidth="1"/>
    <col min="12552" max="12552" width="13.42578125" style="408" customWidth="1"/>
    <col min="12553" max="12553" width="11.140625" style="408" customWidth="1"/>
    <col min="12554" max="12554" width="8.5703125" style="408" customWidth="1"/>
    <col min="12555" max="12555" width="0" style="408" hidden="1" customWidth="1"/>
    <col min="12556" max="12556" width="11.7109375" style="408" customWidth="1"/>
    <col min="12557" max="12557" width="10.140625" style="408" customWidth="1"/>
    <col min="12558" max="12558" width="4.85546875" style="408" customWidth="1"/>
    <col min="12559" max="12559" width="5.140625" style="408" customWidth="1"/>
    <col min="12560" max="12560" width="8.140625" style="408" customWidth="1"/>
    <col min="12561" max="12561" width="7.7109375" style="408" customWidth="1"/>
    <col min="12562" max="12562" width="10.42578125" style="408" customWidth="1"/>
    <col min="12563" max="12565" width="12" style="408" customWidth="1"/>
    <col min="12566" max="12566" width="11.7109375" style="408" customWidth="1"/>
    <col min="12567" max="12567" width="12.5703125" style="408" customWidth="1"/>
    <col min="12568" max="12805" width="9.140625" style="408"/>
    <col min="12806" max="12806" width="33" style="408" customWidth="1"/>
    <col min="12807" max="12807" width="23.5703125" style="408" customWidth="1"/>
    <col min="12808" max="12808" width="13.42578125" style="408" customWidth="1"/>
    <col min="12809" max="12809" width="11.140625" style="408" customWidth="1"/>
    <col min="12810" max="12810" width="8.5703125" style="408" customWidth="1"/>
    <col min="12811" max="12811" width="0" style="408" hidden="1" customWidth="1"/>
    <col min="12812" max="12812" width="11.7109375" style="408" customWidth="1"/>
    <col min="12813" max="12813" width="10.140625" style="408" customWidth="1"/>
    <col min="12814" max="12814" width="4.85546875" style="408" customWidth="1"/>
    <col min="12815" max="12815" width="5.140625" style="408" customWidth="1"/>
    <col min="12816" max="12816" width="8.140625" style="408" customWidth="1"/>
    <col min="12817" max="12817" width="7.7109375" style="408" customWidth="1"/>
    <col min="12818" max="12818" width="10.42578125" style="408" customWidth="1"/>
    <col min="12819" max="12821" width="12" style="408" customWidth="1"/>
    <col min="12822" max="12822" width="11.7109375" style="408" customWidth="1"/>
    <col min="12823" max="12823" width="12.5703125" style="408" customWidth="1"/>
    <col min="12824" max="13061" width="9.140625" style="408"/>
    <col min="13062" max="13062" width="33" style="408" customWidth="1"/>
    <col min="13063" max="13063" width="23.5703125" style="408" customWidth="1"/>
    <col min="13064" max="13064" width="13.42578125" style="408" customWidth="1"/>
    <col min="13065" max="13065" width="11.140625" style="408" customWidth="1"/>
    <col min="13066" max="13066" width="8.5703125" style="408" customWidth="1"/>
    <col min="13067" max="13067" width="0" style="408" hidden="1" customWidth="1"/>
    <col min="13068" max="13068" width="11.7109375" style="408" customWidth="1"/>
    <col min="13069" max="13069" width="10.140625" style="408" customWidth="1"/>
    <col min="13070" max="13070" width="4.85546875" style="408" customWidth="1"/>
    <col min="13071" max="13071" width="5.140625" style="408" customWidth="1"/>
    <col min="13072" max="13072" width="8.140625" style="408" customWidth="1"/>
    <col min="13073" max="13073" width="7.7109375" style="408" customWidth="1"/>
    <col min="13074" max="13074" width="10.42578125" style="408" customWidth="1"/>
    <col min="13075" max="13077" width="12" style="408" customWidth="1"/>
    <col min="13078" max="13078" width="11.7109375" style="408" customWidth="1"/>
    <col min="13079" max="13079" width="12.5703125" style="408" customWidth="1"/>
    <col min="13080" max="13317" width="9.140625" style="408"/>
    <col min="13318" max="13318" width="33" style="408" customWidth="1"/>
    <col min="13319" max="13319" width="23.5703125" style="408" customWidth="1"/>
    <col min="13320" max="13320" width="13.42578125" style="408" customWidth="1"/>
    <col min="13321" max="13321" width="11.140625" style="408" customWidth="1"/>
    <col min="13322" max="13322" width="8.5703125" style="408" customWidth="1"/>
    <col min="13323" max="13323" width="0" style="408" hidden="1" customWidth="1"/>
    <col min="13324" max="13324" width="11.7109375" style="408" customWidth="1"/>
    <col min="13325" max="13325" width="10.140625" style="408" customWidth="1"/>
    <col min="13326" max="13326" width="4.85546875" style="408" customWidth="1"/>
    <col min="13327" max="13327" width="5.140625" style="408" customWidth="1"/>
    <col min="13328" max="13328" width="8.140625" style="408" customWidth="1"/>
    <col min="13329" max="13329" width="7.7109375" style="408" customWidth="1"/>
    <col min="13330" max="13330" width="10.42578125" style="408" customWidth="1"/>
    <col min="13331" max="13333" width="12" style="408" customWidth="1"/>
    <col min="13334" max="13334" width="11.7109375" style="408" customWidth="1"/>
    <col min="13335" max="13335" width="12.5703125" style="408" customWidth="1"/>
    <col min="13336" max="13573" width="9.140625" style="408"/>
    <col min="13574" max="13574" width="33" style="408" customWidth="1"/>
    <col min="13575" max="13575" width="23.5703125" style="408" customWidth="1"/>
    <col min="13576" max="13576" width="13.42578125" style="408" customWidth="1"/>
    <col min="13577" max="13577" width="11.140625" style="408" customWidth="1"/>
    <col min="13578" max="13578" width="8.5703125" style="408" customWidth="1"/>
    <col min="13579" max="13579" width="0" style="408" hidden="1" customWidth="1"/>
    <col min="13580" max="13580" width="11.7109375" style="408" customWidth="1"/>
    <col min="13581" max="13581" width="10.140625" style="408" customWidth="1"/>
    <col min="13582" max="13582" width="4.85546875" style="408" customWidth="1"/>
    <col min="13583" max="13583" width="5.140625" style="408" customWidth="1"/>
    <col min="13584" max="13584" width="8.140625" style="408" customWidth="1"/>
    <col min="13585" max="13585" width="7.7109375" style="408" customWidth="1"/>
    <col min="13586" max="13586" width="10.42578125" style="408" customWidth="1"/>
    <col min="13587" max="13589" width="12" style="408" customWidth="1"/>
    <col min="13590" max="13590" width="11.7109375" style="408" customWidth="1"/>
    <col min="13591" max="13591" width="12.5703125" style="408" customWidth="1"/>
    <col min="13592" max="13829" width="9.140625" style="408"/>
    <col min="13830" max="13830" width="33" style="408" customWidth="1"/>
    <col min="13831" max="13831" width="23.5703125" style="408" customWidth="1"/>
    <col min="13832" max="13832" width="13.42578125" style="408" customWidth="1"/>
    <col min="13833" max="13833" width="11.140625" style="408" customWidth="1"/>
    <col min="13834" max="13834" width="8.5703125" style="408" customWidth="1"/>
    <col min="13835" max="13835" width="0" style="408" hidden="1" customWidth="1"/>
    <col min="13836" max="13836" width="11.7109375" style="408" customWidth="1"/>
    <col min="13837" max="13837" width="10.140625" style="408" customWidth="1"/>
    <col min="13838" max="13838" width="4.85546875" style="408" customWidth="1"/>
    <col min="13839" max="13839" width="5.140625" style="408" customWidth="1"/>
    <col min="13840" max="13840" width="8.140625" style="408" customWidth="1"/>
    <col min="13841" max="13841" width="7.7109375" style="408" customWidth="1"/>
    <col min="13842" max="13842" width="10.42578125" style="408" customWidth="1"/>
    <col min="13843" max="13845" width="12" style="408" customWidth="1"/>
    <col min="13846" max="13846" width="11.7109375" style="408" customWidth="1"/>
    <col min="13847" max="13847" width="12.5703125" style="408" customWidth="1"/>
    <col min="13848" max="14085" width="9.140625" style="408"/>
    <col min="14086" max="14086" width="33" style="408" customWidth="1"/>
    <col min="14087" max="14087" width="23.5703125" style="408" customWidth="1"/>
    <col min="14088" max="14088" width="13.42578125" style="408" customWidth="1"/>
    <col min="14089" max="14089" width="11.140625" style="408" customWidth="1"/>
    <col min="14090" max="14090" width="8.5703125" style="408" customWidth="1"/>
    <col min="14091" max="14091" width="0" style="408" hidden="1" customWidth="1"/>
    <col min="14092" max="14092" width="11.7109375" style="408" customWidth="1"/>
    <col min="14093" max="14093" width="10.140625" style="408" customWidth="1"/>
    <col min="14094" max="14094" width="4.85546875" style="408" customWidth="1"/>
    <col min="14095" max="14095" width="5.140625" style="408" customWidth="1"/>
    <col min="14096" max="14096" width="8.140625" style="408" customWidth="1"/>
    <col min="14097" max="14097" width="7.7109375" style="408" customWidth="1"/>
    <col min="14098" max="14098" width="10.42578125" style="408" customWidth="1"/>
    <col min="14099" max="14101" width="12" style="408" customWidth="1"/>
    <col min="14102" max="14102" width="11.7109375" style="408" customWidth="1"/>
    <col min="14103" max="14103" width="12.5703125" style="408" customWidth="1"/>
    <col min="14104" max="14341" width="9.140625" style="408"/>
    <col min="14342" max="14342" width="33" style="408" customWidth="1"/>
    <col min="14343" max="14343" width="23.5703125" style="408" customWidth="1"/>
    <col min="14344" max="14344" width="13.42578125" style="408" customWidth="1"/>
    <col min="14345" max="14345" width="11.140625" style="408" customWidth="1"/>
    <col min="14346" max="14346" width="8.5703125" style="408" customWidth="1"/>
    <col min="14347" max="14347" width="0" style="408" hidden="1" customWidth="1"/>
    <col min="14348" max="14348" width="11.7109375" style="408" customWidth="1"/>
    <col min="14349" max="14349" width="10.140625" style="408" customWidth="1"/>
    <col min="14350" max="14350" width="4.85546875" style="408" customWidth="1"/>
    <col min="14351" max="14351" width="5.140625" style="408" customWidth="1"/>
    <col min="14352" max="14352" width="8.140625" style="408" customWidth="1"/>
    <col min="14353" max="14353" width="7.7109375" style="408" customWidth="1"/>
    <col min="14354" max="14354" width="10.42578125" style="408" customWidth="1"/>
    <col min="14355" max="14357" width="12" style="408" customWidth="1"/>
    <col min="14358" max="14358" width="11.7109375" style="408" customWidth="1"/>
    <col min="14359" max="14359" width="12.5703125" style="408" customWidth="1"/>
    <col min="14360" max="14597" width="9.140625" style="408"/>
    <col min="14598" max="14598" width="33" style="408" customWidth="1"/>
    <col min="14599" max="14599" width="23.5703125" style="408" customWidth="1"/>
    <col min="14600" max="14600" width="13.42578125" style="408" customWidth="1"/>
    <col min="14601" max="14601" width="11.140625" style="408" customWidth="1"/>
    <col min="14602" max="14602" width="8.5703125" style="408" customWidth="1"/>
    <col min="14603" max="14603" width="0" style="408" hidden="1" customWidth="1"/>
    <col min="14604" max="14604" width="11.7109375" style="408" customWidth="1"/>
    <col min="14605" max="14605" width="10.140625" style="408" customWidth="1"/>
    <col min="14606" max="14606" width="4.85546875" style="408" customWidth="1"/>
    <col min="14607" max="14607" width="5.140625" style="408" customWidth="1"/>
    <col min="14608" max="14608" width="8.140625" style="408" customWidth="1"/>
    <col min="14609" max="14609" width="7.7109375" style="408" customWidth="1"/>
    <col min="14610" max="14610" width="10.42578125" style="408" customWidth="1"/>
    <col min="14611" max="14613" width="12" style="408" customWidth="1"/>
    <col min="14614" max="14614" width="11.7109375" style="408" customWidth="1"/>
    <col min="14615" max="14615" width="12.5703125" style="408" customWidth="1"/>
    <col min="14616" max="14853" width="9.140625" style="408"/>
    <col min="14854" max="14854" width="33" style="408" customWidth="1"/>
    <col min="14855" max="14855" width="23.5703125" style="408" customWidth="1"/>
    <col min="14856" max="14856" width="13.42578125" style="408" customWidth="1"/>
    <col min="14857" max="14857" width="11.140625" style="408" customWidth="1"/>
    <col min="14858" max="14858" width="8.5703125" style="408" customWidth="1"/>
    <col min="14859" max="14859" width="0" style="408" hidden="1" customWidth="1"/>
    <col min="14860" max="14860" width="11.7109375" style="408" customWidth="1"/>
    <col min="14861" max="14861" width="10.140625" style="408" customWidth="1"/>
    <col min="14862" max="14862" width="4.85546875" style="408" customWidth="1"/>
    <col min="14863" max="14863" width="5.140625" style="408" customWidth="1"/>
    <col min="14864" max="14864" width="8.140625" style="408" customWidth="1"/>
    <col min="14865" max="14865" width="7.7109375" style="408" customWidth="1"/>
    <col min="14866" max="14866" width="10.42578125" style="408" customWidth="1"/>
    <col min="14867" max="14869" width="12" style="408" customWidth="1"/>
    <col min="14870" max="14870" width="11.7109375" style="408" customWidth="1"/>
    <col min="14871" max="14871" width="12.5703125" style="408" customWidth="1"/>
    <col min="14872" max="15109" width="9.140625" style="408"/>
    <col min="15110" max="15110" width="33" style="408" customWidth="1"/>
    <col min="15111" max="15111" width="23.5703125" style="408" customWidth="1"/>
    <col min="15112" max="15112" width="13.42578125" style="408" customWidth="1"/>
    <col min="15113" max="15113" width="11.140625" style="408" customWidth="1"/>
    <col min="15114" max="15114" width="8.5703125" style="408" customWidth="1"/>
    <col min="15115" max="15115" width="0" style="408" hidden="1" customWidth="1"/>
    <col min="15116" max="15116" width="11.7109375" style="408" customWidth="1"/>
    <col min="15117" max="15117" width="10.140625" style="408" customWidth="1"/>
    <col min="15118" max="15118" width="4.85546875" style="408" customWidth="1"/>
    <col min="15119" max="15119" width="5.140625" style="408" customWidth="1"/>
    <col min="15120" max="15120" width="8.140625" style="408" customWidth="1"/>
    <col min="15121" max="15121" width="7.7109375" style="408" customWidth="1"/>
    <col min="15122" max="15122" width="10.42578125" style="408" customWidth="1"/>
    <col min="15123" max="15125" width="12" style="408" customWidth="1"/>
    <col min="15126" max="15126" width="11.7109375" style="408" customWidth="1"/>
    <col min="15127" max="15127" width="12.5703125" style="408" customWidth="1"/>
    <col min="15128" max="15365" width="9.140625" style="408"/>
    <col min="15366" max="15366" width="33" style="408" customWidth="1"/>
    <col min="15367" max="15367" width="23.5703125" style="408" customWidth="1"/>
    <col min="15368" max="15368" width="13.42578125" style="408" customWidth="1"/>
    <col min="15369" max="15369" width="11.140625" style="408" customWidth="1"/>
    <col min="15370" max="15370" width="8.5703125" style="408" customWidth="1"/>
    <col min="15371" max="15371" width="0" style="408" hidden="1" customWidth="1"/>
    <col min="15372" max="15372" width="11.7109375" style="408" customWidth="1"/>
    <col min="15373" max="15373" width="10.140625" style="408" customWidth="1"/>
    <col min="15374" max="15374" width="4.85546875" style="408" customWidth="1"/>
    <col min="15375" max="15375" width="5.140625" style="408" customWidth="1"/>
    <col min="15376" max="15376" width="8.140625" style="408" customWidth="1"/>
    <col min="15377" max="15377" width="7.7109375" style="408" customWidth="1"/>
    <col min="15378" max="15378" width="10.42578125" style="408" customWidth="1"/>
    <col min="15379" max="15381" width="12" style="408" customWidth="1"/>
    <col min="15382" max="15382" width="11.7109375" style="408" customWidth="1"/>
    <col min="15383" max="15383" width="12.5703125" style="408" customWidth="1"/>
    <col min="15384" max="15621" width="9.140625" style="408"/>
    <col min="15622" max="15622" width="33" style="408" customWidth="1"/>
    <col min="15623" max="15623" width="23.5703125" style="408" customWidth="1"/>
    <col min="15624" max="15624" width="13.42578125" style="408" customWidth="1"/>
    <col min="15625" max="15625" width="11.140625" style="408" customWidth="1"/>
    <col min="15626" max="15626" width="8.5703125" style="408" customWidth="1"/>
    <col min="15627" max="15627" width="0" style="408" hidden="1" customWidth="1"/>
    <col min="15628" max="15628" width="11.7109375" style="408" customWidth="1"/>
    <col min="15629" max="15629" width="10.140625" style="408" customWidth="1"/>
    <col min="15630" max="15630" width="4.85546875" style="408" customWidth="1"/>
    <col min="15631" max="15631" width="5.140625" style="408" customWidth="1"/>
    <col min="15632" max="15632" width="8.140625" style="408" customWidth="1"/>
    <col min="15633" max="15633" width="7.7109375" style="408" customWidth="1"/>
    <col min="15634" max="15634" width="10.42578125" style="408" customWidth="1"/>
    <col min="15635" max="15637" width="12" style="408" customWidth="1"/>
    <col min="15638" max="15638" width="11.7109375" style="408" customWidth="1"/>
    <col min="15639" max="15639" width="12.5703125" style="408" customWidth="1"/>
    <col min="15640" max="15877" width="9.140625" style="408"/>
    <col min="15878" max="15878" width="33" style="408" customWidth="1"/>
    <col min="15879" max="15879" width="23.5703125" style="408" customWidth="1"/>
    <col min="15880" max="15880" width="13.42578125" style="408" customWidth="1"/>
    <col min="15881" max="15881" width="11.140625" style="408" customWidth="1"/>
    <col min="15882" max="15882" width="8.5703125" style="408" customWidth="1"/>
    <col min="15883" max="15883" width="0" style="408" hidden="1" customWidth="1"/>
    <col min="15884" max="15884" width="11.7109375" style="408" customWidth="1"/>
    <col min="15885" max="15885" width="10.140625" style="408" customWidth="1"/>
    <col min="15886" max="15886" width="4.85546875" style="408" customWidth="1"/>
    <col min="15887" max="15887" width="5.140625" style="408" customWidth="1"/>
    <col min="15888" max="15888" width="8.140625" style="408" customWidth="1"/>
    <col min="15889" max="15889" width="7.7109375" style="408" customWidth="1"/>
    <col min="15890" max="15890" width="10.42578125" style="408" customWidth="1"/>
    <col min="15891" max="15893" width="12" style="408" customWidth="1"/>
    <col min="15894" max="15894" width="11.7109375" style="408" customWidth="1"/>
    <col min="15895" max="15895" width="12.5703125" style="408" customWidth="1"/>
    <col min="15896" max="16133" width="9.140625" style="408"/>
    <col min="16134" max="16134" width="33" style="408" customWidth="1"/>
    <col min="16135" max="16135" width="23.5703125" style="408" customWidth="1"/>
    <col min="16136" max="16136" width="13.42578125" style="408" customWidth="1"/>
    <col min="16137" max="16137" width="11.140625" style="408" customWidth="1"/>
    <col min="16138" max="16138" width="8.5703125" style="408" customWidth="1"/>
    <col min="16139" max="16139" width="0" style="408" hidden="1" customWidth="1"/>
    <col min="16140" max="16140" width="11.7109375" style="408" customWidth="1"/>
    <col min="16141" max="16141" width="10.140625" style="408" customWidth="1"/>
    <col min="16142" max="16142" width="4.85546875" style="408" customWidth="1"/>
    <col min="16143" max="16143" width="5.140625" style="408" customWidth="1"/>
    <col min="16144" max="16144" width="8.140625" style="408" customWidth="1"/>
    <col min="16145" max="16145" width="7.7109375" style="408" customWidth="1"/>
    <col min="16146" max="16146" width="10.42578125" style="408" customWidth="1"/>
    <col min="16147" max="16149" width="12" style="408" customWidth="1"/>
    <col min="16150" max="16150" width="11.7109375" style="408" customWidth="1"/>
    <col min="16151" max="16151" width="12.5703125" style="408" customWidth="1"/>
    <col min="16152" max="16384" width="9.140625" style="408"/>
  </cols>
  <sheetData>
    <row r="1" spans="1:26" ht="15" customHeight="1">
      <c r="B1" s="407" t="s">
        <v>1731</v>
      </c>
    </row>
    <row r="2" spans="1:26" ht="15" customHeight="1">
      <c r="B2" s="407" t="s">
        <v>1</v>
      </c>
    </row>
    <row r="3" spans="1:26" ht="15" customHeight="1">
      <c r="B3" s="407" t="s">
        <v>2</v>
      </c>
    </row>
    <row r="4" spans="1:26" ht="15" customHeight="1">
      <c r="B4" s="407" t="s">
        <v>1928</v>
      </c>
    </row>
    <row r="5" spans="1:26" ht="15" customHeight="1">
      <c r="T5" s="412"/>
      <c r="Y5" s="411" t="s">
        <v>937</v>
      </c>
    </row>
    <row r="6" spans="1:26" ht="15" customHeight="1">
      <c r="B6" s="413" t="s">
        <v>3</v>
      </c>
      <c r="C6" s="414"/>
      <c r="D6" s="414"/>
      <c r="E6" s="413" t="s">
        <v>4</v>
      </c>
      <c r="F6" s="414"/>
      <c r="G6" s="414"/>
      <c r="H6" s="414"/>
      <c r="I6" s="414"/>
      <c r="J6" s="414"/>
      <c r="K6" s="694"/>
      <c r="L6" s="694"/>
      <c r="M6" s="694"/>
      <c r="N6" s="414"/>
      <c r="O6" s="416"/>
      <c r="P6" s="414"/>
      <c r="Q6" s="414"/>
      <c r="R6" s="695"/>
      <c r="S6" s="695"/>
      <c r="T6" s="415" t="s">
        <v>5</v>
      </c>
      <c r="U6" s="416"/>
    </row>
    <row r="7" spans="1:26" ht="15" customHeight="1">
      <c r="B7" s="417"/>
      <c r="C7" s="418"/>
      <c r="D7" s="418"/>
      <c r="E7" s="417"/>
      <c r="F7" s="418"/>
      <c r="G7" s="418"/>
      <c r="H7" s="418"/>
      <c r="I7" s="418"/>
      <c r="J7" s="418"/>
      <c r="K7" s="696"/>
      <c r="L7" s="696"/>
      <c r="M7" s="696"/>
      <c r="N7" s="418"/>
      <c r="O7" s="419"/>
      <c r="P7" s="418"/>
      <c r="Q7" s="418"/>
      <c r="R7" s="695"/>
      <c r="S7" s="695"/>
      <c r="U7" s="419"/>
    </row>
    <row r="8" spans="1:26" ht="15" customHeight="1">
      <c r="B8" s="417"/>
      <c r="C8" s="418"/>
      <c r="D8" s="418"/>
      <c r="E8" s="417"/>
      <c r="F8" s="418"/>
      <c r="G8" s="418"/>
      <c r="H8" s="418"/>
      <c r="I8" s="418"/>
      <c r="J8" s="418"/>
      <c r="K8" s="696"/>
      <c r="L8" s="696"/>
      <c r="M8" s="696"/>
      <c r="N8" s="418"/>
      <c r="O8" s="419"/>
      <c r="P8" s="418"/>
      <c r="Q8" s="418"/>
      <c r="R8" s="695"/>
      <c r="S8" s="695"/>
      <c r="T8" s="415" t="s">
        <v>8</v>
      </c>
      <c r="U8" s="419"/>
    </row>
    <row r="9" spans="1:26" ht="15" customHeight="1">
      <c r="B9" s="420" t="s">
        <v>6</v>
      </c>
      <c r="C9" s="418"/>
      <c r="D9" s="418"/>
      <c r="E9" s="421"/>
      <c r="F9" s="697"/>
      <c r="G9" s="697"/>
      <c r="H9" s="697"/>
      <c r="I9" s="697"/>
      <c r="J9" s="697"/>
      <c r="K9" s="698"/>
      <c r="L9" s="698"/>
      <c r="M9" s="698"/>
      <c r="N9" s="697"/>
      <c r="O9" s="699"/>
      <c r="P9" s="418"/>
      <c r="Q9" s="418"/>
      <c r="R9" s="695"/>
      <c r="S9" s="695"/>
      <c r="T9" s="415"/>
      <c r="U9" s="419"/>
    </row>
    <row r="10" spans="1:26" ht="15" customHeight="1">
      <c r="B10" s="700"/>
      <c r="C10" s="134"/>
      <c r="D10" s="2105" t="s">
        <v>11</v>
      </c>
      <c r="E10" s="2105"/>
      <c r="F10" s="2105"/>
      <c r="G10" s="2105"/>
      <c r="H10" s="2102" t="s">
        <v>332</v>
      </c>
      <c r="I10" s="841"/>
      <c r="J10" s="841"/>
      <c r="K10" s="841"/>
      <c r="L10" s="2105" t="s">
        <v>13</v>
      </c>
      <c r="M10" s="2105"/>
      <c r="N10" s="2105" t="s">
        <v>13</v>
      </c>
      <c r="O10" s="2105"/>
      <c r="P10" s="2106" t="s">
        <v>18</v>
      </c>
      <c r="Q10" s="2105" t="s">
        <v>14</v>
      </c>
      <c r="R10" s="2105"/>
      <c r="S10" s="2105"/>
      <c r="T10" s="2105"/>
      <c r="U10" s="2105"/>
    </row>
    <row r="11" spans="1:26" ht="15" customHeight="1">
      <c r="B11" s="842" t="s">
        <v>349</v>
      </c>
      <c r="C11" s="2107" t="s">
        <v>333</v>
      </c>
      <c r="D11" s="2088" t="s">
        <v>334</v>
      </c>
      <c r="E11" s="2088" t="s">
        <v>335</v>
      </c>
      <c r="F11" s="2090" t="s">
        <v>336</v>
      </c>
      <c r="G11" s="2090"/>
      <c r="H11" s="2103"/>
      <c r="I11" s="842" t="s">
        <v>58</v>
      </c>
      <c r="J11" s="842"/>
      <c r="K11" s="842" t="s">
        <v>337</v>
      </c>
      <c r="L11" s="136" t="s">
        <v>29</v>
      </c>
      <c r="M11" s="136" t="s">
        <v>30</v>
      </c>
      <c r="N11" s="136" t="s">
        <v>29</v>
      </c>
      <c r="O11" s="136" t="s">
        <v>30</v>
      </c>
      <c r="P11" s="2103"/>
      <c r="Q11" s="422" t="s">
        <v>338</v>
      </c>
      <c r="R11" s="141"/>
      <c r="S11" s="141"/>
      <c r="T11" s="436" t="s">
        <v>339</v>
      </c>
      <c r="U11" s="136" t="s">
        <v>18</v>
      </c>
    </row>
    <row r="12" spans="1:26" ht="15" customHeight="1">
      <c r="B12" s="701"/>
      <c r="C12" s="2089"/>
      <c r="D12" s="2108"/>
      <c r="E12" s="2089"/>
      <c r="F12" s="422" t="s">
        <v>8</v>
      </c>
      <c r="G12" s="422" t="s">
        <v>342</v>
      </c>
      <c r="H12" s="2104"/>
      <c r="I12" s="843"/>
      <c r="J12" s="843"/>
      <c r="K12" s="843"/>
      <c r="L12" s="843"/>
      <c r="M12" s="843"/>
      <c r="N12" s="134"/>
      <c r="O12" s="134"/>
      <c r="P12" s="2104"/>
      <c r="Q12" s="423" t="s">
        <v>31</v>
      </c>
      <c r="R12" s="702"/>
      <c r="S12" s="702"/>
      <c r="T12" s="424" t="s">
        <v>32</v>
      </c>
      <c r="U12" s="134"/>
      <c r="V12" s="410" t="s">
        <v>345</v>
      </c>
      <c r="Y12" s="703"/>
    </row>
    <row r="13" spans="1:26" ht="24" customHeight="1">
      <c r="B13" s="422"/>
      <c r="C13" s="839"/>
      <c r="D13" s="838"/>
      <c r="E13" s="838"/>
      <c r="F13" s="425">
        <v>23741.200000000001</v>
      </c>
      <c r="G13" s="898">
        <v>23741.200000000001</v>
      </c>
      <c r="H13" s="426">
        <v>12</v>
      </c>
      <c r="I13" s="426"/>
      <c r="J13" s="426"/>
      <c r="K13" s="422"/>
      <c r="L13" s="422"/>
      <c r="M13" s="422"/>
      <c r="N13" s="134"/>
      <c r="O13" s="134"/>
      <c r="P13" s="134"/>
      <c r="Q13" s="134"/>
      <c r="R13" s="141"/>
      <c r="S13" s="141"/>
      <c r="T13" s="135"/>
      <c r="U13" s="134"/>
    </row>
    <row r="14" spans="1:26" s="431" customFormat="1" ht="5.25" customHeight="1">
      <c r="B14" s="437"/>
      <c r="C14" s="438"/>
      <c r="D14" s="439"/>
      <c r="E14" s="439"/>
      <c r="F14" s="427"/>
      <c r="G14" s="427"/>
      <c r="H14" s="704"/>
      <c r="I14" s="440"/>
      <c r="J14" s="440"/>
      <c r="K14" s="442"/>
      <c r="L14" s="442"/>
      <c r="M14" s="442"/>
      <c r="N14" s="433"/>
      <c r="O14" s="433"/>
      <c r="P14" s="441"/>
      <c r="Q14" s="429"/>
      <c r="R14" s="430"/>
      <c r="S14" s="430"/>
      <c r="T14" s="430"/>
      <c r="U14" s="441"/>
      <c r="V14" s="705">
        <v>43830</v>
      </c>
      <c r="W14" s="705"/>
      <c r="X14" s="705"/>
      <c r="Y14" s="706"/>
      <c r="Z14" s="707"/>
    </row>
    <row r="15" spans="1:26" s="431" customFormat="1" ht="15" customHeight="1">
      <c r="B15" s="437"/>
      <c r="C15" s="438"/>
      <c r="D15" s="439"/>
      <c r="E15" s="439"/>
      <c r="F15" s="427"/>
      <c r="G15" s="427"/>
      <c r="H15" s="704"/>
      <c r="I15" s="440"/>
      <c r="J15" s="440"/>
      <c r="K15" s="442"/>
      <c r="L15" s="442"/>
      <c r="M15" s="442"/>
      <c r="N15" s="433"/>
      <c r="O15" s="433"/>
      <c r="P15" s="441"/>
      <c r="Q15" s="429"/>
      <c r="R15" s="430">
        <v>20</v>
      </c>
      <c r="S15" s="430"/>
      <c r="T15" s="430"/>
      <c r="U15" s="441"/>
      <c r="V15" s="708" t="s">
        <v>331</v>
      </c>
      <c r="W15" s="708"/>
      <c r="X15" s="708"/>
      <c r="Y15" s="706"/>
      <c r="Z15" s="707"/>
    </row>
    <row r="16" spans="1:26" s="908" customFormat="1" ht="15" customHeight="1">
      <c r="A16" s="899" t="s">
        <v>197</v>
      </c>
      <c r="B16" s="743" t="s">
        <v>141</v>
      </c>
      <c r="C16" s="743" t="s">
        <v>1732</v>
      </c>
      <c r="D16" s="738">
        <v>20321</v>
      </c>
      <c r="E16" s="738">
        <v>32091</v>
      </c>
      <c r="F16" s="900"/>
      <c r="G16" s="900">
        <f t="shared" ref="G16:G25" si="0">+D16+$G$13</f>
        <v>44062.2</v>
      </c>
      <c r="H16" s="901">
        <v>38807</v>
      </c>
      <c r="I16" s="440"/>
      <c r="J16" s="440"/>
      <c r="K16" s="442"/>
      <c r="L16" s="442">
        <f t="shared" ref="L16:M25" si="1">15+N16</f>
        <v>80</v>
      </c>
      <c r="M16" s="442">
        <f t="shared" si="1"/>
        <v>90</v>
      </c>
      <c r="N16" s="902">
        <v>65</v>
      </c>
      <c r="O16" s="902">
        <v>75</v>
      </c>
      <c r="P16" s="903">
        <f>H16*(L16+M16)*0.0481927</f>
        <v>317936.39851299999</v>
      </c>
      <c r="Q16" s="443">
        <f>DATEDIF(E16,$V$14,"Y")</f>
        <v>32</v>
      </c>
      <c r="R16" s="904">
        <v>20</v>
      </c>
      <c r="S16" s="904">
        <v>35</v>
      </c>
      <c r="T16" s="904">
        <f>+$R$15+10*1.5+2*2</f>
        <v>39</v>
      </c>
      <c r="U16" s="903">
        <f t="shared" ref="U16:U25" si="2">+T16*H16</f>
        <v>1513473</v>
      </c>
      <c r="V16" s="905"/>
      <c r="W16" s="905"/>
      <c r="X16" s="905"/>
      <c r="Y16" s="906"/>
      <c r="Z16" s="907"/>
    </row>
    <row r="17" spans="1:26" s="908" customFormat="1" ht="15" customHeight="1">
      <c r="A17" s="899" t="s">
        <v>195</v>
      </c>
      <c r="B17" s="909" t="s">
        <v>143</v>
      </c>
      <c r="C17" s="743" t="s">
        <v>1737</v>
      </c>
      <c r="D17" s="910" t="s">
        <v>2176</v>
      </c>
      <c r="E17" s="910">
        <v>37468</v>
      </c>
      <c r="F17" s="900"/>
      <c r="G17" s="900">
        <f t="shared" si="0"/>
        <v>44044.2</v>
      </c>
      <c r="H17" s="901">
        <v>47552</v>
      </c>
      <c r="I17" s="440" t="s">
        <v>140</v>
      </c>
      <c r="J17" s="440" t="s">
        <v>140</v>
      </c>
      <c r="K17" s="442">
        <v>8</v>
      </c>
      <c r="L17" s="442">
        <f t="shared" si="1"/>
        <v>50</v>
      </c>
      <c r="M17" s="442">
        <f t="shared" si="1"/>
        <v>42.72</v>
      </c>
      <c r="N17" s="902">
        <v>35</v>
      </c>
      <c r="O17" s="902">
        <v>27.72</v>
      </c>
      <c r="P17" s="903">
        <f t="shared" ref="P17:P25" si="3">H17*(L17+M17)*0.0481927</f>
        <v>212482.64755148801</v>
      </c>
      <c r="Q17" s="443">
        <f t="shared" ref="Q17:Q25" si="4">DATEDIF(E17,$V$14,"Y")</f>
        <v>17</v>
      </c>
      <c r="R17" s="904">
        <v>20</v>
      </c>
      <c r="S17" s="904">
        <v>35</v>
      </c>
      <c r="T17" s="904">
        <v>17</v>
      </c>
      <c r="U17" s="903">
        <f t="shared" si="2"/>
        <v>808384</v>
      </c>
      <c r="V17" s="905"/>
      <c r="W17" s="905"/>
      <c r="X17" s="905"/>
      <c r="Y17" s="906">
        <f ca="1">(NOW()-D17)/365</f>
        <v>64.560520275875191</v>
      </c>
      <c r="Z17" s="907"/>
    </row>
    <row r="18" spans="1:26" s="908" customFormat="1" ht="15" customHeight="1">
      <c r="A18" s="899" t="s">
        <v>202</v>
      </c>
      <c r="B18" s="743" t="s">
        <v>142</v>
      </c>
      <c r="C18" s="743" t="s">
        <v>1737</v>
      </c>
      <c r="D18" s="738">
        <v>20354</v>
      </c>
      <c r="E18" s="738">
        <v>31719</v>
      </c>
      <c r="F18" s="900"/>
      <c r="G18" s="900">
        <f t="shared" si="0"/>
        <v>44095.199999999997</v>
      </c>
      <c r="H18" s="901">
        <v>48298</v>
      </c>
      <c r="I18" s="440"/>
      <c r="J18" s="440"/>
      <c r="K18" s="442"/>
      <c r="L18" s="442">
        <f t="shared" si="1"/>
        <v>43.45</v>
      </c>
      <c r="M18" s="442">
        <f t="shared" si="1"/>
        <v>42.72</v>
      </c>
      <c r="N18" s="902">
        <v>28.45</v>
      </c>
      <c r="O18" s="902">
        <v>27.72</v>
      </c>
      <c r="P18" s="903">
        <f t="shared" si="3"/>
        <v>200570.24198978199</v>
      </c>
      <c r="Q18" s="443">
        <f t="shared" si="4"/>
        <v>33</v>
      </c>
      <c r="R18" s="904">
        <v>20</v>
      </c>
      <c r="S18" s="904">
        <v>35</v>
      </c>
      <c r="T18" s="904">
        <f>+$R$15+10*1.5+3*2</f>
        <v>41</v>
      </c>
      <c r="U18" s="903">
        <f t="shared" si="2"/>
        <v>1980218</v>
      </c>
      <c r="V18" s="905"/>
      <c r="W18" s="905"/>
      <c r="X18" s="905"/>
      <c r="Y18" s="906"/>
      <c r="Z18" s="907"/>
    </row>
    <row r="19" spans="1:26" s="908" customFormat="1" ht="15" customHeight="1">
      <c r="A19" s="899" t="s">
        <v>207</v>
      </c>
      <c r="B19" s="743" t="s">
        <v>965</v>
      </c>
      <c r="C19" s="743" t="s">
        <v>116</v>
      </c>
      <c r="D19" s="738">
        <v>20334</v>
      </c>
      <c r="E19" s="738">
        <v>33451</v>
      </c>
      <c r="F19" s="900"/>
      <c r="G19" s="900">
        <f t="shared" si="0"/>
        <v>44075.199999999997</v>
      </c>
      <c r="H19" s="901">
        <v>25861</v>
      </c>
      <c r="I19" s="440"/>
      <c r="J19" s="440"/>
      <c r="K19" s="442"/>
      <c r="L19" s="442">
        <f t="shared" si="1"/>
        <v>49</v>
      </c>
      <c r="M19" s="442">
        <f t="shared" si="1"/>
        <v>48</v>
      </c>
      <c r="N19" s="902">
        <v>34</v>
      </c>
      <c r="O19" s="902">
        <v>33</v>
      </c>
      <c r="P19" s="903">
        <f t="shared" si="3"/>
        <v>120892.2072259</v>
      </c>
      <c r="Q19" s="443">
        <f t="shared" si="4"/>
        <v>28</v>
      </c>
      <c r="R19" s="904">
        <v>20</v>
      </c>
      <c r="S19" s="904">
        <v>35</v>
      </c>
      <c r="T19" s="904">
        <f>+$R$15+8*1.5</f>
        <v>32</v>
      </c>
      <c r="U19" s="903">
        <f t="shared" si="2"/>
        <v>827552</v>
      </c>
      <c r="V19" s="905"/>
      <c r="W19" s="905"/>
      <c r="X19" s="905"/>
      <c r="Y19" s="906"/>
      <c r="Z19" s="907"/>
    </row>
    <row r="20" spans="1:26" s="908" customFormat="1" ht="15" customHeight="1">
      <c r="A20" s="899" t="s">
        <v>194</v>
      </c>
      <c r="B20" s="909" t="s">
        <v>144</v>
      </c>
      <c r="C20" s="743" t="s">
        <v>117</v>
      </c>
      <c r="D20" s="910" t="s">
        <v>2177</v>
      </c>
      <c r="E20" s="910">
        <v>32091</v>
      </c>
      <c r="F20" s="900"/>
      <c r="G20" s="900">
        <f t="shared" si="0"/>
        <v>43839.199999999997</v>
      </c>
      <c r="H20" s="901">
        <v>30253</v>
      </c>
      <c r="I20" s="440" t="s">
        <v>136</v>
      </c>
      <c r="J20" s="440" t="s">
        <v>136</v>
      </c>
      <c r="K20" s="442">
        <v>3</v>
      </c>
      <c r="L20" s="442">
        <f t="shared" si="1"/>
        <v>64.798000000000002</v>
      </c>
      <c r="M20" s="442">
        <f t="shared" si="1"/>
        <v>97.596000000000004</v>
      </c>
      <c r="N20" s="902">
        <v>49.798000000000002</v>
      </c>
      <c r="O20" s="902">
        <v>82.596000000000004</v>
      </c>
      <c r="P20" s="903">
        <f t="shared" si="3"/>
        <v>236766.1896609214</v>
      </c>
      <c r="Q20" s="443">
        <f t="shared" si="4"/>
        <v>32</v>
      </c>
      <c r="R20" s="904">
        <v>20</v>
      </c>
      <c r="S20" s="904">
        <v>35</v>
      </c>
      <c r="T20" s="904">
        <f>+$R$15+8*1.5*2</f>
        <v>44</v>
      </c>
      <c r="U20" s="903">
        <f t="shared" si="2"/>
        <v>1331132</v>
      </c>
      <c r="V20" s="905"/>
      <c r="W20" s="905"/>
      <c r="X20" s="905"/>
      <c r="Y20" s="906">
        <f ca="1">(NOW()-D20)/365</f>
        <v>65.122164111491628</v>
      </c>
      <c r="Z20" s="907"/>
    </row>
    <row r="21" spans="1:26" s="908" customFormat="1" ht="15" customHeight="1">
      <c r="A21" s="899" t="s">
        <v>208</v>
      </c>
      <c r="B21" s="743" t="s">
        <v>148</v>
      </c>
      <c r="C21" s="743" t="s">
        <v>117</v>
      </c>
      <c r="D21" s="738">
        <v>20451</v>
      </c>
      <c r="E21" s="738">
        <v>34997</v>
      </c>
      <c r="F21" s="900"/>
      <c r="G21" s="900">
        <f t="shared" si="0"/>
        <v>44192.2</v>
      </c>
      <c r="H21" s="901">
        <v>28099</v>
      </c>
      <c r="I21" s="440"/>
      <c r="J21" s="440"/>
      <c r="K21" s="442"/>
      <c r="L21" s="442">
        <f t="shared" si="1"/>
        <v>27</v>
      </c>
      <c r="M21" s="442">
        <f t="shared" si="1"/>
        <v>35</v>
      </c>
      <c r="N21" s="902">
        <v>12</v>
      </c>
      <c r="O21" s="902">
        <v>20</v>
      </c>
      <c r="P21" s="903">
        <f t="shared" si="3"/>
        <v>83958.33399259999</v>
      </c>
      <c r="Q21" s="443">
        <f t="shared" si="4"/>
        <v>24</v>
      </c>
      <c r="R21" s="904">
        <v>20</v>
      </c>
      <c r="S21" s="904">
        <v>35</v>
      </c>
      <c r="T21" s="904">
        <f>+$R$15+4*1.5</f>
        <v>26</v>
      </c>
      <c r="U21" s="903">
        <f t="shared" si="2"/>
        <v>730574</v>
      </c>
      <c r="V21" s="905"/>
      <c r="W21" s="905"/>
      <c r="X21" s="905"/>
      <c r="Y21" s="906"/>
      <c r="Z21" s="907"/>
    </row>
    <row r="22" spans="1:26" s="908" customFormat="1" ht="15" customHeight="1">
      <c r="A22" s="899" t="s">
        <v>211</v>
      </c>
      <c r="B22" s="743" t="s">
        <v>145</v>
      </c>
      <c r="C22" s="743" t="s">
        <v>117</v>
      </c>
      <c r="D22" s="738">
        <v>20448</v>
      </c>
      <c r="E22" s="738">
        <v>31607</v>
      </c>
      <c r="F22" s="900"/>
      <c r="G22" s="900">
        <f t="shared" si="0"/>
        <v>44189.2</v>
      </c>
      <c r="H22" s="901">
        <v>30253</v>
      </c>
      <c r="I22" s="440"/>
      <c r="J22" s="440"/>
      <c r="K22" s="442"/>
      <c r="L22" s="442">
        <f t="shared" si="1"/>
        <v>27</v>
      </c>
      <c r="M22" s="442">
        <f t="shared" si="1"/>
        <v>30</v>
      </c>
      <c r="N22" s="902">
        <v>12</v>
      </c>
      <c r="O22" s="902">
        <v>15</v>
      </c>
      <c r="P22" s="903">
        <f t="shared" si="3"/>
        <v>83104.503926699996</v>
      </c>
      <c r="Q22" s="443">
        <f t="shared" si="4"/>
        <v>33</v>
      </c>
      <c r="R22" s="904">
        <v>20</v>
      </c>
      <c r="S22" s="904">
        <v>35</v>
      </c>
      <c r="T22" s="904">
        <f>+$R$15+10*1.5+9*2</f>
        <v>53</v>
      </c>
      <c r="U22" s="903">
        <f t="shared" si="2"/>
        <v>1603409</v>
      </c>
      <c r="V22" s="905"/>
      <c r="W22" s="905"/>
      <c r="X22" s="905"/>
      <c r="Y22" s="906"/>
      <c r="Z22" s="907"/>
    </row>
    <row r="23" spans="1:26" s="908" customFormat="1" ht="15" customHeight="1">
      <c r="A23" s="899" t="s">
        <v>212</v>
      </c>
      <c r="B23" s="743" t="s">
        <v>387</v>
      </c>
      <c r="C23" s="743" t="s">
        <v>1737</v>
      </c>
      <c r="D23" s="738">
        <v>20441</v>
      </c>
      <c r="E23" s="738">
        <v>33427</v>
      </c>
      <c r="F23" s="900"/>
      <c r="G23" s="900">
        <f t="shared" si="0"/>
        <v>44182.2</v>
      </c>
      <c r="H23" s="901">
        <v>45269</v>
      </c>
      <c r="I23" s="440"/>
      <c r="J23" s="440"/>
      <c r="K23" s="442"/>
      <c r="L23" s="442">
        <f t="shared" si="1"/>
        <v>62</v>
      </c>
      <c r="M23" s="442">
        <f t="shared" si="1"/>
        <v>50</v>
      </c>
      <c r="N23" s="902">
        <v>47</v>
      </c>
      <c r="O23" s="902">
        <v>35</v>
      </c>
      <c r="P23" s="903">
        <f t="shared" si="3"/>
        <v>244343.15766559998</v>
      </c>
      <c r="Q23" s="443">
        <f>DATEDIF(E23,$V$14,"Y")</f>
        <v>28</v>
      </c>
      <c r="R23" s="904">
        <v>20</v>
      </c>
      <c r="S23" s="904">
        <v>35</v>
      </c>
      <c r="T23" s="904">
        <f>+$R$15+8*1.5</f>
        <v>32</v>
      </c>
      <c r="U23" s="903">
        <f t="shared" si="2"/>
        <v>1448608</v>
      </c>
      <c r="V23" s="905"/>
      <c r="W23" s="905"/>
      <c r="X23" s="905"/>
      <c r="Y23" s="906"/>
      <c r="Z23" s="907"/>
    </row>
    <row r="24" spans="1:26" s="908" customFormat="1" ht="15" customHeight="1">
      <c r="A24" s="899" t="s">
        <v>217</v>
      </c>
      <c r="B24" s="743" t="s">
        <v>146</v>
      </c>
      <c r="C24" s="743" t="s">
        <v>117</v>
      </c>
      <c r="D24" s="738">
        <v>20433</v>
      </c>
      <c r="E24" s="738">
        <v>36069</v>
      </c>
      <c r="F24" s="900"/>
      <c r="G24" s="900">
        <f t="shared" si="0"/>
        <v>44174.2</v>
      </c>
      <c r="H24" s="901">
        <v>30263</v>
      </c>
      <c r="I24" s="440"/>
      <c r="J24" s="440"/>
      <c r="K24" s="442"/>
      <c r="L24" s="442">
        <f t="shared" si="1"/>
        <v>37</v>
      </c>
      <c r="M24" s="442">
        <f t="shared" si="1"/>
        <v>38</v>
      </c>
      <c r="N24" s="902">
        <v>22</v>
      </c>
      <c r="O24" s="902">
        <v>23</v>
      </c>
      <c r="P24" s="903">
        <f t="shared" si="3"/>
        <v>109384.17600749999</v>
      </c>
      <c r="Q24" s="443">
        <f t="shared" si="4"/>
        <v>21</v>
      </c>
      <c r="R24" s="904">
        <v>20</v>
      </c>
      <c r="S24" s="904">
        <v>35</v>
      </c>
      <c r="T24" s="904">
        <f>+$R$15+1*1.5</f>
        <v>21.5</v>
      </c>
      <c r="U24" s="903">
        <f t="shared" si="2"/>
        <v>650654.5</v>
      </c>
      <c r="V24" s="905"/>
      <c r="W24" s="905"/>
      <c r="X24" s="905"/>
      <c r="Y24" s="906"/>
      <c r="Z24" s="907"/>
    </row>
    <row r="25" spans="1:26" s="908" customFormat="1" ht="15" customHeight="1">
      <c r="A25" s="899" t="s">
        <v>222</v>
      </c>
      <c r="B25" s="743" t="s">
        <v>147</v>
      </c>
      <c r="C25" s="743" t="s">
        <v>117</v>
      </c>
      <c r="D25" s="738">
        <v>20345</v>
      </c>
      <c r="E25" s="738">
        <v>31275</v>
      </c>
      <c r="F25" s="900"/>
      <c r="G25" s="900">
        <f t="shared" si="0"/>
        <v>44086.2</v>
      </c>
      <c r="H25" s="901">
        <v>30253</v>
      </c>
      <c r="I25" s="440"/>
      <c r="J25" s="440"/>
      <c r="K25" s="442"/>
      <c r="L25" s="442">
        <f t="shared" si="1"/>
        <v>30</v>
      </c>
      <c r="M25" s="442">
        <f t="shared" si="1"/>
        <v>28</v>
      </c>
      <c r="N25" s="902">
        <v>15</v>
      </c>
      <c r="O25" s="902">
        <v>13</v>
      </c>
      <c r="P25" s="903">
        <f t="shared" si="3"/>
        <v>84562.477679799995</v>
      </c>
      <c r="Q25" s="443">
        <f t="shared" si="4"/>
        <v>34</v>
      </c>
      <c r="R25" s="904">
        <v>20</v>
      </c>
      <c r="S25" s="904">
        <v>35</v>
      </c>
      <c r="T25" s="904">
        <f>+$R$15+10*1.5+9*2</f>
        <v>53</v>
      </c>
      <c r="U25" s="903">
        <f t="shared" si="2"/>
        <v>1603409</v>
      </c>
      <c r="V25" s="905"/>
      <c r="W25" s="905"/>
      <c r="X25" s="905"/>
      <c r="Y25" s="906"/>
      <c r="Z25" s="907"/>
    </row>
    <row r="26" spans="1:26" s="431" customFormat="1" ht="15" customHeight="1">
      <c r="B26" s="437"/>
      <c r="C26" s="709"/>
      <c r="D26" s="439"/>
      <c r="E26" s="439"/>
      <c r="F26" s="427"/>
      <c r="G26" s="427"/>
      <c r="H26" s="704"/>
      <c r="I26" s="440"/>
      <c r="J26" s="440"/>
      <c r="K26" s="442"/>
      <c r="L26" s="442"/>
      <c r="M26" s="442"/>
      <c r="N26" s="433"/>
      <c r="O26" s="433"/>
      <c r="P26" s="441">
        <f>SUM(P16:P25)</f>
        <v>1694000.3342132913</v>
      </c>
      <c r="Q26" s="429"/>
      <c r="R26" s="430"/>
      <c r="S26" s="430"/>
      <c r="T26" s="430"/>
      <c r="U26" s="911">
        <f>SUM(U16:U25)</f>
        <v>12497413.5</v>
      </c>
      <c r="V26" s="708"/>
      <c r="W26" s="708"/>
      <c r="X26" s="708"/>
      <c r="Y26" s="912"/>
      <c r="Z26" s="710"/>
    </row>
    <row r="27" spans="1:26" s="431" customFormat="1" ht="15" customHeight="1">
      <c r="B27" s="2091" t="s">
        <v>65</v>
      </c>
      <c r="C27" s="2092"/>
      <c r="D27" s="2092"/>
      <c r="E27" s="2092"/>
      <c r="F27" s="2092"/>
      <c r="G27" s="2092"/>
      <c r="H27" s="2092"/>
      <c r="I27" s="2092"/>
      <c r="J27" s="2092"/>
      <c r="K27" s="2092"/>
      <c r="L27" s="2092"/>
      <c r="M27" s="2093"/>
      <c r="N27" s="433"/>
      <c r="O27" s="433"/>
      <c r="P27" s="2094">
        <f>P26+U26</f>
        <v>14191413.83421329</v>
      </c>
      <c r="Q27" s="2095"/>
      <c r="R27" s="2095"/>
      <c r="S27" s="2095"/>
      <c r="T27" s="2095"/>
      <c r="U27" s="2096"/>
      <c r="V27" s="432"/>
      <c r="W27" s="432"/>
      <c r="X27" s="432"/>
      <c r="Y27" s="913"/>
    </row>
    <row r="28" spans="1:26" s="719" customFormat="1" ht="15" customHeight="1">
      <c r="B28" s="711" t="s">
        <v>411</v>
      </c>
      <c r="C28" s="712"/>
      <c r="D28" s="712"/>
      <c r="E28" s="713"/>
      <c r="F28" s="712"/>
      <c r="G28" s="712"/>
      <c r="H28" s="714" t="s">
        <v>159</v>
      </c>
      <c r="I28" s="712"/>
      <c r="J28" s="712"/>
      <c r="K28" s="715"/>
      <c r="L28" s="715"/>
      <c r="M28" s="715"/>
      <c r="N28" s="712"/>
      <c r="O28" s="712"/>
      <c r="P28" s="712"/>
      <c r="Q28" s="714" t="s">
        <v>160</v>
      </c>
      <c r="R28" s="712"/>
      <c r="S28" s="712"/>
      <c r="T28" s="716"/>
      <c r="U28" s="717"/>
      <c r="V28" s="718"/>
      <c r="W28" s="718"/>
      <c r="X28" s="718"/>
    </row>
    <row r="29" spans="1:26" s="719" customFormat="1" ht="15" customHeight="1">
      <c r="B29" s="720"/>
      <c r="C29" s="721"/>
      <c r="D29" s="721"/>
      <c r="E29" s="722"/>
      <c r="F29" s="721"/>
      <c r="G29" s="721"/>
      <c r="H29" s="723"/>
      <c r="I29" s="721"/>
      <c r="J29" s="721"/>
      <c r="K29" s="840"/>
      <c r="L29" s="840"/>
      <c r="M29" s="840"/>
      <c r="N29" s="721"/>
      <c r="O29" s="721"/>
      <c r="P29" s="721"/>
      <c r="Q29" s="723"/>
      <c r="R29" s="721"/>
      <c r="S29" s="721"/>
      <c r="T29" s="724"/>
      <c r="U29" s="725"/>
      <c r="V29" s="718"/>
      <c r="W29" s="718"/>
      <c r="X29" s="718"/>
    </row>
    <row r="30" spans="1:26" s="719" customFormat="1" ht="15" customHeight="1">
      <c r="B30" s="723"/>
      <c r="C30" s="721"/>
      <c r="D30" s="721"/>
      <c r="E30" s="722"/>
      <c r="F30" s="721"/>
      <c r="G30" s="721"/>
      <c r="H30" s="723"/>
      <c r="I30" s="721"/>
      <c r="J30" s="721"/>
      <c r="K30" s="840"/>
      <c r="L30" s="840"/>
      <c r="M30" s="840"/>
      <c r="N30" s="721"/>
      <c r="O30" s="721"/>
      <c r="P30" s="721"/>
      <c r="Q30" s="723"/>
      <c r="R30" s="721"/>
      <c r="S30" s="721"/>
      <c r="T30" s="724"/>
      <c r="U30" s="725"/>
      <c r="V30" s="718"/>
      <c r="W30" s="718"/>
      <c r="X30" s="718"/>
    </row>
    <row r="31" spans="1:26" s="719" customFormat="1" ht="15" customHeight="1">
      <c r="B31" s="2097" t="s">
        <v>104</v>
      </c>
      <c r="C31" s="2098"/>
      <c r="D31" s="2098"/>
      <c r="E31" s="2098"/>
      <c r="F31" s="721"/>
      <c r="G31" s="721"/>
      <c r="H31" s="2097" t="s">
        <v>2178</v>
      </c>
      <c r="I31" s="2098"/>
      <c r="J31" s="2098"/>
      <c r="K31" s="2098"/>
      <c r="L31" s="2098"/>
      <c r="M31" s="2098"/>
      <c r="N31" s="2098"/>
      <c r="O31" s="2098"/>
      <c r="P31" s="2099"/>
      <c r="Q31" s="2100">
        <f ca="1">NOW()</f>
        <v>43867.589900694446</v>
      </c>
      <c r="R31" s="2101"/>
      <c r="S31" s="2101"/>
      <c r="T31" s="2101"/>
      <c r="U31" s="725"/>
      <c r="V31" s="718"/>
      <c r="W31" s="718"/>
      <c r="X31" s="718"/>
    </row>
    <row r="32" spans="1:26" s="719" customFormat="1" ht="15" customHeight="1">
      <c r="B32" s="2109" t="s">
        <v>77</v>
      </c>
      <c r="C32" s="2110"/>
      <c r="D32" s="2110"/>
      <c r="E32" s="2110"/>
      <c r="F32" s="721"/>
      <c r="G32" s="721"/>
      <c r="H32" s="2111" t="s">
        <v>163</v>
      </c>
      <c r="I32" s="2110"/>
      <c r="J32" s="2110"/>
      <c r="K32" s="2110"/>
      <c r="L32" s="2110"/>
      <c r="M32" s="2110"/>
      <c r="N32" s="2110"/>
      <c r="O32" s="2110"/>
      <c r="P32" s="2112"/>
      <c r="Q32" s="723"/>
      <c r="R32" s="721"/>
      <c r="S32" s="721"/>
      <c r="T32" s="724"/>
      <c r="U32" s="725"/>
      <c r="V32" s="718"/>
      <c r="W32" s="718"/>
      <c r="X32" s="718"/>
    </row>
    <row r="33" spans="2:24" s="719" customFormat="1" ht="15" customHeight="1">
      <c r="B33" s="434"/>
      <c r="C33" s="726"/>
      <c r="D33" s="726"/>
      <c r="E33" s="727"/>
      <c r="F33" s="726"/>
      <c r="G33" s="726"/>
      <c r="H33" s="2085" t="s">
        <v>346</v>
      </c>
      <c r="I33" s="2086"/>
      <c r="J33" s="2086"/>
      <c r="K33" s="2086"/>
      <c r="L33" s="2086"/>
      <c r="M33" s="2086"/>
      <c r="N33" s="2086"/>
      <c r="O33" s="2086"/>
      <c r="P33" s="2087"/>
      <c r="Q33" s="728"/>
      <c r="R33" s="726"/>
      <c r="S33" s="726"/>
      <c r="T33" s="729"/>
      <c r="U33" s="730"/>
      <c r="V33" s="718"/>
      <c r="W33" s="718"/>
      <c r="X33" s="718"/>
    </row>
    <row r="34" spans="2:24" s="431" customFormat="1" ht="15" customHeight="1">
      <c r="K34" s="731"/>
      <c r="L34" s="731"/>
      <c r="M34" s="731"/>
      <c r="R34" s="432"/>
      <c r="S34" s="432"/>
      <c r="T34" s="732"/>
      <c r="V34" s="432"/>
      <c r="W34" s="432"/>
      <c r="X34" s="432"/>
    </row>
    <row r="35" spans="2:24" s="431" customFormat="1" ht="15" customHeight="1">
      <c r="K35" s="731"/>
      <c r="L35" s="731"/>
      <c r="M35" s="731"/>
      <c r="P35" s="431">
        <v>1602530.1355416719</v>
      </c>
      <c r="R35" s="432"/>
      <c r="S35" s="432"/>
      <c r="T35" s="732"/>
      <c r="U35" s="431">
        <v>13079795</v>
      </c>
      <c r="V35" s="432"/>
      <c r="W35" s="432"/>
      <c r="X35" s="432"/>
    </row>
    <row r="36" spans="2:24" s="431" customFormat="1" ht="15" customHeight="1">
      <c r="K36" s="731"/>
      <c r="L36" s="731"/>
      <c r="M36" s="731"/>
      <c r="R36" s="432"/>
      <c r="S36" s="432"/>
      <c r="T36" s="732"/>
      <c r="V36" s="432"/>
      <c r="W36" s="432"/>
      <c r="X36" s="432"/>
    </row>
    <row r="37" spans="2:24" s="431" customFormat="1" ht="15" customHeight="1">
      <c r="K37" s="731"/>
      <c r="L37" s="731"/>
      <c r="M37" s="731"/>
      <c r="P37" s="914">
        <f>SUM(P35+P26)</f>
        <v>3296530.4697549632</v>
      </c>
      <c r="R37" s="432"/>
      <c r="S37" s="432"/>
      <c r="T37" s="732"/>
      <c r="U37" s="914">
        <f>SUM(U35+U26)</f>
        <v>25577208.5</v>
      </c>
      <c r="V37" s="432"/>
      <c r="W37" s="432"/>
      <c r="X37" s="432"/>
    </row>
    <row r="38" spans="2:24" s="431" customFormat="1" ht="15" customHeight="1">
      <c r="K38" s="731"/>
      <c r="L38" s="731"/>
      <c r="M38" s="731"/>
      <c r="R38" s="432"/>
      <c r="S38" s="432"/>
      <c r="T38" s="732"/>
      <c r="V38" s="432"/>
      <c r="W38" s="432"/>
      <c r="X38" s="432"/>
    </row>
    <row r="39" spans="2:24" s="431" customFormat="1" ht="15" customHeight="1">
      <c r="K39" s="731"/>
      <c r="L39" s="731"/>
      <c r="M39" s="731"/>
      <c r="R39" s="432"/>
      <c r="S39" s="432"/>
      <c r="T39" s="732"/>
      <c r="V39" s="432"/>
      <c r="W39" s="432"/>
      <c r="X39" s="432"/>
    </row>
    <row r="40" spans="2:24" s="431" customFormat="1" ht="15" customHeight="1">
      <c r="K40" s="731"/>
      <c r="L40" s="731"/>
      <c r="M40" s="731"/>
      <c r="R40" s="432"/>
      <c r="S40" s="432"/>
      <c r="T40" s="732"/>
      <c r="V40" s="432"/>
      <c r="W40" s="432"/>
      <c r="X40" s="432"/>
    </row>
    <row r="41" spans="2:24" s="431" customFormat="1" ht="15" customHeight="1">
      <c r="K41" s="731"/>
      <c r="L41" s="731"/>
      <c r="M41" s="731"/>
      <c r="R41" s="432"/>
      <c r="S41" s="432"/>
      <c r="T41" s="732"/>
      <c r="V41" s="432"/>
      <c r="W41" s="432"/>
      <c r="X41" s="432"/>
    </row>
    <row r="42" spans="2:24" s="431" customFormat="1" ht="12">
      <c r="K42" s="731"/>
      <c r="L42" s="731"/>
      <c r="M42" s="731"/>
      <c r="R42" s="432"/>
      <c r="S42" s="432"/>
      <c r="T42" s="732"/>
      <c r="V42" s="432"/>
      <c r="W42" s="432"/>
      <c r="X42" s="432"/>
    </row>
    <row r="43" spans="2:24" ht="12" customHeight="1">
      <c r="B43" s="408" t="s">
        <v>990</v>
      </c>
      <c r="C43" s="408" t="s">
        <v>1737</v>
      </c>
      <c r="D43" s="408">
        <v>20429</v>
      </c>
      <c r="E43" s="408">
        <v>32359</v>
      </c>
      <c r="F43" s="408">
        <v>30.559938651065451</v>
      </c>
      <c r="G43" s="408">
        <v>44170.2</v>
      </c>
      <c r="I43" s="408">
        <v>47522</v>
      </c>
      <c r="J43" s="408" t="s">
        <v>138</v>
      </c>
      <c r="K43" s="693">
        <v>3</v>
      </c>
      <c r="L43" s="693">
        <v>57.23</v>
      </c>
      <c r="M43" s="693">
        <v>65.650000000000006</v>
      </c>
      <c r="N43" s="408">
        <v>42.23</v>
      </c>
      <c r="O43" s="408">
        <v>50.65</v>
      </c>
      <c r="P43" s="408">
        <v>281421.43357747194</v>
      </c>
      <c r="Q43" s="408">
        <v>31</v>
      </c>
      <c r="R43" s="410">
        <v>37</v>
      </c>
      <c r="S43" s="410">
        <v>1758314</v>
      </c>
    </row>
    <row r="44" spans="2:24" ht="12" customHeight="1">
      <c r="B44" s="408" t="s">
        <v>989</v>
      </c>
      <c r="C44" s="408" t="s">
        <v>742</v>
      </c>
      <c r="D44" s="408">
        <v>20307</v>
      </c>
      <c r="E44" s="408">
        <v>30864</v>
      </c>
      <c r="F44" s="408">
        <v>34.655829062024353</v>
      </c>
      <c r="G44" s="408">
        <v>44048.2</v>
      </c>
      <c r="I44" s="408">
        <v>53700</v>
      </c>
      <c r="L44" s="693">
        <v>15</v>
      </c>
      <c r="M44" s="693">
        <v>60</v>
      </c>
      <c r="N44" s="408">
        <v>0</v>
      </c>
      <c r="O44" s="408">
        <v>45</v>
      </c>
      <c r="P44" s="408">
        <v>194096.09925</v>
      </c>
      <c r="Q44" s="408">
        <v>35</v>
      </c>
      <c r="R44" s="410">
        <v>45</v>
      </c>
      <c r="S44" s="410">
        <v>2416500</v>
      </c>
    </row>
    <row r="45" spans="2:24" ht="12" customHeight="1">
      <c r="B45" s="408" t="s">
        <v>974</v>
      </c>
      <c r="C45" s="408" t="s">
        <v>742</v>
      </c>
      <c r="D45" s="408">
        <v>20216</v>
      </c>
      <c r="E45" s="408">
        <v>29140</v>
      </c>
      <c r="F45" s="408">
        <v>39.379116733257234</v>
      </c>
      <c r="G45" s="408">
        <v>43957.2</v>
      </c>
      <c r="I45" s="408">
        <v>55468</v>
      </c>
      <c r="L45" s="693">
        <v>38</v>
      </c>
      <c r="M45" s="693">
        <v>70</v>
      </c>
      <c r="N45" s="408">
        <v>23</v>
      </c>
      <c r="O45" s="408">
        <v>55</v>
      </c>
      <c r="P45" s="408">
        <v>288700.48982879997</v>
      </c>
      <c r="Q45" s="408">
        <v>40</v>
      </c>
      <c r="R45" s="410">
        <v>55</v>
      </c>
      <c r="S45" s="410">
        <v>3050740</v>
      </c>
    </row>
    <row r="46" spans="2:24" ht="12" customHeight="1">
      <c r="B46" s="408" t="s">
        <v>973</v>
      </c>
      <c r="C46" s="408" t="s">
        <v>742</v>
      </c>
      <c r="D46" s="408">
        <v>20175</v>
      </c>
      <c r="E46" s="408">
        <v>31218</v>
      </c>
      <c r="F46" s="408">
        <v>33.685966048325724</v>
      </c>
      <c r="G46" s="408">
        <v>43916.2</v>
      </c>
      <c r="I46" s="408">
        <v>55468</v>
      </c>
      <c r="L46" s="693">
        <v>38</v>
      </c>
      <c r="M46" s="693">
        <v>76</v>
      </c>
      <c r="N46" s="408">
        <v>23</v>
      </c>
      <c r="O46" s="408">
        <v>61</v>
      </c>
      <c r="P46" s="408">
        <v>304739.40593040001</v>
      </c>
      <c r="Q46" s="408">
        <v>34</v>
      </c>
      <c r="R46" s="410">
        <v>43</v>
      </c>
      <c r="S46" s="410">
        <v>2385124</v>
      </c>
    </row>
    <row r="47" spans="2:24" ht="12" customHeight="1">
      <c r="B47" s="408" t="s">
        <v>1002</v>
      </c>
      <c r="C47" s="408" t="s">
        <v>1797</v>
      </c>
      <c r="D47" s="408">
        <v>20284</v>
      </c>
      <c r="E47" s="408">
        <v>30481</v>
      </c>
      <c r="F47" s="408">
        <v>35.705144130517503</v>
      </c>
      <c r="G47" s="408">
        <v>44025.2</v>
      </c>
      <c r="I47" s="408">
        <v>73811</v>
      </c>
      <c r="L47" s="693">
        <v>60</v>
      </c>
      <c r="M47" s="693">
        <v>90</v>
      </c>
      <c r="N47" s="408">
        <v>45</v>
      </c>
      <c r="O47" s="408">
        <v>75</v>
      </c>
      <c r="P47" s="408">
        <v>533572.70695499994</v>
      </c>
      <c r="Q47" s="408">
        <v>36</v>
      </c>
      <c r="R47" s="410">
        <v>47</v>
      </c>
      <c r="S47" s="410">
        <v>3469117</v>
      </c>
    </row>
    <row r="48" spans="2:24" ht="12" customHeight="1">
      <c r="P48" s="408">
        <v>1602530.1355416719</v>
      </c>
      <c r="S48" s="410">
        <v>13079795</v>
      </c>
    </row>
    <row r="49" spans="2:24" ht="12" customHeight="1">
      <c r="B49" s="408" t="s">
        <v>65</v>
      </c>
      <c r="K49" s="408"/>
      <c r="L49" s="408"/>
      <c r="M49" s="408"/>
      <c r="P49" s="408">
        <v>14682325.135541672</v>
      </c>
      <c r="R49" s="408"/>
      <c r="S49" s="408"/>
      <c r="T49" s="408"/>
      <c r="V49" s="408"/>
      <c r="W49" s="408"/>
      <c r="X49" s="408"/>
    </row>
    <row r="50" spans="2:24" ht="12" customHeight="1">
      <c r="K50" s="408"/>
      <c r="L50" s="408"/>
      <c r="M50" s="408"/>
      <c r="R50" s="408"/>
      <c r="S50" s="408"/>
      <c r="T50" s="408"/>
      <c r="V50" s="408"/>
      <c r="W50" s="408"/>
      <c r="X50" s="408"/>
    </row>
    <row r="51" spans="2:24" ht="12" customHeight="1">
      <c r="K51" s="408"/>
      <c r="L51" s="408"/>
      <c r="M51" s="408"/>
      <c r="R51" s="408"/>
      <c r="S51" s="408"/>
      <c r="T51" s="408"/>
      <c r="V51" s="408"/>
      <c r="W51" s="408"/>
      <c r="X51" s="408"/>
    </row>
    <row r="52" spans="2:24" ht="12" customHeight="1">
      <c r="K52" s="408"/>
      <c r="L52" s="408"/>
      <c r="M52" s="408"/>
      <c r="R52" s="408"/>
      <c r="S52" s="408"/>
      <c r="T52" s="408"/>
      <c r="V52" s="408"/>
      <c r="W52" s="408"/>
      <c r="X52" s="408"/>
    </row>
    <row r="53" spans="2:24" ht="12" customHeight="1">
      <c r="K53" s="408"/>
      <c r="L53" s="408"/>
      <c r="M53" s="408"/>
      <c r="R53" s="408"/>
      <c r="S53" s="408"/>
      <c r="T53" s="408"/>
      <c r="V53" s="408"/>
      <c r="W53" s="408"/>
      <c r="X53" s="408"/>
    </row>
    <row r="54" spans="2:24" ht="25.5" customHeight="1">
      <c r="K54" s="408"/>
      <c r="L54" s="408"/>
      <c r="M54" s="408"/>
      <c r="R54" s="408"/>
      <c r="S54" s="408"/>
      <c r="T54" s="408"/>
      <c r="V54" s="408"/>
      <c r="W54" s="408"/>
      <c r="X54" s="408"/>
    </row>
    <row r="55" spans="2:24" ht="24" customHeight="1">
      <c r="K55" s="408"/>
      <c r="L55" s="408"/>
      <c r="M55" s="408"/>
      <c r="R55" s="408"/>
      <c r="S55" s="408"/>
      <c r="T55" s="408"/>
      <c r="V55" s="408"/>
      <c r="W55" s="408"/>
      <c r="X55" s="408"/>
    </row>
    <row r="56" spans="2:24" ht="0.75" customHeight="1">
      <c r="K56" s="408"/>
      <c r="L56" s="408"/>
      <c r="M56" s="408"/>
      <c r="R56" s="408"/>
      <c r="S56" s="408"/>
      <c r="T56" s="408"/>
      <c r="V56" s="408"/>
      <c r="W56" s="408"/>
      <c r="X56" s="408"/>
    </row>
    <row r="57" spans="2:24" ht="20.100000000000001" customHeight="1">
      <c r="K57" s="408"/>
      <c r="L57" s="408"/>
      <c r="M57" s="408"/>
      <c r="R57" s="408"/>
      <c r="S57" s="408"/>
      <c r="T57" s="408"/>
      <c r="V57" s="408"/>
      <c r="W57" s="408"/>
      <c r="X57" s="408"/>
    </row>
    <row r="58" spans="2:24" ht="20.100000000000001" customHeight="1">
      <c r="K58" s="408"/>
      <c r="L58" s="408"/>
      <c r="M58" s="408"/>
      <c r="R58" s="408"/>
      <c r="S58" s="408"/>
      <c r="T58" s="408"/>
      <c r="V58" s="408"/>
      <c r="W58" s="408"/>
      <c r="X58" s="408"/>
    </row>
    <row r="59" spans="2:24" ht="20.100000000000001" customHeight="1">
      <c r="K59" s="408"/>
      <c r="L59" s="408"/>
      <c r="M59" s="408"/>
      <c r="R59" s="408"/>
      <c r="S59" s="408"/>
      <c r="T59" s="408"/>
      <c r="V59" s="408"/>
      <c r="W59" s="408"/>
      <c r="X59" s="408"/>
    </row>
    <row r="60" spans="2:24" ht="20.100000000000001" customHeight="1">
      <c r="K60" s="408"/>
      <c r="L60" s="408"/>
      <c r="M60" s="408"/>
      <c r="R60" s="408"/>
      <c r="S60" s="408"/>
      <c r="T60" s="408"/>
      <c r="V60" s="408"/>
      <c r="W60" s="408"/>
      <c r="X60" s="408"/>
    </row>
    <row r="61" spans="2:24" ht="19.5" customHeight="1">
      <c r="K61" s="408"/>
      <c r="L61" s="408"/>
      <c r="M61" s="408"/>
      <c r="R61" s="408"/>
      <c r="S61" s="408"/>
      <c r="T61" s="408"/>
      <c r="V61" s="408"/>
      <c r="W61" s="408"/>
      <c r="X61" s="408"/>
    </row>
    <row r="62" spans="2:24" ht="12">
      <c r="K62" s="408"/>
      <c r="L62" s="408"/>
      <c r="M62" s="408"/>
      <c r="R62" s="408"/>
      <c r="S62" s="408"/>
      <c r="T62" s="408"/>
      <c r="V62" s="408"/>
      <c r="W62" s="408"/>
      <c r="X62" s="408"/>
    </row>
    <row r="63" spans="2:24" ht="12">
      <c r="K63" s="408"/>
      <c r="L63" s="408"/>
      <c r="M63" s="408"/>
      <c r="R63" s="408"/>
      <c r="S63" s="408"/>
      <c r="T63" s="408"/>
      <c r="V63" s="408"/>
      <c r="W63" s="408"/>
      <c r="X63" s="408"/>
    </row>
    <row r="64" spans="2:24" ht="12">
      <c r="K64" s="408"/>
      <c r="L64" s="408"/>
      <c r="M64" s="408"/>
      <c r="R64" s="408"/>
      <c r="S64" s="408"/>
      <c r="T64" s="408"/>
      <c r="V64" s="408"/>
      <c r="W64" s="408"/>
      <c r="X64" s="408"/>
    </row>
    <row r="65" spans="11:24" ht="12">
      <c r="K65" s="408"/>
      <c r="L65" s="408"/>
      <c r="M65" s="408"/>
      <c r="R65" s="408"/>
      <c r="S65" s="408"/>
      <c r="T65" s="408"/>
      <c r="V65" s="408"/>
      <c r="W65" s="408"/>
      <c r="X65" s="408"/>
    </row>
    <row r="66" spans="11:24" ht="12">
      <c r="K66" s="408"/>
      <c r="L66" s="408"/>
      <c r="M66" s="408"/>
      <c r="R66" s="408"/>
      <c r="S66" s="408"/>
      <c r="T66" s="408"/>
      <c r="V66" s="408"/>
      <c r="W66" s="408"/>
      <c r="X66" s="408"/>
    </row>
    <row r="67" spans="11:24" ht="12">
      <c r="K67" s="408"/>
      <c r="L67" s="408"/>
      <c r="M67" s="408"/>
      <c r="R67" s="408"/>
      <c r="S67" s="408"/>
      <c r="T67" s="408"/>
      <c r="V67" s="408"/>
      <c r="W67" s="408"/>
      <c r="X67" s="408"/>
    </row>
    <row r="68" spans="11:24" ht="12">
      <c r="K68" s="408"/>
      <c r="L68" s="408"/>
      <c r="M68" s="408"/>
      <c r="R68" s="408"/>
      <c r="S68" s="408"/>
      <c r="T68" s="408"/>
      <c r="V68" s="408"/>
      <c r="W68" s="408"/>
      <c r="X68" s="408"/>
    </row>
  </sheetData>
  <mergeCells count="18">
    <mergeCell ref="B32:E32"/>
    <mergeCell ref="H32:P32"/>
    <mergeCell ref="H33:P33"/>
    <mergeCell ref="E11:E12"/>
    <mergeCell ref="F11:G11"/>
    <mergeCell ref="B27:M27"/>
    <mergeCell ref="P27:U27"/>
    <mergeCell ref="B31:E31"/>
    <mergeCell ref="H31:P31"/>
    <mergeCell ref="Q31:T31"/>
    <mergeCell ref="H10:H12"/>
    <mergeCell ref="L10:M10"/>
    <mergeCell ref="N10:O10"/>
    <mergeCell ref="P10:P12"/>
    <mergeCell ref="Q10:U10"/>
    <mergeCell ref="C11:C12"/>
    <mergeCell ref="D11:D12"/>
    <mergeCell ref="D10:G10"/>
  </mergeCells>
  <conditionalFormatting sqref="B18:B25">
    <cfRule type="duplicateValues" dxfId="5" priority="1"/>
  </conditionalFormatting>
  <conditionalFormatting sqref="B18:B25">
    <cfRule type="duplicateValues" dxfId="4" priority="2"/>
  </conditionalFormatting>
  <conditionalFormatting sqref="B26 B16:B17">
    <cfRule type="duplicateValues" dxfId="3" priority="3"/>
  </conditionalFormatting>
  <conditionalFormatting sqref="B26 B16:B17">
    <cfRule type="duplicateValues" dxfId="2" priority="4"/>
  </conditionalFormatting>
  <pageMargins left="0.7" right="0.7" top="0.75" bottom="0.75" header="0.3" footer="0.3"/>
  <pageSetup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WWC294"/>
  <sheetViews>
    <sheetView topLeftCell="B138" zoomScale="70" zoomScaleNormal="70" workbookViewId="0">
      <selection activeCell="V149" sqref="V149:V150"/>
    </sheetView>
  </sheetViews>
  <sheetFormatPr defaultRowHeight="15" customHeight="1"/>
  <cols>
    <col min="1" max="1" width="0" style="408" hidden="1" customWidth="1"/>
    <col min="2" max="2" width="23.42578125" style="408" customWidth="1"/>
    <col min="3" max="3" width="13.28515625" style="408" customWidth="1"/>
    <col min="4" max="4" width="11.5703125" style="408" customWidth="1"/>
    <col min="5" max="5" width="11.28515625" style="408" customWidth="1"/>
    <col min="6" max="6" width="4.5703125" style="408" hidden="1" customWidth="1"/>
    <col min="7" max="7" width="11.7109375" style="408" customWidth="1"/>
    <col min="8" max="8" width="10.140625" style="408" customWidth="1"/>
    <col min="9" max="9" width="4.85546875" style="408" hidden="1" customWidth="1"/>
    <col min="10" max="10" width="6.140625" style="408" hidden="1" customWidth="1"/>
    <col min="11" max="11" width="5.140625" style="693" hidden="1" customWidth="1"/>
    <col min="12" max="12" width="8.5703125" style="693" customWidth="1"/>
    <col min="13" max="13" width="8.140625" style="693" customWidth="1"/>
    <col min="14" max="14" width="8.140625" style="408" hidden="1" customWidth="1"/>
    <col min="15" max="15" width="7.7109375" style="408" hidden="1" customWidth="1"/>
    <col min="16" max="16" width="14.7109375" style="408" customWidth="1"/>
    <col min="17" max="17" width="12" style="408" customWidth="1"/>
    <col min="18" max="18" width="8.5703125" style="408" hidden="1" customWidth="1"/>
    <col min="19" max="19" width="9.7109375" style="408" hidden="1" customWidth="1"/>
    <col min="20" max="20" width="11.7109375" style="409" customWidth="1"/>
    <col min="21" max="21" width="13.42578125" style="408" customWidth="1"/>
    <col min="22" max="22" width="9.140625" style="408"/>
    <col min="23" max="23" width="13.140625" style="408" bestFit="1" customWidth="1"/>
    <col min="24" max="24" width="10" style="408" bestFit="1" customWidth="1"/>
    <col min="25" max="259" width="9.140625" style="408"/>
    <col min="260" max="260" width="33" style="408" customWidth="1"/>
    <col min="261" max="261" width="23.5703125" style="408" customWidth="1"/>
    <col min="262" max="262" width="13.42578125" style="408" customWidth="1"/>
    <col min="263" max="263" width="11.140625" style="408" customWidth="1"/>
    <col min="264" max="264" width="8.5703125" style="408" customWidth="1"/>
    <col min="265" max="265" width="0" style="408" hidden="1" customWidth="1"/>
    <col min="266" max="266" width="11.7109375" style="408" customWidth="1"/>
    <col min="267" max="267" width="10.140625" style="408" customWidth="1"/>
    <col min="268" max="268" width="4.85546875" style="408" customWidth="1"/>
    <col min="269" max="269" width="5.140625" style="408" customWidth="1"/>
    <col min="270" max="270" width="8.140625" style="408" customWidth="1"/>
    <col min="271" max="271" width="7.7109375" style="408" customWidth="1"/>
    <col min="272" max="272" width="10.42578125" style="408" customWidth="1"/>
    <col min="273" max="275" width="12" style="408" customWidth="1"/>
    <col min="276" max="276" width="11.7109375" style="408" customWidth="1"/>
    <col min="277" max="277" width="12.5703125" style="408" customWidth="1"/>
    <col min="278" max="515" width="9.140625" style="408"/>
    <col min="516" max="516" width="33" style="408" customWidth="1"/>
    <col min="517" max="517" width="23.5703125" style="408" customWidth="1"/>
    <col min="518" max="518" width="13.42578125" style="408" customWidth="1"/>
    <col min="519" max="519" width="11.140625" style="408" customWidth="1"/>
    <col min="520" max="520" width="8.5703125" style="408" customWidth="1"/>
    <col min="521" max="521" width="0" style="408" hidden="1" customWidth="1"/>
    <col min="522" max="522" width="11.7109375" style="408" customWidth="1"/>
    <col min="523" max="523" width="10.140625" style="408" customWidth="1"/>
    <col min="524" max="524" width="4.85546875" style="408" customWidth="1"/>
    <col min="525" max="525" width="5.140625" style="408" customWidth="1"/>
    <col min="526" max="526" width="8.140625" style="408" customWidth="1"/>
    <col min="527" max="527" width="7.7109375" style="408" customWidth="1"/>
    <col min="528" max="528" width="10.42578125" style="408" customWidth="1"/>
    <col min="529" max="531" width="12" style="408" customWidth="1"/>
    <col min="532" max="532" width="11.7109375" style="408" customWidth="1"/>
    <col min="533" max="533" width="12.5703125" style="408" customWidth="1"/>
    <col min="534" max="771" width="9.140625" style="408"/>
    <col min="772" max="772" width="33" style="408" customWidth="1"/>
    <col min="773" max="773" width="23.5703125" style="408" customWidth="1"/>
    <col min="774" max="774" width="13.42578125" style="408" customWidth="1"/>
    <col min="775" max="775" width="11.140625" style="408" customWidth="1"/>
    <col min="776" max="776" width="8.5703125" style="408" customWidth="1"/>
    <col min="777" max="777" width="0" style="408" hidden="1" customWidth="1"/>
    <col min="778" max="778" width="11.7109375" style="408" customWidth="1"/>
    <col min="779" max="779" width="10.140625" style="408" customWidth="1"/>
    <col min="780" max="780" width="4.85546875" style="408" customWidth="1"/>
    <col min="781" max="781" width="5.140625" style="408" customWidth="1"/>
    <col min="782" max="782" width="8.140625" style="408" customWidth="1"/>
    <col min="783" max="783" width="7.7109375" style="408" customWidth="1"/>
    <col min="784" max="784" width="10.42578125" style="408" customWidth="1"/>
    <col min="785" max="787" width="12" style="408" customWidth="1"/>
    <col min="788" max="788" width="11.7109375" style="408" customWidth="1"/>
    <col min="789" max="789" width="12.5703125" style="408" customWidth="1"/>
    <col min="790" max="1027" width="9.140625" style="408"/>
    <col min="1028" max="1028" width="33" style="408" customWidth="1"/>
    <col min="1029" max="1029" width="23.5703125" style="408" customWidth="1"/>
    <col min="1030" max="1030" width="13.42578125" style="408" customWidth="1"/>
    <col min="1031" max="1031" width="11.140625" style="408" customWidth="1"/>
    <col min="1032" max="1032" width="8.5703125" style="408" customWidth="1"/>
    <col min="1033" max="1033" width="0" style="408" hidden="1" customWidth="1"/>
    <col min="1034" max="1034" width="11.7109375" style="408" customWidth="1"/>
    <col min="1035" max="1035" width="10.140625" style="408" customWidth="1"/>
    <col min="1036" max="1036" width="4.85546875" style="408" customWidth="1"/>
    <col min="1037" max="1037" width="5.140625" style="408" customWidth="1"/>
    <col min="1038" max="1038" width="8.140625" style="408" customWidth="1"/>
    <col min="1039" max="1039" width="7.7109375" style="408" customWidth="1"/>
    <col min="1040" max="1040" width="10.42578125" style="408" customWidth="1"/>
    <col min="1041" max="1043" width="12" style="408" customWidth="1"/>
    <col min="1044" max="1044" width="11.7109375" style="408" customWidth="1"/>
    <col min="1045" max="1045" width="12.5703125" style="408" customWidth="1"/>
    <col min="1046" max="1283" width="9.140625" style="408"/>
    <col min="1284" max="1284" width="33" style="408" customWidth="1"/>
    <col min="1285" max="1285" width="23.5703125" style="408" customWidth="1"/>
    <col min="1286" max="1286" width="13.42578125" style="408" customWidth="1"/>
    <col min="1287" max="1287" width="11.140625" style="408" customWidth="1"/>
    <col min="1288" max="1288" width="8.5703125" style="408" customWidth="1"/>
    <col min="1289" max="1289" width="0" style="408" hidden="1" customWidth="1"/>
    <col min="1290" max="1290" width="11.7109375" style="408" customWidth="1"/>
    <col min="1291" max="1291" width="10.140625" style="408" customWidth="1"/>
    <col min="1292" max="1292" width="4.85546875" style="408" customWidth="1"/>
    <col min="1293" max="1293" width="5.140625" style="408" customWidth="1"/>
    <col min="1294" max="1294" width="8.140625" style="408" customWidth="1"/>
    <col min="1295" max="1295" width="7.7109375" style="408" customWidth="1"/>
    <col min="1296" max="1296" width="10.42578125" style="408" customWidth="1"/>
    <col min="1297" max="1299" width="12" style="408" customWidth="1"/>
    <col min="1300" max="1300" width="11.7109375" style="408" customWidth="1"/>
    <col min="1301" max="1301" width="12.5703125" style="408" customWidth="1"/>
    <col min="1302" max="1539" width="9.140625" style="408"/>
    <col min="1540" max="1540" width="33" style="408" customWidth="1"/>
    <col min="1541" max="1541" width="23.5703125" style="408" customWidth="1"/>
    <col min="1542" max="1542" width="13.42578125" style="408" customWidth="1"/>
    <col min="1543" max="1543" width="11.140625" style="408" customWidth="1"/>
    <col min="1544" max="1544" width="8.5703125" style="408" customWidth="1"/>
    <col min="1545" max="1545" width="0" style="408" hidden="1" customWidth="1"/>
    <col min="1546" max="1546" width="11.7109375" style="408" customWidth="1"/>
    <col min="1547" max="1547" width="10.140625" style="408" customWidth="1"/>
    <col min="1548" max="1548" width="4.85546875" style="408" customWidth="1"/>
    <col min="1549" max="1549" width="5.140625" style="408" customWidth="1"/>
    <col min="1550" max="1550" width="8.140625" style="408" customWidth="1"/>
    <col min="1551" max="1551" width="7.7109375" style="408" customWidth="1"/>
    <col min="1552" max="1552" width="10.42578125" style="408" customWidth="1"/>
    <col min="1553" max="1555" width="12" style="408" customWidth="1"/>
    <col min="1556" max="1556" width="11.7109375" style="408" customWidth="1"/>
    <col min="1557" max="1557" width="12.5703125" style="408" customWidth="1"/>
    <col min="1558" max="1795" width="9.140625" style="408"/>
    <col min="1796" max="1796" width="33" style="408" customWidth="1"/>
    <col min="1797" max="1797" width="23.5703125" style="408" customWidth="1"/>
    <col min="1798" max="1798" width="13.42578125" style="408" customWidth="1"/>
    <col min="1799" max="1799" width="11.140625" style="408" customWidth="1"/>
    <col min="1800" max="1800" width="8.5703125" style="408" customWidth="1"/>
    <col min="1801" max="1801" width="0" style="408" hidden="1" customWidth="1"/>
    <col min="1802" max="1802" width="11.7109375" style="408" customWidth="1"/>
    <col min="1803" max="1803" width="10.140625" style="408" customWidth="1"/>
    <col min="1804" max="1804" width="4.85546875" style="408" customWidth="1"/>
    <col min="1805" max="1805" width="5.140625" style="408" customWidth="1"/>
    <col min="1806" max="1806" width="8.140625" style="408" customWidth="1"/>
    <col min="1807" max="1807" width="7.7109375" style="408" customWidth="1"/>
    <col min="1808" max="1808" width="10.42578125" style="408" customWidth="1"/>
    <col min="1809" max="1811" width="12" style="408" customWidth="1"/>
    <col min="1812" max="1812" width="11.7109375" style="408" customWidth="1"/>
    <col min="1813" max="1813" width="12.5703125" style="408" customWidth="1"/>
    <col min="1814" max="2051" width="9.140625" style="408"/>
    <col min="2052" max="2052" width="33" style="408" customWidth="1"/>
    <col min="2053" max="2053" width="23.5703125" style="408" customWidth="1"/>
    <col min="2054" max="2054" width="13.42578125" style="408" customWidth="1"/>
    <col min="2055" max="2055" width="11.140625" style="408" customWidth="1"/>
    <col min="2056" max="2056" width="8.5703125" style="408" customWidth="1"/>
    <col min="2057" max="2057" width="0" style="408" hidden="1" customWidth="1"/>
    <col min="2058" max="2058" width="11.7109375" style="408" customWidth="1"/>
    <col min="2059" max="2059" width="10.140625" style="408" customWidth="1"/>
    <col min="2060" max="2060" width="4.85546875" style="408" customWidth="1"/>
    <col min="2061" max="2061" width="5.140625" style="408" customWidth="1"/>
    <col min="2062" max="2062" width="8.140625" style="408" customWidth="1"/>
    <col min="2063" max="2063" width="7.7109375" style="408" customWidth="1"/>
    <col min="2064" max="2064" width="10.42578125" style="408" customWidth="1"/>
    <col min="2065" max="2067" width="12" style="408" customWidth="1"/>
    <col min="2068" max="2068" width="11.7109375" style="408" customWidth="1"/>
    <col min="2069" max="2069" width="12.5703125" style="408" customWidth="1"/>
    <col min="2070" max="2307" width="9.140625" style="408"/>
    <col min="2308" max="2308" width="33" style="408" customWidth="1"/>
    <col min="2309" max="2309" width="23.5703125" style="408" customWidth="1"/>
    <col min="2310" max="2310" width="13.42578125" style="408" customWidth="1"/>
    <col min="2311" max="2311" width="11.140625" style="408" customWidth="1"/>
    <col min="2312" max="2312" width="8.5703125" style="408" customWidth="1"/>
    <col min="2313" max="2313" width="0" style="408" hidden="1" customWidth="1"/>
    <col min="2314" max="2314" width="11.7109375" style="408" customWidth="1"/>
    <col min="2315" max="2315" width="10.140625" style="408" customWidth="1"/>
    <col min="2316" max="2316" width="4.85546875" style="408" customWidth="1"/>
    <col min="2317" max="2317" width="5.140625" style="408" customWidth="1"/>
    <col min="2318" max="2318" width="8.140625" style="408" customWidth="1"/>
    <col min="2319" max="2319" width="7.7109375" style="408" customWidth="1"/>
    <col min="2320" max="2320" width="10.42578125" style="408" customWidth="1"/>
    <col min="2321" max="2323" width="12" style="408" customWidth="1"/>
    <col min="2324" max="2324" width="11.7109375" style="408" customWidth="1"/>
    <col min="2325" max="2325" width="12.5703125" style="408" customWidth="1"/>
    <col min="2326" max="2563" width="9.140625" style="408"/>
    <col min="2564" max="2564" width="33" style="408" customWidth="1"/>
    <col min="2565" max="2565" width="23.5703125" style="408" customWidth="1"/>
    <col min="2566" max="2566" width="13.42578125" style="408" customWidth="1"/>
    <col min="2567" max="2567" width="11.140625" style="408" customWidth="1"/>
    <col min="2568" max="2568" width="8.5703125" style="408" customWidth="1"/>
    <col min="2569" max="2569" width="0" style="408" hidden="1" customWidth="1"/>
    <col min="2570" max="2570" width="11.7109375" style="408" customWidth="1"/>
    <col min="2571" max="2571" width="10.140625" style="408" customWidth="1"/>
    <col min="2572" max="2572" width="4.85546875" style="408" customWidth="1"/>
    <col min="2573" max="2573" width="5.140625" style="408" customWidth="1"/>
    <col min="2574" max="2574" width="8.140625" style="408" customWidth="1"/>
    <col min="2575" max="2575" width="7.7109375" style="408" customWidth="1"/>
    <col min="2576" max="2576" width="10.42578125" style="408" customWidth="1"/>
    <col min="2577" max="2579" width="12" style="408" customWidth="1"/>
    <col min="2580" max="2580" width="11.7109375" style="408" customWidth="1"/>
    <col min="2581" max="2581" width="12.5703125" style="408" customWidth="1"/>
    <col min="2582" max="2819" width="9.140625" style="408"/>
    <col min="2820" max="2820" width="33" style="408" customWidth="1"/>
    <col min="2821" max="2821" width="23.5703125" style="408" customWidth="1"/>
    <col min="2822" max="2822" width="13.42578125" style="408" customWidth="1"/>
    <col min="2823" max="2823" width="11.140625" style="408" customWidth="1"/>
    <col min="2824" max="2824" width="8.5703125" style="408" customWidth="1"/>
    <col min="2825" max="2825" width="0" style="408" hidden="1" customWidth="1"/>
    <col min="2826" max="2826" width="11.7109375" style="408" customWidth="1"/>
    <col min="2827" max="2827" width="10.140625" style="408" customWidth="1"/>
    <col min="2828" max="2828" width="4.85546875" style="408" customWidth="1"/>
    <col min="2829" max="2829" width="5.140625" style="408" customWidth="1"/>
    <col min="2830" max="2830" width="8.140625" style="408" customWidth="1"/>
    <col min="2831" max="2831" width="7.7109375" style="408" customWidth="1"/>
    <col min="2832" max="2832" width="10.42578125" style="408" customWidth="1"/>
    <col min="2833" max="2835" width="12" style="408" customWidth="1"/>
    <col min="2836" max="2836" width="11.7109375" style="408" customWidth="1"/>
    <col min="2837" max="2837" width="12.5703125" style="408" customWidth="1"/>
    <col min="2838" max="3075" width="9.140625" style="408"/>
    <col min="3076" max="3076" width="33" style="408" customWidth="1"/>
    <col min="3077" max="3077" width="23.5703125" style="408" customWidth="1"/>
    <col min="3078" max="3078" width="13.42578125" style="408" customWidth="1"/>
    <col min="3079" max="3079" width="11.140625" style="408" customWidth="1"/>
    <col min="3080" max="3080" width="8.5703125" style="408" customWidth="1"/>
    <col min="3081" max="3081" width="0" style="408" hidden="1" customWidth="1"/>
    <col min="3082" max="3082" width="11.7109375" style="408" customWidth="1"/>
    <col min="3083" max="3083" width="10.140625" style="408" customWidth="1"/>
    <col min="3084" max="3084" width="4.85546875" style="408" customWidth="1"/>
    <col min="3085" max="3085" width="5.140625" style="408" customWidth="1"/>
    <col min="3086" max="3086" width="8.140625" style="408" customWidth="1"/>
    <col min="3087" max="3087" width="7.7109375" style="408" customWidth="1"/>
    <col min="3088" max="3088" width="10.42578125" style="408" customWidth="1"/>
    <col min="3089" max="3091" width="12" style="408" customWidth="1"/>
    <col min="3092" max="3092" width="11.7109375" style="408" customWidth="1"/>
    <col min="3093" max="3093" width="12.5703125" style="408" customWidth="1"/>
    <col min="3094" max="3331" width="9.140625" style="408"/>
    <col min="3332" max="3332" width="33" style="408" customWidth="1"/>
    <col min="3333" max="3333" width="23.5703125" style="408" customWidth="1"/>
    <col min="3334" max="3334" width="13.42578125" style="408" customWidth="1"/>
    <col min="3335" max="3335" width="11.140625" style="408" customWidth="1"/>
    <col min="3336" max="3336" width="8.5703125" style="408" customWidth="1"/>
    <col min="3337" max="3337" width="0" style="408" hidden="1" customWidth="1"/>
    <col min="3338" max="3338" width="11.7109375" style="408" customWidth="1"/>
    <col min="3339" max="3339" width="10.140625" style="408" customWidth="1"/>
    <col min="3340" max="3340" width="4.85546875" style="408" customWidth="1"/>
    <col min="3341" max="3341" width="5.140625" style="408" customWidth="1"/>
    <col min="3342" max="3342" width="8.140625" style="408" customWidth="1"/>
    <col min="3343" max="3343" width="7.7109375" style="408" customWidth="1"/>
    <col min="3344" max="3344" width="10.42578125" style="408" customWidth="1"/>
    <col min="3345" max="3347" width="12" style="408" customWidth="1"/>
    <col min="3348" max="3348" width="11.7109375" style="408" customWidth="1"/>
    <col min="3349" max="3349" width="12.5703125" style="408" customWidth="1"/>
    <col min="3350" max="3587" width="9.140625" style="408"/>
    <col min="3588" max="3588" width="33" style="408" customWidth="1"/>
    <col min="3589" max="3589" width="23.5703125" style="408" customWidth="1"/>
    <col min="3590" max="3590" width="13.42578125" style="408" customWidth="1"/>
    <col min="3591" max="3591" width="11.140625" style="408" customWidth="1"/>
    <col min="3592" max="3592" width="8.5703125" style="408" customWidth="1"/>
    <col min="3593" max="3593" width="0" style="408" hidden="1" customWidth="1"/>
    <col min="3594" max="3594" width="11.7109375" style="408" customWidth="1"/>
    <col min="3595" max="3595" width="10.140625" style="408" customWidth="1"/>
    <col min="3596" max="3596" width="4.85546875" style="408" customWidth="1"/>
    <col min="3597" max="3597" width="5.140625" style="408" customWidth="1"/>
    <col min="3598" max="3598" width="8.140625" style="408" customWidth="1"/>
    <col min="3599" max="3599" width="7.7109375" style="408" customWidth="1"/>
    <col min="3600" max="3600" width="10.42578125" style="408" customWidth="1"/>
    <col min="3601" max="3603" width="12" style="408" customWidth="1"/>
    <col min="3604" max="3604" width="11.7109375" style="408" customWidth="1"/>
    <col min="3605" max="3605" width="12.5703125" style="408" customWidth="1"/>
    <col min="3606" max="3843" width="9.140625" style="408"/>
    <col min="3844" max="3844" width="33" style="408" customWidth="1"/>
    <col min="3845" max="3845" width="23.5703125" style="408" customWidth="1"/>
    <col min="3846" max="3846" width="13.42578125" style="408" customWidth="1"/>
    <col min="3847" max="3847" width="11.140625" style="408" customWidth="1"/>
    <col min="3848" max="3848" width="8.5703125" style="408" customWidth="1"/>
    <col min="3849" max="3849" width="0" style="408" hidden="1" customWidth="1"/>
    <col min="3850" max="3850" width="11.7109375" style="408" customWidth="1"/>
    <col min="3851" max="3851" width="10.140625" style="408" customWidth="1"/>
    <col min="3852" max="3852" width="4.85546875" style="408" customWidth="1"/>
    <col min="3853" max="3853" width="5.140625" style="408" customWidth="1"/>
    <col min="3854" max="3854" width="8.140625" style="408" customWidth="1"/>
    <col min="3855" max="3855" width="7.7109375" style="408" customWidth="1"/>
    <col min="3856" max="3856" width="10.42578125" style="408" customWidth="1"/>
    <col min="3857" max="3859" width="12" style="408" customWidth="1"/>
    <col min="3860" max="3860" width="11.7109375" style="408" customWidth="1"/>
    <col min="3861" max="3861" width="12.5703125" style="408" customWidth="1"/>
    <col min="3862" max="4099" width="9.140625" style="408"/>
    <col min="4100" max="4100" width="33" style="408" customWidth="1"/>
    <col min="4101" max="4101" width="23.5703125" style="408" customWidth="1"/>
    <col min="4102" max="4102" width="13.42578125" style="408" customWidth="1"/>
    <col min="4103" max="4103" width="11.140625" style="408" customWidth="1"/>
    <col min="4104" max="4104" width="8.5703125" style="408" customWidth="1"/>
    <col min="4105" max="4105" width="0" style="408" hidden="1" customWidth="1"/>
    <col min="4106" max="4106" width="11.7109375" style="408" customWidth="1"/>
    <col min="4107" max="4107" width="10.140625" style="408" customWidth="1"/>
    <col min="4108" max="4108" width="4.85546875" style="408" customWidth="1"/>
    <col min="4109" max="4109" width="5.140625" style="408" customWidth="1"/>
    <col min="4110" max="4110" width="8.140625" style="408" customWidth="1"/>
    <col min="4111" max="4111" width="7.7109375" style="408" customWidth="1"/>
    <col min="4112" max="4112" width="10.42578125" style="408" customWidth="1"/>
    <col min="4113" max="4115" width="12" style="408" customWidth="1"/>
    <col min="4116" max="4116" width="11.7109375" style="408" customWidth="1"/>
    <col min="4117" max="4117" width="12.5703125" style="408" customWidth="1"/>
    <col min="4118" max="4355" width="9.140625" style="408"/>
    <col min="4356" max="4356" width="33" style="408" customWidth="1"/>
    <col min="4357" max="4357" width="23.5703125" style="408" customWidth="1"/>
    <col min="4358" max="4358" width="13.42578125" style="408" customWidth="1"/>
    <col min="4359" max="4359" width="11.140625" style="408" customWidth="1"/>
    <col min="4360" max="4360" width="8.5703125" style="408" customWidth="1"/>
    <col min="4361" max="4361" width="0" style="408" hidden="1" customWidth="1"/>
    <col min="4362" max="4362" width="11.7109375" style="408" customWidth="1"/>
    <col min="4363" max="4363" width="10.140625" style="408" customWidth="1"/>
    <col min="4364" max="4364" width="4.85546875" style="408" customWidth="1"/>
    <col min="4365" max="4365" width="5.140625" style="408" customWidth="1"/>
    <col min="4366" max="4366" width="8.140625" style="408" customWidth="1"/>
    <col min="4367" max="4367" width="7.7109375" style="408" customWidth="1"/>
    <col min="4368" max="4368" width="10.42578125" style="408" customWidth="1"/>
    <col min="4369" max="4371" width="12" style="408" customWidth="1"/>
    <col min="4372" max="4372" width="11.7109375" style="408" customWidth="1"/>
    <col min="4373" max="4373" width="12.5703125" style="408" customWidth="1"/>
    <col min="4374" max="4611" width="9.140625" style="408"/>
    <col min="4612" max="4612" width="33" style="408" customWidth="1"/>
    <col min="4613" max="4613" width="23.5703125" style="408" customWidth="1"/>
    <col min="4614" max="4614" width="13.42578125" style="408" customWidth="1"/>
    <col min="4615" max="4615" width="11.140625" style="408" customWidth="1"/>
    <col min="4616" max="4616" width="8.5703125" style="408" customWidth="1"/>
    <col min="4617" max="4617" width="0" style="408" hidden="1" customWidth="1"/>
    <col min="4618" max="4618" width="11.7109375" style="408" customWidth="1"/>
    <col min="4619" max="4619" width="10.140625" style="408" customWidth="1"/>
    <col min="4620" max="4620" width="4.85546875" style="408" customWidth="1"/>
    <col min="4621" max="4621" width="5.140625" style="408" customWidth="1"/>
    <col min="4622" max="4622" width="8.140625" style="408" customWidth="1"/>
    <col min="4623" max="4623" width="7.7109375" style="408" customWidth="1"/>
    <col min="4624" max="4624" width="10.42578125" style="408" customWidth="1"/>
    <col min="4625" max="4627" width="12" style="408" customWidth="1"/>
    <col min="4628" max="4628" width="11.7109375" style="408" customWidth="1"/>
    <col min="4629" max="4629" width="12.5703125" style="408" customWidth="1"/>
    <col min="4630" max="4867" width="9.140625" style="408"/>
    <col min="4868" max="4868" width="33" style="408" customWidth="1"/>
    <col min="4869" max="4869" width="23.5703125" style="408" customWidth="1"/>
    <col min="4870" max="4870" width="13.42578125" style="408" customWidth="1"/>
    <col min="4871" max="4871" width="11.140625" style="408" customWidth="1"/>
    <col min="4872" max="4872" width="8.5703125" style="408" customWidth="1"/>
    <col min="4873" max="4873" width="0" style="408" hidden="1" customWidth="1"/>
    <col min="4874" max="4874" width="11.7109375" style="408" customWidth="1"/>
    <col min="4875" max="4875" width="10.140625" style="408" customWidth="1"/>
    <col min="4876" max="4876" width="4.85546875" style="408" customWidth="1"/>
    <col min="4877" max="4877" width="5.140625" style="408" customWidth="1"/>
    <col min="4878" max="4878" width="8.140625" style="408" customWidth="1"/>
    <col min="4879" max="4879" width="7.7109375" style="408" customWidth="1"/>
    <col min="4880" max="4880" width="10.42578125" style="408" customWidth="1"/>
    <col min="4881" max="4883" width="12" style="408" customWidth="1"/>
    <col min="4884" max="4884" width="11.7109375" style="408" customWidth="1"/>
    <col min="4885" max="4885" width="12.5703125" style="408" customWidth="1"/>
    <col min="4886" max="5123" width="9.140625" style="408"/>
    <col min="5124" max="5124" width="33" style="408" customWidth="1"/>
    <col min="5125" max="5125" width="23.5703125" style="408" customWidth="1"/>
    <col min="5126" max="5126" width="13.42578125" style="408" customWidth="1"/>
    <col min="5127" max="5127" width="11.140625" style="408" customWidth="1"/>
    <col min="5128" max="5128" width="8.5703125" style="408" customWidth="1"/>
    <col min="5129" max="5129" width="0" style="408" hidden="1" customWidth="1"/>
    <col min="5130" max="5130" width="11.7109375" style="408" customWidth="1"/>
    <col min="5131" max="5131" width="10.140625" style="408" customWidth="1"/>
    <col min="5132" max="5132" width="4.85546875" style="408" customWidth="1"/>
    <col min="5133" max="5133" width="5.140625" style="408" customWidth="1"/>
    <col min="5134" max="5134" width="8.140625" style="408" customWidth="1"/>
    <col min="5135" max="5135" width="7.7109375" style="408" customWidth="1"/>
    <col min="5136" max="5136" width="10.42578125" style="408" customWidth="1"/>
    <col min="5137" max="5139" width="12" style="408" customWidth="1"/>
    <col min="5140" max="5140" width="11.7109375" style="408" customWidth="1"/>
    <col min="5141" max="5141" width="12.5703125" style="408" customWidth="1"/>
    <col min="5142" max="5379" width="9.140625" style="408"/>
    <col min="5380" max="5380" width="33" style="408" customWidth="1"/>
    <col min="5381" max="5381" width="23.5703125" style="408" customWidth="1"/>
    <col min="5382" max="5382" width="13.42578125" style="408" customWidth="1"/>
    <col min="5383" max="5383" width="11.140625" style="408" customWidth="1"/>
    <col min="5384" max="5384" width="8.5703125" style="408" customWidth="1"/>
    <col min="5385" max="5385" width="0" style="408" hidden="1" customWidth="1"/>
    <col min="5386" max="5386" width="11.7109375" style="408" customWidth="1"/>
    <col min="5387" max="5387" width="10.140625" style="408" customWidth="1"/>
    <col min="5388" max="5388" width="4.85546875" style="408" customWidth="1"/>
    <col min="5389" max="5389" width="5.140625" style="408" customWidth="1"/>
    <col min="5390" max="5390" width="8.140625" style="408" customWidth="1"/>
    <col min="5391" max="5391" width="7.7109375" style="408" customWidth="1"/>
    <col min="5392" max="5392" width="10.42578125" style="408" customWidth="1"/>
    <col min="5393" max="5395" width="12" style="408" customWidth="1"/>
    <col min="5396" max="5396" width="11.7109375" style="408" customWidth="1"/>
    <col min="5397" max="5397" width="12.5703125" style="408" customWidth="1"/>
    <col min="5398" max="5635" width="9.140625" style="408"/>
    <col min="5636" max="5636" width="33" style="408" customWidth="1"/>
    <col min="5637" max="5637" width="23.5703125" style="408" customWidth="1"/>
    <col min="5638" max="5638" width="13.42578125" style="408" customWidth="1"/>
    <col min="5639" max="5639" width="11.140625" style="408" customWidth="1"/>
    <col min="5640" max="5640" width="8.5703125" style="408" customWidth="1"/>
    <col min="5641" max="5641" width="0" style="408" hidden="1" customWidth="1"/>
    <col min="5642" max="5642" width="11.7109375" style="408" customWidth="1"/>
    <col min="5643" max="5643" width="10.140625" style="408" customWidth="1"/>
    <col min="5644" max="5644" width="4.85546875" style="408" customWidth="1"/>
    <col min="5645" max="5645" width="5.140625" style="408" customWidth="1"/>
    <col min="5646" max="5646" width="8.140625" style="408" customWidth="1"/>
    <col min="5647" max="5647" width="7.7109375" style="408" customWidth="1"/>
    <col min="5648" max="5648" width="10.42578125" style="408" customWidth="1"/>
    <col min="5649" max="5651" width="12" style="408" customWidth="1"/>
    <col min="5652" max="5652" width="11.7109375" style="408" customWidth="1"/>
    <col min="5653" max="5653" width="12.5703125" style="408" customWidth="1"/>
    <col min="5654" max="5891" width="9.140625" style="408"/>
    <col min="5892" max="5892" width="33" style="408" customWidth="1"/>
    <col min="5893" max="5893" width="23.5703125" style="408" customWidth="1"/>
    <col min="5894" max="5894" width="13.42578125" style="408" customWidth="1"/>
    <col min="5895" max="5895" width="11.140625" style="408" customWidth="1"/>
    <col min="5896" max="5896" width="8.5703125" style="408" customWidth="1"/>
    <col min="5897" max="5897" width="0" style="408" hidden="1" customWidth="1"/>
    <col min="5898" max="5898" width="11.7109375" style="408" customWidth="1"/>
    <col min="5899" max="5899" width="10.140625" style="408" customWidth="1"/>
    <col min="5900" max="5900" width="4.85546875" style="408" customWidth="1"/>
    <col min="5901" max="5901" width="5.140625" style="408" customWidth="1"/>
    <col min="5902" max="5902" width="8.140625" style="408" customWidth="1"/>
    <col min="5903" max="5903" width="7.7109375" style="408" customWidth="1"/>
    <col min="5904" max="5904" width="10.42578125" style="408" customWidth="1"/>
    <col min="5905" max="5907" width="12" style="408" customWidth="1"/>
    <col min="5908" max="5908" width="11.7109375" style="408" customWidth="1"/>
    <col min="5909" max="5909" width="12.5703125" style="408" customWidth="1"/>
    <col min="5910" max="6147" width="9.140625" style="408"/>
    <col min="6148" max="6148" width="33" style="408" customWidth="1"/>
    <col min="6149" max="6149" width="23.5703125" style="408" customWidth="1"/>
    <col min="6150" max="6150" width="13.42578125" style="408" customWidth="1"/>
    <col min="6151" max="6151" width="11.140625" style="408" customWidth="1"/>
    <col min="6152" max="6152" width="8.5703125" style="408" customWidth="1"/>
    <col min="6153" max="6153" width="0" style="408" hidden="1" customWidth="1"/>
    <col min="6154" max="6154" width="11.7109375" style="408" customWidth="1"/>
    <col min="6155" max="6155" width="10.140625" style="408" customWidth="1"/>
    <col min="6156" max="6156" width="4.85546875" style="408" customWidth="1"/>
    <col min="6157" max="6157" width="5.140625" style="408" customWidth="1"/>
    <col min="6158" max="6158" width="8.140625" style="408" customWidth="1"/>
    <col min="6159" max="6159" width="7.7109375" style="408" customWidth="1"/>
    <col min="6160" max="6160" width="10.42578125" style="408" customWidth="1"/>
    <col min="6161" max="6163" width="12" style="408" customWidth="1"/>
    <col min="6164" max="6164" width="11.7109375" style="408" customWidth="1"/>
    <col min="6165" max="6165" width="12.5703125" style="408" customWidth="1"/>
    <col min="6166" max="6403" width="9.140625" style="408"/>
    <col min="6404" max="6404" width="33" style="408" customWidth="1"/>
    <col min="6405" max="6405" width="23.5703125" style="408" customWidth="1"/>
    <col min="6406" max="6406" width="13.42578125" style="408" customWidth="1"/>
    <col min="6407" max="6407" width="11.140625" style="408" customWidth="1"/>
    <col min="6408" max="6408" width="8.5703125" style="408" customWidth="1"/>
    <col min="6409" max="6409" width="0" style="408" hidden="1" customWidth="1"/>
    <col min="6410" max="6410" width="11.7109375" style="408" customWidth="1"/>
    <col min="6411" max="6411" width="10.140625" style="408" customWidth="1"/>
    <col min="6412" max="6412" width="4.85546875" style="408" customWidth="1"/>
    <col min="6413" max="6413" width="5.140625" style="408" customWidth="1"/>
    <col min="6414" max="6414" width="8.140625" style="408" customWidth="1"/>
    <col min="6415" max="6415" width="7.7109375" style="408" customWidth="1"/>
    <col min="6416" max="6416" width="10.42578125" style="408" customWidth="1"/>
    <col min="6417" max="6419" width="12" style="408" customWidth="1"/>
    <col min="6420" max="6420" width="11.7109375" style="408" customWidth="1"/>
    <col min="6421" max="6421" width="12.5703125" style="408" customWidth="1"/>
    <col min="6422" max="6659" width="9.140625" style="408"/>
    <col min="6660" max="6660" width="33" style="408" customWidth="1"/>
    <col min="6661" max="6661" width="23.5703125" style="408" customWidth="1"/>
    <col min="6662" max="6662" width="13.42578125" style="408" customWidth="1"/>
    <col min="6663" max="6663" width="11.140625" style="408" customWidth="1"/>
    <col min="6664" max="6664" width="8.5703125" style="408" customWidth="1"/>
    <col min="6665" max="6665" width="0" style="408" hidden="1" customWidth="1"/>
    <col min="6666" max="6666" width="11.7109375" style="408" customWidth="1"/>
    <col min="6667" max="6667" width="10.140625" style="408" customWidth="1"/>
    <col min="6668" max="6668" width="4.85546875" style="408" customWidth="1"/>
    <col min="6669" max="6669" width="5.140625" style="408" customWidth="1"/>
    <col min="6670" max="6670" width="8.140625" style="408" customWidth="1"/>
    <col min="6671" max="6671" width="7.7109375" style="408" customWidth="1"/>
    <col min="6672" max="6672" width="10.42578125" style="408" customWidth="1"/>
    <col min="6673" max="6675" width="12" style="408" customWidth="1"/>
    <col min="6676" max="6676" width="11.7109375" style="408" customWidth="1"/>
    <col min="6677" max="6677" width="12.5703125" style="408" customWidth="1"/>
    <col min="6678" max="6915" width="9.140625" style="408"/>
    <col min="6916" max="6916" width="33" style="408" customWidth="1"/>
    <col min="6917" max="6917" width="23.5703125" style="408" customWidth="1"/>
    <col min="6918" max="6918" width="13.42578125" style="408" customWidth="1"/>
    <col min="6919" max="6919" width="11.140625" style="408" customWidth="1"/>
    <col min="6920" max="6920" width="8.5703125" style="408" customWidth="1"/>
    <col min="6921" max="6921" width="0" style="408" hidden="1" customWidth="1"/>
    <col min="6922" max="6922" width="11.7109375" style="408" customWidth="1"/>
    <col min="6923" max="6923" width="10.140625" style="408" customWidth="1"/>
    <col min="6924" max="6924" width="4.85546875" style="408" customWidth="1"/>
    <col min="6925" max="6925" width="5.140625" style="408" customWidth="1"/>
    <col min="6926" max="6926" width="8.140625" style="408" customWidth="1"/>
    <col min="6927" max="6927" width="7.7109375" style="408" customWidth="1"/>
    <col min="6928" max="6928" width="10.42578125" style="408" customWidth="1"/>
    <col min="6929" max="6931" width="12" style="408" customWidth="1"/>
    <col min="6932" max="6932" width="11.7109375" style="408" customWidth="1"/>
    <col min="6933" max="6933" width="12.5703125" style="408" customWidth="1"/>
    <col min="6934" max="7171" width="9.140625" style="408"/>
    <col min="7172" max="7172" width="33" style="408" customWidth="1"/>
    <col min="7173" max="7173" width="23.5703125" style="408" customWidth="1"/>
    <col min="7174" max="7174" width="13.42578125" style="408" customWidth="1"/>
    <col min="7175" max="7175" width="11.140625" style="408" customWidth="1"/>
    <col min="7176" max="7176" width="8.5703125" style="408" customWidth="1"/>
    <col min="7177" max="7177" width="0" style="408" hidden="1" customWidth="1"/>
    <col min="7178" max="7178" width="11.7109375" style="408" customWidth="1"/>
    <col min="7179" max="7179" width="10.140625" style="408" customWidth="1"/>
    <col min="7180" max="7180" width="4.85546875" style="408" customWidth="1"/>
    <col min="7181" max="7181" width="5.140625" style="408" customWidth="1"/>
    <col min="7182" max="7182" width="8.140625" style="408" customWidth="1"/>
    <col min="7183" max="7183" width="7.7109375" style="408" customWidth="1"/>
    <col min="7184" max="7184" width="10.42578125" style="408" customWidth="1"/>
    <col min="7185" max="7187" width="12" style="408" customWidth="1"/>
    <col min="7188" max="7188" width="11.7109375" style="408" customWidth="1"/>
    <col min="7189" max="7189" width="12.5703125" style="408" customWidth="1"/>
    <col min="7190" max="7427" width="9.140625" style="408"/>
    <col min="7428" max="7428" width="33" style="408" customWidth="1"/>
    <col min="7429" max="7429" width="23.5703125" style="408" customWidth="1"/>
    <col min="7430" max="7430" width="13.42578125" style="408" customWidth="1"/>
    <col min="7431" max="7431" width="11.140625" style="408" customWidth="1"/>
    <col min="7432" max="7432" width="8.5703125" style="408" customWidth="1"/>
    <col min="7433" max="7433" width="0" style="408" hidden="1" customWidth="1"/>
    <col min="7434" max="7434" width="11.7109375" style="408" customWidth="1"/>
    <col min="7435" max="7435" width="10.140625" style="408" customWidth="1"/>
    <col min="7436" max="7436" width="4.85546875" style="408" customWidth="1"/>
    <col min="7437" max="7437" width="5.140625" style="408" customWidth="1"/>
    <col min="7438" max="7438" width="8.140625" style="408" customWidth="1"/>
    <col min="7439" max="7439" width="7.7109375" style="408" customWidth="1"/>
    <col min="7440" max="7440" width="10.42578125" style="408" customWidth="1"/>
    <col min="7441" max="7443" width="12" style="408" customWidth="1"/>
    <col min="7444" max="7444" width="11.7109375" style="408" customWidth="1"/>
    <col min="7445" max="7445" width="12.5703125" style="408" customWidth="1"/>
    <col min="7446" max="7683" width="9.140625" style="408"/>
    <col min="7684" max="7684" width="33" style="408" customWidth="1"/>
    <col min="7685" max="7685" width="23.5703125" style="408" customWidth="1"/>
    <col min="7686" max="7686" width="13.42578125" style="408" customWidth="1"/>
    <col min="7687" max="7687" width="11.140625" style="408" customWidth="1"/>
    <col min="7688" max="7688" width="8.5703125" style="408" customWidth="1"/>
    <col min="7689" max="7689" width="0" style="408" hidden="1" customWidth="1"/>
    <col min="7690" max="7690" width="11.7109375" style="408" customWidth="1"/>
    <col min="7691" max="7691" width="10.140625" style="408" customWidth="1"/>
    <col min="7692" max="7692" width="4.85546875" style="408" customWidth="1"/>
    <col min="7693" max="7693" width="5.140625" style="408" customWidth="1"/>
    <col min="7694" max="7694" width="8.140625" style="408" customWidth="1"/>
    <col min="7695" max="7695" width="7.7109375" style="408" customWidth="1"/>
    <col min="7696" max="7696" width="10.42578125" style="408" customWidth="1"/>
    <col min="7697" max="7699" width="12" style="408" customWidth="1"/>
    <col min="7700" max="7700" width="11.7109375" style="408" customWidth="1"/>
    <col min="7701" max="7701" width="12.5703125" style="408" customWidth="1"/>
    <col min="7702" max="7939" width="9.140625" style="408"/>
    <col min="7940" max="7940" width="33" style="408" customWidth="1"/>
    <col min="7941" max="7941" width="23.5703125" style="408" customWidth="1"/>
    <col min="7942" max="7942" width="13.42578125" style="408" customWidth="1"/>
    <col min="7943" max="7943" width="11.140625" style="408" customWidth="1"/>
    <col min="7944" max="7944" width="8.5703125" style="408" customWidth="1"/>
    <col min="7945" max="7945" width="0" style="408" hidden="1" customWidth="1"/>
    <col min="7946" max="7946" width="11.7109375" style="408" customWidth="1"/>
    <col min="7947" max="7947" width="10.140625" style="408" customWidth="1"/>
    <col min="7948" max="7948" width="4.85546875" style="408" customWidth="1"/>
    <col min="7949" max="7949" width="5.140625" style="408" customWidth="1"/>
    <col min="7950" max="7950" width="8.140625" style="408" customWidth="1"/>
    <col min="7951" max="7951" width="7.7109375" style="408" customWidth="1"/>
    <col min="7952" max="7952" width="10.42578125" style="408" customWidth="1"/>
    <col min="7953" max="7955" width="12" style="408" customWidth="1"/>
    <col min="7956" max="7956" width="11.7109375" style="408" customWidth="1"/>
    <col min="7957" max="7957" width="12.5703125" style="408" customWidth="1"/>
    <col min="7958" max="8195" width="9.140625" style="408"/>
    <col min="8196" max="8196" width="33" style="408" customWidth="1"/>
    <col min="8197" max="8197" width="23.5703125" style="408" customWidth="1"/>
    <col min="8198" max="8198" width="13.42578125" style="408" customWidth="1"/>
    <col min="8199" max="8199" width="11.140625" style="408" customWidth="1"/>
    <col min="8200" max="8200" width="8.5703125" style="408" customWidth="1"/>
    <col min="8201" max="8201" width="0" style="408" hidden="1" customWidth="1"/>
    <col min="8202" max="8202" width="11.7109375" style="408" customWidth="1"/>
    <col min="8203" max="8203" width="10.140625" style="408" customWidth="1"/>
    <col min="8204" max="8204" width="4.85546875" style="408" customWidth="1"/>
    <col min="8205" max="8205" width="5.140625" style="408" customWidth="1"/>
    <col min="8206" max="8206" width="8.140625" style="408" customWidth="1"/>
    <col min="8207" max="8207" width="7.7109375" style="408" customWidth="1"/>
    <col min="8208" max="8208" width="10.42578125" style="408" customWidth="1"/>
    <col min="8209" max="8211" width="12" style="408" customWidth="1"/>
    <col min="8212" max="8212" width="11.7109375" style="408" customWidth="1"/>
    <col min="8213" max="8213" width="12.5703125" style="408" customWidth="1"/>
    <col min="8214" max="8451" width="9.140625" style="408"/>
    <col min="8452" max="8452" width="33" style="408" customWidth="1"/>
    <col min="8453" max="8453" width="23.5703125" style="408" customWidth="1"/>
    <col min="8454" max="8454" width="13.42578125" style="408" customWidth="1"/>
    <col min="8455" max="8455" width="11.140625" style="408" customWidth="1"/>
    <col min="8456" max="8456" width="8.5703125" style="408" customWidth="1"/>
    <col min="8457" max="8457" width="0" style="408" hidden="1" customWidth="1"/>
    <col min="8458" max="8458" width="11.7109375" style="408" customWidth="1"/>
    <col min="8459" max="8459" width="10.140625" style="408" customWidth="1"/>
    <col min="8460" max="8460" width="4.85546875" style="408" customWidth="1"/>
    <col min="8461" max="8461" width="5.140625" style="408" customWidth="1"/>
    <col min="8462" max="8462" width="8.140625" style="408" customWidth="1"/>
    <col min="8463" max="8463" width="7.7109375" style="408" customWidth="1"/>
    <col min="8464" max="8464" width="10.42578125" style="408" customWidth="1"/>
    <col min="8465" max="8467" width="12" style="408" customWidth="1"/>
    <col min="8468" max="8468" width="11.7109375" style="408" customWidth="1"/>
    <col min="8469" max="8469" width="12.5703125" style="408" customWidth="1"/>
    <col min="8470" max="8707" width="9.140625" style="408"/>
    <col min="8708" max="8708" width="33" style="408" customWidth="1"/>
    <col min="8709" max="8709" width="23.5703125" style="408" customWidth="1"/>
    <col min="8710" max="8710" width="13.42578125" style="408" customWidth="1"/>
    <col min="8711" max="8711" width="11.140625" style="408" customWidth="1"/>
    <col min="8712" max="8712" width="8.5703125" style="408" customWidth="1"/>
    <col min="8713" max="8713" width="0" style="408" hidden="1" customWidth="1"/>
    <col min="8714" max="8714" width="11.7109375" style="408" customWidth="1"/>
    <col min="8715" max="8715" width="10.140625" style="408" customWidth="1"/>
    <col min="8716" max="8716" width="4.85546875" style="408" customWidth="1"/>
    <col min="8717" max="8717" width="5.140625" style="408" customWidth="1"/>
    <col min="8718" max="8718" width="8.140625" style="408" customWidth="1"/>
    <col min="8719" max="8719" width="7.7109375" style="408" customWidth="1"/>
    <col min="8720" max="8720" width="10.42578125" style="408" customWidth="1"/>
    <col min="8721" max="8723" width="12" style="408" customWidth="1"/>
    <col min="8724" max="8724" width="11.7109375" style="408" customWidth="1"/>
    <col min="8725" max="8725" width="12.5703125" style="408" customWidth="1"/>
    <col min="8726" max="8963" width="9.140625" style="408"/>
    <col min="8964" max="8964" width="33" style="408" customWidth="1"/>
    <col min="8965" max="8965" width="23.5703125" style="408" customWidth="1"/>
    <col min="8966" max="8966" width="13.42578125" style="408" customWidth="1"/>
    <col min="8967" max="8967" width="11.140625" style="408" customWidth="1"/>
    <col min="8968" max="8968" width="8.5703125" style="408" customWidth="1"/>
    <col min="8969" max="8969" width="0" style="408" hidden="1" customWidth="1"/>
    <col min="8970" max="8970" width="11.7109375" style="408" customWidth="1"/>
    <col min="8971" max="8971" width="10.140625" style="408" customWidth="1"/>
    <col min="8972" max="8972" width="4.85546875" style="408" customWidth="1"/>
    <col min="8973" max="8973" width="5.140625" style="408" customWidth="1"/>
    <col min="8974" max="8974" width="8.140625" style="408" customWidth="1"/>
    <col min="8975" max="8975" width="7.7109375" style="408" customWidth="1"/>
    <col min="8976" max="8976" width="10.42578125" style="408" customWidth="1"/>
    <col min="8977" max="8979" width="12" style="408" customWidth="1"/>
    <col min="8980" max="8980" width="11.7109375" style="408" customWidth="1"/>
    <col min="8981" max="8981" width="12.5703125" style="408" customWidth="1"/>
    <col min="8982" max="9219" width="9.140625" style="408"/>
    <col min="9220" max="9220" width="33" style="408" customWidth="1"/>
    <col min="9221" max="9221" width="23.5703125" style="408" customWidth="1"/>
    <col min="9222" max="9222" width="13.42578125" style="408" customWidth="1"/>
    <col min="9223" max="9223" width="11.140625" style="408" customWidth="1"/>
    <col min="9224" max="9224" width="8.5703125" style="408" customWidth="1"/>
    <col min="9225" max="9225" width="0" style="408" hidden="1" customWidth="1"/>
    <col min="9226" max="9226" width="11.7109375" style="408" customWidth="1"/>
    <col min="9227" max="9227" width="10.140625" style="408" customWidth="1"/>
    <col min="9228" max="9228" width="4.85546875" style="408" customWidth="1"/>
    <col min="9229" max="9229" width="5.140625" style="408" customWidth="1"/>
    <col min="9230" max="9230" width="8.140625" style="408" customWidth="1"/>
    <col min="9231" max="9231" width="7.7109375" style="408" customWidth="1"/>
    <col min="9232" max="9232" width="10.42578125" style="408" customWidth="1"/>
    <col min="9233" max="9235" width="12" style="408" customWidth="1"/>
    <col min="9236" max="9236" width="11.7109375" style="408" customWidth="1"/>
    <col min="9237" max="9237" width="12.5703125" style="408" customWidth="1"/>
    <col min="9238" max="9475" width="9.140625" style="408"/>
    <col min="9476" max="9476" width="33" style="408" customWidth="1"/>
    <col min="9477" max="9477" width="23.5703125" style="408" customWidth="1"/>
    <col min="9478" max="9478" width="13.42578125" style="408" customWidth="1"/>
    <col min="9479" max="9479" width="11.140625" style="408" customWidth="1"/>
    <col min="9480" max="9480" width="8.5703125" style="408" customWidth="1"/>
    <col min="9481" max="9481" width="0" style="408" hidden="1" customWidth="1"/>
    <col min="9482" max="9482" width="11.7109375" style="408" customWidth="1"/>
    <col min="9483" max="9483" width="10.140625" style="408" customWidth="1"/>
    <col min="9484" max="9484" width="4.85546875" style="408" customWidth="1"/>
    <col min="9485" max="9485" width="5.140625" style="408" customWidth="1"/>
    <col min="9486" max="9486" width="8.140625" style="408" customWidth="1"/>
    <col min="9487" max="9487" width="7.7109375" style="408" customWidth="1"/>
    <col min="9488" max="9488" width="10.42578125" style="408" customWidth="1"/>
    <col min="9489" max="9491" width="12" style="408" customWidth="1"/>
    <col min="9492" max="9492" width="11.7109375" style="408" customWidth="1"/>
    <col min="9493" max="9493" width="12.5703125" style="408" customWidth="1"/>
    <col min="9494" max="9731" width="9.140625" style="408"/>
    <col min="9732" max="9732" width="33" style="408" customWidth="1"/>
    <col min="9733" max="9733" width="23.5703125" style="408" customWidth="1"/>
    <col min="9734" max="9734" width="13.42578125" style="408" customWidth="1"/>
    <col min="9735" max="9735" width="11.140625" style="408" customWidth="1"/>
    <col min="9736" max="9736" width="8.5703125" style="408" customWidth="1"/>
    <col min="9737" max="9737" width="0" style="408" hidden="1" customWidth="1"/>
    <col min="9738" max="9738" width="11.7109375" style="408" customWidth="1"/>
    <col min="9739" max="9739" width="10.140625" style="408" customWidth="1"/>
    <col min="9740" max="9740" width="4.85546875" style="408" customWidth="1"/>
    <col min="9741" max="9741" width="5.140625" style="408" customWidth="1"/>
    <col min="9742" max="9742" width="8.140625" style="408" customWidth="1"/>
    <col min="9743" max="9743" width="7.7109375" style="408" customWidth="1"/>
    <col min="9744" max="9744" width="10.42578125" style="408" customWidth="1"/>
    <col min="9745" max="9747" width="12" style="408" customWidth="1"/>
    <col min="9748" max="9748" width="11.7109375" style="408" customWidth="1"/>
    <col min="9749" max="9749" width="12.5703125" style="408" customWidth="1"/>
    <col min="9750" max="9987" width="9.140625" style="408"/>
    <col min="9988" max="9988" width="33" style="408" customWidth="1"/>
    <col min="9989" max="9989" width="23.5703125" style="408" customWidth="1"/>
    <col min="9990" max="9990" width="13.42578125" style="408" customWidth="1"/>
    <col min="9991" max="9991" width="11.140625" style="408" customWidth="1"/>
    <col min="9992" max="9992" width="8.5703125" style="408" customWidth="1"/>
    <col min="9993" max="9993" width="0" style="408" hidden="1" customWidth="1"/>
    <col min="9994" max="9994" width="11.7109375" style="408" customWidth="1"/>
    <col min="9995" max="9995" width="10.140625" style="408" customWidth="1"/>
    <col min="9996" max="9996" width="4.85546875" style="408" customWidth="1"/>
    <col min="9997" max="9997" width="5.140625" style="408" customWidth="1"/>
    <col min="9998" max="9998" width="8.140625" style="408" customWidth="1"/>
    <col min="9999" max="9999" width="7.7109375" style="408" customWidth="1"/>
    <col min="10000" max="10000" width="10.42578125" style="408" customWidth="1"/>
    <col min="10001" max="10003" width="12" style="408" customWidth="1"/>
    <col min="10004" max="10004" width="11.7109375" style="408" customWidth="1"/>
    <col min="10005" max="10005" width="12.5703125" style="408" customWidth="1"/>
    <col min="10006" max="10243" width="9.140625" style="408"/>
    <col min="10244" max="10244" width="33" style="408" customWidth="1"/>
    <col min="10245" max="10245" width="23.5703125" style="408" customWidth="1"/>
    <col min="10246" max="10246" width="13.42578125" style="408" customWidth="1"/>
    <col min="10247" max="10247" width="11.140625" style="408" customWidth="1"/>
    <col min="10248" max="10248" width="8.5703125" style="408" customWidth="1"/>
    <col min="10249" max="10249" width="0" style="408" hidden="1" customWidth="1"/>
    <col min="10250" max="10250" width="11.7109375" style="408" customWidth="1"/>
    <col min="10251" max="10251" width="10.140625" style="408" customWidth="1"/>
    <col min="10252" max="10252" width="4.85546875" style="408" customWidth="1"/>
    <col min="10253" max="10253" width="5.140625" style="408" customWidth="1"/>
    <col min="10254" max="10254" width="8.140625" style="408" customWidth="1"/>
    <col min="10255" max="10255" width="7.7109375" style="408" customWidth="1"/>
    <col min="10256" max="10256" width="10.42578125" style="408" customWidth="1"/>
    <col min="10257" max="10259" width="12" style="408" customWidth="1"/>
    <col min="10260" max="10260" width="11.7109375" style="408" customWidth="1"/>
    <col min="10261" max="10261" width="12.5703125" style="408" customWidth="1"/>
    <col min="10262" max="10499" width="9.140625" style="408"/>
    <col min="10500" max="10500" width="33" style="408" customWidth="1"/>
    <col min="10501" max="10501" width="23.5703125" style="408" customWidth="1"/>
    <col min="10502" max="10502" width="13.42578125" style="408" customWidth="1"/>
    <col min="10503" max="10503" width="11.140625" style="408" customWidth="1"/>
    <col min="10504" max="10504" width="8.5703125" style="408" customWidth="1"/>
    <col min="10505" max="10505" width="0" style="408" hidden="1" customWidth="1"/>
    <col min="10506" max="10506" width="11.7109375" style="408" customWidth="1"/>
    <col min="10507" max="10507" width="10.140625" style="408" customWidth="1"/>
    <col min="10508" max="10508" width="4.85546875" style="408" customWidth="1"/>
    <col min="10509" max="10509" width="5.140625" style="408" customWidth="1"/>
    <col min="10510" max="10510" width="8.140625" style="408" customWidth="1"/>
    <col min="10511" max="10511" width="7.7109375" style="408" customWidth="1"/>
    <col min="10512" max="10512" width="10.42578125" style="408" customWidth="1"/>
    <col min="10513" max="10515" width="12" style="408" customWidth="1"/>
    <col min="10516" max="10516" width="11.7109375" style="408" customWidth="1"/>
    <col min="10517" max="10517" width="12.5703125" style="408" customWidth="1"/>
    <col min="10518" max="10755" width="9.140625" style="408"/>
    <col min="10756" max="10756" width="33" style="408" customWidth="1"/>
    <col min="10757" max="10757" width="23.5703125" style="408" customWidth="1"/>
    <col min="10758" max="10758" width="13.42578125" style="408" customWidth="1"/>
    <col min="10759" max="10759" width="11.140625" style="408" customWidth="1"/>
    <col min="10760" max="10760" width="8.5703125" style="408" customWidth="1"/>
    <col min="10761" max="10761" width="0" style="408" hidden="1" customWidth="1"/>
    <col min="10762" max="10762" width="11.7109375" style="408" customWidth="1"/>
    <col min="10763" max="10763" width="10.140625" style="408" customWidth="1"/>
    <col min="10764" max="10764" width="4.85546875" style="408" customWidth="1"/>
    <col min="10765" max="10765" width="5.140625" style="408" customWidth="1"/>
    <col min="10766" max="10766" width="8.140625" style="408" customWidth="1"/>
    <col min="10767" max="10767" width="7.7109375" style="408" customWidth="1"/>
    <col min="10768" max="10768" width="10.42578125" style="408" customWidth="1"/>
    <col min="10769" max="10771" width="12" style="408" customWidth="1"/>
    <col min="10772" max="10772" width="11.7109375" style="408" customWidth="1"/>
    <col min="10773" max="10773" width="12.5703125" style="408" customWidth="1"/>
    <col min="10774" max="11011" width="9.140625" style="408"/>
    <col min="11012" max="11012" width="33" style="408" customWidth="1"/>
    <col min="11013" max="11013" width="23.5703125" style="408" customWidth="1"/>
    <col min="11014" max="11014" width="13.42578125" style="408" customWidth="1"/>
    <col min="11015" max="11015" width="11.140625" style="408" customWidth="1"/>
    <col min="11016" max="11016" width="8.5703125" style="408" customWidth="1"/>
    <col min="11017" max="11017" width="0" style="408" hidden="1" customWidth="1"/>
    <col min="11018" max="11018" width="11.7109375" style="408" customWidth="1"/>
    <col min="11019" max="11019" width="10.140625" style="408" customWidth="1"/>
    <col min="11020" max="11020" width="4.85546875" style="408" customWidth="1"/>
    <col min="11021" max="11021" width="5.140625" style="408" customWidth="1"/>
    <col min="11022" max="11022" width="8.140625" style="408" customWidth="1"/>
    <col min="11023" max="11023" width="7.7109375" style="408" customWidth="1"/>
    <col min="11024" max="11024" width="10.42578125" style="408" customWidth="1"/>
    <col min="11025" max="11027" width="12" style="408" customWidth="1"/>
    <col min="11028" max="11028" width="11.7109375" style="408" customWidth="1"/>
    <col min="11029" max="11029" width="12.5703125" style="408" customWidth="1"/>
    <col min="11030" max="11267" width="9.140625" style="408"/>
    <col min="11268" max="11268" width="33" style="408" customWidth="1"/>
    <col min="11269" max="11269" width="23.5703125" style="408" customWidth="1"/>
    <col min="11270" max="11270" width="13.42578125" style="408" customWidth="1"/>
    <col min="11271" max="11271" width="11.140625" style="408" customWidth="1"/>
    <col min="11272" max="11272" width="8.5703125" style="408" customWidth="1"/>
    <col min="11273" max="11273" width="0" style="408" hidden="1" customWidth="1"/>
    <col min="11274" max="11274" width="11.7109375" style="408" customWidth="1"/>
    <col min="11275" max="11275" width="10.140625" style="408" customWidth="1"/>
    <col min="11276" max="11276" width="4.85546875" style="408" customWidth="1"/>
    <col min="11277" max="11277" width="5.140625" style="408" customWidth="1"/>
    <col min="11278" max="11278" width="8.140625" style="408" customWidth="1"/>
    <col min="11279" max="11279" width="7.7109375" style="408" customWidth="1"/>
    <col min="11280" max="11280" width="10.42578125" style="408" customWidth="1"/>
    <col min="11281" max="11283" width="12" style="408" customWidth="1"/>
    <col min="11284" max="11284" width="11.7109375" style="408" customWidth="1"/>
    <col min="11285" max="11285" width="12.5703125" style="408" customWidth="1"/>
    <col min="11286" max="11523" width="9.140625" style="408"/>
    <col min="11524" max="11524" width="33" style="408" customWidth="1"/>
    <col min="11525" max="11525" width="23.5703125" style="408" customWidth="1"/>
    <col min="11526" max="11526" width="13.42578125" style="408" customWidth="1"/>
    <col min="11527" max="11527" width="11.140625" style="408" customWidth="1"/>
    <col min="11528" max="11528" width="8.5703125" style="408" customWidth="1"/>
    <col min="11529" max="11529" width="0" style="408" hidden="1" customWidth="1"/>
    <col min="11530" max="11530" width="11.7109375" style="408" customWidth="1"/>
    <col min="11531" max="11531" width="10.140625" style="408" customWidth="1"/>
    <col min="11532" max="11532" width="4.85546875" style="408" customWidth="1"/>
    <col min="11533" max="11533" width="5.140625" style="408" customWidth="1"/>
    <col min="11534" max="11534" width="8.140625" style="408" customWidth="1"/>
    <col min="11535" max="11535" width="7.7109375" style="408" customWidth="1"/>
    <col min="11536" max="11536" width="10.42578125" style="408" customWidth="1"/>
    <col min="11537" max="11539" width="12" style="408" customWidth="1"/>
    <col min="11540" max="11540" width="11.7109375" style="408" customWidth="1"/>
    <col min="11541" max="11541" width="12.5703125" style="408" customWidth="1"/>
    <col min="11542" max="11779" width="9.140625" style="408"/>
    <col min="11780" max="11780" width="33" style="408" customWidth="1"/>
    <col min="11781" max="11781" width="23.5703125" style="408" customWidth="1"/>
    <col min="11782" max="11782" width="13.42578125" style="408" customWidth="1"/>
    <col min="11783" max="11783" width="11.140625" style="408" customWidth="1"/>
    <col min="11784" max="11784" width="8.5703125" style="408" customWidth="1"/>
    <col min="11785" max="11785" width="0" style="408" hidden="1" customWidth="1"/>
    <col min="11786" max="11786" width="11.7109375" style="408" customWidth="1"/>
    <col min="11787" max="11787" width="10.140625" style="408" customWidth="1"/>
    <col min="11788" max="11788" width="4.85546875" style="408" customWidth="1"/>
    <col min="11789" max="11789" width="5.140625" style="408" customWidth="1"/>
    <col min="11790" max="11790" width="8.140625" style="408" customWidth="1"/>
    <col min="11791" max="11791" width="7.7109375" style="408" customWidth="1"/>
    <col min="11792" max="11792" width="10.42578125" style="408" customWidth="1"/>
    <col min="11793" max="11795" width="12" style="408" customWidth="1"/>
    <col min="11796" max="11796" width="11.7109375" style="408" customWidth="1"/>
    <col min="11797" max="11797" width="12.5703125" style="408" customWidth="1"/>
    <col min="11798" max="12035" width="9.140625" style="408"/>
    <col min="12036" max="12036" width="33" style="408" customWidth="1"/>
    <col min="12037" max="12037" width="23.5703125" style="408" customWidth="1"/>
    <col min="12038" max="12038" width="13.42578125" style="408" customWidth="1"/>
    <col min="12039" max="12039" width="11.140625" style="408" customWidth="1"/>
    <col min="12040" max="12040" width="8.5703125" style="408" customWidth="1"/>
    <col min="12041" max="12041" width="0" style="408" hidden="1" customWidth="1"/>
    <col min="12042" max="12042" width="11.7109375" style="408" customWidth="1"/>
    <col min="12043" max="12043" width="10.140625" style="408" customWidth="1"/>
    <col min="12044" max="12044" width="4.85546875" style="408" customWidth="1"/>
    <col min="12045" max="12045" width="5.140625" style="408" customWidth="1"/>
    <col min="12046" max="12046" width="8.140625" style="408" customWidth="1"/>
    <col min="12047" max="12047" width="7.7109375" style="408" customWidth="1"/>
    <col min="12048" max="12048" width="10.42578125" style="408" customWidth="1"/>
    <col min="12049" max="12051" width="12" style="408" customWidth="1"/>
    <col min="12052" max="12052" width="11.7109375" style="408" customWidth="1"/>
    <col min="12053" max="12053" width="12.5703125" style="408" customWidth="1"/>
    <col min="12054" max="12291" width="9.140625" style="408"/>
    <col min="12292" max="12292" width="33" style="408" customWidth="1"/>
    <col min="12293" max="12293" width="23.5703125" style="408" customWidth="1"/>
    <col min="12294" max="12294" width="13.42578125" style="408" customWidth="1"/>
    <col min="12295" max="12295" width="11.140625" style="408" customWidth="1"/>
    <col min="12296" max="12296" width="8.5703125" style="408" customWidth="1"/>
    <col min="12297" max="12297" width="0" style="408" hidden="1" customWidth="1"/>
    <col min="12298" max="12298" width="11.7109375" style="408" customWidth="1"/>
    <col min="12299" max="12299" width="10.140625" style="408" customWidth="1"/>
    <col min="12300" max="12300" width="4.85546875" style="408" customWidth="1"/>
    <col min="12301" max="12301" width="5.140625" style="408" customWidth="1"/>
    <col min="12302" max="12302" width="8.140625" style="408" customWidth="1"/>
    <col min="12303" max="12303" width="7.7109375" style="408" customWidth="1"/>
    <col min="12304" max="12304" width="10.42578125" style="408" customWidth="1"/>
    <col min="12305" max="12307" width="12" style="408" customWidth="1"/>
    <col min="12308" max="12308" width="11.7109375" style="408" customWidth="1"/>
    <col min="12309" max="12309" width="12.5703125" style="408" customWidth="1"/>
    <col min="12310" max="12547" width="9.140625" style="408"/>
    <col min="12548" max="12548" width="33" style="408" customWidth="1"/>
    <col min="12549" max="12549" width="23.5703125" style="408" customWidth="1"/>
    <col min="12550" max="12550" width="13.42578125" style="408" customWidth="1"/>
    <col min="12551" max="12551" width="11.140625" style="408" customWidth="1"/>
    <col min="12552" max="12552" width="8.5703125" style="408" customWidth="1"/>
    <col min="12553" max="12553" width="0" style="408" hidden="1" customWidth="1"/>
    <col min="12554" max="12554" width="11.7109375" style="408" customWidth="1"/>
    <col min="12555" max="12555" width="10.140625" style="408" customWidth="1"/>
    <col min="12556" max="12556" width="4.85546875" style="408" customWidth="1"/>
    <col min="12557" max="12557" width="5.140625" style="408" customWidth="1"/>
    <col min="12558" max="12558" width="8.140625" style="408" customWidth="1"/>
    <col min="12559" max="12559" width="7.7109375" style="408" customWidth="1"/>
    <col min="12560" max="12560" width="10.42578125" style="408" customWidth="1"/>
    <col min="12561" max="12563" width="12" style="408" customWidth="1"/>
    <col min="12564" max="12564" width="11.7109375" style="408" customWidth="1"/>
    <col min="12565" max="12565" width="12.5703125" style="408" customWidth="1"/>
    <col min="12566" max="12803" width="9.140625" style="408"/>
    <col min="12804" max="12804" width="33" style="408" customWidth="1"/>
    <col min="12805" max="12805" width="23.5703125" style="408" customWidth="1"/>
    <col min="12806" max="12806" width="13.42578125" style="408" customWidth="1"/>
    <col min="12807" max="12807" width="11.140625" style="408" customWidth="1"/>
    <col min="12808" max="12808" width="8.5703125" style="408" customWidth="1"/>
    <col min="12809" max="12809" width="0" style="408" hidden="1" customWidth="1"/>
    <col min="12810" max="12810" width="11.7109375" style="408" customWidth="1"/>
    <col min="12811" max="12811" width="10.140625" style="408" customWidth="1"/>
    <col min="12812" max="12812" width="4.85546875" style="408" customWidth="1"/>
    <col min="12813" max="12813" width="5.140625" style="408" customWidth="1"/>
    <col min="12814" max="12814" width="8.140625" style="408" customWidth="1"/>
    <col min="12815" max="12815" width="7.7109375" style="408" customWidth="1"/>
    <col min="12816" max="12816" width="10.42578125" style="408" customWidth="1"/>
    <col min="12817" max="12819" width="12" style="408" customWidth="1"/>
    <col min="12820" max="12820" width="11.7109375" style="408" customWidth="1"/>
    <col min="12821" max="12821" width="12.5703125" style="408" customWidth="1"/>
    <col min="12822" max="13059" width="9.140625" style="408"/>
    <col min="13060" max="13060" width="33" style="408" customWidth="1"/>
    <col min="13061" max="13061" width="23.5703125" style="408" customWidth="1"/>
    <col min="13062" max="13062" width="13.42578125" style="408" customWidth="1"/>
    <col min="13063" max="13063" width="11.140625" style="408" customWidth="1"/>
    <col min="13064" max="13064" width="8.5703125" style="408" customWidth="1"/>
    <col min="13065" max="13065" width="0" style="408" hidden="1" customWidth="1"/>
    <col min="13066" max="13066" width="11.7109375" style="408" customWidth="1"/>
    <col min="13067" max="13067" width="10.140625" style="408" customWidth="1"/>
    <col min="13068" max="13068" width="4.85546875" style="408" customWidth="1"/>
    <col min="13069" max="13069" width="5.140625" style="408" customWidth="1"/>
    <col min="13070" max="13070" width="8.140625" style="408" customWidth="1"/>
    <col min="13071" max="13071" width="7.7109375" style="408" customWidth="1"/>
    <col min="13072" max="13072" width="10.42578125" style="408" customWidth="1"/>
    <col min="13073" max="13075" width="12" style="408" customWidth="1"/>
    <col min="13076" max="13076" width="11.7109375" style="408" customWidth="1"/>
    <col min="13077" max="13077" width="12.5703125" style="408" customWidth="1"/>
    <col min="13078" max="13315" width="9.140625" style="408"/>
    <col min="13316" max="13316" width="33" style="408" customWidth="1"/>
    <col min="13317" max="13317" width="23.5703125" style="408" customWidth="1"/>
    <col min="13318" max="13318" width="13.42578125" style="408" customWidth="1"/>
    <col min="13319" max="13319" width="11.140625" style="408" customWidth="1"/>
    <col min="13320" max="13320" width="8.5703125" style="408" customWidth="1"/>
    <col min="13321" max="13321" width="0" style="408" hidden="1" customWidth="1"/>
    <col min="13322" max="13322" width="11.7109375" style="408" customWidth="1"/>
    <col min="13323" max="13323" width="10.140625" style="408" customWidth="1"/>
    <col min="13324" max="13324" width="4.85546875" style="408" customWidth="1"/>
    <col min="13325" max="13325" width="5.140625" style="408" customWidth="1"/>
    <col min="13326" max="13326" width="8.140625" style="408" customWidth="1"/>
    <col min="13327" max="13327" width="7.7109375" style="408" customWidth="1"/>
    <col min="13328" max="13328" width="10.42578125" style="408" customWidth="1"/>
    <col min="13329" max="13331" width="12" style="408" customWidth="1"/>
    <col min="13332" max="13332" width="11.7109375" style="408" customWidth="1"/>
    <col min="13333" max="13333" width="12.5703125" style="408" customWidth="1"/>
    <col min="13334" max="13571" width="9.140625" style="408"/>
    <col min="13572" max="13572" width="33" style="408" customWidth="1"/>
    <col min="13573" max="13573" width="23.5703125" style="408" customWidth="1"/>
    <col min="13574" max="13574" width="13.42578125" style="408" customWidth="1"/>
    <col min="13575" max="13575" width="11.140625" style="408" customWidth="1"/>
    <col min="13576" max="13576" width="8.5703125" style="408" customWidth="1"/>
    <col min="13577" max="13577" width="0" style="408" hidden="1" customWidth="1"/>
    <col min="13578" max="13578" width="11.7109375" style="408" customWidth="1"/>
    <col min="13579" max="13579" width="10.140625" style="408" customWidth="1"/>
    <col min="13580" max="13580" width="4.85546875" style="408" customWidth="1"/>
    <col min="13581" max="13581" width="5.140625" style="408" customWidth="1"/>
    <col min="13582" max="13582" width="8.140625" style="408" customWidth="1"/>
    <col min="13583" max="13583" width="7.7109375" style="408" customWidth="1"/>
    <col min="13584" max="13584" width="10.42578125" style="408" customWidth="1"/>
    <col min="13585" max="13587" width="12" style="408" customWidth="1"/>
    <col min="13588" max="13588" width="11.7109375" style="408" customWidth="1"/>
    <col min="13589" max="13589" width="12.5703125" style="408" customWidth="1"/>
    <col min="13590" max="13827" width="9.140625" style="408"/>
    <col min="13828" max="13828" width="33" style="408" customWidth="1"/>
    <col min="13829" max="13829" width="23.5703125" style="408" customWidth="1"/>
    <col min="13830" max="13830" width="13.42578125" style="408" customWidth="1"/>
    <col min="13831" max="13831" width="11.140625" style="408" customWidth="1"/>
    <col min="13832" max="13832" width="8.5703125" style="408" customWidth="1"/>
    <col min="13833" max="13833" width="0" style="408" hidden="1" customWidth="1"/>
    <col min="13834" max="13834" width="11.7109375" style="408" customWidth="1"/>
    <col min="13835" max="13835" width="10.140625" style="408" customWidth="1"/>
    <col min="13836" max="13836" width="4.85546875" style="408" customWidth="1"/>
    <col min="13837" max="13837" width="5.140625" style="408" customWidth="1"/>
    <col min="13838" max="13838" width="8.140625" style="408" customWidth="1"/>
    <col min="13839" max="13839" width="7.7109375" style="408" customWidth="1"/>
    <col min="13840" max="13840" width="10.42578125" style="408" customWidth="1"/>
    <col min="13841" max="13843" width="12" style="408" customWidth="1"/>
    <col min="13844" max="13844" width="11.7109375" style="408" customWidth="1"/>
    <col min="13845" max="13845" width="12.5703125" style="408" customWidth="1"/>
    <col min="13846" max="14083" width="9.140625" style="408"/>
    <col min="14084" max="14084" width="33" style="408" customWidth="1"/>
    <col min="14085" max="14085" width="23.5703125" style="408" customWidth="1"/>
    <col min="14086" max="14086" width="13.42578125" style="408" customWidth="1"/>
    <col min="14087" max="14087" width="11.140625" style="408" customWidth="1"/>
    <col min="14088" max="14088" width="8.5703125" style="408" customWidth="1"/>
    <col min="14089" max="14089" width="0" style="408" hidden="1" customWidth="1"/>
    <col min="14090" max="14090" width="11.7109375" style="408" customWidth="1"/>
    <col min="14091" max="14091" width="10.140625" style="408" customWidth="1"/>
    <col min="14092" max="14092" width="4.85546875" style="408" customWidth="1"/>
    <col min="14093" max="14093" width="5.140625" style="408" customWidth="1"/>
    <col min="14094" max="14094" width="8.140625" style="408" customWidth="1"/>
    <col min="14095" max="14095" width="7.7109375" style="408" customWidth="1"/>
    <col min="14096" max="14096" width="10.42578125" style="408" customWidth="1"/>
    <col min="14097" max="14099" width="12" style="408" customWidth="1"/>
    <col min="14100" max="14100" width="11.7109375" style="408" customWidth="1"/>
    <col min="14101" max="14101" width="12.5703125" style="408" customWidth="1"/>
    <col min="14102" max="14339" width="9.140625" style="408"/>
    <col min="14340" max="14340" width="33" style="408" customWidth="1"/>
    <col min="14341" max="14341" width="23.5703125" style="408" customWidth="1"/>
    <col min="14342" max="14342" width="13.42578125" style="408" customWidth="1"/>
    <col min="14343" max="14343" width="11.140625" style="408" customWidth="1"/>
    <col min="14344" max="14344" width="8.5703125" style="408" customWidth="1"/>
    <col min="14345" max="14345" width="0" style="408" hidden="1" customWidth="1"/>
    <col min="14346" max="14346" width="11.7109375" style="408" customWidth="1"/>
    <col min="14347" max="14347" width="10.140625" style="408" customWidth="1"/>
    <col min="14348" max="14348" width="4.85546875" style="408" customWidth="1"/>
    <col min="14349" max="14349" width="5.140625" style="408" customWidth="1"/>
    <col min="14350" max="14350" width="8.140625" style="408" customWidth="1"/>
    <col min="14351" max="14351" width="7.7109375" style="408" customWidth="1"/>
    <col min="14352" max="14352" width="10.42578125" style="408" customWidth="1"/>
    <col min="14353" max="14355" width="12" style="408" customWidth="1"/>
    <col min="14356" max="14356" width="11.7109375" style="408" customWidth="1"/>
    <col min="14357" max="14357" width="12.5703125" style="408" customWidth="1"/>
    <col min="14358" max="14595" width="9.140625" style="408"/>
    <col min="14596" max="14596" width="33" style="408" customWidth="1"/>
    <col min="14597" max="14597" width="23.5703125" style="408" customWidth="1"/>
    <col min="14598" max="14598" width="13.42578125" style="408" customWidth="1"/>
    <col min="14599" max="14599" width="11.140625" style="408" customWidth="1"/>
    <col min="14600" max="14600" width="8.5703125" style="408" customWidth="1"/>
    <col min="14601" max="14601" width="0" style="408" hidden="1" customWidth="1"/>
    <col min="14602" max="14602" width="11.7109375" style="408" customWidth="1"/>
    <col min="14603" max="14603" width="10.140625" style="408" customWidth="1"/>
    <col min="14604" max="14604" width="4.85546875" style="408" customWidth="1"/>
    <col min="14605" max="14605" width="5.140625" style="408" customWidth="1"/>
    <col min="14606" max="14606" width="8.140625" style="408" customWidth="1"/>
    <col min="14607" max="14607" width="7.7109375" style="408" customWidth="1"/>
    <col min="14608" max="14608" width="10.42578125" style="408" customWidth="1"/>
    <col min="14609" max="14611" width="12" style="408" customWidth="1"/>
    <col min="14612" max="14612" width="11.7109375" style="408" customWidth="1"/>
    <col min="14613" max="14613" width="12.5703125" style="408" customWidth="1"/>
    <col min="14614" max="14851" width="9.140625" style="408"/>
    <col min="14852" max="14852" width="33" style="408" customWidth="1"/>
    <col min="14853" max="14853" width="23.5703125" style="408" customWidth="1"/>
    <col min="14854" max="14854" width="13.42578125" style="408" customWidth="1"/>
    <col min="14855" max="14855" width="11.140625" style="408" customWidth="1"/>
    <col min="14856" max="14856" width="8.5703125" style="408" customWidth="1"/>
    <col min="14857" max="14857" width="0" style="408" hidden="1" customWidth="1"/>
    <col min="14858" max="14858" width="11.7109375" style="408" customWidth="1"/>
    <col min="14859" max="14859" width="10.140625" style="408" customWidth="1"/>
    <col min="14860" max="14860" width="4.85546875" style="408" customWidth="1"/>
    <col min="14861" max="14861" width="5.140625" style="408" customWidth="1"/>
    <col min="14862" max="14862" width="8.140625" style="408" customWidth="1"/>
    <col min="14863" max="14863" width="7.7109375" style="408" customWidth="1"/>
    <col min="14864" max="14864" width="10.42578125" style="408" customWidth="1"/>
    <col min="14865" max="14867" width="12" style="408" customWidth="1"/>
    <col min="14868" max="14868" width="11.7109375" style="408" customWidth="1"/>
    <col min="14869" max="14869" width="12.5703125" style="408" customWidth="1"/>
    <col min="14870" max="15107" width="9.140625" style="408"/>
    <col min="15108" max="15108" width="33" style="408" customWidth="1"/>
    <col min="15109" max="15109" width="23.5703125" style="408" customWidth="1"/>
    <col min="15110" max="15110" width="13.42578125" style="408" customWidth="1"/>
    <col min="15111" max="15111" width="11.140625" style="408" customWidth="1"/>
    <col min="15112" max="15112" width="8.5703125" style="408" customWidth="1"/>
    <col min="15113" max="15113" width="0" style="408" hidden="1" customWidth="1"/>
    <col min="15114" max="15114" width="11.7109375" style="408" customWidth="1"/>
    <col min="15115" max="15115" width="10.140625" style="408" customWidth="1"/>
    <col min="15116" max="15116" width="4.85546875" style="408" customWidth="1"/>
    <col min="15117" max="15117" width="5.140625" style="408" customWidth="1"/>
    <col min="15118" max="15118" width="8.140625" style="408" customWidth="1"/>
    <col min="15119" max="15119" width="7.7109375" style="408" customWidth="1"/>
    <col min="15120" max="15120" width="10.42578125" style="408" customWidth="1"/>
    <col min="15121" max="15123" width="12" style="408" customWidth="1"/>
    <col min="15124" max="15124" width="11.7109375" style="408" customWidth="1"/>
    <col min="15125" max="15125" width="12.5703125" style="408" customWidth="1"/>
    <col min="15126" max="15363" width="9.140625" style="408"/>
    <col min="15364" max="15364" width="33" style="408" customWidth="1"/>
    <col min="15365" max="15365" width="23.5703125" style="408" customWidth="1"/>
    <col min="15366" max="15366" width="13.42578125" style="408" customWidth="1"/>
    <col min="15367" max="15367" width="11.140625" style="408" customWidth="1"/>
    <col min="15368" max="15368" width="8.5703125" style="408" customWidth="1"/>
    <col min="15369" max="15369" width="0" style="408" hidden="1" customWidth="1"/>
    <col min="15370" max="15370" width="11.7109375" style="408" customWidth="1"/>
    <col min="15371" max="15371" width="10.140625" style="408" customWidth="1"/>
    <col min="15372" max="15372" width="4.85546875" style="408" customWidth="1"/>
    <col min="15373" max="15373" width="5.140625" style="408" customWidth="1"/>
    <col min="15374" max="15374" width="8.140625" style="408" customWidth="1"/>
    <col min="15375" max="15375" width="7.7109375" style="408" customWidth="1"/>
    <col min="15376" max="15376" width="10.42578125" style="408" customWidth="1"/>
    <col min="15377" max="15379" width="12" style="408" customWidth="1"/>
    <col min="15380" max="15380" width="11.7109375" style="408" customWidth="1"/>
    <col min="15381" max="15381" width="12.5703125" style="408" customWidth="1"/>
    <col min="15382" max="15619" width="9.140625" style="408"/>
    <col min="15620" max="15620" width="33" style="408" customWidth="1"/>
    <col min="15621" max="15621" width="23.5703125" style="408" customWidth="1"/>
    <col min="15622" max="15622" width="13.42578125" style="408" customWidth="1"/>
    <col min="15623" max="15623" width="11.140625" style="408" customWidth="1"/>
    <col min="15624" max="15624" width="8.5703125" style="408" customWidth="1"/>
    <col min="15625" max="15625" width="0" style="408" hidden="1" customWidth="1"/>
    <col min="15626" max="15626" width="11.7109375" style="408" customWidth="1"/>
    <col min="15627" max="15627" width="10.140625" style="408" customWidth="1"/>
    <col min="15628" max="15628" width="4.85546875" style="408" customWidth="1"/>
    <col min="15629" max="15629" width="5.140625" style="408" customWidth="1"/>
    <col min="15630" max="15630" width="8.140625" style="408" customWidth="1"/>
    <col min="15631" max="15631" width="7.7109375" style="408" customWidth="1"/>
    <col min="15632" max="15632" width="10.42578125" style="408" customWidth="1"/>
    <col min="15633" max="15635" width="12" style="408" customWidth="1"/>
    <col min="15636" max="15636" width="11.7109375" style="408" customWidth="1"/>
    <col min="15637" max="15637" width="12.5703125" style="408" customWidth="1"/>
    <col min="15638" max="15875" width="9.140625" style="408"/>
    <col min="15876" max="15876" width="33" style="408" customWidth="1"/>
    <col min="15877" max="15877" width="23.5703125" style="408" customWidth="1"/>
    <col min="15878" max="15878" width="13.42578125" style="408" customWidth="1"/>
    <col min="15879" max="15879" width="11.140625" style="408" customWidth="1"/>
    <col min="15880" max="15880" width="8.5703125" style="408" customWidth="1"/>
    <col min="15881" max="15881" width="0" style="408" hidden="1" customWidth="1"/>
    <col min="15882" max="15882" width="11.7109375" style="408" customWidth="1"/>
    <col min="15883" max="15883" width="10.140625" style="408" customWidth="1"/>
    <col min="15884" max="15884" width="4.85546875" style="408" customWidth="1"/>
    <col min="15885" max="15885" width="5.140625" style="408" customWidth="1"/>
    <col min="15886" max="15886" width="8.140625" style="408" customWidth="1"/>
    <col min="15887" max="15887" width="7.7109375" style="408" customWidth="1"/>
    <col min="15888" max="15888" width="10.42578125" style="408" customWidth="1"/>
    <col min="15889" max="15891" width="12" style="408" customWidth="1"/>
    <col min="15892" max="15892" width="11.7109375" style="408" customWidth="1"/>
    <col min="15893" max="15893" width="12.5703125" style="408" customWidth="1"/>
    <col min="15894" max="16131" width="9.140625" style="408"/>
    <col min="16132" max="16132" width="33" style="408" customWidth="1"/>
    <col min="16133" max="16133" width="23.5703125" style="408" customWidth="1"/>
    <col min="16134" max="16134" width="13.42578125" style="408" customWidth="1"/>
    <col min="16135" max="16135" width="11.140625" style="408" customWidth="1"/>
    <col min="16136" max="16136" width="8.5703125" style="408" customWidth="1"/>
    <col min="16137" max="16137" width="0" style="408" hidden="1" customWidth="1"/>
    <col min="16138" max="16138" width="11.7109375" style="408" customWidth="1"/>
    <col min="16139" max="16139" width="10.140625" style="408" customWidth="1"/>
    <col min="16140" max="16140" width="4.85546875" style="408" customWidth="1"/>
    <col min="16141" max="16141" width="5.140625" style="408" customWidth="1"/>
    <col min="16142" max="16142" width="8.140625" style="408" customWidth="1"/>
    <col min="16143" max="16143" width="7.7109375" style="408" customWidth="1"/>
    <col min="16144" max="16144" width="10.42578125" style="408" customWidth="1"/>
    <col min="16145" max="16147" width="12" style="408" customWidth="1"/>
    <col min="16148" max="16148" width="11.7109375" style="408" customWidth="1"/>
    <col min="16149" max="16149" width="12.5703125" style="408" customWidth="1"/>
    <col min="16150" max="16384" width="9.140625" style="408"/>
  </cols>
  <sheetData>
    <row r="1" spans="2:24" ht="15" customHeight="1">
      <c r="B1" s="407" t="s">
        <v>1731</v>
      </c>
    </row>
    <row r="2" spans="2:24" ht="15" customHeight="1">
      <c r="B2" s="407" t="s">
        <v>1</v>
      </c>
    </row>
    <row r="3" spans="2:24" ht="15" customHeight="1">
      <c r="B3" s="407" t="s">
        <v>2</v>
      </c>
    </row>
    <row r="4" spans="2:24" ht="15" customHeight="1">
      <c r="B4" s="407" t="s">
        <v>1928</v>
      </c>
    </row>
    <row r="5" spans="2:24" ht="15" customHeight="1">
      <c r="W5" s="733" t="s">
        <v>936</v>
      </c>
    </row>
    <row r="6" spans="2:24" ht="15" customHeight="1">
      <c r="T6" s="412"/>
      <c r="W6" s="733" t="s">
        <v>937</v>
      </c>
    </row>
    <row r="7" spans="2:24" ht="15" customHeight="1">
      <c r="B7" s="413" t="s">
        <v>3</v>
      </c>
      <c r="C7" s="414"/>
      <c r="D7" s="414"/>
      <c r="E7" s="413" t="s">
        <v>4</v>
      </c>
      <c r="F7" s="414"/>
      <c r="G7" s="414"/>
      <c r="H7" s="414"/>
      <c r="I7" s="414"/>
      <c r="J7" s="414"/>
      <c r="K7" s="694"/>
      <c r="L7" s="694"/>
      <c r="M7" s="694"/>
      <c r="N7" s="414"/>
      <c r="O7" s="414"/>
      <c r="P7" s="416"/>
      <c r="Q7" s="414"/>
      <c r="R7" s="418"/>
      <c r="S7" s="418"/>
      <c r="T7" s="415" t="s">
        <v>5</v>
      </c>
      <c r="U7" s="416"/>
    </row>
    <row r="8" spans="2:24" ht="15" customHeight="1">
      <c r="B8" s="435" t="s">
        <v>6</v>
      </c>
      <c r="C8" s="418"/>
      <c r="D8" s="418"/>
      <c r="E8" s="734" t="s">
        <v>938</v>
      </c>
      <c r="F8" s="418"/>
      <c r="G8" s="418"/>
      <c r="H8" s="418"/>
      <c r="I8" s="418"/>
      <c r="J8" s="418"/>
      <c r="K8" s="696"/>
      <c r="L8" s="696"/>
      <c r="M8" s="696"/>
      <c r="N8" s="418"/>
      <c r="O8" s="418"/>
      <c r="P8" s="419"/>
      <c r="Q8" s="418"/>
      <c r="R8" s="418"/>
      <c r="S8" s="418"/>
      <c r="U8" s="419"/>
    </row>
    <row r="9" spans="2:24" ht="15" customHeight="1">
      <c r="B9" s="417"/>
      <c r="C9" s="418"/>
      <c r="D9" s="418"/>
      <c r="E9" s="417"/>
      <c r="F9" s="418"/>
      <c r="G9" s="418"/>
      <c r="H9" s="418"/>
      <c r="I9" s="418"/>
      <c r="J9" s="418"/>
      <c r="K9" s="696"/>
      <c r="L9" s="696"/>
      <c r="M9" s="696"/>
      <c r="N9" s="418"/>
      <c r="O9" s="418"/>
      <c r="P9" s="419"/>
      <c r="Q9" s="418"/>
      <c r="R9" s="418"/>
      <c r="S9" s="418"/>
      <c r="T9" s="415" t="s">
        <v>8</v>
      </c>
      <c r="U9" s="419"/>
    </row>
    <row r="10" spans="2:24" ht="15" customHeight="1">
      <c r="B10" s="420"/>
      <c r="C10" s="697"/>
      <c r="D10" s="697"/>
      <c r="E10" s="421"/>
      <c r="F10" s="697"/>
      <c r="G10" s="697"/>
      <c r="H10" s="697"/>
      <c r="I10" s="697"/>
      <c r="J10" s="697"/>
      <c r="K10" s="698"/>
      <c r="L10" s="698"/>
      <c r="M10" s="698"/>
      <c r="N10" s="697"/>
      <c r="O10" s="697"/>
      <c r="P10" s="699"/>
      <c r="Q10" s="418"/>
      <c r="R10" s="418"/>
      <c r="S10" s="418"/>
      <c r="T10" s="415"/>
      <c r="U10" s="419"/>
    </row>
    <row r="11" spans="2:24" ht="15" customHeight="1">
      <c r="B11" s="735"/>
      <c r="C11" s="134"/>
      <c r="D11" s="2105" t="s">
        <v>11</v>
      </c>
      <c r="E11" s="2105"/>
      <c r="F11" s="2105"/>
      <c r="G11" s="2105"/>
      <c r="H11" s="2102" t="s">
        <v>332</v>
      </c>
      <c r="I11" s="841"/>
      <c r="J11" s="841"/>
      <c r="K11" s="841"/>
      <c r="L11" s="2105" t="s">
        <v>13</v>
      </c>
      <c r="M11" s="2105"/>
      <c r="N11" s="2105" t="s">
        <v>13</v>
      </c>
      <c r="O11" s="2105"/>
      <c r="P11" s="2106" t="s">
        <v>18</v>
      </c>
      <c r="Q11" s="2105" t="s">
        <v>14</v>
      </c>
      <c r="R11" s="2105"/>
      <c r="S11" s="2105"/>
      <c r="T11" s="2105"/>
      <c r="U11" s="2105"/>
    </row>
    <row r="12" spans="2:24" ht="15" customHeight="1">
      <c r="B12" s="845" t="s">
        <v>1739</v>
      </c>
      <c r="C12" s="2107" t="s">
        <v>333</v>
      </c>
      <c r="D12" s="2088" t="s">
        <v>334</v>
      </c>
      <c r="E12" s="2088" t="s">
        <v>335</v>
      </c>
      <c r="F12" s="2090" t="s">
        <v>336</v>
      </c>
      <c r="G12" s="2090"/>
      <c r="H12" s="2116"/>
      <c r="I12" s="845" t="s">
        <v>58</v>
      </c>
      <c r="J12" s="845"/>
      <c r="K12" s="845" t="s">
        <v>337</v>
      </c>
      <c r="L12" s="136" t="s">
        <v>29</v>
      </c>
      <c r="M12" s="136" t="s">
        <v>30</v>
      </c>
      <c r="N12" s="136" t="s">
        <v>29</v>
      </c>
      <c r="O12" s="136" t="s">
        <v>30</v>
      </c>
      <c r="P12" s="2116"/>
      <c r="Q12" s="134" t="s">
        <v>338</v>
      </c>
      <c r="R12" s="134"/>
      <c r="S12" s="134"/>
      <c r="T12" s="135" t="s">
        <v>339</v>
      </c>
      <c r="U12" s="136" t="s">
        <v>18</v>
      </c>
    </row>
    <row r="13" spans="2:24" ht="24" customHeight="1">
      <c r="B13" s="701"/>
      <c r="C13" s="2089"/>
      <c r="D13" s="2129"/>
      <c r="E13" s="2089"/>
      <c r="F13" s="422" t="s">
        <v>342</v>
      </c>
      <c r="G13" s="422" t="s">
        <v>343</v>
      </c>
      <c r="H13" s="2117"/>
      <c r="I13" s="846"/>
      <c r="J13" s="846"/>
      <c r="K13" s="846"/>
      <c r="L13" s="846"/>
      <c r="M13" s="846"/>
      <c r="N13" s="134"/>
      <c r="O13" s="134"/>
      <c r="P13" s="2117"/>
      <c r="Q13" s="423" t="s">
        <v>31</v>
      </c>
      <c r="R13" s="423"/>
      <c r="S13" s="423"/>
      <c r="T13" s="424" t="s">
        <v>344</v>
      </c>
      <c r="U13" s="134"/>
      <c r="V13" s="410" t="s">
        <v>345</v>
      </c>
      <c r="W13" s="703"/>
    </row>
    <row r="14" spans="2:24" ht="5.25" customHeight="1">
      <c r="B14" s="422"/>
      <c r="C14" s="839"/>
      <c r="D14" s="844"/>
      <c r="E14" s="844"/>
      <c r="F14" s="422">
        <v>23741.200000000001</v>
      </c>
      <c r="G14" s="422">
        <v>21915</v>
      </c>
      <c r="H14" s="426">
        <v>12</v>
      </c>
      <c r="I14" s="426"/>
      <c r="J14" s="426"/>
      <c r="K14" s="422"/>
      <c r="L14" s="422">
        <v>15</v>
      </c>
      <c r="M14" s="422">
        <v>15</v>
      </c>
      <c r="N14" s="134"/>
      <c r="O14" s="134"/>
      <c r="P14" s="134"/>
      <c r="Q14" s="134"/>
      <c r="R14" s="134"/>
      <c r="S14" s="134"/>
      <c r="T14" s="135"/>
      <c r="U14" s="134"/>
    </row>
    <row r="15" spans="2:24" s="431" customFormat="1" ht="15" customHeight="1">
      <c r="B15" s="736"/>
      <c r="C15" s="737"/>
      <c r="D15" s="738"/>
      <c r="E15" s="738"/>
      <c r="F15" s="739"/>
      <c r="G15" s="739"/>
      <c r="H15" s="740"/>
      <c r="I15" s="741"/>
      <c r="J15" s="741"/>
      <c r="K15" s="443"/>
      <c r="L15" s="443"/>
      <c r="M15" s="443"/>
      <c r="N15" s="433"/>
      <c r="O15" s="433"/>
      <c r="P15" s="441"/>
      <c r="Q15" s="429"/>
      <c r="R15" s="430"/>
      <c r="S15" s="430"/>
      <c r="T15" s="430"/>
      <c r="U15" s="441"/>
      <c r="V15" s="705">
        <v>43830</v>
      </c>
      <c r="W15" s="742"/>
      <c r="X15" s="408"/>
    </row>
    <row r="16" spans="2:24" s="431" customFormat="1" ht="15" customHeight="1">
      <c r="B16" s="736"/>
      <c r="C16" s="737"/>
      <c r="D16" s="738"/>
      <c r="E16" s="738"/>
      <c r="F16" s="739"/>
      <c r="G16" s="739"/>
      <c r="H16" s="740"/>
      <c r="I16" s="741"/>
      <c r="J16" s="741"/>
      <c r="K16" s="443"/>
      <c r="L16" s="443"/>
      <c r="M16" s="443"/>
      <c r="N16" s="433"/>
      <c r="O16" s="433"/>
      <c r="P16" s="441"/>
      <c r="Q16" s="429"/>
      <c r="R16" s="430">
        <v>20</v>
      </c>
      <c r="S16" s="430"/>
      <c r="T16" s="430"/>
      <c r="U16" s="441"/>
      <c r="V16" s="742" t="s">
        <v>331</v>
      </c>
      <c r="W16" s="742"/>
      <c r="X16" s="408"/>
    </row>
    <row r="17" spans="1:16149" s="908" customFormat="1" ht="24" customHeight="1">
      <c r="A17" s="899"/>
      <c r="B17" s="736" t="s">
        <v>2179</v>
      </c>
      <c r="C17" s="743" t="s">
        <v>163</v>
      </c>
      <c r="D17" s="738">
        <v>21124</v>
      </c>
      <c r="E17" s="738">
        <v>30551</v>
      </c>
      <c r="F17" s="915"/>
      <c r="G17" s="916">
        <f t="shared" ref="G17:G80" si="0">+D17+$G$14</f>
        <v>43039</v>
      </c>
      <c r="H17" s="917">
        <v>123393</v>
      </c>
      <c r="I17" s="443">
        <v>3</v>
      </c>
      <c r="J17" s="443">
        <v>3</v>
      </c>
      <c r="K17" s="443">
        <v>8</v>
      </c>
      <c r="L17" s="443">
        <f t="shared" ref="L17:M48" si="1">15+N17</f>
        <v>28</v>
      </c>
      <c r="M17" s="443">
        <f t="shared" si="1"/>
        <v>29</v>
      </c>
      <c r="N17" s="902">
        <v>13</v>
      </c>
      <c r="O17" s="902">
        <v>14</v>
      </c>
      <c r="P17" s="903">
        <f>+H17*(L17+M17)*0.0481927</f>
        <v>338958.58437269996</v>
      </c>
      <c r="Q17" s="443">
        <f t="shared" ref="Q17:Q80" si="2">DATEDIF(E17,$V$15,"Y")</f>
        <v>36</v>
      </c>
      <c r="R17" s="904">
        <v>20</v>
      </c>
      <c r="S17" s="904">
        <v>35</v>
      </c>
      <c r="T17" s="904">
        <f>+$R$16+10*1.5+6*2</f>
        <v>47</v>
      </c>
      <c r="U17" s="903">
        <f t="shared" ref="U17:U80" si="3">+H17*T17</f>
        <v>5799471</v>
      </c>
      <c r="V17" s="918"/>
      <c r="W17" s="919"/>
      <c r="X17" s="920"/>
    </row>
    <row r="18" spans="1:16149" s="908" customFormat="1" ht="24" customHeight="1">
      <c r="A18" s="899" t="s">
        <v>194</v>
      </c>
      <c r="B18" s="736" t="s">
        <v>948</v>
      </c>
      <c r="C18" s="743" t="s">
        <v>1740</v>
      </c>
      <c r="D18" s="738">
        <v>21240</v>
      </c>
      <c r="E18" s="738">
        <v>29007</v>
      </c>
      <c r="F18" s="915">
        <f t="shared" ref="F18:F81" ca="1" si="4">(NOW()-E18)/365</f>
        <v>40.713944933409437</v>
      </c>
      <c r="G18" s="916">
        <f t="shared" si="0"/>
        <v>43155</v>
      </c>
      <c r="H18" s="917">
        <f>13152</f>
        <v>13152</v>
      </c>
      <c r="I18" s="443">
        <v>3</v>
      </c>
      <c r="J18" s="443">
        <v>3</v>
      </c>
      <c r="K18" s="443">
        <v>8</v>
      </c>
      <c r="L18" s="443">
        <f t="shared" si="1"/>
        <v>66.3</v>
      </c>
      <c r="M18" s="443">
        <f t="shared" si="1"/>
        <v>67.108000000000004</v>
      </c>
      <c r="N18" s="902">
        <f>15+36.3</f>
        <v>51.3</v>
      </c>
      <c r="O18" s="902">
        <v>52.107999999999997</v>
      </c>
      <c r="P18" s="903">
        <f>+H18*(L18+M18)*0.0481927</f>
        <v>84558.044722483217</v>
      </c>
      <c r="Q18" s="443">
        <f t="shared" si="2"/>
        <v>40</v>
      </c>
      <c r="R18" s="904">
        <v>20</v>
      </c>
      <c r="S18" s="904">
        <v>35</v>
      </c>
      <c r="T18" s="904">
        <f>+$R$16+10*1.5+10*2</f>
        <v>55</v>
      </c>
      <c r="U18" s="903">
        <f t="shared" si="3"/>
        <v>723360</v>
      </c>
      <c r="V18" s="918"/>
      <c r="W18" s="919"/>
      <c r="X18" s="920"/>
    </row>
    <row r="19" spans="1:16149" s="908" customFormat="1" ht="24" customHeight="1">
      <c r="A19" s="899" t="s">
        <v>134</v>
      </c>
      <c r="B19" s="736" t="s">
        <v>962</v>
      </c>
      <c r="C19" s="743" t="s">
        <v>1757</v>
      </c>
      <c r="D19" s="738">
        <v>21381</v>
      </c>
      <c r="E19" s="738">
        <v>29395</v>
      </c>
      <c r="F19" s="915">
        <f t="shared" ca="1" si="4"/>
        <v>39.6509312347793</v>
      </c>
      <c r="G19" s="916">
        <f t="shared" si="0"/>
        <v>43296</v>
      </c>
      <c r="H19" s="917">
        <f>52838</f>
        <v>52838</v>
      </c>
      <c r="I19" s="741" t="s">
        <v>129</v>
      </c>
      <c r="J19" s="741" t="s">
        <v>129</v>
      </c>
      <c r="K19" s="443">
        <v>3</v>
      </c>
      <c r="L19" s="443">
        <f t="shared" si="1"/>
        <v>53.75</v>
      </c>
      <c r="M19" s="443">
        <f t="shared" si="1"/>
        <v>55.75</v>
      </c>
      <c r="N19" s="902">
        <v>38.75</v>
      </c>
      <c r="O19" s="902">
        <v>40.75</v>
      </c>
      <c r="P19" s="903">
        <f t="shared" ref="P19:P82" si="5">+H19*(L19+M19)*0.0481927</f>
        <v>278831.44414470001</v>
      </c>
      <c r="Q19" s="443">
        <f t="shared" si="2"/>
        <v>39</v>
      </c>
      <c r="R19" s="904">
        <v>20</v>
      </c>
      <c r="S19" s="904">
        <v>35</v>
      </c>
      <c r="T19" s="904">
        <f>+$R$16+10*1.5+9*2</f>
        <v>53</v>
      </c>
      <c r="U19" s="903">
        <f t="shared" si="3"/>
        <v>2800414</v>
      </c>
      <c r="V19" s="918"/>
      <c r="W19" s="919"/>
      <c r="X19" s="920"/>
    </row>
    <row r="20" spans="1:16149" s="921" customFormat="1" ht="24" customHeight="1">
      <c r="A20" s="899" t="s">
        <v>130</v>
      </c>
      <c r="B20" s="736" t="s">
        <v>360</v>
      </c>
      <c r="C20" s="743" t="s">
        <v>742</v>
      </c>
      <c r="D20" s="738">
        <v>21018</v>
      </c>
      <c r="E20" s="738">
        <v>29791</v>
      </c>
      <c r="F20" s="915">
        <f t="shared" ca="1" si="4"/>
        <v>38.565999727929984</v>
      </c>
      <c r="G20" s="916">
        <f t="shared" si="0"/>
        <v>42933</v>
      </c>
      <c r="H20" s="917">
        <f>56373</f>
        <v>56373</v>
      </c>
      <c r="I20" s="741" t="s">
        <v>129</v>
      </c>
      <c r="J20" s="741" t="s">
        <v>129</v>
      </c>
      <c r="K20" s="443">
        <v>7</v>
      </c>
      <c r="L20" s="443">
        <f t="shared" si="1"/>
        <v>15</v>
      </c>
      <c r="M20" s="443">
        <f t="shared" si="1"/>
        <v>15</v>
      </c>
      <c r="N20" s="902"/>
      <c r="O20" s="902"/>
      <c r="P20" s="903">
        <f t="shared" si="5"/>
        <v>81503.012312999999</v>
      </c>
      <c r="Q20" s="443">
        <f t="shared" si="2"/>
        <v>38</v>
      </c>
      <c r="R20" s="904">
        <v>20</v>
      </c>
      <c r="S20" s="904">
        <v>35</v>
      </c>
      <c r="T20" s="904">
        <f>+$R$16+10*1.5+8*2</f>
        <v>51</v>
      </c>
      <c r="U20" s="903">
        <f t="shared" si="3"/>
        <v>2875023</v>
      </c>
      <c r="V20" s="918"/>
      <c r="W20" s="919"/>
      <c r="X20" s="920"/>
      <c r="Y20" s="908"/>
      <c r="Z20" s="908"/>
      <c r="AA20" s="908"/>
      <c r="AB20" s="908"/>
      <c r="AC20" s="908"/>
      <c r="AD20" s="908"/>
      <c r="AE20" s="908"/>
      <c r="AF20" s="908"/>
      <c r="AG20" s="908"/>
      <c r="AH20" s="908"/>
      <c r="AI20" s="908"/>
      <c r="AJ20" s="908"/>
      <c r="AK20" s="908"/>
      <c r="AL20" s="908"/>
      <c r="AM20" s="908"/>
      <c r="AN20" s="908"/>
      <c r="AO20" s="908"/>
      <c r="AP20" s="908"/>
      <c r="AQ20" s="908"/>
      <c r="AR20" s="908"/>
      <c r="AS20" s="908"/>
      <c r="AT20" s="908"/>
      <c r="AU20" s="908"/>
      <c r="AV20" s="908"/>
      <c r="AW20" s="908"/>
      <c r="AX20" s="908"/>
      <c r="AY20" s="908"/>
      <c r="AZ20" s="908"/>
      <c r="BA20" s="908"/>
      <c r="BB20" s="908"/>
      <c r="BC20" s="908"/>
      <c r="BD20" s="908"/>
      <c r="BE20" s="908"/>
      <c r="BF20" s="908"/>
      <c r="BG20" s="908"/>
      <c r="BH20" s="908"/>
      <c r="BI20" s="908"/>
      <c r="BJ20" s="908"/>
      <c r="BK20" s="908"/>
      <c r="BL20" s="908"/>
      <c r="BM20" s="908"/>
      <c r="BN20" s="908"/>
      <c r="BO20" s="908"/>
      <c r="BP20" s="908"/>
      <c r="BQ20" s="908"/>
      <c r="BR20" s="908"/>
      <c r="BS20" s="908"/>
      <c r="BT20" s="908"/>
      <c r="BU20" s="908"/>
      <c r="BV20" s="908"/>
      <c r="BW20" s="908"/>
      <c r="BX20" s="908"/>
      <c r="BY20" s="908"/>
      <c r="BZ20" s="908"/>
      <c r="CA20" s="908"/>
      <c r="CB20" s="908"/>
      <c r="CC20" s="908"/>
      <c r="CD20" s="908"/>
      <c r="CE20" s="908"/>
      <c r="CF20" s="908"/>
      <c r="CG20" s="908"/>
      <c r="CH20" s="908"/>
      <c r="CI20" s="908"/>
      <c r="CJ20" s="908"/>
      <c r="CK20" s="908"/>
      <c r="CL20" s="908"/>
      <c r="CM20" s="908"/>
      <c r="CN20" s="908"/>
      <c r="CO20" s="908"/>
      <c r="CP20" s="908"/>
      <c r="CQ20" s="908"/>
      <c r="CR20" s="908"/>
      <c r="CS20" s="908"/>
      <c r="CT20" s="908"/>
      <c r="CU20" s="908"/>
      <c r="CV20" s="908"/>
      <c r="CW20" s="908"/>
      <c r="CX20" s="908"/>
      <c r="CY20" s="908"/>
      <c r="CZ20" s="908"/>
      <c r="DA20" s="908"/>
      <c r="DB20" s="908"/>
      <c r="DC20" s="908"/>
      <c r="DD20" s="908"/>
      <c r="DE20" s="908"/>
      <c r="DF20" s="908"/>
      <c r="DG20" s="908"/>
      <c r="DH20" s="908"/>
      <c r="DI20" s="908"/>
      <c r="DJ20" s="908"/>
      <c r="DK20" s="908"/>
      <c r="DL20" s="908"/>
      <c r="DM20" s="908"/>
      <c r="DN20" s="908"/>
      <c r="DO20" s="908"/>
      <c r="DP20" s="908"/>
      <c r="DQ20" s="908"/>
      <c r="DR20" s="908"/>
      <c r="DS20" s="908"/>
      <c r="DT20" s="908"/>
      <c r="DU20" s="908"/>
      <c r="DV20" s="908"/>
      <c r="DW20" s="908"/>
      <c r="DX20" s="908"/>
      <c r="DY20" s="908"/>
      <c r="DZ20" s="908"/>
      <c r="EA20" s="908"/>
      <c r="EB20" s="908"/>
      <c r="EC20" s="908"/>
      <c r="ED20" s="908"/>
      <c r="EE20" s="908"/>
      <c r="EF20" s="908"/>
      <c r="EG20" s="908"/>
      <c r="EH20" s="908"/>
      <c r="EI20" s="908"/>
      <c r="EJ20" s="908"/>
      <c r="EK20" s="908"/>
      <c r="EL20" s="908"/>
      <c r="EM20" s="908"/>
      <c r="EN20" s="908"/>
      <c r="EO20" s="908"/>
      <c r="EP20" s="908"/>
      <c r="EQ20" s="908"/>
      <c r="ER20" s="908"/>
      <c r="ES20" s="908"/>
      <c r="ET20" s="908"/>
      <c r="EU20" s="908"/>
      <c r="EV20" s="908"/>
      <c r="EW20" s="908"/>
      <c r="EX20" s="908"/>
      <c r="EY20" s="908"/>
      <c r="EZ20" s="908"/>
      <c r="FA20" s="908"/>
      <c r="FB20" s="908"/>
      <c r="FC20" s="908"/>
      <c r="FD20" s="908"/>
      <c r="FE20" s="908"/>
      <c r="FF20" s="908"/>
      <c r="FG20" s="908"/>
      <c r="FH20" s="908"/>
      <c r="FI20" s="908"/>
      <c r="FJ20" s="908"/>
      <c r="FK20" s="908"/>
      <c r="FL20" s="908"/>
      <c r="FM20" s="908"/>
      <c r="FN20" s="908"/>
      <c r="FO20" s="908"/>
      <c r="FP20" s="908"/>
      <c r="FQ20" s="908"/>
      <c r="FR20" s="908"/>
      <c r="FS20" s="908"/>
      <c r="FT20" s="908"/>
      <c r="FU20" s="908"/>
      <c r="FV20" s="908"/>
      <c r="FW20" s="908"/>
      <c r="FX20" s="908"/>
      <c r="FY20" s="908"/>
      <c r="FZ20" s="908"/>
      <c r="GA20" s="908"/>
      <c r="GB20" s="908"/>
      <c r="GC20" s="908"/>
      <c r="GD20" s="908"/>
      <c r="GE20" s="908"/>
      <c r="GF20" s="908"/>
      <c r="GG20" s="908"/>
      <c r="GH20" s="908"/>
      <c r="GI20" s="908"/>
      <c r="GJ20" s="908"/>
      <c r="GK20" s="908"/>
      <c r="GL20" s="908"/>
      <c r="GM20" s="908"/>
      <c r="GN20" s="908"/>
      <c r="GO20" s="908"/>
      <c r="GP20" s="908"/>
      <c r="GQ20" s="908"/>
      <c r="GR20" s="908"/>
      <c r="GS20" s="908"/>
      <c r="GT20" s="908"/>
      <c r="GU20" s="908"/>
      <c r="GV20" s="908"/>
      <c r="GW20" s="908"/>
      <c r="GX20" s="908"/>
      <c r="GY20" s="908"/>
      <c r="GZ20" s="908"/>
      <c r="HA20" s="908"/>
      <c r="HB20" s="908"/>
      <c r="HC20" s="908"/>
      <c r="HD20" s="908"/>
      <c r="HE20" s="908"/>
      <c r="HF20" s="908"/>
      <c r="HG20" s="908"/>
      <c r="HH20" s="908"/>
      <c r="HI20" s="908"/>
      <c r="HJ20" s="908"/>
      <c r="HK20" s="908"/>
      <c r="HL20" s="908"/>
      <c r="HM20" s="908"/>
      <c r="HN20" s="908"/>
      <c r="HO20" s="908"/>
      <c r="HP20" s="908"/>
      <c r="HQ20" s="908"/>
      <c r="HR20" s="908"/>
      <c r="HS20" s="908"/>
      <c r="HT20" s="908"/>
      <c r="HU20" s="908"/>
      <c r="HV20" s="908"/>
      <c r="HW20" s="908"/>
      <c r="HX20" s="908"/>
      <c r="HY20" s="908"/>
      <c r="HZ20" s="908"/>
      <c r="IA20" s="908"/>
      <c r="IB20" s="908"/>
      <c r="IC20" s="908"/>
      <c r="ID20" s="908"/>
      <c r="IE20" s="908"/>
      <c r="IF20" s="908"/>
      <c r="IG20" s="908"/>
      <c r="IH20" s="908"/>
      <c r="II20" s="908"/>
      <c r="IJ20" s="908"/>
      <c r="IK20" s="908"/>
      <c r="IL20" s="908"/>
      <c r="IM20" s="908"/>
      <c r="IN20" s="908"/>
      <c r="IO20" s="908"/>
      <c r="IP20" s="908"/>
      <c r="IQ20" s="908"/>
      <c r="IR20" s="908"/>
      <c r="IS20" s="908"/>
      <c r="IT20" s="908"/>
      <c r="IU20" s="908"/>
      <c r="IV20" s="908"/>
      <c r="IW20" s="908"/>
      <c r="IX20" s="908"/>
      <c r="IY20" s="908"/>
      <c r="IZ20" s="908"/>
      <c r="JA20" s="908"/>
      <c r="JB20" s="908"/>
      <c r="JC20" s="908"/>
      <c r="JD20" s="908"/>
      <c r="JE20" s="908"/>
      <c r="JF20" s="908"/>
      <c r="JG20" s="908"/>
      <c r="JH20" s="908"/>
      <c r="JI20" s="908"/>
      <c r="JJ20" s="908"/>
      <c r="JK20" s="908"/>
      <c r="JL20" s="908"/>
      <c r="JM20" s="908"/>
      <c r="JN20" s="908"/>
      <c r="JO20" s="908"/>
      <c r="JP20" s="908"/>
      <c r="JQ20" s="908"/>
      <c r="JR20" s="908"/>
      <c r="JS20" s="908"/>
      <c r="JT20" s="908"/>
      <c r="JU20" s="908"/>
      <c r="JV20" s="908"/>
      <c r="JW20" s="908"/>
      <c r="JX20" s="908"/>
      <c r="JY20" s="908"/>
      <c r="JZ20" s="908"/>
      <c r="KA20" s="908"/>
      <c r="KB20" s="908"/>
      <c r="KC20" s="908"/>
      <c r="KD20" s="908"/>
      <c r="KE20" s="908"/>
      <c r="KF20" s="908"/>
      <c r="KG20" s="908"/>
      <c r="KH20" s="908"/>
      <c r="KI20" s="908"/>
      <c r="KJ20" s="908"/>
      <c r="KK20" s="908"/>
      <c r="KL20" s="908"/>
      <c r="KM20" s="908"/>
      <c r="KN20" s="908"/>
      <c r="KO20" s="908"/>
      <c r="KP20" s="908"/>
      <c r="KQ20" s="908"/>
      <c r="KR20" s="908"/>
      <c r="KS20" s="908"/>
      <c r="KT20" s="908"/>
      <c r="KU20" s="908"/>
      <c r="KV20" s="908"/>
      <c r="KW20" s="908"/>
      <c r="KX20" s="908"/>
      <c r="KY20" s="908"/>
      <c r="KZ20" s="908"/>
      <c r="LA20" s="908"/>
      <c r="LB20" s="908"/>
      <c r="LC20" s="908"/>
      <c r="LD20" s="908"/>
      <c r="LE20" s="908"/>
      <c r="LF20" s="908"/>
      <c r="LG20" s="908"/>
      <c r="LH20" s="908"/>
      <c r="LI20" s="908"/>
      <c r="LJ20" s="908"/>
      <c r="LK20" s="908"/>
      <c r="LL20" s="908"/>
      <c r="LM20" s="908"/>
      <c r="LN20" s="908"/>
      <c r="LO20" s="908"/>
      <c r="LP20" s="908"/>
      <c r="LQ20" s="908"/>
      <c r="LR20" s="908"/>
      <c r="LS20" s="908"/>
      <c r="LT20" s="908"/>
      <c r="LU20" s="908"/>
      <c r="LV20" s="908"/>
      <c r="LW20" s="908"/>
      <c r="LX20" s="908"/>
      <c r="LY20" s="908"/>
      <c r="LZ20" s="908"/>
      <c r="MA20" s="908"/>
      <c r="MB20" s="908"/>
      <c r="MC20" s="908"/>
      <c r="MD20" s="908"/>
      <c r="ME20" s="908"/>
      <c r="MF20" s="908"/>
      <c r="MG20" s="908"/>
      <c r="MH20" s="908"/>
      <c r="MI20" s="908"/>
      <c r="MJ20" s="908"/>
      <c r="MK20" s="908"/>
      <c r="ML20" s="908"/>
      <c r="MM20" s="908"/>
      <c r="MN20" s="908"/>
      <c r="MO20" s="908"/>
      <c r="MP20" s="908"/>
      <c r="MQ20" s="908"/>
      <c r="MR20" s="908"/>
      <c r="MS20" s="908"/>
      <c r="MT20" s="908"/>
      <c r="MU20" s="908"/>
      <c r="MV20" s="908"/>
      <c r="MW20" s="908"/>
      <c r="MX20" s="908"/>
      <c r="MY20" s="908"/>
      <c r="MZ20" s="908"/>
      <c r="NA20" s="908"/>
      <c r="NB20" s="908"/>
      <c r="NC20" s="908"/>
      <c r="ND20" s="908"/>
      <c r="NE20" s="908"/>
      <c r="NF20" s="908"/>
      <c r="NG20" s="908"/>
      <c r="NH20" s="908"/>
      <c r="NI20" s="908"/>
      <c r="NJ20" s="908"/>
      <c r="NK20" s="908"/>
      <c r="NL20" s="908"/>
      <c r="NM20" s="908"/>
      <c r="NN20" s="908"/>
      <c r="NO20" s="908"/>
      <c r="NP20" s="908"/>
      <c r="NQ20" s="908"/>
      <c r="NR20" s="908"/>
      <c r="NS20" s="908"/>
      <c r="NT20" s="908"/>
      <c r="NU20" s="908"/>
      <c r="NV20" s="908"/>
      <c r="NW20" s="908"/>
      <c r="NX20" s="908"/>
      <c r="NY20" s="908"/>
      <c r="NZ20" s="908"/>
      <c r="OA20" s="908"/>
      <c r="OB20" s="908"/>
      <c r="OC20" s="908"/>
      <c r="OD20" s="908"/>
      <c r="OE20" s="908"/>
      <c r="OF20" s="908"/>
      <c r="OG20" s="908"/>
      <c r="OH20" s="908"/>
      <c r="OI20" s="908"/>
      <c r="OJ20" s="908"/>
      <c r="OK20" s="908"/>
      <c r="OL20" s="908"/>
      <c r="OM20" s="908"/>
      <c r="ON20" s="908"/>
      <c r="OO20" s="908"/>
      <c r="OP20" s="908"/>
      <c r="OQ20" s="908"/>
      <c r="OR20" s="908"/>
      <c r="OS20" s="908"/>
      <c r="OT20" s="908"/>
      <c r="OU20" s="908"/>
      <c r="OV20" s="908"/>
      <c r="OW20" s="908"/>
      <c r="OX20" s="908"/>
      <c r="OY20" s="908"/>
      <c r="OZ20" s="908"/>
      <c r="PA20" s="908"/>
      <c r="PB20" s="908"/>
      <c r="PC20" s="908"/>
      <c r="PD20" s="908"/>
      <c r="PE20" s="908"/>
      <c r="PF20" s="908"/>
      <c r="PG20" s="908"/>
      <c r="PH20" s="908"/>
      <c r="PI20" s="908"/>
      <c r="PJ20" s="908"/>
      <c r="PK20" s="908"/>
      <c r="PL20" s="908"/>
      <c r="PM20" s="908"/>
      <c r="PN20" s="908"/>
      <c r="PO20" s="908"/>
      <c r="PP20" s="908"/>
      <c r="PQ20" s="908"/>
      <c r="PR20" s="908"/>
      <c r="PS20" s="908"/>
      <c r="PT20" s="908"/>
      <c r="PU20" s="908"/>
      <c r="PV20" s="908"/>
      <c r="PW20" s="908"/>
      <c r="PX20" s="908"/>
      <c r="PY20" s="908"/>
      <c r="PZ20" s="908"/>
      <c r="QA20" s="908"/>
      <c r="QB20" s="908"/>
      <c r="QC20" s="908"/>
      <c r="QD20" s="908"/>
      <c r="QE20" s="908"/>
      <c r="QF20" s="908"/>
      <c r="QG20" s="908"/>
      <c r="QH20" s="908"/>
      <c r="QI20" s="908"/>
      <c r="QJ20" s="908"/>
      <c r="QK20" s="908"/>
      <c r="QL20" s="908"/>
      <c r="QM20" s="908"/>
      <c r="QN20" s="908"/>
      <c r="QO20" s="908"/>
      <c r="QP20" s="908"/>
      <c r="QQ20" s="908"/>
      <c r="QR20" s="908"/>
      <c r="QS20" s="908"/>
      <c r="QT20" s="908"/>
      <c r="QU20" s="908"/>
      <c r="QV20" s="908"/>
      <c r="QW20" s="908"/>
      <c r="QX20" s="908"/>
      <c r="QY20" s="908"/>
      <c r="QZ20" s="908"/>
      <c r="RA20" s="908"/>
      <c r="RB20" s="908"/>
      <c r="RC20" s="908"/>
      <c r="RD20" s="908"/>
      <c r="RE20" s="908"/>
      <c r="RF20" s="908"/>
      <c r="RG20" s="908"/>
      <c r="RH20" s="908"/>
      <c r="RI20" s="908"/>
      <c r="RJ20" s="908"/>
      <c r="RK20" s="908"/>
      <c r="RL20" s="908"/>
      <c r="RM20" s="908"/>
      <c r="RN20" s="908"/>
      <c r="RO20" s="908"/>
      <c r="RP20" s="908"/>
      <c r="RQ20" s="908"/>
      <c r="RR20" s="908"/>
      <c r="RS20" s="908"/>
      <c r="RT20" s="908"/>
      <c r="RU20" s="908"/>
      <c r="RV20" s="908"/>
      <c r="RW20" s="908"/>
      <c r="RX20" s="908"/>
      <c r="RY20" s="908"/>
      <c r="RZ20" s="908"/>
      <c r="SA20" s="908"/>
      <c r="SB20" s="908"/>
      <c r="SC20" s="908"/>
      <c r="SD20" s="908"/>
      <c r="SE20" s="908"/>
      <c r="SF20" s="908"/>
      <c r="SG20" s="908"/>
      <c r="SH20" s="908"/>
      <c r="SI20" s="908"/>
      <c r="SJ20" s="908"/>
      <c r="SK20" s="908"/>
      <c r="SL20" s="908"/>
      <c r="SM20" s="908"/>
      <c r="SN20" s="908"/>
      <c r="SO20" s="908"/>
      <c r="SP20" s="908"/>
      <c r="SQ20" s="908"/>
      <c r="SR20" s="908"/>
      <c r="SS20" s="908"/>
      <c r="ST20" s="908"/>
      <c r="SU20" s="908"/>
      <c r="SV20" s="908"/>
      <c r="SW20" s="908"/>
      <c r="SX20" s="908"/>
      <c r="SY20" s="908"/>
      <c r="SZ20" s="908"/>
      <c r="TA20" s="908"/>
      <c r="TB20" s="908"/>
      <c r="TC20" s="908"/>
      <c r="TD20" s="908"/>
      <c r="TE20" s="908"/>
      <c r="TF20" s="908"/>
      <c r="TG20" s="908"/>
      <c r="TH20" s="908"/>
      <c r="TI20" s="908"/>
      <c r="TJ20" s="908"/>
      <c r="TK20" s="908"/>
      <c r="TL20" s="908"/>
      <c r="TM20" s="908"/>
      <c r="TN20" s="908"/>
      <c r="TO20" s="908"/>
      <c r="TP20" s="908"/>
      <c r="TQ20" s="908"/>
      <c r="TR20" s="908"/>
      <c r="TS20" s="908"/>
      <c r="TT20" s="908"/>
      <c r="TU20" s="908"/>
      <c r="TV20" s="908"/>
      <c r="TW20" s="908"/>
      <c r="TX20" s="908"/>
      <c r="TY20" s="908"/>
      <c r="TZ20" s="908"/>
      <c r="UA20" s="908"/>
      <c r="UB20" s="908"/>
      <c r="UC20" s="908"/>
      <c r="UD20" s="908"/>
      <c r="UE20" s="908"/>
      <c r="UF20" s="908"/>
      <c r="UG20" s="908"/>
      <c r="UH20" s="908"/>
      <c r="UI20" s="908"/>
      <c r="UJ20" s="908"/>
      <c r="UK20" s="908"/>
      <c r="UL20" s="908"/>
      <c r="UM20" s="908"/>
      <c r="UN20" s="908"/>
      <c r="UO20" s="908"/>
      <c r="UP20" s="908"/>
      <c r="UQ20" s="908"/>
      <c r="UR20" s="908"/>
      <c r="US20" s="908"/>
      <c r="UT20" s="908"/>
      <c r="UU20" s="908"/>
      <c r="UV20" s="908"/>
      <c r="UW20" s="908"/>
      <c r="UX20" s="908"/>
      <c r="UY20" s="908"/>
      <c r="UZ20" s="908"/>
      <c r="VA20" s="908"/>
      <c r="VB20" s="908"/>
      <c r="VC20" s="908"/>
      <c r="VD20" s="908"/>
      <c r="VE20" s="908"/>
      <c r="VF20" s="908"/>
      <c r="VG20" s="908"/>
      <c r="VH20" s="908"/>
      <c r="VI20" s="908"/>
      <c r="VJ20" s="908"/>
      <c r="VK20" s="908"/>
      <c r="VL20" s="908"/>
      <c r="VM20" s="908"/>
      <c r="VN20" s="908"/>
      <c r="VO20" s="908"/>
      <c r="VP20" s="908"/>
      <c r="VQ20" s="908"/>
      <c r="VR20" s="908"/>
      <c r="VS20" s="908"/>
      <c r="VT20" s="908"/>
      <c r="VU20" s="908"/>
      <c r="VV20" s="908"/>
      <c r="VW20" s="908"/>
      <c r="VX20" s="908"/>
      <c r="VY20" s="908"/>
      <c r="VZ20" s="908"/>
      <c r="WA20" s="908"/>
      <c r="WB20" s="908"/>
      <c r="WC20" s="908"/>
      <c r="WD20" s="908"/>
      <c r="WE20" s="908"/>
      <c r="WF20" s="908"/>
      <c r="WG20" s="908"/>
      <c r="WH20" s="908"/>
      <c r="WI20" s="908"/>
      <c r="WJ20" s="908"/>
      <c r="WK20" s="908"/>
      <c r="WL20" s="908"/>
      <c r="WM20" s="908"/>
      <c r="WN20" s="908"/>
      <c r="WO20" s="908"/>
      <c r="WP20" s="908"/>
      <c r="WQ20" s="908"/>
      <c r="WR20" s="908"/>
      <c r="WS20" s="908"/>
      <c r="WT20" s="908"/>
      <c r="WU20" s="908"/>
      <c r="WV20" s="908"/>
      <c r="WW20" s="908"/>
      <c r="WX20" s="908"/>
      <c r="WY20" s="908"/>
      <c r="WZ20" s="908"/>
      <c r="XA20" s="908"/>
      <c r="XB20" s="908"/>
      <c r="XC20" s="908"/>
      <c r="XD20" s="908"/>
      <c r="XE20" s="908"/>
      <c r="XF20" s="908"/>
      <c r="XG20" s="908"/>
      <c r="XH20" s="908"/>
      <c r="XI20" s="908"/>
      <c r="XJ20" s="908"/>
      <c r="XK20" s="908"/>
      <c r="XL20" s="908"/>
      <c r="XM20" s="908"/>
      <c r="XN20" s="908"/>
      <c r="XO20" s="908"/>
      <c r="XP20" s="908"/>
      <c r="XQ20" s="908"/>
      <c r="XR20" s="908"/>
      <c r="XS20" s="908"/>
      <c r="XT20" s="908"/>
      <c r="XU20" s="908"/>
      <c r="XV20" s="908"/>
      <c r="XW20" s="908"/>
      <c r="XX20" s="908"/>
      <c r="XY20" s="908"/>
      <c r="XZ20" s="908"/>
      <c r="YA20" s="908"/>
      <c r="YB20" s="908"/>
      <c r="YC20" s="908"/>
      <c r="YD20" s="908"/>
      <c r="YE20" s="908"/>
      <c r="YF20" s="908"/>
      <c r="YG20" s="908"/>
      <c r="YH20" s="908"/>
      <c r="YI20" s="908"/>
      <c r="YJ20" s="908"/>
      <c r="YK20" s="908"/>
      <c r="YL20" s="908"/>
      <c r="YM20" s="908"/>
      <c r="YN20" s="908"/>
      <c r="YO20" s="908"/>
      <c r="YP20" s="908"/>
      <c r="YQ20" s="908"/>
      <c r="YR20" s="908"/>
      <c r="YS20" s="908"/>
      <c r="YT20" s="908"/>
      <c r="YU20" s="908"/>
      <c r="YV20" s="908"/>
      <c r="YW20" s="908"/>
      <c r="YX20" s="908"/>
      <c r="YY20" s="908"/>
      <c r="YZ20" s="908"/>
      <c r="ZA20" s="908"/>
      <c r="ZB20" s="908"/>
      <c r="ZC20" s="908"/>
      <c r="ZD20" s="908"/>
      <c r="ZE20" s="908"/>
      <c r="ZF20" s="908"/>
      <c r="ZG20" s="908"/>
      <c r="ZH20" s="908"/>
      <c r="ZI20" s="908"/>
      <c r="ZJ20" s="908"/>
      <c r="ZK20" s="908"/>
      <c r="ZL20" s="908"/>
      <c r="ZM20" s="908"/>
      <c r="ZN20" s="908"/>
      <c r="ZO20" s="908"/>
      <c r="ZP20" s="908"/>
      <c r="ZQ20" s="908"/>
      <c r="ZR20" s="908"/>
      <c r="ZS20" s="908"/>
      <c r="ZT20" s="908"/>
      <c r="ZU20" s="908"/>
      <c r="ZV20" s="908"/>
      <c r="ZW20" s="908"/>
      <c r="ZX20" s="908"/>
      <c r="ZY20" s="908"/>
      <c r="ZZ20" s="908"/>
      <c r="AAA20" s="908"/>
      <c r="AAB20" s="908"/>
      <c r="AAC20" s="908"/>
      <c r="AAD20" s="908"/>
      <c r="AAE20" s="908"/>
      <c r="AAF20" s="908"/>
      <c r="AAG20" s="908"/>
      <c r="AAH20" s="908"/>
      <c r="AAI20" s="908"/>
      <c r="AAJ20" s="908"/>
      <c r="AAK20" s="908"/>
      <c r="AAL20" s="908"/>
      <c r="AAM20" s="908"/>
      <c r="AAN20" s="908"/>
      <c r="AAO20" s="908"/>
      <c r="AAP20" s="908"/>
      <c r="AAQ20" s="908"/>
      <c r="AAR20" s="908"/>
      <c r="AAS20" s="908"/>
      <c r="AAT20" s="908"/>
      <c r="AAU20" s="908"/>
      <c r="AAV20" s="908"/>
      <c r="AAW20" s="908"/>
      <c r="AAX20" s="908"/>
      <c r="AAY20" s="908"/>
      <c r="AAZ20" s="908"/>
      <c r="ABA20" s="908"/>
      <c r="ABB20" s="908"/>
      <c r="ABC20" s="908"/>
      <c r="ABD20" s="908"/>
      <c r="ABE20" s="908"/>
      <c r="ABF20" s="908"/>
      <c r="ABG20" s="908"/>
      <c r="ABH20" s="908"/>
      <c r="ABI20" s="908"/>
      <c r="ABJ20" s="908"/>
      <c r="ABK20" s="908"/>
      <c r="ABL20" s="908"/>
      <c r="ABM20" s="908"/>
      <c r="ABN20" s="908"/>
      <c r="ABO20" s="908"/>
      <c r="ABP20" s="908"/>
      <c r="ABQ20" s="908"/>
      <c r="ABR20" s="908"/>
      <c r="ABS20" s="908"/>
      <c r="ABT20" s="908"/>
      <c r="ABU20" s="908"/>
      <c r="ABV20" s="908"/>
      <c r="ABW20" s="908"/>
      <c r="ABX20" s="908"/>
      <c r="ABY20" s="908"/>
      <c r="ABZ20" s="908"/>
      <c r="ACA20" s="908"/>
      <c r="ACB20" s="908"/>
      <c r="ACC20" s="908"/>
      <c r="ACD20" s="908"/>
      <c r="ACE20" s="908"/>
      <c r="ACF20" s="908"/>
      <c r="ACG20" s="908"/>
      <c r="ACH20" s="908"/>
      <c r="ACI20" s="908"/>
      <c r="ACJ20" s="908"/>
      <c r="ACK20" s="908"/>
      <c r="ACL20" s="908"/>
      <c r="ACM20" s="908"/>
      <c r="ACN20" s="908"/>
      <c r="ACO20" s="908"/>
      <c r="ACP20" s="908"/>
      <c r="ACQ20" s="908"/>
      <c r="ACR20" s="908"/>
      <c r="ACS20" s="908"/>
      <c r="ACT20" s="908"/>
      <c r="ACU20" s="908"/>
      <c r="ACV20" s="908"/>
      <c r="ACW20" s="908"/>
      <c r="ACX20" s="908"/>
      <c r="ACY20" s="908"/>
      <c r="ACZ20" s="908"/>
      <c r="ADA20" s="908"/>
      <c r="ADB20" s="908"/>
      <c r="ADC20" s="908"/>
      <c r="ADD20" s="908"/>
      <c r="ADE20" s="908"/>
      <c r="ADF20" s="908"/>
      <c r="ADG20" s="908"/>
      <c r="ADH20" s="908"/>
      <c r="ADI20" s="908"/>
      <c r="ADJ20" s="908"/>
      <c r="ADK20" s="908"/>
      <c r="ADL20" s="908"/>
      <c r="ADM20" s="908"/>
      <c r="ADN20" s="908"/>
      <c r="ADO20" s="908"/>
      <c r="ADP20" s="908"/>
      <c r="ADQ20" s="908"/>
      <c r="ADR20" s="908"/>
      <c r="ADS20" s="908"/>
      <c r="ADT20" s="908"/>
      <c r="ADU20" s="908"/>
      <c r="ADV20" s="908"/>
      <c r="ADW20" s="908"/>
      <c r="ADX20" s="908"/>
      <c r="ADY20" s="908"/>
      <c r="ADZ20" s="908"/>
      <c r="AEA20" s="908"/>
      <c r="AEB20" s="908"/>
      <c r="AEC20" s="908"/>
      <c r="AED20" s="908"/>
      <c r="AEE20" s="908"/>
      <c r="AEF20" s="908"/>
      <c r="AEG20" s="908"/>
      <c r="AEH20" s="908"/>
      <c r="AEI20" s="908"/>
      <c r="AEJ20" s="908"/>
      <c r="AEK20" s="908"/>
      <c r="AEL20" s="908"/>
      <c r="AEM20" s="908"/>
      <c r="AEN20" s="908"/>
      <c r="AEO20" s="908"/>
      <c r="AEP20" s="908"/>
      <c r="AEQ20" s="908"/>
      <c r="AER20" s="908"/>
      <c r="AES20" s="908"/>
      <c r="AET20" s="908"/>
      <c r="AEU20" s="908"/>
      <c r="AEV20" s="908"/>
      <c r="AEW20" s="908"/>
      <c r="AEX20" s="908"/>
      <c r="AEY20" s="908"/>
      <c r="AEZ20" s="908"/>
      <c r="AFA20" s="908"/>
      <c r="AFB20" s="908"/>
      <c r="AFC20" s="908"/>
      <c r="AFD20" s="908"/>
      <c r="AFE20" s="908"/>
      <c r="AFF20" s="908"/>
      <c r="AFG20" s="908"/>
      <c r="AFH20" s="908"/>
      <c r="AFI20" s="908"/>
      <c r="AFJ20" s="908"/>
      <c r="AFK20" s="908"/>
      <c r="AFL20" s="908"/>
      <c r="AFM20" s="908"/>
      <c r="AFN20" s="908"/>
      <c r="AFO20" s="908"/>
      <c r="AFP20" s="908"/>
      <c r="AFQ20" s="908"/>
      <c r="AFR20" s="908"/>
      <c r="AFS20" s="908"/>
      <c r="AFT20" s="908"/>
      <c r="AFU20" s="908"/>
      <c r="AFV20" s="908"/>
      <c r="AFW20" s="908"/>
      <c r="AFX20" s="908"/>
      <c r="AFY20" s="908"/>
      <c r="AFZ20" s="908"/>
      <c r="AGA20" s="908"/>
      <c r="AGB20" s="908"/>
      <c r="AGC20" s="908"/>
      <c r="AGD20" s="908"/>
      <c r="AGE20" s="908"/>
      <c r="AGF20" s="908"/>
      <c r="AGG20" s="908"/>
      <c r="AGH20" s="908"/>
      <c r="AGI20" s="908"/>
      <c r="AGJ20" s="908"/>
      <c r="AGK20" s="908"/>
      <c r="AGL20" s="908"/>
      <c r="AGM20" s="908"/>
      <c r="AGN20" s="908"/>
      <c r="AGO20" s="908"/>
      <c r="AGP20" s="908"/>
      <c r="AGQ20" s="908"/>
      <c r="AGR20" s="908"/>
      <c r="AGS20" s="908"/>
      <c r="AGT20" s="908"/>
      <c r="AGU20" s="908"/>
      <c r="AGV20" s="908"/>
      <c r="AGW20" s="908"/>
      <c r="AGX20" s="908"/>
      <c r="AGY20" s="908"/>
      <c r="AGZ20" s="908"/>
      <c r="AHA20" s="908"/>
      <c r="AHB20" s="908"/>
      <c r="AHC20" s="908"/>
      <c r="AHD20" s="908"/>
      <c r="AHE20" s="908"/>
      <c r="AHF20" s="908"/>
      <c r="AHG20" s="908"/>
      <c r="AHH20" s="908"/>
      <c r="AHI20" s="908"/>
      <c r="AHJ20" s="908"/>
      <c r="AHK20" s="908"/>
      <c r="AHL20" s="908"/>
      <c r="AHM20" s="908"/>
      <c r="AHN20" s="908"/>
      <c r="AHO20" s="908"/>
      <c r="AHP20" s="908"/>
      <c r="AHQ20" s="908"/>
      <c r="AHR20" s="908"/>
      <c r="AHS20" s="908"/>
      <c r="AHT20" s="908"/>
      <c r="AHU20" s="908"/>
      <c r="AHV20" s="908"/>
      <c r="AHW20" s="908"/>
      <c r="AHX20" s="908"/>
      <c r="AHY20" s="908"/>
      <c r="AHZ20" s="908"/>
      <c r="AIA20" s="908"/>
      <c r="AIB20" s="908"/>
      <c r="AIC20" s="908"/>
      <c r="AID20" s="908"/>
      <c r="AIE20" s="908"/>
      <c r="AIF20" s="908"/>
      <c r="AIG20" s="908"/>
      <c r="AIH20" s="908"/>
      <c r="AII20" s="908"/>
      <c r="AIJ20" s="908"/>
      <c r="AIK20" s="908"/>
      <c r="AIL20" s="908"/>
      <c r="AIM20" s="908"/>
      <c r="AIN20" s="908"/>
      <c r="AIO20" s="908"/>
      <c r="AIP20" s="908"/>
      <c r="AIQ20" s="908"/>
      <c r="AIR20" s="908"/>
      <c r="AIS20" s="908"/>
      <c r="AIT20" s="908"/>
      <c r="AIU20" s="908"/>
      <c r="AIV20" s="908"/>
      <c r="AIW20" s="908"/>
      <c r="AIX20" s="908"/>
      <c r="AIY20" s="908"/>
      <c r="AIZ20" s="908"/>
      <c r="AJA20" s="908"/>
      <c r="AJB20" s="908"/>
      <c r="AJC20" s="908"/>
      <c r="AJD20" s="908"/>
      <c r="AJE20" s="908"/>
      <c r="AJF20" s="908"/>
      <c r="AJG20" s="908"/>
      <c r="AJH20" s="908"/>
      <c r="AJI20" s="908"/>
      <c r="AJJ20" s="908"/>
      <c r="AJK20" s="908"/>
      <c r="AJL20" s="908"/>
      <c r="AJM20" s="908"/>
      <c r="AJN20" s="908"/>
      <c r="AJO20" s="908"/>
      <c r="AJP20" s="908"/>
      <c r="AJQ20" s="908"/>
      <c r="AJR20" s="908"/>
      <c r="AJS20" s="908"/>
      <c r="AJT20" s="908"/>
      <c r="AJU20" s="908"/>
      <c r="AJV20" s="908"/>
      <c r="AJW20" s="908"/>
      <c r="AJX20" s="908"/>
      <c r="AJY20" s="908"/>
      <c r="AJZ20" s="908"/>
      <c r="AKA20" s="908"/>
      <c r="AKB20" s="908"/>
      <c r="AKC20" s="908"/>
      <c r="AKD20" s="908"/>
      <c r="AKE20" s="908"/>
      <c r="AKF20" s="908"/>
      <c r="AKG20" s="908"/>
      <c r="AKH20" s="908"/>
      <c r="AKI20" s="908"/>
      <c r="AKJ20" s="908"/>
      <c r="AKK20" s="908"/>
      <c r="AKL20" s="908"/>
      <c r="AKM20" s="908"/>
      <c r="AKN20" s="908"/>
      <c r="AKO20" s="908"/>
      <c r="AKP20" s="908"/>
      <c r="AKQ20" s="908"/>
      <c r="AKR20" s="908"/>
      <c r="AKS20" s="908"/>
      <c r="AKT20" s="908"/>
      <c r="AKU20" s="908"/>
      <c r="AKV20" s="908"/>
      <c r="AKW20" s="908"/>
      <c r="AKX20" s="908"/>
      <c r="AKY20" s="908"/>
      <c r="AKZ20" s="908"/>
      <c r="ALA20" s="908"/>
      <c r="ALB20" s="908"/>
      <c r="ALC20" s="908"/>
      <c r="ALD20" s="908"/>
      <c r="ALE20" s="908"/>
      <c r="ALF20" s="908"/>
      <c r="ALG20" s="908"/>
      <c r="ALH20" s="908"/>
      <c r="ALI20" s="908"/>
      <c r="ALJ20" s="908"/>
      <c r="ALK20" s="908"/>
      <c r="ALL20" s="908"/>
      <c r="ALM20" s="908"/>
      <c r="ALN20" s="908"/>
      <c r="ALO20" s="908"/>
      <c r="ALP20" s="908"/>
      <c r="ALQ20" s="908"/>
      <c r="ALR20" s="908"/>
      <c r="ALS20" s="908"/>
      <c r="ALT20" s="908"/>
      <c r="ALU20" s="908"/>
      <c r="ALV20" s="908"/>
      <c r="ALW20" s="908"/>
      <c r="ALX20" s="908"/>
      <c r="ALY20" s="908"/>
      <c r="ALZ20" s="908"/>
      <c r="AMA20" s="908"/>
      <c r="AMB20" s="908"/>
      <c r="AMC20" s="908"/>
      <c r="AMD20" s="908"/>
      <c r="AME20" s="908"/>
      <c r="AMF20" s="908"/>
      <c r="AMG20" s="908"/>
      <c r="AMH20" s="908"/>
      <c r="AMI20" s="908"/>
      <c r="AMJ20" s="908"/>
      <c r="AMK20" s="908"/>
      <c r="AML20" s="908"/>
      <c r="AMM20" s="908"/>
      <c r="AMN20" s="908"/>
      <c r="AMO20" s="908"/>
      <c r="AMP20" s="908"/>
      <c r="AMQ20" s="908"/>
      <c r="AMR20" s="908"/>
      <c r="AMS20" s="908"/>
      <c r="AMT20" s="908"/>
      <c r="AMU20" s="908"/>
      <c r="AMV20" s="908"/>
      <c r="AMW20" s="908"/>
      <c r="AMX20" s="908"/>
      <c r="AMY20" s="908"/>
      <c r="AMZ20" s="908"/>
      <c r="ANA20" s="908"/>
      <c r="ANB20" s="908"/>
      <c r="ANC20" s="908"/>
      <c r="AND20" s="908"/>
      <c r="ANE20" s="908"/>
      <c r="ANF20" s="908"/>
      <c r="ANG20" s="908"/>
      <c r="ANH20" s="908"/>
      <c r="ANI20" s="908"/>
      <c r="ANJ20" s="908"/>
      <c r="ANK20" s="908"/>
      <c r="ANL20" s="908"/>
      <c r="ANM20" s="908"/>
      <c r="ANN20" s="908"/>
      <c r="ANO20" s="908"/>
      <c r="ANP20" s="908"/>
      <c r="ANQ20" s="908"/>
      <c r="ANR20" s="908"/>
      <c r="ANS20" s="908"/>
      <c r="ANT20" s="908"/>
      <c r="ANU20" s="908"/>
      <c r="ANV20" s="908"/>
      <c r="ANW20" s="908"/>
      <c r="ANX20" s="908"/>
      <c r="ANY20" s="908"/>
      <c r="ANZ20" s="908"/>
      <c r="AOA20" s="908"/>
      <c r="AOB20" s="908"/>
      <c r="AOC20" s="908"/>
      <c r="AOD20" s="908"/>
      <c r="AOE20" s="908"/>
      <c r="AOF20" s="908"/>
      <c r="AOG20" s="908"/>
      <c r="AOH20" s="908"/>
      <c r="AOI20" s="908"/>
      <c r="AOJ20" s="908"/>
      <c r="AOK20" s="908"/>
      <c r="AOL20" s="908"/>
      <c r="AOM20" s="908"/>
      <c r="AON20" s="908"/>
      <c r="AOO20" s="908"/>
      <c r="AOP20" s="908"/>
      <c r="AOQ20" s="908"/>
      <c r="AOR20" s="908"/>
      <c r="AOS20" s="908"/>
      <c r="AOT20" s="908"/>
      <c r="AOU20" s="908"/>
      <c r="AOV20" s="908"/>
      <c r="AOW20" s="908"/>
      <c r="AOX20" s="908"/>
      <c r="AOY20" s="908"/>
      <c r="AOZ20" s="908"/>
      <c r="APA20" s="908"/>
      <c r="APB20" s="908"/>
      <c r="APC20" s="908"/>
      <c r="APD20" s="908"/>
      <c r="APE20" s="908"/>
      <c r="APF20" s="908"/>
      <c r="APG20" s="908"/>
      <c r="APH20" s="908"/>
      <c r="API20" s="908"/>
      <c r="APJ20" s="908"/>
      <c r="APK20" s="908"/>
      <c r="APL20" s="908"/>
      <c r="APM20" s="908"/>
      <c r="APN20" s="908"/>
      <c r="APO20" s="908"/>
      <c r="APP20" s="908"/>
      <c r="APQ20" s="908"/>
      <c r="APR20" s="908"/>
      <c r="APS20" s="908"/>
      <c r="APT20" s="908"/>
      <c r="APU20" s="908"/>
      <c r="APV20" s="908"/>
      <c r="APW20" s="908"/>
      <c r="APX20" s="908"/>
      <c r="APY20" s="908"/>
      <c r="APZ20" s="908"/>
      <c r="AQA20" s="908"/>
      <c r="AQB20" s="908"/>
      <c r="AQC20" s="908"/>
      <c r="AQD20" s="908"/>
      <c r="AQE20" s="908"/>
      <c r="AQF20" s="908"/>
      <c r="AQG20" s="908"/>
      <c r="AQH20" s="908"/>
      <c r="AQI20" s="908"/>
      <c r="AQJ20" s="908"/>
      <c r="AQK20" s="908"/>
      <c r="AQL20" s="908"/>
      <c r="AQM20" s="908"/>
      <c r="AQN20" s="908"/>
      <c r="AQO20" s="908"/>
      <c r="AQP20" s="908"/>
      <c r="AQQ20" s="908"/>
      <c r="AQR20" s="908"/>
      <c r="AQS20" s="908"/>
      <c r="AQT20" s="908"/>
      <c r="AQU20" s="908"/>
      <c r="AQV20" s="908"/>
      <c r="AQW20" s="908"/>
      <c r="AQX20" s="908"/>
      <c r="AQY20" s="908"/>
      <c r="AQZ20" s="908"/>
      <c r="ARA20" s="908"/>
      <c r="ARB20" s="908"/>
      <c r="ARC20" s="908"/>
      <c r="ARD20" s="908"/>
      <c r="ARE20" s="908"/>
      <c r="ARF20" s="908"/>
      <c r="ARG20" s="908"/>
      <c r="ARH20" s="908"/>
      <c r="ARI20" s="908"/>
      <c r="ARJ20" s="908"/>
      <c r="ARK20" s="908"/>
      <c r="ARL20" s="908"/>
      <c r="ARM20" s="908"/>
      <c r="ARN20" s="908"/>
      <c r="ARO20" s="908"/>
      <c r="ARP20" s="908"/>
      <c r="ARQ20" s="908"/>
      <c r="ARR20" s="908"/>
      <c r="ARS20" s="908"/>
      <c r="ART20" s="908"/>
      <c r="ARU20" s="908"/>
      <c r="ARV20" s="908"/>
      <c r="ARW20" s="908"/>
      <c r="ARX20" s="908"/>
      <c r="ARY20" s="908"/>
      <c r="ARZ20" s="908"/>
      <c r="ASA20" s="908"/>
      <c r="ASB20" s="908"/>
      <c r="ASC20" s="908"/>
      <c r="ASD20" s="908"/>
      <c r="ASE20" s="908"/>
      <c r="ASF20" s="908"/>
      <c r="ASG20" s="908"/>
      <c r="ASH20" s="908"/>
      <c r="ASI20" s="908"/>
      <c r="ASJ20" s="908"/>
      <c r="ASK20" s="908"/>
      <c r="ASL20" s="908"/>
      <c r="ASM20" s="908"/>
      <c r="ASN20" s="908"/>
      <c r="ASO20" s="908"/>
      <c r="ASP20" s="908"/>
      <c r="ASQ20" s="908"/>
      <c r="ASR20" s="908"/>
      <c r="ASS20" s="908"/>
      <c r="AST20" s="908"/>
      <c r="ASU20" s="908"/>
      <c r="ASV20" s="908"/>
      <c r="ASW20" s="908"/>
      <c r="ASX20" s="908"/>
      <c r="ASY20" s="908"/>
      <c r="ASZ20" s="908"/>
      <c r="ATA20" s="908"/>
      <c r="ATB20" s="908"/>
      <c r="ATC20" s="908"/>
      <c r="ATD20" s="908"/>
      <c r="ATE20" s="908"/>
      <c r="ATF20" s="908"/>
      <c r="ATG20" s="908"/>
      <c r="ATH20" s="908"/>
      <c r="ATI20" s="908"/>
      <c r="ATJ20" s="908"/>
      <c r="ATK20" s="908"/>
      <c r="ATL20" s="908"/>
      <c r="ATM20" s="908"/>
      <c r="ATN20" s="908"/>
      <c r="ATO20" s="908"/>
      <c r="ATP20" s="908"/>
      <c r="ATQ20" s="908"/>
      <c r="ATR20" s="908"/>
      <c r="ATS20" s="908"/>
      <c r="ATT20" s="908"/>
      <c r="ATU20" s="908"/>
      <c r="ATV20" s="908"/>
      <c r="ATW20" s="908"/>
      <c r="ATX20" s="908"/>
      <c r="ATY20" s="908"/>
      <c r="ATZ20" s="908"/>
      <c r="AUA20" s="908"/>
      <c r="AUB20" s="908"/>
      <c r="AUC20" s="908"/>
      <c r="AUD20" s="908"/>
      <c r="AUE20" s="908"/>
      <c r="AUF20" s="908"/>
      <c r="AUG20" s="908"/>
      <c r="AUH20" s="908"/>
      <c r="AUI20" s="908"/>
      <c r="AUJ20" s="908"/>
      <c r="AUK20" s="908"/>
      <c r="AUL20" s="908"/>
      <c r="AUM20" s="908"/>
      <c r="AUN20" s="908"/>
      <c r="AUO20" s="908"/>
      <c r="AUP20" s="908"/>
      <c r="AUQ20" s="908"/>
      <c r="AUR20" s="908"/>
      <c r="AUS20" s="908"/>
      <c r="AUT20" s="908"/>
      <c r="AUU20" s="908"/>
      <c r="AUV20" s="908"/>
      <c r="AUW20" s="908"/>
      <c r="AUX20" s="908"/>
      <c r="AUY20" s="908"/>
      <c r="AUZ20" s="908"/>
      <c r="AVA20" s="908"/>
      <c r="AVB20" s="908"/>
      <c r="AVC20" s="908"/>
      <c r="AVD20" s="908"/>
      <c r="AVE20" s="908"/>
      <c r="AVF20" s="908"/>
      <c r="AVG20" s="908"/>
      <c r="AVH20" s="908"/>
      <c r="AVI20" s="908"/>
      <c r="AVJ20" s="908"/>
      <c r="AVK20" s="908"/>
      <c r="AVL20" s="908"/>
      <c r="AVM20" s="908"/>
      <c r="AVN20" s="908"/>
      <c r="AVO20" s="908"/>
      <c r="AVP20" s="908"/>
      <c r="AVQ20" s="908"/>
      <c r="AVR20" s="908"/>
      <c r="AVS20" s="908"/>
      <c r="AVT20" s="908"/>
      <c r="AVU20" s="908"/>
      <c r="AVV20" s="908"/>
      <c r="AVW20" s="908"/>
      <c r="AVX20" s="908"/>
      <c r="AVY20" s="908"/>
      <c r="AVZ20" s="908"/>
      <c r="AWA20" s="908"/>
      <c r="AWB20" s="908"/>
      <c r="AWC20" s="908"/>
      <c r="AWD20" s="908"/>
      <c r="AWE20" s="908"/>
      <c r="AWF20" s="908"/>
      <c r="AWG20" s="908"/>
      <c r="AWH20" s="908"/>
      <c r="AWI20" s="908"/>
      <c r="AWJ20" s="908"/>
      <c r="AWK20" s="908"/>
      <c r="AWL20" s="908"/>
      <c r="AWM20" s="908"/>
      <c r="AWN20" s="908"/>
      <c r="AWO20" s="908"/>
      <c r="AWP20" s="908"/>
      <c r="AWQ20" s="908"/>
      <c r="AWR20" s="908"/>
      <c r="AWS20" s="908"/>
      <c r="AWT20" s="908"/>
      <c r="AWU20" s="908"/>
      <c r="AWV20" s="908"/>
      <c r="AWW20" s="908"/>
      <c r="AWX20" s="908"/>
      <c r="AWY20" s="908"/>
      <c r="AWZ20" s="908"/>
      <c r="AXA20" s="908"/>
      <c r="AXB20" s="908"/>
      <c r="AXC20" s="908"/>
      <c r="AXD20" s="908"/>
      <c r="AXE20" s="908"/>
      <c r="AXF20" s="908"/>
      <c r="AXG20" s="908"/>
      <c r="AXH20" s="908"/>
      <c r="AXI20" s="908"/>
      <c r="AXJ20" s="908"/>
      <c r="AXK20" s="908"/>
      <c r="AXL20" s="908"/>
      <c r="AXM20" s="908"/>
      <c r="AXN20" s="908"/>
      <c r="AXO20" s="908"/>
      <c r="AXP20" s="908"/>
      <c r="AXQ20" s="908"/>
      <c r="AXR20" s="908"/>
      <c r="AXS20" s="908"/>
      <c r="AXT20" s="908"/>
      <c r="AXU20" s="908"/>
      <c r="AXV20" s="908"/>
      <c r="AXW20" s="908"/>
      <c r="AXX20" s="908"/>
      <c r="AXY20" s="908"/>
      <c r="AXZ20" s="908"/>
      <c r="AYA20" s="908"/>
      <c r="AYB20" s="908"/>
      <c r="AYC20" s="908"/>
      <c r="AYD20" s="908"/>
      <c r="AYE20" s="908"/>
      <c r="AYF20" s="908"/>
      <c r="AYG20" s="908"/>
      <c r="AYH20" s="908"/>
      <c r="AYI20" s="908"/>
      <c r="AYJ20" s="908"/>
      <c r="AYK20" s="908"/>
      <c r="AYL20" s="908"/>
      <c r="AYM20" s="908"/>
      <c r="AYN20" s="908"/>
      <c r="AYO20" s="908"/>
      <c r="AYP20" s="908"/>
      <c r="AYQ20" s="908"/>
      <c r="AYR20" s="908"/>
      <c r="AYS20" s="908"/>
      <c r="AYT20" s="908"/>
      <c r="AYU20" s="908"/>
      <c r="AYV20" s="908"/>
      <c r="AYW20" s="908"/>
      <c r="AYX20" s="908"/>
      <c r="AYY20" s="908"/>
      <c r="AYZ20" s="908"/>
      <c r="AZA20" s="908"/>
      <c r="AZB20" s="908"/>
      <c r="AZC20" s="908"/>
      <c r="AZD20" s="908"/>
      <c r="AZE20" s="908"/>
      <c r="AZF20" s="908"/>
      <c r="AZG20" s="908"/>
      <c r="AZH20" s="908"/>
      <c r="AZI20" s="908"/>
      <c r="AZJ20" s="908"/>
      <c r="AZK20" s="908"/>
      <c r="AZL20" s="908"/>
      <c r="AZM20" s="908"/>
      <c r="AZN20" s="908"/>
      <c r="AZO20" s="908"/>
      <c r="AZP20" s="908"/>
      <c r="AZQ20" s="908"/>
      <c r="AZR20" s="908"/>
      <c r="AZS20" s="908"/>
      <c r="AZT20" s="908"/>
      <c r="AZU20" s="908"/>
      <c r="AZV20" s="908"/>
      <c r="AZW20" s="908"/>
      <c r="AZX20" s="908"/>
      <c r="AZY20" s="908"/>
      <c r="AZZ20" s="908"/>
      <c r="BAA20" s="908"/>
      <c r="BAB20" s="908"/>
      <c r="BAC20" s="908"/>
      <c r="BAD20" s="908"/>
      <c r="BAE20" s="908"/>
      <c r="BAF20" s="908"/>
      <c r="BAG20" s="908"/>
      <c r="BAH20" s="908"/>
      <c r="BAI20" s="908"/>
      <c r="BAJ20" s="908"/>
      <c r="BAK20" s="908"/>
      <c r="BAL20" s="908"/>
      <c r="BAM20" s="908"/>
      <c r="BAN20" s="908"/>
      <c r="BAO20" s="908"/>
      <c r="BAP20" s="908"/>
      <c r="BAQ20" s="908"/>
      <c r="BAR20" s="908"/>
      <c r="BAS20" s="908"/>
      <c r="BAT20" s="908"/>
      <c r="BAU20" s="908"/>
      <c r="BAV20" s="908"/>
      <c r="BAW20" s="908"/>
      <c r="BAX20" s="908"/>
      <c r="BAY20" s="908"/>
      <c r="BAZ20" s="908"/>
      <c r="BBA20" s="908"/>
      <c r="BBB20" s="908"/>
      <c r="BBC20" s="908"/>
      <c r="BBD20" s="908"/>
      <c r="BBE20" s="908"/>
      <c r="BBF20" s="908"/>
      <c r="BBG20" s="908"/>
      <c r="BBH20" s="908"/>
      <c r="BBI20" s="908"/>
      <c r="BBJ20" s="908"/>
      <c r="BBK20" s="908"/>
      <c r="BBL20" s="908"/>
      <c r="BBM20" s="908"/>
      <c r="BBN20" s="908"/>
      <c r="BBO20" s="908"/>
      <c r="BBP20" s="908"/>
      <c r="BBQ20" s="908"/>
      <c r="BBR20" s="908"/>
      <c r="BBS20" s="908"/>
      <c r="BBT20" s="908"/>
      <c r="BBU20" s="908"/>
      <c r="BBV20" s="908"/>
      <c r="BBW20" s="908"/>
      <c r="BBX20" s="908"/>
      <c r="BBY20" s="908"/>
      <c r="BBZ20" s="908"/>
      <c r="BCA20" s="908"/>
      <c r="BCB20" s="908"/>
      <c r="BCC20" s="908"/>
      <c r="BCD20" s="908"/>
      <c r="BCE20" s="908"/>
      <c r="BCF20" s="908"/>
      <c r="BCG20" s="908"/>
      <c r="BCH20" s="908"/>
      <c r="BCI20" s="908"/>
      <c r="BCJ20" s="908"/>
      <c r="BCK20" s="908"/>
      <c r="BCL20" s="908"/>
      <c r="BCM20" s="908"/>
      <c r="BCN20" s="908"/>
      <c r="BCO20" s="908"/>
      <c r="BCP20" s="908"/>
      <c r="BCQ20" s="908"/>
      <c r="BCR20" s="908"/>
      <c r="BCS20" s="908"/>
      <c r="BCT20" s="908"/>
      <c r="BCU20" s="908"/>
      <c r="BCV20" s="908"/>
      <c r="BCW20" s="908"/>
      <c r="BCX20" s="908"/>
      <c r="BCY20" s="908"/>
      <c r="BCZ20" s="908"/>
      <c r="BDA20" s="908"/>
      <c r="BDB20" s="908"/>
      <c r="BDC20" s="908"/>
      <c r="BDD20" s="908"/>
      <c r="BDE20" s="908"/>
      <c r="BDF20" s="908"/>
      <c r="BDG20" s="908"/>
      <c r="BDH20" s="908"/>
      <c r="BDI20" s="908"/>
      <c r="BDJ20" s="908"/>
      <c r="BDK20" s="908"/>
      <c r="BDL20" s="908"/>
      <c r="BDM20" s="908"/>
      <c r="BDN20" s="908"/>
      <c r="BDO20" s="908"/>
      <c r="BDP20" s="908"/>
      <c r="BDQ20" s="908"/>
      <c r="BDR20" s="908"/>
      <c r="BDS20" s="908"/>
      <c r="BDT20" s="908"/>
      <c r="BDU20" s="908"/>
      <c r="BDV20" s="908"/>
      <c r="BDW20" s="908"/>
      <c r="BDX20" s="908"/>
      <c r="BDY20" s="908"/>
      <c r="BDZ20" s="908"/>
      <c r="BEA20" s="908"/>
      <c r="BEB20" s="908"/>
      <c r="BEC20" s="908"/>
      <c r="BED20" s="908"/>
      <c r="BEE20" s="908"/>
      <c r="BEF20" s="908"/>
      <c r="BEG20" s="908"/>
      <c r="BEH20" s="908"/>
      <c r="BEI20" s="908"/>
      <c r="BEJ20" s="908"/>
      <c r="BEK20" s="908"/>
      <c r="BEL20" s="908"/>
      <c r="BEM20" s="908"/>
      <c r="BEN20" s="908"/>
      <c r="BEO20" s="908"/>
      <c r="BEP20" s="908"/>
      <c r="BEQ20" s="908"/>
      <c r="BER20" s="908"/>
      <c r="BES20" s="908"/>
      <c r="BET20" s="908"/>
      <c r="BEU20" s="908"/>
      <c r="BEV20" s="908"/>
      <c r="BEW20" s="908"/>
      <c r="BEX20" s="908"/>
      <c r="BEY20" s="908"/>
      <c r="BEZ20" s="908"/>
      <c r="BFA20" s="908"/>
      <c r="BFB20" s="908"/>
      <c r="BFC20" s="908"/>
      <c r="BFD20" s="908"/>
      <c r="BFE20" s="908"/>
      <c r="BFF20" s="908"/>
      <c r="BFG20" s="908"/>
      <c r="BFH20" s="908"/>
      <c r="BFI20" s="908"/>
      <c r="BFJ20" s="908"/>
      <c r="BFK20" s="908"/>
      <c r="BFL20" s="908"/>
      <c r="BFM20" s="908"/>
      <c r="BFN20" s="908"/>
      <c r="BFO20" s="908"/>
      <c r="BFP20" s="908"/>
      <c r="BFQ20" s="908"/>
      <c r="BFR20" s="908"/>
      <c r="BFS20" s="908"/>
      <c r="BFT20" s="908"/>
      <c r="BFU20" s="908"/>
      <c r="BFV20" s="908"/>
      <c r="BFW20" s="908"/>
      <c r="BFX20" s="908"/>
      <c r="BFY20" s="908"/>
      <c r="BFZ20" s="908"/>
      <c r="BGA20" s="908"/>
      <c r="BGB20" s="908"/>
      <c r="BGC20" s="908"/>
      <c r="BGD20" s="908"/>
      <c r="BGE20" s="908"/>
      <c r="BGF20" s="908"/>
      <c r="BGG20" s="908"/>
      <c r="BGH20" s="908"/>
      <c r="BGI20" s="908"/>
      <c r="BGJ20" s="908"/>
      <c r="BGK20" s="908"/>
      <c r="BGL20" s="908"/>
      <c r="BGM20" s="908"/>
      <c r="BGN20" s="908"/>
      <c r="BGO20" s="908"/>
      <c r="BGP20" s="908"/>
      <c r="BGQ20" s="908"/>
      <c r="BGR20" s="908"/>
      <c r="BGS20" s="908"/>
      <c r="BGT20" s="908"/>
      <c r="BGU20" s="908"/>
      <c r="BGV20" s="908"/>
      <c r="BGW20" s="908"/>
      <c r="BGX20" s="908"/>
      <c r="BGY20" s="908"/>
      <c r="BGZ20" s="908"/>
      <c r="BHA20" s="908"/>
      <c r="BHB20" s="908"/>
      <c r="BHC20" s="908"/>
      <c r="BHD20" s="908"/>
      <c r="BHE20" s="908"/>
      <c r="BHF20" s="908"/>
      <c r="BHG20" s="908"/>
      <c r="BHH20" s="908"/>
      <c r="BHI20" s="908"/>
      <c r="BHJ20" s="908"/>
      <c r="BHK20" s="908"/>
      <c r="BHL20" s="908"/>
      <c r="BHM20" s="908"/>
      <c r="BHN20" s="908"/>
      <c r="BHO20" s="908"/>
      <c r="BHP20" s="908"/>
      <c r="BHQ20" s="908"/>
      <c r="BHR20" s="908"/>
      <c r="BHS20" s="908"/>
      <c r="BHT20" s="908"/>
      <c r="BHU20" s="908"/>
      <c r="BHV20" s="908"/>
      <c r="BHW20" s="908"/>
      <c r="BHX20" s="908"/>
      <c r="BHY20" s="908"/>
      <c r="BHZ20" s="908"/>
      <c r="BIA20" s="908"/>
      <c r="BIB20" s="908"/>
      <c r="BIC20" s="908"/>
      <c r="BID20" s="908"/>
      <c r="BIE20" s="908"/>
      <c r="BIF20" s="908"/>
      <c r="BIG20" s="908"/>
      <c r="BIH20" s="908"/>
      <c r="BII20" s="908"/>
      <c r="BIJ20" s="908"/>
      <c r="BIK20" s="908"/>
      <c r="BIL20" s="908"/>
      <c r="BIM20" s="908"/>
      <c r="BIN20" s="908"/>
      <c r="BIO20" s="908"/>
      <c r="BIP20" s="908"/>
      <c r="BIQ20" s="908"/>
      <c r="BIR20" s="908"/>
      <c r="BIS20" s="908"/>
      <c r="BIT20" s="908"/>
      <c r="BIU20" s="908"/>
      <c r="BIV20" s="908"/>
      <c r="BIW20" s="908"/>
      <c r="BIX20" s="908"/>
      <c r="BIY20" s="908"/>
      <c r="BIZ20" s="908"/>
      <c r="BJA20" s="908"/>
      <c r="BJB20" s="908"/>
      <c r="BJC20" s="908"/>
      <c r="BJD20" s="908"/>
      <c r="BJE20" s="908"/>
      <c r="BJF20" s="908"/>
      <c r="BJG20" s="908"/>
      <c r="BJH20" s="908"/>
      <c r="BJI20" s="908"/>
      <c r="BJJ20" s="908"/>
      <c r="BJK20" s="908"/>
      <c r="BJL20" s="908"/>
      <c r="BJM20" s="908"/>
      <c r="BJN20" s="908"/>
      <c r="BJO20" s="908"/>
      <c r="BJP20" s="908"/>
      <c r="BJQ20" s="908"/>
      <c r="BJR20" s="908"/>
      <c r="BJS20" s="908"/>
      <c r="BJT20" s="908"/>
      <c r="BJU20" s="908"/>
      <c r="BJV20" s="908"/>
      <c r="BJW20" s="908"/>
      <c r="BJX20" s="908"/>
      <c r="BJY20" s="908"/>
      <c r="BJZ20" s="908"/>
      <c r="BKA20" s="908"/>
      <c r="BKB20" s="908"/>
      <c r="BKC20" s="908"/>
      <c r="BKD20" s="908"/>
      <c r="BKE20" s="908"/>
      <c r="BKF20" s="908"/>
      <c r="BKG20" s="908"/>
      <c r="BKH20" s="908"/>
      <c r="BKI20" s="908"/>
      <c r="BKJ20" s="908"/>
      <c r="BKK20" s="908"/>
      <c r="BKL20" s="908"/>
      <c r="BKM20" s="908"/>
      <c r="BKN20" s="908"/>
      <c r="BKO20" s="908"/>
      <c r="BKP20" s="908"/>
      <c r="BKQ20" s="908"/>
      <c r="BKR20" s="908"/>
      <c r="BKS20" s="908"/>
      <c r="BKT20" s="908"/>
      <c r="BKU20" s="908"/>
      <c r="BKV20" s="908"/>
      <c r="BKW20" s="908"/>
      <c r="BKX20" s="908"/>
      <c r="BKY20" s="908"/>
      <c r="BKZ20" s="908"/>
      <c r="BLA20" s="908"/>
      <c r="BLB20" s="908"/>
      <c r="BLC20" s="908"/>
      <c r="BLD20" s="908"/>
      <c r="BLE20" s="908"/>
      <c r="BLF20" s="908"/>
      <c r="BLG20" s="908"/>
      <c r="BLH20" s="908"/>
      <c r="BLI20" s="908"/>
      <c r="BLJ20" s="908"/>
      <c r="BLK20" s="908"/>
      <c r="BLL20" s="908"/>
      <c r="BLM20" s="908"/>
      <c r="BLN20" s="908"/>
      <c r="BLO20" s="908"/>
      <c r="BLP20" s="908"/>
      <c r="BLQ20" s="908"/>
      <c r="BLR20" s="908"/>
      <c r="BLS20" s="908"/>
      <c r="BLT20" s="908"/>
      <c r="BLU20" s="908"/>
      <c r="BLV20" s="908"/>
      <c r="BLW20" s="908"/>
      <c r="BLX20" s="908"/>
      <c r="BLY20" s="908"/>
      <c r="BLZ20" s="908"/>
      <c r="BMA20" s="908"/>
      <c r="BMB20" s="908"/>
      <c r="BMC20" s="908"/>
      <c r="BMD20" s="908"/>
      <c r="BME20" s="908"/>
      <c r="BMF20" s="908"/>
      <c r="BMG20" s="908"/>
      <c r="BMH20" s="908"/>
      <c r="BMI20" s="908"/>
      <c r="BMJ20" s="908"/>
      <c r="BMK20" s="908"/>
      <c r="BML20" s="908"/>
      <c r="BMM20" s="908"/>
      <c r="BMN20" s="908"/>
      <c r="BMO20" s="908"/>
      <c r="BMP20" s="908"/>
      <c r="BMQ20" s="908"/>
      <c r="BMR20" s="908"/>
      <c r="BMS20" s="908"/>
      <c r="BMT20" s="908"/>
      <c r="BMU20" s="908"/>
      <c r="BMV20" s="908"/>
      <c r="BMW20" s="908"/>
      <c r="BMX20" s="908"/>
      <c r="BMY20" s="908"/>
      <c r="BMZ20" s="908"/>
      <c r="BNA20" s="908"/>
      <c r="BNB20" s="908"/>
      <c r="BNC20" s="908"/>
      <c r="BND20" s="908"/>
      <c r="BNE20" s="908"/>
      <c r="BNF20" s="908"/>
      <c r="BNG20" s="908"/>
      <c r="BNH20" s="908"/>
      <c r="BNI20" s="908"/>
      <c r="BNJ20" s="908"/>
      <c r="BNK20" s="908"/>
      <c r="BNL20" s="908"/>
      <c r="BNM20" s="908"/>
      <c r="BNN20" s="908"/>
      <c r="BNO20" s="908"/>
      <c r="BNP20" s="908"/>
      <c r="BNQ20" s="908"/>
      <c r="BNR20" s="908"/>
      <c r="BNS20" s="908"/>
      <c r="BNT20" s="908"/>
      <c r="BNU20" s="908"/>
      <c r="BNV20" s="908"/>
      <c r="BNW20" s="908"/>
      <c r="BNX20" s="908"/>
      <c r="BNY20" s="908"/>
      <c r="BNZ20" s="908"/>
      <c r="BOA20" s="908"/>
      <c r="BOB20" s="908"/>
      <c r="BOC20" s="908"/>
      <c r="BOD20" s="908"/>
      <c r="BOE20" s="908"/>
      <c r="BOF20" s="908"/>
      <c r="BOG20" s="908"/>
      <c r="BOH20" s="908"/>
      <c r="BOI20" s="908"/>
      <c r="BOJ20" s="908"/>
      <c r="BOK20" s="908"/>
      <c r="BOL20" s="908"/>
      <c r="BOM20" s="908"/>
      <c r="BON20" s="908"/>
      <c r="BOO20" s="908"/>
      <c r="BOP20" s="908"/>
      <c r="BOQ20" s="908"/>
      <c r="BOR20" s="908"/>
      <c r="BOS20" s="908"/>
      <c r="BOT20" s="908"/>
      <c r="BOU20" s="908"/>
      <c r="BOV20" s="908"/>
      <c r="BOW20" s="908"/>
      <c r="BOX20" s="908"/>
      <c r="BOY20" s="908"/>
      <c r="BOZ20" s="908"/>
      <c r="BPA20" s="908"/>
      <c r="BPB20" s="908"/>
      <c r="BPC20" s="908"/>
      <c r="BPD20" s="908"/>
      <c r="BPE20" s="908"/>
      <c r="BPF20" s="908"/>
      <c r="BPG20" s="908"/>
      <c r="BPH20" s="908"/>
      <c r="BPI20" s="908"/>
      <c r="BPJ20" s="908"/>
      <c r="BPK20" s="908"/>
      <c r="BPL20" s="908"/>
      <c r="BPM20" s="908"/>
      <c r="BPN20" s="908"/>
      <c r="BPO20" s="908"/>
      <c r="BPP20" s="908"/>
      <c r="BPQ20" s="908"/>
      <c r="BPR20" s="908"/>
      <c r="BPS20" s="908"/>
      <c r="BPT20" s="908"/>
      <c r="BPU20" s="908"/>
      <c r="BPV20" s="908"/>
      <c r="BPW20" s="908"/>
      <c r="BPX20" s="908"/>
      <c r="BPY20" s="908"/>
      <c r="BPZ20" s="908"/>
      <c r="BQA20" s="908"/>
      <c r="BQB20" s="908"/>
      <c r="BQC20" s="908"/>
      <c r="BQD20" s="908"/>
      <c r="BQE20" s="908"/>
      <c r="BQF20" s="908"/>
      <c r="BQG20" s="908"/>
      <c r="BQH20" s="908"/>
      <c r="BQI20" s="908"/>
      <c r="BQJ20" s="908"/>
      <c r="BQK20" s="908"/>
      <c r="BQL20" s="908"/>
      <c r="BQM20" s="908"/>
      <c r="BQN20" s="908"/>
      <c r="BQO20" s="908"/>
      <c r="BQP20" s="908"/>
      <c r="BQQ20" s="908"/>
      <c r="BQR20" s="908"/>
      <c r="BQS20" s="908"/>
      <c r="BQT20" s="908"/>
      <c r="BQU20" s="908"/>
      <c r="BQV20" s="908"/>
      <c r="BQW20" s="908"/>
      <c r="BQX20" s="908"/>
      <c r="BQY20" s="908"/>
      <c r="BQZ20" s="908"/>
      <c r="BRA20" s="908"/>
      <c r="BRB20" s="908"/>
      <c r="BRC20" s="908"/>
      <c r="BRD20" s="908"/>
      <c r="BRE20" s="908"/>
      <c r="BRF20" s="908"/>
      <c r="BRG20" s="908"/>
      <c r="BRH20" s="908"/>
      <c r="BRI20" s="908"/>
      <c r="BRJ20" s="908"/>
      <c r="BRK20" s="908"/>
      <c r="BRL20" s="908"/>
      <c r="BRM20" s="908"/>
      <c r="BRN20" s="908"/>
      <c r="BRO20" s="908"/>
      <c r="BRP20" s="908"/>
      <c r="BRQ20" s="908"/>
      <c r="BRR20" s="908"/>
      <c r="BRS20" s="908"/>
      <c r="BRT20" s="908"/>
      <c r="BRU20" s="908"/>
      <c r="BRV20" s="908"/>
      <c r="BRW20" s="908"/>
      <c r="BRX20" s="908"/>
      <c r="BRY20" s="908"/>
      <c r="BRZ20" s="908"/>
      <c r="BSA20" s="908"/>
      <c r="BSB20" s="908"/>
      <c r="BSC20" s="908"/>
      <c r="BSD20" s="908"/>
      <c r="BSE20" s="908"/>
      <c r="BSF20" s="908"/>
      <c r="BSG20" s="908"/>
      <c r="BSH20" s="908"/>
      <c r="BSI20" s="908"/>
      <c r="BSJ20" s="908"/>
      <c r="BSK20" s="908"/>
      <c r="BSL20" s="908"/>
      <c r="BSM20" s="908"/>
      <c r="BSN20" s="908"/>
      <c r="BSO20" s="908"/>
      <c r="BSP20" s="908"/>
      <c r="BSQ20" s="908"/>
      <c r="BSR20" s="908"/>
      <c r="BSS20" s="908"/>
      <c r="BST20" s="908"/>
      <c r="BSU20" s="908"/>
      <c r="BSV20" s="908"/>
      <c r="BSW20" s="908"/>
      <c r="BSX20" s="908"/>
      <c r="BSY20" s="908"/>
      <c r="BSZ20" s="908"/>
      <c r="BTA20" s="908"/>
      <c r="BTB20" s="908"/>
      <c r="BTC20" s="908"/>
      <c r="BTD20" s="908"/>
      <c r="BTE20" s="908"/>
      <c r="BTF20" s="908"/>
      <c r="BTG20" s="908"/>
      <c r="BTH20" s="908"/>
      <c r="BTI20" s="908"/>
      <c r="BTJ20" s="908"/>
      <c r="BTK20" s="908"/>
      <c r="BTL20" s="908"/>
      <c r="BTM20" s="908"/>
      <c r="BTN20" s="908"/>
      <c r="BTO20" s="908"/>
      <c r="BTP20" s="908"/>
      <c r="BTQ20" s="908"/>
      <c r="BTR20" s="908"/>
      <c r="BTS20" s="908"/>
      <c r="BTT20" s="908"/>
      <c r="BTU20" s="908"/>
      <c r="BTV20" s="908"/>
      <c r="BTW20" s="908"/>
      <c r="BTX20" s="908"/>
      <c r="BTY20" s="908"/>
      <c r="BTZ20" s="908"/>
      <c r="BUA20" s="908"/>
      <c r="BUB20" s="908"/>
      <c r="BUC20" s="908"/>
      <c r="BUD20" s="908"/>
      <c r="BUE20" s="908"/>
      <c r="BUF20" s="908"/>
      <c r="BUG20" s="908"/>
      <c r="BUH20" s="908"/>
      <c r="BUI20" s="908"/>
      <c r="BUJ20" s="908"/>
      <c r="BUK20" s="908"/>
      <c r="BUL20" s="908"/>
      <c r="BUM20" s="908"/>
      <c r="BUN20" s="908"/>
      <c r="BUO20" s="908"/>
      <c r="BUP20" s="908"/>
      <c r="BUQ20" s="908"/>
      <c r="BUR20" s="908"/>
      <c r="BUS20" s="908"/>
      <c r="BUT20" s="908"/>
      <c r="BUU20" s="908"/>
      <c r="BUV20" s="908"/>
      <c r="BUW20" s="908"/>
      <c r="BUX20" s="908"/>
      <c r="BUY20" s="908"/>
      <c r="BUZ20" s="908"/>
      <c r="BVA20" s="908"/>
      <c r="BVB20" s="908"/>
      <c r="BVC20" s="908"/>
      <c r="BVD20" s="908"/>
      <c r="BVE20" s="908"/>
      <c r="BVF20" s="908"/>
      <c r="BVG20" s="908"/>
      <c r="BVH20" s="908"/>
      <c r="BVI20" s="908"/>
      <c r="BVJ20" s="908"/>
      <c r="BVK20" s="908"/>
      <c r="BVL20" s="908"/>
      <c r="BVM20" s="908"/>
      <c r="BVN20" s="908"/>
      <c r="BVO20" s="908"/>
      <c r="BVP20" s="908"/>
      <c r="BVQ20" s="908"/>
      <c r="BVR20" s="908"/>
      <c r="BVS20" s="908"/>
      <c r="BVT20" s="908"/>
      <c r="BVU20" s="908"/>
      <c r="BVV20" s="908"/>
      <c r="BVW20" s="908"/>
      <c r="BVX20" s="908"/>
      <c r="BVY20" s="908"/>
      <c r="BVZ20" s="908"/>
      <c r="BWA20" s="908"/>
      <c r="BWB20" s="908"/>
      <c r="BWC20" s="908"/>
      <c r="BWD20" s="908"/>
      <c r="BWE20" s="908"/>
      <c r="BWF20" s="908"/>
      <c r="BWG20" s="908"/>
      <c r="BWH20" s="908"/>
      <c r="BWI20" s="908"/>
      <c r="BWJ20" s="908"/>
      <c r="BWK20" s="908"/>
      <c r="BWL20" s="908"/>
      <c r="BWM20" s="908"/>
      <c r="BWN20" s="908"/>
      <c r="BWO20" s="908"/>
      <c r="BWP20" s="908"/>
      <c r="BWQ20" s="908"/>
      <c r="BWR20" s="908"/>
      <c r="BWS20" s="908"/>
      <c r="BWT20" s="908"/>
      <c r="BWU20" s="908"/>
      <c r="BWV20" s="908"/>
      <c r="BWW20" s="908"/>
      <c r="BWX20" s="908"/>
      <c r="BWY20" s="908"/>
      <c r="BWZ20" s="908"/>
      <c r="BXA20" s="908"/>
      <c r="BXB20" s="908"/>
      <c r="BXC20" s="908"/>
      <c r="BXD20" s="908"/>
      <c r="BXE20" s="908"/>
      <c r="BXF20" s="908"/>
      <c r="BXG20" s="908"/>
      <c r="BXH20" s="908"/>
      <c r="BXI20" s="908"/>
      <c r="BXJ20" s="908"/>
      <c r="BXK20" s="908"/>
      <c r="BXL20" s="908"/>
      <c r="BXM20" s="908"/>
      <c r="BXN20" s="908"/>
      <c r="BXO20" s="908"/>
      <c r="BXP20" s="908"/>
      <c r="BXQ20" s="908"/>
      <c r="BXR20" s="908"/>
      <c r="BXS20" s="908"/>
      <c r="BXT20" s="908"/>
      <c r="BXU20" s="908"/>
      <c r="BXV20" s="908"/>
      <c r="BXW20" s="908"/>
      <c r="BXX20" s="908"/>
      <c r="BXY20" s="908"/>
      <c r="BXZ20" s="908"/>
      <c r="BYA20" s="908"/>
      <c r="BYB20" s="908"/>
      <c r="BYC20" s="908"/>
      <c r="BYD20" s="908"/>
      <c r="BYE20" s="908"/>
      <c r="BYF20" s="908"/>
      <c r="BYG20" s="908"/>
      <c r="BYH20" s="908"/>
      <c r="BYI20" s="908"/>
      <c r="BYJ20" s="908"/>
      <c r="BYK20" s="908"/>
      <c r="BYL20" s="908"/>
      <c r="BYM20" s="908"/>
      <c r="BYN20" s="908"/>
      <c r="BYO20" s="908"/>
      <c r="BYP20" s="908"/>
      <c r="BYQ20" s="908"/>
      <c r="BYR20" s="908"/>
      <c r="BYS20" s="908"/>
      <c r="BYT20" s="908"/>
      <c r="BYU20" s="908"/>
      <c r="BYV20" s="908"/>
      <c r="BYW20" s="908"/>
      <c r="BYX20" s="908"/>
      <c r="BYY20" s="908"/>
      <c r="BYZ20" s="908"/>
      <c r="BZA20" s="908"/>
      <c r="BZB20" s="908"/>
      <c r="BZC20" s="908"/>
      <c r="BZD20" s="908"/>
      <c r="BZE20" s="908"/>
      <c r="BZF20" s="908"/>
      <c r="BZG20" s="908"/>
      <c r="BZH20" s="908"/>
      <c r="BZI20" s="908"/>
      <c r="BZJ20" s="908"/>
      <c r="BZK20" s="908"/>
      <c r="BZL20" s="908"/>
      <c r="BZM20" s="908"/>
      <c r="BZN20" s="908"/>
      <c r="BZO20" s="908"/>
      <c r="BZP20" s="908"/>
      <c r="BZQ20" s="908"/>
      <c r="BZR20" s="908"/>
      <c r="BZS20" s="908"/>
      <c r="BZT20" s="908"/>
      <c r="BZU20" s="908"/>
      <c r="BZV20" s="908"/>
      <c r="BZW20" s="908"/>
      <c r="BZX20" s="908"/>
      <c r="BZY20" s="908"/>
      <c r="BZZ20" s="908"/>
      <c r="CAA20" s="908"/>
      <c r="CAB20" s="908"/>
      <c r="CAC20" s="908"/>
      <c r="CAD20" s="908"/>
      <c r="CAE20" s="908"/>
      <c r="CAF20" s="908"/>
      <c r="CAG20" s="908"/>
      <c r="CAH20" s="908"/>
      <c r="CAI20" s="908"/>
      <c r="CAJ20" s="908"/>
      <c r="CAK20" s="908"/>
      <c r="CAL20" s="908"/>
      <c r="CAM20" s="908"/>
      <c r="CAN20" s="908"/>
      <c r="CAO20" s="908"/>
      <c r="CAP20" s="908"/>
      <c r="CAQ20" s="908"/>
      <c r="CAR20" s="908"/>
      <c r="CAS20" s="908"/>
      <c r="CAT20" s="908"/>
      <c r="CAU20" s="908"/>
      <c r="CAV20" s="908"/>
      <c r="CAW20" s="908"/>
      <c r="CAX20" s="908"/>
      <c r="CAY20" s="908"/>
      <c r="CAZ20" s="908"/>
      <c r="CBA20" s="908"/>
      <c r="CBB20" s="908"/>
      <c r="CBC20" s="908"/>
      <c r="CBD20" s="908"/>
      <c r="CBE20" s="908"/>
      <c r="CBF20" s="908"/>
      <c r="CBG20" s="908"/>
      <c r="CBH20" s="908"/>
      <c r="CBI20" s="908"/>
      <c r="CBJ20" s="908"/>
      <c r="CBK20" s="908"/>
      <c r="CBL20" s="908"/>
      <c r="CBM20" s="908"/>
      <c r="CBN20" s="908"/>
      <c r="CBO20" s="908"/>
      <c r="CBP20" s="908"/>
      <c r="CBQ20" s="908"/>
      <c r="CBR20" s="908"/>
      <c r="CBS20" s="908"/>
      <c r="CBT20" s="908"/>
      <c r="CBU20" s="908"/>
      <c r="CBV20" s="908"/>
      <c r="CBW20" s="908"/>
      <c r="CBX20" s="908"/>
      <c r="CBY20" s="908"/>
      <c r="CBZ20" s="908"/>
      <c r="CCA20" s="908"/>
      <c r="CCB20" s="908"/>
      <c r="CCC20" s="908"/>
      <c r="CCD20" s="908"/>
      <c r="CCE20" s="908"/>
      <c r="CCF20" s="908"/>
      <c r="CCG20" s="908"/>
      <c r="CCH20" s="908"/>
      <c r="CCI20" s="908"/>
      <c r="CCJ20" s="908"/>
      <c r="CCK20" s="908"/>
      <c r="CCL20" s="908"/>
      <c r="CCM20" s="908"/>
      <c r="CCN20" s="908"/>
      <c r="CCO20" s="908"/>
      <c r="CCP20" s="908"/>
      <c r="CCQ20" s="908"/>
      <c r="CCR20" s="908"/>
      <c r="CCS20" s="908"/>
      <c r="CCT20" s="908"/>
      <c r="CCU20" s="908"/>
      <c r="CCV20" s="908"/>
      <c r="CCW20" s="908"/>
      <c r="CCX20" s="908"/>
      <c r="CCY20" s="908"/>
      <c r="CCZ20" s="908"/>
      <c r="CDA20" s="908"/>
      <c r="CDB20" s="908"/>
      <c r="CDC20" s="908"/>
      <c r="CDD20" s="908"/>
      <c r="CDE20" s="908"/>
      <c r="CDF20" s="908"/>
      <c r="CDG20" s="908"/>
      <c r="CDH20" s="908"/>
      <c r="CDI20" s="908"/>
      <c r="CDJ20" s="908"/>
      <c r="CDK20" s="908"/>
      <c r="CDL20" s="908"/>
      <c r="CDM20" s="908"/>
      <c r="CDN20" s="908"/>
      <c r="CDO20" s="908"/>
      <c r="CDP20" s="908"/>
      <c r="CDQ20" s="908"/>
      <c r="CDR20" s="908"/>
      <c r="CDS20" s="908"/>
      <c r="CDT20" s="908"/>
      <c r="CDU20" s="908"/>
      <c r="CDV20" s="908"/>
      <c r="CDW20" s="908"/>
      <c r="CDX20" s="908"/>
      <c r="CDY20" s="908"/>
      <c r="CDZ20" s="908"/>
      <c r="CEA20" s="908"/>
      <c r="CEB20" s="908"/>
      <c r="CEC20" s="908"/>
      <c r="CED20" s="908"/>
      <c r="CEE20" s="908"/>
      <c r="CEF20" s="908"/>
      <c r="CEG20" s="908"/>
      <c r="CEH20" s="908"/>
      <c r="CEI20" s="908"/>
      <c r="CEJ20" s="908"/>
      <c r="CEK20" s="908"/>
      <c r="CEL20" s="908"/>
      <c r="CEM20" s="908"/>
      <c r="CEN20" s="908"/>
      <c r="CEO20" s="908"/>
      <c r="CEP20" s="908"/>
      <c r="CEQ20" s="908"/>
      <c r="CER20" s="908"/>
      <c r="CES20" s="908"/>
      <c r="CET20" s="908"/>
      <c r="CEU20" s="908"/>
      <c r="CEV20" s="908"/>
      <c r="CEW20" s="908"/>
      <c r="CEX20" s="908"/>
      <c r="CEY20" s="908"/>
      <c r="CEZ20" s="908"/>
      <c r="CFA20" s="908"/>
      <c r="CFB20" s="908"/>
      <c r="CFC20" s="908"/>
      <c r="CFD20" s="908"/>
      <c r="CFE20" s="908"/>
      <c r="CFF20" s="908"/>
      <c r="CFG20" s="908"/>
      <c r="CFH20" s="908"/>
      <c r="CFI20" s="908"/>
      <c r="CFJ20" s="908"/>
      <c r="CFK20" s="908"/>
      <c r="CFL20" s="908"/>
      <c r="CFM20" s="908"/>
      <c r="CFN20" s="908"/>
      <c r="CFO20" s="908"/>
      <c r="CFP20" s="908"/>
      <c r="CFQ20" s="908"/>
      <c r="CFR20" s="908"/>
      <c r="CFS20" s="908"/>
      <c r="CFT20" s="908"/>
      <c r="CFU20" s="908"/>
      <c r="CFV20" s="908"/>
      <c r="CFW20" s="908"/>
      <c r="CFX20" s="908"/>
      <c r="CFY20" s="908"/>
      <c r="CFZ20" s="908"/>
      <c r="CGA20" s="908"/>
      <c r="CGB20" s="908"/>
      <c r="CGC20" s="908"/>
      <c r="CGD20" s="908"/>
      <c r="CGE20" s="908"/>
      <c r="CGF20" s="908"/>
      <c r="CGG20" s="908"/>
      <c r="CGH20" s="908"/>
      <c r="CGI20" s="908"/>
      <c r="CGJ20" s="908"/>
      <c r="CGK20" s="908"/>
      <c r="CGL20" s="908"/>
      <c r="CGM20" s="908"/>
      <c r="CGN20" s="908"/>
      <c r="CGO20" s="908"/>
      <c r="CGP20" s="908"/>
      <c r="CGQ20" s="908"/>
      <c r="CGR20" s="908"/>
      <c r="CGS20" s="908"/>
      <c r="CGT20" s="908"/>
      <c r="CGU20" s="908"/>
      <c r="CGV20" s="908"/>
      <c r="CGW20" s="908"/>
      <c r="CGX20" s="908"/>
      <c r="CGY20" s="908"/>
      <c r="CGZ20" s="908"/>
      <c r="CHA20" s="908"/>
      <c r="CHB20" s="908"/>
      <c r="CHC20" s="908"/>
      <c r="CHD20" s="908"/>
      <c r="CHE20" s="908"/>
      <c r="CHF20" s="908"/>
      <c r="CHG20" s="908"/>
      <c r="CHH20" s="908"/>
      <c r="CHI20" s="908"/>
      <c r="CHJ20" s="908"/>
      <c r="CHK20" s="908"/>
      <c r="CHL20" s="908"/>
      <c r="CHM20" s="908"/>
      <c r="CHN20" s="908"/>
      <c r="CHO20" s="908"/>
      <c r="CHP20" s="908"/>
      <c r="CHQ20" s="908"/>
      <c r="CHR20" s="908"/>
      <c r="CHS20" s="908"/>
      <c r="CHT20" s="908"/>
      <c r="CHU20" s="908"/>
      <c r="CHV20" s="908"/>
      <c r="CHW20" s="908"/>
      <c r="CHX20" s="908"/>
      <c r="CHY20" s="908"/>
      <c r="CHZ20" s="908"/>
      <c r="CIA20" s="908"/>
      <c r="CIB20" s="908"/>
      <c r="CIC20" s="908"/>
      <c r="CID20" s="908"/>
      <c r="CIE20" s="908"/>
      <c r="CIF20" s="908"/>
      <c r="CIG20" s="908"/>
      <c r="CIH20" s="908"/>
      <c r="CII20" s="908"/>
      <c r="CIJ20" s="908"/>
      <c r="CIK20" s="908"/>
      <c r="CIL20" s="908"/>
      <c r="CIM20" s="908"/>
      <c r="CIN20" s="908"/>
      <c r="CIO20" s="908"/>
      <c r="CIP20" s="908"/>
      <c r="CIQ20" s="908"/>
      <c r="CIR20" s="908"/>
      <c r="CIS20" s="908"/>
      <c r="CIT20" s="908"/>
      <c r="CIU20" s="908"/>
      <c r="CIV20" s="908"/>
      <c r="CIW20" s="908"/>
      <c r="CIX20" s="908"/>
      <c r="CIY20" s="908"/>
      <c r="CIZ20" s="908"/>
      <c r="CJA20" s="908"/>
      <c r="CJB20" s="908"/>
      <c r="CJC20" s="908"/>
      <c r="CJD20" s="908"/>
      <c r="CJE20" s="908"/>
      <c r="CJF20" s="908"/>
      <c r="CJG20" s="908"/>
      <c r="CJH20" s="908"/>
      <c r="CJI20" s="908"/>
      <c r="CJJ20" s="908"/>
      <c r="CJK20" s="908"/>
      <c r="CJL20" s="908"/>
      <c r="CJM20" s="908"/>
      <c r="CJN20" s="908"/>
      <c r="CJO20" s="908"/>
      <c r="CJP20" s="908"/>
      <c r="CJQ20" s="908"/>
      <c r="CJR20" s="908"/>
      <c r="CJS20" s="908"/>
      <c r="CJT20" s="908"/>
      <c r="CJU20" s="908"/>
      <c r="CJV20" s="908"/>
      <c r="CJW20" s="908"/>
      <c r="CJX20" s="908"/>
      <c r="CJY20" s="908"/>
      <c r="CJZ20" s="908"/>
      <c r="CKA20" s="908"/>
      <c r="CKB20" s="908"/>
      <c r="CKC20" s="908"/>
      <c r="CKD20" s="908"/>
      <c r="CKE20" s="908"/>
      <c r="CKF20" s="908"/>
      <c r="CKG20" s="908"/>
      <c r="CKH20" s="908"/>
      <c r="CKI20" s="908"/>
      <c r="CKJ20" s="908"/>
      <c r="CKK20" s="908"/>
      <c r="CKL20" s="908"/>
      <c r="CKM20" s="908"/>
      <c r="CKN20" s="908"/>
      <c r="CKO20" s="908"/>
      <c r="CKP20" s="908"/>
      <c r="CKQ20" s="908"/>
      <c r="CKR20" s="908"/>
      <c r="CKS20" s="908"/>
      <c r="CKT20" s="908"/>
      <c r="CKU20" s="908"/>
      <c r="CKV20" s="908"/>
      <c r="CKW20" s="908"/>
      <c r="CKX20" s="908"/>
      <c r="CKY20" s="908"/>
      <c r="CKZ20" s="908"/>
      <c r="CLA20" s="908"/>
      <c r="CLB20" s="908"/>
      <c r="CLC20" s="908"/>
      <c r="CLD20" s="908"/>
      <c r="CLE20" s="908"/>
      <c r="CLF20" s="908"/>
      <c r="CLG20" s="908"/>
      <c r="CLH20" s="908"/>
      <c r="CLI20" s="908"/>
      <c r="CLJ20" s="908"/>
      <c r="CLK20" s="908"/>
      <c r="CLL20" s="908"/>
      <c r="CLM20" s="908"/>
      <c r="CLN20" s="908"/>
      <c r="CLO20" s="908"/>
      <c r="CLP20" s="908"/>
      <c r="CLQ20" s="908"/>
      <c r="CLR20" s="908"/>
      <c r="CLS20" s="908"/>
      <c r="CLT20" s="908"/>
      <c r="CLU20" s="908"/>
      <c r="CLV20" s="908"/>
      <c r="CLW20" s="908"/>
      <c r="CLX20" s="908"/>
      <c r="CLY20" s="908"/>
      <c r="CLZ20" s="908"/>
      <c r="CMA20" s="908"/>
      <c r="CMB20" s="908"/>
      <c r="CMC20" s="908"/>
      <c r="CMD20" s="908"/>
      <c r="CME20" s="908"/>
      <c r="CMF20" s="908"/>
      <c r="CMG20" s="908"/>
      <c r="CMH20" s="908"/>
      <c r="CMI20" s="908"/>
      <c r="CMJ20" s="908"/>
      <c r="CMK20" s="908"/>
      <c r="CML20" s="908"/>
      <c r="CMM20" s="908"/>
      <c r="CMN20" s="908"/>
      <c r="CMO20" s="908"/>
      <c r="CMP20" s="908"/>
      <c r="CMQ20" s="908"/>
      <c r="CMR20" s="908"/>
      <c r="CMS20" s="908"/>
      <c r="CMT20" s="908"/>
      <c r="CMU20" s="908"/>
      <c r="CMV20" s="908"/>
      <c r="CMW20" s="908"/>
      <c r="CMX20" s="908"/>
      <c r="CMY20" s="908"/>
      <c r="CMZ20" s="908"/>
      <c r="CNA20" s="908"/>
      <c r="CNB20" s="908"/>
      <c r="CNC20" s="908"/>
      <c r="CND20" s="908"/>
      <c r="CNE20" s="908"/>
      <c r="CNF20" s="908"/>
      <c r="CNG20" s="908"/>
      <c r="CNH20" s="908"/>
      <c r="CNI20" s="908"/>
      <c r="CNJ20" s="908"/>
      <c r="CNK20" s="908"/>
      <c r="CNL20" s="908"/>
      <c r="CNM20" s="908"/>
      <c r="CNN20" s="908"/>
      <c r="CNO20" s="908"/>
      <c r="CNP20" s="908"/>
      <c r="CNQ20" s="908"/>
      <c r="CNR20" s="908"/>
      <c r="CNS20" s="908"/>
      <c r="CNT20" s="908"/>
      <c r="CNU20" s="908"/>
      <c r="CNV20" s="908"/>
      <c r="CNW20" s="908"/>
      <c r="CNX20" s="908"/>
      <c r="CNY20" s="908"/>
      <c r="CNZ20" s="908"/>
      <c r="COA20" s="908"/>
      <c r="COB20" s="908"/>
      <c r="COC20" s="908"/>
      <c r="COD20" s="908"/>
      <c r="COE20" s="908"/>
      <c r="COF20" s="908"/>
      <c r="COG20" s="908"/>
      <c r="COH20" s="908"/>
      <c r="COI20" s="908"/>
      <c r="COJ20" s="908"/>
      <c r="COK20" s="908"/>
      <c r="COL20" s="908"/>
      <c r="COM20" s="908"/>
      <c r="CON20" s="908"/>
      <c r="COO20" s="908"/>
      <c r="COP20" s="908"/>
      <c r="COQ20" s="908"/>
      <c r="COR20" s="908"/>
      <c r="COS20" s="908"/>
      <c r="COT20" s="908"/>
      <c r="COU20" s="908"/>
      <c r="COV20" s="908"/>
      <c r="COW20" s="908"/>
      <c r="COX20" s="908"/>
      <c r="COY20" s="908"/>
      <c r="COZ20" s="908"/>
      <c r="CPA20" s="908"/>
      <c r="CPB20" s="908"/>
      <c r="CPC20" s="908"/>
      <c r="CPD20" s="908"/>
      <c r="CPE20" s="908"/>
      <c r="CPF20" s="908"/>
      <c r="CPG20" s="908"/>
      <c r="CPH20" s="908"/>
      <c r="CPI20" s="908"/>
      <c r="CPJ20" s="908"/>
      <c r="CPK20" s="908"/>
      <c r="CPL20" s="908"/>
      <c r="CPM20" s="908"/>
      <c r="CPN20" s="908"/>
      <c r="CPO20" s="908"/>
      <c r="CPP20" s="908"/>
      <c r="CPQ20" s="908"/>
      <c r="CPR20" s="908"/>
      <c r="CPS20" s="908"/>
      <c r="CPT20" s="908"/>
      <c r="CPU20" s="908"/>
      <c r="CPV20" s="908"/>
      <c r="CPW20" s="908"/>
      <c r="CPX20" s="908"/>
      <c r="CPY20" s="908"/>
      <c r="CPZ20" s="908"/>
      <c r="CQA20" s="908"/>
      <c r="CQB20" s="908"/>
      <c r="CQC20" s="908"/>
      <c r="CQD20" s="908"/>
      <c r="CQE20" s="908"/>
      <c r="CQF20" s="908"/>
      <c r="CQG20" s="908"/>
      <c r="CQH20" s="908"/>
      <c r="CQI20" s="908"/>
      <c r="CQJ20" s="908"/>
      <c r="CQK20" s="908"/>
      <c r="CQL20" s="908"/>
      <c r="CQM20" s="908"/>
      <c r="CQN20" s="908"/>
      <c r="CQO20" s="908"/>
      <c r="CQP20" s="908"/>
      <c r="CQQ20" s="908"/>
      <c r="CQR20" s="908"/>
      <c r="CQS20" s="908"/>
      <c r="CQT20" s="908"/>
      <c r="CQU20" s="908"/>
      <c r="CQV20" s="908"/>
      <c r="CQW20" s="908"/>
      <c r="CQX20" s="908"/>
      <c r="CQY20" s="908"/>
      <c r="CQZ20" s="908"/>
      <c r="CRA20" s="908"/>
      <c r="CRB20" s="908"/>
      <c r="CRC20" s="908"/>
      <c r="CRD20" s="908"/>
      <c r="CRE20" s="908"/>
      <c r="CRF20" s="908"/>
      <c r="CRG20" s="908"/>
      <c r="CRH20" s="908"/>
      <c r="CRI20" s="908"/>
      <c r="CRJ20" s="908"/>
      <c r="CRK20" s="908"/>
      <c r="CRL20" s="908"/>
      <c r="CRM20" s="908"/>
      <c r="CRN20" s="908"/>
      <c r="CRO20" s="908"/>
      <c r="CRP20" s="908"/>
      <c r="CRQ20" s="908"/>
      <c r="CRR20" s="908"/>
      <c r="CRS20" s="908"/>
      <c r="CRT20" s="908"/>
      <c r="CRU20" s="908"/>
      <c r="CRV20" s="908"/>
      <c r="CRW20" s="908"/>
      <c r="CRX20" s="908"/>
      <c r="CRY20" s="908"/>
      <c r="CRZ20" s="908"/>
      <c r="CSA20" s="908"/>
      <c r="CSB20" s="908"/>
      <c r="CSC20" s="908"/>
      <c r="CSD20" s="908"/>
      <c r="CSE20" s="908"/>
      <c r="CSF20" s="908"/>
      <c r="CSG20" s="908"/>
      <c r="CSH20" s="908"/>
      <c r="CSI20" s="908"/>
      <c r="CSJ20" s="908"/>
      <c r="CSK20" s="908"/>
      <c r="CSL20" s="908"/>
      <c r="CSM20" s="908"/>
      <c r="CSN20" s="908"/>
      <c r="CSO20" s="908"/>
      <c r="CSP20" s="908"/>
      <c r="CSQ20" s="908"/>
      <c r="CSR20" s="908"/>
      <c r="CSS20" s="908"/>
      <c r="CST20" s="908"/>
      <c r="CSU20" s="908"/>
      <c r="CSV20" s="908"/>
      <c r="CSW20" s="908"/>
      <c r="CSX20" s="908"/>
      <c r="CSY20" s="908"/>
      <c r="CSZ20" s="908"/>
      <c r="CTA20" s="908"/>
      <c r="CTB20" s="908"/>
      <c r="CTC20" s="908"/>
      <c r="CTD20" s="908"/>
      <c r="CTE20" s="908"/>
      <c r="CTF20" s="908"/>
      <c r="CTG20" s="908"/>
      <c r="CTH20" s="908"/>
      <c r="CTI20" s="908"/>
      <c r="CTJ20" s="908"/>
      <c r="CTK20" s="908"/>
      <c r="CTL20" s="908"/>
      <c r="CTM20" s="908"/>
      <c r="CTN20" s="908"/>
      <c r="CTO20" s="908"/>
      <c r="CTP20" s="908"/>
      <c r="CTQ20" s="908"/>
      <c r="CTR20" s="908"/>
      <c r="CTS20" s="908"/>
      <c r="CTT20" s="908"/>
      <c r="CTU20" s="908"/>
      <c r="CTV20" s="908"/>
      <c r="CTW20" s="908"/>
      <c r="CTX20" s="908"/>
      <c r="CTY20" s="908"/>
      <c r="CTZ20" s="908"/>
      <c r="CUA20" s="908"/>
      <c r="CUB20" s="908"/>
      <c r="CUC20" s="908"/>
      <c r="CUD20" s="908"/>
      <c r="CUE20" s="908"/>
      <c r="CUF20" s="908"/>
      <c r="CUG20" s="908"/>
      <c r="CUH20" s="908"/>
      <c r="CUI20" s="908"/>
      <c r="CUJ20" s="908"/>
      <c r="CUK20" s="908"/>
      <c r="CUL20" s="908"/>
      <c r="CUM20" s="908"/>
      <c r="CUN20" s="908"/>
      <c r="CUO20" s="908"/>
      <c r="CUP20" s="908"/>
      <c r="CUQ20" s="908"/>
      <c r="CUR20" s="908"/>
      <c r="CUS20" s="908"/>
      <c r="CUT20" s="908"/>
      <c r="CUU20" s="908"/>
      <c r="CUV20" s="908"/>
      <c r="CUW20" s="908"/>
      <c r="CUX20" s="908"/>
      <c r="CUY20" s="908"/>
      <c r="CUZ20" s="908"/>
      <c r="CVA20" s="908"/>
      <c r="CVB20" s="908"/>
      <c r="CVC20" s="908"/>
      <c r="CVD20" s="908"/>
      <c r="CVE20" s="908"/>
      <c r="CVF20" s="908"/>
      <c r="CVG20" s="908"/>
      <c r="CVH20" s="908"/>
      <c r="CVI20" s="908"/>
      <c r="CVJ20" s="908"/>
      <c r="CVK20" s="908"/>
      <c r="CVL20" s="908"/>
      <c r="CVM20" s="908"/>
      <c r="CVN20" s="908"/>
      <c r="CVO20" s="908"/>
      <c r="CVP20" s="908"/>
      <c r="CVQ20" s="908"/>
      <c r="CVR20" s="908"/>
      <c r="CVS20" s="908"/>
      <c r="CVT20" s="908"/>
      <c r="CVU20" s="908"/>
      <c r="CVV20" s="908"/>
      <c r="CVW20" s="908"/>
      <c r="CVX20" s="908"/>
      <c r="CVY20" s="908"/>
      <c r="CVZ20" s="908"/>
      <c r="CWA20" s="908"/>
      <c r="CWB20" s="908"/>
      <c r="CWC20" s="908"/>
      <c r="CWD20" s="908"/>
      <c r="CWE20" s="908"/>
      <c r="CWF20" s="908"/>
      <c r="CWG20" s="908"/>
      <c r="CWH20" s="908"/>
      <c r="CWI20" s="908"/>
      <c r="CWJ20" s="908"/>
      <c r="CWK20" s="908"/>
      <c r="CWL20" s="908"/>
      <c r="CWM20" s="908"/>
      <c r="CWN20" s="908"/>
      <c r="CWO20" s="908"/>
      <c r="CWP20" s="908"/>
      <c r="CWQ20" s="908"/>
      <c r="CWR20" s="908"/>
      <c r="CWS20" s="908"/>
      <c r="CWT20" s="908"/>
      <c r="CWU20" s="908"/>
      <c r="CWV20" s="908"/>
      <c r="CWW20" s="908"/>
      <c r="CWX20" s="908"/>
      <c r="CWY20" s="908"/>
      <c r="CWZ20" s="908"/>
      <c r="CXA20" s="908"/>
      <c r="CXB20" s="908"/>
      <c r="CXC20" s="908"/>
      <c r="CXD20" s="908"/>
      <c r="CXE20" s="908"/>
      <c r="CXF20" s="908"/>
      <c r="CXG20" s="908"/>
      <c r="CXH20" s="908"/>
      <c r="CXI20" s="908"/>
      <c r="CXJ20" s="908"/>
      <c r="CXK20" s="908"/>
      <c r="CXL20" s="908"/>
      <c r="CXM20" s="908"/>
      <c r="CXN20" s="908"/>
      <c r="CXO20" s="908"/>
      <c r="CXP20" s="908"/>
      <c r="CXQ20" s="908"/>
      <c r="CXR20" s="908"/>
      <c r="CXS20" s="908"/>
      <c r="CXT20" s="908"/>
      <c r="CXU20" s="908"/>
      <c r="CXV20" s="908"/>
      <c r="CXW20" s="908"/>
      <c r="CXX20" s="908"/>
      <c r="CXY20" s="908"/>
      <c r="CXZ20" s="908"/>
      <c r="CYA20" s="908"/>
      <c r="CYB20" s="908"/>
      <c r="CYC20" s="908"/>
      <c r="CYD20" s="908"/>
      <c r="CYE20" s="908"/>
      <c r="CYF20" s="908"/>
      <c r="CYG20" s="908"/>
      <c r="CYH20" s="908"/>
      <c r="CYI20" s="908"/>
      <c r="CYJ20" s="908"/>
      <c r="CYK20" s="908"/>
      <c r="CYL20" s="908"/>
      <c r="CYM20" s="908"/>
      <c r="CYN20" s="908"/>
      <c r="CYO20" s="908"/>
      <c r="CYP20" s="908"/>
      <c r="CYQ20" s="908"/>
      <c r="CYR20" s="908"/>
      <c r="CYS20" s="908"/>
      <c r="CYT20" s="908"/>
      <c r="CYU20" s="908"/>
      <c r="CYV20" s="908"/>
      <c r="CYW20" s="908"/>
      <c r="CYX20" s="908"/>
      <c r="CYY20" s="908"/>
      <c r="CYZ20" s="908"/>
      <c r="CZA20" s="908"/>
      <c r="CZB20" s="908"/>
      <c r="CZC20" s="908"/>
      <c r="CZD20" s="908"/>
      <c r="CZE20" s="908"/>
      <c r="CZF20" s="908"/>
      <c r="CZG20" s="908"/>
      <c r="CZH20" s="908"/>
      <c r="CZI20" s="908"/>
      <c r="CZJ20" s="908"/>
      <c r="CZK20" s="908"/>
      <c r="CZL20" s="908"/>
      <c r="CZM20" s="908"/>
      <c r="CZN20" s="908"/>
      <c r="CZO20" s="908"/>
      <c r="CZP20" s="908"/>
      <c r="CZQ20" s="908"/>
      <c r="CZR20" s="908"/>
      <c r="CZS20" s="908"/>
      <c r="CZT20" s="908"/>
      <c r="CZU20" s="908"/>
      <c r="CZV20" s="908"/>
      <c r="CZW20" s="908"/>
      <c r="CZX20" s="908"/>
      <c r="CZY20" s="908"/>
      <c r="CZZ20" s="908"/>
      <c r="DAA20" s="908"/>
      <c r="DAB20" s="908"/>
      <c r="DAC20" s="908"/>
      <c r="DAD20" s="908"/>
      <c r="DAE20" s="908"/>
      <c r="DAF20" s="908"/>
      <c r="DAG20" s="908"/>
      <c r="DAH20" s="908"/>
      <c r="DAI20" s="908"/>
      <c r="DAJ20" s="908"/>
      <c r="DAK20" s="908"/>
      <c r="DAL20" s="908"/>
      <c r="DAM20" s="908"/>
      <c r="DAN20" s="908"/>
      <c r="DAO20" s="908"/>
      <c r="DAP20" s="908"/>
      <c r="DAQ20" s="908"/>
      <c r="DAR20" s="908"/>
      <c r="DAS20" s="908"/>
      <c r="DAT20" s="908"/>
      <c r="DAU20" s="908"/>
      <c r="DAV20" s="908"/>
      <c r="DAW20" s="908"/>
      <c r="DAX20" s="908"/>
      <c r="DAY20" s="908"/>
      <c r="DAZ20" s="908"/>
      <c r="DBA20" s="908"/>
      <c r="DBB20" s="908"/>
      <c r="DBC20" s="908"/>
      <c r="DBD20" s="908"/>
      <c r="DBE20" s="908"/>
      <c r="DBF20" s="908"/>
      <c r="DBG20" s="908"/>
      <c r="DBH20" s="908"/>
      <c r="DBI20" s="908"/>
      <c r="DBJ20" s="908"/>
      <c r="DBK20" s="908"/>
      <c r="DBL20" s="908"/>
      <c r="DBM20" s="908"/>
      <c r="DBN20" s="908"/>
      <c r="DBO20" s="908"/>
      <c r="DBP20" s="908"/>
      <c r="DBQ20" s="908"/>
      <c r="DBR20" s="908"/>
      <c r="DBS20" s="908"/>
      <c r="DBT20" s="908"/>
      <c r="DBU20" s="908"/>
      <c r="DBV20" s="908"/>
      <c r="DBW20" s="908"/>
      <c r="DBX20" s="908"/>
      <c r="DBY20" s="908"/>
      <c r="DBZ20" s="908"/>
      <c r="DCA20" s="908"/>
      <c r="DCB20" s="908"/>
      <c r="DCC20" s="908"/>
      <c r="DCD20" s="908"/>
      <c r="DCE20" s="908"/>
      <c r="DCF20" s="908"/>
      <c r="DCG20" s="908"/>
      <c r="DCH20" s="908"/>
      <c r="DCI20" s="908"/>
      <c r="DCJ20" s="908"/>
      <c r="DCK20" s="908"/>
      <c r="DCL20" s="908"/>
      <c r="DCM20" s="908"/>
      <c r="DCN20" s="908"/>
      <c r="DCO20" s="908"/>
      <c r="DCP20" s="908"/>
      <c r="DCQ20" s="908"/>
      <c r="DCR20" s="908"/>
      <c r="DCS20" s="908"/>
      <c r="DCT20" s="908"/>
      <c r="DCU20" s="908"/>
      <c r="DCV20" s="908"/>
      <c r="DCW20" s="908"/>
      <c r="DCX20" s="908"/>
      <c r="DCY20" s="908"/>
      <c r="DCZ20" s="908"/>
      <c r="DDA20" s="908"/>
      <c r="DDB20" s="908"/>
      <c r="DDC20" s="908"/>
      <c r="DDD20" s="908"/>
      <c r="DDE20" s="908"/>
      <c r="DDF20" s="908"/>
      <c r="DDG20" s="908"/>
      <c r="DDH20" s="908"/>
      <c r="DDI20" s="908"/>
      <c r="DDJ20" s="908"/>
      <c r="DDK20" s="908"/>
      <c r="DDL20" s="908"/>
      <c r="DDM20" s="908"/>
      <c r="DDN20" s="908"/>
      <c r="DDO20" s="908"/>
      <c r="DDP20" s="908"/>
      <c r="DDQ20" s="908"/>
      <c r="DDR20" s="908"/>
      <c r="DDS20" s="908"/>
      <c r="DDT20" s="908"/>
      <c r="DDU20" s="908"/>
      <c r="DDV20" s="908"/>
      <c r="DDW20" s="908"/>
      <c r="DDX20" s="908"/>
      <c r="DDY20" s="908"/>
      <c r="DDZ20" s="908"/>
      <c r="DEA20" s="908"/>
      <c r="DEB20" s="908"/>
      <c r="DEC20" s="908"/>
      <c r="DED20" s="908"/>
      <c r="DEE20" s="908"/>
      <c r="DEF20" s="908"/>
      <c r="DEG20" s="908"/>
      <c r="DEH20" s="908"/>
      <c r="DEI20" s="908"/>
      <c r="DEJ20" s="908"/>
      <c r="DEK20" s="908"/>
      <c r="DEL20" s="908"/>
      <c r="DEM20" s="908"/>
      <c r="DEN20" s="908"/>
      <c r="DEO20" s="908"/>
      <c r="DEP20" s="908"/>
      <c r="DEQ20" s="908"/>
      <c r="DER20" s="908"/>
      <c r="DES20" s="908"/>
      <c r="DET20" s="908"/>
      <c r="DEU20" s="908"/>
      <c r="DEV20" s="908"/>
      <c r="DEW20" s="908"/>
      <c r="DEX20" s="908"/>
      <c r="DEY20" s="908"/>
      <c r="DEZ20" s="908"/>
      <c r="DFA20" s="908"/>
      <c r="DFB20" s="908"/>
      <c r="DFC20" s="908"/>
      <c r="DFD20" s="908"/>
      <c r="DFE20" s="908"/>
      <c r="DFF20" s="908"/>
      <c r="DFG20" s="908"/>
      <c r="DFH20" s="908"/>
      <c r="DFI20" s="908"/>
      <c r="DFJ20" s="908"/>
      <c r="DFK20" s="908"/>
      <c r="DFL20" s="908"/>
      <c r="DFM20" s="908"/>
      <c r="DFN20" s="908"/>
      <c r="DFO20" s="908"/>
      <c r="DFP20" s="908"/>
      <c r="DFQ20" s="908"/>
      <c r="DFR20" s="908"/>
      <c r="DFS20" s="908"/>
      <c r="DFT20" s="908"/>
      <c r="DFU20" s="908"/>
      <c r="DFV20" s="908"/>
      <c r="DFW20" s="908"/>
      <c r="DFX20" s="908"/>
      <c r="DFY20" s="908"/>
      <c r="DFZ20" s="908"/>
      <c r="DGA20" s="908"/>
      <c r="DGB20" s="908"/>
      <c r="DGC20" s="908"/>
      <c r="DGD20" s="908"/>
      <c r="DGE20" s="908"/>
      <c r="DGF20" s="908"/>
      <c r="DGG20" s="908"/>
      <c r="DGH20" s="908"/>
      <c r="DGI20" s="908"/>
      <c r="DGJ20" s="908"/>
      <c r="DGK20" s="908"/>
      <c r="DGL20" s="908"/>
      <c r="DGM20" s="908"/>
      <c r="DGN20" s="908"/>
      <c r="DGO20" s="908"/>
      <c r="DGP20" s="908"/>
      <c r="DGQ20" s="908"/>
      <c r="DGR20" s="908"/>
      <c r="DGS20" s="908"/>
      <c r="DGT20" s="908"/>
      <c r="DGU20" s="908"/>
      <c r="DGV20" s="908"/>
      <c r="DGW20" s="908"/>
      <c r="DGX20" s="908"/>
      <c r="DGY20" s="908"/>
      <c r="DGZ20" s="908"/>
      <c r="DHA20" s="908"/>
      <c r="DHB20" s="908"/>
      <c r="DHC20" s="908"/>
      <c r="DHD20" s="908"/>
      <c r="DHE20" s="908"/>
      <c r="DHF20" s="908"/>
      <c r="DHG20" s="908"/>
      <c r="DHH20" s="908"/>
      <c r="DHI20" s="908"/>
      <c r="DHJ20" s="908"/>
      <c r="DHK20" s="908"/>
      <c r="DHL20" s="908"/>
      <c r="DHM20" s="908"/>
      <c r="DHN20" s="908"/>
      <c r="DHO20" s="908"/>
      <c r="DHP20" s="908"/>
      <c r="DHQ20" s="908"/>
      <c r="DHR20" s="908"/>
      <c r="DHS20" s="908"/>
      <c r="DHT20" s="908"/>
      <c r="DHU20" s="908"/>
      <c r="DHV20" s="908"/>
      <c r="DHW20" s="908"/>
      <c r="DHX20" s="908"/>
      <c r="DHY20" s="908"/>
      <c r="DHZ20" s="908"/>
      <c r="DIA20" s="908"/>
      <c r="DIB20" s="908"/>
      <c r="DIC20" s="908"/>
      <c r="DID20" s="908"/>
      <c r="DIE20" s="908"/>
      <c r="DIF20" s="908"/>
      <c r="DIG20" s="908"/>
      <c r="DIH20" s="908"/>
      <c r="DII20" s="908"/>
      <c r="DIJ20" s="908"/>
      <c r="DIK20" s="908"/>
      <c r="DIL20" s="908"/>
      <c r="DIM20" s="908"/>
      <c r="DIN20" s="908"/>
      <c r="DIO20" s="908"/>
      <c r="DIP20" s="908"/>
      <c r="DIQ20" s="908"/>
      <c r="DIR20" s="908"/>
      <c r="DIS20" s="908"/>
      <c r="DIT20" s="908"/>
      <c r="DIU20" s="908"/>
      <c r="DIV20" s="908"/>
      <c r="DIW20" s="908"/>
      <c r="DIX20" s="908"/>
      <c r="DIY20" s="908"/>
      <c r="DIZ20" s="908"/>
      <c r="DJA20" s="908"/>
      <c r="DJB20" s="908"/>
      <c r="DJC20" s="908"/>
      <c r="DJD20" s="908"/>
      <c r="DJE20" s="908"/>
      <c r="DJF20" s="908"/>
      <c r="DJG20" s="908"/>
      <c r="DJH20" s="908"/>
      <c r="DJI20" s="908"/>
      <c r="DJJ20" s="908"/>
      <c r="DJK20" s="908"/>
      <c r="DJL20" s="908"/>
      <c r="DJM20" s="908"/>
      <c r="DJN20" s="908"/>
      <c r="DJO20" s="908"/>
      <c r="DJP20" s="908"/>
      <c r="DJQ20" s="908"/>
      <c r="DJR20" s="908"/>
      <c r="DJS20" s="908"/>
      <c r="DJT20" s="908"/>
      <c r="DJU20" s="908"/>
      <c r="DJV20" s="908"/>
      <c r="DJW20" s="908"/>
      <c r="DJX20" s="908"/>
      <c r="DJY20" s="908"/>
      <c r="DJZ20" s="908"/>
      <c r="DKA20" s="908"/>
      <c r="DKB20" s="908"/>
      <c r="DKC20" s="908"/>
      <c r="DKD20" s="908"/>
      <c r="DKE20" s="908"/>
      <c r="DKF20" s="908"/>
      <c r="DKG20" s="908"/>
      <c r="DKH20" s="908"/>
      <c r="DKI20" s="908"/>
      <c r="DKJ20" s="908"/>
      <c r="DKK20" s="908"/>
      <c r="DKL20" s="908"/>
      <c r="DKM20" s="908"/>
      <c r="DKN20" s="908"/>
      <c r="DKO20" s="908"/>
      <c r="DKP20" s="908"/>
      <c r="DKQ20" s="908"/>
      <c r="DKR20" s="908"/>
      <c r="DKS20" s="908"/>
      <c r="DKT20" s="908"/>
      <c r="DKU20" s="908"/>
      <c r="DKV20" s="908"/>
      <c r="DKW20" s="908"/>
      <c r="DKX20" s="908"/>
      <c r="DKY20" s="908"/>
      <c r="DKZ20" s="908"/>
      <c r="DLA20" s="908"/>
      <c r="DLB20" s="908"/>
      <c r="DLC20" s="908"/>
      <c r="DLD20" s="908"/>
      <c r="DLE20" s="908"/>
      <c r="DLF20" s="908"/>
      <c r="DLG20" s="908"/>
      <c r="DLH20" s="908"/>
      <c r="DLI20" s="908"/>
      <c r="DLJ20" s="908"/>
      <c r="DLK20" s="908"/>
      <c r="DLL20" s="908"/>
      <c r="DLM20" s="908"/>
      <c r="DLN20" s="908"/>
      <c r="DLO20" s="908"/>
      <c r="DLP20" s="908"/>
      <c r="DLQ20" s="908"/>
      <c r="DLR20" s="908"/>
      <c r="DLS20" s="908"/>
      <c r="DLT20" s="908"/>
      <c r="DLU20" s="908"/>
      <c r="DLV20" s="908"/>
      <c r="DLW20" s="908"/>
      <c r="DLX20" s="908"/>
      <c r="DLY20" s="908"/>
      <c r="DLZ20" s="908"/>
      <c r="DMA20" s="908"/>
      <c r="DMB20" s="908"/>
      <c r="DMC20" s="908"/>
      <c r="DMD20" s="908"/>
      <c r="DME20" s="908"/>
      <c r="DMF20" s="908"/>
      <c r="DMG20" s="908"/>
      <c r="DMH20" s="908"/>
      <c r="DMI20" s="908"/>
      <c r="DMJ20" s="908"/>
      <c r="DMK20" s="908"/>
      <c r="DML20" s="908"/>
      <c r="DMM20" s="908"/>
      <c r="DMN20" s="908"/>
      <c r="DMO20" s="908"/>
      <c r="DMP20" s="908"/>
      <c r="DMQ20" s="908"/>
      <c r="DMR20" s="908"/>
      <c r="DMS20" s="908"/>
      <c r="DMT20" s="908"/>
      <c r="DMU20" s="908"/>
      <c r="DMV20" s="908"/>
      <c r="DMW20" s="908"/>
      <c r="DMX20" s="908"/>
      <c r="DMY20" s="908"/>
      <c r="DMZ20" s="908"/>
      <c r="DNA20" s="908"/>
      <c r="DNB20" s="908"/>
      <c r="DNC20" s="908"/>
      <c r="DND20" s="908"/>
      <c r="DNE20" s="908"/>
      <c r="DNF20" s="908"/>
      <c r="DNG20" s="908"/>
      <c r="DNH20" s="908"/>
      <c r="DNI20" s="908"/>
      <c r="DNJ20" s="908"/>
      <c r="DNK20" s="908"/>
      <c r="DNL20" s="908"/>
      <c r="DNM20" s="908"/>
      <c r="DNN20" s="908"/>
      <c r="DNO20" s="908"/>
      <c r="DNP20" s="908"/>
      <c r="DNQ20" s="908"/>
      <c r="DNR20" s="908"/>
      <c r="DNS20" s="908"/>
      <c r="DNT20" s="908"/>
      <c r="DNU20" s="908"/>
      <c r="DNV20" s="908"/>
      <c r="DNW20" s="908"/>
      <c r="DNX20" s="908"/>
      <c r="DNY20" s="908"/>
      <c r="DNZ20" s="908"/>
      <c r="DOA20" s="908"/>
      <c r="DOB20" s="908"/>
      <c r="DOC20" s="908"/>
      <c r="DOD20" s="908"/>
      <c r="DOE20" s="908"/>
      <c r="DOF20" s="908"/>
      <c r="DOG20" s="908"/>
      <c r="DOH20" s="908"/>
      <c r="DOI20" s="908"/>
      <c r="DOJ20" s="908"/>
      <c r="DOK20" s="908"/>
      <c r="DOL20" s="908"/>
      <c r="DOM20" s="908"/>
      <c r="DON20" s="908"/>
      <c r="DOO20" s="908"/>
      <c r="DOP20" s="908"/>
      <c r="DOQ20" s="908"/>
      <c r="DOR20" s="908"/>
      <c r="DOS20" s="908"/>
      <c r="DOT20" s="908"/>
      <c r="DOU20" s="908"/>
      <c r="DOV20" s="908"/>
      <c r="DOW20" s="908"/>
      <c r="DOX20" s="908"/>
      <c r="DOY20" s="908"/>
      <c r="DOZ20" s="908"/>
      <c r="DPA20" s="908"/>
      <c r="DPB20" s="908"/>
      <c r="DPC20" s="908"/>
      <c r="DPD20" s="908"/>
      <c r="DPE20" s="908"/>
      <c r="DPF20" s="908"/>
      <c r="DPG20" s="908"/>
      <c r="DPH20" s="908"/>
      <c r="DPI20" s="908"/>
      <c r="DPJ20" s="908"/>
      <c r="DPK20" s="908"/>
      <c r="DPL20" s="908"/>
      <c r="DPM20" s="908"/>
      <c r="DPN20" s="908"/>
      <c r="DPO20" s="908"/>
      <c r="DPP20" s="908"/>
      <c r="DPQ20" s="908"/>
      <c r="DPR20" s="908"/>
      <c r="DPS20" s="908"/>
      <c r="DPT20" s="908"/>
      <c r="DPU20" s="908"/>
      <c r="DPV20" s="908"/>
      <c r="DPW20" s="908"/>
      <c r="DPX20" s="908"/>
      <c r="DPY20" s="908"/>
      <c r="DPZ20" s="908"/>
      <c r="DQA20" s="908"/>
      <c r="DQB20" s="908"/>
      <c r="DQC20" s="908"/>
      <c r="DQD20" s="908"/>
      <c r="DQE20" s="908"/>
      <c r="DQF20" s="908"/>
      <c r="DQG20" s="908"/>
      <c r="DQH20" s="908"/>
      <c r="DQI20" s="908"/>
      <c r="DQJ20" s="908"/>
      <c r="DQK20" s="908"/>
      <c r="DQL20" s="908"/>
      <c r="DQM20" s="908"/>
      <c r="DQN20" s="908"/>
      <c r="DQO20" s="908"/>
      <c r="DQP20" s="908"/>
      <c r="DQQ20" s="908"/>
      <c r="DQR20" s="908"/>
      <c r="DQS20" s="908"/>
      <c r="DQT20" s="908"/>
      <c r="DQU20" s="908"/>
      <c r="DQV20" s="908"/>
      <c r="DQW20" s="908"/>
      <c r="DQX20" s="908"/>
      <c r="DQY20" s="908"/>
      <c r="DQZ20" s="908"/>
      <c r="DRA20" s="908"/>
      <c r="DRB20" s="908"/>
      <c r="DRC20" s="908"/>
      <c r="DRD20" s="908"/>
      <c r="DRE20" s="908"/>
      <c r="DRF20" s="908"/>
      <c r="DRG20" s="908"/>
      <c r="DRH20" s="908"/>
      <c r="DRI20" s="908"/>
      <c r="DRJ20" s="908"/>
      <c r="DRK20" s="908"/>
      <c r="DRL20" s="908"/>
      <c r="DRM20" s="908"/>
      <c r="DRN20" s="908"/>
      <c r="DRO20" s="908"/>
      <c r="DRP20" s="908"/>
      <c r="DRQ20" s="908"/>
      <c r="DRR20" s="908"/>
      <c r="DRS20" s="908"/>
      <c r="DRT20" s="908"/>
      <c r="DRU20" s="908"/>
      <c r="DRV20" s="908"/>
      <c r="DRW20" s="908"/>
      <c r="DRX20" s="908"/>
      <c r="DRY20" s="908"/>
      <c r="DRZ20" s="908"/>
      <c r="DSA20" s="908"/>
      <c r="DSB20" s="908"/>
      <c r="DSC20" s="908"/>
      <c r="DSD20" s="908"/>
      <c r="DSE20" s="908"/>
      <c r="DSF20" s="908"/>
      <c r="DSG20" s="908"/>
      <c r="DSH20" s="908"/>
      <c r="DSI20" s="908"/>
      <c r="DSJ20" s="908"/>
      <c r="DSK20" s="908"/>
      <c r="DSL20" s="908"/>
      <c r="DSM20" s="908"/>
      <c r="DSN20" s="908"/>
      <c r="DSO20" s="908"/>
      <c r="DSP20" s="908"/>
      <c r="DSQ20" s="908"/>
      <c r="DSR20" s="908"/>
      <c r="DSS20" s="908"/>
      <c r="DST20" s="908"/>
      <c r="DSU20" s="908"/>
      <c r="DSV20" s="908"/>
      <c r="DSW20" s="908"/>
      <c r="DSX20" s="908"/>
      <c r="DSY20" s="908"/>
      <c r="DSZ20" s="908"/>
      <c r="DTA20" s="908"/>
      <c r="DTB20" s="908"/>
      <c r="DTC20" s="908"/>
      <c r="DTD20" s="908"/>
      <c r="DTE20" s="908"/>
      <c r="DTF20" s="908"/>
      <c r="DTG20" s="908"/>
      <c r="DTH20" s="908"/>
      <c r="DTI20" s="908"/>
      <c r="DTJ20" s="908"/>
      <c r="DTK20" s="908"/>
      <c r="DTL20" s="908"/>
      <c r="DTM20" s="908"/>
      <c r="DTN20" s="908"/>
      <c r="DTO20" s="908"/>
      <c r="DTP20" s="908"/>
      <c r="DTQ20" s="908"/>
      <c r="DTR20" s="908"/>
      <c r="DTS20" s="908"/>
      <c r="DTT20" s="908"/>
      <c r="DTU20" s="908"/>
      <c r="DTV20" s="908"/>
      <c r="DTW20" s="908"/>
      <c r="DTX20" s="908"/>
      <c r="DTY20" s="908"/>
      <c r="DTZ20" s="908"/>
      <c r="DUA20" s="908"/>
      <c r="DUB20" s="908"/>
      <c r="DUC20" s="908"/>
      <c r="DUD20" s="908"/>
      <c r="DUE20" s="908"/>
      <c r="DUF20" s="908"/>
      <c r="DUG20" s="908"/>
      <c r="DUH20" s="908"/>
      <c r="DUI20" s="908"/>
      <c r="DUJ20" s="908"/>
      <c r="DUK20" s="908"/>
      <c r="DUL20" s="908"/>
      <c r="DUM20" s="908"/>
      <c r="DUN20" s="908"/>
      <c r="DUO20" s="908"/>
      <c r="DUP20" s="908"/>
      <c r="DUQ20" s="908"/>
      <c r="DUR20" s="908"/>
      <c r="DUS20" s="908"/>
      <c r="DUT20" s="908"/>
      <c r="DUU20" s="908"/>
      <c r="DUV20" s="908"/>
      <c r="DUW20" s="908"/>
      <c r="DUX20" s="908"/>
      <c r="DUY20" s="908"/>
      <c r="DUZ20" s="908"/>
      <c r="DVA20" s="908"/>
      <c r="DVB20" s="908"/>
      <c r="DVC20" s="908"/>
      <c r="DVD20" s="908"/>
      <c r="DVE20" s="908"/>
      <c r="DVF20" s="908"/>
      <c r="DVG20" s="908"/>
      <c r="DVH20" s="908"/>
      <c r="DVI20" s="908"/>
      <c r="DVJ20" s="908"/>
      <c r="DVK20" s="908"/>
      <c r="DVL20" s="908"/>
      <c r="DVM20" s="908"/>
      <c r="DVN20" s="908"/>
      <c r="DVO20" s="908"/>
      <c r="DVP20" s="908"/>
      <c r="DVQ20" s="908"/>
      <c r="DVR20" s="908"/>
      <c r="DVS20" s="908"/>
      <c r="DVT20" s="908"/>
      <c r="DVU20" s="908"/>
      <c r="DVV20" s="908"/>
      <c r="DVW20" s="908"/>
      <c r="DVX20" s="908"/>
      <c r="DVY20" s="908"/>
      <c r="DVZ20" s="908"/>
      <c r="DWA20" s="908"/>
      <c r="DWB20" s="908"/>
      <c r="DWC20" s="908"/>
      <c r="DWD20" s="908"/>
      <c r="DWE20" s="908"/>
      <c r="DWF20" s="908"/>
      <c r="DWG20" s="908"/>
      <c r="DWH20" s="908"/>
      <c r="DWI20" s="908"/>
      <c r="DWJ20" s="908"/>
      <c r="DWK20" s="908"/>
      <c r="DWL20" s="908"/>
      <c r="DWM20" s="908"/>
      <c r="DWN20" s="908"/>
      <c r="DWO20" s="908"/>
      <c r="DWP20" s="908"/>
      <c r="DWQ20" s="908"/>
      <c r="DWR20" s="908"/>
      <c r="DWS20" s="908"/>
      <c r="DWT20" s="908"/>
      <c r="DWU20" s="908"/>
      <c r="DWV20" s="908"/>
      <c r="DWW20" s="908"/>
      <c r="DWX20" s="908"/>
      <c r="DWY20" s="908"/>
      <c r="DWZ20" s="908"/>
      <c r="DXA20" s="908"/>
      <c r="DXB20" s="908"/>
      <c r="DXC20" s="908"/>
      <c r="DXD20" s="908"/>
      <c r="DXE20" s="908"/>
      <c r="DXF20" s="908"/>
      <c r="DXG20" s="908"/>
      <c r="DXH20" s="908"/>
      <c r="DXI20" s="908"/>
      <c r="DXJ20" s="908"/>
      <c r="DXK20" s="908"/>
      <c r="DXL20" s="908"/>
      <c r="DXM20" s="908"/>
      <c r="DXN20" s="908"/>
      <c r="DXO20" s="908"/>
      <c r="DXP20" s="908"/>
      <c r="DXQ20" s="908"/>
      <c r="DXR20" s="908"/>
      <c r="DXS20" s="908"/>
      <c r="DXT20" s="908"/>
      <c r="DXU20" s="908"/>
      <c r="DXV20" s="908"/>
      <c r="DXW20" s="908"/>
      <c r="DXX20" s="908"/>
      <c r="DXY20" s="908"/>
      <c r="DXZ20" s="908"/>
      <c r="DYA20" s="908"/>
      <c r="DYB20" s="908"/>
      <c r="DYC20" s="908"/>
      <c r="DYD20" s="908"/>
      <c r="DYE20" s="908"/>
      <c r="DYF20" s="908"/>
      <c r="DYG20" s="908"/>
      <c r="DYH20" s="908"/>
      <c r="DYI20" s="908"/>
      <c r="DYJ20" s="908"/>
      <c r="DYK20" s="908"/>
      <c r="DYL20" s="908"/>
      <c r="DYM20" s="908"/>
      <c r="DYN20" s="908"/>
      <c r="DYO20" s="908"/>
      <c r="DYP20" s="908"/>
      <c r="DYQ20" s="908"/>
      <c r="DYR20" s="908"/>
      <c r="DYS20" s="908"/>
      <c r="DYT20" s="908"/>
      <c r="DYU20" s="908"/>
      <c r="DYV20" s="908"/>
      <c r="DYW20" s="908"/>
      <c r="DYX20" s="908"/>
      <c r="DYY20" s="908"/>
      <c r="DYZ20" s="908"/>
      <c r="DZA20" s="908"/>
      <c r="DZB20" s="908"/>
      <c r="DZC20" s="908"/>
      <c r="DZD20" s="908"/>
      <c r="DZE20" s="908"/>
      <c r="DZF20" s="908"/>
      <c r="DZG20" s="908"/>
      <c r="DZH20" s="908"/>
      <c r="DZI20" s="908"/>
      <c r="DZJ20" s="908"/>
      <c r="DZK20" s="908"/>
      <c r="DZL20" s="908"/>
      <c r="DZM20" s="908"/>
      <c r="DZN20" s="908"/>
      <c r="DZO20" s="908"/>
      <c r="DZP20" s="908"/>
      <c r="DZQ20" s="908"/>
      <c r="DZR20" s="908"/>
      <c r="DZS20" s="908"/>
      <c r="DZT20" s="908"/>
      <c r="DZU20" s="908"/>
      <c r="DZV20" s="908"/>
      <c r="DZW20" s="908"/>
      <c r="DZX20" s="908"/>
      <c r="DZY20" s="908"/>
      <c r="DZZ20" s="908"/>
      <c r="EAA20" s="908"/>
      <c r="EAB20" s="908"/>
      <c r="EAC20" s="908"/>
      <c r="EAD20" s="908"/>
      <c r="EAE20" s="908"/>
      <c r="EAF20" s="908"/>
      <c r="EAG20" s="908"/>
      <c r="EAH20" s="908"/>
      <c r="EAI20" s="908"/>
      <c r="EAJ20" s="908"/>
      <c r="EAK20" s="908"/>
      <c r="EAL20" s="908"/>
      <c r="EAM20" s="908"/>
      <c r="EAN20" s="908"/>
      <c r="EAO20" s="908"/>
      <c r="EAP20" s="908"/>
      <c r="EAQ20" s="908"/>
      <c r="EAR20" s="908"/>
      <c r="EAS20" s="908"/>
      <c r="EAT20" s="908"/>
      <c r="EAU20" s="908"/>
      <c r="EAV20" s="908"/>
      <c r="EAW20" s="908"/>
      <c r="EAX20" s="908"/>
      <c r="EAY20" s="908"/>
      <c r="EAZ20" s="908"/>
      <c r="EBA20" s="908"/>
      <c r="EBB20" s="908"/>
      <c r="EBC20" s="908"/>
      <c r="EBD20" s="908"/>
      <c r="EBE20" s="908"/>
      <c r="EBF20" s="908"/>
      <c r="EBG20" s="908"/>
      <c r="EBH20" s="908"/>
      <c r="EBI20" s="908"/>
      <c r="EBJ20" s="908"/>
      <c r="EBK20" s="908"/>
      <c r="EBL20" s="908"/>
      <c r="EBM20" s="908"/>
      <c r="EBN20" s="908"/>
      <c r="EBO20" s="908"/>
      <c r="EBP20" s="908"/>
      <c r="EBQ20" s="908"/>
      <c r="EBR20" s="908"/>
      <c r="EBS20" s="908"/>
      <c r="EBT20" s="908"/>
      <c r="EBU20" s="908"/>
      <c r="EBV20" s="908"/>
      <c r="EBW20" s="908"/>
      <c r="EBX20" s="908"/>
      <c r="EBY20" s="908"/>
      <c r="EBZ20" s="908"/>
      <c r="ECA20" s="908"/>
      <c r="ECB20" s="908"/>
      <c r="ECC20" s="908"/>
      <c r="ECD20" s="908"/>
      <c r="ECE20" s="908"/>
      <c r="ECF20" s="908"/>
      <c r="ECG20" s="908"/>
      <c r="ECH20" s="908"/>
      <c r="ECI20" s="908"/>
      <c r="ECJ20" s="908"/>
      <c r="ECK20" s="908"/>
      <c r="ECL20" s="908"/>
      <c r="ECM20" s="908"/>
      <c r="ECN20" s="908"/>
      <c r="ECO20" s="908"/>
      <c r="ECP20" s="908"/>
      <c r="ECQ20" s="908"/>
      <c r="ECR20" s="908"/>
      <c r="ECS20" s="908"/>
      <c r="ECT20" s="908"/>
      <c r="ECU20" s="908"/>
      <c r="ECV20" s="908"/>
      <c r="ECW20" s="908"/>
      <c r="ECX20" s="908"/>
      <c r="ECY20" s="908"/>
      <c r="ECZ20" s="908"/>
      <c r="EDA20" s="908"/>
      <c r="EDB20" s="908"/>
      <c r="EDC20" s="908"/>
      <c r="EDD20" s="908"/>
      <c r="EDE20" s="908"/>
      <c r="EDF20" s="908"/>
      <c r="EDG20" s="908"/>
      <c r="EDH20" s="908"/>
      <c r="EDI20" s="908"/>
      <c r="EDJ20" s="908"/>
      <c r="EDK20" s="908"/>
      <c r="EDL20" s="908"/>
      <c r="EDM20" s="908"/>
      <c r="EDN20" s="908"/>
      <c r="EDO20" s="908"/>
      <c r="EDP20" s="908"/>
      <c r="EDQ20" s="908"/>
      <c r="EDR20" s="908"/>
      <c r="EDS20" s="908"/>
      <c r="EDT20" s="908"/>
      <c r="EDU20" s="908"/>
      <c r="EDV20" s="908"/>
      <c r="EDW20" s="908"/>
      <c r="EDX20" s="908"/>
      <c r="EDY20" s="908"/>
      <c r="EDZ20" s="908"/>
      <c r="EEA20" s="908"/>
      <c r="EEB20" s="908"/>
      <c r="EEC20" s="908"/>
      <c r="EED20" s="908"/>
      <c r="EEE20" s="908"/>
      <c r="EEF20" s="908"/>
      <c r="EEG20" s="908"/>
      <c r="EEH20" s="908"/>
      <c r="EEI20" s="908"/>
      <c r="EEJ20" s="908"/>
      <c r="EEK20" s="908"/>
      <c r="EEL20" s="908"/>
      <c r="EEM20" s="908"/>
      <c r="EEN20" s="908"/>
      <c r="EEO20" s="908"/>
      <c r="EEP20" s="908"/>
      <c r="EEQ20" s="908"/>
      <c r="EER20" s="908"/>
      <c r="EES20" s="908"/>
      <c r="EET20" s="908"/>
      <c r="EEU20" s="908"/>
      <c r="EEV20" s="908"/>
      <c r="EEW20" s="908"/>
      <c r="EEX20" s="908"/>
      <c r="EEY20" s="908"/>
      <c r="EEZ20" s="908"/>
      <c r="EFA20" s="908"/>
      <c r="EFB20" s="908"/>
      <c r="EFC20" s="908"/>
      <c r="EFD20" s="908"/>
      <c r="EFE20" s="908"/>
      <c r="EFF20" s="908"/>
      <c r="EFG20" s="908"/>
      <c r="EFH20" s="908"/>
      <c r="EFI20" s="908"/>
      <c r="EFJ20" s="908"/>
      <c r="EFK20" s="908"/>
      <c r="EFL20" s="908"/>
      <c r="EFM20" s="908"/>
      <c r="EFN20" s="908"/>
      <c r="EFO20" s="908"/>
      <c r="EFP20" s="908"/>
      <c r="EFQ20" s="908"/>
      <c r="EFR20" s="908"/>
      <c r="EFS20" s="908"/>
      <c r="EFT20" s="908"/>
      <c r="EFU20" s="908"/>
      <c r="EFV20" s="908"/>
      <c r="EFW20" s="908"/>
      <c r="EFX20" s="908"/>
      <c r="EFY20" s="908"/>
      <c r="EFZ20" s="908"/>
      <c r="EGA20" s="908"/>
      <c r="EGB20" s="908"/>
      <c r="EGC20" s="908"/>
      <c r="EGD20" s="908"/>
      <c r="EGE20" s="908"/>
      <c r="EGF20" s="908"/>
      <c r="EGG20" s="908"/>
      <c r="EGH20" s="908"/>
      <c r="EGI20" s="908"/>
      <c r="EGJ20" s="908"/>
      <c r="EGK20" s="908"/>
      <c r="EGL20" s="908"/>
      <c r="EGM20" s="908"/>
      <c r="EGN20" s="908"/>
      <c r="EGO20" s="908"/>
      <c r="EGP20" s="908"/>
      <c r="EGQ20" s="908"/>
      <c r="EGR20" s="908"/>
      <c r="EGS20" s="908"/>
      <c r="EGT20" s="908"/>
      <c r="EGU20" s="908"/>
      <c r="EGV20" s="908"/>
      <c r="EGW20" s="908"/>
      <c r="EGX20" s="908"/>
      <c r="EGY20" s="908"/>
      <c r="EGZ20" s="908"/>
      <c r="EHA20" s="908"/>
      <c r="EHB20" s="908"/>
      <c r="EHC20" s="908"/>
      <c r="EHD20" s="908"/>
      <c r="EHE20" s="908"/>
      <c r="EHF20" s="908"/>
      <c r="EHG20" s="908"/>
      <c r="EHH20" s="908"/>
      <c r="EHI20" s="908"/>
      <c r="EHJ20" s="908"/>
      <c r="EHK20" s="908"/>
      <c r="EHL20" s="908"/>
      <c r="EHM20" s="908"/>
      <c r="EHN20" s="908"/>
      <c r="EHO20" s="908"/>
      <c r="EHP20" s="908"/>
      <c r="EHQ20" s="908"/>
      <c r="EHR20" s="908"/>
      <c r="EHS20" s="908"/>
      <c r="EHT20" s="908"/>
      <c r="EHU20" s="908"/>
      <c r="EHV20" s="908"/>
      <c r="EHW20" s="908"/>
      <c r="EHX20" s="908"/>
      <c r="EHY20" s="908"/>
      <c r="EHZ20" s="908"/>
      <c r="EIA20" s="908"/>
      <c r="EIB20" s="908"/>
      <c r="EIC20" s="908"/>
      <c r="EID20" s="908"/>
      <c r="EIE20" s="908"/>
      <c r="EIF20" s="908"/>
      <c r="EIG20" s="908"/>
      <c r="EIH20" s="908"/>
      <c r="EII20" s="908"/>
      <c r="EIJ20" s="908"/>
      <c r="EIK20" s="908"/>
      <c r="EIL20" s="908"/>
      <c r="EIM20" s="908"/>
      <c r="EIN20" s="908"/>
      <c r="EIO20" s="908"/>
      <c r="EIP20" s="908"/>
      <c r="EIQ20" s="908"/>
      <c r="EIR20" s="908"/>
      <c r="EIS20" s="908"/>
      <c r="EIT20" s="908"/>
      <c r="EIU20" s="908"/>
      <c r="EIV20" s="908"/>
      <c r="EIW20" s="908"/>
      <c r="EIX20" s="908"/>
      <c r="EIY20" s="908"/>
      <c r="EIZ20" s="908"/>
      <c r="EJA20" s="908"/>
      <c r="EJB20" s="908"/>
      <c r="EJC20" s="908"/>
      <c r="EJD20" s="908"/>
      <c r="EJE20" s="908"/>
      <c r="EJF20" s="908"/>
      <c r="EJG20" s="908"/>
      <c r="EJH20" s="908"/>
      <c r="EJI20" s="908"/>
      <c r="EJJ20" s="908"/>
      <c r="EJK20" s="908"/>
      <c r="EJL20" s="908"/>
      <c r="EJM20" s="908"/>
      <c r="EJN20" s="908"/>
      <c r="EJO20" s="908"/>
      <c r="EJP20" s="908"/>
      <c r="EJQ20" s="908"/>
      <c r="EJR20" s="908"/>
      <c r="EJS20" s="908"/>
      <c r="EJT20" s="908"/>
      <c r="EJU20" s="908"/>
      <c r="EJV20" s="908"/>
      <c r="EJW20" s="908"/>
      <c r="EJX20" s="908"/>
      <c r="EJY20" s="908"/>
      <c r="EJZ20" s="908"/>
      <c r="EKA20" s="908"/>
      <c r="EKB20" s="908"/>
      <c r="EKC20" s="908"/>
      <c r="EKD20" s="908"/>
      <c r="EKE20" s="908"/>
      <c r="EKF20" s="908"/>
      <c r="EKG20" s="908"/>
      <c r="EKH20" s="908"/>
      <c r="EKI20" s="908"/>
      <c r="EKJ20" s="908"/>
      <c r="EKK20" s="908"/>
      <c r="EKL20" s="908"/>
      <c r="EKM20" s="908"/>
      <c r="EKN20" s="908"/>
      <c r="EKO20" s="908"/>
      <c r="EKP20" s="908"/>
      <c r="EKQ20" s="908"/>
      <c r="EKR20" s="908"/>
      <c r="EKS20" s="908"/>
      <c r="EKT20" s="908"/>
      <c r="EKU20" s="908"/>
      <c r="EKV20" s="908"/>
      <c r="EKW20" s="908"/>
      <c r="EKX20" s="908"/>
      <c r="EKY20" s="908"/>
      <c r="EKZ20" s="908"/>
      <c r="ELA20" s="908"/>
      <c r="ELB20" s="908"/>
      <c r="ELC20" s="908"/>
      <c r="ELD20" s="908"/>
      <c r="ELE20" s="908"/>
      <c r="ELF20" s="908"/>
      <c r="ELG20" s="908"/>
      <c r="ELH20" s="908"/>
      <c r="ELI20" s="908"/>
      <c r="ELJ20" s="908"/>
      <c r="ELK20" s="908"/>
      <c r="ELL20" s="908"/>
      <c r="ELM20" s="908"/>
      <c r="ELN20" s="908"/>
      <c r="ELO20" s="908"/>
      <c r="ELP20" s="908"/>
      <c r="ELQ20" s="908"/>
      <c r="ELR20" s="908"/>
      <c r="ELS20" s="908"/>
      <c r="ELT20" s="908"/>
      <c r="ELU20" s="908"/>
      <c r="ELV20" s="908"/>
      <c r="ELW20" s="908"/>
      <c r="ELX20" s="908"/>
      <c r="ELY20" s="908"/>
      <c r="ELZ20" s="908"/>
      <c r="EMA20" s="908"/>
      <c r="EMB20" s="908"/>
      <c r="EMC20" s="908"/>
      <c r="EMD20" s="908"/>
      <c r="EME20" s="908"/>
      <c r="EMF20" s="908"/>
      <c r="EMG20" s="908"/>
      <c r="EMH20" s="908"/>
      <c r="EMI20" s="908"/>
      <c r="EMJ20" s="908"/>
      <c r="EMK20" s="908"/>
      <c r="EML20" s="908"/>
      <c r="EMM20" s="908"/>
      <c r="EMN20" s="908"/>
      <c r="EMO20" s="908"/>
      <c r="EMP20" s="908"/>
      <c r="EMQ20" s="908"/>
      <c r="EMR20" s="908"/>
      <c r="EMS20" s="908"/>
      <c r="EMT20" s="908"/>
      <c r="EMU20" s="908"/>
      <c r="EMV20" s="908"/>
      <c r="EMW20" s="908"/>
      <c r="EMX20" s="908"/>
      <c r="EMY20" s="908"/>
      <c r="EMZ20" s="908"/>
      <c r="ENA20" s="908"/>
      <c r="ENB20" s="908"/>
      <c r="ENC20" s="908"/>
      <c r="END20" s="908"/>
      <c r="ENE20" s="908"/>
      <c r="ENF20" s="908"/>
      <c r="ENG20" s="908"/>
      <c r="ENH20" s="908"/>
      <c r="ENI20" s="908"/>
      <c r="ENJ20" s="908"/>
      <c r="ENK20" s="908"/>
      <c r="ENL20" s="908"/>
      <c r="ENM20" s="908"/>
      <c r="ENN20" s="908"/>
      <c r="ENO20" s="908"/>
      <c r="ENP20" s="908"/>
      <c r="ENQ20" s="908"/>
      <c r="ENR20" s="908"/>
      <c r="ENS20" s="908"/>
      <c r="ENT20" s="908"/>
      <c r="ENU20" s="908"/>
      <c r="ENV20" s="908"/>
      <c r="ENW20" s="908"/>
      <c r="ENX20" s="908"/>
      <c r="ENY20" s="908"/>
      <c r="ENZ20" s="908"/>
      <c r="EOA20" s="908"/>
      <c r="EOB20" s="908"/>
      <c r="EOC20" s="908"/>
      <c r="EOD20" s="908"/>
      <c r="EOE20" s="908"/>
      <c r="EOF20" s="908"/>
      <c r="EOG20" s="908"/>
      <c r="EOH20" s="908"/>
      <c r="EOI20" s="908"/>
      <c r="EOJ20" s="908"/>
      <c r="EOK20" s="908"/>
      <c r="EOL20" s="908"/>
      <c r="EOM20" s="908"/>
      <c r="EON20" s="908"/>
      <c r="EOO20" s="908"/>
      <c r="EOP20" s="908"/>
      <c r="EOQ20" s="908"/>
      <c r="EOR20" s="908"/>
      <c r="EOS20" s="908"/>
      <c r="EOT20" s="908"/>
      <c r="EOU20" s="908"/>
      <c r="EOV20" s="908"/>
      <c r="EOW20" s="908"/>
      <c r="EOX20" s="908"/>
      <c r="EOY20" s="908"/>
      <c r="EOZ20" s="908"/>
      <c r="EPA20" s="908"/>
      <c r="EPB20" s="908"/>
      <c r="EPC20" s="908"/>
      <c r="EPD20" s="908"/>
      <c r="EPE20" s="908"/>
      <c r="EPF20" s="908"/>
      <c r="EPG20" s="908"/>
      <c r="EPH20" s="908"/>
      <c r="EPI20" s="908"/>
      <c r="EPJ20" s="908"/>
      <c r="EPK20" s="908"/>
      <c r="EPL20" s="908"/>
      <c r="EPM20" s="908"/>
      <c r="EPN20" s="908"/>
      <c r="EPO20" s="908"/>
      <c r="EPP20" s="908"/>
      <c r="EPQ20" s="908"/>
      <c r="EPR20" s="908"/>
      <c r="EPS20" s="908"/>
      <c r="EPT20" s="908"/>
      <c r="EPU20" s="908"/>
      <c r="EPV20" s="908"/>
      <c r="EPW20" s="908"/>
      <c r="EPX20" s="908"/>
      <c r="EPY20" s="908"/>
      <c r="EPZ20" s="908"/>
      <c r="EQA20" s="908"/>
      <c r="EQB20" s="908"/>
      <c r="EQC20" s="908"/>
      <c r="EQD20" s="908"/>
      <c r="EQE20" s="908"/>
      <c r="EQF20" s="908"/>
      <c r="EQG20" s="908"/>
      <c r="EQH20" s="908"/>
      <c r="EQI20" s="908"/>
      <c r="EQJ20" s="908"/>
      <c r="EQK20" s="908"/>
      <c r="EQL20" s="908"/>
      <c r="EQM20" s="908"/>
      <c r="EQN20" s="908"/>
      <c r="EQO20" s="908"/>
      <c r="EQP20" s="908"/>
      <c r="EQQ20" s="908"/>
      <c r="EQR20" s="908"/>
      <c r="EQS20" s="908"/>
      <c r="EQT20" s="908"/>
      <c r="EQU20" s="908"/>
      <c r="EQV20" s="908"/>
      <c r="EQW20" s="908"/>
      <c r="EQX20" s="908"/>
      <c r="EQY20" s="908"/>
      <c r="EQZ20" s="908"/>
      <c r="ERA20" s="908"/>
      <c r="ERB20" s="908"/>
      <c r="ERC20" s="908"/>
      <c r="ERD20" s="908"/>
      <c r="ERE20" s="908"/>
      <c r="ERF20" s="908"/>
      <c r="ERG20" s="908"/>
      <c r="ERH20" s="908"/>
      <c r="ERI20" s="908"/>
      <c r="ERJ20" s="908"/>
      <c r="ERK20" s="908"/>
      <c r="ERL20" s="908"/>
      <c r="ERM20" s="908"/>
      <c r="ERN20" s="908"/>
      <c r="ERO20" s="908"/>
      <c r="ERP20" s="908"/>
      <c r="ERQ20" s="908"/>
      <c r="ERR20" s="908"/>
      <c r="ERS20" s="908"/>
      <c r="ERT20" s="908"/>
      <c r="ERU20" s="908"/>
      <c r="ERV20" s="908"/>
      <c r="ERW20" s="908"/>
      <c r="ERX20" s="908"/>
      <c r="ERY20" s="908"/>
      <c r="ERZ20" s="908"/>
      <c r="ESA20" s="908"/>
      <c r="ESB20" s="908"/>
      <c r="ESC20" s="908"/>
      <c r="ESD20" s="908"/>
      <c r="ESE20" s="908"/>
      <c r="ESF20" s="908"/>
      <c r="ESG20" s="908"/>
      <c r="ESH20" s="908"/>
      <c r="ESI20" s="908"/>
      <c r="ESJ20" s="908"/>
      <c r="ESK20" s="908"/>
      <c r="ESL20" s="908"/>
      <c r="ESM20" s="908"/>
      <c r="ESN20" s="908"/>
      <c r="ESO20" s="908"/>
      <c r="ESP20" s="908"/>
      <c r="ESQ20" s="908"/>
      <c r="ESR20" s="908"/>
      <c r="ESS20" s="908"/>
      <c r="EST20" s="908"/>
      <c r="ESU20" s="908"/>
      <c r="ESV20" s="908"/>
      <c r="ESW20" s="908"/>
      <c r="ESX20" s="908"/>
      <c r="ESY20" s="908"/>
      <c r="ESZ20" s="908"/>
      <c r="ETA20" s="908"/>
      <c r="ETB20" s="908"/>
      <c r="ETC20" s="908"/>
      <c r="ETD20" s="908"/>
      <c r="ETE20" s="908"/>
      <c r="ETF20" s="908"/>
      <c r="ETG20" s="908"/>
      <c r="ETH20" s="908"/>
      <c r="ETI20" s="908"/>
      <c r="ETJ20" s="908"/>
      <c r="ETK20" s="908"/>
      <c r="ETL20" s="908"/>
      <c r="ETM20" s="908"/>
      <c r="ETN20" s="908"/>
      <c r="ETO20" s="908"/>
      <c r="ETP20" s="908"/>
      <c r="ETQ20" s="908"/>
      <c r="ETR20" s="908"/>
      <c r="ETS20" s="908"/>
      <c r="ETT20" s="908"/>
      <c r="ETU20" s="908"/>
      <c r="ETV20" s="908"/>
      <c r="ETW20" s="908"/>
      <c r="ETX20" s="908"/>
      <c r="ETY20" s="908"/>
      <c r="ETZ20" s="908"/>
      <c r="EUA20" s="908"/>
      <c r="EUB20" s="908"/>
      <c r="EUC20" s="908"/>
      <c r="EUD20" s="908"/>
      <c r="EUE20" s="908"/>
      <c r="EUF20" s="908"/>
      <c r="EUG20" s="908"/>
      <c r="EUH20" s="908"/>
      <c r="EUI20" s="908"/>
      <c r="EUJ20" s="908"/>
      <c r="EUK20" s="908"/>
      <c r="EUL20" s="908"/>
      <c r="EUM20" s="908"/>
      <c r="EUN20" s="908"/>
      <c r="EUO20" s="908"/>
      <c r="EUP20" s="908"/>
      <c r="EUQ20" s="908"/>
      <c r="EUR20" s="908"/>
      <c r="EUS20" s="908"/>
      <c r="EUT20" s="908"/>
      <c r="EUU20" s="908"/>
      <c r="EUV20" s="908"/>
      <c r="EUW20" s="908"/>
      <c r="EUX20" s="908"/>
      <c r="EUY20" s="908"/>
      <c r="EUZ20" s="908"/>
      <c r="EVA20" s="908"/>
      <c r="EVB20" s="908"/>
      <c r="EVC20" s="908"/>
      <c r="EVD20" s="908"/>
      <c r="EVE20" s="908"/>
      <c r="EVF20" s="908"/>
      <c r="EVG20" s="908"/>
      <c r="EVH20" s="908"/>
      <c r="EVI20" s="908"/>
      <c r="EVJ20" s="908"/>
      <c r="EVK20" s="908"/>
      <c r="EVL20" s="908"/>
      <c r="EVM20" s="908"/>
      <c r="EVN20" s="908"/>
      <c r="EVO20" s="908"/>
      <c r="EVP20" s="908"/>
      <c r="EVQ20" s="908"/>
      <c r="EVR20" s="908"/>
      <c r="EVS20" s="908"/>
      <c r="EVT20" s="908"/>
      <c r="EVU20" s="908"/>
      <c r="EVV20" s="908"/>
      <c r="EVW20" s="908"/>
      <c r="EVX20" s="908"/>
      <c r="EVY20" s="908"/>
      <c r="EVZ20" s="908"/>
      <c r="EWA20" s="908"/>
      <c r="EWB20" s="908"/>
      <c r="EWC20" s="908"/>
      <c r="EWD20" s="908"/>
      <c r="EWE20" s="908"/>
      <c r="EWF20" s="908"/>
      <c r="EWG20" s="908"/>
      <c r="EWH20" s="908"/>
      <c r="EWI20" s="908"/>
      <c r="EWJ20" s="908"/>
      <c r="EWK20" s="908"/>
      <c r="EWL20" s="908"/>
      <c r="EWM20" s="908"/>
      <c r="EWN20" s="908"/>
      <c r="EWO20" s="908"/>
      <c r="EWP20" s="908"/>
      <c r="EWQ20" s="908"/>
      <c r="EWR20" s="908"/>
      <c r="EWS20" s="908"/>
      <c r="EWT20" s="908"/>
      <c r="EWU20" s="908"/>
      <c r="EWV20" s="908"/>
      <c r="EWW20" s="908"/>
      <c r="EWX20" s="908"/>
      <c r="EWY20" s="908"/>
      <c r="EWZ20" s="908"/>
      <c r="EXA20" s="908"/>
      <c r="EXB20" s="908"/>
      <c r="EXC20" s="908"/>
      <c r="EXD20" s="908"/>
      <c r="EXE20" s="908"/>
      <c r="EXF20" s="908"/>
      <c r="EXG20" s="908"/>
      <c r="EXH20" s="908"/>
      <c r="EXI20" s="908"/>
      <c r="EXJ20" s="908"/>
      <c r="EXK20" s="908"/>
      <c r="EXL20" s="908"/>
      <c r="EXM20" s="908"/>
      <c r="EXN20" s="908"/>
      <c r="EXO20" s="908"/>
      <c r="EXP20" s="908"/>
      <c r="EXQ20" s="908"/>
      <c r="EXR20" s="908"/>
      <c r="EXS20" s="908"/>
      <c r="EXT20" s="908"/>
      <c r="EXU20" s="908"/>
      <c r="EXV20" s="908"/>
      <c r="EXW20" s="908"/>
      <c r="EXX20" s="908"/>
      <c r="EXY20" s="908"/>
      <c r="EXZ20" s="908"/>
      <c r="EYA20" s="908"/>
      <c r="EYB20" s="908"/>
      <c r="EYC20" s="908"/>
      <c r="EYD20" s="908"/>
      <c r="EYE20" s="908"/>
      <c r="EYF20" s="908"/>
      <c r="EYG20" s="908"/>
      <c r="EYH20" s="908"/>
      <c r="EYI20" s="908"/>
      <c r="EYJ20" s="908"/>
      <c r="EYK20" s="908"/>
      <c r="EYL20" s="908"/>
      <c r="EYM20" s="908"/>
      <c r="EYN20" s="908"/>
      <c r="EYO20" s="908"/>
      <c r="EYP20" s="908"/>
      <c r="EYQ20" s="908"/>
      <c r="EYR20" s="908"/>
      <c r="EYS20" s="908"/>
      <c r="EYT20" s="908"/>
      <c r="EYU20" s="908"/>
      <c r="EYV20" s="908"/>
      <c r="EYW20" s="908"/>
      <c r="EYX20" s="908"/>
      <c r="EYY20" s="908"/>
      <c r="EYZ20" s="908"/>
      <c r="EZA20" s="908"/>
      <c r="EZB20" s="908"/>
      <c r="EZC20" s="908"/>
      <c r="EZD20" s="908"/>
      <c r="EZE20" s="908"/>
      <c r="EZF20" s="908"/>
      <c r="EZG20" s="908"/>
      <c r="EZH20" s="908"/>
      <c r="EZI20" s="908"/>
      <c r="EZJ20" s="908"/>
      <c r="EZK20" s="908"/>
      <c r="EZL20" s="908"/>
      <c r="EZM20" s="908"/>
      <c r="EZN20" s="908"/>
      <c r="EZO20" s="908"/>
      <c r="EZP20" s="908"/>
      <c r="EZQ20" s="908"/>
      <c r="EZR20" s="908"/>
      <c r="EZS20" s="908"/>
      <c r="EZT20" s="908"/>
      <c r="EZU20" s="908"/>
      <c r="EZV20" s="908"/>
      <c r="EZW20" s="908"/>
      <c r="EZX20" s="908"/>
      <c r="EZY20" s="908"/>
      <c r="EZZ20" s="908"/>
      <c r="FAA20" s="908"/>
      <c r="FAB20" s="908"/>
      <c r="FAC20" s="908"/>
      <c r="FAD20" s="908"/>
      <c r="FAE20" s="908"/>
      <c r="FAF20" s="908"/>
      <c r="FAG20" s="908"/>
      <c r="FAH20" s="908"/>
      <c r="FAI20" s="908"/>
      <c r="FAJ20" s="908"/>
      <c r="FAK20" s="908"/>
      <c r="FAL20" s="908"/>
      <c r="FAM20" s="908"/>
      <c r="FAN20" s="908"/>
      <c r="FAO20" s="908"/>
      <c r="FAP20" s="908"/>
      <c r="FAQ20" s="908"/>
      <c r="FAR20" s="908"/>
      <c r="FAS20" s="908"/>
      <c r="FAT20" s="908"/>
      <c r="FAU20" s="908"/>
      <c r="FAV20" s="908"/>
      <c r="FAW20" s="908"/>
      <c r="FAX20" s="908"/>
      <c r="FAY20" s="908"/>
      <c r="FAZ20" s="908"/>
      <c r="FBA20" s="908"/>
      <c r="FBB20" s="908"/>
      <c r="FBC20" s="908"/>
      <c r="FBD20" s="908"/>
      <c r="FBE20" s="908"/>
      <c r="FBF20" s="908"/>
      <c r="FBG20" s="908"/>
      <c r="FBH20" s="908"/>
      <c r="FBI20" s="908"/>
      <c r="FBJ20" s="908"/>
      <c r="FBK20" s="908"/>
      <c r="FBL20" s="908"/>
      <c r="FBM20" s="908"/>
      <c r="FBN20" s="908"/>
      <c r="FBO20" s="908"/>
      <c r="FBP20" s="908"/>
      <c r="FBQ20" s="908"/>
      <c r="FBR20" s="908"/>
      <c r="FBS20" s="908"/>
      <c r="FBT20" s="908"/>
      <c r="FBU20" s="908"/>
      <c r="FBV20" s="908"/>
      <c r="FBW20" s="908"/>
      <c r="FBX20" s="908"/>
      <c r="FBY20" s="908"/>
      <c r="FBZ20" s="908"/>
      <c r="FCA20" s="908"/>
      <c r="FCB20" s="908"/>
      <c r="FCC20" s="908"/>
      <c r="FCD20" s="908"/>
      <c r="FCE20" s="908"/>
      <c r="FCF20" s="908"/>
      <c r="FCG20" s="908"/>
      <c r="FCH20" s="908"/>
      <c r="FCI20" s="908"/>
      <c r="FCJ20" s="908"/>
      <c r="FCK20" s="908"/>
      <c r="FCL20" s="908"/>
      <c r="FCM20" s="908"/>
      <c r="FCN20" s="908"/>
      <c r="FCO20" s="908"/>
      <c r="FCP20" s="908"/>
      <c r="FCQ20" s="908"/>
      <c r="FCR20" s="908"/>
      <c r="FCS20" s="908"/>
      <c r="FCT20" s="908"/>
      <c r="FCU20" s="908"/>
      <c r="FCV20" s="908"/>
      <c r="FCW20" s="908"/>
      <c r="FCX20" s="908"/>
      <c r="FCY20" s="908"/>
      <c r="FCZ20" s="908"/>
      <c r="FDA20" s="908"/>
      <c r="FDB20" s="908"/>
      <c r="FDC20" s="908"/>
      <c r="FDD20" s="908"/>
      <c r="FDE20" s="908"/>
      <c r="FDF20" s="908"/>
      <c r="FDG20" s="908"/>
      <c r="FDH20" s="908"/>
      <c r="FDI20" s="908"/>
      <c r="FDJ20" s="908"/>
      <c r="FDK20" s="908"/>
      <c r="FDL20" s="908"/>
      <c r="FDM20" s="908"/>
      <c r="FDN20" s="908"/>
      <c r="FDO20" s="908"/>
      <c r="FDP20" s="908"/>
      <c r="FDQ20" s="908"/>
      <c r="FDR20" s="908"/>
      <c r="FDS20" s="908"/>
      <c r="FDT20" s="908"/>
      <c r="FDU20" s="908"/>
      <c r="FDV20" s="908"/>
      <c r="FDW20" s="908"/>
      <c r="FDX20" s="908"/>
      <c r="FDY20" s="908"/>
      <c r="FDZ20" s="908"/>
      <c r="FEA20" s="908"/>
      <c r="FEB20" s="908"/>
      <c r="FEC20" s="908"/>
      <c r="FED20" s="908"/>
      <c r="FEE20" s="908"/>
      <c r="FEF20" s="908"/>
      <c r="FEG20" s="908"/>
      <c r="FEH20" s="908"/>
      <c r="FEI20" s="908"/>
      <c r="FEJ20" s="908"/>
      <c r="FEK20" s="908"/>
      <c r="FEL20" s="908"/>
      <c r="FEM20" s="908"/>
      <c r="FEN20" s="908"/>
      <c r="FEO20" s="908"/>
      <c r="FEP20" s="908"/>
      <c r="FEQ20" s="908"/>
      <c r="FER20" s="908"/>
      <c r="FES20" s="908"/>
      <c r="FET20" s="908"/>
      <c r="FEU20" s="908"/>
      <c r="FEV20" s="908"/>
      <c r="FEW20" s="908"/>
      <c r="FEX20" s="908"/>
      <c r="FEY20" s="908"/>
      <c r="FEZ20" s="908"/>
      <c r="FFA20" s="908"/>
      <c r="FFB20" s="908"/>
      <c r="FFC20" s="908"/>
      <c r="FFD20" s="908"/>
      <c r="FFE20" s="908"/>
      <c r="FFF20" s="908"/>
      <c r="FFG20" s="908"/>
      <c r="FFH20" s="908"/>
      <c r="FFI20" s="908"/>
      <c r="FFJ20" s="908"/>
      <c r="FFK20" s="908"/>
      <c r="FFL20" s="908"/>
      <c r="FFM20" s="908"/>
      <c r="FFN20" s="908"/>
      <c r="FFO20" s="908"/>
      <c r="FFP20" s="908"/>
      <c r="FFQ20" s="908"/>
      <c r="FFR20" s="908"/>
      <c r="FFS20" s="908"/>
      <c r="FFT20" s="908"/>
      <c r="FFU20" s="908"/>
      <c r="FFV20" s="908"/>
      <c r="FFW20" s="908"/>
      <c r="FFX20" s="908"/>
      <c r="FFY20" s="908"/>
      <c r="FFZ20" s="908"/>
      <c r="FGA20" s="908"/>
      <c r="FGB20" s="908"/>
      <c r="FGC20" s="908"/>
      <c r="FGD20" s="908"/>
      <c r="FGE20" s="908"/>
      <c r="FGF20" s="908"/>
      <c r="FGG20" s="908"/>
      <c r="FGH20" s="908"/>
      <c r="FGI20" s="908"/>
      <c r="FGJ20" s="908"/>
      <c r="FGK20" s="908"/>
      <c r="FGL20" s="908"/>
      <c r="FGM20" s="908"/>
      <c r="FGN20" s="908"/>
      <c r="FGO20" s="908"/>
      <c r="FGP20" s="908"/>
      <c r="FGQ20" s="908"/>
      <c r="FGR20" s="908"/>
      <c r="FGS20" s="908"/>
      <c r="FGT20" s="908"/>
      <c r="FGU20" s="908"/>
      <c r="FGV20" s="908"/>
      <c r="FGW20" s="908"/>
      <c r="FGX20" s="908"/>
      <c r="FGY20" s="908"/>
      <c r="FGZ20" s="908"/>
      <c r="FHA20" s="908"/>
      <c r="FHB20" s="908"/>
      <c r="FHC20" s="908"/>
      <c r="FHD20" s="908"/>
      <c r="FHE20" s="908"/>
      <c r="FHF20" s="908"/>
      <c r="FHG20" s="908"/>
      <c r="FHH20" s="908"/>
      <c r="FHI20" s="908"/>
      <c r="FHJ20" s="908"/>
      <c r="FHK20" s="908"/>
      <c r="FHL20" s="908"/>
      <c r="FHM20" s="908"/>
      <c r="FHN20" s="908"/>
      <c r="FHO20" s="908"/>
      <c r="FHP20" s="908"/>
      <c r="FHQ20" s="908"/>
      <c r="FHR20" s="908"/>
      <c r="FHS20" s="908"/>
      <c r="FHT20" s="908"/>
      <c r="FHU20" s="908"/>
      <c r="FHV20" s="908"/>
      <c r="FHW20" s="908"/>
      <c r="FHX20" s="908"/>
      <c r="FHY20" s="908"/>
      <c r="FHZ20" s="908"/>
      <c r="FIA20" s="908"/>
      <c r="FIB20" s="908"/>
      <c r="FIC20" s="908"/>
      <c r="FID20" s="908"/>
      <c r="FIE20" s="908"/>
      <c r="FIF20" s="908"/>
      <c r="FIG20" s="908"/>
      <c r="FIH20" s="908"/>
      <c r="FII20" s="908"/>
      <c r="FIJ20" s="908"/>
      <c r="FIK20" s="908"/>
      <c r="FIL20" s="908"/>
      <c r="FIM20" s="908"/>
      <c r="FIN20" s="908"/>
      <c r="FIO20" s="908"/>
      <c r="FIP20" s="908"/>
      <c r="FIQ20" s="908"/>
      <c r="FIR20" s="908"/>
      <c r="FIS20" s="908"/>
      <c r="FIT20" s="908"/>
      <c r="FIU20" s="908"/>
      <c r="FIV20" s="908"/>
      <c r="FIW20" s="908"/>
      <c r="FIX20" s="908"/>
      <c r="FIY20" s="908"/>
      <c r="FIZ20" s="908"/>
      <c r="FJA20" s="908"/>
      <c r="FJB20" s="908"/>
      <c r="FJC20" s="908"/>
      <c r="FJD20" s="908"/>
      <c r="FJE20" s="908"/>
      <c r="FJF20" s="908"/>
      <c r="FJG20" s="908"/>
      <c r="FJH20" s="908"/>
      <c r="FJI20" s="908"/>
      <c r="FJJ20" s="908"/>
      <c r="FJK20" s="908"/>
      <c r="FJL20" s="908"/>
      <c r="FJM20" s="908"/>
      <c r="FJN20" s="908"/>
      <c r="FJO20" s="908"/>
      <c r="FJP20" s="908"/>
      <c r="FJQ20" s="908"/>
      <c r="FJR20" s="908"/>
      <c r="FJS20" s="908"/>
      <c r="FJT20" s="908"/>
      <c r="FJU20" s="908"/>
      <c r="FJV20" s="908"/>
      <c r="FJW20" s="908"/>
      <c r="FJX20" s="908"/>
      <c r="FJY20" s="908"/>
      <c r="FJZ20" s="908"/>
      <c r="FKA20" s="908"/>
      <c r="FKB20" s="908"/>
      <c r="FKC20" s="908"/>
      <c r="FKD20" s="908"/>
      <c r="FKE20" s="908"/>
      <c r="FKF20" s="908"/>
      <c r="FKG20" s="908"/>
      <c r="FKH20" s="908"/>
      <c r="FKI20" s="908"/>
      <c r="FKJ20" s="908"/>
      <c r="FKK20" s="908"/>
      <c r="FKL20" s="908"/>
      <c r="FKM20" s="908"/>
      <c r="FKN20" s="908"/>
      <c r="FKO20" s="908"/>
      <c r="FKP20" s="908"/>
      <c r="FKQ20" s="908"/>
      <c r="FKR20" s="908"/>
      <c r="FKS20" s="908"/>
      <c r="FKT20" s="908"/>
      <c r="FKU20" s="908"/>
      <c r="FKV20" s="908"/>
      <c r="FKW20" s="908"/>
      <c r="FKX20" s="908"/>
      <c r="FKY20" s="908"/>
      <c r="FKZ20" s="908"/>
      <c r="FLA20" s="908"/>
      <c r="FLB20" s="908"/>
      <c r="FLC20" s="908"/>
      <c r="FLD20" s="908"/>
      <c r="FLE20" s="908"/>
      <c r="FLF20" s="908"/>
      <c r="FLG20" s="908"/>
      <c r="FLH20" s="908"/>
      <c r="FLI20" s="908"/>
      <c r="FLJ20" s="908"/>
      <c r="FLK20" s="908"/>
      <c r="FLL20" s="908"/>
      <c r="FLM20" s="908"/>
      <c r="FLN20" s="908"/>
      <c r="FLO20" s="908"/>
      <c r="FLP20" s="908"/>
      <c r="FLQ20" s="908"/>
      <c r="FLR20" s="908"/>
      <c r="FLS20" s="908"/>
      <c r="FLT20" s="908"/>
      <c r="FLU20" s="908"/>
      <c r="FLV20" s="908"/>
      <c r="FLW20" s="908"/>
      <c r="FLX20" s="908"/>
      <c r="FLY20" s="908"/>
      <c r="FLZ20" s="908"/>
      <c r="FMA20" s="908"/>
      <c r="FMB20" s="908"/>
      <c r="FMC20" s="908"/>
      <c r="FMD20" s="908"/>
      <c r="FME20" s="908"/>
      <c r="FMF20" s="908"/>
      <c r="FMG20" s="908"/>
      <c r="FMH20" s="908"/>
      <c r="FMI20" s="908"/>
      <c r="FMJ20" s="908"/>
      <c r="FMK20" s="908"/>
      <c r="FML20" s="908"/>
      <c r="FMM20" s="908"/>
      <c r="FMN20" s="908"/>
      <c r="FMO20" s="908"/>
      <c r="FMP20" s="908"/>
      <c r="FMQ20" s="908"/>
      <c r="FMR20" s="908"/>
      <c r="FMS20" s="908"/>
      <c r="FMT20" s="908"/>
      <c r="FMU20" s="908"/>
      <c r="FMV20" s="908"/>
      <c r="FMW20" s="908"/>
      <c r="FMX20" s="908"/>
      <c r="FMY20" s="908"/>
      <c r="FMZ20" s="908"/>
      <c r="FNA20" s="908"/>
      <c r="FNB20" s="908"/>
      <c r="FNC20" s="908"/>
      <c r="FND20" s="908"/>
      <c r="FNE20" s="908"/>
      <c r="FNF20" s="908"/>
      <c r="FNG20" s="908"/>
      <c r="FNH20" s="908"/>
      <c r="FNI20" s="908"/>
      <c r="FNJ20" s="908"/>
      <c r="FNK20" s="908"/>
      <c r="FNL20" s="908"/>
      <c r="FNM20" s="908"/>
      <c r="FNN20" s="908"/>
      <c r="FNO20" s="908"/>
      <c r="FNP20" s="908"/>
      <c r="FNQ20" s="908"/>
      <c r="FNR20" s="908"/>
      <c r="FNS20" s="908"/>
      <c r="FNT20" s="908"/>
      <c r="FNU20" s="908"/>
      <c r="FNV20" s="908"/>
      <c r="FNW20" s="908"/>
      <c r="FNX20" s="908"/>
      <c r="FNY20" s="908"/>
      <c r="FNZ20" s="908"/>
      <c r="FOA20" s="908"/>
      <c r="FOB20" s="908"/>
      <c r="FOC20" s="908"/>
      <c r="FOD20" s="908"/>
      <c r="FOE20" s="908"/>
      <c r="FOF20" s="908"/>
      <c r="FOG20" s="908"/>
      <c r="FOH20" s="908"/>
      <c r="FOI20" s="908"/>
      <c r="FOJ20" s="908"/>
      <c r="FOK20" s="908"/>
      <c r="FOL20" s="908"/>
      <c r="FOM20" s="908"/>
      <c r="FON20" s="908"/>
      <c r="FOO20" s="908"/>
      <c r="FOP20" s="908"/>
      <c r="FOQ20" s="908"/>
      <c r="FOR20" s="908"/>
      <c r="FOS20" s="908"/>
      <c r="FOT20" s="908"/>
      <c r="FOU20" s="908"/>
      <c r="FOV20" s="908"/>
      <c r="FOW20" s="908"/>
      <c r="FOX20" s="908"/>
      <c r="FOY20" s="908"/>
      <c r="FOZ20" s="908"/>
      <c r="FPA20" s="908"/>
      <c r="FPB20" s="908"/>
      <c r="FPC20" s="908"/>
      <c r="FPD20" s="908"/>
      <c r="FPE20" s="908"/>
      <c r="FPF20" s="908"/>
      <c r="FPG20" s="908"/>
      <c r="FPH20" s="908"/>
      <c r="FPI20" s="908"/>
      <c r="FPJ20" s="908"/>
      <c r="FPK20" s="908"/>
      <c r="FPL20" s="908"/>
      <c r="FPM20" s="908"/>
      <c r="FPN20" s="908"/>
      <c r="FPO20" s="908"/>
      <c r="FPP20" s="908"/>
      <c r="FPQ20" s="908"/>
      <c r="FPR20" s="908"/>
      <c r="FPS20" s="908"/>
      <c r="FPT20" s="908"/>
      <c r="FPU20" s="908"/>
      <c r="FPV20" s="908"/>
      <c r="FPW20" s="908"/>
      <c r="FPX20" s="908"/>
      <c r="FPY20" s="908"/>
      <c r="FPZ20" s="908"/>
      <c r="FQA20" s="908"/>
      <c r="FQB20" s="908"/>
      <c r="FQC20" s="908"/>
      <c r="FQD20" s="908"/>
      <c r="FQE20" s="908"/>
      <c r="FQF20" s="908"/>
      <c r="FQG20" s="908"/>
      <c r="FQH20" s="908"/>
      <c r="FQI20" s="908"/>
      <c r="FQJ20" s="908"/>
      <c r="FQK20" s="908"/>
      <c r="FQL20" s="908"/>
      <c r="FQM20" s="908"/>
      <c r="FQN20" s="908"/>
      <c r="FQO20" s="908"/>
      <c r="FQP20" s="908"/>
      <c r="FQQ20" s="908"/>
      <c r="FQR20" s="908"/>
      <c r="FQS20" s="908"/>
      <c r="FQT20" s="908"/>
      <c r="FQU20" s="908"/>
      <c r="FQV20" s="908"/>
      <c r="FQW20" s="908"/>
      <c r="FQX20" s="908"/>
      <c r="FQY20" s="908"/>
      <c r="FQZ20" s="908"/>
      <c r="FRA20" s="908"/>
      <c r="FRB20" s="908"/>
      <c r="FRC20" s="908"/>
      <c r="FRD20" s="908"/>
      <c r="FRE20" s="908"/>
      <c r="FRF20" s="908"/>
      <c r="FRG20" s="908"/>
      <c r="FRH20" s="908"/>
      <c r="FRI20" s="908"/>
      <c r="FRJ20" s="908"/>
      <c r="FRK20" s="908"/>
      <c r="FRL20" s="908"/>
      <c r="FRM20" s="908"/>
      <c r="FRN20" s="908"/>
      <c r="FRO20" s="908"/>
      <c r="FRP20" s="908"/>
      <c r="FRQ20" s="908"/>
      <c r="FRR20" s="908"/>
      <c r="FRS20" s="908"/>
      <c r="FRT20" s="908"/>
      <c r="FRU20" s="908"/>
      <c r="FRV20" s="908"/>
      <c r="FRW20" s="908"/>
      <c r="FRX20" s="908"/>
      <c r="FRY20" s="908"/>
      <c r="FRZ20" s="908"/>
      <c r="FSA20" s="908"/>
      <c r="FSB20" s="908"/>
      <c r="FSC20" s="908"/>
      <c r="FSD20" s="908"/>
      <c r="FSE20" s="908"/>
      <c r="FSF20" s="908"/>
      <c r="FSG20" s="908"/>
      <c r="FSH20" s="908"/>
      <c r="FSI20" s="908"/>
      <c r="FSJ20" s="908"/>
      <c r="FSK20" s="908"/>
      <c r="FSL20" s="908"/>
      <c r="FSM20" s="908"/>
      <c r="FSN20" s="908"/>
      <c r="FSO20" s="908"/>
      <c r="FSP20" s="908"/>
      <c r="FSQ20" s="908"/>
      <c r="FSR20" s="908"/>
      <c r="FSS20" s="908"/>
      <c r="FST20" s="908"/>
      <c r="FSU20" s="908"/>
      <c r="FSV20" s="908"/>
      <c r="FSW20" s="908"/>
      <c r="FSX20" s="908"/>
      <c r="FSY20" s="908"/>
      <c r="FSZ20" s="908"/>
      <c r="FTA20" s="908"/>
      <c r="FTB20" s="908"/>
      <c r="FTC20" s="908"/>
      <c r="FTD20" s="908"/>
      <c r="FTE20" s="908"/>
      <c r="FTF20" s="908"/>
      <c r="FTG20" s="908"/>
      <c r="FTH20" s="908"/>
      <c r="FTI20" s="908"/>
      <c r="FTJ20" s="908"/>
      <c r="FTK20" s="908"/>
      <c r="FTL20" s="908"/>
      <c r="FTM20" s="908"/>
      <c r="FTN20" s="908"/>
      <c r="FTO20" s="908"/>
      <c r="FTP20" s="908"/>
      <c r="FTQ20" s="908"/>
      <c r="FTR20" s="908"/>
      <c r="FTS20" s="908"/>
      <c r="FTT20" s="908"/>
      <c r="FTU20" s="908"/>
      <c r="FTV20" s="908"/>
      <c r="FTW20" s="908"/>
      <c r="FTX20" s="908"/>
      <c r="FTY20" s="908"/>
      <c r="FTZ20" s="908"/>
      <c r="FUA20" s="908"/>
      <c r="FUB20" s="908"/>
      <c r="FUC20" s="908"/>
      <c r="FUD20" s="908"/>
      <c r="FUE20" s="908"/>
      <c r="FUF20" s="908"/>
      <c r="FUG20" s="908"/>
      <c r="FUH20" s="908"/>
      <c r="FUI20" s="908"/>
      <c r="FUJ20" s="908"/>
      <c r="FUK20" s="908"/>
      <c r="FUL20" s="908"/>
      <c r="FUM20" s="908"/>
      <c r="FUN20" s="908"/>
      <c r="FUO20" s="908"/>
      <c r="FUP20" s="908"/>
      <c r="FUQ20" s="908"/>
      <c r="FUR20" s="908"/>
      <c r="FUS20" s="908"/>
      <c r="FUT20" s="908"/>
      <c r="FUU20" s="908"/>
      <c r="FUV20" s="908"/>
      <c r="FUW20" s="908"/>
      <c r="FUX20" s="908"/>
      <c r="FUY20" s="908"/>
      <c r="FUZ20" s="908"/>
      <c r="FVA20" s="908"/>
      <c r="FVB20" s="908"/>
      <c r="FVC20" s="908"/>
      <c r="FVD20" s="908"/>
      <c r="FVE20" s="908"/>
      <c r="FVF20" s="908"/>
      <c r="FVG20" s="908"/>
      <c r="FVH20" s="908"/>
      <c r="FVI20" s="908"/>
      <c r="FVJ20" s="908"/>
      <c r="FVK20" s="908"/>
      <c r="FVL20" s="908"/>
      <c r="FVM20" s="908"/>
      <c r="FVN20" s="908"/>
      <c r="FVO20" s="908"/>
      <c r="FVP20" s="908"/>
      <c r="FVQ20" s="908"/>
      <c r="FVR20" s="908"/>
      <c r="FVS20" s="908"/>
      <c r="FVT20" s="908"/>
      <c r="FVU20" s="908"/>
      <c r="FVV20" s="908"/>
      <c r="FVW20" s="908"/>
      <c r="FVX20" s="908"/>
      <c r="FVY20" s="908"/>
      <c r="FVZ20" s="908"/>
      <c r="FWA20" s="908"/>
      <c r="FWB20" s="908"/>
      <c r="FWC20" s="908"/>
      <c r="FWD20" s="908"/>
      <c r="FWE20" s="908"/>
      <c r="FWF20" s="908"/>
      <c r="FWG20" s="908"/>
      <c r="FWH20" s="908"/>
      <c r="FWI20" s="908"/>
      <c r="FWJ20" s="908"/>
      <c r="FWK20" s="908"/>
      <c r="FWL20" s="908"/>
      <c r="FWM20" s="908"/>
      <c r="FWN20" s="908"/>
      <c r="FWO20" s="908"/>
      <c r="FWP20" s="908"/>
      <c r="FWQ20" s="908"/>
      <c r="FWR20" s="908"/>
      <c r="FWS20" s="908"/>
      <c r="FWT20" s="908"/>
      <c r="FWU20" s="908"/>
      <c r="FWV20" s="908"/>
      <c r="FWW20" s="908"/>
      <c r="FWX20" s="908"/>
      <c r="FWY20" s="908"/>
      <c r="FWZ20" s="908"/>
      <c r="FXA20" s="908"/>
      <c r="FXB20" s="908"/>
      <c r="FXC20" s="908"/>
      <c r="FXD20" s="908"/>
      <c r="FXE20" s="908"/>
      <c r="FXF20" s="908"/>
      <c r="FXG20" s="908"/>
      <c r="FXH20" s="908"/>
      <c r="FXI20" s="908"/>
      <c r="FXJ20" s="908"/>
      <c r="FXK20" s="908"/>
      <c r="FXL20" s="908"/>
      <c r="FXM20" s="908"/>
      <c r="FXN20" s="908"/>
      <c r="FXO20" s="908"/>
      <c r="FXP20" s="908"/>
      <c r="FXQ20" s="908"/>
      <c r="FXR20" s="908"/>
      <c r="FXS20" s="908"/>
      <c r="FXT20" s="908"/>
      <c r="FXU20" s="908"/>
      <c r="FXV20" s="908"/>
      <c r="FXW20" s="908"/>
      <c r="FXX20" s="908"/>
      <c r="FXY20" s="908"/>
      <c r="FXZ20" s="908"/>
      <c r="FYA20" s="908"/>
      <c r="FYB20" s="908"/>
      <c r="FYC20" s="908"/>
      <c r="FYD20" s="908"/>
      <c r="FYE20" s="908"/>
      <c r="FYF20" s="908"/>
      <c r="FYG20" s="908"/>
      <c r="FYH20" s="908"/>
      <c r="FYI20" s="908"/>
      <c r="FYJ20" s="908"/>
      <c r="FYK20" s="908"/>
      <c r="FYL20" s="908"/>
      <c r="FYM20" s="908"/>
      <c r="FYN20" s="908"/>
      <c r="FYO20" s="908"/>
      <c r="FYP20" s="908"/>
      <c r="FYQ20" s="908"/>
      <c r="FYR20" s="908"/>
      <c r="FYS20" s="908"/>
      <c r="FYT20" s="908"/>
      <c r="FYU20" s="908"/>
      <c r="FYV20" s="908"/>
      <c r="FYW20" s="908"/>
      <c r="FYX20" s="908"/>
      <c r="FYY20" s="908"/>
      <c r="FYZ20" s="908"/>
      <c r="FZA20" s="908"/>
      <c r="FZB20" s="908"/>
      <c r="FZC20" s="908"/>
      <c r="FZD20" s="908"/>
      <c r="FZE20" s="908"/>
      <c r="FZF20" s="908"/>
      <c r="FZG20" s="908"/>
      <c r="FZH20" s="908"/>
      <c r="FZI20" s="908"/>
      <c r="FZJ20" s="908"/>
      <c r="FZK20" s="908"/>
      <c r="FZL20" s="908"/>
      <c r="FZM20" s="908"/>
      <c r="FZN20" s="908"/>
      <c r="FZO20" s="908"/>
      <c r="FZP20" s="908"/>
      <c r="FZQ20" s="908"/>
      <c r="FZR20" s="908"/>
      <c r="FZS20" s="908"/>
      <c r="FZT20" s="908"/>
      <c r="FZU20" s="908"/>
      <c r="FZV20" s="908"/>
      <c r="FZW20" s="908"/>
      <c r="FZX20" s="908"/>
      <c r="FZY20" s="908"/>
      <c r="FZZ20" s="908"/>
      <c r="GAA20" s="908"/>
      <c r="GAB20" s="908"/>
      <c r="GAC20" s="908"/>
      <c r="GAD20" s="908"/>
      <c r="GAE20" s="908"/>
      <c r="GAF20" s="908"/>
      <c r="GAG20" s="908"/>
      <c r="GAH20" s="908"/>
      <c r="GAI20" s="908"/>
      <c r="GAJ20" s="908"/>
      <c r="GAK20" s="908"/>
      <c r="GAL20" s="908"/>
      <c r="GAM20" s="908"/>
      <c r="GAN20" s="908"/>
      <c r="GAO20" s="908"/>
      <c r="GAP20" s="908"/>
      <c r="GAQ20" s="908"/>
      <c r="GAR20" s="908"/>
      <c r="GAS20" s="908"/>
      <c r="GAT20" s="908"/>
      <c r="GAU20" s="908"/>
      <c r="GAV20" s="908"/>
      <c r="GAW20" s="908"/>
      <c r="GAX20" s="908"/>
      <c r="GAY20" s="908"/>
      <c r="GAZ20" s="908"/>
      <c r="GBA20" s="908"/>
      <c r="GBB20" s="908"/>
      <c r="GBC20" s="908"/>
      <c r="GBD20" s="908"/>
      <c r="GBE20" s="908"/>
      <c r="GBF20" s="908"/>
      <c r="GBG20" s="908"/>
      <c r="GBH20" s="908"/>
      <c r="GBI20" s="908"/>
      <c r="GBJ20" s="908"/>
      <c r="GBK20" s="908"/>
      <c r="GBL20" s="908"/>
      <c r="GBM20" s="908"/>
      <c r="GBN20" s="908"/>
      <c r="GBO20" s="908"/>
      <c r="GBP20" s="908"/>
      <c r="GBQ20" s="908"/>
      <c r="GBR20" s="908"/>
      <c r="GBS20" s="908"/>
      <c r="GBT20" s="908"/>
      <c r="GBU20" s="908"/>
      <c r="GBV20" s="908"/>
      <c r="GBW20" s="908"/>
      <c r="GBX20" s="908"/>
      <c r="GBY20" s="908"/>
      <c r="GBZ20" s="908"/>
      <c r="GCA20" s="908"/>
      <c r="GCB20" s="908"/>
      <c r="GCC20" s="908"/>
      <c r="GCD20" s="908"/>
      <c r="GCE20" s="908"/>
      <c r="GCF20" s="908"/>
      <c r="GCG20" s="908"/>
      <c r="GCH20" s="908"/>
      <c r="GCI20" s="908"/>
      <c r="GCJ20" s="908"/>
      <c r="GCK20" s="908"/>
      <c r="GCL20" s="908"/>
      <c r="GCM20" s="908"/>
      <c r="GCN20" s="908"/>
      <c r="GCO20" s="908"/>
      <c r="GCP20" s="908"/>
      <c r="GCQ20" s="908"/>
      <c r="GCR20" s="908"/>
      <c r="GCS20" s="908"/>
      <c r="GCT20" s="908"/>
      <c r="GCU20" s="908"/>
      <c r="GCV20" s="908"/>
      <c r="GCW20" s="908"/>
      <c r="GCX20" s="908"/>
      <c r="GCY20" s="908"/>
      <c r="GCZ20" s="908"/>
      <c r="GDA20" s="908"/>
      <c r="GDB20" s="908"/>
      <c r="GDC20" s="908"/>
      <c r="GDD20" s="908"/>
      <c r="GDE20" s="908"/>
      <c r="GDF20" s="908"/>
      <c r="GDG20" s="908"/>
      <c r="GDH20" s="908"/>
      <c r="GDI20" s="908"/>
      <c r="GDJ20" s="908"/>
      <c r="GDK20" s="908"/>
      <c r="GDL20" s="908"/>
      <c r="GDM20" s="908"/>
      <c r="GDN20" s="908"/>
      <c r="GDO20" s="908"/>
      <c r="GDP20" s="908"/>
      <c r="GDQ20" s="908"/>
      <c r="GDR20" s="908"/>
      <c r="GDS20" s="908"/>
      <c r="GDT20" s="908"/>
      <c r="GDU20" s="908"/>
      <c r="GDV20" s="908"/>
      <c r="GDW20" s="908"/>
      <c r="GDX20" s="908"/>
      <c r="GDY20" s="908"/>
      <c r="GDZ20" s="908"/>
      <c r="GEA20" s="908"/>
      <c r="GEB20" s="908"/>
      <c r="GEC20" s="908"/>
      <c r="GED20" s="908"/>
      <c r="GEE20" s="908"/>
      <c r="GEF20" s="908"/>
      <c r="GEG20" s="908"/>
      <c r="GEH20" s="908"/>
      <c r="GEI20" s="908"/>
      <c r="GEJ20" s="908"/>
      <c r="GEK20" s="908"/>
      <c r="GEL20" s="908"/>
      <c r="GEM20" s="908"/>
      <c r="GEN20" s="908"/>
      <c r="GEO20" s="908"/>
      <c r="GEP20" s="908"/>
      <c r="GEQ20" s="908"/>
      <c r="GER20" s="908"/>
      <c r="GES20" s="908"/>
      <c r="GET20" s="908"/>
      <c r="GEU20" s="908"/>
      <c r="GEV20" s="908"/>
      <c r="GEW20" s="908"/>
      <c r="GEX20" s="908"/>
      <c r="GEY20" s="908"/>
      <c r="GEZ20" s="908"/>
      <c r="GFA20" s="908"/>
      <c r="GFB20" s="908"/>
      <c r="GFC20" s="908"/>
      <c r="GFD20" s="908"/>
      <c r="GFE20" s="908"/>
      <c r="GFF20" s="908"/>
      <c r="GFG20" s="908"/>
      <c r="GFH20" s="908"/>
      <c r="GFI20" s="908"/>
      <c r="GFJ20" s="908"/>
      <c r="GFK20" s="908"/>
      <c r="GFL20" s="908"/>
      <c r="GFM20" s="908"/>
      <c r="GFN20" s="908"/>
      <c r="GFO20" s="908"/>
      <c r="GFP20" s="908"/>
      <c r="GFQ20" s="908"/>
      <c r="GFR20" s="908"/>
      <c r="GFS20" s="908"/>
      <c r="GFT20" s="908"/>
      <c r="GFU20" s="908"/>
      <c r="GFV20" s="908"/>
      <c r="GFW20" s="908"/>
      <c r="GFX20" s="908"/>
      <c r="GFY20" s="908"/>
      <c r="GFZ20" s="908"/>
      <c r="GGA20" s="908"/>
      <c r="GGB20" s="908"/>
      <c r="GGC20" s="908"/>
      <c r="GGD20" s="908"/>
      <c r="GGE20" s="908"/>
      <c r="GGF20" s="908"/>
      <c r="GGG20" s="908"/>
      <c r="GGH20" s="908"/>
      <c r="GGI20" s="908"/>
      <c r="GGJ20" s="908"/>
      <c r="GGK20" s="908"/>
      <c r="GGL20" s="908"/>
      <c r="GGM20" s="908"/>
      <c r="GGN20" s="908"/>
      <c r="GGO20" s="908"/>
      <c r="GGP20" s="908"/>
      <c r="GGQ20" s="908"/>
      <c r="GGR20" s="908"/>
      <c r="GGS20" s="908"/>
      <c r="GGT20" s="908"/>
      <c r="GGU20" s="908"/>
      <c r="GGV20" s="908"/>
      <c r="GGW20" s="908"/>
      <c r="GGX20" s="908"/>
      <c r="GGY20" s="908"/>
      <c r="GGZ20" s="908"/>
      <c r="GHA20" s="908"/>
      <c r="GHB20" s="908"/>
      <c r="GHC20" s="908"/>
      <c r="GHD20" s="908"/>
      <c r="GHE20" s="908"/>
      <c r="GHF20" s="908"/>
      <c r="GHG20" s="908"/>
      <c r="GHH20" s="908"/>
      <c r="GHI20" s="908"/>
      <c r="GHJ20" s="908"/>
      <c r="GHK20" s="908"/>
      <c r="GHL20" s="908"/>
      <c r="GHM20" s="908"/>
      <c r="GHN20" s="908"/>
      <c r="GHO20" s="908"/>
      <c r="GHP20" s="908"/>
      <c r="GHQ20" s="908"/>
      <c r="GHR20" s="908"/>
      <c r="GHS20" s="908"/>
      <c r="GHT20" s="908"/>
      <c r="GHU20" s="908"/>
      <c r="GHV20" s="908"/>
      <c r="GHW20" s="908"/>
      <c r="GHX20" s="908"/>
      <c r="GHY20" s="908"/>
      <c r="GHZ20" s="908"/>
      <c r="GIA20" s="908"/>
      <c r="GIB20" s="908"/>
      <c r="GIC20" s="908"/>
      <c r="GID20" s="908"/>
      <c r="GIE20" s="908"/>
      <c r="GIF20" s="908"/>
      <c r="GIG20" s="908"/>
      <c r="GIH20" s="908"/>
      <c r="GII20" s="908"/>
      <c r="GIJ20" s="908"/>
      <c r="GIK20" s="908"/>
      <c r="GIL20" s="908"/>
      <c r="GIM20" s="908"/>
      <c r="GIN20" s="908"/>
      <c r="GIO20" s="908"/>
      <c r="GIP20" s="908"/>
      <c r="GIQ20" s="908"/>
      <c r="GIR20" s="908"/>
      <c r="GIS20" s="908"/>
      <c r="GIT20" s="908"/>
      <c r="GIU20" s="908"/>
      <c r="GIV20" s="908"/>
      <c r="GIW20" s="908"/>
      <c r="GIX20" s="908"/>
      <c r="GIY20" s="908"/>
      <c r="GIZ20" s="908"/>
      <c r="GJA20" s="908"/>
      <c r="GJB20" s="908"/>
      <c r="GJC20" s="908"/>
      <c r="GJD20" s="908"/>
      <c r="GJE20" s="908"/>
      <c r="GJF20" s="908"/>
      <c r="GJG20" s="908"/>
      <c r="GJH20" s="908"/>
      <c r="GJI20" s="908"/>
      <c r="GJJ20" s="908"/>
      <c r="GJK20" s="908"/>
      <c r="GJL20" s="908"/>
      <c r="GJM20" s="908"/>
      <c r="GJN20" s="908"/>
      <c r="GJO20" s="908"/>
      <c r="GJP20" s="908"/>
      <c r="GJQ20" s="908"/>
      <c r="GJR20" s="908"/>
      <c r="GJS20" s="908"/>
      <c r="GJT20" s="908"/>
      <c r="GJU20" s="908"/>
      <c r="GJV20" s="908"/>
      <c r="GJW20" s="908"/>
      <c r="GJX20" s="908"/>
      <c r="GJY20" s="908"/>
      <c r="GJZ20" s="908"/>
      <c r="GKA20" s="908"/>
      <c r="GKB20" s="908"/>
      <c r="GKC20" s="908"/>
      <c r="GKD20" s="908"/>
      <c r="GKE20" s="908"/>
      <c r="GKF20" s="908"/>
      <c r="GKG20" s="908"/>
      <c r="GKH20" s="908"/>
      <c r="GKI20" s="908"/>
      <c r="GKJ20" s="908"/>
      <c r="GKK20" s="908"/>
      <c r="GKL20" s="908"/>
      <c r="GKM20" s="908"/>
      <c r="GKN20" s="908"/>
      <c r="GKO20" s="908"/>
      <c r="GKP20" s="908"/>
      <c r="GKQ20" s="908"/>
      <c r="GKR20" s="908"/>
      <c r="GKS20" s="908"/>
      <c r="GKT20" s="908"/>
      <c r="GKU20" s="908"/>
      <c r="GKV20" s="908"/>
      <c r="GKW20" s="908"/>
      <c r="GKX20" s="908"/>
      <c r="GKY20" s="908"/>
      <c r="GKZ20" s="908"/>
      <c r="GLA20" s="908"/>
      <c r="GLB20" s="908"/>
      <c r="GLC20" s="908"/>
      <c r="GLD20" s="908"/>
      <c r="GLE20" s="908"/>
      <c r="GLF20" s="908"/>
      <c r="GLG20" s="908"/>
      <c r="GLH20" s="908"/>
      <c r="GLI20" s="908"/>
      <c r="GLJ20" s="908"/>
      <c r="GLK20" s="908"/>
      <c r="GLL20" s="908"/>
      <c r="GLM20" s="908"/>
      <c r="GLN20" s="908"/>
      <c r="GLO20" s="908"/>
      <c r="GLP20" s="908"/>
      <c r="GLQ20" s="908"/>
      <c r="GLR20" s="908"/>
      <c r="GLS20" s="908"/>
      <c r="GLT20" s="908"/>
      <c r="GLU20" s="908"/>
      <c r="GLV20" s="908"/>
      <c r="GLW20" s="908"/>
      <c r="GLX20" s="908"/>
      <c r="GLY20" s="908"/>
      <c r="GLZ20" s="908"/>
      <c r="GMA20" s="908"/>
      <c r="GMB20" s="908"/>
      <c r="GMC20" s="908"/>
      <c r="GMD20" s="908"/>
      <c r="GME20" s="908"/>
      <c r="GMF20" s="908"/>
      <c r="GMG20" s="908"/>
      <c r="GMH20" s="908"/>
      <c r="GMI20" s="908"/>
      <c r="GMJ20" s="908"/>
      <c r="GMK20" s="908"/>
      <c r="GML20" s="908"/>
      <c r="GMM20" s="908"/>
      <c r="GMN20" s="908"/>
      <c r="GMO20" s="908"/>
      <c r="GMP20" s="908"/>
      <c r="GMQ20" s="908"/>
      <c r="GMR20" s="908"/>
      <c r="GMS20" s="908"/>
      <c r="GMT20" s="908"/>
      <c r="GMU20" s="908"/>
      <c r="GMV20" s="908"/>
      <c r="GMW20" s="908"/>
      <c r="GMX20" s="908"/>
      <c r="GMY20" s="908"/>
      <c r="GMZ20" s="908"/>
      <c r="GNA20" s="908"/>
      <c r="GNB20" s="908"/>
      <c r="GNC20" s="908"/>
      <c r="GND20" s="908"/>
      <c r="GNE20" s="908"/>
      <c r="GNF20" s="908"/>
      <c r="GNG20" s="908"/>
      <c r="GNH20" s="908"/>
      <c r="GNI20" s="908"/>
      <c r="GNJ20" s="908"/>
      <c r="GNK20" s="908"/>
      <c r="GNL20" s="908"/>
      <c r="GNM20" s="908"/>
      <c r="GNN20" s="908"/>
      <c r="GNO20" s="908"/>
      <c r="GNP20" s="908"/>
      <c r="GNQ20" s="908"/>
      <c r="GNR20" s="908"/>
      <c r="GNS20" s="908"/>
      <c r="GNT20" s="908"/>
      <c r="GNU20" s="908"/>
      <c r="GNV20" s="908"/>
      <c r="GNW20" s="908"/>
      <c r="GNX20" s="908"/>
      <c r="GNY20" s="908"/>
      <c r="GNZ20" s="908"/>
      <c r="GOA20" s="908"/>
      <c r="GOB20" s="908"/>
      <c r="GOC20" s="908"/>
      <c r="GOD20" s="908"/>
      <c r="GOE20" s="908"/>
      <c r="GOF20" s="908"/>
      <c r="GOG20" s="908"/>
      <c r="GOH20" s="908"/>
      <c r="GOI20" s="908"/>
      <c r="GOJ20" s="908"/>
      <c r="GOK20" s="908"/>
      <c r="GOL20" s="908"/>
      <c r="GOM20" s="908"/>
      <c r="GON20" s="908"/>
      <c r="GOO20" s="908"/>
      <c r="GOP20" s="908"/>
      <c r="GOQ20" s="908"/>
      <c r="GOR20" s="908"/>
      <c r="GOS20" s="908"/>
      <c r="GOT20" s="908"/>
      <c r="GOU20" s="908"/>
      <c r="GOV20" s="908"/>
      <c r="GOW20" s="908"/>
      <c r="GOX20" s="908"/>
      <c r="GOY20" s="908"/>
      <c r="GOZ20" s="908"/>
      <c r="GPA20" s="908"/>
      <c r="GPB20" s="908"/>
      <c r="GPC20" s="908"/>
      <c r="GPD20" s="908"/>
      <c r="GPE20" s="908"/>
      <c r="GPF20" s="908"/>
      <c r="GPG20" s="908"/>
      <c r="GPH20" s="908"/>
      <c r="GPI20" s="908"/>
      <c r="GPJ20" s="908"/>
      <c r="GPK20" s="908"/>
      <c r="GPL20" s="908"/>
      <c r="GPM20" s="908"/>
      <c r="GPN20" s="908"/>
      <c r="GPO20" s="908"/>
      <c r="GPP20" s="908"/>
      <c r="GPQ20" s="908"/>
      <c r="GPR20" s="908"/>
      <c r="GPS20" s="908"/>
      <c r="GPT20" s="908"/>
      <c r="GPU20" s="908"/>
      <c r="GPV20" s="908"/>
      <c r="GPW20" s="908"/>
      <c r="GPX20" s="908"/>
      <c r="GPY20" s="908"/>
      <c r="GPZ20" s="908"/>
      <c r="GQA20" s="908"/>
      <c r="GQB20" s="908"/>
      <c r="GQC20" s="908"/>
      <c r="GQD20" s="908"/>
      <c r="GQE20" s="908"/>
      <c r="GQF20" s="908"/>
      <c r="GQG20" s="908"/>
      <c r="GQH20" s="908"/>
      <c r="GQI20" s="908"/>
      <c r="GQJ20" s="908"/>
      <c r="GQK20" s="908"/>
      <c r="GQL20" s="908"/>
      <c r="GQM20" s="908"/>
      <c r="GQN20" s="908"/>
      <c r="GQO20" s="908"/>
      <c r="GQP20" s="908"/>
      <c r="GQQ20" s="908"/>
      <c r="GQR20" s="908"/>
      <c r="GQS20" s="908"/>
      <c r="GQT20" s="908"/>
      <c r="GQU20" s="908"/>
      <c r="GQV20" s="908"/>
      <c r="GQW20" s="908"/>
      <c r="GQX20" s="908"/>
      <c r="GQY20" s="908"/>
      <c r="GQZ20" s="908"/>
      <c r="GRA20" s="908"/>
      <c r="GRB20" s="908"/>
      <c r="GRC20" s="908"/>
      <c r="GRD20" s="908"/>
      <c r="GRE20" s="908"/>
      <c r="GRF20" s="908"/>
      <c r="GRG20" s="908"/>
      <c r="GRH20" s="908"/>
      <c r="GRI20" s="908"/>
      <c r="GRJ20" s="908"/>
      <c r="GRK20" s="908"/>
      <c r="GRL20" s="908"/>
      <c r="GRM20" s="908"/>
      <c r="GRN20" s="908"/>
      <c r="GRO20" s="908"/>
      <c r="GRP20" s="908"/>
      <c r="GRQ20" s="908"/>
      <c r="GRR20" s="908"/>
      <c r="GRS20" s="908"/>
      <c r="GRT20" s="908"/>
      <c r="GRU20" s="908"/>
      <c r="GRV20" s="908"/>
      <c r="GRW20" s="908"/>
      <c r="GRX20" s="908"/>
      <c r="GRY20" s="908"/>
      <c r="GRZ20" s="908"/>
      <c r="GSA20" s="908"/>
      <c r="GSB20" s="908"/>
      <c r="GSC20" s="908"/>
      <c r="GSD20" s="908"/>
      <c r="GSE20" s="908"/>
      <c r="GSF20" s="908"/>
      <c r="GSG20" s="908"/>
      <c r="GSH20" s="908"/>
      <c r="GSI20" s="908"/>
      <c r="GSJ20" s="908"/>
      <c r="GSK20" s="908"/>
      <c r="GSL20" s="908"/>
      <c r="GSM20" s="908"/>
      <c r="GSN20" s="908"/>
      <c r="GSO20" s="908"/>
      <c r="GSP20" s="908"/>
      <c r="GSQ20" s="908"/>
      <c r="GSR20" s="908"/>
      <c r="GSS20" s="908"/>
      <c r="GST20" s="908"/>
      <c r="GSU20" s="908"/>
      <c r="GSV20" s="908"/>
      <c r="GSW20" s="908"/>
      <c r="GSX20" s="908"/>
      <c r="GSY20" s="908"/>
      <c r="GSZ20" s="908"/>
      <c r="GTA20" s="908"/>
      <c r="GTB20" s="908"/>
      <c r="GTC20" s="908"/>
      <c r="GTD20" s="908"/>
      <c r="GTE20" s="908"/>
      <c r="GTF20" s="908"/>
      <c r="GTG20" s="908"/>
      <c r="GTH20" s="908"/>
      <c r="GTI20" s="908"/>
      <c r="GTJ20" s="908"/>
      <c r="GTK20" s="908"/>
      <c r="GTL20" s="908"/>
      <c r="GTM20" s="908"/>
      <c r="GTN20" s="908"/>
      <c r="GTO20" s="908"/>
      <c r="GTP20" s="908"/>
      <c r="GTQ20" s="908"/>
      <c r="GTR20" s="908"/>
      <c r="GTS20" s="908"/>
      <c r="GTT20" s="908"/>
      <c r="GTU20" s="908"/>
      <c r="GTV20" s="908"/>
      <c r="GTW20" s="908"/>
      <c r="GTX20" s="908"/>
      <c r="GTY20" s="908"/>
      <c r="GTZ20" s="908"/>
      <c r="GUA20" s="908"/>
      <c r="GUB20" s="908"/>
      <c r="GUC20" s="908"/>
      <c r="GUD20" s="908"/>
      <c r="GUE20" s="908"/>
      <c r="GUF20" s="908"/>
      <c r="GUG20" s="908"/>
      <c r="GUH20" s="908"/>
      <c r="GUI20" s="908"/>
      <c r="GUJ20" s="908"/>
      <c r="GUK20" s="908"/>
      <c r="GUL20" s="908"/>
      <c r="GUM20" s="908"/>
      <c r="GUN20" s="908"/>
      <c r="GUO20" s="908"/>
      <c r="GUP20" s="908"/>
      <c r="GUQ20" s="908"/>
      <c r="GUR20" s="908"/>
      <c r="GUS20" s="908"/>
      <c r="GUT20" s="908"/>
      <c r="GUU20" s="908"/>
      <c r="GUV20" s="908"/>
      <c r="GUW20" s="908"/>
      <c r="GUX20" s="908"/>
      <c r="GUY20" s="908"/>
      <c r="GUZ20" s="908"/>
      <c r="GVA20" s="908"/>
      <c r="GVB20" s="908"/>
      <c r="GVC20" s="908"/>
      <c r="GVD20" s="908"/>
      <c r="GVE20" s="908"/>
      <c r="GVF20" s="908"/>
      <c r="GVG20" s="908"/>
      <c r="GVH20" s="908"/>
      <c r="GVI20" s="908"/>
      <c r="GVJ20" s="908"/>
      <c r="GVK20" s="908"/>
      <c r="GVL20" s="908"/>
      <c r="GVM20" s="908"/>
      <c r="GVN20" s="908"/>
      <c r="GVO20" s="908"/>
      <c r="GVP20" s="908"/>
      <c r="GVQ20" s="908"/>
      <c r="GVR20" s="908"/>
      <c r="GVS20" s="908"/>
      <c r="GVT20" s="908"/>
      <c r="GVU20" s="908"/>
      <c r="GVV20" s="908"/>
      <c r="GVW20" s="908"/>
      <c r="GVX20" s="908"/>
      <c r="GVY20" s="908"/>
      <c r="GVZ20" s="908"/>
      <c r="GWA20" s="908"/>
      <c r="GWB20" s="908"/>
      <c r="GWC20" s="908"/>
      <c r="GWD20" s="908"/>
      <c r="GWE20" s="908"/>
      <c r="GWF20" s="908"/>
      <c r="GWG20" s="908"/>
      <c r="GWH20" s="908"/>
      <c r="GWI20" s="908"/>
      <c r="GWJ20" s="908"/>
      <c r="GWK20" s="908"/>
      <c r="GWL20" s="908"/>
      <c r="GWM20" s="908"/>
      <c r="GWN20" s="908"/>
      <c r="GWO20" s="908"/>
      <c r="GWP20" s="908"/>
      <c r="GWQ20" s="908"/>
      <c r="GWR20" s="908"/>
      <c r="GWS20" s="908"/>
      <c r="GWT20" s="908"/>
      <c r="GWU20" s="908"/>
      <c r="GWV20" s="908"/>
      <c r="GWW20" s="908"/>
      <c r="GWX20" s="908"/>
      <c r="GWY20" s="908"/>
      <c r="GWZ20" s="908"/>
      <c r="GXA20" s="908"/>
      <c r="GXB20" s="908"/>
      <c r="GXC20" s="908"/>
      <c r="GXD20" s="908"/>
      <c r="GXE20" s="908"/>
      <c r="GXF20" s="908"/>
      <c r="GXG20" s="908"/>
      <c r="GXH20" s="908"/>
      <c r="GXI20" s="908"/>
      <c r="GXJ20" s="908"/>
      <c r="GXK20" s="908"/>
      <c r="GXL20" s="908"/>
      <c r="GXM20" s="908"/>
      <c r="GXN20" s="908"/>
      <c r="GXO20" s="908"/>
      <c r="GXP20" s="908"/>
      <c r="GXQ20" s="908"/>
      <c r="GXR20" s="908"/>
      <c r="GXS20" s="908"/>
      <c r="GXT20" s="908"/>
      <c r="GXU20" s="908"/>
      <c r="GXV20" s="908"/>
      <c r="GXW20" s="908"/>
      <c r="GXX20" s="908"/>
      <c r="GXY20" s="908"/>
      <c r="GXZ20" s="908"/>
      <c r="GYA20" s="908"/>
      <c r="GYB20" s="908"/>
      <c r="GYC20" s="908"/>
      <c r="GYD20" s="908"/>
      <c r="GYE20" s="908"/>
      <c r="GYF20" s="908"/>
      <c r="GYG20" s="908"/>
      <c r="GYH20" s="908"/>
      <c r="GYI20" s="908"/>
      <c r="GYJ20" s="908"/>
      <c r="GYK20" s="908"/>
      <c r="GYL20" s="908"/>
      <c r="GYM20" s="908"/>
      <c r="GYN20" s="908"/>
      <c r="GYO20" s="908"/>
      <c r="GYP20" s="908"/>
      <c r="GYQ20" s="908"/>
      <c r="GYR20" s="908"/>
      <c r="GYS20" s="908"/>
      <c r="GYT20" s="908"/>
      <c r="GYU20" s="908"/>
      <c r="GYV20" s="908"/>
      <c r="GYW20" s="908"/>
      <c r="GYX20" s="908"/>
      <c r="GYY20" s="908"/>
      <c r="GYZ20" s="908"/>
      <c r="GZA20" s="908"/>
      <c r="GZB20" s="908"/>
      <c r="GZC20" s="908"/>
      <c r="GZD20" s="908"/>
      <c r="GZE20" s="908"/>
      <c r="GZF20" s="908"/>
      <c r="GZG20" s="908"/>
      <c r="GZH20" s="908"/>
      <c r="GZI20" s="908"/>
      <c r="GZJ20" s="908"/>
      <c r="GZK20" s="908"/>
      <c r="GZL20" s="908"/>
      <c r="GZM20" s="908"/>
      <c r="GZN20" s="908"/>
      <c r="GZO20" s="908"/>
      <c r="GZP20" s="908"/>
      <c r="GZQ20" s="908"/>
      <c r="GZR20" s="908"/>
      <c r="GZS20" s="908"/>
      <c r="GZT20" s="908"/>
      <c r="GZU20" s="908"/>
      <c r="GZV20" s="908"/>
      <c r="GZW20" s="908"/>
      <c r="GZX20" s="908"/>
      <c r="GZY20" s="908"/>
      <c r="GZZ20" s="908"/>
      <c r="HAA20" s="908"/>
      <c r="HAB20" s="908"/>
      <c r="HAC20" s="908"/>
      <c r="HAD20" s="908"/>
      <c r="HAE20" s="908"/>
      <c r="HAF20" s="908"/>
      <c r="HAG20" s="908"/>
      <c r="HAH20" s="908"/>
      <c r="HAI20" s="908"/>
      <c r="HAJ20" s="908"/>
      <c r="HAK20" s="908"/>
      <c r="HAL20" s="908"/>
      <c r="HAM20" s="908"/>
      <c r="HAN20" s="908"/>
      <c r="HAO20" s="908"/>
      <c r="HAP20" s="908"/>
      <c r="HAQ20" s="908"/>
      <c r="HAR20" s="908"/>
      <c r="HAS20" s="908"/>
      <c r="HAT20" s="908"/>
      <c r="HAU20" s="908"/>
      <c r="HAV20" s="908"/>
      <c r="HAW20" s="908"/>
      <c r="HAX20" s="908"/>
      <c r="HAY20" s="908"/>
      <c r="HAZ20" s="908"/>
      <c r="HBA20" s="908"/>
      <c r="HBB20" s="908"/>
      <c r="HBC20" s="908"/>
      <c r="HBD20" s="908"/>
      <c r="HBE20" s="908"/>
      <c r="HBF20" s="908"/>
      <c r="HBG20" s="908"/>
      <c r="HBH20" s="908"/>
      <c r="HBI20" s="908"/>
      <c r="HBJ20" s="908"/>
      <c r="HBK20" s="908"/>
      <c r="HBL20" s="908"/>
      <c r="HBM20" s="908"/>
      <c r="HBN20" s="908"/>
      <c r="HBO20" s="908"/>
      <c r="HBP20" s="908"/>
      <c r="HBQ20" s="908"/>
      <c r="HBR20" s="908"/>
      <c r="HBS20" s="908"/>
      <c r="HBT20" s="908"/>
      <c r="HBU20" s="908"/>
      <c r="HBV20" s="908"/>
      <c r="HBW20" s="908"/>
      <c r="HBX20" s="908"/>
      <c r="HBY20" s="908"/>
      <c r="HBZ20" s="908"/>
      <c r="HCA20" s="908"/>
      <c r="HCB20" s="908"/>
      <c r="HCC20" s="908"/>
      <c r="HCD20" s="908"/>
      <c r="HCE20" s="908"/>
      <c r="HCF20" s="908"/>
      <c r="HCG20" s="908"/>
      <c r="HCH20" s="908"/>
      <c r="HCI20" s="908"/>
      <c r="HCJ20" s="908"/>
      <c r="HCK20" s="908"/>
      <c r="HCL20" s="908"/>
      <c r="HCM20" s="908"/>
      <c r="HCN20" s="908"/>
      <c r="HCO20" s="908"/>
      <c r="HCP20" s="908"/>
      <c r="HCQ20" s="908"/>
      <c r="HCR20" s="908"/>
      <c r="HCS20" s="908"/>
      <c r="HCT20" s="908"/>
      <c r="HCU20" s="908"/>
      <c r="HCV20" s="908"/>
      <c r="HCW20" s="908"/>
      <c r="HCX20" s="908"/>
      <c r="HCY20" s="908"/>
      <c r="HCZ20" s="908"/>
      <c r="HDA20" s="908"/>
      <c r="HDB20" s="908"/>
      <c r="HDC20" s="908"/>
      <c r="HDD20" s="908"/>
      <c r="HDE20" s="908"/>
      <c r="HDF20" s="908"/>
      <c r="HDG20" s="908"/>
      <c r="HDH20" s="908"/>
      <c r="HDI20" s="908"/>
      <c r="HDJ20" s="908"/>
      <c r="HDK20" s="908"/>
      <c r="HDL20" s="908"/>
      <c r="HDM20" s="908"/>
      <c r="HDN20" s="908"/>
      <c r="HDO20" s="908"/>
      <c r="HDP20" s="908"/>
      <c r="HDQ20" s="908"/>
      <c r="HDR20" s="908"/>
      <c r="HDS20" s="908"/>
      <c r="HDT20" s="908"/>
      <c r="HDU20" s="908"/>
      <c r="HDV20" s="908"/>
      <c r="HDW20" s="908"/>
      <c r="HDX20" s="908"/>
      <c r="HDY20" s="908"/>
      <c r="HDZ20" s="908"/>
      <c r="HEA20" s="908"/>
      <c r="HEB20" s="908"/>
      <c r="HEC20" s="908"/>
      <c r="HED20" s="908"/>
      <c r="HEE20" s="908"/>
      <c r="HEF20" s="908"/>
      <c r="HEG20" s="908"/>
      <c r="HEH20" s="908"/>
      <c r="HEI20" s="908"/>
      <c r="HEJ20" s="908"/>
      <c r="HEK20" s="908"/>
      <c r="HEL20" s="908"/>
      <c r="HEM20" s="908"/>
      <c r="HEN20" s="908"/>
      <c r="HEO20" s="908"/>
      <c r="HEP20" s="908"/>
      <c r="HEQ20" s="908"/>
      <c r="HER20" s="908"/>
      <c r="HES20" s="908"/>
      <c r="HET20" s="908"/>
      <c r="HEU20" s="908"/>
      <c r="HEV20" s="908"/>
      <c r="HEW20" s="908"/>
      <c r="HEX20" s="908"/>
      <c r="HEY20" s="908"/>
      <c r="HEZ20" s="908"/>
      <c r="HFA20" s="908"/>
      <c r="HFB20" s="908"/>
      <c r="HFC20" s="908"/>
      <c r="HFD20" s="908"/>
      <c r="HFE20" s="908"/>
      <c r="HFF20" s="908"/>
      <c r="HFG20" s="908"/>
      <c r="HFH20" s="908"/>
      <c r="HFI20" s="908"/>
      <c r="HFJ20" s="908"/>
      <c r="HFK20" s="908"/>
      <c r="HFL20" s="908"/>
      <c r="HFM20" s="908"/>
      <c r="HFN20" s="908"/>
      <c r="HFO20" s="908"/>
      <c r="HFP20" s="908"/>
      <c r="HFQ20" s="908"/>
      <c r="HFR20" s="908"/>
      <c r="HFS20" s="908"/>
      <c r="HFT20" s="908"/>
      <c r="HFU20" s="908"/>
      <c r="HFV20" s="908"/>
      <c r="HFW20" s="908"/>
      <c r="HFX20" s="908"/>
      <c r="HFY20" s="908"/>
      <c r="HFZ20" s="908"/>
      <c r="HGA20" s="908"/>
      <c r="HGB20" s="908"/>
      <c r="HGC20" s="908"/>
      <c r="HGD20" s="908"/>
      <c r="HGE20" s="908"/>
      <c r="HGF20" s="908"/>
      <c r="HGG20" s="908"/>
      <c r="HGH20" s="908"/>
      <c r="HGI20" s="908"/>
      <c r="HGJ20" s="908"/>
      <c r="HGK20" s="908"/>
      <c r="HGL20" s="908"/>
      <c r="HGM20" s="908"/>
      <c r="HGN20" s="908"/>
      <c r="HGO20" s="908"/>
      <c r="HGP20" s="908"/>
      <c r="HGQ20" s="908"/>
      <c r="HGR20" s="908"/>
      <c r="HGS20" s="908"/>
      <c r="HGT20" s="908"/>
      <c r="HGU20" s="908"/>
      <c r="HGV20" s="908"/>
      <c r="HGW20" s="908"/>
      <c r="HGX20" s="908"/>
      <c r="HGY20" s="908"/>
      <c r="HGZ20" s="908"/>
      <c r="HHA20" s="908"/>
      <c r="HHB20" s="908"/>
      <c r="HHC20" s="908"/>
      <c r="HHD20" s="908"/>
      <c r="HHE20" s="908"/>
      <c r="HHF20" s="908"/>
      <c r="HHG20" s="908"/>
      <c r="HHH20" s="908"/>
      <c r="HHI20" s="908"/>
      <c r="HHJ20" s="908"/>
      <c r="HHK20" s="908"/>
      <c r="HHL20" s="908"/>
      <c r="HHM20" s="908"/>
      <c r="HHN20" s="908"/>
      <c r="HHO20" s="908"/>
      <c r="HHP20" s="908"/>
      <c r="HHQ20" s="908"/>
      <c r="HHR20" s="908"/>
      <c r="HHS20" s="908"/>
      <c r="HHT20" s="908"/>
      <c r="HHU20" s="908"/>
      <c r="HHV20" s="908"/>
      <c r="HHW20" s="908"/>
      <c r="HHX20" s="908"/>
      <c r="HHY20" s="908"/>
      <c r="HHZ20" s="908"/>
      <c r="HIA20" s="908"/>
      <c r="HIB20" s="908"/>
      <c r="HIC20" s="908"/>
      <c r="HID20" s="908"/>
      <c r="HIE20" s="908"/>
      <c r="HIF20" s="908"/>
      <c r="HIG20" s="908"/>
      <c r="HIH20" s="908"/>
      <c r="HII20" s="908"/>
      <c r="HIJ20" s="908"/>
      <c r="HIK20" s="908"/>
      <c r="HIL20" s="908"/>
      <c r="HIM20" s="908"/>
      <c r="HIN20" s="908"/>
      <c r="HIO20" s="908"/>
      <c r="HIP20" s="908"/>
      <c r="HIQ20" s="908"/>
      <c r="HIR20" s="908"/>
      <c r="HIS20" s="908"/>
      <c r="HIT20" s="908"/>
      <c r="HIU20" s="908"/>
      <c r="HIV20" s="908"/>
      <c r="HIW20" s="908"/>
      <c r="HIX20" s="908"/>
      <c r="HIY20" s="908"/>
      <c r="HIZ20" s="908"/>
      <c r="HJA20" s="908"/>
      <c r="HJB20" s="908"/>
      <c r="HJC20" s="908"/>
      <c r="HJD20" s="908"/>
      <c r="HJE20" s="908"/>
      <c r="HJF20" s="908"/>
      <c r="HJG20" s="908"/>
      <c r="HJH20" s="908"/>
      <c r="HJI20" s="908"/>
      <c r="HJJ20" s="908"/>
      <c r="HJK20" s="908"/>
      <c r="HJL20" s="908"/>
      <c r="HJM20" s="908"/>
      <c r="HJN20" s="908"/>
      <c r="HJO20" s="908"/>
      <c r="HJP20" s="908"/>
      <c r="HJQ20" s="908"/>
      <c r="HJR20" s="908"/>
      <c r="HJS20" s="908"/>
      <c r="HJT20" s="908"/>
      <c r="HJU20" s="908"/>
      <c r="HJV20" s="908"/>
      <c r="HJW20" s="908"/>
      <c r="HJX20" s="908"/>
      <c r="HJY20" s="908"/>
      <c r="HJZ20" s="908"/>
      <c r="HKA20" s="908"/>
      <c r="HKB20" s="908"/>
      <c r="HKC20" s="908"/>
      <c r="HKD20" s="908"/>
      <c r="HKE20" s="908"/>
      <c r="HKF20" s="908"/>
      <c r="HKG20" s="908"/>
      <c r="HKH20" s="908"/>
      <c r="HKI20" s="908"/>
      <c r="HKJ20" s="908"/>
      <c r="HKK20" s="908"/>
      <c r="HKL20" s="908"/>
      <c r="HKM20" s="908"/>
      <c r="HKN20" s="908"/>
      <c r="HKO20" s="908"/>
      <c r="HKP20" s="908"/>
      <c r="HKQ20" s="908"/>
      <c r="HKR20" s="908"/>
      <c r="HKS20" s="908"/>
      <c r="HKT20" s="908"/>
      <c r="HKU20" s="908"/>
      <c r="HKV20" s="908"/>
      <c r="HKW20" s="908"/>
      <c r="HKX20" s="908"/>
      <c r="HKY20" s="908"/>
      <c r="HKZ20" s="908"/>
      <c r="HLA20" s="908"/>
      <c r="HLB20" s="908"/>
      <c r="HLC20" s="908"/>
      <c r="HLD20" s="908"/>
      <c r="HLE20" s="908"/>
      <c r="HLF20" s="908"/>
      <c r="HLG20" s="908"/>
      <c r="HLH20" s="908"/>
      <c r="HLI20" s="908"/>
      <c r="HLJ20" s="908"/>
      <c r="HLK20" s="908"/>
      <c r="HLL20" s="908"/>
      <c r="HLM20" s="908"/>
      <c r="HLN20" s="908"/>
      <c r="HLO20" s="908"/>
      <c r="HLP20" s="908"/>
      <c r="HLQ20" s="908"/>
      <c r="HLR20" s="908"/>
      <c r="HLS20" s="908"/>
      <c r="HLT20" s="908"/>
      <c r="HLU20" s="908"/>
      <c r="HLV20" s="908"/>
      <c r="HLW20" s="908"/>
      <c r="HLX20" s="908"/>
      <c r="HLY20" s="908"/>
      <c r="HLZ20" s="908"/>
      <c r="HMA20" s="908"/>
      <c r="HMB20" s="908"/>
      <c r="HMC20" s="908"/>
      <c r="HMD20" s="908"/>
      <c r="HME20" s="908"/>
      <c r="HMF20" s="908"/>
      <c r="HMG20" s="908"/>
      <c r="HMH20" s="908"/>
      <c r="HMI20" s="908"/>
      <c r="HMJ20" s="908"/>
      <c r="HMK20" s="908"/>
      <c r="HML20" s="908"/>
      <c r="HMM20" s="908"/>
      <c r="HMN20" s="908"/>
      <c r="HMO20" s="908"/>
      <c r="HMP20" s="908"/>
      <c r="HMQ20" s="908"/>
      <c r="HMR20" s="908"/>
      <c r="HMS20" s="908"/>
      <c r="HMT20" s="908"/>
      <c r="HMU20" s="908"/>
      <c r="HMV20" s="908"/>
      <c r="HMW20" s="908"/>
      <c r="HMX20" s="908"/>
      <c r="HMY20" s="908"/>
      <c r="HMZ20" s="908"/>
      <c r="HNA20" s="908"/>
      <c r="HNB20" s="908"/>
      <c r="HNC20" s="908"/>
      <c r="HND20" s="908"/>
      <c r="HNE20" s="908"/>
      <c r="HNF20" s="908"/>
      <c r="HNG20" s="908"/>
      <c r="HNH20" s="908"/>
      <c r="HNI20" s="908"/>
      <c r="HNJ20" s="908"/>
      <c r="HNK20" s="908"/>
      <c r="HNL20" s="908"/>
      <c r="HNM20" s="908"/>
      <c r="HNN20" s="908"/>
      <c r="HNO20" s="908"/>
      <c r="HNP20" s="908"/>
      <c r="HNQ20" s="908"/>
      <c r="HNR20" s="908"/>
      <c r="HNS20" s="908"/>
      <c r="HNT20" s="908"/>
      <c r="HNU20" s="908"/>
      <c r="HNV20" s="908"/>
      <c r="HNW20" s="908"/>
      <c r="HNX20" s="908"/>
      <c r="HNY20" s="908"/>
      <c r="HNZ20" s="908"/>
      <c r="HOA20" s="908"/>
      <c r="HOB20" s="908"/>
      <c r="HOC20" s="908"/>
      <c r="HOD20" s="908"/>
      <c r="HOE20" s="908"/>
      <c r="HOF20" s="908"/>
      <c r="HOG20" s="908"/>
      <c r="HOH20" s="908"/>
      <c r="HOI20" s="908"/>
      <c r="HOJ20" s="908"/>
      <c r="HOK20" s="908"/>
      <c r="HOL20" s="908"/>
      <c r="HOM20" s="908"/>
      <c r="HON20" s="908"/>
      <c r="HOO20" s="908"/>
      <c r="HOP20" s="908"/>
      <c r="HOQ20" s="908"/>
      <c r="HOR20" s="908"/>
      <c r="HOS20" s="908"/>
      <c r="HOT20" s="908"/>
      <c r="HOU20" s="908"/>
      <c r="HOV20" s="908"/>
      <c r="HOW20" s="908"/>
      <c r="HOX20" s="908"/>
      <c r="HOY20" s="908"/>
      <c r="HOZ20" s="908"/>
      <c r="HPA20" s="908"/>
      <c r="HPB20" s="908"/>
      <c r="HPC20" s="908"/>
      <c r="HPD20" s="908"/>
      <c r="HPE20" s="908"/>
      <c r="HPF20" s="908"/>
      <c r="HPG20" s="908"/>
      <c r="HPH20" s="908"/>
      <c r="HPI20" s="908"/>
      <c r="HPJ20" s="908"/>
      <c r="HPK20" s="908"/>
      <c r="HPL20" s="908"/>
      <c r="HPM20" s="908"/>
      <c r="HPN20" s="908"/>
      <c r="HPO20" s="908"/>
      <c r="HPP20" s="908"/>
      <c r="HPQ20" s="908"/>
      <c r="HPR20" s="908"/>
      <c r="HPS20" s="908"/>
      <c r="HPT20" s="908"/>
      <c r="HPU20" s="908"/>
      <c r="HPV20" s="908"/>
      <c r="HPW20" s="908"/>
      <c r="HPX20" s="908"/>
      <c r="HPY20" s="908"/>
      <c r="HPZ20" s="908"/>
      <c r="HQA20" s="908"/>
      <c r="HQB20" s="908"/>
      <c r="HQC20" s="908"/>
      <c r="HQD20" s="908"/>
      <c r="HQE20" s="908"/>
      <c r="HQF20" s="908"/>
      <c r="HQG20" s="908"/>
      <c r="HQH20" s="908"/>
      <c r="HQI20" s="908"/>
      <c r="HQJ20" s="908"/>
      <c r="HQK20" s="908"/>
      <c r="HQL20" s="908"/>
      <c r="HQM20" s="908"/>
      <c r="HQN20" s="908"/>
      <c r="HQO20" s="908"/>
      <c r="HQP20" s="908"/>
      <c r="HQQ20" s="908"/>
      <c r="HQR20" s="908"/>
      <c r="HQS20" s="908"/>
      <c r="HQT20" s="908"/>
      <c r="HQU20" s="908"/>
      <c r="HQV20" s="908"/>
      <c r="HQW20" s="908"/>
      <c r="HQX20" s="908"/>
      <c r="HQY20" s="908"/>
      <c r="HQZ20" s="908"/>
      <c r="HRA20" s="908"/>
      <c r="HRB20" s="908"/>
      <c r="HRC20" s="908"/>
      <c r="HRD20" s="908"/>
      <c r="HRE20" s="908"/>
      <c r="HRF20" s="908"/>
      <c r="HRG20" s="908"/>
      <c r="HRH20" s="908"/>
      <c r="HRI20" s="908"/>
      <c r="HRJ20" s="908"/>
      <c r="HRK20" s="908"/>
      <c r="HRL20" s="908"/>
      <c r="HRM20" s="908"/>
      <c r="HRN20" s="908"/>
      <c r="HRO20" s="908"/>
      <c r="HRP20" s="908"/>
      <c r="HRQ20" s="908"/>
      <c r="HRR20" s="908"/>
      <c r="HRS20" s="908"/>
      <c r="HRT20" s="908"/>
      <c r="HRU20" s="908"/>
      <c r="HRV20" s="908"/>
      <c r="HRW20" s="908"/>
      <c r="HRX20" s="908"/>
      <c r="HRY20" s="908"/>
      <c r="HRZ20" s="908"/>
      <c r="HSA20" s="908"/>
      <c r="HSB20" s="908"/>
      <c r="HSC20" s="908"/>
      <c r="HSD20" s="908"/>
      <c r="HSE20" s="908"/>
      <c r="HSF20" s="908"/>
      <c r="HSG20" s="908"/>
      <c r="HSH20" s="908"/>
      <c r="HSI20" s="908"/>
      <c r="HSJ20" s="908"/>
      <c r="HSK20" s="908"/>
      <c r="HSL20" s="908"/>
      <c r="HSM20" s="908"/>
      <c r="HSN20" s="908"/>
      <c r="HSO20" s="908"/>
      <c r="HSP20" s="908"/>
      <c r="HSQ20" s="908"/>
      <c r="HSR20" s="908"/>
      <c r="HSS20" s="908"/>
      <c r="HST20" s="908"/>
      <c r="HSU20" s="908"/>
      <c r="HSV20" s="908"/>
      <c r="HSW20" s="908"/>
      <c r="HSX20" s="908"/>
      <c r="HSY20" s="908"/>
      <c r="HSZ20" s="908"/>
      <c r="HTA20" s="908"/>
      <c r="HTB20" s="908"/>
      <c r="HTC20" s="908"/>
      <c r="HTD20" s="908"/>
      <c r="HTE20" s="908"/>
      <c r="HTF20" s="908"/>
      <c r="HTG20" s="908"/>
      <c r="HTH20" s="908"/>
      <c r="HTI20" s="908"/>
      <c r="HTJ20" s="908"/>
      <c r="HTK20" s="908"/>
      <c r="HTL20" s="908"/>
      <c r="HTM20" s="908"/>
      <c r="HTN20" s="908"/>
      <c r="HTO20" s="908"/>
      <c r="HTP20" s="908"/>
      <c r="HTQ20" s="908"/>
      <c r="HTR20" s="908"/>
      <c r="HTS20" s="908"/>
      <c r="HTT20" s="908"/>
      <c r="HTU20" s="908"/>
      <c r="HTV20" s="908"/>
      <c r="HTW20" s="908"/>
      <c r="HTX20" s="908"/>
      <c r="HTY20" s="908"/>
      <c r="HTZ20" s="908"/>
      <c r="HUA20" s="908"/>
      <c r="HUB20" s="908"/>
      <c r="HUC20" s="908"/>
      <c r="HUD20" s="908"/>
      <c r="HUE20" s="908"/>
      <c r="HUF20" s="908"/>
      <c r="HUG20" s="908"/>
      <c r="HUH20" s="908"/>
      <c r="HUI20" s="908"/>
      <c r="HUJ20" s="908"/>
      <c r="HUK20" s="908"/>
      <c r="HUL20" s="908"/>
      <c r="HUM20" s="908"/>
      <c r="HUN20" s="908"/>
      <c r="HUO20" s="908"/>
      <c r="HUP20" s="908"/>
      <c r="HUQ20" s="908"/>
      <c r="HUR20" s="908"/>
      <c r="HUS20" s="908"/>
      <c r="HUT20" s="908"/>
      <c r="HUU20" s="908"/>
      <c r="HUV20" s="908"/>
      <c r="HUW20" s="908"/>
      <c r="HUX20" s="908"/>
      <c r="HUY20" s="908"/>
      <c r="HUZ20" s="908"/>
      <c r="HVA20" s="908"/>
      <c r="HVB20" s="908"/>
      <c r="HVC20" s="908"/>
      <c r="HVD20" s="908"/>
      <c r="HVE20" s="908"/>
      <c r="HVF20" s="908"/>
      <c r="HVG20" s="908"/>
      <c r="HVH20" s="908"/>
      <c r="HVI20" s="908"/>
      <c r="HVJ20" s="908"/>
      <c r="HVK20" s="908"/>
      <c r="HVL20" s="908"/>
      <c r="HVM20" s="908"/>
      <c r="HVN20" s="908"/>
      <c r="HVO20" s="908"/>
      <c r="HVP20" s="908"/>
      <c r="HVQ20" s="908"/>
      <c r="HVR20" s="908"/>
      <c r="HVS20" s="908"/>
      <c r="HVT20" s="908"/>
      <c r="HVU20" s="908"/>
      <c r="HVV20" s="908"/>
      <c r="HVW20" s="908"/>
      <c r="HVX20" s="908"/>
      <c r="HVY20" s="908"/>
      <c r="HVZ20" s="908"/>
      <c r="HWA20" s="908"/>
      <c r="HWB20" s="908"/>
      <c r="HWC20" s="908"/>
      <c r="HWD20" s="908"/>
      <c r="HWE20" s="908"/>
      <c r="HWF20" s="908"/>
      <c r="HWG20" s="908"/>
      <c r="HWH20" s="908"/>
      <c r="HWI20" s="908"/>
      <c r="HWJ20" s="908"/>
      <c r="HWK20" s="908"/>
      <c r="HWL20" s="908"/>
      <c r="HWM20" s="908"/>
      <c r="HWN20" s="908"/>
      <c r="HWO20" s="908"/>
      <c r="HWP20" s="908"/>
      <c r="HWQ20" s="908"/>
      <c r="HWR20" s="908"/>
      <c r="HWS20" s="908"/>
      <c r="HWT20" s="908"/>
      <c r="HWU20" s="908"/>
      <c r="HWV20" s="908"/>
      <c r="HWW20" s="908"/>
      <c r="HWX20" s="908"/>
      <c r="HWY20" s="908"/>
      <c r="HWZ20" s="908"/>
      <c r="HXA20" s="908"/>
      <c r="HXB20" s="908"/>
      <c r="HXC20" s="908"/>
      <c r="HXD20" s="908"/>
      <c r="HXE20" s="908"/>
      <c r="HXF20" s="908"/>
      <c r="HXG20" s="908"/>
      <c r="HXH20" s="908"/>
      <c r="HXI20" s="908"/>
      <c r="HXJ20" s="908"/>
      <c r="HXK20" s="908"/>
      <c r="HXL20" s="908"/>
      <c r="HXM20" s="908"/>
      <c r="HXN20" s="908"/>
      <c r="HXO20" s="908"/>
      <c r="HXP20" s="908"/>
      <c r="HXQ20" s="908"/>
      <c r="HXR20" s="908"/>
      <c r="HXS20" s="908"/>
      <c r="HXT20" s="908"/>
      <c r="HXU20" s="908"/>
      <c r="HXV20" s="908"/>
      <c r="HXW20" s="908"/>
      <c r="HXX20" s="908"/>
      <c r="HXY20" s="908"/>
      <c r="HXZ20" s="908"/>
      <c r="HYA20" s="908"/>
      <c r="HYB20" s="908"/>
      <c r="HYC20" s="908"/>
      <c r="HYD20" s="908"/>
      <c r="HYE20" s="908"/>
      <c r="HYF20" s="908"/>
      <c r="HYG20" s="908"/>
      <c r="HYH20" s="908"/>
      <c r="HYI20" s="908"/>
      <c r="HYJ20" s="908"/>
      <c r="HYK20" s="908"/>
      <c r="HYL20" s="908"/>
      <c r="HYM20" s="908"/>
      <c r="HYN20" s="908"/>
      <c r="HYO20" s="908"/>
      <c r="HYP20" s="908"/>
      <c r="HYQ20" s="908"/>
      <c r="HYR20" s="908"/>
      <c r="HYS20" s="908"/>
      <c r="HYT20" s="908"/>
      <c r="HYU20" s="908"/>
      <c r="HYV20" s="908"/>
      <c r="HYW20" s="908"/>
      <c r="HYX20" s="908"/>
      <c r="HYY20" s="908"/>
      <c r="HYZ20" s="908"/>
      <c r="HZA20" s="908"/>
      <c r="HZB20" s="908"/>
      <c r="HZC20" s="908"/>
      <c r="HZD20" s="908"/>
      <c r="HZE20" s="908"/>
      <c r="HZF20" s="908"/>
      <c r="HZG20" s="908"/>
      <c r="HZH20" s="908"/>
      <c r="HZI20" s="908"/>
      <c r="HZJ20" s="908"/>
      <c r="HZK20" s="908"/>
      <c r="HZL20" s="908"/>
      <c r="HZM20" s="908"/>
      <c r="HZN20" s="908"/>
      <c r="HZO20" s="908"/>
      <c r="HZP20" s="908"/>
      <c r="HZQ20" s="908"/>
      <c r="HZR20" s="908"/>
      <c r="HZS20" s="908"/>
      <c r="HZT20" s="908"/>
      <c r="HZU20" s="908"/>
      <c r="HZV20" s="908"/>
      <c r="HZW20" s="908"/>
      <c r="HZX20" s="908"/>
      <c r="HZY20" s="908"/>
      <c r="HZZ20" s="908"/>
      <c r="IAA20" s="908"/>
      <c r="IAB20" s="908"/>
      <c r="IAC20" s="908"/>
      <c r="IAD20" s="908"/>
      <c r="IAE20" s="908"/>
      <c r="IAF20" s="908"/>
      <c r="IAG20" s="908"/>
      <c r="IAH20" s="908"/>
      <c r="IAI20" s="908"/>
      <c r="IAJ20" s="908"/>
      <c r="IAK20" s="908"/>
      <c r="IAL20" s="908"/>
      <c r="IAM20" s="908"/>
      <c r="IAN20" s="908"/>
      <c r="IAO20" s="908"/>
      <c r="IAP20" s="908"/>
      <c r="IAQ20" s="908"/>
      <c r="IAR20" s="908"/>
      <c r="IAS20" s="908"/>
      <c r="IAT20" s="908"/>
      <c r="IAU20" s="908"/>
      <c r="IAV20" s="908"/>
      <c r="IAW20" s="908"/>
      <c r="IAX20" s="908"/>
      <c r="IAY20" s="908"/>
      <c r="IAZ20" s="908"/>
      <c r="IBA20" s="908"/>
      <c r="IBB20" s="908"/>
      <c r="IBC20" s="908"/>
      <c r="IBD20" s="908"/>
      <c r="IBE20" s="908"/>
      <c r="IBF20" s="908"/>
      <c r="IBG20" s="908"/>
      <c r="IBH20" s="908"/>
      <c r="IBI20" s="908"/>
      <c r="IBJ20" s="908"/>
      <c r="IBK20" s="908"/>
      <c r="IBL20" s="908"/>
      <c r="IBM20" s="908"/>
      <c r="IBN20" s="908"/>
      <c r="IBO20" s="908"/>
      <c r="IBP20" s="908"/>
      <c r="IBQ20" s="908"/>
      <c r="IBR20" s="908"/>
      <c r="IBS20" s="908"/>
      <c r="IBT20" s="908"/>
      <c r="IBU20" s="908"/>
      <c r="IBV20" s="908"/>
      <c r="IBW20" s="908"/>
      <c r="IBX20" s="908"/>
      <c r="IBY20" s="908"/>
      <c r="IBZ20" s="908"/>
      <c r="ICA20" s="908"/>
      <c r="ICB20" s="908"/>
      <c r="ICC20" s="908"/>
      <c r="ICD20" s="908"/>
      <c r="ICE20" s="908"/>
      <c r="ICF20" s="908"/>
      <c r="ICG20" s="908"/>
      <c r="ICH20" s="908"/>
      <c r="ICI20" s="908"/>
      <c r="ICJ20" s="908"/>
      <c r="ICK20" s="908"/>
      <c r="ICL20" s="908"/>
      <c r="ICM20" s="908"/>
      <c r="ICN20" s="908"/>
      <c r="ICO20" s="908"/>
      <c r="ICP20" s="908"/>
      <c r="ICQ20" s="908"/>
      <c r="ICR20" s="908"/>
      <c r="ICS20" s="908"/>
      <c r="ICT20" s="908"/>
      <c r="ICU20" s="908"/>
      <c r="ICV20" s="908"/>
      <c r="ICW20" s="908"/>
      <c r="ICX20" s="908"/>
      <c r="ICY20" s="908"/>
      <c r="ICZ20" s="908"/>
      <c r="IDA20" s="908"/>
      <c r="IDB20" s="908"/>
      <c r="IDC20" s="908"/>
      <c r="IDD20" s="908"/>
      <c r="IDE20" s="908"/>
      <c r="IDF20" s="908"/>
      <c r="IDG20" s="908"/>
      <c r="IDH20" s="908"/>
      <c r="IDI20" s="908"/>
      <c r="IDJ20" s="908"/>
      <c r="IDK20" s="908"/>
      <c r="IDL20" s="908"/>
      <c r="IDM20" s="908"/>
      <c r="IDN20" s="908"/>
      <c r="IDO20" s="908"/>
      <c r="IDP20" s="908"/>
      <c r="IDQ20" s="908"/>
      <c r="IDR20" s="908"/>
      <c r="IDS20" s="908"/>
      <c r="IDT20" s="908"/>
      <c r="IDU20" s="908"/>
      <c r="IDV20" s="908"/>
      <c r="IDW20" s="908"/>
      <c r="IDX20" s="908"/>
      <c r="IDY20" s="908"/>
      <c r="IDZ20" s="908"/>
      <c r="IEA20" s="908"/>
      <c r="IEB20" s="908"/>
      <c r="IEC20" s="908"/>
      <c r="IED20" s="908"/>
      <c r="IEE20" s="908"/>
      <c r="IEF20" s="908"/>
      <c r="IEG20" s="908"/>
      <c r="IEH20" s="908"/>
      <c r="IEI20" s="908"/>
      <c r="IEJ20" s="908"/>
      <c r="IEK20" s="908"/>
      <c r="IEL20" s="908"/>
      <c r="IEM20" s="908"/>
      <c r="IEN20" s="908"/>
      <c r="IEO20" s="908"/>
      <c r="IEP20" s="908"/>
      <c r="IEQ20" s="908"/>
      <c r="IER20" s="908"/>
      <c r="IES20" s="908"/>
      <c r="IET20" s="908"/>
      <c r="IEU20" s="908"/>
      <c r="IEV20" s="908"/>
      <c r="IEW20" s="908"/>
      <c r="IEX20" s="908"/>
      <c r="IEY20" s="908"/>
      <c r="IEZ20" s="908"/>
      <c r="IFA20" s="908"/>
      <c r="IFB20" s="908"/>
      <c r="IFC20" s="908"/>
      <c r="IFD20" s="908"/>
      <c r="IFE20" s="908"/>
      <c r="IFF20" s="908"/>
      <c r="IFG20" s="908"/>
      <c r="IFH20" s="908"/>
      <c r="IFI20" s="908"/>
      <c r="IFJ20" s="908"/>
      <c r="IFK20" s="908"/>
      <c r="IFL20" s="908"/>
      <c r="IFM20" s="908"/>
      <c r="IFN20" s="908"/>
      <c r="IFO20" s="908"/>
      <c r="IFP20" s="908"/>
      <c r="IFQ20" s="908"/>
      <c r="IFR20" s="908"/>
      <c r="IFS20" s="908"/>
      <c r="IFT20" s="908"/>
      <c r="IFU20" s="908"/>
      <c r="IFV20" s="908"/>
      <c r="IFW20" s="908"/>
      <c r="IFX20" s="908"/>
      <c r="IFY20" s="908"/>
      <c r="IFZ20" s="908"/>
      <c r="IGA20" s="908"/>
      <c r="IGB20" s="908"/>
      <c r="IGC20" s="908"/>
      <c r="IGD20" s="908"/>
      <c r="IGE20" s="908"/>
      <c r="IGF20" s="908"/>
      <c r="IGG20" s="908"/>
      <c r="IGH20" s="908"/>
      <c r="IGI20" s="908"/>
      <c r="IGJ20" s="908"/>
      <c r="IGK20" s="908"/>
      <c r="IGL20" s="908"/>
      <c r="IGM20" s="908"/>
      <c r="IGN20" s="908"/>
      <c r="IGO20" s="908"/>
      <c r="IGP20" s="908"/>
      <c r="IGQ20" s="908"/>
      <c r="IGR20" s="908"/>
      <c r="IGS20" s="908"/>
      <c r="IGT20" s="908"/>
      <c r="IGU20" s="908"/>
      <c r="IGV20" s="908"/>
      <c r="IGW20" s="908"/>
      <c r="IGX20" s="908"/>
      <c r="IGY20" s="908"/>
      <c r="IGZ20" s="908"/>
      <c r="IHA20" s="908"/>
      <c r="IHB20" s="908"/>
      <c r="IHC20" s="908"/>
      <c r="IHD20" s="908"/>
      <c r="IHE20" s="908"/>
      <c r="IHF20" s="908"/>
      <c r="IHG20" s="908"/>
      <c r="IHH20" s="908"/>
      <c r="IHI20" s="908"/>
      <c r="IHJ20" s="908"/>
      <c r="IHK20" s="908"/>
      <c r="IHL20" s="908"/>
      <c r="IHM20" s="908"/>
      <c r="IHN20" s="908"/>
      <c r="IHO20" s="908"/>
      <c r="IHP20" s="908"/>
      <c r="IHQ20" s="908"/>
      <c r="IHR20" s="908"/>
      <c r="IHS20" s="908"/>
      <c r="IHT20" s="908"/>
      <c r="IHU20" s="908"/>
      <c r="IHV20" s="908"/>
      <c r="IHW20" s="908"/>
      <c r="IHX20" s="908"/>
      <c r="IHY20" s="908"/>
      <c r="IHZ20" s="908"/>
      <c r="IIA20" s="908"/>
      <c r="IIB20" s="908"/>
      <c r="IIC20" s="908"/>
      <c r="IID20" s="908"/>
      <c r="IIE20" s="908"/>
      <c r="IIF20" s="908"/>
      <c r="IIG20" s="908"/>
      <c r="IIH20" s="908"/>
      <c r="III20" s="908"/>
      <c r="IIJ20" s="908"/>
      <c r="IIK20" s="908"/>
      <c r="IIL20" s="908"/>
      <c r="IIM20" s="908"/>
      <c r="IIN20" s="908"/>
      <c r="IIO20" s="908"/>
      <c r="IIP20" s="908"/>
      <c r="IIQ20" s="908"/>
      <c r="IIR20" s="908"/>
      <c r="IIS20" s="908"/>
      <c r="IIT20" s="908"/>
      <c r="IIU20" s="908"/>
      <c r="IIV20" s="908"/>
      <c r="IIW20" s="908"/>
      <c r="IIX20" s="908"/>
      <c r="IIY20" s="908"/>
      <c r="IIZ20" s="908"/>
      <c r="IJA20" s="908"/>
      <c r="IJB20" s="908"/>
      <c r="IJC20" s="908"/>
      <c r="IJD20" s="908"/>
      <c r="IJE20" s="908"/>
      <c r="IJF20" s="908"/>
      <c r="IJG20" s="908"/>
      <c r="IJH20" s="908"/>
      <c r="IJI20" s="908"/>
      <c r="IJJ20" s="908"/>
      <c r="IJK20" s="908"/>
      <c r="IJL20" s="908"/>
      <c r="IJM20" s="908"/>
      <c r="IJN20" s="908"/>
      <c r="IJO20" s="908"/>
      <c r="IJP20" s="908"/>
      <c r="IJQ20" s="908"/>
      <c r="IJR20" s="908"/>
      <c r="IJS20" s="908"/>
      <c r="IJT20" s="908"/>
      <c r="IJU20" s="908"/>
      <c r="IJV20" s="908"/>
      <c r="IJW20" s="908"/>
      <c r="IJX20" s="908"/>
      <c r="IJY20" s="908"/>
      <c r="IJZ20" s="908"/>
      <c r="IKA20" s="908"/>
      <c r="IKB20" s="908"/>
      <c r="IKC20" s="908"/>
      <c r="IKD20" s="908"/>
      <c r="IKE20" s="908"/>
      <c r="IKF20" s="908"/>
      <c r="IKG20" s="908"/>
      <c r="IKH20" s="908"/>
      <c r="IKI20" s="908"/>
      <c r="IKJ20" s="908"/>
      <c r="IKK20" s="908"/>
      <c r="IKL20" s="908"/>
      <c r="IKM20" s="908"/>
      <c r="IKN20" s="908"/>
      <c r="IKO20" s="908"/>
      <c r="IKP20" s="908"/>
      <c r="IKQ20" s="908"/>
      <c r="IKR20" s="908"/>
      <c r="IKS20" s="908"/>
      <c r="IKT20" s="908"/>
      <c r="IKU20" s="908"/>
      <c r="IKV20" s="908"/>
      <c r="IKW20" s="908"/>
      <c r="IKX20" s="908"/>
      <c r="IKY20" s="908"/>
      <c r="IKZ20" s="908"/>
      <c r="ILA20" s="908"/>
      <c r="ILB20" s="908"/>
      <c r="ILC20" s="908"/>
      <c r="ILD20" s="908"/>
      <c r="ILE20" s="908"/>
      <c r="ILF20" s="908"/>
      <c r="ILG20" s="908"/>
      <c r="ILH20" s="908"/>
      <c r="ILI20" s="908"/>
      <c r="ILJ20" s="908"/>
      <c r="ILK20" s="908"/>
      <c r="ILL20" s="908"/>
      <c r="ILM20" s="908"/>
      <c r="ILN20" s="908"/>
      <c r="ILO20" s="908"/>
      <c r="ILP20" s="908"/>
      <c r="ILQ20" s="908"/>
      <c r="ILR20" s="908"/>
      <c r="ILS20" s="908"/>
      <c r="ILT20" s="908"/>
      <c r="ILU20" s="908"/>
      <c r="ILV20" s="908"/>
      <c r="ILW20" s="908"/>
      <c r="ILX20" s="908"/>
      <c r="ILY20" s="908"/>
      <c r="ILZ20" s="908"/>
      <c r="IMA20" s="908"/>
      <c r="IMB20" s="908"/>
      <c r="IMC20" s="908"/>
      <c r="IMD20" s="908"/>
      <c r="IME20" s="908"/>
      <c r="IMF20" s="908"/>
      <c r="IMG20" s="908"/>
      <c r="IMH20" s="908"/>
      <c r="IMI20" s="908"/>
      <c r="IMJ20" s="908"/>
      <c r="IMK20" s="908"/>
      <c r="IML20" s="908"/>
      <c r="IMM20" s="908"/>
      <c r="IMN20" s="908"/>
      <c r="IMO20" s="908"/>
      <c r="IMP20" s="908"/>
      <c r="IMQ20" s="908"/>
      <c r="IMR20" s="908"/>
      <c r="IMS20" s="908"/>
      <c r="IMT20" s="908"/>
      <c r="IMU20" s="908"/>
      <c r="IMV20" s="908"/>
      <c r="IMW20" s="908"/>
      <c r="IMX20" s="908"/>
      <c r="IMY20" s="908"/>
      <c r="IMZ20" s="908"/>
      <c r="INA20" s="908"/>
      <c r="INB20" s="908"/>
      <c r="INC20" s="908"/>
      <c r="IND20" s="908"/>
      <c r="INE20" s="908"/>
      <c r="INF20" s="908"/>
      <c r="ING20" s="908"/>
      <c r="INH20" s="908"/>
      <c r="INI20" s="908"/>
      <c r="INJ20" s="908"/>
      <c r="INK20" s="908"/>
      <c r="INL20" s="908"/>
      <c r="INM20" s="908"/>
      <c r="INN20" s="908"/>
      <c r="INO20" s="908"/>
      <c r="INP20" s="908"/>
      <c r="INQ20" s="908"/>
      <c r="INR20" s="908"/>
      <c r="INS20" s="908"/>
      <c r="INT20" s="908"/>
      <c r="INU20" s="908"/>
      <c r="INV20" s="908"/>
      <c r="INW20" s="908"/>
      <c r="INX20" s="908"/>
      <c r="INY20" s="908"/>
      <c r="INZ20" s="908"/>
      <c r="IOA20" s="908"/>
      <c r="IOB20" s="908"/>
      <c r="IOC20" s="908"/>
      <c r="IOD20" s="908"/>
      <c r="IOE20" s="908"/>
      <c r="IOF20" s="908"/>
      <c r="IOG20" s="908"/>
      <c r="IOH20" s="908"/>
      <c r="IOI20" s="908"/>
      <c r="IOJ20" s="908"/>
      <c r="IOK20" s="908"/>
      <c r="IOL20" s="908"/>
      <c r="IOM20" s="908"/>
      <c r="ION20" s="908"/>
      <c r="IOO20" s="908"/>
      <c r="IOP20" s="908"/>
      <c r="IOQ20" s="908"/>
      <c r="IOR20" s="908"/>
      <c r="IOS20" s="908"/>
      <c r="IOT20" s="908"/>
      <c r="IOU20" s="908"/>
      <c r="IOV20" s="908"/>
      <c r="IOW20" s="908"/>
      <c r="IOX20" s="908"/>
      <c r="IOY20" s="908"/>
      <c r="IOZ20" s="908"/>
      <c r="IPA20" s="908"/>
      <c r="IPB20" s="908"/>
      <c r="IPC20" s="908"/>
      <c r="IPD20" s="908"/>
      <c r="IPE20" s="908"/>
      <c r="IPF20" s="908"/>
      <c r="IPG20" s="908"/>
      <c r="IPH20" s="908"/>
      <c r="IPI20" s="908"/>
      <c r="IPJ20" s="908"/>
      <c r="IPK20" s="908"/>
      <c r="IPL20" s="908"/>
      <c r="IPM20" s="908"/>
      <c r="IPN20" s="908"/>
      <c r="IPO20" s="908"/>
      <c r="IPP20" s="908"/>
      <c r="IPQ20" s="908"/>
      <c r="IPR20" s="908"/>
      <c r="IPS20" s="908"/>
      <c r="IPT20" s="908"/>
      <c r="IPU20" s="908"/>
      <c r="IPV20" s="908"/>
      <c r="IPW20" s="908"/>
      <c r="IPX20" s="908"/>
      <c r="IPY20" s="908"/>
      <c r="IPZ20" s="908"/>
      <c r="IQA20" s="908"/>
      <c r="IQB20" s="908"/>
      <c r="IQC20" s="908"/>
      <c r="IQD20" s="908"/>
      <c r="IQE20" s="908"/>
      <c r="IQF20" s="908"/>
      <c r="IQG20" s="908"/>
      <c r="IQH20" s="908"/>
      <c r="IQI20" s="908"/>
      <c r="IQJ20" s="908"/>
      <c r="IQK20" s="908"/>
      <c r="IQL20" s="908"/>
      <c r="IQM20" s="908"/>
      <c r="IQN20" s="908"/>
      <c r="IQO20" s="908"/>
      <c r="IQP20" s="908"/>
      <c r="IQQ20" s="908"/>
      <c r="IQR20" s="908"/>
      <c r="IQS20" s="908"/>
      <c r="IQT20" s="908"/>
      <c r="IQU20" s="908"/>
      <c r="IQV20" s="908"/>
      <c r="IQW20" s="908"/>
      <c r="IQX20" s="908"/>
      <c r="IQY20" s="908"/>
      <c r="IQZ20" s="908"/>
      <c r="IRA20" s="908"/>
      <c r="IRB20" s="908"/>
      <c r="IRC20" s="908"/>
      <c r="IRD20" s="908"/>
      <c r="IRE20" s="908"/>
      <c r="IRF20" s="908"/>
      <c r="IRG20" s="908"/>
      <c r="IRH20" s="908"/>
      <c r="IRI20" s="908"/>
      <c r="IRJ20" s="908"/>
      <c r="IRK20" s="908"/>
      <c r="IRL20" s="908"/>
      <c r="IRM20" s="908"/>
      <c r="IRN20" s="908"/>
      <c r="IRO20" s="908"/>
      <c r="IRP20" s="908"/>
      <c r="IRQ20" s="908"/>
      <c r="IRR20" s="908"/>
      <c r="IRS20" s="908"/>
      <c r="IRT20" s="908"/>
      <c r="IRU20" s="908"/>
      <c r="IRV20" s="908"/>
      <c r="IRW20" s="908"/>
      <c r="IRX20" s="908"/>
      <c r="IRY20" s="908"/>
      <c r="IRZ20" s="908"/>
      <c r="ISA20" s="908"/>
      <c r="ISB20" s="908"/>
      <c r="ISC20" s="908"/>
      <c r="ISD20" s="908"/>
      <c r="ISE20" s="908"/>
      <c r="ISF20" s="908"/>
      <c r="ISG20" s="908"/>
      <c r="ISH20" s="908"/>
      <c r="ISI20" s="908"/>
      <c r="ISJ20" s="908"/>
      <c r="ISK20" s="908"/>
      <c r="ISL20" s="908"/>
      <c r="ISM20" s="908"/>
      <c r="ISN20" s="908"/>
      <c r="ISO20" s="908"/>
      <c r="ISP20" s="908"/>
      <c r="ISQ20" s="908"/>
      <c r="ISR20" s="908"/>
      <c r="ISS20" s="908"/>
      <c r="IST20" s="908"/>
      <c r="ISU20" s="908"/>
      <c r="ISV20" s="908"/>
      <c r="ISW20" s="908"/>
      <c r="ISX20" s="908"/>
      <c r="ISY20" s="908"/>
      <c r="ISZ20" s="908"/>
      <c r="ITA20" s="908"/>
      <c r="ITB20" s="908"/>
      <c r="ITC20" s="908"/>
      <c r="ITD20" s="908"/>
      <c r="ITE20" s="908"/>
      <c r="ITF20" s="908"/>
      <c r="ITG20" s="908"/>
      <c r="ITH20" s="908"/>
      <c r="ITI20" s="908"/>
      <c r="ITJ20" s="908"/>
      <c r="ITK20" s="908"/>
      <c r="ITL20" s="908"/>
      <c r="ITM20" s="908"/>
      <c r="ITN20" s="908"/>
      <c r="ITO20" s="908"/>
      <c r="ITP20" s="908"/>
      <c r="ITQ20" s="908"/>
      <c r="ITR20" s="908"/>
      <c r="ITS20" s="908"/>
      <c r="ITT20" s="908"/>
      <c r="ITU20" s="908"/>
      <c r="ITV20" s="908"/>
      <c r="ITW20" s="908"/>
      <c r="ITX20" s="908"/>
      <c r="ITY20" s="908"/>
      <c r="ITZ20" s="908"/>
      <c r="IUA20" s="908"/>
      <c r="IUB20" s="908"/>
      <c r="IUC20" s="908"/>
      <c r="IUD20" s="908"/>
      <c r="IUE20" s="908"/>
      <c r="IUF20" s="908"/>
      <c r="IUG20" s="908"/>
      <c r="IUH20" s="908"/>
      <c r="IUI20" s="908"/>
      <c r="IUJ20" s="908"/>
      <c r="IUK20" s="908"/>
      <c r="IUL20" s="908"/>
      <c r="IUM20" s="908"/>
      <c r="IUN20" s="908"/>
      <c r="IUO20" s="908"/>
      <c r="IUP20" s="908"/>
      <c r="IUQ20" s="908"/>
      <c r="IUR20" s="908"/>
      <c r="IUS20" s="908"/>
      <c r="IUT20" s="908"/>
      <c r="IUU20" s="908"/>
      <c r="IUV20" s="908"/>
      <c r="IUW20" s="908"/>
      <c r="IUX20" s="908"/>
      <c r="IUY20" s="908"/>
      <c r="IUZ20" s="908"/>
      <c r="IVA20" s="908"/>
      <c r="IVB20" s="908"/>
      <c r="IVC20" s="908"/>
      <c r="IVD20" s="908"/>
      <c r="IVE20" s="908"/>
      <c r="IVF20" s="908"/>
      <c r="IVG20" s="908"/>
      <c r="IVH20" s="908"/>
      <c r="IVI20" s="908"/>
      <c r="IVJ20" s="908"/>
      <c r="IVK20" s="908"/>
      <c r="IVL20" s="908"/>
      <c r="IVM20" s="908"/>
      <c r="IVN20" s="908"/>
      <c r="IVO20" s="908"/>
      <c r="IVP20" s="908"/>
      <c r="IVQ20" s="908"/>
      <c r="IVR20" s="908"/>
      <c r="IVS20" s="908"/>
      <c r="IVT20" s="908"/>
      <c r="IVU20" s="908"/>
      <c r="IVV20" s="908"/>
      <c r="IVW20" s="908"/>
      <c r="IVX20" s="908"/>
      <c r="IVY20" s="908"/>
      <c r="IVZ20" s="908"/>
      <c r="IWA20" s="908"/>
      <c r="IWB20" s="908"/>
      <c r="IWC20" s="908"/>
      <c r="IWD20" s="908"/>
      <c r="IWE20" s="908"/>
      <c r="IWF20" s="908"/>
      <c r="IWG20" s="908"/>
      <c r="IWH20" s="908"/>
      <c r="IWI20" s="908"/>
      <c r="IWJ20" s="908"/>
      <c r="IWK20" s="908"/>
      <c r="IWL20" s="908"/>
      <c r="IWM20" s="908"/>
      <c r="IWN20" s="908"/>
      <c r="IWO20" s="908"/>
      <c r="IWP20" s="908"/>
      <c r="IWQ20" s="908"/>
      <c r="IWR20" s="908"/>
      <c r="IWS20" s="908"/>
      <c r="IWT20" s="908"/>
      <c r="IWU20" s="908"/>
      <c r="IWV20" s="908"/>
      <c r="IWW20" s="908"/>
      <c r="IWX20" s="908"/>
      <c r="IWY20" s="908"/>
      <c r="IWZ20" s="908"/>
      <c r="IXA20" s="908"/>
      <c r="IXB20" s="908"/>
      <c r="IXC20" s="908"/>
      <c r="IXD20" s="908"/>
      <c r="IXE20" s="908"/>
      <c r="IXF20" s="908"/>
      <c r="IXG20" s="908"/>
      <c r="IXH20" s="908"/>
      <c r="IXI20" s="908"/>
      <c r="IXJ20" s="908"/>
      <c r="IXK20" s="908"/>
      <c r="IXL20" s="908"/>
      <c r="IXM20" s="908"/>
      <c r="IXN20" s="908"/>
      <c r="IXO20" s="908"/>
      <c r="IXP20" s="908"/>
      <c r="IXQ20" s="908"/>
      <c r="IXR20" s="908"/>
      <c r="IXS20" s="908"/>
      <c r="IXT20" s="908"/>
      <c r="IXU20" s="908"/>
      <c r="IXV20" s="908"/>
      <c r="IXW20" s="908"/>
      <c r="IXX20" s="908"/>
      <c r="IXY20" s="908"/>
      <c r="IXZ20" s="908"/>
      <c r="IYA20" s="908"/>
      <c r="IYB20" s="908"/>
      <c r="IYC20" s="908"/>
      <c r="IYD20" s="908"/>
      <c r="IYE20" s="908"/>
      <c r="IYF20" s="908"/>
      <c r="IYG20" s="908"/>
      <c r="IYH20" s="908"/>
      <c r="IYI20" s="908"/>
      <c r="IYJ20" s="908"/>
      <c r="IYK20" s="908"/>
      <c r="IYL20" s="908"/>
      <c r="IYM20" s="908"/>
      <c r="IYN20" s="908"/>
      <c r="IYO20" s="908"/>
      <c r="IYP20" s="908"/>
      <c r="IYQ20" s="908"/>
      <c r="IYR20" s="908"/>
      <c r="IYS20" s="908"/>
      <c r="IYT20" s="908"/>
      <c r="IYU20" s="908"/>
      <c r="IYV20" s="908"/>
      <c r="IYW20" s="908"/>
      <c r="IYX20" s="908"/>
      <c r="IYY20" s="908"/>
      <c r="IYZ20" s="908"/>
      <c r="IZA20" s="908"/>
      <c r="IZB20" s="908"/>
      <c r="IZC20" s="908"/>
      <c r="IZD20" s="908"/>
      <c r="IZE20" s="908"/>
      <c r="IZF20" s="908"/>
      <c r="IZG20" s="908"/>
      <c r="IZH20" s="908"/>
      <c r="IZI20" s="908"/>
      <c r="IZJ20" s="908"/>
      <c r="IZK20" s="908"/>
      <c r="IZL20" s="908"/>
      <c r="IZM20" s="908"/>
      <c r="IZN20" s="908"/>
      <c r="IZO20" s="908"/>
      <c r="IZP20" s="908"/>
      <c r="IZQ20" s="908"/>
      <c r="IZR20" s="908"/>
      <c r="IZS20" s="908"/>
      <c r="IZT20" s="908"/>
      <c r="IZU20" s="908"/>
      <c r="IZV20" s="908"/>
      <c r="IZW20" s="908"/>
      <c r="IZX20" s="908"/>
      <c r="IZY20" s="908"/>
      <c r="IZZ20" s="908"/>
      <c r="JAA20" s="908"/>
      <c r="JAB20" s="908"/>
      <c r="JAC20" s="908"/>
      <c r="JAD20" s="908"/>
      <c r="JAE20" s="908"/>
      <c r="JAF20" s="908"/>
      <c r="JAG20" s="908"/>
      <c r="JAH20" s="908"/>
      <c r="JAI20" s="908"/>
      <c r="JAJ20" s="908"/>
      <c r="JAK20" s="908"/>
      <c r="JAL20" s="908"/>
      <c r="JAM20" s="908"/>
      <c r="JAN20" s="908"/>
      <c r="JAO20" s="908"/>
      <c r="JAP20" s="908"/>
      <c r="JAQ20" s="908"/>
      <c r="JAR20" s="908"/>
      <c r="JAS20" s="908"/>
      <c r="JAT20" s="908"/>
      <c r="JAU20" s="908"/>
      <c r="JAV20" s="908"/>
      <c r="JAW20" s="908"/>
      <c r="JAX20" s="908"/>
      <c r="JAY20" s="908"/>
      <c r="JAZ20" s="908"/>
      <c r="JBA20" s="908"/>
      <c r="JBB20" s="908"/>
      <c r="JBC20" s="908"/>
      <c r="JBD20" s="908"/>
      <c r="JBE20" s="908"/>
      <c r="JBF20" s="908"/>
      <c r="JBG20" s="908"/>
      <c r="JBH20" s="908"/>
      <c r="JBI20" s="908"/>
      <c r="JBJ20" s="908"/>
      <c r="JBK20" s="908"/>
      <c r="JBL20" s="908"/>
      <c r="JBM20" s="908"/>
      <c r="JBN20" s="908"/>
      <c r="JBO20" s="908"/>
      <c r="JBP20" s="908"/>
      <c r="JBQ20" s="908"/>
      <c r="JBR20" s="908"/>
      <c r="JBS20" s="908"/>
      <c r="JBT20" s="908"/>
      <c r="JBU20" s="908"/>
      <c r="JBV20" s="908"/>
      <c r="JBW20" s="908"/>
      <c r="JBX20" s="908"/>
      <c r="JBY20" s="908"/>
      <c r="JBZ20" s="908"/>
      <c r="JCA20" s="908"/>
      <c r="JCB20" s="908"/>
      <c r="JCC20" s="908"/>
      <c r="JCD20" s="908"/>
      <c r="JCE20" s="908"/>
      <c r="JCF20" s="908"/>
      <c r="JCG20" s="908"/>
      <c r="JCH20" s="908"/>
      <c r="JCI20" s="908"/>
      <c r="JCJ20" s="908"/>
      <c r="JCK20" s="908"/>
      <c r="JCL20" s="908"/>
      <c r="JCM20" s="908"/>
      <c r="JCN20" s="908"/>
      <c r="JCO20" s="908"/>
      <c r="JCP20" s="908"/>
      <c r="JCQ20" s="908"/>
      <c r="JCR20" s="908"/>
      <c r="JCS20" s="908"/>
      <c r="JCT20" s="908"/>
      <c r="JCU20" s="908"/>
      <c r="JCV20" s="908"/>
      <c r="JCW20" s="908"/>
      <c r="JCX20" s="908"/>
      <c r="JCY20" s="908"/>
      <c r="JCZ20" s="908"/>
      <c r="JDA20" s="908"/>
      <c r="JDB20" s="908"/>
      <c r="JDC20" s="908"/>
      <c r="JDD20" s="908"/>
      <c r="JDE20" s="908"/>
      <c r="JDF20" s="908"/>
      <c r="JDG20" s="908"/>
      <c r="JDH20" s="908"/>
      <c r="JDI20" s="908"/>
      <c r="JDJ20" s="908"/>
      <c r="JDK20" s="908"/>
      <c r="JDL20" s="908"/>
      <c r="JDM20" s="908"/>
      <c r="JDN20" s="908"/>
      <c r="JDO20" s="908"/>
      <c r="JDP20" s="908"/>
      <c r="JDQ20" s="908"/>
      <c r="JDR20" s="908"/>
      <c r="JDS20" s="908"/>
      <c r="JDT20" s="908"/>
      <c r="JDU20" s="908"/>
      <c r="JDV20" s="908"/>
      <c r="JDW20" s="908"/>
      <c r="JDX20" s="908"/>
      <c r="JDY20" s="908"/>
      <c r="JDZ20" s="908"/>
      <c r="JEA20" s="908"/>
      <c r="JEB20" s="908"/>
      <c r="JEC20" s="908"/>
      <c r="JED20" s="908"/>
      <c r="JEE20" s="908"/>
      <c r="JEF20" s="908"/>
      <c r="JEG20" s="908"/>
      <c r="JEH20" s="908"/>
      <c r="JEI20" s="908"/>
      <c r="JEJ20" s="908"/>
      <c r="JEK20" s="908"/>
      <c r="JEL20" s="908"/>
      <c r="JEM20" s="908"/>
      <c r="JEN20" s="908"/>
      <c r="JEO20" s="908"/>
      <c r="JEP20" s="908"/>
      <c r="JEQ20" s="908"/>
      <c r="JER20" s="908"/>
      <c r="JES20" s="908"/>
      <c r="JET20" s="908"/>
      <c r="JEU20" s="908"/>
      <c r="JEV20" s="908"/>
      <c r="JEW20" s="908"/>
      <c r="JEX20" s="908"/>
      <c r="JEY20" s="908"/>
      <c r="JEZ20" s="908"/>
      <c r="JFA20" s="908"/>
      <c r="JFB20" s="908"/>
      <c r="JFC20" s="908"/>
      <c r="JFD20" s="908"/>
      <c r="JFE20" s="908"/>
      <c r="JFF20" s="908"/>
      <c r="JFG20" s="908"/>
      <c r="JFH20" s="908"/>
      <c r="JFI20" s="908"/>
      <c r="JFJ20" s="908"/>
      <c r="JFK20" s="908"/>
      <c r="JFL20" s="908"/>
      <c r="JFM20" s="908"/>
      <c r="JFN20" s="908"/>
      <c r="JFO20" s="908"/>
      <c r="JFP20" s="908"/>
      <c r="JFQ20" s="908"/>
      <c r="JFR20" s="908"/>
      <c r="JFS20" s="908"/>
      <c r="JFT20" s="908"/>
      <c r="JFU20" s="908"/>
      <c r="JFV20" s="908"/>
      <c r="JFW20" s="908"/>
      <c r="JFX20" s="908"/>
      <c r="JFY20" s="908"/>
      <c r="JFZ20" s="908"/>
      <c r="JGA20" s="908"/>
      <c r="JGB20" s="908"/>
      <c r="JGC20" s="908"/>
      <c r="JGD20" s="908"/>
      <c r="JGE20" s="908"/>
      <c r="JGF20" s="908"/>
      <c r="JGG20" s="908"/>
      <c r="JGH20" s="908"/>
      <c r="JGI20" s="908"/>
      <c r="JGJ20" s="908"/>
      <c r="JGK20" s="908"/>
      <c r="JGL20" s="908"/>
      <c r="JGM20" s="908"/>
      <c r="JGN20" s="908"/>
      <c r="JGO20" s="908"/>
      <c r="JGP20" s="908"/>
      <c r="JGQ20" s="908"/>
      <c r="JGR20" s="908"/>
      <c r="JGS20" s="908"/>
      <c r="JGT20" s="908"/>
      <c r="JGU20" s="908"/>
      <c r="JGV20" s="908"/>
      <c r="JGW20" s="908"/>
      <c r="JGX20" s="908"/>
      <c r="JGY20" s="908"/>
      <c r="JGZ20" s="908"/>
      <c r="JHA20" s="908"/>
      <c r="JHB20" s="908"/>
      <c r="JHC20" s="908"/>
      <c r="JHD20" s="908"/>
      <c r="JHE20" s="908"/>
      <c r="JHF20" s="908"/>
      <c r="JHG20" s="908"/>
      <c r="JHH20" s="908"/>
      <c r="JHI20" s="908"/>
      <c r="JHJ20" s="908"/>
      <c r="JHK20" s="908"/>
      <c r="JHL20" s="908"/>
      <c r="JHM20" s="908"/>
      <c r="JHN20" s="908"/>
      <c r="JHO20" s="908"/>
      <c r="JHP20" s="908"/>
      <c r="JHQ20" s="908"/>
      <c r="JHR20" s="908"/>
      <c r="JHS20" s="908"/>
      <c r="JHT20" s="908"/>
      <c r="JHU20" s="908"/>
      <c r="JHV20" s="908"/>
      <c r="JHW20" s="908"/>
      <c r="JHX20" s="908"/>
      <c r="JHY20" s="908"/>
      <c r="JHZ20" s="908"/>
      <c r="JIA20" s="908"/>
      <c r="JIB20" s="908"/>
      <c r="JIC20" s="908"/>
      <c r="JID20" s="908"/>
      <c r="JIE20" s="908"/>
      <c r="JIF20" s="908"/>
      <c r="JIG20" s="908"/>
      <c r="JIH20" s="908"/>
      <c r="JII20" s="908"/>
      <c r="JIJ20" s="908"/>
      <c r="JIK20" s="908"/>
      <c r="JIL20" s="908"/>
      <c r="JIM20" s="908"/>
      <c r="JIN20" s="908"/>
      <c r="JIO20" s="908"/>
      <c r="JIP20" s="908"/>
      <c r="JIQ20" s="908"/>
      <c r="JIR20" s="908"/>
      <c r="JIS20" s="908"/>
      <c r="JIT20" s="908"/>
      <c r="JIU20" s="908"/>
      <c r="JIV20" s="908"/>
      <c r="JIW20" s="908"/>
      <c r="JIX20" s="908"/>
      <c r="JIY20" s="908"/>
      <c r="JIZ20" s="908"/>
      <c r="JJA20" s="908"/>
      <c r="JJB20" s="908"/>
      <c r="JJC20" s="908"/>
      <c r="JJD20" s="908"/>
      <c r="JJE20" s="908"/>
      <c r="JJF20" s="908"/>
      <c r="JJG20" s="908"/>
      <c r="JJH20" s="908"/>
      <c r="JJI20" s="908"/>
      <c r="JJJ20" s="908"/>
      <c r="JJK20" s="908"/>
      <c r="JJL20" s="908"/>
      <c r="JJM20" s="908"/>
      <c r="JJN20" s="908"/>
      <c r="JJO20" s="908"/>
      <c r="JJP20" s="908"/>
      <c r="JJQ20" s="908"/>
      <c r="JJR20" s="908"/>
      <c r="JJS20" s="908"/>
      <c r="JJT20" s="908"/>
      <c r="JJU20" s="908"/>
      <c r="JJV20" s="908"/>
      <c r="JJW20" s="908"/>
      <c r="JJX20" s="908"/>
      <c r="JJY20" s="908"/>
      <c r="JJZ20" s="908"/>
      <c r="JKA20" s="908"/>
      <c r="JKB20" s="908"/>
      <c r="JKC20" s="908"/>
      <c r="JKD20" s="908"/>
      <c r="JKE20" s="908"/>
      <c r="JKF20" s="908"/>
      <c r="JKG20" s="908"/>
      <c r="JKH20" s="908"/>
      <c r="JKI20" s="908"/>
      <c r="JKJ20" s="908"/>
      <c r="JKK20" s="908"/>
      <c r="JKL20" s="908"/>
      <c r="JKM20" s="908"/>
      <c r="JKN20" s="908"/>
      <c r="JKO20" s="908"/>
      <c r="JKP20" s="908"/>
      <c r="JKQ20" s="908"/>
      <c r="JKR20" s="908"/>
      <c r="JKS20" s="908"/>
      <c r="JKT20" s="908"/>
      <c r="JKU20" s="908"/>
      <c r="JKV20" s="908"/>
      <c r="JKW20" s="908"/>
      <c r="JKX20" s="908"/>
      <c r="JKY20" s="908"/>
      <c r="JKZ20" s="908"/>
      <c r="JLA20" s="908"/>
      <c r="JLB20" s="908"/>
      <c r="JLC20" s="908"/>
      <c r="JLD20" s="908"/>
      <c r="JLE20" s="908"/>
      <c r="JLF20" s="908"/>
      <c r="JLG20" s="908"/>
      <c r="JLH20" s="908"/>
      <c r="JLI20" s="908"/>
      <c r="JLJ20" s="908"/>
      <c r="JLK20" s="908"/>
      <c r="JLL20" s="908"/>
      <c r="JLM20" s="908"/>
      <c r="JLN20" s="908"/>
      <c r="JLO20" s="908"/>
      <c r="JLP20" s="908"/>
      <c r="JLQ20" s="908"/>
      <c r="JLR20" s="908"/>
      <c r="JLS20" s="908"/>
      <c r="JLT20" s="908"/>
      <c r="JLU20" s="908"/>
      <c r="JLV20" s="908"/>
      <c r="JLW20" s="908"/>
      <c r="JLX20" s="908"/>
      <c r="JLY20" s="908"/>
      <c r="JLZ20" s="908"/>
      <c r="JMA20" s="908"/>
      <c r="JMB20" s="908"/>
      <c r="JMC20" s="908"/>
      <c r="JMD20" s="908"/>
      <c r="JME20" s="908"/>
      <c r="JMF20" s="908"/>
      <c r="JMG20" s="908"/>
      <c r="JMH20" s="908"/>
      <c r="JMI20" s="908"/>
      <c r="JMJ20" s="908"/>
      <c r="JMK20" s="908"/>
      <c r="JML20" s="908"/>
      <c r="JMM20" s="908"/>
      <c r="JMN20" s="908"/>
      <c r="JMO20" s="908"/>
      <c r="JMP20" s="908"/>
      <c r="JMQ20" s="908"/>
      <c r="JMR20" s="908"/>
      <c r="JMS20" s="908"/>
      <c r="JMT20" s="908"/>
      <c r="JMU20" s="908"/>
      <c r="JMV20" s="908"/>
      <c r="JMW20" s="908"/>
      <c r="JMX20" s="908"/>
      <c r="JMY20" s="908"/>
      <c r="JMZ20" s="908"/>
      <c r="JNA20" s="908"/>
      <c r="JNB20" s="908"/>
      <c r="JNC20" s="908"/>
      <c r="JND20" s="908"/>
      <c r="JNE20" s="908"/>
      <c r="JNF20" s="908"/>
      <c r="JNG20" s="908"/>
      <c r="JNH20" s="908"/>
      <c r="JNI20" s="908"/>
      <c r="JNJ20" s="908"/>
      <c r="JNK20" s="908"/>
      <c r="JNL20" s="908"/>
      <c r="JNM20" s="908"/>
      <c r="JNN20" s="908"/>
      <c r="JNO20" s="908"/>
      <c r="JNP20" s="908"/>
      <c r="JNQ20" s="908"/>
      <c r="JNR20" s="908"/>
      <c r="JNS20" s="908"/>
      <c r="JNT20" s="908"/>
      <c r="JNU20" s="908"/>
      <c r="JNV20" s="908"/>
      <c r="JNW20" s="908"/>
      <c r="JNX20" s="908"/>
      <c r="JNY20" s="908"/>
      <c r="JNZ20" s="908"/>
      <c r="JOA20" s="908"/>
      <c r="JOB20" s="908"/>
      <c r="JOC20" s="908"/>
      <c r="JOD20" s="908"/>
      <c r="JOE20" s="908"/>
      <c r="JOF20" s="908"/>
      <c r="JOG20" s="908"/>
      <c r="JOH20" s="908"/>
      <c r="JOI20" s="908"/>
      <c r="JOJ20" s="908"/>
      <c r="JOK20" s="908"/>
      <c r="JOL20" s="908"/>
      <c r="JOM20" s="908"/>
      <c r="JON20" s="908"/>
      <c r="JOO20" s="908"/>
      <c r="JOP20" s="908"/>
      <c r="JOQ20" s="908"/>
      <c r="JOR20" s="908"/>
      <c r="JOS20" s="908"/>
      <c r="JOT20" s="908"/>
      <c r="JOU20" s="908"/>
      <c r="JOV20" s="908"/>
      <c r="JOW20" s="908"/>
      <c r="JOX20" s="908"/>
      <c r="JOY20" s="908"/>
      <c r="JOZ20" s="908"/>
      <c r="JPA20" s="908"/>
      <c r="JPB20" s="908"/>
      <c r="JPC20" s="908"/>
      <c r="JPD20" s="908"/>
      <c r="JPE20" s="908"/>
      <c r="JPF20" s="908"/>
      <c r="JPG20" s="908"/>
      <c r="JPH20" s="908"/>
      <c r="JPI20" s="908"/>
      <c r="JPJ20" s="908"/>
      <c r="JPK20" s="908"/>
      <c r="JPL20" s="908"/>
      <c r="JPM20" s="908"/>
      <c r="JPN20" s="908"/>
      <c r="JPO20" s="908"/>
      <c r="JPP20" s="908"/>
      <c r="JPQ20" s="908"/>
      <c r="JPR20" s="908"/>
      <c r="JPS20" s="908"/>
      <c r="JPT20" s="908"/>
      <c r="JPU20" s="908"/>
      <c r="JPV20" s="908"/>
      <c r="JPW20" s="908"/>
      <c r="JPX20" s="908"/>
      <c r="JPY20" s="908"/>
      <c r="JPZ20" s="908"/>
      <c r="JQA20" s="908"/>
      <c r="JQB20" s="908"/>
      <c r="JQC20" s="908"/>
      <c r="JQD20" s="908"/>
      <c r="JQE20" s="908"/>
      <c r="JQF20" s="908"/>
      <c r="JQG20" s="908"/>
      <c r="JQH20" s="908"/>
      <c r="JQI20" s="908"/>
      <c r="JQJ20" s="908"/>
      <c r="JQK20" s="908"/>
      <c r="JQL20" s="908"/>
      <c r="JQM20" s="908"/>
      <c r="JQN20" s="908"/>
      <c r="JQO20" s="908"/>
      <c r="JQP20" s="908"/>
      <c r="JQQ20" s="908"/>
      <c r="JQR20" s="908"/>
      <c r="JQS20" s="908"/>
      <c r="JQT20" s="908"/>
      <c r="JQU20" s="908"/>
      <c r="JQV20" s="908"/>
      <c r="JQW20" s="908"/>
      <c r="JQX20" s="908"/>
      <c r="JQY20" s="908"/>
      <c r="JQZ20" s="908"/>
      <c r="JRA20" s="908"/>
      <c r="JRB20" s="908"/>
      <c r="JRC20" s="908"/>
      <c r="JRD20" s="908"/>
      <c r="JRE20" s="908"/>
      <c r="JRF20" s="908"/>
      <c r="JRG20" s="908"/>
      <c r="JRH20" s="908"/>
      <c r="JRI20" s="908"/>
      <c r="JRJ20" s="908"/>
      <c r="JRK20" s="908"/>
      <c r="JRL20" s="908"/>
      <c r="JRM20" s="908"/>
      <c r="JRN20" s="908"/>
      <c r="JRO20" s="908"/>
      <c r="JRP20" s="908"/>
      <c r="JRQ20" s="908"/>
      <c r="JRR20" s="908"/>
      <c r="JRS20" s="908"/>
      <c r="JRT20" s="908"/>
      <c r="JRU20" s="908"/>
      <c r="JRV20" s="908"/>
      <c r="JRW20" s="908"/>
      <c r="JRX20" s="908"/>
      <c r="JRY20" s="908"/>
      <c r="JRZ20" s="908"/>
      <c r="JSA20" s="908"/>
      <c r="JSB20" s="908"/>
      <c r="JSC20" s="908"/>
      <c r="JSD20" s="908"/>
      <c r="JSE20" s="908"/>
      <c r="JSF20" s="908"/>
      <c r="JSG20" s="908"/>
      <c r="JSH20" s="908"/>
      <c r="JSI20" s="908"/>
      <c r="JSJ20" s="908"/>
      <c r="JSK20" s="908"/>
      <c r="JSL20" s="908"/>
      <c r="JSM20" s="908"/>
      <c r="JSN20" s="908"/>
      <c r="JSO20" s="908"/>
      <c r="JSP20" s="908"/>
      <c r="JSQ20" s="908"/>
      <c r="JSR20" s="908"/>
      <c r="JSS20" s="908"/>
      <c r="JST20" s="908"/>
      <c r="JSU20" s="908"/>
      <c r="JSV20" s="908"/>
      <c r="JSW20" s="908"/>
      <c r="JSX20" s="908"/>
      <c r="JSY20" s="908"/>
      <c r="JSZ20" s="908"/>
      <c r="JTA20" s="908"/>
      <c r="JTB20" s="908"/>
      <c r="JTC20" s="908"/>
      <c r="JTD20" s="908"/>
      <c r="JTE20" s="908"/>
      <c r="JTF20" s="908"/>
      <c r="JTG20" s="908"/>
      <c r="JTH20" s="908"/>
      <c r="JTI20" s="908"/>
      <c r="JTJ20" s="908"/>
      <c r="JTK20" s="908"/>
      <c r="JTL20" s="908"/>
      <c r="JTM20" s="908"/>
      <c r="JTN20" s="908"/>
      <c r="JTO20" s="908"/>
      <c r="JTP20" s="908"/>
      <c r="JTQ20" s="908"/>
      <c r="JTR20" s="908"/>
      <c r="JTS20" s="908"/>
      <c r="JTT20" s="908"/>
      <c r="JTU20" s="908"/>
      <c r="JTV20" s="908"/>
      <c r="JTW20" s="908"/>
      <c r="JTX20" s="908"/>
      <c r="JTY20" s="908"/>
      <c r="JTZ20" s="908"/>
      <c r="JUA20" s="908"/>
      <c r="JUB20" s="908"/>
      <c r="JUC20" s="908"/>
      <c r="JUD20" s="908"/>
      <c r="JUE20" s="908"/>
      <c r="JUF20" s="908"/>
      <c r="JUG20" s="908"/>
      <c r="JUH20" s="908"/>
      <c r="JUI20" s="908"/>
      <c r="JUJ20" s="908"/>
      <c r="JUK20" s="908"/>
      <c r="JUL20" s="908"/>
      <c r="JUM20" s="908"/>
      <c r="JUN20" s="908"/>
      <c r="JUO20" s="908"/>
      <c r="JUP20" s="908"/>
      <c r="JUQ20" s="908"/>
      <c r="JUR20" s="908"/>
      <c r="JUS20" s="908"/>
      <c r="JUT20" s="908"/>
      <c r="JUU20" s="908"/>
      <c r="JUV20" s="908"/>
      <c r="JUW20" s="908"/>
      <c r="JUX20" s="908"/>
      <c r="JUY20" s="908"/>
      <c r="JUZ20" s="908"/>
      <c r="JVA20" s="908"/>
      <c r="JVB20" s="908"/>
      <c r="JVC20" s="908"/>
      <c r="JVD20" s="908"/>
      <c r="JVE20" s="908"/>
      <c r="JVF20" s="908"/>
      <c r="JVG20" s="908"/>
      <c r="JVH20" s="908"/>
      <c r="JVI20" s="908"/>
      <c r="JVJ20" s="908"/>
      <c r="JVK20" s="908"/>
      <c r="JVL20" s="908"/>
      <c r="JVM20" s="908"/>
      <c r="JVN20" s="908"/>
      <c r="JVO20" s="908"/>
      <c r="JVP20" s="908"/>
      <c r="JVQ20" s="908"/>
      <c r="JVR20" s="908"/>
      <c r="JVS20" s="908"/>
      <c r="JVT20" s="908"/>
      <c r="JVU20" s="908"/>
      <c r="JVV20" s="908"/>
      <c r="JVW20" s="908"/>
      <c r="JVX20" s="908"/>
      <c r="JVY20" s="908"/>
      <c r="JVZ20" s="908"/>
      <c r="JWA20" s="908"/>
      <c r="JWB20" s="908"/>
      <c r="JWC20" s="908"/>
      <c r="JWD20" s="908"/>
      <c r="JWE20" s="908"/>
      <c r="JWF20" s="908"/>
      <c r="JWG20" s="908"/>
      <c r="JWH20" s="908"/>
      <c r="JWI20" s="908"/>
      <c r="JWJ20" s="908"/>
      <c r="JWK20" s="908"/>
      <c r="JWL20" s="908"/>
      <c r="JWM20" s="908"/>
      <c r="JWN20" s="908"/>
      <c r="JWO20" s="908"/>
      <c r="JWP20" s="908"/>
      <c r="JWQ20" s="908"/>
      <c r="JWR20" s="908"/>
      <c r="JWS20" s="908"/>
      <c r="JWT20" s="908"/>
      <c r="JWU20" s="908"/>
      <c r="JWV20" s="908"/>
      <c r="JWW20" s="908"/>
      <c r="JWX20" s="908"/>
      <c r="JWY20" s="908"/>
      <c r="JWZ20" s="908"/>
      <c r="JXA20" s="908"/>
      <c r="JXB20" s="908"/>
      <c r="JXC20" s="908"/>
      <c r="JXD20" s="908"/>
      <c r="JXE20" s="908"/>
      <c r="JXF20" s="908"/>
      <c r="JXG20" s="908"/>
      <c r="JXH20" s="908"/>
      <c r="JXI20" s="908"/>
      <c r="JXJ20" s="908"/>
      <c r="JXK20" s="908"/>
      <c r="JXL20" s="908"/>
      <c r="JXM20" s="908"/>
      <c r="JXN20" s="908"/>
      <c r="JXO20" s="908"/>
      <c r="JXP20" s="908"/>
      <c r="JXQ20" s="908"/>
      <c r="JXR20" s="908"/>
      <c r="JXS20" s="908"/>
      <c r="JXT20" s="908"/>
      <c r="JXU20" s="908"/>
      <c r="JXV20" s="908"/>
      <c r="JXW20" s="908"/>
      <c r="JXX20" s="908"/>
      <c r="JXY20" s="908"/>
      <c r="JXZ20" s="908"/>
      <c r="JYA20" s="908"/>
      <c r="JYB20" s="908"/>
      <c r="JYC20" s="908"/>
      <c r="JYD20" s="908"/>
      <c r="JYE20" s="908"/>
      <c r="JYF20" s="908"/>
      <c r="JYG20" s="908"/>
      <c r="JYH20" s="908"/>
      <c r="JYI20" s="908"/>
      <c r="JYJ20" s="908"/>
      <c r="JYK20" s="908"/>
      <c r="JYL20" s="908"/>
      <c r="JYM20" s="908"/>
      <c r="JYN20" s="908"/>
      <c r="JYO20" s="908"/>
      <c r="JYP20" s="908"/>
      <c r="JYQ20" s="908"/>
      <c r="JYR20" s="908"/>
      <c r="JYS20" s="908"/>
      <c r="JYT20" s="908"/>
      <c r="JYU20" s="908"/>
      <c r="JYV20" s="908"/>
      <c r="JYW20" s="908"/>
      <c r="JYX20" s="908"/>
      <c r="JYY20" s="908"/>
      <c r="JYZ20" s="908"/>
      <c r="JZA20" s="908"/>
      <c r="JZB20" s="908"/>
      <c r="JZC20" s="908"/>
      <c r="JZD20" s="908"/>
      <c r="JZE20" s="908"/>
      <c r="JZF20" s="908"/>
      <c r="JZG20" s="908"/>
      <c r="JZH20" s="908"/>
      <c r="JZI20" s="908"/>
      <c r="JZJ20" s="908"/>
      <c r="JZK20" s="908"/>
      <c r="JZL20" s="908"/>
      <c r="JZM20" s="908"/>
      <c r="JZN20" s="908"/>
      <c r="JZO20" s="908"/>
      <c r="JZP20" s="908"/>
      <c r="JZQ20" s="908"/>
      <c r="JZR20" s="908"/>
      <c r="JZS20" s="908"/>
      <c r="JZT20" s="908"/>
      <c r="JZU20" s="908"/>
      <c r="JZV20" s="908"/>
      <c r="JZW20" s="908"/>
      <c r="JZX20" s="908"/>
      <c r="JZY20" s="908"/>
      <c r="JZZ20" s="908"/>
      <c r="KAA20" s="908"/>
      <c r="KAB20" s="908"/>
      <c r="KAC20" s="908"/>
      <c r="KAD20" s="908"/>
      <c r="KAE20" s="908"/>
      <c r="KAF20" s="908"/>
      <c r="KAG20" s="908"/>
      <c r="KAH20" s="908"/>
      <c r="KAI20" s="908"/>
      <c r="KAJ20" s="908"/>
      <c r="KAK20" s="908"/>
      <c r="KAL20" s="908"/>
      <c r="KAM20" s="908"/>
      <c r="KAN20" s="908"/>
      <c r="KAO20" s="908"/>
      <c r="KAP20" s="908"/>
      <c r="KAQ20" s="908"/>
      <c r="KAR20" s="908"/>
      <c r="KAS20" s="908"/>
      <c r="KAT20" s="908"/>
      <c r="KAU20" s="908"/>
      <c r="KAV20" s="908"/>
      <c r="KAW20" s="908"/>
      <c r="KAX20" s="908"/>
      <c r="KAY20" s="908"/>
      <c r="KAZ20" s="908"/>
      <c r="KBA20" s="908"/>
      <c r="KBB20" s="908"/>
      <c r="KBC20" s="908"/>
      <c r="KBD20" s="908"/>
      <c r="KBE20" s="908"/>
      <c r="KBF20" s="908"/>
      <c r="KBG20" s="908"/>
      <c r="KBH20" s="908"/>
      <c r="KBI20" s="908"/>
      <c r="KBJ20" s="908"/>
      <c r="KBK20" s="908"/>
      <c r="KBL20" s="908"/>
      <c r="KBM20" s="908"/>
      <c r="KBN20" s="908"/>
      <c r="KBO20" s="908"/>
      <c r="KBP20" s="908"/>
      <c r="KBQ20" s="908"/>
      <c r="KBR20" s="908"/>
      <c r="KBS20" s="908"/>
      <c r="KBT20" s="908"/>
      <c r="KBU20" s="908"/>
      <c r="KBV20" s="908"/>
      <c r="KBW20" s="908"/>
      <c r="KBX20" s="908"/>
      <c r="KBY20" s="908"/>
      <c r="KBZ20" s="908"/>
      <c r="KCA20" s="908"/>
      <c r="KCB20" s="908"/>
      <c r="KCC20" s="908"/>
      <c r="KCD20" s="908"/>
      <c r="KCE20" s="908"/>
      <c r="KCF20" s="908"/>
      <c r="KCG20" s="908"/>
      <c r="KCH20" s="908"/>
      <c r="KCI20" s="908"/>
      <c r="KCJ20" s="908"/>
      <c r="KCK20" s="908"/>
      <c r="KCL20" s="908"/>
      <c r="KCM20" s="908"/>
      <c r="KCN20" s="908"/>
      <c r="KCO20" s="908"/>
      <c r="KCP20" s="908"/>
      <c r="KCQ20" s="908"/>
      <c r="KCR20" s="908"/>
      <c r="KCS20" s="908"/>
      <c r="KCT20" s="908"/>
      <c r="KCU20" s="908"/>
      <c r="KCV20" s="908"/>
      <c r="KCW20" s="908"/>
      <c r="KCX20" s="908"/>
      <c r="KCY20" s="908"/>
      <c r="KCZ20" s="908"/>
      <c r="KDA20" s="908"/>
      <c r="KDB20" s="908"/>
      <c r="KDC20" s="908"/>
      <c r="KDD20" s="908"/>
      <c r="KDE20" s="908"/>
      <c r="KDF20" s="908"/>
      <c r="KDG20" s="908"/>
      <c r="KDH20" s="908"/>
      <c r="KDI20" s="908"/>
      <c r="KDJ20" s="908"/>
      <c r="KDK20" s="908"/>
      <c r="KDL20" s="908"/>
      <c r="KDM20" s="908"/>
      <c r="KDN20" s="908"/>
      <c r="KDO20" s="908"/>
      <c r="KDP20" s="908"/>
      <c r="KDQ20" s="908"/>
      <c r="KDR20" s="908"/>
      <c r="KDS20" s="908"/>
      <c r="KDT20" s="908"/>
      <c r="KDU20" s="908"/>
      <c r="KDV20" s="908"/>
      <c r="KDW20" s="908"/>
      <c r="KDX20" s="908"/>
      <c r="KDY20" s="908"/>
      <c r="KDZ20" s="908"/>
      <c r="KEA20" s="908"/>
      <c r="KEB20" s="908"/>
      <c r="KEC20" s="908"/>
      <c r="KED20" s="908"/>
      <c r="KEE20" s="908"/>
      <c r="KEF20" s="908"/>
      <c r="KEG20" s="908"/>
      <c r="KEH20" s="908"/>
      <c r="KEI20" s="908"/>
      <c r="KEJ20" s="908"/>
      <c r="KEK20" s="908"/>
      <c r="KEL20" s="908"/>
      <c r="KEM20" s="908"/>
      <c r="KEN20" s="908"/>
      <c r="KEO20" s="908"/>
      <c r="KEP20" s="908"/>
      <c r="KEQ20" s="908"/>
      <c r="KER20" s="908"/>
      <c r="KES20" s="908"/>
      <c r="KET20" s="908"/>
      <c r="KEU20" s="908"/>
      <c r="KEV20" s="908"/>
      <c r="KEW20" s="908"/>
      <c r="KEX20" s="908"/>
      <c r="KEY20" s="908"/>
      <c r="KEZ20" s="908"/>
      <c r="KFA20" s="908"/>
      <c r="KFB20" s="908"/>
      <c r="KFC20" s="908"/>
      <c r="KFD20" s="908"/>
      <c r="KFE20" s="908"/>
      <c r="KFF20" s="908"/>
      <c r="KFG20" s="908"/>
      <c r="KFH20" s="908"/>
      <c r="KFI20" s="908"/>
      <c r="KFJ20" s="908"/>
      <c r="KFK20" s="908"/>
      <c r="KFL20" s="908"/>
      <c r="KFM20" s="908"/>
      <c r="KFN20" s="908"/>
      <c r="KFO20" s="908"/>
      <c r="KFP20" s="908"/>
      <c r="KFQ20" s="908"/>
      <c r="KFR20" s="908"/>
      <c r="KFS20" s="908"/>
      <c r="KFT20" s="908"/>
      <c r="KFU20" s="908"/>
      <c r="KFV20" s="908"/>
      <c r="KFW20" s="908"/>
      <c r="KFX20" s="908"/>
      <c r="KFY20" s="908"/>
      <c r="KFZ20" s="908"/>
      <c r="KGA20" s="908"/>
      <c r="KGB20" s="908"/>
      <c r="KGC20" s="908"/>
      <c r="KGD20" s="908"/>
      <c r="KGE20" s="908"/>
      <c r="KGF20" s="908"/>
      <c r="KGG20" s="908"/>
      <c r="KGH20" s="908"/>
      <c r="KGI20" s="908"/>
      <c r="KGJ20" s="908"/>
      <c r="KGK20" s="908"/>
      <c r="KGL20" s="908"/>
      <c r="KGM20" s="908"/>
      <c r="KGN20" s="908"/>
      <c r="KGO20" s="908"/>
      <c r="KGP20" s="908"/>
      <c r="KGQ20" s="908"/>
      <c r="KGR20" s="908"/>
      <c r="KGS20" s="908"/>
      <c r="KGT20" s="908"/>
      <c r="KGU20" s="908"/>
      <c r="KGV20" s="908"/>
      <c r="KGW20" s="908"/>
      <c r="KGX20" s="908"/>
      <c r="KGY20" s="908"/>
      <c r="KGZ20" s="908"/>
      <c r="KHA20" s="908"/>
      <c r="KHB20" s="908"/>
      <c r="KHC20" s="908"/>
      <c r="KHD20" s="908"/>
      <c r="KHE20" s="908"/>
      <c r="KHF20" s="908"/>
      <c r="KHG20" s="908"/>
      <c r="KHH20" s="908"/>
      <c r="KHI20" s="908"/>
      <c r="KHJ20" s="908"/>
      <c r="KHK20" s="908"/>
      <c r="KHL20" s="908"/>
      <c r="KHM20" s="908"/>
      <c r="KHN20" s="908"/>
      <c r="KHO20" s="908"/>
      <c r="KHP20" s="908"/>
      <c r="KHQ20" s="908"/>
      <c r="KHR20" s="908"/>
      <c r="KHS20" s="908"/>
      <c r="KHT20" s="908"/>
      <c r="KHU20" s="908"/>
      <c r="KHV20" s="908"/>
      <c r="KHW20" s="908"/>
      <c r="KHX20" s="908"/>
      <c r="KHY20" s="908"/>
      <c r="KHZ20" s="908"/>
      <c r="KIA20" s="908"/>
      <c r="KIB20" s="908"/>
      <c r="KIC20" s="908"/>
      <c r="KID20" s="908"/>
      <c r="KIE20" s="908"/>
      <c r="KIF20" s="908"/>
      <c r="KIG20" s="908"/>
      <c r="KIH20" s="908"/>
      <c r="KII20" s="908"/>
      <c r="KIJ20" s="908"/>
      <c r="KIK20" s="908"/>
      <c r="KIL20" s="908"/>
      <c r="KIM20" s="908"/>
      <c r="KIN20" s="908"/>
      <c r="KIO20" s="908"/>
      <c r="KIP20" s="908"/>
      <c r="KIQ20" s="908"/>
      <c r="KIR20" s="908"/>
      <c r="KIS20" s="908"/>
      <c r="KIT20" s="908"/>
      <c r="KIU20" s="908"/>
      <c r="KIV20" s="908"/>
      <c r="KIW20" s="908"/>
      <c r="KIX20" s="908"/>
      <c r="KIY20" s="908"/>
      <c r="KIZ20" s="908"/>
      <c r="KJA20" s="908"/>
      <c r="KJB20" s="908"/>
      <c r="KJC20" s="908"/>
      <c r="KJD20" s="908"/>
      <c r="KJE20" s="908"/>
      <c r="KJF20" s="908"/>
      <c r="KJG20" s="908"/>
      <c r="KJH20" s="908"/>
      <c r="KJI20" s="908"/>
      <c r="KJJ20" s="908"/>
      <c r="KJK20" s="908"/>
      <c r="KJL20" s="908"/>
      <c r="KJM20" s="908"/>
      <c r="KJN20" s="908"/>
      <c r="KJO20" s="908"/>
      <c r="KJP20" s="908"/>
      <c r="KJQ20" s="908"/>
      <c r="KJR20" s="908"/>
      <c r="KJS20" s="908"/>
      <c r="KJT20" s="908"/>
      <c r="KJU20" s="908"/>
      <c r="KJV20" s="908"/>
      <c r="KJW20" s="908"/>
      <c r="KJX20" s="908"/>
      <c r="KJY20" s="908"/>
      <c r="KJZ20" s="908"/>
      <c r="KKA20" s="908"/>
      <c r="KKB20" s="908"/>
      <c r="KKC20" s="908"/>
      <c r="KKD20" s="908"/>
      <c r="KKE20" s="908"/>
      <c r="KKF20" s="908"/>
      <c r="KKG20" s="908"/>
      <c r="KKH20" s="908"/>
      <c r="KKI20" s="908"/>
      <c r="KKJ20" s="908"/>
      <c r="KKK20" s="908"/>
      <c r="KKL20" s="908"/>
      <c r="KKM20" s="908"/>
      <c r="KKN20" s="908"/>
      <c r="KKO20" s="908"/>
      <c r="KKP20" s="908"/>
      <c r="KKQ20" s="908"/>
      <c r="KKR20" s="908"/>
      <c r="KKS20" s="908"/>
      <c r="KKT20" s="908"/>
      <c r="KKU20" s="908"/>
      <c r="KKV20" s="908"/>
      <c r="KKW20" s="908"/>
      <c r="KKX20" s="908"/>
      <c r="KKY20" s="908"/>
      <c r="KKZ20" s="908"/>
      <c r="KLA20" s="908"/>
      <c r="KLB20" s="908"/>
      <c r="KLC20" s="908"/>
      <c r="KLD20" s="908"/>
      <c r="KLE20" s="908"/>
      <c r="KLF20" s="908"/>
      <c r="KLG20" s="908"/>
      <c r="KLH20" s="908"/>
      <c r="KLI20" s="908"/>
      <c r="KLJ20" s="908"/>
      <c r="KLK20" s="908"/>
      <c r="KLL20" s="908"/>
      <c r="KLM20" s="908"/>
      <c r="KLN20" s="908"/>
      <c r="KLO20" s="908"/>
      <c r="KLP20" s="908"/>
      <c r="KLQ20" s="908"/>
      <c r="KLR20" s="908"/>
      <c r="KLS20" s="908"/>
      <c r="KLT20" s="908"/>
      <c r="KLU20" s="908"/>
      <c r="KLV20" s="908"/>
      <c r="KLW20" s="908"/>
      <c r="KLX20" s="908"/>
      <c r="KLY20" s="908"/>
      <c r="KLZ20" s="908"/>
      <c r="KMA20" s="908"/>
      <c r="KMB20" s="908"/>
      <c r="KMC20" s="908"/>
      <c r="KMD20" s="908"/>
      <c r="KME20" s="908"/>
      <c r="KMF20" s="908"/>
      <c r="KMG20" s="908"/>
      <c r="KMH20" s="908"/>
      <c r="KMI20" s="908"/>
      <c r="KMJ20" s="908"/>
      <c r="KMK20" s="908"/>
      <c r="KML20" s="908"/>
      <c r="KMM20" s="908"/>
      <c r="KMN20" s="908"/>
      <c r="KMO20" s="908"/>
      <c r="KMP20" s="908"/>
      <c r="KMQ20" s="908"/>
      <c r="KMR20" s="908"/>
      <c r="KMS20" s="908"/>
      <c r="KMT20" s="908"/>
      <c r="KMU20" s="908"/>
      <c r="KMV20" s="908"/>
      <c r="KMW20" s="908"/>
      <c r="KMX20" s="908"/>
      <c r="KMY20" s="908"/>
      <c r="KMZ20" s="908"/>
      <c r="KNA20" s="908"/>
      <c r="KNB20" s="908"/>
      <c r="KNC20" s="908"/>
      <c r="KND20" s="908"/>
      <c r="KNE20" s="908"/>
      <c r="KNF20" s="908"/>
      <c r="KNG20" s="908"/>
      <c r="KNH20" s="908"/>
      <c r="KNI20" s="908"/>
      <c r="KNJ20" s="908"/>
      <c r="KNK20" s="908"/>
      <c r="KNL20" s="908"/>
      <c r="KNM20" s="908"/>
      <c r="KNN20" s="908"/>
      <c r="KNO20" s="908"/>
      <c r="KNP20" s="908"/>
      <c r="KNQ20" s="908"/>
      <c r="KNR20" s="908"/>
      <c r="KNS20" s="908"/>
      <c r="KNT20" s="908"/>
      <c r="KNU20" s="908"/>
      <c r="KNV20" s="908"/>
      <c r="KNW20" s="908"/>
      <c r="KNX20" s="908"/>
      <c r="KNY20" s="908"/>
      <c r="KNZ20" s="908"/>
      <c r="KOA20" s="908"/>
      <c r="KOB20" s="908"/>
      <c r="KOC20" s="908"/>
      <c r="KOD20" s="908"/>
      <c r="KOE20" s="908"/>
      <c r="KOF20" s="908"/>
      <c r="KOG20" s="908"/>
      <c r="KOH20" s="908"/>
      <c r="KOI20" s="908"/>
      <c r="KOJ20" s="908"/>
      <c r="KOK20" s="908"/>
      <c r="KOL20" s="908"/>
      <c r="KOM20" s="908"/>
      <c r="KON20" s="908"/>
      <c r="KOO20" s="908"/>
      <c r="KOP20" s="908"/>
      <c r="KOQ20" s="908"/>
      <c r="KOR20" s="908"/>
      <c r="KOS20" s="908"/>
      <c r="KOT20" s="908"/>
      <c r="KOU20" s="908"/>
      <c r="KOV20" s="908"/>
      <c r="KOW20" s="908"/>
      <c r="KOX20" s="908"/>
      <c r="KOY20" s="908"/>
      <c r="KOZ20" s="908"/>
      <c r="KPA20" s="908"/>
      <c r="KPB20" s="908"/>
      <c r="KPC20" s="908"/>
      <c r="KPD20" s="908"/>
      <c r="KPE20" s="908"/>
      <c r="KPF20" s="908"/>
      <c r="KPG20" s="908"/>
      <c r="KPH20" s="908"/>
      <c r="KPI20" s="908"/>
      <c r="KPJ20" s="908"/>
      <c r="KPK20" s="908"/>
      <c r="KPL20" s="908"/>
      <c r="KPM20" s="908"/>
      <c r="KPN20" s="908"/>
      <c r="KPO20" s="908"/>
      <c r="KPP20" s="908"/>
      <c r="KPQ20" s="908"/>
      <c r="KPR20" s="908"/>
      <c r="KPS20" s="908"/>
      <c r="KPT20" s="908"/>
      <c r="KPU20" s="908"/>
      <c r="KPV20" s="908"/>
      <c r="KPW20" s="908"/>
      <c r="KPX20" s="908"/>
      <c r="KPY20" s="908"/>
      <c r="KPZ20" s="908"/>
      <c r="KQA20" s="908"/>
      <c r="KQB20" s="908"/>
      <c r="KQC20" s="908"/>
      <c r="KQD20" s="908"/>
      <c r="KQE20" s="908"/>
      <c r="KQF20" s="908"/>
      <c r="KQG20" s="908"/>
      <c r="KQH20" s="908"/>
      <c r="KQI20" s="908"/>
      <c r="KQJ20" s="908"/>
      <c r="KQK20" s="908"/>
      <c r="KQL20" s="908"/>
      <c r="KQM20" s="908"/>
      <c r="KQN20" s="908"/>
      <c r="KQO20" s="908"/>
      <c r="KQP20" s="908"/>
      <c r="KQQ20" s="908"/>
      <c r="KQR20" s="908"/>
      <c r="KQS20" s="908"/>
      <c r="KQT20" s="908"/>
      <c r="KQU20" s="908"/>
      <c r="KQV20" s="908"/>
      <c r="KQW20" s="908"/>
      <c r="KQX20" s="908"/>
      <c r="KQY20" s="908"/>
      <c r="KQZ20" s="908"/>
      <c r="KRA20" s="908"/>
      <c r="KRB20" s="908"/>
      <c r="KRC20" s="908"/>
      <c r="KRD20" s="908"/>
      <c r="KRE20" s="908"/>
      <c r="KRF20" s="908"/>
      <c r="KRG20" s="908"/>
      <c r="KRH20" s="908"/>
      <c r="KRI20" s="908"/>
      <c r="KRJ20" s="908"/>
      <c r="KRK20" s="908"/>
      <c r="KRL20" s="908"/>
      <c r="KRM20" s="908"/>
      <c r="KRN20" s="908"/>
      <c r="KRO20" s="908"/>
      <c r="KRP20" s="908"/>
      <c r="KRQ20" s="908"/>
      <c r="KRR20" s="908"/>
      <c r="KRS20" s="908"/>
      <c r="KRT20" s="908"/>
      <c r="KRU20" s="908"/>
      <c r="KRV20" s="908"/>
      <c r="KRW20" s="908"/>
      <c r="KRX20" s="908"/>
      <c r="KRY20" s="908"/>
      <c r="KRZ20" s="908"/>
      <c r="KSA20" s="908"/>
      <c r="KSB20" s="908"/>
      <c r="KSC20" s="908"/>
      <c r="KSD20" s="908"/>
      <c r="KSE20" s="908"/>
      <c r="KSF20" s="908"/>
      <c r="KSG20" s="908"/>
      <c r="KSH20" s="908"/>
      <c r="KSI20" s="908"/>
      <c r="KSJ20" s="908"/>
      <c r="KSK20" s="908"/>
      <c r="KSL20" s="908"/>
      <c r="KSM20" s="908"/>
      <c r="KSN20" s="908"/>
      <c r="KSO20" s="908"/>
      <c r="KSP20" s="908"/>
      <c r="KSQ20" s="908"/>
      <c r="KSR20" s="908"/>
      <c r="KSS20" s="908"/>
      <c r="KST20" s="908"/>
      <c r="KSU20" s="908"/>
      <c r="KSV20" s="908"/>
      <c r="KSW20" s="908"/>
      <c r="KSX20" s="908"/>
      <c r="KSY20" s="908"/>
      <c r="KSZ20" s="908"/>
      <c r="KTA20" s="908"/>
      <c r="KTB20" s="908"/>
      <c r="KTC20" s="908"/>
      <c r="KTD20" s="908"/>
      <c r="KTE20" s="908"/>
      <c r="KTF20" s="908"/>
      <c r="KTG20" s="908"/>
      <c r="KTH20" s="908"/>
      <c r="KTI20" s="908"/>
      <c r="KTJ20" s="908"/>
      <c r="KTK20" s="908"/>
      <c r="KTL20" s="908"/>
      <c r="KTM20" s="908"/>
      <c r="KTN20" s="908"/>
      <c r="KTO20" s="908"/>
      <c r="KTP20" s="908"/>
      <c r="KTQ20" s="908"/>
      <c r="KTR20" s="908"/>
      <c r="KTS20" s="908"/>
      <c r="KTT20" s="908"/>
      <c r="KTU20" s="908"/>
      <c r="KTV20" s="908"/>
      <c r="KTW20" s="908"/>
      <c r="KTX20" s="908"/>
      <c r="KTY20" s="908"/>
      <c r="KTZ20" s="908"/>
      <c r="KUA20" s="908"/>
      <c r="KUB20" s="908"/>
      <c r="KUC20" s="908"/>
      <c r="KUD20" s="908"/>
      <c r="KUE20" s="908"/>
      <c r="KUF20" s="908"/>
      <c r="KUG20" s="908"/>
      <c r="KUH20" s="908"/>
      <c r="KUI20" s="908"/>
      <c r="KUJ20" s="908"/>
      <c r="KUK20" s="908"/>
      <c r="KUL20" s="908"/>
      <c r="KUM20" s="908"/>
      <c r="KUN20" s="908"/>
      <c r="KUO20" s="908"/>
      <c r="KUP20" s="908"/>
      <c r="KUQ20" s="908"/>
      <c r="KUR20" s="908"/>
      <c r="KUS20" s="908"/>
      <c r="KUT20" s="908"/>
      <c r="KUU20" s="908"/>
      <c r="KUV20" s="908"/>
      <c r="KUW20" s="908"/>
      <c r="KUX20" s="908"/>
      <c r="KUY20" s="908"/>
      <c r="KUZ20" s="908"/>
      <c r="KVA20" s="908"/>
      <c r="KVB20" s="908"/>
      <c r="KVC20" s="908"/>
      <c r="KVD20" s="908"/>
      <c r="KVE20" s="908"/>
      <c r="KVF20" s="908"/>
      <c r="KVG20" s="908"/>
      <c r="KVH20" s="908"/>
      <c r="KVI20" s="908"/>
      <c r="KVJ20" s="908"/>
      <c r="KVK20" s="908"/>
      <c r="KVL20" s="908"/>
      <c r="KVM20" s="908"/>
      <c r="KVN20" s="908"/>
      <c r="KVO20" s="908"/>
      <c r="KVP20" s="908"/>
      <c r="KVQ20" s="908"/>
      <c r="KVR20" s="908"/>
      <c r="KVS20" s="908"/>
      <c r="KVT20" s="908"/>
      <c r="KVU20" s="908"/>
      <c r="KVV20" s="908"/>
      <c r="KVW20" s="908"/>
      <c r="KVX20" s="908"/>
      <c r="KVY20" s="908"/>
      <c r="KVZ20" s="908"/>
      <c r="KWA20" s="908"/>
      <c r="KWB20" s="908"/>
      <c r="KWC20" s="908"/>
      <c r="KWD20" s="908"/>
      <c r="KWE20" s="908"/>
      <c r="KWF20" s="908"/>
      <c r="KWG20" s="908"/>
      <c r="KWH20" s="908"/>
      <c r="KWI20" s="908"/>
      <c r="KWJ20" s="908"/>
      <c r="KWK20" s="908"/>
      <c r="KWL20" s="908"/>
      <c r="KWM20" s="908"/>
      <c r="KWN20" s="908"/>
      <c r="KWO20" s="908"/>
      <c r="KWP20" s="908"/>
      <c r="KWQ20" s="908"/>
      <c r="KWR20" s="908"/>
      <c r="KWS20" s="908"/>
      <c r="KWT20" s="908"/>
      <c r="KWU20" s="908"/>
      <c r="KWV20" s="908"/>
      <c r="KWW20" s="908"/>
      <c r="KWX20" s="908"/>
      <c r="KWY20" s="908"/>
      <c r="KWZ20" s="908"/>
      <c r="KXA20" s="908"/>
      <c r="KXB20" s="908"/>
      <c r="KXC20" s="908"/>
      <c r="KXD20" s="908"/>
      <c r="KXE20" s="908"/>
      <c r="KXF20" s="908"/>
      <c r="KXG20" s="908"/>
      <c r="KXH20" s="908"/>
      <c r="KXI20" s="908"/>
      <c r="KXJ20" s="908"/>
      <c r="KXK20" s="908"/>
      <c r="KXL20" s="908"/>
      <c r="KXM20" s="908"/>
      <c r="KXN20" s="908"/>
      <c r="KXO20" s="908"/>
      <c r="KXP20" s="908"/>
      <c r="KXQ20" s="908"/>
      <c r="KXR20" s="908"/>
      <c r="KXS20" s="908"/>
      <c r="KXT20" s="908"/>
      <c r="KXU20" s="908"/>
      <c r="KXV20" s="908"/>
      <c r="KXW20" s="908"/>
      <c r="KXX20" s="908"/>
      <c r="KXY20" s="908"/>
      <c r="KXZ20" s="908"/>
      <c r="KYA20" s="908"/>
      <c r="KYB20" s="908"/>
      <c r="KYC20" s="908"/>
      <c r="KYD20" s="908"/>
      <c r="KYE20" s="908"/>
      <c r="KYF20" s="908"/>
      <c r="KYG20" s="908"/>
      <c r="KYH20" s="908"/>
      <c r="KYI20" s="908"/>
      <c r="KYJ20" s="908"/>
      <c r="KYK20" s="908"/>
      <c r="KYL20" s="908"/>
      <c r="KYM20" s="908"/>
      <c r="KYN20" s="908"/>
      <c r="KYO20" s="908"/>
      <c r="KYP20" s="908"/>
      <c r="KYQ20" s="908"/>
      <c r="KYR20" s="908"/>
      <c r="KYS20" s="908"/>
      <c r="KYT20" s="908"/>
      <c r="KYU20" s="908"/>
      <c r="KYV20" s="908"/>
      <c r="KYW20" s="908"/>
      <c r="KYX20" s="908"/>
      <c r="KYY20" s="908"/>
      <c r="KYZ20" s="908"/>
      <c r="KZA20" s="908"/>
      <c r="KZB20" s="908"/>
      <c r="KZC20" s="908"/>
      <c r="KZD20" s="908"/>
      <c r="KZE20" s="908"/>
      <c r="KZF20" s="908"/>
      <c r="KZG20" s="908"/>
      <c r="KZH20" s="908"/>
      <c r="KZI20" s="908"/>
      <c r="KZJ20" s="908"/>
      <c r="KZK20" s="908"/>
      <c r="KZL20" s="908"/>
      <c r="KZM20" s="908"/>
      <c r="KZN20" s="908"/>
      <c r="KZO20" s="908"/>
      <c r="KZP20" s="908"/>
      <c r="KZQ20" s="908"/>
      <c r="KZR20" s="908"/>
      <c r="KZS20" s="908"/>
      <c r="KZT20" s="908"/>
      <c r="KZU20" s="908"/>
      <c r="KZV20" s="908"/>
      <c r="KZW20" s="908"/>
      <c r="KZX20" s="908"/>
      <c r="KZY20" s="908"/>
      <c r="KZZ20" s="908"/>
      <c r="LAA20" s="908"/>
      <c r="LAB20" s="908"/>
      <c r="LAC20" s="908"/>
      <c r="LAD20" s="908"/>
      <c r="LAE20" s="908"/>
      <c r="LAF20" s="908"/>
      <c r="LAG20" s="908"/>
      <c r="LAH20" s="908"/>
      <c r="LAI20" s="908"/>
      <c r="LAJ20" s="908"/>
      <c r="LAK20" s="908"/>
      <c r="LAL20" s="908"/>
      <c r="LAM20" s="908"/>
      <c r="LAN20" s="908"/>
      <c r="LAO20" s="908"/>
      <c r="LAP20" s="908"/>
      <c r="LAQ20" s="908"/>
      <c r="LAR20" s="908"/>
      <c r="LAS20" s="908"/>
      <c r="LAT20" s="908"/>
      <c r="LAU20" s="908"/>
      <c r="LAV20" s="908"/>
      <c r="LAW20" s="908"/>
      <c r="LAX20" s="908"/>
      <c r="LAY20" s="908"/>
      <c r="LAZ20" s="908"/>
      <c r="LBA20" s="908"/>
      <c r="LBB20" s="908"/>
      <c r="LBC20" s="908"/>
      <c r="LBD20" s="908"/>
      <c r="LBE20" s="908"/>
      <c r="LBF20" s="908"/>
      <c r="LBG20" s="908"/>
      <c r="LBH20" s="908"/>
      <c r="LBI20" s="908"/>
      <c r="LBJ20" s="908"/>
      <c r="LBK20" s="908"/>
      <c r="LBL20" s="908"/>
      <c r="LBM20" s="908"/>
      <c r="LBN20" s="908"/>
      <c r="LBO20" s="908"/>
      <c r="LBP20" s="908"/>
      <c r="LBQ20" s="908"/>
      <c r="LBR20" s="908"/>
      <c r="LBS20" s="908"/>
      <c r="LBT20" s="908"/>
      <c r="LBU20" s="908"/>
      <c r="LBV20" s="908"/>
      <c r="LBW20" s="908"/>
      <c r="LBX20" s="908"/>
      <c r="LBY20" s="908"/>
      <c r="LBZ20" s="908"/>
      <c r="LCA20" s="908"/>
      <c r="LCB20" s="908"/>
      <c r="LCC20" s="908"/>
      <c r="LCD20" s="908"/>
      <c r="LCE20" s="908"/>
      <c r="LCF20" s="908"/>
      <c r="LCG20" s="908"/>
      <c r="LCH20" s="908"/>
      <c r="LCI20" s="908"/>
      <c r="LCJ20" s="908"/>
      <c r="LCK20" s="908"/>
      <c r="LCL20" s="908"/>
      <c r="LCM20" s="908"/>
      <c r="LCN20" s="908"/>
      <c r="LCO20" s="908"/>
      <c r="LCP20" s="908"/>
      <c r="LCQ20" s="908"/>
      <c r="LCR20" s="908"/>
      <c r="LCS20" s="908"/>
      <c r="LCT20" s="908"/>
      <c r="LCU20" s="908"/>
      <c r="LCV20" s="908"/>
      <c r="LCW20" s="908"/>
      <c r="LCX20" s="908"/>
      <c r="LCY20" s="908"/>
      <c r="LCZ20" s="908"/>
      <c r="LDA20" s="908"/>
      <c r="LDB20" s="908"/>
      <c r="LDC20" s="908"/>
      <c r="LDD20" s="908"/>
      <c r="LDE20" s="908"/>
      <c r="LDF20" s="908"/>
      <c r="LDG20" s="908"/>
      <c r="LDH20" s="908"/>
      <c r="LDI20" s="908"/>
      <c r="LDJ20" s="908"/>
      <c r="LDK20" s="908"/>
      <c r="LDL20" s="908"/>
      <c r="LDM20" s="908"/>
      <c r="LDN20" s="908"/>
      <c r="LDO20" s="908"/>
      <c r="LDP20" s="908"/>
      <c r="LDQ20" s="908"/>
      <c r="LDR20" s="908"/>
      <c r="LDS20" s="908"/>
      <c r="LDT20" s="908"/>
      <c r="LDU20" s="908"/>
      <c r="LDV20" s="908"/>
      <c r="LDW20" s="908"/>
      <c r="LDX20" s="908"/>
      <c r="LDY20" s="908"/>
      <c r="LDZ20" s="908"/>
      <c r="LEA20" s="908"/>
      <c r="LEB20" s="908"/>
      <c r="LEC20" s="908"/>
      <c r="LED20" s="908"/>
      <c r="LEE20" s="908"/>
      <c r="LEF20" s="908"/>
      <c r="LEG20" s="908"/>
      <c r="LEH20" s="908"/>
      <c r="LEI20" s="908"/>
      <c r="LEJ20" s="908"/>
      <c r="LEK20" s="908"/>
      <c r="LEL20" s="908"/>
      <c r="LEM20" s="908"/>
      <c r="LEN20" s="908"/>
      <c r="LEO20" s="908"/>
      <c r="LEP20" s="908"/>
      <c r="LEQ20" s="908"/>
      <c r="LER20" s="908"/>
      <c r="LES20" s="908"/>
      <c r="LET20" s="908"/>
      <c r="LEU20" s="908"/>
      <c r="LEV20" s="908"/>
      <c r="LEW20" s="908"/>
      <c r="LEX20" s="908"/>
      <c r="LEY20" s="908"/>
      <c r="LEZ20" s="908"/>
      <c r="LFA20" s="908"/>
      <c r="LFB20" s="908"/>
      <c r="LFC20" s="908"/>
      <c r="LFD20" s="908"/>
      <c r="LFE20" s="908"/>
      <c r="LFF20" s="908"/>
      <c r="LFG20" s="908"/>
      <c r="LFH20" s="908"/>
      <c r="LFI20" s="908"/>
      <c r="LFJ20" s="908"/>
      <c r="LFK20" s="908"/>
      <c r="LFL20" s="908"/>
      <c r="LFM20" s="908"/>
      <c r="LFN20" s="908"/>
      <c r="LFO20" s="908"/>
      <c r="LFP20" s="908"/>
      <c r="LFQ20" s="908"/>
      <c r="LFR20" s="908"/>
      <c r="LFS20" s="908"/>
      <c r="LFT20" s="908"/>
      <c r="LFU20" s="908"/>
      <c r="LFV20" s="908"/>
      <c r="LFW20" s="908"/>
      <c r="LFX20" s="908"/>
      <c r="LFY20" s="908"/>
      <c r="LFZ20" s="908"/>
      <c r="LGA20" s="908"/>
      <c r="LGB20" s="908"/>
      <c r="LGC20" s="908"/>
      <c r="LGD20" s="908"/>
      <c r="LGE20" s="908"/>
      <c r="LGF20" s="908"/>
      <c r="LGG20" s="908"/>
      <c r="LGH20" s="908"/>
      <c r="LGI20" s="908"/>
      <c r="LGJ20" s="908"/>
      <c r="LGK20" s="908"/>
      <c r="LGL20" s="908"/>
      <c r="LGM20" s="908"/>
      <c r="LGN20" s="908"/>
      <c r="LGO20" s="908"/>
      <c r="LGP20" s="908"/>
      <c r="LGQ20" s="908"/>
      <c r="LGR20" s="908"/>
      <c r="LGS20" s="908"/>
      <c r="LGT20" s="908"/>
      <c r="LGU20" s="908"/>
      <c r="LGV20" s="908"/>
      <c r="LGW20" s="908"/>
      <c r="LGX20" s="908"/>
      <c r="LGY20" s="908"/>
      <c r="LGZ20" s="908"/>
      <c r="LHA20" s="908"/>
      <c r="LHB20" s="908"/>
      <c r="LHC20" s="908"/>
      <c r="LHD20" s="908"/>
      <c r="LHE20" s="908"/>
      <c r="LHF20" s="908"/>
      <c r="LHG20" s="908"/>
      <c r="LHH20" s="908"/>
      <c r="LHI20" s="908"/>
      <c r="LHJ20" s="908"/>
      <c r="LHK20" s="908"/>
      <c r="LHL20" s="908"/>
      <c r="LHM20" s="908"/>
      <c r="LHN20" s="908"/>
      <c r="LHO20" s="908"/>
      <c r="LHP20" s="908"/>
      <c r="LHQ20" s="908"/>
      <c r="LHR20" s="908"/>
      <c r="LHS20" s="908"/>
      <c r="LHT20" s="908"/>
      <c r="LHU20" s="908"/>
      <c r="LHV20" s="908"/>
      <c r="LHW20" s="908"/>
      <c r="LHX20" s="908"/>
      <c r="LHY20" s="908"/>
      <c r="LHZ20" s="908"/>
      <c r="LIA20" s="908"/>
      <c r="LIB20" s="908"/>
      <c r="LIC20" s="908"/>
      <c r="LID20" s="908"/>
      <c r="LIE20" s="908"/>
      <c r="LIF20" s="908"/>
      <c r="LIG20" s="908"/>
      <c r="LIH20" s="908"/>
      <c r="LII20" s="908"/>
      <c r="LIJ20" s="908"/>
      <c r="LIK20" s="908"/>
      <c r="LIL20" s="908"/>
      <c r="LIM20" s="908"/>
      <c r="LIN20" s="908"/>
      <c r="LIO20" s="908"/>
      <c r="LIP20" s="908"/>
      <c r="LIQ20" s="908"/>
      <c r="LIR20" s="908"/>
      <c r="LIS20" s="908"/>
      <c r="LIT20" s="908"/>
      <c r="LIU20" s="908"/>
      <c r="LIV20" s="908"/>
      <c r="LIW20" s="908"/>
      <c r="LIX20" s="908"/>
      <c r="LIY20" s="908"/>
      <c r="LIZ20" s="908"/>
      <c r="LJA20" s="908"/>
      <c r="LJB20" s="908"/>
      <c r="LJC20" s="908"/>
      <c r="LJD20" s="908"/>
      <c r="LJE20" s="908"/>
      <c r="LJF20" s="908"/>
      <c r="LJG20" s="908"/>
      <c r="LJH20" s="908"/>
      <c r="LJI20" s="908"/>
      <c r="LJJ20" s="908"/>
      <c r="LJK20" s="908"/>
      <c r="LJL20" s="908"/>
      <c r="LJM20" s="908"/>
      <c r="LJN20" s="908"/>
      <c r="LJO20" s="908"/>
      <c r="LJP20" s="908"/>
      <c r="LJQ20" s="908"/>
      <c r="LJR20" s="908"/>
      <c r="LJS20" s="908"/>
      <c r="LJT20" s="908"/>
      <c r="LJU20" s="908"/>
      <c r="LJV20" s="908"/>
      <c r="LJW20" s="908"/>
      <c r="LJX20" s="908"/>
      <c r="LJY20" s="908"/>
      <c r="LJZ20" s="908"/>
      <c r="LKA20" s="908"/>
      <c r="LKB20" s="908"/>
      <c r="LKC20" s="908"/>
      <c r="LKD20" s="908"/>
      <c r="LKE20" s="908"/>
      <c r="LKF20" s="908"/>
      <c r="LKG20" s="908"/>
      <c r="LKH20" s="908"/>
      <c r="LKI20" s="908"/>
      <c r="LKJ20" s="908"/>
      <c r="LKK20" s="908"/>
      <c r="LKL20" s="908"/>
      <c r="LKM20" s="908"/>
      <c r="LKN20" s="908"/>
      <c r="LKO20" s="908"/>
      <c r="LKP20" s="908"/>
      <c r="LKQ20" s="908"/>
      <c r="LKR20" s="908"/>
      <c r="LKS20" s="908"/>
      <c r="LKT20" s="908"/>
      <c r="LKU20" s="908"/>
      <c r="LKV20" s="908"/>
      <c r="LKW20" s="908"/>
      <c r="LKX20" s="908"/>
      <c r="LKY20" s="908"/>
      <c r="LKZ20" s="908"/>
      <c r="LLA20" s="908"/>
      <c r="LLB20" s="908"/>
      <c r="LLC20" s="908"/>
      <c r="LLD20" s="908"/>
      <c r="LLE20" s="908"/>
      <c r="LLF20" s="908"/>
      <c r="LLG20" s="908"/>
      <c r="LLH20" s="908"/>
      <c r="LLI20" s="908"/>
      <c r="LLJ20" s="908"/>
      <c r="LLK20" s="908"/>
      <c r="LLL20" s="908"/>
      <c r="LLM20" s="908"/>
      <c r="LLN20" s="908"/>
      <c r="LLO20" s="908"/>
      <c r="LLP20" s="908"/>
      <c r="LLQ20" s="908"/>
      <c r="LLR20" s="908"/>
      <c r="LLS20" s="908"/>
      <c r="LLT20" s="908"/>
      <c r="LLU20" s="908"/>
      <c r="LLV20" s="908"/>
      <c r="LLW20" s="908"/>
      <c r="LLX20" s="908"/>
      <c r="LLY20" s="908"/>
      <c r="LLZ20" s="908"/>
      <c r="LMA20" s="908"/>
      <c r="LMB20" s="908"/>
      <c r="LMC20" s="908"/>
      <c r="LMD20" s="908"/>
      <c r="LME20" s="908"/>
      <c r="LMF20" s="908"/>
      <c r="LMG20" s="908"/>
      <c r="LMH20" s="908"/>
      <c r="LMI20" s="908"/>
      <c r="LMJ20" s="908"/>
      <c r="LMK20" s="908"/>
      <c r="LML20" s="908"/>
      <c r="LMM20" s="908"/>
      <c r="LMN20" s="908"/>
      <c r="LMO20" s="908"/>
      <c r="LMP20" s="908"/>
      <c r="LMQ20" s="908"/>
      <c r="LMR20" s="908"/>
      <c r="LMS20" s="908"/>
      <c r="LMT20" s="908"/>
      <c r="LMU20" s="908"/>
      <c r="LMV20" s="908"/>
      <c r="LMW20" s="908"/>
      <c r="LMX20" s="908"/>
      <c r="LMY20" s="908"/>
      <c r="LMZ20" s="908"/>
      <c r="LNA20" s="908"/>
      <c r="LNB20" s="908"/>
      <c r="LNC20" s="908"/>
      <c r="LND20" s="908"/>
      <c r="LNE20" s="908"/>
      <c r="LNF20" s="908"/>
      <c r="LNG20" s="908"/>
      <c r="LNH20" s="908"/>
      <c r="LNI20" s="908"/>
      <c r="LNJ20" s="908"/>
      <c r="LNK20" s="908"/>
      <c r="LNL20" s="908"/>
      <c r="LNM20" s="908"/>
      <c r="LNN20" s="908"/>
      <c r="LNO20" s="908"/>
      <c r="LNP20" s="908"/>
      <c r="LNQ20" s="908"/>
      <c r="LNR20" s="908"/>
      <c r="LNS20" s="908"/>
      <c r="LNT20" s="908"/>
      <c r="LNU20" s="908"/>
      <c r="LNV20" s="908"/>
      <c r="LNW20" s="908"/>
      <c r="LNX20" s="908"/>
      <c r="LNY20" s="908"/>
      <c r="LNZ20" s="908"/>
      <c r="LOA20" s="908"/>
      <c r="LOB20" s="908"/>
      <c r="LOC20" s="908"/>
      <c r="LOD20" s="908"/>
      <c r="LOE20" s="908"/>
      <c r="LOF20" s="908"/>
      <c r="LOG20" s="908"/>
      <c r="LOH20" s="908"/>
      <c r="LOI20" s="908"/>
      <c r="LOJ20" s="908"/>
      <c r="LOK20" s="908"/>
      <c r="LOL20" s="908"/>
      <c r="LOM20" s="908"/>
      <c r="LON20" s="908"/>
      <c r="LOO20" s="908"/>
      <c r="LOP20" s="908"/>
      <c r="LOQ20" s="908"/>
      <c r="LOR20" s="908"/>
      <c r="LOS20" s="908"/>
      <c r="LOT20" s="908"/>
      <c r="LOU20" s="908"/>
      <c r="LOV20" s="908"/>
      <c r="LOW20" s="908"/>
      <c r="LOX20" s="908"/>
      <c r="LOY20" s="908"/>
      <c r="LOZ20" s="908"/>
      <c r="LPA20" s="908"/>
      <c r="LPB20" s="908"/>
      <c r="LPC20" s="908"/>
      <c r="LPD20" s="908"/>
      <c r="LPE20" s="908"/>
      <c r="LPF20" s="908"/>
      <c r="LPG20" s="908"/>
      <c r="LPH20" s="908"/>
      <c r="LPI20" s="908"/>
      <c r="LPJ20" s="908"/>
      <c r="LPK20" s="908"/>
      <c r="LPL20" s="908"/>
      <c r="LPM20" s="908"/>
      <c r="LPN20" s="908"/>
      <c r="LPO20" s="908"/>
      <c r="LPP20" s="908"/>
      <c r="LPQ20" s="908"/>
      <c r="LPR20" s="908"/>
      <c r="LPS20" s="908"/>
      <c r="LPT20" s="908"/>
      <c r="LPU20" s="908"/>
      <c r="LPV20" s="908"/>
      <c r="LPW20" s="908"/>
      <c r="LPX20" s="908"/>
      <c r="LPY20" s="908"/>
      <c r="LPZ20" s="908"/>
      <c r="LQA20" s="908"/>
      <c r="LQB20" s="908"/>
      <c r="LQC20" s="908"/>
      <c r="LQD20" s="908"/>
      <c r="LQE20" s="908"/>
      <c r="LQF20" s="908"/>
      <c r="LQG20" s="908"/>
      <c r="LQH20" s="908"/>
      <c r="LQI20" s="908"/>
      <c r="LQJ20" s="908"/>
      <c r="LQK20" s="908"/>
      <c r="LQL20" s="908"/>
      <c r="LQM20" s="908"/>
      <c r="LQN20" s="908"/>
      <c r="LQO20" s="908"/>
      <c r="LQP20" s="908"/>
      <c r="LQQ20" s="908"/>
      <c r="LQR20" s="908"/>
      <c r="LQS20" s="908"/>
      <c r="LQT20" s="908"/>
      <c r="LQU20" s="908"/>
      <c r="LQV20" s="908"/>
      <c r="LQW20" s="908"/>
      <c r="LQX20" s="908"/>
      <c r="LQY20" s="908"/>
      <c r="LQZ20" s="908"/>
      <c r="LRA20" s="908"/>
      <c r="LRB20" s="908"/>
      <c r="LRC20" s="908"/>
      <c r="LRD20" s="908"/>
      <c r="LRE20" s="908"/>
      <c r="LRF20" s="908"/>
      <c r="LRG20" s="908"/>
      <c r="LRH20" s="908"/>
      <c r="LRI20" s="908"/>
      <c r="LRJ20" s="908"/>
      <c r="LRK20" s="908"/>
      <c r="LRL20" s="908"/>
      <c r="LRM20" s="908"/>
      <c r="LRN20" s="908"/>
      <c r="LRO20" s="908"/>
      <c r="LRP20" s="908"/>
      <c r="LRQ20" s="908"/>
      <c r="LRR20" s="908"/>
      <c r="LRS20" s="908"/>
      <c r="LRT20" s="908"/>
      <c r="LRU20" s="908"/>
      <c r="LRV20" s="908"/>
      <c r="LRW20" s="908"/>
      <c r="LRX20" s="908"/>
      <c r="LRY20" s="908"/>
      <c r="LRZ20" s="908"/>
      <c r="LSA20" s="908"/>
      <c r="LSB20" s="908"/>
      <c r="LSC20" s="908"/>
      <c r="LSD20" s="908"/>
      <c r="LSE20" s="908"/>
      <c r="LSF20" s="908"/>
      <c r="LSG20" s="908"/>
      <c r="LSH20" s="908"/>
      <c r="LSI20" s="908"/>
      <c r="LSJ20" s="908"/>
      <c r="LSK20" s="908"/>
      <c r="LSL20" s="908"/>
      <c r="LSM20" s="908"/>
      <c r="LSN20" s="908"/>
      <c r="LSO20" s="908"/>
      <c r="LSP20" s="908"/>
      <c r="LSQ20" s="908"/>
      <c r="LSR20" s="908"/>
      <c r="LSS20" s="908"/>
      <c r="LST20" s="908"/>
      <c r="LSU20" s="908"/>
      <c r="LSV20" s="908"/>
      <c r="LSW20" s="908"/>
      <c r="LSX20" s="908"/>
      <c r="LSY20" s="908"/>
      <c r="LSZ20" s="908"/>
      <c r="LTA20" s="908"/>
      <c r="LTB20" s="908"/>
      <c r="LTC20" s="908"/>
      <c r="LTD20" s="908"/>
      <c r="LTE20" s="908"/>
      <c r="LTF20" s="908"/>
      <c r="LTG20" s="908"/>
      <c r="LTH20" s="908"/>
      <c r="LTI20" s="908"/>
      <c r="LTJ20" s="908"/>
      <c r="LTK20" s="908"/>
      <c r="LTL20" s="908"/>
      <c r="LTM20" s="908"/>
      <c r="LTN20" s="908"/>
      <c r="LTO20" s="908"/>
      <c r="LTP20" s="908"/>
      <c r="LTQ20" s="908"/>
      <c r="LTR20" s="908"/>
      <c r="LTS20" s="908"/>
      <c r="LTT20" s="908"/>
      <c r="LTU20" s="908"/>
      <c r="LTV20" s="908"/>
      <c r="LTW20" s="908"/>
      <c r="LTX20" s="908"/>
      <c r="LTY20" s="908"/>
      <c r="LTZ20" s="908"/>
      <c r="LUA20" s="908"/>
      <c r="LUB20" s="908"/>
      <c r="LUC20" s="908"/>
      <c r="LUD20" s="908"/>
      <c r="LUE20" s="908"/>
      <c r="LUF20" s="908"/>
      <c r="LUG20" s="908"/>
      <c r="LUH20" s="908"/>
      <c r="LUI20" s="908"/>
      <c r="LUJ20" s="908"/>
      <c r="LUK20" s="908"/>
      <c r="LUL20" s="908"/>
      <c r="LUM20" s="908"/>
      <c r="LUN20" s="908"/>
      <c r="LUO20" s="908"/>
      <c r="LUP20" s="908"/>
      <c r="LUQ20" s="908"/>
      <c r="LUR20" s="908"/>
      <c r="LUS20" s="908"/>
      <c r="LUT20" s="908"/>
      <c r="LUU20" s="908"/>
      <c r="LUV20" s="908"/>
      <c r="LUW20" s="908"/>
      <c r="LUX20" s="908"/>
      <c r="LUY20" s="908"/>
      <c r="LUZ20" s="908"/>
      <c r="LVA20" s="908"/>
      <c r="LVB20" s="908"/>
      <c r="LVC20" s="908"/>
      <c r="LVD20" s="908"/>
      <c r="LVE20" s="908"/>
      <c r="LVF20" s="908"/>
      <c r="LVG20" s="908"/>
      <c r="LVH20" s="908"/>
      <c r="LVI20" s="908"/>
      <c r="LVJ20" s="908"/>
      <c r="LVK20" s="908"/>
      <c r="LVL20" s="908"/>
      <c r="LVM20" s="908"/>
      <c r="LVN20" s="908"/>
      <c r="LVO20" s="908"/>
      <c r="LVP20" s="908"/>
      <c r="LVQ20" s="908"/>
      <c r="LVR20" s="908"/>
      <c r="LVS20" s="908"/>
      <c r="LVT20" s="908"/>
      <c r="LVU20" s="908"/>
      <c r="LVV20" s="908"/>
      <c r="LVW20" s="908"/>
      <c r="LVX20" s="908"/>
      <c r="LVY20" s="908"/>
      <c r="LVZ20" s="908"/>
      <c r="LWA20" s="908"/>
      <c r="LWB20" s="908"/>
      <c r="LWC20" s="908"/>
      <c r="LWD20" s="908"/>
      <c r="LWE20" s="908"/>
      <c r="LWF20" s="908"/>
      <c r="LWG20" s="908"/>
      <c r="LWH20" s="908"/>
      <c r="LWI20" s="908"/>
      <c r="LWJ20" s="908"/>
      <c r="LWK20" s="908"/>
      <c r="LWL20" s="908"/>
      <c r="LWM20" s="908"/>
      <c r="LWN20" s="908"/>
      <c r="LWO20" s="908"/>
      <c r="LWP20" s="908"/>
      <c r="LWQ20" s="908"/>
      <c r="LWR20" s="908"/>
      <c r="LWS20" s="908"/>
      <c r="LWT20" s="908"/>
      <c r="LWU20" s="908"/>
      <c r="LWV20" s="908"/>
      <c r="LWW20" s="908"/>
      <c r="LWX20" s="908"/>
      <c r="LWY20" s="908"/>
      <c r="LWZ20" s="908"/>
      <c r="LXA20" s="908"/>
      <c r="LXB20" s="908"/>
      <c r="LXC20" s="908"/>
      <c r="LXD20" s="908"/>
      <c r="LXE20" s="908"/>
      <c r="LXF20" s="908"/>
      <c r="LXG20" s="908"/>
      <c r="LXH20" s="908"/>
      <c r="LXI20" s="908"/>
      <c r="LXJ20" s="908"/>
      <c r="LXK20" s="908"/>
      <c r="LXL20" s="908"/>
      <c r="LXM20" s="908"/>
      <c r="LXN20" s="908"/>
      <c r="LXO20" s="908"/>
      <c r="LXP20" s="908"/>
      <c r="LXQ20" s="908"/>
      <c r="LXR20" s="908"/>
      <c r="LXS20" s="908"/>
      <c r="LXT20" s="908"/>
      <c r="LXU20" s="908"/>
      <c r="LXV20" s="908"/>
      <c r="LXW20" s="908"/>
      <c r="LXX20" s="908"/>
      <c r="LXY20" s="908"/>
      <c r="LXZ20" s="908"/>
      <c r="LYA20" s="908"/>
      <c r="LYB20" s="908"/>
      <c r="LYC20" s="908"/>
      <c r="LYD20" s="908"/>
      <c r="LYE20" s="908"/>
      <c r="LYF20" s="908"/>
      <c r="LYG20" s="908"/>
      <c r="LYH20" s="908"/>
      <c r="LYI20" s="908"/>
      <c r="LYJ20" s="908"/>
      <c r="LYK20" s="908"/>
      <c r="LYL20" s="908"/>
      <c r="LYM20" s="908"/>
      <c r="LYN20" s="908"/>
      <c r="LYO20" s="908"/>
      <c r="LYP20" s="908"/>
      <c r="LYQ20" s="908"/>
      <c r="LYR20" s="908"/>
      <c r="LYS20" s="908"/>
      <c r="LYT20" s="908"/>
      <c r="LYU20" s="908"/>
      <c r="LYV20" s="908"/>
      <c r="LYW20" s="908"/>
      <c r="LYX20" s="908"/>
      <c r="LYY20" s="908"/>
      <c r="LYZ20" s="908"/>
      <c r="LZA20" s="908"/>
      <c r="LZB20" s="908"/>
      <c r="LZC20" s="908"/>
      <c r="LZD20" s="908"/>
      <c r="LZE20" s="908"/>
      <c r="LZF20" s="908"/>
      <c r="LZG20" s="908"/>
      <c r="LZH20" s="908"/>
      <c r="LZI20" s="908"/>
      <c r="LZJ20" s="908"/>
      <c r="LZK20" s="908"/>
      <c r="LZL20" s="908"/>
      <c r="LZM20" s="908"/>
      <c r="LZN20" s="908"/>
      <c r="LZO20" s="908"/>
      <c r="LZP20" s="908"/>
      <c r="LZQ20" s="908"/>
      <c r="LZR20" s="908"/>
      <c r="LZS20" s="908"/>
      <c r="LZT20" s="908"/>
      <c r="LZU20" s="908"/>
      <c r="LZV20" s="908"/>
      <c r="LZW20" s="908"/>
      <c r="LZX20" s="908"/>
      <c r="LZY20" s="908"/>
      <c r="LZZ20" s="908"/>
      <c r="MAA20" s="908"/>
      <c r="MAB20" s="908"/>
      <c r="MAC20" s="908"/>
      <c r="MAD20" s="908"/>
      <c r="MAE20" s="908"/>
      <c r="MAF20" s="908"/>
      <c r="MAG20" s="908"/>
      <c r="MAH20" s="908"/>
      <c r="MAI20" s="908"/>
      <c r="MAJ20" s="908"/>
      <c r="MAK20" s="908"/>
      <c r="MAL20" s="908"/>
      <c r="MAM20" s="908"/>
      <c r="MAN20" s="908"/>
      <c r="MAO20" s="908"/>
      <c r="MAP20" s="908"/>
      <c r="MAQ20" s="908"/>
      <c r="MAR20" s="908"/>
      <c r="MAS20" s="908"/>
      <c r="MAT20" s="908"/>
      <c r="MAU20" s="908"/>
      <c r="MAV20" s="908"/>
      <c r="MAW20" s="908"/>
      <c r="MAX20" s="908"/>
      <c r="MAY20" s="908"/>
      <c r="MAZ20" s="908"/>
      <c r="MBA20" s="908"/>
      <c r="MBB20" s="908"/>
      <c r="MBC20" s="908"/>
      <c r="MBD20" s="908"/>
      <c r="MBE20" s="908"/>
      <c r="MBF20" s="908"/>
      <c r="MBG20" s="908"/>
      <c r="MBH20" s="908"/>
      <c r="MBI20" s="908"/>
      <c r="MBJ20" s="908"/>
      <c r="MBK20" s="908"/>
      <c r="MBL20" s="908"/>
      <c r="MBM20" s="908"/>
      <c r="MBN20" s="908"/>
      <c r="MBO20" s="908"/>
      <c r="MBP20" s="908"/>
      <c r="MBQ20" s="908"/>
      <c r="MBR20" s="908"/>
      <c r="MBS20" s="908"/>
      <c r="MBT20" s="908"/>
      <c r="MBU20" s="908"/>
      <c r="MBV20" s="908"/>
      <c r="MBW20" s="908"/>
      <c r="MBX20" s="908"/>
      <c r="MBY20" s="908"/>
      <c r="MBZ20" s="908"/>
      <c r="MCA20" s="908"/>
      <c r="MCB20" s="908"/>
      <c r="MCC20" s="908"/>
      <c r="MCD20" s="908"/>
      <c r="MCE20" s="908"/>
      <c r="MCF20" s="908"/>
      <c r="MCG20" s="908"/>
      <c r="MCH20" s="908"/>
      <c r="MCI20" s="908"/>
      <c r="MCJ20" s="908"/>
      <c r="MCK20" s="908"/>
      <c r="MCL20" s="908"/>
      <c r="MCM20" s="908"/>
      <c r="MCN20" s="908"/>
      <c r="MCO20" s="908"/>
      <c r="MCP20" s="908"/>
      <c r="MCQ20" s="908"/>
      <c r="MCR20" s="908"/>
      <c r="MCS20" s="908"/>
      <c r="MCT20" s="908"/>
      <c r="MCU20" s="908"/>
      <c r="MCV20" s="908"/>
      <c r="MCW20" s="908"/>
      <c r="MCX20" s="908"/>
      <c r="MCY20" s="908"/>
      <c r="MCZ20" s="908"/>
      <c r="MDA20" s="908"/>
      <c r="MDB20" s="908"/>
      <c r="MDC20" s="908"/>
      <c r="MDD20" s="908"/>
      <c r="MDE20" s="908"/>
      <c r="MDF20" s="908"/>
      <c r="MDG20" s="908"/>
      <c r="MDH20" s="908"/>
      <c r="MDI20" s="908"/>
      <c r="MDJ20" s="908"/>
      <c r="MDK20" s="908"/>
      <c r="MDL20" s="908"/>
      <c r="MDM20" s="908"/>
      <c r="MDN20" s="908"/>
      <c r="MDO20" s="908"/>
      <c r="MDP20" s="908"/>
      <c r="MDQ20" s="908"/>
      <c r="MDR20" s="908"/>
      <c r="MDS20" s="908"/>
      <c r="MDT20" s="908"/>
      <c r="MDU20" s="908"/>
      <c r="MDV20" s="908"/>
      <c r="MDW20" s="908"/>
      <c r="MDX20" s="908"/>
      <c r="MDY20" s="908"/>
      <c r="MDZ20" s="908"/>
      <c r="MEA20" s="908"/>
      <c r="MEB20" s="908"/>
      <c r="MEC20" s="908"/>
      <c r="MED20" s="908"/>
      <c r="MEE20" s="908"/>
      <c r="MEF20" s="908"/>
      <c r="MEG20" s="908"/>
      <c r="MEH20" s="908"/>
      <c r="MEI20" s="908"/>
      <c r="MEJ20" s="908"/>
      <c r="MEK20" s="908"/>
      <c r="MEL20" s="908"/>
      <c r="MEM20" s="908"/>
      <c r="MEN20" s="908"/>
      <c r="MEO20" s="908"/>
      <c r="MEP20" s="908"/>
      <c r="MEQ20" s="908"/>
      <c r="MER20" s="908"/>
      <c r="MES20" s="908"/>
      <c r="MET20" s="908"/>
      <c r="MEU20" s="908"/>
      <c r="MEV20" s="908"/>
      <c r="MEW20" s="908"/>
      <c r="MEX20" s="908"/>
      <c r="MEY20" s="908"/>
      <c r="MEZ20" s="908"/>
      <c r="MFA20" s="908"/>
      <c r="MFB20" s="908"/>
      <c r="MFC20" s="908"/>
      <c r="MFD20" s="908"/>
      <c r="MFE20" s="908"/>
      <c r="MFF20" s="908"/>
      <c r="MFG20" s="908"/>
      <c r="MFH20" s="908"/>
      <c r="MFI20" s="908"/>
      <c r="MFJ20" s="908"/>
      <c r="MFK20" s="908"/>
      <c r="MFL20" s="908"/>
      <c r="MFM20" s="908"/>
      <c r="MFN20" s="908"/>
      <c r="MFO20" s="908"/>
      <c r="MFP20" s="908"/>
      <c r="MFQ20" s="908"/>
      <c r="MFR20" s="908"/>
      <c r="MFS20" s="908"/>
      <c r="MFT20" s="908"/>
      <c r="MFU20" s="908"/>
      <c r="MFV20" s="908"/>
      <c r="MFW20" s="908"/>
      <c r="MFX20" s="908"/>
      <c r="MFY20" s="908"/>
      <c r="MFZ20" s="908"/>
      <c r="MGA20" s="908"/>
      <c r="MGB20" s="908"/>
      <c r="MGC20" s="908"/>
      <c r="MGD20" s="908"/>
      <c r="MGE20" s="908"/>
      <c r="MGF20" s="908"/>
      <c r="MGG20" s="908"/>
      <c r="MGH20" s="908"/>
      <c r="MGI20" s="908"/>
      <c r="MGJ20" s="908"/>
      <c r="MGK20" s="908"/>
      <c r="MGL20" s="908"/>
      <c r="MGM20" s="908"/>
      <c r="MGN20" s="908"/>
      <c r="MGO20" s="908"/>
      <c r="MGP20" s="908"/>
      <c r="MGQ20" s="908"/>
      <c r="MGR20" s="908"/>
      <c r="MGS20" s="908"/>
      <c r="MGT20" s="908"/>
      <c r="MGU20" s="908"/>
      <c r="MGV20" s="908"/>
      <c r="MGW20" s="908"/>
      <c r="MGX20" s="908"/>
      <c r="MGY20" s="908"/>
      <c r="MGZ20" s="908"/>
      <c r="MHA20" s="908"/>
      <c r="MHB20" s="908"/>
      <c r="MHC20" s="908"/>
      <c r="MHD20" s="908"/>
      <c r="MHE20" s="908"/>
      <c r="MHF20" s="908"/>
      <c r="MHG20" s="908"/>
      <c r="MHH20" s="908"/>
      <c r="MHI20" s="908"/>
      <c r="MHJ20" s="908"/>
      <c r="MHK20" s="908"/>
      <c r="MHL20" s="908"/>
      <c r="MHM20" s="908"/>
      <c r="MHN20" s="908"/>
      <c r="MHO20" s="908"/>
      <c r="MHP20" s="908"/>
      <c r="MHQ20" s="908"/>
      <c r="MHR20" s="908"/>
      <c r="MHS20" s="908"/>
      <c r="MHT20" s="908"/>
      <c r="MHU20" s="908"/>
      <c r="MHV20" s="908"/>
      <c r="MHW20" s="908"/>
      <c r="MHX20" s="908"/>
      <c r="MHY20" s="908"/>
      <c r="MHZ20" s="908"/>
      <c r="MIA20" s="908"/>
      <c r="MIB20" s="908"/>
      <c r="MIC20" s="908"/>
      <c r="MID20" s="908"/>
      <c r="MIE20" s="908"/>
      <c r="MIF20" s="908"/>
      <c r="MIG20" s="908"/>
      <c r="MIH20" s="908"/>
      <c r="MII20" s="908"/>
      <c r="MIJ20" s="908"/>
      <c r="MIK20" s="908"/>
      <c r="MIL20" s="908"/>
      <c r="MIM20" s="908"/>
      <c r="MIN20" s="908"/>
      <c r="MIO20" s="908"/>
      <c r="MIP20" s="908"/>
      <c r="MIQ20" s="908"/>
      <c r="MIR20" s="908"/>
      <c r="MIS20" s="908"/>
      <c r="MIT20" s="908"/>
      <c r="MIU20" s="908"/>
      <c r="MIV20" s="908"/>
      <c r="MIW20" s="908"/>
      <c r="MIX20" s="908"/>
      <c r="MIY20" s="908"/>
      <c r="MIZ20" s="908"/>
      <c r="MJA20" s="908"/>
      <c r="MJB20" s="908"/>
      <c r="MJC20" s="908"/>
      <c r="MJD20" s="908"/>
      <c r="MJE20" s="908"/>
      <c r="MJF20" s="908"/>
      <c r="MJG20" s="908"/>
      <c r="MJH20" s="908"/>
      <c r="MJI20" s="908"/>
      <c r="MJJ20" s="908"/>
      <c r="MJK20" s="908"/>
      <c r="MJL20" s="908"/>
      <c r="MJM20" s="908"/>
      <c r="MJN20" s="908"/>
      <c r="MJO20" s="908"/>
      <c r="MJP20" s="908"/>
      <c r="MJQ20" s="908"/>
      <c r="MJR20" s="908"/>
      <c r="MJS20" s="908"/>
      <c r="MJT20" s="908"/>
      <c r="MJU20" s="908"/>
      <c r="MJV20" s="908"/>
      <c r="MJW20" s="908"/>
      <c r="MJX20" s="908"/>
      <c r="MJY20" s="908"/>
      <c r="MJZ20" s="908"/>
      <c r="MKA20" s="908"/>
      <c r="MKB20" s="908"/>
      <c r="MKC20" s="908"/>
      <c r="MKD20" s="908"/>
      <c r="MKE20" s="908"/>
      <c r="MKF20" s="908"/>
      <c r="MKG20" s="908"/>
      <c r="MKH20" s="908"/>
      <c r="MKI20" s="908"/>
      <c r="MKJ20" s="908"/>
      <c r="MKK20" s="908"/>
      <c r="MKL20" s="908"/>
      <c r="MKM20" s="908"/>
      <c r="MKN20" s="908"/>
      <c r="MKO20" s="908"/>
      <c r="MKP20" s="908"/>
      <c r="MKQ20" s="908"/>
      <c r="MKR20" s="908"/>
      <c r="MKS20" s="908"/>
      <c r="MKT20" s="908"/>
      <c r="MKU20" s="908"/>
      <c r="MKV20" s="908"/>
      <c r="MKW20" s="908"/>
      <c r="MKX20" s="908"/>
      <c r="MKY20" s="908"/>
      <c r="MKZ20" s="908"/>
      <c r="MLA20" s="908"/>
      <c r="MLB20" s="908"/>
      <c r="MLC20" s="908"/>
      <c r="MLD20" s="908"/>
      <c r="MLE20" s="908"/>
      <c r="MLF20" s="908"/>
      <c r="MLG20" s="908"/>
      <c r="MLH20" s="908"/>
      <c r="MLI20" s="908"/>
      <c r="MLJ20" s="908"/>
      <c r="MLK20" s="908"/>
      <c r="MLL20" s="908"/>
      <c r="MLM20" s="908"/>
      <c r="MLN20" s="908"/>
      <c r="MLO20" s="908"/>
      <c r="MLP20" s="908"/>
      <c r="MLQ20" s="908"/>
      <c r="MLR20" s="908"/>
      <c r="MLS20" s="908"/>
      <c r="MLT20" s="908"/>
      <c r="MLU20" s="908"/>
      <c r="MLV20" s="908"/>
      <c r="MLW20" s="908"/>
      <c r="MLX20" s="908"/>
      <c r="MLY20" s="908"/>
      <c r="MLZ20" s="908"/>
      <c r="MMA20" s="908"/>
      <c r="MMB20" s="908"/>
      <c r="MMC20" s="908"/>
      <c r="MMD20" s="908"/>
      <c r="MME20" s="908"/>
      <c r="MMF20" s="908"/>
      <c r="MMG20" s="908"/>
      <c r="MMH20" s="908"/>
      <c r="MMI20" s="908"/>
      <c r="MMJ20" s="908"/>
      <c r="MMK20" s="908"/>
      <c r="MML20" s="908"/>
      <c r="MMM20" s="908"/>
      <c r="MMN20" s="908"/>
      <c r="MMO20" s="908"/>
      <c r="MMP20" s="908"/>
      <c r="MMQ20" s="908"/>
      <c r="MMR20" s="908"/>
      <c r="MMS20" s="908"/>
      <c r="MMT20" s="908"/>
      <c r="MMU20" s="908"/>
      <c r="MMV20" s="908"/>
      <c r="MMW20" s="908"/>
      <c r="MMX20" s="908"/>
      <c r="MMY20" s="908"/>
      <c r="MMZ20" s="908"/>
      <c r="MNA20" s="908"/>
      <c r="MNB20" s="908"/>
      <c r="MNC20" s="908"/>
      <c r="MND20" s="908"/>
      <c r="MNE20" s="908"/>
      <c r="MNF20" s="908"/>
      <c r="MNG20" s="908"/>
      <c r="MNH20" s="908"/>
      <c r="MNI20" s="908"/>
      <c r="MNJ20" s="908"/>
      <c r="MNK20" s="908"/>
      <c r="MNL20" s="908"/>
      <c r="MNM20" s="908"/>
      <c r="MNN20" s="908"/>
      <c r="MNO20" s="908"/>
      <c r="MNP20" s="908"/>
      <c r="MNQ20" s="908"/>
      <c r="MNR20" s="908"/>
      <c r="MNS20" s="908"/>
      <c r="MNT20" s="908"/>
      <c r="MNU20" s="908"/>
      <c r="MNV20" s="908"/>
      <c r="MNW20" s="908"/>
      <c r="MNX20" s="908"/>
      <c r="MNY20" s="908"/>
      <c r="MNZ20" s="908"/>
      <c r="MOA20" s="908"/>
      <c r="MOB20" s="908"/>
      <c r="MOC20" s="908"/>
      <c r="MOD20" s="908"/>
      <c r="MOE20" s="908"/>
      <c r="MOF20" s="908"/>
      <c r="MOG20" s="908"/>
      <c r="MOH20" s="908"/>
      <c r="MOI20" s="908"/>
      <c r="MOJ20" s="908"/>
      <c r="MOK20" s="908"/>
      <c r="MOL20" s="908"/>
      <c r="MOM20" s="908"/>
      <c r="MON20" s="908"/>
      <c r="MOO20" s="908"/>
      <c r="MOP20" s="908"/>
      <c r="MOQ20" s="908"/>
      <c r="MOR20" s="908"/>
      <c r="MOS20" s="908"/>
      <c r="MOT20" s="908"/>
      <c r="MOU20" s="908"/>
      <c r="MOV20" s="908"/>
      <c r="MOW20" s="908"/>
      <c r="MOX20" s="908"/>
      <c r="MOY20" s="908"/>
      <c r="MOZ20" s="908"/>
      <c r="MPA20" s="908"/>
      <c r="MPB20" s="908"/>
      <c r="MPC20" s="908"/>
      <c r="MPD20" s="908"/>
      <c r="MPE20" s="908"/>
      <c r="MPF20" s="908"/>
      <c r="MPG20" s="908"/>
      <c r="MPH20" s="908"/>
      <c r="MPI20" s="908"/>
      <c r="MPJ20" s="908"/>
      <c r="MPK20" s="908"/>
      <c r="MPL20" s="908"/>
      <c r="MPM20" s="908"/>
      <c r="MPN20" s="908"/>
      <c r="MPO20" s="908"/>
      <c r="MPP20" s="908"/>
      <c r="MPQ20" s="908"/>
      <c r="MPR20" s="908"/>
      <c r="MPS20" s="908"/>
      <c r="MPT20" s="908"/>
      <c r="MPU20" s="908"/>
      <c r="MPV20" s="908"/>
      <c r="MPW20" s="908"/>
      <c r="MPX20" s="908"/>
      <c r="MPY20" s="908"/>
      <c r="MPZ20" s="908"/>
      <c r="MQA20" s="908"/>
      <c r="MQB20" s="908"/>
      <c r="MQC20" s="908"/>
      <c r="MQD20" s="908"/>
      <c r="MQE20" s="908"/>
      <c r="MQF20" s="908"/>
      <c r="MQG20" s="908"/>
      <c r="MQH20" s="908"/>
      <c r="MQI20" s="908"/>
      <c r="MQJ20" s="908"/>
      <c r="MQK20" s="908"/>
      <c r="MQL20" s="908"/>
      <c r="MQM20" s="908"/>
      <c r="MQN20" s="908"/>
      <c r="MQO20" s="908"/>
      <c r="MQP20" s="908"/>
      <c r="MQQ20" s="908"/>
      <c r="MQR20" s="908"/>
      <c r="MQS20" s="908"/>
      <c r="MQT20" s="908"/>
      <c r="MQU20" s="908"/>
      <c r="MQV20" s="908"/>
      <c r="MQW20" s="908"/>
      <c r="MQX20" s="908"/>
      <c r="MQY20" s="908"/>
      <c r="MQZ20" s="908"/>
      <c r="MRA20" s="908"/>
      <c r="MRB20" s="908"/>
      <c r="MRC20" s="908"/>
      <c r="MRD20" s="908"/>
      <c r="MRE20" s="908"/>
      <c r="MRF20" s="908"/>
      <c r="MRG20" s="908"/>
      <c r="MRH20" s="908"/>
      <c r="MRI20" s="908"/>
      <c r="MRJ20" s="908"/>
      <c r="MRK20" s="908"/>
      <c r="MRL20" s="908"/>
      <c r="MRM20" s="908"/>
      <c r="MRN20" s="908"/>
      <c r="MRO20" s="908"/>
      <c r="MRP20" s="908"/>
      <c r="MRQ20" s="908"/>
      <c r="MRR20" s="908"/>
      <c r="MRS20" s="908"/>
      <c r="MRT20" s="908"/>
      <c r="MRU20" s="908"/>
      <c r="MRV20" s="908"/>
      <c r="MRW20" s="908"/>
      <c r="MRX20" s="908"/>
      <c r="MRY20" s="908"/>
      <c r="MRZ20" s="908"/>
      <c r="MSA20" s="908"/>
      <c r="MSB20" s="908"/>
      <c r="MSC20" s="908"/>
      <c r="MSD20" s="908"/>
      <c r="MSE20" s="908"/>
      <c r="MSF20" s="908"/>
      <c r="MSG20" s="908"/>
      <c r="MSH20" s="908"/>
      <c r="MSI20" s="908"/>
      <c r="MSJ20" s="908"/>
      <c r="MSK20" s="908"/>
      <c r="MSL20" s="908"/>
      <c r="MSM20" s="908"/>
      <c r="MSN20" s="908"/>
      <c r="MSO20" s="908"/>
      <c r="MSP20" s="908"/>
      <c r="MSQ20" s="908"/>
      <c r="MSR20" s="908"/>
      <c r="MSS20" s="908"/>
      <c r="MST20" s="908"/>
      <c r="MSU20" s="908"/>
      <c r="MSV20" s="908"/>
      <c r="MSW20" s="908"/>
      <c r="MSX20" s="908"/>
      <c r="MSY20" s="908"/>
      <c r="MSZ20" s="908"/>
      <c r="MTA20" s="908"/>
      <c r="MTB20" s="908"/>
      <c r="MTC20" s="908"/>
      <c r="MTD20" s="908"/>
      <c r="MTE20" s="908"/>
      <c r="MTF20" s="908"/>
      <c r="MTG20" s="908"/>
      <c r="MTH20" s="908"/>
      <c r="MTI20" s="908"/>
      <c r="MTJ20" s="908"/>
      <c r="MTK20" s="908"/>
      <c r="MTL20" s="908"/>
      <c r="MTM20" s="908"/>
      <c r="MTN20" s="908"/>
      <c r="MTO20" s="908"/>
      <c r="MTP20" s="908"/>
      <c r="MTQ20" s="908"/>
      <c r="MTR20" s="908"/>
      <c r="MTS20" s="908"/>
      <c r="MTT20" s="908"/>
      <c r="MTU20" s="908"/>
      <c r="MTV20" s="908"/>
      <c r="MTW20" s="908"/>
      <c r="MTX20" s="908"/>
      <c r="MTY20" s="908"/>
      <c r="MTZ20" s="908"/>
      <c r="MUA20" s="908"/>
      <c r="MUB20" s="908"/>
      <c r="MUC20" s="908"/>
      <c r="MUD20" s="908"/>
      <c r="MUE20" s="908"/>
      <c r="MUF20" s="908"/>
      <c r="MUG20" s="908"/>
      <c r="MUH20" s="908"/>
      <c r="MUI20" s="908"/>
      <c r="MUJ20" s="908"/>
      <c r="MUK20" s="908"/>
      <c r="MUL20" s="908"/>
      <c r="MUM20" s="908"/>
      <c r="MUN20" s="908"/>
      <c r="MUO20" s="908"/>
      <c r="MUP20" s="908"/>
      <c r="MUQ20" s="908"/>
      <c r="MUR20" s="908"/>
      <c r="MUS20" s="908"/>
      <c r="MUT20" s="908"/>
      <c r="MUU20" s="908"/>
      <c r="MUV20" s="908"/>
      <c r="MUW20" s="908"/>
      <c r="MUX20" s="908"/>
      <c r="MUY20" s="908"/>
      <c r="MUZ20" s="908"/>
      <c r="MVA20" s="908"/>
      <c r="MVB20" s="908"/>
      <c r="MVC20" s="908"/>
      <c r="MVD20" s="908"/>
      <c r="MVE20" s="908"/>
      <c r="MVF20" s="908"/>
      <c r="MVG20" s="908"/>
      <c r="MVH20" s="908"/>
      <c r="MVI20" s="908"/>
      <c r="MVJ20" s="908"/>
      <c r="MVK20" s="908"/>
      <c r="MVL20" s="908"/>
      <c r="MVM20" s="908"/>
      <c r="MVN20" s="908"/>
      <c r="MVO20" s="908"/>
      <c r="MVP20" s="908"/>
      <c r="MVQ20" s="908"/>
      <c r="MVR20" s="908"/>
      <c r="MVS20" s="908"/>
      <c r="MVT20" s="908"/>
      <c r="MVU20" s="908"/>
      <c r="MVV20" s="908"/>
      <c r="MVW20" s="908"/>
      <c r="MVX20" s="908"/>
      <c r="MVY20" s="908"/>
      <c r="MVZ20" s="908"/>
      <c r="MWA20" s="908"/>
      <c r="MWB20" s="908"/>
      <c r="MWC20" s="908"/>
      <c r="MWD20" s="908"/>
      <c r="MWE20" s="908"/>
      <c r="MWF20" s="908"/>
      <c r="MWG20" s="908"/>
      <c r="MWH20" s="908"/>
      <c r="MWI20" s="908"/>
      <c r="MWJ20" s="908"/>
      <c r="MWK20" s="908"/>
      <c r="MWL20" s="908"/>
      <c r="MWM20" s="908"/>
      <c r="MWN20" s="908"/>
      <c r="MWO20" s="908"/>
      <c r="MWP20" s="908"/>
      <c r="MWQ20" s="908"/>
      <c r="MWR20" s="908"/>
      <c r="MWS20" s="908"/>
      <c r="MWT20" s="908"/>
      <c r="MWU20" s="908"/>
      <c r="MWV20" s="908"/>
      <c r="MWW20" s="908"/>
      <c r="MWX20" s="908"/>
      <c r="MWY20" s="908"/>
      <c r="MWZ20" s="908"/>
      <c r="MXA20" s="908"/>
      <c r="MXB20" s="908"/>
      <c r="MXC20" s="908"/>
      <c r="MXD20" s="908"/>
      <c r="MXE20" s="908"/>
      <c r="MXF20" s="908"/>
      <c r="MXG20" s="908"/>
      <c r="MXH20" s="908"/>
      <c r="MXI20" s="908"/>
      <c r="MXJ20" s="908"/>
      <c r="MXK20" s="908"/>
      <c r="MXL20" s="908"/>
      <c r="MXM20" s="908"/>
      <c r="MXN20" s="908"/>
      <c r="MXO20" s="908"/>
      <c r="MXP20" s="908"/>
      <c r="MXQ20" s="908"/>
      <c r="MXR20" s="908"/>
      <c r="MXS20" s="908"/>
      <c r="MXT20" s="908"/>
      <c r="MXU20" s="908"/>
      <c r="MXV20" s="908"/>
      <c r="MXW20" s="908"/>
      <c r="MXX20" s="908"/>
      <c r="MXY20" s="908"/>
      <c r="MXZ20" s="908"/>
      <c r="MYA20" s="908"/>
      <c r="MYB20" s="908"/>
      <c r="MYC20" s="908"/>
      <c r="MYD20" s="908"/>
      <c r="MYE20" s="908"/>
      <c r="MYF20" s="908"/>
      <c r="MYG20" s="908"/>
      <c r="MYH20" s="908"/>
      <c r="MYI20" s="908"/>
      <c r="MYJ20" s="908"/>
      <c r="MYK20" s="908"/>
      <c r="MYL20" s="908"/>
      <c r="MYM20" s="908"/>
      <c r="MYN20" s="908"/>
      <c r="MYO20" s="908"/>
      <c r="MYP20" s="908"/>
      <c r="MYQ20" s="908"/>
      <c r="MYR20" s="908"/>
      <c r="MYS20" s="908"/>
      <c r="MYT20" s="908"/>
      <c r="MYU20" s="908"/>
      <c r="MYV20" s="908"/>
      <c r="MYW20" s="908"/>
      <c r="MYX20" s="908"/>
      <c r="MYY20" s="908"/>
      <c r="MYZ20" s="908"/>
      <c r="MZA20" s="908"/>
      <c r="MZB20" s="908"/>
      <c r="MZC20" s="908"/>
      <c r="MZD20" s="908"/>
      <c r="MZE20" s="908"/>
      <c r="MZF20" s="908"/>
      <c r="MZG20" s="908"/>
      <c r="MZH20" s="908"/>
      <c r="MZI20" s="908"/>
      <c r="MZJ20" s="908"/>
      <c r="MZK20" s="908"/>
      <c r="MZL20" s="908"/>
      <c r="MZM20" s="908"/>
      <c r="MZN20" s="908"/>
      <c r="MZO20" s="908"/>
      <c r="MZP20" s="908"/>
      <c r="MZQ20" s="908"/>
      <c r="MZR20" s="908"/>
      <c r="MZS20" s="908"/>
      <c r="MZT20" s="908"/>
      <c r="MZU20" s="908"/>
      <c r="MZV20" s="908"/>
      <c r="MZW20" s="908"/>
      <c r="MZX20" s="908"/>
      <c r="MZY20" s="908"/>
      <c r="MZZ20" s="908"/>
      <c r="NAA20" s="908"/>
      <c r="NAB20" s="908"/>
      <c r="NAC20" s="908"/>
      <c r="NAD20" s="908"/>
      <c r="NAE20" s="908"/>
      <c r="NAF20" s="908"/>
      <c r="NAG20" s="908"/>
      <c r="NAH20" s="908"/>
      <c r="NAI20" s="908"/>
      <c r="NAJ20" s="908"/>
      <c r="NAK20" s="908"/>
      <c r="NAL20" s="908"/>
      <c r="NAM20" s="908"/>
      <c r="NAN20" s="908"/>
      <c r="NAO20" s="908"/>
      <c r="NAP20" s="908"/>
      <c r="NAQ20" s="908"/>
      <c r="NAR20" s="908"/>
      <c r="NAS20" s="908"/>
      <c r="NAT20" s="908"/>
      <c r="NAU20" s="908"/>
      <c r="NAV20" s="908"/>
      <c r="NAW20" s="908"/>
      <c r="NAX20" s="908"/>
      <c r="NAY20" s="908"/>
      <c r="NAZ20" s="908"/>
      <c r="NBA20" s="908"/>
      <c r="NBB20" s="908"/>
      <c r="NBC20" s="908"/>
      <c r="NBD20" s="908"/>
      <c r="NBE20" s="908"/>
      <c r="NBF20" s="908"/>
      <c r="NBG20" s="908"/>
      <c r="NBH20" s="908"/>
      <c r="NBI20" s="908"/>
      <c r="NBJ20" s="908"/>
      <c r="NBK20" s="908"/>
      <c r="NBL20" s="908"/>
      <c r="NBM20" s="908"/>
      <c r="NBN20" s="908"/>
      <c r="NBO20" s="908"/>
      <c r="NBP20" s="908"/>
      <c r="NBQ20" s="908"/>
      <c r="NBR20" s="908"/>
      <c r="NBS20" s="908"/>
      <c r="NBT20" s="908"/>
      <c r="NBU20" s="908"/>
      <c r="NBV20" s="908"/>
      <c r="NBW20" s="908"/>
      <c r="NBX20" s="908"/>
      <c r="NBY20" s="908"/>
      <c r="NBZ20" s="908"/>
      <c r="NCA20" s="908"/>
      <c r="NCB20" s="908"/>
      <c r="NCC20" s="908"/>
      <c r="NCD20" s="908"/>
      <c r="NCE20" s="908"/>
      <c r="NCF20" s="908"/>
      <c r="NCG20" s="908"/>
      <c r="NCH20" s="908"/>
      <c r="NCI20" s="908"/>
      <c r="NCJ20" s="908"/>
      <c r="NCK20" s="908"/>
      <c r="NCL20" s="908"/>
      <c r="NCM20" s="908"/>
      <c r="NCN20" s="908"/>
      <c r="NCO20" s="908"/>
      <c r="NCP20" s="908"/>
      <c r="NCQ20" s="908"/>
      <c r="NCR20" s="908"/>
      <c r="NCS20" s="908"/>
      <c r="NCT20" s="908"/>
      <c r="NCU20" s="908"/>
      <c r="NCV20" s="908"/>
      <c r="NCW20" s="908"/>
      <c r="NCX20" s="908"/>
      <c r="NCY20" s="908"/>
      <c r="NCZ20" s="908"/>
      <c r="NDA20" s="908"/>
      <c r="NDB20" s="908"/>
      <c r="NDC20" s="908"/>
      <c r="NDD20" s="908"/>
      <c r="NDE20" s="908"/>
      <c r="NDF20" s="908"/>
      <c r="NDG20" s="908"/>
      <c r="NDH20" s="908"/>
      <c r="NDI20" s="908"/>
      <c r="NDJ20" s="908"/>
      <c r="NDK20" s="908"/>
      <c r="NDL20" s="908"/>
      <c r="NDM20" s="908"/>
      <c r="NDN20" s="908"/>
      <c r="NDO20" s="908"/>
      <c r="NDP20" s="908"/>
      <c r="NDQ20" s="908"/>
      <c r="NDR20" s="908"/>
      <c r="NDS20" s="908"/>
      <c r="NDT20" s="908"/>
      <c r="NDU20" s="908"/>
      <c r="NDV20" s="908"/>
      <c r="NDW20" s="908"/>
      <c r="NDX20" s="908"/>
      <c r="NDY20" s="908"/>
      <c r="NDZ20" s="908"/>
      <c r="NEA20" s="908"/>
      <c r="NEB20" s="908"/>
      <c r="NEC20" s="908"/>
      <c r="NED20" s="908"/>
      <c r="NEE20" s="908"/>
      <c r="NEF20" s="908"/>
      <c r="NEG20" s="908"/>
      <c r="NEH20" s="908"/>
      <c r="NEI20" s="908"/>
      <c r="NEJ20" s="908"/>
      <c r="NEK20" s="908"/>
      <c r="NEL20" s="908"/>
      <c r="NEM20" s="908"/>
      <c r="NEN20" s="908"/>
      <c r="NEO20" s="908"/>
      <c r="NEP20" s="908"/>
      <c r="NEQ20" s="908"/>
      <c r="NER20" s="908"/>
      <c r="NES20" s="908"/>
      <c r="NET20" s="908"/>
      <c r="NEU20" s="908"/>
      <c r="NEV20" s="908"/>
      <c r="NEW20" s="908"/>
      <c r="NEX20" s="908"/>
      <c r="NEY20" s="908"/>
      <c r="NEZ20" s="908"/>
      <c r="NFA20" s="908"/>
      <c r="NFB20" s="908"/>
      <c r="NFC20" s="908"/>
      <c r="NFD20" s="908"/>
      <c r="NFE20" s="908"/>
      <c r="NFF20" s="908"/>
      <c r="NFG20" s="908"/>
      <c r="NFH20" s="908"/>
      <c r="NFI20" s="908"/>
      <c r="NFJ20" s="908"/>
      <c r="NFK20" s="908"/>
      <c r="NFL20" s="908"/>
      <c r="NFM20" s="908"/>
      <c r="NFN20" s="908"/>
      <c r="NFO20" s="908"/>
      <c r="NFP20" s="908"/>
      <c r="NFQ20" s="908"/>
      <c r="NFR20" s="908"/>
      <c r="NFS20" s="908"/>
      <c r="NFT20" s="908"/>
      <c r="NFU20" s="908"/>
      <c r="NFV20" s="908"/>
      <c r="NFW20" s="908"/>
      <c r="NFX20" s="908"/>
      <c r="NFY20" s="908"/>
      <c r="NFZ20" s="908"/>
      <c r="NGA20" s="908"/>
      <c r="NGB20" s="908"/>
      <c r="NGC20" s="908"/>
      <c r="NGD20" s="908"/>
      <c r="NGE20" s="908"/>
      <c r="NGF20" s="908"/>
      <c r="NGG20" s="908"/>
      <c r="NGH20" s="908"/>
      <c r="NGI20" s="908"/>
      <c r="NGJ20" s="908"/>
      <c r="NGK20" s="908"/>
      <c r="NGL20" s="908"/>
      <c r="NGM20" s="908"/>
      <c r="NGN20" s="908"/>
      <c r="NGO20" s="908"/>
      <c r="NGP20" s="908"/>
      <c r="NGQ20" s="908"/>
      <c r="NGR20" s="908"/>
      <c r="NGS20" s="908"/>
      <c r="NGT20" s="908"/>
      <c r="NGU20" s="908"/>
      <c r="NGV20" s="908"/>
      <c r="NGW20" s="908"/>
      <c r="NGX20" s="908"/>
      <c r="NGY20" s="908"/>
      <c r="NGZ20" s="908"/>
      <c r="NHA20" s="908"/>
      <c r="NHB20" s="908"/>
      <c r="NHC20" s="908"/>
      <c r="NHD20" s="908"/>
      <c r="NHE20" s="908"/>
      <c r="NHF20" s="908"/>
      <c r="NHG20" s="908"/>
      <c r="NHH20" s="908"/>
      <c r="NHI20" s="908"/>
      <c r="NHJ20" s="908"/>
      <c r="NHK20" s="908"/>
      <c r="NHL20" s="908"/>
      <c r="NHM20" s="908"/>
      <c r="NHN20" s="908"/>
      <c r="NHO20" s="908"/>
      <c r="NHP20" s="908"/>
      <c r="NHQ20" s="908"/>
      <c r="NHR20" s="908"/>
      <c r="NHS20" s="908"/>
      <c r="NHT20" s="908"/>
      <c r="NHU20" s="908"/>
      <c r="NHV20" s="908"/>
      <c r="NHW20" s="908"/>
      <c r="NHX20" s="908"/>
      <c r="NHY20" s="908"/>
      <c r="NHZ20" s="908"/>
      <c r="NIA20" s="908"/>
      <c r="NIB20" s="908"/>
      <c r="NIC20" s="908"/>
      <c r="NID20" s="908"/>
      <c r="NIE20" s="908"/>
      <c r="NIF20" s="908"/>
      <c r="NIG20" s="908"/>
      <c r="NIH20" s="908"/>
      <c r="NII20" s="908"/>
      <c r="NIJ20" s="908"/>
      <c r="NIK20" s="908"/>
      <c r="NIL20" s="908"/>
      <c r="NIM20" s="908"/>
      <c r="NIN20" s="908"/>
      <c r="NIO20" s="908"/>
      <c r="NIP20" s="908"/>
      <c r="NIQ20" s="908"/>
      <c r="NIR20" s="908"/>
      <c r="NIS20" s="908"/>
      <c r="NIT20" s="908"/>
      <c r="NIU20" s="908"/>
      <c r="NIV20" s="908"/>
      <c r="NIW20" s="908"/>
      <c r="NIX20" s="908"/>
      <c r="NIY20" s="908"/>
      <c r="NIZ20" s="908"/>
      <c r="NJA20" s="908"/>
      <c r="NJB20" s="908"/>
      <c r="NJC20" s="908"/>
      <c r="NJD20" s="908"/>
      <c r="NJE20" s="908"/>
      <c r="NJF20" s="908"/>
      <c r="NJG20" s="908"/>
      <c r="NJH20" s="908"/>
      <c r="NJI20" s="908"/>
      <c r="NJJ20" s="908"/>
      <c r="NJK20" s="908"/>
      <c r="NJL20" s="908"/>
      <c r="NJM20" s="908"/>
      <c r="NJN20" s="908"/>
      <c r="NJO20" s="908"/>
      <c r="NJP20" s="908"/>
      <c r="NJQ20" s="908"/>
      <c r="NJR20" s="908"/>
      <c r="NJS20" s="908"/>
      <c r="NJT20" s="908"/>
      <c r="NJU20" s="908"/>
      <c r="NJV20" s="908"/>
      <c r="NJW20" s="908"/>
      <c r="NJX20" s="908"/>
      <c r="NJY20" s="908"/>
      <c r="NJZ20" s="908"/>
      <c r="NKA20" s="908"/>
      <c r="NKB20" s="908"/>
      <c r="NKC20" s="908"/>
      <c r="NKD20" s="908"/>
      <c r="NKE20" s="908"/>
      <c r="NKF20" s="908"/>
      <c r="NKG20" s="908"/>
      <c r="NKH20" s="908"/>
      <c r="NKI20" s="908"/>
      <c r="NKJ20" s="908"/>
      <c r="NKK20" s="908"/>
      <c r="NKL20" s="908"/>
      <c r="NKM20" s="908"/>
      <c r="NKN20" s="908"/>
      <c r="NKO20" s="908"/>
      <c r="NKP20" s="908"/>
      <c r="NKQ20" s="908"/>
      <c r="NKR20" s="908"/>
      <c r="NKS20" s="908"/>
      <c r="NKT20" s="908"/>
      <c r="NKU20" s="908"/>
      <c r="NKV20" s="908"/>
      <c r="NKW20" s="908"/>
      <c r="NKX20" s="908"/>
      <c r="NKY20" s="908"/>
      <c r="NKZ20" s="908"/>
      <c r="NLA20" s="908"/>
      <c r="NLB20" s="908"/>
      <c r="NLC20" s="908"/>
      <c r="NLD20" s="908"/>
      <c r="NLE20" s="908"/>
      <c r="NLF20" s="908"/>
      <c r="NLG20" s="908"/>
      <c r="NLH20" s="908"/>
      <c r="NLI20" s="908"/>
      <c r="NLJ20" s="908"/>
      <c r="NLK20" s="908"/>
      <c r="NLL20" s="908"/>
      <c r="NLM20" s="908"/>
      <c r="NLN20" s="908"/>
      <c r="NLO20" s="908"/>
      <c r="NLP20" s="908"/>
      <c r="NLQ20" s="908"/>
      <c r="NLR20" s="908"/>
      <c r="NLS20" s="908"/>
      <c r="NLT20" s="908"/>
      <c r="NLU20" s="908"/>
      <c r="NLV20" s="908"/>
      <c r="NLW20" s="908"/>
      <c r="NLX20" s="908"/>
      <c r="NLY20" s="908"/>
      <c r="NLZ20" s="908"/>
      <c r="NMA20" s="908"/>
      <c r="NMB20" s="908"/>
      <c r="NMC20" s="908"/>
      <c r="NMD20" s="908"/>
      <c r="NME20" s="908"/>
      <c r="NMF20" s="908"/>
      <c r="NMG20" s="908"/>
      <c r="NMH20" s="908"/>
      <c r="NMI20" s="908"/>
      <c r="NMJ20" s="908"/>
      <c r="NMK20" s="908"/>
      <c r="NML20" s="908"/>
      <c r="NMM20" s="908"/>
      <c r="NMN20" s="908"/>
      <c r="NMO20" s="908"/>
      <c r="NMP20" s="908"/>
      <c r="NMQ20" s="908"/>
      <c r="NMR20" s="908"/>
      <c r="NMS20" s="908"/>
      <c r="NMT20" s="908"/>
      <c r="NMU20" s="908"/>
      <c r="NMV20" s="908"/>
      <c r="NMW20" s="908"/>
      <c r="NMX20" s="908"/>
      <c r="NMY20" s="908"/>
      <c r="NMZ20" s="908"/>
      <c r="NNA20" s="908"/>
      <c r="NNB20" s="908"/>
      <c r="NNC20" s="908"/>
      <c r="NND20" s="908"/>
      <c r="NNE20" s="908"/>
      <c r="NNF20" s="908"/>
      <c r="NNG20" s="908"/>
      <c r="NNH20" s="908"/>
      <c r="NNI20" s="908"/>
      <c r="NNJ20" s="908"/>
      <c r="NNK20" s="908"/>
      <c r="NNL20" s="908"/>
      <c r="NNM20" s="908"/>
      <c r="NNN20" s="908"/>
      <c r="NNO20" s="908"/>
      <c r="NNP20" s="908"/>
      <c r="NNQ20" s="908"/>
      <c r="NNR20" s="908"/>
      <c r="NNS20" s="908"/>
      <c r="NNT20" s="908"/>
      <c r="NNU20" s="908"/>
      <c r="NNV20" s="908"/>
      <c r="NNW20" s="908"/>
      <c r="NNX20" s="908"/>
      <c r="NNY20" s="908"/>
      <c r="NNZ20" s="908"/>
      <c r="NOA20" s="908"/>
      <c r="NOB20" s="908"/>
      <c r="NOC20" s="908"/>
      <c r="NOD20" s="908"/>
      <c r="NOE20" s="908"/>
      <c r="NOF20" s="908"/>
      <c r="NOG20" s="908"/>
      <c r="NOH20" s="908"/>
      <c r="NOI20" s="908"/>
      <c r="NOJ20" s="908"/>
      <c r="NOK20" s="908"/>
      <c r="NOL20" s="908"/>
      <c r="NOM20" s="908"/>
      <c r="NON20" s="908"/>
      <c r="NOO20" s="908"/>
      <c r="NOP20" s="908"/>
      <c r="NOQ20" s="908"/>
      <c r="NOR20" s="908"/>
      <c r="NOS20" s="908"/>
      <c r="NOT20" s="908"/>
      <c r="NOU20" s="908"/>
      <c r="NOV20" s="908"/>
      <c r="NOW20" s="908"/>
      <c r="NOX20" s="908"/>
      <c r="NOY20" s="908"/>
      <c r="NOZ20" s="908"/>
      <c r="NPA20" s="908"/>
      <c r="NPB20" s="908"/>
      <c r="NPC20" s="908"/>
      <c r="NPD20" s="908"/>
      <c r="NPE20" s="908"/>
      <c r="NPF20" s="908"/>
      <c r="NPG20" s="908"/>
      <c r="NPH20" s="908"/>
      <c r="NPI20" s="908"/>
      <c r="NPJ20" s="908"/>
      <c r="NPK20" s="908"/>
      <c r="NPL20" s="908"/>
      <c r="NPM20" s="908"/>
      <c r="NPN20" s="908"/>
      <c r="NPO20" s="908"/>
      <c r="NPP20" s="908"/>
      <c r="NPQ20" s="908"/>
      <c r="NPR20" s="908"/>
      <c r="NPS20" s="908"/>
      <c r="NPT20" s="908"/>
      <c r="NPU20" s="908"/>
      <c r="NPV20" s="908"/>
      <c r="NPW20" s="908"/>
      <c r="NPX20" s="908"/>
      <c r="NPY20" s="908"/>
      <c r="NPZ20" s="908"/>
      <c r="NQA20" s="908"/>
      <c r="NQB20" s="908"/>
      <c r="NQC20" s="908"/>
      <c r="NQD20" s="908"/>
      <c r="NQE20" s="908"/>
      <c r="NQF20" s="908"/>
      <c r="NQG20" s="908"/>
      <c r="NQH20" s="908"/>
      <c r="NQI20" s="908"/>
      <c r="NQJ20" s="908"/>
      <c r="NQK20" s="908"/>
      <c r="NQL20" s="908"/>
      <c r="NQM20" s="908"/>
      <c r="NQN20" s="908"/>
      <c r="NQO20" s="908"/>
      <c r="NQP20" s="908"/>
      <c r="NQQ20" s="908"/>
      <c r="NQR20" s="908"/>
      <c r="NQS20" s="908"/>
      <c r="NQT20" s="908"/>
      <c r="NQU20" s="908"/>
      <c r="NQV20" s="908"/>
      <c r="NQW20" s="908"/>
      <c r="NQX20" s="908"/>
      <c r="NQY20" s="908"/>
      <c r="NQZ20" s="908"/>
      <c r="NRA20" s="908"/>
      <c r="NRB20" s="908"/>
      <c r="NRC20" s="908"/>
      <c r="NRD20" s="908"/>
      <c r="NRE20" s="908"/>
      <c r="NRF20" s="908"/>
      <c r="NRG20" s="908"/>
      <c r="NRH20" s="908"/>
      <c r="NRI20" s="908"/>
      <c r="NRJ20" s="908"/>
      <c r="NRK20" s="908"/>
      <c r="NRL20" s="908"/>
      <c r="NRM20" s="908"/>
      <c r="NRN20" s="908"/>
      <c r="NRO20" s="908"/>
      <c r="NRP20" s="908"/>
      <c r="NRQ20" s="908"/>
      <c r="NRR20" s="908"/>
      <c r="NRS20" s="908"/>
      <c r="NRT20" s="908"/>
      <c r="NRU20" s="908"/>
      <c r="NRV20" s="908"/>
      <c r="NRW20" s="908"/>
      <c r="NRX20" s="908"/>
      <c r="NRY20" s="908"/>
      <c r="NRZ20" s="908"/>
      <c r="NSA20" s="908"/>
      <c r="NSB20" s="908"/>
      <c r="NSC20" s="908"/>
      <c r="NSD20" s="908"/>
      <c r="NSE20" s="908"/>
      <c r="NSF20" s="908"/>
      <c r="NSG20" s="908"/>
      <c r="NSH20" s="908"/>
      <c r="NSI20" s="908"/>
      <c r="NSJ20" s="908"/>
      <c r="NSK20" s="908"/>
      <c r="NSL20" s="908"/>
      <c r="NSM20" s="908"/>
      <c r="NSN20" s="908"/>
      <c r="NSO20" s="908"/>
      <c r="NSP20" s="908"/>
      <c r="NSQ20" s="908"/>
      <c r="NSR20" s="908"/>
      <c r="NSS20" s="908"/>
      <c r="NST20" s="908"/>
      <c r="NSU20" s="908"/>
      <c r="NSV20" s="908"/>
      <c r="NSW20" s="908"/>
      <c r="NSX20" s="908"/>
      <c r="NSY20" s="908"/>
      <c r="NSZ20" s="908"/>
      <c r="NTA20" s="908"/>
      <c r="NTB20" s="908"/>
      <c r="NTC20" s="908"/>
      <c r="NTD20" s="908"/>
      <c r="NTE20" s="908"/>
      <c r="NTF20" s="908"/>
      <c r="NTG20" s="908"/>
      <c r="NTH20" s="908"/>
      <c r="NTI20" s="908"/>
      <c r="NTJ20" s="908"/>
      <c r="NTK20" s="908"/>
      <c r="NTL20" s="908"/>
      <c r="NTM20" s="908"/>
      <c r="NTN20" s="908"/>
      <c r="NTO20" s="908"/>
      <c r="NTP20" s="908"/>
      <c r="NTQ20" s="908"/>
      <c r="NTR20" s="908"/>
      <c r="NTS20" s="908"/>
      <c r="NTT20" s="908"/>
      <c r="NTU20" s="908"/>
      <c r="NTV20" s="908"/>
      <c r="NTW20" s="908"/>
      <c r="NTX20" s="908"/>
      <c r="NTY20" s="908"/>
      <c r="NTZ20" s="908"/>
      <c r="NUA20" s="908"/>
      <c r="NUB20" s="908"/>
      <c r="NUC20" s="908"/>
      <c r="NUD20" s="908"/>
      <c r="NUE20" s="908"/>
      <c r="NUF20" s="908"/>
      <c r="NUG20" s="908"/>
      <c r="NUH20" s="908"/>
      <c r="NUI20" s="908"/>
      <c r="NUJ20" s="908"/>
      <c r="NUK20" s="908"/>
      <c r="NUL20" s="908"/>
      <c r="NUM20" s="908"/>
      <c r="NUN20" s="908"/>
      <c r="NUO20" s="908"/>
      <c r="NUP20" s="908"/>
      <c r="NUQ20" s="908"/>
      <c r="NUR20" s="908"/>
      <c r="NUS20" s="908"/>
      <c r="NUT20" s="908"/>
      <c r="NUU20" s="908"/>
      <c r="NUV20" s="908"/>
      <c r="NUW20" s="908"/>
      <c r="NUX20" s="908"/>
      <c r="NUY20" s="908"/>
      <c r="NUZ20" s="908"/>
      <c r="NVA20" s="908"/>
      <c r="NVB20" s="908"/>
      <c r="NVC20" s="908"/>
      <c r="NVD20" s="908"/>
      <c r="NVE20" s="908"/>
      <c r="NVF20" s="908"/>
      <c r="NVG20" s="908"/>
      <c r="NVH20" s="908"/>
      <c r="NVI20" s="908"/>
      <c r="NVJ20" s="908"/>
      <c r="NVK20" s="908"/>
      <c r="NVL20" s="908"/>
      <c r="NVM20" s="908"/>
      <c r="NVN20" s="908"/>
      <c r="NVO20" s="908"/>
      <c r="NVP20" s="908"/>
      <c r="NVQ20" s="908"/>
      <c r="NVR20" s="908"/>
      <c r="NVS20" s="908"/>
      <c r="NVT20" s="908"/>
      <c r="NVU20" s="908"/>
      <c r="NVV20" s="908"/>
      <c r="NVW20" s="908"/>
      <c r="NVX20" s="908"/>
      <c r="NVY20" s="908"/>
      <c r="NVZ20" s="908"/>
      <c r="NWA20" s="908"/>
      <c r="NWB20" s="908"/>
      <c r="NWC20" s="908"/>
      <c r="NWD20" s="908"/>
      <c r="NWE20" s="908"/>
      <c r="NWF20" s="908"/>
      <c r="NWG20" s="908"/>
      <c r="NWH20" s="908"/>
      <c r="NWI20" s="908"/>
      <c r="NWJ20" s="908"/>
      <c r="NWK20" s="908"/>
      <c r="NWL20" s="908"/>
      <c r="NWM20" s="908"/>
      <c r="NWN20" s="908"/>
      <c r="NWO20" s="908"/>
      <c r="NWP20" s="908"/>
      <c r="NWQ20" s="908"/>
      <c r="NWR20" s="908"/>
      <c r="NWS20" s="908"/>
      <c r="NWT20" s="908"/>
      <c r="NWU20" s="908"/>
      <c r="NWV20" s="908"/>
      <c r="NWW20" s="908"/>
      <c r="NWX20" s="908"/>
      <c r="NWY20" s="908"/>
      <c r="NWZ20" s="908"/>
      <c r="NXA20" s="908"/>
      <c r="NXB20" s="908"/>
      <c r="NXC20" s="908"/>
      <c r="NXD20" s="908"/>
      <c r="NXE20" s="908"/>
      <c r="NXF20" s="908"/>
      <c r="NXG20" s="908"/>
      <c r="NXH20" s="908"/>
      <c r="NXI20" s="908"/>
      <c r="NXJ20" s="908"/>
      <c r="NXK20" s="908"/>
      <c r="NXL20" s="908"/>
      <c r="NXM20" s="908"/>
      <c r="NXN20" s="908"/>
      <c r="NXO20" s="908"/>
      <c r="NXP20" s="908"/>
      <c r="NXQ20" s="908"/>
      <c r="NXR20" s="908"/>
      <c r="NXS20" s="908"/>
      <c r="NXT20" s="908"/>
      <c r="NXU20" s="908"/>
      <c r="NXV20" s="908"/>
      <c r="NXW20" s="908"/>
      <c r="NXX20" s="908"/>
      <c r="NXY20" s="908"/>
      <c r="NXZ20" s="908"/>
      <c r="NYA20" s="908"/>
      <c r="NYB20" s="908"/>
      <c r="NYC20" s="908"/>
      <c r="NYD20" s="908"/>
      <c r="NYE20" s="908"/>
      <c r="NYF20" s="908"/>
      <c r="NYG20" s="908"/>
      <c r="NYH20" s="908"/>
      <c r="NYI20" s="908"/>
      <c r="NYJ20" s="908"/>
      <c r="NYK20" s="908"/>
      <c r="NYL20" s="908"/>
      <c r="NYM20" s="908"/>
      <c r="NYN20" s="908"/>
      <c r="NYO20" s="908"/>
      <c r="NYP20" s="908"/>
      <c r="NYQ20" s="908"/>
      <c r="NYR20" s="908"/>
      <c r="NYS20" s="908"/>
      <c r="NYT20" s="908"/>
      <c r="NYU20" s="908"/>
      <c r="NYV20" s="908"/>
      <c r="NYW20" s="908"/>
      <c r="NYX20" s="908"/>
      <c r="NYY20" s="908"/>
      <c r="NYZ20" s="908"/>
      <c r="NZA20" s="908"/>
      <c r="NZB20" s="908"/>
      <c r="NZC20" s="908"/>
      <c r="NZD20" s="908"/>
      <c r="NZE20" s="908"/>
      <c r="NZF20" s="908"/>
      <c r="NZG20" s="908"/>
      <c r="NZH20" s="908"/>
      <c r="NZI20" s="908"/>
      <c r="NZJ20" s="908"/>
      <c r="NZK20" s="908"/>
      <c r="NZL20" s="908"/>
      <c r="NZM20" s="908"/>
      <c r="NZN20" s="908"/>
      <c r="NZO20" s="908"/>
      <c r="NZP20" s="908"/>
      <c r="NZQ20" s="908"/>
      <c r="NZR20" s="908"/>
      <c r="NZS20" s="908"/>
      <c r="NZT20" s="908"/>
      <c r="NZU20" s="908"/>
      <c r="NZV20" s="908"/>
      <c r="NZW20" s="908"/>
      <c r="NZX20" s="908"/>
      <c r="NZY20" s="908"/>
      <c r="NZZ20" s="908"/>
      <c r="OAA20" s="908"/>
      <c r="OAB20" s="908"/>
      <c r="OAC20" s="908"/>
      <c r="OAD20" s="908"/>
      <c r="OAE20" s="908"/>
      <c r="OAF20" s="908"/>
      <c r="OAG20" s="908"/>
      <c r="OAH20" s="908"/>
      <c r="OAI20" s="908"/>
      <c r="OAJ20" s="908"/>
      <c r="OAK20" s="908"/>
      <c r="OAL20" s="908"/>
      <c r="OAM20" s="908"/>
      <c r="OAN20" s="908"/>
      <c r="OAO20" s="908"/>
      <c r="OAP20" s="908"/>
      <c r="OAQ20" s="908"/>
      <c r="OAR20" s="908"/>
      <c r="OAS20" s="908"/>
      <c r="OAT20" s="908"/>
      <c r="OAU20" s="908"/>
      <c r="OAV20" s="908"/>
      <c r="OAW20" s="908"/>
      <c r="OAX20" s="908"/>
      <c r="OAY20" s="908"/>
      <c r="OAZ20" s="908"/>
      <c r="OBA20" s="908"/>
      <c r="OBB20" s="908"/>
      <c r="OBC20" s="908"/>
      <c r="OBD20" s="908"/>
      <c r="OBE20" s="908"/>
      <c r="OBF20" s="908"/>
      <c r="OBG20" s="908"/>
      <c r="OBH20" s="908"/>
      <c r="OBI20" s="908"/>
      <c r="OBJ20" s="908"/>
      <c r="OBK20" s="908"/>
      <c r="OBL20" s="908"/>
      <c r="OBM20" s="908"/>
      <c r="OBN20" s="908"/>
      <c r="OBO20" s="908"/>
      <c r="OBP20" s="908"/>
      <c r="OBQ20" s="908"/>
      <c r="OBR20" s="908"/>
      <c r="OBS20" s="908"/>
      <c r="OBT20" s="908"/>
      <c r="OBU20" s="908"/>
      <c r="OBV20" s="908"/>
      <c r="OBW20" s="908"/>
      <c r="OBX20" s="908"/>
      <c r="OBY20" s="908"/>
      <c r="OBZ20" s="908"/>
      <c r="OCA20" s="908"/>
      <c r="OCB20" s="908"/>
      <c r="OCC20" s="908"/>
      <c r="OCD20" s="908"/>
      <c r="OCE20" s="908"/>
      <c r="OCF20" s="908"/>
      <c r="OCG20" s="908"/>
      <c r="OCH20" s="908"/>
      <c r="OCI20" s="908"/>
      <c r="OCJ20" s="908"/>
      <c r="OCK20" s="908"/>
      <c r="OCL20" s="908"/>
      <c r="OCM20" s="908"/>
      <c r="OCN20" s="908"/>
      <c r="OCO20" s="908"/>
      <c r="OCP20" s="908"/>
      <c r="OCQ20" s="908"/>
      <c r="OCR20" s="908"/>
      <c r="OCS20" s="908"/>
      <c r="OCT20" s="908"/>
      <c r="OCU20" s="908"/>
      <c r="OCV20" s="908"/>
      <c r="OCW20" s="908"/>
      <c r="OCX20" s="908"/>
      <c r="OCY20" s="908"/>
      <c r="OCZ20" s="908"/>
      <c r="ODA20" s="908"/>
      <c r="ODB20" s="908"/>
      <c r="ODC20" s="908"/>
      <c r="ODD20" s="908"/>
      <c r="ODE20" s="908"/>
      <c r="ODF20" s="908"/>
      <c r="ODG20" s="908"/>
      <c r="ODH20" s="908"/>
      <c r="ODI20" s="908"/>
      <c r="ODJ20" s="908"/>
      <c r="ODK20" s="908"/>
      <c r="ODL20" s="908"/>
      <c r="ODM20" s="908"/>
      <c r="ODN20" s="908"/>
      <c r="ODO20" s="908"/>
      <c r="ODP20" s="908"/>
      <c r="ODQ20" s="908"/>
      <c r="ODR20" s="908"/>
      <c r="ODS20" s="908"/>
      <c r="ODT20" s="908"/>
      <c r="ODU20" s="908"/>
      <c r="ODV20" s="908"/>
      <c r="ODW20" s="908"/>
      <c r="ODX20" s="908"/>
      <c r="ODY20" s="908"/>
      <c r="ODZ20" s="908"/>
      <c r="OEA20" s="908"/>
      <c r="OEB20" s="908"/>
      <c r="OEC20" s="908"/>
      <c r="OED20" s="908"/>
      <c r="OEE20" s="908"/>
      <c r="OEF20" s="908"/>
      <c r="OEG20" s="908"/>
      <c r="OEH20" s="908"/>
      <c r="OEI20" s="908"/>
      <c r="OEJ20" s="908"/>
      <c r="OEK20" s="908"/>
      <c r="OEL20" s="908"/>
      <c r="OEM20" s="908"/>
      <c r="OEN20" s="908"/>
      <c r="OEO20" s="908"/>
      <c r="OEP20" s="908"/>
      <c r="OEQ20" s="908"/>
      <c r="OER20" s="908"/>
      <c r="OES20" s="908"/>
      <c r="OET20" s="908"/>
      <c r="OEU20" s="908"/>
      <c r="OEV20" s="908"/>
      <c r="OEW20" s="908"/>
      <c r="OEX20" s="908"/>
      <c r="OEY20" s="908"/>
      <c r="OEZ20" s="908"/>
      <c r="OFA20" s="908"/>
      <c r="OFB20" s="908"/>
      <c r="OFC20" s="908"/>
      <c r="OFD20" s="908"/>
      <c r="OFE20" s="908"/>
      <c r="OFF20" s="908"/>
      <c r="OFG20" s="908"/>
      <c r="OFH20" s="908"/>
      <c r="OFI20" s="908"/>
      <c r="OFJ20" s="908"/>
      <c r="OFK20" s="908"/>
      <c r="OFL20" s="908"/>
      <c r="OFM20" s="908"/>
      <c r="OFN20" s="908"/>
      <c r="OFO20" s="908"/>
      <c r="OFP20" s="908"/>
      <c r="OFQ20" s="908"/>
      <c r="OFR20" s="908"/>
      <c r="OFS20" s="908"/>
      <c r="OFT20" s="908"/>
      <c r="OFU20" s="908"/>
      <c r="OFV20" s="908"/>
      <c r="OFW20" s="908"/>
      <c r="OFX20" s="908"/>
      <c r="OFY20" s="908"/>
      <c r="OFZ20" s="908"/>
      <c r="OGA20" s="908"/>
      <c r="OGB20" s="908"/>
      <c r="OGC20" s="908"/>
      <c r="OGD20" s="908"/>
      <c r="OGE20" s="908"/>
      <c r="OGF20" s="908"/>
      <c r="OGG20" s="908"/>
      <c r="OGH20" s="908"/>
      <c r="OGI20" s="908"/>
      <c r="OGJ20" s="908"/>
      <c r="OGK20" s="908"/>
      <c r="OGL20" s="908"/>
      <c r="OGM20" s="908"/>
      <c r="OGN20" s="908"/>
      <c r="OGO20" s="908"/>
      <c r="OGP20" s="908"/>
      <c r="OGQ20" s="908"/>
      <c r="OGR20" s="908"/>
      <c r="OGS20" s="908"/>
      <c r="OGT20" s="908"/>
      <c r="OGU20" s="908"/>
      <c r="OGV20" s="908"/>
      <c r="OGW20" s="908"/>
      <c r="OGX20" s="908"/>
      <c r="OGY20" s="908"/>
      <c r="OGZ20" s="908"/>
      <c r="OHA20" s="908"/>
      <c r="OHB20" s="908"/>
      <c r="OHC20" s="908"/>
      <c r="OHD20" s="908"/>
      <c r="OHE20" s="908"/>
      <c r="OHF20" s="908"/>
      <c r="OHG20" s="908"/>
      <c r="OHH20" s="908"/>
      <c r="OHI20" s="908"/>
      <c r="OHJ20" s="908"/>
      <c r="OHK20" s="908"/>
      <c r="OHL20" s="908"/>
      <c r="OHM20" s="908"/>
      <c r="OHN20" s="908"/>
      <c r="OHO20" s="908"/>
      <c r="OHP20" s="908"/>
      <c r="OHQ20" s="908"/>
      <c r="OHR20" s="908"/>
      <c r="OHS20" s="908"/>
      <c r="OHT20" s="908"/>
      <c r="OHU20" s="908"/>
      <c r="OHV20" s="908"/>
      <c r="OHW20" s="908"/>
      <c r="OHX20" s="908"/>
      <c r="OHY20" s="908"/>
      <c r="OHZ20" s="908"/>
      <c r="OIA20" s="908"/>
      <c r="OIB20" s="908"/>
      <c r="OIC20" s="908"/>
      <c r="OID20" s="908"/>
      <c r="OIE20" s="908"/>
      <c r="OIF20" s="908"/>
      <c r="OIG20" s="908"/>
      <c r="OIH20" s="908"/>
      <c r="OII20" s="908"/>
      <c r="OIJ20" s="908"/>
      <c r="OIK20" s="908"/>
      <c r="OIL20" s="908"/>
      <c r="OIM20" s="908"/>
      <c r="OIN20" s="908"/>
      <c r="OIO20" s="908"/>
      <c r="OIP20" s="908"/>
      <c r="OIQ20" s="908"/>
      <c r="OIR20" s="908"/>
      <c r="OIS20" s="908"/>
      <c r="OIT20" s="908"/>
      <c r="OIU20" s="908"/>
      <c r="OIV20" s="908"/>
      <c r="OIW20" s="908"/>
      <c r="OIX20" s="908"/>
      <c r="OIY20" s="908"/>
      <c r="OIZ20" s="908"/>
      <c r="OJA20" s="908"/>
      <c r="OJB20" s="908"/>
      <c r="OJC20" s="908"/>
      <c r="OJD20" s="908"/>
      <c r="OJE20" s="908"/>
      <c r="OJF20" s="908"/>
      <c r="OJG20" s="908"/>
      <c r="OJH20" s="908"/>
      <c r="OJI20" s="908"/>
      <c r="OJJ20" s="908"/>
      <c r="OJK20" s="908"/>
      <c r="OJL20" s="908"/>
      <c r="OJM20" s="908"/>
      <c r="OJN20" s="908"/>
      <c r="OJO20" s="908"/>
      <c r="OJP20" s="908"/>
      <c r="OJQ20" s="908"/>
      <c r="OJR20" s="908"/>
      <c r="OJS20" s="908"/>
      <c r="OJT20" s="908"/>
      <c r="OJU20" s="908"/>
      <c r="OJV20" s="908"/>
      <c r="OJW20" s="908"/>
      <c r="OJX20" s="908"/>
      <c r="OJY20" s="908"/>
      <c r="OJZ20" s="908"/>
      <c r="OKA20" s="908"/>
      <c r="OKB20" s="908"/>
      <c r="OKC20" s="908"/>
      <c r="OKD20" s="908"/>
      <c r="OKE20" s="908"/>
      <c r="OKF20" s="908"/>
      <c r="OKG20" s="908"/>
      <c r="OKH20" s="908"/>
      <c r="OKI20" s="908"/>
      <c r="OKJ20" s="908"/>
      <c r="OKK20" s="908"/>
      <c r="OKL20" s="908"/>
      <c r="OKM20" s="908"/>
      <c r="OKN20" s="908"/>
      <c r="OKO20" s="908"/>
      <c r="OKP20" s="908"/>
      <c r="OKQ20" s="908"/>
      <c r="OKR20" s="908"/>
      <c r="OKS20" s="908"/>
      <c r="OKT20" s="908"/>
      <c r="OKU20" s="908"/>
      <c r="OKV20" s="908"/>
      <c r="OKW20" s="908"/>
      <c r="OKX20" s="908"/>
      <c r="OKY20" s="908"/>
      <c r="OKZ20" s="908"/>
      <c r="OLA20" s="908"/>
      <c r="OLB20" s="908"/>
      <c r="OLC20" s="908"/>
      <c r="OLD20" s="908"/>
      <c r="OLE20" s="908"/>
      <c r="OLF20" s="908"/>
      <c r="OLG20" s="908"/>
      <c r="OLH20" s="908"/>
      <c r="OLI20" s="908"/>
      <c r="OLJ20" s="908"/>
      <c r="OLK20" s="908"/>
      <c r="OLL20" s="908"/>
      <c r="OLM20" s="908"/>
      <c r="OLN20" s="908"/>
      <c r="OLO20" s="908"/>
      <c r="OLP20" s="908"/>
      <c r="OLQ20" s="908"/>
      <c r="OLR20" s="908"/>
      <c r="OLS20" s="908"/>
      <c r="OLT20" s="908"/>
      <c r="OLU20" s="908"/>
      <c r="OLV20" s="908"/>
      <c r="OLW20" s="908"/>
      <c r="OLX20" s="908"/>
      <c r="OLY20" s="908"/>
      <c r="OLZ20" s="908"/>
      <c r="OMA20" s="908"/>
      <c r="OMB20" s="908"/>
      <c r="OMC20" s="908"/>
      <c r="OMD20" s="908"/>
      <c r="OME20" s="908"/>
      <c r="OMF20" s="908"/>
      <c r="OMG20" s="908"/>
      <c r="OMH20" s="908"/>
      <c r="OMI20" s="908"/>
      <c r="OMJ20" s="908"/>
      <c r="OMK20" s="908"/>
      <c r="OML20" s="908"/>
      <c r="OMM20" s="908"/>
      <c r="OMN20" s="908"/>
      <c r="OMO20" s="908"/>
      <c r="OMP20" s="908"/>
      <c r="OMQ20" s="908"/>
      <c r="OMR20" s="908"/>
      <c r="OMS20" s="908"/>
      <c r="OMT20" s="908"/>
      <c r="OMU20" s="908"/>
      <c r="OMV20" s="908"/>
      <c r="OMW20" s="908"/>
      <c r="OMX20" s="908"/>
      <c r="OMY20" s="908"/>
      <c r="OMZ20" s="908"/>
      <c r="ONA20" s="908"/>
      <c r="ONB20" s="908"/>
      <c r="ONC20" s="908"/>
      <c r="OND20" s="908"/>
      <c r="ONE20" s="908"/>
      <c r="ONF20" s="908"/>
      <c r="ONG20" s="908"/>
      <c r="ONH20" s="908"/>
      <c r="ONI20" s="908"/>
      <c r="ONJ20" s="908"/>
      <c r="ONK20" s="908"/>
      <c r="ONL20" s="908"/>
      <c r="ONM20" s="908"/>
      <c r="ONN20" s="908"/>
      <c r="ONO20" s="908"/>
      <c r="ONP20" s="908"/>
      <c r="ONQ20" s="908"/>
      <c r="ONR20" s="908"/>
      <c r="ONS20" s="908"/>
      <c r="ONT20" s="908"/>
      <c r="ONU20" s="908"/>
      <c r="ONV20" s="908"/>
      <c r="ONW20" s="908"/>
      <c r="ONX20" s="908"/>
      <c r="ONY20" s="908"/>
      <c r="ONZ20" s="908"/>
      <c r="OOA20" s="908"/>
      <c r="OOB20" s="908"/>
      <c r="OOC20" s="908"/>
      <c r="OOD20" s="908"/>
      <c r="OOE20" s="908"/>
      <c r="OOF20" s="908"/>
      <c r="OOG20" s="908"/>
      <c r="OOH20" s="908"/>
      <c r="OOI20" s="908"/>
      <c r="OOJ20" s="908"/>
      <c r="OOK20" s="908"/>
      <c r="OOL20" s="908"/>
      <c r="OOM20" s="908"/>
      <c r="OON20" s="908"/>
      <c r="OOO20" s="908"/>
      <c r="OOP20" s="908"/>
      <c r="OOQ20" s="908"/>
      <c r="OOR20" s="908"/>
      <c r="OOS20" s="908"/>
      <c r="OOT20" s="908"/>
      <c r="OOU20" s="908"/>
      <c r="OOV20" s="908"/>
      <c r="OOW20" s="908"/>
      <c r="OOX20" s="908"/>
      <c r="OOY20" s="908"/>
      <c r="OOZ20" s="908"/>
      <c r="OPA20" s="908"/>
      <c r="OPB20" s="908"/>
      <c r="OPC20" s="908"/>
      <c r="OPD20" s="908"/>
      <c r="OPE20" s="908"/>
      <c r="OPF20" s="908"/>
      <c r="OPG20" s="908"/>
      <c r="OPH20" s="908"/>
      <c r="OPI20" s="908"/>
      <c r="OPJ20" s="908"/>
      <c r="OPK20" s="908"/>
      <c r="OPL20" s="908"/>
      <c r="OPM20" s="908"/>
      <c r="OPN20" s="908"/>
      <c r="OPO20" s="908"/>
      <c r="OPP20" s="908"/>
      <c r="OPQ20" s="908"/>
      <c r="OPR20" s="908"/>
      <c r="OPS20" s="908"/>
      <c r="OPT20" s="908"/>
      <c r="OPU20" s="908"/>
      <c r="OPV20" s="908"/>
      <c r="OPW20" s="908"/>
      <c r="OPX20" s="908"/>
      <c r="OPY20" s="908"/>
      <c r="OPZ20" s="908"/>
      <c r="OQA20" s="908"/>
      <c r="OQB20" s="908"/>
      <c r="OQC20" s="908"/>
      <c r="OQD20" s="908"/>
      <c r="OQE20" s="908"/>
      <c r="OQF20" s="908"/>
      <c r="OQG20" s="908"/>
      <c r="OQH20" s="908"/>
      <c r="OQI20" s="908"/>
      <c r="OQJ20" s="908"/>
      <c r="OQK20" s="908"/>
      <c r="OQL20" s="908"/>
      <c r="OQM20" s="908"/>
      <c r="OQN20" s="908"/>
      <c r="OQO20" s="908"/>
      <c r="OQP20" s="908"/>
      <c r="OQQ20" s="908"/>
      <c r="OQR20" s="908"/>
      <c r="OQS20" s="908"/>
      <c r="OQT20" s="908"/>
      <c r="OQU20" s="908"/>
      <c r="OQV20" s="908"/>
      <c r="OQW20" s="908"/>
      <c r="OQX20" s="908"/>
      <c r="OQY20" s="908"/>
      <c r="OQZ20" s="908"/>
      <c r="ORA20" s="908"/>
      <c r="ORB20" s="908"/>
      <c r="ORC20" s="908"/>
      <c r="ORD20" s="908"/>
      <c r="ORE20" s="908"/>
      <c r="ORF20" s="908"/>
      <c r="ORG20" s="908"/>
      <c r="ORH20" s="908"/>
      <c r="ORI20" s="908"/>
      <c r="ORJ20" s="908"/>
      <c r="ORK20" s="908"/>
      <c r="ORL20" s="908"/>
      <c r="ORM20" s="908"/>
      <c r="ORN20" s="908"/>
      <c r="ORO20" s="908"/>
      <c r="ORP20" s="908"/>
      <c r="ORQ20" s="908"/>
      <c r="ORR20" s="908"/>
      <c r="ORS20" s="908"/>
      <c r="ORT20" s="908"/>
      <c r="ORU20" s="908"/>
      <c r="ORV20" s="908"/>
      <c r="ORW20" s="908"/>
      <c r="ORX20" s="908"/>
      <c r="ORY20" s="908"/>
      <c r="ORZ20" s="908"/>
      <c r="OSA20" s="908"/>
      <c r="OSB20" s="908"/>
      <c r="OSC20" s="908"/>
      <c r="OSD20" s="908"/>
      <c r="OSE20" s="908"/>
      <c r="OSF20" s="908"/>
      <c r="OSG20" s="908"/>
      <c r="OSH20" s="908"/>
      <c r="OSI20" s="908"/>
      <c r="OSJ20" s="908"/>
      <c r="OSK20" s="908"/>
      <c r="OSL20" s="908"/>
      <c r="OSM20" s="908"/>
      <c r="OSN20" s="908"/>
      <c r="OSO20" s="908"/>
      <c r="OSP20" s="908"/>
      <c r="OSQ20" s="908"/>
      <c r="OSR20" s="908"/>
      <c r="OSS20" s="908"/>
      <c r="OST20" s="908"/>
      <c r="OSU20" s="908"/>
      <c r="OSV20" s="908"/>
      <c r="OSW20" s="908"/>
      <c r="OSX20" s="908"/>
      <c r="OSY20" s="908"/>
      <c r="OSZ20" s="908"/>
      <c r="OTA20" s="908"/>
      <c r="OTB20" s="908"/>
      <c r="OTC20" s="908"/>
      <c r="OTD20" s="908"/>
      <c r="OTE20" s="908"/>
      <c r="OTF20" s="908"/>
      <c r="OTG20" s="908"/>
      <c r="OTH20" s="908"/>
      <c r="OTI20" s="908"/>
      <c r="OTJ20" s="908"/>
      <c r="OTK20" s="908"/>
      <c r="OTL20" s="908"/>
      <c r="OTM20" s="908"/>
      <c r="OTN20" s="908"/>
      <c r="OTO20" s="908"/>
      <c r="OTP20" s="908"/>
      <c r="OTQ20" s="908"/>
      <c r="OTR20" s="908"/>
      <c r="OTS20" s="908"/>
      <c r="OTT20" s="908"/>
      <c r="OTU20" s="908"/>
      <c r="OTV20" s="908"/>
      <c r="OTW20" s="908"/>
      <c r="OTX20" s="908"/>
      <c r="OTY20" s="908"/>
      <c r="OTZ20" s="908"/>
      <c r="OUA20" s="908"/>
      <c r="OUB20" s="908"/>
      <c r="OUC20" s="908"/>
      <c r="OUD20" s="908"/>
      <c r="OUE20" s="908"/>
      <c r="OUF20" s="908"/>
      <c r="OUG20" s="908"/>
      <c r="OUH20" s="908"/>
      <c r="OUI20" s="908"/>
      <c r="OUJ20" s="908"/>
      <c r="OUK20" s="908"/>
      <c r="OUL20" s="908"/>
      <c r="OUM20" s="908"/>
      <c r="OUN20" s="908"/>
      <c r="OUO20" s="908"/>
      <c r="OUP20" s="908"/>
      <c r="OUQ20" s="908"/>
      <c r="OUR20" s="908"/>
      <c r="OUS20" s="908"/>
      <c r="OUT20" s="908"/>
      <c r="OUU20" s="908"/>
      <c r="OUV20" s="908"/>
      <c r="OUW20" s="908"/>
      <c r="OUX20" s="908"/>
      <c r="OUY20" s="908"/>
      <c r="OUZ20" s="908"/>
      <c r="OVA20" s="908"/>
      <c r="OVB20" s="908"/>
      <c r="OVC20" s="908"/>
      <c r="OVD20" s="908"/>
      <c r="OVE20" s="908"/>
      <c r="OVF20" s="908"/>
      <c r="OVG20" s="908"/>
      <c r="OVH20" s="908"/>
      <c r="OVI20" s="908"/>
      <c r="OVJ20" s="908"/>
      <c r="OVK20" s="908"/>
      <c r="OVL20" s="908"/>
      <c r="OVM20" s="908"/>
      <c r="OVN20" s="908"/>
      <c r="OVO20" s="908"/>
      <c r="OVP20" s="908"/>
      <c r="OVQ20" s="908"/>
      <c r="OVR20" s="908"/>
      <c r="OVS20" s="908"/>
      <c r="OVT20" s="908"/>
      <c r="OVU20" s="908"/>
      <c r="OVV20" s="908"/>
      <c r="OVW20" s="908"/>
      <c r="OVX20" s="908"/>
      <c r="OVY20" s="908"/>
      <c r="OVZ20" s="908"/>
      <c r="OWA20" s="908"/>
      <c r="OWB20" s="908"/>
      <c r="OWC20" s="908"/>
      <c r="OWD20" s="908"/>
      <c r="OWE20" s="908"/>
      <c r="OWF20" s="908"/>
      <c r="OWG20" s="908"/>
      <c r="OWH20" s="908"/>
      <c r="OWI20" s="908"/>
      <c r="OWJ20" s="908"/>
      <c r="OWK20" s="908"/>
      <c r="OWL20" s="908"/>
      <c r="OWM20" s="908"/>
      <c r="OWN20" s="908"/>
      <c r="OWO20" s="908"/>
      <c r="OWP20" s="908"/>
      <c r="OWQ20" s="908"/>
      <c r="OWR20" s="908"/>
      <c r="OWS20" s="908"/>
      <c r="OWT20" s="908"/>
      <c r="OWU20" s="908"/>
      <c r="OWV20" s="908"/>
      <c r="OWW20" s="908"/>
      <c r="OWX20" s="908"/>
      <c r="OWY20" s="908"/>
      <c r="OWZ20" s="908"/>
      <c r="OXA20" s="908"/>
      <c r="OXB20" s="908"/>
      <c r="OXC20" s="908"/>
      <c r="OXD20" s="908"/>
      <c r="OXE20" s="908"/>
      <c r="OXF20" s="908"/>
      <c r="OXG20" s="908"/>
      <c r="OXH20" s="908"/>
      <c r="OXI20" s="908"/>
      <c r="OXJ20" s="908"/>
      <c r="OXK20" s="908"/>
      <c r="OXL20" s="908"/>
      <c r="OXM20" s="908"/>
      <c r="OXN20" s="908"/>
      <c r="OXO20" s="908"/>
      <c r="OXP20" s="908"/>
      <c r="OXQ20" s="908"/>
      <c r="OXR20" s="908"/>
      <c r="OXS20" s="908"/>
      <c r="OXT20" s="908"/>
      <c r="OXU20" s="908"/>
      <c r="OXV20" s="908"/>
      <c r="OXW20" s="908"/>
      <c r="OXX20" s="908"/>
      <c r="OXY20" s="908"/>
      <c r="OXZ20" s="908"/>
      <c r="OYA20" s="908"/>
      <c r="OYB20" s="908"/>
      <c r="OYC20" s="908"/>
      <c r="OYD20" s="908"/>
      <c r="OYE20" s="908"/>
      <c r="OYF20" s="908"/>
      <c r="OYG20" s="908"/>
      <c r="OYH20" s="908"/>
      <c r="OYI20" s="908"/>
      <c r="OYJ20" s="908"/>
      <c r="OYK20" s="908"/>
      <c r="OYL20" s="908"/>
      <c r="OYM20" s="908"/>
      <c r="OYN20" s="908"/>
      <c r="OYO20" s="908"/>
      <c r="OYP20" s="908"/>
      <c r="OYQ20" s="908"/>
      <c r="OYR20" s="908"/>
      <c r="OYS20" s="908"/>
      <c r="OYT20" s="908"/>
      <c r="OYU20" s="908"/>
      <c r="OYV20" s="908"/>
      <c r="OYW20" s="908"/>
      <c r="OYX20" s="908"/>
      <c r="OYY20" s="908"/>
      <c r="OYZ20" s="908"/>
      <c r="OZA20" s="908"/>
      <c r="OZB20" s="908"/>
      <c r="OZC20" s="908"/>
      <c r="OZD20" s="908"/>
      <c r="OZE20" s="908"/>
      <c r="OZF20" s="908"/>
      <c r="OZG20" s="908"/>
      <c r="OZH20" s="908"/>
      <c r="OZI20" s="908"/>
      <c r="OZJ20" s="908"/>
      <c r="OZK20" s="908"/>
      <c r="OZL20" s="908"/>
      <c r="OZM20" s="908"/>
      <c r="OZN20" s="908"/>
      <c r="OZO20" s="908"/>
      <c r="OZP20" s="908"/>
      <c r="OZQ20" s="908"/>
      <c r="OZR20" s="908"/>
      <c r="OZS20" s="908"/>
      <c r="OZT20" s="908"/>
      <c r="OZU20" s="908"/>
      <c r="OZV20" s="908"/>
      <c r="OZW20" s="908"/>
      <c r="OZX20" s="908"/>
      <c r="OZY20" s="908"/>
      <c r="OZZ20" s="908"/>
      <c r="PAA20" s="908"/>
      <c r="PAB20" s="908"/>
      <c r="PAC20" s="908"/>
      <c r="PAD20" s="908"/>
      <c r="PAE20" s="908"/>
      <c r="PAF20" s="908"/>
      <c r="PAG20" s="908"/>
      <c r="PAH20" s="908"/>
      <c r="PAI20" s="908"/>
      <c r="PAJ20" s="908"/>
      <c r="PAK20" s="908"/>
      <c r="PAL20" s="908"/>
      <c r="PAM20" s="908"/>
      <c r="PAN20" s="908"/>
      <c r="PAO20" s="908"/>
      <c r="PAP20" s="908"/>
      <c r="PAQ20" s="908"/>
      <c r="PAR20" s="908"/>
      <c r="PAS20" s="908"/>
      <c r="PAT20" s="908"/>
      <c r="PAU20" s="908"/>
      <c r="PAV20" s="908"/>
      <c r="PAW20" s="908"/>
      <c r="PAX20" s="908"/>
      <c r="PAY20" s="908"/>
      <c r="PAZ20" s="908"/>
      <c r="PBA20" s="908"/>
      <c r="PBB20" s="908"/>
      <c r="PBC20" s="908"/>
      <c r="PBD20" s="908"/>
      <c r="PBE20" s="908"/>
      <c r="PBF20" s="908"/>
      <c r="PBG20" s="908"/>
      <c r="PBH20" s="908"/>
      <c r="PBI20" s="908"/>
      <c r="PBJ20" s="908"/>
      <c r="PBK20" s="908"/>
      <c r="PBL20" s="908"/>
      <c r="PBM20" s="908"/>
      <c r="PBN20" s="908"/>
      <c r="PBO20" s="908"/>
      <c r="PBP20" s="908"/>
      <c r="PBQ20" s="908"/>
      <c r="PBR20" s="908"/>
      <c r="PBS20" s="908"/>
      <c r="PBT20" s="908"/>
      <c r="PBU20" s="908"/>
      <c r="PBV20" s="908"/>
      <c r="PBW20" s="908"/>
      <c r="PBX20" s="908"/>
      <c r="PBY20" s="908"/>
      <c r="PBZ20" s="908"/>
      <c r="PCA20" s="908"/>
      <c r="PCB20" s="908"/>
      <c r="PCC20" s="908"/>
      <c r="PCD20" s="908"/>
      <c r="PCE20" s="908"/>
      <c r="PCF20" s="908"/>
      <c r="PCG20" s="908"/>
      <c r="PCH20" s="908"/>
      <c r="PCI20" s="908"/>
      <c r="PCJ20" s="908"/>
      <c r="PCK20" s="908"/>
      <c r="PCL20" s="908"/>
      <c r="PCM20" s="908"/>
      <c r="PCN20" s="908"/>
      <c r="PCO20" s="908"/>
      <c r="PCP20" s="908"/>
      <c r="PCQ20" s="908"/>
      <c r="PCR20" s="908"/>
      <c r="PCS20" s="908"/>
      <c r="PCT20" s="908"/>
      <c r="PCU20" s="908"/>
      <c r="PCV20" s="908"/>
      <c r="PCW20" s="908"/>
      <c r="PCX20" s="908"/>
      <c r="PCY20" s="908"/>
      <c r="PCZ20" s="908"/>
      <c r="PDA20" s="908"/>
      <c r="PDB20" s="908"/>
      <c r="PDC20" s="908"/>
      <c r="PDD20" s="908"/>
      <c r="PDE20" s="908"/>
      <c r="PDF20" s="908"/>
      <c r="PDG20" s="908"/>
      <c r="PDH20" s="908"/>
      <c r="PDI20" s="908"/>
      <c r="PDJ20" s="908"/>
      <c r="PDK20" s="908"/>
      <c r="PDL20" s="908"/>
      <c r="PDM20" s="908"/>
      <c r="PDN20" s="908"/>
      <c r="PDO20" s="908"/>
      <c r="PDP20" s="908"/>
      <c r="PDQ20" s="908"/>
      <c r="PDR20" s="908"/>
      <c r="PDS20" s="908"/>
      <c r="PDT20" s="908"/>
      <c r="PDU20" s="908"/>
      <c r="PDV20" s="908"/>
      <c r="PDW20" s="908"/>
      <c r="PDX20" s="908"/>
      <c r="PDY20" s="908"/>
      <c r="PDZ20" s="908"/>
      <c r="PEA20" s="908"/>
      <c r="PEB20" s="908"/>
      <c r="PEC20" s="908"/>
      <c r="PED20" s="908"/>
      <c r="PEE20" s="908"/>
      <c r="PEF20" s="908"/>
      <c r="PEG20" s="908"/>
      <c r="PEH20" s="908"/>
      <c r="PEI20" s="908"/>
      <c r="PEJ20" s="908"/>
      <c r="PEK20" s="908"/>
      <c r="PEL20" s="908"/>
      <c r="PEM20" s="908"/>
      <c r="PEN20" s="908"/>
      <c r="PEO20" s="908"/>
      <c r="PEP20" s="908"/>
      <c r="PEQ20" s="908"/>
      <c r="PER20" s="908"/>
      <c r="PES20" s="908"/>
      <c r="PET20" s="908"/>
      <c r="PEU20" s="908"/>
      <c r="PEV20" s="908"/>
      <c r="PEW20" s="908"/>
      <c r="PEX20" s="908"/>
      <c r="PEY20" s="908"/>
      <c r="PEZ20" s="908"/>
      <c r="PFA20" s="908"/>
      <c r="PFB20" s="908"/>
      <c r="PFC20" s="908"/>
      <c r="PFD20" s="908"/>
      <c r="PFE20" s="908"/>
      <c r="PFF20" s="908"/>
      <c r="PFG20" s="908"/>
      <c r="PFH20" s="908"/>
      <c r="PFI20" s="908"/>
      <c r="PFJ20" s="908"/>
      <c r="PFK20" s="908"/>
      <c r="PFL20" s="908"/>
      <c r="PFM20" s="908"/>
      <c r="PFN20" s="908"/>
      <c r="PFO20" s="908"/>
      <c r="PFP20" s="908"/>
      <c r="PFQ20" s="908"/>
      <c r="PFR20" s="908"/>
      <c r="PFS20" s="908"/>
      <c r="PFT20" s="908"/>
      <c r="PFU20" s="908"/>
      <c r="PFV20" s="908"/>
      <c r="PFW20" s="908"/>
      <c r="PFX20" s="908"/>
      <c r="PFY20" s="908"/>
      <c r="PFZ20" s="908"/>
      <c r="PGA20" s="908"/>
      <c r="PGB20" s="908"/>
      <c r="PGC20" s="908"/>
      <c r="PGD20" s="908"/>
      <c r="PGE20" s="908"/>
      <c r="PGF20" s="908"/>
      <c r="PGG20" s="908"/>
      <c r="PGH20" s="908"/>
      <c r="PGI20" s="908"/>
      <c r="PGJ20" s="908"/>
      <c r="PGK20" s="908"/>
      <c r="PGL20" s="908"/>
      <c r="PGM20" s="908"/>
      <c r="PGN20" s="908"/>
      <c r="PGO20" s="908"/>
      <c r="PGP20" s="908"/>
      <c r="PGQ20" s="908"/>
      <c r="PGR20" s="908"/>
      <c r="PGS20" s="908"/>
      <c r="PGT20" s="908"/>
      <c r="PGU20" s="908"/>
      <c r="PGV20" s="908"/>
      <c r="PGW20" s="908"/>
      <c r="PGX20" s="908"/>
      <c r="PGY20" s="908"/>
      <c r="PGZ20" s="908"/>
      <c r="PHA20" s="908"/>
      <c r="PHB20" s="908"/>
      <c r="PHC20" s="908"/>
      <c r="PHD20" s="908"/>
      <c r="PHE20" s="908"/>
      <c r="PHF20" s="908"/>
      <c r="PHG20" s="908"/>
      <c r="PHH20" s="908"/>
      <c r="PHI20" s="908"/>
      <c r="PHJ20" s="908"/>
      <c r="PHK20" s="908"/>
      <c r="PHL20" s="908"/>
      <c r="PHM20" s="908"/>
      <c r="PHN20" s="908"/>
      <c r="PHO20" s="908"/>
      <c r="PHP20" s="908"/>
      <c r="PHQ20" s="908"/>
      <c r="PHR20" s="908"/>
      <c r="PHS20" s="908"/>
      <c r="PHT20" s="908"/>
      <c r="PHU20" s="908"/>
      <c r="PHV20" s="908"/>
      <c r="PHW20" s="908"/>
      <c r="PHX20" s="908"/>
      <c r="PHY20" s="908"/>
      <c r="PHZ20" s="908"/>
      <c r="PIA20" s="908"/>
      <c r="PIB20" s="908"/>
      <c r="PIC20" s="908"/>
      <c r="PID20" s="908"/>
      <c r="PIE20" s="908"/>
      <c r="PIF20" s="908"/>
      <c r="PIG20" s="908"/>
      <c r="PIH20" s="908"/>
      <c r="PII20" s="908"/>
      <c r="PIJ20" s="908"/>
      <c r="PIK20" s="908"/>
      <c r="PIL20" s="908"/>
      <c r="PIM20" s="908"/>
      <c r="PIN20" s="908"/>
      <c r="PIO20" s="908"/>
      <c r="PIP20" s="908"/>
      <c r="PIQ20" s="908"/>
      <c r="PIR20" s="908"/>
      <c r="PIS20" s="908"/>
      <c r="PIT20" s="908"/>
      <c r="PIU20" s="908"/>
      <c r="PIV20" s="908"/>
      <c r="PIW20" s="908"/>
      <c r="PIX20" s="908"/>
      <c r="PIY20" s="908"/>
      <c r="PIZ20" s="908"/>
      <c r="PJA20" s="908"/>
      <c r="PJB20" s="908"/>
      <c r="PJC20" s="908"/>
      <c r="PJD20" s="908"/>
      <c r="PJE20" s="908"/>
      <c r="PJF20" s="908"/>
      <c r="PJG20" s="908"/>
      <c r="PJH20" s="908"/>
      <c r="PJI20" s="908"/>
      <c r="PJJ20" s="908"/>
      <c r="PJK20" s="908"/>
      <c r="PJL20" s="908"/>
      <c r="PJM20" s="908"/>
      <c r="PJN20" s="908"/>
      <c r="PJO20" s="908"/>
      <c r="PJP20" s="908"/>
      <c r="PJQ20" s="908"/>
      <c r="PJR20" s="908"/>
      <c r="PJS20" s="908"/>
      <c r="PJT20" s="908"/>
      <c r="PJU20" s="908"/>
      <c r="PJV20" s="908"/>
      <c r="PJW20" s="908"/>
      <c r="PJX20" s="908"/>
      <c r="PJY20" s="908"/>
      <c r="PJZ20" s="908"/>
      <c r="PKA20" s="908"/>
      <c r="PKB20" s="908"/>
      <c r="PKC20" s="908"/>
      <c r="PKD20" s="908"/>
      <c r="PKE20" s="908"/>
      <c r="PKF20" s="908"/>
      <c r="PKG20" s="908"/>
      <c r="PKH20" s="908"/>
      <c r="PKI20" s="908"/>
      <c r="PKJ20" s="908"/>
      <c r="PKK20" s="908"/>
      <c r="PKL20" s="908"/>
      <c r="PKM20" s="908"/>
      <c r="PKN20" s="908"/>
      <c r="PKO20" s="908"/>
      <c r="PKP20" s="908"/>
      <c r="PKQ20" s="908"/>
      <c r="PKR20" s="908"/>
      <c r="PKS20" s="908"/>
      <c r="PKT20" s="908"/>
      <c r="PKU20" s="908"/>
      <c r="PKV20" s="908"/>
      <c r="PKW20" s="908"/>
      <c r="PKX20" s="908"/>
      <c r="PKY20" s="908"/>
      <c r="PKZ20" s="908"/>
      <c r="PLA20" s="908"/>
      <c r="PLB20" s="908"/>
      <c r="PLC20" s="908"/>
      <c r="PLD20" s="908"/>
      <c r="PLE20" s="908"/>
      <c r="PLF20" s="908"/>
      <c r="PLG20" s="908"/>
      <c r="PLH20" s="908"/>
      <c r="PLI20" s="908"/>
      <c r="PLJ20" s="908"/>
      <c r="PLK20" s="908"/>
      <c r="PLL20" s="908"/>
      <c r="PLM20" s="908"/>
      <c r="PLN20" s="908"/>
      <c r="PLO20" s="908"/>
      <c r="PLP20" s="908"/>
      <c r="PLQ20" s="908"/>
      <c r="PLR20" s="908"/>
      <c r="PLS20" s="908"/>
      <c r="PLT20" s="908"/>
      <c r="PLU20" s="908"/>
      <c r="PLV20" s="908"/>
      <c r="PLW20" s="908"/>
      <c r="PLX20" s="908"/>
      <c r="PLY20" s="908"/>
      <c r="PLZ20" s="908"/>
      <c r="PMA20" s="908"/>
      <c r="PMB20" s="908"/>
      <c r="PMC20" s="908"/>
      <c r="PMD20" s="908"/>
      <c r="PME20" s="908"/>
      <c r="PMF20" s="908"/>
      <c r="PMG20" s="908"/>
      <c r="PMH20" s="908"/>
      <c r="PMI20" s="908"/>
      <c r="PMJ20" s="908"/>
      <c r="PMK20" s="908"/>
      <c r="PML20" s="908"/>
      <c r="PMM20" s="908"/>
      <c r="PMN20" s="908"/>
      <c r="PMO20" s="908"/>
      <c r="PMP20" s="908"/>
      <c r="PMQ20" s="908"/>
      <c r="PMR20" s="908"/>
      <c r="PMS20" s="908"/>
      <c r="PMT20" s="908"/>
      <c r="PMU20" s="908"/>
      <c r="PMV20" s="908"/>
      <c r="PMW20" s="908"/>
      <c r="PMX20" s="908"/>
      <c r="PMY20" s="908"/>
      <c r="PMZ20" s="908"/>
      <c r="PNA20" s="908"/>
      <c r="PNB20" s="908"/>
      <c r="PNC20" s="908"/>
      <c r="PND20" s="908"/>
      <c r="PNE20" s="908"/>
      <c r="PNF20" s="908"/>
      <c r="PNG20" s="908"/>
      <c r="PNH20" s="908"/>
      <c r="PNI20" s="908"/>
      <c r="PNJ20" s="908"/>
      <c r="PNK20" s="908"/>
      <c r="PNL20" s="908"/>
      <c r="PNM20" s="908"/>
      <c r="PNN20" s="908"/>
      <c r="PNO20" s="908"/>
      <c r="PNP20" s="908"/>
      <c r="PNQ20" s="908"/>
      <c r="PNR20" s="908"/>
      <c r="PNS20" s="908"/>
      <c r="PNT20" s="908"/>
      <c r="PNU20" s="908"/>
      <c r="PNV20" s="908"/>
      <c r="PNW20" s="908"/>
      <c r="PNX20" s="908"/>
      <c r="PNY20" s="908"/>
      <c r="PNZ20" s="908"/>
      <c r="POA20" s="908"/>
      <c r="POB20" s="908"/>
      <c r="POC20" s="908"/>
      <c r="POD20" s="908"/>
      <c r="POE20" s="908"/>
      <c r="POF20" s="908"/>
      <c r="POG20" s="908"/>
      <c r="POH20" s="908"/>
      <c r="POI20" s="908"/>
      <c r="POJ20" s="908"/>
      <c r="POK20" s="908"/>
      <c r="POL20" s="908"/>
      <c r="POM20" s="908"/>
      <c r="PON20" s="908"/>
      <c r="POO20" s="908"/>
      <c r="POP20" s="908"/>
      <c r="POQ20" s="908"/>
      <c r="POR20" s="908"/>
      <c r="POS20" s="908"/>
      <c r="POT20" s="908"/>
      <c r="POU20" s="908"/>
      <c r="POV20" s="908"/>
      <c r="POW20" s="908"/>
      <c r="POX20" s="908"/>
      <c r="POY20" s="908"/>
      <c r="POZ20" s="908"/>
      <c r="PPA20" s="908"/>
      <c r="PPB20" s="908"/>
      <c r="PPC20" s="908"/>
      <c r="PPD20" s="908"/>
      <c r="PPE20" s="908"/>
      <c r="PPF20" s="908"/>
      <c r="PPG20" s="908"/>
      <c r="PPH20" s="908"/>
      <c r="PPI20" s="908"/>
      <c r="PPJ20" s="908"/>
      <c r="PPK20" s="908"/>
      <c r="PPL20" s="908"/>
      <c r="PPM20" s="908"/>
      <c r="PPN20" s="908"/>
      <c r="PPO20" s="908"/>
      <c r="PPP20" s="908"/>
      <c r="PPQ20" s="908"/>
      <c r="PPR20" s="908"/>
      <c r="PPS20" s="908"/>
      <c r="PPT20" s="908"/>
      <c r="PPU20" s="908"/>
      <c r="PPV20" s="908"/>
      <c r="PPW20" s="908"/>
      <c r="PPX20" s="908"/>
      <c r="PPY20" s="908"/>
      <c r="PPZ20" s="908"/>
      <c r="PQA20" s="908"/>
      <c r="PQB20" s="908"/>
      <c r="PQC20" s="908"/>
      <c r="PQD20" s="908"/>
      <c r="PQE20" s="908"/>
      <c r="PQF20" s="908"/>
      <c r="PQG20" s="908"/>
      <c r="PQH20" s="908"/>
      <c r="PQI20" s="908"/>
      <c r="PQJ20" s="908"/>
      <c r="PQK20" s="908"/>
      <c r="PQL20" s="908"/>
      <c r="PQM20" s="908"/>
      <c r="PQN20" s="908"/>
      <c r="PQO20" s="908"/>
      <c r="PQP20" s="908"/>
      <c r="PQQ20" s="908"/>
      <c r="PQR20" s="908"/>
      <c r="PQS20" s="908"/>
      <c r="PQT20" s="908"/>
      <c r="PQU20" s="908"/>
      <c r="PQV20" s="908"/>
      <c r="PQW20" s="908"/>
      <c r="PQX20" s="908"/>
      <c r="PQY20" s="908"/>
      <c r="PQZ20" s="908"/>
      <c r="PRA20" s="908"/>
      <c r="PRB20" s="908"/>
      <c r="PRC20" s="908"/>
      <c r="PRD20" s="908"/>
      <c r="PRE20" s="908"/>
      <c r="PRF20" s="908"/>
      <c r="PRG20" s="908"/>
      <c r="PRH20" s="908"/>
      <c r="PRI20" s="908"/>
      <c r="PRJ20" s="908"/>
      <c r="PRK20" s="908"/>
      <c r="PRL20" s="908"/>
      <c r="PRM20" s="908"/>
      <c r="PRN20" s="908"/>
      <c r="PRO20" s="908"/>
      <c r="PRP20" s="908"/>
      <c r="PRQ20" s="908"/>
      <c r="PRR20" s="908"/>
      <c r="PRS20" s="908"/>
      <c r="PRT20" s="908"/>
      <c r="PRU20" s="908"/>
      <c r="PRV20" s="908"/>
      <c r="PRW20" s="908"/>
      <c r="PRX20" s="908"/>
      <c r="PRY20" s="908"/>
      <c r="PRZ20" s="908"/>
      <c r="PSA20" s="908"/>
      <c r="PSB20" s="908"/>
      <c r="PSC20" s="908"/>
      <c r="PSD20" s="908"/>
      <c r="PSE20" s="908"/>
      <c r="PSF20" s="908"/>
      <c r="PSG20" s="908"/>
      <c r="PSH20" s="908"/>
      <c r="PSI20" s="908"/>
      <c r="PSJ20" s="908"/>
      <c r="PSK20" s="908"/>
      <c r="PSL20" s="908"/>
      <c r="PSM20" s="908"/>
      <c r="PSN20" s="908"/>
      <c r="PSO20" s="908"/>
      <c r="PSP20" s="908"/>
      <c r="PSQ20" s="908"/>
      <c r="PSR20" s="908"/>
      <c r="PSS20" s="908"/>
      <c r="PST20" s="908"/>
      <c r="PSU20" s="908"/>
      <c r="PSV20" s="908"/>
      <c r="PSW20" s="908"/>
      <c r="PSX20" s="908"/>
      <c r="PSY20" s="908"/>
      <c r="PSZ20" s="908"/>
      <c r="PTA20" s="908"/>
      <c r="PTB20" s="908"/>
      <c r="PTC20" s="908"/>
      <c r="PTD20" s="908"/>
      <c r="PTE20" s="908"/>
      <c r="PTF20" s="908"/>
      <c r="PTG20" s="908"/>
      <c r="PTH20" s="908"/>
      <c r="PTI20" s="908"/>
      <c r="PTJ20" s="908"/>
      <c r="PTK20" s="908"/>
      <c r="PTL20" s="908"/>
      <c r="PTM20" s="908"/>
      <c r="PTN20" s="908"/>
      <c r="PTO20" s="908"/>
      <c r="PTP20" s="908"/>
      <c r="PTQ20" s="908"/>
      <c r="PTR20" s="908"/>
      <c r="PTS20" s="908"/>
      <c r="PTT20" s="908"/>
      <c r="PTU20" s="908"/>
      <c r="PTV20" s="908"/>
      <c r="PTW20" s="908"/>
      <c r="PTX20" s="908"/>
      <c r="PTY20" s="908"/>
      <c r="PTZ20" s="908"/>
      <c r="PUA20" s="908"/>
      <c r="PUB20" s="908"/>
      <c r="PUC20" s="908"/>
      <c r="PUD20" s="908"/>
      <c r="PUE20" s="908"/>
      <c r="PUF20" s="908"/>
      <c r="PUG20" s="908"/>
      <c r="PUH20" s="908"/>
      <c r="PUI20" s="908"/>
      <c r="PUJ20" s="908"/>
      <c r="PUK20" s="908"/>
      <c r="PUL20" s="908"/>
      <c r="PUM20" s="908"/>
      <c r="PUN20" s="908"/>
      <c r="PUO20" s="908"/>
      <c r="PUP20" s="908"/>
      <c r="PUQ20" s="908"/>
      <c r="PUR20" s="908"/>
      <c r="PUS20" s="908"/>
      <c r="PUT20" s="908"/>
      <c r="PUU20" s="908"/>
      <c r="PUV20" s="908"/>
      <c r="PUW20" s="908"/>
      <c r="PUX20" s="908"/>
      <c r="PUY20" s="908"/>
      <c r="PUZ20" s="908"/>
      <c r="PVA20" s="908"/>
      <c r="PVB20" s="908"/>
      <c r="PVC20" s="908"/>
      <c r="PVD20" s="908"/>
      <c r="PVE20" s="908"/>
      <c r="PVF20" s="908"/>
      <c r="PVG20" s="908"/>
      <c r="PVH20" s="908"/>
      <c r="PVI20" s="908"/>
      <c r="PVJ20" s="908"/>
      <c r="PVK20" s="908"/>
      <c r="PVL20" s="908"/>
      <c r="PVM20" s="908"/>
      <c r="PVN20" s="908"/>
      <c r="PVO20" s="908"/>
      <c r="PVP20" s="908"/>
      <c r="PVQ20" s="908"/>
      <c r="PVR20" s="908"/>
      <c r="PVS20" s="908"/>
      <c r="PVT20" s="908"/>
      <c r="PVU20" s="908"/>
      <c r="PVV20" s="908"/>
      <c r="PVW20" s="908"/>
      <c r="PVX20" s="908"/>
      <c r="PVY20" s="908"/>
      <c r="PVZ20" s="908"/>
      <c r="PWA20" s="908"/>
      <c r="PWB20" s="908"/>
      <c r="PWC20" s="908"/>
      <c r="PWD20" s="908"/>
      <c r="PWE20" s="908"/>
      <c r="PWF20" s="908"/>
      <c r="PWG20" s="908"/>
      <c r="PWH20" s="908"/>
      <c r="PWI20" s="908"/>
      <c r="PWJ20" s="908"/>
      <c r="PWK20" s="908"/>
      <c r="PWL20" s="908"/>
      <c r="PWM20" s="908"/>
      <c r="PWN20" s="908"/>
      <c r="PWO20" s="908"/>
      <c r="PWP20" s="908"/>
      <c r="PWQ20" s="908"/>
      <c r="PWR20" s="908"/>
      <c r="PWS20" s="908"/>
      <c r="PWT20" s="908"/>
      <c r="PWU20" s="908"/>
      <c r="PWV20" s="908"/>
      <c r="PWW20" s="908"/>
      <c r="PWX20" s="908"/>
      <c r="PWY20" s="908"/>
      <c r="PWZ20" s="908"/>
      <c r="PXA20" s="908"/>
      <c r="PXB20" s="908"/>
      <c r="PXC20" s="908"/>
      <c r="PXD20" s="908"/>
      <c r="PXE20" s="908"/>
      <c r="PXF20" s="908"/>
      <c r="PXG20" s="908"/>
      <c r="PXH20" s="908"/>
      <c r="PXI20" s="908"/>
      <c r="PXJ20" s="908"/>
      <c r="PXK20" s="908"/>
      <c r="PXL20" s="908"/>
      <c r="PXM20" s="908"/>
      <c r="PXN20" s="908"/>
      <c r="PXO20" s="908"/>
      <c r="PXP20" s="908"/>
      <c r="PXQ20" s="908"/>
      <c r="PXR20" s="908"/>
      <c r="PXS20" s="908"/>
      <c r="PXT20" s="908"/>
      <c r="PXU20" s="908"/>
      <c r="PXV20" s="908"/>
      <c r="PXW20" s="908"/>
      <c r="PXX20" s="908"/>
      <c r="PXY20" s="908"/>
      <c r="PXZ20" s="908"/>
      <c r="PYA20" s="908"/>
      <c r="PYB20" s="908"/>
      <c r="PYC20" s="908"/>
      <c r="PYD20" s="908"/>
      <c r="PYE20" s="908"/>
      <c r="PYF20" s="908"/>
      <c r="PYG20" s="908"/>
      <c r="PYH20" s="908"/>
      <c r="PYI20" s="908"/>
      <c r="PYJ20" s="908"/>
      <c r="PYK20" s="908"/>
      <c r="PYL20" s="908"/>
      <c r="PYM20" s="908"/>
      <c r="PYN20" s="908"/>
      <c r="PYO20" s="908"/>
      <c r="PYP20" s="908"/>
      <c r="PYQ20" s="908"/>
      <c r="PYR20" s="908"/>
      <c r="PYS20" s="908"/>
      <c r="PYT20" s="908"/>
      <c r="PYU20" s="908"/>
      <c r="PYV20" s="908"/>
      <c r="PYW20" s="908"/>
      <c r="PYX20" s="908"/>
      <c r="PYY20" s="908"/>
      <c r="PYZ20" s="908"/>
      <c r="PZA20" s="908"/>
      <c r="PZB20" s="908"/>
      <c r="PZC20" s="908"/>
      <c r="PZD20" s="908"/>
      <c r="PZE20" s="908"/>
      <c r="PZF20" s="908"/>
      <c r="PZG20" s="908"/>
      <c r="PZH20" s="908"/>
      <c r="PZI20" s="908"/>
      <c r="PZJ20" s="908"/>
      <c r="PZK20" s="908"/>
      <c r="PZL20" s="908"/>
      <c r="PZM20" s="908"/>
      <c r="PZN20" s="908"/>
      <c r="PZO20" s="908"/>
      <c r="PZP20" s="908"/>
      <c r="PZQ20" s="908"/>
      <c r="PZR20" s="908"/>
      <c r="PZS20" s="908"/>
      <c r="PZT20" s="908"/>
      <c r="PZU20" s="908"/>
      <c r="PZV20" s="908"/>
      <c r="PZW20" s="908"/>
      <c r="PZX20" s="908"/>
      <c r="PZY20" s="908"/>
      <c r="PZZ20" s="908"/>
      <c r="QAA20" s="908"/>
      <c r="QAB20" s="908"/>
      <c r="QAC20" s="908"/>
      <c r="QAD20" s="908"/>
      <c r="QAE20" s="908"/>
      <c r="QAF20" s="908"/>
      <c r="QAG20" s="908"/>
      <c r="QAH20" s="908"/>
      <c r="QAI20" s="908"/>
      <c r="QAJ20" s="908"/>
      <c r="QAK20" s="908"/>
      <c r="QAL20" s="908"/>
      <c r="QAM20" s="908"/>
      <c r="QAN20" s="908"/>
      <c r="QAO20" s="908"/>
      <c r="QAP20" s="908"/>
      <c r="QAQ20" s="908"/>
      <c r="QAR20" s="908"/>
      <c r="QAS20" s="908"/>
      <c r="QAT20" s="908"/>
      <c r="QAU20" s="908"/>
      <c r="QAV20" s="908"/>
      <c r="QAW20" s="908"/>
      <c r="QAX20" s="908"/>
      <c r="QAY20" s="908"/>
      <c r="QAZ20" s="908"/>
      <c r="QBA20" s="908"/>
      <c r="QBB20" s="908"/>
      <c r="QBC20" s="908"/>
      <c r="QBD20" s="908"/>
      <c r="QBE20" s="908"/>
      <c r="QBF20" s="908"/>
      <c r="QBG20" s="908"/>
      <c r="QBH20" s="908"/>
      <c r="QBI20" s="908"/>
      <c r="QBJ20" s="908"/>
      <c r="QBK20" s="908"/>
      <c r="QBL20" s="908"/>
      <c r="QBM20" s="908"/>
      <c r="QBN20" s="908"/>
      <c r="QBO20" s="908"/>
      <c r="QBP20" s="908"/>
      <c r="QBQ20" s="908"/>
      <c r="QBR20" s="908"/>
      <c r="QBS20" s="908"/>
      <c r="QBT20" s="908"/>
      <c r="QBU20" s="908"/>
      <c r="QBV20" s="908"/>
      <c r="QBW20" s="908"/>
      <c r="QBX20" s="908"/>
      <c r="QBY20" s="908"/>
      <c r="QBZ20" s="908"/>
      <c r="QCA20" s="908"/>
      <c r="QCB20" s="908"/>
      <c r="QCC20" s="908"/>
      <c r="QCD20" s="908"/>
      <c r="QCE20" s="908"/>
      <c r="QCF20" s="908"/>
      <c r="QCG20" s="908"/>
      <c r="QCH20" s="908"/>
      <c r="QCI20" s="908"/>
      <c r="QCJ20" s="908"/>
      <c r="QCK20" s="908"/>
      <c r="QCL20" s="908"/>
      <c r="QCM20" s="908"/>
      <c r="QCN20" s="908"/>
      <c r="QCO20" s="908"/>
      <c r="QCP20" s="908"/>
      <c r="QCQ20" s="908"/>
      <c r="QCR20" s="908"/>
      <c r="QCS20" s="908"/>
      <c r="QCT20" s="908"/>
      <c r="QCU20" s="908"/>
      <c r="QCV20" s="908"/>
      <c r="QCW20" s="908"/>
      <c r="QCX20" s="908"/>
      <c r="QCY20" s="908"/>
      <c r="QCZ20" s="908"/>
      <c r="QDA20" s="908"/>
      <c r="QDB20" s="908"/>
      <c r="QDC20" s="908"/>
      <c r="QDD20" s="908"/>
      <c r="QDE20" s="908"/>
      <c r="QDF20" s="908"/>
      <c r="QDG20" s="908"/>
      <c r="QDH20" s="908"/>
      <c r="QDI20" s="908"/>
      <c r="QDJ20" s="908"/>
      <c r="QDK20" s="908"/>
      <c r="QDL20" s="908"/>
      <c r="QDM20" s="908"/>
      <c r="QDN20" s="908"/>
      <c r="QDO20" s="908"/>
      <c r="QDP20" s="908"/>
      <c r="QDQ20" s="908"/>
      <c r="QDR20" s="908"/>
      <c r="QDS20" s="908"/>
      <c r="QDT20" s="908"/>
      <c r="QDU20" s="908"/>
      <c r="QDV20" s="908"/>
      <c r="QDW20" s="908"/>
      <c r="QDX20" s="908"/>
      <c r="QDY20" s="908"/>
      <c r="QDZ20" s="908"/>
      <c r="QEA20" s="908"/>
      <c r="QEB20" s="908"/>
      <c r="QEC20" s="908"/>
      <c r="QED20" s="908"/>
      <c r="QEE20" s="908"/>
      <c r="QEF20" s="908"/>
      <c r="QEG20" s="908"/>
      <c r="QEH20" s="908"/>
      <c r="QEI20" s="908"/>
      <c r="QEJ20" s="908"/>
      <c r="QEK20" s="908"/>
      <c r="QEL20" s="908"/>
      <c r="QEM20" s="908"/>
      <c r="QEN20" s="908"/>
      <c r="QEO20" s="908"/>
      <c r="QEP20" s="908"/>
      <c r="QEQ20" s="908"/>
      <c r="QER20" s="908"/>
      <c r="QES20" s="908"/>
      <c r="QET20" s="908"/>
      <c r="QEU20" s="908"/>
      <c r="QEV20" s="908"/>
      <c r="QEW20" s="908"/>
      <c r="QEX20" s="908"/>
      <c r="QEY20" s="908"/>
      <c r="QEZ20" s="908"/>
      <c r="QFA20" s="908"/>
      <c r="QFB20" s="908"/>
      <c r="QFC20" s="908"/>
      <c r="QFD20" s="908"/>
      <c r="QFE20" s="908"/>
      <c r="QFF20" s="908"/>
      <c r="QFG20" s="908"/>
      <c r="QFH20" s="908"/>
      <c r="QFI20" s="908"/>
      <c r="QFJ20" s="908"/>
      <c r="QFK20" s="908"/>
      <c r="QFL20" s="908"/>
      <c r="QFM20" s="908"/>
      <c r="QFN20" s="908"/>
      <c r="QFO20" s="908"/>
      <c r="QFP20" s="908"/>
      <c r="QFQ20" s="908"/>
      <c r="QFR20" s="908"/>
      <c r="QFS20" s="908"/>
      <c r="QFT20" s="908"/>
      <c r="QFU20" s="908"/>
      <c r="QFV20" s="908"/>
      <c r="QFW20" s="908"/>
      <c r="QFX20" s="908"/>
      <c r="QFY20" s="908"/>
      <c r="QFZ20" s="908"/>
      <c r="QGA20" s="908"/>
      <c r="QGB20" s="908"/>
      <c r="QGC20" s="908"/>
      <c r="QGD20" s="908"/>
      <c r="QGE20" s="908"/>
      <c r="QGF20" s="908"/>
      <c r="QGG20" s="908"/>
      <c r="QGH20" s="908"/>
      <c r="QGI20" s="908"/>
      <c r="QGJ20" s="908"/>
      <c r="QGK20" s="908"/>
      <c r="QGL20" s="908"/>
      <c r="QGM20" s="908"/>
      <c r="QGN20" s="908"/>
      <c r="QGO20" s="908"/>
      <c r="QGP20" s="908"/>
      <c r="QGQ20" s="908"/>
      <c r="QGR20" s="908"/>
      <c r="QGS20" s="908"/>
      <c r="QGT20" s="908"/>
      <c r="QGU20" s="908"/>
      <c r="QGV20" s="908"/>
      <c r="QGW20" s="908"/>
      <c r="QGX20" s="908"/>
      <c r="QGY20" s="908"/>
      <c r="QGZ20" s="908"/>
      <c r="QHA20" s="908"/>
      <c r="QHB20" s="908"/>
      <c r="QHC20" s="908"/>
      <c r="QHD20" s="908"/>
      <c r="QHE20" s="908"/>
      <c r="QHF20" s="908"/>
      <c r="QHG20" s="908"/>
      <c r="QHH20" s="908"/>
      <c r="QHI20" s="908"/>
      <c r="QHJ20" s="908"/>
      <c r="QHK20" s="908"/>
      <c r="QHL20" s="908"/>
      <c r="QHM20" s="908"/>
      <c r="QHN20" s="908"/>
      <c r="QHO20" s="908"/>
      <c r="QHP20" s="908"/>
      <c r="QHQ20" s="908"/>
      <c r="QHR20" s="908"/>
      <c r="QHS20" s="908"/>
      <c r="QHT20" s="908"/>
      <c r="QHU20" s="908"/>
      <c r="QHV20" s="908"/>
      <c r="QHW20" s="908"/>
      <c r="QHX20" s="908"/>
      <c r="QHY20" s="908"/>
      <c r="QHZ20" s="908"/>
      <c r="QIA20" s="908"/>
      <c r="QIB20" s="908"/>
      <c r="QIC20" s="908"/>
      <c r="QID20" s="908"/>
      <c r="QIE20" s="908"/>
      <c r="QIF20" s="908"/>
      <c r="QIG20" s="908"/>
      <c r="QIH20" s="908"/>
      <c r="QII20" s="908"/>
      <c r="QIJ20" s="908"/>
      <c r="QIK20" s="908"/>
      <c r="QIL20" s="908"/>
      <c r="QIM20" s="908"/>
      <c r="QIN20" s="908"/>
      <c r="QIO20" s="908"/>
      <c r="QIP20" s="908"/>
      <c r="QIQ20" s="908"/>
      <c r="QIR20" s="908"/>
      <c r="QIS20" s="908"/>
      <c r="QIT20" s="908"/>
      <c r="QIU20" s="908"/>
      <c r="QIV20" s="908"/>
      <c r="QIW20" s="908"/>
      <c r="QIX20" s="908"/>
      <c r="QIY20" s="908"/>
      <c r="QIZ20" s="908"/>
      <c r="QJA20" s="908"/>
      <c r="QJB20" s="908"/>
      <c r="QJC20" s="908"/>
      <c r="QJD20" s="908"/>
      <c r="QJE20" s="908"/>
      <c r="QJF20" s="908"/>
      <c r="QJG20" s="908"/>
      <c r="QJH20" s="908"/>
      <c r="QJI20" s="908"/>
      <c r="QJJ20" s="908"/>
      <c r="QJK20" s="908"/>
      <c r="QJL20" s="908"/>
      <c r="QJM20" s="908"/>
      <c r="QJN20" s="908"/>
      <c r="QJO20" s="908"/>
      <c r="QJP20" s="908"/>
      <c r="QJQ20" s="908"/>
      <c r="QJR20" s="908"/>
      <c r="QJS20" s="908"/>
      <c r="QJT20" s="908"/>
      <c r="QJU20" s="908"/>
      <c r="QJV20" s="908"/>
      <c r="QJW20" s="908"/>
      <c r="QJX20" s="908"/>
      <c r="QJY20" s="908"/>
      <c r="QJZ20" s="908"/>
      <c r="QKA20" s="908"/>
      <c r="QKB20" s="908"/>
      <c r="QKC20" s="908"/>
      <c r="QKD20" s="908"/>
      <c r="QKE20" s="908"/>
      <c r="QKF20" s="908"/>
      <c r="QKG20" s="908"/>
      <c r="QKH20" s="908"/>
      <c r="QKI20" s="908"/>
      <c r="QKJ20" s="908"/>
      <c r="QKK20" s="908"/>
      <c r="QKL20" s="908"/>
      <c r="QKM20" s="908"/>
      <c r="QKN20" s="908"/>
      <c r="QKO20" s="908"/>
      <c r="QKP20" s="908"/>
      <c r="QKQ20" s="908"/>
      <c r="QKR20" s="908"/>
      <c r="QKS20" s="908"/>
      <c r="QKT20" s="908"/>
      <c r="QKU20" s="908"/>
      <c r="QKV20" s="908"/>
      <c r="QKW20" s="908"/>
      <c r="QKX20" s="908"/>
      <c r="QKY20" s="908"/>
      <c r="QKZ20" s="908"/>
      <c r="QLA20" s="908"/>
      <c r="QLB20" s="908"/>
      <c r="QLC20" s="908"/>
      <c r="QLD20" s="908"/>
      <c r="QLE20" s="908"/>
      <c r="QLF20" s="908"/>
      <c r="QLG20" s="908"/>
      <c r="QLH20" s="908"/>
      <c r="QLI20" s="908"/>
      <c r="QLJ20" s="908"/>
      <c r="QLK20" s="908"/>
      <c r="QLL20" s="908"/>
      <c r="QLM20" s="908"/>
      <c r="QLN20" s="908"/>
      <c r="QLO20" s="908"/>
      <c r="QLP20" s="908"/>
      <c r="QLQ20" s="908"/>
      <c r="QLR20" s="908"/>
      <c r="QLS20" s="908"/>
      <c r="QLT20" s="908"/>
      <c r="QLU20" s="908"/>
      <c r="QLV20" s="908"/>
      <c r="QLW20" s="908"/>
      <c r="QLX20" s="908"/>
      <c r="QLY20" s="908"/>
      <c r="QLZ20" s="908"/>
      <c r="QMA20" s="908"/>
      <c r="QMB20" s="908"/>
      <c r="QMC20" s="908"/>
      <c r="QMD20" s="908"/>
      <c r="QME20" s="908"/>
      <c r="QMF20" s="908"/>
      <c r="QMG20" s="908"/>
      <c r="QMH20" s="908"/>
      <c r="QMI20" s="908"/>
      <c r="QMJ20" s="908"/>
      <c r="QMK20" s="908"/>
      <c r="QML20" s="908"/>
      <c r="QMM20" s="908"/>
      <c r="QMN20" s="908"/>
      <c r="QMO20" s="908"/>
      <c r="QMP20" s="908"/>
      <c r="QMQ20" s="908"/>
      <c r="QMR20" s="908"/>
      <c r="QMS20" s="908"/>
      <c r="QMT20" s="908"/>
      <c r="QMU20" s="908"/>
      <c r="QMV20" s="908"/>
      <c r="QMW20" s="908"/>
      <c r="QMX20" s="908"/>
      <c r="QMY20" s="908"/>
      <c r="QMZ20" s="908"/>
      <c r="QNA20" s="908"/>
      <c r="QNB20" s="908"/>
      <c r="QNC20" s="908"/>
      <c r="QND20" s="908"/>
      <c r="QNE20" s="908"/>
      <c r="QNF20" s="908"/>
      <c r="QNG20" s="908"/>
      <c r="QNH20" s="908"/>
      <c r="QNI20" s="908"/>
      <c r="QNJ20" s="908"/>
      <c r="QNK20" s="908"/>
      <c r="QNL20" s="908"/>
      <c r="QNM20" s="908"/>
      <c r="QNN20" s="908"/>
      <c r="QNO20" s="908"/>
      <c r="QNP20" s="908"/>
      <c r="QNQ20" s="908"/>
      <c r="QNR20" s="908"/>
      <c r="QNS20" s="908"/>
      <c r="QNT20" s="908"/>
      <c r="QNU20" s="908"/>
      <c r="QNV20" s="908"/>
      <c r="QNW20" s="908"/>
      <c r="QNX20" s="908"/>
      <c r="QNY20" s="908"/>
      <c r="QNZ20" s="908"/>
      <c r="QOA20" s="908"/>
      <c r="QOB20" s="908"/>
      <c r="QOC20" s="908"/>
      <c r="QOD20" s="908"/>
      <c r="QOE20" s="908"/>
      <c r="QOF20" s="908"/>
      <c r="QOG20" s="908"/>
      <c r="QOH20" s="908"/>
      <c r="QOI20" s="908"/>
      <c r="QOJ20" s="908"/>
      <c r="QOK20" s="908"/>
      <c r="QOL20" s="908"/>
      <c r="QOM20" s="908"/>
      <c r="QON20" s="908"/>
      <c r="QOO20" s="908"/>
      <c r="QOP20" s="908"/>
      <c r="QOQ20" s="908"/>
      <c r="QOR20" s="908"/>
      <c r="QOS20" s="908"/>
      <c r="QOT20" s="908"/>
      <c r="QOU20" s="908"/>
      <c r="QOV20" s="908"/>
      <c r="QOW20" s="908"/>
      <c r="QOX20" s="908"/>
      <c r="QOY20" s="908"/>
      <c r="QOZ20" s="908"/>
      <c r="QPA20" s="908"/>
      <c r="QPB20" s="908"/>
      <c r="QPC20" s="908"/>
      <c r="QPD20" s="908"/>
      <c r="QPE20" s="908"/>
      <c r="QPF20" s="908"/>
      <c r="QPG20" s="908"/>
      <c r="QPH20" s="908"/>
      <c r="QPI20" s="908"/>
      <c r="QPJ20" s="908"/>
      <c r="QPK20" s="908"/>
      <c r="QPL20" s="908"/>
      <c r="QPM20" s="908"/>
      <c r="QPN20" s="908"/>
      <c r="QPO20" s="908"/>
      <c r="QPP20" s="908"/>
      <c r="QPQ20" s="908"/>
      <c r="QPR20" s="908"/>
      <c r="QPS20" s="908"/>
      <c r="QPT20" s="908"/>
      <c r="QPU20" s="908"/>
      <c r="QPV20" s="908"/>
      <c r="QPW20" s="908"/>
      <c r="QPX20" s="908"/>
      <c r="QPY20" s="908"/>
      <c r="QPZ20" s="908"/>
      <c r="QQA20" s="908"/>
      <c r="QQB20" s="908"/>
      <c r="QQC20" s="908"/>
      <c r="QQD20" s="908"/>
      <c r="QQE20" s="908"/>
      <c r="QQF20" s="908"/>
      <c r="QQG20" s="908"/>
      <c r="QQH20" s="908"/>
      <c r="QQI20" s="908"/>
      <c r="QQJ20" s="908"/>
      <c r="QQK20" s="908"/>
      <c r="QQL20" s="908"/>
      <c r="QQM20" s="908"/>
      <c r="QQN20" s="908"/>
      <c r="QQO20" s="908"/>
      <c r="QQP20" s="908"/>
      <c r="QQQ20" s="908"/>
      <c r="QQR20" s="908"/>
      <c r="QQS20" s="908"/>
      <c r="QQT20" s="908"/>
      <c r="QQU20" s="908"/>
      <c r="QQV20" s="908"/>
      <c r="QQW20" s="908"/>
      <c r="QQX20" s="908"/>
      <c r="QQY20" s="908"/>
      <c r="QQZ20" s="908"/>
      <c r="QRA20" s="908"/>
      <c r="QRB20" s="908"/>
      <c r="QRC20" s="908"/>
      <c r="QRD20" s="908"/>
      <c r="QRE20" s="908"/>
      <c r="QRF20" s="908"/>
      <c r="QRG20" s="908"/>
      <c r="QRH20" s="908"/>
      <c r="QRI20" s="908"/>
      <c r="QRJ20" s="908"/>
      <c r="QRK20" s="908"/>
      <c r="QRL20" s="908"/>
      <c r="QRM20" s="908"/>
      <c r="QRN20" s="908"/>
      <c r="QRO20" s="908"/>
      <c r="QRP20" s="908"/>
      <c r="QRQ20" s="908"/>
      <c r="QRR20" s="908"/>
      <c r="QRS20" s="908"/>
      <c r="QRT20" s="908"/>
      <c r="QRU20" s="908"/>
      <c r="QRV20" s="908"/>
      <c r="QRW20" s="908"/>
      <c r="QRX20" s="908"/>
      <c r="QRY20" s="908"/>
      <c r="QRZ20" s="908"/>
      <c r="QSA20" s="908"/>
      <c r="QSB20" s="908"/>
      <c r="QSC20" s="908"/>
      <c r="QSD20" s="908"/>
      <c r="QSE20" s="908"/>
      <c r="QSF20" s="908"/>
      <c r="QSG20" s="908"/>
      <c r="QSH20" s="908"/>
      <c r="QSI20" s="908"/>
      <c r="QSJ20" s="908"/>
      <c r="QSK20" s="908"/>
      <c r="QSL20" s="908"/>
      <c r="QSM20" s="908"/>
      <c r="QSN20" s="908"/>
      <c r="QSO20" s="908"/>
      <c r="QSP20" s="908"/>
      <c r="QSQ20" s="908"/>
      <c r="QSR20" s="908"/>
      <c r="QSS20" s="908"/>
      <c r="QST20" s="908"/>
      <c r="QSU20" s="908"/>
      <c r="QSV20" s="908"/>
      <c r="QSW20" s="908"/>
      <c r="QSX20" s="908"/>
      <c r="QSY20" s="908"/>
      <c r="QSZ20" s="908"/>
      <c r="QTA20" s="908"/>
      <c r="QTB20" s="908"/>
      <c r="QTC20" s="908"/>
      <c r="QTD20" s="908"/>
      <c r="QTE20" s="908"/>
      <c r="QTF20" s="908"/>
      <c r="QTG20" s="908"/>
      <c r="QTH20" s="908"/>
      <c r="QTI20" s="908"/>
      <c r="QTJ20" s="908"/>
      <c r="QTK20" s="908"/>
      <c r="QTL20" s="908"/>
      <c r="QTM20" s="908"/>
      <c r="QTN20" s="908"/>
      <c r="QTO20" s="908"/>
      <c r="QTP20" s="908"/>
      <c r="QTQ20" s="908"/>
      <c r="QTR20" s="908"/>
      <c r="QTS20" s="908"/>
      <c r="QTT20" s="908"/>
      <c r="QTU20" s="908"/>
      <c r="QTV20" s="908"/>
      <c r="QTW20" s="908"/>
      <c r="QTX20" s="908"/>
      <c r="QTY20" s="908"/>
      <c r="QTZ20" s="908"/>
      <c r="QUA20" s="908"/>
      <c r="QUB20" s="908"/>
      <c r="QUC20" s="908"/>
      <c r="QUD20" s="908"/>
      <c r="QUE20" s="908"/>
      <c r="QUF20" s="908"/>
      <c r="QUG20" s="908"/>
      <c r="QUH20" s="908"/>
      <c r="QUI20" s="908"/>
      <c r="QUJ20" s="908"/>
      <c r="QUK20" s="908"/>
      <c r="QUL20" s="908"/>
      <c r="QUM20" s="908"/>
      <c r="QUN20" s="908"/>
      <c r="QUO20" s="908"/>
      <c r="QUP20" s="908"/>
      <c r="QUQ20" s="908"/>
      <c r="QUR20" s="908"/>
      <c r="QUS20" s="908"/>
      <c r="QUT20" s="908"/>
      <c r="QUU20" s="908"/>
      <c r="QUV20" s="908"/>
      <c r="QUW20" s="908"/>
      <c r="QUX20" s="908"/>
      <c r="QUY20" s="908"/>
      <c r="QUZ20" s="908"/>
      <c r="QVA20" s="908"/>
      <c r="QVB20" s="908"/>
      <c r="QVC20" s="908"/>
      <c r="QVD20" s="908"/>
      <c r="QVE20" s="908"/>
      <c r="QVF20" s="908"/>
      <c r="QVG20" s="908"/>
      <c r="QVH20" s="908"/>
      <c r="QVI20" s="908"/>
      <c r="QVJ20" s="908"/>
      <c r="QVK20" s="908"/>
      <c r="QVL20" s="908"/>
      <c r="QVM20" s="908"/>
      <c r="QVN20" s="908"/>
      <c r="QVO20" s="908"/>
      <c r="QVP20" s="908"/>
      <c r="QVQ20" s="908"/>
      <c r="QVR20" s="908"/>
      <c r="QVS20" s="908"/>
      <c r="QVT20" s="908"/>
      <c r="QVU20" s="908"/>
      <c r="QVV20" s="908"/>
      <c r="QVW20" s="908"/>
      <c r="QVX20" s="908"/>
      <c r="QVY20" s="908"/>
      <c r="QVZ20" s="908"/>
      <c r="QWA20" s="908"/>
      <c r="QWB20" s="908"/>
      <c r="QWC20" s="908"/>
      <c r="QWD20" s="908"/>
      <c r="QWE20" s="908"/>
      <c r="QWF20" s="908"/>
      <c r="QWG20" s="908"/>
      <c r="QWH20" s="908"/>
      <c r="QWI20" s="908"/>
      <c r="QWJ20" s="908"/>
      <c r="QWK20" s="908"/>
      <c r="QWL20" s="908"/>
      <c r="QWM20" s="908"/>
      <c r="QWN20" s="908"/>
      <c r="QWO20" s="908"/>
      <c r="QWP20" s="908"/>
      <c r="QWQ20" s="908"/>
      <c r="QWR20" s="908"/>
      <c r="QWS20" s="908"/>
      <c r="QWT20" s="908"/>
      <c r="QWU20" s="908"/>
      <c r="QWV20" s="908"/>
      <c r="QWW20" s="908"/>
      <c r="QWX20" s="908"/>
      <c r="QWY20" s="908"/>
      <c r="QWZ20" s="908"/>
      <c r="QXA20" s="908"/>
      <c r="QXB20" s="908"/>
      <c r="QXC20" s="908"/>
      <c r="QXD20" s="908"/>
      <c r="QXE20" s="908"/>
      <c r="QXF20" s="908"/>
      <c r="QXG20" s="908"/>
      <c r="QXH20" s="908"/>
      <c r="QXI20" s="908"/>
      <c r="QXJ20" s="908"/>
      <c r="QXK20" s="908"/>
      <c r="QXL20" s="908"/>
      <c r="QXM20" s="908"/>
      <c r="QXN20" s="908"/>
      <c r="QXO20" s="908"/>
      <c r="QXP20" s="908"/>
      <c r="QXQ20" s="908"/>
      <c r="QXR20" s="908"/>
      <c r="QXS20" s="908"/>
      <c r="QXT20" s="908"/>
      <c r="QXU20" s="908"/>
      <c r="QXV20" s="908"/>
      <c r="QXW20" s="908"/>
      <c r="QXX20" s="908"/>
      <c r="QXY20" s="908"/>
      <c r="QXZ20" s="908"/>
      <c r="QYA20" s="908"/>
      <c r="QYB20" s="908"/>
      <c r="QYC20" s="908"/>
      <c r="QYD20" s="908"/>
      <c r="QYE20" s="908"/>
      <c r="QYF20" s="908"/>
      <c r="QYG20" s="908"/>
      <c r="QYH20" s="908"/>
      <c r="QYI20" s="908"/>
      <c r="QYJ20" s="908"/>
      <c r="QYK20" s="908"/>
      <c r="QYL20" s="908"/>
      <c r="QYM20" s="908"/>
      <c r="QYN20" s="908"/>
      <c r="QYO20" s="908"/>
      <c r="QYP20" s="908"/>
      <c r="QYQ20" s="908"/>
      <c r="QYR20" s="908"/>
      <c r="QYS20" s="908"/>
      <c r="QYT20" s="908"/>
      <c r="QYU20" s="908"/>
      <c r="QYV20" s="908"/>
      <c r="QYW20" s="908"/>
      <c r="QYX20" s="908"/>
      <c r="QYY20" s="908"/>
      <c r="QYZ20" s="908"/>
      <c r="QZA20" s="908"/>
      <c r="QZB20" s="908"/>
      <c r="QZC20" s="908"/>
      <c r="QZD20" s="908"/>
      <c r="QZE20" s="908"/>
      <c r="QZF20" s="908"/>
      <c r="QZG20" s="908"/>
      <c r="QZH20" s="908"/>
      <c r="QZI20" s="908"/>
      <c r="QZJ20" s="908"/>
      <c r="QZK20" s="908"/>
      <c r="QZL20" s="908"/>
      <c r="QZM20" s="908"/>
      <c r="QZN20" s="908"/>
      <c r="QZO20" s="908"/>
      <c r="QZP20" s="908"/>
      <c r="QZQ20" s="908"/>
      <c r="QZR20" s="908"/>
      <c r="QZS20" s="908"/>
      <c r="QZT20" s="908"/>
      <c r="QZU20" s="908"/>
      <c r="QZV20" s="908"/>
      <c r="QZW20" s="908"/>
      <c r="QZX20" s="908"/>
      <c r="QZY20" s="908"/>
      <c r="QZZ20" s="908"/>
      <c r="RAA20" s="908"/>
      <c r="RAB20" s="908"/>
      <c r="RAC20" s="908"/>
      <c r="RAD20" s="908"/>
      <c r="RAE20" s="908"/>
      <c r="RAF20" s="908"/>
      <c r="RAG20" s="908"/>
      <c r="RAH20" s="908"/>
      <c r="RAI20" s="908"/>
      <c r="RAJ20" s="908"/>
      <c r="RAK20" s="908"/>
      <c r="RAL20" s="908"/>
      <c r="RAM20" s="908"/>
      <c r="RAN20" s="908"/>
      <c r="RAO20" s="908"/>
      <c r="RAP20" s="908"/>
      <c r="RAQ20" s="908"/>
      <c r="RAR20" s="908"/>
      <c r="RAS20" s="908"/>
      <c r="RAT20" s="908"/>
      <c r="RAU20" s="908"/>
      <c r="RAV20" s="908"/>
      <c r="RAW20" s="908"/>
      <c r="RAX20" s="908"/>
      <c r="RAY20" s="908"/>
      <c r="RAZ20" s="908"/>
      <c r="RBA20" s="908"/>
      <c r="RBB20" s="908"/>
      <c r="RBC20" s="908"/>
      <c r="RBD20" s="908"/>
      <c r="RBE20" s="908"/>
      <c r="RBF20" s="908"/>
      <c r="RBG20" s="908"/>
      <c r="RBH20" s="908"/>
      <c r="RBI20" s="908"/>
      <c r="RBJ20" s="908"/>
      <c r="RBK20" s="908"/>
      <c r="RBL20" s="908"/>
      <c r="RBM20" s="908"/>
      <c r="RBN20" s="908"/>
      <c r="RBO20" s="908"/>
      <c r="RBP20" s="908"/>
      <c r="RBQ20" s="908"/>
      <c r="RBR20" s="908"/>
      <c r="RBS20" s="908"/>
      <c r="RBT20" s="908"/>
      <c r="RBU20" s="908"/>
      <c r="RBV20" s="908"/>
      <c r="RBW20" s="908"/>
      <c r="RBX20" s="908"/>
      <c r="RBY20" s="908"/>
      <c r="RBZ20" s="908"/>
      <c r="RCA20" s="908"/>
      <c r="RCB20" s="908"/>
      <c r="RCC20" s="908"/>
      <c r="RCD20" s="908"/>
      <c r="RCE20" s="908"/>
      <c r="RCF20" s="908"/>
      <c r="RCG20" s="908"/>
      <c r="RCH20" s="908"/>
      <c r="RCI20" s="908"/>
      <c r="RCJ20" s="908"/>
      <c r="RCK20" s="908"/>
      <c r="RCL20" s="908"/>
      <c r="RCM20" s="908"/>
      <c r="RCN20" s="908"/>
      <c r="RCO20" s="908"/>
      <c r="RCP20" s="908"/>
      <c r="RCQ20" s="908"/>
      <c r="RCR20" s="908"/>
      <c r="RCS20" s="908"/>
      <c r="RCT20" s="908"/>
      <c r="RCU20" s="908"/>
      <c r="RCV20" s="908"/>
      <c r="RCW20" s="908"/>
      <c r="RCX20" s="908"/>
      <c r="RCY20" s="908"/>
      <c r="RCZ20" s="908"/>
      <c r="RDA20" s="908"/>
      <c r="RDB20" s="908"/>
      <c r="RDC20" s="908"/>
      <c r="RDD20" s="908"/>
      <c r="RDE20" s="908"/>
      <c r="RDF20" s="908"/>
      <c r="RDG20" s="908"/>
      <c r="RDH20" s="908"/>
      <c r="RDI20" s="908"/>
      <c r="RDJ20" s="908"/>
      <c r="RDK20" s="908"/>
      <c r="RDL20" s="908"/>
      <c r="RDM20" s="908"/>
      <c r="RDN20" s="908"/>
      <c r="RDO20" s="908"/>
      <c r="RDP20" s="908"/>
      <c r="RDQ20" s="908"/>
      <c r="RDR20" s="908"/>
      <c r="RDS20" s="908"/>
      <c r="RDT20" s="908"/>
      <c r="RDU20" s="908"/>
      <c r="RDV20" s="908"/>
      <c r="RDW20" s="908"/>
      <c r="RDX20" s="908"/>
      <c r="RDY20" s="908"/>
      <c r="RDZ20" s="908"/>
      <c r="REA20" s="908"/>
      <c r="REB20" s="908"/>
      <c r="REC20" s="908"/>
      <c r="RED20" s="908"/>
      <c r="REE20" s="908"/>
      <c r="REF20" s="908"/>
      <c r="REG20" s="908"/>
      <c r="REH20" s="908"/>
      <c r="REI20" s="908"/>
      <c r="REJ20" s="908"/>
      <c r="REK20" s="908"/>
      <c r="REL20" s="908"/>
      <c r="REM20" s="908"/>
      <c r="REN20" s="908"/>
      <c r="REO20" s="908"/>
      <c r="REP20" s="908"/>
      <c r="REQ20" s="908"/>
      <c r="RER20" s="908"/>
      <c r="RES20" s="908"/>
      <c r="RET20" s="908"/>
      <c r="REU20" s="908"/>
      <c r="REV20" s="908"/>
      <c r="REW20" s="908"/>
      <c r="REX20" s="908"/>
      <c r="REY20" s="908"/>
      <c r="REZ20" s="908"/>
      <c r="RFA20" s="908"/>
      <c r="RFB20" s="908"/>
      <c r="RFC20" s="908"/>
      <c r="RFD20" s="908"/>
      <c r="RFE20" s="908"/>
      <c r="RFF20" s="908"/>
      <c r="RFG20" s="908"/>
      <c r="RFH20" s="908"/>
      <c r="RFI20" s="908"/>
      <c r="RFJ20" s="908"/>
      <c r="RFK20" s="908"/>
      <c r="RFL20" s="908"/>
      <c r="RFM20" s="908"/>
      <c r="RFN20" s="908"/>
      <c r="RFO20" s="908"/>
      <c r="RFP20" s="908"/>
      <c r="RFQ20" s="908"/>
      <c r="RFR20" s="908"/>
      <c r="RFS20" s="908"/>
      <c r="RFT20" s="908"/>
      <c r="RFU20" s="908"/>
      <c r="RFV20" s="908"/>
      <c r="RFW20" s="908"/>
      <c r="RFX20" s="908"/>
      <c r="RFY20" s="908"/>
      <c r="RFZ20" s="908"/>
      <c r="RGA20" s="908"/>
      <c r="RGB20" s="908"/>
      <c r="RGC20" s="908"/>
      <c r="RGD20" s="908"/>
      <c r="RGE20" s="908"/>
      <c r="RGF20" s="908"/>
      <c r="RGG20" s="908"/>
      <c r="RGH20" s="908"/>
      <c r="RGI20" s="908"/>
      <c r="RGJ20" s="908"/>
      <c r="RGK20" s="908"/>
      <c r="RGL20" s="908"/>
      <c r="RGM20" s="908"/>
      <c r="RGN20" s="908"/>
      <c r="RGO20" s="908"/>
      <c r="RGP20" s="908"/>
      <c r="RGQ20" s="908"/>
      <c r="RGR20" s="908"/>
      <c r="RGS20" s="908"/>
      <c r="RGT20" s="908"/>
      <c r="RGU20" s="908"/>
      <c r="RGV20" s="908"/>
      <c r="RGW20" s="908"/>
      <c r="RGX20" s="908"/>
      <c r="RGY20" s="908"/>
      <c r="RGZ20" s="908"/>
      <c r="RHA20" s="908"/>
      <c r="RHB20" s="908"/>
      <c r="RHC20" s="908"/>
      <c r="RHD20" s="908"/>
      <c r="RHE20" s="908"/>
      <c r="RHF20" s="908"/>
      <c r="RHG20" s="908"/>
      <c r="RHH20" s="908"/>
      <c r="RHI20" s="908"/>
      <c r="RHJ20" s="908"/>
      <c r="RHK20" s="908"/>
      <c r="RHL20" s="908"/>
      <c r="RHM20" s="908"/>
      <c r="RHN20" s="908"/>
      <c r="RHO20" s="908"/>
      <c r="RHP20" s="908"/>
      <c r="RHQ20" s="908"/>
      <c r="RHR20" s="908"/>
      <c r="RHS20" s="908"/>
      <c r="RHT20" s="908"/>
      <c r="RHU20" s="908"/>
      <c r="RHV20" s="908"/>
      <c r="RHW20" s="908"/>
      <c r="RHX20" s="908"/>
      <c r="RHY20" s="908"/>
      <c r="RHZ20" s="908"/>
      <c r="RIA20" s="908"/>
      <c r="RIB20" s="908"/>
      <c r="RIC20" s="908"/>
      <c r="RID20" s="908"/>
      <c r="RIE20" s="908"/>
      <c r="RIF20" s="908"/>
      <c r="RIG20" s="908"/>
      <c r="RIH20" s="908"/>
      <c r="RII20" s="908"/>
      <c r="RIJ20" s="908"/>
      <c r="RIK20" s="908"/>
      <c r="RIL20" s="908"/>
      <c r="RIM20" s="908"/>
      <c r="RIN20" s="908"/>
      <c r="RIO20" s="908"/>
      <c r="RIP20" s="908"/>
      <c r="RIQ20" s="908"/>
      <c r="RIR20" s="908"/>
      <c r="RIS20" s="908"/>
      <c r="RIT20" s="908"/>
      <c r="RIU20" s="908"/>
      <c r="RIV20" s="908"/>
      <c r="RIW20" s="908"/>
      <c r="RIX20" s="908"/>
      <c r="RIY20" s="908"/>
      <c r="RIZ20" s="908"/>
      <c r="RJA20" s="908"/>
      <c r="RJB20" s="908"/>
      <c r="RJC20" s="908"/>
      <c r="RJD20" s="908"/>
      <c r="RJE20" s="908"/>
      <c r="RJF20" s="908"/>
      <c r="RJG20" s="908"/>
      <c r="RJH20" s="908"/>
      <c r="RJI20" s="908"/>
      <c r="RJJ20" s="908"/>
      <c r="RJK20" s="908"/>
      <c r="RJL20" s="908"/>
      <c r="RJM20" s="908"/>
      <c r="RJN20" s="908"/>
      <c r="RJO20" s="908"/>
      <c r="RJP20" s="908"/>
      <c r="RJQ20" s="908"/>
      <c r="RJR20" s="908"/>
      <c r="RJS20" s="908"/>
      <c r="RJT20" s="908"/>
      <c r="RJU20" s="908"/>
      <c r="RJV20" s="908"/>
      <c r="RJW20" s="908"/>
      <c r="RJX20" s="908"/>
      <c r="RJY20" s="908"/>
      <c r="RJZ20" s="908"/>
      <c r="RKA20" s="908"/>
      <c r="RKB20" s="908"/>
      <c r="RKC20" s="908"/>
      <c r="RKD20" s="908"/>
      <c r="RKE20" s="908"/>
      <c r="RKF20" s="908"/>
      <c r="RKG20" s="908"/>
      <c r="RKH20" s="908"/>
      <c r="RKI20" s="908"/>
      <c r="RKJ20" s="908"/>
      <c r="RKK20" s="908"/>
      <c r="RKL20" s="908"/>
      <c r="RKM20" s="908"/>
      <c r="RKN20" s="908"/>
      <c r="RKO20" s="908"/>
      <c r="RKP20" s="908"/>
      <c r="RKQ20" s="908"/>
      <c r="RKR20" s="908"/>
      <c r="RKS20" s="908"/>
      <c r="RKT20" s="908"/>
      <c r="RKU20" s="908"/>
      <c r="RKV20" s="908"/>
      <c r="RKW20" s="908"/>
      <c r="RKX20" s="908"/>
      <c r="RKY20" s="908"/>
      <c r="RKZ20" s="908"/>
      <c r="RLA20" s="908"/>
      <c r="RLB20" s="908"/>
      <c r="RLC20" s="908"/>
      <c r="RLD20" s="908"/>
      <c r="RLE20" s="908"/>
      <c r="RLF20" s="908"/>
      <c r="RLG20" s="908"/>
      <c r="RLH20" s="908"/>
      <c r="RLI20" s="908"/>
      <c r="RLJ20" s="908"/>
      <c r="RLK20" s="908"/>
      <c r="RLL20" s="908"/>
      <c r="RLM20" s="908"/>
      <c r="RLN20" s="908"/>
      <c r="RLO20" s="908"/>
      <c r="RLP20" s="908"/>
      <c r="RLQ20" s="908"/>
      <c r="RLR20" s="908"/>
      <c r="RLS20" s="908"/>
      <c r="RLT20" s="908"/>
      <c r="RLU20" s="908"/>
      <c r="RLV20" s="908"/>
      <c r="RLW20" s="908"/>
      <c r="RLX20" s="908"/>
      <c r="RLY20" s="908"/>
      <c r="RLZ20" s="908"/>
      <c r="RMA20" s="908"/>
      <c r="RMB20" s="908"/>
      <c r="RMC20" s="908"/>
      <c r="RMD20" s="908"/>
      <c r="RME20" s="908"/>
      <c r="RMF20" s="908"/>
      <c r="RMG20" s="908"/>
      <c r="RMH20" s="908"/>
      <c r="RMI20" s="908"/>
      <c r="RMJ20" s="908"/>
      <c r="RMK20" s="908"/>
      <c r="RML20" s="908"/>
      <c r="RMM20" s="908"/>
      <c r="RMN20" s="908"/>
      <c r="RMO20" s="908"/>
      <c r="RMP20" s="908"/>
      <c r="RMQ20" s="908"/>
      <c r="RMR20" s="908"/>
      <c r="RMS20" s="908"/>
      <c r="RMT20" s="908"/>
      <c r="RMU20" s="908"/>
      <c r="RMV20" s="908"/>
      <c r="RMW20" s="908"/>
      <c r="RMX20" s="908"/>
      <c r="RMY20" s="908"/>
      <c r="RMZ20" s="908"/>
      <c r="RNA20" s="908"/>
      <c r="RNB20" s="908"/>
      <c r="RNC20" s="908"/>
      <c r="RND20" s="908"/>
      <c r="RNE20" s="908"/>
      <c r="RNF20" s="908"/>
      <c r="RNG20" s="908"/>
      <c r="RNH20" s="908"/>
      <c r="RNI20" s="908"/>
      <c r="RNJ20" s="908"/>
      <c r="RNK20" s="908"/>
      <c r="RNL20" s="908"/>
      <c r="RNM20" s="908"/>
      <c r="RNN20" s="908"/>
      <c r="RNO20" s="908"/>
      <c r="RNP20" s="908"/>
      <c r="RNQ20" s="908"/>
      <c r="RNR20" s="908"/>
      <c r="RNS20" s="908"/>
      <c r="RNT20" s="908"/>
      <c r="RNU20" s="908"/>
      <c r="RNV20" s="908"/>
      <c r="RNW20" s="908"/>
      <c r="RNX20" s="908"/>
      <c r="RNY20" s="908"/>
      <c r="RNZ20" s="908"/>
      <c r="ROA20" s="908"/>
      <c r="ROB20" s="908"/>
      <c r="ROC20" s="908"/>
      <c r="ROD20" s="908"/>
      <c r="ROE20" s="908"/>
      <c r="ROF20" s="908"/>
      <c r="ROG20" s="908"/>
      <c r="ROH20" s="908"/>
      <c r="ROI20" s="908"/>
      <c r="ROJ20" s="908"/>
      <c r="ROK20" s="908"/>
      <c r="ROL20" s="908"/>
      <c r="ROM20" s="908"/>
      <c r="RON20" s="908"/>
      <c r="ROO20" s="908"/>
      <c r="ROP20" s="908"/>
      <c r="ROQ20" s="908"/>
      <c r="ROR20" s="908"/>
      <c r="ROS20" s="908"/>
      <c r="ROT20" s="908"/>
      <c r="ROU20" s="908"/>
      <c r="ROV20" s="908"/>
      <c r="ROW20" s="908"/>
      <c r="ROX20" s="908"/>
      <c r="ROY20" s="908"/>
      <c r="ROZ20" s="908"/>
      <c r="RPA20" s="908"/>
      <c r="RPB20" s="908"/>
      <c r="RPC20" s="908"/>
      <c r="RPD20" s="908"/>
      <c r="RPE20" s="908"/>
      <c r="RPF20" s="908"/>
      <c r="RPG20" s="908"/>
      <c r="RPH20" s="908"/>
      <c r="RPI20" s="908"/>
      <c r="RPJ20" s="908"/>
      <c r="RPK20" s="908"/>
      <c r="RPL20" s="908"/>
      <c r="RPM20" s="908"/>
      <c r="RPN20" s="908"/>
      <c r="RPO20" s="908"/>
      <c r="RPP20" s="908"/>
      <c r="RPQ20" s="908"/>
      <c r="RPR20" s="908"/>
      <c r="RPS20" s="908"/>
      <c r="RPT20" s="908"/>
      <c r="RPU20" s="908"/>
      <c r="RPV20" s="908"/>
      <c r="RPW20" s="908"/>
      <c r="RPX20" s="908"/>
      <c r="RPY20" s="908"/>
      <c r="RPZ20" s="908"/>
      <c r="RQA20" s="908"/>
      <c r="RQB20" s="908"/>
      <c r="RQC20" s="908"/>
      <c r="RQD20" s="908"/>
      <c r="RQE20" s="908"/>
      <c r="RQF20" s="908"/>
      <c r="RQG20" s="908"/>
      <c r="RQH20" s="908"/>
      <c r="RQI20" s="908"/>
      <c r="RQJ20" s="908"/>
      <c r="RQK20" s="908"/>
      <c r="RQL20" s="908"/>
      <c r="RQM20" s="908"/>
      <c r="RQN20" s="908"/>
      <c r="RQO20" s="908"/>
      <c r="RQP20" s="908"/>
      <c r="RQQ20" s="908"/>
      <c r="RQR20" s="908"/>
      <c r="RQS20" s="908"/>
      <c r="RQT20" s="908"/>
      <c r="RQU20" s="908"/>
      <c r="RQV20" s="908"/>
      <c r="RQW20" s="908"/>
      <c r="RQX20" s="908"/>
      <c r="RQY20" s="908"/>
      <c r="RQZ20" s="908"/>
      <c r="RRA20" s="908"/>
      <c r="RRB20" s="908"/>
      <c r="RRC20" s="908"/>
      <c r="RRD20" s="908"/>
      <c r="RRE20" s="908"/>
      <c r="RRF20" s="908"/>
      <c r="RRG20" s="908"/>
      <c r="RRH20" s="908"/>
      <c r="RRI20" s="908"/>
      <c r="RRJ20" s="908"/>
      <c r="RRK20" s="908"/>
      <c r="RRL20" s="908"/>
      <c r="RRM20" s="908"/>
      <c r="RRN20" s="908"/>
      <c r="RRO20" s="908"/>
      <c r="RRP20" s="908"/>
      <c r="RRQ20" s="908"/>
      <c r="RRR20" s="908"/>
      <c r="RRS20" s="908"/>
      <c r="RRT20" s="908"/>
      <c r="RRU20" s="908"/>
      <c r="RRV20" s="908"/>
      <c r="RRW20" s="908"/>
      <c r="RRX20" s="908"/>
      <c r="RRY20" s="908"/>
      <c r="RRZ20" s="908"/>
      <c r="RSA20" s="908"/>
      <c r="RSB20" s="908"/>
      <c r="RSC20" s="908"/>
      <c r="RSD20" s="908"/>
      <c r="RSE20" s="908"/>
      <c r="RSF20" s="908"/>
      <c r="RSG20" s="908"/>
      <c r="RSH20" s="908"/>
      <c r="RSI20" s="908"/>
      <c r="RSJ20" s="908"/>
      <c r="RSK20" s="908"/>
      <c r="RSL20" s="908"/>
      <c r="RSM20" s="908"/>
      <c r="RSN20" s="908"/>
      <c r="RSO20" s="908"/>
      <c r="RSP20" s="908"/>
      <c r="RSQ20" s="908"/>
      <c r="RSR20" s="908"/>
      <c r="RSS20" s="908"/>
      <c r="RST20" s="908"/>
      <c r="RSU20" s="908"/>
      <c r="RSV20" s="908"/>
      <c r="RSW20" s="908"/>
      <c r="RSX20" s="908"/>
      <c r="RSY20" s="908"/>
      <c r="RSZ20" s="908"/>
      <c r="RTA20" s="908"/>
      <c r="RTB20" s="908"/>
      <c r="RTC20" s="908"/>
      <c r="RTD20" s="908"/>
      <c r="RTE20" s="908"/>
      <c r="RTF20" s="908"/>
      <c r="RTG20" s="908"/>
      <c r="RTH20" s="908"/>
      <c r="RTI20" s="908"/>
      <c r="RTJ20" s="908"/>
      <c r="RTK20" s="908"/>
      <c r="RTL20" s="908"/>
      <c r="RTM20" s="908"/>
      <c r="RTN20" s="908"/>
      <c r="RTO20" s="908"/>
      <c r="RTP20" s="908"/>
      <c r="RTQ20" s="908"/>
      <c r="RTR20" s="908"/>
      <c r="RTS20" s="908"/>
      <c r="RTT20" s="908"/>
      <c r="RTU20" s="908"/>
      <c r="RTV20" s="908"/>
      <c r="RTW20" s="908"/>
      <c r="RTX20" s="908"/>
      <c r="RTY20" s="908"/>
      <c r="RTZ20" s="908"/>
      <c r="RUA20" s="908"/>
      <c r="RUB20" s="908"/>
      <c r="RUC20" s="908"/>
      <c r="RUD20" s="908"/>
      <c r="RUE20" s="908"/>
      <c r="RUF20" s="908"/>
      <c r="RUG20" s="908"/>
      <c r="RUH20" s="908"/>
      <c r="RUI20" s="908"/>
      <c r="RUJ20" s="908"/>
      <c r="RUK20" s="908"/>
      <c r="RUL20" s="908"/>
      <c r="RUM20" s="908"/>
      <c r="RUN20" s="908"/>
      <c r="RUO20" s="908"/>
      <c r="RUP20" s="908"/>
      <c r="RUQ20" s="908"/>
      <c r="RUR20" s="908"/>
      <c r="RUS20" s="908"/>
      <c r="RUT20" s="908"/>
      <c r="RUU20" s="908"/>
      <c r="RUV20" s="908"/>
      <c r="RUW20" s="908"/>
      <c r="RUX20" s="908"/>
      <c r="RUY20" s="908"/>
      <c r="RUZ20" s="908"/>
      <c r="RVA20" s="908"/>
      <c r="RVB20" s="908"/>
      <c r="RVC20" s="908"/>
      <c r="RVD20" s="908"/>
      <c r="RVE20" s="908"/>
      <c r="RVF20" s="908"/>
      <c r="RVG20" s="908"/>
      <c r="RVH20" s="908"/>
      <c r="RVI20" s="908"/>
      <c r="RVJ20" s="908"/>
      <c r="RVK20" s="908"/>
      <c r="RVL20" s="908"/>
      <c r="RVM20" s="908"/>
      <c r="RVN20" s="908"/>
      <c r="RVO20" s="908"/>
      <c r="RVP20" s="908"/>
      <c r="RVQ20" s="908"/>
      <c r="RVR20" s="908"/>
      <c r="RVS20" s="908"/>
      <c r="RVT20" s="908"/>
      <c r="RVU20" s="908"/>
      <c r="RVV20" s="908"/>
      <c r="RVW20" s="908"/>
      <c r="RVX20" s="908"/>
      <c r="RVY20" s="908"/>
      <c r="RVZ20" s="908"/>
      <c r="RWA20" s="908"/>
      <c r="RWB20" s="908"/>
      <c r="RWC20" s="908"/>
      <c r="RWD20" s="908"/>
      <c r="RWE20" s="908"/>
      <c r="RWF20" s="908"/>
      <c r="RWG20" s="908"/>
      <c r="RWH20" s="908"/>
      <c r="RWI20" s="908"/>
      <c r="RWJ20" s="908"/>
      <c r="RWK20" s="908"/>
      <c r="RWL20" s="908"/>
      <c r="RWM20" s="908"/>
      <c r="RWN20" s="908"/>
      <c r="RWO20" s="908"/>
      <c r="RWP20" s="908"/>
      <c r="RWQ20" s="908"/>
      <c r="RWR20" s="908"/>
      <c r="RWS20" s="908"/>
      <c r="RWT20" s="908"/>
      <c r="RWU20" s="908"/>
      <c r="RWV20" s="908"/>
      <c r="RWW20" s="908"/>
      <c r="RWX20" s="908"/>
      <c r="RWY20" s="908"/>
      <c r="RWZ20" s="908"/>
      <c r="RXA20" s="908"/>
      <c r="RXB20" s="908"/>
      <c r="RXC20" s="908"/>
      <c r="RXD20" s="908"/>
      <c r="RXE20" s="908"/>
      <c r="RXF20" s="908"/>
      <c r="RXG20" s="908"/>
      <c r="RXH20" s="908"/>
      <c r="RXI20" s="908"/>
      <c r="RXJ20" s="908"/>
      <c r="RXK20" s="908"/>
      <c r="RXL20" s="908"/>
      <c r="RXM20" s="908"/>
      <c r="RXN20" s="908"/>
      <c r="RXO20" s="908"/>
      <c r="RXP20" s="908"/>
      <c r="RXQ20" s="908"/>
      <c r="RXR20" s="908"/>
      <c r="RXS20" s="908"/>
      <c r="RXT20" s="908"/>
      <c r="RXU20" s="908"/>
      <c r="RXV20" s="908"/>
      <c r="RXW20" s="908"/>
      <c r="RXX20" s="908"/>
      <c r="RXY20" s="908"/>
      <c r="RXZ20" s="908"/>
      <c r="RYA20" s="908"/>
      <c r="RYB20" s="908"/>
      <c r="RYC20" s="908"/>
      <c r="RYD20" s="908"/>
      <c r="RYE20" s="908"/>
      <c r="RYF20" s="908"/>
      <c r="RYG20" s="908"/>
      <c r="RYH20" s="908"/>
      <c r="RYI20" s="908"/>
      <c r="RYJ20" s="908"/>
      <c r="RYK20" s="908"/>
      <c r="RYL20" s="908"/>
      <c r="RYM20" s="908"/>
      <c r="RYN20" s="908"/>
      <c r="RYO20" s="908"/>
      <c r="RYP20" s="908"/>
      <c r="RYQ20" s="908"/>
      <c r="RYR20" s="908"/>
      <c r="RYS20" s="908"/>
      <c r="RYT20" s="908"/>
      <c r="RYU20" s="908"/>
      <c r="RYV20" s="908"/>
      <c r="RYW20" s="908"/>
      <c r="RYX20" s="908"/>
      <c r="RYY20" s="908"/>
      <c r="RYZ20" s="908"/>
      <c r="RZA20" s="908"/>
      <c r="RZB20" s="908"/>
      <c r="RZC20" s="908"/>
      <c r="RZD20" s="908"/>
      <c r="RZE20" s="908"/>
      <c r="RZF20" s="908"/>
      <c r="RZG20" s="908"/>
      <c r="RZH20" s="908"/>
      <c r="RZI20" s="908"/>
      <c r="RZJ20" s="908"/>
      <c r="RZK20" s="908"/>
      <c r="RZL20" s="908"/>
      <c r="RZM20" s="908"/>
      <c r="RZN20" s="908"/>
      <c r="RZO20" s="908"/>
      <c r="RZP20" s="908"/>
      <c r="RZQ20" s="908"/>
      <c r="RZR20" s="908"/>
      <c r="RZS20" s="908"/>
      <c r="RZT20" s="908"/>
      <c r="RZU20" s="908"/>
      <c r="RZV20" s="908"/>
      <c r="RZW20" s="908"/>
      <c r="RZX20" s="908"/>
      <c r="RZY20" s="908"/>
      <c r="RZZ20" s="908"/>
      <c r="SAA20" s="908"/>
      <c r="SAB20" s="908"/>
      <c r="SAC20" s="908"/>
      <c r="SAD20" s="908"/>
      <c r="SAE20" s="908"/>
      <c r="SAF20" s="908"/>
      <c r="SAG20" s="908"/>
      <c r="SAH20" s="908"/>
      <c r="SAI20" s="908"/>
      <c r="SAJ20" s="908"/>
      <c r="SAK20" s="908"/>
      <c r="SAL20" s="908"/>
      <c r="SAM20" s="908"/>
      <c r="SAN20" s="908"/>
      <c r="SAO20" s="908"/>
      <c r="SAP20" s="908"/>
      <c r="SAQ20" s="908"/>
      <c r="SAR20" s="908"/>
      <c r="SAS20" s="908"/>
      <c r="SAT20" s="908"/>
      <c r="SAU20" s="908"/>
      <c r="SAV20" s="908"/>
      <c r="SAW20" s="908"/>
      <c r="SAX20" s="908"/>
      <c r="SAY20" s="908"/>
      <c r="SAZ20" s="908"/>
      <c r="SBA20" s="908"/>
      <c r="SBB20" s="908"/>
      <c r="SBC20" s="908"/>
      <c r="SBD20" s="908"/>
      <c r="SBE20" s="908"/>
      <c r="SBF20" s="908"/>
      <c r="SBG20" s="908"/>
      <c r="SBH20" s="908"/>
      <c r="SBI20" s="908"/>
      <c r="SBJ20" s="908"/>
      <c r="SBK20" s="908"/>
      <c r="SBL20" s="908"/>
      <c r="SBM20" s="908"/>
      <c r="SBN20" s="908"/>
      <c r="SBO20" s="908"/>
      <c r="SBP20" s="908"/>
      <c r="SBQ20" s="908"/>
      <c r="SBR20" s="908"/>
      <c r="SBS20" s="908"/>
      <c r="SBT20" s="908"/>
      <c r="SBU20" s="908"/>
      <c r="SBV20" s="908"/>
      <c r="SBW20" s="908"/>
      <c r="SBX20" s="908"/>
      <c r="SBY20" s="908"/>
      <c r="SBZ20" s="908"/>
      <c r="SCA20" s="908"/>
      <c r="SCB20" s="908"/>
      <c r="SCC20" s="908"/>
      <c r="SCD20" s="908"/>
      <c r="SCE20" s="908"/>
      <c r="SCF20" s="908"/>
      <c r="SCG20" s="908"/>
      <c r="SCH20" s="908"/>
      <c r="SCI20" s="908"/>
      <c r="SCJ20" s="908"/>
      <c r="SCK20" s="908"/>
      <c r="SCL20" s="908"/>
      <c r="SCM20" s="908"/>
      <c r="SCN20" s="908"/>
      <c r="SCO20" s="908"/>
      <c r="SCP20" s="908"/>
      <c r="SCQ20" s="908"/>
      <c r="SCR20" s="908"/>
      <c r="SCS20" s="908"/>
      <c r="SCT20" s="908"/>
      <c r="SCU20" s="908"/>
      <c r="SCV20" s="908"/>
      <c r="SCW20" s="908"/>
      <c r="SCX20" s="908"/>
      <c r="SCY20" s="908"/>
      <c r="SCZ20" s="908"/>
      <c r="SDA20" s="908"/>
      <c r="SDB20" s="908"/>
      <c r="SDC20" s="908"/>
      <c r="SDD20" s="908"/>
      <c r="SDE20" s="908"/>
      <c r="SDF20" s="908"/>
      <c r="SDG20" s="908"/>
      <c r="SDH20" s="908"/>
      <c r="SDI20" s="908"/>
      <c r="SDJ20" s="908"/>
      <c r="SDK20" s="908"/>
      <c r="SDL20" s="908"/>
      <c r="SDM20" s="908"/>
      <c r="SDN20" s="908"/>
      <c r="SDO20" s="908"/>
      <c r="SDP20" s="908"/>
      <c r="SDQ20" s="908"/>
      <c r="SDR20" s="908"/>
      <c r="SDS20" s="908"/>
      <c r="SDT20" s="908"/>
      <c r="SDU20" s="908"/>
      <c r="SDV20" s="908"/>
      <c r="SDW20" s="908"/>
      <c r="SDX20" s="908"/>
      <c r="SDY20" s="908"/>
      <c r="SDZ20" s="908"/>
      <c r="SEA20" s="908"/>
      <c r="SEB20" s="908"/>
      <c r="SEC20" s="908"/>
      <c r="SED20" s="908"/>
      <c r="SEE20" s="908"/>
      <c r="SEF20" s="908"/>
      <c r="SEG20" s="908"/>
      <c r="SEH20" s="908"/>
      <c r="SEI20" s="908"/>
      <c r="SEJ20" s="908"/>
      <c r="SEK20" s="908"/>
      <c r="SEL20" s="908"/>
      <c r="SEM20" s="908"/>
      <c r="SEN20" s="908"/>
      <c r="SEO20" s="908"/>
      <c r="SEP20" s="908"/>
      <c r="SEQ20" s="908"/>
      <c r="SER20" s="908"/>
      <c r="SES20" s="908"/>
      <c r="SET20" s="908"/>
      <c r="SEU20" s="908"/>
      <c r="SEV20" s="908"/>
      <c r="SEW20" s="908"/>
      <c r="SEX20" s="908"/>
      <c r="SEY20" s="908"/>
      <c r="SEZ20" s="908"/>
      <c r="SFA20" s="908"/>
      <c r="SFB20" s="908"/>
      <c r="SFC20" s="908"/>
      <c r="SFD20" s="908"/>
      <c r="SFE20" s="908"/>
      <c r="SFF20" s="908"/>
      <c r="SFG20" s="908"/>
      <c r="SFH20" s="908"/>
      <c r="SFI20" s="908"/>
      <c r="SFJ20" s="908"/>
      <c r="SFK20" s="908"/>
      <c r="SFL20" s="908"/>
      <c r="SFM20" s="908"/>
      <c r="SFN20" s="908"/>
      <c r="SFO20" s="908"/>
      <c r="SFP20" s="908"/>
      <c r="SFQ20" s="908"/>
      <c r="SFR20" s="908"/>
      <c r="SFS20" s="908"/>
      <c r="SFT20" s="908"/>
      <c r="SFU20" s="908"/>
      <c r="SFV20" s="908"/>
      <c r="SFW20" s="908"/>
      <c r="SFX20" s="908"/>
      <c r="SFY20" s="908"/>
      <c r="SFZ20" s="908"/>
      <c r="SGA20" s="908"/>
      <c r="SGB20" s="908"/>
      <c r="SGC20" s="908"/>
      <c r="SGD20" s="908"/>
      <c r="SGE20" s="908"/>
      <c r="SGF20" s="908"/>
      <c r="SGG20" s="908"/>
      <c r="SGH20" s="908"/>
      <c r="SGI20" s="908"/>
      <c r="SGJ20" s="908"/>
      <c r="SGK20" s="908"/>
      <c r="SGL20" s="908"/>
      <c r="SGM20" s="908"/>
      <c r="SGN20" s="908"/>
      <c r="SGO20" s="908"/>
      <c r="SGP20" s="908"/>
      <c r="SGQ20" s="908"/>
      <c r="SGR20" s="908"/>
      <c r="SGS20" s="908"/>
      <c r="SGT20" s="908"/>
      <c r="SGU20" s="908"/>
      <c r="SGV20" s="908"/>
      <c r="SGW20" s="908"/>
      <c r="SGX20" s="908"/>
      <c r="SGY20" s="908"/>
      <c r="SGZ20" s="908"/>
      <c r="SHA20" s="908"/>
      <c r="SHB20" s="908"/>
      <c r="SHC20" s="908"/>
      <c r="SHD20" s="908"/>
      <c r="SHE20" s="908"/>
      <c r="SHF20" s="908"/>
      <c r="SHG20" s="908"/>
      <c r="SHH20" s="908"/>
      <c r="SHI20" s="908"/>
      <c r="SHJ20" s="908"/>
      <c r="SHK20" s="908"/>
      <c r="SHL20" s="908"/>
      <c r="SHM20" s="908"/>
      <c r="SHN20" s="908"/>
      <c r="SHO20" s="908"/>
      <c r="SHP20" s="908"/>
      <c r="SHQ20" s="908"/>
      <c r="SHR20" s="908"/>
      <c r="SHS20" s="908"/>
      <c r="SHT20" s="908"/>
      <c r="SHU20" s="908"/>
      <c r="SHV20" s="908"/>
      <c r="SHW20" s="908"/>
      <c r="SHX20" s="908"/>
      <c r="SHY20" s="908"/>
      <c r="SHZ20" s="908"/>
      <c r="SIA20" s="908"/>
      <c r="SIB20" s="908"/>
      <c r="SIC20" s="908"/>
      <c r="SID20" s="908"/>
      <c r="SIE20" s="908"/>
      <c r="SIF20" s="908"/>
      <c r="SIG20" s="908"/>
      <c r="SIH20" s="908"/>
      <c r="SII20" s="908"/>
      <c r="SIJ20" s="908"/>
      <c r="SIK20" s="908"/>
      <c r="SIL20" s="908"/>
      <c r="SIM20" s="908"/>
      <c r="SIN20" s="908"/>
      <c r="SIO20" s="908"/>
      <c r="SIP20" s="908"/>
      <c r="SIQ20" s="908"/>
      <c r="SIR20" s="908"/>
      <c r="SIS20" s="908"/>
      <c r="SIT20" s="908"/>
      <c r="SIU20" s="908"/>
      <c r="SIV20" s="908"/>
      <c r="SIW20" s="908"/>
      <c r="SIX20" s="908"/>
      <c r="SIY20" s="908"/>
      <c r="SIZ20" s="908"/>
      <c r="SJA20" s="908"/>
      <c r="SJB20" s="908"/>
      <c r="SJC20" s="908"/>
      <c r="SJD20" s="908"/>
      <c r="SJE20" s="908"/>
      <c r="SJF20" s="908"/>
      <c r="SJG20" s="908"/>
      <c r="SJH20" s="908"/>
      <c r="SJI20" s="908"/>
      <c r="SJJ20" s="908"/>
      <c r="SJK20" s="908"/>
      <c r="SJL20" s="908"/>
      <c r="SJM20" s="908"/>
      <c r="SJN20" s="908"/>
      <c r="SJO20" s="908"/>
      <c r="SJP20" s="908"/>
      <c r="SJQ20" s="908"/>
      <c r="SJR20" s="908"/>
      <c r="SJS20" s="908"/>
      <c r="SJT20" s="908"/>
      <c r="SJU20" s="908"/>
      <c r="SJV20" s="908"/>
      <c r="SJW20" s="908"/>
      <c r="SJX20" s="908"/>
      <c r="SJY20" s="908"/>
      <c r="SJZ20" s="908"/>
      <c r="SKA20" s="908"/>
      <c r="SKB20" s="908"/>
      <c r="SKC20" s="908"/>
      <c r="SKD20" s="908"/>
      <c r="SKE20" s="908"/>
      <c r="SKF20" s="908"/>
      <c r="SKG20" s="908"/>
      <c r="SKH20" s="908"/>
      <c r="SKI20" s="908"/>
      <c r="SKJ20" s="908"/>
      <c r="SKK20" s="908"/>
      <c r="SKL20" s="908"/>
      <c r="SKM20" s="908"/>
      <c r="SKN20" s="908"/>
      <c r="SKO20" s="908"/>
      <c r="SKP20" s="908"/>
      <c r="SKQ20" s="908"/>
      <c r="SKR20" s="908"/>
      <c r="SKS20" s="908"/>
      <c r="SKT20" s="908"/>
      <c r="SKU20" s="908"/>
      <c r="SKV20" s="908"/>
      <c r="SKW20" s="908"/>
      <c r="SKX20" s="908"/>
      <c r="SKY20" s="908"/>
      <c r="SKZ20" s="908"/>
      <c r="SLA20" s="908"/>
      <c r="SLB20" s="908"/>
      <c r="SLC20" s="908"/>
      <c r="SLD20" s="908"/>
      <c r="SLE20" s="908"/>
      <c r="SLF20" s="908"/>
      <c r="SLG20" s="908"/>
      <c r="SLH20" s="908"/>
      <c r="SLI20" s="908"/>
      <c r="SLJ20" s="908"/>
      <c r="SLK20" s="908"/>
      <c r="SLL20" s="908"/>
      <c r="SLM20" s="908"/>
      <c r="SLN20" s="908"/>
      <c r="SLO20" s="908"/>
      <c r="SLP20" s="908"/>
      <c r="SLQ20" s="908"/>
      <c r="SLR20" s="908"/>
      <c r="SLS20" s="908"/>
      <c r="SLT20" s="908"/>
      <c r="SLU20" s="908"/>
      <c r="SLV20" s="908"/>
      <c r="SLW20" s="908"/>
      <c r="SLX20" s="908"/>
      <c r="SLY20" s="908"/>
      <c r="SLZ20" s="908"/>
      <c r="SMA20" s="908"/>
      <c r="SMB20" s="908"/>
      <c r="SMC20" s="908"/>
      <c r="SMD20" s="908"/>
      <c r="SME20" s="908"/>
      <c r="SMF20" s="908"/>
      <c r="SMG20" s="908"/>
      <c r="SMH20" s="908"/>
      <c r="SMI20" s="908"/>
      <c r="SMJ20" s="908"/>
      <c r="SMK20" s="908"/>
      <c r="SML20" s="908"/>
      <c r="SMM20" s="908"/>
      <c r="SMN20" s="908"/>
      <c r="SMO20" s="908"/>
      <c r="SMP20" s="908"/>
      <c r="SMQ20" s="908"/>
      <c r="SMR20" s="908"/>
      <c r="SMS20" s="908"/>
      <c r="SMT20" s="908"/>
      <c r="SMU20" s="908"/>
      <c r="SMV20" s="908"/>
      <c r="SMW20" s="908"/>
      <c r="SMX20" s="908"/>
      <c r="SMY20" s="908"/>
      <c r="SMZ20" s="908"/>
      <c r="SNA20" s="908"/>
      <c r="SNB20" s="908"/>
      <c r="SNC20" s="908"/>
      <c r="SND20" s="908"/>
      <c r="SNE20" s="908"/>
      <c r="SNF20" s="908"/>
      <c r="SNG20" s="908"/>
      <c r="SNH20" s="908"/>
      <c r="SNI20" s="908"/>
      <c r="SNJ20" s="908"/>
      <c r="SNK20" s="908"/>
      <c r="SNL20" s="908"/>
      <c r="SNM20" s="908"/>
      <c r="SNN20" s="908"/>
      <c r="SNO20" s="908"/>
      <c r="SNP20" s="908"/>
      <c r="SNQ20" s="908"/>
      <c r="SNR20" s="908"/>
      <c r="SNS20" s="908"/>
      <c r="SNT20" s="908"/>
      <c r="SNU20" s="908"/>
      <c r="SNV20" s="908"/>
      <c r="SNW20" s="908"/>
      <c r="SNX20" s="908"/>
      <c r="SNY20" s="908"/>
      <c r="SNZ20" s="908"/>
      <c r="SOA20" s="908"/>
      <c r="SOB20" s="908"/>
      <c r="SOC20" s="908"/>
      <c r="SOD20" s="908"/>
      <c r="SOE20" s="908"/>
      <c r="SOF20" s="908"/>
      <c r="SOG20" s="908"/>
      <c r="SOH20" s="908"/>
      <c r="SOI20" s="908"/>
      <c r="SOJ20" s="908"/>
      <c r="SOK20" s="908"/>
      <c r="SOL20" s="908"/>
      <c r="SOM20" s="908"/>
      <c r="SON20" s="908"/>
      <c r="SOO20" s="908"/>
      <c r="SOP20" s="908"/>
      <c r="SOQ20" s="908"/>
      <c r="SOR20" s="908"/>
      <c r="SOS20" s="908"/>
      <c r="SOT20" s="908"/>
      <c r="SOU20" s="908"/>
      <c r="SOV20" s="908"/>
      <c r="SOW20" s="908"/>
      <c r="SOX20" s="908"/>
      <c r="SOY20" s="908"/>
      <c r="SOZ20" s="908"/>
      <c r="SPA20" s="908"/>
      <c r="SPB20" s="908"/>
      <c r="SPC20" s="908"/>
      <c r="SPD20" s="908"/>
      <c r="SPE20" s="908"/>
      <c r="SPF20" s="908"/>
      <c r="SPG20" s="908"/>
      <c r="SPH20" s="908"/>
      <c r="SPI20" s="908"/>
      <c r="SPJ20" s="908"/>
      <c r="SPK20" s="908"/>
      <c r="SPL20" s="908"/>
      <c r="SPM20" s="908"/>
      <c r="SPN20" s="908"/>
      <c r="SPO20" s="908"/>
      <c r="SPP20" s="908"/>
      <c r="SPQ20" s="908"/>
      <c r="SPR20" s="908"/>
      <c r="SPS20" s="908"/>
      <c r="SPT20" s="908"/>
      <c r="SPU20" s="908"/>
      <c r="SPV20" s="908"/>
      <c r="SPW20" s="908"/>
      <c r="SPX20" s="908"/>
      <c r="SPY20" s="908"/>
      <c r="SPZ20" s="908"/>
      <c r="SQA20" s="908"/>
      <c r="SQB20" s="908"/>
      <c r="SQC20" s="908"/>
      <c r="SQD20" s="908"/>
      <c r="SQE20" s="908"/>
      <c r="SQF20" s="908"/>
      <c r="SQG20" s="908"/>
      <c r="SQH20" s="908"/>
      <c r="SQI20" s="908"/>
      <c r="SQJ20" s="908"/>
      <c r="SQK20" s="908"/>
      <c r="SQL20" s="908"/>
      <c r="SQM20" s="908"/>
      <c r="SQN20" s="908"/>
      <c r="SQO20" s="908"/>
      <c r="SQP20" s="908"/>
      <c r="SQQ20" s="908"/>
      <c r="SQR20" s="908"/>
      <c r="SQS20" s="908"/>
      <c r="SQT20" s="908"/>
      <c r="SQU20" s="908"/>
      <c r="SQV20" s="908"/>
      <c r="SQW20" s="908"/>
      <c r="SQX20" s="908"/>
      <c r="SQY20" s="908"/>
      <c r="SQZ20" s="908"/>
      <c r="SRA20" s="908"/>
      <c r="SRB20" s="908"/>
      <c r="SRC20" s="908"/>
      <c r="SRD20" s="908"/>
      <c r="SRE20" s="908"/>
      <c r="SRF20" s="908"/>
      <c r="SRG20" s="908"/>
      <c r="SRH20" s="908"/>
      <c r="SRI20" s="908"/>
      <c r="SRJ20" s="908"/>
      <c r="SRK20" s="908"/>
      <c r="SRL20" s="908"/>
      <c r="SRM20" s="908"/>
      <c r="SRN20" s="908"/>
      <c r="SRO20" s="908"/>
      <c r="SRP20" s="908"/>
      <c r="SRQ20" s="908"/>
      <c r="SRR20" s="908"/>
      <c r="SRS20" s="908"/>
      <c r="SRT20" s="908"/>
      <c r="SRU20" s="908"/>
      <c r="SRV20" s="908"/>
      <c r="SRW20" s="908"/>
      <c r="SRX20" s="908"/>
      <c r="SRY20" s="908"/>
      <c r="SRZ20" s="908"/>
      <c r="SSA20" s="908"/>
      <c r="SSB20" s="908"/>
      <c r="SSC20" s="908"/>
      <c r="SSD20" s="908"/>
      <c r="SSE20" s="908"/>
      <c r="SSF20" s="908"/>
      <c r="SSG20" s="908"/>
      <c r="SSH20" s="908"/>
      <c r="SSI20" s="908"/>
      <c r="SSJ20" s="908"/>
      <c r="SSK20" s="908"/>
      <c r="SSL20" s="908"/>
      <c r="SSM20" s="908"/>
      <c r="SSN20" s="908"/>
      <c r="SSO20" s="908"/>
      <c r="SSP20" s="908"/>
      <c r="SSQ20" s="908"/>
      <c r="SSR20" s="908"/>
      <c r="SSS20" s="908"/>
      <c r="SST20" s="908"/>
      <c r="SSU20" s="908"/>
      <c r="SSV20" s="908"/>
      <c r="SSW20" s="908"/>
      <c r="SSX20" s="908"/>
      <c r="SSY20" s="908"/>
      <c r="SSZ20" s="908"/>
      <c r="STA20" s="908"/>
      <c r="STB20" s="908"/>
      <c r="STC20" s="908"/>
      <c r="STD20" s="908"/>
      <c r="STE20" s="908"/>
      <c r="STF20" s="908"/>
      <c r="STG20" s="908"/>
      <c r="STH20" s="908"/>
      <c r="STI20" s="908"/>
      <c r="STJ20" s="908"/>
      <c r="STK20" s="908"/>
      <c r="STL20" s="908"/>
      <c r="STM20" s="908"/>
      <c r="STN20" s="908"/>
      <c r="STO20" s="908"/>
      <c r="STP20" s="908"/>
      <c r="STQ20" s="908"/>
      <c r="STR20" s="908"/>
      <c r="STS20" s="908"/>
      <c r="STT20" s="908"/>
      <c r="STU20" s="908"/>
      <c r="STV20" s="908"/>
      <c r="STW20" s="908"/>
      <c r="STX20" s="908"/>
      <c r="STY20" s="908"/>
      <c r="STZ20" s="908"/>
      <c r="SUA20" s="908"/>
      <c r="SUB20" s="908"/>
      <c r="SUC20" s="908"/>
      <c r="SUD20" s="908"/>
      <c r="SUE20" s="908"/>
      <c r="SUF20" s="908"/>
      <c r="SUG20" s="908"/>
      <c r="SUH20" s="908"/>
      <c r="SUI20" s="908"/>
      <c r="SUJ20" s="908"/>
      <c r="SUK20" s="908"/>
      <c r="SUL20" s="908"/>
      <c r="SUM20" s="908"/>
      <c r="SUN20" s="908"/>
      <c r="SUO20" s="908"/>
      <c r="SUP20" s="908"/>
      <c r="SUQ20" s="908"/>
      <c r="SUR20" s="908"/>
      <c r="SUS20" s="908"/>
      <c r="SUT20" s="908"/>
      <c r="SUU20" s="908"/>
      <c r="SUV20" s="908"/>
      <c r="SUW20" s="908"/>
      <c r="SUX20" s="908"/>
      <c r="SUY20" s="908"/>
      <c r="SUZ20" s="908"/>
      <c r="SVA20" s="908"/>
      <c r="SVB20" s="908"/>
      <c r="SVC20" s="908"/>
      <c r="SVD20" s="908"/>
      <c r="SVE20" s="908"/>
      <c r="SVF20" s="908"/>
      <c r="SVG20" s="908"/>
      <c r="SVH20" s="908"/>
      <c r="SVI20" s="908"/>
      <c r="SVJ20" s="908"/>
      <c r="SVK20" s="908"/>
      <c r="SVL20" s="908"/>
      <c r="SVM20" s="908"/>
      <c r="SVN20" s="908"/>
      <c r="SVO20" s="908"/>
      <c r="SVP20" s="908"/>
      <c r="SVQ20" s="908"/>
      <c r="SVR20" s="908"/>
      <c r="SVS20" s="908"/>
      <c r="SVT20" s="908"/>
      <c r="SVU20" s="908"/>
      <c r="SVV20" s="908"/>
      <c r="SVW20" s="908"/>
      <c r="SVX20" s="908"/>
      <c r="SVY20" s="908"/>
      <c r="SVZ20" s="908"/>
      <c r="SWA20" s="908"/>
      <c r="SWB20" s="908"/>
      <c r="SWC20" s="908"/>
      <c r="SWD20" s="908"/>
      <c r="SWE20" s="908"/>
      <c r="SWF20" s="908"/>
      <c r="SWG20" s="908"/>
      <c r="SWH20" s="908"/>
      <c r="SWI20" s="908"/>
      <c r="SWJ20" s="908"/>
      <c r="SWK20" s="908"/>
      <c r="SWL20" s="908"/>
      <c r="SWM20" s="908"/>
      <c r="SWN20" s="908"/>
      <c r="SWO20" s="908"/>
      <c r="SWP20" s="908"/>
      <c r="SWQ20" s="908"/>
      <c r="SWR20" s="908"/>
      <c r="SWS20" s="908"/>
      <c r="SWT20" s="908"/>
      <c r="SWU20" s="908"/>
      <c r="SWV20" s="908"/>
      <c r="SWW20" s="908"/>
      <c r="SWX20" s="908"/>
      <c r="SWY20" s="908"/>
      <c r="SWZ20" s="908"/>
      <c r="SXA20" s="908"/>
      <c r="SXB20" s="908"/>
      <c r="SXC20" s="908"/>
      <c r="SXD20" s="908"/>
      <c r="SXE20" s="908"/>
      <c r="SXF20" s="908"/>
      <c r="SXG20" s="908"/>
      <c r="SXH20" s="908"/>
      <c r="SXI20" s="908"/>
      <c r="SXJ20" s="908"/>
      <c r="SXK20" s="908"/>
      <c r="SXL20" s="908"/>
      <c r="SXM20" s="908"/>
      <c r="SXN20" s="908"/>
      <c r="SXO20" s="908"/>
      <c r="SXP20" s="908"/>
      <c r="SXQ20" s="908"/>
      <c r="SXR20" s="908"/>
      <c r="SXS20" s="908"/>
      <c r="SXT20" s="908"/>
      <c r="SXU20" s="908"/>
      <c r="SXV20" s="908"/>
      <c r="SXW20" s="908"/>
      <c r="SXX20" s="908"/>
      <c r="SXY20" s="908"/>
      <c r="SXZ20" s="908"/>
      <c r="SYA20" s="908"/>
      <c r="SYB20" s="908"/>
      <c r="SYC20" s="908"/>
      <c r="SYD20" s="908"/>
      <c r="SYE20" s="908"/>
      <c r="SYF20" s="908"/>
      <c r="SYG20" s="908"/>
      <c r="SYH20" s="908"/>
      <c r="SYI20" s="908"/>
      <c r="SYJ20" s="908"/>
      <c r="SYK20" s="908"/>
      <c r="SYL20" s="908"/>
      <c r="SYM20" s="908"/>
      <c r="SYN20" s="908"/>
      <c r="SYO20" s="908"/>
      <c r="SYP20" s="908"/>
      <c r="SYQ20" s="908"/>
      <c r="SYR20" s="908"/>
      <c r="SYS20" s="908"/>
      <c r="SYT20" s="908"/>
      <c r="SYU20" s="908"/>
      <c r="SYV20" s="908"/>
      <c r="SYW20" s="908"/>
      <c r="SYX20" s="908"/>
      <c r="SYY20" s="908"/>
      <c r="SYZ20" s="908"/>
      <c r="SZA20" s="908"/>
      <c r="SZB20" s="908"/>
      <c r="SZC20" s="908"/>
      <c r="SZD20" s="908"/>
      <c r="SZE20" s="908"/>
      <c r="SZF20" s="908"/>
      <c r="SZG20" s="908"/>
      <c r="SZH20" s="908"/>
      <c r="SZI20" s="908"/>
      <c r="SZJ20" s="908"/>
      <c r="SZK20" s="908"/>
      <c r="SZL20" s="908"/>
      <c r="SZM20" s="908"/>
      <c r="SZN20" s="908"/>
      <c r="SZO20" s="908"/>
      <c r="SZP20" s="908"/>
      <c r="SZQ20" s="908"/>
      <c r="SZR20" s="908"/>
      <c r="SZS20" s="908"/>
      <c r="SZT20" s="908"/>
      <c r="SZU20" s="908"/>
      <c r="SZV20" s="908"/>
      <c r="SZW20" s="908"/>
      <c r="SZX20" s="908"/>
      <c r="SZY20" s="908"/>
      <c r="SZZ20" s="908"/>
      <c r="TAA20" s="908"/>
      <c r="TAB20" s="908"/>
      <c r="TAC20" s="908"/>
      <c r="TAD20" s="908"/>
      <c r="TAE20" s="908"/>
      <c r="TAF20" s="908"/>
      <c r="TAG20" s="908"/>
      <c r="TAH20" s="908"/>
      <c r="TAI20" s="908"/>
      <c r="TAJ20" s="908"/>
      <c r="TAK20" s="908"/>
      <c r="TAL20" s="908"/>
      <c r="TAM20" s="908"/>
      <c r="TAN20" s="908"/>
      <c r="TAO20" s="908"/>
      <c r="TAP20" s="908"/>
      <c r="TAQ20" s="908"/>
      <c r="TAR20" s="908"/>
      <c r="TAS20" s="908"/>
      <c r="TAT20" s="908"/>
      <c r="TAU20" s="908"/>
      <c r="TAV20" s="908"/>
      <c r="TAW20" s="908"/>
      <c r="TAX20" s="908"/>
      <c r="TAY20" s="908"/>
      <c r="TAZ20" s="908"/>
      <c r="TBA20" s="908"/>
      <c r="TBB20" s="908"/>
      <c r="TBC20" s="908"/>
      <c r="TBD20" s="908"/>
      <c r="TBE20" s="908"/>
      <c r="TBF20" s="908"/>
      <c r="TBG20" s="908"/>
      <c r="TBH20" s="908"/>
      <c r="TBI20" s="908"/>
      <c r="TBJ20" s="908"/>
      <c r="TBK20" s="908"/>
      <c r="TBL20" s="908"/>
      <c r="TBM20" s="908"/>
      <c r="TBN20" s="908"/>
      <c r="TBO20" s="908"/>
      <c r="TBP20" s="908"/>
      <c r="TBQ20" s="908"/>
      <c r="TBR20" s="908"/>
      <c r="TBS20" s="908"/>
      <c r="TBT20" s="908"/>
      <c r="TBU20" s="908"/>
      <c r="TBV20" s="908"/>
      <c r="TBW20" s="908"/>
      <c r="TBX20" s="908"/>
      <c r="TBY20" s="908"/>
      <c r="TBZ20" s="908"/>
      <c r="TCA20" s="908"/>
      <c r="TCB20" s="908"/>
      <c r="TCC20" s="908"/>
      <c r="TCD20" s="908"/>
      <c r="TCE20" s="908"/>
      <c r="TCF20" s="908"/>
      <c r="TCG20" s="908"/>
      <c r="TCH20" s="908"/>
      <c r="TCI20" s="908"/>
      <c r="TCJ20" s="908"/>
      <c r="TCK20" s="908"/>
      <c r="TCL20" s="908"/>
      <c r="TCM20" s="908"/>
      <c r="TCN20" s="908"/>
      <c r="TCO20" s="908"/>
      <c r="TCP20" s="908"/>
      <c r="TCQ20" s="908"/>
      <c r="TCR20" s="908"/>
      <c r="TCS20" s="908"/>
      <c r="TCT20" s="908"/>
      <c r="TCU20" s="908"/>
      <c r="TCV20" s="908"/>
      <c r="TCW20" s="908"/>
      <c r="TCX20" s="908"/>
      <c r="TCY20" s="908"/>
      <c r="TCZ20" s="908"/>
      <c r="TDA20" s="908"/>
      <c r="TDB20" s="908"/>
      <c r="TDC20" s="908"/>
      <c r="TDD20" s="908"/>
      <c r="TDE20" s="908"/>
      <c r="TDF20" s="908"/>
      <c r="TDG20" s="908"/>
      <c r="TDH20" s="908"/>
      <c r="TDI20" s="908"/>
      <c r="TDJ20" s="908"/>
      <c r="TDK20" s="908"/>
      <c r="TDL20" s="908"/>
      <c r="TDM20" s="908"/>
      <c r="TDN20" s="908"/>
      <c r="TDO20" s="908"/>
      <c r="TDP20" s="908"/>
      <c r="TDQ20" s="908"/>
      <c r="TDR20" s="908"/>
      <c r="TDS20" s="908"/>
      <c r="TDT20" s="908"/>
      <c r="TDU20" s="908"/>
      <c r="TDV20" s="908"/>
      <c r="TDW20" s="908"/>
      <c r="TDX20" s="908"/>
      <c r="TDY20" s="908"/>
      <c r="TDZ20" s="908"/>
      <c r="TEA20" s="908"/>
      <c r="TEB20" s="908"/>
      <c r="TEC20" s="908"/>
      <c r="TED20" s="908"/>
      <c r="TEE20" s="908"/>
      <c r="TEF20" s="908"/>
      <c r="TEG20" s="908"/>
      <c r="TEH20" s="908"/>
      <c r="TEI20" s="908"/>
      <c r="TEJ20" s="908"/>
      <c r="TEK20" s="908"/>
      <c r="TEL20" s="908"/>
      <c r="TEM20" s="908"/>
      <c r="TEN20" s="908"/>
      <c r="TEO20" s="908"/>
      <c r="TEP20" s="908"/>
      <c r="TEQ20" s="908"/>
      <c r="TER20" s="908"/>
      <c r="TES20" s="908"/>
      <c r="TET20" s="908"/>
      <c r="TEU20" s="908"/>
      <c r="TEV20" s="908"/>
      <c r="TEW20" s="908"/>
      <c r="TEX20" s="908"/>
      <c r="TEY20" s="908"/>
      <c r="TEZ20" s="908"/>
      <c r="TFA20" s="908"/>
      <c r="TFB20" s="908"/>
      <c r="TFC20" s="908"/>
      <c r="TFD20" s="908"/>
      <c r="TFE20" s="908"/>
      <c r="TFF20" s="908"/>
      <c r="TFG20" s="908"/>
      <c r="TFH20" s="908"/>
      <c r="TFI20" s="908"/>
      <c r="TFJ20" s="908"/>
      <c r="TFK20" s="908"/>
      <c r="TFL20" s="908"/>
      <c r="TFM20" s="908"/>
      <c r="TFN20" s="908"/>
      <c r="TFO20" s="908"/>
      <c r="TFP20" s="908"/>
      <c r="TFQ20" s="908"/>
      <c r="TFR20" s="908"/>
      <c r="TFS20" s="908"/>
      <c r="TFT20" s="908"/>
      <c r="TFU20" s="908"/>
      <c r="TFV20" s="908"/>
      <c r="TFW20" s="908"/>
      <c r="TFX20" s="908"/>
      <c r="TFY20" s="908"/>
      <c r="TFZ20" s="908"/>
      <c r="TGA20" s="908"/>
      <c r="TGB20" s="908"/>
      <c r="TGC20" s="908"/>
      <c r="TGD20" s="908"/>
      <c r="TGE20" s="908"/>
      <c r="TGF20" s="908"/>
      <c r="TGG20" s="908"/>
      <c r="TGH20" s="908"/>
      <c r="TGI20" s="908"/>
      <c r="TGJ20" s="908"/>
      <c r="TGK20" s="908"/>
      <c r="TGL20" s="908"/>
      <c r="TGM20" s="908"/>
      <c r="TGN20" s="908"/>
      <c r="TGO20" s="908"/>
      <c r="TGP20" s="908"/>
      <c r="TGQ20" s="908"/>
      <c r="TGR20" s="908"/>
      <c r="TGS20" s="908"/>
      <c r="TGT20" s="908"/>
      <c r="TGU20" s="908"/>
      <c r="TGV20" s="908"/>
      <c r="TGW20" s="908"/>
      <c r="TGX20" s="908"/>
      <c r="TGY20" s="908"/>
      <c r="TGZ20" s="908"/>
      <c r="THA20" s="908"/>
      <c r="THB20" s="908"/>
      <c r="THC20" s="908"/>
      <c r="THD20" s="908"/>
      <c r="THE20" s="908"/>
      <c r="THF20" s="908"/>
      <c r="THG20" s="908"/>
      <c r="THH20" s="908"/>
      <c r="THI20" s="908"/>
      <c r="THJ20" s="908"/>
      <c r="THK20" s="908"/>
      <c r="THL20" s="908"/>
      <c r="THM20" s="908"/>
      <c r="THN20" s="908"/>
      <c r="THO20" s="908"/>
      <c r="THP20" s="908"/>
      <c r="THQ20" s="908"/>
      <c r="THR20" s="908"/>
      <c r="THS20" s="908"/>
      <c r="THT20" s="908"/>
      <c r="THU20" s="908"/>
      <c r="THV20" s="908"/>
      <c r="THW20" s="908"/>
      <c r="THX20" s="908"/>
      <c r="THY20" s="908"/>
      <c r="THZ20" s="908"/>
      <c r="TIA20" s="908"/>
      <c r="TIB20" s="908"/>
      <c r="TIC20" s="908"/>
      <c r="TID20" s="908"/>
      <c r="TIE20" s="908"/>
      <c r="TIF20" s="908"/>
      <c r="TIG20" s="908"/>
      <c r="TIH20" s="908"/>
      <c r="TII20" s="908"/>
      <c r="TIJ20" s="908"/>
      <c r="TIK20" s="908"/>
      <c r="TIL20" s="908"/>
      <c r="TIM20" s="908"/>
      <c r="TIN20" s="908"/>
      <c r="TIO20" s="908"/>
      <c r="TIP20" s="908"/>
      <c r="TIQ20" s="908"/>
      <c r="TIR20" s="908"/>
      <c r="TIS20" s="908"/>
      <c r="TIT20" s="908"/>
      <c r="TIU20" s="908"/>
      <c r="TIV20" s="908"/>
      <c r="TIW20" s="908"/>
      <c r="TIX20" s="908"/>
      <c r="TIY20" s="908"/>
      <c r="TIZ20" s="908"/>
      <c r="TJA20" s="908"/>
      <c r="TJB20" s="908"/>
      <c r="TJC20" s="908"/>
      <c r="TJD20" s="908"/>
      <c r="TJE20" s="908"/>
      <c r="TJF20" s="908"/>
      <c r="TJG20" s="908"/>
      <c r="TJH20" s="908"/>
      <c r="TJI20" s="908"/>
      <c r="TJJ20" s="908"/>
      <c r="TJK20" s="908"/>
      <c r="TJL20" s="908"/>
      <c r="TJM20" s="908"/>
      <c r="TJN20" s="908"/>
      <c r="TJO20" s="908"/>
      <c r="TJP20" s="908"/>
      <c r="TJQ20" s="908"/>
      <c r="TJR20" s="908"/>
      <c r="TJS20" s="908"/>
      <c r="TJT20" s="908"/>
      <c r="TJU20" s="908"/>
      <c r="TJV20" s="908"/>
      <c r="TJW20" s="908"/>
      <c r="TJX20" s="908"/>
      <c r="TJY20" s="908"/>
      <c r="TJZ20" s="908"/>
      <c r="TKA20" s="908"/>
      <c r="TKB20" s="908"/>
      <c r="TKC20" s="908"/>
      <c r="TKD20" s="908"/>
      <c r="TKE20" s="908"/>
      <c r="TKF20" s="908"/>
      <c r="TKG20" s="908"/>
      <c r="TKH20" s="908"/>
      <c r="TKI20" s="908"/>
      <c r="TKJ20" s="908"/>
      <c r="TKK20" s="908"/>
      <c r="TKL20" s="908"/>
      <c r="TKM20" s="908"/>
      <c r="TKN20" s="908"/>
      <c r="TKO20" s="908"/>
      <c r="TKP20" s="908"/>
      <c r="TKQ20" s="908"/>
      <c r="TKR20" s="908"/>
      <c r="TKS20" s="908"/>
      <c r="TKT20" s="908"/>
      <c r="TKU20" s="908"/>
      <c r="TKV20" s="908"/>
      <c r="TKW20" s="908"/>
      <c r="TKX20" s="908"/>
      <c r="TKY20" s="908"/>
      <c r="TKZ20" s="908"/>
      <c r="TLA20" s="908"/>
      <c r="TLB20" s="908"/>
      <c r="TLC20" s="908"/>
      <c r="TLD20" s="908"/>
      <c r="TLE20" s="908"/>
      <c r="TLF20" s="908"/>
      <c r="TLG20" s="908"/>
      <c r="TLH20" s="908"/>
      <c r="TLI20" s="908"/>
      <c r="TLJ20" s="908"/>
      <c r="TLK20" s="908"/>
      <c r="TLL20" s="908"/>
      <c r="TLM20" s="908"/>
      <c r="TLN20" s="908"/>
      <c r="TLO20" s="908"/>
      <c r="TLP20" s="908"/>
      <c r="TLQ20" s="908"/>
      <c r="TLR20" s="908"/>
      <c r="TLS20" s="908"/>
      <c r="TLT20" s="908"/>
      <c r="TLU20" s="908"/>
      <c r="TLV20" s="908"/>
      <c r="TLW20" s="908"/>
      <c r="TLX20" s="908"/>
      <c r="TLY20" s="908"/>
      <c r="TLZ20" s="908"/>
      <c r="TMA20" s="908"/>
      <c r="TMB20" s="908"/>
      <c r="TMC20" s="908"/>
      <c r="TMD20" s="908"/>
      <c r="TME20" s="908"/>
      <c r="TMF20" s="908"/>
      <c r="TMG20" s="908"/>
      <c r="TMH20" s="908"/>
      <c r="TMI20" s="908"/>
      <c r="TMJ20" s="908"/>
      <c r="TMK20" s="908"/>
      <c r="TML20" s="908"/>
      <c r="TMM20" s="908"/>
      <c r="TMN20" s="908"/>
      <c r="TMO20" s="908"/>
      <c r="TMP20" s="908"/>
      <c r="TMQ20" s="908"/>
      <c r="TMR20" s="908"/>
      <c r="TMS20" s="908"/>
      <c r="TMT20" s="908"/>
      <c r="TMU20" s="908"/>
      <c r="TMV20" s="908"/>
      <c r="TMW20" s="908"/>
      <c r="TMX20" s="908"/>
      <c r="TMY20" s="908"/>
      <c r="TMZ20" s="908"/>
      <c r="TNA20" s="908"/>
      <c r="TNB20" s="908"/>
      <c r="TNC20" s="908"/>
      <c r="TND20" s="908"/>
      <c r="TNE20" s="908"/>
      <c r="TNF20" s="908"/>
      <c r="TNG20" s="908"/>
      <c r="TNH20" s="908"/>
      <c r="TNI20" s="908"/>
      <c r="TNJ20" s="908"/>
      <c r="TNK20" s="908"/>
      <c r="TNL20" s="908"/>
      <c r="TNM20" s="908"/>
      <c r="TNN20" s="908"/>
      <c r="TNO20" s="908"/>
      <c r="TNP20" s="908"/>
      <c r="TNQ20" s="908"/>
      <c r="TNR20" s="908"/>
      <c r="TNS20" s="908"/>
      <c r="TNT20" s="908"/>
      <c r="TNU20" s="908"/>
      <c r="TNV20" s="908"/>
      <c r="TNW20" s="908"/>
      <c r="TNX20" s="908"/>
      <c r="TNY20" s="908"/>
      <c r="TNZ20" s="908"/>
      <c r="TOA20" s="908"/>
      <c r="TOB20" s="908"/>
      <c r="TOC20" s="908"/>
      <c r="TOD20" s="908"/>
      <c r="TOE20" s="908"/>
      <c r="TOF20" s="908"/>
      <c r="TOG20" s="908"/>
      <c r="TOH20" s="908"/>
      <c r="TOI20" s="908"/>
      <c r="TOJ20" s="908"/>
      <c r="TOK20" s="908"/>
      <c r="TOL20" s="908"/>
      <c r="TOM20" s="908"/>
      <c r="TON20" s="908"/>
      <c r="TOO20" s="908"/>
      <c r="TOP20" s="908"/>
      <c r="TOQ20" s="908"/>
      <c r="TOR20" s="908"/>
      <c r="TOS20" s="908"/>
      <c r="TOT20" s="908"/>
      <c r="TOU20" s="908"/>
      <c r="TOV20" s="908"/>
      <c r="TOW20" s="908"/>
      <c r="TOX20" s="908"/>
      <c r="TOY20" s="908"/>
      <c r="TOZ20" s="908"/>
      <c r="TPA20" s="908"/>
      <c r="TPB20" s="908"/>
      <c r="TPC20" s="908"/>
      <c r="TPD20" s="908"/>
      <c r="TPE20" s="908"/>
      <c r="TPF20" s="908"/>
      <c r="TPG20" s="908"/>
      <c r="TPH20" s="908"/>
      <c r="TPI20" s="908"/>
      <c r="TPJ20" s="908"/>
      <c r="TPK20" s="908"/>
      <c r="TPL20" s="908"/>
      <c r="TPM20" s="908"/>
      <c r="TPN20" s="908"/>
      <c r="TPO20" s="908"/>
      <c r="TPP20" s="908"/>
      <c r="TPQ20" s="908"/>
      <c r="TPR20" s="908"/>
      <c r="TPS20" s="908"/>
      <c r="TPT20" s="908"/>
      <c r="TPU20" s="908"/>
      <c r="TPV20" s="908"/>
      <c r="TPW20" s="908"/>
      <c r="TPX20" s="908"/>
      <c r="TPY20" s="908"/>
      <c r="TPZ20" s="908"/>
      <c r="TQA20" s="908"/>
      <c r="TQB20" s="908"/>
      <c r="TQC20" s="908"/>
      <c r="TQD20" s="908"/>
      <c r="TQE20" s="908"/>
      <c r="TQF20" s="908"/>
      <c r="TQG20" s="908"/>
      <c r="TQH20" s="908"/>
      <c r="TQI20" s="908"/>
      <c r="TQJ20" s="908"/>
      <c r="TQK20" s="908"/>
      <c r="TQL20" s="908"/>
      <c r="TQM20" s="908"/>
      <c r="TQN20" s="908"/>
      <c r="TQO20" s="908"/>
      <c r="TQP20" s="908"/>
      <c r="TQQ20" s="908"/>
      <c r="TQR20" s="908"/>
      <c r="TQS20" s="908"/>
      <c r="TQT20" s="908"/>
      <c r="TQU20" s="908"/>
      <c r="TQV20" s="908"/>
      <c r="TQW20" s="908"/>
      <c r="TQX20" s="908"/>
      <c r="TQY20" s="908"/>
      <c r="TQZ20" s="908"/>
      <c r="TRA20" s="908"/>
      <c r="TRB20" s="908"/>
      <c r="TRC20" s="908"/>
      <c r="TRD20" s="908"/>
      <c r="TRE20" s="908"/>
      <c r="TRF20" s="908"/>
      <c r="TRG20" s="908"/>
      <c r="TRH20" s="908"/>
      <c r="TRI20" s="908"/>
      <c r="TRJ20" s="908"/>
      <c r="TRK20" s="908"/>
      <c r="TRL20" s="908"/>
      <c r="TRM20" s="908"/>
      <c r="TRN20" s="908"/>
      <c r="TRO20" s="908"/>
      <c r="TRP20" s="908"/>
      <c r="TRQ20" s="908"/>
      <c r="TRR20" s="908"/>
      <c r="TRS20" s="908"/>
      <c r="TRT20" s="908"/>
      <c r="TRU20" s="908"/>
      <c r="TRV20" s="908"/>
      <c r="TRW20" s="908"/>
      <c r="TRX20" s="908"/>
      <c r="TRY20" s="908"/>
      <c r="TRZ20" s="908"/>
      <c r="TSA20" s="908"/>
      <c r="TSB20" s="908"/>
      <c r="TSC20" s="908"/>
      <c r="TSD20" s="908"/>
      <c r="TSE20" s="908"/>
      <c r="TSF20" s="908"/>
      <c r="TSG20" s="908"/>
      <c r="TSH20" s="908"/>
      <c r="TSI20" s="908"/>
      <c r="TSJ20" s="908"/>
      <c r="TSK20" s="908"/>
      <c r="TSL20" s="908"/>
      <c r="TSM20" s="908"/>
      <c r="TSN20" s="908"/>
      <c r="TSO20" s="908"/>
      <c r="TSP20" s="908"/>
      <c r="TSQ20" s="908"/>
      <c r="TSR20" s="908"/>
      <c r="TSS20" s="908"/>
      <c r="TST20" s="908"/>
      <c r="TSU20" s="908"/>
      <c r="TSV20" s="908"/>
      <c r="TSW20" s="908"/>
      <c r="TSX20" s="908"/>
      <c r="TSY20" s="908"/>
      <c r="TSZ20" s="908"/>
      <c r="TTA20" s="908"/>
      <c r="TTB20" s="908"/>
      <c r="TTC20" s="908"/>
      <c r="TTD20" s="908"/>
      <c r="TTE20" s="908"/>
      <c r="TTF20" s="908"/>
      <c r="TTG20" s="908"/>
      <c r="TTH20" s="908"/>
      <c r="TTI20" s="908"/>
      <c r="TTJ20" s="908"/>
      <c r="TTK20" s="908"/>
      <c r="TTL20" s="908"/>
      <c r="TTM20" s="908"/>
      <c r="TTN20" s="908"/>
      <c r="TTO20" s="908"/>
      <c r="TTP20" s="908"/>
      <c r="TTQ20" s="908"/>
      <c r="TTR20" s="908"/>
      <c r="TTS20" s="908"/>
      <c r="TTT20" s="908"/>
      <c r="TTU20" s="908"/>
      <c r="TTV20" s="908"/>
      <c r="TTW20" s="908"/>
      <c r="TTX20" s="908"/>
      <c r="TTY20" s="908"/>
      <c r="TTZ20" s="908"/>
      <c r="TUA20" s="908"/>
      <c r="TUB20" s="908"/>
      <c r="TUC20" s="908"/>
      <c r="TUD20" s="908"/>
      <c r="TUE20" s="908"/>
      <c r="TUF20" s="908"/>
      <c r="TUG20" s="908"/>
      <c r="TUH20" s="908"/>
      <c r="TUI20" s="908"/>
      <c r="TUJ20" s="908"/>
      <c r="TUK20" s="908"/>
      <c r="TUL20" s="908"/>
      <c r="TUM20" s="908"/>
      <c r="TUN20" s="908"/>
      <c r="TUO20" s="908"/>
      <c r="TUP20" s="908"/>
      <c r="TUQ20" s="908"/>
      <c r="TUR20" s="908"/>
      <c r="TUS20" s="908"/>
      <c r="TUT20" s="908"/>
      <c r="TUU20" s="908"/>
      <c r="TUV20" s="908"/>
      <c r="TUW20" s="908"/>
      <c r="TUX20" s="908"/>
      <c r="TUY20" s="908"/>
      <c r="TUZ20" s="908"/>
      <c r="TVA20" s="908"/>
      <c r="TVB20" s="908"/>
      <c r="TVC20" s="908"/>
      <c r="TVD20" s="908"/>
      <c r="TVE20" s="908"/>
      <c r="TVF20" s="908"/>
      <c r="TVG20" s="908"/>
      <c r="TVH20" s="908"/>
      <c r="TVI20" s="908"/>
      <c r="TVJ20" s="908"/>
      <c r="TVK20" s="908"/>
      <c r="TVL20" s="908"/>
      <c r="TVM20" s="908"/>
      <c r="TVN20" s="908"/>
      <c r="TVO20" s="908"/>
      <c r="TVP20" s="908"/>
      <c r="TVQ20" s="908"/>
      <c r="TVR20" s="908"/>
      <c r="TVS20" s="908"/>
      <c r="TVT20" s="908"/>
      <c r="TVU20" s="908"/>
      <c r="TVV20" s="908"/>
      <c r="TVW20" s="908"/>
      <c r="TVX20" s="908"/>
      <c r="TVY20" s="908"/>
      <c r="TVZ20" s="908"/>
      <c r="TWA20" s="908"/>
      <c r="TWB20" s="908"/>
      <c r="TWC20" s="908"/>
      <c r="TWD20" s="908"/>
      <c r="TWE20" s="908"/>
      <c r="TWF20" s="908"/>
      <c r="TWG20" s="908"/>
      <c r="TWH20" s="908"/>
      <c r="TWI20" s="908"/>
      <c r="TWJ20" s="908"/>
      <c r="TWK20" s="908"/>
      <c r="TWL20" s="908"/>
      <c r="TWM20" s="908"/>
      <c r="TWN20" s="908"/>
      <c r="TWO20" s="908"/>
      <c r="TWP20" s="908"/>
      <c r="TWQ20" s="908"/>
      <c r="TWR20" s="908"/>
      <c r="TWS20" s="908"/>
      <c r="TWT20" s="908"/>
      <c r="TWU20" s="908"/>
      <c r="TWV20" s="908"/>
      <c r="TWW20" s="908"/>
      <c r="TWX20" s="908"/>
      <c r="TWY20" s="908"/>
      <c r="TWZ20" s="908"/>
      <c r="TXA20" s="908"/>
      <c r="TXB20" s="908"/>
      <c r="TXC20" s="908"/>
      <c r="TXD20" s="908"/>
      <c r="TXE20" s="908"/>
      <c r="TXF20" s="908"/>
      <c r="TXG20" s="908"/>
      <c r="TXH20" s="908"/>
      <c r="TXI20" s="908"/>
      <c r="TXJ20" s="908"/>
      <c r="TXK20" s="908"/>
      <c r="TXL20" s="908"/>
      <c r="TXM20" s="908"/>
      <c r="TXN20" s="908"/>
      <c r="TXO20" s="908"/>
      <c r="TXP20" s="908"/>
      <c r="TXQ20" s="908"/>
      <c r="TXR20" s="908"/>
      <c r="TXS20" s="908"/>
      <c r="TXT20" s="908"/>
      <c r="TXU20" s="908"/>
      <c r="TXV20" s="908"/>
      <c r="TXW20" s="908"/>
      <c r="TXX20" s="908"/>
      <c r="TXY20" s="908"/>
      <c r="TXZ20" s="908"/>
      <c r="TYA20" s="908"/>
      <c r="TYB20" s="908"/>
      <c r="TYC20" s="908"/>
      <c r="TYD20" s="908"/>
      <c r="TYE20" s="908"/>
      <c r="TYF20" s="908"/>
      <c r="TYG20" s="908"/>
      <c r="TYH20" s="908"/>
      <c r="TYI20" s="908"/>
      <c r="TYJ20" s="908"/>
      <c r="TYK20" s="908"/>
      <c r="TYL20" s="908"/>
      <c r="TYM20" s="908"/>
      <c r="TYN20" s="908"/>
      <c r="TYO20" s="908"/>
      <c r="TYP20" s="908"/>
      <c r="TYQ20" s="908"/>
      <c r="TYR20" s="908"/>
      <c r="TYS20" s="908"/>
      <c r="TYT20" s="908"/>
      <c r="TYU20" s="908"/>
      <c r="TYV20" s="908"/>
      <c r="TYW20" s="908"/>
      <c r="TYX20" s="908"/>
      <c r="TYY20" s="908"/>
      <c r="TYZ20" s="908"/>
      <c r="TZA20" s="908"/>
      <c r="TZB20" s="908"/>
      <c r="TZC20" s="908"/>
      <c r="TZD20" s="908"/>
      <c r="TZE20" s="908"/>
      <c r="TZF20" s="908"/>
      <c r="TZG20" s="908"/>
      <c r="TZH20" s="908"/>
      <c r="TZI20" s="908"/>
      <c r="TZJ20" s="908"/>
      <c r="TZK20" s="908"/>
      <c r="TZL20" s="908"/>
      <c r="TZM20" s="908"/>
      <c r="TZN20" s="908"/>
      <c r="TZO20" s="908"/>
      <c r="TZP20" s="908"/>
      <c r="TZQ20" s="908"/>
      <c r="TZR20" s="908"/>
      <c r="TZS20" s="908"/>
      <c r="TZT20" s="908"/>
      <c r="TZU20" s="908"/>
      <c r="TZV20" s="908"/>
      <c r="TZW20" s="908"/>
      <c r="TZX20" s="908"/>
      <c r="TZY20" s="908"/>
      <c r="TZZ20" s="908"/>
      <c r="UAA20" s="908"/>
      <c r="UAB20" s="908"/>
      <c r="UAC20" s="908"/>
      <c r="UAD20" s="908"/>
      <c r="UAE20" s="908"/>
      <c r="UAF20" s="908"/>
      <c r="UAG20" s="908"/>
      <c r="UAH20" s="908"/>
      <c r="UAI20" s="908"/>
      <c r="UAJ20" s="908"/>
      <c r="UAK20" s="908"/>
      <c r="UAL20" s="908"/>
      <c r="UAM20" s="908"/>
      <c r="UAN20" s="908"/>
      <c r="UAO20" s="908"/>
      <c r="UAP20" s="908"/>
      <c r="UAQ20" s="908"/>
      <c r="UAR20" s="908"/>
      <c r="UAS20" s="908"/>
      <c r="UAT20" s="908"/>
      <c r="UAU20" s="908"/>
      <c r="UAV20" s="908"/>
      <c r="UAW20" s="908"/>
      <c r="UAX20" s="908"/>
      <c r="UAY20" s="908"/>
      <c r="UAZ20" s="908"/>
      <c r="UBA20" s="908"/>
      <c r="UBB20" s="908"/>
      <c r="UBC20" s="908"/>
      <c r="UBD20" s="908"/>
      <c r="UBE20" s="908"/>
      <c r="UBF20" s="908"/>
      <c r="UBG20" s="908"/>
      <c r="UBH20" s="908"/>
      <c r="UBI20" s="908"/>
      <c r="UBJ20" s="908"/>
      <c r="UBK20" s="908"/>
      <c r="UBL20" s="908"/>
      <c r="UBM20" s="908"/>
      <c r="UBN20" s="908"/>
      <c r="UBO20" s="908"/>
      <c r="UBP20" s="908"/>
      <c r="UBQ20" s="908"/>
      <c r="UBR20" s="908"/>
      <c r="UBS20" s="908"/>
      <c r="UBT20" s="908"/>
      <c r="UBU20" s="908"/>
      <c r="UBV20" s="908"/>
      <c r="UBW20" s="908"/>
      <c r="UBX20" s="908"/>
      <c r="UBY20" s="908"/>
      <c r="UBZ20" s="908"/>
      <c r="UCA20" s="908"/>
      <c r="UCB20" s="908"/>
      <c r="UCC20" s="908"/>
      <c r="UCD20" s="908"/>
      <c r="UCE20" s="908"/>
      <c r="UCF20" s="908"/>
      <c r="UCG20" s="908"/>
      <c r="UCH20" s="908"/>
      <c r="UCI20" s="908"/>
      <c r="UCJ20" s="908"/>
      <c r="UCK20" s="908"/>
      <c r="UCL20" s="908"/>
      <c r="UCM20" s="908"/>
      <c r="UCN20" s="908"/>
      <c r="UCO20" s="908"/>
      <c r="UCP20" s="908"/>
      <c r="UCQ20" s="908"/>
      <c r="UCR20" s="908"/>
      <c r="UCS20" s="908"/>
      <c r="UCT20" s="908"/>
      <c r="UCU20" s="908"/>
      <c r="UCV20" s="908"/>
      <c r="UCW20" s="908"/>
      <c r="UCX20" s="908"/>
      <c r="UCY20" s="908"/>
      <c r="UCZ20" s="908"/>
      <c r="UDA20" s="908"/>
      <c r="UDB20" s="908"/>
      <c r="UDC20" s="908"/>
      <c r="UDD20" s="908"/>
      <c r="UDE20" s="908"/>
      <c r="UDF20" s="908"/>
      <c r="UDG20" s="908"/>
      <c r="UDH20" s="908"/>
      <c r="UDI20" s="908"/>
      <c r="UDJ20" s="908"/>
      <c r="UDK20" s="908"/>
      <c r="UDL20" s="908"/>
      <c r="UDM20" s="908"/>
      <c r="UDN20" s="908"/>
      <c r="UDO20" s="908"/>
      <c r="UDP20" s="908"/>
      <c r="UDQ20" s="908"/>
      <c r="UDR20" s="908"/>
      <c r="UDS20" s="908"/>
      <c r="UDT20" s="908"/>
      <c r="UDU20" s="908"/>
      <c r="UDV20" s="908"/>
      <c r="UDW20" s="908"/>
      <c r="UDX20" s="908"/>
      <c r="UDY20" s="908"/>
      <c r="UDZ20" s="908"/>
      <c r="UEA20" s="908"/>
      <c r="UEB20" s="908"/>
      <c r="UEC20" s="908"/>
      <c r="UED20" s="908"/>
      <c r="UEE20" s="908"/>
      <c r="UEF20" s="908"/>
      <c r="UEG20" s="908"/>
      <c r="UEH20" s="908"/>
      <c r="UEI20" s="908"/>
      <c r="UEJ20" s="908"/>
      <c r="UEK20" s="908"/>
      <c r="UEL20" s="908"/>
      <c r="UEM20" s="908"/>
      <c r="UEN20" s="908"/>
      <c r="UEO20" s="908"/>
      <c r="UEP20" s="908"/>
      <c r="UEQ20" s="908"/>
      <c r="UER20" s="908"/>
      <c r="UES20" s="908"/>
      <c r="UET20" s="908"/>
      <c r="UEU20" s="908"/>
      <c r="UEV20" s="908"/>
      <c r="UEW20" s="908"/>
      <c r="UEX20" s="908"/>
      <c r="UEY20" s="908"/>
      <c r="UEZ20" s="908"/>
      <c r="UFA20" s="908"/>
      <c r="UFB20" s="908"/>
      <c r="UFC20" s="908"/>
      <c r="UFD20" s="908"/>
      <c r="UFE20" s="908"/>
      <c r="UFF20" s="908"/>
      <c r="UFG20" s="908"/>
      <c r="UFH20" s="908"/>
      <c r="UFI20" s="908"/>
      <c r="UFJ20" s="908"/>
      <c r="UFK20" s="908"/>
      <c r="UFL20" s="908"/>
      <c r="UFM20" s="908"/>
      <c r="UFN20" s="908"/>
      <c r="UFO20" s="908"/>
      <c r="UFP20" s="908"/>
      <c r="UFQ20" s="908"/>
      <c r="UFR20" s="908"/>
      <c r="UFS20" s="908"/>
      <c r="UFT20" s="908"/>
      <c r="UFU20" s="908"/>
      <c r="UFV20" s="908"/>
      <c r="UFW20" s="908"/>
      <c r="UFX20" s="908"/>
      <c r="UFY20" s="908"/>
      <c r="UFZ20" s="908"/>
      <c r="UGA20" s="908"/>
      <c r="UGB20" s="908"/>
      <c r="UGC20" s="908"/>
      <c r="UGD20" s="908"/>
      <c r="UGE20" s="908"/>
      <c r="UGF20" s="908"/>
      <c r="UGG20" s="908"/>
      <c r="UGH20" s="908"/>
      <c r="UGI20" s="908"/>
      <c r="UGJ20" s="908"/>
      <c r="UGK20" s="908"/>
      <c r="UGL20" s="908"/>
      <c r="UGM20" s="908"/>
      <c r="UGN20" s="908"/>
      <c r="UGO20" s="908"/>
      <c r="UGP20" s="908"/>
      <c r="UGQ20" s="908"/>
      <c r="UGR20" s="908"/>
      <c r="UGS20" s="908"/>
      <c r="UGT20" s="908"/>
      <c r="UGU20" s="908"/>
      <c r="UGV20" s="908"/>
      <c r="UGW20" s="908"/>
      <c r="UGX20" s="908"/>
      <c r="UGY20" s="908"/>
      <c r="UGZ20" s="908"/>
      <c r="UHA20" s="908"/>
      <c r="UHB20" s="908"/>
      <c r="UHC20" s="908"/>
      <c r="UHD20" s="908"/>
      <c r="UHE20" s="908"/>
      <c r="UHF20" s="908"/>
      <c r="UHG20" s="908"/>
      <c r="UHH20" s="908"/>
      <c r="UHI20" s="908"/>
      <c r="UHJ20" s="908"/>
      <c r="UHK20" s="908"/>
      <c r="UHL20" s="908"/>
      <c r="UHM20" s="908"/>
      <c r="UHN20" s="908"/>
      <c r="UHO20" s="908"/>
      <c r="UHP20" s="908"/>
      <c r="UHQ20" s="908"/>
      <c r="UHR20" s="908"/>
      <c r="UHS20" s="908"/>
      <c r="UHT20" s="908"/>
      <c r="UHU20" s="908"/>
      <c r="UHV20" s="908"/>
      <c r="UHW20" s="908"/>
      <c r="UHX20" s="908"/>
      <c r="UHY20" s="908"/>
      <c r="UHZ20" s="908"/>
      <c r="UIA20" s="908"/>
      <c r="UIB20" s="908"/>
      <c r="UIC20" s="908"/>
      <c r="UID20" s="908"/>
      <c r="UIE20" s="908"/>
      <c r="UIF20" s="908"/>
      <c r="UIG20" s="908"/>
      <c r="UIH20" s="908"/>
      <c r="UII20" s="908"/>
      <c r="UIJ20" s="908"/>
      <c r="UIK20" s="908"/>
      <c r="UIL20" s="908"/>
      <c r="UIM20" s="908"/>
      <c r="UIN20" s="908"/>
      <c r="UIO20" s="908"/>
      <c r="UIP20" s="908"/>
      <c r="UIQ20" s="908"/>
      <c r="UIR20" s="908"/>
      <c r="UIS20" s="908"/>
      <c r="UIT20" s="908"/>
      <c r="UIU20" s="908"/>
      <c r="UIV20" s="908"/>
      <c r="UIW20" s="908"/>
      <c r="UIX20" s="908"/>
      <c r="UIY20" s="908"/>
      <c r="UIZ20" s="908"/>
      <c r="UJA20" s="908"/>
      <c r="UJB20" s="908"/>
      <c r="UJC20" s="908"/>
      <c r="UJD20" s="908"/>
      <c r="UJE20" s="908"/>
      <c r="UJF20" s="908"/>
      <c r="UJG20" s="908"/>
      <c r="UJH20" s="908"/>
      <c r="UJI20" s="908"/>
      <c r="UJJ20" s="908"/>
      <c r="UJK20" s="908"/>
      <c r="UJL20" s="908"/>
      <c r="UJM20" s="908"/>
      <c r="UJN20" s="908"/>
      <c r="UJO20" s="908"/>
      <c r="UJP20" s="908"/>
      <c r="UJQ20" s="908"/>
      <c r="UJR20" s="908"/>
      <c r="UJS20" s="908"/>
      <c r="UJT20" s="908"/>
      <c r="UJU20" s="908"/>
      <c r="UJV20" s="908"/>
      <c r="UJW20" s="908"/>
      <c r="UJX20" s="908"/>
      <c r="UJY20" s="908"/>
      <c r="UJZ20" s="908"/>
      <c r="UKA20" s="908"/>
      <c r="UKB20" s="908"/>
      <c r="UKC20" s="908"/>
      <c r="UKD20" s="908"/>
      <c r="UKE20" s="908"/>
      <c r="UKF20" s="908"/>
      <c r="UKG20" s="908"/>
      <c r="UKH20" s="908"/>
      <c r="UKI20" s="908"/>
      <c r="UKJ20" s="908"/>
      <c r="UKK20" s="908"/>
      <c r="UKL20" s="908"/>
      <c r="UKM20" s="908"/>
      <c r="UKN20" s="908"/>
      <c r="UKO20" s="908"/>
      <c r="UKP20" s="908"/>
      <c r="UKQ20" s="908"/>
      <c r="UKR20" s="908"/>
      <c r="UKS20" s="908"/>
      <c r="UKT20" s="908"/>
      <c r="UKU20" s="908"/>
      <c r="UKV20" s="908"/>
      <c r="UKW20" s="908"/>
      <c r="UKX20" s="908"/>
      <c r="UKY20" s="908"/>
      <c r="UKZ20" s="908"/>
      <c r="ULA20" s="908"/>
      <c r="ULB20" s="908"/>
      <c r="ULC20" s="908"/>
      <c r="ULD20" s="908"/>
      <c r="ULE20" s="908"/>
      <c r="ULF20" s="908"/>
      <c r="ULG20" s="908"/>
      <c r="ULH20" s="908"/>
      <c r="ULI20" s="908"/>
      <c r="ULJ20" s="908"/>
      <c r="ULK20" s="908"/>
      <c r="ULL20" s="908"/>
      <c r="ULM20" s="908"/>
      <c r="ULN20" s="908"/>
      <c r="ULO20" s="908"/>
      <c r="ULP20" s="908"/>
      <c r="ULQ20" s="908"/>
      <c r="ULR20" s="908"/>
      <c r="ULS20" s="908"/>
      <c r="ULT20" s="908"/>
      <c r="ULU20" s="908"/>
      <c r="ULV20" s="908"/>
      <c r="ULW20" s="908"/>
      <c r="ULX20" s="908"/>
      <c r="ULY20" s="908"/>
      <c r="ULZ20" s="908"/>
      <c r="UMA20" s="908"/>
      <c r="UMB20" s="908"/>
      <c r="UMC20" s="908"/>
      <c r="UMD20" s="908"/>
      <c r="UME20" s="908"/>
      <c r="UMF20" s="908"/>
      <c r="UMG20" s="908"/>
      <c r="UMH20" s="908"/>
      <c r="UMI20" s="908"/>
      <c r="UMJ20" s="908"/>
      <c r="UMK20" s="908"/>
      <c r="UML20" s="908"/>
      <c r="UMM20" s="908"/>
      <c r="UMN20" s="908"/>
      <c r="UMO20" s="908"/>
      <c r="UMP20" s="908"/>
      <c r="UMQ20" s="908"/>
      <c r="UMR20" s="908"/>
      <c r="UMS20" s="908"/>
      <c r="UMT20" s="908"/>
      <c r="UMU20" s="908"/>
      <c r="UMV20" s="908"/>
      <c r="UMW20" s="908"/>
      <c r="UMX20" s="908"/>
      <c r="UMY20" s="908"/>
      <c r="UMZ20" s="908"/>
      <c r="UNA20" s="908"/>
      <c r="UNB20" s="908"/>
      <c r="UNC20" s="908"/>
      <c r="UND20" s="908"/>
      <c r="UNE20" s="908"/>
      <c r="UNF20" s="908"/>
      <c r="UNG20" s="908"/>
      <c r="UNH20" s="908"/>
      <c r="UNI20" s="908"/>
      <c r="UNJ20" s="908"/>
      <c r="UNK20" s="908"/>
      <c r="UNL20" s="908"/>
      <c r="UNM20" s="908"/>
      <c r="UNN20" s="908"/>
      <c r="UNO20" s="908"/>
      <c r="UNP20" s="908"/>
      <c r="UNQ20" s="908"/>
      <c r="UNR20" s="908"/>
      <c r="UNS20" s="908"/>
      <c r="UNT20" s="908"/>
      <c r="UNU20" s="908"/>
      <c r="UNV20" s="908"/>
      <c r="UNW20" s="908"/>
      <c r="UNX20" s="908"/>
      <c r="UNY20" s="908"/>
      <c r="UNZ20" s="908"/>
      <c r="UOA20" s="908"/>
      <c r="UOB20" s="908"/>
      <c r="UOC20" s="908"/>
      <c r="UOD20" s="908"/>
      <c r="UOE20" s="908"/>
      <c r="UOF20" s="908"/>
      <c r="UOG20" s="908"/>
      <c r="UOH20" s="908"/>
      <c r="UOI20" s="908"/>
      <c r="UOJ20" s="908"/>
      <c r="UOK20" s="908"/>
      <c r="UOL20" s="908"/>
      <c r="UOM20" s="908"/>
      <c r="UON20" s="908"/>
      <c r="UOO20" s="908"/>
      <c r="UOP20" s="908"/>
      <c r="UOQ20" s="908"/>
      <c r="UOR20" s="908"/>
      <c r="UOS20" s="908"/>
      <c r="UOT20" s="908"/>
      <c r="UOU20" s="908"/>
      <c r="UOV20" s="908"/>
      <c r="UOW20" s="908"/>
      <c r="UOX20" s="908"/>
      <c r="UOY20" s="908"/>
      <c r="UOZ20" s="908"/>
      <c r="UPA20" s="908"/>
      <c r="UPB20" s="908"/>
      <c r="UPC20" s="908"/>
      <c r="UPD20" s="908"/>
      <c r="UPE20" s="908"/>
      <c r="UPF20" s="908"/>
      <c r="UPG20" s="908"/>
      <c r="UPH20" s="908"/>
      <c r="UPI20" s="908"/>
      <c r="UPJ20" s="908"/>
      <c r="UPK20" s="908"/>
      <c r="UPL20" s="908"/>
      <c r="UPM20" s="908"/>
      <c r="UPN20" s="908"/>
      <c r="UPO20" s="908"/>
      <c r="UPP20" s="908"/>
      <c r="UPQ20" s="908"/>
      <c r="UPR20" s="908"/>
      <c r="UPS20" s="908"/>
      <c r="UPT20" s="908"/>
      <c r="UPU20" s="908"/>
      <c r="UPV20" s="908"/>
      <c r="UPW20" s="908"/>
      <c r="UPX20" s="908"/>
      <c r="UPY20" s="908"/>
      <c r="UPZ20" s="908"/>
      <c r="UQA20" s="908"/>
      <c r="UQB20" s="908"/>
      <c r="UQC20" s="908"/>
      <c r="UQD20" s="908"/>
      <c r="UQE20" s="908"/>
      <c r="UQF20" s="908"/>
      <c r="UQG20" s="908"/>
      <c r="UQH20" s="908"/>
      <c r="UQI20" s="908"/>
      <c r="UQJ20" s="908"/>
      <c r="UQK20" s="908"/>
      <c r="UQL20" s="908"/>
      <c r="UQM20" s="908"/>
      <c r="UQN20" s="908"/>
      <c r="UQO20" s="908"/>
      <c r="UQP20" s="908"/>
      <c r="UQQ20" s="908"/>
      <c r="UQR20" s="908"/>
      <c r="UQS20" s="908"/>
      <c r="UQT20" s="908"/>
      <c r="UQU20" s="908"/>
      <c r="UQV20" s="908"/>
      <c r="UQW20" s="908"/>
      <c r="UQX20" s="908"/>
      <c r="UQY20" s="908"/>
      <c r="UQZ20" s="908"/>
      <c r="URA20" s="908"/>
      <c r="URB20" s="908"/>
      <c r="URC20" s="908"/>
      <c r="URD20" s="908"/>
      <c r="URE20" s="908"/>
      <c r="URF20" s="908"/>
      <c r="URG20" s="908"/>
      <c r="URH20" s="908"/>
      <c r="URI20" s="908"/>
      <c r="URJ20" s="908"/>
      <c r="URK20" s="908"/>
      <c r="URL20" s="908"/>
      <c r="URM20" s="908"/>
      <c r="URN20" s="908"/>
      <c r="URO20" s="908"/>
      <c r="URP20" s="908"/>
      <c r="URQ20" s="908"/>
      <c r="URR20" s="908"/>
      <c r="URS20" s="908"/>
      <c r="URT20" s="908"/>
      <c r="URU20" s="908"/>
      <c r="URV20" s="908"/>
      <c r="URW20" s="908"/>
      <c r="URX20" s="908"/>
      <c r="URY20" s="908"/>
      <c r="URZ20" s="908"/>
      <c r="USA20" s="908"/>
      <c r="USB20" s="908"/>
      <c r="USC20" s="908"/>
      <c r="USD20" s="908"/>
      <c r="USE20" s="908"/>
      <c r="USF20" s="908"/>
      <c r="USG20" s="908"/>
      <c r="USH20" s="908"/>
      <c r="USI20" s="908"/>
      <c r="USJ20" s="908"/>
      <c r="USK20" s="908"/>
      <c r="USL20" s="908"/>
      <c r="USM20" s="908"/>
      <c r="USN20" s="908"/>
      <c r="USO20" s="908"/>
      <c r="USP20" s="908"/>
      <c r="USQ20" s="908"/>
      <c r="USR20" s="908"/>
      <c r="USS20" s="908"/>
      <c r="UST20" s="908"/>
      <c r="USU20" s="908"/>
      <c r="USV20" s="908"/>
      <c r="USW20" s="908"/>
      <c r="USX20" s="908"/>
      <c r="USY20" s="908"/>
      <c r="USZ20" s="908"/>
      <c r="UTA20" s="908"/>
      <c r="UTB20" s="908"/>
      <c r="UTC20" s="908"/>
      <c r="UTD20" s="908"/>
      <c r="UTE20" s="908"/>
      <c r="UTF20" s="908"/>
      <c r="UTG20" s="908"/>
      <c r="UTH20" s="908"/>
      <c r="UTI20" s="908"/>
      <c r="UTJ20" s="908"/>
      <c r="UTK20" s="908"/>
      <c r="UTL20" s="908"/>
      <c r="UTM20" s="908"/>
      <c r="UTN20" s="908"/>
      <c r="UTO20" s="908"/>
      <c r="UTP20" s="908"/>
      <c r="UTQ20" s="908"/>
      <c r="UTR20" s="908"/>
      <c r="UTS20" s="908"/>
      <c r="UTT20" s="908"/>
      <c r="UTU20" s="908"/>
      <c r="UTV20" s="908"/>
      <c r="UTW20" s="908"/>
      <c r="UTX20" s="908"/>
      <c r="UTY20" s="908"/>
      <c r="UTZ20" s="908"/>
      <c r="UUA20" s="908"/>
      <c r="UUB20" s="908"/>
      <c r="UUC20" s="908"/>
      <c r="UUD20" s="908"/>
      <c r="UUE20" s="908"/>
      <c r="UUF20" s="908"/>
      <c r="UUG20" s="908"/>
      <c r="UUH20" s="908"/>
      <c r="UUI20" s="908"/>
      <c r="UUJ20" s="908"/>
      <c r="UUK20" s="908"/>
      <c r="UUL20" s="908"/>
      <c r="UUM20" s="908"/>
      <c r="UUN20" s="908"/>
      <c r="UUO20" s="908"/>
      <c r="UUP20" s="908"/>
      <c r="UUQ20" s="908"/>
      <c r="UUR20" s="908"/>
      <c r="UUS20" s="908"/>
      <c r="UUT20" s="908"/>
      <c r="UUU20" s="908"/>
      <c r="UUV20" s="908"/>
      <c r="UUW20" s="908"/>
      <c r="UUX20" s="908"/>
      <c r="UUY20" s="908"/>
      <c r="UUZ20" s="908"/>
      <c r="UVA20" s="908"/>
      <c r="UVB20" s="908"/>
      <c r="UVC20" s="908"/>
      <c r="UVD20" s="908"/>
      <c r="UVE20" s="908"/>
      <c r="UVF20" s="908"/>
      <c r="UVG20" s="908"/>
      <c r="UVH20" s="908"/>
      <c r="UVI20" s="908"/>
      <c r="UVJ20" s="908"/>
      <c r="UVK20" s="908"/>
      <c r="UVL20" s="908"/>
      <c r="UVM20" s="908"/>
      <c r="UVN20" s="908"/>
      <c r="UVO20" s="908"/>
      <c r="UVP20" s="908"/>
      <c r="UVQ20" s="908"/>
      <c r="UVR20" s="908"/>
      <c r="UVS20" s="908"/>
      <c r="UVT20" s="908"/>
      <c r="UVU20" s="908"/>
      <c r="UVV20" s="908"/>
      <c r="UVW20" s="908"/>
      <c r="UVX20" s="908"/>
      <c r="UVY20" s="908"/>
      <c r="UVZ20" s="908"/>
      <c r="UWA20" s="908"/>
      <c r="UWB20" s="908"/>
      <c r="UWC20" s="908"/>
      <c r="UWD20" s="908"/>
      <c r="UWE20" s="908"/>
      <c r="UWF20" s="908"/>
      <c r="UWG20" s="908"/>
      <c r="UWH20" s="908"/>
      <c r="UWI20" s="908"/>
      <c r="UWJ20" s="908"/>
      <c r="UWK20" s="908"/>
      <c r="UWL20" s="908"/>
      <c r="UWM20" s="908"/>
      <c r="UWN20" s="908"/>
      <c r="UWO20" s="908"/>
      <c r="UWP20" s="908"/>
      <c r="UWQ20" s="908"/>
      <c r="UWR20" s="908"/>
      <c r="UWS20" s="908"/>
      <c r="UWT20" s="908"/>
      <c r="UWU20" s="908"/>
      <c r="UWV20" s="908"/>
      <c r="UWW20" s="908"/>
      <c r="UWX20" s="908"/>
      <c r="UWY20" s="908"/>
      <c r="UWZ20" s="908"/>
      <c r="UXA20" s="908"/>
      <c r="UXB20" s="908"/>
      <c r="UXC20" s="908"/>
      <c r="UXD20" s="908"/>
      <c r="UXE20" s="908"/>
      <c r="UXF20" s="908"/>
      <c r="UXG20" s="908"/>
      <c r="UXH20" s="908"/>
      <c r="UXI20" s="908"/>
      <c r="UXJ20" s="908"/>
      <c r="UXK20" s="908"/>
      <c r="UXL20" s="908"/>
      <c r="UXM20" s="908"/>
      <c r="UXN20" s="908"/>
      <c r="UXO20" s="908"/>
      <c r="UXP20" s="908"/>
      <c r="UXQ20" s="908"/>
      <c r="UXR20" s="908"/>
      <c r="UXS20" s="908"/>
      <c r="UXT20" s="908"/>
      <c r="UXU20" s="908"/>
      <c r="UXV20" s="908"/>
      <c r="UXW20" s="908"/>
      <c r="UXX20" s="908"/>
      <c r="UXY20" s="908"/>
      <c r="UXZ20" s="908"/>
      <c r="UYA20" s="908"/>
      <c r="UYB20" s="908"/>
      <c r="UYC20" s="908"/>
      <c r="UYD20" s="908"/>
      <c r="UYE20" s="908"/>
      <c r="UYF20" s="908"/>
      <c r="UYG20" s="908"/>
      <c r="UYH20" s="908"/>
      <c r="UYI20" s="908"/>
      <c r="UYJ20" s="908"/>
      <c r="UYK20" s="908"/>
      <c r="UYL20" s="908"/>
      <c r="UYM20" s="908"/>
      <c r="UYN20" s="908"/>
      <c r="UYO20" s="908"/>
      <c r="UYP20" s="908"/>
      <c r="UYQ20" s="908"/>
      <c r="UYR20" s="908"/>
      <c r="UYS20" s="908"/>
      <c r="UYT20" s="908"/>
      <c r="UYU20" s="908"/>
      <c r="UYV20" s="908"/>
      <c r="UYW20" s="908"/>
      <c r="UYX20" s="908"/>
      <c r="UYY20" s="908"/>
      <c r="UYZ20" s="908"/>
      <c r="UZA20" s="908"/>
      <c r="UZB20" s="908"/>
      <c r="UZC20" s="908"/>
      <c r="UZD20" s="908"/>
      <c r="UZE20" s="908"/>
      <c r="UZF20" s="908"/>
      <c r="UZG20" s="908"/>
      <c r="UZH20" s="908"/>
      <c r="UZI20" s="908"/>
      <c r="UZJ20" s="908"/>
      <c r="UZK20" s="908"/>
      <c r="UZL20" s="908"/>
      <c r="UZM20" s="908"/>
      <c r="UZN20" s="908"/>
      <c r="UZO20" s="908"/>
      <c r="UZP20" s="908"/>
      <c r="UZQ20" s="908"/>
      <c r="UZR20" s="908"/>
      <c r="UZS20" s="908"/>
      <c r="UZT20" s="908"/>
      <c r="UZU20" s="908"/>
      <c r="UZV20" s="908"/>
      <c r="UZW20" s="908"/>
      <c r="UZX20" s="908"/>
      <c r="UZY20" s="908"/>
      <c r="UZZ20" s="908"/>
      <c r="VAA20" s="908"/>
      <c r="VAB20" s="908"/>
      <c r="VAC20" s="908"/>
      <c r="VAD20" s="908"/>
      <c r="VAE20" s="908"/>
      <c r="VAF20" s="908"/>
      <c r="VAG20" s="908"/>
      <c r="VAH20" s="908"/>
      <c r="VAI20" s="908"/>
      <c r="VAJ20" s="908"/>
      <c r="VAK20" s="908"/>
      <c r="VAL20" s="908"/>
      <c r="VAM20" s="908"/>
      <c r="VAN20" s="908"/>
      <c r="VAO20" s="908"/>
      <c r="VAP20" s="908"/>
      <c r="VAQ20" s="908"/>
      <c r="VAR20" s="908"/>
      <c r="VAS20" s="908"/>
      <c r="VAT20" s="908"/>
      <c r="VAU20" s="908"/>
      <c r="VAV20" s="908"/>
      <c r="VAW20" s="908"/>
      <c r="VAX20" s="908"/>
      <c r="VAY20" s="908"/>
      <c r="VAZ20" s="908"/>
      <c r="VBA20" s="908"/>
      <c r="VBB20" s="908"/>
      <c r="VBC20" s="908"/>
      <c r="VBD20" s="908"/>
      <c r="VBE20" s="908"/>
      <c r="VBF20" s="908"/>
      <c r="VBG20" s="908"/>
      <c r="VBH20" s="908"/>
      <c r="VBI20" s="908"/>
      <c r="VBJ20" s="908"/>
      <c r="VBK20" s="908"/>
      <c r="VBL20" s="908"/>
      <c r="VBM20" s="908"/>
      <c r="VBN20" s="908"/>
      <c r="VBO20" s="908"/>
      <c r="VBP20" s="908"/>
      <c r="VBQ20" s="908"/>
      <c r="VBR20" s="908"/>
      <c r="VBS20" s="908"/>
      <c r="VBT20" s="908"/>
      <c r="VBU20" s="908"/>
      <c r="VBV20" s="908"/>
      <c r="VBW20" s="908"/>
      <c r="VBX20" s="908"/>
      <c r="VBY20" s="908"/>
      <c r="VBZ20" s="908"/>
      <c r="VCA20" s="908"/>
      <c r="VCB20" s="908"/>
      <c r="VCC20" s="908"/>
      <c r="VCD20" s="908"/>
      <c r="VCE20" s="908"/>
      <c r="VCF20" s="908"/>
      <c r="VCG20" s="908"/>
      <c r="VCH20" s="908"/>
      <c r="VCI20" s="908"/>
      <c r="VCJ20" s="908"/>
      <c r="VCK20" s="908"/>
      <c r="VCL20" s="908"/>
      <c r="VCM20" s="908"/>
      <c r="VCN20" s="908"/>
      <c r="VCO20" s="908"/>
      <c r="VCP20" s="908"/>
      <c r="VCQ20" s="908"/>
      <c r="VCR20" s="908"/>
      <c r="VCS20" s="908"/>
      <c r="VCT20" s="908"/>
      <c r="VCU20" s="908"/>
      <c r="VCV20" s="908"/>
      <c r="VCW20" s="908"/>
      <c r="VCX20" s="908"/>
      <c r="VCY20" s="908"/>
      <c r="VCZ20" s="908"/>
      <c r="VDA20" s="908"/>
      <c r="VDB20" s="908"/>
      <c r="VDC20" s="908"/>
      <c r="VDD20" s="908"/>
      <c r="VDE20" s="908"/>
      <c r="VDF20" s="908"/>
      <c r="VDG20" s="908"/>
      <c r="VDH20" s="908"/>
      <c r="VDI20" s="908"/>
      <c r="VDJ20" s="908"/>
      <c r="VDK20" s="908"/>
      <c r="VDL20" s="908"/>
      <c r="VDM20" s="908"/>
      <c r="VDN20" s="908"/>
      <c r="VDO20" s="908"/>
      <c r="VDP20" s="908"/>
      <c r="VDQ20" s="908"/>
      <c r="VDR20" s="908"/>
      <c r="VDS20" s="908"/>
      <c r="VDT20" s="908"/>
      <c r="VDU20" s="908"/>
      <c r="VDV20" s="908"/>
      <c r="VDW20" s="908"/>
      <c r="VDX20" s="908"/>
      <c r="VDY20" s="908"/>
      <c r="VDZ20" s="908"/>
      <c r="VEA20" s="908"/>
      <c r="VEB20" s="908"/>
      <c r="VEC20" s="908"/>
      <c r="VED20" s="908"/>
      <c r="VEE20" s="908"/>
      <c r="VEF20" s="908"/>
      <c r="VEG20" s="908"/>
      <c r="VEH20" s="908"/>
      <c r="VEI20" s="908"/>
      <c r="VEJ20" s="908"/>
      <c r="VEK20" s="908"/>
      <c r="VEL20" s="908"/>
      <c r="VEM20" s="908"/>
      <c r="VEN20" s="908"/>
      <c r="VEO20" s="908"/>
      <c r="VEP20" s="908"/>
      <c r="VEQ20" s="908"/>
      <c r="VER20" s="908"/>
      <c r="VES20" s="908"/>
      <c r="VET20" s="908"/>
      <c r="VEU20" s="908"/>
      <c r="VEV20" s="908"/>
      <c r="VEW20" s="908"/>
      <c r="VEX20" s="908"/>
      <c r="VEY20" s="908"/>
      <c r="VEZ20" s="908"/>
      <c r="VFA20" s="908"/>
      <c r="VFB20" s="908"/>
      <c r="VFC20" s="908"/>
      <c r="VFD20" s="908"/>
      <c r="VFE20" s="908"/>
      <c r="VFF20" s="908"/>
      <c r="VFG20" s="908"/>
      <c r="VFH20" s="908"/>
      <c r="VFI20" s="908"/>
      <c r="VFJ20" s="908"/>
      <c r="VFK20" s="908"/>
      <c r="VFL20" s="908"/>
      <c r="VFM20" s="908"/>
      <c r="VFN20" s="908"/>
      <c r="VFO20" s="908"/>
      <c r="VFP20" s="908"/>
      <c r="VFQ20" s="908"/>
      <c r="VFR20" s="908"/>
      <c r="VFS20" s="908"/>
      <c r="VFT20" s="908"/>
      <c r="VFU20" s="908"/>
      <c r="VFV20" s="908"/>
      <c r="VFW20" s="908"/>
      <c r="VFX20" s="908"/>
      <c r="VFY20" s="908"/>
      <c r="VFZ20" s="908"/>
      <c r="VGA20" s="908"/>
      <c r="VGB20" s="908"/>
      <c r="VGC20" s="908"/>
      <c r="VGD20" s="908"/>
      <c r="VGE20" s="908"/>
      <c r="VGF20" s="908"/>
      <c r="VGG20" s="908"/>
      <c r="VGH20" s="908"/>
      <c r="VGI20" s="908"/>
      <c r="VGJ20" s="908"/>
      <c r="VGK20" s="908"/>
      <c r="VGL20" s="908"/>
      <c r="VGM20" s="908"/>
      <c r="VGN20" s="908"/>
      <c r="VGO20" s="908"/>
      <c r="VGP20" s="908"/>
      <c r="VGQ20" s="908"/>
      <c r="VGR20" s="908"/>
      <c r="VGS20" s="908"/>
      <c r="VGT20" s="908"/>
      <c r="VGU20" s="908"/>
      <c r="VGV20" s="908"/>
      <c r="VGW20" s="908"/>
      <c r="VGX20" s="908"/>
      <c r="VGY20" s="908"/>
      <c r="VGZ20" s="908"/>
      <c r="VHA20" s="908"/>
      <c r="VHB20" s="908"/>
      <c r="VHC20" s="908"/>
      <c r="VHD20" s="908"/>
      <c r="VHE20" s="908"/>
      <c r="VHF20" s="908"/>
      <c r="VHG20" s="908"/>
      <c r="VHH20" s="908"/>
      <c r="VHI20" s="908"/>
      <c r="VHJ20" s="908"/>
      <c r="VHK20" s="908"/>
      <c r="VHL20" s="908"/>
      <c r="VHM20" s="908"/>
      <c r="VHN20" s="908"/>
      <c r="VHO20" s="908"/>
      <c r="VHP20" s="908"/>
      <c r="VHQ20" s="908"/>
      <c r="VHR20" s="908"/>
      <c r="VHS20" s="908"/>
      <c r="VHT20" s="908"/>
      <c r="VHU20" s="908"/>
      <c r="VHV20" s="908"/>
      <c r="VHW20" s="908"/>
      <c r="VHX20" s="908"/>
      <c r="VHY20" s="908"/>
      <c r="VHZ20" s="908"/>
      <c r="VIA20" s="908"/>
      <c r="VIB20" s="908"/>
      <c r="VIC20" s="908"/>
      <c r="VID20" s="908"/>
      <c r="VIE20" s="908"/>
      <c r="VIF20" s="908"/>
      <c r="VIG20" s="908"/>
      <c r="VIH20" s="908"/>
      <c r="VII20" s="908"/>
      <c r="VIJ20" s="908"/>
      <c r="VIK20" s="908"/>
      <c r="VIL20" s="908"/>
      <c r="VIM20" s="908"/>
      <c r="VIN20" s="908"/>
      <c r="VIO20" s="908"/>
      <c r="VIP20" s="908"/>
      <c r="VIQ20" s="908"/>
      <c r="VIR20" s="908"/>
      <c r="VIS20" s="908"/>
      <c r="VIT20" s="908"/>
      <c r="VIU20" s="908"/>
      <c r="VIV20" s="908"/>
      <c r="VIW20" s="908"/>
      <c r="VIX20" s="908"/>
      <c r="VIY20" s="908"/>
      <c r="VIZ20" s="908"/>
      <c r="VJA20" s="908"/>
      <c r="VJB20" s="908"/>
      <c r="VJC20" s="908"/>
      <c r="VJD20" s="908"/>
      <c r="VJE20" s="908"/>
      <c r="VJF20" s="908"/>
      <c r="VJG20" s="908"/>
      <c r="VJH20" s="908"/>
      <c r="VJI20" s="908"/>
      <c r="VJJ20" s="908"/>
      <c r="VJK20" s="908"/>
      <c r="VJL20" s="908"/>
      <c r="VJM20" s="908"/>
      <c r="VJN20" s="908"/>
      <c r="VJO20" s="908"/>
      <c r="VJP20" s="908"/>
      <c r="VJQ20" s="908"/>
      <c r="VJR20" s="908"/>
      <c r="VJS20" s="908"/>
      <c r="VJT20" s="908"/>
      <c r="VJU20" s="908"/>
      <c r="VJV20" s="908"/>
      <c r="VJW20" s="908"/>
      <c r="VJX20" s="908"/>
      <c r="VJY20" s="908"/>
      <c r="VJZ20" s="908"/>
      <c r="VKA20" s="908"/>
      <c r="VKB20" s="908"/>
      <c r="VKC20" s="908"/>
      <c r="VKD20" s="908"/>
      <c r="VKE20" s="908"/>
      <c r="VKF20" s="908"/>
      <c r="VKG20" s="908"/>
      <c r="VKH20" s="908"/>
      <c r="VKI20" s="908"/>
      <c r="VKJ20" s="908"/>
      <c r="VKK20" s="908"/>
      <c r="VKL20" s="908"/>
      <c r="VKM20" s="908"/>
      <c r="VKN20" s="908"/>
      <c r="VKO20" s="908"/>
      <c r="VKP20" s="908"/>
      <c r="VKQ20" s="908"/>
      <c r="VKR20" s="908"/>
      <c r="VKS20" s="908"/>
      <c r="VKT20" s="908"/>
      <c r="VKU20" s="908"/>
      <c r="VKV20" s="908"/>
      <c r="VKW20" s="908"/>
      <c r="VKX20" s="908"/>
      <c r="VKY20" s="908"/>
      <c r="VKZ20" s="908"/>
      <c r="VLA20" s="908"/>
      <c r="VLB20" s="908"/>
      <c r="VLC20" s="908"/>
      <c r="VLD20" s="908"/>
      <c r="VLE20" s="908"/>
      <c r="VLF20" s="908"/>
      <c r="VLG20" s="908"/>
      <c r="VLH20" s="908"/>
      <c r="VLI20" s="908"/>
      <c r="VLJ20" s="908"/>
      <c r="VLK20" s="908"/>
      <c r="VLL20" s="908"/>
      <c r="VLM20" s="908"/>
      <c r="VLN20" s="908"/>
      <c r="VLO20" s="908"/>
      <c r="VLP20" s="908"/>
      <c r="VLQ20" s="908"/>
      <c r="VLR20" s="908"/>
      <c r="VLS20" s="908"/>
      <c r="VLT20" s="908"/>
      <c r="VLU20" s="908"/>
      <c r="VLV20" s="908"/>
      <c r="VLW20" s="908"/>
      <c r="VLX20" s="908"/>
      <c r="VLY20" s="908"/>
      <c r="VLZ20" s="908"/>
      <c r="VMA20" s="908"/>
      <c r="VMB20" s="908"/>
      <c r="VMC20" s="908"/>
      <c r="VMD20" s="908"/>
      <c r="VME20" s="908"/>
      <c r="VMF20" s="908"/>
      <c r="VMG20" s="908"/>
      <c r="VMH20" s="908"/>
      <c r="VMI20" s="908"/>
      <c r="VMJ20" s="908"/>
      <c r="VMK20" s="908"/>
      <c r="VML20" s="908"/>
      <c r="VMM20" s="908"/>
      <c r="VMN20" s="908"/>
      <c r="VMO20" s="908"/>
      <c r="VMP20" s="908"/>
      <c r="VMQ20" s="908"/>
      <c r="VMR20" s="908"/>
      <c r="VMS20" s="908"/>
      <c r="VMT20" s="908"/>
      <c r="VMU20" s="908"/>
      <c r="VMV20" s="908"/>
      <c r="VMW20" s="908"/>
      <c r="VMX20" s="908"/>
      <c r="VMY20" s="908"/>
      <c r="VMZ20" s="908"/>
      <c r="VNA20" s="908"/>
      <c r="VNB20" s="908"/>
      <c r="VNC20" s="908"/>
      <c r="VND20" s="908"/>
      <c r="VNE20" s="908"/>
      <c r="VNF20" s="908"/>
      <c r="VNG20" s="908"/>
      <c r="VNH20" s="908"/>
      <c r="VNI20" s="908"/>
      <c r="VNJ20" s="908"/>
      <c r="VNK20" s="908"/>
      <c r="VNL20" s="908"/>
      <c r="VNM20" s="908"/>
      <c r="VNN20" s="908"/>
      <c r="VNO20" s="908"/>
      <c r="VNP20" s="908"/>
      <c r="VNQ20" s="908"/>
      <c r="VNR20" s="908"/>
      <c r="VNS20" s="908"/>
      <c r="VNT20" s="908"/>
      <c r="VNU20" s="908"/>
      <c r="VNV20" s="908"/>
      <c r="VNW20" s="908"/>
      <c r="VNX20" s="908"/>
      <c r="VNY20" s="908"/>
      <c r="VNZ20" s="908"/>
      <c r="VOA20" s="908"/>
      <c r="VOB20" s="908"/>
      <c r="VOC20" s="908"/>
      <c r="VOD20" s="908"/>
      <c r="VOE20" s="908"/>
      <c r="VOF20" s="908"/>
      <c r="VOG20" s="908"/>
      <c r="VOH20" s="908"/>
      <c r="VOI20" s="908"/>
      <c r="VOJ20" s="908"/>
      <c r="VOK20" s="908"/>
      <c r="VOL20" s="908"/>
      <c r="VOM20" s="908"/>
      <c r="VON20" s="908"/>
      <c r="VOO20" s="908"/>
      <c r="VOP20" s="908"/>
      <c r="VOQ20" s="908"/>
      <c r="VOR20" s="908"/>
      <c r="VOS20" s="908"/>
      <c r="VOT20" s="908"/>
      <c r="VOU20" s="908"/>
      <c r="VOV20" s="908"/>
      <c r="VOW20" s="908"/>
      <c r="VOX20" s="908"/>
      <c r="VOY20" s="908"/>
      <c r="VOZ20" s="908"/>
      <c r="VPA20" s="908"/>
      <c r="VPB20" s="908"/>
      <c r="VPC20" s="908"/>
      <c r="VPD20" s="908"/>
      <c r="VPE20" s="908"/>
      <c r="VPF20" s="908"/>
      <c r="VPG20" s="908"/>
      <c r="VPH20" s="908"/>
      <c r="VPI20" s="908"/>
      <c r="VPJ20" s="908"/>
      <c r="VPK20" s="908"/>
      <c r="VPL20" s="908"/>
      <c r="VPM20" s="908"/>
      <c r="VPN20" s="908"/>
      <c r="VPO20" s="908"/>
      <c r="VPP20" s="908"/>
      <c r="VPQ20" s="908"/>
      <c r="VPR20" s="908"/>
      <c r="VPS20" s="908"/>
      <c r="VPT20" s="908"/>
      <c r="VPU20" s="908"/>
      <c r="VPV20" s="908"/>
      <c r="VPW20" s="908"/>
      <c r="VPX20" s="908"/>
      <c r="VPY20" s="908"/>
      <c r="VPZ20" s="908"/>
      <c r="VQA20" s="908"/>
      <c r="VQB20" s="908"/>
      <c r="VQC20" s="908"/>
      <c r="VQD20" s="908"/>
      <c r="VQE20" s="908"/>
      <c r="VQF20" s="908"/>
      <c r="VQG20" s="908"/>
      <c r="VQH20" s="908"/>
      <c r="VQI20" s="908"/>
      <c r="VQJ20" s="908"/>
      <c r="VQK20" s="908"/>
      <c r="VQL20" s="908"/>
      <c r="VQM20" s="908"/>
      <c r="VQN20" s="908"/>
      <c r="VQO20" s="908"/>
      <c r="VQP20" s="908"/>
      <c r="VQQ20" s="908"/>
      <c r="VQR20" s="908"/>
      <c r="VQS20" s="908"/>
      <c r="VQT20" s="908"/>
      <c r="VQU20" s="908"/>
      <c r="VQV20" s="908"/>
      <c r="VQW20" s="908"/>
      <c r="VQX20" s="908"/>
      <c r="VQY20" s="908"/>
      <c r="VQZ20" s="908"/>
      <c r="VRA20" s="908"/>
      <c r="VRB20" s="908"/>
      <c r="VRC20" s="908"/>
      <c r="VRD20" s="908"/>
      <c r="VRE20" s="908"/>
      <c r="VRF20" s="908"/>
      <c r="VRG20" s="908"/>
      <c r="VRH20" s="908"/>
      <c r="VRI20" s="908"/>
      <c r="VRJ20" s="908"/>
      <c r="VRK20" s="908"/>
      <c r="VRL20" s="908"/>
      <c r="VRM20" s="908"/>
      <c r="VRN20" s="908"/>
      <c r="VRO20" s="908"/>
      <c r="VRP20" s="908"/>
      <c r="VRQ20" s="908"/>
      <c r="VRR20" s="908"/>
      <c r="VRS20" s="908"/>
      <c r="VRT20" s="908"/>
      <c r="VRU20" s="908"/>
      <c r="VRV20" s="908"/>
      <c r="VRW20" s="908"/>
      <c r="VRX20" s="908"/>
      <c r="VRY20" s="908"/>
      <c r="VRZ20" s="908"/>
      <c r="VSA20" s="908"/>
      <c r="VSB20" s="908"/>
      <c r="VSC20" s="908"/>
      <c r="VSD20" s="908"/>
      <c r="VSE20" s="908"/>
      <c r="VSF20" s="908"/>
      <c r="VSG20" s="908"/>
      <c r="VSH20" s="908"/>
      <c r="VSI20" s="908"/>
      <c r="VSJ20" s="908"/>
      <c r="VSK20" s="908"/>
      <c r="VSL20" s="908"/>
      <c r="VSM20" s="908"/>
      <c r="VSN20" s="908"/>
      <c r="VSO20" s="908"/>
      <c r="VSP20" s="908"/>
      <c r="VSQ20" s="908"/>
      <c r="VSR20" s="908"/>
      <c r="VSS20" s="908"/>
      <c r="VST20" s="908"/>
      <c r="VSU20" s="908"/>
      <c r="VSV20" s="908"/>
      <c r="VSW20" s="908"/>
      <c r="VSX20" s="908"/>
      <c r="VSY20" s="908"/>
      <c r="VSZ20" s="908"/>
      <c r="VTA20" s="908"/>
      <c r="VTB20" s="908"/>
      <c r="VTC20" s="908"/>
      <c r="VTD20" s="908"/>
      <c r="VTE20" s="908"/>
      <c r="VTF20" s="908"/>
      <c r="VTG20" s="908"/>
      <c r="VTH20" s="908"/>
      <c r="VTI20" s="908"/>
      <c r="VTJ20" s="908"/>
      <c r="VTK20" s="908"/>
      <c r="VTL20" s="908"/>
      <c r="VTM20" s="908"/>
      <c r="VTN20" s="908"/>
      <c r="VTO20" s="908"/>
      <c r="VTP20" s="908"/>
      <c r="VTQ20" s="908"/>
      <c r="VTR20" s="908"/>
      <c r="VTS20" s="908"/>
      <c r="VTT20" s="908"/>
      <c r="VTU20" s="908"/>
      <c r="VTV20" s="908"/>
      <c r="VTW20" s="908"/>
      <c r="VTX20" s="908"/>
      <c r="VTY20" s="908"/>
      <c r="VTZ20" s="908"/>
      <c r="VUA20" s="908"/>
      <c r="VUB20" s="908"/>
      <c r="VUC20" s="908"/>
      <c r="VUD20" s="908"/>
      <c r="VUE20" s="908"/>
      <c r="VUF20" s="908"/>
      <c r="VUG20" s="908"/>
      <c r="VUH20" s="908"/>
      <c r="VUI20" s="908"/>
      <c r="VUJ20" s="908"/>
      <c r="VUK20" s="908"/>
      <c r="VUL20" s="908"/>
      <c r="VUM20" s="908"/>
      <c r="VUN20" s="908"/>
      <c r="VUO20" s="908"/>
      <c r="VUP20" s="908"/>
      <c r="VUQ20" s="908"/>
      <c r="VUR20" s="908"/>
      <c r="VUS20" s="908"/>
      <c r="VUT20" s="908"/>
      <c r="VUU20" s="908"/>
      <c r="VUV20" s="908"/>
      <c r="VUW20" s="908"/>
      <c r="VUX20" s="908"/>
      <c r="VUY20" s="908"/>
      <c r="VUZ20" s="908"/>
      <c r="VVA20" s="908"/>
      <c r="VVB20" s="908"/>
      <c r="VVC20" s="908"/>
      <c r="VVD20" s="908"/>
      <c r="VVE20" s="908"/>
      <c r="VVF20" s="908"/>
      <c r="VVG20" s="908"/>
      <c r="VVH20" s="908"/>
      <c r="VVI20" s="908"/>
      <c r="VVJ20" s="908"/>
      <c r="VVK20" s="908"/>
      <c r="VVL20" s="908"/>
      <c r="VVM20" s="908"/>
      <c r="VVN20" s="908"/>
      <c r="VVO20" s="908"/>
      <c r="VVP20" s="908"/>
      <c r="VVQ20" s="908"/>
      <c r="VVR20" s="908"/>
      <c r="VVS20" s="908"/>
      <c r="VVT20" s="908"/>
      <c r="VVU20" s="908"/>
      <c r="VVV20" s="908"/>
      <c r="VVW20" s="908"/>
      <c r="VVX20" s="908"/>
      <c r="VVY20" s="908"/>
      <c r="VVZ20" s="908"/>
      <c r="VWA20" s="908"/>
      <c r="VWB20" s="908"/>
      <c r="VWC20" s="908"/>
      <c r="VWD20" s="908"/>
      <c r="VWE20" s="908"/>
      <c r="VWF20" s="908"/>
      <c r="VWG20" s="908"/>
      <c r="VWH20" s="908"/>
      <c r="VWI20" s="908"/>
      <c r="VWJ20" s="908"/>
      <c r="VWK20" s="908"/>
      <c r="VWL20" s="908"/>
      <c r="VWM20" s="908"/>
      <c r="VWN20" s="908"/>
      <c r="VWO20" s="908"/>
      <c r="VWP20" s="908"/>
      <c r="VWQ20" s="908"/>
      <c r="VWR20" s="908"/>
      <c r="VWS20" s="908"/>
      <c r="VWT20" s="908"/>
      <c r="VWU20" s="908"/>
      <c r="VWV20" s="908"/>
      <c r="VWW20" s="908"/>
      <c r="VWX20" s="908"/>
      <c r="VWY20" s="908"/>
      <c r="VWZ20" s="908"/>
      <c r="VXA20" s="908"/>
      <c r="VXB20" s="908"/>
      <c r="VXC20" s="908"/>
      <c r="VXD20" s="908"/>
      <c r="VXE20" s="908"/>
      <c r="VXF20" s="908"/>
      <c r="VXG20" s="908"/>
      <c r="VXH20" s="908"/>
      <c r="VXI20" s="908"/>
      <c r="VXJ20" s="908"/>
      <c r="VXK20" s="908"/>
      <c r="VXL20" s="908"/>
      <c r="VXM20" s="908"/>
      <c r="VXN20" s="908"/>
      <c r="VXO20" s="908"/>
      <c r="VXP20" s="908"/>
      <c r="VXQ20" s="908"/>
      <c r="VXR20" s="908"/>
      <c r="VXS20" s="908"/>
      <c r="VXT20" s="908"/>
      <c r="VXU20" s="908"/>
      <c r="VXV20" s="908"/>
      <c r="VXW20" s="908"/>
      <c r="VXX20" s="908"/>
      <c r="VXY20" s="908"/>
      <c r="VXZ20" s="908"/>
      <c r="VYA20" s="908"/>
      <c r="VYB20" s="908"/>
      <c r="VYC20" s="908"/>
      <c r="VYD20" s="908"/>
      <c r="VYE20" s="908"/>
      <c r="VYF20" s="908"/>
      <c r="VYG20" s="908"/>
      <c r="VYH20" s="908"/>
      <c r="VYI20" s="908"/>
      <c r="VYJ20" s="908"/>
      <c r="VYK20" s="908"/>
      <c r="VYL20" s="908"/>
      <c r="VYM20" s="908"/>
      <c r="VYN20" s="908"/>
      <c r="VYO20" s="908"/>
      <c r="VYP20" s="908"/>
      <c r="VYQ20" s="908"/>
      <c r="VYR20" s="908"/>
      <c r="VYS20" s="908"/>
      <c r="VYT20" s="908"/>
      <c r="VYU20" s="908"/>
      <c r="VYV20" s="908"/>
      <c r="VYW20" s="908"/>
      <c r="VYX20" s="908"/>
      <c r="VYY20" s="908"/>
      <c r="VYZ20" s="908"/>
      <c r="VZA20" s="908"/>
      <c r="VZB20" s="908"/>
      <c r="VZC20" s="908"/>
      <c r="VZD20" s="908"/>
      <c r="VZE20" s="908"/>
      <c r="VZF20" s="908"/>
      <c r="VZG20" s="908"/>
      <c r="VZH20" s="908"/>
      <c r="VZI20" s="908"/>
      <c r="VZJ20" s="908"/>
      <c r="VZK20" s="908"/>
      <c r="VZL20" s="908"/>
      <c r="VZM20" s="908"/>
      <c r="VZN20" s="908"/>
      <c r="VZO20" s="908"/>
      <c r="VZP20" s="908"/>
      <c r="VZQ20" s="908"/>
      <c r="VZR20" s="908"/>
      <c r="VZS20" s="908"/>
      <c r="VZT20" s="908"/>
      <c r="VZU20" s="908"/>
      <c r="VZV20" s="908"/>
      <c r="VZW20" s="908"/>
      <c r="VZX20" s="908"/>
      <c r="VZY20" s="908"/>
      <c r="VZZ20" s="908"/>
      <c r="WAA20" s="908"/>
      <c r="WAB20" s="908"/>
      <c r="WAC20" s="908"/>
      <c r="WAD20" s="908"/>
      <c r="WAE20" s="908"/>
      <c r="WAF20" s="908"/>
      <c r="WAG20" s="908"/>
      <c r="WAH20" s="908"/>
      <c r="WAI20" s="908"/>
      <c r="WAJ20" s="908"/>
      <c r="WAK20" s="908"/>
      <c r="WAL20" s="908"/>
      <c r="WAM20" s="908"/>
      <c r="WAN20" s="908"/>
      <c r="WAO20" s="908"/>
      <c r="WAP20" s="908"/>
      <c r="WAQ20" s="908"/>
      <c r="WAR20" s="908"/>
      <c r="WAS20" s="908"/>
      <c r="WAT20" s="908"/>
      <c r="WAU20" s="908"/>
      <c r="WAV20" s="908"/>
      <c r="WAW20" s="908"/>
      <c r="WAX20" s="908"/>
      <c r="WAY20" s="908"/>
      <c r="WAZ20" s="908"/>
      <c r="WBA20" s="908"/>
      <c r="WBB20" s="908"/>
      <c r="WBC20" s="908"/>
      <c r="WBD20" s="908"/>
      <c r="WBE20" s="908"/>
      <c r="WBF20" s="908"/>
      <c r="WBG20" s="908"/>
      <c r="WBH20" s="908"/>
      <c r="WBI20" s="908"/>
      <c r="WBJ20" s="908"/>
      <c r="WBK20" s="908"/>
      <c r="WBL20" s="908"/>
      <c r="WBM20" s="908"/>
      <c r="WBN20" s="908"/>
      <c r="WBO20" s="908"/>
      <c r="WBP20" s="908"/>
      <c r="WBQ20" s="908"/>
      <c r="WBR20" s="908"/>
      <c r="WBS20" s="908"/>
      <c r="WBT20" s="908"/>
      <c r="WBU20" s="908"/>
      <c r="WBV20" s="908"/>
      <c r="WBW20" s="908"/>
      <c r="WBX20" s="908"/>
      <c r="WBY20" s="908"/>
      <c r="WBZ20" s="908"/>
      <c r="WCA20" s="908"/>
      <c r="WCB20" s="908"/>
      <c r="WCC20" s="908"/>
      <c r="WCD20" s="908"/>
      <c r="WCE20" s="908"/>
      <c r="WCF20" s="908"/>
      <c r="WCG20" s="908"/>
      <c r="WCH20" s="908"/>
      <c r="WCI20" s="908"/>
      <c r="WCJ20" s="908"/>
      <c r="WCK20" s="908"/>
      <c r="WCL20" s="908"/>
      <c r="WCM20" s="908"/>
      <c r="WCN20" s="908"/>
      <c r="WCO20" s="908"/>
      <c r="WCP20" s="908"/>
      <c r="WCQ20" s="908"/>
      <c r="WCR20" s="908"/>
      <c r="WCS20" s="908"/>
      <c r="WCT20" s="908"/>
      <c r="WCU20" s="908"/>
      <c r="WCV20" s="908"/>
      <c r="WCW20" s="908"/>
      <c r="WCX20" s="908"/>
      <c r="WCY20" s="908"/>
      <c r="WCZ20" s="908"/>
      <c r="WDA20" s="908"/>
      <c r="WDB20" s="908"/>
      <c r="WDC20" s="908"/>
      <c r="WDD20" s="908"/>
      <c r="WDE20" s="908"/>
      <c r="WDF20" s="908"/>
      <c r="WDG20" s="908"/>
      <c r="WDH20" s="908"/>
      <c r="WDI20" s="908"/>
      <c r="WDJ20" s="908"/>
      <c r="WDK20" s="908"/>
      <c r="WDL20" s="908"/>
      <c r="WDM20" s="908"/>
      <c r="WDN20" s="908"/>
      <c r="WDO20" s="908"/>
      <c r="WDP20" s="908"/>
      <c r="WDQ20" s="908"/>
      <c r="WDR20" s="908"/>
      <c r="WDS20" s="908"/>
      <c r="WDT20" s="908"/>
      <c r="WDU20" s="908"/>
      <c r="WDV20" s="908"/>
      <c r="WDW20" s="908"/>
      <c r="WDX20" s="908"/>
      <c r="WDY20" s="908"/>
      <c r="WDZ20" s="908"/>
      <c r="WEA20" s="908"/>
      <c r="WEB20" s="908"/>
      <c r="WEC20" s="908"/>
      <c r="WED20" s="908"/>
      <c r="WEE20" s="908"/>
      <c r="WEF20" s="908"/>
      <c r="WEG20" s="908"/>
      <c r="WEH20" s="908"/>
      <c r="WEI20" s="908"/>
      <c r="WEJ20" s="908"/>
      <c r="WEK20" s="908"/>
      <c r="WEL20" s="908"/>
      <c r="WEM20" s="908"/>
      <c r="WEN20" s="908"/>
      <c r="WEO20" s="908"/>
      <c r="WEP20" s="908"/>
      <c r="WEQ20" s="908"/>
      <c r="WER20" s="908"/>
      <c r="WES20" s="908"/>
      <c r="WET20" s="908"/>
      <c r="WEU20" s="908"/>
      <c r="WEV20" s="908"/>
      <c r="WEW20" s="908"/>
      <c r="WEX20" s="908"/>
      <c r="WEY20" s="908"/>
      <c r="WEZ20" s="908"/>
      <c r="WFA20" s="908"/>
      <c r="WFB20" s="908"/>
      <c r="WFC20" s="908"/>
      <c r="WFD20" s="908"/>
      <c r="WFE20" s="908"/>
      <c r="WFF20" s="908"/>
      <c r="WFG20" s="908"/>
      <c r="WFH20" s="908"/>
      <c r="WFI20" s="908"/>
      <c r="WFJ20" s="908"/>
      <c r="WFK20" s="908"/>
      <c r="WFL20" s="908"/>
      <c r="WFM20" s="908"/>
      <c r="WFN20" s="908"/>
      <c r="WFO20" s="908"/>
      <c r="WFP20" s="908"/>
      <c r="WFQ20" s="908"/>
      <c r="WFR20" s="908"/>
      <c r="WFS20" s="908"/>
      <c r="WFT20" s="908"/>
      <c r="WFU20" s="908"/>
      <c r="WFV20" s="908"/>
      <c r="WFW20" s="908"/>
      <c r="WFX20" s="908"/>
      <c r="WFY20" s="908"/>
      <c r="WFZ20" s="908"/>
      <c r="WGA20" s="908"/>
      <c r="WGB20" s="908"/>
      <c r="WGC20" s="908"/>
      <c r="WGD20" s="908"/>
      <c r="WGE20" s="908"/>
      <c r="WGF20" s="908"/>
      <c r="WGG20" s="908"/>
      <c r="WGH20" s="908"/>
      <c r="WGI20" s="908"/>
      <c r="WGJ20" s="908"/>
      <c r="WGK20" s="908"/>
      <c r="WGL20" s="908"/>
      <c r="WGM20" s="908"/>
      <c r="WGN20" s="908"/>
      <c r="WGO20" s="908"/>
      <c r="WGP20" s="908"/>
      <c r="WGQ20" s="908"/>
      <c r="WGR20" s="908"/>
      <c r="WGS20" s="908"/>
      <c r="WGT20" s="908"/>
      <c r="WGU20" s="908"/>
      <c r="WGV20" s="908"/>
      <c r="WGW20" s="908"/>
      <c r="WGX20" s="908"/>
      <c r="WGY20" s="908"/>
      <c r="WGZ20" s="908"/>
      <c r="WHA20" s="908"/>
      <c r="WHB20" s="908"/>
      <c r="WHC20" s="908"/>
      <c r="WHD20" s="908"/>
      <c r="WHE20" s="908"/>
      <c r="WHF20" s="908"/>
      <c r="WHG20" s="908"/>
      <c r="WHH20" s="908"/>
      <c r="WHI20" s="908"/>
      <c r="WHJ20" s="908"/>
      <c r="WHK20" s="908"/>
      <c r="WHL20" s="908"/>
      <c r="WHM20" s="908"/>
      <c r="WHN20" s="908"/>
      <c r="WHO20" s="908"/>
      <c r="WHP20" s="908"/>
      <c r="WHQ20" s="908"/>
      <c r="WHR20" s="908"/>
      <c r="WHS20" s="908"/>
      <c r="WHT20" s="908"/>
      <c r="WHU20" s="908"/>
      <c r="WHV20" s="908"/>
      <c r="WHW20" s="908"/>
      <c r="WHX20" s="908"/>
      <c r="WHY20" s="908"/>
      <c r="WHZ20" s="908"/>
      <c r="WIA20" s="908"/>
      <c r="WIB20" s="908"/>
      <c r="WIC20" s="908"/>
      <c r="WID20" s="908"/>
      <c r="WIE20" s="908"/>
      <c r="WIF20" s="908"/>
      <c r="WIG20" s="908"/>
      <c r="WIH20" s="908"/>
      <c r="WII20" s="908"/>
      <c r="WIJ20" s="908"/>
      <c r="WIK20" s="908"/>
      <c r="WIL20" s="908"/>
      <c r="WIM20" s="908"/>
      <c r="WIN20" s="908"/>
      <c r="WIO20" s="908"/>
      <c r="WIP20" s="908"/>
      <c r="WIQ20" s="908"/>
      <c r="WIR20" s="908"/>
      <c r="WIS20" s="908"/>
      <c r="WIT20" s="908"/>
      <c r="WIU20" s="908"/>
      <c r="WIV20" s="908"/>
      <c r="WIW20" s="908"/>
      <c r="WIX20" s="908"/>
      <c r="WIY20" s="908"/>
      <c r="WIZ20" s="908"/>
      <c r="WJA20" s="908"/>
      <c r="WJB20" s="908"/>
      <c r="WJC20" s="908"/>
      <c r="WJD20" s="908"/>
      <c r="WJE20" s="908"/>
      <c r="WJF20" s="908"/>
      <c r="WJG20" s="908"/>
      <c r="WJH20" s="908"/>
      <c r="WJI20" s="908"/>
      <c r="WJJ20" s="908"/>
      <c r="WJK20" s="908"/>
      <c r="WJL20" s="908"/>
      <c r="WJM20" s="908"/>
      <c r="WJN20" s="908"/>
      <c r="WJO20" s="908"/>
      <c r="WJP20" s="908"/>
      <c r="WJQ20" s="908"/>
      <c r="WJR20" s="908"/>
      <c r="WJS20" s="908"/>
      <c r="WJT20" s="908"/>
      <c r="WJU20" s="908"/>
      <c r="WJV20" s="908"/>
      <c r="WJW20" s="908"/>
      <c r="WJX20" s="908"/>
      <c r="WJY20" s="908"/>
      <c r="WJZ20" s="908"/>
      <c r="WKA20" s="908"/>
      <c r="WKB20" s="908"/>
      <c r="WKC20" s="908"/>
      <c r="WKD20" s="908"/>
      <c r="WKE20" s="908"/>
      <c r="WKF20" s="908"/>
      <c r="WKG20" s="908"/>
      <c r="WKH20" s="908"/>
      <c r="WKI20" s="908"/>
      <c r="WKJ20" s="908"/>
      <c r="WKK20" s="908"/>
      <c r="WKL20" s="908"/>
      <c r="WKM20" s="908"/>
      <c r="WKN20" s="908"/>
      <c r="WKO20" s="908"/>
      <c r="WKP20" s="908"/>
      <c r="WKQ20" s="908"/>
      <c r="WKR20" s="908"/>
      <c r="WKS20" s="908"/>
      <c r="WKT20" s="908"/>
      <c r="WKU20" s="908"/>
      <c r="WKV20" s="908"/>
      <c r="WKW20" s="908"/>
      <c r="WKX20" s="908"/>
      <c r="WKY20" s="908"/>
      <c r="WKZ20" s="908"/>
      <c r="WLA20" s="908"/>
      <c r="WLB20" s="908"/>
      <c r="WLC20" s="908"/>
      <c r="WLD20" s="908"/>
      <c r="WLE20" s="908"/>
      <c r="WLF20" s="908"/>
      <c r="WLG20" s="908"/>
      <c r="WLH20" s="908"/>
      <c r="WLI20" s="908"/>
      <c r="WLJ20" s="908"/>
      <c r="WLK20" s="908"/>
      <c r="WLL20" s="908"/>
      <c r="WLM20" s="908"/>
      <c r="WLN20" s="908"/>
      <c r="WLO20" s="908"/>
      <c r="WLP20" s="908"/>
      <c r="WLQ20" s="908"/>
      <c r="WLR20" s="908"/>
      <c r="WLS20" s="908"/>
      <c r="WLT20" s="908"/>
      <c r="WLU20" s="908"/>
      <c r="WLV20" s="908"/>
      <c r="WLW20" s="908"/>
      <c r="WLX20" s="908"/>
      <c r="WLY20" s="908"/>
      <c r="WLZ20" s="908"/>
      <c r="WMA20" s="908"/>
      <c r="WMB20" s="908"/>
      <c r="WMC20" s="908"/>
      <c r="WMD20" s="908"/>
      <c r="WME20" s="908"/>
      <c r="WMF20" s="908"/>
      <c r="WMG20" s="908"/>
      <c r="WMH20" s="908"/>
      <c r="WMI20" s="908"/>
      <c r="WMJ20" s="908"/>
      <c r="WMK20" s="908"/>
      <c r="WML20" s="908"/>
      <c r="WMM20" s="908"/>
      <c r="WMN20" s="908"/>
      <c r="WMO20" s="908"/>
      <c r="WMP20" s="908"/>
      <c r="WMQ20" s="908"/>
      <c r="WMR20" s="908"/>
      <c r="WMS20" s="908"/>
      <c r="WMT20" s="908"/>
      <c r="WMU20" s="908"/>
      <c r="WMV20" s="908"/>
      <c r="WMW20" s="908"/>
      <c r="WMX20" s="908"/>
      <c r="WMY20" s="908"/>
      <c r="WMZ20" s="908"/>
      <c r="WNA20" s="908"/>
      <c r="WNB20" s="908"/>
      <c r="WNC20" s="908"/>
      <c r="WND20" s="908"/>
      <c r="WNE20" s="908"/>
      <c r="WNF20" s="908"/>
      <c r="WNG20" s="908"/>
      <c r="WNH20" s="908"/>
      <c r="WNI20" s="908"/>
      <c r="WNJ20" s="908"/>
      <c r="WNK20" s="908"/>
      <c r="WNL20" s="908"/>
      <c r="WNM20" s="908"/>
      <c r="WNN20" s="908"/>
      <c r="WNO20" s="908"/>
      <c r="WNP20" s="908"/>
      <c r="WNQ20" s="908"/>
      <c r="WNR20" s="908"/>
      <c r="WNS20" s="908"/>
      <c r="WNT20" s="908"/>
      <c r="WNU20" s="908"/>
      <c r="WNV20" s="908"/>
      <c r="WNW20" s="908"/>
      <c r="WNX20" s="908"/>
      <c r="WNY20" s="908"/>
      <c r="WNZ20" s="908"/>
      <c r="WOA20" s="908"/>
      <c r="WOB20" s="908"/>
      <c r="WOC20" s="908"/>
      <c r="WOD20" s="908"/>
      <c r="WOE20" s="908"/>
      <c r="WOF20" s="908"/>
      <c r="WOG20" s="908"/>
      <c r="WOH20" s="908"/>
      <c r="WOI20" s="908"/>
      <c r="WOJ20" s="908"/>
      <c r="WOK20" s="908"/>
      <c r="WOL20" s="908"/>
      <c r="WOM20" s="908"/>
      <c r="WON20" s="908"/>
      <c r="WOO20" s="908"/>
      <c r="WOP20" s="908"/>
      <c r="WOQ20" s="908"/>
      <c r="WOR20" s="908"/>
      <c r="WOS20" s="908"/>
      <c r="WOT20" s="908"/>
      <c r="WOU20" s="908"/>
      <c r="WOV20" s="908"/>
      <c r="WOW20" s="908"/>
      <c r="WOX20" s="908"/>
      <c r="WOY20" s="908"/>
      <c r="WOZ20" s="908"/>
      <c r="WPA20" s="908"/>
      <c r="WPB20" s="908"/>
      <c r="WPC20" s="908"/>
      <c r="WPD20" s="908"/>
      <c r="WPE20" s="908"/>
      <c r="WPF20" s="908"/>
      <c r="WPG20" s="908"/>
      <c r="WPH20" s="908"/>
      <c r="WPI20" s="908"/>
      <c r="WPJ20" s="908"/>
      <c r="WPK20" s="908"/>
      <c r="WPL20" s="908"/>
      <c r="WPM20" s="908"/>
      <c r="WPN20" s="908"/>
      <c r="WPO20" s="908"/>
      <c r="WPP20" s="908"/>
      <c r="WPQ20" s="908"/>
      <c r="WPR20" s="908"/>
      <c r="WPS20" s="908"/>
      <c r="WPT20" s="908"/>
      <c r="WPU20" s="908"/>
      <c r="WPV20" s="908"/>
      <c r="WPW20" s="908"/>
      <c r="WPX20" s="908"/>
      <c r="WPY20" s="908"/>
      <c r="WPZ20" s="908"/>
      <c r="WQA20" s="908"/>
      <c r="WQB20" s="908"/>
      <c r="WQC20" s="908"/>
      <c r="WQD20" s="908"/>
      <c r="WQE20" s="908"/>
      <c r="WQF20" s="908"/>
      <c r="WQG20" s="908"/>
      <c r="WQH20" s="908"/>
      <c r="WQI20" s="908"/>
      <c r="WQJ20" s="908"/>
      <c r="WQK20" s="908"/>
      <c r="WQL20" s="908"/>
      <c r="WQM20" s="908"/>
      <c r="WQN20" s="908"/>
      <c r="WQO20" s="908"/>
      <c r="WQP20" s="908"/>
      <c r="WQQ20" s="908"/>
      <c r="WQR20" s="908"/>
      <c r="WQS20" s="908"/>
      <c r="WQT20" s="908"/>
      <c r="WQU20" s="908"/>
      <c r="WQV20" s="908"/>
      <c r="WQW20" s="908"/>
      <c r="WQX20" s="908"/>
      <c r="WQY20" s="908"/>
      <c r="WQZ20" s="908"/>
      <c r="WRA20" s="908"/>
      <c r="WRB20" s="908"/>
      <c r="WRC20" s="908"/>
      <c r="WRD20" s="908"/>
      <c r="WRE20" s="908"/>
      <c r="WRF20" s="908"/>
      <c r="WRG20" s="908"/>
      <c r="WRH20" s="908"/>
      <c r="WRI20" s="908"/>
      <c r="WRJ20" s="908"/>
      <c r="WRK20" s="908"/>
      <c r="WRL20" s="908"/>
      <c r="WRM20" s="908"/>
      <c r="WRN20" s="908"/>
      <c r="WRO20" s="908"/>
      <c r="WRP20" s="908"/>
      <c r="WRQ20" s="908"/>
      <c r="WRR20" s="908"/>
      <c r="WRS20" s="908"/>
      <c r="WRT20" s="908"/>
      <c r="WRU20" s="908"/>
      <c r="WRV20" s="908"/>
      <c r="WRW20" s="908"/>
      <c r="WRX20" s="908"/>
      <c r="WRY20" s="908"/>
      <c r="WRZ20" s="908"/>
      <c r="WSA20" s="908"/>
      <c r="WSB20" s="908"/>
      <c r="WSC20" s="908"/>
      <c r="WSD20" s="908"/>
      <c r="WSE20" s="908"/>
      <c r="WSF20" s="908"/>
      <c r="WSG20" s="908"/>
      <c r="WSH20" s="908"/>
      <c r="WSI20" s="908"/>
      <c r="WSJ20" s="908"/>
      <c r="WSK20" s="908"/>
      <c r="WSL20" s="908"/>
      <c r="WSM20" s="908"/>
      <c r="WSN20" s="908"/>
      <c r="WSO20" s="908"/>
      <c r="WSP20" s="908"/>
      <c r="WSQ20" s="908"/>
      <c r="WSR20" s="908"/>
      <c r="WSS20" s="908"/>
      <c r="WST20" s="908"/>
      <c r="WSU20" s="908"/>
      <c r="WSV20" s="908"/>
      <c r="WSW20" s="908"/>
      <c r="WSX20" s="908"/>
      <c r="WSY20" s="908"/>
      <c r="WSZ20" s="908"/>
      <c r="WTA20" s="908"/>
      <c r="WTB20" s="908"/>
      <c r="WTC20" s="908"/>
      <c r="WTD20" s="908"/>
      <c r="WTE20" s="908"/>
      <c r="WTF20" s="908"/>
      <c r="WTG20" s="908"/>
      <c r="WTH20" s="908"/>
      <c r="WTI20" s="908"/>
      <c r="WTJ20" s="908"/>
      <c r="WTK20" s="908"/>
      <c r="WTL20" s="908"/>
      <c r="WTM20" s="908"/>
      <c r="WTN20" s="908"/>
      <c r="WTO20" s="908"/>
      <c r="WTP20" s="908"/>
      <c r="WTQ20" s="908"/>
      <c r="WTR20" s="908"/>
      <c r="WTS20" s="908"/>
      <c r="WTT20" s="908"/>
      <c r="WTU20" s="908"/>
      <c r="WTV20" s="908"/>
      <c r="WTW20" s="908"/>
      <c r="WTX20" s="908"/>
      <c r="WTY20" s="908"/>
      <c r="WTZ20" s="908"/>
      <c r="WUA20" s="908"/>
      <c r="WUB20" s="908"/>
      <c r="WUC20" s="908"/>
      <c r="WUD20" s="908"/>
      <c r="WUE20" s="908"/>
      <c r="WUF20" s="908"/>
      <c r="WUG20" s="908"/>
      <c r="WUH20" s="908"/>
      <c r="WUI20" s="908"/>
      <c r="WUJ20" s="908"/>
      <c r="WUK20" s="908"/>
      <c r="WUL20" s="908"/>
      <c r="WUM20" s="908"/>
      <c r="WUN20" s="908"/>
      <c r="WUO20" s="908"/>
      <c r="WUP20" s="908"/>
      <c r="WUQ20" s="908"/>
      <c r="WUR20" s="908"/>
      <c r="WUS20" s="908"/>
      <c r="WUT20" s="908"/>
      <c r="WUU20" s="908"/>
      <c r="WUV20" s="908"/>
      <c r="WUW20" s="908"/>
      <c r="WUX20" s="908"/>
      <c r="WUY20" s="908"/>
      <c r="WUZ20" s="908"/>
      <c r="WVA20" s="908"/>
      <c r="WVB20" s="908"/>
      <c r="WVC20" s="908"/>
      <c r="WVD20" s="908"/>
      <c r="WVE20" s="908"/>
      <c r="WVF20" s="908"/>
      <c r="WVG20" s="908"/>
      <c r="WVH20" s="908"/>
      <c r="WVI20" s="908"/>
      <c r="WVJ20" s="908"/>
      <c r="WVK20" s="908"/>
      <c r="WVL20" s="908"/>
      <c r="WVM20" s="908"/>
      <c r="WVN20" s="908"/>
      <c r="WVO20" s="908"/>
      <c r="WVP20" s="908"/>
      <c r="WVQ20" s="908"/>
      <c r="WVR20" s="908"/>
      <c r="WVS20" s="908"/>
      <c r="WVT20" s="908"/>
      <c r="WVU20" s="908"/>
      <c r="WVV20" s="908"/>
      <c r="WVW20" s="908"/>
      <c r="WVX20" s="908"/>
      <c r="WVY20" s="908"/>
      <c r="WVZ20" s="908"/>
      <c r="WWA20" s="908"/>
      <c r="WWB20" s="908"/>
      <c r="WWC20" s="908"/>
    </row>
    <row r="21" spans="1:16149" s="908" customFormat="1" ht="24.95" customHeight="1">
      <c r="A21" s="899" t="s">
        <v>123</v>
      </c>
      <c r="B21" s="736" t="s">
        <v>363</v>
      </c>
      <c r="C21" s="743" t="s">
        <v>1757</v>
      </c>
      <c r="D21" s="738">
        <v>21613</v>
      </c>
      <c r="E21" s="738">
        <v>29921</v>
      </c>
      <c r="F21" s="915">
        <f t="shared" ca="1" si="4"/>
        <v>38.209835344368344</v>
      </c>
      <c r="G21" s="916">
        <f t="shared" si="0"/>
        <v>43528</v>
      </c>
      <c r="H21" s="917">
        <f>52838</f>
        <v>52838</v>
      </c>
      <c r="I21" s="741" t="s">
        <v>129</v>
      </c>
      <c r="J21" s="741" t="s">
        <v>129</v>
      </c>
      <c r="K21" s="443">
        <v>3</v>
      </c>
      <c r="L21" s="443">
        <f t="shared" si="1"/>
        <v>46.25</v>
      </c>
      <c r="M21" s="443">
        <f t="shared" si="1"/>
        <v>46.25</v>
      </c>
      <c r="N21" s="902">
        <v>31.25</v>
      </c>
      <c r="O21" s="902">
        <v>31.25</v>
      </c>
      <c r="P21" s="903">
        <f t="shared" si="5"/>
        <v>235542.54414049999</v>
      </c>
      <c r="Q21" s="443">
        <f t="shared" si="2"/>
        <v>38</v>
      </c>
      <c r="R21" s="904">
        <v>20</v>
      </c>
      <c r="S21" s="904">
        <v>35</v>
      </c>
      <c r="T21" s="904">
        <f>+$R$16+10*1.5+8*2</f>
        <v>51</v>
      </c>
      <c r="U21" s="903">
        <f t="shared" si="3"/>
        <v>2694738</v>
      </c>
      <c r="V21" s="918"/>
      <c r="W21" s="919"/>
      <c r="X21" s="920"/>
    </row>
    <row r="22" spans="1:16149" s="908" customFormat="1" ht="32.450000000000003" customHeight="1">
      <c r="A22" s="899" t="s">
        <v>1723</v>
      </c>
      <c r="B22" s="909" t="s">
        <v>2180</v>
      </c>
      <c r="C22" s="909" t="s">
        <v>1734</v>
      </c>
      <c r="D22" s="910" t="s">
        <v>2181</v>
      </c>
      <c r="E22" s="910">
        <v>29783</v>
      </c>
      <c r="F22" s="915">
        <f t="shared" ca="1" si="4"/>
        <v>38.587917536149163</v>
      </c>
      <c r="G22" s="916">
        <f t="shared" si="0"/>
        <v>44100</v>
      </c>
      <c r="H22" s="917">
        <v>57805</v>
      </c>
      <c r="I22" s="741"/>
      <c r="J22" s="741"/>
      <c r="K22" s="922">
        <v>1</v>
      </c>
      <c r="L22" s="443">
        <f t="shared" si="1"/>
        <v>28.240000000000002</v>
      </c>
      <c r="M22" s="443">
        <f t="shared" si="1"/>
        <v>28.240000000000002</v>
      </c>
      <c r="N22" s="902">
        <v>13.24</v>
      </c>
      <c r="O22" s="902">
        <v>13.24</v>
      </c>
      <c r="P22" s="903">
        <f t="shared" si="5"/>
        <v>157340.79924728003</v>
      </c>
      <c r="Q22" s="443">
        <f t="shared" si="2"/>
        <v>38</v>
      </c>
      <c r="R22" s="904"/>
      <c r="S22" s="904"/>
      <c r="T22" s="904">
        <f>+$R$16+10*1.5+8*2</f>
        <v>51</v>
      </c>
      <c r="U22" s="903">
        <f t="shared" si="3"/>
        <v>2948055</v>
      </c>
      <c r="V22" s="918"/>
      <c r="W22" s="919"/>
      <c r="X22" s="920"/>
      <c r="Y22" s="921"/>
      <c r="Z22" s="921"/>
      <c r="AA22" s="921"/>
      <c r="AB22" s="921"/>
      <c r="AC22" s="921"/>
      <c r="AD22" s="921"/>
      <c r="AE22" s="921"/>
      <c r="AF22" s="921"/>
      <c r="AG22" s="921"/>
      <c r="AH22" s="921"/>
      <c r="AI22" s="921"/>
      <c r="AJ22" s="921"/>
      <c r="AK22" s="921"/>
      <c r="AL22" s="921"/>
      <c r="AM22" s="921"/>
      <c r="AN22" s="921"/>
      <c r="AO22" s="921"/>
      <c r="AP22" s="921"/>
      <c r="AQ22" s="921"/>
      <c r="AR22" s="921"/>
      <c r="AS22" s="921"/>
      <c r="AT22" s="921"/>
      <c r="AU22" s="921"/>
      <c r="AV22" s="921"/>
      <c r="AW22" s="921"/>
      <c r="AX22" s="921"/>
      <c r="AY22" s="921"/>
      <c r="AZ22" s="921"/>
      <c r="BA22" s="921"/>
      <c r="BB22" s="921"/>
      <c r="BC22" s="921"/>
      <c r="BD22" s="921"/>
      <c r="BE22" s="921"/>
      <c r="BF22" s="921"/>
      <c r="BG22" s="921"/>
      <c r="BH22" s="921"/>
      <c r="BI22" s="921"/>
      <c r="BJ22" s="921"/>
      <c r="BK22" s="921"/>
      <c r="BL22" s="921"/>
      <c r="BM22" s="921"/>
      <c r="BN22" s="921"/>
      <c r="BO22" s="921"/>
      <c r="BP22" s="921"/>
      <c r="BQ22" s="921"/>
      <c r="BR22" s="921"/>
      <c r="BS22" s="921"/>
      <c r="BT22" s="921"/>
      <c r="BU22" s="921"/>
      <c r="BV22" s="921"/>
      <c r="BW22" s="921"/>
      <c r="BX22" s="921"/>
      <c r="BY22" s="921"/>
      <c r="BZ22" s="921"/>
      <c r="CA22" s="921"/>
      <c r="CB22" s="921"/>
      <c r="CC22" s="921"/>
      <c r="CD22" s="921"/>
      <c r="CE22" s="921"/>
      <c r="CF22" s="921"/>
      <c r="CG22" s="921"/>
      <c r="CH22" s="921"/>
      <c r="CI22" s="921"/>
      <c r="CJ22" s="921"/>
      <c r="CK22" s="921"/>
      <c r="CL22" s="921"/>
      <c r="CM22" s="921"/>
      <c r="CN22" s="921"/>
      <c r="CO22" s="921"/>
      <c r="CP22" s="921"/>
      <c r="CQ22" s="921"/>
      <c r="CR22" s="921"/>
      <c r="CS22" s="921"/>
      <c r="CT22" s="921"/>
      <c r="CU22" s="921"/>
      <c r="CV22" s="921"/>
      <c r="CW22" s="921"/>
      <c r="CX22" s="921"/>
      <c r="CY22" s="921"/>
      <c r="CZ22" s="921"/>
      <c r="DA22" s="921"/>
      <c r="DB22" s="921"/>
      <c r="DC22" s="921"/>
      <c r="DD22" s="921"/>
      <c r="DE22" s="921"/>
      <c r="DF22" s="921"/>
      <c r="DG22" s="921"/>
      <c r="DH22" s="921"/>
      <c r="DI22" s="921"/>
      <c r="DJ22" s="921"/>
      <c r="DK22" s="921"/>
      <c r="DL22" s="921"/>
      <c r="DM22" s="921"/>
      <c r="DN22" s="921"/>
      <c r="DO22" s="921"/>
      <c r="DP22" s="921"/>
      <c r="DQ22" s="921"/>
      <c r="DR22" s="921"/>
      <c r="DS22" s="921"/>
      <c r="DT22" s="921"/>
      <c r="DU22" s="921"/>
      <c r="DV22" s="921"/>
      <c r="DW22" s="921"/>
      <c r="DX22" s="921"/>
      <c r="DY22" s="921"/>
      <c r="DZ22" s="921"/>
      <c r="EA22" s="921"/>
      <c r="EB22" s="921"/>
      <c r="EC22" s="921"/>
      <c r="ED22" s="921"/>
      <c r="EE22" s="921"/>
      <c r="EF22" s="921"/>
      <c r="EG22" s="921"/>
      <c r="EH22" s="921"/>
      <c r="EI22" s="921"/>
      <c r="EJ22" s="921"/>
      <c r="EK22" s="921"/>
      <c r="EL22" s="921"/>
      <c r="EM22" s="921"/>
      <c r="EN22" s="921"/>
      <c r="EO22" s="921"/>
      <c r="EP22" s="921"/>
      <c r="EQ22" s="921"/>
      <c r="ER22" s="921"/>
      <c r="ES22" s="921"/>
      <c r="ET22" s="921"/>
      <c r="EU22" s="921"/>
      <c r="EV22" s="921"/>
      <c r="EW22" s="921"/>
      <c r="EX22" s="921"/>
      <c r="EY22" s="921"/>
      <c r="EZ22" s="921"/>
      <c r="FA22" s="921"/>
      <c r="FB22" s="921"/>
      <c r="FC22" s="921"/>
      <c r="FD22" s="921"/>
      <c r="FE22" s="921"/>
      <c r="FF22" s="921"/>
      <c r="FG22" s="921"/>
      <c r="FH22" s="921"/>
      <c r="FI22" s="921"/>
      <c r="FJ22" s="921"/>
      <c r="FK22" s="921"/>
      <c r="FL22" s="921"/>
      <c r="FM22" s="921"/>
      <c r="FN22" s="921"/>
      <c r="FO22" s="921"/>
      <c r="FP22" s="921"/>
      <c r="FQ22" s="921"/>
      <c r="FR22" s="921"/>
      <c r="FS22" s="921"/>
      <c r="FT22" s="921"/>
      <c r="FU22" s="921"/>
      <c r="FV22" s="921"/>
      <c r="FW22" s="921"/>
      <c r="FX22" s="921"/>
      <c r="FY22" s="921"/>
      <c r="FZ22" s="921"/>
      <c r="GA22" s="921"/>
      <c r="GB22" s="921"/>
      <c r="GC22" s="921"/>
      <c r="GD22" s="921"/>
      <c r="GE22" s="921"/>
      <c r="GF22" s="921"/>
      <c r="GG22" s="921"/>
      <c r="GH22" s="921"/>
      <c r="GI22" s="921"/>
      <c r="GJ22" s="921"/>
      <c r="GK22" s="921"/>
      <c r="GL22" s="921"/>
      <c r="GM22" s="921"/>
      <c r="GN22" s="921"/>
      <c r="GO22" s="921"/>
      <c r="GP22" s="921"/>
      <c r="GQ22" s="921"/>
      <c r="GR22" s="921"/>
      <c r="GS22" s="921"/>
      <c r="GT22" s="921"/>
      <c r="GU22" s="921"/>
      <c r="GV22" s="921"/>
      <c r="GW22" s="921"/>
      <c r="GX22" s="921"/>
      <c r="GY22" s="921"/>
      <c r="GZ22" s="921"/>
      <c r="HA22" s="921"/>
      <c r="HB22" s="921"/>
      <c r="HC22" s="921"/>
      <c r="HD22" s="921"/>
      <c r="HE22" s="921"/>
      <c r="HF22" s="921"/>
      <c r="HG22" s="921"/>
      <c r="HH22" s="921"/>
      <c r="HI22" s="921"/>
      <c r="HJ22" s="921"/>
      <c r="HK22" s="921"/>
      <c r="HL22" s="921"/>
      <c r="HM22" s="921"/>
      <c r="HN22" s="921"/>
      <c r="HO22" s="921"/>
      <c r="HP22" s="921"/>
      <c r="HQ22" s="921"/>
      <c r="HR22" s="921"/>
      <c r="HS22" s="921"/>
      <c r="HT22" s="921"/>
      <c r="HU22" s="921"/>
      <c r="HV22" s="921"/>
      <c r="HW22" s="921"/>
      <c r="HX22" s="921"/>
      <c r="HY22" s="921"/>
      <c r="HZ22" s="921"/>
      <c r="IA22" s="921"/>
      <c r="IB22" s="921"/>
      <c r="IC22" s="921"/>
      <c r="ID22" s="921"/>
      <c r="IE22" s="921"/>
      <c r="IF22" s="921"/>
      <c r="IG22" s="921"/>
      <c r="IH22" s="921"/>
      <c r="II22" s="921"/>
      <c r="IJ22" s="921"/>
      <c r="IK22" s="921"/>
      <c r="IL22" s="921"/>
      <c r="IM22" s="921"/>
      <c r="IN22" s="921"/>
      <c r="IO22" s="921"/>
      <c r="IP22" s="921"/>
      <c r="IQ22" s="921"/>
      <c r="IR22" s="921"/>
      <c r="IS22" s="921"/>
      <c r="IT22" s="921"/>
      <c r="IU22" s="921"/>
      <c r="IV22" s="921"/>
      <c r="IW22" s="921"/>
      <c r="IX22" s="921"/>
      <c r="IY22" s="921"/>
      <c r="IZ22" s="921"/>
      <c r="JA22" s="921"/>
      <c r="JB22" s="921"/>
      <c r="JC22" s="921"/>
      <c r="JD22" s="921"/>
      <c r="JE22" s="921"/>
      <c r="JF22" s="921"/>
      <c r="JG22" s="921"/>
      <c r="JH22" s="921"/>
      <c r="JI22" s="921"/>
      <c r="JJ22" s="921"/>
      <c r="JK22" s="921"/>
      <c r="JL22" s="921"/>
      <c r="JM22" s="921"/>
      <c r="JN22" s="921"/>
      <c r="JO22" s="921"/>
      <c r="JP22" s="921"/>
      <c r="JQ22" s="921"/>
      <c r="JR22" s="921"/>
      <c r="JS22" s="921"/>
      <c r="JT22" s="921"/>
      <c r="JU22" s="921"/>
      <c r="JV22" s="921"/>
      <c r="JW22" s="921"/>
      <c r="JX22" s="921"/>
      <c r="JY22" s="921"/>
      <c r="JZ22" s="921"/>
      <c r="KA22" s="921"/>
      <c r="KB22" s="921"/>
      <c r="KC22" s="921"/>
      <c r="KD22" s="921"/>
      <c r="KE22" s="921"/>
      <c r="KF22" s="921"/>
      <c r="KG22" s="921"/>
      <c r="KH22" s="921"/>
      <c r="KI22" s="921"/>
      <c r="KJ22" s="921"/>
      <c r="KK22" s="921"/>
      <c r="KL22" s="921"/>
      <c r="KM22" s="921"/>
      <c r="KN22" s="921"/>
      <c r="KO22" s="921"/>
      <c r="KP22" s="921"/>
      <c r="KQ22" s="921"/>
      <c r="KR22" s="921"/>
      <c r="KS22" s="921"/>
      <c r="KT22" s="921"/>
      <c r="KU22" s="921"/>
      <c r="KV22" s="921"/>
      <c r="KW22" s="921"/>
      <c r="KX22" s="921"/>
      <c r="KY22" s="921"/>
      <c r="KZ22" s="921"/>
      <c r="LA22" s="921"/>
      <c r="LB22" s="921"/>
      <c r="LC22" s="921"/>
      <c r="LD22" s="921"/>
      <c r="LE22" s="921"/>
      <c r="LF22" s="921"/>
      <c r="LG22" s="921"/>
      <c r="LH22" s="921"/>
      <c r="LI22" s="921"/>
      <c r="LJ22" s="921"/>
      <c r="LK22" s="921"/>
      <c r="LL22" s="921"/>
      <c r="LM22" s="921"/>
      <c r="LN22" s="921"/>
      <c r="LO22" s="921"/>
      <c r="LP22" s="921"/>
      <c r="LQ22" s="921"/>
      <c r="LR22" s="921"/>
      <c r="LS22" s="921"/>
      <c r="LT22" s="921"/>
      <c r="LU22" s="921"/>
      <c r="LV22" s="921"/>
      <c r="LW22" s="921"/>
      <c r="LX22" s="921"/>
      <c r="LY22" s="921"/>
      <c r="LZ22" s="921"/>
      <c r="MA22" s="921"/>
      <c r="MB22" s="921"/>
      <c r="MC22" s="921"/>
      <c r="MD22" s="921"/>
      <c r="ME22" s="921"/>
      <c r="MF22" s="921"/>
      <c r="MG22" s="921"/>
      <c r="MH22" s="921"/>
      <c r="MI22" s="921"/>
      <c r="MJ22" s="921"/>
      <c r="MK22" s="921"/>
      <c r="ML22" s="921"/>
      <c r="MM22" s="921"/>
      <c r="MN22" s="921"/>
      <c r="MO22" s="921"/>
      <c r="MP22" s="921"/>
      <c r="MQ22" s="921"/>
      <c r="MR22" s="921"/>
      <c r="MS22" s="921"/>
      <c r="MT22" s="921"/>
      <c r="MU22" s="921"/>
      <c r="MV22" s="921"/>
      <c r="MW22" s="921"/>
      <c r="MX22" s="921"/>
      <c r="MY22" s="921"/>
      <c r="MZ22" s="921"/>
      <c r="NA22" s="921"/>
      <c r="NB22" s="921"/>
      <c r="NC22" s="921"/>
      <c r="ND22" s="921"/>
      <c r="NE22" s="921"/>
      <c r="NF22" s="921"/>
      <c r="NG22" s="921"/>
      <c r="NH22" s="921"/>
      <c r="NI22" s="921"/>
      <c r="NJ22" s="921"/>
      <c r="NK22" s="921"/>
      <c r="NL22" s="921"/>
      <c r="NM22" s="921"/>
      <c r="NN22" s="921"/>
      <c r="NO22" s="921"/>
      <c r="NP22" s="921"/>
      <c r="NQ22" s="921"/>
      <c r="NR22" s="921"/>
      <c r="NS22" s="921"/>
      <c r="NT22" s="921"/>
      <c r="NU22" s="921"/>
      <c r="NV22" s="921"/>
      <c r="NW22" s="921"/>
      <c r="NX22" s="921"/>
      <c r="NY22" s="921"/>
      <c r="NZ22" s="921"/>
      <c r="OA22" s="921"/>
      <c r="OB22" s="921"/>
      <c r="OC22" s="921"/>
      <c r="OD22" s="921"/>
      <c r="OE22" s="921"/>
      <c r="OF22" s="921"/>
      <c r="OG22" s="921"/>
      <c r="OH22" s="921"/>
      <c r="OI22" s="921"/>
      <c r="OJ22" s="921"/>
      <c r="OK22" s="921"/>
      <c r="OL22" s="921"/>
      <c r="OM22" s="921"/>
      <c r="ON22" s="921"/>
      <c r="OO22" s="921"/>
      <c r="OP22" s="921"/>
      <c r="OQ22" s="921"/>
      <c r="OR22" s="921"/>
      <c r="OS22" s="921"/>
      <c r="OT22" s="921"/>
      <c r="OU22" s="921"/>
      <c r="OV22" s="921"/>
      <c r="OW22" s="921"/>
      <c r="OX22" s="921"/>
      <c r="OY22" s="921"/>
      <c r="OZ22" s="921"/>
      <c r="PA22" s="921"/>
      <c r="PB22" s="921"/>
      <c r="PC22" s="921"/>
      <c r="PD22" s="921"/>
      <c r="PE22" s="921"/>
      <c r="PF22" s="921"/>
      <c r="PG22" s="921"/>
      <c r="PH22" s="921"/>
      <c r="PI22" s="921"/>
      <c r="PJ22" s="921"/>
      <c r="PK22" s="921"/>
      <c r="PL22" s="921"/>
      <c r="PM22" s="921"/>
      <c r="PN22" s="921"/>
      <c r="PO22" s="921"/>
      <c r="PP22" s="921"/>
      <c r="PQ22" s="921"/>
      <c r="PR22" s="921"/>
      <c r="PS22" s="921"/>
      <c r="PT22" s="921"/>
      <c r="PU22" s="921"/>
      <c r="PV22" s="921"/>
      <c r="PW22" s="921"/>
      <c r="PX22" s="921"/>
      <c r="PY22" s="921"/>
      <c r="PZ22" s="921"/>
      <c r="QA22" s="921"/>
      <c r="QB22" s="921"/>
      <c r="QC22" s="921"/>
      <c r="QD22" s="921"/>
      <c r="QE22" s="921"/>
      <c r="QF22" s="921"/>
      <c r="QG22" s="921"/>
      <c r="QH22" s="921"/>
      <c r="QI22" s="921"/>
      <c r="QJ22" s="921"/>
      <c r="QK22" s="921"/>
      <c r="QL22" s="921"/>
      <c r="QM22" s="921"/>
      <c r="QN22" s="921"/>
      <c r="QO22" s="921"/>
      <c r="QP22" s="921"/>
      <c r="QQ22" s="921"/>
      <c r="QR22" s="921"/>
      <c r="QS22" s="921"/>
      <c r="QT22" s="921"/>
      <c r="QU22" s="921"/>
      <c r="QV22" s="921"/>
      <c r="QW22" s="921"/>
      <c r="QX22" s="921"/>
      <c r="QY22" s="921"/>
      <c r="QZ22" s="921"/>
      <c r="RA22" s="921"/>
      <c r="RB22" s="921"/>
      <c r="RC22" s="921"/>
      <c r="RD22" s="921"/>
      <c r="RE22" s="921"/>
      <c r="RF22" s="921"/>
      <c r="RG22" s="921"/>
      <c r="RH22" s="921"/>
      <c r="RI22" s="921"/>
      <c r="RJ22" s="921"/>
      <c r="RK22" s="921"/>
      <c r="RL22" s="921"/>
      <c r="RM22" s="921"/>
      <c r="RN22" s="921"/>
      <c r="RO22" s="921"/>
      <c r="RP22" s="921"/>
      <c r="RQ22" s="921"/>
      <c r="RR22" s="921"/>
      <c r="RS22" s="921"/>
      <c r="RT22" s="921"/>
      <c r="RU22" s="921"/>
      <c r="RV22" s="921"/>
      <c r="RW22" s="921"/>
      <c r="RX22" s="921"/>
      <c r="RY22" s="921"/>
      <c r="RZ22" s="921"/>
      <c r="SA22" s="921"/>
      <c r="SB22" s="921"/>
      <c r="SC22" s="921"/>
      <c r="SD22" s="921"/>
      <c r="SE22" s="921"/>
      <c r="SF22" s="921"/>
      <c r="SG22" s="921"/>
      <c r="SH22" s="921"/>
      <c r="SI22" s="921"/>
      <c r="SJ22" s="921"/>
      <c r="SK22" s="921"/>
      <c r="SL22" s="921"/>
      <c r="SM22" s="921"/>
      <c r="SN22" s="921"/>
      <c r="SO22" s="921"/>
      <c r="SP22" s="921"/>
      <c r="SQ22" s="921"/>
      <c r="SR22" s="921"/>
      <c r="SS22" s="921"/>
      <c r="ST22" s="921"/>
      <c r="SU22" s="921"/>
      <c r="SV22" s="921"/>
      <c r="SW22" s="921"/>
      <c r="SX22" s="921"/>
      <c r="SY22" s="921"/>
      <c r="SZ22" s="921"/>
      <c r="TA22" s="921"/>
      <c r="TB22" s="921"/>
      <c r="TC22" s="921"/>
      <c r="TD22" s="921"/>
      <c r="TE22" s="921"/>
      <c r="TF22" s="921"/>
      <c r="TG22" s="921"/>
      <c r="TH22" s="921"/>
      <c r="TI22" s="921"/>
      <c r="TJ22" s="921"/>
      <c r="TK22" s="921"/>
      <c r="TL22" s="921"/>
      <c r="TM22" s="921"/>
      <c r="TN22" s="921"/>
      <c r="TO22" s="921"/>
      <c r="TP22" s="921"/>
      <c r="TQ22" s="921"/>
      <c r="TR22" s="921"/>
      <c r="TS22" s="921"/>
      <c r="TT22" s="921"/>
      <c r="TU22" s="921"/>
      <c r="TV22" s="921"/>
      <c r="TW22" s="921"/>
      <c r="TX22" s="921"/>
      <c r="TY22" s="921"/>
      <c r="TZ22" s="921"/>
      <c r="UA22" s="921"/>
      <c r="UB22" s="921"/>
      <c r="UC22" s="921"/>
      <c r="UD22" s="921"/>
      <c r="UE22" s="921"/>
      <c r="UF22" s="921"/>
      <c r="UG22" s="921"/>
      <c r="UH22" s="921"/>
      <c r="UI22" s="921"/>
      <c r="UJ22" s="921"/>
      <c r="UK22" s="921"/>
      <c r="UL22" s="921"/>
      <c r="UM22" s="921"/>
      <c r="UN22" s="921"/>
      <c r="UO22" s="921"/>
      <c r="UP22" s="921"/>
      <c r="UQ22" s="921"/>
      <c r="UR22" s="921"/>
      <c r="US22" s="921"/>
      <c r="UT22" s="921"/>
      <c r="UU22" s="921"/>
      <c r="UV22" s="921"/>
      <c r="UW22" s="921"/>
      <c r="UX22" s="921"/>
      <c r="UY22" s="921"/>
      <c r="UZ22" s="921"/>
      <c r="VA22" s="921"/>
      <c r="VB22" s="921"/>
      <c r="VC22" s="921"/>
      <c r="VD22" s="921"/>
      <c r="VE22" s="921"/>
      <c r="VF22" s="921"/>
      <c r="VG22" s="921"/>
      <c r="VH22" s="921"/>
      <c r="VI22" s="921"/>
      <c r="VJ22" s="921"/>
      <c r="VK22" s="921"/>
      <c r="VL22" s="921"/>
      <c r="VM22" s="921"/>
      <c r="VN22" s="921"/>
      <c r="VO22" s="921"/>
      <c r="VP22" s="921"/>
      <c r="VQ22" s="921"/>
      <c r="VR22" s="921"/>
      <c r="VS22" s="921"/>
      <c r="VT22" s="921"/>
      <c r="VU22" s="921"/>
      <c r="VV22" s="921"/>
      <c r="VW22" s="921"/>
      <c r="VX22" s="921"/>
      <c r="VY22" s="921"/>
      <c r="VZ22" s="921"/>
      <c r="WA22" s="921"/>
      <c r="WB22" s="921"/>
      <c r="WC22" s="921"/>
      <c r="WD22" s="921"/>
      <c r="WE22" s="921"/>
      <c r="WF22" s="921"/>
      <c r="WG22" s="921"/>
      <c r="WH22" s="921"/>
      <c r="WI22" s="921"/>
      <c r="WJ22" s="921"/>
      <c r="WK22" s="921"/>
      <c r="WL22" s="921"/>
      <c r="WM22" s="921"/>
      <c r="WN22" s="921"/>
      <c r="WO22" s="921"/>
      <c r="WP22" s="921"/>
      <c r="WQ22" s="921"/>
      <c r="WR22" s="921"/>
      <c r="WS22" s="921"/>
      <c r="WT22" s="921"/>
      <c r="WU22" s="921"/>
      <c r="WV22" s="921"/>
      <c r="WW22" s="921"/>
      <c r="WX22" s="921"/>
      <c r="WY22" s="921"/>
      <c r="WZ22" s="921"/>
      <c r="XA22" s="921"/>
      <c r="XB22" s="921"/>
      <c r="XC22" s="921"/>
      <c r="XD22" s="921"/>
      <c r="XE22" s="921"/>
      <c r="XF22" s="921"/>
      <c r="XG22" s="921"/>
      <c r="XH22" s="921"/>
      <c r="XI22" s="921"/>
      <c r="XJ22" s="921"/>
      <c r="XK22" s="921"/>
      <c r="XL22" s="921"/>
      <c r="XM22" s="921"/>
      <c r="XN22" s="921"/>
      <c r="XO22" s="921"/>
      <c r="XP22" s="921"/>
      <c r="XQ22" s="921"/>
      <c r="XR22" s="921"/>
      <c r="XS22" s="921"/>
      <c r="XT22" s="921"/>
      <c r="XU22" s="921"/>
      <c r="XV22" s="921"/>
      <c r="XW22" s="921"/>
      <c r="XX22" s="921"/>
      <c r="XY22" s="921"/>
      <c r="XZ22" s="921"/>
      <c r="YA22" s="921"/>
      <c r="YB22" s="921"/>
      <c r="YC22" s="921"/>
      <c r="YD22" s="921"/>
      <c r="YE22" s="921"/>
      <c r="YF22" s="921"/>
      <c r="YG22" s="921"/>
      <c r="YH22" s="921"/>
      <c r="YI22" s="921"/>
      <c r="YJ22" s="921"/>
      <c r="YK22" s="921"/>
      <c r="YL22" s="921"/>
      <c r="YM22" s="921"/>
      <c r="YN22" s="921"/>
      <c r="YO22" s="921"/>
      <c r="YP22" s="921"/>
      <c r="YQ22" s="921"/>
      <c r="YR22" s="921"/>
      <c r="YS22" s="921"/>
      <c r="YT22" s="921"/>
      <c r="YU22" s="921"/>
      <c r="YV22" s="921"/>
      <c r="YW22" s="921"/>
      <c r="YX22" s="921"/>
      <c r="YY22" s="921"/>
      <c r="YZ22" s="921"/>
      <c r="ZA22" s="921"/>
      <c r="ZB22" s="921"/>
      <c r="ZC22" s="921"/>
      <c r="ZD22" s="921"/>
      <c r="ZE22" s="921"/>
      <c r="ZF22" s="921"/>
      <c r="ZG22" s="921"/>
      <c r="ZH22" s="921"/>
      <c r="ZI22" s="921"/>
      <c r="ZJ22" s="921"/>
      <c r="ZK22" s="921"/>
      <c r="ZL22" s="921"/>
      <c r="ZM22" s="921"/>
      <c r="ZN22" s="921"/>
      <c r="ZO22" s="921"/>
      <c r="ZP22" s="921"/>
      <c r="ZQ22" s="921"/>
      <c r="ZR22" s="921"/>
      <c r="ZS22" s="921"/>
      <c r="ZT22" s="921"/>
      <c r="ZU22" s="921"/>
      <c r="ZV22" s="921"/>
      <c r="ZW22" s="921"/>
      <c r="ZX22" s="921"/>
      <c r="ZY22" s="921"/>
      <c r="ZZ22" s="921"/>
      <c r="AAA22" s="921"/>
      <c r="AAB22" s="921"/>
      <c r="AAC22" s="921"/>
      <c r="AAD22" s="921"/>
      <c r="AAE22" s="921"/>
      <c r="AAF22" s="921"/>
      <c r="AAG22" s="921"/>
      <c r="AAH22" s="921"/>
      <c r="AAI22" s="921"/>
      <c r="AAJ22" s="921"/>
      <c r="AAK22" s="921"/>
      <c r="AAL22" s="921"/>
      <c r="AAM22" s="921"/>
      <c r="AAN22" s="921"/>
      <c r="AAO22" s="921"/>
      <c r="AAP22" s="921"/>
      <c r="AAQ22" s="921"/>
      <c r="AAR22" s="921"/>
      <c r="AAS22" s="921"/>
      <c r="AAT22" s="921"/>
      <c r="AAU22" s="921"/>
      <c r="AAV22" s="921"/>
      <c r="AAW22" s="921"/>
      <c r="AAX22" s="921"/>
      <c r="AAY22" s="921"/>
      <c r="AAZ22" s="921"/>
      <c r="ABA22" s="921"/>
      <c r="ABB22" s="921"/>
      <c r="ABC22" s="921"/>
      <c r="ABD22" s="921"/>
      <c r="ABE22" s="921"/>
      <c r="ABF22" s="921"/>
      <c r="ABG22" s="921"/>
      <c r="ABH22" s="921"/>
      <c r="ABI22" s="921"/>
      <c r="ABJ22" s="921"/>
      <c r="ABK22" s="921"/>
      <c r="ABL22" s="921"/>
      <c r="ABM22" s="921"/>
      <c r="ABN22" s="921"/>
      <c r="ABO22" s="921"/>
      <c r="ABP22" s="921"/>
      <c r="ABQ22" s="921"/>
      <c r="ABR22" s="921"/>
      <c r="ABS22" s="921"/>
      <c r="ABT22" s="921"/>
      <c r="ABU22" s="921"/>
      <c r="ABV22" s="921"/>
      <c r="ABW22" s="921"/>
      <c r="ABX22" s="921"/>
      <c r="ABY22" s="921"/>
      <c r="ABZ22" s="921"/>
      <c r="ACA22" s="921"/>
      <c r="ACB22" s="921"/>
      <c r="ACC22" s="921"/>
      <c r="ACD22" s="921"/>
      <c r="ACE22" s="921"/>
      <c r="ACF22" s="921"/>
      <c r="ACG22" s="921"/>
      <c r="ACH22" s="921"/>
      <c r="ACI22" s="921"/>
      <c r="ACJ22" s="921"/>
      <c r="ACK22" s="921"/>
      <c r="ACL22" s="921"/>
      <c r="ACM22" s="921"/>
      <c r="ACN22" s="921"/>
      <c r="ACO22" s="921"/>
      <c r="ACP22" s="921"/>
      <c r="ACQ22" s="921"/>
      <c r="ACR22" s="921"/>
      <c r="ACS22" s="921"/>
      <c r="ACT22" s="921"/>
      <c r="ACU22" s="921"/>
      <c r="ACV22" s="921"/>
      <c r="ACW22" s="921"/>
      <c r="ACX22" s="921"/>
      <c r="ACY22" s="921"/>
      <c r="ACZ22" s="921"/>
      <c r="ADA22" s="921"/>
      <c r="ADB22" s="921"/>
      <c r="ADC22" s="921"/>
      <c r="ADD22" s="921"/>
      <c r="ADE22" s="921"/>
      <c r="ADF22" s="921"/>
      <c r="ADG22" s="921"/>
      <c r="ADH22" s="921"/>
      <c r="ADI22" s="921"/>
      <c r="ADJ22" s="921"/>
      <c r="ADK22" s="921"/>
      <c r="ADL22" s="921"/>
      <c r="ADM22" s="921"/>
      <c r="ADN22" s="921"/>
      <c r="ADO22" s="921"/>
      <c r="ADP22" s="921"/>
      <c r="ADQ22" s="921"/>
      <c r="ADR22" s="921"/>
      <c r="ADS22" s="921"/>
      <c r="ADT22" s="921"/>
      <c r="ADU22" s="921"/>
      <c r="ADV22" s="921"/>
      <c r="ADW22" s="921"/>
      <c r="ADX22" s="921"/>
      <c r="ADY22" s="921"/>
      <c r="ADZ22" s="921"/>
      <c r="AEA22" s="921"/>
      <c r="AEB22" s="921"/>
      <c r="AEC22" s="921"/>
      <c r="AED22" s="921"/>
      <c r="AEE22" s="921"/>
      <c r="AEF22" s="921"/>
      <c r="AEG22" s="921"/>
      <c r="AEH22" s="921"/>
      <c r="AEI22" s="921"/>
      <c r="AEJ22" s="921"/>
      <c r="AEK22" s="921"/>
      <c r="AEL22" s="921"/>
      <c r="AEM22" s="921"/>
      <c r="AEN22" s="921"/>
      <c r="AEO22" s="921"/>
      <c r="AEP22" s="921"/>
      <c r="AEQ22" s="921"/>
      <c r="AER22" s="921"/>
      <c r="AES22" s="921"/>
      <c r="AET22" s="921"/>
      <c r="AEU22" s="921"/>
      <c r="AEV22" s="921"/>
      <c r="AEW22" s="921"/>
      <c r="AEX22" s="921"/>
      <c r="AEY22" s="921"/>
      <c r="AEZ22" s="921"/>
      <c r="AFA22" s="921"/>
      <c r="AFB22" s="921"/>
      <c r="AFC22" s="921"/>
      <c r="AFD22" s="921"/>
      <c r="AFE22" s="921"/>
      <c r="AFF22" s="921"/>
      <c r="AFG22" s="921"/>
      <c r="AFH22" s="921"/>
      <c r="AFI22" s="921"/>
      <c r="AFJ22" s="921"/>
      <c r="AFK22" s="921"/>
      <c r="AFL22" s="921"/>
      <c r="AFM22" s="921"/>
      <c r="AFN22" s="921"/>
      <c r="AFO22" s="921"/>
      <c r="AFP22" s="921"/>
      <c r="AFQ22" s="921"/>
      <c r="AFR22" s="921"/>
      <c r="AFS22" s="921"/>
      <c r="AFT22" s="921"/>
      <c r="AFU22" s="921"/>
      <c r="AFV22" s="921"/>
      <c r="AFW22" s="921"/>
      <c r="AFX22" s="921"/>
      <c r="AFY22" s="921"/>
      <c r="AFZ22" s="921"/>
      <c r="AGA22" s="921"/>
      <c r="AGB22" s="921"/>
      <c r="AGC22" s="921"/>
      <c r="AGD22" s="921"/>
      <c r="AGE22" s="921"/>
      <c r="AGF22" s="921"/>
      <c r="AGG22" s="921"/>
      <c r="AGH22" s="921"/>
      <c r="AGI22" s="921"/>
      <c r="AGJ22" s="921"/>
      <c r="AGK22" s="921"/>
      <c r="AGL22" s="921"/>
      <c r="AGM22" s="921"/>
      <c r="AGN22" s="921"/>
      <c r="AGO22" s="921"/>
      <c r="AGP22" s="921"/>
      <c r="AGQ22" s="921"/>
      <c r="AGR22" s="921"/>
      <c r="AGS22" s="921"/>
      <c r="AGT22" s="921"/>
      <c r="AGU22" s="921"/>
      <c r="AGV22" s="921"/>
      <c r="AGW22" s="921"/>
      <c r="AGX22" s="921"/>
      <c r="AGY22" s="921"/>
      <c r="AGZ22" s="921"/>
      <c r="AHA22" s="921"/>
      <c r="AHB22" s="921"/>
      <c r="AHC22" s="921"/>
      <c r="AHD22" s="921"/>
      <c r="AHE22" s="921"/>
      <c r="AHF22" s="921"/>
      <c r="AHG22" s="921"/>
      <c r="AHH22" s="921"/>
      <c r="AHI22" s="921"/>
      <c r="AHJ22" s="921"/>
      <c r="AHK22" s="921"/>
      <c r="AHL22" s="921"/>
      <c r="AHM22" s="921"/>
      <c r="AHN22" s="921"/>
      <c r="AHO22" s="921"/>
      <c r="AHP22" s="921"/>
      <c r="AHQ22" s="921"/>
      <c r="AHR22" s="921"/>
      <c r="AHS22" s="921"/>
      <c r="AHT22" s="921"/>
      <c r="AHU22" s="921"/>
      <c r="AHV22" s="921"/>
      <c r="AHW22" s="921"/>
      <c r="AHX22" s="921"/>
      <c r="AHY22" s="921"/>
      <c r="AHZ22" s="921"/>
      <c r="AIA22" s="921"/>
      <c r="AIB22" s="921"/>
      <c r="AIC22" s="921"/>
      <c r="AID22" s="921"/>
      <c r="AIE22" s="921"/>
      <c r="AIF22" s="921"/>
      <c r="AIG22" s="921"/>
      <c r="AIH22" s="921"/>
      <c r="AII22" s="921"/>
      <c r="AIJ22" s="921"/>
      <c r="AIK22" s="921"/>
      <c r="AIL22" s="921"/>
      <c r="AIM22" s="921"/>
      <c r="AIN22" s="921"/>
      <c r="AIO22" s="921"/>
      <c r="AIP22" s="921"/>
      <c r="AIQ22" s="921"/>
      <c r="AIR22" s="921"/>
      <c r="AIS22" s="921"/>
      <c r="AIT22" s="921"/>
      <c r="AIU22" s="921"/>
      <c r="AIV22" s="921"/>
      <c r="AIW22" s="921"/>
      <c r="AIX22" s="921"/>
      <c r="AIY22" s="921"/>
      <c r="AIZ22" s="921"/>
      <c r="AJA22" s="921"/>
      <c r="AJB22" s="921"/>
      <c r="AJC22" s="921"/>
      <c r="AJD22" s="921"/>
      <c r="AJE22" s="921"/>
      <c r="AJF22" s="921"/>
      <c r="AJG22" s="921"/>
      <c r="AJH22" s="921"/>
      <c r="AJI22" s="921"/>
      <c r="AJJ22" s="921"/>
      <c r="AJK22" s="921"/>
      <c r="AJL22" s="921"/>
      <c r="AJM22" s="921"/>
      <c r="AJN22" s="921"/>
      <c r="AJO22" s="921"/>
      <c r="AJP22" s="921"/>
      <c r="AJQ22" s="921"/>
      <c r="AJR22" s="921"/>
      <c r="AJS22" s="921"/>
      <c r="AJT22" s="921"/>
      <c r="AJU22" s="921"/>
      <c r="AJV22" s="921"/>
      <c r="AJW22" s="921"/>
      <c r="AJX22" s="921"/>
      <c r="AJY22" s="921"/>
      <c r="AJZ22" s="921"/>
      <c r="AKA22" s="921"/>
      <c r="AKB22" s="921"/>
      <c r="AKC22" s="921"/>
      <c r="AKD22" s="921"/>
      <c r="AKE22" s="921"/>
      <c r="AKF22" s="921"/>
      <c r="AKG22" s="921"/>
      <c r="AKH22" s="921"/>
      <c r="AKI22" s="921"/>
      <c r="AKJ22" s="921"/>
      <c r="AKK22" s="921"/>
      <c r="AKL22" s="921"/>
      <c r="AKM22" s="921"/>
      <c r="AKN22" s="921"/>
      <c r="AKO22" s="921"/>
      <c r="AKP22" s="921"/>
      <c r="AKQ22" s="921"/>
      <c r="AKR22" s="921"/>
      <c r="AKS22" s="921"/>
      <c r="AKT22" s="921"/>
      <c r="AKU22" s="921"/>
      <c r="AKV22" s="921"/>
      <c r="AKW22" s="921"/>
      <c r="AKX22" s="921"/>
      <c r="AKY22" s="921"/>
      <c r="AKZ22" s="921"/>
      <c r="ALA22" s="921"/>
      <c r="ALB22" s="921"/>
      <c r="ALC22" s="921"/>
      <c r="ALD22" s="921"/>
      <c r="ALE22" s="921"/>
      <c r="ALF22" s="921"/>
      <c r="ALG22" s="921"/>
      <c r="ALH22" s="921"/>
      <c r="ALI22" s="921"/>
      <c r="ALJ22" s="921"/>
      <c r="ALK22" s="921"/>
      <c r="ALL22" s="921"/>
      <c r="ALM22" s="921"/>
      <c r="ALN22" s="921"/>
      <c r="ALO22" s="921"/>
      <c r="ALP22" s="921"/>
      <c r="ALQ22" s="921"/>
      <c r="ALR22" s="921"/>
      <c r="ALS22" s="921"/>
      <c r="ALT22" s="921"/>
      <c r="ALU22" s="921"/>
      <c r="ALV22" s="921"/>
      <c r="ALW22" s="921"/>
      <c r="ALX22" s="921"/>
      <c r="ALY22" s="921"/>
      <c r="ALZ22" s="921"/>
      <c r="AMA22" s="921"/>
      <c r="AMB22" s="921"/>
      <c r="AMC22" s="921"/>
      <c r="AMD22" s="921"/>
      <c r="AME22" s="921"/>
      <c r="AMF22" s="921"/>
      <c r="AMG22" s="921"/>
      <c r="AMH22" s="921"/>
      <c r="AMI22" s="921"/>
      <c r="AMJ22" s="921"/>
      <c r="AMK22" s="921"/>
      <c r="AML22" s="921"/>
      <c r="AMM22" s="921"/>
      <c r="AMN22" s="921"/>
      <c r="AMO22" s="921"/>
      <c r="AMP22" s="921"/>
      <c r="AMQ22" s="921"/>
      <c r="AMR22" s="921"/>
      <c r="AMS22" s="921"/>
      <c r="AMT22" s="921"/>
      <c r="AMU22" s="921"/>
      <c r="AMV22" s="921"/>
      <c r="AMW22" s="921"/>
      <c r="AMX22" s="921"/>
      <c r="AMY22" s="921"/>
      <c r="AMZ22" s="921"/>
      <c r="ANA22" s="921"/>
      <c r="ANB22" s="921"/>
      <c r="ANC22" s="921"/>
      <c r="AND22" s="921"/>
      <c r="ANE22" s="921"/>
      <c r="ANF22" s="921"/>
      <c r="ANG22" s="921"/>
      <c r="ANH22" s="921"/>
      <c r="ANI22" s="921"/>
      <c r="ANJ22" s="921"/>
      <c r="ANK22" s="921"/>
      <c r="ANL22" s="921"/>
      <c r="ANM22" s="921"/>
      <c r="ANN22" s="921"/>
      <c r="ANO22" s="921"/>
      <c r="ANP22" s="921"/>
      <c r="ANQ22" s="921"/>
      <c r="ANR22" s="921"/>
      <c r="ANS22" s="921"/>
      <c r="ANT22" s="921"/>
      <c r="ANU22" s="921"/>
      <c r="ANV22" s="921"/>
      <c r="ANW22" s="921"/>
      <c r="ANX22" s="921"/>
      <c r="ANY22" s="921"/>
      <c r="ANZ22" s="921"/>
      <c r="AOA22" s="921"/>
      <c r="AOB22" s="921"/>
      <c r="AOC22" s="921"/>
      <c r="AOD22" s="921"/>
      <c r="AOE22" s="921"/>
      <c r="AOF22" s="921"/>
      <c r="AOG22" s="921"/>
      <c r="AOH22" s="921"/>
      <c r="AOI22" s="921"/>
      <c r="AOJ22" s="921"/>
      <c r="AOK22" s="921"/>
      <c r="AOL22" s="921"/>
      <c r="AOM22" s="921"/>
      <c r="AON22" s="921"/>
      <c r="AOO22" s="921"/>
      <c r="AOP22" s="921"/>
      <c r="AOQ22" s="921"/>
      <c r="AOR22" s="921"/>
      <c r="AOS22" s="921"/>
      <c r="AOT22" s="921"/>
      <c r="AOU22" s="921"/>
      <c r="AOV22" s="921"/>
      <c r="AOW22" s="921"/>
      <c r="AOX22" s="921"/>
      <c r="AOY22" s="921"/>
      <c r="AOZ22" s="921"/>
      <c r="APA22" s="921"/>
      <c r="APB22" s="921"/>
      <c r="APC22" s="921"/>
      <c r="APD22" s="921"/>
      <c r="APE22" s="921"/>
      <c r="APF22" s="921"/>
      <c r="APG22" s="921"/>
      <c r="APH22" s="921"/>
      <c r="API22" s="921"/>
      <c r="APJ22" s="921"/>
      <c r="APK22" s="921"/>
      <c r="APL22" s="921"/>
      <c r="APM22" s="921"/>
      <c r="APN22" s="921"/>
      <c r="APO22" s="921"/>
      <c r="APP22" s="921"/>
      <c r="APQ22" s="921"/>
      <c r="APR22" s="921"/>
      <c r="APS22" s="921"/>
      <c r="APT22" s="921"/>
      <c r="APU22" s="921"/>
      <c r="APV22" s="921"/>
      <c r="APW22" s="921"/>
      <c r="APX22" s="921"/>
      <c r="APY22" s="921"/>
      <c r="APZ22" s="921"/>
      <c r="AQA22" s="921"/>
      <c r="AQB22" s="921"/>
      <c r="AQC22" s="921"/>
      <c r="AQD22" s="921"/>
      <c r="AQE22" s="921"/>
      <c r="AQF22" s="921"/>
      <c r="AQG22" s="921"/>
      <c r="AQH22" s="921"/>
      <c r="AQI22" s="921"/>
      <c r="AQJ22" s="921"/>
      <c r="AQK22" s="921"/>
      <c r="AQL22" s="921"/>
      <c r="AQM22" s="921"/>
      <c r="AQN22" s="921"/>
      <c r="AQO22" s="921"/>
      <c r="AQP22" s="921"/>
      <c r="AQQ22" s="921"/>
      <c r="AQR22" s="921"/>
      <c r="AQS22" s="921"/>
      <c r="AQT22" s="921"/>
      <c r="AQU22" s="921"/>
      <c r="AQV22" s="921"/>
      <c r="AQW22" s="921"/>
      <c r="AQX22" s="921"/>
      <c r="AQY22" s="921"/>
      <c r="AQZ22" s="921"/>
      <c r="ARA22" s="921"/>
      <c r="ARB22" s="921"/>
      <c r="ARC22" s="921"/>
      <c r="ARD22" s="921"/>
      <c r="ARE22" s="921"/>
      <c r="ARF22" s="921"/>
      <c r="ARG22" s="921"/>
      <c r="ARH22" s="921"/>
      <c r="ARI22" s="921"/>
      <c r="ARJ22" s="921"/>
      <c r="ARK22" s="921"/>
      <c r="ARL22" s="921"/>
      <c r="ARM22" s="921"/>
      <c r="ARN22" s="921"/>
      <c r="ARO22" s="921"/>
      <c r="ARP22" s="921"/>
      <c r="ARQ22" s="921"/>
      <c r="ARR22" s="921"/>
      <c r="ARS22" s="921"/>
      <c r="ART22" s="921"/>
      <c r="ARU22" s="921"/>
      <c r="ARV22" s="921"/>
      <c r="ARW22" s="921"/>
      <c r="ARX22" s="921"/>
      <c r="ARY22" s="921"/>
      <c r="ARZ22" s="921"/>
      <c r="ASA22" s="921"/>
      <c r="ASB22" s="921"/>
      <c r="ASC22" s="921"/>
      <c r="ASD22" s="921"/>
      <c r="ASE22" s="921"/>
      <c r="ASF22" s="921"/>
      <c r="ASG22" s="921"/>
      <c r="ASH22" s="921"/>
      <c r="ASI22" s="921"/>
      <c r="ASJ22" s="921"/>
      <c r="ASK22" s="921"/>
      <c r="ASL22" s="921"/>
      <c r="ASM22" s="921"/>
      <c r="ASN22" s="921"/>
      <c r="ASO22" s="921"/>
      <c r="ASP22" s="921"/>
      <c r="ASQ22" s="921"/>
      <c r="ASR22" s="921"/>
      <c r="ASS22" s="921"/>
      <c r="AST22" s="921"/>
      <c r="ASU22" s="921"/>
      <c r="ASV22" s="921"/>
      <c r="ASW22" s="921"/>
      <c r="ASX22" s="921"/>
      <c r="ASY22" s="921"/>
      <c r="ASZ22" s="921"/>
      <c r="ATA22" s="921"/>
      <c r="ATB22" s="921"/>
      <c r="ATC22" s="921"/>
      <c r="ATD22" s="921"/>
      <c r="ATE22" s="921"/>
      <c r="ATF22" s="921"/>
      <c r="ATG22" s="921"/>
      <c r="ATH22" s="921"/>
      <c r="ATI22" s="921"/>
      <c r="ATJ22" s="921"/>
      <c r="ATK22" s="921"/>
      <c r="ATL22" s="921"/>
      <c r="ATM22" s="921"/>
      <c r="ATN22" s="921"/>
      <c r="ATO22" s="921"/>
      <c r="ATP22" s="921"/>
      <c r="ATQ22" s="921"/>
      <c r="ATR22" s="921"/>
      <c r="ATS22" s="921"/>
      <c r="ATT22" s="921"/>
      <c r="ATU22" s="921"/>
      <c r="ATV22" s="921"/>
      <c r="ATW22" s="921"/>
      <c r="ATX22" s="921"/>
      <c r="ATY22" s="921"/>
      <c r="ATZ22" s="921"/>
      <c r="AUA22" s="921"/>
      <c r="AUB22" s="921"/>
      <c r="AUC22" s="921"/>
      <c r="AUD22" s="921"/>
      <c r="AUE22" s="921"/>
      <c r="AUF22" s="921"/>
      <c r="AUG22" s="921"/>
      <c r="AUH22" s="921"/>
      <c r="AUI22" s="921"/>
      <c r="AUJ22" s="921"/>
      <c r="AUK22" s="921"/>
      <c r="AUL22" s="921"/>
      <c r="AUM22" s="921"/>
      <c r="AUN22" s="921"/>
      <c r="AUO22" s="921"/>
      <c r="AUP22" s="921"/>
      <c r="AUQ22" s="921"/>
      <c r="AUR22" s="921"/>
      <c r="AUS22" s="921"/>
      <c r="AUT22" s="921"/>
      <c r="AUU22" s="921"/>
      <c r="AUV22" s="921"/>
      <c r="AUW22" s="921"/>
      <c r="AUX22" s="921"/>
      <c r="AUY22" s="921"/>
      <c r="AUZ22" s="921"/>
      <c r="AVA22" s="921"/>
      <c r="AVB22" s="921"/>
      <c r="AVC22" s="921"/>
      <c r="AVD22" s="921"/>
      <c r="AVE22" s="921"/>
      <c r="AVF22" s="921"/>
      <c r="AVG22" s="921"/>
      <c r="AVH22" s="921"/>
      <c r="AVI22" s="921"/>
      <c r="AVJ22" s="921"/>
      <c r="AVK22" s="921"/>
      <c r="AVL22" s="921"/>
      <c r="AVM22" s="921"/>
      <c r="AVN22" s="921"/>
      <c r="AVO22" s="921"/>
      <c r="AVP22" s="921"/>
      <c r="AVQ22" s="921"/>
      <c r="AVR22" s="921"/>
      <c r="AVS22" s="921"/>
      <c r="AVT22" s="921"/>
      <c r="AVU22" s="921"/>
      <c r="AVV22" s="921"/>
      <c r="AVW22" s="921"/>
      <c r="AVX22" s="921"/>
      <c r="AVY22" s="921"/>
      <c r="AVZ22" s="921"/>
      <c r="AWA22" s="921"/>
      <c r="AWB22" s="921"/>
      <c r="AWC22" s="921"/>
      <c r="AWD22" s="921"/>
      <c r="AWE22" s="921"/>
      <c r="AWF22" s="921"/>
      <c r="AWG22" s="921"/>
      <c r="AWH22" s="921"/>
      <c r="AWI22" s="921"/>
      <c r="AWJ22" s="921"/>
      <c r="AWK22" s="921"/>
      <c r="AWL22" s="921"/>
      <c r="AWM22" s="921"/>
      <c r="AWN22" s="921"/>
      <c r="AWO22" s="921"/>
      <c r="AWP22" s="921"/>
      <c r="AWQ22" s="921"/>
      <c r="AWR22" s="921"/>
      <c r="AWS22" s="921"/>
      <c r="AWT22" s="921"/>
      <c r="AWU22" s="921"/>
      <c r="AWV22" s="921"/>
      <c r="AWW22" s="921"/>
      <c r="AWX22" s="921"/>
      <c r="AWY22" s="921"/>
      <c r="AWZ22" s="921"/>
      <c r="AXA22" s="921"/>
      <c r="AXB22" s="921"/>
      <c r="AXC22" s="921"/>
      <c r="AXD22" s="921"/>
      <c r="AXE22" s="921"/>
      <c r="AXF22" s="921"/>
      <c r="AXG22" s="921"/>
      <c r="AXH22" s="921"/>
      <c r="AXI22" s="921"/>
      <c r="AXJ22" s="921"/>
      <c r="AXK22" s="921"/>
      <c r="AXL22" s="921"/>
      <c r="AXM22" s="921"/>
      <c r="AXN22" s="921"/>
      <c r="AXO22" s="921"/>
      <c r="AXP22" s="921"/>
      <c r="AXQ22" s="921"/>
      <c r="AXR22" s="921"/>
      <c r="AXS22" s="921"/>
      <c r="AXT22" s="921"/>
      <c r="AXU22" s="921"/>
      <c r="AXV22" s="921"/>
      <c r="AXW22" s="921"/>
      <c r="AXX22" s="921"/>
      <c r="AXY22" s="921"/>
      <c r="AXZ22" s="921"/>
      <c r="AYA22" s="921"/>
      <c r="AYB22" s="921"/>
      <c r="AYC22" s="921"/>
      <c r="AYD22" s="921"/>
      <c r="AYE22" s="921"/>
      <c r="AYF22" s="921"/>
      <c r="AYG22" s="921"/>
      <c r="AYH22" s="921"/>
      <c r="AYI22" s="921"/>
      <c r="AYJ22" s="921"/>
      <c r="AYK22" s="921"/>
      <c r="AYL22" s="921"/>
      <c r="AYM22" s="921"/>
      <c r="AYN22" s="921"/>
      <c r="AYO22" s="921"/>
      <c r="AYP22" s="921"/>
      <c r="AYQ22" s="921"/>
      <c r="AYR22" s="921"/>
      <c r="AYS22" s="921"/>
      <c r="AYT22" s="921"/>
      <c r="AYU22" s="921"/>
      <c r="AYV22" s="921"/>
      <c r="AYW22" s="921"/>
      <c r="AYX22" s="921"/>
      <c r="AYY22" s="921"/>
      <c r="AYZ22" s="921"/>
      <c r="AZA22" s="921"/>
      <c r="AZB22" s="921"/>
      <c r="AZC22" s="921"/>
      <c r="AZD22" s="921"/>
      <c r="AZE22" s="921"/>
      <c r="AZF22" s="921"/>
      <c r="AZG22" s="921"/>
      <c r="AZH22" s="921"/>
      <c r="AZI22" s="921"/>
      <c r="AZJ22" s="921"/>
      <c r="AZK22" s="921"/>
      <c r="AZL22" s="921"/>
      <c r="AZM22" s="921"/>
      <c r="AZN22" s="921"/>
      <c r="AZO22" s="921"/>
      <c r="AZP22" s="921"/>
      <c r="AZQ22" s="921"/>
      <c r="AZR22" s="921"/>
      <c r="AZS22" s="921"/>
      <c r="AZT22" s="921"/>
      <c r="AZU22" s="921"/>
      <c r="AZV22" s="921"/>
      <c r="AZW22" s="921"/>
      <c r="AZX22" s="921"/>
      <c r="AZY22" s="921"/>
      <c r="AZZ22" s="921"/>
      <c r="BAA22" s="921"/>
      <c r="BAB22" s="921"/>
      <c r="BAC22" s="921"/>
      <c r="BAD22" s="921"/>
      <c r="BAE22" s="921"/>
      <c r="BAF22" s="921"/>
      <c r="BAG22" s="921"/>
      <c r="BAH22" s="921"/>
      <c r="BAI22" s="921"/>
      <c r="BAJ22" s="921"/>
      <c r="BAK22" s="921"/>
      <c r="BAL22" s="921"/>
      <c r="BAM22" s="921"/>
      <c r="BAN22" s="921"/>
      <c r="BAO22" s="921"/>
      <c r="BAP22" s="921"/>
      <c r="BAQ22" s="921"/>
      <c r="BAR22" s="921"/>
      <c r="BAS22" s="921"/>
      <c r="BAT22" s="921"/>
      <c r="BAU22" s="921"/>
      <c r="BAV22" s="921"/>
      <c r="BAW22" s="921"/>
      <c r="BAX22" s="921"/>
      <c r="BAY22" s="921"/>
      <c r="BAZ22" s="921"/>
      <c r="BBA22" s="921"/>
      <c r="BBB22" s="921"/>
      <c r="BBC22" s="921"/>
      <c r="BBD22" s="921"/>
      <c r="BBE22" s="921"/>
      <c r="BBF22" s="921"/>
      <c r="BBG22" s="921"/>
      <c r="BBH22" s="921"/>
      <c r="BBI22" s="921"/>
      <c r="BBJ22" s="921"/>
      <c r="BBK22" s="921"/>
      <c r="BBL22" s="921"/>
      <c r="BBM22" s="921"/>
      <c r="BBN22" s="921"/>
      <c r="BBO22" s="921"/>
      <c r="BBP22" s="921"/>
      <c r="BBQ22" s="921"/>
      <c r="BBR22" s="921"/>
      <c r="BBS22" s="921"/>
      <c r="BBT22" s="921"/>
      <c r="BBU22" s="921"/>
      <c r="BBV22" s="921"/>
      <c r="BBW22" s="921"/>
      <c r="BBX22" s="921"/>
      <c r="BBY22" s="921"/>
      <c r="BBZ22" s="921"/>
      <c r="BCA22" s="921"/>
      <c r="BCB22" s="921"/>
      <c r="BCC22" s="921"/>
      <c r="BCD22" s="921"/>
      <c r="BCE22" s="921"/>
      <c r="BCF22" s="921"/>
      <c r="BCG22" s="921"/>
      <c r="BCH22" s="921"/>
      <c r="BCI22" s="921"/>
      <c r="BCJ22" s="921"/>
      <c r="BCK22" s="921"/>
      <c r="BCL22" s="921"/>
      <c r="BCM22" s="921"/>
      <c r="BCN22" s="921"/>
      <c r="BCO22" s="921"/>
      <c r="BCP22" s="921"/>
      <c r="BCQ22" s="921"/>
      <c r="BCR22" s="921"/>
      <c r="BCS22" s="921"/>
      <c r="BCT22" s="921"/>
      <c r="BCU22" s="921"/>
      <c r="BCV22" s="921"/>
      <c r="BCW22" s="921"/>
      <c r="BCX22" s="921"/>
      <c r="BCY22" s="921"/>
      <c r="BCZ22" s="921"/>
      <c r="BDA22" s="921"/>
      <c r="BDB22" s="921"/>
      <c r="BDC22" s="921"/>
      <c r="BDD22" s="921"/>
      <c r="BDE22" s="921"/>
      <c r="BDF22" s="921"/>
      <c r="BDG22" s="921"/>
      <c r="BDH22" s="921"/>
      <c r="BDI22" s="921"/>
      <c r="BDJ22" s="921"/>
      <c r="BDK22" s="921"/>
      <c r="BDL22" s="921"/>
      <c r="BDM22" s="921"/>
      <c r="BDN22" s="921"/>
      <c r="BDO22" s="921"/>
      <c r="BDP22" s="921"/>
      <c r="BDQ22" s="921"/>
      <c r="BDR22" s="921"/>
      <c r="BDS22" s="921"/>
      <c r="BDT22" s="921"/>
      <c r="BDU22" s="921"/>
      <c r="BDV22" s="921"/>
      <c r="BDW22" s="921"/>
      <c r="BDX22" s="921"/>
      <c r="BDY22" s="921"/>
      <c r="BDZ22" s="921"/>
      <c r="BEA22" s="921"/>
      <c r="BEB22" s="921"/>
      <c r="BEC22" s="921"/>
      <c r="BED22" s="921"/>
      <c r="BEE22" s="921"/>
      <c r="BEF22" s="921"/>
      <c r="BEG22" s="921"/>
      <c r="BEH22" s="921"/>
      <c r="BEI22" s="921"/>
      <c r="BEJ22" s="921"/>
      <c r="BEK22" s="921"/>
      <c r="BEL22" s="921"/>
      <c r="BEM22" s="921"/>
      <c r="BEN22" s="921"/>
      <c r="BEO22" s="921"/>
      <c r="BEP22" s="921"/>
      <c r="BEQ22" s="921"/>
      <c r="BER22" s="921"/>
      <c r="BES22" s="921"/>
      <c r="BET22" s="921"/>
      <c r="BEU22" s="921"/>
      <c r="BEV22" s="921"/>
      <c r="BEW22" s="921"/>
      <c r="BEX22" s="921"/>
      <c r="BEY22" s="921"/>
      <c r="BEZ22" s="921"/>
      <c r="BFA22" s="921"/>
      <c r="BFB22" s="921"/>
      <c r="BFC22" s="921"/>
      <c r="BFD22" s="921"/>
      <c r="BFE22" s="921"/>
      <c r="BFF22" s="921"/>
      <c r="BFG22" s="921"/>
      <c r="BFH22" s="921"/>
      <c r="BFI22" s="921"/>
      <c r="BFJ22" s="921"/>
      <c r="BFK22" s="921"/>
      <c r="BFL22" s="921"/>
      <c r="BFM22" s="921"/>
      <c r="BFN22" s="921"/>
      <c r="BFO22" s="921"/>
      <c r="BFP22" s="921"/>
      <c r="BFQ22" s="921"/>
      <c r="BFR22" s="921"/>
      <c r="BFS22" s="921"/>
      <c r="BFT22" s="921"/>
      <c r="BFU22" s="921"/>
      <c r="BFV22" s="921"/>
      <c r="BFW22" s="921"/>
      <c r="BFX22" s="921"/>
      <c r="BFY22" s="921"/>
      <c r="BFZ22" s="921"/>
      <c r="BGA22" s="921"/>
      <c r="BGB22" s="921"/>
      <c r="BGC22" s="921"/>
      <c r="BGD22" s="921"/>
      <c r="BGE22" s="921"/>
      <c r="BGF22" s="921"/>
      <c r="BGG22" s="921"/>
      <c r="BGH22" s="921"/>
      <c r="BGI22" s="921"/>
      <c r="BGJ22" s="921"/>
      <c r="BGK22" s="921"/>
      <c r="BGL22" s="921"/>
      <c r="BGM22" s="921"/>
      <c r="BGN22" s="921"/>
      <c r="BGO22" s="921"/>
      <c r="BGP22" s="921"/>
      <c r="BGQ22" s="921"/>
      <c r="BGR22" s="921"/>
      <c r="BGS22" s="921"/>
      <c r="BGT22" s="921"/>
      <c r="BGU22" s="921"/>
      <c r="BGV22" s="921"/>
      <c r="BGW22" s="921"/>
      <c r="BGX22" s="921"/>
      <c r="BGY22" s="921"/>
      <c r="BGZ22" s="921"/>
      <c r="BHA22" s="921"/>
      <c r="BHB22" s="921"/>
      <c r="BHC22" s="921"/>
      <c r="BHD22" s="921"/>
      <c r="BHE22" s="921"/>
      <c r="BHF22" s="921"/>
      <c r="BHG22" s="921"/>
      <c r="BHH22" s="921"/>
      <c r="BHI22" s="921"/>
      <c r="BHJ22" s="921"/>
      <c r="BHK22" s="921"/>
      <c r="BHL22" s="921"/>
      <c r="BHM22" s="921"/>
      <c r="BHN22" s="921"/>
      <c r="BHO22" s="921"/>
      <c r="BHP22" s="921"/>
      <c r="BHQ22" s="921"/>
      <c r="BHR22" s="921"/>
      <c r="BHS22" s="921"/>
      <c r="BHT22" s="921"/>
      <c r="BHU22" s="921"/>
      <c r="BHV22" s="921"/>
      <c r="BHW22" s="921"/>
      <c r="BHX22" s="921"/>
      <c r="BHY22" s="921"/>
      <c r="BHZ22" s="921"/>
      <c r="BIA22" s="921"/>
      <c r="BIB22" s="921"/>
      <c r="BIC22" s="921"/>
      <c r="BID22" s="921"/>
      <c r="BIE22" s="921"/>
      <c r="BIF22" s="921"/>
      <c r="BIG22" s="921"/>
      <c r="BIH22" s="921"/>
      <c r="BII22" s="921"/>
      <c r="BIJ22" s="921"/>
      <c r="BIK22" s="921"/>
      <c r="BIL22" s="921"/>
      <c r="BIM22" s="921"/>
      <c r="BIN22" s="921"/>
      <c r="BIO22" s="921"/>
      <c r="BIP22" s="921"/>
      <c r="BIQ22" s="921"/>
      <c r="BIR22" s="921"/>
      <c r="BIS22" s="921"/>
      <c r="BIT22" s="921"/>
      <c r="BIU22" s="921"/>
      <c r="BIV22" s="921"/>
      <c r="BIW22" s="921"/>
      <c r="BIX22" s="921"/>
      <c r="BIY22" s="921"/>
      <c r="BIZ22" s="921"/>
      <c r="BJA22" s="921"/>
      <c r="BJB22" s="921"/>
      <c r="BJC22" s="921"/>
      <c r="BJD22" s="921"/>
      <c r="BJE22" s="921"/>
      <c r="BJF22" s="921"/>
      <c r="BJG22" s="921"/>
      <c r="BJH22" s="921"/>
      <c r="BJI22" s="921"/>
      <c r="BJJ22" s="921"/>
      <c r="BJK22" s="921"/>
      <c r="BJL22" s="921"/>
      <c r="BJM22" s="921"/>
      <c r="BJN22" s="921"/>
      <c r="BJO22" s="921"/>
      <c r="BJP22" s="921"/>
      <c r="BJQ22" s="921"/>
      <c r="BJR22" s="921"/>
      <c r="BJS22" s="921"/>
      <c r="BJT22" s="921"/>
      <c r="BJU22" s="921"/>
      <c r="BJV22" s="921"/>
      <c r="BJW22" s="921"/>
      <c r="BJX22" s="921"/>
      <c r="BJY22" s="921"/>
      <c r="BJZ22" s="921"/>
      <c r="BKA22" s="921"/>
      <c r="BKB22" s="921"/>
      <c r="BKC22" s="921"/>
      <c r="BKD22" s="921"/>
      <c r="BKE22" s="921"/>
      <c r="BKF22" s="921"/>
      <c r="BKG22" s="921"/>
      <c r="BKH22" s="921"/>
      <c r="BKI22" s="921"/>
      <c r="BKJ22" s="921"/>
      <c r="BKK22" s="921"/>
      <c r="BKL22" s="921"/>
      <c r="BKM22" s="921"/>
      <c r="BKN22" s="921"/>
      <c r="BKO22" s="921"/>
      <c r="BKP22" s="921"/>
      <c r="BKQ22" s="921"/>
      <c r="BKR22" s="921"/>
      <c r="BKS22" s="921"/>
      <c r="BKT22" s="921"/>
      <c r="BKU22" s="921"/>
      <c r="BKV22" s="921"/>
      <c r="BKW22" s="921"/>
      <c r="BKX22" s="921"/>
      <c r="BKY22" s="921"/>
      <c r="BKZ22" s="921"/>
      <c r="BLA22" s="921"/>
      <c r="BLB22" s="921"/>
      <c r="BLC22" s="921"/>
      <c r="BLD22" s="921"/>
      <c r="BLE22" s="921"/>
      <c r="BLF22" s="921"/>
      <c r="BLG22" s="921"/>
      <c r="BLH22" s="921"/>
      <c r="BLI22" s="921"/>
      <c r="BLJ22" s="921"/>
      <c r="BLK22" s="921"/>
      <c r="BLL22" s="921"/>
      <c r="BLM22" s="921"/>
      <c r="BLN22" s="921"/>
      <c r="BLO22" s="921"/>
      <c r="BLP22" s="921"/>
      <c r="BLQ22" s="921"/>
      <c r="BLR22" s="921"/>
      <c r="BLS22" s="921"/>
      <c r="BLT22" s="921"/>
      <c r="BLU22" s="921"/>
      <c r="BLV22" s="921"/>
      <c r="BLW22" s="921"/>
      <c r="BLX22" s="921"/>
      <c r="BLY22" s="921"/>
      <c r="BLZ22" s="921"/>
      <c r="BMA22" s="921"/>
      <c r="BMB22" s="921"/>
      <c r="BMC22" s="921"/>
      <c r="BMD22" s="921"/>
      <c r="BME22" s="921"/>
      <c r="BMF22" s="921"/>
      <c r="BMG22" s="921"/>
      <c r="BMH22" s="921"/>
      <c r="BMI22" s="921"/>
      <c r="BMJ22" s="921"/>
      <c r="BMK22" s="921"/>
      <c r="BML22" s="921"/>
      <c r="BMM22" s="921"/>
      <c r="BMN22" s="921"/>
      <c r="BMO22" s="921"/>
      <c r="BMP22" s="921"/>
      <c r="BMQ22" s="921"/>
      <c r="BMR22" s="921"/>
      <c r="BMS22" s="921"/>
      <c r="BMT22" s="921"/>
      <c r="BMU22" s="921"/>
      <c r="BMV22" s="921"/>
      <c r="BMW22" s="921"/>
      <c r="BMX22" s="921"/>
      <c r="BMY22" s="921"/>
      <c r="BMZ22" s="921"/>
      <c r="BNA22" s="921"/>
      <c r="BNB22" s="921"/>
      <c r="BNC22" s="921"/>
      <c r="BND22" s="921"/>
      <c r="BNE22" s="921"/>
      <c r="BNF22" s="921"/>
      <c r="BNG22" s="921"/>
      <c r="BNH22" s="921"/>
      <c r="BNI22" s="921"/>
      <c r="BNJ22" s="921"/>
      <c r="BNK22" s="921"/>
      <c r="BNL22" s="921"/>
      <c r="BNM22" s="921"/>
      <c r="BNN22" s="921"/>
      <c r="BNO22" s="921"/>
      <c r="BNP22" s="921"/>
      <c r="BNQ22" s="921"/>
      <c r="BNR22" s="921"/>
      <c r="BNS22" s="921"/>
      <c r="BNT22" s="921"/>
      <c r="BNU22" s="921"/>
      <c r="BNV22" s="921"/>
      <c r="BNW22" s="921"/>
      <c r="BNX22" s="921"/>
      <c r="BNY22" s="921"/>
      <c r="BNZ22" s="921"/>
      <c r="BOA22" s="921"/>
      <c r="BOB22" s="921"/>
      <c r="BOC22" s="921"/>
      <c r="BOD22" s="921"/>
      <c r="BOE22" s="921"/>
      <c r="BOF22" s="921"/>
      <c r="BOG22" s="921"/>
      <c r="BOH22" s="921"/>
      <c r="BOI22" s="921"/>
      <c r="BOJ22" s="921"/>
      <c r="BOK22" s="921"/>
      <c r="BOL22" s="921"/>
      <c r="BOM22" s="921"/>
      <c r="BON22" s="921"/>
      <c r="BOO22" s="921"/>
      <c r="BOP22" s="921"/>
      <c r="BOQ22" s="921"/>
      <c r="BOR22" s="921"/>
      <c r="BOS22" s="921"/>
      <c r="BOT22" s="921"/>
      <c r="BOU22" s="921"/>
      <c r="BOV22" s="921"/>
      <c r="BOW22" s="921"/>
      <c r="BOX22" s="921"/>
      <c r="BOY22" s="921"/>
      <c r="BOZ22" s="921"/>
      <c r="BPA22" s="921"/>
      <c r="BPB22" s="921"/>
      <c r="BPC22" s="921"/>
      <c r="BPD22" s="921"/>
      <c r="BPE22" s="921"/>
      <c r="BPF22" s="921"/>
      <c r="BPG22" s="921"/>
      <c r="BPH22" s="921"/>
      <c r="BPI22" s="921"/>
      <c r="BPJ22" s="921"/>
      <c r="BPK22" s="921"/>
      <c r="BPL22" s="921"/>
      <c r="BPM22" s="921"/>
      <c r="BPN22" s="921"/>
      <c r="BPO22" s="921"/>
      <c r="BPP22" s="921"/>
      <c r="BPQ22" s="921"/>
      <c r="BPR22" s="921"/>
      <c r="BPS22" s="921"/>
      <c r="BPT22" s="921"/>
      <c r="BPU22" s="921"/>
      <c r="BPV22" s="921"/>
      <c r="BPW22" s="921"/>
      <c r="BPX22" s="921"/>
      <c r="BPY22" s="921"/>
      <c r="BPZ22" s="921"/>
      <c r="BQA22" s="921"/>
      <c r="BQB22" s="921"/>
      <c r="BQC22" s="921"/>
      <c r="BQD22" s="921"/>
      <c r="BQE22" s="921"/>
      <c r="BQF22" s="921"/>
      <c r="BQG22" s="921"/>
      <c r="BQH22" s="921"/>
      <c r="BQI22" s="921"/>
      <c r="BQJ22" s="921"/>
      <c r="BQK22" s="921"/>
      <c r="BQL22" s="921"/>
      <c r="BQM22" s="921"/>
      <c r="BQN22" s="921"/>
      <c r="BQO22" s="921"/>
      <c r="BQP22" s="921"/>
      <c r="BQQ22" s="921"/>
      <c r="BQR22" s="921"/>
      <c r="BQS22" s="921"/>
      <c r="BQT22" s="921"/>
      <c r="BQU22" s="921"/>
      <c r="BQV22" s="921"/>
      <c r="BQW22" s="921"/>
      <c r="BQX22" s="921"/>
      <c r="BQY22" s="921"/>
      <c r="BQZ22" s="921"/>
      <c r="BRA22" s="921"/>
      <c r="BRB22" s="921"/>
      <c r="BRC22" s="921"/>
      <c r="BRD22" s="921"/>
      <c r="BRE22" s="921"/>
      <c r="BRF22" s="921"/>
      <c r="BRG22" s="921"/>
      <c r="BRH22" s="921"/>
      <c r="BRI22" s="921"/>
      <c r="BRJ22" s="921"/>
      <c r="BRK22" s="921"/>
      <c r="BRL22" s="921"/>
      <c r="BRM22" s="921"/>
      <c r="BRN22" s="921"/>
      <c r="BRO22" s="921"/>
      <c r="BRP22" s="921"/>
      <c r="BRQ22" s="921"/>
      <c r="BRR22" s="921"/>
      <c r="BRS22" s="921"/>
      <c r="BRT22" s="921"/>
      <c r="BRU22" s="921"/>
      <c r="BRV22" s="921"/>
      <c r="BRW22" s="921"/>
      <c r="BRX22" s="921"/>
      <c r="BRY22" s="921"/>
      <c r="BRZ22" s="921"/>
      <c r="BSA22" s="921"/>
      <c r="BSB22" s="921"/>
      <c r="BSC22" s="921"/>
      <c r="BSD22" s="921"/>
      <c r="BSE22" s="921"/>
      <c r="BSF22" s="921"/>
      <c r="BSG22" s="921"/>
      <c r="BSH22" s="921"/>
      <c r="BSI22" s="921"/>
      <c r="BSJ22" s="921"/>
      <c r="BSK22" s="921"/>
      <c r="BSL22" s="921"/>
      <c r="BSM22" s="921"/>
      <c r="BSN22" s="921"/>
      <c r="BSO22" s="921"/>
      <c r="BSP22" s="921"/>
      <c r="BSQ22" s="921"/>
      <c r="BSR22" s="921"/>
      <c r="BSS22" s="921"/>
      <c r="BST22" s="921"/>
      <c r="BSU22" s="921"/>
      <c r="BSV22" s="921"/>
      <c r="BSW22" s="921"/>
      <c r="BSX22" s="921"/>
      <c r="BSY22" s="921"/>
      <c r="BSZ22" s="921"/>
      <c r="BTA22" s="921"/>
      <c r="BTB22" s="921"/>
      <c r="BTC22" s="921"/>
      <c r="BTD22" s="921"/>
      <c r="BTE22" s="921"/>
      <c r="BTF22" s="921"/>
      <c r="BTG22" s="921"/>
      <c r="BTH22" s="921"/>
      <c r="BTI22" s="921"/>
      <c r="BTJ22" s="921"/>
      <c r="BTK22" s="921"/>
      <c r="BTL22" s="921"/>
      <c r="BTM22" s="921"/>
      <c r="BTN22" s="921"/>
      <c r="BTO22" s="921"/>
      <c r="BTP22" s="921"/>
      <c r="BTQ22" s="921"/>
      <c r="BTR22" s="921"/>
      <c r="BTS22" s="921"/>
      <c r="BTT22" s="921"/>
      <c r="BTU22" s="921"/>
      <c r="BTV22" s="921"/>
      <c r="BTW22" s="921"/>
      <c r="BTX22" s="921"/>
      <c r="BTY22" s="921"/>
      <c r="BTZ22" s="921"/>
      <c r="BUA22" s="921"/>
      <c r="BUB22" s="921"/>
      <c r="BUC22" s="921"/>
      <c r="BUD22" s="921"/>
      <c r="BUE22" s="921"/>
      <c r="BUF22" s="921"/>
      <c r="BUG22" s="921"/>
      <c r="BUH22" s="921"/>
      <c r="BUI22" s="921"/>
      <c r="BUJ22" s="921"/>
      <c r="BUK22" s="921"/>
      <c r="BUL22" s="921"/>
      <c r="BUM22" s="921"/>
      <c r="BUN22" s="921"/>
      <c r="BUO22" s="921"/>
      <c r="BUP22" s="921"/>
      <c r="BUQ22" s="921"/>
      <c r="BUR22" s="921"/>
      <c r="BUS22" s="921"/>
      <c r="BUT22" s="921"/>
      <c r="BUU22" s="921"/>
      <c r="BUV22" s="921"/>
      <c r="BUW22" s="921"/>
      <c r="BUX22" s="921"/>
      <c r="BUY22" s="921"/>
      <c r="BUZ22" s="921"/>
      <c r="BVA22" s="921"/>
      <c r="BVB22" s="921"/>
      <c r="BVC22" s="921"/>
      <c r="BVD22" s="921"/>
      <c r="BVE22" s="921"/>
      <c r="BVF22" s="921"/>
      <c r="BVG22" s="921"/>
      <c r="BVH22" s="921"/>
      <c r="BVI22" s="921"/>
      <c r="BVJ22" s="921"/>
      <c r="BVK22" s="921"/>
      <c r="BVL22" s="921"/>
      <c r="BVM22" s="921"/>
      <c r="BVN22" s="921"/>
      <c r="BVO22" s="921"/>
      <c r="BVP22" s="921"/>
      <c r="BVQ22" s="921"/>
      <c r="BVR22" s="921"/>
      <c r="BVS22" s="921"/>
      <c r="BVT22" s="921"/>
      <c r="BVU22" s="921"/>
      <c r="BVV22" s="921"/>
      <c r="BVW22" s="921"/>
      <c r="BVX22" s="921"/>
      <c r="BVY22" s="921"/>
      <c r="BVZ22" s="921"/>
      <c r="BWA22" s="921"/>
      <c r="BWB22" s="921"/>
      <c r="BWC22" s="921"/>
      <c r="BWD22" s="921"/>
      <c r="BWE22" s="921"/>
      <c r="BWF22" s="921"/>
      <c r="BWG22" s="921"/>
      <c r="BWH22" s="921"/>
      <c r="BWI22" s="921"/>
      <c r="BWJ22" s="921"/>
      <c r="BWK22" s="921"/>
      <c r="BWL22" s="921"/>
      <c r="BWM22" s="921"/>
      <c r="BWN22" s="921"/>
      <c r="BWO22" s="921"/>
      <c r="BWP22" s="921"/>
      <c r="BWQ22" s="921"/>
      <c r="BWR22" s="921"/>
      <c r="BWS22" s="921"/>
      <c r="BWT22" s="921"/>
      <c r="BWU22" s="921"/>
      <c r="BWV22" s="921"/>
      <c r="BWW22" s="921"/>
      <c r="BWX22" s="921"/>
      <c r="BWY22" s="921"/>
      <c r="BWZ22" s="921"/>
      <c r="BXA22" s="921"/>
      <c r="BXB22" s="921"/>
      <c r="BXC22" s="921"/>
      <c r="BXD22" s="921"/>
      <c r="BXE22" s="921"/>
      <c r="BXF22" s="921"/>
      <c r="BXG22" s="921"/>
      <c r="BXH22" s="921"/>
      <c r="BXI22" s="921"/>
      <c r="BXJ22" s="921"/>
      <c r="BXK22" s="921"/>
      <c r="BXL22" s="921"/>
      <c r="BXM22" s="921"/>
      <c r="BXN22" s="921"/>
      <c r="BXO22" s="921"/>
      <c r="BXP22" s="921"/>
      <c r="BXQ22" s="921"/>
      <c r="BXR22" s="921"/>
      <c r="BXS22" s="921"/>
      <c r="BXT22" s="921"/>
      <c r="BXU22" s="921"/>
      <c r="BXV22" s="921"/>
      <c r="BXW22" s="921"/>
      <c r="BXX22" s="921"/>
      <c r="BXY22" s="921"/>
      <c r="BXZ22" s="921"/>
      <c r="BYA22" s="921"/>
      <c r="BYB22" s="921"/>
      <c r="BYC22" s="921"/>
      <c r="BYD22" s="921"/>
      <c r="BYE22" s="921"/>
      <c r="BYF22" s="921"/>
      <c r="BYG22" s="921"/>
      <c r="BYH22" s="921"/>
      <c r="BYI22" s="921"/>
      <c r="BYJ22" s="921"/>
      <c r="BYK22" s="921"/>
      <c r="BYL22" s="921"/>
      <c r="BYM22" s="921"/>
      <c r="BYN22" s="921"/>
      <c r="BYO22" s="921"/>
      <c r="BYP22" s="921"/>
      <c r="BYQ22" s="921"/>
      <c r="BYR22" s="921"/>
      <c r="BYS22" s="921"/>
      <c r="BYT22" s="921"/>
      <c r="BYU22" s="921"/>
      <c r="BYV22" s="921"/>
      <c r="BYW22" s="921"/>
      <c r="BYX22" s="921"/>
      <c r="BYY22" s="921"/>
      <c r="BYZ22" s="921"/>
      <c r="BZA22" s="921"/>
      <c r="BZB22" s="921"/>
      <c r="BZC22" s="921"/>
      <c r="BZD22" s="921"/>
      <c r="BZE22" s="921"/>
      <c r="BZF22" s="921"/>
      <c r="BZG22" s="921"/>
      <c r="BZH22" s="921"/>
      <c r="BZI22" s="921"/>
      <c r="BZJ22" s="921"/>
      <c r="BZK22" s="921"/>
      <c r="BZL22" s="921"/>
      <c r="BZM22" s="921"/>
      <c r="BZN22" s="921"/>
      <c r="BZO22" s="921"/>
      <c r="BZP22" s="921"/>
      <c r="BZQ22" s="921"/>
      <c r="BZR22" s="921"/>
      <c r="BZS22" s="921"/>
      <c r="BZT22" s="921"/>
      <c r="BZU22" s="921"/>
      <c r="BZV22" s="921"/>
      <c r="BZW22" s="921"/>
      <c r="BZX22" s="921"/>
      <c r="BZY22" s="921"/>
      <c r="BZZ22" s="921"/>
      <c r="CAA22" s="921"/>
      <c r="CAB22" s="921"/>
      <c r="CAC22" s="921"/>
      <c r="CAD22" s="921"/>
      <c r="CAE22" s="921"/>
      <c r="CAF22" s="921"/>
      <c r="CAG22" s="921"/>
      <c r="CAH22" s="921"/>
      <c r="CAI22" s="921"/>
      <c r="CAJ22" s="921"/>
      <c r="CAK22" s="921"/>
      <c r="CAL22" s="921"/>
      <c r="CAM22" s="921"/>
      <c r="CAN22" s="921"/>
      <c r="CAO22" s="921"/>
      <c r="CAP22" s="921"/>
      <c r="CAQ22" s="921"/>
      <c r="CAR22" s="921"/>
      <c r="CAS22" s="921"/>
      <c r="CAT22" s="921"/>
      <c r="CAU22" s="921"/>
      <c r="CAV22" s="921"/>
      <c r="CAW22" s="921"/>
      <c r="CAX22" s="921"/>
      <c r="CAY22" s="921"/>
      <c r="CAZ22" s="921"/>
      <c r="CBA22" s="921"/>
      <c r="CBB22" s="921"/>
      <c r="CBC22" s="921"/>
      <c r="CBD22" s="921"/>
      <c r="CBE22" s="921"/>
      <c r="CBF22" s="921"/>
      <c r="CBG22" s="921"/>
      <c r="CBH22" s="921"/>
      <c r="CBI22" s="921"/>
      <c r="CBJ22" s="921"/>
      <c r="CBK22" s="921"/>
      <c r="CBL22" s="921"/>
      <c r="CBM22" s="921"/>
      <c r="CBN22" s="921"/>
      <c r="CBO22" s="921"/>
      <c r="CBP22" s="921"/>
      <c r="CBQ22" s="921"/>
      <c r="CBR22" s="921"/>
      <c r="CBS22" s="921"/>
      <c r="CBT22" s="921"/>
      <c r="CBU22" s="921"/>
      <c r="CBV22" s="921"/>
      <c r="CBW22" s="921"/>
      <c r="CBX22" s="921"/>
      <c r="CBY22" s="921"/>
      <c r="CBZ22" s="921"/>
      <c r="CCA22" s="921"/>
      <c r="CCB22" s="921"/>
      <c r="CCC22" s="921"/>
      <c r="CCD22" s="921"/>
      <c r="CCE22" s="921"/>
      <c r="CCF22" s="921"/>
      <c r="CCG22" s="921"/>
      <c r="CCH22" s="921"/>
      <c r="CCI22" s="921"/>
      <c r="CCJ22" s="921"/>
      <c r="CCK22" s="921"/>
      <c r="CCL22" s="921"/>
      <c r="CCM22" s="921"/>
      <c r="CCN22" s="921"/>
      <c r="CCO22" s="921"/>
      <c r="CCP22" s="921"/>
      <c r="CCQ22" s="921"/>
      <c r="CCR22" s="921"/>
      <c r="CCS22" s="921"/>
      <c r="CCT22" s="921"/>
      <c r="CCU22" s="921"/>
      <c r="CCV22" s="921"/>
      <c r="CCW22" s="921"/>
      <c r="CCX22" s="921"/>
      <c r="CCY22" s="921"/>
      <c r="CCZ22" s="921"/>
      <c r="CDA22" s="921"/>
      <c r="CDB22" s="921"/>
      <c r="CDC22" s="921"/>
      <c r="CDD22" s="921"/>
      <c r="CDE22" s="921"/>
      <c r="CDF22" s="921"/>
      <c r="CDG22" s="921"/>
      <c r="CDH22" s="921"/>
      <c r="CDI22" s="921"/>
      <c r="CDJ22" s="921"/>
      <c r="CDK22" s="921"/>
      <c r="CDL22" s="921"/>
      <c r="CDM22" s="921"/>
      <c r="CDN22" s="921"/>
      <c r="CDO22" s="921"/>
      <c r="CDP22" s="921"/>
      <c r="CDQ22" s="921"/>
      <c r="CDR22" s="921"/>
      <c r="CDS22" s="921"/>
      <c r="CDT22" s="921"/>
      <c r="CDU22" s="921"/>
      <c r="CDV22" s="921"/>
      <c r="CDW22" s="921"/>
      <c r="CDX22" s="921"/>
      <c r="CDY22" s="921"/>
      <c r="CDZ22" s="921"/>
      <c r="CEA22" s="921"/>
      <c r="CEB22" s="921"/>
      <c r="CEC22" s="921"/>
      <c r="CED22" s="921"/>
      <c r="CEE22" s="921"/>
      <c r="CEF22" s="921"/>
      <c r="CEG22" s="921"/>
      <c r="CEH22" s="921"/>
      <c r="CEI22" s="921"/>
      <c r="CEJ22" s="921"/>
      <c r="CEK22" s="921"/>
      <c r="CEL22" s="921"/>
      <c r="CEM22" s="921"/>
      <c r="CEN22" s="921"/>
      <c r="CEO22" s="921"/>
      <c r="CEP22" s="921"/>
      <c r="CEQ22" s="921"/>
      <c r="CER22" s="921"/>
      <c r="CES22" s="921"/>
      <c r="CET22" s="921"/>
      <c r="CEU22" s="921"/>
      <c r="CEV22" s="921"/>
      <c r="CEW22" s="921"/>
      <c r="CEX22" s="921"/>
      <c r="CEY22" s="921"/>
      <c r="CEZ22" s="921"/>
      <c r="CFA22" s="921"/>
      <c r="CFB22" s="921"/>
      <c r="CFC22" s="921"/>
      <c r="CFD22" s="921"/>
      <c r="CFE22" s="921"/>
      <c r="CFF22" s="921"/>
      <c r="CFG22" s="921"/>
      <c r="CFH22" s="921"/>
      <c r="CFI22" s="921"/>
      <c r="CFJ22" s="921"/>
      <c r="CFK22" s="921"/>
      <c r="CFL22" s="921"/>
      <c r="CFM22" s="921"/>
      <c r="CFN22" s="921"/>
      <c r="CFO22" s="921"/>
      <c r="CFP22" s="921"/>
      <c r="CFQ22" s="921"/>
      <c r="CFR22" s="921"/>
      <c r="CFS22" s="921"/>
      <c r="CFT22" s="921"/>
      <c r="CFU22" s="921"/>
      <c r="CFV22" s="921"/>
      <c r="CFW22" s="921"/>
      <c r="CFX22" s="921"/>
      <c r="CFY22" s="921"/>
      <c r="CFZ22" s="921"/>
      <c r="CGA22" s="921"/>
      <c r="CGB22" s="921"/>
      <c r="CGC22" s="921"/>
      <c r="CGD22" s="921"/>
      <c r="CGE22" s="921"/>
      <c r="CGF22" s="921"/>
      <c r="CGG22" s="921"/>
      <c r="CGH22" s="921"/>
      <c r="CGI22" s="921"/>
      <c r="CGJ22" s="921"/>
      <c r="CGK22" s="921"/>
      <c r="CGL22" s="921"/>
      <c r="CGM22" s="921"/>
      <c r="CGN22" s="921"/>
      <c r="CGO22" s="921"/>
      <c r="CGP22" s="921"/>
      <c r="CGQ22" s="921"/>
      <c r="CGR22" s="921"/>
      <c r="CGS22" s="921"/>
      <c r="CGT22" s="921"/>
      <c r="CGU22" s="921"/>
      <c r="CGV22" s="921"/>
      <c r="CGW22" s="921"/>
      <c r="CGX22" s="921"/>
      <c r="CGY22" s="921"/>
      <c r="CGZ22" s="921"/>
      <c r="CHA22" s="921"/>
      <c r="CHB22" s="921"/>
      <c r="CHC22" s="921"/>
      <c r="CHD22" s="921"/>
      <c r="CHE22" s="921"/>
      <c r="CHF22" s="921"/>
      <c r="CHG22" s="921"/>
      <c r="CHH22" s="921"/>
      <c r="CHI22" s="921"/>
      <c r="CHJ22" s="921"/>
      <c r="CHK22" s="921"/>
      <c r="CHL22" s="921"/>
      <c r="CHM22" s="921"/>
      <c r="CHN22" s="921"/>
      <c r="CHO22" s="921"/>
      <c r="CHP22" s="921"/>
      <c r="CHQ22" s="921"/>
      <c r="CHR22" s="921"/>
      <c r="CHS22" s="921"/>
      <c r="CHT22" s="921"/>
      <c r="CHU22" s="921"/>
      <c r="CHV22" s="921"/>
      <c r="CHW22" s="921"/>
      <c r="CHX22" s="921"/>
      <c r="CHY22" s="921"/>
      <c r="CHZ22" s="921"/>
      <c r="CIA22" s="921"/>
      <c r="CIB22" s="921"/>
      <c r="CIC22" s="921"/>
      <c r="CID22" s="921"/>
      <c r="CIE22" s="921"/>
      <c r="CIF22" s="921"/>
      <c r="CIG22" s="921"/>
      <c r="CIH22" s="921"/>
      <c r="CII22" s="921"/>
      <c r="CIJ22" s="921"/>
      <c r="CIK22" s="921"/>
      <c r="CIL22" s="921"/>
      <c r="CIM22" s="921"/>
      <c r="CIN22" s="921"/>
      <c r="CIO22" s="921"/>
      <c r="CIP22" s="921"/>
      <c r="CIQ22" s="921"/>
      <c r="CIR22" s="921"/>
      <c r="CIS22" s="921"/>
      <c r="CIT22" s="921"/>
      <c r="CIU22" s="921"/>
      <c r="CIV22" s="921"/>
      <c r="CIW22" s="921"/>
      <c r="CIX22" s="921"/>
      <c r="CIY22" s="921"/>
      <c r="CIZ22" s="921"/>
      <c r="CJA22" s="921"/>
      <c r="CJB22" s="921"/>
      <c r="CJC22" s="921"/>
      <c r="CJD22" s="921"/>
      <c r="CJE22" s="921"/>
      <c r="CJF22" s="921"/>
      <c r="CJG22" s="921"/>
      <c r="CJH22" s="921"/>
      <c r="CJI22" s="921"/>
      <c r="CJJ22" s="921"/>
      <c r="CJK22" s="921"/>
      <c r="CJL22" s="921"/>
      <c r="CJM22" s="921"/>
      <c r="CJN22" s="921"/>
      <c r="CJO22" s="921"/>
      <c r="CJP22" s="921"/>
      <c r="CJQ22" s="921"/>
      <c r="CJR22" s="921"/>
      <c r="CJS22" s="921"/>
      <c r="CJT22" s="921"/>
      <c r="CJU22" s="921"/>
      <c r="CJV22" s="921"/>
      <c r="CJW22" s="921"/>
      <c r="CJX22" s="921"/>
      <c r="CJY22" s="921"/>
      <c r="CJZ22" s="921"/>
      <c r="CKA22" s="921"/>
      <c r="CKB22" s="921"/>
      <c r="CKC22" s="921"/>
      <c r="CKD22" s="921"/>
      <c r="CKE22" s="921"/>
      <c r="CKF22" s="921"/>
      <c r="CKG22" s="921"/>
      <c r="CKH22" s="921"/>
      <c r="CKI22" s="921"/>
      <c r="CKJ22" s="921"/>
      <c r="CKK22" s="921"/>
      <c r="CKL22" s="921"/>
      <c r="CKM22" s="921"/>
      <c r="CKN22" s="921"/>
      <c r="CKO22" s="921"/>
      <c r="CKP22" s="921"/>
      <c r="CKQ22" s="921"/>
      <c r="CKR22" s="921"/>
      <c r="CKS22" s="921"/>
      <c r="CKT22" s="921"/>
      <c r="CKU22" s="921"/>
      <c r="CKV22" s="921"/>
      <c r="CKW22" s="921"/>
      <c r="CKX22" s="921"/>
      <c r="CKY22" s="921"/>
      <c r="CKZ22" s="921"/>
      <c r="CLA22" s="921"/>
      <c r="CLB22" s="921"/>
      <c r="CLC22" s="921"/>
      <c r="CLD22" s="921"/>
      <c r="CLE22" s="921"/>
      <c r="CLF22" s="921"/>
      <c r="CLG22" s="921"/>
      <c r="CLH22" s="921"/>
      <c r="CLI22" s="921"/>
      <c r="CLJ22" s="921"/>
      <c r="CLK22" s="921"/>
      <c r="CLL22" s="921"/>
      <c r="CLM22" s="921"/>
      <c r="CLN22" s="921"/>
      <c r="CLO22" s="921"/>
      <c r="CLP22" s="921"/>
      <c r="CLQ22" s="921"/>
      <c r="CLR22" s="921"/>
      <c r="CLS22" s="921"/>
      <c r="CLT22" s="921"/>
      <c r="CLU22" s="921"/>
      <c r="CLV22" s="921"/>
      <c r="CLW22" s="921"/>
      <c r="CLX22" s="921"/>
      <c r="CLY22" s="921"/>
      <c r="CLZ22" s="921"/>
      <c r="CMA22" s="921"/>
      <c r="CMB22" s="921"/>
      <c r="CMC22" s="921"/>
      <c r="CMD22" s="921"/>
      <c r="CME22" s="921"/>
      <c r="CMF22" s="921"/>
      <c r="CMG22" s="921"/>
      <c r="CMH22" s="921"/>
      <c r="CMI22" s="921"/>
      <c r="CMJ22" s="921"/>
      <c r="CMK22" s="921"/>
      <c r="CML22" s="921"/>
      <c r="CMM22" s="921"/>
      <c r="CMN22" s="921"/>
      <c r="CMO22" s="921"/>
      <c r="CMP22" s="921"/>
      <c r="CMQ22" s="921"/>
      <c r="CMR22" s="921"/>
      <c r="CMS22" s="921"/>
      <c r="CMT22" s="921"/>
      <c r="CMU22" s="921"/>
      <c r="CMV22" s="921"/>
      <c r="CMW22" s="921"/>
      <c r="CMX22" s="921"/>
      <c r="CMY22" s="921"/>
      <c r="CMZ22" s="921"/>
      <c r="CNA22" s="921"/>
      <c r="CNB22" s="921"/>
      <c r="CNC22" s="921"/>
      <c r="CND22" s="921"/>
      <c r="CNE22" s="921"/>
      <c r="CNF22" s="921"/>
      <c r="CNG22" s="921"/>
      <c r="CNH22" s="921"/>
      <c r="CNI22" s="921"/>
      <c r="CNJ22" s="921"/>
      <c r="CNK22" s="921"/>
      <c r="CNL22" s="921"/>
      <c r="CNM22" s="921"/>
      <c r="CNN22" s="921"/>
      <c r="CNO22" s="921"/>
      <c r="CNP22" s="921"/>
      <c r="CNQ22" s="921"/>
      <c r="CNR22" s="921"/>
      <c r="CNS22" s="921"/>
      <c r="CNT22" s="921"/>
      <c r="CNU22" s="921"/>
      <c r="CNV22" s="921"/>
      <c r="CNW22" s="921"/>
      <c r="CNX22" s="921"/>
      <c r="CNY22" s="921"/>
      <c r="CNZ22" s="921"/>
      <c r="COA22" s="921"/>
      <c r="COB22" s="921"/>
      <c r="COC22" s="921"/>
      <c r="COD22" s="921"/>
      <c r="COE22" s="921"/>
      <c r="COF22" s="921"/>
      <c r="COG22" s="921"/>
      <c r="COH22" s="921"/>
      <c r="COI22" s="921"/>
      <c r="COJ22" s="921"/>
      <c r="COK22" s="921"/>
      <c r="COL22" s="921"/>
      <c r="COM22" s="921"/>
      <c r="CON22" s="921"/>
      <c r="COO22" s="921"/>
      <c r="COP22" s="921"/>
      <c r="COQ22" s="921"/>
      <c r="COR22" s="921"/>
      <c r="COS22" s="921"/>
      <c r="COT22" s="921"/>
      <c r="COU22" s="921"/>
      <c r="COV22" s="921"/>
      <c r="COW22" s="921"/>
      <c r="COX22" s="921"/>
      <c r="COY22" s="921"/>
      <c r="COZ22" s="921"/>
      <c r="CPA22" s="921"/>
      <c r="CPB22" s="921"/>
      <c r="CPC22" s="921"/>
      <c r="CPD22" s="921"/>
      <c r="CPE22" s="921"/>
      <c r="CPF22" s="921"/>
      <c r="CPG22" s="921"/>
      <c r="CPH22" s="921"/>
      <c r="CPI22" s="921"/>
      <c r="CPJ22" s="921"/>
      <c r="CPK22" s="921"/>
      <c r="CPL22" s="921"/>
      <c r="CPM22" s="921"/>
      <c r="CPN22" s="921"/>
      <c r="CPO22" s="921"/>
      <c r="CPP22" s="921"/>
      <c r="CPQ22" s="921"/>
      <c r="CPR22" s="921"/>
      <c r="CPS22" s="921"/>
      <c r="CPT22" s="921"/>
      <c r="CPU22" s="921"/>
      <c r="CPV22" s="921"/>
      <c r="CPW22" s="921"/>
      <c r="CPX22" s="921"/>
      <c r="CPY22" s="921"/>
      <c r="CPZ22" s="921"/>
      <c r="CQA22" s="921"/>
      <c r="CQB22" s="921"/>
      <c r="CQC22" s="921"/>
      <c r="CQD22" s="921"/>
      <c r="CQE22" s="921"/>
      <c r="CQF22" s="921"/>
      <c r="CQG22" s="921"/>
      <c r="CQH22" s="921"/>
      <c r="CQI22" s="921"/>
      <c r="CQJ22" s="921"/>
      <c r="CQK22" s="921"/>
      <c r="CQL22" s="921"/>
      <c r="CQM22" s="921"/>
      <c r="CQN22" s="921"/>
      <c r="CQO22" s="921"/>
      <c r="CQP22" s="921"/>
      <c r="CQQ22" s="921"/>
      <c r="CQR22" s="921"/>
      <c r="CQS22" s="921"/>
      <c r="CQT22" s="921"/>
      <c r="CQU22" s="921"/>
      <c r="CQV22" s="921"/>
      <c r="CQW22" s="921"/>
      <c r="CQX22" s="921"/>
      <c r="CQY22" s="921"/>
      <c r="CQZ22" s="921"/>
      <c r="CRA22" s="921"/>
      <c r="CRB22" s="921"/>
      <c r="CRC22" s="921"/>
      <c r="CRD22" s="921"/>
      <c r="CRE22" s="921"/>
      <c r="CRF22" s="921"/>
      <c r="CRG22" s="921"/>
      <c r="CRH22" s="921"/>
      <c r="CRI22" s="921"/>
      <c r="CRJ22" s="921"/>
      <c r="CRK22" s="921"/>
      <c r="CRL22" s="921"/>
      <c r="CRM22" s="921"/>
      <c r="CRN22" s="921"/>
      <c r="CRO22" s="921"/>
      <c r="CRP22" s="921"/>
      <c r="CRQ22" s="921"/>
      <c r="CRR22" s="921"/>
      <c r="CRS22" s="921"/>
      <c r="CRT22" s="921"/>
      <c r="CRU22" s="921"/>
      <c r="CRV22" s="921"/>
      <c r="CRW22" s="921"/>
      <c r="CRX22" s="921"/>
      <c r="CRY22" s="921"/>
      <c r="CRZ22" s="921"/>
      <c r="CSA22" s="921"/>
      <c r="CSB22" s="921"/>
      <c r="CSC22" s="921"/>
      <c r="CSD22" s="921"/>
      <c r="CSE22" s="921"/>
      <c r="CSF22" s="921"/>
      <c r="CSG22" s="921"/>
      <c r="CSH22" s="921"/>
      <c r="CSI22" s="921"/>
      <c r="CSJ22" s="921"/>
      <c r="CSK22" s="921"/>
      <c r="CSL22" s="921"/>
      <c r="CSM22" s="921"/>
      <c r="CSN22" s="921"/>
      <c r="CSO22" s="921"/>
      <c r="CSP22" s="921"/>
      <c r="CSQ22" s="921"/>
      <c r="CSR22" s="921"/>
      <c r="CSS22" s="921"/>
      <c r="CST22" s="921"/>
      <c r="CSU22" s="921"/>
      <c r="CSV22" s="921"/>
      <c r="CSW22" s="921"/>
      <c r="CSX22" s="921"/>
      <c r="CSY22" s="921"/>
      <c r="CSZ22" s="921"/>
      <c r="CTA22" s="921"/>
      <c r="CTB22" s="921"/>
      <c r="CTC22" s="921"/>
      <c r="CTD22" s="921"/>
      <c r="CTE22" s="921"/>
      <c r="CTF22" s="921"/>
      <c r="CTG22" s="921"/>
      <c r="CTH22" s="921"/>
      <c r="CTI22" s="921"/>
      <c r="CTJ22" s="921"/>
      <c r="CTK22" s="921"/>
      <c r="CTL22" s="921"/>
      <c r="CTM22" s="921"/>
      <c r="CTN22" s="921"/>
      <c r="CTO22" s="921"/>
      <c r="CTP22" s="921"/>
      <c r="CTQ22" s="921"/>
      <c r="CTR22" s="921"/>
      <c r="CTS22" s="921"/>
      <c r="CTT22" s="921"/>
      <c r="CTU22" s="921"/>
      <c r="CTV22" s="921"/>
      <c r="CTW22" s="921"/>
      <c r="CTX22" s="921"/>
      <c r="CTY22" s="921"/>
      <c r="CTZ22" s="921"/>
      <c r="CUA22" s="921"/>
      <c r="CUB22" s="921"/>
      <c r="CUC22" s="921"/>
      <c r="CUD22" s="921"/>
      <c r="CUE22" s="921"/>
      <c r="CUF22" s="921"/>
      <c r="CUG22" s="921"/>
      <c r="CUH22" s="921"/>
      <c r="CUI22" s="921"/>
      <c r="CUJ22" s="921"/>
      <c r="CUK22" s="921"/>
      <c r="CUL22" s="921"/>
      <c r="CUM22" s="921"/>
      <c r="CUN22" s="921"/>
      <c r="CUO22" s="921"/>
      <c r="CUP22" s="921"/>
      <c r="CUQ22" s="921"/>
      <c r="CUR22" s="921"/>
      <c r="CUS22" s="921"/>
      <c r="CUT22" s="921"/>
      <c r="CUU22" s="921"/>
      <c r="CUV22" s="921"/>
      <c r="CUW22" s="921"/>
      <c r="CUX22" s="921"/>
      <c r="CUY22" s="921"/>
      <c r="CUZ22" s="921"/>
      <c r="CVA22" s="921"/>
      <c r="CVB22" s="921"/>
      <c r="CVC22" s="921"/>
      <c r="CVD22" s="921"/>
      <c r="CVE22" s="921"/>
      <c r="CVF22" s="921"/>
      <c r="CVG22" s="921"/>
      <c r="CVH22" s="921"/>
      <c r="CVI22" s="921"/>
      <c r="CVJ22" s="921"/>
      <c r="CVK22" s="921"/>
      <c r="CVL22" s="921"/>
      <c r="CVM22" s="921"/>
      <c r="CVN22" s="921"/>
      <c r="CVO22" s="921"/>
      <c r="CVP22" s="921"/>
      <c r="CVQ22" s="921"/>
      <c r="CVR22" s="921"/>
      <c r="CVS22" s="921"/>
      <c r="CVT22" s="921"/>
      <c r="CVU22" s="921"/>
      <c r="CVV22" s="921"/>
      <c r="CVW22" s="921"/>
      <c r="CVX22" s="921"/>
      <c r="CVY22" s="921"/>
      <c r="CVZ22" s="921"/>
      <c r="CWA22" s="921"/>
      <c r="CWB22" s="921"/>
      <c r="CWC22" s="921"/>
      <c r="CWD22" s="921"/>
      <c r="CWE22" s="921"/>
      <c r="CWF22" s="921"/>
      <c r="CWG22" s="921"/>
      <c r="CWH22" s="921"/>
      <c r="CWI22" s="921"/>
      <c r="CWJ22" s="921"/>
      <c r="CWK22" s="921"/>
      <c r="CWL22" s="921"/>
      <c r="CWM22" s="921"/>
      <c r="CWN22" s="921"/>
      <c r="CWO22" s="921"/>
      <c r="CWP22" s="921"/>
      <c r="CWQ22" s="921"/>
      <c r="CWR22" s="921"/>
      <c r="CWS22" s="921"/>
      <c r="CWT22" s="921"/>
      <c r="CWU22" s="921"/>
      <c r="CWV22" s="921"/>
      <c r="CWW22" s="921"/>
      <c r="CWX22" s="921"/>
      <c r="CWY22" s="921"/>
      <c r="CWZ22" s="921"/>
      <c r="CXA22" s="921"/>
      <c r="CXB22" s="921"/>
      <c r="CXC22" s="921"/>
      <c r="CXD22" s="921"/>
      <c r="CXE22" s="921"/>
      <c r="CXF22" s="921"/>
      <c r="CXG22" s="921"/>
      <c r="CXH22" s="921"/>
      <c r="CXI22" s="921"/>
      <c r="CXJ22" s="921"/>
      <c r="CXK22" s="921"/>
      <c r="CXL22" s="921"/>
      <c r="CXM22" s="921"/>
      <c r="CXN22" s="921"/>
      <c r="CXO22" s="921"/>
      <c r="CXP22" s="921"/>
      <c r="CXQ22" s="921"/>
      <c r="CXR22" s="921"/>
      <c r="CXS22" s="921"/>
      <c r="CXT22" s="921"/>
      <c r="CXU22" s="921"/>
      <c r="CXV22" s="921"/>
      <c r="CXW22" s="921"/>
      <c r="CXX22" s="921"/>
      <c r="CXY22" s="921"/>
      <c r="CXZ22" s="921"/>
      <c r="CYA22" s="921"/>
      <c r="CYB22" s="921"/>
      <c r="CYC22" s="921"/>
      <c r="CYD22" s="921"/>
      <c r="CYE22" s="921"/>
      <c r="CYF22" s="921"/>
      <c r="CYG22" s="921"/>
      <c r="CYH22" s="921"/>
      <c r="CYI22" s="921"/>
      <c r="CYJ22" s="921"/>
      <c r="CYK22" s="921"/>
      <c r="CYL22" s="921"/>
      <c r="CYM22" s="921"/>
      <c r="CYN22" s="921"/>
      <c r="CYO22" s="921"/>
      <c r="CYP22" s="921"/>
      <c r="CYQ22" s="921"/>
      <c r="CYR22" s="921"/>
      <c r="CYS22" s="921"/>
      <c r="CYT22" s="921"/>
      <c r="CYU22" s="921"/>
      <c r="CYV22" s="921"/>
      <c r="CYW22" s="921"/>
      <c r="CYX22" s="921"/>
      <c r="CYY22" s="921"/>
      <c r="CYZ22" s="921"/>
      <c r="CZA22" s="921"/>
      <c r="CZB22" s="921"/>
      <c r="CZC22" s="921"/>
      <c r="CZD22" s="921"/>
      <c r="CZE22" s="921"/>
      <c r="CZF22" s="921"/>
      <c r="CZG22" s="921"/>
      <c r="CZH22" s="921"/>
      <c r="CZI22" s="921"/>
      <c r="CZJ22" s="921"/>
      <c r="CZK22" s="921"/>
      <c r="CZL22" s="921"/>
      <c r="CZM22" s="921"/>
      <c r="CZN22" s="921"/>
      <c r="CZO22" s="921"/>
      <c r="CZP22" s="921"/>
      <c r="CZQ22" s="921"/>
      <c r="CZR22" s="921"/>
      <c r="CZS22" s="921"/>
      <c r="CZT22" s="921"/>
      <c r="CZU22" s="921"/>
      <c r="CZV22" s="921"/>
      <c r="CZW22" s="921"/>
      <c r="CZX22" s="921"/>
      <c r="CZY22" s="921"/>
      <c r="CZZ22" s="921"/>
      <c r="DAA22" s="921"/>
      <c r="DAB22" s="921"/>
      <c r="DAC22" s="921"/>
      <c r="DAD22" s="921"/>
      <c r="DAE22" s="921"/>
      <c r="DAF22" s="921"/>
      <c r="DAG22" s="921"/>
      <c r="DAH22" s="921"/>
      <c r="DAI22" s="921"/>
      <c r="DAJ22" s="921"/>
      <c r="DAK22" s="921"/>
      <c r="DAL22" s="921"/>
      <c r="DAM22" s="921"/>
      <c r="DAN22" s="921"/>
      <c r="DAO22" s="921"/>
      <c r="DAP22" s="921"/>
      <c r="DAQ22" s="921"/>
      <c r="DAR22" s="921"/>
      <c r="DAS22" s="921"/>
      <c r="DAT22" s="921"/>
      <c r="DAU22" s="921"/>
      <c r="DAV22" s="921"/>
      <c r="DAW22" s="921"/>
      <c r="DAX22" s="921"/>
      <c r="DAY22" s="921"/>
      <c r="DAZ22" s="921"/>
      <c r="DBA22" s="921"/>
      <c r="DBB22" s="921"/>
      <c r="DBC22" s="921"/>
      <c r="DBD22" s="921"/>
      <c r="DBE22" s="921"/>
      <c r="DBF22" s="921"/>
      <c r="DBG22" s="921"/>
      <c r="DBH22" s="921"/>
      <c r="DBI22" s="921"/>
      <c r="DBJ22" s="921"/>
      <c r="DBK22" s="921"/>
      <c r="DBL22" s="921"/>
      <c r="DBM22" s="921"/>
      <c r="DBN22" s="921"/>
      <c r="DBO22" s="921"/>
      <c r="DBP22" s="921"/>
      <c r="DBQ22" s="921"/>
      <c r="DBR22" s="921"/>
      <c r="DBS22" s="921"/>
      <c r="DBT22" s="921"/>
      <c r="DBU22" s="921"/>
      <c r="DBV22" s="921"/>
      <c r="DBW22" s="921"/>
      <c r="DBX22" s="921"/>
      <c r="DBY22" s="921"/>
      <c r="DBZ22" s="921"/>
      <c r="DCA22" s="921"/>
      <c r="DCB22" s="921"/>
      <c r="DCC22" s="921"/>
      <c r="DCD22" s="921"/>
      <c r="DCE22" s="921"/>
      <c r="DCF22" s="921"/>
      <c r="DCG22" s="921"/>
      <c r="DCH22" s="921"/>
      <c r="DCI22" s="921"/>
      <c r="DCJ22" s="921"/>
      <c r="DCK22" s="921"/>
      <c r="DCL22" s="921"/>
      <c r="DCM22" s="921"/>
      <c r="DCN22" s="921"/>
      <c r="DCO22" s="921"/>
      <c r="DCP22" s="921"/>
      <c r="DCQ22" s="921"/>
      <c r="DCR22" s="921"/>
      <c r="DCS22" s="921"/>
      <c r="DCT22" s="921"/>
      <c r="DCU22" s="921"/>
      <c r="DCV22" s="921"/>
      <c r="DCW22" s="921"/>
      <c r="DCX22" s="921"/>
      <c r="DCY22" s="921"/>
      <c r="DCZ22" s="921"/>
      <c r="DDA22" s="921"/>
      <c r="DDB22" s="921"/>
      <c r="DDC22" s="921"/>
      <c r="DDD22" s="921"/>
      <c r="DDE22" s="921"/>
      <c r="DDF22" s="921"/>
      <c r="DDG22" s="921"/>
      <c r="DDH22" s="921"/>
      <c r="DDI22" s="921"/>
      <c r="DDJ22" s="921"/>
      <c r="DDK22" s="921"/>
      <c r="DDL22" s="921"/>
      <c r="DDM22" s="921"/>
      <c r="DDN22" s="921"/>
      <c r="DDO22" s="921"/>
      <c r="DDP22" s="921"/>
      <c r="DDQ22" s="921"/>
      <c r="DDR22" s="921"/>
      <c r="DDS22" s="921"/>
      <c r="DDT22" s="921"/>
      <c r="DDU22" s="921"/>
      <c r="DDV22" s="921"/>
      <c r="DDW22" s="921"/>
      <c r="DDX22" s="921"/>
      <c r="DDY22" s="921"/>
      <c r="DDZ22" s="921"/>
      <c r="DEA22" s="921"/>
      <c r="DEB22" s="921"/>
      <c r="DEC22" s="921"/>
      <c r="DED22" s="921"/>
      <c r="DEE22" s="921"/>
      <c r="DEF22" s="921"/>
      <c r="DEG22" s="921"/>
      <c r="DEH22" s="921"/>
      <c r="DEI22" s="921"/>
      <c r="DEJ22" s="921"/>
      <c r="DEK22" s="921"/>
      <c r="DEL22" s="921"/>
      <c r="DEM22" s="921"/>
      <c r="DEN22" s="921"/>
      <c r="DEO22" s="921"/>
      <c r="DEP22" s="921"/>
      <c r="DEQ22" s="921"/>
      <c r="DER22" s="921"/>
      <c r="DES22" s="921"/>
      <c r="DET22" s="921"/>
      <c r="DEU22" s="921"/>
      <c r="DEV22" s="921"/>
      <c r="DEW22" s="921"/>
      <c r="DEX22" s="921"/>
      <c r="DEY22" s="921"/>
      <c r="DEZ22" s="921"/>
      <c r="DFA22" s="921"/>
      <c r="DFB22" s="921"/>
      <c r="DFC22" s="921"/>
      <c r="DFD22" s="921"/>
      <c r="DFE22" s="921"/>
      <c r="DFF22" s="921"/>
      <c r="DFG22" s="921"/>
      <c r="DFH22" s="921"/>
      <c r="DFI22" s="921"/>
      <c r="DFJ22" s="921"/>
      <c r="DFK22" s="921"/>
      <c r="DFL22" s="921"/>
      <c r="DFM22" s="921"/>
      <c r="DFN22" s="921"/>
      <c r="DFO22" s="921"/>
      <c r="DFP22" s="921"/>
      <c r="DFQ22" s="921"/>
      <c r="DFR22" s="921"/>
      <c r="DFS22" s="921"/>
      <c r="DFT22" s="921"/>
      <c r="DFU22" s="921"/>
      <c r="DFV22" s="921"/>
      <c r="DFW22" s="921"/>
      <c r="DFX22" s="921"/>
      <c r="DFY22" s="921"/>
      <c r="DFZ22" s="921"/>
      <c r="DGA22" s="921"/>
      <c r="DGB22" s="921"/>
      <c r="DGC22" s="921"/>
      <c r="DGD22" s="921"/>
      <c r="DGE22" s="921"/>
      <c r="DGF22" s="921"/>
      <c r="DGG22" s="921"/>
      <c r="DGH22" s="921"/>
      <c r="DGI22" s="921"/>
      <c r="DGJ22" s="921"/>
      <c r="DGK22" s="921"/>
      <c r="DGL22" s="921"/>
      <c r="DGM22" s="921"/>
      <c r="DGN22" s="921"/>
      <c r="DGO22" s="921"/>
      <c r="DGP22" s="921"/>
      <c r="DGQ22" s="921"/>
      <c r="DGR22" s="921"/>
      <c r="DGS22" s="921"/>
      <c r="DGT22" s="921"/>
      <c r="DGU22" s="921"/>
      <c r="DGV22" s="921"/>
      <c r="DGW22" s="921"/>
      <c r="DGX22" s="921"/>
      <c r="DGY22" s="921"/>
      <c r="DGZ22" s="921"/>
      <c r="DHA22" s="921"/>
      <c r="DHB22" s="921"/>
      <c r="DHC22" s="921"/>
      <c r="DHD22" s="921"/>
      <c r="DHE22" s="921"/>
      <c r="DHF22" s="921"/>
      <c r="DHG22" s="921"/>
      <c r="DHH22" s="921"/>
      <c r="DHI22" s="921"/>
      <c r="DHJ22" s="921"/>
      <c r="DHK22" s="921"/>
      <c r="DHL22" s="921"/>
      <c r="DHM22" s="921"/>
      <c r="DHN22" s="921"/>
      <c r="DHO22" s="921"/>
      <c r="DHP22" s="921"/>
      <c r="DHQ22" s="921"/>
      <c r="DHR22" s="921"/>
      <c r="DHS22" s="921"/>
      <c r="DHT22" s="921"/>
      <c r="DHU22" s="921"/>
      <c r="DHV22" s="921"/>
      <c r="DHW22" s="921"/>
      <c r="DHX22" s="921"/>
      <c r="DHY22" s="921"/>
      <c r="DHZ22" s="921"/>
      <c r="DIA22" s="921"/>
      <c r="DIB22" s="921"/>
      <c r="DIC22" s="921"/>
      <c r="DID22" s="921"/>
      <c r="DIE22" s="921"/>
      <c r="DIF22" s="921"/>
      <c r="DIG22" s="921"/>
      <c r="DIH22" s="921"/>
      <c r="DII22" s="921"/>
      <c r="DIJ22" s="921"/>
      <c r="DIK22" s="921"/>
      <c r="DIL22" s="921"/>
      <c r="DIM22" s="921"/>
      <c r="DIN22" s="921"/>
      <c r="DIO22" s="921"/>
      <c r="DIP22" s="921"/>
      <c r="DIQ22" s="921"/>
      <c r="DIR22" s="921"/>
      <c r="DIS22" s="921"/>
      <c r="DIT22" s="921"/>
      <c r="DIU22" s="921"/>
      <c r="DIV22" s="921"/>
      <c r="DIW22" s="921"/>
      <c r="DIX22" s="921"/>
      <c r="DIY22" s="921"/>
      <c r="DIZ22" s="921"/>
      <c r="DJA22" s="921"/>
      <c r="DJB22" s="921"/>
      <c r="DJC22" s="921"/>
      <c r="DJD22" s="921"/>
      <c r="DJE22" s="921"/>
      <c r="DJF22" s="921"/>
      <c r="DJG22" s="921"/>
      <c r="DJH22" s="921"/>
      <c r="DJI22" s="921"/>
      <c r="DJJ22" s="921"/>
      <c r="DJK22" s="921"/>
      <c r="DJL22" s="921"/>
      <c r="DJM22" s="921"/>
      <c r="DJN22" s="921"/>
      <c r="DJO22" s="921"/>
      <c r="DJP22" s="921"/>
      <c r="DJQ22" s="921"/>
      <c r="DJR22" s="921"/>
      <c r="DJS22" s="921"/>
      <c r="DJT22" s="921"/>
      <c r="DJU22" s="921"/>
      <c r="DJV22" s="921"/>
      <c r="DJW22" s="921"/>
      <c r="DJX22" s="921"/>
      <c r="DJY22" s="921"/>
      <c r="DJZ22" s="921"/>
      <c r="DKA22" s="921"/>
      <c r="DKB22" s="921"/>
      <c r="DKC22" s="921"/>
      <c r="DKD22" s="921"/>
      <c r="DKE22" s="921"/>
      <c r="DKF22" s="921"/>
      <c r="DKG22" s="921"/>
      <c r="DKH22" s="921"/>
      <c r="DKI22" s="921"/>
      <c r="DKJ22" s="921"/>
      <c r="DKK22" s="921"/>
      <c r="DKL22" s="921"/>
      <c r="DKM22" s="921"/>
      <c r="DKN22" s="921"/>
      <c r="DKO22" s="921"/>
      <c r="DKP22" s="921"/>
      <c r="DKQ22" s="921"/>
      <c r="DKR22" s="921"/>
      <c r="DKS22" s="921"/>
      <c r="DKT22" s="921"/>
      <c r="DKU22" s="921"/>
      <c r="DKV22" s="921"/>
      <c r="DKW22" s="921"/>
      <c r="DKX22" s="921"/>
      <c r="DKY22" s="921"/>
      <c r="DKZ22" s="921"/>
      <c r="DLA22" s="921"/>
      <c r="DLB22" s="921"/>
      <c r="DLC22" s="921"/>
      <c r="DLD22" s="921"/>
      <c r="DLE22" s="921"/>
      <c r="DLF22" s="921"/>
      <c r="DLG22" s="921"/>
      <c r="DLH22" s="921"/>
      <c r="DLI22" s="921"/>
      <c r="DLJ22" s="921"/>
      <c r="DLK22" s="921"/>
      <c r="DLL22" s="921"/>
      <c r="DLM22" s="921"/>
      <c r="DLN22" s="921"/>
      <c r="DLO22" s="921"/>
      <c r="DLP22" s="921"/>
      <c r="DLQ22" s="921"/>
      <c r="DLR22" s="921"/>
      <c r="DLS22" s="921"/>
      <c r="DLT22" s="921"/>
      <c r="DLU22" s="921"/>
      <c r="DLV22" s="921"/>
      <c r="DLW22" s="921"/>
      <c r="DLX22" s="921"/>
      <c r="DLY22" s="921"/>
      <c r="DLZ22" s="921"/>
      <c r="DMA22" s="921"/>
      <c r="DMB22" s="921"/>
      <c r="DMC22" s="921"/>
      <c r="DMD22" s="921"/>
      <c r="DME22" s="921"/>
      <c r="DMF22" s="921"/>
      <c r="DMG22" s="921"/>
      <c r="DMH22" s="921"/>
      <c r="DMI22" s="921"/>
      <c r="DMJ22" s="921"/>
      <c r="DMK22" s="921"/>
      <c r="DML22" s="921"/>
      <c r="DMM22" s="921"/>
      <c r="DMN22" s="921"/>
      <c r="DMO22" s="921"/>
      <c r="DMP22" s="921"/>
      <c r="DMQ22" s="921"/>
      <c r="DMR22" s="921"/>
      <c r="DMS22" s="921"/>
      <c r="DMT22" s="921"/>
      <c r="DMU22" s="921"/>
      <c r="DMV22" s="921"/>
      <c r="DMW22" s="921"/>
      <c r="DMX22" s="921"/>
      <c r="DMY22" s="921"/>
      <c r="DMZ22" s="921"/>
      <c r="DNA22" s="921"/>
      <c r="DNB22" s="921"/>
      <c r="DNC22" s="921"/>
      <c r="DND22" s="921"/>
      <c r="DNE22" s="921"/>
      <c r="DNF22" s="921"/>
      <c r="DNG22" s="921"/>
      <c r="DNH22" s="921"/>
      <c r="DNI22" s="921"/>
      <c r="DNJ22" s="921"/>
      <c r="DNK22" s="921"/>
      <c r="DNL22" s="921"/>
      <c r="DNM22" s="921"/>
      <c r="DNN22" s="921"/>
      <c r="DNO22" s="921"/>
      <c r="DNP22" s="921"/>
      <c r="DNQ22" s="921"/>
      <c r="DNR22" s="921"/>
      <c r="DNS22" s="921"/>
      <c r="DNT22" s="921"/>
      <c r="DNU22" s="921"/>
      <c r="DNV22" s="921"/>
      <c r="DNW22" s="921"/>
      <c r="DNX22" s="921"/>
      <c r="DNY22" s="921"/>
      <c r="DNZ22" s="921"/>
      <c r="DOA22" s="921"/>
      <c r="DOB22" s="921"/>
      <c r="DOC22" s="921"/>
      <c r="DOD22" s="921"/>
      <c r="DOE22" s="921"/>
      <c r="DOF22" s="921"/>
      <c r="DOG22" s="921"/>
      <c r="DOH22" s="921"/>
      <c r="DOI22" s="921"/>
      <c r="DOJ22" s="921"/>
      <c r="DOK22" s="921"/>
      <c r="DOL22" s="921"/>
      <c r="DOM22" s="921"/>
      <c r="DON22" s="921"/>
      <c r="DOO22" s="921"/>
      <c r="DOP22" s="921"/>
      <c r="DOQ22" s="921"/>
      <c r="DOR22" s="921"/>
      <c r="DOS22" s="921"/>
      <c r="DOT22" s="921"/>
      <c r="DOU22" s="921"/>
      <c r="DOV22" s="921"/>
      <c r="DOW22" s="921"/>
      <c r="DOX22" s="921"/>
      <c r="DOY22" s="921"/>
      <c r="DOZ22" s="921"/>
      <c r="DPA22" s="921"/>
      <c r="DPB22" s="921"/>
      <c r="DPC22" s="921"/>
      <c r="DPD22" s="921"/>
      <c r="DPE22" s="921"/>
      <c r="DPF22" s="921"/>
      <c r="DPG22" s="921"/>
      <c r="DPH22" s="921"/>
      <c r="DPI22" s="921"/>
      <c r="DPJ22" s="921"/>
      <c r="DPK22" s="921"/>
      <c r="DPL22" s="921"/>
      <c r="DPM22" s="921"/>
      <c r="DPN22" s="921"/>
      <c r="DPO22" s="921"/>
      <c r="DPP22" s="921"/>
      <c r="DPQ22" s="921"/>
      <c r="DPR22" s="921"/>
      <c r="DPS22" s="921"/>
      <c r="DPT22" s="921"/>
      <c r="DPU22" s="921"/>
      <c r="DPV22" s="921"/>
      <c r="DPW22" s="921"/>
      <c r="DPX22" s="921"/>
      <c r="DPY22" s="921"/>
      <c r="DPZ22" s="921"/>
      <c r="DQA22" s="921"/>
      <c r="DQB22" s="921"/>
      <c r="DQC22" s="921"/>
      <c r="DQD22" s="921"/>
      <c r="DQE22" s="921"/>
      <c r="DQF22" s="921"/>
      <c r="DQG22" s="921"/>
      <c r="DQH22" s="921"/>
      <c r="DQI22" s="921"/>
      <c r="DQJ22" s="921"/>
      <c r="DQK22" s="921"/>
      <c r="DQL22" s="921"/>
      <c r="DQM22" s="921"/>
      <c r="DQN22" s="921"/>
      <c r="DQO22" s="921"/>
      <c r="DQP22" s="921"/>
      <c r="DQQ22" s="921"/>
      <c r="DQR22" s="921"/>
      <c r="DQS22" s="921"/>
      <c r="DQT22" s="921"/>
      <c r="DQU22" s="921"/>
      <c r="DQV22" s="921"/>
      <c r="DQW22" s="921"/>
      <c r="DQX22" s="921"/>
      <c r="DQY22" s="921"/>
      <c r="DQZ22" s="921"/>
      <c r="DRA22" s="921"/>
      <c r="DRB22" s="921"/>
      <c r="DRC22" s="921"/>
      <c r="DRD22" s="921"/>
      <c r="DRE22" s="921"/>
      <c r="DRF22" s="921"/>
      <c r="DRG22" s="921"/>
      <c r="DRH22" s="921"/>
      <c r="DRI22" s="921"/>
      <c r="DRJ22" s="921"/>
      <c r="DRK22" s="921"/>
      <c r="DRL22" s="921"/>
      <c r="DRM22" s="921"/>
      <c r="DRN22" s="921"/>
      <c r="DRO22" s="921"/>
      <c r="DRP22" s="921"/>
      <c r="DRQ22" s="921"/>
      <c r="DRR22" s="921"/>
      <c r="DRS22" s="921"/>
      <c r="DRT22" s="921"/>
      <c r="DRU22" s="921"/>
      <c r="DRV22" s="921"/>
      <c r="DRW22" s="921"/>
      <c r="DRX22" s="921"/>
      <c r="DRY22" s="921"/>
      <c r="DRZ22" s="921"/>
      <c r="DSA22" s="921"/>
      <c r="DSB22" s="921"/>
      <c r="DSC22" s="921"/>
      <c r="DSD22" s="921"/>
      <c r="DSE22" s="921"/>
      <c r="DSF22" s="921"/>
      <c r="DSG22" s="921"/>
      <c r="DSH22" s="921"/>
      <c r="DSI22" s="921"/>
      <c r="DSJ22" s="921"/>
      <c r="DSK22" s="921"/>
      <c r="DSL22" s="921"/>
      <c r="DSM22" s="921"/>
      <c r="DSN22" s="921"/>
      <c r="DSO22" s="921"/>
      <c r="DSP22" s="921"/>
      <c r="DSQ22" s="921"/>
      <c r="DSR22" s="921"/>
      <c r="DSS22" s="921"/>
      <c r="DST22" s="921"/>
      <c r="DSU22" s="921"/>
      <c r="DSV22" s="921"/>
      <c r="DSW22" s="921"/>
      <c r="DSX22" s="921"/>
      <c r="DSY22" s="921"/>
      <c r="DSZ22" s="921"/>
      <c r="DTA22" s="921"/>
      <c r="DTB22" s="921"/>
      <c r="DTC22" s="921"/>
      <c r="DTD22" s="921"/>
      <c r="DTE22" s="921"/>
      <c r="DTF22" s="921"/>
      <c r="DTG22" s="921"/>
      <c r="DTH22" s="921"/>
      <c r="DTI22" s="921"/>
      <c r="DTJ22" s="921"/>
      <c r="DTK22" s="921"/>
      <c r="DTL22" s="921"/>
      <c r="DTM22" s="921"/>
      <c r="DTN22" s="921"/>
      <c r="DTO22" s="921"/>
      <c r="DTP22" s="921"/>
      <c r="DTQ22" s="921"/>
      <c r="DTR22" s="921"/>
      <c r="DTS22" s="921"/>
      <c r="DTT22" s="921"/>
      <c r="DTU22" s="921"/>
      <c r="DTV22" s="921"/>
      <c r="DTW22" s="921"/>
      <c r="DTX22" s="921"/>
      <c r="DTY22" s="921"/>
      <c r="DTZ22" s="921"/>
      <c r="DUA22" s="921"/>
      <c r="DUB22" s="921"/>
      <c r="DUC22" s="921"/>
      <c r="DUD22" s="921"/>
      <c r="DUE22" s="921"/>
      <c r="DUF22" s="921"/>
      <c r="DUG22" s="921"/>
      <c r="DUH22" s="921"/>
      <c r="DUI22" s="921"/>
      <c r="DUJ22" s="921"/>
      <c r="DUK22" s="921"/>
      <c r="DUL22" s="921"/>
      <c r="DUM22" s="921"/>
      <c r="DUN22" s="921"/>
      <c r="DUO22" s="921"/>
      <c r="DUP22" s="921"/>
      <c r="DUQ22" s="921"/>
      <c r="DUR22" s="921"/>
      <c r="DUS22" s="921"/>
      <c r="DUT22" s="921"/>
      <c r="DUU22" s="921"/>
      <c r="DUV22" s="921"/>
      <c r="DUW22" s="921"/>
      <c r="DUX22" s="921"/>
      <c r="DUY22" s="921"/>
      <c r="DUZ22" s="921"/>
      <c r="DVA22" s="921"/>
      <c r="DVB22" s="921"/>
      <c r="DVC22" s="921"/>
      <c r="DVD22" s="921"/>
      <c r="DVE22" s="921"/>
      <c r="DVF22" s="921"/>
      <c r="DVG22" s="921"/>
      <c r="DVH22" s="921"/>
      <c r="DVI22" s="921"/>
      <c r="DVJ22" s="921"/>
      <c r="DVK22" s="921"/>
      <c r="DVL22" s="921"/>
      <c r="DVM22" s="921"/>
      <c r="DVN22" s="921"/>
      <c r="DVO22" s="921"/>
      <c r="DVP22" s="921"/>
      <c r="DVQ22" s="921"/>
      <c r="DVR22" s="921"/>
      <c r="DVS22" s="921"/>
      <c r="DVT22" s="921"/>
      <c r="DVU22" s="921"/>
      <c r="DVV22" s="921"/>
      <c r="DVW22" s="921"/>
      <c r="DVX22" s="921"/>
      <c r="DVY22" s="921"/>
      <c r="DVZ22" s="921"/>
      <c r="DWA22" s="921"/>
      <c r="DWB22" s="921"/>
      <c r="DWC22" s="921"/>
      <c r="DWD22" s="921"/>
      <c r="DWE22" s="921"/>
      <c r="DWF22" s="921"/>
      <c r="DWG22" s="921"/>
      <c r="DWH22" s="921"/>
      <c r="DWI22" s="921"/>
      <c r="DWJ22" s="921"/>
      <c r="DWK22" s="921"/>
      <c r="DWL22" s="921"/>
      <c r="DWM22" s="921"/>
      <c r="DWN22" s="921"/>
      <c r="DWO22" s="921"/>
      <c r="DWP22" s="921"/>
      <c r="DWQ22" s="921"/>
      <c r="DWR22" s="921"/>
      <c r="DWS22" s="921"/>
      <c r="DWT22" s="921"/>
      <c r="DWU22" s="921"/>
      <c r="DWV22" s="921"/>
      <c r="DWW22" s="921"/>
      <c r="DWX22" s="921"/>
      <c r="DWY22" s="921"/>
      <c r="DWZ22" s="921"/>
      <c r="DXA22" s="921"/>
      <c r="DXB22" s="921"/>
      <c r="DXC22" s="921"/>
      <c r="DXD22" s="921"/>
      <c r="DXE22" s="921"/>
      <c r="DXF22" s="921"/>
      <c r="DXG22" s="921"/>
      <c r="DXH22" s="921"/>
      <c r="DXI22" s="921"/>
      <c r="DXJ22" s="921"/>
      <c r="DXK22" s="921"/>
      <c r="DXL22" s="921"/>
      <c r="DXM22" s="921"/>
      <c r="DXN22" s="921"/>
      <c r="DXO22" s="921"/>
      <c r="DXP22" s="921"/>
      <c r="DXQ22" s="921"/>
      <c r="DXR22" s="921"/>
      <c r="DXS22" s="921"/>
      <c r="DXT22" s="921"/>
      <c r="DXU22" s="921"/>
      <c r="DXV22" s="921"/>
      <c r="DXW22" s="921"/>
      <c r="DXX22" s="921"/>
      <c r="DXY22" s="921"/>
      <c r="DXZ22" s="921"/>
      <c r="DYA22" s="921"/>
      <c r="DYB22" s="921"/>
      <c r="DYC22" s="921"/>
      <c r="DYD22" s="921"/>
      <c r="DYE22" s="921"/>
      <c r="DYF22" s="921"/>
      <c r="DYG22" s="921"/>
      <c r="DYH22" s="921"/>
      <c r="DYI22" s="921"/>
      <c r="DYJ22" s="921"/>
      <c r="DYK22" s="921"/>
      <c r="DYL22" s="921"/>
      <c r="DYM22" s="921"/>
      <c r="DYN22" s="921"/>
      <c r="DYO22" s="921"/>
      <c r="DYP22" s="921"/>
      <c r="DYQ22" s="921"/>
      <c r="DYR22" s="921"/>
      <c r="DYS22" s="921"/>
      <c r="DYT22" s="921"/>
      <c r="DYU22" s="921"/>
      <c r="DYV22" s="921"/>
      <c r="DYW22" s="921"/>
      <c r="DYX22" s="921"/>
      <c r="DYY22" s="921"/>
      <c r="DYZ22" s="921"/>
      <c r="DZA22" s="921"/>
      <c r="DZB22" s="921"/>
      <c r="DZC22" s="921"/>
      <c r="DZD22" s="921"/>
      <c r="DZE22" s="921"/>
      <c r="DZF22" s="921"/>
      <c r="DZG22" s="921"/>
      <c r="DZH22" s="921"/>
      <c r="DZI22" s="921"/>
      <c r="DZJ22" s="921"/>
      <c r="DZK22" s="921"/>
      <c r="DZL22" s="921"/>
      <c r="DZM22" s="921"/>
      <c r="DZN22" s="921"/>
      <c r="DZO22" s="921"/>
      <c r="DZP22" s="921"/>
      <c r="DZQ22" s="921"/>
      <c r="DZR22" s="921"/>
      <c r="DZS22" s="921"/>
      <c r="DZT22" s="921"/>
      <c r="DZU22" s="921"/>
      <c r="DZV22" s="921"/>
      <c r="DZW22" s="921"/>
      <c r="DZX22" s="921"/>
      <c r="DZY22" s="921"/>
      <c r="DZZ22" s="921"/>
      <c r="EAA22" s="921"/>
      <c r="EAB22" s="921"/>
      <c r="EAC22" s="921"/>
      <c r="EAD22" s="921"/>
      <c r="EAE22" s="921"/>
      <c r="EAF22" s="921"/>
      <c r="EAG22" s="921"/>
      <c r="EAH22" s="921"/>
      <c r="EAI22" s="921"/>
      <c r="EAJ22" s="921"/>
      <c r="EAK22" s="921"/>
      <c r="EAL22" s="921"/>
      <c r="EAM22" s="921"/>
      <c r="EAN22" s="921"/>
      <c r="EAO22" s="921"/>
      <c r="EAP22" s="921"/>
      <c r="EAQ22" s="921"/>
      <c r="EAR22" s="921"/>
      <c r="EAS22" s="921"/>
      <c r="EAT22" s="921"/>
      <c r="EAU22" s="921"/>
      <c r="EAV22" s="921"/>
      <c r="EAW22" s="921"/>
      <c r="EAX22" s="921"/>
      <c r="EAY22" s="921"/>
      <c r="EAZ22" s="921"/>
      <c r="EBA22" s="921"/>
      <c r="EBB22" s="921"/>
      <c r="EBC22" s="921"/>
      <c r="EBD22" s="921"/>
      <c r="EBE22" s="921"/>
      <c r="EBF22" s="921"/>
      <c r="EBG22" s="921"/>
      <c r="EBH22" s="921"/>
      <c r="EBI22" s="921"/>
      <c r="EBJ22" s="921"/>
      <c r="EBK22" s="921"/>
      <c r="EBL22" s="921"/>
      <c r="EBM22" s="921"/>
      <c r="EBN22" s="921"/>
      <c r="EBO22" s="921"/>
      <c r="EBP22" s="921"/>
      <c r="EBQ22" s="921"/>
      <c r="EBR22" s="921"/>
      <c r="EBS22" s="921"/>
      <c r="EBT22" s="921"/>
      <c r="EBU22" s="921"/>
      <c r="EBV22" s="921"/>
      <c r="EBW22" s="921"/>
      <c r="EBX22" s="921"/>
      <c r="EBY22" s="921"/>
      <c r="EBZ22" s="921"/>
      <c r="ECA22" s="921"/>
      <c r="ECB22" s="921"/>
      <c r="ECC22" s="921"/>
      <c r="ECD22" s="921"/>
      <c r="ECE22" s="921"/>
      <c r="ECF22" s="921"/>
      <c r="ECG22" s="921"/>
      <c r="ECH22" s="921"/>
      <c r="ECI22" s="921"/>
      <c r="ECJ22" s="921"/>
      <c r="ECK22" s="921"/>
      <c r="ECL22" s="921"/>
      <c r="ECM22" s="921"/>
      <c r="ECN22" s="921"/>
      <c r="ECO22" s="921"/>
      <c r="ECP22" s="921"/>
      <c r="ECQ22" s="921"/>
      <c r="ECR22" s="921"/>
      <c r="ECS22" s="921"/>
      <c r="ECT22" s="921"/>
      <c r="ECU22" s="921"/>
      <c r="ECV22" s="921"/>
      <c r="ECW22" s="921"/>
      <c r="ECX22" s="921"/>
      <c r="ECY22" s="921"/>
      <c r="ECZ22" s="921"/>
      <c r="EDA22" s="921"/>
      <c r="EDB22" s="921"/>
      <c r="EDC22" s="921"/>
      <c r="EDD22" s="921"/>
      <c r="EDE22" s="921"/>
      <c r="EDF22" s="921"/>
      <c r="EDG22" s="921"/>
      <c r="EDH22" s="921"/>
      <c r="EDI22" s="921"/>
      <c r="EDJ22" s="921"/>
      <c r="EDK22" s="921"/>
      <c r="EDL22" s="921"/>
      <c r="EDM22" s="921"/>
      <c r="EDN22" s="921"/>
      <c r="EDO22" s="921"/>
      <c r="EDP22" s="921"/>
      <c r="EDQ22" s="921"/>
      <c r="EDR22" s="921"/>
      <c r="EDS22" s="921"/>
      <c r="EDT22" s="921"/>
      <c r="EDU22" s="921"/>
      <c r="EDV22" s="921"/>
      <c r="EDW22" s="921"/>
      <c r="EDX22" s="921"/>
      <c r="EDY22" s="921"/>
      <c r="EDZ22" s="921"/>
      <c r="EEA22" s="921"/>
      <c r="EEB22" s="921"/>
      <c r="EEC22" s="921"/>
      <c r="EED22" s="921"/>
      <c r="EEE22" s="921"/>
      <c r="EEF22" s="921"/>
      <c r="EEG22" s="921"/>
      <c r="EEH22" s="921"/>
      <c r="EEI22" s="921"/>
      <c r="EEJ22" s="921"/>
      <c r="EEK22" s="921"/>
      <c r="EEL22" s="921"/>
      <c r="EEM22" s="921"/>
      <c r="EEN22" s="921"/>
      <c r="EEO22" s="921"/>
      <c r="EEP22" s="921"/>
      <c r="EEQ22" s="921"/>
      <c r="EER22" s="921"/>
      <c r="EES22" s="921"/>
      <c r="EET22" s="921"/>
      <c r="EEU22" s="921"/>
      <c r="EEV22" s="921"/>
      <c r="EEW22" s="921"/>
      <c r="EEX22" s="921"/>
      <c r="EEY22" s="921"/>
      <c r="EEZ22" s="921"/>
      <c r="EFA22" s="921"/>
      <c r="EFB22" s="921"/>
      <c r="EFC22" s="921"/>
      <c r="EFD22" s="921"/>
      <c r="EFE22" s="921"/>
      <c r="EFF22" s="921"/>
      <c r="EFG22" s="921"/>
      <c r="EFH22" s="921"/>
      <c r="EFI22" s="921"/>
      <c r="EFJ22" s="921"/>
      <c r="EFK22" s="921"/>
      <c r="EFL22" s="921"/>
      <c r="EFM22" s="921"/>
      <c r="EFN22" s="921"/>
      <c r="EFO22" s="921"/>
      <c r="EFP22" s="921"/>
      <c r="EFQ22" s="921"/>
      <c r="EFR22" s="921"/>
      <c r="EFS22" s="921"/>
      <c r="EFT22" s="921"/>
      <c r="EFU22" s="921"/>
      <c r="EFV22" s="921"/>
      <c r="EFW22" s="921"/>
      <c r="EFX22" s="921"/>
      <c r="EFY22" s="921"/>
      <c r="EFZ22" s="921"/>
      <c r="EGA22" s="921"/>
      <c r="EGB22" s="921"/>
      <c r="EGC22" s="921"/>
      <c r="EGD22" s="921"/>
      <c r="EGE22" s="921"/>
      <c r="EGF22" s="921"/>
      <c r="EGG22" s="921"/>
      <c r="EGH22" s="921"/>
      <c r="EGI22" s="921"/>
      <c r="EGJ22" s="921"/>
      <c r="EGK22" s="921"/>
      <c r="EGL22" s="921"/>
      <c r="EGM22" s="921"/>
      <c r="EGN22" s="921"/>
      <c r="EGO22" s="921"/>
      <c r="EGP22" s="921"/>
      <c r="EGQ22" s="921"/>
      <c r="EGR22" s="921"/>
      <c r="EGS22" s="921"/>
      <c r="EGT22" s="921"/>
      <c r="EGU22" s="921"/>
      <c r="EGV22" s="921"/>
      <c r="EGW22" s="921"/>
      <c r="EGX22" s="921"/>
      <c r="EGY22" s="921"/>
      <c r="EGZ22" s="921"/>
      <c r="EHA22" s="921"/>
      <c r="EHB22" s="921"/>
      <c r="EHC22" s="921"/>
      <c r="EHD22" s="921"/>
      <c r="EHE22" s="921"/>
      <c r="EHF22" s="921"/>
      <c r="EHG22" s="921"/>
      <c r="EHH22" s="921"/>
      <c r="EHI22" s="921"/>
      <c r="EHJ22" s="921"/>
      <c r="EHK22" s="921"/>
      <c r="EHL22" s="921"/>
      <c r="EHM22" s="921"/>
      <c r="EHN22" s="921"/>
      <c r="EHO22" s="921"/>
      <c r="EHP22" s="921"/>
      <c r="EHQ22" s="921"/>
      <c r="EHR22" s="921"/>
      <c r="EHS22" s="921"/>
      <c r="EHT22" s="921"/>
      <c r="EHU22" s="921"/>
      <c r="EHV22" s="921"/>
      <c r="EHW22" s="921"/>
      <c r="EHX22" s="921"/>
      <c r="EHY22" s="921"/>
      <c r="EHZ22" s="921"/>
      <c r="EIA22" s="921"/>
      <c r="EIB22" s="921"/>
      <c r="EIC22" s="921"/>
      <c r="EID22" s="921"/>
      <c r="EIE22" s="921"/>
      <c r="EIF22" s="921"/>
      <c r="EIG22" s="921"/>
      <c r="EIH22" s="921"/>
      <c r="EII22" s="921"/>
      <c r="EIJ22" s="921"/>
      <c r="EIK22" s="921"/>
      <c r="EIL22" s="921"/>
      <c r="EIM22" s="921"/>
      <c r="EIN22" s="921"/>
      <c r="EIO22" s="921"/>
      <c r="EIP22" s="921"/>
      <c r="EIQ22" s="921"/>
      <c r="EIR22" s="921"/>
      <c r="EIS22" s="921"/>
      <c r="EIT22" s="921"/>
      <c r="EIU22" s="921"/>
      <c r="EIV22" s="921"/>
      <c r="EIW22" s="921"/>
      <c r="EIX22" s="921"/>
      <c r="EIY22" s="921"/>
      <c r="EIZ22" s="921"/>
      <c r="EJA22" s="921"/>
      <c r="EJB22" s="921"/>
      <c r="EJC22" s="921"/>
      <c r="EJD22" s="921"/>
      <c r="EJE22" s="921"/>
      <c r="EJF22" s="921"/>
      <c r="EJG22" s="921"/>
      <c r="EJH22" s="921"/>
      <c r="EJI22" s="921"/>
      <c r="EJJ22" s="921"/>
      <c r="EJK22" s="921"/>
      <c r="EJL22" s="921"/>
      <c r="EJM22" s="921"/>
      <c r="EJN22" s="921"/>
      <c r="EJO22" s="921"/>
      <c r="EJP22" s="921"/>
      <c r="EJQ22" s="921"/>
      <c r="EJR22" s="921"/>
      <c r="EJS22" s="921"/>
      <c r="EJT22" s="921"/>
      <c r="EJU22" s="921"/>
      <c r="EJV22" s="921"/>
      <c r="EJW22" s="921"/>
      <c r="EJX22" s="921"/>
      <c r="EJY22" s="921"/>
      <c r="EJZ22" s="921"/>
      <c r="EKA22" s="921"/>
      <c r="EKB22" s="921"/>
      <c r="EKC22" s="921"/>
      <c r="EKD22" s="921"/>
      <c r="EKE22" s="921"/>
      <c r="EKF22" s="921"/>
      <c r="EKG22" s="921"/>
      <c r="EKH22" s="921"/>
      <c r="EKI22" s="921"/>
      <c r="EKJ22" s="921"/>
      <c r="EKK22" s="921"/>
      <c r="EKL22" s="921"/>
      <c r="EKM22" s="921"/>
      <c r="EKN22" s="921"/>
      <c r="EKO22" s="921"/>
      <c r="EKP22" s="921"/>
      <c r="EKQ22" s="921"/>
      <c r="EKR22" s="921"/>
      <c r="EKS22" s="921"/>
      <c r="EKT22" s="921"/>
      <c r="EKU22" s="921"/>
      <c r="EKV22" s="921"/>
      <c r="EKW22" s="921"/>
      <c r="EKX22" s="921"/>
      <c r="EKY22" s="921"/>
      <c r="EKZ22" s="921"/>
      <c r="ELA22" s="921"/>
      <c r="ELB22" s="921"/>
      <c r="ELC22" s="921"/>
      <c r="ELD22" s="921"/>
      <c r="ELE22" s="921"/>
      <c r="ELF22" s="921"/>
      <c r="ELG22" s="921"/>
      <c r="ELH22" s="921"/>
      <c r="ELI22" s="921"/>
      <c r="ELJ22" s="921"/>
      <c r="ELK22" s="921"/>
      <c r="ELL22" s="921"/>
      <c r="ELM22" s="921"/>
      <c r="ELN22" s="921"/>
      <c r="ELO22" s="921"/>
      <c r="ELP22" s="921"/>
      <c r="ELQ22" s="921"/>
      <c r="ELR22" s="921"/>
      <c r="ELS22" s="921"/>
      <c r="ELT22" s="921"/>
      <c r="ELU22" s="921"/>
      <c r="ELV22" s="921"/>
      <c r="ELW22" s="921"/>
      <c r="ELX22" s="921"/>
      <c r="ELY22" s="921"/>
      <c r="ELZ22" s="921"/>
      <c r="EMA22" s="921"/>
      <c r="EMB22" s="921"/>
      <c r="EMC22" s="921"/>
      <c r="EMD22" s="921"/>
      <c r="EME22" s="921"/>
      <c r="EMF22" s="921"/>
      <c r="EMG22" s="921"/>
      <c r="EMH22" s="921"/>
      <c r="EMI22" s="921"/>
      <c r="EMJ22" s="921"/>
      <c r="EMK22" s="921"/>
      <c r="EML22" s="921"/>
      <c r="EMM22" s="921"/>
      <c r="EMN22" s="921"/>
      <c r="EMO22" s="921"/>
      <c r="EMP22" s="921"/>
      <c r="EMQ22" s="921"/>
      <c r="EMR22" s="921"/>
      <c r="EMS22" s="921"/>
      <c r="EMT22" s="921"/>
      <c r="EMU22" s="921"/>
      <c r="EMV22" s="921"/>
      <c r="EMW22" s="921"/>
      <c r="EMX22" s="921"/>
      <c r="EMY22" s="921"/>
      <c r="EMZ22" s="921"/>
      <c r="ENA22" s="921"/>
      <c r="ENB22" s="921"/>
      <c r="ENC22" s="921"/>
      <c r="END22" s="921"/>
      <c r="ENE22" s="921"/>
      <c r="ENF22" s="921"/>
      <c r="ENG22" s="921"/>
      <c r="ENH22" s="921"/>
      <c r="ENI22" s="921"/>
      <c r="ENJ22" s="921"/>
      <c r="ENK22" s="921"/>
      <c r="ENL22" s="921"/>
      <c r="ENM22" s="921"/>
      <c r="ENN22" s="921"/>
      <c r="ENO22" s="921"/>
      <c r="ENP22" s="921"/>
      <c r="ENQ22" s="921"/>
      <c r="ENR22" s="921"/>
      <c r="ENS22" s="921"/>
      <c r="ENT22" s="921"/>
      <c r="ENU22" s="921"/>
      <c r="ENV22" s="921"/>
      <c r="ENW22" s="921"/>
      <c r="ENX22" s="921"/>
      <c r="ENY22" s="921"/>
      <c r="ENZ22" s="921"/>
      <c r="EOA22" s="921"/>
      <c r="EOB22" s="921"/>
      <c r="EOC22" s="921"/>
      <c r="EOD22" s="921"/>
      <c r="EOE22" s="921"/>
      <c r="EOF22" s="921"/>
      <c r="EOG22" s="921"/>
      <c r="EOH22" s="921"/>
      <c r="EOI22" s="921"/>
      <c r="EOJ22" s="921"/>
      <c r="EOK22" s="921"/>
      <c r="EOL22" s="921"/>
      <c r="EOM22" s="921"/>
      <c r="EON22" s="921"/>
      <c r="EOO22" s="921"/>
      <c r="EOP22" s="921"/>
      <c r="EOQ22" s="921"/>
      <c r="EOR22" s="921"/>
      <c r="EOS22" s="921"/>
      <c r="EOT22" s="921"/>
      <c r="EOU22" s="921"/>
      <c r="EOV22" s="921"/>
      <c r="EOW22" s="921"/>
      <c r="EOX22" s="921"/>
      <c r="EOY22" s="921"/>
      <c r="EOZ22" s="921"/>
      <c r="EPA22" s="921"/>
      <c r="EPB22" s="921"/>
      <c r="EPC22" s="921"/>
      <c r="EPD22" s="921"/>
      <c r="EPE22" s="921"/>
      <c r="EPF22" s="921"/>
      <c r="EPG22" s="921"/>
      <c r="EPH22" s="921"/>
      <c r="EPI22" s="921"/>
      <c r="EPJ22" s="921"/>
      <c r="EPK22" s="921"/>
      <c r="EPL22" s="921"/>
      <c r="EPM22" s="921"/>
      <c r="EPN22" s="921"/>
      <c r="EPO22" s="921"/>
      <c r="EPP22" s="921"/>
      <c r="EPQ22" s="921"/>
      <c r="EPR22" s="921"/>
      <c r="EPS22" s="921"/>
      <c r="EPT22" s="921"/>
      <c r="EPU22" s="921"/>
      <c r="EPV22" s="921"/>
      <c r="EPW22" s="921"/>
      <c r="EPX22" s="921"/>
      <c r="EPY22" s="921"/>
      <c r="EPZ22" s="921"/>
      <c r="EQA22" s="921"/>
      <c r="EQB22" s="921"/>
      <c r="EQC22" s="921"/>
      <c r="EQD22" s="921"/>
      <c r="EQE22" s="921"/>
      <c r="EQF22" s="921"/>
      <c r="EQG22" s="921"/>
      <c r="EQH22" s="921"/>
      <c r="EQI22" s="921"/>
      <c r="EQJ22" s="921"/>
      <c r="EQK22" s="921"/>
      <c r="EQL22" s="921"/>
      <c r="EQM22" s="921"/>
      <c r="EQN22" s="921"/>
      <c r="EQO22" s="921"/>
      <c r="EQP22" s="921"/>
      <c r="EQQ22" s="921"/>
      <c r="EQR22" s="921"/>
      <c r="EQS22" s="921"/>
      <c r="EQT22" s="921"/>
      <c r="EQU22" s="921"/>
      <c r="EQV22" s="921"/>
      <c r="EQW22" s="921"/>
      <c r="EQX22" s="921"/>
      <c r="EQY22" s="921"/>
      <c r="EQZ22" s="921"/>
      <c r="ERA22" s="921"/>
      <c r="ERB22" s="921"/>
      <c r="ERC22" s="921"/>
      <c r="ERD22" s="921"/>
      <c r="ERE22" s="921"/>
      <c r="ERF22" s="921"/>
      <c r="ERG22" s="921"/>
      <c r="ERH22" s="921"/>
      <c r="ERI22" s="921"/>
      <c r="ERJ22" s="921"/>
      <c r="ERK22" s="921"/>
      <c r="ERL22" s="921"/>
      <c r="ERM22" s="921"/>
      <c r="ERN22" s="921"/>
      <c r="ERO22" s="921"/>
      <c r="ERP22" s="921"/>
      <c r="ERQ22" s="921"/>
      <c r="ERR22" s="921"/>
      <c r="ERS22" s="921"/>
      <c r="ERT22" s="921"/>
      <c r="ERU22" s="921"/>
      <c r="ERV22" s="921"/>
      <c r="ERW22" s="921"/>
      <c r="ERX22" s="921"/>
      <c r="ERY22" s="921"/>
      <c r="ERZ22" s="921"/>
      <c r="ESA22" s="921"/>
      <c r="ESB22" s="921"/>
      <c r="ESC22" s="921"/>
      <c r="ESD22" s="921"/>
      <c r="ESE22" s="921"/>
      <c r="ESF22" s="921"/>
      <c r="ESG22" s="921"/>
      <c r="ESH22" s="921"/>
      <c r="ESI22" s="921"/>
      <c r="ESJ22" s="921"/>
      <c r="ESK22" s="921"/>
      <c r="ESL22" s="921"/>
      <c r="ESM22" s="921"/>
      <c r="ESN22" s="921"/>
      <c r="ESO22" s="921"/>
      <c r="ESP22" s="921"/>
      <c r="ESQ22" s="921"/>
      <c r="ESR22" s="921"/>
      <c r="ESS22" s="921"/>
      <c r="EST22" s="921"/>
      <c r="ESU22" s="921"/>
      <c r="ESV22" s="921"/>
      <c r="ESW22" s="921"/>
      <c r="ESX22" s="921"/>
      <c r="ESY22" s="921"/>
      <c r="ESZ22" s="921"/>
      <c r="ETA22" s="921"/>
      <c r="ETB22" s="921"/>
      <c r="ETC22" s="921"/>
      <c r="ETD22" s="921"/>
      <c r="ETE22" s="921"/>
      <c r="ETF22" s="921"/>
      <c r="ETG22" s="921"/>
      <c r="ETH22" s="921"/>
      <c r="ETI22" s="921"/>
      <c r="ETJ22" s="921"/>
      <c r="ETK22" s="921"/>
      <c r="ETL22" s="921"/>
      <c r="ETM22" s="921"/>
      <c r="ETN22" s="921"/>
      <c r="ETO22" s="921"/>
      <c r="ETP22" s="921"/>
      <c r="ETQ22" s="921"/>
      <c r="ETR22" s="921"/>
      <c r="ETS22" s="921"/>
      <c r="ETT22" s="921"/>
      <c r="ETU22" s="921"/>
      <c r="ETV22" s="921"/>
      <c r="ETW22" s="921"/>
      <c r="ETX22" s="921"/>
      <c r="ETY22" s="921"/>
      <c r="ETZ22" s="921"/>
      <c r="EUA22" s="921"/>
      <c r="EUB22" s="921"/>
      <c r="EUC22" s="921"/>
      <c r="EUD22" s="921"/>
      <c r="EUE22" s="921"/>
      <c r="EUF22" s="921"/>
      <c r="EUG22" s="921"/>
      <c r="EUH22" s="921"/>
      <c r="EUI22" s="921"/>
      <c r="EUJ22" s="921"/>
      <c r="EUK22" s="921"/>
      <c r="EUL22" s="921"/>
      <c r="EUM22" s="921"/>
      <c r="EUN22" s="921"/>
      <c r="EUO22" s="921"/>
      <c r="EUP22" s="921"/>
      <c r="EUQ22" s="921"/>
      <c r="EUR22" s="921"/>
      <c r="EUS22" s="921"/>
      <c r="EUT22" s="921"/>
      <c r="EUU22" s="921"/>
      <c r="EUV22" s="921"/>
      <c r="EUW22" s="921"/>
      <c r="EUX22" s="921"/>
      <c r="EUY22" s="921"/>
      <c r="EUZ22" s="921"/>
      <c r="EVA22" s="921"/>
      <c r="EVB22" s="921"/>
      <c r="EVC22" s="921"/>
      <c r="EVD22" s="921"/>
      <c r="EVE22" s="921"/>
      <c r="EVF22" s="921"/>
      <c r="EVG22" s="921"/>
      <c r="EVH22" s="921"/>
      <c r="EVI22" s="921"/>
      <c r="EVJ22" s="921"/>
      <c r="EVK22" s="921"/>
      <c r="EVL22" s="921"/>
      <c r="EVM22" s="921"/>
      <c r="EVN22" s="921"/>
      <c r="EVO22" s="921"/>
      <c r="EVP22" s="921"/>
      <c r="EVQ22" s="921"/>
      <c r="EVR22" s="921"/>
      <c r="EVS22" s="921"/>
      <c r="EVT22" s="921"/>
      <c r="EVU22" s="921"/>
      <c r="EVV22" s="921"/>
      <c r="EVW22" s="921"/>
      <c r="EVX22" s="921"/>
      <c r="EVY22" s="921"/>
      <c r="EVZ22" s="921"/>
      <c r="EWA22" s="921"/>
      <c r="EWB22" s="921"/>
      <c r="EWC22" s="921"/>
      <c r="EWD22" s="921"/>
      <c r="EWE22" s="921"/>
      <c r="EWF22" s="921"/>
      <c r="EWG22" s="921"/>
      <c r="EWH22" s="921"/>
      <c r="EWI22" s="921"/>
      <c r="EWJ22" s="921"/>
      <c r="EWK22" s="921"/>
      <c r="EWL22" s="921"/>
      <c r="EWM22" s="921"/>
      <c r="EWN22" s="921"/>
      <c r="EWO22" s="921"/>
      <c r="EWP22" s="921"/>
      <c r="EWQ22" s="921"/>
      <c r="EWR22" s="921"/>
      <c r="EWS22" s="921"/>
      <c r="EWT22" s="921"/>
      <c r="EWU22" s="921"/>
      <c r="EWV22" s="921"/>
      <c r="EWW22" s="921"/>
      <c r="EWX22" s="921"/>
      <c r="EWY22" s="921"/>
      <c r="EWZ22" s="921"/>
      <c r="EXA22" s="921"/>
      <c r="EXB22" s="921"/>
      <c r="EXC22" s="921"/>
      <c r="EXD22" s="921"/>
      <c r="EXE22" s="921"/>
      <c r="EXF22" s="921"/>
      <c r="EXG22" s="921"/>
      <c r="EXH22" s="921"/>
      <c r="EXI22" s="921"/>
      <c r="EXJ22" s="921"/>
      <c r="EXK22" s="921"/>
      <c r="EXL22" s="921"/>
      <c r="EXM22" s="921"/>
      <c r="EXN22" s="921"/>
      <c r="EXO22" s="921"/>
      <c r="EXP22" s="921"/>
      <c r="EXQ22" s="921"/>
      <c r="EXR22" s="921"/>
      <c r="EXS22" s="921"/>
      <c r="EXT22" s="921"/>
      <c r="EXU22" s="921"/>
      <c r="EXV22" s="921"/>
      <c r="EXW22" s="921"/>
      <c r="EXX22" s="921"/>
      <c r="EXY22" s="921"/>
      <c r="EXZ22" s="921"/>
      <c r="EYA22" s="921"/>
      <c r="EYB22" s="921"/>
      <c r="EYC22" s="921"/>
      <c r="EYD22" s="921"/>
      <c r="EYE22" s="921"/>
      <c r="EYF22" s="921"/>
      <c r="EYG22" s="921"/>
      <c r="EYH22" s="921"/>
      <c r="EYI22" s="921"/>
      <c r="EYJ22" s="921"/>
      <c r="EYK22" s="921"/>
      <c r="EYL22" s="921"/>
      <c r="EYM22" s="921"/>
      <c r="EYN22" s="921"/>
      <c r="EYO22" s="921"/>
      <c r="EYP22" s="921"/>
      <c r="EYQ22" s="921"/>
      <c r="EYR22" s="921"/>
      <c r="EYS22" s="921"/>
      <c r="EYT22" s="921"/>
      <c r="EYU22" s="921"/>
      <c r="EYV22" s="921"/>
      <c r="EYW22" s="921"/>
      <c r="EYX22" s="921"/>
      <c r="EYY22" s="921"/>
      <c r="EYZ22" s="921"/>
      <c r="EZA22" s="921"/>
      <c r="EZB22" s="921"/>
      <c r="EZC22" s="921"/>
      <c r="EZD22" s="921"/>
      <c r="EZE22" s="921"/>
      <c r="EZF22" s="921"/>
      <c r="EZG22" s="921"/>
      <c r="EZH22" s="921"/>
      <c r="EZI22" s="921"/>
      <c r="EZJ22" s="921"/>
      <c r="EZK22" s="921"/>
      <c r="EZL22" s="921"/>
      <c r="EZM22" s="921"/>
      <c r="EZN22" s="921"/>
      <c r="EZO22" s="921"/>
      <c r="EZP22" s="921"/>
      <c r="EZQ22" s="921"/>
      <c r="EZR22" s="921"/>
      <c r="EZS22" s="921"/>
      <c r="EZT22" s="921"/>
      <c r="EZU22" s="921"/>
      <c r="EZV22" s="921"/>
      <c r="EZW22" s="921"/>
      <c r="EZX22" s="921"/>
      <c r="EZY22" s="921"/>
      <c r="EZZ22" s="921"/>
      <c r="FAA22" s="921"/>
      <c r="FAB22" s="921"/>
      <c r="FAC22" s="921"/>
      <c r="FAD22" s="921"/>
      <c r="FAE22" s="921"/>
      <c r="FAF22" s="921"/>
      <c r="FAG22" s="921"/>
      <c r="FAH22" s="921"/>
      <c r="FAI22" s="921"/>
      <c r="FAJ22" s="921"/>
      <c r="FAK22" s="921"/>
      <c r="FAL22" s="921"/>
      <c r="FAM22" s="921"/>
      <c r="FAN22" s="921"/>
      <c r="FAO22" s="921"/>
      <c r="FAP22" s="921"/>
      <c r="FAQ22" s="921"/>
      <c r="FAR22" s="921"/>
      <c r="FAS22" s="921"/>
      <c r="FAT22" s="921"/>
      <c r="FAU22" s="921"/>
      <c r="FAV22" s="921"/>
      <c r="FAW22" s="921"/>
      <c r="FAX22" s="921"/>
      <c r="FAY22" s="921"/>
      <c r="FAZ22" s="921"/>
      <c r="FBA22" s="921"/>
      <c r="FBB22" s="921"/>
      <c r="FBC22" s="921"/>
      <c r="FBD22" s="921"/>
      <c r="FBE22" s="921"/>
      <c r="FBF22" s="921"/>
      <c r="FBG22" s="921"/>
      <c r="FBH22" s="921"/>
      <c r="FBI22" s="921"/>
      <c r="FBJ22" s="921"/>
      <c r="FBK22" s="921"/>
      <c r="FBL22" s="921"/>
      <c r="FBM22" s="921"/>
      <c r="FBN22" s="921"/>
      <c r="FBO22" s="921"/>
      <c r="FBP22" s="921"/>
      <c r="FBQ22" s="921"/>
      <c r="FBR22" s="921"/>
      <c r="FBS22" s="921"/>
      <c r="FBT22" s="921"/>
      <c r="FBU22" s="921"/>
      <c r="FBV22" s="921"/>
      <c r="FBW22" s="921"/>
      <c r="FBX22" s="921"/>
      <c r="FBY22" s="921"/>
      <c r="FBZ22" s="921"/>
      <c r="FCA22" s="921"/>
      <c r="FCB22" s="921"/>
      <c r="FCC22" s="921"/>
      <c r="FCD22" s="921"/>
      <c r="FCE22" s="921"/>
      <c r="FCF22" s="921"/>
      <c r="FCG22" s="921"/>
      <c r="FCH22" s="921"/>
      <c r="FCI22" s="921"/>
      <c r="FCJ22" s="921"/>
      <c r="FCK22" s="921"/>
      <c r="FCL22" s="921"/>
      <c r="FCM22" s="921"/>
      <c r="FCN22" s="921"/>
      <c r="FCO22" s="921"/>
      <c r="FCP22" s="921"/>
      <c r="FCQ22" s="921"/>
      <c r="FCR22" s="921"/>
      <c r="FCS22" s="921"/>
      <c r="FCT22" s="921"/>
      <c r="FCU22" s="921"/>
      <c r="FCV22" s="921"/>
      <c r="FCW22" s="921"/>
      <c r="FCX22" s="921"/>
      <c r="FCY22" s="921"/>
      <c r="FCZ22" s="921"/>
      <c r="FDA22" s="921"/>
      <c r="FDB22" s="921"/>
      <c r="FDC22" s="921"/>
      <c r="FDD22" s="921"/>
      <c r="FDE22" s="921"/>
      <c r="FDF22" s="921"/>
      <c r="FDG22" s="921"/>
      <c r="FDH22" s="921"/>
      <c r="FDI22" s="921"/>
      <c r="FDJ22" s="921"/>
      <c r="FDK22" s="921"/>
      <c r="FDL22" s="921"/>
      <c r="FDM22" s="921"/>
      <c r="FDN22" s="921"/>
      <c r="FDO22" s="921"/>
      <c r="FDP22" s="921"/>
      <c r="FDQ22" s="921"/>
      <c r="FDR22" s="921"/>
      <c r="FDS22" s="921"/>
      <c r="FDT22" s="921"/>
      <c r="FDU22" s="921"/>
      <c r="FDV22" s="921"/>
      <c r="FDW22" s="921"/>
      <c r="FDX22" s="921"/>
      <c r="FDY22" s="921"/>
      <c r="FDZ22" s="921"/>
      <c r="FEA22" s="921"/>
      <c r="FEB22" s="921"/>
      <c r="FEC22" s="921"/>
      <c r="FED22" s="921"/>
      <c r="FEE22" s="921"/>
      <c r="FEF22" s="921"/>
      <c r="FEG22" s="921"/>
      <c r="FEH22" s="921"/>
      <c r="FEI22" s="921"/>
      <c r="FEJ22" s="921"/>
      <c r="FEK22" s="921"/>
      <c r="FEL22" s="921"/>
      <c r="FEM22" s="921"/>
      <c r="FEN22" s="921"/>
      <c r="FEO22" s="921"/>
      <c r="FEP22" s="921"/>
      <c r="FEQ22" s="921"/>
      <c r="FER22" s="921"/>
      <c r="FES22" s="921"/>
      <c r="FET22" s="921"/>
      <c r="FEU22" s="921"/>
      <c r="FEV22" s="921"/>
      <c r="FEW22" s="921"/>
      <c r="FEX22" s="921"/>
      <c r="FEY22" s="921"/>
      <c r="FEZ22" s="921"/>
      <c r="FFA22" s="921"/>
      <c r="FFB22" s="921"/>
      <c r="FFC22" s="921"/>
      <c r="FFD22" s="921"/>
      <c r="FFE22" s="921"/>
      <c r="FFF22" s="921"/>
      <c r="FFG22" s="921"/>
      <c r="FFH22" s="921"/>
      <c r="FFI22" s="921"/>
      <c r="FFJ22" s="921"/>
      <c r="FFK22" s="921"/>
      <c r="FFL22" s="921"/>
      <c r="FFM22" s="921"/>
      <c r="FFN22" s="921"/>
      <c r="FFO22" s="921"/>
      <c r="FFP22" s="921"/>
      <c r="FFQ22" s="921"/>
      <c r="FFR22" s="921"/>
      <c r="FFS22" s="921"/>
      <c r="FFT22" s="921"/>
      <c r="FFU22" s="921"/>
      <c r="FFV22" s="921"/>
      <c r="FFW22" s="921"/>
      <c r="FFX22" s="921"/>
      <c r="FFY22" s="921"/>
      <c r="FFZ22" s="921"/>
      <c r="FGA22" s="921"/>
      <c r="FGB22" s="921"/>
      <c r="FGC22" s="921"/>
      <c r="FGD22" s="921"/>
      <c r="FGE22" s="921"/>
      <c r="FGF22" s="921"/>
      <c r="FGG22" s="921"/>
      <c r="FGH22" s="921"/>
      <c r="FGI22" s="921"/>
      <c r="FGJ22" s="921"/>
      <c r="FGK22" s="921"/>
      <c r="FGL22" s="921"/>
      <c r="FGM22" s="921"/>
      <c r="FGN22" s="921"/>
      <c r="FGO22" s="921"/>
      <c r="FGP22" s="921"/>
      <c r="FGQ22" s="921"/>
      <c r="FGR22" s="921"/>
      <c r="FGS22" s="921"/>
      <c r="FGT22" s="921"/>
      <c r="FGU22" s="921"/>
      <c r="FGV22" s="921"/>
      <c r="FGW22" s="921"/>
      <c r="FGX22" s="921"/>
      <c r="FGY22" s="921"/>
      <c r="FGZ22" s="921"/>
      <c r="FHA22" s="921"/>
      <c r="FHB22" s="921"/>
      <c r="FHC22" s="921"/>
      <c r="FHD22" s="921"/>
      <c r="FHE22" s="921"/>
      <c r="FHF22" s="921"/>
      <c r="FHG22" s="921"/>
      <c r="FHH22" s="921"/>
      <c r="FHI22" s="921"/>
      <c r="FHJ22" s="921"/>
      <c r="FHK22" s="921"/>
      <c r="FHL22" s="921"/>
      <c r="FHM22" s="921"/>
      <c r="FHN22" s="921"/>
      <c r="FHO22" s="921"/>
      <c r="FHP22" s="921"/>
      <c r="FHQ22" s="921"/>
      <c r="FHR22" s="921"/>
      <c r="FHS22" s="921"/>
      <c r="FHT22" s="921"/>
      <c r="FHU22" s="921"/>
      <c r="FHV22" s="921"/>
      <c r="FHW22" s="921"/>
      <c r="FHX22" s="921"/>
      <c r="FHY22" s="921"/>
      <c r="FHZ22" s="921"/>
      <c r="FIA22" s="921"/>
      <c r="FIB22" s="921"/>
      <c r="FIC22" s="921"/>
      <c r="FID22" s="921"/>
      <c r="FIE22" s="921"/>
      <c r="FIF22" s="921"/>
      <c r="FIG22" s="921"/>
      <c r="FIH22" s="921"/>
      <c r="FII22" s="921"/>
      <c r="FIJ22" s="921"/>
      <c r="FIK22" s="921"/>
      <c r="FIL22" s="921"/>
      <c r="FIM22" s="921"/>
      <c r="FIN22" s="921"/>
      <c r="FIO22" s="921"/>
      <c r="FIP22" s="921"/>
      <c r="FIQ22" s="921"/>
      <c r="FIR22" s="921"/>
      <c r="FIS22" s="921"/>
      <c r="FIT22" s="921"/>
      <c r="FIU22" s="921"/>
      <c r="FIV22" s="921"/>
      <c r="FIW22" s="921"/>
      <c r="FIX22" s="921"/>
      <c r="FIY22" s="921"/>
      <c r="FIZ22" s="921"/>
      <c r="FJA22" s="921"/>
      <c r="FJB22" s="921"/>
      <c r="FJC22" s="921"/>
      <c r="FJD22" s="921"/>
      <c r="FJE22" s="921"/>
      <c r="FJF22" s="921"/>
      <c r="FJG22" s="921"/>
      <c r="FJH22" s="921"/>
      <c r="FJI22" s="921"/>
      <c r="FJJ22" s="921"/>
      <c r="FJK22" s="921"/>
      <c r="FJL22" s="921"/>
      <c r="FJM22" s="921"/>
      <c r="FJN22" s="921"/>
      <c r="FJO22" s="921"/>
      <c r="FJP22" s="921"/>
      <c r="FJQ22" s="921"/>
      <c r="FJR22" s="921"/>
      <c r="FJS22" s="921"/>
      <c r="FJT22" s="921"/>
      <c r="FJU22" s="921"/>
      <c r="FJV22" s="921"/>
      <c r="FJW22" s="921"/>
      <c r="FJX22" s="921"/>
      <c r="FJY22" s="921"/>
      <c r="FJZ22" s="921"/>
      <c r="FKA22" s="921"/>
      <c r="FKB22" s="921"/>
      <c r="FKC22" s="921"/>
      <c r="FKD22" s="921"/>
      <c r="FKE22" s="921"/>
      <c r="FKF22" s="921"/>
      <c r="FKG22" s="921"/>
      <c r="FKH22" s="921"/>
      <c r="FKI22" s="921"/>
      <c r="FKJ22" s="921"/>
      <c r="FKK22" s="921"/>
      <c r="FKL22" s="921"/>
      <c r="FKM22" s="921"/>
      <c r="FKN22" s="921"/>
      <c r="FKO22" s="921"/>
      <c r="FKP22" s="921"/>
      <c r="FKQ22" s="921"/>
      <c r="FKR22" s="921"/>
      <c r="FKS22" s="921"/>
      <c r="FKT22" s="921"/>
      <c r="FKU22" s="921"/>
      <c r="FKV22" s="921"/>
      <c r="FKW22" s="921"/>
      <c r="FKX22" s="921"/>
      <c r="FKY22" s="921"/>
      <c r="FKZ22" s="921"/>
      <c r="FLA22" s="921"/>
      <c r="FLB22" s="921"/>
      <c r="FLC22" s="921"/>
      <c r="FLD22" s="921"/>
      <c r="FLE22" s="921"/>
      <c r="FLF22" s="921"/>
      <c r="FLG22" s="921"/>
      <c r="FLH22" s="921"/>
      <c r="FLI22" s="921"/>
      <c r="FLJ22" s="921"/>
      <c r="FLK22" s="921"/>
      <c r="FLL22" s="921"/>
      <c r="FLM22" s="921"/>
      <c r="FLN22" s="921"/>
      <c r="FLO22" s="921"/>
      <c r="FLP22" s="921"/>
      <c r="FLQ22" s="921"/>
      <c r="FLR22" s="921"/>
      <c r="FLS22" s="921"/>
      <c r="FLT22" s="921"/>
      <c r="FLU22" s="921"/>
      <c r="FLV22" s="921"/>
      <c r="FLW22" s="921"/>
      <c r="FLX22" s="921"/>
      <c r="FLY22" s="921"/>
      <c r="FLZ22" s="921"/>
      <c r="FMA22" s="921"/>
      <c r="FMB22" s="921"/>
      <c r="FMC22" s="921"/>
      <c r="FMD22" s="921"/>
      <c r="FME22" s="921"/>
      <c r="FMF22" s="921"/>
      <c r="FMG22" s="921"/>
      <c r="FMH22" s="921"/>
      <c r="FMI22" s="921"/>
      <c r="FMJ22" s="921"/>
      <c r="FMK22" s="921"/>
      <c r="FML22" s="921"/>
      <c r="FMM22" s="921"/>
      <c r="FMN22" s="921"/>
      <c r="FMO22" s="921"/>
      <c r="FMP22" s="921"/>
      <c r="FMQ22" s="921"/>
      <c r="FMR22" s="921"/>
      <c r="FMS22" s="921"/>
      <c r="FMT22" s="921"/>
      <c r="FMU22" s="921"/>
      <c r="FMV22" s="921"/>
      <c r="FMW22" s="921"/>
      <c r="FMX22" s="921"/>
      <c r="FMY22" s="921"/>
      <c r="FMZ22" s="921"/>
      <c r="FNA22" s="921"/>
      <c r="FNB22" s="921"/>
      <c r="FNC22" s="921"/>
      <c r="FND22" s="921"/>
      <c r="FNE22" s="921"/>
      <c r="FNF22" s="921"/>
      <c r="FNG22" s="921"/>
      <c r="FNH22" s="921"/>
      <c r="FNI22" s="921"/>
      <c r="FNJ22" s="921"/>
      <c r="FNK22" s="921"/>
      <c r="FNL22" s="921"/>
      <c r="FNM22" s="921"/>
      <c r="FNN22" s="921"/>
      <c r="FNO22" s="921"/>
      <c r="FNP22" s="921"/>
      <c r="FNQ22" s="921"/>
      <c r="FNR22" s="921"/>
      <c r="FNS22" s="921"/>
      <c r="FNT22" s="921"/>
      <c r="FNU22" s="921"/>
      <c r="FNV22" s="921"/>
      <c r="FNW22" s="921"/>
      <c r="FNX22" s="921"/>
      <c r="FNY22" s="921"/>
      <c r="FNZ22" s="921"/>
      <c r="FOA22" s="921"/>
      <c r="FOB22" s="921"/>
      <c r="FOC22" s="921"/>
      <c r="FOD22" s="921"/>
      <c r="FOE22" s="921"/>
      <c r="FOF22" s="921"/>
      <c r="FOG22" s="921"/>
      <c r="FOH22" s="921"/>
      <c r="FOI22" s="921"/>
      <c r="FOJ22" s="921"/>
      <c r="FOK22" s="921"/>
      <c r="FOL22" s="921"/>
      <c r="FOM22" s="921"/>
      <c r="FON22" s="921"/>
      <c r="FOO22" s="921"/>
      <c r="FOP22" s="921"/>
      <c r="FOQ22" s="921"/>
      <c r="FOR22" s="921"/>
      <c r="FOS22" s="921"/>
      <c r="FOT22" s="921"/>
      <c r="FOU22" s="921"/>
      <c r="FOV22" s="921"/>
      <c r="FOW22" s="921"/>
      <c r="FOX22" s="921"/>
      <c r="FOY22" s="921"/>
      <c r="FOZ22" s="921"/>
      <c r="FPA22" s="921"/>
      <c r="FPB22" s="921"/>
      <c r="FPC22" s="921"/>
      <c r="FPD22" s="921"/>
      <c r="FPE22" s="921"/>
      <c r="FPF22" s="921"/>
      <c r="FPG22" s="921"/>
      <c r="FPH22" s="921"/>
      <c r="FPI22" s="921"/>
      <c r="FPJ22" s="921"/>
      <c r="FPK22" s="921"/>
      <c r="FPL22" s="921"/>
      <c r="FPM22" s="921"/>
      <c r="FPN22" s="921"/>
      <c r="FPO22" s="921"/>
      <c r="FPP22" s="921"/>
      <c r="FPQ22" s="921"/>
      <c r="FPR22" s="921"/>
      <c r="FPS22" s="921"/>
      <c r="FPT22" s="921"/>
      <c r="FPU22" s="921"/>
      <c r="FPV22" s="921"/>
      <c r="FPW22" s="921"/>
      <c r="FPX22" s="921"/>
      <c r="FPY22" s="921"/>
      <c r="FPZ22" s="921"/>
      <c r="FQA22" s="921"/>
      <c r="FQB22" s="921"/>
      <c r="FQC22" s="921"/>
      <c r="FQD22" s="921"/>
      <c r="FQE22" s="921"/>
      <c r="FQF22" s="921"/>
      <c r="FQG22" s="921"/>
      <c r="FQH22" s="921"/>
      <c r="FQI22" s="921"/>
      <c r="FQJ22" s="921"/>
      <c r="FQK22" s="921"/>
      <c r="FQL22" s="921"/>
      <c r="FQM22" s="921"/>
      <c r="FQN22" s="921"/>
      <c r="FQO22" s="921"/>
      <c r="FQP22" s="921"/>
      <c r="FQQ22" s="921"/>
      <c r="FQR22" s="921"/>
      <c r="FQS22" s="921"/>
      <c r="FQT22" s="921"/>
      <c r="FQU22" s="921"/>
      <c r="FQV22" s="921"/>
      <c r="FQW22" s="921"/>
      <c r="FQX22" s="921"/>
      <c r="FQY22" s="921"/>
      <c r="FQZ22" s="921"/>
      <c r="FRA22" s="921"/>
      <c r="FRB22" s="921"/>
      <c r="FRC22" s="921"/>
      <c r="FRD22" s="921"/>
      <c r="FRE22" s="921"/>
      <c r="FRF22" s="921"/>
      <c r="FRG22" s="921"/>
      <c r="FRH22" s="921"/>
      <c r="FRI22" s="921"/>
      <c r="FRJ22" s="921"/>
      <c r="FRK22" s="921"/>
      <c r="FRL22" s="921"/>
      <c r="FRM22" s="921"/>
      <c r="FRN22" s="921"/>
      <c r="FRO22" s="921"/>
      <c r="FRP22" s="921"/>
      <c r="FRQ22" s="921"/>
      <c r="FRR22" s="921"/>
      <c r="FRS22" s="921"/>
      <c r="FRT22" s="921"/>
      <c r="FRU22" s="921"/>
      <c r="FRV22" s="921"/>
      <c r="FRW22" s="921"/>
      <c r="FRX22" s="921"/>
      <c r="FRY22" s="921"/>
      <c r="FRZ22" s="921"/>
      <c r="FSA22" s="921"/>
      <c r="FSB22" s="921"/>
      <c r="FSC22" s="921"/>
      <c r="FSD22" s="921"/>
      <c r="FSE22" s="921"/>
      <c r="FSF22" s="921"/>
      <c r="FSG22" s="921"/>
      <c r="FSH22" s="921"/>
      <c r="FSI22" s="921"/>
      <c r="FSJ22" s="921"/>
      <c r="FSK22" s="921"/>
      <c r="FSL22" s="921"/>
      <c r="FSM22" s="921"/>
      <c r="FSN22" s="921"/>
      <c r="FSO22" s="921"/>
      <c r="FSP22" s="921"/>
      <c r="FSQ22" s="921"/>
      <c r="FSR22" s="921"/>
      <c r="FSS22" s="921"/>
      <c r="FST22" s="921"/>
      <c r="FSU22" s="921"/>
      <c r="FSV22" s="921"/>
      <c r="FSW22" s="921"/>
      <c r="FSX22" s="921"/>
      <c r="FSY22" s="921"/>
      <c r="FSZ22" s="921"/>
      <c r="FTA22" s="921"/>
      <c r="FTB22" s="921"/>
      <c r="FTC22" s="921"/>
      <c r="FTD22" s="921"/>
      <c r="FTE22" s="921"/>
      <c r="FTF22" s="921"/>
      <c r="FTG22" s="921"/>
      <c r="FTH22" s="921"/>
      <c r="FTI22" s="921"/>
      <c r="FTJ22" s="921"/>
      <c r="FTK22" s="921"/>
      <c r="FTL22" s="921"/>
      <c r="FTM22" s="921"/>
      <c r="FTN22" s="921"/>
      <c r="FTO22" s="921"/>
      <c r="FTP22" s="921"/>
      <c r="FTQ22" s="921"/>
      <c r="FTR22" s="921"/>
      <c r="FTS22" s="921"/>
      <c r="FTT22" s="921"/>
      <c r="FTU22" s="921"/>
      <c r="FTV22" s="921"/>
      <c r="FTW22" s="921"/>
      <c r="FTX22" s="921"/>
      <c r="FTY22" s="921"/>
      <c r="FTZ22" s="921"/>
      <c r="FUA22" s="921"/>
      <c r="FUB22" s="921"/>
      <c r="FUC22" s="921"/>
      <c r="FUD22" s="921"/>
      <c r="FUE22" s="921"/>
      <c r="FUF22" s="921"/>
      <c r="FUG22" s="921"/>
      <c r="FUH22" s="921"/>
      <c r="FUI22" s="921"/>
      <c r="FUJ22" s="921"/>
      <c r="FUK22" s="921"/>
      <c r="FUL22" s="921"/>
      <c r="FUM22" s="921"/>
      <c r="FUN22" s="921"/>
      <c r="FUO22" s="921"/>
      <c r="FUP22" s="921"/>
      <c r="FUQ22" s="921"/>
      <c r="FUR22" s="921"/>
      <c r="FUS22" s="921"/>
      <c r="FUT22" s="921"/>
      <c r="FUU22" s="921"/>
      <c r="FUV22" s="921"/>
      <c r="FUW22" s="921"/>
      <c r="FUX22" s="921"/>
      <c r="FUY22" s="921"/>
      <c r="FUZ22" s="921"/>
      <c r="FVA22" s="921"/>
      <c r="FVB22" s="921"/>
      <c r="FVC22" s="921"/>
      <c r="FVD22" s="921"/>
      <c r="FVE22" s="921"/>
      <c r="FVF22" s="921"/>
      <c r="FVG22" s="921"/>
      <c r="FVH22" s="921"/>
      <c r="FVI22" s="921"/>
      <c r="FVJ22" s="921"/>
      <c r="FVK22" s="921"/>
      <c r="FVL22" s="921"/>
      <c r="FVM22" s="921"/>
      <c r="FVN22" s="921"/>
      <c r="FVO22" s="921"/>
      <c r="FVP22" s="921"/>
      <c r="FVQ22" s="921"/>
      <c r="FVR22" s="921"/>
      <c r="FVS22" s="921"/>
      <c r="FVT22" s="921"/>
      <c r="FVU22" s="921"/>
      <c r="FVV22" s="921"/>
      <c r="FVW22" s="921"/>
      <c r="FVX22" s="921"/>
      <c r="FVY22" s="921"/>
      <c r="FVZ22" s="921"/>
      <c r="FWA22" s="921"/>
      <c r="FWB22" s="921"/>
      <c r="FWC22" s="921"/>
      <c r="FWD22" s="921"/>
      <c r="FWE22" s="921"/>
      <c r="FWF22" s="921"/>
      <c r="FWG22" s="921"/>
      <c r="FWH22" s="921"/>
      <c r="FWI22" s="921"/>
      <c r="FWJ22" s="921"/>
      <c r="FWK22" s="921"/>
      <c r="FWL22" s="921"/>
      <c r="FWM22" s="921"/>
      <c r="FWN22" s="921"/>
      <c r="FWO22" s="921"/>
      <c r="FWP22" s="921"/>
      <c r="FWQ22" s="921"/>
      <c r="FWR22" s="921"/>
      <c r="FWS22" s="921"/>
      <c r="FWT22" s="921"/>
      <c r="FWU22" s="921"/>
      <c r="FWV22" s="921"/>
      <c r="FWW22" s="921"/>
      <c r="FWX22" s="921"/>
      <c r="FWY22" s="921"/>
      <c r="FWZ22" s="921"/>
      <c r="FXA22" s="921"/>
      <c r="FXB22" s="921"/>
      <c r="FXC22" s="921"/>
      <c r="FXD22" s="921"/>
      <c r="FXE22" s="921"/>
      <c r="FXF22" s="921"/>
      <c r="FXG22" s="921"/>
      <c r="FXH22" s="921"/>
      <c r="FXI22" s="921"/>
      <c r="FXJ22" s="921"/>
      <c r="FXK22" s="921"/>
      <c r="FXL22" s="921"/>
      <c r="FXM22" s="921"/>
      <c r="FXN22" s="921"/>
      <c r="FXO22" s="921"/>
      <c r="FXP22" s="921"/>
      <c r="FXQ22" s="921"/>
      <c r="FXR22" s="921"/>
      <c r="FXS22" s="921"/>
      <c r="FXT22" s="921"/>
      <c r="FXU22" s="921"/>
      <c r="FXV22" s="921"/>
      <c r="FXW22" s="921"/>
      <c r="FXX22" s="921"/>
      <c r="FXY22" s="921"/>
      <c r="FXZ22" s="921"/>
      <c r="FYA22" s="921"/>
      <c r="FYB22" s="921"/>
      <c r="FYC22" s="921"/>
      <c r="FYD22" s="921"/>
      <c r="FYE22" s="921"/>
      <c r="FYF22" s="921"/>
      <c r="FYG22" s="921"/>
      <c r="FYH22" s="921"/>
      <c r="FYI22" s="921"/>
      <c r="FYJ22" s="921"/>
      <c r="FYK22" s="921"/>
      <c r="FYL22" s="921"/>
      <c r="FYM22" s="921"/>
      <c r="FYN22" s="921"/>
      <c r="FYO22" s="921"/>
      <c r="FYP22" s="921"/>
      <c r="FYQ22" s="921"/>
      <c r="FYR22" s="921"/>
      <c r="FYS22" s="921"/>
      <c r="FYT22" s="921"/>
      <c r="FYU22" s="921"/>
      <c r="FYV22" s="921"/>
      <c r="FYW22" s="921"/>
      <c r="FYX22" s="921"/>
      <c r="FYY22" s="921"/>
      <c r="FYZ22" s="921"/>
      <c r="FZA22" s="921"/>
      <c r="FZB22" s="921"/>
      <c r="FZC22" s="921"/>
      <c r="FZD22" s="921"/>
      <c r="FZE22" s="921"/>
      <c r="FZF22" s="921"/>
      <c r="FZG22" s="921"/>
      <c r="FZH22" s="921"/>
      <c r="FZI22" s="921"/>
      <c r="FZJ22" s="921"/>
      <c r="FZK22" s="921"/>
      <c r="FZL22" s="921"/>
      <c r="FZM22" s="921"/>
      <c r="FZN22" s="921"/>
      <c r="FZO22" s="921"/>
      <c r="FZP22" s="921"/>
      <c r="FZQ22" s="921"/>
      <c r="FZR22" s="921"/>
      <c r="FZS22" s="921"/>
      <c r="FZT22" s="921"/>
      <c r="FZU22" s="921"/>
      <c r="FZV22" s="921"/>
      <c r="FZW22" s="921"/>
      <c r="FZX22" s="921"/>
      <c r="FZY22" s="921"/>
      <c r="FZZ22" s="921"/>
      <c r="GAA22" s="921"/>
      <c r="GAB22" s="921"/>
      <c r="GAC22" s="921"/>
      <c r="GAD22" s="921"/>
      <c r="GAE22" s="921"/>
      <c r="GAF22" s="921"/>
      <c r="GAG22" s="921"/>
      <c r="GAH22" s="921"/>
      <c r="GAI22" s="921"/>
      <c r="GAJ22" s="921"/>
      <c r="GAK22" s="921"/>
      <c r="GAL22" s="921"/>
      <c r="GAM22" s="921"/>
      <c r="GAN22" s="921"/>
      <c r="GAO22" s="921"/>
      <c r="GAP22" s="921"/>
      <c r="GAQ22" s="921"/>
      <c r="GAR22" s="921"/>
      <c r="GAS22" s="921"/>
      <c r="GAT22" s="921"/>
      <c r="GAU22" s="921"/>
      <c r="GAV22" s="921"/>
      <c r="GAW22" s="921"/>
      <c r="GAX22" s="921"/>
      <c r="GAY22" s="921"/>
      <c r="GAZ22" s="921"/>
      <c r="GBA22" s="921"/>
      <c r="GBB22" s="921"/>
      <c r="GBC22" s="921"/>
      <c r="GBD22" s="921"/>
      <c r="GBE22" s="921"/>
      <c r="GBF22" s="921"/>
      <c r="GBG22" s="921"/>
      <c r="GBH22" s="921"/>
      <c r="GBI22" s="921"/>
      <c r="GBJ22" s="921"/>
      <c r="GBK22" s="921"/>
      <c r="GBL22" s="921"/>
      <c r="GBM22" s="921"/>
      <c r="GBN22" s="921"/>
      <c r="GBO22" s="921"/>
      <c r="GBP22" s="921"/>
      <c r="GBQ22" s="921"/>
      <c r="GBR22" s="921"/>
      <c r="GBS22" s="921"/>
      <c r="GBT22" s="921"/>
      <c r="GBU22" s="921"/>
      <c r="GBV22" s="921"/>
      <c r="GBW22" s="921"/>
      <c r="GBX22" s="921"/>
      <c r="GBY22" s="921"/>
      <c r="GBZ22" s="921"/>
      <c r="GCA22" s="921"/>
      <c r="GCB22" s="921"/>
      <c r="GCC22" s="921"/>
      <c r="GCD22" s="921"/>
      <c r="GCE22" s="921"/>
      <c r="GCF22" s="921"/>
      <c r="GCG22" s="921"/>
      <c r="GCH22" s="921"/>
      <c r="GCI22" s="921"/>
      <c r="GCJ22" s="921"/>
      <c r="GCK22" s="921"/>
      <c r="GCL22" s="921"/>
      <c r="GCM22" s="921"/>
      <c r="GCN22" s="921"/>
      <c r="GCO22" s="921"/>
      <c r="GCP22" s="921"/>
      <c r="GCQ22" s="921"/>
      <c r="GCR22" s="921"/>
      <c r="GCS22" s="921"/>
      <c r="GCT22" s="921"/>
      <c r="GCU22" s="921"/>
      <c r="GCV22" s="921"/>
      <c r="GCW22" s="921"/>
      <c r="GCX22" s="921"/>
      <c r="GCY22" s="921"/>
      <c r="GCZ22" s="921"/>
      <c r="GDA22" s="921"/>
      <c r="GDB22" s="921"/>
      <c r="GDC22" s="921"/>
      <c r="GDD22" s="921"/>
      <c r="GDE22" s="921"/>
      <c r="GDF22" s="921"/>
      <c r="GDG22" s="921"/>
      <c r="GDH22" s="921"/>
      <c r="GDI22" s="921"/>
      <c r="GDJ22" s="921"/>
      <c r="GDK22" s="921"/>
      <c r="GDL22" s="921"/>
      <c r="GDM22" s="921"/>
      <c r="GDN22" s="921"/>
      <c r="GDO22" s="921"/>
      <c r="GDP22" s="921"/>
      <c r="GDQ22" s="921"/>
      <c r="GDR22" s="921"/>
      <c r="GDS22" s="921"/>
      <c r="GDT22" s="921"/>
      <c r="GDU22" s="921"/>
      <c r="GDV22" s="921"/>
      <c r="GDW22" s="921"/>
      <c r="GDX22" s="921"/>
      <c r="GDY22" s="921"/>
      <c r="GDZ22" s="921"/>
      <c r="GEA22" s="921"/>
      <c r="GEB22" s="921"/>
      <c r="GEC22" s="921"/>
      <c r="GED22" s="921"/>
      <c r="GEE22" s="921"/>
      <c r="GEF22" s="921"/>
      <c r="GEG22" s="921"/>
      <c r="GEH22" s="921"/>
      <c r="GEI22" s="921"/>
      <c r="GEJ22" s="921"/>
      <c r="GEK22" s="921"/>
      <c r="GEL22" s="921"/>
      <c r="GEM22" s="921"/>
      <c r="GEN22" s="921"/>
      <c r="GEO22" s="921"/>
      <c r="GEP22" s="921"/>
      <c r="GEQ22" s="921"/>
      <c r="GER22" s="921"/>
      <c r="GES22" s="921"/>
      <c r="GET22" s="921"/>
      <c r="GEU22" s="921"/>
      <c r="GEV22" s="921"/>
      <c r="GEW22" s="921"/>
      <c r="GEX22" s="921"/>
      <c r="GEY22" s="921"/>
      <c r="GEZ22" s="921"/>
      <c r="GFA22" s="921"/>
      <c r="GFB22" s="921"/>
      <c r="GFC22" s="921"/>
      <c r="GFD22" s="921"/>
      <c r="GFE22" s="921"/>
      <c r="GFF22" s="921"/>
      <c r="GFG22" s="921"/>
      <c r="GFH22" s="921"/>
      <c r="GFI22" s="921"/>
      <c r="GFJ22" s="921"/>
      <c r="GFK22" s="921"/>
      <c r="GFL22" s="921"/>
      <c r="GFM22" s="921"/>
      <c r="GFN22" s="921"/>
      <c r="GFO22" s="921"/>
      <c r="GFP22" s="921"/>
      <c r="GFQ22" s="921"/>
      <c r="GFR22" s="921"/>
      <c r="GFS22" s="921"/>
      <c r="GFT22" s="921"/>
      <c r="GFU22" s="921"/>
      <c r="GFV22" s="921"/>
      <c r="GFW22" s="921"/>
      <c r="GFX22" s="921"/>
      <c r="GFY22" s="921"/>
      <c r="GFZ22" s="921"/>
      <c r="GGA22" s="921"/>
      <c r="GGB22" s="921"/>
      <c r="GGC22" s="921"/>
      <c r="GGD22" s="921"/>
      <c r="GGE22" s="921"/>
      <c r="GGF22" s="921"/>
      <c r="GGG22" s="921"/>
      <c r="GGH22" s="921"/>
      <c r="GGI22" s="921"/>
      <c r="GGJ22" s="921"/>
      <c r="GGK22" s="921"/>
      <c r="GGL22" s="921"/>
      <c r="GGM22" s="921"/>
      <c r="GGN22" s="921"/>
      <c r="GGO22" s="921"/>
      <c r="GGP22" s="921"/>
      <c r="GGQ22" s="921"/>
      <c r="GGR22" s="921"/>
      <c r="GGS22" s="921"/>
      <c r="GGT22" s="921"/>
      <c r="GGU22" s="921"/>
      <c r="GGV22" s="921"/>
      <c r="GGW22" s="921"/>
      <c r="GGX22" s="921"/>
      <c r="GGY22" s="921"/>
      <c r="GGZ22" s="921"/>
      <c r="GHA22" s="921"/>
      <c r="GHB22" s="921"/>
      <c r="GHC22" s="921"/>
      <c r="GHD22" s="921"/>
      <c r="GHE22" s="921"/>
      <c r="GHF22" s="921"/>
      <c r="GHG22" s="921"/>
      <c r="GHH22" s="921"/>
      <c r="GHI22" s="921"/>
      <c r="GHJ22" s="921"/>
      <c r="GHK22" s="921"/>
      <c r="GHL22" s="921"/>
      <c r="GHM22" s="921"/>
      <c r="GHN22" s="921"/>
      <c r="GHO22" s="921"/>
      <c r="GHP22" s="921"/>
      <c r="GHQ22" s="921"/>
      <c r="GHR22" s="921"/>
      <c r="GHS22" s="921"/>
      <c r="GHT22" s="921"/>
      <c r="GHU22" s="921"/>
      <c r="GHV22" s="921"/>
      <c r="GHW22" s="921"/>
      <c r="GHX22" s="921"/>
      <c r="GHY22" s="921"/>
      <c r="GHZ22" s="921"/>
      <c r="GIA22" s="921"/>
      <c r="GIB22" s="921"/>
      <c r="GIC22" s="921"/>
      <c r="GID22" s="921"/>
      <c r="GIE22" s="921"/>
      <c r="GIF22" s="921"/>
      <c r="GIG22" s="921"/>
      <c r="GIH22" s="921"/>
      <c r="GII22" s="921"/>
      <c r="GIJ22" s="921"/>
      <c r="GIK22" s="921"/>
      <c r="GIL22" s="921"/>
      <c r="GIM22" s="921"/>
      <c r="GIN22" s="921"/>
      <c r="GIO22" s="921"/>
      <c r="GIP22" s="921"/>
      <c r="GIQ22" s="921"/>
      <c r="GIR22" s="921"/>
      <c r="GIS22" s="921"/>
      <c r="GIT22" s="921"/>
      <c r="GIU22" s="921"/>
      <c r="GIV22" s="921"/>
      <c r="GIW22" s="921"/>
      <c r="GIX22" s="921"/>
      <c r="GIY22" s="921"/>
      <c r="GIZ22" s="921"/>
      <c r="GJA22" s="921"/>
      <c r="GJB22" s="921"/>
      <c r="GJC22" s="921"/>
      <c r="GJD22" s="921"/>
      <c r="GJE22" s="921"/>
      <c r="GJF22" s="921"/>
      <c r="GJG22" s="921"/>
      <c r="GJH22" s="921"/>
      <c r="GJI22" s="921"/>
      <c r="GJJ22" s="921"/>
      <c r="GJK22" s="921"/>
      <c r="GJL22" s="921"/>
      <c r="GJM22" s="921"/>
      <c r="GJN22" s="921"/>
      <c r="GJO22" s="921"/>
      <c r="GJP22" s="921"/>
      <c r="GJQ22" s="921"/>
      <c r="GJR22" s="921"/>
      <c r="GJS22" s="921"/>
      <c r="GJT22" s="921"/>
      <c r="GJU22" s="921"/>
      <c r="GJV22" s="921"/>
      <c r="GJW22" s="921"/>
      <c r="GJX22" s="921"/>
      <c r="GJY22" s="921"/>
      <c r="GJZ22" s="921"/>
      <c r="GKA22" s="921"/>
      <c r="GKB22" s="921"/>
      <c r="GKC22" s="921"/>
      <c r="GKD22" s="921"/>
      <c r="GKE22" s="921"/>
      <c r="GKF22" s="921"/>
      <c r="GKG22" s="921"/>
      <c r="GKH22" s="921"/>
      <c r="GKI22" s="921"/>
      <c r="GKJ22" s="921"/>
      <c r="GKK22" s="921"/>
      <c r="GKL22" s="921"/>
      <c r="GKM22" s="921"/>
      <c r="GKN22" s="921"/>
      <c r="GKO22" s="921"/>
      <c r="GKP22" s="921"/>
      <c r="GKQ22" s="921"/>
      <c r="GKR22" s="921"/>
      <c r="GKS22" s="921"/>
      <c r="GKT22" s="921"/>
      <c r="GKU22" s="921"/>
      <c r="GKV22" s="921"/>
      <c r="GKW22" s="921"/>
      <c r="GKX22" s="921"/>
      <c r="GKY22" s="921"/>
      <c r="GKZ22" s="921"/>
      <c r="GLA22" s="921"/>
      <c r="GLB22" s="921"/>
      <c r="GLC22" s="921"/>
      <c r="GLD22" s="921"/>
      <c r="GLE22" s="921"/>
      <c r="GLF22" s="921"/>
      <c r="GLG22" s="921"/>
      <c r="GLH22" s="921"/>
      <c r="GLI22" s="921"/>
      <c r="GLJ22" s="921"/>
      <c r="GLK22" s="921"/>
      <c r="GLL22" s="921"/>
      <c r="GLM22" s="921"/>
      <c r="GLN22" s="921"/>
      <c r="GLO22" s="921"/>
      <c r="GLP22" s="921"/>
      <c r="GLQ22" s="921"/>
      <c r="GLR22" s="921"/>
      <c r="GLS22" s="921"/>
      <c r="GLT22" s="921"/>
      <c r="GLU22" s="921"/>
      <c r="GLV22" s="921"/>
      <c r="GLW22" s="921"/>
      <c r="GLX22" s="921"/>
      <c r="GLY22" s="921"/>
      <c r="GLZ22" s="921"/>
      <c r="GMA22" s="921"/>
      <c r="GMB22" s="921"/>
      <c r="GMC22" s="921"/>
      <c r="GMD22" s="921"/>
      <c r="GME22" s="921"/>
      <c r="GMF22" s="921"/>
      <c r="GMG22" s="921"/>
      <c r="GMH22" s="921"/>
      <c r="GMI22" s="921"/>
      <c r="GMJ22" s="921"/>
      <c r="GMK22" s="921"/>
      <c r="GML22" s="921"/>
      <c r="GMM22" s="921"/>
      <c r="GMN22" s="921"/>
      <c r="GMO22" s="921"/>
      <c r="GMP22" s="921"/>
      <c r="GMQ22" s="921"/>
      <c r="GMR22" s="921"/>
      <c r="GMS22" s="921"/>
      <c r="GMT22" s="921"/>
      <c r="GMU22" s="921"/>
      <c r="GMV22" s="921"/>
      <c r="GMW22" s="921"/>
      <c r="GMX22" s="921"/>
      <c r="GMY22" s="921"/>
      <c r="GMZ22" s="921"/>
      <c r="GNA22" s="921"/>
      <c r="GNB22" s="921"/>
      <c r="GNC22" s="921"/>
      <c r="GND22" s="921"/>
      <c r="GNE22" s="921"/>
      <c r="GNF22" s="921"/>
      <c r="GNG22" s="921"/>
      <c r="GNH22" s="921"/>
      <c r="GNI22" s="921"/>
      <c r="GNJ22" s="921"/>
      <c r="GNK22" s="921"/>
      <c r="GNL22" s="921"/>
      <c r="GNM22" s="921"/>
      <c r="GNN22" s="921"/>
      <c r="GNO22" s="921"/>
      <c r="GNP22" s="921"/>
      <c r="GNQ22" s="921"/>
      <c r="GNR22" s="921"/>
      <c r="GNS22" s="921"/>
      <c r="GNT22" s="921"/>
      <c r="GNU22" s="921"/>
      <c r="GNV22" s="921"/>
      <c r="GNW22" s="921"/>
      <c r="GNX22" s="921"/>
      <c r="GNY22" s="921"/>
      <c r="GNZ22" s="921"/>
      <c r="GOA22" s="921"/>
      <c r="GOB22" s="921"/>
      <c r="GOC22" s="921"/>
      <c r="GOD22" s="921"/>
      <c r="GOE22" s="921"/>
      <c r="GOF22" s="921"/>
      <c r="GOG22" s="921"/>
      <c r="GOH22" s="921"/>
      <c r="GOI22" s="921"/>
      <c r="GOJ22" s="921"/>
      <c r="GOK22" s="921"/>
      <c r="GOL22" s="921"/>
      <c r="GOM22" s="921"/>
      <c r="GON22" s="921"/>
      <c r="GOO22" s="921"/>
      <c r="GOP22" s="921"/>
      <c r="GOQ22" s="921"/>
      <c r="GOR22" s="921"/>
      <c r="GOS22" s="921"/>
      <c r="GOT22" s="921"/>
      <c r="GOU22" s="921"/>
      <c r="GOV22" s="921"/>
      <c r="GOW22" s="921"/>
      <c r="GOX22" s="921"/>
      <c r="GOY22" s="921"/>
      <c r="GOZ22" s="921"/>
      <c r="GPA22" s="921"/>
      <c r="GPB22" s="921"/>
      <c r="GPC22" s="921"/>
      <c r="GPD22" s="921"/>
      <c r="GPE22" s="921"/>
      <c r="GPF22" s="921"/>
      <c r="GPG22" s="921"/>
      <c r="GPH22" s="921"/>
      <c r="GPI22" s="921"/>
      <c r="GPJ22" s="921"/>
      <c r="GPK22" s="921"/>
      <c r="GPL22" s="921"/>
      <c r="GPM22" s="921"/>
      <c r="GPN22" s="921"/>
      <c r="GPO22" s="921"/>
      <c r="GPP22" s="921"/>
      <c r="GPQ22" s="921"/>
      <c r="GPR22" s="921"/>
      <c r="GPS22" s="921"/>
      <c r="GPT22" s="921"/>
      <c r="GPU22" s="921"/>
      <c r="GPV22" s="921"/>
      <c r="GPW22" s="921"/>
      <c r="GPX22" s="921"/>
      <c r="GPY22" s="921"/>
      <c r="GPZ22" s="921"/>
      <c r="GQA22" s="921"/>
      <c r="GQB22" s="921"/>
      <c r="GQC22" s="921"/>
      <c r="GQD22" s="921"/>
      <c r="GQE22" s="921"/>
      <c r="GQF22" s="921"/>
      <c r="GQG22" s="921"/>
      <c r="GQH22" s="921"/>
      <c r="GQI22" s="921"/>
      <c r="GQJ22" s="921"/>
      <c r="GQK22" s="921"/>
      <c r="GQL22" s="921"/>
      <c r="GQM22" s="921"/>
      <c r="GQN22" s="921"/>
      <c r="GQO22" s="921"/>
      <c r="GQP22" s="921"/>
      <c r="GQQ22" s="921"/>
      <c r="GQR22" s="921"/>
      <c r="GQS22" s="921"/>
      <c r="GQT22" s="921"/>
      <c r="GQU22" s="921"/>
      <c r="GQV22" s="921"/>
      <c r="GQW22" s="921"/>
      <c r="GQX22" s="921"/>
      <c r="GQY22" s="921"/>
      <c r="GQZ22" s="921"/>
      <c r="GRA22" s="921"/>
      <c r="GRB22" s="921"/>
      <c r="GRC22" s="921"/>
      <c r="GRD22" s="921"/>
      <c r="GRE22" s="921"/>
      <c r="GRF22" s="921"/>
      <c r="GRG22" s="921"/>
      <c r="GRH22" s="921"/>
      <c r="GRI22" s="921"/>
      <c r="GRJ22" s="921"/>
      <c r="GRK22" s="921"/>
      <c r="GRL22" s="921"/>
      <c r="GRM22" s="921"/>
      <c r="GRN22" s="921"/>
      <c r="GRO22" s="921"/>
      <c r="GRP22" s="921"/>
      <c r="GRQ22" s="921"/>
      <c r="GRR22" s="921"/>
      <c r="GRS22" s="921"/>
      <c r="GRT22" s="921"/>
      <c r="GRU22" s="921"/>
      <c r="GRV22" s="921"/>
      <c r="GRW22" s="921"/>
      <c r="GRX22" s="921"/>
      <c r="GRY22" s="921"/>
      <c r="GRZ22" s="921"/>
      <c r="GSA22" s="921"/>
      <c r="GSB22" s="921"/>
      <c r="GSC22" s="921"/>
      <c r="GSD22" s="921"/>
      <c r="GSE22" s="921"/>
      <c r="GSF22" s="921"/>
      <c r="GSG22" s="921"/>
      <c r="GSH22" s="921"/>
      <c r="GSI22" s="921"/>
      <c r="GSJ22" s="921"/>
      <c r="GSK22" s="921"/>
      <c r="GSL22" s="921"/>
      <c r="GSM22" s="921"/>
      <c r="GSN22" s="921"/>
      <c r="GSO22" s="921"/>
      <c r="GSP22" s="921"/>
      <c r="GSQ22" s="921"/>
      <c r="GSR22" s="921"/>
      <c r="GSS22" s="921"/>
      <c r="GST22" s="921"/>
      <c r="GSU22" s="921"/>
      <c r="GSV22" s="921"/>
      <c r="GSW22" s="921"/>
      <c r="GSX22" s="921"/>
      <c r="GSY22" s="921"/>
      <c r="GSZ22" s="921"/>
      <c r="GTA22" s="921"/>
      <c r="GTB22" s="921"/>
      <c r="GTC22" s="921"/>
      <c r="GTD22" s="921"/>
      <c r="GTE22" s="921"/>
      <c r="GTF22" s="921"/>
      <c r="GTG22" s="921"/>
      <c r="GTH22" s="921"/>
      <c r="GTI22" s="921"/>
      <c r="GTJ22" s="921"/>
      <c r="GTK22" s="921"/>
      <c r="GTL22" s="921"/>
      <c r="GTM22" s="921"/>
      <c r="GTN22" s="921"/>
      <c r="GTO22" s="921"/>
      <c r="GTP22" s="921"/>
      <c r="GTQ22" s="921"/>
      <c r="GTR22" s="921"/>
      <c r="GTS22" s="921"/>
      <c r="GTT22" s="921"/>
      <c r="GTU22" s="921"/>
      <c r="GTV22" s="921"/>
      <c r="GTW22" s="921"/>
      <c r="GTX22" s="921"/>
      <c r="GTY22" s="921"/>
      <c r="GTZ22" s="921"/>
      <c r="GUA22" s="921"/>
      <c r="GUB22" s="921"/>
      <c r="GUC22" s="921"/>
      <c r="GUD22" s="921"/>
      <c r="GUE22" s="921"/>
      <c r="GUF22" s="921"/>
      <c r="GUG22" s="921"/>
      <c r="GUH22" s="921"/>
      <c r="GUI22" s="921"/>
      <c r="GUJ22" s="921"/>
      <c r="GUK22" s="921"/>
      <c r="GUL22" s="921"/>
      <c r="GUM22" s="921"/>
      <c r="GUN22" s="921"/>
      <c r="GUO22" s="921"/>
      <c r="GUP22" s="921"/>
      <c r="GUQ22" s="921"/>
      <c r="GUR22" s="921"/>
      <c r="GUS22" s="921"/>
      <c r="GUT22" s="921"/>
      <c r="GUU22" s="921"/>
      <c r="GUV22" s="921"/>
      <c r="GUW22" s="921"/>
      <c r="GUX22" s="921"/>
      <c r="GUY22" s="921"/>
      <c r="GUZ22" s="921"/>
      <c r="GVA22" s="921"/>
      <c r="GVB22" s="921"/>
      <c r="GVC22" s="921"/>
      <c r="GVD22" s="921"/>
      <c r="GVE22" s="921"/>
      <c r="GVF22" s="921"/>
      <c r="GVG22" s="921"/>
      <c r="GVH22" s="921"/>
      <c r="GVI22" s="921"/>
      <c r="GVJ22" s="921"/>
      <c r="GVK22" s="921"/>
      <c r="GVL22" s="921"/>
      <c r="GVM22" s="921"/>
      <c r="GVN22" s="921"/>
      <c r="GVO22" s="921"/>
      <c r="GVP22" s="921"/>
      <c r="GVQ22" s="921"/>
      <c r="GVR22" s="921"/>
      <c r="GVS22" s="921"/>
      <c r="GVT22" s="921"/>
      <c r="GVU22" s="921"/>
      <c r="GVV22" s="921"/>
      <c r="GVW22" s="921"/>
      <c r="GVX22" s="921"/>
      <c r="GVY22" s="921"/>
      <c r="GVZ22" s="921"/>
      <c r="GWA22" s="921"/>
      <c r="GWB22" s="921"/>
      <c r="GWC22" s="921"/>
      <c r="GWD22" s="921"/>
      <c r="GWE22" s="921"/>
      <c r="GWF22" s="921"/>
      <c r="GWG22" s="921"/>
      <c r="GWH22" s="921"/>
      <c r="GWI22" s="921"/>
      <c r="GWJ22" s="921"/>
      <c r="GWK22" s="921"/>
      <c r="GWL22" s="921"/>
      <c r="GWM22" s="921"/>
      <c r="GWN22" s="921"/>
      <c r="GWO22" s="921"/>
      <c r="GWP22" s="921"/>
      <c r="GWQ22" s="921"/>
      <c r="GWR22" s="921"/>
      <c r="GWS22" s="921"/>
      <c r="GWT22" s="921"/>
      <c r="GWU22" s="921"/>
      <c r="GWV22" s="921"/>
      <c r="GWW22" s="921"/>
      <c r="GWX22" s="921"/>
      <c r="GWY22" s="921"/>
      <c r="GWZ22" s="921"/>
      <c r="GXA22" s="921"/>
      <c r="GXB22" s="921"/>
      <c r="GXC22" s="921"/>
      <c r="GXD22" s="921"/>
      <c r="GXE22" s="921"/>
      <c r="GXF22" s="921"/>
      <c r="GXG22" s="921"/>
      <c r="GXH22" s="921"/>
      <c r="GXI22" s="921"/>
      <c r="GXJ22" s="921"/>
      <c r="GXK22" s="921"/>
      <c r="GXL22" s="921"/>
      <c r="GXM22" s="921"/>
      <c r="GXN22" s="921"/>
      <c r="GXO22" s="921"/>
      <c r="GXP22" s="921"/>
      <c r="GXQ22" s="921"/>
      <c r="GXR22" s="921"/>
      <c r="GXS22" s="921"/>
      <c r="GXT22" s="921"/>
      <c r="GXU22" s="921"/>
      <c r="GXV22" s="921"/>
      <c r="GXW22" s="921"/>
      <c r="GXX22" s="921"/>
      <c r="GXY22" s="921"/>
      <c r="GXZ22" s="921"/>
      <c r="GYA22" s="921"/>
      <c r="GYB22" s="921"/>
      <c r="GYC22" s="921"/>
      <c r="GYD22" s="921"/>
      <c r="GYE22" s="921"/>
      <c r="GYF22" s="921"/>
      <c r="GYG22" s="921"/>
      <c r="GYH22" s="921"/>
      <c r="GYI22" s="921"/>
      <c r="GYJ22" s="921"/>
      <c r="GYK22" s="921"/>
      <c r="GYL22" s="921"/>
      <c r="GYM22" s="921"/>
      <c r="GYN22" s="921"/>
      <c r="GYO22" s="921"/>
      <c r="GYP22" s="921"/>
      <c r="GYQ22" s="921"/>
      <c r="GYR22" s="921"/>
      <c r="GYS22" s="921"/>
      <c r="GYT22" s="921"/>
      <c r="GYU22" s="921"/>
      <c r="GYV22" s="921"/>
      <c r="GYW22" s="921"/>
      <c r="GYX22" s="921"/>
      <c r="GYY22" s="921"/>
      <c r="GYZ22" s="921"/>
      <c r="GZA22" s="921"/>
      <c r="GZB22" s="921"/>
      <c r="GZC22" s="921"/>
      <c r="GZD22" s="921"/>
      <c r="GZE22" s="921"/>
      <c r="GZF22" s="921"/>
      <c r="GZG22" s="921"/>
      <c r="GZH22" s="921"/>
      <c r="GZI22" s="921"/>
      <c r="GZJ22" s="921"/>
      <c r="GZK22" s="921"/>
      <c r="GZL22" s="921"/>
      <c r="GZM22" s="921"/>
      <c r="GZN22" s="921"/>
      <c r="GZO22" s="921"/>
      <c r="GZP22" s="921"/>
      <c r="GZQ22" s="921"/>
      <c r="GZR22" s="921"/>
      <c r="GZS22" s="921"/>
      <c r="GZT22" s="921"/>
      <c r="GZU22" s="921"/>
      <c r="GZV22" s="921"/>
      <c r="GZW22" s="921"/>
      <c r="GZX22" s="921"/>
      <c r="GZY22" s="921"/>
      <c r="GZZ22" s="921"/>
      <c r="HAA22" s="921"/>
      <c r="HAB22" s="921"/>
      <c r="HAC22" s="921"/>
      <c r="HAD22" s="921"/>
      <c r="HAE22" s="921"/>
      <c r="HAF22" s="921"/>
      <c r="HAG22" s="921"/>
      <c r="HAH22" s="921"/>
      <c r="HAI22" s="921"/>
      <c r="HAJ22" s="921"/>
      <c r="HAK22" s="921"/>
      <c r="HAL22" s="921"/>
      <c r="HAM22" s="921"/>
      <c r="HAN22" s="921"/>
      <c r="HAO22" s="921"/>
      <c r="HAP22" s="921"/>
      <c r="HAQ22" s="921"/>
      <c r="HAR22" s="921"/>
      <c r="HAS22" s="921"/>
      <c r="HAT22" s="921"/>
      <c r="HAU22" s="921"/>
      <c r="HAV22" s="921"/>
      <c r="HAW22" s="921"/>
      <c r="HAX22" s="921"/>
      <c r="HAY22" s="921"/>
      <c r="HAZ22" s="921"/>
      <c r="HBA22" s="921"/>
      <c r="HBB22" s="921"/>
      <c r="HBC22" s="921"/>
      <c r="HBD22" s="921"/>
      <c r="HBE22" s="921"/>
      <c r="HBF22" s="921"/>
      <c r="HBG22" s="921"/>
      <c r="HBH22" s="921"/>
      <c r="HBI22" s="921"/>
      <c r="HBJ22" s="921"/>
      <c r="HBK22" s="921"/>
      <c r="HBL22" s="921"/>
      <c r="HBM22" s="921"/>
      <c r="HBN22" s="921"/>
      <c r="HBO22" s="921"/>
      <c r="HBP22" s="921"/>
      <c r="HBQ22" s="921"/>
      <c r="HBR22" s="921"/>
      <c r="HBS22" s="921"/>
      <c r="HBT22" s="921"/>
      <c r="HBU22" s="921"/>
      <c r="HBV22" s="921"/>
      <c r="HBW22" s="921"/>
      <c r="HBX22" s="921"/>
      <c r="HBY22" s="921"/>
      <c r="HBZ22" s="921"/>
      <c r="HCA22" s="921"/>
      <c r="HCB22" s="921"/>
      <c r="HCC22" s="921"/>
      <c r="HCD22" s="921"/>
      <c r="HCE22" s="921"/>
      <c r="HCF22" s="921"/>
      <c r="HCG22" s="921"/>
      <c r="HCH22" s="921"/>
      <c r="HCI22" s="921"/>
      <c r="HCJ22" s="921"/>
      <c r="HCK22" s="921"/>
      <c r="HCL22" s="921"/>
      <c r="HCM22" s="921"/>
      <c r="HCN22" s="921"/>
      <c r="HCO22" s="921"/>
      <c r="HCP22" s="921"/>
      <c r="HCQ22" s="921"/>
      <c r="HCR22" s="921"/>
      <c r="HCS22" s="921"/>
      <c r="HCT22" s="921"/>
      <c r="HCU22" s="921"/>
      <c r="HCV22" s="921"/>
      <c r="HCW22" s="921"/>
      <c r="HCX22" s="921"/>
      <c r="HCY22" s="921"/>
      <c r="HCZ22" s="921"/>
      <c r="HDA22" s="921"/>
      <c r="HDB22" s="921"/>
      <c r="HDC22" s="921"/>
      <c r="HDD22" s="921"/>
      <c r="HDE22" s="921"/>
      <c r="HDF22" s="921"/>
      <c r="HDG22" s="921"/>
      <c r="HDH22" s="921"/>
      <c r="HDI22" s="921"/>
      <c r="HDJ22" s="921"/>
      <c r="HDK22" s="921"/>
      <c r="HDL22" s="921"/>
      <c r="HDM22" s="921"/>
      <c r="HDN22" s="921"/>
      <c r="HDO22" s="921"/>
      <c r="HDP22" s="921"/>
      <c r="HDQ22" s="921"/>
      <c r="HDR22" s="921"/>
      <c r="HDS22" s="921"/>
      <c r="HDT22" s="921"/>
      <c r="HDU22" s="921"/>
      <c r="HDV22" s="921"/>
      <c r="HDW22" s="921"/>
      <c r="HDX22" s="921"/>
      <c r="HDY22" s="921"/>
      <c r="HDZ22" s="921"/>
      <c r="HEA22" s="921"/>
      <c r="HEB22" s="921"/>
      <c r="HEC22" s="921"/>
      <c r="HED22" s="921"/>
      <c r="HEE22" s="921"/>
      <c r="HEF22" s="921"/>
      <c r="HEG22" s="921"/>
      <c r="HEH22" s="921"/>
      <c r="HEI22" s="921"/>
      <c r="HEJ22" s="921"/>
      <c r="HEK22" s="921"/>
      <c r="HEL22" s="921"/>
      <c r="HEM22" s="921"/>
      <c r="HEN22" s="921"/>
      <c r="HEO22" s="921"/>
      <c r="HEP22" s="921"/>
      <c r="HEQ22" s="921"/>
      <c r="HER22" s="921"/>
      <c r="HES22" s="921"/>
      <c r="HET22" s="921"/>
      <c r="HEU22" s="921"/>
      <c r="HEV22" s="921"/>
      <c r="HEW22" s="921"/>
      <c r="HEX22" s="921"/>
      <c r="HEY22" s="921"/>
      <c r="HEZ22" s="921"/>
      <c r="HFA22" s="921"/>
      <c r="HFB22" s="921"/>
      <c r="HFC22" s="921"/>
      <c r="HFD22" s="921"/>
      <c r="HFE22" s="921"/>
      <c r="HFF22" s="921"/>
      <c r="HFG22" s="921"/>
      <c r="HFH22" s="921"/>
      <c r="HFI22" s="921"/>
      <c r="HFJ22" s="921"/>
      <c r="HFK22" s="921"/>
      <c r="HFL22" s="921"/>
      <c r="HFM22" s="921"/>
      <c r="HFN22" s="921"/>
      <c r="HFO22" s="921"/>
      <c r="HFP22" s="921"/>
      <c r="HFQ22" s="921"/>
      <c r="HFR22" s="921"/>
      <c r="HFS22" s="921"/>
      <c r="HFT22" s="921"/>
      <c r="HFU22" s="921"/>
      <c r="HFV22" s="921"/>
      <c r="HFW22" s="921"/>
      <c r="HFX22" s="921"/>
      <c r="HFY22" s="921"/>
      <c r="HFZ22" s="921"/>
      <c r="HGA22" s="921"/>
      <c r="HGB22" s="921"/>
      <c r="HGC22" s="921"/>
      <c r="HGD22" s="921"/>
      <c r="HGE22" s="921"/>
      <c r="HGF22" s="921"/>
      <c r="HGG22" s="921"/>
      <c r="HGH22" s="921"/>
      <c r="HGI22" s="921"/>
      <c r="HGJ22" s="921"/>
      <c r="HGK22" s="921"/>
      <c r="HGL22" s="921"/>
      <c r="HGM22" s="921"/>
      <c r="HGN22" s="921"/>
      <c r="HGO22" s="921"/>
      <c r="HGP22" s="921"/>
      <c r="HGQ22" s="921"/>
      <c r="HGR22" s="921"/>
      <c r="HGS22" s="921"/>
      <c r="HGT22" s="921"/>
      <c r="HGU22" s="921"/>
      <c r="HGV22" s="921"/>
      <c r="HGW22" s="921"/>
      <c r="HGX22" s="921"/>
      <c r="HGY22" s="921"/>
      <c r="HGZ22" s="921"/>
      <c r="HHA22" s="921"/>
      <c r="HHB22" s="921"/>
      <c r="HHC22" s="921"/>
      <c r="HHD22" s="921"/>
      <c r="HHE22" s="921"/>
      <c r="HHF22" s="921"/>
      <c r="HHG22" s="921"/>
      <c r="HHH22" s="921"/>
      <c r="HHI22" s="921"/>
      <c r="HHJ22" s="921"/>
      <c r="HHK22" s="921"/>
      <c r="HHL22" s="921"/>
      <c r="HHM22" s="921"/>
      <c r="HHN22" s="921"/>
      <c r="HHO22" s="921"/>
      <c r="HHP22" s="921"/>
      <c r="HHQ22" s="921"/>
      <c r="HHR22" s="921"/>
      <c r="HHS22" s="921"/>
      <c r="HHT22" s="921"/>
      <c r="HHU22" s="921"/>
      <c r="HHV22" s="921"/>
      <c r="HHW22" s="921"/>
      <c r="HHX22" s="921"/>
      <c r="HHY22" s="921"/>
      <c r="HHZ22" s="921"/>
      <c r="HIA22" s="921"/>
      <c r="HIB22" s="921"/>
      <c r="HIC22" s="921"/>
      <c r="HID22" s="921"/>
      <c r="HIE22" s="921"/>
      <c r="HIF22" s="921"/>
      <c r="HIG22" s="921"/>
      <c r="HIH22" s="921"/>
      <c r="HII22" s="921"/>
      <c r="HIJ22" s="921"/>
      <c r="HIK22" s="921"/>
      <c r="HIL22" s="921"/>
      <c r="HIM22" s="921"/>
      <c r="HIN22" s="921"/>
      <c r="HIO22" s="921"/>
      <c r="HIP22" s="921"/>
      <c r="HIQ22" s="921"/>
      <c r="HIR22" s="921"/>
      <c r="HIS22" s="921"/>
      <c r="HIT22" s="921"/>
      <c r="HIU22" s="921"/>
      <c r="HIV22" s="921"/>
      <c r="HIW22" s="921"/>
      <c r="HIX22" s="921"/>
      <c r="HIY22" s="921"/>
      <c r="HIZ22" s="921"/>
      <c r="HJA22" s="921"/>
      <c r="HJB22" s="921"/>
      <c r="HJC22" s="921"/>
      <c r="HJD22" s="921"/>
      <c r="HJE22" s="921"/>
      <c r="HJF22" s="921"/>
      <c r="HJG22" s="921"/>
      <c r="HJH22" s="921"/>
      <c r="HJI22" s="921"/>
      <c r="HJJ22" s="921"/>
      <c r="HJK22" s="921"/>
      <c r="HJL22" s="921"/>
      <c r="HJM22" s="921"/>
      <c r="HJN22" s="921"/>
      <c r="HJO22" s="921"/>
      <c r="HJP22" s="921"/>
      <c r="HJQ22" s="921"/>
      <c r="HJR22" s="921"/>
      <c r="HJS22" s="921"/>
      <c r="HJT22" s="921"/>
      <c r="HJU22" s="921"/>
      <c r="HJV22" s="921"/>
      <c r="HJW22" s="921"/>
      <c r="HJX22" s="921"/>
      <c r="HJY22" s="921"/>
      <c r="HJZ22" s="921"/>
      <c r="HKA22" s="921"/>
      <c r="HKB22" s="921"/>
      <c r="HKC22" s="921"/>
      <c r="HKD22" s="921"/>
      <c r="HKE22" s="921"/>
      <c r="HKF22" s="921"/>
      <c r="HKG22" s="921"/>
      <c r="HKH22" s="921"/>
      <c r="HKI22" s="921"/>
      <c r="HKJ22" s="921"/>
      <c r="HKK22" s="921"/>
      <c r="HKL22" s="921"/>
      <c r="HKM22" s="921"/>
      <c r="HKN22" s="921"/>
      <c r="HKO22" s="921"/>
      <c r="HKP22" s="921"/>
      <c r="HKQ22" s="921"/>
      <c r="HKR22" s="921"/>
      <c r="HKS22" s="921"/>
      <c r="HKT22" s="921"/>
      <c r="HKU22" s="921"/>
      <c r="HKV22" s="921"/>
      <c r="HKW22" s="921"/>
      <c r="HKX22" s="921"/>
      <c r="HKY22" s="921"/>
      <c r="HKZ22" s="921"/>
      <c r="HLA22" s="921"/>
      <c r="HLB22" s="921"/>
      <c r="HLC22" s="921"/>
      <c r="HLD22" s="921"/>
      <c r="HLE22" s="921"/>
      <c r="HLF22" s="921"/>
      <c r="HLG22" s="921"/>
      <c r="HLH22" s="921"/>
      <c r="HLI22" s="921"/>
      <c r="HLJ22" s="921"/>
      <c r="HLK22" s="921"/>
      <c r="HLL22" s="921"/>
      <c r="HLM22" s="921"/>
      <c r="HLN22" s="921"/>
      <c r="HLO22" s="921"/>
      <c r="HLP22" s="921"/>
      <c r="HLQ22" s="921"/>
      <c r="HLR22" s="921"/>
      <c r="HLS22" s="921"/>
      <c r="HLT22" s="921"/>
      <c r="HLU22" s="921"/>
      <c r="HLV22" s="921"/>
      <c r="HLW22" s="921"/>
      <c r="HLX22" s="921"/>
      <c r="HLY22" s="921"/>
      <c r="HLZ22" s="921"/>
      <c r="HMA22" s="921"/>
      <c r="HMB22" s="921"/>
      <c r="HMC22" s="921"/>
      <c r="HMD22" s="921"/>
      <c r="HME22" s="921"/>
      <c r="HMF22" s="921"/>
      <c r="HMG22" s="921"/>
      <c r="HMH22" s="921"/>
      <c r="HMI22" s="921"/>
      <c r="HMJ22" s="921"/>
      <c r="HMK22" s="921"/>
      <c r="HML22" s="921"/>
      <c r="HMM22" s="921"/>
      <c r="HMN22" s="921"/>
      <c r="HMO22" s="921"/>
      <c r="HMP22" s="921"/>
      <c r="HMQ22" s="921"/>
      <c r="HMR22" s="921"/>
      <c r="HMS22" s="921"/>
      <c r="HMT22" s="921"/>
      <c r="HMU22" s="921"/>
      <c r="HMV22" s="921"/>
      <c r="HMW22" s="921"/>
      <c r="HMX22" s="921"/>
      <c r="HMY22" s="921"/>
      <c r="HMZ22" s="921"/>
      <c r="HNA22" s="921"/>
      <c r="HNB22" s="921"/>
      <c r="HNC22" s="921"/>
      <c r="HND22" s="921"/>
      <c r="HNE22" s="921"/>
      <c r="HNF22" s="921"/>
      <c r="HNG22" s="921"/>
      <c r="HNH22" s="921"/>
      <c r="HNI22" s="921"/>
      <c r="HNJ22" s="921"/>
      <c r="HNK22" s="921"/>
      <c r="HNL22" s="921"/>
      <c r="HNM22" s="921"/>
      <c r="HNN22" s="921"/>
      <c r="HNO22" s="921"/>
      <c r="HNP22" s="921"/>
      <c r="HNQ22" s="921"/>
      <c r="HNR22" s="921"/>
      <c r="HNS22" s="921"/>
      <c r="HNT22" s="921"/>
      <c r="HNU22" s="921"/>
      <c r="HNV22" s="921"/>
      <c r="HNW22" s="921"/>
      <c r="HNX22" s="921"/>
      <c r="HNY22" s="921"/>
      <c r="HNZ22" s="921"/>
      <c r="HOA22" s="921"/>
      <c r="HOB22" s="921"/>
      <c r="HOC22" s="921"/>
      <c r="HOD22" s="921"/>
      <c r="HOE22" s="921"/>
      <c r="HOF22" s="921"/>
      <c r="HOG22" s="921"/>
      <c r="HOH22" s="921"/>
      <c r="HOI22" s="921"/>
      <c r="HOJ22" s="921"/>
      <c r="HOK22" s="921"/>
      <c r="HOL22" s="921"/>
      <c r="HOM22" s="921"/>
      <c r="HON22" s="921"/>
      <c r="HOO22" s="921"/>
      <c r="HOP22" s="921"/>
      <c r="HOQ22" s="921"/>
      <c r="HOR22" s="921"/>
      <c r="HOS22" s="921"/>
      <c r="HOT22" s="921"/>
      <c r="HOU22" s="921"/>
      <c r="HOV22" s="921"/>
      <c r="HOW22" s="921"/>
      <c r="HOX22" s="921"/>
      <c r="HOY22" s="921"/>
      <c r="HOZ22" s="921"/>
      <c r="HPA22" s="921"/>
      <c r="HPB22" s="921"/>
      <c r="HPC22" s="921"/>
      <c r="HPD22" s="921"/>
      <c r="HPE22" s="921"/>
      <c r="HPF22" s="921"/>
      <c r="HPG22" s="921"/>
      <c r="HPH22" s="921"/>
      <c r="HPI22" s="921"/>
      <c r="HPJ22" s="921"/>
      <c r="HPK22" s="921"/>
      <c r="HPL22" s="921"/>
      <c r="HPM22" s="921"/>
      <c r="HPN22" s="921"/>
      <c r="HPO22" s="921"/>
      <c r="HPP22" s="921"/>
      <c r="HPQ22" s="921"/>
      <c r="HPR22" s="921"/>
      <c r="HPS22" s="921"/>
      <c r="HPT22" s="921"/>
      <c r="HPU22" s="921"/>
      <c r="HPV22" s="921"/>
      <c r="HPW22" s="921"/>
      <c r="HPX22" s="921"/>
      <c r="HPY22" s="921"/>
      <c r="HPZ22" s="921"/>
      <c r="HQA22" s="921"/>
      <c r="HQB22" s="921"/>
      <c r="HQC22" s="921"/>
      <c r="HQD22" s="921"/>
      <c r="HQE22" s="921"/>
      <c r="HQF22" s="921"/>
      <c r="HQG22" s="921"/>
      <c r="HQH22" s="921"/>
      <c r="HQI22" s="921"/>
      <c r="HQJ22" s="921"/>
      <c r="HQK22" s="921"/>
      <c r="HQL22" s="921"/>
      <c r="HQM22" s="921"/>
      <c r="HQN22" s="921"/>
      <c r="HQO22" s="921"/>
      <c r="HQP22" s="921"/>
      <c r="HQQ22" s="921"/>
      <c r="HQR22" s="921"/>
      <c r="HQS22" s="921"/>
      <c r="HQT22" s="921"/>
      <c r="HQU22" s="921"/>
      <c r="HQV22" s="921"/>
      <c r="HQW22" s="921"/>
      <c r="HQX22" s="921"/>
      <c r="HQY22" s="921"/>
      <c r="HQZ22" s="921"/>
      <c r="HRA22" s="921"/>
      <c r="HRB22" s="921"/>
      <c r="HRC22" s="921"/>
      <c r="HRD22" s="921"/>
      <c r="HRE22" s="921"/>
      <c r="HRF22" s="921"/>
      <c r="HRG22" s="921"/>
      <c r="HRH22" s="921"/>
      <c r="HRI22" s="921"/>
      <c r="HRJ22" s="921"/>
      <c r="HRK22" s="921"/>
      <c r="HRL22" s="921"/>
      <c r="HRM22" s="921"/>
      <c r="HRN22" s="921"/>
      <c r="HRO22" s="921"/>
      <c r="HRP22" s="921"/>
      <c r="HRQ22" s="921"/>
      <c r="HRR22" s="921"/>
      <c r="HRS22" s="921"/>
      <c r="HRT22" s="921"/>
      <c r="HRU22" s="921"/>
      <c r="HRV22" s="921"/>
      <c r="HRW22" s="921"/>
      <c r="HRX22" s="921"/>
      <c r="HRY22" s="921"/>
      <c r="HRZ22" s="921"/>
      <c r="HSA22" s="921"/>
      <c r="HSB22" s="921"/>
      <c r="HSC22" s="921"/>
      <c r="HSD22" s="921"/>
      <c r="HSE22" s="921"/>
      <c r="HSF22" s="921"/>
      <c r="HSG22" s="921"/>
      <c r="HSH22" s="921"/>
      <c r="HSI22" s="921"/>
      <c r="HSJ22" s="921"/>
      <c r="HSK22" s="921"/>
      <c r="HSL22" s="921"/>
      <c r="HSM22" s="921"/>
      <c r="HSN22" s="921"/>
      <c r="HSO22" s="921"/>
      <c r="HSP22" s="921"/>
      <c r="HSQ22" s="921"/>
      <c r="HSR22" s="921"/>
      <c r="HSS22" s="921"/>
      <c r="HST22" s="921"/>
      <c r="HSU22" s="921"/>
      <c r="HSV22" s="921"/>
      <c r="HSW22" s="921"/>
      <c r="HSX22" s="921"/>
      <c r="HSY22" s="921"/>
      <c r="HSZ22" s="921"/>
      <c r="HTA22" s="921"/>
      <c r="HTB22" s="921"/>
      <c r="HTC22" s="921"/>
      <c r="HTD22" s="921"/>
      <c r="HTE22" s="921"/>
      <c r="HTF22" s="921"/>
      <c r="HTG22" s="921"/>
      <c r="HTH22" s="921"/>
      <c r="HTI22" s="921"/>
      <c r="HTJ22" s="921"/>
      <c r="HTK22" s="921"/>
      <c r="HTL22" s="921"/>
      <c r="HTM22" s="921"/>
      <c r="HTN22" s="921"/>
      <c r="HTO22" s="921"/>
      <c r="HTP22" s="921"/>
      <c r="HTQ22" s="921"/>
      <c r="HTR22" s="921"/>
      <c r="HTS22" s="921"/>
      <c r="HTT22" s="921"/>
      <c r="HTU22" s="921"/>
      <c r="HTV22" s="921"/>
      <c r="HTW22" s="921"/>
      <c r="HTX22" s="921"/>
      <c r="HTY22" s="921"/>
      <c r="HTZ22" s="921"/>
      <c r="HUA22" s="921"/>
      <c r="HUB22" s="921"/>
      <c r="HUC22" s="921"/>
      <c r="HUD22" s="921"/>
      <c r="HUE22" s="921"/>
      <c r="HUF22" s="921"/>
      <c r="HUG22" s="921"/>
      <c r="HUH22" s="921"/>
      <c r="HUI22" s="921"/>
      <c r="HUJ22" s="921"/>
      <c r="HUK22" s="921"/>
      <c r="HUL22" s="921"/>
      <c r="HUM22" s="921"/>
      <c r="HUN22" s="921"/>
      <c r="HUO22" s="921"/>
      <c r="HUP22" s="921"/>
      <c r="HUQ22" s="921"/>
      <c r="HUR22" s="921"/>
      <c r="HUS22" s="921"/>
      <c r="HUT22" s="921"/>
      <c r="HUU22" s="921"/>
      <c r="HUV22" s="921"/>
      <c r="HUW22" s="921"/>
      <c r="HUX22" s="921"/>
      <c r="HUY22" s="921"/>
      <c r="HUZ22" s="921"/>
      <c r="HVA22" s="921"/>
      <c r="HVB22" s="921"/>
      <c r="HVC22" s="921"/>
      <c r="HVD22" s="921"/>
      <c r="HVE22" s="921"/>
      <c r="HVF22" s="921"/>
      <c r="HVG22" s="921"/>
      <c r="HVH22" s="921"/>
      <c r="HVI22" s="921"/>
      <c r="HVJ22" s="921"/>
      <c r="HVK22" s="921"/>
      <c r="HVL22" s="921"/>
      <c r="HVM22" s="921"/>
      <c r="HVN22" s="921"/>
      <c r="HVO22" s="921"/>
      <c r="HVP22" s="921"/>
      <c r="HVQ22" s="921"/>
      <c r="HVR22" s="921"/>
      <c r="HVS22" s="921"/>
      <c r="HVT22" s="921"/>
      <c r="HVU22" s="921"/>
      <c r="HVV22" s="921"/>
      <c r="HVW22" s="921"/>
      <c r="HVX22" s="921"/>
      <c r="HVY22" s="921"/>
      <c r="HVZ22" s="921"/>
      <c r="HWA22" s="921"/>
      <c r="HWB22" s="921"/>
      <c r="HWC22" s="921"/>
      <c r="HWD22" s="921"/>
      <c r="HWE22" s="921"/>
      <c r="HWF22" s="921"/>
      <c r="HWG22" s="921"/>
      <c r="HWH22" s="921"/>
      <c r="HWI22" s="921"/>
      <c r="HWJ22" s="921"/>
      <c r="HWK22" s="921"/>
      <c r="HWL22" s="921"/>
      <c r="HWM22" s="921"/>
      <c r="HWN22" s="921"/>
      <c r="HWO22" s="921"/>
      <c r="HWP22" s="921"/>
      <c r="HWQ22" s="921"/>
      <c r="HWR22" s="921"/>
      <c r="HWS22" s="921"/>
      <c r="HWT22" s="921"/>
      <c r="HWU22" s="921"/>
      <c r="HWV22" s="921"/>
      <c r="HWW22" s="921"/>
      <c r="HWX22" s="921"/>
      <c r="HWY22" s="921"/>
      <c r="HWZ22" s="921"/>
      <c r="HXA22" s="921"/>
      <c r="HXB22" s="921"/>
      <c r="HXC22" s="921"/>
      <c r="HXD22" s="921"/>
      <c r="HXE22" s="921"/>
      <c r="HXF22" s="921"/>
      <c r="HXG22" s="921"/>
      <c r="HXH22" s="921"/>
      <c r="HXI22" s="921"/>
      <c r="HXJ22" s="921"/>
      <c r="HXK22" s="921"/>
      <c r="HXL22" s="921"/>
      <c r="HXM22" s="921"/>
      <c r="HXN22" s="921"/>
      <c r="HXO22" s="921"/>
      <c r="HXP22" s="921"/>
      <c r="HXQ22" s="921"/>
      <c r="HXR22" s="921"/>
      <c r="HXS22" s="921"/>
      <c r="HXT22" s="921"/>
      <c r="HXU22" s="921"/>
      <c r="HXV22" s="921"/>
      <c r="HXW22" s="921"/>
      <c r="HXX22" s="921"/>
      <c r="HXY22" s="921"/>
      <c r="HXZ22" s="921"/>
      <c r="HYA22" s="921"/>
      <c r="HYB22" s="921"/>
      <c r="HYC22" s="921"/>
      <c r="HYD22" s="921"/>
      <c r="HYE22" s="921"/>
      <c r="HYF22" s="921"/>
      <c r="HYG22" s="921"/>
      <c r="HYH22" s="921"/>
      <c r="HYI22" s="921"/>
      <c r="HYJ22" s="921"/>
      <c r="HYK22" s="921"/>
      <c r="HYL22" s="921"/>
      <c r="HYM22" s="921"/>
      <c r="HYN22" s="921"/>
      <c r="HYO22" s="921"/>
      <c r="HYP22" s="921"/>
      <c r="HYQ22" s="921"/>
      <c r="HYR22" s="921"/>
      <c r="HYS22" s="921"/>
      <c r="HYT22" s="921"/>
      <c r="HYU22" s="921"/>
      <c r="HYV22" s="921"/>
      <c r="HYW22" s="921"/>
      <c r="HYX22" s="921"/>
      <c r="HYY22" s="921"/>
      <c r="HYZ22" s="921"/>
      <c r="HZA22" s="921"/>
      <c r="HZB22" s="921"/>
      <c r="HZC22" s="921"/>
      <c r="HZD22" s="921"/>
      <c r="HZE22" s="921"/>
      <c r="HZF22" s="921"/>
      <c r="HZG22" s="921"/>
      <c r="HZH22" s="921"/>
      <c r="HZI22" s="921"/>
      <c r="HZJ22" s="921"/>
      <c r="HZK22" s="921"/>
      <c r="HZL22" s="921"/>
      <c r="HZM22" s="921"/>
      <c r="HZN22" s="921"/>
      <c r="HZO22" s="921"/>
      <c r="HZP22" s="921"/>
      <c r="HZQ22" s="921"/>
      <c r="HZR22" s="921"/>
      <c r="HZS22" s="921"/>
      <c r="HZT22" s="921"/>
      <c r="HZU22" s="921"/>
      <c r="HZV22" s="921"/>
      <c r="HZW22" s="921"/>
      <c r="HZX22" s="921"/>
      <c r="HZY22" s="921"/>
      <c r="HZZ22" s="921"/>
      <c r="IAA22" s="921"/>
      <c r="IAB22" s="921"/>
      <c r="IAC22" s="921"/>
      <c r="IAD22" s="921"/>
      <c r="IAE22" s="921"/>
      <c r="IAF22" s="921"/>
      <c r="IAG22" s="921"/>
      <c r="IAH22" s="921"/>
      <c r="IAI22" s="921"/>
      <c r="IAJ22" s="921"/>
      <c r="IAK22" s="921"/>
      <c r="IAL22" s="921"/>
      <c r="IAM22" s="921"/>
      <c r="IAN22" s="921"/>
      <c r="IAO22" s="921"/>
      <c r="IAP22" s="921"/>
      <c r="IAQ22" s="921"/>
      <c r="IAR22" s="921"/>
      <c r="IAS22" s="921"/>
      <c r="IAT22" s="921"/>
      <c r="IAU22" s="921"/>
      <c r="IAV22" s="921"/>
      <c r="IAW22" s="921"/>
      <c r="IAX22" s="921"/>
      <c r="IAY22" s="921"/>
      <c r="IAZ22" s="921"/>
      <c r="IBA22" s="921"/>
      <c r="IBB22" s="921"/>
      <c r="IBC22" s="921"/>
      <c r="IBD22" s="921"/>
      <c r="IBE22" s="921"/>
      <c r="IBF22" s="921"/>
      <c r="IBG22" s="921"/>
      <c r="IBH22" s="921"/>
      <c r="IBI22" s="921"/>
      <c r="IBJ22" s="921"/>
      <c r="IBK22" s="921"/>
      <c r="IBL22" s="921"/>
      <c r="IBM22" s="921"/>
      <c r="IBN22" s="921"/>
      <c r="IBO22" s="921"/>
      <c r="IBP22" s="921"/>
      <c r="IBQ22" s="921"/>
      <c r="IBR22" s="921"/>
      <c r="IBS22" s="921"/>
      <c r="IBT22" s="921"/>
      <c r="IBU22" s="921"/>
      <c r="IBV22" s="921"/>
      <c r="IBW22" s="921"/>
      <c r="IBX22" s="921"/>
      <c r="IBY22" s="921"/>
      <c r="IBZ22" s="921"/>
      <c r="ICA22" s="921"/>
      <c r="ICB22" s="921"/>
      <c r="ICC22" s="921"/>
      <c r="ICD22" s="921"/>
      <c r="ICE22" s="921"/>
      <c r="ICF22" s="921"/>
      <c r="ICG22" s="921"/>
      <c r="ICH22" s="921"/>
      <c r="ICI22" s="921"/>
      <c r="ICJ22" s="921"/>
      <c r="ICK22" s="921"/>
      <c r="ICL22" s="921"/>
      <c r="ICM22" s="921"/>
      <c r="ICN22" s="921"/>
      <c r="ICO22" s="921"/>
      <c r="ICP22" s="921"/>
      <c r="ICQ22" s="921"/>
      <c r="ICR22" s="921"/>
      <c r="ICS22" s="921"/>
      <c r="ICT22" s="921"/>
      <c r="ICU22" s="921"/>
      <c r="ICV22" s="921"/>
      <c r="ICW22" s="921"/>
      <c r="ICX22" s="921"/>
      <c r="ICY22" s="921"/>
      <c r="ICZ22" s="921"/>
      <c r="IDA22" s="921"/>
      <c r="IDB22" s="921"/>
      <c r="IDC22" s="921"/>
      <c r="IDD22" s="921"/>
      <c r="IDE22" s="921"/>
      <c r="IDF22" s="921"/>
      <c r="IDG22" s="921"/>
      <c r="IDH22" s="921"/>
      <c r="IDI22" s="921"/>
      <c r="IDJ22" s="921"/>
      <c r="IDK22" s="921"/>
      <c r="IDL22" s="921"/>
      <c r="IDM22" s="921"/>
      <c r="IDN22" s="921"/>
      <c r="IDO22" s="921"/>
      <c r="IDP22" s="921"/>
      <c r="IDQ22" s="921"/>
      <c r="IDR22" s="921"/>
      <c r="IDS22" s="921"/>
      <c r="IDT22" s="921"/>
      <c r="IDU22" s="921"/>
      <c r="IDV22" s="921"/>
      <c r="IDW22" s="921"/>
      <c r="IDX22" s="921"/>
      <c r="IDY22" s="921"/>
      <c r="IDZ22" s="921"/>
      <c r="IEA22" s="921"/>
      <c r="IEB22" s="921"/>
      <c r="IEC22" s="921"/>
      <c r="IED22" s="921"/>
      <c r="IEE22" s="921"/>
      <c r="IEF22" s="921"/>
      <c r="IEG22" s="921"/>
      <c r="IEH22" s="921"/>
      <c r="IEI22" s="921"/>
      <c r="IEJ22" s="921"/>
      <c r="IEK22" s="921"/>
      <c r="IEL22" s="921"/>
      <c r="IEM22" s="921"/>
      <c r="IEN22" s="921"/>
      <c r="IEO22" s="921"/>
      <c r="IEP22" s="921"/>
      <c r="IEQ22" s="921"/>
      <c r="IER22" s="921"/>
      <c r="IES22" s="921"/>
      <c r="IET22" s="921"/>
      <c r="IEU22" s="921"/>
      <c r="IEV22" s="921"/>
      <c r="IEW22" s="921"/>
      <c r="IEX22" s="921"/>
      <c r="IEY22" s="921"/>
      <c r="IEZ22" s="921"/>
      <c r="IFA22" s="921"/>
      <c r="IFB22" s="921"/>
      <c r="IFC22" s="921"/>
      <c r="IFD22" s="921"/>
      <c r="IFE22" s="921"/>
      <c r="IFF22" s="921"/>
      <c r="IFG22" s="921"/>
      <c r="IFH22" s="921"/>
      <c r="IFI22" s="921"/>
      <c r="IFJ22" s="921"/>
      <c r="IFK22" s="921"/>
      <c r="IFL22" s="921"/>
      <c r="IFM22" s="921"/>
      <c r="IFN22" s="921"/>
      <c r="IFO22" s="921"/>
      <c r="IFP22" s="921"/>
      <c r="IFQ22" s="921"/>
      <c r="IFR22" s="921"/>
      <c r="IFS22" s="921"/>
      <c r="IFT22" s="921"/>
      <c r="IFU22" s="921"/>
      <c r="IFV22" s="921"/>
      <c r="IFW22" s="921"/>
      <c r="IFX22" s="921"/>
      <c r="IFY22" s="921"/>
      <c r="IFZ22" s="921"/>
      <c r="IGA22" s="921"/>
      <c r="IGB22" s="921"/>
      <c r="IGC22" s="921"/>
      <c r="IGD22" s="921"/>
      <c r="IGE22" s="921"/>
      <c r="IGF22" s="921"/>
      <c r="IGG22" s="921"/>
      <c r="IGH22" s="921"/>
      <c r="IGI22" s="921"/>
      <c r="IGJ22" s="921"/>
      <c r="IGK22" s="921"/>
      <c r="IGL22" s="921"/>
      <c r="IGM22" s="921"/>
      <c r="IGN22" s="921"/>
      <c r="IGO22" s="921"/>
      <c r="IGP22" s="921"/>
      <c r="IGQ22" s="921"/>
      <c r="IGR22" s="921"/>
      <c r="IGS22" s="921"/>
      <c r="IGT22" s="921"/>
      <c r="IGU22" s="921"/>
      <c r="IGV22" s="921"/>
      <c r="IGW22" s="921"/>
      <c r="IGX22" s="921"/>
      <c r="IGY22" s="921"/>
      <c r="IGZ22" s="921"/>
      <c r="IHA22" s="921"/>
      <c r="IHB22" s="921"/>
      <c r="IHC22" s="921"/>
      <c r="IHD22" s="921"/>
      <c r="IHE22" s="921"/>
      <c r="IHF22" s="921"/>
      <c r="IHG22" s="921"/>
      <c r="IHH22" s="921"/>
      <c r="IHI22" s="921"/>
      <c r="IHJ22" s="921"/>
      <c r="IHK22" s="921"/>
      <c r="IHL22" s="921"/>
      <c r="IHM22" s="921"/>
      <c r="IHN22" s="921"/>
      <c r="IHO22" s="921"/>
      <c r="IHP22" s="921"/>
      <c r="IHQ22" s="921"/>
      <c r="IHR22" s="921"/>
      <c r="IHS22" s="921"/>
      <c r="IHT22" s="921"/>
      <c r="IHU22" s="921"/>
      <c r="IHV22" s="921"/>
      <c r="IHW22" s="921"/>
      <c r="IHX22" s="921"/>
      <c r="IHY22" s="921"/>
      <c r="IHZ22" s="921"/>
      <c r="IIA22" s="921"/>
      <c r="IIB22" s="921"/>
      <c r="IIC22" s="921"/>
      <c r="IID22" s="921"/>
      <c r="IIE22" s="921"/>
      <c r="IIF22" s="921"/>
      <c r="IIG22" s="921"/>
      <c r="IIH22" s="921"/>
      <c r="III22" s="921"/>
      <c r="IIJ22" s="921"/>
      <c r="IIK22" s="921"/>
      <c r="IIL22" s="921"/>
      <c r="IIM22" s="921"/>
      <c r="IIN22" s="921"/>
      <c r="IIO22" s="921"/>
      <c r="IIP22" s="921"/>
      <c r="IIQ22" s="921"/>
      <c r="IIR22" s="921"/>
      <c r="IIS22" s="921"/>
      <c r="IIT22" s="921"/>
      <c r="IIU22" s="921"/>
      <c r="IIV22" s="921"/>
      <c r="IIW22" s="921"/>
      <c r="IIX22" s="921"/>
      <c r="IIY22" s="921"/>
      <c r="IIZ22" s="921"/>
      <c r="IJA22" s="921"/>
      <c r="IJB22" s="921"/>
      <c r="IJC22" s="921"/>
      <c r="IJD22" s="921"/>
      <c r="IJE22" s="921"/>
      <c r="IJF22" s="921"/>
      <c r="IJG22" s="921"/>
      <c r="IJH22" s="921"/>
      <c r="IJI22" s="921"/>
      <c r="IJJ22" s="921"/>
      <c r="IJK22" s="921"/>
      <c r="IJL22" s="921"/>
      <c r="IJM22" s="921"/>
      <c r="IJN22" s="921"/>
      <c r="IJO22" s="921"/>
      <c r="IJP22" s="921"/>
      <c r="IJQ22" s="921"/>
      <c r="IJR22" s="921"/>
      <c r="IJS22" s="921"/>
      <c r="IJT22" s="921"/>
      <c r="IJU22" s="921"/>
      <c r="IJV22" s="921"/>
      <c r="IJW22" s="921"/>
      <c r="IJX22" s="921"/>
      <c r="IJY22" s="921"/>
      <c r="IJZ22" s="921"/>
      <c r="IKA22" s="921"/>
      <c r="IKB22" s="921"/>
      <c r="IKC22" s="921"/>
      <c r="IKD22" s="921"/>
      <c r="IKE22" s="921"/>
      <c r="IKF22" s="921"/>
      <c r="IKG22" s="921"/>
      <c r="IKH22" s="921"/>
      <c r="IKI22" s="921"/>
      <c r="IKJ22" s="921"/>
      <c r="IKK22" s="921"/>
      <c r="IKL22" s="921"/>
      <c r="IKM22" s="921"/>
      <c r="IKN22" s="921"/>
      <c r="IKO22" s="921"/>
      <c r="IKP22" s="921"/>
      <c r="IKQ22" s="921"/>
      <c r="IKR22" s="921"/>
      <c r="IKS22" s="921"/>
      <c r="IKT22" s="921"/>
      <c r="IKU22" s="921"/>
      <c r="IKV22" s="921"/>
      <c r="IKW22" s="921"/>
      <c r="IKX22" s="921"/>
      <c r="IKY22" s="921"/>
      <c r="IKZ22" s="921"/>
      <c r="ILA22" s="921"/>
      <c r="ILB22" s="921"/>
      <c r="ILC22" s="921"/>
      <c r="ILD22" s="921"/>
      <c r="ILE22" s="921"/>
      <c r="ILF22" s="921"/>
      <c r="ILG22" s="921"/>
      <c r="ILH22" s="921"/>
      <c r="ILI22" s="921"/>
      <c r="ILJ22" s="921"/>
      <c r="ILK22" s="921"/>
      <c r="ILL22" s="921"/>
      <c r="ILM22" s="921"/>
      <c r="ILN22" s="921"/>
      <c r="ILO22" s="921"/>
      <c r="ILP22" s="921"/>
      <c r="ILQ22" s="921"/>
      <c r="ILR22" s="921"/>
      <c r="ILS22" s="921"/>
      <c r="ILT22" s="921"/>
      <c r="ILU22" s="921"/>
      <c r="ILV22" s="921"/>
      <c r="ILW22" s="921"/>
      <c r="ILX22" s="921"/>
      <c r="ILY22" s="921"/>
      <c r="ILZ22" s="921"/>
      <c r="IMA22" s="921"/>
      <c r="IMB22" s="921"/>
      <c r="IMC22" s="921"/>
      <c r="IMD22" s="921"/>
      <c r="IME22" s="921"/>
      <c r="IMF22" s="921"/>
      <c r="IMG22" s="921"/>
      <c r="IMH22" s="921"/>
      <c r="IMI22" s="921"/>
      <c r="IMJ22" s="921"/>
      <c r="IMK22" s="921"/>
      <c r="IML22" s="921"/>
      <c r="IMM22" s="921"/>
      <c r="IMN22" s="921"/>
      <c r="IMO22" s="921"/>
      <c r="IMP22" s="921"/>
      <c r="IMQ22" s="921"/>
      <c r="IMR22" s="921"/>
      <c r="IMS22" s="921"/>
      <c r="IMT22" s="921"/>
      <c r="IMU22" s="921"/>
      <c r="IMV22" s="921"/>
      <c r="IMW22" s="921"/>
      <c r="IMX22" s="921"/>
      <c r="IMY22" s="921"/>
      <c r="IMZ22" s="921"/>
      <c r="INA22" s="921"/>
      <c r="INB22" s="921"/>
      <c r="INC22" s="921"/>
      <c r="IND22" s="921"/>
      <c r="INE22" s="921"/>
      <c r="INF22" s="921"/>
      <c r="ING22" s="921"/>
      <c r="INH22" s="921"/>
      <c r="INI22" s="921"/>
      <c r="INJ22" s="921"/>
      <c r="INK22" s="921"/>
      <c r="INL22" s="921"/>
      <c r="INM22" s="921"/>
      <c r="INN22" s="921"/>
      <c r="INO22" s="921"/>
      <c r="INP22" s="921"/>
      <c r="INQ22" s="921"/>
      <c r="INR22" s="921"/>
      <c r="INS22" s="921"/>
      <c r="INT22" s="921"/>
      <c r="INU22" s="921"/>
      <c r="INV22" s="921"/>
      <c r="INW22" s="921"/>
      <c r="INX22" s="921"/>
      <c r="INY22" s="921"/>
      <c r="INZ22" s="921"/>
      <c r="IOA22" s="921"/>
      <c r="IOB22" s="921"/>
      <c r="IOC22" s="921"/>
      <c r="IOD22" s="921"/>
      <c r="IOE22" s="921"/>
      <c r="IOF22" s="921"/>
      <c r="IOG22" s="921"/>
      <c r="IOH22" s="921"/>
      <c r="IOI22" s="921"/>
      <c r="IOJ22" s="921"/>
      <c r="IOK22" s="921"/>
      <c r="IOL22" s="921"/>
      <c r="IOM22" s="921"/>
      <c r="ION22" s="921"/>
      <c r="IOO22" s="921"/>
      <c r="IOP22" s="921"/>
      <c r="IOQ22" s="921"/>
      <c r="IOR22" s="921"/>
      <c r="IOS22" s="921"/>
      <c r="IOT22" s="921"/>
      <c r="IOU22" s="921"/>
      <c r="IOV22" s="921"/>
      <c r="IOW22" s="921"/>
      <c r="IOX22" s="921"/>
      <c r="IOY22" s="921"/>
      <c r="IOZ22" s="921"/>
      <c r="IPA22" s="921"/>
      <c r="IPB22" s="921"/>
      <c r="IPC22" s="921"/>
      <c r="IPD22" s="921"/>
      <c r="IPE22" s="921"/>
      <c r="IPF22" s="921"/>
      <c r="IPG22" s="921"/>
      <c r="IPH22" s="921"/>
      <c r="IPI22" s="921"/>
      <c r="IPJ22" s="921"/>
      <c r="IPK22" s="921"/>
      <c r="IPL22" s="921"/>
      <c r="IPM22" s="921"/>
      <c r="IPN22" s="921"/>
      <c r="IPO22" s="921"/>
      <c r="IPP22" s="921"/>
      <c r="IPQ22" s="921"/>
      <c r="IPR22" s="921"/>
      <c r="IPS22" s="921"/>
      <c r="IPT22" s="921"/>
      <c r="IPU22" s="921"/>
      <c r="IPV22" s="921"/>
      <c r="IPW22" s="921"/>
      <c r="IPX22" s="921"/>
      <c r="IPY22" s="921"/>
      <c r="IPZ22" s="921"/>
      <c r="IQA22" s="921"/>
      <c r="IQB22" s="921"/>
      <c r="IQC22" s="921"/>
      <c r="IQD22" s="921"/>
      <c r="IQE22" s="921"/>
      <c r="IQF22" s="921"/>
      <c r="IQG22" s="921"/>
      <c r="IQH22" s="921"/>
      <c r="IQI22" s="921"/>
      <c r="IQJ22" s="921"/>
      <c r="IQK22" s="921"/>
      <c r="IQL22" s="921"/>
      <c r="IQM22" s="921"/>
      <c r="IQN22" s="921"/>
      <c r="IQO22" s="921"/>
      <c r="IQP22" s="921"/>
      <c r="IQQ22" s="921"/>
      <c r="IQR22" s="921"/>
      <c r="IQS22" s="921"/>
      <c r="IQT22" s="921"/>
      <c r="IQU22" s="921"/>
      <c r="IQV22" s="921"/>
      <c r="IQW22" s="921"/>
      <c r="IQX22" s="921"/>
      <c r="IQY22" s="921"/>
      <c r="IQZ22" s="921"/>
      <c r="IRA22" s="921"/>
      <c r="IRB22" s="921"/>
      <c r="IRC22" s="921"/>
      <c r="IRD22" s="921"/>
      <c r="IRE22" s="921"/>
      <c r="IRF22" s="921"/>
      <c r="IRG22" s="921"/>
      <c r="IRH22" s="921"/>
      <c r="IRI22" s="921"/>
      <c r="IRJ22" s="921"/>
      <c r="IRK22" s="921"/>
      <c r="IRL22" s="921"/>
      <c r="IRM22" s="921"/>
      <c r="IRN22" s="921"/>
      <c r="IRO22" s="921"/>
      <c r="IRP22" s="921"/>
      <c r="IRQ22" s="921"/>
      <c r="IRR22" s="921"/>
      <c r="IRS22" s="921"/>
      <c r="IRT22" s="921"/>
      <c r="IRU22" s="921"/>
      <c r="IRV22" s="921"/>
      <c r="IRW22" s="921"/>
      <c r="IRX22" s="921"/>
      <c r="IRY22" s="921"/>
      <c r="IRZ22" s="921"/>
      <c r="ISA22" s="921"/>
      <c r="ISB22" s="921"/>
      <c r="ISC22" s="921"/>
      <c r="ISD22" s="921"/>
      <c r="ISE22" s="921"/>
      <c r="ISF22" s="921"/>
      <c r="ISG22" s="921"/>
      <c r="ISH22" s="921"/>
      <c r="ISI22" s="921"/>
      <c r="ISJ22" s="921"/>
      <c r="ISK22" s="921"/>
      <c r="ISL22" s="921"/>
      <c r="ISM22" s="921"/>
      <c r="ISN22" s="921"/>
      <c r="ISO22" s="921"/>
      <c r="ISP22" s="921"/>
      <c r="ISQ22" s="921"/>
      <c r="ISR22" s="921"/>
      <c r="ISS22" s="921"/>
      <c r="IST22" s="921"/>
      <c r="ISU22" s="921"/>
      <c r="ISV22" s="921"/>
      <c r="ISW22" s="921"/>
      <c r="ISX22" s="921"/>
      <c r="ISY22" s="921"/>
      <c r="ISZ22" s="921"/>
      <c r="ITA22" s="921"/>
      <c r="ITB22" s="921"/>
      <c r="ITC22" s="921"/>
      <c r="ITD22" s="921"/>
      <c r="ITE22" s="921"/>
      <c r="ITF22" s="921"/>
      <c r="ITG22" s="921"/>
      <c r="ITH22" s="921"/>
      <c r="ITI22" s="921"/>
      <c r="ITJ22" s="921"/>
      <c r="ITK22" s="921"/>
      <c r="ITL22" s="921"/>
      <c r="ITM22" s="921"/>
      <c r="ITN22" s="921"/>
      <c r="ITO22" s="921"/>
      <c r="ITP22" s="921"/>
      <c r="ITQ22" s="921"/>
      <c r="ITR22" s="921"/>
      <c r="ITS22" s="921"/>
      <c r="ITT22" s="921"/>
      <c r="ITU22" s="921"/>
      <c r="ITV22" s="921"/>
      <c r="ITW22" s="921"/>
      <c r="ITX22" s="921"/>
      <c r="ITY22" s="921"/>
      <c r="ITZ22" s="921"/>
      <c r="IUA22" s="921"/>
      <c r="IUB22" s="921"/>
      <c r="IUC22" s="921"/>
      <c r="IUD22" s="921"/>
      <c r="IUE22" s="921"/>
      <c r="IUF22" s="921"/>
      <c r="IUG22" s="921"/>
      <c r="IUH22" s="921"/>
      <c r="IUI22" s="921"/>
      <c r="IUJ22" s="921"/>
      <c r="IUK22" s="921"/>
      <c r="IUL22" s="921"/>
      <c r="IUM22" s="921"/>
      <c r="IUN22" s="921"/>
      <c r="IUO22" s="921"/>
      <c r="IUP22" s="921"/>
      <c r="IUQ22" s="921"/>
      <c r="IUR22" s="921"/>
      <c r="IUS22" s="921"/>
      <c r="IUT22" s="921"/>
      <c r="IUU22" s="921"/>
      <c r="IUV22" s="921"/>
      <c r="IUW22" s="921"/>
      <c r="IUX22" s="921"/>
      <c r="IUY22" s="921"/>
      <c r="IUZ22" s="921"/>
      <c r="IVA22" s="921"/>
      <c r="IVB22" s="921"/>
      <c r="IVC22" s="921"/>
      <c r="IVD22" s="921"/>
      <c r="IVE22" s="921"/>
      <c r="IVF22" s="921"/>
      <c r="IVG22" s="921"/>
      <c r="IVH22" s="921"/>
      <c r="IVI22" s="921"/>
      <c r="IVJ22" s="921"/>
      <c r="IVK22" s="921"/>
      <c r="IVL22" s="921"/>
      <c r="IVM22" s="921"/>
      <c r="IVN22" s="921"/>
      <c r="IVO22" s="921"/>
      <c r="IVP22" s="921"/>
      <c r="IVQ22" s="921"/>
      <c r="IVR22" s="921"/>
      <c r="IVS22" s="921"/>
      <c r="IVT22" s="921"/>
      <c r="IVU22" s="921"/>
      <c r="IVV22" s="921"/>
      <c r="IVW22" s="921"/>
      <c r="IVX22" s="921"/>
      <c r="IVY22" s="921"/>
      <c r="IVZ22" s="921"/>
      <c r="IWA22" s="921"/>
      <c r="IWB22" s="921"/>
      <c r="IWC22" s="921"/>
      <c r="IWD22" s="921"/>
      <c r="IWE22" s="921"/>
      <c r="IWF22" s="921"/>
      <c r="IWG22" s="921"/>
      <c r="IWH22" s="921"/>
      <c r="IWI22" s="921"/>
      <c r="IWJ22" s="921"/>
      <c r="IWK22" s="921"/>
      <c r="IWL22" s="921"/>
      <c r="IWM22" s="921"/>
      <c r="IWN22" s="921"/>
      <c r="IWO22" s="921"/>
      <c r="IWP22" s="921"/>
      <c r="IWQ22" s="921"/>
      <c r="IWR22" s="921"/>
      <c r="IWS22" s="921"/>
      <c r="IWT22" s="921"/>
      <c r="IWU22" s="921"/>
      <c r="IWV22" s="921"/>
      <c r="IWW22" s="921"/>
      <c r="IWX22" s="921"/>
      <c r="IWY22" s="921"/>
      <c r="IWZ22" s="921"/>
      <c r="IXA22" s="921"/>
      <c r="IXB22" s="921"/>
      <c r="IXC22" s="921"/>
      <c r="IXD22" s="921"/>
      <c r="IXE22" s="921"/>
      <c r="IXF22" s="921"/>
      <c r="IXG22" s="921"/>
      <c r="IXH22" s="921"/>
      <c r="IXI22" s="921"/>
      <c r="IXJ22" s="921"/>
      <c r="IXK22" s="921"/>
      <c r="IXL22" s="921"/>
      <c r="IXM22" s="921"/>
      <c r="IXN22" s="921"/>
      <c r="IXO22" s="921"/>
      <c r="IXP22" s="921"/>
      <c r="IXQ22" s="921"/>
      <c r="IXR22" s="921"/>
      <c r="IXS22" s="921"/>
      <c r="IXT22" s="921"/>
      <c r="IXU22" s="921"/>
      <c r="IXV22" s="921"/>
      <c r="IXW22" s="921"/>
      <c r="IXX22" s="921"/>
      <c r="IXY22" s="921"/>
      <c r="IXZ22" s="921"/>
      <c r="IYA22" s="921"/>
      <c r="IYB22" s="921"/>
      <c r="IYC22" s="921"/>
      <c r="IYD22" s="921"/>
      <c r="IYE22" s="921"/>
      <c r="IYF22" s="921"/>
      <c r="IYG22" s="921"/>
      <c r="IYH22" s="921"/>
      <c r="IYI22" s="921"/>
      <c r="IYJ22" s="921"/>
      <c r="IYK22" s="921"/>
      <c r="IYL22" s="921"/>
      <c r="IYM22" s="921"/>
      <c r="IYN22" s="921"/>
      <c r="IYO22" s="921"/>
      <c r="IYP22" s="921"/>
      <c r="IYQ22" s="921"/>
      <c r="IYR22" s="921"/>
      <c r="IYS22" s="921"/>
      <c r="IYT22" s="921"/>
      <c r="IYU22" s="921"/>
      <c r="IYV22" s="921"/>
      <c r="IYW22" s="921"/>
      <c r="IYX22" s="921"/>
      <c r="IYY22" s="921"/>
      <c r="IYZ22" s="921"/>
      <c r="IZA22" s="921"/>
      <c r="IZB22" s="921"/>
      <c r="IZC22" s="921"/>
      <c r="IZD22" s="921"/>
      <c r="IZE22" s="921"/>
      <c r="IZF22" s="921"/>
      <c r="IZG22" s="921"/>
      <c r="IZH22" s="921"/>
      <c r="IZI22" s="921"/>
      <c r="IZJ22" s="921"/>
      <c r="IZK22" s="921"/>
      <c r="IZL22" s="921"/>
      <c r="IZM22" s="921"/>
      <c r="IZN22" s="921"/>
      <c r="IZO22" s="921"/>
      <c r="IZP22" s="921"/>
      <c r="IZQ22" s="921"/>
      <c r="IZR22" s="921"/>
      <c r="IZS22" s="921"/>
      <c r="IZT22" s="921"/>
      <c r="IZU22" s="921"/>
      <c r="IZV22" s="921"/>
      <c r="IZW22" s="921"/>
      <c r="IZX22" s="921"/>
      <c r="IZY22" s="921"/>
      <c r="IZZ22" s="921"/>
      <c r="JAA22" s="921"/>
      <c r="JAB22" s="921"/>
      <c r="JAC22" s="921"/>
      <c r="JAD22" s="921"/>
      <c r="JAE22" s="921"/>
      <c r="JAF22" s="921"/>
      <c r="JAG22" s="921"/>
      <c r="JAH22" s="921"/>
      <c r="JAI22" s="921"/>
      <c r="JAJ22" s="921"/>
      <c r="JAK22" s="921"/>
      <c r="JAL22" s="921"/>
      <c r="JAM22" s="921"/>
      <c r="JAN22" s="921"/>
      <c r="JAO22" s="921"/>
      <c r="JAP22" s="921"/>
      <c r="JAQ22" s="921"/>
      <c r="JAR22" s="921"/>
      <c r="JAS22" s="921"/>
      <c r="JAT22" s="921"/>
      <c r="JAU22" s="921"/>
      <c r="JAV22" s="921"/>
      <c r="JAW22" s="921"/>
      <c r="JAX22" s="921"/>
      <c r="JAY22" s="921"/>
      <c r="JAZ22" s="921"/>
      <c r="JBA22" s="921"/>
      <c r="JBB22" s="921"/>
      <c r="JBC22" s="921"/>
      <c r="JBD22" s="921"/>
      <c r="JBE22" s="921"/>
      <c r="JBF22" s="921"/>
      <c r="JBG22" s="921"/>
      <c r="JBH22" s="921"/>
      <c r="JBI22" s="921"/>
      <c r="JBJ22" s="921"/>
      <c r="JBK22" s="921"/>
      <c r="JBL22" s="921"/>
      <c r="JBM22" s="921"/>
      <c r="JBN22" s="921"/>
      <c r="JBO22" s="921"/>
      <c r="JBP22" s="921"/>
      <c r="JBQ22" s="921"/>
      <c r="JBR22" s="921"/>
      <c r="JBS22" s="921"/>
      <c r="JBT22" s="921"/>
      <c r="JBU22" s="921"/>
      <c r="JBV22" s="921"/>
      <c r="JBW22" s="921"/>
      <c r="JBX22" s="921"/>
      <c r="JBY22" s="921"/>
      <c r="JBZ22" s="921"/>
      <c r="JCA22" s="921"/>
      <c r="JCB22" s="921"/>
      <c r="JCC22" s="921"/>
      <c r="JCD22" s="921"/>
      <c r="JCE22" s="921"/>
      <c r="JCF22" s="921"/>
      <c r="JCG22" s="921"/>
      <c r="JCH22" s="921"/>
      <c r="JCI22" s="921"/>
      <c r="JCJ22" s="921"/>
      <c r="JCK22" s="921"/>
      <c r="JCL22" s="921"/>
      <c r="JCM22" s="921"/>
      <c r="JCN22" s="921"/>
      <c r="JCO22" s="921"/>
      <c r="JCP22" s="921"/>
      <c r="JCQ22" s="921"/>
      <c r="JCR22" s="921"/>
      <c r="JCS22" s="921"/>
      <c r="JCT22" s="921"/>
      <c r="JCU22" s="921"/>
      <c r="JCV22" s="921"/>
      <c r="JCW22" s="921"/>
      <c r="JCX22" s="921"/>
      <c r="JCY22" s="921"/>
      <c r="JCZ22" s="921"/>
      <c r="JDA22" s="921"/>
      <c r="JDB22" s="921"/>
      <c r="JDC22" s="921"/>
      <c r="JDD22" s="921"/>
      <c r="JDE22" s="921"/>
      <c r="JDF22" s="921"/>
      <c r="JDG22" s="921"/>
      <c r="JDH22" s="921"/>
      <c r="JDI22" s="921"/>
      <c r="JDJ22" s="921"/>
      <c r="JDK22" s="921"/>
      <c r="JDL22" s="921"/>
      <c r="JDM22" s="921"/>
      <c r="JDN22" s="921"/>
      <c r="JDO22" s="921"/>
      <c r="JDP22" s="921"/>
      <c r="JDQ22" s="921"/>
      <c r="JDR22" s="921"/>
      <c r="JDS22" s="921"/>
      <c r="JDT22" s="921"/>
      <c r="JDU22" s="921"/>
      <c r="JDV22" s="921"/>
      <c r="JDW22" s="921"/>
      <c r="JDX22" s="921"/>
      <c r="JDY22" s="921"/>
      <c r="JDZ22" s="921"/>
      <c r="JEA22" s="921"/>
      <c r="JEB22" s="921"/>
      <c r="JEC22" s="921"/>
      <c r="JED22" s="921"/>
      <c r="JEE22" s="921"/>
      <c r="JEF22" s="921"/>
      <c r="JEG22" s="921"/>
      <c r="JEH22" s="921"/>
      <c r="JEI22" s="921"/>
      <c r="JEJ22" s="921"/>
      <c r="JEK22" s="921"/>
      <c r="JEL22" s="921"/>
      <c r="JEM22" s="921"/>
      <c r="JEN22" s="921"/>
      <c r="JEO22" s="921"/>
      <c r="JEP22" s="921"/>
      <c r="JEQ22" s="921"/>
      <c r="JER22" s="921"/>
      <c r="JES22" s="921"/>
      <c r="JET22" s="921"/>
      <c r="JEU22" s="921"/>
      <c r="JEV22" s="921"/>
      <c r="JEW22" s="921"/>
      <c r="JEX22" s="921"/>
      <c r="JEY22" s="921"/>
      <c r="JEZ22" s="921"/>
      <c r="JFA22" s="921"/>
      <c r="JFB22" s="921"/>
      <c r="JFC22" s="921"/>
      <c r="JFD22" s="921"/>
      <c r="JFE22" s="921"/>
      <c r="JFF22" s="921"/>
      <c r="JFG22" s="921"/>
      <c r="JFH22" s="921"/>
      <c r="JFI22" s="921"/>
      <c r="JFJ22" s="921"/>
      <c r="JFK22" s="921"/>
      <c r="JFL22" s="921"/>
      <c r="JFM22" s="921"/>
      <c r="JFN22" s="921"/>
      <c r="JFO22" s="921"/>
      <c r="JFP22" s="921"/>
      <c r="JFQ22" s="921"/>
      <c r="JFR22" s="921"/>
      <c r="JFS22" s="921"/>
      <c r="JFT22" s="921"/>
      <c r="JFU22" s="921"/>
      <c r="JFV22" s="921"/>
      <c r="JFW22" s="921"/>
      <c r="JFX22" s="921"/>
      <c r="JFY22" s="921"/>
      <c r="JFZ22" s="921"/>
      <c r="JGA22" s="921"/>
      <c r="JGB22" s="921"/>
      <c r="JGC22" s="921"/>
      <c r="JGD22" s="921"/>
      <c r="JGE22" s="921"/>
      <c r="JGF22" s="921"/>
      <c r="JGG22" s="921"/>
      <c r="JGH22" s="921"/>
      <c r="JGI22" s="921"/>
      <c r="JGJ22" s="921"/>
      <c r="JGK22" s="921"/>
      <c r="JGL22" s="921"/>
      <c r="JGM22" s="921"/>
      <c r="JGN22" s="921"/>
      <c r="JGO22" s="921"/>
      <c r="JGP22" s="921"/>
      <c r="JGQ22" s="921"/>
      <c r="JGR22" s="921"/>
      <c r="JGS22" s="921"/>
      <c r="JGT22" s="921"/>
      <c r="JGU22" s="921"/>
      <c r="JGV22" s="921"/>
      <c r="JGW22" s="921"/>
      <c r="JGX22" s="921"/>
      <c r="JGY22" s="921"/>
      <c r="JGZ22" s="921"/>
      <c r="JHA22" s="921"/>
      <c r="JHB22" s="921"/>
      <c r="JHC22" s="921"/>
      <c r="JHD22" s="921"/>
      <c r="JHE22" s="921"/>
      <c r="JHF22" s="921"/>
      <c r="JHG22" s="921"/>
      <c r="JHH22" s="921"/>
      <c r="JHI22" s="921"/>
      <c r="JHJ22" s="921"/>
      <c r="JHK22" s="921"/>
      <c r="JHL22" s="921"/>
      <c r="JHM22" s="921"/>
      <c r="JHN22" s="921"/>
      <c r="JHO22" s="921"/>
      <c r="JHP22" s="921"/>
      <c r="JHQ22" s="921"/>
      <c r="JHR22" s="921"/>
      <c r="JHS22" s="921"/>
      <c r="JHT22" s="921"/>
      <c r="JHU22" s="921"/>
      <c r="JHV22" s="921"/>
      <c r="JHW22" s="921"/>
      <c r="JHX22" s="921"/>
      <c r="JHY22" s="921"/>
      <c r="JHZ22" s="921"/>
      <c r="JIA22" s="921"/>
      <c r="JIB22" s="921"/>
      <c r="JIC22" s="921"/>
      <c r="JID22" s="921"/>
      <c r="JIE22" s="921"/>
      <c r="JIF22" s="921"/>
      <c r="JIG22" s="921"/>
      <c r="JIH22" s="921"/>
      <c r="JII22" s="921"/>
      <c r="JIJ22" s="921"/>
      <c r="JIK22" s="921"/>
      <c r="JIL22" s="921"/>
      <c r="JIM22" s="921"/>
      <c r="JIN22" s="921"/>
      <c r="JIO22" s="921"/>
      <c r="JIP22" s="921"/>
      <c r="JIQ22" s="921"/>
      <c r="JIR22" s="921"/>
      <c r="JIS22" s="921"/>
      <c r="JIT22" s="921"/>
      <c r="JIU22" s="921"/>
      <c r="JIV22" s="921"/>
      <c r="JIW22" s="921"/>
      <c r="JIX22" s="921"/>
      <c r="JIY22" s="921"/>
      <c r="JIZ22" s="921"/>
      <c r="JJA22" s="921"/>
      <c r="JJB22" s="921"/>
      <c r="JJC22" s="921"/>
      <c r="JJD22" s="921"/>
      <c r="JJE22" s="921"/>
      <c r="JJF22" s="921"/>
      <c r="JJG22" s="921"/>
      <c r="JJH22" s="921"/>
      <c r="JJI22" s="921"/>
      <c r="JJJ22" s="921"/>
      <c r="JJK22" s="921"/>
      <c r="JJL22" s="921"/>
      <c r="JJM22" s="921"/>
      <c r="JJN22" s="921"/>
      <c r="JJO22" s="921"/>
      <c r="JJP22" s="921"/>
      <c r="JJQ22" s="921"/>
      <c r="JJR22" s="921"/>
      <c r="JJS22" s="921"/>
      <c r="JJT22" s="921"/>
      <c r="JJU22" s="921"/>
      <c r="JJV22" s="921"/>
      <c r="JJW22" s="921"/>
      <c r="JJX22" s="921"/>
      <c r="JJY22" s="921"/>
      <c r="JJZ22" s="921"/>
      <c r="JKA22" s="921"/>
      <c r="JKB22" s="921"/>
      <c r="JKC22" s="921"/>
      <c r="JKD22" s="921"/>
      <c r="JKE22" s="921"/>
      <c r="JKF22" s="921"/>
      <c r="JKG22" s="921"/>
      <c r="JKH22" s="921"/>
      <c r="JKI22" s="921"/>
      <c r="JKJ22" s="921"/>
      <c r="JKK22" s="921"/>
      <c r="JKL22" s="921"/>
      <c r="JKM22" s="921"/>
      <c r="JKN22" s="921"/>
      <c r="JKO22" s="921"/>
      <c r="JKP22" s="921"/>
      <c r="JKQ22" s="921"/>
      <c r="JKR22" s="921"/>
      <c r="JKS22" s="921"/>
      <c r="JKT22" s="921"/>
      <c r="JKU22" s="921"/>
      <c r="JKV22" s="921"/>
      <c r="JKW22" s="921"/>
      <c r="JKX22" s="921"/>
      <c r="JKY22" s="921"/>
      <c r="JKZ22" s="921"/>
      <c r="JLA22" s="921"/>
      <c r="JLB22" s="921"/>
      <c r="JLC22" s="921"/>
      <c r="JLD22" s="921"/>
      <c r="JLE22" s="921"/>
      <c r="JLF22" s="921"/>
      <c r="JLG22" s="921"/>
      <c r="JLH22" s="921"/>
      <c r="JLI22" s="921"/>
      <c r="JLJ22" s="921"/>
      <c r="JLK22" s="921"/>
      <c r="JLL22" s="921"/>
      <c r="JLM22" s="921"/>
      <c r="JLN22" s="921"/>
      <c r="JLO22" s="921"/>
      <c r="JLP22" s="921"/>
      <c r="JLQ22" s="921"/>
      <c r="JLR22" s="921"/>
      <c r="JLS22" s="921"/>
      <c r="JLT22" s="921"/>
      <c r="JLU22" s="921"/>
      <c r="JLV22" s="921"/>
      <c r="JLW22" s="921"/>
      <c r="JLX22" s="921"/>
      <c r="JLY22" s="921"/>
      <c r="JLZ22" s="921"/>
      <c r="JMA22" s="921"/>
      <c r="JMB22" s="921"/>
      <c r="JMC22" s="921"/>
      <c r="JMD22" s="921"/>
      <c r="JME22" s="921"/>
      <c r="JMF22" s="921"/>
      <c r="JMG22" s="921"/>
      <c r="JMH22" s="921"/>
      <c r="JMI22" s="921"/>
      <c r="JMJ22" s="921"/>
      <c r="JMK22" s="921"/>
      <c r="JML22" s="921"/>
      <c r="JMM22" s="921"/>
      <c r="JMN22" s="921"/>
      <c r="JMO22" s="921"/>
      <c r="JMP22" s="921"/>
      <c r="JMQ22" s="921"/>
      <c r="JMR22" s="921"/>
      <c r="JMS22" s="921"/>
      <c r="JMT22" s="921"/>
      <c r="JMU22" s="921"/>
      <c r="JMV22" s="921"/>
      <c r="JMW22" s="921"/>
      <c r="JMX22" s="921"/>
      <c r="JMY22" s="921"/>
      <c r="JMZ22" s="921"/>
      <c r="JNA22" s="921"/>
      <c r="JNB22" s="921"/>
      <c r="JNC22" s="921"/>
      <c r="JND22" s="921"/>
      <c r="JNE22" s="921"/>
      <c r="JNF22" s="921"/>
      <c r="JNG22" s="921"/>
      <c r="JNH22" s="921"/>
      <c r="JNI22" s="921"/>
      <c r="JNJ22" s="921"/>
      <c r="JNK22" s="921"/>
      <c r="JNL22" s="921"/>
      <c r="JNM22" s="921"/>
      <c r="JNN22" s="921"/>
      <c r="JNO22" s="921"/>
      <c r="JNP22" s="921"/>
      <c r="JNQ22" s="921"/>
      <c r="JNR22" s="921"/>
      <c r="JNS22" s="921"/>
      <c r="JNT22" s="921"/>
      <c r="JNU22" s="921"/>
      <c r="JNV22" s="921"/>
      <c r="JNW22" s="921"/>
      <c r="JNX22" s="921"/>
      <c r="JNY22" s="921"/>
      <c r="JNZ22" s="921"/>
      <c r="JOA22" s="921"/>
      <c r="JOB22" s="921"/>
      <c r="JOC22" s="921"/>
      <c r="JOD22" s="921"/>
      <c r="JOE22" s="921"/>
      <c r="JOF22" s="921"/>
      <c r="JOG22" s="921"/>
      <c r="JOH22" s="921"/>
      <c r="JOI22" s="921"/>
      <c r="JOJ22" s="921"/>
      <c r="JOK22" s="921"/>
      <c r="JOL22" s="921"/>
      <c r="JOM22" s="921"/>
      <c r="JON22" s="921"/>
      <c r="JOO22" s="921"/>
      <c r="JOP22" s="921"/>
      <c r="JOQ22" s="921"/>
      <c r="JOR22" s="921"/>
      <c r="JOS22" s="921"/>
      <c r="JOT22" s="921"/>
      <c r="JOU22" s="921"/>
      <c r="JOV22" s="921"/>
      <c r="JOW22" s="921"/>
      <c r="JOX22" s="921"/>
      <c r="JOY22" s="921"/>
      <c r="JOZ22" s="921"/>
      <c r="JPA22" s="921"/>
      <c r="JPB22" s="921"/>
      <c r="JPC22" s="921"/>
      <c r="JPD22" s="921"/>
      <c r="JPE22" s="921"/>
      <c r="JPF22" s="921"/>
      <c r="JPG22" s="921"/>
      <c r="JPH22" s="921"/>
      <c r="JPI22" s="921"/>
      <c r="JPJ22" s="921"/>
      <c r="JPK22" s="921"/>
      <c r="JPL22" s="921"/>
      <c r="JPM22" s="921"/>
      <c r="JPN22" s="921"/>
      <c r="JPO22" s="921"/>
      <c r="JPP22" s="921"/>
      <c r="JPQ22" s="921"/>
      <c r="JPR22" s="921"/>
      <c r="JPS22" s="921"/>
      <c r="JPT22" s="921"/>
      <c r="JPU22" s="921"/>
      <c r="JPV22" s="921"/>
      <c r="JPW22" s="921"/>
      <c r="JPX22" s="921"/>
      <c r="JPY22" s="921"/>
      <c r="JPZ22" s="921"/>
      <c r="JQA22" s="921"/>
      <c r="JQB22" s="921"/>
      <c r="JQC22" s="921"/>
      <c r="JQD22" s="921"/>
      <c r="JQE22" s="921"/>
      <c r="JQF22" s="921"/>
      <c r="JQG22" s="921"/>
      <c r="JQH22" s="921"/>
      <c r="JQI22" s="921"/>
      <c r="JQJ22" s="921"/>
      <c r="JQK22" s="921"/>
      <c r="JQL22" s="921"/>
      <c r="JQM22" s="921"/>
      <c r="JQN22" s="921"/>
      <c r="JQO22" s="921"/>
      <c r="JQP22" s="921"/>
      <c r="JQQ22" s="921"/>
      <c r="JQR22" s="921"/>
      <c r="JQS22" s="921"/>
      <c r="JQT22" s="921"/>
      <c r="JQU22" s="921"/>
      <c r="JQV22" s="921"/>
      <c r="JQW22" s="921"/>
      <c r="JQX22" s="921"/>
      <c r="JQY22" s="921"/>
      <c r="JQZ22" s="921"/>
      <c r="JRA22" s="921"/>
      <c r="JRB22" s="921"/>
      <c r="JRC22" s="921"/>
      <c r="JRD22" s="921"/>
      <c r="JRE22" s="921"/>
      <c r="JRF22" s="921"/>
      <c r="JRG22" s="921"/>
      <c r="JRH22" s="921"/>
      <c r="JRI22" s="921"/>
      <c r="JRJ22" s="921"/>
      <c r="JRK22" s="921"/>
      <c r="JRL22" s="921"/>
      <c r="JRM22" s="921"/>
      <c r="JRN22" s="921"/>
      <c r="JRO22" s="921"/>
      <c r="JRP22" s="921"/>
      <c r="JRQ22" s="921"/>
      <c r="JRR22" s="921"/>
      <c r="JRS22" s="921"/>
      <c r="JRT22" s="921"/>
      <c r="JRU22" s="921"/>
      <c r="JRV22" s="921"/>
      <c r="JRW22" s="921"/>
      <c r="JRX22" s="921"/>
      <c r="JRY22" s="921"/>
      <c r="JRZ22" s="921"/>
      <c r="JSA22" s="921"/>
      <c r="JSB22" s="921"/>
      <c r="JSC22" s="921"/>
      <c r="JSD22" s="921"/>
      <c r="JSE22" s="921"/>
      <c r="JSF22" s="921"/>
      <c r="JSG22" s="921"/>
      <c r="JSH22" s="921"/>
      <c r="JSI22" s="921"/>
      <c r="JSJ22" s="921"/>
      <c r="JSK22" s="921"/>
      <c r="JSL22" s="921"/>
      <c r="JSM22" s="921"/>
      <c r="JSN22" s="921"/>
      <c r="JSO22" s="921"/>
      <c r="JSP22" s="921"/>
      <c r="JSQ22" s="921"/>
      <c r="JSR22" s="921"/>
      <c r="JSS22" s="921"/>
      <c r="JST22" s="921"/>
      <c r="JSU22" s="921"/>
      <c r="JSV22" s="921"/>
      <c r="JSW22" s="921"/>
      <c r="JSX22" s="921"/>
      <c r="JSY22" s="921"/>
      <c r="JSZ22" s="921"/>
      <c r="JTA22" s="921"/>
      <c r="JTB22" s="921"/>
      <c r="JTC22" s="921"/>
      <c r="JTD22" s="921"/>
      <c r="JTE22" s="921"/>
      <c r="JTF22" s="921"/>
      <c r="JTG22" s="921"/>
      <c r="JTH22" s="921"/>
      <c r="JTI22" s="921"/>
      <c r="JTJ22" s="921"/>
      <c r="JTK22" s="921"/>
      <c r="JTL22" s="921"/>
      <c r="JTM22" s="921"/>
      <c r="JTN22" s="921"/>
      <c r="JTO22" s="921"/>
      <c r="JTP22" s="921"/>
      <c r="JTQ22" s="921"/>
      <c r="JTR22" s="921"/>
      <c r="JTS22" s="921"/>
      <c r="JTT22" s="921"/>
      <c r="JTU22" s="921"/>
      <c r="JTV22" s="921"/>
      <c r="JTW22" s="921"/>
      <c r="JTX22" s="921"/>
      <c r="JTY22" s="921"/>
      <c r="JTZ22" s="921"/>
      <c r="JUA22" s="921"/>
      <c r="JUB22" s="921"/>
      <c r="JUC22" s="921"/>
      <c r="JUD22" s="921"/>
      <c r="JUE22" s="921"/>
      <c r="JUF22" s="921"/>
      <c r="JUG22" s="921"/>
      <c r="JUH22" s="921"/>
      <c r="JUI22" s="921"/>
      <c r="JUJ22" s="921"/>
      <c r="JUK22" s="921"/>
      <c r="JUL22" s="921"/>
      <c r="JUM22" s="921"/>
      <c r="JUN22" s="921"/>
      <c r="JUO22" s="921"/>
      <c r="JUP22" s="921"/>
      <c r="JUQ22" s="921"/>
      <c r="JUR22" s="921"/>
      <c r="JUS22" s="921"/>
      <c r="JUT22" s="921"/>
      <c r="JUU22" s="921"/>
      <c r="JUV22" s="921"/>
      <c r="JUW22" s="921"/>
      <c r="JUX22" s="921"/>
      <c r="JUY22" s="921"/>
      <c r="JUZ22" s="921"/>
      <c r="JVA22" s="921"/>
      <c r="JVB22" s="921"/>
      <c r="JVC22" s="921"/>
      <c r="JVD22" s="921"/>
      <c r="JVE22" s="921"/>
      <c r="JVF22" s="921"/>
      <c r="JVG22" s="921"/>
      <c r="JVH22" s="921"/>
      <c r="JVI22" s="921"/>
      <c r="JVJ22" s="921"/>
      <c r="JVK22" s="921"/>
      <c r="JVL22" s="921"/>
      <c r="JVM22" s="921"/>
      <c r="JVN22" s="921"/>
      <c r="JVO22" s="921"/>
      <c r="JVP22" s="921"/>
      <c r="JVQ22" s="921"/>
      <c r="JVR22" s="921"/>
      <c r="JVS22" s="921"/>
      <c r="JVT22" s="921"/>
      <c r="JVU22" s="921"/>
      <c r="JVV22" s="921"/>
      <c r="JVW22" s="921"/>
      <c r="JVX22" s="921"/>
      <c r="JVY22" s="921"/>
      <c r="JVZ22" s="921"/>
      <c r="JWA22" s="921"/>
      <c r="JWB22" s="921"/>
      <c r="JWC22" s="921"/>
      <c r="JWD22" s="921"/>
      <c r="JWE22" s="921"/>
      <c r="JWF22" s="921"/>
      <c r="JWG22" s="921"/>
      <c r="JWH22" s="921"/>
      <c r="JWI22" s="921"/>
      <c r="JWJ22" s="921"/>
      <c r="JWK22" s="921"/>
      <c r="JWL22" s="921"/>
      <c r="JWM22" s="921"/>
      <c r="JWN22" s="921"/>
      <c r="JWO22" s="921"/>
      <c r="JWP22" s="921"/>
      <c r="JWQ22" s="921"/>
      <c r="JWR22" s="921"/>
      <c r="JWS22" s="921"/>
      <c r="JWT22" s="921"/>
      <c r="JWU22" s="921"/>
      <c r="JWV22" s="921"/>
      <c r="JWW22" s="921"/>
      <c r="JWX22" s="921"/>
      <c r="JWY22" s="921"/>
      <c r="JWZ22" s="921"/>
      <c r="JXA22" s="921"/>
      <c r="JXB22" s="921"/>
      <c r="JXC22" s="921"/>
      <c r="JXD22" s="921"/>
      <c r="JXE22" s="921"/>
      <c r="JXF22" s="921"/>
      <c r="JXG22" s="921"/>
      <c r="JXH22" s="921"/>
      <c r="JXI22" s="921"/>
      <c r="JXJ22" s="921"/>
      <c r="JXK22" s="921"/>
      <c r="JXL22" s="921"/>
      <c r="JXM22" s="921"/>
      <c r="JXN22" s="921"/>
      <c r="JXO22" s="921"/>
      <c r="JXP22" s="921"/>
      <c r="JXQ22" s="921"/>
      <c r="JXR22" s="921"/>
      <c r="JXS22" s="921"/>
      <c r="JXT22" s="921"/>
      <c r="JXU22" s="921"/>
      <c r="JXV22" s="921"/>
      <c r="JXW22" s="921"/>
      <c r="JXX22" s="921"/>
      <c r="JXY22" s="921"/>
      <c r="JXZ22" s="921"/>
      <c r="JYA22" s="921"/>
      <c r="JYB22" s="921"/>
      <c r="JYC22" s="921"/>
      <c r="JYD22" s="921"/>
      <c r="JYE22" s="921"/>
      <c r="JYF22" s="921"/>
      <c r="JYG22" s="921"/>
      <c r="JYH22" s="921"/>
      <c r="JYI22" s="921"/>
      <c r="JYJ22" s="921"/>
      <c r="JYK22" s="921"/>
      <c r="JYL22" s="921"/>
      <c r="JYM22" s="921"/>
      <c r="JYN22" s="921"/>
      <c r="JYO22" s="921"/>
      <c r="JYP22" s="921"/>
      <c r="JYQ22" s="921"/>
      <c r="JYR22" s="921"/>
      <c r="JYS22" s="921"/>
      <c r="JYT22" s="921"/>
      <c r="JYU22" s="921"/>
      <c r="JYV22" s="921"/>
      <c r="JYW22" s="921"/>
      <c r="JYX22" s="921"/>
      <c r="JYY22" s="921"/>
      <c r="JYZ22" s="921"/>
      <c r="JZA22" s="921"/>
      <c r="JZB22" s="921"/>
      <c r="JZC22" s="921"/>
      <c r="JZD22" s="921"/>
      <c r="JZE22" s="921"/>
      <c r="JZF22" s="921"/>
      <c r="JZG22" s="921"/>
      <c r="JZH22" s="921"/>
      <c r="JZI22" s="921"/>
      <c r="JZJ22" s="921"/>
      <c r="JZK22" s="921"/>
      <c r="JZL22" s="921"/>
      <c r="JZM22" s="921"/>
      <c r="JZN22" s="921"/>
      <c r="JZO22" s="921"/>
      <c r="JZP22" s="921"/>
      <c r="JZQ22" s="921"/>
      <c r="JZR22" s="921"/>
      <c r="JZS22" s="921"/>
      <c r="JZT22" s="921"/>
      <c r="JZU22" s="921"/>
      <c r="JZV22" s="921"/>
      <c r="JZW22" s="921"/>
      <c r="JZX22" s="921"/>
      <c r="JZY22" s="921"/>
      <c r="JZZ22" s="921"/>
      <c r="KAA22" s="921"/>
      <c r="KAB22" s="921"/>
      <c r="KAC22" s="921"/>
      <c r="KAD22" s="921"/>
      <c r="KAE22" s="921"/>
      <c r="KAF22" s="921"/>
      <c r="KAG22" s="921"/>
      <c r="KAH22" s="921"/>
      <c r="KAI22" s="921"/>
      <c r="KAJ22" s="921"/>
      <c r="KAK22" s="921"/>
      <c r="KAL22" s="921"/>
      <c r="KAM22" s="921"/>
      <c r="KAN22" s="921"/>
      <c r="KAO22" s="921"/>
      <c r="KAP22" s="921"/>
      <c r="KAQ22" s="921"/>
      <c r="KAR22" s="921"/>
      <c r="KAS22" s="921"/>
      <c r="KAT22" s="921"/>
      <c r="KAU22" s="921"/>
      <c r="KAV22" s="921"/>
      <c r="KAW22" s="921"/>
      <c r="KAX22" s="921"/>
      <c r="KAY22" s="921"/>
      <c r="KAZ22" s="921"/>
      <c r="KBA22" s="921"/>
      <c r="KBB22" s="921"/>
      <c r="KBC22" s="921"/>
      <c r="KBD22" s="921"/>
      <c r="KBE22" s="921"/>
      <c r="KBF22" s="921"/>
      <c r="KBG22" s="921"/>
      <c r="KBH22" s="921"/>
      <c r="KBI22" s="921"/>
      <c r="KBJ22" s="921"/>
      <c r="KBK22" s="921"/>
      <c r="KBL22" s="921"/>
      <c r="KBM22" s="921"/>
      <c r="KBN22" s="921"/>
      <c r="KBO22" s="921"/>
      <c r="KBP22" s="921"/>
      <c r="KBQ22" s="921"/>
      <c r="KBR22" s="921"/>
      <c r="KBS22" s="921"/>
      <c r="KBT22" s="921"/>
      <c r="KBU22" s="921"/>
      <c r="KBV22" s="921"/>
      <c r="KBW22" s="921"/>
      <c r="KBX22" s="921"/>
      <c r="KBY22" s="921"/>
      <c r="KBZ22" s="921"/>
      <c r="KCA22" s="921"/>
      <c r="KCB22" s="921"/>
      <c r="KCC22" s="921"/>
      <c r="KCD22" s="921"/>
      <c r="KCE22" s="921"/>
      <c r="KCF22" s="921"/>
      <c r="KCG22" s="921"/>
      <c r="KCH22" s="921"/>
      <c r="KCI22" s="921"/>
      <c r="KCJ22" s="921"/>
      <c r="KCK22" s="921"/>
      <c r="KCL22" s="921"/>
      <c r="KCM22" s="921"/>
      <c r="KCN22" s="921"/>
      <c r="KCO22" s="921"/>
      <c r="KCP22" s="921"/>
      <c r="KCQ22" s="921"/>
      <c r="KCR22" s="921"/>
      <c r="KCS22" s="921"/>
      <c r="KCT22" s="921"/>
      <c r="KCU22" s="921"/>
      <c r="KCV22" s="921"/>
      <c r="KCW22" s="921"/>
      <c r="KCX22" s="921"/>
      <c r="KCY22" s="921"/>
      <c r="KCZ22" s="921"/>
      <c r="KDA22" s="921"/>
      <c r="KDB22" s="921"/>
      <c r="KDC22" s="921"/>
      <c r="KDD22" s="921"/>
      <c r="KDE22" s="921"/>
      <c r="KDF22" s="921"/>
      <c r="KDG22" s="921"/>
      <c r="KDH22" s="921"/>
      <c r="KDI22" s="921"/>
      <c r="KDJ22" s="921"/>
      <c r="KDK22" s="921"/>
      <c r="KDL22" s="921"/>
      <c r="KDM22" s="921"/>
      <c r="KDN22" s="921"/>
      <c r="KDO22" s="921"/>
      <c r="KDP22" s="921"/>
      <c r="KDQ22" s="921"/>
      <c r="KDR22" s="921"/>
      <c r="KDS22" s="921"/>
      <c r="KDT22" s="921"/>
      <c r="KDU22" s="921"/>
      <c r="KDV22" s="921"/>
      <c r="KDW22" s="921"/>
      <c r="KDX22" s="921"/>
      <c r="KDY22" s="921"/>
      <c r="KDZ22" s="921"/>
      <c r="KEA22" s="921"/>
      <c r="KEB22" s="921"/>
      <c r="KEC22" s="921"/>
      <c r="KED22" s="921"/>
      <c r="KEE22" s="921"/>
      <c r="KEF22" s="921"/>
      <c r="KEG22" s="921"/>
      <c r="KEH22" s="921"/>
      <c r="KEI22" s="921"/>
      <c r="KEJ22" s="921"/>
      <c r="KEK22" s="921"/>
      <c r="KEL22" s="921"/>
      <c r="KEM22" s="921"/>
      <c r="KEN22" s="921"/>
      <c r="KEO22" s="921"/>
      <c r="KEP22" s="921"/>
      <c r="KEQ22" s="921"/>
      <c r="KER22" s="921"/>
      <c r="KES22" s="921"/>
      <c r="KET22" s="921"/>
      <c r="KEU22" s="921"/>
      <c r="KEV22" s="921"/>
      <c r="KEW22" s="921"/>
      <c r="KEX22" s="921"/>
      <c r="KEY22" s="921"/>
      <c r="KEZ22" s="921"/>
      <c r="KFA22" s="921"/>
      <c r="KFB22" s="921"/>
      <c r="KFC22" s="921"/>
      <c r="KFD22" s="921"/>
      <c r="KFE22" s="921"/>
      <c r="KFF22" s="921"/>
      <c r="KFG22" s="921"/>
      <c r="KFH22" s="921"/>
      <c r="KFI22" s="921"/>
      <c r="KFJ22" s="921"/>
      <c r="KFK22" s="921"/>
      <c r="KFL22" s="921"/>
      <c r="KFM22" s="921"/>
      <c r="KFN22" s="921"/>
      <c r="KFO22" s="921"/>
      <c r="KFP22" s="921"/>
      <c r="KFQ22" s="921"/>
      <c r="KFR22" s="921"/>
      <c r="KFS22" s="921"/>
      <c r="KFT22" s="921"/>
      <c r="KFU22" s="921"/>
      <c r="KFV22" s="921"/>
      <c r="KFW22" s="921"/>
      <c r="KFX22" s="921"/>
      <c r="KFY22" s="921"/>
      <c r="KFZ22" s="921"/>
      <c r="KGA22" s="921"/>
      <c r="KGB22" s="921"/>
      <c r="KGC22" s="921"/>
      <c r="KGD22" s="921"/>
      <c r="KGE22" s="921"/>
      <c r="KGF22" s="921"/>
      <c r="KGG22" s="921"/>
      <c r="KGH22" s="921"/>
      <c r="KGI22" s="921"/>
      <c r="KGJ22" s="921"/>
      <c r="KGK22" s="921"/>
      <c r="KGL22" s="921"/>
      <c r="KGM22" s="921"/>
      <c r="KGN22" s="921"/>
      <c r="KGO22" s="921"/>
      <c r="KGP22" s="921"/>
      <c r="KGQ22" s="921"/>
      <c r="KGR22" s="921"/>
      <c r="KGS22" s="921"/>
      <c r="KGT22" s="921"/>
      <c r="KGU22" s="921"/>
      <c r="KGV22" s="921"/>
      <c r="KGW22" s="921"/>
      <c r="KGX22" s="921"/>
      <c r="KGY22" s="921"/>
      <c r="KGZ22" s="921"/>
      <c r="KHA22" s="921"/>
      <c r="KHB22" s="921"/>
      <c r="KHC22" s="921"/>
      <c r="KHD22" s="921"/>
      <c r="KHE22" s="921"/>
      <c r="KHF22" s="921"/>
      <c r="KHG22" s="921"/>
      <c r="KHH22" s="921"/>
      <c r="KHI22" s="921"/>
      <c r="KHJ22" s="921"/>
      <c r="KHK22" s="921"/>
      <c r="KHL22" s="921"/>
      <c r="KHM22" s="921"/>
      <c r="KHN22" s="921"/>
      <c r="KHO22" s="921"/>
      <c r="KHP22" s="921"/>
      <c r="KHQ22" s="921"/>
      <c r="KHR22" s="921"/>
      <c r="KHS22" s="921"/>
      <c r="KHT22" s="921"/>
      <c r="KHU22" s="921"/>
      <c r="KHV22" s="921"/>
      <c r="KHW22" s="921"/>
      <c r="KHX22" s="921"/>
      <c r="KHY22" s="921"/>
      <c r="KHZ22" s="921"/>
      <c r="KIA22" s="921"/>
      <c r="KIB22" s="921"/>
      <c r="KIC22" s="921"/>
      <c r="KID22" s="921"/>
      <c r="KIE22" s="921"/>
      <c r="KIF22" s="921"/>
      <c r="KIG22" s="921"/>
      <c r="KIH22" s="921"/>
      <c r="KII22" s="921"/>
      <c r="KIJ22" s="921"/>
      <c r="KIK22" s="921"/>
      <c r="KIL22" s="921"/>
      <c r="KIM22" s="921"/>
      <c r="KIN22" s="921"/>
      <c r="KIO22" s="921"/>
      <c r="KIP22" s="921"/>
      <c r="KIQ22" s="921"/>
      <c r="KIR22" s="921"/>
      <c r="KIS22" s="921"/>
      <c r="KIT22" s="921"/>
      <c r="KIU22" s="921"/>
      <c r="KIV22" s="921"/>
      <c r="KIW22" s="921"/>
      <c r="KIX22" s="921"/>
      <c r="KIY22" s="921"/>
      <c r="KIZ22" s="921"/>
      <c r="KJA22" s="921"/>
      <c r="KJB22" s="921"/>
      <c r="KJC22" s="921"/>
      <c r="KJD22" s="921"/>
      <c r="KJE22" s="921"/>
      <c r="KJF22" s="921"/>
      <c r="KJG22" s="921"/>
      <c r="KJH22" s="921"/>
      <c r="KJI22" s="921"/>
      <c r="KJJ22" s="921"/>
      <c r="KJK22" s="921"/>
      <c r="KJL22" s="921"/>
      <c r="KJM22" s="921"/>
      <c r="KJN22" s="921"/>
      <c r="KJO22" s="921"/>
      <c r="KJP22" s="921"/>
      <c r="KJQ22" s="921"/>
      <c r="KJR22" s="921"/>
      <c r="KJS22" s="921"/>
      <c r="KJT22" s="921"/>
      <c r="KJU22" s="921"/>
      <c r="KJV22" s="921"/>
      <c r="KJW22" s="921"/>
      <c r="KJX22" s="921"/>
      <c r="KJY22" s="921"/>
      <c r="KJZ22" s="921"/>
      <c r="KKA22" s="921"/>
      <c r="KKB22" s="921"/>
      <c r="KKC22" s="921"/>
      <c r="KKD22" s="921"/>
      <c r="KKE22" s="921"/>
      <c r="KKF22" s="921"/>
      <c r="KKG22" s="921"/>
      <c r="KKH22" s="921"/>
      <c r="KKI22" s="921"/>
      <c r="KKJ22" s="921"/>
      <c r="KKK22" s="921"/>
      <c r="KKL22" s="921"/>
      <c r="KKM22" s="921"/>
      <c r="KKN22" s="921"/>
      <c r="KKO22" s="921"/>
      <c r="KKP22" s="921"/>
      <c r="KKQ22" s="921"/>
      <c r="KKR22" s="921"/>
      <c r="KKS22" s="921"/>
      <c r="KKT22" s="921"/>
      <c r="KKU22" s="921"/>
      <c r="KKV22" s="921"/>
      <c r="KKW22" s="921"/>
      <c r="KKX22" s="921"/>
      <c r="KKY22" s="921"/>
      <c r="KKZ22" s="921"/>
      <c r="KLA22" s="921"/>
      <c r="KLB22" s="921"/>
      <c r="KLC22" s="921"/>
      <c r="KLD22" s="921"/>
      <c r="KLE22" s="921"/>
      <c r="KLF22" s="921"/>
      <c r="KLG22" s="921"/>
      <c r="KLH22" s="921"/>
      <c r="KLI22" s="921"/>
      <c r="KLJ22" s="921"/>
      <c r="KLK22" s="921"/>
      <c r="KLL22" s="921"/>
      <c r="KLM22" s="921"/>
      <c r="KLN22" s="921"/>
      <c r="KLO22" s="921"/>
      <c r="KLP22" s="921"/>
      <c r="KLQ22" s="921"/>
      <c r="KLR22" s="921"/>
      <c r="KLS22" s="921"/>
      <c r="KLT22" s="921"/>
      <c r="KLU22" s="921"/>
      <c r="KLV22" s="921"/>
      <c r="KLW22" s="921"/>
      <c r="KLX22" s="921"/>
      <c r="KLY22" s="921"/>
      <c r="KLZ22" s="921"/>
      <c r="KMA22" s="921"/>
      <c r="KMB22" s="921"/>
      <c r="KMC22" s="921"/>
      <c r="KMD22" s="921"/>
      <c r="KME22" s="921"/>
      <c r="KMF22" s="921"/>
      <c r="KMG22" s="921"/>
      <c r="KMH22" s="921"/>
      <c r="KMI22" s="921"/>
      <c r="KMJ22" s="921"/>
      <c r="KMK22" s="921"/>
      <c r="KML22" s="921"/>
      <c r="KMM22" s="921"/>
      <c r="KMN22" s="921"/>
      <c r="KMO22" s="921"/>
      <c r="KMP22" s="921"/>
      <c r="KMQ22" s="921"/>
      <c r="KMR22" s="921"/>
      <c r="KMS22" s="921"/>
      <c r="KMT22" s="921"/>
      <c r="KMU22" s="921"/>
      <c r="KMV22" s="921"/>
      <c r="KMW22" s="921"/>
      <c r="KMX22" s="921"/>
      <c r="KMY22" s="921"/>
      <c r="KMZ22" s="921"/>
      <c r="KNA22" s="921"/>
      <c r="KNB22" s="921"/>
      <c r="KNC22" s="921"/>
      <c r="KND22" s="921"/>
      <c r="KNE22" s="921"/>
      <c r="KNF22" s="921"/>
      <c r="KNG22" s="921"/>
      <c r="KNH22" s="921"/>
      <c r="KNI22" s="921"/>
      <c r="KNJ22" s="921"/>
      <c r="KNK22" s="921"/>
      <c r="KNL22" s="921"/>
      <c r="KNM22" s="921"/>
      <c r="KNN22" s="921"/>
      <c r="KNO22" s="921"/>
      <c r="KNP22" s="921"/>
      <c r="KNQ22" s="921"/>
      <c r="KNR22" s="921"/>
      <c r="KNS22" s="921"/>
      <c r="KNT22" s="921"/>
      <c r="KNU22" s="921"/>
      <c r="KNV22" s="921"/>
      <c r="KNW22" s="921"/>
      <c r="KNX22" s="921"/>
      <c r="KNY22" s="921"/>
      <c r="KNZ22" s="921"/>
      <c r="KOA22" s="921"/>
      <c r="KOB22" s="921"/>
      <c r="KOC22" s="921"/>
      <c r="KOD22" s="921"/>
      <c r="KOE22" s="921"/>
      <c r="KOF22" s="921"/>
      <c r="KOG22" s="921"/>
      <c r="KOH22" s="921"/>
      <c r="KOI22" s="921"/>
      <c r="KOJ22" s="921"/>
      <c r="KOK22" s="921"/>
      <c r="KOL22" s="921"/>
      <c r="KOM22" s="921"/>
      <c r="KON22" s="921"/>
      <c r="KOO22" s="921"/>
      <c r="KOP22" s="921"/>
      <c r="KOQ22" s="921"/>
      <c r="KOR22" s="921"/>
      <c r="KOS22" s="921"/>
      <c r="KOT22" s="921"/>
      <c r="KOU22" s="921"/>
      <c r="KOV22" s="921"/>
      <c r="KOW22" s="921"/>
      <c r="KOX22" s="921"/>
      <c r="KOY22" s="921"/>
      <c r="KOZ22" s="921"/>
      <c r="KPA22" s="921"/>
      <c r="KPB22" s="921"/>
      <c r="KPC22" s="921"/>
      <c r="KPD22" s="921"/>
      <c r="KPE22" s="921"/>
      <c r="KPF22" s="921"/>
      <c r="KPG22" s="921"/>
      <c r="KPH22" s="921"/>
      <c r="KPI22" s="921"/>
      <c r="KPJ22" s="921"/>
      <c r="KPK22" s="921"/>
      <c r="KPL22" s="921"/>
      <c r="KPM22" s="921"/>
      <c r="KPN22" s="921"/>
      <c r="KPO22" s="921"/>
      <c r="KPP22" s="921"/>
      <c r="KPQ22" s="921"/>
      <c r="KPR22" s="921"/>
      <c r="KPS22" s="921"/>
      <c r="KPT22" s="921"/>
      <c r="KPU22" s="921"/>
      <c r="KPV22" s="921"/>
      <c r="KPW22" s="921"/>
      <c r="KPX22" s="921"/>
      <c r="KPY22" s="921"/>
      <c r="KPZ22" s="921"/>
      <c r="KQA22" s="921"/>
      <c r="KQB22" s="921"/>
      <c r="KQC22" s="921"/>
      <c r="KQD22" s="921"/>
      <c r="KQE22" s="921"/>
      <c r="KQF22" s="921"/>
      <c r="KQG22" s="921"/>
      <c r="KQH22" s="921"/>
      <c r="KQI22" s="921"/>
      <c r="KQJ22" s="921"/>
      <c r="KQK22" s="921"/>
      <c r="KQL22" s="921"/>
      <c r="KQM22" s="921"/>
      <c r="KQN22" s="921"/>
      <c r="KQO22" s="921"/>
      <c r="KQP22" s="921"/>
      <c r="KQQ22" s="921"/>
      <c r="KQR22" s="921"/>
      <c r="KQS22" s="921"/>
      <c r="KQT22" s="921"/>
      <c r="KQU22" s="921"/>
      <c r="KQV22" s="921"/>
      <c r="KQW22" s="921"/>
      <c r="KQX22" s="921"/>
      <c r="KQY22" s="921"/>
      <c r="KQZ22" s="921"/>
      <c r="KRA22" s="921"/>
      <c r="KRB22" s="921"/>
      <c r="KRC22" s="921"/>
      <c r="KRD22" s="921"/>
      <c r="KRE22" s="921"/>
      <c r="KRF22" s="921"/>
      <c r="KRG22" s="921"/>
      <c r="KRH22" s="921"/>
      <c r="KRI22" s="921"/>
      <c r="KRJ22" s="921"/>
      <c r="KRK22" s="921"/>
      <c r="KRL22" s="921"/>
      <c r="KRM22" s="921"/>
      <c r="KRN22" s="921"/>
      <c r="KRO22" s="921"/>
      <c r="KRP22" s="921"/>
      <c r="KRQ22" s="921"/>
      <c r="KRR22" s="921"/>
      <c r="KRS22" s="921"/>
      <c r="KRT22" s="921"/>
      <c r="KRU22" s="921"/>
      <c r="KRV22" s="921"/>
      <c r="KRW22" s="921"/>
      <c r="KRX22" s="921"/>
      <c r="KRY22" s="921"/>
      <c r="KRZ22" s="921"/>
      <c r="KSA22" s="921"/>
      <c r="KSB22" s="921"/>
      <c r="KSC22" s="921"/>
      <c r="KSD22" s="921"/>
      <c r="KSE22" s="921"/>
      <c r="KSF22" s="921"/>
      <c r="KSG22" s="921"/>
      <c r="KSH22" s="921"/>
      <c r="KSI22" s="921"/>
      <c r="KSJ22" s="921"/>
      <c r="KSK22" s="921"/>
      <c r="KSL22" s="921"/>
      <c r="KSM22" s="921"/>
      <c r="KSN22" s="921"/>
      <c r="KSO22" s="921"/>
      <c r="KSP22" s="921"/>
      <c r="KSQ22" s="921"/>
      <c r="KSR22" s="921"/>
      <c r="KSS22" s="921"/>
      <c r="KST22" s="921"/>
      <c r="KSU22" s="921"/>
      <c r="KSV22" s="921"/>
      <c r="KSW22" s="921"/>
      <c r="KSX22" s="921"/>
      <c r="KSY22" s="921"/>
      <c r="KSZ22" s="921"/>
      <c r="KTA22" s="921"/>
      <c r="KTB22" s="921"/>
      <c r="KTC22" s="921"/>
      <c r="KTD22" s="921"/>
      <c r="KTE22" s="921"/>
      <c r="KTF22" s="921"/>
      <c r="KTG22" s="921"/>
      <c r="KTH22" s="921"/>
      <c r="KTI22" s="921"/>
      <c r="KTJ22" s="921"/>
      <c r="KTK22" s="921"/>
      <c r="KTL22" s="921"/>
      <c r="KTM22" s="921"/>
      <c r="KTN22" s="921"/>
      <c r="KTO22" s="921"/>
      <c r="KTP22" s="921"/>
      <c r="KTQ22" s="921"/>
      <c r="KTR22" s="921"/>
      <c r="KTS22" s="921"/>
      <c r="KTT22" s="921"/>
      <c r="KTU22" s="921"/>
      <c r="KTV22" s="921"/>
      <c r="KTW22" s="921"/>
      <c r="KTX22" s="921"/>
      <c r="KTY22" s="921"/>
      <c r="KTZ22" s="921"/>
      <c r="KUA22" s="921"/>
      <c r="KUB22" s="921"/>
      <c r="KUC22" s="921"/>
      <c r="KUD22" s="921"/>
      <c r="KUE22" s="921"/>
      <c r="KUF22" s="921"/>
      <c r="KUG22" s="921"/>
      <c r="KUH22" s="921"/>
      <c r="KUI22" s="921"/>
      <c r="KUJ22" s="921"/>
      <c r="KUK22" s="921"/>
      <c r="KUL22" s="921"/>
      <c r="KUM22" s="921"/>
      <c r="KUN22" s="921"/>
      <c r="KUO22" s="921"/>
      <c r="KUP22" s="921"/>
      <c r="KUQ22" s="921"/>
      <c r="KUR22" s="921"/>
      <c r="KUS22" s="921"/>
      <c r="KUT22" s="921"/>
      <c r="KUU22" s="921"/>
      <c r="KUV22" s="921"/>
      <c r="KUW22" s="921"/>
      <c r="KUX22" s="921"/>
      <c r="KUY22" s="921"/>
      <c r="KUZ22" s="921"/>
      <c r="KVA22" s="921"/>
      <c r="KVB22" s="921"/>
      <c r="KVC22" s="921"/>
      <c r="KVD22" s="921"/>
      <c r="KVE22" s="921"/>
      <c r="KVF22" s="921"/>
      <c r="KVG22" s="921"/>
      <c r="KVH22" s="921"/>
      <c r="KVI22" s="921"/>
      <c r="KVJ22" s="921"/>
      <c r="KVK22" s="921"/>
      <c r="KVL22" s="921"/>
      <c r="KVM22" s="921"/>
      <c r="KVN22" s="921"/>
      <c r="KVO22" s="921"/>
      <c r="KVP22" s="921"/>
      <c r="KVQ22" s="921"/>
      <c r="KVR22" s="921"/>
      <c r="KVS22" s="921"/>
      <c r="KVT22" s="921"/>
      <c r="KVU22" s="921"/>
      <c r="KVV22" s="921"/>
      <c r="KVW22" s="921"/>
      <c r="KVX22" s="921"/>
      <c r="KVY22" s="921"/>
      <c r="KVZ22" s="921"/>
      <c r="KWA22" s="921"/>
      <c r="KWB22" s="921"/>
      <c r="KWC22" s="921"/>
      <c r="KWD22" s="921"/>
      <c r="KWE22" s="921"/>
      <c r="KWF22" s="921"/>
      <c r="KWG22" s="921"/>
      <c r="KWH22" s="921"/>
      <c r="KWI22" s="921"/>
      <c r="KWJ22" s="921"/>
      <c r="KWK22" s="921"/>
      <c r="KWL22" s="921"/>
      <c r="KWM22" s="921"/>
      <c r="KWN22" s="921"/>
      <c r="KWO22" s="921"/>
      <c r="KWP22" s="921"/>
      <c r="KWQ22" s="921"/>
      <c r="KWR22" s="921"/>
      <c r="KWS22" s="921"/>
      <c r="KWT22" s="921"/>
      <c r="KWU22" s="921"/>
      <c r="KWV22" s="921"/>
      <c r="KWW22" s="921"/>
      <c r="KWX22" s="921"/>
      <c r="KWY22" s="921"/>
      <c r="KWZ22" s="921"/>
      <c r="KXA22" s="921"/>
      <c r="KXB22" s="921"/>
      <c r="KXC22" s="921"/>
      <c r="KXD22" s="921"/>
      <c r="KXE22" s="921"/>
      <c r="KXF22" s="921"/>
      <c r="KXG22" s="921"/>
      <c r="KXH22" s="921"/>
      <c r="KXI22" s="921"/>
      <c r="KXJ22" s="921"/>
      <c r="KXK22" s="921"/>
      <c r="KXL22" s="921"/>
      <c r="KXM22" s="921"/>
      <c r="KXN22" s="921"/>
      <c r="KXO22" s="921"/>
      <c r="KXP22" s="921"/>
      <c r="KXQ22" s="921"/>
      <c r="KXR22" s="921"/>
      <c r="KXS22" s="921"/>
      <c r="KXT22" s="921"/>
      <c r="KXU22" s="921"/>
      <c r="KXV22" s="921"/>
      <c r="KXW22" s="921"/>
      <c r="KXX22" s="921"/>
      <c r="KXY22" s="921"/>
      <c r="KXZ22" s="921"/>
      <c r="KYA22" s="921"/>
      <c r="KYB22" s="921"/>
      <c r="KYC22" s="921"/>
      <c r="KYD22" s="921"/>
      <c r="KYE22" s="921"/>
      <c r="KYF22" s="921"/>
      <c r="KYG22" s="921"/>
      <c r="KYH22" s="921"/>
      <c r="KYI22" s="921"/>
      <c r="KYJ22" s="921"/>
      <c r="KYK22" s="921"/>
      <c r="KYL22" s="921"/>
      <c r="KYM22" s="921"/>
      <c r="KYN22" s="921"/>
      <c r="KYO22" s="921"/>
      <c r="KYP22" s="921"/>
      <c r="KYQ22" s="921"/>
      <c r="KYR22" s="921"/>
      <c r="KYS22" s="921"/>
      <c r="KYT22" s="921"/>
      <c r="KYU22" s="921"/>
      <c r="KYV22" s="921"/>
      <c r="KYW22" s="921"/>
      <c r="KYX22" s="921"/>
      <c r="KYY22" s="921"/>
      <c r="KYZ22" s="921"/>
      <c r="KZA22" s="921"/>
      <c r="KZB22" s="921"/>
      <c r="KZC22" s="921"/>
      <c r="KZD22" s="921"/>
      <c r="KZE22" s="921"/>
      <c r="KZF22" s="921"/>
      <c r="KZG22" s="921"/>
      <c r="KZH22" s="921"/>
      <c r="KZI22" s="921"/>
      <c r="KZJ22" s="921"/>
      <c r="KZK22" s="921"/>
      <c r="KZL22" s="921"/>
      <c r="KZM22" s="921"/>
      <c r="KZN22" s="921"/>
      <c r="KZO22" s="921"/>
      <c r="KZP22" s="921"/>
      <c r="KZQ22" s="921"/>
      <c r="KZR22" s="921"/>
      <c r="KZS22" s="921"/>
      <c r="KZT22" s="921"/>
      <c r="KZU22" s="921"/>
      <c r="KZV22" s="921"/>
      <c r="KZW22" s="921"/>
      <c r="KZX22" s="921"/>
      <c r="KZY22" s="921"/>
      <c r="KZZ22" s="921"/>
      <c r="LAA22" s="921"/>
      <c r="LAB22" s="921"/>
      <c r="LAC22" s="921"/>
      <c r="LAD22" s="921"/>
      <c r="LAE22" s="921"/>
      <c r="LAF22" s="921"/>
      <c r="LAG22" s="921"/>
      <c r="LAH22" s="921"/>
      <c r="LAI22" s="921"/>
      <c r="LAJ22" s="921"/>
      <c r="LAK22" s="921"/>
      <c r="LAL22" s="921"/>
      <c r="LAM22" s="921"/>
      <c r="LAN22" s="921"/>
      <c r="LAO22" s="921"/>
      <c r="LAP22" s="921"/>
      <c r="LAQ22" s="921"/>
      <c r="LAR22" s="921"/>
      <c r="LAS22" s="921"/>
      <c r="LAT22" s="921"/>
      <c r="LAU22" s="921"/>
      <c r="LAV22" s="921"/>
      <c r="LAW22" s="921"/>
      <c r="LAX22" s="921"/>
      <c r="LAY22" s="921"/>
      <c r="LAZ22" s="921"/>
      <c r="LBA22" s="921"/>
      <c r="LBB22" s="921"/>
      <c r="LBC22" s="921"/>
      <c r="LBD22" s="921"/>
      <c r="LBE22" s="921"/>
      <c r="LBF22" s="921"/>
      <c r="LBG22" s="921"/>
      <c r="LBH22" s="921"/>
      <c r="LBI22" s="921"/>
      <c r="LBJ22" s="921"/>
      <c r="LBK22" s="921"/>
      <c r="LBL22" s="921"/>
      <c r="LBM22" s="921"/>
      <c r="LBN22" s="921"/>
      <c r="LBO22" s="921"/>
      <c r="LBP22" s="921"/>
      <c r="LBQ22" s="921"/>
      <c r="LBR22" s="921"/>
      <c r="LBS22" s="921"/>
      <c r="LBT22" s="921"/>
      <c r="LBU22" s="921"/>
      <c r="LBV22" s="921"/>
      <c r="LBW22" s="921"/>
      <c r="LBX22" s="921"/>
      <c r="LBY22" s="921"/>
      <c r="LBZ22" s="921"/>
      <c r="LCA22" s="921"/>
      <c r="LCB22" s="921"/>
      <c r="LCC22" s="921"/>
      <c r="LCD22" s="921"/>
      <c r="LCE22" s="921"/>
      <c r="LCF22" s="921"/>
      <c r="LCG22" s="921"/>
      <c r="LCH22" s="921"/>
      <c r="LCI22" s="921"/>
      <c r="LCJ22" s="921"/>
      <c r="LCK22" s="921"/>
      <c r="LCL22" s="921"/>
      <c r="LCM22" s="921"/>
      <c r="LCN22" s="921"/>
      <c r="LCO22" s="921"/>
      <c r="LCP22" s="921"/>
      <c r="LCQ22" s="921"/>
      <c r="LCR22" s="921"/>
      <c r="LCS22" s="921"/>
      <c r="LCT22" s="921"/>
      <c r="LCU22" s="921"/>
      <c r="LCV22" s="921"/>
      <c r="LCW22" s="921"/>
      <c r="LCX22" s="921"/>
      <c r="LCY22" s="921"/>
      <c r="LCZ22" s="921"/>
      <c r="LDA22" s="921"/>
      <c r="LDB22" s="921"/>
      <c r="LDC22" s="921"/>
      <c r="LDD22" s="921"/>
      <c r="LDE22" s="921"/>
      <c r="LDF22" s="921"/>
      <c r="LDG22" s="921"/>
      <c r="LDH22" s="921"/>
      <c r="LDI22" s="921"/>
      <c r="LDJ22" s="921"/>
      <c r="LDK22" s="921"/>
      <c r="LDL22" s="921"/>
      <c r="LDM22" s="921"/>
      <c r="LDN22" s="921"/>
      <c r="LDO22" s="921"/>
      <c r="LDP22" s="921"/>
      <c r="LDQ22" s="921"/>
      <c r="LDR22" s="921"/>
      <c r="LDS22" s="921"/>
      <c r="LDT22" s="921"/>
      <c r="LDU22" s="921"/>
      <c r="LDV22" s="921"/>
      <c r="LDW22" s="921"/>
      <c r="LDX22" s="921"/>
      <c r="LDY22" s="921"/>
      <c r="LDZ22" s="921"/>
      <c r="LEA22" s="921"/>
      <c r="LEB22" s="921"/>
      <c r="LEC22" s="921"/>
      <c r="LED22" s="921"/>
      <c r="LEE22" s="921"/>
      <c r="LEF22" s="921"/>
      <c r="LEG22" s="921"/>
      <c r="LEH22" s="921"/>
      <c r="LEI22" s="921"/>
      <c r="LEJ22" s="921"/>
      <c r="LEK22" s="921"/>
      <c r="LEL22" s="921"/>
      <c r="LEM22" s="921"/>
      <c r="LEN22" s="921"/>
      <c r="LEO22" s="921"/>
      <c r="LEP22" s="921"/>
      <c r="LEQ22" s="921"/>
      <c r="LER22" s="921"/>
      <c r="LES22" s="921"/>
      <c r="LET22" s="921"/>
      <c r="LEU22" s="921"/>
      <c r="LEV22" s="921"/>
      <c r="LEW22" s="921"/>
      <c r="LEX22" s="921"/>
      <c r="LEY22" s="921"/>
      <c r="LEZ22" s="921"/>
      <c r="LFA22" s="921"/>
      <c r="LFB22" s="921"/>
      <c r="LFC22" s="921"/>
      <c r="LFD22" s="921"/>
      <c r="LFE22" s="921"/>
      <c r="LFF22" s="921"/>
      <c r="LFG22" s="921"/>
      <c r="LFH22" s="921"/>
      <c r="LFI22" s="921"/>
      <c r="LFJ22" s="921"/>
      <c r="LFK22" s="921"/>
      <c r="LFL22" s="921"/>
      <c r="LFM22" s="921"/>
      <c r="LFN22" s="921"/>
      <c r="LFO22" s="921"/>
      <c r="LFP22" s="921"/>
      <c r="LFQ22" s="921"/>
      <c r="LFR22" s="921"/>
      <c r="LFS22" s="921"/>
      <c r="LFT22" s="921"/>
      <c r="LFU22" s="921"/>
      <c r="LFV22" s="921"/>
      <c r="LFW22" s="921"/>
      <c r="LFX22" s="921"/>
      <c r="LFY22" s="921"/>
      <c r="LFZ22" s="921"/>
      <c r="LGA22" s="921"/>
      <c r="LGB22" s="921"/>
      <c r="LGC22" s="921"/>
      <c r="LGD22" s="921"/>
      <c r="LGE22" s="921"/>
      <c r="LGF22" s="921"/>
      <c r="LGG22" s="921"/>
      <c r="LGH22" s="921"/>
      <c r="LGI22" s="921"/>
      <c r="LGJ22" s="921"/>
      <c r="LGK22" s="921"/>
      <c r="LGL22" s="921"/>
      <c r="LGM22" s="921"/>
      <c r="LGN22" s="921"/>
      <c r="LGO22" s="921"/>
      <c r="LGP22" s="921"/>
      <c r="LGQ22" s="921"/>
      <c r="LGR22" s="921"/>
      <c r="LGS22" s="921"/>
      <c r="LGT22" s="921"/>
      <c r="LGU22" s="921"/>
      <c r="LGV22" s="921"/>
      <c r="LGW22" s="921"/>
      <c r="LGX22" s="921"/>
      <c r="LGY22" s="921"/>
      <c r="LGZ22" s="921"/>
      <c r="LHA22" s="921"/>
      <c r="LHB22" s="921"/>
      <c r="LHC22" s="921"/>
      <c r="LHD22" s="921"/>
      <c r="LHE22" s="921"/>
      <c r="LHF22" s="921"/>
      <c r="LHG22" s="921"/>
      <c r="LHH22" s="921"/>
      <c r="LHI22" s="921"/>
      <c r="LHJ22" s="921"/>
      <c r="LHK22" s="921"/>
      <c r="LHL22" s="921"/>
      <c r="LHM22" s="921"/>
      <c r="LHN22" s="921"/>
      <c r="LHO22" s="921"/>
      <c r="LHP22" s="921"/>
      <c r="LHQ22" s="921"/>
      <c r="LHR22" s="921"/>
      <c r="LHS22" s="921"/>
      <c r="LHT22" s="921"/>
      <c r="LHU22" s="921"/>
      <c r="LHV22" s="921"/>
      <c r="LHW22" s="921"/>
      <c r="LHX22" s="921"/>
      <c r="LHY22" s="921"/>
      <c r="LHZ22" s="921"/>
      <c r="LIA22" s="921"/>
      <c r="LIB22" s="921"/>
      <c r="LIC22" s="921"/>
      <c r="LID22" s="921"/>
      <c r="LIE22" s="921"/>
      <c r="LIF22" s="921"/>
      <c r="LIG22" s="921"/>
      <c r="LIH22" s="921"/>
      <c r="LII22" s="921"/>
      <c r="LIJ22" s="921"/>
      <c r="LIK22" s="921"/>
      <c r="LIL22" s="921"/>
      <c r="LIM22" s="921"/>
      <c r="LIN22" s="921"/>
      <c r="LIO22" s="921"/>
      <c r="LIP22" s="921"/>
      <c r="LIQ22" s="921"/>
      <c r="LIR22" s="921"/>
      <c r="LIS22" s="921"/>
      <c r="LIT22" s="921"/>
      <c r="LIU22" s="921"/>
      <c r="LIV22" s="921"/>
      <c r="LIW22" s="921"/>
      <c r="LIX22" s="921"/>
      <c r="LIY22" s="921"/>
      <c r="LIZ22" s="921"/>
      <c r="LJA22" s="921"/>
      <c r="LJB22" s="921"/>
      <c r="LJC22" s="921"/>
      <c r="LJD22" s="921"/>
      <c r="LJE22" s="921"/>
      <c r="LJF22" s="921"/>
      <c r="LJG22" s="921"/>
      <c r="LJH22" s="921"/>
      <c r="LJI22" s="921"/>
      <c r="LJJ22" s="921"/>
      <c r="LJK22" s="921"/>
      <c r="LJL22" s="921"/>
      <c r="LJM22" s="921"/>
      <c r="LJN22" s="921"/>
      <c r="LJO22" s="921"/>
      <c r="LJP22" s="921"/>
      <c r="LJQ22" s="921"/>
      <c r="LJR22" s="921"/>
      <c r="LJS22" s="921"/>
      <c r="LJT22" s="921"/>
      <c r="LJU22" s="921"/>
      <c r="LJV22" s="921"/>
      <c r="LJW22" s="921"/>
      <c r="LJX22" s="921"/>
      <c r="LJY22" s="921"/>
      <c r="LJZ22" s="921"/>
      <c r="LKA22" s="921"/>
      <c r="LKB22" s="921"/>
      <c r="LKC22" s="921"/>
      <c r="LKD22" s="921"/>
      <c r="LKE22" s="921"/>
      <c r="LKF22" s="921"/>
      <c r="LKG22" s="921"/>
      <c r="LKH22" s="921"/>
      <c r="LKI22" s="921"/>
      <c r="LKJ22" s="921"/>
      <c r="LKK22" s="921"/>
      <c r="LKL22" s="921"/>
      <c r="LKM22" s="921"/>
      <c r="LKN22" s="921"/>
      <c r="LKO22" s="921"/>
      <c r="LKP22" s="921"/>
      <c r="LKQ22" s="921"/>
      <c r="LKR22" s="921"/>
      <c r="LKS22" s="921"/>
      <c r="LKT22" s="921"/>
      <c r="LKU22" s="921"/>
      <c r="LKV22" s="921"/>
      <c r="LKW22" s="921"/>
      <c r="LKX22" s="921"/>
      <c r="LKY22" s="921"/>
      <c r="LKZ22" s="921"/>
      <c r="LLA22" s="921"/>
      <c r="LLB22" s="921"/>
      <c r="LLC22" s="921"/>
      <c r="LLD22" s="921"/>
      <c r="LLE22" s="921"/>
      <c r="LLF22" s="921"/>
      <c r="LLG22" s="921"/>
      <c r="LLH22" s="921"/>
      <c r="LLI22" s="921"/>
      <c r="LLJ22" s="921"/>
      <c r="LLK22" s="921"/>
      <c r="LLL22" s="921"/>
      <c r="LLM22" s="921"/>
      <c r="LLN22" s="921"/>
      <c r="LLO22" s="921"/>
      <c r="LLP22" s="921"/>
      <c r="LLQ22" s="921"/>
      <c r="LLR22" s="921"/>
      <c r="LLS22" s="921"/>
      <c r="LLT22" s="921"/>
      <c r="LLU22" s="921"/>
      <c r="LLV22" s="921"/>
      <c r="LLW22" s="921"/>
      <c r="LLX22" s="921"/>
      <c r="LLY22" s="921"/>
      <c r="LLZ22" s="921"/>
      <c r="LMA22" s="921"/>
      <c r="LMB22" s="921"/>
      <c r="LMC22" s="921"/>
      <c r="LMD22" s="921"/>
      <c r="LME22" s="921"/>
      <c r="LMF22" s="921"/>
      <c r="LMG22" s="921"/>
      <c r="LMH22" s="921"/>
      <c r="LMI22" s="921"/>
      <c r="LMJ22" s="921"/>
      <c r="LMK22" s="921"/>
      <c r="LML22" s="921"/>
      <c r="LMM22" s="921"/>
      <c r="LMN22" s="921"/>
      <c r="LMO22" s="921"/>
      <c r="LMP22" s="921"/>
      <c r="LMQ22" s="921"/>
      <c r="LMR22" s="921"/>
      <c r="LMS22" s="921"/>
      <c r="LMT22" s="921"/>
      <c r="LMU22" s="921"/>
      <c r="LMV22" s="921"/>
      <c r="LMW22" s="921"/>
      <c r="LMX22" s="921"/>
      <c r="LMY22" s="921"/>
      <c r="LMZ22" s="921"/>
      <c r="LNA22" s="921"/>
      <c r="LNB22" s="921"/>
      <c r="LNC22" s="921"/>
      <c r="LND22" s="921"/>
      <c r="LNE22" s="921"/>
      <c r="LNF22" s="921"/>
      <c r="LNG22" s="921"/>
      <c r="LNH22" s="921"/>
      <c r="LNI22" s="921"/>
      <c r="LNJ22" s="921"/>
      <c r="LNK22" s="921"/>
      <c r="LNL22" s="921"/>
      <c r="LNM22" s="921"/>
      <c r="LNN22" s="921"/>
      <c r="LNO22" s="921"/>
      <c r="LNP22" s="921"/>
      <c r="LNQ22" s="921"/>
      <c r="LNR22" s="921"/>
      <c r="LNS22" s="921"/>
      <c r="LNT22" s="921"/>
      <c r="LNU22" s="921"/>
      <c r="LNV22" s="921"/>
      <c r="LNW22" s="921"/>
      <c r="LNX22" s="921"/>
      <c r="LNY22" s="921"/>
      <c r="LNZ22" s="921"/>
      <c r="LOA22" s="921"/>
      <c r="LOB22" s="921"/>
      <c r="LOC22" s="921"/>
      <c r="LOD22" s="921"/>
      <c r="LOE22" s="921"/>
      <c r="LOF22" s="921"/>
      <c r="LOG22" s="921"/>
      <c r="LOH22" s="921"/>
      <c r="LOI22" s="921"/>
      <c r="LOJ22" s="921"/>
      <c r="LOK22" s="921"/>
      <c r="LOL22" s="921"/>
      <c r="LOM22" s="921"/>
      <c r="LON22" s="921"/>
      <c r="LOO22" s="921"/>
      <c r="LOP22" s="921"/>
      <c r="LOQ22" s="921"/>
      <c r="LOR22" s="921"/>
      <c r="LOS22" s="921"/>
      <c r="LOT22" s="921"/>
      <c r="LOU22" s="921"/>
      <c r="LOV22" s="921"/>
      <c r="LOW22" s="921"/>
      <c r="LOX22" s="921"/>
      <c r="LOY22" s="921"/>
      <c r="LOZ22" s="921"/>
      <c r="LPA22" s="921"/>
      <c r="LPB22" s="921"/>
      <c r="LPC22" s="921"/>
      <c r="LPD22" s="921"/>
      <c r="LPE22" s="921"/>
      <c r="LPF22" s="921"/>
      <c r="LPG22" s="921"/>
      <c r="LPH22" s="921"/>
      <c r="LPI22" s="921"/>
      <c r="LPJ22" s="921"/>
      <c r="LPK22" s="921"/>
      <c r="LPL22" s="921"/>
      <c r="LPM22" s="921"/>
      <c r="LPN22" s="921"/>
      <c r="LPO22" s="921"/>
      <c r="LPP22" s="921"/>
      <c r="LPQ22" s="921"/>
      <c r="LPR22" s="921"/>
      <c r="LPS22" s="921"/>
      <c r="LPT22" s="921"/>
      <c r="LPU22" s="921"/>
      <c r="LPV22" s="921"/>
      <c r="LPW22" s="921"/>
      <c r="LPX22" s="921"/>
      <c r="LPY22" s="921"/>
      <c r="LPZ22" s="921"/>
      <c r="LQA22" s="921"/>
      <c r="LQB22" s="921"/>
      <c r="LQC22" s="921"/>
      <c r="LQD22" s="921"/>
      <c r="LQE22" s="921"/>
      <c r="LQF22" s="921"/>
      <c r="LQG22" s="921"/>
      <c r="LQH22" s="921"/>
      <c r="LQI22" s="921"/>
      <c r="LQJ22" s="921"/>
      <c r="LQK22" s="921"/>
      <c r="LQL22" s="921"/>
      <c r="LQM22" s="921"/>
      <c r="LQN22" s="921"/>
      <c r="LQO22" s="921"/>
      <c r="LQP22" s="921"/>
      <c r="LQQ22" s="921"/>
      <c r="LQR22" s="921"/>
      <c r="LQS22" s="921"/>
      <c r="LQT22" s="921"/>
      <c r="LQU22" s="921"/>
      <c r="LQV22" s="921"/>
      <c r="LQW22" s="921"/>
      <c r="LQX22" s="921"/>
      <c r="LQY22" s="921"/>
      <c r="LQZ22" s="921"/>
      <c r="LRA22" s="921"/>
      <c r="LRB22" s="921"/>
      <c r="LRC22" s="921"/>
      <c r="LRD22" s="921"/>
      <c r="LRE22" s="921"/>
      <c r="LRF22" s="921"/>
      <c r="LRG22" s="921"/>
      <c r="LRH22" s="921"/>
      <c r="LRI22" s="921"/>
      <c r="LRJ22" s="921"/>
      <c r="LRK22" s="921"/>
      <c r="LRL22" s="921"/>
      <c r="LRM22" s="921"/>
      <c r="LRN22" s="921"/>
      <c r="LRO22" s="921"/>
      <c r="LRP22" s="921"/>
      <c r="LRQ22" s="921"/>
      <c r="LRR22" s="921"/>
      <c r="LRS22" s="921"/>
      <c r="LRT22" s="921"/>
      <c r="LRU22" s="921"/>
      <c r="LRV22" s="921"/>
      <c r="LRW22" s="921"/>
      <c r="LRX22" s="921"/>
      <c r="LRY22" s="921"/>
      <c r="LRZ22" s="921"/>
      <c r="LSA22" s="921"/>
      <c r="LSB22" s="921"/>
      <c r="LSC22" s="921"/>
      <c r="LSD22" s="921"/>
      <c r="LSE22" s="921"/>
      <c r="LSF22" s="921"/>
      <c r="LSG22" s="921"/>
      <c r="LSH22" s="921"/>
      <c r="LSI22" s="921"/>
      <c r="LSJ22" s="921"/>
      <c r="LSK22" s="921"/>
      <c r="LSL22" s="921"/>
      <c r="LSM22" s="921"/>
      <c r="LSN22" s="921"/>
      <c r="LSO22" s="921"/>
      <c r="LSP22" s="921"/>
      <c r="LSQ22" s="921"/>
      <c r="LSR22" s="921"/>
      <c r="LSS22" s="921"/>
      <c r="LST22" s="921"/>
      <c r="LSU22" s="921"/>
      <c r="LSV22" s="921"/>
      <c r="LSW22" s="921"/>
      <c r="LSX22" s="921"/>
      <c r="LSY22" s="921"/>
      <c r="LSZ22" s="921"/>
      <c r="LTA22" s="921"/>
      <c r="LTB22" s="921"/>
      <c r="LTC22" s="921"/>
      <c r="LTD22" s="921"/>
      <c r="LTE22" s="921"/>
      <c r="LTF22" s="921"/>
      <c r="LTG22" s="921"/>
      <c r="LTH22" s="921"/>
      <c r="LTI22" s="921"/>
      <c r="LTJ22" s="921"/>
      <c r="LTK22" s="921"/>
      <c r="LTL22" s="921"/>
      <c r="LTM22" s="921"/>
      <c r="LTN22" s="921"/>
      <c r="LTO22" s="921"/>
      <c r="LTP22" s="921"/>
      <c r="LTQ22" s="921"/>
      <c r="LTR22" s="921"/>
      <c r="LTS22" s="921"/>
      <c r="LTT22" s="921"/>
      <c r="LTU22" s="921"/>
      <c r="LTV22" s="921"/>
      <c r="LTW22" s="921"/>
      <c r="LTX22" s="921"/>
      <c r="LTY22" s="921"/>
      <c r="LTZ22" s="921"/>
      <c r="LUA22" s="921"/>
      <c r="LUB22" s="921"/>
      <c r="LUC22" s="921"/>
      <c r="LUD22" s="921"/>
      <c r="LUE22" s="921"/>
      <c r="LUF22" s="921"/>
      <c r="LUG22" s="921"/>
      <c r="LUH22" s="921"/>
      <c r="LUI22" s="921"/>
      <c r="LUJ22" s="921"/>
      <c r="LUK22" s="921"/>
      <c r="LUL22" s="921"/>
      <c r="LUM22" s="921"/>
      <c r="LUN22" s="921"/>
      <c r="LUO22" s="921"/>
      <c r="LUP22" s="921"/>
      <c r="LUQ22" s="921"/>
      <c r="LUR22" s="921"/>
      <c r="LUS22" s="921"/>
      <c r="LUT22" s="921"/>
      <c r="LUU22" s="921"/>
      <c r="LUV22" s="921"/>
      <c r="LUW22" s="921"/>
      <c r="LUX22" s="921"/>
      <c r="LUY22" s="921"/>
      <c r="LUZ22" s="921"/>
      <c r="LVA22" s="921"/>
      <c r="LVB22" s="921"/>
      <c r="LVC22" s="921"/>
      <c r="LVD22" s="921"/>
      <c r="LVE22" s="921"/>
      <c r="LVF22" s="921"/>
      <c r="LVG22" s="921"/>
      <c r="LVH22" s="921"/>
      <c r="LVI22" s="921"/>
      <c r="LVJ22" s="921"/>
      <c r="LVK22" s="921"/>
      <c r="LVL22" s="921"/>
      <c r="LVM22" s="921"/>
      <c r="LVN22" s="921"/>
      <c r="LVO22" s="921"/>
      <c r="LVP22" s="921"/>
      <c r="LVQ22" s="921"/>
      <c r="LVR22" s="921"/>
      <c r="LVS22" s="921"/>
      <c r="LVT22" s="921"/>
      <c r="LVU22" s="921"/>
      <c r="LVV22" s="921"/>
      <c r="LVW22" s="921"/>
      <c r="LVX22" s="921"/>
      <c r="LVY22" s="921"/>
      <c r="LVZ22" s="921"/>
      <c r="LWA22" s="921"/>
      <c r="LWB22" s="921"/>
      <c r="LWC22" s="921"/>
      <c r="LWD22" s="921"/>
      <c r="LWE22" s="921"/>
      <c r="LWF22" s="921"/>
      <c r="LWG22" s="921"/>
      <c r="LWH22" s="921"/>
      <c r="LWI22" s="921"/>
      <c r="LWJ22" s="921"/>
      <c r="LWK22" s="921"/>
      <c r="LWL22" s="921"/>
      <c r="LWM22" s="921"/>
      <c r="LWN22" s="921"/>
      <c r="LWO22" s="921"/>
      <c r="LWP22" s="921"/>
      <c r="LWQ22" s="921"/>
      <c r="LWR22" s="921"/>
      <c r="LWS22" s="921"/>
      <c r="LWT22" s="921"/>
      <c r="LWU22" s="921"/>
      <c r="LWV22" s="921"/>
      <c r="LWW22" s="921"/>
      <c r="LWX22" s="921"/>
      <c r="LWY22" s="921"/>
      <c r="LWZ22" s="921"/>
      <c r="LXA22" s="921"/>
      <c r="LXB22" s="921"/>
      <c r="LXC22" s="921"/>
      <c r="LXD22" s="921"/>
      <c r="LXE22" s="921"/>
      <c r="LXF22" s="921"/>
      <c r="LXG22" s="921"/>
      <c r="LXH22" s="921"/>
      <c r="LXI22" s="921"/>
      <c r="LXJ22" s="921"/>
      <c r="LXK22" s="921"/>
      <c r="LXL22" s="921"/>
      <c r="LXM22" s="921"/>
      <c r="LXN22" s="921"/>
      <c r="LXO22" s="921"/>
      <c r="LXP22" s="921"/>
      <c r="LXQ22" s="921"/>
      <c r="LXR22" s="921"/>
      <c r="LXS22" s="921"/>
      <c r="LXT22" s="921"/>
      <c r="LXU22" s="921"/>
      <c r="LXV22" s="921"/>
      <c r="LXW22" s="921"/>
      <c r="LXX22" s="921"/>
      <c r="LXY22" s="921"/>
      <c r="LXZ22" s="921"/>
      <c r="LYA22" s="921"/>
      <c r="LYB22" s="921"/>
      <c r="LYC22" s="921"/>
      <c r="LYD22" s="921"/>
      <c r="LYE22" s="921"/>
      <c r="LYF22" s="921"/>
      <c r="LYG22" s="921"/>
      <c r="LYH22" s="921"/>
      <c r="LYI22" s="921"/>
      <c r="LYJ22" s="921"/>
      <c r="LYK22" s="921"/>
      <c r="LYL22" s="921"/>
      <c r="LYM22" s="921"/>
      <c r="LYN22" s="921"/>
      <c r="LYO22" s="921"/>
      <c r="LYP22" s="921"/>
      <c r="LYQ22" s="921"/>
      <c r="LYR22" s="921"/>
      <c r="LYS22" s="921"/>
      <c r="LYT22" s="921"/>
      <c r="LYU22" s="921"/>
      <c r="LYV22" s="921"/>
      <c r="LYW22" s="921"/>
      <c r="LYX22" s="921"/>
      <c r="LYY22" s="921"/>
      <c r="LYZ22" s="921"/>
      <c r="LZA22" s="921"/>
      <c r="LZB22" s="921"/>
      <c r="LZC22" s="921"/>
      <c r="LZD22" s="921"/>
      <c r="LZE22" s="921"/>
      <c r="LZF22" s="921"/>
      <c r="LZG22" s="921"/>
      <c r="LZH22" s="921"/>
      <c r="LZI22" s="921"/>
      <c r="LZJ22" s="921"/>
      <c r="LZK22" s="921"/>
      <c r="LZL22" s="921"/>
      <c r="LZM22" s="921"/>
      <c r="LZN22" s="921"/>
      <c r="LZO22" s="921"/>
      <c r="LZP22" s="921"/>
      <c r="LZQ22" s="921"/>
      <c r="LZR22" s="921"/>
      <c r="LZS22" s="921"/>
      <c r="LZT22" s="921"/>
      <c r="LZU22" s="921"/>
      <c r="LZV22" s="921"/>
      <c r="LZW22" s="921"/>
      <c r="LZX22" s="921"/>
      <c r="LZY22" s="921"/>
      <c r="LZZ22" s="921"/>
      <c r="MAA22" s="921"/>
      <c r="MAB22" s="921"/>
      <c r="MAC22" s="921"/>
      <c r="MAD22" s="921"/>
      <c r="MAE22" s="921"/>
      <c r="MAF22" s="921"/>
      <c r="MAG22" s="921"/>
      <c r="MAH22" s="921"/>
      <c r="MAI22" s="921"/>
      <c r="MAJ22" s="921"/>
      <c r="MAK22" s="921"/>
      <c r="MAL22" s="921"/>
      <c r="MAM22" s="921"/>
      <c r="MAN22" s="921"/>
      <c r="MAO22" s="921"/>
      <c r="MAP22" s="921"/>
      <c r="MAQ22" s="921"/>
      <c r="MAR22" s="921"/>
      <c r="MAS22" s="921"/>
      <c r="MAT22" s="921"/>
      <c r="MAU22" s="921"/>
      <c r="MAV22" s="921"/>
      <c r="MAW22" s="921"/>
      <c r="MAX22" s="921"/>
      <c r="MAY22" s="921"/>
      <c r="MAZ22" s="921"/>
      <c r="MBA22" s="921"/>
      <c r="MBB22" s="921"/>
      <c r="MBC22" s="921"/>
      <c r="MBD22" s="921"/>
      <c r="MBE22" s="921"/>
      <c r="MBF22" s="921"/>
      <c r="MBG22" s="921"/>
      <c r="MBH22" s="921"/>
      <c r="MBI22" s="921"/>
      <c r="MBJ22" s="921"/>
      <c r="MBK22" s="921"/>
      <c r="MBL22" s="921"/>
      <c r="MBM22" s="921"/>
      <c r="MBN22" s="921"/>
      <c r="MBO22" s="921"/>
      <c r="MBP22" s="921"/>
      <c r="MBQ22" s="921"/>
      <c r="MBR22" s="921"/>
      <c r="MBS22" s="921"/>
      <c r="MBT22" s="921"/>
      <c r="MBU22" s="921"/>
      <c r="MBV22" s="921"/>
      <c r="MBW22" s="921"/>
      <c r="MBX22" s="921"/>
      <c r="MBY22" s="921"/>
      <c r="MBZ22" s="921"/>
      <c r="MCA22" s="921"/>
      <c r="MCB22" s="921"/>
      <c r="MCC22" s="921"/>
      <c r="MCD22" s="921"/>
      <c r="MCE22" s="921"/>
      <c r="MCF22" s="921"/>
      <c r="MCG22" s="921"/>
      <c r="MCH22" s="921"/>
      <c r="MCI22" s="921"/>
      <c r="MCJ22" s="921"/>
      <c r="MCK22" s="921"/>
      <c r="MCL22" s="921"/>
      <c r="MCM22" s="921"/>
      <c r="MCN22" s="921"/>
      <c r="MCO22" s="921"/>
      <c r="MCP22" s="921"/>
      <c r="MCQ22" s="921"/>
      <c r="MCR22" s="921"/>
      <c r="MCS22" s="921"/>
      <c r="MCT22" s="921"/>
      <c r="MCU22" s="921"/>
      <c r="MCV22" s="921"/>
      <c r="MCW22" s="921"/>
      <c r="MCX22" s="921"/>
      <c r="MCY22" s="921"/>
      <c r="MCZ22" s="921"/>
      <c r="MDA22" s="921"/>
      <c r="MDB22" s="921"/>
      <c r="MDC22" s="921"/>
      <c r="MDD22" s="921"/>
      <c r="MDE22" s="921"/>
      <c r="MDF22" s="921"/>
      <c r="MDG22" s="921"/>
      <c r="MDH22" s="921"/>
      <c r="MDI22" s="921"/>
      <c r="MDJ22" s="921"/>
      <c r="MDK22" s="921"/>
      <c r="MDL22" s="921"/>
      <c r="MDM22" s="921"/>
      <c r="MDN22" s="921"/>
      <c r="MDO22" s="921"/>
      <c r="MDP22" s="921"/>
      <c r="MDQ22" s="921"/>
      <c r="MDR22" s="921"/>
      <c r="MDS22" s="921"/>
      <c r="MDT22" s="921"/>
      <c r="MDU22" s="921"/>
      <c r="MDV22" s="921"/>
      <c r="MDW22" s="921"/>
      <c r="MDX22" s="921"/>
      <c r="MDY22" s="921"/>
      <c r="MDZ22" s="921"/>
      <c r="MEA22" s="921"/>
      <c r="MEB22" s="921"/>
      <c r="MEC22" s="921"/>
      <c r="MED22" s="921"/>
      <c r="MEE22" s="921"/>
      <c r="MEF22" s="921"/>
      <c r="MEG22" s="921"/>
      <c r="MEH22" s="921"/>
      <c r="MEI22" s="921"/>
      <c r="MEJ22" s="921"/>
      <c r="MEK22" s="921"/>
      <c r="MEL22" s="921"/>
      <c r="MEM22" s="921"/>
      <c r="MEN22" s="921"/>
      <c r="MEO22" s="921"/>
      <c r="MEP22" s="921"/>
      <c r="MEQ22" s="921"/>
      <c r="MER22" s="921"/>
      <c r="MES22" s="921"/>
      <c r="MET22" s="921"/>
      <c r="MEU22" s="921"/>
      <c r="MEV22" s="921"/>
      <c r="MEW22" s="921"/>
      <c r="MEX22" s="921"/>
      <c r="MEY22" s="921"/>
      <c r="MEZ22" s="921"/>
      <c r="MFA22" s="921"/>
      <c r="MFB22" s="921"/>
      <c r="MFC22" s="921"/>
      <c r="MFD22" s="921"/>
      <c r="MFE22" s="921"/>
      <c r="MFF22" s="921"/>
      <c r="MFG22" s="921"/>
      <c r="MFH22" s="921"/>
      <c r="MFI22" s="921"/>
      <c r="MFJ22" s="921"/>
      <c r="MFK22" s="921"/>
      <c r="MFL22" s="921"/>
      <c r="MFM22" s="921"/>
      <c r="MFN22" s="921"/>
      <c r="MFO22" s="921"/>
      <c r="MFP22" s="921"/>
      <c r="MFQ22" s="921"/>
      <c r="MFR22" s="921"/>
      <c r="MFS22" s="921"/>
      <c r="MFT22" s="921"/>
      <c r="MFU22" s="921"/>
      <c r="MFV22" s="921"/>
      <c r="MFW22" s="921"/>
      <c r="MFX22" s="921"/>
      <c r="MFY22" s="921"/>
      <c r="MFZ22" s="921"/>
      <c r="MGA22" s="921"/>
      <c r="MGB22" s="921"/>
      <c r="MGC22" s="921"/>
      <c r="MGD22" s="921"/>
      <c r="MGE22" s="921"/>
      <c r="MGF22" s="921"/>
      <c r="MGG22" s="921"/>
      <c r="MGH22" s="921"/>
      <c r="MGI22" s="921"/>
      <c r="MGJ22" s="921"/>
      <c r="MGK22" s="921"/>
      <c r="MGL22" s="921"/>
      <c r="MGM22" s="921"/>
      <c r="MGN22" s="921"/>
      <c r="MGO22" s="921"/>
      <c r="MGP22" s="921"/>
      <c r="MGQ22" s="921"/>
      <c r="MGR22" s="921"/>
      <c r="MGS22" s="921"/>
      <c r="MGT22" s="921"/>
      <c r="MGU22" s="921"/>
      <c r="MGV22" s="921"/>
      <c r="MGW22" s="921"/>
      <c r="MGX22" s="921"/>
      <c r="MGY22" s="921"/>
      <c r="MGZ22" s="921"/>
      <c r="MHA22" s="921"/>
      <c r="MHB22" s="921"/>
      <c r="MHC22" s="921"/>
      <c r="MHD22" s="921"/>
      <c r="MHE22" s="921"/>
      <c r="MHF22" s="921"/>
      <c r="MHG22" s="921"/>
      <c r="MHH22" s="921"/>
      <c r="MHI22" s="921"/>
      <c r="MHJ22" s="921"/>
      <c r="MHK22" s="921"/>
      <c r="MHL22" s="921"/>
      <c r="MHM22" s="921"/>
      <c r="MHN22" s="921"/>
      <c r="MHO22" s="921"/>
      <c r="MHP22" s="921"/>
      <c r="MHQ22" s="921"/>
      <c r="MHR22" s="921"/>
      <c r="MHS22" s="921"/>
      <c r="MHT22" s="921"/>
      <c r="MHU22" s="921"/>
      <c r="MHV22" s="921"/>
      <c r="MHW22" s="921"/>
      <c r="MHX22" s="921"/>
      <c r="MHY22" s="921"/>
      <c r="MHZ22" s="921"/>
      <c r="MIA22" s="921"/>
      <c r="MIB22" s="921"/>
      <c r="MIC22" s="921"/>
      <c r="MID22" s="921"/>
      <c r="MIE22" s="921"/>
      <c r="MIF22" s="921"/>
      <c r="MIG22" s="921"/>
      <c r="MIH22" s="921"/>
      <c r="MII22" s="921"/>
      <c r="MIJ22" s="921"/>
      <c r="MIK22" s="921"/>
      <c r="MIL22" s="921"/>
      <c r="MIM22" s="921"/>
      <c r="MIN22" s="921"/>
      <c r="MIO22" s="921"/>
      <c r="MIP22" s="921"/>
      <c r="MIQ22" s="921"/>
      <c r="MIR22" s="921"/>
      <c r="MIS22" s="921"/>
      <c r="MIT22" s="921"/>
      <c r="MIU22" s="921"/>
      <c r="MIV22" s="921"/>
      <c r="MIW22" s="921"/>
      <c r="MIX22" s="921"/>
      <c r="MIY22" s="921"/>
      <c r="MIZ22" s="921"/>
      <c r="MJA22" s="921"/>
      <c r="MJB22" s="921"/>
      <c r="MJC22" s="921"/>
      <c r="MJD22" s="921"/>
      <c r="MJE22" s="921"/>
      <c r="MJF22" s="921"/>
      <c r="MJG22" s="921"/>
      <c r="MJH22" s="921"/>
      <c r="MJI22" s="921"/>
      <c r="MJJ22" s="921"/>
      <c r="MJK22" s="921"/>
      <c r="MJL22" s="921"/>
      <c r="MJM22" s="921"/>
      <c r="MJN22" s="921"/>
      <c r="MJO22" s="921"/>
      <c r="MJP22" s="921"/>
      <c r="MJQ22" s="921"/>
      <c r="MJR22" s="921"/>
      <c r="MJS22" s="921"/>
      <c r="MJT22" s="921"/>
      <c r="MJU22" s="921"/>
      <c r="MJV22" s="921"/>
      <c r="MJW22" s="921"/>
      <c r="MJX22" s="921"/>
      <c r="MJY22" s="921"/>
      <c r="MJZ22" s="921"/>
      <c r="MKA22" s="921"/>
      <c r="MKB22" s="921"/>
      <c r="MKC22" s="921"/>
      <c r="MKD22" s="921"/>
      <c r="MKE22" s="921"/>
      <c r="MKF22" s="921"/>
      <c r="MKG22" s="921"/>
      <c r="MKH22" s="921"/>
      <c r="MKI22" s="921"/>
      <c r="MKJ22" s="921"/>
      <c r="MKK22" s="921"/>
      <c r="MKL22" s="921"/>
      <c r="MKM22" s="921"/>
      <c r="MKN22" s="921"/>
      <c r="MKO22" s="921"/>
      <c r="MKP22" s="921"/>
      <c r="MKQ22" s="921"/>
      <c r="MKR22" s="921"/>
      <c r="MKS22" s="921"/>
      <c r="MKT22" s="921"/>
      <c r="MKU22" s="921"/>
      <c r="MKV22" s="921"/>
      <c r="MKW22" s="921"/>
      <c r="MKX22" s="921"/>
      <c r="MKY22" s="921"/>
      <c r="MKZ22" s="921"/>
      <c r="MLA22" s="921"/>
      <c r="MLB22" s="921"/>
      <c r="MLC22" s="921"/>
      <c r="MLD22" s="921"/>
      <c r="MLE22" s="921"/>
      <c r="MLF22" s="921"/>
      <c r="MLG22" s="921"/>
      <c r="MLH22" s="921"/>
      <c r="MLI22" s="921"/>
      <c r="MLJ22" s="921"/>
      <c r="MLK22" s="921"/>
      <c r="MLL22" s="921"/>
      <c r="MLM22" s="921"/>
      <c r="MLN22" s="921"/>
      <c r="MLO22" s="921"/>
      <c r="MLP22" s="921"/>
      <c r="MLQ22" s="921"/>
      <c r="MLR22" s="921"/>
      <c r="MLS22" s="921"/>
      <c r="MLT22" s="921"/>
      <c r="MLU22" s="921"/>
      <c r="MLV22" s="921"/>
      <c r="MLW22" s="921"/>
      <c r="MLX22" s="921"/>
      <c r="MLY22" s="921"/>
      <c r="MLZ22" s="921"/>
      <c r="MMA22" s="921"/>
      <c r="MMB22" s="921"/>
      <c r="MMC22" s="921"/>
      <c r="MMD22" s="921"/>
      <c r="MME22" s="921"/>
      <c r="MMF22" s="921"/>
      <c r="MMG22" s="921"/>
      <c r="MMH22" s="921"/>
      <c r="MMI22" s="921"/>
      <c r="MMJ22" s="921"/>
      <c r="MMK22" s="921"/>
      <c r="MML22" s="921"/>
      <c r="MMM22" s="921"/>
      <c r="MMN22" s="921"/>
      <c r="MMO22" s="921"/>
      <c r="MMP22" s="921"/>
      <c r="MMQ22" s="921"/>
      <c r="MMR22" s="921"/>
      <c r="MMS22" s="921"/>
      <c r="MMT22" s="921"/>
      <c r="MMU22" s="921"/>
      <c r="MMV22" s="921"/>
      <c r="MMW22" s="921"/>
      <c r="MMX22" s="921"/>
      <c r="MMY22" s="921"/>
      <c r="MMZ22" s="921"/>
      <c r="MNA22" s="921"/>
      <c r="MNB22" s="921"/>
      <c r="MNC22" s="921"/>
      <c r="MND22" s="921"/>
      <c r="MNE22" s="921"/>
      <c r="MNF22" s="921"/>
      <c r="MNG22" s="921"/>
      <c r="MNH22" s="921"/>
      <c r="MNI22" s="921"/>
      <c r="MNJ22" s="921"/>
      <c r="MNK22" s="921"/>
      <c r="MNL22" s="921"/>
      <c r="MNM22" s="921"/>
      <c r="MNN22" s="921"/>
      <c r="MNO22" s="921"/>
      <c r="MNP22" s="921"/>
      <c r="MNQ22" s="921"/>
      <c r="MNR22" s="921"/>
      <c r="MNS22" s="921"/>
      <c r="MNT22" s="921"/>
      <c r="MNU22" s="921"/>
      <c r="MNV22" s="921"/>
      <c r="MNW22" s="921"/>
      <c r="MNX22" s="921"/>
      <c r="MNY22" s="921"/>
      <c r="MNZ22" s="921"/>
      <c r="MOA22" s="921"/>
      <c r="MOB22" s="921"/>
      <c r="MOC22" s="921"/>
      <c r="MOD22" s="921"/>
      <c r="MOE22" s="921"/>
      <c r="MOF22" s="921"/>
      <c r="MOG22" s="921"/>
      <c r="MOH22" s="921"/>
      <c r="MOI22" s="921"/>
      <c r="MOJ22" s="921"/>
      <c r="MOK22" s="921"/>
      <c r="MOL22" s="921"/>
      <c r="MOM22" s="921"/>
      <c r="MON22" s="921"/>
      <c r="MOO22" s="921"/>
      <c r="MOP22" s="921"/>
      <c r="MOQ22" s="921"/>
      <c r="MOR22" s="921"/>
      <c r="MOS22" s="921"/>
      <c r="MOT22" s="921"/>
      <c r="MOU22" s="921"/>
      <c r="MOV22" s="921"/>
      <c r="MOW22" s="921"/>
      <c r="MOX22" s="921"/>
      <c r="MOY22" s="921"/>
      <c r="MOZ22" s="921"/>
      <c r="MPA22" s="921"/>
      <c r="MPB22" s="921"/>
      <c r="MPC22" s="921"/>
      <c r="MPD22" s="921"/>
      <c r="MPE22" s="921"/>
      <c r="MPF22" s="921"/>
      <c r="MPG22" s="921"/>
      <c r="MPH22" s="921"/>
      <c r="MPI22" s="921"/>
      <c r="MPJ22" s="921"/>
      <c r="MPK22" s="921"/>
      <c r="MPL22" s="921"/>
      <c r="MPM22" s="921"/>
      <c r="MPN22" s="921"/>
      <c r="MPO22" s="921"/>
      <c r="MPP22" s="921"/>
      <c r="MPQ22" s="921"/>
      <c r="MPR22" s="921"/>
      <c r="MPS22" s="921"/>
      <c r="MPT22" s="921"/>
      <c r="MPU22" s="921"/>
      <c r="MPV22" s="921"/>
      <c r="MPW22" s="921"/>
      <c r="MPX22" s="921"/>
      <c r="MPY22" s="921"/>
      <c r="MPZ22" s="921"/>
      <c r="MQA22" s="921"/>
      <c r="MQB22" s="921"/>
      <c r="MQC22" s="921"/>
      <c r="MQD22" s="921"/>
      <c r="MQE22" s="921"/>
      <c r="MQF22" s="921"/>
      <c r="MQG22" s="921"/>
      <c r="MQH22" s="921"/>
      <c r="MQI22" s="921"/>
      <c r="MQJ22" s="921"/>
      <c r="MQK22" s="921"/>
      <c r="MQL22" s="921"/>
      <c r="MQM22" s="921"/>
      <c r="MQN22" s="921"/>
      <c r="MQO22" s="921"/>
      <c r="MQP22" s="921"/>
      <c r="MQQ22" s="921"/>
      <c r="MQR22" s="921"/>
      <c r="MQS22" s="921"/>
      <c r="MQT22" s="921"/>
      <c r="MQU22" s="921"/>
      <c r="MQV22" s="921"/>
      <c r="MQW22" s="921"/>
      <c r="MQX22" s="921"/>
      <c r="MQY22" s="921"/>
      <c r="MQZ22" s="921"/>
      <c r="MRA22" s="921"/>
      <c r="MRB22" s="921"/>
      <c r="MRC22" s="921"/>
      <c r="MRD22" s="921"/>
      <c r="MRE22" s="921"/>
      <c r="MRF22" s="921"/>
      <c r="MRG22" s="921"/>
      <c r="MRH22" s="921"/>
      <c r="MRI22" s="921"/>
      <c r="MRJ22" s="921"/>
      <c r="MRK22" s="921"/>
      <c r="MRL22" s="921"/>
      <c r="MRM22" s="921"/>
      <c r="MRN22" s="921"/>
      <c r="MRO22" s="921"/>
      <c r="MRP22" s="921"/>
      <c r="MRQ22" s="921"/>
      <c r="MRR22" s="921"/>
      <c r="MRS22" s="921"/>
      <c r="MRT22" s="921"/>
      <c r="MRU22" s="921"/>
      <c r="MRV22" s="921"/>
      <c r="MRW22" s="921"/>
      <c r="MRX22" s="921"/>
      <c r="MRY22" s="921"/>
      <c r="MRZ22" s="921"/>
      <c r="MSA22" s="921"/>
      <c r="MSB22" s="921"/>
      <c r="MSC22" s="921"/>
      <c r="MSD22" s="921"/>
      <c r="MSE22" s="921"/>
      <c r="MSF22" s="921"/>
      <c r="MSG22" s="921"/>
      <c r="MSH22" s="921"/>
      <c r="MSI22" s="921"/>
      <c r="MSJ22" s="921"/>
      <c r="MSK22" s="921"/>
      <c r="MSL22" s="921"/>
      <c r="MSM22" s="921"/>
      <c r="MSN22" s="921"/>
      <c r="MSO22" s="921"/>
      <c r="MSP22" s="921"/>
      <c r="MSQ22" s="921"/>
      <c r="MSR22" s="921"/>
      <c r="MSS22" s="921"/>
      <c r="MST22" s="921"/>
      <c r="MSU22" s="921"/>
      <c r="MSV22" s="921"/>
      <c r="MSW22" s="921"/>
      <c r="MSX22" s="921"/>
      <c r="MSY22" s="921"/>
      <c r="MSZ22" s="921"/>
      <c r="MTA22" s="921"/>
      <c r="MTB22" s="921"/>
      <c r="MTC22" s="921"/>
      <c r="MTD22" s="921"/>
      <c r="MTE22" s="921"/>
      <c r="MTF22" s="921"/>
      <c r="MTG22" s="921"/>
      <c r="MTH22" s="921"/>
      <c r="MTI22" s="921"/>
      <c r="MTJ22" s="921"/>
      <c r="MTK22" s="921"/>
      <c r="MTL22" s="921"/>
      <c r="MTM22" s="921"/>
      <c r="MTN22" s="921"/>
      <c r="MTO22" s="921"/>
      <c r="MTP22" s="921"/>
      <c r="MTQ22" s="921"/>
      <c r="MTR22" s="921"/>
      <c r="MTS22" s="921"/>
      <c r="MTT22" s="921"/>
      <c r="MTU22" s="921"/>
      <c r="MTV22" s="921"/>
      <c r="MTW22" s="921"/>
      <c r="MTX22" s="921"/>
      <c r="MTY22" s="921"/>
      <c r="MTZ22" s="921"/>
      <c r="MUA22" s="921"/>
      <c r="MUB22" s="921"/>
      <c r="MUC22" s="921"/>
      <c r="MUD22" s="921"/>
      <c r="MUE22" s="921"/>
      <c r="MUF22" s="921"/>
      <c r="MUG22" s="921"/>
      <c r="MUH22" s="921"/>
      <c r="MUI22" s="921"/>
      <c r="MUJ22" s="921"/>
      <c r="MUK22" s="921"/>
      <c r="MUL22" s="921"/>
      <c r="MUM22" s="921"/>
      <c r="MUN22" s="921"/>
      <c r="MUO22" s="921"/>
      <c r="MUP22" s="921"/>
      <c r="MUQ22" s="921"/>
      <c r="MUR22" s="921"/>
      <c r="MUS22" s="921"/>
      <c r="MUT22" s="921"/>
      <c r="MUU22" s="921"/>
      <c r="MUV22" s="921"/>
      <c r="MUW22" s="921"/>
      <c r="MUX22" s="921"/>
      <c r="MUY22" s="921"/>
      <c r="MUZ22" s="921"/>
      <c r="MVA22" s="921"/>
      <c r="MVB22" s="921"/>
      <c r="MVC22" s="921"/>
      <c r="MVD22" s="921"/>
      <c r="MVE22" s="921"/>
      <c r="MVF22" s="921"/>
      <c r="MVG22" s="921"/>
      <c r="MVH22" s="921"/>
      <c r="MVI22" s="921"/>
      <c r="MVJ22" s="921"/>
      <c r="MVK22" s="921"/>
      <c r="MVL22" s="921"/>
      <c r="MVM22" s="921"/>
      <c r="MVN22" s="921"/>
      <c r="MVO22" s="921"/>
      <c r="MVP22" s="921"/>
      <c r="MVQ22" s="921"/>
      <c r="MVR22" s="921"/>
      <c r="MVS22" s="921"/>
      <c r="MVT22" s="921"/>
      <c r="MVU22" s="921"/>
      <c r="MVV22" s="921"/>
      <c r="MVW22" s="921"/>
      <c r="MVX22" s="921"/>
      <c r="MVY22" s="921"/>
      <c r="MVZ22" s="921"/>
      <c r="MWA22" s="921"/>
      <c r="MWB22" s="921"/>
      <c r="MWC22" s="921"/>
      <c r="MWD22" s="921"/>
      <c r="MWE22" s="921"/>
      <c r="MWF22" s="921"/>
      <c r="MWG22" s="921"/>
      <c r="MWH22" s="921"/>
      <c r="MWI22" s="921"/>
      <c r="MWJ22" s="921"/>
      <c r="MWK22" s="921"/>
      <c r="MWL22" s="921"/>
      <c r="MWM22" s="921"/>
      <c r="MWN22" s="921"/>
      <c r="MWO22" s="921"/>
      <c r="MWP22" s="921"/>
      <c r="MWQ22" s="921"/>
      <c r="MWR22" s="921"/>
      <c r="MWS22" s="921"/>
      <c r="MWT22" s="921"/>
      <c r="MWU22" s="921"/>
      <c r="MWV22" s="921"/>
      <c r="MWW22" s="921"/>
      <c r="MWX22" s="921"/>
      <c r="MWY22" s="921"/>
      <c r="MWZ22" s="921"/>
      <c r="MXA22" s="921"/>
      <c r="MXB22" s="921"/>
      <c r="MXC22" s="921"/>
      <c r="MXD22" s="921"/>
      <c r="MXE22" s="921"/>
      <c r="MXF22" s="921"/>
      <c r="MXG22" s="921"/>
      <c r="MXH22" s="921"/>
      <c r="MXI22" s="921"/>
      <c r="MXJ22" s="921"/>
      <c r="MXK22" s="921"/>
      <c r="MXL22" s="921"/>
      <c r="MXM22" s="921"/>
      <c r="MXN22" s="921"/>
      <c r="MXO22" s="921"/>
      <c r="MXP22" s="921"/>
      <c r="MXQ22" s="921"/>
      <c r="MXR22" s="921"/>
      <c r="MXS22" s="921"/>
      <c r="MXT22" s="921"/>
      <c r="MXU22" s="921"/>
      <c r="MXV22" s="921"/>
      <c r="MXW22" s="921"/>
      <c r="MXX22" s="921"/>
      <c r="MXY22" s="921"/>
      <c r="MXZ22" s="921"/>
      <c r="MYA22" s="921"/>
      <c r="MYB22" s="921"/>
      <c r="MYC22" s="921"/>
      <c r="MYD22" s="921"/>
      <c r="MYE22" s="921"/>
      <c r="MYF22" s="921"/>
      <c r="MYG22" s="921"/>
      <c r="MYH22" s="921"/>
      <c r="MYI22" s="921"/>
      <c r="MYJ22" s="921"/>
      <c r="MYK22" s="921"/>
      <c r="MYL22" s="921"/>
      <c r="MYM22" s="921"/>
      <c r="MYN22" s="921"/>
      <c r="MYO22" s="921"/>
      <c r="MYP22" s="921"/>
      <c r="MYQ22" s="921"/>
      <c r="MYR22" s="921"/>
      <c r="MYS22" s="921"/>
      <c r="MYT22" s="921"/>
      <c r="MYU22" s="921"/>
      <c r="MYV22" s="921"/>
      <c r="MYW22" s="921"/>
      <c r="MYX22" s="921"/>
      <c r="MYY22" s="921"/>
      <c r="MYZ22" s="921"/>
      <c r="MZA22" s="921"/>
      <c r="MZB22" s="921"/>
      <c r="MZC22" s="921"/>
      <c r="MZD22" s="921"/>
      <c r="MZE22" s="921"/>
      <c r="MZF22" s="921"/>
      <c r="MZG22" s="921"/>
      <c r="MZH22" s="921"/>
      <c r="MZI22" s="921"/>
      <c r="MZJ22" s="921"/>
      <c r="MZK22" s="921"/>
      <c r="MZL22" s="921"/>
      <c r="MZM22" s="921"/>
      <c r="MZN22" s="921"/>
      <c r="MZO22" s="921"/>
      <c r="MZP22" s="921"/>
      <c r="MZQ22" s="921"/>
      <c r="MZR22" s="921"/>
      <c r="MZS22" s="921"/>
      <c r="MZT22" s="921"/>
      <c r="MZU22" s="921"/>
      <c r="MZV22" s="921"/>
      <c r="MZW22" s="921"/>
      <c r="MZX22" s="921"/>
      <c r="MZY22" s="921"/>
      <c r="MZZ22" s="921"/>
      <c r="NAA22" s="921"/>
      <c r="NAB22" s="921"/>
      <c r="NAC22" s="921"/>
      <c r="NAD22" s="921"/>
      <c r="NAE22" s="921"/>
      <c r="NAF22" s="921"/>
      <c r="NAG22" s="921"/>
      <c r="NAH22" s="921"/>
      <c r="NAI22" s="921"/>
      <c r="NAJ22" s="921"/>
      <c r="NAK22" s="921"/>
      <c r="NAL22" s="921"/>
      <c r="NAM22" s="921"/>
      <c r="NAN22" s="921"/>
      <c r="NAO22" s="921"/>
      <c r="NAP22" s="921"/>
      <c r="NAQ22" s="921"/>
      <c r="NAR22" s="921"/>
      <c r="NAS22" s="921"/>
      <c r="NAT22" s="921"/>
      <c r="NAU22" s="921"/>
      <c r="NAV22" s="921"/>
      <c r="NAW22" s="921"/>
      <c r="NAX22" s="921"/>
      <c r="NAY22" s="921"/>
      <c r="NAZ22" s="921"/>
      <c r="NBA22" s="921"/>
      <c r="NBB22" s="921"/>
      <c r="NBC22" s="921"/>
      <c r="NBD22" s="921"/>
      <c r="NBE22" s="921"/>
      <c r="NBF22" s="921"/>
      <c r="NBG22" s="921"/>
      <c r="NBH22" s="921"/>
      <c r="NBI22" s="921"/>
      <c r="NBJ22" s="921"/>
      <c r="NBK22" s="921"/>
      <c r="NBL22" s="921"/>
      <c r="NBM22" s="921"/>
      <c r="NBN22" s="921"/>
      <c r="NBO22" s="921"/>
      <c r="NBP22" s="921"/>
      <c r="NBQ22" s="921"/>
      <c r="NBR22" s="921"/>
      <c r="NBS22" s="921"/>
      <c r="NBT22" s="921"/>
      <c r="NBU22" s="921"/>
      <c r="NBV22" s="921"/>
      <c r="NBW22" s="921"/>
      <c r="NBX22" s="921"/>
      <c r="NBY22" s="921"/>
      <c r="NBZ22" s="921"/>
      <c r="NCA22" s="921"/>
      <c r="NCB22" s="921"/>
      <c r="NCC22" s="921"/>
      <c r="NCD22" s="921"/>
      <c r="NCE22" s="921"/>
      <c r="NCF22" s="921"/>
      <c r="NCG22" s="921"/>
      <c r="NCH22" s="921"/>
      <c r="NCI22" s="921"/>
      <c r="NCJ22" s="921"/>
      <c r="NCK22" s="921"/>
      <c r="NCL22" s="921"/>
      <c r="NCM22" s="921"/>
      <c r="NCN22" s="921"/>
      <c r="NCO22" s="921"/>
      <c r="NCP22" s="921"/>
      <c r="NCQ22" s="921"/>
      <c r="NCR22" s="921"/>
      <c r="NCS22" s="921"/>
      <c r="NCT22" s="921"/>
      <c r="NCU22" s="921"/>
      <c r="NCV22" s="921"/>
      <c r="NCW22" s="921"/>
      <c r="NCX22" s="921"/>
      <c r="NCY22" s="921"/>
      <c r="NCZ22" s="921"/>
      <c r="NDA22" s="921"/>
      <c r="NDB22" s="921"/>
      <c r="NDC22" s="921"/>
      <c r="NDD22" s="921"/>
      <c r="NDE22" s="921"/>
      <c r="NDF22" s="921"/>
      <c r="NDG22" s="921"/>
      <c r="NDH22" s="921"/>
      <c r="NDI22" s="921"/>
      <c r="NDJ22" s="921"/>
      <c r="NDK22" s="921"/>
      <c r="NDL22" s="921"/>
      <c r="NDM22" s="921"/>
      <c r="NDN22" s="921"/>
      <c r="NDO22" s="921"/>
      <c r="NDP22" s="921"/>
      <c r="NDQ22" s="921"/>
      <c r="NDR22" s="921"/>
      <c r="NDS22" s="921"/>
      <c r="NDT22" s="921"/>
      <c r="NDU22" s="921"/>
      <c r="NDV22" s="921"/>
      <c r="NDW22" s="921"/>
      <c r="NDX22" s="921"/>
      <c r="NDY22" s="921"/>
      <c r="NDZ22" s="921"/>
      <c r="NEA22" s="921"/>
      <c r="NEB22" s="921"/>
      <c r="NEC22" s="921"/>
      <c r="NED22" s="921"/>
      <c r="NEE22" s="921"/>
      <c r="NEF22" s="921"/>
      <c r="NEG22" s="921"/>
      <c r="NEH22" s="921"/>
      <c r="NEI22" s="921"/>
      <c r="NEJ22" s="921"/>
      <c r="NEK22" s="921"/>
      <c r="NEL22" s="921"/>
      <c r="NEM22" s="921"/>
      <c r="NEN22" s="921"/>
      <c r="NEO22" s="921"/>
      <c r="NEP22" s="921"/>
      <c r="NEQ22" s="921"/>
      <c r="NER22" s="921"/>
      <c r="NES22" s="921"/>
      <c r="NET22" s="921"/>
      <c r="NEU22" s="921"/>
      <c r="NEV22" s="921"/>
      <c r="NEW22" s="921"/>
      <c r="NEX22" s="921"/>
      <c r="NEY22" s="921"/>
      <c r="NEZ22" s="921"/>
      <c r="NFA22" s="921"/>
      <c r="NFB22" s="921"/>
      <c r="NFC22" s="921"/>
      <c r="NFD22" s="921"/>
      <c r="NFE22" s="921"/>
      <c r="NFF22" s="921"/>
      <c r="NFG22" s="921"/>
      <c r="NFH22" s="921"/>
      <c r="NFI22" s="921"/>
      <c r="NFJ22" s="921"/>
      <c r="NFK22" s="921"/>
      <c r="NFL22" s="921"/>
      <c r="NFM22" s="921"/>
      <c r="NFN22" s="921"/>
      <c r="NFO22" s="921"/>
      <c r="NFP22" s="921"/>
      <c r="NFQ22" s="921"/>
      <c r="NFR22" s="921"/>
      <c r="NFS22" s="921"/>
      <c r="NFT22" s="921"/>
      <c r="NFU22" s="921"/>
      <c r="NFV22" s="921"/>
      <c r="NFW22" s="921"/>
      <c r="NFX22" s="921"/>
      <c r="NFY22" s="921"/>
      <c r="NFZ22" s="921"/>
      <c r="NGA22" s="921"/>
      <c r="NGB22" s="921"/>
      <c r="NGC22" s="921"/>
      <c r="NGD22" s="921"/>
      <c r="NGE22" s="921"/>
      <c r="NGF22" s="921"/>
      <c r="NGG22" s="921"/>
      <c r="NGH22" s="921"/>
      <c r="NGI22" s="921"/>
      <c r="NGJ22" s="921"/>
      <c r="NGK22" s="921"/>
      <c r="NGL22" s="921"/>
      <c r="NGM22" s="921"/>
      <c r="NGN22" s="921"/>
      <c r="NGO22" s="921"/>
      <c r="NGP22" s="921"/>
      <c r="NGQ22" s="921"/>
      <c r="NGR22" s="921"/>
      <c r="NGS22" s="921"/>
      <c r="NGT22" s="921"/>
      <c r="NGU22" s="921"/>
      <c r="NGV22" s="921"/>
      <c r="NGW22" s="921"/>
      <c r="NGX22" s="921"/>
      <c r="NGY22" s="921"/>
      <c r="NGZ22" s="921"/>
      <c r="NHA22" s="921"/>
      <c r="NHB22" s="921"/>
      <c r="NHC22" s="921"/>
      <c r="NHD22" s="921"/>
      <c r="NHE22" s="921"/>
      <c r="NHF22" s="921"/>
      <c r="NHG22" s="921"/>
      <c r="NHH22" s="921"/>
      <c r="NHI22" s="921"/>
      <c r="NHJ22" s="921"/>
      <c r="NHK22" s="921"/>
      <c r="NHL22" s="921"/>
      <c r="NHM22" s="921"/>
      <c r="NHN22" s="921"/>
      <c r="NHO22" s="921"/>
      <c r="NHP22" s="921"/>
      <c r="NHQ22" s="921"/>
      <c r="NHR22" s="921"/>
      <c r="NHS22" s="921"/>
      <c r="NHT22" s="921"/>
      <c r="NHU22" s="921"/>
      <c r="NHV22" s="921"/>
      <c r="NHW22" s="921"/>
      <c r="NHX22" s="921"/>
      <c r="NHY22" s="921"/>
      <c r="NHZ22" s="921"/>
      <c r="NIA22" s="921"/>
      <c r="NIB22" s="921"/>
      <c r="NIC22" s="921"/>
      <c r="NID22" s="921"/>
      <c r="NIE22" s="921"/>
      <c r="NIF22" s="921"/>
      <c r="NIG22" s="921"/>
      <c r="NIH22" s="921"/>
      <c r="NII22" s="921"/>
      <c r="NIJ22" s="921"/>
      <c r="NIK22" s="921"/>
      <c r="NIL22" s="921"/>
      <c r="NIM22" s="921"/>
      <c r="NIN22" s="921"/>
      <c r="NIO22" s="921"/>
      <c r="NIP22" s="921"/>
      <c r="NIQ22" s="921"/>
      <c r="NIR22" s="921"/>
      <c r="NIS22" s="921"/>
      <c r="NIT22" s="921"/>
      <c r="NIU22" s="921"/>
      <c r="NIV22" s="921"/>
      <c r="NIW22" s="921"/>
      <c r="NIX22" s="921"/>
      <c r="NIY22" s="921"/>
      <c r="NIZ22" s="921"/>
      <c r="NJA22" s="921"/>
      <c r="NJB22" s="921"/>
      <c r="NJC22" s="921"/>
      <c r="NJD22" s="921"/>
      <c r="NJE22" s="921"/>
      <c r="NJF22" s="921"/>
      <c r="NJG22" s="921"/>
      <c r="NJH22" s="921"/>
      <c r="NJI22" s="921"/>
      <c r="NJJ22" s="921"/>
      <c r="NJK22" s="921"/>
      <c r="NJL22" s="921"/>
      <c r="NJM22" s="921"/>
      <c r="NJN22" s="921"/>
      <c r="NJO22" s="921"/>
      <c r="NJP22" s="921"/>
      <c r="NJQ22" s="921"/>
      <c r="NJR22" s="921"/>
      <c r="NJS22" s="921"/>
      <c r="NJT22" s="921"/>
      <c r="NJU22" s="921"/>
      <c r="NJV22" s="921"/>
      <c r="NJW22" s="921"/>
      <c r="NJX22" s="921"/>
      <c r="NJY22" s="921"/>
      <c r="NJZ22" s="921"/>
      <c r="NKA22" s="921"/>
      <c r="NKB22" s="921"/>
      <c r="NKC22" s="921"/>
      <c r="NKD22" s="921"/>
      <c r="NKE22" s="921"/>
      <c r="NKF22" s="921"/>
      <c r="NKG22" s="921"/>
      <c r="NKH22" s="921"/>
      <c r="NKI22" s="921"/>
      <c r="NKJ22" s="921"/>
      <c r="NKK22" s="921"/>
      <c r="NKL22" s="921"/>
      <c r="NKM22" s="921"/>
      <c r="NKN22" s="921"/>
      <c r="NKO22" s="921"/>
      <c r="NKP22" s="921"/>
      <c r="NKQ22" s="921"/>
      <c r="NKR22" s="921"/>
      <c r="NKS22" s="921"/>
      <c r="NKT22" s="921"/>
      <c r="NKU22" s="921"/>
      <c r="NKV22" s="921"/>
      <c r="NKW22" s="921"/>
      <c r="NKX22" s="921"/>
      <c r="NKY22" s="921"/>
      <c r="NKZ22" s="921"/>
      <c r="NLA22" s="921"/>
      <c r="NLB22" s="921"/>
      <c r="NLC22" s="921"/>
      <c r="NLD22" s="921"/>
      <c r="NLE22" s="921"/>
      <c r="NLF22" s="921"/>
      <c r="NLG22" s="921"/>
      <c r="NLH22" s="921"/>
      <c r="NLI22" s="921"/>
      <c r="NLJ22" s="921"/>
      <c r="NLK22" s="921"/>
      <c r="NLL22" s="921"/>
      <c r="NLM22" s="921"/>
      <c r="NLN22" s="921"/>
      <c r="NLO22" s="921"/>
      <c r="NLP22" s="921"/>
      <c r="NLQ22" s="921"/>
      <c r="NLR22" s="921"/>
      <c r="NLS22" s="921"/>
      <c r="NLT22" s="921"/>
      <c r="NLU22" s="921"/>
      <c r="NLV22" s="921"/>
      <c r="NLW22" s="921"/>
      <c r="NLX22" s="921"/>
      <c r="NLY22" s="921"/>
      <c r="NLZ22" s="921"/>
      <c r="NMA22" s="921"/>
      <c r="NMB22" s="921"/>
      <c r="NMC22" s="921"/>
      <c r="NMD22" s="921"/>
      <c r="NME22" s="921"/>
      <c r="NMF22" s="921"/>
      <c r="NMG22" s="921"/>
      <c r="NMH22" s="921"/>
      <c r="NMI22" s="921"/>
      <c r="NMJ22" s="921"/>
      <c r="NMK22" s="921"/>
      <c r="NML22" s="921"/>
      <c r="NMM22" s="921"/>
      <c r="NMN22" s="921"/>
      <c r="NMO22" s="921"/>
      <c r="NMP22" s="921"/>
      <c r="NMQ22" s="921"/>
      <c r="NMR22" s="921"/>
      <c r="NMS22" s="921"/>
      <c r="NMT22" s="921"/>
      <c r="NMU22" s="921"/>
      <c r="NMV22" s="921"/>
      <c r="NMW22" s="921"/>
      <c r="NMX22" s="921"/>
      <c r="NMY22" s="921"/>
      <c r="NMZ22" s="921"/>
      <c r="NNA22" s="921"/>
      <c r="NNB22" s="921"/>
      <c r="NNC22" s="921"/>
      <c r="NND22" s="921"/>
      <c r="NNE22" s="921"/>
      <c r="NNF22" s="921"/>
      <c r="NNG22" s="921"/>
      <c r="NNH22" s="921"/>
      <c r="NNI22" s="921"/>
      <c r="NNJ22" s="921"/>
      <c r="NNK22" s="921"/>
      <c r="NNL22" s="921"/>
      <c r="NNM22" s="921"/>
      <c r="NNN22" s="921"/>
      <c r="NNO22" s="921"/>
      <c r="NNP22" s="921"/>
      <c r="NNQ22" s="921"/>
      <c r="NNR22" s="921"/>
      <c r="NNS22" s="921"/>
      <c r="NNT22" s="921"/>
      <c r="NNU22" s="921"/>
      <c r="NNV22" s="921"/>
      <c r="NNW22" s="921"/>
      <c r="NNX22" s="921"/>
      <c r="NNY22" s="921"/>
      <c r="NNZ22" s="921"/>
      <c r="NOA22" s="921"/>
      <c r="NOB22" s="921"/>
      <c r="NOC22" s="921"/>
      <c r="NOD22" s="921"/>
      <c r="NOE22" s="921"/>
      <c r="NOF22" s="921"/>
      <c r="NOG22" s="921"/>
      <c r="NOH22" s="921"/>
      <c r="NOI22" s="921"/>
      <c r="NOJ22" s="921"/>
      <c r="NOK22" s="921"/>
      <c r="NOL22" s="921"/>
      <c r="NOM22" s="921"/>
      <c r="NON22" s="921"/>
      <c r="NOO22" s="921"/>
      <c r="NOP22" s="921"/>
      <c r="NOQ22" s="921"/>
      <c r="NOR22" s="921"/>
      <c r="NOS22" s="921"/>
      <c r="NOT22" s="921"/>
      <c r="NOU22" s="921"/>
      <c r="NOV22" s="921"/>
      <c r="NOW22" s="921"/>
      <c r="NOX22" s="921"/>
      <c r="NOY22" s="921"/>
      <c r="NOZ22" s="921"/>
      <c r="NPA22" s="921"/>
      <c r="NPB22" s="921"/>
      <c r="NPC22" s="921"/>
      <c r="NPD22" s="921"/>
      <c r="NPE22" s="921"/>
      <c r="NPF22" s="921"/>
      <c r="NPG22" s="921"/>
      <c r="NPH22" s="921"/>
      <c r="NPI22" s="921"/>
      <c r="NPJ22" s="921"/>
      <c r="NPK22" s="921"/>
      <c r="NPL22" s="921"/>
      <c r="NPM22" s="921"/>
      <c r="NPN22" s="921"/>
      <c r="NPO22" s="921"/>
      <c r="NPP22" s="921"/>
      <c r="NPQ22" s="921"/>
      <c r="NPR22" s="921"/>
      <c r="NPS22" s="921"/>
      <c r="NPT22" s="921"/>
      <c r="NPU22" s="921"/>
      <c r="NPV22" s="921"/>
      <c r="NPW22" s="921"/>
      <c r="NPX22" s="921"/>
      <c r="NPY22" s="921"/>
      <c r="NPZ22" s="921"/>
      <c r="NQA22" s="921"/>
      <c r="NQB22" s="921"/>
      <c r="NQC22" s="921"/>
      <c r="NQD22" s="921"/>
      <c r="NQE22" s="921"/>
      <c r="NQF22" s="921"/>
      <c r="NQG22" s="921"/>
      <c r="NQH22" s="921"/>
      <c r="NQI22" s="921"/>
      <c r="NQJ22" s="921"/>
      <c r="NQK22" s="921"/>
      <c r="NQL22" s="921"/>
      <c r="NQM22" s="921"/>
      <c r="NQN22" s="921"/>
      <c r="NQO22" s="921"/>
      <c r="NQP22" s="921"/>
      <c r="NQQ22" s="921"/>
      <c r="NQR22" s="921"/>
      <c r="NQS22" s="921"/>
      <c r="NQT22" s="921"/>
      <c r="NQU22" s="921"/>
      <c r="NQV22" s="921"/>
      <c r="NQW22" s="921"/>
      <c r="NQX22" s="921"/>
      <c r="NQY22" s="921"/>
      <c r="NQZ22" s="921"/>
      <c r="NRA22" s="921"/>
      <c r="NRB22" s="921"/>
      <c r="NRC22" s="921"/>
      <c r="NRD22" s="921"/>
      <c r="NRE22" s="921"/>
      <c r="NRF22" s="921"/>
      <c r="NRG22" s="921"/>
      <c r="NRH22" s="921"/>
      <c r="NRI22" s="921"/>
      <c r="NRJ22" s="921"/>
      <c r="NRK22" s="921"/>
      <c r="NRL22" s="921"/>
      <c r="NRM22" s="921"/>
      <c r="NRN22" s="921"/>
      <c r="NRO22" s="921"/>
      <c r="NRP22" s="921"/>
      <c r="NRQ22" s="921"/>
      <c r="NRR22" s="921"/>
      <c r="NRS22" s="921"/>
      <c r="NRT22" s="921"/>
      <c r="NRU22" s="921"/>
      <c r="NRV22" s="921"/>
      <c r="NRW22" s="921"/>
      <c r="NRX22" s="921"/>
      <c r="NRY22" s="921"/>
      <c r="NRZ22" s="921"/>
      <c r="NSA22" s="921"/>
      <c r="NSB22" s="921"/>
      <c r="NSC22" s="921"/>
      <c r="NSD22" s="921"/>
      <c r="NSE22" s="921"/>
      <c r="NSF22" s="921"/>
      <c r="NSG22" s="921"/>
      <c r="NSH22" s="921"/>
      <c r="NSI22" s="921"/>
      <c r="NSJ22" s="921"/>
      <c r="NSK22" s="921"/>
      <c r="NSL22" s="921"/>
      <c r="NSM22" s="921"/>
      <c r="NSN22" s="921"/>
      <c r="NSO22" s="921"/>
      <c r="NSP22" s="921"/>
      <c r="NSQ22" s="921"/>
      <c r="NSR22" s="921"/>
      <c r="NSS22" s="921"/>
      <c r="NST22" s="921"/>
      <c r="NSU22" s="921"/>
      <c r="NSV22" s="921"/>
      <c r="NSW22" s="921"/>
      <c r="NSX22" s="921"/>
      <c r="NSY22" s="921"/>
      <c r="NSZ22" s="921"/>
      <c r="NTA22" s="921"/>
      <c r="NTB22" s="921"/>
      <c r="NTC22" s="921"/>
      <c r="NTD22" s="921"/>
      <c r="NTE22" s="921"/>
      <c r="NTF22" s="921"/>
      <c r="NTG22" s="921"/>
      <c r="NTH22" s="921"/>
      <c r="NTI22" s="921"/>
      <c r="NTJ22" s="921"/>
      <c r="NTK22" s="921"/>
      <c r="NTL22" s="921"/>
      <c r="NTM22" s="921"/>
      <c r="NTN22" s="921"/>
      <c r="NTO22" s="921"/>
      <c r="NTP22" s="921"/>
      <c r="NTQ22" s="921"/>
      <c r="NTR22" s="921"/>
      <c r="NTS22" s="921"/>
      <c r="NTT22" s="921"/>
      <c r="NTU22" s="921"/>
      <c r="NTV22" s="921"/>
      <c r="NTW22" s="921"/>
      <c r="NTX22" s="921"/>
      <c r="NTY22" s="921"/>
      <c r="NTZ22" s="921"/>
      <c r="NUA22" s="921"/>
      <c r="NUB22" s="921"/>
      <c r="NUC22" s="921"/>
      <c r="NUD22" s="921"/>
      <c r="NUE22" s="921"/>
      <c r="NUF22" s="921"/>
      <c r="NUG22" s="921"/>
      <c r="NUH22" s="921"/>
      <c r="NUI22" s="921"/>
      <c r="NUJ22" s="921"/>
      <c r="NUK22" s="921"/>
      <c r="NUL22" s="921"/>
      <c r="NUM22" s="921"/>
      <c r="NUN22" s="921"/>
      <c r="NUO22" s="921"/>
      <c r="NUP22" s="921"/>
      <c r="NUQ22" s="921"/>
      <c r="NUR22" s="921"/>
      <c r="NUS22" s="921"/>
      <c r="NUT22" s="921"/>
      <c r="NUU22" s="921"/>
      <c r="NUV22" s="921"/>
      <c r="NUW22" s="921"/>
      <c r="NUX22" s="921"/>
      <c r="NUY22" s="921"/>
      <c r="NUZ22" s="921"/>
      <c r="NVA22" s="921"/>
      <c r="NVB22" s="921"/>
      <c r="NVC22" s="921"/>
      <c r="NVD22" s="921"/>
      <c r="NVE22" s="921"/>
      <c r="NVF22" s="921"/>
      <c r="NVG22" s="921"/>
      <c r="NVH22" s="921"/>
      <c r="NVI22" s="921"/>
      <c r="NVJ22" s="921"/>
      <c r="NVK22" s="921"/>
      <c r="NVL22" s="921"/>
      <c r="NVM22" s="921"/>
      <c r="NVN22" s="921"/>
      <c r="NVO22" s="921"/>
      <c r="NVP22" s="921"/>
      <c r="NVQ22" s="921"/>
      <c r="NVR22" s="921"/>
      <c r="NVS22" s="921"/>
      <c r="NVT22" s="921"/>
      <c r="NVU22" s="921"/>
      <c r="NVV22" s="921"/>
      <c r="NVW22" s="921"/>
      <c r="NVX22" s="921"/>
      <c r="NVY22" s="921"/>
      <c r="NVZ22" s="921"/>
      <c r="NWA22" s="921"/>
      <c r="NWB22" s="921"/>
      <c r="NWC22" s="921"/>
      <c r="NWD22" s="921"/>
      <c r="NWE22" s="921"/>
      <c r="NWF22" s="921"/>
      <c r="NWG22" s="921"/>
      <c r="NWH22" s="921"/>
      <c r="NWI22" s="921"/>
      <c r="NWJ22" s="921"/>
      <c r="NWK22" s="921"/>
      <c r="NWL22" s="921"/>
      <c r="NWM22" s="921"/>
      <c r="NWN22" s="921"/>
      <c r="NWO22" s="921"/>
      <c r="NWP22" s="921"/>
      <c r="NWQ22" s="921"/>
      <c r="NWR22" s="921"/>
      <c r="NWS22" s="921"/>
      <c r="NWT22" s="921"/>
      <c r="NWU22" s="921"/>
      <c r="NWV22" s="921"/>
      <c r="NWW22" s="921"/>
      <c r="NWX22" s="921"/>
      <c r="NWY22" s="921"/>
      <c r="NWZ22" s="921"/>
      <c r="NXA22" s="921"/>
      <c r="NXB22" s="921"/>
      <c r="NXC22" s="921"/>
      <c r="NXD22" s="921"/>
      <c r="NXE22" s="921"/>
      <c r="NXF22" s="921"/>
      <c r="NXG22" s="921"/>
      <c r="NXH22" s="921"/>
      <c r="NXI22" s="921"/>
      <c r="NXJ22" s="921"/>
      <c r="NXK22" s="921"/>
      <c r="NXL22" s="921"/>
      <c r="NXM22" s="921"/>
      <c r="NXN22" s="921"/>
      <c r="NXO22" s="921"/>
      <c r="NXP22" s="921"/>
      <c r="NXQ22" s="921"/>
      <c r="NXR22" s="921"/>
      <c r="NXS22" s="921"/>
      <c r="NXT22" s="921"/>
      <c r="NXU22" s="921"/>
      <c r="NXV22" s="921"/>
      <c r="NXW22" s="921"/>
      <c r="NXX22" s="921"/>
      <c r="NXY22" s="921"/>
      <c r="NXZ22" s="921"/>
      <c r="NYA22" s="921"/>
      <c r="NYB22" s="921"/>
      <c r="NYC22" s="921"/>
      <c r="NYD22" s="921"/>
      <c r="NYE22" s="921"/>
      <c r="NYF22" s="921"/>
      <c r="NYG22" s="921"/>
      <c r="NYH22" s="921"/>
      <c r="NYI22" s="921"/>
      <c r="NYJ22" s="921"/>
      <c r="NYK22" s="921"/>
      <c r="NYL22" s="921"/>
      <c r="NYM22" s="921"/>
      <c r="NYN22" s="921"/>
      <c r="NYO22" s="921"/>
      <c r="NYP22" s="921"/>
      <c r="NYQ22" s="921"/>
      <c r="NYR22" s="921"/>
      <c r="NYS22" s="921"/>
      <c r="NYT22" s="921"/>
      <c r="NYU22" s="921"/>
      <c r="NYV22" s="921"/>
      <c r="NYW22" s="921"/>
      <c r="NYX22" s="921"/>
      <c r="NYY22" s="921"/>
      <c r="NYZ22" s="921"/>
      <c r="NZA22" s="921"/>
      <c r="NZB22" s="921"/>
      <c r="NZC22" s="921"/>
      <c r="NZD22" s="921"/>
      <c r="NZE22" s="921"/>
      <c r="NZF22" s="921"/>
      <c r="NZG22" s="921"/>
      <c r="NZH22" s="921"/>
      <c r="NZI22" s="921"/>
      <c r="NZJ22" s="921"/>
      <c r="NZK22" s="921"/>
      <c r="NZL22" s="921"/>
      <c r="NZM22" s="921"/>
      <c r="NZN22" s="921"/>
      <c r="NZO22" s="921"/>
      <c r="NZP22" s="921"/>
      <c r="NZQ22" s="921"/>
      <c r="NZR22" s="921"/>
      <c r="NZS22" s="921"/>
      <c r="NZT22" s="921"/>
      <c r="NZU22" s="921"/>
      <c r="NZV22" s="921"/>
      <c r="NZW22" s="921"/>
      <c r="NZX22" s="921"/>
      <c r="NZY22" s="921"/>
      <c r="NZZ22" s="921"/>
      <c r="OAA22" s="921"/>
      <c r="OAB22" s="921"/>
      <c r="OAC22" s="921"/>
      <c r="OAD22" s="921"/>
      <c r="OAE22" s="921"/>
      <c r="OAF22" s="921"/>
      <c r="OAG22" s="921"/>
      <c r="OAH22" s="921"/>
      <c r="OAI22" s="921"/>
      <c r="OAJ22" s="921"/>
      <c r="OAK22" s="921"/>
      <c r="OAL22" s="921"/>
      <c r="OAM22" s="921"/>
      <c r="OAN22" s="921"/>
      <c r="OAO22" s="921"/>
      <c r="OAP22" s="921"/>
      <c r="OAQ22" s="921"/>
      <c r="OAR22" s="921"/>
      <c r="OAS22" s="921"/>
      <c r="OAT22" s="921"/>
      <c r="OAU22" s="921"/>
      <c r="OAV22" s="921"/>
      <c r="OAW22" s="921"/>
      <c r="OAX22" s="921"/>
      <c r="OAY22" s="921"/>
      <c r="OAZ22" s="921"/>
      <c r="OBA22" s="921"/>
      <c r="OBB22" s="921"/>
      <c r="OBC22" s="921"/>
      <c r="OBD22" s="921"/>
      <c r="OBE22" s="921"/>
      <c r="OBF22" s="921"/>
      <c r="OBG22" s="921"/>
      <c r="OBH22" s="921"/>
      <c r="OBI22" s="921"/>
      <c r="OBJ22" s="921"/>
      <c r="OBK22" s="921"/>
      <c r="OBL22" s="921"/>
      <c r="OBM22" s="921"/>
      <c r="OBN22" s="921"/>
      <c r="OBO22" s="921"/>
      <c r="OBP22" s="921"/>
      <c r="OBQ22" s="921"/>
      <c r="OBR22" s="921"/>
      <c r="OBS22" s="921"/>
      <c r="OBT22" s="921"/>
      <c r="OBU22" s="921"/>
      <c r="OBV22" s="921"/>
      <c r="OBW22" s="921"/>
      <c r="OBX22" s="921"/>
      <c r="OBY22" s="921"/>
      <c r="OBZ22" s="921"/>
      <c r="OCA22" s="921"/>
      <c r="OCB22" s="921"/>
      <c r="OCC22" s="921"/>
      <c r="OCD22" s="921"/>
      <c r="OCE22" s="921"/>
      <c r="OCF22" s="921"/>
      <c r="OCG22" s="921"/>
      <c r="OCH22" s="921"/>
      <c r="OCI22" s="921"/>
      <c r="OCJ22" s="921"/>
      <c r="OCK22" s="921"/>
      <c r="OCL22" s="921"/>
      <c r="OCM22" s="921"/>
      <c r="OCN22" s="921"/>
      <c r="OCO22" s="921"/>
      <c r="OCP22" s="921"/>
      <c r="OCQ22" s="921"/>
      <c r="OCR22" s="921"/>
      <c r="OCS22" s="921"/>
      <c r="OCT22" s="921"/>
      <c r="OCU22" s="921"/>
      <c r="OCV22" s="921"/>
      <c r="OCW22" s="921"/>
      <c r="OCX22" s="921"/>
      <c r="OCY22" s="921"/>
      <c r="OCZ22" s="921"/>
      <c r="ODA22" s="921"/>
      <c r="ODB22" s="921"/>
      <c r="ODC22" s="921"/>
      <c r="ODD22" s="921"/>
      <c r="ODE22" s="921"/>
      <c r="ODF22" s="921"/>
      <c r="ODG22" s="921"/>
      <c r="ODH22" s="921"/>
      <c r="ODI22" s="921"/>
      <c r="ODJ22" s="921"/>
      <c r="ODK22" s="921"/>
      <c r="ODL22" s="921"/>
      <c r="ODM22" s="921"/>
      <c r="ODN22" s="921"/>
      <c r="ODO22" s="921"/>
      <c r="ODP22" s="921"/>
      <c r="ODQ22" s="921"/>
      <c r="ODR22" s="921"/>
      <c r="ODS22" s="921"/>
      <c r="ODT22" s="921"/>
      <c r="ODU22" s="921"/>
      <c r="ODV22" s="921"/>
      <c r="ODW22" s="921"/>
      <c r="ODX22" s="921"/>
      <c r="ODY22" s="921"/>
      <c r="ODZ22" s="921"/>
      <c r="OEA22" s="921"/>
      <c r="OEB22" s="921"/>
      <c r="OEC22" s="921"/>
      <c r="OED22" s="921"/>
      <c r="OEE22" s="921"/>
      <c r="OEF22" s="921"/>
      <c r="OEG22" s="921"/>
      <c r="OEH22" s="921"/>
      <c r="OEI22" s="921"/>
      <c r="OEJ22" s="921"/>
      <c r="OEK22" s="921"/>
      <c r="OEL22" s="921"/>
      <c r="OEM22" s="921"/>
      <c r="OEN22" s="921"/>
      <c r="OEO22" s="921"/>
      <c r="OEP22" s="921"/>
      <c r="OEQ22" s="921"/>
      <c r="OER22" s="921"/>
      <c r="OES22" s="921"/>
      <c r="OET22" s="921"/>
      <c r="OEU22" s="921"/>
      <c r="OEV22" s="921"/>
      <c r="OEW22" s="921"/>
      <c r="OEX22" s="921"/>
      <c r="OEY22" s="921"/>
      <c r="OEZ22" s="921"/>
      <c r="OFA22" s="921"/>
      <c r="OFB22" s="921"/>
      <c r="OFC22" s="921"/>
      <c r="OFD22" s="921"/>
      <c r="OFE22" s="921"/>
      <c r="OFF22" s="921"/>
      <c r="OFG22" s="921"/>
      <c r="OFH22" s="921"/>
      <c r="OFI22" s="921"/>
      <c r="OFJ22" s="921"/>
      <c r="OFK22" s="921"/>
      <c r="OFL22" s="921"/>
      <c r="OFM22" s="921"/>
      <c r="OFN22" s="921"/>
      <c r="OFO22" s="921"/>
      <c r="OFP22" s="921"/>
      <c r="OFQ22" s="921"/>
      <c r="OFR22" s="921"/>
      <c r="OFS22" s="921"/>
      <c r="OFT22" s="921"/>
      <c r="OFU22" s="921"/>
      <c r="OFV22" s="921"/>
      <c r="OFW22" s="921"/>
      <c r="OFX22" s="921"/>
      <c r="OFY22" s="921"/>
      <c r="OFZ22" s="921"/>
      <c r="OGA22" s="921"/>
      <c r="OGB22" s="921"/>
      <c r="OGC22" s="921"/>
      <c r="OGD22" s="921"/>
      <c r="OGE22" s="921"/>
      <c r="OGF22" s="921"/>
      <c r="OGG22" s="921"/>
      <c r="OGH22" s="921"/>
      <c r="OGI22" s="921"/>
      <c r="OGJ22" s="921"/>
      <c r="OGK22" s="921"/>
      <c r="OGL22" s="921"/>
      <c r="OGM22" s="921"/>
      <c r="OGN22" s="921"/>
      <c r="OGO22" s="921"/>
      <c r="OGP22" s="921"/>
      <c r="OGQ22" s="921"/>
      <c r="OGR22" s="921"/>
      <c r="OGS22" s="921"/>
      <c r="OGT22" s="921"/>
      <c r="OGU22" s="921"/>
      <c r="OGV22" s="921"/>
      <c r="OGW22" s="921"/>
      <c r="OGX22" s="921"/>
      <c r="OGY22" s="921"/>
      <c r="OGZ22" s="921"/>
      <c r="OHA22" s="921"/>
      <c r="OHB22" s="921"/>
      <c r="OHC22" s="921"/>
      <c r="OHD22" s="921"/>
      <c r="OHE22" s="921"/>
      <c r="OHF22" s="921"/>
      <c r="OHG22" s="921"/>
      <c r="OHH22" s="921"/>
      <c r="OHI22" s="921"/>
      <c r="OHJ22" s="921"/>
      <c r="OHK22" s="921"/>
      <c r="OHL22" s="921"/>
      <c r="OHM22" s="921"/>
      <c r="OHN22" s="921"/>
      <c r="OHO22" s="921"/>
      <c r="OHP22" s="921"/>
      <c r="OHQ22" s="921"/>
      <c r="OHR22" s="921"/>
      <c r="OHS22" s="921"/>
      <c r="OHT22" s="921"/>
      <c r="OHU22" s="921"/>
      <c r="OHV22" s="921"/>
      <c r="OHW22" s="921"/>
      <c r="OHX22" s="921"/>
      <c r="OHY22" s="921"/>
      <c r="OHZ22" s="921"/>
      <c r="OIA22" s="921"/>
      <c r="OIB22" s="921"/>
      <c r="OIC22" s="921"/>
      <c r="OID22" s="921"/>
      <c r="OIE22" s="921"/>
      <c r="OIF22" s="921"/>
      <c r="OIG22" s="921"/>
      <c r="OIH22" s="921"/>
      <c r="OII22" s="921"/>
      <c r="OIJ22" s="921"/>
      <c r="OIK22" s="921"/>
      <c r="OIL22" s="921"/>
      <c r="OIM22" s="921"/>
      <c r="OIN22" s="921"/>
      <c r="OIO22" s="921"/>
      <c r="OIP22" s="921"/>
      <c r="OIQ22" s="921"/>
      <c r="OIR22" s="921"/>
      <c r="OIS22" s="921"/>
      <c r="OIT22" s="921"/>
      <c r="OIU22" s="921"/>
      <c r="OIV22" s="921"/>
      <c r="OIW22" s="921"/>
      <c r="OIX22" s="921"/>
      <c r="OIY22" s="921"/>
      <c r="OIZ22" s="921"/>
      <c r="OJA22" s="921"/>
      <c r="OJB22" s="921"/>
      <c r="OJC22" s="921"/>
      <c r="OJD22" s="921"/>
      <c r="OJE22" s="921"/>
      <c r="OJF22" s="921"/>
      <c r="OJG22" s="921"/>
      <c r="OJH22" s="921"/>
      <c r="OJI22" s="921"/>
      <c r="OJJ22" s="921"/>
      <c r="OJK22" s="921"/>
      <c r="OJL22" s="921"/>
      <c r="OJM22" s="921"/>
      <c r="OJN22" s="921"/>
      <c r="OJO22" s="921"/>
      <c r="OJP22" s="921"/>
      <c r="OJQ22" s="921"/>
      <c r="OJR22" s="921"/>
      <c r="OJS22" s="921"/>
      <c r="OJT22" s="921"/>
      <c r="OJU22" s="921"/>
      <c r="OJV22" s="921"/>
      <c r="OJW22" s="921"/>
      <c r="OJX22" s="921"/>
      <c r="OJY22" s="921"/>
      <c r="OJZ22" s="921"/>
      <c r="OKA22" s="921"/>
      <c r="OKB22" s="921"/>
      <c r="OKC22" s="921"/>
      <c r="OKD22" s="921"/>
      <c r="OKE22" s="921"/>
      <c r="OKF22" s="921"/>
      <c r="OKG22" s="921"/>
      <c r="OKH22" s="921"/>
      <c r="OKI22" s="921"/>
      <c r="OKJ22" s="921"/>
      <c r="OKK22" s="921"/>
      <c r="OKL22" s="921"/>
      <c r="OKM22" s="921"/>
      <c r="OKN22" s="921"/>
      <c r="OKO22" s="921"/>
      <c r="OKP22" s="921"/>
      <c r="OKQ22" s="921"/>
      <c r="OKR22" s="921"/>
      <c r="OKS22" s="921"/>
      <c r="OKT22" s="921"/>
      <c r="OKU22" s="921"/>
      <c r="OKV22" s="921"/>
      <c r="OKW22" s="921"/>
      <c r="OKX22" s="921"/>
      <c r="OKY22" s="921"/>
      <c r="OKZ22" s="921"/>
      <c r="OLA22" s="921"/>
      <c r="OLB22" s="921"/>
      <c r="OLC22" s="921"/>
      <c r="OLD22" s="921"/>
      <c r="OLE22" s="921"/>
      <c r="OLF22" s="921"/>
      <c r="OLG22" s="921"/>
      <c r="OLH22" s="921"/>
      <c r="OLI22" s="921"/>
      <c r="OLJ22" s="921"/>
      <c r="OLK22" s="921"/>
      <c r="OLL22" s="921"/>
      <c r="OLM22" s="921"/>
      <c r="OLN22" s="921"/>
      <c r="OLO22" s="921"/>
      <c r="OLP22" s="921"/>
      <c r="OLQ22" s="921"/>
      <c r="OLR22" s="921"/>
      <c r="OLS22" s="921"/>
      <c r="OLT22" s="921"/>
      <c r="OLU22" s="921"/>
      <c r="OLV22" s="921"/>
      <c r="OLW22" s="921"/>
      <c r="OLX22" s="921"/>
      <c r="OLY22" s="921"/>
      <c r="OLZ22" s="921"/>
      <c r="OMA22" s="921"/>
      <c r="OMB22" s="921"/>
      <c r="OMC22" s="921"/>
      <c r="OMD22" s="921"/>
      <c r="OME22" s="921"/>
      <c r="OMF22" s="921"/>
      <c r="OMG22" s="921"/>
      <c r="OMH22" s="921"/>
      <c r="OMI22" s="921"/>
      <c r="OMJ22" s="921"/>
      <c r="OMK22" s="921"/>
      <c r="OML22" s="921"/>
      <c r="OMM22" s="921"/>
      <c r="OMN22" s="921"/>
      <c r="OMO22" s="921"/>
      <c r="OMP22" s="921"/>
      <c r="OMQ22" s="921"/>
      <c r="OMR22" s="921"/>
      <c r="OMS22" s="921"/>
      <c r="OMT22" s="921"/>
      <c r="OMU22" s="921"/>
      <c r="OMV22" s="921"/>
      <c r="OMW22" s="921"/>
      <c r="OMX22" s="921"/>
      <c r="OMY22" s="921"/>
      <c r="OMZ22" s="921"/>
      <c r="ONA22" s="921"/>
      <c r="ONB22" s="921"/>
      <c r="ONC22" s="921"/>
      <c r="OND22" s="921"/>
      <c r="ONE22" s="921"/>
      <c r="ONF22" s="921"/>
      <c r="ONG22" s="921"/>
      <c r="ONH22" s="921"/>
      <c r="ONI22" s="921"/>
      <c r="ONJ22" s="921"/>
      <c r="ONK22" s="921"/>
      <c r="ONL22" s="921"/>
      <c r="ONM22" s="921"/>
      <c r="ONN22" s="921"/>
      <c r="ONO22" s="921"/>
      <c r="ONP22" s="921"/>
      <c r="ONQ22" s="921"/>
      <c r="ONR22" s="921"/>
      <c r="ONS22" s="921"/>
      <c r="ONT22" s="921"/>
      <c r="ONU22" s="921"/>
      <c r="ONV22" s="921"/>
      <c r="ONW22" s="921"/>
      <c r="ONX22" s="921"/>
      <c r="ONY22" s="921"/>
      <c r="ONZ22" s="921"/>
      <c r="OOA22" s="921"/>
      <c r="OOB22" s="921"/>
      <c r="OOC22" s="921"/>
      <c r="OOD22" s="921"/>
      <c r="OOE22" s="921"/>
      <c r="OOF22" s="921"/>
      <c r="OOG22" s="921"/>
      <c r="OOH22" s="921"/>
      <c r="OOI22" s="921"/>
      <c r="OOJ22" s="921"/>
      <c r="OOK22" s="921"/>
      <c r="OOL22" s="921"/>
      <c r="OOM22" s="921"/>
      <c r="OON22" s="921"/>
      <c r="OOO22" s="921"/>
      <c r="OOP22" s="921"/>
      <c r="OOQ22" s="921"/>
      <c r="OOR22" s="921"/>
      <c r="OOS22" s="921"/>
      <c r="OOT22" s="921"/>
      <c r="OOU22" s="921"/>
      <c r="OOV22" s="921"/>
      <c r="OOW22" s="921"/>
      <c r="OOX22" s="921"/>
      <c r="OOY22" s="921"/>
      <c r="OOZ22" s="921"/>
      <c r="OPA22" s="921"/>
      <c r="OPB22" s="921"/>
      <c r="OPC22" s="921"/>
      <c r="OPD22" s="921"/>
      <c r="OPE22" s="921"/>
      <c r="OPF22" s="921"/>
      <c r="OPG22" s="921"/>
      <c r="OPH22" s="921"/>
      <c r="OPI22" s="921"/>
      <c r="OPJ22" s="921"/>
      <c r="OPK22" s="921"/>
      <c r="OPL22" s="921"/>
      <c r="OPM22" s="921"/>
      <c r="OPN22" s="921"/>
      <c r="OPO22" s="921"/>
      <c r="OPP22" s="921"/>
      <c r="OPQ22" s="921"/>
      <c r="OPR22" s="921"/>
      <c r="OPS22" s="921"/>
      <c r="OPT22" s="921"/>
      <c r="OPU22" s="921"/>
      <c r="OPV22" s="921"/>
      <c r="OPW22" s="921"/>
      <c r="OPX22" s="921"/>
      <c r="OPY22" s="921"/>
      <c r="OPZ22" s="921"/>
      <c r="OQA22" s="921"/>
      <c r="OQB22" s="921"/>
      <c r="OQC22" s="921"/>
      <c r="OQD22" s="921"/>
      <c r="OQE22" s="921"/>
      <c r="OQF22" s="921"/>
      <c r="OQG22" s="921"/>
      <c r="OQH22" s="921"/>
      <c r="OQI22" s="921"/>
      <c r="OQJ22" s="921"/>
      <c r="OQK22" s="921"/>
      <c r="OQL22" s="921"/>
      <c r="OQM22" s="921"/>
      <c r="OQN22" s="921"/>
      <c r="OQO22" s="921"/>
      <c r="OQP22" s="921"/>
      <c r="OQQ22" s="921"/>
      <c r="OQR22" s="921"/>
      <c r="OQS22" s="921"/>
      <c r="OQT22" s="921"/>
      <c r="OQU22" s="921"/>
      <c r="OQV22" s="921"/>
      <c r="OQW22" s="921"/>
      <c r="OQX22" s="921"/>
      <c r="OQY22" s="921"/>
      <c r="OQZ22" s="921"/>
      <c r="ORA22" s="921"/>
      <c r="ORB22" s="921"/>
      <c r="ORC22" s="921"/>
      <c r="ORD22" s="921"/>
      <c r="ORE22" s="921"/>
      <c r="ORF22" s="921"/>
      <c r="ORG22" s="921"/>
      <c r="ORH22" s="921"/>
      <c r="ORI22" s="921"/>
      <c r="ORJ22" s="921"/>
      <c r="ORK22" s="921"/>
      <c r="ORL22" s="921"/>
      <c r="ORM22" s="921"/>
      <c r="ORN22" s="921"/>
      <c r="ORO22" s="921"/>
      <c r="ORP22" s="921"/>
      <c r="ORQ22" s="921"/>
      <c r="ORR22" s="921"/>
      <c r="ORS22" s="921"/>
      <c r="ORT22" s="921"/>
      <c r="ORU22" s="921"/>
      <c r="ORV22" s="921"/>
      <c r="ORW22" s="921"/>
      <c r="ORX22" s="921"/>
      <c r="ORY22" s="921"/>
      <c r="ORZ22" s="921"/>
      <c r="OSA22" s="921"/>
      <c r="OSB22" s="921"/>
      <c r="OSC22" s="921"/>
      <c r="OSD22" s="921"/>
      <c r="OSE22" s="921"/>
      <c r="OSF22" s="921"/>
      <c r="OSG22" s="921"/>
      <c r="OSH22" s="921"/>
      <c r="OSI22" s="921"/>
      <c r="OSJ22" s="921"/>
      <c r="OSK22" s="921"/>
      <c r="OSL22" s="921"/>
      <c r="OSM22" s="921"/>
      <c r="OSN22" s="921"/>
      <c r="OSO22" s="921"/>
      <c r="OSP22" s="921"/>
      <c r="OSQ22" s="921"/>
      <c r="OSR22" s="921"/>
      <c r="OSS22" s="921"/>
      <c r="OST22" s="921"/>
      <c r="OSU22" s="921"/>
      <c r="OSV22" s="921"/>
      <c r="OSW22" s="921"/>
      <c r="OSX22" s="921"/>
      <c r="OSY22" s="921"/>
      <c r="OSZ22" s="921"/>
      <c r="OTA22" s="921"/>
      <c r="OTB22" s="921"/>
      <c r="OTC22" s="921"/>
      <c r="OTD22" s="921"/>
      <c r="OTE22" s="921"/>
      <c r="OTF22" s="921"/>
      <c r="OTG22" s="921"/>
      <c r="OTH22" s="921"/>
      <c r="OTI22" s="921"/>
      <c r="OTJ22" s="921"/>
      <c r="OTK22" s="921"/>
      <c r="OTL22" s="921"/>
      <c r="OTM22" s="921"/>
      <c r="OTN22" s="921"/>
      <c r="OTO22" s="921"/>
      <c r="OTP22" s="921"/>
      <c r="OTQ22" s="921"/>
      <c r="OTR22" s="921"/>
      <c r="OTS22" s="921"/>
      <c r="OTT22" s="921"/>
      <c r="OTU22" s="921"/>
      <c r="OTV22" s="921"/>
      <c r="OTW22" s="921"/>
      <c r="OTX22" s="921"/>
      <c r="OTY22" s="921"/>
      <c r="OTZ22" s="921"/>
      <c r="OUA22" s="921"/>
      <c r="OUB22" s="921"/>
      <c r="OUC22" s="921"/>
      <c r="OUD22" s="921"/>
      <c r="OUE22" s="921"/>
      <c r="OUF22" s="921"/>
      <c r="OUG22" s="921"/>
      <c r="OUH22" s="921"/>
      <c r="OUI22" s="921"/>
      <c r="OUJ22" s="921"/>
      <c r="OUK22" s="921"/>
      <c r="OUL22" s="921"/>
      <c r="OUM22" s="921"/>
      <c r="OUN22" s="921"/>
      <c r="OUO22" s="921"/>
      <c r="OUP22" s="921"/>
      <c r="OUQ22" s="921"/>
      <c r="OUR22" s="921"/>
      <c r="OUS22" s="921"/>
      <c r="OUT22" s="921"/>
      <c r="OUU22" s="921"/>
      <c r="OUV22" s="921"/>
      <c r="OUW22" s="921"/>
      <c r="OUX22" s="921"/>
      <c r="OUY22" s="921"/>
      <c r="OUZ22" s="921"/>
      <c r="OVA22" s="921"/>
      <c r="OVB22" s="921"/>
      <c r="OVC22" s="921"/>
      <c r="OVD22" s="921"/>
      <c r="OVE22" s="921"/>
      <c r="OVF22" s="921"/>
      <c r="OVG22" s="921"/>
      <c r="OVH22" s="921"/>
      <c r="OVI22" s="921"/>
      <c r="OVJ22" s="921"/>
      <c r="OVK22" s="921"/>
      <c r="OVL22" s="921"/>
      <c r="OVM22" s="921"/>
      <c r="OVN22" s="921"/>
      <c r="OVO22" s="921"/>
      <c r="OVP22" s="921"/>
      <c r="OVQ22" s="921"/>
      <c r="OVR22" s="921"/>
      <c r="OVS22" s="921"/>
      <c r="OVT22" s="921"/>
      <c r="OVU22" s="921"/>
      <c r="OVV22" s="921"/>
      <c r="OVW22" s="921"/>
      <c r="OVX22" s="921"/>
      <c r="OVY22" s="921"/>
      <c r="OVZ22" s="921"/>
      <c r="OWA22" s="921"/>
      <c r="OWB22" s="921"/>
      <c r="OWC22" s="921"/>
      <c r="OWD22" s="921"/>
      <c r="OWE22" s="921"/>
      <c r="OWF22" s="921"/>
      <c r="OWG22" s="921"/>
      <c r="OWH22" s="921"/>
      <c r="OWI22" s="921"/>
      <c r="OWJ22" s="921"/>
      <c r="OWK22" s="921"/>
      <c r="OWL22" s="921"/>
      <c r="OWM22" s="921"/>
      <c r="OWN22" s="921"/>
      <c r="OWO22" s="921"/>
      <c r="OWP22" s="921"/>
      <c r="OWQ22" s="921"/>
      <c r="OWR22" s="921"/>
      <c r="OWS22" s="921"/>
      <c r="OWT22" s="921"/>
      <c r="OWU22" s="921"/>
      <c r="OWV22" s="921"/>
      <c r="OWW22" s="921"/>
      <c r="OWX22" s="921"/>
      <c r="OWY22" s="921"/>
      <c r="OWZ22" s="921"/>
      <c r="OXA22" s="921"/>
      <c r="OXB22" s="921"/>
      <c r="OXC22" s="921"/>
      <c r="OXD22" s="921"/>
      <c r="OXE22" s="921"/>
      <c r="OXF22" s="921"/>
      <c r="OXG22" s="921"/>
      <c r="OXH22" s="921"/>
      <c r="OXI22" s="921"/>
      <c r="OXJ22" s="921"/>
      <c r="OXK22" s="921"/>
      <c r="OXL22" s="921"/>
      <c r="OXM22" s="921"/>
      <c r="OXN22" s="921"/>
      <c r="OXO22" s="921"/>
      <c r="OXP22" s="921"/>
      <c r="OXQ22" s="921"/>
      <c r="OXR22" s="921"/>
      <c r="OXS22" s="921"/>
      <c r="OXT22" s="921"/>
      <c r="OXU22" s="921"/>
      <c r="OXV22" s="921"/>
      <c r="OXW22" s="921"/>
      <c r="OXX22" s="921"/>
      <c r="OXY22" s="921"/>
      <c r="OXZ22" s="921"/>
      <c r="OYA22" s="921"/>
      <c r="OYB22" s="921"/>
      <c r="OYC22" s="921"/>
      <c r="OYD22" s="921"/>
      <c r="OYE22" s="921"/>
      <c r="OYF22" s="921"/>
      <c r="OYG22" s="921"/>
      <c r="OYH22" s="921"/>
      <c r="OYI22" s="921"/>
      <c r="OYJ22" s="921"/>
      <c r="OYK22" s="921"/>
      <c r="OYL22" s="921"/>
      <c r="OYM22" s="921"/>
      <c r="OYN22" s="921"/>
      <c r="OYO22" s="921"/>
      <c r="OYP22" s="921"/>
      <c r="OYQ22" s="921"/>
      <c r="OYR22" s="921"/>
      <c r="OYS22" s="921"/>
      <c r="OYT22" s="921"/>
      <c r="OYU22" s="921"/>
      <c r="OYV22" s="921"/>
      <c r="OYW22" s="921"/>
      <c r="OYX22" s="921"/>
      <c r="OYY22" s="921"/>
      <c r="OYZ22" s="921"/>
      <c r="OZA22" s="921"/>
      <c r="OZB22" s="921"/>
      <c r="OZC22" s="921"/>
      <c r="OZD22" s="921"/>
      <c r="OZE22" s="921"/>
      <c r="OZF22" s="921"/>
      <c r="OZG22" s="921"/>
      <c r="OZH22" s="921"/>
      <c r="OZI22" s="921"/>
      <c r="OZJ22" s="921"/>
      <c r="OZK22" s="921"/>
      <c r="OZL22" s="921"/>
      <c r="OZM22" s="921"/>
      <c r="OZN22" s="921"/>
      <c r="OZO22" s="921"/>
      <c r="OZP22" s="921"/>
      <c r="OZQ22" s="921"/>
      <c r="OZR22" s="921"/>
      <c r="OZS22" s="921"/>
      <c r="OZT22" s="921"/>
      <c r="OZU22" s="921"/>
      <c r="OZV22" s="921"/>
      <c r="OZW22" s="921"/>
      <c r="OZX22" s="921"/>
      <c r="OZY22" s="921"/>
      <c r="OZZ22" s="921"/>
      <c r="PAA22" s="921"/>
      <c r="PAB22" s="921"/>
      <c r="PAC22" s="921"/>
      <c r="PAD22" s="921"/>
      <c r="PAE22" s="921"/>
      <c r="PAF22" s="921"/>
      <c r="PAG22" s="921"/>
      <c r="PAH22" s="921"/>
      <c r="PAI22" s="921"/>
      <c r="PAJ22" s="921"/>
      <c r="PAK22" s="921"/>
      <c r="PAL22" s="921"/>
      <c r="PAM22" s="921"/>
      <c r="PAN22" s="921"/>
      <c r="PAO22" s="921"/>
      <c r="PAP22" s="921"/>
      <c r="PAQ22" s="921"/>
      <c r="PAR22" s="921"/>
      <c r="PAS22" s="921"/>
      <c r="PAT22" s="921"/>
      <c r="PAU22" s="921"/>
      <c r="PAV22" s="921"/>
      <c r="PAW22" s="921"/>
      <c r="PAX22" s="921"/>
      <c r="PAY22" s="921"/>
      <c r="PAZ22" s="921"/>
      <c r="PBA22" s="921"/>
      <c r="PBB22" s="921"/>
      <c r="PBC22" s="921"/>
      <c r="PBD22" s="921"/>
      <c r="PBE22" s="921"/>
      <c r="PBF22" s="921"/>
      <c r="PBG22" s="921"/>
      <c r="PBH22" s="921"/>
      <c r="PBI22" s="921"/>
      <c r="PBJ22" s="921"/>
      <c r="PBK22" s="921"/>
      <c r="PBL22" s="921"/>
      <c r="PBM22" s="921"/>
      <c r="PBN22" s="921"/>
      <c r="PBO22" s="921"/>
      <c r="PBP22" s="921"/>
      <c r="PBQ22" s="921"/>
      <c r="PBR22" s="921"/>
      <c r="PBS22" s="921"/>
      <c r="PBT22" s="921"/>
      <c r="PBU22" s="921"/>
      <c r="PBV22" s="921"/>
      <c r="PBW22" s="921"/>
      <c r="PBX22" s="921"/>
      <c r="PBY22" s="921"/>
      <c r="PBZ22" s="921"/>
      <c r="PCA22" s="921"/>
      <c r="PCB22" s="921"/>
      <c r="PCC22" s="921"/>
      <c r="PCD22" s="921"/>
      <c r="PCE22" s="921"/>
      <c r="PCF22" s="921"/>
      <c r="PCG22" s="921"/>
      <c r="PCH22" s="921"/>
      <c r="PCI22" s="921"/>
      <c r="PCJ22" s="921"/>
      <c r="PCK22" s="921"/>
      <c r="PCL22" s="921"/>
      <c r="PCM22" s="921"/>
      <c r="PCN22" s="921"/>
      <c r="PCO22" s="921"/>
      <c r="PCP22" s="921"/>
      <c r="PCQ22" s="921"/>
      <c r="PCR22" s="921"/>
      <c r="PCS22" s="921"/>
      <c r="PCT22" s="921"/>
      <c r="PCU22" s="921"/>
      <c r="PCV22" s="921"/>
      <c r="PCW22" s="921"/>
      <c r="PCX22" s="921"/>
      <c r="PCY22" s="921"/>
      <c r="PCZ22" s="921"/>
      <c r="PDA22" s="921"/>
      <c r="PDB22" s="921"/>
      <c r="PDC22" s="921"/>
      <c r="PDD22" s="921"/>
      <c r="PDE22" s="921"/>
      <c r="PDF22" s="921"/>
      <c r="PDG22" s="921"/>
      <c r="PDH22" s="921"/>
      <c r="PDI22" s="921"/>
      <c r="PDJ22" s="921"/>
      <c r="PDK22" s="921"/>
      <c r="PDL22" s="921"/>
      <c r="PDM22" s="921"/>
      <c r="PDN22" s="921"/>
      <c r="PDO22" s="921"/>
      <c r="PDP22" s="921"/>
      <c r="PDQ22" s="921"/>
      <c r="PDR22" s="921"/>
      <c r="PDS22" s="921"/>
      <c r="PDT22" s="921"/>
      <c r="PDU22" s="921"/>
      <c r="PDV22" s="921"/>
      <c r="PDW22" s="921"/>
      <c r="PDX22" s="921"/>
      <c r="PDY22" s="921"/>
      <c r="PDZ22" s="921"/>
      <c r="PEA22" s="921"/>
      <c r="PEB22" s="921"/>
      <c r="PEC22" s="921"/>
      <c r="PED22" s="921"/>
      <c r="PEE22" s="921"/>
      <c r="PEF22" s="921"/>
      <c r="PEG22" s="921"/>
      <c r="PEH22" s="921"/>
      <c r="PEI22" s="921"/>
      <c r="PEJ22" s="921"/>
      <c r="PEK22" s="921"/>
      <c r="PEL22" s="921"/>
      <c r="PEM22" s="921"/>
      <c r="PEN22" s="921"/>
      <c r="PEO22" s="921"/>
      <c r="PEP22" s="921"/>
      <c r="PEQ22" s="921"/>
      <c r="PER22" s="921"/>
      <c r="PES22" s="921"/>
      <c r="PET22" s="921"/>
      <c r="PEU22" s="921"/>
      <c r="PEV22" s="921"/>
      <c r="PEW22" s="921"/>
      <c r="PEX22" s="921"/>
      <c r="PEY22" s="921"/>
      <c r="PEZ22" s="921"/>
      <c r="PFA22" s="921"/>
      <c r="PFB22" s="921"/>
      <c r="PFC22" s="921"/>
      <c r="PFD22" s="921"/>
      <c r="PFE22" s="921"/>
      <c r="PFF22" s="921"/>
      <c r="PFG22" s="921"/>
      <c r="PFH22" s="921"/>
      <c r="PFI22" s="921"/>
      <c r="PFJ22" s="921"/>
      <c r="PFK22" s="921"/>
      <c r="PFL22" s="921"/>
      <c r="PFM22" s="921"/>
      <c r="PFN22" s="921"/>
      <c r="PFO22" s="921"/>
      <c r="PFP22" s="921"/>
      <c r="PFQ22" s="921"/>
      <c r="PFR22" s="921"/>
      <c r="PFS22" s="921"/>
      <c r="PFT22" s="921"/>
      <c r="PFU22" s="921"/>
      <c r="PFV22" s="921"/>
      <c r="PFW22" s="921"/>
      <c r="PFX22" s="921"/>
      <c r="PFY22" s="921"/>
      <c r="PFZ22" s="921"/>
      <c r="PGA22" s="921"/>
      <c r="PGB22" s="921"/>
      <c r="PGC22" s="921"/>
      <c r="PGD22" s="921"/>
      <c r="PGE22" s="921"/>
      <c r="PGF22" s="921"/>
      <c r="PGG22" s="921"/>
      <c r="PGH22" s="921"/>
      <c r="PGI22" s="921"/>
      <c r="PGJ22" s="921"/>
      <c r="PGK22" s="921"/>
      <c r="PGL22" s="921"/>
      <c r="PGM22" s="921"/>
      <c r="PGN22" s="921"/>
      <c r="PGO22" s="921"/>
      <c r="PGP22" s="921"/>
      <c r="PGQ22" s="921"/>
      <c r="PGR22" s="921"/>
      <c r="PGS22" s="921"/>
      <c r="PGT22" s="921"/>
      <c r="PGU22" s="921"/>
      <c r="PGV22" s="921"/>
      <c r="PGW22" s="921"/>
      <c r="PGX22" s="921"/>
      <c r="PGY22" s="921"/>
      <c r="PGZ22" s="921"/>
      <c r="PHA22" s="921"/>
      <c r="PHB22" s="921"/>
      <c r="PHC22" s="921"/>
      <c r="PHD22" s="921"/>
      <c r="PHE22" s="921"/>
      <c r="PHF22" s="921"/>
      <c r="PHG22" s="921"/>
      <c r="PHH22" s="921"/>
      <c r="PHI22" s="921"/>
      <c r="PHJ22" s="921"/>
      <c r="PHK22" s="921"/>
      <c r="PHL22" s="921"/>
      <c r="PHM22" s="921"/>
      <c r="PHN22" s="921"/>
      <c r="PHO22" s="921"/>
      <c r="PHP22" s="921"/>
      <c r="PHQ22" s="921"/>
      <c r="PHR22" s="921"/>
      <c r="PHS22" s="921"/>
      <c r="PHT22" s="921"/>
      <c r="PHU22" s="921"/>
      <c r="PHV22" s="921"/>
      <c r="PHW22" s="921"/>
      <c r="PHX22" s="921"/>
      <c r="PHY22" s="921"/>
      <c r="PHZ22" s="921"/>
      <c r="PIA22" s="921"/>
      <c r="PIB22" s="921"/>
      <c r="PIC22" s="921"/>
      <c r="PID22" s="921"/>
      <c r="PIE22" s="921"/>
      <c r="PIF22" s="921"/>
      <c r="PIG22" s="921"/>
      <c r="PIH22" s="921"/>
      <c r="PII22" s="921"/>
      <c r="PIJ22" s="921"/>
      <c r="PIK22" s="921"/>
      <c r="PIL22" s="921"/>
      <c r="PIM22" s="921"/>
      <c r="PIN22" s="921"/>
      <c r="PIO22" s="921"/>
      <c r="PIP22" s="921"/>
      <c r="PIQ22" s="921"/>
      <c r="PIR22" s="921"/>
      <c r="PIS22" s="921"/>
      <c r="PIT22" s="921"/>
      <c r="PIU22" s="921"/>
      <c r="PIV22" s="921"/>
      <c r="PIW22" s="921"/>
      <c r="PIX22" s="921"/>
      <c r="PIY22" s="921"/>
      <c r="PIZ22" s="921"/>
      <c r="PJA22" s="921"/>
      <c r="PJB22" s="921"/>
      <c r="PJC22" s="921"/>
      <c r="PJD22" s="921"/>
      <c r="PJE22" s="921"/>
      <c r="PJF22" s="921"/>
      <c r="PJG22" s="921"/>
      <c r="PJH22" s="921"/>
      <c r="PJI22" s="921"/>
      <c r="PJJ22" s="921"/>
      <c r="PJK22" s="921"/>
      <c r="PJL22" s="921"/>
      <c r="PJM22" s="921"/>
      <c r="PJN22" s="921"/>
      <c r="PJO22" s="921"/>
      <c r="PJP22" s="921"/>
      <c r="PJQ22" s="921"/>
      <c r="PJR22" s="921"/>
      <c r="PJS22" s="921"/>
      <c r="PJT22" s="921"/>
      <c r="PJU22" s="921"/>
      <c r="PJV22" s="921"/>
      <c r="PJW22" s="921"/>
      <c r="PJX22" s="921"/>
      <c r="PJY22" s="921"/>
      <c r="PJZ22" s="921"/>
      <c r="PKA22" s="921"/>
      <c r="PKB22" s="921"/>
      <c r="PKC22" s="921"/>
      <c r="PKD22" s="921"/>
      <c r="PKE22" s="921"/>
      <c r="PKF22" s="921"/>
      <c r="PKG22" s="921"/>
      <c r="PKH22" s="921"/>
      <c r="PKI22" s="921"/>
      <c r="PKJ22" s="921"/>
      <c r="PKK22" s="921"/>
      <c r="PKL22" s="921"/>
      <c r="PKM22" s="921"/>
      <c r="PKN22" s="921"/>
      <c r="PKO22" s="921"/>
      <c r="PKP22" s="921"/>
      <c r="PKQ22" s="921"/>
      <c r="PKR22" s="921"/>
      <c r="PKS22" s="921"/>
      <c r="PKT22" s="921"/>
      <c r="PKU22" s="921"/>
      <c r="PKV22" s="921"/>
      <c r="PKW22" s="921"/>
      <c r="PKX22" s="921"/>
      <c r="PKY22" s="921"/>
      <c r="PKZ22" s="921"/>
      <c r="PLA22" s="921"/>
      <c r="PLB22" s="921"/>
      <c r="PLC22" s="921"/>
      <c r="PLD22" s="921"/>
      <c r="PLE22" s="921"/>
      <c r="PLF22" s="921"/>
      <c r="PLG22" s="921"/>
      <c r="PLH22" s="921"/>
      <c r="PLI22" s="921"/>
      <c r="PLJ22" s="921"/>
      <c r="PLK22" s="921"/>
      <c r="PLL22" s="921"/>
      <c r="PLM22" s="921"/>
      <c r="PLN22" s="921"/>
      <c r="PLO22" s="921"/>
      <c r="PLP22" s="921"/>
      <c r="PLQ22" s="921"/>
      <c r="PLR22" s="921"/>
      <c r="PLS22" s="921"/>
      <c r="PLT22" s="921"/>
      <c r="PLU22" s="921"/>
      <c r="PLV22" s="921"/>
      <c r="PLW22" s="921"/>
      <c r="PLX22" s="921"/>
      <c r="PLY22" s="921"/>
      <c r="PLZ22" s="921"/>
      <c r="PMA22" s="921"/>
      <c r="PMB22" s="921"/>
      <c r="PMC22" s="921"/>
      <c r="PMD22" s="921"/>
      <c r="PME22" s="921"/>
      <c r="PMF22" s="921"/>
      <c r="PMG22" s="921"/>
      <c r="PMH22" s="921"/>
      <c r="PMI22" s="921"/>
      <c r="PMJ22" s="921"/>
      <c r="PMK22" s="921"/>
      <c r="PML22" s="921"/>
      <c r="PMM22" s="921"/>
      <c r="PMN22" s="921"/>
      <c r="PMO22" s="921"/>
      <c r="PMP22" s="921"/>
      <c r="PMQ22" s="921"/>
      <c r="PMR22" s="921"/>
      <c r="PMS22" s="921"/>
      <c r="PMT22" s="921"/>
      <c r="PMU22" s="921"/>
      <c r="PMV22" s="921"/>
      <c r="PMW22" s="921"/>
      <c r="PMX22" s="921"/>
      <c r="PMY22" s="921"/>
      <c r="PMZ22" s="921"/>
      <c r="PNA22" s="921"/>
      <c r="PNB22" s="921"/>
      <c r="PNC22" s="921"/>
      <c r="PND22" s="921"/>
      <c r="PNE22" s="921"/>
      <c r="PNF22" s="921"/>
      <c r="PNG22" s="921"/>
      <c r="PNH22" s="921"/>
      <c r="PNI22" s="921"/>
      <c r="PNJ22" s="921"/>
      <c r="PNK22" s="921"/>
      <c r="PNL22" s="921"/>
      <c r="PNM22" s="921"/>
      <c r="PNN22" s="921"/>
      <c r="PNO22" s="921"/>
      <c r="PNP22" s="921"/>
      <c r="PNQ22" s="921"/>
      <c r="PNR22" s="921"/>
      <c r="PNS22" s="921"/>
      <c r="PNT22" s="921"/>
      <c r="PNU22" s="921"/>
      <c r="PNV22" s="921"/>
      <c r="PNW22" s="921"/>
      <c r="PNX22" s="921"/>
      <c r="PNY22" s="921"/>
      <c r="PNZ22" s="921"/>
      <c r="POA22" s="921"/>
      <c r="POB22" s="921"/>
      <c r="POC22" s="921"/>
      <c r="POD22" s="921"/>
      <c r="POE22" s="921"/>
      <c r="POF22" s="921"/>
      <c r="POG22" s="921"/>
      <c r="POH22" s="921"/>
      <c r="POI22" s="921"/>
      <c r="POJ22" s="921"/>
      <c r="POK22" s="921"/>
      <c r="POL22" s="921"/>
      <c r="POM22" s="921"/>
      <c r="PON22" s="921"/>
      <c r="POO22" s="921"/>
      <c r="POP22" s="921"/>
      <c r="POQ22" s="921"/>
      <c r="POR22" s="921"/>
      <c r="POS22" s="921"/>
      <c r="POT22" s="921"/>
      <c r="POU22" s="921"/>
      <c r="POV22" s="921"/>
      <c r="POW22" s="921"/>
      <c r="POX22" s="921"/>
      <c r="POY22" s="921"/>
      <c r="POZ22" s="921"/>
      <c r="PPA22" s="921"/>
      <c r="PPB22" s="921"/>
      <c r="PPC22" s="921"/>
      <c r="PPD22" s="921"/>
      <c r="PPE22" s="921"/>
      <c r="PPF22" s="921"/>
      <c r="PPG22" s="921"/>
      <c r="PPH22" s="921"/>
      <c r="PPI22" s="921"/>
      <c r="PPJ22" s="921"/>
      <c r="PPK22" s="921"/>
      <c r="PPL22" s="921"/>
      <c r="PPM22" s="921"/>
      <c r="PPN22" s="921"/>
      <c r="PPO22" s="921"/>
      <c r="PPP22" s="921"/>
      <c r="PPQ22" s="921"/>
      <c r="PPR22" s="921"/>
      <c r="PPS22" s="921"/>
      <c r="PPT22" s="921"/>
      <c r="PPU22" s="921"/>
      <c r="PPV22" s="921"/>
      <c r="PPW22" s="921"/>
      <c r="PPX22" s="921"/>
      <c r="PPY22" s="921"/>
      <c r="PPZ22" s="921"/>
      <c r="PQA22" s="921"/>
      <c r="PQB22" s="921"/>
      <c r="PQC22" s="921"/>
      <c r="PQD22" s="921"/>
      <c r="PQE22" s="921"/>
      <c r="PQF22" s="921"/>
      <c r="PQG22" s="921"/>
      <c r="PQH22" s="921"/>
      <c r="PQI22" s="921"/>
      <c r="PQJ22" s="921"/>
      <c r="PQK22" s="921"/>
      <c r="PQL22" s="921"/>
      <c r="PQM22" s="921"/>
      <c r="PQN22" s="921"/>
      <c r="PQO22" s="921"/>
      <c r="PQP22" s="921"/>
      <c r="PQQ22" s="921"/>
      <c r="PQR22" s="921"/>
      <c r="PQS22" s="921"/>
      <c r="PQT22" s="921"/>
      <c r="PQU22" s="921"/>
      <c r="PQV22" s="921"/>
      <c r="PQW22" s="921"/>
      <c r="PQX22" s="921"/>
      <c r="PQY22" s="921"/>
      <c r="PQZ22" s="921"/>
      <c r="PRA22" s="921"/>
      <c r="PRB22" s="921"/>
      <c r="PRC22" s="921"/>
      <c r="PRD22" s="921"/>
      <c r="PRE22" s="921"/>
      <c r="PRF22" s="921"/>
      <c r="PRG22" s="921"/>
      <c r="PRH22" s="921"/>
      <c r="PRI22" s="921"/>
      <c r="PRJ22" s="921"/>
      <c r="PRK22" s="921"/>
      <c r="PRL22" s="921"/>
      <c r="PRM22" s="921"/>
      <c r="PRN22" s="921"/>
      <c r="PRO22" s="921"/>
      <c r="PRP22" s="921"/>
      <c r="PRQ22" s="921"/>
      <c r="PRR22" s="921"/>
      <c r="PRS22" s="921"/>
      <c r="PRT22" s="921"/>
      <c r="PRU22" s="921"/>
      <c r="PRV22" s="921"/>
      <c r="PRW22" s="921"/>
      <c r="PRX22" s="921"/>
      <c r="PRY22" s="921"/>
      <c r="PRZ22" s="921"/>
      <c r="PSA22" s="921"/>
      <c r="PSB22" s="921"/>
      <c r="PSC22" s="921"/>
      <c r="PSD22" s="921"/>
      <c r="PSE22" s="921"/>
      <c r="PSF22" s="921"/>
      <c r="PSG22" s="921"/>
      <c r="PSH22" s="921"/>
      <c r="PSI22" s="921"/>
      <c r="PSJ22" s="921"/>
      <c r="PSK22" s="921"/>
      <c r="PSL22" s="921"/>
      <c r="PSM22" s="921"/>
      <c r="PSN22" s="921"/>
      <c r="PSO22" s="921"/>
      <c r="PSP22" s="921"/>
      <c r="PSQ22" s="921"/>
      <c r="PSR22" s="921"/>
      <c r="PSS22" s="921"/>
      <c r="PST22" s="921"/>
      <c r="PSU22" s="921"/>
      <c r="PSV22" s="921"/>
      <c r="PSW22" s="921"/>
      <c r="PSX22" s="921"/>
      <c r="PSY22" s="921"/>
      <c r="PSZ22" s="921"/>
      <c r="PTA22" s="921"/>
      <c r="PTB22" s="921"/>
      <c r="PTC22" s="921"/>
      <c r="PTD22" s="921"/>
      <c r="PTE22" s="921"/>
      <c r="PTF22" s="921"/>
      <c r="PTG22" s="921"/>
      <c r="PTH22" s="921"/>
      <c r="PTI22" s="921"/>
      <c r="PTJ22" s="921"/>
      <c r="PTK22" s="921"/>
      <c r="PTL22" s="921"/>
      <c r="PTM22" s="921"/>
      <c r="PTN22" s="921"/>
      <c r="PTO22" s="921"/>
      <c r="PTP22" s="921"/>
      <c r="PTQ22" s="921"/>
      <c r="PTR22" s="921"/>
      <c r="PTS22" s="921"/>
      <c r="PTT22" s="921"/>
      <c r="PTU22" s="921"/>
      <c r="PTV22" s="921"/>
      <c r="PTW22" s="921"/>
      <c r="PTX22" s="921"/>
      <c r="PTY22" s="921"/>
      <c r="PTZ22" s="921"/>
      <c r="PUA22" s="921"/>
      <c r="PUB22" s="921"/>
      <c r="PUC22" s="921"/>
      <c r="PUD22" s="921"/>
      <c r="PUE22" s="921"/>
      <c r="PUF22" s="921"/>
      <c r="PUG22" s="921"/>
      <c r="PUH22" s="921"/>
      <c r="PUI22" s="921"/>
      <c r="PUJ22" s="921"/>
      <c r="PUK22" s="921"/>
      <c r="PUL22" s="921"/>
      <c r="PUM22" s="921"/>
      <c r="PUN22" s="921"/>
      <c r="PUO22" s="921"/>
      <c r="PUP22" s="921"/>
      <c r="PUQ22" s="921"/>
      <c r="PUR22" s="921"/>
      <c r="PUS22" s="921"/>
      <c r="PUT22" s="921"/>
      <c r="PUU22" s="921"/>
      <c r="PUV22" s="921"/>
      <c r="PUW22" s="921"/>
      <c r="PUX22" s="921"/>
      <c r="PUY22" s="921"/>
      <c r="PUZ22" s="921"/>
      <c r="PVA22" s="921"/>
      <c r="PVB22" s="921"/>
      <c r="PVC22" s="921"/>
      <c r="PVD22" s="921"/>
      <c r="PVE22" s="921"/>
      <c r="PVF22" s="921"/>
      <c r="PVG22" s="921"/>
      <c r="PVH22" s="921"/>
      <c r="PVI22" s="921"/>
      <c r="PVJ22" s="921"/>
      <c r="PVK22" s="921"/>
      <c r="PVL22" s="921"/>
      <c r="PVM22" s="921"/>
      <c r="PVN22" s="921"/>
      <c r="PVO22" s="921"/>
      <c r="PVP22" s="921"/>
      <c r="PVQ22" s="921"/>
      <c r="PVR22" s="921"/>
      <c r="PVS22" s="921"/>
      <c r="PVT22" s="921"/>
      <c r="PVU22" s="921"/>
      <c r="PVV22" s="921"/>
      <c r="PVW22" s="921"/>
      <c r="PVX22" s="921"/>
      <c r="PVY22" s="921"/>
      <c r="PVZ22" s="921"/>
      <c r="PWA22" s="921"/>
      <c r="PWB22" s="921"/>
      <c r="PWC22" s="921"/>
      <c r="PWD22" s="921"/>
      <c r="PWE22" s="921"/>
      <c r="PWF22" s="921"/>
      <c r="PWG22" s="921"/>
      <c r="PWH22" s="921"/>
      <c r="PWI22" s="921"/>
      <c r="PWJ22" s="921"/>
      <c r="PWK22" s="921"/>
      <c r="PWL22" s="921"/>
      <c r="PWM22" s="921"/>
      <c r="PWN22" s="921"/>
      <c r="PWO22" s="921"/>
      <c r="PWP22" s="921"/>
      <c r="PWQ22" s="921"/>
      <c r="PWR22" s="921"/>
      <c r="PWS22" s="921"/>
      <c r="PWT22" s="921"/>
      <c r="PWU22" s="921"/>
      <c r="PWV22" s="921"/>
      <c r="PWW22" s="921"/>
      <c r="PWX22" s="921"/>
      <c r="PWY22" s="921"/>
      <c r="PWZ22" s="921"/>
      <c r="PXA22" s="921"/>
      <c r="PXB22" s="921"/>
      <c r="PXC22" s="921"/>
      <c r="PXD22" s="921"/>
      <c r="PXE22" s="921"/>
      <c r="PXF22" s="921"/>
      <c r="PXG22" s="921"/>
      <c r="PXH22" s="921"/>
      <c r="PXI22" s="921"/>
      <c r="PXJ22" s="921"/>
      <c r="PXK22" s="921"/>
      <c r="PXL22" s="921"/>
      <c r="PXM22" s="921"/>
      <c r="PXN22" s="921"/>
      <c r="PXO22" s="921"/>
      <c r="PXP22" s="921"/>
      <c r="PXQ22" s="921"/>
      <c r="PXR22" s="921"/>
      <c r="PXS22" s="921"/>
      <c r="PXT22" s="921"/>
      <c r="PXU22" s="921"/>
      <c r="PXV22" s="921"/>
      <c r="PXW22" s="921"/>
      <c r="PXX22" s="921"/>
      <c r="PXY22" s="921"/>
      <c r="PXZ22" s="921"/>
      <c r="PYA22" s="921"/>
      <c r="PYB22" s="921"/>
      <c r="PYC22" s="921"/>
      <c r="PYD22" s="921"/>
      <c r="PYE22" s="921"/>
      <c r="PYF22" s="921"/>
      <c r="PYG22" s="921"/>
      <c r="PYH22" s="921"/>
      <c r="PYI22" s="921"/>
      <c r="PYJ22" s="921"/>
      <c r="PYK22" s="921"/>
      <c r="PYL22" s="921"/>
      <c r="PYM22" s="921"/>
      <c r="PYN22" s="921"/>
      <c r="PYO22" s="921"/>
      <c r="PYP22" s="921"/>
      <c r="PYQ22" s="921"/>
      <c r="PYR22" s="921"/>
      <c r="PYS22" s="921"/>
      <c r="PYT22" s="921"/>
      <c r="PYU22" s="921"/>
      <c r="PYV22" s="921"/>
      <c r="PYW22" s="921"/>
      <c r="PYX22" s="921"/>
      <c r="PYY22" s="921"/>
      <c r="PYZ22" s="921"/>
      <c r="PZA22" s="921"/>
      <c r="PZB22" s="921"/>
      <c r="PZC22" s="921"/>
      <c r="PZD22" s="921"/>
      <c r="PZE22" s="921"/>
      <c r="PZF22" s="921"/>
      <c r="PZG22" s="921"/>
      <c r="PZH22" s="921"/>
      <c r="PZI22" s="921"/>
      <c r="PZJ22" s="921"/>
      <c r="PZK22" s="921"/>
      <c r="PZL22" s="921"/>
      <c r="PZM22" s="921"/>
      <c r="PZN22" s="921"/>
      <c r="PZO22" s="921"/>
      <c r="PZP22" s="921"/>
      <c r="PZQ22" s="921"/>
      <c r="PZR22" s="921"/>
      <c r="PZS22" s="921"/>
      <c r="PZT22" s="921"/>
      <c r="PZU22" s="921"/>
      <c r="PZV22" s="921"/>
      <c r="PZW22" s="921"/>
      <c r="PZX22" s="921"/>
      <c r="PZY22" s="921"/>
      <c r="PZZ22" s="921"/>
      <c r="QAA22" s="921"/>
      <c r="QAB22" s="921"/>
      <c r="QAC22" s="921"/>
      <c r="QAD22" s="921"/>
      <c r="QAE22" s="921"/>
      <c r="QAF22" s="921"/>
      <c r="QAG22" s="921"/>
      <c r="QAH22" s="921"/>
      <c r="QAI22" s="921"/>
      <c r="QAJ22" s="921"/>
      <c r="QAK22" s="921"/>
      <c r="QAL22" s="921"/>
      <c r="QAM22" s="921"/>
      <c r="QAN22" s="921"/>
      <c r="QAO22" s="921"/>
      <c r="QAP22" s="921"/>
      <c r="QAQ22" s="921"/>
      <c r="QAR22" s="921"/>
      <c r="QAS22" s="921"/>
      <c r="QAT22" s="921"/>
      <c r="QAU22" s="921"/>
      <c r="QAV22" s="921"/>
      <c r="QAW22" s="921"/>
      <c r="QAX22" s="921"/>
      <c r="QAY22" s="921"/>
      <c r="QAZ22" s="921"/>
      <c r="QBA22" s="921"/>
      <c r="QBB22" s="921"/>
      <c r="QBC22" s="921"/>
      <c r="QBD22" s="921"/>
      <c r="QBE22" s="921"/>
      <c r="QBF22" s="921"/>
      <c r="QBG22" s="921"/>
      <c r="QBH22" s="921"/>
      <c r="QBI22" s="921"/>
      <c r="QBJ22" s="921"/>
      <c r="QBK22" s="921"/>
      <c r="QBL22" s="921"/>
      <c r="QBM22" s="921"/>
      <c r="QBN22" s="921"/>
      <c r="QBO22" s="921"/>
      <c r="QBP22" s="921"/>
      <c r="QBQ22" s="921"/>
      <c r="QBR22" s="921"/>
      <c r="QBS22" s="921"/>
      <c r="QBT22" s="921"/>
      <c r="QBU22" s="921"/>
      <c r="QBV22" s="921"/>
      <c r="QBW22" s="921"/>
      <c r="QBX22" s="921"/>
      <c r="QBY22" s="921"/>
      <c r="QBZ22" s="921"/>
      <c r="QCA22" s="921"/>
      <c r="QCB22" s="921"/>
      <c r="QCC22" s="921"/>
      <c r="QCD22" s="921"/>
      <c r="QCE22" s="921"/>
      <c r="QCF22" s="921"/>
      <c r="QCG22" s="921"/>
      <c r="QCH22" s="921"/>
      <c r="QCI22" s="921"/>
      <c r="QCJ22" s="921"/>
      <c r="QCK22" s="921"/>
      <c r="QCL22" s="921"/>
      <c r="QCM22" s="921"/>
      <c r="QCN22" s="921"/>
      <c r="QCO22" s="921"/>
      <c r="QCP22" s="921"/>
      <c r="QCQ22" s="921"/>
      <c r="QCR22" s="921"/>
      <c r="QCS22" s="921"/>
      <c r="QCT22" s="921"/>
      <c r="QCU22" s="921"/>
      <c r="QCV22" s="921"/>
      <c r="QCW22" s="921"/>
      <c r="QCX22" s="921"/>
      <c r="QCY22" s="921"/>
      <c r="QCZ22" s="921"/>
      <c r="QDA22" s="921"/>
      <c r="QDB22" s="921"/>
      <c r="QDC22" s="921"/>
      <c r="QDD22" s="921"/>
      <c r="QDE22" s="921"/>
      <c r="QDF22" s="921"/>
      <c r="QDG22" s="921"/>
      <c r="QDH22" s="921"/>
      <c r="QDI22" s="921"/>
      <c r="QDJ22" s="921"/>
      <c r="QDK22" s="921"/>
      <c r="QDL22" s="921"/>
      <c r="QDM22" s="921"/>
      <c r="QDN22" s="921"/>
      <c r="QDO22" s="921"/>
      <c r="QDP22" s="921"/>
      <c r="QDQ22" s="921"/>
      <c r="QDR22" s="921"/>
      <c r="QDS22" s="921"/>
      <c r="QDT22" s="921"/>
      <c r="QDU22" s="921"/>
      <c r="QDV22" s="921"/>
      <c r="QDW22" s="921"/>
      <c r="QDX22" s="921"/>
      <c r="QDY22" s="921"/>
      <c r="QDZ22" s="921"/>
      <c r="QEA22" s="921"/>
      <c r="QEB22" s="921"/>
      <c r="QEC22" s="921"/>
      <c r="QED22" s="921"/>
      <c r="QEE22" s="921"/>
      <c r="QEF22" s="921"/>
      <c r="QEG22" s="921"/>
      <c r="QEH22" s="921"/>
      <c r="QEI22" s="921"/>
      <c r="QEJ22" s="921"/>
      <c r="QEK22" s="921"/>
      <c r="QEL22" s="921"/>
      <c r="QEM22" s="921"/>
      <c r="QEN22" s="921"/>
      <c r="QEO22" s="921"/>
      <c r="QEP22" s="921"/>
      <c r="QEQ22" s="921"/>
      <c r="QER22" s="921"/>
      <c r="QES22" s="921"/>
      <c r="QET22" s="921"/>
      <c r="QEU22" s="921"/>
      <c r="QEV22" s="921"/>
      <c r="QEW22" s="921"/>
      <c r="QEX22" s="921"/>
      <c r="QEY22" s="921"/>
      <c r="QEZ22" s="921"/>
      <c r="QFA22" s="921"/>
      <c r="QFB22" s="921"/>
      <c r="QFC22" s="921"/>
      <c r="QFD22" s="921"/>
      <c r="QFE22" s="921"/>
      <c r="QFF22" s="921"/>
      <c r="QFG22" s="921"/>
      <c r="QFH22" s="921"/>
      <c r="QFI22" s="921"/>
      <c r="QFJ22" s="921"/>
      <c r="QFK22" s="921"/>
      <c r="QFL22" s="921"/>
      <c r="QFM22" s="921"/>
      <c r="QFN22" s="921"/>
      <c r="QFO22" s="921"/>
      <c r="QFP22" s="921"/>
      <c r="QFQ22" s="921"/>
      <c r="QFR22" s="921"/>
      <c r="QFS22" s="921"/>
      <c r="QFT22" s="921"/>
      <c r="QFU22" s="921"/>
      <c r="QFV22" s="921"/>
      <c r="QFW22" s="921"/>
      <c r="QFX22" s="921"/>
      <c r="QFY22" s="921"/>
      <c r="QFZ22" s="921"/>
      <c r="QGA22" s="921"/>
      <c r="QGB22" s="921"/>
      <c r="QGC22" s="921"/>
      <c r="QGD22" s="921"/>
      <c r="QGE22" s="921"/>
      <c r="QGF22" s="921"/>
      <c r="QGG22" s="921"/>
      <c r="QGH22" s="921"/>
      <c r="QGI22" s="921"/>
      <c r="QGJ22" s="921"/>
      <c r="QGK22" s="921"/>
      <c r="QGL22" s="921"/>
      <c r="QGM22" s="921"/>
      <c r="QGN22" s="921"/>
      <c r="QGO22" s="921"/>
      <c r="QGP22" s="921"/>
      <c r="QGQ22" s="921"/>
      <c r="QGR22" s="921"/>
      <c r="QGS22" s="921"/>
      <c r="QGT22" s="921"/>
      <c r="QGU22" s="921"/>
      <c r="QGV22" s="921"/>
      <c r="QGW22" s="921"/>
      <c r="QGX22" s="921"/>
      <c r="QGY22" s="921"/>
      <c r="QGZ22" s="921"/>
      <c r="QHA22" s="921"/>
      <c r="QHB22" s="921"/>
      <c r="QHC22" s="921"/>
      <c r="QHD22" s="921"/>
      <c r="QHE22" s="921"/>
      <c r="QHF22" s="921"/>
      <c r="QHG22" s="921"/>
      <c r="QHH22" s="921"/>
      <c r="QHI22" s="921"/>
      <c r="QHJ22" s="921"/>
      <c r="QHK22" s="921"/>
      <c r="QHL22" s="921"/>
      <c r="QHM22" s="921"/>
      <c r="QHN22" s="921"/>
      <c r="QHO22" s="921"/>
      <c r="QHP22" s="921"/>
      <c r="QHQ22" s="921"/>
      <c r="QHR22" s="921"/>
      <c r="QHS22" s="921"/>
      <c r="QHT22" s="921"/>
      <c r="QHU22" s="921"/>
      <c r="QHV22" s="921"/>
      <c r="QHW22" s="921"/>
      <c r="QHX22" s="921"/>
      <c r="QHY22" s="921"/>
      <c r="QHZ22" s="921"/>
      <c r="QIA22" s="921"/>
      <c r="QIB22" s="921"/>
      <c r="QIC22" s="921"/>
      <c r="QID22" s="921"/>
      <c r="QIE22" s="921"/>
      <c r="QIF22" s="921"/>
      <c r="QIG22" s="921"/>
      <c r="QIH22" s="921"/>
      <c r="QII22" s="921"/>
      <c r="QIJ22" s="921"/>
      <c r="QIK22" s="921"/>
      <c r="QIL22" s="921"/>
      <c r="QIM22" s="921"/>
      <c r="QIN22" s="921"/>
      <c r="QIO22" s="921"/>
      <c r="QIP22" s="921"/>
      <c r="QIQ22" s="921"/>
      <c r="QIR22" s="921"/>
      <c r="QIS22" s="921"/>
      <c r="QIT22" s="921"/>
      <c r="QIU22" s="921"/>
      <c r="QIV22" s="921"/>
      <c r="QIW22" s="921"/>
      <c r="QIX22" s="921"/>
      <c r="QIY22" s="921"/>
      <c r="QIZ22" s="921"/>
      <c r="QJA22" s="921"/>
      <c r="QJB22" s="921"/>
      <c r="QJC22" s="921"/>
      <c r="QJD22" s="921"/>
      <c r="QJE22" s="921"/>
      <c r="QJF22" s="921"/>
      <c r="QJG22" s="921"/>
      <c r="QJH22" s="921"/>
      <c r="QJI22" s="921"/>
      <c r="QJJ22" s="921"/>
      <c r="QJK22" s="921"/>
      <c r="QJL22" s="921"/>
      <c r="QJM22" s="921"/>
      <c r="QJN22" s="921"/>
      <c r="QJO22" s="921"/>
      <c r="QJP22" s="921"/>
      <c r="QJQ22" s="921"/>
      <c r="QJR22" s="921"/>
      <c r="QJS22" s="921"/>
      <c r="QJT22" s="921"/>
      <c r="QJU22" s="921"/>
      <c r="QJV22" s="921"/>
      <c r="QJW22" s="921"/>
      <c r="QJX22" s="921"/>
      <c r="QJY22" s="921"/>
      <c r="QJZ22" s="921"/>
      <c r="QKA22" s="921"/>
      <c r="QKB22" s="921"/>
      <c r="QKC22" s="921"/>
      <c r="QKD22" s="921"/>
      <c r="QKE22" s="921"/>
      <c r="QKF22" s="921"/>
      <c r="QKG22" s="921"/>
      <c r="QKH22" s="921"/>
      <c r="QKI22" s="921"/>
      <c r="QKJ22" s="921"/>
      <c r="QKK22" s="921"/>
      <c r="QKL22" s="921"/>
      <c r="QKM22" s="921"/>
      <c r="QKN22" s="921"/>
      <c r="QKO22" s="921"/>
      <c r="QKP22" s="921"/>
      <c r="QKQ22" s="921"/>
      <c r="QKR22" s="921"/>
      <c r="QKS22" s="921"/>
      <c r="QKT22" s="921"/>
      <c r="QKU22" s="921"/>
      <c r="QKV22" s="921"/>
      <c r="QKW22" s="921"/>
      <c r="QKX22" s="921"/>
      <c r="QKY22" s="921"/>
      <c r="QKZ22" s="921"/>
      <c r="QLA22" s="921"/>
      <c r="QLB22" s="921"/>
      <c r="QLC22" s="921"/>
      <c r="QLD22" s="921"/>
      <c r="QLE22" s="921"/>
      <c r="QLF22" s="921"/>
      <c r="QLG22" s="921"/>
      <c r="QLH22" s="921"/>
      <c r="QLI22" s="921"/>
      <c r="QLJ22" s="921"/>
      <c r="QLK22" s="921"/>
      <c r="QLL22" s="921"/>
      <c r="QLM22" s="921"/>
      <c r="QLN22" s="921"/>
      <c r="QLO22" s="921"/>
      <c r="QLP22" s="921"/>
      <c r="QLQ22" s="921"/>
      <c r="QLR22" s="921"/>
      <c r="QLS22" s="921"/>
      <c r="QLT22" s="921"/>
      <c r="QLU22" s="921"/>
      <c r="QLV22" s="921"/>
      <c r="QLW22" s="921"/>
      <c r="QLX22" s="921"/>
      <c r="QLY22" s="921"/>
      <c r="QLZ22" s="921"/>
      <c r="QMA22" s="921"/>
      <c r="QMB22" s="921"/>
      <c r="QMC22" s="921"/>
      <c r="QMD22" s="921"/>
      <c r="QME22" s="921"/>
      <c r="QMF22" s="921"/>
      <c r="QMG22" s="921"/>
      <c r="QMH22" s="921"/>
      <c r="QMI22" s="921"/>
      <c r="QMJ22" s="921"/>
      <c r="QMK22" s="921"/>
      <c r="QML22" s="921"/>
      <c r="QMM22" s="921"/>
      <c r="QMN22" s="921"/>
      <c r="QMO22" s="921"/>
      <c r="QMP22" s="921"/>
      <c r="QMQ22" s="921"/>
      <c r="QMR22" s="921"/>
      <c r="QMS22" s="921"/>
      <c r="QMT22" s="921"/>
      <c r="QMU22" s="921"/>
      <c r="QMV22" s="921"/>
      <c r="QMW22" s="921"/>
      <c r="QMX22" s="921"/>
      <c r="QMY22" s="921"/>
      <c r="QMZ22" s="921"/>
      <c r="QNA22" s="921"/>
      <c r="QNB22" s="921"/>
      <c r="QNC22" s="921"/>
      <c r="QND22" s="921"/>
      <c r="QNE22" s="921"/>
      <c r="QNF22" s="921"/>
      <c r="QNG22" s="921"/>
      <c r="QNH22" s="921"/>
      <c r="QNI22" s="921"/>
      <c r="QNJ22" s="921"/>
      <c r="QNK22" s="921"/>
      <c r="QNL22" s="921"/>
      <c r="QNM22" s="921"/>
      <c r="QNN22" s="921"/>
      <c r="QNO22" s="921"/>
      <c r="QNP22" s="921"/>
      <c r="QNQ22" s="921"/>
      <c r="QNR22" s="921"/>
      <c r="QNS22" s="921"/>
      <c r="QNT22" s="921"/>
      <c r="QNU22" s="921"/>
      <c r="QNV22" s="921"/>
      <c r="QNW22" s="921"/>
      <c r="QNX22" s="921"/>
      <c r="QNY22" s="921"/>
      <c r="QNZ22" s="921"/>
      <c r="QOA22" s="921"/>
      <c r="QOB22" s="921"/>
      <c r="QOC22" s="921"/>
      <c r="QOD22" s="921"/>
      <c r="QOE22" s="921"/>
      <c r="QOF22" s="921"/>
      <c r="QOG22" s="921"/>
      <c r="QOH22" s="921"/>
      <c r="QOI22" s="921"/>
      <c r="QOJ22" s="921"/>
      <c r="QOK22" s="921"/>
      <c r="QOL22" s="921"/>
      <c r="QOM22" s="921"/>
      <c r="QON22" s="921"/>
      <c r="QOO22" s="921"/>
      <c r="QOP22" s="921"/>
      <c r="QOQ22" s="921"/>
      <c r="QOR22" s="921"/>
      <c r="QOS22" s="921"/>
      <c r="QOT22" s="921"/>
      <c r="QOU22" s="921"/>
      <c r="QOV22" s="921"/>
      <c r="QOW22" s="921"/>
      <c r="QOX22" s="921"/>
      <c r="QOY22" s="921"/>
      <c r="QOZ22" s="921"/>
      <c r="QPA22" s="921"/>
      <c r="QPB22" s="921"/>
      <c r="QPC22" s="921"/>
      <c r="QPD22" s="921"/>
      <c r="QPE22" s="921"/>
      <c r="QPF22" s="921"/>
      <c r="QPG22" s="921"/>
      <c r="QPH22" s="921"/>
      <c r="QPI22" s="921"/>
      <c r="QPJ22" s="921"/>
      <c r="QPK22" s="921"/>
      <c r="QPL22" s="921"/>
      <c r="QPM22" s="921"/>
      <c r="QPN22" s="921"/>
      <c r="QPO22" s="921"/>
      <c r="QPP22" s="921"/>
      <c r="QPQ22" s="921"/>
      <c r="QPR22" s="921"/>
      <c r="QPS22" s="921"/>
      <c r="QPT22" s="921"/>
      <c r="QPU22" s="921"/>
      <c r="QPV22" s="921"/>
      <c r="QPW22" s="921"/>
      <c r="QPX22" s="921"/>
      <c r="QPY22" s="921"/>
      <c r="QPZ22" s="921"/>
      <c r="QQA22" s="921"/>
      <c r="QQB22" s="921"/>
      <c r="QQC22" s="921"/>
      <c r="QQD22" s="921"/>
      <c r="QQE22" s="921"/>
      <c r="QQF22" s="921"/>
      <c r="QQG22" s="921"/>
      <c r="QQH22" s="921"/>
      <c r="QQI22" s="921"/>
      <c r="QQJ22" s="921"/>
      <c r="QQK22" s="921"/>
      <c r="QQL22" s="921"/>
      <c r="QQM22" s="921"/>
      <c r="QQN22" s="921"/>
      <c r="QQO22" s="921"/>
      <c r="QQP22" s="921"/>
      <c r="QQQ22" s="921"/>
      <c r="QQR22" s="921"/>
      <c r="QQS22" s="921"/>
      <c r="QQT22" s="921"/>
      <c r="QQU22" s="921"/>
      <c r="QQV22" s="921"/>
      <c r="QQW22" s="921"/>
      <c r="QQX22" s="921"/>
      <c r="QQY22" s="921"/>
      <c r="QQZ22" s="921"/>
      <c r="QRA22" s="921"/>
      <c r="QRB22" s="921"/>
      <c r="QRC22" s="921"/>
      <c r="QRD22" s="921"/>
      <c r="QRE22" s="921"/>
      <c r="QRF22" s="921"/>
      <c r="QRG22" s="921"/>
      <c r="QRH22" s="921"/>
      <c r="QRI22" s="921"/>
      <c r="QRJ22" s="921"/>
      <c r="QRK22" s="921"/>
      <c r="QRL22" s="921"/>
      <c r="QRM22" s="921"/>
      <c r="QRN22" s="921"/>
      <c r="QRO22" s="921"/>
      <c r="QRP22" s="921"/>
      <c r="QRQ22" s="921"/>
      <c r="QRR22" s="921"/>
      <c r="QRS22" s="921"/>
      <c r="QRT22" s="921"/>
      <c r="QRU22" s="921"/>
      <c r="QRV22" s="921"/>
      <c r="QRW22" s="921"/>
      <c r="QRX22" s="921"/>
      <c r="QRY22" s="921"/>
      <c r="QRZ22" s="921"/>
      <c r="QSA22" s="921"/>
      <c r="QSB22" s="921"/>
      <c r="QSC22" s="921"/>
      <c r="QSD22" s="921"/>
      <c r="QSE22" s="921"/>
      <c r="QSF22" s="921"/>
      <c r="QSG22" s="921"/>
      <c r="QSH22" s="921"/>
      <c r="QSI22" s="921"/>
      <c r="QSJ22" s="921"/>
      <c r="QSK22" s="921"/>
      <c r="QSL22" s="921"/>
      <c r="QSM22" s="921"/>
      <c r="QSN22" s="921"/>
      <c r="QSO22" s="921"/>
      <c r="QSP22" s="921"/>
      <c r="QSQ22" s="921"/>
      <c r="QSR22" s="921"/>
      <c r="QSS22" s="921"/>
      <c r="QST22" s="921"/>
      <c r="QSU22" s="921"/>
      <c r="QSV22" s="921"/>
      <c r="QSW22" s="921"/>
      <c r="QSX22" s="921"/>
      <c r="QSY22" s="921"/>
      <c r="QSZ22" s="921"/>
      <c r="QTA22" s="921"/>
      <c r="QTB22" s="921"/>
      <c r="QTC22" s="921"/>
      <c r="QTD22" s="921"/>
      <c r="QTE22" s="921"/>
      <c r="QTF22" s="921"/>
      <c r="QTG22" s="921"/>
      <c r="QTH22" s="921"/>
      <c r="QTI22" s="921"/>
      <c r="QTJ22" s="921"/>
      <c r="QTK22" s="921"/>
      <c r="QTL22" s="921"/>
      <c r="QTM22" s="921"/>
      <c r="QTN22" s="921"/>
      <c r="QTO22" s="921"/>
      <c r="QTP22" s="921"/>
      <c r="QTQ22" s="921"/>
      <c r="QTR22" s="921"/>
      <c r="QTS22" s="921"/>
      <c r="QTT22" s="921"/>
      <c r="QTU22" s="921"/>
      <c r="QTV22" s="921"/>
      <c r="QTW22" s="921"/>
      <c r="QTX22" s="921"/>
      <c r="QTY22" s="921"/>
      <c r="QTZ22" s="921"/>
      <c r="QUA22" s="921"/>
      <c r="QUB22" s="921"/>
      <c r="QUC22" s="921"/>
      <c r="QUD22" s="921"/>
      <c r="QUE22" s="921"/>
      <c r="QUF22" s="921"/>
      <c r="QUG22" s="921"/>
      <c r="QUH22" s="921"/>
      <c r="QUI22" s="921"/>
      <c r="QUJ22" s="921"/>
      <c r="QUK22" s="921"/>
      <c r="QUL22" s="921"/>
      <c r="QUM22" s="921"/>
      <c r="QUN22" s="921"/>
      <c r="QUO22" s="921"/>
      <c r="QUP22" s="921"/>
      <c r="QUQ22" s="921"/>
      <c r="QUR22" s="921"/>
      <c r="QUS22" s="921"/>
      <c r="QUT22" s="921"/>
      <c r="QUU22" s="921"/>
      <c r="QUV22" s="921"/>
      <c r="QUW22" s="921"/>
      <c r="QUX22" s="921"/>
      <c r="QUY22" s="921"/>
      <c r="QUZ22" s="921"/>
      <c r="QVA22" s="921"/>
      <c r="QVB22" s="921"/>
      <c r="QVC22" s="921"/>
      <c r="QVD22" s="921"/>
      <c r="QVE22" s="921"/>
      <c r="QVF22" s="921"/>
      <c r="QVG22" s="921"/>
      <c r="QVH22" s="921"/>
      <c r="QVI22" s="921"/>
      <c r="QVJ22" s="921"/>
      <c r="QVK22" s="921"/>
      <c r="QVL22" s="921"/>
      <c r="QVM22" s="921"/>
      <c r="QVN22" s="921"/>
      <c r="QVO22" s="921"/>
      <c r="QVP22" s="921"/>
      <c r="QVQ22" s="921"/>
      <c r="QVR22" s="921"/>
      <c r="QVS22" s="921"/>
      <c r="QVT22" s="921"/>
      <c r="QVU22" s="921"/>
      <c r="QVV22" s="921"/>
      <c r="QVW22" s="921"/>
      <c r="QVX22" s="921"/>
      <c r="QVY22" s="921"/>
      <c r="QVZ22" s="921"/>
      <c r="QWA22" s="921"/>
      <c r="QWB22" s="921"/>
      <c r="QWC22" s="921"/>
      <c r="QWD22" s="921"/>
      <c r="QWE22" s="921"/>
      <c r="QWF22" s="921"/>
      <c r="QWG22" s="921"/>
      <c r="QWH22" s="921"/>
      <c r="QWI22" s="921"/>
      <c r="QWJ22" s="921"/>
      <c r="QWK22" s="921"/>
      <c r="QWL22" s="921"/>
      <c r="QWM22" s="921"/>
      <c r="QWN22" s="921"/>
      <c r="QWO22" s="921"/>
      <c r="QWP22" s="921"/>
      <c r="QWQ22" s="921"/>
      <c r="QWR22" s="921"/>
      <c r="QWS22" s="921"/>
      <c r="QWT22" s="921"/>
      <c r="QWU22" s="921"/>
      <c r="QWV22" s="921"/>
      <c r="QWW22" s="921"/>
      <c r="QWX22" s="921"/>
      <c r="QWY22" s="921"/>
      <c r="QWZ22" s="921"/>
      <c r="QXA22" s="921"/>
      <c r="QXB22" s="921"/>
      <c r="QXC22" s="921"/>
      <c r="QXD22" s="921"/>
      <c r="QXE22" s="921"/>
      <c r="QXF22" s="921"/>
      <c r="QXG22" s="921"/>
      <c r="QXH22" s="921"/>
      <c r="QXI22" s="921"/>
      <c r="QXJ22" s="921"/>
      <c r="QXK22" s="921"/>
      <c r="QXL22" s="921"/>
      <c r="QXM22" s="921"/>
      <c r="QXN22" s="921"/>
      <c r="QXO22" s="921"/>
      <c r="QXP22" s="921"/>
      <c r="QXQ22" s="921"/>
      <c r="QXR22" s="921"/>
      <c r="QXS22" s="921"/>
      <c r="QXT22" s="921"/>
      <c r="QXU22" s="921"/>
      <c r="QXV22" s="921"/>
      <c r="QXW22" s="921"/>
      <c r="QXX22" s="921"/>
      <c r="QXY22" s="921"/>
      <c r="QXZ22" s="921"/>
      <c r="QYA22" s="921"/>
      <c r="QYB22" s="921"/>
      <c r="QYC22" s="921"/>
      <c r="QYD22" s="921"/>
      <c r="QYE22" s="921"/>
      <c r="QYF22" s="921"/>
      <c r="QYG22" s="921"/>
      <c r="QYH22" s="921"/>
      <c r="QYI22" s="921"/>
      <c r="QYJ22" s="921"/>
      <c r="QYK22" s="921"/>
      <c r="QYL22" s="921"/>
      <c r="QYM22" s="921"/>
      <c r="QYN22" s="921"/>
      <c r="QYO22" s="921"/>
      <c r="QYP22" s="921"/>
      <c r="QYQ22" s="921"/>
      <c r="QYR22" s="921"/>
      <c r="QYS22" s="921"/>
      <c r="QYT22" s="921"/>
      <c r="QYU22" s="921"/>
      <c r="QYV22" s="921"/>
      <c r="QYW22" s="921"/>
      <c r="QYX22" s="921"/>
      <c r="QYY22" s="921"/>
      <c r="QYZ22" s="921"/>
      <c r="QZA22" s="921"/>
      <c r="QZB22" s="921"/>
      <c r="QZC22" s="921"/>
      <c r="QZD22" s="921"/>
      <c r="QZE22" s="921"/>
      <c r="QZF22" s="921"/>
      <c r="QZG22" s="921"/>
      <c r="QZH22" s="921"/>
      <c r="QZI22" s="921"/>
      <c r="QZJ22" s="921"/>
      <c r="QZK22" s="921"/>
      <c r="QZL22" s="921"/>
      <c r="QZM22" s="921"/>
      <c r="QZN22" s="921"/>
      <c r="QZO22" s="921"/>
      <c r="QZP22" s="921"/>
      <c r="QZQ22" s="921"/>
      <c r="QZR22" s="921"/>
      <c r="QZS22" s="921"/>
      <c r="QZT22" s="921"/>
      <c r="QZU22" s="921"/>
      <c r="QZV22" s="921"/>
      <c r="QZW22" s="921"/>
      <c r="QZX22" s="921"/>
      <c r="QZY22" s="921"/>
      <c r="QZZ22" s="921"/>
      <c r="RAA22" s="921"/>
      <c r="RAB22" s="921"/>
      <c r="RAC22" s="921"/>
      <c r="RAD22" s="921"/>
      <c r="RAE22" s="921"/>
      <c r="RAF22" s="921"/>
      <c r="RAG22" s="921"/>
      <c r="RAH22" s="921"/>
      <c r="RAI22" s="921"/>
      <c r="RAJ22" s="921"/>
      <c r="RAK22" s="921"/>
      <c r="RAL22" s="921"/>
      <c r="RAM22" s="921"/>
      <c r="RAN22" s="921"/>
      <c r="RAO22" s="921"/>
      <c r="RAP22" s="921"/>
      <c r="RAQ22" s="921"/>
      <c r="RAR22" s="921"/>
      <c r="RAS22" s="921"/>
      <c r="RAT22" s="921"/>
      <c r="RAU22" s="921"/>
      <c r="RAV22" s="921"/>
      <c r="RAW22" s="921"/>
      <c r="RAX22" s="921"/>
      <c r="RAY22" s="921"/>
      <c r="RAZ22" s="921"/>
      <c r="RBA22" s="921"/>
      <c r="RBB22" s="921"/>
      <c r="RBC22" s="921"/>
      <c r="RBD22" s="921"/>
      <c r="RBE22" s="921"/>
      <c r="RBF22" s="921"/>
      <c r="RBG22" s="921"/>
      <c r="RBH22" s="921"/>
      <c r="RBI22" s="921"/>
      <c r="RBJ22" s="921"/>
      <c r="RBK22" s="921"/>
      <c r="RBL22" s="921"/>
      <c r="RBM22" s="921"/>
      <c r="RBN22" s="921"/>
      <c r="RBO22" s="921"/>
      <c r="RBP22" s="921"/>
      <c r="RBQ22" s="921"/>
      <c r="RBR22" s="921"/>
      <c r="RBS22" s="921"/>
      <c r="RBT22" s="921"/>
      <c r="RBU22" s="921"/>
      <c r="RBV22" s="921"/>
      <c r="RBW22" s="921"/>
      <c r="RBX22" s="921"/>
      <c r="RBY22" s="921"/>
      <c r="RBZ22" s="921"/>
      <c r="RCA22" s="921"/>
      <c r="RCB22" s="921"/>
      <c r="RCC22" s="921"/>
      <c r="RCD22" s="921"/>
      <c r="RCE22" s="921"/>
      <c r="RCF22" s="921"/>
      <c r="RCG22" s="921"/>
      <c r="RCH22" s="921"/>
      <c r="RCI22" s="921"/>
      <c r="RCJ22" s="921"/>
      <c r="RCK22" s="921"/>
      <c r="RCL22" s="921"/>
      <c r="RCM22" s="921"/>
      <c r="RCN22" s="921"/>
      <c r="RCO22" s="921"/>
      <c r="RCP22" s="921"/>
      <c r="RCQ22" s="921"/>
      <c r="RCR22" s="921"/>
      <c r="RCS22" s="921"/>
      <c r="RCT22" s="921"/>
      <c r="RCU22" s="921"/>
      <c r="RCV22" s="921"/>
      <c r="RCW22" s="921"/>
      <c r="RCX22" s="921"/>
      <c r="RCY22" s="921"/>
      <c r="RCZ22" s="921"/>
      <c r="RDA22" s="921"/>
      <c r="RDB22" s="921"/>
      <c r="RDC22" s="921"/>
      <c r="RDD22" s="921"/>
      <c r="RDE22" s="921"/>
      <c r="RDF22" s="921"/>
      <c r="RDG22" s="921"/>
      <c r="RDH22" s="921"/>
      <c r="RDI22" s="921"/>
      <c r="RDJ22" s="921"/>
      <c r="RDK22" s="921"/>
      <c r="RDL22" s="921"/>
      <c r="RDM22" s="921"/>
      <c r="RDN22" s="921"/>
      <c r="RDO22" s="921"/>
      <c r="RDP22" s="921"/>
      <c r="RDQ22" s="921"/>
      <c r="RDR22" s="921"/>
      <c r="RDS22" s="921"/>
      <c r="RDT22" s="921"/>
      <c r="RDU22" s="921"/>
      <c r="RDV22" s="921"/>
      <c r="RDW22" s="921"/>
      <c r="RDX22" s="921"/>
      <c r="RDY22" s="921"/>
      <c r="RDZ22" s="921"/>
      <c r="REA22" s="921"/>
      <c r="REB22" s="921"/>
      <c r="REC22" s="921"/>
      <c r="RED22" s="921"/>
      <c r="REE22" s="921"/>
      <c r="REF22" s="921"/>
      <c r="REG22" s="921"/>
      <c r="REH22" s="921"/>
      <c r="REI22" s="921"/>
      <c r="REJ22" s="921"/>
      <c r="REK22" s="921"/>
      <c r="REL22" s="921"/>
      <c r="REM22" s="921"/>
      <c r="REN22" s="921"/>
      <c r="REO22" s="921"/>
      <c r="REP22" s="921"/>
      <c r="REQ22" s="921"/>
      <c r="RER22" s="921"/>
      <c r="RES22" s="921"/>
      <c r="RET22" s="921"/>
      <c r="REU22" s="921"/>
      <c r="REV22" s="921"/>
      <c r="REW22" s="921"/>
      <c r="REX22" s="921"/>
      <c r="REY22" s="921"/>
      <c r="REZ22" s="921"/>
      <c r="RFA22" s="921"/>
      <c r="RFB22" s="921"/>
      <c r="RFC22" s="921"/>
      <c r="RFD22" s="921"/>
      <c r="RFE22" s="921"/>
      <c r="RFF22" s="921"/>
      <c r="RFG22" s="921"/>
      <c r="RFH22" s="921"/>
      <c r="RFI22" s="921"/>
      <c r="RFJ22" s="921"/>
      <c r="RFK22" s="921"/>
      <c r="RFL22" s="921"/>
      <c r="RFM22" s="921"/>
      <c r="RFN22" s="921"/>
      <c r="RFO22" s="921"/>
      <c r="RFP22" s="921"/>
      <c r="RFQ22" s="921"/>
      <c r="RFR22" s="921"/>
      <c r="RFS22" s="921"/>
      <c r="RFT22" s="921"/>
      <c r="RFU22" s="921"/>
      <c r="RFV22" s="921"/>
      <c r="RFW22" s="921"/>
      <c r="RFX22" s="921"/>
      <c r="RFY22" s="921"/>
      <c r="RFZ22" s="921"/>
      <c r="RGA22" s="921"/>
      <c r="RGB22" s="921"/>
      <c r="RGC22" s="921"/>
      <c r="RGD22" s="921"/>
      <c r="RGE22" s="921"/>
      <c r="RGF22" s="921"/>
      <c r="RGG22" s="921"/>
      <c r="RGH22" s="921"/>
      <c r="RGI22" s="921"/>
      <c r="RGJ22" s="921"/>
      <c r="RGK22" s="921"/>
      <c r="RGL22" s="921"/>
      <c r="RGM22" s="921"/>
      <c r="RGN22" s="921"/>
      <c r="RGO22" s="921"/>
      <c r="RGP22" s="921"/>
      <c r="RGQ22" s="921"/>
      <c r="RGR22" s="921"/>
      <c r="RGS22" s="921"/>
      <c r="RGT22" s="921"/>
      <c r="RGU22" s="921"/>
      <c r="RGV22" s="921"/>
      <c r="RGW22" s="921"/>
      <c r="RGX22" s="921"/>
      <c r="RGY22" s="921"/>
      <c r="RGZ22" s="921"/>
      <c r="RHA22" s="921"/>
      <c r="RHB22" s="921"/>
      <c r="RHC22" s="921"/>
      <c r="RHD22" s="921"/>
      <c r="RHE22" s="921"/>
      <c r="RHF22" s="921"/>
      <c r="RHG22" s="921"/>
      <c r="RHH22" s="921"/>
      <c r="RHI22" s="921"/>
      <c r="RHJ22" s="921"/>
      <c r="RHK22" s="921"/>
      <c r="RHL22" s="921"/>
      <c r="RHM22" s="921"/>
      <c r="RHN22" s="921"/>
      <c r="RHO22" s="921"/>
      <c r="RHP22" s="921"/>
      <c r="RHQ22" s="921"/>
      <c r="RHR22" s="921"/>
      <c r="RHS22" s="921"/>
      <c r="RHT22" s="921"/>
      <c r="RHU22" s="921"/>
      <c r="RHV22" s="921"/>
      <c r="RHW22" s="921"/>
      <c r="RHX22" s="921"/>
      <c r="RHY22" s="921"/>
      <c r="RHZ22" s="921"/>
      <c r="RIA22" s="921"/>
      <c r="RIB22" s="921"/>
      <c r="RIC22" s="921"/>
      <c r="RID22" s="921"/>
      <c r="RIE22" s="921"/>
      <c r="RIF22" s="921"/>
      <c r="RIG22" s="921"/>
      <c r="RIH22" s="921"/>
      <c r="RII22" s="921"/>
      <c r="RIJ22" s="921"/>
      <c r="RIK22" s="921"/>
      <c r="RIL22" s="921"/>
      <c r="RIM22" s="921"/>
      <c r="RIN22" s="921"/>
      <c r="RIO22" s="921"/>
      <c r="RIP22" s="921"/>
      <c r="RIQ22" s="921"/>
      <c r="RIR22" s="921"/>
      <c r="RIS22" s="921"/>
      <c r="RIT22" s="921"/>
      <c r="RIU22" s="921"/>
      <c r="RIV22" s="921"/>
      <c r="RIW22" s="921"/>
      <c r="RIX22" s="921"/>
      <c r="RIY22" s="921"/>
      <c r="RIZ22" s="921"/>
      <c r="RJA22" s="921"/>
      <c r="RJB22" s="921"/>
      <c r="RJC22" s="921"/>
      <c r="RJD22" s="921"/>
      <c r="RJE22" s="921"/>
      <c r="RJF22" s="921"/>
      <c r="RJG22" s="921"/>
      <c r="RJH22" s="921"/>
      <c r="RJI22" s="921"/>
      <c r="RJJ22" s="921"/>
      <c r="RJK22" s="921"/>
      <c r="RJL22" s="921"/>
      <c r="RJM22" s="921"/>
      <c r="RJN22" s="921"/>
      <c r="RJO22" s="921"/>
      <c r="RJP22" s="921"/>
      <c r="RJQ22" s="921"/>
      <c r="RJR22" s="921"/>
      <c r="RJS22" s="921"/>
      <c r="RJT22" s="921"/>
      <c r="RJU22" s="921"/>
      <c r="RJV22" s="921"/>
      <c r="RJW22" s="921"/>
      <c r="RJX22" s="921"/>
      <c r="RJY22" s="921"/>
      <c r="RJZ22" s="921"/>
      <c r="RKA22" s="921"/>
      <c r="RKB22" s="921"/>
      <c r="RKC22" s="921"/>
      <c r="RKD22" s="921"/>
      <c r="RKE22" s="921"/>
      <c r="RKF22" s="921"/>
      <c r="RKG22" s="921"/>
      <c r="RKH22" s="921"/>
      <c r="RKI22" s="921"/>
      <c r="RKJ22" s="921"/>
      <c r="RKK22" s="921"/>
      <c r="RKL22" s="921"/>
      <c r="RKM22" s="921"/>
      <c r="RKN22" s="921"/>
      <c r="RKO22" s="921"/>
      <c r="RKP22" s="921"/>
      <c r="RKQ22" s="921"/>
      <c r="RKR22" s="921"/>
      <c r="RKS22" s="921"/>
      <c r="RKT22" s="921"/>
      <c r="RKU22" s="921"/>
      <c r="RKV22" s="921"/>
      <c r="RKW22" s="921"/>
      <c r="RKX22" s="921"/>
      <c r="RKY22" s="921"/>
      <c r="RKZ22" s="921"/>
      <c r="RLA22" s="921"/>
      <c r="RLB22" s="921"/>
      <c r="RLC22" s="921"/>
      <c r="RLD22" s="921"/>
      <c r="RLE22" s="921"/>
      <c r="RLF22" s="921"/>
      <c r="RLG22" s="921"/>
      <c r="RLH22" s="921"/>
      <c r="RLI22" s="921"/>
      <c r="RLJ22" s="921"/>
      <c r="RLK22" s="921"/>
      <c r="RLL22" s="921"/>
      <c r="RLM22" s="921"/>
      <c r="RLN22" s="921"/>
      <c r="RLO22" s="921"/>
      <c r="RLP22" s="921"/>
      <c r="RLQ22" s="921"/>
      <c r="RLR22" s="921"/>
      <c r="RLS22" s="921"/>
      <c r="RLT22" s="921"/>
      <c r="RLU22" s="921"/>
      <c r="RLV22" s="921"/>
      <c r="RLW22" s="921"/>
      <c r="RLX22" s="921"/>
      <c r="RLY22" s="921"/>
      <c r="RLZ22" s="921"/>
      <c r="RMA22" s="921"/>
      <c r="RMB22" s="921"/>
      <c r="RMC22" s="921"/>
      <c r="RMD22" s="921"/>
      <c r="RME22" s="921"/>
      <c r="RMF22" s="921"/>
      <c r="RMG22" s="921"/>
      <c r="RMH22" s="921"/>
      <c r="RMI22" s="921"/>
      <c r="RMJ22" s="921"/>
      <c r="RMK22" s="921"/>
      <c r="RML22" s="921"/>
      <c r="RMM22" s="921"/>
      <c r="RMN22" s="921"/>
      <c r="RMO22" s="921"/>
      <c r="RMP22" s="921"/>
      <c r="RMQ22" s="921"/>
      <c r="RMR22" s="921"/>
      <c r="RMS22" s="921"/>
      <c r="RMT22" s="921"/>
      <c r="RMU22" s="921"/>
      <c r="RMV22" s="921"/>
      <c r="RMW22" s="921"/>
      <c r="RMX22" s="921"/>
      <c r="RMY22" s="921"/>
      <c r="RMZ22" s="921"/>
      <c r="RNA22" s="921"/>
      <c r="RNB22" s="921"/>
      <c r="RNC22" s="921"/>
      <c r="RND22" s="921"/>
      <c r="RNE22" s="921"/>
      <c r="RNF22" s="921"/>
      <c r="RNG22" s="921"/>
      <c r="RNH22" s="921"/>
      <c r="RNI22" s="921"/>
      <c r="RNJ22" s="921"/>
      <c r="RNK22" s="921"/>
      <c r="RNL22" s="921"/>
      <c r="RNM22" s="921"/>
      <c r="RNN22" s="921"/>
      <c r="RNO22" s="921"/>
      <c r="RNP22" s="921"/>
      <c r="RNQ22" s="921"/>
      <c r="RNR22" s="921"/>
      <c r="RNS22" s="921"/>
      <c r="RNT22" s="921"/>
      <c r="RNU22" s="921"/>
      <c r="RNV22" s="921"/>
      <c r="RNW22" s="921"/>
      <c r="RNX22" s="921"/>
      <c r="RNY22" s="921"/>
      <c r="RNZ22" s="921"/>
      <c r="ROA22" s="921"/>
      <c r="ROB22" s="921"/>
      <c r="ROC22" s="921"/>
      <c r="ROD22" s="921"/>
      <c r="ROE22" s="921"/>
      <c r="ROF22" s="921"/>
      <c r="ROG22" s="921"/>
      <c r="ROH22" s="921"/>
      <c r="ROI22" s="921"/>
      <c r="ROJ22" s="921"/>
      <c r="ROK22" s="921"/>
      <c r="ROL22" s="921"/>
      <c r="ROM22" s="921"/>
      <c r="RON22" s="921"/>
      <c r="ROO22" s="921"/>
      <c r="ROP22" s="921"/>
      <c r="ROQ22" s="921"/>
      <c r="ROR22" s="921"/>
      <c r="ROS22" s="921"/>
      <c r="ROT22" s="921"/>
      <c r="ROU22" s="921"/>
      <c r="ROV22" s="921"/>
      <c r="ROW22" s="921"/>
      <c r="ROX22" s="921"/>
      <c r="ROY22" s="921"/>
      <c r="ROZ22" s="921"/>
      <c r="RPA22" s="921"/>
      <c r="RPB22" s="921"/>
      <c r="RPC22" s="921"/>
      <c r="RPD22" s="921"/>
      <c r="RPE22" s="921"/>
      <c r="RPF22" s="921"/>
      <c r="RPG22" s="921"/>
      <c r="RPH22" s="921"/>
      <c r="RPI22" s="921"/>
      <c r="RPJ22" s="921"/>
      <c r="RPK22" s="921"/>
      <c r="RPL22" s="921"/>
      <c r="RPM22" s="921"/>
      <c r="RPN22" s="921"/>
      <c r="RPO22" s="921"/>
      <c r="RPP22" s="921"/>
      <c r="RPQ22" s="921"/>
      <c r="RPR22" s="921"/>
      <c r="RPS22" s="921"/>
      <c r="RPT22" s="921"/>
      <c r="RPU22" s="921"/>
      <c r="RPV22" s="921"/>
      <c r="RPW22" s="921"/>
      <c r="RPX22" s="921"/>
      <c r="RPY22" s="921"/>
      <c r="RPZ22" s="921"/>
      <c r="RQA22" s="921"/>
      <c r="RQB22" s="921"/>
      <c r="RQC22" s="921"/>
      <c r="RQD22" s="921"/>
      <c r="RQE22" s="921"/>
      <c r="RQF22" s="921"/>
      <c r="RQG22" s="921"/>
      <c r="RQH22" s="921"/>
      <c r="RQI22" s="921"/>
      <c r="RQJ22" s="921"/>
      <c r="RQK22" s="921"/>
      <c r="RQL22" s="921"/>
      <c r="RQM22" s="921"/>
      <c r="RQN22" s="921"/>
      <c r="RQO22" s="921"/>
      <c r="RQP22" s="921"/>
      <c r="RQQ22" s="921"/>
      <c r="RQR22" s="921"/>
      <c r="RQS22" s="921"/>
      <c r="RQT22" s="921"/>
      <c r="RQU22" s="921"/>
      <c r="RQV22" s="921"/>
      <c r="RQW22" s="921"/>
      <c r="RQX22" s="921"/>
      <c r="RQY22" s="921"/>
      <c r="RQZ22" s="921"/>
      <c r="RRA22" s="921"/>
      <c r="RRB22" s="921"/>
      <c r="RRC22" s="921"/>
      <c r="RRD22" s="921"/>
      <c r="RRE22" s="921"/>
      <c r="RRF22" s="921"/>
      <c r="RRG22" s="921"/>
      <c r="RRH22" s="921"/>
      <c r="RRI22" s="921"/>
      <c r="RRJ22" s="921"/>
      <c r="RRK22" s="921"/>
      <c r="RRL22" s="921"/>
      <c r="RRM22" s="921"/>
      <c r="RRN22" s="921"/>
      <c r="RRO22" s="921"/>
      <c r="RRP22" s="921"/>
      <c r="RRQ22" s="921"/>
      <c r="RRR22" s="921"/>
      <c r="RRS22" s="921"/>
      <c r="RRT22" s="921"/>
      <c r="RRU22" s="921"/>
      <c r="RRV22" s="921"/>
      <c r="RRW22" s="921"/>
      <c r="RRX22" s="921"/>
      <c r="RRY22" s="921"/>
      <c r="RRZ22" s="921"/>
      <c r="RSA22" s="921"/>
      <c r="RSB22" s="921"/>
      <c r="RSC22" s="921"/>
      <c r="RSD22" s="921"/>
      <c r="RSE22" s="921"/>
      <c r="RSF22" s="921"/>
      <c r="RSG22" s="921"/>
      <c r="RSH22" s="921"/>
      <c r="RSI22" s="921"/>
      <c r="RSJ22" s="921"/>
      <c r="RSK22" s="921"/>
      <c r="RSL22" s="921"/>
      <c r="RSM22" s="921"/>
      <c r="RSN22" s="921"/>
      <c r="RSO22" s="921"/>
      <c r="RSP22" s="921"/>
      <c r="RSQ22" s="921"/>
      <c r="RSR22" s="921"/>
      <c r="RSS22" s="921"/>
      <c r="RST22" s="921"/>
      <c r="RSU22" s="921"/>
      <c r="RSV22" s="921"/>
      <c r="RSW22" s="921"/>
      <c r="RSX22" s="921"/>
      <c r="RSY22" s="921"/>
      <c r="RSZ22" s="921"/>
      <c r="RTA22" s="921"/>
      <c r="RTB22" s="921"/>
      <c r="RTC22" s="921"/>
      <c r="RTD22" s="921"/>
      <c r="RTE22" s="921"/>
      <c r="RTF22" s="921"/>
      <c r="RTG22" s="921"/>
      <c r="RTH22" s="921"/>
      <c r="RTI22" s="921"/>
      <c r="RTJ22" s="921"/>
      <c r="RTK22" s="921"/>
      <c r="RTL22" s="921"/>
      <c r="RTM22" s="921"/>
      <c r="RTN22" s="921"/>
      <c r="RTO22" s="921"/>
      <c r="RTP22" s="921"/>
      <c r="RTQ22" s="921"/>
      <c r="RTR22" s="921"/>
      <c r="RTS22" s="921"/>
      <c r="RTT22" s="921"/>
      <c r="RTU22" s="921"/>
      <c r="RTV22" s="921"/>
      <c r="RTW22" s="921"/>
      <c r="RTX22" s="921"/>
      <c r="RTY22" s="921"/>
      <c r="RTZ22" s="921"/>
      <c r="RUA22" s="921"/>
      <c r="RUB22" s="921"/>
      <c r="RUC22" s="921"/>
      <c r="RUD22" s="921"/>
      <c r="RUE22" s="921"/>
      <c r="RUF22" s="921"/>
      <c r="RUG22" s="921"/>
      <c r="RUH22" s="921"/>
      <c r="RUI22" s="921"/>
      <c r="RUJ22" s="921"/>
      <c r="RUK22" s="921"/>
      <c r="RUL22" s="921"/>
      <c r="RUM22" s="921"/>
      <c r="RUN22" s="921"/>
      <c r="RUO22" s="921"/>
      <c r="RUP22" s="921"/>
      <c r="RUQ22" s="921"/>
      <c r="RUR22" s="921"/>
      <c r="RUS22" s="921"/>
      <c r="RUT22" s="921"/>
      <c r="RUU22" s="921"/>
      <c r="RUV22" s="921"/>
      <c r="RUW22" s="921"/>
      <c r="RUX22" s="921"/>
      <c r="RUY22" s="921"/>
      <c r="RUZ22" s="921"/>
      <c r="RVA22" s="921"/>
      <c r="RVB22" s="921"/>
      <c r="RVC22" s="921"/>
      <c r="RVD22" s="921"/>
      <c r="RVE22" s="921"/>
      <c r="RVF22" s="921"/>
      <c r="RVG22" s="921"/>
      <c r="RVH22" s="921"/>
      <c r="RVI22" s="921"/>
      <c r="RVJ22" s="921"/>
      <c r="RVK22" s="921"/>
      <c r="RVL22" s="921"/>
      <c r="RVM22" s="921"/>
      <c r="RVN22" s="921"/>
      <c r="RVO22" s="921"/>
      <c r="RVP22" s="921"/>
      <c r="RVQ22" s="921"/>
      <c r="RVR22" s="921"/>
      <c r="RVS22" s="921"/>
      <c r="RVT22" s="921"/>
      <c r="RVU22" s="921"/>
      <c r="RVV22" s="921"/>
      <c r="RVW22" s="921"/>
      <c r="RVX22" s="921"/>
      <c r="RVY22" s="921"/>
      <c r="RVZ22" s="921"/>
      <c r="RWA22" s="921"/>
      <c r="RWB22" s="921"/>
      <c r="RWC22" s="921"/>
      <c r="RWD22" s="921"/>
      <c r="RWE22" s="921"/>
      <c r="RWF22" s="921"/>
      <c r="RWG22" s="921"/>
      <c r="RWH22" s="921"/>
      <c r="RWI22" s="921"/>
      <c r="RWJ22" s="921"/>
      <c r="RWK22" s="921"/>
      <c r="RWL22" s="921"/>
      <c r="RWM22" s="921"/>
      <c r="RWN22" s="921"/>
      <c r="RWO22" s="921"/>
      <c r="RWP22" s="921"/>
      <c r="RWQ22" s="921"/>
      <c r="RWR22" s="921"/>
      <c r="RWS22" s="921"/>
      <c r="RWT22" s="921"/>
      <c r="RWU22" s="921"/>
      <c r="RWV22" s="921"/>
      <c r="RWW22" s="921"/>
      <c r="RWX22" s="921"/>
      <c r="RWY22" s="921"/>
      <c r="RWZ22" s="921"/>
      <c r="RXA22" s="921"/>
      <c r="RXB22" s="921"/>
      <c r="RXC22" s="921"/>
      <c r="RXD22" s="921"/>
      <c r="RXE22" s="921"/>
      <c r="RXF22" s="921"/>
      <c r="RXG22" s="921"/>
      <c r="RXH22" s="921"/>
      <c r="RXI22" s="921"/>
      <c r="RXJ22" s="921"/>
      <c r="RXK22" s="921"/>
      <c r="RXL22" s="921"/>
      <c r="RXM22" s="921"/>
      <c r="RXN22" s="921"/>
      <c r="RXO22" s="921"/>
      <c r="RXP22" s="921"/>
      <c r="RXQ22" s="921"/>
      <c r="RXR22" s="921"/>
      <c r="RXS22" s="921"/>
      <c r="RXT22" s="921"/>
      <c r="RXU22" s="921"/>
      <c r="RXV22" s="921"/>
      <c r="RXW22" s="921"/>
      <c r="RXX22" s="921"/>
      <c r="RXY22" s="921"/>
      <c r="RXZ22" s="921"/>
      <c r="RYA22" s="921"/>
      <c r="RYB22" s="921"/>
      <c r="RYC22" s="921"/>
      <c r="RYD22" s="921"/>
      <c r="RYE22" s="921"/>
      <c r="RYF22" s="921"/>
      <c r="RYG22" s="921"/>
      <c r="RYH22" s="921"/>
      <c r="RYI22" s="921"/>
      <c r="RYJ22" s="921"/>
      <c r="RYK22" s="921"/>
      <c r="RYL22" s="921"/>
      <c r="RYM22" s="921"/>
      <c r="RYN22" s="921"/>
      <c r="RYO22" s="921"/>
      <c r="RYP22" s="921"/>
      <c r="RYQ22" s="921"/>
      <c r="RYR22" s="921"/>
      <c r="RYS22" s="921"/>
      <c r="RYT22" s="921"/>
      <c r="RYU22" s="921"/>
      <c r="RYV22" s="921"/>
      <c r="RYW22" s="921"/>
      <c r="RYX22" s="921"/>
      <c r="RYY22" s="921"/>
      <c r="RYZ22" s="921"/>
      <c r="RZA22" s="921"/>
      <c r="RZB22" s="921"/>
      <c r="RZC22" s="921"/>
      <c r="RZD22" s="921"/>
      <c r="RZE22" s="921"/>
      <c r="RZF22" s="921"/>
      <c r="RZG22" s="921"/>
      <c r="RZH22" s="921"/>
      <c r="RZI22" s="921"/>
      <c r="RZJ22" s="921"/>
      <c r="RZK22" s="921"/>
      <c r="RZL22" s="921"/>
      <c r="RZM22" s="921"/>
      <c r="RZN22" s="921"/>
      <c r="RZO22" s="921"/>
      <c r="RZP22" s="921"/>
      <c r="RZQ22" s="921"/>
      <c r="RZR22" s="921"/>
      <c r="RZS22" s="921"/>
      <c r="RZT22" s="921"/>
      <c r="RZU22" s="921"/>
      <c r="RZV22" s="921"/>
      <c r="RZW22" s="921"/>
      <c r="RZX22" s="921"/>
      <c r="RZY22" s="921"/>
      <c r="RZZ22" s="921"/>
      <c r="SAA22" s="921"/>
      <c r="SAB22" s="921"/>
      <c r="SAC22" s="921"/>
      <c r="SAD22" s="921"/>
      <c r="SAE22" s="921"/>
      <c r="SAF22" s="921"/>
      <c r="SAG22" s="921"/>
      <c r="SAH22" s="921"/>
      <c r="SAI22" s="921"/>
      <c r="SAJ22" s="921"/>
      <c r="SAK22" s="921"/>
      <c r="SAL22" s="921"/>
      <c r="SAM22" s="921"/>
      <c r="SAN22" s="921"/>
      <c r="SAO22" s="921"/>
      <c r="SAP22" s="921"/>
      <c r="SAQ22" s="921"/>
      <c r="SAR22" s="921"/>
      <c r="SAS22" s="921"/>
      <c r="SAT22" s="921"/>
      <c r="SAU22" s="921"/>
      <c r="SAV22" s="921"/>
      <c r="SAW22" s="921"/>
      <c r="SAX22" s="921"/>
      <c r="SAY22" s="921"/>
      <c r="SAZ22" s="921"/>
      <c r="SBA22" s="921"/>
      <c r="SBB22" s="921"/>
      <c r="SBC22" s="921"/>
      <c r="SBD22" s="921"/>
      <c r="SBE22" s="921"/>
      <c r="SBF22" s="921"/>
      <c r="SBG22" s="921"/>
      <c r="SBH22" s="921"/>
      <c r="SBI22" s="921"/>
      <c r="SBJ22" s="921"/>
      <c r="SBK22" s="921"/>
      <c r="SBL22" s="921"/>
      <c r="SBM22" s="921"/>
      <c r="SBN22" s="921"/>
      <c r="SBO22" s="921"/>
      <c r="SBP22" s="921"/>
      <c r="SBQ22" s="921"/>
      <c r="SBR22" s="921"/>
      <c r="SBS22" s="921"/>
      <c r="SBT22" s="921"/>
      <c r="SBU22" s="921"/>
      <c r="SBV22" s="921"/>
      <c r="SBW22" s="921"/>
      <c r="SBX22" s="921"/>
      <c r="SBY22" s="921"/>
      <c r="SBZ22" s="921"/>
      <c r="SCA22" s="921"/>
      <c r="SCB22" s="921"/>
      <c r="SCC22" s="921"/>
      <c r="SCD22" s="921"/>
      <c r="SCE22" s="921"/>
      <c r="SCF22" s="921"/>
      <c r="SCG22" s="921"/>
      <c r="SCH22" s="921"/>
      <c r="SCI22" s="921"/>
      <c r="SCJ22" s="921"/>
      <c r="SCK22" s="921"/>
      <c r="SCL22" s="921"/>
      <c r="SCM22" s="921"/>
      <c r="SCN22" s="921"/>
      <c r="SCO22" s="921"/>
      <c r="SCP22" s="921"/>
      <c r="SCQ22" s="921"/>
      <c r="SCR22" s="921"/>
      <c r="SCS22" s="921"/>
      <c r="SCT22" s="921"/>
      <c r="SCU22" s="921"/>
      <c r="SCV22" s="921"/>
      <c r="SCW22" s="921"/>
      <c r="SCX22" s="921"/>
      <c r="SCY22" s="921"/>
      <c r="SCZ22" s="921"/>
      <c r="SDA22" s="921"/>
      <c r="SDB22" s="921"/>
      <c r="SDC22" s="921"/>
      <c r="SDD22" s="921"/>
      <c r="SDE22" s="921"/>
      <c r="SDF22" s="921"/>
      <c r="SDG22" s="921"/>
      <c r="SDH22" s="921"/>
      <c r="SDI22" s="921"/>
      <c r="SDJ22" s="921"/>
      <c r="SDK22" s="921"/>
      <c r="SDL22" s="921"/>
      <c r="SDM22" s="921"/>
      <c r="SDN22" s="921"/>
      <c r="SDO22" s="921"/>
      <c r="SDP22" s="921"/>
      <c r="SDQ22" s="921"/>
      <c r="SDR22" s="921"/>
      <c r="SDS22" s="921"/>
      <c r="SDT22" s="921"/>
      <c r="SDU22" s="921"/>
      <c r="SDV22" s="921"/>
      <c r="SDW22" s="921"/>
      <c r="SDX22" s="921"/>
      <c r="SDY22" s="921"/>
      <c r="SDZ22" s="921"/>
      <c r="SEA22" s="921"/>
      <c r="SEB22" s="921"/>
      <c r="SEC22" s="921"/>
      <c r="SED22" s="921"/>
      <c r="SEE22" s="921"/>
      <c r="SEF22" s="921"/>
      <c r="SEG22" s="921"/>
      <c r="SEH22" s="921"/>
      <c r="SEI22" s="921"/>
      <c r="SEJ22" s="921"/>
      <c r="SEK22" s="921"/>
      <c r="SEL22" s="921"/>
      <c r="SEM22" s="921"/>
      <c r="SEN22" s="921"/>
      <c r="SEO22" s="921"/>
      <c r="SEP22" s="921"/>
      <c r="SEQ22" s="921"/>
      <c r="SER22" s="921"/>
      <c r="SES22" s="921"/>
      <c r="SET22" s="921"/>
      <c r="SEU22" s="921"/>
      <c r="SEV22" s="921"/>
      <c r="SEW22" s="921"/>
      <c r="SEX22" s="921"/>
      <c r="SEY22" s="921"/>
      <c r="SEZ22" s="921"/>
      <c r="SFA22" s="921"/>
      <c r="SFB22" s="921"/>
      <c r="SFC22" s="921"/>
      <c r="SFD22" s="921"/>
      <c r="SFE22" s="921"/>
      <c r="SFF22" s="921"/>
      <c r="SFG22" s="921"/>
      <c r="SFH22" s="921"/>
      <c r="SFI22" s="921"/>
      <c r="SFJ22" s="921"/>
      <c r="SFK22" s="921"/>
      <c r="SFL22" s="921"/>
      <c r="SFM22" s="921"/>
      <c r="SFN22" s="921"/>
      <c r="SFO22" s="921"/>
      <c r="SFP22" s="921"/>
      <c r="SFQ22" s="921"/>
      <c r="SFR22" s="921"/>
      <c r="SFS22" s="921"/>
      <c r="SFT22" s="921"/>
      <c r="SFU22" s="921"/>
      <c r="SFV22" s="921"/>
      <c r="SFW22" s="921"/>
      <c r="SFX22" s="921"/>
      <c r="SFY22" s="921"/>
      <c r="SFZ22" s="921"/>
      <c r="SGA22" s="921"/>
      <c r="SGB22" s="921"/>
      <c r="SGC22" s="921"/>
      <c r="SGD22" s="921"/>
      <c r="SGE22" s="921"/>
      <c r="SGF22" s="921"/>
      <c r="SGG22" s="921"/>
      <c r="SGH22" s="921"/>
      <c r="SGI22" s="921"/>
      <c r="SGJ22" s="921"/>
      <c r="SGK22" s="921"/>
      <c r="SGL22" s="921"/>
      <c r="SGM22" s="921"/>
      <c r="SGN22" s="921"/>
      <c r="SGO22" s="921"/>
      <c r="SGP22" s="921"/>
      <c r="SGQ22" s="921"/>
      <c r="SGR22" s="921"/>
      <c r="SGS22" s="921"/>
      <c r="SGT22" s="921"/>
      <c r="SGU22" s="921"/>
      <c r="SGV22" s="921"/>
      <c r="SGW22" s="921"/>
      <c r="SGX22" s="921"/>
      <c r="SGY22" s="921"/>
      <c r="SGZ22" s="921"/>
      <c r="SHA22" s="921"/>
      <c r="SHB22" s="921"/>
      <c r="SHC22" s="921"/>
      <c r="SHD22" s="921"/>
      <c r="SHE22" s="921"/>
      <c r="SHF22" s="921"/>
      <c r="SHG22" s="921"/>
      <c r="SHH22" s="921"/>
      <c r="SHI22" s="921"/>
      <c r="SHJ22" s="921"/>
      <c r="SHK22" s="921"/>
      <c r="SHL22" s="921"/>
      <c r="SHM22" s="921"/>
      <c r="SHN22" s="921"/>
      <c r="SHO22" s="921"/>
      <c r="SHP22" s="921"/>
      <c r="SHQ22" s="921"/>
      <c r="SHR22" s="921"/>
      <c r="SHS22" s="921"/>
      <c r="SHT22" s="921"/>
      <c r="SHU22" s="921"/>
      <c r="SHV22" s="921"/>
      <c r="SHW22" s="921"/>
      <c r="SHX22" s="921"/>
      <c r="SHY22" s="921"/>
      <c r="SHZ22" s="921"/>
      <c r="SIA22" s="921"/>
      <c r="SIB22" s="921"/>
      <c r="SIC22" s="921"/>
      <c r="SID22" s="921"/>
      <c r="SIE22" s="921"/>
      <c r="SIF22" s="921"/>
      <c r="SIG22" s="921"/>
      <c r="SIH22" s="921"/>
      <c r="SII22" s="921"/>
      <c r="SIJ22" s="921"/>
      <c r="SIK22" s="921"/>
      <c r="SIL22" s="921"/>
      <c r="SIM22" s="921"/>
      <c r="SIN22" s="921"/>
      <c r="SIO22" s="921"/>
      <c r="SIP22" s="921"/>
      <c r="SIQ22" s="921"/>
      <c r="SIR22" s="921"/>
      <c r="SIS22" s="921"/>
      <c r="SIT22" s="921"/>
      <c r="SIU22" s="921"/>
      <c r="SIV22" s="921"/>
      <c r="SIW22" s="921"/>
      <c r="SIX22" s="921"/>
      <c r="SIY22" s="921"/>
      <c r="SIZ22" s="921"/>
      <c r="SJA22" s="921"/>
      <c r="SJB22" s="921"/>
      <c r="SJC22" s="921"/>
      <c r="SJD22" s="921"/>
      <c r="SJE22" s="921"/>
      <c r="SJF22" s="921"/>
      <c r="SJG22" s="921"/>
      <c r="SJH22" s="921"/>
      <c r="SJI22" s="921"/>
      <c r="SJJ22" s="921"/>
      <c r="SJK22" s="921"/>
      <c r="SJL22" s="921"/>
      <c r="SJM22" s="921"/>
      <c r="SJN22" s="921"/>
      <c r="SJO22" s="921"/>
      <c r="SJP22" s="921"/>
      <c r="SJQ22" s="921"/>
      <c r="SJR22" s="921"/>
      <c r="SJS22" s="921"/>
      <c r="SJT22" s="921"/>
      <c r="SJU22" s="921"/>
      <c r="SJV22" s="921"/>
      <c r="SJW22" s="921"/>
      <c r="SJX22" s="921"/>
      <c r="SJY22" s="921"/>
      <c r="SJZ22" s="921"/>
      <c r="SKA22" s="921"/>
      <c r="SKB22" s="921"/>
      <c r="SKC22" s="921"/>
      <c r="SKD22" s="921"/>
      <c r="SKE22" s="921"/>
      <c r="SKF22" s="921"/>
      <c r="SKG22" s="921"/>
      <c r="SKH22" s="921"/>
      <c r="SKI22" s="921"/>
      <c r="SKJ22" s="921"/>
      <c r="SKK22" s="921"/>
      <c r="SKL22" s="921"/>
      <c r="SKM22" s="921"/>
      <c r="SKN22" s="921"/>
      <c r="SKO22" s="921"/>
      <c r="SKP22" s="921"/>
      <c r="SKQ22" s="921"/>
      <c r="SKR22" s="921"/>
      <c r="SKS22" s="921"/>
      <c r="SKT22" s="921"/>
      <c r="SKU22" s="921"/>
      <c r="SKV22" s="921"/>
      <c r="SKW22" s="921"/>
      <c r="SKX22" s="921"/>
      <c r="SKY22" s="921"/>
      <c r="SKZ22" s="921"/>
      <c r="SLA22" s="921"/>
      <c r="SLB22" s="921"/>
      <c r="SLC22" s="921"/>
      <c r="SLD22" s="921"/>
      <c r="SLE22" s="921"/>
      <c r="SLF22" s="921"/>
      <c r="SLG22" s="921"/>
      <c r="SLH22" s="921"/>
      <c r="SLI22" s="921"/>
      <c r="SLJ22" s="921"/>
      <c r="SLK22" s="921"/>
      <c r="SLL22" s="921"/>
      <c r="SLM22" s="921"/>
      <c r="SLN22" s="921"/>
      <c r="SLO22" s="921"/>
      <c r="SLP22" s="921"/>
      <c r="SLQ22" s="921"/>
      <c r="SLR22" s="921"/>
      <c r="SLS22" s="921"/>
      <c r="SLT22" s="921"/>
      <c r="SLU22" s="921"/>
      <c r="SLV22" s="921"/>
      <c r="SLW22" s="921"/>
      <c r="SLX22" s="921"/>
      <c r="SLY22" s="921"/>
      <c r="SLZ22" s="921"/>
      <c r="SMA22" s="921"/>
      <c r="SMB22" s="921"/>
      <c r="SMC22" s="921"/>
      <c r="SMD22" s="921"/>
      <c r="SME22" s="921"/>
      <c r="SMF22" s="921"/>
      <c r="SMG22" s="921"/>
      <c r="SMH22" s="921"/>
      <c r="SMI22" s="921"/>
      <c r="SMJ22" s="921"/>
      <c r="SMK22" s="921"/>
      <c r="SML22" s="921"/>
      <c r="SMM22" s="921"/>
      <c r="SMN22" s="921"/>
      <c r="SMO22" s="921"/>
      <c r="SMP22" s="921"/>
      <c r="SMQ22" s="921"/>
      <c r="SMR22" s="921"/>
      <c r="SMS22" s="921"/>
      <c r="SMT22" s="921"/>
      <c r="SMU22" s="921"/>
      <c r="SMV22" s="921"/>
      <c r="SMW22" s="921"/>
      <c r="SMX22" s="921"/>
      <c r="SMY22" s="921"/>
      <c r="SMZ22" s="921"/>
      <c r="SNA22" s="921"/>
      <c r="SNB22" s="921"/>
      <c r="SNC22" s="921"/>
      <c r="SND22" s="921"/>
      <c r="SNE22" s="921"/>
      <c r="SNF22" s="921"/>
      <c r="SNG22" s="921"/>
      <c r="SNH22" s="921"/>
      <c r="SNI22" s="921"/>
      <c r="SNJ22" s="921"/>
      <c r="SNK22" s="921"/>
      <c r="SNL22" s="921"/>
      <c r="SNM22" s="921"/>
      <c r="SNN22" s="921"/>
      <c r="SNO22" s="921"/>
      <c r="SNP22" s="921"/>
      <c r="SNQ22" s="921"/>
      <c r="SNR22" s="921"/>
      <c r="SNS22" s="921"/>
      <c r="SNT22" s="921"/>
      <c r="SNU22" s="921"/>
      <c r="SNV22" s="921"/>
      <c r="SNW22" s="921"/>
      <c r="SNX22" s="921"/>
      <c r="SNY22" s="921"/>
      <c r="SNZ22" s="921"/>
      <c r="SOA22" s="921"/>
      <c r="SOB22" s="921"/>
      <c r="SOC22" s="921"/>
      <c r="SOD22" s="921"/>
      <c r="SOE22" s="921"/>
      <c r="SOF22" s="921"/>
      <c r="SOG22" s="921"/>
      <c r="SOH22" s="921"/>
      <c r="SOI22" s="921"/>
      <c r="SOJ22" s="921"/>
      <c r="SOK22" s="921"/>
      <c r="SOL22" s="921"/>
      <c r="SOM22" s="921"/>
      <c r="SON22" s="921"/>
      <c r="SOO22" s="921"/>
      <c r="SOP22" s="921"/>
      <c r="SOQ22" s="921"/>
      <c r="SOR22" s="921"/>
      <c r="SOS22" s="921"/>
      <c r="SOT22" s="921"/>
      <c r="SOU22" s="921"/>
      <c r="SOV22" s="921"/>
      <c r="SOW22" s="921"/>
      <c r="SOX22" s="921"/>
      <c r="SOY22" s="921"/>
      <c r="SOZ22" s="921"/>
      <c r="SPA22" s="921"/>
      <c r="SPB22" s="921"/>
      <c r="SPC22" s="921"/>
      <c r="SPD22" s="921"/>
      <c r="SPE22" s="921"/>
      <c r="SPF22" s="921"/>
      <c r="SPG22" s="921"/>
      <c r="SPH22" s="921"/>
      <c r="SPI22" s="921"/>
      <c r="SPJ22" s="921"/>
      <c r="SPK22" s="921"/>
      <c r="SPL22" s="921"/>
      <c r="SPM22" s="921"/>
      <c r="SPN22" s="921"/>
      <c r="SPO22" s="921"/>
      <c r="SPP22" s="921"/>
      <c r="SPQ22" s="921"/>
      <c r="SPR22" s="921"/>
      <c r="SPS22" s="921"/>
      <c r="SPT22" s="921"/>
      <c r="SPU22" s="921"/>
      <c r="SPV22" s="921"/>
      <c r="SPW22" s="921"/>
      <c r="SPX22" s="921"/>
      <c r="SPY22" s="921"/>
      <c r="SPZ22" s="921"/>
      <c r="SQA22" s="921"/>
      <c r="SQB22" s="921"/>
      <c r="SQC22" s="921"/>
      <c r="SQD22" s="921"/>
      <c r="SQE22" s="921"/>
      <c r="SQF22" s="921"/>
      <c r="SQG22" s="921"/>
      <c r="SQH22" s="921"/>
      <c r="SQI22" s="921"/>
      <c r="SQJ22" s="921"/>
      <c r="SQK22" s="921"/>
      <c r="SQL22" s="921"/>
      <c r="SQM22" s="921"/>
      <c r="SQN22" s="921"/>
      <c r="SQO22" s="921"/>
      <c r="SQP22" s="921"/>
      <c r="SQQ22" s="921"/>
      <c r="SQR22" s="921"/>
      <c r="SQS22" s="921"/>
      <c r="SQT22" s="921"/>
      <c r="SQU22" s="921"/>
      <c r="SQV22" s="921"/>
      <c r="SQW22" s="921"/>
      <c r="SQX22" s="921"/>
      <c r="SQY22" s="921"/>
      <c r="SQZ22" s="921"/>
      <c r="SRA22" s="921"/>
      <c r="SRB22" s="921"/>
      <c r="SRC22" s="921"/>
      <c r="SRD22" s="921"/>
      <c r="SRE22" s="921"/>
      <c r="SRF22" s="921"/>
      <c r="SRG22" s="921"/>
      <c r="SRH22" s="921"/>
      <c r="SRI22" s="921"/>
      <c r="SRJ22" s="921"/>
      <c r="SRK22" s="921"/>
      <c r="SRL22" s="921"/>
      <c r="SRM22" s="921"/>
      <c r="SRN22" s="921"/>
      <c r="SRO22" s="921"/>
      <c r="SRP22" s="921"/>
      <c r="SRQ22" s="921"/>
      <c r="SRR22" s="921"/>
      <c r="SRS22" s="921"/>
      <c r="SRT22" s="921"/>
      <c r="SRU22" s="921"/>
      <c r="SRV22" s="921"/>
      <c r="SRW22" s="921"/>
      <c r="SRX22" s="921"/>
      <c r="SRY22" s="921"/>
      <c r="SRZ22" s="921"/>
      <c r="SSA22" s="921"/>
      <c r="SSB22" s="921"/>
      <c r="SSC22" s="921"/>
      <c r="SSD22" s="921"/>
      <c r="SSE22" s="921"/>
      <c r="SSF22" s="921"/>
      <c r="SSG22" s="921"/>
      <c r="SSH22" s="921"/>
      <c r="SSI22" s="921"/>
      <c r="SSJ22" s="921"/>
      <c r="SSK22" s="921"/>
      <c r="SSL22" s="921"/>
      <c r="SSM22" s="921"/>
      <c r="SSN22" s="921"/>
      <c r="SSO22" s="921"/>
      <c r="SSP22" s="921"/>
      <c r="SSQ22" s="921"/>
      <c r="SSR22" s="921"/>
      <c r="SSS22" s="921"/>
      <c r="SST22" s="921"/>
      <c r="SSU22" s="921"/>
      <c r="SSV22" s="921"/>
      <c r="SSW22" s="921"/>
      <c r="SSX22" s="921"/>
      <c r="SSY22" s="921"/>
      <c r="SSZ22" s="921"/>
      <c r="STA22" s="921"/>
      <c r="STB22" s="921"/>
      <c r="STC22" s="921"/>
      <c r="STD22" s="921"/>
      <c r="STE22" s="921"/>
      <c r="STF22" s="921"/>
      <c r="STG22" s="921"/>
      <c r="STH22" s="921"/>
      <c r="STI22" s="921"/>
      <c r="STJ22" s="921"/>
      <c r="STK22" s="921"/>
      <c r="STL22" s="921"/>
      <c r="STM22" s="921"/>
      <c r="STN22" s="921"/>
      <c r="STO22" s="921"/>
      <c r="STP22" s="921"/>
      <c r="STQ22" s="921"/>
      <c r="STR22" s="921"/>
      <c r="STS22" s="921"/>
      <c r="STT22" s="921"/>
      <c r="STU22" s="921"/>
      <c r="STV22" s="921"/>
      <c r="STW22" s="921"/>
      <c r="STX22" s="921"/>
      <c r="STY22" s="921"/>
      <c r="STZ22" s="921"/>
      <c r="SUA22" s="921"/>
      <c r="SUB22" s="921"/>
      <c r="SUC22" s="921"/>
      <c r="SUD22" s="921"/>
      <c r="SUE22" s="921"/>
      <c r="SUF22" s="921"/>
      <c r="SUG22" s="921"/>
      <c r="SUH22" s="921"/>
      <c r="SUI22" s="921"/>
      <c r="SUJ22" s="921"/>
      <c r="SUK22" s="921"/>
      <c r="SUL22" s="921"/>
      <c r="SUM22" s="921"/>
      <c r="SUN22" s="921"/>
      <c r="SUO22" s="921"/>
      <c r="SUP22" s="921"/>
      <c r="SUQ22" s="921"/>
      <c r="SUR22" s="921"/>
      <c r="SUS22" s="921"/>
      <c r="SUT22" s="921"/>
      <c r="SUU22" s="921"/>
      <c r="SUV22" s="921"/>
      <c r="SUW22" s="921"/>
      <c r="SUX22" s="921"/>
      <c r="SUY22" s="921"/>
      <c r="SUZ22" s="921"/>
      <c r="SVA22" s="921"/>
      <c r="SVB22" s="921"/>
      <c r="SVC22" s="921"/>
      <c r="SVD22" s="921"/>
      <c r="SVE22" s="921"/>
      <c r="SVF22" s="921"/>
      <c r="SVG22" s="921"/>
      <c r="SVH22" s="921"/>
      <c r="SVI22" s="921"/>
      <c r="SVJ22" s="921"/>
      <c r="SVK22" s="921"/>
      <c r="SVL22" s="921"/>
      <c r="SVM22" s="921"/>
      <c r="SVN22" s="921"/>
      <c r="SVO22" s="921"/>
      <c r="SVP22" s="921"/>
      <c r="SVQ22" s="921"/>
      <c r="SVR22" s="921"/>
      <c r="SVS22" s="921"/>
      <c r="SVT22" s="921"/>
      <c r="SVU22" s="921"/>
      <c r="SVV22" s="921"/>
      <c r="SVW22" s="921"/>
      <c r="SVX22" s="921"/>
      <c r="SVY22" s="921"/>
      <c r="SVZ22" s="921"/>
      <c r="SWA22" s="921"/>
      <c r="SWB22" s="921"/>
      <c r="SWC22" s="921"/>
      <c r="SWD22" s="921"/>
      <c r="SWE22" s="921"/>
      <c r="SWF22" s="921"/>
      <c r="SWG22" s="921"/>
      <c r="SWH22" s="921"/>
      <c r="SWI22" s="921"/>
      <c r="SWJ22" s="921"/>
      <c r="SWK22" s="921"/>
      <c r="SWL22" s="921"/>
      <c r="SWM22" s="921"/>
      <c r="SWN22" s="921"/>
      <c r="SWO22" s="921"/>
      <c r="SWP22" s="921"/>
      <c r="SWQ22" s="921"/>
      <c r="SWR22" s="921"/>
      <c r="SWS22" s="921"/>
      <c r="SWT22" s="921"/>
      <c r="SWU22" s="921"/>
      <c r="SWV22" s="921"/>
      <c r="SWW22" s="921"/>
      <c r="SWX22" s="921"/>
      <c r="SWY22" s="921"/>
      <c r="SWZ22" s="921"/>
      <c r="SXA22" s="921"/>
      <c r="SXB22" s="921"/>
      <c r="SXC22" s="921"/>
      <c r="SXD22" s="921"/>
      <c r="SXE22" s="921"/>
      <c r="SXF22" s="921"/>
      <c r="SXG22" s="921"/>
      <c r="SXH22" s="921"/>
      <c r="SXI22" s="921"/>
      <c r="SXJ22" s="921"/>
      <c r="SXK22" s="921"/>
      <c r="SXL22" s="921"/>
      <c r="SXM22" s="921"/>
      <c r="SXN22" s="921"/>
      <c r="SXO22" s="921"/>
      <c r="SXP22" s="921"/>
      <c r="SXQ22" s="921"/>
      <c r="SXR22" s="921"/>
      <c r="SXS22" s="921"/>
      <c r="SXT22" s="921"/>
      <c r="SXU22" s="921"/>
      <c r="SXV22" s="921"/>
      <c r="SXW22" s="921"/>
      <c r="SXX22" s="921"/>
      <c r="SXY22" s="921"/>
      <c r="SXZ22" s="921"/>
      <c r="SYA22" s="921"/>
      <c r="SYB22" s="921"/>
      <c r="SYC22" s="921"/>
      <c r="SYD22" s="921"/>
      <c r="SYE22" s="921"/>
      <c r="SYF22" s="921"/>
      <c r="SYG22" s="921"/>
      <c r="SYH22" s="921"/>
      <c r="SYI22" s="921"/>
      <c r="SYJ22" s="921"/>
      <c r="SYK22" s="921"/>
      <c r="SYL22" s="921"/>
      <c r="SYM22" s="921"/>
      <c r="SYN22" s="921"/>
      <c r="SYO22" s="921"/>
      <c r="SYP22" s="921"/>
      <c r="SYQ22" s="921"/>
      <c r="SYR22" s="921"/>
      <c r="SYS22" s="921"/>
      <c r="SYT22" s="921"/>
      <c r="SYU22" s="921"/>
      <c r="SYV22" s="921"/>
      <c r="SYW22" s="921"/>
      <c r="SYX22" s="921"/>
      <c r="SYY22" s="921"/>
      <c r="SYZ22" s="921"/>
      <c r="SZA22" s="921"/>
      <c r="SZB22" s="921"/>
      <c r="SZC22" s="921"/>
      <c r="SZD22" s="921"/>
      <c r="SZE22" s="921"/>
      <c r="SZF22" s="921"/>
      <c r="SZG22" s="921"/>
      <c r="SZH22" s="921"/>
      <c r="SZI22" s="921"/>
      <c r="SZJ22" s="921"/>
      <c r="SZK22" s="921"/>
      <c r="SZL22" s="921"/>
      <c r="SZM22" s="921"/>
      <c r="SZN22" s="921"/>
      <c r="SZO22" s="921"/>
      <c r="SZP22" s="921"/>
      <c r="SZQ22" s="921"/>
      <c r="SZR22" s="921"/>
      <c r="SZS22" s="921"/>
      <c r="SZT22" s="921"/>
      <c r="SZU22" s="921"/>
      <c r="SZV22" s="921"/>
      <c r="SZW22" s="921"/>
      <c r="SZX22" s="921"/>
      <c r="SZY22" s="921"/>
      <c r="SZZ22" s="921"/>
      <c r="TAA22" s="921"/>
      <c r="TAB22" s="921"/>
      <c r="TAC22" s="921"/>
      <c r="TAD22" s="921"/>
      <c r="TAE22" s="921"/>
      <c r="TAF22" s="921"/>
      <c r="TAG22" s="921"/>
      <c r="TAH22" s="921"/>
      <c r="TAI22" s="921"/>
      <c r="TAJ22" s="921"/>
      <c r="TAK22" s="921"/>
      <c r="TAL22" s="921"/>
      <c r="TAM22" s="921"/>
      <c r="TAN22" s="921"/>
      <c r="TAO22" s="921"/>
      <c r="TAP22" s="921"/>
      <c r="TAQ22" s="921"/>
      <c r="TAR22" s="921"/>
      <c r="TAS22" s="921"/>
      <c r="TAT22" s="921"/>
      <c r="TAU22" s="921"/>
      <c r="TAV22" s="921"/>
      <c r="TAW22" s="921"/>
      <c r="TAX22" s="921"/>
      <c r="TAY22" s="921"/>
      <c r="TAZ22" s="921"/>
      <c r="TBA22" s="921"/>
      <c r="TBB22" s="921"/>
      <c r="TBC22" s="921"/>
      <c r="TBD22" s="921"/>
      <c r="TBE22" s="921"/>
      <c r="TBF22" s="921"/>
      <c r="TBG22" s="921"/>
      <c r="TBH22" s="921"/>
      <c r="TBI22" s="921"/>
      <c r="TBJ22" s="921"/>
      <c r="TBK22" s="921"/>
      <c r="TBL22" s="921"/>
      <c r="TBM22" s="921"/>
      <c r="TBN22" s="921"/>
      <c r="TBO22" s="921"/>
      <c r="TBP22" s="921"/>
      <c r="TBQ22" s="921"/>
      <c r="TBR22" s="921"/>
      <c r="TBS22" s="921"/>
      <c r="TBT22" s="921"/>
      <c r="TBU22" s="921"/>
      <c r="TBV22" s="921"/>
      <c r="TBW22" s="921"/>
      <c r="TBX22" s="921"/>
      <c r="TBY22" s="921"/>
      <c r="TBZ22" s="921"/>
      <c r="TCA22" s="921"/>
      <c r="TCB22" s="921"/>
      <c r="TCC22" s="921"/>
      <c r="TCD22" s="921"/>
      <c r="TCE22" s="921"/>
      <c r="TCF22" s="921"/>
      <c r="TCG22" s="921"/>
      <c r="TCH22" s="921"/>
      <c r="TCI22" s="921"/>
      <c r="TCJ22" s="921"/>
      <c r="TCK22" s="921"/>
      <c r="TCL22" s="921"/>
      <c r="TCM22" s="921"/>
      <c r="TCN22" s="921"/>
      <c r="TCO22" s="921"/>
      <c r="TCP22" s="921"/>
      <c r="TCQ22" s="921"/>
      <c r="TCR22" s="921"/>
      <c r="TCS22" s="921"/>
      <c r="TCT22" s="921"/>
      <c r="TCU22" s="921"/>
      <c r="TCV22" s="921"/>
      <c r="TCW22" s="921"/>
      <c r="TCX22" s="921"/>
      <c r="TCY22" s="921"/>
      <c r="TCZ22" s="921"/>
      <c r="TDA22" s="921"/>
      <c r="TDB22" s="921"/>
      <c r="TDC22" s="921"/>
      <c r="TDD22" s="921"/>
      <c r="TDE22" s="921"/>
      <c r="TDF22" s="921"/>
      <c r="TDG22" s="921"/>
      <c r="TDH22" s="921"/>
      <c r="TDI22" s="921"/>
      <c r="TDJ22" s="921"/>
      <c r="TDK22" s="921"/>
      <c r="TDL22" s="921"/>
      <c r="TDM22" s="921"/>
      <c r="TDN22" s="921"/>
      <c r="TDO22" s="921"/>
      <c r="TDP22" s="921"/>
      <c r="TDQ22" s="921"/>
      <c r="TDR22" s="921"/>
      <c r="TDS22" s="921"/>
      <c r="TDT22" s="921"/>
      <c r="TDU22" s="921"/>
      <c r="TDV22" s="921"/>
      <c r="TDW22" s="921"/>
      <c r="TDX22" s="921"/>
      <c r="TDY22" s="921"/>
      <c r="TDZ22" s="921"/>
      <c r="TEA22" s="921"/>
      <c r="TEB22" s="921"/>
      <c r="TEC22" s="921"/>
      <c r="TED22" s="921"/>
      <c r="TEE22" s="921"/>
      <c r="TEF22" s="921"/>
      <c r="TEG22" s="921"/>
      <c r="TEH22" s="921"/>
      <c r="TEI22" s="921"/>
      <c r="TEJ22" s="921"/>
      <c r="TEK22" s="921"/>
      <c r="TEL22" s="921"/>
      <c r="TEM22" s="921"/>
      <c r="TEN22" s="921"/>
      <c r="TEO22" s="921"/>
      <c r="TEP22" s="921"/>
      <c r="TEQ22" s="921"/>
      <c r="TER22" s="921"/>
      <c r="TES22" s="921"/>
      <c r="TET22" s="921"/>
      <c r="TEU22" s="921"/>
      <c r="TEV22" s="921"/>
      <c r="TEW22" s="921"/>
      <c r="TEX22" s="921"/>
      <c r="TEY22" s="921"/>
      <c r="TEZ22" s="921"/>
      <c r="TFA22" s="921"/>
      <c r="TFB22" s="921"/>
      <c r="TFC22" s="921"/>
      <c r="TFD22" s="921"/>
      <c r="TFE22" s="921"/>
      <c r="TFF22" s="921"/>
      <c r="TFG22" s="921"/>
      <c r="TFH22" s="921"/>
      <c r="TFI22" s="921"/>
      <c r="TFJ22" s="921"/>
      <c r="TFK22" s="921"/>
      <c r="TFL22" s="921"/>
      <c r="TFM22" s="921"/>
      <c r="TFN22" s="921"/>
      <c r="TFO22" s="921"/>
      <c r="TFP22" s="921"/>
      <c r="TFQ22" s="921"/>
      <c r="TFR22" s="921"/>
      <c r="TFS22" s="921"/>
      <c r="TFT22" s="921"/>
      <c r="TFU22" s="921"/>
      <c r="TFV22" s="921"/>
      <c r="TFW22" s="921"/>
      <c r="TFX22" s="921"/>
      <c r="TFY22" s="921"/>
      <c r="TFZ22" s="921"/>
      <c r="TGA22" s="921"/>
      <c r="TGB22" s="921"/>
      <c r="TGC22" s="921"/>
      <c r="TGD22" s="921"/>
      <c r="TGE22" s="921"/>
      <c r="TGF22" s="921"/>
      <c r="TGG22" s="921"/>
      <c r="TGH22" s="921"/>
      <c r="TGI22" s="921"/>
      <c r="TGJ22" s="921"/>
      <c r="TGK22" s="921"/>
      <c r="TGL22" s="921"/>
      <c r="TGM22" s="921"/>
      <c r="TGN22" s="921"/>
      <c r="TGO22" s="921"/>
      <c r="TGP22" s="921"/>
      <c r="TGQ22" s="921"/>
      <c r="TGR22" s="921"/>
      <c r="TGS22" s="921"/>
      <c r="TGT22" s="921"/>
      <c r="TGU22" s="921"/>
      <c r="TGV22" s="921"/>
      <c r="TGW22" s="921"/>
      <c r="TGX22" s="921"/>
      <c r="TGY22" s="921"/>
      <c r="TGZ22" s="921"/>
      <c r="THA22" s="921"/>
      <c r="THB22" s="921"/>
      <c r="THC22" s="921"/>
      <c r="THD22" s="921"/>
      <c r="THE22" s="921"/>
      <c r="THF22" s="921"/>
      <c r="THG22" s="921"/>
      <c r="THH22" s="921"/>
      <c r="THI22" s="921"/>
      <c r="THJ22" s="921"/>
      <c r="THK22" s="921"/>
      <c r="THL22" s="921"/>
      <c r="THM22" s="921"/>
      <c r="THN22" s="921"/>
      <c r="THO22" s="921"/>
      <c r="THP22" s="921"/>
      <c r="THQ22" s="921"/>
      <c r="THR22" s="921"/>
      <c r="THS22" s="921"/>
      <c r="THT22" s="921"/>
      <c r="THU22" s="921"/>
      <c r="THV22" s="921"/>
      <c r="THW22" s="921"/>
      <c r="THX22" s="921"/>
      <c r="THY22" s="921"/>
      <c r="THZ22" s="921"/>
      <c r="TIA22" s="921"/>
      <c r="TIB22" s="921"/>
      <c r="TIC22" s="921"/>
      <c r="TID22" s="921"/>
      <c r="TIE22" s="921"/>
      <c r="TIF22" s="921"/>
      <c r="TIG22" s="921"/>
      <c r="TIH22" s="921"/>
      <c r="TII22" s="921"/>
      <c r="TIJ22" s="921"/>
      <c r="TIK22" s="921"/>
      <c r="TIL22" s="921"/>
      <c r="TIM22" s="921"/>
      <c r="TIN22" s="921"/>
      <c r="TIO22" s="921"/>
      <c r="TIP22" s="921"/>
      <c r="TIQ22" s="921"/>
      <c r="TIR22" s="921"/>
      <c r="TIS22" s="921"/>
      <c r="TIT22" s="921"/>
      <c r="TIU22" s="921"/>
      <c r="TIV22" s="921"/>
      <c r="TIW22" s="921"/>
      <c r="TIX22" s="921"/>
      <c r="TIY22" s="921"/>
      <c r="TIZ22" s="921"/>
      <c r="TJA22" s="921"/>
      <c r="TJB22" s="921"/>
      <c r="TJC22" s="921"/>
      <c r="TJD22" s="921"/>
      <c r="TJE22" s="921"/>
      <c r="TJF22" s="921"/>
      <c r="TJG22" s="921"/>
      <c r="TJH22" s="921"/>
      <c r="TJI22" s="921"/>
      <c r="TJJ22" s="921"/>
      <c r="TJK22" s="921"/>
      <c r="TJL22" s="921"/>
      <c r="TJM22" s="921"/>
      <c r="TJN22" s="921"/>
      <c r="TJO22" s="921"/>
      <c r="TJP22" s="921"/>
      <c r="TJQ22" s="921"/>
      <c r="TJR22" s="921"/>
      <c r="TJS22" s="921"/>
      <c r="TJT22" s="921"/>
      <c r="TJU22" s="921"/>
      <c r="TJV22" s="921"/>
      <c r="TJW22" s="921"/>
      <c r="TJX22" s="921"/>
      <c r="TJY22" s="921"/>
      <c r="TJZ22" s="921"/>
      <c r="TKA22" s="921"/>
      <c r="TKB22" s="921"/>
      <c r="TKC22" s="921"/>
      <c r="TKD22" s="921"/>
      <c r="TKE22" s="921"/>
      <c r="TKF22" s="921"/>
      <c r="TKG22" s="921"/>
      <c r="TKH22" s="921"/>
      <c r="TKI22" s="921"/>
      <c r="TKJ22" s="921"/>
      <c r="TKK22" s="921"/>
      <c r="TKL22" s="921"/>
      <c r="TKM22" s="921"/>
      <c r="TKN22" s="921"/>
      <c r="TKO22" s="921"/>
      <c r="TKP22" s="921"/>
      <c r="TKQ22" s="921"/>
      <c r="TKR22" s="921"/>
      <c r="TKS22" s="921"/>
      <c r="TKT22" s="921"/>
      <c r="TKU22" s="921"/>
      <c r="TKV22" s="921"/>
      <c r="TKW22" s="921"/>
      <c r="TKX22" s="921"/>
      <c r="TKY22" s="921"/>
      <c r="TKZ22" s="921"/>
      <c r="TLA22" s="921"/>
      <c r="TLB22" s="921"/>
      <c r="TLC22" s="921"/>
      <c r="TLD22" s="921"/>
      <c r="TLE22" s="921"/>
      <c r="TLF22" s="921"/>
      <c r="TLG22" s="921"/>
      <c r="TLH22" s="921"/>
      <c r="TLI22" s="921"/>
      <c r="TLJ22" s="921"/>
      <c r="TLK22" s="921"/>
      <c r="TLL22" s="921"/>
      <c r="TLM22" s="921"/>
      <c r="TLN22" s="921"/>
      <c r="TLO22" s="921"/>
      <c r="TLP22" s="921"/>
      <c r="TLQ22" s="921"/>
      <c r="TLR22" s="921"/>
      <c r="TLS22" s="921"/>
      <c r="TLT22" s="921"/>
      <c r="TLU22" s="921"/>
      <c r="TLV22" s="921"/>
      <c r="TLW22" s="921"/>
      <c r="TLX22" s="921"/>
      <c r="TLY22" s="921"/>
      <c r="TLZ22" s="921"/>
      <c r="TMA22" s="921"/>
      <c r="TMB22" s="921"/>
      <c r="TMC22" s="921"/>
      <c r="TMD22" s="921"/>
      <c r="TME22" s="921"/>
      <c r="TMF22" s="921"/>
      <c r="TMG22" s="921"/>
      <c r="TMH22" s="921"/>
      <c r="TMI22" s="921"/>
      <c r="TMJ22" s="921"/>
      <c r="TMK22" s="921"/>
      <c r="TML22" s="921"/>
      <c r="TMM22" s="921"/>
      <c r="TMN22" s="921"/>
      <c r="TMO22" s="921"/>
      <c r="TMP22" s="921"/>
      <c r="TMQ22" s="921"/>
      <c r="TMR22" s="921"/>
      <c r="TMS22" s="921"/>
      <c r="TMT22" s="921"/>
      <c r="TMU22" s="921"/>
      <c r="TMV22" s="921"/>
      <c r="TMW22" s="921"/>
      <c r="TMX22" s="921"/>
      <c r="TMY22" s="921"/>
      <c r="TMZ22" s="921"/>
      <c r="TNA22" s="921"/>
      <c r="TNB22" s="921"/>
      <c r="TNC22" s="921"/>
      <c r="TND22" s="921"/>
      <c r="TNE22" s="921"/>
      <c r="TNF22" s="921"/>
      <c r="TNG22" s="921"/>
      <c r="TNH22" s="921"/>
      <c r="TNI22" s="921"/>
      <c r="TNJ22" s="921"/>
      <c r="TNK22" s="921"/>
      <c r="TNL22" s="921"/>
      <c r="TNM22" s="921"/>
      <c r="TNN22" s="921"/>
      <c r="TNO22" s="921"/>
      <c r="TNP22" s="921"/>
      <c r="TNQ22" s="921"/>
      <c r="TNR22" s="921"/>
      <c r="TNS22" s="921"/>
      <c r="TNT22" s="921"/>
      <c r="TNU22" s="921"/>
      <c r="TNV22" s="921"/>
      <c r="TNW22" s="921"/>
      <c r="TNX22" s="921"/>
      <c r="TNY22" s="921"/>
      <c r="TNZ22" s="921"/>
      <c r="TOA22" s="921"/>
      <c r="TOB22" s="921"/>
      <c r="TOC22" s="921"/>
      <c r="TOD22" s="921"/>
      <c r="TOE22" s="921"/>
      <c r="TOF22" s="921"/>
      <c r="TOG22" s="921"/>
      <c r="TOH22" s="921"/>
      <c r="TOI22" s="921"/>
      <c r="TOJ22" s="921"/>
      <c r="TOK22" s="921"/>
      <c r="TOL22" s="921"/>
      <c r="TOM22" s="921"/>
      <c r="TON22" s="921"/>
      <c r="TOO22" s="921"/>
      <c r="TOP22" s="921"/>
      <c r="TOQ22" s="921"/>
      <c r="TOR22" s="921"/>
      <c r="TOS22" s="921"/>
      <c r="TOT22" s="921"/>
      <c r="TOU22" s="921"/>
      <c r="TOV22" s="921"/>
      <c r="TOW22" s="921"/>
      <c r="TOX22" s="921"/>
      <c r="TOY22" s="921"/>
      <c r="TOZ22" s="921"/>
      <c r="TPA22" s="921"/>
      <c r="TPB22" s="921"/>
      <c r="TPC22" s="921"/>
      <c r="TPD22" s="921"/>
      <c r="TPE22" s="921"/>
      <c r="TPF22" s="921"/>
      <c r="TPG22" s="921"/>
      <c r="TPH22" s="921"/>
      <c r="TPI22" s="921"/>
      <c r="TPJ22" s="921"/>
      <c r="TPK22" s="921"/>
      <c r="TPL22" s="921"/>
      <c r="TPM22" s="921"/>
      <c r="TPN22" s="921"/>
      <c r="TPO22" s="921"/>
      <c r="TPP22" s="921"/>
      <c r="TPQ22" s="921"/>
      <c r="TPR22" s="921"/>
      <c r="TPS22" s="921"/>
      <c r="TPT22" s="921"/>
      <c r="TPU22" s="921"/>
      <c r="TPV22" s="921"/>
      <c r="TPW22" s="921"/>
      <c r="TPX22" s="921"/>
      <c r="TPY22" s="921"/>
      <c r="TPZ22" s="921"/>
      <c r="TQA22" s="921"/>
      <c r="TQB22" s="921"/>
      <c r="TQC22" s="921"/>
      <c r="TQD22" s="921"/>
      <c r="TQE22" s="921"/>
      <c r="TQF22" s="921"/>
      <c r="TQG22" s="921"/>
      <c r="TQH22" s="921"/>
      <c r="TQI22" s="921"/>
      <c r="TQJ22" s="921"/>
      <c r="TQK22" s="921"/>
      <c r="TQL22" s="921"/>
      <c r="TQM22" s="921"/>
      <c r="TQN22" s="921"/>
      <c r="TQO22" s="921"/>
      <c r="TQP22" s="921"/>
      <c r="TQQ22" s="921"/>
      <c r="TQR22" s="921"/>
      <c r="TQS22" s="921"/>
      <c r="TQT22" s="921"/>
      <c r="TQU22" s="921"/>
      <c r="TQV22" s="921"/>
      <c r="TQW22" s="921"/>
      <c r="TQX22" s="921"/>
      <c r="TQY22" s="921"/>
      <c r="TQZ22" s="921"/>
      <c r="TRA22" s="921"/>
      <c r="TRB22" s="921"/>
      <c r="TRC22" s="921"/>
      <c r="TRD22" s="921"/>
      <c r="TRE22" s="921"/>
      <c r="TRF22" s="921"/>
      <c r="TRG22" s="921"/>
      <c r="TRH22" s="921"/>
      <c r="TRI22" s="921"/>
      <c r="TRJ22" s="921"/>
      <c r="TRK22" s="921"/>
      <c r="TRL22" s="921"/>
      <c r="TRM22" s="921"/>
      <c r="TRN22" s="921"/>
      <c r="TRO22" s="921"/>
      <c r="TRP22" s="921"/>
      <c r="TRQ22" s="921"/>
      <c r="TRR22" s="921"/>
      <c r="TRS22" s="921"/>
      <c r="TRT22" s="921"/>
      <c r="TRU22" s="921"/>
      <c r="TRV22" s="921"/>
      <c r="TRW22" s="921"/>
      <c r="TRX22" s="921"/>
      <c r="TRY22" s="921"/>
      <c r="TRZ22" s="921"/>
      <c r="TSA22" s="921"/>
      <c r="TSB22" s="921"/>
      <c r="TSC22" s="921"/>
      <c r="TSD22" s="921"/>
      <c r="TSE22" s="921"/>
      <c r="TSF22" s="921"/>
      <c r="TSG22" s="921"/>
      <c r="TSH22" s="921"/>
      <c r="TSI22" s="921"/>
      <c r="TSJ22" s="921"/>
      <c r="TSK22" s="921"/>
      <c r="TSL22" s="921"/>
      <c r="TSM22" s="921"/>
      <c r="TSN22" s="921"/>
      <c r="TSO22" s="921"/>
      <c r="TSP22" s="921"/>
      <c r="TSQ22" s="921"/>
      <c r="TSR22" s="921"/>
      <c r="TSS22" s="921"/>
      <c r="TST22" s="921"/>
      <c r="TSU22" s="921"/>
      <c r="TSV22" s="921"/>
      <c r="TSW22" s="921"/>
      <c r="TSX22" s="921"/>
      <c r="TSY22" s="921"/>
      <c r="TSZ22" s="921"/>
      <c r="TTA22" s="921"/>
      <c r="TTB22" s="921"/>
      <c r="TTC22" s="921"/>
      <c r="TTD22" s="921"/>
      <c r="TTE22" s="921"/>
      <c r="TTF22" s="921"/>
      <c r="TTG22" s="921"/>
      <c r="TTH22" s="921"/>
      <c r="TTI22" s="921"/>
      <c r="TTJ22" s="921"/>
      <c r="TTK22" s="921"/>
      <c r="TTL22" s="921"/>
      <c r="TTM22" s="921"/>
      <c r="TTN22" s="921"/>
      <c r="TTO22" s="921"/>
      <c r="TTP22" s="921"/>
      <c r="TTQ22" s="921"/>
      <c r="TTR22" s="921"/>
      <c r="TTS22" s="921"/>
      <c r="TTT22" s="921"/>
      <c r="TTU22" s="921"/>
      <c r="TTV22" s="921"/>
      <c r="TTW22" s="921"/>
      <c r="TTX22" s="921"/>
      <c r="TTY22" s="921"/>
      <c r="TTZ22" s="921"/>
      <c r="TUA22" s="921"/>
      <c r="TUB22" s="921"/>
      <c r="TUC22" s="921"/>
      <c r="TUD22" s="921"/>
      <c r="TUE22" s="921"/>
      <c r="TUF22" s="921"/>
      <c r="TUG22" s="921"/>
      <c r="TUH22" s="921"/>
      <c r="TUI22" s="921"/>
      <c r="TUJ22" s="921"/>
      <c r="TUK22" s="921"/>
      <c r="TUL22" s="921"/>
      <c r="TUM22" s="921"/>
      <c r="TUN22" s="921"/>
      <c r="TUO22" s="921"/>
      <c r="TUP22" s="921"/>
      <c r="TUQ22" s="921"/>
      <c r="TUR22" s="921"/>
      <c r="TUS22" s="921"/>
      <c r="TUT22" s="921"/>
      <c r="TUU22" s="921"/>
      <c r="TUV22" s="921"/>
      <c r="TUW22" s="921"/>
      <c r="TUX22" s="921"/>
      <c r="TUY22" s="921"/>
      <c r="TUZ22" s="921"/>
      <c r="TVA22" s="921"/>
      <c r="TVB22" s="921"/>
      <c r="TVC22" s="921"/>
      <c r="TVD22" s="921"/>
      <c r="TVE22" s="921"/>
      <c r="TVF22" s="921"/>
      <c r="TVG22" s="921"/>
      <c r="TVH22" s="921"/>
      <c r="TVI22" s="921"/>
      <c r="TVJ22" s="921"/>
      <c r="TVK22" s="921"/>
      <c r="TVL22" s="921"/>
      <c r="TVM22" s="921"/>
      <c r="TVN22" s="921"/>
      <c r="TVO22" s="921"/>
      <c r="TVP22" s="921"/>
      <c r="TVQ22" s="921"/>
      <c r="TVR22" s="921"/>
      <c r="TVS22" s="921"/>
      <c r="TVT22" s="921"/>
      <c r="TVU22" s="921"/>
      <c r="TVV22" s="921"/>
      <c r="TVW22" s="921"/>
      <c r="TVX22" s="921"/>
      <c r="TVY22" s="921"/>
      <c r="TVZ22" s="921"/>
      <c r="TWA22" s="921"/>
      <c r="TWB22" s="921"/>
      <c r="TWC22" s="921"/>
      <c r="TWD22" s="921"/>
      <c r="TWE22" s="921"/>
      <c r="TWF22" s="921"/>
      <c r="TWG22" s="921"/>
      <c r="TWH22" s="921"/>
      <c r="TWI22" s="921"/>
      <c r="TWJ22" s="921"/>
      <c r="TWK22" s="921"/>
      <c r="TWL22" s="921"/>
      <c r="TWM22" s="921"/>
      <c r="TWN22" s="921"/>
      <c r="TWO22" s="921"/>
      <c r="TWP22" s="921"/>
      <c r="TWQ22" s="921"/>
      <c r="TWR22" s="921"/>
      <c r="TWS22" s="921"/>
      <c r="TWT22" s="921"/>
      <c r="TWU22" s="921"/>
      <c r="TWV22" s="921"/>
      <c r="TWW22" s="921"/>
      <c r="TWX22" s="921"/>
      <c r="TWY22" s="921"/>
      <c r="TWZ22" s="921"/>
      <c r="TXA22" s="921"/>
      <c r="TXB22" s="921"/>
      <c r="TXC22" s="921"/>
      <c r="TXD22" s="921"/>
      <c r="TXE22" s="921"/>
      <c r="TXF22" s="921"/>
      <c r="TXG22" s="921"/>
      <c r="TXH22" s="921"/>
      <c r="TXI22" s="921"/>
      <c r="TXJ22" s="921"/>
      <c r="TXK22" s="921"/>
      <c r="TXL22" s="921"/>
      <c r="TXM22" s="921"/>
      <c r="TXN22" s="921"/>
      <c r="TXO22" s="921"/>
      <c r="TXP22" s="921"/>
      <c r="TXQ22" s="921"/>
      <c r="TXR22" s="921"/>
      <c r="TXS22" s="921"/>
      <c r="TXT22" s="921"/>
      <c r="TXU22" s="921"/>
      <c r="TXV22" s="921"/>
      <c r="TXW22" s="921"/>
      <c r="TXX22" s="921"/>
      <c r="TXY22" s="921"/>
      <c r="TXZ22" s="921"/>
      <c r="TYA22" s="921"/>
      <c r="TYB22" s="921"/>
      <c r="TYC22" s="921"/>
      <c r="TYD22" s="921"/>
      <c r="TYE22" s="921"/>
      <c r="TYF22" s="921"/>
      <c r="TYG22" s="921"/>
      <c r="TYH22" s="921"/>
      <c r="TYI22" s="921"/>
      <c r="TYJ22" s="921"/>
      <c r="TYK22" s="921"/>
      <c r="TYL22" s="921"/>
      <c r="TYM22" s="921"/>
      <c r="TYN22" s="921"/>
      <c r="TYO22" s="921"/>
      <c r="TYP22" s="921"/>
      <c r="TYQ22" s="921"/>
      <c r="TYR22" s="921"/>
      <c r="TYS22" s="921"/>
      <c r="TYT22" s="921"/>
      <c r="TYU22" s="921"/>
      <c r="TYV22" s="921"/>
      <c r="TYW22" s="921"/>
      <c r="TYX22" s="921"/>
      <c r="TYY22" s="921"/>
      <c r="TYZ22" s="921"/>
      <c r="TZA22" s="921"/>
      <c r="TZB22" s="921"/>
      <c r="TZC22" s="921"/>
      <c r="TZD22" s="921"/>
      <c r="TZE22" s="921"/>
      <c r="TZF22" s="921"/>
      <c r="TZG22" s="921"/>
      <c r="TZH22" s="921"/>
      <c r="TZI22" s="921"/>
      <c r="TZJ22" s="921"/>
      <c r="TZK22" s="921"/>
      <c r="TZL22" s="921"/>
      <c r="TZM22" s="921"/>
      <c r="TZN22" s="921"/>
      <c r="TZO22" s="921"/>
      <c r="TZP22" s="921"/>
      <c r="TZQ22" s="921"/>
      <c r="TZR22" s="921"/>
      <c r="TZS22" s="921"/>
      <c r="TZT22" s="921"/>
      <c r="TZU22" s="921"/>
      <c r="TZV22" s="921"/>
      <c r="TZW22" s="921"/>
      <c r="TZX22" s="921"/>
      <c r="TZY22" s="921"/>
      <c r="TZZ22" s="921"/>
      <c r="UAA22" s="921"/>
      <c r="UAB22" s="921"/>
      <c r="UAC22" s="921"/>
      <c r="UAD22" s="921"/>
      <c r="UAE22" s="921"/>
      <c r="UAF22" s="921"/>
      <c r="UAG22" s="921"/>
      <c r="UAH22" s="921"/>
      <c r="UAI22" s="921"/>
      <c r="UAJ22" s="921"/>
      <c r="UAK22" s="921"/>
      <c r="UAL22" s="921"/>
      <c r="UAM22" s="921"/>
      <c r="UAN22" s="921"/>
      <c r="UAO22" s="921"/>
      <c r="UAP22" s="921"/>
      <c r="UAQ22" s="921"/>
      <c r="UAR22" s="921"/>
      <c r="UAS22" s="921"/>
      <c r="UAT22" s="921"/>
      <c r="UAU22" s="921"/>
      <c r="UAV22" s="921"/>
      <c r="UAW22" s="921"/>
      <c r="UAX22" s="921"/>
      <c r="UAY22" s="921"/>
      <c r="UAZ22" s="921"/>
      <c r="UBA22" s="921"/>
      <c r="UBB22" s="921"/>
      <c r="UBC22" s="921"/>
      <c r="UBD22" s="921"/>
      <c r="UBE22" s="921"/>
      <c r="UBF22" s="921"/>
      <c r="UBG22" s="921"/>
      <c r="UBH22" s="921"/>
      <c r="UBI22" s="921"/>
      <c r="UBJ22" s="921"/>
      <c r="UBK22" s="921"/>
      <c r="UBL22" s="921"/>
      <c r="UBM22" s="921"/>
      <c r="UBN22" s="921"/>
      <c r="UBO22" s="921"/>
      <c r="UBP22" s="921"/>
      <c r="UBQ22" s="921"/>
      <c r="UBR22" s="921"/>
      <c r="UBS22" s="921"/>
      <c r="UBT22" s="921"/>
      <c r="UBU22" s="921"/>
      <c r="UBV22" s="921"/>
      <c r="UBW22" s="921"/>
      <c r="UBX22" s="921"/>
      <c r="UBY22" s="921"/>
      <c r="UBZ22" s="921"/>
      <c r="UCA22" s="921"/>
      <c r="UCB22" s="921"/>
      <c r="UCC22" s="921"/>
      <c r="UCD22" s="921"/>
      <c r="UCE22" s="921"/>
      <c r="UCF22" s="921"/>
      <c r="UCG22" s="921"/>
      <c r="UCH22" s="921"/>
      <c r="UCI22" s="921"/>
      <c r="UCJ22" s="921"/>
      <c r="UCK22" s="921"/>
      <c r="UCL22" s="921"/>
      <c r="UCM22" s="921"/>
      <c r="UCN22" s="921"/>
      <c r="UCO22" s="921"/>
      <c r="UCP22" s="921"/>
      <c r="UCQ22" s="921"/>
      <c r="UCR22" s="921"/>
      <c r="UCS22" s="921"/>
      <c r="UCT22" s="921"/>
      <c r="UCU22" s="921"/>
      <c r="UCV22" s="921"/>
      <c r="UCW22" s="921"/>
      <c r="UCX22" s="921"/>
      <c r="UCY22" s="921"/>
      <c r="UCZ22" s="921"/>
      <c r="UDA22" s="921"/>
      <c r="UDB22" s="921"/>
      <c r="UDC22" s="921"/>
      <c r="UDD22" s="921"/>
      <c r="UDE22" s="921"/>
      <c r="UDF22" s="921"/>
      <c r="UDG22" s="921"/>
      <c r="UDH22" s="921"/>
      <c r="UDI22" s="921"/>
      <c r="UDJ22" s="921"/>
      <c r="UDK22" s="921"/>
      <c r="UDL22" s="921"/>
      <c r="UDM22" s="921"/>
      <c r="UDN22" s="921"/>
      <c r="UDO22" s="921"/>
      <c r="UDP22" s="921"/>
      <c r="UDQ22" s="921"/>
      <c r="UDR22" s="921"/>
      <c r="UDS22" s="921"/>
      <c r="UDT22" s="921"/>
      <c r="UDU22" s="921"/>
      <c r="UDV22" s="921"/>
      <c r="UDW22" s="921"/>
      <c r="UDX22" s="921"/>
      <c r="UDY22" s="921"/>
      <c r="UDZ22" s="921"/>
      <c r="UEA22" s="921"/>
      <c r="UEB22" s="921"/>
      <c r="UEC22" s="921"/>
      <c r="UED22" s="921"/>
      <c r="UEE22" s="921"/>
      <c r="UEF22" s="921"/>
      <c r="UEG22" s="921"/>
      <c r="UEH22" s="921"/>
      <c r="UEI22" s="921"/>
      <c r="UEJ22" s="921"/>
      <c r="UEK22" s="921"/>
      <c r="UEL22" s="921"/>
      <c r="UEM22" s="921"/>
      <c r="UEN22" s="921"/>
      <c r="UEO22" s="921"/>
      <c r="UEP22" s="921"/>
      <c r="UEQ22" s="921"/>
      <c r="UER22" s="921"/>
      <c r="UES22" s="921"/>
      <c r="UET22" s="921"/>
      <c r="UEU22" s="921"/>
      <c r="UEV22" s="921"/>
      <c r="UEW22" s="921"/>
      <c r="UEX22" s="921"/>
      <c r="UEY22" s="921"/>
      <c r="UEZ22" s="921"/>
      <c r="UFA22" s="921"/>
      <c r="UFB22" s="921"/>
      <c r="UFC22" s="921"/>
      <c r="UFD22" s="921"/>
      <c r="UFE22" s="921"/>
      <c r="UFF22" s="921"/>
      <c r="UFG22" s="921"/>
      <c r="UFH22" s="921"/>
      <c r="UFI22" s="921"/>
      <c r="UFJ22" s="921"/>
      <c r="UFK22" s="921"/>
      <c r="UFL22" s="921"/>
      <c r="UFM22" s="921"/>
      <c r="UFN22" s="921"/>
      <c r="UFO22" s="921"/>
      <c r="UFP22" s="921"/>
      <c r="UFQ22" s="921"/>
      <c r="UFR22" s="921"/>
      <c r="UFS22" s="921"/>
      <c r="UFT22" s="921"/>
      <c r="UFU22" s="921"/>
      <c r="UFV22" s="921"/>
      <c r="UFW22" s="921"/>
      <c r="UFX22" s="921"/>
      <c r="UFY22" s="921"/>
      <c r="UFZ22" s="921"/>
      <c r="UGA22" s="921"/>
      <c r="UGB22" s="921"/>
      <c r="UGC22" s="921"/>
      <c r="UGD22" s="921"/>
      <c r="UGE22" s="921"/>
      <c r="UGF22" s="921"/>
      <c r="UGG22" s="921"/>
      <c r="UGH22" s="921"/>
      <c r="UGI22" s="921"/>
      <c r="UGJ22" s="921"/>
      <c r="UGK22" s="921"/>
      <c r="UGL22" s="921"/>
      <c r="UGM22" s="921"/>
      <c r="UGN22" s="921"/>
      <c r="UGO22" s="921"/>
      <c r="UGP22" s="921"/>
      <c r="UGQ22" s="921"/>
      <c r="UGR22" s="921"/>
      <c r="UGS22" s="921"/>
      <c r="UGT22" s="921"/>
      <c r="UGU22" s="921"/>
      <c r="UGV22" s="921"/>
      <c r="UGW22" s="921"/>
      <c r="UGX22" s="921"/>
      <c r="UGY22" s="921"/>
      <c r="UGZ22" s="921"/>
      <c r="UHA22" s="921"/>
      <c r="UHB22" s="921"/>
      <c r="UHC22" s="921"/>
      <c r="UHD22" s="921"/>
      <c r="UHE22" s="921"/>
      <c r="UHF22" s="921"/>
      <c r="UHG22" s="921"/>
      <c r="UHH22" s="921"/>
      <c r="UHI22" s="921"/>
      <c r="UHJ22" s="921"/>
      <c r="UHK22" s="921"/>
      <c r="UHL22" s="921"/>
      <c r="UHM22" s="921"/>
      <c r="UHN22" s="921"/>
      <c r="UHO22" s="921"/>
      <c r="UHP22" s="921"/>
      <c r="UHQ22" s="921"/>
      <c r="UHR22" s="921"/>
      <c r="UHS22" s="921"/>
      <c r="UHT22" s="921"/>
      <c r="UHU22" s="921"/>
      <c r="UHV22" s="921"/>
      <c r="UHW22" s="921"/>
      <c r="UHX22" s="921"/>
      <c r="UHY22" s="921"/>
      <c r="UHZ22" s="921"/>
      <c r="UIA22" s="921"/>
      <c r="UIB22" s="921"/>
      <c r="UIC22" s="921"/>
      <c r="UID22" s="921"/>
      <c r="UIE22" s="921"/>
      <c r="UIF22" s="921"/>
      <c r="UIG22" s="921"/>
      <c r="UIH22" s="921"/>
      <c r="UII22" s="921"/>
      <c r="UIJ22" s="921"/>
      <c r="UIK22" s="921"/>
      <c r="UIL22" s="921"/>
      <c r="UIM22" s="921"/>
      <c r="UIN22" s="921"/>
      <c r="UIO22" s="921"/>
      <c r="UIP22" s="921"/>
      <c r="UIQ22" s="921"/>
      <c r="UIR22" s="921"/>
      <c r="UIS22" s="921"/>
      <c r="UIT22" s="921"/>
      <c r="UIU22" s="921"/>
      <c r="UIV22" s="921"/>
      <c r="UIW22" s="921"/>
      <c r="UIX22" s="921"/>
      <c r="UIY22" s="921"/>
      <c r="UIZ22" s="921"/>
      <c r="UJA22" s="921"/>
      <c r="UJB22" s="921"/>
      <c r="UJC22" s="921"/>
      <c r="UJD22" s="921"/>
      <c r="UJE22" s="921"/>
      <c r="UJF22" s="921"/>
      <c r="UJG22" s="921"/>
      <c r="UJH22" s="921"/>
      <c r="UJI22" s="921"/>
      <c r="UJJ22" s="921"/>
      <c r="UJK22" s="921"/>
      <c r="UJL22" s="921"/>
      <c r="UJM22" s="921"/>
      <c r="UJN22" s="921"/>
      <c r="UJO22" s="921"/>
      <c r="UJP22" s="921"/>
      <c r="UJQ22" s="921"/>
      <c r="UJR22" s="921"/>
      <c r="UJS22" s="921"/>
      <c r="UJT22" s="921"/>
      <c r="UJU22" s="921"/>
      <c r="UJV22" s="921"/>
      <c r="UJW22" s="921"/>
      <c r="UJX22" s="921"/>
      <c r="UJY22" s="921"/>
      <c r="UJZ22" s="921"/>
      <c r="UKA22" s="921"/>
      <c r="UKB22" s="921"/>
      <c r="UKC22" s="921"/>
      <c r="UKD22" s="921"/>
      <c r="UKE22" s="921"/>
      <c r="UKF22" s="921"/>
      <c r="UKG22" s="921"/>
      <c r="UKH22" s="921"/>
      <c r="UKI22" s="921"/>
      <c r="UKJ22" s="921"/>
      <c r="UKK22" s="921"/>
      <c r="UKL22" s="921"/>
      <c r="UKM22" s="921"/>
      <c r="UKN22" s="921"/>
      <c r="UKO22" s="921"/>
      <c r="UKP22" s="921"/>
      <c r="UKQ22" s="921"/>
      <c r="UKR22" s="921"/>
      <c r="UKS22" s="921"/>
      <c r="UKT22" s="921"/>
      <c r="UKU22" s="921"/>
      <c r="UKV22" s="921"/>
      <c r="UKW22" s="921"/>
      <c r="UKX22" s="921"/>
      <c r="UKY22" s="921"/>
      <c r="UKZ22" s="921"/>
      <c r="ULA22" s="921"/>
      <c r="ULB22" s="921"/>
      <c r="ULC22" s="921"/>
      <c r="ULD22" s="921"/>
      <c r="ULE22" s="921"/>
      <c r="ULF22" s="921"/>
      <c r="ULG22" s="921"/>
      <c r="ULH22" s="921"/>
      <c r="ULI22" s="921"/>
      <c r="ULJ22" s="921"/>
      <c r="ULK22" s="921"/>
      <c r="ULL22" s="921"/>
      <c r="ULM22" s="921"/>
      <c r="ULN22" s="921"/>
      <c r="ULO22" s="921"/>
      <c r="ULP22" s="921"/>
      <c r="ULQ22" s="921"/>
      <c r="ULR22" s="921"/>
      <c r="ULS22" s="921"/>
      <c r="ULT22" s="921"/>
      <c r="ULU22" s="921"/>
      <c r="ULV22" s="921"/>
      <c r="ULW22" s="921"/>
      <c r="ULX22" s="921"/>
      <c r="ULY22" s="921"/>
      <c r="ULZ22" s="921"/>
      <c r="UMA22" s="921"/>
      <c r="UMB22" s="921"/>
      <c r="UMC22" s="921"/>
      <c r="UMD22" s="921"/>
      <c r="UME22" s="921"/>
      <c r="UMF22" s="921"/>
      <c r="UMG22" s="921"/>
      <c r="UMH22" s="921"/>
      <c r="UMI22" s="921"/>
      <c r="UMJ22" s="921"/>
      <c r="UMK22" s="921"/>
      <c r="UML22" s="921"/>
      <c r="UMM22" s="921"/>
      <c r="UMN22" s="921"/>
      <c r="UMO22" s="921"/>
      <c r="UMP22" s="921"/>
      <c r="UMQ22" s="921"/>
      <c r="UMR22" s="921"/>
      <c r="UMS22" s="921"/>
      <c r="UMT22" s="921"/>
      <c r="UMU22" s="921"/>
      <c r="UMV22" s="921"/>
      <c r="UMW22" s="921"/>
      <c r="UMX22" s="921"/>
      <c r="UMY22" s="921"/>
      <c r="UMZ22" s="921"/>
      <c r="UNA22" s="921"/>
      <c r="UNB22" s="921"/>
      <c r="UNC22" s="921"/>
      <c r="UND22" s="921"/>
      <c r="UNE22" s="921"/>
      <c r="UNF22" s="921"/>
      <c r="UNG22" s="921"/>
      <c r="UNH22" s="921"/>
      <c r="UNI22" s="921"/>
      <c r="UNJ22" s="921"/>
      <c r="UNK22" s="921"/>
      <c r="UNL22" s="921"/>
      <c r="UNM22" s="921"/>
      <c r="UNN22" s="921"/>
      <c r="UNO22" s="921"/>
      <c r="UNP22" s="921"/>
      <c r="UNQ22" s="921"/>
      <c r="UNR22" s="921"/>
      <c r="UNS22" s="921"/>
      <c r="UNT22" s="921"/>
      <c r="UNU22" s="921"/>
      <c r="UNV22" s="921"/>
      <c r="UNW22" s="921"/>
      <c r="UNX22" s="921"/>
      <c r="UNY22" s="921"/>
      <c r="UNZ22" s="921"/>
      <c r="UOA22" s="921"/>
      <c r="UOB22" s="921"/>
      <c r="UOC22" s="921"/>
      <c r="UOD22" s="921"/>
      <c r="UOE22" s="921"/>
      <c r="UOF22" s="921"/>
      <c r="UOG22" s="921"/>
      <c r="UOH22" s="921"/>
      <c r="UOI22" s="921"/>
      <c r="UOJ22" s="921"/>
      <c r="UOK22" s="921"/>
      <c r="UOL22" s="921"/>
      <c r="UOM22" s="921"/>
      <c r="UON22" s="921"/>
      <c r="UOO22" s="921"/>
      <c r="UOP22" s="921"/>
      <c r="UOQ22" s="921"/>
      <c r="UOR22" s="921"/>
      <c r="UOS22" s="921"/>
      <c r="UOT22" s="921"/>
      <c r="UOU22" s="921"/>
      <c r="UOV22" s="921"/>
      <c r="UOW22" s="921"/>
      <c r="UOX22" s="921"/>
      <c r="UOY22" s="921"/>
      <c r="UOZ22" s="921"/>
      <c r="UPA22" s="921"/>
      <c r="UPB22" s="921"/>
      <c r="UPC22" s="921"/>
      <c r="UPD22" s="921"/>
      <c r="UPE22" s="921"/>
      <c r="UPF22" s="921"/>
      <c r="UPG22" s="921"/>
      <c r="UPH22" s="921"/>
      <c r="UPI22" s="921"/>
      <c r="UPJ22" s="921"/>
      <c r="UPK22" s="921"/>
      <c r="UPL22" s="921"/>
      <c r="UPM22" s="921"/>
      <c r="UPN22" s="921"/>
      <c r="UPO22" s="921"/>
      <c r="UPP22" s="921"/>
      <c r="UPQ22" s="921"/>
      <c r="UPR22" s="921"/>
      <c r="UPS22" s="921"/>
      <c r="UPT22" s="921"/>
      <c r="UPU22" s="921"/>
      <c r="UPV22" s="921"/>
      <c r="UPW22" s="921"/>
      <c r="UPX22" s="921"/>
      <c r="UPY22" s="921"/>
      <c r="UPZ22" s="921"/>
      <c r="UQA22" s="921"/>
      <c r="UQB22" s="921"/>
      <c r="UQC22" s="921"/>
      <c r="UQD22" s="921"/>
      <c r="UQE22" s="921"/>
      <c r="UQF22" s="921"/>
      <c r="UQG22" s="921"/>
      <c r="UQH22" s="921"/>
      <c r="UQI22" s="921"/>
      <c r="UQJ22" s="921"/>
      <c r="UQK22" s="921"/>
      <c r="UQL22" s="921"/>
      <c r="UQM22" s="921"/>
      <c r="UQN22" s="921"/>
      <c r="UQO22" s="921"/>
      <c r="UQP22" s="921"/>
      <c r="UQQ22" s="921"/>
      <c r="UQR22" s="921"/>
      <c r="UQS22" s="921"/>
      <c r="UQT22" s="921"/>
      <c r="UQU22" s="921"/>
      <c r="UQV22" s="921"/>
      <c r="UQW22" s="921"/>
      <c r="UQX22" s="921"/>
      <c r="UQY22" s="921"/>
      <c r="UQZ22" s="921"/>
      <c r="URA22" s="921"/>
      <c r="URB22" s="921"/>
      <c r="URC22" s="921"/>
      <c r="URD22" s="921"/>
      <c r="URE22" s="921"/>
      <c r="URF22" s="921"/>
      <c r="URG22" s="921"/>
      <c r="URH22" s="921"/>
      <c r="URI22" s="921"/>
      <c r="URJ22" s="921"/>
      <c r="URK22" s="921"/>
      <c r="URL22" s="921"/>
      <c r="URM22" s="921"/>
      <c r="URN22" s="921"/>
      <c r="URO22" s="921"/>
      <c r="URP22" s="921"/>
      <c r="URQ22" s="921"/>
      <c r="URR22" s="921"/>
      <c r="URS22" s="921"/>
      <c r="URT22" s="921"/>
      <c r="URU22" s="921"/>
      <c r="URV22" s="921"/>
      <c r="URW22" s="921"/>
      <c r="URX22" s="921"/>
      <c r="URY22" s="921"/>
      <c r="URZ22" s="921"/>
      <c r="USA22" s="921"/>
      <c r="USB22" s="921"/>
      <c r="USC22" s="921"/>
      <c r="USD22" s="921"/>
      <c r="USE22" s="921"/>
      <c r="USF22" s="921"/>
      <c r="USG22" s="921"/>
      <c r="USH22" s="921"/>
      <c r="USI22" s="921"/>
      <c r="USJ22" s="921"/>
      <c r="USK22" s="921"/>
      <c r="USL22" s="921"/>
      <c r="USM22" s="921"/>
      <c r="USN22" s="921"/>
      <c r="USO22" s="921"/>
      <c r="USP22" s="921"/>
      <c r="USQ22" s="921"/>
      <c r="USR22" s="921"/>
      <c r="USS22" s="921"/>
      <c r="UST22" s="921"/>
      <c r="USU22" s="921"/>
      <c r="USV22" s="921"/>
      <c r="USW22" s="921"/>
      <c r="USX22" s="921"/>
      <c r="USY22" s="921"/>
      <c r="USZ22" s="921"/>
      <c r="UTA22" s="921"/>
      <c r="UTB22" s="921"/>
      <c r="UTC22" s="921"/>
      <c r="UTD22" s="921"/>
      <c r="UTE22" s="921"/>
      <c r="UTF22" s="921"/>
      <c r="UTG22" s="921"/>
      <c r="UTH22" s="921"/>
      <c r="UTI22" s="921"/>
      <c r="UTJ22" s="921"/>
      <c r="UTK22" s="921"/>
      <c r="UTL22" s="921"/>
      <c r="UTM22" s="921"/>
      <c r="UTN22" s="921"/>
      <c r="UTO22" s="921"/>
      <c r="UTP22" s="921"/>
      <c r="UTQ22" s="921"/>
      <c r="UTR22" s="921"/>
      <c r="UTS22" s="921"/>
      <c r="UTT22" s="921"/>
      <c r="UTU22" s="921"/>
      <c r="UTV22" s="921"/>
      <c r="UTW22" s="921"/>
      <c r="UTX22" s="921"/>
      <c r="UTY22" s="921"/>
      <c r="UTZ22" s="921"/>
      <c r="UUA22" s="921"/>
      <c r="UUB22" s="921"/>
      <c r="UUC22" s="921"/>
      <c r="UUD22" s="921"/>
      <c r="UUE22" s="921"/>
      <c r="UUF22" s="921"/>
      <c r="UUG22" s="921"/>
      <c r="UUH22" s="921"/>
      <c r="UUI22" s="921"/>
      <c r="UUJ22" s="921"/>
      <c r="UUK22" s="921"/>
      <c r="UUL22" s="921"/>
      <c r="UUM22" s="921"/>
      <c r="UUN22" s="921"/>
      <c r="UUO22" s="921"/>
      <c r="UUP22" s="921"/>
      <c r="UUQ22" s="921"/>
      <c r="UUR22" s="921"/>
      <c r="UUS22" s="921"/>
      <c r="UUT22" s="921"/>
      <c r="UUU22" s="921"/>
      <c r="UUV22" s="921"/>
      <c r="UUW22" s="921"/>
      <c r="UUX22" s="921"/>
      <c r="UUY22" s="921"/>
      <c r="UUZ22" s="921"/>
      <c r="UVA22" s="921"/>
      <c r="UVB22" s="921"/>
      <c r="UVC22" s="921"/>
      <c r="UVD22" s="921"/>
      <c r="UVE22" s="921"/>
      <c r="UVF22" s="921"/>
      <c r="UVG22" s="921"/>
      <c r="UVH22" s="921"/>
      <c r="UVI22" s="921"/>
      <c r="UVJ22" s="921"/>
      <c r="UVK22" s="921"/>
      <c r="UVL22" s="921"/>
      <c r="UVM22" s="921"/>
      <c r="UVN22" s="921"/>
      <c r="UVO22" s="921"/>
      <c r="UVP22" s="921"/>
      <c r="UVQ22" s="921"/>
      <c r="UVR22" s="921"/>
      <c r="UVS22" s="921"/>
      <c r="UVT22" s="921"/>
      <c r="UVU22" s="921"/>
      <c r="UVV22" s="921"/>
      <c r="UVW22" s="921"/>
      <c r="UVX22" s="921"/>
      <c r="UVY22" s="921"/>
      <c r="UVZ22" s="921"/>
      <c r="UWA22" s="921"/>
      <c r="UWB22" s="921"/>
      <c r="UWC22" s="921"/>
      <c r="UWD22" s="921"/>
      <c r="UWE22" s="921"/>
      <c r="UWF22" s="921"/>
      <c r="UWG22" s="921"/>
      <c r="UWH22" s="921"/>
      <c r="UWI22" s="921"/>
      <c r="UWJ22" s="921"/>
      <c r="UWK22" s="921"/>
      <c r="UWL22" s="921"/>
      <c r="UWM22" s="921"/>
      <c r="UWN22" s="921"/>
      <c r="UWO22" s="921"/>
      <c r="UWP22" s="921"/>
      <c r="UWQ22" s="921"/>
      <c r="UWR22" s="921"/>
      <c r="UWS22" s="921"/>
      <c r="UWT22" s="921"/>
      <c r="UWU22" s="921"/>
      <c r="UWV22" s="921"/>
      <c r="UWW22" s="921"/>
      <c r="UWX22" s="921"/>
      <c r="UWY22" s="921"/>
      <c r="UWZ22" s="921"/>
      <c r="UXA22" s="921"/>
      <c r="UXB22" s="921"/>
      <c r="UXC22" s="921"/>
      <c r="UXD22" s="921"/>
      <c r="UXE22" s="921"/>
      <c r="UXF22" s="921"/>
      <c r="UXG22" s="921"/>
      <c r="UXH22" s="921"/>
      <c r="UXI22" s="921"/>
      <c r="UXJ22" s="921"/>
      <c r="UXK22" s="921"/>
      <c r="UXL22" s="921"/>
      <c r="UXM22" s="921"/>
      <c r="UXN22" s="921"/>
      <c r="UXO22" s="921"/>
      <c r="UXP22" s="921"/>
      <c r="UXQ22" s="921"/>
      <c r="UXR22" s="921"/>
      <c r="UXS22" s="921"/>
      <c r="UXT22" s="921"/>
      <c r="UXU22" s="921"/>
      <c r="UXV22" s="921"/>
      <c r="UXW22" s="921"/>
      <c r="UXX22" s="921"/>
      <c r="UXY22" s="921"/>
      <c r="UXZ22" s="921"/>
      <c r="UYA22" s="921"/>
      <c r="UYB22" s="921"/>
      <c r="UYC22" s="921"/>
      <c r="UYD22" s="921"/>
      <c r="UYE22" s="921"/>
      <c r="UYF22" s="921"/>
      <c r="UYG22" s="921"/>
      <c r="UYH22" s="921"/>
      <c r="UYI22" s="921"/>
      <c r="UYJ22" s="921"/>
      <c r="UYK22" s="921"/>
      <c r="UYL22" s="921"/>
      <c r="UYM22" s="921"/>
      <c r="UYN22" s="921"/>
      <c r="UYO22" s="921"/>
      <c r="UYP22" s="921"/>
      <c r="UYQ22" s="921"/>
      <c r="UYR22" s="921"/>
      <c r="UYS22" s="921"/>
      <c r="UYT22" s="921"/>
      <c r="UYU22" s="921"/>
      <c r="UYV22" s="921"/>
      <c r="UYW22" s="921"/>
      <c r="UYX22" s="921"/>
      <c r="UYY22" s="921"/>
      <c r="UYZ22" s="921"/>
      <c r="UZA22" s="921"/>
      <c r="UZB22" s="921"/>
      <c r="UZC22" s="921"/>
      <c r="UZD22" s="921"/>
      <c r="UZE22" s="921"/>
      <c r="UZF22" s="921"/>
      <c r="UZG22" s="921"/>
      <c r="UZH22" s="921"/>
      <c r="UZI22" s="921"/>
      <c r="UZJ22" s="921"/>
      <c r="UZK22" s="921"/>
      <c r="UZL22" s="921"/>
      <c r="UZM22" s="921"/>
      <c r="UZN22" s="921"/>
      <c r="UZO22" s="921"/>
      <c r="UZP22" s="921"/>
      <c r="UZQ22" s="921"/>
      <c r="UZR22" s="921"/>
      <c r="UZS22" s="921"/>
      <c r="UZT22" s="921"/>
      <c r="UZU22" s="921"/>
      <c r="UZV22" s="921"/>
      <c r="UZW22" s="921"/>
      <c r="UZX22" s="921"/>
      <c r="UZY22" s="921"/>
      <c r="UZZ22" s="921"/>
      <c r="VAA22" s="921"/>
      <c r="VAB22" s="921"/>
      <c r="VAC22" s="921"/>
      <c r="VAD22" s="921"/>
      <c r="VAE22" s="921"/>
      <c r="VAF22" s="921"/>
      <c r="VAG22" s="921"/>
      <c r="VAH22" s="921"/>
      <c r="VAI22" s="921"/>
      <c r="VAJ22" s="921"/>
      <c r="VAK22" s="921"/>
      <c r="VAL22" s="921"/>
      <c r="VAM22" s="921"/>
      <c r="VAN22" s="921"/>
      <c r="VAO22" s="921"/>
      <c r="VAP22" s="921"/>
      <c r="VAQ22" s="921"/>
      <c r="VAR22" s="921"/>
      <c r="VAS22" s="921"/>
      <c r="VAT22" s="921"/>
      <c r="VAU22" s="921"/>
      <c r="VAV22" s="921"/>
      <c r="VAW22" s="921"/>
      <c r="VAX22" s="921"/>
      <c r="VAY22" s="921"/>
      <c r="VAZ22" s="921"/>
      <c r="VBA22" s="921"/>
      <c r="VBB22" s="921"/>
      <c r="VBC22" s="921"/>
      <c r="VBD22" s="921"/>
      <c r="VBE22" s="921"/>
      <c r="VBF22" s="921"/>
      <c r="VBG22" s="921"/>
      <c r="VBH22" s="921"/>
      <c r="VBI22" s="921"/>
      <c r="VBJ22" s="921"/>
      <c r="VBK22" s="921"/>
      <c r="VBL22" s="921"/>
      <c r="VBM22" s="921"/>
      <c r="VBN22" s="921"/>
      <c r="VBO22" s="921"/>
      <c r="VBP22" s="921"/>
      <c r="VBQ22" s="921"/>
      <c r="VBR22" s="921"/>
      <c r="VBS22" s="921"/>
      <c r="VBT22" s="921"/>
      <c r="VBU22" s="921"/>
      <c r="VBV22" s="921"/>
      <c r="VBW22" s="921"/>
      <c r="VBX22" s="921"/>
      <c r="VBY22" s="921"/>
      <c r="VBZ22" s="921"/>
      <c r="VCA22" s="921"/>
      <c r="VCB22" s="921"/>
      <c r="VCC22" s="921"/>
      <c r="VCD22" s="921"/>
      <c r="VCE22" s="921"/>
      <c r="VCF22" s="921"/>
      <c r="VCG22" s="921"/>
      <c r="VCH22" s="921"/>
      <c r="VCI22" s="921"/>
      <c r="VCJ22" s="921"/>
      <c r="VCK22" s="921"/>
      <c r="VCL22" s="921"/>
      <c r="VCM22" s="921"/>
      <c r="VCN22" s="921"/>
      <c r="VCO22" s="921"/>
      <c r="VCP22" s="921"/>
      <c r="VCQ22" s="921"/>
      <c r="VCR22" s="921"/>
      <c r="VCS22" s="921"/>
      <c r="VCT22" s="921"/>
      <c r="VCU22" s="921"/>
      <c r="VCV22" s="921"/>
      <c r="VCW22" s="921"/>
      <c r="VCX22" s="921"/>
      <c r="VCY22" s="921"/>
      <c r="VCZ22" s="921"/>
      <c r="VDA22" s="921"/>
      <c r="VDB22" s="921"/>
      <c r="VDC22" s="921"/>
      <c r="VDD22" s="921"/>
      <c r="VDE22" s="921"/>
      <c r="VDF22" s="921"/>
      <c r="VDG22" s="921"/>
      <c r="VDH22" s="921"/>
      <c r="VDI22" s="921"/>
      <c r="VDJ22" s="921"/>
      <c r="VDK22" s="921"/>
      <c r="VDL22" s="921"/>
      <c r="VDM22" s="921"/>
      <c r="VDN22" s="921"/>
      <c r="VDO22" s="921"/>
      <c r="VDP22" s="921"/>
      <c r="VDQ22" s="921"/>
      <c r="VDR22" s="921"/>
      <c r="VDS22" s="921"/>
      <c r="VDT22" s="921"/>
      <c r="VDU22" s="921"/>
      <c r="VDV22" s="921"/>
      <c r="VDW22" s="921"/>
      <c r="VDX22" s="921"/>
      <c r="VDY22" s="921"/>
      <c r="VDZ22" s="921"/>
      <c r="VEA22" s="921"/>
      <c r="VEB22" s="921"/>
      <c r="VEC22" s="921"/>
      <c r="VED22" s="921"/>
      <c r="VEE22" s="921"/>
      <c r="VEF22" s="921"/>
      <c r="VEG22" s="921"/>
      <c r="VEH22" s="921"/>
      <c r="VEI22" s="921"/>
      <c r="VEJ22" s="921"/>
      <c r="VEK22" s="921"/>
      <c r="VEL22" s="921"/>
      <c r="VEM22" s="921"/>
      <c r="VEN22" s="921"/>
      <c r="VEO22" s="921"/>
      <c r="VEP22" s="921"/>
      <c r="VEQ22" s="921"/>
      <c r="VER22" s="921"/>
      <c r="VES22" s="921"/>
      <c r="VET22" s="921"/>
      <c r="VEU22" s="921"/>
      <c r="VEV22" s="921"/>
      <c r="VEW22" s="921"/>
      <c r="VEX22" s="921"/>
      <c r="VEY22" s="921"/>
      <c r="VEZ22" s="921"/>
      <c r="VFA22" s="921"/>
      <c r="VFB22" s="921"/>
      <c r="VFC22" s="921"/>
      <c r="VFD22" s="921"/>
      <c r="VFE22" s="921"/>
      <c r="VFF22" s="921"/>
      <c r="VFG22" s="921"/>
      <c r="VFH22" s="921"/>
      <c r="VFI22" s="921"/>
      <c r="VFJ22" s="921"/>
      <c r="VFK22" s="921"/>
      <c r="VFL22" s="921"/>
      <c r="VFM22" s="921"/>
      <c r="VFN22" s="921"/>
      <c r="VFO22" s="921"/>
      <c r="VFP22" s="921"/>
      <c r="VFQ22" s="921"/>
      <c r="VFR22" s="921"/>
      <c r="VFS22" s="921"/>
      <c r="VFT22" s="921"/>
      <c r="VFU22" s="921"/>
      <c r="VFV22" s="921"/>
      <c r="VFW22" s="921"/>
      <c r="VFX22" s="921"/>
      <c r="VFY22" s="921"/>
      <c r="VFZ22" s="921"/>
      <c r="VGA22" s="921"/>
      <c r="VGB22" s="921"/>
      <c r="VGC22" s="921"/>
      <c r="VGD22" s="921"/>
      <c r="VGE22" s="921"/>
      <c r="VGF22" s="921"/>
      <c r="VGG22" s="921"/>
      <c r="VGH22" s="921"/>
      <c r="VGI22" s="921"/>
      <c r="VGJ22" s="921"/>
      <c r="VGK22" s="921"/>
      <c r="VGL22" s="921"/>
      <c r="VGM22" s="921"/>
      <c r="VGN22" s="921"/>
      <c r="VGO22" s="921"/>
      <c r="VGP22" s="921"/>
      <c r="VGQ22" s="921"/>
      <c r="VGR22" s="921"/>
      <c r="VGS22" s="921"/>
      <c r="VGT22" s="921"/>
      <c r="VGU22" s="921"/>
      <c r="VGV22" s="921"/>
      <c r="VGW22" s="921"/>
      <c r="VGX22" s="921"/>
      <c r="VGY22" s="921"/>
      <c r="VGZ22" s="921"/>
      <c r="VHA22" s="921"/>
      <c r="VHB22" s="921"/>
      <c r="VHC22" s="921"/>
      <c r="VHD22" s="921"/>
      <c r="VHE22" s="921"/>
      <c r="VHF22" s="921"/>
      <c r="VHG22" s="921"/>
      <c r="VHH22" s="921"/>
      <c r="VHI22" s="921"/>
      <c r="VHJ22" s="921"/>
      <c r="VHK22" s="921"/>
      <c r="VHL22" s="921"/>
      <c r="VHM22" s="921"/>
      <c r="VHN22" s="921"/>
      <c r="VHO22" s="921"/>
      <c r="VHP22" s="921"/>
      <c r="VHQ22" s="921"/>
      <c r="VHR22" s="921"/>
      <c r="VHS22" s="921"/>
      <c r="VHT22" s="921"/>
      <c r="VHU22" s="921"/>
      <c r="VHV22" s="921"/>
      <c r="VHW22" s="921"/>
      <c r="VHX22" s="921"/>
      <c r="VHY22" s="921"/>
      <c r="VHZ22" s="921"/>
      <c r="VIA22" s="921"/>
      <c r="VIB22" s="921"/>
      <c r="VIC22" s="921"/>
      <c r="VID22" s="921"/>
      <c r="VIE22" s="921"/>
      <c r="VIF22" s="921"/>
      <c r="VIG22" s="921"/>
      <c r="VIH22" s="921"/>
      <c r="VII22" s="921"/>
      <c r="VIJ22" s="921"/>
      <c r="VIK22" s="921"/>
      <c r="VIL22" s="921"/>
      <c r="VIM22" s="921"/>
      <c r="VIN22" s="921"/>
      <c r="VIO22" s="921"/>
      <c r="VIP22" s="921"/>
      <c r="VIQ22" s="921"/>
      <c r="VIR22" s="921"/>
      <c r="VIS22" s="921"/>
      <c r="VIT22" s="921"/>
      <c r="VIU22" s="921"/>
      <c r="VIV22" s="921"/>
      <c r="VIW22" s="921"/>
      <c r="VIX22" s="921"/>
      <c r="VIY22" s="921"/>
      <c r="VIZ22" s="921"/>
      <c r="VJA22" s="921"/>
      <c r="VJB22" s="921"/>
      <c r="VJC22" s="921"/>
      <c r="VJD22" s="921"/>
      <c r="VJE22" s="921"/>
      <c r="VJF22" s="921"/>
      <c r="VJG22" s="921"/>
      <c r="VJH22" s="921"/>
      <c r="VJI22" s="921"/>
      <c r="VJJ22" s="921"/>
      <c r="VJK22" s="921"/>
      <c r="VJL22" s="921"/>
      <c r="VJM22" s="921"/>
      <c r="VJN22" s="921"/>
      <c r="VJO22" s="921"/>
      <c r="VJP22" s="921"/>
      <c r="VJQ22" s="921"/>
      <c r="VJR22" s="921"/>
      <c r="VJS22" s="921"/>
      <c r="VJT22" s="921"/>
      <c r="VJU22" s="921"/>
      <c r="VJV22" s="921"/>
      <c r="VJW22" s="921"/>
      <c r="VJX22" s="921"/>
      <c r="VJY22" s="921"/>
      <c r="VJZ22" s="921"/>
      <c r="VKA22" s="921"/>
      <c r="VKB22" s="921"/>
      <c r="VKC22" s="921"/>
      <c r="VKD22" s="921"/>
      <c r="VKE22" s="921"/>
      <c r="VKF22" s="921"/>
      <c r="VKG22" s="921"/>
      <c r="VKH22" s="921"/>
      <c r="VKI22" s="921"/>
      <c r="VKJ22" s="921"/>
      <c r="VKK22" s="921"/>
      <c r="VKL22" s="921"/>
      <c r="VKM22" s="921"/>
      <c r="VKN22" s="921"/>
      <c r="VKO22" s="921"/>
      <c r="VKP22" s="921"/>
      <c r="VKQ22" s="921"/>
      <c r="VKR22" s="921"/>
      <c r="VKS22" s="921"/>
      <c r="VKT22" s="921"/>
      <c r="VKU22" s="921"/>
      <c r="VKV22" s="921"/>
      <c r="VKW22" s="921"/>
      <c r="VKX22" s="921"/>
      <c r="VKY22" s="921"/>
      <c r="VKZ22" s="921"/>
      <c r="VLA22" s="921"/>
      <c r="VLB22" s="921"/>
      <c r="VLC22" s="921"/>
      <c r="VLD22" s="921"/>
      <c r="VLE22" s="921"/>
      <c r="VLF22" s="921"/>
      <c r="VLG22" s="921"/>
      <c r="VLH22" s="921"/>
      <c r="VLI22" s="921"/>
      <c r="VLJ22" s="921"/>
      <c r="VLK22" s="921"/>
      <c r="VLL22" s="921"/>
      <c r="VLM22" s="921"/>
      <c r="VLN22" s="921"/>
      <c r="VLO22" s="921"/>
      <c r="VLP22" s="921"/>
      <c r="VLQ22" s="921"/>
      <c r="VLR22" s="921"/>
      <c r="VLS22" s="921"/>
      <c r="VLT22" s="921"/>
      <c r="VLU22" s="921"/>
      <c r="VLV22" s="921"/>
      <c r="VLW22" s="921"/>
      <c r="VLX22" s="921"/>
      <c r="VLY22" s="921"/>
      <c r="VLZ22" s="921"/>
      <c r="VMA22" s="921"/>
      <c r="VMB22" s="921"/>
      <c r="VMC22" s="921"/>
      <c r="VMD22" s="921"/>
      <c r="VME22" s="921"/>
      <c r="VMF22" s="921"/>
      <c r="VMG22" s="921"/>
      <c r="VMH22" s="921"/>
      <c r="VMI22" s="921"/>
      <c r="VMJ22" s="921"/>
      <c r="VMK22" s="921"/>
      <c r="VML22" s="921"/>
      <c r="VMM22" s="921"/>
      <c r="VMN22" s="921"/>
      <c r="VMO22" s="921"/>
      <c r="VMP22" s="921"/>
      <c r="VMQ22" s="921"/>
      <c r="VMR22" s="921"/>
      <c r="VMS22" s="921"/>
      <c r="VMT22" s="921"/>
      <c r="VMU22" s="921"/>
      <c r="VMV22" s="921"/>
      <c r="VMW22" s="921"/>
      <c r="VMX22" s="921"/>
      <c r="VMY22" s="921"/>
      <c r="VMZ22" s="921"/>
      <c r="VNA22" s="921"/>
      <c r="VNB22" s="921"/>
      <c r="VNC22" s="921"/>
      <c r="VND22" s="921"/>
      <c r="VNE22" s="921"/>
      <c r="VNF22" s="921"/>
      <c r="VNG22" s="921"/>
      <c r="VNH22" s="921"/>
      <c r="VNI22" s="921"/>
      <c r="VNJ22" s="921"/>
      <c r="VNK22" s="921"/>
      <c r="VNL22" s="921"/>
      <c r="VNM22" s="921"/>
      <c r="VNN22" s="921"/>
      <c r="VNO22" s="921"/>
      <c r="VNP22" s="921"/>
      <c r="VNQ22" s="921"/>
      <c r="VNR22" s="921"/>
      <c r="VNS22" s="921"/>
      <c r="VNT22" s="921"/>
      <c r="VNU22" s="921"/>
      <c r="VNV22" s="921"/>
      <c r="VNW22" s="921"/>
      <c r="VNX22" s="921"/>
      <c r="VNY22" s="921"/>
      <c r="VNZ22" s="921"/>
      <c r="VOA22" s="921"/>
      <c r="VOB22" s="921"/>
      <c r="VOC22" s="921"/>
      <c r="VOD22" s="921"/>
      <c r="VOE22" s="921"/>
      <c r="VOF22" s="921"/>
      <c r="VOG22" s="921"/>
      <c r="VOH22" s="921"/>
      <c r="VOI22" s="921"/>
      <c r="VOJ22" s="921"/>
      <c r="VOK22" s="921"/>
      <c r="VOL22" s="921"/>
      <c r="VOM22" s="921"/>
      <c r="VON22" s="921"/>
      <c r="VOO22" s="921"/>
      <c r="VOP22" s="921"/>
      <c r="VOQ22" s="921"/>
      <c r="VOR22" s="921"/>
      <c r="VOS22" s="921"/>
      <c r="VOT22" s="921"/>
      <c r="VOU22" s="921"/>
      <c r="VOV22" s="921"/>
      <c r="VOW22" s="921"/>
      <c r="VOX22" s="921"/>
      <c r="VOY22" s="921"/>
      <c r="VOZ22" s="921"/>
      <c r="VPA22" s="921"/>
      <c r="VPB22" s="921"/>
      <c r="VPC22" s="921"/>
      <c r="VPD22" s="921"/>
      <c r="VPE22" s="921"/>
      <c r="VPF22" s="921"/>
      <c r="VPG22" s="921"/>
      <c r="VPH22" s="921"/>
      <c r="VPI22" s="921"/>
      <c r="VPJ22" s="921"/>
      <c r="VPK22" s="921"/>
      <c r="VPL22" s="921"/>
      <c r="VPM22" s="921"/>
      <c r="VPN22" s="921"/>
      <c r="VPO22" s="921"/>
      <c r="VPP22" s="921"/>
      <c r="VPQ22" s="921"/>
      <c r="VPR22" s="921"/>
      <c r="VPS22" s="921"/>
      <c r="VPT22" s="921"/>
      <c r="VPU22" s="921"/>
      <c r="VPV22" s="921"/>
      <c r="VPW22" s="921"/>
      <c r="VPX22" s="921"/>
      <c r="VPY22" s="921"/>
      <c r="VPZ22" s="921"/>
      <c r="VQA22" s="921"/>
      <c r="VQB22" s="921"/>
      <c r="VQC22" s="921"/>
      <c r="VQD22" s="921"/>
      <c r="VQE22" s="921"/>
      <c r="VQF22" s="921"/>
      <c r="VQG22" s="921"/>
      <c r="VQH22" s="921"/>
      <c r="VQI22" s="921"/>
      <c r="VQJ22" s="921"/>
      <c r="VQK22" s="921"/>
      <c r="VQL22" s="921"/>
      <c r="VQM22" s="921"/>
      <c r="VQN22" s="921"/>
      <c r="VQO22" s="921"/>
      <c r="VQP22" s="921"/>
      <c r="VQQ22" s="921"/>
      <c r="VQR22" s="921"/>
      <c r="VQS22" s="921"/>
      <c r="VQT22" s="921"/>
      <c r="VQU22" s="921"/>
      <c r="VQV22" s="921"/>
      <c r="VQW22" s="921"/>
      <c r="VQX22" s="921"/>
      <c r="VQY22" s="921"/>
      <c r="VQZ22" s="921"/>
      <c r="VRA22" s="921"/>
      <c r="VRB22" s="921"/>
      <c r="VRC22" s="921"/>
      <c r="VRD22" s="921"/>
      <c r="VRE22" s="921"/>
      <c r="VRF22" s="921"/>
      <c r="VRG22" s="921"/>
      <c r="VRH22" s="921"/>
      <c r="VRI22" s="921"/>
      <c r="VRJ22" s="921"/>
      <c r="VRK22" s="921"/>
      <c r="VRL22" s="921"/>
      <c r="VRM22" s="921"/>
      <c r="VRN22" s="921"/>
      <c r="VRO22" s="921"/>
      <c r="VRP22" s="921"/>
      <c r="VRQ22" s="921"/>
      <c r="VRR22" s="921"/>
      <c r="VRS22" s="921"/>
      <c r="VRT22" s="921"/>
      <c r="VRU22" s="921"/>
      <c r="VRV22" s="921"/>
      <c r="VRW22" s="921"/>
      <c r="VRX22" s="921"/>
      <c r="VRY22" s="921"/>
      <c r="VRZ22" s="921"/>
      <c r="VSA22" s="921"/>
      <c r="VSB22" s="921"/>
      <c r="VSC22" s="921"/>
      <c r="VSD22" s="921"/>
      <c r="VSE22" s="921"/>
      <c r="VSF22" s="921"/>
      <c r="VSG22" s="921"/>
      <c r="VSH22" s="921"/>
      <c r="VSI22" s="921"/>
      <c r="VSJ22" s="921"/>
      <c r="VSK22" s="921"/>
      <c r="VSL22" s="921"/>
      <c r="VSM22" s="921"/>
      <c r="VSN22" s="921"/>
      <c r="VSO22" s="921"/>
      <c r="VSP22" s="921"/>
      <c r="VSQ22" s="921"/>
      <c r="VSR22" s="921"/>
      <c r="VSS22" s="921"/>
      <c r="VST22" s="921"/>
      <c r="VSU22" s="921"/>
      <c r="VSV22" s="921"/>
      <c r="VSW22" s="921"/>
      <c r="VSX22" s="921"/>
      <c r="VSY22" s="921"/>
      <c r="VSZ22" s="921"/>
      <c r="VTA22" s="921"/>
      <c r="VTB22" s="921"/>
      <c r="VTC22" s="921"/>
      <c r="VTD22" s="921"/>
      <c r="VTE22" s="921"/>
      <c r="VTF22" s="921"/>
      <c r="VTG22" s="921"/>
      <c r="VTH22" s="921"/>
      <c r="VTI22" s="921"/>
      <c r="VTJ22" s="921"/>
      <c r="VTK22" s="921"/>
      <c r="VTL22" s="921"/>
      <c r="VTM22" s="921"/>
      <c r="VTN22" s="921"/>
      <c r="VTO22" s="921"/>
      <c r="VTP22" s="921"/>
      <c r="VTQ22" s="921"/>
      <c r="VTR22" s="921"/>
      <c r="VTS22" s="921"/>
      <c r="VTT22" s="921"/>
      <c r="VTU22" s="921"/>
      <c r="VTV22" s="921"/>
      <c r="VTW22" s="921"/>
      <c r="VTX22" s="921"/>
      <c r="VTY22" s="921"/>
      <c r="VTZ22" s="921"/>
      <c r="VUA22" s="921"/>
      <c r="VUB22" s="921"/>
      <c r="VUC22" s="921"/>
      <c r="VUD22" s="921"/>
      <c r="VUE22" s="921"/>
      <c r="VUF22" s="921"/>
      <c r="VUG22" s="921"/>
      <c r="VUH22" s="921"/>
      <c r="VUI22" s="921"/>
      <c r="VUJ22" s="921"/>
      <c r="VUK22" s="921"/>
      <c r="VUL22" s="921"/>
      <c r="VUM22" s="921"/>
      <c r="VUN22" s="921"/>
      <c r="VUO22" s="921"/>
      <c r="VUP22" s="921"/>
      <c r="VUQ22" s="921"/>
      <c r="VUR22" s="921"/>
      <c r="VUS22" s="921"/>
      <c r="VUT22" s="921"/>
      <c r="VUU22" s="921"/>
      <c r="VUV22" s="921"/>
      <c r="VUW22" s="921"/>
      <c r="VUX22" s="921"/>
      <c r="VUY22" s="921"/>
      <c r="VUZ22" s="921"/>
      <c r="VVA22" s="921"/>
      <c r="VVB22" s="921"/>
      <c r="VVC22" s="921"/>
      <c r="VVD22" s="921"/>
      <c r="VVE22" s="921"/>
      <c r="VVF22" s="921"/>
      <c r="VVG22" s="921"/>
      <c r="VVH22" s="921"/>
      <c r="VVI22" s="921"/>
      <c r="VVJ22" s="921"/>
      <c r="VVK22" s="921"/>
      <c r="VVL22" s="921"/>
      <c r="VVM22" s="921"/>
      <c r="VVN22" s="921"/>
      <c r="VVO22" s="921"/>
      <c r="VVP22" s="921"/>
      <c r="VVQ22" s="921"/>
      <c r="VVR22" s="921"/>
      <c r="VVS22" s="921"/>
      <c r="VVT22" s="921"/>
      <c r="VVU22" s="921"/>
      <c r="VVV22" s="921"/>
      <c r="VVW22" s="921"/>
      <c r="VVX22" s="921"/>
      <c r="VVY22" s="921"/>
      <c r="VVZ22" s="921"/>
      <c r="VWA22" s="921"/>
      <c r="VWB22" s="921"/>
      <c r="VWC22" s="921"/>
      <c r="VWD22" s="921"/>
      <c r="VWE22" s="921"/>
      <c r="VWF22" s="921"/>
      <c r="VWG22" s="921"/>
      <c r="VWH22" s="921"/>
      <c r="VWI22" s="921"/>
      <c r="VWJ22" s="921"/>
      <c r="VWK22" s="921"/>
      <c r="VWL22" s="921"/>
      <c r="VWM22" s="921"/>
      <c r="VWN22" s="921"/>
      <c r="VWO22" s="921"/>
      <c r="VWP22" s="921"/>
      <c r="VWQ22" s="921"/>
      <c r="VWR22" s="921"/>
      <c r="VWS22" s="921"/>
      <c r="VWT22" s="921"/>
      <c r="VWU22" s="921"/>
      <c r="VWV22" s="921"/>
      <c r="VWW22" s="921"/>
      <c r="VWX22" s="921"/>
      <c r="VWY22" s="921"/>
      <c r="VWZ22" s="921"/>
      <c r="VXA22" s="921"/>
      <c r="VXB22" s="921"/>
      <c r="VXC22" s="921"/>
      <c r="VXD22" s="921"/>
      <c r="VXE22" s="921"/>
      <c r="VXF22" s="921"/>
      <c r="VXG22" s="921"/>
      <c r="VXH22" s="921"/>
      <c r="VXI22" s="921"/>
      <c r="VXJ22" s="921"/>
      <c r="VXK22" s="921"/>
      <c r="VXL22" s="921"/>
      <c r="VXM22" s="921"/>
      <c r="VXN22" s="921"/>
      <c r="VXO22" s="921"/>
      <c r="VXP22" s="921"/>
      <c r="VXQ22" s="921"/>
      <c r="VXR22" s="921"/>
      <c r="VXS22" s="921"/>
      <c r="VXT22" s="921"/>
      <c r="VXU22" s="921"/>
      <c r="VXV22" s="921"/>
      <c r="VXW22" s="921"/>
      <c r="VXX22" s="921"/>
      <c r="VXY22" s="921"/>
      <c r="VXZ22" s="921"/>
      <c r="VYA22" s="921"/>
      <c r="VYB22" s="921"/>
      <c r="VYC22" s="921"/>
      <c r="VYD22" s="921"/>
      <c r="VYE22" s="921"/>
      <c r="VYF22" s="921"/>
      <c r="VYG22" s="921"/>
      <c r="VYH22" s="921"/>
      <c r="VYI22" s="921"/>
      <c r="VYJ22" s="921"/>
      <c r="VYK22" s="921"/>
      <c r="VYL22" s="921"/>
      <c r="VYM22" s="921"/>
      <c r="VYN22" s="921"/>
      <c r="VYO22" s="921"/>
      <c r="VYP22" s="921"/>
      <c r="VYQ22" s="921"/>
      <c r="VYR22" s="921"/>
      <c r="VYS22" s="921"/>
      <c r="VYT22" s="921"/>
      <c r="VYU22" s="921"/>
      <c r="VYV22" s="921"/>
      <c r="VYW22" s="921"/>
      <c r="VYX22" s="921"/>
      <c r="VYY22" s="921"/>
      <c r="VYZ22" s="921"/>
      <c r="VZA22" s="921"/>
      <c r="VZB22" s="921"/>
      <c r="VZC22" s="921"/>
      <c r="VZD22" s="921"/>
      <c r="VZE22" s="921"/>
      <c r="VZF22" s="921"/>
      <c r="VZG22" s="921"/>
      <c r="VZH22" s="921"/>
      <c r="VZI22" s="921"/>
      <c r="VZJ22" s="921"/>
      <c r="VZK22" s="921"/>
      <c r="VZL22" s="921"/>
      <c r="VZM22" s="921"/>
      <c r="VZN22" s="921"/>
      <c r="VZO22" s="921"/>
      <c r="VZP22" s="921"/>
      <c r="VZQ22" s="921"/>
      <c r="VZR22" s="921"/>
      <c r="VZS22" s="921"/>
      <c r="VZT22" s="921"/>
      <c r="VZU22" s="921"/>
      <c r="VZV22" s="921"/>
      <c r="VZW22" s="921"/>
      <c r="VZX22" s="921"/>
      <c r="VZY22" s="921"/>
      <c r="VZZ22" s="921"/>
      <c r="WAA22" s="921"/>
      <c r="WAB22" s="921"/>
      <c r="WAC22" s="921"/>
      <c r="WAD22" s="921"/>
      <c r="WAE22" s="921"/>
      <c r="WAF22" s="921"/>
      <c r="WAG22" s="921"/>
      <c r="WAH22" s="921"/>
      <c r="WAI22" s="921"/>
      <c r="WAJ22" s="921"/>
      <c r="WAK22" s="921"/>
      <c r="WAL22" s="921"/>
      <c r="WAM22" s="921"/>
      <c r="WAN22" s="921"/>
      <c r="WAO22" s="921"/>
      <c r="WAP22" s="921"/>
      <c r="WAQ22" s="921"/>
      <c r="WAR22" s="921"/>
      <c r="WAS22" s="921"/>
      <c r="WAT22" s="921"/>
      <c r="WAU22" s="921"/>
      <c r="WAV22" s="921"/>
      <c r="WAW22" s="921"/>
      <c r="WAX22" s="921"/>
      <c r="WAY22" s="921"/>
      <c r="WAZ22" s="921"/>
      <c r="WBA22" s="921"/>
      <c r="WBB22" s="921"/>
      <c r="WBC22" s="921"/>
      <c r="WBD22" s="921"/>
      <c r="WBE22" s="921"/>
      <c r="WBF22" s="921"/>
      <c r="WBG22" s="921"/>
      <c r="WBH22" s="921"/>
      <c r="WBI22" s="921"/>
      <c r="WBJ22" s="921"/>
      <c r="WBK22" s="921"/>
      <c r="WBL22" s="921"/>
      <c r="WBM22" s="921"/>
      <c r="WBN22" s="921"/>
      <c r="WBO22" s="921"/>
      <c r="WBP22" s="921"/>
      <c r="WBQ22" s="921"/>
      <c r="WBR22" s="921"/>
      <c r="WBS22" s="921"/>
      <c r="WBT22" s="921"/>
      <c r="WBU22" s="921"/>
      <c r="WBV22" s="921"/>
      <c r="WBW22" s="921"/>
      <c r="WBX22" s="921"/>
      <c r="WBY22" s="921"/>
      <c r="WBZ22" s="921"/>
      <c r="WCA22" s="921"/>
      <c r="WCB22" s="921"/>
      <c r="WCC22" s="921"/>
      <c r="WCD22" s="921"/>
      <c r="WCE22" s="921"/>
      <c r="WCF22" s="921"/>
      <c r="WCG22" s="921"/>
      <c r="WCH22" s="921"/>
      <c r="WCI22" s="921"/>
      <c r="WCJ22" s="921"/>
      <c r="WCK22" s="921"/>
      <c r="WCL22" s="921"/>
      <c r="WCM22" s="921"/>
      <c r="WCN22" s="921"/>
      <c r="WCO22" s="921"/>
      <c r="WCP22" s="921"/>
      <c r="WCQ22" s="921"/>
      <c r="WCR22" s="921"/>
      <c r="WCS22" s="921"/>
      <c r="WCT22" s="921"/>
      <c r="WCU22" s="921"/>
      <c r="WCV22" s="921"/>
      <c r="WCW22" s="921"/>
      <c r="WCX22" s="921"/>
      <c r="WCY22" s="921"/>
      <c r="WCZ22" s="921"/>
      <c r="WDA22" s="921"/>
      <c r="WDB22" s="921"/>
      <c r="WDC22" s="921"/>
      <c r="WDD22" s="921"/>
      <c r="WDE22" s="921"/>
      <c r="WDF22" s="921"/>
      <c r="WDG22" s="921"/>
      <c r="WDH22" s="921"/>
      <c r="WDI22" s="921"/>
      <c r="WDJ22" s="921"/>
      <c r="WDK22" s="921"/>
      <c r="WDL22" s="921"/>
      <c r="WDM22" s="921"/>
      <c r="WDN22" s="921"/>
      <c r="WDO22" s="921"/>
      <c r="WDP22" s="921"/>
      <c r="WDQ22" s="921"/>
      <c r="WDR22" s="921"/>
      <c r="WDS22" s="921"/>
      <c r="WDT22" s="921"/>
      <c r="WDU22" s="921"/>
      <c r="WDV22" s="921"/>
      <c r="WDW22" s="921"/>
      <c r="WDX22" s="921"/>
      <c r="WDY22" s="921"/>
      <c r="WDZ22" s="921"/>
      <c r="WEA22" s="921"/>
      <c r="WEB22" s="921"/>
      <c r="WEC22" s="921"/>
      <c r="WED22" s="921"/>
      <c r="WEE22" s="921"/>
      <c r="WEF22" s="921"/>
      <c r="WEG22" s="921"/>
      <c r="WEH22" s="921"/>
      <c r="WEI22" s="921"/>
      <c r="WEJ22" s="921"/>
      <c r="WEK22" s="921"/>
      <c r="WEL22" s="921"/>
      <c r="WEM22" s="921"/>
      <c r="WEN22" s="921"/>
      <c r="WEO22" s="921"/>
      <c r="WEP22" s="921"/>
      <c r="WEQ22" s="921"/>
      <c r="WER22" s="921"/>
      <c r="WES22" s="921"/>
      <c r="WET22" s="921"/>
      <c r="WEU22" s="921"/>
      <c r="WEV22" s="921"/>
      <c r="WEW22" s="921"/>
      <c r="WEX22" s="921"/>
      <c r="WEY22" s="921"/>
      <c r="WEZ22" s="921"/>
      <c r="WFA22" s="921"/>
      <c r="WFB22" s="921"/>
      <c r="WFC22" s="921"/>
      <c r="WFD22" s="921"/>
      <c r="WFE22" s="921"/>
      <c r="WFF22" s="921"/>
      <c r="WFG22" s="921"/>
      <c r="WFH22" s="921"/>
      <c r="WFI22" s="921"/>
      <c r="WFJ22" s="921"/>
      <c r="WFK22" s="921"/>
      <c r="WFL22" s="921"/>
      <c r="WFM22" s="921"/>
      <c r="WFN22" s="921"/>
      <c r="WFO22" s="921"/>
      <c r="WFP22" s="921"/>
      <c r="WFQ22" s="921"/>
      <c r="WFR22" s="921"/>
      <c r="WFS22" s="921"/>
      <c r="WFT22" s="921"/>
      <c r="WFU22" s="921"/>
      <c r="WFV22" s="921"/>
      <c r="WFW22" s="921"/>
      <c r="WFX22" s="921"/>
      <c r="WFY22" s="921"/>
      <c r="WFZ22" s="921"/>
      <c r="WGA22" s="921"/>
      <c r="WGB22" s="921"/>
      <c r="WGC22" s="921"/>
      <c r="WGD22" s="921"/>
      <c r="WGE22" s="921"/>
      <c r="WGF22" s="921"/>
      <c r="WGG22" s="921"/>
      <c r="WGH22" s="921"/>
      <c r="WGI22" s="921"/>
      <c r="WGJ22" s="921"/>
      <c r="WGK22" s="921"/>
      <c r="WGL22" s="921"/>
      <c r="WGM22" s="921"/>
      <c r="WGN22" s="921"/>
      <c r="WGO22" s="921"/>
      <c r="WGP22" s="921"/>
      <c r="WGQ22" s="921"/>
      <c r="WGR22" s="921"/>
      <c r="WGS22" s="921"/>
      <c r="WGT22" s="921"/>
      <c r="WGU22" s="921"/>
      <c r="WGV22" s="921"/>
      <c r="WGW22" s="921"/>
      <c r="WGX22" s="921"/>
      <c r="WGY22" s="921"/>
      <c r="WGZ22" s="921"/>
      <c r="WHA22" s="921"/>
      <c r="WHB22" s="921"/>
      <c r="WHC22" s="921"/>
      <c r="WHD22" s="921"/>
      <c r="WHE22" s="921"/>
      <c r="WHF22" s="921"/>
      <c r="WHG22" s="921"/>
      <c r="WHH22" s="921"/>
      <c r="WHI22" s="921"/>
      <c r="WHJ22" s="921"/>
      <c r="WHK22" s="921"/>
      <c r="WHL22" s="921"/>
      <c r="WHM22" s="921"/>
      <c r="WHN22" s="921"/>
      <c r="WHO22" s="921"/>
      <c r="WHP22" s="921"/>
      <c r="WHQ22" s="921"/>
      <c r="WHR22" s="921"/>
      <c r="WHS22" s="921"/>
      <c r="WHT22" s="921"/>
      <c r="WHU22" s="921"/>
      <c r="WHV22" s="921"/>
      <c r="WHW22" s="921"/>
      <c r="WHX22" s="921"/>
      <c r="WHY22" s="921"/>
      <c r="WHZ22" s="921"/>
      <c r="WIA22" s="921"/>
      <c r="WIB22" s="921"/>
      <c r="WIC22" s="921"/>
      <c r="WID22" s="921"/>
      <c r="WIE22" s="921"/>
      <c r="WIF22" s="921"/>
      <c r="WIG22" s="921"/>
      <c r="WIH22" s="921"/>
      <c r="WII22" s="921"/>
      <c r="WIJ22" s="921"/>
      <c r="WIK22" s="921"/>
      <c r="WIL22" s="921"/>
      <c r="WIM22" s="921"/>
      <c r="WIN22" s="921"/>
      <c r="WIO22" s="921"/>
      <c r="WIP22" s="921"/>
      <c r="WIQ22" s="921"/>
      <c r="WIR22" s="921"/>
      <c r="WIS22" s="921"/>
      <c r="WIT22" s="921"/>
      <c r="WIU22" s="921"/>
      <c r="WIV22" s="921"/>
      <c r="WIW22" s="921"/>
      <c r="WIX22" s="921"/>
      <c r="WIY22" s="921"/>
      <c r="WIZ22" s="921"/>
      <c r="WJA22" s="921"/>
      <c r="WJB22" s="921"/>
      <c r="WJC22" s="921"/>
      <c r="WJD22" s="921"/>
      <c r="WJE22" s="921"/>
      <c r="WJF22" s="921"/>
      <c r="WJG22" s="921"/>
      <c r="WJH22" s="921"/>
      <c r="WJI22" s="921"/>
      <c r="WJJ22" s="921"/>
      <c r="WJK22" s="921"/>
      <c r="WJL22" s="921"/>
      <c r="WJM22" s="921"/>
      <c r="WJN22" s="921"/>
      <c r="WJO22" s="921"/>
      <c r="WJP22" s="921"/>
      <c r="WJQ22" s="921"/>
      <c r="WJR22" s="921"/>
      <c r="WJS22" s="921"/>
      <c r="WJT22" s="921"/>
      <c r="WJU22" s="921"/>
      <c r="WJV22" s="921"/>
      <c r="WJW22" s="921"/>
      <c r="WJX22" s="921"/>
      <c r="WJY22" s="921"/>
      <c r="WJZ22" s="921"/>
      <c r="WKA22" s="921"/>
      <c r="WKB22" s="921"/>
      <c r="WKC22" s="921"/>
      <c r="WKD22" s="921"/>
      <c r="WKE22" s="921"/>
      <c r="WKF22" s="921"/>
      <c r="WKG22" s="921"/>
      <c r="WKH22" s="921"/>
      <c r="WKI22" s="921"/>
      <c r="WKJ22" s="921"/>
      <c r="WKK22" s="921"/>
      <c r="WKL22" s="921"/>
      <c r="WKM22" s="921"/>
      <c r="WKN22" s="921"/>
      <c r="WKO22" s="921"/>
      <c r="WKP22" s="921"/>
      <c r="WKQ22" s="921"/>
      <c r="WKR22" s="921"/>
      <c r="WKS22" s="921"/>
      <c r="WKT22" s="921"/>
      <c r="WKU22" s="921"/>
      <c r="WKV22" s="921"/>
      <c r="WKW22" s="921"/>
      <c r="WKX22" s="921"/>
      <c r="WKY22" s="921"/>
      <c r="WKZ22" s="921"/>
      <c r="WLA22" s="921"/>
      <c r="WLB22" s="921"/>
      <c r="WLC22" s="921"/>
      <c r="WLD22" s="921"/>
      <c r="WLE22" s="921"/>
      <c r="WLF22" s="921"/>
      <c r="WLG22" s="921"/>
      <c r="WLH22" s="921"/>
      <c r="WLI22" s="921"/>
      <c r="WLJ22" s="921"/>
      <c r="WLK22" s="921"/>
      <c r="WLL22" s="921"/>
      <c r="WLM22" s="921"/>
      <c r="WLN22" s="921"/>
      <c r="WLO22" s="921"/>
      <c r="WLP22" s="921"/>
      <c r="WLQ22" s="921"/>
      <c r="WLR22" s="921"/>
      <c r="WLS22" s="921"/>
      <c r="WLT22" s="921"/>
      <c r="WLU22" s="921"/>
      <c r="WLV22" s="921"/>
      <c r="WLW22" s="921"/>
      <c r="WLX22" s="921"/>
      <c r="WLY22" s="921"/>
      <c r="WLZ22" s="921"/>
      <c r="WMA22" s="921"/>
      <c r="WMB22" s="921"/>
      <c r="WMC22" s="921"/>
      <c r="WMD22" s="921"/>
      <c r="WME22" s="921"/>
      <c r="WMF22" s="921"/>
      <c r="WMG22" s="921"/>
      <c r="WMH22" s="921"/>
      <c r="WMI22" s="921"/>
      <c r="WMJ22" s="921"/>
      <c r="WMK22" s="921"/>
      <c r="WML22" s="921"/>
      <c r="WMM22" s="921"/>
      <c r="WMN22" s="921"/>
      <c r="WMO22" s="921"/>
      <c r="WMP22" s="921"/>
      <c r="WMQ22" s="921"/>
      <c r="WMR22" s="921"/>
      <c r="WMS22" s="921"/>
      <c r="WMT22" s="921"/>
      <c r="WMU22" s="921"/>
      <c r="WMV22" s="921"/>
      <c r="WMW22" s="921"/>
      <c r="WMX22" s="921"/>
      <c r="WMY22" s="921"/>
      <c r="WMZ22" s="921"/>
      <c r="WNA22" s="921"/>
      <c r="WNB22" s="921"/>
      <c r="WNC22" s="921"/>
      <c r="WND22" s="921"/>
      <c r="WNE22" s="921"/>
      <c r="WNF22" s="921"/>
      <c r="WNG22" s="921"/>
      <c r="WNH22" s="921"/>
      <c r="WNI22" s="921"/>
      <c r="WNJ22" s="921"/>
      <c r="WNK22" s="921"/>
      <c r="WNL22" s="921"/>
      <c r="WNM22" s="921"/>
      <c r="WNN22" s="921"/>
      <c r="WNO22" s="921"/>
      <c r="WNP22" s="921"/>
      <c r="WNQ22" s="921"/>
      <c r="WNR22" s="921"/>
      <c r="WNS22" s="921"/>
      <c r="WNT22" s="921"/>
      <c r="WNU22" s="921"/>
      <c r="WNV22" s="921"/>
      <c r="WNW22" s="921"/>
      <c r="WNX22" s="921"/>
      <c r="WNY22" s="921"/>
      <c r="WNZ22" s="921"/>
      <c r="WOA22" s="921"/>
      <c r="WOB22" s="921"/>
      <c r="WOC22" s="921"/>
      <c r="WOD22" s="921"/>
      <c r="WOE22" s="921"/>
      <c r="WOF22" s="921"/>
      <c r="WOG22" s="921"/>
      <c r="WOH22" s="921"/>
      <c r="WOI22" s="921"/>
      <c r="WOJ22" s="921"/>
      <c r="WOK22" s="921"/>
      <c r="WOL22" s="921"/>
      <c r="WOM22" s="921"/>
      <c r="WON22" s="921"/>
      <c r="WOO22" s="921"/>
      <c r="WOP22" s="921"/>
      <c r="WOQ22" s="921"/>
      <c r="WOR22" s="921"/>
      <c r="WOS22" s="921"/>
      <c r="WOT22" s="921"/>
      <c r="WOU22" s="921"/>
      <c r="WOV22" s="921"/>
      <c r="WOW22" s="921"/>
      <c r="WOX22" s="921"/>
      <c r="WOY22" s="921"/>
      <c r="WOZ22" s="921"/>
      <c r="WPA22" s="921"/>
      <c r="WPB22" s="921"/>
      <c r="WPC22" s="921"/>
      <c r="WPD22" s="921"/>
      <c r="WPE22" s="921"/>
      <c r="WPF22" s="921"/>
      <c r="WPG22" s="921"/>
      <c r="WPH22" s="921"/>
      <c r="WPI22" s="921"/>
      <c r="WPJ22" s="921"/>
      <c r="WPK22" s="921"/>
      <c r="WPL22" s="921"/>
      <c r="WPM22" s="921"/>
      <c r="WPN22" s="921"/>
      <c r="WPO22" s="921"/>
      <c r="WPP22" s="921"/>
      <c r="WPQ22" s="921"/>
      <c r="WPR22" s="921"/>
      <c r="WPS22" s="921"/>
      <c r="WPT22" s="921"/>
      <c r="WPU22" s="921"/>
      <c r="WPV22" s="921"/>
      <c r="WPW22" s="921"/>
      <c r="WPX22" s="921"/>
      <c r="WPY22" s="921"/>
      <c r="WPZ22" s="921"/>
      <c r="WQA22" s="921"/>
      <c r="WQB22" s="921"/>
      <c r="WQC22" s="921"/>
      <c r="WQD22" s="921"/>
      <c r="WQE22" s="921"/>
      <c r="WQF22" s="921"/>
      <c r="WQG22" s="921"/>
      <c r="WQH22" s="921"/>
      <c r="WQI22" s="921"/>
      <c r="WQJ22" s="921"/>
      <c r="WQK22" s="921"/>
      <c r="WQL22" s="921"/>
      <c r="WQM22" s="921"/>
      <c r="WQN22" s="921"/>
      <c r="WQO22" s="921"/>
      <c r="WQP22" s="921"/>
      <c r="WQQ22" s="921"/>
      <c r="WQR22" s="921"/>
      <c r="WQS22" s="921"/>
      <c r="WQT22" s="921"/>
      <c r="WQU22" s="921"/>
      <c r="WQV22" s="921"/>
      <c r="WQW22" s="921"/>
      <c r="WQX22" s="921"/>
      <c r="WQY22" s="921"/>
      <c r="WQZ22" s="921"/>
      <c r="WRA22" s="921"/>
      <c r="WRB22" s="921"/>
      <c r="WRC22" s="921"/>
      <c r="WRD22" s="921"/>
      <c r="WRE22" s="921"/>
      <c r="WRF22" s="921"/>
      <c r="WRG22" s="921"/>
      <c r="WRH22" s="921"/>
      <c r="WRI22" s="921"/>
      <c r="WRJ22" s="921"/>
      <c r="WRK22" s="921"/>
      <c r="WRL22" s="921"/>
      <c r="WRM22" s="921"/>
      <c r="WRN22" s="921"/>
      <c r="WRO22" s="921"/>
      <c r="WRP22" s="921"/>
      <c r="WRQ22" s="921"/>
      <c r="WRR22" s="921"/>
      <c r="WRS22" s="921"/>
      <c r="WRT22" s="921"/>
      <c r="WRU22" s="921"/>
      <c r="WRV22" s="921"/>
      <c r="WRW22" s="921"/>
      <c r="WRX22" s="921"/>
      <c r="WRY22" s="921"/>
      <c r="WRZ22" s="921"/>
      <c r="WSA22" s="921"/>
      <c r="WSB22" s="921"/>
      <c r="WSC22" s="921"/>
      <c r="WSD22" s="921"/>
      <c r="WSE22" s="921"/>
      <c r="WSF22" s="921"/>
      <c r="WSG22" s="921"/>
      <c r="WSH22" s="921"/>
      <c r="WSI22" s="921"/>
      <c r="WSJ22" s="921"/>
      <c r="WSK22" s="921"/>
      <c r="WSL22" s="921"/>
      <c r="WSM22" s="921"/>
      <c r="WSN22" s="921"/>
      <c r="WSO22" s="921"/>
      <c r="WSP22" s="921"/>
      <c r="WSQ22" s="921"/>
      <c r="WSR22" s="921"/>
      <c r="WSS22" s="921"/>
      <c r="WST22" s="921"/>
      <c r="WSU22" s="921"/>
      <c r="WSV22" s="921"/>
      <c r="WSW22" s="921"/>
      <c r="WSX22" s="921"/>
      <c r="WSY22" s="921"/>
      <c r="WSZ22" s="921"/>
      <c r="WTA22" s="921"/>
      <c r="WTB22" s="921"/>
      <c r="WTC22" s="921"/>
      <c r="WTD22" s="921"/>
      <c r="WTE22" s="921"/>
      <c r="WTF22" s="921"/>
      <c r="WTG22" s="921"/>
      <c r="WTH22" s="921"/>
      <c r="WTI22" s="921"/>
      <c r="WTJ22" s="921"/>
      <c r="WTK22" s="921"/>
      <c r="WTL22" s="921"/>
      <c r="WTM22" s="921"/>
      <c r="WTN22" s="921"/>
      <c r="WTO22" s="921"/>
      <c r="WTP22" s="921"/>
      <c r="WTQ22" s="921"/>
      <c r="WTR22" s="921"/>
      <c r="WTS22" s="921"/>
      <c r="WTT22" s="921"/>
      <c r="WTU22" s="921"/>
      <c r="WTV22" s="921"/>
      <c r="WTW22" s="921"/>
      <c r="WTX22" s="921"/>
      <c r="WTY22" s="921"/>
      <c r="WTZ22" s="921"/>
      <c r="WUA22" s="921"/>
      <c r="WUB22" s="921"/>
      <c r="WUC22" s="921"/>
      <c r="WUD22" s="921"/>
      <c r="WUE22" s="921"/>
      <c r="WUF22" s="921"/>
      <c r="WUG22" s="921"/>
      <c r="WUH22" s="921"/>
      <c r="WUI22" s="921"/>
      <c r="WUJ22" s="921"/>
      <c r="WUK22" s="921"/>
      <c r="WUL22" s="921"/>
      <c r="WUM22" s="921"/>
      <c r="WUN22" s="921"/>
      <c r="WUO22" s="921"/>
      <c r="WUP22" s="921"/>
      <c r="WUQ22" s="921"/>
      <c r="WUR22" s="921"/>
      <c r="WUS22" s="921"/>
      <c r="WUT22" s="921"/>
      <c r="WUU22" s="921"/>
      <c r="WUV22" s="921"/>
      <c r="WUW22" s="921"/>
      <c r="WUX22" s="921"/>
      <c r="WUY22" s="921"/>
      <c r="WUZ22" s="921"/>
      <c r="WVA22" s="921"/>
      <c r="WVB22" s="921"/>
      <c r="WVC22" s="921"/>
      <c r="WVD22" s="921"/>
      <c r="WVE22" s="921"/>
      <c r="WVF22" s="921"/>
      <c r="WVG22" s="921"/>
      <c r="WVH22" s="921"/>
      <c r="WVI22" s="921"/>
      <c r="WVJ22" s="921"/>
      <c r="WVK22" s="921"/>
      <c r="WVL22" s="921"/>
      <c r="WVM22" s="921"/>
      <c r="WVN22" s="921"/>
      <c r="WVO22" s="921"/>
      <c r="WVP22" s="921"/>
      <c r="WVQ22" s="921"/>
      <c r="WVR22" s="921"/>
      <c r="WVS22" s="921"/>
      <c r="WVT22" s="921"/>
      <c r="WVU22" s="921"/>
      <c r="WVV22" s="921"/>
      <c r="WVW22" s="921"/>
      <c r="WVX22" s="921"/>
      <c r="WVY22" s="921"/>
      <c r="WVZ22" s="921"/>
      <c r="WWA22" s="921"/>
      <c r="WWB22" s="921"/>
      <c r="WWC22" s="921"/>
    </row>
    <row r="23" spans="1:16149" s="908" customFormat="1" ht="24.95" customHeight="1">
      <c r="A23" s="899" t="s">
        <v>202</v>
      </c>
      <c r="B23" s="736" t="s">
        <v>947</v>
      </c>
      <c r="C23" s="743" t="s">
        <v>1742</v>
      </c>
      <c r="D23" s="738">
        <v>21518</v>
      </c>
      <c r="E23" s="738">
        <v>30291</v>
      </c>
      <c r="F23" s="915">
        <f t="shared" ca="1" si="4"/>
        <v>37.196136714231358</v>
      </c>
      <c r="G23" s="916">
        <f t="shared" si="0"/>
        <v>43433</v>
      </c>
      <c r="H23" s="917">
        <f>49888</f>
        <v>49888</v>
      </c>
      <c r="I23" s="741" t="s">
        <v>127</v>
      </c>
      <c r="J23" s="741" t="s">
        <v>127</v>
      </c>
      <c r="K23" s="443">
        <v>7</v>
      </c>
      <c r="L23" s="443">
        <f t="shared" si="1"/>
        <v>80.105000000000004</v>
      </c>
      <c r="M23" s="443">
        <f t="shared" si="1"/>
        <v>178.26300000000001</v>
      </c>
      <c r="N23" s="902">
        <v>65.105000000000004</v>
      </c>
      <c r="O23" s="902">
        <v>163.26300000000001</v>
      </c>
      <c r="P23" s="903">
        <f t="shared" si="5"/>
        <v>621178.01311047678</v>
      </c>
      <c r="Q23" s="443">
        <f t="shared" si="2"/>
        <v>37</v>
      </c>
      <c r="R23" s="904">
        <v>20</v>
      </c>
      <c r="S23" s="904">
        <v>35</v>
      </c>
      <c r="T23" s="904">
        <f>+$R$16+10*1.5+7*2</f>
        <v>49</v>
      </c>
      <c r="U23" s="903">
        <f t="shared" si="3"/>
        <v>2444512</v>
      </c>
      <c r="V23" s="918"/>
      <c r="W23" s="919"/>
      <c r="X23" s="920"/>
    </row>
    <row r="24" spans="1:16149" s="908" customFormat="1" ht="30" customHeight="1">
      <c r="A24" s="899" t="s">
        <v>118</v>
      </c>
      <c r="B24" s="736" t="s">
        <v>361</v>
      </c>
      <c r="C24" s="743" t="s">
        <v>742</v>
      </c>
      <c r="D24" s="738">
        <v>20975</v>
      </c>
      <c r="E24" s="738">
        <v>30226</v>
      </c>
      <c r="F24" s="915">
        <f t="shared" ca="1" si="4"/>
        <v>37.374218906012182</v>
      </c>
      <c r="G24" s="916">
        <f t="shared" si="0"/>
        <v>42890</v>
      </c>
      <c r="H24" s="917">
        <f>55468</f>
        <v>55468</v>
      </c>
      <c r="I24" s="741" t="s">
        <v>129</v>
      </c>
      <c r="J24" s="741" t="s">
        <v>129</v>
      </c>
      <c r="K24" s="443">
        <v>6</v>
      </c>
      <c r="L24" s="443">
        <f t="shared" si="1"/>
        <v>40.450000000000003</v>
      </c>
      <c r="M24" s="443">
        <f t="shared" si="1"/>
        <v>32.966999999999999</v>
      </c>
      <c r="N24" s="902">
        <v>25.45</v>
      </c>
      <c r="O24" s="902">
        <v>17.966999999999999</v>
      </c>
      <c r="P24" s="903">
        <f t="shared" si="5"/>
        <v>196254.8505718612</v>
      </c>
      <c r="Q24" s="443">
        <f t="shared" si="2"/>
        <v>37</v>
      </c>
      <c r="R24" s="904">
        <v>20</v>
      </c>
      <c r="S24" s="904">
        <v>35</v>
      </c>
      <c r="T24" s="904">
        <f t="shared" ref="T24:T30" si="6">+$R$16+10*1.5+7*2</f>
        <v>49</v>
      </c>
      <c r="U24" s="903">
        <f t="shared" si="3"/>
        <v>2717932</v>
      </c>
      <c r="V24" s="918"/>
      <c r="W24" s="919"/>
      <c r="X24" s="920"/>
    </row>
    <row r="25" spans="1:16149" s="908" customFormat="1" ht="24.95" customHeight="1">
      <c r="A25" s="899" t="s">
        <v>133</v>
      </c>
      <c r="B25" s="736" t="s">
        <v>963</v>
      </c>
      <c r="C25" s="743" t="s">
        <v>1758</v>
      </c>
      <c r="D25" s="738">
        <v>21536</v>
      </c>
      <c r="E25" s="738">
        <v>30116</v>
      </c>
      <c r="F25" s="915">
        <f t="shared" ca="1" si="4"/>
        <v>37.675588769025879</v>
      </c>
      <c r="G25" s="916">
        <f t="shared" si="0"/>
        <v>43451</v>
      </c>
      <c r="H25" s="917">
        <f>59707</f>
        <v>59707</v>
      </c>
      <c r="I25" s="741" t="s">
        <v>135</v>
      </c>
      <c r="J25" s="741" t="s">
        <v>135</v>
      </c>
      <c r="K25" s="443">
        <v>3</v>
      </c>
      <c r="L25" s="443">
        <f t="shared" si="1"/>
        <v>57.985999999999997</v>
      </c>
      <c r="M25" s="443">
        <f t="shared" si="1"/>
        <v>58.08</v>
      </c>
      <c r="N25" s="902">
        <v>42.985999999999997</v>
      </c>
      <c r="O25" s="902">
        <v>43.08</v>
      </c>
      <c r="P25" s="903">
        <f t="shared" si="5"/>
        <v>333973.12965396739</v>
      </c>
      <c r="Q25" s="443">
        <f t="shared" si="2"/>
        <v>37</v>
      </c>
      <c r="R25" s="904">
        <v>20</v>
      </c>
      <c r="S25" s="904">
        <v>35</v>
      </c>
      <c r="T25" s="904">
        <f t="shared" si="6"/>
        <v>49</v>
      </c>
      <c r="U25" s="903">
        <f t="shared" si="3"/>
        <v>2925643</v>
      </c>
      <c r="V25" s="918"/>
      <c r="W25" s="919"/>
      <c r="X25" s="920"/>
    </row>
    <row r="26" spans="1:16149" s="908" customFormat="1" ht="24.95" customHeight="1">
      <c r="A26" s="899" t="s">
        <v>453</v>
      </c>
      <c r="B26" s="736" t="s">
        <v>1775</v>
      </c>
      <c r="C26" s="743" t="s">
        <v>117</v>
      </c>
      <c r="D26" s="738">
        <v>21802</v>
      </c>
      <c r="E26" s="738">
        <v>30125</v>
      </c>
      <c r="F26" s="915">
        <f t="shared" ca="1" si="4"/>
        <v>37.6509312347793</v>
      </c>
      <c r="G26" s="916">
        <f t="shared" si="0"/>
        <v>43717</v>
      </c>
      <c r="H26" s="917">
        <f>30253</f>
        <v>30253</v>
      </c>
      <c r="I26" s="741" t="s">
        <v>140</v>
      </c>
      <c r="J26" s="741" t="s">
        <v>140</v>
      </c>
      <c r="K26" s="443">
        <v>8</v>
      </c>
      <c r="L26" s="443">
        <f t="shared" si="1"/>
        <v>15</v>
      </c>
      <c r="M26" s="443">
        <f t="shared" si="1"/>
        <v>15</v>
      </c>
      <c r="N26" s="902"/>
      <c r="O26" s="902"/>
      <c r="P26" s="903">
        <f t="shared" si="5"/>
        <v>43739.212592999997</v>
      </c>
      <c r="Q26" s="443">
        <f t="shared" si="2"/>
        <v>37</v>
      </c>
      <c r="R26" s="904">
        <v>20</v>
      </c>
      <c r="S26" s="904">
        <v>35</v>
      </c>
      <c r="T26" s="904">
        <f t="shared" si="6"/>
        <v>49</v>
      </c>
      <c r="U26" s="903">
        <f t="shared" si="3"/>
        <v>1482397</v>
      </c>
      <c r="V26" s="918"/>
      <c r="W26" s="919"/>
      <c r="X26" s="920"/>
    </row>
    <row r="27" spans="1:16149" s="908" customFormat="1" ht="24.95" customHeight="1">
      <c r="A27" s="899" t="s">
        <v>463</v>
      </c>
      <c r="B27" s="736" t="s">
        <v>960</v>
      </c>
      <c r="C27" s="743" t="s">
        <v>117</v>
      </c>
      <c r="D27" s="738">
        <v>21547</v>
      </c>
      <c r="E27" s="738">
        <v>30204</v>
      </c>
      <c r="F27" s="915">
        <f t="shared" ca="1" si="4"/>
        <v>37.434492878614918</v>
      </c>
      <c r="G27" s="916">
        <f t="shared" si="0"/>
        <v>43462</v>
      </c>
      <c r="H27" s="917">
        <f>28447</f>
        <v>28447</v>
      </c>
      <c r="I27" s="741" t="s">
        <v>140</v>
      </c>
      <c r="J27" s="741" t="s">
        <v>140</v>
      </c>
      <c r="K27" s="443">
        <v>3</v>
      </c>
      <c r="L27" s="443">
        <f t="shared" si="1"/>
        <v>15</v>
      </c>
      <c r="M27" s="443">
        <f t="shared" si="1"/>
        <v>15</v>
      </c>
      <c r="N27" s="902"/>
      <c r="O27" s="902"/>
      <c r="P27" s="903">
        <f t="shared" si="5"/>
        <v>41128.132106999998</v>
      </c>
      <c r="Q27" s="443">
        <f t="shared" si="2"/>
        <v>37</v>
      </c>
      <c r="R27" s="904">
        <v>20</v>
      </c>
      <c r="S27" s="904">
        <v>35</v>
      </c>
      <c r="T27" s="904">
        <f t="shared" si="6"/>
        <v>49</v>
      </c>
      <c r="U27" s="903">
        <f t="shared" si="3"/>
        <v>1393903</v>
      </c>
      <c r="V27" s="918"/>
      <c r="W27" s="919"/>
      <c r="X27" s="920"/>
    </row>
    <row r="28" spans="1:16149" s="908" customFormat="1" ht="24.95" customHeight="1">
      <c r="A28" s="899" t="s">
        <v>498</v>
      </c>
      <c r="B28" s="736" t="s">
        <v>373</v>
      </c>
      <c r="C28" s="743" t="s">
        <v>117</v>
      </c>
      <c r="D28" s="738">
        <v>20867</v>
      </c>
      <c r="E28" s="738">
        <v>30214</v>
      </c>
      <c r="F28" s="915">
        <f t="shared" ca="1" si="4"/>
        <v>37.407095618340946</v>
      </c>
      <c r="G28" s="916">
        <f t="shared" si="0"/>
        <v>42782</v>
      </c>
      <c r="H28" s="917">
        <f>30253</f>
        <v>30253</v>
      </c>
      <c r="I28" s="741" t="s">
        <v>140</v>
      </c>
      <c r="J28" s="741" t="s">
        <v>140</v>
      </c>
      <c r="K28" s="443">
        <v>8</v>
      </c>
      <c r="L28" s="443">
        <f t="shared" si="1"/>
        <v>15</v>
      </c>
      <c r="M28" s="443">
        <f t="shared" si="1"/>
        <v>15</v>
      </c>
      <c r="N28" s="902"/>
      <c r="O28" s="902"/>
      <c r="P28" s="903">
        <f t="shared" si="5"/>
        <v>43739.212592999997</v>
      </c>
      <c r="Q28" s="443">
        <f t="shared" si="2"/>
        <v>37</v>
      </c>
      <c r="R28" s="904">
        <v>20</v>
      </c>
      <c r="S28" s="904">
        <v>35</v>
      </c>
      <c r="T28" s="904">
        <f t="shared" si="6"/>
        <v>49</v>
      </c>
      <c r="U28" s="903">
        <f t="shared" si="3"/>
        <v>1482397</v>
      </c>
      <c r="V28" s="918"/>
      <c r="W28" s="919"/>
      <c r="X28" s="920"/>
    </row>
    <row r="29" spans="1:16149" s="908" customFormat="1" ht="24.95" customHeight="1">
      <c r="A29" s="899" t="s">
        <v>1724</v>
      </c>
      <c r="B29" s="909" t="s">
        <v>2182</v>
      </c>
      <c r="C29" s="909" t="s">
        <v>1746</v>
      </c>
      <c r="D29" s="910" t="s">
        <v>2183</v>
      </c>
      <c r="E29" s="910">
        <v>30151</v>
      </c>
      <c r="F29" s="915">
        <f t="shared" ca="1" si="4"/>
        <v>37.579698358066977</v>
      </c>
      <c r="G29" s="916">
        <f t="shared" si="0"/>
        <v>44122</v>
      </c>
      <c r="H29" s="917">
        <v>76420</v>
      </c>
      <c r="I29" s="741" t="s">
        <v>136</v>
      </c>
      <c r="J29" s="741"/>
      <c r="K29" s="922">
        <v>3</v>
      </c>
      <c r="L29" s="443">
        <f t="shared" si="1"/>
        <v>34.43</v>
      </c>
      <c r="M29" s="443">
        <f t="shared" si="1"/>
        <v>42.7</v>
      </c>
      <c r="N29" s="902">
        <v>19.43</v>
      </c>
      <c r="O29" s="902">
        <v>27.7</v>
      </c>
      <c r="P29" s="903">
        <f t="shared" si="5"/>
        <v>284061.00751541997</v>
      </c>
      <c r="Q29" s="443">
        <f t="shared" si="2"/>
        <v>37</v>
      </c>
      <c r="R29" s="904"/>
      <c r="S29" s="904"/>
      <c r="T29" s="904">
        <f t="shared" si="6"/>
        <v>49</v>
      </c>
      <c r="U29" s="903">
        <f t="shared" si="3"/>
        <v>3744580</v>
      </c>
      <c r="V29" s="918"/>
      <c r="W29" s="919"/>
      <c r="X29" s="920"/>
      <c r="Y29" s="921"/>
      <c r="Z29" s="921"/>
      <c r="AA29" s="921"/>
      <c r="AB29" s="921"/>
      <c r="AC29" s="921"/>
      <c r="AD29" s="921"/>
      <c r="AE29" s="921"/>
      <c r="AF29" s="921"/>
      <c r="AG29" s="921"/>
      <c r="AH29" s="921"/>
      <c r="AI29" s="921"/>
      <c r="AJ29" s="921"/>
      <c r="AK29" s="921"/>
      <c r="AL29" s="921"/>
      <c r="AM29" s="921"/>
      <c r="AN29" s="921"/>
      <c r="AO29" s="921"/>
      <c r="AP29" s="921"/>
      <c r="AQ29" s="921"/>
      <c r="AR29" s="921"/>
      <c r="AS29" s="921"/>
      <c r="AT29" s="921"/>
      <c r="AU29" s="921"/>
      <c r="AV29" s="921"/>
      <c r="AW29" s="921"/>
      <c r="AX29" s="921"/>
      <c r="AY29" s="921"/>
      <c r="AZ29" s="921"/>
      <c r="BA29" s="921"/>
      <c r="BB29" s="921"/>
      <c r="BC29" s="921"/>
      <c r="BD29" s="921"/>
      <c r="BE29" s="921"/>
      <c r="BF29" s="921"/>
      <c r="BG29" s="921"/>
      <c r="BH29" s="921"/>
      <c r="BI29" s="921"/>
      <c r="BJ29" s="921"/>
      <c r="BK29" s="921"/>
      <c r="BL29" s="921"/>
      <c r="BM29" s="921"/>
      <c r="BN29" s="921"/>
      <c r="BO29" s="921"/>
      <c r="BP29" s="921"/>
      <c r="BQ29" s="921"/>
      <c r="BR29" s="921"/>
      <c r="BS29" s="921"/>
      <c r="BT29" s="921"/>
      <c r="BU29" s="921"/>
      <c r="BV29" s="921"/>
      <c r="BW29" s="921"/>
      <c r="BX29" s="921"/>
      <c r="BY29" s="921"/>
      <c r="BZ29" s="921"/>
      <c r="CA29" s="921"/>
      <c r="CB29" s="921"/>
      <c r="CC29" s="921"/>
      <c r="CD29" s="921"/>
      <c r="CE29" s="921"/>
      <c r="CF29" s="921"/>
      <c r="CG29" s="921"/>
      <c r="CH29" s="921"/>
      <c r="CI29" s="921"/>
      <c r="CJ29" s="921"/>
      <c r="CK29" s="921"/>
      <c r="CL29" s="921"/>
      <c r="CM29" s="921"/>
      <c r="CN29" s="921"/>
      <c r="CO29" s="921"/>
      <c r="CP29" s="921"/>
      <c r="CQ29" s="921"/>
      <c r="CR29" s="921"/>
      <c r="CS29" s="921"/>
      <c r="CT29" s="921"/>
      <c r="CU29" s="921"/>
      <c r="CV29" s="921"/>
      <c r="CW29" s="921"/>
      <c r="CX29" s="921"/>
      <c r="CY29" s="921"/>
      <c r="CZ29" s="921"/>
      <c r="DA29" s="921"/>
      <c r="DB29" s="921"/>
      <c r="DC29" s="921"/>
      <c r="DD29" s="921"/>
      <c r="DE29" s="921"/>
      <c r="DF29" s="921"/>
      <c r="DG29" s="921"/>
      <c r="DH29" s="921"/>
      <c r="DI29" s="921"/>
      <c r="DJ29" s="921"/>
      <c r="DK29" s="921"/>
      <c r="DL29" s="921"/>
      <c r="DM29" s="921"/>
      <c r="DN29" s="921"/>
      <c r="DO29" s="921"/>
      <c r="DP29" s="921"/>
      <c r="DQ29" s="921"/>
      <c r="DR29" s="921"/>
      <c r="DS29" s="921"/>
      <c r="DT29" s="921"/>
      <c r="DU29" s="921"/>
      <c r="DV29" s="921"/>
      <c r="DW29" s="921"/>
      <c r="DX29" s="921"/>
      <c r="DY29" s="921"/>
      <c r="DZ29" s="921"/>
      <c r="EA29" s="921"/>
      <c r="EB29" s="921"/>
      <c r="EC29" s="921"/>
      <c r="ED29" s="921"/>
      <c r="EE29" s="921"/>
      <c r="EF29" s="921"/>
      <c r="EG29" s="921"/>
      <c r="EH29" s="921"/>
      <c r="EI29" s="921"/>
      <c r="EJ29" s="921"/>
      <c r="EK29" s="921"/>
      <c r="EL29" s="921"/>
      <c r="EM29" s="921"/>
      <c r="EN29" s="921"/>
      <c r="EO29" s="921"/>
      <c r="EP29" s="921"/>
      <c r="EQ29" s="921"/>
      <c r="ER29" s="921"/>
      <c r="ES29" s="921"/>
      <c r="ET29" s="921"/>
      <c r="EU29" s="921"/>
      <c r="EV29" s="921"/>
      <c r="EW29" s="921"/>
      <c r="EX29" s="921"/>
      <c r="EY29" s="921"/>
      <c r="EZ29" s="921"/>
      <c r="FA29" s="921"/>
      <c r="FB29" s="921"/>
      <c r="FC29" s="921"/>
      <c r="FD29" s="921"/>
      <c r="FE29" s="921"/>
      <c r="FF29" s="921"/>
      <c r="FG29" s="921"/>
      <c r="FH29" s="921"/>
      <c r="FI29" s="921"/>
      <c r="FJ29" s="921"/>
      <c r="FK29" s="921"/>
      <c r="FL29" s="921"/>
      <c r="FM29" s="921"/>
      <c r="FN29" s="921"/>
      <c r="FO29" s="921"/>
      <c r="FP29" s="921"/>
      <c r="FQ29" s="921"/>
      <c r="FR29" s="921"/>
      <c r="FS29" s="921"/>
      <c r="FT29" s="921"/>
      <c r="FU29" s="921"/>
      <c r="FV29" s="921"/>
      <c r="FW29" s="921"/>
      <c r="FX29" s="921"/>
      <c r="FY29" s="921"/>
      <c r="FZ29" s="921"/>
      <c r="GA29" s="921"/>
      <c r="GB29" s="921"/>
      <c r="GC29" s="921"/>
      <c r="GD29" s="921"/>
      <c r="GE29" s="921"/>
      <c r="GF29" s="921"/>
      <c r="GG29" s="921"/>
      <c r="GH29" s="921"/>
      <c r="GI29" s="921"/>
      <c r="GJ29" s="921"/>
      <c r="GK29" s="921"/>
      <c r="GL29" s="921"/>
      <c r="GM29" s="921"/>
      <c r="GN29" s="921"/>
      <c r="GO29" s="921"/>
      <c r="GP29" s="921"/>
      <c r="GQ29" s="921"/>
      <c r="GR29" s="921"/>
      <c r="GS29" s="921"/>
      <c r="GT29" s="921"/>
      <c r="GU29" s="921"/>
      <c r="GV29" s="921"/>
      <c r="GW29" s="921"/>
      <c r="GX29" s="921"/>
      <c r="GY29" s="921"/>
      <c r="GZ29" s="921"/>
      <c r="HA29" s="921"/>
      <c r="HB29" s="921"/>
      <c r="HC29" s="921"/>
      <c r="HD29" s="921"/>
      <c r="HE29" s="921"/>
      <c r="HF29" s="921"/>
      <c r="HG29" s="921"/>
      <c r="HH29" s="921"/>
      <c r="HI29" s="921"/>
      <c r="HJ29" s="921"/>
      <c r="HK29" s="921"/>
      <c r="HL29" s="921"/>
      <c r="HM29" s="921"/>
      <c r="HN29" s="921"/>
      <c r="HO29" s="921"/>
      <c r="HP29" s="921"/>
      <c r="HQ29" s="921"/>
      <c r="HR29" s="921"/>
      <c r="HS29" s="921"/>
      <c r="HT29" s="921"/>
      <c r="HU29" s="921"/>
      <c r="HV29" s="921"/>
      <c r="HW29" s="921"/>
      <c r="HX29" s="921"/>
      <c r="HY29" s="921"/>
      <c r="HZ29" s="921"/>
      <c r="IA29" s="921"/>
      <c r="IB29" s="921"/>
      <c r="IC29" s="921"/>
      <c r="ID29" s="921"/>
      <c r="IE29" s="921"/>
      <c r="IF29" s="921"/>
      <c r="IG29" s="921"/>
      <c r="IH29" s="921"/>
      <c r="II29" s="921"/>
      <c r="IJ29" s="921"/>
      <c r="IK29" s="921"/>
      <c r="IL29" s="921"/>
      <c r="IM29" s="921"/>
      <c r="IN29" s="921"/>
      <c r="IO29" s="921"/>
      <c r="IP29" s="921"/>
      <c r="IQ29" s="921"/>
      <c r="IR29" s="921"/>
      <c r="IS29" s="921"/>
      <c r="IT29" s="921"/>
      <c r="IU29" s="921"/>
      <c r="IV29" s="921"/>
      <c r="IW29" s="921"/>
      <c r="IX29" s="921"/>
      <c r="IY29" s="921"/>
      <c r="IZ29" s="921"/>
      <c r="JA29" s="921"/>
      <c r="JB29" s="921"/>
      <c r="JC29" s="921"/>
      <c r="JD29" s="921"/>
      <c r="JE29" s="921"/>
      <c r="JF29" s="921"/>
      <c r="JG29" s="921"/>
      <c r="JH29" s="921"/>
      <c r="JI29" s="921"/>
      <c r="JJ29" s="921"/>
      <c r="JK29" s="921"/>
      <c r="JL29" s="921"/>
      <c r="JM29" s="921"/>
      <c r="JN29" s="921"/>
      <c r="JO29" s="921"/>
      <c r="JP29" s="921"/>
      <c r="JQ29" s="921"/>
      <c r="JR29" s="921"/>
      <c r="JS29" s="921"/>
      <c r="JT29" s="921"/>
      <c r="JU29" s="921"/>
      <c r="JV29" s="921"/>
      <c r="JW29" s="921"/>
      <c r="JX29" s="921"/>
      <c r="JY29" s="921"/>
      <c r="JZ29" s="921"/>
      <c r="KA29" s="921"/>
      <c r="KB29" s="921"/>
      <c r="KC29" s="921"/>
      <c r="KD29" s="921"/>
      <c r="KE29" s="921"/>
      <c r="KF29" s="921"/>
      <c r="KG29" s="921"/>
      <c r="KH29" s="921"/>
      <c r="KI29" s="921"/>
      <c r="KJ29" s="921"/>
      <c r="KK29" s="921"/>
      <c r="KL29" s="921"/>
      <c r="KM29" s="921"/>
      <c r="KN29" s="921"/>
      <c r="KO29" s="921"/>
      <c r="KP29" s="921"/>
      <c r="KQ29" s="921"/>
      <c r="KR29" s="921"/>
      <c r="KS29" s="921"/>
      <c r="KT29" s="921"/>
      <c r="KU29" s="921"/>
      <c r="KV29" s="921"/>
      <c r="KW29" s="921"/>
      <c r="KX29" s="921"/>
      <c r="KY29" s="921"/>
      <c r="KZ29" s="921"/>
      <c r="LA29" s="921"/>
      <c r="LB29" s="921"/>
      <c r="LC29" s="921"/>
      <c r="LD29" s="921"/>
      <c r="LE29" s="921"/>
      <c r="LF29" s="921"/>
      <c r="LG29" s="921"/>
      <c r="LH29" s="921"/>
      <c r="LI29" s="921"/>
      <c r="LJ29" s="921"/>
      <c r="LK29" s="921"/>
      <c r="LL29" s="921"/>
      <c r="LM29" s="921"/>
      <c r="LN29" s="921"/>
      <c r="LO29" s="921"/>
      <c r="LP29" s="921"/>
      <c r="LQ29" s="921"/>
      <c r="LR29" s="921"/>
      <c r="LS29" s="921"/>
      <c r="LT29" s="921"/>
      <c r="LU29" s="921"/>
      <c r="LV29" s="921"/>
      <c r="LW29" s="921"/>
      <c r="LX29" s="921"/>
      <c r="LY29" s="921"/>
      <c r="LZ29" s="921"/>
      <c r="MA29" s="921"/>
      <c r="MB29" s="921"/>
      <c r="MC29" s="921"/>
      <c r="MD29" s="921"/>
      <c r="ME29" s="921"/>
      <c r="MF29" s="921"/>
      <c r="MG29" s="921"/>
      <c r="MH29" s="921"/>
      <c r="MI29" s="921"/>
      <c r="MJ29" s="921"/>
      <c r="MK29" s="921"/>
      <c r="ML29" s="921"/>
      <c r="MM29" s="921"/>
      <c r="MN29" s="921"/>
      <c r="MO29" s="921"/>
      <c r="MP29" s="921"/>
      <c r="MQ29" s="921"/>
      <c r="MR29" s="921"/>
      <c r="MS29" s="921"/>
      <c r="MT29" s="921"/>
      <c r="MU29" s="921"/>
      <c r="MV29" s="921"/>
      <c r="MW29" s="921"/>
      <c r="MX29" s="921"/>
      <c r="MY29" s="921"/>
      <c r="MZ29" s="921"/>
      <c r="NA29" s="921"/>
      <c r="NB29" s="921"/>
      <c r="NC29" s="921"/>
      <c r="ND29" s="921"/>
      <c r="NE29" s="921"/>
      <c r="NF29" s="921"/>
      <c r="NG29" s="921"/>
      <c r="NH29" s="921"/>
      <c r="NI29" s="921"/>
      <c r="NJ29" s="921"/>
      <c r="NK29" s="921"/>
      <c r="NL29" s="921"/>
      <c r="NM29" s="921"/>
      <c r="NN29" s="921"/>
      <c r="NO29" s="921"/>
      <c r="NP29" s="921"/>
      <c r="NQ29" s="921"/>
      <c r="NR29" s="921"/>
      <c r="NS29" s="921"/>
      <c r="NT29" s="921"/>
      <c r="NU29" s="921"/>
      <c r="NV29" s="921"/>
      <c r="NW29" s="921"/>
      <c r="NX29" s="921"/>
      <c r="NY29" s="921"/>
      <c r="NZ29" s="921"/>
      <c r="OA29" s="921"/>
      <c r="OB29" s="921"/>
      <c r="OC29" s="921"/>
      <c r="OD29" s="921"/>
      <c r="OE29" s="921"/>
      <c r="OF29" s="921"/>
      <c r="OG29" s="921"/>
      <c r="OH29" s="921"/>
      <c r="OI29" s="921"/>
      <c r="OJ29" s="921"/>
      <c r="OK29" s="921"/>
      <c r="OL29" s="921"/>
      <c r="OM29" s="921"/>
      <c r="ON29" s="921"/>
      <c r="OO29" s="921"/>
      <c r="OP29" s="921"/>
      <c r="OQ29" s="921"/>
      <c r="OR29" s="921"/>
      <c r="OS29" s="921"/>
      <c r="OT29" s="921"/>
      <c r="OU29" s="921"/>
      <c r="OV29" s="921"/>
      <c r="OW29" s="921"/>
      <c r="OX29" s="921"/>
      <c r="OY29" s="921"/>
      <c r="OZ29" s="921"/>
      <c r="PA29" s="921"/>
      <c r="PB29" s="921"/>
      <c r="PC29" s="921"/>
      <c r="PD29" s="921"/>
      <c r="PE29" s="921"/>
      <c r="PF29" s="921"/>
      <c r="PG29" s="921"/>
      <c r="PH29" s="921"/>
      <c r="PI29" s="921"/>
      <c r="PJ29" s="921"/>
      <c r="PK29" s="921"/>
      <c r="PL29" s="921"/>
      <c r="PM29" s="921"/>
      <c r="PN29" s="921"/>
      <c r="PO29" s="921"/>
      <c r="PP29" s="921"/>
      <c r="PQ29" s="921"/>
      <c r="PR29" s="921"/>
      <c r="PS29" s="921"/>
      <c r="PT29" s="921"/>
      <c r="PU29" s="921"/>
      <c r="PV29" s="921"/>
      <c r="PW29" s="921"/>
      <c r="PX29" s="921"/>
      <c r="PY29" s="921"/>
      <c r="PZ29" s="921"/>
      <c r="QA29" s="921"/>
      <c r="QB29" s="921"/>
      <c r="QC29" s="921"/>
      <c r="QD29" s="921"/>
      <c r="QE29" s="921"/>
      <c r="QF29" s="921"/>
      <c r="QG29" s="921"/>
      <c r="QH29" s="921"/>
      <c r="QI29" s="921"/>
      <c r="QJ29" s="921"/>
      <c r="QK29" s="921"/>
      <c r="QL29" s="921"/>
      <c r="QM29" s="921"/>
      <c r="QN29" s="921"/>
      <c r="QO29" s="921"/>
      <c r="QP29" s="921"/>
      <c r="QQ29" s="921"/>
      <c r="QR29" s="921"/>
      <c r="QS29" s="921"/>
      <c r="QT29" s="921"/>
      <c r="QU29" s="921"/>
      <c r="QV29" s="921"/>
      <c r="QW29" s="921"/>
      <c r="QX29" s="921"/>
      <c r="QY29" s="921"/>
      <c r="QZ29" s="921"/>
      <c r="RA29" s="921"/>
      <c r="RB29" s="921"/>
      <c r="RC29" s="921"/>
      <c r="RD29" s="921"/>
      <c r="RE29" s="921"/>
      <c r="RF29" s="921"/>
      <c r="RG29" s="921"/>
      <c r="RH29" s="921"/>
      <c r="RI29" s="921"/>
      <c r="RJ29" s="921"/>
      <c r="RK29" s="921"/>
      <c r="RL29" s="921"/>
      <c r="RM29" s="921"/>
      <c r="RN29" s="921"/>
      <c r="RO29" s="921"/>
      <c r="RP29" s="921"/>
      <c r="RQ29" s="921"/>
      <c r="RR29" s="921"/>
      <c r="RS29" s="921"/>
      <c r="RT29" s="921"/>
      <c r="RU29" s="921"/>
      <c r="RV29" s="921"/>
      <c r="RW29" s="921"/>
      <c r="RX29" s="921"/>
      <c r="RY29" s="921"/>
      <c r="RZ29" s="921"/>
      <c r="SA29" s="921"/>
      <c r="SB29" s="921"/>
      <c r="SC29" s="921"/>
      <c r="SD29" s="921"/>
      <c r="SE29" s="921"/>
      <c r="SF29" s="921"/>
      <c r="SG29" s="921"/>
      <c r="SH29" s="921"/>
      <c r="SI29" s="921"/>
      <c r="SJ29" s="921"/>
      <c r="SK29" s="921"/>
      <c r="SL29" s="921"/>
      <c r="SM29" s="921"/>
      <c r="SN29" s="921"/>
      <c r="SO29" s="921"/>
      <c r="SP29" s="921"/>
      <c r="SQ29" s="921"/>
      <c r="SR29" s="921"/>
      <c r="SS29" s="921"/>
      <c r="ST29" s="921"/>
      <c r="SU29" s="921"/>
      <c r="SV29" s="921"/>
      <c r="SW29" s="921"/>
      <c r="SX29" s="921"/>
      <c r="SY29" s="921"/>
      <c r="SZ29" s="921"/>
      <c r="TA29" s="921"/>
      <c r="TB29" s="921"/>
      <c r="TC29" s="921"/>
      <c r="TD29" s="921"/>
      <c r="TE29" s="921"/>
      <c r="TF29" s="921"/>
      <c r="TG29" s="921"/>
      <c r="TH29" s="921"/>
      <c r="TI29" s="921"/>
      <c r="TJ29" s="921"/>
      <c r="TK29" s="921"/>
      <c r="TL29" s="921"/>
      <c r="TM29" s="921"/>
      <c r="TN29" s="921"/>
      <c r="TO29" s="921"/>
      <c r="TP29" s="921"/>
      <c r="TQ29" s="921"/>
      <c r="TR29" s="921"/>
      <c r="TS29" s="921"/>
      <c r="TT29" s="921"/>
      <c r="TU29" s="921"/>
      <c r="TV29" s="921"/>
      <c r="TW29" s="921"/>
      <c r="TX29" s="921"/>
      <c r="TY29" s="921"/>
      <c r="TZ29" s="921"/>
      <c r="UA29" s="921"/>
      <c r="UB29" s="921"/>
      <c r="UC29" s="921"/>
      <c r="UD29" s="921"/>
      <c r="UE29" s="921"/>
      <c r="UF29" s="921"/>
      <c r="UG29" s="921"/>
      <c r="UH29" s="921"/>
      <c r="UI29" s="921"/>
      <c r="UJ29" s="921"/>
      <c r="UK29" s="921"/>
      <c r="UL29" s="921"/>
      <c r="UM29" s="921"/>
      <c r="UN29" s="921"/>
      <c r="UO29" s="921"/>
      <c r="UP29" s="921"/>
      <c r="UQ29" s="921"/>
      <c r="UR29" s="921"/>
      <c r="US29" s="921"/>
      <c r="UT29" s="921"/>
      <c r="UU29" s="921"/>
      <c r="UV29" s="921"/>
      <c r="UW29" s="921"/>
      <c r="UX29" s="921"/>
      <c r="UY29" s="921"/>
      <c r="UZ29" s="921"/>
      <c r="VA29" s="921"/>
      <c r="VB29" s="921"/>
      <c r="VC29" s="921"/>
      <c r="VD29" s="921"/>
      <c r="VE29" s="921"/>
      <c r="VF29" s="921"/>
      <c r="VG29" s="921"/>
      <c r="VH29" s="921"/>
      <c r="VI29" s="921"/>
      <c r="VJ29" s="921"/>
      <c r="VK29" s="921"/>
      <c r="VL29" s="921"/>
      <c r="VM29" s="921"/>
      <c r="VN29" s="921"/>
      <c r="VO29" s="921"/>
      <c r="VP29" s="921"/>
      <c r="VQ29" s="921"/>
      <c r="VR29" s="921"/>
      <c r="VS29" s="921"/>
      <c r="VT29" s="921"/>
      <c r="VU29" s="921"/>
      <c r="VV29" s="921"/>
      <c r="VW29" s="921"/>
      <c r="VX29" s="921"/>
      <c r="VY29" s="921"/>
      <c r="VZ29" s="921"/>
      <c r="WA29" s="921"/>
      <c r="WB29" s="921"/>
      <c r="WC29" s="921"/>
      <c r="WD29" s="921"/>
      <c r="WE29" s="921"/>
      <c r="WF29" s="921"/>
      <c r="WG29" s="921"/>
      <c r="WH29" s="921"/>
      <c r="WI29" s="921"/>
      <c r="WJ29" s="921"/>
      <c r="WK29" s="921"/>
      <c r="WL29" s="921"/>
      <c r="WM29" s="921"/>
      <c r="WN29" s="921"/>
      <c r="WO29" s="921"/>
      <c r="WP29" s="921"/>
      <c r="WQ29" s="921"/>
      <c r="WR29" s="921"/>
      <c r="WS29" s="921"/>
      <c r="WT29" s="921"/>
      <c r="WU29" s="921"/>
      <c r="WV29" s="921"/>
      <c r="WW29" s="921"/>
      <c r="WX29" s="921"/>
      <c r="WY29" s="921"/>
      <c r="WZ29" s="921"/>
      <c r="XA29" s="921"/>
      <c r="XB29" s="921"/>
      <c r="XC29" s="921"/>
      <c r="XD29" s="921"/>
      <c r="XE29" s="921"/>
      <c r="XF29" s="921"/>
      <c r="XG29" s="921"/>
      <c r="XH29" s="921"/>
      <c r="XI29" s="921"/>
      <c r="XJ29" s="921"/>
      <c r="XK29" s="921"/>
      <c r="XL29" s="921"/>
      <c r="XM29" s="921"/>
      <c r="XN29" s="921"/>
      <c r="XO29" s="921"/>
      <c r="XP29" s="921"/>
      <c r="XQ29" s="921"/>
      <c r="XR29" s="921"/>
      <c r="XS29" s="921"/>
      <c r="XT29" s="921"/>
      <c r="XU29" s="921"/>
      <c r="XV29" s="921"/>
      <c r="XW29" s="921"/>
      <c r="XX29" s="921"/>
      <c r="XY29" s="921"/>
      <c r="XZ29" s="921"/>
      <c r="YA29" s="921"/>
      <c r="YB29" s="921"/>
      <c r="YC29" s="921"/>
      <c r="YD29" s="921"/>
      <c r="YE29" s="921"/>
      <c r="YF29" s="921"/>
      <c r="YG29" s="921"/>
      <c r="YH29" s="921"/>
      <c r="YI29" s="921"/>
      <c r="YJ29" s="921"/>
      <c r="YK29" s="921"/>
      <c r="YL29" s="921"/>
      <c r="YM29" s="921"/>
      <c r="YN29" s="921"/>
      <c r="YO29" s="921"/>
      <c r="YP29" s="921"/>
      <c r="YQ29" s="921"/>
      <c r="YR29" s="921"/>
      <c r="YS29" s="921"/>
      <c r="YT29" s="921"/>
      <c r="YU29" s="921"/>
      <c r="YV29" s="921"/>
      <c r="YW29" s="921"/>
      <c r="YX29" s="921"/>
      <c r="YY29" s="921"/>
      <c r="YZ29" s="921"/>
      <c r="ZA29" s="921"/>
      <c r="ZB29" s="921"/>
      <c r="ZC29" s="921"/>
      <c r="ZD29" s="921"/>
      <c r="ZE29" s="921"/>
      <c r="ZF29" s="921"/>
      <c r="ZG29" s="921"/>
      <c r="ZH29" s="921"/>
      <c r="ZI29" s="921"/>
      <c r="ZJ29" s="921"/>
      <c r="ZK29" s="921"/>
      <c r="ZL29" s="921"/>
      <c r="ZM29" s="921"/>
      <c r="ZN29" s="921"/>
      <c r="ZO29" s="921"/>
      <c r="ZP29" s="921"/>
      <c r="ZQ29" s="921"/>
      <c r="ZR29" s="921"/>
      <c r="ZS29" s="921"/>
      <c r="ZT29" s="921"/>
      <c r="ZU29" s="921"/>
      <c r="ZV29" s="921"/>
      <c r="ZW29" s="921"/>
      <c r="ZX29" s="921"/>
      <c r="ZY29" s="921"/>
      <c r="ZZ29" s="921"/>
      <c r="AAA29" s="921"/>
      <c r="AAB29" s="921"/>
      <c r="AAC29" s="921"/>
      <c r="AAD29" s="921"/>
      <c r="AAE29" s="921"/>
      <c r="AAF29" s="921"/>
      <c r="AAG29" s="921"/>
      <c r="AAH29" s="921"/>
      <c r="AAI29" s="921"/>
      <c r="AAJ29" s="921"/>
      <c r="AAK29" s="921"/>
      <c r="AAL29" s="921"/>
      <c r="AAM29" s="921"/>
      <c r="AAN29" s="921"/>
      <c r="AAO29" s="921"/>
      <c r="AAP29" s="921"/>
      <c r="AAQ29" s="921"/>
      <c r="AAR29" s="921"/>
      <c r="AAS29" s="921"/>
      <c r="AAT29" s="921"/>
      <c r="AAU29" s="921"/>
      <c r="AAV29" s="921"/>
      <c r="AAW29" s="921"/>
      <c r="AAX29" s="921"/>
      <c r="AAY29" s="921"/>
      <c r="AAZ29" s="921"/>
      <c r="ABA29" s="921"/>
      <c r="ABB29" s="921"/>
      <c r="ABC29" s="921"/>
      <c r="ABD29" s="921"/>
      <c r="ABE29" s="921"/>
      <c r="ABF29" s="921"/>
      <c r="ABG29" s="921"/>
      <c r="ABH29" s="921"/>
      <c r="ABI29" s="921"/>
      <c r="ABJ29" s="921"/>
      <c r="ABK29" s="921"/>
      <c r="ABL29" s="921"/>
      <c r="ABM29" s="921"/>
      <c r="ABN29" s="921"/>
      <c r="ABO29" s="921"/>
      <c r="ABP29" s="921"/>
      <c r="ABQ29" s="921"/>
      <c r="ABR29" s="921"/>
      <c r="ABS29" s="921"/>
      <c r="ABT29" s="921"/>
      <c r="ABU29" s="921"/>
      <c r="ABV29" s="921"/>
      <c r="ABW29" s="921"/>
      <c r="ABX29" s="921"/>
      <c r="ABY29" s="921"/>
      <c r="ABZ29" s="921"/>
      <c r="ACA29" s="921"/>
      <c r="ACB29" s="921"/>
      <c r="ACC29" s="921"/>
      <c r="ACD29" s="921"/>
      <c r="ACE29" s="921"/>
      <c r="ACF29" s="921"/>
      <c r="ACG29" s="921"/>
      <c r="ACH29" s="921"/>
      <c r="ACI29" s="921"/>
      <c r="ACJ29" s="921"/>
      <c r="ACK29" s="921"/>
      <c r="ACL29" s="921"/>
      <c r="ACM29" s="921"/>
      <c r="ACN29" s="921"/>
      <c r="ACO29" s="921"/>
      <c r="ACP29" s="921"/>
      <c r="ACQ29" s="921"/>
      <c r="ACR29" s="921"/>
      <c r="ACS29" s="921"/>
      <c r="ACT29" s="921"/>
      <c r="ACU29" s="921"/>
      <c r="ACV29" s="921"/>
      <c r="ACW29" s="921"/>
      <c r="ACX29" s="921"/>
      <c r="ACY29" s="921"/>
      <c r="ACZ29" s="921"/>
      <c r="ADA29" s="921"/>
      <c r="ADB29" s="921"/>
      <c r="ADC29" s="921"/>
      <c r="ADD29" s="921"/>
      <c r="ADE29" s="921"/>
      <c r="ADF29" s="921"/>
      <c r="ADG29" s="921"/>
      <c r="ADH29" s="921"/>
      <c r="ADI29" s="921"/>
      <c r="ADJ29" s="921"/>
      <c r="ADK29" s="921"/>
      <c r="ADL29" s="921"/>
      <c r="ADM29" s="921"/>
      <c r="ADN29" s="921"/>
      <c r="ADO29" s="921"/>
      <c r="ADP29" s="921"/>
      <c r="ADQ29" s="921"/>
      <c r="ADR29" s="921"/>
      <c r="ADS29" s="921"/>
      <c r="ADT29" s="921"/>
      <c r="ADU29" s="921"/>
      <c r="ADV29" s="921"/>
      <c r="ADW29" s="921"/>
      <c r="ADX29" s="921"/>
      <c r="ADY29" s="921"/>
      <c r="ADZ29" s="921"/>
      <c r="AEA29" s="921"/>
      <c r="AEB29" s="921"/>
      <c r="AEC29" s="921"/>
      <c r="AED29" s="921"/>
      <c r="AEE29" s="921"/>
      <c r="AEF29" s="921"/>
      <c r="AEG29" s="921"/>
      <c r="AEH29" s="921"/>
      <c r="AEI29" s="921"/>
      <c r="AEJ29" s="921"/>
      <c r="AEK29" s="921"/>
      <c r="AEL29" s="921"/>
      <c r="AEM29" s="921"/>
      <c r="AEN29" s="921"/>
      <c r="AEO29" s="921"/>
      <c r="AEP29" s="921"/>
      <c r="AEQ29" s="921"/>
      <c r="AER29" s="921"/>
      <c r="AES29" s="921"/>
      <c r="AET29" s="921"/>
      <c r="AEU29" s="921"/>
      <c r="AEV29" s="921"/>
      <c r="AEW29" s="921"/>
      <c r="AEX29" s="921"/>
      <c r="AEY29" s="921"/>
      <c r="AEZ29" s="921"/>
      <c r="AFA29" s="921"/>
      <c r="AFB29" s="921"/>
      <c r="AFC29" s="921"/>
      <c r="AFD29" s="921"/>
      <c r="AFE29" s="921"/>
      <c r="AFF29" s="921"/>
      <c r="AFG29" s="921"/>
      <c r="AFH29" s="921"/>
      <c r="AFI29" s="921"/>
      <c r="AFJ29" s="921"/>
      <c r="AFK29" s="921"/>
      <c r="AFL29" s="921"/>
      <c r="AFM29" s="921"/>
      <c r="AFN29" s="921"/>
      <c r="AFO29" s="921"/>
      <c r="AFP29" s="921"/>
      <c r="AFQ29" s="921"/>
      <c r="AFR29" s="921"/>
      <c r="AFS29" s="921"/>
      <c r="AFT29" s="921"/>
      <c r="AFU29" s="921"/>
      <c r="AFV29" s="921"/>
      <c r="AFW29" s="921"/>
      <c r="AFX29" s="921"/>
      <c r="AFY29" s="921"/>
      <c r="AFZ29" s="921"/>
      <c r="AGA29" s="921"/>
      <c r="AGB29" s="921"/>
      <c r="AGC29" s="921"/>
      <c r="AGD29" s="921"/>
      <c r="AGE29" s="921"/>
      <c r="AGF29" s="921"/>
      <c r="AGG29" s="921"/>
      <c r="AGH29" s="921"/>
      <c r="AGI29" s="921"/>
      <c r="AGJ29" s="921"/>
      <c r="AGK29" s="921"/>
      <c r="AGL29" s="921"/>
      <c r="AGM29" s="921"/>
      <c r="AGN29" s="921"/>
      <c r="AGO29" s="921"/>
      <c r="AGP29" s="921"/>
      <c r="AGQ29" s="921"/>
      <c r="AGR29" s="921"/>
      <c r="AGS29" s="921"/>
      <c r="AGT29" s="921"/>
      <c r="AGU29" s="921"/>
      <c r="AGV29" s="921"/>
      <c r="AGW29" s="921"/>
      <c r="AGX29" s="921"/>
      <c r="AGY29" s="921"/>
      <c r="AGZ29" s="921"/>
      <c r="AHA29" s="921"/>
      <c r="AHB29" s="921"/>
      <c r="AHC29" s="921"/>
      <c r="AHD29" s="921"/>
      <c r="AHE29" s="921"/>
      <c r="AHF29" s="921"/>
      <c r="AHG29" s="921"/>
      <c r="AHH29" s="921"/>
      <c r="AHI29" s="921"/>
      <c r="AHJ29" s="921"/>
      <c r="AHK29" s="921"/>
      <c r="AHL29" s="921"/>
      <c r="AHM29" s="921"/>
      <c r="AHN29" s="921"/>
      <c r="AHO29" s="921"/>
      <c r="AHP29" s="921"/>
      <c r="AHQ29" s="921"/>
      <c r="AHR29" s="921"/>
      <c r="AHS29" s="921"/>
      <c r="AHT29" s="921"/>
      <c r="AHU29" s="921"/>
      <c r="AHV29" s="921"/>
      <c r="AHW29" s="921"/>
      <c r="AHX29" s="921"/>
      <c r="AHY29" s="921"/>
      <c r="AHZ29" s="921"/>
      <c r="AIA29" s="921"/>
      <c r="AIB29" s="921"/>
      <c r="AIC29" s="921"/>
      <c r="AID29" s="921"/>
      <c r="AIE29" s="921"/>
      <c r="AIF29" s="921"/>
      <c r="AIG29" s="921"/>
      <c r="AIH29" s="921"/>
      <c r="AII29" s="921"/>
      <c r="AIJ29" s="921"/>
      <c r="AIK29" s="921"/>
      <c r="AIL29" s="921"/>
      <c r="AIM29" s="921"/>
      <c r="AIN29" s="921"/>
      <c r="AIO29" s="921"/>
      <c r="AIP29" s="921"/>
      <c r="AIQ29" s="921"/>
      <c r="AIR29" s="921"/>
      <c r="AIS29" s="921"/>
      <c r="AIT29" s="921"/>
      <c r="AIU29" s="921"/>
      <c r="AIV29" s="921"/>
      <c r="AIW29" s="921"/>
      <c r="AIX29" s="921"/>
      <c r="AIY29" s="921"/>
      <c r="AIZ29" s="921"/>
      <c r="AJA29" s="921"/>
      <c r="AJB29" s="921"/>
      <c r="AJC29" s="921"/>
      <c r="AJD29" s="921"/>
      <c r="AJE29" s="921"/>
      <c r="AJF29" s="921"/>
      <c r="AJG29" s="921"/>
      <c r="AJH29" s="921"/>
      <c r="AJI29" s="921"/>
      <c r="AJJ29" s="921"/>
      <c r="AJK29" s="921"/>
      <c r="AJL29" s="921"/>
      <c r="AJM29" s="921"/>
      <c r="AJN29" s="921"/>
      <c r="AJO29" s="921"/>
      <c r="AJP29" s="921"/>
      <c r="AJQ29" s="921"/>
      <c r="AJR29" s="921"/>
      <c r="AJS29" s="921"/>
      <c r="AJT29" s="921"/>
      <c r="AJU29" s="921"/>
      <c r="AJV29" s="921"/>
      <c r="AJW29" s="921"/>
      <c r="AJX29" s="921"/>
      <c r="AJY29" s="921"/>
      <c r="AJZ29" s="921"/>
      <c r="AKA29" s="921"/>
      <c r="AKB29" s="921"/>
      <c r="AKC29" s="921"/>
      <c r="AKD29" s="921"/>
      <c r="AKE29" s="921"/>
      <c r="AKF29" s="921"/>
      <c r="AKG29" s="921"/>
      <c r="AKH29" s="921"/>
      <c r="AKI29" s="921"/>
      <c r="AKJ29" s="921"/>
      <c r="AKK29" s="921"/>
      <c r="AKL29" s="921"/>
      <c r="AKM29" s="921"/>
      <c r="AKN29" s="921"/>
      <c r="AKO29" s="921"/>
      <c r="AKP29" s="921"/>
      <c r="AKQ29" s="921"/>
      <c r="AKR29" s="921"/>
      <c r="AKS29" s="921"/>
      <c r="AKT29" s="921"/>
      <c r="AKU29" s="921"/>
      <c r="AKV29" s="921"/>
      <c r="AKW29" s="921"/>
      <c r="AKX29" s="921"/>
      <c r="AKY29" s="921"/>
      <c r="AKZ29" s="921"/>
      <c r="ALA29" s="921"/>
      <c r="ALB29" s="921"/>
      <c r="ALC29" s="921"/>
      <c r="ALD29" s="921"/>
      <c r="ALE29" s="921"/>
      <c r="ALF29" s="921"/>
      <c r="ALG29" s="921"/>
      <c r="ALH29" s="921"/>
      <c r="ALI29" s="921"/>
      <c r="ALJ29" s="921"/>
      <c r="ALK29" s="921"/>
      <c r="ALL29" s="921"/>
      <c r="ALM29" s="921"/>
      <c r="ALN29" s="921"/>
      <c r="ALO29" s="921"/>
      <c r="ALP29" s="921"/>
      <c r="ALQ29" s="921"/>
      <c r="ALR29" s="921"/>
      <c r="ALS29" s="921"/>
      <c r="ALT29" s="921"/>
      <c r="ALU29" s="921"/>
      <c r="ALV29" s="921"/>
      <c r="ALW29" s="921"/>
      <c r="ALX29" s="921"/>
      <c r="ALY29" s="921"/>
      <c r="ALZ29" s="921"/>
      <c r="AMA29" s="921"/>
      <c r="AMB29" s="921"/>
      <c r="AMC29" s="921"/>
      <c r="AMD29" s="921"/>
      <c r="AME29" s="921"/>
      <c r="AMF29" s="921"/>
      <c r="AMG29" s="921"/>
      <c r="AMH29" s="921"/>
      <c r="AMI29" s="921"/>
      <c r="AMJ29" s="921"/>
      <c r="AMK29" s="921"/>
      <c r="AML29" s="921"/>
      <c r="AMM29" s="921"/>
      <c r="AMN29" s="921"/>
      <c r="AMO29" s="921"/>
      <c r="AMP29" s="921"/>
      <c r="AMQ29" s="921"/>
      <c r="AMR29" s="921"/>
      <c r="AMS29" s="921"/>
      <c r="AMT29" s="921"/>
      <c r="AMU29" s="921"/>
      <c r="AMV29" s="921"/>
      <c r="AMW29" s="921"/>
      <c r="AMX29" s="921"/>
      <c r="AMY29" s="921"/>
      <c r="AMZ29" s="921"/>
      <c r="ANA29" s="921"/>
      <c r="ANB29" s="921"/>
      <c r="ANC29" s="921"/>
      <c r="AND29" s="921"/>
      <c r="ANE29" s="921"/>
      <c r="ANF29" s="921"/>
      <c r="ANG29" s="921"/>
      <c r="ANH29" s="921"/>
      <c r="ANI29" s="921"/>
      <c r="ANJ29" s="921"/>
      <c r="ANK29" s="921"/>
      <c r="ANL29" s="921"/>
      <c r="ANM29" s="921"/>
      <c r="ANN29" s="921"/>
      <c r="ANO29" s="921"/>
      <c r="ANP29" s="921"/>
      <c r="ANQ29" s="921"/>
      <c r="ANR29" s="921"/>
      <c r="ANS29" s="921"/>
      <c r="ANT29" s="921"/>
      <c r="ANU29" s="921"/>
      <c r="ANV29" s="921"/>
      <c r="ANW29" s="921"/>
      <c r="ANX29" s="921"/>
      <c r="ANY29" s="921"/>
      <c r="ANZ29" s="921"/>
      <c r="AOA29" s="921"/>
      <c r="AOB29" s="921"/>
      <c r="AOC29" s="921"/>
      <c r="AOD29" s="921"/>
      <c r="AOE29" s="921"/>
      <c r="AOF29" s="921"/>
      <c r="AOG29" s="921"/>
      <c r="AOH29" s="921"/>
      <c r="AOI29" s="921"/>
      <c r="AOJ29" s="921"/>
      <c r="AOK29" s="921"/>
      <c r="AOL29" s="921"/>
      <c r="AOM29" s="921"/>
      <c r="AON29" s="921"/>
      <c r="AOO29" s="921"/>
      <c r="AOP29" s="921"/>
      <c r="AOQ29" s="921"/>
      <c r="AOR29" s="921"/>
      <c r="AOS29" s="921"/>
      <c r="AOT29" s="921"/>
      <c r="AOU29" s="921"/>
      <c r="AOV29" s="921"/>
      <c r="AOW29" s="921"/>
      <c r="AOX29" s="921"/>
      <c r="AOY29" s="921"/>
      <c r="AOZ29" s="921"/>
      <c r="APA29" s="921"/>
      <c r="APB29" s="921"/>
      <c r="APC29" s="921"/>
      <c r="APD29" s="921"/>
      <c r="APE29" s="921"/>
      <c r="APF29" s="921"/>
      <c r="APG29" s="921"/>
      <c r="APH29" s="921"/>
      <c r="API29" s="921"/>
      <c r="APJ29" s="921"/>
      <c r="APK29" s="921"/>
      <c r="APL29" s="921"/>
      <c r="APM29" s="921"/>
      <c r="APN29" s="921"/>
      <c r="APO29" s="921"/>
      <c r="APP29" s="921"/>
      <c r="APQ29" s="921"/>
      <c r="APR29" s="921"/>
      <c r="APS29" s="921"/>
      <c r="APT29" s="921"/>
      <c r="APU29" s="921"/>
      <c r="APV29" s="921"/>
      <c r="APW29" s="921"/>
      <c r="APX29" s="921"/>
      <c r="APY29" s="921"/>
      <c r="APZ29" s="921"/>
      <c r="AQA29" s="921"/>
      <c r="AQB29" s="921"/>
      <c r="AQC29" s="921"/>
      <c r="AQD29" s="921"/>
      <c r="AQE29" s="921"/>
      <c r="AQF29" s="921"/>
      <c r="AQG29" s="921"/>
      <c r="AQH29" s="921"/>
      <c r="AQI29" s="921"/>
      <c r="AQJ29" s="921"/>
      <c r="AQK29" s="921"/>
      <c r="AQL29" s="921"/>
      <c r="AQM29" s="921"/>
      <c r="AQN29" s="921"/>
      <c r="AQO29" s="921"/>
      <c r="AQP29" s="921"/>
      <c r="AQQ29" s="921"/>
      <c r="AQR29" s="921"/>
      <c r="AQS29" s="921"/>
      <c r="AQT29" s="921"/>
      <c r="AQU29" s="921"/>
      <c r="AQV29" s="921"/>
      <c r="AQW29" s="921"/>
      <c r="AQX29" s="921"/>
      <c r="AQY29" s="921"/>
      <c r="AQZ29" s="921"/>
      <c r="ARA29" s="921"/>
      <c r="ARB29" s="921"/>
      <c r="ARC29" s="921"/>
      <c r="ARD29" s="921"/>
      <c r="ARE29" s="921"/>
      <c r="ARF29" s="921"/>
      <c r="ARG29" s="921"/>
      <c r="ARH29" s="921"/>
      <c r="ARI29" s="921"/>
      <c r="ARJ29" s="921"/>
      <c r="ARK29" s="921"/>
      <c r="ARL29" s="921"/>
      <c r="ARM29" s="921"/>
      <c r="ARN29" s="921"/>
      <c r="ARO29" s="921"/>
      <c r="ARP29" s="921"/>
      <c r="ARQ29" s="921"/>
      <c r="ARR29" s="921"/>
      <c r="ARS29" s="921"/>
      <c r="ART29" s="921"/>
      <c r="ARU29" s="921"/>
      <c r="ARV29" s="921"/>
      <c r="ARW29" s="921"/>
      <c r="ARX29" s="921"/>
      <c r="ARY29" s="921"/>
      <c r="ARZ29" s="921"/>
      <c r="ASA29" s="921"/>
      <c r="ASB29" s="921"/>
      <c r="ASC29" s="921"/>
      <c r="ASD29" s="921"/>
      <c r="ASE29" s="921"/>
      <c r="ASF29" s="921"/>
      <c r="ASG29" s="921"/>
      <c r="ASH29" s="921"/>
      <c r="ASI29" s="921"/>
      <c r="ASJ29" s="921"/>
      <c r="ASK29" s="921"/>
      <c r="ASL29" s="921"/>
      <c r="ASM29" s="921"/>
      <c r="ASN29" s="921"/>
      <c r="ASO29" s="921"/>
      <c r="ASP29" s="921"/>
      <c r="ASQ29" s="921"/>
      <c r="ASR29" s="921"/>
      <c r="ASS29" s="921"/>
      <c r="AST29" s="921"/>
      <c r="ASU29" s="921"/>
      <c r="ASV29" s="921"/>
      <c r="ASW29" s="921"/>
      <c r="ASX29" s="921"/>
      <c r="ASY29" s="921"/>
      <c r="ASZ29" s="921"/>
      <c r="ATA29" s="921"/>
      <c r="ATB29" s="921"/>
      <c r="ATC29" s="921"/>
      <c r="ATD29" s="921"/>
      <c r="ATE29" s="921"/>
      <c r="ATF29" s="921"/>
      <c r="ATG29" s="921"/>
      <c r="ATH29" s="921"/>
      <c r="ATI29" s="921"/>
      <c r="ATJ29" s="921"/>
      <c r="ATK29" s="921"/>
      <c r="ATL29" s="921"/>
      <c r="ATM29" s="921"/>
      <c r="ATN29" s="921"/>
      <c r="ATO29" s="921"/>
      <c r="ATP29" s="921"/>
      <c r="ATQ29" s="921"/>
      <c r="ATR29" s="921"/>
      <c r="ATS29" s="921"/>
      <c r="ATT29" s="921"/>
      <c r="ATU29" s="921"/>
      <c r="ATV29" s="921"/>
      <c r="ATW29" s="921"/>
      <c r="ATX29" s="921"/>
      <c r="ATY29" s="921"/>
      <c r="ATZ29" s="921"/>
      <c r="AUA29" s="921"/>
      <c r="AUB29" s="921"/>
      <c r="AUC29" s="921"/>
      <c r="AUD29" s="921"/>
      <c r="AUE29" s="921"/>
      <c r="AUF29" s="921"/>
      <c r="AUG29" s="921"/>
      <c r="AUH29" s="921"/>
      <c r="AUI29" s="921"/>
      <c r="AUJ29" s="921"/>
      <c r="AUK29" s="921"/>
      <c r="AUL29" s="921"/>
      <c r="AUM29" s="921"/>
      <c r="AUN29" s="921"/>
      <c r="AUO29" s="921"/>
      <c r="AUP29" s="921"/>
      <c r="AUQ29" s="921"/>
      <c r="AUR29" s="921"/>
      <c r="AUS29" s="921"/>
      <c r="AUT29" s="921"/>
      <c r="AUU29" s="921"/>
      <c r="AUV29" s="921"/>
      <c r="AUW29" s="921"/>
      <c r="AUX29" s="921"/>
      <c r="AUY29" s="921"/>
      <c r="AUZ29" s="921"/>
      <c r="AVA29" s="921"/>
      <c r="AVB29" s="921"/>
      <c r="AVC29" s="921"/>
      <c r="AVD29" s="921"/>
      <c r="AVE29" s="921"/>
      <c r="AVF29" s="921"/>
      <c r="AVG29" s="921"/>
      <c r="AVH29" s="921"/>
      <c r="AVI29" s="921"/>
      <c r="AVJ29" s="921"/>
      <c r="AVK29" s="921"/>
      <c r="AVL29" s="921"/>
      <c r="AVM29" s="921"/>
      <c r="AVN29" s="921"/>
      <c r="AVO29" s="921"/>
      <c r="AVP29" s="921"/>
      <c r="AVQ29" s="921"/>
      <c r="AVR29" s="921"/>
      <c r="AVS29" s="921"/>
      <c r="AVT29" s="921"/>
      <c r="AVU29" s="921"/>
      <c r="AVV29" s="921"/>
      <c r="AVW29" s="921"/>
      <c r="AVX29" s="921"/>
      <c r="AVY29" s="921"/>
      <c r="AVZ29" s="921"/>
      <c r="AWA29" s="921"/>
      <c r="AWB29" s="921"/>
      <c r="AWC29" s="921"/>
      <c r="AWD29" s="921"/>
      <c r="AWE29" s="921"/>
      <c r="AWF29" s="921"/>
      <c r="AWG29" s="921"/>
      <c r="AWH29" s="921"/>
      <c r="AWI29" s="921"/>
      <c r="AWJ29" s="921"/>
      <c r="AWK29" s="921"/>
      <c r="AWL29" s="921"/>
      <c r="AWM29" s="921"/>
      <c r="AWN29" s="921"/>
      <c r="AWO29" s="921"/>
      <c r="AWP29" s="921"/>
      <c r="AWQ29" s="921"/>
      <c r="AWR29" s="921"/>
      <c r="AWS29" s="921"/>
      <c r="AWT29" s="921"/>
      <c r="AWU29" s="921"/>
      <c r="AWV29" s="921"/>
      <c r="AWW29" s="921"/>
      <c r="AWX29" s="921"/>
      <c r="AWY29" s="921"/>
      <c r="AWZ29" s="921"/>
      <c r="AXA29" s="921"/>
      <c r="AXB29" s="921"/>
      <c r="AXC29" s="921"/>
      <c r="AXD29" s="921"/>
      <c r="AXE29" s="921"/>
      <c r="AXF29" s="921"/>
      <c r="AXG29" s="921"/>
      <c r="AXH29" s="921"/>
      <c r="AXI29" s="921"/>
      <c r="AXJ29" s="921"/>
      <c r="AXK29" s="921"/>
      <c r="AXL29" s="921"/>
      <c r="AXM29" s="921"/>
      <c r="AXN29" s="921"/>
      <c r="AXO29" s="921"/>
      <c r="AXP29" s="921"/>
      <c r="AXQ29" s="921"/>
      <c r="AXR29" s="921"/>
      <c r="AXS29" s="921"/>
      <c r="AXT29" s="921"/>
      <c r="AXU29" s="921"/>
      <c r="AXV29" s="921"/>
      <c r="AXW29" s="921"/>
      <c r="AXX29" s="921"/>
      <c r="AXY29" s="921"/>
      <c r="AXZ29" s="921"/>
      <c r="AYA29" s="921"/>
      <c r="AYB29" s="921"/>
      <c r="AYC29" s="921"/>
      <c r="AYD29" s="921"/>
      <c r="AYE29" s="921"/>
      <c r="AYF29" s="921"/>
      <c r="AYG29" s="921"/>
      <c r="AYH29" s="921"/>
      <c r="AYI29" s="921"/>
      <c r="AYJ29" s="921"/>
      <c r="AYK29" s="921"/>
      <c r="AYL29" s="921"/>
      <c r="AYM29" s="921"/>
      <c r="AYN29" s="921"/>
      <c r="AYO29" s="921"/>
      <c r="AYP29" s="921"/>
      <c r="AYQ29" s="921"/>
      <c r="AYR29" s="921"/>
      <c r="AYS29" s="921"/>
      <c r="AYT29" s="921"/>
      <c r="AYU29" s="921"/>
      <c r="AYV29" s="921"/>
      <c r="AYW29" s="921"/>
      <c r="AYX29" s="921"/>
      <c r="AYY29" s="921"/>
      <c r="AYZ29" s="921"/>
      <c r="AZA29" s="921"/>
      <c r="AZB29" s="921"/>
      <c r="AZC29" s="921"/>
      <c r="AZD29" s="921"/>
      <c r="AZE29" s="921"/>
      <c r="AZF29" s="921"/>
      <c r="AZG29" s="921"/>
      <c r="AZH29" s="921"/>
      <c r="AZI29" s="921"/>
      <c r="AZJ29" s="921"/>
      <c r="AZK29" s="921"/>
      <c r="AZL29" s="921"/>
      <c r="AZM29" s="921"/>
      <c r="AZN29" s="921"/>
      <c r="AZO29" s="921"/>
      <c r="AZP29" s="921"/>
      <c r="AZQ29" s="921"/>
      <c r="AZR29" s="921"/>
      <c r="AZS29" s="921"/>
      <c r="AZT29" s="921"/>
      <c r="AZU29" s="921"/>
      <c r="AZV29" s="921"/>
      <c r="AZW29" s="921"/>
      <c r="AZX29" s="921"/>
      <c r="AZY29" s="921"/>
      <c r="AZZ29" s="921"/>
      <c r="BAA29" s="921"/>
      <c r="BAB29" s="921"/>
      <c r="BAC29" s="921"/>
      <c r="BAD29" s="921"/>
      <c r="BAE29" s="921"/>
      <c r="BAF29" s="921"/>
      <c r="BAG29" s="921"/>
      <c r="BAH29" s="921"/>
      <c r="BAI29" s="921"/>
      <c r="BAJ29" s="921"/>
      <c r="BAK29" s="921"/>
      <c r="BAL29" s="921"/>
      <c r="BAM29" s="921"/>
      <c r="BAN29" s="921"/>
      <c r="BAO29" s="921"/>
      <c r="BAP29" s="921"/>
      <c r="BAQ29" s="921"/>
      <c r="BAR29" s="921"/>
      <c r="BAS29" s="921"/>
      <c r="BAT29" s="921"/>
      <c r="BAU29" s="921"/>
      <c r="BAV29" s="921"/>
      <c r="BAW29" s="921"/>
      <c r="BAX29" s="921"/>
      <c r="BAY29" s="921"/>
      <c r="BAZ29" s="921"/>
      <c r="BBA29" s="921"/>
      <c r="BBB29" s="921"/>
      <c r="BBC29" s="921"/>
      <c r="BBD29" s="921"/>
      <c r="BBE29" s="921"/>
      <c r="BBF29" s="921"/>
      <c r="BBG29" s="921"/>
      <c r="BBH29" s="921"/>
      <c r="BBI29" s="921"/>
      <c r="BBJ29" s="921"/>
      <c r="BBK29" s="921"/>
      <c r="BBL29" s="921"/>
      <c r="BBM29" s="921"/>
      <c r="BBN29" s="921"/>
      <c r="BBO29" s="921"/>
      <c r="BBP29" s="921"/>
      <c r="BBQ29" s="921"/>
      <c r="BBR29" s="921"/>
      <c r="BBS29" s="921"/>
      <c r="BBT29" s="921"/>
      <c r="BBU29" s="921"/>
      <c r="BBV29" s="921"/>
      <c r="BBW29" s="921"/>
      <c r="BBX29" s="921"/>
      <c r="BBY29" s="921"/>
      <c r="BBZ29" s="921"/>
      <c r="BCA29" s="921"/>
      <c r="BCB29" s="921"/>
      <c r="BCC29" s="921"/>
      <c r="BCD29" s="921"/>
      <c r="BCE29" s="921"/>
      <c r="BCF29" s="921"/>
      <c r="BCG29" s="921"/>
      <c r="BCH29" s="921"/>
      <c r="BCI29" s="921"/>
      <c r="BCJ29" s="921"/>
      <c r="BCK29" s="921"/>
      <c r="BCL29" s="921"/>
      <c r="BCM29" s="921"/>
      <c r="BCN29" s="921"/>
      <c r="BCO29" s="921"/>
      <c r="BCP29" s="921"/>
      <c r="BCQ29" s="921"/>
      <c r="BCR29" s="921"/>
      <c r="BCS29" s="921"/>
      <c r="BCT29" s="921"/>
      <c r="BCU29" s="921"/>
      <c r="BCV29" s="921"/>
      <c r="BCW29" s="921"/>
      <c r="BCX29" s="921"/>
      <c r="BCY29" s="921"/>
      <c r="BCZ29" s="921"/>
      <c r="BDA29" s="921"/>
      <c r="BDB29" s="921"/>
      <c r="BDC29" s="921"/>
      <c r="BDD29" s="921"/>
      <c r="BDE29" s="921"/>
      <c r="BDF29" s="921"/>
      <c r="BDG29" s="921"/>
      <c r="BDH29" s="921"/>
      <c r="BDI29" s="921"/>
      <c r="BDJ29" s="921"/>
      <c r="BDK29" s="921"/>
      <c r="BDL29" s="921"/>
      <c r="BDM29" s="921"/>
      <c r="BDN29" s="921"/>
      <c r="BDO29" s="921"/>
      <c r="BDP29" s="921"/>
      <c r="BDQ29" s="921"/>
      <c r="BDR29" s="921"/>
      <c r="BDS29" s="921"/>
      <c r="BDT29" s="921"/>
      <c r="BDU29" s="921"/>
      <c r="BDV29" s="921"/>
      <c r="BDW29" s="921"/>
      <c r="BDX29" s="921"/>
      <c r="BDY29" s="921"/>
      <c r="BDZ29" s="921"/>
      <c r="BEA29" s="921"/>
      <c r="BEB29" s="921"/>
      <c r="BEC29" s="921"/>
      <c r="BED29" s="921"/>
      <c r="BEE29" s="921"/>
      <c r="BEF29" s="921"/>
      <c r="BEG29" s="921"/>
      <c r="BEH29" s="921"/>
      <c r="BEI29" s="921"/>
      <c r="BEJ29" s="921"/>
      <c r="BEK29" s="921"/>
      <c r="BEL29" s="921"/>
      <c r="BEM29" s="921"/>
      <c r="BEN29" s="921"/>
      <c r="BEO29" s="921"/>
      <c r="BEP29" s="921"/>
      <c r="BEQ29" s="921"/>
      <c r="BER29" s="921"/>
      <c r="BES29" s="921"/>
      <c r="BET29" s="921"/>
      <c r="BEU29" s="921"/>
      <c r="BEV29" s="921"/>
      <c r="BEW29" s="921"/>
      <c r="BEX29" s="921"/>
      <c r="BEY29" s="921"/>
      <c r="BEZ29" s="921"/>
      <c r="BFA29" s="921"/>
      <c r="BFB29" s="921"/>
      <c r="BFC29" s="921"/>
      <c r="BFD29" s="921"/>
      <c r="BFE29" s="921"/>
      <c r="BFF29" s="921"/>
      <c r="BFG29" s="921"/>
      <c r="BFH29" s="921"/>
      <c r="BFI29" s="921"/>
      <c r="BFJ29" s="921"/>
      <c r="BFK29" s="921"/>
      <c r="BFL29" s="921"/>
      <c r="BFM29" s="921"/>
      <c r="BFN29" s="921"/>
      <c r="BFO29" s="921"/>
      <c r="BFP29" s="921"/>
      <c r="BFQ29" s="921"/>
      <c r="BFR29" s="921"/>
      <c r="BFS29" s="921"/>
      <c r="BFT29" s="921"/>
      <c r="BFU29" s="921"/>
      <c r="BFV29" s="921"/>
      <c r="BFW29" s="921"/>
      <c r="BFX29" s="921"/>
      <c r="BFY29" s="921"/>
      <c r="BFZ29" s="921"/>
      <c r="BGA29" s="921"/>
      <c r="BGB29" s="921"/>
      <c r="BGC29" s="921"/>
      <c r="BGD29" s="921"/>
      <c r="BGE29" s="921"/>
      <c r="BGF29" s="921"/>
      <c r="BGG29" s="921"/>
      <c r="BGH29" s="921"/>
      <c r="BGI29" s="921"/>
      <c r="BGJ29" s="921"/>
      <c r="BGK29" s="921"/>
      <c r="BGL29" s="921"/>
      <c r="BGM29" s="921"/>
      <c r="BGN29" s="921"/>
      <c r="BGO29" s="921"/>
      <c r="BGP29" s="921"/>
      <c r="BGQ29" s="921"/>
      <c r="BGR29" s="921"/>
      <c r="BGS29" s="921"/>
      <c r="BGT29" s="921"/>
      <c r="BGU29" s="921"/>
      <c r="BGV29" s="921"/>
      <c r="BGW29" s="921"/>
      <c r="BGX29" s="921"/>
      <c r="BGY29" s="921"/>
      <c r="BGZ29" s="921"/>
      <c r="BHA29" s="921"/>
      <c r="BHB29" s="921"/>
      <c r="BHC29" s="921"/>
      <c r="BHD29" s="921"/>
      <c r="BHE29" s="921"/>
      <c r="BHF29" s="921"/>
      <c r="BHG29" s="921"/>
      <c r="BHH29" s="921"/>
      <c r="BHI29" s="921"/>
      <c r="BHJ29" s="921"/>
      <c r="BHK29" s="921"/>
      <c r="BHL29" s="921"/>
      <c r="BHM29" s="921"/>
      <c r="BHN29" s="921"/>
      <c r="BHO29" s="921"/>
      <c r="BHP29" s="921"/>
      <c r="BHQ29" s="921"/>
      <c r="BHR29" s="921"/>
      <c r="BHS29" s="921"/>
      <c r="BHT29" s="921"/>
      <c r="BHU29" s="921"/>
      <c r="BHV29" s="921"/>
      <c r="BHW29" s="921"/>
      <c r="BHX29" s="921"/>
      <c r="BHY29" s="921"/>
      <c r="BHZ29" s="921"/>
      <c r="BIA29" s="921"/>
      <c r="BIB29" s="921"/>
      <c r="BIC29" s="921"/>
      <c r="BID29" s="921"/>
      <c r="BIE29" s="921"/>
      <c r="BIF29" s="921"/>
      <c r="BIG29" s="921"/>
      <c r="BIH29" s="921"/>
      <c r="BII29" s="921"/>
      <c r="BIJ29" s="921"/>
      <c r="BIK29" s="921"/>
      <c r="BIL29" s="921"/>
      <c r="BIM29" s="921"/>
      <c r="BIN29" s="921"/>
      <c r="BIO29" s="921"/>
      <c r="BIP29" s="921"/>
      <c r="BIQ29" s="921"/>
      <c r="BIR29" s="921"/>
      <c r="BIS29" s="921"/>
      <c r="BIT29" s="921"/>
      <c r="BIU29" s="921"/>
      <c r="BIV29" s="921"/>
      <c r="BIW29" s="921"/>
      <c r="BIX29" s="921"/>
      <c r="BIY29" s="921"/>
      <c r="BIZ29" s="921"/>
      <c r="BJA29" s="921"/>
      <c r="BJB29" s="921"/>
      <c r="BJC29" s="921"/>
      <c r="BJD29" s="921"/>
      <c r="BJE29" s="921"/>
      <c r="BJF29" s="921"/>
      <c r="BJG29" s="921"/>
      <c r="BJH29" s="921"/>
      <c r="BJI29" s="921"/>
      <c r="BJJ29" s="921"/>
      <c r="BJK29" s="921"/>
      <c r="BJL29" s="921"/>
      <c r="BJM29" s="921"/>
      <c r="BJN29" s="921"/>
      <c r="BJO29" s="921"/>
      <c r="BJP29" s="921"/>
      <c r="BJQ29" s="921"/>
      <c r="BJR29" s="921"/>
      <c r="BJS29" s="921"/>
      <c r="BJT29" s="921"/>
      <c r="BJU29" s="921"/>
      <c r="BJV29" s="921"/>
      <c r="BJW29" s="921"/>
      <c r="BJX29" s="921"/>
      <c r="BJY29" s="921"/>
      <c r="BJZ29" s="921"/>
      <c r="BKA29" s="921"/>
      <c r="BKB29" s="921"/>
      <c r="BKC29" s="921"/>
      <c r="BKD29" s="921"/>
      <c r="BKE29" s="921"/>
      <c r="BKF29" s="921"/>
      <c r="BKG29" s="921"/>
      <c r="BKH29" s="921"/>
      <c r="BKI29" s="921"/>
      <c r="BKJ29" s="921"/>
      <c r="BKK29" s="921"/>
      <c r="BKL29" s="921"/>
      <c r="BKM29" s="921"/>
      <c r="BKN29" s="921"/>
      <c r="BKO29" s="921"/>
      <c r="BKP29" s="921"/>
      <c r="BKQ29" s="921"/>
      <c r="BKR29" s="921"/>
      <c r="BKS29" s="921"/>
      <c r="BKT29" s="921"/>
      <c r="BKU29" s="921"/>
      <c r="BKV29" s="921"/>
      <c r="BKW29" s="921"/>
      <c r="BKX29" s="921"/>
      <c r="BKY29" s="921"/>
      <c r="BKZ29" s="921"/>
      <c r="BLA29" s="921"/>
      <c r="BLB29" s="921"/>
      <c r="BLC29" s="921"/>
      <c r="BLD29" s="921"/>
      <c r="BLE29" s="921"/>
      <c r="BLF29" s="921"/>
      <c r="BLG29" s="921"/>
      <c r="BLH29" s="921"/>
      <c r="BLI29" s="921"/>
      <c r="BLJ29" s="921"/>
      <c r="BLK29" s="921"/>
      <c r="BLL29" s="921"/>
      <c r="BLM29" s="921"/>
      <c r="BLN29" s="921"/>
      <c r="BLO29" s="921"/>
      <c r="BLP29" s="921"/>
      <c r="BLQ29" s="921"/>
      <c r="BLR29" s="921"/>
      <c r="BLS29" s="921"/>
      <c r="BLT29" s="921"/>
      <c r="BLU29" s="921"/>
      <c r="BLV29" s="921"/>
      <c r="BLW29" s="921"/>
      <c r="BLX29" s="921"/>
      <c r="BLY29" s="921"/>
      <c r="BLZ29" s="921"/>
      <c r="BMA29" s="921"/>
      <c r="BMB29" s="921"/>
      <c r="BMC29" s="921"/>
      <c r="BMD29" s="921"/>
      <c r="BME29" s="921"/>
      <c r="BMF29" s="921"/>
      <c r="BMG29" s="921"/>
      <c r="BMH29" s="921"/>
      <c r="BMI29" s="921"/>
      <c r="BMJ29" s="921"/>
      <c r="BMK29" s="921"/>
      <c r="BML29" s="921"/>
      <c r="BMM29" s="921"/>
      <c r="BMN29" s="921"/>
      <c r="BMO29" s="921"/>
      <c r="BMP29" s="921"/>
      <c r="BMQ29" s="921"/>
      <c r="BMR29" s="921"/>
      <c r="BMS29" s="921"/>
      <c r="BMT29" s="921"/>
      <c r="BMU29" s="921"/>
      <c r="BMV29" s="921"/>
      <c r="BMW29" s="921"/>
      <c r="BMX29" s="921"/>
      <c r="BMY29" s="921"/>
      <c r="BMZ29" s="921"/>
      <c r="BNA29" s="921"/>
      <c r="BNB29" s="921"/>
      <c r="BNC29" s="921"/>
      <c r="BND29" s="921"/>
      <c r="BNE29" s="921"/>
      <c r="BNF29" s="921"/>
      <c r="BNG29" s="921"/>
      <c r="BNH29" s="921"/>
      <c r="BNI29" s="921"/>
      <c r="BNJ29" s="921"/>
      <c r="BNK29" s="921"/>
      <c r="BNL29" s="921"/>
      <c r="BNM29" s="921"/>
      <c r="BNN29" s="921"/>
      <c r="BNO29" s="921"/>
      <c r="BNP29" s="921"/>
      <c r="BNQ29" s="921"/>
      <c r="BNR29" s="921"/>
      <c r="BNS29" s="921"/>
      <c r="BNT29" s="921"/>
      <c r="BNU29" s="921"/>
      <c r="BNV29" s="921"/>
      <c r="BNW29" s="921"/>
      <c r="BNX29" s="921"/>
      <c r="BNY29" s="921"/>
      <c r="BNZ29" s="921"/>
      <c r="BOA29" s="921"/>
      <c r="BOB29" s="921"/>
      <c r="BOC29" s="921"/>
      <c r="BOD29" s="921"/>
      <c r="BOE29" s="921"/>
      <c r="BOF29" s="921"/>
      <c r="BOG29" s="921"/>
      <c r="BOH29" s="921"/>
      <c r="BOI29" s="921"/>
      <c r="BOJ29" s="921"/>
      <c r="BOK29" s="921"/>
      <c r="BOL29" s="921"/>
      <c r="BOM29" s="921"/>
      <c r="BON29" s="921"/>
      <c r="BOO29" s="921"/>
      <c r="BOP29" s="921"/>
      <c r="BOQ29" s="921"/>
      <c r="BOR29" s="921"/>
      <c r="BOS29" s="921"/>
      <c r="BOT29" s="921"/>
      <c r="BOU29" s="921"/>
      <c r="BOV29" s="921"/>
      <c r="BOW29" s="921"/>
      <c r="BOX29" s="921"/>
      <c r="BOY29" s="921"/>
      <c r="BOZ29" s="921"/>
      <c r="BPA29" s="921"/>
      <c r="BPB29" s="921"/>
      <c r="BPC29" s="921"/>
      <c r="BPD29" s="921"/>
      <c r="BPE29" s="921"/>
      <c r="BPF29" s="921"/>
      <c r="BPG29" s="921"/>
      <c r="BPH29" s="921"/>
      <c r="BPI29" s="921"/>
      <c r="BPJ29" s="921"/>
      <c r="BPK29" s="921"/>
      <c r="BPL29" s="921"/>
      <c r="BPM29" s="921"/>
      <c r="BPN29" s="921"/>
      <c r="BPO29" s="921"/>
      <c r="BPP29" s="921"/>
      <c r="BPQ29" s="921"/>
      <c r="BPR29" s="921"/>
      <c r="BPS29" s="921"/>
      <c r="BPT29" s="921"/>
      <c r="BPU29" s="921"/>
      <c r="BPV29" s="921"/>
      <c r="BPW29" s="921"/>
      <c r="BPX29" s="921"/>
      <c r="BPY29" s="921"/>
      <c r="BPZ29" s="921"/>
      <c r="BQA29" s="921"/>
      <c r="BQB29" s="921"/>
      <c r="BQC29" s="921"/>
      <c r="BQD29" s="921"/>
      <c r="BQE29" s="921"/>
      <c r="BQF29" s="921"/>
      <c r="BQG29" s="921"/>
      <c r="BQH29" s="921"/>
      <c r="BQI29" s="921"/>
      <c r="BQJ29" s="921"/>
      <c r="BQK29" s="921"/>
      <c r="BQL29" s="921"/>
      <c r="BQM29" s="921"/>
      <c r="BQN29" s="921"/>
      <c r="BQO29" s="921"/>
      <c r="BQP29" s="921"/>
      <c r="BQQ29" s="921"/>
      <c r="BQR29" s="921"/>
      <c r="BQS29" s="921"/>
      <c r="BQT29" s="921"/>
      <c r="BQU29" s="921"/>
      <c r="BQV29" s="921"/>
      <c r="BQW29" s="921"/>
      <c r="BQX29" s="921"/>
      <c r="BQY29" s="921"/>
      <c r="BQZ29" s="921"/>
      <c r="BRA29" s="921"/>
      <c r="BRB29" s="921"/>
      <c r="BRC29" s="921"/>
      <c r="BRD29" s="921"/>
      <c r="BRE29" s="921"/>
      <c r="BRF29" s="921"/>
      <c r="BRG29" s="921"/>
      <c r="BRH29" s="921"/>
      <c r="BRI29" s="921"/>
      <c r="BRJ29" s="921"/>
      <c r="BRK29" s="921"/>
      <c r="BRL29" s="921"/>
      <c r="BRM29" s="921"/>
      <c r="BRN29" s="921"/>
      <c r="BRO29" s="921"/>
      <c r="BRP29" s="921"/>
      <c r="BRQ29" s="921"/>
      <c r="BRR29" s="921"/>
      <c r="BRS29" s="921"/>
      <c r="BRT29" s="921"/>
      <c r="BRU29" s="921"/>
      <c r="BRV29" s="921"/>
      <c r="BRW29" s="921"/>
      <c r="BRX29" s="921"/>
      <c r="BRY29" s="921"/>
      <c r="BRZ29" s="921"/>
      <c r="BSA29" s="921"/>
      <c r="BSB29" s="921"/>
      <c r="BSC29" s="921"/>
      <c r="BSD29" s="921"/>
      <c r="BSE29" s="921"/>
      <c r="BSF29" s="921"/>
      <c r="BSG29" s="921"/>
      <c r="BSH29" s="921"/>
      <c r="BSI29" s="921"/>
      <c r="BSJ29" s="921"/>
      <c r="BSK29" s="921"/>
      <c r="BSL29" s="921"/>
      <c r="BSM29" s="921"/>
      <c r="BSN29" s="921"/>
      <c r="BSO29" s="921"/>
      <c r="BSP29" s="921"/>
      <c r="BSQ29" s="921"/>
      <c r="BSR29" s="921"/>
      <c r="BSS29" s="921"/>
      <c r="BST29" s="921"/>
      <c r="BSU29" s="921"/>
      <c r="BSV29" s="921"/>
      <c r="BSW29" s="921"/>
      <c r="BSX29" s="921"/>
      <c r="BSY29" s="921"/>
      <c r="BSZ29" s="921"/>
      <c r="BTA29" s="921"/>
      <c r="BTB29" s="921"/>
      <c r="BTC29" s="921"/>
      <c r="BTD29" s="921"/>
      <c r="BTE29" s="921"/>
      <c r="BTF29" s="921"/>
      <c r="BTG29" s="921"/>
      <c r="BTH29" s="921"/>
      <c r="BTI29" s="921"/>
      <c r="BTJ29" s="921"/>
      <c r="BTK29" s="921"/>
      <c r="BTL29" s="921"/>
      <c r="BTM29" s="921"/>
      <c r="BTN29" s="921"/>
      <c r="BTO29" s="921"/>
      <c r="BTP29" s="921"/>
      <c r="BTQ29" s="921"/>
      <c r="BTR29" s="921"/>
      <c r="BTS29" s="921"/>
      <c r="BTT29" s="921"/>
      <c r="BTU29" s="921"/>
      <c r="BTV29" s="921"/>
      <c r="BTW29" s="921"/>
      <c r="BTX29" s="921"/>
      <c r="BTY29" s="921"/>
      <c r="BTZ29" s="921"/>
      <c r="BUA29" s="921"/>
      <c r="BUB29" s="921"/>
      <c r="BUC29" s="921"/>
      <c r="BUD29" s="921"/>
      <c r="BUE29" s="921"/>
      <c r="BUF29" s="921"/>
      <c r="BUG29" s="921"/>
      <c r="BUH29" s="921"/>
      <c r="BUI29" s="921"/>
      <c r="BUJ29" s="921"/>
      <c r="BUK29" s="921"/>
      <c r="BUL29" s="921"/>
      <c r="BUM29" s="921"/>
      <c r="BUN29" s="921"/>
      <c r="BUO29" s="921"/>
      <c r="BUP29" s="921"/>
      <c r="BUQ29" s="921"/>
      <c r="BUR29" s="921"/>
      <c r="BUS29" s="921"/>
      <c r="BUT29" s="921"/>
      <c r="BUU29" s="921"/>
      <c r="BUV29" s="921"/>
      <c r="BUW29" s="921"/>
      <c r="BUX29" s="921"/>
      <c r="BUY29" s="921"/>
      <c r="BUZ29" s="921"/>
      <c r="BVA29" s="921"/>
      <c r="BVB29" s="921"/>
      <c r="BVC29" s="921"/>
      <c r="BVD29" s="921"/>
      <c r="BVE29" s="921"/>
      <c r="BVF29" s="921"/>
      <c r="BVG29" s="921"/>
      <c r="BVH29" s="921"/>
      <c r="BVI29" s="921"/>
      <c r="BVJ29" s="921"/>
      <c r="BVK29" s="921"/>
      <c r="BVL29" s="921"/>
      <c r="BVM29" s="921"/>
      <c r="BVN29" s="921"/>
      <c r="BVO29" s="921"/>
      <c r="BVP29" s="921"/>
      <c r="BVQ29" s="921"/>
      <c r="BVR29" s="921"/>
      <c r="BVS29" s="921"/>
      <c r="BVT29" s="921"/>
      <c r="BVU29" s="921"/>
      <c r="BVV29" s="921"/>
      <c r="BVW29" s="921"/>
      <c r="BVX29" s="921"/>
      <c r="BVY29" s="921"/>
      <c r="BVZ29" s="921"/>
      <c r="BWA29" s="921"/>
      <c r="BWB29" s="921"/>
      <c r="BWC29" s="921"/>
      <c r="BWD29" s="921"/>
      <c r="BWE29" s="921"/>
      <c r="BWF29" s="921"/>
      <c r="BWG29" s="921"/>
      <c r="BWH29" s="921"/>
      <c r="BWI29" s="921"/>
      <c r="BWJ29" s="921"/>
      <c r="BWK29" s="921"/>
      <c r="BWL29" s="921"/>
      <c r="BWM29" s="921"/>
      <c r="BWN29" s="921"/>
      <c r="BWO29" s="921"/>
      <c r="BWP29" s="921"/>
      <c r="BWQ29" s="921"/>
      <c r="BWR29" s="921"/>
      <c r="BWS29" s="921"/>
      <c r="BWT29" s="921"/>
      <c r="BWU29" s="921"/>
      <c r="BWV29" s="921"/>
      <c r="BWW29" s="921"/>
      <c r="BWX29" s="921"/>
      <c r="BWY29" s="921"/>
      <c r="BWZ29" s="921"/>
      <c r="BXA29" s="921"/>
      <c r="BXB29" s="921"/>
      <c r="BXC29" s="921"/>
      <c r="BXD29" s="921"/>
      <c r="BXE29" s="921"/>
      <c r="BXF29" s="921"/>
      <c r="BXG29" s="921"/>
      <c r="BXH29" s="921"/>
      <c r="BXI29" s="921"/>
      <c r="BXJ29" s="921"/>
      <c r="BXK29" s="921"/>
      <c r="BXL29" s="921"/>
      <c r="BXM29" s="921"/>
      <c r="BXN29" s="921"/>
      <c r="BXO29" s="921"/>
      <c r="BXP29" s="921"/>
      <c r="BXQ29" s="921"/>
      <c r="BXR29" s="921"/>
      <c r="BXS29" s="921"/>
      <c r="BXT29" s="921"/>
      <c r="BXU29" s="921"/>
      <c r="BXV29" s="921"/>
      <c r="BXW29" s="921"/>
      <c r="BXX29" s="921"/>
      <c r="BXY29" s="921"/>
      <c r="BXZ29" s="921"/>
      <c r="BYA29" s="921"/>
      <c r="BYB29" s="921"/>
      <c r="BYC29" s="921"/>
      <c r="BYD29" s="921"/>
      <c r="BYE29" s="921"/>
      <c r="BYF29" s="921"/>
      <c r="BYG29" s="921"/>
      <c r="BYH29" s="921"/>
      <c r="BYI29" s="921"/>
      <c r="BYJ29" s="921"/>
      <c r="BYK29" s="921"/>
      <c r="BYL29" s="921"/>
      <c r="BYM29" s="921"/>
      <c r="BYN29" s="921"/>
      <c r="BYO29" s="921"/>
      <c r="BYP29" s="921"/>
      <c r="BYQ29" s="921"/>
      <c r="BYR29" s="921"/>
      <c r="BYS29" s="921"/>
      <c r="BYT29" s="921"/>
      <c r="BYU29" s="921"/>
      <c r="BYV29" s="921"/>
      <c r="BYW29" s="921"/>
      <c r="BYX29" s="921"/>
      <c r="BYY29" s="921"/>
      <c r="BYZ29" s="921"/>
      <c r="BZA29" s="921"/>
      <c r="BZB29" s="921"/>
      <c r="BZC29" s="921"/>
      <c r="BZD29" s="921"/>
      <c r="BZE29" s="921"/>
      <c r="BZF29" s="921"/>
      <c r="BZG29" s="921"/>
      <c r="BZH29" s="921"/>
      <c r="BZI29" s="921"/>
      <c r="BZJ29" s="921"/>
      <c r="BZK29" s="921"/>
      <c r="BZL29" s="921"/>
      <c r="BZM29" s="921"/>
      <c r="BZN29" s="921"/>
      <c r="BZO29" s="921"/>
      <c r="BZP29" s="921"/>
      <c r="BZQ29" s="921"/>
      <c r="BZR29" s="921"/>
      <c r="BZS29" s="921"/>
      <c r="BZT29" s="921"/>
      <c r="BZU29" s="921"/>
      <c r="BZV29" s="921"/>
      <c r="BZW29" s="921"/>
      <c r="BZX29" s="921"/>
      <c r="BZY29" s="921"/>
      <c r="BZZ29" s="921"/>
      <c r="CAA29" s="921"/>
      <c r="CAB29" s="921"/>
      <c r="CAC29" s="921"/>
      <c r="CAD29" s="921"/>
      <c r="CAE29" s="921"/>
      <c r="CAF29" s="921"/>
      <c r="CAG29" s="921"/>
      <c r="CAH29" s="921"/>
      <c r="CAI29" s="921"/>
      <c r="CAJ29" s="921"/>
      <c r="CAK29" s="921"/>
      <c r="CAL29" s="921"/>
      <c r="CAM29" s="921"/>
      <c r="CAN29" s="921"/>
      <c r="CAO29" s="921"/>
      <c r="CAP29" s="921"/>
      <c r="CAQ29" s="921"/>
      <c r="CAR29" s="921"/>
      <c r="CAS29" s="921"/>
      <c r="CAT29" s="921"/>
      <c r="CAU29" s="921"/>
      <c r="CAV29" s="921"/>
      <c r="CAW29" s="921"/>
      <c r="CAX29" s="921"/>
      <c r="CAY29" s="921"/>
      <c r="CAZ29" s="921"/>
      <c r="CBA29" s="921"/>
      <c r="CBB29" s="921"/>
      <c r="CBC29" s="921"/>
      <c r="CBD29" s="921"/>
      <c r="CBE29" s="921"/>
      <c r="CBF29" s="921"/>
      <c r="CBG29" s="921"/>
      <c r="CBH29" s="921"/>
      <c r="CBI29" s="921"/>
      <c r="CBJ29" s="921"/>
      <c r="CBK29" s="921"/>
      <c r="CBL29" s="921"/>
      <c r="CBM29" s="921"/>
      <c r="CBN29" s="921"/>
      <c r="CBO29" s="921"/>
      <c r="CBP29" s="921"/>
      <c r="CBQ29" s="921"/>
      <c r="CBR29" s="921"/>
      <c r="CBS29" s="921"/>
      <c r="CBT29" s="921"/>
      <c r="CBU29" s="921"/>
      <c r="CBV29" s="921"/>
      <c r="CBW29" s="921"/>
      <c r="CBX29" s="921"/>
      <c r="CBY29" s="921"/>
      <c r="CBZ29" s="921"/>
      <c r="CCA29" s="921"/>
      <c r="CCB29" s="921"/>
      <c r="CCC29" s="921"/>
      <c r="CCD29" s="921"/>
      <c r="CCE29" s="921"/>
      <c r="CCF29" s="921"/>
      <c r="CCG29" s="921"/>
      <c r="CCH29" s="921"/>
      <c r="CCI29" s="921"/>
      <c r="CCJ29" s="921"/>
      <c r="CCK29" s="921"/>
      <c r="CCL29" s="921"/>
      <c r="CCM29" s="921"/>
      <c r="CCN29" s="921"/>
      <c r="CCO29" s="921"/>
      <c r="CCP29" s="921"/>
      <c r="CCQ29" s="921"/>
      <c r="CCR29" s="921"/>
      <c r="CCS29" s="921"/>
      <c r="CCT29" s="921"/>
      <c r="CCU29" s="921"/>
      <c r="CCV29" s="921"/>
      <c r="CCW29" s="921"/>
      <c r="CCX29" s="921"/>
      <c r="CCY29" s="921"/>
      <c r="CCZ29" s="921"/>
      <c r="CDA29" s="921"/>
      <c r="CDB29" s="921"/>
      <c r="CDC29" s="921"/>
      <c r="CDD29" s="921"/>
      <c r="CDE29" s="921"/>
      <c r="CDF29" s="921"/>
      <c r="CDG29" s="921"/>
      <c r="CDH29" s="921"/>
      <c r="CDI29" s="921"/>
      <c r="CDJ29" s="921"/>
      <c r="CDK29" s="921"/>
      <c r="CDL29" s="921"/>
      <c r="CDM29" s="921"/>
      <c r="CDN29" s="921"/>
      <c r="CDO29" s="921"/>
      <c r="CDP29" s="921"/>
      <c r="CDQ29" s="921"/>
      <c r="CDR29" s="921"/>
      <c r="CDS29" s="921"/>
      <c r="CDT29" s="921"/>
      <c r="CDU29" s="921"/>
      <c r="CDV29" s="921"/>
      <c r="CDW29" s="921"/>
      <c r="CDX29" s="921"/>
      <c r="CDY29" s="921"/>
      <c r="CDZ29" s="921"/>
      <c r="CEA29" s="921"/>
      <c r="CEB29" s="921"/>
      <c r="CEC29" s="921"/>
      <c r="CED29" s="921"/>
      <c r="CEE29" s="921"/>
      <c r="CEF29" s="921"/>
      <c r="CEG29" s="921"/>
      <c r="CEH29" s="921"/>
      <c r="CEI29" s="921"/>
      <c r="CEJ29" s="921"/>
      <c r="CEK29" s="921"/>
      <c r="CEL29" s="921"/>
      <c r="CEM29" s="921"/>
      <c r="CEN29" s="921"/>
      <c r="CEO29" s="921"/>
      <c r="CEP29" s="921"/>
      <c r="CEQ29" s="921"/>
      <c r="CER29" s="921"/>
      <c r="CES29" s="921"/>
      <c r="CET29" s="921"/>
      <c r="CEU29" s="921"/>
      <c r="CEV29" s="921"/>
      <c r="CEW29" s="921"/>
      <c r="CEX29" s="921"/>
      <c r="CEY29" s="921"/>
      <c r="CEZ29" s="921"/>
      <c r="CFA29" s="921"/>
      <c r="CFB29" s="921"/>
      <c r="CFC29" s="921"/>
      <c r="CFD29" s="921"/>
      <c r="CFE29" s="921"/>
      <c r="CFF29" s="921"/>
      <c r="CFG29" s="921"/>
      <c r="CFH29" s="921"/>
      <c r="CFI29" s="921"/>
      <c r="CFJ29" s="921"/>
      <c r="CFK29" s="921"/>
      <c r="CFL29" s="921"/>
      <c r="CFM29" s="921"/>
      <c r="CFN29" s="921"/>
      <c r="CFO29" s="921"/>
      <c r="CFP29" s="921"/>
      <c r="CFQ29" s="921"/>
      <c r="CFR29" s="921"/>
      <c r="CFS29" s="921"/>
      <c r="CFT29" s="921"/>
      <c r="CFU29" s="921"/>
      <c r="CFV29" s="921"/>
      <c r="CFW29" s="921"/>
      <c r="CFX29" s="921"/>
      <c r="CFY29" s="921"/>
      <c r="CFZ29" s="921"/>
      <c r="CGA29" s="921"/>
      <c r="CGB29" s="921"/>
      <c r="CGC29" s="921"/>
      <c r="CGD29" s="921"/>
      <c r="CGE29" s="921"/>
      <c r="CGF29" s="921"/>
      <c r="CGG29" s="921"/>
      <c r="CGH29" s="921"/>
      <c r="CGI29" s="921"/>
      <c r="CGJ29" s="921"/>
      <c r="CGK29" s="921"/>
      <c r="CGL29" s="921"/>
      <c r="CGM29" s="921"/>
      <c r="CGN29" s="921"/>
      <c r="CGO29" s="921"/>
      <c r="CGP29" s="921"/>
      <c r="CGQ29" s="921"/>
      <c r="CGR29" s="921"/>
      <c r="CGS29" s="921"/>
      <c r="CGT29" s="921"/>
      <c r="CGU29" s="921"/>
      <c r="CGV29" s="921"/>
      <c r="CGW29" s="921"/>
      <c r="CGX29" s="921"/>
      <c r="CGY29" s="921"/>
      <c r="CGZ29" s="921"/>
      <c r="CHA29" s="921"/>
      <c r="CHB29" s="921"/>
      <c r="CHC29" s="921"/>
      <c r="CHD29" s="921"/>
      <c r="CHE29" s="921"/>
      <c r="CHF29" s="921"/>
      <c r="CHG29" s="921"/>
      <c r="CHH29" s="921"/>
      <c r="CHI29" s="921"/>
      <c r="CHJ29" s="921"/>
      <c r="CHK29" s="921"/>
      <c r="CHL29" s="921"/>
      <c r="CHM29" s="921"/>
      <c r="CHN29" s="921"/>
      <c r="CHO29" s="921"/>
      <c r="CHP29" s="921"/>
      <c r="CHQ29" s="921"/>
      <c r="CHR29" s="921"/>
      <c r="CHS29" s="921"/>
      <c r="CHT29" s="921"/>
      <c r="CHU29" s="921"/>
      <c r="CHV29" s="921"/>
      <c r="CHW29" s="921"/>
      <c r="CHX29" s="921"/>
      <c r="CHY29" s="921"/>
      <c r="CHZ29" s="921"/>
      <c r="CIA29" s="921"/>
      <c r="CIB29" s="921"/>
      <c r="CIC29" s="921"/>
      <c r="CID29" s="921"/>
      <c r="CIE29" s="921"/>
      <c r="CIF29" s="921"/>
      <c r="CIG29" s="921"/>
      <c r="CIH29" s="921"/>
      <c r="CII29" s="921"/>
      <c r="CIJ29" s="921"/>
      <c r="CIK29" s="921"/>
      <c r="CIL29" s="921"/>
      <c r="CIM29" s="921"/>
      <c r="CIN29" s="921"/>
      <c r="CIO29" s="921"/>
      <c r="CIP29" s="921"/>
      <c r="CIQ29" s="921"/>
      <c r="CIR29" s="921"/>
      <c r="CIS29" s="921"/>
      <c r="CIT29" s="921"/>
      <c r="CIU29" s="921"/>
      <c r="CIV29" s="921"/>
      <c r="CIW29" s="921"/>
      <c r="CIX29" s="921"/>
      <c r="CIY29" s="921"/>
      <c r="CIZ29" s="921"/>
      <c r="CJA29" s="921"/>
      <c r="CJB29" s="921"/>
      <c r="CJC29" s="921"/>
      <c r="CJD29" s="921"/>
      <c r="CJE29" s="921"/>
      <c r="CJF29" s="921"/>
      <c r="CJG29" s="921"/>
      <c r="CJH29" s="921"/>
      <c r="CJI29" s="921"/>
      <c r="CJJ29" s="921"/>
      <c r="CJK29" s="921"/>
      <c r="CJL29" s="921"/>
      <c r="CJM29" s="921"/>
      <c r="CJN29" s="921"/>
      <c r="CJO29" s="921"/>
      <c r="CJP29" s="921"/>
      <c r="CJQ29" s="921"/>
      <c r="CJR29" s="921"/>
      <c r="CJS29" s="921"/>
      <c r="CJT29" s="921"/>
      <c r="CJU29" s="921"/>
      <c r="CJV29" s="921"/>
      <c r="CJW29" s="921"/>
      <c r="CJX29" s="921"/>
      <c r="CJY29" s="921"/>
      <c r="CJZ29" s="921"/>
      <c r="CKA29" s="921"/>
      <c r="CKB29" s="921"/>
      <c r="CKC29" s="921"/>
      <c r="CKD29" s="921"/>
      <c r="CKE29" s="921"/>
      <c r="CKF29" s="921"/>
      <c r="CKG29" s="921"/>
      <c r="CKH29" s="921"/>
      <c r="CKI29" s="921"/>
      <c r="CKJ29" s="921"/>
      <c r="CKK29" s="921"/>
      <c r="CKL29" s="921"/>
      <c r="CKM29" s="921"/>
      <c r="CKN29" s="921"/>
      <c r="CKO29" s="921"/>
      <c r="CKP29" s="921"/>
      <c r="CKQ29" s="921"/>
      <c r="CKR29" s="921"/>
      <c r="CKS29" s="921"/>
      <c r="CKT29" s="921"/>
      <c r="CKU29" s="921"/>
      <c r="CKV29" s="921"/>
      <c r="CKW29" s="921"/>
      <c r="CKX29" s="921"/>
      <c r="CKY29" s="921"/>
      <c r="CKZ29" s="921"/>
      <c r="CLA29" s="921"/>
      <c r="CLB29" s="921"/>
      <c r="CLC29" s="921"/>
      <c r="CLD29" s="921"/>
      <c r="CLE29" s="921"/>
      <c r="CLF29" s="921"/>
      <c r="CLG29" s="921"/>
      <c r="CLH29" s="921"/>
      <c r="CLI29" s="921"/>
      <c r="CLJ29" s="921"/>
      <c r="CLK29" s="921"/>
      <c r="CLL29" s="921"/>
      <c r="CLM29" s="921"/>
      <c r="CLN29" s="921"/>
      <c r="CLO29" s="921"/>
      <c r="CLP29" s="921"/>
      <c r="CLQ29" s="921"/>
      <c r="CLR29" s="921"/>
      <c r="CLS29" s="921"/>
      <c r="CLT29" s="921"/>
      <c r="CLU29" s="921"/>
      <c r="CLV29" s="921"/>
      <c r="CLW29" s="921"/>
      <c r="CLX29" s="921"/>
      <c r="CLY29" s="921"/>
      <c r="CLZ29" s="921"/>
      <c r="CMA29" s="921"/>
      <c r="CMB29" s="921"/>
      <c r="CMC29" s="921"/>
      <c r="CMD29" s="921"/>
      <c r="CME29" s="921"/>
      <c r="CMF29" s="921"/>
      <c r="CMG29" s="921"/>
      <c r="CMH29" s="921"/>
      <c r="CMI29" s="921"/>
      <c r="CMJ29" s="921"/>
      <c r="CMK29" s="921"/>
      <c r="CML29" s="921"/>
      <c r="CMM29" s="921"/>
      <c r="CMN29" s="921"/>
      <c r="CMO29" s="921"/>
      <c r="CMP29" s="921"/>
      <c r="CMQ29" s="921"/>
      <c r="CMR29" s="921"/>
      <c r="CMS29" s="921"/>
      <c r="CMT29" s="921"/>
      <c r="CMU29" s="921"/>
      <c r="CMV29" s="921"/>
      <c r="CMW29" s="921"/>
      <c r="CMX29" s="921"/>
      <c r="CMY29" s="921"/>
      <c r="CMZ29" s="921"/>
      <c r="CNA29" s="921"/>
      <c r="CNB29" s="921"/>
      <c r="CNC29" s="921"/>
      <c r="CND29" s="921"/>
      <c r="CNE29" s="921"/>
      <c r="CNF29" s="921"/>
      <c r="CNG29" s="921"/>
      <c r="CNH29" s="921"/>
      <c r="CNI29" s="921"/>
      <c r="CNJ29" s="921"/>
      <c r="CNK29" s="921"/>
      <c r="CNL29" s="921"/>
      <c r="CNM29" s="921"/>
      <c r="CNN29" s="921"/>
      <c r="CNO29" s="921"/>
      <c r="CNP29" s="921"/>
      <c r="CNQ29" s="921"/>
      <c r="CNR29" s="921"/>
      <c r="CNS29" s="921"/>
      <c r="CNT29" s="921"/>
      <c r="CNU29" s="921"/>
      <c r="CNV29" s="921"/>
      <c r="CNW29" s="921"/>
      <c r="CNX29" s="921"/>
      <c r="CNY29" s="921"/>
      <c r="CNZ29" s="921"/>
      <c r="COA29" s="921"/>
      <c r="COB29" s="921"/>
      <c r="COC29" s="921"/>
      <c r="COD29" s="921"/>
      <c r="COE29" s="921"/>
      <c r="COF29" s="921"/>
      <c r="COG29" s="921"/>
      <c r="COH29" s="921"/>
      <c r="COI29" s="921"/>
      <c r="COJ29" s="921"/>
      <c r="COK29" s="921"/>
      <c r="COL29" s="921"/>
      <c r="COM29" s="921"/>
      <c r="CON29" s="921"/>
      <c r="COO29" s="921"/>
      <c r="COP29" s="921"/>
      <c r="COQ29" s="921"/>
      <c r="COR29" s="921"/>
      <c r="COS29" s="921"/>
      <c r="COT29" s="921"/>
      <c r="COU29" s="921"/>
      <c r="COV29" s="921"/>
      <c r="COW29" s="921"/>
      <c r="COX29" s="921"/>
      <c r="COY29" s="921"/>
      <c r="COZ29" s="921"/>
      <c r="CPA29" s="921"/>
      <c r="CPB29" s="921"/>
      <c r="CPC29" s="921"/>
      <c r="CPD29" s="921"/>
      <c r="CPE29" s="921"/>
      <c r="CPF29" s="921"/>
      <c r="CPG29" s="921"/>
      <c r="CPH29" s="921"/>
      <c r="CPI29" s="921"/>
      <c r="CPJ29" s="921"/>
      <c r="CPK29" s="921"/>
      <c r="CPL29" s="921"/>
      <c r="CPM29" s="921"/>
      <c r="CPN29" s="921"/>
      <c r="CPO29" s="921"/>
      <c r="CPP29" s="921"/>
      <c r="CPQ29" s="921"/>
      <c r="CPR29" s="921"/>
      <c r="CPS29" s="921"/>
      <c r="CPT29" s="921"/>
      <c r="CPU29" s="921"/>
      <c r="CPV29" s="921"/>
      <c r="CPW29" s="921"/>
      <c r="CPX29" s="921"/>
      <c r="CPY29" s="921"/>
      <c r="CPZ29" s="921"/>
      <c r="CQA29" s="921"/>
      <c r="CQB29" s="921"/>
      <c r="CQC29" s="921"/>
      <c r="CQD29" s="921"/>
      <c r="CQE29" s="921"/>
      <c r="CQF29" s="921"/>
      <c r="CQG29" s="921"/>
      <c r="CQH29" s="921"/>
      <c r="CQI29" s="921"/>
      <c r="CQJ29" s="921"/>
      <c r="CQK29" s="921"/>
      <c r="CQL29" s="921"/>
      <c r="CQM29" s="921"/>
      <c r="CQN29" s="921"/>
      <c r="CQO29" s="921"/>
      <c r="CQP29" s="921"/>
      <c r="CQQ29" s="921"/>
      <c r="CQR29" s="921"/>
      <c r="CQS29" s="921"/>
      <c r="CQT29" s="921"/>
      <c r="CQU29" s="921"/>
      <c r="CQV29" s="921"/>
      <c r="CQW29" s="921"/>
      <c r="CQX29" s="921"/>
      <c r="CQY29" s="921"/>
      <c r="CQZ29" s="921"/>
      <c r="CRA29" s="921"/>
      <c r="CRB29" s="921"/>
      <c r="CRC29" s="921"/>
      <c r="CRD29" s="921"/>
      <c r="CRE29" s="921"/>
      <c r="CRF29" s="921"/>
      <c r="CRG29" s="921"/>
      <c r="CRH29" s="921"/>
      <c r="CRI29" s="921"/>
      <c r="CRJ29" s="921"/>
      <c r="CRK29" s="921"/>
      <c r="CRL29" s="921"/>
      <c r="CRM29" s="921"/>
      <c r="CRN29" s="921"/>
      <c r="CRO29" s="921"/>
      <c r="CRP29" s="921"/>
      <c r="CRQ29" s="921"/>
      <c r="CRR29" s="921"/>
      <c r="CRS29" s="921"/>
      <c r="CRT29" s="921"/>
      <c r="CRU29" s="921"/>
      <c r="CRV29" s="921"/>
      <c r="CRW29" s="921"/>
      <c r="CRX29" s="921"/>
      <c r="CRY29" s="921"/>
      <c r="CRZ29" s="921"/>
      <c r="CSA29" s="921"/>
      <c r="CSB29" s="921"/>
      <c r="CSC29" s="921"/>
      <c r="CSD29" s="921"/>
      <c r="CSE29" s="921"/>
      <c r="CSF29" s="921"/>
      <c r="CSG29" s="921"/>
      <c r="CSH29" s="921"/>
      <c r="CSI29" s="921"/>
      <c r="CSJ29" s="921"/>
      <c r="CSK29" s="921"/>
      <c r="CSL29" s="921"/>
      <c r="CSM29" s="921"/>
      <c r="CSN29" s="921"/>
      <c r="CSO29" s="921"/>
      <c r="CSP29" s="921"/>
      <c r="CSQ29" s="921"/>
      <c r="CSR29" s="921"/>
      <c r="CSS29" s="921"/>
      <c r="CST29" s="921"/>
      <c r="CSU29" s="921"/>
      <c r="CSV29" s="921"/>
      <c r="CSW29" s="921"/>
      <c r="CSX29" s="921"/>
      <c r="CSY29" s="921"/>
      <c r="CSZ29" s="921"/>
      <c r="CTA29" s="921"/>
      <c r="CTB29" s="921"/>
      <c r="CTC29" s="921"/>
      <c r="CTD29" s="921"/>
      <c r="CTE29" s="921"/>
      <c r="CTF29" s="921"/>
      <c r="CTG29" s="921"/>
      <c r="CTH29" s="921"/>
      <c r="CTI29" s="921"/>
      <c r="CTJ29" s="921"/>
      <c r="CTK29" s="921"/>
      <c r="CTL29" s="921"/>
      <c r="CTM29" s="921"/>
      <c r="CTN29" s="921"/>
      <c r="CTO29" s="921"/>
      <c r="CTP29" s="921"/>
      <c r="CTQ29" s="921"/>
      <c r="CTR29" s="921"/>
      <c r="CTS29" s="921"/>
      <c r="CTT29" s="921"/>
      <c r="CTU29" s="921"/>
      <c r="CTV29" s="921"/>
      <c r="CTW29" s="921"/>
      <c r="CTX29" s="921"/>
      <c r="CTY29" s="921"/>
      <c r="CTZ29" s="921"/>
      <c r="CUA29" s="921"/>
      <c r="CUB29" s="921"/>
      <c r="CUC29" s="921"/>
      <c r="CUD29" s="921"/>
      <c r="CUE29" s="921"/>
      <c r="CUF29" s="921"/>
      <c r="CUG29" s="921"/>
      <c r="CUH29" s="921"/>
      <c r="CUI29" s="921"/>
      <c r="CUJ29" s="921"/>
      <c r="CUK29" s="921"/>
      <c r="CUL29" s="921"/>
      <c r="CUM29" s="921"/>
      <c r="CUN29" s="921"/>
      <c r="CUO29" s="921"/>
      <c r="CUP29" s="921"/>
      <c r="CUQ29" s="921"/>
      <c r="CUR29" s="921"/>
      <c r="CUS29" s="921"/>
      <c r="CUT29" s="921"/>
      <c r="CUU29" s="921"/>
      <c r="CUV29" s="921"/>
      <c r="CUW29" s="921"/>
      <c r="CUX29" s="921"/>
      <c r="CUY29" s="921"/>
      <c r="CUZ29" s="921"/>
      <c r="CVA29" s="921"/>
      <c r="CVB29" s="921"/>
      <c r="CVC29" s="921"/>
      <c r="CVD29" s="921"/>
      <c r="CVE29" s="921"/>
      <c r="CVF29" s="921"/>
      <c r="CVG29" s="921"/>
      <c r="CVH29" s="921"/>
      <c r="CVI29" s="921"/>
      <c r="CVJ29" s="921"/>
      <c r="CVK29" s="921"/>
      <c r="CVL29" s="921"/>
      <c r="CVM29" s="921"/>
      <c r="CVN29" s="921"/>
      <c r="CVO29" s="921"/>
      <c r="CVP29" s="921"/>
      <c r="CVQ29" s="921"/>
      <c r="CVR29" s="921"/>
      <c r="CVS29" s="921"/>
      <c r="CVT29" s="921"/>
      <c r="CVU29" s="921"/>
      <c r="CVV29" s="921"/>
      <c r="CVW29" s="921"/>
      <c r="CVX29" s="921"/>
      <c r="CVY29" s="921"/>
      <c r="CVZ29" s="921"/>
      <c r="CWA29" s="921"/>
      <c r="CWB29" s="921"/>
      <c r="CWC29" s="921"/>
      <c r="CWD29" s="921"/>
      <c r="CWE29" s="921"/>
      <c r="CWF29" s="921"/>
      <c r="CWG29" s="921"/>
      <c r="CWH29" s="921"/>
      <c r="CWI29" s="921"/>
      <c r="CWJ29" s="921"/>
      <c r="CWK29" s="921"/>
      <c r="CWL29" s="921"/>
      <c r="CWM29" s="921"/>
      <c r="CWN29" s="921"/>
      <c r="CWO29" s="921"/>
      <c r="CWP29" s="921"/>
      <c r="CWQ29" s="921"/>
      <c r="CWR29" s="921"/>
      <c r="CWS29" s="921"/>
      <c r="CWT29" s="921"/>
      <c r="CWU29" s="921"/>
      <c r="CWV29" s="921"/>
      <c r="CWW29" s="921"/>
      <c r="CWX29" s="921"/>
      <c r="CWY29" s="921"/>
      <c r="CWZ29" s="921"/>
      <c r="CXA29" s="921"/>
      <c r="CXB29" s="921"/>
      <c r="CXC29" s="921"/>
      <c r="CXD29" s="921"/>
      <c r="CXE29" s="921"/>
      <c r="CXF29" s="921"/>
      <c r="CXG29" s="921"/>
      <c r="CXH29" s="921"/>
      <c r="CXI29" s="921"/>
      <c r="CXJ29" s="921"/>
      <c r="CXK29" s="921"/>
      <c r="CXL29" s="921"/>
      <c r="CXM29" s="921"/>
      <c r="CXN29" s="921"/>
      <c r="CXO29" s="921"/>
      <c r="CXP29" s="921"/>
      <c r="CXQ29" s="921"/>
      <c r="CXR29" s="921"/>
      <c r="CXS29" s="921"/>
      <c r="CXT29" s="921"/>
      <c r="CXU29" s="921"/>
      <c r="CXV29" s="921"/>
      <c r="CXW29" s="921"/>
      <c r="CXX29" s="921"/>
      <c r="CXY29" s="921"/>
      <c r="CXZ29" s="921"/>
      <c r="CYA29" s="921"/>
      <c r="CYB29" s="921"/>
      <c r="CYC29" s="921"/>
      <c r="CYD29" s="921"/>
      <c r="CYE29" s="921"/>
      <c r="CYF29" s="921"/>
      <c r="CYG29" s="921"/>
      <c r="CYH29" s="921"/>
      <c r="CYI29" s="921"/>
      <c r="CYJ29" s="921"/>
      <c r="CYK29" s="921"/>
      <c r="CYL29" s="921"/>
      <c r="CYM29" s="921"/>
      <c r="CYN29" s="921"/>
      <c r="CYO29" s="921"/>
      <c r="CYP29" s="921"/>
      <c r="CYQ29" s="921"/>
      <c r="CYR29" s="921"/>
      <c r="CYS29" s="921"/>
      <c r="CYT29" s="921"/>
      <c r="CYU29" s="921"/>
      <c r="CYV29" s="921"/>
      <c r="CYW29" s="921"/>
      <c r="CYX29" s="921"/>
      <c r="CYY29" s="921"/>
      <c r="CYZ29" s="921"/>
      <c r="CZA29" s="921"/>
      <c r="CZB29" s="921"/>
      <c r="CZC29" s="921"/>
      <c r="CZD29" s="921"/>
      <c r="CZE29" s="921"/>
      <c r="CZF29" s="921"/>
      <c r="CZG29" s="921"/>
      <c r="CZH29" s="921"/>
      <c r="CZI29" s="921"/>
      <c r="CZJ29" s="921"/>
      <c r="CZK29" s="921"/>
      <c r="CZL29" s="921"/>
      <c r="CZM29" s="921"/>
      <c r="CZN29" s="921"/>
      <c r="CZO29" s="921"/>
      <c r="CZP29" s="921"/>
      <c r="CZQ29" s="921"/>
      <c r="CZR29" s="921"/>
      <c r="CZS29" s="921"/>
      <c r="CZT29" s="921"/>
      <c r="CZU29" s="921"/>
      <c r="CZV29" s="921"/>
      <c r="CZW29" s="921"/>
      <c r="CZX29" s="921"/>
      <c r="CZY29" s="921"/>
      <c r="CZZ29" s="921"/>
      <c r="DAA29" s="921"/>
      <c r="DAB29" s="921"/>
      <c r="DAC29" s="921"/>
      <c r="DAD29" s="921"/>
      <c r="DAE29" s="921"/>
      <c r="DAF29" s="921"/>
      <c r="DAG29" s="921"/>
      <c r="DAH29" s="921"/>
      <c r="DAI29" s="921"/>
      <c r="DAJ29" s="921"/>
      <c r="DAK29" s="921"/>
      <c r="DAL29" s="921"/>
      <c r="DAM29" s="921"/>
      <c r="DAN29" s="921"/>
      <c r="DAO29" s="921"/>
      <c r="DAP29" s="921"/>
      <c r="DAQ29" s="921"/>
      <c r="DAR29" s="921"/>
      <c r="DAS29" s="921"/>
      <c r="DAT29" s="921"/>
      <c r="DAU29" s="921"/>
      <c r="DAV29" s="921"/>
      <c r="DAW29" s="921"/>
      <c r="DAX29" s="921"/>
      <c r="DAY29" s="921"/>
      <c r="DAZ29" s="921"/>
      <c r="DBA29" s="921"/>
      <c r="DBB29" s="921"/>
      <c r="DBC29" s="921"/>
      <c r="DBD29" s="921"/>
      <c r="DBE29" s="921"/>
      <c r="DBF29" s="921"/>
      <c r="DBG29" s="921"/>
      <c r="DBH29" s="921"/>
      <c r="DBI29" s="921"/>
      <c r="DBJ29" s="921"/>
      <c r="DBK29" s="921"/>
      <c r="DBL29" s="921"/>
      <c r="DBM29" s="921"/>
      <c r="DBN29" s="921"/>
      <c r="DBO29" s="921"/>
      <c r="DBP29" s="921"/>
      <c r="DBQ29" s="921"/>
      <c r="DBR29" s="921"/>
      <c r="DBS29" s="921"/>
      <c r="DBT29" s="921"/>
      <c r="DBU29" s="921"/>
      <c r="DBV29" s="921"/>
      <c r="DBW29" s="921"/>
      <c r="DBX29" s="921"/>
      <c r="DBY29" s="921"/>
      <c r="DBZ29" s="921"/>
      <c r="DCA29" s="921"/>
      <c r="DCB29" s="921"/>
      <c r="DCC29" s="921"/>
      <c r="DCD29" s="921"/>
      <c r="DCE29" s="921"/>
      <c r="DCF29" s="921"/>
      <c r="DCG29" s="921"/>
      <c r="DCH29" s="921"/>
      <c r="DCI29" s="921"/>
      <c r="DCJ29" s="921"/>
      <c r="DCK29" s="921"/>
      <c r="DCL29" s="921"/>
      <c r="DCM29" s="921"/>
      <c r="DCN29" s="921"/>
      <c r="DCO29" s="921"/>
      <c r="DCP29" s="921"/>
      <c r="DCQ29" s="921"/>
      <c r="DCR29" s="921"/>
      <c r="DCS29" s="921"/>
      <c r="DCT29" s="921"/>
      <c r="DCU29" s="921"/>
      <c r="DCV29" s="921"/>
      <c r="DCW29" s="921"/>
      <c r="DCX29" s="921"/>
      <c r="DCY29" s="921"/>
      <c r="DCZ29" s="921"/>
      <c r="DDA29" s="921"/>
      <c r="DDB29" s="921"/>
      <c r="DDC29" s="921"/>
      <c r="DDD29" s="921"/>
      <c r="DDE29" s="921"/>
      <c r="DDF29" s="921"/>
      <c r="DDG29" s="921"/>
      <c r="DDH29" s="921"/>
      <c r="DDI29" s="921"/>
      <c r="DDJ29" s="921"/>
      <c r="DDK29" s="921"/>
      <c r="DDL29" s="921"/>
      <c r="DDM29" s="921"/>
      <c r="DDN29" s="921"/>
      <c r="DDO29" s="921"/>
      <c r="DDP29" s="921"/>
      <c r="DDQ29" s="921"/>
      <c r="DDR29" s="921"/>
      <c r="DDS29" s="921"/>
      <c r="DDT29" s="921"/>
      <c r="DDU29" s="921"/>
      <c r="DDV29" s="921"/>
      <c r="DDW29" s="921"/>
      <c r="DDX29" s="921"/>
      <c r="DDY29" s="921"/>
      <c r="DDZ29" s="921"/>
      <c r="DEA29" s="921"/>
      <c r="DEB29" s="921"/>
      <c r="DEC29" s="921"/>
      <c r="DED29" s="921"/>
      <c r="DEE29" s="921"/>
      <c r="DEF29" s="921"/>
      <c r="DEG29" s="921"/>
      <c r="DEH29" s="921"/>
      <c r="DEI29" s="921"/>
      <c r="DEJ29" s="921"/>
      <c r="DEK29" s="921"/>
      <c r="DEL29" s="921"/>
      <c r="DEM29" s="921"/>
      <c r="DEN29" s="921"/>
      <c r="DEO29" s="921"/>
      <c r="DEP29" s="921"/>
      <c r="DEQ29" s="921"/>
      <c r="DER29" s="921"/>
      <c r="DES29" s="921"/>
      <c r="DET29" s="921"/>
      <c r="DEU29" s="921"/>
      <c r="DEV29" s="921"/>
      <c r="DEW29" s="921"/>
      <c r="DEX29" s="921"/>
      <c r="DEY29" s="921"/>
      <c r="DEZ29" s="921"/>
      <c r="DFA29" s="921"/>
      <c r="DFB29" s="921"/>
      <c r="DFC29" s="921"/>
      <c r="DFD29" s="921"/>
      <c r="DFE29" s="921"/>
      <c r="DFF29" s="921"/>
      <c r="DFG29" s="921"/>
      <c r="DFH29" s="921"/>
      <c r="DFI29" s="921"/>
      <c r="DFJ29" s="921"/>
      <c r="DFK29" s="921"/>
      <c r="DFL29" s="921"/>
      <c r="DFM29" s="921"/>
      <c r="DFN29" s="921"/>
      <c r="DFO29" s="921"/>
      <c r="DFP29" s="921"/>
      <c r="DFQ29" s="921"/>
      <c r="DFR29" s="921"/>
      <c r="DFS29" s="921"/>
      <c r="DFT29" s="921"/>
      <c r="DFU29" s="921"/>
      <c r="DFV29" s="921"/>
      <c r="DFW29" s="921"/>
      <c r="DFX29" s="921"/>
      <c r="DFY29" s="921"/>
      <c r="DFZ29" s="921"/>
      <c r="DGA29" s="921"/>
      <c r="DGB29" s="921"/>
      <c r="DGC29" s="921"/>
      <c r="DGD29" s="921"/>
      <c r="DGE29" s="921"/>
      <c r="DGF29" s="921"/>
      <c r="DGG29" s="921"/>
      <c r="DGH29" s="921"/>
      <c r="DGI29" s="921"/>
      <c r="DGJ29" s="921"/>
      <c r="DGK29" s="921"/>
      <c r="DGL29" s="921"/>
      <c r="DGM29" s="921"/>
      <c r="DGN29" s="921"/>
      <c r="DGO29" s="921"/>
      <c r="DGP29" s="921"/>
      <c r="DGQ29" s="921"/>
      <c r="DGR29" s="921"/>
      <c r="DGS29" s="921"/>
      <c r="DGT29" s="921"/>
      <c r="DGU29" s="921"/>
      <c r="DGV29" s="921"/>
      <c r="DGW29" s="921"/>
      <c r="DGX29" s="921"/>
      <c r="DGY29" s="921"/>
      <c r="DGZ29" s="921"/>
      <c r="DHA29" s="921"/>
      <c r="DHB29" s="921"/>
      <c r="DHC29" s="921"/>
      <c r="DHD29" s="921"/>
      <c r="DHE29" s="921"/>
      <c r="DHF29" s="921"/>
      <c r="DHG29" s="921"/>
      <c r="DHH29" s="921"/>
      <c r="DHI29" s="921"/>
      <c r="DHJ29" s="921"/>
      <c r="DHK29" s="921"/>
      <c r="DHL29" s="921"/>
      <c r="DHM29" s="921"/>
      <c r="DHN29" s="921"/>
      <c r="DHO29" s="921"/>
      <c r="DHP29" s="921"/>
      <c r="DHQ29" s="921"/>
      <c r="DHR29" s="921"/>
      <c r="DHS29" s="921"/>
      <c r="DHT29" s="921"/>
      <c r="DHU29" s="921"/>
      <c r="DHV29" s="921"/>
      <c r="DHW29" s="921"/>
      <c r="DHX29" s="921"/>
      <c r="DHY29" s="921"/>
      <c r="DHZ29" s="921"/>
      <c r="DIA29" s="921"/>
      <c r="DIB29" s="921"/>
      <c r="DIC29" s="921"/>
      <c r="DID29" s="921"/>
      <c r="DIE29" s="921"/>
      <c r="DIF29" s="921"/>
      <c r="DIG29" s="921"/>
      <c r="DIH29" s="921"/>
      <c r="DII29" s="921"/>
      <c r="DIJ29" s="921"/>
      <c r="DIK29" s="921"/>
      <c r="DIL29" s="921"/>
      <c r="DIM29" s="921"/>
      <c r="DIN29" s="921"/>
      <c r="DIO29" s="921"/>
      <c r="DIP29" s="921"/>
      <c r="DIQ29" s="921"/>
      <c r="DIR29" s="921"/>
      <c r="DIS29" s="921"/>
      <c r="DIT29" s="921"/>
      <c r="DIU29" s="921"/>
      <c r="DIV29" s="921"/>
      <c r="DIW29" s="921"/>
      <c r="DIX29" s="921"/>
      <c r="DIY29" s="921"/>
      <c r="DIZ29" s="921"/>
      <c r="DJA29" s="921"/>
      <c r="DJB29" s="921"/>
      <c r="DJC29" s="921"/>
      <c r="DJD29" s="921"/>
      <c r="DJE29" s="921"/>
      <c r="DJF29" s="921"/>
      <c r="DJG29" s="921"/>
      <c r="DJH29" s="921"/>
      <c r="DJI29" s="921"/>
      <c r="DJJ29" s="921"/>
      <c r="DJK29" s="921"/>
      <c r="DJL29" s="921"/>
      <c r="DJM29" s="921"/>
      <c r="DJN29" s="921"/>
      <c r="DJO29" s="921"/>
      <c r="DJP29" s="921"/>
      <c r="DJQ29" s="921"/>
      <c r="DJR29" s="921"/>
      <c r="DJS29" s="921"/>
      <c r="DJT29" s="921"/>
      <c r="DJU29" s="921"/>
      <c r="DJV29" s="921"/>
      <c r="DJW29" s="921"/>
      <c r="DJX29" s="921"/>
      <c r="DJY29" s="921"/>
      <c r="DJZ29" s="921"/>
      <c r="DKA29" s="921"/>
      <c r="DKB29" s="921"/>
      <c r="DKC29" s="921"/>
      <c r="DKD29" s="921"/>
      <c r="DKE29" s="921"/>
      <c r="DKF29" s="921"/>
      <c r="DKG29" s="921"/>
      <c r="DKH29" s="921"/>
      <c r="DKI29" s="921"/>
      <c r="DKJ29" s="921"/>
      <c r="DKK29" s="921"/>
      <c r="DKL29" s="921"/>
      <c r="DKM29" s="921"/>
      <c r="DKN29" s="921"/>
      <c r="DKO29" s="921"/>
      <c r="DKP29" s="921"/>
      <c r="DKQ29" s="921"/>
      <c r="DKR29" s="921"/>
      <c r="DKS29" s="921"/>
      <c r="DKT29" s="921"/>
      <c r="DKU29" s="921"/>
      <c r="DKV29" s="921"/>
      <c r="DKW29" s="921"/>
      <c r="DKX29" s="921"/>
      <c r="DKY29" s="921"/>
      <c r="DKZ29" s="921"/>
      <c r="DLA29" s="921"/>
      <c r="DLB29" s="921"/>
      <c r="DLC29" s="921"/>
      <c r="DLD29" s="921"/>
      <c r="DLE29" s="921"/>
      <c r="DLF29" s="921"/>
      <c r="DLG29" s="921"/>
      <c r="DLH29" s="921"/>
      <c r="DLI29" s="921"/>
      <c r="DLJ29" s="921"/>
      <c r="DLK29" s="921"/>
      <c r="DLL29" s="921"/>
      <c r="DLM29" s="921"/>
      <c r="DLN29" s="921"/>
      <c r="DLO29" s="921"/>
      <c r="DLP29" s="921"/>
      <c r="DLQ29" s="921"/>
      <c r="DLR29" s="921"/>
      <c r="DLS29" s="921"/>
      <c r="DLT29" s="921"/>
      <c r="DLU29" s="921"/>
      <c r="DLV29" s="921"/>
      <c r="DLW29" s="921"/>
      <c r="DLX29" s="921"/>
      <c r="DLY29" s="921"/>
      <c r="DLZ29" s="921"/>
      <c r="DMA29" s="921"/>
      <c r="DMB29" s="921"/>
      <c r="DMC29" s="921"/>
      <c r="DMD29" s="921"/>
      <c r="DME29" s="921"/>
      <c r="DMF29" s="921"/>
      <c r="DMG29" s="921"/>
      <c r="DMH29" s="921"/>
      <c r="DMI29" s="921"/>
      <c r="DMJ29" s="921"/>
      <c r="DMK29" s="921"/>
      <c r="DML29" s="921"/>
      <c r="DMM29" s="921"/>
      <c r="DMN29" s="921"/>
      <c r="DMO29" s="921"/>
      <c r="DMP29" s="921"/>
      <c r="DMQ29" s="921"/>
      <c r="DMR29" s="921"/>
      <c r="DMS29" s="921"/>
      <c r="DMT29" s="921"/>
      <c r="DMU29" s="921"/>
      <c r="DMV29" s="921"/>
      <c r="DMW29" s="921"/>
      <c r="DMX29" s="921"/>
      <c r="DMY29" s="921"/>
      <c r="DMZ29" s="921"/>
      <c r="DNA29" s="921"/>
      <c r="DNB29" s="921"/>
      <c r="DNC29" s="921"/>
      <c r="DND29" s="921"/>
      <c r="DNE29" s="921"/>
      <c r="DNF29" s="921"/>
      <c r="DNG29" s="921"/>
      <c r="DNH29" s="921"/>
      <c r="DNI29" s="921"/>
      <c r="DNJ29" s="921"/>
      <c r="DNK29" s="921"/>
      <c r="DNL29" s="921"/>
      <c r="DNM29" s="921"/>
      <c r="DNN29" s="921"/>
      <c r="DNO29" s="921"/>
      <c r="DNP29" s="921"/>
      <c r="DNQ29" s="921"/>
      <c r="DNR29" s="921"/>
      <c r="DNS29" s="921"/>
      <c r="DNT29" s="921"/>
      <c r="DNU29" s="921"/>
      <c r="DNV29" s="921"/>
      <c r="DNW29" s="921"/>
      <c r="DNX29" s="921"/>
      <c r="DNY29" s="921"/>
      <c r="DNZ29" s="921"/>
      <c r="DOA29" s="921"/>
      <c r="DOB29" s="921"/>
      <c r="DOC29" s="921"/>
      <c r="DOD29" s="921"/>
      <c r="DOE29" s="921"/>
      <c r="DOF29" s="921"/>
      <c r="DOG29" s="921"/>
      <c r="DOH29" s="921"/>
      <c r="DOI29" s="921"/>
      <c r="DOJ29" s="921"/>
      <c r="DOK29" s="921"/>
      <c r="DOL29" s="921"/>
      <c r="DOM29" s="921"/>
      <c r="DON29" s="921"/>
      <c r="DOO29" s="921"/>
      <c r="DOP29" s="921"/>
      <c r="DOQ29" s="921"/>
      <c r="DOR29" s="921"/>
      <c r="DOS29" s="921"/>
      <c r="DOT29" s="921"/>
      <c r="DOU29" s="921"/>
      <c r="DOV29" s="921"/>
      <c r="DOW29" s="921"/>
      <c r="DOX29" s="921"/>
      <c r="DOY29" s="921"/>
      <c r="DOZ29" s="921"/>
      <c r="DPA29" s="921"/>
      <c r="DPB29" s="921"/>
      <c r="DPC29" s="921"/>
      <c r="DPD29" s="921"/>
      <c r="DPE29" s="921"/>
      <c r="DPF29" s="921"/>
      <c r="DPG29" s="921"/>
      <c r="DPH29" s="921"/>
      <c r="DPI29" s="921"/>
      <c r="DPJ29" s="921"/>
      <c r="DPK29" s="921"/>
      <c r="DPL29" s="921"/>
      <c r="DPM29" s="921"/>
      <c r="DPN29" s="921"/>
      <c r="DPO29" s="921"/>
      <c r="DPP29" s="921"/>
      <c r="DPQ29" s="921"/>
      <c r="DPR29" s="921"/>
      <c r="DPS29" s="921"/>
      <c r="DPT29" s="921"/>
      <c r="DPU29" s="921"/>
      <c r="DPV29" s="921"/>
      <c r="DPW29" s="921"/>
      <c r="DPX29" s="921"/>
      <c r="DPY29" s="921"/>
      <c r="DPZ29" s="921"/>
      <c r="DQA29" s="921"/>
      <c r="DQB29" s="921"/>
      <c r="DQC29" s="921"/>
      <c r="DQD29" s="921"/>
      <c r="DQE29" s="921"/>
      <c r="DQF29" s="921"/>
      <c r="DQG29" s="921"/>
      <c r="DQH29" s="921"/>
      <c r="DQI29" s="921"/>
      <c r="DQJ29" s="921"/>
      <c r="DQK29" s="921"/>
      <c r="DQL29" s="921"/>
      <c r="DQM29" s="921"/>
      <c r="DQN29" s="921"/>
      <c r="DQO29" s="921"/>
      <c r="DQP29" s="921"/>
      <c r="DQQ29" s="921"/>
      <c r="DQR29" s="921"/>
      <c r="DQS29" s="921"/>
      <c r="DQT29" s="921"/>
      <c r="DQU29" s="921"/>
      <c r="DQV29" s="921"/>
      <c r="DQW29" s="921"/>
      <c r="DQX29" s="921"/>
      <c r="DQY29" s="921"/>
      <c r="DQZ29" s="921"/>
      <c r="DRA29" s="921"/>
      <c r="DRB29" s="921"/>
      <c r="DRC29" s="921"/>
      <c r="DRD29" s="921"/>
      <c r="DRE29" s="921"/>
      <c r="DRF29" s="921"/>
      <c r="DRG29" s="921"/>
      <c r="DRH29" s="921"/>
      <c r="DRI29" s="921"/>
      <c r="DRJ29" s="921"/>
      <c r="DRK29" s="921"/>
      <c r="DRL29" s="921"/>
      <c r="DRM29" s="921"/>
      <c r="DRN29" s="921"/>
      <c r="DRO29" s="921"/>
      <c r="DRP29" s="921"/>
      <c r="DRQ29" s="921"/>
      <c r="DRR29" s="921"/>
      <c r="DRS29" s="921"/>
      <c r="DRT29" s="921"/>
      <c r="DRU29" s="921"/>
      <c r="DRV29" s="921"/>
      <c r="DRW29" s="921"/>
      <c r="DRX29" s="921"/>
      <c r="DRY29" s="921"/>
      <c r="DRZ29" s="921"/>
      <c r="DSA29" s="921"/>
      <c r="DSB29" s="921"/>
      <c r="DSC29" s="921"/>
      <c r="DSD29" s="921"/>
      <c r="DSE29" s="921"/>
      <c r="DSF29" s="921"/>
      <c r="DSG29" s="921"/>
      <c r="DSH29" s="921"/>
      <c r="DSI29" s="921"/>
      <c r="DSJ29" s="921"/>
      <c r="DSK29" s="921"/>
      <c r="DSL29" s="921"/>
      <c r="DSM29" s="921"/>
      <c r="DSN29" s="921"/>
      <c r="DSO29" s="921"/>
      <c r="DSP29" s="921"/>
      <c r="DSQ29" s="921"/>
      <c r="DSR29" s="921"/>
      <c r="DSS29" s="921"/>
      <c r="DST29" s="921"/>
      <c r="DSU29" s="921"/>
      <c r="DSV29" s="921"/>
      <c r="DSW29" s="921"/>
      <c r="DSX29" s="921"/>
      <c r="DSY29" s="921"/>
      <c r="DSZ29" s="921"/>
      <c r="DTA29" s="921"/>
      <c r="DTB29" s="921"/>
      <c r="DTC29" s="921"/>
      <c r="DTD29" s="921"/>
      <c r="DTE29" s="921"/>
      <c r="DTF29" s="921"/>
      <c r="DTG29" s="921"/>
      <c r="DTH29" s="921"/>
      <c r="DTI29" s="921"/>
      <c r="DTJ29" s="921"/>
      <c r="DTK29" s="921"/>
      <c r="DTL29" s="921"/>
      <c r="DTM29" s="921"/>
      <c r="DTN29" s="921"/>
      <c r="DTO29" s="921"/>
      <c r="DTP29" s="921"/>
      <c r="DTQ29" s="921"/>
      <c r="DTR29" s="921"/>
      <c r="DTS29" s="921"/>
      <c r="DTT29" s="921"/>
      <c r="DTU29" s="921"/>
      <c r="DTV29" s="921"/>
      <c r="DTW29" s="921"/>
      <c r="DTX29" s="921"/>
      <c r="DTY29" s="921"/>
      <c r="DTZ29" s="921"/>
      <c r="DUA29" s="921"/>
      <c r="DUB29" s="921"/>
      <c r="DUC29" s="921"/>
      <c r="DUD29" s="921"/>
      <c r="DUE29" s="921"/>
      <c r="DUF29" s="921"/>
      <c r="DUG29" s="921"/>
      <c r="DUH29" s="921"/>
      <c r="DUI29" s="921"/>
      <c r="DUJ29" s="921"/>
      <c r="DUK29" s="921"/>
      <c r="DUL29" s="921"/>
      <c r="DUM29" s="921"/>
      <c r="DUN29" s="921"/>
      <c r="DUO29" s="921"/>
      <c r="DUP29" s="921"/>
      <c r="DUQ29" s="921"/>
      <c r="DUR29" s="921"/>
      <c r="DUS29" s="921"/>
      <c r="DUT29" s="921"/>
      <c r="DUU29" s="921"/>
      <c r="DUV29" s="921"/>
      <c r="DUW29" s="921"/>
      <c r="DUX29" s="921"/>
      <c r="DUY29" s="921"/>
      <c r="DUZ29" s="921"/>
      <c r="DVA29" s="921"/>
      <c r="DVB29" s="921"/>
      <c r="DVC29" s="921"/>
      <c r="DVD29" s="921"/>
      <c r="DVE29" s="921"/>
      <c r="DVF29" s="921"/>
      <c r="DVG29" s="921"/>
      <c r="DVH29" s="921"/>
      <c r="DVI29" s="921"/>
      <c r="DVJ29" s="921"/>
      <c r="DVK29" s="921"/>
      <c r="DVL29" s="921"/>
      <c r="DVM29" s="921"/>
      <c r="DVN29" s="921"/>
      <c r="DVO29" s="921"/>
      <c r="DVP29" s="921"/>
      <c r="DVQ29" s="921"/>
      <c r="DVR29" s="921"/>
      <c r="DVS29" s="921"/>
      <c r="DVT29" s="921"/>
      <c r="DVU29" s="921"/>
      <c r="DVV29" s="921"/>
      <c r="DVW29" s="921"/>
      <c r="DVX29" s="921"/>
      <c r="DVY29" s="921"/>
      <c r="DVZ29" s="921"/>
      <c r="DWA29" s="921"/>
      <c r="DWB29" s="921"/>
      <c r="DWC29" s="921"/>
      <c r="DWD29" s="921"/>
      <c r="DWE29" s="921"/>
      <c r="DWF29" s="921"/>
      <c r="DWG29" s="921"/>
      <c r="DWH29" s="921"/>
      <c r="DWI29" s="921"/>
      <c r="DWJ29" s="921"/>
      <c r="DWK29" s="921"/>
      <c r="DWL29" s="921"/>
      <c r="DWM29" s="921"/>
      <c r="DWN29" s="921"/>
      <c r="DWO29" s="921"/>
      <c r="DWP29" s="921"/>
      <c r="DWQ29" s="921"/>
      <c r="DWR29" s="921"/>
      <c r="DWS29" s="921"/>
      <c r="DWT29" s="921"/>
      <c r="DWU29" s="921"/>
      <c r="DWV29" s="921"/>
      <c r="DWW29" s="921"/>
      <c r="DWX29" s="921"/>
      <c r="DWY29" s="921"/>
      <c r="DWZ29" s="921"/>
      <c r="DXA29" s="921"/>
      <c r="DXB29" s="921"/>
      <c r="DXC29" s="921"/>
      <c r="DXD29" s="921"/>
      <c r="DXE29" s="921"/>
      <c r="DXF29" s="921"/>
      <c r="DXG29" s="921"/>
      <c r="DXH29" s="921"/>
      <c r="DXI29" s="921"/>
      <c r="DXJ29" s="921"/>
      <c r="DXK29" s="921"/>
      <c r="DXL29" s="921"/>
      <c r="DXM29" s="921"/>
      <c r="DXN29" s="921"/>
      <c r="DXO29" s="921"/>
      <c r="DXP29" s="921"/>
      <c r="DXQ29" s="921"/>
      <c r="DXR29" s="921"/>
      <c r="DXS29" s="921"/>
      <c r="DXT29" s="921"/>
      <c r="DXU29" s="921"/>
      <c r="DXV29" s="921"/>
      <c r="DXW29" s="921"/>
      <c r="DXX29" s="921"/>
      <c r="DXY29" s="921"/>
      <c r="DXZ29" s="921"/>
      <c r="DYA29" s="921"/>
      <c r="DYB29" s="921"/>
      <c r="DYC29" s="921"/>
      <c r="DYD29" s="921"/>
      <c r="DYE29" s="921"/>
      <c r="DYF29" s="921"/>
      <c r="DYG29" s="921"/>
      <c r="DYH29" s="921"/>
      <c r="DYI29" s="921"/>
      <c r="DYJ29" s="921"/>
      <c r="DYK29" s="921"/>
      <c r="DYL29" s="921"/>
      <c r="DYM29" s="921"/>
      <c r="DYN29" s="921"/>
      <c r="DYO29" s="921"/>
      <c r="DYP29" s="921"/>
      <c r="DYQ29" s="921"/>
      <c r="DYR29" s="921"/>
      <c r="DYS29" s="921"/>
      <c r="DYT29" s="921"/>
      <c r="DYU29" s="921"/>
      <c r="DYV29" s="921"/>
      <c r="DYW29" s="921"/>
      <c r="DYX29" s="921"/>
      <c r="DYY29" s="921"/>
      <c r="DYZ29" s="921"/>
      <c r="DZA29" s="921"/>
      <c r="DZB29" s="921"/>
      <c r="DZC29" s="921"/>
      <c r="DZD29" s="921"/>
      <c r="DZE29" s="921"/>
      <c r="DZF29" s="921"/>
      <c r="DZG29" s="921"/>
      <c r="DZH29" s="921"/>
      <c r="DZI29" s="921"/>
      <c r="DZJ29" s="921"/>
      <c r="DZK29" s="921"/>
      <c r="DZL29" s="921"/>
      <c r="DZM29" s="921"/>
      <c r="DZN29" s="921"/>
      <c r="DZO29" s="921"/>
      <c r="DZP29" s="921"/>
      <c r="DZQ29" s="921"/>
      <c r="DZR29" s="921"/>
      <c r="DZS29" s="921"/>
      <c r="DZT29" s="921"/>
      <c r="DZU29" s="921"/>
      <c r="DZV29" s="921"/>
      <c r="DZW29" s="921"/>
      <c r="DZX29" s="921"/>
      <c r="DZY29" s="921"/>
      <c r="DZZ29" s="921"/>
      <c r="EAA29" s="921"/>
      <c r="EAB29" s="921"/>
      <c r="EAC29" s="921"/>
      <c r="EAD29" s="921"/>
      <c r="EAE29" s="921"/>
      <c r="EAF29" s="921"/>
      <c r="EAG29" s="921"/>
      <c r="EAH29" s="921"/>
      <c r="EAI29" s="921"/>
      <c r="EAJ29" s="921"/>
      <c r="EAK29" s="921"/>
      <c r="EAL29" s="921"/>
      <c r="EAM29" s="921"/>
      <c r="EAN29" s="921"/>
      <c r="EAO29" s="921"/>
      <c r="EAP29" s="921"/>
      <c r="EAQ29" s="921"/>
      <c r="EAR29" s="921"/>
      <c r="EAS29" s="921"/>
      <c r="EAT29" s="921"/>
      <c r="EAU29" s="921"/>
      <c r="EAV29" s="921"/>
      <c r="EAW29" s="921"/>
      <c r="EAX29" s="921"/>
      <c r="EAY29" s="921"/>
      <c r="EAZ29" s="921"/>
      <c r="EBA29" s="921"/>
      <c r="EBB29" s="921"/>
      <c r="EBC29" s="921"/>
      <c r="EBD29" s="921"/>
      <c r="EBE29" s="921"/>
      <c r="EBF29" s="921"/>
      <c r="EBG29" s="921"/>
      <c r="EBH29" s="921"/>
      <c r="EBI29" s="921"/>
      <c r="EBJ29" s="921"/>
      <c r="EBK29" s="921"/>
      <c r="EBL29" s="921"/>
      <c r="EBM29" s="921"/>
      <c r="EBN29" s="921"/>
      <c r="EBO29" s="921"/>
      <c r="EBP29" s="921"/>
      <c r="EBQ29" s="921"/>
      <c r="EBR29" s="921"/>
      <c r="EBS29" s="921"/>
      <c r="EBT29" s="921"/>
      <c r="EBU29" s="921"/>
      <c r="EBV29" s="921"/>
      <c r="EBW29" s="921"/>
      <c r="EBX29" s="921"/>
      <c r="EBY29" s="921"/>
      <c r="EBZ29" s="921"/>
      <c r="ECA29" s="921"/>
      <c r="ECB29" s="921"/>
      <c r="ECC29" s="921"/>
      <c r="ECD29" s="921"/>
      <c r="ECE29" s="921"/>
      <c r="ECF29" s="921"/>
      <c r="ECG29" s="921"/>
      <c r="ECH29" s="921"/>
      <c r="ECI29" s="921"/>
      <c r="ECJ29" s="921"/>
      <c r="ECK29" s="921"/>
      <c r="ECL29" s="921"/>
      <c r="ECM29" s="921"/>
      <c r="ECN29" s="921"/>
      <c r="ECO29" s="921"/>
      <c r="ECP29" s="921"/>
      <c r="ECQ29" s="921"/>
      <c r="ECR29" s="921"/>
      <c r="ECS29" s="921"/>
      <c r="ECT29" s="921"/>
      <c r="ECU29" s="921"/>
      <c r="ECV29" s="921"/>
      <c r="ECW29" s="921"/>
      <c r="ECX29" s="921"/>
      <c r="ECY29" s="921"/>
      <c r="ECZ29" s="921"/>
      <c r="EDA29" s="921"/>
      <c r="EDB29" s="921"/>
      <c r="EDC29" s="921"/>
      <c r="EDD29" s="921"/>
      <c r="EDE29" s="921"/>
      <c r="EDF29" s="921"/>
      <c r="EDG29" s="921"/>
      <c r="EDH29" s="921"/>
      <c r="EDI29" s="921"/>
      <c r="EDJ29" s="921"/>
      <c r="EDK29" s="921"/>
      <c r="EDL29" s="921"/>
      <c r="EDM29" s="921"/>
      <c r="EDN29" s="921"/>
      <c r="EDO29" s="921"/>
      <c r="EDP29" s="921"/>
      <c r="EDQ29" s="921"/>
      <c r="EDR29" s="921"/>
      <c r="EDS29" s="921"/>
      <c r="EDT29" s="921"/>
      <c r="EDU29" s="921"/>
      <c r="EDV29" s="921"/>
      <c r="EDW29" s="921"/>
      <c r="EDX29" s="921"/>
      <c r="EDY29" s="921"/>
      <c r="EDZ29" s="921"/>
      <c r="EEA29" s="921"/>
      <c r="EEB29" s="921"/>
      <c r="EEC29" s="921"/>
      <c r="EED29" s="921"/>
      <c r="EEE29" s="921"/>
      <c r="EEF29" s="921"/>
      <c r="EEG29" s="921"/>
      <c r="EEH29" s="921"/>
      <c r="EEI29" s="921"/>
      <c r="EEJ29" s="921"/>
      <c r="EEK29" s="921"/>
      <c r="EEL29" s="921"/>
      <c r="EEM29" s="921"/>
      <c r="EEN29" s="921"/>
      <c r="EEO29" s="921"/>
      <c r="EEP29" s="921"/>
      <c r="EEQ29" s="921"/>
      <c r="EER29" s="921"/>
      <c r="EES29" s="921"/>
      <c r="EET29" s="921"/>
      <c r="EEU29" s="921"/>
      <c r="EEV29" s="921"/>
      <c r="EEW29" s="921"/>
      <c r="EEX29" s="921"/>
      <c r="EEY29" s="921"/>
      <c r="EEZ29" s="921"/>
      <c r="EFA29" s="921"/>
      <c r="EFB29" s="921"/>
      <c r="EFC29" s="921"/>
      <c r="EFD29" s="921"/>
      <c r="EFE29" s="921"/>
      <c r="EFF29" s="921"/>
      <c r="EFG29" s="921"/>
      <c r="EFH29" s="921"/>
      <c r="EFI29" s="921"/>
      <c r="EFJ29" s="921"/>
      <c r="EFK29" s="921"/>
      <c r="EFL29" s="921"/>
      <c r="EFM29" s="921"/>
      <c r="EFN29" s="921"/>
      <c r="EFO29" s="921"/>
      <c r="EFP29" s="921"/>
      <c r="EFQ29" s="921"/>
      <c r="EFR29" s="921"/>
      <c r="EFS29" s="921"/>
      <c r="EFT29" s="921"/>
      <c r="EFU29" s="921"/>
      <c r="EFV29" s="921"/>
      <c r="EFW29" s="921"/>
      <c r="EFX29" s="921"/>
      <c r="EFY29" s="921"/>
      <c r="EFZ29" s="921"/>
      <c r="EGA29" s="921"/>
      <c r="EGB29" s="921"/>
      <c r="EGC29" s="921"/>
      <c r="EGD29" s="921"/>
      <c r="EGE29" s="921"/>
      <c r="EGF29" s="921"/>
      <c r="EGG29" s="921"/>
      <c r="EGH29" s="921"/>
      <c r="EGI29" s="921"/>
      <c r="EGJ29" s="921"/>
      <c r="EGK29" s="921"/>
      <c r="EGL29" s="921"/>
      <c r="EGM29" s="921"/>
      <c r="EGN29" s="921"/>
      <c r="EGO29" s="921"/>
      <c r="EGP29" s="921"/>
      <c r="EGQ29" s="921"/>
      <c r="EGR29" s="921"/>
      <c r="EGS29" s="921"/>
      <c r="EGT29" s="921"/>
      <c r="EGU29" s="921"/>
      <c r="EGV29" s="921"/>
      <c r="EGW29" s="921"/>
      <c r="EGX29" s="921"/>
      <c r="EGY29" s="921"/>
      <c r="EGZ29" s="921"/>
      <c r="EHA29" s="921"/>
      <c r="EHB29" s="921"/>
      <c r="EHC29" s="921"/>
      <c r="EHD29" s="921"/>
      <c r="EHE29" s="921"/>
      <c r="EHF29" s="921"/>
      <c r="EHG29" s="921"/>
      <c r="EHH29" s="921"/>
      <c r="EHI29" s="921"/>
      <c r="EHJ29" s="921"/>
      <c r="EHK29" s="921"/>
      <c r="EHL29" s="921"/>
      <c r="EHM29" s="921"/>
      <c r="EHN29" s="921"/>
      <c r="EHO29" s="921"/>
      <c r="EHP29" s="921"/>
      <c r="EHQ29" s="921"/>
      <c r="EHR29" s="921"/>
      <c r="EHS29" s="921"/>
      <c r="EHT29" s="921"/>
      <c r="EHU29" s="921"/>
      <c r="EHV29" s="921"/>
      <c r="EHW29" s="921"/>
      <c r="EHX29" s="921"/>
      <c r="EHY29" s="921"/>
      <c r="EHZ29" s="921"/>
      <c r="EIA29" s="921"/>
      <c r="EIB29" s="921"/>
      <c r="EIC29" s="921"/>
      <c r="EID29" s="921"/>
      <c r="EIE29" s="921"/>
      <c r="EIF29" s="921"/>
      <c r="EIG29" s="921"/>
      <c r="EIH29" s="921"/>
      <c r="EII29" s="921"/>
      <c r="EIJ29" s="921"/>
      <c r="EIK29" s="921"/>
      <c r="EIL29" s="921"/>
      <c r="EIM29" s="921"/>
      <c r="EIN29" s="921"/>
      <c r="EIO29" s="921"/>
      <c r="EIP29" s="921"/>
      <c r="EIQ29" s="921"/>
      <c r="EIR29" s="921"/>
      <c r="EIS29" s="921"/>
      <c r="EIT29" s="921"/>
      <c r="EIU29" s="921"/>
      <c r="EIV29" s="921"/>
      <c r="EIW29" s="921"/>
      <c r="EIX29" s="921"/>
      <c r="EIY29" s="921"/>
      <c r="EIZ29" s="921"/>
      <c r="EJA29" s="921"/>
      <c r="EJB29" s="921"/>
      <c r="EJC29" s="921"/>
      <c r="EJD29" s="921"/>
      <c r="EJE29" s="921"/>
      <c r="EJF29" s="921"/>
      <c r="EJG29" s="921"/>
      <c r="EJH29" s="921"/>
      <c r="EJI29" s="921"/>
      <c r="EJJ29" s="921"/>
      <c r="EJK29" s="921"/>
      <c r="EJL29" s="921"/>
      <c r="EJM29" s="921"/>
      <c r="EJN29" s="921"/>
      <c r="EJO29" s="921"/>
      <c r="EJP29" s="921"/>
      <c r="EJQ29" s="921"/>
      <c r="EJR29" s="921"/>
      <c r="EJS29" s="921"/>
      <c r="EJT29" s="921"/>
      <c r="EJU29" s="921"/>
      <c r="EJV29" s="921"/>
      <c r="EJW29" s="921"/>
      <c r="EJX29" s="921"/>
      <c r="EJY29" s="921"/>
      <c r="EJZ29" s="921"/>
      <c r="EKA29" s="921"/>
      <c r="EKB29" s="921"/>
      <c r="EKC29" s="921"/>
      <c r="EKD29" s="921"/>
      <c r="EKE29" s="921"/>
      <c r="EKF29" s="921"/>
      <c r="EKG29" s="921"/>
      <c r="EKH29" s="921"/>
      <c r="EKI29" s="921"/>
      <c r="EKJ29" s="921"/>
      <c r="EKK29" s="921"/>
      <c r="EKL29" s="921"/>
      <c r="EKM29" s="921"/>
      <c r="EKN29" s="921"/>
      <c r="EKO29" s="921"/>
      <c r="EKP29" s="921"/>
      <c r="EKQ29" s="921"/>
      <c r="EKR29" s="921"/>
      <c r="EKS29" s="921"/>
      <c r="EKT29" s="921"/>
      <c r="EKU29" s="921"/>
      <c r="EKV29" s="921"/>
      <c r="EKW29" s="921"/>
      <c r="EKX29" s="921"/>
      <c r="EKY29" s="921"/>
      <c r="EKZ29" s="921"/>
      <c r="ELA29" s="921"/>
      <c r="ELB29" s="921"/>
      <c r="ELC29" s="921"/>
      <c r="ELD29" s="921"/>
      <c r="ELE29" s="921"/>
      <c r="ELF29" s="921"/>
      <c r="ELG29" s="921"/>
      <c r="ELH29" s="921"/>
      <c r="ELI29" s="921"/>
      <c r="ELJ29" s="921"/>
      <c r="ELK29" s="921"/>
      <c r="ELL29" s="921"/>
      <c r="ELM29" s="921"/>
      <c r="ELN29" s="921"/>
      <c r="ELO29" s="921"/>
      <c r="ELP29" s="921"/>
      <c r="ELQ29" s="921"/>
      <c r="ELR29" s="921"/>
      <c r="ELS29" s="921"/>
      <c r="ELT29" s="921"/>
      <c r="ELU29" s="921"/>
      <c r="ELV29" s="921"/>
      <c r="ELW29" s="921"/>
      <c r="ELX29" s="921"/>
      <c r="ELY29" s="921"/>
      <c r="ELZ29" s="921"/>
      <c r="EMA29" s="921"/>
      <c r="EMB29" s="921"/>
      <c r="EMC29" s="921"/>
      <c r="EMD29" s="921"/>
      <c r="EME29" s="921"/>
      <c r="EMF29" s="921"/>
      <c r="EMG29" s="921"/>
      <c r="EMH29" s="921"/>
      <c r="EMI29" s="921"/>
      <c r="EMJ29" s="921"/>
      <c r="EMK29" s="921"/>
      <c r="EML29" s="921"/>
      <c r="EMM29" s="921"/>
      <c r="EMN29" s="921"/>
      <c r="EMO29" s="921"/>
      <c r="EMP29" s="921"/>
      <c r="EMQ29" s="921"/>
      <c r="EMR29" s="921"/>
      <c r="EMS29" s="921"/>
      <c r="EMT29" s="921"/>
      <c r="EMU29" s="921"/>
      <c r="EMV29" s="921"/>
      <c r="EMW29" s="921"/>
      <c r="EMX29" s="921"/>
      <c r="EMY29" s="921"/>
      <c r="EMZ29" s="921"/>
      <c r="ENA29" s="921"/>
      <c r="ENB29" s="921"/>
      <c r="ENC29" s="921"/>
      <c r="END29" s="921"/>
      <c r="ENE29" s="921"/>
      <c r="ENF29" s="921"/>
      <c r="ENG29" s="921"/>
      <c r="ENH29" s="921"/>
      <c r="ENI29" s="921"/>
      <c r="ENJ29" s="921"/>
      <c r="ENK29" s="921"/>
      <c r="ENL29" s="921"/>
      <c r="ENM29" s="921"/>
      <c r="ENN29" s="921"/>
      <c r="ENO29" s="921"/>
      <c r="ENP29" s="921"/>
      <c r="ENQ29" s="921"/>
      <c r="ENR29" s="921"/>
      <c r="ENS29" s="921"/>
      <c r="ENT29" s="921"/>
      <c r="ENU29" s="921"/>
      <c r="ENV29" s="921"/>
      <c r="ENW29" s="921"/>
      <c r="ENX29" s="921"/>
      <c r="ENY29" s="921"/>
      <c r="ENZ29" s="921"/>
      <c r="EOA29" s="921"/>
      <c r="EOB29" s="921"/>
      <c r="EOC29" s="921"/>
      <c r="EOD29" s="921"/>
      <c r="EOE29" s="921"/>
      <c r="EOF29" s="921"/>
      <c r="EOG29" s="921"/>
      <c r="EOH29" s="921"/>
      <c r="EOI29" s="921"/>
      <c r="EOJ29" s="921"/>
      <c r="EOK29" s="921"/>
      <c r="EOL29" s="921"/>
      <c r="EOM29" s="921"/>
      <c r="EON29" s="921"/>
      <c r="EOO29" s="921"/>
      <c r="EOP29" s="921"/>
      <c r="EOQ29" s="921"/>
      <c r="EOR29" s="921"/>
      <c r="EOS29" s="921"/>
      <c r="EOT29" s="921"/>
      <c r="EOU29" s="921"/>
      <c r="EOV29" s="921"/>
      <c r="EOW29" s="921"/>
      <c r="EOX29" s="921"/>
      <c r="EOY29" s="921"/>
      <c r="EOZ29" s="921"/>
      <c r="EPA29" s="921"/>
      <c r="EPB29" s="921"/>
      <c r="EPC29" s="921"/>
      <c r="EPD29" s="921"/>
      <c r="EPE29" s="921"/>
      <c r="EPF29" s="921"/>
      <c r="EPG29" s="921"/>
      <c r="EPH29" s="921"/>
      <c r="EPI29" s="921"/>
      <c r="EPJ29" s="921"/>
      <c r="EPK29" s="921"/>
      <c r="EPL29" s="921"/>
      <c r="EPM29" s="921"/>
      <c r="EPN29" s="921"/>
      <c r="EPO29" s="921"/>
      <c r="EPP29" s="921"/>
      <c r="EPQ29" s="921"/>
      <c r="EPR29" s="921"/>
      <c r="EPS29" s="921"/>
      <c r="EPT29" s="921"/>
      <c r="EPU29" s="921"/>
      <c r="EPV29" s="921"/>
      <c r="EPW29" s="921"/>
      <c r="EPX29" s="921"/>
      <c r="EPY29" s="921"/>
      <c r="EPZ29" s="921"/>
      <c r="EQA29" s="921"/>
      <c r="EQB29" s="921"/>
      <c r="EQC29" s="921"/>
      <c r="EQD29" s="921"/>
      <c r="EQE29" s="921"/>
      <c r="EQF29" s="921"/>
      <c r="EQG29" s="921"/>
      <c r="EQH29" s="921"/>
      <c r="EQI29" s="921"/>
      <c r="EQJ29" s="921"/>
      <c r="EQK29" s="921"/>
      <c r="EQL29" s="921"/>
      <c r="EQM29" s="921"/>
      <c r="EQN29" s="921"/>
      <c r="EQO29" s="921"/>
      <c r="EQP29" s="921"/>
      <c r="EQQ29" s="921"/>
      <c r="EQR29" s="921"/>
      <c r="EQS29" s="921"/>
      <c r="EQT29" s="921"/>
      <c r="EQU29" s="921"/>
      <c r="EQV29" s="921"/>
      <c r="EQW29" s="921"/>
      <c r="EQX29" s="921"/>
      <c r="EQY29" s="921"/>
      <c r="EQZ29" s="921"/>
      <c r="ERA29" s="921"/>
      <c r="ERB29" s="921"/>
      <c r="ERC29" s="921"/>
      <c r="ERD29" s="921"/>
      <c r="ERE29" s="921"/>
      <c r="ERF29" s="921"/>
      <c r="ERG29" s="921"/>
      <c r="ERH29" s="921"/>
      <c r="ERI29" s="921"/>
      <c r="ERJ29" s="921"/>
      <c r="ERK29" s="921"/>
      <c r="ERL29" s="921"/>
      <c r="ERM29" s="921"/>
      <c r="ERN29" s="921"/>
      <c r="ERO29" s="921"/>
      <c r="ERP29" s="921"/>
      <c r="ERQ29" s="921"/>
      <c r="ERR29" s="921"/>
      <c r="ERS29" s="921"/>
      <c r="ERT29" s="921"/>
      <c r="ERU29" s="921"/>
      <c r="ERV29" s="921"/>
      <c r="ERW29" s="921"/>
      <c r="ERX29" s="921"/>
      <c r="ERY29" s="921"/>
      <c r="ERZ29" s="921"/>
      <c r="ESA29" s="921"/>
      <c r="ESB29" s="921"/>
      <c r="ESC29" s="921"/>
      <c r="ESD29" s="921"/>
      <c r="ESE29" s="921"/>
      <c r="ESF29" s="921"/>
      <c r="ESG29" s="921"/>
      <c r="ESH29" s="921"/>
      <c r="ESI29" s="921"/>
      <c r="ESJ29" s="921"/>
      <c r="ESK29" s="921"/>
      <c r="ESL29" s="921"/>
      <c r="ESM29" s="921"/>
      <c r="ESN29" s="921"/>
      <c r="ESO29" s="921"/>
      <c r="ESP29" s="921"/>
      <c r="ESQ29" s="921"/>
      <c r="ESR29" s="921"/>
      <c r="ESS29" s="921"/>
      <c r="EST29" s="921"/>
      <c r="ESU29" s="921"/>
      <c r="ESV29" s="921"/>
      <c r="ESW29" s="921"/>
      <c r="ESX29" s="921"/>
      <c r="ESY29" s="921"/>
      <c r="ESZ29" s="921"/>
      <c r="ETA29" s="921"/>
      <c r="ETB29" s="921"/>
      <c r="ETC29" s="921"/>
      <c r="ETD29" s="921"/>
      <c r="ETE29" s="921"/>
      <c r="ETF29" s="921"/>
      <c r="ETG29" s="921"/>
      <c r="ETH29" s="921"/>
      <c r="ETI29" s="921"/>
      <c r="ETJ29" s="921"/>
      <c r="ETK29" s="921"/>
      <c r="ETL29" s="921"/>
      <c r="ETM29" s="921"/>
      <c r="ETN29" s="921"/>
      <c r="ETO29" s="921"/>
      <c r="ETP29" s="921"/>
      <c r="ETQ29" s="921"/>
      <c r="ETR29" s="921"/>
      <c r="ETS29" s="921"/>
      <c r="ETT29" s="921"/>
      <c r="ETU29" s="921"/>
      <c r="ETV29" s="921"/>
      <c r="ETW29" s="921"/>
      <c r="ETX29" s="921"/>
      <c r="ETY29" s="921"/>
      <c r="ETZ29" s="921"/>
      <c r="EUA29" s="921"/>
      <c r="EUB29" s="921"/>
      <c r="EUC29" s="921"/>
      <c r="EUD29" s="921"/>
      <c r="EUE29" s="921"/>
      <c r="EUF29" s="921"/>
      <c r="EUG29" s="921"/>
      <c r="EUH29" s="921"/>
      <c r="EUI29" s="921"/>
      <c r="EUJ29" s="921"/>
      <c r="EUK29" s="921"/>
      <c r="EUL29" s="921"/>
      <c r="EUM29" s="921"/>
      <c r="EUN29" s="921"/>
      <c r="EUO29" s="921"/>
      <c r="EUP29" s="921"/>
      <c r="EUQ29" s="921"/>
      <c r="EUR29" s="921"/>
      <c r="EUS29" s="921"/>
      <c r="EUT29" s="921"/>
      <c r="EUU29" s="921"/>
      <c r="EUV29" s="921"/>
      <c r="EUW29" s="921"/>
      <c r="EUX29" s="921"/>
      <c r="EUY29" s="921"/>
      <c r="EUZ29" s="921"/>
      <c r="EVA29" s="921"/>
      <c r="EVB29" s="921"/>
      <c r="EVC29" s="921"/>
      <c r="EVD29" s="921"/>
      <c r="EVE29" s="921"/>
      <c r="EVF29" s="921"/>
      <c r="EVG29" s="921"/>
      <c r="EVH29" s="921"/>
      <c r="EVI29" s="921"/>
      <c r="EVJ29" s="921"/>
      <c r="EVK29" s="921"/>
      <c r="EVL29" s="921"/>
      <c r="EVM29" s="921"/>
      <c r="EVN29" s="921"/>
      <c r="EVO29" s="921"/>
      <c r="EVP29" s="921"/>
      <c r="EVQ29" s="921"/>
      <c r="EVR29" s="921"/>
      <c r="EVS29" s="921"/>
      <c r="EVT29" s="921"/>
      <c r="EVU29" s="921"/>
      <c r="EVV29" s="921"/>
      <c r="EVW29" s="921"/>
      <c r="EVX29" s="921"/>
      <c r="EVY29" s="921"/>
      <c r="EVZ29" s="921"/>
      <c r="EWA29" s="921"/>
      <c r="EWB29" s="921"/>
      <c r="EWC29" s="921"/>
      <c r="EWD29" s="921"/>
      <c r="EWE29" s="921"/>
      <c r="EWF29" s="921"/>
      <c r="EWG29" s="921"/>
      <c r="EWH29" s="921"/>
      <c r="EWI29" s="921"/>
      <c r="EWJ29" s="921"/>
      <c r="EWK29" s="921"/>
      <c r="EWL29" s="921"/>
      <c r="EWM29" s="921"/>
      <c r="EWN29" s="921"/>
      <c r="EWO29" s="921"/>
      <c r="EWP29" s="921"/>
      <c r="EWQ29" s="921"/>
      <c r="EWR29" s="921"/>
      <c r="EWS29" s="921"/>
      <c r="EWT29" s="921"/>
      <c r="EWU29" s="921"/>
      <c r="EWV29" s="921"/>
      <c r="EWW29" s="921"/>
      <c r="EWX29" s="921"/>
      <c r="EWY29" s="921"/>
      <c r="EWZ29" s="921"/>
      <c r="EXA29" s="921"/>
      <c r="EXB29" s="921"/>
      <c r="EXC29" s="921"/>
      <c r="EXD29" s="921"/>
      <c r="EXE29" s="921"/>
      <c r="EXF29" s="921"/>
      <c r="EXG29" s="921"/>
      <c r="EXH29" s="921"/>
      <c r="EXI29" s="921"/>
      <c r="EXJ29" s="921"/>
      <c r="EXK29" s="921"/>
      <c r="EXL29" s="921"/>
      <c r="EXM29" s="921"/>
      <c r="EXN29" s="921"/>
      <c r="EXO29" s="921"/>
      <c r="EXP29" s="921"/>
      <c r="EXQ29" s="921"/>
      <c r="EXR29" s="921"/>
      <c r="EXS29" s="921"/>
      <c r="EXT29" s="921"/>
      <c r="EXU29" s="921"/>
      <c r="EXV29" s="921"/>
      <c r="EXW29" s="921"/>
      <c r="EXX29" s="921"/>
      <c r="EXY29" s="921"/>
      <c r="EXZ29" s="921"/>
      <c r="EYA29" s="921"/>
      <c r="EYB29" s="921"/>
      <c r="EYC29" s="921"/>
      <c r="EYD29" s="921"/>
      <c r="EYE29" s="921"/>
      <c r="EYF29" s="921"/>
      <c r="EYG29" s="921"/>
      <c r="EYH29" s="921"/>
      <c r="EYI29" s="921"/>
      <c r="EYJ29" s="921"/>
      <c r="EYK29" s="921"/>
      <c r="EYL29" s="921"/>
      <c r="EYM29" s="921"/>
      <c r="EYN29" s="921"/>
      <c r="EYO29" s="921"/>
      <c r="EYP29" s="921"/>
      <c r="EYQ29" s="921"/>
      <c r="EYR29" s="921"/>
      <c r="EYS29" s="921"/>
      <c r="EYT29" s="921"/>
      <c r="EYU29" s="921"/>
      <c r="EYV29" s="921"/>
      <c r="EYW29" s="921"/>
      <c r="EYX29" s="921"/>
      <c r="EYY29" s="921"/>
      <c r="EYZ29" s="921"/>
      <c r="EZA29" s="921"/>
      <c r="EZB29" s="921"/>
      <c r="EZC29" s="921"/>
      <c r="EZD29" s="921"/>
      <c r="EZE29" s="921"/>
      <c r="EZF29" s="921"/>
      <c r="EZG29" s="921"/>
      <c r="EZH29" s="921"/>
      <c r="EZI29" s="921"/>
      <c r="EZJ29" s="921"/>
      <c r="EZK29" s="921"/>
      <c r="EZL29" s="921"/>
      <c r="EZM29" s="921"/>
      <c r="EZN29" s="921"/>
      <c r="EZO29" s="921"/>
      <c r="EZP29" s="921"/>
      <c r="EZQ29" s="921"/>
      <c r="EZR29" s="921"/>
      <c r="EZS29" s="921"/>
      <c r="EZT29" s="921"/>
      <c r="EZU29" s="921"/>
      <c r="EZV29" s="921"/>
      <c r="EZW29" s="921"/>
      <c r="EZX29" s="921"/>
      <c r="EZY29" s="921"/>
      <c r="EZZ29" s="921"/>
      <c r="FAA29" s="921"/>
      <c r="FAB29" s="921"/>
      <c r="FAC29" s="921"/>
      <c r="FAD29" s="921"/>
      <c r="FAE29" s="921"/>
      <c r="FAF29" s="921"/>
      <c r="FAG29" s="921"/>
      <c r="FAH29" s="921"/>
      <c r="FAI29" s="921"/>
      <c r="FAJ29" s="921"/>
      <c r="FAK29" s="921"/>
      <c r="FAL29" s="921"/>
      <c r="FAM29" s="921"/>
      <c r="FAN29" s="921"/>
      <c r="FAO29" s="921"/>
      <c r="FAP29" s="921"/>
      <c r="FAQ29" s="921"/>
      <c r="FAR29" s="921"/>
      <c r="FAS29" s="921"/>
      <c r="FAT29" s="921"/>
      <c r="FAU29" s="921"/>
      <c r="FAV29" s="921"/>
      <c r="FAW29" s="921"/>
      <c r="FAX29" s="921"/>
      <c r="FAY29" s="921"/>
      <c r="FAZ29" s="921"/>
      <c r="FBA29" s="921"/>
      <c r="FBB29" s="921"/>
      <c r="FBC29" s="921"/>
      <c r="FBD29" s="921"/>
      <c r="FBE29" s="921"/>
      <c r="FBF29" s="921"/>
      <c r="FBG29" s="921"/>
      <c r="FBH29" s="921"/>
      <c r="FBI29" s="921"/>
      <c r="FBJ29" s="921"/>
      <c r="FBK29" s="921"/>
      <c r="FBL29" s="921"/>
      <c r="FBM29" s="921"/>
      <c r="FBN29" s="921"/>
      <c r="FBO29" s="921"/>
      <c r="FBP29" s="921"/>
      <c r="FBQ29" s="921"/>
      <c r="FBR29" s="921"/>
      <c r="FBS29" s="921"/>
      <c r="FBT29" s="921"/>
      <c r="FBU29" s="921"/>
      <c r="FBV29" s="921"/>
      <c r="FBW29" s="921"/>
      <c r="FBX29" s="921"/>
      <c r="FBY29" s="921"/>
      <c r="FBZ29" s="921"/>
      <c r="FCA29" s="921"/>
      <c r="FCB29" s="921"/>
      <c r="FCC29" s="921"/>
      <c r="FCD29" s="921"/>
      <c r="FCE29" s="921"/>
      <c r="FCF29" s="921"/>
      <c r="FCG29" s="921"/>
      <c r="FCH29" s="921"/>
      <c r="FCI29" s="921"/>
      <c r="FCJ29" s="921"/>
      <c r="FCK29" s="921"/>
      <c r="FCL29" s="921"/>
      <c r="FCM29" s="921"/>
      <c r="FCN29" s="921"/>
      <c r="FCO29" s="921"/>
      <c r="FCP29" s="921"/>
      <c r="FCQ29" s="921"/>
      <c r="FCR29" s="921"/>
      <c r="FCS29" s="921"/>
      <c r="FCT29" s="921"/>
      <c r="FCU29" s="921"/>
      <c r="FCV29" s="921"/>
      <c r="FCW29" s="921"/>
      <c r="FCX29" s="921"/>
      <c r="FCY29" s="921"/>
      <c r="FCZ29" s="921"/>
      <c r="FDA29" s="921"/>
      <c r="FDB29" s="921"/>
      <c r="FDC29" s="921"/>
      <c r="FDD29" s="921"/>
      <c r="FDE29" s="921"/>
      <c r="FDF29" s="921"/>
      <c r="FDG29" s="921"/>
      <c r="FDH29" s="921"/>
      <c r="FDI29" s="921"/>
      <c r="FDJ29" s="921"/>
      <c r="FDK29" s="921"/>
      <c r="FDL29" s="921"/>
      <c r="FDM29" s="921"/>
      <c r="FDN29" s="921"/>
      <c r="FDO29" s="921"/>
      <c r="FDP29" s="921"/>
      <c r="FDQ29" s="921"/>
      <c r="FDR29" s="921"/>
      <c r="FDS29" s="921"/>
      <c r="FDT29" s="921"/>
      <c r="FDU29" s="921"/>
      <c r="FDV29" s="921"/>
      <c r="FDW29" s="921"/>
      <c r="FDX29" s="921"/>
      <c r="FDY29" s="921"/>
      <c r="FDZ29" s="921"/>
      <c r="FEA29" s="921"/>
      <c r="FEB29" s="921"/>
      <c r="FEC29" s="921"/>
      <c r="FED29" s="921"/>
      <c r="FEE29" s="921"/>
      <c r="FEF29" s="921"/>
      <c r="FEG29" s="921"/>
      <c r="FEH29" s="921"/>
      <c r="FEI29" s="921"/>
      <c r="FEJ29" s="921"/>
      <c r="FEK29" s="921"/>
      <c r="FEL29" s="921"/>
      <c r="FEM29" s="921"/>
      <c r="FEN29" s="921"/>
      <c r="FEO29" s="921"/>
      <c r="FEP29" s="921"/>
      <c r="FEQ29" s="921"/>
      <c r="FER29" s="921"/>
      <c r="FES29" s="921"/>
      <c r="FET29" s="921"/>
      <c r="FEU29" s="921"/>
      <c r="FEV29" s="921"/>
      <c r="FEW29" s="921"/>
      <c r="FEX29" s="921"/>
      <c r="FEY29" s="921"/>
      <c r="FEZ29" s="921"/>
      <c r="FFA29" s="921"/>
      <c r="FFB29" s="921"/>
      <c r="FFC29" s="921"/>
      <c r="FFD29" s="921"/>
      <c r="FFE29" s="921"/>
      <c r="FFF29" s="921"/>
      <c r="FFG29" s="921"/>
      <c r="FFH29" s="921"/>
      <c r="FFI29" s="921"/>
      <c r="FFJ29" s="921"/>
      <c r="FFK29" s="921"/>
      <c r="FFL29" s="921"/>
      <c r="FFM29" s="921"/>
      <c r="FFN29" s="921"/>
      <c r="FFO29" s="921"/>
      <c r="FFP29" s="921"/>
      <c r="FFQ29" s="921"/>
      <c r="FFR29" s="921"/>
      <c r="FFS29" s="921"/>
      <c r="FFT29" s="921"/>
      <c r="FFU29" s="921"/>
      <c r="FFV29" s="921"/>
      <c r="FFW29" s="921"/>
      <c r="FFX29" s="921"/>
      <c r="FFY29" s="921"/>
      <c r="FFZ29" s="921"/>
      <c r="FGA29" s="921"/>
      <c r="FGB29" s="921"/>
      <c r="FGC29" s="921"/>
      <c r="FGD29" s="921"/>
      <c r="FGE29" s="921"/>
      <c r="FGF29" s="921"/>
      <c r="FGG29" s="921"/>
      <c r="FGH29" s="921"/>
      <c r="FGI29" s="921"/>
      <c r="FGJ29" s="921"/>
      <c r="FGK29" s="921"/>
      <c r="FGL29" s="921"/>
      <c r="FGM29" s="921"/>
      <c r="FGN29" s="921"/>
      <c r="FGO29" s="921"/>
      <c r="FGP29" s="921"/>
      <c r="FGQ29" s="921"/>
      <c r="FGR29" s="921"/>
      <c r="FGS29" s="921"/>
      <c r="FGT29" s="921"/>
      <c r="FGU29" s="921"/>
      <c r="FGV29" s="921"/>
      <c r="FGW29" s="921"/>
      <c r="FGX29" s="921"/>
      <c r="FGY29" s="921"/>
      <c r="FGZ29" s="921"/>
      <c r="FHA29" s="921"/>
      <c r="FHB29" s="921"/>
      <c r="FHC29" s="921"/>
      <c r="FHD29" s="921"/>
      <c r="FHE29" s="921"/>
      <c r="FHF29" s="921"/>
      <c r="FHG29" s="921"/>
      <c r="FHH29" s="921"/>
      <c r="FHI29" s="921"/>
      <c r="FHJ29" s="921"/>
      <c r="FHK29" s="921"/>
      <c r="FHL29" s="921"/>
      <c r="FHM29" s="921"/>
      <c r="FHN29" s="921"/>
      <c r="FHO29" s="921"/>
      <c r="FHP29" s="921"/>
      <c r="FHQ29" s="921"/>
      <c r="FHR29" s="921"/>
      <c r="FHS29" s="921"/>
      <c r="FHT29" s="921"/>
      <c r="FHU29" s="921"/>
      <c r="FHV29" s="921"/>
      <c r="FHW29" s="921"/>
      <c r="FHX29" s="921"/>
      <c r="FHY29" s="921"/>
      <c r="FHZ29" s="921"/>
      <c r="FIA29" s="921"/>
      <c r="FIB29" s="921"/>
      <c r="FIC29" s="921"/>
      <c r="FID29" s="921"/>
      <c r="FIE29" s="921"/>
      <c r="FIF29" s="921"/>
      <c r="FIG29" s="921"/>
      <c r="FIH29" s="921"/>
      <c r="FII29" s="921"/>
      <c r="FIJ29" s="921"/>
      <c r="FIK29" s="921"/>
      <c r="FIL29" s="921"/>
      <c r="FIM29" s="921"/>
      <c r="FIN29" s="921"/>
      <c r="FIO29" s="921"/>
      <c r="FIP29" s="921"/>
      <c r="FIQ29" s="921"/>
      <c r="FIR29" s="921"/>
      <c r="FIS29" s="921"/>
      <c r="FIT29" s="921"/>
      <c r="FIU29" s="921"/>
      <c r="FIV29" s="921"/>
      <c r="FIW29" s="921"/>
      <c r="FIX29" s="921"/>
      <c r="FIY29" s="921"/>
      <c r="FIZ29" s="921"/>
      <c r="FJA29" s="921"/>
      <c r="FJB29" s="921"/>
      <c r="FJC29" s="921"/>
      <c r="FJD29" s="921"/>
      <c r="FJE29" s="921"/>
      <c r="FJF29" s="921"/>
      <c r="FJG29" s="921"/>
      <c r="FJH29" s="921"/>
      <c r="FJI29" s="921"/>
      <c r="FJJ29" s="921"/>
      <c r="FJK29" s="921"/>
      <c r="FJL29" s="921"/>
      <c r="FJM29" s="921"/>
      <c r="FJN29" s="921"/>
      <c r="FJO29" s="921"/>
      <c r="FJP29" s="921"/>
      <c r="FJQ29" s="921"/>
      <c r="FJR29" s="921"/>
      <c r="FJS29" s="921"/>
      <c r="FJT29" s="921"/>
      <c r="FJU29" s="921"/>
      <c r="FJV29" s="921"/>
      <c r="FJW29" s="921"/>
      <c r="FJX29" s="921"/>
      <c r="FJY29" s="921"/>
      <c r="FJZ29" s="921"/>
      <c r="FKA29" s="921"/>
      <c r="FKB29" s="921"/>
      <c r="FKC29" s="921"/>
      <c r="FKD29" s="921"/>
      <c r="FKE29" s="921"/>
      <c r="FKF29" s="921"/>
      <c r="FKG29" s="921"/>
      <c r="FKH29" s="921"/>
      <c r="FKI29" s="921"/>
      <c r="FKJ29" s="921"/>
      <c r="FKK29" s="921"/>
      <c r="FKL29" s="921"/>
      <c r="FKM29" s="921"/>
      <c r="FKN29" s="921"/>
      <c r="FKO29" s="921"/>
      <c r="FKP29" s="921"/>
      <c r="FKQ29" s="921"/>
      <c r="FKR29" s="921"/>
      <c r="FKS29" s="921"/>
      <c r="FKT29" s="921"/>
      <c r="FKU29" s="921"/>
      <c r="FKV29" s="921"/>
      <c r="FKW29" s="921"/>
      <c r="FKX29" s="921"/>
      <c r="FKY29" s="921"/>
      <c r="FKZ29" s="921"/>
      <c r="FLA29" s="921"/>
      <c r="FLB29" s="921"/>
      <c r="FLC29" s="921"/>
      <c r="FLD29" s="921"/>
      <c r="FLE29" s="921"/>
      <c r="FLF29" s="921"/>
      <c r="FLG29" s="921"/>
      <c r="FLH29" s="921"/>
      <c r="FLI29" s="921"/>
      <c r="FLJ29" s="921"/>
      <c r="FLK29" s="921"/>
      <c r="FLL29" s="921"/>
      <c r="FLM29" s="921"/>
      <c r="FLN29" s="921"/>
      <c r="FLO29" s="921"/>
      <c r="FLP29" s="921"/>
      <c r="FLQ29" s="921"/>
      <c r="FLR29" s="921"/>
      <c r="FLS29" s="921"/>
      <c r="FLT29" s="921"/>
      <c r="FLU29" s="921"/>
      <c r="FLV29" s="921"/>
      <c r="FLW29" s="921"/>
      <c r="FLX29" s="921"/>
      <c r="FLY29" s="921"/>
      <c r="FLZ29" s="921"/>
      <c r="FMA29" s="921"/>
      <c r="FMB29" s="921"/>
      <c r="FMC29" s="921"/>
      <c r="FMD29" s="921"/>
      <c r="FME29" s="921"/>
      <c r="FMF29" s="921"/>
      <c r="FMG29" s="921"/>
      <c r="FMH29" s="921"/>
      <c r="FMI29" s="921"/>
      <c r="FMJ29" s="921"/>
      <c r="FMK29" s="921"/>
      <c r="FML29" s="921"/>
      <c r="FMM29" s="921"/>
      <c r="FMN29" s="921"/>
      <c r="FMO29" s="921"/>
      <c r="FMP29" s="921"/>
      <c r="FMQ29" s="921"/>
      <c r="FMR29" s="921"/>
      <c r="FMS29" s="921"/>
      <c r="FMT29" s="921"/>
      <c r="FMU29" s="921"/>
      <c r="FMV29" s="921"/>
      <c r="FMW29" s="921"/>
      <c r="FMX29" s="921"/>
      <c r="FMY29" s="921"/>
      <c r="FMZ29" s="921"/>
      <c r="FNA29" s="921"/>
      <c r="FNB29" s="921"/>
      <c r="FNC29" s="921"/>
      <c r="FND29" s="921"/>
      <c r="FNE29" s="921"/>
      <c r="FNF29" s="921"/>
      <c r="FNG29" s="921"/>
      <c r="FNH29" s="921"/>
      <c r="FNI29" s="921"/>
      <c r="FNJ29" s="921"/>
      <c r="FNK29" s="921"/>
      <c r="FNL29" s="921"/>
      <c r="FNM29" s="921"/>
      <c r="FNN29" s="921"/>
      <c r="FNO29" s="921"/>
      <c r="FNP29" s="921"/>
      <c r="FNQ29" s="921"/>
      <c r="FNR29" s="921"/>
      <c r="FNS29" s="921"/>
      <c r="FNT29" s="921"/>
      <c r="FNU29" s="921"/>
      <c r="FNV29" s="921"/>
      <c r="FNW29" s="921"/>
      <c r="FNX29" s="921"/>
      <c r="FNY29" s="921"/>
      <c r="FNZ29" s="921"/>
      <c r="FOA29" s="921"/>
      <c r="FOB29" s="921"/>
      <c r="FOC29" s="921"/>
      <c r="FOD29" s="921"/>
      <c r="FOE29" s="921"/>
      <c r="FOF29" s="921"/>
      <c r="FOG29" s="921"/>
      <c r="FOH29" s="921"/>
      <c r="FOI29" s="921"/>
      <c r="FOJ29" s="921"/>
      <c r="FOK29" s="921"/>
      <c r="FOL29" s="921"/>
      <c r="FOM29" s="921"/>
      <c r="FON29" s="921"/>
      <c r="FOO29" s="921"/>
      <c r="FOP29" s="921"/>
      <c r="FOQ29" s="921"/>
      <c r="FOR29" s="921"/>
      <c r="FOS29" s="921"/>
      <c r="FOT29" s="921"/>
      <c r="FOU29" s="921"/>
      <c r="FOV29" s="921"/>
      <c r="FOW29" s="921"/>
      <c r="FOX29" s="921"/>
      <c r="FOY29" s="921"/>
      <c r="FOZ29" s="921"/>
      <c r="FPA29" s="921"/>
      <c r="FPB29" s="921"/>
      <c r="FPC29" s="921"/>
      <c r="FPD29" s="921"/>
      <c r="FPE29" s="921"/>
      <c r="FPF29" s="921"/>
      <c r="FPG29" s="921"/>
      <c r="FPH29" s="921"/>
      <c r="FPI29" s="921"/>
      <c r="FPJ29" s="921"/>
      <c r="FPK29" s="921"/>
      <c r="FPL29" s="921"/>
      <c r="FPM29" s="921"/>
      <c r="FPN29" s="921"/>
      <c r="FPO29" s="921"/>
      <c r="FPP29" s="921"/>
      <c r="FPQ29" s="921"/>
      <c r="FPR29" s="921"/>
      <c r="FPS29" s="921"/>
      <c r="FPT29" s="921"/>
      <c r="FPU29" s="921"/>
      <c r="FPV29" s="921"/>
      <c r="FPW29" s="921"/>
      <c r="FPX29" s="921"/>
      <c r="FPY29" s="921"/>
      <c r="FPZ29" s="921"/>
      <c r="FQA29" s="921"/>
      <c r="FQB29" s="921"/>
      <c r="FQC29" s="921"/>
      <c r="FQD29" s="921"/>
      <c r="FQE29" s="921"/>
      <c r="FQF29" s="921"/>
      <c r="FQG29" s="921"/>
      <c r="FQH29" s="921"/>
      <c r="FQI29" s="921"/>
      <c r="FQJ29" s="921"/>
      <c r="FQK29" s="921"/>
      <c r="FQL29" s="921"/>
      <c r="FQM29" s="921"/>
      <c r="FQN29" s="921"/>
      <c r="FQO29" s="921"/>
      <c r="FQP29" s="921"/>
      <c r="FQQ29" s="921"/>
      <c r="FQR29" s="921"/>
      <c r="FQS29" s="921"/>
      <c r="FQT29" s="921"/>
      <c r="FQU29" s="921"/>
      <c r="FQV29" s="921"/>
      <c r="FQW29" s="921"/>
      <c r="FQX29" s="921"/>
      <c r="FQY29" s="921"/>
      <c r="FQZ29" s="921"/>
      <c r="FRA29" s="921"/>
      <c r="FRB29" s="921"/>
      <c r="FRC29" s="921"/>
      <c r="FRD29" s="921"/>
      <c r="FRE29" s="921"/>
      <c r="FRF29" s="921"/>
      <c r="FRG29" s="921"/>
      <c r="FRH29" s="921"/>
      <c r="FRI29" s="921"/>
      <c r="FRJ29" s="921"/>
      <c r="FRK29" s="921"/>
      <c r="FRL29" s="921"/>
      <c r="FRM29" s="921"/>
      <c r="FRN29" s="921"/>
      <c r="FRO29" s="921"/>
      <c r="FRP29" s="921"/>
      <c r="FRQ29" s="921"/>
      <c r="FRR29" s="921"/>
      <c r="FRS29" s="921"/>
      <c r="FRT29" s="921"/>
      <c r="FRU29" s="921"/>
      <c r="FRV29" s="921"/>
      <c r="FRW29" s="921"/>
      <c r="FRX29" s="921"/>
      <c r="FRY29" s="921"/>
      <c r="FRZ29" s="921"/>
      <c r="FSA29" s="921"/>
      <c r="FSB29" s="921"/>
      <c r="FSC29" s="921"/>
      <c r="FSD29" s="921"/>
      <c r="FSE29" s="921"/>
      <c r="FSF29" s="921"/>
      <c r="FSG29" s="921"/>
      <c r="FSH29" s="921"/>
      <c r="FSI29" s="921"/>
      <c r="FSJ29" s="921"/>
      <c r="FSK29" s="921"/>
      <c r="FSL29" s="921"/>
      <c r="FSM29" s="921"/>
      <c r="FSN29" s="921"/>
      <c r="FSO29" s="921"/>
      <c r="FSP29" s="921"/>
      <c r="FSQ29" s="921"/>
      <c r="FSR29" s="921"/>
      <c r="FSS29" s="921"/>
      <c r="FST29" s="921"/>
      <c r="FSU29" s="921"/>
      <c r="FSV29" s="921"/>
      <c r="FSW29" s="921"/>
      <c r="FSX29" s="921"/>
      <c r="FSY29" s="921"/>
      <c r="FSZ29" s="921"/>
      <c r="FTA29" s="921"/>
      <c r="FTB29" s="921"/>
      <c r="FTC29" s="921"/>
      <c r="FTD29" s="921"/>
      <c r="FTE29" s="921"/>
      <c r="FTF29" s="921"/>
      <c r="FTG29" s="921"/>
      <c r="FTH29" s="921"/>
      <c r="FTI29" s="921"/>
      <c r="FTJ29" s="921"/>
      <c r="FTK29" s="921"/>
      <c r="FTL29" s="921"/>
      <c r="FTM29" s="921"/>
      <c r="FTN29" s="921"/>
      <c r="FTO29" s="921"/>
      <c r="FTP29" s="921"/>
      <c r="FTQ29" s="921"/>
      <c r="FTR29" s="921"/>
      <c r="FTS29" s="921"/>
      <c r="FTT29" s="921"/>
      <c r="FTU29" s="921"/>
      <c r="FTV29" s="921"/>
      <c r="FTW29" s="921"/>
      <c r="FTX29" s="921"/>
      <c r="FTY29" s="921"/>
      <c r="FTZ29" s="921"/>
      <c r="FUA29" s="921"/>
      <c r="FUB29" s="921"/>
      <c r="FUC29" s="921"/>
      <c r="FUD29" s="921"/>
      <c r="FUE29" s="921"/>
      <c r="FUF29" s="921"/>
      <c r="FUG29" s="921"/>
      <c r="FUH29" s="921"/>
      <c r="FUI29" s="921"/>
      <c r="FUJ29" s="921"/>
      <c r="FUK29" s="921"/>
      <c r="FUL29" s="921"/>
      <c r="FUM29" s="921"/>
      <c r="FUN29" s="921"/>
      <c r="FUO29" s="921"/>
      <c r="FUP29" s="921"/>
      <c r="FUQ29" s="921"/>
      <c r="FUR29" s="921"/>
      <c r="FUS29" s="921"/>
      <c r="FUT29" s="921"/>
      <c r="FUU29" s="921"/>
      <c r="FUV29" s="921"/>
      <c r="FUW29" s="921"/>
      <c r="FUX29" s="921"/>
      <c r="FUY29" s="921"/>
      <c r="FUZ29" s="921"/>
      <c r="FVA29" s="921"/>
      <c r="FVB29" s="921"/>
      <c r="FVC29" s="921"/>
      <c r="FVD29" s="921"/>
      <c r="FVE29" s="921"/>
      <c r="FVF29" s="921"/>
      <c r="FVG29" s="921"/>
      <c r="FVH29" s="921"/>
      <c r="FVI29" s="921"/>
      <c r="FVJ29" s="921"/>
      <c r="FVK29" s="921"/>
      <c r="FVL29" s="921"/>
      <c r="FVM29" s="921"/>
      <c r="FVN29" s="921"/>
      <c r="FVO29" s="921"/>
      <c r="FVP29" s="921"/>
      <c r="FVQ29" s="921"/>
      <c r="FVR29" s="921"/>
      <c r="FVS29" s="921"/>
      <c r="FVT29" s="921"/>
      <c r="FVU29" s="921"/>
      <c r="FVV29" s="921"/>
      <c r="FVW29" s="921"/>
      <c r="FVX29" s="921"/>
      <c r="FVY29" s="921"/>
      <c r="FVZ29" s="921"/>
      <c r="FWA29" s="921"/>
      <c r="FWB29" s="921"/>
      <c r="FWC29" s="921"/>
      <c r="FWD29" s="921"/>
      <c r="FWE29" s="921"/>
      <c r="FWF29" s="921"/>
      <c r="FWG29" s="921"/>
      <c r="FWH29" s="921"/>
      <c r="FWI29" s="921"/>
      <c r="FWJ29" s="921"/>
      <c r="FWK29" s="921"/>
      <c r="FWL29" s="921"/>
      <c r="FWM29" s="921"/>
      <c r="FWN29" s="921"/>
      <c r="FWO29" s="921"/>
      <c r="FWP29" s="921"/>
      <c r="FWQ29" s="921"/>
      <c r="FWR29" s="921"/>
      <c r="FWS29" s="921"/>
      <c r="FWT29" s="921"/>
      <c r="FWU29" s="921"/>
      <c r="FWV29" s="921"/>
      <c r="FWW29" s="921"/>
      <c r="FWX29" s="921"/>
      <c r="FWY29" s="921"/>
      <c r="FWZ29" s="921"/>
      <c r="FXA29" s="921"/>
      <c r="FXB29" s="921"/>
      <c r="FXC29" s="921"/>
      <c r="FXD29" s="921"/>
      <c r="FXE29" s="921"/>
      <c r="FXF29" s="921"/>
      <c r="FXG29" s="921"/>
      <c r="FXH29" s="921"/>
      <c r="FXI29" s="921"/>
      <c r="FXJ29" s="921"/>
      <c r="FXK29" s="921"/>
      <c r="FXL29" s="921"/>
      <c r="FXM29" s="921"/>
      <c r="FXN29" s="921"/>
      <c r="FXO29" s="921"/>
      <c r="FXP29" s="921"/>
      <c r="FXQ29" s="921"/>
      <c r="FXR29" s="921"/>
      <c r="FXS29" s="921"/>
      <c r="FXT29" s="921"/>
      <c r="FXU29" s="921"/>
      <c r="FXV29" s="921"/>
      <c r="FXW29" s="921"/>
      <c r="FXX29" s="921"/>
      <c r="FXY29" s="921"/>
      <c r="FXZ29" s="921"/>
      <c r="FYA29" s="921"/>
      <c r="FYB29" s="921"/>
      <c r="FYC29" s="921"/>
      <c r="FYD29" s="921"/>
      <c r="FYE29" s="921"/>
      <c r="FYF29" s="921"/>
      <c r="FYG29" s="921"/>
      <c r="FYH29" s="921"/>
      <c r="FYI29" s="921"/>
      <c r="FYJ29" s="921"/>
      <c r="FYK29" s="921"/>
      <c r="FYL29" s="921"/>
      <c r="FYM29" s="921"/>
      <c r="FYN29" s="921"/>
      <c r="FYO29" s="921"/>
      <c r="FYP29" s="921"/>
      <c r="FYQ29" s="921"/>
      <c r="FYR29" s="921"/>
      <c r="FYS29" s="921"/>
      <c r="FYT29" s="921"/>
      <c r="FYU29" s="921"/>
      <c r="FYV29" s="921"/>
      <c r="FYW29" s="921"/>
      <c r="FYX29" s="921"/>
      <c r="FYY29" s="921"/>
      <c r="FYZ29" s="921"/>
      <c r="FZA29" s="921"/>
      <c r="FZB29" s="921"/>
      <c r="FZC29" s="921"/>
      <c r="FZD29" s="921"/>
      <c r="FZE29" s="921"/>
      <c r="FZF29" s="921"/>
      <c r="FZG29" s="921"/>
      <c r="FZH29" s="921"/>
      <c r="FZI29" s="921"/>
      <c r="FZJ29" s="921"/>
      <c r="FZK29" s="921"/>
      <c r="FZL29" s="921"/>
      <c r="FZM29" s="921"/>
      <c r="FZN29" s="921"/>
      <c r="FZO29" s="921"/>
      <c r="FZP29" s="921"/>
      <c r="FZQ29" s="921"/>
      <c r="FZR29" s="921"/>
      <c r="FZS29" s="921"/>
      <c r="FZT29" s="921"/>
      <c r="FZU29" s="921"/>
      <c r="FZV29" s="921"/>
      <c r="FZW29" s="921"/>
      <c r="FZX29" s="921"/>
      <c r="FZY29" s="921"/>
      <c r="FZZ29" s="921"/>
      <c r="GAA29" s="921"/>
      <c r="GAB29" s="921"/>
      <c r="GAC29" s="921"/>
      <c r="GAD29" s="921"/>
      <c r="GAE29" s="921"/>
      <c r="GAF29" s="921"/>
      <c r="GAG29" s="921"/>
      <c r="GAH29" s="921"/>
      <c r="GAI29" s="921"/>
      <c r="GAJ29" s="921"/>
      <c r="GAK29" s="921"/>
      <c r="GAL29" s="921"/>
      <c r="GAM29" s="921"/>
      <c r="GAN29" s="921"/>
      <c r="GAO29" s="921"/>
      <c r="GAP29" s="921"/>
      <c r="GAQ29" s="921"/>
      <c r="GAR29" s="921"/>
      <c r="GAS29" s="921"/>
      <c r="GAT29" s="921"/>
      <c r="GAU29" s="921"/>
      <c r="GAV29" s="921"/>
      <c r="GAW29" s="921"/>
      <c r="GAX29" s="921"/>
      <c r="GAY29" s="921"/>
      <c r="GAZ29" s="921"/>
      <c r="GBA29" s="921"/>
      <c r="GBB29" s="921"/>
      <c r="GBC29" s="921"/>
      <c r="GBD29" s="921"/>
      <c r="GBE29" s="921"/>
      <c r="GBF29" s="921"/>
      <c r="GBG29" s="921"/>
      <c r="GBH29" s="921"/>
      <c r="GBI29" s="921"/>
      <c r="GBJ29" s="921"/>
      <c r="GBK29" s="921"/>
      <c r="GBL29" s="921"/>
      <c r="GBM29" s="921"/>
      <c r="GBN29" s="921"/>
      <c r="GBO29" s="921"/>
      <c r="GBP29" s="921"/>
      <c r="GBQ29" s="921"/>
      <c r="GBR29" s="921"/>
      <c r="GBS29" s="921"/>
      <c r="GBT29" s="921"/>
      <c r="GBU29" s="921"/>
      <c r="GBV29" s="921"/>
      <c r="GBW29" s="921"/>
      <c r="GBX29" s="921"/>
      <c r="GBY29" s="921"/>
      <c r="GBZ29" s="921"/>
      <c r="GCA29" s="921"/>
      <c r="GCB29" s="921"/>
      <c r="GCC29" s="921"/>
      <c r="GCD29" s="921"/>
      <c r="GCE29" s="921"/>
      <c r="GCF29" s="921"/>
      <c r="GCG29" s="921"/>
      <c r="GCH29" s="921"/>
      <c r="GCI29" s="921"/>
      <c r="GCJ29" s="921"/>
      <c r="GCK29" s="921"/>
      <c r="GCL29" s="921"/>
      <c r="GCM29" s="921"/>
      <c r="GCN29" s="921"/>
      <c r="GCO29" s="921"/>
      <c r="GCP29" s="921"/>
      <c r="GCQ29" s="921"/>
      <c r="GCR29" s="921"/>
      <c r="GCS29" s="921"/>
      <c r="GCT29" s="921"/>
      <c r="GCU29" s="921"/>
      <c r="GCV29" s="921"/>
      <c r="GCW29" s="921"/>
      <c r="GCX29" s="921"/>
      <c r="GCY29" s="921"/>
      <c r="GCZ29" s="921"/>
      <c r="GDA29" s="921"/>
      <c r="GDB29" s="921"/>
      <c r="GDC29" s="921"/>
      <c r="GDD29" s="921"/>
      <c r="GDE29" s="921"/>
      <c r="GDF29" s="921"/>
      <c r="GDG29" s="921"/>
      <c r="GDH29" s="921"/>
      <c r="GDI29" s="921"/>
      <c r="GDJ29" s="921"/>
      <c r="GDK29" s="921"/>
      <c r="GDL29" s="921"/>
      <c r="GDM29" s="921"/>
      <c r="GDN29" s="921"/>
      <c r="GDO29" s="921"/>
      <c r="GDP29" s="921"/>
      <c r="GDQ29" s="921"/>
      <c r="GDR29" s="921"/>
      <c r="GDS29" s="921"/>
      <c r="GDT29" s="921"/>
      <c r="GDU29" s="921"/>
      <c r="GDV29" s="921"/>
      <c r="GDW29" s="921"/>
      <c r="GDX29" s="921"/>
      <c r="GDY29" s="921"/>
      <c r="GDZ29" s="921"/>
      <c r="GEA29" s="921"/>
      <c r="GEB29" s="921"/>
      <c r="GEC29" s="921"/>
      <c r="GED29" s="921"/>
      <c r="GEE29" s="921"/>
      <c r="GEF29" s="921"/>
      <c r="GEG29" s="921"/>
      <c r="GEH29" s="921"/>
      <c r="GEI29" s="921"/>
      <c r="GEJ29" s="921"/>
      <c r="GEK29" s="921"/>
      <c r="GEL29" s="921"/>
      <c r="GEM29" s="921"/>
      <c r="GEN29" s="921"/>
      <c r="GEO29" s="921"/>
      <c r="GEP29" s="921"/>
      <c r="GEQ29" s="921"/>
      <c r="GER29" s="921"/>
      <c r="GES29" s="921"/>
      <c r="GET29" s="921"/>
      <c r="GEU29" s="921"/>
      <c r="GEV29" s="921"/>
      <c r="GEW29" s="921"/>
      <c r="GEX29" s="921"/>
      <c r="GEY29" s="921"/>
      <c r="GEZ29" s="921"/>
      <c r="GFA29" s="921"/>
      <c r="GFB29" s="921"/>
      <c r="GFC29" s="921"/>
      <c r="GFD29" s="921"/>
      <c r="GFE29" s="921"/>
      <c r="GFF29" s="921"/>
      <c r="GFG29" s="921"/>
      <c r="GFH29" s="921"/>
      <c r="GFI29" s="921"/>
      <c r="GFJ29" s="921"/>
      <c r="GFK29" s="921"/>
      <c r="GFL29" s="921"/>
      <c r="GFM29" s="921"/>
      <c r="GFN29" s="921"/>
      <c r="GFO29" s="921"/>
      <c r="GFP29" s="921"/>
      <c r="GFQ29" s="921"/>
      <c r="GFR29" s="921"/>
      <c r="GFS29" s="921"/>
      <c r="GFT29" s="921"/>
      <c r="GFU29" s="921"/>
      <c r="GFV29" s="921"/>
      <c r="GFW29" s="921"/>
      <c r="GFX29" s="921"/>
      <c r="GFY29" s="921"/>
      <c r="GFZ29" s="921"/>
      <c r="GGA29" s="921"/>
      <c r="GGB29" s="921"/>
      <c r="GGC29" s="921"/>
      <c r="GGD29" s="921"/>
      <c r="GGE29" s="921"/>
      <c r="GGF29" s="921"/>
      <c r="GGG29" s="921"/>
      <c r="GGH29" s="921"/>
      <c r="GGI29" s="921"/>
      <c r="GGJ29" s="921"/>
      <c r="GGK29" s="921"/>
      <c r="GGL29" s="921"/>
      <c r="GGM29" s="921"/>
      <c r="GGN29" s="921"/>
      <c r="GGO29" s="921"/>
      <c r="GGP29" s="921"/>
      <c r="GGQ29" s="921"/>
      <c r="GGR29" s="921"/>
      <c r="GGS29" s="921"/>
      <c r="GGT29" s="921"/>
      <c r="GGU29" s="921"/>
      <c r="GGV29" s="921"/>
      <c r="GGW29" s="921"/>
      <c r="GGX29" s="921"/>
      <c r="GGY29" s="921"/>
      <c r="GGZ29" s="921"/>
      <c r="GHA29" s="921"/>
      <c r="GHB29" s="921"/>
      <c r="GHC29" s="921"/>
      <c r="GHD29" s="921"/>
      <c r="GHE29" s="921"/>
      <c r="GHF29" s="921"/>
      <c r="GHG29" s="921"/>
      <c r="GHH29" s="921"/>
      <c r="GHI29" s="921"/>
      <c r="GHJ29" s="921"/>
      <c r="GHK29" s="921"/>
      <c r="GHL29" s="921"/>
      <c r="GHM29" s="921"/>
      <c r="GHN29" s="921"/>
      <c r="GHO29" s="921"/>
      <c r="GHP29" s="921"/>
      <c r="GHQ29" s="921"/>
      <c r="GHR29" s="921"/>
      <c r="GHS29" s="921"/>
      <c r="GHT29" s="921"/>
      <c r="GHU29" s="921"/>
      <c r="GHV29" s="921"/>
      <c r="GHW29" s="921"/>
      <c r="GHX29" s="921"/>
      <c r="GHY29" s="921"/>
      <c r="GHZ29" s="921"/>
      <c r="GIA29" s="921"/>
      <c r="GIB29" s="921"/>
      <c r="GIC29" s="921"/>
      <c r="GID29" s="921"/>
      <c r="GIE29" s="921"/>
      <c r="GIF29" s="921"/>
      <c r="GIG29" s="921"/>
      <c r="GIH29" s="921"/>
      <c r="GII29" s="921"/>
      <c r="GIJ29" s="921"/>
      <c r="GIK29" s="921"/>
      <c r="GIL29" s="921"/>
      <c r="GIM29" s="921"/>
      <c r="GIN29" s="921"/>
      <c r="GIO29" s="921"/>
      <c r="GIP29" s="921"/>
      <c r="GIQ29" s="921"/>
      <c r="GIR29" s="921"/>
      <c r="GIS29" s="921"/>
      <c r="GIT29" s="921"/>
      <c r="GIU29" s="921"/>
      <c r="GIV29" s="921"/>
      <c r="GIW29" s="921"/>
      <c r="GIX29" s="921"/>
      <c r="GIY29" s="921"/>
      <c r="GIZ29" s="921"/>
      <c r="GJA29" s="921"/>
      <c r="GJB29" s="921"/>
      <c r="GJC29" s="921"/>
      <c r="GJD29" s="921"/>
      <c r="GJE29" s="921"/>
      <c r="GJF29" s="921"/>
      <c r="GJG29" s="921"/>
      <c r="GJH29" s="921"/>
      <c r="GJI29" s="921"/>
      <c r="GJJ29" s="921"/>
      <c r="GJK29" s="921"/>
      <c r="GJL29" s="921"/>
      <c r="GJM29" s="921"/>
      <c r="GJN29" s="921"/>
      <c r="GJO29" s="921"/>
      <c r="GJP29" s="921"/>
      <c r="GJQ29" s="921"/>
      <c r="GJR29" s="921"/>
      <c r="GJS29" s="921"/>
      <c r="GJT29" s="921"/>
      <c r="GJU29" s="921"/>
      <c r="GJV29" s="921"/>
      <c r="GJW29" s="921"/>
      <c r="GJX29" s="921"/>
      <c r="GJY29" s="921"/>
      <c r="GJZ29" s="921"/>
      <c r="GKA29" s="921"/>
      <c r="GKB29" s="921"/>
      <c r="GKC29" s="921"/>
      <c r="GKD29" s="921"/>
      <c r="GKE29" s="921"/>
      <c r="GKF29" s="921"/>
      <c r="GKG29" s="921"/>
      <c r="GKH29" s="921"/>
      <c r="GKI29" s="921"/>
      <c r="GKJ29" s="921"/>
      <c r="GKK29" s="921"/>
      <c r="GKL29" s="921"/>
      <c r="GKM29" s="921"/>
      <c r="GKN29" s="921"/>
      <c r="GKO29" s="921"/>
      <c r="GKP29" s="921"/>
      <c r="GKQ29" s="921"/>
      <c r="GKR29" s="921"/>
      <c r="GKS29" s="921"/>
      <c r="GKT29" s="921"/>
      <c r="GKU29" s="921"/>
      <c r="GKV29" s="921"/>
      <c r="GKW29" s="921"/>
      <c r="GKX29" s="921"/>
      <c r="GKY29" s="921"/>
      <c r="GKZ29" s="921"/>
      <c r="GLA29" s="921"/>
      <c r="GLB29" s="921"/>
      <c r="GLC29" s="921"/>
      <c r="GLD29" s="921"/>
      <c r="GLE29" s="921"/>
      <c r="GLF29" s="921"/>
      <c r="GLG29" s="921"/>
      <c r="GLH29" s="921"/>
      <c r="GLI29" s="921"/>
      <c r="GLJ29" s="921"/>
      <c r="GLK29" s="921"/>
      <c r="GLL29" s="921"/>
      <c r="GLM29" s="921"/>
      <c r="GLN29" s="921"/>
      <c r="GLO29" s="921"/>
      <c r="GLP29" s="921"/>
      <c r="GLQ29" s="921"/>
      <c r="GLR29" s="921"/>
      <c r="GLS29" s="921"/>
      <c r="GLT29" s="921"/>
      <c r="GLU29" s="921"/>
      <c r="GLV29" s="921"/>
      <c r="GLW29" s="921"/>
      <c r="GLX29" s="921"/>
      <c r="GLY29" s="921"/>
      <c r="GLZ29" s="921"/>
      <c r="GMA29" s="921"/>
      <c r="GMB29" s="921"/>
      <c r="GMC29" s="921"/>
      <c r="GMD29" s="921"/>
      <c r="GME29" s="921"/>
      <c r="GMF29" s="921"/>
      <c r="GMG29" s="921"/>
      <c r="GMH29" s="921"/>
      <c r="GMI29" s="921"/>
      <c r="GMJ29" s="921"/>
      <c r="GMK29" s="921"/>
      <c r="GML29" s="921"/>
      <c r="GMM29" s="921"/>
      <c r="GMN29" s="921"/>
      <c r="GMO29" s="921"/>
      <c r="GMP29" s="921"/>
      <c r="GMQ29" s="921"/>
      <c r="GMR29" s="921"/>
      <c r="GMS29" s="921"/>
      <c r="GMT29" s="921"/>
      <c r="GMU29" s="921"/>
      <c r="GMV29" s="921"/>
      <c r="GMW29" s="921"/>
      <c r="GMX29" s="921"/>
      <c r="GMY29" s="921"/>
      <c r="GMZ29" s="921"/>
      <c r="GNA29" s="921"/>
      <c r="GNB29" s="921"/>
      <c r="GNC29" s="921"/>
      <c r="GND29" s="921"/>
      <c r="GNE29" s="921"/>
      <c r="GNF29" s="921"/>
      <c r="GNG29" s="921"/>
      <c r="GNH29" s="921"/>
      <c r="GNI29" s="921"/>
      <c r="GNJ29" s="921"/>
      <c r="GNK29" s="921"/>
      <c r="GNL29" s="921"/>
      <c r="GNM29" s="921"/>
      <c r="GNN29" s="921"/>
      <c r="GNO29" s="921"/>
      <c r="GNP29" s="921"/>
      <c r="GNQ29" s="921"/>
      <c r="GNR29" s="921"/>
      <c r="GNS29" s="921"/>
      <c r="GNT29" s="921"/>
      <c r="GNU29" s="921"/>
      <c r="GNV29" s="921"/>
      <c r="GNW29" s="921"/>
      <c r="GNX29" s="921"/>
      <c r="GNY29" s="921"/>
      <c r="GNZ29" s="921"/>
      <c r="GOA29" s="921"/>
      <c r="GOB29" s="921"/>
      <c r="GOC29" s="921"/>
      <c r="GOD29" s="921"/>
      <c r="GOE29" s="921"/>
      <c r="GOF29" s="921"/>
      <c r="GOG29" s="921"/>
      <c r="GOH29" s="921"/>
      <c r="GOI29" s="921"/>
      <c r="GOJ29" s="921"/>
      <c r="GOK29" s="921"/>
      <c r="GOL29" s="921"/>
      <c r="GOM29" s="921"/>
      <c r="GON29" s="921"/>
      <c r="GOO29" s="921"/>
      <c r="GOP29" s="921"/>
      <c r="GOQ29" s="921"/>
      <c r="GOR29" s="921"/>
      <c r="GOS29" s="921"/>
      <c r="GOT29" s="921"/>
      <c r="GOU29" s="921"/>
      <c r="GOV29" s="921"/>
      <c r="GOW29" s="921"/>
      <c r="GOX29" s="921"/>
      <c r="GOY29" s="921"/>
      <c r="GOZ29" s="921"/>
      <c r="GPA29" s="921"/>
      <c r="GPB29" s="921"/>
      <c r="GPC29" s="921"/>
      <c r="GPD29" s="921"/>
      <c r="GPE29" s="921"/>
      <c r="GPF29" s="921"/>
      <c r="GPG29" s="921"/>
      <c r="GPH29" s="921"/>
      <c r="GPI29" s="921"/>
      <c r="GPJ29" s="921"/>
      <c r="GPK29" s="921"/>
      <c r="GPL29" s="921"/>
      <c r="GPM29" s="921"/>
      <c r="GPN29" s="921"/>
      <c r="GPO29" s="921"/>
      <c r="GPP29" s="921"/>
      <c r="GPQ29" s="921"/>
      <c r="GPR29" s="921"/>
      <c r="GPS29" s="921"/>
      <c r="GPT29" s="921"/>
      <c r="GPU29" s="921"/>
      <c r="GPV29" s="921"/>
      <c r="GPW29" s="921"/>
      <c r="GPX29" s="921"/>
      <c r="GPY29" s="921"/>
      <c r="GPZ29" s="921"/>
      <c r="GQA29" s="921"/>
      <c r="GQB29" s="921"/>
      <c r="GQC29" s="921"/>
      <c r="GQD29" s="921"/>
      <c r="GQE29" s="921"/>
      <c r="GQF29" s="921"/>
      <c r="GQG29" s="921"/>
      <c r="GQH29" s="921"/>
      <c r="GQI29" s="921"/>
      <c r="GQJ29" s="921"/>
      <c r="GQK29" s="921"/>
      <c r="GQL29" s="921"/>
      <c r="GQM29" s="921"/>
      <c r="GQN29" s="921"/>
      <c r="GQO29" s="921"/>
      <c r="GQP29" s="921"/>
      <c r="GQQ29" s="921"/>
      <c r="GQR29" s="921"/>
      <c r="GQS29" s="921"/>
      <c r="GQT29" s="921"/>
      <c r="GQU29" s="921"/>
      <c r="GQV29" s="921"/>
      <c r="GQW29" s="921"/>
      <c r="GQX29" s="921"/>
      <c r="GQY29" s="921"/>
      <c r="GQZ29" s="921"/>
      <c r="GRA29" s="921"/>
      <c r="GRB29" s="921"/>
      <c r="GRC29" s="921"/>
      <c r="GRD29" s="921"/>
      <c r="GRE29" s="921"/>
      <c r="GRF29" s="921"/>
      <c r="GRG29" s="921"/>
      <c r="GRH29" s="921"/>
      <c r="GRI29" s="921"/>
      <c r="GRJ29" s="921"/>
      <c r="GRK29" s="921"/>
      <c r="GRL29" s="921"/>
      <c r="GRM29" s="921"/>
      <c r="GRN29" s="921"/>
      <c r="GRO29" s="921"/>
      <c r="GRP29" s="921"/>
      <c r="GRQ29" s="921"/>
      <c r="GRR29" s="921"/>
      <c r="GRS29" s="921"/>
      <c r="GRT29" s="921"/>
      <c r="GRU29" s="921"/>
      <c r="GRV29" s="921"/>
      <c r="GRW29" s="921"/>
      <c r="GRX29" s="921"/>
      <c r="GRY29" s="921"/>
      <c r="GRZ29" s="921"/>
      <c r="GSA29" s="921"/>
      <c r="GSB29" s="921"/>
      <c r="GSC29" s="921"/>
      <c r="GSD29" s="921"/>
      <c r="GSE29" s="921"/>
      <c r="GSF29" s="921"/>
      <c r="GSG29" s="921"/>
      <c r="GSH29" s="921"/>
      <c r="GSI29" s="921"/>
      <c r="GSJ29" s="921"/>
      <c r="GSK29" s="921"/>
      <c r="GSL29" s="921"/>
      <c r="GSM29" s="921"/>
      <c r="GSN29" s="921"/>
      <c r="GSO29" s="921"/>
      <c r="GSP29" s="921"/>
      <c r="GSQ29" s="921"/>
      <c r="GSR29" s="921"/>
      <c r="GSS29" s="921"/>
      <c r="GST29" s="921"/>
      <c r="GSU29" s="921"/>
      <c r="GSV29" s="921"/>
      <c r="GSW29" s="921"/>
      <c r="GSX29" s="921"/>
      <c r="GSY29" s="921"/>
      <c r="GSZ29" s="921"/>
      <c r="GTA29" s="921"/>
      <c r="GTB29" s="921"/>
      <c r="GTC29" s="921"/>
      <c r="GTD29" s="921"/>
      <c r="GTE29" s="921"/>
      <c r="GTF29" s="921"/>
      <c r="GTG29" s="921"/>
      <c r="GTH29" s="921"/>
      <c r="GTI29" s="921"/>
      <c r="GTJ29" s="921"/>
      <c r="GTK29" s="921"/>
      <c r="GTL29" s="921"/>
      <c r="GTM29" s="921"/>
      <c r="GTN29" s="921"/>
      <c r="GTO29" s="921"/>
      <c r="GTP29" s="921"/>
      <c r="GTQ29" s="921"/>
      <c r="GTR29" s="921"/>
      <c r="GTS29" s="921"/>
      <c r="GTT29" s="921"/>
      <c r="GTU29" s="921"/>
      <c r="GTV29" s="921"/>
      <c r="GTW29" s="921"/>
      <c r="GTX29" s="921"/>
      <c r="GTY29" s="921"/>
      <c r="GTZ29" s="921"/>
      <c r="GUA29" s="921"/>
      <c r="GUB29" s="921"/>
      <c r="GUC29" s="921"/>
      <c r="GUD29" s="921"/>
      <c r="GUE29" s="921"/>
      <c r="GUF29" s="921"/>
      <c r="GUG29" s="921"/>
      <c r="GUH29" s="921"/>
      <c r="GUI29" s="921"/>
      <c r="GUJ29" s="921"/>
      <c r="GUK29" s="921"/>
      <c r="GUL29" s="921"/>
      <c r="GUM29" s="921"/>
      <c r="GUN29" s="921"/>
      <c r="GUO29" s="921"/>
      <c r="GUP29" s="921"/>
      <c r="GUQ29" s="921"/>
      <c r="GUR29" s="921"/>
      <c r="GUS29" s="921"/>
      <c r="GUT29" s="921"/>
      <c r="GUU29" s="921"/>
      <c r="GUV29" s="921"/>
      <c r="GUW29" s="921"/>
      <c r="GUX29" s="921"/>
      <c r="GUY29" s="921"/>
      <c r="GUZ29" s="921"/>
      <c r="GVA29" s="921"/>
      <c r="GVB29" s="921"/>
      <c r="GVC29" s="921"/>
      <c r="GVD29" s="921"/>
      <c r="GVE29" s="921"/>
      <c r="GVF29" s="921"/>
      <c r="GVG29" s="921"/>
      <c r="GVH29" s="921"/>
      <c r="GVI29" s="921"/>
      <c r="GVJ29" s="921"/>
      <c r="GVK29" s="921"/>
      <c r="GVL29" s="921"/>
      <c r="GVM29" s="921"/>
      <c r="GVN29" s="921"/>
      <c r="GVO29" s="921"/>
      <c r="GVP29" s="921"/>
      <c r="GVQ29" s="921"/>
      <c r="GVR29" s="921"/>
      <c r="GVS29" s="921"/>
      <c r="GVT29" s="921"/>
      <c r="GVU29" s="921"/>
      <c r="GVV29" s="921"/>
      <c r="GVW29" s="921"/>
      <c r="GVX29" s="921"/>
      <c r="GVY29" s="921"/>
      <c r="GVZ29" s="921"/>
      <c r="GWA29" s="921"/>
      <c r="GWB29" s="921"/>
      <c r="GWC29" s="921"/>
      <c r="GWD29" s="921"/>
      <c r="GWE29" s="921"/>
      <c r="GWF29" s="921"/>
      <c r="GWG29" s="921"/>
      <c r="GWH29" s="921"/>
      <c r="GWI29" s="921"/>
      <c r="GWJ29" s="921"/>
      <c r="GWK29" s="921"/>
      <c r="GWL29" s="921"/>
      <c r="GWM29" s="921"/>
      <c r="GWN29" s="921"/>
      <c r="GWO29" s="921"/>
      <c r="GWP29" s="921"/>
      <c r="GWQ29" s="921"/>
      <c r="GWR29" s="921"/>
      <c r="GWS29" s="921"/>
      <c r="GWT29" s="921"/>
      <c r="GWU29" s="921"/>
      <c r="GWV29" s="921"/>
      <c r="GWW29" s="921"/>
      <c r="GWX29" s="921"/>
      <c r="GWY29" s="921"/>
      <c r="GWZ29" s="921"/>
      <c r="GXA29" s="921"/>
      <c r="GXB29" s="921"/>
      <c r="GXC29" s="921"/>
      <c r="GXD29" s="921"/>
      <c r="GXE29" s="921"/>
      <c r="GXF29" s="921"/>
      <c r="GXG29" s="921"/>
      <c r="GXH29" s="921"/>
      <c r="GXI29" s="921"/>
      <c r="GXJ29" s="921"/>
      <c r="GXK29" s="921"/>
      <c r="GXL29" s="921"/>
      <c r="GXM29" s="921"/>
      <c r="GXN29" s="921"/>
      <c r="GXO29" s="921"/>
      <c r="GXP29" s="921"/>
      <c r="GXQ29" s="921"/>
      <c r="GXR29" s="921"/>
      <c r="GXS29" s="921"/>
      <c r="GXT29" s="921"/>
      <c r="GXU29" s="921"/>
      <c r="GXV29" s="921"/>
      <c r="GXW29" s="921"/>
      <c r="GXX29" s="921"/>
      <c r="GXY29" s="921"/>
      <c r="GXZ29" s="921"/>
      <c r="GYA29" s="921"/>
      <c r="GYB29" s="921"/>
      <c r="GYC29" s="921"/>
      <c r="GYD29" s="921"/>
      <c r="GYE29" s="921"/>
      <c r="GYF29" s="921"/>
      <c r="GYG29" s="921"/>
      <c r="GYH29" s="921"/>
      <c r="GYI29" s="921"/>
      <c r="GYJ29" s="921"/>
      <c r="GYK29" s="921"/>
      <c r="GYL29" s="921"/>
      <c r="GYM29" s="921"/>
      <c r="GYN29" s="921"/>
      <c r="GYO29" s="921"/>
      <c r="GYP29" s="921"/>
      <c r="GYQ29" s="921"/>
      <c r="GYR29" s="921"/>
      <c r="GYS29" s="921"/>
      <c r="GYT29" s="921"/>
      <c r="GYU29" s="921"/>
      <c r="GYV29" s="921"/>
      <c r="GYW29" s="921"/>
      <c r="GYX29" s="921"/>
      <c r="GYY29" s="921"/>
      <c r="GYZ29" s="921"/>
      <c r="GZA29" s="921"/>
      <c r="GZB29" s="921"/>
      <c r="GZC29" s="921"/>
      <c r="GZD29" s="921"/>
      <c r="GZE29" s="921"/>
      <c r="GZF29" s="921"/>
      <c r="GZG29" s="921"/>
      <c r="GZH29" s="921"/>
      <c r="GZI29" s="921"/>
      <c r="GZJ29" s="921"/>
      <c r="GZK29" s="921"/>
      <c r="GZL29" s="921"/>
      <c r="GZM29" s="921"/>
      <c r="GZN29" s="921"/>
      <c r="GZO29" s="921"/>
      <c r="GZP29" s="921"/>
      <c r="GZQ29" s="921"/>
      <c r="GZR29" s="921"/>
      <c r="GZS29" s="921"/>
      <c r="GZT29" s="921"/>
      <c r="GZU29" s="921"/>
      <c r="GZV29" s="921"/>
      <c r="GZW29" s="921"/>
      <c r="GZX29" s="921"/>
      <c r="GZY29" s="921"/>
      <c r="GZZ29" s="921"/>
      <c r="HAA29" s="921"/>
      <c r="HAB29" s="921"/>
      <c r="HAC29" s="921"/>
      <c r="HAD29" s="921"/>
      <c r="HAE29" s="921"/>
      <c r="HAF29" s="921"/>
      <c r="HAG29" s="921"/>
      <c r="HAH29" s="921"/>
      <c r="HAI29" s="921"/>
      <c r="HAJ29" s="921"/>
      <c r="HAK29" s="921"/>
      <c r="HAL29" s="921"/>
      <c r="HAM29" s="921"/>
      <c r="HAN29" s="921"/>
      <c r="HAO29" s="921"/>
      <c r="HAP29" s="921"/>
      <c r="HAQ29" s="921"/>
      <c r="HAR29" s="921"/>
      <c r="HAS29" s="921"/>
      <c r="HAT29" s="921"/>
      <c r="HAU29" s="921"/>
      <c r="HAV29" s="921"/>
      <c r="HAW29" s="921"/>
      <c r="HAX29" s="921"/>
      <c r="HAY29" s="921"/>
      <c r="HAZ29" s="921"/>
      <c r="HBA29" s="921"/>
      <c r="HBB29" s="921"/>
      <c r="HBC29" s="921"/>
      <c r="HBD29" s="921"/>
      <c r="HBE29" s="921"/>
      <c r="HBF29" s="921"/>
      <c r="HBG29" s="921"/>
      <c r="HBH29" s="921"/>
      <c r="HBI29" s="921"/>
      <c r="HBJ29" s="921"/>
      <c r="HBK29" s="921"/>
      <c r="HBL29" s="921"/>
      <c r="HBM29" s="921"/>
      <c r="HBN29" s="921"/>
      <c r="HBO29" s="921"/>
      <c r="HBP29" s="921"/>
      <c r="HBQ29" s="921"/>
      <c r="HBR29" s="921"/>
      <c r="HBS29" s="921"/>
      <c r="HBT29" s="921"/>
      <c r="HBU29" s="921"/>
      <c r="HBV29" s="921"/>
      <c r="HBW29" s="921"/>
      <c r="HBX29" s="921"/>
      <c r="HBY29" s="921"/>
      <c r="HBZ29" s="921"/>
      <c r="HCA29" s="921"/>
      <c r="HCB29" s="921"/>
      <c r="HCC29" s="921"/>
      <c r="HCD29" s="921"/>
      <c r="HCE29" s="921"/>
      <c r="HCF29" s="921"/>
      <c r="HCG29" s="921"/>
      <c r="HCH29" s="921"/>
      <c r="HCI29" s="921"/>
      <c r="HCJ29" s="921"/>
      <c r="HCK29" s="921"/>
      <c r="HCL29" s="921"/>
      <c r="HCM29" s="921"/>
      <c r="HCN29" s="921"/>
      <c r="HCO29" s="921"/>
      <c r="HCP29" s="921"/>
      <c r="HCQ29" s="921"/>
      <c r="HCR29" s="921"/>
      <c r="HCS29" s="921"/>
      <c r="HCT29" s="921"/>
      <c r="HCU29" s="921"/>
      <c r="HCV29" s="921"/>
      <c r="HCW29" s="921"/>
      <c r="HCX29" s="921"/>
      <c r="HCY29" s="921"/>
      <c r="HCZ29" s="921"/>
      <c r="HDA29" s="921"/>
      <c r="HDB29" s="921"/>
      <c r="HDC29" s="921"/>
      <c r="HDD29" s="921"/>
      <c r="HDE29" s="921"/>
      <c r="HDF29" s="921"/>
      <c r="HDG29" s="921"/>
      <c r="HDH29" s="921"/>
      <c r="HDI29" s="921"/>
      <c r="HDJ29" s="921"/>
      <c r="HDK29" s="921"/>
      <c r="HDL29" s="921"/>
      <c r="HDM29" s="921"/>
      <c r="HDN29" s="921"/>
      <c r="HDO29" s="921"/>
      <c r="HDP29" s="921"/>
      <c r="HDQ29" s="921"/>
      <c r="HDR29" s="921"/>
      <c r="HDS29" s="921"/>
      <c r="HDT29" s="921"/>
      <c r="HDU29" s="921"/>
      <c r="HDV29" s="921"/>
      <c r="HDW29" s="921"/>
      <c r="HDX29" s="921"/>
      <c r="HDY29" s="921"/>
      <c r="HDZ29" s="921"/>
      <c r="HEA29" s="921"/>
      <c r="HEB29" s="921"/>
      <c r="HEC29" s="921"/>
      <c r="HED29" s="921"/>
      <c r="HEE29" s="921"/>
      <c r="HEF29" s="921"/>
      <c r="HEG29" s="921"/>
      <c r="HEH29" s="921"/>
      <c r="HEI29" s="921"/>
      <c r="HEJ29" s="921"/>
      <c r="HEK29" s="921"/>
      <c r="HEL29" s="921"/>
      <c r="HEM29" s="921"/>
      <c r="HEN29" s="921"/>
      <c r="HEO29" s="921"/>
      <c r="HEP29" s="921"/>
      <c r="HEQ29" s="921"/>
      <c r="HER29" s="921"/>
      <c r="HES29" s="921"/>
      <c r="HET29" s="921"/>
      <c r="HEU29" s="921"/>
      <c r="HEV29" s="921"/>
      <c r="HEW29" s="921"/>
      <c r="HEX29" s="921"/>
      <c r="HEY29" s="921"/>
      <c r="HEZ29" s="921"/>
      <c r="HFA29" s="921"/>
      <c r="HFB29" s="921"/>
      <c r="HFC29" s="921"/>
      <c r="HFD29" s="921"/>
      <c r="HFE29" s="921"/>
      <c r="HFF29" s="921"/>
      <c r="HFG29" s="921"/>
      <c r="HFH29" s="921"/>
      <c r="HFI29" s="921"/>
      <c r="HFJ29" s="921"/>
      <c r="HFK29" s="921"/>
      <c r="HFL29" s="921"/>
      <c r="HFM29" s="921"/>
      <c r="HFN29" s="921"/>
      <c r="HFO29" s="921"/>
      <c r="HFP29" s="921"/>
      <c r="HFQ29" s="921"/>
      <c r="HFR29" s="921"/>
      <c r="HFS29" s="921"/>
      <c r="HFT29" s="921"/>
      <c r="HFU29" s="921"/>
      <c r="HFV29" s="921"/>
      <c r="HFW29" s="921"/>
      <c r="HFX29" s="921"/>
      <c r="HFY29" s="921"/>
      <c r="HFZ29" s="921"/>
      <c r="HGA29" s="921"/>
      <c r="HGB29" s="921"/>
      <c r="HGC29" s="921"/>
      <c r="HGD29" s="921"/>
      <c r="HGE29" s="921"/>
      <c r="HGF29" s="921"/>
      <c r="HGG29" s="921"/>
      <c r="HGH29" s="921"/>
      <c r="HGI29" s="921"/>
      <c r="HGJ29" s="921"/>
      <c r="HGK29" s="921"/>
      <c r="HGL29" s="921"/>
      <c r="HGM29" s="921"/>
      <c r="HGN29" s="921"/>
      <c r="HGO29" s="921"/>
      <c r="HGP29" s="921"/>
      <c r="HGQ29" s="921"/>
      <c r="HGR29" s="921"/>
      <c r="HGS29" s="921"/>
      <c r="HGT29" s="921"/>
      <c r="HGU29" s="921"/>
      <c r="HGV29" s="921"/>
      <c r="HGW29" s="921"/>
      <c r="HGX29" s="921"/>
      <c r="HGY29" s="921"/>
      <c r="HGZ29" s="921"/>
      <c r="HHA29" s="921"/>
      <c r="HHB29" s="921"/>
      <c r="HHC29" s="921"/>
      <c r="HHD29" s="921"/>
      <c r="HHE29" s="921"/>
      <c r="HHF29" s="921"/>
      <c r="HHG29" s="921"/>
      <c r="HHH29" s="921"/>
      <c r="HHI29" s="921"/>
      <c r="HHJ29" s="921"/>
      <c r="HHK29" s="921"/>
      <c r="HHL29" s="921"/>
      <c r="HHM29" s="921"/>
      <c r="HHN29" s="921"/>
      <c r="HHO29" s="921"/>
      <c r="HHP29" s="921"/>
      <c r="HHQ29" s="921"/>
      <c r="HHR29" s="921"/>
      <c r="HHS29" s="921"/>
      <c r="HHT29" s="921"/>
      <c r="HHU29" s="921"/>
      <c r="HHV29" s="921"/>
      <c r="HHW29" s="921"/>
      <c r="HHX29" s="921"/>
      <c r="HHY29" s="921"/>
      <c r="HHZ29" s="921"/>
      <c r="HIA29" s="921"/>
      <c r="HIB29" s="921"/>
      <c r="HIC29" s="921"/>
      <c r="HID29" s="921"/>
      <c r="HIE29" s="921"/>
      <c r="HIF29" s="921"/>
      <c r="HIG29" s="921"/>
      <c r="HIH29" s="921"/>
      <c r="HII29" s="921"/>
      <c r="HIJ29" s="921"/>
      <c r="HIK29" s="921"/>
      <c r="HIL29" s="921"/>
      <c r="HIM29" s="921"/>
      <c r="HIN29" s="921"/>
      <c r="HIO29" s="921"/>
      <c r="HIP29" s="921"/>
      <c r="HIQ29" s="921"/>
      <c r="HIR29" s="921"/>
      <c r="HIS29" s="921"/>
      <c r="HIT29" s="921"/>
      <c r="HIU29" s="921"/>
      <c r="HIV29" s="921"/>
      <c r="HIW29" s="921"/>
      <c r="HIX29" s="921"/>
      <c r="HIY29" s="921"/>
      <c r="HIZ29" s="921"/>
      <c r="HJA29" s="921"/>
      <c r="HJB29" s="921"/>
      <c r="HJC29" s="921"/>
      <c r="HJD29" s="921"/>
      <c r="HJE29" s="921"/>
      <c r="HJF29" s="921"/>
      <c r="HJG29" s="921"/>
      <c r="HJH29" s="921"/>
      <c r="HJI29" s="921"/>
      <c r="HJJ29" s="921"/>
      <c r="HJK29" s="921"/>
      <c r="HJL29" s="921"/>
      <c r="HJM29" s="921"/>
      <c r="HJN29" s="921"/>
      <c r="HJO29" s="921"/>
      <c r="HJP29" s="921"/>
      <c r="HJQ29" s="921"/>
      <c r="HJR29" s="921"/>
      <c r="HJS29" s="921"/>
      <c r="HJT29" s="921"/>
      <c r="HJU29" s="921"/>
      <c r="HJV29" s="921"/>
      <c r="HJW29" s="921"/>
      <c r="HJX29" s="921"/>
      <c r="HJY29" s="921"/>
      <c r="HJZ29" s="921"/>
      <c r="HKA29" s="921"/>
      <c r="HKB29" s="921"/>
      <c r="HKC29" s="921"/>
      <c r="HKD29" s="921"/>
      <c r="HKE29" s="921"/>
      <c r="HKF29" s="921"/>
      <c r="HKG29" s="921"/>
      <c r="HKH29" s="921"/>
      <c r="HKI29" s="921"/>
      <c r="HKJ29" s="921"/>
      <c r="HKK29" s="921"/>
      <c r="HKL29" s="921"/>
      <c r="HKM29" s="921"/>
      <c r="HKN29" s="921"/>
      <c r="HKO29" s="921"/>
      <c r="HKP29" s="921"/>
      <c r="HKQ29" s="921"/>
      <c r="HKR29" s="921"/>
      <c r="HKS29" s="921"/>
      <c r="HKT29" s="921"/>
      <c r="HKU29" s="921"/>
      <c r="HKV29" s="921"/>
      <c r="HKW29" s="921"/>
      <c r="HKX29" s="921"/>
      <c r="HKY29" s="921"/>
      <c r="HKZ29" s="921"/>
      <c r="HLA29" s="921"/>
      <c r="HLB29" s="921"/>
      <c r="HLC29" s="921"/>
      <c r="HLD29" s="921"/>
      <c r="HLE29" s="921"/>
      <c r="HLF29" s="921"/>
      <c r="HLG29" s="921"/>
      <c r="HLH29" s="921"/>
      <c r="HLI29" s="921"/>
      <c r="HLJ29" s="921"/>
      <c r="HLK29" s="921"/>
      <c r="HLL29" s="921"/>
      <c r="HLM29" s="921"/>
      <c r="HLN29" s="921"/>
      <c r="HLO29" s="921"/>
      <c r="HLP29" s="921"/>
      <c r="HLQ29" s="921"/>
      <c r="HLR29" s="921"/>
      <c r="HLS29" s="921"/>
      <c r="HLT29" s="921"/>
      <c r="HLU29" s="921"/>
      <c r="HLV29" s="921"/>
      <c r="HLW29" s="921"/>
      <c r="HLX29" s="921"/>
      <c r="HLY29" s="921"/>
      <c r="HLZ29" s="921"/>
      <c r="HMA29" s="921"/>
      <c r="HMB29" s="921"/>
      <c r="HMC29" s="921"/>
      <c r="HMD29" s="921"/>
      <c r="HME29" s="921"/>
      <c r="HMF29" s="921"/>
      <c r="HMG29" s="921"/>
      <c r="HMH29" s="921"/>
      <c r="HMI29" s="921"/>
      <c r="HMJ29" s="921"/>
      <c r="HMK29" s="921"/>
      <c r="HML29" s="921"/>
      <c r="HMM29" s="921"/>
      <c r="HMN29" s="921"/>
      <c r="HMO29" s="921"/>
      <c r="HMP29" s="921"/>
      <c r="HMQ29" s="921"/>
      <c r="HMR29" s="921"/>
      <c r="HMS29" s="921"/>
      <c r="HMT29" s="921"/>
      <c r="HMU29" s="921"/>
      <c r="HMV29" s="921"/>
      <c r="HMW29" s="921"/>
      <c r="HMX29" s="921"/>
      <c r="HMY29" s="921"/>
      <c r="HMZ29" s="921"/>
      <c r="HNA29" s="921"/>
      <c r="HNB29" s="921"/>
      <c r="HNC29" s="921"/>
      <c r="HND29" s="921"/>
      <c r="HNE29" s="921"/>
      <c r="HNF29" s="921"/>
      <c r="HNG29" s="921"/>
      <c r="HNH29" s="921"/>
      <c r="HNI29" s="921"/>
      <c r="HNJ29" s="921"/>
      <c r="HNK29" s="921"/>
      <c r="HNL29" s="921"/>
      <c r="HNM29" s="921"/>
      <c r="HNN29" s="921"/>
      <c r="HNO29" s="921"/>
      <c r="HNP29" s="921"/>
      <c r="HNQ29" s="921"/>
      <c r="HNR29" s="921"/>
      <c r="HNS29" s="921"/>
      <c r="HNT29" s="921"/>
      <c r="HNU29" s="921"/>
      <c r="HNV29" s="921"/>
      <c r="HNW29" s="921"/>
      <c r="HNX29" s="921"/>
      <c r="HNY29" s="921"/>
      <c r="HNZ29" s="921"/>
      <c r="HOA29" s="921"/>
      <c r="HOB29" s="921"/>
      <c r="HOC29" s="921"/>
      <c r="HOD29" s="921"/>
      <c r="HOE29" s="921"/>
      <c r="HOF29" s="921"/>
      <c r="HOG29" s="921"/>
      <c r="HOH29" s="921"/>
      <c r="HOI29" s="921"/>
      <c r="HOJ29" s="921"/>
      <c r="HOK29" s="921"/>
      <c r="HOL29" s="921"/>
      <c r="HOM29" s="921"/>
      <c r="HON29" s="921"/>
      <c r="HOO29" s="921"/>
      <c r="HOP29" s="921"/>
      <c r="HOQ29" s="921"/>
      <c r="HOR29" s="921"/>
      <c r="HOS29" s="921"/>
      <c r="HOT29" s="921"/>
      <c r="HOU29" s="921"/>
      <c r="HOV29" s="921"/>
      <c r="HOW29" s="921"/>
      <c r="HOX29" s="921"/>
      <c r="HOY29" s="921"/>
      <c r="HOZ29" s="921"/>
      <c r="HPA29" s="921"/>
      <c r="HPB29" s="921"/>
      <c r="HPC29" s="921"/>
      <c r="HPD29" s="921"/>
      <c r="HPE29" s="921"/>
      <c r="HPF29" s="921"/>
      <c r="HPG29" s="921"/>
      <c r="HPH29" s="921"/>
      <c r="HPI29" s="921"/>
      <c r="HPJ29" s="921"/>
      <c r="HPK29" s="921"/>
      <c r="HPL29" s="921"/>
      <c r="HPM29" s="921"/>
      <c r="HPN29" s="921"/>
      <c r="HPO29" s="921"/>
      <c r="HPP29" s="921"/>
      <c r="HPQ29" s="921"/>
      <c r="HPR29" s="921"/>
      <c r="HPS29" s="921"/>
      <c r="HPT29" s="921"/>
      <c r="HPU29" s="921"/>
      <c r="HPV29" s="921"/>
      <c r="HPW29" s="921"/>
      <c r="HPX29" s="921"/>
      <c r="HPY29" s="921"/>
      <c r="HPZ29" s="921"/>
      <c r="HQA29" s="921"/>
      <c r="HQB29" s="921"/>
      <c r="HQC29" s="921"/>
      <c r="HQD29" s="921"/>
      <c r="HQE29" s="921"/>
      <c r="HQF29" s="921"/>
      <c r="HQG29" s="921"/>
      <c r="HQH29" s="921"/>
      <c r="HQI29" s="921"/>
      <c r="HQJ29" s="921"/>
      <c r="HQK29" s="921"/>
      <c r="HQL29" s="921"/>
      <c r="HQM29" s="921"/>
      <c r="HQN29" s="921"/>
      <c r="HQO29" s="921"/>
      <c r="HQP29" s="921"/>
      <c r="HQQ29" s="921"/>
      <c r="HQR29" s="921"/>
      <c r="HQS29" s="921"/>
      <c r="HQT29" s="921"/>
      <c r="HQU29" s="921"/>
      <c r="HQV29" s="921"/>
      <c r="HQW29" s="921"/>
      <c r="HQX29" s="921"/>
      <c r="HQY29" s="921"/>
      <c r="HQZ29" s="921"/>
      <c r="HRA29" s="921"/>
      <c r="HRB29" s="921"/>
      <c r="HRC29" s="921"/>
      <c r="HRD29" s="921"/>
      <c r="HRE29" s="921"/>
      <c r="HRF29" s="921"/>
      <c r="HRG29" s="921"/>
      <c r="HRH29" s="921"/>
      <c r="HRI29" s="921"/>
      <c r="HRJ29" s="921"/>
      <c r="HRK29" s="921"/>
      <c r="HRL29" s="921"/>
      <c r="HRM29" s="921"/>
      <c r="HRN29" s="921"/>
      <c r="HRO29" s="921"/>
      <c r="HRP29" s="921"/>
      <c r="HRQ29" s="921"/>
      <c r="HRR29" s="921"/>
      <c r="HRS29" s="921"/>
      <c r="HRT29" s="921"/>
      <c r="HRU29" s="921"/>
      <c r="HRV29" s="921"/>
      <c r="HRW29" s="921"/>
      <c r="HRX29" s="921"/>
      <c r="HRY29" s="921"/>
      <c r="HRZ29" s="921"/>
      <c r="HSA29" s="921"/>
      <c r="HSB29" s="921"/>
      <c r="HSC29" s="921"/>
      <c r="HSD29" s="921"/>
      <c r="HSE29" s="921"/>
      <c r="HSF29" s="921"/>
      <c r="HSG29" s="921"/>
      <c r="HSH29" s="921"/>
      <c r="HSI29" s="921"/>
      <c r="HSJ29" s="921"/>
      <c r="HSK29" s="921"/>
      <c r="HSL29" s="921"/>
      <c r="HSM29" s="921"/>
      <c r="HSN29" s="921"/>
      <c r="HSO29" s="921"/>
      <c r="HSP29" s="921"/>
      <c r="HSQ29" s="921"/>
      <c r="HSR29" s="921"/>
      <c r="HSS29" s="921"/>
      <c r="HST29" s="921"/>
      <c r="HSU29" s="921"/>
      <c r="HSV29" s="921"/>
      <c r="HSW29" s="921"/>
      <c r="HSX29" s="921"/>
      <c r="HSY29" s="921"/>
      <c r="HSZ29" s="921"/>
      <c r="HTA29" s="921"/>
      <c r="HTB29" s="921"/>
      <c r="HTC29" s="921"/>
      <c r="HTD29" s="921"/>
      <c r="HTE29" s="921"/>
      <c r="HTF29" s="921"/>
      <c r="HTG29" s="921"/>
      <c r="HTH29" s="921"/>
      <c r="HTI29" s="921"/>
      <c r="HTJ29" s="921"/>
      <c r="HTK29" s="921"/>
      <c r="HTL29" s="921"/>
      <c r="HTM29" s="921"/>
      <c r="HTN29" s="921"/>
      <c r="HTO29" s="921"/>
      <c r="HTP29" s="921"/>
      <c r="HTQ29" s="921"/>
      <c r="HTR29" s="921"/>
      <c r="HTS29" s="921"/>
      <c r="HTT29" s="921"/>
      <c r="HTU29" s="921"/>
      <c r="HTV29" s="921"/>
      <c r="HTW29" s="921"/>
      <c r="HTX29" s="921"/>
      <c r="HTY29" s="921"/>
      <c r="HTZ29" s="921"/>
      <c r="HUA29" s="921"/>
      <c r="HUB29" s="921"/>
      <c r="HUC29" s="921"/>
      <c r="HUD29" s="921"/>
      <c r="HUE29" s="921"/>
      <c r="HUF29" s="921"/>
      <c r="HUG29" s="921"/>
      <c r="HUH29" s="921"/>
      <c r="HUI29" s="921"/>
      <c r="HUJ29" s="921"/>
      <c r="HUK29" s="921"/>
      <c r="HUL29" s="921"/>
      <c r="HUM29" s="921"/>
      <c r="HUN29" s="921"/>
      <c r="HUO29" s="921"/>
      <c r="HUP29" s="921"/>
      <c r="HUQ29" s="921"/>
      <c r="HUR29" s="921"/>
      <c r="HUS29" s="921"/>
      <c r="HUT29" s="921"/>
      <c r="HUU29" s="921"/>
      <c r="HUV29" s="921"/>
      <c r="HUW29" s="921"/>
      <c r="HUX29" s="921"/>
      <c r="HUY29" s="921"/>
      <c r="HUZ29" s="921"/>
      <c r="HVA29" s="921"/>
      <c r="HVB29" s="921"/>
      <c r="HVC29" s="921"/>
      <c r="HVD29" s="921"/>
      <c r="HVE29" s="921"/>
      <c r="HVF29" s="921"/>
      <c r="HVG29" s="921"/>
      <c r="HVH29" s="921"/>
      <c r="HVI29" s="921"/>
      <c r="HVJ29" s="921"/>
      <c r="HVK29" s="921"/>
      <c r="HVL29" s="921"/>
      <c r="HVM29" s="921"/>
      <c r="HVN29" s="921"/>
      <c r="HVO29" s="921"/>
      <c r="HVP29" s="921"/>
      <c r="HVQ29" s="921"/>
      <c r="HVR29" s="921"/>
      <c r="HVS29" s="921"/>
      <c r="HVT29" s="921"/>
      <c r="HVU29" s="921"/>
      <c r="HVV29" s="921"/>
      <c r="HVW29" s="921"/>
      <c r="HVX29" s="921"/>
      <c r="HVY29" s="921"/>
      <c r="HVZ29" s="921"/>
      <c r="HWA29" s="921"/>
      <c r="HWB29" s="921"/>
      <c r="HWC29" s="921"/>
      <c r="HWD29" s="921"/>
      <c r="HWE29" s="921"/>
      <c r="HWF29" s="921"/>
      <c r="HWG29" s="921"/>
      <c r="HWH29" s="921"/>
      <c r="HWI29" s="921"/>
      <c r="HWJ29" s="921"/>
      <c r="HWK29" s="921"/>
      <c r="HWL29" s="921"/>
      <c r="HWM29" s="921"/>
      <c r="HWN29" s="921"/>
      <c r="HWO29" s="921"/>
      <c r="HWP29" s="921"/>
      <c r="HWQ29" s="921"/>
      <c r="HWR29" s="921"/>
      <c r="HWS29" s="921"/>
      <c r="HWT29" s="921"/>
      <c r="HWU29" s="921"/>
      <c r="HWV29" s="921"/>
      <c r="HWW29" s="921"/>
      <c r="HWX29" s="921"/>
      <c r="HWY29" s="921"/>
      <c r="HWZ29" s="921"/>
      <c r="HXA29" s="921"/>
      <c r="HXB29" s="921"/>
      <c r="HXC29" s="921"/>
      <c r="HXD29" s="921"/>
      <c r="HXE29" s="921"/>
      <c r="HXF29" s="921"/>
      <c r="HXG29" s="921"/>
      <c r="HXH29" s="921"/>
      <c r="HXI29" s="921"/>
      <c r="HXJ29" s="921"/>
      <c r="HXK29" s="921"/>
      <c r="HXL29" s="921"/>
      <c r="HXM29" s="921"/>
      <c r="HXN29" s="921"/>
      <c r="HXO29" s="921"/>
      <c r="HXP29" s="921"/>
      <c r="HXQ29" s="921"/>
      <c r="HXR29" s="921"/>
      <c r="HXS29" s="921"/>
      <c r="HXT29" s="921"/>
      <c r="HXU29" s="921"/>
      <c r="HXV29" s="921"/>
      <c r="HXW29" s="921"/>
      <c r="HXX29" s="921"/>
      <c r="HXY29" s="921"/>
      <c r="HXZ29" s="921"/>
      <c r="HYA29" s="921"/>
      <c r="HYB29" s="921"/>
      <c r="HYC29" s="921"/>
      <c r="HYD29" s="921"/>
      <c r="HYE29" s="921"/>
      <c r="HYF29" s="921"/>
      <c r="HYG29" s="921"/>
      <c r="HYH29" s="921"/>
      <c r="HYI29" s="921"/>
      <c r="HYJ29" s="921"/>
      <c r="HYK29" s="921"/>
      <c r="HYL29" s="921"/>
      <c r="HYM29" s="921"/>
      <c r="HYN29" s="921"/>
      <c r="HYO29" s="921"/>
      <c r="HYP29" s="921"/>
      <c r="HYQ29" s="921"/>
      <c r="HYR29" s="921"/>
      <c r="HYS29" s="921"/>
      <c r="HYT29" s="921"/>
      <c r="HYU29" s="921"/>
      <c r="HYV29" s="921"/>
      <c r="HYW29" s="921"/>
      <c r="HYX29" s="921"/>
      <c r="HYY29" s="921"/>
      <c r="HYZ29" s="921"/>
      <c r="HZA29" s="921"/>
      <c r="HZB29" s="921"/>
      <c r="HZC29" s="921"/>
      <c r="HZD29" s="921"/>
      <c r="HZE29" s="921"/>
      <c r="HZF29" s="921"/>
      <c r="HZG29" s="921"/>
      <c r="HZH29" s="921"/>
      <c r="HZI29" s="921"/>
      <c r="HZJ29" s="921"/>
      <c r="HZK29" s="921"/>
      <c r="HZL29" s="921"/>
      <c r="HZM29" s="921"/>
      <c r="HZN29" s="921"/>
      <c r="HZO29" s="921"/>
      <c r="HZP29" s="921"/>
      <c r="HZQ29" s="921"/>
      <c r="HZR29" s="921"/>
      <c r="HZS29" s="921"/>
      <c r="HZT29" s="921"/>
      <c r="HZU29" s="921"/>
      <c r="HZV29" s="921"/>
      <c r="HZW29" s="921"/>
      <c r="HZX29" s="921"/>
      <c r="HZY29" s="921"/>
      <c r="HZZ29" s="921"/>
      <c r="IAA29" s="921"/>
      <c r="IAB29" s="921"/>
      <c r="IAC29" s="921"/>
      <c r="IAD29" s="921"/>
      <c r="IAE29" s="921"/>
      <c r="IAF29" s="921"/>
      <c r="IAG29" s="921"/>
      <c r="IAH29" s="921"/>
      <c r="IAI29" s="921"/>
      <c r="IAJ29" s="921"/>
      <c r="IAK29" s="921"/>
      <c r="IAL29" s="921"/>
      <c r="IAM29" s="921"/>
      <c r="IAN29" s="921"/>
      <c r="IAO29" s="921"/>
      <c r="IAP29" s="921"/>
      <c r="IAQ29" s="921"/>
      <c r="IAR29" s="921"/>
      <c r="IAS29" s="921"/>
      <c r="IAT29" s="921"/>
      <c r="IAU29" s="921"/>
      <c r="IAV29" s="921"/>
      <c r="IAW29" s="921"/>
      <c r="IAX29" s="921"/>
      <c r="IAY29" s="921"/>
      <c r="IAZ29" s="921"/>
      <c r="IBA29" s="921"/>
      <c r="IBB29" s="921"/>
      <c r="IBC29" s="921"/>
      <c r="IBD29" s="921"/>
      <c r="IBE29" s="921"/>
      <c r="IBF29" s="921"/>
      <c r="IBG29" s="921"/>
      <c r="IBH29" s="921"/>
      <c r="IBI29" s="921"/>
      <c r="IBJ29" s="921"/>
      <c r="IBK29" s="921"/>
      <c r="IBL29" s="921"/>
      <c r="IBM29" s="921"/>
      <c r="IBN29" s="921"/>
      <c r="IBO29" s="921"/>
      <c r="IBP29" s="921"/>
      <c r="IBQ29" s="921"/>
      <c r="IBR29" s="921"/>
      <c r="IBS29" s="921"/>
      <c r="IBT29" s="921"/>
      <c r="IBU29" s="921"/>
      <c r="IBV29" s="921"/>
      <c r="IBW29" s="921"/>
      <c r="IBX29" s="921"/>
      <c r="IBY29" s="921"/>
      <c r="IBZ29" s="921"/>
      <c r="ICA29" s="921"/>
      <c r="ICB29" s="921"/>
      <c r="ICC29" s="921"/>
      <c r="ICD29" s="921"/>
      <c r="ICE29" s="921"/>
      <c r="ICF29" s="921"/>
      <c r="ICG29" s="921"/>
      <c r="ICH29" s="921"/>
      <c r="ICI29" s="921"/>
      <c r="ICJ29" s="921"/>
      <c r="ICK29" s="921"/>
      <c r="ICL29" s="921"/>
      <c r="ICM29" s="921"/>
      <c r="ICN29" s="921"/>
      <c r="ICO29" s="921"/>
      <c r="ICP29" s="921"/>
      <c r="ICQ29" s="921"/>
      <c r="ICR29" s="921"/>
      <c r="ICS29" s="921"/>
      <c r="ICT29" s="921"/>
      <c r="ICU29" s="921"/>
      <c r="ICV29" s="921"/>
      <c r="ICW29" s="921"/>
      <c r="ICX29" s="921"/>
      <c r="ICY29" s="921"/>
      <c r="ICZ29" s="921"/>
      <c r="IDA29" s="921"/>
      <c r="IDB29" s="921"/>
      <c r="IDC29" s="921"/>
      <c r="IDD29" s="921"/>
      <c r="IDE29" s="921"/>
      <c r="IDF29" s="921"/>
      <c r="IDG29" s="921"/>
      <c r="IDH29" s="921"/>
      <c r="IDI29" s="921"/>
      <c r="IDJ29" s="921"/>
      <c r="IDK29" s="921"/>
      <c r="IDL29" s="921"/>
      <c r="IDM29" s="921"/>
      <c r="IDN29" s="921"/>
      <c r="IDO29" s="921"/>
      <c r="IDP29" s="921"/>
      <c r="IDQ29" s="921"/>
      <c r="IDR29" s="921"/>
      <c r="IDS29" s="921"/>
      <c r="IDT29" s="921"/>
      <c r="IDU29" s="921"/>
      <c r="IDV29" s="921"/>
      <c r="IDW29" s="921"/>
      <c r="IDX29" s="921"/>
      <c r="IDY29" s="921"/>
      <c r="IDZ29" s="921"/>
      <c r="IEA29" s="921"/>
      <c r="IEB29" s="921"/>
      <c r="IEC29" s="921"/>
      <c r="IED29" s="921"/>
      <c r="IEE29" s="921"/>
      <c r="IEF29" s="921"/>
      <c r="IEG29" s="921"/>
      <c r="IEH29" s="921"/>
      <c r="IEI29" s="921"/>
      <c r="IEJ29" s="921"/>
      <c r="IEK29" s="921"/>
      <c r="IEL29" s="921"/>
      <c r="IEM29" s="921"/>
      <c r="IEN29" s="921"/>
      <c r="IEO29" s="921"/>
      <c r="IEP29" s="921"/>
      <c r="IEQ29" s="921"/>
      <c r="IER29" s="921"/>
      <c r="IES29" s="921"/>
      <c r="IET29" s="921"/>
      <c r="IEU29" s="921"/>
      <c r="IEV29" s="921"/>
      <c r="IEW29" s="921"/>
      <c r="IEX29" s="921"/>
      <c r="IEY29" s="921"/>
      <c r="IEZ29" s="921"/>
      <c r="IFA29" s="921"/>
      <c r="IFB29" s="921"/>
      <c r="IFC29" s="921"/>
      <c r="IFD29" s="921"/>
      <c r="IFE29" s="921"/>
      <c r="IFF29" s="921"/>
      <c r="IFG29" s="921"/>
      <c r="IFH29" s="921"/>
      <c r="IFI29" s="921"/>
      <c r="IFJ29" s="921"/>
      <c r="IFK29" s="921"/>
      <c r="IFL29" s="921"/>
      <c r="IFM29" s="921"/>
      <c r="IFN29" s="921"/>
      <c r="IFO29" s="921"/>
      <c r="IFP29" s="921"/>
      <c r="IFQ29" s="921"/>
      <c r="IFR29" s="921"/>
      <c r="IFS29" s="921"/>
      <c r="IFT29" s="921"/>
      <c r="IFU29" s="921"/>
      <c r="IFV29" s="921"/>
      <c r="IFW29" s="921"/>
      <c r="IFX29" s="921"/>
      <c r="IFY29" s="921"/>
      <c r="IFZ29" s="921"/>
      <c r="IGA29" s="921"/>
      <c r="IGB29" s="921"/>
      <c r="IGC29" s="921"/>
      <c r="IGD29" s="921"/>
      <c r="IGE29" s="921"/>
      <c r="IGF29" s="921"/>
      <c r="IGG29" s="921"/>
      <c r="IGH29" s="921"/>
      <c r="IGI29" s="921"/>
      <c r="IGJ29" s="921"/>
      <c r="IGK29" s="921"/>
      <c r="IGL29" s="921"/>
      <c r="IGM29" s="921"/>
      <c r="IGN29" s="921"/>
      <c r="IGO29" s="921"/>
      <c r="IGP29" s="921"/>
      <c r="IGQ29" s="921"/>
      <c r="IGR29" s="921"/>
      <c r="IGS29" s="921"/>
      <c r="IGT29" s="921"/>
      <c r="IGU29" s="921"/>
      <c r="IGV29" s="921"/>
      <c r="IGW29" s="921"/>
      <c r="IGX29" s="921"/>
      <c r="IGY29" s="921"/>
      <c r="IGZ29" s="921"/>
      <c r="IHA29" s="921"/>
      <c r="IHB29" s="921"/>
      <c r="IHC29" s="921"/>
      <c r="IHD29" s="921"/>
      <c r="IHE29" s="921"/>
      <c r="IHF29" s="921"/>
      <c r="IHG29" s="921"/>
      <c r="IHH29" s="921"/>
      <c r="IHI29" s="921"/>
      <c r="IHJ29" s="921"/>
      <c r="IHK29" s="921"/>
      <c r="IHL29" s="921"/>
      <c r="IHM29" s="921"/>
      <c r="IHN29" s="921"/>
      <c r="IHO29" s="921"/>
      <c r="IHP29" s="921"/>
      <c r="IHQ29" s="921"/>
      <c r="IHR29" s="921"/>
      <c r="IHS29" s="921"/>
      <c r="IHT29" s="921"/>
      <c r="IHU29" s="921"/>
      <c r="IHV29" s="921"/>
      <c r="IHW29" s="921"/>
      <c r="IHX29" s="921"/>
      <c r="IHY29" s="921"/>
      <c r="IHZ29" s="921"/>
      <c r="IIA29" s="921"/>
      <c r="IIB29" s="921"/>
      <c r="IIC29" s="921"/>
      <c r="IID29" s="921"/>
      <c r="IIE29" s="921"/>
      <c r="IIF29" s="921"/>
      <c r="IIG29" s="921"/>
      <c r="IIH29" s="921"/>
      <c r="III29" s="921"/>
      <c r="IIJ29" s="921"/>
      <c r="IIK29" s="921"/>
      <c r="IIL29" s="921"/>
      <c r="IIM29" s="921"/>
      <c r="IIN29" s="921"/>
      <c r="IIO29" s="921"/>
      <c r="IIP29" s="921"/>
      <c r="IIQ29" s="921"/>
      <c r="IIR29" s="921"/>
      <c r="IIS29" s="921"/>
      <c r="IIT29" s="921"/>
      <c r="IIU29" s="921"/>
      <c r="IIV29" s="921"/>
      <c r="IIW29" s="921"/>
      <c r="IIX29" s="921"/>
      <c r="IIY29" s="921"/>
      <c r="IIZ29" s="921"/>
      <c r="IJA29" s="921"/>
      <c r="IJB29" s="921"/>
      <c r="IJC29" s="921"/>
      <c r="IJD29" s="921"/>
      <c r="IJE29" s="921"/>
      <c r="IJF29" s="921"/>
      <c r="IJG29" s="921"/>
      <c r="IJH29" s="921"/>
      <c r="IJI29" s="921"/>
      <c r="IJJ29" s="921"/>
      <c r="IJK29" s="921"/>
      <c r="IJL29" s="921"/>
      <c r="IJM29" s="921"/>
      <c r="IJN29" s="921"/>
      <c r="IJO29" s="921"/>
      <c r="IJP29" s="921"/>
      <c r="IJQ29" s="921"/>
      <c r="IJR29" s="921"/>
      <c r="IJS29" s="921"/>
      <c r="IJT29" s="921"/>
      <c r="IJU29" s="921"/>
      <c r="IJV29" s="921"/>
      <c r="IJW29" s="921"/>
      <c r="IJX29" s="921"/>
      <c r="IJY29" s="921"/>
      <c r="IJZ29" s="921"/>
      <c r="IKA29" s="921"/>
      <c r="IKB29" s="921"/>
      <c r="IKC29" s="921"/>
      <c r="IKD29" s="921"/>
      <c r="IKE29" s="921"/>
      <c r="IKF29" s="921"/>
      <c r="IKG29" s="921"/>
      <c r="IKH29" s="921"/>
      <c r="IKI29" s="921"/>
      <c r="IKJ29" s="921"/>
      <c r="IKK29" s="921"/>
      <c r="IKL29" s="921"/>
      <c r="IKM29" s="921"/>
      <c r="IKN29" s="921"/>
      <c r="IKO29" s="921"/>
      <c r="IKP29" s="921"/>
      <c r="IKQ29" s="921"/>
      <c r="IKR29" s="921"/>
      <c r="IKS29" s="921"/>
      <c r="IKT29" s="921"/>
      <c r="IKU29" s="921"/>
      <c r="IKV29" s="921"/>
      <c r="IKW29" s="921"/>
      <c r="IKX29" s="921"/>
      <c r="IKY29" s="921"/>
      <c r="IKZ29" s="921"/>
      <c r="ILA29" s="921"/>
      <c r="ILB29" s="921"/>
      <c r="ILC29" s="921"/>
      <c r="ILD29" s="921"/>
      <c r="ILE29" s="921"/>
      <c r="ILF29" s="921"/>
      <c r="ILG29" s="921"/>
      <c r="ILH29" s="921"/>
      <c r="ILI29" s="921"/>
      <c r="ILJ29" s="921"/>
      <c r="ILK29" s="921"/>
      <c r="ILL29" s="921"/>
      <c r="ILM29" s="921"/>
      <c r="ILN29" s="921"/>
      <c r="ILO29" s="921"/>
      <c r="ILP29" s="921"/>
      <c r="ILQ29" s="921"/>
      <c r="ILR29" s="921"/>
      <c r="ILS29" s="921"/>
      <c r="ILT29" s="921"/>
      <c r="ILU29" s="921"/>
      <c r="ILV29" s="921"/>
      <c r="ILW29" s="921"/>
      <c r="ILX29" s="921"/>
      <c r="ILY29" s="921"/>
      <c r="ILZ29" s="921"/>
      <c r="IMA29" s="921"/>
      <c r="IMB29" s="921"/>
      <c r="IMC29" s="921"/>
      <c r="IMD29" s="921"/>
      <c r="IME29" s="921"/>
      <c r="IMF29" s="921"/>
      <c r="IMG29" s="921"/>
      <c r="IMH29" s="921"/>
      <c r="IMI29" s="921"/>
      <c r="IMJ29" s="921"/>
      <c r="IMK29" s="921"/>
      <c r="IML29" s="921"/>
      <c r="IMM29" s="921"/>
      <c r="IMN29" s="921"/>
      <c r="IMO29" s="921"/>
      <c r="IMP29" s="921"/>
      <c r="IMQ29" s="921"/>
      <c r="IMR29" s="921"/>
      <c r="IMS29" s="921"/>
      <c r="IMT29" s="921"/>
      <c r="IMU29" s="921"/>
      <c r="IMV29" s="921"/>
      <c r="IMW29" s="921"/>
      <c r="IMX29" s="921"/>
      <c r="IMY29" s="921"/>
      <c r="IMZ29" s="921"/>
      <c r="INA29" s="921"/>
      <c r="INB29" s="921"/>
      <c r="INC29" s="921"/>
      <c r="IND29" s="921"/>
      <c r="INE29" s="921"/>
      <c r="INF29" s="921"/>
      <c r="ING29" s="921"/>
      <c r="INH29" s="921"/>
      <c r="INI29" s="921"/>
      <c r="INJ29" s="921"/>
      <c r="INK29" s="921"/>
      <c r="INL29" s="921"/>
      <c r="INM29" s="921"/>
      <c r="INN29" s="921"/>
      <c r="INO29" s="921"/>
      <c r="INP29" s="921"/>
      <c r="INQ29" s="921"/>
      <c r="INR29" s="921"/>
      <c r="INS29" s="921"/>
      <c r="INT29" s="921"/>
      <c r="INU29" s="921"/>
      <c r="INV29" s="921"/>
      <c r="INW29" s="921"/>
      <c r="INX29" s="921"/>
      <c r="INY29" s="921"/>
      <c r="INZ29" s="921"/>
      <c r="IOA29" s="921"/>
      <c r="IOB29" s="921"/>
      <c r="IOC29" s="921"/>
      <c r="IOD29" s="921"/>
      <c r="IOE29" s="921"/>
      <c r="IOF29" s="921"/>
      <c r="IOG29" s="921"/>
      <c r="IOH29" s="921"/>
      <c r="IOI29" s="921"/>
      <c r="IOJ29" s="921"/>
      <c r="IOK29" s="921"/>
      <c r="IOL29" s="921"/>
      <c r="IOM29" s="921"/>
      <c r="ION29" s="921"/>
      <c r="IOO29" s="921"/>
      <c r="IOP29" s="921"/>
      <c r="IOQ29" s="921"/>
      <c r="IOR29" s="921"/>
      <c r="IOS29" s="921"/>
      <c r="IOT29" s="921"/>
      <c r="IOU29" s="921"/>
      <c r="IOV29" s="921"/>
      <c r="IOW29" s="921"/>
      <c r="IOX29" s="921"/>
      <c r="IOY29" s="921"/>
      <c r="IOZ29" s="921"/>
      <c r="IPA29" s="921"/>
      <c r="IPB29" s="921"/>
      <c r="IPC29" s="921"/>
      <c r="IPD29" s="921"/>
      <c r="IPE29" s="921"/>
      <c r="IPF29" s="921"/>
      <c r="IPG29" s="921"/>
      <c r="IPH29" s="921"/>
      <c r="IPI29" s="921"/>
      <c r="IPJ29" s="921"/>
      <c r="IPK29" s="921"/>
      <c r="IPL29" s="921"/>
      <c r="IPM29" s="921"/>
      <c r="IPN29" s="921"/>
      <c r="IPO29" s="921"/>
      <c r="IPP29" s="921"/>
      <c r="IPQ29" s="921"/>
      <c r="IPR29" s="921"/>
      <c r="IPS29" s="921"/>
      <c r="IPT29" s="921"/>
      <c r="IPU29" s="921"/>
      <c r="IPV29" s="921"/>
      <c r="IPW29" s="921"/>
      <c r="IPX29" s="921"/>
      <c r="IPY29" s="921"/>
      <c r="IPZ29" s="921"/>
      <c r="IQA29" s="921"/>
      <c r="IQB29" s="921"/>
      <c r="IQC29" s="921"/>
      <c r="IQD29" s="921"/>
      <c r="IQE29" s="921"/>
      <c r="IQF29" s="921"/>
      <c r="IQG29" s="921"/>
      <c r="IQH29" s="921"/>
      <c r="IQI29" s="921"/>
      <c r="IQJ29" s="921"/>
      <c r="IQK29" s="921"/>
      <c r="IQL29" s="921"/>
      <c r="IQM29" s="921"/>
      <c r="IQN29" s="921"/>
      <c r="IQO29" s="921"/>
      <c r="IQP29" s="921"/>
      <c r="IQQ29" s="921"/>
      <c r="IQR29" s="921"/>
      <c r="IQS29" s="921"/>
      <c r="IQT29" s="921"/>
      <c r="IQU29" s="921"/>
      <c r="IQV29" s="921"/>
      <c r="IQW29" s="921"/>
      <c r="IQX29" s="921"/>
      <c r="IQY29" s="921"/>
      <c r="IQZ29" s="921"/>
      <c r="IRA29" s="921"/>
      <c r="IRB29" s="921"/>
      <c r="IRC29" s="921"/>
      <c r="IRD29" s="921"/>
      <c r="IRE29" s="921"/>
      <c r="IRF29" s="921"/>
      <c r="IRG29" s="921"/>
      <c r="IRH29" s="921"/>
      <c r="IRI29" s="921"/>
      <c r="IRJ29" s="921"/>
      <c r="IRK29" s="921"/>
      <c r="IRL29" s="921"/>
      <c r="IRM29" s="921"/>
      <c r="IRN29" s="921"/>
      <c r="IRO29" s="921"/>
      <c r="IRP29" s="921"/>
      <c r="IRQ29" s="921"/>
      <c r="IRR29" s="921"/>
      <c r="IRS29" s="921"/>
      <c r="IRT29" s="921"/>
      <c r="IRU29" s="921"/>
      <c r="IRV29" s="921"/>
      <c r="IRW29" s="921"/>
      <c r="IRX29" s="921"/>
      <c r="IRY29" s="921"/>
      <c r="IRZ29" s="921"/>
      <c r="ISA29" s="921"/>
      <c r="ISB29" s="921"/>
      <c r="ISC29" s="921"/>
      <c r="ISD29" s="921"/>
      <c r="ISE29" s="921"/>
      <c r="ISF29" s="921"/>
      <c r="ISG29" s="921"/>
      <c r="ISH29" s="921"/>
      <c r="ISI29" s="921"/>
      <c r="ISJ29" s="921"/>
      <c r="ISK29" s="921"/>
      <c r="ISL29" s="921"/>
      <c r="ISM29" s="921"/>
      <c r="ISN29" s="921"/>
      <c r="ISO29" s="921"/>
      <c r="ISP29" s="921"/>
      <c r="ISQ29" s="921"/>
      <c r="ISR29" s="921"/>
      <c r="ISS29" s="921"/>
      <c r="IST29" s="921"/>
      <c r="ISU29" s="921"/>
      <c r="ISV29" s="921"/>
      <c r="ISW29" s="921"/>
      <c r="ISX29" s="921"/>
      <c r="ISY29" s="921"/>
      <c r="ISZ29" s="921"/>
      <c r="ITA29" s="921"/>
      <c r="ITB29" s="921"/>
      <c r="ITC29" s="921"/>
      <c r="ITD29" s="921"/>
      <c r="ITE29" s="921"/>
      <c r="ITF29" s="921"/>
      <c r="ITG29" s="921"/>
      <c r="ITH29" s="921"/>
      <c r="ITI29" s="921"/>
      <c r="ITJ29" s="921"/>
      <c r="ITK29" s="921"/>
      <c r="ITL29" s="921"/>
      <c r="ITM29" s="921"/>
      <c r="ITN29" s="921"/>
      <c r="ITO29" s="921"/>
      <c r="ITP29" s="921"/>
      <c r="ITQ29" s="921"/>
      <c r="ITR29" s="921"/>
      <c r="ITS29" s="921"/>
      <c r="ITT29" s="921"/>
      <c r="ITU29" s="921"/>
      <c r="ITV29" s="921"/>
      <c r="ITW29" s="921"/>
      <c r="ITX29" s="921"/>
      <c r="ITY29" s="921"/>
      <c r="ITZ29" s="921"/>
      <c r="IUA29" s="921"/>
      <c r="IUB29" s="921"/>
      <c r="IUC29" s="921"/>
      <c r="IUD29" s="921"/>
      <c r="IUE29" s="921"/>
      <c r="IUF29" s="921"/>
      <c r="IUG29" s="921"/>
      <c r="IUH29" s="921"/>
      <c r="IUI29" s="921"/>
      <c r="IUJ29" s="921"/>
      <c r="IUK29" s="921"/>
      <c r="IUL29" s="921"/>
      <c r="IUM29" s="921"/>
      <c r="IUN29" s="921"/>
      <c r="IUO29" s="921"/>
      <c r="IUP29" s="921"/>
      <c r="IUQ29" s="921"/>
      <c r="IUR29" s="921"/>
      <c r="IUS29" s="921"/>
      <c r="IUT29" s="921"/>
      <c r="IUU29" s="921"/>
      <c r="IUV29" s="921"/>
      <c r="IUW29" s="921"/>
      <c r="IUX29" s="921"/>
      <c r="IUY29" s="921"/>
      <c r="IUZ29" s="921"/>
      <c r="IVA29" s="921"/>
      <c r="IVB29" s="921"/>
      <c r="IVC29" s="921"/>
      <c r="IVD29" s="921"/>
      <c r="IVE29" s="921"/>
      <c r="IVF29" s="921"/>
      <c r="IVG29" s="921"/>
      <c r="IVH29" s="921"/>
      <c r="IVI29" s="921"/>
      <c r="IVJ29" s="921"/>
      <c r="IVK29" s="921"/>
      <c r="IVL29" s="921"/>
      <c r="IVM29" s="921"/>
      <c r="IVN29" s="921"/>
      <c r="IVO29" s="921"/>
      <c r="IVP29" s="921"/>
      <c r="IVQ29" s="921"/>
      <c r="IVR29" s="921"/>
      <c r="IVS29" s="921"/>
      <c r="IVT29" s="921"/>
      <c r="IVU29" s="921"/>
      <c r="IVV29" s="921"/>
      <c r="IVW29" s="921"/>
      <c r="IVX29" s="921"/>
      <c r="IVY29" s="921"/>
      <c r="IVZ29" s="921"/>
      <c r="IWA29" s="921"/>
      <c r="IWB29" s="921"/>
      <c r="IWC29" s="921"/>
      <c r="IWD29" s="921"/>
      <c r="IWE29" s="921"/>
      <c r="IWF29" s="921"/>
      <c r="IWG29" s="921"/>
      <c r="IWH29" s="921"/>
      <c r="IWI29" s="921"/>
      <c r="IWJ29" s="921"/>
      <c r="IWK29" s="921"/>
      <c r="IWL29" s="921"/>
      <c r="IWM29" s="921"/>
      <c r="IWN29" s="921"/>
      <c r="IWO29" s="921"/>
      <c r="IWP29" s="921"/>
      <c r="IWQ29" s="921"/>
      <c r="IWR29" s="921"/>
      <c r="IWS29" s="921"/>
      <c r="IWT29" s="921"/>
      <c r="IWU29" s="921"/>
      <c r="IWV29" s="921"/>
      <c r="IWW29" s="921"/>
      <c r="IWX29" s="921"/>
      <c r="IWY29" s="921"/>
      <c r="IWZ29" s="921"/>
      <c r="IXA29" s="921"/>
      <c r="IXB29" s="921"/>
      <c r="IXC29" s="921"/>
      <c r="IXD29" s="921"/>
      <c r="IXE29" s="921"/>
      <c r="IXF29" s="921"/>
      <c r="IXG29" s="921"/>
      <c r="IXH29" s="921"/>
      <c r="IXI29" s="921"/>
      <c r="IXJ29" s="921"/>
      <c r="IXK29" s="921"/>
      <c r="IXL29" s="921"/>
      <c r="IXM29" s="921"/>
      <c r="IXN29" s="921"/>
      <c r="IXO29" s="921"/>
      <c r="IXP29" s="921"/>
      <c r="IXQ29" s="921"/>
      <c r="IXR29" s="921"/>
      <c r="IXS29" s="921"/>
      <c r="IXT29" s="921"/>
      <c r="IXU29" s="921"/>
      <c r="IXV29" s="921"/>
      <c r="IXW29" s="921"/>
      <c r="IXX29" s="921"/>
      <c r="IXY29" s="921"/>
      <c r="IXZ29" s="921"/>
      <c r="IYA29" s="921"/>
      <c r="IYB29" s="921"/>
      <c r="IYC29" s="921"/>
      <c r="IYD29" s="921"/>
      <c r="IYE29" s="921"/>
      <c r="IYF29" s="921"/>
      <c r="IYG29" s="921"/>
      <c r="IYH29" s="921"/>
      <c r="IYI29" s="921"/>
      <c r="IYJ29" s="921"/>
      <c r="IYK29" s="921"/>
      <c r="IYL29" s="921"/>
      <c r="IYM29" s="921"/>
      <c r="IYN29" s="921"/>
      <c r="IYO29" s="921"/>
      <c r="IYP29" s="921"/>
      <c r="IYQ29" s="921"/>
      <c r="IYR29" s="921"/>
      <c r="IYS29" s="921"/>
      <c r="IYT29" s="921"/>
      <c r="IYU29" s="921"/>
      <c r="IYV29" s="921"/>
      <c r="IYW29" s="921"/>
      <c r="IYX29" s="921"/>
      <c r="IYY29" s="921"/>
      <c r="IYZ29" s="921"/>
      <c r="IZA29" s="921"/>
      <c r="IZB29" s="921"/>
      <c r="IZC29" s="921"/>
      <c r="IZD29" s="921"/>
      <c r="IZE29" s="921"/>
      <c r="IZF29" s="921"/>
      <c r="IZG29" s="921"/>
      <c r="IZH29" s="921"/>
      <c r="IZI29" s="921"/>
      <c r="IZJ29" s="921"/>
      <c r="IZK29" s="921"/>
      <c r="IZL29" s="921"/>
      <c r="IZM29" s="921"/>
      <c r="IZN29" s="921"/>
      <c r="IZO29" s="921"/>
      <c r="IZP29" s="921"/>
      <c r="IZQ29" s="921"/>
      <c r="IZR29" s="921"/>
      <c r="IZS29" s="921"/>
      <c r="IZT29" s="921"/>
      <c r="IZU29" s="921"/>
      <c r="IZV29" s="921"/>
      <c r="IZW29" s="921"/>
      <c r="IZX29" s="921"/>
      <c r="IZY29" s="921"/>
      <c r="IZZ29" s="921"/>
      <c r="JAA29" s="921"/>
      <c r="JAB29" s="921"/>
      <c r="JAC29" s="921"/>
      <c r="JAD29" s="921"/>
      <c r="JAE29" s="921"/>
      <c r="JAF29" s="921"/>
      <c r="JAG29" s="921"/>
      <c r="JAH29" s="921"/>
      <c r="JAI29" s="921"/>
      <c r="JAJ29" s="921"/>
      <c r="JAK29" s="921"/>
      <c r="JAL29" s="921"/>
      <c r="JAM29" s="921"/>
      <c r="JAN29" s="921"/>
      <c r="JAO29" s="921"/>
      <c r="JAP29" s="921"/>
      <c r="JAQ29" s="921"/>
      <c r="JAR29" s="921"/>
      <c r="JAS29" s="921"/>
      <c r="JAT29" s="921"/>
      <c r="JAU29" s="921"/>
      <c r="JAV29" s="921"/>
      <c r="JAW29" s="921"/>
      <c r="JAX29" s="921"/>
      <c r="JAY29" s="921"/>
      <c r="JAZ29" s="921"/>
      <c r="JBA29" s="921"/>
      <c r="JBB29" s="921"/>
      <c r="JBC29" s="921"/>
      <c r="JBD29" s="921"/>
      <c r="JBE29" s="921"/>
      <c r="JBF29" s="921"/>
      <c r="JBG29" s="921"/>
      <c r="JBH29" s="921"/>
      <c r="JBI29" s="921"/>
      <c r="JBJ29" s="921"/>
      <c r="JBK29" s="921"/>
      <c r="JBL29" s="921"/>
      <c r="JBM29" s="921"/>
      <c r="JBN29" s="921"/>
      <c r="JBO29" s="921"/>
      <c r="JBP29" s="921"/>
      <c r="JBQ29" s="921"/>
      <c r="JBR29" s="921"/>
      <c r="JBS29" s="921"/>
      <c r="JBT29" s="921"/>
      <c r="JBU29" s="921"/>
      <c r="JBV29" s="921"/>
      <c r="JBW29" s="921"/>
      <c r="JBX29" s="921"/>
      <c r="JBY29" s="921"/>
      <c r="JBZ29" s="921"/>
      <c r="JCA29" s="921"/>
      <c r="JCB29" s="921"/>
      <c r="JCC29" s="921"/>
      <c r="JCD29" s="921"/>
      <c r="JCE29" s="921"/>
      <c r="JCF29" s="921"/>
      <c r="JCG29" s="921"/>
      <c r="JCH29" s="921"/>
      <c r="JCI29" s="921"/>
      <c r="JCJ29" s="921"/>
      <c r="JCK29" s="921"/>
      <c r="JCL29" s="921"/>
      <c r="JCM29" s="921"/>
      <c r="JCN29" s="921"/>
      <c r="JCO29" s="921"/>
      <c r="JCP29" s="921"/>
      <c r="JCQ29" s="921"/>
      <c r="JCR29" s="921"/>
      <c r="JCS29" s="921"/>
      <c r="JCT29" s="921"/>
      <c r="JCU29" s="921"/>
      <c r="JCV29" s="921"/>
      <c r="JCW29" s="921"/>
      <c r="JCX29" s="921"/>
      <c r="JCY29" s="921"/>
      <c r="JCZ29" s="921"/>
      <c r="JDA29" s="921"/>
      <c r="JDB29" s="921"/>
      <c r="JDC29" s="921"/>
      <c r="JDD29" s="921"/>
      <c r="JDE29" s="921"/>
      <c r="JDF29" s="921"/>
      <c r="JDG29" s="921"/>
      <c r="JDH29" s="921"/>
      <c r="JDI29" s="921"/>
      <c r="JDJ29" s="921"/>
      <c r="JDK29" s="921"/>
      <c r="JDL29" s="921"/>
      <c r="JDM29" s="921"/>
      <c r="JDN29" s="921"/>
      <c r="JDO29" s="921"/>
      <c r="JDP29" s="921"/>
      <c r="JDQ29" s="921"/>
      <c r="JDR29" s="921"/>
      <c r="JDS29" s="921"/>
      <c r="JDT29" s="921"/>
      <c r="JDU29" s="921"/>
      <c r="JDV29" s="921"/>
      <c r="JDW29" s="921"/>
      <c r="JDX29" s="921"/>
      <c r="JDY29" s="921"/>
      <c r="JDZ29" s="921"/>
      <c r="JEA29" s="921"/>
      <c r="JEB29" s="921"/>
      <c r="JEC29" s="921"/>
      <c r="JED29" s="921"/>
      <c r="JEE29" s="921"/>
      <c r="JEF29" s="921"/>
      <c r="JEG29" s="921"/>
      <c r="JEH29" s="921"/>
      <c r="JEI29" s="921"/>
      <c r="JEJ29" s="921"/>
      <c r="JEK29" s="921"/>
      <c r="JEL29" s="921"/>
      <c r="JEM29" s="921"/>
      <c r="JEN29" s="921"/>
      <c r="JEO29" s="921"/>
      <c r="JEP29" s="921"/>
      <c r="JEQ29" s="921"/>
      <c r="JER29" s="921"/>
      <c r="JES29" s="921"/>
      <c r="JET29" s="921"/>
      <c r="JEU29" s="921"/>
      <c r="JEV29" s="921"/>
      <c r="JEW29" s="921"/>
      <c r="JEX29" s="921"/>
      <c r="JEY29" s="921"/>
      <c r="JEZ29" s="921"/>
      <c r="JFA29" s="921"/>
      <c r="JFB29" s="921"/>
      <c r="JFC29" s="921"/>
      <c r="JFD29" s="921"/>
      <c r="JFE29" s="921"/>
      <c r="JFF29" s="921"/>
      <c r="JFG29" s="921"/>
      <c r="JFH29" s="921"/>
      <c r="JFI29" s="921"/>
      <c r="JFJ29" s="921"/>
      <c r="JFK29" s="921"/>
      <c r="JFL29" s="921"/>
      <c r="JFM29" s="921"/>
      <c r="JFN29" s="921"/>
      <c r="JFO29" s="921"/>
      <c r="JFP29" s="921"/>
      <c r="JFQ29" s="921"/>
      <c r="JFR29" s="921"/>
      <c r="JFS29" s="921"/>
      <c r="JFT29" s="921"/>
      <c r="JFU29" s="921"/>
      <c r="JFV29" s="921"/>
      <c r="JFW29" s="921"/>
      <c r="JFX29" s="921"/>
      <c r="JFY29" s="921"/>
      <c r="JFZ29" s="921"/>
      <c r="JGA29" s="921"/>
      <c r="JGB29" s="921"/>
      <c r="JGC29" s="921"/>
      <c r="JGD29" s="921"/>
      <c r="JGE29" s="921"/>
      <c r="JGF29" s="921"/>
      <c r="JGG29" s="921"/>
      <c r="JGH29" s="921"/>
      <c r="JGI29" s="921"/>
      <c r="JGJ29" s="921"/>
      <c r="JGK29" s="921"/>
      <c r="JGL29" s="921"/>
      <c r="JGM29" s="921"/>
      <c r="JGN29" s="921"/>
      <c r="JGO29" s="921"/>
      <c r="JGP29" s="921"/>
      <c r="JGQ29" s="921"/>
      <c r="JGR29" s="921"/>
      <c r="JGS29" s="921"/>
      <c r="JGT29" s="921"/>
      <c r="JGU29" s="921"/>
      <c r="JGV29" s="921"/>
      <c r="JGW29" s="921"/>
      <c r="JGX29" s="921"/>
      <c r="JGY29" s="921"/>
      <c r="JGZ29" s="921"/>
      <c r="JHA29" s="921"/>
      <c r="JHB29" s="921"/>
      <c r="JHC29" s="921"/>
      <c r="JHD29" s="921"/>
      <c r="JHE29" s="921"/>
      <c r="JHF29" s="921"/>
      <c r="JHG29" s="921"/>
      <c r="JHH29" s="921"/>
      <c r="JHI29" s="921"/>
      <c r="JHJ29" s="921"/>
      <c r="JHK29" s="921"/>
      <c r="JHL29" s="921"/>
      <c r="JHM29" s="921"/>
      <c r="JHN29" s="921"/>
      <c r="JHO29" s="921"/>
      <c r="JHP29" s="921"/>
      <c r="JHQ29" s="921"/>
      <c r="JHR29" s="921"/>
      <c r="JHS29" s="921"/>
      <c r="JHT29" s="921"/>
      <c r="JHU29" s="921"/>
      <c r="JHV29" s="921"/>
      <c r="JHW29" s="921"/>
      <c r="JHX29" s="921"/>
      <c r="JHY29" s="921"/>
      <c r="JHZ29" s="921"/>
      <c r="JIA29" s="921"/>
      <c r="JIB29" s="921"/>
      <c r="JIC29" s="921"/>
      <c r="JID29" s="921"/>
      <c r="JIE29" s="921"/>
      <c r="JIF29" s="921"/>
      <c r="JIG29" s="921"/>
      <c r="JIH29" s="921"/>
      <c r="JII29" s="921"/>
      <c r="JIJ29" s="921"/>
      <c r="JIK29" s="921"/>
      <c r="JIL29" s="921"/>
      <c r="JIM29" s="921"/>
      <c r="JIN29" s="921"/>
      <c r="JIO29" s="921"/>
      <c r="JIP29" s="921"/>
      <c r="JIQ29" s="921"/>
      <c r="JIR29" s="921"/>
      <c r="JIS29" s="921"/>
      <c r="JIT29" s="921"/>
      <c r="JIU29" s="921"/>
      <c r="JIV29" s="921"/>
      <c r="JIW29" s="921"/>
      <c r="JIX29" s="921"/>
      <c r="JIY29" s="921"/>
      <c r="JIZ29" s="921"/>
      <c r="JJA29" s="921"/>
      <c r="JJB29" s="921"/>
      <c r="JJC29" s="921"/>
      <c r="JJD29" s="921"/>
      <c r="JJE29" s="921"/>
      <c r="JJF29" s="921"/>
      <c r="JJG29" s="921"/>
      <c r="JJH29" s="921"/>
      <c r="JJI29" s="921"/>
      <c r="JJJ29" s="921"/>
      <c r="JJK29" s="921"/>
      <c r="JJL29" s="921"/>
      <c r="JJM29" s="921"/>
      <c r="JJN29" s="921"/>
      <c r="JJO29" s="921"/>
      <c r="JJP29" s="921"/>
      <c r="JJQ29" s="921"/>
      <c r="JJR29" s="921"/>
      <c r="JJS29" s="921"/>
      <c r="JJT29" s="921"/>
      <c r="JJU29" s="921"/>
      <c r="JJV29" s="921"/>
      <c r="JJW29" s="921"/>
      <c r="JJX29" s="921"/>
      <c r="JJY29" s="921"/>
      <c r="JJZ29" s="921"/>
      <c r="JKA29" s="921"/>
      <c r="JKB29" s="921"/>
      <c r="JKC29" s="921"/>
      <c r="JKD29" s="921"/>
      <c r="JKE29" s="921"/>
      <c r="JKF29" s="921"/>
      <c r="JKG29" s="921"/>
      <c r="JKH29" s="921"/>
      <c r="JKI29" s="921"/>
      <c r="JKJ29" s="921"/>
      <c r="JKK29" s="921"/>
      <c r="JKL29" s="921"/>
      <c r="JKM29" s="921"/>
      <c r="JKN29" s="921"/>
      <c r="JKO29" s="921"/>
      <c r="JKP29" s="921"/>
      <c r="JKQ29" s="921"/>
      <c r="JKR29" s="921"/>
      <c r="JKS29" s="921"/>
      <c r="JKT29" s="921"/>
      <c r="JKU29" s="921"/>
      <c r="JKV29" s="921"/>
      <c r="JKW29" s="921"/>
      <c r="JKX29" s="921"/>
      <c r="JKY29" s="921"/>
      <c r="JKZ29" s="921"/>
      <c r="JLA29" s="921"/>
      <c r="JLB29" s="921"/>
      <c r="JLC29" s="921"/>
      <c r="JLD29" s="921"/>
      <c r="JLE29" s="921"/>
      <c r="JLF29" s="921"/>
      <c r="JLG29" s="921"/>
      <c r="JLH29" s="921"/>
      <c r="JLI29" s="921"/>
      <c r="JLJ29" s="921"/>
      <c r="JLK29" s="921"/>
      <c r="JLL29" s="921"/>
      <c r="JLM29" s="921"/>
      <c r="JLN29" s="921"/>
      <c r="JLO29" s="921"/>
      <c r="JLP29" s="921"/>
      <c r="JLQ29" s="921"/>
      <c r="JLR29" s="921"/>
      <c r="JLS29" s="921"/>
      <c r="JLT29" s="921"/>
      <c r="JLU29" s="921"/>
      <c r="JLV29" s="921"/>
      <c r="JLW29" s="921"/>
      <c r="JLX29" s="921"/>
      <c r="JLY29" s="921"/>
      <c r="JLZ29" s="921"/>
      <c r="JMA29" s="921"/>
      <c r="JMB29" s="921"/>
      <c r="JMC29" s="921"/>
      <c r="JMD29" s="921"/>
      <c r="JME29" s="921"/>
      <c r="JMF29" s="921"/>
      <c r="JMG29" s="921"/>
      <c r="JMH29" s="921"/>
      <c r="JMI29" s="921"/>
      <c r="JMJ29" s="921"/>
      <c r="JMK29" s="921"/>
      <c r="JML29" s="921"/>
      <c r="JMM29" s="921"/>
      <c r="JMN29" s="921"/>
      <c r="JMO29" s="921"/>
      <c r="JMP29" s="921"/>
      <c r="JMQ29" s="921"/>
      <c r="JMR29" s="921"/>
      <c r="JMS29" s="921"/>
      <c r="JMT29" s="921"/>
      <c r="JMU29" s="921"/>
      <c r="JMV29" s="921"/>
      <c r="JMW29" s="921"/>
      <c r="JMX29" s="921"/>
      <c r="JMY29" s="921"/>
      <c r="JMZ29" s="921"/>
      <c r="JNA29" s="921"/>
      <c r="JNB29" s="921"/>
      <c r="JNC29" s="921"/>
      <c r="JND29" s="921"/>
      <c r="JNE29" s="921"/>
      <c r="JNF29" s="921"/>
      <c r="JNG29" s="921"/>
      <c r="JNH29" s="921"/>
      <c r="JNI29" s="921"/>
      <c r="JNJ29" s="921"/>
      <c r="JNK29" s="921"/>
      <c r="JNL29" s="921"/>
      <c r="JNM29" s="921"/>
      <c r="JNN29" s="921"/>
      <c r="JNO29" s="921"/>
      <c r="JNP29" s="921"/>
      <c r="JNQ29" s="921"/>
      <c r="JNR29" s="921"/>
      <c r="JNS29" s="921"/>
      <c r="JNT29" s="921"/>
      <c r="JNU29" s="921"/>
      <c r="JNV29" s="921"/>
      <c r="JNW29" s="921"/>
      <c r="JNX29" s="921"/>
      <c r="JNY29" s="921"/>
      <c r="JNZ29" s="921"/>
      <c r="JOA29" s="921"/>
      <c r="JOB29" s="921"/>
      <c r="JOC29" s="921"/>
      <c r="JOD29" s="921"/>
      <c r="JOE29" s="921"/>
      <c r="JOF29" s="921"/>
      <c r="JOG29" s="921"/>
      <c r="JOH29" s="921"/>
      <c r="JOI29" s="921"/>
      <c r="JOJ29" s="921"/>
      <c r="JOK29" s="921"/>
      <c r="JOL29" s="921"/>
      <c r="JOM29" s="921"/>
      <c r="JON29" s="921"/>
      <c r="JOO29" s="921"/>
      <c r="JOP29" s="921"/>
      <c r="JOQ29" s="921"/>
      <c r="JOR29" s="921"/>
      <c r="JOS29" s="921"/>
      <c r="JOT29" s="921"/>
      <c r="JOU29" s="921"/>
      <c r="JOV29" s="921"/>
      <c r="JOW29" s="921"/>
      <c r="JOX29" s="921"/>
      <c r="JOY29" s="921"/>
      <c r="JOZ29" s="921"/>
      <c r="JPA29" s="921"/>
      <c r="JPB29" s="921"/>
      <c r="JPC29" s="921"/>
      <c r="JPD29" s="921"/>
      <c r="JPE29" s="921"/>
      <c r="JPF29" s="921"/>
      <c r="JPG29" s="921"/>
      <c r="JPH29" s="921"/>
      <c r="JPI29" s="921"/>
      <c r="JPJ29" s="921"/>
      <c r="JPK29" s="921"/>
      <c r="JPL29" s="921"/>
      <c r="JPM29" s="921"/>
      <c r="JPN29" s="921"/>
      <c r="JPO29" s="921"/>
      <c r="JPP29" s="921"/>
      <c r="JPQ29" s="921"/>
      <c r="JPR29" s="921"/>
      <c r="JPS29" s="921"/>
      <c r="JPT29" s="921"/>
      <c r="JPU29" s="921"/>
      <c r="JPV29" s="921"/>
      <c r="JPW29" s="921"/>
      <c r="JPX29" s="921"/>
      <c r="JPY29" s="921"/>
      <c r="JPZ29" s="921"/>
      <c r="JQA29" s="921"/>
      <c r="JQB29" s="921"/>
      <c r="JQC29" s="921"/>
      <c r="JQD29" s="921"/>
      <c r="JQE29" s="921"/>
      <c r="JQF29" s="921"/>
      <c r="JQG29" s="921"/>
      <c r="JQH29" s="921"/>
      <c r="JQI29" s="921"/>
      <c r="JQJ29" s="921"/>
      <c r="JQK29" s="921"/>
      <c r="JQL29" s="921"/>
      <c r="JQM29" s="921"/>
      <c r="JQN29" s="921"/>
      <c r="JQO29" s="921"/>
      <c r="JQP29" s="921"/>
      <c r="JQQ29" s="921"/>
      <c r="JQR29" s="921"/>
      <c r="JQS29" s="921"/>
      <c r="JQT29" s="921"/>
      <c r="JQU29" s="921"/>
      <c r="JQV29" s="921"/>
      <c r="JQW29" s="921"/>
      <c r="JQX29" s="921"/>
      <c r="JQY29" s="921"/>
      <c r="JQZ29" s="921"/>
      <c r="JRA29" s="921"/>
      <c r="JRB29" s="921"/>
      <c r="JRC29" s="921"/>
      <c r="JRD29" s="921"/>
      <c r="JRE29" s="921"/>
      <c r="JRF29" s="921"/>
      <c r="JRG29" s="921"/>
      <c r="JRH29" s="921"/>
      <c r="JRI29" s="921"/>
      <c r="JRJ29" s="921"/>
      <c r="JRK29" s="921"/>
      <c r="JRL29" s="921"/>
      <c r="JRM29" s="921"/>
      <c r="JRN29" s="921"/>
      <c r="JRO29" s="921"/>
      <c r="JRP29" s="921"/>
      <c r="JRQ29" s="921"/>
      <c r="JRR29" s="921"/>
      <c r="JRS29" s="921"/>
      <c r="JRT29" s="921"/>
      <c r="JRU29" s="921"/>
      <c r="JRV29" s="921"/>
      <c r="JRW29" s="921"/>
      <c r="JRX29" s="921"/>
      <c r="JRY29" s="921"/>
      <c r="JRZ29" s="921"/>
      <c r="JSA29" s="921"/>
      <c r="JSB29" s="921"/>
      <c r="JSC29" s="921"/>
      <c r="JSD29" s="921"/>
      <c r="JSE29" s="921"/>
      <c r="JSF29" s="921"/>
      <c r="JSG29" s="921"/>
      <c r="JSH29" s="921"/>
      <c r="JSI29" s="921"/>
      <c r="JSJ29" s="921"/>
      <c r="JSK29" s="921"/>
      <c r="JSL29" s="921"/>
      <c r="JSM29" s="921"/>
      <c r="JSN29" s="921"/>
      <c r="JSO29" s="921"/>
      <c r="JSP29" s="921"/>
      <c r="JSQ29" s="921"/>
      <c r="JSR29" s="921"/>
      <c r="JSS29" s="921"/>
      <c r="JST29" s="921"/>
      <c r="JSU29" s="921"/>
      <c r="JSV29" s="921"/>
      <c r="JSW29" s="921"/>
      <c r="JSX29" s="921"/>
      <c r="JSY29" s="921"/>
      <c r="JSZ29" s="921"/>
      <c r="JTA29" s="921"/>
      <c r="JTB29" s="921"/>
      <c r="JTC29" s="921"/>
      <c r="JTD29" s="921"/>
      <c r="JTE29" s="921"/>
      <c r="JTF29" s="921"/>
      <c r="JTG29" s="921"/>
      <c r="JTH29" s="921"/>
      <c r="JTI29" s="921"/>
      <c r="JTJ29" s="921"/>
      <c r="JTK29" s="921"/>
      <c r="JTL29" s="921"/>
      <c r="JTM29" s="921"/>
      <c r="JTN29" s="921"/>
      <c r="JTO29" s="921"/>
      <c r="JTP29" s="921"/>
      <c r="JTQ29" s="921"/>
      <c r="JTR29" s="921"/>
      <c r="JTS29" s="921"/>
      <c r="JTT29" s="921"/>
      <c r="JTU29" s="921"/>
      <c r="JTV29" s="921"/>
      <c r="JTW29" s="921"/>
      <c r="JTX29" s="921"/>
      <c r="JTY29" s="921"/>
      <c r="JTZ29" s="921"/>
      <c r="JUA29" s="921"/>
      <c r="JUB29" s="921"/>
      <c r="JUC29" s="921"/>
      <c r="JUD29" s="921"/>
      <c r="JUE29" s="921"/>
      <c r="JUF29" s="921"/>
      <c r="JUG29" s="921"/>
      <c r="JUH29" s="921"/>
      <c r="JUI29" s="921"/>
      <c r="JUJ29" s="921"/>
      <c r="JUK29" s="921"/>
      <c r="JUL29" s="921"/>
      <c r="JUM29" s="921"/>
      <c r="JUN29" s="921"/>
      <c r="JUO29" s="921"/>
      <c r="JUP29" s="921"/>
      <c r="JUQ29" s="921"/>
      <c r="JUR29" s="921"/>
      <c r="JUS29" s="921"/>
      <c r="JUT29" s="921"/>
      <c r="JUU29" s="921"/>
      <c r="JUV29" s="921"/>
      <c r="JUW29" s="921"/>
      <c r="JUX29" s="921"/>
      <c r="JUY29" s="921"/>
      <c r="JUZ29" s="921"/>
      <c r="JVA29" s="921"/>
      <c r="JVB29" s="921"/>
      <c r="JVC29" s="921"/>
      <c r="JVD29" s="921"/>
      <c r="JVE29" s="921"/>
      <c r="JVF29" s="921"/>
      <c r="JVG29" s="921"/>
      <c r="JVH29" s="921"/>
      <c r="JVI29" s="921"/>
      <c r="JVJ29" s="921"/>
      <c r="JVK29" s="921"/>
      <c r="JVL29" s="921"/>
      <c r="JVM29" s="921"/>
      <c r="JVN29" s="921"/>
      <c r="JVO29" s="921"/>
      <c r="JVP29" s="921"/>
      <c r="JVQ29" s="921"/>
      <c r="JVR29" s="921"/>
      <c r="JVS29" s="921"/>
      <c r="JVT29" s="921"/>
      <c r="JVU29" s="921"/>
      <c r="JVV29" s="921"/>
      <c r="JVW29" s="921"/>
      <c r="JVX29" s="921"/>
      <c r="JVY29" s="921"/>
      <c r="JVZ29" s="921"/>
      <c r="JWA29" s="921"/>
      <c r="JWB29" s="921"/>
      <c r="JWC29" s="921"/>
      <c r="JWD29" s="921"/>
      <c r="JWE29" s="921"/>
      <c r="JWF29" s="921"/>
      <c r="JWG29" s="921"/>
      <c r="JWH29" s="921"/>
      <c r="JWI29" s="921"/>
      <c r="JWJ29" s="921"/>
      <c r="JWK29" s="921"/>
      <c r="JWL29" s="921"/>
      <c r="JWM29" s="921"/>
      <c r="JWN29" s="921"/>
      <c r="JWO29" s="921"/>
      <c r="JWP29" s="921"/>
      <c r="JWQ29" s="921"/>
      <c r="JWR29" s="921"/>
      <c r="JWS29" s="921"/>
      <c r="JWT29" s="921"/>
      <c r="JWU29" s="921"/>
      <c r="JWV29" s="921"/>
      <c r="JWW29" s="921"/>
      <c r="JWX29" s="921"/>
      <c r="JWY29" s="921"/>
      <c r="JWZ29" s="921"/>
      <c r="JXA29" s="921"/>
      <c r="JXB29" s="921"/>
      <c r="JXC29" s="921"/>
      <c r="JXD29" s="921"/>
      <c r="JXE29" s="921"/>
      <c r="JXF29" s="921"/>
      <c r="JXG29" s="921"/>
      <c r="JXH29" s="921"/>
      <c r="JXI29" s="921"/>
      <c r="JXJ29" s="921"/>
      <c r="JXK29" s="921"/>
      <c r="JXL29" s="921"/>
      <c r="JXM29" s="921"/>
      <c r="JXN29" s="921"/>
      <c r="JXO29" s="921"/>
      <c r="JXP29" s="921"/>
      <c r="JXQ29" s="921"/>
      <c r="JXR29" s="921"/>
      <c r="JXS29" s="921"/>
      <c r="JXT29" s="921"/>
      <c r="JXU29" s="921"/>
      <c r="JXV29" s="921"/>
      <c r="JXW29" s="921"/>
      <c r="JXX29" s="921"/>
      <c r="JXY29" s="921"/>
      <c r="JXZ29" s="921"/>
      <c r="JYA29" s="921"/>
      <c r="JYB29" s="921"/>
      <c r="JYC29" s="921"/>
      <c r="JYD29" s="921"/>
      <c r="JYE29" s="921"/>
      <c r="JYF29" s="921"/>
      <c r="JYG29" s="921"/>
      <c r="JYH29" s="921"/>
      <c r="JYI29" s="921"/>
      <c r="JYJ29" s="921"/>
      <c r="JYK29" s="921"/>
      <c r="JYL29" s="921"/>
      <c r="JYM29" s="921"/>
      <c r="JYN29" s="921"/>
      <c r="JYO29" s="921"/>
      <c r="JYP29" s="921"/>
      <c r="JYQ29" s="921"/>
      <c r="JYR29" s="921"/>
      <c r="JYS29" s="921"/>
      <c r="JYT29" s="921"/>
      <c r="JYU29" s="921"/>
      <c r="JYV29" s="921"/>
      <c r="JYW29" s="921"/>
      <c r="JYX29" s="921"/>
      <c r="JYY29" s="921"/>
      <c r="JYZ29" s="921"/>
      <c r="JZA29" s="921"/>
      <c r="JZB29" s="921"/>
      <c r="JZC29" s="921"/>
      <c r="JZD29" s="921"/>
      <c r="JZE29" s="921"/>
      <c r="JZF29" s="921"/>
      <c r="JZG29" s="921"/>
      <c r="JZH29" s="921"/>
      <c r="JZI29" s="921"/>
      <c r="JZJ29" s="921"/>
      <c r="JZK29" s="921"/>
      <c r="JZL29" s="921"/>
      <c r="JZM29" s="921"/>
      <c r="JZN29" s="921"/>
      <c r="JZO29" s="921"/>
      <c r="JZP29" s="921"/>
      <c r="JZQ29" s="921"/>
      <c r="JZR29" s="921"/>
      <c r="JZS29" s="921"/>
      <c r="JZT29" s="921"/>
      <c r="JZU29" s="921"/>
      <c r="JZV29" s="921"/>
      <c r="JZW29" s="921"/>
      <c r="JZX29" s="921"/>
      <c r="JZY29" s="921"/>
      <c r="JZZ29" s="921"/>
      <c r="KAA29" s="921"/>
      <c r="KAB29" s="921"/>
      <c r="KAC29" s="921"/>
      <c r="KAD29" s="921"/>
      <c r="KAE29" s="921"/>
      <c r="KAF29" s="921"/>
      <c r="KAG29" s="921"/>
      <c r="KAH29" s="921"/>
      <c r="KAI29" s="921"/>
      <c r="KAJ29" s="921"/>
      <c r="KAK29" s="921"/>
      <c r="KAL29" s="921"/>
      <c r="KAM29" s="921"/>
      <c r="KAN29" s="921"/>
      <c r="KAO29" s="921"/>
      <c r="KAP29" s="921"/>
      <c r="KAQ29" s="921"/>
      <c r="KAR29" s="921"/>
      <c r="KAS29" s="921"/>
      <c r="KAT29" s="921"/>
      <c r="KAU29" s="921"/>
      <c r="KAV29" s="921"/>
      <c r="KAW29" s="921"/>
      <c r="KAX29" s="921"/>
      <c r="KAY29" s="921"/>
      <c r="KAZ29" s="921"/>
      <c r="KBA29" s="921"/>
      <c r="KBB29" s="921"/>
      <c r="KBC29" s="921"/>
      <c r="KBD29" s="921"/>
      <c r="KBE29" s="921"/>
      <c r="KBF29" s="921"/>
      <c r="KBG29" s="921"/>
      <c r="KBH29" s="921"/>
      <c r="KBI29" s="921"/>
      <c r="KBJ29" s="921"/>
      <c r="KBK29" s="921"/>
      <c r="KBL29" s="921"/>
      <c r="KBM29" s="921"/>
      <c r="KBN29" s="921"/>
      <c r="KBO29" s="921"/>
      <c r="KBP29" s="921"/>
      <c r="KBQ29" s="921"/>
      <c r="KBR29" s="921"/>
      <c r="KBS29" s="921"/>
      <c r="KBT29" s="921"/>
      <c r="KBU29" s="921"/>
      <c r="KBV29" s="921"/>
      <c r="KBW29" s="921"/>
      <c r="KBX29" s="921"/>
      <c r="KBY29" s="921"/>
      <c r="KBZ29" s="921"/>
      <c r="KCA29" s="921"/>
      <c r="KCB29" s="921"/>
      <c r="KCC29" s="921"/>
      <c r="KCD29" s="921"/>
      <c r="KCE29" s="921"/>
      <c r="KCF29" s="921"/>
      <c r="KCG29" s="921"/>
      <c r="KCH29" s="921"/>
      <c r="KCI29" s="921"/>
      <c r="KCJ29" s="921"/>
      <c r="KCK29" s="921"/>
      <c r="KCL29" s="921"/>
      <c r="KCM29" s="921"/>
      <c r="KCN29" s="921"/>
      <c r="KCO29" s="921"/>
      <c r="KCP29" s="921"/>
      <c r="KCQ29" s="921"/>
      <c r="KCR29" s="921"/>
      <c r="KCS29" s="921"/>
      <c r="KCT29" s="921"/>
      <c r="KCU29" s="921"/>
      <c r="KCV29" s="921"/>
      <c r="KCW29" s="921"/>
      <c r="KCX29" s="921"/>
      <c r="KCY29" s="921"/>
      <c r="KCZ29" s="921"/>
      <c r="KDA29" s="921"/>
      <c r="KDB29" s="921"/>
      <c r="KDC29" s="921"/>
      <c r="KDD29" s="921"/>
      <c r="KDE29" s="921"/>
      <c r="KDF29" s="921"/>
      <c r="KDG29" s="921"/>
      <c r="KDH29" s="921"/>
      <c r="KDI29" s="921"/>
      <c r="KDJ29" s="921"/>
      <c r="KDK29" s="921"/>
      <c r="KDL29" s="921"/>
      <c r="KDM29" s="921"/>
      <c r="KDN29" s="921"/>
      <c r="KDO29" s="921"/>
      <c r="KDP29" s="921"/>
      <c r="KDQ29" s="921"/>
      <c r="KDR29" s="921"/>
      <c r="KDS29" s="921"/>
      <c r="KDT29" s="921"/>
      <c r="KDU29" s="921"/>
      <c r="KDV29" s="921"/>
      <c r="KDW29" s="921"/>
      <c r="KDX29" s="921"/>
      <c r="KDY29" s="921"/>
      <c r="KDZ29" s="921"/>
      <c r="KEA29" s="921"/>
      <c r="KEB29" s="921"/>
      <c r="KEC29" s="921"/>
      <c r="KED29" s="921"/>
      <c r="KEE29" s="921"/>
      <c r="KEF29" s="921"/>
      <c r="KEG29" s="921"/>
      <c r="KEH29" s="921"/>
      <c r="KEI29" s="921"/>
      <c r="KEJ29" s="921"/>
      <c r="KEK29" s="921"/>
      <c r="KEL29" s="921"/>
      <c r="KEM29" s="921"/>
      <c r="KEN29" s="921"/>
      <c r="KEO29" s="921"/>
      <c r="KEP29" s="921"/>
      <c r="KEQ29" s="921"/>
      <c r="KER29" s="921"/>
      <c r="KES29" s="921"/>
      <c r="KET29" s="921"/>
      <c r="KEU29" s="921"/>
      <c r="KEV29" s="921"/>
      <c r="KEW29" s="921"/>
      <c r="KEX29" s="921"/>
      <c r="KEY29" s="921"/>
      <c r="KEZ29" s="921"/>
      <c r="KFA29" s="921"/>
      <c r="KFB29" s="921"/>
      <c r="KFC29" s="921"/>
      <c r="KFD29" s="921"/>
      <c r="KFE29" s="921"/>
      <c r="KFF29" s="921"/>
      <c r="KFG29" s="921"/>
      <c r="KFH29" s="921"/>
      <c r="KFI29" s="921"/>
      <c r="KFJ29" s="921"/>
      <c r="KFK29" s="921"/>
      <c r="KFL29" s="921"/>
      <c r="KFM29" s="921"/>
      <c r="KFN29" s="921"/>
      <c r="KFO29" s="921"/>
      <c r="KFP29" s="921"/>
      <c r="KFQ29" s="921"/>
      <c r="KFR29" s="921"/>
      <c r="KFS29" s="921"/>
      <c r="KFT29" s="921"/>
      <c r="KFU29" s="921"/>
      <c r="KFV29" s="921"/>
      <c r="KFW29" s="921"/>
      <c r="KFX29" s="921"/>
      <c r="KFY29" s="921"/>
      <c r="KFZ29" s="921"/>
      <c r="KGA29" s="921"/>
      <c r="KGB29" s="921"/>
      <c r="KGC29" s="921"/>
      <c r="KGD29" s="921"/>
      <c r="KGE29" s="921"/>
      <c r="KGF29" s="921"/>
      <c r="KGG29" s="921"/>
      <c r="KGH29" s="921"/>
      <c r="KGI29" s="921"/>
      <c r="KGJ29" s="921"/>
      <c r="KGK29" s="921"/>
      <c r="KGL29" s="921"/>
      <c r="KGM29" s="921"/>
      <c r="KGN29" s="921"/>
      <c r="KGO29" s="921"/>
      <c r="KGP29" s="921"/>
      <c r="KGQ29" s="921"/>
      <c r="KGR29" s="921"/>
      <c r="KGS29" s="921"/>
      <c r="KGT29" s="921"/>
      <c r="KGU29" s="921"/>
      <c r="KGV29" s="921"/>
      <c r="KGW29" s="921"/>
      <c r="KGX29" s="921"/>
      <c r="KGY29" s="921"/>
      <c r="KGZ29" s="921"/>
      <c r="KHA29" s="921"/>
      <c r="KHB29" s="921"/>
      <c r="KHC29" s="921"/>
      <c r="KHD29" s="921"/>
      <c r="KHE29" s="921"/>
      <c r="KHF29" s="921"/>
      <c r="KHG29" s="921"/>
      <c r="KHH29" s="921"/>
      <c r="KHI29" s="921"/>
      <c r="KHJ29" s="921"/>
      <c r="KHK29" s="921"/>
      <c r="KHL29" s="921"/>
      <c r="KHM29" s="921"/>
      <c r="KHN29" s="921"/>
      <c r="KHO29" s="921"/>
      <c r="KHP29" s="921"/>
      <c r="KHQ29" s="921"/>
      <c r="KHR29" s="921"/>
      <c r="KHS29" s="921"/>
      <c r="KHT29" s="921"/>
      <c r="KHU29" s="921"/>
      <c r="KHV29" s="921"/>
      <c r="KHW29" s="921"/>
      <c r="KHX29" s="921"/>
      <c r="KHY29" s="921"/>
      <c r="KHZ29" s="921"/>
      <c r="KIA29" s="921"/>
      <c r="KIB29" s="921"/>
      <c r="KIC29" s="921"/>
      <c r="KID29" s="921"/>
      <c r="KIE29" s="921"/>
      <c r="KIF29" s="921"/>
      <c r="KIG29" s="921"/>
      <c r="KIH29" s="921"/>
      <c r="KII29" s="921"/>
      <c r="KIJ29" s="921"/>
      <c r="KIK29" s="921"/>
      <c r="KIL29" s="921"/>
      <c r="KIM29" s="921"/>
      <c r="KIN29" s="921"/>
      <c r="KIO29" s="921"/>
      <c r="KIP29" s="921"/>
      <c r="KIQ29" s="921"/>
      <c r="KIR29" s="921"/>
      <c r="KIS29" s="921"/>
      <c r="KIT29" s="921"/>
      <c r="KIU29" s="921"/>
      <c r="KIV29" s="921"/>
      <c r="KIW29" s="921"/>
      <c r="KIX29" s="921"/>
      <c r="KIY29" s="921"/>
      <c r="KIZ29" s="921"/>
      <c r="KJA29" s="921"/>
      <c r="KJB29" s="921"/>
      <c r="KJC29" s="921"/>
      <c r="KJD29" s="921"/>
      <c r="KJE29" s="921"/>
      <c r="KJF29" s="921"/>
      <c r="KJG29" s="921"/>
      <c r="KJH29" s="921"/>
      <c r="KJI29" s="921"/>
      <c r="KJJ29" s="921"/>
      <c r="KJK29" s="921"/>
      <c r="KJL29" s="921"/>
      <c r="KJM29" s="921"/>
      <c r="KJN29" s="921"/>
      <c r="KJO29" s="921"/>
      <c r="KJP29" s="921"/>
      <c r="KJQ29" s="921"/>
      <c r="KJR29" s="921"/>
      <c r="KJS29" s="921"/>
      <c r="KJT29" s="921"/>
      <c r="KJU29" s="921"/>
      <c r="KJV29" s="921"/>
      <c r="KJW29" s="921"/>
      <c r="KJX29" s="921"/>
      <c r="KJY29" s="921"/>
      <c r="KJZ29" s="921"/>
      <c r="KKA29" s="921"/>
      <c r="KKB29" s="921"/>
      <c r="KKC29" s="921"/>
      <c r="KKD29" s="921"/>
      <c r="KKE29" s="921"/>
      <c r="KKF29" s="921"/>
      <c r="KKG29" s="921"/>
      <c r="KKH29" s="921"/>
      <c r="KKI29" s="921"/>
      <c r="KKJ29" s="921"/>
      <c r="KKK29" s="921"/>
      <c r="KKL29" s="921"/>
      <c r="KKM29" s="921"/>
      <c r="KKN29" s="921"/>
      <c r="KKO29" s="921"/>
      <c r="KKP29" s="921"/>
      <c r="KKQ29" s="921"/>
      <c r="KKR29" s="921"/>
      <c r="KKS29" s="921"/>
      <c r="KKT29" s="921"/>
      <c r="KKU29" s="921"/>
      <c r="KKV29" s="921"/>
      <c r="KKW29" s="921"/>
      <c r="KKX29" s="921"/>
      <c r="KKY29" s="921"/>
      <c r="KKZ29" s="921"/>
      <c r="KLA29" s="921"/>
      <c r="KLB29" s="921"/>
      <c r="KLC29" s="921"/>
      <c r="KLD29" s="921"/>
      <c r="KLE29" s="921"/>
      <c r="KLF29" s="921"/>
      <c r="KLG29" s="921"/>
      <c r="KLH29" s="921"/>
      <c r="KLI29" s="921"/>
      <c r="KLJ29" s="921"/>
      <c r="KLK29" s="921"/>
      <c r="KLL29" s="921"/>
      <c r="KLM29" s="921"/>
      <c r="KLN29" s="921"/>
      <c r="KLO29" s="921"/>
      <c r="KLP29" s="921"/>
      <c r="KLQ29" s="921"/>
      <c r="KLR29" s="921"/>
      <c r="KLS29" s="921"/>
      <c r="KLT29" s="921"/>
      <c r="KLU29" s="921"/>
      <c r="KLV29" s="921"/>
      <c r="KLW29" s="921"/>
      <c r="KLX29" s="921"/>
      <c r="KLY29" s="921"/>
      <c r="KLZ29" s="921"/>
      <c r="KMA29" s="921"/>
      <c r="KMB29" s="921"/>
      <c r="KMC29" s="921"/>
      <c r="KMD29" s="921"/>
      <c r="KME29" s="921"/>
      <c r="KMF29" s="921"/>
      <c r="KMG29" s="921"/>
      <c r="KMH29" s="921"/>
      <c r="KMI29" s="921"/>
      <c r="KMJ29" s="921"/>
      <c r="KMK29" s="921"/>
      <c r="KML29" s="921"/>
      <c r="KMM29" s="921"/>
      <c r="KMN29" s="921"/>
      <c r="KMO29" s="921"/>
      <c r="KMP29" s="921"/>
      <c r="KMQ29" s="921"/>
      <c r="KMR29" s="921"/>
      <c r="KMS29" s="921"/>
      <c r="KMT29" s="921"/>
      <c r="KMU29" s="921"/>
      <c r="KMV29" s="921"/>
      <c r="KMW29" s="921"/>
      <c r="KMX29" s="921"/>
      <c r="KMY29" s="921"/>
      <c r="KMZ29" s="921"/>
      <c r="KNA29" s="921"/>
      <c r="KNB29" s="921"/>
      <c r="KNC29" s="921"/>
      <c r="KND29" s="921"/>
      <c r="KNE29" s="921"/>
      <c r="KNF29" s="921"/>
      <c r="KNG29" s="921"/>
      <c r="KNH29" s="921"/>
      <c r="KNI29" s="921"/>
      <c r="KNJ29" s="921"/>
      <c r="KNK29" s="921"/>
      <c r="KNL29" s="921"/>
      <c r="KNM29" s="921"/>
      <c r="KNN29" s="921"/>
      <c r="KNO29" s="921"/>
      <c r="KNP29" s="921"/>
      <c r="KNQ29" s="921"/>
      <c r="KNR29" s="921"/>
      <c r="KNS29" s="921"/>
      <c r="KNT29" s="921"/>
      <c r="KNU29" s="921"/>
      <c r="KNV29" s="921"/>
      <c r="KNW29" s="921"/>
      <c r="KNX29" s="921"/>
      <c r="KNY29" s="921"/>
      <c r="KNZ29" s="921"/>
      <c r="KOA29" s="921"/>
      <c r="KOB29" s="921"/>
      <c r="KOC29" s="921"/>
      <c r="KOD29" s="921"/>
      <c r="KOE29" s="921"/>
      <c r="KOF29" s="921"/>
      <c r="KOG29" s="921"/>
      <c r="KOH29" s="921"/>
      <c r="KOI29" s="921"/>
      <c r="KOJ29" s="921"/>
      <c r="KOK29" s="921"/>
      <c r="KOL29" s="921"/>
      <c r="KOM29" s="921"/>
      <c r="KON29" s="921"/>
      <c r="KOO29" s="921"/>
      <c r="KOP29" s="921"/>
      <c r="KOQ29" s="921"/>
      <c r="KOR29" s="921"/>
      <c r="KOS29" s="921"/>
      <c r="KOT29" s="921"/>
      <c r="KOU29" s="921"/>
      <c r="KOV29" s="921"/>
      <c r="KOW29" s="921"/>
      <c r="KOX29" s="921"/>
      <c r="KOY29" s="921"/>
      <c r="KOZ29" s="921"/>
      <c r="KPA29" s="921"/>
      <c r="KPB29" s="921"/>
      <c r="KPC29" s="921"/>
      <c r="KPD29" s="921"/>
      <c r="KPE29" s="921"/>
      <c r="KPF29" s="921"/>
      <c r="KPG29" s="921"/>
      <c r="KPH29" s="921"/>
      <c r="KPI29" s="921"/>
      <c r="KPJ29" s="921"/>
      <c r="KPK29" s="921"/>
      <c r="KPL29" s="921"/>
      <c r="KPM29" s="921"/>
      <c r="KPN29" s="921"/>
      <c r="KPO29" s="921"/>
      <c r="KPP29" s="921"/>
      <c r="KPQ29" s="921"/>
      <c r="KPR29" s="921"/>
      <c r="KPS29" s="921"/>
      <c r="KPT29" s="921"/>
      <c r="KPU29" s="921"/>
      <c r="KPV29" s="921"/>
      <c r="KPW29" s="921"/>
      <c r="KPX29" s="921"/>
      <c r="KPY29" s="921"/>
      <c r="KPZ29" s="921"/>
      <c r="KQA29" s="921"/>
      <c r="KQB29" s="921"/>
      <c r="KQC29" s="921"/>
      <c r="KQD29" s="921"/>
      <c r="KQE29" s="921"/>
      <c r="KQF29" s="921"/>
      <c r="KQG29" s="921"/>
      <c r="KQH29" s="921"/>
      <c r="KQI29" s="921"/>
      <c r="KQJ29" s="921"/>
      <c r="KQK29" s="921"/>
      <c r="KQL29" s="921"/>
      <c r="KQM29" s="921"/>
      <c r="KQN29" s="921"/>
      <c r="KQO29" s="921"/>
      <c r="KQP29" s="921"/>
      <c r="KQQ29" s="921"/>
      <c r="KQR29" s="921"/>
      <c r="KQS29" s="921"/>
      <c r="KQT29" s="921"/>
      <c r="KQU29" s="921"/>
      <c r="KQV29" s="921"/>
      <c r="KQW29" s="921"/>
      <c r="KQX29" s="921"/>
      <c r="KQY29" s="921"/>
      <c r="KQZ29" s="921"/>
      <c r="KRA29" s="921"/>
      <c r="KRB29" s="921"/>
      <c r="KRC29" s="921"/>
      <c r="KRD29" s="921"/>
      <c r="KRE29" s="921"/>
      <c r="KRF29" s="921"/>
      <c r="KRG29" s="921"/>
      <c r="KRH29" s="921"/>
      <c r="KRI29" s="921"/>
      <c r="KRJ29" s="921"/>
      <c r="KRK29" s="921"/>
      <c r="KRL29" s="921"/>
      <c r="KRM29" s="921"/>
      <c r="KRN29" s="921"/>
      <c r="KRO29" s="921"/>
      <c r="KRP29" s="921"/>
      <c r="KRQ29" s="921"/>
      <c r="KRR29" s="921"/>
      <c r="KRS29" s="921"/>
      <c r="KRT29" s="921"/>
      <c r="KRU29" s="921"/>
      <c r="KRV29" s="921"/>
      <c r="KRW29" s="921"/>
      <c r="KRX29" s="921"/>
      <c r="KRY29" s="921"/>
      <c r="KRZ29" s="921"/>
      <c r="KSA29" s="921"/>
      <c r="KSB29" s="921"/>
      <c r="KSC29" s="921"/>
      <c r="KSD29" s="921"/>
      <c r="KSE29" s="921"/>
      <c r="KSF29" s="921"/>
      <c r="KSG29" s="921"/>
      <c r="KSH29" s="921"/>
      <c r="KSI29" s="921"/>
      <c r="KSJ29" s="921"/>
      <c r="KSK29" s="921"/>
      <c r="KSL29" s="921"/>
      <c r="KSM29" s="921"/>
      <c r="KSN29" s="921"/>
      <c r="KSO29" s="921"/>
      <c r="KSP29" s="921"/>
      <c r="KSQ29" s="921"/>
      <c r="KSR29" s="921"/>
      <c r="KSS29" s="921"/>
      <c r="KST29" s="921"/>
      <c r="KSU29" s="921"/>
      <c r="KSV29" s="921"/>
      <c r="KSW29" s="921"/>
      <c r="KSX29" s="921"/>
      <c r="KSY29" s="921"/>
      <c r="KSZ29" s="921"/>
      <c r="KTA29" s="921"/>
      <c r="KTB29" s="921"/>
      <c r="KTC29" s="921"/>
      <c r="KTD29" s="921"/>
      <c r="KTE29" s="921"/>
      <c r="KTF29" s="921"/>
      <c r="KTG29" s="921"/>
      <c r="KTH29" s="921"/>
      <c r="KTI29" s="921"/>
      <c r="KTJ29" s="921"/>
      <c r="KTK29" s="921"/>
      <c r="KTL29" s="921"/>
      <c r="KTM29" s="921"/>
      <c r="KTN29" s="921"/>
      <c r="KTO29" s="921"/>
      <c r="KTP29" s="921"/>
      <c r="KTQ29" s="921"/>
      <c r="KTR29" s="921"/>
      <c r="KTS29" s="921"/>
      <c r="KTT29" s="921"/>
      <c r="KTU29" s="921"/>
      <c r="KTV29" s="921"/>
      <c r="KTW29" s="921"/>
      <c r="KTX29" s="921"/>
      <c r="KTY29" s="921"/>
      <c r="KTZ29" s="921"/>
      <c r="KUA29" s="921"/>
      <c r="KUB29" s="921"/>
      <c r="KUC29" s="921"/>
      <c r="KUD29" s="921"/>
      <c r="KUE29" s="921"/>
      <c r="KUF29" s="921"/>
      <c r="KUG29" s="921"/>
      <c r="KUH29" s="921"/>
      <c r="KUI29" s="921"/>
      <c r="KUJ29" s="921"/>
      <c r="KUK29" s="921"/>
      <c r="KUL29" s="921"/>
      <c r="KUM29" s="921"/>
      <c r="KUN29" s="921"/>
      <c r="KUO29" s="921"/>
      <c r="KUP29" s="921"/>
      <c r="KUQ29" s="921"/>
      <c r="KUR29" s="921"/>
      <c r="KUS29" s="921"/>
      <c r="KUT29" s="921"/>
      <c r="KUU29" s="921"/>
      <c r="KUV29" s="921"/>
      <c r="KUW29" s="921"/>
      <c r="KUX29" s="921"/>
      <c r="KUY29" s="921"/>
      <c r="KUZ29" s="921"/>
      <c r="KVA29" s="921"/>
      <c r="KVB29" s="921"/>
      <c r="KVC29" s="921"/>
      <c r="KVD29" s="921"/>
      <c r="KVE29" s="921"/>
      <c r="KVF29" s="921"/>
      <c r="KVG29" s="921"/>
      <c r="KVH29" s="921"/>
      <c r="KVI29" s="921"/>
      <c r="KVJ29" s="921"/>
      <c r="KVK29" s="921"/>
      <c r="KVL29" s="921"/>
      <c r="KVM29" s="921"/>
      <c r="KVN29" s="921"/>
      <c r="KVO29" s="921"/>
      <c r="KVP29" s="921"/>
      <c r="KVQ29" s="921"/>
      <c r="KVR29" s="921"/>
      <c r="KVS29" s="921"/>
      <c r="KVT29" s="921"/>
      <c r="KVU29" s="921"/>
      <c r="KVV29" s="921"/>
      <c r="KVW29" s="921"/>
      <c r="KVX29" s="921"/>
      <c r="KVY29" s="921"/>
      <c r="KVZ29" s="921"/>
      <c r="KWA29" s="921"/>
      <c r="KWB29" s="921"/>
      <c r="KWC29" s="921"/>
      <c r="KWD29" s="921"/>
      <c r="KWE29" s="921"/>
      <c r="KWF29" s="921"/>
      <c r="KWG29" s="921"/>
      <c r="KWH29" s="921"/>
      <c r="KWI29" s="921"/>
      <c r="KWJ29" s="921"/>
      <c r="KWK29" s="921"/>
      <c r="KWL29" s="921"/>
      <c r="KWM29" s="921"/>
      <c r="KWN29" s="921"/>
      <c r="KWO29" s="921"/>
      <c r="KWP29" s="921"/>
      <c r="KWQ29" s="921"/>
      <c r="KWR29" s="921"/>
      <c r="KWS29" s="921"/>
      <c r="KWT29" s="921"/>
      <c r="KWU29" s="921"/>
      <c r="KWV29" s="921"/>
      <c r="KWW29" s="921"/>
      <c r="KWX29" s="921"/>
      <c r="KWY29" s="921"/>
      <c r="KWZ29" s="921"/>
      <c r="KXA29" s="921"/>
      <c r="KXB29" s="921"/>
      <c r="KXC29" s="921"/>
      <c r="KXD29" s="921"/>
      <c r="KXE29" s="921"/>
      <c r="KXF29" s="921"/>
      <c r="KXG29" s="921"/>
      <c r="KXH29" s="921"/>
      <c r="KXI29" s="921"/>
      <c r="KXJ29" s="921"/>
      <c r="KXK29" s="921"/>
      <c r="KXL29" s="921"/>
      <c r="KXM29" s="921"/>
      <c r="KXN29" s="921"/>
      <c r="KXO29" s="921"/>
      <c r="KXP29" s="921"/>
      <c r="KXQ29" s="921"/>
      <c r="KXR29" s="921"/>
      <c r="KXS29" s="921"/>
      <c r="KXT29" s="921"/>
      <c r="KXU29" s="921"/>
      <c r="KXV29" s="921"/>
      <c r="KXW29" s="921"/>
      <c r="KXX29" s="921"/>
      <c r="KXY29" s="921"/>
      <c r="KXZ29" s="921"/>
      <c r="KYA29" s="921"/>
      <c r="KYB29" s="921"/>
      <c r="KYC29" s="921"/>
      <c r="KYD29" s="921"/>
      <c r="KYE29" s="921"/>
      <c r="KYF29" s="921"/>
      <c r="KYG29" s="921"/>
      <c r="KYH29" s="921"/>
      <c r="KYI29" s="921"/>
      <c r="KYJ29" s="921"/>
      <c r="KYK29" s="921"/>
      <c r="KYL29" s="921"/>
      <c r="KYM29" s="921"/>
      <c r="KYN29" s="921"/>
      <c r="KYO29" s="921"/>
      <c r="KYP29" s="921"/>
      <c r="KYQ29" s="921"/>
      <c r="KYR29" s="921"/>
      <c r="KYS29" s="921"/>
      <c r="KYT29" s="921"/>
      <c r="KYU29" s="921"/>
      <c r="KYV29" s="921"/>
      <c r="KYW29" s="921"/>
      <c r="KYX29" s="921"/>
      <c r="KYY29" s="921"/>
      <c r="KYZ29" s="921"/>
      <c r="KZA29" s="921"/>
      <c r="KZB29" s="921"/>
      <c r="KZC29" s="921"/>
      <c r="KZD29" s="921"/>
      <c r="KZE29" s="921"/>
      <c r="KZF29" s="921"/>
      <c r="KZG29" s="921"/>
      <c r="KZH29" s="921"/>
      <c r="KZI29" s="921"/>
      <c r="KZJ29" s="921"/>
      <c r="KZK29" s="921"/>
      <c r="KZL29" s="921"/>
      <c r="KZM29" s="921"/>
      <c r="KZN29" s="921"/>
      <c r="KZO29" s="921"/>
      <c r="KZP29" s="921"/>
      <c r="KZQ29" s="921"/>
      <c r="KZR29" s="921"/>
      <c r="KZS29" s="921"/>
      <c r="KZT29" s="921"/>
      <c r="KZU29" s="921"/>
      <c r="KZV29" s="921"/>
      <c r="KZW29" s="921"/>
      <c r="KZX29" s="921"/>
      <c r="KZY29" s="921"/>
      <c r="KZZ29" s="921"/>
      <c r="LAA29" s="921"/>
      <c r="LAB29" s="921"/>
      <c r="LAC29" s="921"/>
      <c r="LAD29" s="921"/>
      <c r="LAE29" s="921"/>
      <c r="LAF29" s="921"/>
      <c r="LAG29" s="921"/>
      <c r="LAH29" s="921"/>
      <c r="LAI29" s="921"/>
      <c r="LAJ29" s="921"/>
      <c r="LAK29" s="921"/>
      <c r="LAL29" s="921"/>
      <c r="LAM29" s="921"/>
      <c r="LAN29" s="921"/>
      <c r="LAO29" s="921"/>
      <c r="LAP29" s="921"/>
      <c r="LAQ29" s="921"/>
      <c r="LAR29" s="921"/>
      <c r="LAS29" s="921"/>
      <c r="LAT29" s="921"/>
      <c r="LAU29" s="921"/>
      <c r="LAV29" s="921"/>
      <c r="LAW29" s="921"/>
      <c r="LAX29" s="921"/>
      <c r="LAY29" s="921"/>
      <c r="LAZ29" s="921"/>
      <c r="LBA29" s="921"/>
      <c r="LBB29" s="921"/>
      <c r="LBC29" s="921"/>
      <c r="LBD29" s="921"/>
      <c r="LBE29" s="921"/>
      <c r="LBF29" s="921"/>
      <c r="LBG29" s="921"/>
      <c r="LBH29" s="921"/>
      <c r="LBI29" s="921"/>
      <c r="LBJ29" s="921"/>
      <c r="LBK29" s="921"/>
      <c r="LBL29" s="921"/>
      <c r="LBM29" s="921"/>
      <c r="LBN29" s="921"/>
      <c r="LBO29" s="921"/>
      <c r="LBP29" s="921"/>
      <c r="LBQ29" s="921"/>
      <c r="LBR29" s="921"/>
      <c r="LBS29" s="921"/>
      <c r="LBT29" s="921"/>
      <c r="LBU29" s="921"/>
      <c r="LBV29" s="921"/>
      <c r="LBW29" s="921"/>
      <c r="LBX29" s="921"/>
      <c r="LBY29" s="921"/>
      <c r="LBZ29" s="921"/>
      <c r="LCA29" s="921"/>
      <c r="LCB29" s="921"/>
      <c r="LCC29" s="921"/>
      <c r="LCD29" s="921"/>
      <c r="LCE29" s="921"/>
      <c r="LCF29" s="921"/>
      <c r="LCG29" s="921"/>
      <c r="LCH29" s="921"/>
      <c r="LCI29" s="921"/>
      <c r="LCJ29" s="921"/>
      <c r="LCK29" s="921"/>
      <c r="LCL29" s="921"/>
      <c r="LCM29" s="921"/>
      <c r="LCN29" s="921"/>
      <c r="LCO29" s="921"/>
      <c r="LCP29" s="921"/>
      <c r="LCQ29" s="921"/>
      <c r="LCR29" s="921"/>
      <c r="LCS29" s="921"/>
      <c r="LCT29" s="921"/>
      <c r="LCU29" s="921"/>
      <c r="LCV29" s="921"/>
      <c r="LCW29" s="921"/>
      <c r="LCX29" s="921"/>
      <c r="LCY29" s="921"/>
      <c r="LCZ29" s="921"/>
      <c r="LDA29" s="921"/>
      <c r="LDB29" s="921"/>
      <c r="LDC29" s="921"/>
      <c r="LDD29" s="921"/>
      <c r="LDE29" s="921"/>
      <c r="LDF29" s="921"/>
      <c r="LDG29" s="921"/>
      <c r="LDH29" s="921"/>
      <c r="LDI29" s="921"/>
      <c r="LDJ29" s="921"/>
      <c r="LDK29" s="921"/>
      <c r="LDL29" s="921"/>
      <c r="LDM29" s="921"/>
      <c r="LDN29" s="921"/>
      <c r="LDO29" s="921"/>
      <c r="LDP29" s="921"/>
      <c r="LDQ29" s="921"/>
      <c r="LDR29" s="921"/>
      <c r="LDS29" s="921"/>
      <c r="LDT29" s="921"/>
      <c r="LDU29" s="921"/>
      <c r="LDV29" s="921"/>
      <c r="LDW29" s="921"/>
      <c r="LDX29" s="921"/>
      <c r="LDY29" s="921"/>
      <c r="LDZ29" s="921"/>
      <c r="LEA29" s="921"/>
      <c r="LEB29" s="921"/>
      <c r="LEC29" s="921"/>
      <c r="LED29" s="921"/>
      <c r="LEE29" s="921"/>
      <c r="LEF29" s="921"/>
      <c r="LEG29" s="921"/>
      <c r="LEH29" s="921"/>
      <c r="LEI29" s="921"/>
      <c r="LEJ29" s="921"/>
      <c r="LEK29" s="921"/>
      <c r="LEL29" s="921"/>
      <c r="LEM29" s="921"/>
      <c r="LEN29" s="921"/>
      <c r="LEO29" s="921"/>
      <c r="LEP29" s="921"/>
      <c r="LEQ29" s="921"/>
      <c r="LER29" s="921"/>
      <c r="LES29" s="921"/>
      <c r="LET29" s="921"/>
      <c r="LEU29" s="921"/>
      <c r="LEV29" s="921"/>
      <c r="LEW29" s="921"/>
      <c r="LEX29" s="921"/>
      <c r="LEY29" s="921"/>
      <c r="LEZ29" s="921"/>
      <c r="LFA29" s="921"/>
      <c r="LFB29" s="921"/>
      <c r="LFC29" s="921"/>
      <c r="LFD29" s="921"/>
      <c r="LFE29" s="921"/>
      <c r="LFF29" s="921"/>
      <c r="LFG29" s="921"/>
      <c r="LFH29" s="921"/>
      <c r="LFI29" s="921"/>
      <c r="LFJ29" s="921"/>
      <c r="LFK29" s="921"/>
      <c r="LFL29" s="921"/>
      <c r="LFM29" s="921"/>
      <c r="LFN29" s="921"/>
      <c r="LFO29" s="921"/>
      <c r="LFP29" s="921"/>
      <c r="LFQ29" s="921"/>
      <c r="LFR29" s="921"/>
      <c r="LFS29" s="921"/>
      <c r="LFT29" s="921"/>
      <c r="LFU29" s="921"/>
      <c r="LFV29" s="921"/>
      <c r="LFW29" s="921"/>
      <c r="LFX29" s="921"/>
      <c r="LFY29" s="921"/>
      <c r="LFZ29" s="921"/>
      <c r="LGA29" s="921"/>
      <c r="LGB29" s="921"/>
      <c r="LGC29" s="921"/>
      <c r="LGD29" s="921"/>
      <c r="LGE29" s="921"/>
      <c r="LGF29" s="921"/>
      <c r="LGG29" s="921"/>
      <c r="LGH29" s="921"/>
      <c r="LGI29" s="921"/>
      <c r="LGJ29" s="921"/>
      <c r="LGK29" s="921"/>
      <c r="LGL29" s="921"/>
      <c r="LGM29" s="921"/>
      <c r="LGN29" s="921"/>
      <c r="LGO29" s="921"/>
      <c r="LGP29" s="921"/>
      <c r="LGQ29" s="921"/>
      <c r="LGR29" s="921"/>
      <c r="LGS29" s="921"/>
      <c r="LGT29" s="921"/>
      <c r="LGU29" s="921"/>
      <c r="LGV29" s="921"/>
      <c r="LGW29" s="921"/>
      <c r="LGX29" s="921"/>
      <c r="LGY29" s="921"/>
      <c r="LGZ29" s="921"/>
      <c r="LHA29" s="921"/>
      <c r="LHB29" s="921"/>
      <c r="LHC29" s="921"/>
      <c r="LHD29" s="921"/>
      <c r="LHE29" s="921"/>
      <c r="LHF29" s="921"/>
      <c r="LHG29" s="921"/>
      <c r="LHH29" s="921"/>
      <c r="LHI29" s="921"/>
      <c r="LHJ29" s="921"/>
      <c r="LHK29" s="921"/>
      <c r="LHL29" s="921"/>
      <c r="LHM29" s="921"/>
      <c r="LHN29" s="921"/>
      <c r="LHO29" s="921"/>
      <c r="LHP29" s="921"/>
      <c r="LHQ29" s="921"/>
      <c r="LHR29" s="921"/>
      <c r="LHS29" s="921"/>
      <c r="LHT29" s="921"/>
      <c r="LHU29" s="921"/>
      <c r="LHV29" s="921"/>
      <c r="LHW29" s="921"/>
      <c r="LHX29" s="921"/>
      <c r="LHY29" s="921"/>
      <c r="LHZ29" s="921"/>
      <c r="LIA29" s="921"/>
      <c r="LIB29" s="921"/>
      <c r="LIC29" s="921"/>
      <c r="LID29" s="921"/>
      <c r="LIE29" s="921"/>
      <c r="LIF29" s="921"/>
      <c r="LIG29" s="921"/>
      <c r="LIH29" s="921"/>
      <c r="LII29" s="921"/>
      <c r="LIJ29" s="921"/>
      <c r="LIK29" s="921"/>
      <c r="LIL29" s="921"/>
      <c r="LIM29" s="921"/>
      <c r="LIN29" s="921"/>
      <c r="LIO29" s="921"/>
      <c r="LIP29" s="921"/>
      <c r="LIQ29" s="921"/>
      <c r="LIR29" s="921"/>
      <c r="LIS29" s="921"/>
      <c r="LIT29" s="921"/>
      <c r="LIU29" s="921"/>
      <c r="LIV29" s="921"/>
      <c r="LIW29" s="921"/>
      <c r="LIX29" s="921"/>
      <c r="LIY29" s="921"/>
      <c r="LIZ29" s="921"/>
      <c r="LJA29" s="921"/>
      <c r="LJB29" s="921"/>
      <c r="LJC29" s="921"/>
      <c r="LJD29" s="921"/>
      <c r="LJE29" s="921"/>
      <c r="LJF29" s="921"/>
      <c r="LJG29" s="921"/>
      <c r="LJH29" s="921"/>
      <c r="LJI29" s="921"/>
      <c r="LJJ29" s="921"/>
      <c r="LJK29" s="921"/>
      <c r="LJL29" s="921"/>
      <c r="LJM29" s="921"/>
      <c r="LJN29" s="921"/>
      <c r="LJO29" s="921"/>
      <c r="LJP29" s="921"/>
      <c r="LJQ29" s="921"/>
      <c r="LJR29" s="921"/>
      <c r="LJS29" s="921"/>
      <c r="LJT29" s="921"/>
      <c r="LJU29" s="921"/>
      <c r="LJV29" s="921"/>
      <c r="LJW29" s="921"/>
      <c r="LJX29" s="921"/>
      <c r="LJY29" s="921"/>
      <c r="LJZ29" s="921"/>
      <c r="LKA29" s="921"/>
      <c r="LKB29" s="921"/>
      <c r="LKC29" s="921"/>
      <c r="LKD29" s="921"/>
      <c r="LKE29" s="921"/>
      <c r="LKF29" s="921"/>
      <c r="LKG29" s="921"/>
      <c r="LKH29" s="921"/>
      <c r="LKI29" s="921"/>
      <c r="LKJ29" s="921"/>
      <c r="LKK29" s="921"/>
      <c r="LKL29" s="921"/>
      <c r="LKM29" s="921"/>
      <c r="LKN29" s="921"/>
      <c r="LKO29" s="921"/>
      <c r="LKP29" s="921"/>
      <c r="LKQ29" s="921"/>
      <c r="LKR29" s="921"/>
      <c r="LKS29" s="921"/>
      <c r="LKT29" s="921"/>
      <c r="LKU29" s="921"/>
      <c r="LKV29" s="921"/>
      <c r="LKW29" s="921"/>
      <c r="LKX29" s="921"/>
      <c r="LKY29" s="921"/>
      <c r="LKZ29" s="921"/>
      <c r="LLA29" s="921"/>
      <c r="LLB29" s="921"/>
      <c r="LLC29" s="921"/>
      <c r="LLD29" s="921"/>
      <c r="LLE29" s="921"/>
      <c r="LLF29" s="921"/>
      <c r="LLG29" s="921"/>
      <c r="LLH29" s="921"/>
      <c r="LLI29" s="921"/>
      <c r="LLJ29" s="921"/>
      <c r="LLK29" s="921"/>
      <c r="LLL29" s="921"/>
      <c r="LLM29" s="921"/>
      <c r="LLN29" s="921"/>
      <c r="LLO29" s="921"/>
      <c r="LLP29" s="921"/>
      <c r="LLQ29" s="921"/>
      <c r="LLR29" s="921"/>
      <c r="LLS29" s="921"/>
      <c r="LLT29" s="921"/>
      <c r="LLU29" s="921"/>
      <c r="LLV29" s="921"/>
      <c r="LLW29" s="921"/>
      <c r="LLX29" s="921"/>
      <c r="LLY29" s="921"/>
      <c r="LLZ29" s="921"/>
      <c r="LMA29" s="921"/>
      <c r="LMB29" s="921"/>
      <c r="LMC29" s="921"/>
      <c r="LMD29" s="921"/>
      <c r="LME29" s="921"/>
      <c r="LMF29" s="921"/>
      <c r="LMG29" s="921"/>
      <c r="LMH29" s="921"/>
      <c r="LMI29" s="921"/>
      <c r="LMJ29" s="921"/>
      <c r="LMK29" s="921"/>
      <c r="LML29" s="921"/>
      <c r="LMM29" s="921"/>
      <c r="LMN29" s="921"/>
      <c r="LMO29" s="921"/>
      <c r="LMP29" s="921"/>
      <c r="LMQ29" s="921"/>
      <c r="LMR29" s="921"/>
      <c r="LMS29" s="921"/>
      <c r="LMT29" s="921"/>
      <c r="LMU29" s="921"/>
      <c r="LMV29" s="921"/>
      <c r="LMW29" s="921"/>
      <c r="LMX29" s="921"/>
      <c r="LMY29" s="921"/>
      <c r="LMZ29" s="921"/>
      <c r="LNA29" s="921"/>
      <c r="LNB29" s="921"/>
      <c r="LNC29" s="921"/>
      <c r="LND29" s="921"/>
      <c r="LNE29" s="921"/>
      <c r="LNF29" s="921"/>
      <c r="LNG29" s="921"/>
      <c r="LNH29" s="921"/>
      <c r="LNI29" s="921"/>
      <c r="LNJ29" s="921"/>
      <c r="LNK29" s="921"/>
      <c r="LNL29" s="921"/>
      <c r="LNM29" s="921"/>
      <c r="LNN29" s="921"/>
      <c r="LNO29" s="921"/>
      <c r="LNP29" s="921"/>
      <c r="LNQ29" s="921"/>
      <c r="LNR29" s="921"/>
      <c r="LNS29" s="921"/>
      <c r="LNT29" s="921"/>
      <c r="LNU29" s="921"/>
      <c r="LNV29" s="921"/>
      <c r="LNW29" s="921"/>
      <c r="LNX29" s="921"/>
      <c r="LNY29" s="921"/>
      <c r="LNZ29" s="921"/>
      <c r="LOA29" s="921"/>
      <c r="LOB29" s="921"/>
      <c r="LOC29" s="921"/>
      <c r="LOD29" s="921"/>
      <c r="LOE29" s="921"/>
      <c r="LOF29" s="921"/>
      <c r="LOG29" s="921"/>
      <c r="LOH29" s="921"/>
      <c r="LOI29" s="921"/>
      <c r="LOJ29" s="921"/>
      <c r="LOK29" s="921"/>
      <c r="LOL29" s="921"/>
      <c r="LOM29" s="921"/>
      <c r="LON29" s="921"/>
      <c r="LOO29" s="921"/>
      <c r="LOP29" s="921"/>
      <c r="LOQ29" s="921"/>
      <c r="LOR29" s="921"/>
      <c r="LOS29" s="921"/>
      <c r="LOT29" s="921"/>
      <c r="LOU29" s="921"/>
      <c r="LOV29" s="921"/>
      <c r="LOW29" s="921"/>
      <c r="LOX29" s="921"/>
      <c r="LOY29" s="921"/>
      <c r="LOZ29" s="921"/>
      <c r="LPA29" s="921"/>
      <c r="LPB29" s="921"/>
      <c r="LPC29" s="921"/>
      <c r="LPD29" s="921"/>
      <c r="LPE29" s="921"/>
      <c r="LPF29" s="921"/>
      <c r="LPG29" s="921"/>
      <c r="LPH29" s="921"/>
      <c r="LPI29" s="921"/>
      <c r="LPJ29" s="921"/>
      <c r="LPK29" s="921"/>
      <c r="LPL29" s="921"/>
      <c r="LPM29" s="921"/>
      <c r="LPN29" s="921"/>
      <c r="LPO29" s="921"/>
      <c r="LPP29" s="921"/>
      <c r="LPQ29" s="921"/>
      <c r="LPR29" s="921"/>
      <c r="LPS29" s="921"/>
      <c r="LPT29" s="921"/>
      <c r="LPU29" s="921"/>
      <c r="LPV29" s="921"/>
      <c r="LPW29" s="921"/>
      <c r="LPX29" s="921"/>
      <c r="LPY29" s="921"/>
      <c r="LPZ29" s="921"/>
      <c r="LQA29" s="921"/>
      <c r="LQB29" s="921"/>
      <c r="LQC29" s="921"/>
      <c r="LQD29" s="921"/>
      <c r="LQE29" s="921"/>
      <c r="LQF29" s="921"/>
      <c r="LQG29" s="921"/>
      <c r="LQH29" s="921"/>
      <c r="LQI29" s="921"/>
      <c r="LQJ29" s="921"/>
      <c r="LQK29" s="921"/>
      <c r="LQL29" s="921"/>
      <c r="LQM29" s="921"/>
      <c r="LQN29" s="921"/>
      <c r="LQO29" s="921"/>
      <c r="LQP29" s="921"/>
      <c r="LQQ29" s="921"/>
      <c r="LQR29" s="921"/>
      <c r="LQS29" s="921"/>
      <c r="LQT29" s="921"/>
      <c r="LQU29" s="921"/>
      <c r="LQV29" s="921"/>
      <c r="LQW29" s="921"/>
      <c r="LQX29" s="921"/>
      <c r="LQY29" s="921"/>
      <c r="LQZ29" s="921"/>
      <c r="LRA29" s="921"/>
      <c r="LRB29" s="921"/>
      <c r="LRC29" s="921"/>
      <c r="LRD29" s="921"/>
      <c r="LRE29" s="921"/>
      <c r="LRF29" s="921"/>
      <c r="LRG29" s="921"/>
      <c r="LRH29" s="921"/>
      <c r="LRI29" s="921"/>
      <c r="LRJ29" s="921"/>
      <c r="LRK29" s="921"/>
      <c r="LRL29" s="921"/>
      <c r="LRM29" s="921"/>
      <c r="LRN29" s="921"/>
      <c r="LRO29" s="921"/>
      <c r="LRP29" s="921"/>
      <c r="LRQ29" s="921"/>
      <c r="LRR29" s="921"/>
      <c r="LRS29" s="921"/>
      <c r="LRT29" s="921"/>
      <c r="LRU29" s="921"/>
      <c r="LRV29" s="921"/>
      <c r="LRW29" s="921"/>
      <c r="LRX29" s="921"/>
      <c r="LRY29" s="921"/>
      <c r="LRZ29" s="921"/>
      <c r="LSA29" s="921"/>
      <c r="LSB29" s="921"/>
      <c r="LSC29" s="921"/>
      <c r="LSD29" s="921"/>
      <c r="LSE29" s="921"/>
      <c r="LSF29" s="921"/>
      <c r="LSG29" s="921"/>
      <c r="LSH29" s="921"/>
      <c r="LSI29" s="921"/>
      <c r="LSJ29" s="921"/>
      <c r="LSK29" s="921"/>
      <c r="LSL29" s="921"/>
      <c r="LSM29" s="921"/>
      <c r="LSN29" s="921"/>
      <c r="LSO29" s="921"/>
      <c r="LSP29" s="921"/>
      <c r="LSQ29" s="921"/>
      <c r="LSR29" s="921"/>
      <c r="LSS29" s="921"/>
      <c r="LST29" s="921"/>
      <c r="LSU29" s="921"/>
      <c r="LSV29" s="921"/>
      <c r="LSW29" s="921"/>
      <c r="LSX29" s="921"/>
      <c r="LSY29" s="921"/>
      <c r="LSZ29" s="921"/>
      <c r="LTA29" s="921"/>
      <c r="LTB29" s="921"/>
      <c r="LTC29" s="921"/>
      <c r="LTD29" s="921"/>
      <c r="LTE29" s="921"/>
      <c r="LTF29" s="921"/>
      <c r="LTG29" s="921"/>
      <c r="LTH29" s="921"/>
      <c r="LTI29" s="921"/>
      <c r="LTJ29" s="921"/>
      <c r="LTK29" s="921"/>
      <c r="LTL29" s="921"/>
      <c r="LTM29" s="921"/>
      <c r="LTN29" s="921"/>
      <c r="LTO29" s="921"/>
      <c r="LTP29" s="921"/>
      <c r="LTQ29" s="921"/>
      <c r="LTR29" s="921"/>
      <c r="LTS29" s="921"/>
      <c r="LTT29" s="921"/>
      <c r="LTU29" s="921"/>
      <c r="LTV29" s="921"/>
      <c r="LTW29" s="921"/>
      <c r="LTX29" s="921"/>
      <c r="LTY29" s="921"/>
      <c r="LTZ29" s="921"/>
      <c r="LUA29" s="921"/>
      <c r="LUB29" s="921"/>
      <c r="LUC29" s="921"/>
      <c r="LUD29" s="921"/>
      <c r="LUE29" s="921"/>
      <c r="LUF29" s="921"/>
      <c r="LUG29" s="921"/>
      <c r="LUH29" s="921"/>
      <c r="LUI29" s="921"/>
      <c r="LUJ29" s="921"/>
      <c r="LUK29" s="921"/>
      <c r="LUL29" s="921"/>
      <c r="LUM29" s="921"/>
      <c r="LUN29" s="921"/>
      <c r="LUO29" s="921"/>
      <c r="LUP29" s="921"/>
      <c r="LUQ29" s="921"/>
      <c r="LUR29" s="921"/>
      <c r="LUS29" s="921"/>
      <c r="LUT29" s="921"/>
      <c r="LUU29" s="921"/>
      <c r="LUV29" s="921"/>
      <c r="LUW29" s="921"/>
      <c r="LUX29" s="921"/>
      <c r="LUY29" s="921"/>
      <c r="LUZ29" s="921"/>
      <c r="LVA29" s="921"/>
      <c r="LVB29" s="921"/>
      <c r="LVC29" s="921"/>
      <c r="LVD29" s="921"/>
      <c r="LVE29" s="921"/>
      <c r="LVF29" s="921"/>
      <c r="LVG29" s="921"/>
      <c r="LVH29" s="921"/>
      <c r="LVI29" s="921"/>
      <c r="LVJ29" s="921"/>
      <c r="LVK29" s="921"/>
      <c r="LVL29" s="921"/>
      <c r="LVM29" s="921"/>
      <c r="LVN29" s="921"/>
      <c r="LVO29" s="921"/>
      <c r="LVP29" s="921"/>
      <c r="LVQ29" s="921"/>
      <c r="LVR29" s="921"/>
      <c r="LVS29" s="921"/>
      <c r="LVT29" s="921"/>
      <c r="LVU29" s="921"/>
      <c r="LVV29" s="921"/>
      <c r="LVW29" s="921"/>
      <c r="LVX29" s="921"/>
      <c r="LVY29" s="921"/>
      <c r="LVZ29" s="921"/>
      <c r="LWA29" s="921"/>
      <c r="LWB29" s="921"/>
      <c r="LWC29" s="921"/>
      <c r="LWD29" s="921"/>
      <c r="LWE29" s="921"/>
      <c r="LWF29" s="921"/>
      <c r="LWG29" s="921"/>
      <c r="LWH29" s="921"/>
      <c r="LWI29" s="921"/>
      <c r="LWJ29" s="921"/>
      <c r="LWK29" s="921"/>
      <c r="LWL29" s="921"/>
      <c r="LWM29" s="921"/>
      <c r="LWN29" s="921"/>
      <c r="LWO29" s="921"/>
      <c r="LWP29" s="921"/>
      <c r="LWQ29" s="921"/>
      <c r="LWR29" s="921"/>
      <c r="LWS29" s="921"/>
      <c r="LWT29" s="921"/>
      <c r="LWU29" s="921"/>
      <c r="LWV29" s="921"/>
      <c r="LWW29" s="921"/>
      <c r="LWX29" s="921"/>
      <c r="LWY29" s="921"/>
      <c r="LWZ29" s="921"/>
      <c r="LXA29" s="921"/>
      <c r="LXB29" s="921"/>
      <c r="LXC29" s="921"/>
      <c r="LXD29" s="921"/>
      <c r="LXE29" s="921"/>
      <c r="LXF29" s="921"/>
      <c r="LXG29" s="921"/>
      <c r="LXH29" s="921"/>
      <c r="LXI29" s="921"/>
      <c r="LXJ29" s="921"/>
      <c r="LXK29" s="921"/>
      <c r="LXL29" s="921"/>
      <c r="LXM29" s="921"/>
      <c r="LXN29" s="921"/>
      <c r="LXO29" s="921"/>
      <c r="LXP29" s="921"/>
      <c r="LXQ29" s="921"/>
      <c r="LXR29" s="921"/>
      <c r="LXS29" s="921"/>
      <c r="LXT29" s="921"/>
      <c r="LXU29" s="921"/>
      <c r="LXV29" s="921"/>
      <c r="LXW29" s="921"/>
      <c r="LXX29" s="921"/>
      <c r="LXY29" s="921"/>
      <c r="LXZ29" s="921"/>
      <c r="LYA29" s="921"/>
      <c r="LYB29" s="921"/>
      <c r="LYC29" s="921"/>
      <c r="LYD29" s="921"/>
      <c r="LYE29" s="921"/>
      <c r="LYF29" s="921"/>
      <c r="LYG29" s="921"/>
      <c r="LYH29" s="921"/>
      <c r="LYI29" s="921"/>
      <c r="LYJ29" s="921"/>
      <c r="LYK29" s="921"/>
      <c r="LYL29" s="921"/>
      <c r="LYM29" s="921"/>
      <c r="LYN29" s="921"/>
      <c r="LYO29" s="921"/>
      <c r="LYP29" s="921"/>
      <c r="LYQ29" s="921"/>
      <c r="LYR29" s="921"/>
      <c r="LYS29" s="921"/>
      <c r="LYT29" s="921"/>
      <c r="LYU29" s="921"/>
      <c r="LYV29" s="921"/>
      <c r="LYW29" s="921"/>
      <c r="LYX29" s="921"/>
      <c r="LYY29" s="921"/>
      <c r="LYZ29" s="921"/>
      <c r="LZA29" s="921"/>
      <c r="LZB29" s="921"/>
      <c r="LZC29" s="921"/>
      <c r="LZD29" s="921"/>
      <c r="LZE29" s="921"/>
      <c r="LZF29" s="921"/>
      <c r="LZG29" s="921"/>
      <c r="LZH29" s="921"/>
      <c r="LZI29" s="921"/>
      <c r="LZJ29" s="921"/>
      <c r="LZK29" s="921"/>
      <c r="LZL29" s="921"/>
      <c r="LZM29" s="921"/>
      <c r="LZN29" s="921"/>
      <c r="LZO29" s="921"/>
      <c r="LZP29" s="921"/>
      <c r="LZQ29" s="921"/>
      <c r="LZR29" s="921"/>
      <c r="LZS29" s="921"/>
      <c r="LZT29" s="921"/>
      <c r="LZU29" s="921"/>
      <c r="LZV29" s="921"/>
      <c r="LZW29" s="921"/>
      <c r="LZX29" s="921"/>
      <c r="LZY29" s="921"/>
      <c r="LZZ29" s="921"/>
      <c r="MAA29" s="921"/>
      <c r="MAB29" s="921"/>
      <c r="MAC29" s="921"/>
      <c r="MAD29" s="921"/>
      <c r="MAE29" s="921"/>
      <c r="MAF29" s="921"/>
      <c r="MAG29" s="921"/>
      <c r="MAH29" s="921"/>
      <c r="MAI29" s="921"/>
      <c r="MAJ29" s="921"/>
      <c r="MAK29" s="921"/>
      <c r="MAL29" s="921"/>
      <c r="MAM29" s="921"/>
      <c r="MAN29" s="921"/>
      <c r="MAO29" s="921"/>
      <c r="MAP29" s="921"/>
      <c r="MAQ29" s="921"/>
      <c r="MAR29" s="921"/>
      <c r="MAS29" s="921"/>
      <c r="MAT29" s="921"/>
      <c r="MAU29" s="921"/>
      <c r="MAV29" s="921"/>
      <c r="MAW29" s="921"/>
      <c r="MAX29" s="921"/>
      <c r="MAY29" s="921"/>
      <c r="MAZ29" s="921"/>
      <c r="MBA29" s="921"/>
      <c r="MBB29" s="921"/>
      <c r="MBC29" s="921"/>
      <c r="MBD29" s="921"/>
      <c r="MBE29" s="921"/>
      <c r="MBF29" s="921"/>
      <c r="MBG29" s="921"/>
      <c r="MBH29" s="921"/>
      <c r="MBI29" s="921"/>
      <c r="MBJ29" s="921"/>
      <c r="MBK29" s="921"/>
      <c r="MBL29" s="921"/>
      <c r="MBM29" s="921"/>
      <c r="MBN29" s="921"/>
      <c r="MBO29" s="921"/>
      <c r="MBP29" s="921"/>
      <c r="MBQ29" s="921"/>
      <c r="MBR29" s="921"/>
      <c r="MBS29" s="921"/>
      <c r="MBT29" s="921"/>
      <c r="MBU29" s="921"/>
      <c r="MBV29" s="921"/>
      <c r="MBW29" s="921"/>
      <c r="MBX29" s="921"/>
      <c r="MBY29" s="921"/>
      <c r="MBZ29" s="921"/>
      <c r="MCA29" s="921"/>
      <c r="MCB29" s="921"/>
      <c r="MCC29" s="921"/>
      <c r="MCD29" s="921"/>
      <c r="MCE29" s="921"/>
      <c r="MCF29" s="921"/>
      <c r="MCG29" s="921"/>
      <c r="MCH29" s="921"/>
      <c r="MCI29" s="921"/>
      <c r="MCJ29" s="921"/>
      <c r="MCK29" s="921"/>
      <c r="MCL29" s="921"/>
      <c r="MCM29" s="921"/>
      <c r="MCN29" s="921"/>
      <c r="MCO29" s="921"/>
      <c r="MCP29" s="921"/>
      <c r="MCQ29" s="921"/>
      <c r="MCR29" s="921"/>
      <c r="MCS29" s="921"/>
      <c r="MCT29" s="921"/>
      <c r="MCU29" s="921"/>
      <c r="MCV29" s="921"/>
      <c r="MCW29" s="921"/>
      <c r="MCX29" s="921"/>
      <c r="MCY29" s="921"/>
      <c r="MCZ29" s="921"/>
      <c r="MDA29" s="921"/>
      <c r="MDB29" s="921"/>
      <c r="MDC29" s="921"/>
      <c r="MDD29" s="921"/>
      <c r="MDE29" s="921"/>
      <c r="MDF29" s="921"/>
      <c r="MDG29" s="921"/>
      <c r="MDH29" s="921"/>
      <c r="MDI29" s="921"/>
      <c r="MDJ29" s="921"/>
      <c r="MDK29" s="921"/>
      <c r="MDL29" s="921"/>
      <c r="MDM29" s="921"/>
      <c r="MDN29" s="921"/>
      <c r="MDO29" s="921"/>
      <c r="MDP29" s="921"/>
      <c r="MDQ29" s="921"/>
      <c r="MDR29" s="921"/>
      <c r="MDS29" s="921"/>
      <c r="MDT29" s="921"/>
      <c r="MDU29" s="921"/>
      <c r="MDV29" s="921"/>
      <c r="MDW29" s="921"/>
      <c r="MDX29" s="921"/>
      <c r="MDY29" s="921"/>
      <c r="MDZ29" s="921"/>
      <c r="MEA29" s="921"/>
      <c r="MEB29" s="921"/>
      <c r="MEC29" s="921"/>
      <c r="MED29" s="921"/>
      <c r="MEE29" s="921"/>
      <c r="MEF29" s="921"/>
      <c r="MEG29" s="921"/>
      <c r="MEH29" s="921"/>
      <c r="MEI29" s="921"/>
      <c r="MEJ29" s="921"/>
      <c r="MEK29" s="921"/>
      <c r="MEL29" s="921"/>
      <c r="MEM29" s="921"/>
      <c r="MEN29" s="921"/>
      <c r="MEO29" s="921"/>
      <c r="MEP29" s="921"/>
      <c r="MEQ29" s="921"/>
      <c r="MER29" s="921"/>
      <c r="MES29" s="921"/>
      <c r="MET29" s="921"/>
      <c r="MEU29" s="921"/>
      <c r="MEV29" s="921"/>
      <c r="MEW29" s="921"/>
      <c r="MEX29" s="921"/>
      <c r="MEY29" s="921"/>
      <c r="MEZ29" s="921"/>
      <c r="MFA29" s="921"/>
      <c r="MFB29" s="921"/>
      <c r="MFC29" s="921"/>
      <c r="MFD29" s="921"/>
      <c r="MFE29" s="921"/>
      <c r="MFF29" s="921"/>
      <c r="MFG29" s="921"/>
      <c r="MFH29" s="921"/>
      <c r="MFI29" s="921"/>
      <c r="MFJ29" s="921"/>
      <c r="MFK29" s="921"/>
      <c r="MFL29" s="921"/>
      <c r="MFM29" s="921"/>
      <c r="MFN29" s="921"/>
      <c r="MFO29" s="921"/>
      <c r="MFP29" s="921"/>
      <c r="MFQ29" s="921"/>
      <c r="MFR29" s="921"/>
      <c r="MFS29" s="921"/>
      <c r="MFT29" s="921"/>
      <c r="MFU29" s="921"/>
      <c r="MFV29" s="921"/>
      <c r="MFW29" s="921"/>
      <c r="MFX29" s="921"/>
      <c r="MFY29" s="921"/>
      <c r="MFZ29" s="921"/>
      <c r="MGA29" s="921"/>
      <c r="MGB29" s="921"/>
      <c r="MGC29" s="921"/>
      <c r="MGD29" s="921"/>
      <c r="MGE29" s="921"/>
      <c r="MGF29" s="921"/>
      <c r="MGG29" s="921"/>
      <c r="MGH29" s="921"/>
      <c r="MGI29" s="921"/>
      <c r="MGJ29" s="921"/>
      <c r="MGK29" s="921"/>
      <c r="MGL29" s="921"/>
      <c r="MGM29" s="921"/>
      <c r="MGN29" s="921"/>
      <c r="MGO29" s="921"/>
      <c r="MGP29" s="921"/>
      <c r="MGQ29" s="921"/>
      <c r="MGR29" s="921"/>
      <c r="MGS29" s="921"/>
      <c r="MGT29" s="921"/>
      <c r="MGU29" s="921"/>
      <c r="MGV29" s="921"/>
      <c r="MGW29" s="921"/>
      <c r="MGX29" s="921"/>
      <c r="MGY29" s="921"/>
      <c r="MGZ29" s="921"/>
      <c r="MHA29" s="921"/>
      <c r="MHB29" s="921"/>
      <c r="MHC29" s="921"/>
      <c r="MHD29" s="921"/>
      <c r="MHE29" s="921"/>
      <c r="MHF29" s="921"/>
      <c r="MHG29" s="921"/>
      <c r="MHH29" s="921"/>
      <c r="MHI29" s="921"/>
      <c r="MHJ29" s="921"/>
      <c r="MHK29" s="921"/>
      <c r="MHL29" s="921"/>
      <c r="MHM29" s="921"/>
      <c r="MHN29" s="921"/>
      <c r="MHO29" s="921"/>
      <c r="MHP29" s="921"/>
      <c r="MHQ29" s="921"/>
      <c r="MHR29" s="921"/>
      <c r="MHS29" s="921"/>
      <c r="MHT29" s="921"/>
      <c r="MHU29" s="921"/>
      <c r="MHV29" s="921"/>
      <c r="MHW29" s="921"/>
      <c r="MHX29" s="921"/>
      <c r="MHY29" s="921"/>
      <c r="MHZ29" s="921"/>
      <c r="MIA29" s="921"/>
      <c r="MIB29" s="921"/>
      <c r="MIC29" s="921"/>
      <c r="MID29" s="921"/>
      <c r="MIE29" s="921"/>
      <c r="MIF29" s="921"/>
      <c r="MIG29" s="921"/>
      <c r="MIH29" s="921"/>
      <c r="MII29" s="921"/>
      <c r="MIJ29" s="921"/>
      <c r="MIK29" s="921"/>
      <c r="MIL29" s="921"/>
      <c r="MIM29" s="921"/>
      <c r="MIN29" s="921"/>
      <c r="MIO29" s="921"/>
      <c r="MIP29" s="921"/>
      <c r="MIQ29" s="921"/>
      <c r="MIR29" s="921"/>
      <c r="MIS29" s="921"/>
      <c r="MIT29" s="921"/>
      <c r="MIU29" s="921"/>
      <c r="MIV29" s="921"/>
      <c r="MIW29" s="921"/>
      <c r="MIX29" s="921"/>
      <c r="MIY29" s="921"/>
      <c r="MIZ29" s="921"/>
      <c r="MJA29" s="921"/>
      <c r="MJB29" s="921"/>
      <c r="MJC29" s="921"/>
      <c r="MJD29" s="921"/>
      <c r="MJE29" s="921"/>
      <c r="MJF29" s="921"/>
      <c r="MJG29" s="921"/>
      <c r="MJH29" s="921"/>
      <c r="MJI29" s="921"/>
      <c r="MJJ29" s="921"/>
      <c r="MJK29" s="921"/>
      <c r="MJL29" s="921"/>
      <c r="MJM29" s="921"/>
      <c r="MJN29" s="921"/>
      <c r="MJO29" s="921"/>
      <c r="MJP29" s="921"/>
      <c r="MJQ29" s="921"/>
      <c r="MJR29" s="921"/>
      <c r="MJS29" s="921"/>
      <c r="MJT29" s="921"/>
      <c r="MJU29" s="921"/>
      <c r="MJV29" s="921"/>
      <c r="MJW29" s="921"/>
      <c r="MJX29" s="921"/>
      <c r="MJY29" s="921"/>
      <c r="MJZ29" s="921"/>
      <c r="MKA29" s="921"/>
      <c r="MKB29" s="921"/>
      <c r="MKC29" s="921"/>
      <c r="MKD29" s="921"/>
      <c r="MKE29" s="921"/>
      <c r="MKF29" s="921"/>
      <c r="MKG29" s="921"/>
      <c r="MKH29" s="921"/>
      <c r="MKI29" s="921"/>
      <c r="MKJ29" s="921"/>
      <c r="MKK29" s="921"/>
      <c r="MKL29" s="921"/>
      <c r="MKM29" s="921"/>
      <c r="MKN29" s="921"/>
      <c r="MKO29" s="921"/>
      <c r="MKP29" s="921"/>
      <c r="MKQ29" s="921"/>
      <c r="MKR29" s="921"/>
      <c r="MKS29" s="921"/>
      <c r="MKT29" s="921"/>
      <c r="MKU29" s="921"/>
      <c r="MKV29" s="921"/>
      <c r="MKW29" s="921"/>
      <c r="MKX29" s="921"/>
      <c r="MKY29" s="921"/>
      <c r="MKZ29" s="921"/>
      <c r="MLA29" s="921"/>
      <c r="MLB29" s="921"/>
      <c r="MLC29" s="921"/>
      <c r="MLD29" s="921"/>
      <c r="MLE29" s="921"/>
      <c r="MLF29" s="921"/>
      <c r="MLG29" s="921"/>
      <c r="MLH29" s="921"/>
      <c r="MLI29" s="921"/>
      <c r="MLJ29" s="921"/>
      <c r="MLK29" s="921"/>
      <c r="MLL29" s="921"/>
      <c r="MLM29" s="921"/>
      <c r="MLN29" s="921"/>
      <c r="MLO29" s="921"/>
      <c r="MLP29" s="921"/>
      <c r="MLQ29" s="921"/>
      <c r="MLR29" s="921"/>
      <c r="MLS29" s="921"/>
      <c r="MLT29" s="921"/>
      <c r="MLU29" s="921"/>
      <c r="MLV29" s="921"/>
      <c r="MLW29" s="921"/>
      <c r="MLX29" s="921"/>
      <c r="MLY29" s="921"/>
      <c r="MLZ29" s="921"/>
      <c r="MMA29" s="921"/>
      <c r="MMB29" s="921"/>
      <c r="MMC29" s="921"/>
      <c r="MMD29" s="921"/>
      <c r="MME29" s="921"/>
      <c r="MMF29" s="921"/>
      <c r="MMG29" s="921"/>
      <c r="MMH29" s="921"/>
      <c r="MMI29" s="921"/>
      <c r="MMJ29" s="921"/>
      <c r="MMK29" s="921"/>
      <c r="MML29" s="921"/>
      <c r="MMM29" s="921"/>
      <c r="MMN29" s="921"/>
      <c r="MMO29" s="921"/>
      <c r="MMP29" s="921"/>
      <c r="MMQ29" s="921"/>
      <c r="MMR29" s="921"/>
      <c r="MMS29" s="921"/>
      <c r="MMT29" s="921"/>
      <c r="MMU29" s="921"/>
      <c r="MMV29" s="921"/>
      <c r="MMW29" s="921"/>
      <c r="MMX29" s="921"/>
      <c r="MMY29" s="921"/>
      <c r="MMZ29" s="921"/>
      <c r="MNA29" s="921"/>
      <c r="MNB29" s="921"/>
      <c r="MNC29" s="921"/>
      <c r="MND29" s="921"/>
      <c r="MNE29" s="921"/>
      <c r="MNF29" s="921"/>
      <c r="MNG29" s="921"/>
      <c r="MNH29" s="921"/>
      <c r="MNI29" s="921"/>
      <c r="MNJ29" s="921"/>
      <c r="MNK29" s="921"/>
      <c r="MNL29" s="921"/>
      <c r="MNM29" s="921"/>
      <c r="MNN29" s="921"/>
      <c r="MNO29" s="921"/>
      <c r="MNP29" s="921"/>
      <c r="MNQ29" s="921"/>
      <c r="MNR29" s="921"/>
      <c r="MNS29" s="921"/>
      <c r="MNT29" s="921"/>
      <c r="MNU29" s="921"/>
      <c r="MNV29" s="921"/>
      <c r="MNW29" s="921"/>
      <c r="MNX29" s="921"/>
      <c r="MNY29" s="921"/>
      <c r="MNZ29" s="921"/>
      <c r="MOA29" s="921"/>
      <c r="MOB29" s="921"/>
      <c r="MOC29" s="921"/>
      <c r="MOD29" s="921"/>
      <c r="MOE29" s="921"/>
      <c r="MOF29" s="921"/>
      <c r="MOG29" s="921"/>
      <c r="MOH29" s="921"/>
      <c r="MOI29" s="921"/>
      <c r="MOJ29" s="921"/>
      <c r="MOK29" s="921"/>
      <c r="MOL29" s="921"/>
      <c r="MOM29" s="921"/>
      <c r="MON29" s="921"/>
      <c r="MOO29" s="921"/>
      <c r="MOP29" s="921"/>
      <c r="MOQ29" s="921"/>
      <c r="MOR29" s="921"/>
      <c r="MOS29" s="921"/>
      <c r="MOT29" s="921"/>
      <c r="MOU29" s="921"/>
      <c r="MOV29" s="921"/>
      <c r="MOW29" s="921"/>
      <c r="MOX29" s="921"/>
      <c r="MOY29" s="921"/>
      <c r="MOZ29" s="921"/>
      <c r="MPA29" s="921"/>
      <c r="MPB29" s="921"/>
      <c r="MPC29" s="921"/>
      <c r="MPD29" s="921"/>
      <c r="MPE29" s="921"/>
      <c r="MPF29" s="921"/>
      <c r="MPG29" s="921"/>
      <c r="MPH29" s="921"/>
      <c r="MPI29" s="921"/>
      <c r="MPJ29" s="921"/>
      <c r="MPK29" s="921"/>
      <c r="MPL29" s="921"/>
      <c r="MPM29" s="921"/>
      <c r="MPN29" s="921"/>
      <c r="MPO29" s="921"/>
      <c r="MPP29" s="921"/>
      <c r="MPQ29" s="921"/>
      <c r="MPR29" s="921"/>
      <c r="MPS29" s="921"/>
      <c r="MPT29" s="921"/>
      <c r="MPU29" s="921"/>
      <c r="MPV29" s="921"/>
      <c r="MPW29" s="921"/>
      <c r="MPX29" s="921"/>
      <c r="MPY29" s="921"/>
      <c r="MPZ29" s="921"/>
      <c r="MQA29" s="921"/>
      <c r="MQB29" s="921"/>
      <c r="MQC29" s="921"/>
      <c r="MQD29" s="921"/>
      <c r="MQE29" s="921"/>
      <c r="MQF29" s="921"/>
      <c r="MQG29" s="921"/>
      <c r="MQH29" s="921"/>
      <c r="MQI29" s="921"/>
      <c r="MQJ29" s="921"/>
      <c r="MQK29" s="921"/>
      <c r="MQL29" s="921"/>
      <c r="MQM29" s="921"/>
      <c r="MQN29" s="921"/>
      <c r="MQO29" s="921"/>
      <c r="MQP29" s="921"/>
      <c r="MQQ29" s="921"/>
      <c r="MQR29" s="921"/>
      <c r="MQS29" s="921"/>
      <c r="MQT29" s="921"/>
      <c r="MQU29" s="921"/>
      <c r="MQV29" s="921"/>
      <c r="MQW29" s="921"/>
      <c r="MQX29" s="921"/>
      <c r="MQY29" s="921"/>
      <c r="MQZ29" s="921"/>
      <c r="MRA29" s="921"/>
      <c r="MRB29" s="921"/>
      <c r="MRC29" s="921"/>
      <c r="MRD29" s="921"/>
      <c r="MRE29" s="921"/>
      <c r="MRF29" s="921"/>
      <c r="MRG29" s="921"/>
      <c r="MRH29" s="921"/>
      <c r="MRI29" s="921"/>
      <c r="MRJ29" s="921"/>
      <c r="MRK29" s="921"/>
      <c r="MRL29" s="921"/>
      <c r="MRM29" s="921"/>
      <c r="MRN29" s="921"/>
      <c r="MRO29" s="921"/>
      <c r="MRP29" s="921"/>
      <c r="MRQ29" s="921"/>
      <c r="MRR29" s="921"/>
      <c r="MRS29" s="921"/>
      <c r="MRT29" s="921"/>
      <c r="MRU29" s="921"/>
      <c r="MRV29" s="921"/>
      <c r="MRW29" s="921"/>
      <c r="MRX29" s="921"/>
      <c r="MRY29" s="921"/>
      <c r="MRZ29" s="921"/>
      <c r="MSA29" s="921"/>
      <c r="MSB29" s="921"/>
      <c r="MSC29" s="921"/>
      <c r="MSD29" s="921"/>
      <c r="MSE29" s="921"/>
      <c r="MSF29" s="921"/>
      <c r="MSG29" s="921"/>
      <c r="MSH29" s="921"/>
      <c r="MSI29" s="921"/>
      <c r="MSJ29" s="921"/>
      <c r="MSK29" s="921"/>
      <c r="MSL29" s="921"/>
      <c r="MSM29" s="921"/>
      <c r="MSN29" s="921"/>
      <c r="MSO29" s="921"/>
      <c r="MSP29" s="921"/>
      <c r="MSQ29" s="921"/>
      <c r="MSR29" s="921"/>
      <c r="MSS29" s="921"/>
      <c r="MST29" s="921"/>
      <c r="MSU29" s="921"/>
      <c r="MSV29" s="921"/>
      <c r="MSW29" s="921"/>
      <c r="MSX29" s="921"/>
      <c r="MSY29" s="921"/>
      <c r="MSZ29" s="921"/>
      <c r="MTA29" s="921"/>
      <c r="MTB29" s="921"/>
      <c r="MTC29" s="921"/>
      <c r="MTD29" s="921"/>
      <c r="MTE29" s="921"/>
      <c r="MTF29" s="921"/>
      <c r="MTG29" s="921"/>
      <c r="MTH29" s="921"/>
      <c r="MTI29" s="921"/>
      <c r="MTJ29" s="921"/>
      <c r="MTK29" s="921"/>
      <c r="MTL29" s="921"/>
      <c r="MTM29" s="921"/>
      <c r="MTN29" s="921"/>
      <c r="MTO29" s="921"/>
      <c r="MTP29" s="921"/>
      <c r="MTQ29" s="921"/>
      <c r="MTR29" s="921"/>
      <c r="MTS29" s="921"/>
      <c r="MTT29" s="921"/>
      <c r="MTU29" s="921"/>
      <c r="MTV29" s="921"/>
      <c r="MTW29" s="921"/>
      <c r="MTX29" s="921"/>
      <c r="MTY29" s="921"/>
      <c r="MTZ29" s="921"/>
      <c r="MUA29" s="921"/>
      <c r="MUB29" s="921"/>
      <c r="MUC29" s="921"/>
      <c r="MUD29" s="921"/>
      <c r="MUE29" s="921"/>
      <c r="MUF29" s="921"/>
      <c r="MUG29" s="921"/>
      <c r="MUH29" s="921"/>
      <c r="MUI29" s="921"/>
      <c r="MUJ29" s="921"/>
      <c r="MUK29" s="921"/>
      <c r="MUL29" s="921"/>
      <c r="MUM29" s="921"/>
      <c r="MUN29" s="921"/>
      <c r="MUO29" s="921"/>
      <c r="MUP29" s="921"/>
      <c r="MUQ29" s="921"/>
      <c r="MUR29" s="921"/>
      <c r="MUS29" s="921"/>
      <c r="MUT29" s="921"/>
      <c r="MUU29" s="921"/>
      <c r="MUV29" s="921"/>
      <c r="MUW29" s="921"/>
      <c r="MUX29" s="921"/>
      <c r="MUY29" s="921"/>
      <c r="MUZ29" s="921"/>
      <c r="MVA29" s="921"/>
      <c r="MVB29" s="921"/>
      <c r="MVC29" s="921"/>
      <c r="MVD29" s="921"/>
      <c r="MVE29" s="921"/>
      <c r="MVF29" s="921"/>
      <c r="MVG29" s="921"/>
      <c r="MVH29" s="921"/>
      <c r="MVI29" s="921"/>
      <c r="MVJ29" s="921"/>
      <c r="MVK29" s="921"/>
      <c r="MVL29" s="921"/>
      <c r="MVM29" s="921"/>
      <c r="MVN29" s="921"/>
      <c r="MVO29" s="921"/>
      <c r="MVP29" s="921"/>
      <c r="MVQ29" s="921"/>
      <c r="MVR29" s="921"/>
      <c r="MVS29" s="921"/>
      <c r="MVT29" s="921"/>
      <c r="MVU29" s="921"/>
      <c r="MVV29" s="921"/>
      <c r="MVW29" s="921"/>
      <c r="MVX29" s="921"/>
      <c r="MVY29" s="921"/>
      <c r="MVZ29" s="921"/>
      <c r="MWA29" s="921"/>
      <c r="MWB29" s="921"/>
      <c r="MWC29" s="921"/>
      <c r="MWD29" s="921"/>
      <c r="MWE29" s="921"/>
      <c r="MWF29" s="921"/>
      <c r="MWG29" s="921"/>
      <c r="MWH29" s="921"/>
      <c r="MWI29" s="921"/>
      <c r="MWJ29" s="921"/>
      <c r="MWK29" s="921"/>
      <c r="MWL29" s="921"/>
      <c r="MWM29" s="921"/>
      <c r="MWN29" s="921"/>
      <c r="MWO29" s="921"/>
      <c r="MWP29" s="921"/>
      <c r="MWQ29" s="921"/>
      <c r="MWR29" s="921"/>
      <c r="MWS29" s="921"/>
      <c r="MWT29" s="921"/>
      <c r="MWU29" s="921"/>
      <c r="MWV29" s="921"/>
      <c r="MWW29" s="921"/>
      <c r="MWX29" s="921"/>
      <c r="MWY29" s="921"/>
      <c r="MWZ29" s="921"/>
      <c r="MXA29" s="921"/>
      <c r="MXB29" s="921"/>
      <c r="MXC29" s="921"/>
      <c r="MXD29" s="921"/>
      <c r="MXE29" s="921"/>
      <c r="MXF29" s="921"/>
      <c r="MXG29" s="921"/>
      <c r="MXH29" s="921"/>
      <c r="MXI29" s="921"/>
      <c r="MXJ29" s="921"/>
      <c r="MXK29" s="921"/>
      <c r="MXL29" s="921"/>
      <c r="MXM29" s="921"/>
      <c r="MXN29" s="921"/>
      <c r="MXO29" s="921"/>
      <c r="MXP29" s="921"/>
      <c r="MXQ29" s="921"/>
      <c r="MXR29" s="921"/>
      <c r="MXS29" s="921"/>
      <c r="MXT29" s="921"/>
      <c r="MXU29" s="921"/>
      <c r="MXV29" s="921"/>
      <c r="MXW29" s="921"/>
      <c r="MXX29" s="921"/>
      <c r="MXY29" s="921"/>
      <c r="MXZ29" s="921"/>
      <c r="MYA29" s="921"/>
      <c r="MYB29" s="921"/>
      <c r="MYC29" s="921"/>
      <c r="MYD29" s="921"/>
      <c r="MYE29" s="921"/>
      <c r="MYF29" s="921"/>
      <c r="MYG29" s="921"/>
      <c r="MYH29" s="921"/>
      <c r="MYI29" s="921"/>
      <c r="MYJ29" s="921"/>
      <c r="MYK29" s="921"/>
      <c r="MYL29" s="921"/>
      <c r="MYM29" s="921"/>
      <c r="MYN29" s="921"/>
      <c r="MYO29" s="921"/>
      <c r="MYP29" s="921"/>
      <c r="MYQ29" s="921"/>
      <c r="MYR29" s="921"/>
      <c r="MYS29" s="921"/>
      <c r="MYT29" s="921"/>
      <c r="MYU29" s="921"/>
      <c r="MYV29" s="921"/>
      <c r="MYW29" s="921"/>
      <c r="MYX29" s="921"/>
      <c r="MYY29" s="921"/>
      <c r="MYZ29" s="921"/>
      <c r="MZA29" s="921"/>
      <c r="MZB29" s="921"/>
      <c r="MZC29" s="921"/>
      <c r="MZD29" s="921"/>
      <c r="MZE29" s="921"/>
      <c r="MZF29" s="921"/>
      <c r="MZG29" s="921"/>
      <c r="MZH29" s="921"/>
      <c r="MZI29" s="921"/>
      <c r="MZJ29" s="921"/>
      <c r="MZK29" s="921"/>
      <c r="MZL29" s="921"/>
      <c r="MZM29" s="921"/>
      <c r="MZN29" s="921"/>
      <c r="MZO29" s="921"/>
      <c r="MZP29" s="921"/>
      <c r="MZQ29" s="921"/>
      <c r="MZR29" s="921"/>
      <c r="MZS29" s="921"/>
      <c r="MZT29" s="921"/>
      <c r="MZU29" s="921"/>
      <c r="MZV29" s="921"/>
      <c r="MZW29" s="921"/>
      <c r="MZX29" s="921"/>
      <c r="MZY29" s="921"/>
      <c r="MZZ29" s="921"/>
      <c r="NAA29" s="921"/>
      <c r="NAB29" s="921"/>
      <c r="NAC29" s="921"/>
      <c r="NAD29" s="921"/>
      <c r="NAE29" s="921"/>
      <c r="NAF29" s="921"/>
      <c r="NAG29" s="921"/>
      <c r="NAH29" s="921"/>
      <c r="NAI29" s="921"/>
      <c r="NAJ29" s="921"/>
      <c r="NAK29" s="921"/>
      <c r="NAL29" s="921"/>
      <c r="NAM29" s="921"/>
      <c r="NAN29" s="921"/>
      <c r="NAO29" s="921"/>
      <c r="NAP29" s="921"/>
      <c r="NAQ29" s="921"/>
      <c r="NAR29" s="921"/>
      <c r="NAS29" s="921"/>
      <c r="NAT29" s="921"/>
      <c r="NAU29" s="921"/>
      <c r="NAV29" s="921"/>
      <c r="NAW29" s="921"/>
      <c r="NAX29" s="921"/>
      <c r="NAY29" s="921"/>
      <c r="NAZ29" s="921"/>
      <c r="NBA29" s="921"/>
      <c r="NBB29" s="921"/>
      <c r="NBC29" s="921"/>
      <c r="NBD29" s="921"/>
      <c r="NBE29" s="921"/>
      <c r="NBF29" s="921"/>
      <c r="NBG29" s="921"/>
      <c r="NBH29" s="921"/>
      <c r="NBI29" s="921"/>
      <c r="NBJ29" s="921"/>
      <c r="NBK29" s="921"/>
      <c r="NBL29" s="921"/>
      <c r="NBM29" s="921"/>
      <c r="NBN29" s="921"/>
      <c r="NBO29" s="921"/>
      <c r="NBP29" s="921"/>
      <c r="NBQ29" s="921"/>
      <c r="NBR29" s="921"/>
      <c r="NBS29" s="921"/>
      <c r="NBT29" s="921"/>
      <c r="NBU29" s="921"/>
      <c r="NBV29" s="921"/>
      <c r="NBW29" s="921"/>
      <c r="NBX29" s="921"/>
      <c r="NBY29" s="921"/>
      <c r="NBZ29" s="921"/>
      <c r="NCA29" s="921"/>
      <c r="NCB29" s="921"/>
      <c r="NCC29" s="921"/>
      <c r="NCD29" s="921"/>
      <c r="NCE29" s="921"/>
      <c r="NCF29" s="921"/>
      <c r="NCG29" s="921"/>
      <c r="NCH29" s="921"/>
      <c r="NCI29" s="921"/>
      <c r="NCJ29" s="921"/>
      <c r="NCK29" s="921"/>
      <c r="NCL29" s="921"/>
      <c r="NCM29" s="921"/>
      <c r="NCN29" s="921"/>
      <c r="NCO29" s="921"/>
      <c r="NCP29" s="921"/>
      <c r="NCQ29" s="921"/>
      <c r="NCR29" s="921"/>
      <c r="NCS29" s="921"/>
      <c r="NCT29" s="921"/>
      <c r="NCU29" s="921"/>
      <c r="NCV29" s="921"/>
      <c r="NCW29" s="921"/>
      <c r="NCX29" s="921"/>
      <c r="NCY29" s="921"/>
      <c r="NCZ29" s="921"/>
      <c r="NDA29" s="921"/>
      <c r="NDB29" s="921"/>
      <c r="NDC29" s="921"/>
      <c r="NDD29" s="921"/>
      <c r="NDE29" s="921"/>
      <c r="NDF29" s="921"/>
      <c r="NDG29" s="921"/>
      <c r="NDH29" s="921"/>
      <c r="NDI29" s="921"/>
      <c r="NDJ29" s="921"/>
      <c r="NDK29" s="921"/>
      <c r="NDL29" s="921"/>
      <c r="NDM29" s="921"/>
      <c r="NDN29" s="921"/>
      <c r="NDO29" s="921"/>
      <c r="NDP29" s="921"/>
      <c r="NDQ29" s="921"/>
      <c r="NDR29" s="921"/>
      <c r="NDS29" s="921"/>
      <c r="NDT29" s="921"/>
      <c r="NDU29" s="921"/>
      <c r="NDV29" s="921"/>
      <c r="NDW29" s="921"/>
      <c r="NDX29" s="921"/>
      <c r="NDY29" s="921"/>
      <c r="NDZ29" s="921"/>
      <c r="NEA29" s="921"/>
      <c r="NEB29" s="921"/>
      <c r="NEC29" s="921"/>
      <c r="NED29" s="921"/>
      <c r="NEE29" s="921"/>
      <c r="NEF29" s="921"/>
      <c r="NEG29" s="921"/>
      <c r="NEH29" s="921"/>
      <c r="NEI29" s="921"/>
      <c r="NEJ29" s="921"/>
      <c r="NEK29" s="921"/>
      <c r="NEL29" s="921"/>
      <c r="NEM29" s="921"/>
      <c r="NEN29" s="921"/>
      <c r="NEO29" s="921"/>
      <c r="NEP29" s="921"/>
      <c r="NEQ29" s="921"/>
      <c r="NER29" s="921"/>
      <c r="NES29" s="921"/>
      <c r="NET29" s="921"/>
      <c r="NEU29" s="921"/>
      <c r="NEV29" s="921"/>
      <c r="NEW29" s="921"/>
      <c r="NEX29" s="921"/>
      <c r="NEY29" s="921"/>
      <c r="NEZ29" s="921"/>
      <c r="NFA29" s="921"/>
      <c r="NFB29" s="921"/>
      <c r="NFC29" s="921"/>
      <c r="NFD29" s="921"/>
      <c r="NFE29" s="921"/>
      <c r="NFF29" s="921"/>
      <c r="NFG29" s="921"/>
      <c r="NFH29" s="921"/>
      <c r="NFI29" s="921"/>
      <c r="NFJ29" s="921"/>
      <c r="NFK29" s="921"/>
      <c r="NFL29" s="921"/>
      <c r="NFM29" s="921"/>
      <c r="NFN29" s="921"/>
      <c r="NFO29" s="921"/>
      <c r="NFP29" s="921"/>
      <c r="NFQ29" s="921"/>
      <c r="NFR29" s="921"/>
      <c r="NFS29" s="921"/>
      <c r="NFT29" s="921"/>
      <c r="NFU29" s="921"/>
      <c r="NFV29" s="921"/>
      <c r="NFW29" s="921"/>
      <c r="NFX29" s="921"/>
      <c r="NFY29" s="921"/>
      <c r="NFZ29" s="921"/>
      <c r="NGA29" s="921"/>
      <c r="NGB29" s="921"/>
      <c r="NGC29" s="921"/>
      <c r="NGD29" s="921"/>
      <c r="NGE29" s="921"/>
      <c r="NGF29" s="921"/>
      <c r="NGG29" s="921"/>
      <c r="NGH29" s="921"/>
      <c r="NGI29" s="921"/>
      <c r="NGJ29" s="921"/>
      <c r="NGK29" s="921"/>
      <c r="NGL29" s="921"/>
      <c r="NGM29" s="921"/>
      <c r="NGN29" s="921"/>
      <c r="NGO29" s="921"/>
      <c r="NGP29" s="921"/>
      <c r="NGQ29" s="921"/>
      <c r="NGR29" s="921"/>
      <c r="NGS29" s="921"/>
      <c r="NGT29" s="921"/>
      <c r="NGU29" s="921"/>
      <c r="NGV29" s="921"/>
      <c r="NGW29" s="921"/>
      <c r="NGX29" s="921"/>
      <c r="NGY29" s="921"/>
      <c r="NGZ29" s="921"/>
      <c r="NHA29" s="921"/>
      <c r="NHB29" s="921"/>
      <c r="NHC29" s="921"/>
      <c r="NHD29" s="921"/>
      <c r="NHE29" s="921"/>
      <c r="NHF29" s="921"/>
      <c r="NHG29" s="921"/>
      <c r="NHH29" s="921"/>
      <c r="NHI29" s="921"/>
      <c r="NHJ29" s="921"/>
      <c r="NHK29" s="921"/>
      <c r="NHL29" s="921"/>
      <c r="NHM29" s="921"/>
      <c r="NHN29" s="921"/>
      <c r="NHO29" s="921"/>
      <c r="NHP29" s="921"/>
      <c r="NHQ29" s="921"/>
      <c r="NHR29" s="921"/>
      <c r="NHS29" s="921"/>
      <c r="NHT29" s="921"/>
      <c r="NHU29" s="921"/>
      <c r="NHV29" s="921"/>
      <c r="NHW29" s="921"/>
      <c r="NHX29" s="921"/>
      <c r="NHY29" s="921"/>
      <c r="NHZ29" s="921"/>
      <c r="NIA29" s="921"/>
      <c r="NIB29" s="921"/>
      <c r="NIC29" s="921"/>
      <c r="NID29" s="921"/>
      <c r="NIE29" s="921"/>
      <c r="NIF29" s="921"/>
      <c r="NIG29" s="921"/>
      <c r="NIH29" s="921"/>
      <c r="NII29" s="921"/>
      <c r="NIJ29" s="921"/>
      <c r="NIK29" s="921"/>
      <c r="NIL29" s="921"/>
      <c r="NIM29" s="921"/>
      <c r="NIN29" s="921"/>
      <c r="NIO29" s="921"/>
      <c r="NIP29" s="921"/>
      <c r="NIQ29" s="921"/>
      <c r="NIR29" s="921"/>
      <c r="NIS29" s="921"/>
      <c r="NIT29" s="921"/>
      <c r="NIU29" s="921"/>
      <c r="NIV29" s="921"/>
      <c r="NIW29" s="921"/>
      <c r="NIX29" s="921"/>
      <c r="NIY29" s="921"/>
      <c r="NIZ29" s="921"/>
      <c r="NJA29" s="921"/>
      <c r="NJB29" s="921"/>
      <c r="NJC29" s="921"/>
      <c r="NJD29" s="921"/>
      <c r="NJE29" s="921"/>
      <c r="NJF29" s="921"/>
      <c r="NJG29" s="921"/>
      <c r="NJH29" s="921"/>
      <c r="NJI29" s="921"/>
      <c r="NJJ29" s="921"/>
      <c r="NJK29" s="921"/>
      <c r="NJL29" s="921"/>
      <c r="NJM29" s="921"/>
      <c r="NJN29" s="921"/>
      <c r="NJO29" s="921"/>
      <c r="NJP29" s="921"/>
      <c r="NJQ29" s="921"/>
      <c r="NJR29" s="921"/>
      <c r="NJS29" s="921"/>
      <c r="NJT29" s="921"/>
      <c r="NJU29" s="921"/>
      <c r="NJV29" s="921"/>
      <c r="NJW29" s="921"/>
      <c r="NJX29" s="921"/>
      <c r="NJY29" s="921"/>
      <c r="NJZ29" s="921"/>
      <c r="NKA29" s="921"/>
      <c r="NKB29" s="921"/>
      <c r="NKC29" s="921"/>
      <c r="NKD29" s="921"/>
      <c r="NKE29" s="921"/>
      <c r="NKF29" s="921"/>
      <c r="NKG29" s="921"/>
      <c r="NKH29" s="921"/>
      <c r="NKI29" s="921"/>
      <c r="NKJ29" s="921"/>
      <c r="NKK29" s="921"/>
      <c r="NKL29" s="921"/>
      <c r="NKM29" s="921"/>
      <c r="NKN29" s="921"/>
      <c r="NKO29" s="921"/>
      <c r="NKP29" s="921"/>
      <c r="NKQ29" s="921"/>
      <c r="NKR29" s="921"/>
      <c r="NKS29" s="921"/>
      <c r="NKT29" s="921"/>
      <c r="NKU29" s="921"/>
      <c r="NKV29" s="921"/>
      <c r="NKW29" s="921"/>
      <c r="NKX29" s="921"/>
      <c r="NKY29" s="921"/>
      <c r="NKZ29" s="921"/>
      <c r="NLA29" s="921"/>
      <c r="NLB29" s="921"/>
      <c r="NLC29" s="921"/>
      <c r="NLD29" s="921"/>
      <c r="NLE29" s="921"/>
      <c r="NLF29" s="921"/>
      <c r="NLG29" s="921"/>
      <c r="NLH29" s="921"/>
      <c r="NLI29" s="921"/>
      <c r="NLJ29" s="921"/>
      <c r="NLK29" s="921"/>
      <c r="NLL29" s="921"/>
      <c r="NLM29" s="921"/>
      <c r="NLN29" s="921"/>
      <c r="NLO29" s="921"/>
      <c r="NLP29" s="921"/>
      <c r="NLQ29" s="921"/>
      <c r="NLR29" s="921"/>
      <c r="NLS29" s="921"/>
      <c r="NLT29" s="921"/>
      <c r="NLU29" s="921"/>
      <c r="NLV29" s="921"/>
      <c r="NLW29" s="921"/>
      <c r="NLX29" s="921"/>
      <c r="NLY29" s="921"/>
      <c r="NLZ29" s="921"/>
      <c r="NMA29" s="921"/>
      <c r="NMB29" s="921"/>
      <c r="NMC29" s="921"/>
      <c r="NMD29" s="921"/>
      <c r="NME29" s="921"/>
      <c r="NMF29" s="921"/>
      <c r="NMG29" s="921"/>
      <c r="NMH29" s="921"/>
      <c r="NMI29" s="921"/>
      <c r="NMJ29" s="921"/>
      <c r="NMK29" s="921"/>
      <c r="NML29" s="921"/>
      <c r="NMM29" s="921"/>
      <c r="NMN29" s="921"/>
      <c r="NMO29" s="921"/>
      <c r="NMP29" s="921"/>
      <c r="NMQ29" s="921"/>
      <c r="NMR29" s="921"/>
      <c r="NMS29" s="921"/>
      <c r="NMT29" s="921"/>
      <c r="NMU29" s="921"/>
      <c r="NMV29" s="921"/>
      <c r="NMW29" s="921"/>
      <c r="NMX29" s="921"/>
      <c r="NMY29" s="921"/>
      <c r="NMZ29" s="921"/>
      <c r="NNA29" s="921"/>
      <c r="NNB29" s="921"/>
      <c r="NNC29" s="921"/>
      <c r="NND29" s="921"/>
      <c r="NNE29" s="921"/>
      <c r="NNF29" s="921"/>
      <c r="NNG29" s="921"/>
      <c r="NNH29" s="921"/>
      <c r="NNI29" s="921"/>
      <c r="NNJ29" s="921"/>
      <c r="NNK29" s="921"/>
      <c r="NNL29" s="921"/>
      <c r="NNM29" s="921"/>
      <c r="NNN29" s="921"/>
      <c r="NNO29" s="921"/>
      <c r="NNP29" s="921"/>
      <c r="NNQ29" s="921"/>
      <c r="NNR29" s="921"/>
      <c r="NNS29" s="921"/>
      <c r="NNT29" s="921"/>
      <c r="NNU29" s="921"/>
      <c r="NNV29" s="921"/>
      <c r="NNW29" s="921"/>
      <c r="NNX29" s="921"/>
      <c r="NNY29" s="921"/>
      <c r="NNZ29" s="921"/>
      <c r="NOA29" s="921"/>
      <c r="NOB29" s="921"/>
      <c r="NOC29" s="921"/>
      <c r="NOD29" s="921"/>
      <c r="NOE29" s="921"/>
      <c r="NOF29" s="921"/>
      <c r="NOG29" s="921"/>
      <c r="NOH29" s="921"/>
      <c r="NOI29" s="921"/>
      <c r="NOJ29" s="921"/>
      <c r="NOK29" s="921"/>
      <c r="NOL29" s="921"/>
      <c r="NOM29" s="921"/>
      <c r="NON29" s="921"/>
      <c r="NOO29" s="921"/>
      <c r="NOP29" s="921"/>
      <c r="NOQ29" s="921"/>
      <c r="NOR29" s="921"/>
      <c r="NOS29" s="921"/>
      <c r="NOT29" s="921"/>
      <c r="NOU29" s="921"/>
      <c r="NOV29" s="921"/>
      <c r="NOW29" s="921"/>
      <c r="NOX29" s="921"/>
      <c r="NOY29" s="921"/>
      <c r="NOZ29" s="921"/>
      <c r="NPA29" s="921"/>
      <c r="NPB29" s="921"/>
      <c r="NPC29" s="921"/>
      <c r="NPD29" s="921"/>
      <c r="NPE29" s="921"/>
      <c r="NPF29" s="921"/>
      <c r="NPG29" s="921"/>
      <c r="NPH29" s="921"/>
      <c r="NPI29" s="921"/>
      <c r="NPJ29" s="921"/>
      <c r="NPK29" s="921"/>
      <c r="NPL29" s="921"/>
      <c r="NPM29" s="921"/>
      <c r="NPN29" s="921"/>
      <c r="NPO29" s="921"/>
      <c r="NPP29" s="921"/>
      <c r="NPQ29" s="921"/>
      <c r="NPR29" s="921"/>
      <c r="NPS29" s="921"/>
      <c r="NPT29" s="921"/>
      <c r="NPU29" s="921"/>
      <c r="NPV29" s="921"/>
      <c r="NPW29" s="921"/>
      <c r="NPX29" s="921"/>
      <c r="NPY29" s="921"/>
      <c r="NPZ29" s="921"/>
      <c r="NQA29" s="921"/>
      <c r="NQB29" s="921"/>
      <c r="NQC29" s="921"/>
      <c r="NQD29" s="921"/>
      <c r="NQE29" s="921"/>
      <c r="NQF29" s="921"/>
      <c r="NQG29" s="921"/>
      <c r="NQH29" s="921"/>
      <c r="NQI29" s="921"/>
      <c r="NQJ29" s="921"/>
      <c r="NQK29" s="921"/>
      <c r="NQL29" s="921"/>
      <c r="NQM29" s="921"/>
      <c r="NQN29" s="921"/>
      <c r="NQO29" s="921"/>
      <c r="NQP29" s="921"/>
      <c r="NQQ29" s="921"/>
      <c r="NQR29" s="921"/>
      <c r="NQS29" s="921"/>
      <c r="NQT29" s="921"/>
      <c r="NQU29" s="921"/>
      <c r="NQV29" s="921"/>
      <c r="NQW29" s="921"/>
      <c r="NQX29" s="921"/>
      <c r="NQY29" s="921"/>
      <c r="NQZ29" s="921"/>
      <c r="NRA29" s="921"/>
      <c r="NRB29" s="921"/>
      <c r="NRC29" s="921"/>
      <c r="NRD29" s="921"/>
      <c r="NRE29" s="921"/>
      <c r="NRF29" s="921"/>
      <c r="NRG29" s="921"/>
      <c r="NRH29" s="921"/>
      <c r="NRI29" s="921"/>
      <c r="NRJ29" s="921"/>
      <c r="NRK29" s="921"/>
      <c r="NRL29" s="921"/>
      <c r="NRM29" s="921"/>
      <c r="NRN29" s="921"/>
      <c r="NRO29" s="921"/>
      <c r="NRP29" s="921"/>
      <c r="NRQ29" s="921"/>
      <c r="NRR29" s="921"/>
      <c r="NRS29" s="921"/>
      <c r="NRT29" s="921"/>
      <c r="NRU29" s="921"/>
      <c r="NRV29" s="921"/>
      <c r="NRW29" s="921"/>
      <c r="NRX29" s="921"/>
      <c r="NRY29" s="921"/>
      <c r="NRZ29" s="921"/>
      <c r="NSA29" s="921"/>
      <c r="NSB29" s="921"/>
      <c r="NSC29" s="921"/>
      <c r="NSD29" s="921"/>
      <c r="NSE29" s="921"/>
      <c r="NSF29" s="921"/>
      <c r="NSG29" s="921"/>
      <c r="NSH29" s="921"/>
      <c r="NSI29" s="921"/>
      <c r="NSJ29" s="921"/>
      <c r="NSK29" s="921"/>
      <c r="NSL29" s="921"/>
      <c r="NSM29" s="921"/>
      <c r="NSN29" s="921"/>
      <c r="NSO29" s="921"/>
      <c r="NSP29" s="921"/>
      <c r="NSQ29" s="921"/>
      <c r="NSR29" s="921"/>
      <c r="NSS29" s="921"/>
      <c r="NST29" s="921"/>
      <c r="NSU29" s="921"/>
      <c r="NSV29" s="921"/>
      <c r="NSW29" s="921"/>
      <c r="NSX29" s="921"/>
      <c r="NSY29" s="921"/>
      <c r="NSZ29" s="921"/>
      <c r="NTA29" s="921"/>
      <c r="NTB29" s="921"/>
      <c r="NTC29" s="921"/>
      <c r="NTD29" s="921"/>
      <c r="NTE29" s="921"/>
      <c r="NTF29" s="921"/>
      <c r="NTG29" s="921"/>
      <c r="NTH29" s="921"/>
      <c r="NTI29" s="921"/>
      <c r="NTJ29" s="921"/>
      <c r="NTK29" s="921"/>
      <c r="NTL29" s="921"/>
      <c r="NTM29" s="921"/>
      <c r="NTN29" s="921"/>
      <c r="NTO29" s="921"/>
      <c r="NTP29" s="921"/>
      <c r="NTQ29" s="921"/>
      <c r="NTR29" s="921"/>
      <c r="NTS29" s="921"/>
      <c r="NTT29" s="921"/>
      <c r="NTU29" s="921"/>
      <c r="NTV29" s="921"/>
      <c r="NTW29" s="921"/>
      <c r="NTX29" s="921"/>
      <c r="NTY29" s="921"/>
      <c r="NTZ29" s="921"/>
      <c r="NUA29" s="921"/>
      <c r="NUB29" s="921"/>
      <c r="NUC29" s="921"/>
      <c r="NUD29" s="921"/>
      <c r="NUE29" s="921"/>
      <c r="NUF29" s="921"/>
      <c r="NUG29" s="921"/>
      <c r="NUH29" s="921"/>
      <c r="NUI29" s="921"/>
      <c r="NUJ29" s="921"/>
      <c r="NUK29" s="921"/>
      <c r="NUL29" s="921"/>
      <c r="NUM29" s="921"/>
      <c r="NUN29" s="921"/>
      <c r="NUO29" s="921"/>
      <c r="NUP29" s="921"/>
      <c r="NUQ29" s="921"/>
      <c r="NUR29" s="921"/>
      <c r="NUS29" s="921"/>
      <c r="NUT29" s="921"/>
      <c r="NUU29" s="921"/>
      <c r="NUV29" s="921"/>
      <c r="NUW29" s="921"/>
      <c r="NUX29" s="921"/>
      <c r="NUY29" s="921"/>
      <c r="NUZ29" s="921"/>
      <c r="NVA29" s="921"/>
      <c r="NVB29" s="921"/>
      <c r="NVC29" s="921"/>
      <c r="NVD29" s="921"/>
      <c r="NVE29" s="921"/>
      <c r="NVF29" s="921"/>
      <c r="NVG29" s="921"/>
      <c r="NVH29" s="921"/>
      <c r="NVI29" s="921"/>
      <c r="NVJ29" s="921"/>
      <c r="NVK29" s="921"/>
      <c r="NVL29" s="921"/>
      <c r="NVM29" s="921"/>
      <c r="NVN29" s="921"/>
      <c r="NVO29" s="921"/>
      <c r="NVP29" s="921"/>
      <c r="NVQ29" s="921"/>
      <c r="NVR29" s="921"/>
      <c r="NVS29" s="921"/>
      <c r="NVT29" s="921"/>
      <c r="NVU29" s="921"/>
      <c r="NVV29" s="921"/>
      <c r="NVW29" s="921"/>
      <c r="NVX29" s="921"/>
      <c r="NVY29" s="921"/>
      <c r="NVZ29" s="921"/>
      <c r="NWA29" s="921"/>
      <c r="NWB29" s="921"/>
      <c r="NWC29" s="921"/>
      <c r="NWD29" s="921"/>
      <c r="NWE29" s="921"/>
      <c r="NWF29" s="921"/>
      <c r="NWG29" s="921"/>
      <c r="NWH29" s="921"/>
      <c r="NWI29" s="921"/>
      <c r="NWJ29" s="921"/>
      <c r="NWK29" s="921"/>
      <c r="NWL29" s="921"/>
      <c r="NWM29" s="921"/>
      <c r="NWN29" s="921"/>
      <c r="NWO29" s="921"/>
      <c r="NWP29" s="921"/>
      <c r="NWQ29" s="921"/>
      <c r="NWR29" s="921"/>
      <c r="NWS29" s="921"/>
      <c r="NWT29" s="921"/>
      <c r="NWU29" s="921"/>
      <c r="NWV29" s="921"/>
      <c r="NWW29" s="921"/>
      <c r="NWX29" s="921"/>
      <c r="NWY29" s="921"/>
      <c r="NWZ29" s="921"/>
      <c r="NXA29" s="921"/>
      <c r="NXB29" s="921"/>
      <c r="NXC29" s="921"/>
      <c r="NXD29" s="921"/>
      <c r="NXE29" s="921"/>
      <c r="NXF29" s="921"/>
      <c r="NXG29" s="921"/>
      <c r="NXH29" s="921"/>
      <c r="NXI29" s="921"/>
      <c r="NXJ29" s="921"/>
      <c r="NXK29" s="921"/>
      <c r="NXL29" s="921"/>
      <c r="NXM29" s="921"/>
      <c r="NXN29" s="921"/>
      <c r="NXO29" s="921"/>
      <c r="NXP29" s="921"/>
      <c r="NXQ29" s="921"/>
      <c r="NXR29" s="921"/>
      <c r="NXS29" s="921"/>
      <c r="NXT29" s="921"/>
      <c r="NXU29" s="921"/>
      <c r="NXV29" s="921"/>
      <c r="NXW29" s="921"/>
      <c r="NXX29" s="921"/>
      <c r="NXY29" s="921"/>
      <c r="NXZ29" s="921"/>
      <c r="NYA29" s="921"/>
      <c r="NYB29" s="921"/>
      <c r="NYC29" s="921"/>
      <c r="NYD29" s="921"/>
      <c r="NYE29" s="921"/>
      <c r="NYF29" s="921"/>
      <c r="NYG29" s="921"/>
      <c r="NYH29" s="921"/>
      <c r="NYI29" s="921"/>
      <c r="NYJ29" s="921"/>
      <c r="NYK29" s="921"/>
      <c r="NYL29" s="921"/>
      <c r="NYM29" s="921"/>
      <c r="NYN29" s="921"/>
      <c r="NYO29" s="921"/>
      <c r="NYP29" s="921"/>
      <c r="NYQ29" s="921"/>
      <c r="NYR29" s="921"/>
      <c r="NYS29" s="921"/>
      <c r="NYT29" s="921"/>
      <c r="NYU29" s="921"/>
      <c r="NYV29" s="921"/>
      <c r="NYW29" s="921"/>
      <c r="NYX29" s="921"/>
      <c r="NYY29" s="921"/>
      <c r="NYZ29" s="921"/>
      <c r="NZA29" s="921"/>
      <c r="NZB29" s="921"/>
      <c r="NZC29" s="921"/>
      <c r="NZD29" s="921"/>
      <c r="NZE29" s="921"/>
      <c r="NZF29" s="921"/>
      <c r="NZG29" s="921"/>
      <c r="NZH29" s="921"/>
      <c r="NZI29" s="921"/>
      <c r="NZJ29" s="921"/>
      <c r="NZK29" s="921"/>
      <c r="NZL29" s="921"/>
      <c r="NZM29" s="921"/>
      <c r="NZN29" s="921"/>
      <c r="NZO29" s="921"/>
      <c r="NZP29" s="921"/>
      <c r="NZQ29" s="921"/>
      <c r="NZR29" s="921"/>
      <c r="NZS29" s="921"/>
      <c r="NZT29" s="921"/>
      <c r="NZU29" s="921"/>
      <c r="NZV29" s="921"/>
      <c r="NZW29" s="921"/>
      <c r="NZX29" s="921"/>
      <c r="NZY29" s="921"/>
      <c r="NZZ29" s="921"/>
      <c r="OAA29" s="921"/>
      <c r="OAB29" s="921"/>
      <c r="OAC29" s="921"/>
      <c r="OAD29" s="921"/>
      <c r="OAE29" s="921"/>
      <c r="OAF29" s="921"/>
      <c r="OAG29" s="921"/>
      <c r="OAH29" s="921"/>
      <c r="OAI29" s="921"/>
      <c r="OAJ29" s="921"/>
      <c r="OAK29" s="921"/>
      <c r="OAL29" s="921"/>
      <c r="OAM29" s="921"/>
      <c r="OAN29" s="921"/>
      <c r="OAO29" s="921"/>
      <c r="OAP29" s="921"/>
      <c r="OAQ29" s="921"/>
      <c r="OAR29" s="921"/>
      <c r="OAS29" s="921"/>
      <c r="OAT29" s="921"/>
      <c r="OAU29" s="921"/>
      <c r="OAV29" s="921"/>
      <c r="OAW29" s="921"/>
      <c r="OAX29" s="921"/>
      <c r="OAY29" s="921"/>
      <c r="OAZ29" s="921"/>
      <c r="OBA29" s="921"/>
      <c r="OBB29" s="921"/>
      <c r="OBC29" s="921"/>
      <c r="OBD29" s="921"/>
      <c r="OBE29" s="921"/>
      <c r="OBF29" s="921"/>
      <c r="OBG29" s="921"/>
      <c r="OBH29" s="921"/>
      <c r="OBI29" s="921"/>
      <c r="OBJ29" s="921"/>
      <c r="OBK29" s="921"/>
      <c r="OBL29" s="921"/>
      <c r="OBM29" s="921"/>
      <c r="OBN29" s="921"/>
      <c r="OBO29" s="921"/>
      <c r="OBP29" s="921"/>
      <c r="OBQ29" s="921"/>
      <c r="OBR29" s="921"/>
      <c r="OBS29" s="921"/>
      <c r="OBT29" s="921"/>
      <c r="OBU29" s="921"/>
      <c r="OBV29" s="921"/>
      <c r="OBW29" s="921"/>
      <c r="OBX29" s="921"/>
      <c r="OBY29" s="921"/>
      <c r="OBZ29" s="921"/>
      <c r="OCA29" s="921"/>
      <c r="OCB29" s="921"/>
      <c r="OCC29" s="921"/>
      <c r="OCD29" s="921"/>
      <c r="OCE29" s="921"/>
      <c r="OCF29" s="921"/>
      <c r="OCG29" s="921"/>
      <c r="OCH29" s="921"/>
      <c r="OCI29" s="921"/>
      <c r="OCJ29" s="921"/>
      <c r="OCK29" s="921"/>
      <c r="OCL29" s="921"/>
      <c r="OCM29" s="921"/>
      <c r="OCN29" s="921"/>
      <c r="OCO29" s="921"/>
      <c r="OCP29" s="921"/>
      <c r="OCQ29" s="921"/>
      <c r="OCR29" s="921"/>
      <c r="OCS29" s="921"/>
      <c r="OCT29" s="921"/>
      <c r="OCU29" s="921"/>
      <c r="OCV29" s="921"/>
      <c r="OCW29" s="921"/>
      <c r="OCX29" s="921"/>
      <c r="OCY29" s="921"/>
      <c r="OCZ29" s="921"/>
      <c r="ODA29" s="921"/>
      <c r="ODB29" s="921"/>
      <c r="ODC29" s="921"/>
      <c r="ODD29" s="921"/>
      <c r="ODE29" s="921"/>
      <c r="ODF29" s="921"/>
      <c r="ODG29" s="921"/>
      <c r="ODH29" s="921"/>
      <c r="ODI29" s="921"/>
      <c r="ODJ29" s="921"/>
      <c r="ODK29" s="921"/>
      <c r="ODL29" s="921"/>
      <c r="ODM29" s="921"/>
      <c r="ODN29" s="921"/>
      <c r="ODO29" s="921"/>
      <c r="ODP29" s="921"/>
      <c r="ODQ29" s="921"/>
      <c r="ODR29" s="921"/>
      <c r="ODS29" s="921"/>
      <c r="ODT29" s="921"/>
      <c r="ODU29" s="921"/>
      <c r="ODV29" s="921"/>
      <c r="ODW29" s="921"/>
      <c r="ODX29" s="921"/>
      <c r="ODY29" s="921"/>
      <c r="ODZ29" s="921"/>
      <c r="OEA29" s="921"/>
      <c r="OEB29" s="921"/>
      <c r="OEC29" s="921"/>
      <c r="OED29" s="921"/>
      <c r="OEE29" s="921"/>
      <c r="OEF29" s="921"/>
      <c r="OEG29" s="921"/>
      <c r="OEH29" s="921"/>
      <c r="OEI29" s="921"/>
      <c r="OEJ29" s="921"/>
      <c r="OEK29" s="921"/>
      <c r="OEL29" s="921"/>
      <c r="OEM29" s="921"/>
      <c r="OEN29" s="921"/>
      <c r="OEO29" s="921"/>
      <c r="OEP29" s="921"/>
      <c r="OEQ29" s="921"/>
      <c r="OER29" s="921"/>
      <c r="OES29" s="921"/>
      <c r="OET29" s="921"/>
      <c r="OEU29" s="921"/>
      <c r="OEV29" s="921"/>
      <c r="OEW29" s="921"/>
      <c r="OEX29" s="921"/>
      <c r="OEY29" s="921"/>
      <c r="OEZ29" s="921"/>
      <c r="OFA29" s="921"/>
      <c r="OFB29" s="921"/>
      <c r="OFC29" s="921"/>
      <c r="OFD29" s="921"/>
      <c r="OFE29" s="921"/>
      <c r="OFF29" s="921"/>
      <c r="OFG29" s="921"/>
      <c r="OFH29" s="921"/>
      <c r="OFI29" s="921"/>
      <c r="OFJ29" s="921"/>
      <c r="OFK29" s="921"/>
      <c r="OFL29" s="921"/>
      <c r="OFM29" s="921"/>
      <c r="OFN29" s="921"/>
      <c r="OFO29" s="921"/>
      <c r="OFP29" s="921"/>
      <c r="OFQ29" s="921"/>
      <c r="OFR29" s="921"/>
      <c r="OFS29" s="921"/>
      <c r="OFT29" s="921"/>
      <c r="OFU29" s="921"/>
      <c r="OFV29" s="921"/>
      <c r="OFW29" s="921"/>
      <c r="OFX29" s="921"/>
      <c r="OFY29" s="921"/>
      <c r="OFZ29" s="921"/>
      <c r="OGA29" s="921"/>
      <c r="OGB29" s="921"/>
      <c r="OGC29" s="921"/>
      <c r="OGD29" s="921"/>
      <c r="OGE29" s="921"/>
      <c r="OGF29" s="921"/>
      <c r="OGG29" s="921"/>
      <c r="OGH29" s="921"/>
      <c r="OGI29" s="921"/>
      <c r="OGJ29" s="921"/>
      <c r="OGK29" s="921"/>
      <c r="OGL29" s="921"/>
      <c r="OGM29" s="921"/>
      <c r="OGN29" s="921"/>
      <c r="OGO29" s="921"/>
      <c r="OGP29" s="921"/>
      <c r="OGQ29" s="921"/>
      <c r="OGR29" s="921"/>
      <c r="OGS29" s="921"/>
      <c r="OGT29" s="921"/>
      <c r="OGU29" s="921"/>
      <c r="OGV29" s="921"/>
      <c r="OGW29" s="921"/>
      <c r="OGX29" s="921"/>
      <c r="OGY29" s="921"/>
      <c r="OGZ29" s="921"/>
      <c r="OHA29" s="921"/>
      <c r="OHB29" s="921"/>
      <c r="OHC29" s="921"/>
      <c r="OHD29" s="921"/>
      <c r="OHE29" s="921"/>
      <c r="OHF29" s="921"/>
      <c r="OHG29" s="921"/>
      <c r="OHH29" s="921"/>
      <c r="OHI29" s="921"/>
      <c r="OHJ29" s="921"/>
      <c r="OHK29" s="921"/>
      <c r="OHL29" s="921"/>
      <c r="OHM29" s="921"/>
      <c r="OHN29" s="921"/>
      <c r="OHO29" s="921"/>
      <c r="OHP29" s="921"/>
      <c r="OHQ29" s="921"/>
      <c r="OHR29" s="921"/>
      <c r="OHS29" s="921"/>
      <c r="OHT29" s="921"/>
      <c r="OHU29" s="921"/>
      <c r="OHV29" s="921"/>
      <c r="OHW29" s="921"/>
      <c r="OHX29" s="921"/>
      <c r="OHY29" s="921"/>
      <c r="OHZ29" s="921"/>
      <c r="OIA29" s="921"/>
      <c r="OIB29" s="921"/>
      <c r="OIC29" s="921"/>
      <c r="OID29" s="921"/>
      <c r="OIE29" s="921"/>
      <c r="OIF29" s="921"/>
      <c r="OIG29" s="921"/>
      <c r="OIH29" s="921"/>
      <c r="OII29" s="921"/>
      <c r="OIJ29" s="921"/>
      <c r="OIK29" s="921"/>
      <c r="OIL29" s="921"/>
      <c r="OIM29" s="921"/>
      <c r="OIN29" s="921"/>
      <c r="OIO29" s="921"/>
      <c r="OIP29" s="921"/>
      <c r="OIQ29" s="921"/>
      <c r="OIR29" s="921"/>
      <c r="OIS29" s="921"/>
      <c r="OIT29" s="921"/>
      <c r="OIU29" s="921"/>
      <c r="OIV29" s="921"/>
      <c r="OIW29" s="921"/>
      <c r="OIX29" s="921"/>
      <c r="OIY29" s="921"/>
      <c r="OIZ29" s="921"/>
      <c r="OJA29" s="921"/>
      <c r="OJB29" s="921"/>
      <c r="OJC29" s="921"/>
      <c r="OJD29" s="921"/>
      <c r="OJE29" s="921"/>
      <c r="OJF29" s="921"/>
      <c r="OJG29" s="921"/>
      <c r="OJH29" s="921"/>
      <c r="OJI29" s="921"/>
      <c r="OJJ29" s="921"/>
      <c r="OJK29" s="921"/>
      <c r="OJL29" s="921"/>
      <c r="OJM29" s="921"/>
      <c r="OJN29" s="921"/>
      <c r="OJO29" s="921"/>
      <c r="OJP29" s="921"/>
      <c r="OJQ29" s="921"/>
      <c r="OJR29" s="921"/>
      <c r="OJS29" s="921"/>
      <c r="OJT29" s="921"/>
      <c r="OJU29" s="921"/>
      <c r="OJV29" s="921"/>
      <c r="OJW29" s="921"/>
      <c r="OJX29" s="921"/>
      <c r="OJY29" s="921"/>
      <c r="OJZ29" s="921"/>
      <c r="OKA29" s="921"/>
      <c r="OKB29" s="921"/>
      <c r="OKC29" s="921"/>
      <c r="OKD29" s="921"/>
      <c r="OKE29" s="921"/>
      <c r="OKF29" s="921"/>
      <c r="OKG29" s="921"/>
      <c r="OKH29" s="921"/>
      <c r="OKI29" s="921"/>
      <c r="OKJ29" s="921"/>
      <c r="OKK29" s="921"/>
      <c r="OKL29" s="921"/>
      <c r="OKM29" s="921"/>
      <c r="OKN29" s="921"/>
      <c r="OKO29" s="921"/>
      <c r="OKP29" s="921"/>
      <c r="OKQ29" s="921"/>
      <c r="OKR29" s="921"/>
      <c r="OKS29" s="921"/>
      <c r="OKT29" s="921"/>
      <c r="OKU29" s="921"/>
      <c r="OKV29" s="921"/>
      <c r="OKW29" s="921"/>
      <c r="OKX29" s="921"/>
      <c r="OKY29" s="921"/>
      <c r="OKZ29" s="921"/>
      <c r="OLA29" s="921"/>
      <c r="OLB29" s="921"/>
      <c r="OLC29" s="921"/>
      <c r="OLD29" s="921"/>
      <c r="OLE29" s="921"/>
      <c r="OLF29" s="921"/>
      <c r="OLG29" s="921"/>
      <c r="OLH29" s="921"/>
      <c r="OLI29" s="921"/>
      <c r="OLJ29" s="921"/>
      <c r="OLK29" s="921"/>
      <c r="OLL29" s="921"/>
      <c r="OLM29" s="921"/>
      <c r="OLN29" s="921"/>
      <c r="OLO29" s="921"/>
      <c r="OLP29" s="921"/>
      <c r="OLQ29" s="921"/>
      <c r="OLR29" s="921"/>
      <c r="OLS29" s="921"/>
      <c r="OLT29" s="921"/>
      <c r="OLU29" s="921"/>
      <c r="OLV29" s="921"/>
      <c r="OLW29" s="921"/>
      <c r="OLX29" s="921"/>
      <c r="OLY29" s="921"/>
      <c r="OLZ29" s="921"/>
      <c r="OMA29" s="921"/>
      <c r="OMB29" s="921"/>
      <c r="OMC29" s="921"/>
      <c r="OMD29" s="921"/>
      <c r="OME29" s="921"/>
      <c r="OMF29" s="921"/>
      <c r="OMG29" s="921"/>
      <c r="OMH29" s="921"/>
      <c r="OMI29" s="921"/>
      <c r="OMJ29" s="921"/>
      <c r="OMK29" s="921"/>
      <c r="OML29" s="921"/>
      <c r="OMM29" s="921"/>
      <c r="OMN29" s="921"/>
      <c r="OMO29" s="921"/>
      <c r="OMP29" s="921"/>
      <c r="OMQ29" s="921"/>
      <c r="OMR29" s="921"/>
      <c r="OMS29" s="921"/>
      <c r="OMT29" s="921"/>
      <c r="OMU29" s="921"/>
      <c r="OMV29" s="921"/>
      <c r="OMW29" s="921"/>
      <c r="OMX29" s="921"/>
      <c r="OMY29" s="921"/>
      <c r="OMZ29" s="921"/>
      <c r="ONA29" s="921"/>
      <c r="ONB29" s="921"/>
      <c r="ONC29" s="921"/>
      <c r="OND29" s="921"/>
      <c r="ONE29" s="921"/>
      <c r="ONF29" s="921"/>
      <c r="ONG29" s="921"/>
      <c r="ONH29" s="921"/>
      <c r="ONI29" s="921"/>
      <c r="ONJ29" s="921"/>
      <c r="ONK29" s="921"/>
      <c r="ONL29" s="921"/>
      <c r="ONM29" s="921"/>
      <c r="ONN29" s="921"/>
      <c r="ONO29" s="921"/>
      <c r="ONP29" s="921"/>
      <c r="ONQ29" s="921"/>
      <c r="ONR29" s="921"/>
      <c r="ONS29" s="921"/>
      <c r="ONT29" s="921"/>
      <c r="ONU29" s="921"/>
      <c r="ONV29" s="921"/>
      <c r="ONW29" s="921"/>
      <c r="ONX29" s="921"/>
      <c r="ONY29" s="921"/>
      <c r="ONZ29" s="921"/>
      <c r="OOA29" s="921"/>
      <c r="OOB29" s="921"/>
      <c r="OOC29" s="921"/>
      <c r="OOD29" s="921"/>
      <c r="OOE29" s="921"/>
      <c r="OOF29" s="921"/>
      <c r="OOG29" s="921"/>
      <c r="OOH29" s="921"/>
      <c r="OOI29" s="921"/>
      <c r="OOJ29" s="921"/>
      <c r="OOK29" s="921"/>
      <c r="OOL29" s="921"/>
      <c r="OOM29" s="921"/>
      <c r="OON29" s="921"/>
      <c r="OOO29" s="921"/>
      <c r="OOP29" s="921"/>
      <c r="OOQ29" s="921"/>
      <c r="OOR29" s="921"/>
      <c r="OOS29" s="921"/>
      <c r="OOT29" s="921"/>
      <c r="OOU29" s="921"/>
      <c r="OOV29" s="921"/>
      <c r="OOW29" s="921"/>
      <c r="OOX29" s="921"/>
      <c r="OOY29" s="921"/>
      <c r="OOZ29" s="921"/>
      <c r="OPA29" s="921"/>
      <c r="OPB29" s="921"/>
      <c r="OPC29" s="921"/>
      <c r="OPD29" s="921"/>
      <c r="OPE29" s="921"/>
      <c r="OPF29" s="921"/>
      <c r="OPG29" s="921"/>
      <c r="OPH29" s="921"/>
      <c r="OPI29" s="921"/>
      <c r="OPJ29" s="921"/>
      <c r="OPK29" s="921"/>
      <c r="OPL29" s="921"/>
      <c r="OPM29" s="921"/>
      <c r="OPN29" s="921"/>
      <c r="OPO29" s="921"/>
      <c r="OPP29" s="921"/>
      <c r="OPQ29" s="921"/>
      <c r="OPR29" s="921"/>
      <c r="OPS29" s="921"/>
      <c r="OPT29" s="921"/>
      <c r="OPU29" s="921"/>
      <c r="OPV29" s="921"/>
      <c r="OPW29" s="921"/>
      <c r="OPX29" s="921"/>
      <c r="OPY29" s="921"/>
      <c r="OPZ29" s="921"/>
      <c r="OQA29" s="921"/>
      <c r="OQB29" s="921"/>
      <c r="OQC29" s="921"/>
      <c r="OQD29" s="921"/>
      <c r="OQE29" s="921"/>
      <c r="OQF29" s="921"/>
      <c r="OQG29" s="921"/>
      <c r="OQH29" s="921"/>
      <c r="OQI29" s="921"/>
      <c r="OQJ29" s="921"/>
      <c r="OQK29" s="921"/>
      <c r="OQL29" s="921"/>
      <c r="OQM29" s="921"/>
      <c r="OQN29" s="921"/>
      <c r="OQO29" s="921"/>
      <c r="OQP29" s="921"/>
      <c r="OQQ29" s="921"/>
      <c r="OQR29" s="921"/>
      <c r="OQS29" s="921"/>
      <c r="OQT29" s="921"/>
      <c r="OQU29" s="921"/>
      <c r="OQV29" s="921"/>
      <c r="OQW29" s="921"/>
      <c r="OQX29" s="921"/>
      <c r="OQY29" s="921"/>
      <c r="OQZ29" s="921"/>
      <c r="ORA29" s="921"/>
      <c r="ORB29" s="921"/>
      <c r="ORC29" s="921"/>
      <c r="ORD29" s="921"/>
      <c r="ORE29" s="921"/>
      <c r="ORF29" s="921"/>
      <c r="ORG29" s="921"/>
      <c r="ORH29" s="921"/>
      <c r="ORI29" s="921"/>
      <c r="ORJ29" s="921"/>
      <c r="ORK29" s="921"/>
      <c r="ORL29" s="921"/>
      <c r="ORM29" s="921"/>
      <c r="ORN29" s="921"/>
      <c r="ORO29" s="921"/>
      <c r="ORP29" s="921"/>
      <c r="ORQ29" s="921"/>
      <c r="ORR29" s="921"/>
      <c r="ORS29" s="921"/>
      <c r="ORT29" s="921"/>
      <c r="ORU29" s="921"/>
      <c r="ORV29" s="921"/>
      <c r="ORW29" s="921"/>
      <c r="ORX29" s="921"/>
      <c r="ORY29" s="921"/>
      <c r="ORZ29" s="921"/>
      <c r="OSA29" s="921"/>
      <c r="OSB29" s="921"/>
      <c r="OSC29" s="921"/>
      <c r="OSD29" s="921"/>
      <c r="OSE29" s="921"/>
      <c r="OSF29" s="921"/>
      <c r="OSG29" s="921"/>
      <c r="OSH29" s="921"/>
      <c r="OSI29" s="921"/>
      <c r="OSJ29" s="921"/>
      <c r="OSK29" s="921"/>
      <c r="OSL29" s="921"/>
      <c r="OSM29" s="921"/>
      <c r="OSN29" s="921"/>
      <c r="OSO29" s="921"/>
      <c r="OSP29" s="921"/>
      <c r="OSQ29" s="921"/>
      <c r="OSR29" s="921"/>
      <c r="OSS29" s="921"/>
      <c r="OST29" s="921"/>
      <c r="OSU29" s="921"/>
      <c r="OSV29" s="921"/>
      <c r="OSW29" s="921"/>
      <c r="OSX29" s="921"/>
      <c r="OSY29" s="921"/>
      <c r="OSZ29" s="921"/>
      <c r="OTA29" s="921"/>
      <c r="OTB29" s="921"/>
      <c r="OTC29" s="921"/>
      <c r="OTD29" s="921"/>
      <c r="OTE29" s="921"/>
      <c r="OTF29" s="921"/>
      <c r="OTG29" s="921"/>
      <c r="OTH29" s="921"/>
      <c r="OTI29" s="921"/>
      <c r="OTJ29" s="921"/>
      <c r="OTK29" s="921"/>
      <c r="OTL29" s="921"/>
      <c r="OTM29" s="921"/>
      <c r="OTN29" s="921"/>
      <c r="OTO29" s="921"/>
      <c r="OTP29" s="921"/>
      <c r="OTQ29" s="921"/>
      <c r="OTR29" s="921"/>
      <c r="OTS29" s="921"/>
      <c r="OTT29" s="921"/>
      <c r="OTU29" s="921"/>
      <c r="OTV29" s="921"/>
      <c r="OTW29" s="921"/>
      <c r="OTX29" s="921"/>
      <c r="OTY29" s="921"/>
      <c r="OTZ29" s="921"/>
      <c r="OUA29" s="921"/>
      <c r="OUB29" s="921"/>
      <c r="OUC29" s="921"/>
      <c r="OUD29" s="921"/>
      <c r="OUE29" s="921"/>
      <c r="OUF29" s="921"/>
      <c r="OUG29" s="921"/>
      <c r="OUH29" s="921"/>
      <c r="OUI29" s="921"/>
      <c r="OUJ29" s="921"/>
      <c r="OUK29" s="921"/>
      <c r="OUL29" s="921"/>
      <c r="OUM29" s="921"/>
      <c r="OUN29" s="921"/>
      <c r="OUO29" s="921"/>
      <c r="OUP29" s="921"/>
      <c r="OUQ29" s="921"/>
      <c r="OUR29" s="921"/>
      <c r="OUS29" s="921"/>
      <c r="OUT29" s="921"/>
      <c r="OUU29" s="921"/>
      <c r="OUV29" s="921"/>
      <c r="OUW29" s="921"/>
      <c r="OUX29" s="921"/>
      <c r="OUY29" s="921"/>
      <c r="OUZ29" s="921"/>
      <c r="OVA29" s="921"/>
      <c r="OVB29" s="921"/>
      <c r="OVC29" s="921"/>
      <c r="OVD29" s="921"/>
      <c r="OVE29" s="921"/>
      <c r="OVF29" s="921"/>
      <c r="OVG29" s="921"/>
      <c r="OVH29" s="921"/>
      <c r="OVI29" s="921"/>
      <c r="OVJ29" s="921"/>
      <c r="OVK29" s="921"/>
      <c r="OVL29" s="921"/>
      <c r="OVM29" s="921"/>
      <c r="OVN29" s="921"/>
      <c r="OVO29" s="921"/>
      <c r="OVP29" s="921"/>
      <c r="OVQ29" s="921"/>
      <c r="OVR29" s="921"/>
      <c r="OVS29" s="921"/>
      <c r="OVT29" s="921"/>
      <c r="OVU29" s="921"/>
      <c r="OVV29" s="921"/>
      <c r="OVW29" s="921"/>
      <c r="OVX29" s="921"/>
      <c r="OVY29" s="921"/>
      <c r="OVZ29" s="921"/>
      <c r="OWA29" s="921"/>
      <c r="OWB29" s="921"/>
      <c r="OWC29" s="921"/>
      <c r="OWD29" s="921"/>
      <c r="OWE29" s="921"/>
      <c r="OWF29" s="921"/>
      <c r="OWG29" s="921"/>
      <c r="OWH29" s="921"/>
      <c r="OWI29" s="921"/>
      <c r="OWJ29" s="921"/>
      <c r="OWK29" s="921"/>
      <c r="OWL29" s="921"/>
      <c r="OWM29" s="921"/>
      <c r="OWN29" s="921"/>
      <c r="OWO29" s="921"/>
      <c r="OWP29" s="921"/>
      <c r="OWQ29" s="921"/>
      <c r="OWR29" s="921"/>
      <c r="OWS29" s="921"/>
      <c r="OWT29" s="921"/>
      <c r="OWU29" s="921"/>
      <c r="OWV29" s="921"/>
      <c r="OWW29" s="921"/>
      <c r="OWX29" s="921"/>
      <c r="OWY29" s="921"/>
      <c r="OWZ29" s="921"/>
      <c r="OXA29" s="921"/>
      <c r="OXB29" s="921"/>
      <c r="OXC29" s="921"/>
      <c r="OXD29" s="921"/>
      <c r="OXE29" s="921"/>
      <c r="OXF29" s="921"/>
      <c r="OXG29" s="921"/>
      <c r="OXH29" s="921"/>
      <c r="OXI29" s="921"/>
      <c r="OXJ29" s="921"/>
      <c r="OXK29" s="921"/>
      <c r="OXL29" s="921"/>
      <c r="OXM29" s="921"/>
      <c r="OXN29" s="921"/>
      <c r="OXO29" s="921"/>
      <c r="OXP29" s="921"/>
      <c r="OXQ29" s="921"/>
      <c r="OXR29" s="921"/>
      <c r="OXS29" s="921"/>
      <c r="OXT29" s="921"/>
      <c r="OXU29" s="921"/>
      <c r="OXV29" s="921"/>
      <c r="OXW29" s="921"/>
      <c r="OXX29" s="921"/>
      <c r="OXY29" s="921"/>
      <c r="OXZ29" s="921"/>
      <c r="OYA29" s="921"/>
      <c r="OYB29" s="921"/>
      <c r="OYC29" s="921"/>
      <c r="OYD29" s="921"/>
      <c r="OYE29" s="921"/>
      <c r="OYF29" s="921"/>
      <c r="OYG29" s="921"/>
      <c r="OYH29" s="921"/>
      <c r="OYI29" s="921"/>
      <c r="OYJ29" s="921"/>
      <c r="OYK29" s="921"/>
      <c r="OYL29" s="921"/>
      <c r="OYM29" s="921"/>
      <c r="OYN29" s="921"/>
      <c r="OYO29" s="921"/>
      <c r="OYP29" s="921"/>
      <c r="OYQ29" s="921"/>
      <c r="OYR29" s="921"/>
      <c r="OYS29" s="921"/>
      <c r="OYT29" s="921"/>
      <c r="OYU29" s="921"/>
      <c r="OYV29" s="921"/>
      <c r="OYW29" s="921"/>
      <c r="OYX29" s="921"/>
      <c r="OYY29" s="921"/>
      <c r="OYZ29" s="921"/>
      <c r="OZA29" s="921"/>
      <c r="OZB29" s="921"/>
      <c r="OZC29" s="921"/>
      <c r="OZD29" s="921"/>
      <c r="OZE29" s="921"/>
      <c r="OZF29" s="921"/>
      <c r="OZG29" s="921"/>
      <c r="OZH29" s="921"/>
      <c r="OZI29" s="921"/>
      <c r="OZJ29" s="921"/>
      <c r="OZK29" s="921"/>
      <c r="OZL29" s="921"/>
      <c r="OZM29" s="921"/>
      <c r="OZN29" s="921"/>
      <c r="OZO29" s="921"/>
      <c r="OZP29" s="921"/>
      <c r="OZQ29" s="921"/>
      <c r="OZR29" s="921"/>
      <c r="OZS29" s="921"/>
      <c r="OZT29" s="921"/>
      <c r="OZU29" s="921"/>
      <c r="OZV29" s="921"/>
      <c r="OZW29" s="921"/>
      <c r="OZX29" s="921"/>
      <c r="OZY29" s="921"/>
      <c r="OZZ29" s="921"/>
      <c r="PAA29" s="921"/>
      <c r="PAB29" s="921"/>
      <c r="PAC29" s="921"/>
      <c r="PAD29" s="921"/>
      <c r="PAE29" s="921"/>
      <c r="PAF29" s="921"/>
      <c r="PAG29" s="921"/>
      <c r="PAH29" s="921"/>
      <c r="PAI29" s="921"/>
      <c r="PAJ29" s="921"/>
      <c r="PAK29" s="921"/>
      <c r="PAL29" s="921"/>
      <c r="PAM29" s="921"/>
      <c r="PAN29" s="921"/>
      <c r="PAO29" s="921"/>
      <c r="PAP29" s="921"/>
      <c r="PAQ29" s="921"/>
      <c r="PAR29" s="921"/>
      <c r="PAS29" s="921"/>
      <c r="PAT29" s="921"/>
      <c r="PAU29" s="921"/>
      <c r="PAV29" s="921"/>
      <c r="PAW29" s="921"/>
      <c r="PAX29" s="921"/>
      <c r="PAY29" s="921"/>
      <c r="PAZ29" s="921"/>
      <c r="PBA29" s="921"/>
      <c r="PBB29" s="921"/>
      <c r="PBC29" s="921"/>
      <c r="PBD29" s="921"/>
      <c r="PBE29" s="921"/>
      <c r="PBF29" s="921"/>
      <c r="PBG29" s="921"/>
      <c r="PBH29" s="921"/>
      <c r="PBI29" s="921"/>
      <c r="PBJ29" s="921"/>
      <c r="PBK29" s="921"/>
      <c r="PBL29" s="921"/>
      <c r="PBM29" s="921"/>
      <c r="PBN29" s="921"/>
      <c r="PBO29" s="921"/>
      <c r="PBP29" s="921"/>
      <c r="PBQ29" s="921"/>
      <c r="PBR29" s="921"/>
      <c r="PBS29" s="921"/>
      <c r="PBT29" s="921"/>
      <c r="PBU29" s="921"/>
      <c r="PBV29" s="921"/>
      <c r="PBW29" s="921"/>
      <c r="PBX29" s="921"/>
      <c r="PBY29" s="921"/>
      <c r="PBZ29" s="921"/>
      <c r="PCA29" s="921"/>
      <c r="PCB29" s="921"/>
      <c r="PCC29" s="921"/>
      <c r="PCD29" s="921"/>
      <c r="PCE29" s="921"/>
      <c r="PCF29" s="921"/>
      <c r="PCG29" s="921"/>
      <c r="PCH29" s="921"/>
      <c r="PCI29" s="921"/>
      <c r="PCJ29" s="921"/>
      <c r="PCK29" s="921"/>
      <c r="PCL29" s="921"/>
      <c r="PCM29" s="921"/>
      <c r="PCN29" s="921"/>
      <c r="PCO29" s="921"/>
      <c r="PCP29" s="921"/>
      <c r="PCQ29" s="921"/>
      <c r="PCR29" s="921"/>
      <c r="PCS29" s="921"/>
      <c r="PCT29" s="921"/>
      <c r="PCU29" s="921"/>
      <c r="PCV29" s="921"/>
      <c r="PCW29" s="921"/>
      <c r="PCX29" s="921"/>
      <c r="PCY29" s="921"/>
      <c r="PCZ29" s="921"/>
      <c r="PDA29" s="921"/>
      <c r="PDB29" s="921"/>
      <c r="PDC29" s="921"/>
      <c r="PDD29" s="921"/>
      <c r="PDE29" s="921"/>
      <c r="PDF29" s="921"/>
      <c r="PDG29" s="921"/>
      <c r="PDH29" s="921"/>
      <c r="PDI29" s="921"/>
      <c r="PDJ29" s="921"/>
      <c r="PDK29" s="921"/>
      <c r="PDL29" s="921"/>
      <c r="PDM29" s="921"/>
      <c r="PDN29" s="921"/>
      <c r="PDO29" s="921"/>
      <c r="PDP29" s="921"/>
      <c r="PDQ29" s="921"/>
      <c r="PDR29" s="921"/>
      <c r="PDS29" s="921"/>
      <c r="PDT29" s="921"/>
      <c r="PDU29" s="921"/>
      <c r="PDV29" s="921"/>
      <c r="PDW29" s="921"/>
      <c r="PDX29" s="921"/>
      <c r="PDY29" s="921"/>
      <c r="PDZ29" s="921"/>
      <c r="PEA29" s="921"/>
      <c r="PEB29" s="921"/>
      <c r="PEC29" s="921"/>
      <c r="PED29" s="921"/>
      <c r="PEE29" s="921"/>
      <c r="PEF29" s="921"/>
      <c r="PEG29" s="921"/>
      <c r="PEH29" s="921"/>
      <c r="PEI29" s="921"/>
      <c r="PEJ29" s="921"/>
      <c r="PEK29" s="921"/>
      <c r="PEL29" s="921"/>
      <c r="PEM29" s="921"/>
      <c r="PEN29" s="921"/>
      <c r="PEO29" s="921"/>
      <c r="PEP29" s="921"/>
      <c r="PEQ29" s="921"/>
      <c r="PER29" s="921"/>
      <c r="PES29" s="921"/>
      <c r="PET29" s="921"/>
      <c r="PEU29" s="921"/>
      <c r="PEV29" s="921"/>
      <c r="PEW29" s="921"/>
      <c r="PEX29" s="921"/>
      <c r="PEY29" s="921"/>
      <c r="PEZ29" s="921"/>
      <c r="PFA29" s="921"/>
      <c r="PFB29" s="921"/>
      <c r="PFC29" s="921"/>
      <c r="PFD29" s="921"/>
      <c r="PFE29" s="921"/>
      <c r="PFF29" s="921"/>
      <c r="PFG29" s="921"/>
      <c r="PFH29" s="921"/>
      <c r="PFI29" s="921"/>
      <c r="PFJ29" s="921"/>
      <c r="PFK29" s="921"/>
      <c r="PFL29" s="921"/>
      <c r="PFM29" s="921"/>
      <c r="PFN29" s="921"/>
      <c r="PFO29" s="921"/>
      <c r="PFP29" s="921"/>
      <c r="PFQ29" s="921"/>
      <c r="PFR29" s="921"/>
      <c r="PFS29" s="921"/>
      <c r="PFT29" s="921"/>
      <c r="PFU29" s="921"/>
      <c r="PFV29" s="921"/>
      <c r="PFW29" s="921"/>
      <c r="PFX29" s="921"/>
      <c r="PFY29" s="921"/>
      <c r="PFZ29" s="921"/>
      <c r="PGA29" s="921"/>
      <c r="PGB29" s="921"/>
      <c r="PGC29" s="921"/>
      <c r="PGD29" s="921"/>
      <c r="PGE29" s="921"/>
      <c r="PGF29" s="921"/>
      <c r="PGG29" s="921"/>
      <c r="PGH29" s="921"/>
      <c r="PGI29" s="921"/>
      <c r="PGJ29" s="921"/>
      <c r="PGK29" s="921"/>
      <c r="PGL29" s="921"/>
      <c r="PGM29" s="921"/>
      <c r="PGN29" s="921"/>
      <c r="PGO29" s="921"/>
      <c r="PGP29" s="921"/>
      <c r="PGQ29" s="921"/>
      <c r="PGR29" s="921"/>
      <c r="PGS29" s="921"/>
      <c r="PGT29" s="921"/>
      <c r="PGU29" s="921"/>
      <c r="PGV29" s="921"/>
      <c r="PGW29" s="921"/>
      <c r="PGX29" s="921"/>
      <c r="PGY29" s="921"/>
      <c r="PGZ29" s="921"/>
      <c r="PHA29" s="921"/>
      <c r="PHB29" s="921"/>
      <c r="PHC29" s="921"/>
      <c r="PHD29" s="921"/>
      <c r="PHE29" s="921"/>
      <c r="PHF29" s="921"/>
      <c r="PHG29" s="921"/>
      <c r="PHH29" s="921"/>
      <c r="PHI29" s="921"/>
      <c r="PHJ29" s="921"/>
      <c r="PHK29" s="921"/>
      <c r="PHL29" s="921"/>
      <c r="PHM29" s="921"/>
      <c r="PHN29" s="921"/>
      <c r="PHO29" s="921"/>
      <c r="PHP29" s="921"/>
      <c r="PHQ29" s="921"/>
      <c r="PHR29" s="921"/>
      <c r="PHS29" s="921"/>
      <c r="PHT29" s="921"/>
      <c r="PHU29" s="921"/>
      <c r="PHV29" s="921"/>
      <c r="PHW29" s="921"/>
      <c r="PHX29" s="921"/>
      <c r="PHY29" s="921"/>
      <c r="PHZ29" s="921"/>
      <c r="PIA29" s="921"/>
      <c r="PIB29" s="921"/>
      <c r="PIC29" s="921"/>
      <c r="PID29" s="921"/>
      <c r="PIE29" s="921"/>
      <c r="PIF29" s="921"/>
      <c r="PIG29" s="921"/>
      <c r="PIH29" s="921"/>
      <c r="PII29" s="921"/>
      <c r="PIJ29" s="921"/>
      <c r="PIK29" s="921"/>
      <c r="PIL29" s="921"/>
      <c r="PIM29" s="921"/>
      <c r="PIN29" s="921"/>
      <c r="PIO29" s="921"/>
      <c r="PIP29" s="921"/>
      <c r="PIQ29" s="921"/>
      <c r="PIR29" s="921"/>
      <c r="PIS29" s="921"/>
      <c r="PIT29" s="921"/>
      <c r="PIU29" s="921"/>
      <c r="PIV29" s="921"/>
      <c r="PIW29" s="921"/>
      <c r="PIX29" s="921"/>
      <c r="PIY29" s="921"/>
      <c r="PIZ29" s="921"/>
      <c r="PJA29" s="921"/>
      <c r="PJB29" s="921"/>
      <c r="PJC29" s="921"/>
      <c r="PJD29" s="921"/>
      <c r="PJE29" s="921"/>
      <c r="PJF29" s="921"/>
      <c r="PJG29" s="921"/>
      <c r="PJH29" s="921"/>
      <c r="PJI29" s="921"/>
      <c r="PJJ29" s="921"/>
      <c r="PJK29" s="921"/>
      <c r="PJL29" s="921"/>
      <c r="PJM29" s="921"/>
      <c r="PJN29" s="921"/>
      <c r="PJO29" s="921"/>
      <c r="PJP29" s="921"/>
      <c r="PJQ29" s="921"/>
      <c r="PJR29" s="921"/>
      <c r="PJS29" s="921"/>
      <c r="PJT29" s="921"/>
      <c r="PJU29" s="921"/>
      <c r="PJV29" s="921"/>
      <c r="PJW29" s="921"/>
      <c r="PJX29" s="921"/>
      <c r="PJY29" s="921"/>
      <c r="PJZ29" s="921"/>
      <c r="PKA29" s="921"/>
      <c r="PKB29" s="921"/>
      <c r="PKC29" s="921"/>
      <c r="PKD29" s="921"/>
      <c r="PKE29" s="921"/>
      <c r="PKF29" s="921"/>
      <c r="PKG29" s="921"/>
      <c r="PKH29" s="921"/>
      <c r="PKI29" s="921"/>
      <c r="PKJ29" s="921"/>
      <c r="PKK29" s="921"/>
      <c r="PKL29" s="921"/>
      <c r="PKM29" s="921"/>
      <c r="PKN29" s="921"/>
      <c r="PKO29" s="921"/>
      <c r="PKP29" s="921"/>
      <c r="PKQ29" s="921"/>
      <c r="PKR29" s="921"/>
      <c r="PKS29" s="921"/>
      <c r="PKT29" s="921"/>
      <c r="PKU29" s="921"/>
      <c r="PKV29" s="921"/>
      <c r="PKW29" s="921"/>
      <c r="PKX29" s="921"/>
      <c r="PKY29" s="921"/>
      <c r="PKZ29" s="921"/>
      <c r="PLA29" s="921"/>
      <c r="PLB29" s="921"/>
      <c r="PLC29" s="921"/>
      <c r="PLD29" s="921"/>
      <c r="PLE29" s="921"/>
      <c r="PLF29" s="921"/>
      <c r="PLG29" s="921"/>
      <c r="PLH29" s="921"/>
      <c r="PLI29" s="921"/>
      <c r="PLJ29" s="921"/>
      <c r="PLK29" s="921"/>
      <c r="PLL29" s="921"/>
      <c r="PLM29" s="921"/>
      <c r="PLN29" s="921"/>
      <c r="PLO29" s="921"/>
      <c r="PLP29" s="921"/>
      <c r="PLQ29" s="921"/>
      <c r="PLR29" s="921"/>
      <c r="PLS29" s="921"/>
      <c r="PLT29" s="921"/>
      <c r="PLU29" s="921"/>
      <c r="PLV29" s="921"/>
      <c r="PLW29" s="921"/>
      <c r="PLX29" s="921"/>
      <c r="PLY29" s="921"/>
      <c r="PLZ29" s="921"/>
      <c r="PMA29" s="921"/>
      <c r="PMB29" s="921"/>
      <c r="PMC29" s="921"/>
      <c r="PMD29" s="921"/>
      <c r="PME29" s="921"/>
      <c r="PMF29" s="921"/>
      <c r="PMG29" s="921"/>
      <c r="PMH29" s="921"/>
      <c r="PMI29" s="921"/>
      <c r="PMJ29" s="921"/>
      <c r="PMK29" s="921"/>
      <c r="PML29" s="921"/>
      <c r="PMM29" s="921"/>
      <c r="PMN29" s="921"/>
      <c r="PMO29" s="921"/>
      <c r="PMP29" s="921"/>
      <c r="PMQ29" s="921"/>
      <c r="PMR29" s="921"/>
      <c r="PMS29" s="921"/>
      <c r="PMT29" s="921"/>
      <c r="PMU29" s="921"/>
      <c r="PMV29" s="921"/>
      <c r="PMW29" s="921"/>
      <c r="PMX29" s="921"/>
      <c r="PMY29" s="921"/>
      <c r="PMZ29" s="921"/>
      <c r="PNA29" s="921"/>
      <c r="PNB29" s="921"/>
      <c r="PNC29" s="921"/>
      <c r="PND29" s="921"/>
      <c r="PNE29" s="921"/>
      <c r="PNF29" s="921"/>
      <c r="PNG29" s="921"/>
      <c r="PNH29" s="921"/>
      <c r="PNI29" s="921"/>
      <c r="PNJ29" s="921"/>
      <c r="PNK29" s="921"/>
      <c r="PNL29" s="921"/>
      <c r="PNM29" s="921"/>
      <c r="PNN29" s="921"/>
      <c r="PNO29" s="921"/>
      <c r="PNP29" s="921"/>
      <c r="PNQ29" s="921"/>
      <c r="PNR29" s="921"/>
      <c r="PNS29" s="921"/>
      <c r="PNT29" s="921"/>
      <c r="PNU29" s="921"/>
      <c r="PNV29" s="921"/>
      <c r="PNW29" s="921"/>
      <c r="PNX29" s="921"/>
      <c r="PNY29" s="921"/>
      <c r="PNZ29" s="921"/>
      <c r="POA29" s="921"/>
      <c r="POB29" s="921"/>
      <c r="POC29" s="921"/>
      <c r="POD29" s="921"/>
      <c r="POE29" s="921"/>
      <c r="POF29" s="921"/>
      <c r="POG29" s="921"/>
      <c r="POH29" s="921"/>
      <c r="POI29" s="921"/>
      <c r="POJ29" s="921"/>
      <c r="POK29" s="921"/>
      <c r="POL29" s="921"/>
      <c r="POM29" s="921"/>
      <c r="PON29" s="921"/>
      <c r="POO29" s="921"/>
      <c r="POP29" s="921"/>
      <c r="POQ29" s="921"/>
      <c r="POR29" s="921"/>
      <c r="POS29" s="921"/>
      <c r="POT29" s="921"/>
      <c r="POU29" s="921"/>
      <c r="POV29" s="921"/>
      <c r="POW29" s="921"/>
      <c r="POX29" s="921"/>
      <c r="POY29" s="921"/>
      <c r="POZ29" s="921"/>
      <c r="PPA29" s="921"/>
      <c r="PPB29" s="921"/>
      <c r="PPC29" s="921"/>
      <c r="PPD29" s="921"/>
      <c r="PPE29" s="921"/>
      <c r="PPF29" s="921"/>
      <c r="PPG29" s="921"/>
      <c r="PPH29" s="921"/>
      <c r="PPI29" s="921"/>
      <c r="PPJ29" s="921"/>
      <c r="PPK29" s="921"/>
      <c r="PPL29" s="921"/>
      <c r="PPM29" s="921"/>
      <c r="PPN29" s="921"/>
      <c r="PPO29" s="921"/>
      <c r="PPP29" s="921"/>
      <c r="PPQ29" s="921"/>
      <c r="PPR29" s="921"/>
      <c r="PPS29" s="921"/>
      <c r="PPT29" s="921"/>
      <c r="PPU29" s="921"/>
      <c r="PPV29" s="921"/>
      <c r="PPW29" s="921"/>
      <c r="PPX29" s="921"/>
      <c r="PPY29" s="921"/>
      <c r="PPZ29" s="921"/>
      <c r="PQA29" s="921"/>
      <c r="PQB29" s="921"/>
      <c r="PQC29" s="921"/>
      <c r="PQD29" s="921"/>
      <c r="PQE29" s="921"/>
      <c r="PQF29" s="921"/>
      <c r="PQG29" s="921"/>
      <c r="PQH29" s="921"/>
      <c r="PQI29" s="921"/>
      <c r="PQJ29" s="921"/>
      <c r="PQK29" s="921"/>
      <c r="PQL29" s="921"/>
      <c r="PQM29" s="921"/>
      <c r="PQN29" s="921"/>
      <c r="PQO29" s="921"/>
      <c r="PQP29" s="921"/>
      <c r="PQQ29" s="921"/>
      <c r="PQR29" s="921"/>
      <c r="PQS29" s="921"/>
      <c r="PQT29" s="921"/>
      <c r="PQU29" s="921"/>
      <c r="PQV29" s="921"/>
      <c r="PQW29" s="921"/>
      <c r="PQX29" s="921"/>
      <c r="PQY29" s="921"/>
      <c r="PQZ29" s="921"/>
      <c r="PRA29" s="921"/>
      <c r="PRB29" s="921"/>
      <c r="PRC29" s="921"/>
      <c r="PRD29" s="921"/>
      <c r="PRE29" s="921"/>
      <c r="PRF29" s="921"/>
      <c r="PRG29" s="921"/>
      <c r="PRH29" s="921"/>
      <c r="PRI29" s="921"/>
      <c r="PRJ29" s="921"/>
      <c r="PRK29" s="921"/>
      <c r="PRL29" s="921"/>
      <c r="PRM29" s="921"/>
      <c r="PRN29" s="921"/>
      <c r="PRO29" s="921"/>
      <c r="PRP29" s="921"/>
      <c r="PRQ29" s="921"/>
      <c r="PRR29" s="921"/>
      <c r="PRS29" s="921"/>
      <c r="PRT29" s="921"/>
      <c r="PRU29" s="921"/>
      <c r="PRV29" s="921"/>
      <c r="PRW29" s="921"/>
      <c r="PRX29" s="921"/>
      <c r="PRY29" s="921"/>
      <c r="PRZ29" s="921"/>
      <c r="PSA29" s="921"/>
      <c r="PSB29" s="921"/>
      <c r="PSC29" s="921"/>
      <c r="PSD29" s="921"/>
      <c r="PSE29" s="921"/>
      <c r="PSF29" s="921"/>
      <c r="PSG29" s="921"/>
      <c r="PSH29" s="921"/>
      <c r="PSI29" s="921"/>
      <c r="PSJ29" s="921"/>
      <c r="PSK29" s="921"/>
      <c r="PSL29" s="921"/>
      <c r="PSM29" s="921"/>
      <c r="PSN29" s="921"/>
      <c r="PSO29" s="921"/>
      <c r="PSP29" s="921"/>
      <c r="PSQ29" s="921"/>
      <c r="PSR29" s="921"/>
      <c r="PSS29" s="921"/>
      <c r="PST29" s="921"/>
      <c r="PSU29" s="921"/>
      <c r="PSV29" s="921"/>
      <c r="PSW29" s="921"/>
      <c r="PSX29" s="921"/>
      <c r="PSY29" s="921"/>
      <c r="PSZ29" s="921"/>
      <c r="PTA29" s="921"/>
      <c r="PTB29" s="921"/>
      <c r="PTC29" s="921"/>
      <c r="PTD29" s="921"/>
      <c r="PTE29" s="921"/>
      <c r="PTF29" s="921"/>
      <c r="PTG29" s="921"/>
      <c r="PTH29" s="921"/>
      <c r="PTI29" s="921"/>
      <c r="PTJ29" s="921"/>
      <c r="PTK29" s="921"/>
      <c r="PTL29" s="921"/>
      <c r="PTM29" s="921"/>
      <c r="PTN29" s="921"/>
      <c r="PTO29" s="921"/>
      <c r="PTP29" s="921"/>
      <c r="PTQ29" s="921"/>
      <c r="PTR29" s="921"/>
      <c r="PTS29" s="921"/>
      <c r="PTT29" s="921"/>
      <c r="PTU29" s="921"/>
      <c r="PTV29" s="921"/>
      <c r="PTW29" s="921"/>
      <c r="PTX29" s="921"/>
      <c r="PTY29" s="921"/>
      <c r="PTZ29" s="921"/>
      <c r="PUA29" s="921"/>
      <c r="PUB29" s="921"/>
      <c r="PUC29" s="921"/>
      <c r="PUD29" s="921"/>
      <c r="PUE29" s="921"/>
      <c r="PUF29" s="921"/>
      <c r="PUG29" s="921"/>
      <c r="PUH29" s="921"/>
      <c r="PUI29" s="921"/>
      <c r="PUJ29" s="921"/>
      <c r="PUK29" s="921"/>
      <c r="PUL29" s="921"/>
      <c r="PUM29" s="921"/>
      <c r="PUN29" s="921"/>
      <c r="PUO29" s="921"/>
      <c r="PUP29" s="921"/>
      <c r="PUQ29" s="921"/>
      <c r="PUR29" s="921"/>
      <c r="PUS29" s="921"/>
      <c r="PUT29" s="921"/>
      <c r="PUU29" s="921"/>
      <c r="PUV29" s="921"/>
      <c r="PUW29" s="921"/>
      <c r="PUX29" s="921"/>
      <c r="PUY29" s="921"/>
      <c r="PUZ29" s="921"/>
      <c r="PVA29" s="921"/>
      <c r="PVB29" s="921"/>
      <c r="PVC29" s="921"/>
      <c r="PVD29" s="921"/>
      <c r="PVE29" s="921"/>
      <c r="PVF29" s="921"/>
      <c r="PVG29" s="921"/>
      <c r="PVH29" s="921"/>
      <c r="PVI29" s="921"/>
      <c r="PVJ29" s="921"/>
      <c r="PVK29" s="921"/>
      <c r="PVL29" s="921"/>
      <c r="PVM29" s="921"/>
      <c r="PVN29" s="921"/>
      <c r="PVO29" s="921"/>
      <c r="PVP29" s="921"/>
      <c r="PVQ29" s="921"/>
      <c r="PVR29" s="921"/>
      <c r="PVS29" s="921"/>
      <c r="PVT29" s="921"/>
      <c r="PVU29" s="921"/>
      <c r="PVV29" s="921"/>
      <c r="PVW29" s="921"/>
      <c r="PVX29" s="921"/>
      <c r="PVY29" s="921"/>
      <c r="PVZ29" s="921"/>
      <c r="PWA29" s="921"/>
      <c r="PWB29" s="921"/>
      <c r="PWC29" s="921"/>
      <c r="PWD29" s="921"/>
      <c r="PWE29" s="921"/>
      <c r="PWF29" s="921"/>
      <c r="PWG29" s="921"/>
      <c r="PWH29" s="921"/>
      <c r="PWI29" s="921"/>
      <c r="PWJ29" s="921"/>
      <c r="PWK29" s="921"/>
      <c r="PWL29" s="921"/>
      <c r="PWM29" s="921"/>
      <c r="PWN29" s="921"/>
      <c r="PWO29" s="921"/>
      <c r="PWP29" s="921"/>
      <c r="PWQ29" s="921"/>
      <c r="PWR29" s="921"/>
      <c r="PWS29" s="921"/>
      <c r="PWT29" s="921"/>
      <c r="PWU29" s="921"/>
      <c r="PWV29" s="921"/>
      <c r="PWW29" s="921"/>
      <c r="PWX29" s="921"/>
      <c r="PWY29" s="921"/>
      <c r="PWZ29" s="921"/>
      <c r="PXA29" s="921"/>
      <c r="PXB29" s="921"/>
      <c r="PXC29" s="921"/>
      <c r="PXD29" s="921"/>
      <c r="PXE29" s="921"/>
      <c r="PXF29" s="921"/>
      <c r="PXG29" s="921"/>
      <c r="PXH29" s="921"/>
      <c r="PXI29" s="921"/>
      <c r="PXJ29" s="921"/>
      <c r="PXK29" s="921"/>
      <c r="PXL29" s="921"/>
      <c r="PXM29" s="921"/>
      <c r="PXN29" s="921"/>
      <c r="PXO29" s="921"/>
      <c r="PXP29" s="921"/>
      <c r="PXQ29" s="921"/>
      <c r="PXR29" s="921"/>
      <c r="PXS29" s="921"/>
      <c r="PXT29" s="921"/>
      <c r="PXU29" s="921"/>
      <c r="PXV29" s="921"/>
      <c r="PXW29" s="921"/>
      <c r="PXX29" s="921"/>
      <c r="PXY29" s="921"/>
      <c r="PXZ29" s="921"/>
      <c r="PYA29" s="921"/>
      <c r="PYB29" s="921"/>
      <c r="PYC29" s="921"/>
      <c r="PYD29" s="921"/>
      <c r="PYE29" s="921"/>
      <c r="PYF29" s="921"/>
      <c r="PYG29" s="921"/>
      <c r="PYH29" s="921"/>
      <c r="PYI29" s="921"/>
      <c r="PYJ29" s="921"/>
      <c r="PYK29" s="921"/>
      <c r="PYL29" s="921"/>
      <c r="PYM29" s="921"/>
      <c r="PYN29" s="921"/>
      <c r="PYO29" s="921"/>
      <c r="PYP29" s="921"/>
      <c r="PYQ29" s="921"/>
      <c r="PYR29" s="921"/>
      <c r="PYS29" s="921"/>
      <c r="PYT29" s="921"/>
      <c r="PYU29" s="921"/>
      <c r="PYV29" s="921"/>
      <c r="PYW29" s="921"/>
      <c r="PYX29" s="921"/>
      <c r="PYY29" s="921"/>
      <c r="PYZ29" s="921"/>
      <c r="PZA29" s="921"/>
      <c r="PZB29" s="921"/>
      <c r="PZC29" s="921"/>
      <c r="PZD29" s="921"/>
      <c r="PZE29" s="921"/>
      <c r="PZF29" s="921"/>
      <c r="PZG29" s="921"/>
      <c r="PZH29" s="921"/>
      <c r="PZI29" s="921"/>
      <c r="PZJ29" s="921"/>
      <c r="PZK29" s="921"/>
      <c r="PZL29" s="921"/>
      <c r="PZM29" s="921"/>
      <c r="PZN29" s="921"/>
      <c r="PZO29" s="921"/>
      <c r="PZP29" s="921"/>
      <c r="PZQ29" s="921"/>
      <c r="PZR29" s="921"/>
      <c r="PZS29" s="921"/>
      <c r="PZT29" s="921"/>
      <c r="PZU29" s="921"/>
      <c r="PZV29" s="921"/>
      <c r="PZW29" s="921"/>
      <c r="PZX29" s="921"/>
      <c r="PZY29" s="921"/>
      <c r="PZZ29" s="921"/>
      <c r="QAA29" s="921"/>
      <c r="QAB29" s="921"/>
      <c r="QAC29" s="921"/>
      <c r="QAD29" s="921"/>
      <c r="QAE29" s="921"/>
      <c r="QAF29" s="921"/>
      <c r="QAG29" s="921"/>
      <c r="QAH29" s="921"/>
      <c r="QAI29" s="921"/>
      <c r="QAJ29" s="921"/>
      <c r="QAK29" s="921"/>
      <c r="QAL29" s="921"/>
      <c r="QAM29" s="921"/>
      <c r="QAN29" s="921"/>
      <c r="QAO29" s="921"/>
      <c r="QAP29" s="921"/>
      <c r="QAQ29" s="921"/>
      <c r="QAR29" s="921"/>
      <c r="QAS29" s="921"/>
      <c r="QAT29" s="921"/>
      <c r="QAU29" s="921"/>
      <c r="QAV29" s="921"/>
      <c r="QAW29" s="921"/>
      <c r="QAX29" s="921"/>
      <c r="QAY29" s="921"/>
      <c r="QAZ29" s="921"/>
      <c r="QBA29" s="921"/>
      <c r="QBB29" s="921"/>
      <c r="QBC29" s="921"/>
      <c r="QBD29" s="921"/>
      <c r="QBE29" s="921"/>
      <c r="QBF29" s="921"/>
      <c r="QBG29" s="921"/>
      <c r="QBH29" s="921"/>
      <c r="QBI29" s="921"/>
      <c r="QBJ29" s="921"/>
      <c r="QBK29" s="921"/>
      <c r="QBL29" s="921"/>
      <c r="QBM29" s="921"/>
      <c r="QBN29" s="921"/>
      <c r="QBO29" s="921"/>
      <c r="QBP29" s="921"/>
      <c r="QBQ29" s="921"/>
      <c r="QBR29" s="921"/>
      <c r="QBS29" s="921"/>
      <c r="QBT29" s="921"/>
      <c r="QBU29" s="921"/>
      <c r="QBV29" s="921"/>
      <c r="QBW29" s="921"/>
      <c r="QBX29" s="921"/>
      <c r="QBY29" s="921"/>
      <c r="QBZ29" s="921"/>
      <c r="QCA29" s="921"/>
      <c r="QCB29" s="921"/>
      <c r="QCC29" s="921"/>
      <c r="QCD29" s="921"/>
      <c r="QCE29" s="921"/>
      <c r="QCF29" s="921"/>
      <c r="QCG29" s="921"/>
      <c r="QCH29" s="921"/>
      <c r="QCI29" s="921"/>
      <c r="QCJ29" s="921"/>
      <c r="QCK29" s="921"/>
      <c r="QCL29" s="921"/>
      <c r="QCM29" s="921"/>
      <c r="QCN29" s="921"/>
      <c r="QCO29" s="921"/>
      <c r="QCP29" s="921"/>
      <c r="QCQ29" s="921"/>
      <c r="QCR29" s="921"/>
      <c r="QCS29" s="921"/>
      <c r="QCT29" s="921"/>
      <c r="QCU29" s="921"/>
      <c r="QCV29" s="921"/>
      <c r="QCW29" s="921"/>
      <c r="QCX29" s="921"/>
      <c r="QCY29" s="921"/>
      <c r="QCZ29" s="921"/>
      <c r="QDA29" s="921"/>
      <c r="QDB29" s="921"/>
      <c r="QDC29" s="921"/>
      <c r="QDD29" s="921"/>
      <c r="QDE29" s="921"/>
      <c r="QDF29" s="921"/>
      <c r="QDG29" s="921"/>
      <c r="QDH29" s="921"/>
      <c r="QDI29" s="921"/>
      <c r="QDJ29" s="921"/>
      <c r="QDK29" s="921"/>
      <c r="QDL29" s="921"/>
      <c r="QDM29" s="921"/>
      <c r="QDN29" s="921"/>
      <c r="QDO29" s="921"/>
      <c r="QDP29" s="921"/>
      <c r="QDQ29" s="921"/>
      <c r="QDR29" s="921"/>
      <c r="QDS29" s="921"/>
      <c r="QDT29" s="921"/>
      <c r="QDU29" s="921"/>
      <c r="QDV29" s="921"/>
      <c r="QDW29" s="921"/>
      <c r="QDX29" s="921"/>
      <c r="QDY29" s="921"/>
      <c r="QDZ29" s="921"/>
      <c r="QEA29" s="921"/>
      <c r="QEB29" s="921"/>
      <c r="QEC29" s="921"/>
      <c r="QED29" s="921"/>
      <c r="QEE29" s="921"/>
      <c r="QEF29" s="921"/>
      <c r="QEG29" s="921"/>
      <c r="QEH29" s="921"/>
      <c r="QEI29" s="921"/>
      <c r="QEJ29" s="921"/>
      <c r="QEK29" s="921"/>
      <c r="QEL29" s="921"/>
      <c r="QEM29" s="921"/>
      <c r="QEN29" s="921"/>
      <c r="QEO29" s="921"/>
      <c r="QEP29" s="921"/>
      <c r="QEQ29" s="921"/>
      <c r="QER29" s="921"/>
      <c r="QES29" s="921"/>
      <c r="QET29" s="921"/>
      <c r="QEU29" s="921"/>
      <c r="QEV29" s="921"/>
      <c r="QEW29" s="921"/>
      <c r="QEX29" s="921"/>
      <c r="QEY29" s="921"/>
      <c r="QEZ29" s="921"/>
      <c r="QFA29" s="921"/>
      <c r="QFB29" s="921"/>
      <c r="QFC29" s="921"/>
      <c r="QFD29" s="921"/>
      <c r="QFE29" s="921"/>
      <c r="QFF29" s="921"/>
      <c r="QFG29" s="921"/>
      <c r="QFH29" s="921"/>
      <c r="QFI29" s="921"/>
      <c r="QFJ29" s="921"/>
      <c r="QFK29" s="921"/>
      <c r="QFL29" s="921"/>
      <c r="QFM29" s="921"/>
      <c r="QFN29" s="921"/>
      <c r="QFO29" s="921"/>
      <c r="QFP29" s="921"/>
      <c r="QFQ29" s="921"/>
      <c r="QFR29" s="921"/>
      <c r="QFS29" s="921"/>
      <c r="QFT29" s="921"/>
      <c r="QFU29" s="921"/>
      <c r="QFV29" s="921"/>
      <c r="QFW29" s="921"/>
      <c r="QFX29" s="921"/>
      <c r="QFY29" s="921"/>
      <c r="QFZ29" s="921"/>
      <c r="QGA29" s="921"/>
      <c r="QGB29" s="921"/>
      <c r="QGC29" s="921"/>
      <c r="QGD29" s="921"/>
      <c r="QGE29" s="921"/>
      <c r="QGF29" s="921"/>
      <c r="QGG29" s="921"/>
      <c r="QGH29" s="921"/>
      <c r="QGI29" s="921"/>
      <c r="QGJ29" s="921"/>
      <c r="QGK29" s="921"/>
      <c r="QGL29" s="921"/>
      <c r="QGM29" s="921"/>
      <c r="QGN29" s="921"/>
      <c r="QGO29" s="921"/>
      <c r="QGP29" s="921"/>
      <c r="QGQ29" s="921"/>
      <c r="QGR29" s="921"/>
      <c r="QGS29" s="921"/>
      <c r="QGT29" s="921"/>
      <c r="QGU29" s="921"/>
      <c r="QGV29" s="921"/>
      <c r="QGW29" s="921"/>
      <c r="QGX29" s="921"/>
      <c r="QGY29" s="921"/>
      <c r="QGZ29" s="921"/>
      <c r="QHA29" s="921"/>
      <c r="QHB29" s="921"/>
      <c r="QHC29" s="921"/>
      <c r="QHD29" s="921"/>
      <c r="QHE29" s="921"/>
      <c r="QHF29" s="921"/>
      <c r="QHG29" s="921"/>
      <c r="QHH29" s="921"/>
      <c r="QHI29" s="921"/>
      <c r="QHJ29" s="921"/>
      <c r="QHK29" s="921"/>
      <c r="QHL29" s="921"/>
      <c r="QHM29" s="921"/>
      <c r="QHN29" s="921"/>
      <c r="QHO29" s="921"/>
      <c r="QHP29" s="921"/>
      <c r="QHQ29" s="921"/>
      <c r="QHR29" s="921"/>
      <c r="QHS29" s="921"/>
      <c r="QHT29" s="921"/>
      <c r="QHU29" s="921"/>
      <c r="QHV29" s="921"/>
      <c r="QHW29" s="921"/>
      <c r="QHX29" s="921"/>
      <c r="QHY29" s="921"/>
      <c r="QHZ29" s="921"/>
      <c r="QIA29" s="921"/>
      <c r="QIB29" s="921"/>
      <c r="QIC29" s="921"/>
      <c r="QID29" s="921"/>
      <c r="QIE29" s="921"/>
      <c r="QIF29" s="921"/>
      <c r="QIG29" s="921"/>
      <c r="QIH29" s="921"/>
      <c r="QII29" s="921"/>
      <c r="QIJ29" s="921"/>
      <c r="QIK29" s="921"/>
      <c r="QIL29" s="921"/>
      <c r="QIM29" s="921"/>
      <c r="QIN29" s="921"/>
      <c r="QIO29" s="921"/>
      <c r="QIP29" s="921"/>
      <c r="QIQ29" s="921"/>
      <c r="QIR29" s="921"/>
      <c r="QIS29" s="921"/>
      <c r="QIT29" s="921"/>
      <c r="QIU29" s="921"/>
      <c r="QIV29" s="921"/>
      <c r="QIW29" s="921"/>
      <c r="QIX29" s="921"/>
      <c r="QIY29" s="921"/>
      <c r="QIZ29" s="921"/>
      <c r="QJA29" s="921"/>
      <c r="QJB29" s="921"/>
      <c r="QJC29" s="921"/>
      <c r="QJD29" s="921"/>
      <c r="QJE29" s="921"/>
      <c r="QJF29" s="921"/>
      <c r="QJG29" s="921"/>
      <c r="QJH29" s="921"/>
      <c r="QJI29" s="921"/>
      <c r="QJJ29" s="921"/>
      <c r="QJK29" s="921"/>
      <c r="QJL29" s="921"/>
      <c r="QJM29" s="921"/>
      <c r="QJN29" s="921"/>
      <c r="QJO29" s="921"/>
      <c r="QJP29" s="921"/>
      <c r="QJQ29" s="921"/>
      <c r="QJR29" s="921"/>
      <c r="QJS29" s="921"/>
      <c r="QJT29" s="921"/>
      <c r="QJU29" s="921"/>
      <c r="QJV29" s="921"/>
      <c r="QJW29" s="921"/>
      <c r="QJX29" s="921"/>
      <c r="QJY29" s="921"/>
      <c r="QJZ29" s="921"/>
      <c r="QKA29" s="921"/>
      <c r="QKB29" s="921"/>
      <c r="QKC29" s="921"/>
      <c r="QKD29" s="921"/>
      <c r="QKE29" s="921"/>
      <c r="QKF29" s="921"/>
      <c r="QKG29" s="921"/>
      <c r="QKH29" s="921"/>
      <c r="QKI29" s="921"/>
      <c r="QKJ29" s="921"/>
      <c r="QKK29" s="921"/>
      <c r="QKL29" s="921"/>
      <c r="QKM29" s="921"/>
      <c r="QKN29" s="921"/>
      <c r="QKO29" s="921"/>
      <c r="QKP29" s="921"/>
      <c r="QKQ29" s="921"/>
      <c r="QKR29" s="921"/>
      <c r="QKS29" s="921"/>
      <c r="QKT29" s="921"/>
      <c r="QKU29" s="921"/>
      <c r="QKV29" s="921"/>
      <c r="QKW29" s="921"/>
      <c r="QKX29" s="921"/>
      <c r="QKY29" s="921"/>
      <c r="QKZ29" s="921"/>
      <c r="QLA29" s="921"/>
      <c r="QLB29" s="921"/>
      <c r="QLC29" s="921"/>
      <c r="QLD29" s="921"/>
      <c r="QLE29" s="921"/>
      <c r="QLF29" s="921"/>
      <c r="QLG29" s="921"/>
      <c r="QLH29" s="921"/>
      <c r="QLI29" s="921"/>
      <c r="QLJ29" s="921"/>
      <c r="QLK29" s="921"/>
      <c r="QLL29" s="921"/>
      <c r="QLM29" s="921"/>
      <c r="QLN29" s="921"/>
      <c r="QLO29" s="921"/>
      <c r="QLP29" s="921"/>
      <c r="QLQ29" s="921"/>
      <c r="QLR29" s="921"/>
      <c r="QLS29" s="921"/>
      <c r="QLT29" s="921"/>
      <c r="QLU29" s="921"/>
      <c r="QLV29" s="921"/>
      <c r="QLW29" s="921"/>
      <c r="QLX29" s="921"/>
      <c r="QLY29" s="921"/>
      <c r="QLZ29" s="921"/>
      <c r="QMA29" s="921"/>
      <c r="QMB29" s="921"/>
      <c r="QMC29" s="921"/>
      <c r="QMD29" s="921"/>
      <c r="QME29" s="921"/>
      <c r="QMF29" s="921"/>
      <c r="QMG29" s="921"/>
      <c r="QMH29" s="921"/>
      <c r="QMI29" s="921"/>
      <c r="QMJ29" s="921"/>
      <c r="QMK29" s="921"/>
      <c r="QML29" s="921"/>
      <c r="QMM29" s="921"/>
      <c r="QMN29" s="921"/>
      <c r="QMO29" s="921"/>
      <c r="QMP29" s="921"/>
      <c r="QMQ29" s="921"/>
      <c r="QMR29" s="921"/>
      <c r="QMS29" s="921"/>
      <c r="QMT29" s="921"/>
      <c r="QMU29" s="921"/>
      <c r="QMV29" s="921"/>
      <c r="QMW29" s="921"/>
      <c r="QMX29" s="921"/>
      <c r="QMY29" s="921"/>
      <c r="QMZ29" s="921"/>
      <c r="QNA29" s="921"/>
      <c r="QNB29" s="921"/>
      <c r="QNC29" s="921"/>
      <c r="QND29" s="921"/>
      <c r="QNE29" s="921"/>
      <c r="QNF29" s="921"/>
      <c r="QNG29" s="921"/>
      <c r="QNH29" s="921"/>
      <c r="QNI29" s="921"/>
      <c r="QNJ29" s="921"/>
      <c r="QNK29" s="921"/>
      <c r="QNL29" s="921"/>
      <c r="QNM29" s="921"/>
      <c r="QNN29" s="921"/>
      <c r="QNO29" s="921"/>
      <c r="QNP29" s="921"/>
      <c r="QNQ29" s="921"/>
      <c r="QNR29" s="921"/>
      <c r="QNS29" s="921"/>
      <c r="QNT29" s="921"/>
      <c r="QNU29" s="921"/>
      <c r="QNV29" s="921"/>
      <c r="QNW29" s="921"/>
      <c r="QNX29" s="921"/>
      <c r="QNY29" s="921"/>
      <c r="QNZ29" s="921"/>
      <c r="QOA29" s="921"/>
      <c r="QOB29" s="921"/>
      <c r="QOC29" s="921"/>
      <c r="QOD29" s="921"/>
      <c r="QOE29" s="921"/>
      <c r="QOF29" s="921"/>
      <c r="QOG29" s="921"/>
      <c r="QOH29" s="921"/>
      <c r="QOI29" s="921"/>
      <c r="QOJ29" s="921"/>
      <c r="QOK29" s="921"/>
      <c r="QOL29" s="921"/>
      <c r="QOM29" s="921"/>
      <c r="QON29" s="921"/>
      <c r="QOO29" s="921"/>
      <c r="QOP29" s="921"/>
      <c r="QOQ29" s="921"/>
      <c r="QOR29" s="921"/>
      <c r="QOS29" s="921"/>
      <c r="QOT29" s="921"/>
      <c r="QOU29" s="921"/>
      <c r="QOV29" s="921"/>
      <c r="QOW29" s="921"/>
      <c r="QOX29" s="921"/>
      <c r="QOY29" s="921"/>
      <c r="QOZ29" s="921"/>
      <c r="QPA29" s="921"/>
      <c r="QPB29" s="921"/>
      <c r="QPC29" s="921"/>
      <c r="QPD29" s="921"/>
      <c r="QPE29" s="921"/>
      <c r="QPF29" s="921"/>
      <c r="QPG29" s="921"/>
      <c r="QPH29" s="921"/>
      <c r="QPI29" s="921"/>
      <c r="QPJ29" s="921"/>
      <c r="QPK29" s="921"/>
      <c r="QPL29" s="921"/>
      <c r="QPM29" s="921"/>
      <c r="QPN29" s="921"/>
      <c r="QPO29" s="921"/>
      <c r="QPP29" s="921"/>
      <c r="QPQ29" s="921"/>
      <c r="QPR29" s="921"/>
      <c r="QPS29" s="921"/>
      <c r="QPT29" s="921"/>
      <c r="QPU29" s="921"/>
      <c r="QPV29" s="921"/>
      <c r="QPW29" s="921"/>
      <c r="QPX29" s="921"/>
      <c r="QPY29" s="921"/>
      <c r="QPZ29" s="921"/>
      <c r="QQA29" s="921"/>
      <c r="QQB29" s="921"/>
      <c r="QQC29" s="921"/>
      <c r="QQD29" s="921"/>
      <c r="QQE29" s="921"/>
      <c r="QQF29" s="921"/>
      <c r="QQG29" s="921"/>
      <c r="QQH29" s="921"/>
      <c r="QQI29" s="921"/>
      <c r="QQJ29" s="921"/>
      <c r="QQK29" s="921"/>
      <c r="QQL29" s="921"/>
      <c r="QQM29" s="921"/>
      <c r="QQN29" s="921"/>
      <c r="QQO29" s="921"/>
      <c r="QQP29" s="921"/>
      <c r="QQQ29" s="921"/>
      <c r="QQR29" s="921"/>
      <c r="QQS29" s="921"/>
      <c r="QQT29" s="921"/>
      <c r="QQU29" s="921"/>
      <c r="QQV29" s="921"/>
      <c r="QQW29" s="921"/>
      <c r="QQX29" s="921"/>
      <c r="QQY29" s="921"/>
      <c r="QQZ29" s="921"/>
      <c r="QRA29" s="921"/>
      <c r="QRB29" s="921"/>
      <c r="QRC29" s="921"/>
      <c r="QRD29" s="921"/>
      <c r="QRE29" s="921"/>
      <c r="QRF29" s="921"/>
      <c r="QRG29" s="921"/>
      <c r="QRH29" s="921"/>
      <c r="QRI29" s="921"/>
      <c r="QRJ29" s="921"/>
      <c r="QRK29" s="921"/>
      <c r="QRL29" s="921"/>
      <c r="QRM29" s="921"/>
      <c r="QRN29" s="921"/>
      <c r="QRO29" s="921"/>
      <c r="QRP29" s="921"/>
      <c r="QRQ29" s="921"/>
      <c r="QRR29" s="921"/>
      <c r="QRS29" s="921"/>
      <c r="QRT29" s="921"/>
      <c r="QRU29" s="921"/>
      <c r="QRV29" s="921"/>
      <c r="QRW29" s="921"/>
      <c r="QRX29" s="921"/>
      <c r="QRY29" s="921"/>
      <c r="QRZ29" s="921"/>
      <c r="QSA29" s="921"/>
      <c r="QSB29" s="921"/>
      <c r="QSC29" s="921"/>
      <c r="QSD29" s="921"/>
      <c r="QSE29" s="921"/>
      <c r="QSF29" s="921"/>
      <c r="QSG29" s="921"/>
      <c r="QSH29" s="921"/>
      <c r="QSI29" s="921"/>
      <c r="QSJ29" s="921"/>
      <c r="QSK29" s="921"/>
      <c r="QSL29" s="921"/>
      <c r="QSM29" s="921"/>
      <c r="QSN29" s="921"/>
      <c r="QSO29" s="921"/>
      <c r="QSP29" s="921"/>
      <c r="QSQ29" s="921"/>
      <c r="QSR29" s="921"/>
      <c r="QSS29" s="921"/>
      <c r="QST29" s="921"/>
      <c r="QSU29" s="921"/>
      <c r="QSV29" s="921"/>
      <c r="QSW29" s="921"/>
      <c r="QSX29" s="921"/>
      <c r="QSY29" s="921"/>
      <c r="QSZ29" s="921"/>
      <c r="QTA29" s="921"/>
      <c r="QTB29" s="921"/>
      <c r="QTC29" s="921"/>
      <c r="QTD29" s="921"/>
      <c r="QTE29" s="921"/>
      <c r="QTF29" s="921"/>
      <c r="QTG29" s="921"/>
      <c r="QTH29" s="921"/>
      <c r="QTI29" s="921"/>
      <c r="QTJ29" s="921"/>
      <c r="QTK29" s="921"/>
      <c r="QTL29" s="921"/>
      <c r="QTM29" s="921"/>
      <c r="QTN29" s="921"/>
      <c r="QTO29" s="921"/>
      <c r="QTP29" s="921"/>
      <c r="QTQ29" s="921"/>
      <c r="QTR29" s="921"/>
      <c r="QTS29" s="921"/>
      <c r="QTT29" s="921"/>
      <c r="QTU29" s="921"/>
      <c r="QTV29" s="921"/>
      <c r="QTW29" s="921"/>
      <c r="QTX29" s="921"/>
      <c r="QTY29" s="921"/>
      <c r="QTZ29" s="921"/>
      <c r="QUA29" s="921"/>
      <c r="QUB29" s="921"/>
      <c r="QUC29" s="921"/>
      <c r="QUD29" s="921"/>
      <c r="QUE29" s="921"/>
      <c r="QUF29" s="921"/>
      <c r="QUG29" s="921"/>
      <c r="QUH29" s="921"/>
      <c r="QUI29" s="921"/>
      <c r="QUJ29" s="921"/>
      <c r="QUK29" s="921"/>
      <c r="QUL29" s="921"/>
      <c r="QUM29" s="921"/>
      <c r="QUN29" s="921"/>
      <c r="QUO29" s="921"/>
      <c r="QUP29" s="921"/>
      <c r="QUQ29" s="921"/>
      <c r="QUR29" s="921"/>
      <c r="QUS29" s="921"/>
      <c r="QUT29" s="921"/>
      <c r="QUU29" s="921"/>
      <c r="QUV29" s="921"/>
      <c r="QUW29" s="921"/>
      <c r="QUX29" s="921"/>
      <c r="QUY29" s="921"/>
      <c r="QUZ29" s="921"/>
      <c r="QVA29" s="921"/>
      <c r="QVB29" s="921"/>
      <c r="QVC29" s="921"/>
      <c r="QVD29" s="921"/>
      <c r="QVE29" s="921"/>
      <c r="QVF29" s="921"/>
      <c r="QVG29" s="921"/>
      <c r="QVH29" s="921"/>
      <c r="QVI29" s="921"/>
      <c r="QVJ29" s="921"/>
      <c r="QVK29" s="921"/>
      <c r="QVL29" s="921"/>
      <c r="QVM29" s="921"/>
      <c r="QVN29" s="921"/>
      <c r="QVO29" s="921"/>
      <c r="QVP29" s="921"/>
      <c r="QVQ29" s="921"/>
      <c r="QVR29" s="921"/>
      <c r="QVS29" s="921"/>
      <c r="QVT29" s="921"/>
      <c r="QVU29" s="921"/>
      <c r="QVV29" s="921"/>
      <c r="QVW29" s="921"/>
      <c r="QVX29" s="921"/>
      <c r="QVY29" s="921"/>
      <c r="QVZ29" s="921"/>
      <c r="QWA29" s="921"/>
      <c r="QWB29" s="921"/>
      <c r="QWC29" s="921"/>
      <c r="QWD29" s="921"/>
      <c r="QWE29" s="921"/>
      <c r="QWF29" s="921"/>
      <c r="QWG29" s="921"/>
      <c r="QWH29" s="921"/>
      <c r="QWI29" s="921"/>
      <c r="QWJ29" s="921"/>
      <c r="QWK29" s="921"/>
      <c r="QWL29" s="921"/>
      <c r="QWM29" s="921"/>
      <c r="QWN29" s="921"/>
      <c r="QWO29" s="921"/>
      <c r="QWP29" s="921"/>
      <c r="QWQ29" s="921"/>
      <c r="QWR29" s="921"/>
      <c r="QWS29" s="921"/>
      <c r="QWT29" s="921"/>
      <c r="QWU29" s="921"/>
      <c r="QWV29" s="921"/>
      <c r="QWW29" s="921"/>
      <c r="QWX29" s="921"/>
      <c r="QWY29" s="921"/>
      <c r="QWZ29" s="921"/>
      <c r="QXA29" s="921"/>
      <c r="QXB29" s="921"/>
      <c r="QXC29" s="921"/>
      <c r="QXD29" s="921"/>
      <c r="QXE29" s="921"/>
      <c r="QXF29" s="921"/>
      <c r="QXG29" s="921"/>
      <c r="QXH29" s="921"/>
      <c r="QXI29" s="921"/>
      <c r="QXJ29" s="921"/>
      <c r="QXK29" s="921"/>
      <c r="QXL29" s="921"/>
      <c r="QXM29" s="921"/>
      <c r="QXN29" s="921"/>
      <c r="QXO29" s="921"/>
      <c r="QXP29" s="921"/>
      <c r="QXQ29" s="921"/>
      <c r="QXR29" s="921"/>
      <c r="QXS29" s="921"/>
      <c r="QXT29" s="921"/>
      <c r="QXU29" s="921"/>
      <c r="QXV29" s="921"/>
      <c r="QXW29" s="921"/>
      <c r="QXX29" s="921"/>
      <c r="QXY29" s="921"/>
      <c r="QXZ29" s="921"/>
      <c r="QYA29" s="921"/>
      <c r="QYB29" s="921"/>
      <c r="QYC29" s="921"/>
      <c r="QYD29" s="921"/>
      <c r="QYE29" s="921"/>
      <c r="QYF29" s="921"/>
      <c r="QYG29" s="921"/>
      <c r="QYH29" s="921"/>
      <c r="QYI29" s="921"/>
      <c r="QYJ29" s="921"/>
      <c r="QYK29" s="921"/>
      <c r="QYL29" s="921"/>
      <c r="QYM29" s="921"/>
      <c r="QYN29" s="921"/>
      <c r="QYO29" s="921"/>
      <c r="QYP29" s="921"/>
      <c r="QYQ29" s="921"/>
      <c r="QYR29" s="921"/>
      <c r="QYS29" s="921"/>
      <c r="QYT29" s="921"/>
      <c r="QYU29" s="921"/>
      <c r="QYV29" s="921"/>
      <c r="QYW29" s="921"/>
      <c r="QYX29" s="921"/>
      <c r="QYY29" s="921"/>
      <c r="QYZ29" s="921"/>
      <c r="QZA29" s="921"/>
      <c r="QZB29" s="921"/>
      <c r="QZC29" s="921"/>
      <c r="QZD29" s="921"/>
      <c r="QZE29" s="921"/>
      <c r="QZF29" s="921"/>
      <c r="QZG29" s="921"/>
      <c r="QZH29" s="921"/>
      <c r="QZI29" s="921"/>
      <c r="QZJ29" s="921"/>
      <c r="QZK29" s="921"/>
      <c r="QZL29" s="921"/>
      <c r="QZM29" s="921"/>
      <c r="QZN29" s="921"/>
      <c r="QZO29" s="921"/>
      <c r="QZP29" s="921"/>
      <c r="QZQ29" s="921"/>
      <c r="QZR29" s="921"/>
      <c r="QZS29" s="921"/>
      <c r="QZT29" s="921"/>
      <c r="QZU29" s="921"/>
      <c r="QZV29" s="921"/>
      <c r="QZW29" s="921"/>
      <c r="QZX29" s="921"/>
      <c r="QZY29" s="921"/>
      <c r="QZZ29" s="921"/>
      <c r="RAA29" s="921"/>
      <c r="RAB29" s="921"/>
      <c r="RAC29" s="921"/>
      <c r="RAD29" s="921"/>
      <c r="RAE29" s="921"/>
      <c r="RAF29" s="921"/>
      <c r="RAG29" s="921"/>
      <c r="RAH29" s="921"/>
      <c r="RAI29" s="921"/>
      <c r="RAJ29" s="921"/>
      <c r="RAK29" s="921"/>
      <c r="RAL29" s="921"/>
      <c r="RAM29" s="921"/>
      <c r="RAN29" s="921"/>
      <c r="RAO29" s="921"/>
      <c r="RAP29" s="921"/>
      <c r="RAQ29" s="921"/>
      <c r="RAR29" s="921"/>
      <c r="RAS29" s="921"/>
      <c r="RAT29" s="921"/>
      <c r="RAU29" s="921"/>
      <c r="RAV29" s="921"/>
      <c r="RAW29" s="921"/>
      <c r="RAX29" s="921"/>
      <c r="RAY29" s="921"/>
      <c r="RAZ29" s="921"/>
      <c r="RBA29" s="921"/>
      <c r="RBB29" s="921"/>
      <c r="RBC29" s="921"/>
      <c r="RBD29" s="921"/>
      <c r="RBE29" s="921"/>
      <c r="RBF29" s="921"/>
      <c r="RBG29" s="921"/>
      <c r="RBH29" s="921"/>
      <c r="RBI29" s="921"/>
      <c r="RBJ29" s="921"/>
      <c r="RBK29" s="921"/>
      <c r="RBL29" s="921"/>
      <c r="RBM29" s="921"/>
      <c r="RBN29" s="921"/>
      <c r="RBO29" s="921"/>
      <c r="RBP29" s="921"/>
      <c r="RBQ29" s="921"/>
      <c r="RBR29" s="921"/>
      <c r="RBS29" s="921"/>
      <c r="RBT29" s="921"/>
      <c r="RBU29" s="921"/>
      <c r="RBV29" s="921"/>
      <c r="RBW29" s="921"/>
      <c r="RBX29" s="921"/>
      <c r="RBY29" s="921"/>
      <c r="RBZ29" s="921"/>
      <c r="RCA29" s="921"/>
      <c r="RCB29" s="921"/>
      <c r="RCC29" s="921"/>
      <c r="RCD29" s="921"/>
      <c r="RCE29" s="921"/>
      <c r="RCF29" s="921"/>
      <c r="RCG29" s="921"/>
      <c r="RCH29" s="921"/>
      <c r="RCI29" s="921"/>
      <c r="RCJ29" s="921"/>
      <c r="RCK29" s="921"/>
      <c r="RCL29" s="921"/>
      <c r="RCM29" s="921"/>
      <c r="RCN29" s="921"/>
      <c r="RCO29" s="921"/>
      <c r="RCP29" s="921"/>
      <c r="RCQ29" s="921"/>
      <c r="RCR29" s="921"/>
      <c r="RCS29" s="921"/>
      <c r="RCT29" s="921"/>
      <c r="RCU29" s="921"/>
      <c r="RCV29" s="921"/>
      <c r="RCW29" s="921"/>
      <c r="RCX29" s="921"/>
      <c r="RCY29" s="921"/>
      <c r="RCZ29" s="921"/>
      <c r="RDA29" s="921"/>
      <c r="RDB29" s="921"/>
      <c r="RDC29" s="921"/>
      <c r="RDD29" s="921"/>
      <c r="RDE29" s="921"/>
      <c r="RDF29" s="921"/>
      <c r="RDG29" s="921"/>
      <c r="RDH29" s="921"/>
      <c r="RDI29" s="921"/>
      <c r="RDJ29" s="921"/>
      <c r="RDK29" s="921"/>
      <c r="RDL29" s="921"/>
      <c r="RDM29" s="921"/>
      <c r="RDN29" s="921"/>
      <c r="RDO29" s="921"/>
      <c r="RDP29" s="921"/>
      <c r="RDQ29" s="921"/>
      <c r="RDR29" s="921"/>
      <c r="RDS29" s="921"/>
      <c r="RDT29" s="921"/>
      <c r="RDU29" s="921"/>
      <c r="RDV29" s="921"/>
      <c r="RDW29" s="921"/>
      <c r="RDX29" s="921"/>
      <c r="RDY29" s="921"/>
      <c r="RDZ29" s="921"/>
      <c r="REA29" s="921"/>
      <c r="REB29" s="921"/>
      <c r="REC29" s="921"/>
      <c r="RED29" s="921"/>
      <c r="REE29" s="921"/>
      <c r="REF29" s="921"/>
      <c r="REG29" s="921"/>
      <c r="REH29" s="921"/>
      <c r="REI29" s="921"/>
      <c r="REJ29" s="921"/>
      <c r="REK29" s="921"/>
      <c r="REL29" s="921"/>
      <c r="REM29" s="921"/>
      <c r="REN29" s="921"/>
      <c r="REO29" s="921"/>
      <c r="REP29" s="921"/>
      <c r="REQ29" s="921"/>
      <c r="RER29" s="921"/>
      <c r="RES29" s="921"/>
      <c r="RET29" s="921"/>
      <c r="REU29" s="921"/>
      <c r="REV29" s="921"/>
      <c r="REW29" s="921"/>
      <c r="REX29" s="921"/>
      <c r="REY29" s="921"/>
      <c r="REZ29" s="921"/>
      <c r="RFA29" s="921"/>
      <c r="RFB29" s="921"/>
      <c r="RFC29" s="921"/>
      <c r="RFD29" s="921"/>
      <c r="RFE29" s="921"/>
      <c r="RFF29" s="921"/>
      <c r="RFG29" s="921"/>
      <c r="RFH29" s="921"/>
      <c r="RFI29" s="921"/>
      <c r="RFJ29" s="921"/>
      <c r="RFK29" s="921"/>
      <c r="RFL29" s="921"/>
      <c r="RFM29" s="921"/>
      <c r="RFN29" s="921"/>
      <c r="RFO29" s="921"/>
      <c r="RFP29" s="921"/>
      <c r="RFQ29" s="921"/>
      <c r="RFR29" s="921"/>
      <c r="RFS29" s="921"/>
      <c r="RFT29" s="921"/>
      <c r="RFU29" s="921"/>
      <c r="RFV29" s="921"/>
      <c r="RFW29" s="921"/>
      <c r="RFX29" s="921"/>
      <c r="RFY29" s="921"/>
      <c r="RFZ29" s="921"/>
      <c r="RGA29" s="921"/>
      <c r="RGB29" s="921"/>
      <c r="RGC29" s="921"/>
      <c r="RGD29" s="921"/>
      <c r="RGE29" s="921"/>
      <c r="RGF29" s="921"/>
      <c r="RGG29" s="921"/>
      <c r="RGH29" s="921"/>
      <c r="RGI29" s="921"/>
      <c r="RGJ29" s="921"/>
      <c r="RGK29" s="921"/>
      <c r="RGL29" s="921"/>
      <c r="RGM29" s="921"/>
      <c r="RGN29" s="921"/>
      <c r="RGO29" s="921"/>
      <c r="RGP29" s="921"/>
      <c r="RGQ29" s="921"/>
      <c r="RGR29" s="921"/>
      <c r="RGS29" s="921"/>
      <c r="RGT29" s="921"/>
      <c r="RGU29" s="921"/>
      <c r="RGV29" s="921"/>
      <c r="RGW29" s="921"/>
      <c r="RGX29" s="921"/>
      <c r="RGY29" s="921"/>
      <c r="RGZ29" s="921"/>
      <c r="RHA29" s="921"/>
      <c r="RHB29" s="921"/>
      <c r="RHC29" s="921"/>
      <c r="RHD29" s="921"/>
      <c r="RHE29" s="921"/>
      <c r="RHF29" s="921"/>
      <c r="RHG29" s="921"/>
      <c r="RHH29" s="921"/>
      <c r="RHI29" s="921"/>
      <c r="RHJ29" s="921"/>
      <c r="RHK29" s="921"/>
      <c r="RHL29" s="921"/>
      <c r="RHM29" s="921"/>
      <c r="RHN29" s="921"/>
      <c r="RHO29" s="921"/>
      <c r="RHP29" s="921"/>
      <c r="RHQ29" s="921"/>
      <c r="RHR29" s="921"/>
      <c r="RHS29" s="921"/>
      <c r="RHT29" s="921"/>
      <c r="RHU29" s="921"/>
      <c r="RHV29" s="921"/>
      <c r="RHW29" s="921"/>
      <c r="RHX29" s="921"/>
      <c r="RHY29" s="921"/>
      <c r="RHZ29" s="921"/>
      <c r="RIA29" s="921"/>
      <c r="RIB29" s="921"/>
      <c r="RIC29" s="921"/>
      <c r="RID29" s="921"/>
      <c r="RIE29" s="921"/>
      <c r="RIF29" s="921"/>
      <c r="RIG29" s="921"/>
      <c r="RIH29" s="921"/>
      <c r="RII29" s="921"/>
      <c r="RIJ29" s="921"/>
      <c r="RIK29" s="921"/>
      <c r="RIL29" s="921"/>
      <c r="RIM29" s="921"/>
      <c r="RIN29" s="921"/>
      <c r="RIO29" s="921"/>
      <c r="RIP29" s="921"/>
      <c r="RIQ29" s="921"/>
      <c r="RIR29" s="921"/>
      <c r="RIS29" s="921"/>
      <c r="RIT29" s="921"/>
      <c r="RIU29" s="921"/>
      <c r="RIV29" s="921"/>
      <c r="RIW29" s="921"/>
      <c r="RIX29" s="921"/>
      <c r="RIY29" s="921"/>
      <c r="RIZ29" s="921"/>
      <c r="RJA29" s="921"/>
      <c r="RJB29" s="921"/>
      <c r="RJC29" s="921"/>
      <c r="RJD29" s="921"/>
      <c r="RJE29" s="921"/>
      <c r="RJF29" s="921"/>
      <c r="RJG29" s="921"/>
      <c r="RJH29" s="921"/>
      <c r="RJI29" s="921"/>
      <c r="RJJ29" s="921"/>
      <c r="RJK29" s="921"/>
      <c r="RJL29" s="921"/>
      <c r="RJM29" s="921"/>
      <c r="RJN29" s="921"/>
      <c r="RJO29" s="921"/>
      <c r="RJP29" s="921"/>
      <c r="RJQ29" s="921"/>
      <c r="RJR29" s="921"/>
      <c r="RJS29" s="921"/>
      <c r="RJT29" s="921"/>
      <c r="RJU29" s="921"/>
      <c r="RJV29" s="921"/>
      <c r="RJW29" s="921"/>
      <c r="RJX29" s="921"/>
      <c r="RJY29" s="921"/>
      <c r="RJZ29" s="921"/>
      <c r="RKA29" s="921"/>
      <c r="RKB29" s="921"/>
      <c r="RKC29" s="921"/>
      <c r="RKD29" s="921"/>
      <c r="RKE29" s="921"/>
      <c r="RKF29" s="921"/>
      <c r="RKG29" s="921"/>
      <c r="RKH29" s="921"/>
      <c r="RKI29" s="921"/>
      <c r="RKJ29" s="921"/>
      <c r="RKK29" s="921"/>
      <c r="RKL29" s="921"/>
      <c r="RKM29" s="921"/>
      <c r="RKN29" s="921"/>
      <c r="RKO29" s="921"/>
      <c r="RKP29" s="921"/>
      <c r="RKQ29" s="921"/>
      <c r="RKR29" s="921"/>
      <c r="RKS29" s="921"/>
      <c r="RKT29" s="921"/>
      <c r="RKU29" s="921"/>
      <c r="RKV29" s="921"/>
      <c r="RKW29" s="921"/>
      <c r="RKX29" s="921"/>
      <c r="RKY29" s="921"/>
      <c r="RKZ29" s="921"/>
      <c r="RLA29" s="921"/>
      <c r="RLB29" s="921"/>
      <c r="RLC29" s="921"/>
      <c r="RLD29" s="921"/>
      <c r="RLE29" s="921"/>
      <c r="RLF29" s="921"/>
      <c r="RLG29" s="921"/>
      <c r="RLH29" s="921"/>
      <c r="RLI29" s="921"/>
      <c r="RLJ29" s="921"/>
      <c r="RLK29" s="921"/>
      <c r="RLL29" s="921"/>
      <c r="RLM29" s="921"/>
      <c r="RLN29" s="921"/>
      <c r="RLO29" s="921"/>
      <c r="RLP29" s="921"/>
      <c r="RLQ29" s="921"/>
      <c r="RLR29" s="921"/>
      <c r="RLS29" s="921"/>
      <c r="RLT29" s="921"/>
      <c r="RLU29" s="921"/>
      <c r="RLV29" s="921"/>
      <c r="RLW29" s="921"/>
      <c r="RLX29" s="921"/>
      <c r="RLY29" s="921"/>
      <c r="RLZ29" s="921"/>
      <c r="RMA29" s="921"/>
      <c r="RMB29" s="921"/>
      <c r="RMC29" s="921"/>
      <c r="RMD29" s="921"/>
      <c r="RME29" s="921"/>
      <c r="RMF29" s="921"/>
      <c r="RMG29" s="921"/>
      <c r="RMH29" s="921"/>
      <c r="RMI29" s="921"/>
      <c r="RMJ29" s="921"/>
      <c r="RMK29" s="921"/>
      <c r="RML29" s="921"/>
      <c r="RMM29" s="921"/>
      <c r="RMN29" s="921"/>
      <c r="RMO29" s="921"/>
      <c r="RMP29" s="921"/>
      <c r="RMQ29" s="921"/>
      <c r="RMR29" s="921"/>
      <c r="RMS29" s="921"/>
      <c r="RMT29" s="921"/>
      <c r="RMU29" s="921"/>
      <c r="RMV29" s="921"/>
      <c r="RMW29" s="921"/>
      <c r="RMX29" s="921"/>
      <c r="RMY29" s="921"/>
      <c r="RMZ29" s="921"/>
      <c r="RNA29" s="921"/>
      <c r="RNB29" s="921"/>
      <c r="RNC29" s="921"/>
      <c r="RND29" s="921"/>
      <c r="RNE29" s="921"/>
      <c r="RNF29" s="921"/>
      <c r="RNG29" s="921"/>
      <c r="RNH29" s="921"/>
      <c r="RNI29" s="921"/>
      <c r="RNJ29" s="921"/>
      <c r="RNK29" s="921"/>
      <c r="RNL29" s="921"/>
      <c r="RNM29" s="921"/>
      <c r="RNN29" s="921"/>
      <c r="RNO29" s="921"/>
      <c r="RNP29" s="921"/>
      <c r="RNQ29" s="921"/>
      <c r="RNR29" s="921"/>
      <c r="RNS29" s="921"/>
      <c r="RNT29" s="921"/>
      <c r="RNU29" s="921"/>
      <c r="RNV29" s="921"/>
      <c r="RNW29" s="921"/>
      <c r="RNX29" s="921"/>
      <c r="RNY29" s="921"/>
      <c r="RNZ29" s="921"/>
      <c r="ROA29" s="921"/>
      <c r="ROB29" s="921"/>
      <c r="ROC29" s="921"/>
      <c r="ROD29" s="921"/>
      <c r="ROE29" s="921"/>
      <c r="ROF29" s="921"/>
      <c r="ROG29" s="921"/>
      <c r="ROH29" s="921"/>
      <c r="ROI29" s="921"/>
      <c r="ROJ29" s="921"/>
      <c r="ROK29" s="921"/>
      <c r="ROL29" s="921"/>
      <c r="ROM29" s="921"/>
      <c r="RON29" s="921"/>
      <c r="ROO29" s="921"/>
      <c r="ROP29" s="921"/>
      <c r="ROQ29" s="921"/>
      <c r="ROR29" s="921"/>
      <c r="ROS29" s="921"/>
      <c r="ROT29" s="921"/>
      <c r="ROU29" s="921"/>
      <c r="ROV29" s="921"/>
      <c r="ROW29" s="921"/>
      <c r="ROX29" s="921"/>
      <c r="ROY29" s="921"/>
      <c r="ROZ29" s="921"/>
      <c r="RPA29" s="921"/>
      <c r="RPB29" s="921"/>
      <c r="RPC29" s="921"/>
      <c r="RPD29" s="921"/>
      <c r="RPE29" s="921"/>
      <c r="RPF29" s="921"/>
      <c r="RPG29" s="921"/>
      <c r="RPH29" s="921"/>
      <c r="RPI29" s="921"/>
      <c r="RPJ29" s="921"/>
      <c r="RPK29" s="921"/>
      <c r="RPL29" s="921"/>
      <c r="RPM29" s="921"/>
      <c r="RPN29" s="921"/>
      <c r="RPO29" s="921"/>
      <c r="RPP29" s="921"/>
      <c r="RPQ29" s="921"/>
      <c r="RPR29" s="921"/>
      <c r="RPS29" s="921"/>
      <c r="RPT29" s="921"/>
      <c r="RPU29" s="921"/>
      <c r="RPV29" s="921"/>
      <c r="RPW29" s="921"/>
      <c r="RPX29" s="921"/>
      <c r="RPY29" s="921"/>
      <c r="RPZ29" s="921"/>
      <c r="RQA29" s="921"/>
      <c r="RQB29" s="921"/>
      <c r="RQC29" s="921"/>
      <c r="RQD29" s="921"/>
      <c r="RQE29" s="921"/>
      <c r="RQF29" s="921"/>
      <c r="RQG29" s="921"/>
      <c r="RQH29" s="921"/>
      <c r="RQI29" s="921"/>
      <c r="RQJ29" s="921"/>
      <c r="RQK29" s="921"/>
      <c r="RQL29" s="921"/>
      <c r="RQM29" s="921"/>
      <c r="RQN29" s="921"/>
      <c r="RQO29" s="921"/>
      <c r="RQP29" s="921"/>
      <c r="RQQ29" s="921"/>
      <c r="RQR29" s="921"/>
      <c r="RQS29" s="921"/>
      <c r="RQT29" s="921"/>
      <c r="RQU29" s="921"/>
      <c r="RQV29" s="921"/>
      <c r="RQW29" s="921"/>
      <c r="RQX29" s="921"/>
      <c r="RQY29" s="921"/>
      <c r="RQZ29" s="921"/>
      <c r="RRA29" s="921"/>
      <c r="RRB29" s="921"/>
      <c r="RRC29" s="921"/>
      <c r="RRD29" s="921"/>
      <c r="RRE29" s="921"/>
      <c r="RRF29" s="921"/>
      <c r="RRG29" s="921"/>
      <c r="RRH29" s="921"/>
      <c r="RRI29" s="921"/>
      <c r="RRJ29" s="921"/>
      <c r="RRK29" s="921"/>
      <c r="RRL29" s="921"/>
      <c r="RRM29" s="921"/>
      <c r="RRN29" s="921"/>
      <c r="RRO29" s="921"/>
      <c r="RRP29" s="921"/>
      <c r="RRQ29" s="921"/>
      <c r="RRR29" s="921"/>
      <c r="RRS29" s="921"/>
      <c r="RRT29" s="921"/>
      <c r="RRU29" s="921"/>
      <c r="RRV29" s="921"/>
      <c r="RRW29" s="921"/>
      <c r="RRX29" s="921"/>
      <c r="RRY29" s="921"/>
      <c r="RRZ29" s="921"/>
      <c r="RSA29" s="921"/>
      <c r="RSB29" s="921"/>
      <c r="RSC29" s="921"/>
      <c r="RSD29" s="921"/>
      <c r="RSE29" s="921"/>
      <c r="RSF29" s="921"/>
      <c r="RSG29" s="921"/>
      <c r="RSH29" s="921"/>
      <c r="RSI29" s="921"/>
      <c r="RSJ29" s="921"/>
      <c r="RSK29" s="921"/>
      <c r="RSL29" s="921"/>
      <c r="RSM29" s="921"/>
      <c r="RSN29" s="921"/>
      <c r="RSO29" s="921"/>
      <c r="RSP29" s="921"/>
      <c r="RSQ29" s="921"/>
      <c r="RSR29" s="921"/>
      <c r="RSS29" s="921"/>
      <c r="RST29" s="921"/>
      <c r="RSU29" s="921"/>
      <c r="RSV29" s="921"/>
      <c r="RSW29" s="921"/>
      <c r="RSX29" s="921"/>
      <c r="RSY29" s="921"/>
      <c r="RSZ29" s="921"/>
      <c r="RTA29" s="921"/>
      <c r="RTB29" s="921"/>
      <c r="RTC29" s="921"/>
      <c r="RTD29" s="921"/>
      <c r="RTE29" s="921"/>
      <c r="RTF29" s="921"/>
      <c r="RTG29" s="921"/>
      <c r="RTH29" s="921"/>
      <c r="RTI29" s="921"/>
      <c r="RTJ29" s="921"/>
      <c r="RTK29" s="921"/>
      <c r="RTL29" s="921"/>
      <c r="RTM29" s="921"/>
      <c r="RTN29" s="921"/>
      <c r="RTO29" s="921"/>
      <c r="RTP29" s="921"/>
      <c r="RTQ29" s="921"/>
      <c r="RTR29" s="921"/>
      <c r="RTS29" s="921"/>
      <c r="RTT29" s="921"/>
      <c r="RTU29" s="921"/>
      <c r="RTV29" s="921"/>
      <c r="RTW29" s="921"/>
      <c r="RTX29" s="921"/>
      <c r="RTY29" s="921"/>
      <c r="RTZ29" s="921"/>
      <c r="RUA29" s="921"/>
      <c r="RUB29" s="921"/>
      <c r="RUC29" s="921"/>
      <c r="RUD29" s="921"/>
      <c r="RUE29" s="921"/>
      <c r="RUF29" s="921"/>
      <c r="RUG29" s="921"/>
      <c r="RUH29" s="921"/>
      <c r="RUI29" s="921"/>
      <c r="RUJ29" s="921"/>
      <c r="RUK29" s="921"/>
      <c r="RUL29" s="921"/>
      <c r="RUM29" s="921"/>
      <c r="RUN29" s="921"/>
      <c r="RUO29" s="921"/>
      <c r="RUP29" s="921"/>
      <c r="RUQ29" s="921"/>
      <c r="RUR29" s="921"/>
      <c r="RUS29" s="921"/>
      <c r="RUT29" s="921"/>
      <c r="RUU29" s="921"/>
      <c r="RUV29" s="921"/>
      <c r="RUW29" s="921"/>
      <c r="RUX29" s="921"/>
      <c r="RUY29" s="921"/>
      <c r="RUZ29" s="921"/>
      <c r="RVA29" s="921"/>
      <c r="RVB29" s="921"/>
      <c r="RVC29" s="921"/>
      <c r="RVD29" s="921"/>
      <c r="RVE29" s="921"/>
      <c r="RVF29" s="921"/>
      <c r="RVG29" s="921"/>
      <c r="RVH29" s="921"/>
      <c r="RVI29" s="921"/>
      <c r="RVJ29" s="921"/>
      <c r="RVK29" s="921"/>
      <c r="RVL29" s="921"/>
      <c r="RVM29" s="921"/>
      <c r="RVN29" s="921"/>
      <c r="RVO29" s="921"/>
      <c r="RVP29" s="921"/>
      <c r="RVQ29" s="921"/>
      <c r="RVR29" s="921"/>
      <c r="RVS29" s="921"/>
      <c r="RVT29" s="921"/>
      <c r="RVU29" s="921"/>
      <c r="RVV29" s="921"/>
      <c r="RVW29" s="921"/>
      <c r="RVX29" s="921"/>
      <c r="RVY29" s="921"/>
      <c r="RVZ29" s="921"/>
      <c r="RWA29" s="921"/>
      <c r="RWB29" s="921"/>
      <c r="RWC29" s="921"/>
      <c r="RWD29" s="921"/>
      <c r="RWE29" s="921"/>
      <c r="RWF29" s="921"/>
      <c r="RWG29" s="921"/>
      <c r="RWH29" s="921"/>
      <c r="RWI29" s="921"/>
      <c r="RWJ29" s="921"/>
      <c r="RWK29" s="921"/>
      <c r="RWL29" s="921"/>
      <c r="RWM29" s="921"/>
      <c r="RWN29" s="921"/>
      <c r="RWO29" s="921"/>
      <c r="RWP29" s="921"/>
      <c r="RWQ29" s="921"/>
      <c r="RWR29" s="921"/>
      <c r="RWS29" s="921"/>
      <c r="RWT29" s="921"/>
      <c r="RWU29" s="921"/>
      <c r="RWV29" s="921"/>
      <c r="RWW29" s="921"/>
      <c r="RWX29" s="921"/>
      <c r="RWY29" s="921"/>
      <c r="RWZ29" s="921"/>
      <c r="RXA29" s="921"/>
      <c r="RXB29" s="921"/>
      <c r="RXC29" s="921"/>
      <c r="RXD29" s="921"/>
      <c r="RXE29" s="921"/>
      <c r="RXF29" s="921"/>
      <c r="RXG29" s="921"/>
      <c r="RXH29" s="921"/>
      <c r="RXI29" s="921"/>
      <c r="RXJ29" s="921"/>
      <c r="RXK29" s="921"/>
      <c r="RXL29" s="921"/>
      <c r="RXM29" s="921"/>
      <c r="RXN29" s="921"/>
      <c r="RXO29" s="921"/>
      <c r="RXP29" s="921"/>
      <c r="RXQ29" s="921"/>
      <c r="RXR29" s="921"/>
      <c r="RXS29" s="921"/>
      <c r="RXT29" s="921"/>
      <c r="RXU29" s="921"/>
      <c r="RXV29" s="921"/>
      <c r="RXW29" s="921"/>
      <c r="RXX29" s="921"/>
      <c r="RXY29" s="921"/>
      <c r="RXZ29" s="921"/>
      <c r="RYA29" s="921"/>
      <c r="RYB29" s="921"/>
      <c r="RYC29" s="921"/>
      <c r="RYD29" s="921"/>
      <c r="RYE29" s="921"/>
      <c r="RYF29" s="921"/>
      <c r="RYG29" s="921"/>
      <c r="RYH29" s="921"/>
      <c r="RYI29" s="921"/>
      <c r="RYJ29" s="921"/>
      <c r="RYK29" s="921"/>
      <c r="RYL29" s="921"/>
      <c r="RYM29" s="921"/>
      <c r="RYN29" s="921"/>
      <c r="RYO29" s="921"/>
      <c r="RYP29" s="921"/>
      <c r="RYQ29" s="921"/>
      <c r="RYR29" s="921"/>
      <c r="RYS29" s="921"/>
      <c r="RYT29" s="921"/>
      <c r="RYU29" s="921"/>
      <c r="RYV29" s="921"/>
      <c r="RYW29" s="921"/>
      <c r="RYX29" s="921"/>
      <c r="RYY29" s="921"/>
      <c r="RYZ29" s="921"/>
      <c r="RZA29" s="921"/>
      <c r="RZB29" s="921"/>
      <c r="RZC29" s="921"/>
      <c r="RZD29" s="921"/>
      <c r="RZE29" s="921"/>
      <c r="RZF29" s="921"/>
      <c r="RZG29" s="921"/>
      <c r="RZH29" s="921"/>
      <c r="RZI29" s="921"/>
      <c r="RZJ29" s="921"/>
      <c r="RZK29" s="921"/>
      <c r="RZL29" s="921"/>
      <c r="RZM29" s="921"/>
      <c r="RZN29" s="921"/>
      <c r="RZO29" s="921"/>
      <c r="RZP29" s="921"/>
      <c r="RZQ29" s="921"/>
      <c r="RZR29" s="921"/>
      <c r="RZS29" s="921"/>
      <c r="RZT29" s="921"/>
      <c r="RZU29" s="921"/>
      <c r="RZV29" s="921"/>
      <c r="RZW29" s="921"/>
      <c r="RZX29" s="921"/>
      <c r="RZY29" s="921"/>
      <c r="RZZ29" s="921"/>
      <c r="SAA29" s="921"/>
      <c r="SAB29" s="921"/>
      <c r="SAC29" s="921"/>
      <c r="SAD29" s="921"/>
      <c r="SAE29" s="921"/>
      <c r="SAF29" s="921"/>
      <c r="SAG29" s="921"/>
      <c r="SAH29" s="921"/>
      <c r="SAI29" s="921"/>
      <c r="SAJ29" s="921"/>
      <c r="SAK29" s="921"/>
      <c r="SAL29" s="921"/>
      <c r="SAM29" s="921"/>
      <c r="SAN29" s="921"/>
      <c r="SAO29" s="921"/>
      <c r="SAP29" s="921"/>
      <c r="SAQ29" s="921"/>
      <c r="SAR29" s="921"/>
      <c r="SAS29" s="921"/>
      <c r="SAT29" s="921"/>
      <c r="SAU29" s="921"/>
      <c r="SAV29" s="921"/>
      <c r="SAW29" s="921"/>
      <c r="SAX29" s="921"/>
      <c r="SAY29" s="921"/>
      <c r="SAZ29" s="921"/>
      <c r="SBA29" s="921"/>
      <c r="SBB29" s="921"/>
      <c r="SBC29" s="921"/>
      <c r="SBD29" s="921"/>
      <c r="SBE29" s="921"/>
      <c r="SBF29" s="921"/>
      <c r="SBG29" s="921"/>
      <c r="SBH29" s="921"/>
      <c r="SBI29" s="921"/>
      <c r="SBJ29" s="921"/>
      <c r="SBK29" s="921"/>
      <c r="SBL29" s="921"/>
      <c r="SBM29" s="921"/>
      <c r="SBN29" s="921"/>
      <c r="SBO29" s="921"/>
      <c r="SBP29" s="921"/>
      <c r="SBQ29" s="921"/>
      <c r="SBR29" s="921"/>
      <c r="SBS29" s="921"/>
      <c r="SBT29" s="921"/>
      <c r="SBU29" s="921"/>
      <c r="SBV29" s="921"/>
      <c r="SBW29" s="921"/>
      <c r="SBX29" s="921"/>
      <c r="SBY29" s="921"/>
      <c r="SBZ29" s="921"/>
      <c r="SCA29" s="921"/>
      <c r="SCB29" s="921"/>
      <c r="SCC29" s="921"/>
      <c r="SCD29" s="921"/>
      <c r="SCE29" s="921"/>
      <c r="SCF29" s="921"/>
      <c r="SCG29" s="921"/>
      <c r="SCH29" s="921"/>
      <c r="SCI29" s="921"/>
      <c r="SCJ29" s="921"/>
      <c r="SCK29" s="921"/>
      <c r="SCL29" s="921"/>
      <c r="SCM29" s="921"/>
      <c r="SCN29" s="921"/>
      <c r="SCO29" s="921"/>
      <c r="SCP29" s="921"/>
      <c r="SCQ29" s="921"/>
      <c r="SCR29" s="921"/>
      <c r="SCS29" s="921"/>
      <c r="SCT29" s="921"/>
      <c r="SCU29" s="921"/>
      <c r="SCV29" s="921"/>
      <c r="SCW29" s="921"/>
      <c r="SCX29" s="921"/>
      <c r="SCY29" s="921"/>
      <c r="SCZ29" s="921"/>
      <c r="SDA29" s="921"/>
      <c r="SDB29" s="921"/>
      <c r="SDC29" s="921"/>
      <c r="SDD29" s="921"/>
      <c r="SDE29" s="921"/>
      <c r="SDF29" s="921"/>
      <c r="SDG29" s="921"/>
      <c r="SDH29" s="921"/>
      <c r="SDI29" s="921"/>
      <c r="SDJ29" s="921"/>
      <c r="SDK29" s="921"/>
      <c r="SDL29" s="921"/>
      <c r="SDM29" s="921"/>
      <c r="SDN29" s="921"/>
      <c r="SDO29" s="921"/>
      <c r="SDP29" s="921"/>
      <c r="SDQ29" s="921"/>
      <c r="SDR29" s="921"/>
      <c r="SDS29" s="921"/>
      <c r="SDT29" s="921"/>
      <c r="SDU29" s="921"/>
      <c r="SDV29" s="921"/>
      <c r="SDW29" s="921"/>
      <c r="SDX29" s="921"/>
      <c r="SDY29" s="921"/>
      <c r="SDZ29" s="921"/>
      <c r="SEA29" s="921"/>
      <c r="SEB29" s="921"/>
      <c r="SEC29" s="921"/>
      <c r="SED29" s="921"/>
      <c r="SEE29" s="921"/>
      <c r="SEF29" s="921"/>
      <c r="SEG29" s="921"/>
      <c r="SEH29" s="921"/>
      <c r="SEI29" s="921"/>
      <c r="SEJ29" s="921"/>
      <c r="SEK29" s="921"/>
      <c r="SEL29" s="921"/>
      <c r="SEM29" s="921"/>
      <c r="SEN29" s="921"/>
      <c r="SEO29" s="921"/>
      <c r="SEP29" s="921"/>
      <c r="SEQ29" s="921"/>
      <c r="SER29" s="921"/>
      <c r="SES29" s="921"/>
      <c r="SET29" s="921"/>
      <c r="SEU29" s="921"/>
      <c r="SEV29" s="921"/>
      <c r="SEW29" s="921"/>
      <c r="SEX29" s="921"/>
      <c r="SEY29" s="921"/>
      <c r="SEZ29" s="921"/>
      <c r="SFA29" s="921"/>
      <c r="SFB29" s="921"/>
      <c r="SFC29" s="921"/>
      <c r="SFD29" s="921"/>
      <c r="SFE29" s="921"/>
      <c r="SFF29" s="921"/>
      <c r="SFG29" s="921"/>
      <c r="SFH29" s="921"/>
      <c r="SFI29" s="921"/>
      <c r="SFJ29" s="921"/>
      <c r="SFK29" s="921"/>
      <c r="SFL29" s="921"/>
      <c r="SFM29" s="921"/>
      <c r="SFN29" s="921"/>
      <c r="SFO29" s="921"/>
      <c r="SFP29" s="921"/>
      <c r="SFQ29" s="921"/>
      <c r="SFR29" s="921"/>
      <c r="SFS29" s="921"/>
      <c r="SFT29" s="921"/>
      <c r="SFU29" s="921"/>
      <c r="SFV29" s="921"/>
      <c r="SFW29" s="921"/>
      <c r="SFX29" s="921"/>
      <c r="SFY29" s="921"/>
      <c r="SFZ29" s="921"/>
      <c r="SGA29" s="921"/>
      <c r="SGB29" s="921"/>
      <c r="SGC29" s="921"/>
      <c r="SGD29" s="921"/>
      <c r="SGE29" s="921"/>
      <c r="SGF29" s="921"/>
      <c r="SGG29" s="921"/>
      <c r="SGH29" s="921"/>
      <c r="SGI29" s="921"/>
      <c r="SGJ29" s="921"/>
      <c r="SGK29" s="921"/>
      <c r="SGL29" s="921"/>
      <c r="SGM29" s="921"/>
      <c r="SGN29" s="921"/>
      <c r="SGO29" s="921"/>
      <c r="SGP29" s="921"/>
      <c r="SGQ29" s="921"/>
      <c r="SGR29" s="921"/>
      <c r="SGS29" s="921"/>
      <c r="SGT29" s="921"/>
      <c r="SGU29" s="921"/>
      <c r="SGV29" s="921"/>
      <c r="SGW29" s="921"/>
      <c r="SGX29" s="921"/>
      <c r="SGY29" s="921"/>
      <c r="SGZ29" s="921"/>
      <c r="SHA29" s="921"/>
      <c r="SHB29" s="921"/>
      <c r="SHC29" s="921"/>
      <c r="SHD29" s="921"/>
      <c r="SHE29" s="921"/>
      <c r="SHF29" s="921"/>
      <c r="SHG29" s="921"/>
      <c r="SHH29" s="921"/>
      <c r="SHI29" s="921"/>
      <c r="SHJ29" s="921"/>
      <c r="SHK29" s="921"/>
      <c r="SHL29" s="921"/>
      <c r="SHM29" s="921"/>
      <c r="SHN29" s="921"/>
      <c r="SHO29" s="921"/>
      <c r="SHP29" s="921"/>
      <c r="SHQ29" s="921"/>
      <c r="SHR29" s="921"/>
      <c r="SHS29" s="921"/>
      <c r="SHT29" s="921"/>
      <c r="SHU29" s="921"/>
      <c r="SHV29" s="921"/>
      <c r="SHW29" s="921"/>
      <c r="SHX29" s="921"/>
      <c r="SHY29" s="921"/>
      <c r="SHZ29" s="921"/>
      <c r="SIA29" s="921"/>
      <c r="SIB29" s="921"/>
      <c r="SIC29" s="921"/>
      <c r="SID29" s="921"/>
      <c r="SIE29" s="921"/>
      <c r="SIF29" s="921"/>
      <c r="SIG29" s="921"/>
      <c r="SIH29" s="921"/>
      <c r="SII29" s="921"/>
      <c r="SIJ29" s="921"/>
      <c r="SIK29" s="921"/>
      <c r="SIL29" s="921"/>
      <c r="SIM29" s="921"/>
      <c r="SIN29" s="921"/>
      <c r="SIO29" s="921"/>
      <c r="SIP29" s="921"/>
      <c r="SIQ29" s="921"/>
      <c r="SIR29" s="921"/>
      <c r="SIS29" s="921"/>
      <c r="SIT29" s="921"/>
      <c r="SIU29" s="921"/>
      <c r="SIV29" s="921"/>
      <c r="SIW29" s="921"/>
      <c r="SIX29" s="921"/>
      <c r="SIY29" s="921"/>
      <c r="SIZ29" s="921"/>
      <c r="SJA29" s="921"/>
      <c r="SJB29" s="921"/>
      <c r="SJC29" s="921"/>
      <c r="SJD29" s="921"/>
      <c r="SJE29" s="921"/>
      <c r="SJF29" s="921"/>
      <c r="SJG29" s="921"/>
      <c r="SJH29" s="921"/>
      <c r="SJI29" s="921"/>
      <c r="SJJ29" s="921"/>
      <c r="SJK29" s="921"/>
      <c r="SJL29" s="921"/>
      <c r="SJM29" s="921"/>
      <c r="SJN29" s="921"/>
      <c r="SJO29" s="921"/>
      <c r="SJP29" s="921"/>
      <c r="SJQ29" s="921"/>
      <c r="SJR29" s="921"/>
      <c r="SJS29" s="921"/>
      <c r="SJT29" s="921"/>
      <c r="SJU29" s="921"/>
      <c r="SJV29" s="921"/>
      <c r="SJW29" s="921"/>
      <c r="SJX29" s="921"/>
      <c r="SJY29" s="921"/>
      <c r="SJZ29" s="921"/>
      <c r="SKA29" s="921"/>
      <c r="SKB29" s="921"/>
      <c r="SKC29" s="921"/>
      <c r="SKD29" s="921"/>
      <c r="SKE29" s="921"/>
      <c r="SKF29" s="921"/>
      <c r="SKG29" s="921"/>
      <c r="SKH29" s="921"/>
      <c r="SKI29" s="921"/>
      <c r="SKJ29" s="921"/>
      <c r="SKK29" s="921"/>
      <c r="SKL29" s="921"/>
      <c r="SKM29" s="921"/>
      <c r="SKN29" s="921"/>
      <c r="SKO29" s="921"/>
      <c r="SKP29" s="921"/>
      <c r="SKQ29" s="921"/>
      <c r="SKR29" s="921"/>
      <c r="SKS29" s="921"/>
      <c r="SKT29" s="921"/>
      <c r="SKU29" s="921"/>
      <c r="SKV29" s="921"/>
      <c r="SKW29" s="921"/>
      <c r="SKX29" s="921"/>
      <c r="SKY29" s="921"/>
      <c r="SKZ29" s="921"/>
      <c r="SLA29" s="921"/>
      <c r="SLB29" s="921"/>
      <c r="SLC29" s="921"/>
      <c r="SLD29" s="921"/>
      <c r="SLE29" s="921"/>
      <c r="SLF29" s="921"/>
      <c r="SLG29" s="921"/>
      <c r="SLH29" s="921"/>
      <c r="SLI29" s="921"/>
      <c r="SLJ29" s="921"/>
      <c r="SLK29" s="921"/>
      <c r="SLL29" s="921"/>
      <c r="SLM29" s="921"/>
      <c r="SLN29" s="921"/>
      <c r="SLO29" s="921"/>
      <c r="SLP29" s="921"/>
      <c r="SLQ29" s="921"/>
      <c r="SLR29" s="921"/>
      <c r="SLS29" s="921"/>
      <c r="SLT29" s="921"/>
      <c r="SLU29" s="921"/>
      <c r="SLV29" s="921"/>
      <c r="SLW29" s="921"/>
      <c r="SLX29" s="921"/>
      <c r="SLY29" s="921"/>
      <c r="SLZ29" s="921"/>
      <c r="SMA29" s="921"/>
      <c r="SMB29" s="921"/>
      <c r="SMC29" s="921"/>
      <c r="SMD29" s="921"/>
      <c r="SME29" s="921"/>
      <c r="SMF29" s="921"/>
      <c r="SMG29" s="921"/>
      <c r="SMH29" s="921"/>
      <c r="SMI29" s="921"/>
      <c r="SMJ29" s="921"/>
      <c r="SMK29" s="921"/>
      <c r="SML29" s="921"/>
      <c r="SMM29" s="921"/>
      <c r="SMN29" s="921"/>
      <c r="SMO29" s="921"/>
      <c r="SMP29" s="921"/>
      <c r="SMQ29" s="921"/>
      <c r="SMR29" s="921"/>
      <c r="SMS29" s="921"/>
      <c r="SMT29" s="921"/>
      <c r="SMU29" s="921"/>
      <c r="SMV29" s="921"/>
      <c r="SMW29" s="921"/>
      <c r="SMX29" s="921"/>
      <c r="SMY29" s="921"/>
      <c r="SMZ29" s="921"/>
      <c r="SNA29" s="921"/>
      <c r="SNB29" s="921"/>
      <c r="SNC29" s="921"/>
      <c r="SND29" s="921"/>
      <c r="SNE29" s="921"/>
      <c r="SNF29" s="921"/>
      <c r="SNG29" s="921"/>
      <c r="SNH29" s="921"/>
      <c r="SNI29" s="921"/>
      <c r="SNJ29" s="921"/>
      <c r="SNK29" s="921"/>
      <c r="SNL29" s="921"/>
      <c r="SNM29" s="921"/>
      <c r="SNN29" s="921"/>
      <c r="SNO29" s="921"/>
      <c r="SNP29" s="921"/>
      <c r="SNQ29" s="921"/>
      <c r="SNR29" s="921"/>
      <c r="SNS29" s="921"/>
      <c r="SNT29" s="921"/>
      <c r="SNU29" s="921"/>
      <c r="SNV29" s="921"/>
      <c r="SNW29" s="921"/>
      <c r="SNX29" s="921"/>
      <c r="SNY29" s="921"/>
      <c r="SNZ29" s="921"/>
      <c r="SOA29" s="921"/>
      <c r="SOB29" s="921"/>
      <c r="SOC29" s="921"/>
      <c r="SOD29" s="921"/>
      <c r="SOE29" s="921"/>
      <c r="SOF29" s="921"/>
      <c r="SOG29" s="921"/>
      <c r="SOH29" s="921"/>
      <c r="SOI29" s="921"/>
      <c r="SOJ29" s="921"/>
      <c r="SOK29" s="921"/>
      <c r="SOL29" s="921"/>
      <c r="SOM29" s="921"/>
      <c r="SON29" s="921"/>
      <c r="SOO29" s="921"/>
      <c r="SOP29" s="921"/>
      <c r="SOQ29" s="921"/>
      <c r="SOR29" s="921"/>
      <c r="SOS29" s="921"/>
      <c r="SOT29" s="921"/>
      <c r="SOU29" s="921"/>
      <c r="SOV29" s="921"/>
      <c r="SOW29" s="921"/>
      <c r="SOX29" s="921"/>
      <c r="SOY29" s="921"/>
      <c r="SOZ29" s="921"/>
      <c r="SPA29" s="921"/>
      <c r="SPB29" s="921"/>
      <c r="SPC29" s="921"/>
      <c r="SPD29" s="921"/>
      <c r="SPE29" s="921"/>
      <c r="SPF29" s="921"/>
      <c r="SPG29" s="921"/>
      <c r="SPH29" s="921"/>
      <c r="SPI29" s="921"/>
      <c r="SPJ29" s="921"/>
      <c r="SPK29" s="921"/>
      <c r="SPL29" s="921"/>
      <c r="SPM29" s="921"/>
      <c r="SPN29" s="921"/>
      <c r="SPO29" s="921"/>
      <c r="SPP29" s="921"/>
      <c r="SPQ29" s="921"/>
      <c r="SPR29" s="921"/>
      <c r="SPS29" s="921"/>
      <c r="SPT29" s="921"/>
      <c r="SPU29" s="921"/>
      <c r="SPV29" s="921"/>
      <c r="SPW29" s="921"/>
      <c r="SPX29" s="921"/>
      <c r="SPY29" s="921"/>
      <c r="SPZ29" s="921"/>
      <c r="SQA29" s="921"/>
      <c r="SQB29" s="921"/>
      <c r="SQC29" s="921"/>
      <c r="SQD29" s="921"/>
      <c r="SQE29" s="921"/>
      <c r="SQF29" s="921"/>
      <c r="SQG29" s="921"/>
      <c r="SQH29" s="921"/>
      <c r="SQI29" s="921"/>
      <c r="SQJ29" s="921"/>
      <c r="SQK29" s="921"/>
      <c r="SQL29" s="921"/>
      <c r="SQM29" s="921"/>
      <c r="SQN29" s="921"/>
      <c r="SQO29" s="921"/>
      <c r="SQP29" s="921"/>
      <c r="SQQ29" s="921"/>
      <c r="SQR29" s="921"/>
      <c r="SQS29" s="921"/>
      <c r="SQT29" s="921"/>
      <c r="SQU29" s="921"/>
      <c r="SQV29" s="921"/>
      <c r="SQW29" s="921"/>
      <c r="SQX29" s="921"/>
      <c r="SQY29" s="921"/>
      <c r="SQZ29" s="921"/>
      <c r="SRA29" s="921"/>
      <c r="SRB29" s="921"/>
      <c r="SRC29" s="921"/>
      <c r="SRD29" s="921"/>
      <c r="SRE29" s="921"/>
      <c r="SRF29" s="921"/>
      <c r="SRG29" s="921"/>
      <c r="SRH29" s="921"/>
      <c r="SRI29" s="921"/>
      <c r="SRJ29" s="921"/>
      <c r="SRK29" s="921"/>
      <c r="SRL29" s="921"/>
      <c r="SRM29" s="921"/>
      <c r="SRN29" s="921"/>
      <c r="SRO29" s="921"/>
      <c r="SRP29" s="921"/>
      <c r="SRQ29" s="921"/>
      <c r="SRR29" s="921"/>
      <c r="SRS29" s="921"/>
      <c r="SRT29" s="921"/>
      <c r="SRU29" s="921"/>
      <c r="SRV29" s="921"/>
      <c r="SRW29" s="921"/>
      <c r="SRX29" s="921"/>
      <c r="SRY29" s="921"/>
      <c r="SRZ29" s="921"/>
      <c r="SSA29" s="921"/>
      <c r="SSB29" s="921"/>
      <c r="SSC29" s="921"/>
      <c r="SSD29" s="921"/>
      <c r="SSE29" s="921"/>
      <c r="SSF29" s="921"/>
      <c r="SSG29" s="921"/>
      <c r="SSH29" s="921"/>
      <c r="SSI29" s="921"/>
      <c r="SSJ29" s="921"/>
      <c r="SSK29" s="921"/>
      <c r="SSL29" s="921"/>
      <c r="SSM29" s="921"/>
      <c r="SSN29" s="921"/>
      <c r="SSO29" s="921"/>
      <c r="SSP29" s="921"/>
      <c r="SSQ29" s="921"/>
      <c r="SSR29" s="921"/>
      <c r="SSS29" s="921"/>
      <c r="SST29" s="921"/>
      <c r="SSU29" s="921"/>
      <c r="SSV29" s="921"/>
      <c r="SSW29" s="921"/>
      <c r="SSX29" s="921"/>
      <c r="SSY29" s="921"/>
      <c r="SSZ29" s="921"/>
      <c r="STA29" s="921"/>
      <c r="STB29" s="921"/>
      <c r="STC29" s="921"/>
      <c r="STD29" s="921"/>
      <c r="STE29" s="921"/>
      <c r="STF29" s="921"/>
      <c r="STG29" s="921"/>
      <c r="STH29" s="921"/>
      <c r="STI29" s="921"/>
      <c r="STJ29" s="921"/>
      <c r="STK29" s="921"/>
      <c r="STL29" s="921"/>
      <c r="STM29" s="921"/>
      <c r="STN29" s="921"/>
      <c r="STO29" s="921"/>
      <c r="STP29" s="921"/>
      <c r="STQ29" s="921"/>
      <c r="STR29" s="921"/>
      <c r="STS29" s="921"/>
      <c r="STT29" s="921"/>
      <c r="STU29" s="921"/>
      <c r="STV29" s="921"/>
      <c r="STW29" s="921"/>
      <c r="STX29" s="921"/>
      <c r="STY29" s="921"/>
      <c r="STZ29" s="921"/>
      <c r="SUA29" s="921"/>
      <c r="SUB29" s="921"/>
      <c r="SUC29" s="921"/>
      <c r="SUD29" s="921"/>
      <c r="SUE29" s="921"/>
      <c r="SUF29" s="921"/>
      <c r="SUG29" s="921"/>
      <c r="SUH29" s="921"/>
      <c r="SUI29" s="921"/>
      <c r="SUJ29" s="921"/>
      <c r="SUK29" s="921"/>
      <c r="SUL29" s="921"/>
      <c r="SUM29" s="921"/>
      <c r="SUN29" s="921"/>
      <c r="SUO29" s="921"/>
      <c r="SUP29" s="921"/>
      <c r="SUQ29" s="921"/>
      <c r="SUR29" s="921"/>
      <c r="SUS29" s="921"/>
      <c r="SUT29" s="921"/>
      <c r="SUU29" s="921"/>
      <c r="SUV29" s="921"/>
      <c r="SUW29" s="921"/>
      <c r="SUX29" s="921"/>
      <c r="SUY29" s="921"/>
      <c r="SUZ29" s="921"/>
      <c r="SVA29" s="921"/>
      <c r="SVB29" s="921"/>
      <c r="SVC29" s="921"/>
      <c r="SVD29" s="921"/>
      <c r="SVE29" s="921"/>
      <c r="SVF29" s="921"/>
      <c r="SVG29" s="921"/>
      <c r="SVH29" s="921"/>
      <c r="SVI29" s="921"/>
      <c r="SVJ29" s="921"/>
      <c r="SVK29" s="921"/>
      <c r="SVL29" s="921"/>
      <c r="SVM29" s="921"/>
      <c r="SVN29" s="921"/>
      <c r="SVO29" s="921"/>
      <c r="SVP29" s="921"/>
      <c r="SVQ29" s="921"/>
      <c r="SVR29" s="921"/>
      <c r="SVS29" s="921"/>
      <c r="SVT29" s="921"/>
      <c r="SVU29" s="921"/>
      <c r="SVV29" s="921"/>
      <c r="SVW29" s="921"/>
      <c r="SVX29" s="921"/>
      <c r="SVY29" s="921"/>
      <c r="SVZ29" s="921"/>
      <c r="SWA29" s="921"/>
      <c r="SWB29" s="921"/>
      <c r="SWC29" s="921"/>
      <c r="SWD29" s="921"/>
      <c r="SWE29" s="921"/>
      <c r="SWF29" s="921"/>
      <c r="SWG29" s="921"/>
      <c r="SWH29" s="921"/>
      <c r="SWI29" s="921"/>
      <c r="SWJ29" s="921"/>
      <c r="SWK29" s="921"/>
      <c r="SWL29" s="921"/>
      <c r="SWM29" s="921"/>
      <c r="SWN29" s="921"/>
      <c r="SWO29" s="921"/>
      <c r="SWP29" s="921"/>
      <c r="SWQ29" s="921"/>
      <c r="SWR29" s="921"/>
      <c r="SWS29" s="921"/>
      <c r="SWT29" s="921"/>
      <c r="SWU29" s="921"/>
      <c r="SWV29" s="921"/>
      <c r="SWW29" s="921"/>
      <c r="SWX29" s="921"/>
      <c r="SWY29" s="921"/>
      <c r="SWZ29" s="921"/>
      <c r="SXA29" s="921"/>
      <c r="SXB29" s="921"/>
      <c r="SXC29" s="921"/>
      <c r="SXD29" s="921"/>
      <c r="SXE29" s="921"/>
      <c r="SXF29" s="921"/>
      <c r="SXG29" s="921"/>
      <c r="SXH29" s="921"/>
      <c r="SXI29" s="921"/>
      <c r="SXJ29" s="921"/>
      <c r="SXK29" s="921"/>
      <c r="SXL29" s="921"/>
      <c r="SXM29" s="921"/>
      <c r="SXN29" s="921"/>
      <c r="SXO29" s="921"/>
      <c r="SXP29" s="921"/>
      <c r="SXQ29" s="921"/>
      <c r="SXR29" s="921"/>
      <c r="SXS29" s="921"/>
      <c r="SXT29" s="921"/>
      <c r="SXU29" s="921"/>
      <c r="SXV29" s="921"/>
      <c r="SXW29" s="921"/>
      <c r="SXX29" s="921"/>
      <c r="SXY29" s="921"/>
      <c r="SXZ29" s="921"/>
      <c r="SYA29" s="921"/>
      <c r="SYB29" s="921"/>
      <c r="SYC29" s="921"/>
      <c r="SYD29" s="921"/>
      <c r="SYE29" s="921"/>
      <c r="SYF29" s="921"/>
      <c r="SYG29" s="921"/>
      <c r="SYH29" s="921"/>
      <c r="SYI29" s="921"/>
      <c r="SYJ29" s="921"/>
      <c r="SYK29" s="921"/>
      <c r="SYL29" s="921"/>
      <c r="SYM29" s="921"/>
      <c r="SYN29" s="921"/>
      <c r="SYO29" s="921"/>
      <c r="SYP29" s="921"/>
      <c r="SYQ29" s="921"/>
      <c r="SYR29" s="921"/>
      <c r="SYS29" s="921"/>
      <c r="SYT29" s="921"/>
      <c r="SYU29" s="921"/>
      <c r="SYV29" s="921"/>
      <c r="SYW29" s="921"/>
      <c r="SYX29" s="921"/>
      <c r="SYY29" s="921"/>
      <c r="SYZ29" s="921"/>
      <c r="SZA29" s="921"/>
      <c r="SZB29" s="921"/>
      <c r="SZC29" s="921"/>
      <c r="SZD29" s="921"/>
      <c r="SZE29" s="921"/>
      <c r="SZF29" s="921"/>
      <c r="SZG29" s="921"/>
      <c r="SZH29" s="921"/>
      <c r="SZI29" s="921"/>
      <c r="SZJ29" s="921"/>
      <c r="SZK29" s="921"/>
      <c r="SZL29" s="921"/>
      <c r="SZM29" s="921"/>
      <c r="SZN29" s="921"/>
      <c r="SZO29" s="921"/>
      <c r="SZP29" s="921"/>
      <c r="SZQ29" s="921"/>
      <c r="SZR29" s="921"/>
      <c r="SZS29" s="921"/>
      <c r="SZT29" s="921"/>
      <c r="SZU29" s="921"/>
      <c r="SZV29" s="921"/>
      <c r="SZW29" s="921"/>
      <c r="SZX29" s="921"/>
      <c r="SZY29" s="921"/>
      <c r="SZZ29" s="921"/>
      <c r="TAA29" s="921"/>
      <c r="TAB29" s="921"/>
      <c r="TAC29" s="921"/>
      <c r="TAD29" s="921"/>
      <c r="TAE29" s="921"/>
      <c r="TAF29" s="921"/>
      <c r="TAG29" s="921"/>
      <c r="TAH29" s="921"/>
      <c r="TAI29" s="921"/>
      <c r="TAJ29" s="921"/>
      <c r="TAK29" s="921"/>
      <c r="TAL29" s="921"/>
      <c r="TAM29" s="921"/>
      <c r="TAN29" s="921"/>
      <c r="TAO29" s="921"/>
      <c r="TAP29" s="921"/>
      <c r="TAQ29" s="921"/>
      <c r="TAR29" s="921"/>
      <c r="TAS29" s="921"/>
      <c r="TAT29" s="921"/>
      <c r="TAU29" s="921"/>
      <c r="TAV29" s="921"/>
      <c r="TAW29" s="921"/>
      <c r="TAX29" s="921"/>
      <c r="TAY29" s="921"/>
      <c r="TAZ29" s="921"/>
      <c r="TBA29" s="921"/>
      <c r="TBB29" s="921"/>
      <c r="TBC29" s="921"/>
      <c r="TBD29" s="921"/>
      <c r="TBE29" s="921"/>
      <c r="TBF29" s="921"/>
      <c r="TBG29" s="921"/>
      <c r="TBH29" s="921"/>
      <c r="TBI29" s="921"/>
      <c r="TBJ29" s="921"/>
      <c r="TBK29" s="921"/>
      <c r="TBL29" s="921"/>
      <c r="TBM29" s="921"/>
      <c r="TBN29" s="921"/>
      <c r="TBO29" s="921"/>
      <c r="TBP29" s="921"/>
      <c r="TBQ29" s="921"/>
      <c r="TBR29" s="921"/>
      <c r="TBS29" s="921"/>
      <c r="TBT29" s="921"/>
      <c r="TBU29" s="921"/>
      <c r="TBV29" s="921"/>
      <c r="TBW29" s="921"/>
      <c r="TBX29" s="921"/>
      <c r="TBY29" s="921"/>
      <c r="TBZ29" s="921"/>
      <c r="TCA29" s="921"/>
      <c r="TCB29" s="921"/>
      <c r="TCC29" s="921"/>
      <c r="TCD29" s="921"/>
      <c r="TCE29" s="921"/>
      <c r="TCF29" s="921"/>
      <c r="TCG29" s="921"/>
      <c r="TCH29" s="921"/>
      <c r="TCI29" s="921"/>
      <c r="TCJ29" s="921"/>
      <c r="TCK29" s="921"/>
      <c r="TCL29" s="921"/>
      <c r="TCM29" s="921"/>
      <c r="TCN29" s="921"/>
      <c r="TCO29" s="921"/>
      <c r="TCP29" s="921"/>
      <c r="TCQ29" s="921"/>
      <c r="TCR29" s="921"/>
      <c r="TCS29" s="921"/>
      <c r="TCT29" s="921"/>
      <c r="TCU29" s="921"/>
      <c r="TCV29" s="921"/>
      <c r="TCW29" s="921"/>
      <c r="TCX29" s="921"/>
      <c r="TCY29" s="921"/>
      <c r="TCZ29" s="921"/>
      <c r="TDA29" s="921"/>
      <c r="TDB29" s="921"/>
      <c r="TDC29" s="921"/>
      <c r="TDD29" s="921"/>
      <c r="TDE29" s="921"/>
      <c r="TDF29" s="921"/>
      <c r="TDG29" s="921"/>
      <c r="TDH29" s="921"/>
      <c r="TDI29" s="921"/>
      <c r="TDJ29" s="921"/>
      <c r="TDK29" s="921"/>
      <c r="TDL29" s="921"/>
      <c r="TDM29" s="921"/>
      <c r="TDN29" s="921"/>
      <c r="TDO29" s="921"/>
      <c r="TDP29" s="921"/>
      <c r="TDQ29" s="921"/>
      <c r="TDR29" s="921"/>
      <c r="TDS29" s="921"/>
      <c r="TDT29" s="921"/>
      <c r="TDU29" s="921"/>
      <c r="TDV29" s="921"/>
      <c r="TDW29" s="921"/>
      <c r="TDX29" s="921"/>
      <c r="TDY29" s="921"/>
      <c r="TDZ29" s="921"/>
      <c r="TEA29" s="921"/>
      <c r="TEB29" s="921"/>
      <c r="TEC29" s="921"/>
      <c r="TED29" s="921"/>
      <c r="TEE29" s="921"/>
      <c r="TEF29" s="921"/>
      <c r="TEG29" s="921"/>
      <c r="TEH29" s="921"/>
      <c r="TEI29" s="921"/>
      <c r="TEJ29" s="921"/>
      <c r="TEK29" s="921"/>
      <c r="TEL29" s="921"/>
      <c r="TEM29" s="921"/>
      <c r="TEN29" s="921"/>
      <c r="TEO29" s="921"/>
      <c r="TEP29" s="921"/>
      <c r="TEQ29" s="921"/>
      <c r="TER29" s="921"/>
      <c r="TES29" s="921"/>
      <c r="TET29" s="921"/>
      <c r="TEU29" s="921"/>
      <c r="TEV29" s="921"/>
      <c r="TEW29" s="921"/>
      <c r="TEX29" s="921"/>
      <c r="TEY29" s="921"/>
      <c r="TEZ29" s="921"/>
      <c r="TFA29" s="921"/>
      <c r="TFB29" s="921"/>
      <c r="TFC29" s="921"/>
      <c r="TFD29" s="921"/>
      <c r="TFE29" s="921"/>
      <c r="TFF29" s="921"/>
      <c r="TFG29" s="921"/>
      <c r="TFH29" s="921"/>
      <c r="TFI29" s="921"/>
      <c r="TFJ29" s="921"/>
      <c r="TFK29" s="921"/>
      <c r="TFL29" s="921"/>
      <c r="TFM29" s="921"/>
      <c r="TFN29" s="921"/>
      <c r="TFO29" s="921"/>
      <c r="TFP29" s="921"/>
      <c r="TFQ29" s="921"/>
      <c r="TFR29" s="921"/>
      <c r="TFS29" s="921"/>
      <c r="TFT29" s="921"/>
      <c r="TFU29" s="921"/>
      <c r="TFV29" s="921"/>
      <c r="TFW29" s="921"/>
      <c r="TFX29" s="921"/>
      <c r="TFY29" s="921"/>
      <c r="TFZ29" s="921"/>
      <c r="TGA29" s="921"/>
      <c r="TGB29" s="921"/>
      <c r="TGC29" s="921"/>
      <c r="TGD29" s="921"/>
      <c r="TGE29" s="921"/>
      <c r="TGF29" s="921"/>
      <c r="TGG29" s="921"/>
      <c r="TGH29" s="921"/>
      <c r="TGI29" s="921"/>
      <c r="TGJ29" s="921"/>
      <c r="TGK29" s="921"/>
      <c r="TGL29" s="921"/>
      <c r="TGM29" s="921"/>
      <c r="TGN29" s="921"/>
      <c r="TGO29" s="921"/>
      <c r="TGP29" s="921"/>
      <c r="TGQ29" s="921"/>
      <c r="TGR29" s="921"/>
      <c r="TGS29" s="921"/>
      <c r="TGT29" s="921"/>
      <c r="TGU29" s="921"/>
      <c r="TGV29" s="921"/>
      <c r="TGW29" s="921"/>
      <c r="TGX29" s="921"/>
      <c r="TGY29" s="921"/>
      <c r="TGZ29" s="921"/>
      <c r="THA29" s="921"/>
      <c r="THB29" s="921"/>
      <c r="THC29" s="921"/>
      <c r="THD29" s="921"/>
      <c r="THE29" s="921"/>
      <c r="THF29" s="921"/>
      <c r="THG29" s="921"/>
      <c r="THH29" s="921"/>
      <c r="THI29" s="921"/>
      <c r="THJ29" s="921"/>
      <c r="THK29" s="921"/>
      <c r="THL29" s="921"/>
      <c r="THM29" s="921"/>
      <c r="THN29" s="921"/>
      <c r="THO29" s="921"/>
      <c r="THP29" s="921"/>
      <c r="THQ29" s="921"/>
      <c r="THR29" s="921"/>
      <c r="THS29" s="921"/>
      <c r="THT29" s="921"/>
      <c r="THU29" s="921"/>
      <c r="THV29" s="921"/>
      <c r="THW29" s="921"/>
      <c r="THX29" s="921"/>
      <c r="THY29" s="921"/>
      <c r="THZ29" s="921"/>
      <c r="TIA29" s="921"/>
      <c r="TIB29" s="921"/>
      <c r="TIC29" s="921"/>
      <c r="TID29" s="921"/>
      <c r="TIE29" s="921"/>
      <c r="TIF29" s="921"/>
      <c r="TIG29" s="921"/>
      <c r="TIH29" s="921"/>
      <c r="TII29" s="921"/>
      <c r="TIJ29" s="921"/>
      <c r="TIK29" s="921"/>
      <c r="TIL29" s="921"/>
      <c r="TIM29" s="921"/>
      <c r="TIN29" s="921"/>
      <c r="TIO29" s="921"/>
      <c r="TIP29" s="921"/>
      <c r="TIQ29" s="921"/>
      <c r="TIR29" s="921"/>
      <c r="TIS29" s="921"/>
      <c r="TIT29" s="921"/>
      <c r="TIU29" s="921"/>
      <c r="TIV29" s="921"/>
      <c r="TIW29" s="921"/>
      <c r="TIX29" s="921"/>
      <c r="TIY29" s="921"/>
      <c r="TIZ29" s="921"/>
      <c r="TJA29" s="921"/>
      <c r="TJB29" s="921"/>
      <c r="TJC29" s="921"/>
      <c r="TJD29" s="921"/>
      <c r="TJE29" s="921"/>
      <c r="TJF29" s="921"/>
      <c r="TJG29" s="921"/>
      <c r="TJH29" s="921"/>
      <c r="TJI29" s="921"/>
      <c r="TJJ29" s="921"/>
      <c r="TJK29" s="921"/>
      <c r="TJL29" s="921"/>
      <c r="TJM29" s="921"/>
      <c r="TJN29" s="921"/>
      <c r="TJO29" s="921"/>
      <c r="TJP29" s="921"/>
      <c r="TJQ29" s="921"/>
      <c r="TJR29" s="921"/>
      <c r="TJS29" s="921"/>
      <c r="TJT29" s="921"/>
      <c r="TJU29" s="921"/>
      <c r="TJV29" s="921"/>
      <c r="TJW29" s="921"/>
      <c r="TJX29" s="921"/>
      <c r="TJY29" s="921"/>
      <c r="TJZ29" s="921"/>
      <c r="TKA29" s="921"/>
      <c r="TKB29" s="921"/>
      <c r="TKC29" s="921"/>
      <c r="TKD29" s="921"/>
      <c r="TKE29" s="921"/>
      <c r="TKF29" s="921"/>
      <c r="TKG29" s="921"/>
      <c r="TKH29" s="921"/>
      <c r="TKI29" s="921"/>
      <c r="TKJ29" s="921"/>
      <c r="TKK29" s="921"/>
      <c r="TKL29" s="921"/>
      <c r="TKM29" s="921"/>
      <c r="TKN29" s="921"/>
      <c r="TKO29" s="921"/>
      <c r="TKP29" s="921"/>
      <c r="TKQ29" s="921"/>
      <c r="TKR29" s="921"/>
      <c r="TKS29" s="921"/>
      <c r="TKT29" s="921"/>
      <c r="TKU29" s="921"/>
      <c r="TKV29" s="921"/>
      <c r="TKW29" s="921"/>
      <c r="TKX29" s="921"/>
      <c r="TKY29" s="921"/>
      <c r="TKZ29" s="921"/>
      <c r="TLA29" s="921"/>
      <c r="TLB29" s="921"/>
      <c r="TLC29" s="921"/>
      <c r="TLD29" s="921"/>
      <c r="TLE29" s="921"/>
      <c r="TLF29" s="921"/>
      <c r="TLG29" s="921"/>
      <c r="TLH29" s="921"/>
      <c r="TLI29" s="921"/>
      <c r="TLJ29" s="921"/>
      <c r="TLK29" s="921"/>
      <c r="TLL29" s="921"/>
      <c r="TLM29" s="921"/>
      <c r="TLN29" s="921"/>
      <c r="TLO29" s="921"/>
      <c r="TLP29" s="921"/>
      <c r="TLQ29" s="921"/>
      <c r="TLR29" s="921"/>
      <c r="TLS29" s="921"/>
      <c r="TLT29" s="921"/>
      <c r="TLU29" s="921"/>
      <c r="TLV29" s="921"/>
      <c r="TLW29" s="921"/>
      <c r="TLX29" s="921"/>
      <c r="TLY29" s="921"/>
      <c r="TLZ29" s="921"/>
      <c r="TMA29" s="921"/>
      <c r="TMB29" s="921"/>
      <c r="TMC29" s="921"/>
      <c r="TMD29" s="921"/>
      <c r="TME29" s="921"/>
      <c r="TMF29" s="921"/>
      <c r="TMG29" s="921"/>
      <c r="TMH29" s="921"/>
      <c r="TMI29" s="921"/>
      <c r="TMJ29" s="921"/>
      <c r="TMK29" s="921"/>
      <c r="TML29" s="921"/>
      <c r="TMM29" s="921"/>
      <c r="TMN29" s="921"/>
      <c r="TMO29" s="921"/>
      <c r="TMP29" s="921"/>
      <c r="TMQ29" s="921"/>
      <c r="TMR29" s="921"/>
      <c r="TMS29" s="921"/>
      <c r="TMT29" s="921"/>
      <c r="TMU29" s="921"/>
      <c r="TMV29" s="921"/>
      <c r="TMW29" s="921"/>
      <c r="TMX29" s="921"/>
      <c r="TMY29" s="921"/>
      <c r="TMZ29" s="921"/>
      <c r="TNA29" s="921"/>
      <c r="TNB29" s="921"/>
      <c r="TNC29" s="921"/>
      <c r="TND29" s="921"/>
      <c r="TNE29" s="921"/>
      <c r="TNF29" s="921"/>
      <c r="TNG29" s="921"/>
      <c r="TNH29" s="921"/>
      <c r="TNI29" s="921"/>
      <c r="TNJ29" s="921"/>
      <c r="TNK29" s="921"/>
      <c r="TNL29" s="921"/>
      <c r="TNM29" s="921"/>
      <c r="TNN29" s="921"/>
      <c r="TNO29" s="921"/>
      <c r="TNP29" s="921"/>
      <c r="TNQ29" s="921"/>
      <c r="TNR29" s="921"/>
      <c r="TNS29" s="921"/>
      <c r="TNT29" s="921"/>
      <c r="TNU29" s="921"/>
      <c r="TNV29" s="921"/>
      <c r="TNW29" s="921"/>
      <c r="TNX29" s="921"/>
      <c r="TNY29" s="921"/>
      <c r="TNZ29" s="921"/>
      <c r="TOA29" s="921"/>
      <c r="TOB29" s="921"/>
      <c r="TOC29" s="921"/>
      <c r="TOD29" s="921"/>
      <c r="TOE29" s="921"/>
      <c r="TOF29" s="921"/>
      <c r="TOG29" s="921"/>
      <c r="TOH29" s="921"/>
      <c r="TOI29" s="921"/>
      <c r="TOJ29" s="921"/>
      <c r="TOK29" s="921"/>
      <c r="TOL29" s="921"/>
      <c r="TOM29" s="921"/>
      <c r="TON29" s="921"/>
      <c r="TOO29" s="921"/>
      <c r="TOP29" s="921"/>
      <c r="TOQ29" s="921"/>
      <c r="TOR29" s="921"/>
      <c r="TOS29" s="921"/>
      <c r="TOT29" s="921"/>
      <c r="TOU29" s="921"/>
      <c r="TOV29" s="921"/>
      <c r="TOW29" s="921"/>
      <c r="TOX29" s="921"/>
      <c r="TOY29" s="921"/>
      <c r="TOZ29" s="921"/>
      <c r="TPA29" s="921"/>
      <c r="TPB29" s="921"/>
      <c r="TPC29" s="921"/>
      <c r="TPD29" s="921"/>
      <c r="TPE29" s="921"/>
      <c r="TPF29" s="921"/>
      <c r="TPG29" s="921"/>
      <c r="TPH29" s="921"/>
      <c r="TPI29" s="921"/>
      <c r="TPJ29" s="921"/>
      <c r="TPK29" s="921"/>
      <c r="TPL29" s="921"/>
      <c r="TPM29" s="921"/>
      <c r="TPN29" s="921"/>
      <c r="TPO29" s="921"/>
      <c r="TPP29" s="921"/>
      <c r="TPQ29" s="921"/>
      <c r="TPR29" s="921"/>
      <c r="TPS29" s="921"/>
      <c r="TPT29" s="921"/>
      <c r="TPU29" s="921"/>
      <c r="TPV29" s="921"/>
      <c r="TPW29" s="921"/>
      <c r="TPX29" s="921"/>
      <c r="TPY29" s="921"/>
      <c r="TPZ29" s="921"/>
      <c r="TQA29" s="921"/>
      <c r="TQB29" s="921"/>
      <c r="TQC29" s="921"/>
      <c r="TQD29" s="921"/>
      <c r="TQE29" s="921"/>
      <c r="TQF29" s="921"/>
      <c r="TQG29" s="921"/>
      <c r="TQH29" s="921"/>
      <c r="TQI29" s="921"/>
      <c r="TQJ29" s="921"/>
      <c r="TQK29" s="921"/>
      <c r="TQL29" s="921"/>
      <c r="TQM29" s="921"/>
      <c r="TQN29" s="921"/>
      <c r="TQO29" s="921"/>
      <c r="TQP29" s="921"/>
      <c r="TQQ29" s="921"/>
      <c r="TQR29" s="921"/>
      <c r="TQS29" s="921"/>
      <c r="TQT29" s="921"/>
      <c r="TQU29" s="921"/>
      <c r="TQV29" s="921"/>
      <c r="TQW29" s="921"/>
      <c r="TQX29" s="921"/>
      <c r="TQY29" s="921"/>
      <c r="TQZ29" s="921"/>
      <c r="TRA29" s="921"/>
      <c r="TRB29" s="921"/>
      <c r="TRC29" s="921"/>
      <c r="TRD29" s="921"/>
      <c r="TRE29" s="921"/>
      <c r="TRF29" s="921"/>
      <c r="TRG29" s="921"/>
      <c r="TRH29" s="921"/>
      <c r="TRI29" s="921"/>
      <c r="TRJ29" s="921"/>
      <c r="TRK29" s="921"/>
      <c r="TRL29" s="921"/>
      <c r="TRM29" s="921"/>
      <c r="TRN29" s="921"/>
      <c r="TRO29" s="921"/>
      <c r="TRP29" s="921"/>
      <c r="TRQ29" s="921"/>
      <c r="TRR29" s="921"/>
      <c r="TRS29" s="921"/>
      <c r="TRT29" s="921"/>
      <c r="TRU29" s="921"/>
      <c r="TRV29" s="921"/>
      <c r="TRW29" s="921"/>
      <c r="TRX29" s="921"/>
      <c r="TRY29" s="921"/>
      <c r="TRZ29" s="921"/>
      <c r="TSA29" s="921"/>
      <c r="TSB29" s="921"/>
      <c r="TSC29" s="921"/>
      <c r="TSD29" s="921"/>
      <c r="TSE29" s="921"/>
      <c r="TSF29" s="921"/>
      <c r="TSG29" s="921"/>
      <c r="TSH29" s="921"/>
      <c r="TSI29" s="921"/>
      <c r="TSJ29" s="921"/>
      <c r="TSK29" s="921"/>
      <c r="TSL29" s="921"/>
      <c r="TSM29" s="921"/>
      <c r="TSN29" s="921"/>
      <c r="TSO29" s="921"/>
      <c r="TSP29" s="921"/>
      <c r="TSQ29" s="921"/>
      <c r="TSR29" s="921"/>
      <c r="TSS29" s="921"/>
      <c r="TST29" s="921"/>
      <c r="TSU29" s="921"/>
      <c r="TSV29" s="921"/>
      <c r="TSW29" s="921"/>
      <c r="TSX29" s="921"/>
      <c r="TSY29" s="921"/>
      <c r="TSZ29" s="921"/>
      <c r="TTA29" s="921"/>
      <c r="TTB29" s="921"/>
      <c r="TTC29" s="921"/>
      <c r="TTD29" s="921"/>
      <c r="TTE29" s="921"/>
      <c r="TTF29" s="921"/>
      <c r="TTG29" s="921"/>
      <c r="TTH29" s="921"/>
      <c r="TTI29" s="921"/>
      <c r="TTJ29" s="921"/>
      <c r="TTK29" s="921"/>
      <c r="TTL29" s="921"/>
      <c r="TTM29" s="921"/>
      <c r="TTN29" s="921"/>
      <c r="TTO29" s="921"/>
      <c r="TTP29" s="921"/>
      <c r="TTQ29" s="921"/>
      <c r="TTR29" s="921"/>
      <c r="TTS29" s="921"/>
      <c r="TTT29" s="921"/>
      <c r="TTU29" s="921"/>
      <c r="TTV29" s="921"/>
      <c r="TTW29" s="921"/>
      <c r="TTX29" s="921"/>
      <c r="TTY29" s="921"/>
      <c r="TTZ29" s="921"/>
      <c r="TUA29" s="921"/>
      <c r="TUB29" s="921"/>
      <c r="TUC29" s="921"/>
      <c r="TUD29" s="921"/>
      <c r="TUE29" s="921"/>
      <c r="TUF29" s="921"/>
      <c r="TUG29" s="921"/>
      <c r="TUH29" s="921"/>
      <c r="TUI29" s="921"/>
      <c r="TUJ29" s="921"/>
      <c r="TUK29" s="921"/>
      <c r="TUL29" s="921"/>
      <c r="TUM29" s="921"/>
      <c r="TUN29" s="921"/>
      <c r="TUO29" s="921"/>
      <c r="TUP29" s="921"/>
      <c r="TUQ29" s="921"/>
      <c r="TUR29" s="921"/>
      <c r="TUS29" s="921"/>
      <c r="TUT29" s="921"/>
      <c r="TUU29" s="921"/>
      <c r="TUV29" s="921"/>
      <c r="TUW29" s="921"/>
      <c r="TUX29" s="921"/>
      <c r="TUY29" s="921"/>
      <c r="TUZ29" s="921"/>
      <c r="TVA29" s="921"/>
      <c r="TVB29" s="921"/>
      <c r="TVC29" s="921"/>
      <c r="TVD29" s="921"/>
      <c r="TVE29" s="921"/>
      <c r="TVF29" s="921"/>
      <c r="TVG29" s="921"/>
      <c r="TVH29" s="921"/>
      <c r="TVI29" s="921"/>
      <c r="TVJ29" s="921"/>
      <c r="TVK29" s="921"/>
      <c r="TVL29" s="921"/>
      <c r="TVM29" s="921"/>
      <c r="TVN29" s="921"/>
      <c r="TVO29" s="921"/>
      <c r="TVP29" s="921"/>
      <c r="TVQ29" s="921"/>
      <c r="TVR29" s="921"/>
      <c r="TVS29" s="921"/>
      <c r="TVT29" s="921"/>
      <c r="TVU29" s="921"/>
      <c r="TVV29" s="921"/>
      <c r="TVW29" s="921"/>
      <c r="TVX29" s="921"/>
      <c r="TVY29" s="921"/>
      <c r="TVZ29" s="921"/>
      <c r="TWA29" s="921"/>
      <c r="TWB29" s="921"/>
      <c r="TWC29" s="921"/>
      <c r="TWD29" s="921"/>
      <c r="TWE29" s="921"/>
      <c r="TWF29" s="921"/>
      <c r="TWG29" s="921"/>
      <c r="TWH29" s="921"/>
      <c r="TWI29" s="921"/>
      <c r="TWJ29" s="921"/>
      <c r="TWK29" s="921"/>
      <c r="TWL29" s="921"/>
      <c r="TWM29" s="921"/>
      <c r="TWN29" s="921"/>
      <c r="TWO29" s="921"/>
      <c r="TWP29" s="921"/>
      <c r="TWQ29" s="921"/>
      <c r="TWR29" s="921"/>
      <c r="TWS29" s="921"/>
      <c r="TWT29" s="921"/>
      <c r="TWU29" s="921"/>
      <c r="TWV29" s="921"/>
      <c r="TWW29" s="921"/>
      <c r="TWX29" s="921"/>
      <c r="TWY29" s="921"/>
      <c r="TWZ29" s="921"/>
      <c r="TXA29" s="921"/>
      <c r="TXB29" s="921"/>
      <c r="TXC29" s="921"/>
      <c r="TXD29" s="921"/>
      <c r="TXE29" s="921"/>
      <c r="TXF29" s="921"/>
      <c r="TXG29" s="921"/>
      <c r="TXH29" s="921"/>
      <c r="TXI29" s="921"/>
      <c r="TXJ29" s="921"/>
      <c r="TXK29" s="921"/>
      <c r="TXL29" s="921"/>
      <c r="TXM29" s="921"/>
      <c r="TXN29" s="921"/>
      <c r="TXO29" s="921"/>
      <c r="TXP29" s="921"/>
      <c r="TXQ29" s="921"/>
      <c r="TXR29" s="921"/>
      <c r="TXS29" s="921"/>
      <c r="TXT29" s="921"/>
      <c r="TXU29" s="921"/>
      <c r="TXV29" s="921"/>
      <c r="TXW29" s="921"/>
      <c r="TXX29" s="921"/>
      <c r="TXY29" s="921"/>
      <c r="TXZ29" s="921"/>
      <c r="TYA29" s="921"/>
      <c r="TYB29" s="921"/>
      <c r="TYC29" s="921"/>
      <c r="TYD29" s="921"/>
      <c r="TYE29" s="921"/>
      <c r="TYF29" s="921"/>
      <c r="TYG29" s="921"/>
      <c r="TYH29" s="921"/>
      <c r="TYI29" s="921"/>
      <c r="TYJ29" s="921"/>
      <c r="TYK29" s="921"/>
      <c r="TYL29" s="921"/>
      <c r="TYM29" s="921"/>
      <c r="TYN29" s="921"/>
      <c r="TYO29" s="921"/>
      <c r="TYP29" s="921"/>
      <c r="TYQ29" s="921"/>
      <c r="TYR29" s="921"/>
      <c r="TYS29" s="921"/>
      <c r="TYT29" s="921"/>
      <c r="TYU29" s="921"/>
      <c r="TYV29" s="921"/>
      <c r="TYW29" s="921"/>
      <c r="TYX29" s="921"/>
      <c r="TYY29" s="921"/>
      <c r="TYZ29" s="921"/>
      <c r="TZA29" s="921"/>
      <c r="TZB29" s="921"/>
      <c r="TZC29" s="921"/>
      <c r="TZD29" s="921"/>
      <c r="TZE29" s="921"/>
      <c r="TZF29" s="921"/>
      <c r="TZG29" s="921"/>
      <c r="TZH29" s="921"/>
      <c r="TZI29" s="921"/>
      <c r="TZJ29" s="921"/>
      <c r="TZK29" s="921"/>
      <c r="TZL29" s="921"/>
      <c r="TZM29" s="921"/>
      <c r="TZN29" s="921"/>
      <c r="TZO29" s="921"/>
      <c r="TZP29" s="921"/>
      <c r="TZQ29" s="921"/>
      <c r="TZR29" s="921"/>
      <c r="TZS29" s="921"/>
      <c r="TZT29" s="921"/>
      <c r="TZU29" s="921"/>
      <c r="TZV29" s="921"/>
      <c r="TZW29" s="921"/>
      <c r="TZX29" s="921"/>
      <c r="TZY29" s="921"/>
      <c r="TZZ29" s="921"/>
      <c r="UAA29" s="921"/>
      <c r="UAB29" s="921"/>
      <c r="UAC29" s="921"/>
      <c r="UAD29" s="921"/>
      <c r="UAE29" s="921"/>
      <c r="UAF29" s="921"/>
      <c r="UAG29" s="921"/>
      <c r="UAH29" s="921"/>
      <c r="UAI29" s="921"/>
      <c r="UAJ29" s="921"/>
      <c r="UAK29" s="921"/>
      <c r="UAL29" s="921"/>
      <c r="UAM29" s="921"/>
      <c r="UAN29" s="921"/>
      <c r="UAO29" s="921"/>
      <c r="UAP29" s="921"/>
      <c r="UAQ29" s="921"/>
      <c r="UAR29" s="921"/>
      <c r="UAS29" s="921"/>
      <c r="UAT29" s="921"/>
      <c r="UAU29" s="921"/>
      <c r="UAV29" s="921"/>
      <c r="UAW29" s="921"/>
      <c r="UAX29" s="921"/>
      <c r="UAY29" s="921"/>
      <c r="UAZ29" s="921"/>
      <c r="UBA29" s="921"/>
      <c r="UBB29" s="921"/>
      <c r="UBC29" s="921"/>
      <c r="UBD29" s="921"/>
      <c r="UBE29" s="921"/>
      <c r="UBF29" s="921"/>
      <c r="UBG29" s="921"/>
      <c r="UBH29" s="921"/>
      <c r="UBI29" s="921"/>
      <c r="UBJ29" s="921"/>
      <c r="UBK29" s="921"/>
      <c r="UBL29" s="921"/>
      <c r="UBM29" s="921"/>
      <c r="UBN29" s="921"/>
      <c r="UBO29" s="921"/>
      <c r="UBP29" s="921"/>
      <c r="UBQ29" s="921"/>
      <c r="UBR29" s="921"/>
      <c r="UBS29" s="921"/>
      <c r="UBT29" s="921"/>
      <c r="UBU29" s="921"/>
      <c r="UBV29" s="921"/>
      <c r="UBW29" s="921"/>
      <c r="UBX29" s="921"/>
      <c r="UBY29" s="921"/>
      <c r="UBZ29" s="921"/>
      <c r="UCA29" s="921"/>
      <c r="UCB29" s="921"/>
      <c r="UCC29" s="921"/>
      <c r="UCD29" s="921"/>
      <c r="UCE29" s="921"/>
      <c r="UCF29" s="921"/>
      <c r="UCG29" s="921"/>
      <c r="UCH29" s="921"/>
      <c r="UCI29" s="921"/>
      <c r="UCJ29" s="921"/>
      <c r="UCK29" s="921"/>
      <c r="UCL29" s="921"/>
      <c r="UCM29" s="921"/>
      <c r="UCN29" s="921"/>
      <c r="UCO29" s="921"/>
      <c r="UCP29" s="921"/>
      <c r="UCQ29" s="921"/>
      <c r="UCR29" s="921"/>
      <c r="UCS29" s="921"/>
      <c r="UCT29" s="921"/>
      <c r="UCU29" s="921"/>
      <c r="UCV29" s="921"/>
      <c r="UCW29" s="921"/>
      <c r="UCX29" s="921"/>
      <c r="UCY29" s="921"/>
      <c r="UCZ29" s="921"/>
      <c r="UDA29" s="921"/>
      <c r="UDB29" s="921"/>
      <c r="UDC29" s="921"/>
      <c r="UDD29" s="921"/>
      <c r="UDE29" s="921"/>
      <c r="UDF29" s="921"/>
      <c r="UDG29" s="921"/>
      <c r="UDH29" s="921"/>
      <c r="UDI29" s="921"/>
      <c r="UDJ29" s="921"/>
      <c r="UDK29" s="921"/>
      <c r="UDL29" s="921"/>
      <c r="UDM29" s="921"/>
      <c r="UDN29" s="921"/>
      <c r="UDO29" s="921"/>
      <c r="UDP29" s="921"/>
      <c r="UDQ29" s="921"/>
      <c r="UDR29" s="921"/>
      <c r="UDS29" s="921"/>
      <c r="UDT29" s="921"/>
      <c r="UDU29" s="921"/>
      <c r="UDV29" s="921"/>
      <c r="UDW29" s="921"/>
      <c r="UDX29" s="921"/>
      <c r="UDY29" s="921"/>
      <c r="UDZ29" s="921"/>
      <c r="UEA29" s="921"/>
      <c r="UEB29" s="921"/>
      <c r="UEC29" s="921"/>
      <c r="UED29" s="921"/>
      <c r="UEE29" s="921"/>
      <c r="UEF29" s="921"/>
      <c r="UEG29" s="921"/>
      <c r="UEH29" s="921"/>
      <c r="UEI29" s="921"/>
      <c r="UEJ29" s="921"/>
      <c r="UEK29" s="921"/>
      <c r="UEL29" s="921"/>
      <c r="UEM29" s="921"/>
      <c r="UEN29" s="921"/>
      <c r="UEO29" s="921"/>
      <c r="UEP29" s="921"/>
      <c r="UEQ29" s="921"/>
      <c r="UER29" s="921"/>
      <c r="UES29" s="921"/>
      <c r="UET29" s="921"/>
      <c r="UEU29" s="921"/>
      <c r="UEV29" s="921"/>
      <c r="UEW29" s="921"/>
      <c r="UEX29" s="921"/>
      <c r="UEY29" s="921"/>
      <c r="UEZ29" s="921"/>
      <c r="UFA29" s="921"/>
      <c r="UFB29" s="921"/>
      <c r="UFC29" s="921"/>
      <c r="UFD29" s="921"/>
      <c r="UFE29" s="921"/>
      <c r="UFF29" s="921"/>
      <c r="UFG29" s="921"/>
      <c r="UFH29" s="921"/>
      <c r="UFI29" s="921"/>
      <c r="UFJ29" s="921"/>
      <c r="UFK29" s="921"/>
      <c r="UFL29" s="921"/>
      <c r="UFM29" s="921"/>
      <c r="UFN29" s="921"/>
      <c r="UFO29" s="921"/>
      <c r="UFP29" s="921"/>
      <c r="UFQ29" s="921"/>
      <c r="UFR29" s="921"/>
      <c r="UFS29" s="921"/>
      <c r="UFT29" s="921"/>
      <c r="UFU29" s="921"/>
      <c r="UFV29" s="921"/>
      <c r="UFW29" s="921"/>
      <c r="UFX29" s="921"/>
      <c r="UFY29" s="921"/>
      <c r="UFZ29" s="921"/>
      <c r="UGA29" s="921"/>
      <c r="UGB29" s="921"/>
      <c r="UGC29" s="921"/>
      <c r="UGD29" s="921"/>
      <c r="UGE29" s="921"/>
      <c r="UGF29" s="921"/>
      <c r="UGG29" s="921"/>
      <c r="UGH29" s="921"/>
      <c r="UGI29" s="921"/>
      <c r="UGJ29" s="921"/>
      <c r="UGK29" s="921"/>
      <c r="UGL29" s="921"/>
      <c r="UGM29" s="921"/>
      <c r="UGN29" s="921"/>
      <c r="UGO29" s="921"/>
      <c r="UGP29" s="921"/>
      <c r="UGQ29" s="921"/>
      <c r="UGR29" s="921"/>
      <c r="UGS29" s="921"/>
      <c r="UGT29" s="921"/>
      <c r="UGU29" s="921"/>
      <c r="UGV29" s="921"/>
      <c r="UGW29" s="921"/>
      <c r="UGX29" s="921"/>
      <c r="UGY29" s="921"/>
      <c r="UGZ29" s="921"/>
      <c r="UHA29" s="921"/>
      <c r="UHB29" s="921"/>
      <c r="UHC29" s="921"/>
      <c r="UHD29" s="921"/>
      <c r="UHE29" s="921"/>
      <c r="UHF29" s="921"/>
      <c r="UHG29" s="921"/>
      <c r="UHH29" s="921"/>
      <c r="UHI29" s="921"/>
      <c r="UHJ29" s="921"/>
      <c r="UHK29" s="921"/>
      <c r="UHL29" s="921"/>
      <c r="UHM29" s="921"/>
      <c r="UHN29" s="921"/>
      <c r="UHO29" s="921"/>
      <c r="UHP29" s="921"/>
      <c r="UHQ29" s="921"/>
      <c r="UHR29" s="921"/>
      <c r="UHS29" s="921"/>
      <c r="UHT29" s="921"/>
      <c r="UHU29" s="921"/>
      <c r="UHV29" s="921"/>
      <c r="UHW29" s="921"/>
      <c r="UHX29" s="921"/>
      <c r="UHY29" s="921"/>
      <c r="UHZ29" s="921"/>
      <c r="UIA29" s="921"/>
      <c r="UIB29" s="921"/>
      <c r="UIC29" s="921"/>
      <c r="UID29" s="921"/>
      <c r="UIE29" s="921"/>
      <c r="UIF29" s="921"/>
      <c r="UIG29" s="921"/>
      <c r="UIH29" s="921"/>
      <c r="UII29" s="921"/>
      <c r="UIJ29" s="921"/>
      <c r="UIK29" s="921"/>
      <c r="UIL29" s="921"/>
      <c r="UIM29" s="921"/>
      <c r="UIN29" s="921"/>
      <c r="UIO29" s="921"/>
      <c r="UIP29" s="921"/>
      <c r="UIQ29" s="921"/>
      <c r="UIR29" s="921"/>
      <c r="UIS29" s="921"/>
      <c r="UIT29" s="921"/>
      <c r="UIU29" s="921"/>
      <c r="UIV29" s="921"/>
      <c r="UIW29" s="921"/>
      <c r="UIX29" s="921"/>
      <c r="UIY29" s="921"/>
      <c r="UIZ29" s="921"/>
      <c r="UJA29" s="921"/>
      <c r="UJB29" s="921"/>
      <c r="UJC29" s="921"/>
      <c r="UJD29" s="921"/>
      <c r="UJE29" s="921"/>
      <c r="UJF29" s="921"/>
      <c r="UJG29" s="921"/>
      <c r="UJH29" s="921"/>
      <c r="UJI29" s="921"/>
      <c r="UJJ29" s="921"/>
      <c r="UJK29" s="921"/>
      <c r="UJL29" s="921"/>
      <c r="UJM29" s="921"/>
      <c r="UJN29" s="921"/>
      <c r="UJO29" s="921"/>
      <c r="UJP29" s="921"/>
      <c r="UJQ29" s="921"/>
      <c r="UJR29" s="921"/>
      <c r="UJS29" s="921"/>
      <c r="UJT29" s="921"/>
      <c r="UJU29" s="921"/>
      <c r="UJV29" s="921"/>
      <c r="UJW29" s="921"/>
      <c r="UJX29" s="921"/>
      <c r="UJY29" s="921"/>
      <c r="UJZ29" s="921"/>
      <c r="UKA29" s="921"/>
      <c r="UKB29" s="921"/>
      <c r="UKC29" s="921"/>
      <c r="UKD29" s="921"/>
      <c r="UKE29" s="921"/>
      <c r="UKF29" s="921"/>
      <c r="UKG29" s="921"/>
      <c r="UKH29" s="921"/>
      <c r="UKI29" s="921"/>
      <c r="UKJ29" s="921"/>
      <c r="UKK29" s="921"/>
      <c r="UKL29" s="921"/>
      <c r="UKM29" s="921"/>
      <c r="UKN29" s="921"/>
      <c r="UKO29" s="921"/>
      <c r="UKP29" s="921"/>
      <c r="UKQ29" s="921"/>
      <c r="UKR29" s="921"/>
      <c r="UKS29" s="921"/>
      <c r="UKT29" s="921"/>
      <c r="UKU29" s="921"/>
      <c r="UKV29" s="921"/>
      <c r="UKW29" s="921"/>
      <c r="UKX29" s="921"/>
      <c r="UKY29" s="921"/>
      <c r="UKZ29" s="921"/>
      <c r="ULA29" s="921"/>
      <c r="ULB29" s="921"/>
      <c r="ULC29" s="921"/>
      <c r="ULD29" s="921"/>
      <c r="ULE29" s="921"/>
      <c r="ULF29" s="921"/>
      <c r="ULG29" s="921"/>
      <c r="ULH29" s="921"/>
      <c r="ULI29" s="921"/>
      <c r="ULJ29" s="921"/>
      <c r="ULK29" s="921"/>
      <c r="ULL29" s="921"/>
      <c r="ULM29" s="921"/>
      <c r="ULN29" s="921"/>
      <c r="ULO29" s="921"/>
      <c r="ULP29" s="921"/>
      <c r="ULQ29" s="921"/>
      <c r="ULR29" s="921"/>
      <c r="ULS29" s="921"/>
      <c r="ULT29" s="921"/>
      <c r="ULU29" s="921"/>
      <c r="ULV29" s="921"/>
      <c r="ULW29" s="921"/>
      <c r="ULX29" s="921"/>
      <c r="ULY29" s="921"/>
      <c r="ULZ29" s="921"/>
      <c r="UMA29" s="921"/>
      <c r="UMB29" s="921"/>
      <c r="UMC29" s="921"/>
      <c r="UMD29" s="921"/>
      <c r="UME29" s="921"/>
      <c r="UMF29" s="921"/>
      <c r="UMG29" s="921"/>
      <c r="UMH29" s="921"/>
      <c r="UMI29" s="921"/>
      <c r="UMJ29" s="921"/>
      <c r="UMK29" s="921"/>
      <c r="UML29" s="921"/>
      <c r="UMM29" s="921"/>
      <c r="UMN29" s="921"/>
      <c r="UMO29" s="921"/>
      <c r="UMP29" s="921"/>
      <c r="UMQ29" s="921"/>
      <c r="UMR29" s="921"/>
      <c r="UMS29" s="921"/>
      <c r="UMT29" s="921"/>
      <c r="UMU29" s="921"/>
      <c r="UMV29" s="921"/>
      <c r="UMW29" s="921"/>
      <c r="UMX29" s="921"/>
      <c r="UMY29" s="921"/>
      <c r="UMZ29" s="921"/>
      <c r="UNA29" s="921"/>
      <c r="UNB29" s="921"/>
      <c r="UNC29" s="921"/>
      <c r="UND29" s="921"/>
      <c r="UNE29" s="921"/>
      <c r="UNF29" s="921"/>
      <c r="UNG29" s="921"/>
      <c r="UNH29" s="921"/>
      <c r="UNI29" s="921"/>
      <c r="UNJ29" s="921"/>
      <c r="UNK29" s="921"/>
      <c r="UNL29" s="921"/>
      <c r="UNM29" s="921"/>
      <c r="UNN29" s="921"/>
      <c r="UNO29" s="921"/>
      <c r="UNP29" s="921"/>
      <c r="UNQ29" s="921"/>
      <c r="UNR29" s="921"/>
      <c r="UNS29" s="921"/>
      <c r="UNT29" s="921"/>
      <c r="UNU29" s="921"/>
      <c r="UNV29" s="921"/>
      <c r="UNW29" s="921"/>
      <c r="UNX29" s="921"/>
      <c r="UNY29" s="921"/>
      <c r="UNZ29" s="921"/>
      <c r="UOA29" s="921"/>
      <c r="UOB29" s="921"/>
      <c r="UOC29" s="921"/>
      <c r="UOD29" s="921"/>
      <c r="UOE29" s="921"/>
      <c r="UOF29" s="921"/>
      <c r="UOG29" s="921"/>
      <c r="UOH29" s="921"/>
      <c r="UOI29" s="921"/>
      <c r="UOJ29" s="921"/>
      <c r="UOK29" s="921"/>
      <c r="UOL29" s="921"/>
      <c r="UOM29" s="921"/>
      <c r="UON29" s="921"/>
      <c r="UOO29" s="921"/>
      <c r="UOP29" s="921"/>
      <c r="UOQ29" s="921"/>
      <c r="UOR29" s="921"/>
      <c r="UOS29" s="921"/>
      <c r="UOT29" s="921"/>
      <c r="UOU29" s="921"/>
      <c r="UOV29" s="921"/>
      <c r="UOW29" s="921"/>
      <c r="UOX29" s="921"/>
      <c r="UOY29" s="921"/>
      <c r="UOZ29" s="921"/>
      <c r="UPA29" s="921"/>
      <c r="UPB29" s="921"/>
      <c r="UPC29" s="921"/>
      <c r="UPD29" s="921"/>
      <c r="UPE29" s="921"/>
      <c r="UPF29" s="921"/>
      <c r="UPG29" s="921"/>
      <c r="UPH29" s="921"/>
      <c r="UPI29" s="921"/>
      <c r="UPJ29" s="921"/>
      <c r="UPK29" s="921"/>
      <c r="UPL29" s="921"/>
      <c r="UPM29" s="921"/>
      <c r="UPN29" s="921"/>
      <c r="UPO29" s="921"/>
      <c r="UPP29" s="921"/>
      <c r="UPQ29" s="921"/>
      <c r="UPR29" s="921"/>
      <c r="UPS29" s="921"/>
      <c r="UPT29" s="921"/>
      <c r="UPU29" s="921"/>
      <c r="UPV29" s="921"/>
      <c r="UPW29" s="921"/>
      <c r="UPX29" s="921"/>
      <c r="UPY29" s="921"/>
      <c r="UPZ29" s="921"/>
      <c r="UQA29" s="921"/>
      <c r="UQB29" s="921"/>
      <c r="UQC29" s="921"/>
      <c r="UQD29" s="921"/>
      <c r="UQE29" s="921"/>
      <c r="UQF29" s="921"/>
      <c r="UQG29" s="921"/>
      <c r="UQH29" s="921"/>
      <c r="UQI29" s="921"/>
      <c r="UQJ29" s="921"/>
      <c r="UQK29" s="921"/>
      <c r="UQL29" s="921"/>
      <c r="UQM29" s="921"/>
      <c r="UQN29" s="921"/>
      <c r="UQO29" s="921"/>
      <c r="UQP29" s="921"/>
      <c r="UQQ29" s="921"/>
      <c r="UQR29" s="921"/>
      <c r="UQS29" s="921"/>
      <c r="UQT29" s="921"/>
      <c r="UQU29" s="921"/>
      <c r="UQV29" s="921"/>
      <c r="UQW29" s="921"/>
      <c r="UQX29" s="921"/>
      <c r="UQY29" s="921"/>
      <c r="UQZ29" s="921"/>
      <c r="URA29" s="921"/>
      <c r="URB29" s="921"/>
      <c r="URC29" s="921"/>
      <c r="URD29" s="921"/>
      <c r="URE29" s="921"/>
      <c r="URF29" s="921"/>
      <c r="URG29" s="921"/>
      <c r="URH29" s="921"/>
      <c r="URI29" s="921"/>
      <c r="URJ29" s="921"/>
      <c r="URK29" s="921"/>
      <c r="URL29" s="921"/>
      <c r="URM29" s="921"/>
      <c r="URN29" s="921"/>
      <c r="URO29" s="921"/>
      <c r="URP29" s="921"/>
      <c r="URQ29" s="921"/>
      <c r="URR29" s="921"/>
      <c r="URS29" s="921"/>
      <c r="URT29" s="921"/>
      <c r="URU29" s="921"/>
      <c r="URV29" s="921"/>
      <c r="URW29" s="921"/>
      <c r="URX29" s="921"/>
      <c r="URY29" s="921"/>
      <c r="URZ29" s="921"/>
      <c r="USA29" s="921"/>
      <c r="USB29" s="921"/>
      <c r="USC29" s="921"/>
      <c r="USD29" s="921"/>
      <c r="USE29" s="921"/>
      <c r="USF29" s="921"/>
      <c r="USG29" s="921"/>
      <c r="USH29" s="921"/>
      <c r="USI29" s="921"/>
      <c r="USJ29" s="921"/>
      <c r="USK29" s="921"/>
      <c r="USL29" s="921"/>
      <c r="USM29" s="921"/>
      <c r="USN29" s="921"/>
      <c r="USO29" s="921"/>
      <c r="USP29" s="921"/>
      <c r="USQ29" s="921"/>
      <c r="USR29" s="921"/>
      <c r="USS29" s="921"/>
      <c r="UST29" s="921"/>
      <c r="USU29" s="921"/>
      <c r="USV29" s="921"/>
      <c r="USW29" s="921"/>
      <c r="USX29" s="921"/>
      <c r="USY29" s="921"/>
      <c r="USZ29" s="921"/>
      <c r="UTA29" s="921"/>
      <c r="UTB29" s="921"/>
      <c r="UTC29" s="921"/>
      <c r="UTD29" s="921"/>
      <c r="UTE29" s="921"/>
      <c r="UTF29" s="921"/>
      <c r="UTG29" s="921"/>
      <c r="UTH29" s="921"/>
      <c r="UTI29" s="921"/>
      <c r="UTJ29" s="921"/>
      <c r="UTK29" s="921"/>
      <c r="UTL29" s="921"/>
      <c r="UTM29" s="921"/>
      <c r="UTN29" s="921"/>
      <c r="UTO29" s="921"/>
      <c r="UTP29" s="921"/>
      <c r="UTQ29" s="921"/>
      <c r="UTR29" s="921"/>
      <c r="UTS29" s="921"/>
      <c r="UTT29" s="921"/>
      <c r="UTU29" s="921"/>
      <c r="UTV29" s="921"/>
      <c r="UTW29" s="921"/>
      <c r="UTX29" s="921"/>
      <c r="UTY29" s="921"/>
      <c r="UTZ29" s="921"/>
      <c r="UUA29" s="921"/>
      <c r="UUB29" s="921"/>
      <c r="UUC29" s="921"/>
      <c r="UUD29" s="921"/>
      <c r="UUE29" s="921"/>
      <c r="UUF29" s="921"/>
      <c r="UUG29" s="921"/>
      <c r="UUH29" s="921"/>
      <c r="UUI29" s="921"/>
      <c r="UUJ29" s="921"/>
      <c r="UUK29" s="921"/>
      <c r="UUL29" s="921"/>
      <c r="UUM29" s="921"/>
      <c r="UUN29" s="921"/>
      <c r="UUO29" s="921"/>
      <c r="UUP29" s="921"/>
      <c r="UUQ29" s="921"/>
      <c r="UUR29" s="921"/>
      <c r="UUS29" s="921"/>
      <c r="UUT29" s="921"/>
      <c r="UUU29" s="921"/>
      <c r="UUV29" s="921"/>
      <c r="UUW29" s="921"/>
      <c r="UUX29" s="921"/>
      <c r="UUY29" s="921"/>
      <c r="UUZ29" s="921"/>
      <c r="UVA29" s="921"/>
      <c r="UVB29" s="921"/>
      <c r="UVC29" s="921"/>
      <c r="UVD29" s="921"/>
      <c r="UVE29" s="921"/>
      <c r="UVF29" s="921"/>
      <c r="UVG29" s="921"/>
      <c r="UVH29" s="921"/>
      <c r="UVI29" s="921"/>
      <c r="UVJ29" s="921"/>
      <c r="UVK29" s="921"/>
      <c r="UVL29" s="921"/>
      <c r="UVM29" s="921"/>
      <c r="UVN29" s="921"/>
      <c r="UVO29" s="921"/>
      <c r="UVP29" s="921"/>
      <c r="UVQ29" s="921"/>
      <c r="UVR29" s="921"/>
      <c r="UVS29" s="921"/>
      <c r="UVT29" s="921"/>
      <c r="UVU29" s="921"/>
      <c r="UVV29" s="921"/>
      <c r="UVW29" s="921"/>
      <c r="UVX29" s="921"/>
      <c r="UVY29" s="921"/>
      <c r="UVZ29" s="921"/>
      <c r="UWA29" s="921"/>
      <c r="UWB29" s="921"/>
      <c r="UWC29" s="921"/>
      <c r="UWD29" s="921"/>
      <c r="UWE29" s="921"/>
      <c r="UWF29" s="921"/>
      <c r="UWG29" s="921"/>
      <c r="UWH29" s="921"/>
      <c r="UWI29" s="921"/>
      <c r="UWJ29" s="921"/>
      <c r="UWK29" s="921"/>
      <c r="UWL29" s="921"/>
      <c r="UWM29" s="921"/>
      <c r="UWN29" s="921"/>
      <c r="UWO29" s="921"/>
      <c r="UWP29" s="921"/>
      <c r="UWQ29" s="921"/>
      <c r="UWR29" s="921"/>
      <c r="UWS29" s="921"/>
      <c r="UWT29" s="921"/>
      <c r="UWU29" s="921"/>
      <c r="UWV29" s="921"/>
      <c r="UWW29" s="921"/>
      <c r="UWX29" s="921"/>
      <c r="UWY29" s="921"/>
      <c r="UWZ29" s="921"/>
      <c r="UXA29" s="921"/>
      <c r="UXB29" s="921"/>
      <c r="UXC29" s="921"/>
      <c r="UXD29" s="921"/>
      <c r="UXE29" s="921"/>
      <c r="UXF29" s="921"/>
      <c r="UXG29" s="921"/>
      <c r="UXH29" s="921"/>
      <c r="UXI29" s="921"/>
      <c r="UXJ29" s="921"/>
      <c r="UXK29" s="921"/>
      <c r="UXL29" s="921"/>
      <c r="UXM29" s="921"/>
      <c r="UXN29" s="921"/>
      <c r="UXO29" s="921"/>
      <c r="UXP29" s="921"/>
      <c r="UXQ29" s="921"/>
      <c r="UXR29" s="921"/>
      <c r="UXS29" s="921"/>
      <c r="UXT29" s="921"/>
      <c r="UXU29" s="921"/>
      <c r="UXV29" s="921"/>
      <c r="UXW29" s="921"/>
      <c r="UXX29" s="921"/>
      <c r="UXY29" s="921"/>
      <c r="UXZ29" s="921"/>
      <c r="UYA29" s="921"/>
      <c r="UYB29" s="921"/>
      <c r="UYC29" s="921"/>
      <c r="UYD29" s="921"/>
      <c r="UYE29" s="921"/>
      <c r="UYF29" s="921"/>
      <c r="UYG29" s="921"/>
      <c r="UYH29" s="921"/>
      <c r="UYI29" s="921"/>
      <c r="UYJ29" s="921"/>
      <c r="UYK29" s="921"/>
      <c r="UYL29" s="921"/>
      <c r="UYM29" s="921"/>
      <c r="UYN29" s="921"/>
      <c r="UYO29" s="921"/>
      <c r="UYP29" s="921"/>
      <c r="UYQ29" s="921"/>
      <c r="UYR29" s="921"/>
      <c r="UYS29" s="921"/>
      <c r="UYT29" s="921"/>
      <c r="UYU29" s="921"/>
      <c r="UYV29" s="921"/>
      <c r="UYW29" s="921"/>
      <c r="UYX29" s="921"/>
      <c r="UYY29" s="921"/>
      <c r="UYZ29" s="921"/>
      <c r="UZA29" s="921"/>
      <c r="UZB29" s="921"/>
      <c r="UZC29" s="921"/>
      <c r="UZD29" s="921"/>
      <c r="UZE29" s="921"/>
      <c r="UZF29" s="921"/>
      <c r="UZG29" s="921"/>
      <c r="UZH29" s="921"/>
      <c r="UZI29" s="921"/>
      <c r="UZJ29" s="921"/>
      <c r="UZK29" s="921"/>
      <c r="UZL29" s="921"/>
      <c r="UZM29" s="921"/>
      <c r="UZN29" s="921"/>
      <c r="UZO29" s="921"/>
      <c r="UZP29" s="921"/>
      <c r="UZQ29" s="921"/>
      <c r="UZR29" s="921"/>
      <c r="UZS29" s="921"/>
      <c r="UZT29" s="921"/>
      <c r="UZU29" s="921"/>
      <c r="UZV29" s="921"/>
      <c r="UZW29" s="921"/>
      <c r="UZX29" s="921"/>
      <c r="UZY29" s="921"/>
      <c r="UZZ29" s="921"/>
      <c r="VAA29" s="921"/>
      <c r="VAB29" s="921"/>
      <c r="VAC29" s="921"/>
      <c r="VAD29" s="921"/>
      <c r="VAE29" s="921"/>
      <c r="VAF29" s="921"/>
      <c r="VAG29" s="921"/>
      <c r="VAH29" s="921"/>
      <c r="VAI29" s="921"/>
      <c r="VAJ29" s="921"/>
      <c r="VAK29" s="921"/>
      <c r="VAL29" s="921"/>
      <c r="VAM29" s="921"/>
      <c r="VAN29" s="921"/>
      <c r="VAO29" s="921"/>
      <c r="VAP29" s="921"/>
      <c r="VAQ29" s="921"/>
      <c r="VAR29" s="921"/>
      <c r="VAS29" s="921"/>
      <c r="VAT29" s="921"/>
      <c r="VAU29" s="921"/>
      <c r="VAV29" s="921"/>
      <c r="VAW29" s="921"/>
      <c r="VAX29" s="921"/>
      <c r="VAY29" s="921"/>
      <c r="VAZ29" s="921"/>
      <c r="VBA29" s="921"/>
      <c r="VBB29" s="921"/>
      <c r="VBC29" s="921"/>
      <c r="VBD29" s="921"/>
      <c r="VBE29" s="921"/>
      <c r="VBF29" s="921"/>
      <c r="VBG29" s="921"/>
      <c r="VBH29" s="921"/>
      <c r="VBI29" s="921"/>
      <c r="VBJ29" s="921"/>
      <c r="VBK29" s="921"/>
      <c r="VBL29" s="921"/>
      <c r="VBM29" s="921"/>
      <c r="VBN29" s="921"/>
      <c r="VBO29" s="921"/>
      <c r="VBP29" s="921"/>
      <c r="VBQ29" s="921"/>
      <c r="VBR29" s="921"/>
      <c r="VBS29" s="921"/>
      <c r="VBT29" s="921"/>
      <c r="VBU29" s="921"/>
      <c r="VBV29" s="921"/>
      <c r="VBW29" s="921"/>
      <c r="VBX29" s="921"/>
      <c r="VBY29" s="921"/>
      <c r="VBZ29" s="921"/>
      <c r="VCA29" s="921"/>
      <c r="VCB29" s="921"/>
      <c r="VCC29" s="921"/>
      <c r="VCD29" s="921"/>
      <c r="VCE29" s="921"/>
      <c r="VCF29" s="921"/>
      <c r="VCG29" s="921"/>
      <c r="VCH29" s="921"/>
      <c r="VCI29" s="921"/>
      <c r="VCJ29" s="921"/>
      <c r="VCK29" s="921"/>
      <c r="VCL29" s="921"/>
      <c r="VCM29" s="921"/>
      <c r="VCN29" s="921"/>
      <c r="VCO29" s="921"/>
      <c r="VCP29" s="921"/>
      <c r="VCQ29" s="921"/>
      <c r="VCR29" s="921"/>
      <c r="VCS29" s="921"/>
      <c r="VCT29" s="921"/>
      <c r="VCU29" s="921"/>
      <c r="VCV29" s="921"/>
      <c r="VCW29" s="921"/>
      <c r="VCX29" s="921"/>
      <c r="VCY29" s="921"/>
      <c r="VCZ29" s="921"/>
      <c r="VDA29" s="921"/>
      <c r="VDB29" s="921"/>
      <c r="VDC29" s="921"/>
      <c r="VDD29" s="921"/>
      <c r="VDE29" s="921"/>
      <c r="VDF29" s="921"/>
      <c r="VDG29" s="921"/>
      <c r="VDH29" s="921"/>
      <c r="VDI29" s="921"/>
      <c r="VDJ29" s="921"/>
      <c r="VDK29" s="921"/>
      <c r="VDL29" s="921"/>
      <c r="VDM29" s="921"/>
      <c r="VDN29" s="921"/>
      <c r="VDO29" s="921"/>
      <c r="VDP29" s="921"/>
      <c r="VDQ29" s="921"/>
      <c r="VDR29" s="921"/>
      <c r="VDS29" s="921"/>
      <c r="VDT29" s="921"/>
      <c r="VDU29" s="921"/>
      <c r="VDV29" s="921"/>
      <c r="VDW29" s="921"/>
      <c r="VDX29" s="921"/>
      <c r="VDY29" s="921"/>
      <c r="VDZ29" s="921"/>
      <c r="VEA29" s="921"/>
      <c r="VEB29" s="921"/>
      <c r="VEC29" s="921"/>
      <c r="VED29" s="921"/>
      <c r="VEE29" s="921"/>
      <c r="VEF29" s="921"/>
      <c r="VEG29" s="921"/>
      <c r="VEH29" s="921"/>
      <c r="VEI29" s="921"/>
      <c r="VEJ29" s="921"/>
      <c r="VEK29" s="921"/>
      <c r="VEL29" s="921"/>
      <c r="VEM29" s="921"/>
      <c r="VEN29" s="921"/>
      <c r="VEO29" s="921"/>
      <c r="VEP29" s="921"/>
      <c r="VEQ29" s="921"/>
      <c r="VER29" s="921"/>
      <c r="VES29" s="921"/>
      <c r="VET29" s="921"/>
      <c r="VEU29" s="921"/>
      <c r="VEV29" s="921"/>
      <c r="VEW29" s="921"/>
      <c r="VEX29" s="921"/>
      <c r="VEY29" s="921"/>
      <c r="VEZ29" s="921"/>
      <c r="VFA29" s="921"/>
      <c r="VFB29" s="921"/>
      <c r="VFC29" s="921"/>
      <c r="VFD29" s="921"/>
      <c r="VFE29" s="921"/>
      <c r="VFF29" s="921"/>
      <c r="VFG29" s="921"/>
      <c r="VFH29" s="921"/>
      <c r="VFI29" s="921"/>
      <c r="VFJ29" s="921"/>
      <c r="VFK29" s="921"/>
      <c r="VFL29" s="921"/>
      <c r="VFM29" s="921"/>
      <c r="VFN29" s="921"/>
      <c r="VFO29" s="921"/>
      <c r="VFP29" s="921"/>
      <c r="VFQ29" s="921"/>
      <c r="VFR29" s="921"/>
      <c r="VFS29" s="921"/>
      <c r="VFT29" s="921"/>
      <c r="VFU29" s="921"/>
      <c r="VFV29" s="921"/>
      <c r="VFW29" s="921"/>
      <c r="VFX29" s="921"/>
      <c r="VFY29" s="921"/>
      <c r="VFZ29" s="921"/>
      <c r="VGA29" s="921"/>
      <c r="VGB29" s="921"/>
      <c r="VGC29" s="921"/>
      <c r="VGD29" s="921"/>
      <c r="VGE29" s="921"/>
      <c r="VGF29" s="921"/>
      <c r="VGG29" s="921"/>
      <c r="VGH29" s="921"/>
      <c r="VGI29" s="921"/>
      <c r="VGJ29" s="921"/>
      <c r="VGK29" s="921"/>
      <c r="VGL29" s="921"/>
      <c r="VGM29" s="921"/>
      <c r="VGN29" s="921"/>
      <c r="VGO29" s="921"/>
      <c r="VGP29" s="921"/>
      <c r="VGQ29" s="921"/>
      <c r="VGR29" s="921"/>
      <c r="VGS29" s="921"/>
      <c r="VGT29" s="921"/>
      <c r="VGU29" s="921"/>
      <c r="VGV29" s="921"/>
      <c r="VGW29" s="921"/>
      <c r="VGX29" s="921"/>
      <c r="VGY29" s="921"/>
      <c r="VGZ29" s="921"/>
      <c r="VHA29" s="921"/>
      <c r="VHB29" s="921"/>
      <c r="VHC29" s="921"/>
      <c r="VHD29" s="921"/>
      <c r="VHE29" s="921"/>
      <c r="VHF29" s="921"/>
      <c r="VHG29" s="921"/>
      <c r="VHH29" s="921"/>
      <c r="VHI29" s="921"/>
      <c r="VHJ29" s="921"/>
      <c r="VHK29" s="921"/>
      <c r="VHL29" s="921"/>
      <c r="VHM29" s="921"/>
      <c r="VHN29" s="921"/>
      <c r="VHO29" s="921"/>
      <c r="VHP29" s="921"/>
      <c r="VHQ29" s="921"/>
      <c r="VHR29" s="921"/>
      <c r="VHS29" s="921"/>
      <c r="VHT29" s="921"/>
      <c r="VHU29" s="921"/>
      <c r="VHV29" s="921"/>
      <c r="VHW29" s="921"/>
      <c r="VHX29" s="921"/>
      <c r="VHY29" s="921"/>
      <c r="VHZ29" s="921"/>
      <c r="VIA29" s="921"/>
      <c r="VIB29" s="921"/>
      <c r="VIC29" s="921"/>
      <c r="VID29" s="921"/>
      <c r="VIE29" s="921"/>
      <c r="VIF29" s="921"/>
      <c r="VIG29" s="921"/>
      <c r="VIH29" s="921"/>
      <c r="VII29" s="921"/>
      <c r="VIJ29" s="921"/>
      <c r="VIK29" s="921"/>
      <c r="VIL29" s="921"/>
      <c r="VIM29" s="921"/>
      <c r="VIN29" s="921"/>
      <c r="VIO29" s="921"/>
      <c r="VIP29" s="921"/>
      <c r="VIQ29" s="921"/>
      <c r="VIR29" s="921"/>
      <c r="VIS29" s="921"/>
      <c r="VIT29" s="921"/>
      <c r="VIU29" s="921"/>
      <c r="VIV29" s="921"/>
      <c r="VIW29" s="921"/>
      <c r="VIX29" s="921"/>
      <c r="VIY29" s="921"/>
      <c r="VIZ29" s="921"/>
      <c r="VJA29" s="921"/>
      <c r="VJB29" s="921"/>
      <c r="VJC29" s="921"/>
      <c r="VJD29" s="921"/>
      <c r="VJE29" s="921"/>
      <c r="VJF29" s="921"/>
      <c r="VJG29" s="921"/>
      <c r="VJH29" s="921"/>
      <c r="VJI29" s="921"/>
      <c r="VJJ29" s="921"/>
      <c r="VJK29" s="921"/>
      <c r="VJL29" s="921"/>
      <c r="VJM29" s="921"/>
      <c r="VJN29" s="921"/>
      <c r="VJO29" s="921"/>
      <c r="VJP29" s="921"/>
      <c r="VJQ29" s="921"/>
      <c r="VJR29" s="921"/>
      <c r="VJS29" s="921"/>
      <c r="VJT29" s="921"/>
      <c r="VJU29" s="921"/>
      <c r="VJV29" s="921"/>
      <c r="VJW29" s="921"/>
      <c r="VJX29" s="921"/>
      <c r="VJY29" s="921"/>
      <c r="VJZ29" s="921"/>
      <c r="VKA29" s="921"/>
      <c r="VKB29" s="921"/>
      <c r="VKC29" s="921"/>
      <c r="VKD29" s="921"/>
      <c r="VKE29" s="921"/>
      <c r="VKF29" s="921"/>
      <c r="VKG29" s="921"/>
      <c r="VKH29" s="921"/>
      <c r="VKI29" s="921"/>
      <c r="VKJ29" s="921"/>
      <c r="VKK29" s="921"/>
      <c r="VKL29" s="921"/>
      <c r="VKM29" s="921"/>
      <c r="VKN29" s="921"/>
      <c r="VKO29" s="921"/>
      <c r="VKP29" s="921"/>
      <c r="VKQ29" s="921"/>
      <c r="VKR29" s="921"/>
      <c r="VKS29" s="921"/>
      <c r="VKT29" s="921"/>
      <c r="VKU29" s="921"/>
      <c r="VKV29" s="921"/>
      <c r="VKW29" s="921"/>
      <c r="VKX29" s="921"/>
      <c r="VKY29" s="921"/>
      <c r="VKZ29" s="921"/>
      <c r="VLA29" s="921"/>
      <c r="VLB29" s="921"/>
      <c r="VLC29" s="921"/>
      <c r="VLD29" s="921"/>
      <c r="VLE29" s="921"/>
      <c r="VLF29" s="921"/>
      <c r="VLG29" s="921"/>
      <c r="VLH29" s="921"/>
      <c r="VLI29" s="921"/>
      <c r="VLJ29" s="921"/>
      <c r="VLK29" s="921"/>
      <c r="VLL29" s="921"/>
      <c r="VLM29" s="921"/>
      <c r="VLN29" s="921"/>
      <c r="VLO29" s="921"/>
      <c r="VLP29" s="921"/>
      <c r="VLQ29" s="921"/>
      <c r="VLR29" s="921"/>
      <c r="VLS29" s="921"/>
      <c r="VLT29" s="921"/>
      <c r="VLU29" s="921"/>
      <c r="VLV29" s="921"/>
      <c r="VLW29" s="921"/>
      <c r="VLX29" s="921"/>
      <c r="VLY29" s="921"/>
      <c r="VLZ29" s="921"/>
      <c r="VMA29" s="921"/>
      <c r="VMB29" s="921"/>
      <c r="VMC29" s="921"/>
      <c r="VMD29" s="921"/>
      <c r="VME29" s="921"/>
      <c r="VMF29" s="921"/>
      <c r="VMG29" s="921"/>
      <c r="VMH29" s="921"/>
      <c r="VMI29" s="921"/>
      <c r="VMJ29" s="921"/>
      <c r="VMK29" s="921"/>
      <c r="VML29" s="921"/>
      <c r="VMM29" s="921"/>
      <c r="VMN29" s="921"/>
      <c r="VMO29" s="921"/>
      <c r="VMP29" s="921"/>
      <c r="VMQ29" s="921"/>
      <c r="VMR29" s="921"/>
      <c r="VMS29" s="921"/>
      <c r="VMT29" s="921"/>
      <c r="VMU29" s="921"/>
      <c r="VMV29" s="921"/>
      <c r="VMW29" s="921"/>
      <c r="VMX29" s="921"/>
      <c r="VMY29" s="921"/>
      <c r="VMZ29" s="921"/>
      <c r="VNA29" s="921"/>
      <c r="VNB29" s="921"/>
      <c r="VNC29" s="921"/>
      <c r="VND29" s="921"/>
      <c r="VNE29" s="921"/>
      <c r="VNF29" s="921"/>
      <c r="VNG29" s="921"/>
      <c r="VNH29" s="921"/>
      <c r="VNI29" s="921"/>
      <c r="VNJ29" s="921"/>
      <c r="VNK29" s="921"/>
      <c r="VNL29" s="921"/>
      <c r="VNM29" s="921"/>
      <c r="VNN29" s="921"/>
      <c r="VNO29" s="921"/>
      <c r="VNP29" s="921"/>
      <c r="VNQ29" s="921"/>
      <c r="VNR29" s="921"/>
      <c r="VNS29" s="921"/>
      <c r="VNT29" s="921"/>
      <c r="VNU29" s="921"/>
      <c r="VNV29" s="921"/>
      <c r="VNW29" s="921"/>
      <c r="VNX29" s="921"/>
      <c r="VNY29" s="921"/>
      <c r="VNZ29" s="921"/>
      <c r="VOA29" s="921"/>
      <c r="VOB29" s="921"/>
      <c r="VOC29" s="921"/>
      <c r="VOD29" s="921"/>
      <c r="VOE29" s="921"/>
      <c r="VOF29" s="921"/>
      <c r="VOG29" s="921"/>
      <c r="VOH29" s="921"/>
      <c r="VOI29" s="921"/>
      <c r="VOJ29" s="921"/>
      <c r="VOK29" s="921"/>
      <c r="VOL29" s="921"/>
      <c r="VOM29" s="921"/>
      <c r="VON29" s="921"/>
      <c r="VOO29" s="921"/>
      <c r="VOP29" s="921"/>
      <c r="VOQ29" s="921"/>
      <c r="VOR29" s="921"/>
      <c r="VOS29" s="921"/>
      <c r="VOT29" s="921"/>
      <c r="VOU29" s="921"/>
      <c r="VOV29" s="921"/>
      <c r="VOW29" s="921"/>
      <c r="VOX29" s="921"/>
      <c r="VOY29" s="921"/>
      <c r="VOZ29" s="921"/>
      <c r="VPA29" s="921"/>
      <c r="VPB29" s="921"/>
      <c r="VPC29" s="921"/>
      <c r="VPD29" s="921"/>
      <c r="VPE29" s="921"/>
      <c r="VPF29" s="921"/>
      <c r="VPG29" s="921"/>
      <c r="VPH29" s="921"/>
      <c r="VPI29" s="921"/>
      <c r="VPJ29" s="921"/>
      <c r="VPK29" s="921"/>
      <c r="VPL29" s="921"/>
      <c r="VPM29" s="921"/>
      <c r="VPN29" s="921"/>
      <c r="VPO29" s="921"/>
      <c r="VPP29" s="921"/>
      <c r="VPQ29" s="921"/>
      <c r="VPR29" s="921"/>
      <c r="VPS29" s="921"/>
      <c r="VPT29" s="921"/>
      <c r="VPU29" s="921"/>
      <c r="VPV29" s="921"/>
      <c r="VPW29" s="921"/>
      <c r="VPX29" s="921"/>
      <c r="VPY29" s="921"/>
      <c r="VPZ29" s="921"/>
      <c r="VQA29" s="921"/>
      <c r="VQB29" s="921"/>
      <c r="VQC29" s="921"/>
      <c r="VQD29" s="921"/>
      <c r="VQE29" s="921"/>
      <c r="VQF29" s="921"/>
      <c r="VQG29" s="921"/>
      <c r="VQH29" s="921"/>
      <c r="VQI29" s="921"/>
      <c r="VQJ29" s="921"/>
      <c r="VQK29" s="921"/>
      <c r="VQL29" s="921"/>
      <c r="VQM29" s="921"/>
      <c r="VQN29" s="921"/>
      <c r="VQO29" s="921"/>
      <c r="VQP29" s="921"/>
      <c r="VQQ29" s="921"/>
      <c r="VQR29" s="921"/>
      <c r="VQS29" s="921"/>
      <c r="VQT29" s="921"/>
      <c r="VQU29" s="921"/>
      <c r="VQV29" s="921"/>
      <c r="VQW29" s="921"/>
      <c r="VQX29" s="921"/>
      <c r="VQY29" s="921"/>
      <c r="VQZ29" s="921"/>
      <c r="VRA29" s="921"/>
      <c r="VRB29" s="921"/>
      <c r="VRC29" s="921"/>
      <c r="VRD29" s="921"/>
      <c r="VRE29" s="921"/>
      <c r="VRF29" s="921"/>
      <c r="VRG29" s="921"/>
      <c r="VRH29" s="921"/>
      <c r="VRI29" s="921"/>
      <c r="VRJ29" s="921"/>
      <c r="VRK29" s="921"/>
      <c r="VRL29" s="921"/>
      <c r="VRM29" s="921"/>
      <c r="VRN29" s="921"/>
      <c r="VRO29" s="921"/>
      <c r="VRP29" s="921"/>
      <c r="VRQ29" s="921"/>
      <c r="VRR29" s="921"/>
      <c r="VRS29" s="921"/>
      <c r="VRT29" s="921"/>
      <c r="VRU29" s="921"/>
      <c r="VRV29" s="921"/>
      <c r="VRW29" s="921"/>
      <c r="VRX29" s="921"/>
      <c r="VRY29" s="921"/>
      <c r="VRZ29" s="921"/>
      <c r="VSA29" s="921"/>
      <c r="VSB29" s="921"/>
      <c r="VSC29" s="921"/>
      <c r="VSD29" s="921"/>
      <c r="VSE29" s="921"/>
      <c r="VSF29" s="921"/>
      <c r="VSG29" s="921"/>
      <c r="VSH29" s="921"/>
      <c r="VSI29" s="921"/>
      <c r="VSJ29" s="921"/>
      <c r="VSK29" s="921"/>
      <c r="VSL29" s="921"/>
      <c r="VSM29" s="921"/>
      <c r="VSN29" s="921"/>
      <c r="VSO29" s="921"/>
      <c r="VSP29" s="921"/>
      <c r="VSQ29" s="921"/>
      <c r="VSR29" s="921"/>
      <c r="VSS29" s="921"/>
      <c r="VST29" s="921"/>
      <c r="VSU29" s="921"/>
      <c r="VSV29" s="921"/>
      <c r="VSW29" s="921"/>
      <c r="VSX29" s="921"/>
      <c r="VSY29" s="921"/>
      <c r="VSZ29" s="921"/>
      <c r="VTA29" s="921"/>
      <c r="VTB29" s="921"/>
      <c r="VTC29" s="921"/>
      <c r="VTD29" s="921"/>
      <c r="VTE29" s="921"/>
      <c r="VTF29" s="921"/>
      <c r="VTG29" s="921"/>
      <c r="VTH29" s="921"/>
      <c r="VTI29" s="921"/>
      <c r="VTJ29" s="921"/>
      <c r="VTK29" s="921"/>
      <c r="VTL29" s="921"/>
      <c r="VTM29" s="921"/>
      <c r="VTN29" s="921"/>
      <c r="VTO29" s="921"/>
      <c r="VTP29" s="921"/>
      <c r="VTQ29" s="921"/>
      <c r="VTR29" s="921"/>
      <c r="VTS29" s="921"/>
      <c r="VTT29" s="921"/>
      <c r="VTU29" s="921"/>
      <c r="VTV29" s="921"/>
      <c r="VTW29" s="921"/>
      <c r="VTX29" s="921"/>
      <c r="VTY29" s="921"/>
      <c r="VTZ29" s="921"/>
      <c r="VUA29" s="921"/>
      <c r="VUB29" s="921"/>
      <c r="VUC29" s="921"/>
      <c r="VUD29" s="921"/>
      <c r="VUE29" s="921"/>
      <c r="VUF29" s="921"/>
      <c r="VUG29" s="921"/>
      <c r="VUH29" s="921"/>
      <c r="VUI29" s="921"/>
      <c r="VUJ29" s="921"/>
      <c r="VUK29" s="921"/>
      <c r="VUL29" s="921"/>
      <c r="VUM29" s="921"/>
      <c r="VUN29" s="921"/>
      <c r="VUO29" s="921"/>
      <c r="VUP29" s="921"/>
      <c r="VUQ29" s="921"/>
      <c r="VUR29" s="921"/>
      <c r="VUS29" s="921"/>
      <c r="VUT29" s="921"/>
      <c r="VUU29" s="921"/>
      <c r="VUV29" s="921"/>
      <c r="VUW29" s="921"/>
      <c r="VUX29" s="921"/>
      <c r="VUY29" s="921"/>
      <c r="VUZ29" s="921"/>
      <c r="VVA29" s="921"/>
      <c r="VVB29" s="921"/>
      <c r="VVC29" s="921"/>
      <c r="VVD29" s="921"/>
      <c r="VVE29" s="921"/>
      <c r="VVF29" s="921"/>
      <c r="VVG29" s="921"/>
      <c r="VVH29" s="921"/>
      <c r="VVI29" s="921"/>
      <c r="VVJ29" s="921"/>
      <c r="VVK29" s="921"/>
      <c r="VVL29" s="921"/>
      <c r="VVM29" s="921"/>
      <c r="VVN29" s="921"/>
      <c r="VVO29" s="921"/>
      <c r="VVP29" s="921"/>
      <c r="VVQ29" s="921"/>
      <c r="VVR29" s="921"/>
      <c r="VVS29" s="921"/>
      <c r="VVT29" s="921"/>
      <c r="VVU29" s="921"/>
      <c r="VVV29" s="921"/>
      <c r="VVW29" s="921"/>
      <c r="VVX29" s="921"/>
      <c r="VVY29" s="921"/>
      <c r="VVZ29" s="921"/>
      <c r="VWA29" s="921"/>
      <c r="VWB29" s="921"/>
      <c r="VWC29" s="921"/>
      <c r="VWD29" s="921"/>
      <c r="VWE29" s="921"/>
      <c r="VWF29" s="921"/>
      <c r="VWG29" s="921"/>
      <c r="VWH29" s="921"/>
      <c r="VWI29" s="921"/>
      <c r="VWJ29" s="921"/>
      <c r="VWK29" s="921"/>
      <c r="VWL29" s="921"/>
      <c r="VWM29" s="921"/>
      <c r="VWN29" s="921"/>
      <c r="VWO29" s="921"/>
      <c r="VWP29" s="921"/>
      <c r="VWQ29" s="921"/>
      <c r="VWR29" s="921"/>
      <c r="VWS29" s="921"/>
      <c r="VWT29" s="921"/>
      <c r="VWU29" s="921"/>
      <c r="VWV29" s="921"/>
      <c r="VWW29" s="921"/>
      <c r="VWX29" s="921"/>
      <c r="VWY29" s="921"/>
      <c r="VWZ29" s="921"/>
      <c r="VXA29" s="921"/>
      <c r="VXB29" s="921"/>
      <c r="VXC29" s="921"/>
      <c r="VXD29" s="921"/>
      <c r="VXE29" s="921"/>
      <c r="VXF29" s="921"/>
      <c r="VXG29" s="921"/>
      <c r="VXH29" s="921"/>
      <c r="VXI29" s="921"/>
      <c r="VXJ29" s="921"/>
      <c r="VXK29" s="921"/>
      <c r="VXL29" s="921"/>
      <c r="VXM29" s="921"/>
      <c r="VXN29" s="921"/>
      <c r="VXO29" s="921"/>
      <c r="VXP29" s="921"/>
      <c r="VXQ29" s="921"/>
      <c r="VXR29" s="921"/>
      <c r="VXS29" s="921"/>
      <c r="VXT29" s="921"/>
      <c r="VXU29" s="921"/>
      <c r="VXV29" s="921"/>
      <c r="VXW29" s="921"/>
      <c r="VXX29" s="921"/>
      <c r="VXY29" s="921"/>
      <c r="VXZ29" s="921"/>
      <c r="VYA29" s="921"/>
      <c r="VYB29" s="921"/>
      <c r="VYC29" s="921"/>
      <c r="VYD29" s="921"/>
      <c r="VYE29" s="921"/>
      <c r="VYF29" s="921"/>
      <c r="VYG29" s="921"/>
      <c r="VYH29" s="921"/>
      <c r="VYI29" s="921"/>
      <c r="VYJ29" s="921"/>
      <c r="VYK29" s="921"/>
      <c r="VYL29" s="921"/>
      <c r="VYM29" s="921"/>
      <c r="VYN29" s="921"/>
      <c r="VYO29" s="921"/>
      <c r="VYP29" s="921"/>
      <c r="VYQ29" s="921"/>
      <c r="VYR29" s="921"/>
      <c r="VYS29" s="921"/>
      <c r="VYT29" s="921"/>
      <c r="VYU29" s="921"/>
      <c r="VYV29" s="921"/>
      <c r="VYW29" s="921"/>
      <c r="VYX29" s="921"/>
      <c r="VYY29" s="921"/>
      <c r="VYZ29" s="921"/>
      <c r="VZA29" s="921"/>
      <c r="VZB29" s="921"/>
      <c r="VZC29" s="921"/>
      <c r="VZD29" s="921"/>
      <c r="VZE29" s="921"/>
      <c r="VZF29" s="921"/>
      <c r="VZG29" s="921"/>
      <c r="VZH29" s="921"/>
      <c r="VZI29" s="921"/>
      <c r="VZJ29" s="921"/>
      <c r="VZK29" s="921"/>
      <c r="VZL29" s="921"/>
      <c r="VZM29" s="921"/>
      <c r="VZN29" s="921"/>
      <c r="VZO29" s="921"/>
      <c r="VZP29" s="921"/>
      <c r="VZQ29" s="921"/>
      <c r="VZR29" s="921"/>
      <c r="VZS29" s="921"/>
      <c r="VZT29" s="921"/>
      <c r="VZU29" s="921"/>
      <c r="VZV29" s="921"/>
      <c r="VZW29" s="921"/>
      <c r="VZX29" s="921"/>
      <c r="VZY29" s="921"/>
      <c r="VZZ29" s="921"/>
      <c r="WAA29" s="921"/>
      <c r="WAB29" s="921"/>
      <c r="WAC29" s="921"/>
      <c r="WAD29" s="921"/>
      <c r="WAE29" s="921"/>
      <c r="WAF29" s="921"/>
      <c r="WAG29" s="921"/>
      <c r="WAH29" s="921"/>
      <c r="WAI29" s="921"/>
      <c r="WAJ29" s="921"/>
      <c r="WAK29" s="921"/>
      <c r="WAL29" s="921"/>
      <c r="WAM29" s="921"/>
      <c r="WAN29" s="921"/>
      <c r="WAO29" s="921"/>
      <c r="WAP29" s="921"/>
      <c r="WAQ29" s="921"/>
      <c r="WAR29" s="921"/>
      <c r="WAS29" s="921"/>
      <c r="WAT29" s="921"/>
      <c r="WAU29" s="921"/>
      <c r="WAV29" s="921"/>
      <c r="WAW29" s="921"/>
      <c r="WAX29" s="921"/>
      <c r="WAY29" s="921"/>
      <c r="WAZ29" s="921"/>
      <c r="WBA29" s="921"/>
      <c r="WBB29" s="921"/>
      <c r="WBC29" s="921"/>
      <c r="WBD29" s="921"/>
      <c r="WBE29" s="921"/>
      <c r="WBF29" s="921"/>
      <c r="WBG29" s="921"/>
      <c r="WBH29" s="921"/>
      <c r="WBI29" s="921"/>
      <c r="WBJ29" s="921"/>
      <c r="WBK29" s="921"/>
      <c r="WBL29" s="921"/>
      <c r="WBM29" s="921"/>
      <c r="WBN29" s="921"/>
      <c r="WBO29" s="921"/>
      <c r="WBP29" s="921"/>
      <c r="WBQ29" s="921"/>
      <c r="WBR29" s="921"/>
      <c r="WBS29" s="921"/>
      <c r="WBT29" s="921"/>
      <c r="WBU29" s="921"/>
      <c r="WBV29" s="921"/>
      <c r="WBW29" s="921"/>
      <c r="WBX29" s="921"/>
      <c r="WBY29" s="921"/>
      <c r="WBZ29" s="921"/>
      <c r="WCA29" s="921"/>
      <c r="WCB29" s="921"/>
      <c r="WCC29" s="921"/>
      <c r="WCD29" s="921"/>
      <c r="WCE29" s="921"/>
      <c r="WCF29" s="921"/>
      <c r="WCG29" s="921"/>
      <c r="WCH29" s="921"/>
      <c r="WCI29" s="921"/>
      <c r="WCJ29" s="921"/>
      <c r="WCK29" s="921"/>
      <c r="WCL29" s="921"/>
      <c r="WCM29" s="921"/>
      <c r="WCN29" s="921"/>
      <c r="WCO29" s="921"/>
      <c r="WCP29" s="921"/>
      <c r="WCQ29" s="921"/>
      <c r="WCR29" s="921"/>
      <c r="WCS29" s="921"/>
      <c r="WCT29" s="921"/>
      <c r="WCU29" s="921"/>
      <c r="WCV29" s="921"/>
      <c r="WCW29" s="921"/>
      <c r="WCX29" s="921"/>
      <c r="WCY29" s="921"/>
      <c r="WCZ29" s="921"/>
      <c r="WDA29" s="921"/>
      <c r="WDB29" s="921"/>
      <c r="WDC29" s="921"/>
      <c r="WDD29" s="921"/>
      <c r="WDE29" s="921"/>
      <c r="WDF29" s="921"/>
      <c r="WDG29" s="921"/>
      <c r="WDH29" s="921"/>
      <c r="WDI29" s="921"/>
      <c r="WDJ29" s="921"/>
      <c r="WDK29" s="921"/>
      <c r="WDL29" s="921"/>
      <c r="WDM29" s="921"/>
      <c r="WDN29" s="921"/>
      <c r="WDO29" s="921"/>
      <c r="WDP29" s="921"/>
      <c r="WDQ29" s="921"/>
      <c r="WDR29" s="921"/>
      <c r="WDS29" s="921"/>
      <c r="WDT29" s="921"/>
      <c r="WDU29" s="921"/>
      <c r="WDV29" s="921"/>
      <c r="WDW29" s="921"/>
      <c r="WDX29" s="921"/>
      <c r="WDY29" s="921"/>
      <c r="WDZ29" s="921"/>
      <c r="WEA29" s="921"/>
      <c r="WEB29" s="921"/>
      <c r="WEC29" s="921"/>
      <c r="WED29" s="921"/>
      <c r="WEE29" s="921"/>
      <c r="WEF29" s="921"/>
      <c r="WEG29" s="921"/>
      <c r="WEH29" s="921"/>
      <c r="WEI29" s="921"/>
      <c r="WEJ29" s="921"/>
      <c r="WEK29" s="921"/>
      <c r="WEL29" s="921"/>
      <c r="WEM29" s="921"/>
      <c r="WEN29" s="921"/>
      <c r="WEO29" s="921"/>
      <c r="WEP29" s="921"/>
      <c r="WEQ29" s="921"/>
      <c r="WER29" s="921"/>
      <c r="WES29" s="921"/>
      <c r="WET29" s="921"/>
      <c r="WEU29" s="921"/>
      <c r="WEV29" s="921"/>
      <c r="WEW29" s="921"/>
      <c r="WEX29" s="921"/>
      <c r="WEY29" s="921"/>
      <c r="WEZ29" s="921"/>
      <c r="WFA29" s="921"/>
      <c r="WFB29" s="921"/>
      <c r="WFC29" s="921"/>
      <c r="WFD29" s="921"/>
      <c r="WFE29" s="921"/>
      <c r="WFF29" s="921"/>
      <c r="WFG29" s="921"/>
      <c r="WFH29" s="921"/>
      <c r="WFI29" s="921"/>
      <c r="WFJ29" s="921"/>
      <c r="WFK29" s="921"/>
      <c r="WFL29" s="921"/>
      <c r="WFM29" s="921"/>
      <c r="WFN29" s="921"/>
      <c r="WFO29" s="921"/>
      <c r="WFP29" s="921"/>
      <c r="WFQ29" s="921"/>
      <c r="WFR29" s="921"/>
      <c r="WFS29" s="921"/>
      <c r="WFT29" s="921"/>
      <c r="WFU29" s="921"/>
      <c r="WFV29" s="921"/>
      <c r="WFW29" s="921"/>
      <c r="WFX29" s="921"/>
      <c r="WFY29" s="921"/>
      <c r="WFZ29" s="921"/>
      <c r="WGA29" s="921"/>
      <c r="WGB29" s="921"/>
      <c r="WGC29" s="921"/>
      <c r="WGD29" s="921"/>
      <c r="WGE29" s="921"/>
      <c r="WGF29" s="921"/>
      <c r="WGG29" s="921"/>
      <c r="WGH29" s="921"/>
      <c r="WGI29" s="921"/>
      <c r="WGJ29" s="921"/>
      <c r="WGK29" s="921"/>
      <c r="WGL29" s="921"/>
      <c r="WGM29" s="921"/>
      <c r="WGN29" s="921"/>
      <c r="WGO29" s="921"/>
      <c r="WGP29" s="921"/>
      <c r="WGQ29" s="921"/>
      <c r="WGR29" s="921"/>
      <c r="WGS29" s="921"/>
      <c r="WGT29" s="921"/>
      <c r="WGU29" s="921"/>
      <c r="WGV29" s="921"/>
      <c r="WGW29" s="921"/>
      <c r="WGX29" s="921"/>
      <c r="WGY29" s="921"/>
      <c r="WGZ29" s="921"/>
      <c r="WHA29" s="921"/>
      <c r="WHB29" s="921"/>
      <c r="WHC29" s="921"/>
      <c r="WHD29" s="921"/>
      <c r="WHE29" s="921"/>
      <c r="WHF29" s="921"/>
      <c r="WHG29" s="921"/>
      <c r="WHH29" s="921"/>
      <c r="WHI29" s="921"/>
      <c r="WHJ29" s="921"/>
      <c r="WHK29" s="921"/>
      <c r="WHL29" s="921"/>
      <c r="WHM29" s="921"/>
      <c r="WHN29" s="921"/>
      <c r="WHO29" s="921"/>
      <c r="WHP29" s="921"/>
      <c r="WHQ29" s="921"/>
      <c r="WHR29" s="921"/>
      <c r="WHS29" s="921"/>
      <c r="WHT29" s="921"/>
      <c r="WHU29" s="921"/>
      <c r="WHV29" s="921"/>
      <c r="WHW29" s="921"/>
      <c r="WHX29" s="921"/>
      <c r="WHY29" s="921"/>
      <c r="WHZ29" s="921"/>
      <c r="WIA29" s="921"/>
      <c r="WIB29" s="921"/>
      <c r="WIC29" s="921"/>
      <c r="WID29" s="921"/>
      <c r="WIE29" s="921"/>
      <c r="WIF29" s="921"/>
      <c r="WIG29" s="921"/>
      <c r="WIH29" s="921"/>
      <c r="WII29" s="921"/>
      <c r="WIJ29" s="921"/>
      <c r="WIK29" s="921"/>
      <c r="WIL29" s="921"/>
      <c r="WIM29" s="921"/>
      <c r="WIN29" s="921"/>
      <c r="WIO29" s="921"/>
      <c r="WIP29" s="921"/>
      <c r="WIQ29" s="921"/>
      <c r="WIR29" s="921"/>
      <c r="WIS29" s="921"/>
      <c r="WIT29" s="921"/>
      <c r="WIU29" s="921"/>
      <c r="WIV29" s="921"/>
      <c r="WIW29" s="921"/>
      <c r="WIX29" s="921"/>
      <c r="WIY29" s="921"/>
      <c r="WIZ29" s="921"/>
      <c r="WJA29" s="921"/>
      <c r="WJB29" s="921"/>
      <c r="WJC29" s="921"/>
      <c r="WJD29" s="921"/>
      <c r="WJE29" s="921"/>
      <c r="WJF29" s="921"/>
      <c r="WJG29" s="921"/>
      <c r="WJH29" s="921"/>
      <c r="WJI29" s="921"/>
      <c r="WJJ29" s="921"/>
      <c r="WJK29" s="921"/>
      <c r="WJL29" s="921"/>
      <c r="WJM29" s="921"/>
      <c r="WJN29" s="921"/>
      <c r="WJO29" s="921"/>
      <c r="WJP29" s="921"/>
      <c r="WJQ29" s="921"/>
      <c r="WJR29" s="921"/>
      <c r="WJS29" s="921"/>
      <c r="WJT29" s="921"/>
      <c r="WJU29" s="921"/>
      <c r="WJV29" s="921"/>
      <c r="WJW29" s="921"/>
      <c r="WJX29" s="921"/>
      <c r="WJY29" s="921"/>
      <c r="WJZ29" s="921"/>
      <c r="WKA29" s="921"/>
      <c r="WKB29" s="921"/>
      <c r="WKC29" s="921"/>
      <c r="WKD29" s="921"/>
      <c r="WKE29" s="921"/>
      <c r="WKF29" s="921"/>
      <c r="WKG29" s="921"/>
      <c r="WKH29" s="921"/>
      <c r="WKI29" s="921"/>
      <c r="WKJ29" s="921"/>
      <c r="WKK29" s="921"/>
      <c r="WKL29" s="921"/>
      <c r="WKM29" s="921"/>
      <c r="WKN29" s="921"/>
      <c r="WKO29" s="921"/>
      <c r="WKP29" s="921"/>
      <c r="WKQ29" s="921"/>
      <c r="WKR29" s="921"/>
      <c r="WKS29" s="921"/>
      <c r="WKT29" s="921"/>
      <c r="WKU29" s="921"/>
      <c r="WKV29" s="921"/>
      <c r="WKW29" s="921"/>
      <c r="WKX29" s="921"/>
      <c r="WKY29" s="921"/>
      <c r="WKZ29" s="921"/>
      <c r="WLA29" s="921"/>
      <c r="WLB29" s="921"/>
      <c r="WLC29" s="921"/>
      <c r="WLD29" s="921"/>
      <c r="WLE29" s="921"/>
      <c r="WLF29" s="921"/>
      <c r="WLG29" s="921"/>
      <c r="WLH29" s="921"/>
      <c r="WLI29" s="921"/>
      <c r="WLJ29" s="921"/>
      <c r="WLK29" s="921"/>
      <c r="WLL29" s="921"/>
      <c r="WLM29" s="921"/>
      <c r="WLN29" s="921"/>
      <c r="WLO29" s="921"/>
      <c r="WLP29" s="921"/>
      <c r="WLQ29" s="921"/>
      <c r="WLR29" s="921"/>
      <c r="WLS29" s="921"/>
      <c r="WLT29" s="921"/>
      <c r="WLU29" s="921"/>
      <c r="WLV29" s="921"/>
      <c r="WLW29" s="921"/>
      <c r="WLX29" s="921"/>
      <c r="WLY29" s="921"/>
      <c r="WLZ29" s="921"/>
      <c r="WMA29" s="921"/>
      <c r="WMB29" s="921"/>
      <c r="WMC29" s="921"/>
      <c r="WMD29" s="921"/>
      <c r="WME29" s="921"/>
      <c r="WMF29" s="921"/>
      <c r="WMG29" s="921"/>
      <c r="WMH29" s="921"/>
      <c r="WMI29" s="921"/>
      <c r="WMJ29" s="921"/>
      <c r="WMK29" s="921"/>
      <c r="WML29" s="921"/>
      <c r="WMM29" s="921"/>
      <c r="WMN29" s="921"/>
      <c r="WMO29" s="921"/>
      <c r="WMP29" s="921"/>
      <c r="WMQ29" s="921"/>
      <c r="WMR29" s="921"/>
      <c r="WMS29" s="921"/>
      <c r="WMT29" s="921"/>
      <c r="WMU29" s="921"/>
      <c r="WMV29" s="921"/>
      <c r="WMW29" s="921"/>
      <c r="WMX29" s="921"/>
      <c r="WMY29" s="921"/>
      <c r="WMZ29" s="921"/>
      <c r="WNA29" s="921"/>
      <c r="WNB29" s="921"/>
      <c r="WNC29" s="921"/>
      <c r="WND29" s="921"/>
      <c r="WNE29" s="921"/>
      <c r="WNF29" s="921"/>
      <c r="WNG29" s="921"/>
      <c r="WNH29" s="921"/>
      <c r="WNI29" s="921"/>
      <c r="WNJ29" s="921"/>
      <c r="WNK29" s="921"/>
      <c r="WNL29" s="921"/>
      <c r="WNM29" s="921"/>
      <c r="WNN29" s="921"/>
      <c r="WNO29" s="921"/>
      <c r="WNP29" s="921"/>
      <c r="WNQ29" s="921"/>
      <c r="WNR29" s="921"/>
      <c r="WNS29" s="921"/>
      <c r="WNT29" s="921"/>
      <c r="WNU29" s="921"/>
      <c r="WNV29" s="921"/>
      <c r="WNW29" s="921"/>
      <c r="WNX29" s="921"/>
      <c r="WNY29" s="921"/>
      <c r="WNZ29" s="921"/>
      <c r="WOA29" s="921"/>
      <c r="WOB29" s="921"/>
      <c r="WOC29" s="921"/>
      <c r="WOD29" s="921"/>
      <c r="WOE29" s="921"/>
      <c r="WOF29" s="921"/>
      <c r="WOG29" s="921"/>
      <c r="WOH29" s="921"/>
      <c r="WOI29" s="921"/>
      <c r="WOJ29" s="921"/>
      <c r="WOK29" s="921"/>
      <c r="WOL29" s="921"/>
      <c r="WOM29" s="921"/>
      <c r="WON29" s="921"/>
      <c r="WOO29" s="921"/>
      <c r="WOP29" s="921"/>
      <c r="WOQ29" s="921"/>
      <c r="WOR29" s="921"/>
      <c r="WOS29" s="921"/>
      <c r="WOT29" s="921"/>
      <c r="WOU29" s="921"/>
      <c r="WOV29" s="921"/>
      <c r="WOW29" s="921"/>
      <c r="WOX29" s="921"/>
      <c r="WOY29" s="921"/>
      <c r="WOZ29" s="921"/>
      <c r="WPA29" s="921"/>
      <c r="WPB29" s="921"/>
      <c r="WPC29" s="921"/>
      <c r="WPD29" s="921"/>
      <c r="WPE29" s="921"/>
      <c r="WPF29" s="921"/>
      <c r="WPG29" s="921"/>
      <c r="WPH29" s="921"/>
      <c r="WPI29" s="921"/>
      <c r="WPJ29" s="921"/>
      <c r="WPK29" s="921"/>
      <c r="WPL29" s="921"/>
      <c r="WPM29" s="921"/>
      <c r="WPN29" s="921"/>
      <c r="WPO29" s="921"/>
      <c r="WPP29" s="921"/>
      <c r="WPQ29" s="921"/>
      <c r="WPR29" s="921"/>
      <c r="WPS29" s="921"/>
      <c r="WPT29" s="921"/>
      <c r="WPU29" s="921"/>
      <c r="WPV29" s="921"/>
      <c r="WPW29" s="921"/>
      <c r="WPX29" s="921"/>
      <c r="WPY29" s="921"/>
      <c r="WPZ29" s="921"/>
      <c r="WQA29" s="921"/>
      <c r="WQB29" s="921"/>
      <c r="WQC29" s="921"/>
      <c r="WQD29" s="921"/>
      <c r="WQE29" s="921"/>
      <c r="WQF29" s="921"/>
      <c r="WQG29" s="921"/>
      <c r="WQH29" s="921"/>
      <c r="WQI29" s="921"/>
      <c r="WQJ29" s="921"/>
      <c r="WQK29" s="921"/>
      <c r="WQL29" s="921"/>
      <c r="WQM29" s="921"/>
      <c r="WQN29" s="921"/>
      <c r="WQO29" s="921"/>
      <c r="WQP29" s="921"/>
      <c r="WQQ29" s="921"/>
      <c r="WQR29" s="921"/>
      <c r="WQS29" s="921"/>
      <c r="WQT29" s="921"/>
      <c r="WQU29" s="921"/>
      <c r="WQV29" s="921"/>
      <c r="WQW29" s="921"/>
      <c r="WQX29" s="921"/>
      <c r="WQY29" s="921"/>
      <c r="WQZ29" s="921"/>
      <c r="WRA29" s="921"/>
      <c r="WRB29" s="921"/>
      <c r="WRC29" s="921"/>
      <c r="WRD29" s="921"/>
      <c r="WRE29" s="921"/>
      <c r="WRF29" s="921"/>
      <c r="WRG29" s="921"/>
      <c r="WRH29" s="921"/>
      <c r="WRI29" s="921"/>
      <c r="WRJ29" s="921"/>
      <c r="WRK29" s="921"/>
      <c r="WRL29" s="921"/>
      <c r="WRM29" s="921"/>
      <c r="WRN29" s="921"/>
      <c r="WRO29" s="921"/>
      <c r="WRP29" s="921"/>
      <c r="WRQ29" s="921"/>
      <c r="WRR29" s="921"/>
      <c r="WRS29" s="921"/>
      <c r="WRT29" s="921"/>
      <c r="WRU29" s="921"/>
      <c r="WRV29" s="921"/>
      <c r="WRW29" s="921"/>
      <c r="WRX29" s="921"/>
      <c r="WRY29" s="921"/>
      <c r="WRZ29" s="921"/>
      <c r="WSA29" s="921"/>
      <c r="WSB29" s="921"/>
      <c r="WSC29" s="921"/>
      <c r="WSD29" s="921"/>
      <c r="WSE29" s="921"/>
      <c r="WSF29" s="921"/>
      <c r="WSG29" s="921"/>
      <c r="WSH29" s="921"/>
      <c r="WSI29" s="921"/>
      <c r="WSJ29" s="921"/>
      <c r="WSK29" s="921"/>
      <c r="WSL29" s="921"/>
      <c r="WSM29" s="921"/>
      <c r="WSN29" s="921"/>
      <c r="WSO29" s="921"/>
      <c r="WSP29" s="921"/>
      <c r="WSQ29" s="921"/>
      <c r="WSR29" s="921"/>
      <c r="WSS29" s="921"/>
      <c r="WST29" s="921"/>
      <c r="WSU29" s="921"/>
      <c r="WSV29" s="921"/>
      <c r="WSW29" s="921"/>
      <c r="WSX29" s="921"/>
      <c r="WSY29" s="921"/>
      <c r="WSZ29" s="921"/>
      <c r="WTA29" s="921"/>
      <c r="WTB29" s="921"/>
      <c r="WTC29" s="921"/>
      <c r="WTD29" s="921"/>
      <c r="WTE29" s="921"/>
      <c r="WTF29" s="921"/>
      <c r="WTG29" s="921"/>
      <c r="WTH29" s="921"/>
      <c r="WTI29" s="921"/>
      <c r="WTJ29" s="921"/>
      <c r="WTK29" s="921"/>
      <c r="WTL29" s="921"/>
      <c r="WTM29" s="921"/>
      <c r="WTN29" s="921"/>
      <c r="WTO29" s="921"/>
      <c r="WTP29" s="921"/>
      <c r="WTQ29" s="921"/>
      <c r="WTR29" s="921"/>
      <c r="WTS29" s="921"/>
      <c r="WTT29" s="921"/>
      <c r="WTU29" s="921"/>
      <c r="WTV29" s="921"/>
      <c r="WTW29" s="921"/>
      <c r="WTX29" s="921"/>
      <c r="WTY29" s="921"/>
      <c r="WTZ29" s="921"/>
      <c r="WUA29" s="921"/>
      <c r="WUB29" s="921"/>
      <c r="WUC29" s="921"/>
      <c r="WUD29" s="921"/>
      <c r="WUE29" s="921"/>
      <c r="WUF29" s="921"/>
      <c r="WUG29" s="921"/>
      <c r="WUH29" s="921"/>
      <c r="WUI29" s="921"/>
      <c r="WUJ29" s="921"/>
      <c r="WUK29" s="921"/>
      <c r="WUL29" s="921"/>
      <c r="WUM29" s="921"/>
      <c r="WUN29" s="921"/>
      <c r="WUO29" s="921"/>
      <c r="WUP29" s="921"/>
      <c r="WUQ29" s="921"/>
      <c r="WUR29" s="921"/>
      <c r="WUS29" s="921"/>
      <c r="WUT29" s="921"/>
      <c r="WUU29" s="921"/>
      <c r="WUV29" s="921"/>
      <c r="WUW29" s="921"/>
      <c r="WUX29" s="921"/>
      <c r="WUY29" s="921"/>
      <c r="WUZ29" s="921"/>
      <c r="WVA29" s="921"/>
      <c r="WVB29" s="921"/>
      <c r="WVC29" s="921"/>
      <c r="WVD29" s="921"/>
      <c r="WVE29" s="921"/>
      <c r="WVF29" s="921"/>
      <c r="WVG29" s="921"/>
      <c r="WVH29" s="921"/>
      <c r="WVI29" s="921"/>
      <c r="WVJ29" s="921"/>
      <c r="WVK29" s="921"/>
      <c r="WVL29" s="921"/>
      <c r="WVM29" s="921"/>
      <c r="WVN29" s="921"/>
      <c r="WVO29" s="921"/>
      <c r="WVP29" s="921"/>
      <c r="WVQ29" s="921"/>
      <c r="WVR29" s="921"/>
      <c r="WVS29" s="921"/>
      <c r="WVT29" s="921"/>
      <c r="WVU29" s="921"/>
      <c r="WVV29" s="921"/>
      <c r="WVW29" s="921"/>
      <c r="WVX29" s="921"/>
      <c r="WVY29" s="921"/>
      <c r="WVZ29" s="921"/>
      <c r="WWA29" s="921"/>
      <c r="WWB29" s="921"/>
      <c r="WWC29" s="921"/>
    </row>
    <row r="30" spans="1:16149" s="908" customFormat="1" ht="24.95" customHeight="1">
      <c r="A30" s="899" t="s">
        <v>1087</v>
      </c>
      <c r="B30" s="909" t="s">
        <v>2184</v>
      </c>
      <c r="C30" s="909" t="s">
        <v>742</v>
      </c>
      <c r="D30" s="910" t="s">
        <v>2185</v>
      </c>
      <c r="E30" s="910">
        <v>30130</v>
      </c>
      <c r="F30" s="915">
        <f t="shared" ca="1" si="4"/>
        <v>37.637232604642314</v>
      </c>
      <c r="G30" s="916">
        <f t="shared" si="0"/>
        <v>43908</v>
      </c>
      <c r="H30" s="917">
        <v>51989</v>
      </c>
      <c r="I30" s="923">
        <v>19</v>
      </c>
      <c r="J30" s="741"/>
      <c r="K30" s="922">
        <v>2</v>
      </c>
      <c r="L30" s="443">
        <f t="shared" si="1"/>
        <v>15</v>
      </c>
      <c r="M30" s="443">
        <f t="shared" si="1"/>
        <v>15</v>
      </c>
      <c r="N30" s="902"/>
      <c r="O30" s="902"/>
      <c r="P30" s="903">
        <f t="shared" si="5"/>
        <v>75164.708408999999</v>
      </c>
      <c r="Q30" s="443">
        <f t="shared" si="2"/>
        <v>37</v>
      </c>
      <c r="R30" s="904"/>
      <c r="S30" s="904"/>
      <c r="T30" s="904">
        <f t="shared" si="6"/>
        <v>49</v>
      </c>
      <c r="U30" s="903">
        <f t="shared" si="3"/>
        <v>2547461</v>
      </c>
      <c r="V30" s="918"/>
      <c r="W30" s="919"/>
      <c r="X30" s="920"/>
      <c r="Y30" s="921"/>
      <c r="Z30" s="921"/>
      <c r="AA30" s="921"/>
      <c r="AB30" s="921"/>
      <c r="AC30" s="921"/>
      <c r="AD30" s="921"/>
      <c r="AE30" s="921"/>
      <c r="AF30" s="921"/>
      <c r="AG30" s="921"/>
      <c r="AH30" s="921"/>
      <c r="AI30" s="921"/>
      <c r="AJ30" s="921"/>
      <c r="AK30" s="921"/>
      <c r="AL30" s="921"/>
      <c r="AM30" s="921"/>
      <c r="AN30" s="921"/>
      <c r="AO30" s="921"/>
      <c r="AP30" s="921"/>
      <c r="AQ30" s="921"/>
      <c r="AR30" s="921"/>
      <c r="AS30" s="921"/>
      <c r="AT30" s="921"/>
      <c r="AU30" s="921"/>
      <c r="AV30" s="921"/>
      <c r="AW30" s="921"/>
      <c r="AX30" s="921"/>
      <c r="AY30" s="921"/>
      <c r="AZ30" s="921"/>
      <c r="BA30" s="921"/>
      <c r="BB30" s="921"/>
      <c r="BC30" s="921"/>
      <c r="BD30" s="921"/>
      <c r="BE30" s="921"/>
      <c r="BF30" s="921"/>
      <c r="BG30" s="921"/>
      <c r="BH30" s="921"/>
      <c r="BI30" s="921"/>
      <c r="BJ30" s="921"/>
      <c r="BK30" s="921"/>
      <c r="BL30" s="921"/>
      <c r="BM30" s="921"/>
      <c r="BN30" s="921"/>
      <c r="BO30" s="921"/>
      <c r="BP30" s="921"/>
      <c r="BQ30" s="921"/>
      <c r="BR30" s="921"/>
      <c r="BS30" s="921"/>
      <c r="BT30" s="921"/>
      <c r="BU30" s="921"/>
      <c r="BV30" s="921"/>
      <c r="BW30" s="921"/>
      <c r="BX30" s="921"/>
      <c r="BY30" s="921"/>
      <c r="BZ30" s="921"/>
      <c r="CA30" s="921"/>
      <c r="CB30" s="921"/>
      <c r="CC30" s="921"/>
      <c r="CD30" s="921"/>
      <c r="CE30" s="921"/>
      <c r="CF30" s="921"/>
      <c r="CG30" s="921"/>
      <c r="CH30" s="921"/>
      <c r="CI30" s="921"/>
      <c r="CJ30" s="921"/>
      <c r="CK30" s="921"/>
      <c r="CL30" s="921"/>
      <c r="CM30" s="921"/>
      <c r="CN30" s="921"/>
      <c r="CO30" s="921"/>
      <c r="CP30" s="921"/>
      <c r="CQ30" s="921"/>
      <c r="CR30" s="921"/>
      <c r="CS30" s="921"/>
      <c r="CT30" s="921"/>
      <c r="CU30" s="921"/>
      <c r="CV30" s="921"/>
      <c r="CW30" s="921"/>
      <c r="CX30" s="921"/>
      <c r="CY30" s="921"/>
      <c r="CZ30" s="921"/>
      <c r="DA30" s="921"/>
      <c r="DB30" s="921"/>
      <c r="DC30" s="921"/>
      <c r="DD30" s="921"/>
      <c r="DE30" s="921"/>
      <c r="DF30" s="921"/>
      <c r="DG30" s="921"/>
      <c r="DH30" s="921"/>
      <c r="DI30" s="921"/>
      <c r="DJ30" s="921"/>
      <c r="DK30" s="921"/>
      <c r="DL30" s="921"/>
      <c r="DM30" s="921"/>
      <c r="DN30" s="921"/>
      <c r="DO30" s="921"/>
      <c r="DP30" s="921"/>
      <c r="DQ30" s="921"/>
      <c r="DR30" s="921"/>
      <c r="DS30" s="921"/>
      <c r="DT30" s="921"/>
      <c r="DU30" s="921"/>
      <c r="DV30" s="921"/>
      <c r="DW30" s="921"/>
      <c r="DX30" s="921"/>
      <c r="DY30" s="921"/>
      <c r="DZ30" s="921"/>
      <c r="EA30" s="921"/>
      <c r="EB30" s="921"/>
      <c r="EC30" s="921"/>
      <c r="ED30" s="921"/>
      <c r="EE30" s="921"/>
      <c r="EF30" s="921"/>
      <c r="EG30" s="921"/>
      <c r="EH30" s="921"/>
      <c r="EI30" s="921"/>
      <c r="EJ30" s="921"/>
      <c r="EK30" s="921"/>
      <c r="EL30" s="921"/>
      <c r="EM30" s="921"/>
      <c r="EN30" s="921"/>
      <c r="EO30" s="921"/>
      <c r="EP30" s="921"/>
      <c r="EQ30" s="921"/>
      <c r="ER30" s="921"/>
      <c r="ES30" s="921"/>
      <c r="ET30" s="921"/>
      <c r="EU30" s="921"/>
      <c r="EV30" s="921"/>
      <c r="EW30" s="921"/>
      <c r="EX30" s="921"/>
      <c r="EY30" s="921"/>
      <c r="EZ30" s="921"/>
      <c r="FA30" s="921"/>
      <c r="FB30" s="921"/>
      <c r="FC30" s="921"/>
      <c r="FD30" s="921"/>
      <c r="FE30" s="921"/>
      <c r="FF30" s="921"/>
      <c r="FG30" s="921"/>
      <c r="FH30" s="921"/>
      <c r="FI30" s="921"/>
      <c r="FJ30" s="921"/>
      <c r="FK30" s="921"/>
      <c r="FL30" s="921"/>
      <c r="FM30" s="921"/>
      <c r="FN30" s="921"/>
      <c r="FO30" s="921"/>
      <c r="FP30" s="921"/>
      <c r="FQ30" s="921"/>
      <c r="FR30" s="921"/>
      <c r="FS30" s="921"/>
      <c r="FT30" s="921"/>
      <c r="FU30" s="921"/>
      <c r="FV30" s="921"/>
      <c r="FW30" s="921"/>
      <c r="FX30" s="921"/>
      <c r="FY30" s="921"/>
      <c r="FZ30" s="921"/>
      <c r="GA30" s="921"/>
      <c r="GB30" s="921"/>
      <c r="GC30" s="921"/>
      <c r="GD30" s="921"/>
      <c r="GE30" s="921"/>
      <c r="GF30" s="921"/>
      <c r="GG30" s="921"/>
      <c r="GH30" s="921"/>
      <c r="GI30" s="921"/>
      <c r="GJ30" s="921"/>
      <c r="GK30" s="921"/>
      <c r="GL30" s="921"/>
      <c r="GM30" s="921"/>
      <c r="GN30" s="921"/>
      <c r="GO30" s="921"/>
      <c r="GP30" s="921"/>
      <c r="GQ30" s="921"/>
      <c r="GR30" s="921"/>
      <c r="GS30" s="921"/>
      <c r="GT30" s="921"/>
      <c r="GU30" s="921"/>
      <c r="GV30" s="921"/>
      <c r="GW30" s="921"/>
      <c r="GX30" s="921"/>
      <c r="GY30" s="921"/>
      <c r="GZ30" s="921"/>
      <c r="HA30" s="921"/>
      <c r="HB30" s="921"/>
      <c r="HC30" s="921"/>
      <c r="HD30" s="921"/>
      <c r="HE30" s="921"/>
      <c r="HF30" s="921"/>
      <c r="HG30" s="921"/>
      <c r="HH30" s="921"/>
      <c r="HI30" s="921"/>
      <c r="HJ30" s="921"/>
      <c r="HK30" s="921"/>
      <c r="HL30" s="921"/>
      <c r="HM30" s="921"/>
      <c r="HN30" s="921"/>
      <c r="HO30" s="921"/>
      <c r="HP30" s="921"/>
      <c r="HQ30" s="921"/>
      <c r="HR30" s="921"/>
      <c r="HS30" s="921"/>
      <c r="HT30" s="921"/>
      <c r="HU30" s="921"/>
      <c r="HV30" s="921"/>
      <c r="HW30" s="921"/>
      <c r="HX30" s="921"/>
      <c r="HY30" s="921"/>
      <c r="HZ30" s="921"/>
      <c r="IA30" s="921"/>
      <c r="IB30" s="921"/>
      <c r="IC30" s="921"/>
      <c r="ID30" s="921"/>
      <c r="IE30" s="921"/>
      <c r="IF30" s="921"/>
      <c r="IG30" s="921"/>
      <c r="IH30" s="921"/>
      <c r="II30" s="921"/>
      <c r="IJ30" s="921"/>
      <c r="IK30" s="921"/>
      <c r="IL30" s="921"/>
      <c r="IM30" s="921"/>
      <c r="IN30" s="921"/>
      <c r="IO30" s="921"/>
      <c r="IP30" s="921"/>
      <c r="IQ30" s="921"/>
      <c r="IR30" s="921"/>
      <c r="IS30" s="921"/>
      <c r="IT30" s="921"/>
      <c r="IU30" s="921"/>
      <c r="IV30" s="921"/>
      <c r="IW30" s="921"/>
      <c r="IX30" s="921"/>
      <c r="IY30" s="921"/>
      <c r="IZ30" s="921"/>
      <c r="JA30" s="921"/>
      <c r="JB30" s="921"/>
      <c r="JC30" s="921"/>
      <c r="JD30" s="921"/>
      <c r="JE30" s="921"/>
      <c r="JF30" s="921"/>
      <c r="JG30" s="921"/>
      <c r="JH30" s="921"/>
      <c r="JI30" s="921"/>
      <c r="JJ30" s="921"/>
      <c r="JK30" s="921"/>
      <c r="JL30" s="921"/>
      <c r="JM30" s="921"/>
      <c r="JN30" s="921"/>
      <c r="JO30" s="921"/>
      <c r="JP30" s="921"/>
      <c r="JQ30" s="921"/>
      <c r="JR30" s="921"/>
      <c r="JS30" s="921"/>
      <c r="JT30" s="921"/>
      <c r="JU30" s="921"/>
      <c r="JV30" s="921"/>
      <c r="JW30" s="921"/>
      <c r="JX30" s="921"/>
      <c r="JY30" s="921"/>
      <c r="JZ30" s="921"/>
      <c r="KA30" s="921"/>
      <c r="KB30" s="921"/>
      <c r="KC30" s="921"/>
      <c r="KD30" s="921"/>
      <c r="KE30" s="921"/>
      <c r="KF30" s="921"/>
      <c r="KG30" s="921"/>
      <c r="KH30" s="921"/>
      <c r="KI30" s="921"/>
      <c r="KJ30" s="921"/>
      <c r="KK30" s="921"/>
      <c r="KL30" s="921"/>
      <c r="KM30" s="921"/>
      <c r="KN30" s="921"/>
      <c r="KO30" s="921"/>
      <c r="KP30" s="921"/>
      <c r="KQ30" s="921"/>
      <c r="KR30" s="921"/>
      <c r="KS30" s="921"/>
      <c r="KT30" s="921"/>
      <c r="KU30" s="921"/>
      <c r="KV30" s="921"/>
      <c r="KW30" s="921"/>
      <c r="KX30" s="921"/>
      <c r="KY30" s="921"/>
      <c r="KZ30" s="921"/>
      <c r="LA30" s="921"/>
      <c r="LB30" s="921"/>
      <c r="LC30" s="921"/>
      <c r="LD30" s="921"/>
      <c r="LE30" s="921"/>
      <c r="LF30" s="921"/>
      <c r="LG30" s="921"/>
      <c r="LH30" s="921"/>
      <c r="LI30" s="921"/>
      <c r="LJ30" s="921"/>
      <c r="LK30" s="921"/>
      <c r="LL30" s="921"/>
      <c r="LM30" s="921"/>
      <c r="LN30" s="921"/>
      <c r="LO30" s="921"/>
      <c r="LP30" s="921"/>
      <c r="LQ30" s="921"/>
      <c r="LR30" s="921"/>
      <c r="LS30" s="921"/>
      <c r="LT30" s="921"/>
      <c r="LU30" s="921"/>
      <c r="LV30" s="921"/>
      <c r="LW30" s="921"/>
      <c r="LX30" s="921"/>
      <c r="LY30" s="921"/>
      <c r="LZ30" s="921"/>
      <c r="MA30" s="921"/>
      <c r="MB30" s="921"/>
      <c r="MC30" s="921"/>
      <c r="MD30" s="921"/>
      <c r="ME30" s="921"/>
      <c r="MF30" s="921"/>
      <c r="MG30" s="921"/>
      <c r="MH30" s="921"/>
      <c r="MI30" s="921"/>
      <c r="MJ30" s="921"/>
      <c r="MK30" s="921"/>
      <c r="ML30" s="921"/>
      <c r="MM30" s="921"/>
      <c r="MN30" s="921"/>
      <c r="MO30" s="921"/>
      <c r="MP30" s="921"/>
      <c r="MQ30" s="921"/>
      <c r="MR30" s="921"/>
      <c r="MS30" s="921"/>
      <c r="MT30" s="921"/>
      <c r="MU30" s="921"/>
      <c r="MV30" s="921"/>
      <c r="MW30" s="921"/>
      <c r="MX30" s="921"/>
      <c r="MY30" s="921"/>
      <c r="MZ30" s="921"/>
      <c r="NA30" s="921"/>
      <c r="NB30" s="921"/>
      <c r="NC30" s="921"/>
      <c r="ND30" s="921"/>
      <c r="NE30" s="921"/>
      <c r="NF30" s="921"/>
      <c r="NG30" s="921"/>
      <c r="NH30" s="921"/>
      <c r="NI30" s="921"/>
      <c r="NJ30" s="921"/>
      <c r="NK30" s="921"/>
      <c r="NL30" s="921"/>
      <c r="NM30" s="921"/>
      <c r="NN30" s="921"/>
      <c r="NO30" s="921"/>
      <c r="NP30" s="921"/>
      <c r="NQ30" s="921"/>
      <c r="NR30" s="921"/>
      <c r="NS30" s="921"/>
      <c r="NT30" s="921"/>
      <c r="NU30" s="921"/>
      <c r="NV30" s="921"/>
      <c r="NW30" s="921"/>
      <c r="NX30" s="921"/>
      <c r="NY30" s="921"/>
      <c r="NZ30" s="921"/>
      <c r="OA30" s="921"/>
      <c r="OB30" s="921"/>
      <c r="OC30" s="921"/>
      <c r="OD30" s="921"/>
      <c r="OE30" s="921"/>
      <c r="OF30" s="921"/>
      <c r="OG30" s="921"/>
      <c r="OH30" s="921"/>
      <c r="OI30" s="921"/>
      <c r="OJ30" s="921"/>
      <c r="OK30" s="921"/>
      <c r="OL30" s="921"/>
      <c r="OM30" s="921"/>
      <c r="ON30" s="921"/>
      <c r="OO30" s="921"/>
      <c r="OP30" s="921"/>
      <c r="OQ30" s="921"/>
      <c r="OR30" s="921"/>
      <c r="OS30" s="921"/>
      <c r="OT30" s="921"/>
      <c r="OU30" s="921"/>
      <c r="OV30" s="921"/>
      <c r="OW30" s="921"/>
      <c r="OX30" s="921"/>
      <c r="OY30" s="921"/>
      <c r="OZ30" s="921"/>
      <c r="PA30" s="921"/>
      <c r="PB30" s="921"/>
      <c r="PC30" s="921"/>
      <c r="PD30" s="921"/>
      <c r="PE30" s="921"/>
      <c r="PF30" s="921"/>
      <c r="PG30" s="921"/>
      <c r="PH30" s="921"/>
      <c r="PI30" s="921"/>
      <c r="PJ30" s="921"/>
      <c r="PK30" s="921"/>
      <c r="PL30" s="921"/>
      <c r="PM30" s="921"/>
      <c r="PN30" s="921"/>
      <c r="PO30" s="921"/>
      <c r="PP30" s="921"/>
      <c r="PQ30" s="921"/>
      <c r="PR30" s="921"/>
      <c r="PS30" s="921"/>
      <c r="PT30" s="921"/>
      <c r="PU30" s="921"/>
      <c r="PV30" s="921"/>
      <c r="PW30" s="921"/>
      <c r="PX30" s="921"/>
      <c r="PY30" s="921"/>
      <c r="PZ30" s="921"/>
      <c r="QA30" s="921"/>
      <c r="QB30" s="921"/>
      <c r="QC30" s="921"/>
      <c r="QD30" s="921"/>
      <c r="QE30" s="921"/>
      <c r="QF30" s="921"/>
      <c r="QG30" s="921"/>
      <c r="QH30" s="921"/>
      <c r="QI30" s="921"/>
      <c r="QJ30" s="921"/>
      <c r="QK30" s="921"/>
      <c r="QL30" s="921"/>
      <c r="QM30" s="921"/>
      <c r="QN30" s="921"/>
      <c r="QO30" s="921"/>
      <c r="QP30" s="921"/>
      <c r="QQ30" s="921"/>
      <c r="QR30" s="921"/>
      <c r="QS30" s="921"/>
      <c r="QT30" s="921"/>
      <c r="QU30" s="921"/>
      <c r="QV30" s="921"/>
      <c r="QW30" s="921"/>
      <c r="QX30" s="921"/>
      <c r="QY30" s="921"/>
      <c r="QZ30" s="921"/>
      <c r="RA30" s="921"/>
      <c r="RB30" s="921"/>
      <c r="RC30" s="921"/>
      <c r="RD30" s="921"/>
      <c r="RE30" s="921"/>
      <c r="RF30" s="921"/>
      <c r="RG30" s="921"/>
      <c r="RH30" s="921"/>
      <c r="RI30" s="921"/>
      <c r="RJ30" s="921"/>
      <c r="RK30" s="921"/>
      <c r="RL30" s="921"/>
      <c r="RM30" s="921"/>
      <c r="RN30" s="921"/>
      <c r="RO30" s="921"/>
      <c r="RP30" s="921"/>
      <c r="RQ30" s="921"/>
      <c r="RR30" s="921"/>
      <c r="RS30" s="921"/>
      <c r="RT30" s="921"/>
      <c r="RU30" s="921"/>
      <c r="RV30" s="921"/>
      <c r="RW30" s="921"/>
      <c r="RX30" s="921"/>
      <c r="RY30" s="921"/>
      <c r="RZ30" s="921"/>
      <c r="SA30" s="921"/>
      <c r="SB30" s="921"/>
      <c r="SC30" s="921"/>
      <c r="SD30" s="921"/>
      <c r="SE30" s="921"/>
      <c r="SF30" s="921"/>
      <c r="SG30" s="921"/>
      <c r="SH30" s="921"/>
      <c r="SI30" s="921"/>
      <c r="SJ30" s="921"/>
      <c r="SK30" s="921"/>
      <c r="SL30" s="921"/>
      <c r="SM30" s="921"/>
      <c r="SN30" s="921"/>
      <c r="SO30" s="921"/>
      <c r="SP30" s="921"/>
      <c r="SQ30" s="921"/>
      <c r="SR30" s="921"/>
      <c r="SS30" s="921"/>
      <c r="ST30" s="921"/>
      <c r="SU30" s="921"/>
      <c r="SV30" s="921"/>
      <c r="SW30" s="921"/>
      <c r="SX30" s="921"/>
      <c r="SY30" s="921"/>
      <c r="SZ30" s="921"/>
      <c r="TA30" s="921"/>
      <c r="TB30" s="921"/>
      <c r="TC30" s="921"/>
      <c r="TD30" s="921"/>
      <c r="TE30" s="921"/>
      <c r="TF30" s="921"/>
      <c r="TG30" s="921"/>
      <c r="TH30" s="921"/>
      <c r="TI30" s="921"/>
      <c r="TJ30" s="921"/>
      <c r="TK30" s="921"/>
      <c r="TL30" s="921"/>
      <c r="TM30" s="921"/>
      <c r="TN30" s="921"/>
      <c r="TO30" s="921"/>
      <c r="TP30" s="921"/>
      <c r="TQ30" s="921"/>
      <c r="TR30" s="921"/>
      <c r="TS30" s="921"/>
      <c r="TT30" s="921"/>
      <c r="TU30" s="921"/>
      <c r="TV30" s="921"/>
      <c r="TW30" s="921"/>
      <c r="TX30" s="921"/>
      <c r="TY30" s="921"/>
      <c r="TZ30" s="921"/>
      <c r="UA30" s="921"/>
      <c r="UB30" s="921"/>
      <c r="UC30" s="921"/>
      <c r="UD30" s="921"/>
      <c r="UE30" s="921"/>
      <c r="UF30" s="921"/>
      <c r="UG30" s="921"/>
      <c r="UH30" s="921"/>
      <c r="UI30" s="921"/>
      <c r="UJ30" s="921"/>
      <c r="UK30" s="921"/>
      <c r="UL30" s="921"/>
      <c r="UM30" s="921"/>
      <c r="UN30" s="921"/>
      <c r="UO30" s="921"/>
      <c r="UP30" s="921"/>
      <c r="UQ30" s="921"/>
      <c r="UR30" s="921"/>
      <c r="US30" s="921"/>
      <c r="UT30" s="921"/>
      <c r="UU30" s="921"/>
      <c r="UV30" s="921"/>
      <c r="UW30" s="921"/>
      <c r="UX30" s="921"/>
      <c r="UY30" s="921"/>
      <c r="UZ30" s="921"/>
      <c r="VA30" s="921"/>
      <c r="VB30" s="921"/>
      <c r="VC30" s="921"/>
      <c r="VD30" s="921"/>
      <c r="VE30" s="921"/>
      <c r="VF30" s="921"/>
      <c r="VG30" s="921"/>
      <c r="VH30" s="921"/>
      <c r="VI30" s="921"/>
      <c r="VJ30" s="921"/>
      <c r="VK30" s="921"/>
      <c r="VL30" s="921"/>
      <c r="VM30" s="921"/>
      <c r="VN30" s="921"/>
      <c r="VO30" s="921"/>
      <c r="VP30" s="921"/>
      <c r="VQ30" s="921"/>
      <c r="VR30" s="921"/>
      <c r="VS30" s="921"/>
      <c r="VT30" s="921"/>
      <c r="VU30" s="921"/>
      <c r="VV30" s="921"/>
      <c r="VW30" s="921"/>
      <c r="VX30" s="921"/>
      <c r="VY30" s="921"/>
      <c r="VZ30" s="921"/>
      <c r="WA30" s="921"/>
      <c r="WB30" s="921"/>
      <c r="WC30" s="921"/>
      <c r="WD30" s="921"/>
      <c r="WE30" s="921"/>
      <c r="WF30" s="921"/>
      <c r="WG30" s="921"/>
      <c r="WH30" s="921"/>
      <c r="WI30" s="921"/>
      <c r="WJ30" s="921"/>
      <c r="WK30" s="921"/>
      <c r="WL30" s="921"/>
      <c r="WM30" s="921"/>
      <c r="WN30" s="921"/>
      <c r="WO30" s="921"/>
      <c r="WP30" s="921"/>
      <c r="WQ30" s="921"/>
      <c r="WR30" s="921"/>
      <c r="WS30" s="921"/>
      <c r="WT30" s="921"/>
      <c r="WU30" s="921"/>
      <c r="WV30" s="921"/>
      <c r="WW30" s="921"/>
      <c r="WX30" s="921"/>
      <c r="WY30" s="921"/>
      <c r="WZ30" s="921"/>
      <c r="XA30" s="921"/>
      <c r="XB30" s="921"/>
      <c r="XC30" s="921"/>
      <c r="XD30" s="921"/>
      <c r="XE30" s="921"/>
      <c r="XF30" s="921"/>
      <c r="XG30" s="921"/>
      <c r="XH30" s="921"/>
      <c r="XI30" s="921"/>
      <c r="XJ30" s="921"/>
      <c r="XK30" s="921"/>
      <c r="XL30" s="921"/>
      <c r="XM30" s="921"/>
      <c r="XN30" s="921"/>
      <c r="XO30" s="921"/>
      <c r="XP30" s="921"/>
      <c r="XQ30" s="921"/>
      <c r="XR30" s="921"/>
      <c r="XS30" s="921"/>
      <c r="XT30" s="921"/>
      <c r="XU30" s="921"/>
      <c r="XV30" s="921"/>
      <c r="XW30" s="921"/>
      <c r="XX30" s="921"/>
      <c r="XY30" s="921"/>
      <c r="XZ30" s="921"/>
      <c r="YA30" s="921"/>
      <c r="YB30" s="921"/>
      <c r="YC30" s="921"/>
      <c r="YD30" s="921"/>
      <c r="YE30" s="921"/>
      <c r="YF30" s="921"/>
      <c r="YG30" s="921"/>
      <c r="YH30" s="921"/>
      <c r="YI30" s="921"/>
      <c r="YJ30" s="921"/>
      <c r="YK30" s="921"/>
      <c r="YL30" s="921"/>
      <c r="YM30" s="921"/>
      <c r="YN30" s="921"/>
      <c r="YO30" s="921"/>
      <c r="YP30" s="921"/>
      <c r="YQ30" s="921"/>
      <c r="YR30" s="921"/>
      <c r="YS30" s="921"/>
      <c r="YT30" s="921"/>
      <c r="YU30" s="921"/>
      <c r="YV30" s="921"/>
      <c r="YW30" s="921"/>
      <c r="YX30" s="921"/>
      <c r="YY30" s="921"/>
      <c r="YZ30" s="921"/>
      <c r="ZA30" s="921"/>
      <c r="ZB30" s="921"/>
      <c r="ZC30" s="921"/>
      <c r="ZD30" s="921"/>
      <c r="ZE30" s="921"/>
      <c r="ZF30" s="921"/>
      <c r="ZG30" s="921"/>
      <c r="ZH30" s="921"/>
      <c r="ZI30" s="921"/>
      <c r="ZJ30" s="921"/>
      <c r="ZK30" s="921"/>
      <c r="ZL30" s="921"/>
      <c r="ZM30" s="921"/>
      <c r="ZN30" s="921"/>
      <c r="ZO30" s="921"/>
      <c r="ZP30" s="921"/>
      <c r="ZQ30" s="921"/>
      <c r="ZR30" s="921"/>
      <c r="ZS30" s="921"/>
      <c r="ZT30" s="921"/>
      <c r="ZU30" s="921"/>
      <c r="ZV30" s="921"/>
      <c r="ZW30" s="921"/>
      <c r="ZX30" s="921"/>
      <c r="ZY30" s="921"/>
      <c r="ZZ30" s="921"/>
      <c r="AAA30" s="921"/>
      <c r="AAB30" s="921"/>
      <c r="AAC30" s="921"/>
      <c r="AAD30" s="921"/>
      <c r="AAE30" s="921"/>
      <c r="AAF30" s="921"/>
      <c r="AAG30" s="921"/>
      <c r="AAH30" s="921"/>
      <c r="AAI30" s="921"/>
      <c r="AAJ30" s="921"/>
      <c r="AAK30" s="921"/>
      <c r="AAL30" s="921"/>
      <c r="AAM30" s="921"/>
      <c r="AAN30" s="921"/>
      <c r="AAO30" s="921"/>
      <c r="AAP30" s="921"/>
      <c r="AAQ30" s="921"/>
      <c r="AAR30" s="921"/>
      <c r="AAS30" s="921"/>
      <c r="AAT30" s="921"/>
      <c r="AAU30" s="921"/>
      <c r="AAV30" s="921"/>
      <c r="AAW30" s="921"/>
      <c r="AAX30" s="921"/>
      <c r="AAY30" s="921"/>
      <c r="AAZ30" s="921"/>
      <c r="ABA30" s="921"/>
      <c r="ABB30" s="921"/>
      <c r="ABC30" s="921"/>
      <c r="ABD30" s="921"/>
      <c r="ABE30" s="921"/>
      <c r="ABF30" s="921"/>
      <c r="ABG30" s="921"/>
      <c r="ABH30" s="921"/>
      <c r="ABI30" s="921"/>
      <c r="ABJ30" s="921"/>
      <c r="ABK30" s="921"/>
      <c r="ABL30" s="921"/>
      <c r="ABM30" s="921"/>
      <c r="ABN30" s="921"/>
      <c r="ABO30" s="921"/>
      <c r="ABP30" s="921"/>
      <c r="ABQ30" s="921"/>
      <c r="ABR30" s="921"/>
      <c r="ABS30" s="921"/>
      <c r="ABT30" s="921"/>
      <c r="ABU30" s="921"/>
      <c r="ABV30" s="921"/>
      <c r="ABW30" s="921"/>
      <c r="ABX30" s="921"/>
      <c r="ABY30" s="921"/>
      <c r="ABZ30" s="921"/>
      <c r="ACA30" s="921"/>
      <c r="ACB30" s="921"/>
      <c r="ACC30" s="921"/>
      <c r="ACD30" s="921"/>
      <c r="ACE30" s="921"/>
      <c r="ACF30" s="921"/>
      <c r="ACG30" s="921"/>
      <c r="ACH30" s="921"/>
      <c r="ACI30" s="921"/>
      <c r="ACJ30" s="921"/>
      <c r="ACK30" s="921"/>
      <c r="ACL30" s="921"/>
      <c r="ACM30" s="921"/>
      <c r="ACN30" s="921"/>
      <c r="ACO30" s="921"/>
      <c r="ACP30" s="921"/>
      <c r="ACQ30" s="921"/>
      <c r="ACR30" s="921"/>
      <c r="ACS30" s="921"/>
      <c r="ACT30" s="921"/>
      <c r="ACU30" s="921"/>
      <c r="ACV30" s="921"/>
      <c r="ACW30" s="921"/>
      <c r="ACX30" s="921"/>
      <c r="ACY30" s="921"/>
      <c r="ACZ30" s="921"/>
      <c r="ADA30" s="921"/>
      <c r="ADB30" s="921"/>
      <c r="ADC30" s="921"/>
      <c r="ADD30" s="921"/>
      <c r="ADE30" s="921"/>
      <c r="ADF30" s="921"/>
      <c r="ADG30" s="921"/>
      <c r="ADH30" s="921"/>
      <c r="ADI30" s="921"/>
      <c r="ADJ30" s="921"/>
      <c r="ADK30" s="921"/>
      <c r="ADL30" s="921"/>
      <c r="ADM30" s="921"/>
      <c r="ADN30" s="921"/>
      <c r="ADO30" s="921"/>
      <c r="ADP30" s="921"/>
      <c r="ADQ30" s="921"/>
      <c r="ADR30" s="921"/>
      <c r="ADS30" s="921"/>
      <c r="ADT30" s="921"/>
      <c r="ADU30" s="921"/>
      <c r="ADV30" s="921"/>
      <c r="ADW30" s="921"/>
      <c r="ADX30" s="921"/>
      <c r="ADY30" s="921"/>
      <c r="ADZ30" s="921"/>
      <c r="AEA30" s="921"/>
      <c r="AEB30" s="921"/>
      <c r="AEC30" s="921"/>
      <c r="AED30" s="921"/>
      <c r="AEE30" s="921"/>
      <c r="AEF30" s="921"/>
      <c r="AEG30" s="921"/>
      <c r="AEH30" s="921"/>
      <c r="AEI30" s="921"/>
      <c r="AEJ30" s="921"/>
      <c r="AEK30" s="921"/>
      <c r="AEL30" s="921"/>
      <c r="AEM30" s="921"/>
      <c r="AEN30" s="921"/>
      <c r="AEO30" s="921"/>
      <c r="AEP30" s="921"/>
      <c r="AEQ30" s="921"/>
      <c r="AER30" s="921"/>
      <c r="AES30" s="921"/>
      <c r="AET30" s="921"/>
      <c r="AEU30" s="921"/>
      <c r="AEV30" s="921"/>
      <c r="AEW30" s="921"/>
      <c r="AEX30" s="921"/>
      <c r="AEY30" s="921"/>
      <c r="AEZ30" s="921"/>
      <c r="AFA30" s="921"/>
      <c r="AFB30" s="921"/>
      <c r="AFC30" s="921"/>
      <c r="AFD30" s="921"/>
      <c r="AFE30" s="921"/>
      <c r="AFF30" s="921"/>
      <c r="AFG30" s="921"/>
      <c r="AFH30" s="921"/>
      <c r="AFI30" s="921"/>
      <c r="AFJ30" s="921"/>
      <c r="AFK30" s="921"/>
      <c r="AFL30" s="921"/>
      <c r="AFM30" s="921"/>
      <c r="AFN30" s="921"/>
      <c r="AFO30" s="921"/>
      <c r="AFP30" s="921"/>
      <c r="AFQ30" s="921"/>
      <c r="AFR30" s="921"/>
      <c r="AFS30" s="921"/>
      <c r="AFT30" s="921"/>
      <c r="AFU30" s="921"/>
      <c r="AFV30" s="921"/>
      <c r="AFW30" s="921"/>
      <c r="AFX30" s="921"/>
      <c r="AFY30" s="921"/>
      <c r="AFZ30" s="921"/>
      <c r="AGA30" s="921"/>
      <c r="AGB30" s="921"/>
      <c r="AGC30" s="921"/>
      <c r="AGD30" s="921"/>
      <c r="AGE30" s="921"/>
      <c r="AGF30" s="921"/>
      <c r="AGG30" s="921"/>
      <c r="AGH30" s="921"/>
      <c r="AGI30" s="921"/>
      <c r="AGJ30" s="921"/>
      <c r="AGK30" s="921"/>
      <c r="AGL30" s="921"/>
      <c r="AGM30" s="921"/>
      <c r="AGN30" s="921"/>
      <c r="AGO30" s="921"/>
      <c r="AGP30" s="921"/>
      <c r="AGQ30" s="921"/>
      <c r="AGR30" s="921"/>
      <c r="AGS30" s="921"/>
      <c r="AGT30" s="921"/>
      <c r="AGU30" s="921"/>
      <c r="AGV30" s="921"/>
      <c r="AGW30" s="921"/>
      <c r="AGX30" s="921"/>
      <c r="AGY30" s="921"/>
      <c r="AGZ30" s="921"/>
      <c r="AHA30" s="921"/>
      <c r="AHB30" s="921"/>
      <c r="AHC30" s="921"/>
      <c r="AHD30" s="921"/>
      <c r="AHE30" s="921"/>
      <c r="AHF30" s="921"/>
      <c r="AHG30" s="921"/>
      <c r="AHH30" s="921"/>
      <c r="AHI30" s="921"/>
      <c r="AHJ30" s="921"/>
      <c r="AHK30" s="921"/>
      <c r="AHL30" s="921"/>
      <c r="AHM30" s="921"/>
      <c r="AHN30" s="921"/>
      <c r="AHO30" s="921"/>
      <c r="AHP30" s="921"/>
      <c r="AHQ30" s="921"/>
      <c r="AHR30" s="921"/>
      <c r="AHS30" s="921"/>
      <c r="AHT30" s="921"/>
      <c r="AHU30" s="921"/>
      <c r="AHV30" s="921"/>
      <c r="AHW30" s="921"/>
      <c r="AHX30" s="921"/>
      <c r="AHY30" s="921"/>
      <c r="AHZ30" s="921"/>
      <c r="AIA30" s="921"/>
      <c r="AIB30" s="921"/>
      <c r="AIC30" s="921"/>
      <c r="AID30" s="921"/>
      <c r="AIE30" s="921"/>
      <c r="AIF30" s="921"/>
      <c r="AIG30" s="921"/>
      <c r="AIH30" s="921"/>
      <c r="AII30" s="921"/>
      <c r="AIJ30" s="921"/>
      <c r="AIK30" s="921"/>
      <c r="AIL30" s="921"/>
      <c r="AIM30" s="921"/>
      <c r="AIN30" s="921"/>
      <c r="AIO30" s="921"/>
      <c r="AIP30" s="921"/>
      <c r="AIQ30" s="921"/>
      <c r="AIR30" s="921"/>
      <c r="AIS30" s="921"/>
      <c r="AIT30" s="921"/>
      <c r="AIU30" s="921"/>
      <c r="AIV30" s="921"/>
      <c r="AIW30" s="921"/>
      <c r="AIX30" s="921"/>
      <c r="AIY30" s="921"/>
      <c r="AIZ30" s="921"/>
      <c r="AJA30" s="921"/>
      <c r="AJB30" s="921"/>
      <c r="AJC30" s="921"/>
      <c r="AJD30" s="921"/>
      <c r="AJE30" s="921"/>
      <c r="AJF30" s="921"/>
      <c r="AJG30" s="921"/>
      <c r="AJH30" s="921"/>
      <c r="AJI30" s="921"/>
      <c r="AJJ30" s="921"/>
      <c r="AJK30" s="921"/>
      <c r="AJL30" s="921"/>
      <c r="AJM30" s="921"/>
      <c r="AJN30" s="921"/>
      <c r="AJO30" s="921"/>
      <c r="AJP30" s="921"/>
      <c r="AJQ30" s="921"/>
      <c r="AJR30" s="921"/>
      <c r="AJS30" s="921"/>
      <c r="AJT30" s="921"/>
      <c r="AJU30" s="921"/>
      <c r="AJV30" s="921"/>
      <c r="AJW30" s="921"/>
      <c r="AJX30" s="921"/>
      <c r="AJY30" s="921"/>
      <c r="AJZ30" s="921"/>
      <c r="AKA30" s="921"/>
      <c r="AKB30" s="921"/>
      <c r="AKC30" s="921"/>
      <c r="AKD30" s="921"/>
      <c r="AKE30" s="921"/>
      <c r="AKF30" s="921"/>
      <c r="AKG30" s="921"/>
      <c r="AKH30" s="921"/>
      <c r="AKI30" s="921"/>
      <c r="AKJ30" s="921"/>
      <c r="AKK30" s="921"/>
      <c r="AKL30" s="921"/>
      <c r="AKM30" s="921"/>
      <c r="AKN30" s="921"/>
      <c r="AKO30" s="921"/>
      <c r="AKP30" s="921"/>
      <c r="AKQ30" s="921"/>
      <c r="AKR30" s="921"/>
      <c r="AKS30" s="921"/>
      <c r="AKT30" s="921"/>
      <c r="AKU30" s="921"/>
      <c r="AKV30" s="921"/>
      <c r="AKW30" s="921"/>
      <c r="AKX30" s="921"/>
      <c r="AKY30" s="921"/>
      <c r="AKZ30" s="921"/>
      <c r="ALA30" s="921"/>
      <c r="ALB30" s="921"/>
      <c r="ALC30" s="921"/>
      <c r="ALD30" s="921"/>
      <c r="ALE30" s="921"/>
      <c r="ALF30" s="921"/>
      <c r="ALG30" s="921"/>
      <c r="ALH30" s="921"/>
      <c r="ALI30" s="921"/>
      <c r="ALJ30" s="921"/>
      <c r="ALK30" s="921"/>
      <c r="ALL30" s="921"/>
      <c r="ALM30" s="921"/>
      <c r="ALN30" s="921"/>
      <c r="ALO30" s="921"/>
      <c r="ALP30" s="921"/>
      <c r="ALQ30" s="921"/>
      <c r="ALR30" s="921"/>
      <c r="ALS30" s="921"/>
      <c r="ALT30" s="921"/>
      <c r="ALU30" s="921"/>
      <c r="ALV30" s="921"/>
      <c r="ALW30" s="921"/>
      <c r="ALX30" s="921"/>
      <c r="ALY30" s="921"/>
      <c r="ALZ30" s="921"/>
      <c r="AMA30" s="921"/>
      <c r="AMB30" s="921"/>
      <c r="AMC30" s="921"/>
      <c r="AMD30" s="921"/>
      <c r="AME30" s="921"/>
      <c r="AMF30" s="921"/>
      <c r="AMG30" s="921"/>
      <c r="AMH30" s="921"/>
      <c r="AMI30" s="921"/>
      <c r="AMJ30" s="921"/>
      <c r="AMK30" s="921"/>
      <c r="AML30" s="921"/>
      <c r="AMM30" s="921"/>
      <c r="AMN30" s="921"/>
      <c r="AMO30" s="921"/>
      <c r="AMP30" s="921"/>
      <c r="AMQ30" s="921"/>
      <c r="AMR30" s="921"/>
      <c r="AMS30" s="921"/>
      <c r="AMT30" s="921"/>
      <c r="AMU30" s="921"/>
      <c r="AMV30" s="921"/>
      <c r="AMW30" s="921"/>
      <c r="AMX30" s="921"/>
      <c r="AMY30" s="921"/>
      <c r="AMZ30" s="921"/>
      <c r="ANA30" s="921"/>
      <c r="ANB30" s="921"/>
      <c r="ANC30" s="921"/>
      <c r="AND30" s="921"/>
      <c r="ANE30" s="921"/>
      <c r="ANF30" s="921"/>
      <c r="ANG30" s="921"/>
      <c r="ANH30" s="921"/>
      <c r="ANI30" s="921"/>
      <c r="ANJ30" s="921"/>
      <c r="ANK30" s="921"/>
      <c r="ANL30" s="921"/>
      <c r="ANM30" s="921"/>
      <c r="ANN30" s="921"/>
      <c r="ANO30" s="921"/>
      <c r="ANP30" s="921"/>
      <c r="ANQ30" s="921"/>
      <c r="ANR30" s="921"/>
      <c r="ANS30" s="921"/>
      <c r="ANT30" s="921"/>
      <c r="ANU30" s="921"/>
      <c r="ANV30" s="921"/>
      <c r="ANW30" s="921"/>
      <c r="ANX30" s="921"/>
      <c r="ANY30" s="921"/>
      <c r="ANZ30" s="921"/>
      <c r="AOA30" s="921"/>
      <c r="AOB30" s="921"/>
      <c r="AOC30" s="921"/>
      <c r="AOD30" s="921"/>
      <c r="AOE30" s="921"/>
      <c r="AOF30" s="921"/>
      <c r="AOG30" s="921"/>
      <c r="AOH30" s="921"/>
      <c r="AOI30" s="921"/>
      <c r="AOJ30" s="921"/>
      <c r="AOK30" s="921"/>
      <c r="AOL30" s="921"/>
      <c r="AOM30" s="921"/>
      <c r="AON30" s="921"/>
      <c r="AOO30" s="921"/>
      <c r="AOP30" s="921"/>
      <c r="AOQ30" s="921"/>
      <c r="AOR30" s="921"/>
      <c r="AOS30" s="921"/>
      <c r="AOT30" s="921"/>
      <c r="AOU30" s="921"/>
      <c r="AOV30" s="921"/>
      <c r="AOW30" s="921"/>
      <c r="AOX30" s="921"/>
      <c r="AOY30" s="921"/>
      <c r="AOZ30" s="921"/>
      <c r="APA30" s="921"/>
      <c r="APB30" s="921"/>
      <c r="APC30" s="921"/>
      <c r="APD30" s="921"/>
      <c r="APE30" s="921"/>
      <c r="APF30" s="921"/>
      <c r="APG30" s="921"/>
      <c r="APH30" s="921"/>
      <c r="API30" s="921"/>
      <c r="APJ30" s="921"/>
      <c r="APK30" s="921"/>
      <c r="APL30" s="921"/>
      <c r="APM30" s="921"/>
      <c r="APN30" s="921"/>
      <c r="APO30" s="921"/>
      <c r="APP30" s="921"/>
      <c r="APQ30" s="921"/>
      <c r="APR30" s="921"/>
      <c r="APS30" s="921"/>
      <c r="APT30" s="921"/>
      <c r="APU30" s="921"/>
      <c r="APV30" s="921"/>
      <c r="APW30" s="921"/>
      <c r="APX30" s="921"/>
      <c r="APY30" s="921"/>
      <c r="APZ30" s="921"/>
      <c r="AQA30" s="921"/>
      <c r="AQB30" s="921"/>
      <c r="AQC30" s="921"/>
      <c r="AQD30" s="921"/>
      <c r="AQE30" s="921"/>
      <c r="AQF30" s="921"/>
      <c r="AQG30" s="921"/>
      <c r="AQH30" s="921"/>
      <c r="AQI30" s="921"/>
      <c r="AQJ30" s="921"/>
      <c r="AQK30" s="921"/>
      <c r="AQL30" s="921"/>
      <c r="AQM30" s="921"/>
      <c r="AQN30" s="921"/>
      <c r="AQO30" s="921"/>
      <c r="AQP30" s="921"/>
      <c r="AQQ30" s="921"/>
      <c r="AQR30" s="921"/>
      <c r="AQS30" s="921"/>
      <c r="AQT30" s="921"/>
      <c r="AQU30" s="921"/>
      <c r="AQV30" s="921"/>
      <c r="AQW30" s="921"/>
      <c r="AQX30" s="921"/>
      <c r="AQY30" s="921"/>
      <c r="AQZ30" s="921"/>
      <c r="ARA30" s="921"/>
      <c r="ARB30" s="921"/>
      <c r="ARC30" s="921"/>
      <c r="ARD30" s="921"/>
      <c r="ARE30" s="921"/>
      <c r="ARF30" s="921"/>
      <c r="ARG30" s="921"/>
      <c r="ARH30" s="921"/>
      <c r="ARI30" s="921"/>
      <c r="ARJ30" s="921"/>
      <c r="ARK30" s="921"/>
      <c r="ARL30" s="921"/>
      <c r="ARM30" s="921"/>
      <c r="ARN30" s="921"/>
      <c r="ARO30" s="921"/>
      <c r="ARP30" s="921"/>
      <c r="ARQ30" s="921"/>
      <c r="ARR30" s="921"/>
      <c r="ARS30" s="921"/>
      <c r="ART30" s="921"/>
      <c r="ARU30" s="921"/>
      <c r="ARV30" s="921"/>
      <c r="ARW30" s="921"/>
      <c r="ARX30" s="921"/>
      <c r="ARY30" s="921"/>
      <c r="ARZ30" s="921"/>
      <c r="ASA30" s="921"/>
      <c r="ASB30" s="921"/>
      <c r="ASC30" s="921"/>
      <c r="ASD30" s="921"/>
      <c r="ASE30" s="921"/>
      <c r="ASF30" s="921"/>
      <c r="ASG30" s="921"/>
      <c r="ASH30" s="921"/>
      <c r="ASI30" s="921"/>
      <c r="ASJ30" s="921"/>
      <c r="ASK30" s="921"/>
      <c r="ASL30" s="921"/>
      <c r="ASM30" s="921"/>
      <c r="ASN30" s="921"/>
      <c r="ASO30" s="921"/>
      <c r="ASP30" s="921"/>
      <c r="ASQ30" s="921"/>
      <c r="ASR30" s="921"/>
      <c r="ASS30" s="921"/>
      <c r="AST30" s="921"/>
      <c r="ASU30" s="921"/>
      <c r="ASV30" s="921"/>
      <c r="ASW30" s="921"/>
      <c r="ASX30" s="921"/>
      <c r="ASY30" s="921"/>
      <c r="ASZ30" s="921"/>
      <c r="ATA30" s="921"/>
      <c r="ATB30" s="921"/>
      <c r="ATC30" s="921"/>
      <c r="ATD30" s="921"/>
      <c r="ATE30" s="921"/>
      <c r="ATF30" s="921"/>
      <c r="ATG30" s="921"/>
      <c r="ATH30" s="921"/>
      <c r="ATI30" s="921"/>
      <c r="ATJ30" s="921"/>
      <c r="ATK30" s="921"/>
      <c r="ATL30" s="921"/>
      <c r="ATM30" s="921"/>
      <c r="ATN30" s="921"/>
      <c r="ATO30" s="921"/>
      <c r="ATP30" s="921"/>
      <c r="ATQ30" s="921"/>
      <c r="ATR30" s="921"/>
      <c r="ATS30" s="921"/>
      <c r="ATT30" s="921"/>
      <c r="ATU30" s="921"/>
      <c r="ATV30" s="921"/>
      <c r="ATW30" s="921"/>
      <c r="ATX30" s="921"/>
      <c r="ATY30" s="921"/>
      <c r="ATZ30" s="921"/>
      <c r="AUA30" s="921"/>
      <c r="AUB30" s="921"/>
      <c r="AUC30" s="921"/>
      <c r="AUD30" s="921"/>
      <c r="AUE30" s="921"/>
      <c r="AUF30" s="921"/>
      <c r="AUG30" s="921"/>
      <c r="AUH30" s="921"/>
      <c r="AUI30" s="921"/>
      <c r="AUJ30" s="921"/>
      <c r="AUK30" s="921"/>
      <c r="AUL30" s="921"/>
      <c r="AUM30" s="921"/>
      <c r="AUN30" s="921"/>
      <c r="AUO30" s="921"/>
      <c r="AUP30" s="921"/>
      <c r="AUQ30" s="921"/>
      <c r="AUR30" s="921"/>
      <c r="AUS30" s="921"/>
      <c r="AUT30" s="921"/>
      <c r="AUU30" s="921"/>
      <c r="AUV30" s="921"/>
      <c r="AUW30" s="921"/>
      <c r="AUX30" s="921"/>
      <c r="AUY30" s="921"/>
      <c r="AUZ30" s="921"/>
      <c r="AVA30" s="921"/>
      <c r="AVB30" s="921"/>
      <c r="AVC30" s="921"/>
      <c r="AVD30" s="921"/>
      <c r="AVE30" s="921"/>
      <c r="AVF30" s="921"/>
      <c r="AVG30" s="921"/>
      <c r="AVH30" s="921"/>
      <c r="AVI30" s="921"/>
      <c r="AVJ30" s="921"/>
      <c r="AVK30" s="921"/>
      <c r="AVL30" s="921"/>
      <c r="AVM30" s="921"/>
      <c r="AVN30" s="921"/>
      <c r="AVO30" s="921"/>
      <c r="AVP30" s="921"/>
      <c r="AVQ30" s="921"/>
      <c r="AVR30" s="921"/>
      <c r="AVS30" s="921"/>
      <c r="AVT30" s="921"/>
      <c r="AVU30" s="921"/>
      <c r="AVV30" s="921"/>
      <c r="AVW30" s="921"/>
      <c r="AVX30" s="921"/>
      <c r="AVY30" s="921"/>
      <c r="AVZ30" s="921"/>
      <c r="AWA30" s="921"/>
      <c r="AWB30" s="921"/>
      <c r="AWC30" s="921"/>
      <c r="AWD30" s="921"/>
      <c r="AWE30" s="921"/>
      <c r="AWF30" s="921"/>
      <c r="AWG30" s="921"/>
      <c r="AWH30" s="921"/>
      <c r="AWI30" s="921"/>
      <c r="AWJ30" s="921"/>
      <c r="AWK30" s="921"/>
      <c r="AWL30" s="921"/>
      <c r="AWM30" s="921"/>
      <c r="AWN30" s="921"/>
      <c r="AWO30" s="921"/>
      <c r="AWP30" s="921"/>
      <c r="AWQ30" s="921"/>
      <c r="AWR30" s="921"/>
      <c r="AWS30" s="921"/>
      <c r="AWT30" s="921"/>
      <c r="AWU30" s="921"/>
      <c r="AWV30" s="921"/>
      <c r="AWW30" s="921"/>
      <c r="AWX30" s="921"/>
      <c r="AWY30" s="921"/>
      <c r="AWZ30" s="921"/>
      <c r="AXA30" s="921"/>
      <c r="AXB30" s="921"/>
      <c r="AXC30" s="921"/>
      <c r="AXD30" s="921"/>
      <c r="AXE30" s="921"/>
      <c r="AXF30" s="921"/>
      <c r="AXG30" s="921"/>
      <c r="AXH30" s="921"/>
      <c r="AXI30" s="921"/>
      <c r="AXJ30" s="921"/>
      <c r="AXK30" s="921"/>
      <c r="AXL30" s="921"/>
      <c r="AXM30" s="921"/>
      <c r="AXN30" s="921"/>
      <c r="AXO30" s="921"/>
      <c r="AXP30" s="921"/>
      <c r="AXQ30" s="921"/>
      <c r="AXR30" s="921"/>
      <c r="AXS30" s="921"/>
      <c r="AXT30" s="921"/>
      <c r="AXU30" s="921"/>
      <c r="AXV30" s="921"/>
      <c r="AXW30" s="921"/>
      <c r="AXX30" s="921"/>
      <c r="AXY30" s="921"/>
      <c r="AXZ30" s="921"/>
      <c r="AYA30" s="921"/>
      <c r="AYB30" s="921"/>
      <c r="AYC30" s="921"/>
      <c r="AYD30" s="921"/>
      <c r="AYE30" s="921"/>
      <c r="AYF30" s="921"/>
      <c r="AYG30" s="921"/>
      <c r="AYH30" s="921"/>
      <c r="AYI30" s="921"/>
      <c r="AYJ30" s="921"/>
      <c r="AYK30" s="921"/>
      <c r="AYL30" s="921"/>
      <c r="AYM30" s="921"/>
      <c r="AYN30" s="921"/>
      <c r="AYO30" s="921"/>
      <c r="AYP30" s="921"/>
      <c r="AYQ30" s="921"/>
      <c r="AYR30" s="921"/>
      <c r="AYS30" s="921"/>
      <c r="AYT30" s="921"/>
      <c r="AYU30" s="921"/>
      <c r="AYV30" s="921"/>
      <c r="AYW30" s="921"/>
      <c r="AYX30" s="921"/>
      <c r="AYY30" s="921"/>
      <c r="AYZ30" s="921"/>
      <c r="AZA30" s="921"/>
      <c r="AZB30" s="921"/>
      <c r="AZC30" s="921"/>
      <c r="AZD30" s="921"/>
      <c r="AZE30" s="921"/>
      <c r="AZF30" s="921"/>
      <c r="AZG30" s="921"/>
      <c r="AZH30" s="921"/>
      <c r="AZI30" s="921"/>
      <c r="AZJ30" s="921"/>
      <c r="AZK30" s="921"/>
      <c r="AZL30" s="921"/>
      <c r="AZM30" s="921"/>
      <c r="AZN30" s="921"/>
      <c r="AZO30" s="921"/>
      <c r="AZP30" s="921"/>
      <c r="AZQ30" s="921"/>
      <c r="AZR30" s="921"/>
      <c r="AZS30" s="921"/>
      <c r="AZT30" s="921"/>
      <c r="AZU30" s="921"/>
      <c r="AZV30" s="921"/>
      <c r="AZW30" s="921"/>
      <c r="AZX30" s="921"/>
      <c r="AZY30" s="921"/>
      <c r="AZZ30" s="921"/>
      <c r="BAA30" s="921"/>
      <c r="BAB30" s="921"/>
      <c r="BAC30" s="921"/>
      <c r="BAD30" s="921"/>
      <c r="BAE30" s="921"/>
      <c r="BAF30" s="921"/>
      <c r="BAG30" s="921"/>
      <c r="BAH30" s="921"/>
      <c r="BAI30" s="921"/>
      <c r="BAJ30" s="921"/>
      <c r="BAK30" s="921"/>
      <c r="BAL30" s="921"/>
      <c r="BAM30" s="921"/>
      <c r="BAN30" s="921"/>
      <c r="BAO30" s="921"/>
      <c r="BAP30" s="921"/>
      <c r="BAQ30" s="921"/>
      <c r="BAR30" s="921"/>
      <c r="BAS30" s="921"/>
      <c r="BAT30" s="921"/>
      <c r="BAU30" s="921"/>
      <c r="BAV30" s="921"/>
      <c r="BAW30" s="921"/>
      <c r="BAX30" s="921"/>
      <c r="BAY30" s="921"/>
      <c r="BAZ30" s="921"/>
      <c r="BBA30" s="921"/>
      <c r="BBB30" s="921"/>
      <c r="BBC30" s="921"/>
      <c r="BBD30" s="921"/>
      <c r="BBE30" s="921"/>
      <c r="BBF30" s="921"/>
      <c r="BBG30" s="921"/>
      <c r="BBH30" s="921"/>
      <c r="BBI30" s="921"/>
      <c r="BBJ30" s="921"/>
      <c r="BBK30" s="921"/>
      <c r="BBL30" s="921"/>
      <c r="BBM30" s="921"/>
      <c r="BBN30" s="921"/>
      <c r="BBO30" s="921"/>
      <c r="BBP30" s="921"/>
      <c r="BBQ30" s="921"/>
      <c r="BBR30" s="921"/>
      <c r="BBS30" s="921"/>
      <c r="BBT30" s="921"/>
      <c r="BBU30" s="921"/>
      <c r="BBV30" s="921"/>
      <c r="BBW30" s="921"/>
      <c r="BBX30" s="921"/>
      <c r="BBY30" s="921"/>
      <c r="BBZ30" s="921"/>
      <c r="BCA30" s="921"/>
      <c r="BCB30" s="921"/>
      <c r="BCC30" s="921"/>
      <c r="BCD30" s="921"/>
      <c r="BCE30" s="921"/>
      <c r="BCF30" s="921"/>
      <c r="BCG30" s="921"/>
      <c r="BCH30" s="921"/>
      <c r="BCI30" s="921"/>
      <c r="BCJ30" s="921"/>
      <c r="BCK30" s="921"/>
      <c r="BCL30" s="921"/>
      <c r="BCM30" s="921"/>
      <c r="BCN30" s="921"/>
      <c r="BCO30" s="921"/>
      <c r="BCP30" s="921"/>
      <c r="BCQ30" s="921"/>
      <c r="BCR30" s="921"/>
      <c r="BCS30" s="921"/>
      <c r="BCT30" s="921"/>
      <c r="BCU30" s="921"/>
      <c r="BCV30" s="921"/>
      <c r="BCW30" s="921"/>
      <c r="BCX30" s="921"/>
      <c r="BCY30" s="921"/>
      <c r="BCZ30" s="921"/>
      <c r="BDA30" s="921"/>
      <c r="BDB30" s="921"/>
      <c r="BDC30" s="921"/>
      <c r="BDD30" s="921"/>
      <c r="BDE30" s="921"/>
      <c r="BDF30" s="921"/>
      <c r="BDG30" s="921"/>
      <c r="BDH30" s="921"/>
      <c r="BDI30" s="921"/>
      <c r="BDJ30" s="921"/>
      <c r="BDK30" s="921"/>
      <c r="BDL30" s="921"/>
      <c r="BDM30" s="921"/>
      <c r="BDN30" s="921"/>
      <c r="BDO30" s="921"/>
      <c r="BDP30" s="921"/>
      <c r="BDQ30" s="921"/>
      <c r="BDR30" s="921"/>
      <c r="BDS30" s="921"/>
      <c r="BDT30" s="921"/>
      <c r="BDU30" s="921"/>
      <c r="BDV30" s="921"/>
      <c r="BDW30" s="921"/>
      <c r="BDX30" s="921"/>
      <c r="BDY30" s="921"/>
      <c r="BDZ30" s="921"/>
      <c r="BEA30" s="921"/>
      <c r="BEB30" s="921"/>
      <c r="BEC30" s="921"/>
      <c r="BED30" s="921"/>
      <c r="BEE30" s="921"/>
      <c r="BEF30" s="921"/>
      <c r="BEG30" s="921"/>
      <c r="BEH30" s="921"/>
      <c r="BEI30" s="921"/>
      <c r="BEJ30" s="921"/>
      <c r="BEK30" s="921"/>
      <c r="BEL30" s="921"/>
      <c r="BEM30" s="921"/>
      <c r="BEN30" s="921"/>
      <c r="BEO30" s="921"/>
      <c r="BEP30" s="921"/>
      <c r="BEQ30" s="921"/>
      <c r="BER30" s="921"/>
      <c r="BES30" s="921"/>
      <c r="BET30" s="921"/>
      <c r="BEU30" s="921"/>
      <c r="BEV30" s="921"/>
      <c r="BEW30" s="921"/>
      <c r="BEX30" s="921"/>
      <c r="BEY30" s="921"/>
      <c r="BEZ30" s="921"/>
      <c r="BFA30" s="921"/>
      <c r="BFB30" s="921"/>
      <c r="BFC30" s="921"/>
      <c r="BFD30" s="921"/>
      <c r="BFE30" s="921"/>
      <c r="BFF30" s="921"/>
      <c r="BFG30" s="921"/>
      <c r="BFH30" s="921"/>
      <c r="BFI30" s="921"/>
      <c r="BFJ30" s="921"/>
      <c r="BFK30" s="921"/>
      <c r="BFL30" s="921"/>
      <c r="BFM30" s="921"/>
      <c r="BFN30" s="921"/>
      <c r="BFO30" s="921"/>
      <c r="BFP30" s="921"/>
      <c r="BFQ30" s="921"/>
      <c r="BFR30" s="921"/>
      <c r="BFS30" s="921"/>
      <c r="BFT30" s="921"/>
      <c r="BFU30" s="921"/>
      <c r="BFV30" s="921"/>
      <c r="BFW30" s="921"/>
      <c r="BFX30" s="921"/>
      <c r="BFY30" s="921"/>
      <c r="BFZ30" s="921"/>
      <c r="BGA30" s="921"/>
      <c r="BGB30" s="921"/>
      <c r="BGC30" s="921"/>
      <c r="BGD30" s="921"/>
      <c r="BGE30" s="921"/>
      <c r="BGF30" s="921"/>
      <c r="BGG30" s="921"/>
      <c r="BGH30" s="921"/>
      <c r="BGI30" s="921"/>
      <c r="BGJ30" s="921"/>
      <c r="BGK30" s="921"/>
      <c r="BGL30" s="921"/>
      <c r="BGM30" s="921"/>
      <c r="BGN30" s="921"/>
      <c r="BGO30" s="921"/>
      <c r="BGP30" s="921"/>
      <c r="BGQ30" s="921"/>
      <c r="BGR30" s="921"/>
      <c r="BGS30" s="921"/>
      <c r="BGT30" s="921"/>
      <c r="BGU30" s="921"/>
      <c r="BGV30" s="921"/>
      <c r="BGW30" s="921"/>
      <c r="BGX30" s="921"/>
      <c r="BGY30" s="921"/>
      <c r="BGZ30" s="921"/>
      <c r="BHA30" s="921"/>
      <c r="BHB30" s="921"/>
      <c r="BHC30" s="921"/>
      <c r="BHD30" s="921"/>
      <c r="BHE30" s="921"/>
      <c r="BHF30" s="921"/>
      <c r="BHG30" s="921"/>
      <c r="BHH30" s="921"/>
      <c r="BHI30" s="921"/>
      <c r="BHJ30" s="921"/>
      <c r="BHK30" s="921"/>
      <c r="BHL30" s="921"/>
      <c r="BHM30" s="921"/>
      <c r="BHN30" s="921"/>
      <c r="BHO30" s="921"/>
      <c r="BHP30" s="921"/>
      <c r="BHQ30" s="921"/>
      <c r="BHR30" s="921"/>
      <c r="BHS30" s="921"/>
      <c r="BHT30" s="921"/>
      <c r="BHU30" s="921"/>
      <c r="BHV30" s="921"/>
      <c r="BHW30" s="921"/>
      <c r="BHX30" s="921"/>
      <c r="BHY30" s="921"/>
      <c r="BHZ30" s="921"/>
      <c r="BIA30" s="921"/>
      <c r="BIB30" s="921"/>
      <c r="BIC30" s="921"/>
      <c r="BID30" s="921"/>
      <c r="BIE30" s="921"/>
      <c r="BIF30" s="921"/>
      <c r="BIG30" s="921"/>
      <c r="BIH30" s="921"/>
      <c r="BII30" s="921"/>
      <c r="BIJ30" s="921"/>
      <c r="BIK30" s="921"/>
      <c r="BIL30" s="921"/>
      <c r="BIM30" s="921"/>
      <c r="BIN30" s="921"/>
      <c r="BIO30" s="921"/>
      <c r="BIP30" s="921"/>
      <c r="BIQ30" s="921"/>
      <c r="BIR30" s="921"/>
      <c r="BIS30" s="921"/>
      <c r="BIT30" s="921"/>
      <c r="BIU30" s="921"/>
      <c r="BIV30" s="921"/>
      <c r="BIW30" s="921"/>
      <c r="BIX30" s="921"/>
      <c r="BIY30" s="921"/>
      <c r="BIZ30" s="921"/>
      <c r="BJA30" s="921"/>
      <c r="BJB30" s="921"/>
      <c r="BJC30" s="921"/>
      <c r="BJD30" s="921"/>
      <c r="BJE30" s="921"/>
      <c r="BJF30" s="921"/>
      <c r="BJG30" s="921"/>
      <c r="BJH30" s="921"/>
      <c r="BJI30" s="921"/>
      <c r="BJJ30" s="921"/>
      <c r="BJK30" s="921"/>
      <c r="BJL30" s="921"/>
      <c r="BJM30" s="921"/>
      <c r="BJN30" s="921"/>
      <c r="BJO30" s="921"/>
      <c r="BJP30" s="921"/>
      <c r="BJQ30" s="921"/>
      <c r="BJR30" s="921"/>
      <c r="BJS30" s="921"/>
      <c r="BJT30" s="921"/>
      <c r="BJU30" s="921"/>
      <c r="BJV30" s="921"/>
      <c r="BJW30" s="921"/>
      <c r="BJX30" s="921"/>
      <c r="BJY30" s="921"/>
      <c r="BJZ30" s="921"/>
      <c r="BKA30" s="921"/>
      <c r="BKB30" s="921"/>
      <c r="BKC30" s="921"/>
      <c r="BKD30" s="921"/>
      <c r="BKE30" s="921"/>
      <c r="BKF30" s="921"/>
      <c r="BKG30" s="921"/>
      <c r="BKH30" s="921"/>
      <c r="BKI30" s="921"/>
      <c r="BKJ30" s="921"/>
      <c r="BKK30" s="921"/>
      <c r="BKL30" s="921"/>
      <c r="BKM30" s="921"/>
      <c r="BKN30" s="921"/>
      <c r="BKO30" s="921"/>
      <c r="BKP30" s="921"/>
      <c r="BKQ30" s="921"/>
      <c r="BKR30" s="921"/>
      <c r="BKS30" s="921"/>
      <c r="BKT30" s="921"/>
      <c r="BKU30" s="921"/>
      <c r="BKV30" s="921"/>
      <c r="BKW30" s="921"/>
      <c r="BKX30" s="921"/>
      <c r="BKY30" s="921"/>
      <c r="BKZ30" s="921"/>
      <c r="BLA30" s="921"/>
      <c r="BLB30" s="921"/>
      <c r="BLC30" s="921"/>
      <c r="BLD30" s="921"/>
      <c r="BLE30" s="921"/>
      <c r="BLF30" s="921"/>
      <c r="BLG30" s="921"/>
      <c r="BLH30" s="921"/>
      <c r="BLI30" s="921"/>
      <c r="BLJ30" s="921"/>
      <c r="BLK30" s="921"/>
      <c r="BLL30" s="921"/>
      <c r="BLM30" s="921"/>
      <c r="BLN30" s="921"/>
      <c r="BLO30" s="921"/>
      <c r="BLP30" s="921"/>
      <c r="BLQ30" s="921"/>
      <c r="BLR30" s="921"/>
      <c r="BLS30" s="921"/>
      <c r="BLT30" s="921"/>
      <c r="BLU30" s="921"/>
      <c r="BLV30" s="921"/>
      <c r="BLW30" s="921"/>
      <c r="BLX30" s="921"/>
      <c r="BLY30" s="921"/>
      <c r="BLZ30" s="921"/>
      <c r="BMA30" s="921"/>
      <c r="BMB30" s="921"/>
      <c r="BMC30" s="921"/>
      <c r="BMD30" s="921"/>
      <c r="BME30" s="921"/>
      <c r="BMF30" s="921"/>
      <c r="BMG30" s="921"/>
      <c r="BMH30" s="921"/>
      <c r="BMI30" s="921"/>
      <c r="BMJ30" s="921"/>
      <c r="BMK30" s="921"/>
      <c r="BML30" s="921"/>
      <c r="BMM30" s="921"/>
      <c r="BMN30" s="921"/>
      <c r="BMO30" s="921"/>
      <c r="BMP30" s="921"/>
      <c r="BMQ30" s="921"/>
      <c r="BMR30" s="921"/>
      <c r="BMS30" s="921"/>
      <c r="BMT30" s="921"/>
      <c r="BMU30" s="921"/>
      <c r="BMV30" s="921"/>
      <c r="BMW30" s="921"/>
      <c r="BMX30" s="921"/>
      <c r="BMY30" s="921"/>
      <c r="BMZ30" s="921"/>
      <c r="BNA30" s="921"/>
      <c r="BNB30" s="921"/>
      <c r="BNC30" s="921"/>
      <c r="BND30" s="921"/>
      <c r="BNE30" s="921"/>
      <c r="BNF30" s="921"/>
      <c r="BNG30" s="921"/>
      <c r="BNH30" s="921"/>
      <c r="BNI30" s="921"/>
      <c r="BNJ30" s="921"/>
      <c r="BNK30" s="921"/>
      <c r="BNL30" s="921"/>
      <c r="BNM30" s="921"/>
      <c r="BNN30" s="921"/>
      <c r="BNO30" s="921"/>
      <c r="BNP30" s="921"/>
      <c r="BNQ30" s="921"/>
      <c r="BNR30" s="921"/>
      <c r="BNS30" s="921"/>
      <c r="BNT30" s="921"/>
      <c r="BNU30" s="921"/>
      <c r="BNV30" s="921"/>
      <c r="BNW30" s="921"/>
      <c r="BNX30" s="921"/>
      <c r="BNY30" s="921"/>
      <c r="BNZ30" s="921"/>
      <c r="BOA30" s="921"/>
      <c r="BOB30" s="921"/>
      <c r="BOC30" s="921"/>
      <c r="BOD30" s="921"/>
      <c r="BOE30" s="921"/>
      <c r="BOF30" s="921"/>
      <c r="BOG30" s="921"/>
      <c r="BOH30" s="921"/>
      <c r="BOI30" s="921"/>
      <c r="BOJ30" s="921"/>
      <c r="BOK30" s="921"/>
      <c r="BOL30" s="921"/>
      <c r="BOM30" s="921"/>
      <c r="BON30" s="921"/>
      <c r="BOO30" s="921"/>
      <c r="BOP30" s="921"/>
      <c r="BOQ30" s="921"/>
      <c r="BOR30" s="921"/>
      <c r="BOS30" s="921"/>
      <c r="BOT30" s="921"/>
      <c r="BOU30" s="921"/>
      <c r="BOV30" s="921"/>
      <c r="BOW30" s="921"/>
      <c r="BOX30" s="921"/>
      <c r="BOY30" s="921"/>
      <c r="BOZ30" s="921"/>
      <c r="BPA30" s="921"/>
      <c r="BPB30" s="921"/>
      <c r="BPC30" s="921"/>
      <c r="BPD30" s="921"/>
      <c r="BPE30" s="921"/>
      <c r="BPF30" s="921"/>
      <c r="BPG30" s="921"/>
      <c r="BPH30" s="921"/>
      <c r="BPI30" s="921"/>
      <c r="BPJ30" s="921"/>
      <c r="BPK30" s="921"/>
      <c r="BPL30" s="921"/>
      <c r="BPM30" s="921"/>
      <c r="BPN30" s="921"/>
      <c r="BPO30" s="921"/>
      <c r="BPP30" s="921"/>
      <c r="BPQ30" s="921"/>
      <c r="BPR30" s="921"/>
      <c r="BPS30" s="921"/>
      <c r="BPT30" s="921"/>
      <c r="BPU30" s="921"/>
      <c r="BPV30" s="921"/>
      <c r="BPW30" s="921"/>
      <c r="BPX30" s="921"/>
      <c r="BPY30" s="921"/>
      <c r="BPZ30" s="921"/>
      <c r="BQA30" s="921"/>
      <c r="BQB30" s="921"/>
      <c r="BQC30" s="921"/>
      <c r="BQD30" s="921"/>
      <c r="BQE30" s="921"/>
      <c r="BQF30" s="921"/>
      <c r="BQG30" s="921"/>
      <c r="BQH30" s="921"/>
      <c r="BQI30" s="921"/>
      <c r="BQJ30" s="921"/>
      <c r="BQK30" s="921"/>
      <c r="BQL30" s="921"/>
      <c r="BQM30" s="921"/>
      <c r="BQN30" s="921"/>
      <c r="BQO30" s="921"/>
      <c r="BQP30" s="921"/>
      <c r="BQQ30" s="921"/>
      <c r="BQR30" s="921"/>
      <c r="BQS30" s="921"/>
      <c r="BQT30" s="921"/>
      <c r="BQU30" s="921"/>
      <c r="BQV30" s="921"/>
      <c r="BQW30" s="921"/>
      <c r="BQX30" s="921"/>
      <c r="BQY30" s="921"/>
      <c r="BQZ30" s="921"/>
      <c r="BRA30" s="921"/>
      <c r="BRB30" s="921"/>
      <c r="BRC30" s="921"/>
      <c r="BRD30" s="921"/>
      <c r="BRE30" s="921"/>
      <c r="BRF30" s="921"/>
      <c r="BRG30" s="921"/>
      <c r="BRH30" s="921"/>
      <c r="BRI30" s="921"/>
      <c r="BRJ30" s="921"/>
      <c r="BRK30" s="921"/>
      <c r="BRL30" s="921"/>
      <c r="BRM30" s="921"/>
      <c r="BRN30" s="921"/>
      <c r="BRO30" s="921"/>
      <c r="BRP30" s="921"/>
      <c r="BRQ30" s="921"/>
      <c r="BRR30" s="921"/>
      <c r="BRS30" s="921"/>
      <c r="BRT30" s="921"/>
      <c r="BRU30" s="921"/>
      <c r="BRV30" s="921"/>
      <c r="BRW30" s="921"/>
      <c r="BRX30" s="921"/>
      <c r="BRY30" s="921"/>
      <c r="BRZ30" s="921"/>
      <c r="BSA30" s="921"/>
      <c r="BSB30" s="921"/>
      <c r="BSC30" s="921"/>
      <c r="BSD30" s="921"/>
      <c r="BSE30" s="921"/>
      <c r="BSF30" s="921"/>
      <c r="BSG30" s="921"/>
      <c r="BSH30" s="921"/>
      <c r="BSI30" s="921"/>
      <c r="BSJ30" s="921"/>
      <c r="BSK30" s="921"/>
      <c r="BSL30" s="921"/>
      <c r="BSM30" s="921"/>
      <c r="BSN30" s="921"/>
      <c r="BSO30" s="921"/>
      <c r="BSP30" s="921"/>
      <c r="BSQ30" s="921"/>
      <c r="BSR30" s="921"/>
      <c r="BSS30" s="921"/>
      <c r="BST30" s="921"/>
      <c r="BSU30" s="921"/>
      <c r="BSV30" s="921"/>
      <c r="BSW30" s="921"/>
      <c r="BSX30" s="921"/>
      <c r="BSY30" s="921"/>
      <c r="BSZ30" s="921"/>
      <c r="BTA30" s="921"/>
      <c r="BTB30" s="921"/>
      <c r="BTC30" s="921"/>
      <c r="BTD30" s="921"/>
      <c r="BTE30" s="921"/>
      <c r="BTF30" s="921"/>
      <c r="BTG30" s="921"/>
      <c r="BTH30" s="921"/>
      <c r="BTI30" s="921"/>
      <c r="BTJ30" s="921"/>
      <c r="BTK30" s="921"/>
      <c r="BTL30" s="921"/>
      <c r="BTM30" s="921"/>
      <c r="BTN30" s="921"/>
      <c r="BTO30" s="921"/>
      <c r="BTP30" s="921"/>
      <c r="BTQ30" s="921"/>
      <c r="BTR30" s="921"/>
      <c r="BTS30" s="921"/>
      <c r="BTT30" s="921"/>
      <c r="BTU30" s="921"/>
      <c r="BTV30" s="921"/>
      <c r="BTW30" s="921"/>
      <c r="BTX30" s="921"/>
      <c r="BTY30" s="921"/>
      <c r="BTZ30" s="921"/>
      <c r="BUA30" s="921"/>
      <c r="BUB30" s="921"/>
      <c r="BUC30" s="921"/>
      <c r="BUD30" s="921"/>
      <c r="BUE30" s="921"/>
      <c r="BUF30" s="921"/>
      <c r="BUG30" s="921"/>
      <c r="BUH30" s="921"/>
      <c r="BUI30" s="921"/>
      <c r="BUJ30" s="921"/>
      <c r="BUK30" s="921"/>
      <c r="BUL30" s="921"/>
      <c r="BUM30" s="921"/>
      <c r="BUN30" s="921"/>
      <c r="BUO30" s="921"/>
      <c r="BUP30" s="921"/>
      <c r="BUQ30" s="921"/>
      <c r="BUR30" s="921"/>
      <c r="BUS30" s="921"/>
      <c r="BUT30" s="921"/>
      <c r="BUU30" s="921"/>
      <c r="BUV30" s="921"/>
      <c r="BUW30" s="921"/>
      <c r="BUX30" s="921"/>
      <c r="BUY30" s="921"/>
      <c r="BUZ30" s="921"/>
      <c r="BVA30" s="921"/>
      <c r="BVB30" s="921"/>
      <c r="BVC30" s="921"/>
      <c r="BVD30" s="921"/>
      <c r="BVE30" s="921"/>
      <c r="BVF30" s="921"/>
      <c r="BVG30" s="921"/>
      <c r="BVH30" s="921"/>
      <c r="BVI30" s="921"/>
      <c r="BVJ30" s="921"/>
      <c r="BVK30" s="921"/>
      <c r="BVL30" s="921"/>
      <c r="BVM30" s="921"/>
      <c r="BVN30" s="921"/>
      <c r="BVO30" s="921"/>
      <c r="BVP30" s="921"/>
      <c r="BVQ30" s="921"/>
      <c r="BVR30" s="921"/>
      <c r="BVS30" s="921"/>
      <c r="BVT30" s="921"/>
      <c r="BVU30" s="921"/>
      <c r="BVV30" s="921"/>
      <c r="BVW30" s="921"/>
      <c r="BVX30" s="921"/>
      <c r="BVY30" s="921"/>
      <c r="BVZ30" s="921"/>
      <c r="BWA30" s="921"/>
      <c r="BWB30" s="921"/>
      <c r="BWC30" s="921"/>
      <c r="BWD30" s="921"/>
      <c r="BWE30" s="921"/>
      <c r="BWF30" s="921"/>
      <c r="BWG30" s="921"/>
      <c r="BWH30" s="921"/>
      <c r="BWI30" s="921"/>
      <c r="BWJ30" s="921"/>
      <c r="BWK30" s="921"/>
      <c r="BWL30" s="921"/>
      <c r="BWM30" s="921"/>
      <c r="BWN30" s="921"/>
      <c r="BWO30" s="921"/>
      <c r="BWP30" s="921"/>
      <c r="BWQ30" s="921"/>
      <c r="BWR30" s="921"/>
      <c r="BWS30" s="921"/>
      <c r="BWT30" s="921"/>
      <c r="BWU30" s="921"/>
      <c r="BWV30" s="921"/>
      <c r="BWW30" s="921"/>
      <c r="BWX30" s="921"/>
      <c r="BWY30" s="921"/>
      <c r="BWZ30" s="921"/>
      <c r="BXA30" s="921"/>
      <c r="BXB30" s="921"/>
      <c r="BXC30" s="921"/>
      <c r="BXD30" s="921"/>
      <c r="BXE30" s="921"/>
      <c r="BXF30" s="921"/>
      <c r="BXG30" s="921"/>
      <c r="BXH30" s="921"/>
      <c r="BXI30" s="921"/>
      <c r="BXJ30" s="921"/>
      <c r="BXK30" s="921"/>
      <c r="BXL30" s="921"/>
      <c r="BXM30" s="921"/>
      <c r="BXN30" s="921"/>
      <c r="BXO30" s="921"/>
      <c r="BXP30" s="921"/>
      <c r="BXQ30" s="921"/>
      <c r="BXR30" s="921"/>
      <c r="BXS30" s="921"/>
      <c r="BXT30" s="921"/>
      <c r="BXU30" s="921"/>
      <c r="BXV30" s="921"/>
      <c r="BXW30" s="921"/>
      <c r="BXX30" s="921"/>
      <c r="BXY30" s="921"/>
      <c r="BXZ30" s="921"/>
      <c r="BYA30" s="921"/>
      <c r="BYB30" s="921"/>
      <c r="BYC30" s="921"/>
      <c r="BYD30" s="921"/>
      <c r="BYE30" s="921"/>
      <c r="BYF30" s="921"/>
      <c r="BYG30" s="921"/>
      <c r="BYH30" s="921"/>
      <c r="BYI30" s="921"/>
      <c r="BYJ30" s="921"/>
      <c r="BYK30" s="921"/>
      <c r="BYL30" s="921"/>
      <c r="BYM30" s="921"/>
      <c r="BYN30" s="921"/>
      <c r="BYO30" s="921"/>
      <c r="BYP30" s="921"/>
      <c r="BYQ30" s="921"/>
      <c r="BYR30" s="921"/>
      <c r="BYS30" s="921"/>
      <c r="BYT30" s="921"/>
      <c r="BYU30" s="921"/>
      <c r="BYV30" s="921"/>
      <c r="BYW30" s="921"/>
      <c r="BYX30" s="921"/>
      <c r="BYY30" s="921"/>
      <c r="BYZ30" s="921"/>
      <c r="BZA30" s="921"/>
      <c r="BZB30" s="921"/>
      <c r="BZC30" s="921"/>
      <c r="BZD30" s="921"/>
      <c r="BZE30" s="921"/>
      <c r="BZF30" s="921"/>
      <c r="BZG30" s="921"/>
      <c r="BZH30" s="921"/>
      <c r="BZI30" s="921"/>
      <c r="BZJ30" s="921"/>
      <c r="BZK30" s="921"/>
      <c r="BZL30" s="921"/>
      <c r="BZM30" s="921"/>
      <c r="BZN30" s="921"/>
      <c r="BZO30" s="921"/>
      <c r="BZP30" s="921"/>
      <c r="BZQ30" s="921"/>
      <c r="BZR30" s="921"/>
      <c r="BZS30" s="921"/>
      <c r="BZT30" s="921"/>
      <c r="BZU30" s="921"/>
      <c r="BZV30" s="921"/>
      <c r="BZW30" s="921"/>
      <c r="BZX30" s="921"/>
      <c r="BZY30" s="921"/>
      <c r="BZZ30" s="921"/>
      <c r="CAA30" s="921"/>
      <c r="CAB30" s="921"/>
      <c r="CAC30" s="921"/>
      <c r="CAD30" s="921"/>
      <c r="CAE30" s="921"/>
      <c r="CAF30" s="921"/>
      <c r="CAG30" s="921"/>
      <c r="CAH30" s="921"/>
      <c r="CAI30" s="921"/>
      <c r="CAJ30" s="921"/>
      <c r="CAK30" s="921"/>
      <c r="CAL30" s="921"/>
      <c r="CAM30" s="921"/>
      <c r="CAN30" s="921"/>
      <c r="CAO30" s="921"/>
      <c r="CAP30" s="921"/>
      <c r="CAQ30" s="921"/>
      <c r="CAR30" s="921"/>
      <c r="CAS30" s="921"/>
      <c r="CAT30" s="921"/>
      <c r="CAU30" s="921"/>
      <c r="CAV30" s="921"/>
      <c r="CAW30" s="921"/>
      <c r="CAX30" s="921"/>
      <c r="CAY30" s="921"/>
      <c r="CAZ30" s="921"/>
      <c r="CBA30" s="921"/>
      <c r="CBB30" s="921"/>
      <c r="CBC30" s="921"/>
      <c r="CBD30" s="921"/>
      <c r="CBE30" s="921"/>
      <c r="CBF30" s="921"/>
      <c r="CBG30" s="921"/>
      <c r="CBH30" s="921"/>
      <c r="CBI30" s="921"/>
      <c r="CBJ30" s="921"/>
      <c r="CBK30" s="921"/>
      <c r="CBL30" s="921"/>
      <c r="CBM30" s="921"/>
      <c r="CBN30" s="921"/>
      <c r="CBO30" s="921"/>
      <c r="CBP30" s="921"/>
      <c r="CBQ30" s="921"/>
      <c r="CBR30" s="921"/>
      <c r="CBS30" s="921"/>
      <c r="CBT30" s="921"/>
      <c r="CBU30" s="921"/>
      <c r="CBV30" s="921"/>
      <c r="CBW30" s="921"/>
      <c r="CBX30" s="921"/>
      <c r="CBY30" s="921"/>
      <c r="CBZ30" s="921"/>
      <c r="CCA30" s="921"/>
      <c r="CCB30" s="921"/>
      <c r="CCC30" s="921"/>
      <c r="CCD30" s="921"/>
      <c r="CCE30" s="921"/>
      <c r="CCF30" s="921"/>
      <c r="CCG30" s="921"/>
      <c r="CCH30" s="921"/>
      <c r="CCI30" s="921"/>
      <c r="CCJ30" s="921"/>
      <c r="CCK30" s="921"/>
      <c r="CCL30" s="921"/>
      <c r="CCM30" s="921"/>
      <c r="CCN30" s="921"/>
      <c r="CCO30" s="921"/>
      <c r="CCP30" s="921"/>
      <c r="CCQ30" s="921"/>
      <c r="CCR30" s="921"/>
      <c r="CCS30" s="921"/>
      <c r="CCT30" s="921"/>
      <c r="CCU30" s="921"/>
      <c r="CCV30" s="921"/>
      <c r="CCW30" s="921"/>
      <c r="CCX30" s="921"/>
      <c r="CCY30" s="921"/>
      <c r="CCZ30" s="921"/>
      <c r="CDA30" s="921"/>
      <c r="CDB30" s="921"/>
      <c r="CDC30" s="921"/>
      <c r="CDD30" s="921"/>
      <c r="CDE30" s="921"/>
      <c r="CDF30" s="921"/>
      <c r="CDG30" s="921"/>
      <c r="CDH30" s="921"/>
      <c r="CDI30" s="921"/>
      <c r="CDJ30" s="921"/>
      <c r="CDK30" s="921"/>
      <c r="CDL30" s="921"/>
      <c r="CDM30" s="921"/>
      <c r="CDN30" s="921"/>
      <c r="CDO30" s="921"/>
      <c r="CDP30" s="921"/>
      <c r="CDQ30" s="921"/>
      <c r="CDR30" s="921"/>
      <c r="CDS30" s="921"/>
      <c r="CDT30" s="921"/>
      <c r="CDU30" s="921"/>
      <c r="CDV30" s="921"/>
      <c r="CDW30" s="921"/>
      <c r="CDX30" s="921"/>
      <c r="CDY30" s="921"/>
      <c r="CDZ30" s="921"/>
      <c r="CEA30" s="921"/>
      <c r="CEB30" s="921"/>
      <c r="CEC30" s="921"/>
      <c r="CED30" s="921"/>
      <c r="CEE30" s="921"/>
      <c r="CEF30" s="921"/>
      <c r="CEG30" s="921"/>
      <c r="CEH30" s="921"/>
      <c r="CEI30" s="921"/>
      <c r="CEJ30" s="921"/>
      <c r="CEK30" s="921"/>
      <c r="CEL30" s="921"/>
      <c r="CEM30" s="921"/>
      <c r="CEN30" s="921"/>
      <c r="CEO30" s="921"/>
      <c r="CEP30" s="921"/>
      <c r="CEQ30" s="921"/>
      <c r="CER30" s="921"/>
      <c r="CES30" s="921"/>
      <c r="CET30" s="921"/>
      <c r="CEU30" s="921"/>
      <c r="CEV30" s="921"/>
      <c r="CEW30" s="921"/>
      <c r="CEX30" s="921"/>
      <c r="CEY30" s="921"/>
      <c r="CEZ30" s="921"/>
      <c r="CFA30" s="921"/>
      <c r="CFB30" s="921"/>
      <c r="CFC30" s="921"/>
      <c r="CFD30" s="921"/>
      <c r="CFE30" s="921"/>
      <c r="CFF30" s="921"/>
      <c r="CFG30" s="921"/>
      <c r="CFH30" s="921"/>
      <c r="CFI30" s="921"/>
      <c r="CFJ30" s="921"/>
      <c r="CFK30" s="921"/>
      <c r="CFL30" s="921"/>
      <c r="CFM30" s="921"/>
      <c r="CFN30" s="921"/>
      <c r="CFO30" s="921"/>
      <c r="CFP30" s="921"/>
      <c r="CFQ30" s="921"/>
      <c r="CFR30" s="921"/>
      <c r="CFS30" s="921"/>
      <c r="CFT30" s="921"/>
      <c r="CFU30" s="921"/>
      <c r="CFV30" s="921"/>
      <c r="CFW30" s="921"/>
      <c r="CFX30" s="921"/>
      <c r="CFY30" s="921"/>
      <c r="CFZ30" s="921"/>
      <c r="CGA30" s="921"/>
      <c r="CGB30" s="921"/>
      <c r="CGC30" s="921"/>
      <c r="CGD30" s="921"/>
      <c r="CGE30" s="921"/>
      <c r="CGF30" s="921"/>
      <c r="CGG30" s="921"/>
      <c r="CGH30" s="921"/>
      <c r="CGI30" s="921"/>
      <c r="CGJ30" s="921"/>
      <c r="CGK30" s="921"/>
      <c r="CGL30" s="921"/>
      <c r="CGM30" s="921"/>
      <c r="CGN30" s="921"/>
      <c r="CGO30" s="921"/>
      <c r="CGP30" s="921"/>
      <c r="CGQ30" s="921"/>
      <c r="CGR30" s="921"/>
      <c r="CGS30" s="921"/>
      <c r="CGT30" s="921"/>
      <c r="CGU30" s="921"/>
      <c r="CGV30" s="921"/>
      <c r="CGW30" s="921"/>
      <c r="CGX30" s="921"/>
      <c r="CGY30" s="921"/>
      <c r="CGZ30" s="921"/>
      <c r="CHA30" s="921"/>
      <c r="CHB30" s="921"/>
      <c r="CHC30" s="921"/>
      <c r="CHD30" s="921"/>
      <c r="CHE30" s="921"/>
      <c r="CHF30" s="921"/>
      <c r="CHG30" s="921"/>
      <c r="CHH30" s="921"/>
      <c r="CHI30" s="921"/>
      <c r="CHJ30" s="921"/>
      <c r="CHK30" s="921"/>
      <c r="CHL30" s="921"/>
      <c r="CHM30" s="921"/>
      <c r="CHN30" s="921"/>
      <c r="CHO30" s="921"/>
      <c r="CHP30" s="921"/>
      <c r="CHQ30" s="921"/>
      <c r="CHR30" s="921"/>
      <c r="CHS30" s="921"/>
      <c r="CHT30" s="921"/>
      <c r="CHU30" s="921"/>
      <c r="CHV30" s="921"/>
      <c r="CHW30" s="921"/>
      <c r="CHX30" s="921"/>
      <c r="CHY30" s="921"/>
      <c r="CHZ30" s="921"/>
      <c r="CIA30" s="921"/>
      <c r="CIB30" s="921"/>
      <c r="CIC30" s="921"/>
      <c r="CID30" s="921"/>
      <c r="CIE30" s="921"/>
      <c r="CIF30" s="921"/>
      <c r="CIG30" s="921"/>
      <c r="CIH30" s="921"/>
      <c r="CII30" s="921"/>
      <c r="CIJ30" s="921"/>
      <c r="CIK30" s="921"/>
      <c r="CIL30" s="921"/>
      <c r="CIM30" s="921"/>
      <c r="CIN30" s="921"/>
      <c r="CIO30" s="921"/>
      <c r="CIP30" s="921"/>
      <c r="CIQ30" s="921"/>
      <c r="CIR30" s="921"/>
      <c r="CIS30" s="921"/>
      <c r="CIT30" s="921"/>
      <c r="CIU30" s="921"/>
      <c r="CIV30" s="921"/>
      <c r="CIW30" s="921"/>
      <c r="CIX30" s="921"/>
      <c r="CIY30" s="921"/>
      <c r="CIZ30" s="921"/>
      <c r="CJA30" s="921"/>
      <c r="CJB30" s="921"/>
      <c r="CJC30" s="921"/>
      <c r="CJD30" s="921"/>
      <c r="CJE30" s="921"/>
      <c r="CJF30" s="921"/>
      <c r="CJG30" s="921"/>
      <c r="CJH30" s="921"/>
      <c r="CJI30" s="921"/>
      <c r="CJJ30" s="921"/>
      <c r="CJK30" s="921"/>
      <c r="CJL30" s="921"/>
      <c r="CJM30" s="921"/>
      <c r="CJN30" s="921"/>
      <c r="CJO30" s="921"/>
      <c r="CJP30" s="921"/>
      <c r="CJQ30" s="921"/>
      <c r="CJR30" s="921"/>
      <c r="CJS30" s="921"/>
      <c r="CJT30" s="921"/>
      <c r="CJU30" s="921"/>
      <c r="CJV30" s="921"/>
      <c r="CJW30" s="921"/>
      <c r="CJX30" s="921"/>
      <c r="CJY30" s="921"/>
      <c r="CJZ30" s="921"/>
      <c r="CKA30" s="921"/>
      <c r="CKB30" s="921"/>
      <c r="CKC30" s="921"/>
      <c r="CKD30" s="921"/>
      <c r="CKE30" s="921"/>
      <c r="CKF30" s="921"/>
      <c r="CKG30" s="921"/>
      <c r="CKH30" s="921"/>
      <c r="CKI30" s="921"/>
      <c r="CKJ30" s="921"/>
      <c r="CKK30" s="921"/>
      <c r="CKL30" s="921"/>
      <c r="CKM30" s="921"/>
      <c r="CKN30" s="921"/>
      <c r="CKO30" s="921"/>
      <c r="CKP30" s="921"/>
      <c r="CKQ30" s="921"/>
      <c r="CKR30" s="921"/>
      <c r="CKS30" s="921"/>
      <c r="CKT30" s="921"/>
      <c r="CKU30" s="921"/>
      <c r="CKV30" s="921"/>
      <c r="CKW30" s="921"/>
      <c r="CKX30" s="921"/>
      <c r="CKY30" s="921"/>
      <c r="CKZ30" s="921"/>
      <c r="CLA30" s="921"/>
      <c r="CLB30" s="921"/>
      <c r="CLC30" s="921"/>
      <c r="CLD30" s="921"/>
      <c r="CLE30" s="921"/>
      <c r="CLF30" s="921"/>
      <c r="CLG30" s="921"/>
      <c r="CLH30" s="921"/>
      <c r="CLI30" s="921"/>
      <c r="CLJ30" s="921"/>
      <c r="CLK30" s="921"/>
      <c r="CLL30" s="921"/>
      <c r="CLM30" s="921"/>
      <c r="CLN30" s="921"/>
      <c r="CLO30" s="921"/>
      <c r="CLP30" s="921"/>
      <c r="CLQ30" s="921"/>
      <c r="CLR30" s="921"/>
      <c r="CLS30" s="921"/>
      <c r="CLT30" s="921"/>
      <c r="CLU30" s="921"/>
      <c r="CLV30" s="921"/>
      <c r="CLW30" s="921"/>
      <c r="CLX30" s="921"/>
      <c r="CLY30" s="921"/>
      <c r="CLZ30" s="921"/>
      <c r="CMA30" s="921"/>
      <c r="CMB30" s="921"/>
      <c r="CMC30" s="921"/>
      <c r="CMD30" s="921"/>
      <c r="CME30" s="921"/>
      <c r="CMF30" s="921"/>
      <c r="CMG30" s="921"/>
      <c r="CMH30" s="921"/>
      <c r="CMI30" s="921"/>
      <c r="CMJ30" s="921"/>
      <c r="CMK30" s="921"/>
      <c r="CML30" s="921"/>
      <c r="CMM30" s="921"/>
      <c r="CMN30" s="921"/>
      <c r="CMO30" s="921"/>
      <c r="CMP30" s="921"/>
      <c r="CMQ30" s="921"/>
      <c r="CMR30" s="921"/>
      <c r="CMS30" s="921"/>
      <c r="CMT30" s="921"/>
      <c r="CMU30" s="921"/>
      <c r="CMV30" s="921"/>
      <c r="CMW30" s="921"/>
      <c r="CMX30" s="921"/>
      <c r="CMY30" s="921"/>
      <c r="CMZ30" s="921"/>
      <c r="CNA30" s="921"/>
      <c r="CNB30" s="921"/>
      <c r="CNC30" s="921"/>
      <c r="CND30" s="921"/>
      <c r="CNE30" s="921"/>
      <c r="CNF30" s="921"/>
      <c r="CNG30" s="921"/>
      <c r="CNH30" s="921"/>
      <c r="CNI30" s="921"/>
      <c r="CNJ30" s="921"/>
      <c r="CNK30" s="921"/>
      <c r="CNL30" s="921"/>
      <c r="CNM30" s="921"/>
      <c r="CNN30" s="921"/>
      <c r="CNO30" s="921"/>
      <c r="CNP30" s="921"/>
      <c r="CNQ30" s="921"/>
      <c r="CNR30" s="921"/>
      <c r="CNS30" s="921"/>
      <c r="CNT30" s="921"/>
      <c r="CNU30" s="921"/>
      <c r="CNV30" s="921"/>
      <c r="CNW30" s="921"/>
      <c r="CNX30" s="921"/>
      <c r="CNY30" s="921"/>
      <c r="CNZ30" s="921"/>
      <c r="COA30" s="921"/>
      <c r="COB30" s="921"/>
      <c r="COC30" s="921"/>
      <c r="COD30" s="921"/>
      <c r="COE30" s="921"/>
      <c r="COF30" s="921"/>
      <c r="COG30" s="921"/>
      <c r="COH30" s="921"/>
      <c r="COI30" s="921"/>
      <c r="COJ30" s="921"/>
      <c r="COK30" s="921"/>
      <c r="COL30" s="921"/>
      <c r="COM30" s="921"/>
      <c r="CON30" s="921"/>
      <c r="COO30" s="921"/>
      <c r="COP30" s="921"/>
      <c r="COQ30" s="921"/>
      <c r="COR30" s="921"/>
      <c r="COS30" s="921"/>
      <c r="COT30" s="921"/>
      <c r="COU30" s="921"/>
      <c r="COV30" s="921"/>
      <c r="COW30" s="921"/>
      <c r="COX30" s="921"/>
      <c r="COY30" s="921"/>
      <c r="COZ30" s="921"/>
      <c r="CPA30" s="921"/>
      <c r="CPB30" s="921"/>
      <c r="CPC30" s="921"/>
      <c r="CPD30" s="921"/>
      <c r="CPE30" s="921"/>
      <c r="CPF30" s="921"/>
      <c r="CPG30" s="921"/>
      <c r="CPH30" s="921"/>
      <c r="CPI30" s="921"/>
      <c r="CPJ30" s="921"/>
      <c r="CPK30" s="921"/>
      <c r="CPL30" s="921"/>
      <c r="CPM30" s="921"/>
      <c r="CPN30" s="921"/>
      <c r="CPO30" s="921"/>
      <c r="CPP30" s="921"/>
      <c r="CPQ30" s="921"/>
      <c r="CPR30" s="921"/>
      <c r="CPS30" s="921"/>
      <c r="CPT30" s="921"/>
      <c r="CPU30" s="921"/>
      <c r="CPV30" s="921"/>
      <c r="CPW30" s="921"/>
      <c r="CPX30" s="921"/>
      <c r="CPY30" s="921"/>
      <c r="CPZ30" s="921"/>
      <c r="CQA30" s="921"/>
      <c r="CQB30" s="921"/>
      <c r="CQC30" s="921"/>
      <c r="CQD30" s="921"/>
      <c r="CQE30" s="921"/>
      <c r="CQF30" s="921"/>
      <c r="CQG30" s="921"/>
      <c r="CQH30" s="921"/>
      <c r="CQI30" s="921"/>
      <c r="CQJ30" s="921"/>
      <c r="CQK30" s="921"/>
      <c r="CQL30" s="921"/>
      <c r="CQM30" s="921"/>
      <c r="CQN30" s="921"/>
      <c r="CQO30" s="921"/>
      <c r="CQP30" s="921"/>
      <c r="CQQ30" s="921"/>
      <c r="CQR30" s="921"/>
      <c r="CQS30" s="921"/>
      <c r="CQT30" s="921"/>
      <c r="CQU30" s="921"/>
      <c r="CQV30" s="921"/>
      <c r="CQW30" s="921"/>
      <c r="CQX30" s="921"/>
      <c r="CQY30" s="921"/>
      <c r="CQZ30" s="921"/>
      <c r="CRA30" s="921"/>
      <c r="CRB30" s="921"/>
      <c r="CRC30" s="921"/>
      <c r="CRD30" s="921"/>
      <c r="CRE30" s="921"/>
      <c r="CRF30" s="921"/>
      <c r="CRG30" s="921"/>
      <c r="CRH30" s="921"/>
      <c r="CRI30" s="921"/>
      <c r="CRJ30" s="921"/>
      <c r="CRK30" s="921"/>
      <c r="CRL30" s="921"/>
      <c r="CRM30" s="921"/>
      <c r="CRN30" s="921"/>
      <c r="CRO30" s="921"/>
      <c r="CRP30" s="921"/>
      <c r="CRQ30" s="921"/>
      <c r="CRR30" s="921"/>
      <c r="CRS30" s="921"/>
      <c r="CRT30" s="921"/>
      <c r="CRU30" s="921"/>
      <c r="CRV30" s="921"/>
      <c r="CRW30" s="921"/>
      <c r="CRX30" s="921"/>
      <c r="CRY30" s="921"/>
      <c r="CRZ30" s="921"/>
      <c r="CSA30" s="921"/>
      <c r="CSB30" s="921"/>
      <c r="CSC30" s="921"/>
      <c r="CSD30" s="921"/>
      <c r="CSE30" s="921"/>
      <c r="CSF30" s="921"/>
      <c r="CSG30" s="921"/>
      <c r="CSH30" s="921"/>
      <c r="CSI30" s="921"/>
      <c r="CSJ30" s="921"/>
      <c r="CSK30" s="921"/>
      <c r="CSL30" s="921"/>
      <c r="CSM30" s="921"/>
      <c r="CSN30" s="921"/>
      <c r="CSO30" s="921"/>
      <c r="CSP30" s="921"/>
      <c r="CSQ30" s="921"/>
      <c r="CSR30" s="921"/>
      <c r="CSS30" s="921"/>
      <c r="CST30" s="921"/>
      <c r="CSU30" s="921"/>
      <c r="CSV30" s="921"/>
      <c r="CSW30" s="921"/>
      <c r="CSX30" s="921"/>
      <c r="CSY30" s="921"/>
      <c r="CSZ30" s="921"/>
      <c r="CTA30" s="921"/>
      <c r="CTB30" s="921"/>
      <c r="CTC30" s="921"/>
      <c r="CTD30" s="921"/>
      <c r="CTE30" s="921"/>
      <c r="CTF30" s="921"/>
      <c r="CTG30" s="921"/>
      <c r="CTH30" s="921"/>
      <c r="CTI30" s="921"/>
      <c r="CTJ30" s="921"/>
      <c r="CTK30" s="921"/>
      <c r="CTL30" s="921"/>
      <c r="CTM30" s="921"/>
      <c r="CTN30" s="921"/>
      <c r="CTO30" s="921"/>
      <c r="CTP30" s="921"/>
      <c r="CTQ30" s="921"/>
      <c r="CTR30" s="921"/>
      <c r="CTS30" s="921"/>
      <c r="CTT30" s="921"/>
      <c r="CTU30" s="921"/>
      <c r="CTV30" s="921"/>
      <c r="CTW30" s="921"/>
      <c r="CTX30" s="921"/>
      <c r="CTY30" s="921"/>
      <c r="CTZ30" s="921"/>
      <c r="CUA30" s="921"/>
      <c r="CUB30" s="921"/>
      <c r="CUC30" s="921"/>
      <c r="CUD30" s="921"/>
      <c r="CUE30" s="921"/>
      <c r="CUF30" s="921"/>
      <c r="CUG30" s="921"/>
      <c r="CUH30" s="921"/>
      <c r="CUI30" s="921"/>
      <c r="CUJ30" s="921"/>
      <c r="CUK30" s="921"/>
      <c r="CUL30" s="921"/>
      <c r="CUM30" s="921"/>
      <c r="CUN30" s="921"/>
      <c r="CUO30" s="921"/>
      <c r="CUP30" s="921"/>
      <c r="CUQ30" s="921"/>
      <c r="CUR30" s="921"/>
      <c r="CUS30" s="921"/>
      <c r="CUT30" s="921"/>
      <c r="CUU30" s="921"/>
      <c r="CUV30" s="921"/>
      <c r="CUW30" s="921"/>
      <c r="CUX30" s="921"/>
      <c r="CUY30" s="921"/>
      <c r="CUZ30" s="921"/>
      <c r="CVA30" s="921"/>
      <c r="CVB30" s="921"/>
      <c r="CVC30" s="921"/>
      <c r="CVD30" s="921"/>
      <c r="CVE30" s="921"/>
      <c r="CVF30" s="921"/>
      <c r="CVG30" s="921"/>
      <c r="CVH30" s="921"/>
      <c r="CVI30" s="921"/>
      <c r="CVJ30" s="921"/>
      <c r="CVK30" s="921"/>
      <c r="CVL30" s="921"/>
      <c r="CVM30" s="921"/>
      <c r="CVN30" s="921"/>
      <c r="CVO30" s="921"/>
      <c r="CVP30" s="921"/>
      <c r="CVQ30" s="921"/>
      <c r="CVR30" s="921"/>
      <c r="CVS30" s="921"/>
      <c r="CVT30" s="921"/>
      <c r="CVU30" s="921"/>
      <c r="CVV30" s="921"/>
      <c r="CVW30" s="921"/>
      <c r="CVX30" s="921"/>
      <c r="CVY30" s="921"/>
      <c r="CVZ30" s="921"/>
      <c r="CWA30" s="921"/>
      <c r="CWB30" s="921"/>
      <c r="CWC30" s="921"/>
      <c r="CWD30" s="921"/>
      <c r="CWE30" s="921"/>
      <c r="CWF30" s="921"/>
      <c r="CWG30" s="921"/>
      <c r="CWH30" s="921"/>
      <c r="CWI30" s="921"/>
      <c r="CWJ30" s="921"/>
      <c r="CWK30" s="921"/>
      <c r="CWL30" s="921"/>
      <c r="CWM30" s="921"/>
      <c r="CWN30" s="921"/>
      <c r="CWO30" s="921"/>
      <c r="CWP30" s="921"/>
      <c r="CWQ30" s="921"/>
      <c r="CWR30" s="921"/>
      <c r="CWS30" s="921"/>
      <c r="CWT30" s="921"/>
      <c r="CWU30" s="921"/>
      <c r="CWV30" s="921"/>
      <c r="CWW30" s="921"/>
      <c r="CWX30" s="921"/>
      <c r="CWY30" s="921"/>
      <c r="CWZ30" s="921"/>
      <c r="CXA30" s="921"/>
      <c r="CXB30" s="921"/>
      <c r="CXC30" s="921"/>
      <c r="CXD30" s="921"/>
      <c r="CXE30" s="921"/>
      <c r="CXF30" s="921"/>
      <c r="CXG30" s="921"/>
      <c r="CXH30" s="921"/>
      <c r="CXI30" s="921"/>
      <c r="CXJ30" s="921"/>
      <c r="CXK30" s="921"/>
      <c r="CXL30" s="921"/>
      <c r="CXM30" s="921"/>
      <c r="CXN30" s="921"/>
      <c r="CXO30" s="921"/>
      <c r="CXP30" s="921"/>
      <c r="CXQ30" s="921"/>
      <c r="CXR30" s="921"/>
      <c r="CXS30" s="921"/>
      <c r="CXT30" s="921"/>
      <c r="CXU30" s="921"/>
      <c r="CXV30" s="921"/>
      <c r="CXW30" s="921"/>
      <c r="CXX30" s="921"/>
      <c r="CXY30" s="921"/>
      <c r="CXZ30" s="921"/>
      <c r="CYA30" s="921"/>
      <c r="CYB30" s="921"/>
      <c r="CYC30" s="921"/>
      <c r="CYD30" s="921"/>
      <c r="CYE30" s="921"/>
      <c r="CYF30" s="921"/>
      <c r="CYG30" s="921"/>
      <c r="CYH30" s="921"/>
      <c r="CYI30" s="921"/>
      <c r="CYJ30" s="921"/>
      <c r="CYK30" s="921"/>
      <c r="CYL30" s="921"/>
      <c r="CYM30" s="921"/>
      <c r="CYN30" s="921"/>
      <c r="CYO30" s="921"/>
      <c r="CYP30" s="921"/>
      <c r="CYQ30" s="921"/>
      <c r="CYR30" s="921"/>
      <c r="CYS30" s="921"/>
      <c r="CYT30" s="921"/>
      <c r="CYU30" s="921"/>
      <c r="CYV30" s="921"/>
      <c r="CYW30" s="921"/>
      <c r="CYX30" s="921"/>
      <c r="CYY30" s="921"/>
      <c r="CYZ30" s="921"/>
      <c r="CZA30" s="921"/>
      <c r="CZB30" s="921"/>
      <c r="CZC30" s="921"/>
      <c r="CZD30" s="921"/>
      <c r="CZE30" s="921"/>
      <c r="CZF30" s="921"/>
      <c r="CZG30" s="921"/>
      <c r="CZH30" s="921"/>
      <c r="CZI30" s="921"/>
      <c r="CZJ30" s="921"/>
      <c r="CZK30" s="921"/>
      <c r="CZL30" s="921"/>
      <c r="CZM30" s="921"/>
      <c r="CZN30" s="921"/>
      <c r="CZO30" s="921"/>
      <c r="CZP30" s="921"/>
      <c r="CZQ30" s="921"/>
      <c r="CZR30" s="921"/>
      <c r="CZS30" s="921"/>
      <c r="CZT30" s="921"/>
      <c r="CZU30" s="921"/>
      <c r="CZV30" s="921"/>
      <c r="CZW30" s="921"/>
      <c r="CZX30" s="921"/>
      <c r="CZY30" s="921"/>
      <c r="CZZ30" s="921"/>
      <c r="DAA30" s="921"/>
      <c r="DAB30" s="921"/>
      <c r="DAC30" s="921"/>
      <c r="DAD30" s="921"/>
      <c r="DAE30" s="921"/>
      <c r="DAF30" s="921"/>
      <c r="DAG30" s="921"/>
      <c r="DAH30" s="921"/>
      <c r="DAI30" s="921"/>
      <c r="DAJ30" s="921"/>
      <c r="DAK30" s="921"/>
      <c r="DAL30" s="921"/>
      <c r="DAM30" s="921"/>
      <c r="DAN30" s="921"/>
      <c r="DAO30" s="921"/>
      <c r="DAP30" s="921"/>
      <c r="DAQ30" s="921"/>
      <c r="DAR30" s="921"/>
      <c r="DAS30" s="921"/>
      <c r="DAT30" s="921"/>
      <c r="DAU30" s="921"/>
      <c r="DAV30" s="921"/>
      <c r="DAW30" s="921"/>
      <c r="DAX30" s="921"/>
      <c r="DAY30" s="921"/>
      <c r="DAZ30" s="921"/>
      <c r="DBA30" s="921"/>
      <c r="DBB30" s="921"/>
      <c r="DBC30" s="921"/>
      <c r="DBD30" s="921"/>
      <c r="DBE30" s="921"/>
      <c r="DBF30" s="921"/>
      <c r="DBG30" s="921"/>
      <c r="DBH30" s="921"/>
      <c r="DBI30" s="921"/>
      <c r="DBJ30" s="921"/>
      <c r="DBK30" s="921"/>
      <c r="DBL30" s="921"/>
      <c r="DBM30" s="921"/>
      <c r="DBN30" s="921"/>
      <c r="DBO30" s="921"/>
      <c r="DBP30" s="921"/>
      <c r="DBQ30" s="921"/>
      <c r="DBR30" s="921"/>
      <c r="DBS30" s="921"/>
      <c r="DBT30" s="921"/>
      <c r="DBU30" s="921"/>
      <c r="DBV30" s="921"/>
      <c r="DBW30" s="921"/>
      <c r="DBX30" s="921"/>
      <c r="DBY30" s="921"/>
      <c r="DBZ30" s="921"/>
      <c r="DCA30" s="921"/>
      <c r="DCB30" s="921"/>
      <c r="DCC30" s="921"/>
      <c r="DCD30" s="921"/>
      <c r="DCE30" s="921"/>
      <c r="DCF30" s="921"/>
      <c r="DCG30" s="921"/>
      <c r="DCH30" s="921"/>
      <c r="DCI30" s="921"/>
      <c r="DCJ30" s="921"/>
      <c r="DCK30" s="921"/>
      <c r="DCL30" s="921"/>
      <c r="DCM30" s="921"/>
      <c r="DCN30" s="921"/>
      <c r="DCO30" s="921"/>
      <c r="DCP30" s="921"/>
      <c r="DCQ30" s="921"/>
      <c r="DCR30" s="921"/>
      <c r="DCS30" s="921"/>
      <c r="DCT30" s="921"/>
      <c r="DCU30" s="921"/>
      <c r="DCV30" s="921"/>
      <c r="DCW30" s="921"/>
      <c r="DCX30" s="921"/>
      <c r="DCY30" s="921"/>
      <c r="DCZ30" s="921"/>
      <c r="DDA30" s="921"/>
      <c r="DDB30" s="921"/>
      <c r="DDC30" s="921"/>
      <c r="DDD30" s="921"/>
      <c r="DDE30" s="921"/>
      <c r="DDF30" s="921"/>
      <c r="DDG30" s="921"/>
      <c r="DDH30" s="921"/>
      <c r="DDI30" s="921"/>
      <c r="DDJ30" s="921"/>
      <c r="DDK30" s="921"/>
      <c r="DDL30" s="921"/>
      <c r="DDM30" s="921"/>
      <c r="DDN30" s="921"/>
      <c r="DDO30" s="921"/>
      <c r="DDP30" s="921"/>
      <c r="DDQ30" s="921"/>
      <c r="DDR30" s="921"/>
      <c r="DDS30" s="921"/>
      <c r="DDT30" s="921"/>
      <c r="DDU30" s="921"/>
      <c r="DDV30" s="921"/>
      <c r="DDW30" s="921"/>
      <c r="DDX30" s="921"/>
      <c r="DDY30" s="921"/>
      <c r="DDZ30" s="921"/>
      <c r="DEA30" s="921"/>
      <c r="DEB30" s="921"/>
      <c r="DEC30" s="921"/>
      <c r="DED30" s="921"/>
      <c r="DEE30" s="921"/>
      <c r="DEF30" s="921"/>
      <c r="DEG30" s="921"/>
      <c r="DEH30" s="921"/>
      <c r="DEI30" s="921"/>
      <c r="DEJ30" s="921"/>
      <c r="DEK30" s="921"/>
      <c r="DEL30" s="921"/>
      <c r="DEM30" s="921"/>
      <c r="DEN30" s="921"/>
      <c r="DEO30" s="921"/>
      <c r="DEP30" s="921"/>
      <c r="DEQ30" s="921"/>
      <c r="DER30" s="921"/>
      <c r="DES30" s="921"/>
      <c r="DET30" s="921"/>
      <c r="DEU30" s="921"/>
      <c r="DEV30" s="921"/>
      <c r="DEW30" s="921"/>
      <c r="DEX30" s="921"/>
      <c r="DEY30" s="921"/>
      <c r="DEZ30" s="921"/>
      <c r="DFA30" s="921"/>
      <c r="DFB30" s="921"/>
      <c r="DFC30" s="921"/>
      <c r="DFD30" s="921"/>
      <c r="DFE30" s="921"/>
      <c r="DFF30" s="921"/>
      <c r="DFG30" s="921"/>
      <c r="DFH30" s="921"/>
      <c r="DFI30" s="921"/>
      <c r="DFJ30" s="921"/>
      <c r="DFK30" s="921"/>
      <c r="DFL30" s="921"/>
      <c r="DFM30" s="921"/>
      <c r="DFN30" s="921"/>
      <c r="DFO30" s="921"/>
      <c r="DFP30" s="921"/>
      <c r="DFQ30" s="921"/>
      <c r="DFR30" s="921"/>
      <c r="DFS30" s="921"/>
      <c r="DFT30" s="921"/>
      <c r="DFU30" s="921"/>
      <c r="DFV30" s="921"/>
      <c r="DFW30" s="921"/>
      <c r="DFX30" s="921"/>
      <c r="DFY30" s="921"/>
      <c r="DFZ30" s="921"/>
      <c r="DGA30" s="921"/>
      <c r="DGB30" s="921"/>
      <c r="DGC30" s="921"/>
      <c r="DGD30" s="921"/>
      <c r="DGE30" s="921"/>
      <c r="DGF30" s="921"/>
      <c r="DGG30" s="921"/>
      <c r="DGH30" s="921"/>
      <c r="DGI30" s="921"/>
      <c r="DGJ30" s="921"/>
      <c r="DGK30" s="921"/>
      <c r="DGL30" s="921"/>
      <c r="DGM30" s="921"/>
      <c r="DGN30" s="921"/>
      <c r="DGO30" s="921"/>
      <c r="DGP30" s="921"/>
      <c r="DGQ30" s="921"/>
      <c r="DGR30" s="921"/>
      <c r="DGS30" s="921"/>
      <c r="DGT30" s="921"/>
      <c r="DGU30" s="921"/>
      <c r="DGV30" s="921"/>
      <c r="DGW30" s="921"/>
      <c r="DGX30" s="921"/>
      <c r="DGY30" s="921"/>
      <c r="DGZ30" s="921"/>
      <c r="DHA30" s="921"/>
      <c r="DHB30" s="921"/>
      <c r="DHC30" s="921"/>
      <c r="DHD30" s="921"/>
      <c r="DHE30" s="921"/>
      <c r="DHF30" s="921"/>
      <c r="DHG30" s="921"/>
      <c r="DHH30" s="921"/>
      <c r="DHI30" s="921"/>
      <c r="DHJ30" s="921"/>
      <c r="DHK30" s="921"/>
      <c r="DHL30" s="921"/>
      <c r="DHM30" s="921"/>
      <c r="DHN30" s="921"/>
      <c r="DHO30" s="921"/>
      <c r="DHP30" s="921"/>
      <c r="DHQ30" s="921"/>
      <c r="DHR30" s="921"/>
      <c r="DHS30" s="921"/>
      <c r="DHT30" s="921"/>
      <c r="DHU30" s="921"/>
      <c r="DHV30" s="921"/>
      <c r="DHW30" s="921"/>
      <c r="DHX30" s="921"/>
      <c r="DHY30" s="921"/>
      <c r="DHZ30" s="921"/>
      <c r="DIA30" s="921"/>
      <c r="DIB30" s="921"/>
      <c r="DIC30" s="921"/>
      <c r="DID30" s="921"/>
      <c r="DIE30" s="921"/>
      <c r="DIF30" s="921"/>
      <c r="DIG30" s="921"/>
      <c r="DIH30" s="921"/>
      <c r="DII30" s="921"/>
      <c r="DIJ30" s="921"/>
      <c r="DIK30" s="921"/>
      <c r="DIL30" s="921"/>
      <c r="DIM30" s="921"/>
      <c r="DIN30" s="921"/>
      <c r="DIO30" s="921"/>
      <c r="DIP30" s="921"/>
      <c r="DIQ30" s="921"/>
      <c r="DIR30" s="921"/>
      <c r="DIS30" s="921"/>
      <c r="DIT30" s="921"/>
      <c r="DIU30" s="921"/>
      <c r="DIV30" s="921"/>
      <c r="DIW30" s="921"/>
      <c r="DIX30" s="921"/>
      <c r="DIY30" s="921"/>
      <c r="DIZ30" s="921"/>
      <c r="DJA30" s="921"/>
      <c r="DJB30" s="921"/>
      <c r="DJC30" s="921"/>
      <c r="DJD30" s="921"/>
      <c r="DJE30" s="921"/>
      <c r="DJF30" s="921"/>
      <c r="DJG30" s="921"/>
      <c r="DJH30" s="921"/>
      <c r="DJI30" s="921"/>
      <c r="DJJ30" s="921"/>
      <c r="DJK30" s="921"/>
      <c r="DJL30" s="921"/>
      <c r="DJM30" s="921"/>
      <c r="DJN30" s="921"/>
      <c r="DJO30" s="921"/>
      <c r="DJP30" s="921"/>
      <c r="DJQ30" s="921"/>
      <c r="DJR30" s="921"/>
      <c r="DJS30" s="921"/>
      <c r="DJT30" s="921"/>
      <c r="DJU30" s="921"/>
      <c r="DJV30" s="921"/>
      <c r="DJW30" s="921"/>
      <c r="DJX30" s="921"/>
      <c r="DJY30" s="921"/>
      <c r="DJZ30" s="921"/>
      <c r="DKA30" s="921"/>
      <c r="DKB30" s="921"/>
      <c r="DKC30" s="921"/>
      <c r="DKD30" s="921"/>
      <c r="DKE30" s="921"/>
      <c r="DKF30" s="921"/>
      <c r="DKG30" s="921"/>
      <c r="DKH30" s="921"/>
      <c r="DKI30" s="921"/>
      <c r="DKJ30" s="921"/>
      <c r="DKK30" s="921"/>
      <c r="DKL30" s="921"/>
      <c r="DKM30" s="921"/>
      <c r="DKN30" s="921"/>
      <c r="DKO30" s="921"/>
      <c r="DKP30" s="921"/>
      <c r="DKQ30" s="921"/>
      <c r="DKR30" s="921"/>
      <c r="DKS30" s="921"/>
      <c r="DKT30" s="921"/>
      <c r="DKU30" s="921"/>
      <c r="DKV30" s="921"/>
      <c r="DKW30" s="921"/>
      <c r="DKX30" s="921"/>
      <c r="DKY30" s="921"/>
      <c r="DKZ30" s="921"/>
      <c r="DLA30" s="921"/>
      <c r="DLB30" s="921"/>
      <c r="DLC30" s="921"/>
      <c r="DLD30" s="921"/>
      <c r="DLE30" s="921"/>
      <c r="DLF30" s="921"/>
      <c r="DLG30" s="921"/>
      <c r="DLH30" s="921"/>
      <c r="DLI30" s="921"/>
      <c r="DLJ30" s="921"/>
      <c r="DLK30" s="921"/>
      <c r="DLL30" s="921"/>
      <c r="DLM30" s="921"/>
      <c r="DLN30" s="921"/>
      <c r="DLO30" s="921"/>
      <c r="DLP30" s="921"/>
      <c r="DLQ30" s="921"/>
      <c r="DLR30" s="921"/>
      <c r="DLS30" s="921"/>
      <c r="DLT30" s="921"/>
      <c r="DLU30" s="921"/>
      <c r="DLV30" s="921"/>
      <c r="DLW30" s="921"/>
      <c r="DLX30" s="921"/>
      <c r="DLY30" s="921"/>
      <c r="DLZ30" s="921"/>
      <c r="DMA30" s="921"/>
      <c r="DMB30" s="921"/>
      <c r="DMC30" s="921"/>
      <c r="DMD30" s="921"/>
      <c r="DME30" s="921"/>
      <c r="DMF30" s="921"/>
      <c r="DMG30" s="921"/>
      <c r="DMH30" s="921"/>
      <c r="DMI30" s="921"/>
      <c r="DMJ30" s="921"/>
      <c r="DMK30" s="921"/>
      <c r="DML30" s="921"/>
      <c r="DMM30" s="921"/>
      <c r="DMN30" s="921"/>
      <c r="DMO30" s="921"/>
      <c r="DMP30" s="921"/>
      <c r="DMQ30" s="921"/>
      <c r="DMR30" s="921"/>
      <c r="DMS30" s="921"/>
      <c r="DMT30" s="921"/>
      <c r="DMU30" s="921"/>
      <c r="DMV30" s="921"/>
      <c r="DMW30" s="921"/>
      <c r="DMX30" s="921"/>
      <c r="DMY30" s="921"/>
      <c r="DMZ30" s="921"/>
      <c r="DNA30" s="921"/>
      <c r="DNB30" s="921"/>
      <c r="DNC30" s="921"/>
      <c r="DND30" s="921"/>
      <c r="DNE30" s="921"/>
      <c r="DNF30" s="921"/>
      <c r="DNG30" s="921"/>
      <c r="DNH30" s="921"/>
      <c r="DNI30" s="921"/>
      <c r="DNJ30" s="921"/>
      <c r="DNK30" s="921"/>
      <c r="DNL30" s="921"/>
      <c r="DNM30" s="921"/>
      <c r="DNN30" s="921"/>
      <c r="DNO30" s="921"/>
      <c r="DNP30" s="921"/>
      <c r="DNQ30" s="921"/>
      <c r="DNR30" s="921"/>
      <c r="DNS30" s="921"/>
      <c r="DNT30" s="921"/>
      <c r="DNU30" s="921"/>
      <c r="DNV30" s="921"/>
      <c r="DNW30" s="921"/>
      <c r="DNX30" s="921"/>
      <c r="DNY30" s="921"/>
      <c r="DNZ30" s="921"/>
      <c r="DOA30" s="921"/>
      <c r="DOB30" s="921"/>
      <c r="DOC30" s="921"/>
      <c r="DOD30" s="921"/>
      <c r="DOE30" s="921"/>
      <c r="DOF30" s="921"/>
      <c r="DOG30" s="921"/>
      <c r="DOH30" s="921"/>
      <c r="DOI30" s="921"/>
      <c r="DOJ30" s="921"/>
      <c r="DOK30" s="921"/>
      <c r="DOL30" s="921"/>
      <c r="DOM30" s="921"/>
      <c r="DON30" s="921"/>
      <c r="DOO30" s="921"/>
      <c r="DOP30" s="921"/>
      <c r="DOQ30" s="921"/>
      <c r="DOR30" s="921"/>
      <c r="DOS30" s="921"/>
      <c r="DOT30" s="921"/>
      <c r="DOU30" s="921"/>
      <c r="DOV30" s="921"/>
      <c r="DOW30" s="921"/>
      <c r="DOX30" s="921"/>
      <c r="DOY30" s="921"/>
      <c r="DOZ30" s="921"/>
      <c r="DPA30" s="921"/>
      <c r="DPB30" s="921"/>
      <c r="DPC30" s="921"/>
      <c r="DPD30" s="921"/>
      <c r="DPE30" s="921"/>
      <c r="DPF30" s="921"/>
      <c r="DPG30" s="921"/>
      <c r="DPH30" s="921"/>
      <c r="DPI30" s="921"/>
      <c r="DPJ30" s="921"/>
      <c r="DPK30" s="921"/>
      <c r="DPL30" s="921"/>
      <c r="DPM30" s="921"/>
      <c r="DPN30" s="921"/>
      <c r="DPO30" s="921"/>
      <c r="DPP30" s="921"/>
      <c r="DPQ30" s="921"/>
      <c r="DPR30" s="921"/>
      <c r="DPS30" s="921"/>
      <c r="DPT30" s="921"/>
      <c r="DPU30" s="921"/>
      <c r="DPV30" s="921"/>
      <c r="DPW30" s="921"/>
      <c r="DPX30" s="921"/>
      <c r="DPY30" s="921"/>
      <c r="DPZ30" s="921"/>
      <c r="DQA30" s="921"/>
      <c r="DQB30" s="921"/>
      <c r="DQC30" s="921"/>
      <c r="DQD30" s="921"/>
      <c r="DQE30" s="921"/>
      <c r="DQF30" s="921"/>
      <c r="DQG30" s="921"/>
      <c r="DQH30" s="921"/>
      <c r="DQI30" s="921"/>
      <c r="DQJ30" s="921"/>
      <c r="DQK30" s="921"/>
      <c r="DQL30" s="921"/>
      <c r="DQM30" s="921"/>
      <c r="DQN30" s="921"/>
      <c r="DQO30" s="921"/>
      <c r="DQP30" s="921"/>
      <c r="DQQ30" s="921"/>
      <c r="DQR30" s="921"/>
      <c r="DQS30" s="921"/>
      <c r="DQT30" s="921"/>
      <c r="DQU30" s="921"/>
      <c r="DQV30" s="921"/>
      <c r="DQW30" s="921"/>
      <c r="DQX30" s="921"/>
      <c r="DQY30" s="921"/>
      <c r="DQZ30" s="921"/>
      <c r="DRA30" s="921"/>
      <c r="DRB30" s="921"/>
      <c r="DRC30" s="921"/>
      <c r="DRD30" s="921"/>
      <c r="DRE30" s="921"/>
      <c r="DRF30" s="921"/>
      <c r="DRG30" s="921"/>
      <c r="DRH30" s="921"/>
      <c r="DRI30" s="921"/>
      <c r="DRJ30" s="921"/>
      <c r="DRK30" s="921"/>
      <c r="DRL30" s="921"/>
      <c r="DRM30" s="921"/>
      <c r="DRN30" s="921"/>
      <c r="DRO30" s="921"/>
      <c r="DRP30" s="921"/>
      <c r="DRQ30" s="921"/>
      <c r="DRR30" s="921"/>
      <c r="DRS30" s="921"/>
      <c r="DRT30" s="921"/>
      <c r="DRU30" s="921"/>
      <c r="DRV30" s="921"/>
      <c r="DRW30" s="921"/>
      <c r="DRX30" s="921"/>
      <c r="DRY30" s="921"/>
      <c r="DRZ30" s="921"/>
      <c r="DSA30" s="921"/>
      <c r="DSB30" s="921"/>
      <c r="DSC30" s="921"/>
      <c r="DSD30" s="921"/>
      <c r="DSE30" s="921"/>
      <c r="DSF30" s="921"/>
      <c r="DSG30" s="921"/>
      <c r="DSH30" s="921"/>
      <c r="DSI30" s="921"/>
      <c r="DSJ30" s="921"/>
      <c r="DSK30" s="921"/>
      <c r="DSL30" s="921"/>
      <c r="DSM30" s="921"/>
      <c r="DSN30" s="921"/>
      <c r="DSO30" s="921"/>
      <c r="DSP30" s="921"/>
      <c r="DSQ30" s="921"/>
      <c r="DSR30" s="921"/>
      <c r="DSS30" s="921"/>
      <c r="DST30" s="921"/>
      <c r="DSU30" s="921"/>
      <c r="DSV30" s="921"/>
      <c r="DSW30" s="921"/>
      <c r="DSX30" s="921"/>
      <c r="DSY30" s="921"/>
      <c r="DSZ30" s="921"/>
      <c r="DTA30" s="921"/>
      <c r="DTB30" s="921"/>
      <c r="DTC30" s="921"/>
      <c r="DTD30" s="921"/>
      <c r="DTE30" s="921"/>
      <c r="DTF30" s="921"/>
      <c r="DTG30" s="921"/>
      <c r="DTH30" s="921"/>
      <c r="DTI30" s="921"/>
      <c r="DTJ30" s="921"/>
      <c r="DTK30" s="921"/>
      <c r="DTL30" s="921"/>
      <c r="DTM30" s="921"/>
      <c r="DTN30" s="921"/>
      <c r="DTO30" s="921"/>
      <c r="DTP30" s="921"/>
      <c r="DTQ30" s="921"/>
      <c r="DTR30" s="921"/>
      <c r="DTS30" s="921"/>
      <c r="DTT30" s="921"/>
      <c r="DTU30" s="921"/>
      <c r="DTV30" s="921"/>
      <c r="DTW30" s="921"/>
      <c r="DTX30" s="921"/>
      <c r="DTY30" s="921"/>
      <c r="DTZ30" s="921"/>
      <c r="DUA30" s="921"/>
      <c r="DUB30" s="921"/>
      <c r="DUC30" s="921"/>
      <c r="DUD30" s="921"/>
      <c r="DUE30" s="921"/>
      <c r="DUF30" s="921"/>
      <c r="DUG30" s="921"/>
      <c r="DUH30" s="921"/>
      <c r="DUI30" s="921"/>
      <c r="DUJ30" s="921"/>
      <c r="DUK30" s="921"/>
      <c r="DUL30" s="921"/>
      <c r="DUM30" s="921"/>
      <c r="DUN30" s="921"/>
      <c r="DUO30" s="921"/>
      <c r="DUP30" s="921"/>
      <c r="DUQ30" s="921"/>
      <c r="DUR30" s="921"/>
      <c r="DUS30" s="921"/>
      <c r="DUT30" s="921"/>
      <c r="DUU30" s="921"/>
      <c r="DUV30" s="921"/>
      <c r="DUW30" s="921"/>
      <c r="DUX30" s="921"/>
      <c r="DUY30" s="921"/>
      <c r="DUZ30" s="921"/>
      <c r="DVA30" s="921"/>
      <c r="DVB30" s="921"/>
      <c r="DVC30" s="921"/>
      <c r="DVD30" s="921"/>
      <c r="DVE30" s="921"/>
      <c r="DVF30" s="921"/>
      <c r="DVG30" s="921"/>
      <c r="DVH30" s="921"/>
      <c r="DVI30" s="921"/>
      <c r="DVJ30" s="921"/>
      <c r="DVK30" s="921"/>
      <c r="DVL30" s="921"/>
      <c r="DVM30" s="921"/>
      <c r="DVN30" s="921"/>
      <c r="DVO30" s="921"/>
      <c r="DVP30" s="921"/>
      <c r="DVQ30" s="921"/>
      <c r="DVR30" s="921"/>
      <c r="DVS30" s="921"/>
      <c r="DVT30" s="921"/>
      <c r="DVU30" s="921"/>
      <c r="DVV30" s="921"/>
      <c r="DVW30" s="921"/>
      <c r="DVX30" s="921"/>
      <c r="DVY30" s="921"/>
      <c r="DVZ30" s="921"/>
      <c r="DWA30" s="921"/>
      <c r="DWB30" s="921"/>
      <c r="DWC30" s="921"/>
      <c r="DWD30" s="921"/>
      <c r="DWE30" s="921"/>
      <c r="DWF30" s="921"/>
      <c r="DWG30" s="921"/>
      <c r="DWH30" s="921"/>
      <c r="DWI30" s="921"/>
      <c r="DWJ30" s="921"/>
      <c r="DWK30" s="921"/>
      <c r="DWL30" s="921"/>
      <c r="DWM30" s="921"/>
      <c r="DWN30" s="921"/>
      <c r="DWO30" s="921"/>
      <c r="DWP30" s="921"/>
      <c r="DWQ30" s="921"/>
      <c r="DWR30" s="921"/>
      <c r="DWS30" s="921"/>
      <c r="DWT30" s="921"/>
      <c r="DWU30" s="921"/>
      <c r="DWV30" s="921"/>
      <c r="DWW30" s="921"/>
      <c r="DWX30" s="921"/>
      <c r="DWY30" s="921"/>
      <c r="DWZ30" s="921"/>
      <c r="DXA30" s="921"/>
      <c r="DXB30" s="921"/>
      <c r="DXC30" s="921"/>
      <c r="DXD30" s="921"/>
      <c r="DXE30" s="921"/>
      <c r="DXF30" s="921"/>
      <c r="DXG30" s="921"/>
      <c r="DXH30" s="921"/>
      <c r="DXI30" s="921"/>
      <c r="DXJ30" s="921"/>
      <c r="DXK30" s="921"/>
      <c r="DXL30" s="921"/>
      <c r="DXM30" s="921"/>
      <c r="DXN30" s="921"/>
      <c r="DXO30" s="921"/>
      <c r="DXP30" s="921"/>
      <c r="DXQ30" s="921"/>
      <c r="DXR30" s="921"/>
      <c r="DXS30" s="921"/>
      <c r="DXT30" s="921"/>
      <c r="DXU30" s="921"/>
      <c r="DXV30" s="921"/>
      <c r="DXW30" s="921"/>
      <c r="DXX30" s="921"/>
      <c r="DXY30" s="921"/>
      <c r="DXZ30" s="921"/>
      <c r="DYA30" s="921"/>
      <c r="DYB30" s="921"/>
      <c r="DYC30" s="921"/>
      <c r="DYD30" s="921"/>
      <c r="DYE30" s="921"/>
      <c r="DYF30" s="921"/>
      <c r="DYG30" s="921"/>
      <c r="DYH30" s="921"/>
      <c r="DYI30" s="921"/>
      <c r="DYJ30" s="921"/>
      <c r="DYK30" s="921"/>
      <c r="DYL30" s="921"/>
      <c r="DYM30" s="921"/>
      <c r="DYN30" s="921"/>
      <c r="DYO30" s="921"/>
      <c r="DYP30" s="921"/>
      <c r="DYQ30" s="921"/>
      <c r="DYR30" s="921"/>
      <c r="DYS30" s="921"/>
      <c r="DYT30" s="921"/>
      <c r="DYU30" s="921"/>
      <c r="DYV30" s="921"/>
      <c r="DYW30" s="921"/>
      <c r="DYX30" s="921"/>
      <c r="DYY30" s="921"/>
      <c r="DYZ30" s="921"/>
      <c r="DZA30" s="921"/>
      <c r="DZB30" s="921"/>
      <c r="DZC30" s="921"/>
      <c r="DZD30" s="921"/>
      <c r="DZE30" s="921"/>
      <c r="DZF30" s="921"/>
      <c r="DZG30" s="921"/>
      <c r="DZH30" s="921"/>
      <c r="DZI30" s="921"/>
      <c r="DZJ30" s="921"/>
      <c r="DZK30" s="921"/>
      <c r="DZL30" s="921"/>
      <c r="DZM30" s="921"/>
      <c r="DZN30" s="921"/>
      <c r="DZO30" s="921"/>
      <c r="DZP30" s="921"/>
      <c r="DZQ30" s="921"/>
      <c r="DZR30" s="921"/>
      <c r="DZS30" s="921"/>
      <c r="DZT30" s="921"/>
      <c r="DZU30" s="921"/>
      <c r="DZV30" s="921"/>
      <c r="DZW30" s="921"/>
      <c r="DZX30" s="921"/>
      <c r="DZY30" s="921"/>
      <c r="DZZ30" s="921"/>
      <c r="EAA30" s="921"/>
      <c r="EAB30" s="921"/>
      <c r="EAC30" s="921"/>
      <c r="EAD30" s="921"/>
      <c r="EAE30" s="921"/>
      <c r="EAF30" s="921"/>
      <c r="EAG30" s="921"/>
      <c r="EAH30" s="921"/>
      <c r="EAI30" s="921"/>
      <c r="EAJ30" s="921"/>
      <c r="EAK30" s="921"/>
      <c r="EAL30" s="921"/>
      <c r="EAM30" s="921"/>
      <c r="EAN30" s="921"/>
      <c r="EAO30" s="921"/>
      <c r="EAP30" s="921"/>
      <c r="EAQ30" s="921"/>
      <c r="EAR30" s="921"/>
      <c r="EAS30" s="921"/>
      <c r="EAT30" s="921"/>
      <c r="EAU30" s="921"/>
      <c r="EAV30" s="921"/>
      <c r="EAW30" s="921"/>
      <c r="EAX30" s="921"/>
      <c r="EAY30" s="921"/>
      <c r="EAZ30" s="921"/>
      <c r="EBA30" s="921"/>
      <c r="EBB30" s="921"/>
      <c r="EBC30" s="921"/>
      <c r="EBD30" s="921"/>
      <c r="EBE30" s="921"/>
      <c r="EBF30" s="921"/>
      <c r="EBG30" s="921"/>
      <c r="EBH30" s="921"/>
      <c r="EBI30" s="921"/>
      <c r="EBJ30" s="921"/>
      <c r="EBK30" s="921"/>
      <c r="EBL30" s="921"/>
      <c r="EBM30" s="921"/>
      <c r="EBN30" s="921"/>
      <c r="EBO30" s="921"/>
      <c r="EBP30" s="921"/>
      <c r="EBQ30" s="921"/>
      <c r="EBR30" s="921"/>
      <c r="EBS30" s="921"/>
      <c r="EBT30" s="921"/>
      <c r="EBU30" s="921"/>
      <c r="EBV30" s="921"/>
      <c r="EBW30" s="921"/>
      <c r="EBX30" s="921"/>
      <c r="EBY30" s="921"/>
      <c r="EBZ30" s="921"/>
      <c r="ECA30" s="921"/>
      <c r="ECB30" s="921"/>
      <c r="ECC30" s="921"/>
      <c r="ECD30" s="921"/>
      <c r="ECE30" s="921"/>
      <c r="ECF30" s="921"/>
      <c r="ECG30" s="921"/>
      <c r="ECH30" s="921"/>
      <c r="ECI30" s="921"/>
      <c r="ECJ30" s="921"/>
      <c r="ECK30" s="921"/>
      <c r="ECL30" s="921"/>
      <c r="ECM30" s="921"/>
      <c r="ECN30" s="921"/>
      <c r="ECO30" s="921"/>
      <c r="ECP30" s="921"/>
      <c r="ECQ30" s="921"/>
      <c r="ECR30" s="921"/>
      <c r="ECS30" s="921"/>
      <c r="ECT30" s="921"/>
      <c r="ECU30" s="921"/>
      <c r="ECV30" s="921"/>
      <c r="ECW30" s="921"/>
      <c r="ECX30" s="921"/>
      <c r="ECY30" s="921"/>
      <c r="ECZ30" s="921"/>
      <c r="EDA30" s="921"/>
      <c r="EDB30" s="921"/>
      <c r="EDC30" s="921"/>
      <c r="EDD30" s="921"/>
      <c r="EDE30" s="921"/>
      <c r="EDF30" s="921"/>
      <c r="EDG30" s="921"/>
      <c r="EDH30" s="921"/>
      <c r="EDI30" s="921"/>
      <c r="EDJ30" s="921"/>
      <c r="EDK30" s="921"/>
      <c r="EDL30" s="921"/>
      <c r="EDM30" s="921"/>
      <c r="EDN30" s="921"/>
      <c r="EDO30" s="921"/>
      <c r="EDP30" s="921"/>
      <c r="EDQ30" s="921"/>
      <c r="EDR30" s="921"/>
      <c r="EDS30" s="921"/>
      <c r="EDT30" s="921"/>
      <c r="EDU30" s="921"/>
      <c r="EDV30" s="921"/>
      <c r="EDW30" s="921"/>
      <c r="EDX30" s="921"/>
      <c r="EDY30" s="921"/>
      <c r="EDZ30" s="921"/>
      <c r="EEA30" s="921"/>
      <c r="EEB30" s="921"/>
      <c r="EEC30" s="921"/>
      <c r="EED30" s="921"/>
      <c r="EEE30" s="921"/>
      <c r="EEF30" s="921"/>
      <c r="EEG30" s="921"/>
      <c r="EEH30" s="921"/>
      <c r="EEI30" s="921"/>
      <c r="EEJ30" s="921"/>
      <c r="EEK30" s="921"/>
      <c r="EEL30" s="921"/>
      <c r="EEM30" s="921"/>
      <c r="EEN30" s="921"/>
      <c r="EEO30" s="921"/>
      <c r="EEP30" s="921"/>
      <c r="EEQ30" s="921"/>
      <c r="EER30" s="921"/>
      <c r="EES30" s="921"/>
      <c r="EET30" s="921"/>
      <c r="EEU30" s="921"/>
      <c r="EEV30" s="921"/>
      <c r="EEW30" s="921"/>
      <c r="EEX30" s="921"/>
      <c r="EEY30" s="921"/>
      <c r="EEZ30" s="921"/>
      <c r="EFA30" s="921"/>
      <c r="EFB30" s="921"/>
      <c r="EFC30" s="921"/>
      <c r="EFD30" s="921"/>
      <c r="EFE30" s="921"/>
      <c r="EFF30" s="921"/>
      <c r="EFG30" s="921"/>
      <c r="EFH30" s="921"/>
      <c r="EFI30" s="921"/>
      <c r="EFJ30" s="921"/>
      <c r="EFK30" s="921"/>
      <c r="EFL30" s="921"/>
      <c r="EFM30" s="921"/>
      <c r="EFN30" s="921"/>
      <c r="EFO30" s="921"/>
      <c r="EFP30" s="921"/>
      <c r="EFQ30" s="921"/>
      <c r="EFR30" s="921"/>
      <c r="EFS30" s="921"/>
      <c r="EFT30" s="921"/>
      <c r="EFU30" s="921"/>
      <c r="EFV30" s="921"/>
      <c r="EFW30" s="921"/>
      <c r="EFX30" s="921"/>
      <c r="EFY30" s="921"/>
      <c r="EFZ30" s="921"/>
      <c r="EGA30" s="921"/>
      <c r="EGB30" s="921"/>
      <c r="EGC30" s="921"/>
      <c r="EGD30" s="921"/>
      <c r="EGE30" s="921"/>
      <c r="EGF30" s="921"/>
      <c r="EGG30" s="921"/>
      <c r="EGH30" s="921"/>
      <c r="EGI30" s="921"/>
      <c r="EGJ30" s="921"/>
      <c r="EGK30" s="921"/>
      <c r="EGL30" s="921"/>
      <c r="EGM30" s="921"/>
      <c r="EGN30" s="921"/>
      <c r="EGO30" s="921"/>
      <c r="EGP30" s="921"/>
      <c r="EGQ30" s="921"/>
      <c r="EGR30" s="921"/>
      <c r="EGS30" s="921"/>
      <c r="EGT30" s="921"/>
      <c r="EGU30" s="921"/>
      <c r="EGV30" s="921"/>
      <c r="EGW30" s="921"/>
      <c r="EGX30" s="921"/>
      <c r="EGY30" s="921"/>
      <c r="EGZ30" s="921"/>
      <c r="EHA30" s="921"/>
      <c r="EHB30" s="921"/>
      <c r="EHC30" s="921"/>
      <c r="EHD30" s="921"/>
      <c r="EHE30" s="921"/>
      <c r="EHF30" s="921"/>
      <c r="EHG30" s="921"/>
      <c r="EHH30" s="921"/>
      <c r="EHI30" s="921"/>
      <c r="EHJ30" s="921"/>
      <c r="EHK30" s="921"/>
      <c r="EHL30" s="921"/>
      <c r="EHM30" s="921"/>
      <c r="EHN30" s="921"/>
      <c r="EHO30" s="921"/>
      <c r="EHP30" s="921"/>
      <c r="EHQ30" s="921"/>
      <c r="EHR30" s="921"/>
      <c r="EHS30" s="921"/>
      <c r="EHT30" s="921"/>
      <c r="EHU30" s="921"/>
      <c r="EHV30" s="921"/>
      <c r="EHW30" s="921"/>
      <c r="EHX30" s="921"/>
      <c r="EHY30" s="921"/>
      <c r="EHZ30" s="921"/>
      <c r="EIA30" s="921"/>
      <c r="EIB30" s="921"/>
      <c r="EIC30" s="921"/>
      <c r="EID30" s="921"/>
      <c r="EIE30" s="921"/>
      <c r="EIF30" s="921"/>
      <c r="EIG30" s="921"/>
      <c r="EIH30" s="921"/>
      <c r="EII30" s="921"/>
      <c r="EIJ30" s="921"/>
      <c r="EIK30" s="921"/>
      <c r="EIL30" s="921"/>
      <c r="EIM30" s="921"/>
      <c r="EIN30" s="921"/>
      <c r="EIO30" s="921"/>
      <c r="EIP30" s="921"/>
      <c r="EIQ30" s="921"/>
      <c r="EIR30" s="921"/>
      <c r="EIS30" s="921"/>
      <c r="EIT30" s="921"/>
      <c r="EIU30" s="921"/>
      <c r="EIV30" s="921"/>
      <c r="EIW30" s="921"/>
      <c r="EIX30" s="921"/>
      <c r="EIY30" s="921"/>
      <c r="EIZ30" s="921"/>
      <c r="EJA30" s="921"/>
      <c r="EJB30" s="921"/>
      <c r="EJC30" s="921"/>
      <c r="EJD30" s="921"/>
      <c r="EJE30" s="921"/>
      <c r="EJF30" s="921"/>
      <c r="EJG30" s="921"/>
      <c r="EJH30" s="921"/>
      <c r="EJI30" s="921"/>
      <c r="EJJ30" s="921"/>
      <c r="EJK30" s="921"/>
      <c r="EJL30" s="921"/>
      <c r="EJM30" s="921"/>
      <c r="EJN30" s="921"/>
      <c r="EJO30" s="921"/>
      <c r="EJP30" s="921"/>
      <c r="EJQ30" s="921"/>
      <c r="EJR30" s="921"/>
      <c r="EJS30" s="921"/>
      <c r="EJT30" s="921"/>
      <c r="EJU30" s="921"/>
      <c r="EJV30" s="921"/>
      <c r="EJW30" s="921"/>
      <c r="EJX30" s="921"/>
      <c r="EJY30" s="921"/>
      <c r="EJZ30" s="921"/>
      <c r="EKA30" s="921"/>
      <c r="EKB30" s="921"/>
      <c r="EKC30" s="921"/>
      <c r="EKD30" s="921"/>
      <c r="EKE30" s="921"/>
      <c r="EKF30" s="921"/>
      <c r="EKG30" s="921"/>
      <c r="EKH30" s="921"/>
      <c r="EKI30" s="921"/>
      <c r="EKJ30" s="921"/>
      <c r="EKK30" s="921"/>
      <c r="EKL30" s="921"/>
      <c r="EKM30" s="921"/>
      <c r="EKN30" s="921"/>
      <c r="EKO30" s="921"/>
      <c r="EKP30" s="921"/>
      <c r="EKQ30" s="921"/>
      <c r="EKR30" s="921"/>
      <c r="EKS30" s="921"/>
      <c r="EKT30" s="921"/>
      <c r="EKU30" s="921"/>
      <c r="EKV30" s="921"/>
      <c r="EKW30" s="921"/>
      <c r="EKX30" s="921"/>
      <c r="EKY30" s="921"/>
      <c r="EKZ30" s="921"/>
      <c r="ELA30" s="921"/>
      <c r="ELB30" s="921"/>
      <c r="ELC30" s="921"/>
      <c r="ELD30" s="921"/>
      <c r="ELE30" s="921"/>
      <c r="ELF30" s="921"/>
      <c r="ELG30" s="921"/>
      <c r="ELH30" s="921"/>
      <c r="ELI30" s="921"/>
      <c r="ELJ30" s="921"/>
      <c r="ELK30" s="921"/>
      <c r="ELL30" s="921"/>
      <c r="ELM30" s="921"/>
      <c r="ELN30" s="921"/>
      <c r="ELO30" s="921"/>
      <c r="ELP30" s="921"/>
      <c r="ELQ30" s="921"/>
      <c r="ELR30" s="921"/>
      <c r="ELS30" s="921"/>
      <c r="ELT30" s="921"/>
      <c r="ELU30" s="921"/>
      <c r="ELV30" s="921"/>
      <c r="ELW30" s="921"/>
      <c r="ELX30" s="921"/>
      <c r="ELY30" s="921"/>
      <c r="ELZ30" s="921"/>
      <c r="EMA30" s="921"/>
      <c r="EMB30" s="921"/>
      <c r="EMC30" s="921"/>
      <c r="EMD30" s="921"/>
      <c r="EME30" s="921"/>
      <c r="EMF30" s="921"/>
      <c r="EMG30" s="921"/>
      <c r="EMH30" s="921"/>
      <c r="EMI30" s="921"/>
      <c r="EMJ30" s="921"/>
      <c r="EMK30" s="921"/>
      <c r="EML30" s="921"/>
      <c r="EMM30" s="921"/>
      <c r="EMN30" s="921"/>
      <c r="EMO30" s="921"/>
      <c r="EMP30" s="921"/>
      <c r="EMQ30" s="921"/>
      <c r="EMR30" s="921"/>
      <c r="EMS30" s="921"/>
      <c r="EMT30" s="921"/>
      <c r="EMU30" s="921"/>
      <c r="EMV30" s="921"/>
      <c r="EMW30" s="921"/>
      <c r="EMX30" s="921"/>
      <c r="EMY30" s="921"/>
      <c r="EMZ30" s="921"/>
      <c r="ENA30" s="921"/>
      <c r="ENB30" s="921"/>
      <c r="ENC30" s="921"/>
      <c r="END30" s="921"/>
      <c r="ENE30" s="921"/>
      <c r="ENF30" s="921"/>
      <c r="ENG30" s="921"/>
      <c r="ENH30" s="921"/>
      <c r="ENI30" s="921"/>
      <c r="ENJ30" s="921"/>
      <c r="ENK30" s="921"/>
      <c r="ENL30" s="921"/>
      <c r="ENM30" s="921"/>
      <c r="ENN30" s="921"/>
      <c r="ENO30" s="921"/>
      <c r="ENP30" s="921"/>
      <c r="ENQ30" s="921"/>
      <c r="ENR30" s="921"/>
      <c r="ENS30" s="921"/>
      <c r="ENT30" s="921"/>
      <c r="ENU30" s="921"/>
      <c r="ENV30" s="921"/>
      <c r="ENW30" s="921"/>
      <c r="ENX30" s="921"/>
      <c r="ENY30" s="921"/>
      <c r="ENZ30" s="921"/>
      <c r="EOA30" s="921"/>
      <c r="EOB30" s="921"/>
      <c r="EOC30" s="921"/>
      <c r="EOD30" s="921"/>
      <c r="EOE30" s="921"/>
      <c r="EOF30" s="921"/>
      <c r="EOG30" s="921"/>
      <c r="EOH30" s="921"/>
      <c r="EOI30" s="921"/>
      <c r="EOJ30" s="921"/>
      <c r="EOK30" s="921"/>
      <c r="EOL30" s="921"/>
      <c r="EOM30" s="921"/>
      <c r="EON30" s="921"/>
      <c r="EOO30" s="921"/>
      <c r="EOP30" s="921"/>
      <c r="EOQ30" s="921"/>
      <c r="EOR30" s="921"/>
      <c r="EOS30" s="921"/>
      <c r="EOT30" s="921"/>
      <c r="EOU30" s="921"/>
      <c r="EOV30" s="921"/>
      <c r="EOW30" s="921"/>
      <c r="EOX30" s="921"/>
      <c r="EOY30" s="921"/>
      <c r="EOZ30" s="921"/>
      <c r="EPA30" s="921"/>
      <c r="EPB30" s="921"/>
      <c r="EPC30" s="921"/>
      <c r="EPD30" s="921"/>
      <c r="EPE30" s="921"/>
      <c r="EPF30" s="921"/>
      <c r="EPG30" s="921"/>
      <c r="EPH30" s="921"/>
      <c r="EPI30" s="921"/>
      <c r="EPJ30" s="921"/>
      <c r="EPK30" s="921"/>
      <c r="EPL30" s="921"/>
      <c r="EPM30" s="921"/>
      <c r="EPN30" s="921"/>
      <c r="EPO30" s="921"/>
      <c r="EPP30" s="921"/>
      <c r="EPQ30" s="921"/>
      <c r="EPR30" s="921"/>
      <c r="EPS30" s="921"/>
      <c r="EPT30" s="921"/>
      <c r="EPU30" s="921"/>
      <c r="EPV30" s="921"/>
      <c r="EPW30" s="921"/>
      <c r="EPX30" s="921"/>
      <c r="EPY30" s="921"/>
      <c r="EPZ30" s="921"/>
      <c r="EQA30" s="921"/>
      <c r="EQB30" s="921"/>
      <c r="EQC30" s="921"/>
      <c r="EQD30" s="921"/>
      <c r="EQE30" s="921"/>
      <c r="EQF30" s="921"/>
      <c r="EQG30" s="921"/>
      <c r="EQH30" s="921"/>
      <c r="EQI30" s="921"/>
      <c r="EQJ30" s="921"/>
      <c r="EQK30" s="921"/>
      <c r="EQL30" s="921"/>
      <c r="EQM30" s="921"/>
      <c r="EQN30" s="921"/>
      <c r="EQO30" s="921"/>
      <c r="EQP30" s="921"/>
      <c r="EQQ30" s="921"/>
      <c r="EQR30" s="921"/>
      <c r="EQS30" s="921"/>
      <c r="EQT30" s="921"/>
      <c r="EQU30" s="921"/>
      <c r="EQV30" s="921"/>
      <c r="EQW30" s="921"/>
      <c r="EQX30" s="921"/>
      <c r="EQY30" s="921"/>
      <c r="EQZ30" s="921"/>
      <c r="ERA30" s="921"/>
      <c r="ERB30" s="921"/>
      <c r="ERC30" s="921"/>
      <c r="ERD30" s="921"/>
      <c r="ERE30" s="921"/>
      <c r="ERF30" s="921"/>
      <c r="ERG30" s="921"/>
      <c r="ERH30" s="921"/>
      <c r="ERI30" s="921"/>
      <c r="ERJ30" s="921"/>
      <c r="ERK30" s="921"/>
      <c r="ERL30" s="921"/>
      <c r="ERM30" s="921"/>
      <c r="ERN30" s="921"/>
      <c r="ERO30" s="921"/>
      <c r="ERP30" s="921"/>
      <c r="ERQ30" s="921"/>
      <c r="ERR30" s="921"/>
      <c r="ERS30" s="921"/>
      <c r="ERT30" s="921"/>
      <c r="ERU30" s="921"/>
      <c r="ERV30" s="921"/>
      <c r="ERW30" s="921"/>
      <c r="ERX30" s="921"/>
      <c r="ERY30" s="921"/>
      <c r="ERZ30" s="921"/>
      <c r="ESA30" s="921"/>
      <c r="ESB30" s="921"/>
      <c r="ESC30" s="921"/>
      <c r="ESD30" s="921"/>
      <c r="ESE30" s="921"/>
      <c r="ESF30" s="921"/>
      <c r="ESG30" s="921"/>
      <c r="ESH30" s="921"/>
      <c r="ESI30" s="921"/>
      <c r="ESJ30" s="921"/>
      <c r="ESK30" s="921"/>
      <c r="ESL30" s="921"/>
      <c r="ESM30" s="921"/>
      <c r="ESN30" s="921"/>
      <c r="ESO30" s="921"/>
      <c r="ESP30" s="921"/>
      <c r="ESQ30" s="921"/>
      <c r="ESR30" s="921"/>
      <c r="ESS30" s="921"/>
      <c r="EST30" s="921"/>
      <c r="ESU30" s="921"/>
      <c r="ESV30" s="921"/>
      <c r="ESW30" s="921"/>
      <c r="ESX30" s="921"/>
      <c r="ESY30" s="921"/>
      <c r="ESZ30" s="921"/>
      <c r="ETA30" s="921"/>
      <c r="ETB30" s="921"/>
      <c r="ETC30" s="921"/>
      <c r="ETD30" s="921"/>
      <c r="ETE30" s="921"/>
      <c r="ETF30" s="921"/>
      <c r="ETG30" s="921"/>
      <c r="ETH30" s="921"/>
      <c r="ETI30" s="921"/>
      <c r="ETJ30" s="921"/>
      <c r="ETK30" s="921"/>
      <c r="ETL30" s="921"/>
      <c r="ETM30" s="921"/>
      <c r="ETN30" s="921"/>
      <c r="ETO30" s="921"/>
      <c r="ETP30" s="921"/>
      <c r="ETQ30" s="921"/>
      <c r="ETR30" s="921"/>
      <c r="ETS30" s="921"/>
      <c r="ETT30" s="921"/>
      <c r="ETU30" s="921"/>
      <c r="ETV30" s="921"/>
      <c r="ETW30" s="921"/>
      <c r="ETX30" s="921"/>
      <c r="ETY30" s="921"/>
      <c r="ETZ30" s="921"/>
      <c r="EUA30" s="921"/>
      <c r="EUB30" s="921"/>
      <c r="EUC30" s="921"/>
      <c r="EUD30" s="921"/>
      <c r="EUE30" s="921"/>
      <c r="EUF30" s="921"/>
      <c r="EUG30" s="921"/>
      <c r="EUH30" s="921"/>
      <c r="EUI30" s="921"/>
      <c r="EUJ30" s="921"/>
      <c r="EUK30" s="921"/>
      <c r="EUL30" s="921"/>
      <c r="EUM30" s="921"/>
      <c r="EUN30" s="921"/>
      <c r="EUO30" s="921"/>
      <c r="EUP30" s="921"/>
      <c r="EUQ30" s="921"/>
      <c r="EUR30" s="921"/>
      <c r="EUS30" s="921"/>
      <c r="EUT30" s="921"/>
      <c r="EUU30" s="921"/>
      <c r="EUV30" s="921"/>
      <c r="EUW30" s="921"/>
      <c r="EUX30" s="921"/>
      <c r="EUY30" s="921"/>
      <c r="EUZ30" s="921"/>
      <c r="EVA30" s="921"/>
      <c r="EVB30" s="921"/>
      <c r="EVC30" s="921"/>
      <c r="EVD30" s="921"/>
      <c r="EVE30" s="921"/>
      <c r="EVF30" s="921"/>
      <c r="EVG30" s="921"/>
      <c r="EVH30" s="921"/>
      <c r="EVI30" s="921"/>
      <c r="EVJ30" s="921"/>
      <c r="EVK30" s="921"/>
      <c r="EVL30" s="921"/>
      <c r="EVM30" s="921"/>
      <c r="EVN30" s="921"/>
      <c r="EVO30" s="921"/>
      <c r="EVP30" s="921"/>
      <c r="EVQ30" s="921"/>
      <c r="EVR30" s="921"/>
      <c r="EVS30" s="921"/>
      <c r="EVT30" s="921"/>
      <c r="EVU30" s="921"/>
      <c r="EVV30" s="921"/>
      <c r="EVW30" s="921"/>
      <c r="EVX30" s="921"/>
      <c r="EVY30" s="921"/>
      <c r="EVZ30" s="921"/>
      <c r="EWA30" s="921"/>
      <c r="EWB30" s="921"/>
      <c r="EWC30" s="921"/>
      <c r="EWD30" s="921"/>
      <c r="EWE30" s="921"/>
      <c r="EWF30" s="921"/>
      <c r="EWG30" s="921"/>
      <c r="EWH30" s="921"/>
      <c r="EWI30" s="921"/>
      <c r="EWJ30" s="921"/>
      <c r="EWK30" s="921"/>
      <c r="EWL30" s="921"/>
      <c r="EWM30" s="921"/>
      <c r="EWN30" s="921"/>
      <c r="EWO30" s="921"/>
      <c r="EWP30" s="921"/>
      <c r="EWQ30" s="921"/>
      <c r="EWR30" s="921"/>
      <c r="EWS30" s="921"/>
      <c r="EWT30" s="921"/>
      <c r="EWU30" s="921"/>
      <c r="EWV30" s="921"/>
      <c r="EWW30" s="921"/>
      <c r="EWX30" s="921"/>
      <c r="EWY30" s="921"/>
      <c r="EWZ30" s="921"/>
      <c r="EXA30" s="921"/>
      <c r="EXB30" s="921"/>
      <c r="EXC30" s="921"/>
      <c r="EXD30" s="921"/>
      <c r="EXE30" s="921"/>
      <c r="EXF30" s="921"/>
      <c r="EXG30" s="921"/>
      <c r="EXH30" s="921"/>
      <c r="EXI30" s="921"/>
      <c r="EXJ30" s="921"/>
      <c r="EXK30" s="921"/>
      <c r="EXL30" s="921"/>
      <c r="EXM30" s="921"/>
      <c r="EXN30" s="921"/>
      <c r="EXO30" s="921"/>
      <c r="EXP30" s="921"/>
      <c r="EXQ30" s="921"/>
      <c r="EXR30" s="921"/>
      <c r="EXS30" s="921"/>
      <c r="EXT30" s="921"/>
      <c r="EXU30" s="921"/>
      <c r="EXV30" s="921"/>
      <c r="EXW30" s="921"/>
      <c r="EXX30" s="921"/>
      <c r="EXY30" s="921"/>
      <c r="EXZ30" s="921"/>
      <c r="EYA30" s="921"/>
      <c r="EYB30" s="921"/>
      <c r="EYC30" s="921"/>
      <c r="EYD30" s="921"/>
      <c r="EYE30" s="921"/>
      <c r="EYF30" s="921"/>
      <c r="EYG30" s="921"/>
      <c r="EYH30" s="921"/>
      <c r="EYI30" s="921"/>
      <c r="EYJ30" s="921"/>
      <c r="EYK30" s="921"/>
      <c r="EYL30" s="921"/>
      <c r="EYM30" s="921"/>
      <c r="EYN30" s="921"/>
      <c r="EYO30" s="921"/>
      <c r="EYP30" s="921"/>
      <c r="EYQ30" s="921"/>
      <c r="EYR30" s="921"/>
      <c r="EYS30" s="921"/>
      <c r="EYT30" s="921"/>
      <c r="EYU30" s="921"/>
      <c r="EYV30" s="921"/>
      <c r="EYW30" s="921"/>
      <c r="EYX30" s="921"/>
      <c r="EYY30" s="921"/>
      <c r="EYZ30" s="921"/>
      <c r="EZA30" s="921"/>
      <c r="EZB30" s="921"/>
      <c r="EZC30" s="921"/>
      <c r="EZD30" s="921"/>
      <c r="EZE30" s="921"/>
      <c r="EZF30" s="921"/>
      <c r="EZG30" s="921"/>
      <c r="EZH30" s="921"/>
      <c r="EZI30" s="921"/>
      <c r="EZJ30" s="921"/>
      <c r="EZK30" s="921"/>
      <c r="EZL30" s="921"/>
      <c r="EZM30" s="921"/>
      <c r="EZN30" s="921"/>
      <c r="EZO30" s="921"/>
      <c r="EZP30" s="921"/>
      <c r="EZQ30" s="921"/>
      <c r="EZR30" s="921"/>
      <c r="EZS30" s="921"/>
      <c r="EZT30" s="921"/>
      <c r="EZU30" s="921"/>
      <c r="EZV30" s="921"/>
      <c r="EZW30" s="921"/>
      <c r="EZX30" s="921"/>
      <c r="EZY30" s="921"/>
      <c r="EZZ30" s="921"/>
      <c r="FAA30" s="921"/>
      <c r="FAB30" s="921"/>
      <c r="FAC30" s="921"/>
      <c r="FAD30" s="921"/>
      <c r="FAE30" s="921"/>
      <c r="FAF30" s="921"/>
      <c r="FAG30" s="921"/>
      <c r="FAH30" s="921"/>
      <c r="FAI30" s="921"/>
      <c r="FAJ30" s="921"/>
      <c r="FAK30" s="921"/>
      <c r="FAL30" s="921"/>
      <c r="FAM30" s="921"/>
      <c r="FAN30" s="921"/>
      <c r="FAO30" s="921"/>
      <c r="FAP30" s="921"/>
      <c r="FAQ30" s="921"/>
      <c r="FAR30" s="921"/>
      <c r="FAS30" s="921"/>
      <c r="FAT30" s="921"/>
      <c r="FAU30" s="921"/>
      <c r="FAV30" s="921"/>
      <c r="FAW30" s="921"/>
      <c r="FAX30" s="921"/>
      <c r="FAY30" s="921"/>
      <c r="FAZ30" s="921"/>
      <c r="FBA30" s="921"/>
      <c r="FBB30" s="921"/>
      <c r="FBC30" s="921"/>
      <c r="FBD30" s="921"/>
      <c r="FBE30" s="921"/>
      <c r="FBF30" s="921"/>
      <c r="FBG30" s="921"/>
      <c r="FBH30" s="921"/>
      <c r="FBI30" s="921"/>
      <c r="FBJ30" s="921"/>
      <c r="FBK30" s="921"/>
      <c r="FBL30" s="921"/>
      <c r="FBM30" s="921"/>
      <c r="FBN30" s="921"/>
      <c r="FBO30" s="921"/>
      <c r="FBP30" s="921"/>
      <c r="FBQ30" s="921"/>
      <c r="FBR30" s="921"/>
      <c r="FBS30" s="921"/>
      <c r="FBT30" s="921"/>
      <c r="FBU30" s="921"/>
      <c r="FBV30" s="921"/>
      <c r="FBW30" s="921"/>
      <c r="FBX30" s="921"/>
      <c r="FBY30" s="921"/>
      <c r="FBZ30" s="921"/>
      <c r="FCA30" s="921"/>
      <c r="FCB30" s="921"/>
      <c r="FCC30" s="921"/>
      <c r="FCD30" s="921"/>
      <c r="FCE30" s="921"/>
      <c r="FCF30" s="921"/>
      <c r="FCG30" s="921"/>
      <c r="FCH30" s="921"/>
      <c r="FCI30" s="921"/>
      <c r="FCJ30" s="921"/>
      <c r="FCK30" s="921"/>
      <c r="FCL30" s="921"/>
      <c r="FCM30" s="921"/>
      <c r="FCN30" s="921"/>
      <c r="FCO30" s="921"/>
      <c r="FCP30" s="921"/>
      <c r="FCQ30" s="921"/>
      <c r="FCR30" s="921"/>
      <c r="FCS30" s="921"/>
      <c r="FCT30" s="921"/>
      <c r="FCU30" s="921"/>
      <c r="FCV30" s="921"/>
      <c r="FCW30" s="921"/>
      <c r="FCX30" s="921"/>
      <c r="FCY30" s="921"/>
      <c r="FCZ30" s="921"/>
      <c r="FDA30" s="921"/>
      <c r="FDB30" s="921"/>
      <c r="FDC30" s="921"/>
      <c r="FDD30" s="921"/>
      <c r="FDE30" s="921"/>
      <c r="FDF30" s="921"/>
      <c r="FDG30" s="921"/>
      <c r="FDH30" s="921"/>
      <c r="FDI30" s="921"/>
      <c r="FDJ30" s="921"/>
      <c r="FDK30" s="921"/>
      <c r="FDL30" s="921"/>
      <c r="FDM30" s="921"/>
      <c r="FDN30" s="921"/>
      <c r="FDO30" s="921"/>
      <c r="FDP30" s="921"/>
      <c r="FDQ30" s="921"/>
      <c r="FDR30" s="921"/>
      <c r="FDS30" s="921"/>
      <c r="FDT30" s="921"/>
      <c r="FDU30" s="921"/>
      <c r="FDV30" s="921"/>
      <c r="FDW30" s="921"/>
      <c r="FDX30" s="921"/>
      <c r="FDY30" s="921"/>
      <c r="FDZ30" s="921"/>
      <c r="FEA30" s="921"/>
      <c r="FEB30" s="921"/>
      <c r="FEC30" s="921"/>
      <c r="FED30" s="921"/>
      <c r="FEE30" s="921"/>
      <c r="FEF30" s="921"/>
      <c r="FEG30" s="921"/>
      <c r="FEH30" s="921"/>
      <c r="FEI30" s="921"/>
      <c r="FEJ30" s="921"/>
      <c r="FEK30" s="921"/>
      <c r="FEL30" s="921"/>
      <c r="FEM30" s="921"/>
      <c r="FEN30" s="921"/>
      <c r="FEO30" s="921"/>
      <c r="FEP30" s="921"/>
      <c r="FEQ30" s="921"/>
      <c r="FER30" s="921"/>
      <c r="FES30" s="921"/>
      <c r="FET30" s="921"/>
      <c r="FEU30" s="921"/>
      <c r="FEV30" s="921"/>
      <c r="FEW30" s="921"/>
      <c r="FEX30" s="921"/>
      <c r="FEY30" s="921"/>
      <c r="FEZ30" s="921"/>
      <c r="FFA30" s="921"/>
      <c r="FFB30" s="921"/>
      <c r="FFC30" s="921"/>
      <c r="FFD30" s="921"/>
      <c r="FFE30" s="921"/>
      <c r="FFF30" s="921"/>
      <c r="FFG30" s="921"/>
      <c r="FFH30" s="921"/>
      <c r="FFI30" s="921"/>
      <c r="FFJ30" s="921"/>
      <c r="FFK30" s="921"/>
      <c r="FFL30" s="921"/>
      <c r="FFM30" s="921"/>
      <c r="FFN30" s="921"/>
      <c r="FFO30" s="921"/>
      <c r="FFP30" s="921"/>
      <c r="FFQ30" s="921"/>
      <c r="FFR30" s="921"/>
      <c r="FFS30" s="921"/>
      <c r="FFT30" s="921"/>
      <c r="FFU30" s="921"/>
      <c r="FFV30" s="921"/>
      <c r="FFW30" s="921"/>
      <c r="FFX30" s="921"/>
      <c r="FFY30" s="921"/>
      <c r="FFZ30" s="921"/>
      <c r="FGA30" s="921"/>
      <c r="FGB30" s="921"/>
      <c r="FGC30" s="921"/>
      <c r="FGD30" s="921"/>
      <c r="FGE30" s="921"/>
      <c r="FGF30" s="921"/>
      <c r="FGG30" s="921"/>
      <c r="FGH30" s="921"/>
      <c r="FGI30" s="921"/>
      <c r="FGJ30" s="921"/>
      <c r="FGK30" s="921"/>
      <c r="FGL30" s="921"/>
      <c r="FGM30" s="921"/>
      <c r="FGN30" s="921"/>
      <c r="FGO30" s="921"/>
      <c r="FGP30" s="921"/>
      <c r="FGQ30" s="921"/>
      <c r="FGR30" s="921"/>
      <c r="FGS30" s="921"/>
      <c r="FGT30" s="921"/>
      <c r="FGU30" s="921"/>
      <c r="FGV30" s="921"/>
      <c r="FGW30" s="921"/>
      <c r="FGX30" s="921"/>
      <c r="FGY30" s="921"/>
      <c r="FGZ30" s="921"/>
      <c r="FHA30" s="921"/>
      <c r="FHB30" s="921"/>
      <c r="FHC30" s="921"/>
      <c r="FHD30" s="921"/>
      <c r="FHE30" s="921"/>
      <c r="FHF30" s="921"/>
      <c r="FHG30" s="921"/>
      <c r="FHH30" s="921"/>
      <c r="FHI30" s="921"/>
      <c r="FHJ30" s="921"/>
      <c r="FHK30" s="921"/>
      <c r="FHL30" s="921"/>
      <c r="FHM30" s="921"/>
      <c r="FHN30" s="921"/>
      <c r="FHO30" s="921"/>
      <c r="FHP30" s="921"/>
      <c r="FHQ30" s="921"/>
      <c r="FHR30" s="921"/>
      <c r="FHS30" s="921"/>
      <c r="FHT30" s="921"/>
      <c r="FHU30" s="921"/>
      <c r="FHV30" s="921"/>
      <c r="FHW30" s="921"/>
      <c r="FHX30" s="921"/>
      <c r="FHY30" s="921"/>
      <c r="FHZ30" s="921"/>
      <c r="FIA30" s="921"/>
      <c r="FIB30" s="921"/>
      <c r="FIC30" s="921"/>
      <c r="FID30" s="921"/>
      <c r="FIE30" s="921"/>
      <c r="FIF30" s="921"/>
      <c r="FIG30" s="921"/>
      <c r="FIH30" s="921"/>
      <c r="FII30" s="921"/>
      <c r="FIJ30" s="921"/>
      <c r="FIK30" s="921"/>
      <c r="FIL30" s="921"/>
      <c r="FIM30" s="921"/>
      <c r="FIN30" s="921"/>
      <c r="FIO30" s="921"/>
      <c r="FIP30" s="921"/>
      <c r="FIQ30" s="921"/>
      <c r="FIR30" s="921"/>
      <c r="FIS30" s="921"/>
      <c r="FIT30" s="921"/>
      <c r="FIU30" s="921"/>
      <c r="FIV30" s="921"/>
      <c r="FIW30" s="921"/>
      <c r="FIX30" s="921"/>
      <c r="FIY30" s="921"/>
      <c r="FIZ30" s="921"/>
      <c r="FJA30" s="921"/>
      <c r="FJB30" s="921"/>
      <c r="FJC30" s="921"/>
      <c r="FJD30" s="921"/>
      <c r="FJE30" s="921"/>
      <c r="FJF30" s="921"/>
      <c r="FJG30" s="921"/>
      <c r="FJH30" s="921"/>
      <c r="FJI30" s="921"/>
      <c r="FJJ30" s="921"/>
      <c r="FJK30" s="921"/>
      <c r="FJL30" s="921"/>
      <c r="FJM30" s="921"/>
      <c r="FJN30" s="921"/>
      <c r="FJO30" s="921"/>
      <c r="FJP30" s="921"/>
      <c r="FJQ30" s="921"/>
      <c r="FJR30" s="921"/>
      <c r="FJS30" s="921"/>
      <c r="FJT30" s="921"/>
      <c r="FJU30" s="921"/>
      <c r="FJV30" s="921"/>
      <c r="FJW30" s="921"/>
      <c r="FJX30" s="921"/>
      <c r="FJY30" s="921"/>
      <c r="FJZ30" s="921"/>
      <c r="FKA30" s="921"/>
      <c r="FKB30" s="921"/>
      <c r="FKC30" s="921"/>
      <c r="FKD30" s="921"/>
      <c r="FKE30" s="921"/>
      <c r="FKF30" s="921"/>
      <c r="FKG30" s="921"/>
      <c r="FKH30" s="921"/>
      <c r="FKI30" s="921"/>
      <c r="FKJ30" s="921"/>
      <c r="FKK30" s="921"/>
      <c r="FKL30" s="921"/>
      <c r="FKM30" s="921"/>
      <c r="FKN30" s="921"/>
      <c r="FKO30" s="921"/>
      <c r="FKP30" s="921"/>
      <c r="FKQ30" s="921"/>
      <c r="FKR30" s="921"/>
      <c r="FKS30" s="921"/>
      <c r="FKT30" s="921"/>
      <c r="FKU30" s="921"/>
      <c r="FKV30" s="921"/>
      <c r="FKW30" s="921"/>
      <c r="FKX30" s="921"/>
      <c r="FKY30" s="921"/>
      <c r="FKZ30" s="921"/>
      <c r="FLA30" s="921"/>
      <c r="FLB30" s="921"/>
      <c r="FLC30" s="921"/>
      <c r="FLD30" s="921"/>
      <c r="FLE30" s="921"/>
      <c r="FLF30" s="921"/>
      <c r="FLG30" s="921"/>
      <c r="FLH30" s="921"/>
      <c r="FLI30" s="921"/>
      <c r="FLJ30" s="921"/>
      <c r="FLK30" s="921"/>
      <c r="FLL30" s="921"/>
      <c r="FLM30" s="921"/>
      <c r="FLN30" s="921"/>
      <c r="FLO30" s="921"/>
      <c r="FLP30" s="921"/>
      <c r="FLQ30" s="921"/>
      <c r="FLR30" s="921"/>
      <c r="FLS30" s="921"/>
      <c r="FLT30" s="921"/>
      <c r="FLU30" s="921"/>
      <c r="FLV30" s="921"/>
      <c r="FLW30" s="921"/>
      <c r="FLX30" s="921"/>
      <c r="FLY30" s="921"/>
      <c r="FLZ30" s="921"/>
      <c r="FMA30" s="921"/>
      <c r="FMB30" s="921"/>
      <c r="FMC30" s="921"/>
      <c r="FMD30" s="921"/>
      <c r="FME30" s="921"/>
      <c r="FMF30" s="921"/>
      <c r="FMG30" s="921"/>
      <c r="FMH30" s="921"/>
      <c r="FMI30" s="921"/>
      <c r="FMJ30" s="921"/>
      <c r="FMK30" s="921"/>
      <c r="FML30" s="921"/>
      <c r="FMM30" s="921"/>
      <c r="FMN30" s="921"/>
      <c r="FMO30" s="921"/>
      <c r="FMP30" s="921"/>
      <c r="FMQ30" s="921"/>
      <c r="FMR30" s="921"/>
      <c r="FMS30" s="921"/>
      <c r="FMT30" s="921"/>
      <c r="FMU30" s="921"/>
      <c r="FMV30" s="921"/>
      <c r="FMW30" s="921"/>
      <c r="FMX30" s="921"/>
      <c r="FMY30" s="921"/>
      <c r="FMZ30" s="921"/>
      <c r="FNA30" s="921"/>
      <c r="FNB30" s="921"/>
      <c r="FNC30" s="921"/>
      <c r="FND30" s="921"/>
      <c r="FNE30" s="921"/>
      <c r="FNF30" s="921"/>
      <c r="FNG30" s="921"/>
      <c r="FNH30" s="921"/>
      <c r="FNI30" s="921"/>
      <c r="FNJ30" s="921"/>
      <c r="FNK30" s="921"/>
      <c r="FNL30" s="921"/>
      <c r="FNM30" s="921"/>
      <c r="FNN30" s="921"/>
      <c r="FNO30" s="921"/>
      <c r="FNP30" s="921"/>
      <c r="FNQ30" s="921"/>
      <c r="FNR30" s="921"/>
      <c r="FNS30" s="921"/>
      <c r="FNT30" s="921"/>
      <c r="FNU30" s="921"/>
      <c r="FNV30" s="921"/>
      <c r="FNW30" s="921"/>
      <c r="FNX30" s="921"/>
      <c r="FNY30" s="921"/>
      <c r="FNZ30" s="921"/>
      <c r="FOA30" s="921"/>
      <c r="FOB30" s="921"/>
      <c r="FOC30" s="921"/>
      <c r="FOD30" s="921"/>
      <c r="FOE30" s="921"/>
      <c r="FOF30" s="921"/>
      <c r="FOG30" s="921"/>
      <c r="FOH30" s="921"/>
      <c r="FOI30" s="921"/>
      <c r="FOJ30" s="921"/>
      <c r="FOK30" s="921"/>
      <c r="FOL30" s="921"/>
      <c r="FOM30" s="921"/>
      <c r="FON30" s="921"/>
      <c r="FOO30" s="921"/>
      <c r="FOP30" s="921"/>
      <c r="FOQ30" s="921"/>
      <c r="FOR30" s="921"/>
      <c r="FOS30" s="921"/>
      <c r="FOT30" s="921"/>
      <c r="FOU30" s="921"/>
      <c r="FOV30" s="921"/>
      <c r="FOW30" s="921"/>
      <c r="FOX30" s="921"/>
      <c r="FOY30" s="921"/>
      <c r="FOZ30" s="921"/>
      <c r="FPA30" s="921"/>
      <c r="FPB30" s="921"/>
      <c r="FPC30" s="921"/>
      <c r="FPD30" s="921"/>
      <c r="FPE30" s="921"/>
      <c r="FPF30" s="921"/>
      <c r="FPG30" s="921"/>
      <c r="FPH30" s="921"/>
      <c r="FPI30" s="921"/>
      <c r="FPJ30" s="921"/>
      <c r="FPK30" s="921"/>
      <c r="FPL30" s="921"/>
      <c r="FPM30" s="921"/>
      <c r="FPN30" s="921"/>
      <c r="FPO30" s="921"/>
      <c r="FPP30" s="921"/>
      <c r="FPQ30" s="921"/>
      <c r="FPR30" s="921"/>
      <c r="FPS30" s="921"/>
      <c r="FPT30" s="921"/>
      <c r="FPU30" s="921"/>
      <c r="FPV30" s="921"/>
      <c r="FPW30" s="921"/>
      <c r="FPX30" s="921"/>
      <c r="FPY30" s="921"/>
      <c r="FPZ30" s="921"/>
      <c r="FQA30" s="921"/>
      <c r="FQB30" s="921"/>
      <c r="FQC30" s="921"/>
      <c r="FQD30" s="921"/>
      <c r="FQE30" s="921"/>
      <c r="FQF30" s="921"/>
      <c r="FQG30" s="921"/>
      <c r="FQH30" s="921"/>
      <c r="FQI30" s="921"/>
      <c r="FQJ30" s="921"/>
      <c r="FQK30" s="921"/>
      <c r="FQL30" s="921"/>
      <c r="FQM30" s="921"/>
      <c r="FQN30" s="921"/>
      <c r="FQO30" s="921"/>
      <c r="FQP30" s="921"/>
      <c r="FQQ30" s="921"/>
      <c r="FQR30" s="921"/>
      <c r="FQS30" s="921"/>
      <c r="FQT30" s="921"/>
      <c r="FQU30" s="921"/>
      <c r="FQV30" s="921"/>
      <c r="FQW30" s="921"/>
      <c r="FQX30" s="921"/>
      <c r="FQY30" s="921"/>
      <c r="FQZ30" s="921"/>
      <c r="FRA30" s="921"/>
      <c r="FRB30" s="921"/>
      <c r="FRC30" s="921"/>
      <c r="FRD30" s="921"/>
      <c r="FRE30" s="921"/>
      <c r="FRF30" s="921"/>
      <c r="FRG30" s="921"/>
      <c r="FRH30" s="921"/>
      <c r="FRI30" s="921"/>
      <c r="FRJ30" s="921"/>
      <c r="FRK30" s="921"/>
      <c r="FRL30" s="921"/>
      <c r="FRM30" s="921"/>
      <c r="FRN30" s="921"/>
      <c r="FRO30" s="921"/>
      <c r="FRP30" s="921"/>
      <c r="FRQ30" s="921"/>
      <c r="FRR30" s="921"/>
      <c r="FRS30" s="921"/>
      <c r="FRT30" s="921"/>
      <c r="FRU30" s="921"/>
      <c r="FRV30" s="921"/>
      <c r="FRW30" s="921"/>
      <c r="FRX30" s="921"/>
      <c r="FRY30" s="921"/>
      <c r="FRZ30" s="921"/>
      <c r="FSA30" s="921"/>
      <c r="FSB30" s="921"/>
      <c r="FSC30" s="921"/>
      <c r="FSD30" s="921"/>
      <c r="FSE30" s="921"/>
      <c r="FSF30" s="921"/>
      <c r="FSG30" s="921"/>
      <c r="FSH30" s="921"/>
      <c r="FSI30" s="921"/>
      <c r="FSJ30" s="921"/>
      <c r="FSK30" s="921"/>
      <c r="FSL30" s="921"/>
      <c r="FSM30" s="921"/>
      <c r="FSN30" s="921"/>
      <c r="FSO30" s="921"/>
      <c r="FSP30" s="921"/>
      <c r="FSQ30" s="921"/>
      <c r="FSR30" s="921"/>
      <c r="FSS30" s="921"/>
      <c r="FST30" s="921"/>
      <c r="FSU30" s="921"/>
      <c r="FSV30" s="921"/>
      <c r="FSW30" s="921"/>
      <c r="FSX30" s="921"/>
      <c r="FSY30" s="921"/>
      <c r="FSZ30" s="921"/>
      <c r="FTA30" s="921"/>
      <c r="FTB30" s="921"/>
      <c r="FTC30" s="921"/>
      <c r="FTD30" s="921"/>
      <c r="FTE30" s="921"/>
      <c r="FTF30" s="921"/>
      <c r="FTG30" s="921"/>
      <c r="FTH30" s="921"/>
      <c r="FTI30" s="921"/>
      <c r="FTJ30" s="921"/>
      <c r="FTK30" s="921"/>
      <c r="FTL30" s="921"/>
      <c r="FTM30" s="921"/>
      <c r="FTN30" s="921"/>
      <c r="FTO30" s="921"/>
      <c r="FTP30" s="921"/>
      <c r="FTQ30" s="921"/>
      <c r="FTR30" s="921"/>
      <c r="FTS30" s="921"/>
      <c r="FTT30" s="921"/>
      <c r="FTU30" s="921"/>
      <c r="FTV30" s="921"/>
      <c r="FTW30" s="921"/>
      <c r="FTX30" s="921"/>
      <c r="FTY30" s="921"/>
      <c r="FTZ30" s="921"/>
      <c r="FUA30" s="921"/>
      <c r="FUB30" s="921"/>
      <c r="FUC30" s="921"/>
      <c r="FUD30" s="921"/>
      <c r="FUE30" s="921"/>
      <c r="FUF30" s="921"/>
      <c r="FUG30" s="921"/>
      <c r="FUH30" s="921"/>
      <c r="FUI30" s="921"/>
      <c r="FUJ30" s="921"/>
      <c r="FUK30" s="921"/>
      <c r="FUL30" s="921"/>
      <c r="FUM30" s="921"/>
      <c r="FUN30" s="921"/>
      <c r="FUO30" s="921"/>
      <c r="FUP30" s="921"/>
      <c r="FUQ30" s="921"/>
      <c r="FUR30" s="921"/>
      <c r="FUS30" s="921"/>
      <c r="FUT30" s="921"/>
      <c r="FUU30" s="921"/>
      <c r="FUV30" s="921"/>
      <c r="FUW30" s="921"/>
      <c r="FUX30" s="921"/>
      <c r="FUY30" s="921"/>
      <c r="FUZ30" s="921"/>
      <c r="FVA30" s="921"/>
      <c r="FVB30" s="921"/>
      <c r="FVC30" s="921"/>
      <c r="FVD30" s="921"/>
      <c r="FVE30" s="921"/>
      <c r="FVF30" s="921"/>
      <c r="FVG30" s="921"/>
      <c r="FVH30" s="921"/>
      <c r="FVI30" s="921"/>
      <c r="FVJ30" s="921"/>
      <c r="FVK30" s="921"/>
      <c r="FVL30" s="921"/>
      <c r="FVM30" s="921"/>
      <c r="FVN30" s="921"/>
      <c r="FVO30" s="921"/>
      <c r="FVP30" s="921"/>
      <c r="FVQ30" s="921"/>
      <c r="FVR30" s="921"/>
      <c r="FVS30" s="921"/>
      <c r="FVT30" s="921"/>
      <c r="FVU30" s="921"/>
      <c r="FVV30" s="921"/>
      <c r="FVW30" s="921"/>
      <c r="FVX30" s="921"/>
      <c r="FVY30" s="921"/>
      <c r="FVZ30" s="921"/>
      <c r="FWA30" s="921"/>
      <c r="FWB30" s="921"/>
      <c r="FWC30" s="921"/>
      <c r="FWD30" s="921"/>
      <c r="FWE30" s="921"/>
      <c r="FWF30" s="921"/>
      <c r="FWG30" s="921"/>
      <c r="FWH30" s="921"/>
      <c r="FWI30" s="921"/>
      <c r="FWJ30" s="921"/>
      <c r="FWK30" s="921"/>
      <c r="FWL30" s="921"/>
      <c r="FWM30" s="921"/>
      <c r="FWN30" s="921"/>
      <c r="FWO30" s="921"/>
      <c r="FWP30" s="921"/>
      <c r="FWQ30" s="921"/>
      <c r="FWR30" s="921"/>
      <c r="FWS30" s="921"/>
      <c r="FWT30" s="921"/>
      <c r="FWU30" s="921"/>
      <c r="FWV30" s="921"/>
      <c r="FWW30" s="921"/>
      <c r="FWX30" s="921"/>
      <c r="FWY30" s="921"/>
      <c r="FWZ30" s="921"/>
      <c r="FXA30" s="921"/>
      <c r="FXB30" s="921"/>
      <c r="FXC30" s="921"/>
      <c r="FXD30" s="921"/>
      <c r="FXE30" s="921"/>
      <c r="FXF30" s="921"/>
      <c r="FXG30" s="921"/>
      <c r="FXH30" s="921"/>
      <c r="FXI30" s="921"/>
      <c r="FXJ30" s="921"/>
      <c r="FXK30" s="921"/>
      <c r="FXL30" s="921"/>
      <c r="FXM30" s="921"/>
      <c r="FXN30" s="921"/>
      <c r="FXO30" s="921"/>
      <c r="FXP30" s="921"/>
      <c r="FXQ30" s="921"/>
      <c r="FXR30" s="921"/>
      <c r="FXS30" s="921"/>
      <c r="FXT30" s="921"/>
      <c r="FXU30" s="921"/>
      <c r="FXV30" s="921"/>
      <c r="FXW30" s="921"/>
      <c r="FXX30" s="921"/>
      <c r="FXY30" s="921"/>
      <c r="FXZ30" s="921"/>
      <c r="FYA30" s="921"/>
      <c r="FYB30" s="921"/>
      <c r="FYC30" s="921"/>
      <c r="FYD30" s="921"/>
      <c r="FYE30" s="921"/>
      <c r="FYF30" s="921"/>
      <c r="FYG30" s="921"/>
      <c r="FYH30" s="921"/>
      <c r="FYI30" s="921"/>
      <c r="FYJ30" s="921"/>
      <c r="FYK30" s="921"/>
      <c r="FYL30" s="921"/>
      <c r="FYM30" s="921"/>
      <c r="FYN30" s="921"/>
      <c r="FYO30" s="921"/>
      <c r="FYP30" s="921"/>
      <c r="FYQ30" s="921"/>
      <c r="FYR30" s="921"/>
      <c r="FYS30" s="921"/>
      <c r="FYT30" s="921"/>
      <c r="FYU30" s="921"/>
      <c r="FYV30" s="921"/>
      <c r="FYW30" s="921"/>
      <c r="FYX30" s="921"/>
      <c r="FYY30" s="921"/>
      <c r="FYZ30" s="921"/>
      <c r="FZA30" s="921"/>
      <c r="FZB30" s="921"/>
      <c r="FZC30" s="921"/>
      <c r="FZD30" s="921"/>
      <c r="FZE30" s="921"/>
      <c r="FZF30" s="921"/>
      <c r="FZG30" s="921"/>
      <c r="FZH30" s="921"/>
      <c r="FZI30" s="921"/>
      <c r="FZJ30" s="921"/>
      <c r="FZK30" s="921"/>
      <c r="FZL30" s="921"/>
      <c r="FZM30" s="921"/>
      <c r="FZN30" s="921"/>
      <c r="FZO30" s="921"/>
      <c r="FZP30" s="921"/>
      <c r="FZQ30" s="921"/>
      <c r="FZR30" s="921"/>
      <c r="FZS30" s="921"/>
      <c r="FZT30" s="921"/>
      <c r="FZU30" s="921"/>
      <c r="FZV30" s="921"/>
      <c r="FZW30" s="921"/>
      <c r="FZX30" s="921"/>
      <c r="FZY30" s="921"/>
      <c r="FZZ30" s="921"/>
      <c r="GAA30" s="921"/>
      <c r="GAB30" s="921"/>
      <c r="GAC30" s="921"/>
      <c r="GAD30" s="921"/>
      <c r="GAE30" s="921"/>
      <c r="GAF30" s="921"/>
      <c r="GAG30" s="921"/>
      <c r="GAH30" s="921"/>
      <c r="GAI30" s="921"/>
      <c r="GAJ30" s="921"/>
      <c r="GAK30" s="921"/>
      <c r="GAL30" s="921"/>
      <c r="GAM30" s="921"/>
      <c r="GAN30" s="921"/>
      <c r="GAO30" s="921"/>
      <c r="GAP30" s="921"/>
      <c r="GAQ30" s="921"/>
      <c r="GAR30" s="921"/>
      <c r="GAS30" s="921"/>
      <c r="GAT30" s="921"/>
      <c r="GAU30" s="921"/>
      <c r="GAV30" s="921"/>
      <c r="GAW30" s="921"/>
      <c r="GAX30" s="921"/>
      <c r="GAY30" s="921"/>
      <c r="GAZ30" s="921"/>
      <c r="GBA30" s="921"/>
      <c r="GBB30" s="921"/>
      <c r="GBC30" s="921"/>
      <c r="GBD30" s="921"/>
      <c r="GBE30" s="921"/>
      <c r="GBF30" s="921"/>
      <c r="GBG30" s="921"/>
      <c r="GBH30" s="921"/>
      <c r="GBI30" s="921"/>
      <c r="GBJ30" s="921"/>
      <c r="GBK30" s="921"/>
      <c r="GBL30" s="921"/>
      <c r="GBM30" s="921"/>
      <c r="GBN30" s="921"/>
      <c r="GBO30" s="921"/>
      <c r="GBP30" s="921"/>
      <c r="GBQ30" s="921"/>
      <c r="GBR30" s="921"/>
      <c r="GBS30" s="921"/>
      <c r="GBT30" s="921"/>
      <c r="GBU30" s="921"/>
      <c r="GBV30" s="921"/>
      <c r="GBW30" s="921"/>
      <c r="GBX30" s="921"/>
      <c r="GBY30" s="921"/>
      <c r="GBZ30" s="921"/>
      <c r="GCA30" s="921"/>
      <c r="GCB30" s="921"/>
      <c r="GCC30" s="921"/>
      <c r="GCD30" s="921"/>
      <c r="GCE30" s="921"/>
      <c r="GCF30" s="921"/>
      <c r="GCG30" s="921"/>
      <c r="GCH30" s="921"/>
      <c r="GCI30" s="921"/>
      <c r="GCJ30" s="921"/>
      <c r="GCK30" s="921"/>
      <c r="GCL30" s="921"/>
      <c r="GCM30" s="921"/>
      <c r="GCN30" s="921"/>
      <c r="GCO30" s="921"/>
      <c r="GCP30" s="921"/>
      <c r="GCQ30" s="921"/>
      <c r="GCR30" s="921"/>
      <c r="GCS30" s="921"/>
      <c r="GCT30" s="921"/>
      <c r="GCU30" s="921"/>
      <c r="GCV30" s="921"/>
      <c r="GCW30" s="921"/>
      <c r="GCX30" s="921"/>
      <c r="GCY30" s="921"/>
      <c r="GCZ30" s="921"/>
      <c r="GDA30" s="921"/>
      <c r="GDB30" s="921"/>
      <c r="GDC30" s="921"/>
      <c r="GDD30" s="921"/>
      <c r="GDE30" s="921"/>
      <c r="GDF30" s="921"/>
      <c r="GDG30" s="921"/>
      <c r="GDH30" s="921"/>
      <c r="GDI30" s="921"/>
      <c r="GDJ30" s="921"/>
      <c r="GDK30" s="921"/>
      <c r="GDL30" s="921"/>
      <c r="GDM30" s="921"/>
      <c r="GDN30" s="921"/>
      <c r="GDO30" s="921"/>
      <c r="GDP30" s="921"/>
      <c r="GDQ30" s="921"/>
      <c r="GDR30" s="921"/>
      <c r="GDS30" s="921"/>
      <c r="GDT30" s="921"/>
      <c r="GDU30" s="921"/>
      <c r="GDV30" s="921"/>
      <c r="GDW30" s="921"/>
      <c r="GDX30" s="921"/>
      <c r="GDY30" s="921"/>
      <c r="GDZ30" s="921"/>
      <c r="GEA30" s="921"/>
      <c r="GEB30" s="921"/>
      <c r="GEC30" s="921"/>
      <c r="GED30" s="921"/>
      <c r="GEE30" s="921"/>
      <c r="GEF30" s="921"/>
      <c r="GEG30" s="921"/>
      <c r="GEH30" s="921"/>
      <c r="GEI30" s="921"/>
      <c r="GEJ30" s="921"/>
      <c r="GEK30" s="921"/>
      <c r="GEL30" s="921"/>
      <c r="GEM30" s="921"/>
      <c r="GEN30" s="921"/>
      <c r="GEO30" s="921"/>
      <c r="GEP30" s="921"/>
      <c r="GEQ30" s="921"/>
      <c r="GER30" s="921"/>
      <c r="GES30" s="921"/>
      <c r="GET30" s="921"/>
      <c r="GEU30" s="921"/>
      <c r="GEV30" s="921"/>
      <c r="GEW30" s="921"/>
      <c r="GEX30" s="921"/>
      <c r="GEY30" s="921"/>
      <c r="GEZ30" s="921"/>
      <c r="GFA30" s="921"/>
      <c r="GFB30" s="921"/>
      <c r="GFC30" s="921"/>
      <c r="GFD30" s="921"/>
      <c r="GFE30" s="921"/>
      <c r="GFF30" s="921"/>
      <c r="GFG30" s="921"/>
      <c r="GFH30" s="921"/>
      <c r="GFI30" s="921"/>
      <c r="GFJ30" s="921"/>
      <c r="GFK30" s="921"/>
      <c r="GFL30" s="921"/>
      <c r="GFM30" s="921"/>
      <c r="GFN30" s="921"/>
      <c r="GFO30" s="921"/>
      <c r="GFP30" s="921"/>
      <c r="GFQ30" s="921"/>
      <c r="GFR30" s="921"/>
      <c r="GFS30" s="921"/>
      <c r="GFT30" s="921"/>
      <c r="GFU30" s="921"/>
      <c r="GFV30" s="921"/>
      <c r="GFW30" s="921"/>
      <c r="GFX30" s="921"/>
      <c r="GFY30" s="921"/>
      <c r="GFZ30" s="921"/>
      <c r="GGA30" s="921"/>
      <c r="GGB30" s="921"/>
      <c r="GGC30" s="921"/>
      <c r="GGD30" s="921"/>
      <c r="GGE30" s="921"/>
      <c r="GGF30" s="921"/>
      <c r="GGG30" s="921"/>
      <c r="GGH30" s="921"/>
      <c r="GGI30" s="921"/>
      <c r="GGJ30" s="921"/>
      <c r="GGK30" s="921"/>
      <c r="GGL30" s="921"/>
      <c r="GGM30" s="921"/>
      <c r="GGN30" s="921"/>
      <c r="GGO30" s="921"/>
      <c r="GGP30" s="921"/>
      <c r="GGQ30" s="921"/>
      <c r="GGR30" s="921"/>
      <c r="GGS30" s="921"/>
      <c r="GGT30" s="921"/>
      <c r="GGU30" s="921"/>
      <c r="GGV30" s="921"/>
      <c r="GGW30" s="921"/>
      <c r="GGX30" s="921"/>
      <c r="GGY30" s="921"/>
      <c r="GGZ30" s="921"/>
      <c r="GHA30" s="921"/>
      <c r="GHB30" s="921"/>
      <c r="GHC30" s="921"/>
      <c r="GHD30" s="921"/>
      <c r="GHE30" s="921"/>
      <c r="GHF30" s="921"/>
      <c r="GHG30" s="921"/>
      <c r="GHH30" s="921"/>
      <c r="GHI30" s="921"/>
      <c r="GHJ30" s="921"/>
      <c r="GHK30" s="921"/>
      <c r="GHL30" s="921"/>
      <c r="GHM30" s="921"/>
      <c r="GHN30" s="921"/>
      <c r="GHO30" s="921"/>
      <c r="GHP30" s="921"/>
      <c r="GHQ30" s="921"/>
      <c r="GHR30" s="921"/>
      <c r="GHS30" s="921"/>
      <c r="GHT30" s="921"/>
      <c r="GHU30" s="921"/>
      <c r="GHV30" s="921"/>
      <c r="GHW30" s="921"/>
      <c r="GHX30" s="921"/>
      <c r="GHY30" s="921"/>
      <c r="GHZ30" s="921"/>
      <c r="GIA30" s="921"/>
      <c r="GIB30" s="921"/>
      <c r="GIC30" s="921"/>
      <c r="GID30" s="921"/>
      <c r="GIE30" s="921"/>
      <c r="GIF30" s="921"/>
      <c r="GIG30" s="921"/>
      <c r="GIH30" s="921"/>
      <c r="GII30" s="921"/>
      <c r="GIJ30" s="921"/>
      <c r="GIK30" s="921"/>
      <c r="GIL30" s="921"/>
      <c r="GIM30" s="921"/>
      <c r="GIN30" s="921"/>
      <c r="GIO30" s="921"/>
      <c r="GIP30" s="921"/>
      <c r="GIQ30" s="921"/>
      <c r="GIR30" s="921"/>
      <c r="GIS30" s="921"/>
      <c r="GIT30" s="921"/>
      <c r="GIU30" s="921"/>
      <c r="GIV30" s="921"/>
      <c r="GIW30" s="921"/>
      <c r="GIX30" s="921"/>
      <c r="GIY30" s="921"/>
      <c r="GIZ30" s="921"/>
      <c r="GJA30" s="921"/>
      <c r="GJB30" s="921"/>
      <c r="GJC30" s="921"/>
      <c r="GJD30" s="921"/>
      <c r="GJE30" s="921"/>
      <c r="GJF30" s="921"/>
      <c r="GJG30" s="921"/>
      <c r="GJH30" s="921"/>
      <c r="GJI30" s="921"/>
      <c r="GJJ30" s="921"/>
      <c r="GJK30" s="921"/>
      <c r="GJL30" s="921"/>
      <c r="GJM30" s="921"/>
      <c r="GJN30" s="921"/>
      <c r="GJO30" s="921"/>
      <c r="GJP30" s="921"/>
      <c r="GJQ30" s="921"/>
      <c r="GJR30" s="921"/>
      <c r="GJS30" s="921"/>
      <c r="GJT30" s="921"/>
      <c r="GJU30" s="921"/>
      <c r="GJV30" s="921"/>
      <c r="GJW30" s="921"/>
      <c r="GJX30" s="921"/>
      <c r="GJY30" s="921"/>
      <c r="GJZ30" s="921"/>
      <c r="GKA30" s="921"/>
      <c r="GKB30" s="921"/>
      <c r="GKC30" s="921"/>
      <c r="GKD30" s="921"/>
      <c r="GKE30" s="921"/>
      <c r="GKF30" s="921"/>
      <c r="GKG30" s="921"/>
      <c r="GKH30" s="921"/>
      <c r="GKI30" s="921"/>
      <c r="GKJ30" s="921"/>
      <c r="GKK30" s="921"/>
      <c r="GKL30" s="921"/>
      <c r="GKM30" s="921"/>
      <c r="GKN30" s="921"/>
      <c r="GKO30" s="921"/>
      <c r="GKP30" s="921"/>
      <c r="GKQ30" s="921"/>
      <c r="GKR30" s="921"/>
      <c r="GKS30" s="921"/>
      <c r="GKT30" s="921"/>
      <c r="GKU30" s="921"/>
      <c r="GKV30" s="921"/>
      <c r="GKW30" s="921"/>
      <c r="GKX30" s="921"/>
      <c r="GKY30" s="921"/>
      <c r="GKZ30" s="921"/>
      <c r="GLA30" s="921"/>
      <c r="GLB30" s="921"/>
      <c r="GLC30" s="921"/>
      <c r="GLD30" s="921"/>
      <c r="GLE30" s="921"/>
      <c r="GLF30" s="921"/>
      <c r="GLG30" s="921"/>
      <c r="GLH30" s="921"/>
      <c r="GLI30" s="921"/>
      <c r="GLJ30" s="921"/>
      <c r="GLK30" s="921"/>
      <c r="GLL30" s="921"/>
      <c r="GLM30" s="921"/>
      <c r="GLN30" s="921"/>
      <c r="GLO30" s="921"/>
      <c r="GLP30" s="921"/>
      <c r="GLQ30" s="921"/>
      <c r="GLR30" s="921"/>
      <c r="GLS30" s="921"/>
      <c r="GLT30" s="921"/>
      <c r="GLU30" s="921"/>
      <c r="GLV30" s="921"/>
      <c r="GLW30" s="921"/>
      <c r="GLX30" s="921"/>
      <c r="GLY30" s="921"/>
      <c r="GLZ30" s="921"/>
      <c r="GMA30" s="921"/>
      <c r="GMB30" s="921"/>
      <c r="GMC30" s="921"/>
      <c r="GMD30" s="921"/>
      <c r="GME30" s="921"/>
      <c r="GMF30" s="921"/>
      <c r="GMG30" s="921"/>
      <c r="GMH30" s="921"/>
      <c r="GMI30" s="921"/>
      <c r="GMJ30" s="921"/>
      <c r="GMK30" s="921"/>
      <c r="GML30" s="921"/>
      <c r="GMM30" s="921"/>
      <c r="GMN30" s="921"/>
      <c r="GMO30" s="921"/>
      <c r="GMP30" s="921"/>
      <c r="GMQ30" s="921"/>
      <c r="GMR30" s="921"/>
      <c r="GMS30" s="921"/>
      <c r="GMT30" s="921"/>
      <c r="GMU30" s="921"/>
      <c r="GMV30" s="921"/>
      <c r="GMW30" s="921"/>
      <c r="GMX30" s="921"/>
      <c r="GMY30" s="921"/>
      <c r="GMZ30" s="921"/>
      <c r="GNA30" s="921"/>
      <c r="GNB30" s="921"/>
      <c r="GNC30" s="921"/>
      <c r="GND30" s="921"/>
      <c r="GNE30" s="921"/>
      <c r="GNF30" s="921"/>
      <c r="GNG30" s="921"/>
      <c r="GNH30" s="921"/>
      <c r="GNI30" s="921"/>
      <c r="GNJ30" s="921"/>
      <c r="GNK30" s="921"/>
      <c r="GNL30" s="921"/>
      <c r="GNM30" s="921"/>
      <c r="GNN30" s="921"/>
      <c r="GNO30" s="921"/>
      <c r="GNP30" s="921"/>
      <c r="GNQ30" s="921"/>
      <c r="GNR30" s="921"/>
      <c r="GNS30" s="921"/>
      <c r="GNT30" s="921"/>
      <c r="GNU30" s="921"/>
      <c r="GNV30" s="921"/>
      <c r="GNW30" s="921"/>
      <c r="GNX30" s="921"/>
      <c r="GNY30" s="921"/>
      <c r="GNZ30" s="921"/>
      <c r="GOA30" s="921"/>
      <c r="GOB30" s="921"/>
      <c r="GOC30" s="921"/>
      <c r="GOD30" s="921"/>
      <c r="GOE30" s="921"/>
      <c r="GOF30" s="921"/>
      <c r="GOG30" s="921"/>
      <c r="GOH30" s="921"/>
      <c r="GOI30" s="921"/>
      <c r="GOJ30" s="921"/>
      <c r="GOK30" s="921"/>
      <c r="GOL30" s="921"/>
      <c r="GOM30" s="921"/>
      <c r="GON30" s="921"/>
      <c r="GOO30" s="921"/>
      <c r="GOP30" s="921"/>
      <c r="GOQ30" s="921"/>
      <c r="GOR30" s="921"/>
      <c r="GOS30" s="921"/>
      <c r="GOT30" s="921"/>
      <c r="GOU30" s="921"/>
      <c r="GOV30" s="921"/>
      <c r="GOW30" s="921"/>
      <c r="GOX30" s="921"/>
      <c r="GOY30" s="921"/>
      <c r="GOZ30" s="921"/>
      <c r="GPA30" s="921"/>
      <c r="GPB30" s="921"/>
      <c r="GPC30" s="921"/>
      <c r="GPD30" s="921"/>
      <c r="GPE30" s="921"/>
      <c r="GPF30" s="921"/>
      <c r="GPG30" s="921"/>
      <c r="GPH30" s="921"/>
      <c r="GPI30" s="921"/>
      <c r="GPJ30" s="921"/>
      <c r="GPK30" s="921"/>
      <c r="GPL30" s="921"/>
      <c r="GPM30" s="921"/>
      <c r="GPN30" s="921"/>
      <c r="GPO30" s="921"/>
      <c r="GPP30" s="921"/>
      <c r="GPQ30" s="921"/>
      <c r="GPR30" s="921"/>
      <c r="GPS30" s="921"/>
      <c r="GPT30" s="921"/>
      <c r="GPU30" s="921"/>
      <c r="GPV30" s="921"/>
      <c r="GPW30" s="921"/>
      <c r="GPX30" s="921"/>
      <c r="GPY30" s="921"/>
      <c r="GPZ30" s="921"/>
      <c r="GQA30" s="921"/>
      <c r="GQB30" s="921"/>
      <c r="GQC30" s="921"/>
      <c r="GQD30" s="921"/>
      <c r="GQE30" s="921"/>
      <c r="GQF30" s="921"/>
      <c r="GQG30" s="921"/>
      <c r="GQH30" s="921"/>
      <c r="GQI30" s="921"/>
      <c r="GQJ30" s="921"/>
      <c r="GQK30" s="921"/>
      <c r="GQL30" s="921"/>
      <c r="GQM30" s="921"/>
      <c r="GQN30" s="921"/>
      <c r="GQO30" s="921"/>
      <c r="GQP30" s="921"/>
      <c r="GQQ30" s="921"/>
      <c r="GQR30" s="921"/>
      <c r="GQS30" s="921"/>
      <c r="GQT30" s="921"/>
      <c r="GQU30" s="921"/>
      <c r="GQV30" s="921"/>
      <c r="GQW30" s="921"/>
      <c r="GQX30" s="921"/>
      <c r="GQY30" s="921"/>
      <c r="GQZ30" s="921"/>
      <c r="GRA30" s="921"/>
      <c r="GRB30" s="921"/>
      <c r="GRC30" s="921"/>
      <c r="GRD30" s="921"/>
      <c r="GRE30" s="921"/>
      <c r="GRF30" s="921"/>
      <c r="GRG30" s="921"/>
      <c r="GRH30" s="921"/>
      <c r="GRI30" s="921"/>
      <c r="GRJ30" s="921"/>
      <c r="GRK30" s="921"/>
      <c r="GRL30" s="921"/>
      <c r="GRM30" s="921"/>
      <c r="GRN30" s="921"/>
      <c r="GRO30" s="921"/>
      <c r="GRP30" s="921"/>
      <c r="GRQ30" s="921"/>
      <c r="GRR30" s="921"/>
      <c r="GRS30" s="921"/>
      <c r="GRT30" s="921"/>
      <c r="GRU30" s="921"/>
      <c r="GRV30" s="921"/>
      <c r="GRW30" s="921"/>
      <c r="GRX30" s="921"/>
      <c r="GRY30" s="921"/>
      <c r="GRZ30" s="921"/>
      <c r="GSA30" s="921"/>
      <c r="GSB30" s="921"/>
      <c r="GSC30" s="921"/>
      <c r="GSD30" s="921"/>
      <c r="GSE30" s="921"/>
      <c r="GSF30" s="921"/>
      <c r="GSG30" s="921"/>
      <c r="GSH30" s="921"/>
      <c r="GSI30" s="921"/>
      <c r="GSJ30" s="921"/>
      <c r="GSK30" s="921"/>
      <c r="GSL30" s="921"/>
      <c r="GSM30" s="921"/>
      <c r="GSN30" s="921"/>
      <c r="GSO30" s="921"/>
      <c r="GSP30" s="921"/>
      <c r="GSQ30" s="921"/>
      <c r="GSR30" s="921"/>
      <c r="GSS30" s="921"/>
      <c r="GST30" s="921"/>
      <c r="GSU30" s="921"/>
      <c r="GSV30" s="921"/>
      <c r="GSW30" s="921"/>
      <c r="GSX30" s="921"/>
      <c r="GSY30" s="921"/>
      <c r="GSZ30" s="921"/>
      <c r="GTA30" s="921"/>
      <c r="GTB30" s="921"/>
      <c r="GTC30" s="921"/>
      <c r="GTD30" s="921"/>
      <c r="GTE30" s="921"/>
      <c r="GTF30" s="921"/>
      <c r="GTG30" s="921"/>
      <c r="GTH30" s="921"/>
      <c r="GTI30" s="921"/>
      <c r="GTJ30" s="921"/>
      <c r="GTK30" s="921"/>
      <c r="GTL30" s="921"/>
      <c r="GTM30" s="921"/>
      <c r="GTN30" s="921"/>
      <c r="GTO30" s="921"/>
      <c r="GTP30" s="921"/>
      <c r="GTQ30" s="921"/>
      <c r="GTR30" s="921"/>
      <c r="GTS30" s="921"/>
      <c r="GTT30" s="921"/>
      <c r="GTU30" s="921"/>
      <c r="GTV30" s="921"/>
      <c r="GTW30" s="921"/>
      <c r="GTX30" s="921"/>
      <c r="GTY30" s="921"/>
      <c r="GTZ30" s="921"/>
      <c r="GUA30" s="921"/>
      <c r="GUB30" s="921"/>
      <c r="GUC30" s="921"/>
      <c r="GUD30" s="921"/>
      <c r="GUE30" s="921"/>
      <c r="GUF30" s="921"/>
      <c r="GUG30" s="921"/>
      <c r="GUH30" s="921"/>
      <c r="GUI30" s="921"/>
      <c r="GUJ30" s="921"/>
      <c r="GUK30" s="921"/>
      <c r="GUL30" s="921"/>
      <c r="GUM30" s="921"/>
      <c r="GUN30" s="921"/>
      <c r="GUO30" s="921"/>
      <c r="GUP30" s="921"/>
      <c r="GUQ30" s="921"/>
      <c r="GUR30" s="921"/>
      <c r="GUS30" s="921"/>
      <c r="GUT30" s="921"/>
      <c r="GUU30" s="921"/>
      <c r="GUV30" s="921"/>
      <c r="GUW30" s="921"/>
      <c r="GUX30" s="921"/>
      <c r="GUY30" s="921"/>
      <c r="GUZ30" s="921"/>
      <c r="GVA30" s="921"/>
      <c r="GVB30" s="921"/>
      <c r="GVC30" s="921"/>
      <c r="GVD30" s="921"/>
      <c r="GVE30" s="921"/>
      <c r="GVF30" s="921"/>
      <c r="GVG30" s="921"/>
      <c r="GVH30" s="921"/>
      <c r="GVI30" s="921"/>
      <c r="GVJ30" s="921"/>
      <c r="GVK30" s="921"/>
      <c r="GVL30" s="921"/>
      <c r="GVM30" s="921"/>
      <c r="GVN30" s="921"/>
      <c r="GVO30" s="921"/>
      <c r="GVP30" s="921"/>
      <c r="GVQ30" s="921"/>
      <c r="GVR30" s="921"/>
      <c r="GVS30" s="921"/>
      <c r="GVT30" s="921"/>
      <c r="GVU30" s="921"/>
      <c r="GVV30" s="921"/>
      <c r="GVW30" s="921"/>
      <c r="GVX30" s="921"/>
      <c r="GVY30" s="921"/>
      <c r="GVZ30" s="921"/>
      <c r="GWA30" s="921"/>
      <c r="GWB30" s="921"/>
      <c r="GWC30" s="921"/>
      <c r="GWD30" s="921"/>
      <c r="GWE30" s="921"/>
      <c r="GWF30" s="921"/>
      <c r="GWG30" s="921"/>
      <c r="GWH30" s="921"/>
      <c r="GWI30" s="921"/>
      <c r="GWJ30" s="921"/>
      <c r="GWK30" s="921"/>
      <c r="GWL30" s="921"/>
      <c r="GWM30" s="921"/>
      <c r="GWN30" s="921"/>
      <c r="GWO30" s="921"/>
      <c r="GWP30" s="921"/>
      <c r="GWQ30" s="921"/>
      <c r="GWR30" s="921"/>
      <c r="GWS30" s="921"/>
      <c r="GWT30" s="921"/>
      <c r="GWU30" s="921"/>
      <c r="GWV30" s="921"/>
      <c r="GWW30" s="921"/>
      <c r="GWX30" s="921"/>
      <c r="GWY30" s="921"/>
      <c r="GWZ30" s="921"/>
      <c r="GXA30" s="921"/>
      <c r="GXB30" s="921"/>
      <c r="GXC30" s="921"/>
      <c r="GXD30" s="921"/>
      <c r="GXE30" s="921"/>
      <c r="GXF30" s="921"/>
      <c r="GXG30" s="921"/>
      <c r="GXH30" s="921"/>
      <c r="GXI30" s="921"/>
      <c r="GXJ30" s="921"/>
      <c r="GXK30" s="921"/>
      <c r="GXL30" s="921"/>
      <c r="GXM30" s="921"/>
      <c r="GXN30" s="921"/>
      <c r="GXO30" s="921"/>
      <c r="GXP30" s="921"/>
      <c r="GXQ30" s="921"/>
      <c r="GXR30" s="921"/>
      <c r="GXS30" s="921"/>
      <c r="GXT30" s="921"/>
      <c r="GXU30" s="921"/>
      <c r="GXV30" s="921"/>
      <c r="GXW30" s="921"/>
      <c r="GXX30" s="921"/>
      <c r="GXY30" s="921"/>
      <c r="GXZ30" s="921"/>
      <c r="GYA30" s="921"/>
      <c r="GYB30" s="921"/>
      <c r="GYC30" s="921"/>
      <c r="GYD30" s="921"/>
      <c r="GYE30" s="921"/>
      <c r="GYF30" s="921"/>
      <c r="GYG30" s="921"/>
      <c r="GYH30" s="921"/>
      <c r="GYI30" s="921"/>
      <c r="GYJ30" s="921"/>
      <c r="GYK30" s="921"/>
      <c r="GYL30" s="921"/>
      <c r="GYM30" s="921"/>
      <c r="GYN30" s="921"/>
      <c r="GYO30" s="921"/>
      <c r="GYP30" s="921"/>
      <c r="GYQ30" s="921"/>
      <c r="GYR30" s="921"/>
      <c r="GYS30" s="921"/>
      <c r="GYT30" s="921"/>
      <c r="GYU30" s="921"/>
      <c r="GYV30" s="921"/>
      <c r="GYW30" s="921"/>
      <c r="GYX30" s="921"/>
      <c r="GYY30" s="921"/>
      <c r="GYZ30" s="921"/>
      <c r="GZA30" s="921"/>
      <c r="GZB30" s="921"/>
      <c r="GZC30" s="921"/>
      <c r="GZD30" s="921"/>
      <c r="GZE30" s="921"/>
      <c r="GZF30" s="921"/>
      <c r="GZG30" s="921"/>
      <c r="GZH30" s="921"/>
      <c r="GZI30" s="921"/>
      <c r="GZJ30" s="921"/>
      <c r="GZK30" s="921"/>
      <c r="GZL30" s="921"/>
      <c r="GZM30" s="921"/>
      <c r="GZN30" s="921"/>
      <c r="GZO30" s="921"/>
      <c r="GZP30" s="921"/>
      <c r="GZQ30" s="921"/>
      <c r="GZR30" s="921"/>
      <c r="GZS30" s="921"/>
      <c r="GZT30" s="921"/>
      <c r="GZU30" s="921"/>
      <c r="GZV30" s="921"/>
      <c r="GZW30" s="921"/>
      <c r="GZX30" s="921"/>
      <c r="GZY30" s="921"/>
      <c r="GZZ30" s="921"/>
      <c r="HAA30" s="921"/>
      <c r="HAB30" s="921"/>
      <c r="HAC30" s="921"/>
      <c r="HAD30" s="921"/>
      <c r="HAE30" s="921"/>
      <c r="HAF30" s="921"/>
      <c r="HAG30" s="921"/>
      <c r="HAH30" s="921"/>
      <c r="HAI30" s="921"/>
      <c r="HAJ30" s="921"/>
      <c r="HAK30" s="921"/>
      <c r="HAL30" s="921"/>
      <c r="HAM30" s="921"/>
      <c r="HAN30" s="921"/>
      <c r="HAO30" s="921"/>
      <c r="HAP30" s="921"/>
      <c r="HAQ30" s="921"/>
      <c r="HAR30" s="921"/>
      <c r="HAS30" s="921"/>
      <c r="HAT30" s="921"/>
      <c r="HAU30" s="921"/>
      <c r="HAV30" s="921"/>
      <c r="HAW30" s="921"/>
      <c r="HAX30" s="921"/>
      <c r="HAY30" s="921"/>
      <c r="HAZ30" s="921"/>
      <c r="HBA30" s="921"/>
      <c r="HBB30" s="921"/>
      <c r="HBC30" s="921"/>
      <c r="HBD30" s="921"/>
      <c r="HBE30" s="921"/>
      <c r="HBF30" s="921"/>
      <c r="HBG30" s="921"/>
      <c r="HBH30" s="921"/>
      <c r="HBI30" s="921"/>
      <c r="HBJ30" s="921"/>
      <c r="HBK30" s="921"/>
      <c r="HBL30" s="921"/>
      <c r="HBM30" s="921"/>
      <c r="HBN30" s="921"/>
      <c r="HBO30" s="921"/>
      <c r="HBP30" s="921"/>
      <c r="HBQ30" s="921"/>
      <c r="HBR30" s="921"/>
      <c r="HBS30" s="921"/>
      <c r="HBT30" s="921"/>
      <c r="HBU30" s="921"/>
      <c r="HBV30" s="921"/>
      <c r="HBW30" s="921"/>
      <c r="HBX30" s="921"/>
      <c r="HBY30" s="921"/>
      <c r="HBZ30" s="921"/>
      <c r="HCA30" s="921"/>
      <c r="HCB30" s="921"/>
      <c r="HCC30" s="921"/>
      <c r="HCD30" s="921"/>
      <c r="HCE30" s="921"/>
      <c r="HCF30" s="921"/>
      <c r="HCG30" s="921"/>
      <c r="HCH30" s="921"/>
      <c r="HCI30" s="921"/>
      <c r="HCJ30" s="921"/>
      <c r="HCK30" s="921"/>
      <c r="HCL30" s="921"/>
      <c r="HCM30" s="921"/>
      <c r="HCN30" s="921"/>
      <c r="HCO30" s="921"/>
      <c r="HCP30" s="921"/>
      <c r="HCQ30" s="921"/>
      <c r="HCR30" s="921"/>
      <c r="HCS30" s="921"/>
      <c r="HCT30" s="921"/>
      <c r="HCU30" s="921"/>
      <c r="HCV30" s="921"/>
      <c r="HCW30" s="921"/>
      <c r="HCX30" s="921"/>
      <c r="HCY30" s="921"/>
      <c r="HCZ30" s="921"/>
      <c r="HDA30" s="921"/>
      <c r="HDB30" s="921"/>
      <c r="HDC30" s="921"/>
      <c r="HDD30" s="921"/>
      <c r="HDE30" s="921"/>
      <c r="HDF30" s="921"/>
      <c r="HDG30" s="921"/>
      <c r="HDH30" s="921"/>
      <c r="HDI30" s="921"/>
      <c r="HDJ30" s="921"/>
      <c r="HDK30" s="921"/>
      <c r="HDL30" s="921"/>
      <c r="HDM30" s="921"/>
      <c r="HDN30" s="921"/>
      <c r="HDO30" s="921"/>
      <c r="HDP30" s="921"/>
      <c r="HDQ30" s="921"/>
      <c r="HDR30" s="921"/>
      <c r="HDS30" s="921"/>
      <c r="HDT30" s="921"/>
      <c r="HDU30" s="921"/>
      <c r="HDV30" s="921"/>
      <c r="HDW30" s="921"/>
      <c r="HDX30" s="921"/>
      <c r="HDY30" s="921"/>
      <c r="HDZ30" s="921"/>
      <c r="HEA30" s="921"/>
      <c r="HEB30" s="921"/>
      <c r="HEC30" s="921"/>
      <c r="HED30" s="921"/>
      <c r="HEE30" s="921"/>
      <c r="HEF30" s="921"/>
      <c r="HEG30" s="921"/>
      <c r="HEH30" s="921"/>
      <c r="HEI30" s="921"/>
      <c r="HEJ30" s="921"/>
      <c r="HEK30" s="921"/>
      <c r="HEL30" s="921"/>
      <c r="HEM30" s="921"/>
      <c r="HEN30" s="921"/>
      <c r="HEO30" s="921"/>
      <c r="HEP30" s="921"/>
      <c r="HEQ30" s="921"/>
      <c r="HER30" s="921"/>
      <c r="HES30" s="921"/>
      <c r="HET30" s="921"/>
      <c r="HEU30" s="921"/>
      <c r="HEV30" s="921"/>
      <c r="HEW30" s="921"/>
      <c r="HEX30" s="921"/>
      <c r="HEY30" s="921"/>
      <c r="HEZ30" s="921"/>
      <c r="HFA30" s="921"/>
      <c r="HFB30" s="921"/>
      <c r="HFC30" s="921"/>
      <c r="HFD30" s="921"/>
      <c r="HFE30" s="921"/>
      <c r="HFF30" s="921"/>
      <c r="HFG30" s="921"/>
      <c r="HFH30" s="921"/>
      <c r="HFI30" s="921"/>
      <c r="HFJ30" s="921"/>
      <c r="HFK30" s="921"/>
      <c r="HFL30" s="921"/>
      <c r="HFM30" s="921"/>
      <c r="HFN30" s="921"/>
      <c r="HFO30" s="921"/>
      <c r="HFP30" s="921"/>
      <c r="HFQ30" s="921"/>
      <c r="HFR30" s="921"/>
      <c r="HFS30" s="921"/>
      <c r="HFT30" s="921"/>
      <c r="HFU30" s="921"/>
      <c r="HFV30" s="921"/>
      <c r="HFW30" s="921"/>
      <c r="HFX30" s="921"/>
      <c r="HFY30" s="921"/>
      <c r="HFZ30" s="921"/>
      <c r="HGA30" s="921"/>
      <c r="HGB30" s="921"/>
      <c r="HGC30" s="921"/>
      <c r="HGD30" s="921"/>
      <c r="HGE30" s="921"/>
      <c r="HGF30" s="921"/>
      <c r="HGG30" s="921"/>
      <c r="HGH30" s="921"/>
      <c r="HGI30" s="921"/>
      <c r="HGJ30" s="921"/>
      <c r="HGK30" s="921"/>
      <c r="HGL30" s="921"/>
      <c r="HGM30" s="921"/>
      <c r="HGN30" s="921"/>
      <c r="HGO30" s="921"/>
      <c r="HGP30" s="921"/>
      <c r="HGQ30" s="921"/>
      <c r="HGR30" s="921"/>
      <c r="HGS30" s="921"/>
      <c r="HGT30" s="921"/>
      <c r="HGU30" s="921"/>
      <c r="HGV30" s="921"/>
      <c r="HGW30" s="921"/>
      <c r="HGX30" s="921"/>
      <c r="HGY30" s="921"/>
      <c r="HGZ30" s="921"/>
      <c r="HHA30" s="921"/>
      <c r="HHB30" s="921"/>
      <c r="HHC30" s="921"/>
      <c r="HHD30" s="921"/>
      <c r="HHE30" s="921"/>
      <c r="HHF30" s="921"/>
      <c r="HHG30" s="921"/>
      <c r="HHH30" s="921"/>
      <c r="HHI30" s="921"/>
      <c r="HHJ30" s="921"/>
      <c r="HHK30" s="921"/>
      <c r="HHL30" s="921"/>
      <c r="HHM30" s="921"/>
      <c r="HHN30" s="921"/>
      <c r="HHO30" s="921"/>
      <c r="HHP30" s="921"/>
      <c r="HHQ30" s="921"/>
      <c r="HHR30" s="921"/>
      <c r="HHS30" s="921"/>
      <c r="HHT30" s="921"/>
      <c r="HHU30" s="921"/>
      <c r="HHV30" s="921"/>
      <c r="HHW30" s="921"/>
      <c r="HHX30" s="921"/>
      <c r="HHY30" s="921"/>
      <c r="HHZ30" s="921"/>
      <c r="HIA30" s="921"/>
      <c r="HIB30" s="921"/>
      <c r="HIC30" s="921"/>
      <c r="HID30" s="921"/>
      <c r="HIE30" s="921"/>
      <c r="HIF30" s="921"/>
      <c r="HIG30" s="921"/>
      <c r="HIH30" s="921"/>
      <c r="HII30" s="921"/>
      <c r="HIJ30" s="921"/>
      <c r="HIK30" s="921"/>
      <c r="HIL30" s="921"/>
      <c r="HIM30" s="921"/>
      <c r="HIN30" s="921"/>
      <c r="HIO30" s="921"/>
      <c r="HIP30" s="921"/>
      <c r="HIQ30" s="921"/>
      <c r="HIR30" s="921"/>
      <c r="HIS30" s="921"/>
      <c r="HIT30" s="921"/>
      <c r="HIU30" s="921"/>
      <c r="HIV30" s="921"/>
      <c r="HIW30" s="921"/>
      <c r="HIX30" s="921"/>
      <c r="HIY30" s="921"/>
      <c r="HIZ30" s="921"/>
      <c r="HJA30" s="921"/>
      <c r="HJB30" s="921"/>
      <c r="HJC30" s="921"/>
      <c r="HJD30" s="921"/>
      <c r="HJE30" s="921"/>
      <c r="HJF30" s="921"/>
      <c r="HJG30" s="921"/>
      <c r="HJH30" s="921"/>
      <c r="HJI30" s="921"/>
      <c r="HJJ30" s="921"/>
      <c r="HJK30" s="921"/>
      <c r="HJL30" s="921"/>
      <c r="HJM30" s="921"/>
      <c r="HJN30" s="921"/>
      <c r="HJO30" s="921"/>
      <c r="HJP30" s="921"/>
      <c r="HJQ30" s="921"/>
      <c r="HJR30" s="921"/>
      <c r="HJS30" s="921"/>
      <c r="HJT30" s="921"/>
      <c r="HJU30" s="921"/>
      <c r="HJV30" s="921"/>
      <c r="HJW30" s="921"/>
      <c r="HJX30" s="921"/>
      <c r="HJY30" s="921"/>
      <c r="HJZ30" s="921"/>
      <c r="HKA30" s="921"/>
      <c r="HKB30" s="921"/>
      <c r="HKC30" s="921"/>
      <c r="HKD30" s="921"/>
      <c r="HKE30" s="921"/>
      <c r="HKF30" s="921"/>
      <c r="HKG30" s="921"/>
      <c r="HKH30" s="921"/>
      <c r="HKI30" s="921"/>
      <c r="HKJ30" s="921"/>
      <c r="HKK30" s="921"/>
      <c r="HKL30" s="921"/>
      <c r="HKM30" s="921"/>
      <c r="HKN30" s="921"/>
      <c r="HKO30" s="921"/>
      <c r="HKP30" s="921"/>
      <c r="HKQ30" s="921"/>
      <c r="HKR30" s="921"/>
      <c r="HKS30" s="921"/>
      <c r="HKT30" s="921"/>
      <c r="HKU30" s="921"/>
      <c r="HKV30" s="921"/>
      <c r="HKW30" s="921"/>
      <c r="HKX30" s="921"/>
      <c r="HKY30" s="921"/>
      <c r="HKZ30" s="921"/>
      <c r="HLA30" s="921"/>
      <c r="HLB30" s="921"/>
      <c r="HLC30" s="921"/>
      <c r="HLD30" s="921"/>
      <c r="HLE30" s="921"/>
      <c r="HLF30" s="921"/>
      <c r="HLG30" s="921"/>
      <c r="HLH30" s="921"/>
      <c r="HLI30" s="921"/>
      <c r="HLJ30" s="921"/>
      <c r="HLK30" s="921"/>
      <c r="HLL30" s="921"/>
      <c r="HLM30" s="921"/>
      <c r="HLN30" s="921"/>
      <c r="HLO30" s="921"/>
      <c r="HLP30" s="921"/>
      <c r="HLQ30" s="921"/>
      <c r="HLR30" s="921"/>
      <c r="HLS30" s="921"/>
      <c r="HLT30" s="921"/>
      <c r="HLU30" s="921"/>
      <c r="HLV30" s="921"/>
      <c r="HLW30" s="921"/>
      <c r="HLX30" s="921"/>
      <c r="HLY30" s="921"/>
      <c r="HLZ30" s="921"/>
      <c r="HMA30" s="921"/>
      <c r="HMB30" s="921"/>
      <c r="HMC30" s="921"/>
      <c r="HMD30" s="921"/>
      <c r="HME30" s="921"/>
      <c r="HMF30" s="921"/>
      <c r="HMG30" s="921"/>
      <c r="HMH30" s="921"/>
      <c r="HMI30" s="921"/>
      <c r="HMJ30" s="921"/>
      <c r="HMK30" s="921"/>
      <c r="HML30" s="921"/>
      <c r="HMM30" s="921"/>
      <c r="HMN30" s="921"/>
      <c r="HMO30" s="921"/>
      <c r="HMP30" s="921"/>
      <c r="HMQ30" s="921"/>
      <c r="HMR30" s="921"/>
      <c r="HMS30" s="921"/>
      <c r="HMT30" s="921"/>
      <c r="HMU30" s="921"/>
      <c r="HMV30" s="921"/>
      <c r="HMW30" s="921"/>
      <c r="HMX30" s="921"/>
      <c r="HMY30" s="921"/>
      <c r="HMZ30" s="921"/>
      <c r="HNA30" s="921"/>
      <c r="HNB30" s="921"/>
      <c r="HNC30" s="921"/>
      <c r="HND30" s="921"/>
      <c r="HNE30" s="921"/>
      <c r="HNF30" s="921"/>
      <c r="HNG30" s="921"/>
      <c r="HNH30" s="921"/>
      <c r="HNI30" s="921"/>
      <c r="HNJ30" s="921"/>
      <c r="HNK30" s="921"/>
      <c r="HNL30" s="921"/>
      <c r="HNM30" s="921"/>
      <c r="HNN30" s="921"/>
      <c r="HNO30" s="921"/>
      <c r="HNP30" s="921"/>
      <c r="HNQ30" s="921"/>
      <c r="HNR30" s="921"/>
      <c r="HNS30" s="921"/>
      <c r="HNT30" s="921"/>
      <c r="HNU30" s="921"/>
      <c r="HNV30" s="921"/>
      <c r="HNW30" s="921"/>
      <c r="HNX30" s="921"/>
      <c r="HNY30" s="921"/>
      <c r="HNZ30" s="921"/>
      <c r="HOA30" s="921"/>
      <c r="HOB30" s="921"/>
      <c r="HOC30" s="921"/>
      <c r="HOD30" s="921"/>
      <c r="HOE30" s="921"/>
      <c r="HOF30" s="921"/>
      <c r="HOG30" s="921"/>
      <c r="HOH30" s="921"/>
      <c r="HOI30" s="921"/>
      <c r="HOJ30" s="921"/>
      <c r="HOK30" s="921"/>
      <c r="HOL30" s="921"/>
      <c r="HOM30" s="921"/>
      <c r="HON30" s="921"/>
      <c r="HOO30" s="921"/>
      <c r="HOP30" s="921"/>
      <c r="HOQ30" s="921"/>
      <c r="HOR30" s="921"/>
      <c r="HOS30" s="921"/>
      <c r="HOT30" s="921"/>
      <c r="HOU30" s="921"/>
      <c r="HOV30" s="921"/>
      <c r="HOW30" s="921"/>
      <c r="HOX30" s="921"/>
      <c r="HOY30" s="921"/>
      <c r="HOZ30" s="921"/>
      <c r="HPA30" s="921"/>
      <c r="HPB30" s="921"/>
      <c r="HPC30" s="921"/>
      <c r="HPD30" s="921"/>
      <c r="HPE30" s="921"/>
      <c r="HPF30" s="921"/>
      <c r="HPG30" s="921"/>
      <c r="HPH30" s="921"/>
      <c r="HPI30" s="921"/>
      <c r="HPJ30" s="921"/>
      <c r="HPK30" s="921"/>
      <c r="HPL30" s="921"/>
      <c r="HPM30" s="921"/>
      <c r="HPN30" s="921"/>
      <c r="HPO30" s="921"/>
      <c r="HPP30" s="921"/>
      <c r="HPQ30" s="921"/>
      <c r="HPR30" s="921"/>
      <c r="HPS30" s="921"/>
      <c r="HPT30" s="921"/>
      <c r="HPU30" s="921"/>
      <c r="HPV30" s="921"/>
      <c r="HPW30" s="921"/>
      <c r="HPX30" s="921"/>
      <c r="HPY30" s="921"/>
      <c r="HPZ30" s="921"/>
      <c r="HQA30" s="921"/>
      <c r="HQB30" s="921"/>
      <c r="HQC30" s="921"/>
      <c r="HQD30" s="921"/>
      <c r="HQE30" s="921"/>
      <c r="HQF30" s="921"/>
      <c r="HQG30" s="921"/>
      <c r="HQH30" s="921"/>
      <c r="HQI30" s="921"/>
      <c r="HQJ30" s="921"/>
      <c r="HQK30" s="921"/>
      <c r="HQL30" s="921"/>
      <c r="HQM30" s="921"/>
      <c r="HQN30" s="921"/>
      <c r="HQO30" s="921"/>
      <c r="HQP30" s="921"/>
      <c r="HQQ30" s="921"/>
      <c r="HQR30" s="921"/>
      <c r="HQS30" s="921"/>
      <c r="HQT30" s="921"/>
      <c r="HQU30" s="921"/>
      <c r="HQV30" s="921"/>
      <c r="HQW30" s="921"/>
      <c r="HQX30" s="921"/>
      <c r="HQY30" s="921"/>
      <c r="HQZ30" s="921"/>
      <c r="HRA30" s="921"/>
      <c r="HRB30" s="921"/>
      <c r="HRC30" s="921"/>
      <c r="HRD30" s="921"/>
      <c r="HRE30" s="921"/>
      <c r="HRF30" s="921"/>
      <c r="HRG30" s="921"/>
      <c r="HRH30" s="921"/>
      <c r="HRI30" s="921"/>
      <c r="HRJ30" s="921"/>
      <c r="HRK30" s="921"/>
      <c r="HRL30" s="921"/>
      <c r="HRM30" s="921"/>
      <c r="HRN30" s="921"/>
      <c r="HRO30" s="921"/>
      <c r="HRP30" s="921"/>
      <c r="HRQ30" s="921"/>
      <c r="HRR30" s="921"/>
      <c r="HRS30" s="921"/>
      <c r="HRT30" s="921"/>
      <c r="HRU30" s="921"/>
      <c r="HRV30" s="921"/>
      <c r="HRW30" s="921"/>
      <c r="HRX30" s="921"/>
      <c r="HRY30" s="921"/>
      <c r="HRZ30" s="921"/>
      <c r="HSA30" s="921"/>
      <c r="HSB30" s="921"/>
      <c r="HSC30" s="921"/>
      <c r="HSD30" s="921"/>
      <c r="HSE30" s="921"/>
      <c r="HSF30" s="921"/>
      <c r="HSG30" s="921"/>
      <c r="HSH30" s="921"/>
      <c r="HSI30" s="921"/>
      <c r="HSJ30" s="921"/>
      <c r="HSK30" s="921"/>
      <c r="HSL30" s="921"/>
      <c r="HSM30" s="921"/>
      <c r="HSN30" s="921"/>
      <c r="HSO30" s="921"/>
      <c r="HSP30" s="921"/>
      <c r="HSQ30" s="921"/>
      <c r="HSR30" s="921"/>
      <c r="HSS30" s="921"/>
      <c r="HST30" s="921"/>
      <c r="HSU30" s="921"/>
      <c r="HSV30" s="921"/>
      <c r="HSW30" s="921"/>
      <c r="HSX30" s="921"/>
      <c r="HSY30" s="921"/>
      <c r="HSZ30" s="921"/>
      <c r="HTA30" s="921"/>
      <c r="HTB30" s="921"/>
      <c r="HTC30" s="921"/>
      <c r="HTD30" s="921"/>
      <c r="HTE30" s="921"/>
      <c r="HTF30" s="921"/>
      <c r="HTG30" s="921"/>
      <c r="HTH30" s="921"/>
      <c r="HTI30" s="921"/>
      <c r="HTJ30" s="921"/>
      <c r="HTK30" s="921"/>
      <c r="HTL30" s="921"/>
      <c r="HTM30" s="921"/>
      <c r="HTN30" s="921"/>
      <c r="HTO30" s="921"/>
      <c r="HTP30" s="921"/>
      <c r="HTQ30" s="921"/>
      <c r="HTR30" s="921"/>
      <c r="HTS30" s="921"/>
      <c r="HTT30" s="921"/>
      <c r="HTU30" s="921"/>
      <c r="HTV30" s="921"/>
      <c r="HTW30" s="921"/>
      <c r="HTX30" s="921"/>
      <c r="HTY30" s="921"/>
      <c r="HTZ30" s="921"/>
      <c r="HUA30" s="921"/>
      <c r="HUB30" s="921"/>
      <c r="HUC30" s="921"/>
      <c r="HUD30" s="921"/>
      <c r="HUE30" s="921"/>
      <c r="HUF30" s="921"/>
      <c r="HUG30" s="921"/>
      <c r="HUH30" s="921"/>
      <c r="HUI30" s="921"/>
      <c r="HUJ30" s="921"/>
      <c r="HUK30" s="921"/>
      <c r="HUL30" s="921"/>
      <c r="HUM30" s="921"/>
      <c r="HUN30" s="921"/>
      <c r="HUO30" s="921"/>
      <c r="HUP30" s="921"/>
      <c r="HUQ30" s="921"/>
      <c r="HUR30" s="921"/>
      <c r="HUS30" s="921"/>
      <c r="HUT30" s="921"/>
      <c r="HUU30" s="921"/>
      <c r="HUV30" s="921"/>
      <c r="HUW30" s="921"/>
      <c r="HUX30" s="921"/>
      <c r="HUY30" s="921"/>
      <c r="HUZ30" s="921"/>
      <c r="HVA30" s="921"/>
      <c r="HVB30" s="921"/>
      <c r="HVC30" s="921"/>
      <c r="HVD30" s="921"/>
      <c r="HVE30" s="921"/>
      <c r="HVF30" s="921"/>
      <c r="HVG30" s="921"/>
      <c r="HVH30" s="921"/>
      <c r="HVI30" s="921"/>
      <c r="HVJ30" s="921"/>
      <c r="HVK30" s="921"/>
      <c r="HVL30" s="921"/>
      <c r="HVM30" s="921"/>
      <c r="HVN30" s="921"/>
      <c r="HVO30" s="921"/>
      <c r="HVP30" s="921"/>
      <c r="HVQ30" s="921"/>
      <c r="HVR30" s="921"/>
      <c r="HVS30" s="921"/>
      <c r="HVT30" s="921"/>
      <c r="HVU30" s="921"/>
      <c r="HVV30" s="921"/>
      <c r="HVW30" s="921"/>
      <c r="HVX30" s="921"/>
      <c r="HVY30" s="921"/>
      <c r="HVZ30" s="921"/>
      <c r="HWA30" s="921"/>
      <c r="HWB30" s="921"/>
      <c r="HWC30" s="921"/>
      <c r="HWD30" s="921"/>
      <c r="HWE30" s="921"/>
      <c r="HWF30" s="921"/>
      <c r="HWG30" s="921"/>
      <c r="HWH30" s="921"/>
      <c r="HWI30" s="921"/>
      <c r="HWJ30" s="921"/>
      <c r="HWK30" s="921"/>
      <c r="HWL30" s="921"/>
      <c r="HWM30" s="921"/>
      <c r="HWN30" s="921"/>
      <c r="HWO30" s="921"/>
      <c r="HWP30" s="921"/>
      <c r="HWQ30" s="921"/>
      <c r="HWR30" s="921"/>
      <c r="HWS30" s="921"/>
      <c r="HWT30" s="921"/>
      <c r="HWU30" s="921"/>
      <c r="HWV30" s="921"/>
      <c r="HWW30" s="921"/>
      <c r="HWX30" s="921"/>
      <c r="HWY30" s="921"/>
      <c r="HWZ30" s="921"/>
      <c r="HXA30" s="921"/>
      <c r="HXB30" s="921"/>
      <c r="HXC30" s="921"/>
      <c r="HXD30" s="921"/>
      <c r="HXE30" s="921"/>
      <c r="HXF30" s="921"/>
      <c r="HXG30" s="921"/>
      <c r="HXH30" s="921"/>
      <c r="HXI30" s="921"/>
      <c r="HXJ30" s="921"/>
      <c r="HXK30" s="921"/>
      <c r="HXL30" s="921"/>
      <c r="HXM30" s="921"/>
      <c r="HXN30" s="921"/>
      <c r="HXO30" s="921"/>
      <c r="HXP30" s="921"/>
      <c r="HXQ30" s="921"/>
      <c r="HXR30" s="921"/>
      <c r="HXS30" s="921"/>
      <c r="HXT30" s="921"/>
      <c r="HXU30" s="921"/>
      <c r="HXV30" s="921"/>
      <c r="HXW30" s="921"/>
      <c r="HXX30" s="921"/>
      <c r="HXY30" s="921"/>
      <c r="HXZ30" s="921"/>
      <c r="HYA30" s="921"/>
      <c r="HYB30" s="921"/>
      <c r="HYC30" s="921"/>
      <c r="HYD30" s="921"/>
      <c r="HYE30" s="921"/>
      <c r="HYF30" s="921"/>
      <c r="HYG30" s="921"/>
      <c r="HYH30" s="921"/>
      <c r="HYI30" s="921"/>
      <c r="HYJ30" s="921"/>
      <c r="HYK30" s="921"/>
      <c r="HYL30" s="921"/>
      <c r="HYM30" s="921"/>
      <c r="HYN30" s="921"/>
      <c r="HYO30" s="921"/>
      <c r="HYP30" s="921"/>
      <c r="HYQ30" s="921"/>
      <c r="HYR30" s="921"/>
      <c r="HYS30" s="921"/>
      <c r="HYT30" s="921"/>
      <c r="HYU30" s="921"/>
      <c r="HYV30" s="921"/>
      <c r="HYW30" s="921"/>
      <c r="HYX30" s="921"/>
      <c r="HYY30" s="921"/>
      <c r="HYZ30" s="921"/>
      <c r="HZA30" s="921"/>
      <c r="HZB30" s="921"/>
      <c r="HZC30" s="921"/>
      <c r="HZD30" s="921"/>
      <c r="HZE30" s="921"/>
      <c r="HZF30" s="921"/>
      <c r="HZG30" s="921"/>
      <c r="HZH30" s="921"/>
      <c r="HZI30" s="921"/>
      <c r="HZJ30" s="921"/>
      <c r="HZK30" s="921"/>
      <c r="HZL30" s="921"/>
      <c r="HZM30" s="921"/>
      <c r="HZN30" s="921"/>
      <c r="HZO30" s="921"/>
      <c r="HZP30" s="921"/>
      <c r="HZQ30" s="921"/>
      <c r="HZR30" s="921"/>
      <c r="HZS30" s="921"/>
      <c r="HZT30" s="921"/>
      <c r="HZU30" s="921"/>
      <c r="HZV30" s="921"/>
      <c r="HZW30" s="921"/>
      <c r="HZX30" s="921"/>
      <c r="HZY30" s="921"/>
      <c r="HZZ30" s="921"/>
      <c r="IAA30" s="921"/>
      <c r="IAB30" s="921"/>
      <c r="IAC30" s="921"/>
      <c r="IAD30" s="921"/>
      <c r="IAE30" s="921"/>
      <c r="IAF30" s="921"/>
      <c r="IAG30" s="921"/>
      <c r="IAH30" s="921"/>
      <c r="IAI30" s="921"/>
      <c r="IAJ30" s="921"/>
      <c r="IAK30" s="921"/>
      <c r="IAL30" s="921"/>
      <c r="IAM30" s="921"/>
      <c r="IAN30" s="921"/>
      <c r="IAO30" s="921"/>
      <c r="IAP30" s="921"/>
      <c r="IAQ30" s="921"/>
      <c r="IAR30" s="921"/>
      <c r="IAS30" s="921"/>
      <c r="IAT30" s="921"/>
      <c r="IAU30" s="921"/>
      <c r="IAV30" s="921"/>
      <c r="IAW30" s="921"/>
      <c r="IAX30" s="921"/>
      <c r="IAY30" s="921"/>
      <c r="IAZ30" s="921"/>
      <c r="IBA30" s="921"/>
      <c r="IBB30" s="921"/>
      <c r="IBC30" s="921"/>
      <c r="IBD30" s="921"/>
      <c r="IBE30" s="921"/>
      <c r="IBF30" s="921"/>
      <c r="IBG30" s="921"/>
      <c r="IBH30" s="921"/>
      <c r="IBI30" s="921"/>
      <c r="IBJ30" s="921"/>
      <c r="IBK30" s="921"/>
      <c r="IBL30" s="921"/>
      <c r="IBM30" s="921"/>
      <c r="IBN30" s="921"/>
      <c r="IBO30" s="921"/>
      <c r="IBP30" s="921"/>
      <c r="IBQ30" s="921"/>
      <c r="IBR30" s="921"/>
      <c r="IBS30" s="921"/>
      <c r="IBT30" s="921"/>
      <c r="IBU30" s="921"/>
      <c r="IBV30" s="921"/>
      <c r="IBW30" s="921"/>
      <c r="IBX30" s="921"/>
      <c r="IBY30" s="921"/>
      <c r="IBZ30" s="921"/>
      <c r="ICA30" s="921"/>
      <c r="ICB30" s="921"/>
      <c r="ICC30" s="921"/>
      <c r="ICD30" s="921"/>
      <c r="ICE30" s="921"/>
      <c r="ICF30" s="921"/>
      <c r="ICG30" s="921"/>
      <c r="ICH30" s="921"/>
      <c r="ICI30" s="921"/>
      <c r="ICJ30" s="921"/>
      <c r="ICK30" s="921"/>
      <c r="ICL30" s="921"/>
      <c r="ICM30" s="921"/>
      <c r="ICN30" s="921"/>
      <c r="ICO30" s="921"/>
      <c r="ICP30" s="921"/>
      <c r="ICQ30" s="921"/>
      <c r="ICR30" s="921"/>
      <c r="ICS30" s="921"/>
      <c r="ICT30" s="921"/>
      <c r="ICU30" s="921"/>
      <c r="ICV30" s="921"/>
      <c r="ICW30" s="921"/>
      <c r="ICX30" s="921"/>
      <c r="ICY30" s="921"/>
      <c r="ICZ30" s="921"/>
      <c r="IDA30" s="921"/>
      <c r="IDB30" s="921"/>
      <c r="IDC30" s="921"/>
      <c r="IDD30" s="921"/>
      <c r="IDE30" s="921"/>
      <c r="IDF30" s="921"/>
      <c r="IDG30" s="921"/>
      <c r="IDH30" s="921"/>
      <c r="IDI30" s="921"/>
      <c r="IDJ30" s="921"/>
      <c r="IDK30" s="921"/>
      <c r="IDL30" s="921"/>
      <c r="IDM30" s="921"/>
      <c r="IDN30" s="921"/>
      <c r="IDO30" s="921"/>
      <c r="IDP30" s="921"/>
      <c r="IDQ30" s="921"/>
      <c r="IDR30" s="921"/>
      <c r="IDS30" s="921"/>
      <c r="IDT30" s="921"/>
      <c r="IDU30" s="921"/>
      <c r="IDV30" s="921"/>
      <c r="IDW30" s="921"/>
      <c r="IDX30" s="921"/>
      <c r="IDY30" s="921"/>
      <c r="IDZ30" s="921"/>
      <c r="IEA30" s="921"/>
      <c r="IEB30" s="921"/>
      <c r="IEC30" s="921"/>
      <c r="IED30" s="921"/>
      <c r="IEE30" s="921"/>
      <c r="IEF30" s="921"/>
      <c r="IEG30" s="921"/>
      <c r="IEH30" s="921"/>
      <c r="IEI30" s="921"/>
      <c r="IEJ30" s="921"/>
      <c r="IEK30" s="921"/>
      <c r="IEL30" s="921"/>
      <c r="IEM30" s="921"/>
      <c r="IEN30" s="921"/>
      <c r="IEO30" s="921"/>
      <c r="IEP30" s="921"/>
      <c r="IEQ30" s="921"/>
      <c r="IER30" s="921"/>
      <c r="IES30" s="921"/>
      <c r="IET30" s="921"/>
      <c r="IEU30" s="921"/>
      <c r="IEV30" s="921"/>
      <c r="IEW30" s="921"/>
      <c r="IEX30" s="921"/>
      <c r="IEY30" s="921"/>
      <c r="IEZ30" s="921"/>
      <c r="IFA30" s="921"/>
      <c r="IFB30" s="921"/>
      <c r="IFC30" s="921"/>
      <c r="IFD30" s="921"/>
      <c r="IFE30" s="921"/>
      <c r="IFF30" s="921"/>
      <c r="IFG30" s="921"/>
      <c r="IFH30" s="921"/>
      <c r="IFI30" s="921"/>
      <c r="IFJ30" s="921"/>
      <c r="IFK30" s="921"/>
      <c r="IFL30" s="921"/>
      <c r="IFM30" s="921"/>
      <c r="IFN30" s="921"/>
      <c r="IFO30" s="921"/>
      <c r="IFP30" s="921"/>
      <c r="IFQ30" s="921"/>
      <c r="IFR30" s="921"/>
      <c r="IFS30" s="921"/>
      <c r="IFT30" s="921"/>
      <c r="IFU30" s="921"/>
      <c r="IFV30" s="921"/>
      <c r="IFW30" s="921"/>
      <c r="IFX30" s="921"/>
      <c r="IFY30" s="921"/>
      <c r="IFZ30" s="921"/>
      <c r="IGA30" s="921"/>
      <c r="IGB30" s="921"/>
      <c r="IGC30" s="921"/>
      <c r="IGD30" s="921"/>
      <c r="IGE30" s="921"/>
      <c r="IGF30" s="921"/>
      <c r="IGG30" s="921"/>
      <c r="IGH30" s="921"/>
      <c r="IGI30" s="921"/>
      <c r="IGJ30" s="921"/>
      <c r="IGK30" s="921"/>
      <c r="IGL30" s="921"/>
      <c r="IGM30" s="921"/>
      <c r="IGN30" s="921"/>
      <c r="IGO30" s="921"/>
      <c r="IGP30" s="921"/>
      <c r="IGQ30" s="921"/>
      <c r="IGR30" s="921"/>
      <c r="IGS30" s="921"/>
      <c r="IGT30" s="921"/>
      <c r="IGU30" s="921"/>
      <c r="IGV30" s="921"/>
      <c r="IGW30" s="921"/>
      <c r="IGX30" s="921"/>
      <c r="IGY30" s="921"/>
      <c r="IGZ30" s="921"/>
      <c r="IHA30" s="921"/>
      <c r="IHB30" s="921"/>
      <c r="IHC30" s="921"/>
      <c r="IHD30" s="921"/>
      <c r="IHE30" s="921"/>
      <c r="IHF30" s="921"/>
      <c r="IHG30" s="921"/>
      <c r="IHH30" s="921"/>
      <c r="IHI30" s="921"/>
      <c r="IHJ30" s="921"/>
      <c r="IHK30" s="921"/>
      <c r="IHL30" s="921"/>
      <c r="IHM30" s="921"/>
      <c r="IHN30" s="921"/>
      <c r="IHO30" s="921"/>
      <c r="IHP30" s="921"/>
      <c r="IHQ30" s="921"/>
      <c r="IHR30" s="921"/>
      <c r="IHS30" s="921"/>
      <c r="IHT30" s="921"/>
      <c r="IHU30" s="921"/>
      <c r="IHV30" s="921"/>
      <c r="IHW30" s="921"/>
      <c r="IHX30" s="921"/>
      <c r="IHY30" s="921"/>
      <c r="IHZ30" s="921"/>
      <c r="IIA30" s="921"/>
      <c r="IIB30" s="921"/>
      <c r="IIC30" s="921"/>
      <c r="IID30" s="921"/>
      <c r="IIE30" s="921"/>
      <c r="IIF30" s="921"/>
      <c r="IIG30" s="921"/>
      <c r="IIH30" s="921"/>
      <c r="III30" s="921"/>
      <c r="IIJ30" s="921"/>
      <c r="IIK30" s="921"/>
      <c r="IIL30" s="921"/>
      <c r="IIM30" s="921"/>
      <c r="IIN30" s="921"/>
      <c r="IIO30" s="921"/>
      <c r="IIP30" s="921"/>
      <c r="IIQ30" s="921"/>
      <c r="IIR30" s="921"/>
      <c r="IIS30" s="921"/>
      <c r="IIT30" s="921"/>
      <c r="IIU30" s="921"/>
      <c r="IIV30" s="921"/>
      <c r="IIW30" s="921"/>
      <c r="IIX30" s="921"/>
      <c r="IIY30" s="921"/>
      <c r="IIZ30" s="921"/>
      <c r="IJA30" s="921"/>
      <c r="IJB30" s="921"/>
      <c r="IJC30" s="921"/>
      <c r="IJD30" s="921"/>
      <c r="IJE30" s="921"/>
      <c r="IJF30" s="921"/>
      <c r="IJG30" s="921"/>
      <c r="IJH30" s="921"/>
      <c r="IJI30" s="921"/>
      <c r="IJJ30" s="921"/>
      <c r="IJK30" s="921"/>
      <c r="IJL30" s="921"/>
      <c r="IJM30" s="921"/>
      <c r="IJN30" s="921"/>
      <c r="IJO30" s="921"/>
      <c r="IJP30" s="921"/>
      <c r="IJQ30" s="921"/>
      <c r="IJR30" s="921"/>
      <c r="IJS30" s="921"/>
      <c r="IJT30" s="921"/>
      <c r="IJU30" s="921"/>
      <c r="IJV30" s="921"/>
      <c r="IJW30" s="921"/>
      <c r="IJX30" s="921"/>
      <c r="IJY30" s="921"/>
      <c r="IJZ30" s="921"/>
      <c r="IKA30" s="921"/>
      <c r="IKB30" s="921"/>
      <c r="IKC30" s="921"/>
      <c r="IKD30" s="921"/>
      <c r="IKE30" s="921"/>
      <c r="IKF30" s="921"/>
      <c r="IKG30" s="921"/>
      <c r="IKH30" s="921"/>
      <c r="IKI30" s="921"/>
      <c r="IKJ30" s="921"/>
      <c r="IKK30" s="921"/>
      <c r="IKL30" s="921"/>
      <c r="IKM30" s="921"/>
      <c r="IKN30" s="921"/>
      <c r="IKO30" s="921"/>
      <c r="IKP30" s="921"/>
      <c r="IKQ30" s="921"/>
      <c r="IKR30" s="921"/>
      <c r="IKS30" s="921"/>
      <c r="IKT30" s="921"/>
      <c r="IKU30" s="921"/>
      <c r="IKV30" s="921"/>
      <c r="IKW30" s="921"/>
      <c r="IKX30" s="921"/>
      <c r="IKY30" s="921"/>
      <c r="IKZ30" s="921"/>
      <c r="ILA30" s="921"/>
      <c r="ILB30" s="921"/>
      <c r="ILC30" s="921"/>
      <c r="ILD30" s="921"/>
      <c r="ILE30" s="921"/>
      <c r="ILF30" s="921"/>
      <c r="ILG30" s="921"/>
      <c r="ILH30" s="921"/>
      <c r="ILI30" s="921"/>
      <c r="ILJ30" s="921"/>
      <c r="ILK30" s="921"/>
      <c r="ILL30" s="921"/>
      <c r="ILM30" s="921"/>
      <c r="ILN30" s="921"/>
      <c r="ILO30" s="921"/>
      <c r="ILP30" s="921"/>
      <c r="ILQ30" s="921"/>
      <c r="ILR30" s="921"/>
      <c r="ILS30" s="921"/>
      <c r="ILT30" s="921"/>
      <c r="ILU30" s="921"/>
      <c r="ILV30" s="921"/>
      <c r="ILW30" s="921"/>
      <c r="ILX30" s="921"/>
      <c r="ILY30" s="921"/>
      <c r="ILZ30" s="921"/>
      <c r="IMA30" s="921"/>
      <c r="IMB30" s="921"/>
      <c r="IMC30" s="921"/>
      <c r="IMD30" s="921"/>
      <c r="IME30" s="921"/>
      <c r="IMF30" s="921"/>
      <c r="IMG30" s="921"/>
      <c r="IMH30" s="921"/>
      <c r="IMI30" s="921"/>
      <c r="IMJ30" s="921"/>
      <c r="IMK30" s="921"/>
      <c r="IML30" s="921"/>
      <c r="IMM30" s="921"/>
      <c r="IMN30" s="921"/>
      <c r="IMO30" s="921"/>
      <c r="IMP30" s="921"/>
      <c r="IMQ30" s="921"/>
      <c r="IMR30" s="921"/>
      <c r="IMS30" s="921"/>
      <c r="IMT30" s="921"/>
      <c r="IMU30" s="921"/>
      <c r="IMV30" s="921"/>
      <c r="IMW30" s="921"/>
      <c r="IMX30" s="921"/>
      <c r="IMY30" s="921"/>
      <c r="IMZ30" s="921"/>
      <c r="INA30" s="921"/>
      <c r="INB30" s="921"/>
      <c r="INC30" s="921"/>
      <c r="IND30" s="921"/>
      <c r="INE30" s="921"/>
      <c r="INF30" s="921"/>
      <c r="ING30" s="921"/>
      <c r="INH30" s="921"/>
      <c r="INI30" s="921"/>
      <c r="INJ30" s="921"/>
      <c r="INK30" s="921"/>
      <c r="INL30" s="921"/>
      <c r="INM30" s="921"/>
      <c r="INN30" s="921"/>
      <c r="INO30" s="921"/>
      <c r="INP30" s="921"/>
      <c r="INQ30" s="921"/>
      <c r="INR30" s="921"/>
      <c r="INS30" s="921"/>
      <c r="INT30" s="921"/>
      <c r="INU30" s="921"/>
      <c r="INV30" s="921"/>
      <c r="INW30" s="921"/>
      <c r="INX30" s="921"/>
      <c r="INY30" s="921"/>
      <c r="INZ30" s="921"/>
      <c r="IOA30" s="921"/>
      <c r="IOB30" s="921"/>
      <c r="IOC30" s="921"/>
      <c r="IOD30" s="921"/>
      <c r="IOE30" s="921"/>
      <c r="IOF30" s="921"/>
      <c r="IOG30" s="921"/>
      <c r="IOH30" s="921"/>
      <c r="IOI30" s="921"/>
      <c r="IOJ30" s="921"/>
      <c r="IOK30" s="921"/>
      <c r="IOL30" s="921"/>
      <c r="IOM30" s="921"/>
      <c r="ION30" s="921"/>
      <c r="IOO30" s="921"/>
      <c r="IOP30" s="921"/>
      <c r="IOQ30" s="921"/>
      <c r="IOR30" s="921"/>
      <c r="IOS30" s="921"/>
      <c r="IOT30" s="921"/>
      <c r="IOU30" s="921"/>
      <c r="IOV30" s="921"/>
      <c r="IOW30" s="921"/>
      <c r="IOX30" s="921"/>
      <c r="IOY30" s="921"/>
      <c r="IOZ30" s="921"/>
      <c r="IPA30" s="921"/>
      <c r="IPB30" s="921"/>
      <c r="IPC30" s="921"/>
      <c r="IPD30" s="921"/>
      <c r="IPE30" s="921"/>
      <c r="IPF30" s="921"/>
      <c r="IPG30" s="921"/>
      <c r="IPH30" s="921"/>
      <c r="IPI30" s="921"/>
      <c r="IPJ30" s="921"/>
      <c r="IPK30" s="921"/>
      <c r="IPL30" s="921"/>
      <c r="IPM30" s="921"/>
      <c r="IPN30" s="921"/>
      <c r="IPO30" s="921"/>
      <c r="IPP30" s="921"/>
      <c r="IPQ30" s="921"/>
      <c r="IPR30" s="921"/>
      <c r="IPS30" s="921"/>
      <c r="IPT30" s="921"/>
      <c r="IPU30" s="921"/>
      <c r="IPV30" s="921"/>
      <c r="IPW30" s="921"/>
      <c r="IPX30" s="921"/>
      <c r="IPY30" s="921"/>
      <c r="IPZ30" s="921"/>
      <c r="IQA30" s="921"/>
      <c r="IQB30" s="921"/>
      <c r="IQC30" s="921"/>
      <c r="IQD30" s="921"/>
      <c r="IQE30" s="921"/>
      <c r="IQF30" s="921"/>
      <c r="IQG30" s="921"/>
      <c r="IQH30" s="921"/>
      <c r="IQI30" s="921"/>
      <c r="IQJ30" s="921"/>
      <c r="IQK30" s="921"/>
      <c r="IQL30" s="921"/>
      <c r="IQM30" s="921"/>
      <c r="IQN30" s="921"/>
      <c r="IQO30" s="921"/>
      <c r="IQP30" s="921"/>
      <c r="IQQ30" s="921"/>
      <c r="IQR30" s="921"/>
      <c r="IQS30" s="921"/>
      <c r="IQT30" s="921"/>
      <c r="IQU30" s="921"/>
      <c r="IQV30" s="921"/>
      <c r="IQW30" s="921"/>
      <c r="IQX30" s="921"/>
      <c r="IQY30" s="921"/>
      <c r="IQZ30" s="921"/>
      <c r="IRA30" s="921"/>
      <c r="IRB30" s="921"/>
      <c r="IRC30" s="921"/>
      <c r="IRD30" s="921"/>
      <c r="IRE30" s="921"/>
      <c r="IRF30" s="921"/>
      <c r="IRG30" s="921"/>
      <c r="IRH30" s="921"/>
      <c r="IRI30" s="921"/>
      <c r="IRJ30" s="921"/>
      <c r="IRK30" s="921"/>
      <c r="IRL30" s="921"/>
      <c r="IRM30" s="921"/>
      <c r="IRN30" s="921"/>
      <c r="IRO30" s="921"/>
      <c r="IRP30" s="921"/>
      <c r="IRQ30" s="921"/>
      <c r="IRR30" s="921"/>
      <c r="IRS30" s="921"/>
      <c r="IRT30" s="921"/>
      <c r="IRU30" s="921"/>
      <c r="IRV30" s="921"/>
      <c r="IRW30" s="921"/>
      <c r="IRX30" s="921"/>
      <c r="IRY30" s="921"/>
      <c r="IRZ30" s="921"/>
      <c r="ISA30" s="921"/>
      <c r="ISB30" s="921"/>
      <c r="ISC30" s="921"/>
      <c r="ISD30" s="921"/>
      <c r="ISE30" s="921"/>
      <c r="ISF30" s="921"/>
      <c r="ISG30" s="921"/>
      <c r="ISH30" s="921"/>
      <c r="ISI30" s="921"/>
      <c r="ISJ30" s="921"/>
      <c r="ISK30" s="921"/>
      <c r="ISL30" s="921"/>
      <c r="ISM30" s="921"/>
      <c r="ISN30" s="921"/>
      <c r="ISO30" s="921"/>
      <c r="ISP30" s="921"/>
      <c r="ISQ30" s="921"/>
      <c r="ISR30" s="921"/>
      <c r="ISS30" s="921"/>
      <c r="IST30" s="921"/>
      <c r="ISU30" s="921"/>
      <c r="ISV30" s="921"/>
      <c r="ISW30" s="921"/>
      <c r="ISX30" s="921"/>
      <c r="ISY30" s="921"/>
      <c r="ISZ30" s="921"/>
      <c r="ITA30" s="921"/>
      <c r="ITB30" s="921"/>
      <c r="ITC30" s="921"/>
      <c r="ITD30" s="921"/>
      <c r="ITE30" s="921"/>
      <c r="ITF30" s="921"/>
      <c r="ITG30" s="921"/>
      <c r="ITH30" s="921"/>
      <c r="ITI30" s="921"/>
      <c r="ITJ30" s="921"/>
      <c r="ITK30" s="921"/>
      <c r="ITL30" s="921"/>
      <c r="ITM30" s="921"/>
      <c r="ITN30" s="921"/>
      <c r="ITO30" s="921"/>
      <c r="ITP30" s="921"/>
      <c r="ITQ30" s="921"/>
      <c r="ITR30" s="921"/>
      <c r="ITS30" s="921"/>
      <c r="ITT30" s="921"/>
      <c r="ITU30" s="921"/>
      <c r="ITV30" s="921"/>
      <c r="ITW30" s="921"/>
      <c r="ITX30" s="921"/>
      <c r="ITY30" s="921"/>
      <c r="ITZ30" s="921"/>
      <c r="IUA30" s="921"/>
      <c r="IUB30" s="921"/>
      <c r="IUC30" s="921"/>
      <c r="IUD30" s="921"/>
      <c r="IUE30" s="921"/>
      <c r="IUF30" s="921"/>
      <c r="IUG30" s="921"/>
      <c r="IUH30" s="921"/>
      <c r="IUI30" s="921"/>
      <c r="IUJ30" s="921"/>
      <c r="IUK30" s="921"/>
      <c r="IUL30" s="921"/>
      <c r="IUM30" s="921"/>
      <c r="IUN30" s="921"/>
      <c r="IUO30" s="921"/>
      <c r="IUP30" s="921"/>
      <c r="IUQ30" s="921"/>
      <c r="IUR30" s="921"/>
      <c r="IUS30" s="921"/>
      <c r="IUT30" s="921"/>
      <c r="IUU30" s="921"/>
      <c r="IUV30" s="921"/>
      <c r="IUW30" s="921"/>
      <c r="IUX30" s="921"/>
      <c r="IUY30" s="921"/>
      <c r="IUZ30" s="921"/>
      <c r="IVA30" s="921"/>
      <c r="IVB30" s="921"/>
      <c r="IVC30" s="921"/>
      <c r="IVD30" s="921"/>
      <c r="IVE30" s="921"/>
      <c r="IVF30" s="921"/>
      <c r="IVG30" s="921"/>
      <c r="IVH30" s="921"/>
      <c r="IVI30" s="921"/>
      <c r="IVJ30" s="921"/>
      <c r="IVK30" s="921"/>
      <c r="IVL30" s="921"/>
      <c r="IVM30" s="921"/>
      <c r="IVN30" s="921"/>
      <c r="IVO30" s="921"/>
      <c r="IVP30" s="921"/>
      <c r="IVQ30" s="921"/>
      <c r="IVR30" s="921"/>
      <c r="IVS30" s="921"/>
      <c r="IVT30" s="921"/>
      <c r="IVU30" s="921"/>
      <c r="IVV30" s="921"/>
      <c r="IVW30" s="921"/>
      <c r="IVX30" s="921"/>
      <c r="IVY30" s="921"/>
      <c r="IVZ30" s="921"/>
      <c r="IWA30" s="921"/>
      <c r="IWB30" s="921"/>
      <c r="IWC30" s="921"/>
      <c r="IWD30" s="921"/>
      <c r="IWE30" s="921"/>
      <c r="IWF30" s="921"/>
      <c r="IWG30" s="921"/>
      <c r="IWH30" s="921"/>
      <c r="IWI30" s="921"/>
      <c r="IWJ30" s="921"/>
      <c r="IWK30" s="921"/>
      <c r="IWL30" s="921"/>
      <c r="IWM30" s="921"/>
      <c r="IWN30" s="921"/>
      <c r="IWO30" s="921"/>
      <c r="IWP30" s="921"/>
      <c r="IWQ30" s="921"/>
      <c r="IWR30" s="921"/>
      <c r="IWS30" s="921"/>
      <c r="IWT30" s="921"/>
      <c r="IWU30" s="921"/>
      <c r="IWV30" s="921"/>
      <c r="IWW30" s="921"/>
      <c r="IWX30" s="921"/>
      <c r="IWY30" s="921"/>
      <c r="IWZ30" s="921"/>
      <c r="IXA30" s="921"/>
      <c r="IXB30" s="921"/>
      <c r="IXC30" s="921"/>
      <c r="IXD30" s="921"/>
      <c r="IXE30" s="921"/>
      <c r="IXF30" s="921"/>
      <c r="IXG30" s="921"/>
      <c r="IXH30" s="921"/>
      <c r="IXI30" s="921"/>
      <c r="IXJ30" s="921"/>
      <c r="IXK30" s="921"/>
      <c r="IXL30" s="921"/>
      <c r="IXM30" s="921"/>
      <c r="IXN30" s="921"/>
      <c r="IXO30" s="921"/>
      <c r="IXP30" s="921"/>
      <c r="IXQ30" s="921"/>
      <c r="IXR30" s="921"/>
      <c r="IXS30" s="921"/>
      <c r="IXT30" s="921"/>
      <c r="IXU30" s="921"/>
      <c r="IXV30" s="921"/>
      <c r="IXW30" s="921"/>
      <c r="IXX30" s="921"/>
      <c r="IXY30" s="921"/>
      <c r="IXZ30" s="921"/>
      <c r="IYA30" s="921"/>
      <c r="IYB30" s="921"/>
      <c r="IYC30" s="921"/>
      <c r="IYD30" s="921"/>
      <c r="IYE30" s="921"/>
      <c r="IYF30" s="921"/>
      <c r="IYG30" s="921"/>
      <c r="IYH30" s="921"/>
      <c r="IYI30" s="921"/>
      <c r="IYJ30" s="921"/>
      <c r="IYK30" s="921"/>
      <c r="IYL30" s="921"/>
      <c r="IYM30" s="921"/>
      <c r="IYN30" s="921"/>
      <c r="IYO30" s="921"/>
      <c r="IYP30" s="921"/>
      <c r="IYQ30" s="921"/>
      <c r="IYR30" s="921"/>
      <c r="IYS30" s="921"/>
      <c r="IYT30" s="921"/>
      <c r="IYU30" s="921"/>
      <c r="IYV30" s="921"/>
      <c r="IYW30" s="921"/>
      <c r="IYX30" s="921"/>
      <c r="IYY30" s="921"/>
      <c r="IYZ30" s="921"/>
      <c r="IZA30" s="921"/>
      <c r="IZB30" s="921"/>
      <c r="IZC30" s="921"/>
      <c r="IZD30" s="921"/>
      <c r="IZE30" s="921"/>
      <c r="IZF30" s="921"/>
      <c r="IZG30" s="921"/>
      <c r="IZH30" s="921"/>
      <c r="IZI30" s="921"/>
      <c r="IZJ30" s="921"/>
      <c r="IZK30" s="921"/>
      <c r="IZL30" s="921"/>
      <c r="IZM30" s="921"/>
      <c r="IZN30" s="921"/>
      <c r="IZO30" s="921"/>
      <c r="IZP30" s="921"/>
      <c r="IZQ30" s="921"/>
      <c r="IZR30" s="921"/>
      <c r="IZS30" s="921"/>
      <c r="IZT30" s="921"/>
      <c r="IZU30" s="921"/>
      <c r="IZV30" s="921"/>
      <c r="IZW30" s="921"/>
      <c r="IZX30" s="921"/>
      <c r="IZY30" s="921"/>
      <c r="IZZ30" s="921"/>
      <c r="JAA30" s="921"/>
      <c r="JAB30" s="921"/>
      <c r="JAC30" s="921"/>
      <c r="JAD30" s="921"/>
      <c r="JAE30" s="921"/>
      <c r="JAF30" s="921"/>
      <c r="JAG30" s="921"/>
      <c r="JAH30" s="921"/>
      <c r="JAI30" s="921"/>
      <c r="JAJ30" s="921"/>
      <c r="JAK30" s="921"/>
      <c r="JAL30" s="921"/>
      <c r="JAM30" s="921"/>
      <c r="JAN30" s="921"/>
      <c r="JAO30" s="921"/>
      <c r="JAP30" s="921"/>
      <c r="JAQ30" s="921"/>
      <c r="JAR30" s="921"/>
      <c r="JAS30" s="921"/>
      <c r="JAT30" s="921"/>
      <c r="JAU30" s="921"/>
      <c r="JAV30" s="921"/>
      <c r="JAW30" s="921"/>
      <c r="JAX30" s="921"/>
      <c r="JAY30" s="921"/>
      <c r="JAZ30" s="921"/>
      <c r="JBA30" s="921"/>
      <c r="JBB30" s="921"/>
      <c r="JBC30" s="921"/>
      <c r="JBD30" s="921"/>
      <c r="JBE30" s="921"/>
      <c r="JBF30" s="921"/>
      <c r="JBG30" s="921"/>
      <c r="JBH30" s="921"/>
      <c r="JBI30" s="921"/>
      <c r="JBJ30" s="921"/>
      <c r="JBK30" s="921"/>
      <c r="JBL30" s="921"/>
      <c r="JBM30" s="921"/>
      <c r="JBN30" s="921"/>
      <c r="JBO30" s="921"/>
      <c r="JBP30" s="921"/>
      <c r="JBQ30" s="921"/>
      <c r="JBR30" s="921"/>
      <c r="JBS30" s="921"/>
      <c r="JBT30" s="921"/>
      <c r="JBU30" s="921"/>
      <c r="JBV30" s="921"/>
      <c r="JBW30" s="921"/>
      <c r="JBX30" s="921"/>
      <c r="JBY30" s="921"/>
      <c r="JBZ30" s="921"/>
      <c r="JCA30" s="921"/>
      <c r="JCB30" s="921"/>
      <c r="JCC30" s="921"/>
      <c r="JCD30" s="921"/>
      <c r="JCE30" s="921"/>
      <c r="JCF30" s="921"/>
      <c r="JCG30" s="921"/>
      <c r="JCH30" s="921"/>
      <c r="JCI30" s="921"/>
      <c r="JCJ30" s="921"/>
      <c r="JCK30" s="921"/>
      <c r="JCL30" s="921"/>
      <c r="JCM30" s="921"/>
      <c r="JCN30" s="921"/>
      <c r="JCO30" s="921"/>
      <c r="JCP30" s="921"/>
      <c r="JCQ30" s="921"/>
      <c r="JCR30" s="921"/>
      <c r="JCS30" s="921"/>
      <c r="JCT30" s="921"/>
      <c r="JCU30" s="921"/>
      <c r="JCV30" s="921"/>
      <c r="JCW30" s="921"/>
      <c r="JCX30" s="921"/>
      <c r="JCY30" s="921"/>
      <c r="JCZ30" s="921"/>
      <c r="JDA30" s="921"/>
      <c r="JDB30" s="921"/>
      <c r="JDC30" s="921"/>
      <c r="JDD30" s="921"/>
      <c r="JDE30" s="921"/>
      <c r="JDF30" s="921"/>
      <c r="JDG30" s="921"/>
      <c r="JDH30" s="921"/>
      <c r="JDI30" s="921"/>
      <c r="JDJ30" s="921"/>
      <c r="JDK30" s="921"/>
      <c r="JDL30" s="921"/>
      <c r="JDM30" s="921"/>
      <c r="JDN30" s="921"/>
      <c r="JDO30" s="921"/>
      <c r="JDP30" s="921"/>
      <c r="JDQ30" s="921"/>
      <c r="JDR30" s="921"/>
      <c r="JDS30" s="921"/>
      <c r="JDT30" s="921"/>
      <c r="JDU30" s="921"/>
      <c r="JDV30" s="921"/>
      <c r="JDW30" s="921"/>
      <c r="JDX30" s="921"/>
      <c r="JDY30" s="921"/>
      <c r="JDZ30" s="921"/>
      <c r="JEA30" s="921"/>
      <c r="JEB30" s="921"/>
      <c r="JEC30" s="921"/>
      <c r="JED30" s="921"/>
      <c r="JEE30" s="921"/>
      <c r="JEF30" s="921"/>
      <c r="JEG30" s="921"/>
      <c r="JEH30" s="921"/>
      <c r="JEI30" s="921"/>
      <c r="JEJ30" s="921"/>
      <c r="JEK30" s="921"/>
      <c r="JEL30" s="921"/>
      <c r="JEM30" s="921"/>
      <c r="JEN30" s="921"/>
      <c r="JEO30" s="921"/>
      <c r="JEP30" s="921"/>
      <c r="JEQ30" s="921"/>
      <c r="JER30" s="921"/>
      <c r="JES30" s="921"/>
      <c r="JET30" s="921"/>
      <c r="JEU30" s="921"/>
      <c r="JEV30" s="921"/>
      <c r="JEW30" s="921"/>
      <c r="JEX30" s="921"/>
      <c r="JEY30" s="921"/>
      <c r="JEZ30" s="921"/>
      <c r="JFA30" s="921"/>
      <c r="JFB30" s="921"/>
      <c r="JFC30" s="921"/>
      <c r="JFD30" s="921"/>
      <c r="JFE30" s="921"/>
      <c r="JFF30" s="921"/>
      <c r="JFG30" s="921"/>
      <c r="JFH30" s="921"/>
      <c r="JFI30" s="921"/>
      <c r="JFJ30" s="921"/>
      <c r="JFK30" s="921"/>
      <c r="JFL30" s="921"/>
      <c r="JFM30" s="921"/>
      <c r="JFN30" s="921"/>
      <c r="JFO30" s="921"/>
      <c r="JFP30" s="921"/>
      <c r="JFQ30" s="921"/>
      <c r="JFR30" s="921"/>
      <c r="JFS30" s="921"/>
      <c r="JFT30" s="921"/>
      <c r="JFU30" s="921"/>
      <c r="JFV30" s="921"/>
      <c r="JFW30" s="921"/>
      <c r="JFX30" s="921"/>
      <c r="JFY30" s="921"/>
      <c r="JFZ30" s="921"/>
      <c r="JGA30" s="921"/>
      <c r="JGB30" s="921"/>
      <c r="JGC30" s="921"/>
      <c r="JGD30" s="921"/>
      <c r="JGE30" s="921"/>
      <c r="JGF30" s="921"/>
      <c r="JGG30" s="921"/>
      <c r="JGH30" s="921"/>
      <c r="JGI30" s="921"/>
      <c r="JGJ30" s="921"/>
      <c r="JGK30" s="921"/>
      <c r="JGL30" s="921"/>
      <c r="JGM30" s="921"/>
      <c r="JGN30" s="921"/>
      <c r="JGO30" s="921"/>
      <c r="JGP30" s="921"/>
      <c r="JGQ30" s="921"/>
      <c r="JGR30" s="921"/>
      <c r="JGS30" s="921"/>
      <c r="JGT30" s="921"/>
      <c r="JGU30" s="921"/>
      <c r="JGV30" s="921"/>
      <c r="JGW30" s="921"/>
      <c r="JGX30" s="921"/>
      <c r="JGY30" s="921"/>
      <c r="JGZ30" s="921"/>
      <c r="JHA30" s="921"/>
      <c r="JHB30" s="921"/>
      <c r="JHC30" s="921"/>
      <c r="JHD30" s="921"/>
      <c r="JHE30" s="921"/>
      <c r="JHF30" s="921"/>
      <c r="JHG30" s="921"/>
      <c r="JHH30" s="921"/>
      <c r="JHI30" s="921"/>
      <c r="JHJ30" s="921"/>
      <c r="JHK30" s="921"/>
      <c r="JHL30" s="921"/>
      <c r="JHM30" s="921"/>
      <c r="JHN30" s="921"/>
      <c r="JHO30" s="921"/>
      <c r="JHP30" s="921"/>
      <c r="JHQ30" s="921"/>
      <c r="JHR30" s="921"/>
      <c r="JHS30" s="921"/>
      <c r="JHT30" s="921"/>
      <c r="JHU30" s="921"/>
      <c r="JHV30" s="921"/>
      <c r="JHW30" s="921"/>
      <c r="JHX30" s="921"/>
      <c r="JHY30" s="921"/>
      <c r="JHZ30" s="921"/>
      <c r="JIA30" s="921"/>
      <c r="JIB30" s="921"/>
      <c r="JIC30" s="921"/>
      <c r="JID30" s="921"/>
      <c r="JIE30" s="921"/>
      <c r="JIF30" s="921"/>
      <c r="JIG30" s="921"/>
      <c r="JIH30" s="921"/>
      <c r="JII30" s="921"/>
      <c r="JIJ30" s="921"/>
      <c r="JIK30" s="921"/>
      <c r="JIL30" s="921"/>
      <c r="JIM30" s="921"/>
      <c r="JIN30" s="921"/>
      <c r="JIO30" s="921"/>
      <c r="JIP30" s="921"/>
      <c r="JIQ30" s="921"/>
      <c r="JIR30" s="921"/>
      <c r="JIS30" s="921"/>
      <c r="JIT30" s="921"/>
      <c r="JIU30" s="921"/>
      <c r="JIV30" s="921"/>
      <c r="JIW30" s="921"/>
      <c r="JIX30" s="921"/>
      <c r="JIY30" s="921"/>
      <c r="JIZ30" s="921"/>
      <c r="JJA30" s="921"/>
      <c r="JJB30" s="921"/>
      <c r="JJC30" s="921"/>
      <c r="JJD30" s="921"/>
      <c r="JJE30" s="921"/>
      <c r="JJF30" s="921"/>
      <c r="JJG30" s="921"/>
      <c r="JJH30" s="921"/>
      <c r="JJI30" s="921"/>
      <c r="JJJ30" s="921"/>
      <c r="JJK30" s="921"/>
      <c r="JJL30" s="921"/>
      <c r="JJM30" s="921"/>
      <c r="JJN30" s="921"/>
      <c r="JJO30" s="921"/>
      <c r="JJP30" s="921"/>
      <c r="JJQ30" s="921"/>
      <c r="JJR30" s="921"/>
      <c r="JJS30" s="921"/>
      <c r="JJT30" s="921"/>
      <c r="JJU30" s="921"/>
      <c r="JJV30" s="921"/>
      <c r="JJW30" s="921"/>
      <c r="JJX30" s="921"/>
      <c r="JJY30" s="921"/>
      <c r="JJZ30" s="921"/>
      <c r="JKA30" s="921"/>
      <c r="JKB30" s="921"/>
      <c r="JKC30" s="921"/>
      <c r="JKD30" s="921"/>
      <c r="JKE30" s="921"/>
      <c r="JKF30" s="921"/>
      <c r="JKG30" s="921"/>
      <c r="JKH30" s="921"/>
      <c r="JKI30" s="921"/>
      <c r="JKJ30" s="921"/>
      <c r="JKK30" s="921"/>
      <c r="JKL30" s="921"/>
      <c r="JKM30" s="921"/>
      <c r="JKN30" s="921"/>
      <c r="JKO30" s="921"/>
      <c r="JKP30" s="921"/>
      <c r="JKQ30" s="921"/>
      <c r="JKR30" s="921"/>
      <c r="JKS30" s="921"/>
      <c r="JKT30" s="921"/>
      <c r="JKU30" s="921"/>
      <c r="JKV30" s="921"/>
      <c r="JKW30" s="921"/>
      <c r="JKX30" s="921"/>
      <c r="JKY30" s="921"/>
      <c r="JKZ30" s="921"/>
      <c r="JLA30" s="921"/>
      <c r="JLB30" s="921"/>
      <c r="JLC30" s="921"/>
      <c r="JLD30" s="921"/>
      <c r="JLE30" s="921"/>
      <c r="JLF30" s="921"/>
      <c r="JLG30" s="921"/>
      <c r="JLH30" s="921"/>
      <c r="JLI30" s="921"/>
      <c r="JLJ30" s="921"/>
      <c r="JLK30" s="921"/>
      <c r="JLL30" s="921"/>
      <c r="JLM30" s="921"/>
      <c r="JLN30" s="921"/>
      <c r="JLO30" s="921"/>
      <c r="JLP30" s="921"/>
      <c r="JLQ30" s="921"/>
      <c r="JLR30" s="921"/>
      <c r="JLS30" s="921"/>
      <c r="JLT30" s="921"/>
      <c r="JLU30" s="921"/>
      <c r="JLV30" s="921"/>
      <c r="JLW30" s="921"/>
      <c r="JLX30" s="921"/>
      <c r="JLY30" s="921"/>
      <c r="JLZ30" s="921"/>
      <c r="JMA30" s="921"/>
      <c r="JMB30" s="921"/>
      <c r="JMC30" s="921"/>
      <c r="JMD30" s="921"/>
      <c r="JME30" s="921"/>
      <c r="JMF30" s="921"/>
      <c r="JMG30" s="921"/>
      <c r="JMH30" s="921"/>
      <c r="JMI30" s="921"/>
      <c r="JMJ30" s="921"/>
      <c r="JMK30" s="921"/>
      <c r="JML30" s="921"/>
      <c r="JMM30" s="921"/>
      <c r="JMN30" s="921"/>
      <c r="JMO30" s="921"/>
      <c r="JMP30" s="921"/>
      <c r="JMQ30" s="921"/>
      <c r="JMR30" s="921"/>
      <c r="JMS30" s="921"/>
      <c r="JMT30" s="921"/>
      <c r="JMU30" s="921"/>
      <c r="JMV30" s="921"/>
      <c r="JMW30" s="921"/>
      <c r="JMX30" s="921"/>
      <c r="JMY30" s="921"/>
      <c r="JMZ30" s="921"/>
      <c r="JNA30" s="921"/>
      <c r="JNB30" s="921"/>
      <c r="JNC30" s="921"/>
      <c r="JND30" s="921"/>
      <c r="JNE30" s="921"/>
      <c r="JNF30" s="921"/>
      <c r="JNG30" s="921"/>
      <c r="JNH30" s="921"/>
      <c r="JNI30" s="921"/>
      <c r="JNJ30" s="921"/>
      <c r="JNK30" s="921"/>
      <c r="JNL30" s="921"/>
      <c r="JNM30" s="921"/>
      <c r="JNN30" s="921"/>
      <c r="JNO30" s="921"/>
      <c r="JNP30" s="921"/>
      <c r="JNQ30" s="921"/>
      <c r="JNR30" s="921"/>
      <c r="JNS30" s="921"/>
      <c r="JNT30" s="921"/>
      <c r="JNU30" s="921"/>
      <c r="JNV30" s="921"/>
      <c r="JNW30" s="921"/>
      <c r="JNX30" s="921"/>
      <c r="JNY30" s="921"/>
      <c r="JNZ30" s="921"/>
      <c r="JOA30" s="921"/>
      <c r="JOB30" s="921"/>
      <c r="JOC30" s="921"/>
      <c r="JOD30" s="921"/>
      <c r="JOE30" s="921"/>
      <c r="JOF30" s="921"/>
      <c r="JOG30" s="921"/>
      <c r="JOH30" s="921"/>
      <c r="JOI30" s="921"/>
      <c r="JOJ30" s="921"/>
      <c r="JOK30" s="921"/>
      <c r="JOL30" s="921"/>
      <c r="JOM30" s="921"/>
      <c r="JON30" s="921"/>
      <c r="JOO30" s="921"/>
      <c r="JOP30" s="921"/>
      <c r="JOQ30" s="921"/>
      <c r="JOR30" s="921"/>
      <c r="JOS30" s="921"/>
      <c r="JOT30" s="921"/>
      <c r="JOU30" s="921"/>
      <c r="JOV30" s="921"/>
      <c r="JOW30" s="921"/>
      <c r="JOX30" s="921"/>
      <c r="JOY30" s="921"/>
      <c r="JOZ30" s="921"/>
      <c r="JPA30" s="921"/>
      <c r="JPB30" s="921"/>
      <c r="JPC30" s="921"/>
      <c r="JPD30" s="921"/>
      <c r="JPE30" s="921"/>
      <c r="JPF30" s="921"/>
      <c r="JPG30" s="921"/>
      <c r="JPH30" s="921"/>
      <c r="JPI30" s="921"/>
      <c r="JPJ30" s="921"/>
      <c r="JPK30" s="921"/>
      <c r="JPL30" s="921"/>
      <c r="JPM30" s="921"/>
      <c r="JPN30" s="921"/>
      <c r="JPO30" s="921"/>
      <c r="JPP30" s="921"/>
      <c r="JPQ30" s="921"/>
      <c r="JPR30" s="921"/>
      <c r="JPS30" s="921"/>
      <c r="JPT30" s="921"/>
      <c r="JPU30" s="921"/>
      <c r="JPV30" s="921"/>
      <c r="JPW30" s="921"/>
      <c r="JPX30" s="921"/>
      <c r="JPY30" s="921"/>
      <c r="JPZ30" s="921"/>
      <c r="JQA30" s="921"/>
      <c r="JQB30" s="921"/>
      <c r="JQC30" s="921"/>
      <c r="JQD30" s="921"/>
      <c r="JQE30" s="921"/>
      <c r="JQF30" s="921"/>
      <c r="JQG30" s="921"/>
      <c r="JQH30" s="921"/>
      <c r="JQI30" s="921"/>
      <c r="JQJ30" s="921"/>
      <c r="JQK30" s="921"/>
      <c r="JQL30" s="921"/>
      <c r="JQM30" s="921"/>
      <c r="JQN30" s="921"/>
      <c r="JQO30" s="921"/>
      <c r="JQP30" s="921"/>
      <c r="JQQ30" s="921"/>
      <c r="JQR30" s="921"/>
      <c r="JQS30" s="921"/>
      <c r="JQT30" s="921"/>
      <c r="JQU30" s="921"/>
      <c r="JQV30" s="921"/>
      <c r="JQW30" s="921"/>
      <c r="JQX30" s="921"/>
      <c r="JQY30" s="921"/>
      <c r="JQZ30" s="921"/>
      <c r="JRA30" s="921"/>
      <c r="JRB30" s="921"/>
      <c r="JRC30" s="921"/>
      <c r="JRD30" s="921"/>
      <c r="JRE30" s="921"/>
      <c r="JRF30" s="921"/>
      <c r="JRG30" s="921"/>
      <c r="JRH30" s="921"/>
      <c r="JRI30" s="921"/>
      <c r="JRJ30" s="921"/>
      <c r="JRK30" s="921"/>
      <c r="JRL30" s="921"/>
      <c r="JRM30" s="921"/>
      <c r="JRN30" s="921"/>
      <c r="JRO30" s="921"/>
      <c r="JRP30" s="921"/>
      <c r="JRQ30" s="921"/>
      <c r="JRR30" s="921"/>
      <c r="JRS30" s="921"/>
      <c r="JRT30" s="921"/>
      <c r="JRU30" s="921"/>
      <c r="JRV30" s="921"/>
      <c r="JRW30" s="921"/>
      <c r="JRX30" s="921"/>
      <c r="JRY30" s="921"/>
      <c r="JRZ30" s="921"/>
      <c r="JSA30" s="921"/>
      <c r="JSB30" s="921"/>
      <c r="JSC30" s="921"/>
      <c r="JSD30" s="921"/>
      <c r="JSE30" s="921"/>
      <c r="JSF30" s="921"/>
      <c r="JSG30" s="921"/>
      <c r="JSH30" s="921"/>
      <c r="JSI30" s="921"/>
      <c r="JSJ30" s="921"/>
      <c r="JSK30" s="921"/>
      <c r="JSL30" s="921"/>
      <c r="JSM30" s="921"/>
      <c r="JSN30" s="921"/>
      <c r="JSO30" s="921"/>
      <c r="JSP30" s="921"/>
      <c r="JSQ30" s="921"/>
      <c r="JSR30" s="921"/>
      <c r="JSS30" s="921"/>
      <c r="JST30" s="921"/>
      <c r="JSU30" s="921"/>
      <c r="JSV30" s="921"/>
      <c r="JSW30" s="921"/>
      <c r="JSX30" s="921"/>
      <c r="JSY30" s="921"/>
      <c r="JSZ30" s="921"/>
      <c r="JTA30" s="921"/>
      <c r="JTB30" s="921"/>
      <c r="JTC30" s="921"/>
      <c r="JTD30" s="921"/>
      <c r="JTE30" s="921"/>
      <c r="JTF30" s="921"/>
      <c r="JTG30" s="921"/>
      <c r="JTH30" s="921"/>
      <c r="JTI30" s="921"/>
      <c r="JTJ30" s="921"/>
      <c r="JTK30" s="921"/>
      <c r="JTL30" s="921"/>
      <c r="JTM30" s="921"/>
      <c r="JTN30" s="921"/>
      <c r="JTO30" s="921"/>
      <c r="JTP30" s="921"/>
      <c r="JTQ30" s="921"/>
      <c r="JTR30" s="921"/>
      <c r="JTS30" s="921"/>
      <c r="JTT30" s="921"/>
      <c r="JTU30" s="921"/>
      <c r="JTV30" s="921"/>
      <c r="JTW30" s="921"/>
      <c r="JTX30" s="921"/>
      <c r="JTY30" s="921"/>
      <c r="JTZ30" s="921"/>
      <c r="JUA30" s="921"/>
      <c r="JUB30" s="921"/>
      <c r="JUC30" s="921"/>
      <c r="JUD30" s="921"/>
      <c r="JUE30" s="921"/>
      <c r="JUF30" s="921"/>
      <c r="JUG30" s="921"/>
      <c r="JUH30" s="921"/>
      <c r="JUI30" s="921"/>
      <c r="JUJ30" s="921"/>
      <c r="JUK30" s="921"/>
      <c r="JUL30" s="921"/>
      <c r="JUM30" s="921"/>
      <c r="JUN30" s="921"/>
      <c r="JUO30" s="921"/>
      <c r="JUP30" s="921"/>
      <c r="JUQ30" s="921"/>
      <c r="JUR30" s="921"/>
      <c r="JUS30" s="921"/>
      <c r="JUT30" s="921"/>
      <c r="JUU30" s="921"/>
      <c r="JUV30" s="921"/>
      <c r="JUW30" s="921"/>
      <c r="JUX30" s="921"/>
      <c r="JUY30" s="921"/>
      <c r="JUZ30" s="921"/>
      <c r="JVA30" s="921"/>
      <c r="JVB30" s="921"/>
      <c r="JVC30" s="921"/>
      <c r="JVD30" s="921"/>
      <c r="JVE30" s="921"/>
      <c r="JVF30" s="921"/>
      <c r="JVG30" s="921"/>
      <c r="JVH30" s="921"/>
      <c r="JVI30" s="921"/>
      <c r="JVJ30" s="921"/>
      <c r="JVK30" s="921"/>
      <c r="JVL30" s="921"/>
      <c r="JVM30" s="921"/>
      <c r="JVN30" s="921"/>
      <c r="JVO30" s="921"/>
      <c r="JVP30" s="921"/>
      <c r="JVQ30" s="921"/>
      <c r="JVR30" s="921"/>
      <c r="JVS30" s="921"/>
      <c r="JVT30" s="921"/>
      <c r="JVU30" s="921"/>
      <c r="JVV30" s="921"/>
      <c r="JVW30" s="921"/>
      <c r="JVX30" s="921"/>
      <c r="JVY30" s="921"/>
      <c r="JVZ30" s="921"/>
      <c r="JWA30" s="921"/>
      <c r="JWB30" s="921"/>
      <c r="JWC30" s="921"/>
      <c r="JWD30" s="921"/>
      <c r="JWE30" s="921"/>
      <c r="JWF30" s="921"/>
      <c r="JWG30" s="921"/>
      <c r="JWH30" s="921"/>
      <c r="JWI30" s="921"/>
      <c r="JWJ30" s="921"/>
      <c r="JWK30" s="921"/>
      <c r="JWL30" s="921"/>
      <c r="JWM30" s="921"/>
      <c r="JWN30" s="921"/>
      <c r="JWO30" s="921"/>
      <c r="JWP30" s="921"/>
      <c r="JWQ30" s="921"/>
      <c r="JWR30" s="921"/>
      <c r="JWS30" s="921"/>
      <c r="JWT30" s="921"/>
      <c r="JWU30" s="921"/>
      <c r="JWV30" s="921"/>
      <c r="JWW30" s="921"/>
      <c r="JWX30" s="921"/>
      <c r="JWY30" s="921"/>
      <c r="JWZ30" s="921"/>
      <c r="JXA30" s="921"/>
      <c r="JXB30" s="921"/>
      <c r="JXC30" s="921"/>
      <c r="JXD30" s="921"/>
      <c r="JXE30" s="921"/>
      <c r="JXF30" s="921"/>
      <c r="JXG30" s="921"/>
      <c r="JXH30" s="921"/>
      <c r="JXI30" s="921"/>
      <c r="JXJ30" s="921"/>
      <c r="JXK30" s="921"/>
      <c r="JXL30" s="921"/>
      <c r="JXM30" s="921"/>
      <c r="JXN30" s="921"/>
      <c r="JXO30" s="921"/>
      <c r="JXP30" s="921"/>
      <c r="JXQ30" s="921"/>
      <c r="JXR30" s="921"/>
      <c r="JXS30" s="921"/>
      <c r="JXT30" s="921"/>
      <c r="JXU30" s="921"/>
      <c r="JXV30" s="921"/>
      <c r="JXW30" s="921"/>
      <c r="JXX30" s="921"/>
      <c r="JXY30" s="921"/>
      <c r="JXZ30" s="921"/>
      <c r="JYA30" s="921"/>
      <c r="JYB30" s="921"/>
      <c r="JYC30" s="921"/>
      <c r="JYD30" s="921"/>
      <c r="JYE30" s="921"/>
      <c r="JYF30" s="921"/>
      <c r="JYG30" s="921"/>
      <c r="JYH30" s="921"/>
      <c r="JYI30" s="921"/>
      <c r="JYJ30" s="921"/>
      <c r="JYK30" s="921"/>
      <c r="JYL30" s="921"/>
      <c r="JYM30" s="921"/>
      <c r="JYN30" s="921"/>
      <c r="JYO30" s="921"/>
      <c r="JYP30" s="921"/>
      <c r="JYQ30" s="921"/>
      <c r="JYR30" s="921"/>
      <c r="JYS30" s="921"/>
      <c r="JYT30" s="921"/>
      <c r="JYU30" s="921"/>
      <c r="JYV30" s="921"/>
      <c r="JYW30" s="921"/>
      <c r="JYX30" s="921"/>
      <c r="JYY30" s="921"/>
      <c r="JYZ30" s="921"/>
      <c r="JZA30" s="921"/>
      <c r="JZB30" s="921"/>
      <c r="JZC30" s="921"/>
      <c r="JZD30" s="921"/>
      <c r="JZE30" s="921"/>
      <c r="JZF30" s="921"/>
      <c r="JZG30" s="921"/>
      <c r="JZH30" s="921"/>
      <c r="JZI30" s="921"/>
      <c r="JZJ30" s="921"/>
      <c r="JZK30" s="921"/>
      <c r="JZL30" s="921"/>
      <c r="JZM30" s="921"/>
      <c r="JZN30" s="921"/>
      <c r="JZO30" s="921"/>
      <c r="JZP30" s="921"/>
      <c r="JZQ30" s="921"/>
      <c r="JZR30" s="921"/>
      <c r="JZS30" s="921"/>
      <c r="JZT30" s="921"/>
      <c r="JZU30" s="921"/>
      <c r="JZV30" s="921"/>
      <c r="JZW30" s="921"/>
      <c r="JZX30" s="921"/>
      <c r="JZY30" s="921"/>
      <c r="JZZ30" s="921"/>
      <c r="KAA30" s="921"/>
      <c r="KAB30" s="921"/>
      <c r="KAC30" s="921"/>
      <c r="KAD30" s="921"/>
      <c r="KAE30" s="921"/>
      <c r="KAF30" s="921"/>
      <c r="KAG30" s="921"/>
      <c r="KAH30" s="921"/>
      <c r="KAI30" s="921"/>
      <c r="KAJ30" s="921"/>
      <c r="KAK30" s="921"/>
      <c r="KAL30" s="921"/>
      <c r="KAM30" s="921"/>
      <c r="KAN30" s="921"/>
      <c r="KAO30" s="921"/>
      <c r="KAP30" s="921"/>
      <c r="KAQ30" s="921"/>
      <c r="KAR30" s="921"/>
      <c r="KAS30" s="921"/>
      <c r="KAT30" s="921"/>
      <c r="KAU30" s="921"/>
      <c r="KAV30" s="921"/>
      <c r="KAW30" s="921"/>
      <c r="KAX30" s="921"/>
      <c r="KAY30" s="921"/>
      <c r="KAZ30" s="921"/>
      <c r="KBA30" s="921"/>
      <c r="KBB30" s="921"/>
      <c r="KBC30" s="921"/>
      <c r="KBD30" s="921"/>
      <c r="KBE30" s="921"/>
      <c r="KBF30" s="921"/>
      <c r="KBG30" s="921"/>
      <c r="KBH30" s="921"/>
      <c r="KBI30" s="921"/>
      <c r="KBJ30" s="921"/>
      <c r="KBK30" s="921"/>
      <c r="KBL30" s="921"/>
      <c r="KBM30" s="921"/>
      <c r="KBN30" s="921"/>
      <c r="KBO30" s="921"/>
      <c r="KBP30" s="921"/>
      <c r="KBQ30" s="921"/>
      <c r="KBR30" s="921"/>
      <c r="KBS30" s="921"/>
      <c r="KBT30" s="921"/>
      <c r="KBU30" s="921"/>
      <c r="KBV30" s="921"/>
      <c r="KBW30" s="921"/>
      <c r="KBX30" s="921"/>
      <c r="KBY30" s="921"/>
      <c r="KBZ30" s="921"/>
      <c r="KCA30" s="921"/>
      <c r="KCB30" s="921"/>
      <c r="KCC30" s="921"/>
      <c r="KCD30" s="921"/>
      <c r="KCE30" s="921"/>
      <c r="KCF30" s="921"/>
      <c r="KCG30" s="921"/>
      <c r="KCH30" s="921"/>
      <c r="KCI30" s="921"/>
      <c r="KCJ30" s="921"/>
      <c r="KCK30" s="921"/>
      <c r="KCL30" s="921"/>
      <c r="KCM30" s="921"/>
      <c r="KCN30" s="921"/>
      <c r="KCO30" s="921"/>
      <c r="KCP30" s="921"/>
      <c r="KCQ30" s="921"/>
      <c r="KCR30" s="921"/>
      <c r="KCS30" s="921"/>
      <c r="KCT30" s="921"/>
      <c r="KCU30" s="921"/>
      <c r="KCV30" s="921"/>
      <c r="KCW30" s="921"/>
      <c r="KCX30" s="921"/>
      <c r="KCY30" s="921"/>
      <c r="KCZ30" s="921"/>
      <c r="KDA30" s="921"/>
      <c r="KDB30" s="921"/>
      <c r="KDC30" s="921"/>
      <c r="KDD30" s="921"/>
      <c r="KDE30" s="921"/>
      <c r="KDF30" s="921"/>
      <c r="KDG30" s="921"/>
      <c r="KDH30" s="921"/>
      <c r="KDI30" s="921"/>
      <c r="KDJ30" s="921"/>
      <c r="KDK30" s="921"/>
      <c r="KDL30" s="921"/>
      <c r="KDM30" s="921"/>
      <c r="KDN30" s="921"/>
      <c r="KDO30" s="921"/>
      <c r="KDP30" s="921"/>
      <c r="KDQ30" s="921"/>
      <c r="KDR30" s="921"/>
      <c r="KDS30" s="921"/>
      <c r="KDT30" s="921"/>
      <c r="KDU30" s="921"/>
      <c r="KDV30" s="921"/>
      <c r="KDW30" s="921"/>
      <c r="KDX30" s="921"/>
      <c r="KDY30" s="921"/>
      <c r="KDZ30" s="921"/>
      <c r="KEA30" s="921"/>
      <c r="KEB30" s="921"/>
      <c r="KEC30" s="921"/>
      <c r="KED30" s="921"/>
      <c r="KEE30" s="921"/>
      <c r="KEF30" s="921"/>
      <c r="KEG30" s="921"/>
      <c r="KEH30" s="921"/>
      <c r="KEI30" s="921"/>
      <c r="KEJ30" s="921"/>
      <c r="KEK30" s="921"/>
      <c r="KEL30" s="921"/>
      <c r="KEM30" s="921"/>
      <c r="KEN30" s="921"/>
      <c r="KEO30" s="921"/>
      <c r="KEP30" s="921"/>
      <c r="KEQ30" s="921"/>
      <c r="KER30" s="921"/>
      <c r="KES30" s="921"/>
      <c r="KET30" s="921"/>
      <c r="KEU30" s="921"/>
      <c r="KEV30" s="921"/>
      <c r="KEW30" s="921"/>
      <c r="KEX30" s="921"/>
      <c r="KEY30" s="921"/>
      <c r="KEZ30" s="921"/>
      <c r="KFA30" s="921"/>
      <c r="KFB30" s="921"/>
      <c r="KFC30" s="921"/>
      <c r="KFD30" s="921"/>
      <c r="KFE30" s="921"/>
      <c r="KFF30" s="921"/>
      <c r="KFG30" s="921"/>
      <c r="KFH30" s="921"/>
      <c r="KFI30" s="921"/>
      <c r="KFJ30" s="921"/>
      <c r="KFK30" s="921"/>
      <c r="KFL30" s="921"/>
      <c r="KFM30" s="921"/>
      <c r="KFN30" s="921"/>
      <c r="KFO30" s="921"/>
      <c r="KFP30" s="921"/>
      <c r="KFQ30" s="921"/>
      <c r="KFR30" s="921"/>
      <c r="KFS30" s="921"/>
      <c r="KFT30" s="921"/>
      <c r="KFU30" s="921"/>
      <c r="KFV30" s="921"/>
      <c r="KFW30" s="921"/>
      <c r="KFX30" s="921"/>
      <c r="KFY30" s="921"/>
      <c r="KFZ30" s="921"/>
      <c r="KGA30" s="921"/>
      <c r="KGB30" s="921"/>
      <c r="KGC30" s="921"/>
      <c r="KGD30" s="921"/>
      <c r="KGE30" s="921"/>
      <c r="KGF30" s="921"/>
      <c r="KGG30" s="921"/>
      <c r="KGH30" s="921"/>
      <c r="KGI30" s="921"/>
      <c r="KGJ30" s="921"/>
      <c r="KGK30" s="921"/>
      <c r="KGL30" s="921"/>
      <c r="KGM30" s="921"/>
      <c r="KGN30" s="921"/>
      <c r="KGO30" s="921"/>
      <c r="KGP30" s="921"/>
      <c r="KGQ30" s="921"/>
      <c r="KGR30" s="921"/>
      <c r="KGS30" s="921"/>
      <c r="KGT30" s="921"/>
      <c r="KGU30" s="921"/>
      <c r="KGV30" s="921"/>
      <c r="KGW30" s="921"/>
      <c r="KGX30" s="921"/>
      <c r="KGY30" s="921"/>
      <c r="KGZ30" s="921"/>
      <c r="KHA30" s="921"/>
      <c r="KHB30" s="921"/>
      <c r="KHC30" s="921"/>
      <c r="KHD30" s="921"/>
      <c r="KHE30" s="921"/>
      <c r="KHF30" s="921"/>
      <c r="KHG30" s="921"/>
      <c r="KHH30" s="921"/>
      <c r="KHI30" s="921"/>
      <c r="KHJ30" s="921"/>
      <c r="KHK30" s="921"/>
      <c r="KHL30" s="921"/>
      <c r="KHM30" s="921"/>
      <c r="KHN30" s="921"/>
      <c r="KHO30" s="921"/>
      <c r="KHP30" s="921"/>
      <c r="KHQ30" s="921"/>
      <c r="KHR30" s="921"/>
      <c r="KHS30" s="921"/>
      <c r="KHT30" s="921"/>
      <c r="KHU30" s="921"/>
      <c r="KHV30" s="921"/>
      <c r="KHW30" s="921"/>
      <c r="KHX30" s="921"/>
      <c r="KHY30" s="921"/>
      <c r="KHZ30" s="921"/>
      <c r="KIA30" s="921"/>
      <c r="KIB30" s="921"/>
      <c r="KIC30" s="921"/>
      <c r="KID30" s="921"/>
      <c r="KIE30" s="921"/>
      <c r="KIF30" s="921"/>
      <c r="KIG30" s="921"/>
      <c r="KIH30" s="921"/>
      <c r="KII30" s="921"/>
      <c r="KIJ30" s="921"/>
      <c r="KIK30" s="921"/>
      <c r="KIL30" s="921"/>
      <c r="KIM30" s="921"/>
      <c r="KIN30" s="921"/>
      <c r="KIO30" s="921"/>
      <c r="KIP30" s="921"/>
      <c r="KIQ30" s="921"/>
      <c r="KIR30" s="921"/>
      <c r="KIS30" s="921"/>
      <c r="KIT30" s="921"/>
      <c r="KIU30" s="921"/>
      <c r="KIV30" s="921"/>
      <c r="KIW30" s="921"/>
      <c r="KIX30" s="921"/>
      <c r="KIY30" s="921"/>
      <c r="KIZ30" s="921"/>
      <c r="KJA30" s="921"/>
      <c r="KJB30" s="921"/>
      <c r="KJC30" s="921"/>
      <c r="KJD30" s="921"/>
      <c r="KJE30" s="921"/>
      <c r="KJF30" s="921"/>
      <c r="KJG30" s="921"/>
      <c r="KJH30" s="921"/>
      <c r="KJI30" s="921"/>
      <c r="KJJ30" s="921"/>
      <c r="KJK30" s="921"/>
      <c r="KJL30" s="921"/>
      <c r="KJM30" s="921"/>
      <c r="KJN30" s="921"/>
      <c r="KJO30" s="921"/>
      <c r="KJP30" s="921"/>
      <c r="KJQ30" s="921"/>
      <c r="KJR30" s="921"/>
      <c r="KJS30" s="921"/>
      <c r="KJT30" s="921"/>
      <c r="KJU30" s="921"/>
      <c r="KJV30" s="921"/>
      <c r="KJW30" s="921"/>
      <c r="KJX30" s="921"/>
      <c r="KJY30" s="921"/>
      <c r="KJZ30" s="921"/>
      <c r="KKA30" s="921"/>
      <c r="KKB30" s="921"/>
      <c r="KKC30" s="921"/>
      <c r="KKD30" s="921"/>
      <c r="KKE30" s="921"/>
      <c r="KKF30" s="921"/>
      <c r="KKG30" s="921"/>
      <c r="KKH30" s="921"/>
      <c r="KKI30" s="921"/>
      <c r="KKJ30" s="921"/>
      <c r="KKK30" s="921"/>
      <c r="KKL30" s="921"/>
      <c r="KKM30" s="921"/>
      <c r="KKN30" s="921"/>
      <c r="KKO30" s="921"/>
      <c r="KKP30" s="921"/>
      <c r="KKQ30" s="921"/>
      <c r="KKR30" s="921"/>
      <c r="KKS30" s="921"/>
      <c r="KKT30" s="921"/>
      <c r="KKU30" s="921"/>
      <c r="KKV30" s="921"/>
      <c r="KKW30" s="921"/>
      <c r="KKX30" s="921"/>
      <c r="KKY30" s="921"/>
      <c r="KKZ30" s="921"/>
      <c r="KLA30" s="921"/>
      <c r="KLB30" s="921"/>
      <c r="KLC30" s="921"/>
      <c r="KLD30" s="921"/>
      <c r="KLE30" s="921"/>
      <c r="KLF30" s="921"/>
      <c r="KLG30" s="921"/>
      <c r="KLH30" s="921"/>
      <c r="KLI30" s="921"/>
      <c r="KLJ30" s="921"/>
      <c r="KLK30" s="921"/>
      <c r="KLL30" s="921"/>
      <c r="KLM30" s="921"/>
      <c r="KLN30" s="921"/>
      <c r="KLO30" s="921"/>
      <c r="KLP30" s="921"/>
      <c r="KLQ30" s="921"/>
      <c r="KLR30" s="921"/>
      <c r="KLS30" s="921"/>
      <c r="KLT30" s="921"/>
      <c r="KLU30" s="921"/>
      <c r="KLV30" s="921"/>
      <c r="KLW30" s="921"/>
      <c r="KLX30" s="921"/>
      <c r="KLY30" s="921"/>
      <c r="KLZ30" s="921"/>
      <c r="KMA30" s="921"/>
      <c r="KMB30" s="921"/>
      <c r="KMC30" s="921"/>
      <c r="KMD30" s="921"/>
      <c r="KME30" s="921"/>
      <c r="KMF30" s="921"/>
      <c r="KMG30" s="921"/>
      <c r="KMH30" s="921"/>
      <c r="KMI30" s="921"/>
      <c r="KMJ30" s="921"/>
      <c r="KMK30" s="921"/>
      <c r="KML30" s="921"/>
      <c r="KMM30" s="921"/>
      <c r="KMN30" s="921"/>
      <c r="KMO30" s="921"/>
      <c r="KMP30" s="921"/>
      <c r="KMQ30" s="921"/>
      <c r="KMR30" s="921"/>
      <c r="KMS30" s="921"/>
      <c r="KMT30" s="921"/>
      <c r="KMU30" s="921"/>
      <c r="KMV30" s="921"/>
      <c r="KMW30" s="921"/>
      <c r="KMX30" s="921"/>
      <c r="KMY30" s="921"/>
      <c r="KMZ30" s="921"/>
      <c r="KNA30" s="921"/>
      <c r="KNB30" s="921"/>
      <c r="KNC30" s="921"/>
      <c r="KND30" s="921"/>
      <c r="KNE30" s="921"/>
      <c r="KNF30" s="921"/>
      <c r="KNG30" s="921"/>
      <c r="KNH30" s="921"/>
      <c r="KNI30" s="921"/>
      <c r="KNJ30" s="921"/>
      <c r="KNK30" s="921"/>
      <c r="KNL30" s="921"/>
      <c r="KNM30" s="921"/>
      <c r="KNN30" s="921"/>
      <c r="KNO30" s="921"/>
      <c r="KNP30" s="921"/>
      <c r="KNQ30" s="921"/>
      <c r="KNR30" s="921"/>
      <c r="KNS30" s="921"/>
      <c r="KNT30" s="921"/>
      <c r="KNU30" s="921"/>
      <c r="KNV30" s="921"/>
      <c r="KNW30" s="921"/>
      <c r="KNX30" s="921"/>
      <c r="KNY30" s="921"/>
      <c r="KNZ30" s="921"/>
      <c r="KOA30" s="921"/>
      <c r="KOB30" s="921"/>
      <c r="KOC30" s="921"/>
      <c r="KOD30" s="921"/>
      <c r="KOE30" s="921"/>
      <c r="KOF30" s="921"/>
      <c r="KOG30" s="921"/>
      <c r="KOH30" s="921"/>
      <c r="KOI30" s="921"/>
      <c r="KOJ30" s="921"/>
      <c r="KOK30" s="921"/>
      <c r="KOL30" s="921"/>
      <c r="KOM30" s="921"/>
      <c r="KON30" s="921"/>
      <c r="KOO30" s="921"/>
      <c r="KOP30" s="921"/>
      <c r="KOQ30" s="921"/>
      <c r="KOR30" s="921"/>
      <c r="KOS30" s="921"/>
      <c r="KOT30" s="921"/>
      <c r="KOU30" s="921"/>
      <c r="KOV30" s="921"/>
      <c r="KOW30" s="921"/>
      <c r="KOX30" s="921"/>
      <c r="KOY30" s="921"/>
      <c r="KOZ30" s="921"/>
      <c r="KPA30" s="921"/>
      <c r="KPB30" s="921"/>
      <c r="KPC30" s="921"/>
      <c r="KPD30" s="921"/>
      <c r="KPE30" s="921"/>
      <c r="KPF30" s="921"/>
      <c r="KPG30" s="921"/>
      <c r="KPH30" s="921"/>
      <c r="KPI30" s="921"/>
      <c r="KPJ30" s="921"/>
      <c r="KPK30" s="921"/>
      <c r="KPL30" s="921"/>
      <c r="KPM30" s="921"/>
      <c r="KPN30" s="921"/>
      <c r="KPO30" s="921"/>
      <c r="KPP30" s="921"/>
      <c r="KPQ30" s="921"/>
      <c r="KPR30" s="921"/>
      <c r="KPS30" s="921"/>
      <c r="KPT30" s="921"/>
      <c r="KPU30" s="921"/>
      <c r="KPV30" s="921"/>
      <c r="KPW30" s="921"/>
      <c r="KPX30" s="921"/>
      <c r="KPY30" s="921"/>
      <c r="KPZ30" s="921"/>
      <c r="KQA30" s="921"/>
      <c r="KQB30" s="921"/>
      <c r="KQC30" s="921"/>
      <c r="KQD30" s="921"/>
      <c r="KQE30" s="921"/>
      <c r="KQF30" s="921"/>
      <c r="KQG30" s="921"/>
      <c r="KQH30" s="921"/>
      <c r="KQI30" s="921"/>
      <c r="KQJ30" s="921"/>
      <c r="KQK30" s="921"/>
      <c r="KQL30" s="921"/>
      <c r="KQM30" s="921"/>
      <c r="KQN30" s="921"/>
      <c r="KQO30" s="921"/>
      <c r="KQP30" s="921"/>
      <c r="KQQ30" s="921"/>
      <c r="KQR30" s="921"/>
      <c r="KQS30" s="921"/>
      <c r="KQT30" s="921"/>
      <c r="KQU30" s="921"/>
      <c r="KQV30" s="921"/>
      <c r="KQW30" s="921"/>
      <c r="KQX30" s="921"/>
      <c r="KQY30" s="921"/>
      <c r="KQZ30" s="921"/>
      <c r="KRA30" s="921"/>
      <c r="KRB30" s="921"/>
      <c r="KRC30" s="921"/>
      <c r="KRD30" s="921"/>
      <c r="KRE30" s="921"/>
      <c r="KRF30" s="921"/>
      <c r="KRG30" s="921"/>
      <c r="KRH30" s="921"/>
      <c r="KRI30" s="921"/>
      <c r="KRJ30" s="921"/>
      <c r="KRK30" s="921"/>
      <c r="KRL30" s="921"/>
      <c r="KRM30" s="921"/>
      <c r="KRN30" s="921"/>
      <c r="KRO30" s="921"/>
      <c r="KRP30" s="921"/>
      <c r="KRQ30" s="921"/>
      <c r="KRR30" s="921"/>
      <c r="KRS30" s="921"/>
      <c r="KRT30" s="921"/>
      <c r="KRU30" s="921"/>
      <c r="KRV30" s="921"/>
      <c r="KRW30" s="921"/>
      <c r="KRX30" s="921"/>
      <c r="KRY30" s="921"/>
      <c r="KRZ30" s="921"/>
      <c r="KSA30" s="921"/>
      <c r="KSB30" s="921"/>
      <c r="KSC30" s="921"/>
      <c r="KSD30" s="921"/>
      <c r="KSE30" s="921"/>
      <c r="KSF30" s="921"/>
      <c r="KSG30" s="921"/>
      <c r="KSH30" s="921"/>
      <c r="KSI30" s="921"/>
      <c r="KSJ30" s="921"/>
      <c r="KSK30" s="921"/>
      <c r="KSL30" s="921"/>
      <c r="KSM30" s="921"/>
      <c r="KSN30" s="921"/>
      <c r="KSO30" s="921"/>
      <c r="KSP30" s="921"/>
      <c r="KSQ30" s="921"/>
      <c r="KSR30" s="921"/>
      <c r="KSS30" s="921"/>
      <c r="KST30" s="921"/>
      <c r="KSU30" s="921"/>
      <c r="KSV30" s="921"/>
      <c r="KSW30" s="921"/>
      <c r="KSX30" s="921"/>
      <c r="KSY30" s="921"/>
      <c r="KSZ30" s="921"/>
      <c r="KTA30" s="921"/>
      <c r="KTB30" s="921"/>
      <c r="KTC30" s="921"/>
      <c r="KTD30" s="921"/>
      <c r="KTE30" s="921"/>
      <c r="KTF30" s="921"/>
      <c r="KTG30" s="921"/>
      <c r="KTH30" s="921"/>
      <c r="KTI30" s="921"/>
      <c r="KTJ30" s="921"/>
      <c r="KTK30" s="921"/>
      <c r="KTL30" s="921"/>
      <c r="KTM30" s="921"/>
      <c r="KTN30" s="921"/>
      <c r="KTO30" s="921"/>
      <c r="KTP30" s="921"/>
      <c r="KTQ30" s="921"/>
      <c r="KTR30" s="921"/>
      <c r="KTS30" s="921"/>
      <c r="KTT30" s="921"/>
      <c r="KTU30" s="921"/>
      <c r="KTV30" s="921"/>
      <c r="KTW30" s="921"/>
      <c r="KTX30" s="921"/>
      <c r="KTY30" s="921"/>
      <c r="KTZ30" s="921"/>
      <c r="KUA30" s="921"/>
      <c r="KUB30" s="921"/>
      <c r="KUC30" s="921"/>
      <c r="KUD30" s="921"/>
      <c r="KUE30" s="921"/>
      <c r="KUF30" s="921"/>
      <c r="KUG30" s="921"/>
      <c r="KUH30" s="921"/>
      <c r="KUI30" s="921"/>
      <c r="KUJ30" s="921"/>
      <c r="KUK30" s="921"/>
      <c r="KUL30" s="921"/>
      <c r="KUM30" s="921"/>
      <c r="KUN30" s="921"/>
      <c r="KUO30" s="921"/>
      <c r="KUP30" s="921"/>
      <c r="KUQ30" s="921"/>
      <c r="KUR30" s="921"/>
      <c r="KUS30" s="921"/>
      <c r="KUT30" s="921"/>
      <c r="KUU30" s="921"/>
      <c r="KUV30" s="921"/>
      <c r="KUW30" s="921"/>
      <c r="KUX30" s="921"/>
      <c r="KUY30" s="921"/>
      <c r="KUZ30" s="921"/>
      <c r="KVA30" s="921"/>
      <c r="KVB30" s="921"/>
      <c r="KVC30" s="921"/>
      <c r="KVD30" s="921"/>
      <c r="KVE30" s="921"/>
      <c r="KVF30" s="921"/>
      <c r="KVG30" s="921"/>
      <c r="KVH30" s="921"/>
      <c r="KVI30" s="921"/>
      <c r="KVJ30" s="921"/>
      <c r="KVK30" s="921"/>
      <c r="KVL30" s="921"/>
      <c r="KVM30" s="921"/>
      <c r="KVN30" s="921"/>
      <c r="KVO30" s="921"/>
      <c r="KVP30" s="921"/>
      <c r="KVQ30" s="921"/>
      <c r="KVR30" s="921"/>
      <c r="KVS30" s="921"/>
      <c r="KVT30" s="921"/>
      <c r="KVU30" s="921"/>
      <c r="KVV30" s="921"/>
      <c r="KVW30" s="921"/>
      <c r="KVX30" s="921"/>
      <c r="KVY30" s="921"/>
      <c r="KVZ30" s="921"/>
      <c r="KWA30" s="921"/>
      <c r="KWB30" s="921"/>
      <c r="KWC30" s="921"/>
      <c r="KWD30" s="921"/>
      <c r="KWE30" s="921"/>
      <c r="KWF30" s="921"/>
      <c r="KWG30" s="921"/>
      <c r="KWH30" s="921"/>
      <c r="KWI30" s="921"/>
      <c r="KWJ30" s="921"/>
      <c r="KWK30" s="921"/>
      <c r="KWL30" s="921"/>
      <c r="KWM30" s="921"/>
      <c r="KWN30" s="921"/>
      <c r="KWO30" s="921"/>
      <c r="KWP30" s="921"/>
      <c r="KWQ30" s="921"/>
      <c r="KWR30" s="921"/>
      <c r="KWS30" s="921"/>
      <c r="KWT30" s="921"/>
      <c r="KWU30" s="921"/>
      <c r="KWV30" s="921"/>
      <c r="KWW30" s="921"/>
      <c r="KWX30" s="921"/>
      <c r="KWY30" s="921"/>
      <c r="KWZ30" s="921"/>
      <c r="KXA30" s="921"/>
      <c r="KXB30" s="921"/>
      <c r="KXC30" s="921"/>
      <c r="KXD30" s="921"/>
      <c r="KXE30" s="921"/>
      <c r="KXF30" s="921"/>
      <c r="KXG30" s="921"/>
      <c r="KXH30" s="921"/>
      <c r="KXI30" s="921"/>
      <c r="KXJ30" s="921"/>
      <c r="KXK30" s="921"/>
      <c r="KXL30" s="921"/>
      <c r="KXM30" s="921"/>
      <c r="KXN30" s="921"/>
      <c r="KXO30" s="921"/>
      <c r="KXP30" s="921"/>
      <c r="KXQ30" s="921"/>
      <c r="KXR30" s="921"/>
      <c r="KXS30" s="921"/>
      <c r="KXT30" s="921"/>
      <c r="KXU30" s="921"/>
      <c r="KXV30" s="921"/>
      <c r="KXW30" s="921"/>
      <c r="KXX30" s="921"/>
      <c r="KXY30" s="921"/>
      <c r="KXZ30" s="921"/>
      <c r="KYA30" s="921"/>
      <c r="KYB30" s="921"/>
      <c r="KYC30" s="921"/>
      <c r="KYD30" s="921"/>
      <c r="KYE30" s="921"/>
      <c r="KYF30" s="921"/>
      <c r="KYG30" s="921"/>
      <c r="KYH30" s="921"/>
      <c r="KYI30" s="921"/>
      <c r="KYJ30" s="921"/>
      <c r="KYK30" s="921"/>
      <c r="KYL30" s="921"/>
      <c r="KYM30" s="921"/>
      <c r="KYN30" s="921"/>
      <c r="KYO30" s="921"/>
      <c r="KYP30" s="921"/>
      <c r="KYQ30" s="921"/>
      <c r="KYR30" s="921"/>
      <c r="KYS30" s="921"/>
      <c r="KYT30" s="921"/>
      <c r="KYU30" s="921"/>
      <c r="KYV30" s="921"/>
      <c r="KYW30" s="921"/>
      <c r="KYX30" s="921"/>
      <c r="KYY30" s="921"/>
      <c r="KYZ30" s="921"/>
      <c r="KZA30" s="921"/>
      <c r="KZB30" s="921"/>
      <c r="KZC30" s="921"/>
      <c r="KZD30" s="921"/>
      <c r="KZE30" s="921"/>
      <c r="KZF30" s="921"/>
      <c r="KZG30" s="921"/>
      <c r="KZH30" s="921"/>
      <c r="KZI30" s="921"/>
      <c r="KZJ30" s="921"/>
      <c r="KZK30" s="921"/>
      <c r="KZL30" s="921"/>
      <c r="KZM30" s="921"/>
      <c r="KZN30" s="921"/>
      <c r="KZO30" s="921"/>
      <c r="KZP30" s="921"/>
      <c r="KZQ30" s="921"/>
      <c r="KZR30" s="921"/>
      <c r="KZS30" s="921"/>
      <c r="KZT30" s="921"/>
      <c r="KZU30" s="921"/>
      <c r="KZV30" s="921"/>
      <c r="KZW30" s="921"/>
      <c r="KZX30" s="921"/>
      <c r="KZY30" s="921"/>
      <c r="KZZ30" s="921"/>
      <c r="LAA30" s="921"/>
      <c r="LAB30" s="921"/>
      <c r="LAC30" s="921"/>
      <c r="LAD30" s="921"/>
      <c r="LAE30" s="921"/>
      <c r="LAF30" s="921"/>
      <c r="LAG30" s="921"/>
      <c r="LAH30" s="921"/>
      <c r="LAI30" s="921"/>
      <c r="LAJ30" s="921"/>
      <c r="LAK30" s="921"/>
      <c r="LAL30" s="921"/>
      <c r="LAM30" s="921"/>
      <c r="LAN30" s="921"/>
      <c r="LAO30" s="921"/>
      <c r="LAP30" s="921"/>
      <c r="LAQ30" s="921"/>
      <c r="LAR30" s="921"/>
      <c r="LAS30" s="921"/>
      <c r="LAT30" s="921"/>
      <c r="LAU30" s="921"/>
      <c r="LAV30" s="921"/>
      <c r="LAW30" s="921"/>
      <c r="LAX30" s="921"/>
      <c r="LAY30" s="921"/>
      <c r="LAZ30" s="921"/>
      <c r="LBA30" s="921"/>
      <c r="LBB30" s="921"/>
      <c r="LBC30" s="921"/>
      <c r="LBD30" s="921"/>
      <c r="LBE30" s="921"/>
      <c r="LBF30" s="921"/>
      <c r="LBG30" s="921"/>
      <c r="LBH30" s="921"/>
      <c r="LBI30" s="921"/>
      <c r="LBJ30" s="921"/>
      <c r="LBK30" s="921"/>
      <c r="LBL30" s="921"/>
      <c r="LBM30" s="921"/>
      <c r="LBN30" s="921"/>
      <c r="LBO30" s="921"/>
      <c r="LBP30" s="921"/>
      <c r="LBQ30" s="921"/>
      <c r="LBR30" s="921"/>
      <c r="LBS30" s="921"/>
      <c r="LBT30" s="921"/>
      <c r="LBU30" s="921"/>
      <c r="LBV30" s="921"/>
      <c r="LBW30" s="921"/>
      <c r="LBX30" s="921"/>
      <c r="LBY30" s="921"/>
      <c r="LBZ30" s="921"/>
      <c r="LCA30" s="921"/>
      <c r="LCB30" s="921"/>
      <c r="LCC30" s="921"/>
      <c r="LCD30" s="921"/>
      <c r="LCE30" s="921"/>
      <c r="LCF30" s="921"/>
      <c r="LCG30" s="921"/>
      <c r="LCH30" s="921"/>
      <c r="LCI30" s="921"/>
      <c r="LCJ30" s="921"/>
      <c r="LCK30" s="921"/>
      <c r="LCL30" s="921"/>
      <c r="LCM30" s="921"/>
      <c r="LCN30" s="921"/>
      <c r="LCO30" s="921"/>
      <c r="LCP30" s="921"/>
      <c r="LCQ30" s="921"/>
      <c r="LCR30" s="921"/>
      <c r="LCS30" s="921"/>
      <c r="LCT30" s="921"/>
      <c r="LCU30" s="921"/>
      <c r="LCV30" s="921"/>
      <c r="LCW30" s="921"/>
      <c r="LCX30" s="921"/>
      <c r="LCY30" s="921"/>
      <c r="LCZ30" s="921"/>
      <c r="LDA30" s="921"/>
      <c r="LDB30" s="921"/>
      <c r="LDC30" s="921"/>
      <c r="LDD30" s="921"/>
      <c r="LDE30" s="921"/>
      <c r="LDF30" s="921"/>
      <c r="LDG30" s="921"/>
      <c r="LDH30" s="921"/>
      <c r="LDI30" s="921"/>
      <c r="LDJ30" s="921"/>
      <c r="LDK30" s="921"/>
      <c r="LDL30" s="921"/>
      <c r="LDM30" s="921"/>
      <c r="LDN30" s="921"/>
      <c r="LDO30" s="921"/>
      <c r="LDP30" s="921"/>
      <c r="LDQ30" s="921"/>
      <c r="LDR30" s="921"/>
      <c r="LDS30" s="921"/>
      <c r="LDT30" s="921"/>
      <c r="LDU30" s="921"/>
      <c r="LDV30" s="921"/>
      <c r="LDW30" s="921"/>
      <c r="LDX30" s="921"/>
      <c r="LDY30" s="921"/>
      <c r="LDZ30" s="921"/>
      <c r="LEA30" s="921"/>
      <c r="LEB30" s="921"/>
      <c r="LEC30" s="921"/>
      <c r="LED30" s="921"/>
      <c r="LEE30" s="921"/>
      <c r="LEF30" s="921"/>
      <c r="LEG30" s="921"/>
      <c r="LEH30" s="921"/>
      <c r="LEI30" s="921"/>
      <c r="LEJ30" s="921"/>
      <c r="LEK30" s="921"/>
      <c r="LEL30" s="921"/>
      <c r="LEM30" s="921"/>
      <c r="LEN30" s="921"/>
      <c r="LEO30" s="921"/>
      <c r="LEP30" s="921"/>
      <c r="LEQ30" s="921"/>
      <c r="LER30" s="921"/>
      <c r="LES30" s="921"/>
      <c r="LET30" s="921"/>
      <c r="LEU30" s="921"/>
      <c r="LEV30" s="921"/>
      <c r="LEW30" s="921"/>
      <c r="LEX30" s="921"/>
      <c r="LEY30" s="921"/>
      <c r="LEZ30" s="921"/>
      <c r="LFA30" s="921"/>
      <c r="LFB30" s="921"/>
      <c r="LFC30" s="921"/>
      <c r="LFD30" s="921"/>
      <c r="LFE30" s="921"/>
      <c r="LFF30" s="921"/>
      <c r="LFG30" s="921"/>
      <c r="LFH30" s="921"/>
      <c r="LFI30" s="921"/>
      <c r="LFJ30" s="921"/>
      <c r="LFK30" s="921"/>
      <c r="LFL30" s="921"/>
      <c r="LFM30" s="921"/>
      <c r="LFN30" s="921"/>
      <c r="LFO30" s="921"/>
      <c r="LFP30" s="921"/>
      <c r="LFQ30" s="921"/>
      <c r="LFR30" s="921"/>
      <c r="LFS30" s="921"/>
      <c r="LFT30" s="921"/>
      <c r="LFU30" s="921"/>
      <c r="LFV30" s="921"/>
      <c r="LFW30" s="921"/>
      <c r="LFX30" s="921"/>
      <c r="LFY30" s="921"/>
      <c r="LFZ30" s="921"/>
      <c r="LGA30" s="921"/>
      <c r="LGB30" s="921"/>
      <c r="LGC30" s="921"/>
      <c r="LGD30" s="921"/>
      <c r="LGE30" s="921"/>
      <c r="LGF30" s="921"/>
      <c r="LGG30" s="921"/>
      <c r="LGH30" s="921"/>
      <c r="LGI30" s="921"/>
      <c r="LGJ30" s="921"/>
      <c r="LGK30" s="921"/>
      <c r="LGL30" s="921"/>
      <c r="LGM30" s="921"/>
      <c r="LGN30" s="921"/>
      <c r="LGO30" s="921"/>
      <c r="LGP30" s="921"/>
      <c r="LGQ30" s="921"/>
      <c r="LGR30" s="921"/>
      <c r="LGS30" s="921"/>
      <c r="LGT30" s="921"/>
      <c r="LGU30" s="921"/>
      <c r="LGV30" s="921"/>
      <c r="LGW30" s="921"/>
      <c r="LGX30" s="921"/>
      <c r="LGY30" s="921"/>
      <c r="LGZ30" s="921"/>
      <c r="LHA30" s="921"/>
      <c r="LHB30" s="921"/>
      <c r="LHC30" s="921"/>
      <c r="LHD30" s="921"/>
      <c r="LHE30" s="921"/>
      <c r="LHF30" s="921"/>
      <c r="LHG30" s="921"/>
      <c r="LHH30" s="921"/>
      <c r="LHI30" s="921"/>
      <c r="LHJ30" s="921"/>
      <c r="LHK30" s="921"/>
      <c r="LHL30" s="921"/>
      <c r="LHM30" s="921"/>
      <c r="LHN30" s="921"/>
      <c r="LHO30" s="921"/>
      <c r="LHP30" s="921"/>
      <c r="LHQ30" s="921"/>
      <c r="LHR30" s="921"/>
      <c r="LHS30" s="921"/>
      <c r="LHT30" s="921"/>
      <c r="LHU30" s="921"/>
      <c r="LHV30" s="921"/>
      <c r="LHW30" s="921"/>
      <c r="LHX30" s="921"/>
      <c r="LHY30" s="921"/>
      <c r="LHZ30" s="921"/>
      <c r="LIA30" s="921"/>
      <c r="LIB30" s="921"/>
      <c r="LIC30" s="921"/>
      <c r="LID30" s="921"/>
      <c r="LIE30" s="921"/>
      <c r="LIF30" s="921"/>
      <c r="LIG30" s="921"/>
      <c r="LIH30" s="921"/>
      <c r="LII30" s="921"/>
      <c r="LIJ30" s="921"/>
      <c r="LIK30" s="921"/>
      <c r="LIL30" s="921"/>
      <c r="LIM30" s="921"/>
      <c r="LIN30" s="921"/>
      <c r="LIO30" s="921"/>
      <c r="LIP30" s="921"/>
      <c r="LIQ30" s="921"/>
      <c r="LIR30" s="921"/>
      <c r="LIS30" s="921"/>
      <c r="LIT30" s="921"/>
      <c r="LIU30" s="921"/>
      <c r="LIV30" s="921"/>
      <c r="LIW30" s="921"/>
      <c r="LIX30" s="921"/>
      <c r="LIY30" s="921"/>
      <c r="LIZ30" s="921"/>
      <c r="LJA30" s="921"/>
      <c r="LJB30" s="921"/>
      <c r="LJC30" s="921"/>
      <c r="LJD30" s="921"/>
      <c r="LJE30" s="921"/>
      <c r="LJF30" s="921"/>
      <c r="LJG30" s="921"/>
      <c r="LJH30" s="921"/>
      <c r="LJI30" s="921"/>
      <c r="LJJ30" s="921"/>
      <c r="LJK30" s="921"/>
      <c r="LJL30" s="921"/>
      <c r="LJM30" s="921"/>
      <c r="LJN30" s="921"/>
      <c r="LJO30" s="921"/>
      <c r="LJP30" s="921"/>
      <c r="LJQ30" s="921"/>
      <c r="LJR30" s="921"/>
      <c r="LJS30" s="921"/>
      <c r="LJT30" s="921"/>
      <c r="LJU30" s="921"/>
      <c r="LJV30" s="921"/>
      <c r="LJW30" s="921"/>
      <c r="LJX30" s="921"/>
      <c r="LJY30" s="921"/>
      <c r="LJZ30" s="921"/>
      <c r="LKA30" s="921"/>
      <c r="LKB30" s="921"/>
      <c r="LKC30" s="921"/>
      <c r="LKD30" s="921"/>
      <c r="LKE30" s="921"/>
      <c r="LKF30" s="921"/>
      <c r="LKG30" s="921"/>
      <c r="LKH30" s="921"/>
      <c r="LKI30" s="921"/>
      <c r="LKJ30" s="921"/>
      <c r="LKK30" s="921"/>
      <c r="LKL30" s="921"/>
      <c r="LKM30" s="921"/>
      <c r="LKN30" s="921"/>
      <c r="LKO30" s="921"/>
      <c r="LKP30" s="921"/>
      <c r="LKQ30" s="921"/>
      <c r="LKR30" s="921"/>
      <c r="LKS30" s="921"/>
      <c r="LKT30" s="921"/>
      <c r="LKU30" s="921"/>
      <c r="LKV30" s="921"/>
      <c r="LKW30" s="921"/>
      <c r="LKX30" s="921"/>
      <c r="LKY30" s="921"/>
      <c r="LKZ30" s="921"/>
      <c r="LLA30" s="921"/>
      <c r="LLB30" s="921"/>
      <c r="LLC30" s="921"/>
      <c r="LLD30" s="921"/>
      <c r="LLE30" s="921"/>
      <c r="LLF30" s="921"/>
      <c r="LLG30" s="921"/>
      <c r="LLH30" s="921"/>
      <c r="LLI30" s="921"/>
      <c r="LLJ30" s="921"/>
      <c r="LLK30" s="921"/>
      <c r="LLL30" s="921"/>
      <c r="LLM30" s="921"/>
      <c r="LLN30" s="921"/>
      <c r="LLO30" s="921"/>
      <c r="LLP30" s="921"/>
      <c r="LLQ30" s="921"/>
      <c r="LLR30" s="921"/>
      <c r="LLS30" s="921"/>
      <c r="LLT30" s="921"/>
      <c r="LLU30" s="921"/>
      <c r="LLV30" s="921"/>
      <c r="LLW30" s="921"/>
      <c r="LLX30" s="921"/>
      <c r="LLY30" s="921"/>
      <c r="LLZ30" s="921"/>
      <c r="LMA30" s="921"/>
      <c r="LMB30" s="921"/>
      <c r="LMC30" s="921"/>
      <c r="LMD30" s="921"/>
      <c r="LME30" s="921"/>
      <c r="LMF30" s="921"/>
      <c r="LMG30" s="921"/>
      <c r="LMH30" s="921"/>
      <c r="LMI30" s="921"/>
      <c r="LMJ30" s="921"/>
      <c r="LMK30" s="921"/>
      <c r="LML30" s="921"/>
      <c r="LMM30" s="921"/>
      <c r="LMN30" s="921"/>
      <c r="LMO30" s="921"/>
      <c r="LMP30" s="921"/>
      <c r="LMQ30" s="921"/>
      <c r="LMR30" s="921"/>
      <c r="LMS30" s="921"/>
      <c r="LMT30" s="921"/>
      <c r="LMU30" s="921"/>
      <c r="LMV30" s="921"/>
      <c r="LMW30" s="921"/>
      <c r="LMX30" s="921"/>
      <c r="LMY30" s="921"/>
      <c r="LMZ30" s="921"/>
      <c r="LNA30" s="921"/>
      <c r="LNB30" s="921"/>
      <c r="LNC30" s="921"/>
      <c r="LND30" s="921"/>
      <c r="LNE30" s="921"/>
      <c r="LNF30" s="921"/>
      <c r="LNG30" s="921"/>
      <c r="LNH30" s="921"/>
      <c r="LNI30" s="921"/>
      <c r="LNJ30" s="921"/>
      <c r="LNK30" s="921"/>
      <c r="LNL30" s="921"/>
      <c r="LNM30" s="921"/>
      <c r="LNN30" s="921"/>
      <c r="LNO30" s="921"/>
      <c r="LNP30" s="921"/>
      <c r="LNQ30" s="921"/>
      <c r="LNR30" s="921"/>
      <c r="LNS30" s="921"/>
      <c r="LNT30" s="921"/>
      <c r="LNU30" s="921"/>
      <c r="LNV30" s="921"/>
      <c r="LNW30" s="921"/>
      <c r="LNX30" s="921"/>
      <c r="LNY30" s="921"/>
      <c r="LNZ30" s="921"/>
      <c r="LOA30" s="921"/>
      <c r="LOB30" s="921"/>
      <c r="LOC30" s="921"/>
      <c r="LOD30" s="921"/>
      <c r="LOE30" s="921"/>
      <c r="LOF30" s="921"/>
      <c r="LOG30" s="921"/>
      <c r="LOH30" s="921"/>
      <c r="LOI30" s="921"/>
      <c r="LOJ30" s="921"/>
      <c r="LOK30" s="921"/>
      <c r="LOL30" s="921"/>
      <c r="LOM30" s="921"/>
      <c r="LON30" s="921"/>
      <c r="LOO30" s="921"/>
      <c r="LOP30" s="921"/>
      <c r="LOQ30" s="921"/>
      <c r="LOR30" s="921"/>
      <c r="LOS30" s="921"/>
      <c r="LOT30" s="921"/>
      <c r="LOU30" s="921"/>
      <c r="LOV30" s="921"/>
      <c r="LOW30" s="921"/>
      <c r="LOX30" s="921"/>
      <c r="LOY30" s="921"/>
      <c r="LOZ30" s="921"/>
      <c r="LPA30" s="921"/>
      <c r="LPB30" s="921"/>
      <c r="LPC30" s="921"/>
      <c r="LPD30" s="921"/>
      <c r="LPE30" s="921"/>
      <c r="LPF30" s="921"/>
      <c r="LPG30" s="921"/>
      <c r="LPH30" s="921"/>
      <c r="LPI30" s="921"/>
      <c r="LPJ30" s="921"/>
      <c r="LPK30" s="921"/>
      <c r="LPL30" s="921"/>
      <c r="LPM30" s="921"/>
      <c r="LPN30" s="921"/>
      <c r="LPO30" s="921"/>
      <c r="LPP30" s="921"/>
      <c r="LPQ30" s="921"/>
      <c r="LPR30" s="921"/>
      <c r="LPS30" s="921"/>
      <c r="LPT30" s="921"/>
      <c r="LPU30" s="921"/>
      <c r="LPV30" s="921"/>
      <c r="LPW30" s="921"/>
      <c r="LPX30" s="921"/>
      <c r="LPY30" s="921"/>
      <c r="LPZ30" s="921"/>
      <c r="LQA30" s="921"/>
      <c r="LQB30" s="921"/>
      <c r="LQC30" s="921"/>
      <c r="LQD30" s="921"/>
      <c r="LQE30" s="921"/>
      <c r="LQF30" s="921"/>
      <c r="LQG30" s="921"/>
      <c r="LQH30" s="921"/>
      <c r="LQI30" s="921"/>
      <c r="LQJ30" s="921"/>
      <c r="LQK30" s="921"/>
      <c r="LQL30" s="921"/>
      <c r="LQM30" s="921"/>
      <c r="LQN30" s="921"/>
      <c r="LQO30" s="921"/>
      <c r="LQP30" s="921"/>
      <c r="LQQ30" s="921"/>
      <c r="LQR30" s="921"/>
      <c r="LQS30" s="921"/>
      <c r="LQT30" s="921"/>
      <c r="LQU30" s="921"/>
      <c r="LQV30" s="921"/>
      <c r="LQW30" s="921"/>
      <c r="LQX30" s="921"/>
      <c r="LQY30" s="921"/>
      <c r="LQZ30" s="921"/>
      <c r="LRA30" s="921"/>
      <c r="LRB30" s="921"/>
      <c r="LRC30" s="921"/>
      <c r="LRD30" s="921"/>
      <c r="LRE30" s="921"/>
      <c r="LRF30" s="921"/>
      <c r="LRG30" s="921"/>
      <c r="LRH30" s="921"/>
      <c r="LRI30" s="921"/>
      <c r="LRJ30" s="921"/>
      <c r="LRK30" s="921"/>
      <c r="LRL30" s="921"/>
      <c r="LRM30" s="921"/>
      <c r="LRN30" s="921"/>
      <c r="LRO30" s="921"/>
      <c r="LRP30" s="921"/>
      <c r="LRQ30" s="921"/>
      <c r="LRR30" s="921"/>
      <c r="LRS30" s="921"/>
      <c r="LRT30" s="921"/>
      <c r="LRU30" s="921"/>
      <c r="LRV30" s="921"/>
      <c r="LRW30" s="921"/>
      <c r="LRX30" s="921"/>
      <c r="LRY30" s="921"/>
      <c r="LRZ30" s="921"/>
      <c r="LSA30" s="921"/>
      <c r="LSB30" s="921"/>
      <c r="LSC30" s="921"/>
      <c r="LSD30" s="921"/>
      <c r="LSE30" s="921"/>
      <c r="LSF30" s="921"/>
      <c r="LSG30" s="921"/>
      <c r="LSH30" s="921"/>
      <c r="LSI30" s="921"/>
      <c r="LSJ30" s="921"/>
      <c r="LSK30" s="921"/>
      <c r="LSL30" s="921"/>
      <c r="LSM30" s="921"/>
      <c r="LSN30" s="921"/>
      <c r="LSO30" s="921"/>
      <c r="LSP30" s="921"/>
      <c r="LSQ30" s="921"/>
      <c r="LSR30" s="921"/>
      <c r="LSS30" s="921"/>
      <c r="LST30" s="921"/>
      <c r="LSU30" s="921"/>
      <c r="LSV30" s="921"/>
      <c r="LSW30" s="921"/>
      <c r="LSX30" s="921"/>
      <c r="LSY30" s="921"/>
      <c r="LSZ30" s="921"/>
      <c r="LTA30" s="921"/>
      <c r="LTB30" s="921"/>
      <c r="LTC30" s="921"/>
      <c r="LTD30" s="921"/>
      <c r="LTE30" s="921"/>
      <c r="LTF30" s="921"/>
      <c r="LTG30" s="921"/>
      <c r="LTH30" s="921"/>
      <c r="LTI30" s="921"/>
      <c r="LTJ30" s="921"/>
      <c r="LTK30" s="921"/>
      <c r="LTL30" s="921"/>
      <c r="LTM30" s="921"/>
      <c r="LTN30" s="921"/>
      <c r="LTO30" s="921"/>
      <c r="LTP30" s="921"/>
      <c r="LTQ30" s="921"/>
      <c r="LTR30" s="921"/>
      <c r="LTS30" s="921"/>
      <c r="LTT30" s="921"/>
      <c r="LTU30" s="921"/>
      <c r="LTV30" s="921"/>
      <c r="LTW30" s="921"/>
      <c r="LTX30" s="921"/>
      <c r="LTY30" s="921"/>
      <c r="LTZ30" s="921"/>
      <c r="LUA30" s="921"/>
      <c r="LUB30" s="921"/>
      <c r="LUC30" s="921"/>
      <c r="LUD30" s="921"/>
      <c r="LUE30" s="921"/>
      <c r="LUF30" s="921"/>
      <c r="LUG30" s="921"/>
      <c r="LUH30" s="921"/>
      <c r="LUI30" s="921"/>
      <c r="LUJ30" s="921"/>
      <c r="LUK30" s="921"/>
      <c r="LUL30" s="921"/>
      <c r="LUM30" s="921"/>
      <c r="LUN30" s="921"/>
      <c r="LUO30" s="921"/>
      <c r="LUP30" s="921"/>
      <c r="LUQ30" s="921"/>
      <c r="LUR30" s="921"/>
      <c r="LUS30" s="921"/>
      <c r="LUT30" s="921"/>
      <c r="LUU30" s="921"/>
      <c r="LUV30" s="921"/>
      <c r="LUW30" s="921"/>
      <c r="LUX30" s="921"/>
      <c r="LUY30" s="921"/>
      <c r="LUZ30" s="921"/>
      <c r="LVA30" s="921"/>
      <c r="LVB30" s="921"/>
      <c r="LVC30" s="921"/>
      <c r="LVD30" s="921"/>
      <c r="LVE30" s="921"/>
      <c r="LVF30" s="921"/>
      <c r="LVG30" s="921"/>
      <c r="LVH30" s="921"/>
      <c r="LVI30" s="921"/>
      <c r="LVJ30" s="921"/>
      <c r="LVK30" s="921"/>
      <c r="LVL30" s="921"/>
      <c r="LVM30" s="921"/>
      <c r="LVN30" s="921"/>
      <c r="LVO30" s="921"/>
      <c r="LVP30" s="921"/>
      <c r="LVQ30" s="921"/>
      <c r="LVR30" s="921"/>
      <c r="LVS30" s="921"/>
      <c r="LVT30" s="921"/>
      <c r="LVU30" s="921"/>
      <c r="LVV30" s="921"/>
      <c r="LVW30" s="921"/>
      <c r="LVX30" s="921"/>
      <c r="LVY30" s="921"/>
      <c r="LVZ30" s="921"/>
      <c r="LWA30" s="921"/>
      <c r="LWB30" s="921"/>
      <c r="LWC30" s="921"/>
      <c r="LWD30" s="921"/>
      <c r="LWE30" s="921"/>
      <c r="LWF30" s="921"/>
      <c r="LWG30" s="921"/>
      <c r="LWH30" s="921"/>
      <c r="LWI30" s="921"/>
      <c r="LWJ30" s="921"/>
      <c r="LWK30" s="921"/>
      <c r="LWL30" s="921"/>
      <c r="LWM30" s="921"/>
      <c r="LWN30" s="921"/>
      <c r="LWO30" s="921"/>
      <c r="LWP30" s="921"/>
      <c r="LWQ30" s="921"/>
      <c r="LWR30" s="921"/>
      <c r="LWS30" s="921"/>
      <c r="LWT30" s="921"/>
      <c r="LWU30" s="921"/>
      <c r="LWV30" s="921"/>
      <c r="LWW30" s="921"/>
      <c r="LWX30" s="921"/>
      <c r="LWY30" s="921"/>
      <c r="LWZ30" s="921"/>
      <c r="LXA30" s="921"/>
      <c r="LXB30" s="921"/>
      <c r="LXC30" s="921"/>
      <c r="LXD30" s="921"/>
      <c r="LXE30" s="921"/>
      <c r="LXF30" s="921"/>
      <c r="LXG30" s="921"/>
      <c r="LXH30" s="921"/>
      <c r="LXI30" s="921"/>
      <c r="LXJ30" s="921"/>
      <c r="LXK30" s="921"/>
      <c r="LXL30" s="921"/>
      <c r="LXM30" s="921"/>
      <c r="LXN30" s="921"/>
      <c r="LXO30" s="921"/>
      <c r="LXP30" s="921"/>
      <c r="LXQ30" s="921"/>
      <c r="LXR30" s="921"/>
      <c r="LXS30" s="921"/>
      <c r="LXT30" s="921"/>
      <c r="LXU30" s="921"/>
      <c r="LXV30" s="921"/>
      <c r="LXW30" s="921"/>
      <c r="LXX30" s="921"/>
      <c r="LXY30" s="921"/>
      <c r="LXZ30" s="921"/>
      <c r="LYA30" s="921"/>
      <c r="LYB30" s="921"/>
      <c r="LYC30" s="921"/>
      <c r="LYD30" s="921"/>
      <c r="LYE30" s="921"/>
      <c r="LYF30" s="921"/>
      <c r="LYG30" s="921"/>
      <c r="LYH30" s="921"/>
      <c r="LYI30" s="921"/>
      <c r="LYJ30" s="921"/>
      <c r="LYK30" s="921"/>
      <c r="LYL30" s="921"/>
      <c r="LYM30" s="921"/>
      <c r="LYN30" s="921"/>
      <c r="LYO30" s="921"/>
      <c r="LYP30" s="921"/>
      <c r="LYQ30" s="921"/>
      <c r="LYR30" s="921"/>
      <c r="LYS30" s="921"/>
      <c r="LYT30" s="921"/>
      <c r="LYU30" s="921"/>
      <c r="LYV30" s="921"/>
      <c r="LYW30" s="921"/>
      <c r="LYX30" s="921"/>
      <c r="LYY30" s="921"/>
      <c r="LYZ30" s="921"/>
      <c r="LZA30" s="921"/>
      <c r="LZB30" s="921"/>
      <c r="LZC30" s="921"/>
      <c r="LZD30" s="921"/>
      <c r="LZE30" s="921"/>
      <c r="LZF30" s="921"/>
      <c r="LZG30" s="921"/>
      <c r="LZH30" s="921"/>
      <c r="LZI30" s="921"/>
      <c r="LZJ30" s="921"/>
      <c r="LZK30" s="921"/>
      <c r="LZL30" s="921"/>
      <c r="LZM30" s="921"/>
      <c r="LZN30" s="921"/>
      <c r="LZO30" s="921"/>
      <c r="LZP30" s="921"/>
      <c r="LZQ30" s="921"/>
      <c r="LZR30" s="921"/>
      <c r="LZS30" s="921"/>
      <c r="LZT30" s="921"/>
      <c r="LZU30" s="921"/>
      <c r="LZV30" s="921"/>
      <c r="LZW30" s="921"/>
      <c r="LZX30" s="921"/>
      <c r="LZY30" s="921"/>
      <c r="LZZ30" s="921"/>
      <c r="MAA30" s="921"/>
      <c r="MAB30" s="921"/>
      <c r="MAC30" s="921"/>
      <c r="MAD30" s="921"/>
      <c r="MAE30" s="921"/>
      <c r="MAF30" s="921"/>
      <c r="MAG30" s="921"/>
      <c r="MAH30" s="921"/>
      <c r="MAI30" s="921"/>
      <c r="MAJ30" s="921"/>
      <c r="MAK30" s="921"/>
      <c r="MAL30" s="921"/>
      <c r="MAM30" s="921"/>
      <c r="MAN30" s="921"/>
      <c r="MAO30" s="921"/>
      <c r="MAP30" s="921"/>
      <c r="MAQ30" s="921"/>
      <c r="MAR30" s="921"/>
      <c r="MAS30" s="921"/>
      <c r="MAT30" s="921"/>
      <c r="MAU30" s="921"/>
      <c r="MAV30" s="921"/>
      <c r="MAW30" s="921"/>
      <c r="MAX30" s="921"/>
      <c r="MAY30" s="921"/>
      <c r="MAZ30" s="921"/>
      <c r="MBA30" s="921"/>
      <c r="MBB30" s="921"/>
      <c r="MBC30" s="921"/>
      <c r="MBD30" s="921"/>
      <c r="MBE30" s="921"/>
      <c r="MBF30" s="921"/>
      <c r="MBG30" s="921"/>
      <c r="MBH30" s="921"/>
      <c r="MBI30" s="921"/>
      <c r="MBJ30" s="921"/>
      <c r="MBK30" s="921"/>
      <c r="MBL30" s="921"/>
      <c r="MBM30" s="921"/>
      <c r="MBN30" s="921"/>
      <c r="MBO30" s="921"/>
      <c r="MBP30" s="921"/>
      <c r="MBQ30" s="921"/>
      <c r="MBR30" s="921"/>
      <c r="MBS30" s="921"/>
      <c r="MBT30" s="921"/>
      <c r="MBU30" s="921"/>
      <c r="MBV30" s="921"/>
      <c r="MBW30" s="921"/>
      <c r="MBX30" s="921"/>
      <c r="MBY30" s="921"/>
      <c r="MBZ30" s="921"/>
      <c r="MCA30" s="921"/>
      <c r="MCB30" s="921"/>
      <c r="MCC30" s="921"/>
      <c r="MCD30" s="921"/>
      <c r="MCE30" s="921"/>
      <c r="MCF30" s="921"/>
      <c r="MCG30" s="921"/>
      <c r="MCH30" s="921"/>
      <c r="MCI30" s="921"/>
      <c r="MCJ30" s="921"/>
      <c r="MCK30" s="921"/>
      <c r="MCL30" s="921"/>
      <c r="MCM30" s="921"/>
      <c r="MCN30" s="921"/>
      <c r="MCO30" s="921"/>
      <c r="MCP30" s="921"/>
      <c r="MCQ30" s="921"/>
      <c r="MCR30" s="921"/>
      <c r="MCS30" s="921"/>
      <c r="MCT30" s="921"/>
      <c r="MCU30" s="921"/>
      <c r="MCV30" s="921"/>
      <c r="MCW30" s="921"/>
      <c r="MCX30" s="921"/>
      <c r="MCY30" s="921"/>
      <c r="MCZ30" s="921"/>
      <c r="MDA30" s="921"/>
      <c r="MDB30" s="921"/>
      <c r="MDC30" s="921"/>
      <c r="MDD30" s="921"/>
      <c r="MDE30" s="921"/>
      <c r="MDF30" s="921"/>
      <c r="MDG30" s="921"/>
      <c r="MDH30" s="921"/>
      <c r="MDI30" s="921"/>
      <c r="MDJ30" s="921"/>
      <c r="MDK30" s="921"/>
      <c r="MDL30" s="921"/>
      <c r="MDM30" s="921"/>
      <c r="MDN30" s="921"/>
      <c r="MDO30" s="921"/>
      <c r="MDP30" s="921"/>
      <c r="MDQ30" s="921"/>
      <c r="MDR30" s="921"/>
      <c r="MDS30" s="921"/>
      <c r="MDT30" s="921"/>
      <c r="MDU30" s="921"/>
      <c r="MDV30" s="921"/>
      <c r="MDW30" s="921"/>
      <c r="MDX30" s="921"/>
      <c r="MDY30" s="921"/>
      <c r="MDZ30" s="921"/>
      <c r="MEA30" s="921"/>
      <c r="MEB30" s="921"/>
      <c r="MEC30" s="921"/>
      <c r="MED30" s="921"/>
      <c r="MEE30" s="921"/>
      <c r="MEF30" s="921"/>
      <c r="MEG30" s="921"/>
      <c r="MEH30" s="921"/>
      <c r="MEI30" s="921"/>
      <c r="MEJ30" s="921"/>
      <c r="MEK30" s="921"/>
      <c r="MEL30" s="921"/>
      <c r="MEM30" s="921"/>
      <c r="MEN30" s="921"/>
      <c r="MEO30" s="921"/>
      <c r="MEP30" s="921"/>
      <c r="MEQ30" s="921"/>
      <c r="MER30" s="921"/>
      <c r="MES30" s="921"/>
      <c r="MET30" s="921"/>
      <c r="MEU30" s="921"/>
      <c r="MEV30" s="921"/>
      <c r="MEW30" s="921"/>
      <c r="MEX30" s="921"/>
      <c r="MEY30" s="921"/>
      <c r="MEZ30" s="921"/>
      <c r="MFA30" s="921"/>
      <c r="MFB30" s="921"/>
      <c r="MFC30" s="921"/>
      <c r="MFD30" s="921"/>
      <c r="MFE30" s="921"/>
      <c r="MFF30" s="921"/>
      <c r="MFG30" s="921"/>
      <c r="MFH30" s="921"/>
      <c r="MFI30" s="921"/>
      <c r="MFJ30" s="921"/>
      <c r="MFK30" s="921"/>
      <c r="MFL30" s="921"/>
      <c r="MFM30" s="921"/>
      <c r="MFN30" s="921"/>
      <c r="MFO30" s="921"/>
      <c r="MFP30" s="921"/>
      <c r="MFQ30" s="921"/>
      <c r="MFR30" s="921"/>
      <c r="MFS30" s="921"/>
      <c r="MFT30" s="921"/>
      <c r="MFU30" s="921"/>
      <c r="MFV30" s="921"/>
      <c r="MFW30" s="921"/>
      <c r="MFX30" s="921"/>
      <c r="MFY30" s="921"/>
      <c r="MFZ30" s="921"/>
      <c r="MGA30" s="921"/>
      <c r="MGB30" s="921"/>
      <c r="MGC30" s="921"/>
      <c r="MGD30" s="921"/>
      <c r="MGE30" s="921"/>
      <c r="MGF30" s="921"/>
      <c r="MGG30" s="921"/>
      <c r="MGH30" s="921"/>
      <c r="MGI30" s="921"/>
      <c r="MGJ30" s="921"/>
      <c r="MGK30" s="921"/>
      <c r="MGL30" s="921"/>
      <c r="MGM30" s="921"/>
      <c r="MGN30" s="921"/>
      <c r="MGO30" s="921"/>
      <c r="MGP30" s="921"/>
      <c r="MGQ30" s="921"/>
      <c r="MGR30" s="921"/>
      <c r="MGS30" s="921"/>
      <c r="MGT30" s="921"/>
      <c r="MGU30" s="921"/>
      <c r="MGV30" s="921"/>
      <c r="MGW30" s="921"/>
      <c r="MGX30" s="921"/>
      <c r="MGY30" s="921"/>
      <c r="MGZ30" s="921"/>
      <c r="MHA30" s="921"/>
      <c r="MHB30" s="921"/>
      <c r="MHC30" s="921"/>
      <c r="MHD30" s="921"/>
      <c r="MHE30" s="921"/>
      <c r="MHF30" s="921"/>
      <c r="MHG30" s="921"/>
      <c r="MHH30" s="921"/>
      <c r="MHI30" s="921"/>
      <c r="MHJ30" s="921"/>
      <c r="MHK30" s="921"/>
      <c r="MHL30" s="921"/>
      <c r="MHM30" s="921"/>
      <c r="MHN30" s="921"/>
      <c r="MHO30" s="921"/>
      <c r="MHP30" s="921"/>
      <c r="MHQ30" s="921"/>
      <c r="MHR30" s="921"/>
      <c r="MHS30" s="921"/>
      <c r="MHT30" s="921"/>
      <c r="MHU30" s="921"/>
      <c r="MHV30" s="921"/>
      <c r="MHW30" s="921"/>
      <c r="MHX30" s="921"/>
      <c r="MHY30" s="921"/>
      <c r="MHZ30" s="921"/>
      <c r="MIA30" s="921"/>
      <c r="MIB30" s="921"/>
      <c r="MIC30" s="921"/>
      <c r="MID30" s="921"/>
      <c r="MIE30" s="921"/>
      <c r="MIF30" s="921"/>
      <c r="MIG30" s="921"/>
      <c r="MIH30" s="921"/>
      <c r="MII30" s="921"/>
      <c r="MIJ30" s="921"/>
      <c r="MIK30" s="921"/>
      <c r="MIL30" s="921"/>
      <c r="MIM30" s="921"/>
      <c r="MIN30" s="921"/>
      <c r="MIO30" s="921"/>
      <c r="MIP30" s="921"/>
      <c r="MIQ30" s="921"/>
      <c r="MIR30" s="921"/>
      <c r="MIS30" s="921"/>
      <c r="MIT30" s="921"/>
      <c r="MIU30" s="921"/>
      <c r="MIV30" s="921"/>
      <c r="MIW30" s="921"/>
      <c r="MIX30" s="921"/>
      <c r="MIY30" s="921"/>
      <c r="MIZ30" s="921"/>
      <c r="MJA30" s="921"/>
      <c r="MJB30" s="921"/>
      <c r="MJC30" s="921"/>
      <c r="MJD30" s="921"/>
      <c r="MJE30" s="921"/>
      <c r="MJF30" s="921"/>
      <c r="MJG30" s="921"/>
      <c r="MJH30" s="921"/>
      <c r="MJI30" s="921"/>
      <c r="MJJ30" s="921"/>
      <c r="MJK30" s="921"/>
      <c r="MJL30" s="921"/>
      <c r="MJM30" s="921"/>
      <c r="MJN30" s="921"/>
      <c r="MJO30" s="921"/>
      <c r="MJP30" s="921"/>
      <c r="MJQ30" s="921"/>
      <c r="MJR30" s="921"/>
      <c r="MJS30" s="921"/>
      <c r="MJT30" s="921"/>
      <c r="MJU30" s="921"/>
      <c r="MJV30" s="921"/>
      <c r="MJW30" s="921"/>
      <c r="MJX30" s="921"/>
      <c r="MJY30" s="921"/>
      <c r="MJZ30" s="921"/>
      <c r="MKA30" s="921"/>
      <c r="MKB30" s="921"/>
      <c r="MKC30" s="921"/>
      <c r="MKD30" s="921"/>
      <c r="MKE30" s="921"/>
      <c r="MKF30" s="921"/>
      <c r="MKG30" s="921"/>
      <c r="MKH30" s="921"/>
      <c r="MKI30" s="921"/>
      <c r="MKJ30" s="921"/>
      <c r="MKK30" s="921"/>
      <c r="MKL30" s="921"/>
      <c r="MKM30" s="921"/>
      <c r="MKN30" s="921"/>
      <c r="MKO30" s="921"/>
      <c r="MKP30" s="921"/>
      <c r="MKQ30" s="921"/>
      <c r="MKR30" s="921"/>
      <c r="MKS30" s="921"/>
      <c r="MKT30" s="921"/>
      <c r="MKU30" s="921"/>
      <c r="MKV30" s="921"/>
      <c r="MKW30" s="921"/>
      <c r="MKX30" s="921"/>
      <c r="MKY30" s="921"/>
      <c r="MKZ30" s="921"/>
      <c r="MLA30" s="921"/>
      <c r="MLB30" s="921"/>
      <c r="MLC30" s="921"/>
      <c r="MLD30" s="921"/>
      <c r="MLE30" s="921"/>
      <c r="MLF30" s="921"/>
      <c r="MLG30" s="921"/>
      <c r="MLH30" s="921"/>
      <c r="MLI30" s="921"/>
      <c r="MLJ30" s="921"/>
      <c r="MLK30" s="921"/>
      <c r="MLL30" s="921"/>
      <c r="MLM30" s="921"/>
      <c r="MLN30" s="921"/>
      <c r="MLO30" s="921"/>
      <c r="MLP30" s="921"/>
      <c r="MLQ30" s="921"/>
      <c r="MLR30" s="921"/>
      <c r="MLS30" s="921"/>
      <c r="MLT30" s="921"/>
      <c r="MLU30" s="921"/>
      <c r="MLV30" s="921"/>
      <c r="MLW30" s="921"/>
      <c r="MLX30" s="921"/>
      <c r="MLY30" s="921"/>
      <c r="MLZ30" s="921"/>
      <c r="MMA30" s="921"/>
      <c r="MMB30" s="921"/>
      <c r="MMC30" s="921"/>
      <c r="MMD30" s="921"/>
      <c r="MME30" s="921"/>
      <c r="MMF30" s="921"/>
      <c r="MMG30" s="921"/>
      <c r="MMH30" s="921"/>
      <c r="MMI30" s="921"/>
      <c r="MMJ30" s="921"/>
      <c r="MMK30" s="921"/>
      <c r="MML30" s="921"/>
      <c r="MMM30" s="921"/>
      <c r="MMN30" s="921"/>
      <c r="MMO30" s="921"/>
      <c r="MMP30" s="921"/>
      <c r="MMQ30" s="921"/>
      <c r="MMR30" s="921"/>
      <c r="MMS30" s="921"/>
      <c r="MMT30" s="921"/>
      <c r="MMU30" s="921"/>
      <c r="MMV30" s="921"/>
      <c r="MMW30" s="921"/>
      <c r="MMX30" s="921"/>
      <c r="MMY30" s="921"/>
      <c r="MMZ30" s="921"/>
      <c r="MNA30" s="921"/>
      <c r="MNB30" s="921"/>
      <c r="MNC30" s="921"/>
      <c r="MND30" s="921"/>
      <c r="MNE30" s="921"/>
      <c r="MNF30" s="921"/>
      <c r="MNG30" s="921"/>
      <c r="MNH30" s="921"/>
      <c r="MNI30" s="921"/>
      <c r="MNJ30" s="921"/>
      <c r="MNK30" s="921"/>
      <c r="MNL30" s="921"/>
      <c r="MNM30" s="921"/>
      <c r="MNN30" s="921"/>
      <c r="MNO30" s="921"/>
      <c r="MNP30" s="921"/>
      <c r="MNQ30" s="921"/>
      <c r="MNR30" s="921"/>
      <c r="MNS30" s="921"/>
      <c r="MNT30" s="921"/>
      <c r="MNU30" s="921"/>
      <c r="MNV30" s="921"/>
      <c r="MNW30" s="921"/>
      <c r="MNX30" s="921"/>
      <c r="MNY30" s="921"/>
      <c r="MNZ30" s="921"/>
      <c r="MOA30" s="921"/>
      <c r="MOB30" s="921"/>
      <c r="MOC30" s="921"/>
      <c r="MOD30" s="921"/>
      <c r="MOE30" s="921"/>
      <c r="MOF30" s="921"/>
      <c r="MOG30" s="921"/>
      <c r="MOH30" s="921"/>
      <c r="MOI30" s="921"/>
      <c r="MOJ30" s="921"/>
      <c r="MOK30" s="921"/>
      <c r="MOL30" s="921"/>
      <c r="MOM30" s="921"/>
      <c r="MON30" s="921"/>
      <c r="MOO30" s="921"/>
      <c r="MOP30" s="921"/>
      <c r="MOQ30" s="921"/>
      <c r="MOR30" s="921"/>
      <c r="MOS30" s="921"/>
      <c r="MOT30" s="921"/>
      <c r="MOU30" s="921"/>
      <c r="MOV30" s="921"/>
      <c r="MOW30" s="921"/>
      <c r="MOX30" s="921"/>
      <c r="MOY30" s="921"/>
      <c r="MOZ30" s="921"/>
      <c r="MPA30" s="921"/>
      <c r="MPB30" s="921"/>
      <c r="MPC30" s="921"/>
      <c r="MPD30" s="921"/>
      <c r="MPE30" s="921"/>
      <c r="MPF30" s="921"/>
      <c r="MPG30" s="921"/>
      <c r="MPH30" s="921"/>
      <c r="MPI30" s="921"/>
      <c r="MPJ30" s="921"/>
      <c r="MPK30" s="921"/>
      <c r="MPL30" s="921"/>
      <c r="MPM30" s="921"/>
      <c r="MPN30" s="921"/>
      <c r="MPO30" s="921"/>
      <c r="MPP30" s="921"/>
      <c r="MPQ30" s="921"/>
      <c r="MPR30" s="921"/>
      <c r="MPS30" s="921"/>
      <c r="MPT30" s="921"/>
      <c r="MPU30" s="921"/>
      <c r="MPV30" s="921"/>
      <c r="MPW30" s="921"/>
      <c r="MPX30" s="921"/>
      <c r="MPY30" s="921"/>
      <c r="MPZ30" s="921"/>
      <c r="MQA30" s="921"/>
      <c r="MQB30" s="921"/>
      <c r="MQC30" s="921"/>
      <c r="MQD30" s="921"/>
      <c r="MQE30" s="921"/>
      <c r="MQF30" s="921"/>
      <c r="MQG30" s="921"/>
      <c r="MQH30" s="921"/>
      <c r="MQI30" s="921"/>
      <c r="MQJ30" s="921"/>
      <c r="MQK30" s="921"/>
      <c r="MQL30" s="921"/>
      <c r="MQM30" s="921"/>
      <c r="MQN30" s="921"/>
      <c r="MQO30" s="921"/>
      <c r="MQP30" s="921"/>
      <c r="MQQ30" s="921"/>
      <c r="MQR30" s="921"/>
      <c r="MQS30" s="921"/>
      <c r="MQT30" s="921"/>
      <c r="MQU30" s="921"/>
      <c r="MQV30" s="921"/>
      <c r="MQW30" s="921"/>
      <c r="MQX30" s="921"/>
      <c r="MQY30" s="921"/>
      <c r="MQZ30" s="921"/>
      <c r="MRA30" s="921"/>
      <c r="MRB30" s="921"/>
      <c r="MRC30" s="921"/>
      <c r="MRD30" s="921"/>
      <c r="MRE30" s="921"/>
      <c r="MRF30" s="921"/>
      <c r="MRG30" s="921"/>
      <c r="MRH30" s="921"/>
      <c r="MRI30" s="921"/>
      <c r="MRJ30" s="921"/>
      <c r="MRK30" s="921"/>
      <c r="MRL30" s="921"/>
      <c r="MRM30" s="921"/>
      <c r="MRN30" s="921"/>
      <c r="MRO30" s="921"/>
      <c r="MRP30" s="921"/>
      <c r="MRQ30" s="921"/>
      <c r="MRR30" s="921"/>
      <c r="MRS30" s="921"/>
      <c r="MRT30" s="921"/>
      <c r="MRU30" s="921"/>
      <c r="MRV30" s="921"/>
      <c r="MRW30" s="921"/>
      <c r="MRX30" s="921"/>
      <c r="MRY30" s="921"/>
      <c r="MRZ30" s="921"/>
      <c r="MSA30" s="921"/>
      <c r="MSB30" s="921"/>
      <c r="MSC30" s="921"/>
      <c r="MSD30" s="921"/>
      <c r="MSE30" s="921"/>
      <c r="MSF30" s="921"/>
      <c r="MSG30" s="921"/>
      <c r="MSH30" s="921"/>
      <c r="MSI30" s="921"/>
      <c r="MSJ30" s="921"/>
      <c r="MSK30" s="921"/>
      <c r="MSL30" s="921"/>
      <c r="MSM30" s="921"/>
      <c r="MSN30" s="921"/>
      <c r="MSO30" s="921"/>
      <c r="MSP30" s="921"/>
      <c r="MSQ30" s="921"/>
      <c r="MSR30" s="921"/>
      <c r="MSS30" s="921"/>
      <c r="MST30" s="921"/>
      <c r="MSU30" s="921"/>
      <c r="MSV30" s="921"/>
      <c r="MSW30" s="921"/>
      <c r="MSX30" s="921"/>
      <c r="MSY30" s="921"/>
      <c r="MSZ30" s="921"/>
      <c r="MTA30" s="921"/>
      <c r="MTB30" s="921"/>
      <c r="MTC30" s="921"/>
      <c r="MTD30" s="921"/>
      <c r="MTE30" s="921"/>
      <c r="MTF30" s="921"/>
      <c r="MTG30" s="921"/>
      <c r="MTH30" s="921"/>
      <c r="MTI30" s="921"/>
      <c r="MTJ30" s="921"/>
      <c r="MTK30" s="921"/>
      <c r="MTL30" s="921"/>
      <c r="MTM30" s="921"/>
      <c r="MTN30" s="921"/>
      <c r="MTO30" s="921"/>
      <c r="MTP30" s="921"/>
      <c r="MTQ30" s="921"/>
      <c r="MTR30" s="921"/>
      <c r="MTS30" s="921"/>
      <c r="MTT30" s="921"/>
      <c r="MTU30" s="921"/>
      <c r="MTV30" s="921"/>
      <c r="MTW30" s="921"/>
      <c r="MTX30" s="921"/>
      <c r="MTY30" s="921"/>
      <c r="MTZ30" s="921"/>
      <c r="MUA30" s="921"/>
      <c r="MUB30" s="921"/>
      <c r="MUC30" s="921"/>
      <c r="MUD30" s="921"/>
      <c r="MUE30" s="921"/>
      <c r="MUF30" s="921"/>
      <c r="MUG30" s="921"/>
      <c r="MUH30" s="921"/>
      <c r="MUI30" s="921"/>
      <c r="MUJ30" s="921"/>
      <c r="MUK30" s="921"/>
      <c r="MUL30" s="921"/>
      <c r="MUM30" s="921"/>
      <c r="MUN30" s="921"/>
      <c r="MUO30" s="921"/>
      <c r="MUP30" s="921"/>
      <c r="MUQ30" s="921"/>
      <c r="MUR30" s="921"/>
      <c r="MUS30" s="921"/>
      <c r="MUT30" s="921"/>
      <c r="MUU30" s="921"/>
      <c r="MUV30" s="921"/>
      <c r="MUW30" s="921"/>
      <c r="MUX30" s="921"/>
      <c r="MUY30" s="921"/>
      <c r="MUZ30" s="921"/>
      <c r="MVA30" s="921"/>
      <c r="MVB30" s="921"/>
      <c r="MVC30" s="921"/>
      <c r="MVD30" s="921"/>
      <c r="MVE30" s="921"/>
      <c r="MVF30" s="921"/>
      <c r="MVG30" s="921"/>
      <c r="MVH30" s="921"/>
      <c r="MVI30" s="921"/>
      <c r="MVJ30" s="921"/>
      <c r="MVK30" s="921"/>
      <c r="MVL30" s="921"/>
      <c r="MVM30" s="921"/>
      <c r="MVN30" s="921"/>
      <c r="MVO30" s="921"/>
      <c r="MVP30" s="921"/>
      <c r="MVQ30" s="921"/>
      <c r="MVR30" s="921"/>
      <c r="MVS30" s="921"/>
      <c r="MVT30" s="921"/>
      <c r="MVU30" s="921"/>
      <c r="MVV30" s="921"/>
      <c r="MVW30" s="921"/>
      <c r="MVX30" s="921"/>
      <c r="MVY30" s="921"/>
      <c r="MVZ30" s="921"/>
      <c r="MWA30" s="921"/>
      <c r="MWB30" s="921"/>
      <c r="MWC30" s="921"/>
      <c r="MWD30" s="921"/>
      <c r="MWE30" s="921"/>
      <c r="MWF30" s="921"/>
      <c r="MWG30" s="921"/>
      <c r="MWH30" s="921"/>
      <c r="MWI30" s="921"/>
      <c r="MWJ30" s="921"/>
      <c r="MWK30" s="921"/>
      <c r="MWL30" s="921"/>
      <c r="MWM30" s="921"/>
      <c r="MWN30" s="921"/>
      <c r="MWO30" s="921"/>
      <c r="MWP30" s="921"/>
      <c r="MWQ30" s="921"/>
      <c r="MWR30" s="921"/>
      <c r="MWS30" s="921"/>
      <c r="MWT30" s="921"/>
      <c r="MWU30" s="921"/>
      <c r="MWV30" s="921"/>
      <c r="MWW30" s="921"/>
      <c r="MWX30" s="921"/>
      <c r="MWY30" s="921"/>
      <c r="MWZ30" s="921"/>
      <c r="MXA30" s="921"/>
      <c r="MXB30" s="921"/>
      <c r="MXC30" s="921"/>
      <c r="MXD30" s="921"/>
      <c r="MXE30" s="921"/>
      <c r="MXF30" s="921"/>
      <c r="MXG30" s="921"/>
      <c r="MXH30" s="921"/>
      <c r="MXI30" s="921"/>
      <c r="MXJ30" s="921"/>
      <c r="MXK30" s="921"/>
      <c r="MXL30" s="921"/>
      <c r="MXM30" s="921"/>
      <c r="MXN30" s="921"/>
      <c r="MXO30" s="921"/>
      <c r="MXP30" s="921"/>
      <c r="MXQ30" s="921"/>
      <c r="MXR30" s="921"/>
      <c r="MXS30" s="921"/>
      <c r="MXT30" s="921"/>
      <c r="MXU30" s="921"/>
      <c r="MXV30" s="921"/>
      <c r="MXW30" s="921"/>
      <c r="MXX30" s="921"/>
      <c r="MXY30" s="921"/>
      <c r="MXZ30" s="921"/>
      <c r="MYA30" s="921"/>
      <c r="MYB30" s="921"/>
      <c r="MYC30" s="921"/>
      <c r="MYD30" s="921"/>
      <c r="MYE30" s="921"/>
      <c r="MYF30" s="921"/>
      <c r="MYG30" s="921"/>
      <c r="MYH30" s="921"/>
      <c r="MYI30" s="921"/>
      <c r="MYJ30" s="921"/>
      <c r="MYK30" s="921"/>
      <c r="MYL30" s="921"/>
      <c r="MYM30" s="921"/>
      <c r="MYN30" s="921"/>
      <c r="MYO30" s="921"/>
      <c r="MYP30" s="921"/>
      <c r="MYQ30" s="921"/>
      <c r="MYR30" s="921"/>
      <c r="MYS30" s="921"/>
      <c r="MYT30" s="921"/>
      <c r="MYU30" s="921"/>
      <c r="MYV30" s="921"/>
      <c r="MYW30" s="921"/>
      <c r="MYX30" s="921"/>
      <c r="MYY30" s="921"/>
      <c r="MYZ30" s="921"/>
      <c r="MZA30" s="921"/>
      <c r="MZB30" s="921"/>
      <c r="MZC30" s="921"/>
      <c r="MZD30" s="921"/>
      <c r="MZE30" s="921"/>
      <c r="MZF30" s="921"/>
      <c r="MZG30" s="921"/>
      <c r="MZH30" s="921"/>
      <c r="MZI30" s="921"/>
      <c r="MZJ30" s="921"/>
      <c r="MZK30" s="921"/>
      <c r="MZL30" s="921"/>
      <c r="MZM30" s="921"/>
      <c r="MZN30" s="921"/>
      <c r="MZO30" s="921"/>
      <c r="MZP30" s="921"/>
      <c r="MZQ30" s="921"/>
      <c r="MZR30" s="921"/>
      <c r="MZS30" s="921"/>
      <c r="MZT30" s="921"/>
      <c r="MZU30" s="921"/>
      <c r="MZV30" s="921"/>
      <c r="MZW30" s="921"/>
      <c r="MZX30" s="921"/>
      <c r="MZY30" s="921"/>
      <c r="MZZ30" s="921"/>
      <c r="NAA30" s="921"/>
      <c r="NAB30" s="921"/>
      <c r="NAC30" s="921"/>
      <c r="NAD30" s="921"/>
      <c r="NAE30" s="921"/>
      <c r="NAF30" s="921"/>
      <c r="NAG30" s="921"/>
      <c r="NAH30" s="921"/>
      <c r="NAI30" s="921"/>
      <c r="NAJ30" s="921"/>
      <c r="NAK30" s="921"/>
      <c r="NAL30" s="921"/>
      <c r="NAM30" s="921"/>
      <c r="NAN30" s="921"/>
      <c r="NAO30" s="921"/>
      <c r="NAP30" s="921"/>
      <c r="NAQ30" s="921"/>
      <c r="NAR30" s="921"/>
      <c r="NAS30" s="921"/>
      <c r="NAT30" s="921"/>
      <c r="NAU30" s="921"/>
      <c r="NAV30" s="921"/>
      <c r="NAW30" s="921"/>
      <c r="NAX30" s="921"/>
      <c r="NAY30" s="921"/>
      <c r="NAZ30" s="921"/>
      <c r="NBA30" s="921"/>
      <c r="NBB30" s="921"/>
      <c r="NBC30" s="921"/>
      <c r="NBD30" s="921"/>
      <c r="NBE30" s="921"/>
      <c r="NBF30" s="921"/>
      <c r="NBG30" s="921"/>
      <c r="NBH30" s="921"/>
      <c r="NBI30" s="921"/>
      <c r="NBJ30" s="921"/>
      <c r="NBK30" s="921"/>
      <c r="NBL30" s="921"/>
      <c r="NBM30" s="921"/>
      <c r="NBN30" s="921"/>
      <c r="NBO30" s="921"/>
      <c r="NBP30" s="921"/>
      <c r="NBQ30" s="921"/>
      <c r="NBR30" s="921"/>
      <c r="NBS30" s="921"/>
      <c r="NBT30" s="921"/>
      <c r="NBU30" s="921"/>
      <c r="NBV30" s="921"/>
      <c r="NBW30" s="921"/>
      <c r="NBX30" s="921"/>
      <c r="NBY30" s="921"/>
      <c r="NBZ30" s="921"/>
      <c r="NCA30" s="921"/>
      <c r="NCB30" s="921"/>
      <c r="NCC30" s="921"/>
      <c r="NCD30" s="921"/>
      <c r="NCE30" s="921"/>
      <c r="NCF30" s="921"/>
      <c r="NCG30" s="921"/>
      <c r="NCH30" s="921"/>
      <c r="NCI30" s="921"/>
      <c r="NCJ30" s="921"/>
      <c r="NCK30" s="921"/>
      <c r="NCL30" s="921"/>
      <c r="NCM30" s="921"/>
      <c r="NCN30" s="921"/>
      <c r="NCO30" s="921"/>
      <c r="NCP30" s="921"/>
      <c r="NCQ30" s="921"/>
      <c r="NCR30" s="921"/>
      <c r="NCS30" s="921"/>
      <c r="NCT30" s="921"/>
      <c r="NCU30" s="921"/>
      <c r="NCV30" s="921"/>
      <c r="NCW30" s="921"/>
      <c r="NCX30" s="921"/>
      <c r="NCY30" s="921"/>
      <c r="NCZ30" s="921"/>
      <c r="NDA30" s="921"/>
      <c r="NDB30" s="921"/>
      <c r="NDC30" s="921"/>
      <c r="NDD30" s="921"/>
      <c r="NDE30" s="921"/>
      <c r="NDF30" s="921"/>
      <c r="NDG30" s="921"/>
      <c r="NDH30" s="921"/>
      <c r="NDI30" s="921"/>
      <c r="NDJ30" s="921"/>
      <c r="NDK30" s="921"/>
      <c r="NDL30" s="921"/>
      <c r="NDM30" s="921"/>
      <c r="NDN30" s="921"/>
      <c r="NDO30" s="921"/>
      <c r="NDP30" s="921"/>
      <c r="NDQ30" s="921"/>
      <c r="NDR30" s="921"/>
      <c r="NDS30" s="921"/>
      <c r="NDT30" s="921"/>
      <c r="NDU30" s="921"/>
      <c r="NDV30" s="921"/>
      <c r="NDW30" s="921"/>
      <c r="NDX30" s="921"/>
      <c r="NDY30" s="921"/>
      <c r="NDZ30" s="921"/>
      <c r="NEA30" s="921"/>
      <c r="NEB30" s="921"/>
      <c r="NEC30" s="921"/>
      <c r="NED30" s="921"/>
      <c r="NEE30" s="921"/>
      <c r="NEF30" s="921"/>
      <c r="NEG30" s="921"/>
      <c r="NEH30" s="921"/>
      <c r="NEI30" s="921"/>
      <c r="NEJ30" s="921"/>
      <c r="NEK30" s="921"/>
      <c r="NEL30" s="921"/>
      <c r="NEM30" s="921"/>
      <c r="NEN30" s="921"/>
      <c r="NEO30" s="921"/>
      <c r="NEP30" s="921"/>
      <c r="NEQ30" s="921"/>
      <c r="NER30" s="921"/>
      <c r="NES30" s="921"/>
      <c r="NET30" s="921"/>
      <c r="NEU30" s="921"/>
      <c r="NEV30" s="921"/>
      <c r="NEW30" s="921"/>
      <c r="NEX30" s="921"/>
      <c r="NEY30" s="921"/>
      <c r="NEZ30" s="921"/>
      <c r="NFA30" s="921"/>
      <c r="NFB30" s="921"/>
      <c r="NFC30" s="921"/>
      <c r="NFD30" s="921"/>
      <c r="NFE30" s="921"/>
      <c r="NFF30" s="921"/>
      <c r="NFG30" s="921"/>
      <c r="NFH30" s="921"/>
      <c r="NFI30" s="921"/>
      <c r="NFJ30" s="921"/>
      <c r="NFK30" s="921"/>
      <c r="NFL30" s="921"/>
      <c r="NFM30" s="921"/>
      <c r="NFN30" s="921"/>
      <c r="NFO30" s="921"/>
      <c r="NFP30" s="921"/>
      <c r="NFQ30" s="921"/>
      <c r="NFR30" s="921"/>
      <c r="NFS30" s="921"/>
      <c r="NFT30" s="921"/>
      <c r="NFU30" s="921"/>
      <c r="NFV30" s="921"/>
      <c r="NFW30" s="921"/>
      <c r="NFX30" s="921"/>
      <c r="NFY30" s="921"/>
      <c r="NFZ30" s="921"/>
      <c r="NGA30" s="921"/>
      <c r="NGB30" s="921"/>
      <c r="NGC30" s="921"/>
      <c r="NGD30" s="921"/>
      <c r="NGE30" s="921"/>
      <c r="NGF30" s="921"/>
      <c r="NGG30" s="921"/>
      <c r="NGH30" s="921"/>
      <c r="NGI30" s="921"/>
      <c r="NGJ30" s="921"/>
      <c r="NGK30" s="921"/>
      <c r="NGL30" s="921"/>
      <c r="NGM30" s="921"/>
      <c r="NGN30" s="921"/>
      <c r="NGO30" s="921"/>
      <c r="NGP30" s="921"/>
      <c r="NGQ30" s="921"/>
      <c r="NGR30" s="921"/>
      <c r="NGS30" s="921"/>
      <c r="NGT30" s="921"/>
      <c r="NGU30" s="921"/>
      <c r="NGV30" s="921"/>
      <c r="NGW30" s="921"/>
      <c r="NGX30" s="921"/>
      <c r="NGY30" s="921"/>
      <c r="NGZ30" s="921"/>
      <c r="NHA30" s="921"/>
      <c r="NHB30" s="921"/>
      <c r="NHC30" s="921"/>
      <c r="NHD30" s="921"/>
      <c r="NHE30" s="921"/>
      <c r="NHF30" s="921"/>
      <c r="NHG30" s="921"/>
      <c r="NHH30" s="921"/>
      <c r="NHI30" s="921"/>
      <c r="NHJ30" s="921"/>
      <c r="NHK30" s="921"/>
      <c r="NHL30" s="921"/>
      <c r="NHM30" s="921"/>
      <c r="NHN30" s="921"/>
      <c r="NHO30" s="921"/>
      <c r="NHP30" s="921"/>
      <c r="NHQ30" s="921"/>
      <c r="NHR30" s="921"/>
      <c r="NHS30" s="921"/>
      <c r="NHT30" s="921"/>
      <c r="NHU30" s="921"/>
      <c r="NHV30" s="921"/>
      <c r="NHW30" s="921"/>
      <c r="NHX30" s="921"/>
      <c r="NHY30" s="921"/>
      <c r="NHZ30" s="921"/>
      <c r="NIA30" s="921"/>
      <c r="NIB30" s="921"/>
      <c r="NIC30" s="921"/>
      <c r="NID30" s="921"/>
      <c r="NIE30" s="921"/>
      <c r="NIF30" s="921"/>
      <c r="NIG30" s="921"/>
      <c r="NIH30" s="921"/>
      <c r="NII30" s="921"/>
      <c r="NIJ30" s="921"/>
      <c r="NIK30" s="921"/>
      <c r="NIL30" s="921"/>
      <c r="NIM30" s="921"/>
      <c r="NIN30" s="921"/>
      <c r="NIO30" s="921"/>
      <c r="NIP30" s="921"/>
      <c r="NIQ30" s="921"/>
      <c r="NIR30" s="921"/>
      <c r="NIS30" s="921"/>
      <c r="NIT30" s="921"/>
      <c r="NIU30" s="921"/>
      <c r="NIV30" s="921"/>
      <c r="NIW30" s="921"/>
      <c r="NIX30" s="921"/>
      <c r="NIY30" s="921"/>
      <c r="NIZ30" s="921"/>
      <c r="NJA30" s="921"/>
      <c r="NJB30" s="921"/>
      <c r="NJC30" s="921"/>
      <c r="NJD30" s="921"/>
      <c r="NJE30" s="921"/>
      <c r="NJF30" s="921"/>
      <c r="NJG30" s="921"/>
      <c r="NJH30" s="921"/>
      <c r="NJI30" s="921"/>
      <c r="NJJ30" s="921"/>
      <c r="NJK30" s="921"/>
      <c r="NJL30" s="921"/>
      <c r="NJM30" s="921"/>
      <c r="NJN30" s="921"/>
      <c r="NJO30" s="921"/>
      <c r="NJP30" s="921"/>
      <c r="NJQ30" s="921"/>
      <c r="NJR30" s="921"/>
      <c r="NJS30" s="921"/>
      <c r="NJT30" s="921"/>
      <c r="NJU30" s="921"/>
      <c r="NJV30" s="921"/>
      <c r="NJW30" s="921"/>
      <c r="NJX30" s="921"/>
      <c r="NJY30" s="921"/>
      <c r="NJZ30" s="921"/>
      <c r="NKA30" s="921"/>
      <c r="NKB30" s="921"/>
      <c r="NKC30" s="921"/>
      <c r="NKD30" s="921"/>
      <c r="NKE30" s="921"/>
      <c r="NKF30" s="921"/>
      <c r="NKG30" s="921"/>
      <c r="NKH30" s="921"/>
      <c r="NKI30" s="921"/>
      <c r="NKJ30" s="921"/>
      <c r="NKK30" s="921"/>
      <c r="NKL30" s="921"/>
      <c r="NKM30" s="921"/>
      <c r="NKN30" s="921"/>
      <c r="NKO30" s="921"/>
      <c r="NKP30" s="921"/>
      <c r="NKQ30" s="921"/>
      <c r="NKR30" s="921"/>
      <c r="NKS30" s="921"/>
      <c r="NKT30" s="921"/>
      <c r="NKU30" s="921"/>
      <c r="NKV30" s="921"/>
      <c r="NKW30" s="921"/>
      <c r="NKX30" s="921"/>
      <c r="NKY30" s="921"/>
      <c r="NKZ30" s="921"/>
      <c r="NLA30" s="921"/>
      <c r="NLB30" s="921"/>
      <c r="NLC30" s="921"/>
      <c r="NLD30" s="921"/>
      <c r="NLE30" s="921"/>
      <c r="NLF30" s="921"/>
      <c r="NLG30" s="921"/>
      <c r="NLH30" s="921"/>
      <c r="NLI30" s="921"/>
      <c r="NLJ30" s="921"/>
      <c r="NLK30" s="921"/>
      <c r="NLL30" s="921"/>
      <c r="NLM30" s="921"/>
      <c r="NLN30" s="921"/>
      <c r="NLO30" s="921"/>
      <c r="NLP30" s="921"/>
      <c r="NLQ30" s="921"/>
      <c r="NLR30" s="921"/>
      <c r="NLS30" s="921"/>
      <c r="NLT30" s="921"/>
      <c r="NLU30" s="921"/>
      <c r="NLV30" s="921"/>
      <c r="NLW30" s="921"/>
      <c r="NLX30" s="921"/>
      <c r="NLY30" s="921"/>
      <c r="NLZ30" s="921"/>
      <c r="NMA30" s="921"/>
      <c r="NMB30" s="921"/>
      <c r="NMC30" s="921"/>
      <c r="NMD30" s="921"/>
      <c r="NME30" s="921"/>
      <c r="NMF30" s="921"/>
      <c r="NMG30" s="921"/>
      <c r="NMH30" s="921"/>
      <c r="NMI30" s="921"/>
      <c r="NMJ30" s="921"/>
      <c r="NMK30" s="921"/>
      <c r="NML30" s="921"/>
      <c r="NMM30" s="921"/>
      <c r="NMN30" s="921"/>
      <c r="NMO30" s="921"/>
      <c r="NMP30" s="921"/>
      <c r="NMQ30" s="921"/>
      <c r="NMR30" s="921"/>
      <c r="NMS30" s="921"/>
      <c r="NMT30" s="921"/>
      <c r="NMU30" s="921"/>
      <c r="NMV30" s="921"/>
      <c r="NMW30" s="921"/>
      <c r="NMX30" s="921"/>
      <c r="NMY30" s="921"/>
      <c r="NMZ30" s="921"/>
      <c r="NNA30" s="921"/>
      <c r="NNB30" s="921"/>
      <c r="NNC30" s="921"/>
      <c r="NND30" s="921"/>
      <c r="NNE30" s="921"/>
      <c r="NNF30" s="921"/>
      <c r="NNG30" s="921"/>
      <c r="NNH30" s="921"/>
      <c r="NNI30" s="921"/>
      <c r="NNJ30" s="921"/>
      <c r="NNK30" s="921"/>
      <c r="NNL30" s="921"/>
      <c r="NNM30" s="921"/>
      <c r="NNN30" s="921"/>
      <c r="NNO30" s="921"/>
      <c r="NNP30" s="921"/>
      <c r="NNQ30" s="921"/>
      <c r="NNR30" s="921"/>
      <c r="NNS30" s="921"/>
      <c r="NNT30" s="921"/>
      <c r="NNU30" s="921"/>
      <c r="NNV30" s="921"/>
      <c r="NNW30" s="921"/>
      <c r="NNX30" s="921"/>
      <c r="NNY30" s="921"/>
      <c r="NNZ30" s="921"/>
      <c r="NOA30" s="921"/>
      <c r="NOB30" s="921"/>
      <c r="NOC30" s="921"/>
      <c r="NOD30" s="921"/>
      <c r="NOE30" s="921"/>
      <c r="NOF30" s="921"/>
      <c r="NOG30" s="921"/>
      <c r="NOH30" s="921"/>
      <c r="NOI30" s="921"/>
      <c r="NOJ30" s="921"/>
      <c r="NOK30" s="921"/>
      <c r="NOL30" s="921"/>
      <c r="NOM30" s="921"/>
      <c r="NON30" s="921"/>
      <c r="NOO30" s="921"/>
      <c r="NOP30" s="921"/>
      <c r="NOQ30" s="921"/>
      <c r="NOR30" s="921"/>
      <c r="NOS30" s="921"/>
      <c r="NOT30" s="921"/>
      <c r="NOU30" s="921"/>
      <c r="NOV30" s="921"/>
      <c r="NOW30" s="921"/>
      <c r="NOX30" s="921"/>
      <c r="NOY30" s="921"/>
      <c r="NOZ30" s="921"/>
      <c r="NPA30" s="921"/>
      <c r="NPB30" s="921"/>
      <c r="NPC30" s="921"/>
      <c r="NPD30" s="921"/>
      <c r="NPE30" s="921"/>
      <c r="NPF30" s="921"/>
      <c r="NPG30" s="921"/>
      <c r="NPH30" s="921"/>
      <c r="NPI30" s="921"/>
      <c r="NPJ30" s="921"/>
      <c r="NPK30" s="921"/>
      <c r="NPL30" s="921"/>
      <c r="NPM30" s="921"/>
      <c r="NPN30" s="921"/>
      <c r="NPO30" s="921"/>
      <c r="NPP30" s="921"/>
      <c r="NPQ30" s="921"/>
      <c r="NPR30" s="921"/>
      <c r="NPS30" s="921"/>
      <c r="NPT30" s="921"/>
      <c r="NPU30" s="921"/>
      <c r="NPV30" s="921"/>
      <c r="NPW30" s="921"/>
      <c r="NPX30" s="921"/>
      <c r="NPY30" s="921"/>
      <c r="NPZ30" s="921"/>
      <c r="NQA30" s="921"/>
      <c r="NQB30" s="921"/>
      <c r="NQC30" s="921"/>
      <c r="NQD30" s="921"/>
      <c r="NQE30" s="921"/>
      <c r="NQF30" s="921"/>
      <c r="NQG30" s="921"/>
      <c r="NQH30" s="921"/>
      <c r="NQI30" s="921"/>
      <c r="NQJ30" s="921"/>
      <c r="NQK30" s="921"/>
      <c r="NQL30" s="921"/>
      <c r="NQM30" s="921"/>
      <c r="NQN30" s="921"/>
      <c r="NQO30" s="921"/>
      <c r="NQP30" s="921"/>
      <c r="NQQ30" s="921"/>
      <c r="NQR30" s="921"/>
      <c r="NQS30" s="921"/>
      <c r="NQT30" s="921"/>
      <c r="NQU30" s="921"/>
      <c r="NQV30" s="921"/>
      <c r="NQW30" s="921"/>
      <c r="NQX30" s="921"/>
      <c r="NQY30" s="921"/>
      <c r="NQZ30" s="921"/>
      <c r="NRA30" s="921"/>
      <c r="NRB30" s="921"/>
      <c r="NRC30" s="921"/>
      <c r="NRD30" s="921"/>
      <c r="NRE30" s="921"/>
      <c r="NRF30" s="921"/>
      <c r="NRG30" s="921"/>
      <c r="NRH30" s="921"/>
      <c r="NRI30" s="921"/>
      <c r="NRJ30" s="921"/>
      <c r="NRK30" s="921"/>
      <c r="NRL30" s="921"/>
      <c r="NRM30" s="921"/>
      <c r="NRN30" s="921"/>
      <c r="NRO30" s="921"/>
      <c r="NRP30" s="921"/>
      <c r="NRQ30" s="921"/>
      <c r="NRR30" s="921"/>
      <c r="NRS30" s="921"/>
      <c r="NRT30" s="921"/>
      <c r="NRU30" s="921"/>
      <c r="NRV30" s="921"/>
      <c r="NRW30" s="921"/>
      <c r="NRX30" s="921"/>
      <c r="NRY30" s="921"/>
      <c r="NRZ30" s="921"/>
      <c r="NSA30" s="921"/>
      <c r="NSB30" s="921"/>
      <c r="NSC30" s="921"/>
      <c r="NSD30" s="921"/>
      <c r="NSE30" s="921"/>
      <c r="NSF30" s="921"/>
      <c r="NSG30" s="921"/>
      <c r="NSH30" s="921"/>
      <c r="NSI30" s="921"/>
      <c r="NSJ30" s="921"/>
      <c r="NSK30" s="921"/>
      <c r="NSL30" s="921"/>
      <c r="NSM30" s="921"/>
      <c r="NSN30" s="921"/>
      <c r="NSO30" s="921"/>
      <c r="NSP30" s="921"/>
      <c r="NSQ30" s="921"/>
      <c r="NSR30" s="921"/>
      <c r="NSS30" s="921"/>
      <c r="NST30" s="921"/>
      <c r="NSU30" s="921"/>
      <c r="NSV30" s="921"/>
      <c r="NSW30" s="921"/>
      <c r="NSX30" s="921"/>
      <c r="NSY30" s="921"/>
      <c r="NSZ30" s="921"/>
      <c r="NTA30" s="921"/>
      <c r="NTB30" s="921"/>
      <c r="NTC30" s="921"/>
      <c r="NTD30" s="921"/>
      <c r="NTE30" s="921"/>
      <c r="NTF30" s="921"/>
      <c r="NTG30" s="921"/>
      <c r="NTH30" s="921"/>
      <c r="NTI30" s="921"/>
      <c r="NTJ30" s="921"/>
      <c r="NTK30" s="921"/>
      <c r="NTL30" s="921"/>
      <c r="NTM30" s="921"/>
      <c r="NTN30" s="921"/>
      <c r="NTO30" s="921"/>
      <c r="NTP30" s="921"/>
      <c r="NTQ30" s="921"/>
      <c r="NTR30" s="921"/>
      <c r="NTS30" s="921"/>
      <c r="NTT30" s="921"/>
      <c r="NTU30" s="921"/>
      <c r="NTV30" s="921"/>
      <c r="NTW30" s="921"/>
      <c r="NTX30" s="921"/>
      <c r="NTY30" s="921"/>
      <c r="NTZ30" s="921"/>
      <c r="NUA30" s="921"/>
      <c r="NUB30" s="921"/>
      <c r="NUC30" s="921"/>
      <c r="NUD30" s="921"/>
      <c r="NUE30" s="921"/>
      <c r="NUF30" s="921"/>
      <c r="NUG30" s="921"/>
      <c r="NUH30" s="921"/>
      <c r="NUI30" s="921"/>
      <c r="NUJ30" s="921"/>
      <c r="NUK30" s="921"/>
      <c r="NUL30" s="921"/>
      <c r="NUM30" s="921"/>
      <c r="NUN30" s="921"/>
      <c r="NUO30" s="921"/>
      <c r="NUP30" s="921"/>
      <c r="NUQ30" s="921"/>
      <c r="NUR30" s="921"/>
      <c r="NUS30" s="921"/>
      <c r="NUT30" s="921"/>
      <c r="NUU30" s="921"/>
      <c r="NUV30" s="921"/>
      <c r="NUW30" s="921"/>
      <c r="NUX30" s="921"/>
      <c r="NUY30" s="921"/>
      <c r="NUZ30" s="921"/>
      <c r="NVA30" s="921"/>
      <c r="NVB30" s="921"/>
      <c r="NVC30" s="921"/>
      <c r="NVD30" s="921"/>
      <c r="NVE30" s="921"/>
      <c r="NVF30" s="921"/>
      <c r="NVG30" s="921"/>
      <c r="NVH30" s="921"/>
      <c r="NVI30" s="921"/>
      <c r="NVJ30" s="921"/>
      <c r="NVK30" s="921"/>
      <c r="NVL30" s="921"/>
      <c r="NVM30" s="921"/>
      <c r="NVN30" s="921"/>
      <c r="NVO30" s="921"/>
      <c r="NVP30" s="921"/>
      <c r="NVQ30" s="921"/>
      <c r="NVR30" s="921"/>
      <c r="NVS30" s="921"/>
      <c r="NVT30" s="921"/>
      <c r="NVU30" s="921"/>
      <c r="NVV30" s="921"/>
      <c r="NVW30" s="921"/>
      <c r="NVX30" s="921"/>
      <c r="NVY30" s="921"/>
      <c r="NVZ30" s="921"/>
      <c r="NWA30" s="921"/>
      <c r="NWB30" s="921"/>
      <c r="NWC30" s="921"/>
      <c r="NWD30" s="921"/>
      <c r="NWE30" s="921"/>
      <c r="NWF30" s="921"/>
      <c r="NWG30" s="921"/>
      <c r="NWH30" s="921"/>
      <c r="NWI30" s="921"/>
      <c r="NWJ30" s="921"/>
      <c r="NWK30" s="921"/>
      <c r="NWL30" s="921"/>
      <c r="NWM30" s="921"/>
      <c r="NWN30" s="921"/>
      <c r="NWO30" s="921"/>
      <c r="NWP30" s="921"/>
      <c r="NWQ30" s="921"/>
      <c r="NWR30" s="921"/>
      <c r="NWS30" s="921"/>
      <c r="NWT30" s="921"/>
      <c r="NWU30" s="921"/>
      <c r="NWV30" s="921"/>
      <c r="NWW30" s="921"/>
      <c r="NWX30" s="921"/>
      <c r="NWY30" s="921"/>
      <c r="NWZ30" s="921"/>
      <c r="NXA30" s="921"/>
      <c r="NXB30" s="921"/>
      <c r="NXC30" s="921"/>
      <c r="NXD30" s="921"/>
      <c r="NXE30" s="921"/>
      <c r="NXF30" s="921"/>
      <c r="NXG30" s="921"/>
      <c r="NXH30" s="921"/>
      <c r="NXI30" s="921"/>
      <c r="NXJ30" s="921"/>
      <c r="NXK30" s="921"/>
      <c r="NXL30" s="921"/>
      <c r="NXM30" s="921"/>
      <c r="NXN30" s="921"/>
      <c r="NXO30" s="921"/>
      <c r="NXP30" s="921"/>
      <c r="NXQ30" s="921"/>
      <c r="NXR30" s="921"/>
      <c r="NXS30" s="921"/>
      <c r="NXT30" s="921"/>
      <c r="NXU30" s="921"/>
      <c r="NXV30" s="921"/>
      <c r="NXW30" s="921"/>
      <c r="NXX30" s="921"/>
      <c r="NXY30" s="921"/>
      <c r="NXZ30" s="921"/>
      <c r="NYA30" s="921"/>
      <c r="NYB30" s="921"/>
      <c r="NYC30" s="921"/>
      <c r="NYD30" s="921"/>
      <c r="NYE30" s="921"/>
      <c r="NYF30" s="921"/>
      <c r="NYG30" s="921"/>
      <c r="NYH30" s="921"/>
      <c r="NYI30" s="921"/>
      <c r="NYJ30" s="921"/>
      <c r="NYK30" s="921"/>
      <c r="NYL30" s="921"/>
      <c r="NYM30" s="921"/>
      <c r="NYN30" s="921"/>
      <c r="NYO30" s="921"/>
      <c r="NYP30" s="921"/>
      <c r="NYQ30" s="921"/>
      <c r="NYR30" s="921"/>
      <c r="NYS30" s="921"/>
      <c r="NYT30" s="921"/>
      <c r="NYU30" s="921"/>
      <c r="NYV30" s="921"/>
      <c r="NYW30" s="921"/>
      <c r="NYX30" s="921"/>
      <c r="NYY30" s="921"/>
      <c r="NYZ30" s="921"/>
      <c r="NZA30" s="921"/>
      <c r="NZB30" s="921"/>
      <c r="NZC30" s="921"/>
      <c r="NZD30" s="921"/>
      <c r="NZE30" s="921"/>
      <c r="NZF30" s="921"/>
      <c r="NZG30" s="921"/>
      <c r="NZH30" s="921"/>
      <c r="NZI30" s="921"/>
      <c r="NZJ30" s="921"/>
      <c r="NZK30" s="921"/>
      <c r="NZL30" s="921"/>
      <c r="NZM30" s="921"/>
      <c r="NZN30" s="921"/>
      <c r="NZO30" s="921"/>
      <c r="NZP30" s="921"/>
      <c r="NZQ30" s="921"/>
      <c r="NZR30" s="921"/>
      <c r="NZS30" s="921"/>
      <c r="NZT30" s="921"/>
      <c r="NZU30" s="921"/>
      <c r="NZV30" s="921"/>
      <c r="NZW30" s="921"/>
      <c r="NZX30" s="921"/>
      <c r="NZY30" s="921"/>
      <c r="NZZ30" s="921"/>
      <c r="OAA30" s="921"/>
      <c r="OAB30" s="921"/>
      <c r="OAC30" s="921"/>
      <c r="OAD30" s="921"/>
      <c r="OAE30" s="921"/>
      <c r="OAF30" s="921"/>
      <c r="OAG30" s="921"/>
      <c r="OAH30" s="921"/>
      <c r="OAI30" s="921"/>
      <c r="OAJ30" s="921"/>
      <c r="OAK30" s="921"/>
      <c r="OAL30" s="921"/>
      <c r="OAM30" s="921"/>
      <c r="OAN30" s="921"/>
      <c r="OAO30" s="921"/>
      <c r="OAP30" s="921"/>
      <c r="OAQ30" s="921"/>
      <c r="OAR30" s="921"/>
      <c r="OAS30" s="921"/>
      <c r="OAT30" s="921"/>
      <c r="OAU30" s="921"/>
      <c r="OAV30" s="921"/>
      <c r="OAW30" s="921"/>
      <c r="OAX30" s="921"/>
      <c r="OAY30" s="921"/>
      <c r="OAZ30" s="921"/>
      <c r="OBA30" s="921"/>
      <c r="OBB30" s="921"/>
      <c r="OBC30" s="921"/>
      <c r="OBD30" s="921"/>
      <c r="OBE30" s="921"/>
      <c r="OBF30" s="921"/>
      <c r="OBG30" s="921"/>
      <c r="OBH30" s="921"/>
      <c r="OBI30" s="921"/>
      <c r="OBJ30" s="921"/>
      <c r="OBK30" s="921"/>
      <c r="OBL30" s="921"/>
      <c r="OBM30" s="921"/>
      <c r="OBN30" s="921"/>
      <c r="OBO30" s="921"/>
      <c r="OBP30" s="921"/>
      <c r="OBQ30" s="921"/>
      <c r="OBR30" s="921"/>
      <c r="OBS30" s="921"/>
      <c r="OBT30" s="921"/>
      <c r="OBU30" s="921"/>
      <c r="OBV30" s="921"/>
      <c r="OBW30" s="921"/>
      <c r="OBX30" s="921"/>
      <c r="OBY30" s="921"/>
      <c r="OBZ30" s="921"/>
      <c r="OCA30" s="921"/>
      <c r="OCB30" s="921"/>
      <c r="OCC30" s="921"/>
      <c r="OCD30" s="921"/>
      <c r="OCE30" s="921"/>
      <c r="OCF30" s="921"/>
      <c r="OCG30" s="921"/>
      <c r="OCH30" s="921"/>
      <c r="OCI30" s="921"/>
      <c r="OCJ30" s="921"/>
      <c r="OCK30" s="921"/>
      <c r="OCL30" s="921"/>
      <c r="OCM30" s="921"/>
      <c r="OCN30" s="921"/>
      <c r="OCO30" s="921"/>
      <c r="OCP30" s="921"/>
      <c r="OCQ30" s="921"/>
      <c r="OCR30" s="921"/>
      <c r="OCS30" s="921"/>
      <c r="OCT30" s="921"/>
      <c r="OCU30" s="921"/>
      <c r="OCV30" s="921"/>
      <c r="OCW30" s="921"/>
      <c r="OCX30" s="921"/>
      <c r="OCY30" s="921"/>
      <c r="OCZ30" s="921"/>
      <c r="ODA30" s="921"/>
      <c r="ODB30" s="921"/>
      <c r="ODC30" s="921"/>
      <c r="ODD30" s="921"/>
      <c r="ODE30" s="921"/>
      <c r="ODF30" s="921"/>
      <c r="ODG30" s="921"/>
      <c r="ODH30" s="921"/>
      <c r="ODI30" s="921"/>
      <c r="ODJ30" s="921"/>
      <c r="ODK30" s="921"/>
      <c r="ODL30" s="921"/>
      <c r="ODM30" s="921"/>
      <c r="ODN30" s="921"/>
      <c r="ODO30" s="921"/>
      <c r="ODP30" s="921"/>
      <c r="ODQ30" s="921"/>
      <c r="ODR30" s="921"/>
      <c r="ODS30" s="921"/>
      <c r="ODT30" s="921"/>
      <c r="ODU30" s="921"/>
      <c r="ODV30" s="921"/>
      <c r="ODW30" s="921"/>
      <c r="ODX30" s="921"/>
      <c r="ODY30" s="921"/>
      <c r="ODZ30" s="921"/>
      <c r="OEA30" s="921"/>
      <c r="OEB30" s="921"/>
      <c r="OEC30" s="921"/>
      <c r="OED30" s="921"/>
      <c r="OEE30" s="921"/>
      <c r="OEF30" s="921"/>
      <c r="OEG30" s="921"/>
      <c r="OEH30" s="921"/>
      <c r="OEI30" s="921"/>
      <c r="OEJ30" s="921"/>
      <c r="OEK30" s="921"/>
      <c r="OEL30" s="921"/>
      <c r="OEM30" s="921"/>
      <c r="OEN30" s="921"/>
      <c r="OEO30" s="921"/>
      <c r="OEP30" s="921"/>
      <c r="OEQ30" s="921"/>
      <c r="OER30" s="921"/>
      <c r="OES30" s="921"/>
      <c r="OET30" s="921"/>
      <c r="OEU30" s="921"/>
      <c r="OEV30" s="921"/>
      <c r="OEW30" s="921"/>
      <c r="OEX30" s="921"/>
      <c r="OEY30" s="921"/>
      <c r="OEZ30" s="921"/>
      <c r="OFA30" s="921"/>
      <c r="OFB30" s="921"/>
      <c r="OFC30" s="921"/>
      <c r="OFD30" s="921"/>
      <c r="OFE30" s="921"/>
      <c r="OFF30" s="921"/>
      <c r="OFG30" s="921"/>
      <c r="OFH30" s="921"/>
      <c r="OFI30" s="921"/>
      <c r="OFJ30" s="921"/>
      <c r="OFK30" s="921"/>
      <c r="OFL30" s="921"/>
      <c r="OFM30" s="921"/>
      <c r="OFN30" s="921"/>
      <c r="OFO30" s="921"/>
      <c r="OFP30" s="921"/>
      <c r="OFQ30" s="921"/>
      <c r="OFR30" s="921"/>
      <c r="OFS30" s="921"/>
      <c r="OFT30" s="921"/>
      <c r="OFU30" s="921"/>
      <c r="OFV30" s="921"/>
      <c r="OFW30" s="921"/>
      <c r="OFX30" s="921"/>
      <c r="OFY30" s="921"/>
      <c r="OFZ30" s="921"/>
      <c r="OGA30" s="921"/>
      <c r="OGB30" s="921"/>
      <c r="OGC30" s="921"/>
      <c r="OGD30" s="921"/>
      <c r="OGE30" s="921"/>
      <c r="OGF30" s="921"/>
      <c r="OGG30" s="921"/>
      <c r="OGH30" s="921"/>
      <c r="OGI30" s="921"/>
      <c r="OGJ30" s="921"/>
      <c r="OGK30" s="921"/>
      <c r="OGL30" s="921"/>
      <c r="OGM30" s="921"/>
      <c r="OGN30" s="921"/>
      <c r="OGO30" s="921"/>
      <c r="OGP30" s="921"/>
      <c r="OGQ30" s="921"/>
      <c r="OGR30" s="921"/>
      <c r="OGS30" s="921"/>
      <c r="OGT30" s="921"/>
      <c r="OGU30" s="921"/>
      <c r="OGV30" s="921"/>
      <c r="OGW30" s="921"/>
      <c r="OGX30" s="921"/>
      <c r="OGY30" s="921"/>
      <c r="OGZ30" s="921"/>
      <c r="OHA30" s="921"/>
      <c r="OHB30" s="921"/>
      <c r="OHC30" s="921"/>
      <c r="OHD30" s="921"/>
      <c r="OHE30" s="921"/>
      <c r="OHF30" s="921"/>
      <c r="OHG30" s="921"/>
      <c r="OHH30" s="921"/>
      <c r="OHI30" s="921"/>
      <c r="OHJ30" s="921"/>
      <c r="OHK30" s="921"/>
      <c r="OHL30" s="921"/>
      <c r="OHM30" s="921"/>
      <c r="OHN30" s="921"/>
      <c r="OHO30" s="921"/>
      <c r="OHP30" s="921"/>
      <c r="OHQ30" s="921"/>
      <c r="OHR30" s="921"/>
      <c r="OHS30" s="921"/>
      <c r="OHT30" s="921"/>
      <c r="OHU30" s="921"/>
      <c r="OHV30" s="921"/>
      <c r="OHW30" s="921"/>
      <c r="OHX30" s="921"/>
      <c r="OHY30" s="921"/>
      <c r="OHZ30" s="921"/>
      <c r="OIA30" s="921"/>
      <c r="OIB30" s="921"/>
      <c r="OIC30" s="921"/>
      <c r="OID30" s="921"/>
      <c r="OIE30" s="921"/>
      <c r="OIF30" s="921"/>
      <c r="OIG30" s="921"/>
      <c r="OIH30" s="921"/>
      <c r="OII30" s="921"/>
      <c r="OIJ30" s="921"/>
      <c r="OIK30" s="921"/>
      <c r="OIL30" s="921"/>
      <c r="OIM30" s="921"/>
      <c r="OIN30" s="921"/>
      <c r="OIO30" s="921"/>
      <c r="OIP30" s="921"/>
      <c r="OIQ30" s="921"/>
      <c r="OIR30" s="921"/>
      <c r="OIS30" s="921"/>
      <c r="OIT30" s="921"/>
      <c r="OIU30" s="921"/>
      <c r="OIV30" s="921"/>
      <c r="OIW30" s="921"/>
      <c r="OIX30" s="921"/>
      <c r="OIY30" s="921"/>
      <c r="OIZ30" s="921"/>
      <c r="OJA30" s="921"/>
      <c r="OJB30" s="921"/>
      <c r="OJC30" s="921"/>
      <c r="OJD30" s="921"/>
      <c r="OJE30" s="921"/>
      <c r="OJF30" s="921"/>
      <c r="OJG30" s="921"/>
      <c r="OJH30" s="921"/>
      <c r="OJI30" s="921"/>
      <c r="OJJ30" s="921"/>
      <c r="OJK30" s="921"/>
      <c r="OJL30" s="921"/>
      <c r="OJM30" s="921"/>
      <c r="OJN30" s="921"/>
      <c r="OJO30" s="921"/>
      <c r="OJP30" s="921"/>
      <c r="OJQ30" s="921"/>
      <c r="OJR30" s="921"/>
      <c r="OJS30" s="921"/>
      <c r="OJT30" s="921"/>
      <c r="OJU30" s="921"/>
      <c r="OJV30" s="921"/>
      <c r="OJW30" s="921"/>
      <c r="OJX30" s="921"/>
      <c r="OJY30" s="921"/>
      <c r="OJZ30" s="921"/>
      <c r="OKA30" s="921"/>
      <c r="OKB30" s="921"/>
      <c r="OKC30" s="921"/>
      <c r="OKD30" s="921"/>
      <c r="OKE30" s="921"/>
      <c r="OKF30" s="921"/>
      <c r="OKG30" s="921"/>
      <c r="OKH30" s="921"/>
      <c r="OKI30" s="921"/>
      <c r="OKJ30" s="921"/>
      <c r="OKK30" s="921"/>
      <c r="OKL30" s="921"/>
      <c r="OKM30" s="921"/>
      <c r="OKN30" s="921"/>
      <c r="OKO30" s="921"/>
      <c r="OKP30" s="921"/>
      <c r="OKQ30" s="921"/>
      <c r="OKR30" s="921"/>
      <c r="OKS30" s="921"/>
      <c r="OKT30" s="921"/>
      <c r="OKU30" s="921"/>
      <c r="OKV30" s="921"/>
      <c r="OKW30" s="921"/>
      <c r="OKX30" s="921"/>
      <c r="OKY30" s="921"/>
      <c r="OKZ30" s="921"/>
      <c r="OLA30" s="921"/>
      <c r="OLB30" s="921"/>
      <c r="OLC30" s="921"/>
      <c r="OLD30" s="921"/>
      <c r="OLE30" s="921"/>
      <c r="OLF30" s="921"/>
      <c r="OLG30" s="921"/>
      <c r="OLH30" s="921"/>
      <c r="OLI30" s="921"/>
      <c r="OLJ30" s="921"/>
      <c r="OLK30" s="921"/>
      <c r="OLL30" s="921"/>
      <c r="OLM30" s="921"/>
      <c r="OLN30" s="921"/>
      <c r="OLO30" s="921"/>
      <c r="OLP30" s="921"/>
      <c r="OLQ30" s="921"/>
      <c r="OLR30" s="921"/>
      <c r="OLS30" s="921"/>
      <c r="OLT30" s="921"/>
      <c r="OLU30" s="921"/>
      <c r="OLV30" s="921"/>
      <c r="OLW30" s="921"/>
      <c r="OLX30" s="921"/>
      <c r="OLY30" s="921"/>
      <c r="OLZ30" s="921"/>
      <c r="OMA30" s="921"/>
      <c r="OMB30" s="921"/>
      <c r="OMC30" s="921"/>
      <c r="OMD30" s="921"/>
      <c r="OME30" s="921"/>
      <c r="OMF30" s="921"/>
      <c r="OMG30" s="921"/>
      <c r="OMH30" s="921"/>
      <c r="OMI30" s="921"/>
      <c r="OMJ30" s="921"/>
      <c r="OMK30" s="921"/>
      <c r="OML30" s="921"/>
      <c r="OMM30" s="921"/>
      <c r="OMN30" s="921"/>
      <c r="OMO30" s="921"/>
      <c r="OMP30" s="921"/>
      <c r="OMQ30" s="921"/>
      <c r="OMR30" s="921"/>
      <c r="OMS30" s="921"/>
      <c r="OMT30" s="921"/>
      <c r="OMU30" s="921"/>
      <c r="OMV30" s="921"/>
      <c r="OMW30" s="921"/>
      <c r="OMX30" s="921"/>
      <c r="OMY30" s="921"/>
      <c r="OMZ30" s="921"/>
      <c r="ONA30" s="921"/>
      <c r="ONB30" s="921"/>
      <c r="ONC30" s="921"/>
      <c r="OND30" s="921"/>
      <c r="ONE30" s="921"/>
      <c r="ONF30" s="921"/>
      <c r="ONG30" s="921"/>
      <c r="ONH30" s="921"/>
      <c r="ONI30" s="921"/>
      <c r="ONJ30" s="921"/>
      <c r="ONK30" s="921"/>
      <c r="ONL30" s="921"/>
      <c r="ONM30" s="921"/>
      <c r="ONN30" s="921"/>
      <c r="ONO30" s="921"/>
      <c r="ONP30" s="921"/>
      <c r="ONQ30" s="921"/>
      <c r="ONR30" s="921"/>
      <c r="ONS30" s="921"/>
      <c r="ONT30" s="921"/>
      <c r="ONU30" s="921"/>
      <c r="ONV30" s="921"/>
      <c r="ONW30" s="921"/>
      <c r="ONX30" s="921"/>
      <c r="ONY30" s="921"/>
      <c r="ONZ30" s="921"/>
      <c r="OOA30" s="921"/>
      <c r="OOB30" s="921"/>
      <c r="OOC30" s="921"/>
      <c r="OOD30" s="921"/>
      <c r="OOE30" s="921"/>
      <c r="OOF30" s="921"/>
      <c r="OOG30" s="921"/>
      <c r="OOH30" s="921"/>
      <c r="OOI30" s="921"/>
      <c r="OOJ30" s="921"/>
      <c r="OOK30" s="921"/>
      <c r="OOL30" s="921"/>
      <c r="OOM30" s="921"/>
      <c r="OON30" s="921"/>
      <c r="OOO30" s="921"/>
      <c r="OOP30" s="921"/>
      <c r="OOQ30" s="921"/>
      <c r="OOR30" s="921"/>
      <c r="OOS30" s="921"/>
      <c r="OOT30" s="921"/>
      <c r="OOU30" s="921"/>
      <c r="OOV30" s="921"/>
      <c r="OOW30" s="921"/>
      <c r="OOX30" s="921"/>
      <c r="OOY30" s="921"/>
      <c r="OOZ30" s="921"/>
      <c r="OPA30" s="921"/>
      <c r="OPB30" s="921"/>
      <c r="OPC30" s="921"/>
      <c r="OPD30" s="921"/>
      <c r="OPE30" s="921"/>
      <c r="OPF30" s="921"/>
      <c r="OPG30" s="921"/>
      <c r="OPH30" s="921"/>
      <c r="OPI30" s="921"/>
      <c r="OPJ30" s="921"/>
      <c r="OPK30" s="921"/>
      <c r="OPL30" s="921"/>
      <c r="OPM30" s="921"/>
      <c r="OPN30" s="921"/>
      <c r="OPO30" s="921"/>
      <c r="OPP30" s="921"/>
      <c r="OPQ30" s="921"/>
      <c r="OPR30" s="921"/>
      <c r="OPS30" s="921"/>
      <c r="OPT30" s="921"/>
      <c r="OPU30" s="921"/>
      <c r="OPV30" s="921"/>
      <c r="OPW30" s="921"/>
      <c r="OPX30" s="921"/>
      <c r="OPY30" s="921"/>
      <c r="OPZ30" s="921"/>
      <c r="OQA30" s="921"/>
      <c r="OQB30" s="921"/>
      <c r="OQC30" s="921"/>
      <c r="OQD30" s="921"/>
      <c r="OQE30" s="921"/>
      <c r="OQF30" s="921"/>
      <c r="OQG30" s="921"/>
      <c r="OQH30" s="921"/>
      <c r="OQI30" s="921"/>
      <c r="OQJ30" s="921"/>
      <c r="OQK30" s="921"/>
      <c r="OQL30" s="921"/>
      <c r="OQM30" s="921"/>
      <c r="OQN30" s="921"/>
      <c r="OQO30" s="921"/>
      <c r="OQP30" s="921"/>
      <c r="OQQ30" s="921"/>
      <c r="OQR30" s="921"/>
      <c r="OQS30" s="921"/>
      <c r="OQT30" s="921"/>
      <c r="OQU30" s="921"/>
      <c r="OQV30" s="921"/>
      <c r="OQW30" s="921"/>
      <c r="OQX30" s="921"/>
      <c r="OQY30" s="921"/>
      <c r="OQZ30" s="921"/>
      <c r="ORA30" s="921"/>
      <c r="ORB30" s="921"/>
      <c r="ORC30" s="921"/>
      <c r="ORD30" s="921"/>
      <c r="ORE30" s="921"/>
      <c r="ORF30" s="921"/>
      <c r="ORG30" s="921"/>
      <c r="ORH30" s="921"/>
      <c r="ORI30" s="921"/>
      <c r="ORJ30" s="921"/>
      <c r="ORK30" s="921"/>
      <c r="ORL30" s="921"/>
      <c r="ORM30" s="921"/>
      <c r="ORN30" s="921"/>
      <c r="ORO30" s="921"/>
      <c r="ORP30" s="921"/>
      <c r="ORQ30" s="921"/>
      <c r="ORR30" s="921"/>
      <c r="ORS30" s="921"/>
      <c r="ORT30" s="921"/>
      <c r="ORU30" s="921"/>
      <c r="ORV30" s="921"/>
      <c r="ORW30" s="921"/>
      <c r="ORX30" s="921"/>
      <c r="ORY30" s="921"/>
      <c r="ORZ30" s="921"/>
      <c r="OSA30" s="921"/>
      <c r="OSB30" s="921"/>
      <c r="OSC30" s="921"/>
      <c r="OSD30" s="921"/>
      <c r="OSE30" s="921"/>
      <c r="OSF30" s="921"/>
      <c r="OSG30" s="921"/>
      <c r="OSH30" s="921"/>
      <c r="OSI30" s="921"/>
      <c r="OSJ30" s="921"/>
      <c r="OSK30" s="921"/>
      <c r="OSL30" s="921"/>
      <c r="OSM30" s="921"/>
      <c r="OSN30" s="921"/>
      <c r="OSO30" s="921"/>
      <c r="OSP30" s="921"/>
      <c r="OSQ30" s="921"/>
      <c r="OSR30" s="921"/>
      <c r="OSS30" s="921"/>
      <c r="OST30" s="921"/>
      <c r="OSU30" s="921"/>
      <c r="OSV30" s="921"/>
      <c r="OSW30" s="921"/>
      <c r="OSX30" s="921"/>
      <c r="OSY30" s="921"/>
      <c r="OSZ30" s="921"/>
      <c r="OTA30" s="921"/>
      <c r="OTB30" s="921"/>
      <c r="OTC30" s="921"/>
      <c r="OTD30" s="921"/>
      <c r="OTE30" s="921"/>
      <c r="OTF30" s="921"/>
      <c r="OTG30" s="921"/>
      <c r="OTH30" s="921"/>
      <c r="OTI30" s="921"/>
      <c r="OTJ30" s="921"/>
      <c r="OTK30" s="921"/>
      <c r="OTL30" s="921"/>
      <c r="OTM30" s="921"/>
      <c r="OTN30" s="921"/>
      <c r="OTO30" s="921"/>
      <c r="OTP30" s="921"/>
      <c r="OTQ30" s="921"/>
      <c r="OTR30" s="921"/>
      <c r="OTS30" s="921"/>
      <c r="OTT30" s="921"/>
      <c r="OTU30" s="921"/>
      <c r="OTV30" s="921"/>
      <c r="OTW30" s="921"/>
      <c r="OTX30" s="921"/>
      <c r="OTY30" s="921"/>
      <c r="OTZ30" s="921"/>
      <c r="OUA30" s="921"/>
      <c r="OUB30" s="921"/>
      <c r="OUC30" s="921"/>
      <c r="OUD30" s="921"/>
      <c r="OUE30" s="921"/>
      <c r="OUF30" s="921"/>
      <c r="OUG30" s="921"/>
      <c r="OUH30" s="921"/>
      <c r="OUI30" s="921"/>
      <c r="OUJ30" s="921"/>
      <c r="OUK30" s="921"/>
      <c r="OUL30" s="921"/>
      <c r="OUM30" s="921"/>
      <c r="OUN30" s="921"/>
      <c r="OUO30" s="921"/>
      <c r="OUP30" s="921"/>
      <c r="OUQ30" s="921"/>
      <c r="OUR30" s="921"/>
      <c r="OUS30" s="921"/>
      <c r="OUT30" s="921"/>
      <c r="OUU30" s="921"/>
      <c r="OUV30" s="921"/>
      <c r="OUW30" s="921"/>
      <c r="OUX30" s="921"/>
      <c r="OUY30" s="921"/>
      <c r="OUZ30" s="921"/>
      <c r="OVA30" s="921"/>
      <c r="OVB30" s="921"/>
      <c r="OVC30" s="921"/>
      <c r="OVD30" s="921"/>
      <c r="OVE30" s="921"/>
      <c r="OVF30" s="921"/>
      <c r="OVG30" s="921"/>
      <c r="OVH30" s="921"/>
      <c r="OVI30" s="921"/>
      <c r="OVJ30" s="921"/>
      <c r="OVK30" s="921"/>
      <c r="OVL30" s="921"/>
      <c r="OVM30" s="921"/>
      <c r="OVN30" s="921"/>
      <c r="OVO30" s="921"/>
      <c r="OVP30" s="921"/>
      <c r="OVQ30" s="921"/>
      <c r="OVR30" s="921"/>
      <c r="OVS30" s="921"/>
      <c r="OVT30" s="921"/>
      <c r="OVU30" s="921"/>
      <c r="OVV30" s="921"/>
      <c r="OVW30" s="921"/>
      <c r="OVX30" s="921"/>
      <c r="OVY30" s="921"/>
      <c r="OVZ30" s="921"/>
      <c r="OWA30" s="921"/>
      <c r="OWB30" s="921"/>
      <c r="OWC30" s="921"/>
      <c r="OWD30" s="921"/>
      <c r="OWE30" s="921"/>
      <c r="OWF30" s="921"/>
      <c r="OWG30" s="921"/>
      <c r="OWH30" s="921"/>
      <c r="OWI30" s="921"/>
      <c r="OWJ30" s="921"/>
      <c r="OWK30" s="921"/>
      <c r="OWL30" s="921"/>
      <c r="OWM30" s="921"/>
      <c r="OWN30" s="921"/>
      <c r="OWO30" s="921"/>
      <c r="OWP30" s="921"/>
      <c r="OWQ30" s="921"/>
      <c r="OWR30" s="921"/>
      <c r="OWS30" s="921"/>
      <c r="OWT30" s="921"/>
      <c r="OWU30" s="921"/>
      <c r="OWV30" s="921"/>
      <c r="OWW30" s="921"/>
      <c r="OWX30" s="921"/>
      <c r="OWY30" s="921"/>
      <c r="OWZ30" s="921"/>
      <c r="OXA30" s="921"/>
      <c r="OXB30" s="921"/>
      <c r="OXC30" s="921"/>
      <c r="OXD30" s="921"/>
      <c r="OXE30" s="921"/>
      <c r="OXF30" s="921"/>
      <c r="OXG30" s="921"/>
      <c r="OXH30" s="921"/>
      <c r="OXI30" s="921"/>
      <c r="OXJ30" s="921"/>
      <c r="OXK30" s="921"/>
      <c r="OXL30" s="921"/>
      <c r="OXM30" s="921"/>
      <c r="OXN30" s="921"/>
      <c r="OXO30" s="921"/>
      <c r="OXP30" s="921"/>
      <c r="OXQ30" s="921"/>
      <c r="OXR30" s="921"/>
      <c r="OXS30" s="921"/>
      <c r="OXT30" s="921"/>
      <c r="OXU30" s="921"/>
      <c r="OXV30" s="921"/>
      <c r="OXW30" s="921"/>
      <c r="OXX30" s="921"/>
      <c r="OXY30" s="921"/>
      <c r="OXZ30" s="921"/>
      <c r="OYA30" s="921"/>
      <c r="OYB30" s="921"/>
      <c r="OYC30" s="921"/>
      <c r="OYD30" s="921"/>
      <c r="OYE30" s="921"/>
      <c r="OYF30" s="921"/>
      <c r="OYG30" s="921"/>
      <c r="OYH30" s="921"/>
      <c r="OYI30" s="921"/>
      <c r="OYJ30" s="921"/>
      <c r="OYK30" s="921"/>
      <c r="OYL30" s="921"/>
      <c r="OYM30" s="921"/>
      <c r="OYN30" s="921"/>
      <c r="OYO30" s="921"/>
      <c r="OYP30" s="921"/>
      <c r="OYQ30" s="921"/>
      <c r="OYR30" s="921"/>
      <c r="OYS30" s="921"/>
      <c r="OYT30" s="921"/>
      <c r="OYU30" s="921"/>
      <c r="OYV30" s="921"/>
      <c r="OYW30" s="921"/>
      <c r="OYX30" s="921"/>
      <c r="OYY30" s="921"/>
      <c r="OYZ30" s="921"/>
      <c r="OZA30" s="921"/>
      <c r="OZB30" s="921"/>
      <c r="OZC30" s="921"/>
      <c r="OZD30" s="921"/>
      <c r="OZE30" s="921"/>
      <c r="OZF30" s="921"/>
      <c r="OZG30" s="921"/>
      <c r="OZH30" s="921"/>
      <c r="OZI30" s="921"/>
      <c r="OZJ30" s="921"/>
      <c r="OZK30" s="921"/>
      <c r="OZL30" s="921"/>
      <c r="OZM30" s="921"/>
      <c r="OZN30" s="921"/>
      <c r="OZO30" s="921"/>
      <c r="OZP30" s="921"/>
      <c r="OZQ30" s="921"/>
      <c r="OZR30" s="921"/>
      <c r="OZS30" s="921"/>
      <c r="OZT30" s="921"/>
      <c r="OZU30" s="921"/>
      <c r="OZV30" s="921"/>
      <c r="OZW30" s="921"/>
      <c r="OZX30" s="921"/>
      <c r="OZY30" s="921"/>
      <c r="OZZ30" s="921"/>
      <c r="PAA30" s="921"/>
      <c r="PAB30" s="921"/>
      <c r="PAC30" s="921"/>
      <c r="PAD30" s="921"/>
      <c r="PAE30" s="921"/>
      <c r="PAF30" s="921"/>
      <c r="PAG30" s="921"/>
      <c r="PAH30" s="921"/>
      <c r="PAI30" s="921"/>
      <c r="PAJ30" s="921"/>
      <c r="PAK30" s="921"/>
      <c r="PAL30" s="921"/>
      <c r="PAM30" s="921"/>
      <c r="PAN30" s="921"/>
      <c r="PAO30" s="921"/>
      <c r="PAP30" s="921"/>
      <c r="PAQ30" s="921"/>
      <c r="PAR30" s="921"/>
      <c r="PAS30" s="921"/>
      <c r="PAT30" s="921"/>
      <c r="PAU30" s="921"/>
      <c r="PAV30" s="921"/>
      <c r="PAW30" s="921"/>
      <c r="PAX30" s="921"/>
      <c r="PAY30" s="921"/>
      <c r="PAZ30" s="921"/>
      <c r="PBA30" s="921"/>
      <c r="PBB30" s="921"/>
      <c r="PBC30" s="921"/>
      <c r="PBD30" s="921"/>
      <c r="PBE30" s="921"/>
      <c r="PBF30" s="921"/>
      <c r="PBG30" s="921"/>
      <c r="PBH30" s="921"/>
      <c r="PBI30" s="921"/>
      <c r="PBJ30" s="921"/>
      <c r="PBK30" s="921"/>
      <c r="PBL30" s="921"/>
      <c r="PBM30" s="921"/>
      <c r="PBN30" s="921"/>
      <c r="PBO30" s="921"/>
      <c r="PBP30" s="921"/>
      <c r="PBQ30" s="921"/>
      <c r="PBR30" s="921"/>
      <c r="PBS30" s="921"/>
      <c r="PBT30" s="921"/>
      <c r="PBU30" s="921"/>
      <c r="PBV30" s="921"/>
      <c r="PBW30" s="921"/>
      <c r="PBX30" s="921"/>
      <c r="PBY30" s="921"/>
      <c r="PBZ30" s="921"/>
      <c r="PCA30" s="921"/>
      <c r="PCB30" s="921"/>
      <c r="PCC30" s="921"/>
      <c r="PCD30" s="921"/>
      <c r="PCE30" s="921"/>
      <c r="PCF30" s="921"/>
      <c r="PCG30" s="921"/>
      <c r="PCH30" s="921"/>
      <c r="PCI30" s="921"/>
      <c r="PCJ30" s="921"/>
      <c r="PCK30" s="921"/>
      <c r="PCL30" s="921"/>
      <c r="PCM30" s="921"/>
      <c r="PCN30" s="921"/>
      <c r="PCO30" s="921"/>
      <c r="PCP30" s="921"/>
      <c r="PCQ30" s="921"/>
      <c r="PCR30" s="921"/>
      <c r="PCS30" s="921"/>
      <c r="PCT30" s="921"/>
      <c r="PCU30" s="921"/>
      <c r="PCV30" s="921"/>
      <c r="PCW30" s="921"/>
      <c r="PCX30" s="921"/>
      <c r="PCY30" s="921"/>
      <c r="PCZ30" s="921"/>
      <c r="PDA30" s="921"/>
      <c r="PDB30" s="921"/>
      <c r="PDC30" s="921"/>
      <c r="PDD30" s="921"/>
      <c r="PDE30" s="921"/>
      <c r="PDF30" s="921"/>
      <c r="PDG30" s="921"/>
      <c r="PDH30" s="921"/>
      <c r="PDI30" s="921"/>
      <c r="PDJ30" s="921"/>
      <c r="PDK30" s="921"/>
      <c r="PDL30" s="921"/>
      <c r="PDM30" s="921"/>
      <c r="PDN30" s="921"/>
      <c r="PDO30" s="921"/>
      <c r="PDP30" s="921"/>
      <c r="PDQ30" s="921"/>
      <c r="PDR30" s="921"/>
      <c r="PDS30" s="921"/>
      <c r="PDT30" s="921"/>
      <c r="PDU30" s="921"/>
      <c r="PDV30" s="921"/>
      <c r="PDW30" s="921"/>
      <c r="PDX30" s="921"/>
      <c r="PDY30" s="921"/>
      <c r="PDZ30" s="921"/>
      <c r="PEA30" s="921"/>
      <c r="PEB30" s="921"/>
      <c r="PEC30" s="921"/>
      <c r="PED30" s="921"/>
      <c r="PEE30" s="921"/>
      <c r="PEF30" s="921"/>
      <c r="PEG30" s="921"/>
      <c r="PEH30" s="921"/>
      <c r="PEI30" s="921"/>
      <c r="PEJ30" s="921"/>
      <c r="PEK30" s="921"/>
      <c r="PEL30" s="921"/>
      <c r="PEM30" s="921"/>
      <c r="PEN30" s="921"/>
      <c r="PEO30" s="921"/>
      <c r="PEP30" s="921"/>
      <c r="PEQ30" s="921"/>
      <c r="PER30" s="921"/>
      <c r="PES30" s="921"/>
      <c r="PET30" s="921"/>
      <c r="PEU30" s="921"/>
      <c r="PEV30" s="921"/>
      <c r="PEW30" s="921"/>
      <c r="PEX30" s="921"/>
      <c r="PEY30" s="921"/>
      <c r="PEZ30" s="921"/>
      <c r="PFA30" s="921"/>
      <c r="PFB30" s="921"/>
      <c r="PFC30" s="921"/>
      <c r="PFD30" s="921"/>
      <c r="PFE30" s="921"/>
      <c r="PFF30" s="921"/>
      <c r="PFG30" s="921"/>
      <c r="PFH30" s="921"/>
      <c r="PFI30" s="921"/>
      <c r="PFJ30" s="921"/>
      <c r="PFK30" s="921"/>
      <c r="PFL30" s="921"/>
      <c r="PFM30" s="921"/>
      <c r="PFN30" s="921"/>
      <c r="PFO30" s="921"/>
      <c r="PFP30" s="921"/>
      <c r="PFQ30" s="921"/>
      <c r="PFR30" s="921"/>
      <c r="PFS30" s="921"/>
      <c r="PFT30" s="921"/>
      <c r="PFU30" s="921"/>
      <c r="PFV30" s="921"/>
      <c r="PFW30" s="921"/>
      <c r="PFX30" s="921"/>
      <c r="PFY30" s="921"/>
      <c r="PFZ30" s="921"/>
      <c r="PGA30" s="921"/>
      <c r="PGB30" s="921"/>
      <c r="PGC30" s="921"/>
      <c r="PGD30" s="921"/>
      <c r="PGE30" s="921"/>
      <c r="PGF30" s="921"/>
      <c r="PGG30" s="921"/>
      <c r="PGH30" s="921"/>
      <c r="PGI30" s="921"/>
      <c r="PGJ30" s="921"/>
      <c r="PGK30" s="921"/>
      <c r="PGL30" s="921"/>
      <c r="PGM30" s="921"/>
      <c r="PGN30" s="921"/>
      <c r="PGO30" s="921"/>
      <c r="PGP30" s="921"/>
      <c r="PGQ30" s="921"/>
      <c r="PGR30" s="921"/>
      <c r="PGS30" s="921"/>
      <c r="PGT30" s="921"/>
      <c r="PGU30" s="921"/>
      <c r="PGV30" s="921"/>
      <c r="PGW30" s="921"/>
      <c r="PGX30" s="921"/>
      <c r="PGY30" s="921"/>
      <c r="PGZ30" s="921"/>
      <c r="PHA30" s="921"/>
      <c r="PHB30" s="921"/>
      <c r="PHC30" s="921"/>
      <c r="PHD30" s="921"/>
      <c r="PHE30" s="921"/>
      <c r="PHF30" s="921"/>
      <c r="PHG30" s="921"/>
      <c r="PHH30" s="921"/>
      <c r="PHI30" s="921"/>
      <c r="PHJ30" s="921"/>
      <c r="PHK30" s="921"/>
      <c r="PHL30" s="921"/>
      <c r="PHM30" s="921"/>
      <c r="PHN30" s="921"/>
      <c r="PHO30" s="921"/>
      <c r="PHP30" s="921"/>
      <c r="PHQ30" s="921"/>
      <c r="PHR30" s="921"/>
      <c r="PHS30" s="921"/>
      <c r="PHT30" s="921"/>
      <c r="PHU30" s="921"/>
      <c r="PHV30" s="921"/>
      <c r="PHW30" s="921"/>
      <c r="PHX30" s="921"/>
      <c r="PHY30" s="921"/>
      <c r="PHZ30" s="921"/>
      <c r="PIA30" s="921"/>
      <c r="PIB30" s="921"/>
      <c r="PIC30" s="921"/>
      <c r="PID30" s="921"/>
      <c r="PIE30" s="921"/>
      <c r="PIF30" s="921"/>
      <c r="PIG30" s="921"/>
      <c r="PIH30" s="921"/>
      <c r="PII30" s="921"/>
      <c r="PIJ30" s="921"/>
      <c r="PIK30" s="921"/>
      <c r="PIL30" s="921"/>
      <c r="PIM30" s="921"/>
      <c r="PIN30" s="921"/>
      <c r="PIO30" s="921"/>
      <c r="PIP30" s="921"/>
      <c r="PIQ30" s="921"/>
      <c r="PIR30" s="921"/>
      <c r="PIS30" s="921"/>
      <c r="PIT30" s="921"/>
      <c r="PIU30" s="921"/>
      <c r="PIV30" s="921"/>
      <c r="PIW30" s="921"/>
      <c r="PIX30" s="921"/>
      <c r="PIY30" s="921"/>
      <c r="PIZ30" s="921"/>
      <c r="PJA30" s="921"/>
      <c r="PJB30" s="921"/>
      <c r="PJC30" s="921"/>
      <c r="PJD30" s="921"/>
      <c r="PJE30" s="921"/>
      <c r="PJF30" s="921"/>
      <c r="PJG30" s="921"/>
      <c r="PJH30" s="921"/>
      <c r="PJI30" s="921"/>
      <c r="PJJ30" s="921"/>
      <c r="PJK30" s="921"/>
      <c r="PJL30" s="921"/>
      <c r="PJM30" s="921"/>
      <c r="PJN30" s="921"/>
      <c r="PJO30" s="921"/>
      <c r="PJP30" s="921"/>
      <c r="PJQ30" s="921"/>
      <c r="PJR30" s="921"/>
      <c r="PJS30" s="921"/>
      <c r="PJT30" s="921"/>
      <c r="PJU30" s="921"/>
      <c r="PJV30" s="921"/>
      <c r="PJW30" s="921"/>
      <c r="PJX30" s="921"/>
      <c r="PJY30" s="921"/>
      <c r="PJZ30" s="921"/>
      <c r="PKA30" s="921"/>
      <c r="PKB30" s="921"/>
      <c r="PKC30" s="921"/>
      <c r="PKD30" s="921"/>
      <c r="PKE30" s="921"/>
      <c r="PKF30" s="921"/>
      <c r="PKG30" s="921"/>
      <c r="PKH30" s="921"/>
      <c r="PKI30" s="921"/>
      <c r="PKJ30" s="921"/>
      <c r="PKK30" s="921"/>
      <c r="PKL30" s="921"/>
      <c r="PKM30" s="921"/>
      <c r="PKN30" s="921"/>
      <c r="PKO30" s="921"/>
      <c r="PKP30" s="921"/>
      <c r="PKQ30" s="921"/>
      <c r="PKR30" s="921"/>
      <c r="PKS30" s="921"/>
      <c r="PKT30" s="921"/>
      <c r="PKU30" s="921"/>
      <c r="PKV30" s="921"/>
      <c r="PKW30" s="921"/>
      <c r="PKX30" s="921"/>
      <c r="PKY30" s="921"/>
      <c r="PKZ30" s="921"/>
      <c r="PLA30" s="921"/>
      <c r="PLB30" s="921"/>
      <c r="PLC30" s="921"/>
      <c r="PLD30" s="921"/>
      <c r="PLE30" s="921"/>
      <c r="PLF30" s="921"/>
      <c r="PLG30" s="921"/>
      <c r="PLH30" s="921"/>
      <c r="PLI30" s="921"/>
      <c r="PLJ30" s="921"/>
      <c r="PLK30" s="921"/>
      <c r="PLL30" s="921"/>
      <c r="PLM30" s="921"/>
      <c r="PLN30" s="921"/>
      <c r="PLO30" s="921"/>
      <c r="PLP30" s="921"/>
      <c r="PLQ30" s="921"/>
      <c r="PLR30" s="921"/>
      <c r="PLS30" s="921"/>
      <c r="PLT30" s="921"/>
      <c r="PLU30" s="921"/>
      <c r="PLV30" s="921"/>
      <c r="PLW30" s="921"/>
      <c r="PLX30" s="921"/>
      <c r="PLY30" s="921"/>
      <c r="PLZ30" s="921"/>
      <c r="PMA30" s="921"/>
      <c r="PMB30" s="921"/>
      <c r="PMC30" s="921"/>
      <c r="PMD30" s="921"/>
      <c r="PME30" s="921"/>
      <c r="PMF30" s="921"/>
      <c r="PMG30" s="921"/>
      <c r="PMH30" s="921"/>
      <c r="PMI30" s="921"/>
      <c r="PMJ30" s="921"/>
      <c r="PMK30" s="921"/>
      <c r="PML30" s="921"/>
      <c r="PMM30" s="921"/>
      <c r="PMN30" s="921"/>
      <c r="PMO30" s="921"/>
      <c r="PMP30" s="921"/>
      <c r="PMQ30" s="921"/>
      <c r="PMR30" s="921"/>
      <c r="PMS30" s="921"/>
      <c r="PMT30" s="921"/>
      <c r="PMU30" s="921"/>
      <c r="PMV30" s="921"/>
      <c r="PMW30" s="921"/>
      <c r="PMX30" s="921"/>
      <c r="PMY30" s="921"/>
      <c r="PMZ30" s="921"/>
      <c r="PNA30" s="921"/>
      <c r="PNB30" s="921"/>
      <c r="PNC30" s="921"/>
      <c r="PND30" s="921"/>
      <c r="PNE30" s="921"/>
      <c r="PNF30" s="921"/>
      <c r="PNG30" s="921"/>
      <c r="PNH30" s="921"/>
      <c r="PNI30" s="921"/>
      <c r="PNJ30" s="921"/>
      <c r="PNK30" s="921"/>
      <c r="PNL30" s="921"/>
      <c r="PNM30" s="921"/>
      <c r="PNN30" s="921"/>
      <c r="PNO30" s="921"/>
      <c r="PNP30" s="921"/>
      <c r="PNQ30" s="921"/>
      <c r="PNR30" s="921"/>
      <c r="PNS30" s="921"/>
      <c r="PNT30" s="921"/>
      <c r="PNU30" s="921"/>
      <c r="PNV30" s="921"/>
      <c r="PNW30" s="921"/>
      <c r="PNX30" s="921"/>
      <c r="PNY30" s="921"/>
      <c r="PNZ30" s="921"/>
      <c r="POA30" s="921"/>
      <c r="POB30" s="921"/>
      <c r="POC30" s="921"/>
      <c r="POD30" s="921"/>
      <c r="POE30" s="921"/>
      <c r="POF30" s="921"/>
      <c r="POG30" s="921"/>
      <c r="POH30" s="921"/>
      <c r="POI30" s="921"/>
      <c r="POJ30" s="921"/>
      <c r="POK30" s="921"/>
      <c r="POL30" s="921"/>
      <c r="POM30" s="921"/>
      <c r="PON30" s="921"/>
      <c r="POO30" s="921"/>
      <c r="POP30" s="921"/>
      <c r="POQ30" s="921"/>
      <c r="POR30" s="921"/>
      <c r="POS30" s="921"/>
      <c r="POT30" s="921"/>
      <c r="POU30" s="921"/>
      <c r="POV30" s="921"/>
      <c r="POW30" s="921"/>
      <c r="POX30" s="921"/>
      <c r="POY30" s="921"/>
      <c r="POZ30" s="921"/>
      <c r="PPA30" s="921"/>
      <c r="PPB30" s="921"/>
      <c r="PPC30" s="921"/>
      <c r="PPD30" s="921"/>
      <c r="PPE30" s="921"/>
      <c r="PPF30" s="921"/>
      <c r="PPG30" s="921"/>
      <c r="PPH30" s="921"/>
      <c r="PPI30" s="921"/>
      <c r="PPJ30" s="921"/>
      <c r="PPK30" s="921"/>
      <c r="PPL30" s="921"/>
      <c r="PPM30" s="921"/>
      <c r="PPN30" s="921"/>
      <c r="PPO30" s="921"/>
      <c r="PPP30" s="921"/>
      <c r="PPQ30" s="921"/>
      <c r="PPR30" s="921"/>
      <c r="PPS30" s="921"/>
      <c r="PPT30" s="921"/>
      <c r="PPU30" s="921"/>
      <c r="PPV30" s="921"/>
      <c r="PPW30" s="921"/>
      <c r="PPX30" s="921"/>
      <c r="PPY30" s="921"/>
      <c r="PPZ30" s="921"/>
      <c r="PQA30" s="921"/>
      <c r="PQB30" s="921"/>
      <c r="PQC30" s="921"/>
      <c r="PQD30" s="921"/>
      <c r="PQE30" s="921"/>
      <c r="PQF30" s="921"/>
      <c r="PQG30" s="921"/>
      <c r="PQH30" s="921"/>
      <c r="PQI30" s="921"/>
      <c r="PQJ30" s="921"/>
      <c r="PQK30" s="921"/>
      <c r="PQL30" s="921"/>
      <c r="PQM30" s="921"/>
      <c r="PQN30" s="921"/>
      <c r="PQO30" s="921"/>
      <c r="PQP30" s="921"/>
      <c r="PQQ30" s="921"/>
      <c r="PQR30" s="921"/>
      <c r="PQS30" s="921"/>
      <c r="PQT30" s="921"/>
      <c r="PQU30" s="921"/>
      <c r="PQV30" s="921"/>
      <c r="PQW30" s="921"/>
      <c r="PQX30" s="921"/>
      <c r="PQY30" s="921"/>
      <c r="PQZ30" s="921"/>
      <c r="PRA30" s="921"/>
      <c r="PRB30" s="921"/>
      <c r="PRC30" s="921"/>
      <c r="PRD30" s="921"/>
      <c r="PRE30" s="921"/>
      <c r="PRF30" s="921"/>
      <c r="PRG30" s="921"/>
      <c r="PRH30" s="921"/>
      <c r="PRI30" s="921"/>
      <c r="PRJ30" s="921"/>
      <c r="PRK30" s="921"/>
      <c r="PRL30" s="921"/>
      <c r="PRM30" s="921"/>
      <c r="PRN30" s="921"/>
      <c r="PRO30" s="921"/>
      <c r="PRP30" s="921"/>
      <c r="PRQ30" s="921"/>
      <c r="PRR30" s="921"/>
      <c r="PRS30" s="921"/>
      <c r="PRT30" s="921"/>
      <c r="PRU30" s="921"/>
      <c r="PRV30" s="921"/>
      <c r="PRW30" s="921"/>
      <c r="PRX30" s="921"/>
      <c r="PRY30" s="921"/>
      <c r="PRZ30" s="921"/>
      <c r="PSA30" s="921"/>
      <c r="PSB30" s="921"/>
      <c r="PSC30" s="921"/>
      <c r="PSD30" s="921"/>
      <c r="PSE30" s="921"/>
      <c r="PSF30" s="921"/>
      <c r="PSG30" s="921"/>
      <c r="PSH30" s="921"/>
      <c r="PSI30" s="921"/>
      <c r="PSJ30" s="921"/>
      <c r="PSK30" s="921"/>
      <c r="PSL30" s="921"/>
      <c r="PSM30" s="921"/>
      <c r="PSN30" s="921"/>
      <c r="PSO30" s="921"/>
      <c r="PSP30" s="921"/>
      <c r="PSQ30" s="921"/>
      <c r="PSR30" s="921"/>
      <c r="PSS30" s="921"/>
      <c r="PST30" s="921"/>
      <c r="PSU30" s="921"/>
      <c r="PSV30" s="921"/>
      <c r="PSW30" s="921"/>
      <c r="PSX30" s="921"/>
      <c r="PSY30" s="921"/>
      <c r="PSZ30" s="921"/>
      <c r="PTA30" s="921"/>
      <c r="PTB30" s="921"/>
      <c r="PTC30" s="921"/>
      <c r="PTD30" s="921"/>
      <c r="PTE30" s="921"/>
      <c r="PTF30" s="921"/>
      <c r="PTG30" s="921"/>
      <c r="PTH30" s="921"/>
      <c r="PTI30" s="921"/>
      <c r="PTJ30" s="921"/>
      <c r="PTK30" s="921"/>
      <c r="PTL30" s="921"/>
      <c r="PTM30" s="921"/>
      <c r="PTN30" s="921"/>
      <c r="PTO30" s="921"/>
      <c r="PTP30" s="921"/>
      <c r="PTQ30" s="921"/>
      <c r="PTR30" s="921"/>
      <c r="PTS30" s="921"/>
      <c r="PTT30" s="921"/>
      <c r="PTU30" s="921"/>
      <c r="PTV30" s="921"/>
      <c r="PTW30" s="921"/>
      <c r="PTX30" s="921"/>
      <c r="PTY30" s="921"/>
      <c r="PTZ30" s="921"/>
      <c r="PUA30" s="921"/>
      <c r="PUB30" s="921"/>
      <c r="PUC30" s="921"/>
      <c r="PUD30" s="921"/>
      <c r="PUE30" s="921"/>
      <c r="PUF30" s="921"/>
      <c r="PUG30" s="921"/>
      <c r="PUH30" s="921"/>
      <c r="PUI30" s="921"/>
      <c r="PUJ30" s="921"/>
      <c r="PUK30" s="921"/>
      <c r="PUL30" s="921"/>
      <c r="PUM30" s="921"/>
      <c r="PUN30" s="921"/>
      <c r="PUO30" s="921"/>
      <c r="PUP30" s="921"/>
      <c r="PUQ30" s="921"/>
      <c r="PUR30" s="921"/>
      <c r="PUS30" s="921"/>
      <c r="PUT30" s="921"/>
      <c r="PUU30" s="921"/>
      <c r="PUV30" s="921"/>
      <c r="PUW30" s="921"/>
      <c r="PUX30" s="921"/>
      <c r="PUY30" s="921"/>
      <c r="PUZ30" s="921"/>
      <c r="PVA30" s="921"/>
      <c r="PVB30" s="921"/>
      <c r="PVC30" s="921"/>
      <c r="PVD30" s="921"/>
      <c r="PVE30" s="921"/>
      <c r="PVF30" s="921"/>
      <c r="PVG30" s="921"/>
      <c r="PVH30" s="921"/>
      <c r="PVI30" s="921"/>
      <c r="PVJ30" s="921"/>
      <c r="PVK30" s="921"/>
      <c r="PVL30" s="921"/>
      <c r="PVM30" s="921"/>
      <c r="PVN30" s="921"/>
      <c r="PVO30" s="921"/>
      <c r="PVP30" s="921"/>
      <c r="PVQ30" s="921"/>
      <c r="PVR30" s="921"/>
      <c r="PVS30" s="921"/>
      <c r="PVT30" s="921"/>
      <c r="PVU30" s="921"/>
      <c r="PVV30" s="921"/>
      <c r="PVW30" s="921"/>
      <c r="PVX30" s="921"/>
      <c r="PVY30" s="921"/>
      <c r="PVZ30" s="921"/>
      <c r="PWA30" s="921"/>
      <c r="PWB30" s="921"/>
      <c r="PWC30" s="921"/>
      <c r="PWD30" s="921"/>
      <c r="PWE30" s="921"/>
      <c r="PWF30" s="921"/>
      <c r="PWG30" s="921"/>
      <c r="PWH30" s="921"/>
      <c r="PWI30" s="921"/>
      <c r="PWJ30" s="921"/>
      <c r="PWK30" s="921"/>
      <c r="PWL30" s="921"/>
      <c r="PWM30" s="921"/>
      <c r="PWN30" s="921"/>
      <c r="PWO30" s="921"/>
      <c r="PWP30" s="921"/>
      <c r="PWQ30" s="921"/>
      <c r="PWR30" s="921"/>
      <c r="PWS30" s="921"/>
      <c r="PWT30" s="921"/>
      <c r="PWU30" s="921"/>
      <c r="PWV30" s="921"/>
      <c r="PWW30" s="921"/>
      <c r="PWX30" s="921"/>
      <c r="PWY30" s="921"/>
      <c r="PWZ30" s="921"/>
      <c r="PXA30" s="921"/>
      <c r="PXB30" s="921"/>
      <c r="PXC30" s="921"/>
      <c r="PXD30" s="921"/>
      <c r="PXE30" s="921"/>
      <c r="PXF30" s="921"/>
      <c r="PXG30" s="921"/>
      <c r="PXH30" s="921"/>
      <c r="PXI30" s="921"/>
      <c r="PXJ30" s="921"/>
      <c r="PXK30" s="921"/>
      <c r="PXL30" s="921"/>
      <c r="PXM30" s="921"/>
      <c r="PXN30" s="921"/>
      <c r="PXO30" s="921"/>
      <c r="PXP30" s="921"/>
      <c r="PXQ30" s="921"/>
      <c r="PXR30" s="921"/>
      <c r="PXS30" s="921"/>
      <c r="PXT30" s="921"/>
      <c r="PXU30" s="921"/>
      <c r="PXV30" s="921"/>
      <c r="PXW30" s="921"/>
      <c r="PXX30" s="921"/>
      <c r="PXY30" s="921"/>
      <c r="PXZ30" s="921"/>
      <c r="PYA30" s="921"/>
      <c r="PYB30" s="921"/>
      <c r="PYC30" s="921"/>
      <c r="PYD30" s="921"/>
      <c r="PYE30" s="921"/>
      <c r="PYF30" s="921"/>
      <c r="PYG30" s="921"/>
      <c r="PYH30" s="921"/>
      <c r="PYI30" s="921"/>
      <c r="PYJ30" s="921"/>
      <c r="PYK30" s="921"/>
      <c r="PYL30" s="921"/>
      <c r="PYM30" s="921"/>
      <c r="PYN30" s="921"/>
      <c r="PYO30" s="921"/>
      <c r="PYP30" s="921"/>
      <c r="PYQ30" s="921"/>
      <c r="PYR30" s="921"/>
      <c r="PYS30" s="921"/>
      <c r="PYT30" s="921"/>
      <c r="PYU30" s="921"/>
      <c r="PYV30" s="921"/>
      <c r="PYW30" s="921"/>
      <c r="PYX30" s="921"/>
      <c r="PYY30" s="921"/>
      <c r="PYZ30" s="921"/>
      <c r="PZA30" s="921"/>
      <c r="PZB30" s="921"/>
      <c r="PZC30" s="921"/>
      <c r="PZD30" s="921"/>
      <c r="PZE30" s="921"/>
      <c r="PZF30" s="921"/>
      <c r="PZG30" s="921"/>
      <c r="PZH30" s="921"/>
      <c r="PZI30" s="921"/>
      <c r="PZJ30" s="921"/>
      <c r="PZK30" s="921"/>
      <c r="PZL30" s="921"/>
      <c r="PZM30" s="921"/>
      <c r="PZN30" s="921"/>
      <c r="PZO30" s="921"/>
      <c r="PZP30" s="921"/>
      <c r="PZQ30" s="921"/>
      <c r="PZR30" s="921"/>
      <c r="PZS30" s="921"/>
      <c r="PZT30" s="921"/>
      <c r="PZU30" s="921"/>
      <c r="PZV30" s="921"/>
      <c r="PZW30" s="921"/>
      <c r="PZX30" s="921"/>
      <c r="PZY30" s="921"/>
      <c r="PZZ30" s="921"/>
      <c r="QAA30" s="921"/>
      <c r="QAB30" s="921"/>
      <c r="QAC30" s="921"/>
      <c r="QAD30" s="921"/>
      <c r="QAE30" s="921"/>
      <c r="QAF30" s="921"/>
      <c r="QAG30" s="921"/>
      <c r="QAH30" s="921"/>
      <c r="QAI30" s="921"/>
      <c r="QAJ30" s="921"/>
      <c r="QAK30" s="921"/>
      <c r="QAL30" s="921"/>
      <c r="QAM30" s="921"/>
      <c r="QAN30" s="921"/>
      <c r="QAO30" s="921"/>
      <c r="QAP30" s="921"/>
      <c r="QAQ30" s="921"/>
      <c r="QAR30" s="921"/>
      <c r="QAS30" s="921"/>
      <c r="QAT30" s="921"/>
      <c r="QAU30" s="921"/>
      <c r="QAV30" s="921"/>
      <c r="QAW30" s="921"/>
      <c r="QAX30" s="921"/>
      <c r="QAY30" s="921"/>
      <c r="QAZ30" s="921"/>
      <c r="QBA30" s="921"/>
      <c r="QBB30" s="921"/>
      <c r="QBC30" s="921"/>
      <c r="QBD30" s="921"/>
      <c r="QBE30" s="921"/>
      <c r="QBF30" s="921"/>
      <c r="QBG30" s="921"/>
      <c r="QBH30" s="921"/>
      <c r="QBI30" s="921"/>
      <c r="QBJ30" s="921"/>
      <c r="QBK30" s="921"/>
      <c r="QBL30" s="921"/>
      <c r="QBM30" s="921"/>
      <c r="QBN30" s="921"/>
      <c r="QBO30" s="921"/>
      <c r="QBP30" s="921"/>
      <c r="QBQ30" s="921"/>
      <c r="QBR30" s="921"/>
      <c r="QBS30" s="921"/>
      <c r="QBT30" s="921"/>
      <c r="QBU30" s="921"/>
      <c r="QBV30" s="921"/>
      <c r="QBW30" s="921"/>
      <c r="QBX30" s="921"/>
      <c r="QBY30" s="921"/>
      <c r="QBZ30" s="921"/>
      <c r="QCA30" s="921"/>
      <c r="QCB30" s="921"/>
      <c r="QCC30" s="921"/>
      <c r="QCD30" s="921"/>
      <c r="QCE30" s="921"/>
      <c r="QCF30" s="921"/>
      <c r="QCG30" s="921"/>
      <c r="QCH30" s="921"/>
      <c r="QCI30" s="921"/>
      <c r="QCJ30" s="921"/>
      <c r="QCK30" s="921"/>
      <c r="QCL30" s="921"/>
      <c r="QCM30" s="921"/>
      <c r="QCN30" s="921"/>
      <c r="QCO30" s="921"/>
      <c r="QCP30" s="921"/>
      <c r="QCQ30" s="921"/>
      <c r="QCR30" s="921"/>
      <c r="QCS30" s="921"/>
      <c r="QCT30" s="921"/>
      <c r="QCU30" s="921"/>
      <c r="QCV30" s="921"/>
      <c r="QCW30" s="921"/>
      <c r="QCX30" s="921"/>
      <c r="QCY30" s="921"/>
      <c r="QCZ30" s="921"/>
      <c r="QDA30" s="921"/>
      <c r="QDB30" s="921"/>
      <c r="QDC30" s="921"/>
      <c r="QDD30" s="921"/>
      <c r="QDE30" s="921"/>
      <c r="QDF30" s="921"/>
      <c r="QDG30" s="921"/>
      <c r="QDH30" s="921"/>
      <c r="QDI30" s="921"/>
      <c r="QDJ30" s="921"/>
      <c r="QDK30" s="921"/>
      <c r="QDL30" s="921"/>
      <c r="QDM30" s="921"/>
      <c r="QDN30" s="921"/>
      <c r="QDO30" s="921"/>
      <c r="QDP30" s="921"/>
      <c r="QDQ30" s="921"/>
      <c r="QDR30" s="921"/>
      <c r="QDS30" s="921"/>
      <c r="QDT30" s="921"/>
      <c r="QDU30" s="921"/>
      <c r="QDV30" s="921"/>
      <c r="QDW30" s="921"/>
      <c r="QDX30" s="921"/>
      <c r="QDY30" s="921"/>
      <c r="QDZ30" s="921"/>
      <c r="QEA30" s="921"/>
      <c r="QEB30" s="921"/>
      <c r="QEC30" s="921"/>
      <c r="QED30" s="921"/>
      <c r="QEE30" s="921"/>
      <c r="QEF30" s="921"/>
      <c r="QEG30" s="921"/>
      <c r="QEH30" s="921"/>
      <c r="QEI30" s="921"/>
      <c r="QEJ30" s="921"/>
      <c r="QEK30" s="921"/>
      <c r="QEL30" s="921"/>
      <c r="QEM30" s="921"/>
      <c r="QEN30" s="921"/>
      <c r="QEO30" s="921"/>
      <c r="QEP30" s="921"/>
      <c r="QEQ30" s="921"/>
      <c r="QER30" s="921"/>
      <c r="QES30" s="921"/>
      <c r="QET30" s="921"/>
      <c r="QEU30" s="921"/>
      <c r="QEV30" s="921"/>
      <c r="QEW30" s="921"/>
      <c r="QEX30" s="921"/>
      <c r="QEY30" s="921"/>
      <c r="QEZ30" s="921"/>
      <c r="QFA30" s="921"/>
      <c r="QFB30" s="921"/>
      <c r="QFC30" s="921"/>
      <c r="QFD30" s="921"/>
      <c r="QFE30" s="921"/>
      <c r="QFF30" s="921"/>
      <c r="QFG30" s="921"/>
      <c r="QFH30" s="921"/>
      <c r="QFI30" s="921"/>
      <c r="QFJ30" s="921"/>
      <c r="QFK30" s="921"/>
      <c r="QFL30" s="921"/>
      <c r="QFM30" s="921"/>
      <c r="QFN30" s="921"/>
      <c r="QFO30" s="921"/>
      <c r="QFP30" s="921"/>
      <c r="QFQ30" s="921"/>
      <c r="QFR30" s="921"/>
      <c r="QFS30" s="921"/>
      <c r="QFT30" s="921"/>
      <c r="QFU30" s="921"/>
      <c r="QFV30" s="921"/>
      <c r="QFW30" s="921"/>
      <c r="QFX30" s="921"/>
      <c r="QFY30" s="921"/>
      <c r="QFZ30" s="921"/>
      <c r="QGA30" s="921"/>
      <c r="QGB30" s="921"/>
      <c r="QGC30" s="921"/>
      <c r="QGD30" s="921"/>
      <c r="QGE30" s="921"/>
      <c r="QGF30" s="921"/>
      <c r="QGG30" s="921"/>
      <c r="QGH30" s="921"/>
      <c r="QGI30" s="921"/>
      <c r="QGJ30" s="921"/>
      <c r="QGK30" s="921"/>
      <c r="QGL30" s="921"/>
      <c r="QGM30" s="921"/>
      <c r="QGN30" s="921"/>
      <c r="QGO30" s="921"/>
      <c r="QGP30" s="921"/>
      <c r="QGQ30" s="921"/>
      <c r="QGR30" s="921"/>
      <c r="QGS30" s="921"/>
      <c r="QGT30" s="921"/>
      <c r="QGU30" s="921"/>
      <c r="QGV30" s="921"/>
      <c r="QGW30" s="921"/>
      <c r="QGX30" s="921"/>
      <c r="QGY30" s="921"/>
      <c r="QGZ30" s="921"/>
      <c r="QHA30" s="921"/>
      <c r="QHB30" s="921"/>
      <c r="QHC30" s="921"/>
      <c r="QHD30" s="921"/>
      <c r="QHE30" s="921"/>
      <c r="QHF30" s="921"/>
      <c r="QHG30" s="921"/>
      <c r="QHH30" s="921"/>
      <c r="QHI30" s="921"/>
      <c r="QHJ30" s="921"/>
      <c r="QHK30" s="921"/>
      <c r="QHL30" s="921"/>
      <c r="QHM30" s="921"/>
      <c r="QHN30" s="921"/>
      <c r="QHO30" s="921"/>
      <c r="QHP30" s="921"/>
      <c r="QHQ30" s="921"/>
      <c r="QHR30" s="921"/>
      <c r="QHS30" s="921"/>
      <c r="QHT30" s="921"/>
      <c r="QHU30" s="921"/>
      <c r="QHV30" s="921"/>
      <c r="QHW30" s="921"/>
      <c r="QHX30" s="921"/>
      <c r="QHY30" s="921"/>
      <c r="QHZ30" s="921"/>
      <c r="QIA30" s="921"/>
      <c r="QIB30" s="921"/>
      <c r="QIC30" s="921"/>
      <c r="QID30" s="921"/>
      <c r="QIE30" s="921"/>
      <c r="QIF30" s="921"/>
      <c r="QIG30" s="921"/>
      <c r="QIH30" s="921"/>
      <c r="QII30" s="921"/>
      <c r="QIJ30" s="921"/>
      <c r="QIK30" s="921"/>
      <c r="QIL30" s="921"/>
      <c r="QIM30" s="921"/>
      <c r="QIN30" s="921"/>
      <c r="QIO30" s="921"/>
      <c r="QIP30" s="921"/>
      <c r="QIQ30" s="921"/>
      <c r="QIR30" s="921"/>
      <c r="QIS30" s="921"/>
      <c r="QIT30" s="921"/>
      <c r="QIU30" s="921"/>
      <c r="QIV30" s="921"/>
      <c r="QIW30" s="921"/>
      <c r="QIX30" s="921"/>
      <c r="QIY30" s="921"/>
      <c r="QIZ30" s="921"/>
      <c r="QJA30" s="921"/>
      <c r="QJB30" s="921"/>
      <c r="QJC30" s="921"/>
      <c r="QJD30" s="921"/>
      <c r="QJE30" s="921"/>
      <c r="QJF30" s="921"/>
      <c r="QJG30" s="921"/>
      <c r="QJH30" s="921"/>
      <c r="QJI30" s="921"/>
      <c r="QJJ30" s="921"/>
      <c r="QJK30" s="921"/>
      <c r="QJL30" s="921"/>
      <c r="QJM30" s="921"/>
      <c r="QJN30" s="921"/>
      <c r="QJO30" s="921"/>
      <c r="QJP30" s="921"/>
      <c r="QJQ30" s="921"/>
      <c r="QJR30" s="921"/>
      <c r="QJS30" s="921"/>
      <c r="QJT30" s="921"/>
      <c r="QJU30" s="921"/>
      <c r="QJV30" s="921"/>
      <c r="QJW30" s="921"/>
      <c r="QJX30" s="921"/>
      <c r="QJY30" s="921"/>
      <c r="QJZ30" s="921"/>
      <c r="QKA30" s="921"/>
      <c r="QKB30" s="921"/>
      <c r="QKC30" s="921"/>
      <c r="QKD30" s="921"/>
      <c r="QKE30" s="921"/>
      <c r="QKF30" s="921"/>
      <c r="QKG30" s="921"/>
      <c r="QKH30" s="921"/>
      <c r="QKI30" s="921"/>
      <c r="QKJ30" s="921"/>
      <c r="QKK30" s="921"/>
      <c r="QKL30" s="921"/>
      <c r="QKM30" s="921"/>
      <c r="QKN30" s="921"/>
      <c r="QKO30" s="921"/>
      <c r="QKP30" s="921"/>
      <c r="QKQ30" s="921"/>
      <c r="QKR30" s="921"/>
      <c r="QKS30" s="921"/>
      <c r="QKT30" s="921"/>
      <c r="QKU30" s="921"/>
      <c r="QKV30" s="921"/>
      <c r="QKW30" s="921"/>
      <c r="QKX30" s="921"/>
      <c r="QKY30" s="921"/>
      <c r="QKZ30" s="921"/>
      <c r="QLA30" s="921"/>
      <c r="QLB30" s="921"/>
      <c r="QLC30" s="921"/>
      <c r="QLD30" s="921"/>
      <c r="QLE30" s="921"/>
      <c r="QLF30" s="921"/>
      <c r="QLG30" s="921"/>
      <c r="QLH30" s="921"/>
      <c r="QLI30" s="921"/>
      <c r="QLJ30" s="921"/>
      <c r="QLK30" s="921"/>
      <c r="QLL30" s="921"/>
      <c r="QLM30" s="921"/>
      <c r="QLN30" s="921"/>
      <c r="QLO30" s="921"/>
      <c r="QLP30" s="921"/>
      <c r="QLQ30" s="921"/>
      <c r="QLR30" s="921"/>
      <c r="QLS30" s="921"/>
      <c r="QLT30" s="921"/>
      <c r="QLU30" s="921"/>
      <c r="QLV30" s="921"/>
      <c r="QLW30" s="921"/>
      <c r="QLX30" s="921"/>
      <c r="QLY30" s="921"/>
      <c r="QLZ30" s="921"/>
      <c r="QMA30" s="921"/>
      <c r="QMB30" s="921"/>
      <c r="QMC30" s="921"/>
      <c r="QMD30" s="921"/>
      <c r="QME30" s="921"/>
      <c r="QMF30" s="921"/>
      <c r="QMG30" s="921"/>
      <c r="QMH30" s="921"/>
      <c r="QMI30" s="921"/>
      <c r="QMJ30" s="921"/>
      <c r="QMK30" s="921"/>
      <c r="QML30" s="921"/>
      <c r="QMM30" s="921"/>
      <c r="QMN30" s="921"/>
      <c r="QMO30" s="921"/>
      <c r="QMP30" s="921"/>
      <c r="QMQ30" s="921"/>
      <c r="QMR30" s="921"/>
      <c r="QMS30" s="921"/>
      <c r="QMT30" s="921"/>
      <c r="QMU30" s="921"/>
      <c r="QMV30" s="921"/>
      <c r="QMW30" s="921"/>
      <c r="QMX30" s="921"/>
      <c r="QMY30" s="921"/>
      <c r="QMZ30" s="921"/>
      <c r="QNA30" s="921"/>
      <c r="QNB30" s="921"/>
      <c r="QNC30" s="921"/>
      <c r="QND30" s="921"/>
      <c r="QNE30" s="921"/>
      <c r="QNF30" s="921"/>
      <c r="QNG30" s="921"/>
      <c r="QNH30" s="921"/>
      <c r="QNI30" s="921"/>
      <c r="QNJ30" s="921"/>
      <c r="QNK30" s="921"/>
      <c r="QNL30" s="921"/>
      <c r="QNM30" s="921"/>
      <c r="QNN30" s="921"/>
      <c r="QNO30" s="921"/>
      <c r="QNP30" s="921"/>
      <c r="QNQ30" s="921"/>
      <c r="QNR30" s="921"/>
      <c r="QNS30" s="921"/>
      <c r="QNT30" s="921"/>
      <c r="QNU30" s="921"/>
      <c r="QNV30" s="921"/>
      <c r="QNW30" s="921"/>
      <c r="QNX30" s="921"/>
      <c r="QNY30" s="921"/>
      <c r="QNZ30" s="921"/>
      <c r="QOA30" s="921"/>
      <c r="QOB30" s="921"/>
      <c r="QOC30" s="921"/>
      <c r="QOD30" s="921"/>
      <c r="QOE30" s="921"/>
      <c r="QOF30" s="921"/>
      <c r="QOG30" s="921"/>
      <c r="QOH30" s="921"/>
      <c r="QOI30" s="921"/>
      <c r="QOJ30" s="921"/>
      <c r="QOK30" s="921"/>
      <c r="QOL30" s="921"/>
      <c r="QOM30" s="921"/>
      <c r="QON30" s="921"/>
      <c r="QOO30" s="921"/>
      <c r="QOP30" s="921"/>
      <c r="QOQ30" s="921"/>
      <c r="QOR30" s="921"/>
      <c r="QOS30" s="921"/>
      <c r="QOT30" s="921"/>
      <c r="QOU30" s="921"/>
      <c r="QOV30" s="921"/>
      <c r="QOW30" s="921"/>
      <c r="QOX30" s="921"/>
      <c r="QOY30" s="921"/>
      <c r="QOZ30" s="921"/>
      <c r="QPA30" s="921"/>
      <c r="QPB30" s="921"/>
      <c r="QPC30" s="921"/>
      <c r="QPD30" s="921"/>
      <c r="QPE30" s="921"/>
      <c r="QPF30" s="921"/>
      <c r="QPG30" s="921"/>
      <c r="QPH30" s="921"/>
      <c r="QPI30" s="921"/>
      <c r="QPJ30" s="921"/>
      <c r="QPK30" s="921"/>
      <c r="QPL30" s="921"/>
      <c r="QPM30" s="921"/>
      <c r="QPN30" s="921"/>
      <c r="QPO30" s="921"/>
      <c r="QPP30" s="921"/>
      <c r="QPQ30" s="921"/>
      <c r="QPR30" s="921"/>
      <c r="QPS30" s="921"/>
      <c r="QPT30" s="921"/>
      <c r="QPU30" s="921"/>
      <c r="QPV30" s="921"/>
      <c r="QPW30" s="921"/>
      <c r="QPX30" s="921"/>
      <c r="QPY30" s="921"/>
      <c r="QPZ30" s="921"/>
      <c r="QQA30" s="921"/>
      <c r="QQB30" s="921"/>
      <c r="QQC30" s="921"/>
      <c r="QQD30" s="921"/>
      <c r="QQE30" s="921"/>
      <c r="QQF30" s="921"/>
      <c r="QQG30" s="921"/>
      <c r="QQH30" s="921"/>
      <c r="QQI30" s="921"/>
      <c r="QQJ30" s="921"/>
      <c r="QQK30" s="921"/>
      <c r="QQL30" s="921"/>
      <c r="QQM30" s="921"/>
      <c r="QQN30" s="921"/>
      <c r="QQO30" s="921"/>
      <c r="QQP30" s="921"/>
      <c r="QQQ30" s="921"/>
      <c r="QQR30" s="921"/>
      <c r="QQS30" s="921"/>
      <c r="QQT30" s="921"/>
      <c r="QQU30" s="921"/>
      <c r="QQV30" s="921"/>
      <c r="QQW30" s="921"/>
      <c r="QQX30" s="921"/>
      <c r="QQY30" s="921"/>
      <c r="QQZ30" s="921"/>
      <c r="QRA30" s="921"/>
      <c r="QRB30" s="921"/>
      <c r="QRC30" s="921"/>
      <c r="QRD30" s="921"/>
      <c r="QRE30" s="921"/>
      <c r="QRF30" s="921"/>
      <c r="QRG30" s="921"/>
      <c r="QRH30" s="921"/>
      <c r="QRI30" s="921"/>
      <c r="QRJ30" s="921"/>
      <c r="QRK30" s="921"/>
      <c r="QRL30" s="921"/>
      <c r="QRM30" s="921"/>
      <c r="QRN30" s="921"/>
      <c r="QRO30" s="921"/>
      <c r="QRP30" s="921"/>
      <c r="QRQ30" s="921"/>
      <c r="QRR30" s="921"/>
      <c r="QRS30" s="921"/>
      <c r="QRT30" s="921"/>
      <c r="QRU30" s="921"/>
      <c r="QRV30" s="921"/>
      <c r="QRW30" s="921"/>
      <c r="QRX30" s="921"/>
      <c r="QRY30" s="921"/>
      <c r="QRZ30" s="921"/>
      <c r="QSA30" s="921"/>
      <c r="QSB30" s="921"/>
      <c r="QSC30" s="921"/>
      <c r="QSD30" s="921"/>
      <c r="QSE30" s="921"/>
      <c r="QSF30" s="921"/>
      <c r="QSG30" s="921"/>
      <c r="QSH30" s="921"/>
      <c r="QSI30" s="921"/>
      <c r="QSJ30" s="921"/>
      <c r="QSK30" s="921"/>
      <c r="QSL30" s="921"/>
      <c r="QSM30" s="921"/>
      <c r="QSN30" s="921"/>
      <c r="QSO30" s="921"/>
      <c r="QSP30" s="921"/>
      <c r="QSQ30" s="921"/>
      <c r="QSR30" s="921"/>
      <c r="QSS30" s="921"/>
      <c r="QST30" s="921"/>
      <c r="QSU30" s="921"/>
      <c r="QSV30" s="921"/>
      <c r="QSW30" s="921"/>
      <c r="QSX30" s="921"/>
      <c r="QSY30" s="921"/>
      <c r="QSZ30" s="921"/>
      <c r="QTA30" s="921"/>
      <c r="QTB30" s="921"/>
      <c r="QTC30" s="921"/>
      <c r="QTD30" s="921"/>
      <c r="QTE30" s="921"/>
      <c r="QTF30" s="921"/>
      <c r="QTG30" s="921"/>
      <c r="QTH30" s="921"/>
      <c r="QTI30" s="921"/>
      <c r="QTJ30" s="921"/>
      <c r="QTK30" s="921"/>
      <c r="QTL30" s="921"/>
      <c r="QTM30" s="921"/>
      <c r="QTN30" s="921"/>
      <c r="QTO30" s="921"/>
      <c r="QTP30" s="921"/>
      <c r="QTQ30" s="921"/>
      <c r="QTR30" s="921"/>
      <c r="QTS30" s="921"/>
      <c r="QTT30" s="921"/>
      <c r="QTU30" s="921"/>
      <c r="QTV30" s="921"/>
      <c r="QTW30" s="921"/>
      <c r="QTX30" s="921"/>
      <c r="QTY30" s="921"/>
      <c r="QTZ30" s="921"/>
      <c r="QUA30" s="921"/>
      <c r="QUB30" s="921"/>
      <c r="QUC30" s="921"/>
      <c r="QUD30" s="921"/>
      <c r="QUE30" s="921"/>
      <c r="QUF30" s="921"/>
      <c r="QUG30" s="921"/>
      <c r="QUH30" s="921"/>
      <c r="QUI30" s="921"/>
      <c r="QUJ30" s="921"/>
      <c r="QUK30" s="921"/>
      <c r="QUL30" s="921"/>
      <c r="QUM30" s="921"/>
      <c r="QUN30" s="921"/>
      <c r="QUO30" s="921"/>
      <c r="QUP30" s="921"/>
      <c r="QUQ30" s="921"/>
      <c r="QUR30" s="921"/>
      <c r="QUS30" s="921"/>
      <c r="QUT30" s="921"/>
      <c r="QUU30" s="921"/>
      <c r="QUV30" s="921"/>
      <c r="QUW30" s="921"/>
      <c r="QUX30" s="921"/>
      <c r="QUY30" s="921"/>
      <c r="QUZ30" s="921"/>
      <c r="QVA30" s="921"/>
      <c r="QVB30" s="921"/>
      <c r="QVC30" s="921"/>
      <c r="QVD30" s="921"/>
      <c r="QVE30" s="921"/>
      <c r="QVF30" s="921"/>
      <c r="QVG30" s="921"/>
      <c r="QVH30" s="921"/>
      <c r="QVI30" s="921"/>
      <c r="QVJ30" s="921"/>
      <c r="QVK30" s="921"/>
      <c r="QVL30" s="921"/>
      <c r="QVM30" s="921"/>
      <c r="QVN30" s="921"/>
      <c r="QVO30" s="921"/>
      <c r="QVP30" s="921"/>
      <c r="QVQ30" s="921"/>
      <c r="QVR30" s="921"/>
      <c r="QVS30" s="921"/>
      <c r="QVT30" s="921"/>
      <c r="QVU30" s="921"/>
      <c r="QVV30" s="921"/>
      <c r="QVW30" s="921"/>
      <c r="QVX30" s="921"/>
      <c r="QVY30" s="921"/>
      <c r="QVZ30" s="921"/>
      <c r="QWA30" s="921"/>
      <c r="QWB30" s="921"/>
      <c r="QWC30" s="921"/>
      <c r="QWD30" s="921"/>
      <c r="QWE30" s="921"/>
      <c r="QWF30" s="921"/>
      <c r="QWG30" s="921"/>
      <c r="QWH30" s="921"/>
      <c r="QWI30" s="921"/>
      <c r="QWJ30" s="921"/>
      <c r="QWK30" s="921"/>
      <c r="QWL30" s="921"/>
      <c r="QWM30" s="921"/>
      <c r="QWN30" s="921"/>
      <c r="QWO30" s="921"/>
      <c r="QWP30" s="921"/>
      <c r="QWQ30" s="921"/>
      <c r="QWR30" s="921"/>
      <c r="QWS30" s="921"/>
      <c r="QWT30" s="921"/>
      <c r="QWU30" s="921"/>
      <c r="QWV30" s="921"/>
      <c r="QWW30" s="921"/>
      <c r="QWX30" s="921"/>
      <c r="QWY30" s="921"/>
      <c r="QWZ30" s="921"/>
      <c r="QXA30" s="921"/>
      <c r="QXB30" s="921"/>
      <c r="QXC30" s="921"/>
      <c r="QXD30" s="921"/>
      <c r="QXE30" s="921"/>
      <c r="QXF30" s="921"/>
      <c r="QXG30" s="921"/>
      <c r="QXH30" s="921"/>
      <c r="QXI30" s="921"/>
      <c r="QXJ30" s="921"/>
      <c r="QXK30" s="921"/>
      <c r="QXL30" s="921"/>
      <c r="QXM30" s="921"/>
      <c r="QXN30" s="921"/>
      <c r="QXO30" s="921"/>
      <c r="QXP30" s="921"/>
      <c r="QXQ30" s="921"/>
      <c r="QXR30" s="921"/>
      <c r="QXS30" s="921"/>
      <c r="QXT30" s="921"/>
      <c r="QXU30" s="921"/>
      <c r="QXV30" s="921"/>
      <c r="QXW30" s="921"/>
      <c r="QXX30" s="921"/>
      <c r="QXY30" s="921"/>
      <c r="QXZ30" s="921"/>
      <c r="QYA30" s="921"/>
      <c r="QYB30" s="921"/>
      <c r="QYC30" s="921"/>
      <c r="QYD30" s="921"/>
      <c r="QYE30" s="921"/>
      <c r="QYF30" s="921"/>
      <c r="QYG30" s="921"/>
      <c r="QYH30" s="921"/>
      <c r="QYI30" s="921"/>
      <c r="QYJ30" s="921"/>
      <c r="QYK30" s="921"/>
      <c r="QYL30" s="921"/>
      <c r="QYM30" s="921"/>
      <c r="QYN30" s="921"/>
      <c r="QYO30" s="921"/>
      <c r="QYP30" s="921"/>
      <c r="QYQ30" s="921"/>
      <c r="QYR30" s="921"/>
      <c r="QYS30" s="921"/>
      <c r="QYT30" s="921"/>
      <c r="QYU30" s="921"/>
      <c r="QYV30" s="921"/>
      <c r="QYW30" s="921"/>
      <c r="QYX30" s="921"/>
      <c r="QYY30" s="921"/>
      <c r="QYZ30" s="921"/>
      <c r="QZA30" s="921"/>
      <c r="QZB30" s="921"/>
      <c r="QZC30" s="921"/>
      <c r="QZD30" s="921"/>
      <c r="QZE30" s="921"/>
      <c r="QZF30" s="921"/>
      <c r="QZG30" s="921"/>
      <c r="QZH30" s="921"/>
      <c r="QZI30" s="921"/>
      <c r="QZJ30" s="921"/>
      <c r="QZK30" s="921"/>
      <c r="QZL30" s="921"/>
      <c r="QZM30" s="921"/>
      <c r="QZN30" s="921"/>
      <c r="QZO30" s="921"/>
      <c r="QZP30" s="921"/>
      <c r="QZQ30" s="921"/>
      <c r="QZR30" s="921"/>
      <c r="QZS30" s="921"/>
      <c r="QZT30" s="921"/>
      <c r="QZU30" s="921"/>
      <c r="QZV30" s="921"/>
      <c r="QZW30" s="921"/>
      <c r="QZX30" s="921"/>
      <c r="QZY30" s="921"/>
      <c r="QZZ30" s="921"/>
      <c r="RAA30" s="921"/>
      <c r="RAB30" s="921"/>
      <c r="RAC30" s="921"/>
      <c r="RAD30" s="921"/>
      <c r="RAE30" s="921"/>
      <c r="RAF30" s="921"/>
      <c r="RAG30" s="921"/>
      <c r="RAH30" s="921"/>
      <c r="RAI30" s="921"/>
      <c r="RAJ30" s="921"/>
      <c r="RAK30" s="921"/>
      <c r="RAL30" s="921"/>
      <c r="RAM30" s="921"/>
      <c r="RAN30" s="921"/>
      <c r="RAO30" s="921"/>
      <c r="RAP30" s="921"/>
      <c r="RAQ30" s="921"/>
      <c r="RAR30" s="921"/>
      <c r="RAS30" s="921"/>
      <c r="RAT30" s="921"/>
      <c r="RAU30" s="921"/>
      <c r="RAV30" s="921"/>
      <c r="RAW30" s="921"/>
      <c r="RAX30" s="921"/>
      <c r="RAY30" s="921"/>
      <c r="RAZ30" s="921"/>
      <c r="RBA30" s="921"/>
      <c r="RBB30" s="921"/>
      <c r="RBC30" s="921"/>
      <c r="RBD30" s="921"/>
      <c r="RBE30" s="921"/>
      <c r="RBF30" s="921"/>
      <c r="RBG30" s="921"/>
      <c r="RBH30" s="921"/>
      <c r="RBI30" s="921"/>
      <c r="RBJ30" s="921"/>
      <c r="RBK30" s="921"/>
      <c r="RBL30" s="921"/>
      <c r="RBM30" s="921"/>
      <c r="RBN30" s="921"/>
      <c r="RBO30" s="921"/>
      <c r="RBP30" s="921"/>
      <c r="RBQ30" s="921"/>
      <c r="RBR30" s="921"/>
      <c r="RBS30" s="921"/>
      <c r="RBT30" s="921"/>
      <c r="RBU30" s="921"/>
      <c r="RBV30" s="921"/>
      <c r="RBW30" s="921"/>
      <c r="RBX30" s="921"/>
      <c r="RBY30" s="921"/>
      <c r="RBZ30" s="921"/>
      <c r="RCA30" s="921"/>
      <c r="RCB30" s="921"/>
      <c r="RCC30" s="921"/>
      <c r="RCD30" s="921"/>
      <c r="RCE30" s="921"/>
      <c r="RCF30" s="921"/>
      <c r="RCG30" s="921"/>
      <c r="RCH30" s="921"/>
      <c r="RCI30" s="921"/>
      <c r="RCJ30" s="921"/>
      <c r="RCK30" s="921"/>
      <c r="RCL30" s="921"/>
      <c r="RCM30" s="921"/>
      <c r="RCN30" s="921"/>
      <c r="RCO30" s="921"/>
      <c r="RCP30" s="921"/>
      <c r="RCQ30" s="921"/>
      <c r="RCR30" s="921"/>
      <c r="RCS30" s="921"/>
      <c r="RCT30" s="921"/>
      <c r="RCU30" s="921"/>
      <c r="RCV30" s="921"/>
      <c r="RCW30" s="921"/>
      <c r="RCX30" s="921"/>
      <c r="RCY30" s="921"/>
      <c r="RCZ30" s="921"/>
      <c r="RDA30" s="921"/>
      <c r="RDB30" s="921"/>
      <c r="RDC30" s="921"/>
      <c r="RDD30" s="921"/>
      <c r="RDE30" s="921"/>
      <c r="RDF30" s="921"/>
      <c r="RDG30" s="921"/>
      <c r="RDH30" s="921"/>
      <c r="RDI30" s="921"/>
      <c r="RDJ30" s="921"/>
      <c r="RDK30" s="921"/>
      <c r="RDL30" s="921"/>
      <c r="RDM30" s="921"/>
      <c r="RDN30" s="921"/>
      <c r="RDO30" s="921"/>
      <c r="RDP30" s="921"/>
      <c r="RDQ30" s="921"/>
      <c r="RDR30" s="921"/>
      <c r="RDS30" s="921"/>
      <c r="RDT30" s="921"/>
      <c r="RDU30" s="921"/>
      <c r="RDV30" s="921"/>
      <c r="RDW30" s="921"/>
      <c r="RDX30" s="921"/>
      <c r="RDY30" s="921"/>
      <c r="RDZ30" s="921"/>
      <c r="REA30" s="921"/>
      <c r="REB30" s="921"/>
      <c r="REC30" s="921"/>
      <c r="RED30" s="921"/>
      <c r="REE30" s="921"/>
      <c r="REF30" s="921"/>
      <c r="REG30" s="921"/>
      <c r="REH30" s="921"/>
      <c r="REI30" s="921"/>
      <c r="REJ30" s="921"/>
      <c r="REK30" s="921"/>
      <c r="REL30" s="921"/>
      <c r="REM30" s="921"/>
      <c r="REN30" s="921"/>
      <c r="REO30" s="921"/>
      <c r="REP30" s="921"/>
      <c r="REQ30" s="921"/>
      <c r="RER30" s="921"/>
      <c r="RES30" s="921"/>
      <c r="RET30" s="921"/>
      <c r="REU30" s="921"/>
      <c r="REV30" s="921"/>
      <c r="REW30" s="921"/>
      <c r="REX30" s="921"/>
      <c r="REY30" s="921"/>
      <c r="REZ30" s="921"/>
      <c r="RFA30" s="921"/>
      <c r="RFB30" s="921"/>
      <c r="RFC30" s="921"/>
      <c r="RFD30" s="921"/>
      <c r="RFE30" s="921"/>
      <c r="RFF30" s="921"/>
      <c r="RFG30" s="921"/>
      <c r="RFH30" s="921"/>
      <c r="RFI30" s="921"/>
      <c r="RFJ30" s="921"/>
      <c r="RFK30" s="921"/>
      <c r="RFL30" s="921"/>
      <c r="RFM30" s="921"/>
      <c r="RFN30" s="921"/>
      <c r="RFO30" s="921"/>
      <c r="RFP30" s="921"/>
      <c r="RFQ30" s="921"/>
      <c r="RFR30" s="921"/>
      <c r="RFS30" s="921"/>
      <c r="RFT30" s="921"/>
      <c r="RFU30" s="921"/>
      <c r="RFV30" s="921"/>
      <c r="RFW30" s="921"/>
      <c r="RFX30" s="921"/>
      <c r="RFY30" s="921"/>
      <c r="RFZ30" s="921"/>
      <c r="RGA30" s="921"/>
      <c r="RGB30" s="921"/>
      <c r="RGC30" s="921"/>
      <c r="RGD30" s="921"/>
      <c r="RGE30" s="921"/>
      <c r="RGF30" s="921"/>
      <c r="RGG30" s="921"/>
      <c r="RGH30" s="921"/>
      <c r="RGI30" s="921"/>
      <c r="RGJ30" s="921"/>
      <c r="RGK30" s="921"/>
      <c r="RGL30" s="921"/>
      <c r="RGM30" s="921"/>
      <c r="RGN30" s="921"/>
      <c r="RGO30" s="921"/>
      <c r="RGP30" s="921"/>
      <c r="RGQ30" s="921"/>
      <c r="RGR30" s="921"/>
      <c r="RGS30" s="921"/>
      <c r="RGT30" s="921"/>
      <c r="RGU30" s="921"/>
      <c r="RGV30" s="921"/>
      <c r="RGW30" s="921"/>
      <c r="RGX30" s="921"/>
      <c r="RGY30" s="921"/>
      <c r="RGZ30" s="921"/>
      <c r="RHA30" s="921"/>
      <c r="RHB30" s="921"/>
      <c r="RHC30" s="921"/>
      <c r="RHD30" s="921"/>
      <c r="RHE30" s="921"/>
      <c r="RHF30" s="921"/>
      <c r="RHG30" s="921"/>
      <c r="RHH30" s="921"/>
      <c r="RHI30" s="921"/>
      <c r="RHJ30" s="921"/>
      <c r="RHK30" s="921"/>
      <c r="RHL30" s="921"/>
      <c r="RHM30" s="921"/>
      <c r="RHN30" s="921"/>
      <c r="RHO30" s="921"/>
      <c r="RHP30" s="921"/>
      <c r="RHQ30" s="921"/>
      <c r="RHR30" s="921"/>
      <c r="RHS30" s="921"/>
      <c r="RHT30" s="921"/>
      <c r="RHU30" s="921"/>
      <c r="RHV30" s="921"/>
      <c r="RHW30" s="921"/>
      <c r="RHX30" s="921"/>
      <c r="RHY30" s="921"/>
      <c r="RHZ30" s="921"/>
      <c r="RIA30" s="921"/>
      <c r="RIB30" s="921"/>
      <c r="RIC30" s="921"/>
      <c r="RID30" s="921"/>
      <c r="RIE30" s="921"/>
      <c r="RIF30" s="921"/>
      <c r="RIG30" s="921"/>
      <c r="RIH30" s="921"/>
      <c r="RII30" s="921"/>
      <c r="RIJ30" s="921"/>
      <c r="RIK30" s="921"/>
      <c r="RIL30" s="921"/>
      <c r="RIM30" s="921"/>
      <c r="RIN30" s="921"/>
      <c r="RIO30" s="921"/>
      <c r="RIP30" s="921"/>
      <c r="RIQ30" s="921"/>
      <c r="RIR30" s="921"/>
      <c r="RIS30" s="921"/>
      <c r="RIT30" s="921"/>
      <c r="RIU30" s="921"/>
      <c r="RIV30" s="921"/>
      <c r="RIW30" s="921"/>
      <c r="RIX30" s="921"/>
      <c r="RIY30" s="921"/>
      <c r="RIZ30" s="921"/>
      <c r="RJA30" s="921"/>
      <c r="RJB30" s="921"/>
      <c r="RJC30" s="921"/>
      <c r="RJD30" s="921"/>
      <c r="RJE30" s="921"/>
      <c r="RJF30" s="921"/>
      <c r="RJG30" s="921"/>
      <c r="RJH30" s="921"/>
      <c r="RJI30" s="921"/>
      <c r="RJJ30" s="921"/>
      <c r="RJK30" s="921"/>
      <c r="RJL30" s="921"/>
      <c r="RJM30" s="921"/>
      <c r="RJN30" s="921"/>
      <c r="RJO30" s="921"/>
      <c r="RJP30" s="921"/>
      <c r="RJQ30" s="921"/>
      <c r="RJR30" s="921"/>
      <c r="RJS30" s="921"/>
      <c r="RJT30" s="921"/>
      <c r="RJU30" s="921"/>
      <c r="RJV30" s="921"/>
      <c r="RJW30" s="921"/>
      <c r="RJX30" s="921"/>
      <c r="RJY30" s="921"/>
      <c r="RJZ30" s="921"/>
      <c r="RKA30" s="921"/>
      <c r="RKB30" s="921"/>
      <c r="RKC30" s="921"/>
      <c r="RKD30" s="921"/>
      <c r="RKE30" s="921"/>
      <c r="RKF30" s="921"/>
      <c r="RKG30" s="921"/>
      <c r="RKH30" s="921"/>
      <c r="RKI30" s="921"/>
      <c r="RKJ30" s="921"/>
      <c r="RKK30" s="921"/>
      <c r="RKL30" s="921"/>
      <c r="RKM30" s="921"/>
      <c r="RKN30" s="921"/>
      <c r="RKO30" s="921"/>
      <c r="RKP30" s="921"/>
      <c r="RKQ30" s="921"/>
      <c r="RKR30" s="921"/>
      <c r="RKS30" s="921"/>
      <c r="RKT30" s="921"/>
      <c r="RKU30" s="921"/>
      <c r="RKV30" s="921"/>
      <c r="RKW30" s="921"/>
      <c r="RKX30" s="921"/>
      <c r="RKY30" s="921"/>
      <c r="RKZ30" s="921"/>
      <c r="RLA30" s="921"/>
      <c r="RLB30" s="921"/>
      <c r="RLC30" s="921"/>
      <c r="RLD30" s="921"/>
      <c r="RLE30" s="921"/>
      <c r="RLF30" s="921"/>
      <c r="RLG30" s="921"/>
      <c r="RLH30" s="921"/>
      <c r="RLI30" s="921"/>
      <c r="RLJ30" s="921"/>
      <c r="RLK30" s="921"/>
      <c r="RLL30" s="921"/>
      <c r="RLM30" s="921"/>
      <c r="RLN30" s="921"/>
      <c r="RLO30" s="921"/>
      <c r="RLP30" s="921"/>
      <c r="RLQ30" s="921"/>
      <c r="RLR30" s="921"/>
      <c r="RLS30" s="921"/>
      <c r="RLT30" s="921"/>
      <c r="RLU30" s="921"/>
      <c r="RLV30" s="921"/>
      <c r="RLW30" s="921"/>
      <c r="RLX30" s="921"/>
      <c r="RLY30" s="921"/>
      <c r="RLZ30" s="921"/>
      <c r="RMA30" s="921"/>
      <c r="RMB30" s="921"/>
      <c r="RMC30" s="921"/>
      <c r="RMD30" s="921"/>
      <c r="RME30" s="921"/>
      <c r="RMF30" s="921"/>
      <c r="RMG30" s="921"/>
      <c r="RMH30" s="921"/>
      <c r="RMI30" s="921"/>
      <c r="RMJ30" s="921"/>
      <c r="RMK30" s="921"/>
      <c r="RML30" s="921"/>
      <c r="RMM30" s="921"/>
      <c r="RMN30" s="921"/>
      <c r="RMO30" s="921"/>
      <c r="RMP30" s="921"/>
      <c r="RMQ30" s="921"/>
      <c r="RMR30" s="921"/>
      <c r="RMS30" s="921"/>
      <c r="RMT30" s="921"/>
      <c r="RMU30" s="921"/>
      <c r="RMV30" s="921"/>
      <c r="RMW30" s="921"/>
      <c r="RMX30" s="921"/>
      <c r="RMY30" s="921"/>
      <c r="RMZ30" s="921"/>
      <c r="RNA30" s="921"/>
      <c r="RNB30" s="921"/>
      <c r="RNC30" s="921"/>
      <c r="RND30" s="921"/>
      <c r="RNE30" s="921"/>
      <c r="RNF30" s="921"/>
      <c r="RNG30" s="921"/>
      <c r="RNH30" s="921"/>
      <c r="RNI30" s="921"/>
      <c r="RNJ30" s="921"/>
      <c r="RNK30" s="921"/>
      <c r="RNL30" s="921"/>
      <c r="RNM30" s="921"/>
      <c r="RNN30" s="921"/>
      <c r="RNO30" s="921"/>
      <c r="RNP30" s="921"/>
      <c r="RNQ30" s="921"/>
      <c r="RNR30" s="921"/>
      <c r="RNS30" s="921"/>
      <c r="RNT30" s="921"/>
      <c r="RNU30" s="921"/>
      <c r="RNV30" s="921"/>
      <c r="RNW30" s="921"/>
      <c r="RNX30" s="921"/>
      <c r="RNY30" s="921"/>
      <c r="RNZ30" s="921"/>
      <c r="ROA30" s="921"/>
      <c r="ROB30" s="921"/>
      <c r="ROC30" s="921"/>
      <c r="ROD30" s="921"/>
      <c r="ROE30" s="921"/>
      <c r="ROF30" s="921"/>
      <c r="ROG30" s="921"/>
      <c r="ROH30" s="921"/>
      <c r="ROI30" s="921"/>
      <c r="ROJ30" s="921"/>
      <c r="ROK30" s="921"/>
      <c r="ROL30" s="921"/>
      <c r="ROM30" s="921"/>
      <c r="RON30" s="921"/>
      <c r="ROO30" s="921"/>
      <c r="ROP30" s="921"/>
      <c r="ROQ30" s="921"/>
      <c r="ROR30" s="921"/>
      <c r="ROS30" s="921"/>
      <c r="ROT30" s="921"/>
      <c r="ROU30" s="921"/>
      <c r="ROV30" s="921"/>
      <c r="ROW30" s="921"/>
      <c r="ROX30" s="921"/>
      <c r="ROY30" s="921"/>
      <c r="ROZ30" s="921"/>
      <c r="RPA30" s="921"/>
      <c r="RPB30" s="921"/>
      <c r="RPC30" s="921"/>
      <c r="RPD30" s="921"/>
      <c r="RPE30" s="921"/>
      <c r="RPF30" s="921"/>
      <c r="RPG30" s="921"/>
      <c r="RPH30" s="921"/>
      <c r="RPI30" s="921"/>
      <c r="RPJ30" s="921"/>
      <c r="RPK30" s="921"/>
      <c r="RPL30" s="921"/>
      <c r="RPM30" s="921"/>
      <c r="RPN30" s="921"/>
      <c r="RPO30" s="921"/>
      <c r="RPP30" s="921"/>
      <c r="RPQ30" s="921"/>
      <c r="RPR30" s="921"/>
      <c r="RPS30" s="921"/>
      <c r="RPT30" s="921"/>
      <c r="RPU30" s="921"/>
      <c r="RPV30" s="921"/>
      <c r="RPW30" s="921"/>
      <c r="RPX30" s="921"/>
      <c r="RPY30" s="921"/>
      <c r="RPZ30" s="921"/>
      <c r="RQA30" s="921"/>
      <c r="RQB30" s="921"/>
      <c r="RQC30" s="921"/>
      <c r="RQD30" s="921"/>
      <c r="RQE30" s="921"/>
      <c r="RQF30" s="921"/>
      <c r="RQG30" s="921"/>
      <c r="RQH30" s="921"/>
      <c r="RQI30" s="921"/>
      <c r="RQJ30" s="921"/>
      <c r="RQK30" s="921"/>
      <c r="RQL30" s="921"/>
      <c r="RQM30" s="921"/>
      <c r="RQN30" s="921"/>
      <c r="RQO30" s="921"/>
      <c r="RQP30" s="921"/>
      <c r="RQQ30" s="921"/>
      <c r="RQR30" s="921"/>
      <c r="RQS30" s="921"/>
      <c r="RQT30" s="921"/>
      <c r="RQU30" s="921"/>
      <c r="RQV30" s="921"/>
      <c r="RQW30" s="921"/>
      <c r="RQX30" s="921"/>
      <c r="RQY30" s="921"/>
      <c r="RQZ30" s="921"/>
      <c r="RRA30" s="921"/>
      <c r="RRB30" s="921"/>
      <c r="RRC30" s="921"/>
      <c r="RRD30" s="921"/>
      <c r="RRE30" s="921"/>
      <c r="RRF30" s="921"/>
      <c r="RRG30" s="921"/>
      <c r="RRH30" s="921"/>
      <c r="RRI30" s="921"/>
      <c r="RRJ30" s="921"/>
      <c r="RRK30" s="921"/>
      <c r="RRL30" s="921"/>
      <c r="RRM30" s="921"/>
      <c r="RRN30" s="921"/>
      <c r="RRO30" s="921"/>
      <c r="RRP30" s="921"/>
      <c r="RRQ30" s="921"/>
      <c r="RRR30" s="921"/>
      <c r="RRS30" s="921"/>
      <c r="RRT30" s="921"/>
      <c r="RRU30" s="921"/>
      <c r="RRV30" s="921"/>
      <c r="RRW30" s="921"/>
      <c r="RRX30" s="921"/>
      <c r="RRY30" s="921"/>
      <c r="RRZ30" s="921"/>
      <c r="RSA30" s="921"/>
      <c r="RSB30" s="921"/>
      <c r="RSC30" s="921"/>
      <c r="RSD30" s="921"/>
      <c r="RSE30" s="921"/>
      <c r="RSF30" s="921"/>
      <c r="RSG30" s="921"/>
      <c r="RSH30" s="921"/>
      <c r="RSI30" s="921"/>
      <c r="RSJ30" s="921"/>
      <c r="RSK30" s="921"/>
      <c r="RSL30" s="921"/>
      <c r="RSM30" s="921"/>
      <c r="RSN30" s="921"/>
      <c r="RSO30" s="921"/>
      <c r="RSP30" s="921"/>
      <c r="RSQ30" s="921"/>
      <c r="RSR30" s="921"/>
      <c r="RSS30" s="921"/>
      <c r="RST30" s="921"/>
      <c r="RSU30" s="921"/>
      <c r="RSV30" s="921"/>
      <c r="RSW30" s="921"/>
      <c r="RSX30" s="921"/>
      <c r="RSY30" s="921"/>
      <c r="RSZ30" s="921"/>
      <c r="RTA30" s="921"/>
      <c r="RTB30" s="921"/>
      <c r="RTC30" s="921"/>
      <c r="RTD30" s="921"/>
      <c r="RTE30" s="921"/>
      <c r="RTF30" s="921"/>
      <c r="RTG30" s="921"/>
      <c r="RTH30" s="921"/>
      <c r="RTI30" s="921"/>
      <c r="RTJ30" s="921"/>
      <c r="RTK30" s="921"/>
      <c r="RTL30" s="921"/>
      <c r="RTM30" s="921"/>
      <c r="RTN30" s="921"/>
      <c r="RTO30" s="921"/>
      <c r="RTP30" s="921"/>
      <c r="RTQ30" s="921"/>
      <c r="RTR30" s="921"/>
      <c r="RTS30" s="921"/>
      <c r="RTT30" s="921"/>
      <c r="RTU30" s="921"/>
      <c r="RTV30" s="921"/>
      <c r="RTW30" s="921"/>
      <c r="RTX30" s="921"/>
      <c r="RTY30" s="921"/>
      <c r="RTZ30" s="921"/>
      <c r="RUA30" s="921"/>
      <c r="RUB30" s="921"/>
      <c r="RUC30" s="921"/>
      <c r="RUD30" s="921"/>
      <c r="RUE30" s="921"/>
      <c r="RUF30" s="921"/>
      <c r="RUG30" s="921"/>
      <c r="RUH30" s="921"/>
      <c r="RUI30" s="921"/>
      <c r="RUJ30" s="921"/>
      <c r="RUK30" s="921"/>
      <c r="RUL30" s="921"/>
      <c r="RUM30" s="921"/>
      <c r="RUN30" s="921"/>
      <c r="RUO30" s="921"/>
      <c r="RUP30" s="921"/>
      <c r="RUQ30" s="921"/>
      <c r="RUR30" s="921"/>
      <c r="RUS30" s="921"/>
      <c r="RUT30" s="921"/>
      <c r="RUU30" s="921"/>
      <c r="RUV30" s="921"/>
      <c r="RUW30" s="921"/>
      <c r="RUX30" s="921"/>
      <c r="RUY30" s="921"/>
      <c r="RUZ30" s="921"/>
      <c r="RVA30" s="921"/>
      <c r="RVB30" s="921"/>
      <c r="RVC30" s="921"/>
      <c r="RVD30" s="921"/>
      <c r="RVE30" s="921"/>
      <c r="RVF30" s="921"/>
      <c r="RVG30" s="921"/>
      <c r="RVH30" s="921"/>
      <c r="RVI30" s="921"/>
      <c r="RVJ30" s="921"/>
      <c r="RVK30" s="921"/>
      <c r="RVL30" s="921"/>
      <c r="RVM30" s="921"/>
      <c r="RVN30" s="921"/>
      <c r="RVO30" s="921"/>
      <c r="RVP30" s="921"/>
      <c r="RVQ30" s="921"/>
      <c r="RVR30" s="921"/>
      <c r="RVS30" s="921"/>
      <c r="RVT30" s="921"/>
      <c r="RVU30" s="921"/>
      <c r="RVV30" s="921"/>
      <c r="RVW30" s="921"/>
      <c r="RVX30" s="921"/>
      <c r="RVY30" s="921"/>
      <c r="RVZ30" s="921"/>
      <c r="RWA30" s="921"/>
      <c r="RWB30" s="921"/>
      <c r="RWC30" s="921"/>
      <c r="RWD30" s="921"/>
      <c r="RWE30" s="921"/>
      <c r="RWF30" s="921"/>
      <c r="RWG30" s="921"/>
      <c r="RWH30" s="921"/>
      <c r="RWI30" s="921"/>
      <c r="RWJ30" s="921"/>
      <c r="RWK30" s="921"/>
      <c r="RWL30" s="921"/>
      <c r="RWM30" s="921"/>
      <c r="RWN30" s="921"/>
      <c r="RWO30" s="921"/>
      <c r="RWP30" s="921"/>
      <c r="RWQ30" s="921"/>
      <c r="RWR30" s="921"/>
      <c r="RWS30" s="921"/>
      <c r="RWT30" s="921"/>
      <c r="RWU30" s="921"/>
      <c r="RWV30" s="921"/>
      <c r="RWW30" s="921"/>
      <c r="RWX30" s="921"/>
      <c r="RWY30" s="921"/>
      <c r="RWZ30" s="921"/>
      <c r="RXA30" s="921"/>
      <c r="RXB30" s="921"/>
      <c r="RXC30" s="921"/>
      <c r="RXD30" s="921"/>
      <c r="RXE30" s="921"/>
      <c r="RXF30" s="921"/>
      <c r="RXG30" s="921"/>
      <c r="RXH30" s="921"/>
      <c r="RXI30" s="921"/>
      <c r="RXJ30" s="921"/>
      <c r="RXK30" s="921"/>
      <c r="RXL30" s="921"/>
      <c r="RXM30" s="921"/>
      <c r="RXN30" s="921"/>
      <c r="RXO30" s="921"/>
      <c r="RXP30" s="921"/>
      <c r="RXQ30" s="921"/>
      <c r="RXR30" s="921"/>
      <c r="RXS30" s="921"/>
      <c r="RXT30" s="921"/>
      <c r="RXU30" s="921"/>
      <c r="RXV30" s="921"/>
      <c r="RXW30" s="921"/>
      <c r="RXX30" s="921"/>
      <c r="RXY30" s="921"/>
      <c r="RXZ30" s="921"/>
      <c r="RYA30" s="921"/>
      <c r="RYB30" s="921"/>
      <c r="RYC30" s="921"/>
      <c r="RYD30" s="921"/>
      <c r="RYE30" s="921"/>
      <c r="RYF30" s="921"/>
      <c r="RYG30" s="921"/>
      <c r="RYH30" s="921"/>
      <c r="RYI30" s="921"/>
      <c r="RYJ30" s="921"/>
      <c r="RYK30" s="921"/>
      <c r="RYL30" s="921"/>
      <c r="RYM30" s="921"/>
      <c r="RYN30" s="921"/>
      <c r="RYO30" s="921"/>
      <c r="RYP30" s="921"/>
      <c r="RYQ30" s="921"/>
      <c r="RYR30" s="921"/>
      <c r="RYS30" s="921"/>
      <c r="RYT30" s="921"/>
      <c r="RYU30" s="921"/>
      <c r="RYV30" s="921"/>
      <c r="RYW30" s="921"/>
      <c r="RYX30" s="921"/>
      <c r="RYY30" s="921"/>
      <c r="RYZ30" s="921"/>
      <c r="RZA30" s="921"/>
      <c r="RZB30" s="921"/>
      <c r="RZC30" s="921"/>
      <c r="RZD30" s="921"/>
      <c r="RZE30" s="921"/>
      <c r="RZF30" s="921"/>
      <c r="RZG30" s="921"/>
      <c r="RZH30" s="921"/>
      <c r="RZI30" s="921"/>
      <c r="RZJ30" s="921"/>
      <c r="RZK30" s="921"/>
      <c r="RZL30" s="921"/>
      <c r="RZM30" s="921"/>
      <c r="RZN30" s="921"/>
      <c r="RZO30" s="921"/>
      <c r="RZP30" s="921"/>
      <c r="RZQ30" s="921"/>
      <c r="RZR30" s="921"/>
      <c r="RZS30" s="921"/>
      <c r="RZT30" s="921"/>
      <c r="RZU30" s="921"/>
      <c r="RZV30" s="921"/>
      <c r="RZW30" s="921"/>
      <c r="RZX30" s="921"/>
      <c r="RZY30" s="921"/>
      <c r="RZZ30" s="921"/>
      <c r="SAA30" s="921"/>
      <c r="SAB30" s="921"/>
      <c r="SAC30" s="921"/>
      <c r="SAD30" s="921"/>
      <c r="SAE30" s="921"/>
      <c r="SAF30" s="921"/>
      <c r="SAG30" s="921"/>
      <c r="SAH30" s="921"/>
      <c r="SAI30" s="921"/>
      <c r="SAJ30" s="921"/>
      <c r="SAK30" s="921"/>
      <c r="SAL30" s="921"/>
      <c r="SAM30" s="921"/>
      <c r="SAN30" s="921"/>
      <c r="SAO30" s="921"/>
      <c r="SAP30" s="921"/>
      <c r="SAQ30" s="921"/>
      <c r="SAR30" s="921"/>
      <c r="SAS30" s="921"/>
      <c r="SAT30" s="921"/>
      <c r="SAU30" s="921"/>
      <c r="SAV30" s="921"/>
      <c r="SAW30" s="921"/>
      <c r="SAX30" s="921"/>
      <c r="SAY30" s="921"/>
      <c r="SAZ30" s="921"/>
      <c r="SBA30" s="921"/>
      <c r="SBB30" s="921"/>
      <c r="SBC30" s="921"/>
      <c r="SBD30" s="921"/>
      <c r="SBE30" s="921"/>
      <c r="SBF30" s="921"/>
      <c r="SBG30" s="921"/>
      <c r="SBH30" s="921"/>
      <c r="SBI30" s="921"/>
      <c r="SBJ30" s="921"/>
      <c r="SBK30" s="921"/>
      <c r="SBL30" s="921"/>
      <c r="SBM30" s="921"/>
      <c r="SBN30" s="921"/>
      <c r="SBO30" s="921"/>
      <c r="SBP30" s="921"/>
      <c r="SBQ30" s="921"/>
      <c r="SBR30" s="921"/>
      <c r="SBS30" s="921"/>
      <c r="SBT30" s="921"/>
      <c r="SBU30" s="921"/>
      <c r="SBV30" s="921"/>
      <c r="SBW30" s="921"/>
      <c r="SBX30" s="921"/>
      <c r="SBY30" s="921"/>
      <c r="SBZ30" s="921"/>
      <c r="SCA30" s="921"/>
      <c r="SCB30" s="921"/>
      <c r="SCC30" s="921"/>
      <c r="SCD30" s="921"/>
      <c r="SCE30" s="921"/>
      <c r="SCF30" s="921"/>
      <c r="SCG30" s="921"/>
      <c r="SCH30" s="921"/>
      <c r="SCI30" s="921"/>
      <c r="SCJ30" s="921"/>
      <c r="SCK30" s="921"/>
      <c r="SCL30" s="921"/>
      <c r="SCM30" s="921"/>
      <c r="SCN30" s="921"/>
      <c r="SCO30" s="921"/>
      <c r="SCP30" s="921"/>
      <c r="SCQ30" s="921"/>
      <c r="SCR30" s="921"/>
      <c r="SCS30" s="921"/>
      <c r="SCT30" s="921"/>
      <c r="SCU30" s="921"/>
      <c r="SCV30" s="921"/>
      <c r="SCW30" s="921"/>
      <c r="SCX30" s="921"/>
      <c r="SCY30" s="921"/>
      <c r="SCZ30" s="921"/>
      <c r="SDA30" s="921"/>
      <c r="SDB30" s="921"/>
      <c r="SDC30" s="921"/>
      <c r="SDD30" s="921"/>
      <c r="SDE30" s="921"/>
      <c r="SDF30" s="921"/>
      <c r="SDG30" s="921"/>
      <c r="SDH30" s="921"/>
      <c r="SDI30" s="921"/>
      <c r="SDJ30" s="921"/>
      <c r="SDK30" s="921"/>
      <c r="SDL30" s="921"/>
      <c r="SDM30" s="921"/>
      <c r="SDN30" s="921"/>
      <c r="SDO30" s="921"/>
      <c r="SDP30" s="921"/>
      <c r="SDQ30" s="921"/>
      <c r="SDR30" s="921"/>
      <c r="SDS30" s="921"/>
      <c r="SDT30" s="921"/>
      <c r="SDU30" s="921"/>
      <c r="SDV30" s="921"/>
      <c r="SDW30" s="921"/>
      <c r="SDX30" s="921"/>
      <c r="SDY30" s="921"/>
      <c r="SDZ30" s="921"/>
      <c r="SEA30" s="921"/>
      <c r="SEB30" s="921"/>
      <c r="SEC30" s="921"/>
      <c r="SED30" s="921"/>
      <c r="SEE30" s="921"/>
      <c r="SEF30" s="921"/>
      <c r="SEG30" s="921"/>
      <c r="SEH30" s="921"/>
      <c r="SEI30" s="921"/>
      <c r="SEJ30" s="921"/>
      <c r="SEK30" s="921"/>
      <c r="SEL30" s="921"/>
      <c r="SEM30" s="921"/>
      <c r="SEN30" s="921"/>
      <c r="SEO30" s="921"/>
      <c r="SEP30" s="921"/>
      <c r="SEQ30" s="921"/>
      <c r="SER30" s="921"/>
      <c r="SES30" s="921"/>
      <c r="SET30" s="921"/>
      <c r="SEU30" s="921"/>
      <c r="SEV30" s="921"/>
      <c r="SEW30" s="921"/>
      <c r="SEX30" s="921"/>
      <c r="SEY30" s="921"/>
      <c r="SEZ30" s="921"/>
      <c r="SFA30" s="921"/>
      <c r="SFB30" s="921"/>
      <c r="SFC30" s="921"/>
      <c r="SFD30" s="921"/>
      <c r="SFE30" s="921"/>
      <c r="SFF30" s="921"/>
      <c r="SFG30" s="921"/>
      <c r="SFH30" s="921"/>
      <c r="SFI30" s="921"/>
      <c r="SFJ30" s="921"/>
      <c r="SFK30" s="921"/>
      <c r="SFL30" s="921"/>
      <c r="SFM30" s="921"/>
      <c r="SFN30" s="921"/>
      <c r="SFO30" s="921"/>
      <c r="SFP30" s="921"/>
      <c r="SFQ30" s="921"/>
      <c r="SFR30" s="921"/>
      <c r="SFS30" s="921"/>
      <c r="SFT30" s="921"/>
      <c r="SFU30" s="921"/>
      <c r="SFV30" s="921"/>
      <c r="SFW30" s="921"/>
      <c r="SFX30" s="921"/>
      <c r="SFY30" s="921"/>
      <c r="SFZ30" s="921"/>
      <c r="SGA30" s="921"/>
      <c r="SGB30" s="921"/>
      <c r="SGC30" s="921"/>
      <c r="SGD30" s="921"/>
      <c r="SGE30" s="921"/>
      <c r="SGF30" s="921"/>
      <c r="SGG30" s="921"/>
      <c r="SGH30" s="921"/>
      <c r="SGI30" s="921"/>
      <c r="SGJ30" s="921"/>
      <c r="SGK30" s="921"/>
      <c r="SGL30" s="921"/>
      <c r="SGM30" s="921"/>
      <c r="SGN30" s="921"/>
      <c r="SGO30" s="921"/>
      <c r="SGP30" s="921"/>
      <c r="SGQ30" s="921"/>
      <c r="SGR30" s="921"/>
      <c r="SGS30" s="921"/>
      <c r="SGT30" s="921"/>
      <c r="SGU30" s="921"/>
      <c r="SGV30" s="921"/>
      <c r="SGW30" s="921"/>
      <c r="SGX30" s="921"/>
      <c r="SGY30" s="921"/>
      <c r="SGZ30" s="921"/>
      <c r="SHA30" s="921"/>
      <c r="SHB30" s="921"/>
      <c r="SHC30" s="921"/>
      <c r="SHD30" s="921"/>
      <c r="SHE30" s="921"/>
      <c r="SHF30" s="921"/>
      <c r="SHG30" s="921"/>
      <c r="SHH30" s="921"/>
      <c r="SHI30" s="921"/>
      <c r="SHJ30" s="921"/>
      <c r="SHK30" s="921"/>
      <c r="SHL30" s="921"/>
      <c r="SHM30" s="921"/>
      <c r="SHN30" s="921"/>
      <c r="SHO30" s="921"/>
      <c r="SHP30" s="921"/>
      <c r="SHQ30" s="921"/>
      <c r="SHR30" s="921"/>
      <c r="SHS30" s="921"/>
      <c r="SHT30" s="921"/>
      <c r="SHU30" s="921"/>
      <c r="SHV30" s="921"/>
      <c r="SHW30" s="921"/>
      <c r="SHX30" s="921"/>
      <c r="SHY30" s="921"/>
      <c r="SHZ30" s="921"/>
      <c r="SIA30" s="921"/>
      <c r="SIB30" s="921"/>
      <c r="SIC30" s="921"/>
      <c r="SID30" s="921"/>
      <c r="SIE30" s="921"/>
      <c r="SIF30" s="921"/>
      <c r="SIG30" s="921"/>
      <c r="SIH30" s="921"/>
      <c r="SII30" s="921"/>
      <c r="SIJ30" s="921"/>
      <c r="SIK30" s="921"/>
      <c r="SIL30" s="921"/>
      <c r="SIM30" s="921"/>
      <c r="SIN30" s="921"/>
      <c r="SIO30" s="921"/>
      <c r="SIP30" s="921"/>
      <c r="SIQ30" s="921"/>
      <c r="SIR30" s="921"/>
      <c r="SIS30" s="921"/>
      <c r="SIT30" s="921"/>
      <c r="SIU30" s="921"/>
      <c r="SIV30" s="921"/>
      <c r="SIW30" s="921"/>
      <c r="SIX30" s="921"/>
      <c r="SIY30" s="921"/>
      <c r="SIZ30" s="921"/>
      <c r="SJA30" s="921"/>
      <c r="SJB30" s="921"/>
      <c r="SJC30" s="921"/>
      <c r="SJD30" s="921"/>
      <c r="SJE30" s="921"/>
      <c r="SJF30" s="921"/>
      <c r="SJG30" s="921"/>
      <c r="SJH30" s="921"/>
      <c r="SJI30" s="921"/>
      <c r="SJJ30" s="921"/>
      <c r="SJK30" s="921"/>
      <c r="SJL30" s="921"/>
      <c r="SJM30" s="921"/>
      <c r="SJN30" s="921"/>
      <c r="SJO30" s="921"/>
      <c r="SJP30" s="921"/>
      <c r="SJQ30" s="921"/>
      <c r="SJR30" s="921"/>
      <c r="SJS30" s="921"/>
      <c r="SJT30" s="921"/>
      <c r="SJU30" s="921"/>
      <c r="SJV30" s="921"/>
      <c r="SJW30" s="921"/>
      <c r="SJX30" s="921"/>
      <c r="SJY30" s="921"/>
      <c r="SJZ30" s="921"/>
      <c r="SKA30" s="921"/>
      <c r="SKB30" s="921"/>
      <c r="SKC30" s="921"/>
      <c r="SKD30" s="921"/>
      <c r="SKE30" s="921"/>
      <c r="SKF30" s="921"/>
      <c r="SKG30" s="921"/>
      <c r="SKH30" s="921"/>
      <c r="SKI30" s="921"/>
      <c r="SKJ30" s="921"/>
      <c r="SKK30" s="921"/>
      <c r="SKL30" s="921"/>
      <c r="SKM30" s="921"/>
      <c r="SKN30" s="921"/>
      <c r="SKO30" s="921"/>
      <c r="SKP30" s="921"/>
      <c r="SKQ30" s="921"/>
      <c r="SKR30" s="921"/>
      <c r="SKS30" s="921"/>
      <c r="SKT30" s="921"/>
      <c r="SKU30" s="921"/>
      <c r="SKV30" s="921"/>
      <c r="SKW30" s="921"/>
      <c r="SKX30" s="921"/>
      <c r="SKY30" s="921"/>
      <c r="SKZ30" s="921"/>
      <c r="SLA30" s="921"/>
      <c r="SLB30" s="921"/>
      <c r="SLC30" s="921"/>
      <c r="SLD30" s="921"/>
      <c r="SLE30" s="921"/>
      <c r="SLF30" s="921"/>
      <c r="SLG30" s="921"/>
      <c r="SLH30" s="921"/>
      <c r="SLI30" s="921"/>
      <c r="SLJ30" s="921"/>
      <c r="SLK30" s="921"/>
      <c r="SLL30" s="921"/>
      <c r="SLM30" s="921"/>
      <c r="SLN30" s="921"/>
      <c r="SLO30" s="921"/>
      <c r="SLP30" s="921"/>
      <c r="SLQ30" s="921"/>
      <c r="SLR30" s="921"/>
      <c r="SLS30" s="921"/>
      <c r="SLT30" s="921"/>
      <c r="SLU30" s="921"/>
      <c r="SLV30" s="921"/>
      <c r="SLW30" s="921"/>
      <c r="SLX30" s="921"/>
      <c r="SLY30" s="921"/>
      <c r="SLZ30" s="921"/>
      <c r="SMA30" s="921"/>
      <c r="SMB30" s="921"/>
      <c r="SMC30" s="921"/>
      <c r="SMD30" s="921"/>
      <c r="SME30" s="921"/>
      <c r="SMF30" s="921"/>
      <c r="SMG30" s="921"/>
      <c r="SMH30" s="921"/>
      <c r="SMI30" s="921"/>
      <c r="SMJ30" s="921"/>
      <c r="SMK30" s="921"/>
      <c r="SML30" s="921"/>
      <c r="SMM30" s="921"/>
      <c r="SMN30" s="921"/>
      <c r="SMO30" s="921"/>
      <c r="SMP30" s="921"/>
      <c r="SMQ30" s="921"/>
      <c r="SMR30" s="921"/>
      <c r="SMS30" s="921"/>
      <c r="SMT30" s="921"/>
      <c r="SMU30" s="921"/>
      <c r="SMV30" s="921"/>
      <c r="SMW30" s="921"/>
      <c r="SMX30" s="921"/>
      <c r="SMY30" s="921"/>
      <c r="SMZ30" s="921"/>
      <c r="SNA30" s="921"/>
      <c r="SNB30" s="921"/>
      <c r="SNC30" s="921"/>
      <c r="SND30" s="921"/>
      <c r="SNE30" s="921"/>
      <c r="SNF30" s="921"/>
      <c r="SNG30" s="921"/>
      <c r="SNH30" s="921"/>
      <c r="SNI30" s="921"/>
      <c r="SNJ30" s="921"/>
      <c r="SNK30" s="921"/>
      <c r="SNL30" s="921"/>
      <c r="SNM30" s="921"/>
      <c r="SNN30" s="921"/>
      <c r="SNO30" s="921"/>
      <c r="SNP30" s="921"/>
      <c r="SNQ30" s="921"/>
      <c r="SNR30" s="921"/>
      <c r="SNS30" s="921"/>
      <c r="SNT30" s="921"/>
      <c r="SNU30" s="921"/>
      <c r="SNV30" s="921"/>
      <c r="SNW30" s="921"/>
      <c r="SNX30" s="921"/>
      <c r="SNY30" s="921"/>
      <c r="SNZ30" s="921"/>
      <c r="SOA30" s="921"/>
      <c r="SOB30" s="921"/>
      <c r="SOC30" s="921"/>
      <c r="SOD30" s="921"/>
      <c r="SOE30" s="921"/>
      <c r="SOF30" s="921"/>
      <c r="SOG30" s="921"/>
      <c r="SOH30" s="921"/>
      <c r="SOI30" s="921"/>
      <c r="SOJ30" s="921"/>
      <c r="SOK30" s="921"/>
      <c r="SOL30" s="921"/>
      <c r="SOM30" s="921"/>
      <c r="SON30" s="921"/>
      <c r="SOO30" s="921"/>
      <c r="SOP30" s="921"/>
      <c r="SOQ30" s="921"/>
      <c r="SOR30" s="921"/>
      <c r="SOS30" s="921"/>
      <c r="SOT30" s="921"/>
      <c r="SOU30" s="921"/>
      <c r="SOV30" s="921"/>
      <c r="SOW30" s="921"/>
      <c r="SOX30" s="921"/>
      <c r="SOY30" s="921"/>
      <c r="SOZ30" s="921"/>
      <c r="SPA30" s="921"/>
      <c r="SPB30" s="921"/>
      <c r="SPC30" s="921"/>
      <c r="SPD30" s="921"/>
      <c r="SPE30" s="921"/>
      <c r="SPF30" s="921"/>
      <c r="SPG30" s="921"/>
      <c r="SPH30" s="921"/>
      <c r="SPI30" s="921"/>
      <c r="SPJ30" s="921"/>
      <c r="SPK30" s="921"/>
      <c r="SPL30" s="921"/>
      <c r="SPM30" s="921"/>
      <c r="SPN30" s="921"/>
      <c r="SPO30" s="921"/>
      <c r="SPP30" s="921"/>
      <c r="SPQ30" s="921"/>
      <c r="SPR30" s="921"/>
      <c r="SPS30" s="921"/>
      <c r="SPT30" s="921"/>
      <c r="SPU30" s="921"/>
      <c r="SPV30" s="921"/>
      <c r="SPW30" s="921"/>
      <c r="SPX30" s="921"/>
      <c r="SPY30" s="921"/>
      <c r="SPZ30" s="921"/>
      <c r="SQA30" s="921"/>
      <c r="SQB30" s="921"/>
      <c r="SQC30" s="921"/>
      <c r="SQD30" s="921"/>
      <c r="SQE30" s="921"/>
      <c r="SQF30" s="921"/>
      <c r="SQG30" s="921"/>
      <c r="SQH30" s="921"/>
      <c r="SQI30" s="921"/>
      <c r="SQJ30" s="921"/>
      <c r="SQK30" s="921"/>
      <c r="SQL30" s="921"/>
      <c r="SQM30" s="921"/>
      <c r="SQN30" s="921"/>
      <c r="SQO30" s="921"/>
      <c r="SQP30" s="921"/>
      <c r="SQQ30" s="921"/>
      <c r="SQR30" s="921"/>
      <c r="SQS30" s="921"/>
      <c r="SQT30" s="921"/>
      <c r="SQU30" s="921"/>
      <c r="SQV30" s="921"/>
      <c r="SQW30" s="921"/>
      <c r="SQX30" s="921"/>
      <c r="SQY30" s="921"/>
      <c r="SQZ30" s="921"/>
      <c r="SRA30" s="921"/>
      <c r="SRB30" s="921"/>
      <c r="SRC30" s="921"/>
      <c r="SRD30" s="921"/>
      <c r="SRE30" s="921"/>
      <c r="SRF30" s="921"/>
      <c r="SRG30" s="921"/>
      <c r="SRH30" s="921"/>
      <c r="SRI30" s="921"/>
      <c r="SRJ30" s="921"/>
      <c r="SRK30" s="921"/>
      <c r="SRL30" s="921"/>
      <c r="SRM30" s="921"/>
      <c r="SRN30" s="921"/>
      <c r="SRO30" s="921"/>
      <c r="SRP30" s="921"/>
      <c r="SRQ30" s="921"/>
      <c r="SRR30" s="921"/>
      <c r="SRS30" s="921"/>
      <c r="SRT30" s="921"/>
      <c r="SRU30" s="921"/>
      <c r="SRV30" s="921"/>
      <c r="SRW30" s="921"/>
      <c r="SRX30" s="921"/>
      <c r="SRY30" s="921"/>
      <c r="SRZ30" s="921"/>
      <c r="SSA30" s="921"/>
      <c r="SSB30" s="921"/>
      <c r="SSC30" s="921"/>
      <c r="SSD30" s="921"/>
      <c r="SSE30" s="921"/>
      <c r="SSF30" s="921"/>
      <c r="SSG30" s="921"/>
      <c r="SSH30" s="921"/>
      <c r="SSI30" s="921"/>
      <c r="SSJ30" s="921"/>
      <c r="SSK30" s="921"/>
      <c r="SSL30" s="921"/>
      <c r="SSM30" s="921"/>
      <c r="SSN30" s="921"/>
      <c r="SSO30" s="921"/>
      <c r="SSP30" s="921"/>
      <c r="SSQ30" s="921"/>
      <c r="SSR30" s="921"/>
      <c r="SSS30" s="921"/>
      <c r="SST30" s="921"/>
      <c r="SSU30" s="921"/>
      <c r="SSV30" s="921"/>
      <c r="SSW30" s="921"/>
      <c r="SSX30" s="921"/>
      <c r="SSY30" s="921"/>
      <c r="SSZ30" s="921"/>
      <c r="STA30" s="921"/>
      <c r="STB30" s="921"/>
      <c r="STC30" s="921"/>
      <c r="STD30" s="921"/>
      <c r="STE30" s="921"/>
      <c r="STF30" s="921"/>
      <c r="STG30" s="921"/>
      <c r="STH30" s="921"/>
      <c r="STI30" s="921"/>
      <c r="STJ30" s="921"/>
      <c r="STK30" s="921"/>
      <c r="STL30" s="921"/>
      <c r="STM30" s="921"/>
      <c r="STN30" s="921"/>
      <c r="STO30" s="921"/>
      <c r="STP30" s="921"/>
      <c r="STQ30" s="921"/>
      <c r="STR30" s="921"/>
      <c r="STS30" s="921"/>
      <c r="STT30" s="921"/>
      <c r="STU30" s="921"/>
      <c r="STV30" s="921"/>
      <c r="STW30" s="921"/>
      <c r="STX30" s="921"/>
      <c r="STY30" s="921"/>
      <c r="STZ30" s="921"/>
      <c r="SUA30" s="921"/>
      <c r="SUB30" s="921"/>
      <c r="SUC30" s="921"/>
      <c r="SUD30" s="921"/>
      <c r="SUE30" s="921"/>
      <c r="SUF30" s="921"/>
      <c r="SUG30" s="921"/>
      <c r="SUH30" s="921"/>
      <c r="SUI30" s="921"/>
      <c r="SUJ30" s="921"/>
      <c r="SUK30" s="921"/>
      <c r="SUL30" s="921"/>
      <c r="SUM30" s="921"/>
      <c r="SUN30" s="921"/>
      <c r="SUO30" s="921"/>
      <c r="SUP30" s="921"/>
      <c r="SUQ30" s="921"/>
      <c r="SUR30" s="921"/>
      <c r="SUS30" s="921"/>
      <c r="SUT30" s="921"/>
      <c r="SUU30" s="921"/>
      <c r="SUV30" s="921"/>
      <c r="SUW30" s="921"/>
      <c r="SUX30" s="921"/>
      <c r="SUY30" s="921"/>
      <c r="SUZ30" s="921"/>
      <c r="SVA30" s="921"/>
      <c r="SVB30" s="921"/>
      <c r="SVC30" s="921"/>
      <c r="SVD30" s="921"/>
      <c r="SVE30" s="921"/>
      <c r="SVF30" s="921"/>
      <c r="SVG30" s="921"/>
      <c r="SVH30" s="921"/>
      <c r="SVI30" s="921"/>
      <c r="SVJ30" s="921"/>
      <c r="SVK30" s="921"/>
      <c r="SVL30" s="921"/>
      <c r="SVM30" s="921"/>
      <c r="SVN30" s="921"/>
      <c r="SVO30" s="921"/>
      <c r="SVP30" s="921"/>
      <c r="SVQ30" s="921"/>
      <c r="SVR30" s="921"/>
      <c r="SVS30" s="921"/>
      <c r="SVT30" s="921"/>
      <c r="SVU30" s="921"/>
      <c r="SVV30" s="921"/>
      <c r="SVW30" s="921"/>
      <c r="SVX30" s="921"/>
      <c r="SVY30" s="921"/>
      <c r="SVZ30" s="921"/>
      <c r="SWA30" s="921"/>
      <c r="SWB30" s="921"/>
      <c r="SWC30" s="921"/>
      <c r="SWD30" s="921"/>
      <c r="SWE30" s="921"/>
      <c r="SWF30" s="921"/>
      <c r="SWG30" s="921"/>
      <c r="SWH30" s="921"/>
      <c r="SWI30" s="921"/>
      <c r="SWJ30" s="921"/>
      <c r="SWK30" s="921"/>
      <c r="SWL30" s="921"/>
      <c r="SWM30" s="921"/>
      <c r="SWN30" s="921"/>
      <c r="SWO30" s="921"/>
      <c r="SWP30" s="921"/>
      <c r="SWQ30" s="921"/>
      <c r="SWR30" s="921"/>
      <c r="SWS30" s="921"/>
      <c r="SWT30" s="921"/>
      <c r="SWU30" s="921"/>
      <c r="SWV30" s="921"/>
      <c r="SWW30" s="921"/>
      <c r="SWX30" s="921"/>
      <c r="SWY30" s="921"/>
      <c r="SWZ30" s="921"/>
      <c r="SXA30" s="921"/>
      <c r="SXB30" s="921"/>
      <c r="SXC30" s="921"/>
      <c r="SXD30" s="921"/>
      <c r="SXE30" s="921"/>
      <c r="SXF30" s="921"/>
      <c r="SXG30" s="921"/>
      <c r="SXH30" s="921"/>
      <c r="SXI30" s="921"/>
      <c r="SXJ30" s="921"/>
      <c r="SXK30" s="921"/>
      <c r="SXL30" s="921"/>
      <c r="SXM30" s="921"/>
      <c r="SXN30" s="921"/>
      <c r="SXO30" s="921"/>
      <c r="SXP30" s="921"/>
      <c r="SXQ30" s="921"/>
      <c r="SXR30" s="921"/>
      <c r="SXS30" s="921"/>
      <c r="SXT30" s="921"/>
      <c r="SXU30" s="921"/>
      <c r="SXV30" s="921"/>
      <c r="SXW30" s="921"/>
      <c r="SXX30" s="921"/>
      <c r="SXY30" s="921"/>
      <c r="SXZ30" s="921"/>
      <c r="SYA30" s="921"/>
      <c r="SYB30" s="921"/>
      <c r="SYC30" s="921"/>
      <c r="SYD30" s="921"/>
      <c r="SYE30" s="921"/>
      <c r="SYF30" s="921"/>
      <c r="SYG30" s="921"/>
      <c r="SYH30" s="921"/>
      <c r="SYI30" s="921"/>
      <c r="SYJ30" s="921"/>
      <c r="SYK30" s="921"/>
      <c r="SYL30" s="921"/>
      <c r="SYM30" s="921"/>
      <c r="SYN30" s="921"/>
      <c r="SYO30" s="921"/>
      <c r="SYP30" s="921"/>
      <c r="SYQ30" s="921"/>
      <c r="SYR30" s="921"/>
      <c r="SYS30" s="921"/>
      <c r="SYT30" s="921"/>
      <c r="SYU30" s="921"/>
      <c r="SYV30" s="921"/>
      <c r="SYW30" s="921"/>
      <c r="SYX30" s="921"/>
      <c r="SYY30" s="921"/>
      <c r="SYZ30" s="921"/>
      <c r="SZA30" s="921"/>
      <c r="SZB30" s="921"/>
      <c r="SZC30" s="921"/>
      <c r="SZD30" s="921"/>
      <c r="SZE30" s="921"/>
      <c r="SZF30" s="921"/>
      <c r="SZG30" s="921"/>
      <c r="SZH30" s="921"/>
      <c r="SZI30" s="921"/>
      <c r="SZJ30" s="921"/>
      <c r="SZK30" s="921"/>
      <c r="SZL30" s="921"/>
      <c r="SZM30" s="921"/>
      <c r="SZN30" s="921"/>
      <c r="SZO30" s="921"/>
      <c r="SZP30" s="921"/>
      <c r="SZQ30" s="921"/>
      <c r="SZR30" s="921"/>
      <c r="SZS30" s="921"/>
      <c r="SZT30" s="921"/>
      <c r="SZU30" s="921"/>
      <c r="SZV30" s="921"/>
      <c r="SZW30" s="921"/>
      <c r="SZX30" s="921"/>
      <c r="SZY30" s="921"/>
      <c r="SZZ30" s="921"/>
      <c r="TAA30" s="921"/>
      <c r="TAB30" s="921"/>
      <c r="TAC30" s="921"/>
      <c r="TAD30" s="921"/>
      <c r="TAE30" s="921"/>
      <c r="TAF30" s="921"/>
      <c r="TAG30" s="921"/>
      <c r="TAH30" s="921"/>
      <c r="TAI30" s="921"/>
      <c r="TAJ30" s="921"/>
      <c r="TAK30" s="921"/>
      <c r="TAL30" s="921"/>
      <c r="TAM30" s="921"/>
      <c r="TAN30" s="921"/>
      <c r="TAO30" s="921"/>
      <c r="TAP30" s="921"/>
      <c r="TAQ30" s="921"/>
      <c r="TAR30" s="921"/>
      <c r="TAS30" s="921"/>
      <c r="TAT30" s="921"/>
      <c r="TAU30" s="921"/>
      <c r="TAV30" s="921"/>
      <c r="TAW30" s="921"/>
      <c r="TAX30" s="921"/>
      <c r="TAY30" s="921"/>
      <c r="TAZ30" s="921"/>
      <c r="TBA30" s="921"/>
      <c r="TBB30" s="921"/>
      <c r="TBC30" s="921"/>
      <c r="TBD30" s="921"/>
      <c r="TBE30" s="921"/>
      <c r="TBF30" s="921"/>
      <c r="TBG30" s="921"/>
      <c r="TBH30" s="921"/>
      <c r="TBI30" s="921"/>
      <c r="TBJ30" s="921"/>
      <c r="TBK30" s="921"/>
      <c r="TBL30" s="921"/>
      <c r="TBM30" s="921"/>
      <c r="TBN30" s="921"/>
      <c r="TBO30" s="921"/>
      <c r="TBP30" s="921"/>
      <c r="TBQ30" s="921"/>
      <c r="TBR30" s="921"/>
      <c r="TBS30" s="921"/>
      <c r="TBT30" s="921"/>
      <c r="TBU30" s="921"/>
      <c r="TBV30" s="921"/>
      <c r="TBW30" s="921"/>
      <c r="TBX30" s="921"/>
      <c r="TBY30" s="921"/>
      <c r="TBZ30" s="921"/>
      <c r="TCA30" s="921"/>
      <c r="TCB30" s="921"/>
      <c r="TCC30" s="921"/>
      <c r="TCD30" s="921"/>
      <c r="TCE30" s="921"/>
      <c r="TCF30" s="921"/>
      <c r="TCG30" s="921"/>
      <c r="TCH30" s="921"/>
      <c r="TCI30" s="921"/>
      <c r="TCJ30" s="921"/>
      <c r="TCK30" s="921"/>
      <c r="TCL30" s="921"/>
      <c r="TCM30" s="921"/>
      <c r="TCN30" s="921"/>
      <c r="TCO30" s="921"/>
      <c r="TCP30" s="921"/>
      <c r="TCQ30" s="921"/>
      <c r="TCR30" s="921"/>
      <c r="TCS30" s="921"/>
      <c r="TCT30" s="921"/>
      <c r="TCU30" s="921"/>
      <c r="TCV30" s="921"/>
      <c r="TCW30" s="921"/>
      <c r="TCX30" s="921"/>
      <c r="TCY30" s="921"/>
      <c r="TCZ30" s="921"/>
      <c r="TDA30" s="921"/>
      <c r="TDB30" s="921"/>
      <c r="TDC30" s="921"/>
      <c r="TDD30" s="921"/>
      <c r="TDE30" s="921"/>
      <c r="TDF30" s="921"/>
      <c r="TDG30" s="921"/>
      <c r="TDH30" s="921"/>
      <c r="TDI30" s="921"/>
      <c r="TDJ30" s="921"/>
      <c r="TDK30" s="921"/>
      <c r="TDL30" s="921"/>
      <c r="TDM30" s="921"/>
      <c r="TDN30" s="921"/>
      <c r="TDO30" s="921"/>
      <c r="TDP30" s="921"/>
      <c r="TDQ30" s="921"/>
      <c r="TDR30" s="921"/>
      <c r="TDS30" s="921"/>
      <c r="TDT30" s="921"/>
      <c r="TDU30" s="921"/>
      <c r="TDV30" s="921"/>
      <c r="TDW30" s="921"/>
      <c r="TDX30" s="921"/>
      <c r="TDY30" s="921"/>
      <c r="TDZ30" s="921"/>
      <c r="TEA30" s="921"/>
      <c r="TEB30" s="921"/>
      <c r="TEC30" s="921"/>
      <c r="TED30" s="921"/>
      <c r="TEE30" s="921"/>
      <c r="TEF30" s="921"/>
      <c r="TEG30" s="921"/>
      <c r="TEH30" s="921"/>
      <c r="TEI30" s="921"/>
      <c r="TEJ30" s="921"/>
      <c r="TEK30" s="921"/>
      <c r="TEL30" s="921"/>
      <c r="TEM30" s="921"/>
      <c r="TEN30" s="921"/>
      <c r="TEO30" s="921"/>
      <c r="TEP30" s="921"/>
      <c r="TEQ30" s="921"/>
      <c r="TER30" s="921"/>
      <c r="TES30" s="921"/>
      <c r="TET30" s="921"/>
      <c r="TEU30" s="921"/>
      <c r="TEV30" s="921"/>
      <c r="TEW30" s="921"/>
      <c r="TEX30" s="921"/>
      <c r="TEY30" s="921"/>
      <c r="TEZ30" s="921"/>
      <c r="TFA30" s="921"/>
      <c r="TFB30" s="921"/>
      <c r="TFC30" s="921"/>
      <c r="TFD30" s="921"/>
      <c r="TFE30" s="921"/>
      <c r="TFF30" s="921"/>
      <c r="TFG30" s="921"/>
      <c r="TFH30" s="921"/>
      <c r="TFI30" s="921"/>
      <c r="TFJ30" s="921"/>
      <c r="TFK30" s="921"/>
      <c r="TFL30" s="921"/>
      <c r="TFM30" s="921"/>
      <c r="TFN30" s="921"/>
      <c r="TFO30" s="921"/>
      <c r="TFP30" s="921"/>
      <c r="TFQ30" s="921"/>
      <c r="TFR30" s="921"/>
      <c r="TFS30" s="921"/>
      <c r="TFT30" s="921"/>
      <c r="TFU30" s="921"/>
      <c r="TFV30" s="921"/>
      <c r="TFW30" s="921"/>
      <c r="TFX30" s="921"/>
      <c r="TFY30" s="921"/>
      <c r="TFZ30" s="921"/>
      <c r="TGA30" s="921"/>
      <c r="TGB30" s="921"/>
      <c r="TGC30" s="921"/>
      <c r="TGD30" s="921"/>
      <c r="TGE30" s="921"/>
      <c r="TGF30" s="921"/>
      <c r="TGG30" s="921"/>
      <c r="TGH30" s="921"/>
      <c r="TGI30" s="921"/>
      <c r="TGJ30" s="921"/>
      <c r="TGK30" s="921"/>
      <c r="TGL30" s="921"/>
      <c r="TGM30" s="921"/>
      <c r="TGN30" s="921"/>
      <c r="TGO30" s="921"/>
      <c r="TGP30" s="921"/>
      <c r="TGQ30" s="921"/>
      <c r="TGR30" s="921"/>
      <c r="TGS30" s="921"/>
      <c r="TGT30" s="921"/>
      <c r="TGU30" s="921"/>
      <c r="TGV30" s="921"/>
      <c r="TGW30" s="921"/>
      <c r="TGX30" s="921"/>
      <c r="TGY30" s="921"/>
      <c r="TGZ30" s="921"/>
      <c r="THA30" s="921"/>
      <c r="THB30" s="921"/>
      <c r="THC30" s="921"/>
      <c r="THD30" s="921"/>
      <c r="THE30" s="921"/>
      <c r="THF30" s="921"/>
      <c r="THG30" s="921"/>
      <c r="THH30" s="921"/>
      <c r="THI30" s="921"/>
      <c r="THJ30" s="921"/>
      <c r="THK30" s="921"/>
      <c r="THL30" s="921"/>
      <c r="THM30" s="921"/>
      <c r="THN30" s="921"/>
      <c r="THO30" s="921"/>
      <c r="THP30" s="921"/>
      <c r="THQ30" s="921"/>
      <c r="THR30" s="921"/>
      <c r="THS30" s="921"/>
      <c r="THT30" s="921"/>
      <c r="THU30" s="921"/>
      <c r="THV30" s="921"/>
      <c r="THW30" s="921"/>
      <c r="THX30" s="921"/>
      <c r="THY30" s="921"/>
      <c r="THZ30" s="921"/>
      <c r="TIA30" s="921"/>
      <c r="TIB30" s="921"/>
      <c r="TIC30" s="921"/>
      <c r="TID30" s="921"/>
      <c r="TIE30" s="921"/>
      <c r="TIF30" s="921"/>
      <c r="TIG30" s="921"/>
      <c r="TIH30" s="921"/>
      <c r="TII30" s="921"/>
      <c r="TIJ30" s="921"/>
      <c r="TIK30" s="921"/>
      <c r="TIL30" s="921"/>
      <c r="TIM30" s="921"/>
      <c r="TIN30" s="921"/>
      <c r="TIO30" s="921"/>
      <c r="TIP30" s="921"/>
      <c r="TIQ30" s="921"/>
      <c r="TIR30" s="921"/>
      <c r="TIS30" s="921"/>
      <c r="TIT30" s="921"/>
      <c r="TIU30" s="921"/>
      <c r="TIV30" s="921"/>
      <c r="TIW30" s="921"/>
      <c r="TIX30" s="921"/>
      <c r="TIY30" s="921"/>
      <c r="TIZ30" s="921"/>
      <c r="TJA30" s="921"/>
      <c r="TJB30" s="921"/>
      <c r="TJC30" s="921"/>
      <c r="TJD30" s="921"/>
      <c r="TJE30" s="921"/>
      <c r="TJF30" s="921"/>
      <c r="TJG30" s="921"/>
      <c r="TJH30" s="921"/>
      <c r="TJI30" s="921"/>
      <c r="TJJ30" s="921"/>
      <c r="TJK30" s="921"/>
      <c r="TJL30" s="921"/>
      <c r="TJM30" s="921"/>
      <c r="TJN30" s="921"/>
      <c r="TJO30" s="921"/>
      <c r="TJP30" s="921"/>
      <c r="TJQ30" s="921"/>
      <c r="TJR30" s="921"/>
      <c r="TJS30" s="921"/>
      <c r="TJT30" s="921"/>
      <c r="TJU30" s="921"/>
      <c r="TJV30" s="921"/>
      <c r="TJW30" s="921"/>
      <c r="TJX30" s="921"/>
      <c r="TJY30" s="921"/>
      <c r="TJZ30" s="921"/>
      <c r="TKA30" s="921"/>
      <c r="TKB30" s="921"/>
      <c r="TKC30" s="921"/>
      <c r="TKD30" s="921"/>
      <c r="TKE30" s="921"/>
      <c r="TKF30" s="921"/>
      <c r="TKG30" s="921"/>
      <c r="TKH30" s="921"/>
      <c r="TKI30" s="921"/>
      <c r="TKJ30" s="921"/>
      <c r="TKK30" s="921"/>
      <c r="TKL30" s="921"/>
      <c r="TKM30" s="921"/>
      <c r="TKN30" s="921"/>
      <c r="TKO30" s="921"/>
      <c r="TKP30" s="921"/>
      <c r="TKQ30" s="921"/>
      <c r="TKR30" s="921"/>
      <c r="TKS30" s="921"/>
      <c r="TKT30" s="921"/>
      <c r="TKU30" s="921"/>
      <c r="TKV30" s="921"/>
      <c r="TKW30" s="921"/>
      <c r="TKX30" s="921"/>
      <c r="TKY30" s="921"/>
      <c r="TKZ30" s="921"/>
      <c r="TLA30" s="921"/>
      <c r="TLB30" s="921"/>
      <c r="TLC30" s="921"/>
      <c r="TLD30" s="921"/>
      <c r="TLE30" s="921"/>
      <c r="TLF30" s="921"/>
      <c r="TLG30" s="921"/>
      <c r="TLH30" s="921"/>
      <c r="TLI30" s="921"/>
      <c r="TLJ30" s="921"/>
      <c r="TLK30" s="921"/>
      <c r="TLL30" s="921"/>
      <c r="TLM30" s="921"/>
      <c r="TLN30" s="921"/>
      <c r="TLO30" s="921"/>
      <c r="TLP30" s="921"/>
      <c r="TLQ30" s="921"/>
      <c r="TLR30" s="921"/>
      <c r="TLS30" s="921"/>
      <c r="TLT30" s="921"/>
      <c r="TLU30" s="921"/>
      <c r="TLV30" s="921"/>
      <c r="TLW30" s="921"/>
      <c r="TLX30" s="921"/>
      <c r="TLY30" s="921"/>
      <c r="TLZ30" s="921"/>
      <c r="TMA30" s="921"/>
      <c r="TMB30" s="921"/>
      <c r="TMC30" s="921"/>
      <c r="TMD30" s="921"/>
      <c r="TME30" s="921"/>
      <c r="TMF30" s="921"/>
      <c r="TMG30" s="921"/>
      <c r="TMH30" s="921"/>
      <c r="TMI30" s="921"/>
      <c r="TMJ30" s="921"/>
      <c r="TMK30" s="921"/>
      <c r="TML30" s="921"/>
      <c r="TMM30" s="921"/>
      <c r="TMN30" s="921"/>
      <c r="TMO30" s="921"/>
      <c r="TMP30" s="921"/>
      <c r="TMQ30" s="921"/>
      <c r="TMR30" s="921"/>
      <c r="TMS30" s="921"/>
      <c r="TMT30" s="921"/>
      <c r="TMU30" s="921"/>
      <c r="TMV30" s="921"/>
      <c r="TMW30" s="921"/>
      <c r="TMX30" s="921"/>
      <c r="TMY30" s="921"/>
      <c r="TMZ30" s="921"/>
      <c r="TNA30" s="921"/>
      <c r="TNB30" s="921"/>
      <c r="TNC30" s="921"/>
      <c r="TND30" s="921"/>
      <c r="TNE30" s="921"/>
      <c r="TNF30" s="921"/>
      <c r="TNG30" s="921"/>
      <c r="TNH30" s="921"/>
      <c r="TNI30" s="921"/>
      <c r="TNJ30" s="921"/>
      <c r="TNK30" s="921"/>
      <c r="TNL30" s="921"/>
      <c r="TNM30" s="921"/>
      <c r="TNN30" s="921"/>
      <c r="TNO30" s="921"/>
      <c r="TNP30" s="921"/>
      <c r="TNQ30" s="921"/>
      <c r="TNR30" s="921"/>
      <c r="TNS30" s="921"/>
      <c r="TNT30" s="921"/>
      <c r="TNU30" s="921"/>
      <c r="TNV30" s="921"/>
      <c r="TNW30" s="921"/>
      <c r="TNX30" s="921"/>
      <c r="TNY30" s="921"/>
      <c r="TNZ30" s="921"/>
      <c r="TOA30" s="921"/>
      <c r="TOB30" s="921"/>
      <c r="TOC30" s="921"/>
      <c r="TOD30" s="921"/>
      <c r="TOE30" s="921"/>
      <c r="TOF30" s="921"/>
      <c r="TOG30" s="921"/>
      <c r="TOH30" s="921"/>
      <c r="TOI30" s="921"/>
      <c r="TOJ30" s="921"/>
      <c r="TOK30" s="921"/>
      <c r="TOL30" s="921"/>
      <c r="TOM30" s="921"/>
      <c r="TON30" s="921"/>
      <c r="TOO30" s="921"/>
      <c r="TOP30" s="921"/>
      <c r="TOQ30" s="921"/>
      <c r="TOR30" s="921"/>
      <c r="TOS30" s="921"/>
      <c r="TOT30" s="921"/>
      <c r="TOU30" s="921"/>
      <c r="TOV30" s="921"/>
      <c r="TOW30" s="921"/>
      <c r="TOX30" s="921"/>
      <c r="TOY30" s="921"/>
      <c r="TOZ30" s="921"/>
      <c r="TPA30" s="921"/>
      <c r="TPB30" s="921"/>
      <c r="TPC30" s="921"/>
      <c r="TPD30" s="921"/>
      <c r="TPE30" s="921"/>
      <c r="TPF30" s="921"/>
      <c r="TPG30" s="921"/>
      <c r="TPH30" s="921"/>
      <c r="TPI30" s="921"/>
      <c r="TPJ30" s="921"/>
      <c r="TPK30" s="921"/>
      <c r="TPL30" s="921"/>
      <c r="TPM30" s="921"/>
      <c r="TPN30" s="921"/>
      <c r="TPO30" s="921"/>
      <c r="TPP30" s="921"/>
      <c r="TPQ30" s="921"/>
      <c r="TPR30" s="921"/>
      <c r="TPS30" s="921"/>
      <c r="TPT30" s="921"/>
      <c r="TPU30" s="921"/>
      <c r="TPV30" s="921"/>
      <c r="TPW30" s="921"/>
      <c r="TPX30" s="921"/>
      <c r="TPY30" s="921"/>
      <c r="TPZ30" s="921"/>
      <c r="TQA30" s="921"/>
      <c r="TQB30" s="921"/>
      <c r="TQC30" s="921"/>
      <c r="TQD30" s="921"/>
      <c r="TQE30" s="921"/>
      <c r="TQF30" s="921"/>
      <c r="TQG30" s="921"/>
      <c r="TQH30" s="921"/>
      <c r="TQI30" s="921"/>
      <c r="TQJ30" s="921"/>
      <c r="TQK30" s="921"/>
      <c r="TQL30" s="921"/>
      <c r="TQM30" s="921"/>
      <c r="TQN30" s="921"/>
      <c r="TQO30" s="921"/>
      <c r="TQP30" s="921"/>
      <c r="TQQ30" s="921"/>
      <c r="TQR30" s="921"/>
      <c r="TQS30" s="921"/>
      <c r="TQT30" s="921"/>
      <c r="TQU30" s="921"/>
      <c r="TQV30" s="921"/>
      <c r="TQW30" s="921"/>
      <c r="TQX30" s="921"/>
      <c r="TQY30" s="921"/>
      <c r="TQZ30" s="921"/>
      <c r="TRA30" s="921"/>
      <c r="TRB30" s="921"/>
      <c r="TRC30" s="921"/>
      <c r="TRD30" s="921"/>
      <c r="TRE30" s="921"/>
      <c r="TRF30" s="921"/>
      <c r="TRG30" s="921"/>
      <c r="TRH30" s="921"/>
      <c r="TRI30" s="921"/>
      <c r="TRJ30" s="921"/>
      <c r="TRK30" s="921"/>
      <c r="TRL30" s="921"/>
      <c r="TRM30" s="921"/>
      <c r="TRN30" s="921"/>
      <c r="TRO30" s="921"/>
      <c r="TRP30" s="921"/>
      <c r="TRQ30" s="921"/>
      <c r="TRR30" s="921"/>
      <c r="TRS30" s="921"/>
      <c r="TRT30" s="921"/>
      <c r="TRU30" s="921"/>
      <c r="TRV30" s="921"/>
      <c r="TRW30" s="921"/>
      <c r="TRX30" s="921"/>
      <c r="TRY30" s="921"/>
      <c r="TRZ30" s="921"/>
      <c r="TSA30" s="921"/>
      <c r="TSB30" s="921"/>
      <c r="TSC30" s="921"/>
      <c r="TSD30" s="921"/>
      <c r="TSE30" s="921"/>
      <c r="TSF30" s="921"/>
      <c r="TSG30" s="921"/>
      <c r="TSH30" s="921"/>
      <c r="TSI30" s="921"/>
      <c r="TSJ30" s="921"/>
      <c r="TSK30" s="921"/>
      <c r="TSL30" s="921"/>
      <c r="TSM30" s="921"/>
      <c r="TSN30" s="921"/>
      <c r="TSO30" s="921"/>
      <c r="TSP30" s="921"/>
      <c r="TSQ30" s="921"/>
      <c r="TSR30" s="921"/>
      <c r="TSS30" s="921"/>
      <c r="TST30" s="921"/>
      <c r="TSU30" s="921"/>
      <c r="TSV30" s="921"/>
      <c r="TSW30" s="921"/>
      <c r="TSX30" s="921"/>
      <c r="TSY30" s="921"/>
      <c r="TSZ30" s="921"/>
      <c r="TTA30" s="921"/>
      <c r="TTB30" s="921"/>
      <c r="TTC30" s="921"/>
      <c r="TTD30" s="921"/>
      <c r="TTE30" s="921"/>
      <c r="TTF30" s="921"/>
      <c r="TTG30" s="921"/>
      <c r="TTH30" s="921"/>
      <c r="TTI30" s="921"/>
      <c r="TTJ30" s="921"/>
      <c r="TTK30" s="921"/>
      <c r="TTL30" s="921"/>
      <c r="TTM30" s="921"/>
      <c r="TTN30" s="921"/>
      <c r="TTO30" s="921"/>
      <c r="TTP30" s="921"/>
      <c r="TTQ30" s="921"/>
      <c r="TTR30" s="921"/>
      <c r="TTS30" s="921"/>
      <c r="TTT30" s="921"/>
      <c r="TTU30" s="921"/>
      <c r="TTV30" s="921"/>
      <c r="TTW30" s="921"/>
      <c r="TTX30" s="921"/>
      <c r="TTY30" s="921"/>
      <c r="TTZ30" s="921"/>
      <c r="TUA30" s="921"/>
      <c r="TUB30" s="921"/>
      <c r="TUC30" s="921"/>
      <c r="TUD30" s="921"/>
      <c r="TUE30" s="921"/>
      <c r="TUF30" s="921"/>
      <c r="TUG30" s="921"/>
      <c r="TUH30" s="921"/>
      <c r="TUI30" s="921"/>
      <c r="TUJ30" s="921"/>
      <c r="TUK30" s="921"/>
      <c r="TUL30" s="921"/>
      <c r="TUM30" s="921"/>
      <c r="TUN30" s="921"/>
      <c r="TUO30" s="921"/>
      <c r="TUP30" s="921"/>
      <c r="TUQ30" s="921"/>
      <c r="TUR30" s="921"/>
      <c r="TUS30" s="921"/>
      <c r="TUT30" s="921"/>
      <c r="TUU30" s="921"/>
      <c r="TUV30" s="921"/>
      <c r="TUW30" s="921"/>
      <c r="TUX30" s="921"/>
      <c r="TUY30" s="921"/>
      <c r="TUZ30" s="921"/>
      <c r="TVA30" s="921"/>
      <c r="TVB30" s="921"/>
      <c r="TVC30" s="921"/>
      <c r="TVD30" s="921"/>
      <c r="TVE30" s="921"/>
      <c r="TVF30" s="921"/>
      <c r="TVG30" s="921"/>
      <c r="TVH30" s="921"/>
      <c r="TVI30" s="921"/>
      <c r="TVJ30" s="921"/>
      <c r="TVK30" s="921"/>
      <c r="TVL30" s="921"/>
      <c r="TVM30" s="921"/>
      <c r="TVN30" s="921"/>
      <c r="TVO30" s="921"/>
      <c r="TVP30" s="921"/>
      <c r="TVQ30" s="921"/>
      <c r="TVR30" s="921"/>
      <c r="TVS30" s="921"/>
      <c r="TVT30" s="921"/>
      <c r="TVU30" s="921"/>
      <c r="TVV30" s="921"/>
      <c r="TVW30" s="921"/>
      <c r="TVX30" s="921"/>
      <c r="TVY30" s="921"/>
      <c r="TVZ30" s="921"/>
      <c r="TWA30" s="921"/>
      <c r="TWB30" s="921"/>
      <c r="TWC30" s="921"/>
      <c r="TWD30" s="921"/>
      <c r="TWE30" s="921"/>
      <c r="TWF30" s="921"/>
      <c r="TWG30" s="921"/>
      <c r="TWH30" s="921"/>
      <c r="TWI30" s="921"/>
      <c r="TWJ30" s="921"/>
      <c r="TWK30" s="921"/>
      <c r="TWL30" s="921"/>
      <c r="TWM30" s="921"/>
      <c r="TWN30" s="921"/>
      <c r="TWO30" s="921"/>
      <c r="TWP30" s="921"/>
      <c r="TWQ30" s="921"/>
      <c r="TWR30" s="921"/>
      <c r="TWS30" s="921"/>
      <c r="TWT30" s="921"/>
      <c r="TWU30" s="921"/>
      <c r="TWV30" s="921"/>
      <c r="TWW30" s="921"/>
      <c r="TWX30" s="921"/>
      <c r="TWY30" s="921"/>
      <c r="TWZ30" s="921"/>
      <c r="TXA30" s="921"/>
      <c r="TXB30" s="921"/>
      <c r="TXC30" s="921"/>
      <c r="TXD30" s="921"/>
      <c r="TXE30" s="921"/>
      <c r="TXF30" s="921"/>
      <c r="TXG30" s="921"/>
      <c r="TXH30" s="921"/>
      <c r="TXI30" s="921"/>
      <c r="TXJ30" s="921"/>
      <c r="TXK30" s="921"/>
      <c r="TXL30" s="921"/>
      <c r="TXM30" s="921"/>
      <c r="TXN30" s="921"/>
      <c r="TXO30" s="921"/>
      <c r="TXP30" s="921"/>
      <c r="TXQ30" s="921"/>
      <c r="TXR30" s="921"/>
      <c r="TXS30" s="921"/>
      <c r="TXT30" s="921"/>
      <c r="TXU30" s="921"/>
      <c r="TXV30" s="921"/>
      <c r="TXW30" s="921"/>
      <c r="TXX30" s="921"/>
      <c r="TXY30" s="921"/>
      <c r="TXZ30" s="921"/>
      <c r="TYA30" s="921"/>
      <c r="TYB30" s="921"/>
      <c r="TYC30" s="921"/>
      <c r="TYD30" s="921"/>
      <c r="TYE30" s="921"/>
      <c r="TYF30" s="921"/>
      <c r="TYG30" s="921"/>
      <c r="TYH30" s="921"/>
      <c r="TYI30" s="921"/>
      <c r="TYJ30" s="921"/>
      <c r="TYK30" s="921"/>
      <c r="TYL30" s="921"/>
      <c r="TYM30" s="921"/>
      <c r="TYN30" s="921"/>
      <c r="TYO30" s="921"/>
      <c r="TYP30" s="921"/>
      <c r="TYQ30" s="921"/>
      <c r="TYR30" s="921"/>
      <c r="TYS30" s="921"/>
      <c r="TYT30" s="921"/>
      <c r="TYU30" s="921"/>
      <c r="TYV30" s="921"/>
      <c r="TYW30" s="921"/>
      <c r="TYX30" s="921"/>
      <c r="TYY30" s="921"/>
      <c r="TYZ30" s="921"/>
      <c r="TZA30" s="921"/>
      <c r="TZB30" s="921"/>
      <c r="TZC30" s="921"/>
      <c r="TZD30" s="921"/>
      <c r="TZE30" s="921"/>
      <c r="TZF30" s="921"/>
      <c r="TZG30" s="921"/>
      <c r="TZH30" s="921"/>
      <c r="TZI30" s="921"/>
      <c r="TZJ30" s="921"/>
      <c r="TZK30" s="921"/>
      <c r="TZL30" s="921"/>
      <c r="TZM30" s="921"/>
      <c r="TZN30" s="921"/>
      <c r="TZO30" s="921"/>
      <c r="TZP30" s="921"/>
      <c r="TZQ30" s="921"/>
      <c r="TZR30" s="921"/>
      <c r="TZS30" s="921"/>
      <c r="TZT30" s="921"/>
      <c r="TZU30" s="921"/>
      <c r="TZV30" s="921"/>
      <c r="TZW30" s="921"/>
      <c r="TZX30" s="921"/>
      <c r="TZY30" s="921"/>
      <c r="TZZ30" s="921"/>
      <c r="UAA30" s="921"/>
      <c r="UAB30" s="921"/>
      <c r="UAC30" s="921"/>
      <c r="UAD30" s="921"/>
      <c r="UAE30" s="921"/>
      <c r="UAF30" s="921"/>
      <c r="UAG30" s="921"/>
      <c r="UAH30" s="921"/>
      <c r="UAI30" s="921"/>
      <c r="UAJ30" s="921"/>
      <c r="UAK30" s="921"/>
      <c r="UAL30" s="921"/>
      <c r="UAM30" s="921"/>
      <c r="UAN30" s="921"/>
      <c r="UAO30" s="921"/>
      <c r="UAP30" s="921"/>
      <c r="UAQ30" s="921"/>
      <c r="UAR30" s="921"/>
      <c r="UAS30" s="921"/>
      <c r="UAT30" s="921"/>
      <c r="UAU30" s="921"/>
      <c r="UAV30" s="921"/>
      <c r="UAW30" s="921"/>
      <c r="UAX30" s="921"/>
      <c r="UAY30" s="921"/>
      <c r="UAZ30" s="921"/>
      <c r="UBA30" s="921"/>
      <c r="UBB30" s="921"/>
      <c r="UBC30" s="921"/>
      <c r="UBD30" s="921"/>
      <c r="UBE30" s="921"/>
      <c r="UBF30" s="921"/>
      <c r="UBG30" s="921"/>
      <c r="UBH30" s="921"/>
      <c r="UBI30" s="921"/>
      <c r="UBJ30" s="921"/>
      <c r="UBK30" s="921"/>
      <c r="UBL30" s="921"/>
      <c r="UBM30" s="921"/>
      <c r="UBN30" s="921"/>
      <c r="UBO30" s="921"/>
      <c r="UBP30" s="921"/>
      <c r="UBQ30" s="921"/>
      <c r="UBR30" s="921"/>
      <c r="UBS30" s="921"/>
      <c r="UBT30" s="921"/>
      <c r="UBU30" s="921"/>
      <c r="UBV30" s="921"/>
      <c r="UBW30" s="921"/>
      <c r="UBX30" s="921"/>
      <c r="UBY30" s="921"/>
      <c r="UBZ30" s="921"/>
      <c r="UCA30" s="921"/>
      <c r="UCB30" s="921"/>
      <c r="UCC30" s="921"/>
      <c r="UCD30" s="921"/>
      <c r="UCE30" s="921"/>
      <c r="UCF30" s="921"/>
      <c r="UCG30" s="921"/>
      <c r="UCH30" s="921"/>
      <c r="UCI30" s="921"/>
      <c r="UCJ30" s="921"/>
      <c r="UCK30" s="921"/>
      <c r="UCL30" s="921"/>
      <c r="UCM30" s="921"/>
      <c r="UCN30" s="921"/>
      <c r="UCO30" s="921"/>
      <c r="UCP30" s="921"/>
      <c r="UCQ30" s="921"/>
      <c r="UCR30" s="921"/>
      <c r="UCS30" s="921"/>
      <c r="UCT30" s="921"/>
      <c r="UCU30" s="921"/>
      <c r="UCV30" s="921"/>
      <c r="UCW30" s="921"/>
      <c r="UCX30" s="921"/>
      <c r="UCY30" s="921"/>
      <c r="UCZ30" s="921"/>
      <c r="UDA30" s="921"/>
      <c r="UDB30" s="921"/>
      <c r="UDC30" s="921"/>
      <c r="UDD30" s="921"/>
      <c r="UDE30" s="921"/>
      <c r="UDF30" s="921"/>
      <c r="UDG30" s="921"/>
      <c r="UDH30" s="921"/>
      <c r="UDI30" s="921"/>
      <c r="UDJ30" s="921"/>
      <c r="UDK30" s="921"/>
      <c r="UDL30" s="921"/>
      <c r="UDM30" s="921"/>
      <c r="UDN30" s="921"/>
      <c r="UDO30" s="921"/>
      <c r="UDP30" s="921"/>
      <c r="UDQ30" s="921"/>
      <c r="UDR30" s="921"/>
      <c r="UDS30" s="921"/>
      <c r="UDT30" s="921"/>
      <c r="UDU30" s="921"/>
      <c r="UDV30" s="921"/>
      <c r="UDW30" s="921"/>
      <c r="UDX30" s="921"/>
      <c r="UDY30" s="921"/>
      <c r="UDZ30" s="921"/>
      <c r="UEA30" s="921"/>
      <c r="UEB30" s="921"/>
      <c r="UEC30" s="921"/>
      <c r="UED30" s="921"/>
      <c r="UEE30" s="921"/>
      <c r="UEF30" s="921"/>
      <c r="UEG30" s="921"/>
      <c r="UEH30" s="921"/>
      <c r="UEI30" s="921"/>
      <c r="UEJ30" s="921"/>
      <c r="UEK30" s="921"/>
      <c r="UEL30" s="921"/>
      <c r="UEM30" s="921"/>
      <c r="UEN30" s="921"/>
      <c r="UEO30" s="921"/>
      <c r="UEP30" s="921"/>
      <c r="UEQ30" s="921"/>
      <c r="UER30" s="921"/>
      <c r="UES30" s="921"/>
      <c r="UET30" s="921"/>
      <c r="UEU30" s="921"/>
      <c r="UEV30" s="921"/>
      <c r="UEW30" s="921"/>
      <c r="UEX30" s="921"/>
      <c r="UEY30" s="921"/>
      <c r="UEZ30" s="921"/>
      <c r="UFA30" s="921"/>
      <c r="UFB30" s="921"/>
      <c r="UFC30" s="921"/>
      <c r="UFD30" s="921"/>
      <c r="UFE30" s="921"/>
      <c r="UFF30" s="921"/>
      <c r="UFG30" s="921"/>
      <c r="UFH30" s="921"/>
      <c r="UFI30" s="921"/>
      <c r="UFJ30" s="921"/>
      <c r="UFK30" s="921"/>
      <c r="UFL30" s="921"/>
      <c r="UFM30" s="921"/>
      <c r="UFN30" s="921"/>
      <c r="UFO30" s="921"/>
      <c r="UFP30" s="921"/>
      <c r="UFQ30" s="921"/>
      <c r="UFR30" s="921"/>
      <c r="UFS30" s="921"/>
      <c r="UFT30" s="921"/>
      <c r="UFU30" s="921"/>
      <c r="UFV30" s="921"/>
      <c r="UFW30" s="921"/>
      <c r="UFX30" s="921"/>
      <c r="UFY30" s="921"/>
      <c r="UFZ30" s="921"/>
      <c r="UGA30" s="921"/>
      <c r="UGB30" s="921"/>
      <c r="UGC30" s="921"/>
      <c r="UGD30" s="921"/>
      <c r="UGE30" s="921"/>
      <c r="UGF30" s="921"/>
      <c r="UGG30" s="921"/>
      <c r="UGH30" s="921"/>
      <c r="UGI30" s="921"/>
      <c r="UGJ30" s="921"/>
      <c r="UGK30" s="921"/>
      <c r="UGL30" s="921"/>
      <c r="UGM30" s="921"/>
      <c r="UGN30" s="921"/>
      <c r="UGO30" s="921"/>
      <c r="UGP30" s="921"/>
      <c r="UGQ30" s="921"/>
      <c r="UGR30" s="921"/>
      <c r="UGS30" s="921"/>
      <c r="UGT30" s="921"/>
      <c r="UGU30" s="921"/>
      <c r="UGV30" s="921"/>
      <c r="UGW30" s="921"/>
      <c r="UGX30" s="921"/>
      <c r="UGY30" s="921"/>
      <c r="UGZ30" s="921"/>
      <c r="UHA30" s="921"/>
      <c r="UHB30" s="921"/>
      <c r="UHC30" s="921"/>
      <c r="UHD30" s="921"/>
      <c r="UHE30" s="921"/>
      <c r="UHF30" s="921"/>
      <c r="UHG30" s="921"/>
      <c r="UHH30" s="921"/>
      <c r="UHI30" s="921"/>
      <c r="UHJ30" s="921"/>
      <c r="UHK30" s="921"/>
      <c r="UHL30" s="921"/>
      <c r="UHM30" s="921"/>
      <c r="UHN30" s="921"/>
      <c r="UHO30" s="921"/>
      <c r="UHP30" s="921"/>
      <c r="UHQ30" s="921"/>
      <c r="UHR30" s="921"/>
      <c r="UHS30" s="921"/>
      <c r="UHT30" s="921"/>
      <c r="UHU30" s="921"/>
      <c r="UHV30" s="921"/>
      <c r="UHW30" s="921"/>
      <c r="UHX30" s="921"/>
      <c r="UHY30" s="921"/>
      <c r="UHZ30" s="921"/>
      <c r="UIA30" s="921"/>
      <c r="UIB30" s="921"/>
      <c r="UIC30" s="921"/>
      <c r="UID30" s="921"/>
      <c r="UIE30" s="921"/>
      <c r="UIF30" s="921"/>
      <c r="UIG30" s="921"/>
      <c r="UIH30" s="921"/>
      <c r="UII30" s="921"/>
      <c r="UIJ30" s="921"/>
      <c r="UIK30" s="921"/>
      <c r="UIL30" s="921"/>
      <c r="UIM30" s="921"/>
      <c r="UIN30" s="921"/>
      <c r="UIO30" s="921"/>
      <c r="UIP30" s="921"/>
      <c r="UIQ30" s="921"/>
      <c r="UIR30" s="921"/>
      <c r="UIS30" s="921"/>
      <c r="UIT30" s="921"/>
      <c r="UIU30" s="921"/>
      <c r="UIV30" s="921"/>
      <c r="UIW30" s="921"/>
      <c r="UIX30" s="921"/>
      <c r="UIY30" s="921"/>
      <c r="UIZ30" s="921"/>
      <c r="UJA30" s="921"/>
      <c r="UJB30" s="921"/>
      <c r="UJC30" s="921"/>
      <c r="UJD30" s="921"/>
      <c r="UJE30" s="921"/>
      <c r="UJF30" s="921"/>
      <c r="UJG30" s="921"/>
      <c r="UJH30" s="921"/>
      <c r="UJI30" s="921"/>
      <c r="UJJ30" s="921"/>
      <c r="UJK30" s="921"/>
      <c r="UJL30" s="921"/>
      <c r="UJM30" s="921"/>
      <c r="UJN30" s="921"/>
      <c r="UJO30" s="921"/>
      <c r="UJP30" s="921"/>
      <c r="UJQ30" s="921"/>
      <c r="UJR30" s="921"/>
      <c r="UJS30" s="921"/>
      <c r="UJT30" s="921"/>
      <c r="UJU30" s="921"/>
      <c r="UJV30" s="921"/>
      <c r="UJW30" s="921"/>
      <c r="UJX30" s="921"/>
      <c r="UJY30" s="921"/>
      <c r="UJZ30" s="921"/>
      <c r="UKA30" s="921"/>
      <c r="UKB30" s="921"/>
      <c r="UKC30" s="921"/>
      <c r="UKD30" s="921"/>
      <c r="UKE30" s="921"/>
      <c r="UKF30" s="921"/>
      <c r="UKG30" s="921"/>
      <c r="UKH30" s="921"/>
      <c r="UKI30" s="921"/>
      <c r="UKJ30" s="921"/>
      <c r="UKK30" s="921"/>
      <c r="UKL30" s="921"/>
      <c r="UKM30" s="921"/>
      <c r="UKN30" s="921"/>
      <c r="UKO30" s="921"/>
      <c r="UKP30" s="921"/>
      <c r="UKQ30" s="921"/>
      <c r="UKR30" s="921"/>
      <c r="UKS30" s="921"/>
      <c r="UKT30" s="921"/>
      <c r="UKU30" s="921"/>
      <c r="UKV30" s="921"/>
      <c r="UKW30" s="921"/>
      <c r="UKX30" s="921"/>
      <c r="UKY30" s="921"/>
      <c r="UKZ30" s="921"/>
      <c r="ULA30" s="921"/>
      <c r="ULB30" s="921"/>
      <c r="ULC30" s="921"/>
      <c r="ULD30" s="921"/>
      <c r="ULE30" s="921"/>
      <c r="ULF30" s="921"/>
      <c r="ULG30" s="921"/>
      <c r="ULH30" s="921"/>
      <c r="ULI30" s="921"/>
      <c r="ULJ30" s="921"/>
      <c r="ULK30" s="921"/>
      <c r="ULL30" s="921"/>
      <c r="ULM30" s="921"/>
      <c r="ULN30" s="921"/>
      <c r="ULO30" s="921"/>
      <c r="ULP30" s="921"/>
      <c r="ULQ30" s="921"/>
      <c r="ULR30" s="921"/>
      <c r="ULS30" s="921"/>
      <c r="ULT30" s="921"/>
      <c r="ULU30" s="921"/>
      <c r="ULV30" s="921"/>
      <c r="ULW30" s="921"/>
      <c r="ULX30" s="921"/>
      <c r="ULY30" s="921"/>
      <c r="ULZ30" s="921"/>
      <c r="UMA30" s="921"/>
      <c r="UMB30" s="921"/>
      <c r="UMC30" s="921"/>
      <c r="UMD30" s="921"/>
      <c r="UME30" s="921"/>
      <c r="UMF30" s="921"/>
      <c r="UMG30" s="921"/>
      <c r="UMH30" s="921"/>
      <c r="UMI30" s="921"/>
      <c r="UMJ30" s="921"/>
      <c r="UMK30" s="921"/>
      <c r="UML30" s="921"/>
      <c r="UMM30" s="921"/>
      <c r="UMN30" s="921"/>
      <c r="UMO30" s="921"/>
      <c r="UMP30" s="921"/>
      <c r="UMQ30" s="921"/>
      <c r="UMR30" s="921"/>
      <c r="UMS30" s="921"/>
      <c r="UMT30" s="921"/>
      <c r="UMU30" s="921"/>
      <c r="UMV30" s="921"/>
      <c r="UMW30" s="921"/>
      <c r="UMX30" s="921"/>
      <c r="UMY30" s="921"/>
      <c r="UMZ30" s="921"/>
      <c r="UNA30" s="921"/>
      <c r="UNB30" s="921"/>
      <c r="UNC30" s="921"/>
      <c r="UND30" s="921"/>
      <c r="UNE30" s="921"/>
      <c r="UNF30" s="921"/>
      <c r="UNG30" s="921"/>
      <c r="UNH30" s="921"/>
      <c r="UNI30" s="921"/>
      <c r="UNJ30" s="921"/>
      <c r="UNK30" s="921"/>
      <c r="UNL30" s="921"/>
      <c r="UNM30" s="921"/>
      <c r="UNN30" s="921"/>
      <c r="UNO30" s="921"/>
      <c r="UNP30" s="921"/>
      <c r="UNQ30" s="921"/>
      <c r="UNR30" s="921"/>
      <c r="UNS30" s="921"/>
      <c r="UNT30" s="921"/>
      <c r="UNU30" s="921"/>
      <c r="UNV30" s="921"/>
      <c r="UNW30" s="921"/>
      <c r="UNX30" s="921"/>
      <c r="UNY30" s="921"/>
      <c r="UNZ30" s="921"/>
      <c r="UOA30" s="921"/>
      <c r="UOB30" s="921"/>
      <c r="UOC30" s="921"/>
      <c r="UOD30" s="921"/>
      <c r="UOE30" s="921"/>
      <c r="UOF30" s="921"/>
      <c r="UOG30" s="921"/>
      <c r="UOH30" s="921"/>
      <c r="UOI30" s="921"/>
      <c r="UOJ30" s="921"/>
      <c r="UOK30" s="921"/>
      <c r="UOL30" s="921"/>
      <c r="UOM30" s="921"/>
      <c r="UON30" s="921"/>
      <c r="UOO30" s="921"/>
      <c r="UOP30" s="921"/>
      <c r="UOQ30" s="921"/>
      <c r="UOR30" s="921"/>
      <c r="UOS30" s="921"/>
      <c r="UOT30" s="921"/>
      <c r="UOU30" s="921"/>
      <c r="UOV30" s="921"/>
      <c r="UOW30" s="921"/>
      <c r="UOX30" s="921"/>
      <c r="UOY30" s="921"/>
      <c r="UOZ30" s="921"/>
      <c r="UPA30" s="921"/>
      <c r="UPB30" s="921"/>
      <c r="UPC30" s="921"/>
      <c r="UPD30" s="921"/>
      <c r="UPE30" s="921"/>
      <c r="UPF30" s="921"/>
      <c r="UPG30" s="921"/>
      <c r="UPH30" s="921"/>
      <c r="UPI30" s="921"/>
      <c r="UPJ30" s="921"/>
      <c r="UPK30" s="921"/>
      <c r="UPL30" s="921"/>
      <c r="UPM30" s="921"/>
      <c r="UPN30" s="921"/>
      <c r="UPO30" s="921"/>
      <c r="UPP30" s="921"/>
      <c r="UPQ30" s="921"/>
      <c r="UPR30" s="921"/>
      <c r="UPS30" s="921"/>
      <c r="UPT30" s="921"/>
      <c r="UPU30" s="921"/>
      <c r="UPV30" s="921"/>
      <c r="UPW30" s="921"/>
      <c r="UPX30" s="921"/>
      <c r="UPY30" s="921"/>
      <c r="UPZ30" s="921"/>
      <c r="UQA30" s="921"/>
      <c r="UQB30" s="921"/>
      <c r="UQC30" s="921"/>
      <c r="UQD30" s="921"/>
      <c r="UQE30" s="921"/>
      <c r="UQF30" s="921"/>
      <c r="UQG30" s="921"/>
      <c r="UQH30" s="921"/>
      <c r="UQI30" s="921"/>
      <c r="UQJ30" s="921"/>
      <c r="UQK30" s="921"/>
      <c r="UQL30" s="921"/>
      <c r="UQM30" s="921"/>
      <c r="UQN30" s="921"/>
      <c r="UQO30" s="921"/>
      <c r="UQP30" s="921"/>
      <c r="UQQ30" s="921"/>
      <c r="UQR30" s="921"/>
      <c r="UQS30" s="921"/>
      <c r="UQT30" s="921"/>
      <c r="UQU30" s="921"/>
      <c r="UQV30" s="921"/>
      <c r="UQW30" s="921"/>
      <c r="UQX30" s="921"/>
      <c r="UQY30" s="921"/>
      <c r="UQZ30" s="921"/>
      <c r="URA30" s="921"/>
      <c r="URB30" s="921"/>
      <c r="URC30" s="921"/>
      <c r="URD30" s="921"/>
      <c r="URE30" s="921"/>
      <c r="URF30" s="921"/>
      <c r="URG30" s="921"/>
      <c r="URH30" s="921"/>
      <c r="URI30" s="921"/>
      <c r="URJ30" s="921"/>
      <c r="URK30" s="921"/>
      <c r="URL30" s="921"/>
      <c r="URM30" s="921"/>
      <c r="URN30" s="921"/>
      <c r="URO30" s="921"/>
      <c r="URP30" s="921"/>
      <c r="URQ30" s="921"/>
      <c r="URR30" s="921"/>
      <c r="URS30" s="921"/>
      <c r="URT30" s="921"/>
      <c r="URU30" s="921"/>
      <c r="URV30" s="921"/>
      <c r="URW30" s="921"/>
      <c r="URX30" s="921"/>
      <c r="URY30" s="921"/>
      <c r="URZ30" s="921"/>
      <c r="USA30" s="921"/>
      <c r="USB30" s="921"/>
      <c r="USC30" s="921"/>
      <c r="USD30" s="921"/>
      <c r="USE30" s="921"/>
      <c r="USF30" s="921"/>
      <c r="USG30" s="921"/>
      <c r="USH30" s="921"/>
      <c r="USI30" s="921"/>
      <c r="USJ30" s="921"/>
      <c r="USK30" s="921"/>
      <c r="USL30" s="921"/>
      <c r="USM30" s="921"/>
      <c r="USN30" s="921"/>
      <c r="USO30" s="921"/>
      <c r="USP30" s="921"/>
      <c r="USQ30" s="921"/>
      <c r="USR30" s="921"/>
      <c r="USS30" s="921"/>
      <c r="UST30" s="921"/>
      <c r="USU30" s="921"/>
      <c r="USV30" s="921"/>
      <c r="USW30" s="921"/>
      <c r="USX30" s="921"/>
      <c r="USY30" s="921"/>
      <c r="USZ30" s="921"/>
      <c r="UTA30" s="921"/>
      <c r="UTB30" s="921"/>
      <c r="UTC30" s="921"/>
      <c r="UTD30" s="921"/>
      <c r="UTE30" s="921"/>
      <c r="UTF30" s="921"/>
      <c r="UTG30" s="921"/>
      <c r="UTH30" s="921"/>
      <c r="UTI30" s="921"/>
      <c r="UTJ30" s="921"/>
      <c r="UTK30" s="921"/>
      <c r="UTL30" s="921"/>
      <c r="UTM30" s="921"/>
      <c r="UTN30" s="921"/>
      <c r="UTO30" s="921"/>
      <c r="UTP30" s="921"/>
      <c r="UTQ30" s="921"/>
      <c r="UTR30" s="921"/>
      <c r="UTS30" s="921"/>
      <c r="UTT30" s="921"/>
      <c r="UTU30" s="921"/>
      <c r="UTV30" s="921"/>
      <c r="UTW30" s="921"/>
      <c r="UTX30" s="921"/>
      <c r="UTY30" s="921"/>
      <c r="UTZ30" s="921"/>
      <c r="UUA30" s="921"/>
      <c r="UUB30" s="921"/>
      <c r="UUC30" s="921"/>
      <c r="UUD30" s="921"/>
      <c r="UUE30" s="921"/>
      <c r="UUF30" s="921"/>
      <c r="UUG30" s="921"/>
      <c r="UUH30" s="921"/>
      <c r="UUI30" s="921"/>
      <c r="UUJ30" s="921"/>
      <c r="UUK30" s="921"/>
      <c r="UUL30" s="921"/>
      <c r="UUM30" s="921"/>
      <c r="UUN30" s="921"/>
      <c r="UUO30" s="921"/>
      <c r="UUP30" s="921"/>
      <c r="UUQ30" s="921"/>
      <c r="UUR30" s="921"/>
      <c r="UUS30" s="921"/>
      <c r="UUT30" s="921"/>
      <c r="UUU30" s="921"/>
      <c r="UUV30" s="921"/>
      <c r="UUW30" s="921"/>
      <c r="UUX30" s="921"/>
      <c r="UUY30" s="921"/>
      <c r="UUZ30" s="921"/>
      <c r="UVA30" s="921"/>
      <c r="UVB30" s="921"/>
      <c r="UVC30" s="921"/>
      <c r="UVD30" s="921"/>
      <c r="UVE30" s="921"/>
      <c r="UVF30" s="921"/>
      <c r="UVG30" s="921"/>
      <c r="UVH30" s="921"/>
      <c r="UVI30" s="921"/>
      <c r="UVJ30" s="921"/>
      <c r="UVK30" s="921"/>
      <c r="UVL30" s="921"/>
      <c r="UVM30" s="921"/>
      <c r="UVN30" s="921"/>
      <c r="UVO30" s="921"/>
      <c r="UVP30" s="921"/>
      <c r="UVQ30" s="921"/>
      <c r="UVR30" s="921"/>
      <c r="UVS30" s="921"/>
      <c r="UVT30" s="921"/>
      <c r="UVU30" s="921"/>
      <c r="UVV30" s="921"/>
      <c r="UVW30" s="921"/>
      <c r="UVX30" s="921"/>
      <c r="UVY30" s="921"/>
      <c r="UVZ30" s="921"/>
      <c r="UWA30" s="921"/>
      <c r="UWB30" s="921"/>
      <c r="UWC30" s="921"/>
      <c r="UWD30" s="921"/>
      <c r="UWE30" s="921"/>
      <c r="UWF30" s="921"/>
      <c r="UWG30" s="921"/>
      <c r="UWH30" s="921"/>
      <c r="UWI30" s="921"/>
      <c r="UWJ30" s="921"/>
      <c r="UWK30" s="921"/>
      <c r="UWL30" s="921"/>
      <c r="UWM30" s="921"/>
      <c r="UWN30" s="921"/>
      <c r="UWO30" s="921"/>
      <c r="UWP30" s="921"/>
      <c r="UWQ30" s="921"/>
      <c r="UWR30" s="921"/>
      <c r="UWS30" s="921"/>
      <c r="UWT30" s="921"/>
      <c r="UWU30" s="921"/>
      <c r="UWV30" s="921"/>
      <c r="UWW30" s="921"/>
      <c r="UWX30" s="921"/>
      <c r="UWY30" s="921"/>
      <c r="UWZ30" s="921"/>
      <c r="UXA30" s="921"/>
      <c r="UXB30" s="921"/>
      <c r="UXC30" s="921"/>
      <c r="UXD30" s="921"/>
      <c r="UXE30" s="921"/>
      <c r="UXF30" s="921"/>
      <c r="UXG30" s="921"/>
      <c r="UXH30" s="921"/>
      <c r="UXI30" s="921"/>
      <c r="UXJ30" s="921"/>
      <c r="UXK30" s="921"/>
      <c r="UXL30" s="921"/>
      <c r="UXM30" s="921"/>
      <c r="UXN30" s="921"/>
      <c r="UXO30" s="921"/>
      <c r="UXP30" s="921"/>
      <c r="UXQ30" s="921"/>
      <c r="UXR30" s="921"/>
      <c r="UXS30" s="921"/>
      <c r="UXT30" s="921"/>
      <c r="UXU30" s="921"/>
      <c r="UXV30" s="921"/>
      <c r="UXW30" s="921"/>
      <c r="UXX30" s="921"/>
      <c r="UXY30" s="921"/>
      <c r="UXZ30" s="921"/>
      <c r="UYA30" s="921"/>
      <c r="UYB30" s="921"/>
      <c r="UYC30" s="921"/>
      <c r="UYD30" s="921"/>
      <c r="UYE30" s="921"/>
      <c r="UYF30" s="921"/>
      <c r="UYG30" s="921"/>
      <c r="UYH30" s="921"/>
      <c r="UYI30" s="921"/>
      <c r="UYJ30" s="921"/>
      <c r="UYK30" s="921"/>
      <c r="UYL30" s="921"/>
      <c r="UYM30" s="921"/>
      <c r="UYN30" s="921"/>
      <c r="UYO30" s="921"/>
      <c r="UYP30" s="921"/>
      <c r="UYQ30" s="921"/>
      <c r="UYR30" s="921"/>
      <c r="UYS30" s="921"/>
      <c r="UYT30" s="921"/>
      <c r="UYU30" s="921"/>
      <c r="UYV30" s="921"/>
      <c r="UYW30" s="921"/>
      <c r="UYX30" s="921"/>
      <c r="UYY30" s="921"/>
      <c r="UYZ30" s="921"/>
      <c r="UZA30" s="921"/>
      <c r="UZB30" s="921"/>
      <c r="UZC30" s="921"/>
      <c r="UZD30" s="921"/>
      <c r="UZE30" s="921"/>
      <c r="UZF30" s="921"/>
      <c r="UZG30" s="921"/>
      <c r="UZH30" s="921"/>
      <c r="UZI30" s="921"/>
      <c r="UZJ30" s="921"/>
      <c r="UZK30" s="921"/>
      <c r="UZL30" s="921"/>
      <c r="UZM30" s="921"/>
      <c r="UZN30" s="921"/>
      <c r="UZO30" s="921"/>
      <c r="UZP30" s="921"/>
      <c r="UZQ30" s="921"/>
      <c r="UZR30" s="921"/>
      <c r="UZS30" s="921"/>
      <c r="UZT30" s="921"/>
      <c r="UZU30" s="921"/>
      <c r="UZV30" s="921"/>
      <c r="UZW30" s="921"/>
      <c r="UZX30" s="921"/>
      <c r="UZY30" s="921"/>
      <c r="UZZ30" s="921"/>
      <c r="VAA30" s="921"/>
      <c r="VAB30" s="921"/>
      <c r="VAC30" s="921"/>
      <c r="VAD30" s="921"/>
      <c r="VAE30" s="921"/>
      <c r="VAF30" s="921"/>
      <c r="VAG30" s="921"/>
      <c r="VAH30" s="921"/>
      <c r="VAI30" s="921"/>
      <c r="VAJ30" s="921"/>
      <c r="VAK30" s="921"/>
      <c r="VAL30" s="921"/>
      <c r="VAM30" s="921"/>
      <c r="VAN30" s="921"/>
      <c r="VAO30" s="921"/>
      <c r="VAP30" s="921"/>
      <c r="VAQ30" s="921"/>
      <c r="VAR30" s="921"/>
      <c r="VAS30" s="921"/>
      <c r="VAT30" s="921"/>
      <c r="VAU30" s="921"/>
      <c r="VAV30" s="921"/>
      <c r="VAW30" s="921"/>
      <c r="VAX30" s="921"/>
      <c r="VAY30" s="921"/>
      <c r="VAZ30" s="921"/>
      <c r="VBA30" s="921"/>
      <c r="VBB30" s="921"/>
      <c r="VBC30" s="921"/>
      <c r="VBD30" s="921"/>
      <c r="VBE30" s="921"/>
      <c r="VBF30" s="921"/>
      <c r="VBG30" s="921"/>
      <c r="VBH30" s="921"/>
      <c r="VBI30" s="921"/>
      <c r="VBJ30" s="921"/>
      <c r="VBK30" s="921"/>
      <c r="VBL30" s="921"/>
      <c r="VBM30" s="921"/>
      <c r="VBN30" s="921"/>
      <c r="VBO30" s="921"/>
      <c r="VBP30" s="921"/>
      <c r="VBQ30" s="921"/>
      <c r="VBR30" s="921"/>
      <c r="VBS30" s="921"/>
      <c r="VBT30" s="921"/>
      <c r="VBU30" s="921"/>
      <c r="VBV30" s="921"/>
      <c r="VBW30" s="921"/>
      <c r="VBX30" s="921"/>
      <c r="VBY30" s="921"/>
      <c r="VBZ30" s="921"/>
      <c r="VCA30" s="921"/>
      <c r="VCB30" s="921"/>
      <c r="VCC30" s="921"/>
      <c r="VCD30" s="921"/>
      <c r="VCE30" s="921"/>
      <c r="VCF30" s="921"/>
      <c r="VCG30" s="921"/>
      <c r="VCH30" s="921"/>
      <c r="VCI30" s="921"/>
      <c r="VCJ30" s="921"/>
      <c r="VCK30" s="921"/>
      <c r="VCL30" s="921"/>
      <c r="VCM30" s="921"/>
      <c r="VCN30" s="921"/>
      <c r="VCO30" s="921"/>
      <c r="VCP30" s="921"/>
      <c r="VCQ30" s="921"/>
      <c r="VCR30" s="921"/>
      <c r="VCS30" s="921"/>
      <c r="VCT30" s="921"/>
      <c r="VCU30" s="921"/>
      <c r="VCV30" s="921"/>
      <c r="VCW30" s="921"/>
      <c r="VCX30" s="921"/>
      <c r="VCY30" s="921"/>
      <c r="VCZ30" s="921"/>
      <c r="VDA30" s="921"/>
      <c r="VDB30" s="921"/>
      <c r="VDC30" s="921"/>
      <c r="VDD30" s="921"/>
      <c r="VDE30" s="921"/>
      <c r="VDF30" s="921"/>
      <c r="VDG30" s="921"/>
      <c r="VDH30" s="921"/>
      <c r="VDI30" s="921"/>
      <c r="VDJ30" s="921"/>
      <c r="VDK30" s="921"/>
      <c r="VDL30" s="921"/>
      <c r="VDM30" s="921"/>
      <c r="VDN30" s="921"/>
      <c r="VDO30" s="921"/>
      <c r="VDP30" s="921"/>
      <c r="VDQ30" s="921"/>
      <c r="VDR30" s="921"/>
      <c r="VDS30" s="921"/>
      <c r="VDT30" s="921"/>
      <c r="VDU30" s="921"/>
      <c r="VDV30" s="921"/>
      <c r="VDW30" s="921"/>
      <c r="VDX30" s="921"/>
      <c r="VDY30" s="921"/>
      <c r="VDZ30" s="921"/>
      <c r="VEA30" s="921"/>
      <c r="VEB30" s="921"/>
      <c r="VEC30" s="921"/>
      <c r="VED30" s="921"/>
      <c r="VEE30" s="921"/>
      <c r="VEF30" s="921"/>
      <c r="VEG30" s="921"/>
      <c r="VEH30" s="921"/>
      <c r="VEI30" s="921"/>
      <c r="VEJ30" s="921"/>
      <c r="VEK30" s="921"/>
      <c r="VEL30" s="921"/>
      <c r="VEM30" s="921"/>
      <c r="VEN30" s="921"/>
      <c r="VEO30" s="921"/>
      <c r="VEP30" s="921"/>
      <c r="VEQ30" s="921"/>
      <c r="VER30" s="921"/>
      <c r="VES30" s="921"/>
      <c r="VET30" s="921"/>
      <c r="VEU30" s="921"/>
      <c r="VEV30" s="921"/>
      <c r="VEW30" s="921"/>
      <c r="VEX30" s="921"/>
      <c r="VEY30" s="921"/>
      <c r="VEZ30" s="921"/>
      <c r="VFA30" s="921"/>
      <c r="VFB30" s="921"/>
      <c r="VFC30" s="921"/>
      <c r="VFD30" s="921"/>
      <c r="VFE30" s="921"/>
      <c r="VFF30" s="921"/>
      <c r="VFG30" s="921"/>
      <c r="VFH30" s="921"/>
      <c r="VFI30" s="921"/>
      <c r="VFJ30" s="921"/>
      <c r="VFK30" s="921"/>
      <c r="VFL30" s="921"/>
      <c r="VFM30" s="921"/>
      <c r="VFN30" s="921"/>
      <c r="VFO30" s="921"/>
      <c r="VFP30" s="921"/>
      <c r="VFQ30" s="921"/>
      <c r="VFR30" s="921"/>
      <c r="VFS30" s="921"/>
      <c r="VFT30" s="921"/>
      <c r="VFU30" s="921"/>
      <c r="VFV30" s="921"/>
      <c r="VFW30" s="921"/>
      <c r="VFX30" s="921"/>
      <c r="VFY30" s="921"/>
      <c r="VFZ30" s="921"/>
      <c r="VGA30" s="921"/>
      <c r="VGB30" s="921"/>
      <c r="VGC30" s="921"/>
      <c r="VGD30" s="921"/>
      <c r="VGE30" s="921"/>
      <c r="VGF30" s="921"/>
      <c r="VGG30" s="921"/>
      <c r="VGH30" s="921"/>
      <c r="VGI30" s="921"/>
      <c r="VGJ30" s="921"/>
      <c r="VGK30" s="921"/>
      <c r="VGL30" s="921"/>
      <c r="VGM30" s="921"/>
      <c r="VGN30" s="921"/>
      <c r="VGO30" s="921"/>
      <c r="VGP30" s="921"/>
      <c r="VGQ30" s="921"/>
      <c r="VGR30" s="921"/>
      <c r="VGS30" s="921"/>
      <c r="VGT30" s="921"/>
      <c r="VGU30" s="921"/>
      <c r="VGV30" s="921"/>
      <c r="VGW30" s="921"/>
      <c r="VGX30" s="921"/>
      <c r="VGY30" s="921"/>
      <c r="VGZ30" s="921"/>
      <c r="VHA30" s="921"/>
      <c r="VHB30" s="921"/>
      <c r="VHC30" s="921"/>
      <c r="VHD30" s="921"/>
      <c r="VHE30" s="921"/>
      <c r="VHF30" s="921"/>
      <c r="VHG30" s="921"/>
      <c r="VHH30" s="921"/>
      <c r="VHI30" s="921"/>
      <c r="VHJ30" s="921"/>
      <c r="VHK30" s="921"/>
      <c r="VHL30" s="921"/>
      <c r="VHM30" s="921"/>
      <c r="VHN30" s="921"/>
      <c r="VHO30" s="921"/>
      <c r="VHP30" s="921"/>
      <c r="VHQ30" s="921"/>
      <c r="VHR30" s="921"/>
      <c r="VHS30" s="921"/>
      <c r="VHT30" s="921"/>
      <c r="VHU30" s="921"/>
      <c r="VHV30" s="921"/>
      <c r="VHW30" s="921"/>
      <c r="VHX30" s="921"/>
      <c r="VHY30" s="921"/>
      <c r="VHZ30" s="921"/>
      <c r="VIA30" s="921"/>
      <c r="VIB30" s="921"/>
      <c r="VIC30" s="921"/>
      <c r="VID30" s="921"/>
      <c r="VIE30" s="921"/>
      <c r="VIF30" s="921"/>
      <c r="VIG30" s="921"/>
      <c r="VIH30" s="921"/>
      <c r="VII30" s="921"/>
      <c r="VIJ30" s="921"/>
      <c r="VIK30" s="921"/>
      <c r="VIL30" s="921"/>
      <c r="VIM30" s="921"/>
      <c r="VIN30" s="921"/>
      <c r="VIO30" s="921"/>
      <c r="VIP30" s="921"/>
      <c r="VIQ30" s="921"/>
      <c r="VIR30" s="921"/>
      <c r="VIS30" s="921"/>
      <c r="VIT30" s="921"/>
      <c r="VIU30" s="921"/>
      <c r="VIV30" s="921"/>
      <c r="VIW30" s="921"/>
      <c r="VIX30" s="921"/>
      <c r="VIY30" s="921"/>
      <c r="VIZ30" s="921"/>
      <c r="VJA30" s="921"/>
      <c r="VJB30" s="921"/>
      <c r="VJC30" s="921"/>
      <c r="VJD30" s="921"/>
      <c r="VJE30" s="921"/>
      <c r="VJF30" s="921"/>
      <c r="VJG30" s="921"/>
      <c r="VJH30" s="921"/>
      <c r="VJI30" s="921"/>
      <c r="VJJ30" s="921"/>
      <c r="VJK30" s="921"/>
      <c r="VJL30" s="921"/>
      <c r="VJM30" s="921"/>
      <c r="VJN30" s="921"/>
      <c r="VJO30" s="921"/>
      <c r="VJP30" s="921"/>
      <c r="VJQ30" s="921"/>
      <c r="VJR30" s="921"/>
      <c r="VJS30" s="921"/>
      <c r="VJT30" s="921"/>
      <c r="VJU30" s="921"/>
      <c r="VJV30" s="921"/>
      <c r="VJW30" s="921"/>
      <c r="VJX30" s="921"/>
      <c r="VJY30" s="921"/>
      <c r="VJZ30" s="921"/>
      <c r="VKA30" s="921"/>
      <c r="VKB30" s="921"/>
      <c r="VKC30" s="921"/>
      <c r="VKD30" s="921"/>
      <c r="VKE30" s="921"/>
      <c r="VKF30" s="921"/>
      <c r="VKG30" s="921"/>
      <c r="VKH30" s="921"/>
      <c r="VKI30" s="921"/>
      <c r="VKJ30" s="921"/>
      <c r="VKK30" s="921"/>
      <c r="VKL30" s="921"/>
      <c r="VKM30" s="921"/>
      <c r="VKN30" s="921"/>
      <c r="VKO30" s="921"/>
      <c r="VKP30" s="921"/>
      <c r="VKQ30" s="921"/>
      <c r="VKR30" s="921"/>
      <c r="VKS30" s="921"/>
      <c r="VKT30" s="921"/>
      <c r="VKU30" s="921"/>
      <c r="VKV30" s="921"/>
      <c r="VKW30" s="921"/>
      <c r="VKX30" s="921"/>
      <c r="VKY30" s="921"/>
      <c r="VKZ30" s="921"/>
      <c r="VLA30" s="921"/>
      <c r="VLB30" s="921"/>
      <c r="VLC30" s="921"/>
      <c r="VLD30" s="921"/>
      <c r="VLE30" s="921"/>
      <c r="VLF30" s="921"/>
      <c r="VLG30" s="921"/>
      <c r="VLH30" s="921"/>
      <c r="VLI30" s="921"/>
      <c r="VLJ30" s="921"/>
      <c r="VLK30" s="921"/>
      <c r="VLL30" s="921"/>
      <c r="VLM30" s="921"/>
      <c r="VLN30" s="921"/>
      <c r="VLO30" s="921"/>
      <c r="VLP30" s="921"/>
      <c r="VLQ30" s="921"/>
      <c r="VLR30" s="921"/>
      <c r="VLS30" s="921"/>
      <c r="VLT30" s="921"/>
      <c r="VLU30" s="921"/>
      <c r="VLV30" s="921"/>
      <c r="VLW30" s="921"/>
      <c r="VLX30" s="921"/>
      <c r="VLY30" s="921"/>
      <c r="VLZ30" s="921"/>
      <c r="VMA30" s="921"/>
      <c r="VMB30" s="921"/>
      <c r="VMC30" s="921"/>
      <c r="VMD30" s="921"/>
      <c r="VME30" s="921"/>
      <c r="VMF30" s="921"/>
      <c r="VMG30" s="921"/>
      <c r="VMH30" s="921"/>
      <c r="VMI30" s="921"/>
      <c r="VMJ30" s="921"/>
      <c r="VMK30" s="921"/>
      <c r="VML30" s="921"/>
      <c r="VMM30" s="921"/>
      <c r="VMN30" s="921"/>
      <c r="VMO30" s="921"/>
      <c r="VMP30" s="921"/>
      <c r="VMQ30" s="921"/>
      <c r="VMR30" s="921"/>
      <c r="VMS30" s="921"/>
      <c r="VMT30" s="921"/>
      <c r="VMU30" s="921"/>
      <c r="VMV30" s="921"/>
      <c r="VMW30" s="921"/>
      <c r="VMX30" s="921"/>
      <c r="VMY30" s="921"/>
      <c r="VMZ30" s="921"/>
      <c r="VNA30" s="921"/>
      <c r="VNB30" s="921"/>
      <c r="VNC30" s="921"/>
      <c r="VND30" s="921"/>
      <c r="VNE30" s="921"/>
      <c r="VNF30" s="921"/>
      <c r="VNG30" s="921"/>
      <c r="VNH30" s="921"/>
      <c r="VNI30" s="921"/>
      <c r="VNJ30" s="921"/>
      <c r="VNK30" s="921"/>
      <c r="VNL30" s="921"/>
      <c r="VNM30" s="921"/>
      <c r="VNN30" s="921"/>
      <c r="VNO30" s="921"/>
      <c r="VNP30" s="921"/>
      <c r="VNQ30" s="921"/>
      <c r="VNR30" s="921"/>
      <c r="VNS30" s="921"/>
      <c r="VNT30" s="921"/>
      <c r="VNU30" s="921"/>
      <c r="VNV30" s="921"/>
      <c r="VNW30" s="921"/>
      <c r="VNX30" s="921"/>
      <c r="VNY30" s="921"/>
      <c r="VNZ30" s="921"/>
      <c r="VOA30" s="921"/>
      <c r="VOB30" s="921"/>
      <c r="VOC30" s="921"/>
      <c r="VOD30" s="921"/>
      <c r="VOE30" s="921"/>
      <c r="VOF30" s="921"/>
      <c r="VOG30" s="921"/>
      <c r="VOH30" s="921"/>
      <c r="VOI30" s="921"/>
      <c r="VOJ30" s="921"/>
      <c r="VOK30" s="921"/>
      <c r="VOL30" s="921"/>
      <c r="VOM30" s="921"/>
      <c r="VON30" s="921"/>
      <c r="VOO30" s="921"/>
      <c r="VOP30" s="921"/>
      <c r="VOQ30" s="921"/>
      <c r="VOR30" s="921"/>
      <c r="VOS30" s="921"/>
      <c r="VOT30" s="921"/>
      <c r="VOU30" s="921"/>
      <c r="VOV30" s="921"/>
      <c r="VOW30" s="921"/>
      <c r="VOX30" s="921"/>
      <c r="VOY30" s="921"/>
      <c r="VOZ30" s="921"/>
      <c r="VPA30" s="921"/>
      <c r="VPB30" s="921"/>
      <c r="VPC30" s="921"/>
      <c r="VPD30" s="921"/>
      <c r="VPE30" s="921"/>
      <c r="VPF30" s="921"/>
      <c r="VPG30" s="921"/>
      <c r="VPH30" s="921"/>
      <c r="VPI30" s="921"/>
      <c r="VPJ30" s="921"/>
      <c r="VPK30" s="921"/>
      <c r="VPL30" s="921"/>
      <c r="VPM30" s="921"/>
      <c r="VPN30" s="921"/>
      <c r="VPO30" s="921"/>
      <c r="VPP30" s="921"/>
      <c r="VPQ30" s="921"/>
      <c r="VPR30" s="921"/>
      <c r="VPS30" s="921"/>
      <c r="VPT30" s="921"/>
      <c r="VPU30" s="921"/>
      <c r="VPV30" s="921"/>
      <c r="VPW30" s="921"/>
      <c r="VPX30" s="921"/>
      <c r="VPY30" s="921"/>
      <c r="VPZ30" s="921"/>
      <c r="VQA30" s="921"/>
      <c r="VQB30" s="921"/>
      <c r="VQC30" s="921"/>
      <c r="VQD30" s="921"/>
      <c r="VQE30" s="921"/>
      <c r="VQF30" s="921"/>
      <c r="VQG30" s="921"/>
      <c r="VQH30" s="921"/>
      <c r="VQI30" s="921"/>
      <c r="VQJ30" s="921"/>
      <c r="VQK30" s="921"/>
      <c r="VQL30" s="921"/>
      <c r="VQM30" s="921"/>
      <c r="VQN30" s="921"/>
      <c r="VQO30" s="921"/>
      <c r="VQP30" s="921"/>
      <c r="VQQ30" s="921"/>
      <c r="VQR30" s="921"/>
      <c r="VQS30" s="921"/>
      <c r="VQT30" s="921"/>
      <c r="VQU30" s="921"/>
      <c r="VQV30" s="921"/>
      <c r="VQW30" s="921"/>
      <c r="VQX30" s="921"/>
      <c r="VQY30" s="921"/>
      <c r="VQZ30" s="921"/>
      <c r="VRA30" s="921"/>
      <c r="VRB30" s="921"/>
      <c r="VRC30" s="921"/>
      <c r="VRD30" s="921"/>
      <c r="VRE30" s="921"/>
      <c r="VRF30" s="921"/>
      <c r="VRG30" s="921"/>
      <c r="VRH30" s="921"/>
      <c r="VRI30" s="921"/>
      <c r="VRJ30" s="921"/>
      <c r="VRK30" s="921"/>
      <c r="VRL30" s="921"/>
      <c r="VRM30" s="921"/>
      <c r="VRN30" s="921"/>
      <c r="VRO30" s="921"/>
      <c r="VRP30" s="921"/>
      <c r="VRQ30" s="921"/>
      <c r="VRR30" s="921"/>
      <c r="VRS30" s="921"/>
      <c r="VRT30" s="921"/>
      <c r="VRU30" s="921"/>
      <c r="VRV30" s="921"/>
      <c r="VRW30" s="921"/>
      <c r="VRX30" s="921"/>
      <c r="VRY30" s="921"/>
      <c r="VRZ30" s="921"/>
      <c r="VSA30" s="921"/>
      <c r="VSB30" s="921"/>
      <c r="VSC30" s="921"/>
      <c r="VSD30" s="921"/>
      <c r="VSE30" s="921"/>
      <c r="VSF30" s="921"/>
      <c r="VSG30" s="921"/>
      <c r="VSH30" s="921"/>
      <c r="VSI30" s="921"/>
      <c r="VSJ30" s="921"/>
      <c r="VSK30" s="921"/>
      <c r="VSL30" s="921"/>
      <c r="VSM30" s="921"/>
      <c r="VSN30" s="921"/>
      <c r="VSO30" s="921"/>
      <c r="VSP30" s="921"/>
      <c r="VSQ30" s="921"/>
      <c r="VSR30" s="921"/>
      <c r="VSS30" s="921"/>
      <c r="VST30" s="921"/>
      <c r="VSU30" s="921"/>
      <c r="VSV30" s="921"/>
      <c r="VSW30" s="921"/>
      <c r="VSX30" s="921"/>
      <c r="VSY30" s="921"/>
      <c r="VSZ30" s="921"/>
      <c r="VTA30" s="921"/>
      <c r="VTB30" s="921"/>
      <c r="VTC30" s="921"/>
      <c r="VTD30" s="921"/>
      <c r="VTE30" s="921"/>
      <c r="VTF30" s="921"/>
      <c r="VTG30" s="921"/>
      <c r="VTH30" s="921"/>
      <c r="VTI30" s="921"/>
      <c r="VTJ30" s="921"/>
      <c r="VTK30" s="921"/>
      <c r="VTL30" s="921"/>
      <c r="VTM30" s="921"/>
      <c r="VTN30" s="921"/>
      <c r="VTO30" s="921"/>
      <c r="VTP30" s="921"/>
      <c r="VTQ30" s="921"/>
      <c r="VTR30" s="921"/>
      <c r="VTS30" s="921"/>
      <c r="VTT30" s="921"/>
      <c r="VTU30" s="921"/>
      <c r="VTV30" s="921"/>
      <c r="VTW30" s="921"/>
      <c r="VTX30" s="921"/>
      <c r="VTY30" s="921"/>
      <c r="VTZ30" s="921"/>
      <c r="VUA30" s="921"/>
      <c r="VUB30" s="921"/>
      <c r="VUC30" s="921"/>
      <c r="VUD30" s="921"/>
      <c r="VUE30" s="921"/>
      <c r="VUF30" s="921"/>
      <c r="VUG30" s="921"/>
      <c r="VUH30" s="921"/>
      <c r="VUI30" s="921"/>
      <c r="VUJ30" s="921"/>
      <c r="VUK30" s="921"/>
      <c r="VUL30" s="921"/>
      <c r="VUM30" s="921"/>
      <c r="VUN30" s="921"/>
      <c r="VUO30" s="921"/>
      <c r="VUP30" s="921"/>
      <c r="VUQ30" s="921"/>
      <c r="VUR30" s="921"/>
      <c r="VUS30" s="921"/>
      <c r="VUT30" s="921"/>
      <c r="VUU30" s="921"/>
      <c r="VUV30" s="921"/>
      <c r="VUW30" s="921"/>
      <c r="VUX30" s="921"/>
      <c r="VUY30" s="921"/>
      <c r="VUZ30" s="921"/>
      <c r="VVA30" s="921"/>
      <c r="VVB30" s="921"/>
      <c r="VVC30" s="921"/>
      <c r="VVD30" s="921"/>
      <c r="VVE30" s="921"/>
      <c r="VVF30" s="921"/>
      <c r="VVG30" s="921"/>
      <c r="VVH30" s="921"/>
      <c r="VVI30" s="921"/>
      <c r="VVJ30" s="921"/>
      <c r="VVK30" s="921"/>
      <c r="VVL30" s="921"/>
      <c r="VVM30" s="921"/>
      <c r="VVN30" s="921"/>
      <c r="VVO30" s="921"/>
      <c r="VVP30" s="921"/>
      <c r="VVQ30" s="921"/>
      <c r="VVR30" s="921"/>
      <c r="VVS30" s="921"/>
      <c r="VVT30" s="921"/>
      <c r="VVU30" s="921"/>
      <c r="VVV30" s="921"/>
      <c r="VVW30" s="921"/>
      <c r="VVX30" s="921"/>
      <c r="VVY30" s="921"/>
      <c r="VVZ30" s="921"/>
      <c r="VWA30" s="921"/>
      <c r="VWB30" s="921"/>
      <c r="VWC30" s="921"/>
      <c r="VWD30" s="921"/>
      <c r="VWE30" s="921"/>
      <c r="VWF30" s="921"/>
      <c r="VWG30" s="921"/>
      <c r="VWH30" s="921"/>
      <c r="VWI30" s="921"/>
      <c r="VWJ30" s="921"/>
      <c r="VWK30" s="921"/>
      <c r="VWL30" s="921"/>
      <c r="VWM30" s="921"/>
      <c r="VWN30" s="921"/>
      <c r="VWO30" s="921"/>
      <c r="VWP30" s="921"/>
      <c r="VWQ30" s="921"/>
      <c r="VWR30" s="921"/>
      <c r="VWS30" s="921"/>
      <c r="VWT30" s="921"/>
      <c r="VWU30" s="921"/>
      <c r="VWV30" s="921"/>
      <c r="VWW30" s="921"/>
      <c r="VWX30" s="921"/>
      <c r="VWY30" s="921"/>
      <c r="VWZ30" s="921"/>
      <c r="VXA30" s="921"/>
      <c r="VXB30" s="921"/>
      <c r="VXC30" s="921"/>
      <c r="VXD30" s="921"/>
      <c r="VXE30" s="921"/>
      <c r="VXF30" s="921"/>
      <c r="VXG30" s="921"/>
      <c r="VXH30" s="921"/>
      <c r="VXI30" s="921"/>
      <c r="VXJ30" s="921"/>
      <c r="VXK30" s="921"/>
      <c r="VXL30" s="921"/>
      <c r="VXM30" s="921"/>
      <c r="VXN30" s="921"/>
      <c r="VXO30" s="921"/>
      <c r="VXP30" s="921"/>
      <c r="VXQ30" s="921"/>
      <c r="VXR30" s="921"/>
      <c r="VXS30" s="921"/>
      <c r="VXT30" s="921"/>
      <c r="VXU30" s="921"/>
      <c r="VXV30" s="921"/>
      <c r="VXW30" s="921"/>
      <c r="VXX30" s="921"/>
      <c r="VXY30" s="921"/>
      <c r="VXZ30" s="921"/>
      <c r="VYA30" s="921"/>
      <c r="VYB30" s="921"/>
      <c r="VYC30" s="921"/>
      <c r="VYD30" s="921"/>
      <c r="VYE30" s="921"/>
      <c r="VYF30" s="921"/>
      <c r="VYG30" s="921"/>
      <c r="VYH30" s="921"/>
      <c r="VYI30" s="921"/>
      <c r="VYJ30" s="921"/>
      <c r="VYK30" s="921"/>
      <c r="VYL30" s="921"/>
      <c r="VYM30" s="921"/>
      <c r="VYN30" s="921"/>
      <c r="VYO30" s="921"/>
      <c r="VYP30" s="921"/>
      <c r="VYQ30" s="921"/>
      <c r="VYR30" s="921"/>
      <c r="VYS30" s="921"/>
      <c r="VYT30" s="921"/>
      <c r="VYU30" s="921"/>
      <c r="VYV30" s="921"/>
      <c r="VYW30" s="921"/>
      <c r="VYX30" s="921"/>
      <c r="VYY30" s="921"/>
      <c r="VYZ30" s="921"/>
      <c r="VZA30" s="921"/>
      <c r="VZB30" s="921"/>
      <c r="VZC30" s="921"/>
      <c r="VZD30" s="921"/>
      <c r="VZE30" s="921"/>
      <c r="VZF30" s="921"/>
      <c r="VZG30" s="921"/>
      <c r="VZH30" s="921"/>
      <c r="VZI30" s="921"/>
      <c r="VZJ30" s="921"/>
      <c r="VZK30" s="921"/>
      <c r="VZL30" s="921"/>
      <c r="VZM30" s="921"/>
      <c r="VZN30" s="921"/>
      <c r="VZO30" s="921"/>
      <c r="VZP30" s="921"/>
      <c r="VZQ30" s="921"/>
      <c r="VZR30" s="921"/>
      <c r="VZS30" s="921"/>
      <c r="VZT30" s="921"/>
      <c r="VZU30" s="921"/>
      <c r="VZV30" s="921"/>
      <c r="VZW30" s="921"/>
      <c r="VZX30" s="921"/>
      <c r="VZY30" s="921"/>
      <c r="VZZ30" s="921"/>
      <c r="WAA30" s="921"/>
      <c r="WAB30" s="921"/>
      <c r="WAC30" s="921"/>
      <c r="WAD30" s="921"/>
      <c r="WAE30" s="921"/>
      <c r="WAF30" s="921"/>
      <c r="WAG30" s="921"/>
      <c r="WAH30" s="921"/>
      <c r="WAI30" s="921"/>
      <c r="WAJ30" s="921"/>
      <c r="WAK30" s="921"/>
      <c r="WAL30" s="921"/>
      <c r="WAM30" s="921"/>
      <c r="WAN30" s="921"/>
      <c r="WAO30" s="921"/>
      <c r="WAP30" s="921"/>
      <c r="WAQ30" s="921"/>
      <c r="WAR30" s="921"/>
      <c r="WAS30" s="921"/>
      <c r="WAT30" s="921"/>
      <c r="WAU30" s="921"/>
      <c r="WAV30" s="921"/>
      <c r="WAW30" s="921"/>
      <c r="WAX30" s="921"/>
      <c r="WAY30" s="921"/>
      <c r="WAZ30" s="921"/>
      <c r="WBA30" s="921"/>
      <c r="WBB30" s="921"/>
      <c r="WBC30" s="921"/>
      <c r="WBD30" s="921"/>
      <c r="WBE30" s="921"/>
      <c r="WBF30" s="921"/>
      <c r="WBG30" s="921"/>
      <c r="WBH30" s="921"/>
      <c r="WBI30" s="921"/>
      <c r="WBJ30" s="921"/>
      <c r="WBK30" s="921"/>
      <c r="WBL30" s="921"/>
      <c r="WBM30" s="921"/>
      <c r="WBN30" s="921"/>
      <c r="WBO30" s="921"/>
      <c r="WBP30" s="921"/>
      <c r="WBQ30" s="921"/>
      <c r="WBR30" s="921"/>
      <c r="WBS30" s="921"/>
      <c r="WBT30" s="921"/>
      <c r="WBU30" s="921"/>
      <c r="WBV30" s="921"/>
      <c r="WBW30" s="921"/>
      <c r="WBX30" s="921"/>
      <c r="WBY30" s="921"/>
      <c r="WBZ30" s="921"/>
      <c r="WCA30" s="921"/>
      <c r="WCB30" s="921"/>
      <c r="WCC30" s="921"/>
      <c r="WCD30" s="921"/>
      <c r="WCE30" s="921"/>
      <c r="WCF30" s="921"/>
      <c r="WCG30" s="921"/>
      <c r="WCH30" s="921"/>
      <c r="WCI30" s="921"/>
      <c r="WCJ30" s="921"/>
      <c r="WCK30" s="921"/>
      <c r="WCL30" s="921"/>
      <c r="WCM30" s="921"/>
      <c r="WCN30" s="921"/>
      <c r="WCO30" s="921"/>
      <c r="WCP30" s="921"/>
      <c r="WCQ30" s="921"/>
      <c r="WCR30" s="921"/>
      <c r="WCS30" s="921"/>
      <c r="WCT30" s="921"/>
      <c r="WCU30" s="921"/>
      <c r="WCV30" s="921"/>
      <c r="WCW30" s="921"/>
      <c r="WCX30" s="921"/>
      <c r="WCY30" s="921"/>
      <c r="WCZ30" s="921"/>
      <c r="WDA30" s="921"/>
      <c r="WDB30" s="921"/>
      <c r="WDC30" s="921"/>
      <c r="WDD30" s="921"/>
      <c r="WDE30" s="921"/>
      <c r="WDF30" s="921"/>
      <c r="WDG30" s="921"/>
      <c r="WDH30" s="921"/>
      <c r="WDI30" s="921"/>
      <c r="WDJ30" s="921"/>
      <c r="WDK30" s="921"/>
      <c r="WDL30" s="921"/>
      <c r="WDM30" s="921"/>
      <c r="WDN30" s="921"/>
      <c r="WDO30" s="921"/>
      <c r="WDP30" s="921"/>
      <c r="WDQ30" s="921"/>
      <c r="WDR30" s="921"/>
      <c r="WDS30" s="921"/>
      <c r="WDT30" s="921"/>
      <c r="WDU30" s="921"/>
      <c r="WDV30" s="921"/>
      <c r="WDW30" s="921"/>
      <c r="WDX30" s="921"/>
      <c r="WDY30" s="921"/>
      <c r="WDZ30" s="921"/>
      <c r="WEA30" s="921"/>
      <c r="WEB30" s="921"/>
      <c r="WEC30" s="921"/>
      <c r="WED30" s="921"/>
      <c r="WEE30" s="921"/>
      <c r="WEF30" s="921"/>
      <c r="WEG30" s="921"/>
      <c r="WEH30" s="921"/>
      <c r="WEI30" s="921"/>
      <c r="WEJ30" s="921"/>
      <c r="WEK30" s="921"/>
      <c r="WEL30" s="921"/>
      <c r="WEM30" s="921"/>
      <c r="WEN30" s="921"/>
      <c r="WEO30" s="921"/>
      <c r="WEP30" s="921"/>
      <c r="WEQ30" s="921"/>
      <c r="WER30" s="921"/>
      <c r="WES30" s="921"/>
      <c r="WET30" s="921"/>
      <c r="WEU30" s="921"/>
      <c r="WEV30" s="921"/>
      <c r="WEW30" s="921"/>
      <c r="WEX30" s="921"/>
      <c r="WEY30" s="921"/>
      <c r="WEZ30" s="921"/>
      <c r="WFA30" s="921"/>
      <c r="WFB30" s="921"/>
      <c r="WFC30" s="921"/>
      <c r="WFD30" s="921"/>
      <c r="WFE30" s="921"/>
      <c r="WFF30" s="921"/>
      <c r="WFG30" s="921"/>
      <c r="WFH30" s="921"/>
      <c r="WFI30" s="921"/>
      <c r="WFJ30" s="921"/>
      <c r="WFK30" s="921"/>
      <c r="WFL30" s="921"/>
      <c r="WFM30" s="921"/>
      <c r="WFN30" s="921"/>
      <c r="WFO30" s="921"/>
      <c r="WFP30" s="921"/>
      <c r="WFQ30" s="921"/>
      <c r="WFR30" s="921"/>
      <c r="WFS30" s="921"/>
      <c r="WFT30" s="921"/>
      <c r="WFU30" s="921"/>
      <c r="WFV30" s="921"/>
      <c r="WFW30" s="921"/>
      <c r="WFX30" s="921"/>
      <c r="WFY30" s="921"/>
      <c r="WFZ30" s="921"/>
      <c r="WGA30" s="921"/>
      <c r="WGB30" s="921"/>
      <c r="WGC30" s="921"/>
      <c r="WGD30" s="921"/>
      <c r="WGE30" s="921"/>
      <c r="WGF30" s="921"/>
      <c r="WGG30" s="921"/>
      <c r="WGH30" s="921"/>
      <c r="WGI30" s="921"/>
      <c r="WGJ30" s="921"/>
      <c r="WGK30" s="921"/>
      <c r="WGL30" s="921"/>
      <c r="WGM30" s="921"/>
      <c r="WGN30" s="921"/>
      <c r="WGO30" s="921"/>
      <c r="WGP30" s="921"/>
      <c r="WGQ30" s="921"/>
      <c r="WGR30" s="921"/>
      <c r="WGS30" s="921"/>
      <c r="WGT30" s="921"/>
      <c r="WGU30" s="921"/>
      <c r="WGV30" s="921"/>
      <c r="WGW30" s="921"/>
      <c r="WGX30" s="921"/>
      <c r="WGY30" s="921"/>
      <c r="WGZ30" s="921"/>
      <c r="WHA30" s="921"/>
      <c r="WHB30" s="921"/>
      <c r="WHC30" s="921"/>
      <c r="WHD30" s="921"/>
      <c r="WHE30" s="921"/>
      <c r="WHF30" s="921"/>
      <c r="WHG30" s="921"/>
      <c r="WHH30" s="921"/>
      <c r="WHI30" s="921"/>
      <c r="WHJ30" s="921"/>
      <c r="WHK30" s="921"/>
      <c r="WHL30" s="921"/>
      <c r="WHM30" s="921"/>
      <c r="WHN30" s="921"/>
      <c r="WHO30" s="921"/>
      <c r="WHP30" s="921"/>
      <c r="WHQ30" s="921"/>
      <c r="WHR30" s="921"/>
      <c r="WHS30" s="921"/>
      <c r="WHT30" s="921"/>
      <c r="WHU30" s="921"/>
      <c r="WHV30" s="921"/>
      <c r="WHW30" s="921"/>
      <c r="WHX30" s="921"/>
      <c r="WHY30" s="921"/>
      <c r="WHZ30" s="921"/>
      <c r="WIA30" s="921"/>
      <c r="WIB30" s="921"/>
      <c r="WIC30" s="921"/>
      <c r="WID30" s="921"/>
      <c r="WIE30" s="921"/>
      <c r="WIF30" s="921"/>
      <c r="WIG30" s="921"/>
      <c r="WIH30" s="921"/>
      <c r="WII30" s="921"/>
      <c r="WIJ30" s="921"/>
      <c r="WIK30" s="921"/>
      <c r="WIL30" s="921"/>
      <c r="WIM30" s="921"/>
      <c r="WIN30" s="921"/>
      <c r="WIO30" s="921"/>
      <c r="WIP30" s="921"/>
      <c r="WIQ30" s="921"/>
      <c r="WIR30" s="921"/>
      <c r="WIS30" s="921"/>
      <c r="WIT30" s="921"/>
      <c r="WIU30" s="921"/>
      <c r="WIV30" s="921"/>
      <c r="WIW30" s="921"/>
      <c r="WIX30" s="921"/>
      <c r="WIY30" s="921"/>
      <c r="WIZ30" s="921"/>
      <c r="WJA30" s="921"/>
      <c r="WJB30" s="921"/>
      <c r="WJC30" s="921"/>
      <c r="WJD30" s="921"/>
      <c r="WJE30" s="921"/>
      <c r="WJF30" s="921"/>
      <c r="WJG30" s="921"/>
      <c r="WJH30" s="921"/>
      <c r="WJI30" s="921"/>
      <c r="WJJ30" s="921"/>
      <c r="WJK30" s="921"/>
      <c r="WJL30" s="921"/>
      <c r="WJM30" s="921"/>
      <c r="WJN30" s="921"/>
      <c r="WJO30" s="921"/>
      <c r="WJP30" s="921"/>
      <c r="WJQ30" s="921"/>
      <c r="WJR30" s="921"/>
      <c r="WJS30" s="921"/>
      <c r="WJT30" s="921"/>
      <c r="WJU30" s="921"/>
      <c r="WJV30" s="921"/>
      <c r="WJW30" s="921"/>
      <c r="WJX30" s="921"/>
      <c r="WJY30" s="921"/>
      <c r="WJZ30" s="921"/>
      <c r="WKA30" s="921"/>
      <c r="WKB30" s="921"/>
      <c r="WKC30" s="921"/>
      <c r="WKD30" s="921"/>
      <c r="WKE30" s="921"/>
      <c r="WKF30" s="921"/>
      <c r="WKG30" s="921"/>
      <c r="WKH30" s="921"/>
      <c r="WKI30" s="921"/>
      <c r="WKJ30" s="921"/>
      <c r="WKK30" s="921"/>
      <c r="WKL30" s="921"/>
      <c r="WKM30" s="921"/>
      <c r="WKN30" s="921"/>
      <c r="WKO30" s="921"/>
      <c r="WKP30" s="921"/>
      <c r="WKQ30" s="921"/>
      <c r="WKR30" s="921"/>
      <c r="WKS30" s="921"/>
      <c r="WKT30" s="921"/>
      <c r="WKU30" s="921"/>
      <c r="WKV30" s="921"/>
      <c r="WKW30" s="921"/>
      <c r="WKX30" s="921"/>
      <c r="WKY30" s="921"/>
      <c r="WKZ30" s="921"/>
      <c r="WLA30" s="921"/>
      <c r="WLB30" s="921"/>
      <c r="WLC30" s="921"/>
      <c r="WLD30" s="921"/>
      <c r="WLE30" s="921"/>
      <c r="WLF30" s="921"/>
      <c r="WLG30" s="921"/>
      <c r="WLH30" s="921"/>
      <c r="WLI30" s="921"/>
      <c r="WLJ30" s="921"/>
      <c r="WLK30" s="921"/>
      <c r="WLL30" s="921"/>
      <c r="WLM30" s="921"/>
      <c r="WLN30" s="921"/>
      <c r="WLO30" s="921"/>
      <c r="WLP30" s="921"/>
      <c r="WLQ30" s="921"/>
      <c r="WLR30" s="921"/>
      <c r="WLS30" s="921"/>
      <c r="WLT30" s="921"/>
      <c r="WLU30" s="921"/>
      <c r="WLV30" s="921"/>
      <c r="WLW30" s="921"/>
      <c r="WLX30" s="921"/>
      <c r="WLY30" s="921"/>
      <c r="WLZ30" s="921"/>
      <c r="WMA30" s="921"/>
      <c r="WMB30" s="921"/>
      <c r="WMC30" s="921"/>
      <c r="WMD30" s="921"/>
      <c r="WME30" s="921"/>
      <c r="WMF30" s="921"/>
      <c r="WMG30" s="921"/>
      <c r="WMH30" s="921"/>
      <c r="WMI30" s="921"/>
      <c r="WMJ30" s="921"/>
      <c r="WMK30" s="921"/>
      <c r="WML30" s="921"/>
      <c r="WMM30" s="921"/>
      <c r="WMN30" s="921"/>
      <c r="WMO30" s="921"/>
      <c r="WMP30" s="921"/>
      <c r="WMQ30" s="921"/>
      <c r="WMR30" s="921"/>
      <c r="WMS30" s="921"/>
      <c r="WMT30" s="921"/>
      <c r="WMU30" s="921"/>
      <c r="WMV30" s="921"/>
      <c r="WMW30" s="921"/>
      <c r="WMX30" s="921"/>
      <c r="WMY30" s="921"/>
      <c r="WMZ30" s="921"/>
      <c r="WNA30" s="921"/>
      <c r="WNB30" s="921"/>
      <c r="WNC30" s="921"/>
      <c r="WND30" s="921"/>
      <c r="WNE30" s="921"/>
      <c r="WNF30" s="921"/>
      <c r="WNG30" s="921"/>
      <c r="WNH30" s="921"/>
      <c r="WNI30" s="921"/>
      <c r="WNJ30" s="921"/>
      <c r="WNK30" s="921"/>
      <c r="WNL30" s="921"/>
      <c r="WNM30" s="921"/>
      <c r="WNN30" s="921"/>
      <c r="WNO30" s="921"/>
      <c r="WNP30" s="921"/>
      <c r="WNQ30" s="921"/>
      <c r="WNR30" s="921"/>
      <c r="WNS30" s="921"/>
      <c r="WNT30" s="921"/>
      <c r="WNU30" s="921"/>
      <c r="WNV30" s="921"/>
      <c r="WNW30" s="921"/>
      <c r="WNX30" s="921"/>
      <c r="WNY30" s="921"/>
      <c r="WNZ30" s="921"/>
      <c r="WOA30" s="921"/>
      <c r="WOB30" s="921"/>
      <c r="WOC30" s="921"/>
      <c r="WOD30" s="921"/>
      <c r="WOE30" s="921"/>
      <c r="WOF30" s="921"/>
      <c r="WOG30" s="921"/>
      <c r="WOH30" s="921"/>
      <c r="WOI30" s="921"/>
      <c r="WOJ30" s="921"/>
      <c r="WOK30" s="921"/>
      <c r="WOL30" s="921"/>
      <c r="WOM30" s="921"/>
      <c r="WON30" s="921"/>
      <c r="WOO30" s="921"/>
      <c r="WOP30" s="921"/>
      <c r="WOQ30" s="921"/>
      <c r="WOR30" s="921"/>
      <c r="WOS30" s="921"/>
      <c r="WOT30" s="921"/>
      <c r="WOU30" s="921"/>
      <c r="WOV30" s="921"/>
      <c r="WOW30" s="921"/>
      <c r="WOX30" s="921"/>
      <c r="WOY30" s="921"/>
      <c r="WOZ30" s="921"/>
      <c r="WPA30" s="921"/>
      <c r="WPB30" s="921"/>
      <c r="WPC30" s="921"/>
      <c r="WPD30" s="921"/>
      <c r="WPE30" s="921"/>
      <c r="WPF30" s="921"/>
      <c r="WPG30" s="921"/>
      <c r="WPH30" s="921"/>
      <c r="WPI30" s="921"/>
      <c r="WPJ30" s="921"/>
      <c r="WPK30" s="921"/>
      <c r="WPL30" s="921"/>
      <c r="WPM30" s="921"/>
      <c r="WPN30" s="921"/>
      <c r="WPO30" s="921"/>
      <c r="WPP30" s="921"/>
      <c r="WPQ30" s="921"/>
      <c r="WPR30" s="921"/>
      <c r="WPS30" s="921"/>
      <c r="WPT30" s="921"/>
      <c r="WPU30" s="921"/>
      <c r="WPV30" s="921"/>
      <c r="WPW30" s="921"/>
      <c r="WPX30" s="921"/>
      <c r="WPY30" s="921"/>
      <c r="WPZ30" s="921"/>
      <c r="WQA30" s="921"/>
      <c r="WQB30" s="921"/>
      <c r="WQC30" s="921"/>
      <c r="WQD30" s="921"/>
      <c r="WQE30" s="921"/>
      <c r="WQF30" s="921"/>
      <c r="WQG30" s="921"/>
      <c r="WQH30" s="921"/>
      <c r="WQI30" s="921"/>
      <c r="WQJ30" s="921"/>
      <c r="WQK30" s="921"/>
      <c r="WQL30" s="921"/>
      <c r="WQM30" s="921"/>
      <c r="WQN30" s="921"/>
      <c r="WQO30" s="921"/>
      <c r="WQP30" s="921"/>
      <c r="WQQ30" s="921"/>
      <c r="WQR30" s="921"/>
      <c r="WQS30" s="921"/>
      <c r="WQT30" s="921"/>
      <c r="WQU30" s="921"/>
      <c r="WQV30" s="921"/>
      <c r="WQW30" s="921"/>
      <c r="WQX30" s="921"/>
      <c r="WQY30" s="921"/>
      <c r="WQZ30" s="921"/>
      <c r="WRA30" s="921"/>
      <c r="WRB30" s="921"/>
      <c r="WRC30" s="921"/>
      <c r="WRD30" s="921"/>
      <c r="WRE30" s="921"/>
      <c r="WRF30" s="921"/>
      <c r="WRG30" s="921"/>
      <c r="WRH30" s="921"/>
      <c r="WRI30" s="921"/>
      <c r="WRJ30" s="921"/>
      <c r="WRK30" s="921"/>
      <c r="WRL30" s="921"/>
      <c r="WRM30" s="921"/>
      <c r="WRN30" s="921"/>
      <c r="WRO30" s="921"/>
      <c r="WRP30" s="921"/>
      <c r="WRQ30" s="921"/>
      <c r="WRR30" s="921"/>
      <c r="WRS30" s="921"/>
      <c r="WRT30" s="921"/>
      <c r="WRU30" s="921"/>
      <c r="WRV30" s="921"/>
      <c r="WRW30" s="921"/>
      <c r="WRX30" s="921"/>
      <c r="WRY30" s="921"/>
      <c r="WRZ30" s="921"/>
      <c r="WSA30" s="921"/>
      <c r="WSB30" s="921"/>
      <c r="WSC30" s="921"/>
      <c r="WSD30" s="921"/>
      <c r="WSE30" s="921"/>
      <c r="WSF30" s="921"/>
      <c r="WSG30" s="921"/>
      <c r="WSH30" s="921"/>
      <c r="WSI30" s="921"/>
      <c r="WSJ30" s="921"/>
      <c r="WSK30" s="921"/>
      <c r="WSL30" s="921"/>
      <c r="WSM30" s="921"/>
      <c r="WSN30" s="921"/>
      <c r="WSO30" s="921"/>
      <c r="WSP30" s="921"/>
      <c r="WSQ30" s="921"/>
      <c r="WSR30" s="921"/>
      <c r="WSS30" s="921"/>
      <c r="WST30" s="921"/>
      <c r="WSU30" s="921"/>
      <c r="WSV30" s="921"/>
      <c r="WSW30" s="921"/>
      <c r="WSX30" s="921"/>
      <c r="WSY30" s="921"/>
      <c r="WSZ30" s="921"/>
      <c r="WTA30" s="921"/>
      <c r="WTB30" s="921"/>
      <c r="WTC30" s="921"/>
      <c r="WTD30" s="921"/>
      <c r="WTE30" s="921"/>
      <c r="WTF30" s="921"/>
      <c r="WTG30" s="921"/>
      <c r="WTH30" s="921"/>
      <c r="WTI30" s="921"/>
      <c r="WTJ30" s="921"/>
      <c r="WTK30" s="921"/>
      <c r="WTL30" s="921"/>
      <c r="WTM30" s="921"/>
      <c r="WTN30" s="921"/>
      <c r="WTO30" s="921"/>
      <c r="WTP30" s="921"/>
      <c r="WTQ30" s="921"/>
      <c r="WTR30" s="921"/>
      <c r="WTS30" s="921"/>
      <c r="WTT30" s="921"/>
      <c r="WTU30" s="921"/>
      <c r="WTV30" s="921"/>
      <c r="WTW30" s="921"/>
      <c r="WTX30" s="921"/>
      <c r="WTY30" s="921"/>
      <c r="WTZ30" s="921"/>
      <c r="WUA30" s="921"/>
      <c r="WUB30" s="921"/>
      <c r="WUC30" s="921"/>
      <c r="WUD30" s="921"/>
      <c r="WUE30" s="921"/>
      <c r="WUF30" s="921"/>
      <c r="WUG30" s="921"/>
      <c r="WUH30" s="921"/>
      <c r="WUI30" s="921"/>
      <c r="WUJ30" s="921"/>
      <c r="WUK30" s="921"/>
      <c r="WUL30" s="921"/>
      <c r="WUM30" s="921"/>
      <c r="WUN30" s="921"/>
      <c r="WUO30" s="921"/>
      <c r="WUP30" s="921"/>
      <c r="WUQ30" s="921"/>
      <c r="WUR30" s="921"/>
      <c r="WUS30" s="921"/>
      <c r="WUT30" s="921"/>
      <c r="WUU30" s="921"/>
      <c r="WUV30" s="921"/>
      <c r="WUW30" s="921"/>
      <c r="WUX30" s="921"/>
      <c r="WUY30" s="921"/>
      <c r="WUZ30" s="921"/>
      <c r="WVA30" s="921"/>
      <c r="WVB30" s="921"/>
      <c r="WVC30" s="921"/>
      <c r="WVD30" s="921"/>
      <c r="WVE30" s="921"/>
      <c r="WVF30" s="921"/>
      <c r="WVG30" s="921"/>
      <c r="WVH30" s="921"/>
      <c r="WVI30" s="921"/>
      <c r="WVJ30" s="921"/>
      <c r="WVK30" s="921"/>
      <c r="WVL30" s="921"/>
      <c r="WVM30" s="921"/>
      <c r="WVN30" s="921"/>
      <c r="WVO30" s="921"/>
      <c r="WVP30" s="921"/>
      <c r="WVQ30" s="921"/>
      <c r="WVR30" s="921"/>
      <c r="WVS30" s="921"/>
      <c r="WVT30" s="921"/>
      <c r="WVU30" s="921"/>
      <c r="WVV30" s="921"/>
      <c r="WVW30" s="921"/>
      <c r="WVX30" s="921"/>
      <c r="WVY30" s="921"/>
      <c r="WVZ30" s="921"/>
      <c r="WWA30" s="921"/>
      <c r="WWB30" s="921"/>
      <c r="WWC30" s="921"/>
    </row>
    <row r="31" spans="1:16149" s="908" customFormat="1" ht="24.95" customHeight="1">
      <c r="A31" s="899" t="s">
        <v>223</v>
      </c>
      <c r="B31" s="736" t="s">
        <v>961</v>
      </c>
      <c r="C31" s="743" t="s">
        <v>1732</v>
      </c>
      <c r="D31" s="738">
        <v>21233</v>
      </c>
      <c r="E31" s="738">
        <v>30481</v>
      </c>
      <c r="F31" s="915">
        <f t="shared" ca="1" si="4"/>
        <v>36.675588769025879</v>
      </c>
      <c r="G31" s="916">
        <f t="shared" si="0"/>
        <v>43148</v>
      </c>
      <c r="H31" s="917">
        <v>39774</v>
      </c>
      <c r="I31" s="741" t="s">
        <v>121</v>
      </c>
      <c r="J31" s="741" t="s">
        <v>121</v>
      </c>
      <c r="K31" s="443">
        <v>7</v>
      </c>
      <c r="L31" s="443">
        <f t="shared" si="1"/>
        <v>46.25</v>
      </c>
      <c r="M31" s="443">
        <f t="shared" si="1"/>
        <v>62.25</v>
      </c>
      <c r="N31" s="902">
        <v>31.25</v>
      </c>
      <c r="O31" s="902">
        <v>47.25</v>
      </c>
      <c r="P31" s="903">
        <f t="shared" si="5"/>
        <v>207974.58480329998</v>
      </c>
      <c r="Q31" s="443">
        <f t="shared" si="2"/>
        <v>36</v>
      </c>
      <c r="R31" s="904">
        <v>20</v>
      </c>
      <c r="S31" s="904">
        <v>35</v>
      </c>
      <c r="T31" s="904">
        <f>+$R$16+10*1.5+6*2</f>
        <v>47</v>
      </c>
      <c r="U31" s="903">
        <f t="shared" si="3"/>
        <v>1869378</v>
      </c>
      <c r="V31" s="918"/>
      <c r="W31" s="919"/>
      <c r="X31" s="920"/>
    </row>
    <row r="32" spans="1:16149" s="908" customFormat="1" ht="24.95" customHeight="1">
      <c r="A32" s="899" t="s">
        <v>290</v>
      </c>
      <c r="B32" s="736" t="s">
        <v>949</v>
      </c>
      <c r="C32" s="743" t="s">
        <v>116</v>
      </c>
      <c r="D32" s="738">
        <v>21445</v>
      </c>
      <c r="E32" s="738">
        <v>30319</v>
      </c>
      <c r="F32" s="915">
        <f t="shared" ca="1" si="4"/>
        <v>37.119424385464235</v>
      </c>
      <c r="G32" s="916">
        <f t="shared" si="0"/>
        <v>43360</v>
      </c>
      <c r="H32" s="917">
        <f>27503</f>
        <v>27503</v>
      </c>
      <c r="I32" s="741" t="s">
        <v>231</v>
      </c>
      <c r="J32" s="741" t="s">
        <v>231</v>
      </c>
      <c r="K32" s="443">
        <v>8</v>
      </c>
      <c r="L32" s="443">
        <f t="shared" si="1"/>
        <v>15</v>
      </c>
      <c r="M32" s="443">
        <f t="shared" si="1"/>
        <v>15</v>
      </c>
      <c r="N32" s="902"/>
      <c r="O32" s="902"/>
      <c r="P32" s="903">
        <f t="shared" si="5"/>
        <v>39763.314843</v>
      </c>
      <c r="Q32" s="443">
        <f t="shared" si="2"/>
        <v>36</v>
      </c>
      <c r="R32" s="904">
        <v>20</v>
      </c>
      <c r="S32" s="904">
        <v>35</v>
      </c>
      <c r="T32" s="904">
        <f>+$R$16+10*1.5+6*2</f>
        <v>47</v>
      </c>
      <c r="U32" s="903">
        <f t="shared" si="3"/>
        <v>1292641</v>
      </c>
      <c r="V32" s="918"/>
      <c r="W32" s="919"/>
      <c r="X32" s="920"/>
    </row>
    <row r="33" spans="1:16149" s="921" customFormat="1" ht="24.95" customHeight="1">
      <c r="A33" s="899" t="s">
        <v>439</v>
      </c>
      <c r="B33" s="736" t="s">
        <v>1765</v>
      </c>
      <c r="C33" s="743" t="s">
        <v>116</v>
      </c>
      <c r="D33" s="738">
        <v>21061</v>
      </c>
      <c r="E33" s="738">
        <v>30622</v>
      </c>
      <c r="F33" s="915">
        <f t="shared" ca="1" si="4"/>
        <v>36.289287399162866</v>
      </c>
      <c r="G33" s="916">
        <f t="shared" si="0"/>
        <v>42976</v>
      </c>
      <c r="H33" s="917">
        <f>25545</f>
        <v>25545</v>
      </c>
      <c r="I33" s="741" t="s">
        <v>231</v>
      </c>
      <c r="J33" s="741" t="s">
        <v>231</v>
      </c>
      <c r="K33" s="443">
        <v>2</v>
      </c>
      <c r="L33" s="443">
        <f t="shared" si="1"/>
        <v>15</v>
      </c>
      <c r="M33" s="443">
        <f t="shared" si="1"/>
        <v>15</v>
      </c>
      <c r="N33" s="902"/>
      <c r="O33" s="902"/>
      <c r="P33" s="903">
        <f t="shared" si="5"/>
        <v>36932.475644999999</v>
      </c>
      <c r="Q33" s="443">
        <f t="shared" si="2"/>
        <v>36</v>
      </c>
      <c r="R33" s="904">
        <v>20</v>
      </c>
      <c r="S33" s="904">
        <v>35</v>
      </c>
      <c r="T33" s="904">
        <f>+$R$16+10*1.5+6*2</f>
        <v>47</v>
      </c>
      <c r="U33" s="903">
        <f t="shared" si="3"/>
        <v>1200615</v>
      </c>
      <c r="V33" s="918"/>
      <c r="W33" s="919"/>
      <c r="X33" s="920"/>
      <c r="Y33" s="908"/>
      <c r="Z33" s="908"/>
      <c r="AA33" s="908"/>
      <c r="AB33" s="908"/>
      <c r="AC33" s="908"/>
      <c r="AD33" s="908"/>
      <c r="AE33" s="908"/>
      <c r="AF33" s="908"/>
      <c r="AG33" s="908"/>
      <c r="AH33" s="908"/>
      <c r="AI33" s="908"/>
      <c r="AJ33" s="908"/>
      <c r="AK33" s="908"/>
      <c r="AL33" s="908"/>
      <c r="AM33" s="908"/>
      <c r="AN33" s="908"/>
      <c r="AO33" s="908"/>
      <c r="AP33" s="908"/>
      <c r="AQ33" s="908"/>
      <c r="AR33" s="908"/>
      <c r="AS33" s="908"/>
      <c r="AT33" s="908"/>
      <c r="AU33" s="908"/>
      <c r="AV33" s="908"/>
      <c r="AW33" s="908"/>
      <c r="AX33" s="908"/>
      <c r="AY33" s="908"/>
      <c r="AZ33" s="908"/>
      <c r="BA33" s="908"/>
      <c r="BB33" s="908"/>
      <c r="BC33" s="908"/>
      <c r="BD33" s="908"/>
      <c r="BE33" s="908"/>
      <c r="BF33" s="908"/>
      <c r="BG33" s="908"/>
      <c r="BH33" s="908"/>
      <c r="BI33" s="908"/>
      <c r="BJ33" s="908"/>
      <c r="BK33" s="908"/>
      <c r="BL33" s="908"/>
      <c r="BM33" s="908"/>
      <c r="BN33" s="908"/>
      <c r="BO33" s="908"/>
      <c r="BP33" s="908"/>
      <c r="BQ33" s="908"/>
      <c r="BR33" s="908"/>
      <c r="BS33" s="908"/>
      <c r="BT33" s="908"/>
      <c r="BU33" s="908"/>
      <c r="BV33" s="908"/>
      <c r="BW33" s="908"/>
      <c r="BX33" s="908"/>
      <c r="BY33" s="908"/>
      <c r="BZ33" s="908"/>
      <c r="CA33" s="908"/>
      <c r="CB33" s="908"/>
      <c r="CC33" s="908"/>
      <c r="CD33" s="908"/>
      <c r="CE33" s="908"/>
      <c r="CF33" s="908"/>
      <c r="CG33" s="908"/>
      <c r="CH33" s="908"/>
      <c r="CI33" s="908"/>
      <c r="CJ33" s="908"/>
      <c r="CK33" s="908"/>
      <c r="CL33" s="908"/>
      <c r="CM33" s="908"/>
      <c r="CN33" s="908"/>
      <c r="CO33" s="908"/>
      <c r="CP33" s="908"/>
      <c r="CQ33" s="908"/>
      <c r="CR33" s="908"/>
      <c r="CS33" s="908"/>
      <c r="CT33" s="908"/>
      <c r="CU33" s="908"/>
      <c r="CV33" s="908"/>
      <c r="CW33" s="908"/>
      <c r="CX33" s="908"/>
      <c r="CY33" s="908"/>
      <c r="CZ33" s="908"/>
      <c r="DA33" s="908"/>
      <c r="DB33" s="908"/>
      <c r="DC33" s="908"/>
      <c r="DD33" s="908"/>
      <c r="DE33" s="908"/>
      <c r="DF33" s="908"/>
      <c r="DG33" s="908"/>
      <c r="DH33" s="908"/>
      <c r="DI33" s="908"/>
      <c r="DJ33" s="908"/>
      <c r="DK33" s="908"/>
      <c r="DL33" s="908"/>
      <c r="DM33" s="908"/>
      <c r="DN33" s="908"/>
      <c r="DO33" s="908"/>
      <c r="DP33" s="908"/>
      <c r="DQ33" s="908"/>
      <c r="DR33" s="908"/>
      <c r="DS33" s="908"/>
      <c r="DT33" s="908"/>
      <c r="DU33" s="908"/>
      <c r="DV33" s="908"/>
      <c r="DW33" s="908"/>
      <c r="DX33" s="908"/>
      <c r="DY33" s="908"/>
      <c r="DZ33" s="908"/>
      <c r="EA33" s="908"/>
      <c r="EB33" s="908"/>
      <c r="EC33" s="908"/>
      <c r="ED33" s="908"/>
      <c r="EE33" s="908"/>
      <c r="EF33" s="908"/>
      <c r="EG33" s="908"/>
      <c r="EH33" s="908"/>
      <c r="EI33" s="908"/>
      <c r="EJ33" s="908"/>
      <c r="EK33" s="908"/>
      <c r="EL33" s="908"/>
      <c r="EM33" s="908"/>
      <c r="EN33" s="908"/>
      <c r="EO33" s="908"/>
      <c r="EP33" s="908"/>
      <c r="EQ33" s="908"/>
      <c r="ER33" s="908"/>
      <c r="ES33" s="908"/>
      <c r="ET33" s="908"/>
      <c r="EU33" s="908"/>
      <c r="EV33" s="908"/>
      <c r="EW33" s="908"/>
      <c r="EX33" s="908"/>
      <c r="EY33" s="908"/>
      <c r="EZ33" s="908"/>
      <c r="FA33" s="908"/>
      <c r="FB33" s="908"/>
      <c r="FC33" s="908"/>
      <c r="FD33" s="908"/>
      <c r="FE33" s="908"/>
      <c r="FF33" s="908"/>
      <c r="FG33" s="908"/>
      <c r="FH33" s="908"/>
      <c r="FI33" s="908"/>
      <c r="FJ33" s="908"/>
      <c r="FK33" s="908"/>
      <c r="FL33" s="908"/>
      <c r="FM33" s="908"/>
      <c r="FN33" s="908"/>
      <c r="FO33" s="908"/>
      <c r="FP33" s="908"/>
      <c r="FQ33" s="908"/>
      <c r="FR33" s="908"/>
      <c r="FS33" s="908"/>
      <c r="FT33" s="908"/>
      <c r="FU33" s="908"/>
      <c r="FV33" s="908"/>
      <c r="FW33" s="908"/>
      <c r="FX33" s="908"/>
      <c r="FY33" s="908"/>
      <c r="FZ33" s="908"/>
      <c r="GA33" s="908"/>
      <c r="GB33" s="908"/>
      <c r="GC33" s="908"/>
      <c r="GD33" s="908"/>
      <c r="GE33" s="908"/>
      <c r="GF33" s="908"/>
      <c r="GG33" s="908"/>
      <c r="GH33" s="908"/>
      <c r="GI33" s="908"/>
      <c r="GJ33" s="908"/>
      <c r="GK33" s="908"/>
      <c r="GL33" s="908"/>
      <c r="GM33" s="908"/>
      <c r="GN33" s="908"/>
      <c r="GO33" s="908"/>
      <c r="GP33" s="908"/>
      <c r="GQ33" s="908"/>
      <c r="GR33" s="908"/>
      <c r="GS33" s="908"/>
      <c r="GT33" s="908"/>
      <c r="GU33" s="908"/>
      <c r="GV33" s="908"/>
      <c r="GW33" s="908"/>
      <c r="GX33" s="908"/>
      <c r="GY33" s="908"/>
      <c r="GZ33" s="908"/>
      <c r="HA33" s="908"/>
      <c r="HB33" s="908"/>
      <c r="HC33" s="908"/>
      <c r="HD33" s="908"/>
      <c r="HE33" s="908"/>
      <c r="HF33" s="908"/>
      <c r="HG33" s="908"/>
      <c r="HH33" s="908"/>
      <c r="HI33" s="908"/>
      <c r="HJ33" s="908"/>
      <c r="HK33" s="908"/>
      <c r="HL33" s="908"/>
      <c r="HM33" s="908"/>
      <c r="HN33" s="908"/>
      <c r="HO33" s="908"/>
      <c r="HP33" s="908"/>
      <c r="HQ33" s="908"/>
      <c r="HR33" s="908"/>
      <c r="HS33" s="908"/>
      <c r="HT33" s="908"/>
      <c r="HU33" s="908"/>
      <c r="HV33" s="908"/>
      <c r="HW33" s="908"/>
      <c r="HX33" s="908"/>
      <c r="HY33" s="908"/>
      <c r="HZ33" s="908"/>
      <c r="IA33" s="908"/>
      <c r="IB33" s="908"/>
      <c r="IC33" s="908"/>
      <c r="ID33" s="908"/>
      <c r="IE33" s="908"/>
      <c r="IF33" s="908"/>
      <c r="IG33" s="908"/>
      <c r="IH33" s="908"/>
      <c r="II33" s="908"/>
      <c r="IJ33" s="908"/>
      <c r="IK33" s="908"/>
      <c r="IL33" s="908"/>
      <c r="IM33" s="908"/>
      <c r="IN33" s="908"/>
      <c r="IO33" s="908"/>
      <c r="IP33" s="908"/>
      <c r="IQ33" s="908"/>
      <c r="IR33" s="908"/>
      <c r="IS33" s="908"/>
      <c r="IT33" s="908"/>
      <c r="IU33" s="908"/>
      <c r="IV33" s="908"/>
      <c r="IW33" s="908"/>
      <c r="IX33" s="908"/>
      <c r="IY33" s="908"/>
      <c r="IZ33" s="908"/>
      <c r="JA33" s="908"/>
      <c r="JB33" s="908"/>
      <c r="JC33" s="908"/>
      <c r="JD33" s="908"/>
      <c r="JE33" s="908"/>
      <c r="JF33" s="908"/>
      <c r="JG33" s="908"/>
      <c r="JH33" s="908"/>
      <c r="JI33" s="908"/>
      <c r="JJ33" s="908"/>
      <c r="JK33" s="908"/>
      <c r="JL33" s="908"/>
      <c r="JM33" s="908"/>
      <c r="JN33" s="908"/>
      <c r="JO33" s="908"/>
      <c r="JP33" s="908"/>
      <c r="JQ33" s="908"/>
      <c r="JR33" s="908"/>
      <c r="JS33" s="908"/>
      <c r="JT33" s="908"/>
      <c r="JU33" s="908"/>
      <c r="JV33" s="908"/>
      <c r="JW33" s="908"/>
      <c r="JX33" s="908"/>
      <c r="JY33" s="908"/>
      <c r="JZ33" s="908"/>
      <c r="KA33" s="908"/>
      <c r="KB33" s="908"/>
      <c r="KC33" s="908"/>
      <c r="KD33" s="908"/>
      <c r="KE33" s="908"/>
      <c r="KF33" s="908"/>
      <c r="KG33" s="908"/>
      <c r="KH33" s="908"/>
      <c r="KI33" s="908"/>
      <c r="KJ33" s="908"/>
      <c r="KK33" s="908"/>
      <c r="KL33" s="908"/>
      <c r="KM33" s="908"/>
      <c r="KN33" s="908"/>
      <c r="KO33" s="908"/>
      <c r="KP33" s="908"/>
      <c r="KQ33" s="908"/>
      <c r="KR33" s="908"/>
      <c r="KS33" s="908"/>
      <c r="KT33" s="908"/>
      <c r="KU33" s="908"/>
      <c r="KV33" s="908"/>
      <c r="KW33" s="908"/>
      <c r="KX33" s="908"/>
      <c r="KY33" s="908"/>
      <c r="KZ33" s="908"/>
      <c r="LA33" s="908"/>
      <c r="LB33" s="908"/>
      <c r="LC33" s="908"/>
      <c r="LD33" s="908"/>
      <c r="LE33" s="908"/>
      <c r="LF33" s="908"/>
      <c r="LG33" s="908"/>
      <c r="LH33" s="908"/>
      <c r="LI33" s="908"/>
      <c r="LJ33" s="908"/>
      <c r="LK33" s="908"/>
      <c r="LL33" s="908"/>
      <c r="LM33" s="908"/>
      <c r="LN33" s="908"/>
      <c r="LO33" s="908"/>
      <c r="LP33" s="908"/>
      <c r="LQ33" s="908"/>
      <c r="LR33" s="908"/>
      <c r="LS33" s="908"/>
      <c r="LT33" s="908"/>
      <c r="LU33" s="908"/>
      <c r="LV33" s="908"/>
      <c r="LW33" s="908"/>
      <c r="LX33" s="908"/>
      <c r="LY33" s="908"/>
      <c r="LZ33" s="908"/>
      <c r="MA33" s="908"/>
      <c r="MB33" s="908"/>
      <c r="MC33" s="908"/>
      <c r="MD33" s="908"/>
      <c r="ME33" s="908"/>
      <c r="MF33" s="908"/>
      <c r="MG33" s="908"/>
      <c r="MH33" s="908"/>
      <c r="MI33" s="908"/>
      <c r="MJ33" s="908"/>
      <c r="MK33" s="908"/>
      <c r="ML33" s="908"/>
      <c r="MM33" s="908"/>
      <c r="MN33" s="908"/>
      <c r="MO33" s="908"/>
      <c r="MP33" s="908"/>
      <c r="MQ33" s="908"/>
      <c r="MR33" s="908"/>
      <c r="MS33" s="908"/>
      <c r="MT33" s="908"/>
      <c r="MU33" s="908"/>
      <c r="MV33" s="908"/>
      <c r="MW33" s="908"/>
      <c r="MX33" s="908"/>
      <c r="MY33" s="908"/>
      <c r="MZ33" s="908"/>
      <c r="NA33" s="908"/>
      <c r="NB33" s="908"/>
      <c r="NC33" s="908"/>
      <c r="ND33" s="908"/>
      <c r="NE33" s="908"/>
      <c r="NF33" s="908"/>
      <c r="NG33" s="908"/>
      <c r="NH33" s="908"/>
      <c r="NI33" s="908"/>
      <c r="NJ33" s="908"/>
      <c r="NK33" s="908"/>
      <c r="NL33" s="908"/>
      <c r="NM33" s="908"/>
      <c r="NN33" s="908"/>
      <c r="NO33" s="908"/>
      <c r="NP33" s="908"/>
      <c r="NQ33" s="908"/>
      <c r="NR33" s="908"/>
      <c r="NS33" s="908"/>
      <c r="NT33" s="908"/>
      <c r="NU33" s="908"/>
      <c r="NV33" s="908"/>
      <c r="NW33" s="908"/>
      <c r="NX33" s="908"/>
      <c r="NY33" s="908"/>
      <c r="NZ33" s="908"/>
      <c r="OA33" s="908"/>
      <c r="OB33" s="908"/>
      <c r="OC33" s="908"/>
      <c r="OD33" s="908"/>
      <c r="OE33" s="908"/>
      <c r="OF33" s="908"/>
      <c r="OG33" s="908"/>
      <c r="OH33" s="908"/>
      <c r="OI33" s="908"/>
      <c r="OJ33" s="908"/>
      <c r="OK33" s="908"/>
      <c r="OL33" s="908"/>
      <c r="OM33" s="908"/>
      <c r="ON33" s="908"/>
      <c r="OO33" s="908"/>
      <c r="OP33" s="908"/>
      <c r="OQ33" s="908"/>
      <c r="OR33" s="908"/>
      <c r="OS33" s="908"/>
      <c r="OT33" s="908"/>
      <c r="OU33" s="908"/>
      <c r="OV33" s="908"/>
      <c r="OW33" s="908"/>
      <c r="OX33" s="908"/>
      <c r="OY33" s="908"/>
      <c r="OZ33" s="908"/>
      <c r="PA33" s="908"/>
      <c r="PB33" s="908"/>
      <c r="PC33" s="908"/>
      <c r="PD33" s="908"/>
      <c r="PE33" s="908"/>
      <c r="PF33" s="908"/>
      <c r="PG33" s="908"/>
      <c r="PH33" s="908"/>
      <c r="PI33" s="908"/>
      <c r="PJ33" s="908"/>
      <c r="PK33" s="908"/>
      <c r="PL33" s="908"/>
      <c r="PM33" s="908"/>
      <c r="PN33" s="908"/>
      <c r="PO33" s="908"/>
      <c r="PP33" s="908"/>
      <c r="PQ33" s="908"/>
      <c r="PR33" s="908"/>
      <c r="PS33" s="908"/>
      <c r="PT33" s="908"/>
      <c r="PU33" s="908"/>
      <c r="PV33" s="908"/>
      <c r="PW33" s="908"/>
      <c r="PX33" s="908"/>
      <c r="PY33" s="908"/>
      <c r="PZ33" s="908"/>
      <c r="QA33" s="908"/>
      <c r="QB33" s="908"/>
      <c r="QC33" s="908"/>
      <c r="QD33" s="908"/>
      <c r="QE33" s="908"/>
      <c r="QF33" s="908"/>
      <c r="QG33" s="908"/>
      <c r="QH33" s="908"/>
      <c r="QI33" s="908"/>
      <c r="QJ33" s="908"/>
      <c r="QK33" s="908"/>
      <c r="QL33" s="908"/>
      <c r="QM33" s="908"/>
      <c r="QN33" s="908"/>
      <c r="QO33" s="908"/>
      <c r="QP33" s="908"/>
      <c r="QQ33" s="908"/>
      <c r="QR33" s="908"/>
      <c r="QS33" s="908"/>
      <c r="QT33" s="908"/>
      <c r="QU33" s="908"/>
      <c r="QV33" s="908"/>
      <c r="QW33" s="908"/>
      <c r="QX33" s="908"/>
      <c r="QY33" s="908"/>
      <c r="QZ33" s="908"/>
      <c r="RA33" s="908"/>
      <c r="RB33" s="908"/>
      <c r="RC33" s="908"/>
      <c r="RD33" s="908"/>
      <c r="RE33" s="908"/>
      <c r="RF33" s="908"/>
      <c r="RG33" s="908"/>
      <c r="RH33" s="908"/>
      <c r="RI33" s="908"/>
      <c r="RJ33" s="908"/>
      <c r="RK33" s="908"/>
      <c r="RL33" s="908"/>
      <c r="RM33" s="908"/>
      <c r="RN33" s="908"/>
      <c r="RO33" s="908"/>
      <c r="RP33" s="908"/>
      <c r="RQ33" s="908"/>
      <c r="RR33" s="908"/>
      <c r="RS33" s="908"/>
      <c r="RT33" s="908"/>
      <c r="RU33" s="908"/>
      <c r="RV33" s="908"/>
      <c r="RW33" s="908"/>
      <c r="RX33" s="908"/>
      <c r="RY33" s="908"/>
      <c r="RZ33" s="908"/>
      <c r="SA33" s="908"/>
      <c r="SB33" s="908"/>
      <c r="SC33" s="908"/>
      <c r="SD33" s="908"/>
      <c r="SE33" s="908"/>
      <c r="SF33" s="908"/>
      <c r="SG33" s="908"/>
      <c r="SH33" s="908"/>
      <c r="SI33" s="908"/>
      <c r="SJ33" s="908"/>
      <c r="SK33" s="908"/>
      <c r="SL33" s="908"/>
      <c r="SM33" s="908"/>
      <c r="SN33" s="908"/>
      <c r="SO33" s="908"/>
      <c r="SP33" s="908"/>
      <c r="SQ33" s="908"/>
      <c r="SR33" s="908"/>
      <c r="SS33" s="908"/>
      <c r="ST33" s="908"/>
      <c r="SU33" s="908"/>
      <c r="SV33" s="908"/>
      <c r="SW33" s="908"/>
      <c r="SX33" s="908"/>
      <c r="SY33" s="908"/>
      <c r="SZ33" s="908"/>
      <c r="TA33" s="908"/>
      <c r="TB33" s="908"/>
      <c r="TC33" s="908"/>
      <c r="TD33" s="908"/>
      <c r="TE33" s="908"/>
      <c r="TF33" s="908"/>
      <c r="TG33" s="908"/>
      <c r="TH33" s="908"/>
      <c r="TI33" s="908"/>
      <c r="TJ33" s="908"/>
      <c r="TK33" s="908"/>
      <c r="TL33" s="908"/>
      <c r="TM33" s="908"/>
      <c r="TN33" s="908"/>
      <c r="TO33" s="908"/>
      <c r="TP33" s="908"/>
      <c r="TQ33" s="908"/>
      <c r="TR33" s="908"/>
      <c r="TS33" s="908"/>
      <c r="TT33" s="908"/>
      <c r="TU33" s="908"/>
      <c r="TV33" s="908"/>
      <c r="TW33" s="908"/>
      <c r="TX33" s="908"/>
      <c r="TY33" s="908"/>
      <c r="TZ33" s="908"/>
      <c r="UA33" s="908"/>
      <c r="UB33" s="908"/>
      <c r="UC33" s="908"/>
      <c r="UD33" s="908"/>
      <c r="UE33" s="908"/>
      <c r="UF33" s="908"/>
      <c r="UG33" s="908"/>
      <c r="UH33" s="908"/>
      <c r="UI33" s="908"/>
      <c r="UJ33" s="908"/>
      <c r="UK33" s="908"/>
      <c r="UL33" s="908"/>
      <c r="UM33" s="908"/>
      <c r="UN33" s="908"/>
      <c r="UO33" s="908"/>
      <c r="UP33" s="908"/>
      <c r="UQ33" s="908"/>
      <c r="UR33" s="908"/>
      <c r="US33" s="908"/>
      <c r="UT33" s="908"/>
      <c r="UU33" s="908"/>
      <c r="UV33" s="908"/>
      <c r="UW33" s="908"/>
      <c r="UX33" s="908"/>
      <c r="UY33" s="908"/>
      <c r="UZ33" s="908"/>
      <c r="VA33" s="908"/>
      <c r="VB33" s="908"/>
      <c r="VC33" s="908"/>
      <c r="VD33" s="908"/>
      <c r="VE33" s="908"/>
      <c r="VF33" s="908"/>
      <c r="VG33" s="908"/>
      <c r="VH33" s="908"/>
      <c r="VI33" s="908"/>
      <c r="VJ33" s="908"/>
      <c r="VK33" s="908"/>
      <c r="VL33" s="908"/>
      <c r="VM33" s="908"/>
      <c r="VN33" s="908"/>
      <c r="VO33" s="908"/>
      <c r="VP33" s="908"/>
      <c r="VQ33" s="908"/>
      <c r="VR33" s="908"/>
      <c r="VS33" s="908"/>
      <c r="VT33" s="908"/>
      <c r="VU33" s="908"/>
      <c r="VV33" s="908"/>
      <c r="VW33" s="908"/>
      <c r="VX33" s="908"/>
      <c r="VY33" s="908"/>
      <c r="VZ33" s="908"/>
      <c r="WA33" s="908"/>
      <c r="WB33" s="908"/>
      <c r="WC33" s="908"/>
      <c r="WD33" s="908"/>
      <c r="WE33" s="908"/>
      <c r="WF33" s="908"/>
      <c r="WG33" s="908"/>
      <c r="WH33" s="908"/>
      <c r="WI33" s="908"/>
      <c r="WJ33" s="908"/>
      <c r="WK33" s="908"/>
      <c r="WL33" s="908"/>
      <c r="WM33" s="908"/>
      <c r="WN33" s="908"/>
      <c r="WO33" s="908"/>
      <c r="WP33" s="908"/>
      <c r="WQ33" s="908"/>
      <c r="WR33" s="908"/>
      <c r="WS33" s="908"/>
      <c r="WT33" s="908"/>
      <c r="WU33" s="908"/>
      <c r="WV33" s="908"/>
      <c r="WW33" s="908"/>
      <c r="WX33" s="908"/>
      <c r="WY33" s="908"/>
      <c r="WZ33" s="908"/>
      <c r="XA33" s="908"/>
      <c r="XB33" s="908"/>
      <c r="XC33" s="908"/>
      <c r="XD33" s="908"/>
      <c r="XE33" s="908"/>
      <c r="XF33" s="908"/>
      <c r="XG33" s="908"/>
      <c r="XH33" s="908"/>
      <c r="XI33" s="908"/>
      <c r="XJ33" s="908"/>
      <c r="XK33" s="908"/>
      <c r="XL33" s="908"/>
      <c r="XM33" s="908"/>
      <c r="XN33" s="908"/>
      <c r="XO33" s="908"/>
      <c r="XP33" s="908"/>
      <c r="XQ33" s="908"/>
      <c r="XR33" s="908"/>
      <c r="XS33" s="908"/>
      <c r="XT33" s="908"/>
      <c r="XU33" s="908"/>
      <c r="XV33" s="908"/>
      <c r="XW33" s="908"/>
      <c r="XX33" s="908"/>
      <c r="XY33" s="908"/>
      <c r="XZ33" s="908"/>
      <c r="YA33" s="908"/>
      <c r="YB33" s="908"/>
      <c r="YC33" s="908"/>
      <c r="YD33" s="908"/>
      <c r="YE33" s="908"/>
      <c r="YF33" s="908"/>
      <c r="YG33" s="908"/>
      <c r="YH33" s="908"/>
      <c r="YI33" s="908"/>
      <c r="YJ33" s="908"/>
      <c r="YK33" s="908"/>
      <c r="YL33" s="908"/>
      <c r="YM33" s="908"/>
      <c r="YN33" s="908"/>
      <c r="YO33" s="908"/>
      <c r="YP33" s="908"/>
      <c r="YQ33" s="908"/>
      <c r="YR33" s="908"/>
      <c r="YS33" s="908"/>
      <c r="YT33" s="908"/>
      <c r="YU33" s="908"/>
      <c r="YV33" s="908"/>
      <c r="YW33" s="908"/>
      <c r="YX33" s="908"/>
      <c r="YY33" s="908"/>
      <c r="YZ33" s="908"/>
      <c r="ZA33" s="908"/>
      <c r="ZB33" s="908"/>
      <c r="ZC33" s="908"/>
      <c r="ZD33" s="908"/>
      <c r="ZE33" s="908"/>
      <c r="ZF33" s="908"/>
      <c r="ZG33" s="908"/>
      <c r="ZH33" s="908"/>
      <c r="ZI33" s="908"/>
      <c r="ZJ33" s="908"/>
      <c r="ZK33" s="908"/>
      <c r="ZL33" s="908"/>
      <c r="ZM33" s="908"/>
      <c r="ZN33" s="908"/>
      <c r="ZO33" s="908"/>
      <c r="ZP33" s="908"/>
      <c r="ZQ33" s="908"/>
      <c r="ZR33" s="908"/>
      <c r="ZS33" s="908"/>
      <c r="ZT33" s="908"/>
      <c r="ZU33" s="908"/>
      <c r="ZV33" s="908"/>
      <c r="ZW33" s="908"/>
      <c r="ZX33" s="908"/>
      <c r="ZY33" s="908"/>
      <c r="ZZ33" s="908"/>
      <c r="AAA33" s="908"/>
      <c r="AAB33" s="908"/>
      <c r="AAC33" s="908"/>
      <c r="AAD33" s="908"/>
      <c r="AAE33" s="908"/>
      <c r="AAF33" s="908"/>
      <c r="AAG33" s="908"/>
      <c r="AAH33" s="908"/>
      <c r="AAI33" s="908"/>
      <c r="AAJ33" s="908"/>
      <c r="AAK33" s="908"/>
      <c r="AAL33" s="908"/>
      <c r="AAM33" s="908"/>
      <c r="AAN33" s="908"/>
      <c r="AAO33" s="908"/>
      <c r="AAP33" s="908"/>
      <c r="AAQ33" s="908"/>
      <c r="AAR33" s="908"/>
      <c r="AAS33" s="908"/>
      <c r="AAT33" s="908"/>
      <c r="AAU33" s="908"/>
      <c r="AAV33" s="908"/>
      <c r="AAW33" s="908"/>
      <c r="AAX33" s="908"/>
      <c r="AAY33" s="908"/>
      <c r="AAZ33" s="908"/>
      <c r="ABA33" s="908"/>
      <c r="ABB33" s="908"/>
      <c r="ABC33" s="908"/>
      <c r="ABD33" s="908"/>
      <c r="ABE33" s="908"/>
      <c r="ABF33" s="908"/>
      <c r="ABG33" s="908"/>
      <c r="ABH33" s="908"/>
      <c r="ABI33" s="908"/>
      <c r="ABJ33" s="908"/>
      <c r="ABK33" s="908"/>
      <c r="ABL33" s="908"/>
      <c r="ABM33" s="908"/>
      <c r="ABN33" s="908"/>
      <c r="ABO33" s="908"/>
      <c r="ABP33" s="908"/>
      <c r="ABQ33" s="908"/>
      <c r="ABR33" s="908"/>
      <c r="ABS33" s="908"/>
      <c r="ABT33" s="908"/>
      <c r="ABU33" s="908"/>
      <c r="ABV33" s="908"/>
      <c r="ABW33" s="908"/>
      <c r="ABX33" s="908"/>
      <c r="ABY33" s="908"/>
      <c r="ABZ33" s="908"/>
      <c r="ACA33" s="908"/>
      <c r="ACB33" s="908"/>
      <c r="ACC33" s="908"/>
      <c r="ACD33" s="908"/>
      <c r="ACE33" s="908"/>
      <c r="ACF33" s="908"/>
      <c r="ACG33" s="908"/>
      <c r="ACH33" s="908"/>
      <c r="ACI33" s="908"/>
      <c r="ACJ33" s="908"/>
      <c r="ACK33" s="908"/>
      <c r="ACL33" s="908"/>
      <c r="ACM33" s="908"/>
      <c r="ACN33" s="908"/>
      <c r="ACO33" s="908"/>
      <c r="ACP33" s="908"/>
      <c r="ACQ33" s="908"/>
      <c r="ACR33" s="908"/>
      <c r="ACS33" s="908"/>
      <c r="ACT33" s="908"/>
      <c r="ACU33" s="908"/>
      <c r="ACV33" s="908"/>
      <c r="ACW33" s="908"/>
      <c r="ACX33" s="908"/>
      <c r="ACY33" s="908"/>
      <c r="ACZ33" s="908"/>
      <c r="ADA33" s="908"/>
      <c r="ADB33" s="908"/>
      <c r="ADC33" s="908"/>
      <c r="ADD33" s="908"/>
      <c r="ADE33" s="908"/>
      <c r="ADF33" s="908"/>
      <c r="ADG33" s="908"/>
      <c r="ADH33" s="908"/>
      <c r="ADI33" s="908"/>
      <c r="ADJ33" s="908"/>
      <c r="ADK33" s="908"/>
      <c r="ADL33" s="908"/>
      <c r="ADM33" s="908"/>
      <c r="ADN33" s="908"/>
      <c r="ADO33" s="908"/>
      <c r="ADP33" s="908"/>
      <c r="ADQ33" s="908"/>
      <c r="ADR33" s="908"/>
      <c r="ADS33" s="908"/>
      <c r="ADT33" s="908"/>
      <c r="ADU33" s="908"/>
      <c r="ADV33" s="908"/>
      <c r="ADW33" s="908"/>
      <c r="ADX33" s="908"/>
      <c r="ADY33" s="908"/>
      <c r="ADZ33" s="908"/>
      <c r="AEA33" s="908"/>
      <c r="AEB33" s="908"/>
      <c r="AEC33" s="908"/>
      <c r="AED33" s="908"/>
      <c r="AEE33" s="908"/>
      <c r="AEF33" s="908"/>
      <c r="AEG33" s="908"/>
      <c r="AEH33" s="908"/>
      <c r="AEI33" s="908"/>
      <c r="AEJ33" s="908"/>
      <c r="AEK33" s="908"/>
      <c r="AEL33" s="908"/>
      <c r="AEM33" s="908"/>
      <c r="AEN33" s="908"/>
      <c r="AEO33" s="908"/>
      <c r="AEP33" s="908"/>
      <c r="AEQ33" s="908"/>
      <c r="AER33" s="908"/>
      <c r="AES33" s="908"/>
      <c r="AET33" s="908"/>
      <c r="AEU33" s="908"/>
      <c r="AEV33" s="908"/>
      <c r="AEW33" s="908"/>
      <c r="AEX33" s="908"/>
      <c r="AEY33" s="908"/>
      <c r="AEZ33" s="908"/>
      <c r="AFA33" s="908"/>
      <c r="AFB33" s="908"/>
      <c r="AFC33" s="908"/>
      <c r="AFD33" s="908"/>
      <c r="AFE33" s="908"/>
      <c r="AFF33" s="908"/>
      <c r="AFG33" s="908"/>
      <c r="AFH33" s="908"/>
      <c r="AFI33" s="908"/>
      <c r="AFJ33" s="908"/>
      <c r="AFK33" s="908"/>
      <c r="AFL33" s="908"/>
      <c r="AFM33" s="908"/>
      <c r="AFN33" s="908"/>
      <c r="AFO33" s="908"/>
      <c r="AFP33" s="908"/>
      <c r="AFQ33" s="908"/>
      <c r="AFR33" s="908"/>
      <c r="AFS33" s="908"/>
      <c r="AFT33" s="908"/>
      <c r="AFU33" s="908"/>
      <c r="AFV33" s="908"/>
      <c r="AFW33" s="908"/>
      <c r="AFX33" s="908"/>
      <c r="AFY33" s="908"/>
      <c r="AFZ33" s="908"/>
      <c r="AGA33" s="908"/>
      <c r="AGB33" s="908"/>
      <c r="AGC33" s="908"/>
      <c r="AGD33" s="908"/>
      <c r="AGE33" s="908"/>
      <c r="AGF33" s="908"/>
      <c r="AGG33" s="908"/>
      <c r="AGH33" s="908"/>
      <c r="AGI33" s="908"/>
      <c r="AGJ33" s="908"/>
      <c r="AGK33" s="908"/>
      <c r="AGL33" s="908"/>
      <c r="AGM33" s="908"/>
      <c r="AGN33" s="908"/>
      <c r="AGO33" s="908"/>
      <c r="AGP33" s="908"/>
      <c r="AGQ33" s="908"/>
      <c r="AGR33" s="908"/>
      <c r="AGS33" s="908"/>
      <c r="AGT33" s="908"/>
      <c r="AGU33" s="908"/>
      <c r="AGV33" s="908"/>
      <c r="AGW33" s="908"/>
      <c r="AGX33" s="908"/>
      <c r="AGY33" s="908"/>
      <c r="AGZ33" s="908"/>
      <c r="AHA33" s="908"/>
      <c r="AHB33" s="908"/>
      <c r="AHC33" s="908"/>
      <c r="AHD33" s="908"/>
      <c r="AHE33" s="908"/>
      <c r="AHF33" s="908"/>
      <c r="AHG33" s="908"/>
      <c r="AHH33" s="908"/>
      <c r="AHI33" s="908"/>
      <c r="AHJ33" s="908"/>
      <c r="AHK33" s="908"/>
      <c r="AHL33" s="908"/>
      <c r="AHM33" s="908"/>
      <c r="AHN33" s="908"/>
      <c r="AHO33" s="908"/>
      <c r="AHP33" s="908"/>
      <c r="AHQ33" s="908"/>
      <c r="AHR33" s="908"/>
      <c r="AHS33" s="908"/>
      <c r="AHT33" s="908"/>
      <c r="AHU33" s="908"/>
      <c r="AHV33" s="908"/>
      <c r="AHW33" s="908"/>
      <c r="AHX33" s="908"/>
      <c r="AHY33" s="908"/>
      <c r="AHZ33" s="908"/>
      <c r="AIA33" s="908"/>
      <c r="AIB33" s="908"/>
      <c r="AIC33" s="908"/>
      <c r="AID33" s="908"/>
      <c r="AIE33" s="908"/>
      <c r="AIF33" s="908"/>
      <c r="AIG33" s="908"/>
      <c r="AIH33" s="908"/>
      <c r="AII33" s="908"/>
      <c r="AIJ33" s="908"/>
      <c r="AIK33" s="908"/>
      <c r="AIL33" s="908"/>
      <c r="AIM33" s="908"/>
      <c r="AIN33" s="908"/>
      <c r="AIO33" s="908"/>
      <c r="AIP33" s="908"/>
      <c r="AIQ33" s="908"/>
      <c r="AIR33" s="908"/>
      <c r="AIS33" s="908"/>
      <c r="AIT33" s="908"/>
      <c r="AIU33" s="908"/>
      <c r="AIV33" s="908"/>
      <c r="AIW33" s="908"/>
      <c r="AIX33" s="908"/>
      <c r="AIY33" s="908"/>
      <c r="AIZ33" s="908"/>
      <c r="AJA33" s="908"/>
      <c r="AJB33" s="908"/>
      <c r="AJC33" s="908"/>
      <c r="AJD33" s="908"/>
      <c r="AJE33" s="908"/>
      <c r="AJF33" s="908"/>
      <c r="AJG33" s="908"/>
      <c r="AJH33" s="908"/>
      <c r="AJI33" s="908"/>
      <c r="AJJ33" s="908"/>
      <c r="AJK33" s="908"/>
      <c r="AJL33" s="908"/>
      <c r="AJM33" s="908"/>
      <c r="AJN33" s="908"/>
      <c r="AJO33" s="908"/>
      <c r="AJP33" s="908"/>
      <c r="AJQ33" s="908"/>
      <c r="AJR33" s="908"/>
      <c r="AJS33" s="908"/>
      <c r="AJT33" s="908"/>
      <c r="AJU33" s="908"/>
      <c r="AJV33" s="908"/>
      <c r="AJW33" s="908"/>
      <c r="AJX33" s="908"/>
      <c r="AJY33" s="908"/>
      <c r="AJZ33" s="908"/>
      <c r="AKA33" s="908"/>
      <c r="AKB33" s="908"/>
      <c r="AKC33" s="908"/>
      <c r="AKD33" s="908"/>
      <c r="AKE33" s="908"/>
      <c r="AKF33" s="908"/>
      <c r="AKG33" s="908"/>
      <c r="AKH33" s="908"/>
      <c r="AKI33" s="908"/>
      <c r="AKJ33" s="908"/>
      <c r="AKK33" s="908"/>
      <c r="AKL33" s="908"/>
      <c r="AKM33" s="908"/>
      <c r="AKN33" s="908"/>
      <c r="AKO33" s="908"/>
      <c r="AKP33" s="908"/>
      <c r="AKQ33" s="908"/>
      <c r="AKR33" s="908"/>
      <c r="AKS33" s="908"/>
      <c r="AKT33" s="908"/>
      <c r="AKU33" s="908"/>
      <c r="AKV33" s="908"/>
      <c r="AKW33" s="908"/>
      <c r="AKX33" s="908"/>
      <c r="AKY33" s="908"/>
      <c r="AKZ33" s="908"/>
      <c r="ALA33" s="908"/>
      <c r="ALB33" s="908"/>
      <c r="ALC33" s="908"/>
      <c r="ALD33" s="908"/>
      <c r="ALE33" s="908"/>
      <c r="ALF33" s="908"/>
      <c r="ALG33" s="908"/>
      <c r="ALH33" s="908"/>
      <c r="ALI33" s="908"/>
      <c r="ALJ33" s="908"/>
      <c r="ALK33" s="908"/>
      <c r="ALL33" s="908"/>
      <c r="ALM33" s="908"/>
      <c r="ALN33" s="908"/>
      <c r="ALO33" s="908"/>
      <c r="ALP33" s="908"/>
      <c r="ALQ33" s="908"/>
      <c r="ALR33" s="908"/>
      <c r="ALS33" s="908"/>
      <c r="ALT33" s="908"/>
      <c r="ALU33" s="908"/>
      <c r="ALV33" s="908"/>
      <c r="ALW33" s="908"/>
      <c r="ALX33" s="908"/>
      <c r="ALY33" s="908"/>
      <c r="ALZ33" s="908"/>
      <c r="AMA33" s="908"/>
      <c r="AMB33" s="908"/>
      <c r="AMC33" s="908"/>
      <c r="AMD33" s="908"/>
      <c r="AME33" s="908"/>
      <c r="AMF33" s="908"/>
      <c r="AMG33" s="908"/>
      <c r="AMH33" s="908"/>
      <c r="AMI33" s="908"/>
      <c r="AMJ33" s="908"/>
      <c r="AMK33" s="908"/>
      <c r="AML33" s="908"/>
      <c r="AMM33" s="908"/>
      <c r="AMN33" s="908"/>
      <c r="AMO33" s="908"/>
      <c r="AMP33" s="908"/>
      <c r="AMQ33" s="908"/>
      <c r="AMR33" s="908"/>
      <c r="AMS33" s="908"/>
      <c r="AMT33" s="908"/>
      <c r="AMU33" s="908"/>
      <c r="AMV33" s="908"/>
      <c r="AMW33" s="908"/>
      <c r="AMX33" s="908"/>
      <c r="AMY33" s="908"/>
      <c r="AMZ33" s="908"/>
      <c r="ANA33" s="908"/>
      <c r="ANB33" s="908"/>
      <c r="ANC33" s="908"/>
      <c r="AND33" s="908"/>
      <c r="ANE33" s="908"/>
      <c r="ANF33" s="908"/>
      <c r="ANG33" s="908"/>
      <c r="ANH33" s="908"/>
      <c r="ANI33" s="908"/>
      <c r="ANJ33" s="908"/>
      <c r="ANK33" s="908"/>
      <c r="ANL33" s="908"/>
      <c r="ANM33" s="908"/>
      <c r="ANN33" s="908"/>
      <c r="ANO33" s="908"/>
      <c r="ANP33" s="908"/>
      <c r="ANQ33" s="908"/>
      <c r="ANR33" s="908"/>
      <c r="ANS33" s="908"/>
      <c r="ANT33" s="908"/>
      <c r="ANU33" s="908"/>
      <c r="ANV33" s="908"/>
      <c r="ANW33" s="908"/>
      <c r="ANX33" s="908"/>
      <c r="ANY33" s="908"/>
      <c r="ANZ33" s="908"/>
      <c r="AOA33" s="908"/>
      <c r="AOB33" s="908"/>
      <c r="AOC33" s="908"/>
      <c r="AOD33" s="908"/>
      <c r="AOE33" s="908"/>
      <c r="AOF33" s="908"/>
      <c r="AOG33" s="908"/>
      <c r="AOH33" s="908"/>
      <c r="AOI33" s="908"/>
      <c r="AOJ33" s="908"/>
      <c r="AOK33" s="908"/>
      <c r="AOL33" s="908"/>
      <c r="AOM33" s="908"/>
      <c r="AON33" s="908"/>
      <c r="AOO33" s="908"/>
      <c r="AOP33" s="908"/>
      <c r="AOQ33" s="908"/>
      <c r="AOR33" s="908"/>
      <c r="AOS33" s="908"/>
      <c r="AOT33" s="908"/>
      <c r="AOU33" s="908"/>
      <c r="AOV33" s="908"/>
      <c r="AOW33" s="908"/>
      <c r="AOX33" s="908"/>
      <c r="AOY33" s="908"/>
      <c r="AOZ33" s="908"/>
      <c r="APA33" s="908"/>
      <c r="APB33" s="908"/>
      <c r="APC33" s="908"/>
      <c r="APD33" s="908"/>
      <c r="APE33" s="908"/>
      <c r="APF33" s="908"/>
      <c r="APG33" s="908"/>
      <c r="APH33" s="908"/>
      <c r="API33" s="908"/>
      <c r="APJ33" s="908"/>
      <c r="APK33" s="908"/>
      <c r="APL33" s="908"/>
      <c r="APM33" s="908"/>
      <c r="APN33" s="908"/>
      <c r="APO33" s="908"/>
      <c r="APP33" s="908"/>
      <c r="APQ33" s="908"/>
      <c r="APR33" s="908"/>
      <c r="APS33" s="908"/>
      <c r="APT33" s="908"/>
      <c r="APU33" s="908"/>
      <c r="APV33" s="908"/>
      <c r="APW33" s="908"/>
      <c r="APX33" s="908"/>
      <c r="APY33" s="908"/>
      <c r="APZ33" s="908"/>
      <c r="AQA33" s="908"/>
      <c r="AQB33" s="908"/>
      <c r="AQC33" s="908"/>
      <c r="AQD33" s="908"/>
      <c r="AQE33" s="908"/>
      <c r="AQF33" s="908"/>
      <c r="AQG33" s="908"/>
      <c r="AQH33" s="908"/>
      <c r="AQI33" s="908"/>
      <c r="AQJ33" s="908"/>
      <c r="AQK33" s="908"/>
      <c r="AQL33" s="908"/>
      <c r="AQM33" s="908"/>
      <c r="AQN33" s="908"/>
      <c r="AQO33" s="908"/>
      <c r="AQP33" s="908"/>
      <c r="AQQ33" s="908"/>
      <c r="AQR33" s="908"/>
      <c r="AQS33" s="908"/>
      <c r="AQT33" s="908"/>
      <c r="AQU33" s="908"/>
      <c r="AQV33" s="908"/>
      <c r="AQW33" s="908"/>
      <c r="AQX33" s="908"/>
      <c r="AQY33" s="908"/>
      <c r="AQZ33" s="908"/>
      <c r="ARA33" s="908"/>
      <c r="ARB33" s="908"/>
      <c r="ARC33" s="908"/>
      <c r="ARD33" s="908"/>
      <c r="ARE33" s="908"/>
      <c r="ARF33" s="908"/>
      <c r="ARG33" s="908"/>
      <c r="ARH33" s="908"/>
      <c r="ARI33" s="908"/>
      <c r="ARJ33" s="908"/>
      <c r="ARK33" s="908"/>
      <c r="ARL33" s="908"/>
      <c r="ARM33" s="908"/>
      <c r="ARN33" s="908"/>
      <c r="ARO33" s="908"/>
      <c r="ARP33" s="908"/>
      <c r="ARQ33" s="908"/>
      <c r="ARR33" s="908"/>
      <c r="ARS33" s="908"/>
      <c r="ART33" s="908"/>
      <c r="ARU33" s="908"/>
      <c r="ARV33" s="908"/>
      <c r="ARW33" s="908"/>
      <c r="ARX33" s="908"/>
      <c r="ARY33" s="908"/>
      <c r="ARZ33" s="908"/>
      <c r="ASA33" s="908"/>
      <c r="ASB33" s="908"/>
      <c r="ASC33" s="908"/>
      <c r="ASD33" s="908"/>
      <c r="ASE33" s="908"/>
      <c r="ASF33" s="908"/>
      <c r="ASG33" s="908"/>
      <c r="ASH33" s="908"/>
      <c r="ASI33" s="908"/>
      <c r="ASJ33" s="908"/>
      <c r="ASK33" s="908"/>
      <c r="ASL33" s="908"/>
      <c r="ASM33" s="908"/>
      <c r="ASN33" s="908"/>
      <c r="ASO33" s="908"/>
      <c r="ASP33" s="908"/>
      <c r="ASQ33" s="908"/>
      <c r="ASR33" s="908"/>
      <c r="ASS33" s="908"/>
      <c r="AST33" s="908"/>
      <c r="ASU33" s="908"/>
      <c r="ASV33" s="908"/>
      <c r="ASW33" s="908"/>
      <c r="ASX33" s="908"/>
      <c r="ASY33" s="908"/>
      <c r="ASZ33" s="908"/>
      <c r="ATA33" s="908"/>
      <c r="ATB33" s="908"/>
      <c r="ATC33" s="908"/>
      <c r="ATD33" s="908"/>
      <c r="ATE33" s="908"/>
      <c r="ATF33" s="908"/>
      <c r="ATG33" s="908"/>
      <c r="ATH33" s="908"/>
      <c r="ATI33" s="908"/>
      <c r="ATJ33" s="908"/>
      <c r="ATK33" s="908"/>
      <c r="ATL33" s="908"/>
      <c r="ATM33" s="908"/>
      <c r="ATN33" s="908"/>
      <c r="ATO33" s="908"/>
      <c r="ATP33" s="908"/>
      <c r="ATQ33" s="908"/>
      <c r="ATR33" s="908"/>
      <c r="ATS33" s="908"/>
      <c r="ATT33" s="908"/>
      <c r="ATU33" s="908"/>
      <c r="ATV33" s="908"/>
      <c r="ATW33" s="908"/>
      <c r="ATX33" s="908"/>
      <c r="ATY33" s="908"/>
      <c r="ATZ33" s="908"/>
      <c r="AUA33" s="908"/>
      <c r="AUB33" s="908"/>
      <c r="AUC33" s="908"/>
      <c r="AUD33" s="908"/>
      <c r="AUE33" s="908"/>
      <c r="AUF33" s="908"/>
      <c r="AUG33" s="908"/>
      <c r="AUH33" s="908"/>
      <c r="AUI33" s="908"/>
      <c r="AUJ33" s="908"/>
      <c r="AUK33" s="908"/>
      <c r="AUL33" s="908"/>
      <c r="AUM33" s="908"/>
      <c r="AUN33" s="908"/>
      <c r="AUO33" s="908"/>
      <c r="AUP33" s="908"/>
      <c r="AUQ33" s="908"/>
      <c r="AUR33" s="908"/>
      <c r="AUS33" s="908"/>
      <c r="AUT33" s="908"/>
      <c r="AUU33" s="908"/>
      <c r="AUV33" s="908"/>
      <c r="AUW33" s="908"/>
      <c r="AUX33" s="908"/>
      <c r="AUY33" s="908"/>
      <c r="AUZ33" s="908"/>
      <c r="AVA33" s="908"/>
      <c r="AVB33" s="908"/>
      <c r="AVC33" s="908"/>
      <c r="AVD33" s="908"/>
      <c r="AVE33" s="908"/>
      <c r="AVF33" s="908"/>
      <c r="AVG33" s="908"/>
      <c r="AVH33" s="908"/>
      <c r="AVI33" s="908"/>
      <c r="AVJ33" s="908"/>
      <c r="AVK33" s="908"/>
      <c r="AVL33" s="908"/>
      <c r="AVM33" s="908"/>
      <c r="AVN33" s="908"/>
      <c r="AVO33" s="908"/>
      <c r="AVP33" s="908"/>
      <c r="AVQ33" s="908"/>
      <c r="AVR33" s="908"/>
      <c r="AVS33" s="908"/>
      <c r="AVT33" s="908"/>
      <c r="AVU33" s="908"/>
      <c r="AVV33" s="908"/>
      <c r="AVW33" s="908"/>
      <c r="AVX33" s="908"/>
      <c r="AVY33" s="908"/>
      <c r="AVZ33" s="908"/>
      <c r="AWA33" s="908"/>
      <c r="AWB33" s="908"/>
      <c r="AWC33" s="908"/>
      <c r="AWD33" s="908"/>
      <c r="AWE33" s="908"/>
      <c r="AWF33" s="908"/>
      <c r="AWG33" s="908"/>
      <c r="AWH33" s="908"/>
      <c r="AWI33" s="908"/>
      <c r="AWJ33" s="908"/>
      <c r="AWK33" s="908"/>
      <c r="AWL33" s="908"/>
      <c r="AWM33" s="908"/>
      <c r="AWN33" s="908"/>
      <c r="AWO33" s="908"/>
      <c r="AWP33" s="908"/>
      <c r="AWQ33" s="908"/>
      <c r="AWR33" s="908"/>
      <c r="AWS33" s="908"/>
      <c r="AWT33" s="908"/>
      <c r="AWU33" s="908"/>
      <c r="AWV33" s="908"/>
      <c r="AWW33" s="908"/>
      <c r="AWX33" s="908"/>
      <c r="AWY33" s="908"/>
      <c r="AWZ33" s="908"/>
      <c r="AXA33" s="908"/>
      <c r="AXB33" s="908"/>
      <c r="AXC33" s="908"/>
      <c r="AXD33" s="908"/>
      <c r="AXE33" s="908"/>
      <c r="AXF33" s="908"/>
      <c r="AXG33" s="908"/>
      <c r="AXH33" s="908"/>
      <c r="AXI33" s="908"/>
      <c r="AXJ33" s="908"/>
      <c r="AXK33" s="908"/>
      <c r="AXL33" s="908"/>
      <c r="AXM33" s="908"/>
      <c r="AXN33" s="908"/>
      <c r="AXO33" s="908"/>
      <c r="AXP33" s="908"/>
      <c r="AXQ33" s="908"/>
      <c r="AXR33" s="908"/>
      <c r="AXS33" s="908"/>
      <c r="AXT33" s="908"/>
      <c r="AXU33" s="908"/>
      <c r="AXV33" s="908"/>
      <c r="AXW33" s="908"/>
      <c r="AXX33" s="908"/>
      <c r="AXY33" s="908"/>
      <c r="AXZ33" s="908"/>
      <c r="AYA33" s="908"/>
      <c r="AYB33" s="908"/>
      <c r="AYC33" s="908"/>
      <c r="AYD33" s="908"/>
      <c r="AYE33" s="908"/>
      <c r="AYF33" s="908"/>
      <c r="AYG33" s="908"/>
      <c r="AYH33" s="908"/>
      <c r="AYI33" s="908"/>
      <c r="AYJ33" s="908"/>
      <c r="AYK33" s="908"/>
      <c r="AYL33" s="908"/>
      <c r="AYM33" s="908"/>
      <c r="AYN33" s="908"/>
      <c r="AYO33" s="908"/>
      <c r="AYP33" s="908"/>
      <c r="AYQ33" s="908"/>
      <c r="AYR33" s="908"/>
      <c r="AYS33" s="908"/>
      <c r="AYT33" s="908"/>
      <c r="AYU33" s="908"/>
      <c r="AYV33" s="908"/>
      <c r="AYW33" s="908"/>
      <c r="AYX33" s="908"/>
      <c r="AYY33" s="908"/>
      <c r="AYZ33" s="908"/>
      <c r="AZA33" s="908"/>
      <c r="AZB33" s="908"/>
      <c r="AZC33" s="908"/>
      <c r="AZD33" s="908"/>
      <c r="AZE33" s="908"/>
      <c r="AZF33" s="908"/>
      <c r="AZG33" s="908"/>
      <c r="AZH33" s="908"/>
      <c r="AZI33" s="908"/>
      <c r="AZJ33" s="908"/>
      <c r="AZK33" s="908"/>
      <c r="AZL33" s="908"/>
      <c r="AZM33" s="908"/>
      <c r="AZN33" s="908"/>
      <c r="AZO33" s="908"/>
      <c r="AZP33" s="908"/>
      <c r="AZQ33" s="908"/>
      <c r="AZR33" s="908"/>
      <c r="AZS33" s="908"/>
      <c r="AZT33" s="908"/>
      <c r="AZU33" s="908"/>
      <c r="AZV33" s="908"/>
      <c r="AZW33" s="908"/>
      <c r="AZX33" s="908"/>
      <c r="AZY33" s="908"/>
      <c r="AZZ33" s="908"/>
      <c r="BAA33" s="908"/>
      <c r="BAB33" s="908"/>
      <c r="BAC33" s="908"/>
      <c r="BAD33" s="908"/>
      <c r="BAE33" s="908"/>
      <c r="BAF33" s="908"/>
      <c r="BAG33" s="908"/>
      <c r="BAH33" s="908"/>
      <c r="BAI33" s="908"/>
      <c r="BAJ33" s="908"/>
      <c r="BAK33" s="908"/>
      <c r="BAL33" s="908"/>
      <c r="BAM33" s="908"/>
      <c r="BAN33" s="908"/>
      <c r="BAO33" s="908"/>
      <c r="BAP33" s="908"/>
      <c r="BAQ33" s="908"/>
      <c r="BAR33" s="908"/>
      <c r="BAS33" s="908"/>
      <c r="BAT33" s="908"/>
      <c r="BAU33" s="908"/>
      <c r="BAV33" s="908"/>
      <c r="BAW33" s="908"/>
      <c r="BAX33" s="908"/>
      <c r="BAY33" s="908"/>
      <c r="BAZ33" s="908"/>
      <c r="BBA33" s="908"/>
      <c r="BBB33" s="908"/>
      <c r="BBC33" s="908"/>
      <c r="BBD33" s="908"/>
      <c r="BBE33" s="908"/>
      <c r="BBF33" s="908"/>
      <c r="BBG33" s="908"/>
      <c r="BBH33" s="908"/>
      <c r="BBI33" s="908"/>
      <c r="BBJ33" s="908"/>
      <c r="BBK33" s="908"/>
      <c r="BBL33" s="908"/>
      <c r="BBM33" s="908"/>
      <c r="BBN33" s="908"/>
      <c r="BBO33" s="908"/>
      <c r="BBP33" s="908"/>
      <c r="BBQ33" s="908"/>
      <c r="BBR33" s="908"/>
      <c r="BBS33" s="908"/>
      <c r="BBT33" s="908"/>
      <c r="BBU33" s="908"/>
      <c r="BBV33" s="908"/>
      <c r="BBW33" s="908"/>
      <c r="BBX33" s="908"/>
      <c r="BBY33" s="908"/>
      <c r="BBZ33" s="908"/>
      <c r="BCA33" s="908"/>
      <c r="BCB33" s="908"/>
      <c r="BCC33" s="908"/>
      <c r="BCD33" s="908"/>
      <c r="BCE33" s="908"/>
      <c r="BCF33" s="908"/>
      <c r="BCG33" s="908"/>
      <c r="BCH33" s="908"/>
      <c r="BCI33" s="908"/>
      <c r="BCJ33" s="908"/>
      <c r="BCK33" s="908"/>
      <c r="BCL33" s="908"/>
      <c r="BCM33" s="908"/>
      <c r="BCN33" s="908"/>
      <c r="BCO33" s="908"/>
      <c r="BCP33" s="908"/>
      <c r="BCQ33" s="908"/>
      <c r="BCR33" s="908"/>
      <c r="BCS33" s="908"/>
      <c r="BCT33" s="908"/>
      <c r="BCU33" s="908"/>
      <c r="BCV33" s="908"/>
      <c r="BCW33" s="908"/>
      <c r="BCX33" s="908"/>
      <c r="BCY33" s="908"/>
      <c r="BCZ33" s="908"/>
      <c r="BDA33" s="908"/>
      <c r="BDB33" s="908"/>
      <c r="BDC33" s="908"/>
      <c r="BDD33" s="908"/>
      <c r="BDE33" s="908"/>
      <c r="BDF33" s="908"/>
      <c r="BDG33" s="908"/>
      <c r="BDH33" s="908"/>
      <c r="BDI33" s="908"/>
      <c r="BDJ33" s="908"/>
      <c r="BDK33" s="908"/>
      <c r="BDL33" s="908"/>
      <c r="BDM33" s="908"/>
      <c r="BDN33" s="908"/>
      <c r="BDO33" s="908"/>
      <c r="BDP33" s="908"/>
      <c r="BDQ33" s="908"/>
      <c r="BDR33" s="908"/>
      <c r="BDS33" s="908"/>
      <c r="BDT33" s="908"/>
      <c r="BDU33" s="908"/>
      <c r="BDV33" s="908"/>
      <c r="BDW33" s="908"/>
      <c r="BDX33" s="908"/>
      <c r="BDY33" s="908"/>
      <c r="BDZ33" s="908"/>
      <c r="BEA33" s="908"/>
      <c r="BEB33" s="908"/>
      <c r="BEC33" s="908"/>
      <c r="BED33" s="908"/>
      <c r="BEE33" s="908"/>
      <c r="BEF33" s="908"/>
      <c r="BEG33" s="908"/>
      <c r="BEH33" s="908"/>
      <c r="BEI33" s="908"/>
      <c r="BEJ33" s="908"/>
      <c r="BEK33" s="908"/>
      <c r="BEL33" s="908"/>
      <c r="BEM33" s="908"/>
      <c r="BEN33" s="908"/>
      <c r="BEO33" s="908"/>
      <c r="BEP33" s="908"/>
      <c r="BEQ33" s="908"/>
      <c r="BER33" s="908"/>
      <c r="BES33" s="908"/>
      <c r="BET33" s="908"/>
      <c r="BEU33" s="908"/>
      <c r="BEV33" s="908"/>
      <c r="BEW33" s="908"/>
      <c r="BEX33" s="908"/>
      <c r="BEY33" s="908"/>
      <c r="BEZ33" s="908"/>
      <c r="BFA33" s="908"/>
      <c r="BFB33" s="908"/>
      <c r="BFC33" s="908"/>
      <c r="BFD33" s="908"/>
      <c r="BFE33" s="908"/>
      <c r="BFF33" s="908"/>
      <c r="BFG33" s="908"/>
      <c r="BFH33" s="908"/>
      <c r="BFI33" s="908"/>
      <c r="BFJ33" s="908"/>
      <c r="BFK33" s="908"/>
      <c r="BFL33" s="908"/>
      <c r="BFM33" s="908"/>
      <c r="BFN33" s="908"/>
      <c r="BFO33" s="908"/>
      <c r="BFP33" s="908"/>
      <c r="BFQ33" s="908"/>
      <c r="BFR33" s="908"/>
      <c r="BFS33" s="908"/>
      <c r="BFT33" s="908"/>
      <c r="BFU33" s="908"/>
      <c r="BFV33" s="908"/>
      <c r="BFW33" s="908"/>
      <c r="BFX33" s="908"/>
      <c r="BFY33" s="908"/>
      <c r="BFZ33" s="908"/>
      <c r="BGA33" s="908"/>
      <c r="BGB33" s="908"/>
      <c r="BGC33" s="908"/>
      <c r="BGD33" s="908"/>
      <c r="BGE33" s="908"/>
      <c r="BGF33" s="908"/>
      <c r="BGG33" s="908"/>
      <c r="BGH33" s="908"/>
      <c r="BGI33" s="908"/>
      <c r="BGJ33" s="908"/>
      <c r="BGK33" s="908"/>
      <c r="BGL33" s="908"/>
      <c r="BGM33" s="908"/>
      <c r="BGN33" s="908"/>
      <c r="BGO33" s="908"/>
      <c r="BGP33" s="908"/>
      <c r="BGQ33" s="908"/>
      <c r="BGR33" s="908"/>
      <c r="BGS33" s="908"/>
      <c r="BGT33" s="908"/>
      <c r="BGU33" s="908"/>
      <c r="BGV33" s="908"/>
      <c r="BGW33" s="908"/>
      <c r="BGX33" s="908"/>
      <c r="BGY33" s="908"/>
      <c r="BGZ33" s="908"/>
      <c r="BHA33" s="908"/>
      <c r="BHB33" s="908"/>
      <c r="BHC33" s="908"/>
      <c r="BHD33" s="908"/>
      <c r="BHE33" s="908"/>
      <c r="BHF33" s="908"/>
      <c r="BHG33" s="908"/>
      <c r="BHH33" s="908"/>
      <c r="BHI33" s="908"/>
      <c r="BHJ33" s="908"/>
      <c r="BHK33" s="908"/>
      <c r="BHL33" s="908"/>
      <c r="BHM33" s="908"/>
      <c r="BHN33" s="908"/>
      <c r="BHO33" s="908"/>
      <c r="BHP33" s="908"/>
      <c r="BHQ33" s="908"/>
      <c r="BHR33" s="908"/>
      <c r="BHS33" s="908"/>
      <c r="BHT33" s="908"/>
      <c r="BHU33" s="908"/>
      <c r="BHV33" s="908"/>
      <c r="BHW33" s="908"/>
      <c r="BHX33" s="908"/>
      <c r="BHY33" s="908"/>
      <c r="BHZ33" s="908"/>
      <c r="BIA33" s="908"/>
      <c r="BIB33" s="908"/>
      <c r="BIC33" s="908"/>
      <c r="BID33" s="908"/>
      <c r="BIE33" s="908"/>
      <c r="BIF33" s="908"/>
      <c r="BIG33" s="908"/>
      <c r="BIH33" s="908"/>
      <c r="BII33" s="908"/>
      <c r="BIJ33" s="908"/>
      <c r="BIK33" s="908"/>
      <c r="BIL33" s="908"/>
      <c r="BIM33" s="908"/>
      <c r="BIN33" s="908"/>
      <c r="BIO33" s="908"/>
      <c r="BIP33" s="908"/>
      <c r="BIQ33" s="908"/>
      <c r="BIR33" s="908"/>
      <c r="BIS33" s="908"/>
      <c r="BIT33" s="908"/>
      <c r="BIU33" s="908"/>
      <c r="BIV33" s="908"/>
      <c r="BIW33" s="908"/>
      <c r="BIX33" s="908"/>
      <c r="BIY33" s="908"/>
      <c r="BIZ33" s="908"/>
      <c r="BJA33" s="908"/>
      <c r="BJB33" s="908"/>
      <c r="BJC33" s="908"/>
      <c r="BJD33" s="908"/>
      <c r="BJE33" s="908"/>
      <c r="BJF33" s="908"/>
      <c r="BJG33" s="908"/>
      <c r="BJH33" s="908"/>
      <c r="BJI33" s="908"/>
      <c r="BJJ33" s="908"/>
      <c r="BJK33" s="908"/>
      <c r="BJL33" s="908"/>
      <c r="BJM33" s="908"/>
      <c r="BJN33" s="908"/>
      <c r="BJO33" s="908"/>
      <c r="BJP33" s="908"/>
      <c r="BJQ33" s="908"/>
      <c r="BJR33" s="908"/>
      <c r="BJS33" s="908"/>
      <c r="BJT33" s="908"/>
      <c r="BJU33" s="908"/>
      <c r="BJV33" s="908"/>
      <c r="BJW33" s="908"/>
      <c r="BJX33" s="908"/>
      <c r="BJY33" s="908"/>
      <c r="BJZ33" s="908"/>
      <c r="BKA33" s="908"/>
      <c r="BKB33" s="908"/>
      <c r="BKC33" s="908"/>
      <c r="BKD33" s="908"/>
      <c r="BKE33" s="908"/>
      <c r="BKF33" s="908"/>
      <c r="BKG33" s="908"/>
      <c r="BKH33" s="908"/>
      <c r="BKI33" s="908"/>
      <c r="BKJ33" s="908"/>
      <c r="BKK33" s="908"/>
      <c r="BKL33" s="908"/>
      <c r="BKM33" s="908"/>
      <c r="BKN33" s="908"/>
      <c r="BKO33" s="908"/>
      <c r="BKP33" s="908"/>
      <c r="BKQ33" s="908"/>
      <c r="BKR33" s="908"/>
      <c r="BKS33" s="908"/>
      <c r="BKT33" s="908"/>
      <c r="BKU33" s="908"/>
      <c r="BKV33" s="908"/>
      <c r="BKW33" s="908"/>
      <c r="BKX33" s="908"/>
      <c r="BKY33" s="908"/>
      <c r="BKZ33" s="908"/>
      <c r="BLA33" s="908"/>
      <c r="BLB33" s="908"/>
      <c r="BLC33" s="908"/>
      <c r="BLD33" s="908"/>
      <c r="BLE33" s="908"/>
      <c r="BLF33" s="908"/>
      <c r="BLG33" s="908"/>
      <c r="BLH33" s="908"/>
      <c r="BLI33" s="908"/>
      <c r="BLJ33" s="908"/>
      <c r="BLK33" s="908"/>
      <c r="BLL33" s="908"/>
      <c r="BLM33" s="908"/>
      <c r="BLN33" s="908"/>
      <c r="BLO33" s="908"/>
      <c r="BLP33" s="908"/>
      <c r="BLQ33" s="908"/>
      <c r="BLR33" s="908"/>
      <c r="BLS33" s="908"/>
      <c r="BLT33" s="908"/>
      <c r="BLU33" s="908"/>
      <c r="BLV33" s="908"/>
      <c r="BLW33" s="908"/>
      <c r="BLX33" s="908"/>
      <c r="BLY33" s="908"/>
      <c r="BLZ33" s="908"/>
      <c r="BMA33" s="908"/>
      <c r="BMB33" s="908"/>
      <c r="BMC33" s="908"/>
      <c r="BMD33" s="908"/>
      <c r="BME33" s="908"/>
      <c r="BMF33" s="908"/>
      <c r="BMG33" s="908"/>
      <c r="BMH33" s="908"/>
      <c r="BMI33" s="908"/>
      <c r="BMJ33" s="908"/>
      <c r="BMK33" s="908"/>
      <c r="BML33" s="908"/>
      <c r="BMM33" s="908"/>
      <c r="BMN33" s="908"/>
      <c r="BMO33" s="908"/>
      <c r="BMP33" s="908"/>
      <c r="BMQ33" s="908"/>
      <c r="BMR33" s="908"/>
      <c r="BMS33" s="908"/>
      <c r="BMT33" s="908"/>
      <c r="BMU33" s="908"/>
      <c r="BMV33" s="908"/>
      <c r="BMW33" s="908"/>
      <c r="BMX33" s="908"/>
      <c r="BMY33" s="908"/>
      <c r="BMZ33" s="908"/>
      <c r="BNA33" s="908"/>
      <c r="BNB33" s="908"/>
      <c r="BNC33" s="908"/>
      <c r="BND33" s="908"/>
      <c r="BNE33" s="908"/>
      <c r="BNF33" s="908"/>
      <c r="BNG33" s="908"/>
      <c r="BNH33" s="908"/>
      <c r="BNI33" s="908"/>
      <c r="BNJ33" s="908"/>
      <c r="BNK33" s="908"/>
      <c r="BNL33" s="908"/>
      <c r="BNM33" s="908"/>
      <c r="BNN33" s="908"/>
      <c r="BNO33" s="908"/>
      <c r="BNP33" s="908"/>
      <c r="BNQ33" s="908"/>
      <c r="BNR33" s="908"/>
      <c r="BNS33" s="908"/>
      <c r="BNT33" s="908"/>
      <c r="BNU33" s="908"/>
      <c r="BNV33" s="908"/>
      <c r="BNW33" s="908"/>
      <c r="BNX33" s="908"/>
      <c r="BNY33" s="908"/>
      <c r="BNZ33" s="908"/>
      <c r="BOA33" s="908"/>
      <c r="BOB33" s="908"/>
      <c r="BOC33" s="908"/>
      <c r="BOD33" s="908"/>
      <c r="BOE33" s="908"/>
      <c r="BOF33" s="908"/>
      <c r="BOG33" s="908"/>
      <c r="BOH33" s="908"/>
      <c r="BOI33" s="908"/>
      <c r="BOJ33" s="908"/>
      <c r="BOK33" s="908"/>
      <c r="BOL33" s="908"/>
      <c r="BOM33" s="908"/>
      <c r="BON33" s="908"/>
      <c r="BOO33" s="908"/>
      <c r="BOP33" s="908"/>
      <c r="BOQ33" s="908"/>
      <c r="BOR33" s="908"/>
      <c r="BOS33" s="908"/>
      <c r="BOT33" s="908"/>
      <c r="BOU33" s="908"/>
      <c r="BOV33" s="908"/>
      <c r="BOW33" s="908"/>
      <c r="BOX33" s="908"/>
      <c r="BOY33" s="908"/>
      <c r="BOZ33" s="908"/>
      <c r="BPA33" s="908"/>
      <c r="BPB33" s="908"/>
      <c r="BPC33" s="908"/>
      <c r="BPD33" s="908"/>
      <c r="BPE33" s="908"/>
      <c r="BPF33" s="908"/>
      <c r="BPG33" s="908"/>
      <c r="BPH33" s="908"/>
      <c r="BPI33" s="908"/>
      <c r="BPJ33" s="908"/>
      <c r="BPK33" s="908"/>
      <c r="BPL33" s="908"/>
      <c r="BPM33" s="908"/>
      <c r="BPN33" s="908"/>
      <c r="BPO33" s="908"/>
      <c r="BPP33" s="908"/>
      <c r="BPQ33" s="908"/>
      <c r="BPR33" s="908"/>
      <c r="BPS33" s="908"/>
      <c r="BPT33" s="908"/>
      <c r="BPU33" s="908"/>
      <c r="BPV33" s="908"/>
      <c r="BPW33" s="908"/>
      <c r="BPX33" s="908"/>
      <c r="BPY33" s="908"/>
      <c r="BPZ33" s="908"/>
      <c r="BQA33" s="908"/>
      <c r="BQB33" s="908"/>
      <c r="BQC33" s="908"/>
      <c r="BQD33" s="908"/>
      <c r="BQE33" s="908"/>
      <c r="BQF33" s="908"/>
      <c r="BQG33" s="908"/>
      <c r="BQH33" s="908"/>
      <c r="BQI33" s="908"/>
      <c r="BQJ33" s="908"/>
      <c r="BQK33" s="908"/>
      <c r="BQL33" s="908"/>
      <c r="BQM33" s="908"/>
      <c r="BQN33" s="908"/>
      <c r="BQO33" s="908"/>
      <c r="BQP33" s="908"/>
      <c r="BQQ33" s="908"/>
      <c r="BQR33" s="908"/>
      <c r="BQS33" s="908"/>
      <c r="BQT33" s="908"/>
      <c r="BQU33" s="908"/>
      <c r="BQV33" s="908"/>
      <c r="BQW33" s="908"/>
      <c r="BQX33" s="908"/>
      <c r="BQY33" s="908"/>
      <c r="BQZ33" s="908"/>
      <c r="BRA33" s="908"/>
      <c r="BRB33" s="908"/>
      <c r="BRC33" s="908"/>
      <c r="BRD33" s="908"/>
      <c r="BRE33" s="908"/>
      <c r="BRF33" s="908"/>
      <c r="BRG33" s="908"/>
      <c r="BRH33" s="908"/>
      <c r="BRI33" s="908"/>
      <c r="BRJ33" s="908"/>
      <c r="BRK33" s="908"/>
      <c r="BRL33" s="908"/>
      <c r="BRM33" s="908"/>
      <c r="BRN33" s="908"/>
      <c r="BRO33" s="908"/>
      <c r="BRP33" s="908"/>
      <c r="BRQ33" s="908"/>
      <c r="BRR33" s="908"/>
      <c r="BRS33" s="908"/>
      <c r="BRT33" s="908"/>
      <c r="BRU33" s="908"/>
      <c r="BRV33" s="908"/>
      <c r="BRW33" s="908"/>
      <c r="BRX33" s="908"/>
      <c r="BRY33" s="908"/>
      <c r="BRZ33" s="908"/>
      <c r="BSA33" s="908"/>
      <c r="BSB33" s="908"/>
      <c r="BSC33" s="908"/>
      <c r="BSD33" s="908"/>
      <c r="BSE33" s="908"/>
      <c r="BSF33" s="908"/>
      <c r="BSG33" s="908"/>
      <c r="BSH33" s="908"/>
      <c r="BSI33" s="908"/>
      <c r="BSJ33" s="908"/>
      <c r="BSK33" s="908"/>
      <c r="BSL33" s="908"/>
      <c r="BSM33" s="908"/>
      <c r="BSN33" s="908"/>
      <c r="BSO33" s="908"/>
      <c r="BSP33" s="908"/>
      <c r="BSQ33" s="908"/>
      <c r="BSR33" s="908"/>
      <c r="BSS33" s="908"/>
      <c r="BST33" s="908"/>
      <c r="BSU33" s="908"/>
      <c r="BSV33" s="908"/>
      <c r="BSW33" s="908"/>
      <c r="BSX33" s="908"/>
      <c r="BSY33" s="908"/>
      <c r="BSZ33" s="908"/>
      <c r="BTA33" s="908"/>
      <c r="BTB33" s="908"/>
      <c r="BTC33" s="908"/>
      <c r="BTD33" s="908"/>
      <c r="BTE33" s="908"/>
      <c r="BTF33" s="908"/>
      <c r="BTG33" s="908"/>
      <c r="BTH33" s="908"/>
      <c r="BTI33" s="908"/>
      <c r="BTJ33" s="908"/>
      <c r="BTK33" s="908"/>
      <c r="BTL33" s="908"/>
      <c r="BTM33" s="908"/>
      <c r="BTN33" s="908"/>
      <c r="BTO33" s="908"/>
      <c r="BTP33" s="908"/>
      <c r="BTQ33" s="908"/>
      <c r="BTR33" s="908"/>
      <c r="BTS33" s="908"/>
      <c r="BTT33" s="908"/>
      <c r="BTU33" s="908"/>
      <c r="BTV33" s="908"/>
      <c r="BTW33" s="908"/>
      <c r="BTX33" s="908"/>
      <c r="BTY33" s="908"/>
      <c r="BTZ33" s="908"/>
      <c r="BUA33" s="908"/>
      <c r="BUB33" s="908"/>
      <c r="BUC33" s="908"/>
      <c r="BUD33" s="908"/>
      <c r="BUE33" s="908"/>
      <c r="BUF33" s="908"/>
      <c r="BUG33" s="908"/>
      <c r="BUH33" s="908"/>
      <c r="BUI33" s="908"/>
      <c r="BUJ33" s="908"/>
      <c r="BUK33" s="908"/>
      <c r="BUL33" s="908"/>
      <c r="BUM33" s="908"/>
      <c r="BUN33" s="908"/>
      <c r="BUO33" s="908"/>
      <c r="BUP33" s="908"/>
      <c r="BUQ33" s="908"/>
      <c r="BUR33" s="908"/>
      <c r="BUS33" s="908"/>
      <c r="BUT33" s="908"/>
      <c r="BUU33" s="908"/>
      <c r="BUV33" s="908"/>
      <c r="BUW33" s="908"/>
      <c r="BUX33" s="908"/>
      <c r="BUY33" s="908"/>
      <c r="BUZ33" s="908"/>
      <c r="BVA33" s="908"/>
      <c r="BVB33" s="908"/>
      <c r="BVC33" s="908"/>
      <c r="BVD33" s="908"/>
      <c r="BVE33" s="908"/>
      <c r="BVF33" s="908"/>
      <c r="BVG33" s="908"/>
      <c r="BVH33" s="908"/>
      <c r="BVI33" s="908"/>
      <c r="BVJ33" s="908"/>
      <c r="BVK33" s="908"/>
      <c r="BVL33" s="908"/>
      <c r="BVM33" s="908"/>
      <c r="BVN33" s="908"/>
      <c r="BVO33" s="908"/>
      <c r="BVP33" s="908"/>
      <c r="BVQ33" s="908"/>
      <c r="BVR33" s="908"/>
      <c r="BVS33" s="908"/>
      <c r="BVT33" s="908"/>
      <c r="BVU33" s="908"/>
      <c r="BVV33" s="908"/>
      <c r="BVW33" s="908"/>
      <c r="BVX33" s="908"/>
      <c r="BVY33" s="908"/>
      <c r="BVZ33" s="908"/>
      <c r="BWA33" s="908"/>
      <c r="BWB33" s="908"/>
      <c r="BWC33" s="908"/>
      <c r="BWD33" s="908"/>
      <c r="BWE33" s="908"/>
      <c r="BWF33" s="908"/>
      <c r="BWG33" s="908"/>
      <c r="BWH33" s="908"/>
      <c r="BWI33" s="908"/>
      <c r="BWJ33" s="908"/>
      <c r="BWK33" s="908"/>
      <c r="BWL33" s="908"/>
      <c r="BWM33" s="908"/>
      <c r="BWN33" s="908"/>
      <c r="BWO33" s="908"/>
      <c r="BWP33" s="908"/>
      <c r="BWQ33" s="908"/>
      <c r="BWR33" s="908"/>
      <c r="BWS33" s="908"/>
      <c r="BWT33" s="908"/>
      <c r="BWU33" s="908"/>
      <c r="BWV33" s="908"/>
      <c r="BWW33" s="908"/>
      <c r="BWX33" s="908"/>
      <c r="BWY33" s="908"/>
      <c r="BWZ33" s="908"/>
      <c r="BXA33" s="908"/>
      <c r="BXB33" s="908"/>
      <c r="BXC33" s="908"/>
      <c r="BXD33" s="908"/>
      <c r="BXE33" s="908"/>
      <c r="BXF33" s="908"/>
      <c r="BXG33" s="908"/>
      <c r="BXH33" s="908"/>
      <c r="BXI33" s="908"/>
      <c r="BXJ33" s="908"/>
      <c r="BXK33" s="908"/>
      <c r="BXL33" s="908"/>
      <c r="BXM33" s="908"/>
      <c r="BXN33" s="908"/>
      <c r="BXO33" s="908"/>
      <c r="BXP33" s="908"/>
      <c r="BXQ33" s="908"/>
      <c r="BXR33" s="908"/>
      <c r="BXS33" s="908"/>
      <c r="BXT33" s="908"/>
      <c r="BXU33" s="908"/>
      <c r="BXV33" s="908"/>
      <c r="BXW33" s="908"/>
      <c r="BXX33" s="908"/>
      <c r="BXY33" s="908"/>
      <c r="BXZ33" s="908"/>
      <c r="BYA33" s="908"/>
      <c r="BYB33" s="908"/>
      <c r="BYC33" s="908"/>
      <c r="BYD33" s="908"/>
      <c r="BYE33" s="908"/>
      <c r="BYF33" s="908"/>
      <c r="BYG33" s="908"/>
      <c r="BYH33" s="908"/>
      <c r="BYI33" s="908"/>
      <c r="BYJ33" s="908"/>
      <c r="BYK33" s="908"/>
      <c r="BYL33" s="908"/>
      <c r="BYM33" s="908"/>
      <c r="BYN33" s="908"/>
      <c r="BYO33" s="908"/>
      <c r="BYP33" s="908"/>
      <c r="BYQ33" s="908"/>
      <c r="BYR33" s="908"/>
      <c r="BYS33" s="908"/>
      <c r="BYT33" s="908"/>
      <c r="BYU33" s="908"/>
      <c r="BYV33" s="908"/>
      <c r="BYW33" s="908"/>
      <c r="BYX33" s="908"/>
      <c r="BYY33" s="908"/>
      <c r="BYZ33" s="908"/>
      <c r="BZA33" s="908"/>
      <c r="BZB33" s="908"/>
      <c r="BZC33" s="908"/>
      <c r="BZD33" s="908"/>
      <c r="BZE33" s="908"/>
      <c r="BZF33" s="908"/>
      <c r="BZG33" s="908"/>
      <c r="BZH33" s="908"/>
      <c r="BZI33" s="908"/>
      <c r="BZJ33" s="908"/>
      <c r="BZK33" s="908"/>
      <c r="BZL33" s="908"/>
      <c r="BZM33" s="908"/>
      <c r="BZN33" s="908"/>
      <c r="BZO33" s="908"/>
      <c r="BZP33" s="908"/>
      <c r="BZQ33" s="908"/>
      <c r="BZR33" s="908"/>
      <c r="BZS33" s="908"/>
      <c r="BZT33" s="908"/>
      <c r="BZU33" s="908"/>
      <c r="BZV33" s="908"/>
      <c r="BZW33" s="908"/>
      <c r="BZX33" s="908"/>
      <c r="BZY33" s="908"/>
      <c r="BZZ33" s="908"/>
      <c r="CAA33" s="908"/>
      <c r="CAB33" s="908"/>
      <c r="CAC33" s="908"/>
      <c r="CAD33" s="908"/>
      <c r="CAE33" s="908"/>
      <c r="CAF33" s="908"/>
      <c r="CAG33" s="908"/>
      <c r="CAH33" s="908"/>
      <c r="CAI33" s="908"/>
      <c r="CAJ33" s="908"/>
      <c r="CAK33" s="908"/>
      <c r="CAL33" s="908"/>
      <c r="CAM33" s="908"/>
      <c r="CAN33" s="908"/>
      <c r="CAO33" s="908"/>
      <c r="CAP33" s="908"/>
      <c r="CAQ33" s="908"/>
      <c r="CAR33" s="908"/>
      <c r="CAS33" s="908"/>
      <c r="CAT33" s="908"/>
      <c r="CAU33" s="908"/>
      <c r="CAV33" s="908"/>
      <c r="CAW33" s="908"/>
      <c r="CAX33" s="908"/>
      <c r="CAY33" s="908"/>
      <c r="CAZ33" s="908"/>
      <c r="CBA33" s="908"/>
      <c r="CBB33" s="908"/>
      <c r="CBC33" s="908"/>
      <c r="CBD33" s="908"/>
      <c r="CBE33" s="908"/>
      <c r="CBF33" s="908"/>
      <c r="CBG33" s="908"/>
      <c r="CBH33" s="908"/>
      <c r="CBI33" s="908"/>
      <c r="CBJ33" s="908"/>
      <c r="CBK33" s="908"/>
      <c r="CBL33" s="908"/>
      <c r="CBM33" s="908"/>
      <c r="CBN33" s="908"/>
      <c r="CBO33" s="908"/>
      <c r="CBP33" s="908"/>
      <c r="CBQ33" s="908"/>
      <c r="CBR33" s="908"/>
      <c r="CBS33" s="908"/>
      <c r="CBT33" s="908"/>
      <c r="CBU33" s="908"/>
      <c r="CBV33" s="908"/>
      <c r="CBW33" s="908"/>
      <c r="CBX33" s="908"/>
      <c r="CBY33" s="908"/>
      <c r="CBZ33" s="908"/>
      <c r="CCA33" s="908"/>
      <c r="CCB33" s="908"/>
      <c r="CCC33" s="908"/>
      <c r="CCD33" s="908"/>
      <c r="CCE33" s="908"/>
      <c r="CCF33" s="908"/>
      <c r="CCG33" s="908"/>
      <c r="CCH33" s="908"/>
      <c r="CCI33" s="908"/>
      <c r="CCJ33" s="908"/>
      <c r="CCK33" s="908"/>
      <c r="CCL33" s="908"/>
      <c r="CCM33" s="908"/>
      <c r="CCN33" s="908"/>
      <c r="CCO33" s="908"/>
      <c r="CCP33" s="908"/>
      <c r="CCQ33" s="908"/>
      <c r="CCR33" s="908"/>
      <c r="CCS33" s="908"/>
      <c r="CCT33" s="908"/>
      <c r="CCU33" s="908"/>
      <c r="CCV33" s="908"/>
      <c r="CCW33" s="908"/>
      <c r="CCX33" s="908"/>
      <c r="CCY33" s="908"/>
      <c r="CCZ33" s="908"/>
      <c r="CDA33" s="908"/>
      <c r="CDB33" s="908"/>
      <c r="CDC33" s="908"/>
      <c r="CDD33" s="908"/>
      <c r="CDE33" s="908"/>
      <c r="CDF33" s="908"/>
      <c r="CDG33" s="908"/>
      <c r="CDH33" s="908"/>
      <c r="CDI33" s="908"/>
      <c r="CDJ33" s="908"/>
      <c r="CDK33" s="908"/>
      <c r="CDL33" s="908"/>
      <c r="CDM33" s="908"/>
      <c r="CDN33" s="908"/>
      <c r="CDO33" s="908"/>
      <c r="CDP33" s="908"/>
      <c r="CDQ33" s="908"/>
      <c r="CDR33" s="908"/>
      <c r="CDS33" s="908"/>
      <c r="CDT33" s="908"/>
      <c r="CDU33" s="908"/>
      <c r="CDV33" s="908"/>
      <c r="CDW33" s="908"/>
      <c r="CDX33" s="908"/>
      <c r="CDY33" s="908"/>
      <c r="CDZ33" s="908"/>
      <c r="CEA33" s="908"/>
      <c r="CEB33" s="908"/>
      <c r="CEC33" s="908"/>
      <c r="CED33" s="908"/>
      <c r="CEE33" s="908"/>
      <c r="CEF33" s="908"/>
      <c r="CEG33" s="908"/>
      <c r="CEH33" s="908"/>
      <c r="CEI33" s="908"/>
      <c r="CEJ33" s="908"/>
      <c r="CEK33" s="908"/>
      <c r="CEL33" s="908"/>
      <c r="CEM33" s="908"/>
      <c r="CEN33" s="908"/>
      <c r="CEO33" s="908"/>
      <c r="CEP33" s="908"/>
      <c r="CEQ33" s="908"/>
      <c r="CER33" s="908"/>
      <c r="CES33" s="908"/>
      <c r="CET33" s="908"/>
      <c r="CEU33" s="908"/>
      <c r="CEV33" s="908"/>
      <c r="CEW33" s="908"/>
      <c r="CEX33" s="908"/>
      <c r="CEY33" s="908"/>
      <c r="CEZ33" s="908"/>
      <c r="CFA33" s="908"/>
      <c r="CFB33" s="908"/>
      <c r="CFC33" s="908"/>
      <c r="CFD33" s="908"/>
      <c r="CFE33" s="908"/>
      <c r="CFF33" s="908"/>
      <c r="CFG33" s="908"/>
      <c r="CFH33" s="908"/>
      <c r="CFI33" s="908"/>
      <c r="CFJ33" s="908"/>
      <c r="CFK33" s="908"/>
      <c r="CFL33" s="908"/>
      <c r="CFM33" s="908"/>
      <c r="CFN33" s="908"/>
      <c r="CFO33" s="908"/>
      <c r="CFP33" s="908"/>
      <c r="CFQ33" s="908"/>
      <c r="CFR33" s="908"/>
      <c r="CFS33" s="908"/>
      <c r="CFT33" s="908"/>
      <c r="CFU33" s="908"/>
      <c r="CFV33" s="908"/>
      <c r="CFW33" s="908"/>
      <c r="CFX33" s="908"/>
      <c r="CFY33" s="908"/>
      <c r="CFZ33" s="908"/>
      <c r="CGA33" s="908"/>
      <c r="CGB33" s="908"/>
      <c r="CGC33" s="908"/>
      <c r="CGD33" s="908"/>
      <c r="CGE33" s="908"/>
      <c r="CGF33" s="908"/>
      <c r="CGG33" s="908"/>
      <c r="CGH33" s="908"/>
      <c r="CGI33" s="908"/>
      <c r="CGJ33" s="908"/>
      <c r="CGK33" s="908"/>
      <c r="CGL33" s="908"/>
      <c r="CGM33" s="908"/>
      <c r="CGN33" s="908"/>
      <c r="CGO33" s="908"/>
      <c r="CGP33" s="908"/>
      <c r="CGQ33" s="908"/>
      <c r="CGR33" s="908"/>
      <c r="CGS33" s="908"/>
      <c r="CGT33" s="908"/>
      <c r="CGU33" s="908"/>
      <c r="CGV33" s="908"/>
      <c r="CGW33" s="908"/>
      <c r="CGX33" s="908"/>
      <c r="CGY33" s="908"/>
      <c r="CGZ33" s="908"/>
      <c r="CHA33" s="908"/>
      <c r="CHB33" s="908"/>
      <c r="CHC33" s="908"/>
      <c r="CHD33" s="908"/>
      <c r="CHE33" s="908"/>
      <c r="CHF33" s="908"/>
      <c r="CHG33" s="908"/>
      <c r="CHH33" s="908"/>
      <c r="CHI33" s="908"/>
      <c r="CHJ33" s="908"/>
      <c r="CHK33" s="908"/>
      <c r="CHL33" s="908"/>
      <c r="CHM33" s="908"/>
      <c r="CHN33" s="908"/>
      <c r="CHO33" s="908"/>
      <c r="CHP33" s="908"/>
      <c r="CHQ33" s="908"/>
      <c r="CHR33" s="908"/>
      <c r="CHS33" s="908"/>
      <c r="CHT33" s="908"/>
      <c r="CHU33" s="908"/>
      <c r="CHV33" s="908"/>
      <c r="CHW33" s="908"/>
      <c r="CHX33" s="908"/>
      <c r="CHY33" s="908"/>
      <c r="CHZ33" s="908"/>
      <c r="CIA33" s="908"/>
      <c r="CIB33" s="908"/>
      <c r="CIC33" s="908"/>
      <c r="CID33" s="908"/>
      <c r="CIE33" s="908"/>
      <c r="CIF33" s="908"/>
      <c r="CIG33" s="908"/>
      <c r="CIH33" s="908"/>
      <c r="CII33" s="908"/>
      <c r="CIJ33" s="908"/>
      <c r="CIK33" s="908"/>
      <c r="CIL33" s="908"/>
      <c r="CIM33" s="908"/>
      <c r="CIN33" s="908"/>
      <c r="CIO33" s="908"/>
      <c r="CIP33" s="908"/>
      <c r="CIQ33" s="908"/>
      <c r="CIR33" s="908"/>
      <c r="CIS33" s="908"/>
      <c r="CIT33" s="908"/>
      <c r="CIU33" s="908"/>
      <c r="CIV33" s="908"/>
      <c r="CIW33" s="908"/>
      <c r="CIX33" s="908"/>
      <c r="CIY33" s="908"/>
      <c r="CIZ33" s="908"/>
      <c r="CJA33" s="908"/>
      <c r="CJB33" s="908"/>
      <c r="CJC33" s="908"/>
      <c r="CJD33" s="908"/>
      <c r="CJE33" s="908"/>
      <c r="CJF33" s="908"/>
      <c r="CJG33" s="908"/>
      <c r="CJH33" s="908"/>
      <c r="CJI33" s="908"/>
      <c r="CJJ33" s="908"/>
      <c r="CJK33" s="908"/>
      <c r="CJL33" s="908"/>
      <c r="CJM33" s="908"/>
      <c r="CJN33" s="908"/>
      <c r="CJO33" s="908"/>
      <c r="CJP33" s="908"/>
      <c r="CJQ33" s="908"/>
      <c r="CJR33" s="908"/>
      <c r="CJS33" s="908"/>
      <c r="CJT33" s="908"/>
      <c r="CJU33" s="908"/>
      <c r="CJV33" s="908"/>
      <c r="CJW33" s="908"/>
      <c r="CJX33" s="908"/>
      <c r="CJY33" s="908"/>
      <c r="CJZ33" s="908"/>
      <c r="CKA33" s="908"/>
      <c r="CKB33" s="908"/>
      <c r="CKC33" s="908"/>
      <c r="CKD33" s="908"/>
      <c r="CKE33" s="908"/>
      <c r="CKF33" s="908"/>
      <c r="CKG33" s="908"/>
      <c r="CKH33" s="908"/>
      <c r="CKI33" s="908"/>
      <c r="CKJ33" s="908"/>
      <c r="CKK33" s="908"/>
      <c r="CKL33" s="908"/>
      <c r="CKM33" s="908"/>
      <c r="CKN33" s="908"/>
      <c r="CKO33" s="908"/>
      <c r="CKP33" s="908"/>
      <c r="CKQ33" s="908"/>
      <c r="CKR33" s="908"/>
      <c r="CKS33" s="908"/>
      <c r="CKT33" s="908"/>
      <c r="CKU33" s="908"/>
      <c r="CKV33" s="908"/>
      <c r="CKW33" s="908"/>
      <c r="CKX33" s="908"/>
      <c r="CKY33" s="908"/>
      <c r="CKZ33" s="908"/>
      <c r="CLA33" s="908"/>
      <c r="CLB33" s="908"/>
      <c r="CLC33" s="908"/>
      <c r="CLD33" s="908"/>
      <c r="CLE33" s="908"/>
      <c r="CLF33" s="908"/>
      <c r="CLG33" s="908"/>
      <c r="CLH33" s="908"/>
      <c r="CLI33" s="908"/>
      <c r="CLJ33" s="908"/>
      <c r="CLK33" s="908"/>
      <c r="CLL33" s="908"/>
      <c r="CLM33" s="908"/>
      <c r="CLN33" s="908"/>
      <c r="CLO33" s="908"/>
      <c r="CLP33" s="908"/>
      <c r="CLQ33" s="908"/>
      <c r="CLR33" s="908"/>
      <c r="CLS33" s="908"/>
      <c r="CLT33" s="908"/>
      <c r="CLU33" s="908"/>
      <c r="CLV33" s="908"/>
      <c r="CLW33" s="908"/>
      <c r="CLX33" s="908"/>
      <c r="CLY33" s="908"/>
      <c r="CLZ33" s="908"/>
      <c r="CMA33" s="908"/>
      <c r="CMB33" s="908"/>
      <c r="CMC33" s="908"/>
      <c r="CMD33" s="908"/>
      <c r="CME33" s="908"/>
      <c r="CMF33" s="908"/>
      <c r="CMG33" s="908"/>
      <c r="CMH33" s="908"/>
      <c r="CMI33" s="908"/>
      <c r="CMJ33" s="908"/>
      <c r="CMK33" s="908"/>
      <c r="CML33" s="908"/>
      <c r="CMM33" s="908"/>
      <c r="CMN33" s="908"/>
      <c r="CMO33" s="908"/>
      <c r="CMP33" s="908"/>
      <c r="CMQ33" s="908"/>
      <c r="CMR33" s="908"/>
      <c r="CMS33" s="908"/>
      <c r="CMT33" s="908"/>
      <c r="CMU33" s="908"/>
      <c r="CMV33" s="908"/>
      <c r="CMW33" s="908"/>
      <c r="CMX33" s="908"/>
      <c r="CMY33" s="908"/>
      <c r="CMZ33" s="908"/>
      <c r="CNA33" s="908"/>
      <c r="CNB33" s="908"/>
      <c r="CNC33" s="908"/>
      <c r="CND33" s="908"/>
      <c r="CNE33" s="908"/>
      <c r="CNF33" s="908"/>
      <c r="CNG33" s="908"/>
      <c r="CNH33" s="908"/>
      <c r="CNI33" s="908"/>
      <c r="CNJ33" s="908"/>
      <c r="CNK33" s="908"/>
      <c r="CNL33" s="908"/>
      <c r="CNM33" s="908"/>
      <c r="CNN33" s="908"/>
      <c r="CNO33" s="908"/>
      <c r="CNP33" s="908"/>
      <c r="CNQ33" s="908"/>
      <c r="CNR33" s="908"/>
      <c r="CNS33" s="908"/>
      <c r="CNT33" s="908"/>
      <c r="CNU33" s="908"/>
      <c r="CNV33" s="908"/>
      <c r="CNW33" s="908"/>
      <c r="CNX33" s="908"/>
      <c r="CNY33" s="908"/>
      <c r="CNZ33" s="908"/>
      <c r="COA33" s="908"/>
      <c r="COB33" s="908"/>
      <c r="COC33" s="908"/>
      <c r="COD33" s="908"/>
      <c r="COE33" s="908"/>
      <c r="COF33" s="908"/>
      <c r="COG33" s="908"/>
      <c r="COH33" s="908"/>
      <c r="COI33" s="908"/>
      <c r="COJ33" s="908"/>
      <c r="COK33" s="908"/>
      <c r="COL33" s="908"/>
      <c r="COM33" s="908"/>
      <c r="CON33" s="908"/>
      <c r="COO33" s="908"/>
      <c r="COP33" s="908"/>
      <c r="COQ33" s="908"/>
      <c r="COR33" s="908"/>
      <c r="COS33" s="908"/>
      <c r="COT33" s="908"/>
      <c r="COU33" s="908"/>
      <c r="COV33" s="908"/>
      <c r="COW33" s="908"/>
      <c r="COX33" s="908"/>
      <c r="COY33" s="908"/>
      <c r="COZ33" s="908"/>
      <c r="CPA33" s="908"/>
      <c r="CPB33" s="908"/>
      <c r="CPC33" s="908"/>
      <c r="CPD33" s="908"/>
      <c r="CPE33" s="908"/>
      <c r="CPF33" s="908"/>
      <c r="CPG33" s="908"/>
      <c r="CPH33" s="908"/>
      <c r="CPI33" s="908"/>
      <c r="CPJ33" s="908"/>
      <c r="CPK33" s="908"/>
      <c r="CPL33" s="908"/>
      <c r="CPM33" s="908"/>
      <c r="CPN33" s="908"/>
      <c r="CPO33" s="908"/>
      <c r="CPP33" s="908"/>
      <c r="CPQ33" s="908"/>
      <c r="CPR33" s="908"/>
      <c r="CPS33" s="908"/>
      <c r="CPT33" s="908"/>
      <c r="CPU33" s="908"/>
      <c r="CPV33" s="908"/>
      <c r="CPW33" s="908"/>
      <c r="CPX33" s="908"/>
      <c r="CPY33" s="908"/>
      <c r="CPZ33" s="908"/>
      <c r="CQA33" s="908"/>
      <c r="CQB33" s="908"/>
      <c r="CQC33" s="908"/>
      <c r="CQD33" s="908"/>
      <c r="CQE33" s="908"/>
      <c r="CQF33" s="908"/>
      <c r="CQG33" s="908"/>
      <c r="CQH33" s="908"/>
      <c r="CQI33" s="908"/>
      <c r="CQJ33" s="908"/>
      <c r="CQK33" s="908"/>
      <c r="CQL33" s="908"/>
      <c r="CQM33" s="908"/>
      <c r="CQN33" s="908"/>
      <c r="CQO33" s="908"/>
      <c r="CQP33" s="908"/>
      <c r="CQQ33" s="908"/>
      <c r="CQR33" s="908"/>
      <c r="CQS33" s="908"/>
      <c r="CQT33" s="908"/>
      <c r="CQU33" s="908"/>
      <c r="CQV33" s="908"/>
      <c r="CQW33" s="908"/>
      <c r="CQX33" s="908"/>
      <c r="CQY33" s="908"/>
      <c r="CQZ33" s="908"/>
      <c r="CRA33" s="908"/>
      <c r="CRB33" s="908"/>
      <c r="CRC33" s="908"/>
      <c r="CRD33" s="908"/>
      <c r="CRE33" s="908"/>
      <c r="CRF33" s="908"/>
      <c r="CRG33" s="908"/>
      <c r="CRH33" s="908"/>
      <c r="CRI33" s="908"/>
      <c r="CRJ33" s="908"/>
      <c r="CRK33" s="908"/>
      <c r="CRL33" s="908"/>
      <c r="CRM33" s="908"/>
      <c r="CRN33" s="908"/>
      <c r="CRO33" s="908"/>
      <c r="CRP33" s="908"/>
      <c r="CRQ33" s="908"/>
      <c r="CRR33" s="908"/>
      <c r="CRS33" s="908"/>
      <c r="CRT33" s="908"/>
      <c r="CRU33" s="908"/>
      <c r="CRV33" s="908"/>
      <c r="CRW33" s="908"/>
      <c r="CRX33" s="908"/>
      <c r="CRY33" s="908"/>
      <c r="CRZ33" s="908"/>
      <c r="CSA33" s="908"/>
      <c r="CSB33" s="908"/>
      <c r="CSC33" s="908"/>
      <c r="CSD33" s="908"/>
      <c r="CSE33" s="908"/>
      <c r="CSF33" s="908"/>
      <c r="CSG33" s="908"/>
      <c r="CSH33" s="908"/>
      <c r="CSI33" s="908"/>
      <c r="CSJ33" s="908"/>
      <c r="CSK33" s="908"/>
      <c r="CSL33" s="908"/>
      <c r="CSM33" s="908"/>
      <c r="CSN33" s="908"/>
      <c r="CSO33" s="908"/>
      <c r="CSP33" s="908"/>
      <c r="CSQ33" s="908"/>
      <c r="CSR33" s="908"/>
      <c r="CSS33" s="908"/>
      <c r="CST33" s="908"/>
      <c r="CSU33" s="908"/>
      <c r="CSV33" s="908"/>
      <c r="CSW33" s="908"/>
      <c r="CSX33" s="908"/>
      <c r="CSY33" s="908"/>
      <c r="CSZ33" s="908"/>
      <c r="CTA33" s="908"/>
      <c r="CTB33" s="908"/>
      <c r="CTC33" s="908"/>
      <c r="CTD33" s="908"/>
      <c r="CTE33" s="908"/>
      <c r="CTF33" s="908"/>
      <c r="CTG33" s="908"/>
      <c r="CTH33" s="908"/>
      <c r="CTI33" s="908"/>
      <c r="CTJ33" s="908"/>
      <c r="CTK33" s="908"/>
      <c r="CTL33" s="908"/>
      <c r="CTM33" s="908"/>
      <c r="CTN33" s="908"/>
      <c r="CTO33" s="908"/>
      <c r="CTP33" s="908"/>
      <c r="CTQ33" s="908"/>
      <c r="CTR33" s="908"/>
      <c r="CTS33" s="908"/>
      <c r="CTT33" s="908"/>
      <c r="CTU33" s="908"/>
      <c r="CTV33" s="908"/>
      <c r="CTW33" s="908"/>
      <c r="CTX33" s="908"/>
      <c r="CTY33" s="908"/>
      <c r="CTZ33" s="908"/>
      <c r="CUA33" s="908"/>
      <c r="CUB33" s="908"/>
      <c r="CUC33" s="908"/>
      <c r="CUD33" s="908"/>
      <c r="CUE33" s="908"/>
      <c r="CUF33" s="908"/>
      <c r="CUG33" s="908"/>
      <c r="CUH33" s="908"/>
      <c r="CUI33" s="908"/>
      <c r="CUJ33" s="908"/>
      <c r="CUK33" s="908"/>
      <c r="CUL33" s="908"/>
      <c r="CUM33" s="908"/>
      <c r="CUN33" s="908"/>
      <c r="CUO33" s="908"/>
      <c r="CUP33" s="908"/>
      <c r="CUQ33" s="908"/>
      <c r="CUR33" s="908"/>
      <c r="CUS33" s="908"/>
      <c r="CUT33" s="908"/>
      <c r="CUU33" s="908"/>
      <c r="CUV33" s="908"/>
      <c r="CUW33" s="908"/>
      <c r="CUX33" s="908"/>
      <c r="CUY33" s="908"/>
      <c r="CUZ33" s="908"/>
      <c r="CVA33" s="908"/>
      <c r="CVB33" s="908"/>
      <c r="CVC33" s="908"/>
      <c r="CVD33" s="908"/>
      <c r="CVE33" s="908"/>
      <c r="CVF33" s="908"/>
      <c r="CVG33" s="908"/>
      <c r="CVH33" s="908"/>
      <c r="CVI33" s="908"/>
      <c r="CVJ33" s="908"/>
      <c r="CVK33" s="908"/>
      <c r="CVL33" s="908"/>
      <c r="CVM33" s="908"/>
      <c r="CVN33" s="908"/>
      <c r="CVO33" s="908"/>
      <c r="CVP33" s="908"/>
      <c r="CVQ33" s="908"/>
      <c r="CVR33" s="908"/>
      <c r="CVS33" s="908"/>
      <c r="CVT33" s="908"/>
      <c r="CVU33" s="908"/>
      <c r="CVV33" s="908"/>
      <c r="CVW33" s="908"/>
      <c r="CVX33" s="908"/>
      <c r="CVY33" s="908"/>
      <c r="CVZ33" s="908"/>
      <c r="CWA33" s="908"/>
      <c r="CWB33" s="908"/>
      <c r="CWC33" s="908"/>
      <c r="CWD33" s="908"/>
      <c r="CWE33" s="908"/>
      <c r="CWF33" s="908"/>
      <c r="CWG33" s="908"/>
      <c r="CWH33" s="908"/>
      <c r="CWI33" s="908"/>
      <c r="CWJ33" s="908"/>
      <c r="CWK33" s="908"/>
      <c r="CWL33" s="908"/>
      <c r="CWM33" s="908"/>
      <c r="CWN33" s="908"/>
      <c r="CWO33" s="908"/>
      <c r="CWP33" s="908"/>
      <c r="CWQ33" s="908"/>
      <c r="CWR33" s="908"/>
      <c r="CWS33" s="908"/>
      <c r="CWT33" s="908"/>
      <c r="CWU33" s="908"/>
      <c r="CWV33" s="908"/>
      <c r="CWW33" s="908"/>
      <c r="CWX33" s="908"/>
      <c r="CWY33" s="908"/>
      <c r="CWZ33" s="908"/>
      <c r="CXA33" s="908"/>
      <c r="CXB33" s="908"/>
      <c r="CXC33" s="908"/>
      <c r="CXD33" s="908"/>
      <c r="CXE33" s="908"/>
      <c r="CXF33" s="908"/>
      <c r="CXG33" s="908"/>
      <c r="CXH33" s="908"/>
      <c r="CXI33" s="908"/>
      <c r="CXJ33" s="908"/>
      <c r="CXK33" s="908"/>
      <c r="CXL33" s="908"/>
      <c r="CXM33" s="908"/>
      <c r="CXN33" s="908"/>
      <c r="CXO33" s="908"/>
      <c r="CXP33" s="908"/>
      <c r="CXQ33" s="908"/>
      <c r="CXR33" s="908"/>
      <c r="CXS33" s="908"/>
      <c r="CXT33" s="908"/>
      <c r="CXU33" s="908"/>
      <c r="CXV33" s="908"/>
      <c r="CXW33" s="908"/>
      <c r="CXX33" s="908"/>
      <c r="CXY33" s="908"/>
      <c r="CXZ33" s="908"/>
      <c r="CYA33" s="908"/>
      <c r="CYB33" s="908"/>
      <c r="CYC33" s="908"/>
      <c r="CYD33" s="908"/>
      <c r="CYE33" s="908"/>
      <c r="CYF33" s="908"/>
      <c r="CYG33" s="908"/>
      <c r="CYH33" s="908"/>
      <c r="CYI33" s="908"/>
      <c r="CYJ33" s="908"/>
      <c r="CYK33" s="908"/>
      <c r="CYL33" s="908"/>
      <c r="CYM33" s="908"/>
      <c r="CYN33" s="908"/>
      <c r="CYO33" s="908"/>
      <c r="CYP33" s="908"/>
      <c r="CYQ33" s="908"/>
      <c r="CYR33" s="908"/>
      <c r="CYS33" s="908"/>
      <c r="CYT33" s="908"/>
      <c r="CYU33" s="908"/>
      <c r="CYV33" s="908"/>
      <c r="CYW33" s="908"/>
      <c r="CYX33" s="908"/>
      <c r="CYY33" s="908"/>
      <c r="CYZ33" s="908"/>
      <c r="CZA33" s="908"/>
      <c r="CZB33" s="908"/>
      <c r="CZC33" s="908"/>
      <c r="CZD33" s="908"/>
      <c r="CZE33" s="908"/>
      <c r="CZF33" s="908"/>
      <c r="CZG33" s="908"/>
      <c r="CZH33" s="908"/>
      <c r="CZI33" s="908"/>
      <c r="CZJ33" s="908"/>
      <c r="CZK33" s="908"/>
      <c r="CZL33" s="908"/>
      <c r="CZM33" s="908"/>
      <c r="CZN33" s="908"/>
      <c r="CZO33" s="908"/>
      <c r="CZP33" s="908"/>
      <c r="CZQ33" s="908"/>
      <c r="CZR33" s="908"/>
      <c r="CZS33" s="908"/>
      <c r="CZT33" s="908"/>
      <c r="CZU33" s="908"/>
      <c r="CZV33" s="908"/>
      <c r="CZW33" s="908"/>
      <c r="CZX33" s="908"/>
      <c r="CZY33" s="908"/>
      <c r="CZZ33" s="908"/>
      <c r="DAA33" s="908"/>
      <c r="DAB33" s="908"/>
      <c r="DAC33" s="908"/>
      <c r="DAD33" s="908"/>
      <c r="DAE33" s="908"/>
      <c r="DAF33" s="908"/>
      <c r="DAG33" s="908"/>
      <c r="DAH33" s="908"/>
      <c r="DAI33" s="908"/>
      <c r="DAJ33" s="908"/>
      <c r="DAK33" s="908"/>
      <c r="DAL33" s="908"/>
      <c r="DAM33" s="908"/>
      <c r="DAN33" s="908"/>
      <c r="DAO33" s="908"/>
      <c r="DAP33" s="908"/>
      <c r="DAQ33" s="908"/>
      <c r="DAR33" s="908"/>
      <c r="DAS33" s="908"/>
      <c r="DAT33" s="908"/>
      <c r="DAU33" s="908"/>
      <c r="DAV33" s="908"/>
      <c r="DAW33" s="908"/>
      <c r="DAX33" s="908"/>
      <c r="DAY33" s="908"/>
      <c r="DAZ33" s="908"/>
      <c r="DBA33" s="908"/>
      <c r="DBB33" s="908"/>
      <c r="DBC33" s="908"/>
      <c r="DBD33" s="908"/>
      <c r="DBE33" s="908"/>
      <c r="DBF33" s="908"/>
      <c r="DBG33" s="908"/>
      <c r="DBH33" s="908"/>
      <c r="DBI33" s="908"/>
      <c r="DBJ33" s="908"/>
      <c r="DBK33" s="908"/>
      <c r="DBL33" s="908"/>
      <c r="DBM33" s="908"/>
      <c r="DBN33" s="908"/>
      <c r="DBO33" s="908"/>
      <c r="DBP33" s="908"/>
      <c r="DBQ33" s="908"/>
      <c r="DBR33" s="908"/>
      <c r="DBS33" s="908"/>
      <c r="DBT33" s="908"/>
      <c r="DBU33" s="908"/>
      <c r="DBV33" s="908"/>
      <c r="DBW33" s="908"/>
      <c r="DBX33" s="908"/>
      <c r="DBY33" s="908"/>
      <c r="DBZ33" s="908"/>
      <c r="DCA33" s="908"/>
      <c r="DCB33" s="908"/>
      <c r="DCC33" s="908"/>
      <c r="DCD33" s="908"/>
      <c r="DCE33" s="908"/>
      <c r="DCF33" s="908"/>
      <c r="DCG33" s="908"/>
      <c r="DCH33" s="908"/>
      <c r="DCI33" s="908"/>
      <c r="DCJ33" s="908"/>
      <c r="DCK33" s="908"/>
      <c r="DCL33" s="908"/>
      <c r="DCM33" s="908"/>
      <c r="DCN33" s="908"/>
      <c r="DCO33" s="908"/>
      <c r="DCP33" s="908"/>
      <c r="DCQ33" s="908"/>
      <c r="DCR33" s="908"/>
      <c r="DCS33" s="908"/>
      <c r="DCT33" s="908"/>
      <c r="DCU33" s="908"/>
      <c r="DCV33" s="908"/>
      <c r="DCW33" s="908"/>
      <c r="DCX33" s="908"/>
      <c r="DCY33" s="908"/>
      <c r="DCZ33" s="908"/>
      <c r="DDA33" s="908"/>
      <c r="DDB33" s="908"/>
      <c r="DDC33" s="908"/>
      <c r="DDD33" s="908"/>
      <c r="DDE33" s="908"/>
      <c r="DDF33" s="908"/>
      <c r="DDG33" s="908"/>
      <c r="DDH33" s="908"/>
      <c r="DDI33" s="908"/>
      <c r="DDJ33" s="908"/>
      <c r="DDK33" s="908"/>
      <c r="DDL33" s="908"/>
      <c r="DDM33" s="908"/>
      <c r="DDN33" s="908"/>
      <c r="DDO33" s="908"/>
      <c r="DDP33" s="908"/>
      <c r="DDQ33" s="908"/>
      <c r="DDR33" s="908"/>
      <c r="DDS33" s="908"/>
      <c r="DDT33" s="908"/>
      <c r="DDU33" s="908"/>
      <c r="DDV33" s="908"/>
      <c r="DDW33" s="908"/>
      <c r="DDX33" s="908"/>
      <c r="DDY33" s="908"/>
      <c r="DDZ33" s="908"/>
      <c r="DEA33" s="908"/>
      <c r="DEB33" s="908"/>
      <c r="DEC33" s="908"/>
      <c r="DED33" s="908"/>
      <c r="DEE33" s="908"/>
      <c r="DEF33" s="908"/>
      <c r="DEG33" s="908"/>
      <c r="DEH33" s="908"/>
      <c r="DEI33" s="908"/>
      <c r="DEJ33" s="908"/>
      <c r="DEK33" s="908"/>
      <c r="DEL33" s="908"/>
      <c r="DEM33" s="908"/>
      <c r="DEN33" s="908"/>
      <c r="DEO33" s="908"/>
      <c r="DEP33" s="908"/>
      <c r="DEQ33" s="908"/>
      <c r="DER33" s="908"/>
      <c r="DES33" s="908"/>
      <c r="DET33" s="908"/>
      <c r="DEU33" s="908"/>
      <c r="DEV33" s="908"/>
      <c r="DEW33" s="908"/>
      <c r="DEX33" s="908"/>
      <c r="DEY33" s="908"/>
      <c r="DEZ33" s="908"/>
      <c r="DFA33" s="908"/>
      <c r="DFB33" s="908"/>
      <c r="DFC33" s="908"/>
      <c r="DFD33" s="908"/>
      <c r="DFE33" s="908"/>
      <c r="DFF33" s="908"/>
      <c r="DFG33" s="908"/>
      <c r="DFH33" s="908"/>
      <c r="DFI33" s="908"/>
      <c r="DFJ33" s="908"/>
      <c r="DFK33" s="908"/>
      <c r="DFL33" s="908"/>
      <c r="DFM33" s="908"/>
      <c r="DFN33" s="908"/>
      <c r="DFO33" s="908"/>
      <c r="DFP33" s="908"/>
      <c r="DFQ33" s="908"/>
      <c r="DFR33" s="908"/>
      <c r="DFS33" s="908"/>
      <c r="DFT33" s="908"/>
      <c r="DFU33" s="908"/>
      <c r="DFV33" s="908"/>
      <c r="DFW33" s="908"/>
      <c r="DFX33" s="908"/>
      <c r="DFY33" s="908"/>
      <c r="DFZ33" s="908"/>
      <c r="DGA33" s="908"/>
      <c r="DGB33" s="908"/>
      <c r="DGC33" s="908"/>
      <c r="DGD33" s="908"/>
      <c r="DGE33" s="908"/>
      <c r="DGF33" s="908"/>
      <c r="DGG33" s="908"/>
      <c r="DGH33" s="908"/>
      <c r="DGI33" s="908"/>
      <c r="DGJ33" s="908"/>
      <c r="DGK33" s="908"/>
      <c r="DGL33" s="908"/>
      <c r="DGM33" s="908"/>
      <c r="DGN33" s="908"/>
      <c r="DGO33" s="908"/>
      <c r="DGP33" s="908"/>
      <c r="DGQ33" s="908"/>
      <c r="DGR33" s="908"/>
      <c r="DGS33" s="908"/>
      <c r="DGT33" s="908"/>
      <c r="DGU33" s="908"/>
      <c r="DGV33" s="908"/>
      <c r="DGW33" s="908"/>
      <c r="DGX33" s="908"/>
      <c r="DGY33" s="908"/>
      <c r="DGZ33" s="908"/>
      <c r="DHA33" s="908"/>
      <c r="DHB33" s="908"/>
      <c r="DHC33" s="908"/>
      <c r="DHD33" s="908"/>
      <c r="DHE33" s="908"/>
      <c r="DHF33" s="908"/>
      <c r="DHG33" s="908"/>
      <c r="DHH33" s="908"/>
      <c r="DHI33" s="908"/>
      <c r="DHJ33" s="908"/>
      <c r="DHK33" s="908"/>
      <c r="DHL33" s="908"/>
      <c r="DHM33" s="908"/>
      <c r="DHN33" s="908"/>
      <c r="DHO33" s="908"/>
      <c r="DHP33" s="908"/>
      <c r="DHQ33" s="908"/>
      <c r="DHR33" s="908"/>
      <c r="DHS33" s="908"/>
      <c r="DHT33" s="908"/>
      <c r="DHU33" s="908"/>
      <c r="DHV33" s="908"/>
      <c r="DHW33" s="908"/>
      <c r="DHX33" s="908"/>
      <c r="DHY33" s="908"/>
      <c r="DHZ33" s="908"/>
      <c r="DIA33" s="908"/>
      <c r="DIB33" s="908"/>
      <c r="DIC33" s="908"/>
      <c r="DID33" s="908"/>
      <c r="DIE33" s="908"/>
      <c r="DIF33" s="908"/>
      <c r="DIG33" s="908"/>
      <c r="DIH33" s="908"/>
      <c r="DII33" s="908"/>
      <c r="DIJ33" s="908"/>
      <c r="DIK33" s="908"/>
      <c r="DIL33" s="908"/>
      <c r="DIM33" s="908"/>
      <c r="DIN33" s="908"/>
      <c r="DIO33" s="908"/>
      <c r="DIP33" s="908"/>
      <c r="DIQ33" s="908"/>
      <c r="DIR33" s="908"/>
      <c r="DIS33" s="908"/>
      <c r="DIT33" s="908"/>
      <c r="DIU33" s="908"/>
      <c r="DIV33" s="908"/>
      <c r="DIW33" s="908"/>
      <c r="DIX33" s="908"/>
      <c r="DIY33" s="908"/>
      <c r="DIZ33" s="908"/>
      <c r="DJA33" s="908"/>
      <c r="DJB33" s="908"/>
      <c r="DJC33" s="908"/>
      <c r="DJD33" s="908"/>
      <c r="DJE33" s="908"/>
      <c r="DJF33" s="908"/>
      <c r="DJG33" s="908"/>
      <c r="DJH33" s="908"/>
      <c r="DJI33" s="908"/>
      <c r="DJJ33" s="908"/>
      <c r="DJK33" s="908"/>
      <c r="DJL33" s="908"/>
      <c r="DJM33" s="908"/>
      <c r="DJN33" s="908"/>
      <c r="DJO33" s="908"/>
      <c r="DJP33" s="908"/>
      <c r="DJQ33" s="908"/>
      <c r="DJR33" s="908"/>
      <c r="DJS33" s="908"/>
      <c r="DJT33" s="908"/>
      <c r="DJU33" s="908"/>
      <c r="DJV33" s="908"/>
      <c r="DJW33" s="908"/>
      <c r="DJX33" s="908"/>
      <c r="DJY33" s="908"/>
      <c r="DJZ33" s="908"/>
      <c r="DKA33" s="908"/>
      <c r="DKB33" s="908"/>
      <c r="DKC33" s="908"/>
      <c r="DKD33" s="908"/>
      <c r="DKE33" s="908"/>
      <c r="DKF33" s="908"/>
      <c r="DKG33" s="908"/>
      <c r="DKH33" s="908"/>
      <c r="DKI33" s="908"/>
      <c r="DKJ33" s="908"/>
      <c r="DKK33" s="908"/>
      <c r="DKL33" s="908"/>
      <c r="DKM33" s="908"/>
      <c r="DKN33" s="908"/>
      <c r="DKO33" s="908"/>
      <c r="DKP33" s="908"/>
      <c r="DKQ33" s="908"/>
      <c r="DKR33" s="908"/>
      <c r="DKS33" s="908"/>
      <c r="DKT33" s="908"/>
      <c r="DKU33" s="908"/>
      <c r="DKV33" s="908"/>
      <c r="DKW33" s="908"/>
      <c r="DKX33" s="908"/>
      <c r="DKY33" s="908"/>
      <c r="DKZ33" s="908"/>
      <c r="DLA33" s="908"/>
      <c r="DLB33" s="908"/>
      <c r="DLC33" s="908"/>
      <c r="DLD33" s="908"/>
      <c r="DLE33" s="908"/>
      <c r="DLF33" s="908"/>
      <c r="DLG33" s="908"/>
      <c r="DLH33" s="908"/>
      <c r="DLI33" s="908"/>
      <c r="DLJ33" s="908"/>
      <c r="DLK33" s="908"/>
      <c r="DLL33" s="908"/>
      <c r="DLM33" s="908"/>
      <c r="DLN33" s="908"/>
      <c r="DLO33" s="908"/>
      <c r="DLP33" s="908"/>
      <c r="DLQ33" s="908"/>
      <c r="DLR33" s="908"/>
      <c r="DLS33" s="908"/>
      <c r="DLT33" s="908"/>
      <c r="DLU33" s="908"/>
      <c r="DLV33" s="908"/>
      <c r="DLW33" s="908"/>
      <c r="DLX33" s="908"/>
      <c r="DLY33" s="908"/>
      <c r="DLZ33" s="908"/>
      <c r="DMA33" s="908"/>
      <c r="DMB33" s="908"/>
      <c r="DMC33" s="908"/>
      <c r="DMD33" s="908"/>
      <c r="DME33" s="908"/>
      <c r="DMF33" s="908"/>
      <c r="DMG33" s="908"/>
      <c r="DMH33" s="908"/>
      <c r="DMI33" s="908"/>
      <c r="DMJ33" s="908"/>
      <c r="DMK33" s="908"/>
      <c r="DML33" s="908"/>
      <c r="DMM33" s="908"/>
      <c r="DMN33" s="908"/>
      <c r="DMO33" s="908"/>
      <c r="DMP33" s="908"/>
      <c r="DMQ33" s="908"/>
      <c r="DMR33" s="908"/>
      <c r="DMS33" s="908"/>
      <c r="DMT33" s="908"/>
      <c r="DMU33" s="908"/>
      <c r="DMV33" s="908"/>
      <c r="DMW33" s="908"/>
      <c r="DMX33" s="908"/>
      <c r="DMY33" s="908"/>
      <c r="DMZ33" s="908"/>
      <c r="DNA33" s="908"/>
      <c r="DNB33" s="908"/>
      <c r="DNC33" s="908"/>
      <c r="DND33" s="908"/>
      <c r="DNE33" s="908"/>
      <c r="DNF33" s="908"/>
      <c r="DNG33" s="908"/>
      <c r="DNH33" s="908"/>
      <c r="DNI33" s="908"/>
      <c r="DNJ33" s="908"/>
      <c r="DNK33" s="908"/>
      <c r="DNL33" s="908"/>
      <c r="DNM33" s="908"/>
      <c r="DNN33" s="908"/>
      <c r="DNO33" s="908"/>
      <c r="DNP33" s="908"/>
      <c r="DNQ33" s="908"/>
      <c r="DNR33" s="908"/>
      <c r="DNS33" s="908"/>
      <c r="DNT33" s="908"/>
      <c r="DNU33" s="908"/>
      <c r="DNV33" s="908"/>
      <c r="DNW33" s="908"/>
      <c r="DNX33" s="908"/>
      <c r="DNY33" s="908"/>
      <c r="DNZ33" s="908"/>
      <c r="DOA33" s="908"/>
      <c r="DOB33" s="908"/>
      <c r="DOC33" s="908"/>
      <c r="DOD33" s="908"/>
      <c r="DOE33" s="908"/>
      <c r="DOF33" s="908"/>
      <c r="DOG33" s="908"/>
      <c r="DOH33" s="908"/>
      <c r="DOI33" s="908"/>
      <c r="DOJ33" s="908"/>
      <c r="DOK33" s="908"/>
      <c r="DOL33" s="908"/>
      <c r="DOM33" s="908"/>
      <c r="DON33" s="908"/>
      <c r="DOO33" s="908"/>
      <c r="DOP33" s="908"/>
      <c r="DOQ33" s="908"/>
      <c r="DOR33" s="908"/>
      <c r="DOS33" s="908"/>
      <c r="DOT33" s="908"/>
      <c r="DOU33" s="908"/>
      <c r="DOV33" s="908"/>
      <c r="DOW33" s="908"/>
      <c r="DOX33" s="908"/>
      <c r="DOY33" s="908"/>
      <c r="DOZ33" s="908"/>
      <c r="DPA33" s="908"/>
      <c r="DPB33" s="908"/>
      <c r="DPC33" s="908"/>
      <c r="DPD33" s="908"/>
      <c r="DPE33" s="908"/>
      <c r="DPF33" s="908"/>
      <c r="DPG33" s="908"/>
      <c r="DPH33" s="908"/>
      <c r="DPI33" s="908"/>
      <c r="DPJ33" s="908"/>
      <c r="DPK33" s="908"/>
      <c r="DPL33" s="908"/>
      <c r="DPM33" s="908"/>
      <c r="DPN33" s="908"/>
      <c r="DPO33" s="908"/>
      <c r="DPP33" s="908"/>
      <c r="DPQ33" s="908"/>
      <c r="DPR33" s="908"/>
      <c r="DPS33" s="908"/>
      <c r="DPT33" s="908"/>
      <c r="DPU33" s="908"/>
      <c r="DPV33" s="908"/>
      <c r="DPW33" s="908"/>
      <c r="DPX33" s="908"/>
      <c r="DPY33" s="908"/>
      <c r="DPZ33" s="908"/>
      <c r="DQA33" s="908"/>
      <c r="DQB33" s="908"/>
      <c r="DQC33" s="908"/>
      <c r="DQD33" s="908"/>
      <c r="DQE33" s="908"/>
      <c r="DQF33" s="908"/>
      <c r="DQG33" s="908"/>
      <c r="DQH33" s="908"/>
      <c r="DQI33" s="908"/>
      <c r="DQJ33" s="908"/>
      <c r="DQK33" s="908"/>
      <c r="DQL33" s="908"/>
      <c r="DQM33" s="908"/>
      <c r="DQN33" s="908"/>
      <c r="DQO33" s="908"/>
      <c r="DQP33" s="908"/>
      <c r="DQQ33" s="908"/>
      <c r="DQR33" s="908"/>
      <c r="DQS33" s="908"/>
      <c r="DQT33" s="908"/>
      <c r="DQU33" s="908"/>
      <c r="DQV33" s="908"/>
      <c r="DQW33" s="908"/>
      <c r="DQX33" s="908"/>
      <c r="DQY33" s="908"/>
      <c r="DQZ33" s="908"/>
      <c r="DRA33" s="908"/>
      <c r="DRB33" s="908"/>
      <c r="DRC33" s="908"/>
      <c r="DRD33" s="908"/>
      <c r="DRE33" s="908"/>
      <c r="DRF33" s="908"/>
      <c r="DRG33" s="908"/>
      <c r="DRH33" s="908"/>
      <c r="DRI33" s="908"/>
      <c r="DRJ33" s="908"/>
      <c r="DRK33" s="908"/>
      <c r="DRL33" s="908"/>
      <c r="DRM33" s="908"/>
      <c r="DRN33" s="908"/>
      <c r="DRO33" s="908"/>
      <c r="DRP33" s="908"/>
      <c r="DRQ33" s="908"/>
      <c r="DRR33" s="908"/>
      <c r="DRS33" s="908"/>
      <c r="DRT33" s="908"/>
      <c r="DRU33" s="908"/>
      <c r="DRV33" s="908"/>
      <c r="DRW33" s="908"/>
      <c r="DRX33" s="908"/>
      <c r="DRY33" s="908"/>
      <c r="DRZ33" s="908"/>
      <c r="DSA33" s="908"/>
      <c r="DSB33" s="908"/>
      <c r="DSC33" s="908"/>
      <c r="DSD33" s="908"/>
      <c r="DSE33" s="908"/>
      <c r="DSF33" s="908"/>
      <c r="DSG33" s="908"/>
      <c r="DSH33" s="908"/>
      <c r="DSI33" s="908"/>
      <c r="DSJ33" s="908"/>
      <c r="DSK33" s="908"/>
      <c r="DSL33" s="908"/>
      <c r="DSM33" s="908"/>
      <c r="DSN33" s="908"/>
      <c r="DSO33" s="908"/>
      <c r="DSP33" s="908"/>
      <c r="DSQ33" s="908"/>
      <c r="DSR33" s="908"/>
      <c r="DSS33" s="908"/>
      <c r="DST33" s="908"/>
      <c r="DSU33" s="908"/>
      <c r="DSV33" s="908"/>
      <c r="DSW33" s="908"/>
      <c r="DSX33" s="908"/>
      <c r="DSY33" s="908"/>
      <c r="DSZ33" s="908"/>
      <c r="DTA33" s="908"/>
      <c r="DTB33" s="908"/>
      <c r="DTC33" s="908"/>
      <c r="DTD33" s="908"/>
      <c r="DTE33" s="908"/>
      <c r="DTF33" s="908"/>
      <c r="DTG33" s="908"/>
      <c r="DTH33" s="908"/>
      <c r="DTI33" s="908"/>
      <c r="DTJ33" s="908"/>
      <c r="DTK33" s="908"/>
      <c r="DTL33" s="908"/>
      <c r="DTM33" s="908"/>
      <c r="DTN33" s="908"/>
      <c r="DTO33" s="908"/>
      <c r="DTP33" s="908"/>
      <c r="DTQ33" s="908"/>
      <c r="DTR33" s="908"/>
      <c r="DTS33" s="908"/>
      <c r="DTT33" s="908"/>
      <c r="DTU33" s="908"/>
      <c r="DTV33" s="908"/>
      <c r="DTW33" s="908"/>
      <c r="DTX33" s="908"/>
      <c r="DTY33" s="908"/>
      <c r="DTZ33" s="908"/>
      <c r="DUA33" s="908"/>
      <c r="DUB33" s="908"/>
      <c r="DUC33" s="908"/>
      <c r="DUD33" s="908"/>
      <c r="DUE33" s="908"/>
      <c r="DUF33" s="908"/>
      <c r="DUG33" s="908"/>
      <c r="DUH33" s="908"/>
      <c r="DUI33" s="908"/>
      <c r="DUJ33" s="908"/>
      <c r="DUK33" s="908"/>
      <c r="DUL33" s="908"/>
      <c r="DUM33" s="908"/>
      <c r="DUN33" s="908"/>
      <c r="DUO33" s="908"/>
      <c r="DUP33" s="908"/>
      <c r="DUQ33" s="908"/>
      <c r="DUR33" s="908"/>
      <c r="DUS33" s="908"/>
      <c r="DUT33" s="908"/>
      <c r="DUU33" s="908"/>
      <c r="DUV33" s="908"/>
      <c r="DUW33" s="908"/>
      <c r="DUX33" s="908"/>
      <c r="DUY33" s="908"/>
      <c r="DUZ33" s="908"/>
      <c r="DVA33" s="908"/>
      <c r="DVB33" s="908"/>
      <c r="DVC33" s="908"/>
      <c r="DVD33" s="908"/>
      <c r="DVE33" s="908"/>
      <c r="DVF33" s="908"/>
      <c r="DVG33" s="908"/>
      <c r="DVH33" s="908"/>
      <c r="DVI33" s="908"/>
      <c r="DVJ33" s="908"/>
      <c r="DVK33" s="908"/>
      <c r="DVL33" s="908"/>
      <c r="DVM33" s="908"/>
      <c r="DVN33" s="908"/>
      <c r="DVO33" s="908"/>
      <c r="DVP33" s="908"/>
      <c r="DVQ33" s="908"/>
      <c r="DVR33" s="908"/>
      <c r="DVS33" s="908"/>
      <c r="DVT33" s="908"/>
      <c r="DVU33" s="908"/>
      <c r="DVV33" s="908"/>
      <c r="DVW33" s="908"/>
      <c r="DVX33" s="908"/>
      <c r="DVY33" s="908"/>
      <c r="DVZ33" s="908"/>
      <c r="DWA33" s="908"/>
      <c r="DWB33" s="908"/>
      <c r="DWC33" s="908"/>
      <c r="DWD33" s="908"/>
      <c r="DWE33" s="908"/>
      <c r="DWF33" s="908"/>
      <c r="DWG33" s="908"/>
      <c r="DWH33" s="908"/>
      <c r="DWI33" s="908"/>
      <c r="DWJ33" s="908"/>
      <c r="DWK33" s="908"/>
      <c r="DWL33" s="908"/>
      <c r="DWM33" s="908"/>
      <c r="DWN33" s="908"/>
      <c r="DWO33" s="908"/>
      <c r="DWP33" s="908"/>
      <c r="DWQ33" s="908"/>
      <c r="DWR33" s="908"/>
      <c r="DWS33" s="908"/>
      <c r="DWT33" s="908"/>
      <c r="DWU33" s="908"/>
      <c r="DWV33" s="908"/>
      <c r="DWW33" s="908"/>
      <c r="DWX33" s="908"/>
      <c r="DWY33" s="908"/>
      <c r="DWZ33" s="908"/>
      <c r="DXA33" s="908"/>
      <c r="DXB33" s="908"/>
      <c r="DXC33" s="908"/>
      <c r="DXD33" s="908"/>
      <c r="DXE33" s="908"/>
      <c r="DXF33" s="908"/>
      <c r="DXG33" s="908"/>
      <c r="DXH33" s="908"/>
      <c r="DXI33" s="908"/>
      <c r="DXJ33" s="908"/>
      <c r="DXK33" s="908"/>
      <c r="DXL33" s="908"/>
      <c r="DXM33" s="908"/>
      <c r="DXN33" s="908"/>
      <c r="DXO33" s="908"/>
      <c r="DXP33" s="908"/>
      <c r="DXQ33" s="908"/>
      <c r="DXR33" s="908"/>
      <c r="DXS33" s="908"/>
      <c r="DXT33" s="908"/>
      <c r="DXU33" s="908"/>
      <c r="DXV33" s="908"/>
      <c r="DXW33" s="908"/>
      <c r="DXX33" s="908"/>
      <c r="DXY33" s="908"/>
      <c r="DXZ33" s="908"/>
      <c r="DYA33" s="908"/>
      <c r="DYB33" s="908"/>
      <c r="DYC33" s="908"/>
      <c r="DYD33" s="908"/>
      <c r="DYE33" s="908"/>
      <c r="DYF33" s="908"/>
      <c r="DYG33" s="908"/>
      <c r="DYH33" s="908"/>
      <c r="DYI33" s="908"/>
      <c r="DYJ33" s="908"/>
      <c r="DYK33" s="908"/>
      <c r="DYL33" s="908"/>
      <c r="DYM33" s="908"/>
      <c r="DYN33" s="908"/>
      <c r="DYO33" s="908"/>
      <c r="DYP33" s="908"/>
      <c r="DYQ33" s="908"/>
      <c r="DYR33" s="908"/>
      <c r="DYS33" s="908"/>
      <c r="DYT33" s="908"/>
      <c r="DYU33" s="908"/>
      <c r="DYV33" s="908"/>
      <c r="DYW33" s="908"/>
      <c r="DYX33" s="908"/>
      <c r="DYY33" s="908"/>
      <c r="DYZ33" s="908"/>
      <c r="DZA33" s="908"/>
      <c r="DZB33" s="908"/>
      <c r="DZC33" s="908"/>
      <c r="DZD33" s="908"/>
      <c r="DZE33" s="908"/>
      <c r="DZF33" s="908"/>
      <c r="DZG33" s="908"/>
      <c r="DZH33" s="908"/>
      <c r="DZI33" s="908"/>
      <c r="DZJ33" s="908"/>
      <c r="DZK33" s="908"/>
      <c r="DZL33" s="908"/>
      <c r="DZM33" s="908"/>
      <c r="DZN33" s="908"/>
      <c r="DZO33" s="908"/>
      <c r="DZP33" s="908"/>
      <c r="DZQ33" s="908"/>
      <c r="DZR33" s="908"/>
      <c r="DZS33" s="908"/>
      <c r="DZT33" s="908"/>
      <c r="DZU33" s="908"/>
      <c r="DZV33" s="908"/>
      <c r="DZW33" s="908"/>
      <c r="DZX33" s="908"/>
      <c r="DZY33" s="908"/>
      <c r="DZZ33" s="908"/>
      <c r="EAA33" s="908"/>
      <c r="EAB33" s="908"/>
      <c r="EAC33" s="908"/>
      <c r="EAD33" s="908"/>
      <c r="EAE33" s="908"/>
      <c r="EAF33" s="908"/>
      <c r="EAG33" s="908"/>
      <c r="EAH33" s="908"/>
      <c r="EAI33" s="908"/>
      <c r="EAJ33" s="908"/>
      <c r="EAK33" s="908"/>
      <c r="EAL33" s="908"/>
      <c r="EAM33" s="908"/>
      <c r="EAN33" s="908"/>
      <c r="EAO33" s="908"/>
      <c r="EAP33" s="908"/>
      <c r="EAQ33" s="908"/>
      <c r="EAR33" s="908"/>
      <c r="EAS33" s="908"/>
      <c r="EAT33" s="908"/>
      <c r="EAU33" s="908"/>
      <c r="EAV33" s="908"/>
      <c r="EAW33" s="908"/>
      <c r="EAX33" s="908"/>
      <c r="EAY33" s="908"/>
      <c r="EAZ33" s="908"/>
      <c r="EBA33" s="908"/>
      <c r="EBB33" s="908"/>
      <c r="EBC33" s="908"/>
      <c r="EBD33" s="908"/>
      <c r="EBE33" s="908"/>
      <c r="EBF33" s="908"/>
      <c r="EBG33" s="908"/>
      <c r="EBH33" s="908"/>
      <c r="EBI33" s="908"/>
      <c r="EBJ33" s="908"/>
      <c r="EBK33" s="908"/>
      <c r="EBL33" s="908"/>
      <c r="EBM33" s="908"/>
      <c r="EBN33" s="908"/>
      <c r="EBO33" s="908"/>
      <c r="EBP33" s="908"/>
      <c r="EBQ33" s="908"/>
      <c r="EBR33" s="908"/>
      <c r="EBS33" s="908"/>
      <c r="EBT33" s="908"/>
      <c r="EBU33" s="908"/>
      <c r="EBV33" s="908"/>
      <c r="EBW33" s="908"/>
      <c r="EBX33" s="908"/>
      <c r="EBY33" s="908"/>
      <c r="EBZ33" s="908"/>
      <c r="ECA33" s="908"/>
      <c r="ECB33" s="908"/>
      <c r="ECC33" s="908"/>
      <c r="ECD33" s="908"/>
      <c r="ECE33" s="908"/>
      <c r="ECF33" s="908"/>
      <c r="ECG33" s="908"/>
      <c r="ECH33" s="908"/>
      <c r="ECI33" s="908"/>
      <c r="ECJ33" s="908"/>
      <c r="ECK33" s="908"/>
      <c r="ECL33" s="908"/>
      <c r="ECM33" s="908"/>
      <c r="ECN33" s="908"/>
      <c r="ECO33" s="908"/>
      <c r="ECP33" s="908"/>
      <c r="ECQ33" s="908"/>
      <c r="ECR33" s="908"/>
      <c r="ECS33" s="908"/>
      <c r="ECT33" s="908"/>
      <c r="ECU33" s="908"/>
      <c r="ECV33" s="908"/>
      <c r="ECW33" s="908"/>
      <c r="ECX33" s="908"/>
      <c r="ECY33" s="908"/>
      <c r="ECZ33" s="908"/>
      <c r="EDA33" s="908"/>
      <c r="EDB33" s="908"/>
      <c r="EDC33" s="908"/>
      <c r="EDD33" s="908"/>
      <c r="EDE33" s="908"/>
      <c r="EDF33" s="908"/>
      <c r="EDG33" s="908"/>
      <c r="EDH33" s="908"/>
      <c r="EDI33" s="908"/>
      <c r="EDJ33" s="908"/>
      <c r="EDK33" s="908"/>
      <c r="EDL33" s="908"/>
      <c r="EDM33" s="908"/>
      <c r="EDN33" s="908"/>
      <c r="EDO33" s="908"/>
      <c r="EDP33" s="908"/>
      <c r="EDQ33" s="908"/>
      <c r="EDR33" s="908"/>
      <c r="EDS33" s="908"/>
      <c r="EDT33" s="908"/>
      <c r="EDU33" s="908"/>
      <c r="EDV33" s="908"/>
      <c r="EDW33" s="908"/>
      <c r="EDX33" s="908"/>
      <c r="EDY33" s="908"/>
      <c r="EDZ33" s="908"/>
      <c r="EEA33" s="908"/>
      <c r="EEB33" s="908"/>
      <c r="EEC33" s="908"/>
      <c r="EED33" s="908"/>
      <c r="EEE33" s="908"/>
      <c r="EEF33" s="908"/>
      <c r="EEG33" s="908"/>
      <c r="EEH33" s="908"/>
      <c r="EEI33" s="908"/>
      <c r="EEJ33" s="908"/>
      <c r="EEK33" s="908"/>
      <c r="EEL33" s="908"/>
      <c r="EEM33" s="908"/>
      <c r="EEN33" s="908"/>
      <c r="EEO33" s="908"/>
      <c r="EEP33" s="908"/>
      <c r="EEQ33" s="908"/>
      <c r="EER33" s="908"/>
      <c r="EES33" s="908"/>
      <c r="EET33" s="908"/>
      <c r="EEU33" s="908"/>
      <c r="EEV33" s="908"/>
      <c r="EEW33" s="908"/>
      <c r="EEX33" s="908"/>
      <c r="EEY33" s="908"/>
      <c r="EEZ33" s="908"/>
      <c r="EFA33" s="908"/>
      <c r="EFB33" s="908"/>
      <c r="EFC33" s="908"/>
      <c r="EFD33" s="908"/>
      <c r="EFE33" s="908"/>
      <c r="EFF33" s="908"/>
      <c r="EFG33" s="908"/>
      <c r="EFH33" s="908"/>
      <c r="EFI33" s="908"/>
      <c r="EFJ33" s="908"/>
      <c r="EFK33" s="908"/>
      <c r="EFL33" s="908"/>
      <c r="EFM33" s="908"/>
      <c r="EFN33" s="908"/>
      <c r="EFO33" s="908"/>
      <c r="EFP33" s="908"/>
      <c r="EFQ33" s="908"/>
      <c r="EFR33" s="908"/>
      <c r="EFS33" s="908"/>
      <c r="EFT33" s="908"/>
      <c r="EFU33" s="908"/>
      <c r="EFV33" s="908"/>
      <c r="EFW33" s="908"/>
      <c r="EFX33" s="908"/>
      <c r="EFY33" s="908"/>
      <c r="EFZ33" s="908"/>
      <c r="EGA33" s="908"/>
      <c r="EGB33" s="908"/>
      <c r="EGC33" s="908"/>
      <c r="EGD33" s="908"/>
      <c r="EGE33" s="908"/>
      <c r="EGF33" s="908"/>
      <c r="EGG33" s="908"/>
      <c r="EGH33" s="908"/>
      <c r="EGI33" s="908"/>
      <c r="EGJ33" s="908"/>
      <c r="EGK33" s="908"/>
      <c r="EGL33" s="908"/>
      <c r="EGM33" s="908"/>
      <c r="EGN33" s="908"/>
      <c r="EGO33" s="908"/>
      <c r="EGP33" s="908"/>
      <c r="EGQ33" s="908"/>
      <c r="EGR33" s="908"/>
      <c r="EGS33" s="908"/>
      <c r="EGT33" s="908"/>
      <c r="EGU33" s="908"/>
      <c r="EGV33" s="908"/>
      <c r="EGW33" s="908"/>
      <c r="EGX33" s="908"/>
      <c r="EGY33" s="908"/>
      <c r="EGZ33" s="908"/>
      <c r="EHA33" s="908"/>
      <c r="EHB33" s="908"/>
      <c r="EHC33" s="908"/>
      <c r="EHD33" s="908"/>
      <c r="EHE33" s="908"/>
      <c r="EHF33" s="908"/>
      <c r="EHG33" s="908"/>
      <c r="EHH33" s="908"/>
      <c r="EHI33" s="908"/>
      <c r="EHJ33" s="908"/>
      <c r="EHK33" s="908"/>
      <c r="EHL33" s="908"/>
      <c r="EHM33" s="908"/>
      <c r="EHN33" s="908"/>
      <c r="EHO33" s="908"/>
      <c r="EHP33" s="908"/>
      <c r="EHQ33" s="908"/>
      <c r="EHR33" s="908"/>
      <c r="EHS33" s="908"/>
      <c r="EHT33" s="908"/>
      <c r="EHU33" s="908"/>
      <c r="EHV33" s="908"/>
      <c r="EHW33" s="908"/>
      <c r="EHX33" s="908"/>
      <c r="EHY33" s="908"/>
      <c r="EHZ33" s="908"/>
      <c r="EIA33" s="908"/>
      <c r="EIB33" s="908"/>
      <c r="EIC33" s="908"/>
      <c r="EID33" s="908"/>
      <c r="EIE33" s="908"/>
      <c r="EIF33" s="908"/>
      <c r="EIG33" s="908"/>
      <c r="EIH33" s="908"/>
      <c r="EII33" s="908"/>
      <c r="EIJ33" s="908"/>
      <c r="EIK33" s="908"/>
      <c r="EIL33" s="908"/>
      <c r="EIM33" s="908"/>
      <c r="EIN33" s="908"/>
      <c r="EIO33" s="908"/>
      <c r="EIP33" s="908"/>
      <c r="EIQ33" s="908"/>
      <c r="EIR33" s="908"/>
      <c r="EIS33" s="908"/>
      <c r="EIT33" s="908"/>
      <c r="EIU33" s="908"/>
      <c r="EIV33" s="908"/>
      <c r="EIW33" s="908"/>
      <c r="EIX33" s="908"/>
      <c r="EIY33" s="908"/>
      <c r="EIZ33" s="908"/>
      <c r="EJA33" s="908"/>
      <c r="EJB33" s="908"/>
      <c r="EJC33" s="908"/>
      <c r="EJD33" s="908"/>
      <c r="EJE33" s="908"/>
      <c r="EJF33" s="908"/>
      <c r="EJG33" s="908"/>
      <c r="EJH33" s="908"/>
      <c r="EJI33" s="908"/>
      <c r="EJJ33" s="908"/>
      <c r="EJK33" s="908"/>
      <c r="EJL33" s="908"/>
      <c r="EJM33" s="908"/>
      <c r="EJN33" s="908"/>
      <c r="EJO33" s="908"/>
      <c r="EJP33" s="908"/>
      <c r="EJQ33" s="908"/>
      <c r="EJR33" s="908"/>
      <c r="EJS33" s="908"/>
      <c r="EJT33" s="908"/>
      <c r="EJU33" s="908"/>
      <c r="EJV33" s="908"/>
      <c r="EJW33" s="908"/>
      <c r="EJX33" s="908"/>
      <c r="EJY33" s="908"/>
      <c r="EJZ33" s="908"/>
      <c r="EKA33" s="908"/>
      <c r="EKB33" s="908"/>
      <c r="EKC33" s="908"/>
      <c r="EKD33" s="908"/>
      <c r="EKE33" s="908"/>
      <c r="EKF33" s="908"/>
      <c r="EKG33" s="908"/>
      <c r="EKH33" s="908"/>
      <c r="EKI33" s="908"/>
      <c r="EKJ33" s="908"/>
      <c r="EKK33" s="908"/>
      <c r="EKL33" s="908"/>
      <c r="EKM33" s="908"/>
      <c r="EKN33" s="908"/>
      <c r="EKO33" s="908"/>
      <c r="EKP33" s="908"/>
      <c r="EKQ33" s="908"/>
      <c r="EKR33" s="908"/>
      <c r="EKS33" s="908"/>
      <c r="EKT33" s="908"/>
      <c r="EKU33" s="908"/>
      <c r="EKV33" s="908"/>
      <c r="EKW33" s="908"/>
      <c r="EKX33" s="908"/>
      <c r="EKY33" s="908"/>
      <c r="EKZ33" s="908"/>
      <c r="ELA33" s="908"/>
      <c r="ELB33" s="908"/>
      <c r="ELC33" s="908"/>
      <c r="ELD33" s="908"/>
      <c r="ELE33" s="908"/>
      <c r="ELF33" s="908"/>
      <c r="ELG33" s="908"/>
      <c r="ELH33" s="908"/>
      <c r="ELI33" s="908"/>
      <c r="ELJ33" s="908"/>
      <c r="ELK33" s="908"/>
      <c r="ELL33" s="908"/>
      <c r="ELM33" s="908"/>
      <c r="ELN33" s="908"/>
      <c r="ELO33" s="908"/>
      <c r="ELP33" s="908"/>
      <c r="ELQ33" s="908"/>
      <c r="ELR33" s="908"/>
      <c r="ELS33" s="908"/>
      <c r="ELT33" s="908"/>
      <c r="ELU33" s="908"/>
      <c r="ELV33" s="908"/>
      <c r="ELW33" s="908"/>
      <c r="ELX33" s="908"/>
      <c r="ELY33" s="908"/>
      <c r="ELZ33" s="908"/>
      <c r="EMA33" s="908"/>
      <c r="EMB33" s="908"/>
      <c r="EMC33" s="908"/>
      <c r="EMD33" s="908"/>
      <c r="EME33" s="908"/>
      <c r="EMF33" s="908"/>
      <c r="EMG33" s="908"/>
      <c r="EMH33" s="908"/>
      <c r="EMI33" s="908"/>
      <c r="EMJ33" s="908"/>
      <c r="EMK33" s="908"/>
      <c r="EML33" s="908"/>
      <c r="EMM33" s="908"/>
      <c r="EMN33" s="908"/>
      <c r="EMO33" s="908"/>
      <c r="EMP33" s="908"/>
      <c r="EMQ33" s="908"/>
      <c r="EMR33" s="908"/>
      <c r="EMS33" s="908"/>
      <c r="EMT33" s="908"/>
      <c r="EMU33" s="908"/>
      <c r="EMV33" s="908"/>
      <c r="EMW33" s="908"/>
      <c r="EMX33" s="908"/>
      <c r="EMY33" s="908"/>
      <c r="EMZ33" s="908"/>
      <c r="ENA33" s="908"/>
      <c r="ENB33" s="908"/>
      <c r="ENC33" s="908"/>
      <c r="END33" s="908"/>
      <c r="ENE33" s="908"/>
      <c r="ENF33" s="908"/>
      <c r="ENG33" s="908"/>
      <c r="ENH33" s="908"/>
      <c r="ENI33" s="908"/>
      <c r="ENJ33" s="908"/>
      <c r="ENK33" s="908"/>
      <c r="ENL33" s="908"/>
      <c r="ENM33" s="908"/>
      <c r="ENN33" s="908"/>
      <c r="ENO33" s="908"/>
      <c r="ENP33" s="908"/>
      <c r="ENQ33" s="908"/>
      <c r="ENR33" s="908"/>
      <c r="ENS33" s="908"/>
      <c r="ENT33" s="908"/>
      <c r="ENU33" s="908"/>
      <c r="ENV33" s="908"/>
      <c r="ENW33" s="908"/>
      <c r="ENX33" s="908"/>
      <c r="ENY33" s="908"/>
      <c r="ENZ33" s="908"/>
      <c r="EOA33" s="908"/>
      <c r="EOB33" s="908"/>
      <c r="EOC33" s="908"/>
      <c r="EOD33" s="908"/>
      <c r="EOE33" s="908"/>
      <c r="EOF33" s="908"/>
      <c r="EOG33" s="908"/>
      <c r="EOH33" s="908"/>
      <c r="EOI33" s="908"/>
      <c r="EOJ33" s="908"/>
      <c r="EOK33" s="908"/>
      <c r="EOL33" s="908"/>
      <c r="EOM33" s="908"/>
      <c r="EON33" s="908"/>
      <c r="EOO33" s="908"/>
      <c r="EOP33" s="908"/>
      <c r="EOQ33" s="908"/>
      <c r="EOR33" s="908"/>
      <c r="EOS33" s="908"/>
      <c r="EOT33" s="908"/>
      <c r="EOU33" s="908"/>
      <c r="EOV33" s="908"/>
      <c r="EOW33" s="908"/>
      <c r="EOX33" s="908"/>
      <c r="EOY33" s="908"/>
      <c r="EOZ33" s="908"/>
      <c r="EPA33" s="908"/>
      <c r="EPB33" s="908"/>
      <c r="EPC33" s="908"/>
      <c r="EPD33" s="908"/>
      <c r="EPE33" s="908"/>
      <c r="EPF33" s="908"/>
      <c r="EPG33" s="908"/>
      <c r="EPH33" s="908"/>
      <c r="EPI33" s="908"/>
      <c r="EPJ33" s="908"/>
      <c r="EPK33" s="908"/>
      <c r="EPL33" s="908"/>
      <c r="EPM33" s="908"/>
      <c r="EPN33" s="908"/>
      <c r="EPO33" s="908"/>
      <c r="EPP33" s="908"/>
      <c r="EPQ33" s="908"/>
      <c r="EPR33" s="908"/>
      <c r="EPS33" s="908"/>
      <c r="EPT33" s="908"/>
      <c r="EPU33" s="908"/>
      <c r="EPV33" s="908"/>
      <c r="EPW33" s="908"/>
      <c r="EPX33" s="908"/>
      <c r="EPY33" s="908"/>
      <c r="EPZ33" s="908"/>
      <c r="EQA33" s="908"/>
      <c r="EQB33" s="908"/>
      <c r="EQC33" s="908"/>
      <c r="EQD33" s="908"/>
      <c r="EQE33" s="908"/>
      <c r="EQF33" s="908"/>
      <c r="EQG33" s="908"/>
      <c r="EQH33" s="908"/>
      <c r="EQI33" s="908"/>
      <c r="EQJ33" s="908"/>
      <c r="EQK33" s="908"/>
      <c r="EQL33" s="908"/>
      <c r="EQM33" s="908"/>
      <c r="EQN33" s="908"/>
      <c r="EQO33" s="908"/>
      <c r="EQP33" s="908"/>
      <c r="EQQ33" s="908"/>
      <c r="EQR33" s="908"/>
      <c r="EQS33" s="908"/>
      <c r="EQT33" s="908"/>
      <c r="EQU33" s="908"/>
      <c r="EQV33" s="908"/>
      <c r="EQW33" s="908"/>
      <c r="EQX33" s="908"/>
      <c r="EQY33" s="908"/>
      <c r="EQZ33" s="908"/>
      <c r="ERA33" s="908"/>
      <c r="ERB33" s="908"/>
      <c r="ERC33" s="908"/>
      <c r="ERD33" s="908"/>
      <c r="ERE33" s="908"/>
      <c r="ERF33" s="908"/>
      <c r="ERG33" s="908"/>
      <c r="ERH33" s="908"/>
      <c r="ERI33" s="908"/>
      <c r="ERJ33" s="908"/>
      <c r="ERK33" s="908"/>
      <c r="ERL33" s="908"/>
      <c r="ERM33" s="908"/>
      <c r="ERN33" s="908"/>
      <c r="ERO33" s="908"/>
      <c r="ERP33" s="908"/>
      <c r="ERQ33" s="908"/>
      <c r="ERR33" s="908"/>
      <c r="ERS33" s="908"/>
      <c r="ERT33" s="908"/>
      <c r="ERU33" s="908"/>
      <c r="ERV33" s="908"/>
      <c r="ERW33" s="908"/>
      <c r="ERX33" s="908"/>
      <c r="ERY33" s="908"/>
      <c r="ERZ33" s="908"/>
      <c r="ESA33" s="908"/>
      <c r="ESB33" s="908"/>
      <c r="ESC33" s="908"/>
      <c r="ESD33" s="908"/>
      <c r="ESE33" s="908"/>
      <c r="ESF33" s="908"/>
      <c r="ESG33" s="908"/>
      <c r="ESH33" s="908"/>
      <c r="ESI33" s="908"/>
      <c r="ESJ33" s="908"/>
      <c r="ESK33" s="908"/>
      <c r="ESL33" s="908"/>
      <c r="ESM33" s="908"/>
      <c r="ESN33" s="908"/>
      <c r="ESO33" s="908"/>
      <c r="ESP33" s="908"/>
      <c r="ESQ33" s="908"/>
      <c r="ESR33" s="908"/>
      <c r="ESS33" s="908"/>
      <c r="EST33" s="908"/>
      <c r="ESU33" s="908"/>
      <c r="ESV33" s="908"/>
      <c r="ESW33" s="908"/>
      <c r="ESX33" s="908"/>
      <c r="ESY33" s="908"/>
      <c r="ESZ33" s="908"/>
      <c r="ETA33" s="908"/>
      <c r="ETB33" s="908"/>
      <c r="ETC33" s="908"/>
      <c r="ETD33" s="908"/>
      <c r="ETE33" s="908"/>
      <c r="ETF33" s="908"/>
      <c r="ETG33" s="908"/>
      <c r="ETH33" s="908"/>
      <c r="ETI33" s="908"/>
      <c r="ETJ33" s="908"/>
      <c r="ETK33" s="908"/>
      <c r="ETL33" s="908"/>
      <c r="ETM33" s="908"/>
      <c r="ETN33" s="908"/>
      <c r="ETO33" s="908"/>
      <c r="ETP33" s="908"/>
      <c r="ETQ33" s="908"/>
      <c r="ETR33" s="908"/>
      <c r="ETS33" s="908"/>
      <c r="ETT33" s="908"/>
      <c r="ETU33" s="908"/>
      <c r="ETV33" s="908"/>
      <c r="ETW33" s="908"/>
      <c r="ETX33" s="908"/>
      <c r="ETY33" s="908"/>
      <c r="ETZ33" s="908"/>
      <c r="EUA33" s="908"/>
      <c r="EUB33" s="908"/>
      <c r="EUC33" s="908"/>
      <c r="EUD33" s="908"/>
      <c r="EUE33" s="908"/>
      <c r="EUF33" s="908"/>
      <c r="EUG33" s="908"/>
      <c r="EUH33" s="908"/>
      <c r="EUI33" s="908"/>
      <c r="EUJ33" s="908"/>
      <c r="EUK33" s="908"/>
      <c r="EUL33" s="908"/>
      <c r="EUM33" s="908"/>
      <c r="EUN33" s="908"/>
      <c r="EUO33" s="908"/>
      <c r="EUP33" s="908"/>
      <c r="EUQ33" s="908"/>
      <c r="EUR33" s="908"/>
      <c r="EUS33" s="908"/>
      <c r="EUT33" s="908"/>
      <c r="EUU33" s="908"/>
      <c r="EUV33" s="908"/>
      <c r="EUW33" s="908"/>
      <c r="EUX33" s="908"/>
      <c r="EUY33" s="908"/>
      <c r="EUZ33" s="908"/>
      <c r="EVA33" s="908"/>
      <c r="EVB33" s="908"/>
      <c r="EVC33" s="908"/>
      <c r="EVD33" s="908"/>
      <c r="EVE33" s="908"/>
      <c r="EVF33" s="908"/>
      <c r="EVG33" s="908"/>
      <c r="EVH33" s="908"/>
      <c r="EVI33" s="908"/>
      <c r="EVJ33" s="908"/>
      <c r="EVK33" s="908"/>
      <c r="EVL33" s="908"/>
      <c r="EVM33" s="908"/>
      <c r="EVN33" s="908"/>
      <c r="EVO33" s="908"/>
      <c r="EVP33" s="908"/>
      <c r="EVQ33" s="908"/>
      <c r="EVR33" s="908"/>
      <c r="EVS33" s="908"/>
      <c r="EVT33" s="908"/>
      <c r="EVU33" s="908"/>
      <c r="EVV33" s="908"/>
      <c r="EVW33" s="908"/>
      <c r="EVX33" s="908"/>
      <c r="EVY33" s="908"/>
      <c r="EVZ33" s="908"/>
      <c r="EWA33" s="908"/>
      <c r="EWB33" s="908"/>
      <c r="EWC33" s="908"/>
      <c r="EWD33" s="908"/>
      <c r="EWE33" s="908"/>
      <c r="EWF33" s="908"/>
      <c r="EWG33" s="908"/>
      <c r="EWH33" s="908"/>
      <c r="EWI33" s="908"/>
      <c r="EWJ33" s="908"/>
      <c r="EWK33" s="908"/>
      <c r="EWL33" s="908"/>
      <c r="EWM33" s="908"/>
      <c r="EWN33" s="908"/>
      <c r="EWO33" s="908"/>
      <c r="EWP33" s="908"/>
      <c r="EWQ33" s="908"/>
      <c r="EWR33" s="908"/>
      <c r="EWS33" s="908"/>
      <c r="EWT33" s="908"/>
      <c r="EWU33" s="908"/>
      <c r="EWV33" s="908"/>
      <c r="EWW33" s="908"/>
      <c r="EWX33" s="908"/>
      <c r="EWY33" s="908"/>
      <c r="EWZ33" s="908"/>
      <c r="EXA33" s="908"/>
      <c r="EXB33" s="908"/>
      <c r="EXC33" s="908"/>
      <c r="EXD33" s="908"/>
      <c r="EXE33" s="908"/>
      <c r="EXF33" s="908"/>
      <c r="EXG33" s="908"/>
      <c r="EXH33" s="908"/>
      <c r="EXI33" s="908"/>
      <c r="EXJ33" s="908"/>
      <c r="EXK33" s="908"/>
      <c r="EXL33" s="908"/>
      <c r="EXM33" s="908"/>
      <c r="EXN33" s="908"/>
      <c r="EXO33" s="908"/>
      <c r="EXP33" s="908"/>
      <c r="EXQ33" s="908"/>
      <c r="EXR33" s="908"/>
      <c r="EXS33" s="908"/>
      <c r="EXT33" s="908"/>
      <c r="EXU33" s="908"/>
      <c r="EXV33" s="908"/>
      <c r="EXW33" s="908"/>
      <c r="EXX33" s="908"/>
      <c r="EXY33" s="908"/>
      <c r="EXZ33" s="908"/>
      <c r="EYA33" s="908"/>
      <c r="EYB33" s="908"/>
      <c r="EYC33" s="908"/>
      <c r="EYD33" s="908"/>
      <c r="EYE33" s="908"/>
      <c r="EYF33" s="908"/>
      <c r="EYG33" s="908"/>
      <c r="EYH33" s="908"/>
      <c r="EYI33" s="908"/>
      <c r="EYJ33" s="908"/>
      <c r="EYK33" s="908"/>
      <c r="EYL33" s="908"/>
      <c r="EYM33" s="908"/>
      <c r="EYN33" s="908"/>
      <c r="EYO33" s="908"/>
      <c r="EYP33" s="908"/>
      <c r="EYQ33" s="908"/>
      <c r="EYR33" s="908"/>
      <c r="EYS33" s="908"/>
      <c r="EYT33" s="908"/>
      <c r="EYU33" s="908"/>
      <c r="EYV33" s="908"/>
      <c r="EYW33" s="908"/>
      <c r="EYX33" s="908"/>
      <c r="EYY33" s="908"/>
      <c r="EYZ33" s="908"/>
      <c r="EZA33" s="908"/>
      <c r="EZB33" s="908"/>
      <c r="EZC33" s="908"/>
      <c r="EZD33" s="908"/>
      <c r="EZE33" s="908"/>
      <c r="EZF33" s="908"/>
      <c r="EZG33" s="908"/>
      <c r="EZH33" s="908"/>
      <c r="EZI33" s="908"/>
      <c r="EZJ33" s="908"/>
      <c r="EZK33" s="908"/>
      <c r="EZL33" s="908"/>
      <c r="EZM33" s="908"/>
      <c r="EZN33" s="908"/>
      <c r="EZO33" s="908"/>
      <c r="EZP33" s="908"/>
      <c r="EZQ33" s="908"/>
      <c r="EZR33" s="908"/>
      <c r="EZS33" s="908"/>
      <c r="EZT33" s="908"/>
      <c r="EZU33" s="908"/>
      <c r="EZV33" s="908"/>
      <c r="EZW33" s="908"/>
      <c r="EZX33" s="908"/>
      <c r="EZY33" s="908"/>
      <c r="EZZ33" s="908"/>
      <c r="FAA33" s="908"/>
      <c r="FAB33" s="908"/>
      <c r="FAC33" s="908"/>
      <c r="FAD33" s="908"/>
      <c r="FAE33" s="908"/>
      <c r="FAF33" s="908"/>
      <c r="FAG33" s="908"/>
      <c r="FAH33" s="908"/>
      <c r="FAI33" s="908"/>
      <c r="FAJ33" s="908"/>
      <c r="FAK33" s="908"/>
      <c r="FAL33" s="908"/>
      <c r="FAM33" s="908"/>
      <c r="FAN33" s="908"/>
      <c r="FAO33" s="908"/>
      <c r="FAP33" s="908"/>
      <c r="FAQ33" s="908"/>
      <c r="FAR33" s="908"/>
      <c r="FAS33" s="908"/>
      <c r="FAT33" s="908"/>
      <c r="FAU33" s="908"/>
      <c r="FAV33" s="908"/>
      <c r="FAW33" s="908"/>
      <c r="FAX33" s="908"/>
      <c r="FAY33" s="908"/>
      <c r="FAZ33" s="908"/>
      <c r="FBA33" s="908"/>
      <c r="FBB33" s="908"/>
      <c r="FBC33" s="908"/>
      <c r="FBD33" s="908"/>
      <c r="FBE33" s="908"/>
      <c r="FBF33" s="908"/>
      <c r="FBG33" s="908"/>
      <c r="FBH33" s="908"/>
      <c r="FBI33" s="908"/>
      <c r="FBJ33" s="908"/>
      <c r="FBK33" s="908"/>
      <c r="FBL33" s="908"/>
      <c r="FBM33" s="908"/>
      <c r="FBN33" s="908"/>
      <c r="FBO33" s="908"/>
      <c r="FBP33" s="908"/>
      <c r="FBQ33" s="908"/>
      <c r="FBR33" s="908"/>
      <c r="FBS33" s="908"/>
      <c r="FBT33" s="908"/>
      <c r="FBU33" s="908"/>
      <c r="FBV33" s="908"/>
      <c r="FBW33" s="908"/>
      <c r="FBX33" s="908"/>
      <c r="FBY33" s="908"/>
      <c r="FBZ33" s="908"/>
      <c r="FCA33" s="908"/>
      <c r="FCB33" s="908"/>
      <c r="FCC33" s="908"/>
      <c r="FCD33" s="908"/>
      <c r="FCE33" s="908"/>
      <c r="FCF33" s="908"/>
      <c r="FCG33" s="908"/>
      <c r="FCH33" s="908"/>
      <c r="FCI33" s="908"/>
      <c r="FCJ33" s="908"/>
      <c r="FCK33" s="908"/>
      <c r="FCL33" s="908"/>
      <c r="FCM33" s="908"/>
      <c r="FCN33" s="908"/>
      <c r="FCO33" s="908"/>
      <c r="FCP33" s="908"/>
      <c r="FCQ33" s="908"/>
      <c r="FCR33" s="908"/>
      <c r="FCS33" s="908"/>
      <c r="FCT33" s="908"/>
      <c r="FCU33" s="908"/>
      <c r="FCV33" s="908"/>
      <c r="FCW33" s="908"/>
      <c r="FCX33" s="908"/>
      <c r="FCY33" s="908"/>
      <c r="FCZ33" s="908"/>
      <c r="FDA33" s="908"/>
      <c r="FDB33" s="908"/>
      <c r="FDC33" s="908"/>
      <c r="FDD33" s="908"/>
      <c r="FDE33" s="908"/>
      <c r="FDF33" s="908"/>
      <c r="FDG33" s="908"/>
      <c r="FDH33" s="908"/>
      <c r="FDI33" s="908"/>
      <c r="FDJ33" s="908"/>
      <c r="FDK33" s="908"/>
      <c r="FDL33" s="908"/>
      <c r="FDM33" s="908"/>
      <c r="FDN33" s="908"/>
      <c r="FDO33" s="908"/>
      <c r="FDP33" s="908"/>
      <c r="FDQ33" s="908"/>
      <c r="FDR33" s="908"/>
      <c r="FDS33" s="908"/>
      <c r="FDT33" s="908"/>
      <c r="FDU33" s="908"/>
      <c r="FDV33" s="908"/>
      <c r="FDW33" s="908"/>
      <c r="FDX33" s="908"/>
      <c r="FDY33" s="908"/>
      <c r="FDZ33" s="908"/>
      <c r="FEA33" s="908"/>
      <c r="FEB33" s="908"/>
      <c r="FEC33" s="908"/>
      <c r="FED33" s="908"/>
      <c r="FEE33" s="908"/>
      <c r="FEF33" s="908"/>
      <c r="FEG33" s="908"/>
      <c r="FEH33" s="908"/>
      <c r="FEI33" s="908"/>
      <c r="FEJ33" s="908"/>
      <c r="FEK33" s="908"/>
      <c r="FEL33" s="908"/>
      <c r="FEM33" s="908"/>
      <c r="FEN33" s="908"/>
      <c r="FEO33" s="908"/>
      <c r="FEP33" s="908"/>
      <c r="FEQ33" s="908"/>
      <c r="FER33" s="908"/>
      <c r="FES33" s="908"/>
      <c r="FET33" s="908"/>
      <c r="FEU33" s="908"/>
      <c r="FEV33" s="908"/>
      <c r="FEW33" s="908"/>
      <c r="FEX33" s="908"/>
      <c r="FEY33" s="908"/>
      <c r="FEZ33" s="908"/>
      <c r="FFA33" s="908"/>
      <c r="FFB33" s="908"/>
      <c r="FFC33" s="908"/>
      <c r="FFD33" s="908"/>
      <c r="FFE33" s="908"/>
      <c r="FFF33" s="908"/>
      <c r="FFG33" s="908"/>
      <c r="FFH33" s="908"/>
      <c r="FFI33" s="908"/>
      <c r="FFJ33" s="908"/>
      <c r="FFK33" s="908"/>
      <c r="FFL33" s="908"/>
      <c r="FFM33" s="908"/>
      <c r="FFN33" s="908"/>
      <c r="FFO33" s="908"/>
      <c r="FFP33" s="908"/>
      <c r="FFQ33" s="908"/>
      <c r="FFR33" s="908"/>
      <c r="FFS33" s="908"/>
      <c r="FFT33" s="908"/>
      <c r="FFU33" s="908"/>
      <c r="FFV33" s="908"/>
      <c r="FFW33" s="908"/>
      <c r="FFX33" s="908"/>
      <c r="FFY33" s="908"/>
      <c r="FFZ33" s="908"/>
      <c r="FGA33" s="908"/>
      <c r="FGB33" s="908"/>
      <c r="FGC33" s="908"/>
      <c r="FGD33" s="908"/>
      <c r="FGE33" s="908"/>
      <c r="FGF33" s="908"/>
      <c r="FGG33" s="908"/>
      <c r="FGH33" s="908"/>
      <c r="FGI33" s="908"/>
      <c r="FGJ33" s="908"/>
      <c r="FGK33" s="908"/>
      <c r="FGL33" s="908"/>
      <c r="FGM33" s="908"/>
      <c r="FGN33" s="908"/>
      <c r="FGO33" s="908"/>
      <c r="FGP33" s="908"/>
      <c r="FGQ33" s="908"/>
      <c r="FGR33" s="908"/>
      <c r="FGS33" s="908"/>
      <c r="FGT33" s="908"/>
      <c r="FGU33" s="908"/>
      <c r="FGV33" s="908"/>
      <c r="FGW33" s="908"/>
      <c r="FGX33" s="908"/>
      <c r="FGY33" s="908"/>
      <c r="FGZ33" s="908"/>
      <c r="FHA33" s="908"/>
      <c r="FHB33" s="908"/>
      <c r="FHC33" s="908"/>
      <c r="FHD33" s="908"/>
      <c r="FHE33" s="908"/>
      <c r="FHF33" s="908"/>
      <c r="FHG33" s="908"/>
      <c r="FHH33" s="908"/>
      <c r="FHI33" s="908"/>
      <c r="FHJ33" s="908"/>
      <c r="FHK33" s="908"/>
      <c r="FHL33" s="908"/>
      <c r="FHM33" s="908"/>
      <c r="FHN33" s="908"/>
      <c r="FHO33" s="908"/>
      <c r="FHP33" s="908"/>
      <c r="FHQ33" s="908"/>
      <c r="FHR33" s="908"/>
      <c r="FHS33" s="908"/>
      <c r="FHT33" s="908"/>
      <c r="FHU33" s="908"/>
      <c r="FHV33" s="908"/>
      <c r="FHW33" s="908"/>
      <c r="FHX33" s="908"/>
      <c r="FHY33" s="908"/>
      <c r="FHZ33" s="908"/>
      <c r="FIA33" s="908"/>
      <c r="FIB33" s="908"/>
      <c r="FIC33" s="908"/>
      <c r="FID33" s="908"/>
      <c r="FIE33" s="908"/>
      <c r="FIF33" s="908"/>
      <c r="FIG33" s="908"/>
      <c r="FIH33" s="908"/>
      <c r="FII33" s="908"/>
      <c r="FIJ33" s="908"/>
      <c r="FIK33" s="908"/>
      <c r="FIL33" s="908"/>
      <c r="FIM33" s="908"/>
      <c r="FIN33" s="908"/>
      <c r="FIO33" s="908"/>
      <c r="FIP33" s="908"/>
      <c r="FIQ33" s="908"/>
      <c r="FIR33" s="908"/>
      <c r="FIS33" s="908"/>
      <c r="FIT33" s="908"/>
      <c r="FIU33" s="908"/>
      <c r="FIV33" s="908"/>
      <c r="FIW33" s="908"/>
      <c r="FIX33" s="908"/>
      <c r="FIY33" s="908"/>
      <c r="FIZ33" s="908"/>
      <c r="FJA33" s="908"/>
      <c r="FJB33" s="908"/>
      <c r="FJC33" s="908"/>
      <c r="FJD33" s="908"/>
      <c r="FJE33" s="908"/>
      <c r="FJF33" s="908"/>
      <c r="FJG33" s="908"/>
      <c r="FJH33" s="908"/>
      <c r="FJI33" s="908"/>
      <c r="FJJ33" s="908"/>
      <c r="FJK33" s="908"/>
      <c r="FJL33" s="908"/>
      <c r="FJM33" s="908"/>
      <c r="FJN33" s="908"/>
      <c r="FJO33" s="908"/>
      <c r="FJP33" s="908"/>
      <c r="FJQ33" s="908"/>
      <c r="FJR33" s="908"/>
      <c r="FJS33" s="908"/>
      <c r="FJT33" s="908"/>
      <c r="FJU33" s="908"/>
      <c r="FJV33" s="908"/>
      <c r="FJW33" s="908"/>
      <c r="FJX33" s="908"/>
      <c r="FJY33" s="908"/>
      <c r="FJZ33" s="908"/>
      <c r="FKA33" s="908"/>
      <c r="FKB33" s="908"/>
      <c r="FKC33" s="908"/>
      <c r="FKD33" s="908"/>
      <c r="FKE33" s="908"/>
      <c r="FKF33" s="908"/>
      <c r="FKG33" s="908"/>
      <c r="FKH33" s="908"/>
      <c r="FKI33" s="908"/>
      <c r="FKJ33" s="908"/>
      <c r="FKK33" s="908"/>
      <c r="FKL33" s="908"/>
      <c r="FKM33" s="908"/>
      <c r="FKN33" s="908"/>
      <c r="FKO33" s="908"/>
      <c r="FKP33" s="908"/>
      <c r="FKQ33" s="908"/>
      <c r="FKR33" s="908"/>
      <c r="FKS33" s="908"/>
      <c r="FKT33" s="908"/>
      <c r="FKU33" s="908"/>
      <c r="FKV33" s="908"/>
      <c r="FKW33" s="908"/>
      <c r="FKX33" s="908"/>
      <c r="FKY33" s="908"/>
      <c r="FKZ33" s="908"/>
      <c r="FLA33" s="908"/>
      <c r="FLB33" s="908"/>
      <c r="FLC33" s="908"/>
      <c r="FLD33" s="908"/>
      <c r="FLE33" s="908"/>
      <c r="FLF33" s="908"/>
      <c r="FLG33" s="908"/>
      <c r="FLH33" s="908"/>
      <c r="FLI33" s="908"/>
      <c r="FLJ33" s="908"/>
      <c r="FLK33" s="908"/>
      <c r="FLL33" s="908"/>
      <c r="FLM33" s="908"/>
      <c r="FLN33" s="908"/>
      <c r="FLO33" s="908"/>
      <c r="FLP33" s="908"/>
      <c r="FLQ33" s="908"/>
      <c r="FLR33" s="908"/>
      <c r="FLS33" s="908"/>
      <c r="FLT33" s="908"/>
      <c r="FLU33" s="908"/>
      <c r="FLV33" s="908"/>
      <c r="FLW33" s="908"/>
      <c r="FLX33" s="908"/>
      <c r="FLY33" s="908"/>
      <c r="FLZ33" s="908"/>
      <c r="FMA33" s="908"/>
      <c r="FMB33" s="908"/>
      <c r="FMC33" s="908"/>
      <c r="FMD33" s="908"/>
      <c r="FME33" s="908"/>
      <c r="FMF33" s="908"/>
      <c r="FMG33" s="908"/>
      <c r="FMH33" s="908"/>
      <c r="FMI33" s="908"/>
      <c r="FMJ33" s="908"/>
      <c r="FMK33" s="908"/>
      <c r="FML33" s="908"/>
      <c r="FMM33" s="908"/>
      <c r="FMN33" s="908"/>
      <c r="FMO33" s="908"/>
      <c r="FMP33" s="908"/>
      <c r="FMQ33" s="908"/>
      <c r="FMR33" s="908"/>
      <c r="FMS33" s="908"/>
      <c r="FMT33" s="908"/>
      <c r="FMU33" s="908"/>
      <c r="FMV33" s="908"/>
      <c r="FMW33" s="908"/>
      <c r="FMX33" s="908"/>
      <c r="FMY33" s="908"/>
      <c r="FMZ33" s="908"/>
      <c r="FNA33" s="908"/>
      <c r="FNB33" s="908"/>
      <c r="FNC33" s="908"/>
      <c r="FND33" s="908"/>
      <c r="FNE33" s="908"/>
      <c r="FNF33" s="908"/>
      <c r="FNG33" s="908"/>
      <c r="FNH33" s="908"/>
      <c r="FNI33" s="908"/>
      <c r="FNJ33" s="908"/>
      <c r="FNK33" s="908"/>
      <c r="FNL33" s="908"/>
      <c r="FNM33" s="908"/>
      <c r="FNN33" s="908"/>
      <c r="FNO33" s="908"/>
      <c r="FNP33" s="908"/>
      <c r="FNQ33" s="908"/>
      <c r="FNR33" s="908"/>
      <c r="FNS33" s="908"/>
      <c r="FNT33" s="908"/>
      <c r="FNU33" s="908"/>
      <c r="FNV33" s="908"/>
      <c r="FNW33" s="908"/>
      <c r="FNX33" s="908"/>
      <c r="FNY33" s="908"/>
      <c r="FNZ33" s="908"/>
      <c r="FOA33" s="908"/>
      <c r="FOB33" s="908"/>
      <c r="FOC33" s="908"/>
      <c r="FOD33" s="908"/>
      <c r="FOE33" s="908"/>
      <c r="FOF33" s="908"/>
      <c r="FOG33" s="908"/>
      <c r="FOH33" s="908"/>
      <c r="FOI33" s="908"/>
      <c r="FOJ33" s="908"/>
      <c r="FOK33" s="908"/>
      <c r="FOL33" s="908"/>
      <c r="FOM33" s="908"/>
      <c r="FON33" s="908"/>
      <c r="FOO33" s="908"/>
      <c r="FOP33" s="908"/>
      <c r="FOQ33" s="908"/>
      <c r="FOR33" s="908"/>
      <c r="FOS33" s="908"/>
      <c r="FOT33" s="908"/>
      <c r="FOU33" s="908"/>
      <c r="FOV33" s="908"/>
      <c r="FOW33" s="908"/>
      <c r="FOX33" s="908"/>
      <c r="FOY33" s="908"/>
      <c r="FOZ33" s="908"/>
      <c r="FPA33" s="908"/>
      <c r="FPB33" s="908"/>
      <c r="FPC33" s="908"/>
      <c r="FPD33" s="908"/>
      <c r="FPE33" s="908"/>
      <c r="FPF33" s="908"/>
      <c r="FPG33" s="908"/>
      <c r="FPH33" s="908"/>
      <c r="FPI33" s="908"/>
      <c r="FPJ33" s="908"/>
      <c r="FPK33" s="908"/>
      <c r="FPL33" s="908"/>
      <c r="FPM33" s="908"/>
      <c r="FPN33" s="908"/>
      <c r="FPO33" s="908"/>
      <c r="FPP33" s="908"/>
      <c r="FPQ33" s="908"/>
      <c r="FPR33" s="908"/>
      <c r="FPS33" s="908"/>
      <c r="FPT33" s="908"/>
      <c r="FPU33" s="908"/>
      <c r="FPV33" s="908"/>
      <c r="FPW33" s="908"/>
      <c r="FPX33" s="908"/>
      <c r="FPY33" s="908"/>
      <c r="FPZ33" s="908"/>
      <c r="FQA33" s="908"/>
      <c r="FQB33" s="908"/>
      <c r="FQC33" s="908"/>
      <c r="FQD33" s="908"/>
      <c r="FQE33" s="908"/>
      <c r="FQF33" s="908"/>
      <c r="FQG33" s="908"/>
      <c r="FQH33" s="908"/>
      <c r="FQI33" s="908"/>
      <c r="FQJ33" s="908"/>
      <c r="FQK33" s="908"/>
      <c r="FQL33" s="908"/>
      <c r="FQM33" s="908"/>
      <c r="FQN33" s="908"/>
      <c r="FQO33" s="908"/>
      <c r="FQP33" s="908"/>
      <c r="FQQ33" s="908"/>
      <c r="FQR33" s="908"/>
      <c r="FQS33" s="908"/>
      <c r="FQT33" s="908"/>
      <c r="FQU33" s="908"/>
      <c r="FQV33" s="908"/>
      <c r="FQW33" s="908"/>
      <c r="FQX33" s="908"/>
      <c r="FQY33" s="908"/>
      <c r="FQZ33" s="908"/>
      <c r="FRA33" s="908"/>
      <c r="FRB33" s="908"/>
      <c r="FRC33" s="908"/>
      <c r="FRD33" s="908"/>
      <c r="FRE33" s="908"/>
      <c r="FRF33" s="908"/>
      <c r="FRG33" s="908"/>
      <c r="FRH33" s="908"/>
      <c r="FRI33" s="908"/>
      <c r="FRJ33" s="908"/>
      <c r="FRK33" s="908"/>
      <c r="FRL33" s="908"/>
      <c r="FRM33" s="908"/>
      <c r="FRN33" s="908"/>
      <c r="FRO33" s="908"/>
      <c r="FRP33" s="908"/>
      <c r="FRQ33" s="908"/>
      <c r="FRR33" s="908"/>
      <c r="FRS33" s="908"/>
      <c r="FRT33" s="908"/>
      <c r="FRU33" s="908"/>
      <c r="FRV33" s="908"/>
      <c r="FRW33" s="908"/>
      <c r="FRX33" s="908"/>
      <c r="FRY33" s="908"/>
      <c r="FRZ33" s="908"/>
      <c r="FSA33" s="908"/>
      <c r="FSB33" s="908"/>
      <c r="FSC33" s="908"/>
      <c r="FSD33" s="908"/>
      <c r="FSE33" s="908"/>
      <c r="FSF33" s="908"/>
      <c r="FSG33" s="908"/>
      <c r="FSH33" s="908"/>
      <c r="FSI33" s="908"/>
      <c r="FSJ33" s="908"/>
      <c r="FSK33" s="908"/>
      <c r="FSL33" s="908"/>
      <c r="FSM33" s="908"/>
      <c r="FSN33" s="908"/>
      <c r="FSO33" s="908"/>
      <c r="FSP33" s="908"/>
      <c r="FSQ33" s="908"/>
      <c r="FSR33" s="908"/>
      <c r="FSS33" s="908"/>
      <c r="FST33" s="908"/>
      <c r="FSU33" s="908"/>
      <c r="FSV33" s="908"/>
      <c r="FSW33" s="908"/>
      <c r="FSX33" s="908"/>
      <c r="FSY33" s="908"/>
      <c r="FSZ33" s="908"/>
      <c r="FTA33" s="908"/>
      <c r="FTB33" s="908"/>
      <c r="FTC33" s="908"/>
      <c r="FTD33" s="908"/>
      <c r="FTE33" s="908"/>
      <c r="FTF33" s="908"/>
      <c r="FTG33" s="908"/>
      <c r="FTH33" s="908"/>
      <c r="FTI33" s="908"/>
      <c r="FTJ33" s="908"/>
      <c r="FTK33" s="908"/>
      <c r="FTL33" s="908"/>
      <c r="FTM33" s="908"/>
      <c r="FTN33" s="908"/>
      <c r="FTO33" s="908"/>
      <c r="FTP33" s="908"/>
      <c r="FTQ33" s="908"/>
      <c r="FTR33" s="908"/>
      <c r="FTS33" s="908"/>
      <c r="FTT33" s="908"/>
      <c r="FTU33" s="908"/>
      <c r="FTV33" s="908"/>
      <c r="FTW33" s="908"/>
      <c r="FTX33" s="908"/>
      <c r="FTY33" s="908"/>
      <c r="FTZ33" s="908"/>
      <c r="FUA33" s="908"/>
      <c r="FUB33" s="908"/>
      <c r="FUC33" s="908"/>
      <c r="FUD33" s="908"/>
      <c r="FUE33" s="908"/>
      <c r="FUF33" s="908"/>
      <c r="FUG33" s="908"/>
      <c r="FUH33" s="908"/>
      <c r="FUI33" s="908"/>
      <c r="FUJ33" s="908"/>
      <c r="FUK33" s="908"/>
      <c r="FUL33" s="908"/>
      <c r="FUM33" s="908"/>
      <c r="FUN33" s="908"/>
      <c r="FUO33" s="908"/>
      <c r="FUP33" s="908"/>
      <c r="FUQ33" s="908"/>
      <c r="FUR33" s="908"/>
      <c r="FUS33" s="908"/>
      <c r="FUT33" s="908"/>
      <c r="FUU33" s="908"/>
      <c r="FUV33" s="908"/>
      <c r="FUW33" s="908"/>
      <c r="FUX33" s="908"/>
      <c r="FUY33" s="908"/>
      <c r="FUZ33" s="908"/>
      <c r="FVA33" s="908"/>
      <c r="FVB33" s="908"/>
      <c r="FVC33" s="908"/>
      <c r="FVD33" s="908"/>
      <c r="FVE33" s="908"/>
      <c r="FVF33" s="908"/>
      <c r="FVG33" s="908"/>
      <c r="FVH33" s="908"/>
      <c r="FVI33" s="908"/>
      <c r="FVJ33" s="908"/>
      <c r="FVK33" s="908"/>
      <c r="FVL33" s="908"/>
      <c r="FVM33" s="908"/>
      <c r="FVN33" s="908"/>
      <c r="FVO33" s="908"/>
      <c r="FVP33" s="908"/>
      <c r="FVQ33" s="908"/>
      <c r="FVR33" s="908"/>
      <c r="FVS33" s="908"/>
      <c r="FVT33" s="908"/>
      <c r="FVU33" s="908"/>
      <c r="FVV33" s="908"/>
      <c r="FVW33" s="908"/>
      <c r="FVX33" s="908"/>
      <c r="FVY33" s="908"/>
      <c r="FVZ33" s="908"/>
      <c r="FWA33" s="908"/>
      <c r="FWB33" s="908"/>
      <c r="FWC33" s="908"/>
      <c r="FWD33" s="908"/>
      <c r="FWE33" s="908"/>
      <c r="FWF33" s="908"/>
      <c r="FWG33" s="908"/>
      <c r="FWH33" s="908"/>
      <c r="FWI33" s="908"/>
      <c r="FWJ33" s="908"/>
      <c r="FWK33" s="908"/>
      <c r="FWL33" s="908"/>
      <c r="FWM33" s="908"/>
      <c r="FWN33" s="908"/>
      <c r="FWO33" s="908"/>
      <c r="FWP33" s="908"/>
      <c r="FWQ33" s="908"/>
      <c r="FWR33" s="908"/>
      <c r="FWS33" s="908"/>
      <c r="FWT33" s="908"/>
      <c r="FWU33" s="908"/>
      <c r="FWV33" s="908"/>
      <c r="FWW33" s="908"/>
      <c r="FWX33" s="908"/>
      <c r="FWY33" s="908"/>
      <c r="FWZ33" s="908"/>
      <c r="FXA33" s="908"/>
      <c r="FXB33" s="908"/>
      <c r="FXC33" s="908"/>
      <c r="FXD33" s="908"/>
      <c r="FXE33" s="908"/>
      <c r="FXF33" s="908"/>
      <c r="FXG33" s="908"/>
      <c r="FXH33" s="908"/>
      <c r="FXI33" s="908"/>
      <c r="FXJ33" s="908"/>
      <c r="FXK33" s="908"/>
      <c r="FXL33" s="908"/>
      <c r="FXM33" s="908"/>
      <c r="FXN33" s="908"/>
      <c r="FXO33" s="908"/>
      <c r="FXP33" s="908"/>
      <c r="FXQ33" s="908"/>
      <c r="FXR33" s="908"/>
      <c r="FXS33" s="908"/>
      <c r="FXT33" s="908"/>
      <c r="FXU33" s="908"/>
      <c r="FXV33" s="908"/>
      <c r="FXW33" s="908"/>
      <c r="FXX33" s="908"/>
      <c r="FXY33" s="908"/>
      <c r="FXZ33" s="908"/>
      <c r="FYA33" s="908"/>
      <c r="FYB33" s="908"/>
      <c r="FYC33" s="908"/>
      <c r="FYD33" s="908"/>
      <c r="FYE33" s="908"/>
      <c r="FYF33" s="908"/>
      <c r="FYG33" s="908"/>
      <c r="FYH33" s="908"/>
      <c r="FYI33" s="908"/>
      <c r="FYJ33" s="908"/>
      <c r="FYK33" s="908"/>
      <c r="FYL33" s="908"/>
      <c r="FYM33" s="908"/>
      <c r="FYN33" s="908"/>
      <c r="FYO33" s="908"/>
      <c r="FYP33" s="908"/>
      <c r="FYQ33" s="908"/>
      <c r="FYR33" s="908"/>
      <c r="FYS33" s="908"/>
      <c r="FYT33" s="908"/>
      <c r="FYU33" s="908"/>
      <c r="FYV33" s="908"/>
      <c r="FYW33" s="908"/>
      <c r="FYX33" s="908"/>
      <c r="FYY33" s="908"/>
      <c r="FYZ33" s="908"/>
      <c r="FZA33" s="908"/>
      <c r="FZB33" s="908"/>
      <c r="FZC33" s="908"/>
      <c r="FZD33" s="908"/>
      <c r="FZE33" s="908"/>
      <c r="FZF33" s="908"/>
      <c r="FZG33" s="908"/>
      <c r="FZH33" s="908"/>
      <c r="FZI33" s="908"/>
      <c r="FZJ33" s="908"/>
      <c r="FZK33" s="908"/>
      <c r="FZL33" s="908"/>
      <c r="FZM33" s="908"/>
      <c r="FZN33" s="908"/>
      <c r="FZO33" s="908"/>
      <c r="FZP33" s="908"/>
      <c r="FZQ33" s="908"/>
      <c r="FZR33" s="908"/>
      <c r="FZS33" s="908"/>
      <c r="FZT33" s="908"/>
      <c r="FZU33" s="908"/>
      <c r="FZV33" s="908"/>
      <c r="FZW33" s="908"/>
      <c r="FZX33" s="908"/>
      <c r="FZY33" s="908"/>
      <c r="FZZ33" s="908"/>
      <c r="GAA33" s="908"/>
      <c r="GAB33" s="908"/>
      <c r="GAC33" s="908"/>
      <c r="GAD33" s="908"/>
      <c r="GAE33" s="908"/>
      <c r="GAF33" s="908"/>
      <c r="GAG33" s="908"/>
      <c r="GAH33" s="908"/>
      <c r="GAI33" s="908"/>
      <c r="GAJ33" s="908"/>
      <c r="GAK33" s="908"/>
      <c r="GAL33" s="908"/>
      <c r="GAM33" s="908"/>
      <c r="GAN33" s="908"/>
      <c r="GAO33" s="908"/>
      <c r="GAP33" s="908"/>
      <c r="GAQ33" s="908"/>
      <c r="GAR33" s="908"/>
      <c r="GAS33" s="908"/>
      <c r="GAT33" s="908"/>
      <c r="GAU33" s="908"/>
      <c r="GAV33" s="908"/>
      <c r="GAW33" s="908"/>
      <c r="GAX33" s="908"/>
      <c r="GAY33" s="908"/>
      <c r="GAZ33" s="908"/>
      <c r="GBA33" s="908"/>
      <c r="GBB33" s="908"/>
      <c r="GBC33" s="908"/>
      <c r="GBD33" s="908"/>
      <c r="GBE33" s="908"/>
      <c r="GBF33" s="908"/>
      <c r="GBG33" s="908"/>
      <c r="GBH33" s="908"/>
      <c r="GBI33" s="908"/>
      <c r="GBJ33" s="908"/>
      <c r="GBK33" s="908"/>
      <c r="GBL33" s="908"/>
      <c r="GBM33" s="908"/>
      <c r="GBN33" s="908"/>
      <c r="GBO33" s="908"/>
      <c r="GBP33" s="908"/>
      <c r="GBQ33" s="908"/>
      <c r="GBR33" s="908"/>
      <c r="GBS33" s="908"/>
      <c r="GBT33" s="908"/>
      <c r="GBU33" s="908"/>
      <c r="GBV33" s="908"/>
      <c r="GBW33" s="908"/>
      <c r="GBX33" s="908"/>
      <c r="GBY33" s="908"/>
      <c r="GBZ33" s="908"/>
      <c r="GCA33" s="908"/>
      <c r="GCB33" s="908"/>
      <c r="GCC33" s="908"/>
      <c r="GCD33" s="908"/>
      <c r="GCE33" s="908"/>
      <c r="GCF33" s="908"/>
      <c r="GCG33" s="908"/>
      <c r="GCH33" s="908"/>
      <c r="GCI33" s="908"/>
      <c r="GCJ33" s="908"/>
      <c r="GCK33" s="908"/>
      <c r="GCL33" s="908"/>
      <c r="GCM33" s="908"/>
      <c r="GCN33" s="908"/>
      <c r="GCO33" s="908"/>
      <c r="GCP33" s="908"/>
      <c r="GCQ33" s="908"/>
      <c r="GCR33" s="908"/>
      <c r="GCS33" s="908"/>
      <c r="GCT33" s="908"/>
      <c r="GCU33" s="908"/>
      <c r="GCV33" s="908"/>
      <c r="GCW33" s="908"/>
      <c r="GCX33" s="908"/>
      <c r="GCY33" s="908"/>
      <c r="GCZ33" s="908"/>
      <c r="GDA33" s="908"/>
      <c r="GDB33" s="908"/>
      <c r="GDC33" s="908"/>
      <c r="GDD33" s="908"/>
      <c r="GDE33" s="908"/>
      <c r="GDF33" s="908"/>
      <c r="GDG33" s="908"/>
      <c r="GDH33" s="908"/>
      <c r="GDI33" s="908"/>
      <c r="GDJ33" s="908"/>
      <c r="GDK33" s="908"/>
      <c r="GDL33" s="908"/>
      <c r="GDM33" s="908"/>
      <c r="GDN33" s="908"/>
      <c r="GDO33" s="908"/>
      <c r="GDP33" s="908"/>
      <c r="GDQ33" s="908"/>
      <c r="GDR33" s="908"/>
      <c r="GDS33" s="908"/>
      <c r="GDT33" s="908"/>
      <c r="GDU33" s="908"/>
      <c r="GDV33" s="908"/>
      <c r="GDW33" s="908"/>
      <c r="GDX33" s="908"/>
      <c r="GDY33" s="908"/>
      <c r="GDZ33" s="908"/>
      <c r="GEA33" s="908"/>
      <c r="GEB33" s="908"/>
      <c r="GEC33" s="908"/>
      <c r="GED33" s="908"/>
      <c r="GEE33" s="908"/>
      <c r="GEF33" s="908"/>
      <c r="GEG33" s="908"/>
      <c r="GEH33" s="908"/>
      <c r="GEI33" s="908"/>
      <c r="GEJ33" s="908"/>
      <c r="GEK33" s="908"/>
      <c r="GEL33" s="908"/>
      <c r="GEM33" s="908"/>
      <c r="GEN33" s="908"/>
      <c r="GEO33" s="908"/>
      <c r="GEP33" s="908"/>
      <c r="GEQ33" s="908"/>
      <c r="GER33" s="908"/>
      <c r="GES33" s="908"/>
      <c r="GET33" s="908"/>
      <c r="GEU33" s="908"/>
      <c r="GEV33" s="908"/>
      <c r="GEW33" s="908"/>
      <c r="GEX33" s="908"/>
      <c r="GEY33" s="908"/>
      <c r="GEZ33" s="908"/>
      <c r="GFA33" s="908"/>
      <c r="GFB33" s="908"/>
      <c r="GFC33" s="908"/>
      <c r="GFD33" s="908"/>
      <c r="GFE33" s="908"/>
      <c r="GFF33" s="908"/>
      <c r="GFG33" s="908"/>
      <c r="GFH33" s="908"/>
      <c r="GFI33" s="908"/>
      <c r="GFJ33" s="908"/>
      <c r="GFK33" s="908"/>
      <c r="GFL33" s="908"/>
      <c r="GFM33" s="908"/>
      <c r="GFN33" s="908"/>
      <c r="GFO33" s="908"/>
      <c r="GFP33" s="908"/>
      <c r="GFQ33" s="908"/>
      <c r="GFR33" s="908"/>
      <c r="GFS33" s="908"/>
      <c r="GFT33" s="908"/>
      <c r="GFU33" s="908"/>
      <c r="GFV33" s="908"/>
      <c r="GFW33" s="908"/>
      <c r="GFX33" s="908"/>
      <c r="GFY33" s="908"/>
      <c r="GFZ33" s="908"/>
      <c r="GGA33" s="908"/>
      <c r="GGB33" s="908"/>
      <c r="GGC33" s="908"/>
      <c r="GGD33" s="908"/>
      <c r="GGE33" s="908"/>
      <c r="GGF33" s="908"/>
      <c r="GGG33" s="908"/>
      <c r="GGH33" s="908"/>
      <c r="GGI33" s="908"/>
      <c r="GGJ33" s="908"/>
      <c r="GGK33" s="908"/>
      <c r="GGL33" s="908"/>
      <c r="GGM33" s="908"/>
      <c r="GGN33" s="908"/>
      <c r="GGO33" s="908"/>
      <c r="GGP33" s="908"/>
      <c r="GGQ33" s="908"/>
      <c r="GGR33" s="908"/>
      <c r="GGS33" s="908"/>
      <c r="GGT33" s="908"/>
      <c r="GGU33" s="908"/>
      <c r="GGV33" s="908"/>
      <c r="GGW33" s="908"/>
      <c r="GGX33" s="908"/>
      <c r="GGY33" s="908"/>
      <c r="GGZ33" s="908"/>
      <c r="GHA33" s="908"/>
      <c r="GHB33" s="908"/>
      <c r="GHC33" s="908"/>
      <c r="GHD33" s="908"/>
      <c r="GHE33" s="908"/>
      <c r="GHF33" s="908"/>
      <c r="GHG33" s="908"/>
      <c r="GHH33" s="908"/>
      <c r="GHI33" s="908"/>
      <c r="GHJ33" s="908"/>
      <c r="GHK33" s="908"/>
      <c r="GHL33" s="908"/>
      <c r="GHM33" s="908"/>
      <c r="GHN33" s="908"/>
      <c r="GHO33" s="908"/>
      <c r="GHP33" s="908"/>
      <c r="GHQ33" s="908"/>
      <c r="GHR33" s="908"/>
      <c r="GHS33" s="908"/>
      <c r="GHT33" s="908"/>
      <c r="GHU33" s="908"/>
      <c r="GHV33" s="908"/>
      <c r="GHW33" s="908"/>
      <c r="GHX33" s="908"/>
      <c r="GHY33" s="908"/>
      <c r="GHZ33" s="908"/>
      <c r="GIA33" s="908"/>
      <c r="GIB33" s="908"/>
      <c r="GIC33" s="908"/>
      <c r="GID33" s="908"/>
      <c r="GIE33" s="908"/>
      <c r="GIF33" s="908"/>
      <c r="GIG33" s="908"/>
      <c r="GIH33" s="908"/>
      <c r="GII33" s="908"/>
      <c r="GIJ33" s="908"/>
      <c r="GIK33" s="908"/>
      <c r="GIL33" s="908"/>
      <c r="GIM33" s="908"/>
      <c r="GIN33" s="908"/>
      <c r="GIO33" s="908"/>
      <c r="GIP33" s="908"/>
      <c r="GIQ33" s="908"/>
      <c r="GIR33" s="908"/>
      <c r="GIS33" s="908"/>
      <c r="GIT33" s="908"/>
      <c r="GIU33" s="908"/>
      <c r="GIV33" s="908"/>
      <c r="GIW33" s="908"/>
      <c r="GIX33" s="908"/>
      <c r="GIY33" s="908"/>
      <c r="GIZ33" s="908"/>
      <c r="GJA33" s="908"/>
      <c r="GJB33" s="908"/>
      <c r="GJC33" s="908"/>
      <c r="GJD33" s="908"/>
      <c r="GJE33" s="908"/>
      <c r="GJF33" s="908"/>
      <c r="GJG33" s="908"/>
      <c r="GJH33" s="908"/>
      <c r="GJI33" s="908"/>
      <c r="GJJ33" s="908"/>
      <c r="GJK33" s="908"/>
      <c r="GJL33" s="908"/>
      <c r="GJM33" s="908"/>
      <c r="GJN33" s="908"/>
      <c r="GJO33" s="908"/>
      <c r="GJP33" s="908"/>
      <c r="GJQ33" s="908"/>
      <c r="GJR33" s="908"/>
      <c r="GJS33" s="908"/>
      <c r="GJT33" s="908"/>
      <c r="GJU33" s="908"/>
      <c r="GJV33" s="908"/>
      <c r="GJW33" s="908"/>
      <c r="GJX33" s="908"/>
      <c r="GJY33" s="908"/>
      <c r="GJZ33" s="908"/>
      <c r="GKA33" s="908"/>
      <c r="GKB33" s="908"/>
      <c r="GKC33" s="908"/>
      <c r="GKD33" s="908"/>
      <c r="GKE33" s="908"/>
      <c r="GKF33" s="908"/>
      <c r="GKG33" s="908"/>
      <c r="GKH33" s="908"/>
      <c r="GKI33" s="908"/>
      <c r="GKJ33" s="908"/>
      <c r="GKK33" s="908"/>
      <c r="GKL33" s="908"/>
      <c r="GKM33" s="908"/>
      <c r="GKN33" s="908"/>
      <c r="GKO33" s="908"/>
      <c r="GKP33" s="908"/>
      <c r="GKQ33" s="908"/>
      <c r="GKR33" s="908"/>
      <c r="GKS33" s="908"/>
      <c r="GKT33" s="908"/>
      <c r="GKU33" s="908"/>
      <c r="GKV33" s="908"/>
      <c r="GKW33" s="908"/>
      <c r="GKX33" s="908"/>
      <c r="GKY33" s="908"/>
      <c r="GKZ33" s="908"/>
      <c r="GLA33" s="908"/>
      <c r="GLB33" s="908"/>
      <c r="GLC33" s="908"/>
      <c r="GLD33" s="908"/>
      <c r="GLE33" s="908"/>
      <c r="GLF33" s="908"/>
      <c r="GLG33" s="908"/>
      <c r="GLH33" s="908"/>
      <c r="GLI33" s="908"/>
      <c r="GLJ33" s="908"/>
      <c r="GLK33" s="908"/>
      <c r="GLL33" s="908"/>
      <c r="GLM33" s="908"/>
      <c r="GLN33" s="908"/>
      <c r="GLO33" s="908"/>
      <c r="GLP33" s="908"/>
      <c r="GLQ33" s="908"/>
      <c r="GLR33" s="908"/>
      <c r="GLS33" s="908"/>
      <c r="GLT33" s="908"/>
      <c r="GLU33" s="908"/>
      <c r="GLV33" s="908"/>
      <c r="GLW33" s="908"/>
      <c r="GLX33" s="908"/>
      <c r="GLY33" s="908"/>
      <c r="GLZ33" s="908"/>
      <c r="GMA33" s="908"/>
      <c r="GMB33" s="908"/>
      <c r="GMC33" s="908"/>
      <c r="GMD33" s="908"/>
      <c r="GME33" s="908"/>
      <c r="GMF33" s="908"/>
      <c r="GMG33" s="908"/>
      <c r="GMH33" s="908"/>
      <c r="GMI33" s="908"/>
      <c r="GMJ33" s="908"/>
      <c r="GMK33" s="908"/>
      <c r="GML33" s="908"/>
      <c r="GMM33" s="908"/>
      <c r="GMN33" s="908"/>
      <c r="GMO33" s="908"/>
      <c r="GMP33" s="908"/>
      <c r="GMQ33" s="908"/>
      <c r="GMR33" s="908"/>
      <c r="GMS33" s="908"/>
      <c r="GMT33" s="908"/>
      <c r="GMU33" s="908"/>
      <c r="GMV33" s="908"/>
      <c r="GMW33" s="908"/>
      <c r="GMX33" s="908"/>
      <c r="GMY33" s="908"/>
      <c r="GMZ33" s="908"/>
      <c r="GNA33" s="908"/>
      <c r="GNB33" s="908"/>
      <c r="GNC33" s="908"/>
      <c r="GND33" s="908"/>
      <c r="GNE33" s="908"/>
      <c r="GNF33" s="908"/>
      <c r="GNG33" s="908"/>
      <c r="GNH33" s="908"/>
      <c r="GNI33" s="908"/>
      <c r="GNJ33" s="908"/>
      <c r="GNK33" s="908"/>
      <c r="GNL33" s="908"/>
      <c r="GNM33" s="908"/>
      <c r="GNN33" s="908"/>
      <c r="GNO33" s="908"/>
      <c r="GNP33" s="908"/>
      <c r="GNQ33" s="908"/>
      <c r="GNR33" s="908"/>
      <c r="GNS33" s="908"/>
      <c r="GNT33" s="908"/>
      <c r="GNU33" s="908"/>
      <c r="GNV33" s="908"/>
      <c r="GNW33" s="908"/>
      <c r="GNX33" s="908"/>
      <c r="GNY33" s="908"/>
      <c r="GNZ33" s="908"/>
      <c r="GOA33" s="908"/>
      <c r="GOB33" s="908"/>
      <c r="GOC33" s="908"/>
      <c r="GOD33" s="908"/>
      <c r="GOE33" s="908"/>
      <c r="GOF33" s="908"/>
      <c r="GOG33" s="908"/>
      <c r="GOH33" s="908"/>
      <c r="GOI33" s="908"/>
      <c r="GOJ33" s="908"/>
      <c r="GOK33" s="908"/>
      <c r="GOL33" s="908"/>
      <c r="GOM33" s="908"/>
      <c r="GON33" s="908"/>
      <c r="GOO33" s="908"/>
      <c r="GOP33" s="908"/>
      <c r="GOQ33" s="908"/>
      <c r="GOR33" s="908"/>
      <c r="GOS33" s="908"/>
      <c r="GOT33" s="908"/>
      <c r="GOU33" s="908"/>
      <c r="GOV33" s="908"/>
      <c r="GOW33" s="908"/>
      <c r="GOX33" s="908"/>
      <c r="GOY33" s="908"/>
      <c r="GOZ33" s="908"/>
      <c r="GPA33" s="908"/>
      <c r="GPB33" s="908"/>
      <c r="GPC33" s="908"/>
      <c r="GPD33" s="908"/>
      <c r="GPE33" s="908"/>
      <c r="GPF33" s="908"/>
      <c r="GPG33" s="908"/>
      <c r="GPH33" s="908"/>
      <c r="GPI33" s="908"/>
      <c r="GPJ33" s="908"/>
      <c r="GPK33" s="908"/>
      <c r="GPL33" s="908"/>
      <c r="GPM33" s="908"/>
      <c r="GPN33" s="908"/>
      <c r="GPO33" s="908"/>
      <c r="GPP33" s="908"/>
      <c r="GPQ33" s="908"/>
      <c r="GPR33" s="908"/>
      <c r="GPS33" s="908"/>
      <c r="GPT33" s="908"/>
      <c r="GPU33" s="908"/>
      <c r="GPV33" s="908"/>
      <c r="GPW33" s="908"/>
      <c r="GPX33" s="908"/>
      <c r="GPY33" s="908"/>
      <c r="GPZ33" s="908"/>
      <c r="GQA33" s="908"/>
      <c r="GQB33" s="908"/>
      <c r="GQC33" s="908"/>
      <c r="GQD33" s="908"/>
      <c r="GQE33" s="908"/>
      <c r="GQF33" s="908"/>
      <c r="GQG33" s="908"/>
      <c r="GQH33" s="908"/>
      <c r="GQI33" s="908"/>
      <c r="GQJ33" s="908"/>
      <c r="GQK33" s="908"/>
      <c r="GQL33" s="908"/>
      <c r="GQM33" s="908"/>
      <c r="GQN33" s="908"/>
      <c r="GQO33" s="908"/>
      <c r="GQP33" s="908"/>
      <c r="GQQ33" s="908"/>
      <c r="GQR33" s="908"/>
      <c r="GQS33" s="908"/>
      <c r="GQT33" s="908"/>
      <c r="GQU33" s="908"/>
      <c r="GQV33" s="908"/>
      <c r="GQW33" s="908"/>
      <c r="GQX33" s="908"/>
      <c r="GQY33" s="908"/>
      <c r="GQZ33" s="908"/>
      <c r="GRA33" s="908"/>
      <c r="GRB33" s="908"/>
      <c r="GRC33" s="908"/>
      <c r="GRD33" s="908"/>
      <c r="GRE33" s="908"/>
      <c r="GRF33" s="908"/>
      <c r="GRG33" s="908"/>
      <c r="GRH33" s="908"/>
      <c r="GRI33" s="908"/>
      <c r="GRJ33" s="908"/>
      <c r="GRK33" s="908"/>
      <c r="GRL33" s="908"/>
      <c r="GRM33" s="908"/>
      <c r="GRN33" s="908"/>
      <c r="GRO33" s="908"/>
      <c r="GRP33" s="908"/>
      <c r="GRQ33" s="908"/>
      <c r="GRR33" s="908"/>
      <c r="GRS33" s="908"/>
      <c r="GRT33" s="908"/>
      <c r="GRU33" s="908"/>
      <c r="GRV33" s="908"/>
      <c r="GRW33" s="908"/>
      <c r="GRX33" s="908"/>
      <c r="GRY33" s="908"/>
      <c r="GRZ33" s="908"/>
      <c r="GSA33" s="908"/>
      <c r="GSB33" s="908"/>
      <c r="GSC33" s="908"/>
      <c r="GSD33" s="908"/>
      <c r="GSE33" s="908"/>
      <c r="GSF33" s="908"/>
      <c r="GSG33" s="908"/>
      <c r="GSH33" s="908"/>
      <c r="GSI33" s="908"/>
      <c r="GSJ33" s="908"/>
      <c r="GSK33" s="908"/>
      <c r="GSL33" s="908"/>
      <c r="GSM33" s="908"/>
      <c r="GSN33" s="908"/>
      <c r="GSO33" s="908"/>
      <c r="GSP33" s="908"/>
      <c r="GSQ33" s="908"/>
      <c r="GSR33" s="908"/>
      <c r="GSS33" s="908"/>
      <c r="GST33" s="908"/>
      <c r="GSU33" s="908"/>
      <c r="GSV33" s="908"/>
      <c r="GSW33" s="908"/>
      <c r="GSX33" s="908"/>
      <c r="GSY33" s="908"/>
      <c r="GSZ33" s="908"/>
      <c r="GTA33" s="908"/>
      <c r="GTB33" s="908"/>
      <c r="GTC33" s="908"/>
      <c r="GTD33" s="908"/>
      <c r="GTE33" s="908"/>
      <c r="GTF33" s="908"/>
      <c r="GTG33" s="908"/>
      <c r="GTH33" s="908"/>
      <c r="GTI33" s="908"/>
      <c r="GTJ33" s="908"/>
      <c r="GTK33" s="908"/>
      <c r="GTL33" s="908"/>
      <c r="GTM33" s="908"/>
      <c r="GTN33" s="908"/>
      <c r="GTO33" s="908"/>
      <c r="GTP33" s="908"/>
      <c r="GTQ33" s="908"/>
      <c r="GTR33" s="908"/>
      <c r="GTS33" s="908"/>
      <c r="GTT33" s="908"/>
      <c r="GTU33" s="908"/>
      <c r="GTV33" s="908"/>
      <c r="GTW33" s="908"/>
      <c r="GTX33" s="908"/>
      <c r="GTY33" s="908"/>
      <c r="GTZ33" s="908"/>
      <c r="GUA33" s="908"/>
      <c r="GUB33" s="908"/>
      <c r="GUC33" s="908"/>
      <c r="GUD33" s="908"/>
      <c r="GUE33" s="908"/>
      <c r="GUF33" s="908"/>
      <c r="GUG33" s="908"/>
      <c r="GUH33" s="908"/>
      <c r="GUI33" s="908"/>
      <c r="GUJ33" s="908"/>
      <c r="GUK33" s="908"/>
      <c r="GUL33" s="908"/>
      <c r="GUM33" s="908"/>
      <c r="GUN33" s="908"/>
      <c r="GUO33" s="908"/>
      <c r="GUP33" s="908"/>
      <c r="GUQ33" s="908"/>
      <c r="GUR33" s="908"/>
      <c r="GUS33" s="908"/>
      <c r="GUT33" s="908"/>
      <c r="GUU33" s="908"/>
      <c r="GUV33" s="908"/>
      <c r="GUW33" s="908"/>
      <c r="GUX33" s="908"/>
      <c r="GUY33" s="908"/>
      <c r="GUZ33" s="908"/>
      <c r="GVA33" s="908"/>
      <c r="GVB33" s="908"/>
      <c r="GVC33" s="908"/>
      <c r="GVD33" s="908"/>
      <c r="GVE33" s="908"/>
      <c r="GVF33" s="908"/>
      <c r="GVG33" s="908"/>
      <c r="GVH33" s="908"/>
      <c r="GVI33" s="908"/>
      <c r="GVJ33" s="908"/>
      <c r="GVK33" s="908"/>
      <c r="GVL33" s="908"/>
      <c r="GVM33" s="908"/>
      <c r="GVN33" s="908"/>
      <c r="GVO33" s="908"/>
      <c r="GVP33" s="908"/>
      <c r="GVQ33" s="908"/>
      <c r="GVR33" s="908"/>
      <c r="GVS33" s="908"/>
      <c r="GVT33" s="908"/>
      <c r="GVU33" s="908"/>
      <c r="GVV33" s="908"/>
      <c r="GVW33" s="908"/>
      <c r="GVX33" s="908"/>
      <c r="GVY33" s="908"/>
      <c r="GVZ33" s="908"/>
      <c r="GWA33" s="908"/>
      <c r="GWB33" s="908"/>
      <c r="GWC33" s="908"/>
      <c r="GWD33" s="908"/>
      <c r="GWE33" s="908"/>
      <c r="GWF33" s="908"/>
      <c r="GWG33" s="908"/>
      <c r="GWH33" s="908"/>
      <c r="GWI33" s="908"/>
      <c r="GWJ33" s="908"/>
      <c r="GWK33" s="908"/>
      <c r="GWL33" s="908"/>
      <c r="GWM33" s="908"/>
      <c r="GWN33" s="908"/>
      <c r="GWO33" s="908"/>
      <c r="GWP33" s="908"/>
      <c r="GWQ33" s="908"/>
      <c r="GWR33" s="908"/>
      <c r="GWS33" s="908"/>
      <c r="GWT33" s="908"/>
      <c r="GWU33" s="908"/>
      <c r="GWV33" s="908"/>
      <c r="GWW33" s="908"/>
      <c r="GWX33" s="908"/>
      <c r="GWY33" s="908"/>
      <c r="GWZ33" s="908"/>
      <c r="GXA33" s="908"/>
      <c r="GXB33" s="908"/>
      <c r="GXC33" s="908"/>
      <c r="GXD33" s="908"/>
      <c r="GXE33" s="908"/>
      <c r="GXF33" s="908"/>
      <c r="GXG33" s="908"/>
      <c r="GXH33" s="908"/>
      <c r="GXI33" s="908"/>
      <c r="GXJ33" s="908"/>
      <c r="GXK33" s="908"/>
      <c r="GXL33" s="908"/>
      <c r="GXM33" s="908"/>
      <c r="GXN33" s="908"/>
      <c r="GXO33" s="908"/>
      <c r="GXP33" s="908"/>
      <c r="GXQ33" s="908"/>
      <c r="GXR33" s="908"/>
      <c r="GXS33" s="908"/>
      <c r="GXT33" s="908"/>
      <c r="GXU33" s="908"/>
      <c r="GXV33" s="908"/>
      <c r="GXW33" s="908"/>
      <c r="GXX33" s="908"/>
      <c r="GXY33" s="908"/>
      <c r="GXZ33" s="908"/>
      <c r="GYA33" s="908"/>
      <c r="GYB33" s="908"/>
      <c r="GYC33" s="908"/>
      <c r="GYD33" s="908"/>
      <c r="GYE33" s="908"/>
      <c r="GYF33" s="908"/>
      <c r="GYG33" s="908"/>
      <c r="GYH33" s="908"/>
      <c r="GYI33" s="908"/>
      <c r="GYJ33" s="908"/>
      <c r="GYK33" s="908"/>
      <c r="GYL33" s="908"/>
      <c r="GYM33" s="908"/>
      <c r="GYN33" s="908"/>
      <c r="GYO33" s="908"/>
      <c r="GYP33" s="908"/>
      <c r="GYQ33" s="908"/>
      <c r="GYR33" s="908"/>
      <c r="GYS33" s="908"/>
      <c r="GYT33" s="908"/>
      <c r="GYU33" s="908"/>
      <c r="GYV33" s="908"/>
      <c r="GYW33" s="908"/>
      <c r="GYX33" s="908"/>
      <c r="GYY33" s="908"/>
      <c r="GYZ33" s="908"/>
      <c r="GZA33" s="908"/>
      <c r="GZB33" s="908"/>
      <c r="GZC33" s="908"/>
      <c r="GZD33" s="908"/>
      <c r="GZE33" s="908"/>
      <c r="GZF33" s="908"/>
      <c r="GZG33" s="908"/>
      <c r="GZH33" s="908"/>
      <c r="GZI33" s="908"/>
      <c r="GZJ33" s="908"/>
      <c r="GZK33" s="908"/>
      <c r="GZL33" s="908"/>
      <c r="GZM33" s="908"/>
      <c r="GZN33" s="908"/>
      <c r="GZO33" s="908"/>
      <c r="GZP33" s="908"/>
      <c r="GZQ33" s="908"/>
      <c r="GZR33" s="908"/>
      <c r="GZS33" s="908"/>
      <c r="GZT33" s="908"/>
      <c r="GZU33" s="908"/>
      <c r="GZV33" s="908"/>
      <c r="GZW33" s="908"/>
      <c r="GZX33" s="908"/>
      <c r="GZY33" s="908"/>
      <c r="GZZ33" s="908"/>
      <c r="HAA33" s="908"/>
      <c r="HAB33" s="908"/>
      <c r="HAC33" s="908"/>
      <c r="HAD33" s="908"/>
      <c r="HAE33" s="908"/>
      <c r="HAF33" s="908"/>
      <c r="HAG33" s="908"/>
      <c r="HAH33" s="908"/>
      <c r="HAI33" s="908"/>
      <c r="HAJ33" s="908"/>
      <c r="HAK33" s="908"/>
      <c r="HAL33" s="908"/>
      <c r="HAM33" s="908"/>
      <c r="HAN33" s="908"/>
      <c r="HAO33" s="908"/>
      <c r="HAP33" s="908"/>
      <c r="HAQ33" s="908"/>
      <c r="HAR33" s="908"/>
      <c r="HAS33" s="908"/>
      <c r="HAT33" s="908"/>
      <c r="HAU33" s="908"/>
      <c r="HAV33" s="908"/>
      <c r="HAW33" s="908"/>
      <c r="HAX33" s="908"/>
      <c r="HAY33" s="908"/>
      <c r="HAZ33" s="908"/>
      <c r="HBA33" s="908"/>
      <c r="HBB33" s="908"/>
      <c r="HBC33" s="908"/>
      <c r="HBD33" s="908"/>
      <c r="HBE33" s="908"/>
      <c r="HBF33" s="908"/>
      <c r="HBG33" s="908"/>
      <c r="HBH33" s="908"/>
      <c r="HBI33" s="908"/>
      <c r="HBJ33" s="908"/>
      <c r="HBK33" s="908"/>
      <c r="HBL33" s="908"/>
      <c r="HBM33" s="908"/>
      <c r="HBN33" s="908"/>
      <c r="HBO33" s="908"/>
      <c r="HBP33" s="908"/>
      <c r="HBQ33" s="908"/>
      <c r="HBR33" s="908"/>
      <c r="HBS33" s="908"/>
      <c r="HBT33" s="908"/>
      <c r="HBU33" s="908"/>
      <c r="HBV33" s="908"/>
      <c r="HBW33" s="908"/>
      <c r="HBX33" s="908"/>
      <c r="HBY33" s="908"/>
      <c r="HBZ33" s="908"/>
      <c r="HCA33" s="908"/>
      <c r="HCB33" s="908"/>
      <c r="HCC33" s="908"/>
      <c r="HCD33" s="908"/>
      <c r="HCE33" s="908"/>
      <c r="HCF33" s="908"/>
      <c r="HCG33" s="908"/>
      <c r="HCH33" s="908"/>
      <c r="HCI33" s="908"/>
      <c r="HCJ33" s="908"/>
      <c r="HCK33" s="908"/>
      <c r="HCL33" s="908"/>
      <c r="HCM33" s="908"/>
      <c r="HCN33" s="908"/>
      <c r="HCO33" s="908"/>
      <c r="HCP33" s="908"/>
      <c r="HCQ33" s="908"/>
      <c r="HCR33" s="908"/>
      <c r="HCS33" s="908"/>
      <c r="HCT33" s="908"/>
      <c r="HCU33" s="908"/>
      <c r="HCV33" s="908"/>
      <c r="HCW33" s="908"/>
      <c r="HCX33" s="908"/>
      <c r="HCY33" s="908"/>
      <c r="HCZ33" s="908"/>
      <c r="HDA33" s="908"/>
      <c r="HDB33" s="908"/>
      <c r="HDC33" s="908"/>
      <c r="HDD33" s="908"/>
      <c r="HDE33" s="908"/>
      <c r="HDF33" s="908"/>
      <c r="HDG33" s="908"/>
      <c r="HDH33" s="908"/>
      <c r="HDI33" s="908"/>
      <c r="HDJ33" s="908"/>
      <c r="HDK33" s="908"/>
      <c r="HDL33" s="908"/>
      <c r="HDM33" s="908"/>
      <c r="HDN33" s="908"/>
      <c r="HDO33" s="908"/>
      <c r="HDP33" s="908"/>
      <c r="HDQ33" s="908"/>
      <c r="HDR33" s="908"/>
      <c r="HDS33" s="908"/>
      <c r="HDT33" s="908"/>
      <c r="HDU33" s="908"/>
      <c r="HDV33" s="908"/>
      <c r="HDW33" s="908"/>
      <c r="HDX33" s="908"/>
      <c r="HDY33" s="908"/>
      <c r="HDZ33" s="908"/>
      <c r="HEA33" s="908"/>
      <c r="HEB33" s="908"/>
      <c r="HEC33" s="908"/>
      <c r="HED33" s="908"/>
      <c r="HEE33" s="908"/>
      <c r="HEF33" s="908"/>
      <c r="HEG33" s="908"/>
      <c r="HEH33" s="908"/>
      <c r="HEI33" s="908"/>
      <c r="HEJ33" s="908"/>
      <c r="HEK33" s="908"/>
      <c r="HEL33" s="908"/>
      <c r="HEM33" s="908"/>
      <c r="HEN33" s="908"/>
      <c r="HEO33" s="908"/>
      <c r="HEP33" s="908"/>
      <c r="HEQ33" s="908"/>
      <c r="HER33" s="908"/>
      <c r="HES33" s="908"/>
      <c r="HET33" s="908"/>
      <c r="HEU33" s="908"/>
      <c r="HEV33" s="908"/>
      <c r="HEW33" s="908"/>
      <c r="HEX33" s="908"/>
      <c r="HEY33" s="908"/>
      <c r="HEZ33" s="908"/>
      <c r="HFA33" s="908"/>
      <c r="HFB33" s="908"/>
      <c r="HFC33" s="908"/>
      <c r="HFD33" s="908"/>
      <c r="HFE33" s="908"/>
      <c r="HFF33" s="908"/>
      <c r="HFG33" s="908"/>
      <c r="HFH33" s="908"/>
      <c r="HFI33" s="908"/>
      <c r="HFJ33" s="908"/>
      <c r="HFK33" s="908"/>
      <c r="HFL33" s="908"/>
      <c r="HFM33" s="908"/>
      <c r="HFN33" s="908"/>
      <c r="HFO33" s="908"/>
      <c r="HFP33" s="908"/>
      <c r="HFQ33" s="908"/>
      <c r="HFR33" s="908"/>
      <c r="HFS33" s="908"/>
      <c r="HFT33" s="908"/>
      <c r="HFU33" s="908"/>
      <c r="HFV33" s="908"/>
      <c r="HFW33" s="908"/>
      <c r="HFX33" s="908"/>
      <c r="HFY33" s="908"/>
      <c r="HFZ33" s="908"/>
      <c r="HGA33" s="908"/>
      <c r="HGB33" s="908"/>
      <c r="HGC33" s="908"/>
      <c r="HGD33" s="908"/>
      <c r="HGE33" s="908"/>
      <c r="HGF33" s="908"/>
      <c r="HGG33" s="908"/>
      <c r="HGH33" s="908"/>
      <c r="HGI33" s="908"/>
      <c r="HGJ33" s="908"/>
      <c r="HGK33" s="908"/>
      <c r="HGL33" s="908"/>
      <c r="HGM33" s="908"/>
      <c r="HGN33" s="908"/>
      <c r="HGO33" s="908"/>
      <c r="HGP33" s="908"/>
      <c r="HGQ33" s="908"/>
      <c r="HGR33" s="908"/>
      <c r="HGS33" s="908"/>
      <c r="HGT33" s="908"/>
      <c r="HGU33" s="908"/>
      <c r="HGV33" s="908"/>
      <c r="HGW33" s="908"/>
      <c r="HGX33" s="908"/>
      <c r="HGY33" s="908"/>
      <c r="HGZ33" s="908"/>
      <c r="HHA33" s="908"/>
      <c r="HHB33" s="908"/>
      <c r="HHC33" s="908"/>
      <c r="HHD33" s="908"/>
      <c r="HHE33" s="908"/>
      <c r="HHF33" s="908"/>
      <c r="HHG33" s="908"/>
      <c r="HHH33" s="908"/>
      <c r="HHI33" s="908"/>
      <c r="HHJ33" s="908"/>
      <c r="HHK33" s="908"/>
      <c r="HHL33" s="908"/>
      <c r="HHM33" s="908"/>
      <c r="HHN33" s="908"/>
      <c r="HHO33" s="908"/>
      <c r="HHP33" s="908"/>
      <c r="HHQ33" s="908"/>
      <c r="HHR33" s="908"/>
      <c r="HHS33" s="908"/>
      <c r="HHT33" s="908"/>
      <c r="HHU33" s="908"/>
      <c r="HHV33" s="908"/>
      <c r="HHW33" s="908"/>
      <c r="HHX33" s="908"/>
      <c r="HHY33" s="908"/>
      <c r="HHZ33" s="908"/>
      <c r="HIA33" s="908"/>
      <c r="HIB33" s="908"/>
      <c r="HIC33" s="908"/>
      <c r="HID33" s="908"/>
      <c r="HIE33" s="908"/>
      <c r="HIF33" s="908"/>
      <c r="HIG33" s="908"/>
      <c r="HIH33" s="908"/>
      <c r="HII33" s="908"/>
      <c r="HIJ33" s="908"/>
      <c r="HIK33" s="908"/>
      <c r="HIL33" s="908"/>
      <c r="HIM33" s="908"/>
      <c r="HIN33" s="908"/>
      <c r="HIO33" s="908"/>
      <c r="HIP33" s="908"/>
      <c r="HIQ33" s="908"/>
      <c r="HIR33" s="908"/>
      <c r="HIS33" s="908"/>
      <c r="HIT33" s="908"/>
      <c r="HIU33" s="908"/>
      <c r="HIV33" s="908"/>
      <c r="HIW33" s="908"/>
      <c r="HIX33" s="908"/>
      <c r="HIY33" s="908"/>
      <c r="HIZ33" s="908"/>
      <c r="HJA33" s="908"/>
      <c r="HJB33" s="908"/>
      <c r="HJC33" s="908"/>
      <c r="HJD33" s="908"/>
      <c r="HJE33" s="908"/>
      <c r="HJF33" s="908"/>
      <c r="HJG33" s="908"/>
      <c r="HJH33" s="908"/>
      <c r="HJI33" s="908"/>
      <c r="HJJ33" s="908"/>
      <c r="HJK33" s="908"/>
      <c r="HJL33" s="908"/>
      <c r="HJM33" s="908"/>
      <c r="HJN33" s="908"/>
      <c r="HJO33" s="908"/>
      <c r="HJP33" s="908"/>
      <c r="HJQ33" s="908"/>
      <c r="HJR33" s="908"/>
      <c r="HJS33" s="908"/>
      <c r="HJT33" s="908"/>
      <c r="HJU33" s="908"/>
      <c r="HJV33" s="908"/>
      <c r="HJW33" s="908"/>
      <c r="HJX33" s="908"/>
      <c r="HJY33" s="908"/>
      <c r="HJZ33" s="908"/>
      <c r="HKA33" s="908"/>
      <c r="HKB33" s="908"/>
      <c r="HKC33" s="908"/>
      <c r="HKD33" s="908"/>
      <c r="HKE33" s="908"/>
      <c r="HKF33" s="908"/>
      <c r="HKG33" s="908"/>
      <c r="HKH33" s="908"/>
      <c r="HKI33" s="908"/>
      <c r="HKJ33" s="908"/>
      <c r="HKK33" s="908"/>
      <c r="HKL33" s="908"/>
      <c r="HKM33" s="908"/>
      <c r="HKN33" s="908"/>
      <c r="HKO33" s="908"/>
      <c r="HKP33" s="908"/>
      <c r="HKQ33" s="908"/>
      <c r="HKR33" s="908"/>
      <c r="HKS33" s="908"/>
      <c r="HKT33" s="908"/>
      <c r="HKU33" s="908"/>
      <c r="HKV33" s="908"/>
      <c r="HKW33" s="908"/>
      <c r="HKX33" s="908"/>
      <c r="HKY33" s="908"/>
      <c r="HKZ33" s="908"/>
      <c r="HLA33" s="908"/>
      <c r="HLB33" s="908"/>
      <c r="HLC33" s="908"/>
      <c r="HLD33" s="908"/>
      <c r="HLE33" s="908"/>
      <c r="HLF33" s="908"/>
      <c r="HLG33" s="908"/>
      <c r="HLH33" s="908"/>
      <c r="HLI33" s="908"/>
      <c r="HLJ33" s="908"/>
      <c r="HLK33" s="908"/>
      <c r="HLL33" s="908"/>
      <c r="HLM33" s="908"/>
      <c r="HLN33" s="908"/>
      <c r="HLO33" s="908"/>
      <c r="HLP33" s="908"/>
      <c r="HLQ33" s="908"/>
      <c r="HLR33" s="908"/>
      <c r="HLS33" s="908"/>
      <c r="HLT33" s="908"/>
      <c r="HLU33" s="908"/>
      <c r="HLV33" s="908"/>
      <c r="HLW33" s="908"/>
      <c r="HLX33" s="908"/>
      <c r="HLY33" s="908"/>
      <c r="HLZ33" s="908"/>
      <c r="HMA33" s="908"/>
      <c r="HMB33" s="908"/>
      <c r="HMC33" s="908"/>
      <c r="HMD33" s="908"/>
      <c r="HME33" s="908"/>
      <c r="HMF33" s="908"/>
      <c r="HMG33" s="908"/>
      <c r="HMH33" s="908"/>
      <c r="HMI33" s="908"/>
      <c r="HMJ33" s="908"/>
      <c r="HMK33" s="908"/>
      <c r="HML33" s="908"/>
      <c r="HMM33" s="908"/>
      <c r="HMN33" s="908"/>
      <c r="HMO33" s="908"/>
      <c r="HMP33" s="908"/>
      <c r="HMQ33" s="908"/>
      <c r="HMR33" s="908"/>
      <c r="HMS33" s="908"/>
      <c r="HMT33" s="908"/>
      <c r="HMU33" s="908"/>
      <c r="HMV33" s="908"/>
      <c r="HMW33" s="908"/>
      <c r="HMX33" s="908"/>
      <c r="HMY33" s="908"/>
      <c r="HMZ33" s="908"/>
      <c r="HNA33" s="908"/>
      <c r="HNB33" s="908"/>
      <c r="HNC33" s="908"/>
      <c r="HND33" s="908"/>
      <c r="HNE33" s="908"/>
      <c r="HNF33" s="908"/>
      <c r="HNG33" s="908"/>
      <c r="HNH33" s="908"/>
      <c r="HNI33" s="908"/>
      <c r="HNJ33" s="908"/>
      <c r="HNK33" s="908"/>
      <c r="HNL33" s="908"/>
      <c r="HNM33" s="908"/>
      <c r="HNN33" s="908"/>
      <c r="HNO33" s="908"/>
      <c r="HNP33" s="908"/>
      <c r="HNQ33" s="908"/>
      <c r="HNR33" s="908"/>
      <c r="HNS33" s="908"/>
      <c r="HNT33" s="908"/>
      <c r="HNU33" s="908"/>
      <c r="HNV33" s="908"/>
      <c r="HNW33" s="908"/>
      <c r="HNX33" s="908"/>
      <c r="HNY33" s="908"/>
      <c r="HNZ33" s="908"/>
      <c r="HOA33" s="908"/>
      <c r="HOB33" s="908"/>
      <c r="HOC33" s="908"/>
      <c r="HOD33" s="908"/>
      <c r="HOE33" s="908"/>
      <c r="HOF33" s="908"/>
      <c r="HOG33" s="908"/>
      <c r="HOH33" s="908"/>
      <c r="HOI33" s="908"/>
      <c r="HOJ33" s="908"/>
      <c r="HOK33" s="908"/>
      <c r="HOL33" s="908"/>
      <c r="HOM33" s="908"/>
      <c r="HON33" s="908"/>
      <c r="HOO33" s="908"/>
      <c r="HOP33" s="908"/>
      <c r="HOQ33" s="908"/>
      <c r="HOR33" s="908"/>
      <c r="HOS33" s="908"/>
      <c r="HOT33" s="908"/>
      <c r="HOU33" s="908"/>
      <c r="HOV33" s="908"/>
      <c r="HOW33" s="908"/>
      <c r="HOX33" s="908"/>
      <c r="HOY33" s="908"/>
      <c r="HOZ33" s="908"/>
      <c r="HPA33" s="908"/>
      <c r="HPB33" s="908"/>
      <c r="HPC33" s="908"/>
      <c r="HPD33" s="908"/>
      <c r="HPE33" s="908"/>
      <c r="HPF33" s="908"/>
      <c r="HPG33" s="908"/>
      <c r="HPH33" s="908"/>
      <c r="HPI33" s="908"/>
      <c r="HPJ33" s="908"/>
      <c r="HPK33" s="908"/>
      <c r="HPL33" s="908"/>
      <c r="HPM33" s="908"/>
      <c r="HPN33" s="908"/>
      <c r="HPO33" s="908"/>
      <c r="HPP33" s="908"/>
      <c r="HPQ33" s="908"/>
      <c r="HPR33" s="908"/>
      <c r="HPS33" s="908"/>
      <c r="HPT33" s="908"/>
      <c r="HPU33" s="908"/>
      <c r="HPV33" s="908"/>
      <c r="HPW33" s="908"/>
      <c r="HPX33" s="908"/>
      <c r="HPY33" s="908"/>
      <c r="HPZ33" s="908"/>
      <c r="HQA33" s="908"/>
      <c r="HQB33" s="908"/>
      <c r="HQC33" s="908"/>
      <c r="HQD33" s="908"/>
      <c r="HQE33" s="908"/>
      <c r="HQF33" s="908"/>
      <c r="HQG33" s="908"/>
      <c r="HQH33" s="908"/>
      <c r="HQI33" s="908"/>
      <c r="HQJ33" s="908"/>
      <c r="HQK33" s="908"/>
      <c r="HQL33" s="908"/>
      <c r="HQM33" s="908"/>
      <c r="HQN33" s="908"/>
      <c r="HQO33" s="908"/>
      <c r="HQP33" s="908"/>
      <c r="HQQ33" s="908"/>
      <c r="HQR33" s="908"/>
      <c r="HQS33" s="908"/>
      <c r="HQT33" s="908"/>
      <c r="HQU33" s="908"/>
      <c r="HQV33" s="908"/>
      <c r="HQW33" s="908"/>
      <c r="HQX33" s="908"/>
      <c r="HQY33" s="908"/>
      <c r="HQZ33" s="908"/>
      <c r="HRA33" s="908"/>
      <c r="HRB33" s="908"/>
      <c r="HRC33" s="908"/>
      <c r="HRD33" s="908"/>
      <c r="HRE33" s="908"/>
      <c r="HRF33" s="908"/>
      <c r="HRG33" s="908"/>
      <c r="HRH33" s="908"/>
      <c r="HRI33" s="908"/>
      <c r="HRJ33" s="908"/>
      <c r="HRK33" s="908"/>
      <c r="HRL33" s="908"/>
      <c r="HRM33" s="908"/>
      <c r="HRN33" s="908"/>
      <c r="HRO33" s="908"/>
      <c r="HRP33" s="908"/>
      <c r="HRQ33" s="908"/>
      <c r="HRR33" s="908"/>
      <c r="HRS33" s="908"/>
      <c r="HRT33" s="908"/>
      <c r="HRU33" s="908"/>
      <c r="HRV33" s="908"/>
      <c r="HRW33" s="908"/>
      <c r="HRX33" s="908"/>
      <c r="HRY33" s="908"/>
      <c r="HRZ33" s="908"/>
      <c r="HSA33" s="908"/>
      <c r="HSB33" s="908"/>
      <c r="HSC33" s="908"/>
      <c r="HSD33" s="908"/>
      <c r="HSE33" s="908"/>
      <c r="HSF33" s="908"/>
      <c r="HSG33" s="908"/>
      <c r="HSH33" s="908"/>
      <c r="HSI33" s="908"/>
      <c r="HSJ33" s="908"/>
      <c r="HSK33" s="908"/>
      <c r="HSL33" s="908"/>
      <c r="HSM33" s="908"/>
      <c r="HSN33" s="908"/>
      <c r="HSO33" s="908"/>
      <c r="HSP33" s="908"/>
      <c r="HSQ33" s="908"/>
      <c r="HSR33" s="908"/>
      <c r="HSS33" s="908"/>
      <c r="HST33" s="908"/>
      <c r="HSU33" s="908"/>
      <c r="HSV33" s="908"/>
      <c r="HSW33" s="908"/>
      <c r="HSX33" s="908"/>
      <c r="HSY33" s="908"/>
      <c r="HSZ33" s="908"/>
      <c r="HTA33" s="908"/>
      <c r="HTB33" s="908"/>
      <c r="HTC33" s="908"/>
      <c r="HTD33" s="908"/>
      <c r="HTE33" s="908"/>
      <c r="HTF33" s="908"/>
      <c r="HTG33" s="908"/>
      <c r="HTH33" s="908"/>
      <c r="HTI33" s="908"/>
      <c r="HTJ33" s="908"/>
      <c r="HTK33" s="908"/>
      <c r="HTL33" s="908"/>
      <c r="HTM33" s="908"/>
      <c r="HTN33" s="908"/>
      <c r="HTO33" s="908"/>
      <c r="HTP33" s="908"/>
      <c r="HTQ33" s="908"/>
      <c r="HTR33" s="908"/>
      <c r="HTS33" s="908"/>
      <c r="HTT33" s="908"/>
      <c r="HTU33" s="908"/>
      <c r="HTV33" s="908"/>
      <c r="HTW33" s="908"/>
      <c r="HTX33" s="908"/>
      <c r="HTY33" s="908"/>
      <c r="HTZ33" s="908"/>
      <c r="HUA33" s="908"/>
      <c r="HUB33" s="908"/>
      <c r="HUC33" s="908"/>
      <c r="HUD33" s="908"/>
      <c r="HUE33" s="908"/>
      <c r="HUF33" s="908"/>
      <c r="HUG33" s="908"/>
      <c r="HUH33" s="908"/>
      <c r="HUI33" s="908"/>
      <c r="HUJ33" s="908"/>
      <c r="HUK33" s="908"/>
      <c r="HUL33" s="908"/>
      <c r="HUM33" s="908"/>
      <c r="HUN33" s="908"/>
      <c r="HUO33" s="908"/>
      <c r="HUP33" s="908"/>
      <c r="HUQ33" s="908"/>
      <c r="HUR33" s="908"/>
      <c r="HUS33" s="908"/>
      <c r="HUT33" s="908"/>
      <c r="HUU33" s="908"/>
      <c r="HUV33" s="908"/>
      <c r="HUW33" s="908"/>
      <c r="HUX33" s="908"/>
      <c r="HUY33" s="908"/>
      <c r="HUZ33" s="908"/>
      <c r="HVA33" s="908"/>
      <c r="HVB33" s="908"/>
      <c r="HVC33" s="908"/>
      <c r="HVD33" s="908"/>
      <c r="HVE33" s="908"/>
      <c r="HVF33" s="908"/>
      <c r="HVG33" s="908"/>
      <c r="HVH33" s="908"/>
      <c r="HVI33" s="908"/>
      <c r="HVJ33" s="908"/>
      <c r="HVK33" s="908"/>
      <c r="HVL33" s="908"/>
      <c r="HVM33" s="908"/>
      <c r="HVN33" s="908"/>
      <c r="HVO33" s="908"/>
      <c r="HVP33" s="908"/>
      <c r="HVQ33" s="908"/>
      <c r="HVR33" s="908"/>
      <c r="HVS33" s="908"/>
      <c r="HVT33" s="908"/>
      <c r="HVU33" s="908"/>
      <c r="HVV33" s="908"/>
      <c r="HVW33" s="908"/>
      <c r="HVX33" s="908"/>
      <c r="HVY33" s="908"/>
      <c r="HVZ33" s="908"/>
      <c r="HWA33" s="908"/>
      <c r="HWB33" s="908"/>
      <c r="HWC33" s="908"/>
      <c r="HWD33" s="908"/>
      <c r="HWE33" s="908"/>
      <c r="HWF33" s="908"/>
      <c r="HWG33" s="908"/>
      <c r="HWH33" s="908"/>
      <c r="HWI33" s="908"/>
      <c r="HWJ33" s="908"/>
      <c r="HWK33" s="908"/>
      <c r="HWL33" s="908"/>
      <c r="HWM33" s="908"/>
      <c r="HWN33" s="908"/>
      <c r="HWO33" s="908"/>
      <c r="HWP33" s="908"/>
      <c r="HWQ33" s="908"/>
      <c r="HWR33" s="908"/>
      <c r="HWS33" s="908"/>
      <c r="HWT33" s="908"/>
      <c r="HWU33" s="908"/>
      <c r="HWV33" s="908"/>
      <c r="HWW33" s="908"/>
      <c r="HWX33" s="908"/>
      <c r="HWY33" s="908"/>
      <c r="HWZ33" s="908"/>
      <c r="HXA33" s="908"/>
      <c r="HXB33" s="908"/>
      <c r="HXC33" s="908"/>
      <c r="HXD33" s="908"/>
      <c r="HXE33" s="908"/>
      <c r="HXF33" s="908"/>
      <c r="HXG33" s="908"/>
      <c r="HXH33" s="908"/>
      <c r="HXI33" s="908"/>
      <c r="HXJ33" s="908"/>
      <c r="HXK33" s="908"/>
      <c r="HXL33" s="908"/>
      <c r="HXM33" s="908"/>
      <c r="HXN33" s="908"/>
      <c r="HXO33" s="908"/>
      <c r="HXP33" s="908"/>
      <c r="HXQ33" s="908"/>
      <c r="HXR33" s="908"/>
      <c r="HXS33" s="908"/>
      <c r="HXT33" s="908"/>
      <c r="HXU33" s="908"/>
      <c r="HXV33" s="908"/>
      <c r="HXW33" s="908"/>
      <c r="HXX33" s="908"/>
      <c r="HXY33" s="908"/>
      <c r="HXZ33" s="908"/>
      <c r="HYA33" s="908"/>
      <c r="HYB33" s="908"/>
      <c r="HYC33" s="908"/>
      <c r="HYD33" s="908"/>
      <c r="HYE33" s="908"/>
      <c r="HYF33" s="908"/>
      <c r="HYG33" s="908"/>
      <c r="HYH33" s="908"/>
      <c r="HYI33" s="908"/>
      <c r="HYJ33" s="908"/>
      <c r="HYK33" s="908"/>
      <c r="HYL33" s="908"/>
      <c r="HYM33" s="908"/>
      <c r="HYN33" s="908"/>
      <c r="HYO33" s="908"/>
      <c r="HYP33" s="908"/>
      <c r="HYQ33" s="908"/>
      <c r="HYR33" s="908"/>
      <c r="HYS33" s="908"/>
      <c r="HYT33" s="908"/>
      <c r="HYU33" s="908"/>
      <c r="HYV33" s="908"/>
      <c r="HYW33" s="908"/>
      <c r="HYX33" s="908"/>
      <c r="HYY33" s="908"/>
      <c r="HYZ33" s="908"/>
      <c r="HZA33" s="908"/>
      <c r="HZB33" s="908"/>
      <c r="HZC33" s="908"/>
      <c r="HZD33" s="908"/>
      <c r="HZE33" s="908"/>
      <c r="HZF33" s="908"/>
      <c r="HZG33" s="908"/>
      <c r="HZH33" s="908"/>
      <c r="HZI33" s="908"/>
      <c r="HZJ33" s="908"/>
      <c r="HZK33" s="908"/>
      <c r="HZL33" s="908"/>
      <c r="HZM33" s="908"/>
      <c r="HZN33" s="908"/>
      <c r="HZO33" s="908"/>
      <c r="HZP33" s="908"/>
      <c r="HZQ33" s="908"/>
      <c r="HZR33" s="908"/>
      <c r="HZS33" s="908"/>
      <c r="HZT33" s="908"/>
      <c r="HZU33" s="908"/>
      <c r="HZV33" s="908"/>
      <c r="HZW33" s="908"/>
      <c r="HZX33" s="908"/>
      <c r="HZY33" s="908"/>
      <c r="HZZ33" s="908"/>
      <c r="IAA33" s="908"/>
      <c r="IAB33" s="908"/>
      <c r="IAC33" s="908"/>
      <c r="IAD33" s="908"/>
      <c r="IAE33" s="908"/>
      <c r="IAF33" s="908"/>
      <c r="IAG33" s="908"/>
      <c r="IAH33" s="908"/>
      <c r="IAI33" s="908"/>
      <c r="IAJ33" s="908"/>
      <c r="IAK33" s="908"/>
      <c r="IAL33" s="908"/>
      <c r="IAM33" s="908"/>
      <c r="IAN33" s="908"/>
      <c r="IAO33" s="908"/>
      <c r="IAP33" s="908"/>
      <c r="IAQ33" s="908"/>
      <c r="IAR33" s="908"/>
      <c r="IAS33" s="908"/>
      <c r="IAT33" s="908"/>
      <c r="IAU33" s="908"/>
      <c r="IAV33" s="908"/>
      <c r="IAW33" s="908"/>
      <c r="IAX33" s="908"/>
      <c r="IAY33" s="908"/>
      <c r="IAZ33" s="908"/>
      <c r="IBA33" s="908"/>
      <c r="IBB33" s="908"/>
      <c r="IBC33" s="908"/>
      <c r="IBD33" s="908"/>
      <c r="IBE33" s="908"/>
      <c r="IBF33" s="908"/>
      <c r="IBG33" s="908"/>
      <c r="IBH33" s="908"/>
      <c r="IBI33" s="908"/>
      <c r="IBJ33" s="908"/>
      <c r="IBK33" s="908"/>
      <c r="IBL33" s="908"/>
      <c r="IBM33" s="908"/>
      <c r="IBN33" s="908"/>
      <c r="IBO33" s="908"/>
      <c r="IBP33" s="908"/>
      <c r="IBQ33" s="908"/>
      <c r="IBR33" s="908"/>
      <c r="IBS33" s="908"/>
      <c r="IBT33" s="908"/>
      <c r="IBU33" s="908"/>
      <c r="IBV33" s="908"/>
      <c r="IBW33" s="908"/>
      <c r="IBX33" s="908"/>
      <c r="IBY33" s="908"/>
      <c r="IBZ33" s="908"/>
      <c r="ICA33" s="908"/>
      <c r="ICB33" s="908"/>
      <c r="ICC33" s="908"/>
      <c r="ICD33" s="908"/>
      <c r="ICE33" s="908"/>
      <c r="ICF33" s="908"/>
      <c r="ICG33" s="908"/>
      <c r="ICH33" s="908"/>
      <c r="ICI33" s="908"/>
      <c r="ICJ33" s="908"/>
      <c r="ICK33" s="908"/>
      <c r="ICL33" s="908"/>
      <c r="ICM33" s="908"/>
      <c r="ICN33" s="908"/>
      <c r="ICO33" s="908"/>
      <c r="ICP33" s="908"/>
      <c r="ICQ33" s="908"/>
      <c r="ICR33" s="908"/>
      <c r="ICS33" s="908"/>
      <c r="ICT33" s="908"/>
      <c r="ICU33" s="908"/>
      <c r="ICV33" s="908"/>
      <c r="ICW33" s="908"/>
      <c r="ICX33" s="908"/>
      <c r="ICY33" s="908"/>
      <c r="ICZ33" s="908"/>
      <c r="IDA33" s="908"/>
      <c r="IDB33" s="908"/>
      <c r="IDC33" s="908"/>
      <c r="IDD33" s="908"/>
      <c r="IDE33" s="908"/>
      <c r="IDF33" s="908"/>
      <c r="IDG33" s="908"/>
      <c r="IDH33" s="908"/>
      <c r="IDI33" s="908"/>
      <c r="IDJ33" s="908"/>
      <c r="IDK33" s="908"/>
      <c r="IDL33" s="908"/>
      <c r="IDM33" s="908"/>
      <c r="IDN33" s="908"/>
      <c r="IDO33" s="908"/>
      <c r="IDP33" s="908"/>
      <c r="IDQ33" s="908"/>
      <c r="IDR33" s="908"/>
      <c r="IDS33" s="908"/>
      <c r="IDT33" s="908"/>
      <c r="IDU33" s="908"/>
      <c r="IDV33" s="908"/>
      <c r="IDW33" s="908"/>
      <c r="IDX33" s="908"/>
      <c r="IDY33" s="908"/>
      <c r="IDZ33" s="908"/>
      <c r="IEA33" s="908"/>
      <c r="IEB33" s="908"/>
      <c r="IEC33" s="908"/>
      <c r="IED33" s="908"/>
      <c r="IEE33" s="908"/>
      <c r="IEF33" s="908"/>
      <c r="IEG33" s="908"/>
      <c r="IEH33" s="908"/>
      <c r="IEI33" s="908"/>
      <c r="IEJ33" s="908"/>
      <c r="IEK33" s="908"/>
      <c r="IEL33" s="908"/>
      <c r="IEM33" s="908"/>
      <c r="IEN33" s="908"/>
      <c r="IEO33" s="908"/>
      <c r="IEP33" s="908"/>
      <c r="IEQ33" s="908"/>
      <c r="IER33" s="908"/>
      <c r="IES33" s="908"/>
      <c r="IET33" s="908"/>
      <c r="IEU33" s="908"/>
      <c r="IEV33" s="908"/>
      <c r="IEW33" s="908"/>
      <c r="IEX33" s="908"/>
      <c r="IEY33" s="908"/>
      <c r="IEZ33" s="908"/>
      <c r="IFA33" s="908"/>
      <c r="IFB33" s="908"/>
      <c r="IFC33" s="908"/>
      <c r="IFD33" s="908"/>
      <c r="IFE33" s="908"/>
      <c r="IFF33" s="908"/>
      <c r="IFG33" s="908"/>
      <c r="IFH33" s="908"/>
      <c r="IFI33" s="908"/>
      <c r="IFJ33" s="908"/>
      <c r="IFK33" s="908"/>
      <c r="IFL33" s="908"/>
      <c r="IFM33" s="908"/>
      <c r="IFN33" s="908"/>
      <c r="IFO33" s="908"/>
      <c r="IFP33" s="908"/>
      <c r="IFQ33" s="908"/>
      <c r="IFR33" s="908"/>
      <c r="IFS33" s="908"/>
      <c r="IFT33" s="908"/>
      <c r="IFU33" s="908"/>
      <c r="IFV33" s="908"/>
      <c r="IFW33" s="908"/>
      <c r="IFX33" s="908"/>
      <c r="IFY33" s="908"/>
      <c r="IFZ33" s="908"/>
      <c r="IGA33" s="908"/>
      <c r="IGB33" s="908"/>
      <c r="IGC33" s="908"/>
      <c r="IGD33" s="908"/>
      <c r="IGE33" s="908"/>
      <c r="IGF33" s="908"/>
      <c r="IGG33" s="908"/>
      <c r="IGH33" s="908"/>
      <c r="IGI33" s="908"/>
      <c r="IGJ33" s="908"/>
      <c r="IGK33" s="908"/>
      <c r="IGL33" s="908"/>
      <c r="IGM33" s="908"/>
      <c r="IGN33" s="908"/>
      <c r="IGO33" s="908"/>
      <c r="IGP33" s="908"/>
      <c r="IGQ33" s="908"/>
      <c r="IGR33" s="908"/>
      <c r="IGS33" s="908"/>
      <c r="IGT33" s="908"/>
      <c r="IGU33" s="908"/>
      <c r="IGV33" s="908"/>
      <c r="IGW33" s="908"/>
      <c r="IGX33" s="908"/>
      <c r="IGY33" s="908"/>
      <c r="IGZ33" s="908"/>
      <c r="IHA33" s="908"/>
      <c r="IHB33" s="908"/>
      <c r="IHC33" s="908"/>
      <c r="IHD33" s="908"/>
      <c r="IHE33" s="908"/>
      <c r="IHF33" s="908"/>
      <c r="IHG33" s="908"/>
      <c r="IHH33" s="908"/>
      <c r="IHI33" s="908"/>
      <c r="IHJ33" s="908"/>
      <c r="IHK33" s="908"/>
      <c r="IHL33" s="908"/>
      <c r="IHM33" s="908"/>
      <c r="IHN33" s="908"/>
      <c r="IHO33" s="908"/>
      <c r="IHP33" s="908"/>
      <c r="IHQ33" s="908"/>
      <c r="IHR33" s="908"/>
      <c r="IHS33" s="908"/>
      <c r="IHT33" s="908"/>
      <c r="IHU33" s="908"/>
      <c r="IHV33" s="908"/>
      <c r="IHW33" s="908"/>
      <c r="IHX33" s="908"/>
      <c r="IHY33" s="908"/>
      <c r="IHZ33" s="908"/>
      <c r="IIA33" s="908"/>
      <c r="IIB33" s="908"/>
      <c r="IIC33" s="908"/>
      <c r="IID33" s="908"/>
      <c r="IIE33" s="908"/>
      <c r="IIF33" s="908"/>
      <c r="IIG33" s="908"/>
      <c r="IIH33" s="908"/>
      <c r="III33" s="908"/>
      <c r="IIJ33" s="908"/>
      <c r="IIK33" s="908"/>
      <c r="IIL33" s="908"/>
      <c r="IIM33" s="908"/>
      <c r="IIN33" s="908"/>
      <c r="IIO33" s="908"/>
      <c r="IIP33" s="908"/>
      <c r="IIQ33" s="908"/>
      <c r="IIR33" s="908"/>
      <c r="IIS33" s="908"/>
      <c r="IIT33" s="908"/>
      <c r="IIU33" s="908"/>
      <c r="IIV33" s="908"/>
      <c r="IIW33" s="908"/>
      <c r="IIX33" s="908"/>
      <c r="IIY33" s="908"/>
      <c r="IIZ33" s="908"/>
      <c r="IJA33" s="908"/>
      <c r="IJB33" s="908"/>
      <c r="IJC33" s="908"/>
      <c r="IJD33" s="908"/>
      <c r="IJE33" s="908"/>
      <c r="IJF33" s="908"/>
      <c r="IJG33" s="908"/>
      <c r="IJH33" s="908"/>
      <c r="IJI33" s="908"/>
      <c r="IJJ33" s="908"/>
      <c r="IJK33" s="908"/>
      <c r="IJL33" s="908"/>
      <c r="IJM33" s="908"/>
      <c r="IJN33" s="908"/>
      <c r="IJO33" s="908"/>
      <c r="IJP33" s="908"/>
      <c r="IJQ33" s="908"/>
      <c r="IJR33" s="908"/>
      <c r="IJS33" s="908"/>
      <c r="IJT33" s="908"/>
      <c r="IJU33" s="908"/>
      <c r="IJV33" s="908"/>
      <c r="IJW33" s="908"/>
      <c r="IJX33" s="908"/>
      <c r="IJY33" s="908"/>
      <c r="IJZ33" s="908"/>
      <c r="IKA33" s="908"/>
      <c r="IKB33" s="908"/>
      <c r="IKC33" s="908"/>
      <c r="IKD33" s="908"/>
      <c r="IKE33" s="908"/>
      <c r="IKF33" s="908"/>
      <c r="IKG33" s="908"/>
      <c r="IKH33" s="908"/>
      <c r="IKI33" s="908"/>
      <c r="IKJ33" s="908"/>
      <c r="IKK33" s="908"/>
      <c r="IKL33" s="908"/>
      <c r="IKM33" s="908"/>
      <c r="IKN33" s="908"/>
      <c r="IKO33" s="908"/>
      <c r="IKP33" s="908"/>
      <c r="IKQ33" s="908"/>
      <c r="IKR33" s="908"/>
      <c r="IKS33" s="908"/>
      <c r="IKT33" s="908"/>
      <c r="IKU33" s="908"/>
      <c r="IKV33" s="908"/>
      <c r="IKW33" s="908"/>
      <c r="IKX33" s="908"/>
      <c r="IKY33" s="908"/>
      <c r="IKZ33" s="908"/>
      <c r="ILA33" s="908"/>
      <c r="ILB33" s="908"/>
      <c r="ILC33" s="908"/>
      <c r="ILD33" s="908"/>
      <c r="ILE33" s="908"/>
      <c r="ILF33" s="908"/>
      <c r="ILG33" s="908"/>
      <c r="ILH33" s="908"/>
      <c r="ILI33" s="908"/>
      <c r="ILJ33" s="908"/>
      <c r="ILK33" s="908"/>
      <c r="ILL33" s="908"/>
      <c r="ILM33" s="908"/>
      <c r="ILN33" s="908"/>
      <c r="ILO33" s="908"/>
      <c r="ILP33" s="908"/>
      <c r="ILQ33" s="908"/>
      <c r="ILR33" s="908"/>
      <c r="ILS33" s="908"/>
      <c r="ILT33" s="908"/>
      <c r="ILU33" s="908"/>
      <c r="ILV33" s="908"/>
      <c r="ILW33" s="908"/>
      <c r="ILX33" s="908"/>
      <c r="ILY33" s="908"/>
      <c r="ILZ33" s="908"/>
      <c r="IMA33" s="908"/>
      <c r="IMB33" s="908"/>
      <c r="IMC33" s="908"/>
      <c r="IMD33" s="908"/>
      <c r="IME33" s="908"/>
      <c r="IMF33" s="908"/>
      <c r="IMG33" s="908"/>
      <c r="IMH33" s="908"/>
      <c r="IMI33" s="908"/>
      <c r="IMJ33" s="908"/>
      <c r="IMK33" s="908"/>
      <c r="IML33" s="908"/>
      <c r="IMM33" s="908"/>
      <c r="IMN33" s="908"/>
      <c r="IMO33" s="908"/>
      <c r="IMP33" s="908"/>
      <c r="IMQ33" s="908"/>
      <c r="IMR33" s="908"/>
      <c r="IMS33" s="908"/>
      <c r="IMT33" s="908"/>
      <c r="IMU33" s="908"/>
      <c r="IMV33" s="908"/>
      <c r="IMW33" s="908"/>
      <c r="IMX33" s="908"/>
      <c r="IMY33" s="908"/>
      <c r="IMZ33" s="908"/>
      <c r="INA33" s="908"/>
      <c r="INB33" s="908"/>
      <c r="INC33" s="908"/>
      <c r="IND33" s="908"/>
      <c r="INE33" s="908"/>
      <c r="INF33" s="908"/>
      <c r="ING33" s="908"/>
      <c r="INH33" s="908"/>
      <c r="INI33" s="908"/>
      <c r="INJ33" s="908"/>
      <c r="INK33" s="908"/>
      <c r="INL33" s="908"/>
      <c r="INM33" s="908"/>
      <c r="INN33" s="908"/>
      <c r="INO33" s="908"/>
      <c r="INP33" s="908"/>
      <c r="INQ33" s="908"/>
      <c r="INR33" s="908"/>
      <c r="INS33" s="908"/>
      <c r="INT33" s="908"/>
      <c r="INU33" s="908"/>
      <c r="INV33" s="908"/>
      <c r="INW33" s="908"/>
      <c r="INX33" s="908"/>
      <c r="INY33" s="908"/>
      <c r="INZ33" s="908"/>
      <c r="IOA33" s="908"/>
      <c r="IOB33" s="908"/>
      <c r="IOC33" s="908"/>
      <c r="IOD33" s="908"/>
      <c r="IOE33" s="908"/>
      <c r="IOF33" s="908"/>
      <c r="IOG33" s="908"/>
      <c r="IOH33" s="908"/>
      <c r="IOI33" s="908"/>
      <c r="IOJ33" s="908"/>
      <c r="IOK33" s="908"/>
      <c r="IOL33" s="908"/>
      <c r="IOM33" s="908"/>
      <c r="ION33" s="908"/>
      <c r="IOO33" s="908"/>
      <c r="IOP33" s="908"/>
      <c r="IOQ33" s="908"/>
      <c r="IOR33" s="908"/>
      <c r="IOS33" s="908"/>
      <c r="IOT33" s="908"/>
      <c r="IOU33" s="908"/>
      <c r="IOV33" s="908"/>
      <c r="IOW33" s="908"/>
      <c r="IOX33" s="908"/>
      <c r="IOY33" s="908"/>
      <c r="IOZ33" s="908"/>
      <c r="IPA33" s="908"/>
      <c r="IPB33" s="908"/>
      <c r="IPC33" s="908"/>
      <c r="IPD33" s="908"/>
      <c r="IPE33" s="908"/>
      <c r="IPF33" s="908"/>
      <c r="IPG33" s="908"/>
      <c r="IPH33" s="908"/>
      <c r="IPI33" s="908"/>
      <c r="IPJ33" s="908"/>
      <c r="IPK33" s="908"/>
      <c r="IPL33" s="908"/>
      <c r="IPM33" s="908"/>
      <c r="IPN33" s="908"/>
      <c r="IPO33" s="908"/>
      <c r="IPP33" s="908"/>
      <c r="IPQ33" s="908"/>
      <c r="IPR33" s="908"/>
      <c r="IPS33" s="908"/>
      <c r="IPT33" s="908"/>
      <c r="IPU33" s="908"/>
      <c r="IPV33" s="908"/>
      <c r="IPW33" s="908"/>
      <c r="IPX33" s="908"/>
      <c r="IPY33" s="908"/>
      <c r="IPZ33" s="908"/>
      <c r="IQA33" s="908"/>
      <c r="IQB33" s="908"/>
      <c r="IQC33" s="908"/>
      <c r="IQD33" s="908"/>
      <c r="IQE33" s="908"/>
      <c r="IQF33" s="908"/>
      <c r="IQG33" s="908"/>
      <c r="IQH33" s="908"/>
      <c r="IQI33" s="908"/>
      <c r="IQJ33" s="908"/>
      <c r="IQK33" s="908"/>
      <c r="IQL33" s="908"/>
      <c r="IQM33" s="908"/>
      <c r="IQN33" s="908"/>
      <c r="IQO33" s="908"/>
      <c r="IQP33" s="908"/>
      <c r="IQQ33" s="908"/>
      <c r="IQR33" s="908"/>
      <c r="IQS33" s="908"/>
      <c r="IQT33" s="908"/>
      <c r="IQU33" s="908"/>
      <c r="IQV33" s="908"/>
      <c r="IQW33" s="908"/>
      <c r="IQX33" s="908"/>
      <c r="IQY33" s="908"/>
      <c r="IQZ33" s="908"/>
      <c r="IRA33" s="908"/>
      <c r="IRB33" s="908"/>
      <c r="IRC33" s="908"/>
      <c r="IRD33" s="908"/>
      <c r="IRE33" s="908"/>
      <c r="IRF33" s="908"/>
      <c r="IRG33" s="908"/>
      <c r="IRH33" s="908"/>
      <c r="IRI33" s="908"/>
      <c r="IRJ33" s="908"/>
      <c r="IRK33" s="908"/>
      <c r="IRL33" s="908"/>
      <c r="IRM33" s="908"/>
      <c r="IRN33" s="908"/>
      <c r="IRO33" s="908"/>
      <c r="IRP33" s="908"/>
      <c r="IRQ33" s="908"/>
      <c r="IRR33" s="908"/>
      <c r="IRS33" s="908"/>
      <c r="IRT33" s="908"/>
      <c r="IRU33" s="908"/>
      <c r="IRV33" s="908"/>
      <c r="IRW33" s="908"/>
      <c r="IRX33" s="908"/>
      <c r="IRY33" s="908"/>
      <c r="IRZ33" s="908"/>
      <c r="ISA33" s="908"/>
      <c r="ISB33" s="908"/>
      <c r="ISC33" s="908"/>
      <c r="ISD33" s="908"/>
      <c r="ISE33" s="908"/>
      <c r="ISF33" s="908"/>
      <c r="ISG33" s="908"/>
      <c r="ISH33" s="908"/>
      <c r="ISI33" s="908"/>
      <c r="ISJ33" s="908"/>
      <c r="ISK33" s="908"/>
      <c r="ISL33" s="908"/>
      <c r="ISM33" s="908"/>
      <c r="ISN33" s="908"/>
      <c r="ISO33" s="908"/>
      <c r="ISP33" s="908"/>
      <c r="ISQ33" s="908"/>
      <c r="ISR33" s="908"/>
      <c r="ISS33" s="908"/>
      <c r="IST33" s="908"/>
      <c r="ISU33" s="908"/>
      <c r="ISV33" s="908"/>
      <c r="ISW33" s="908"/>
      <c r="ISX33" s="908"/>
      <c r="ISY33" s="908"/>
      <c r="ISZ33" s="908"/>
      <c r="ITA33" s="908"/>
      <c r="ITB33" s="908"/>
      <c r="ITC33" s="908"/>
      <c r="ITD33" s="908"/>
      <c r="ITE33" s="908"/>
      <c r="ITF33" s="908"/>
      <c r="ITG33" s="908"/>
      <c r="ITH33" s="908"/>
      <c r="ITI33" s="908"/>
      <c r="ITJ33" s="908"/>
      <c r="ITK33" s="908"/>
      <c r="ITL33" s="908"/>
      <c r="ITM33" s="908"/>
      <c r="ITN33" s="908"/>
      <c r="ITO33" s="908"/>
      <c r="ITP33" s="908"/>
      <c r="ITQ33" s="908"/>
      <c r="ITR33" s="908"/>
      <c r="ITS33" s="908"/>
      <c r="ITT33" s="908"/>
      <c r="ITU33" s="908"/>
      <c r="ITV33" s="908"/>
      <c r="ITW33" s="908"/>
      <c r="ITX33" s="908"/>
      <c r="ITY33" s="908"/>
      <c r="ITZ33" s="908"/>
      <c r="IUA33" s="908"/>
      <c r="IUB33" s="908"/>
      <c r="IUC33" s="908"/>
      <c r="IUD33" s="908"/>
      <c r="IUE33" s="908"/>
      <c r="IUF33" s="908"/>
      <c r="IUG33" s="908"/>
      <c r="IUH33" s="908"/>
      <c r="IUI33" s="908"/>
      <c r="IUJ33" s="908"/>
      <c r="IUK33" s="908"/>
      <c r="IUL33" s="908"/>
      <c r="IUM33" s="908"/>
      <c r="IUN33" s="908"/>
      <c r="IUO33" s="908"/>
      <c r="IUP33" s="908"/>
      <c r="IUQ33" s="908"/>
      <c r="IUR33" s="908"/>
      <c r="IUS33" s="908"/>
      <c r="IUT33" s="908"/>
      <c r="IUU33" s="908"/>
      <c r="IUV33" s="908"/>
      <c r="IUW33" s="908"/>
      <c r="IUX33" s="908"/>
      <c r="IUY33" s="908"/>
      <c r="IUZ33" s="908"/>
      <c r="IVA33" s="908"/>
      <c r="IVB33" s="908"/>
      <c r="IVC33" s="908"/>
      <c r="IVD33" s="908"/>
      <c r="IVE33" s="908"/>
      <c r="IVF33" s="908"/>
      <c r="IVG33" s="908"/>
      <c r="IVH33" s="908"/>
      <c r="IVI33" s="908"/>
      <c r="IVJ33" s="908"/>
      <c r="IVK33" s="908"/>
      <c r="IVL33" s="908"/>
      <c r="IVM33" s="908"/>
      <c r="IVN33" s="908"/>
      <c r="IVO33" s="908"/>
      <c r="IVP33" s="908"/>
      <c r="IVQ33" s="908"/>
      <c r="IVR33" s="908"/>
      <c r="IVS33" s="908"/>
      <c r="IVT33" s="908"/>
      <c r="IVU33" s="908"/>
      <c r="IVV33" s="908"/>
      <c r="IVW33" s="908"/>
      <c r="IVX33" s="908"/>
      <c r="IVY33" s="908"/>
      <c r="IVZ33" s="908"/>
      <c r="IWA33" s="908"/>
      <c r="IWB33" s="908"/>
      <c r="IWC33" s="908"/>
      <c r="IWD33" s="908"/>
      <c r="IWE33" s="908"/>
      <c r="IWF33" s="908"/>
      <c r="IWG33" s="908"/>
      <c r="IWH33" s="908"/>
      <c r="IWI33" s="908"/>
      <c r="IWJ33" s="908"/>
      <c r="IWK33" s="908"/>
      <c r="IWL33" s="908"/>
      <c r="IWM33" s="908"/>
      <c r="IWN33" s="908"/>
      <c r="IWO33" s="908"/>
      <c r="IWP33" s="908"/>
      <c r="IWQ33" s="908"/>
      <c r="IWR33" s="908"/>
      <c r="IWS33" s="908"/>
      <c r="IWT33" s="908"/>
      <c r="IWU33" s="908"/>
      <c r="IWV33" s="908"/>
      <c r="IWW33" s="908"/>
      <c r="IWX33" s="908"/>
      <c r="IWY33" s="908"/>
      <c r="IWZ33" s="908"/>
      <c r="IXA33" s="908"/>
      <c r="IXB33" s="908"/>
      <c r="IXC33" s="908"/>
      <c r="IXD33" s="908"/>
      <c r="IXE33" s="908"/>
      <c r="IXF33" s="908"/>
      <c r="IXG33" s="908"/>
      <c r="IXH33" s="908"/>
      <c r="IXI33" s="908"/>
      <c r="IXJ33" s="908"/>
      <c r="IXK33" s="908"/>
      <c r="IXL33" s="908"/>
      <c r="IXM33" s="908"/>
      <c r="IXN33" s="908"/>
      <c r="IXO33" s="908"/>
      <c r="IXP33" s="908"/>
      <c r="IXQ33" s="908"/>
      <c r="IXR33" s="908"/>
      <c r="IXS33" s="908"/>
      <c r="IXT33" s="908"/>
      <c r="IXU33" s="908"/>
      <c r="IXV33" s="908"/>
      <c r="IXW33" s="908"/>
      <c r="IXX33" s="908"/>
      <c r="IXY33" s="908"/>
      <c r="IXZ33" s="908"/>
      <c r="IYA33" s="908"/>
      <c r="IYB33" s="908"/>
      <c r="IYC33" s="908"/>
      <c r="IYD33" s="908"/>
      <c r="IYE33" s="908"/>
      <c r="IYF33" s="908"/>
      <c r="IYG33" s="908"/>
      <c r="IYH33" s="908"/>
      <c r="IYI33" s="908"/>
      <c r="IYJ33" s="908"/>
      <c r="IYK33" s="908"/>
      <c r="IYL33" s="908"/>
      <c r="IYM33" s="908"/>
      <c r="IYN33" s="908"/>
      <c r="IYO33" s="908"/>
      <c r="IYP33" s="908"/>
      <c r="IYQ33" s="908"/>
      <c r="IYR33" s="908"/>
      <c r="IYS33" s="908"/>
      <c r="IYT33" s="908"/>
      <c r="IYU33" s="908"/>
      <c r="IYV33" s="908"/>
      <c r="IYW33" s="908"/>
      <c r="IYX33" s="908"/>
      <c r="IYY33" s="908"/>
      <c r="IYZ33" s="908"/>
      <c r="IZA33" s="908"/>
      <c r="IZB33" s="908"/>
      <c r="IZC33" s="908"/>
      <c r="IZD33" s="908"/>
      <c r="IZE33" s="908"/>
      <c r="IZF33" s="908"/>
      <c r="IZG33" s="908"/>
      <c r="IZH33" s="908"/>
      <c r="IZI33" s="908"/>
      <c r="IZJ33" s="908"/>
      <c r="IZK33" s="908"/>
      <c r="IZL33" s="908"/>
      <c r="IZM33" s="908"/>
      <c r="IZN33" s="908"/>
      <c r="IZO33" s="908"/>
      <c r="IZP33" s="908"/>
      <c r="IZQ33" s="908"/>
      <c r="IZR33" s="908"/>
      <c r="IZS33" s="908"/>
      <c r="IZT33" s="908"/>
      <c r="IZU33" s="908"/>
      <c r="IZV33" s="908"/>
      <c r="IZW33" s="908"/>
      <c r="IZX33" s="908"/>
      <c r="IZY33" s="908"/>
      <c r="IZZ33" s="908"/>
      <c r="JAA33" s="908"/>
      <c r="JAB33" s="908"/>
      <c r="JAC33" s="908"/>
      <c r="JAD33" s="908"/>
      <c r="JAE33" s="908"/>
      <c r="JAF33" s="908"/>
      <c r="JAG33" s="908"/>
      <c r="JAH33" s="908"/>
      <c r="JAI33" s="908"/>
      <c r="JAJ33" s="908"/>
      <c r="JAK33" s="908"/>
      <c r="JAL33" s="908"/>
      <c r="JAM33" s="908"/>
      <c r="JAN33" s="908"/>
      <c r="JAO33" s="908"/>
      <c r="JAP33" s="908"/>
      <c r="JAQ33" s="908"/>
      <c r="JAR33" s="908"/>
      <c r="JAS33" s="908"/>
      <c r="JAT33" s="908"/>
      <c r="JAU33" s="908"/>
      <c r="JAV33" s="908"/>
      <c r="JAW33" s="908"/>
      <c r="JAX33" s="908"/>
      <c r="JAY33" s="908"/>
      <c r="JAZ33" s="908"/>
      <c r="JBA33" s="908"/>
      <c r="JBB33" s="908"/>
      <c r="JBC33" s="908"/>
      <c r="JBD33" s="908"/>
      <c r="JBE33" s="908"/>
      <c r="JBF33" s="908"/>
      <c r="JBG33" s="908"/>
      <c r="JBH33" s="908"/>
      <c r="JBI33" s="908"/>
      <c r="JBJ33" s="908"/>
      <c r="JBK33" s="908"/>
      <c r="JBL33" s="908"/>
      <c r="JBM33" s="908"/>
      <c r="JBN33" s="908"/>
      <c r="JBO33" s="908"/>
      <c r="JBP33" s="908"/>
      <c r="JBQ33" s="908"/>
      <c r="JBR33" s="908"/>
      <c r="JBS33" s="908"/>
      <c r="JBT33" s="908"/>
      <c r="JBU33" s="908"/>
      <c r="JBV33" s="908"/>
      <c r="JBW33" s="908"/>
      <c r="JBX33" s="908"/>
      <c r="JBY33" s="908"/>
      <c r="JBZ33" s="908"/>
      <c r="JCA33" s="908"/>
      <c r="JCB33" s="908"/>
      <c r="JCC33" s="908"/>
      <c r="JCD33" s="908"/>
      <c r="JCE33" s="908"/>
      <c r="JCF33" s="908"/>
      <c r="JCG33" s="908"/>
      <c r="JCH33" s="908"/>
      <c r="JCI33" s="908"/>
      <c r="JCJ33" s="908"/>
      <c r="JCK33" s="908"/>
      <c r="JCL33" s="908"/>
      <c r="JCM33" s="908"/>
      <c r="JCN33" s="908"/>
      <c r="JCO33" s="908"/>
      <c r="JCP33" s="908"/>
      <c r="JCQ33" s="908"/>
      <c r="JCR33" s="908"/>
      <c r="JCS33" s="908"/>
      <c r="JCT33" s="908"/>
      <c r="JCU33" s="908"/>
      <c r="JCV33" s="908"/>
      <c r="JCW33" s="908"/>
      <c r="JCX33" s="908"/>
      <c r="JCY33" s="908"/>
      <c r="JCZ33" s="908"/>
      <c r="JDA33" s="908"/>
      <c r="JDB33" s="908"/>
      <c r="JDC33" s="908"/>
      <c r="JDD33" s="908"/>
      <c r="JDE33" s="908"/>
      <c r="JDF33" s="908"/>
      <c r="JDG33" s="908"/>
      <c r="JDH33" s="908"/>
      <c r="JDI33" s="908"/>
      <c r="JDJ33" s="908"/>
      <c r="JDK33" s="908"/>
      <c r="JDL33" s="908"/>
      <c r="JDM33" s="908"/>
      <c r="JDN33" s="908"/>
      <c r="JDO33" s="908"/>
      <c r="JDP33" s="908"/>
      <c r="JDQ33" s="908"/>
      <c r="JDR33" s="908"/>
      <c r="JDS33" s="908"/>
      <c r="JDT33" s="908"/>
      <c r="JDU33" s="908"/>
      <c r="JDV33" s="908"/>
      <c r="JDW33" s="908"/>
      <c r="JDX33" s="908"/>
      <c r="JDY33" s="908"/>
      <c r="JDZ33" s="908"/>
      <c r="JEA33" s="908"/>
      <c r="JEB33" s="908"/>
      <c r="JEC33" s="908"/>
      <c r="JED33" s="908"/>
      <c r="JEE33" s="908"/>
      <c r="JEF33" s="908"/>
      <c r="JEG33" s="908"/>
      <c r="JEH33" s="908"/>
      <c r="JEI33" s="908"/>
      <c r="JEJ33" s="908"/>
      <c r="JEK33" s="908"/>
      <c r="JEL33" s="908"/>
      <c r="JEM33" s="908"/>
      <c r="JEN33" s="908"/>
      <c r="JEO33" s="908"/>
      <c r="JEP33" s="908"/>
      <c r="JEQ33" s="908"/>
      <c r="JER33" s="908"/>
      <c r="JES33" s="908"/>
      <c r="JET33" s="908"/>
      <c r="JEU33" s="908"/>
      <c r="JEV33" s="908"/>
      <c r="JEW33" s="908"/>
      <c r="JEX33" s="908"/>
      <c r="JEY33" s="908"/>
      <c r="JEZ33" s="908"/>
      <c r="JFA33" s="908"/>
      <c r="JFB33" s="908"/>
      <c r="JFC33" s="908"/>
      <c r="JFD33" s="908"/>
      <c r="JFE33" s="908"/>
      <c r="JFF33" s="908"/>
      <c r="JFG33" s="908"/>
      <c r="JFH33" s="908"/>
      <c r="JFI33" s="908"/>
      <c r="JFJ33" s="908"/>
      <c r="JFK33" s="908"/>
      <c r="JFL33" s="908"/>
      <c r="JFM33" s="908"/>
      <c r="JFN33" s="908"/>
      <c r="JFO33" s="908"/>
      <c r="JFP33" s="908"/>
      <c r="JFQ33" s="908"/>
      <c r="JFR33" s="908"/>
      <c r="JFS33" s="908"/>
      <c r="JFT33" s="908"/>
      <c r="JFU33" s="908"/>
      <c r="JFV33" s="908"/>
      <c r="JFW33" s="908"/>
      <c r="JFX33" s="908"/>
      <c r="JFY33" s="908"/>
      <c r="JFZ33" s="908"/>
      <c r="JGA33" s="908"/>
      <c r="JGB33" s="908"/>
      <c r="JGC33" s="908"/>
      <c r="JGD33" s="908"/>
      <c r="JGE33" s="908"/>
      <c r="JGF33" s="908"/>
      <c r="JGG33" s="908"/>
      <c r="JGH33" s="908"/>
      <c r="JGI33" s="908"/>
      <c r="JGJ33" s="908"/>
      <c r="JGK33" s="908"/>
      <c r="JGL33" s="908"/>
      <c r="JGM33" s="908"/>
      <c r="JGN33" s="908"/>
      <c r="JGO33" s="908"/>
      <c r="JGP33" s="908"/>
      <c r="JGQ33" s="908"/>
      <c r="JGR33" s="908"/>
      <c r="JGS33" s="908"/>
      <c r="JGT33" s="908"/>
      <c r="JGU33" s="908"/>
      <c r="JGV33" s="908"/>
      <c r="JGW33" s="908"/>
      <c r="JGX33" s="908"/>
      <c r="JGY33" s="908"/>
      <c r="JGZ33" s="908"/>
      <c r="JHA33" s="908"/>
      <c r="JHB33" s="908"/>
      <c r="JHC33" s="908"/>
      <c r="JHD33" s="908"/>
      <c r="JHE33" s="908"/>
      <c r="JHF33" s="908"/>
      <c r="JHG33" s="908"/>
      <c r="JHH33" s="908"/>
      <c r="JHI33" s="908"/>
      <c r="JHJ33" s="908"/>
      <c r="JHK33" s="908"/>
      <c r="JHL33" s="908"/>
      <c r="JHM33" s="908"/>
      <c r="JHN33" s="908"/>
      <c r="JHO33" s="908"/>
      <c r="JHP33" s="908"/>
      <c r="JHQ33" s="908"/>
      <c r="JHR33" s="908"/>
      <c r="JHS33" s="908"/>
      <c r="JHT33" s="908"/>
      <c r="JHU33" s="908"/>
      <c r="JHV33" s="908"/>
      <c r="JHW33" s="908"/>
      <c r="JHX33" s="908"/>
      <c r="JHY33" s="908"/>
      <c r="JHZ33" s="908"/>
      <c r="JIA33" s="908"/>
      <c r="JIB33" s="908"/>
      <c r="JIC33" s="908"/>
      <c r="JID33" s="908"/>
      <c r="JIE33" s="908"/>
      <c r="JIF33" s="908"/>
      <c r="JIG33" s="908"/>
      <c r="JIH33" s="908"/>
      <c r="JII33" s="908"/>
      <c r="JIJ33" s="908"/>
      <c r="JIK33" s="908"/>
      <c r="JIL33" s="908"/>
      <c r="JIM33" s="908"/>
      <c r="JIN33" s="908"/>
      <c r="JIO33" s="908"/>
      <c r="JIP33" s="908"/>
      <c r="JIQ33" s="908"/>
      <c r="JIR33" s="908"/>
      <c r="JIS33" s="908"/>
      <c r="JIT33" s="908"/>
      <c r="JIU33" s="908"/>
      <c r="JIV33" s="908"/>
      <c r="JIW33" s="908"/>
      <c r="JIX33" s="908"/>
      <c r="JIY33" s="908"/>
      <c r="JIZ33" s="908"/>
      <c r="JJA33" s="908"/>
      <c r="JJB33" s="908"/>
      <c r="JJC33" s="908"/>
      <c r="JJD33" s="908"/>
      <c r="JJE33" s="908"/>
      <c r="JJF33" s="908"/>
      <c r="JJG33" s="908"/>
      <c r="JJH33" s="908"/>
      <c r="JJI33" s="908"/>
      <c r="JJJ33" s="908"/>
      <c r="JJK33" s="908"/>
      <c r="JJL33" s="908"/>
      <c r="JJM33" s="908"/>
      <c r="JJN33" s="908"/>
      <c r="JJO33" s="908"/>
      <c r="JJP33" s="908"/>
      <c r="JJQ33" s="908"/>
      <c r="JJR33" s="908"/>
      <c r="JJS33" s="908"/>
      <c r="JJT33" s="908"/>
      <c r="JJU33" s="908"/>
      <c r="JJV33" s="908"/>
      <c r="JJW33" s="908"/>
      <c r="JJX33" s="908"/>
      <c r="JJY33" s="908"/>
      <c r="JJZ33" s="908"/>
      <c r="JKA33" s="908"/>
      <c r="JKB33" s="908"/>
      <c r="JKC33" s="908"/>
      <c r="JKD33" s="908"/>
      <c r="JKE33" s="908"/>
      <c r="JKF33" s="908"/>
      <c r="JKG33" s="908"/>
      <c r="JKH33" s="908"/>
      <c r="JKI33" s="908"/>
      <c r="JKJ33" s="908"/>
      <c r="JKK33" s="908"/>
      <c r="JKL33" s="908"/>
      <c r="JKM33" s="908"/>
      <c r="JKN33" s="908"/>
      <c r="JKO33" s="908"/>
      <c r="JKP33" s="908"/>
      <c r="JKQ33" s="908"/>
      <c r="JKR33" s="908"/>
      <c r="JKS33" s="908"/>
      <c r="JKT33" s="908"/>
      <c r="JKU33" s="908"/>
      <c r="JKV33" s="908"/>
      <c r="JKW33" s="908"/>
      <c r="JKX33" s="908"/>
      <c r="JKY33" s="908"/>
      <c r="JKZ33" s="908"/>
      <c r="JLA33" s="908"/>
      <c r="JLB33" s="908"/>
      <c r="JLC33" s="908"/>
      <c r="JLD33" s="908"/>
      <c r="JLE33" s="908"/>
      <c r="JLF33" s="908"/>
      <c r="JLG33" s="908"/>
      <c r="JLH33" s="908"/>
      <c r="JLI33" s="908"/>
      <c r="JLJ33" s="908"/>
      <c r="JLK33" s="908"/>
      <c r="JLL33" s="908"/>
      <c r="JLM33" s="908"/>
      <c r="JLN33" s="908"/>
      <c r="JLO33" s="908"/>
      <c r="JLP33" s="908"/>
      <c r="JLQ33" s="908"/>
      <c r="JLR33" s="908"/>
      <c r="JLS33" s="908"/>
      <c r="JLT33" s="908"/>
      <c r="JLU33" s="908"/>
      <c r="JLV33" s="908"/>
      <c r="JLW33" s="908"/>
      <c r="JLX33" s="908"/>
      <c r="JLY33" s="908"/>
      <c r="JLZ33" s="908"/>
      <c r="JMA33" s="908"/>
      <c r="JMB33" s="908"/>
      <c r="JMC33" s="908"/>
      <c r="JMD33" s="908"/>
      <c r="JME33" s="908"/>
      <c r="JMF33" s="908"/>
      <c r="JMG33" s="908"/>
      <c r="JMH33" s="908"/>
      <c r="JMI33" s="908"/>
      <c r="JMJ33" s="908"/>
      <c r="JMK33" s="908"/>
      <c r="JML33" s="908"/>
      <c r="JMM33" s="908"/>
      <c r="JMN33" s="908"/>
      <c r="JMO33" s="908"/>
      <c r="JMP33" s="908"/>
      <c r="JMQ33" s="908"/>
      <c r="JMR33" s="908"/>
      <c r="JMS33" s="908"/>
      <c r="JMT33" s="908"/>
      <c r="JMU33" s="908"/>
      <c r="JMV33" s="908"/>
      <c r="JMW33" s="908"/>
      <c r="JMX33" s="908"/>
      <c r="JMY33" s="908"/>
      <c r="JMZ33" s="908"/>
      <c r="JNA33" s="908"/>
      <c r="JNB33" s="908"/>
      <c r="JNC33" s="908"/>
      <c r="JND33" s="908"/>
      <c r="JNE33" s="908"/>
      <c r="JNF33" s="908"/>
      <c r="JNG33" s="908"/>
      <c r="JNH33" s="908"/>
      <c r="JNI33" s="908"/>
      <c r="JNJ33" s="908"/>
      <c r="JNK33" s="908"/>
      <c r="JNL33" s="908"/>
      <c r="JNM33" s="908"/>
      <c r="JNN33" s="908"/>
      <c r="JNO33" s="908"/>
      <c r="JNP33" s="908"/>
      <c r="JNQ33" s="908"/>
      <c r="JNR33" s="908"/>
      <c r="JNS33" s="908"/>
      <c r="JNT33" s="908"/>
      <c r="JNU33" s="908"/>
      <c r="JNV33" s="908"/>
      <c r="JNW33" s="908"/>
      <c r="JNX33" s="908"/>
      <c r="JNY33" s="908"/>
      <c r="JNZ33" s="908"/>
      <c r="JOA33" s="908"/>
      <c r="JOB33" s="908"/>
      <c r="JOC33" s="908"/>
      <c r="JOD33" s="908"/>
      <c r="JOE33" s="908"/>
      <c r="JOF33" s="908"/>
      <c r="JOG33" s="908"/>
      <c r="JOH33" s="908"/>
      <c r="JOI33" s="908"/>
      <c r="JOJ33" s="908"/>
      <c r="JOK33" s="908"/>
      <c r="JOL33" s="908"/>
      <c r="JOM33" s="908"/>
      <c r="JON33" s="908"/>
      <c r="JOO33" s="908"/>
      <c r="JOP33" s="908"/>
      <c r="JOQ33" s="908"/>
      <c r="JOR33" s="908"/>
      <c r="JOS33" s="908"/>
      <c r="JOT33" s="908"/>
      <c r="JOU33" s="908"/>
      <c r="JOV33" s="908"/>
      <c r="JOW33" s="908"/>
      <c r="JOX33" s="908"/>
      <c r="JOY33" s="908"/>
      <c r="JOZ33" s="908"/>
      <c r="JPA33" s="908"/>
      <c r="JPB33" s="908"/>
      <c r="JPC33" s="908"/>
      <c r="JPD33" s="908"/>
      <c r="JPE33" s="908"/>
      <c r="JPF33" s="908"/>
      <c r="JPG33" s="908"/>
      <c r="JPH33" s="908"/>
      <c r="JPI33" s="908"/>
      <c r="JPJ33" s="908"/>
      <c r="JPK33" s="908"/>
      <c r="JPL33" s="908"/>
      <c r="JPM33" s="908"/>
      <c r="JPN33" s="908"/>
      <c r="JPO33" s="908"/>
      <c r="JPP33" s="908"/>
      <c r="JPQ33" s="908"/>
      <c r="JPR33" s="908"/>
      <c r="JPS33" s="908"/>
      <c r="JPT33" s="908"/>
      <c r="JPU33" s="908"/>
      <c r="JPV33" s="908"/>
      <c r="JPW33" s="908"/>
      <c r="JPX33" s="908"/>
      <c r="JPY33" s="908"/>
      <c r="JPZ33" s="908"/>
      <c r="JQA33" s="908"/>
      <c r="JQB33" s="908"/>
      <c r="JQC33" s="908"/>
      <c r="JQD33" s="908"/>
      <c r="JQE33" s="908"/>
      <c r="JQF33" s="908"/>
      <c r="JQG33" s="908"/>
      <c r="JQH33" s="908"/>
      <c r="JQI33" s="908"/>
      <c r="JQJ33" s="908"/>
      <c r="JQK33" s="908"/>
      <c r="JQL33" s="908"/>
      <c r="JQM33" s="908"/>
      <c r="JQN33" s="908"/>
      <c r="JQO33" s="908"/>
      <c r="JQP33" s="908"/>
      <c r="JQQ33" s="908"/>
      <c r="JQR33" s="908"/>
      <c r="JQS33" s="908"/>
      <c r="JQT33" s="908"/>
      <c r="JQU33" s="908"/>
      <c r="JQV33" s="908"/>
      <c r="JQW33" s="908"/>
      <c r="JQX33" s="908"/>
      <c r="JQY33" s="908"/>
      <c r="JQZ33" s="908"/>
      <c r="JRA33" s="908"/>
      <c r="JRB33" s="908"/>
      <c r="JRC33" s="908"/>
      <c r="JRD33" s="908"/>
      <c r="JRE33" s="908"/>
      <c r="JRF33" s="908"/>
      <c r="JRG33" s="908"/>
      <c r="JRH33" s="908"/>
      <c r="JRI33" s="908"/>
      <c r="JRJ33" s="908"/>
      <c r="JRK33" s="908"/>
      <c r="JRL33" s="908"/>
      <c r="JRM33" s="908"/>
      <c r="JRN33" s="908"/>
      <c r="JRO33" s="908"/>
      <c r="JRP33" s="908"/>
      <c r="JRQ33" s="908"/>
      <c r="JRR33" s="908"/>
      <c r="JRS33" s="908"/>
      <c r="JRT33" s="908"/>
      <c r="JRU33" s="908"/>
      <c r="JRV33" s="908"/>
      <c r="JRW33" s="908"/>
      <c r="JRX33" s="908"/>
      <c r="JRY33" s="908"/>
      <c r="JRZ33" s="908"/>
      <c r="JSA33" s="908"/>
      <c r="JSB33" s="908"/>
      <c r="JSC33" s="908"/>
      <c r="JSD33" s="908"/>
      <c r="JSE33" s="908"/>
      <c r="JSF33" s="908"/>
      <c r="JSG33" s="908"/>
      <c r="JSH33" s="908"/>
      <c r="JSI33" s="908"/>
      <c r="JSJ33" s="908"/>
      <c r="JSK33" s="908"/>
      <c r="JSL33" s="908"/>
      <c r="JSM33" s="908"/>
      <c r="JSN33" s="908"/>
      <c r="JSO33" s="908"/>
      <c r="JSP33" s="908"/>
      <c r="JSQ33" s="908"/>
      <c r="JSR33" s="908"/>
      <c r="JSS33" s="908"/>
      <c r="JST33" s="908"/>
      <c r="JSU33" s="908"/>
      <c r="JSV33" s="908"/>
      <c r="JSW33" s="908"/>
      <c r="JSX33" s="908"/>
      <c r="JSY33" s="908"/>
      <c r="JSZ33" s="908"/>
      <c r="JTA33" s="908"/>
      <c r="JTB33" s="908"/>
      <c r="JTC33" s="908"/>
      <c r="JTD33" s="908"/>
      <c r="JTE33" s="908"/>
      <c r="JTF33" s="908"/>
      <c r="JTG33" s="908"/>
      <c r="JTH33" s="908"/>
      <c r="JTI33" s="908"/>
      <c r="JTJ33" s="908"/>
      <c r="JTK33" s="908"/>
      <c r="JTL33" s="908"/>
      <c r="JTM33" s="908"/>
      <c r="JTN33" s="908"/>
      <c r="JTO33" s="908"/>
      <c r="JTP33" s="908"/>
      <c r="JTQ33" s="908"/>
      <c r="JTR33" s="908"/>
      <c r="JTS33" s="908"/>
      <c r="JTT33" s="908"/>
      <c r="JTU33" s="908"/>
      <c r="JTV33" s="908"/>
      <c r="JTW33" s="908"/>
      <c r="JTX33" s="908"/>
      <c r="JTY33" s="908"/>
      <c r="JTZ33" s="908"/>
      <c r="JUA33" s="908"/>
      <c r="JUB33" s="908"/>
      <c r="JUC33" s="908"/>
      <c r="JUD33" s="908"/>
      <c r="JUE33" s="908"/>
      <c r="JUF33" s="908"/>
      <c r="JUG33" s="908"/>
      <c r="JUH33" s="908"/>
      <c r="JUI33" s="908"/>
      <c r="JUJ33" s="908"/>
      <c r="JUK33" s="908"/>
      <c r="JUL33" s="908"/>
      <c r="JUM33" s="908"/>
      <c r="JUN33" s="908"/>
      <c r="JUO33" s="908"/>
      <c r="JUP33" s="908"/>
      <c r="JUQ33" s="908"/>
      <c r="JUR33" s="908"/>
      <c r="JUS33" s="908"/>
      <c r="JUT33" s="908"/>
      <c r="JUU33" s="908"/>
      <c r="JUV33" s="908"/>
      <c r="JUW33" s="908"/>
      <c r="JUX33" s="908"/>
      <c r="JUY33" s="908"/>
      <c r="JUZ33" s="908"/>
      <c r="JVA33" s="908"/>
      <c r="JVB33" s="908"/>
      <c r="JVC33" s="908"/>
      <c r="JVD33" s="908"/>
      <c r="JVE33" s="908"/>
      <c r="JVF33" s="908"/>
      <c r="JVG33" s="908"/>
      <c r="JVH33" s="908"/>
      <c r="JVI33" s="908"/>
      <c r="JVJ33" s="908"/>
      <c r="JVK33" s="908"/>
      <c r="JVL33" s="908"/>
      <c r="JVM33" s="908"/>
      <c r="JVN33" s="908"/>
      <c r="JVO33" s="908"/>
      <c r="JVP33" s="908"/>
      <c r="JVQ33" s="908"/>
      <c r="JVR33" s="908"/>
      <c r="JVS33" s="908"/>
      <c r="JVT33" s="908"/>
      <c r="JVU33" s="908"/>
      <c r="JVV33" s="908"/>
      <c r="JVW33" s="908"/>
      <c r="JVX33" s="908"/>
      <c r="JVY33" s="908"/>
      <c r="JVZ33" s="908"/>
      <c r="JWA33" s="908"/>
      <c r="JWB33" s="908"/>
      <c r="JWC33" s="908"/>
      <c r="JWD33" s="908"/>
      <c r="JWE33" s="908"/>
      <c r="JWF33" s="908"/>
      <c r="JWG33" s="908"/>
      <c r="JWH33" s="908"/>
      <c r="JWI33" s="908"/>
      <c r="JWJ33" s="908"/>
      <c r="JWK33" s="908"/>
      <c r="JWL33" s="908"/>
      <c r="JWM33" s="908"/>
      <c r="JWN33" s="908"/>
      <c r="JWO33" s="908"/>
      <c r="JWP33" s="908"/>
      <c r="JWQ33" s="908"/>
      <c r="JWR33" s="908"/>
      <c r="JWS33" s="908"/>
      <c r="JWT33" s="908"/>
      <c r="JWU33" s="908"/>
      <c r="JWV33" s="908"/>
      <c r="JWW33" s="908"/>
      <c r="JWX33" s="908"/>
      <c r="JWY33" s="908"/>
      <c r="JWZ33" s="908"/>
      <c r="JXA33" s="908"/>
      <c r="JXB33" s="908"/>
      <c r="JXC33" s="908"/>
      <c r="JXD33" s="908"/>
      <c r="JXE33" s="908"/>
      <c r="JXF33" s="908"/>
      <c r="JXG33" s="908"/>
      <c r="JXH33" s="908"/>
      <c r="JXI33" s="908"/>
      <c r="JXJ33" s="908"/>
      <c r="JXK33" s="908"/>
      <c r="JXL33" s="908"/>
      <c r="JXM33" s="908"/>
      <c r="JXN33" s="908"/>
      <c r="JXO33" s="908"/>
      <c r="JXP33" s="908"/>
      <c r="JXQ33" s="908"/>
      <c r="JXR33" s="908"/>
      <c r="JXS33" s="908"/>
      <c r="JXT33" s="908"/>
      <c r="JXU33" s="908"/>
      <c r="JXV33" s="908"/>
      <c r="JXW33" s="908"/>
      <c r="JXX33" s="908"/>
      <c r="JXY33" s="908"/>
      <c r="JXZ33" s="908"/>
      <c r="JYA33" s="908"/>
      <c r="JYB33" s="908"/>
      <c r="JYC33" s="908"/>
      <c r="JYD33" s="908"/>
      <c r="JYE33" s="908"/>
      <c r="JYF33" s="908"/>
      <c r="JYG33" s="908"/>
      <c r="JYH33" s="908"/>
      <c r="JYI33" s="908"/>
      <c r="JYJ33" s="908"/>
      <c r="JYK33" s="908"/>
      <c r="JYL33" s="908"/>
      <c r="JYM33" s="908"/>
      <c r="JYN33" s="908"/>
      <c r="JYO33" s="908"/>
      <c r="JYP33" s="908"/>
      <c r="JYQ33" s="908"/>
      <c r="JYR33" s="908"/>
      <c r="JYS33" s="908"/>
      <c r="JYT33" s="908"/>
      <c r="JYU33" s="908"/>
      <c r="JYV33" s="908"/>
      <c r="JYW33" s="908"/>
      <c r="JYX33" s="908"/>
      <c r="JYY33" s="908"/>
      <c r="JYZ33" s="908"/>
      <c r="JZA33" s="908"/>
      <c r="JZB33" s="908"/>
      <c r="JZC33" s="908"/>
      <c r="JZD33" s="908"/>
      <c r="JZE33" s="908"/>
      <c r="JZF33" s="908"/>
      <c r="JZG33" s="908"/>
      <c r="JZH33" s="908"/>
      <c r="JZI33" s="908"/>
      <c r="JZJ33" s="908"/>
      <c r="JZK33" s="908"/>
      <c r="JZL33" s="908"/>
      <c r="JZM33" s="908"/>
      <c r="JZN33" s="908"/>
      <c r="JZO33" s="908"/>
      <c r="JZP33" s="908"/>
      <c r="JZQ33" s="908"/>
      <c r="JZR33" s="908"/>
      <c r="JZS33" s="908"/>
      <c r="JZT33" s="908"/>
      <c r="JZU33" s="908"/>
      <c r="JZV33" s="908"/>
      <c r="JZW33" s="908"/>
      <c r="JZX33" s="908"/>
      <c r="JZY33" s="908"/>
      <c r="JZZ33" s="908"/>
      <c r="KAA33" s="908"/>
      <c r="KAB33" s="908"/>
      <c r="KAC33" s="908"/>
      <c r="KAD33" s="908"/>
      <c r="KAE33" s="908"/>
      <c r="KAF33" s="908"/>
      <c r="KAG33" s="908"/>
      <c r="KAH33" s="908"/>
      <c r="KAI33" s="908"/>
      <c r="KAJ33" s="908"/>
      <c r="KAK33" s="908"/>
      <c r="KAL33" s="908"/>
      <c r="KAM33" s="908"/>
      <c r="KAN33" s="908"/>
      <c r="KAO33" s="908"/>
      <c r="KAP33" s="908"/>
      <c r="KAQ33" s="908"/>
      <c r="KAR33" s="908"/>
      <c r="KAS33" s="908"/>
      <c r="KAT33" s="908"/>
      <c r="KAU33" s="908"/>
      <c r="KAV33" s="908"/>
      <c r="KAW33" s="908"/>
      <c r="KAX33" s="908"/>
      <c r="KAY33" s="908"/>
      <c r="KAZ33" s="908"/>
      <c r="KBA33" s="908"/>
      <c r="KBB33" s="908"/>
      <c r="KBC33" s="908"/>
      <c r="KBD33" s="908"/>
      <c r="KBE33" s="908"/>
      <c r="KBF33" s="908"/>
      <c r="KBG33" s="908"/>
      <c r="KBH33" s="908"/>
      <c r="KBI33" s="908"/>
      <c r="KBJ33" s="908"/>
      <c r="KBK33" s="908"/>
      <c r="KBL33" s="908"/>
      <c r="KBM33" s="908"/>
      <c r="KBN33" s="908"/>
      <c r="KBO33" s="908"/>
      <c r="KBP33" s="908"/>
      <c r="KBQ33" s="908"/>
      <c r="KBR33" s="908"/>
      <c r="KBS33" s="908"/>
      <c r="KBT33" s="908"/>
      <c r="KBU33" s="908"/>
      <c r="KBV33" s="908"/>
      <c r="KBW33" s="908"/>
      <c r="KBX33" s="908"/>
      <c r="KBY33" s="908"/>
      <c r="KBZ33" s="908"/>
      <c r="KCA33" s="908"/>
      <c r="KCB33" s="908"/>
      <c r="KCC33" s="908"/>
      <c r="KCD33" s="908"/>
      <c r="KCE33" s="908"/>
      <c r="KCF33" s="908"/>
      <c r="KCG33" s="908"/>
      <c r="KCH33" s="908"/>
      <c r="KCI33" s="908"/>
      <c r="KCJ33" s="908"/>
      <c r="KCK33" s="908"/>
      <c r="KCL33" s="908"/>
      <c r="KCM33" s="908"/>
      <c r="KCN33" s="908"/>
      <c r="KCO33" s="908"/>
      <c r="KCP33" s="908"/>
      <c r="KCQ33" s="908"/>
      <c r="KCR33" s="908"/>
      <c r="KCS33" s="908"/>
      <c r="KCT33" s="908"/>
      <c r="KCU33" s="908"/>
      <c r="KCV33" s="908"/>
      <c r="KCW33" s="908"/>
      <c r="KCX33" s="908"/>
      <c r="KCY33" s="908"/>
      <c r="KCZ33" s="908"/>
      <c r="KDA33" s="908"/>
      <c r="KDB33" s="908"/>
      <c r="KDC33" s="908"/>
      <c r="KDD33" s="908"/>
      <c r="KDE33" s="908"/>
      <c r="KDF33" s="908"/>
      <c r="KDG33" s="908"/>
      <c r="KDH33" s="908"/>
      <c r="KDI33" s="908"/>
      <c r="KDJ33" s="908"/>
      <c r="KDK33" s="908"/>
      <c r="KDL33" s="908"/>
      <c r="KDM33" s="908"/>
      <c r="KDN33" s="908"/>
      <c r="KDO33" s="908"/>
      <c r="KDP33" s="908"/>
      <c r="KDQ33" s="908"/>
      <c r="KDR33" s="908"/>
      <c r="KDS33" s="908"/>
      <c r="KDT33" s="908"/>
      <c r="KDU33" s="908"/>
      <c r="KDV33" s="908"/>
      <c r="KDW33" s="908"/>
      <c r="KDX33" s="908"/>
      <c r="KDY33" s="908"/>
      <c r="KDZ33" s="908"/>
      <c r="KEA33" s="908"/>
      <c r="KEB33" s="908"/>
      <c r="KEC33" s="908"/>
      <c r="KED33" s="908"/>
      <c r="KEE33" s="908"/>
      <c r="KEF33" s="908"/>
      <c r="KEG33" s="908"/>
      <c r="KEH33" s="908"/>
      <c r="KEI33" s="908"/>
      <c r="KEJ33" s="908"/>
      <c r="KEK33" s="908"/>
      <c r="KEL33" s="908"/>
      <c r="KEM33" s="908"/>
      <c r="KEN33" s="908"/>
      <c r="KEO33" s="908"/>
      <c r="KEP33" s="908"/>
      <c r="KEQ33" s="908"/>
      <c r="KER33" s="908"/>
      <c r="KES33" s="908"/>
      <c r="KET33" s="908"/>
      <c r="KEU33" s="908"/>
      <c r="KEV33" s="908"/>
      <c r="KEW33" s="908"/>
      <c r="KEX33" s="908"/>
      <c r="KEY33" s="908"/>
      <c r="KEZ33" s="908"/>
      <c r="KFA33" s="908"/>
      <c r="KFB33" s="908"/>
      <c r="KFC33" s="908"/>
      <c r="KFD33" s="908"/>
      <c r="KFE33" s="908"/>
      <c r="KFF33" s="908"/>
      <c r="KFG33" s="908"/>
      <c r="KFH33" s="908"/>
      <c r="KFI33" s="908"/>
      <c r="KFJ33" s="908"/>
      <c r="KFK33" s="908"/>
      <c r="KFL33" s="908"/>
      <c r="KFM33" s="908"/>
      <c r="KFN33" s="908"/>
      <c r="KFO33" s="908"/>
      <c r="KFP33" s="908"/>
      <c r="KFQ33" s="908"/>
      <c r="KFR33" s="908"/>
      <c r="KFS33" s="908"/>
      <c r="KFT33" s="908"/>
      <c r="KFU33" s="908"/>
      <c r="KFV33" s="908"/>
      <c r="KFW33" s="908"/>
      <c r="KFX33" s="908"/>
      <c r="KFY33" s="908"/>
      <c r="KFZ33" s="908"/>
      <c r="KGA33" s="908"/>
      <c r="KGB33" s="908"/>
      <c r="KGC33" s="908"/>
      <c r="KGD33" s="908"/>
      <c r="KGE33" s="908"/>
      <c r="KGF33" s="908"/>
      <c r="KGG33" s="908"/>
      <c r="KGH33" s="908"/>
      <c r="KGI33" s="908"/>
      <c r="KGJ33" s="908"/>
      <c r="KGK33" s="908"/>
      <c r="KGL33" s="908"/>
      <c r="KGM33" s="908"/>
      <c r="KGN33" s="908"/>
      <c r="KGO33" s="908"/>
      <c r="KGP33" s="908"/>
      <c r="KGQ33" s="908"/>
      <c r="KGR33" s="908"/>
      <c r="KGS33" s="908"/>
      <c r="KGT33" s="908"/>
      <c r="KGU33" s="908"/>
      <c r="KGV33" s="908"/>
      <c r="KGW33" s="908"/>
      <c r="KGX33" s="908"/>
      <c r="KGY33" s="908"/>
      <c r="KGZ33" s="908"/>
      <c r="KHA33" s="908"/>
      <c r="KHB33" s="908"/>
      <c r="KHC33" s="908"/>
      <c r="KHD33" s="908"/>
      <c r="KHE33" s="908"/>
      <c r="KHF33" s="908"/>
      <c r="KHG33" s="908"/>
      <c r="KHH33" s="908"/>
      <c r="KHI33" s="908"/>
      <c r="KHJ33" s="908"/>
      <c r="KHK33" s="908"/>
      <c r="KHL33" s="908"/>
      <c r="KHM33" s="908"/>
      <c r="KHN33" s="908"/>
      <c r="KHO33" s="908"/>
      <c r="KHP33" s="908"/>
      <c r="KHQ33" s="908"/>
      <c r="KHR33" s="908"/>
      <c r="KHS33" s="908"/>
      <c r="KHT33" s="908"/>
      <c r="KHU33" s="908"/>
      <c r="KHV33" s="908"/>
      <c r="KHW33" s="908"/>
      <c r="KHX33" s="908"/>
      <c r="KHY33" s="908"/>
      <c r="KHZ33" s="908"/>
      <c r="KIA33" s="908"/>
      <c r="KIB33" s="908"/>
      <c r="KIC33" s="908"/>
      <c r="KID33" s="908"/>
      <c r="KIE33" s="908"/>
      <c r="KIF33" s="908"/>
      <c r="KIG33" s="908"/>
      <c r="KIH33" s="908"/>
      <c r="KII33" s="908"/>
      <c r="KIJ33" s="908"/>
      <c r="KIK33" s="908"/>
      <c r="KIL33" s="908"/>
      <c r="KIM33" s="908"/>
      <c r="KIN33" s="908"/>
      <c r="KIO33" s="908"/>
      <c r="KIP33" s="908"/>
      <c r="KIQ33" s="908"/>
      <c r="KIR33" s="908"/>
      <c r="KIS33" s="908"/>
      <c r="KIT33" s="908"/>
      <c r="KIU33" s="908"/>
      <c r="KIV33" s="908"/>
      <c r="KIW33" s="908"/>
      <c r="KIX33" s="908"/>
      <c r="KIY33" s="908"/>
      <c r="KIZ33" s="908"/>
      <c r="KJA33" s="908"/>
      <c r="KJB33" s="908"/>
      <c r="KJC33" s="908"/>
      <c r="KJD33" s="908"/>
      <c r="KJE33" s="908"/>
      <c r="KJF33" s="908"/>
      <c r="KJG33" s="908"/>
      <c r="KJH33" s="908"/>
      <c r="KJI33" s="908"/>
      <c r="KJJ33" s="908"/>
      <c r="KJK33" s="908"/>
      <c r="KJL33" s="908"/>
      <c r="KJM33" s="908"/>
      <c r="KJN33" s="908"/>
      <c r="KJO33" s="908"/>
      <c r="KJP33" s="908"/>
      <c r="KJQ33" s="908"/>
      <c r="KJR33" s="908"/>
      <c r="KJS33" s="908"/>
      <c r="KJT33" s="908"/>
      <c r="KJU33" s="908"/>
      <c r="KJV33" s="908"/>
      <c r="KJW33" s="908"/>
      <c r="KJX33" s="908"/>
      <c r="KJY33" s="908"/>
      <c r="KJZ33" s="908"/>
      <c r="KKA33" s="908"/>
      <c r="KKB33" s="908"/>
      <c r="KKC33" s="908"/>
      <c r="KKD33" s="908"/>
      <c r="KKE33" s="908"/>
      <c r="KKF33" s="908"/>
      <c r="KKG33" s="908"/>
      <c r="KKH33" s="908"/>
      <c r="KKI33" s="908"/>
      <c r="KKJ33" s="908"/>
      <c r="KKK33" s="908"/>
      <c r="KKL33" s="908"/>
      <c r="KKM33" s="908"/>
      <c r="KKN33" s="908"/>
      <c r="KKO33" s="908"/>
      <c r="KKP33" s="908"/>
      <c r="KKQ33" s="908"/>
      <c r="KKR33" s="908"/>
      <c r="KKS33" s="908"/>
      <c r="KKT33" s="908"/>
      <c r="KKU33" s="908"/>
      <c r="KKV33" s="908"/>
      <c r="KKW33" s="908"/>
      <c r="KKX33" s="908"/>
      <c r="KKY33" s="908"/>
      <c r="KKZ33" s="908"/>
      <c r="KLA33" s="908"/>
      <c r="KLB33" s="908"/>
      <c r="KLC33" s="908"/>
      <c r="KLD33" s="908"/>
      <c r="KLE33" s="908"/>
      <c r="KLF33" s="908"/>
      <c r="KLG33" s="908"/>
      <c r="KLH33" s="908"/>
      <c r="KLI33" s="908"/>
      <c r="KLJ33" s="908"/>
      <c r="KLK33" s="908"/>
      <c r="KLL33" s="908"/>
      <c r="KLM33" s="908"/>
      <c r="KLN33" s="908"/>
      <c r="KLO33" s="908"/>
      <c r="KLP33" s="908"/>
      <c r="KLQ33" s="908"/>
      <c r="KLR33" s="908"/>
      <c r="KLS33" s="908"/>
      <c r="KLT33" s="908"/>
      <c r="KLU33" s="908"/>
      <c r="KLV33" s="908"/>
      <c r="KLW33" s="908"/>
      <c r="KLX33" s="908"/>
      <c r="KLY33" s="908"/>
      <c r="KLZ33" s="908"/>
      <c r="KMA33" s="908"/>
      <c r="KMB33" s="908"/>
      <c r="KMC33" s="908"/>
      <c r="KMD33" s="908"/>
      <c r="KME33" s="908"/>
      <c r="KMF33" s="908"/>
      <c r="KMG33" s="908"/>
      <c r="KMH33" s="908"/>
      <c r="KMI33" s="908"/>
      <c r="KMJ33" s="908"/>
      <c r="KMK33" s="908"/>
      <c r="KML33" s="908"/>
      <c r="KMM33" s="908"/>
      <c r="KMN33" s="908"/>
      <c r="KMO33" s="908"/>
      <c r="KMP33" s="908"/>
      <c r="KMQ33" s="908"/>
      <c r="KMR33" s="908"/>
      <c r="KMS33" s="908"/>
      <c r="KMT33" s="908"/>
      <c r="KMU33" s="908"/>
      <c r="KMV33" s="908"/>
      <c r="KMW33" s="908"/>
      <c r="KMX33" s="908"/>
      <c r="KMY33" s="908"/>
      <c r="KMZ33" s="908"/>
      <c r="KNA33" s="908"/>
      <c r="KNB33" s="908"/>
      <c r="KNC33" s="908"/>
      <c r="KND33" s="908"/>
      <c r="KNE33" s="908"/>
      <c r="KNF33" s="908"/>
      <c r="KNG33" s="908"/>
      <c r="KNH33" s="908"/>
      <c r="KNI33" s="908"/>
      <c r="KNJ33" s="908"/>
      <c r="KNK33" s="908"/>
      <c r="KNL33" s="908"/>
      <c r="KNM33" s="908"/>
      <c r="KNN33" s="908"/>
      <c r="KNO33" s="908"/>
      <c r="KNP33" s="908"/>
      <c r="KNQ33" s="908"/>
      <c r="KNR33" s="908"/>
      <c r="KNS33" s="908"/>
      <c r="KNT33" s="908"/>
      <c r="KNU33" s="908"/>
      <c r="KNV33" s="908"/>
      <c r="KNW33" s="908"/>
      <c r="KNX33" s="908"/>
      <c r="KNY33" s="908"/>
      <c r="KNZ33" s="908"/>
      <c r="KOA33" s="908"/>
      <c r="KOB33" s="908"/>
      <c r="KOC33" s="908"/>
      <c r="KOD33" s="908"/>
      <c r="KOE33" s="908"/>
      <c r="KOF33" s="908"/>
      <c r="KOG33" s="908"/>
      <c r="KOH33" s="908"/>
      <c r="KOI33" s="908"/>
      <c r="KOJ33" s="908"/>
      <c r="KOK33" s="908"/>
      <c r="KOL33" s="908"/>
      <c r="KOM33" s="908"/>
      <c r="KON33" s="908"/>
      <c r="KOO33" s="908"/>
      <c r="KOP33" s="908"/>
      <c r="KOQ33" s="908"/>
      <c r="KOR33" s="908"/>
      <c r="KOS33" s="908"/>
      <c r="KOT33" s="908"/>
      <c r="KOU33" s="908"/>
      <c r="KOV33" s="908"/>
      <c r="KOW33" s="908"/>
      <c r="KOX33" s="908"/>
      <c r="KOY33" s="908"/>
      <c r="KOZ33" s="908"/>
      <c r="KPA33" s="908"/>
      <c r="KPB33" s="908"/>
      <c r="KPC33" s="908"/>
      <c r="KPD33" s="908"/>
      <c r="KPE33" s="908"/>
      <c r="KPF33" s="908"/>
      <c r="KPG33" s="908"/>
      <c r="KPH33" s="908"/>
      <c r="KPI33" s="908"/>
      <c r="KPJ33" s="908"/>
      <c r="KPK33" s="908"/>
      <c r="KPL33" s="908"/>
      <c r="KPM33" s="908"/>
      <c r="KPN33" s="908"/>
      <c r="KPO33" s="908"/>
      <c r="KPP33" s="908"/>
      <c r="KPQ33" s="908"/>
      <c r="KPR33" s="908"/>
      <c r="KPS33" s="908"/>
      <c r="KPT33" s="908"/>
      <c r="KPU33" s="908"/>
      <c r="KPV33" s="908"/>
      <c r="KPW33" s="908"/>
      <c r="KPX33" s="908"/>
      <c r="KPY33" s="908"/>
      <c r="KPZ33" s="908"/>
      <c r="KQA33" s="908"/>
      <c r="KQB33" s="908"/>
      <c r="KQC33" s="908"/>
      <c r="KQD33" s="908"/>
      <c r="KQE33" s="908"/>
      <c r="KQF33" s="908"/>
      <c r="KQG33" s="908"/>
      <c r="KQH33" s="908"/>
      <c r="KQI33" s="908"/>
      <c r="KQJ33" s="908"/>
      <c r="KQK33" s="908"/>
      <c r="KQL33" s="908"/>
      <c r="KQM33" s="908"/>
      <c r="KQN33" s="908"/>
      <c r="KQO33" s="908"/>
      <c r="KQP33" s="908"/>
      <c r="KQQ33" s="908"/>
      <c r="KQR33" s="908"/>
      <c r="KQS33" s="908"/>
      <c r="KQT33" s="908"/>
      <c r="KQU33" s="908"/>
      <c r="KQV33" s="908"/>
      <c r="KQW33" s="908"/>
      <c r="KQX33" s="908"/>
      <c r="KQY33" s="908"/>
      <c r="KQZ33" s="908"/>
      <c r="KRA33" s="908"/>
      <c r="KRB33" s="908"/>
      <c r="KRC33" s="908"/>
      <c r="KRD33" s="908"/>
      <c r="KRE33" s="908"/>
      <c r="KRF33" s="908"/>
      <c r="KRG33" s="908"/>
      <c r="KRH33" s="908"/>
      <c r="KRI33" s="908"/>
      <c r="KRJ33" s="908"/>
      <c r="KRK33" s="908"/>
      <c r="KRL33" s="908"/>
      <c r="KRM33" s="908"/>
      <c r="KRN33" s="908"/>
      <c r="KRO33" s="908"/>
      <c r="KRP33" s="908"/>
      <c r="KRQ33" s="908"/>
      <c r="KRR33" s="908"/>
      <c r="KRS33" s="908"/>
      <c r="KRT33" s="908"/>
      <c r="KRU33" s="908"/>
      <c r="KRV33" s="908"/>
      <c r="KRW33" s="908"/>
      <c r="KRX33" s="908"/>
      <c r="KRY33" s="908"/>
      <c r="KRZ33" s="908"/>
      <c r="KSA33" s="908"/>
      <c r="KSB33" s="908"/>
      <c r="KSC33" s="908"/>
      <c r="KSD33" s="908"/>
      <c r="KSE33" s="908"/>
      <c r="KSF33" s="908"/>
      <c r="KSG33" s="908"/>
      <c r="KSH33" s="908"/>
      <c r="KSI33" s="908"/>
      <c r="KSJ33" s="908"/>
      <c r="KSK33" s="908"/>
      <c r="KSL33" s="908"/>
      <c r="KSM33" s="908"/>
      <c r="KSN33" s="908"/>
      <c r="KSO33" s="908"/>
      <c r="KSP33" s="908"/>
      <c r="KSQ33" s="908"/>
      <c r="KSR33" s="908"/>
      <c r="KSS33" s="908"/>
      <c r="KST33" s="908"/>
      <c r="KSU33" s="908"/>
      <c r="KSV33" s="908"/>
      <c r="KSW33" s="908"/>
      <c r="KSX33" s="908"/>
      <c r="KSY33" s="908"/>
      <c r="KSZ33" s="908"/>
      <c r="KTA33" s="908"/>
      <c r="KTB33" s="908"/>
      <c r="KTC33" s="908"/>
      <c r="KTD33" s="908"/>
      <c r="KTE33" s="908"/>
      <c r="KTF33" s="908"/>
      <c r="KTG33" s="908"/>
      <c r="KTH33" s="908"/>
      <c r="KTI33" s="908"/>
      <c r="KTJ33" s="908"/>
      <c r="KTK33" s="908"/>
      <c r="KTL33" s="908"/>
      <c r="KTM33" s="908"/>
      <c r="KTN33" s="908"/>
      <c r="KTO33" s="908"/>
      <c r="KTP33" s="908"/>
      <c r="KTQ33" s="908"/>
      <c r="KTR33" s="908"/>
      <c r="KTS33" s="908"/>
      <c r="KTT33" s="908"/>
      <c r="KTU33" s="908"/>
      <c r="KTV33" s="908"/>
      <c r="KTW33" s="908"/>
      <c r="KTX33" s="908"/>
      <c r="KTY33" s="908"/>
      <c r="KTZ33" s="908"/>
      <c r="KUA33" s="908"/>
      <c r="KUB33" s="908"/>
      <c r="KUC33" s="908"/>
      <c r="KUD33" s="908"/>
      <c r="KUE33" s="908"/>
      <c r="KUF33" s="908"/>
      <c r="KUG33" s="908"/>
      <c r="KUH33" s="908"/>
      <c r="KUI33" s="908"/>
      <c r="KUJ33" s="908"/>
      <c r="KUK33" s="908"/>
      <c r="KUL33" s="908"/>
      <c r="KUM33" s="908"/>
      <c r="KUN33" s="908"/>
      <c r="KUO33" s="908"/>
      <c r="KUP33" s="908"/>
      <c r="KUQ33" s="908"/>
      <c r="KUR33" s="908"/>
      <c r="KUS33" s="908"/>
      <c r="KUT33" s="908"/>
      <c r="KUU33" s="908"/>
      <c r="KUV33" s="908"/>
      <c r="KUW33" s="908"/>
      <c r="KUX33" s="908"/>
      <c r="KUY33" s="908"/>
      <c r="KUZ33" s="908"/>
      <c r="KVA33" s="908"/>
      <c r="KVB33" s="908"/>
      <c r="KVC33" s="908"/>
      <c r="KVD33" s="908"/>
      <c r="KVE33" s="908"/>
      <c r="KVF33" s="908"/>
      <c r="KVG33" s="908"/>
      <c r="KVH33" s="908"/>
      <c r="KVI33" s="908"/>
      <c r="KVJ33" s="908"/>
      <c r="KVK33" s="908"/>
      <c r="KVL33" s="908"/>
      <c r="KVM33" s="908"/>
      <c r="KVN33" s="908"/>
      <c r="KVO33" s="908"/>
      <c r="KVP33" s="908"/>
      <c r="KVQ33" s="908"/>
      <c r="KVR33" s="908"/>
      <c r="KVS33" s="908"/>
      <c r="KVT33" s="908"/>
      <c r="KVU33" s="908"/>
      <c r="KVV33" s="908"/>
      <c r="KVW33" s="908"/>
      <c r="KVX33" s="908"/>
      <c r="KVY33" s="908"/>
      <c r="KVZ33" s="908"/>
      <c r="KWA33" s="908"/>
      <c r="KWB33" s="908"/>
      <c r="KWC33" s="908"/>
      <c r="KWD33" s="908"/>
      <c r="KWE33" s="908"/>
      <c r="KWF33" s="908"/>
      <c r="KWG33" s="908"/>
      <c r="KWH33" s="908"/>
      <c r="KWI33" s="908"/>
      <c r="KWJ33" s="908"/>
      <c r="KWK33" s="908"/>
      <c r="KWL33" s="908"/>
      <c r="KWM33" s="908"/>
      <c r="KWN33" s="908"/>
      <c r="KWO33" s="908"/>
      <c r="KWP33" s="908"/>
      <c r="KWQ33" s="908"/>
      <c r="KWR33" s="908"/>
      <c r="KWS33" s="908"/>
      <c r="KWT33" s="908"/>
      <c r="KWU33" s="908"/>
      <c r="KWV33" s="908"/>
      <c r="KWW33" s="908"/>
      <c r="KWX33" s="908"/>
      <c r="KWY33" s="908"/>
      <c r="KWZ33" s="908"/>
      <c r="KXA33" s="908"/>
      <c r="KXB33" s="908"/>
      <c r="KXC33" s="908"/>
      <c r="KXD33" s="908"/>
      <c r="KXE33" s="908"/>
      <c r="KXF33" s="908"/>
      <c r="KXG33" s="908"/>
      <c r="KXH33" s="908"/>
      <c r="KXI33" s="908"/>
      <c r="KXJ33" s="908"/>
      <c r="KXK33" s="908"/>
      <c r="KXL33" s="908"/>
      <c r="KXM33" s="908"/>
      <c r="KXN33" s="908"/>
      <c r="KXO33" s="908"/>
      <c r="KXP33" s="908"/>
      <c r="KXQ33" s="908"/>
      <c r="KXR33" s="908"/>
      <c r="KXS33" s="908"/>
      <c r="KXT33" s="908"/>
      <c r="KXU33" s="908"/>
      <c r="KXV33" s="908"/>
      <c r="KXW33" s="908"/>
      <c r="KXX33" s="908"/>
      <c r="KXY33" s="908"/>
      <c r="KXZ33" s="908"/>
      <c r="KYA33" s="908"/>
      <c r="KYB33" s="908"/>
      <c r="KYC33" s="908"/>
      <c r="KYD33" s="908"/>
      <c r="KYE33" s="908"/>
      <c r="KYF33" s="908"/>
      <c r="KYG33" s="908"/>
      <c r="KYH33" s="908"/>
      <c r="KYI33" s="908"/>
      <c r="KYJ33" s="908"/>
      <c r="KYK33" s="908"/>
      <c r="KYL33" s="908"/>
      <c r="KYM33" s="908"/>
      <c r="KYN33" s="908"/>
      <c r="KYO33" s="908"/>
      <c r="KYP33" s="908"/>
      <c r="KYQ33" s="908"/>
      <c r="KYR33" s="908"/>
      <c r="KYS33" s="908"/>
      <c r="KYT33" s="908"/>
      <c r="KYU33" s="908"/>
      <c r="KYV33" s="908"/>
      <c r="KYW33" s="908"/>
      <c r="KYX33" s="908"/>
      <c r="KYY33" s="908"/>
      <c r="KYZ33" s="908"/>
      <c r="KZA33" s="908"/>
      <c r="KZB33" s="908"/>
      <c r="KZC33" s="908"/>
      <c r="KZD33" s="908"/>
      <c r="KZE33" s="908"/>
      <c r="KZF33" s="908"/>
      <c r="KZG33" s="908"/>
      <c r="KZH33" s="908"/>
      <c r="KZI33" s="908"/>
      <c r="KZJ33" s="908"/>
      <c r="KZK33" s="908"/>
      <c r="KZL33" s="908"/>
      <c r="KZM33" s="908"/>
      <c r="KZN33" s="908"/>
      <c r="KZO33" s="908"/>
      <c r="KZP33" s="908"/>
      <c r="KZQ33" s="908"/>
      <c r="KZR33" s="908"/>
      <c r="KZS33" s="908"/>
      <c r="KZT33" s="908"/>
      <c r="KZU33" s="908"/>
      <c r="KZV33" s="908"/>
      <c r="KZW33" s="908"/>
      <c r="KZX33" s="908"/>
      <c r="KZY33" s="908"/>
      <c r="KZZ33" s="908"/>
      <c r="LAA33" s="908"/>
      <c r="LAB33" s="908"/>
      <c r="LAC33" s="908"/>
      <c r="LAD33" s="908"/>
      <c r="LAE33" s="908"/>
      <c r="LAF33" s="908"/>
      <c r="LAG33" s="908"/>
      <c r="LAH33" s="908"/>
      <c r="LAI33" s="908"/>
      <c r="LAJ33" s="908"/>
      <c r="LAK33" s="908"/>
      <c r="LAL33" s="908"/>
      <c r="LAM33" s="908"/>
      <c r="LAN33" s="908"/>
      <c r="LAO33" s="908"/>
      <c r="LAP33" s="908"/>
      <c r="LAQ33" s="908"/>
      <c r="LAR33" s="908"/>
      <c r="LAS33" s="908"/>
      <c r="LAT33" s="908"/>
      <c r="LAU33" s="908"/>
      <c r="LAV33" s="908"/>
      <c r="LAW33" s="908"/>
      <c r="LAX33" s="908"/>
      <c r="LAY33" s="908"/>
      <c r="LAZ33" s="908"/>
      <c r="LBA33" s="908"/>
      <c r="LBB33" s="908"/>
      <c r="LBC33" s="908"/>
      <c r="LBD33" s="908"/>
      <c r="LBE33" s="908"/>
      <c r="LBF33" s="908"/>
      <c r="LBG33" s="908"/>
      <c r="LBH33" s="908"/>
      <c r="LBI33" s="908"/>
      <c r="LBJ33" s="908"/>
      <c r="LBK33" s="908"/>
      <c r="LBL33" s="908"/>
      <c r="LBM33" s="908"/>
      <c r="LBN33" s="908"/>
      <c r="LBO33" s="908"/>
      <c r="LBP33" s="908"/>
      <c r="LBQ33" s="908"/>
      <c r="LBR33" s="908"/>
      <c r="LBS33" s="908"/>
      <c r="LBT33" s="908"/>
      <c r="LBU33" s="908"/>
      <c r="LBV33" s="908"/>
      <c r="LBW33" s="908"/>
      <c r="LBX33" s="908"/>
      <c r="LBY33" s="908"/>
      <c r="LBZ33" s="908"/>
      <c r="LCA33" s="908"/>
      <c r="LCB33" s="908"/>
      <c r="LCC33" s="908"/>
      <c r="LCD33" s="908"/>
      <c r="LCE33" s="908"/>
      <c r="LCF33" s="908"/>
      <c r="LCG33" s="908"/>
      <c r="LCH33" s="908"/>
      <c r="LCI33" s="908"/>
      <c r="LCJ33" s="908"/>
      <c r="LCK33" s="908"/>
      <c r="LCL33" s="908"/>
      <c r="LCM33" s="908"/>
      <c r="LCN33" s="908"/>
      <c r="LCO33" s="908"/>
      <c r="LCP33" s="908"/>
      <c r="LCQ33" s="908"/>
      <c r="LCR33" s="908"/>
      <c r="LCS33" s="908"/>
      <c r="LCT33" s="908"/>
      <c r="LCU33" s="908"/>
      <c r="LCV33" s="908"/>
      <c r="LCW33" s="908"/>
      <c r="LCX33" s="908"/>
      <c r="LCY33" s="908"/>
      <c r="LCZ33" s="908"/>
      <c r="LDA33" s="908"/>
      <c r="LDB33" s="908"/>
      <c r="LDC33" s="908"/>
      <c r="LDD33" s="908"/>
      <c r="LDE33" s="908"/>
      <c r="LDF33" s="908"/>
      <c r="LDG33" s="908"/>
      <c r="LDH33" s="908"/>
      <c r="LDI33" s="908"/>
      <c r="LDJ33" s="908"/>
      <c r="LDK33" s="908"/>
      <c r="LDL33" s="908"/>
      <c r="LDM33" s="908"/>
      <c r="LDN33" s="908"/>
      <c r="LDO33" s="908"/>
      <c r="LDP33" s="908"/>
      <c r="LDQ33" s="908"/>
      <c r="LDR33" s="908"/>
      <c r="LDS33" s="908"/>
      <c r="LDT33" s="908"/>
      <c r="LDU33" s="908"/>
      <c r="LDV33" s="908"/>
      <c r="LDW33" s="908"/>
      <c r="LDX33" s="908"/>
      <c r="LDY33" s="908"/>
      <c r="LDZ33" s="908"/>
      <c r="LEA33" s="908"/>
      <c r="LEB33" s="908"/>
      <c r="LEC33" s="908"/>
      <c r="LED33" s="908"/>
      <c r="LEE33" s="908"/>
      <c r="LEF33" s="908"/>
      <c r="LEG33" s="908"/>
      <c r="LEH33" s="908"/>
      <c r="LEI33" s="908"/>
      <c r="LEJ33" s="908"/>
      <c r="LEK33" s="908"/>
      <c r="LEL33" s="908"/>
      <c r="LEM33" s="908"/>
      <c r="LEN33" s="908"/>
      <c r="LEO33" s="908"/>
      <c r="LEP33" s="908"/>
      <c r="LEQ33" s="908"/>
      <c r="LER33" s="908"/>
      <c r="LES33" s="908"/>
      <c r="LET33" s="908"/>
      <c r="LEU33" s="908"/>
      <c r="LEV33" s="908"/>
      <c r="LEW33" s="908"/>
      <c r="LEX33" s="908"/>
      <c r="LEY33" s="908"/>
      <c r="LEZ33" s="908"/>
      <c r="LFA33" s="908"/>
      <c r="LFB33" s="908"/>
      <c r="LFC33" s="908"/>
      <c r="LFD33" s="908"/>
      <c r="LFE33" s="908"/>
      <c r="LFF33" s="908"/>
      <c r="LFG33" s="908"/>
      <c r="LFH33" s="908"/>
      <c r="LFI33" s="908"/>
      <c r="LFJ33" s="908"/>
      <c r="LFK33" s="908"/>
      <c r="LFL33" s="908"/>
      <c r="LFM33" s="908"/>
      <c r="LFN33" s="908"/>
      <c r="LFO33" s="908"/>
      <c r="LFP33" s="908"/>
      <c r="LFQ33" s="908"/>
      <c r="LFR33" s="908"/>
      <c r="LFS33" s="908"/>
      <c r="LFT33" s="908"/>
      <c r="LFU33" s="908"/>
      <c r="LFV33" s="908"/>
      <c r="LFW33" s="908"/>
      <c r="LFX33" s="908"/>
      <c r="LFY33" s="908"/>
      <c r="LFZ33" s="908"/>
      <c r="LGA33" s="908"/>
      <c r="LGB33" s="908"/>
      <c r="LGC33" s="908"/>
      <c r="LGD33" s="908"/>
      <c r="LGE33" s="908"/>
      <c r="LGF33" s="908"/>
      <c r="LGG33" s="908"/>
      <c r="LGH33" s="908"/>
      <c r="LGI33" s="908"/>
      <c r="LGJ33" s="908"/>
      <c r="LGK33" s="908"/>
      <c r="LGL33" s="908"/>
      <c r="LGM33" s="908"/>
      <c r="LGN33" s="908"/>
      <c r="LGO33" s="908"/>
      <c r="LGP33" s="908"/>
      <c r="LGQ33" s="908"/>
      <c r="LGR33" s="908"/>
      <c r="LGS33" s="908"/>
      <c r="LGT33" s="908"/>
      <c r="LGU33" s="908"/>
      <c r="LGV33" s="908"/>
      <c r="LGW33" s="908"/>
      <c r="LGX33" s="908"/>
      <c r="LGY33" s="908"/>
      <c r="LGZ33" s="908"/>
      <c r="LHA33" s="908"/>
      <c r="LHB33" s="908"/>
      <c r="LHC33" s="908"/>
      <c r="LHD33" s="908"/>
      <c r="LHE33" s="908"/>
      <c r="LHF33" s="908"/>
      <c r="LHG33" s="908"/>
      <c r="LHH33" s="908"/>
      <c r="LHI33" s="908"/>
      <c r="LHJ33" s="908"/>
      <c r="LHK33" s="908"/>
      <c r="LHL33" s="908"/>
      <c r="LHM33" s="908"/>
      <c r="LHN33" s="908"/>
      <c r="LHO33" s="908"/>
      <c r="LHP33" s="908"/>
      <c r="LHQ33" s="908"/>
      <c r="LHR33" s="908"/>
      <c r="LHS33" s="908"/>
      <c r="LHT33" s="908"/>
      <c r="LHU33" s="908"/>
      <c r="LHV33" s="908"/>
      <c r="LHW33" s="908"/>
      <c r="LHX33" s="908"/>
      <c r="LHY33" s="908"/>
      <c r="LHZ33" s="908"/>
      <c r="LIA33" s="908"/>
      <c r="LIB33" s="908"/>
      <c r="LIC33" s="908"/>
      <c r="LID33" s="908"/>
      <c r="LIE33" s="908"/>
      <c r="LIF33" s="908"/>
      <c r="LIG33" s="908"/>
      <c r="LIH33" s="908"/>
      <c r="LII33" s="908"/>
      <c r="LIJ33" s="908"/>
      <c r="LIK33" s="908"/>
      <c r="LIL33" s="908"/>
      <c r="LIM33" s="908"/>
      <c r="LIN33" s="908"/>
      <c r="LIO33" s="908"/>
      <c r="LIP33" s="908"/>
      <c r="LIQ33" s="908"/>
      <c r="LIR33" s="908"/>
      <c r="LIS33" s="908"/>
      <c r="LIT33" s="908"/>
      <c r="LIU33" s="908"/>
      <c r="LIV33" s="908"/>
      <c r="LIW33" s="908"/>
      <c r="LIX33" s="908"/>
      <c r="LIY33" s="908"/>
      <c r="LIZ33" s="908"/>
      <c r="LJA33" s="908"/>
      <c r="LJB33" s="908"/>
      <c r="LJC33" s="908"/>
      <c r="LJD33" s="908"/>
      <c r="LJE33" s="908"/>
      <c r="LJF33" s="908"/>
      <c r="LJG33" s="908"/>
      <c r="LJH33" s="908"/>
      <c r="LJI33" s="908"/>
      <c r="LJJ33" s="908"/>
      <c r="LJK33" s="908"/>
      <c r="LJL33" s="908"/>
      <c r="LJM33" s="908"/>
      <c r="LJN33" s="908"/>
      <c r="LJO33" s="908"/>
      <c r="LJP33" s="908"/>
      <c r="LJQ33" s="908"/>
      <c r="LJR33" s="908"/>
      <c r="LJS33" s="908"/>
      <c r="LJT33" s="908"/>
      <c r="LJU33" s="908"/>
      <c r="LJV33" s="908"/>
      <c r="LJW33" s="908"/>
      <c r="LJX33" s="908"/>
      <c r="LJY33" s="908"/>
      <c r="LJZ33" s="908"/>
      <c r="LKA33" s="908"/>
      <c r="LKB33" s="908"/>
      <c r="LKC33" s="908"/>
      <c r="LKD33" s="908"/>
      <c r="LKE33" s="908"/>
      <c r="LKF33" s="908"/>
      <c r="LKG33" s="908"/>
      <c r="LKH33" s="908"/>
      <c r="LKI33" s="908"/>
      <c r="LKJ33" s="908"/>
      <c r="LKK33" s="908"/>
      <c r="LKL33" s="908"/>
      <c r="LKM33" s="908"/>
      <c r="LKN33" s="908"/>
      <c r="LKO33" s="908"/>
      <c r="LKP33" s="908"/>
      <c r="LKQ33" s="908"/>
      <c r="LKR33" s="908"/>
      <c r="LKS33" s="908"/>
      <c r="LKT33" s="908"/>
      <c r="LKU33" s="908"/>
      <c r="LKV33" s="908"/>
      <c r="LKW33" s="908"/>
      <c r="LKX33" s="908"/>
      <c r="LKY33" s="908"/>
      <c r="LKZ33" s="908"/>
      <c r="LLA33" s="908"/>
      <c r="LLB33" s="908"/>
      <c r="LLC33" s="908"/>
      <c r="LLD33" s="908"/>
      <c r="LLE33" s="908"/>
      <c r="LLF33" s="908"/>
      <c r="LLG33" s="908"/>
      <c r="LLH33" s="908"/>
      <c r="LLI33" s="908"/>
      <c r="LLJ33" s="908"/>
      <c r="LLK33" s="908"/>
      <c r="LLL33" s="908"/>
      <c r="LLM33" s="908"/>
      <c r="LLN33" s="908"/>
      <c r="LLO33" s="908"/>
      <c r="LLP33" s="908"/>
      <c r="LLQ33" s="908"/>
      <c r="LLR33" s="908"/>
      <c r="LLS33" s="908"/>
      <c r="LLT33" s="908"/>
      <c r="LLU33" s="908"/>
      <c r="LLV33" s="908"/>
      <c r="LLW33" s="908"/>
      <c r="LLX33" s="908"/>
      <c r="LLY33" s="908"/>
      <c r="LLZ33" s="908"/>
      <c r="LMA33" s="908"/>
      <c r="LMB33" s="908"/>
      <c r="LMC33" s="908"/>
      <c r="LMD33" s="908"/>
      <c r="LME33" s="908"/>
      <c r="LMF33" s="908"/>
      <c r="LMG33" s="908"/>
      <c r="LMH33" s="908"/>
      <c r="LMI33" s="908"/>
      <c r="LMJ33" s="908"/>
      <c r="LMK33" s="908"/>
      <c r="LML33" s="908"/>
      <c r="LMM33" s="908"/>
      <c r="LMN33" s="908"/>
      <c r="LMO33" s="908"/>
      <c r="LMP33" s="908"/>
      <c r="LMQ33" s="908"/>
      <c r="LMR33" s="908"/>
      <c r="LMS33" s="908"/>
      <c r="LMT33" s="908"/>
      <c r="LMU33" s="908"/>
      <c r="LMV33" s="908"/>
      <c r="LMW33" s="908"/>
      <c r="LMX33" s="908"/>
      <c r="LMY33" s="908"/>
      <c r="LMZ33" s="908"/>
      <c r="LNA33" s="908"/>
      <c r="LNB33" s="908"/>
      <c r="LNC33" s="908"/>
      <c r="LND33" s="908"/>
      <c r="LNE33" s="908"/>
      <c r="LNF33" s="908"/>
      <c r="LNG33" s="908"/>
      <c r="LNH33" s="908"/>
      <c r="LNI33" s="908"/>
      <c r="LNJ33" s="908"/>
      <c r="LNK33" s="908"/>
      <c r="LNL33" s="908"/>
      <c r="LNM33" s="908"/>
      <c r="LNN33" s="908"/>
      <c r="LNO33" s="908"/>
      <c r="LNP33" s="908"/>
      <c r="LNQ33" s="908"/>
      <c r="LNR33" s="908"/>
      <c r="LNS33" s="908"/>
      <c r="LNT33" s="908"/>
      <c r="LNU33" s="908"/>
      <c r="LNV33" s="908"/>
      <c r="LNW33" s="908"/>
      <c r="LNX33" s="908"/>
      <c r="LNY33" s="908"/>
      <c r="LNZ33" s="908"/>
      <c r="LOA33" s="908"/>
      <c r="LOB33" s="908"/>
      <c r="LOC33" s="908"/>
      <c r="LOD33" s="908"/>
      <c r="LOE33" s="908"/>
      <c r="LOF33" s="908"/>
      <c r="LOG33" s="908"/>
      <c r="LOH33" s="908"/>
      <c r="LOI33" s="908"/>
      <c r="LOJ33" s="908"/>
      <c r="LOK33" s="908"/>
      <c r="LOL33" s="908"/>
      <c r="LOM33" s="908"/>
      <c r="LON33" s="908"/>
      <c r="LOO33" s="908"/>
      <c r="LOP33" s="908"/>
      <c r="LOQ33" s="908"/>
      <c r="LOR33" s="908"/>
      <c r="LOS33" s="908"/>
      <c r="LOT33" s="908"/>
      <c r="LOU33" s="908"/>
      <c r="LOV33" s="908"/>
      <c r="LOW33" s="908"/>
      <c r="LOX33" s="908"/>
      <c r="LOY33" s="908"/>
      <c r="LOZ33" s="908"/>
      <c r="LPA33" s="908"/>
      <c r="LPB33" s="908"/>
      <c r="LPC33" s="908"/>
      <c r="LPD33" s="908"/>
      <c r="LPE33" s="908"/>
      <c r="LPF33" s="908"/>
      <c r="LPG33" s="908"/>
      <c r="LPH33" s="908"/>
      <c r="LPI33" s="908"/>
      <c r="LPJ33" s="908"/>
      <c r="LPK33" s="908"/>
      <c r="LPL33" s="908"/>
      <c r="LPM33" s="908"/>
      <c r="LPN33" s="908"/>
      <c r="LPO33" s="908"/>
      <c r="LPP33" s="908"/>
      <c r="LPQ33" s="908"/>
      <c r="LPR33" s="908"/>
      <c r="LPS33" s="908"/>
      <c r="LPT33" s="908"/>
      <c r="LPU33" s="908"/>
      <c r="LPV33" s="908"/>
      <c r="LPW33" s="908"/>
      <c r="LPX33" s="908"/>
      <c r="LPY33" s="908"/>
      <c r="LPZ33" s="908"/>
      <c r="LQA33" s="908"/>
      <c r="LQB33" s="908"/>
      <c r="LQC33" s="908"/>
      <c r="LQD33" s="908"/>
      <c r="LQE33" s="908"/>
      <c r="LQF33" s="908"/>
      <c r="LQG33" s="908"/>
      <c r="LQH33" s="908"/>
      <c r="LQI33" s="908"/>
      <c r="LQJ33" s="908"/>
      <c r="LQK33" s="908"/>
      <c r="LQL33" s="908"/>
      <c r="LQM33" s="908"/>
      <c r="LQN33" s="908"/>
      <c r="LQO33" s="908"/>
      <c r="LQP33" s="908"/>
      <c r="LQQ33" s="908"/>
      <c r="LQR33" s="908"/>
      <c r="LQS33" s="908"/>
      <c r="LQT33" s="908"/>
      <c r="LQU33" s="908"/>
      <c r="LQV33" s="908"/>
      <c r="LQW33" s="908"/>
      <c r="LQX33" s="908"/>
      <c r="LQY33" s="908"/>
      <c r="LQZ33" s="908"/>
      <c r="LRA33" s="908"/>
      <c r="LRB33" s="908"/>
      <c r="LRC33" s="908"/>
      <c r="LRD33" s="908"/>
      <c r="LRE33" s="908"/>
      <c r="LRF33" s="908"/>
      <c r="LRG33" s="908"/>
      <c r="LRH33" s="908"/>
      <c r="LRI33" s="908"/>
      <c r="LRJ33" s="908"/>
      <c r="LRK33" s="908"/>
      <c r="LRL33" s="908"/>
      <c r="LRM33" s="908"/>
      <c r="LRN33" s="908"/>
      <c r="LRO33" s="908"/>
      <c r="LRP33" s="908"/>
      <c r="LRQ33" s="908"/>
      <c r="LRR33" s="908"/>
      <c r="LRS33" s="908"/>
      <c r="LRT33" s="908"/>
      <c r="LRU33" s="908"/>
      <c r="LRV33" s="908"/>
      <c r="LRW33" s="908"/>
      <c r="LRX33" s="908"/>
      <c r="LRY33" s="908"/>
      <c r="LRZ33" s="908"/>
      <c r="LSA33" s="908"/>
      <c r="LSB33" s="908"/>
      <c r="LSC33" s="908"/>
      <c r="LSD33" s="908"/>
      <c r="LSE33" s="908"/>
      <c r="LSF33" s="908"/>
      <c r="LSG33" s="908"/>
      <c r="LSH33" s="908"/>
      <c r="LSI33" s="908"/>
      <c r="LSJ33" s="908"/>
      <c r="LSK33" s="908"/>
      <c r="LSL33" s="908"/>
      <c r="LSM33" s="908"/>
      <c r="LSN33" s="908"/>
      <c r="LSO33" s="908"/>
      <c r="LSP33" s="908"/>
      <c r="LSQ33" s="908"/>
      <c r="LSR33" s="908"/>
      <c r="LSS33" s="908"/>
      <c r="LST33" s="908"/>
      <c r="LSU33" s="908"/>
      <c r="LSV33" s="908"/>
      <c r="LSW33" s="908"/>
      <c r="LSX33" s="908"/>
      <c r="LSY33" s="908"/>
      <c r="LSZ33" s="908"/>
      <c r="LTA33" s="908"/>
      <c r="LTB33" s="908"/>
      <c r="LTC33" s="908"/>
      <c r="LTD33" s="908"/>
      <c r="LTE33" s="908"/>
      <c r="LTF33" s="908"/>
      <c r="LTG33" s="908"/>
      <c r="LTH33" s="908"/>
      <c r="LTI33" s="908"/>
      <c r="LTJ33" s="908"/>
      <c r="LTK33" s="908"/>
      <c r="LTL33" s="908"/>
      <c r="LTM33" s="908"/>
      <c r="LTN33" s="908"/>
      <c r="LTO33" s="908"/>
      <c r="LTP33" s="908"/>
      <c r="LTQ33" s="908"/>
      <c r="LTR33" s="908"/>
      <c r="LTS33" s="908"/>
      <c r="LTT33" s="908"/>
      <c r="LTU33" s="908"/>
      <c r="LTV33" s="908"/>
      <c r="LTW33" s="908"/>
      <c r="LTX33" s="908"/>
      <c r="LTY33" s="908"/>
      <c r="LTZ33" s="908"/>
      <c r="LUA33" s="908"/>
      <c r="LUB33" s="908"/>
      <c r="LUC33" s="908"/>
      <c r="LUD33" s="908"/>
      <c r="LUE33" s="908"/>
      <c r="LUF33" s="908"/>
      <c r="LUG33" s="908"/>
      <c r="LUH33" s="908"/>
      <c r="LUI33" s="908"/>
      <c r="LUJ33" s="908"/>
      <c r="LUK33" s="908"/>
      <c r="LUL33" s="908"/>
      <c r="LUM33" s="908"/>
      <c r="LUN33" s="908"/>
      <c r="LUO33" s="908"/>
      <c r="LUP33" s="908"/>
      <c r="LUQ33" s="908"/>
      <c r="LUR33" s="908"/>
      <c r="LUS33" s="908"/>
      <c r="LUT33" s="908"/>
      <c r="LUU33" s="908"/>
      <c r="LUV33" s="908"/>
      <c r="LUW33" s="908"/>
      <c r="LUX33" s="908"/>
      <c r="LUY33" s="908"/>
      <c r="LUZ33" s="908"/>
      <c r="LVA33" s="908"/>
      <c r="LVB33" s="908"/>
      <c r="LVC33" s="908"/>
      <c r="LVD33" s="908"/>
      <c r="LVE33" s="908"/>
      <c r="LVF33" s="908"/>
      <c r="LVG33" s="908"/>
      <c r="LVH33" s="908"/>
      <c r="LVI33" s="908"/>
      <c r="LVJ33" s="908"/>
      <c r="LVK33" s="908"/>
      <c r="LVL33" s="908"/>
      <c r="LVM33" s="908"/>
      <c r="LVN33" s="908"/>
      <c r="LVO33" s="908"/>
      <c r="LVP33" s="908"/>
      <c r="LVQ33" s="908"/>
      <c r="LVR33" s="908"/>
      <c r="LVS33" s="908"/>
      <c r="LVT33" s="908"/>
      <c r="LVU33" s="908"/>
      <c r="LVV33" s="908"/>
      <c r="LVW33" s="908"/>
      <c r="LVX33" s="908"/>
      <c r="LVY33" s="908"/>
      <c r="LVZ33" s="908"/>
      <c r="LWA33" s="908"/>
      <c r="LWB33" s="908"/>
      <c r="LWC33" s="908"/>
      <c r="LWD33" s="908"/>
      <c r="LWE33" s="908"/>
      <c r="LWF33" s="908"/>
      <c r="LWG33" s="908"/>
      <c r="LWH33" s="908"/>
      <c r="LWI33" s="908"/>
      <c r="LWJ33" s="908"/>
      <c r="LWK33" s="908"/>
      <c r="LWL33" s="908"/>
      <c r="LWM33" s="908"/>
      <c r="LWN33" s="908"/>
      <c r="LWO33" s="908"/>
      <c r="LWP33" s="908"/>
      <c r="LWQ33" s="908"/>
      <c r="LWR33" s="908"/>
      <c r="LWS33" s="908"/>
      <c r="LWT33" s="908"/>
      <c r="LWU33" s="908"/>
      <c r="LWV33" s="908"/>
      <c r="LWW33" s="908"/>
      <c r="LWX33" s="908"/>
      <c r="LWY33" s="908"/>
      <c r="LWZ33" s="908"/>
      <c r="LXA33" s="908"/>
      <c r="LXB33" s="908"/>
      <c r="LXC33" s="908"/>
      <c r="LXD33" s="908"/>
      <c r="LXE33" s="908"/>
      <c r="LXF33" s="908"/>
      <c r="LXG33" s="908"/>
      <c r="LXH33" s="908"/>
      <c r="LXI33" s="908"/>
      <c r="LXJ33" s="908"/>
      <c r="LXK33" s="908"/>
      <c r="LXL33" s="908"/>
      <c r="LXM33" s="908"/>
      <c r="LXN33" s="908"/>
      <c r="LXO33" s="908"/>
      <c r="LXP33" s="908"/>
      <c r="LXQ33" s="908"/>
      <c r="LXR33" s="908"/>
      <c r="LXS33" s="908"/>
      <c r="LXT33" s="908"/>
      <c r="LXU33" s="908"/>
      <c r="LXV33" s="908"/>
      <c r="LXW33" s="908"/>
      <c r="LXX33" s="908"/>
      <c r="LXY33" s="908"/>
      <c r="LXZ33" s="908"/>
      <c r="LYA33" s="908"/>
      <c r="LYB33" s="908"/>
      <c r="LYC33" s="908"/>
      <c r="LYD33" s="908"/>
      <c r="LYE33" s="908"/>
      <c r="LYF33" s="908"/>
      <c r="LYG33" s="908"/>
      <c r="LYH33" s="908"/>
      <c r="LYI33" s="908"/>
      <c r="LYJ33" s="908"/>
      <c r="LYK33" s="908"/>
      <c r="LYL33" s="908"/>
      <c r="LYM33" s="908"/>
      <c r="LYN33" s="908"/>
      <c r="LYO33" s="908"/>
      <c r="LYP33" s="908"/>
      <c r="LYQ33" s="908"/>
      <c r="LYR33" s="908"/>
      <c r="LYS33" s="908"/>
      <c r="LYT33" s="908"/>
      <c r="LYU33" s="908"/>
      <c r="LYV33" s="908"/>
      <c r="LYW33" s="908"/>
      <c r="LYX33" s="908"/>
      <c r="LYY33" s="908"/>
      <c r="LYZ33" s="908"/>
      <c r="LZA33" s="908"/>
      <c r="LZB33" s="908"/>
      <c r="LZC33" s="908"/>
      <c r="LZD33" s="908"/>
      <c r="LZE33" s="908"/>
      <c r="LZF33" s="908"/>
      <c r="LZG33" s="908"/>
      <c r="LZH33" s="908"/>
      <c r="LZI33" s="908"/>
      <c r="LZJ33" s="908"/>
      <c r="LZK33" s="908"/>
      <c r="LZL33" s="908"/>
      <c r="LZM33" s="908"/>
      <c r="LZN33" s="908"/>
      <c r="LZO33" s="908"/>
      <c r="LZP33" s="908"/>
      <c r="LZQ33" s="908"/>
      <c r="LZR33" s="908"/>
      <c r="LZS33" s="908"/>
      <c r="LZT33" s="908"/>
      <c r="LZU33" s="908"/>
      <c r="LZV33" s="908"/>
      <c r="LZW33" s="908"/>
      <c r="LZX33" s="908"/>
      <c r="LZY33" s="908"/>
      <c r="LZZ33" s="908"/>
      <c r="MAA33" s="908"/>
      <c r="MAB33" s="908"/>
      <c r="MAC33" s="908"/>
      <c r="MAD33" s="908"/>
      <c r="MAE33" s="908"/>
      <c r="MAF33" s="908"/>
      <c r="MAG33" s="908"/>
      <c r="MAH33" s="908"/>
      <c r="MAI33" s="908"/>
      <c r="MAJ33" s="908"/>
      <c r="MAK33" s="908"/>
      <c r="MAL33" s="908"/>
      <c r="MAM33" s="908"/>
      <c r="MAN33" s="908"/>
      <c r="MAO33" s="908"/>
      <c r="MAP33" s="908"/>
      <c r="MAQ33" s="908"/>
      <c r="MAR33" s="908"/>
      <c r="MAS33" s="908"/>
      <c r="MAT33" s="908"/>
      <c r="MAU33" s="908"/>
      <c r="MAV33" s="908"/>
      <c r="MAW33" s="908"/>
      <c r="MAX33" s="908"/>
      <c r="MAY33" s="908"/>
      <c r="MAZ33" s="908"/>
      <c r="MBA33" s="908"/>
      <c r="MBB33" s="908"/>
      <c r="MBC33" s="908"/>
      <c r="MBD33" s="908"/>
      <c r="MBE33" s="908"/>
      <c r="MBF33" s="908"/>
      <c r="MBG33" s="908"/>
      <c r="MBH33" s="908"/>
      <c r="MBI33" s="908"/>
      <c r="MBJ33" s="908"/>
      <c r="MBK33" s="908"/>
      <c r="MBL33" s="908"/>
      <c r="MBM33" s="908"/>
      <c r="MBN33" s="908"/>
      <c r="MBO33" s="908"/>
      <c r="MBP33" s="908"/>
      <c r="MBQ33" s="908"/>
      <c r="MBR33" s="908"/>
      <c r="MBS33" s="908"/>
      <c r="MBT33" s="908"/>
      <c r="MBU33" s="908"/>
      <c r="MBV33" s="908"/>
      <c r="MBW33" s="908"/>
      <c r="MBX33" s="908"/>
      <c r="MBY33" s="908"/>
      <c r="MBZ33" s="908"/>
      <c r="MCA33" s="908"/>
      <c r="MCB33" s="908"/>
      <c r="MCC33" s="908"/>
      <c r="MCD33" s="908"/>
      <c r="MCE33" s="908"/>
      <c r="MCF33" s="908"/>
      <c r="MCG33" s="908"/>
      <c r="MCH33" s="908"/>
      <c r="MCI33" s="908"/>
      <c r="MCJ33" s="908"/>
      <c r="MCK33" s="908"/>
      <c r="MCL33" s="908"/>
      <c r="MCM33" s="908"/>
      <c r="MCN33" s="908"/>
      <c r="MCO33" s="908"/>
      <c r="MCP33" s="908"/>
      <c r="MCQ33" s="908"/>
      <c r="MCR33" s="908"/>
      <c r="MCS33" s="908"/>
      <c r="MCT33" s="908"/>
      <c r="MCU33" s="908"/>
      <c r="MCV33" s="908"/>
      <c r="MCW33" s="908"/>
      <c r="MCX33" s="908"/>
      <c r="MCY33" s="908"/>
      <c r="MCZ33" s="908"/>
      <c r="MDA33" s="908"/>
      <c r="MDB33" s="908"/>
      <c r="MDC33" s="908"/>
      <c r="MDD33" s="908"/>
      <c r="MDE33" s="908"/>
      <c r="MDF33" s="908"/>
      <c r="MDG33" s="908"/>
      <c r="MDH33" s="908"/>
      <c r="MDI33" s="908"/>
      <c r="MDJ33" s="908"/>
      <c r="MDK33" s="908"/>
      <c r="MDL33" s="908"/>
      <c r="MDM33" s="908"/>
      <c r="MDN33" s="908"/>
      <c r="MDO33" s="908"/>
      <c r="MDP33" s="908"/>
      <c r="MDQ33" s="908"/>
      <c r="MDR33" s="908"/>
      <c r="MDS33" s="908"/>
      <c r="MDT33" s="908"/>
      <c r="MDU33" s="908"/>
      <c r="MDV33" s="908"/>
      <c r="MDW33" s="908"/>
      <c r="MDX33" s="908"/>
      <c r="MDY33" s="908"/>
      <c r="MDZ33" s="908"/>
      <c r="MEA33" s="908"/>
      <c r="MEB33" s="908"/>
      <c r="MEC33" s="908"/>
      <c r="MED33" s="908"/>
      <c r="MEE33" s="908"/>
      <c r="MEF33" s="908"/>
      <c r="MEG33" s="908"/>
      <c r="MEH33" s="908"/>
      <c r="MEI33" s="908"/>
      <c r="MEJ33" s="908"/>
      <c r="MEK33" s="908"/>
      <c r="MEL33" s="908"/>
      <c r="MEM33" s="908"/>
      <c r="MEN33" s="908"/>
      <c r="MEO33" s="908"/>
      <c r="MEP33" s="908"/>
      <c r="MEQ33" s="908"/>
      <c r="MER33" s="908"/>
      <c r="MES33" s="908"/>
      <c r="MET33" s="908"/>
      <c r="MEU33" s="908"/>
      <c r="MEV33" s="908"/>
      <c r="MEW33" s="908"/>
      <c r="MEX33" s="908"/>
      <c r="MEY33" s="908"/>
      <c r="MEZ33" s="908"/>
      <c r="MFA33" s="908"/>
      <c r="MFB33" s="908"/>
      <c r="MFC33" s="908"/>
      <c r="MFD33" s="908"/>
      <c r="MFE33" s="908"/>
      <c r="MFF33" s="908"/>
      <c r="MFG33" s="908"/>
      <c r="MFH33" s="908"/>
      <c r="MFI33" s="908"/>
      <c r="MFJ33" s="908"/>
      <c r="MFK33" s="908"/>
      <c r="MFL33" s="908"/>
      <c r="MFM33" s="908"/>
      <c r="MFN33" s="908"/>
      <c r="MFO33" s="908"/>
      <c r="MFP33" s="908"/>
      <c r="MFQ33" s="908"/>
      <c r="MFR33" s="908"/>
      <c r="MFS33" s="908"/>
      <c r="MFT33" s="908"/>
      <c r="MFU33" s="908"/>
      <c r="MFV33" s="908"/>
      <c r="MFW33" s="908"/>
      <c r="MFX33" s="908"/>
      <c r="MFY33" s="908"/>
      <c r="MFZ33" s="908"/>
      <c r="MGA33" s="908"/>
      <c r="MGB33" s="908"/>
      <c r="MGC33" s="908"/>
      <c r="MGD33" s="908"/>
      <c r="MGE33" s="908"/>
      <c r="MGF33" s="908"/>
      <c r="MGG33" s="908"/>
      <c r="MGH33" s="908"/>
      <c r="MGI33" s="908"/>
      <c r="MGJ33" s="908"/>
      <c r="MGK33" s="908"/>
      <c r="MGL33" s="908"/>
      <c r="MGM33" s="908"/>
      <c r="MGN33" s="908"/>
      <c r="MGO33" s="908"/>
      <c r="MGP33" s="908"/>
      <c r="MGQ33" s="908"/>
      <c r="MGR33" s="908"/>
      <c r="MGS33" s="908"/>
      <c r="MGT33" s="908"/>
      <c r="MGU33" s="908"/>
      <c r="MGV33" s="908"/>
      <c r="MGW33" s="908"/>
      <c r="MGX33" s="908"/>
      <c r="MGY33" s="908"/>
      <c r="MGZ33" s="908"/>
      <c r="MHA33" s="908"/>
      <c r="MHB33" s="908"/>
      <c r="MHC33" s="908"/>
      <c r="MHD33" s="908"/>
      <c r="MHE33" s="908"/>
      <c r="MHF33" s="908"/>
      <c r="MHG33" s="908"/>
      <c r="MHH33" s="908"/>
      <c r="MHI33" s="908"/>
      <c r="MHJ33" s="908"/>
      <c r="MHK33" s="908"/>
      <c r="MHL33" s="908"/>
      <c r="MHM33" s="908"/>
      <c r="MHN33" s="908"/>
      <c r="MHO33" s="908"/>
      <c r="MHP33" s="908"/>
      <c r="MHQ33" s="908"/>
      <c r="MHR33" s="908"/>
      <c r="MHS33" s="908"/>
      <c r="MHT33" s="908"/>
      <c r="MHU33" s="908"/>
      <c r="MHV33" s="908"/>
      <c r="MHW33" s="908"/>
      <c r="MHX33" s="908"/>
      <c r="MHY33" s="908"/>
      <c r="MHZ33" s="908"/>
      <c r="MIA33" s="908"/>
      <c r="MIB33" s="908"/>
      <c r="MIC33" s="908"/>
      <c r="MID33" s="908"/>
      <c r="MIE33" s="908"/>
      <c r="MIF33" s="908"/>
      <c r="MIG33" s="908"/>
      <c r="MIH33" s="908"/>
      <c r="MII33" s="908"/>
      <c r="MIJ33" s="908"/>
      <c r="MIK33" s="908"/>
      <c r="MIL33" s="908"/>
      <c r="MIM33" s="908"/>
      <c r="MIN33" s="908"/>
      <c r="MIO33" s="908"/>
      <c r="MIP33" s="908"/>
      <c r="MIQ33" s="908"/>
      <c r="MIR33" s="908"/>
      <c r="MIS33" s="908"/>
      <c r="MIT33" s="908"/>
      <c r="MIU33" s="908"/>
      <c r="MIV33" s="908"/>
      <c r="MIW33" s="908"/>
      <c r="MIX33" s="908"/>
      <c r="MIY33" s="908"/>
      <c r="MIZ33" s="908"/>
      <c r="MJA33" s="908"/>
      <c r="MJB33" s="908"/>
      <c r="MJC33" s="908"/>
      <c r="MJD33" s="908"/>
      <c r="MJE33" s="908"/>
      <c r="MJF33" s="908"/>
      <c r="MJG33" s="908"/>
      <c r="MJH33" s="908"/>
      <c r="MJI33" s="908"/>
      <c r="MJJ33" s="908"/>
      <c r="MJK33" s="908"/>
      <c r="MJL33" s="908"/>
      <c r="MJM33" s="908"/>
      <c r="MJN33" s="908"/>
      <c r="MJO33" s="908"/>
      <c r="MJP33" s="908"/>
      <c r="MJQ33" s="908"/>
      <c r="MJR33" s="908"/>
      <c r="MJS33" s="908"/>
      <c r="MJT33" s="908"/>
      <c r="MJU33" s="908"/>
      <c r="MJV33" s="908"/>
      <c r="MJW33" s="908"/>
      <c r="MJX33" s="908"/>
      <c r="MJY33" s="908"/>
      <c r="MJZ33" s="908"/>
      <c r="MKA33" s="908"/>
      <c r="MKB33" s="908"/>
      <c r="MKC33" s="908"/>
      <c r="MKD33" s="908"/>
      <c r="MKE33" s="908"/>
      <c r="MKF33" s="908"/>
      <c r="MKG33" s="908"/>
      <c r="MKH33" s="908"/>
      <c r="MKI33" s="908"/>
      <c r="MKJ33" s="908"/>
      <c r="MKK33" s="908"/>
      <c r="MKL33" s="908"/>
      <c r="MKM33" s="908"/>
      <c r="MKN33" s="908"/>
      <c r="MKO33" s="908"/>
      <c r="MKP33" s="908"/>
      <c r="MKQ33" s="908"/>
      <c r="MKR33" s="908"/>
      <c r="MKS33" s="908"/>
      <c r="MKT33" s="908"/>
      <c r="MKU33" s="908"/>
      <c r="MKV33" s="908"/>
      <c r="MKW33" s="908"/>
      <c r="MKX33" s="908"/>
      <c r="MKY33" s="908"/>
      <c r="MKZ33" s="908"/>
      <c r="MLA33" s="908"/>
      <c r="MLB33" s="908"/>
      <c r="MLC33" s="908"/>
      <c r="MLD33" s="908"/>
      <c r="MLE33" s="908"/>
      <c r="MLF33" s="908"/>
      <c r="MLG33" s="908"/>
      <c r="MLH33" s="908"/>
      <c r="MLI33" s="908"/>
      <c r="MLJ33" s="908"/>
      <c r="MLK33" s="908"/>
      <c r="MLL33" s="908"/>
      <c r="MLM33" s="908"/>
      <c r="MLN33" s="908"/>
      <c r="MLO33" s="908"/>
      <c r="MLP33" s="908"/>
      <c r="MLQ33" s="908"/>
      <c r="MLR33" s="908"/>
      <c r="MLS33" s="908"/>
      <c r="MLT33" s="908"/>
      <c r="MLU33" s="908"/>
      <c r="MLV33" s="908"/>
      <c r="MLW33" s="908"/>
      <c r="MLX33" s="908"/>
      <c r="MLY33" s="908"/>
      <c r="MLZ33" s="908"/>
      <c r="MMA33" s="908"/>
      <c r="MMB33" s="908"/>
      <c r="MMC33" s="908"/>
      <c r="MMD33" s="908"/>
      <c r="MME33" s="908"/>
      <c r="MMF33" s="908"/>
      <c r="MMG33" s="908"/>
      <c r="MMH33" s="908"/>
      <c r="MMI33" s="908"/>
      <c r="MMJ33" s="908"/>
      <c r="MMK33" s="908"/>
      <c r="MML33" s="908"/>
      <c r="MMM33" s="908"/>
      <c r="MMN33" s="908"/>
      <c r="MMO33" s="908"/>
      <c r="MMP33" s="908"/>
      <c r="MMQ33" s="908"/>
      <c r="MMR33" s="908"/>
      <c r="MMS33" s="908"/>
      <c r="MMT33" s="908"/>
      <c r="MMU33" s="908"/>
      <c r="MMV33" s="908"/>
      <c r="MMW33" s="908"/>
      <c r="MMX33" s="908"/>
      <c r="MMY33" s="908"/>
      <c r="MMZ33" s="908"/>
      <c r="MNA33" s="908"/>
      <c r="MNB33" s="908"/>
      <c r="MNC33" s="908"/>
      <c r="MND33" s="908"/>
      <c r="MNE33" s="908"/>
      <c r="MNF33" s="908"/>
      <c r="MNG33" s="908"/>
      <c r="MNH33" s="908"/>
      <c r="MNI33" s="908"/>
      <c r="MNJ33" s="908"/>
      <c r="MNK33" s="908"/>
      <c r="MNL33" s="908"/>
      <c r="MNM33" s="908"/>
      <c r="MNN33" s="908"/>
      <c r="MNO33" s="908"/>
      <c r="MNP33" s="908"/>
      <c r="MNQ33" s="908"/>
      <c r="MNR33" s="908"/>
      <c r="MNS33" s="908"/>
      <c r="MNT33" s="908"/>
      <c r="MNU33" s="908"/>
      <c r="MNV33" s="908"/>
      <c r="MNW33" s="908"/>
      <c r="MNX33" s="908"/>
      <c r="MNY33" s="908"/>
      <c r="MNZ33" s="908"/>
      <c r="MOA33" s="908"/>
      <c r="MOB33" s="908"/>
      <c r="MOC33" s="908"/>
      <c r="MOD33" s="908"/>
      <c r="MOE33" s="908"/>
      <c r="MOF33" s="908"/>
      <c r="MOG33" s="908"/>
      <c r="MOH33" s="908"/>
      <c r="MOI33" s="908"/>
      <c r="MOJ33" s="908"/>
      <c r="MOK33" s="908"/>
      <c r="MOL33" s="908"/>
      <c r="MOM33" s="908"/>
      <c r="MON33" s="908"/>
      <c r="MOO33" s="908"/>
      <c r="MOP33" s="908"/>
      <c r="MOQ33" s="908"/>
      <c r="MOR33" s="908"/>
      <c r="MOS33" s="908"/>
      <c r="MOT33" s="908"/>
      <c r="MOU33" s="908"/>
      <c r="MOV33" s="908"/>
      <c r="MOW33" s="908"/>
      <c r="MOX33" s="908"/>
      <c r="MOY33" s="908"/>
      <c r="MOZ33" s="908"/>
      <c r="MPA33" s="908"/>
      <c r="MPB33" s="908"/>
      <c r="MPC33" s="908"/>
      <c r="MPD33" s="908"/>
      <c r="MPE33" s="908"/>
      <c r="MPF33" s="908"/>
      <c r="MPG33" s="908"/>
      <c r="MPH33" s="908"/>
      <c r="MPI33" s="908"/>
      <c r="MPJ33" s="908"/>
      <c r="MPK33" s="908"/>
      <c r="MPL33" s="908"/>
      <c r="MPM33" s="908"/>
      <c r="MPN33" s="908"/>
      <c r="MPO33" s="908"/>
      <c r="MPP33" s="908"/>
      <c r="MPQ33" s="908"/>
      <c r="MPR33" s="908"/>
      <c r="MPS33" s="908"/>
      <c r="MPT33" s="908"/>
      <c r="MPU33" s="908"/>
      <c r="MPV33" s="908"/>
      <c r="MPW33" s="908"/>
      <c r="MPX33" s="908"/>
      <c r="MPY33" s="908"/>
      <c r="MPZ33" s="908"/>
      <c r="MQA33" s="908"/>
      <c r="MQB33" s="908"/>
      <c r="MQC33" s="908"/>
      <c r="MQD33" s="908"/>
      <c r="MQE33" s="908"/>
      <c r="MQF33" s="908"/>
      <c r="MQG33" s="908"/>
      <c r="MQH33" s="908"/>
      <c r="MQI33" s="908"/>
      <c r="MQJ33" s="908"/>
      <c r="MQK33" s="908"/>
      <c r="MQL33" s="908"/>
      <c r="MQM33" s="908"/>
      <c r="MQN33" s="908"/>
      <c r="MQO33" s="908"/>
      <c r="MQP33" s="908"/>
      <c r="MQQ33" s="908"/>
      <c r="MQR33" s="908"/>
      <c r="MQS33" s="908"/>
      <c r="MQT33" s="908"/>
      <c r="MQU33" s="908"/>
      <c r="MQV33" s="908"/>
      <c r="MQW33" s="908"/>
      <c r="MQX33" s="908"/>
      <c r="MQY33" s="908"/>
      <c r="MQZ33" s="908"/>
      <c r="MRA33" s="908"/>
      <c r="MRB33" s="908"/>
      <c r="MRC33" s="908"/>
      <c r="MRD33" s="908"/>
      <c r="MRE33" s="908"/>
      <c r="MRF33" s="908"/>
      <c r="MRG33" s="908"/>
      <c r="MRH33" s="908"/>
      <c r="MRI33" s="908"/>
      <c r="MRJ33" s="908"/>
      <c r="MRK33" s="908"/>
      <c r="MRL33" s="908"/>
      <c r="MRM33" s="908"/>
      <c r="MRN33" s="908"/>
      <c r="MRO33" s="908"/>
      <c r="MRP33" s="908"/>
      <c r="MRQ33" s="908"/>
      <c r="MRR33" s="908"/>
      <c r="MRS33" s="908"/>
      <c r="MRT33" s="908"/>
      <c r="MRU33" s="908"/>
      <c r="MRV33" s="908"/>
      <c r="MRW33" s="908"/>
      <c r="MRX33" s="908"/>
      <c r="MRY33" s="908"/>
      <c r="MRZ33" s="908"/>
      <c r="MSA33" s="908"/>
      <c r="MSB33" s="908"/>
      <c r="MSC33" s="908"/>
      <c r="MSD33" s="908"/>
      <c r="MSE33" s="908"/>
      <c r="MSF33" s="908"/>
      <c r="MSG33" s="908"/>
      <c r="MSH33" s="908"/>
      <c r="MSI33" s="908"/>
      <c r="MSJ33" s="908"/>
      <c r="MSK33" s="908"/>
      <c r="MSL33" s="908"/>
      <c r="MSM33" s="908"/>
      <c r="MSN33" s="908"/>
      <c r="MSO33" s="908"/>
      <c r="MSP33" s="908"/>
      <c r="MSQ33" s="908"/>
      <c r="MSR33" s="908"/>
      <c r="MSS33" s="908"/>
      <c r="MST33" s="908"/>
      <c r="MSU33" s="908"/>
      <c r="MSV33" s="908"/>
      <c r="MSW33" s="908"/>
      <c r="MSX33" s="908"/>
      <c r="MSY33" s="908"/>
      <c r="MSZ33" s="908"/>
      <c r="MTA33" s="908"/>
      <c r="MTB33" s="908"/>
      <c r="MTC33" s="908"/>
      <c r="MTD33" s="908"/>
      <c r="MTE33" s="908"/>
      <c r="MTF33" s="908"/>
      <c r="MTG33" s="908"/>
      <c r="MTH33" s="908"/>
      <c r="MTI33" s="908"/>
      <c r="MTJ33" s="908"/>
      <c r="MTK33" s="908"/>
      <c r="MTL33" s="908"/>
      <c r="MTM33" s="908"/>
      <c r="MTN33" s="908"/>
      <c r="MTO33" s="908"/>
      <c r="MTP33" s="908"/>
      <c r="MTQ33" s="908"/>
      <c r="MTR33" s="908"/>
      <c r="MTS33" s="908"/>
      <c r="MTT33" s="908"/>
      <c r="MTU33" s="908"/>
      <c r="MTV33" s="908"/>
      <c r="MTW33" s="908"/>
      <c r="MTX33" s="908"/>
      <c r="MTY33" s="908"/>
      <c r="MTZ33" s="908"/>
      <c r="MUA33" s="908"/>
      <c r="MUB33" s="908"/>
      <c r="MUC33" s="908"/>
      <c r="MUD33" s="908"/>
      <c r="MUE33" s="908"/>
      <c r="MUF33" s="908"/>
      <c r="MUG33" s="908"/>
      <c r="MUH33" s="908"/>
      <c r="MUI33" s="908"/>
      <c r="MUJ33" s="908"/>
      <c r="MUK33" s="908"/>
      <c r="MUL33" s="908"/>
      <c r="MUM33" s="908"/>
      <c r="MUN33" s="908"/>
      <c r="MUO33" s="908"/>
      <c r="MUP33" s="908"/>
      <c r="MUQ33" s="908"/>
      <c r="MUR33" s="908"/>
      <c r="MUS33" s="908"/>
      <c r="MUT33" s="908"/>
      <c r="MUU33" s="908"/>
      <c r="MUV33" s="908"/>
      <c r="MUW33" s="908"/>
      <c r="MUX33" s="908"/>
      <c r="MUY33" s="908"/>
      <c r="MUZ33" s="908"/>
      <c r="MVA33" s="908"/>
      <c r="MVB33" s="908"/>
      <c r="MVC33" s="908"/>
      <c r="MVD33" s="908"/>
      <c r="MVE33" s="908"/>
      <c r="MVF33" s="908"/>
      <c r="MVG33" s="908"/>
      <c r="MVH33" s="908"/>
      <c r="MVI33" s="908"/>
      <c r="MVJ33" s="908"/>
      <c r="MVK33" s="908"/>
      <c r="MVL33" s="908"/>
      <c r="MVM33" s="908"/>
      <c r="MVN33" s="908"/>
      <c r="MVO33" s="908"/>
      <c r="MVP33" s="908"/>
      <c r="MVQ33" s="908"/>
      <c r="MVR33" s="908"/>
      <c r="MVS33" s="908"/>
      <c r="MVT33" s="908"/>
      <c r="MVU33" s="908"/>
      <c r="MVV33" s="908"/>
      <c r="MVW33" s="908"/>
      <c r="MVX33" s="908"/>
      <c r="MVY33" s="908"/>
      <c r="MVZ33" s="908"/>
      <c r="MWA33" s="908"/>
      <c r="MWB33" s="908"/>
      <c r="MWC33" s="908"/>
      <c r="MWD33" s="908"/>
      <c r="MWE33" s="908"/>
      <c r="MWF33" s="908"/>
      <c r="MWG33" s="908"/>
      <c r="MWH33" s="908"/>
      <c r="MWI33" s="908"/>
      <c r="MWJ33" s="908"/>
      <c r="MWK33" s="908"/>
      <c r="MWL33" s="908"/>
      <c r="MWM33" s="908"/>
      <c r="MWN33" s="908"/>
      <c r="MWO33" s="908"/>
      <c r="MWP33" s="908"/>
      <c r="MWQ33" s="908"/>
      <c r="MWR33" s="908"/>
      <c r="MWS33" s="908"/>
      <c r="MWT33" s="908"/>
      <c r="MWU33" s="908"/>
      <c r="MWV33" s="908"/>
      <c r="MWW33" s="908"/>
      <c r="MWX33" s="908"/>
      <c r="MWY33" s="908"/>
      <c r="MWZ33" s="908"/>
      <c r="MXA33" s="908"/>
      <c r="MXB33" s="908"/>
      <c r="MXC33" s="908"/>
      <c r="MXD33" s="908"/>
      <c r="MXE33" s="908"/>
      <c r="MXF33" s="908"/>
      <c r="MXG33" s="908"/>
      <c r="MXH33" s="908"/>
      <c r="MXI33" s="908"/>
      <c r="MXJ33" s="908"/>
      <c r="MXK33" s="908"/>
      <c r="MXL33" s="908"/>
      <c r="MXM33" s="908"/>
      <c r="MXN33" s="908"/>
      <c r="MXO33" s="908"/>
      <c r="MXP33" s="908"/>
      <c r="MXQ33" s="908"/>
      <c r="MXR33" s="908"/>
      <c r="MXS33" s="908"/>
      <c r="MXT33" s="908"/>
      <c r="MXU33" s="908"/>
      <c r="MXV33" s="908"/>
      <c r="MXW33" s="908"/>
      <c r="MXX33" s="908"/>
      <c r="MXY33" s="908"/>
      <c r="MXZ33" s="908"/>
      <c r="MYA33" s="908"/>
      <c r="MYB33" s="908"/>
      <c r="MYC33" s="908"/>
      <c r="MYD33" s="908"/>
      <c r="MYE33" s="908"/>
      <c r="MYF33" s="908"/>
      <c r="MYG33" s="908"/>
      <c r="MYH33" s="908"/>
      <c r="MYI33" s="908"/>
      <c r="MYJ33" s="908"/>
      <c r="MYK33" s="908"/>
      <c r="MYL33" s="908"/>
      <c r="MYM33" s="908"/>
      <c r="MYN33" s="908"/>
      <c r="MYO33" s="908"/>
      <c r="MYP33" s="908"/>
      <c r="MYQ33" s="908"/>
      <c r="MYR33" s="908"/>
      <c r="MYS33" s="908"/>
      <c r="MYT33" s="908"/>
      <c r="MYU33" s="908"/>
      <c r="MYV33" s="908"/>
      <c r="MYW33" s="908"/>
      <c r="MYX33" s="908"/>
      <c r="MYY33" s="908"/>
      <c r="MYZ33" s="908"/>
      <c r="MZA33" s="908"/>
      <c r="MZB33" s="908"/>
      <c r="MZC33" s="908"/>
      <c r="MZD33" s="908"/>
      <c r="MZE33" s="908"/>
      <c r="MZF33" s="908"/>
      <c r="MZG33" s="908"/>
      <c r="MZH33" s="908"/>
      <c r="MZI33" s="908"/>
      <c r="MZJ33" s="908"/>
      <c r="MZK33" s="908"/>
      <c r="MZL33" s="908"/>
      <c r="MZM33" s="908"/>
      <c r="MZN33" s="908"/>
      <c r="MZO33" s="908"/>
      <c r="MZP33" s="908"/>
      <c r="MZQ33" s="908"/>
      <c r="MZR33" s="908"/>
      <c r="MZS33" s="908"/>
      <c r="MZT33" s="908"/>
      <c r="MZU33" s="908"/>
      <c r="MZV33" s="908"/>
      <c r="MZW33" s="908"/>
      <c r="MZX33" s="908"/>
      <c r="MZY33" s="908"/>
      <c r="MZZ33" s="908"/>
      <c r="NAA33" s="908"/>
      <c r="NAB33" s="908"/>
      <c r="NAC33" s="908"/>
      <c r="NAD33" s="908"/>
      <c r="NAE33" s="908"/>
      <c r="NAF33" s="908"/>
      <c r="NAG33" s="908"/>
      <c r="NAH33" s="908"/>
      <c r="NAI33" s="908"/>
      <c r="NAJ33" s="908"/>
      <c r="NAK33" s="908"/>
      <c r="NAL33" s="908"/>
      <c r="NAM33" s="908"/>
      <c r="NAN33" s="908"/>
      <c r="NAO33" s="908"/>
      <c r="NAP33" s="908"/>
      <c r="NAQ33" s="908"/>
      <c r="NAR33" s="908"/>
      <c r="NAS33" s="908"/>
      <c r="NAT33" s="908"/>
      <c r="NAU33" s="908"/>
      <c r="NAV33" s="908"/>
      <c r="NAW33" s="908"/>
      <c r="NAX33" s="908"/>
      <c r="NAY33" s="908"/>
      <c r="NAZ33" s="908"/>
      <c r="NBA33" s="908"/>
      <c r="NBB33" s="908"/>
      <c r="NBC33" s="908"/>
      <c r="NBD33" s="908"/>
      <c r="NBE33" s="908"/>
      <c r="NBF33" s="908"/>
      <c r="NBG33" s="908"/>
      <c r="NBH33" s="908"/>
      <c r="NBI33" s="908"/>
      <c r="NBJ33" s="908"/>
      <c r="NBK33" s="908"/>
      <c r="NBL33" s="908"/>
      <c r="NBM33" s="908"/>
      <c r="NBN33" s="908"/>
      <c r="NBO33" s="908"/>
      <c r="NBP33" s="908"/>
      <c r="NBQ33" s="908"/>
      <c r="NBR33" s="908"/>
      <c r="NBS33" s="908"/>
      <c r="NBT33" s="908"/>
      <c r="NBU33" s="908"/>
      <c r="NBV33" s="908"/>
      <c r="NBW33" s="908"/>
      <c r="NBX33" s="908"/>
      <c r="NBY33" s="908"/>
      <c r="NBZ33" s="908"/>
      <c r="NCA33" s="908"/>
      <c r="NCB33" s="908"/>
      <c r="NCC33" s="908"/>
      <c r="NCD33" s="908"/>
      <c r="NCE33" s="908"/>
      <c r="NCF33" s="908"/>
      <c r="NCG33" s="908"/>
      <c r="NCH33" s="908"/>
      <c r="NCI33" s="908"/>
      <c r="NCJ33" s="908"/>
      <c r="NCK33" s="908"/>
      <c r="NCL33" s="908"/>
      <c r="NCM33" s="908"/>
      <c r="NCN33" s="908"/>
      <c r="NCO33" s="908"/>
      <c r="NCP33" s="908"/>
      <c r="NCQ33" s="908"/>
      <c r="NCR33" s="908"/>
      <c r="NCS33" s="908"/>
      <c r="NCT33" s="908"/>
      <c r="NCU33" s="908"/>
      <c r="NCV33" s="908"/>
      <c r="NCW33" s="908"/>
      <c r="NCX33" s="908"/>
      <c r="NCY33" s="908"/>
      <c r="NCZ33" s="908"/>
      <c r="NDA33" s="908"/>
      <c r="NDB33" s="908"/>
      <c r="NDC33" s="908"/>
      <c r="NDD33" s="908"/>
      <c r="NDE33" s="908"/>
      <c r="NDF33" s="908"/>
      <c r="NDG33" s="908"/>
      <c r="NDH33" s="908"/>
      <c r="NDI33" s="908"/>
      <c r="NDJ33" s="908"/>
      <c r="NDK33" s="908"/>
      <c r="NDL33" s="908"/>
      <c r="NDM33" s="908"/>
      <c r="NDN33" s="908"/>
      <c r="NDO33" s="908"/>
      <c r="NDP33" s="908"/>
      <c r="NDQ33" s="908"/>
      <c r="NDR33" s="908"/>
      <c r="NDS33" s="908"/>
      <c r="NDT33" s="908"/>
      <c r="NDU33" s="908"/>
      <c r="NDV33" s="908"/>
      <c r="NDW33" s="908"/>
      <c r="NDX33" s="908"/>
      <c r="NDY33" s="908"/>
      <c r="NDZ33" s="908"/>
      <c r="NEA33" s="908"/>
      <c r="NEB33" s="908"/>
      <c r="NEC33" s="908"/>
      <c r="NED33" s="908"/>
      <c r="NEE33" s="908"/>
      <c r="NEF33" s="908"/>
      <c r="NEG33" s="908"/>
      <c r="NEH33" s="908"/>
      <c r="NEI33" s="908"/>
      <c r="NEJ33" s="908"/>
      <c r="NEK33" s="908"/>
      <c r="NEL33" s="908"/>
      <c r="NEM33" s="908"/>
      <c r="NEN33" s="908"/>
      <c r="NEO33" s="908"/>
      <c r="NEP33" s="908"/>
      <c r="NEQ33" s="908"/>
      <c r="NER33" s="908"/>
      <c r="NES33" s="908"/>
      <c r="NET33" s="908"/>
      <c r="NEU33" s="908"/>
      <c r="NEV33" s="908"/>
      <c r="NEW33" s="908"/>
      <c r="NEX33" s="908"/>
      <c r="NEY33" s="908"/>
      <c r="NEZ33" s="908"/>
      <c r="NFA33" s="908"/>
      <c r="NFB33" s="908"/>
      <c r="NFC33" s="908"/>
      <c r="NFD33" s="908"/>
      <c r="NFE33" s="908"/>
      <c r="NFF33" s="908"/>
      <c r="NFG33" s="908"/>
      <c r="NFH33" s="908"/>
      <c r="NFI33" s="908"/>
      <c r="NFJ33" s="908"/>
      <c r="NFK33" s="908"/>
      <c r="NFL33" s="908"/>
      <c r="NFM33" s="908"/>
      <c r="NFN33" s="908"/>
      <c r="NFO33" s="908"/>
      <c r="NFP33" s="908"/>
      <c r="NFQ33" s="908"/>
      <c r="NFR33" s="908"/>
      <c r="NFS33" s="908"/>
      <c r="NFT33" s="908"/>
      <c r="NFU33" s="908"/>
      <c r="NFV33" s="908"/>
      <c r="NFW33" s="908"/>
      <c r="NFX33" s="908"/>
      <c r="NFY33" s="908"/>
      <c r="NFZ33" s="908"/>
      <c r="NGA33" s="908"/>
      <c r="NGB33" s="908"/>
      <c r="NGC33" s="908"/>
      <c r="NGD33" s="908"/>
      <c r="NGE33" s="908"/>
      <c r="NGF33" s="908"/>
      <c r="NGG33" s="908"/>
      <c r="NGH33" s="908"/>
      <c r="NGI33" s="908"/>
      <c r="NGJ33" s="908"/>
      <c r="NGK33" s="908"/>
      <c r="NGL33" s="908"/>
      <c r="NGM33" s="908"/>
      <c r="NGN33" s="908"/>
      <c r="NGO33" s="908"/>
      <c r="NGP33" s="908"/>
      <c r="NGQ33" s="908"/>
      <c r="NGR33" s="908"/>
      <c r="NGS33" s="908"/>
      <c r="NGT33" s="908"/>
      <c r="NGU33" s="908"/>
      <c r="NGV33" s="908"/>
      <c r="NGW33" s="908"/>
      <c r="NGX33" s="908"/>
      <c r="NGY33" s="908"/>
      <c r="NGZ33" s="908"/>
      <c r="NHA33" s="908"/>
      <c r="NHB33" s="908"/>
      <c r="NHC33" s="908"/>
      <c r="NHD33" s="908"/>
      <c r="NHE33" s="908"/>
      <c r="NHF33" s="908"/>
      <c r="NHG33" s="908"/>
      <c r="NHH33" s="908"/>
      <c r="NHI33" s="908"/>
      <c r="NHJ33" s="908"/>
      <c r="NHK33" s="908"/>
      <c r="NHL33" s="908"/>
      <c r="NHM33" s="908"/>
      <c r="NHN33" s="908"/>
      <c r="NHO33" s="908"/>
      <c r="NHP33" s="908"/>
      <c r="NHQ33" s="908"/>
      <c r="NHR33" s="908"/>
      <c r="NHS33" s="908"/>
      <c r="NHT33" s="908"/>
      <c r="NHU33" s="908"/>
      <c r="NHV33" s="908"/>
      <c r="NHW33" s="908"/>
      <c r="NHX33" s="908"/>
      <c r="NHY33" s="908"/>
      <c r="NHZ33" s="908"/>
      <c r="NIA33" s="908"/>
      <c r="NIB33" s="908"/>
      <c r="NIC33" s="908"/>
      <c r="NID33" s="908"/>
      <c r="NIE33" s="908"/>
      <c r="NIF33" s="908"/>
      <c r="NIG33" s="908"/>
      <c r="NIH33" s="908"/>
      <c r="NII33" s="908"/>
      <c r="NIJ33" s="908"/>
      <c r="NIK33" s="908"/>
      <c r="NIL33" s="908"/>
      <c r="NIM33" s="908"/>
      <c r="NIN33" s="908"/>
      <c r="NIO33" s="908"/>
      <c r="NIP33" s="908"/>
      <c r="NIQ33" s="908"/>
      <c r="NIR33" s="908"/>
      <c r="NIS33" s="908"/>
      <c r="NIT33" s="908"/>
      <c r="NIU33" s="908"/>
      <c r="NIV33" s="908"/>
      <c r="NIW33" s="908"/>
      <c r="NIX33" s="908"/>
      <c r="NIY33" s="908"/>
      <c r="NIZ33" s="908"/>
      <c r="NJA33" s="908"/>
      <c r="NJB33" s="908"/>
      <c r="NJC33" s="908"/>
      <c r="NJD33" s="908"/>
      <c r="NJE33" s="908"/>
      <c r="NJF33" s="908"/>
      <c r="NJG33" s="908"/>
      <c r="NJH33" s="908"/>
      <c r="NJI33" s="908"/>
      <c r="NJJ33" s="908"/>
      <c r="NJK33" s="908"/>
      <c r="NJL33" s="908"/>
      <c r="NJM33" s="908"/>
      <c r="NJN33" s="908"/>
      <c r="NJO33" s="908"/>
      <c r="NJP33" s="908"/>
      <c r="NJQ33" s="908"/>
      <c r="NJR33" s="908"/>
      <c r="NJS33" s="908"/>
      <c r="NJT33" s="908"/>
      <c r="NJU33" s="908"/>
      <c r="NJV33" s="908"/>
      <c r="NJW33" s="908"/>
      <c r="NJX33" s="908"/>
      <c r="NJY33" s="908"/>
      <c r="NJZ33" s="908"/>
      <c r="NKA33" s="908"/>
      <c r="NKB33" s="908"/>
      <c r="NKC33" s="908"/>
      <c r="NKD33" s="908"/>
      <c r="NKE33" s="908"/>
      <c r="NKF33" s="908"/>
      <c r="NKG33" s="908"/>
      <c r="NKH33" s="908"/>
      <c r="NKI33" s="908"/>
      <c r="NKJ33" s="908"/>
      <c r="NKK33" s="908"/>
      <c r="NKL33" s="908"/>
      <c r="NKM33" s="908"/>
      <c r="NKN33" s="908"/>
      <c r="NKO33" s="908"/>
      <c r="NKP33" s="908"/>
      <c r="NKQ33" s="908"/>
      <c r="NKR33" s="908"/>
      <c r="NKS33" s="908"/>
      <c r="NKT33" s="908"/>
      <c r="NKU33" s="908"/>
      <c r="NKV33" s="908"/>
      <c r="NKW33" s="908"/>
      <c r="NKX33" s="908"/>
      <c r="NKY33" s="908"/>
      <c r="NKZ33" s="908"/>
      <c r="NLA33" s="908"/>
      <c r="NLB33" s="908"/>
      <c r="NLC33" s="908"/>
      <c r="NLD33" s="908"/>
      <c r="NLE33" s="908"/>
      <c r="NLF33" s="908"/>
      <c r="NLG33" s="908"/>
      <c r="NLH33" s="908"/>
      <c r="NLI33" s="908"/>
      <c r="NLJ33" s="908"/>
      <c r="NLK33" s="908"/>
      <c r="NLL33" s="908"/>
      <c r="NLM33" s="908"/>
      <c r="NLN33" s="908"/>
      <c r="NLO33" s="908"/>
      <c r="NLP33" s="908"/>
      <c r="NLQ33" s="908"/>
      <c r="NLR33" s="908"/>
      <c r="NLS33" s="908"/>
      <c r="NLT33" s="908"/>
      <c r="NLU33" s="908"/>
      <c r="NLV33" s="908"/>
      <c r="NLW33" s="908"/>
      <c r="NLX33" s="908"/>
      <c r="NLY33" s="908"/>
      <c r="NLZ33" s="908"/>
      <c r="NMA33" s="908"/>
      <c r="NMB33" s="908"/>
      <c r="NMC33" s="908"/>
      <c r="NMD33" s="908"/>
      <c r="NME33" s="908"/>
      <c r="NMF33" s="908"/>
      <c r="NMG33" s="908"/>
      <c r="NMH33" s="908"/>
      <c r="NMI33" s="908"/>
      <c r="NMJ33" s="908"/>
      <c r="NMK33" s="908"/>
      <c r="NML33" s="908"/>
      <c r="NMM33" s="908"/>
      <c r="NMN33" s="908"/>
      <c r="NMO33" s="908"/>
      <c r="NMP33" s="908"/>
      <c r="NMQ33" s="908"/>
      <c r="NMR33" s="908"/>
      <c r="NMS33" s="908"/>
      <c r="NMT33" s="908"/>
      <c r="NMU33" s="908"/>
      <c r="NMV33" s="908"/>
      <c r="NMW33" s="908"/>
      <c r="NMX33" s="908"/>
      <c r="NMY33" s="908"/>
      <c r="NMZ33" s="908"/>
      <c r="NNA33" s="908"/>
      <c r="NNB33" s="908"/>
      <c r="NNC33" s="908"/>
      <c r="NND33" s="908"/>
      <c r="NNE33" s="908"/>
      <c r="NNF33" s="908"/>
      <c r="NNG33" s="908"/>
      <c r="NNH33" s="908"/>
      <c r="NNI33" s="908"/>
      <c r="NNJ33" s="908"/>
      <c r="NNK33" s="908"/>
      <c r="NNL33" s="908"/>
      <c r="NNM33" s="908"/>
      <c r="NNN33" s="908"/>
      <c r="NNO33" s="908"/>
      <c r="NNP33" s="908"/>
      <c r="NNQ33" s="908"/>
      <c r="NNR33" s="908"/>
      <c r="NNS33" s="908"/>
      <c r="NNT33" s="908"/>
      <c r="NNU33" s="908"/>
      <c r="NNV33" s="908"/>
      <c r="NNW33" s="908"/>
      <c r="NNX33" s="908"/>
      <c r="NNY33" s="908"/>
      <c r="NNZ33" s="908"/>
      <c r="NOA33" s="908"/>
      <c r="NOB33" s="908"/>
      <c r="NOC33" s="908"/>
      <c r="NOD33" s="908"/>
      <c r="NOE33" s="908"/>
      <c r="NOF33" s="908"/>
      <c r="NOG33" s="908"/>
      <c r="NOH33" s="908"/>
      <c r="NOI33" s="908"/>
      <c r="NOJ33" s="908"/>
      <c r="NOK33" s="908"/>
      <c r="NOL33" s="908"/>
      <c r="NOM33" s="908"/>
      <c r="NON33" s="908"/>
      <c r="NOO33" s="908"/>
      <c r="NOP33" s="908"/>
      <c r="NOQ33" s="908"/>
      <c r="NOR33" s="908"/>
      <c r="NOS33" s="908"/>
      <c r="NOT33" s="908"/>
      <c r="NOU33" s="908"/>
      <c r="NOV33" s="908"/>
      <c r="NOW33" s="908"/>
      <c r="NOX33" s="908"/>
      <c r="NOY33" s="908"/>
      <c r="NOZ33" s="908"/>
      <c r="NPA33" s="908"/>
      <c r="NPB33" s="908"/>
      <c r="NPC33" s="908"/>
      <c r="NPD33" s="908"/>
      <c r="NPE33" s="908"/>
      <c r="NPF33" s="908"/>
      <c r="NPG33" s="908"/>
      <c r="NPH33" s="908"/>
      <c r="NPI33" s="908"/>
      <c r="NPJ33" s="908"/>
      <c r="NPK33" s="908"/>
      <c r="NPL33" s="908"/>
      <c r="NPM33" s="908"/>
      <c r="NPN33" s="908"/>
      <c r="NPO33" s="908"/>
      <c r="NPP33" s="908"/>
      <c r="NPQ33" s="908"/>
      <c r="NPR33" s="908"/>
      <c r="NPS33" s="908"/>
      <c r="NPT33" s="908"/>
      <c r="NPU33" s="908"/>
      <c r="NPV33" s="908"/>
      <c r="NPW33" s="908"/>
      <c r="NPX33" s="908"/>
      <c r="NPY33" s="908"/>
      <c r="NPZ33" s="908"/>
      <c r="NQA33" s="908"/>
      <c r="NQB33" s="908"/>
      <c r="NQC33" s="908"/>
      <c r="NQD33" s="908"/>
      <c r="NQE33" s="908"/>
      <c r="NQF33" s="908"/>
      <c r="NQG33" s="908"/>
      <c r="NQH33" s="908"/>
      <c r="NQI33" s="908"/>
      <c r="NQJ33" s="908"/>
      <c r="NQK33" s="908"/>
      <c r="NQL33" s="908"/>
      <c r="NQM33" s="908"/>
      <c r="NQN33" s="908"/>
      <c r="NQO33" s="908"/>
      <c r="NQP33" s="908"/>
      <c r="NQQ33" s="908"/>
      <c r="NQR33" s="908"/>
      <c r="NQS33" s="908"/>
      <c r="NQT33" s="908"/>
      <c r="NQU33" s="908"/>
      <c r="NQV33" s="908"/>
      <c r="NQW33" s="908"/>
      <c r="NQX33" s="908"/>
      <c r="NQY33" s="908"/>
      <c r="NQZ33" s="908"/>
      <c r="NRA33" s="908"/>
      <c r="NRB33" s="908"/>
      <c r="NRC33" s="908"/>
      <c r="NRD33" s="908"/>
      <c r="NRE33" s="908"/>
      <c r="NRF33" s="908"/>
      <c r="NRG33" s="908"/>
      <c r="NRH33" s="908"/>
      <c r="NRI33" s="908"/>
      <c r="NRJ33" s="908"/>
      <c r="NRK33" s="908"/>
      <c r="NRL33" s="908"/>
      <c r="NRM33" s="908"/>
      <c r="NRN33" s="908"/>
      <c r="NRO33" s="908"/>
      <c r="NRP33" s="908"/>
      <c r="NRQ33" s="908"/>
      <c r="NRR33" s="908"/>
      <c r="NRS33" s="908"/>
      <c r="NRT33" s="908"/>
      <c r="NRU33" s="908"/>
      <c r="NRV33" s="908"/>
      <c r="NRW33" s="908"/>
      <c r="NRX33" s="908"/>
      <c r="NRY33" s="908"/>
      <c r="NRZ33" s="908"/>
      <c r="NSA33" s="908"/>
      <c r="NSB33" s="908"/>
      <c r="NSC33" s="908"/>
      <c r="NSD33" s="908"/>
      <c r="NSE33" s="908"/>
      <c r="NSF33" s="908"/>
      <c r="NSG33" s="908"/>
      <c r="NSH33" s="908"/>
      <c r="NSI33" s="908"/>
      <c r="NSJ33" s="908"/>
      <c r="NSK33" s="908"/>
      <c r="NSL33" s="908"/>
      <c r="NSM33" s="908"/>
      <c r="NSN33" s="908"/>
      <c r="NSO33" s="908"/>
      <c r="NSP33" s="908"/>
      <c r="NSQ33" s="908"/>
      <c r="NSR33" s="908"/>
      <c r="NSS33" s="908"/>
      <c r="NST33" s="908"/>
      <c r="NSU33" s="908"/>
      <c r="NSV33" s="908"/>
      <c r="NSW33" s="908"/>
      <c r="NSX33" s="908"/>
      <c r="NSY33" s="908"/>
      <c r="NSZ33" s="908"/>
      <c r="NTA33" s="908"/>
      <c r="NTB33" s="908"/>
      <c r="NTC33" s="908"/>
      <c r="NTD33" s="908"/>
      <c r="NTE33" s="908"/>
      <c r="NTF33" s="908"/>
      <c r="NTG33" s="908"/>
      <c r="NTH33" s="908"/>
      <c r="NTI33" s="908"/>
      <c r="NTJ33" s="908"/>
      <c r="NTK33" s="908"/>
      <c r="NTL33" s="908"/>
      <c r="NTM33" s="908"/>
      <c r="NTN33" s="908"/>
      <c r="NTO33" s="908"/>
      <c r="NTP33" s="908"/>
      <c r="NTQ33" s="908"/>
      <c r="NTR33" s="908"/>
      <c r="NTS33" s="908"/>
      <c r="NTT33" s="908"/>
      <c r="NTU33" s="908"/>
      <c r="NTV33" s="908"/>
      <c r="NTW33" s="908"/>
      <c r="NTX33" s="908"/>
      <c r="NTY33" s="908"/>
      <c r="NTZ33" s="908"/>
      <c r="NUA33" s="908"/>
      <c r="NUB33" s="908"/>
      <c r="NUC33" s="908"/>
      <c r="NUD33" s="908"/>
      <c r="NUE33" s="908"/>
      <c r="NUF33" s="908"/>
      <c r="NUG33" s="908"/>
      <c r="NUH33" s="908"/>
      <c r="NUI33" s="908"/>
      <c r="NUJ33" s="908"/>
      <c r="NUK33" s="908"/>
      <c r="NUL33" s="908"/>
      <c r="NUM33" s="908"/>
      <c r="NUN33" s="908"/>
      <c r="NUO33" s="908"/>
      <c r="NUP33" s="908"/>
      <c r="NUQ33" s="908"/>
      <c r="NUR33" s="908"/>
      <c r="NUS33" s="908"/>
      <c r="NUT33" s="908"/>
      <c r="NUU33" s="908"/>
      <c r="NUV33" s="908"/>
      <c r="NUW33" s="908"/>
      <c r="NUX33" s="908"/>
      <c r="NUY33" s="908"/>
      <c r="NUZ33" s="908"/>
      <c r="NVA33" s="908"/>
      <c r="NVB33" s="908"/>
      <c r="NVC33" s="908"/>
      <c r="NVD33" s="908"/>
      <c r="NVE33" s="908"/>
      <c r="NVF33" s="908"/>
      <c r="NVG33" s="908"/>
      <c r="NVH33" s="908"/>
      <c r="NVI33" s="908"/>
      <c r="NVJ33" s="908"/>
      <c r="NVK33" s="908"/>
      <c r="NVL33" s="908"/>
      <c r="NVM33" s="908"/>
      <c r="NVN33" s="908"/>
      <c r="NVO33" s="908"/>
      <c r="NVP33" s="908"/>
      <c r="NVQ33" s="908"/>
      <c r="NVR33" s="908"/>
      <c r="NVS33" s="908"/>
      <c r="NVT33" s="908"/>
      <c r="NVU33" s="908"/>
      <c r="NVV33" s="908"/>
      <c r="NVW33" s="908"/>
      <c r="NVX33" s="908"/>
      <c r="NVY33" s="908"/>
      <c r="NVZ33" s="908"/>
      <c r="NWA33" s="908"/>
      <c r="NWB33" s="908"/>
      <c r="NWC33" s="908"/>
      <c r="NWD33" s="908"/>
      <c r="NWE33" s="908"/>
      <c r="NWF33" s="908"/>
      <c r="NWG33" s="908"/>
      <c r="NWH33" s="908"/>
      <c r="NWI33" s="908"/>
      <c r="NWJ33" s="908"/>
      <c r="NWK33" s="908"/>
      <c r="NWL33" s="908"/>
      <c r="NWM33" s="908"/>
      <c r="NWN33" s="908"/>
      <c r="NWO33" s="908"/>
      <c r="NWP33" s="908"/>
      <c r="NWQ33" s="908"/>
      <c r="NWR33" s="908"/>
      <c r="NWS33" s="908"/>
      <c r="NWT33" s="908"/>
      <c r="NWU33" s="908"/>
      <c r="NWV33" s="908"/>
      <c r="NWW33" s="908"/>
      <c r="NWX33" s="908"/>
      <c r="NWY33" s="908"/>
      <c r="NWZ33" s="908"/>
      <c r="NXA33" s="908"/>
      <c r="NXB33" s="908"/>
      <c r="NXC33" s="908"/>
      <c r="NXD33" s="908"/>
      <c r="NXE33" s="908"/>
      <c r="NXF33" s="908"/>
      <c r="NXG33" s="908"/>
      <c r="NXH33" s="908"/>
      <c r="NXI33" s="908"/>
      <c r="NXJ33" s="908"/>
      <c r="NXK33" s="908"/>
      <c r="NXL33" s="908"/>
      <c r="NXM33" s="908"/>
      <c r="NXN33" s="908"/>
      <c r="NXO33" s="908"/>
      <c r="NXP33" s="908"/>
      <c r="NXQ33" s="908"/>
      <c r="NXR33" s="908"/>
      <c r="NXS33" s="908"/>
      <c r="NXT33" s="908"/>
      <c r="NXU33" s="908"/>
      <c r="NXV33" s="908"/>
      <c r="NXW33" s="908"/>
      <c r="NXX33" s="908"/>
      <c r="NXY33" s="908"/>
      <c r="NXZ33" s="908"/>
      <c r="NYA33" s="908"/>
      <c r="NYB33" s="908"/>
      <c r="NYC33" s="908"/>
      <c r="NYD33" s="908"/>
      <c r="NYE33" s="908"/>
      <c r="NYF33" s="908"/>
      <c r="NYG33" s="908"/>
      <c r="NYH33" s="908"/>
      <c r="NYI33" s="908"/>
      <c r="NYJ33" s="908"/>
      <c r="NYK33" s="908"/>
      <c r="NYL33" s="908"/>
      <c r="NYM33" s="908"/>
      <c r="NYN33" s="908"/>
      <c r="NYO33" s="908"/>
      <c r="NYP33" s="908"/>
      <c r="NYQ33" s="908"/>
      <c r="NYR33" s="908"/>
      <c r="NYS33" s="908"/>
      <c r="NYT33" s="908"/>
      <c r="NYU33" s="908"/>
      <c r="NYV33" s="908"/>
      <c r="NYW33" s="908"/>
      <c r="NYX33" s="908"/>
      <c r="NYY33" s="908"/>
      <c r="NYZ33" s="908"/>
      <c r="NZA33" s="908"/>
      <c r="NZB33" s="908"/>
      <c r="NZC33" s="908"/>
      <c r="NZD33" s="908"/>
      <c r="NZE33" s="908"/>
      <c r="NZF33" s="908"/>
      <c r="NZG33" s="908"/>
      <c r="NZH33" s="908"/>
      <c r="NZI33" s="908"/>
      <c r="NZJ33" s="908"/>
      <c r="NZK33" s="908"/>
      <c r="NZL33" s="908"/>
      <c r="NZM33" s="908"/>
      <c r="NZN33" s="908"/>
      <c r="NZO33" s="908"/>
      <c r="NZP33" s="908"/>
      <c r="NZQ33" s="908"/>
      <c r="NZR33" s="908"/>
      <c r="NZS33" s="908"/>
      <c r="NZT33" s="908"/>
      <c r="NZU33" s="908"/>
      <c r="NZV33" s="908"/>
      <c r="NZW33" s="908"/>
      <c r="NZX33" s="908"/>
      <c r="NZY33" s="908"/>
      <c r="NZZ33" s="908"/>
      <c r="OAA33" s="908"/>
      <c r="OAB33" s="908"/>
      <c r="OAC33" s="908"/>
      <c r="OAD33" s="908"/>
      <c r="OAE33" s="908"/>
      <c r="OAF33" s="908"/>
      <c r="OAG33" s="908"/>
      <c r="OAH33" s="908"/>
      <c r="OAI33" s="908"/>
      <c r="OAJ33" s="908"/>
      <c r="OAK33" s="908"/>
      <c r="OAL33" s="908"/>
      <c r="OAM33" s="908"/>
      <c r="OAN33" s="908"/>
      <c r="OAO33" s="908"/>
      <c r="OAP33" s="908"/>
      <c r="OAQ33" s="908"/>
      <c r="OAR33" s="908"/>
      <c r="OAS33" s="908"/>
      <c r="OAT33" s="908"/>
      <c r="OAU33" s="908"/>
      <c r="OAV33" s="908"/>
      <c r="OAW33" s="908"/>
      <c r="OAX33" s="908"/>
      <c r="OAY33" s="908"/>
      <c r="OAZ33" s="908"/>
      <c r="OBA33" s="908"/>
      <c r="OBB33" s="908"/>
      <c r="OBC33" s="908"/>
      <c r="OBD33" s="908"/>
      <c r="OBE33" s="908"/>
      <c r="OBF33" s="908"/>
      <c r="OBG33" s="908"/>
      <c r="OBH33" s="908"/>
      <c r="OBI33" s="908"/>
      <c r="OBJ33" s="908"/>
      <c r="OBK33" s="908"/>
      <c r="OBL33" s="908"/>
      <c r="OBM33" s="908"/>
      <c r="OBN33" s="908"/>
      <c r="OBO33" s="908"/>
      <c r="OBP33" s="908"/>
      <c r="OBQ33" s="908"/>
      <c r="OBR33" s="908"/>
      <c r="OBS33" s="908"/>
      <c r="OBT33" s="908"/>
      <c r="OBU33" s="908"/>
      <c r="OBV33" s="908"/>
      <c r="OBW33" s="908"/>
      <c r="OBX33" s="908"/>
      <c r="OBY33" s="908"/>
      <c r="OBZ33" s="908"/>
      <c r="OCA33" s="908"/>
      <c r="OCB33" s="908"/>
      <c r="OCC33" s="908"/>
      <c r="OCD33" s="908"/>
      <c r="OCE33" s="908"/>
      <c r="OCF33" s="908"/>
      <c r="OCG33" s="908"/>
      <c r="OCH33" s="908"/>
      <c r="OCI33" s="908"/>
      <c r="OCJ33" s="908"/>
      <c r="OCK33" s="908"/>
      <c r="OCL33" s="908"/>
      <c r="OCM33" s="908"/>
      <c r="OCN33" s="908"/>
      <c r="OCO33" s="908"/>
      <c r="OCP33" s="908"/>
      <c r="OCQ33" s="908"/>
      <c r="OCR33" s="908"/>
      <c r="OCS33" s="908"/>
      <c r="OCT33" s="908"/>
      <c r="OCU33" s="908"/>
      <c r="OCV33" s="908"/>
      <c r="OCW33" s="908"/>
      <c r="OCX33" s="908"/>
      <c r="OCY33" s="908"/>
      <c r="OCZ33" s="908"/>
      <c r="ODA33" s="908"/>
      <c r="ODB33" s="908"/>
      <c r="ODC33" s="908"/>
      <c r="ODD33" s="908"/>
      <c r="ODE33" s="908"/>
      <c r="ODF33" s="908"/>
      <c r="ODG33" s="908"/>
      <c r="ODH33" s="908"/>
      <c r="ODI33" s="908"/>
      <c r="ODJ33" s="908"/>
      <c r="ODK33" s="908"/>
      <c r="ODL33" s="908"/>
      <c r="ODM33" s="908"/>
      <c r="ODN33" s="908"/>
      <c r="ODO33" s="908"/>
      <c r="ODP33" s="908"/>
      <c r="ODQ33" s="908"/>
      <c r="ODR33" s="908"/>
      <c r="ODS33" s="908"/>
      <c r="ODT33" s="908"/>
      <c r="ODU33" s="908"/>
      <c r="ODV33" s="908"/>
      <c r="ODW33" s="908"/>
      <c r="ODX33" s="908"/>
      <c r="ODY33" s="908"/>
      <c r="ODZ33" s="908"/>
      <c r="OEA33" s="908"/>
      <c r="OEB33" s="908"/>
      <c r="OEC33" s="908"/>
      <c r="OED33" s="908"/>
      <c r="OEE33" s="908"/>
      <c r="OEF33" s="908"/>
      <c r="OEG33" s="908"/>
      <c r="OEH33" s="908"/>
      <c r="OEI33" s="908"/>
      <c r="OEJ33" s="908"/>
      <c r="OEK33" s="908"/>
      <c r="OEL33" s="908"/>
      <c r="OEM33" s="908"/>
      <c r="OEN33" s="908"/>
      <c r="OEO33" s="908"/>
      <c r="OEP33" s="908"/>
      <c r="OEQ33" s="908"/>
      <c r="OER33" s="908"/>
      <c r="OES33" s="908"/>
      <c r="OET33" s="908"/>
      <c r="OEU33" s="908"/>
      <c r="OEV33" s="908"/>
      <c r="OEW33" s="908"/>
      <c r="OEX33" s="908"/>
      <c r="OEY33" s="908"/>
      <c r="OEZ33" s="908"/>
      <c r="OFA33" s="908"/>
      <c r="OFB33" s="908"/>
      <c r="OFC33" s="908"/>
      <c r="OFD33" s="908"/>
      <c r="OFE33" s="908"/>
      <c r="OFF33" s="908"/>
      <c r="OFG33" s="908"/>
      <c r="OFH33" s="908"/>
      <c r="OFI33" s="908"/>
      <c r="OFJ33" s="908"/>
      <c r="OFK33" s="908"/>
      <c r="OFL33" s="908"/>
      <c r="OFM33" s="908"/>
      <c r="OFN33" s="908"/>
      <c r="OFO33" s="908"/>
      <c r="OFP33" s="908"/>
      <c r="OFQ33" s="908"/>
      <c r="OFR33" s="908"/>
      <c r="OFS33" s="908"/>
      <c r="OFT33" s="908"/>
      <c r="OFU33" s="908"/>
      <c r="OFV33" s="908"/>
      <c r="OFW33" s="908"/>
      <c r="OFX33" s="908"/>
      <c r="OFY33" s="908"/>
      <c r="OFZ33" s="908"/>
      <c r="OGA33" s="908"/>
      <c r="OGB33" s="908"/>
      <c r="OGC33" s="908"/>
      <c r="OGD33" s="908"/>
      <c r="OGE33" s="908"/>
      <c r="OGF33" s="908"/>
      <c r="OGG33" s="908"/>
      <c r="OGH33" s="908"/>
      <c r="OGI33" s="908"/>
      <c r="OGJ33" s="908"/>
      <c r="OGK33" s="908"/>
      <c r="OGL33" s="908"/>
      <c r="OGM33" s="908"/>
      <c r="OGN33" s="908"/>
      <c r="OGO33" s="908"/>
      <c r="OGP33" s="908"/>
      <c r="OGQ33" s="908"/>
      <c r="OGR33" s="908"/>
      <c r="OGS33" s="908"/>
      <c r="OGT33" s="908"/>
      <c r="OGU33" s="908"/>
      <c r="OGV33" s="908"/>
      <c r="OGW33" s="908"/>
      <c r="OGX33" s="908"/>
      <c r="OGY33" s="908"/>
      <c r="OGZ33" s="908"/>
      <c r="OHA33" s="908"/>
      <c r="OHB33" s="908"/>
      <c r="OHC33" s="908"/>
      <c r="OHD33" s="908"/>
      <c r="OHE33" s="908"/>
      <c r="OHF33" s="908"/>
      <c r="OHG33" s="908"/>
      <c r="OHH33" s="908"/>
      <c r="OHI33" s="908"/>
      <c r="OHJ33" s="908"/>
      <c r="OHK33" s="908"/>
      <c r="OHL33" s="908"/>
      <c r="OHM33" s="908"/>
      <c r="OHN33" s="908"/>
      <c r="OHO33" s="908"/>
      <c r="OHP33" s="908"/>
      <c r="OHQ33" s="908"/>
      <c r="OHR33" s="908"/>
      <c r="OHS33" s="908"/>
      <c r="OHT33" s="908"/>
      <c r="OHU33" s="908"/>
      <c r="OHV33" s="908"/>
      <c r="OHW33" s="908"/>
      <c r="OHX33" s="908"/>
      <c r="OHY33" s="908"/>
      <c r="OHZ33" s="908"/>
      <c r="OIA33" s="908"/>
      <c r="OIB33" s="908"/>
      <c r="OIC33" s="908"/>
      <c r="OID33" s="908"/>
      <c r="OIE33" s="908"/>
      <c r="OIF33" s="908"/>
      <c r="OIG33" s="908"/>
      <c r="OIH33" s="908"/>
      <c r="OII33" s="908"/>
      <c r="OIJ33" s="908"/>
      <c r="OIK33" s="908"/>
      <c r="OIL33" s="908"/>
      <c r="OIM33" s="908"/>
      <c r="OIN33" s="908"/>
      <c r="OIO33" s="908"/>
      <c r="OIP33" s="908"/>
      <c r="OIQ33" s="908"/>
      <c r="OIR33" s="908"/>
      <c r="OIS33" s="908"/>
      <c r="OIT33" s="908"/>
      <c r="OIU33" s="908"/>
      <c r="OIV33" s="908"/>
      <c r="OIW33" s="908"/>
      <c r="OIX33" s="908"/>
      <c r="OIY33" s="908"/>
      <c r="OIZ33" s="908"/>
      <c r="OJA33" s="908"/>
      <c r="OJB33" s="908"/>
      <c r="OJC33" s="908"/>
      <c r="OJD33" s="908"/>
      <c r="OJE33" s="908"/>
      <c r="OJF33" s="908"/>
      <c r="OJG33" s="908"/>
      <c r="OJH33" s="908"/>
      <c r="OJI33" s="908"/>
      <c r="OJJ33" s="908"/>
      <c r="OJK33" s="908"/>
      <c r="OJL33" s="908"/>
      <c r="OJM33" s="908"/>
      <c r="OJN33" s="908"/>
      <c r="OJO33" s="908"/>
      <c r="OJP33" s="908"/>
      <c r="OJQ33" s="908"/>
      <c r="OJR33" s="908"/>
      <c r="OJS33" s="908"/>
      <c r="OJT33" s="908"/>
      <c r="OJU33" s="908"/>
      <c r="OJV33" s="908"/>
      <c r="OJW33" s="908"/>
      <c r="OJX33" s="908"/>
      <c r="OJY33" s="908"/>
      <c r="OJZ33" s="908"/>
      <c r="OKA33" s="908"/>
      <c r="OKB33" s="908"/>
      <c r="OKC33" s="908"/>
      <c r="OKD33" s="908"/>
      <c r="OKE33" s="908"/>
      <c r="OKF33" s="908"/>
      <c r="OKG33" s="908"/>
      <c r="OKH33" s="908"/>
      <c r="OKI33" s="908"/>
      <c r="OKJ33" s="908"/>
      <c r="OKK33" s="908"/>
      <c r="OKL33" s="908"/>
      <c r="OKM33" s="908"/>
      <c r="OKN33" s="908"/>
      <c r="OKO33" s="908"/>
      <c r="OKP33" s="908"/>
      <c r="OKQ33" s="908"/>
      <c r="OKR33" s="908"/>
      <c r="OKS33" s="908"/>
      <c r="OKT33" s="908"/>
      <c r="OKU33" s="908"/>
      <c r="OKV33" s="908"/>
      <c r="OKW33" s="908"/>
      <c r="OKX33" s="908"/>
      <c r="OKY33" s="908"/>
      <c r="OKZ33" s="908"/>
      <c r="OLA33" s="908"/>
      <c r="OLB33" s="908"/>
      <c r="OLC33" s="908"/>
      <c r="OLD33" s="908"/>
      <c r="OLE33" s="908"/>
      <c r="OLF33" s="908"/>
      <c r="OLG33" s="908"/>
      <c r="OLH33" s="908"/>
      <c r="OLI33" s="908"/>
      <c r="OLJ33" s="908"/>
      <c r="OLK33" s="908"/>
      <c r="OLL33" s="908"/>
      <c r="OLM33" s="908"/>
      <c r="OLN33" s="908"/>
      <c r="OLO33" s="908"/>
      <c r="OLP33" s="908"/>
      <c r="OLQ33" s="908"/>
      <c r="OLR33" s="908"/>
      <c r="OLS33" s="908"/>
      <c r="OLT33" s="908"/>
      <c r="OLU33" s="908"/>
      <c r="OLV33" s="908"/>
      <c r="OLW33" s="908"/>
      <c r="OLX33" s="908"/>
      <c r="OLY33" s="908"/>
      <c r="OLZ33" s="908"/>
      <c r="OMA33" s="908"/>
      <c r="OMB33" s="908"/>
      <c r="OMC33" s="908"/>
      <c r="OMD33" s="908"/>
      <c r="OME33" s="908"/>
      <c r="OMF33" s="908"/>
      <c r="OMG33" s="908"/>
      <c r="OMH33" s="908"/>
      <c r="OMI33" s="908"/>
      <c r="OMJ33" s="908"/>
      <c r="OMK33" s="908"/>
      <c r="OML33" s="908"/>
      <c r="OMM33" s="908"/>
      <c r="OMN33" s="908"/>
      <c r="OMO33" s="908"/>
      <c r="OMP33" s="908"/>
      <c r="OMQ33" s="908"/>
      <c r="OMR33" s="908"/>
      <c r="OMS33" s="908"/>
      <c r="OMT33" s="908"/>
      <c r="OMU33" s="908"/>
      <c r="OMV33" s="908"/>
      <c r="OMW33" s="908"/>
      <c r="OMX33" s="908"/>
      <c r="OMY33" s="908"/>
      <c r="OMZ33" s="908"/>
      <c r="ONA33" s="908"/>
      <c r="ONB33" s="908"/>
      <c r="ONC33" s="908"/>
      <c r="OND33" s="908"/>
      <c r="ONE33" s="908"/>
      <c r="ONF33" s="908"/>
      <c r="ONG33" s="908"/>
      <c r="ONH33" s="908"/>
      <c r="ONI33" s="908"/>
      <c r="ONJ33" s="908"/>
      <c r="ONK33" s="908"/>
      <c r="ONL33" s="908"/>
      <c r="ONM33" s="908"/>
      <c r="ONN33" s="908"/>
      <c r="ONO33" s="908"/>
      <c r="ONP33" s="908"/>
      <c r="ONQ33" s="908"/>
      <c r="ONR33" s="908"/>
      <c r="ONS33" s="908"/>
      <c r="ONT33" s="908"/>
      <c r="ONU33" s="908"/>
      <c r="ONV33" s="908"/>
      <c r="ONW33" s="908"/>
      <c r="ONX33" s="908"/>
      <c r="ONY33" s="908"/>
      <c r="ONZ33" s="908"/>
      <c r="OOA33" s="908"/>
      <c r="OOB33" s="908"/>
      <c r="OOC33" s="908"/>
      <c r="OOD33" s="908"/>
      <c r="OOE33" s="908"/>
      <c r="OOF33" s="908"/>
      <c r="OOG33" s="908"/>
      <c r="OOH33" s="908"/>
      <c r="OOI33" s="908"/>
      <c r="OOJ33" s="908"/>
      <c r="OOK33" s="908"/>
      <c r="OOL33" s="908"/>
      <c r="OOM33" s="908"/>
      <c r="OON33" s="908"/>
      <c r="OOO33" s="908"/>
      <c r="OOP33" s="908"/>
      <c r="OOQ33" s="908"/>
      <c r="OOR33" s="908"/>
      <c r="OOS33" s="908"/>
      <c r="OOT33" s="908"/>
      <c r="OOU33" s="908"/>
      <c r="OOV33" s="908"/>
      <c r="OOW33" s="908"/>
      <c r="OOX33" s="908"/>
      <c r="OOY33" s="908"/>
      <c r="OOZ33" s="908"/>
      <c r="OPA33" s="908"/>
      <c r="OPB33" s="908"/>
      <c r="OPC33" s="908"/>
      <c r="OPD33" s="908"/>
      <c r="OPE33" s="908"/>
      <c r="OPF33" s="908"/>
      <c r="OPG33" s="908"/>
      <c r="OPH33" s="908"/>
      <c r="OPI33" s="908"/>
      <c r="OPJ33" s="908"/>
      <c r="OPK33" s="908"/>
      <c r="OPL33" s="908"/>
      <c r="OPM33" s="908"/>
      <c r="OPN33" s="908"/>
      <c r="OPO33" s="908"/>
      <c r="OPP33" s="908"/>
      <c r="OPQ33" s="908"/>
      <c r="OPR33" s="908"/>
      <c r="OPS33" s="908"/>
      <c r="OPT33" s="908"/>
      <c r="OPU33" s="908"/>
      <c r="OPV33" s="908"/>
      <c r="OPW33" s="908"/>
      <c r="OPX33" s="908"/>
      <c r="OPY33" s="908"/>
      <c r="OPZ33" s="908"/>
      <c r="OQA33" s="908"/>
      <c r="OQB33" s="908"/>
      <c r="OQC33" s="908"/>
      <c r="OQD33" s="908"/>
      <c r="OQE33" s="908"/>
      <c r="OQF33" s="908"/>
      <c r="OQG33" s="908"/>
      <c r="OQH33" s="908"/>
      <c r="OQI33" s="908"/>
      <c r="OQJ33" s="908"/>
      <c r="OQK33" s="908"/>
      <c r="OQL33" s="908"/>
      <c r="OQM33" s="908"/>
      <c r="OQN33" s="908"/>
      <c r="OQO33" s="908"/>
      <c r="OQP33" s="908"/>
      <c r="OQQ33" s="908"/>
      <c r="OQR33" s="908"/>
      <c r="OQS33" s="908"/>
      <c r="OQT33" s="908"/>
      <c r="OQU33" s="908"/>
      <c r="OQV33" s="908"/>
      <c r="OQW33" s="908"/>
      <c r="OQX33" s="908"/>
      <c r="OQY33" s="908"/>
      <c r="OQZ33" s="908"/>
      <c r="ORA33" s="908"/>
      <c r="ORB33" s="908"/>
      <c r="ORC33" s="908"/>
      <c r="ORD33" s="908"/>
      <c r="ORE33" s="908"/>
      <c r="ORF33" s="908"/>
      <c r="ORG33" s="908"/>
      <c r="ORH33" s="908"/>
      <c r="ORI33" s="908"/>
      <c r="ORJ33" s="908"/>
      <c r="ORK33" s="908"/>
      <c r="ORL33" s="908"/>
      <c r="ORM33" s="908"/>
      <c r="ORN33" s="908"/>
      <c r="ORO33" s="908"/>
      <c r="ORP33" s="908"/>
      <c r="ORQ33" s="908"/>
      <c r="ORR33" s="908"/>
      <c r="ORS33" s="908"/>
      <c r="ORT33" s="908"/>
      <c r="ORU33" s="908"/>
      <c r="ORV33" s="908"/>
      <c r="ORW33" s="908"/>
      <c r="ORX33" s="908"/>
      <c r="ORY33" s="908"/>
      <c r="ORZ33" s="908"/>
      <c r="OSA33" s="908"/>
      <c r="OSB33" s="908"/>
      <c r="OSC33" s="908"/>
      <c r="OSD33" s="908"/>
      <c r="OSE33" s="908"/>
      <c r="OSF33" s="908"/>
      <c r="OSG33" s="908"/>
      <c r="OSH33" s="908"/>
      <c r="OSI33" s="908"/>
      <c r="OSJ33" s="908"/>
      <c r="OSK33" s="908"/>
      <c r="OSL33" s="908"/>
      <c r="OSM33" s="908"/>
      <c r="OSN33" s="908"/>
      <c r="OSO33" s="908"/>
      <c r="OSP33" s="908"/>
      <c r="OSQ33" s="908"/>
      <c r="OSR33" s="908"/>
      <c r="OSS33" s="908"/>
      <c r="OST33" s="908"/>
      <c r="OSU33" s="908"/>
      <c r="OSV33" s="908"/>
      <c r="OSW33" s="908"/>
      <c r="OSX33" s="908"/>
      <c r="OSY33" s="908"/>
      <c r="OSZ33" s="908"/>
      <c r="OTA33" s="908"/>
      <c r="OTB33" s="908"/>
      <c r="OTC33" s="908"/>
      <c r="OTD33" s="908"/>
      <c r="OTE33" s="908"/>
      <c r="OTF33" s="908"/>
      <c r="OTG33" s="908"/>
      <c r="OTH33" s="908"/>
      <c r="OTI33" s="908"/>
      <c r="OTJ33" s="908"/>
      <c r="OTK33" s="908"/>
      <c r="OTL33" s="908"/>
      <c r="OTM33" s="908"/>
      <c r="OTN33" s="908"/>
      <c r="OTO33" s="908"/>
      <c r="OTP33" s="908"/>
      <c r="OTQ33" s="908"/>
      <c r="OTR33" s="908"/>
      <c r="OTS33" s="908"/>
      <c r="OTT33" s="908"/>
      <c r="OTU33" s="908"/>
      <c r="OTV33" s="908"/>
      <c r="OTW33" s="908"/>
      <c r="OTX33" s="908"/>
      <c r="OTY33" s="908"/>
      <c r="OTZ33" s="908"/>
      <c r="OUA33" s="908"/>
      <c r="OUB33" s="908"/>
      <c r="OUC33" s="908"/>
      <c r="OUD33" s="908"/>
      <c r="OUE33" s="908"/>
      <c r="OUF33" s="908"/>
      <c r="OUG33" s="908"/>
      <c r="OUH33" s="908"/>
      <c r="OUI33" s="908"/>
      <c r="OUJ33" s="908"/>
      <c r="OUK33" s="908"/>
      <c r="OUL33" s="908"/>
      <c r="OUM33" s="908"/>
      <c r="OUN33" s="908"/>
      <c r="OUO33" s="908"/>
      <c r="OUP33" s="908"/>
      <c r="OUQ33" s="908"/>
      <c r="OUR33" s="908"/>
      <c r="OUS33" s="908"/>
      <c r="OUT33" s="908"/>
      <c r="OUU33" s="908"/>
      <c r="OUV33" s="908"/>
      <c r="OUW33" s="908"/>
      <c r="OUX33" s="908"/>
      <c r="OUY33" s="908"/>
      <c r="OUZ33" s="908"/>
      <c r="OVA33" s="908"/>
      <c r="OVB33" s="908"/>
      <c r="OVC33" s="908"/>
      <c r="OVD33" s="908"/>
      <c r="OVE33" s="908"/>
      <c r="OVF33" s="908"/>
      <c r="OVG33" s="908"/>
      <c r="OVH33" s="908"/>
      <c r="OVI33" s="908"/>
      <c r="OVJ33" s="908"/>
      <c r="OVK33" s="908"/>
      <c r="OVL33" s="908"/>
      <c r="OVM33" s="908"/>
      <c r="OVN33" s="908"/>
      <c r="OVO33" s="908"/>
      <c r="OVP33" s="908"/>
      <c r="OVQ33" s="908"/>
      <c r="OVR33" s="908"/>
      <c r="OVS33" s="908"/>
      <c r="OVT33" s="908"/>
      <c r="OVU33" s="908"/>
      <c r="OVV33" s="908"/>
      <c r="OVW33" s="908"/>
      <c r="OVX33" s="908"/>
      <c r="OVY33" s="908"/>
      <c r="OVZ33" s="908"/>
      <c r="OWA33" s="908"/>
      <c r="OWB33" s="908"/>
      <c r="OWC33" s="908"/>
      <c r="OWD33" s="908"/>
      <c r="OWE33" s="908"/>
      <c r="OWF33" s="908"/>
      <c r="OWG33" s="908"/>
      <c r="OWH33" s="908"/>
      <c r="OWI33" s="908"/>
      <c r="OWJ33" s="908"/>
      <c r="OWK33" s="908"/>
      <c r="OWL33" s="908"/>
      <c r="OWM33" s="908"/>
      <c r="OWN33" s="908"/>
      <c r="OWO33" s="908"/>
      <c r="OWP33" s="908"/>
      <c r="OWQ33" s="908"/>
      <c r="OWR33" s="908"/>
      <c r="OWS33" s="908"/>
      <c r="OWT33" s="908"/>
      <c r="OWU33" s="908"/>
      <c r="OWV33" s="908"/>
      <c r="OWW33" s="908"/>
      <c r="OWX33" s="908"/>
      <c r="OWY33" s="908"/>
      <c r="OWZ33" s="908"/>
      <c r="OXA33" s="908"/>
      <c r="OXB33" s="908"/>
      <c r="OXC33" s="908"/>
      <c r="OXD33" s="908"/>
      <c r="OXE33" s="908"/>
      <c r="OXF33" s="908"/>
      <c r="OXG33" s="908"/>
      <c r="OXH33" s="908"/>
      <c r="OXI33" s="908"/>
      <c r="OXJ33" s="908"/>
      <c r="OXK33" s="908"/>
      <c r="OXL33" s="908"/>
      <c r="OXM33" s="908"/>
      <c r="OXN33" s="908"/>
      <c r="OXO33" s="908"/>
      <c r="OXP33" s="908"/>
      <c r="OXQ33" s="908"/>
      <c r="OXR33" s="908"/>
      <c r="OXS33" s="908"/>
      <c r="OXT33" s="908"/>
      <c r="OXU33" s="908"/>
      <c r="OXV33" s="908"/>
      <c r="OXW33" s="908"/>
      <c r="OXX33" s="908"/>
      <c r="OXY33" s="908"/>
      <c r="OXZ33" s="908"/>
      <c r="OYA33" s="908"/>
      <c r="OYB33" s="908"/>
      <c r="OYC33" s="908"/>
      <c r="OYD33" s="908"/>
      <c r="OYE33" s="908"/>
      <c r="OYF33" s="908"/>
      <c r="OYG33" s="908"/>
      <c r="OYH33" s="908"/>
      <c r="OYI33" s="908"/>
      <c r="OYJ33" s="908"/>
      <c r="OYK33" s="908"/>
      <c r="OYL33" s="908"/>
      <c r="OYM33" s="908"/>
      <c r="OYN33" s="908"/>
      <c r="OYO33" s="908"/>
      <c r="OYP33" s="908"/>
      <c r="OYQ33" s="908"/>
      <c r="OYR33" s="908"/>
      <c r="OYS33" s="908"/>
      <c r="OYT33" s="908"/>
      <c r="OYU33" s="908"/>
      <c r="OYV33" s="908"/>
      <c r="OYW33" s="908"/>
      <c r="OYX33" s="908"/>
      <c r="OYY33" s="908"/>
      <c r="OYZ33" s="908"/>
      <c r="OZA33" s="908"/>
      <c r="OZB33" s="908"/>
      <c r="OZC33" s="908"/>
      <c r="OZD33" s="908"/>
      <c r="OZE33" s="908"/>
      <c r="OZF33" s="908"/>
      <c r="OZG33" s="908"/>
      <c r="OZH33" s="908"/>
      <c r="OZI33" s="908"/>
      <c r="OZJ33" s="908"/>
      <c r="OZK33" s="908"/>
      <c r="OZL33" s="908"/>
      <c r="OZM33" s="908"/>
      <c r="OZN33" s="908"/>
      <c r="OZO33" s="908"/>
      <c r="OZP33" s="908"/>
      <c r="OZQ33" s="908"/>
      <c r="OZR33" s="908"/>
      <c r="OZS33" s="908"/>
      <c r="OZT33" s="908"/>
      <c r="OZU33" s="908"/>
      <c r="OZV33" s="908"/>
      <c r="OZW33" s="908"/>
      <c r="OZX33" s="908"/>
      <c r="OZY33" s="908"/>
      <c r="OZZ33" s="908"/>
      <c r="PAA33" s="908"/>
      <c r="PAB33" s="908"/>
      <c r="PAC33" s="908"/>
      <c r="PAD33" s="908"/>
      <c r="PAE33" s="908"/>
      <c r="PAF33" s="908"/>
      <c r="PAG33" s="908"/>
      <c r="PAH33" s="908"/>
      <c r="PAI33" s="908"/>
      <c r="PAJ33" s="908"/>
      <c r="PAK33" s="908"/>
      <c r="PAL33" s="908"/>
      <c r="PAM33" s="908"/>
      <c r="PAN33" s="908"/>
      <c r="PAO33" s="908"/>
      <c r="PAP33" s="908"/>
      <c r="PAQ33" s="908"/>
      <c r="PAR33" s="908"/>
      <c r="PAS33" s="908"/>
      <c r="PAT33" s="908"/>
      <c r="PAU33" s="908"/>
      <c r="PAV33" s="908"/>
      <c r="PAW33" s="908"/>
      <c r="PAX33" s="908"/>
      <c r="PAY33" s="908"/>
      <c r="PAZ33" s="908"/>
      <c r="PBA33" s="908"/>
      <c r="PBB33" s="908"/>
      <c r="PBC33" s="908"/>
      <c r="PBD33" s="908"/>
      <c r="PBE33" s="908"/>
      <c r="PBF33" s="908"/>
      <c r="PBG33" s="908"/>
      <c r="PBH33" s="908"/>
      <c r="PBI33" s="908"/>
      <c r="PBJ33" s="908"/>
      <c r="PBK33" s="908"/>
      <c r="PBL33" s="908"/>
      <c r="PBM33" s="908"/>
      <c r="PBN33" s="908"/>
      <c r="PBO33" s="908"/>
      <c r="PBP33" s="908"/>
      <c r="PBQ33" s="908"/>
      <c r="PBR33" s="908"/>
      <c r="PBS33" s="908"/>
      <c r="PBT33" s="908"/>
      <c r="PBU33" s="908"/>
      <c r="PBV33" s="908"/>
      <c r="PBW33" s="908"/>
      <c r="PBX33" s="908"/>
      <c r="PBY33" s="908"/>
      <c r="PBZ33" s="908"/>
      <c r="PCA33" s="908"/>
      <c r="PCB33" s="908"/>
      <c r="PCC33" s="908"/>
      <c r="PCD33" s="908"/>
      <c r="PCE33" s="908"/>
      <c r="PCF33" s="908"/>
      <c r="PCG33" s="908"/>
      <c r="PCH33" s="908"/>
      <c r="PCI33" s="908"/>
      <c r="PCJ33" s="908"/>
      <c r="PCK33" s="908"/>
      <c r="PCL33" s="908"/>
      <c r="PCM33" s="908"/>
      <c r="PCN33" s="908"/>
      <c r="PCO33" s="908"/>
      <c r="PCP33" s="908"/>
      <c r="PCQ33" s="908"/>
      <c r="PCR33" s="908"/>
      <c r="PCS33" s="908"/>
      <c r="PCT33" s="908"/>
      <c r="PCU33" s="908"/>
      <c r="PCV33" s="908"/>
      <c r="PCW33" s="908"/>
      <c r="PCX33" s="908"/>
      <c r="PCY33" s="908"/>
      <c r="PCZ33" s="908"/>
      <c r="PDA33" s="908"/>
      <c r="PDB33" s="908"/>
      <c r="PDC33" s="908"/>
      <c r="PDD33" s="908"/>
      <c r="PDE33" s="908"/>
      <c r="PDF33" s="908"/>
      <c r="PDG33" s="908"/>
      <c r="PDH33" s="908"/>
      <c r="PDI33" s="908"/>
      <c r="PDJ33" s="908"/>
      <c r="PDK33" s="908"/>
      <c r="PDL33" s="908"/>
      <c r="PDM33" s="908"/>
      <c r="PDN33" s="908"/>
      <c r="PDO33" s="908"/>
      <c r="PDP33" s="908"/>
      <c r="PDQ33" s="908"/>
      <c r="PDR33" s="908"/>
      <c r="PDS33" s="908"/>
      <c r="PDT33" s="908"/>
      <c r="PDU33" s="908"/>
      <c r="PDV33" s="908"/>
      <c r="PDW33" s="908"/>
      <c r="PDX33" s="908"/>
      <c r="PDY33" s="908"/>
      <c r="PDZ33" s="908"/>
      <c r="PEA33" s="908"/>
      <c r="PEB33" s="908"/>
      <c r="PEC33" s="908"/>
      <c r="PED33" s="908"/>
      <c r="PEE33" s="908"/>
      <c r="PEF33" s="908"/>
      <c r="PEG33" s="908"/>
      <c r="PEH33" s="908"/>
      <c r="PEI33" s="908"/>
      <c r="PEJ33" s="908"/>
      <c r="PEK33" s="908"/>
      <c r="PEL33" s="908"/>
      <c r="PEM33" s="908"/>
      <c r="PEN33" s="908"/>
      <c r="PEO33" s="908"/>
      <c r="PEP33" s="908"/>
      <c r="PEQ33" s="908"/>
      <c r="PER33" s="908"/>
      <c r="PES33" s="908"/>
      <c r="PET33" s="908"/>
      <c r="PEU33" s="908"/>
      <c r="PEV33" s="908"/>
      <c r="PEW33" s="908"/>
      <c r="PEX33" s="908"/>
      <c r="PEY33" s="908"/>
      <c r="PEZ33" s="908"/>
      <c r="PFA33" s="908"/>
      <c r="PFB33" s="908"/>
      <c r="PFC33" s="908"/>
      <c r="PFD33" s="908"/>
      <c r="PFE33" s="908"/>
      <c r="PFF33" s="908"/>
      <c r="PFG33" s="908"/>
      <c r="PFH33" s="908"/>
      <c r="PFI33" s="908"/>
      <c r="PFJ33" s="908"/>
      <c r="PFK33" s="908"/>
      <c r="PFL33" s="908"/>
      <c r="PFM33" s="908"/>
      <c r="PFN33" s="908"/>
      <c r="PFO33" s="908"/>
      <c r="PFP33" s="908"/>
      <c r="PFQ33" s="908"/>
      <c r="PFR33" s="908"/>
      <c r="PFS33" s="908"/>
      <c r="PFT33" s="908"/>
      <c r="PFU33" s="908"/>
      <c r="PFV33" s="908"/>
      <c r="PFW33" s="908"/>
      <c r="PFX33" s="908"/>
      <c r="PFY33" s="908"/>
      <c r="PFZ33" s="908"/>
      <c r="PGA33" s="908"/>
      <c r="PGB33" s="908"/>
      <c r="PGC33" s="908"/>
      <c r="PGD33" s="908"/>
      <c r="PGE33" s="908"/>
      <c r="PGF33" s="908"/>
      <c r="PGG33" s="908"/>
      <c r="PGH33" s="908"/>
      <c r="PGI33" s="908"/>
      <c r="PGJ33" s="908"/>
      <c r="PGK33" s="908"/>
      <c r="PGL33" s="908"/>
      <c r="PGM33" s="908"/>
      <c r="PGN33" s="908"/>
      <c r="PGO33" s="908"/>
      <c r="PGP33" s="908"/>
      <c r="PGQ33" s="908"/>
      <c r="PGR33" s="908"/>
      <c r="PGS33" s="908"/>
      <c r="PGT33" s="908"/>
      <c r="PGU33" s="908"/>
      <c r="PGV33" s="908"/>
      <c r="PGW33" s="908"/>
      <c r="PGX33" s="908"/>
      <c r="PGY33" s="908"/>
      <c r="PGZ33" s="908"/>
      <c r="PHA33" s="908"/>
      <c r="PHB33" s="908"/>
      <c r="PHC33" s="908"/>
      <c r="PHD33" s="908"/>
      <c r="PHE33" s="908"/>
      <c r="PHF33" s="908"/>
      <c r="PHG33" s="908"/>
      <c r="PHH33" s="908"/>
      <c r="PHI33" s="908"/>
      <c r="PHJ33" s="908"/>
      <c r="PHK33" s="908"/>
      <c r="PHL33" s="908"/>
      <c r="PHM33" s="908"/>
      <c r="PHN33" s="908"/>
      <c r="PHO33" s="908"/>
      <c r="PHP33" s="908"/>
      <c r="PHQ33" s="908"/>
      <c r="PHR33" s="908"/>
      <c r="PHS33" s="908"/>
      <c r="PHT33" s="908"/>
      <c r="PHU33" s="908"/>
      <c r="PHV33" s="908"/>
      <c r="PHW33" s="908"/>
      <c r="PHX33" s="908"/>
      <c r="PHY33" s="908"/>
      <c r="PHZ33" s="908"/>
      <c r="PIA33" s="908"/>
      <c r="PIB33" s="908"/>
      <c r="PIC33" s="908"/>
      <c r="PID33" s="908"/>
      <c r="PIE33" s="908"/>
      <c r="PIF33" s="908"/>
      <c r="PIG33" s="908"/>
      <c r="PIH33" s="908"/>
      <c r="PII33" s="908"/>
      <c r="PIJ33" s="908"/>
      <c r="PIK33" s="908"/>
      <c r="PIL33" s="908"/>
      <c r="PIM33" s="908"/>
      <c r="PIN33" s="908"/>
      <c r="PIO33" s="908"/>
      <c r="PIP33" s="908"/>
      <c r="PIQ33" s="908"/>
      <c r="PIR33" s="908"/>
      <c r="PIS33" s="908"/>
      <c r="PIT33" s="908"/>
      <c r="PIU33" s="908"/>
      <c r="PIV33" s="908"/>
      <c r="PIW33" s="908"/>
      <c r="PIX33" s="908"/>
      <c r="PIY33" s="908"/>
      <c r="PIZ33" s="908"/>
      <c r="PJA33" s="908"/>
      <c r="PJB33" s="908"/>
      <c r="PJC33" s="908"/>
      <c r="PJD33" s="908"/>
      <c r="PJE33" s="908"/>
      <c r="PJF33" s="908"/>
      <c r="PJG33" s="908"/>
      <c r="PJH33" s="908"/>
      <c r="PJI33" s="908"/>
      <c r="PJJ33" s="908"/>
      <c r="PJK33" s="908"/>
      <c r="PJL33" s="908"/>
      <c r="PJM33" s="908"/>
      <c r="PJN33" s="908"/>
      <c r="PJO33" s="908"/>
      <c r="PJP33" s="908"/>
      <c r="PJQ33" s="908"/>
      <c r="PJR33" s="908"/>
      <c r="PJS33" s="908"/>
      <c r="PJT33" s="908"/>
      <c r="PJU33" s="908"/>
      <c r="PJV33" s="908"/>
      <c r="PJW33" s="908"/>
      <c r="PJX33" s="908"/>
      <c r="PJY33" s="908"/>
      <c r="PJZ33" s="908"/>
      <c r="PKA33" s="908"/>
      <c r="PKB33" s="908"/>
      <c r="PKC33" s="908"/>
      <c r="PKD33" s="908"/>
      <c r="PKE33" s="908"/>
      <c r="PKF33" s="908"/>
      <c r="PKG33" s="908"/>
      <c r="PKH33" s="908"/>
      <c r="PKI33" s="908"/>
      <c r="PKJ33" s="908"/>
      <c r="PKK33" s="908"/>
      <c r="PKL33" s="908"/>
      <c r="PKM33" s="908"/>
      <c r="PKN33" s="908"/>
      <c r="PKO33" s="908"/>
      <c r="PKP33" s="908"/>
      <c r="PKQ33" s="908"/>
      <c r="PKR33" s="908"/>
      <c r="PKS33" s="908"/>
      <c r="PKT33" s="908"/>
      <c r="PKU33" s="908"/>
      <c r="PKV33" s="908"/>
      <c r="PKW33" s="908"/>
      <c r="PKX33" s="908"/>
      <c r="PKY33" s="908"/>
      <c r="PKZ33" s="908"/>
      <c r="PLA33" s="908"/>
      <c r="PLB33" s="908"/>
      <c r="PLC33" s="908"/>
      <c r="PLD33" s="908"/>
      <c r="PLE33" s="908"/>
      <c r="PLF33" s="908"/>
      <c r="PLG33" s="908"/>
      <c r="PLH33" s="908"/>
      <c r="PLI33" s="908"/>
      <c r="PLJ33" s="908"/>
      <c r="PLK33" s="908"/>
      <c r="PLL33" s="908"/>
      <c r="PLM33" s="908"/>
      <c r="PLN33" s="908"/>
      <c r="PLO33" s="908"/>
      <c r="PLP33" s="908"/>
      <c r="PLQ33" s="908"/>
      <c r="PLR33" s="908"/>
      <c r="PLS33" s="908"/>
      <c r="PLT33" s="908"/>
      <c r="PLU33" s="908"/>
      <c r="PLV33" s="908"/>
      <c r="PLW33" s="908"/>
      <c r="PLX33" s="908"/>
      <c r="PLY33" s="908"/>
      <c r="PLZ33" s="908"/>
      <c r="PMA33" s="908"/>
      <c r="PMB33" s="908"/>
      <c r="PMC33" s="908"/>
      <c r="PMD33" s="908"/>
      <c r="PME33" s="908"/>
      <c r="PMF33" s="908"/>
      <c r="PMG33" s="908"/>
      <c r="PMH33" s="908"/>
      <c r="PMI33" s="908"/>
      <c r="PMJ33" s="908"/>
      <c r="PMK33" s="908"/>
      <c r="PML33" s="908"/>
      <c r="PMM33" s="908"/>
      <c r="PMN33" s="908"/>
      <c r="PMO33" s="908"/>
      <c r="PMP33" s="908"/>
      <c r="PMQ33" s="908"/>
      <c r="PMR33" s="908"/>
      <c r="PMS33" s="908"/>
      <c r="PMT33" s="908"/>
      <c r="PMU33" s="908"/>
      <c r="PMV33" s="908"/>
      <c r="PMW33" s="908"/>
      <c r="PMX33" s="908"/>
      <c r="PMY33" s="908"/>
      <c r="PMZ33" s="908"/>
      <c r="PNA33" s="908"/>
      <c r="PNB33" s="908"/>
      <c r="PNC33" s="908"/>
      <c r="PND33" s="908"/>
      <c r="PNE33" s="908"/>
      <c r="PNF33" s="908"/>
      <c r="PNG33" s="908"/>
      <c r="PNH33" s="908"/>
      <c r="PNI33" s="908"/>
      <c r="PNJ33" s="908"/>
      <c r="PNK33" s="908"/>
      <c r="PNL33" s="908"/>
      <c r="PNM33" s="908"/>
      <c r="PNN33" s="908"/>
      <c r="PNO33" s="908"/>
      <c r="PNP33" s="908"/>
      <c r="PNQ33" s="908"/>
      <c r="PNR33" s="908"/>
      <c r="PNS33" s="908"/>
      <c r="PNT33" s="908"/>
      <c r="PNU33" s="908"/>
      <c r="PNV33" s="908"/>
      <c r="PNW33" s="908"/>
      <c r="PNX33" s="908"/>
      <c r="PNY33" s="908"/>
      <c r="PNZ33" s="908"/>
      <c r="POA33" s="908"/>
      <c r="POB33" s="908"/>
      <c r="POC33" s="908"/>
      <c r="POD33" s="908"/>
      <c r="POE33" s="908"/>
      <c r="POF33" s="908"/>
      <c r="POG33" s="908"/>
      <c r="POH33" s="908"/>
      <c r="POI33" s="908"/>
      <c r="POJ33" s="908"/>
      <c r="POK33" s="908"/>
      <c r="POL33" s="908"/>
      <c r="POM33" s="908"/>
      <c r="PON33" s="908"/>
      <c r="POO33" s="908"/>
      <c r="POP33" s="908"/>
      <c r="POQ33" s="908"/>
      <c r="POR33" s="908"/>
      <c r="POS33" s="908"/>
      <c r="POT33" s="908"/>
      <c r="POU33" s="908"/>
      <c r="POV33" s="908"/>
      <c r="POW33" s="908"/>
      <c r="POX33" s="908"/>
      <c r="POY33" s="908"/>
      <c r="POZ33" s="908"/>
      <c r="PPA33" s="908"/>
      <c r="PPB33" s="908"/>
      <c r="PPC33" s="908"/>
      <c r="PPD33" s="908"/>
      <c r="PPE33" s="908"/>
      <c r="PPF33" s="908"/>
      <c r="PPG33" s="908"/>
      <c r="PPH33" s="908"/>
      <c r="PPI33" s="908"/>
      <c r="PPJ33" s="908"/>
      <c r="PPK33" s="908"/>
      <c r="PPL33" s="908"/>
      <c r="PPM33" s="908"/>
      <c r="PPN33" s="908"/>
      <c r="PPO33" s="908"/>
      <c r="PPP33" s="908"/>
      <c r="PPQ33" s="908"/>
      <c r="PPR33" s="908"/>
      <c r="PPS33" s="908"/>
      <c r="PPT33" s="908"/>
      <c r="PPU33" s="908"/>
      <c r="PPV33" s="908"/>
      <c r="PPW33" s="908"/>
      <c r="PPX33" s="908"/>
      <c r="PPY33" s="908"/>
      <c r="PPZ33" s="908"/>
      <c r="PQA33" s="908"/>
      <c r="PQB33" s="908"/>
      <c r="PQC33" s="908"/>
      <c r="PQD33" s="908"/>
      <c r="PQE33" s="908"/>
      <c r="PQF33" s="908"/>
      <c r="PQG33" s="908"/>
      <c r="PQH33" s="908"/>
      <c r="PQI33" s="908"/>
      <c r="PQJ33" s="908"/>
      <c r="PQK33" s="908"/>
      <c r="PQL33" s="908"/>
      <c r="PQM33" s="908"/>
      <c r="PQN33" s="908"/>
      <c r="PQO33" s="908"/>
      <c r="PQP33" s="908"/>
      <c r="PQQ33" s="908"/>
      <c r="PQR33" s="908"/>
      <c r="PQS33" s="908"/>
      <c r="PQT33" s="908"/>
      <c r="PQU33" s="908"/>
      <c r="PQV33" s="908"/>
      <c r="PQW33" s="908"/>
      <c r="PQX33" s="908"/>
      <c r="PQY33" s="908"/>
      <c r="PQZ33" s="908"/>
      <c r="PRA33" s="908"/>
      <c r="PRB33" s="908"/>
      <c r="PRC33" s="908"/>
      <c r="PRD33" s="908"/>
      <c r="PRE33" s="908"/>
      <c r="PRF33" s="908"/>
      <c r="PRG33" s="908"/>
      <c r="PRH33" s="908"/>
      <c r="PRI33" s="908"/>
      <c r="PRJ33" s="908"/>
      <c r="PRK33" s="908"/>
      <c r="PRL33" s="908"/>
      <c r="PRM33" s="908"/>
      <c r="PRN33" s="908"/>
      <c r="PRO33" s="908"/>
      <c r="PRP33" s="908"/>
      <c r="PRQ33" s="908"/>
      <c r="PRR33" s="908"/>
      <c r="PRS33" s="908"/>
      <c r="PRT33" s="908"/>
      <c r="PRU33" s="908"/>
      <c r="PRV33" s="908"/>
      <c r="PRW33" s="908"/>
      <c r="PRX33" s="908"/>
      <c r="PRY33" s="908"/>
      <c r="PRZ33" s="908"/>
      <c r="PSA33" s="908"/>
      <c r="PSB33" s="908"/>
      <c r="PSC33" s="908"/>
      <c r="PSD33" s="908"/>
      <c r="PSE33" s="908"/>
      <c r="PSF33" s="908"/>
      <c r="PSG33" s="908"/>
      <c r="PSH33" s="908"/>
      <c r="PSI33" s="908"/>
      <c r="PSJ33" s="908"/>
      <c r="PSK33" s="908"/>
      <c r="PSL33" s="908"/>
      <c r="PSM33" s="908"/>
      <c r="PSN33" s="908"/>
      <c r="PSO33" s="908"/>
      <c r="PSP33" s="908"/>
      <c r="PSQ33" s="908"/>
      <c r="PSR33" s="908"/>
      <c r="PSS33" s="908"/>
      <c r="PST33" s="908"/>
      <c r="PSU33" s="908"/>
      <c r="PSV33" s="908"/>
      <c r="PSW33" s="908"/>
      <c r="PSX33" s="908"/>
      <c r="PSY33" s="908"/>
      <c r="PSZ33" s="908"/>
      <c r="PTA33" s="908"/>
      <c r="PTB33" s="908"/>
      <c r="PTC33" s="908"/>
      <c r="PTD33" s="908"/>
      <c r="PTE33" s="908"/>
      <c r="PTF33" s="908"/>
      <c r="PTG33" s="908"/>
      <c r="PTH33" s="908"/>
      <c r="PTI33" s="908"/>
      <c r="PTJ33" s="908"/>
      <c r="PTK33" s="908"/>
      <c r="PTL33" s="908"/>
      <c r="PTM33" s="908"/>
      <c r="PTN33" s="908"/>
      <c r="PTO33" s="908"/>
      <c r="PTP33" s="908"/>
      <c r="PTQ33" s="908"/>
      <c r="PTR33" s="908"/>
      <c r="PTS33" s="908"/>
      <c r="PTT33" s="908"/>
      <c r="PTU33" s="908"/>
      <c r="PTV33" s="908"/>
      <c r="PTW33" s="908"/>
      <c r="PTX33" s="908"/>
      <c r="PTY33" s="908"/>
      <c r="PTZ33" s="908"/>
      <c r="PUA33" s="908"/>
      <c r="PUB33" s="908"/>
      <c r="PUC33" s="908"/>
      <c r="PUD33" s="908"/>
      <c r="PUE33" s="908"/>
      <c r="PUF33" s="908"/>
      <c r="PUG33" s="908"/>
      <c r="PUH33" s="908"/>
      <c r="PUI33" s="908"/>
      <c r="PUJ33" s="908"/>
      <c r="PUK33" s="908"/>
      <c r="PUL33" s="908"/>
      <c r="PUM33" s="908"/>
      <c r="PUN33" s="908"/>
      <c r="PUO33" s="908"/>
      <c r="PUP33" s="908"/>
      <c r="PUQ33" s="908"/>
      <c r="PUR33" s="908"/>
      <c r="PUS33" s="908"/>
      <c r="PUT33" s="908"/>
      <c r="PUU33" s="908"/>
      <c r="PUV33" s="908"/>
      <c r="PUW33" s="908"/>
      <c r="PUX33" s="908"/>
      <c r="PUY33" s="908"/>
      <c r="PUZ33" s="908"/>
      <c r="PVA33" s="908"/>
      <c r="PVB33" s="908"/>
      <c r="PVC33" s="908"/>
      <c r="PVD33" s="908"/>
      <c r="PVE33" s="908"/>
      <c r="PVF33" s="908"/>
      <c r="PVG33" s="908"/>
      <c r="PVH33" s="908"/>
      <c r="PVI33" s="908"/>
      <c r="PVJ33" s="908"/>
      <c r="PVK33" s="908"/>
      <c r="PVL33" s="908"/>
      <c r="PVM33" s="908"/>
      <c r="PVN33" s="908"/>
      <c r="PVO33" s="908"/>
      <c r="PVP33" s="908"/>
      <c r="PVQ33" s="908"/>
      <c r="PVR33" s="908"/>
      <c r="PVS33" s="908"/>
      <c r="PVT33" s="908"/>
      <c r="PVU33" s="908"/>
      <c r="PVV33" s="908"/>
      <c r="PVW33" s="908"/>
      <c r="PVX33" s="908"/>
      <c r="PVY33" s="908"/>
      <c r="PVZ33" s="908"/>
      <c r="PWA33" s="908"/>
      <c r="PWB33" s="908"/>
      <c r="PWC33" s="908"/>
      <c r="PWD33" s="908"/>
      <c r="PWE33" s="908"/>
      <c r="PWF33" s="908"/>
      <c r="PWG33" s="908"/>
      <c r="PWH33" s="908"/>
      <c r="PWI33" s="908"/>
      <c r="PWJ33" s="908"/>
      <c r="PWK33" s="908"/>
      <c r="PWL33" s="908"/>
      <c r="PWM33" s="908"/>
      <c r="PWN33" s="908"/>
      <c r="PWO33" s="908"/>
      <c r="PWP33" s="908"/>
      <c r="PWQ33" s="908"/>
      <c r="PWR33" s="908"/>
      <c r="PWS33" s="908"/>
      <c r="PWT33" s="908"/>
      <c r="PWU33" s="908"/>
      <c r="PWV33" s="908"/>
      <c r="PWW33" s="908"/>
      <c r="PWX33" s="908"/>
      <c r="PWY33" s="908"/>
      <c r="PWZ33" s="908"/>
      <c r="PXA33" s="908"/>
      <c r="PXB33" s="908"/>
      <c r="PXC33" s="908"/>
      <c r="PXD33" s="908"/>
      <c r="PXE33" s="908"/>
      <c r="PXF33" s="908"/>
      <c r="PXG33" s="908"/>
      <c r="PXH33" s="908"/>
      <c r="PXI33" s="908"/>
      <c r="PXJ33" s="908"/>
      <c r="PXK33" s="908"/>
      <c r="PXL33" s="908"/>
      <c r="PXM33" s="908"/>
      <c r="PXN33" s="908"/>
      <c r="PXO33" s="908"/>
      <c r="PXP33" s="908"/>
      <c r="PXQ33" s="908"/>
      <c r="PXR33" s="908"/>
      <c r="PXS33" s="908"/>
      <c r="PXT33" s="908"/>
      <c r="PXU33" s="908"/>
      <c r="PXV33" s="908"/>
      <c r="PXW33" s="908"/>
      <c r="PXX33" s="908"/>
      <c r="PXY33" s="908"/>
      <c r="PXZ33" s="908"/>
      <c r="PYA33" s="908"/>
      <c r="PYB33" s="908"/>
      <c r="PYC33" s="908"/>
      <c r="PYD33" s="908"/>
      <c r="PYE33" s="908"/>
      <c r="PYF33" s="908"/>
      <c r="PYG33" s="908"/>
      <c r="PYH33" s="908"/>
      <c r="PYI33" s="908"/>
      <c r="PYJ33" s="908"/>
      <c r="PYK33" s="908"/>
      <c r="PYL33" s="908"/>
      <c r="PYM33" s="908"/>
      <c r="PYN33" s="908"/>
      <c r="PYO33" s="908"/>
      <c r="PYP33" s="908"/>
      <c r="PYQ33" s="908"/>
      <c r="PYR33" s="908"/>
      <c r="PYS33" s="908"/>
      <c r="PYT33" s="908"/>
      <c r="PYU33" s="908"/>
      <c r="PYV33" s="908"/>
      <c r="PYW33" s="908"/>
      <c r="PYX33" s="908"/>
      <c r="PYY33" s="908"/>
      <c r="PYZ33" s="908"/>
      <c r="PZA33" s="908"/>
      <c r="PZB33" s="908"/>
      <c r="PZC33" s="908"/>
      <c r="PZD33" s="908"/>
      <c r="PZE33" s="908"/>
      <c r="PZF33" s="908"/>
      <c r="PZG33" s="908"/>
      <c r="PZH33" s="908"/>
      <c r="PZI33" s="908"/>
      <c r="PZJ33" s="908"/>
      <c r="PZK33" s="908"/>
      <c r="PZL33" s="908"/>
      <c r="PZM33" s="908"/>
      <c r="PZN33" s="908"/>
      <c r="PZO33" s="908"/>
      <c r="PZP33" s="908"/>
      <c r="PZQ33" s="908"/>
      <c r="PZR33" s="908"/>
      <c r="PZS33" s="908"/>
      <c r="PZT33" s="908"/>
      <c r="PZU33" s="908"/>
      <c r="PZV33" s="908"/>
      <c r="PZW33" s="908"/>
      <c r="PZX33" s="908"/>
      <c r="PZY33" s="908"/>
      <c r="PZZ33" s="908"/>
      <c r="QAA33" s="908"/>
      <c r="QAB33" s="908"/>
      <c r="QAC33" s="908"/>
      <c r="QAD33" s="908"/>
      <c r="QAE33" s="908"/>
      <c r="QAF33" s="908"/>
      <c r="QAG33" s="908"/>
      <c r="QAH33" s="908"/>
      <c r="QAI33" s="908"/>
      <c r="QAJ33" s="908"/>
      <c r="QAK33" s="908"/>
      <c r="QAL33" s="908"/>
      <c r="QAM33" s="908"/>
      <c r="QAN33" s="908"/>
      <c r="QAO33" s="908"/>
      <c r="QAP33" s="908"/>
      <c r="QAQ33" s="908"/>
      <c r="QAR33" s="908"/>
      <c r="QAS33" s="908"/>
      <c r="QAT33" s="908"/>
      <c r="QAU33" s="908"/>
      <c r="QAV33" s="908"/>
      <c r="QAW33" s="908"/>
      <c r="QAX33" s="908"/>
      <c r="QAY33" s="908"/>
      <c r="QAZ33" s="908"/>
      <c r="QBA33" s="908"/>
      <c r="QBB33" s="908"/>
      <c r="QBC33" s="908"/>
      <c r="QBD33" s="908"/>
      <c r="QBE33" s="908"/>
      <c r="QBF33" s="908"/>
      <c r="QBG33" s="908"/>
      <c r="QBH33" s="908"/>
      <c r="QBI33" s="908"/>
      <c r="QBJ33" s="908"/>
      <c r="QBK33" s="908"/>
      <c r="QBL33" s="908"/>
      <c r="QBM33" s="908"/>
      <c r="QBN33" s="908"/>
      <c r="QBO33" s="908"/>
      <c r="QBP33" s="908"/>
      <c r="QBQ33" s="908"/>
      <c r="QBR33" s="908"/>
      <c r="QBS33" s="908"/>
      <c r="QBT33" s="908"/>
      <c r="QBU33" s="908"/>
      <c r="QBV33" s="908"/>
      <c r="QBW33" s="908"/>
      <c r="QBX33" s="908"/>
      <c r="QBY33" s="908"/>
      <c r="QBZ33" s="908"/>
      <c r="QCA33" s="908"/>
      <c r="QCB33" s="908"/>
      <c r="QCC33" s="908"/>
      <c r="QCD33" s="908"/>
      <c r="QCE33" s="908"/>
      <c r="QCF33" s="908"/>
      <c r="QCG33" s="908"/>
      <c r="QCH33" s="908"/>
      <c r="QCI33" s="908"/>
      <c r="QCJ33" s="908"/>
      <c r="QCK33" s="908"/>
      <c r="QCL33" s="908"/>
      <c r="QCM33" s="908"/>
      <c r="QCN33" s="908"/>
      <c r="QCO33" s="908"/>
      <c r="QCP33" s="908"/>
      <c r="QCQ33" s="908"/>
      <c r="QCR33" s="908"/>
      <c r="QCS33" s="908"/>
      <c r="QCT33" s="908"/>
      <c r="QCU33" s="908"/>
      <c r="QCV33" s="908"/>
      <c r="QCW33" s="908"/>
      <c r="QCX33" s="908"/>
      <c r="QCY33" s="908"/>
      <c r="QCZ33" s="908"/>
      <c r="QDA33" s="908"/>
      <c r="QDB33" s="908"/>
      <c r="QDC33" s="908"/>
      <c r="QDD33" s="908"/>
      <c r="QDE33" s="908"/>
      <c r="QDF33" s="908"/>
      <c r="QDG33" s="908"/>
      <c r="QDH33" s="908"/>
      <c r="QDI33" s="908"/>
      <c r="QDJ33" s="908"/>
      <c r="QDK33" s="908"/>
      <c r="QDL33" s="908"/>
      <c r="QDM33" s="908"/>
      <c r="QDN33" s="908"/>
      <c r="QDO33" s="908"/>
      <c r="QDP33" s="908"/>
      <c r="QDQ33" s="908"/>
      <c r="QDR33" s="908"/>
      <c r="QDS33" s="908"/>
      <c r="QDT33" s="908"/>
      <c r="QDU33" s="908"/>
      <c r="QDV33" s="908"/>
      <c r="QDW33" s="908"/>
      <c r="QDX33" s="908"/>
      <c r="QDY33" s="908"/>
      <c r="QDZ33" s="908"/>
      <c r="QEA33" s="908"/>
      <c r="QEB33" s="908"/>
      <c r="QEC33" s="908"/>
      <c r="QED33" s="908"/>
      <c r="QEE33" s="908"/>
      <c r="QEF33" s="908"/>
      <c r="QEG33" s="908"/>
      <c r="QEH33" s="908"/>
      <c r="QEI33" s="908"/>
      <c r="QEJ33" s="908"/>
      <c r="QEK33" s="908"/>
      <c r="QEL33" s="908"/>
      <c r="QEM33" s="908"/>
      <c r="QEN33" s="908"/>
      <c r="QEO33" s="908"/>
      <c r="QEP33" s="908"/>
      <c r="QEQ33" s="908"/>
      <c r="QER33" s="908"/>
      <c r="QES33" s="908"/>
      <c r="QET33" s="908"/>
      <c r="QEU33" s="908"/>
      <c r="QEV33" s="908"/>
      <c r="QEW33" s="908"/>
      <c r="QEX33" s="908"/>
      <c r="QEY33" s="908"/>
      <c r="QEZ33" s="908"/>
      <c r="QFA33" s="908"/>
      <c r="QFB33" s="908"/>
      <c r="QFC33" s="908"/>
      <c r="QFD33" s="908"/>
      <c r="QFE33" s="908"/>
      <c r="QFF33" s="908"/>
      <c r="QFG33" s="908"/>
      <c r="QFH33" s="908"/>
      <c r="QFI33" s="908"/>
      <c r="QFJ33" s="908"/>
      <c r="QFK33" s="908"/>
      <c r="QFL33" s="908"/>
      <c r="QFM33" s="908"/>
      <c r="QFN33" s="908"/>
      <c r="QFO33" s="908"/>
      <c r="QFP33" s="908"/>
      <c r="QFQ33" s="908"/>
      <c r="QFR33" s="908"/>
      <c r="QFS33" s="908"/>
      <c r="QFT33" s="908"/>
      <c r="QFU33" s="908"/>
      <c r="QFV33" s="908"/>
      <c r="QFW33" s="908"/>
      <c r="QFX33" s="908"/>
      <c r="QFY33" s="908"/>
      <c r="QFZ33" s="908"/>
      <c r="QGA33" s="908"/>
      <c r="QGB33" s="908"/>
      <c r="QGC33" s="908"/>
      <c r="QGD33" s="908"/>
      <c r="QGE33" s="908"/>
      <c r="QGF33" s="908"/>
      <c r="QGG33" s="908"/>
      <c r="QGH33" s="908"/>
      <c r="QGI33" s="908"/>
      <c r="QGJ33" s="908"/>
      <c r="QGK33" s="908"/>
      <c r="QGL33" s="908"/>
      <c r="QGM33" s="908"/>
      <c r="QGN33" s="908"/>
      <c r="QGO33" s="908"/>
      <c r="QGP33" s="908"/>
      <c r="QGQ33" s="908"/>
      <c r="QGR33" s="908"/>
      <c r="QGS33" s="908"/>
      <c r="QGT33" s="908"/>
      <c r="QGU33" s="908"/>
      <c r="QGV33" s="908"/>
      <c r="QGW33" s="908"/>
      <c r="QGX33" s="908"/>
      <c r="QGY33" s="908"/>
      <c r="QGZ33" s="908"/>
      <c r="QHA33" s="908"/>
      <c r="QHB33" s="908"/>
      <c r="QHC33" s="908"/>
      <c r="QHD33" s="908"/>
      <c r="QHE33" s="908"/>
      <c r="QHF33" s="908"/>
      <c r="QHG33" s="908"/>
      <c r="QHH33" s="908"/>
      <c r="QHI33" s="908"/>
      <c r="QHJ33" s="908"/>
      <c r="QHK33" s="908"/>
      <c r="QHL33" s="908"/>
      <c r="QHM33" s="908"/>
      <c r="QHN33" s="908"/>
      <c r="QHO33" s="908"/>
      <c r="QHP33" s="908"/>
      <c r="QHQ33" s="908"/>
      <c r="QHR33" s="908"/>
      <c r="QHS33" s="908"/>
      <c r="QHT33" s="908"/>
      <c r="QHU33" s="908"/>
      <c r="QHV33" s="908"/>
      <c r="QHW33" s="908"/>
      <c r="QHX33" s="908"/>
      <c r="QHY33" s="908"/>
      <c r="QHZ33" s="908"/>
      <c r="QIA33" s="908"/>
      <c r="QIB33" s="908"/>
      <c r="QIC33" s="908"/>
      <c r="QID33" s="908"/>
      <c r="QIE33" s="908"/>
      <c r="QIF33" s="908"/>
      <c r="QIG33" s="908"/>
      <c r="QIH33" s="908"/>
      <c r="QII33" s="908"/>
      <c r="QIJ33" s="908"/>
      <c r="QIK33" s="908"/>
      <c r="QIL33" s="908"/>
      <c r="QIM33" s="908"/>
      <c r="QIN33" s="908"/>
      <c r="QIO33" s="908"/>
      <c r="QIP33" s="908"/>
      <c r="QIQ33" s="908"/>
      <c r="QIR33" s="908"/>
      <c r="QIS33" s="908"/>
      <c r="QIT33" s="908"/>
      <c r="QIU33" s="908"/>
      <c r="QIV33" s="908"/>
      <c r="QIW33" s="908"/>
      <c r="QIX33" s="908"/>
      <c r="QIY33" s="908"/>
      <c r="QIZ33" s="908"/>
      <c r="QJA33" s="908"/>
      <c r="QJB33" s="908"/>
      <c r="QJC33" s="908"/>
      <c r="QJD33" s="908"/>
      <c r="QJE33" s="908"/>
      <c r="QJF33" s="908"/>
      <c r="QJG33" s="908"/>
      <c r="QJH33" s="908"/>
      <c r="QJI33" s="908"/>
      <c r="QJJ33" s="908"/>
      <c r="QJK33" s="908"/>
      <c r="QJL33" s="908"/>
      <c r="QJM33" s="908"/>
      <c r="QJN33" s="908"/>
      <c r="QJO33" s="908"/>
      <c r="QJP33" s="908"/>
      <c r="QJQ33" s="908"/>
      <c r="QJR33" s="908"/>
      <c r="QJS33" s="908"/>
      <c r="QJT33" s="908"/>
      <c r="QJU33" s="908"/>
      <c r="QJV33" s="908"/>
      <c r="QJW33" s="908"/>
      <c r="QJX33" s="908"/>
      <c r="QJY33" s="908"/>
      <c r="QJZ33" s="908"/>
      <c r="QKA33" s="908"/>
      <c r="QKB33" s="908"/>
      <c r="QKC33" s="908"/>
      <c r="QKD33" s="908"/>
      <c r="QKE33" s="908"/>
      <c r="QKF33" s="908"/>
      <c r="QKG33" s="908"/>
      <c r="QKH33" s="908"/>
      <c r="QKI33" s="908"/>
      <c r="QKJ33" s="908"/>
      <c r="QKK33" s="908"/>
      <c r="QKL33" s="908"/>
      <c r="QKM33" s="908"/>
      <c r="QKN33" s="908"/>
      <c r="QKO33" s="908"/>
      <c r="QKP33" s="908"/>
      <c r="QKQ33" s="908"/>
      <c r="QKR33" s="908"/>
      <c r="QKS33" s="908"/>
      <c r="QKT33" s="908"/>
      <c r="QKU33" s="908"/>
      <c r="QKV33" s="908"/>
      <c r="QKW33" s="908"/>
      <c r="QKX33" s="908"/>
      <c r="QKY33" s="908"/>
      <c r="QKZ33" s="908"/>
      <c r="QLA33" s="908"/>
      <c r="QLB33" s="908"/>
      <c r="QLC33" s="908"/>
      <c r="QLD33" s="908"/>
      <c r="QLE33" s="908"/>
      <c r="QLF33" s="908"/>
      <c r="QLG33" s="908"/>
      <c r="QLH33" s="908"/>
      <c r="QLI33" s="908"/>
      <c r="QLJ33" s="908"/>
      <c r="QLK33" s="908"/>
      <c r="QLL33" s="908"/>
      <c r="QLM33" s="908"/>
      <c r="QLN33" s="908"/>
      <c r="QLO33" s="908"/>
      <c r="QLP33" s="908"/>
      <c r="QLQ33" s="908"/>
      <c r="QLR33" s="908"/>
      <c r="QLS33" s="908"/>
      <c r="QLT33" s="908"/>
      <c r="QLU33" s="908"/>
      <c r="QLV33" s="908"/>
      <c r="QLW33" s="908"/>
      <c r="QLX33" s="908"/>
      <c r="QLY33" s="908"/>
      <c r="QLZ33" s="908"/>
      <c r="QMA33" s="908"/>
      <c r="QMB33" s="908"/>
      <c r="QMC33" s="908"/>
      <c r="QMD33" s="908"/>
      <c r="QME33" s="908"/>
      <c r="QMF33" s="908"/>
      <c r="QMG33" s="908"/>
      <c r="QMH33" s="908"/>
      <c r="QMI33" s="908"/>
      <c r="QMJ33" s="908"/>
      <c r="QMK33" s="908"/>
      <c r="QML33" s="908"/>
      <c r="QMM33" s="908"/>
      <c r="QMN33" s="908"/>
      <c r="QMO33" s="908"/>
      <c r="QMP33" s="908"/>
      <c r="QMQ33" s="908"/>
      <c r="QMR33" s="908"/>
      <c r="QMS33" s="908"/>
      <c r="QMT33" s="908"/>
      <c r="QMU33" s="908"/>
      <c r="QMV33" s="908"/>
      <c r="QMW33" s="908"/>
      <c r="QMX33" s="908"/>
      <c r="QMY33" s="908"/>
      <c r="QMZ33" s="908"/>
      <c r="QNA33" s="908"/>
      <c r="QNB33" s="908"/>
      <c r="QNC33" s="908"/>
      <c r="QND33" s="908"/>
      <c r="QNE33" s="908"/>
      <c r="QNF33" s="908"/>
      <c r="QNG33" s="908"/>
      <c r="QNH33" s="908"/>
      <c r="QNI33" s="908"/>
      <c r="QNJ33" s="908"/>
      <c r="QNK33" s="908"/>
      <c r="QNL33" s="908"/>
      <c r="QNM33" s="908"/>
      <c r="QNN33" s="908"/>
      <c r="QNO33" s="908"/>
      <c r="QNP33" s="908"/>
      <c r="QNQ33" s="908"/>
      <c r="QNR33" s="908"/>
      <c r="QNS33" s="908"/>
      <c r="QNT33" s="908"/>
      <c r="QNU33" s="908"/>
      <c r="QNV33" s="908"/>
      <c r="QNW33" s="908"/>
      <c r="QNX33" s="908"/>
      <c r="QNY33" s="908"/>
      <c r="QNZ33" s="908"/>
      <c r="QOA33" s="908"/>
      <c r="QOB33" s="908"/>
      <c r="QOC33" s="908"/>
      <c r="QOD33" s="908"/>
      <c r="QOE33" s="908"/>
      <c r="QOF33" s="908"/>
      <c r="QOG33" s="908"/>
      <c r="QOH33" s="908"/>
      <c r="QOI33" s="908"/>
      <c r="QOJ33" s="908"/>
      <c r="QOK33" s="908"/>
      <c r="QOL33" s="908"/>
      <c r="QOM33" s="908"/>
      <c r="QON33" s="908"/>
      <c r="QOO33" s="908"/>
      <c r="QOP33" s="908"/>
      <c r="QOQ33" s="908"/>
      <c r="QOR33" s="908"/>
      <c r="QOS33" s="908"/>
      <c r="QOT33" s="908"/>
      <c r="QOU33" s="908"/>
      <c r="QOV33" s="908"/>
      <c r="QOW33" s="908"/>
      <c r="QOX33" s="908"/>
      <c r="QOY33" s="908"/>
      <c r="QOZ33" s="908"/>
      <c r="QPA33" s="908"/>
      <c r="QPB33" s="908"/>
      <c r="QPC33" s="908"/>
      <c r="QPD33" s="908"/>
      <c r="QPE33" s="908"/>
      <c r="QPF33" s="908"/>
      <c r="QPG33" s="908"/>
      <c r="QPH33" s="908"/>
      <c r="QPI33" s="908"/>
      <c r="QPJ33" s="908"/>
      <c r="QPK33" s="908"/>
      <c r="QPL33" s="908"/>
      <c r="QPM33" s="908"/>
      <c r="QPN33" s="908"/>
      <c r="QPO33" s="908"/>
      <c r="QPP33" s="908"/>
      <c r="QPQ33" s="908"/>
      <c r="QPR33" s="908"/>
      <c r="QPS33" s="908"/>
      <c r="QPT33" s="908"/>
      <c r="QPU33" s="908"/>
      <c r="QPV33" s="908"/>
      <c r="QPW33" s="908"/>
      <c r="QPX33" s="908"/>
      <c r="QPY33" s="908"/>
      <c r="QPZ33" s="908"/>
      <c r="QQA33" s="908"/>
      <c r="QQB33" s="908"/>
      <c r="QQC33" s="908"/>
      <c r="QQD33" s="908"/>
      <c r="QQE33" s="908"/>
      <c r="QQF33" s="908"/>
      <c r="QQG33" s="908"/>
      <c r="QQH33" s="908"/>
      <c r="QQI33" s="908"/>
      <c r="QQJ33" s="908"/>
      <c r="QQK33" s="908"/>
      <c r="QQL33" s="908"/>
      <c r="QQM33" s="908"/>
      <c r="QQN33" s="908"/>
      <c r="QQO33" s="908"/>
      <c r="QQP33" s="908"/>
      <c r="QQQ33" s="908"/>
      <c r="QQR33" s="908"/>
      <c r="QQS33" s="908"/>
      <c r="QQT33" s="908"/>
      <c r="QQU33" s="908"/>
      <c r="QQV33" s="908"/>
      <c r="QQW33" s="908"/>
      <c r="QQX33" s="908"/>
      <c r="QQY33" s="908"/>
      <c r="QQZ33" s="908"/>
      <c r="QRA33" s="908"/>
      <c r="QRB33" s="908"/>
      <c r="QRC33" s="908"/>
      <c r="QRD33" s="908"/>
      <c r="QRE33" s="908"/>
      <c r="QRF33" s="908"/>
      <c r="QRG33" s="908"/>
      <c r="QRH33" s="908"/>
      <c r="QRI33" s="908"/>
      <c r="QRJ33" s="908"/>
      <c r="QRK33" s="908"/>
      <c r="QRL33" s="908"/>
      <c r="QRM33" s="908"/>
      <c r="QRN33" s="908"/>
      <c r="QRO33" s="908"/>
      <c r="QRP33" s="908"/>
      <c r="QRQ33" s="908"/>
      <c r="QRR33" s="908"/>
      <c r="QRS33" s="908"/>
      <c r="QRT33" s="908"/>
      <c r="QRU33" s="908"/>
      <c r="QRV33" s="908"/>
      <c r="QRW33" s="908"/>
      <c r="QRX33" s="908"/>
      <c r="QRY33" s="908"/>
      <c r="QRZ33" s="908"/>
      <c r="QSA33" s="908"/>
      <c r="QSB33" s="908"/>
      <c r="QSC33" s="908"/>
      <c r="QSD33" s="908"/>
      <c r="QSE33" s="908"/>
      <c r="QSF33" s="908"/>
      <c r="QSG33" s="908"/>
      <c r="QSH33" s="908"/>
      <c r="QSI33" s="908"/>
      <c r="QSJ33" s="908"/>
      <c r="QSK33" s="908"/>
      <c r="QSL33" s="908"/>
      <c r="QSM33" s="908"/>
      <c r="QSN33" s="908"/>
      <c r="QSO33" s="908"/>
      <c r="QSP33" s="908"/>
      <c r="QSQ33" s="908"/>
      <c r="QSR33" s="908"/>
      <c r="QSS33" s="908"/>
      <c r="QST33" s="908"/>
      <c r="QSU33" s="908"/>
      <c r="QSV33" s="908"/>
      <c r="QSW33" s="908"/>
      <c r="QSX33" s="908"/>
      <c r="QSY33" s="908"/>
      <c r="QSZ33" s="908"/>
      <c r="QTA33" s="908"/>
      <c r="QTB33" s="908"/>
      <c r="QTC33" s="908"/>
      <c r="QTD33" s="908"/>
      <c r="QTE33" s="908"/>
      <c r="QTF33" s="908"/>
      <c r="QTG33" s="908"/>
      <c r="QTH33" s="908"/>
      <c r="QTI33" s="908"/>
      <c r="QTJ33" s="908"/>
      <c r="QTK33" s="908"/>
      <c r="QTL33" s="908"/>
      <c r="QTM33" s="908"/>
      <c r="QTN33" s="908"/>
      <c r="QTO33" s="908"/>
      <c r="QTP33" s="908"/>
      <c r="QTQ33" s="908"/>
      <c r="QTR33" s="908"/>
      <c r="QTS33" s="908"/>
      <c r="QTT33" s="908"/>
      <c r="QTU33" s="908"/>
      <c r="QTV33" s="908"/>
      <c r="QTW33" s="908"/>
      <c r="QTX33" s="908"/>
      <c r="QTY33" s="908"/>
      <c r="QTZ33" s="908"/>
      <c r="QUA33" s="908"/>
      <c r="QUB33" s="908"/>
      <c r="QUC33" s="908"/>
      <c r="QUD33" s="908"/>
      <c r="QUE33" s="908"/>
      <c r="QUF33" s="908"/>
      <c r="QUG33" s="908"/>
      <c r="QUH33" s="908"/>
      <c r="QUI33" s="908"/>
      <c r="QUJ33" s="908"/>
      <c r="QUK33" s="908"/>
      <c r="QUL33" s="908"/>
      <c r="QUM33" s="908"/>
      <c r="QUN33" s="908"/>
      <c r="QUO33" s="908"/>
      <c r="QUP33" s="908"/>
      <c r="QUQ33" s="908"/>
      <c r="QUR33" s="908"/>
      <c r="QUS33" s="908"/>
      <c r="QUT33" s="908"/>
      <c r="QUU33" s="908"/>
      <c r="QUV33" s="908"/>
      <c r="QUW33" s="908"/>
      <c r="QUX33" s="908"/>
      <c r="QUY33" s="908"/>
      <c r="QUZ33" s="908"/>
      <c r="QVA33" s="908"/>
      <c r="QVB33" s="908"/>
      <c r="QVC33" s="908"/>
      <c r="QVD33" s="908"/>
      <c r="QVE33" s="908"/>
      <c r="QVF33" s="908"/>
      <c r="QVG33" s="908"/>
      <c r="QVH33" s="908"/>
      <c r="QVI33" s="908"/>
      <c r="QVJ33" s="908"/>
      <c r="QVK33" s="908"/>
      <c r="QVL33" s="908"/>
      <c r="QVM33" s="908"/>
      <c r="QVN33" s="908"/>
      <c r="QVO33" s="908"/>
      <c r="QVP33" s="908"/>
      <c r="QVQ33" s="908"/>
      <c r="QVR33" s="908"/>
      <c r="QVS33" s="908"/>
      <c r="QVT33" s="908"/>
      <c r="QVU33" s="908"/>
      <c r="QVV33" s="908"/>
      <c r="QVW33" s="908"/>
      <c r="QVX33" s="908"/>
      <c r="QVY33" s="908"/>
      <c r="QVZ33" s="908"/>
      <c r="QWA33" s="908"/>
      <c r="QWB33" s="908"/>
      <c r="QWC33" s="908"/>
      <c r="QWD33" s="908"/>
      <c r="QWE33" s="908"/>
      <c r="QWF33" s="908"/>
      <c r="QWG33" s="908"/>
      <c r="QWH33" s="908"/>
      <c r="QWI33" s="908"/>
      <c r="QWJ33" s="908"/>
      <c r="QWK33" s="908"/>
      <c r="QWL33" s="908"/>
      <c r="QWM33" s="908"/>
      <c r="QWN33" s="908"/>
      <c r="QWO33" s="908"/>
      <c r="QWP33" s="908"/>
      <c r="QWQ33" s="908"/>
      <c r="QWR33" s="908"/>
      <c r="QWS33" s="908"/>
      <c r="QWT33" s="908"/>
      <c r="QWU33" s="908"/>
      <c r="QWV33" s="908"/>
      <c r="QWW33" s="908"/>
      <c r="QWX33" s="908"/>
      <c r="QWY33" s="908"/>
      <c r="QWZ33" s="908"/>
      <c r="QXA33" s="908"/>
      <c r="QXB33" s="908"/>
      <c r="QXC33" s="908"/>
      <c r="QXD33" s="908"/>
      <c r="QXE33" s="908"/>
      <c r="QXF33" s="908"/>
      <c r="QXG33" s="908"/>
      <c r="QXH33" s="908"/>
      <c r="QXI33" s="908"/>
      <c r="QXJ33" s="908"/>
      <c r="QXK33" s="908"/>
      <c r="QXL33" s="908"/>
      <c r="QXM33" s="908"/>
      <c r="QXN33" s="908"/>
      <c r="QXO33" s="908"/>
      <c r="QXP33" s="908"/>
      <c r="QXQ33" s="908"/>
      <c r="QXR33" s="908"/>
      <c r="QXS33" s="908"/>
      <c r="QXT33" s="908"/>
      <c r="QXU33" s="908"/>
      <c r="QXV33" s="908"/>
      <c r="QXW33" s="908"/>
      <c r="QXX33" s="908"/>
      <c r="QXY33" s="908"/>
      <c r="QXZ33" s="908"/>
      <c r="QYA33" s="908"/>
      <c r="QYB33" s="908"/>
      <c r="QYC33" s="908"/>
      <c r="QYD33" s="908"/>
      <c r="QYE33" s="908"/>
      <c r="QYF33" s="908"/>
      <c r="QYG33" s="908"/>
      <c r="QYH33" s="908"/>
      <c r="QYI33" s="908"/>
      <c r="QYJ33" s="908"/>
      <c r="QYK33" s="908"/>
      <c r="QYL33" s="908"/>
      <c r="QYM33" s="908"/>
      <c r="QYN33" s="908"/>
      <c r="QYO33" s="908"/>
      <c r="QYP33" s="908"/>
      <c r="QYQ33" s="908"/>
      <c r="QYR33" s="908"/>
      <c r="QYS33" s="908"/>
      <c r="QYT33" s="908"/>
      <c r="QYU33" s="908"/>
      <c r="QYV33" s="908"/>
      <c r="QYW33" s="908"/>
      <c r="QYX33" s="908"/>
      <c r="QYY33" s="908"/>
      <c r="QYZ33" s="908"/>
      <c r="QZA33" s="908"/>
      <c r="QZB33" s="908"/>
      <c r="QZC33" s="908"/>
      <c r="QZD33" s="908"/>
      <c r="QZE33" s="908"/>
      <c r="QZF33" s="908"/>
      <c r="QZG33" s="908"/>
      <c r="QZH33" s="908"/>
      <c r="QZI33" s="908"/>
      <c r="QZJ33" s="908"/>
      <c r="QZK33" s="908"/>
      <c r="QZL33" s="908"/>
      <c r="QZM33" s="908"/>
      <c r="QZN33" s="908"/>
      <c r="QZO33" s="908"/>
      <c r="QZP33" s="908"/>
      <c r="QZQ33" s="908"/>
      <c r="QZR33" s="908"/>
      <c r="QZS33" s="908"/>
      <c r="QZT33" s="908"/>
      <c r="QZU33" s="908"/>
      <c r="QZV33" s="908"/>
      <c r="QZW33" s="908"/>
      <c r="QZX33" s="908"/>
      <c r="QZY33" s="908"/>
      <c r="QZZ33" s="908"/>
      <c r="RAA33" s="908"/>
      <c r="RAB33" s="908"/>
      <c r="RAC33" s="908"/>
      <c r="RAD33" s="908"/>
      <c r="RAE33" s="908"/>
      <c r="RAF33" s="908"/>
      <c r="RAG33" s="908"/>
      <c r="RAH33" s="908"/>
      <c r="RAI33" s="908"/>
      <c r="RAJ33" s="908"/>
      <c r="RAK33" s="908"/>
      <c r="RAL33" s="908"/>
      <c r="RAM33" s="908"/>
      <c r="RAN33" s="908"/>
      <c r="RAO33" s="908"/>
      <c r="RAP33" s="908"/>
      <c r="RAQ33" s="908"/>
      <c r="RAR33" s="908"/>
      <c r="RAS33" s="908"/>
      <c r="RAT33" s="908"/>
      <c r="RAU33" s="908"/>
      <c r="RAV33" s="908"/>
      <c r="RAW33" s="908"/>
      <c r="RAX33" s="908"/>
      <c r="RAY33" s="908"/>
      <c r="RAZ33" s="908"/>
      <c r="RBA33" s="908"/>
      <c r="RBB33" s="908"/>
      <c r="RBC33" s="908"/>
      <c r="RBD33" s="908"/>
      <c r="RBE33" s="908"/>
      <c r="RBF33" s="908"/>
      <c r="RBG33" s="908"/>
      <c r="RBH33" s="908"/>
      <c r="RBI33" s="908"/>
      <c r="RBJ33" s="908"/>
      <c r="RBK33" s="908"/>
      <c r="RBL33" s="908"/>
      <c r="RBM33" s="908"/>
      <c r="RBN33" s="908"/>
      <c r="RBO33" s="908"/>
      <c r="RBP33" s="908"/>
      <c r="RBQ33" s="908"/>
      <c r="RBR33" s="908"/>
      <c r="RBS33" s="908"/>
      <c r="RBT33" s="908"/>
      <c r="RBU33" s="908"/>
      <c r="RBV33" s="908"/>
      <c r="RBW33" s="908"/>
      <c r="RBX33" s="908"/>
      <c r="RBY33" s="908"/>
      <c r="RBZ33" s="908"/>
      <c r="RCA33" s="908"/>
      <c r="RCB33" s="908"/>
      <c r="RCC33" s="908"/>
      <c r="RCD33" s="908"/>
      <c r="RCE33" s="908"/>
      <c r="RCF33" s="908"/>
      <c r="RCG33" s="908"/>
      <c r="RCH33" s="908"/>
      <c r="RCI33" s="908"/>
      <c r="RCJ33" s="908"/>
      <c r="RCK33" s="908"/>
      <c r="RCL33" s="908"/>
      <c r="RCM33" s="908"/>
      <c r="RCN33" s="908"/>
      <c r="RCO33" s="908"/>
      <c r="RCP33" s="908"/>
      <c r="RCQ33" s="908"/>
      <c r="RCR33" s="908"/>
      <c r="RCS33" s="908"/>
      <c r="RCT33" s="908"/>
      <c r="RCU33" s="908"/>
      <c r="RCV33" s="908"/>
      <c r="RCW33" s="908"/>
      <c r="RCX33" s="908"/>
      <c r="RCY33" s="908"/>
      <c r="RCZ33" s="908"/>
      <c r="RDA33" s="908"/>
      <c r="RDB33" s="908"/>
      <c r="RDC33" s="908"/>
      <c r="RDD33" s="908"/>
      <c r="RDE33" s="908"/>
      <c r="RDF33" s="908"/>
      <c r="RDG33" s="908"/>
      <c r="RDH33" s="908"/>
      <c r="RDI33" s="908"/>
      <c r="RDJ33" s="908"/>
      <c r="RDK33" s="908"/>
      <c r="RDL33" s="908"/>
      <c r="RDM33" s="908"/>
      <c r="RDN33" s="908"/>
      <c r="RDO33" s="908"/>
      <c r="RDP33" s="908"/>
      <c r="RDQ33" s="908"/>
      <c r="RDR33" s="908"/>
      <c r="RDS33" s="908"/>
      <c r="RDT33" s="908"/>
      <c r="RDU33" s="908"/>
      <c r="RDV33" s="908"/>
      <c r="RDW33" s="908"/>
      <c r="RDX33" s="908"/>
      <c r="RDY33" s="908"/>
      <c r="RDZ33" s="908"/>
      <c r="REA33" s="908"/>
      <c r="REB33" s="908"/>
      <c r="REC33" s="908"/>
      <c r="RED33" s="908"/>
      <c r="REE33" s="908"/>
      <c r="REF33" s="908"/>
      <c r="REG33" s="908"/>
      <c r="REH33" s="908"/>
      <c r="REI33" s="908"/>
      <c r="REJ33" s="908"/>
      <c r="REK33" s="908"/>
      <c r="REL33" s="908"/>
      <c r="REM33" s="908"/>
      <c r="REN33" s="908"/>
      <c r="REO33" s="908"/>
      <c r="REP33" s="908"/>
      <c r="REQ33" s="908"/>
      <c r="RER33" s="908"/>
      <c r="RES33" s="908"/>
      <c r="RET33" s="908"/>
      <c r="REU33" s="908"/>
      <c r="REV33" s="908"/>
      <c r="REW33" s="908"/>
      <c r="REX33" s="908"/>
      <c r="REY33" s="908"/>
      <c r="REZ33" s="908"/>
      <c r="RFA33" s="908"/>
      <c r="RFB33" s="908"/>
      <c r="RFC33" s="908"/>
      <c r="RFD33" s="908"/>
      <c r="RFE33" s="908"/>
      <c r="RFF33" s="908"/>
      <c r="RFG33" s="908"/>
      <c r="RFH33" s="908"/>
      <c r="RFI33" s="908"/>
      <c r="RFJ33" s="908"/>
      <c r="RFK33" s="908"/>
      <c r="RFL33" s="908"/>
      <c r="RFM33" s="908"/>
      <c r="RFN33" s="908"/>
      <c r="RFO33" s="908"/>
      <c r="RFP33" s="908"/>
      <c r="RFQ33" s="908"/>
      <c r="RFR33" s="908"/>
      <c r="RFS33" s="908"/>
      <c r="RFT33" s="908"/>
      <c r="RFU33" s="908"/>
      <c r="RFV33" s="908"/>
      <c r="RFW33" s="908"/>
      <c r="RFX33" s="908"/>
      <c r="RFY33" s="908"/>
      <c r="RFZ33" s="908"/>
      <c r="RGA33" s="908"/>
      <c r="RGB33" s="908"/>
      <c r="RGC33" s="908"/>
      <c r="RGD33" s="908"/>
      <c r="RGE33" s="908"/>
      <c r="RGF33" s="908"/>
      <c r="RGG33" s="908"/>
      <c r="RGH33" s="908"/>
      <c r="RGI33" s="908"/>
      <c r="RGJ33" s="908"/>
      <c r="RGK33" s="908"/>
      <c r="RGL33" s="908"/>
      <c r="RGM33" s="908"/>
      <c r="RGN33" s="908"/>
      <c r="RGO33" s="908"/>
      <c r="RGP33" s="908"/>
      <c r="RGQ33" s="908"/>
      <c r="RGR33" s="908"/>
      <c r="RGS33" s="908"/>
      <c r="RGT33" s="908"/>
      <c r="RGU33" s="908"/>
      <c r="RGV33" s="908"/>
      <c r="RGW33" s="908"/>
      <c r="RGX33" s="908"/>
      <c r="RGY33" s="908"/>
      <c r="RGZ33" s="908"/>
      <c r="RHA33" s="908"/>
      <c r="RHB33" s="908"/>
      <c r="RHC33" s="908"/>
      <c r="RHD33" s="908"/>
      <c r="RHE33" s="908"/>
      <c r="RHF33" s="908"/>
      <c r="RHG33" s="908"/>
      <c r="RHH33" s="908"/>
      <c r="RHI33" s="908"/>
      <c r="RHJ33" s="908"/>
      <c r="RHK33" s="908"/>
      <c r="RHL33" s="908"/>
      <c r="RHM33" s="908"/>
      <c r="RHN33" s="908"/>
      <c r="RHO33" s="908"/>
      <c r="RHP33" s="908"/>
      <c r="RHQ33" s="908"/>
      <c r="RHR33" s="908"/>
      <c r="RHS33" s="908"/>
      <c r="RHT33" s="908"/>
      <c r="RHU33" s="908"/>
      <c r="RHV33" s="908"/>
      <c r="RHW33" s="908"/>
      <c r="RHX33" s="908"/>
      <c r="RHY33" s="908"/>
      <c r="RHZ33" s="908"/>
      <c r="RIA33" s="908"/>
      <c r="RIB33" s="908"/>
      <c r="RIC33" s="908"/>
      <c r="RID33" s="908"/>
      <c r="RIE33" s="908"/>
      <c r="RIF33" s="908"/>
      <c r="RIG33" s="908"/>
      <c r="RIH33" s="908"/>
      <c r="RII33" s="908"/>
      <c r="RIJ33" s="908"/>
      <c r="RIK33" s="908"/>
      <c r="RIL33" s="908"/>
      <c r="RIM33" s="908"/>
      <c r="RIN33" s="908"/>
      <c r="RIO33" s="908"/>
      <c r="RIP33" s="908"/>
      <c r="RIQ33" s="908"/>
      <c r="RIR33" s="908"/>
      <c r="RIS33" s="908"/>
      <c r="RIT33" s="908"/>
      <c r="RIU33" s="908"/>
      <c r="RIV33" s="908"/>
      <c r="RIW33" s="908"/>
      <c r="RIX33" s="908"/>
      <c r="RIY33" s="908"/>
      <c r="RIZ33" s="908"/>
      <c r="RJA33" s="908"/>
      <c r="RJB33" s="908"/>
      <c r="RJC33" s="908"/>
      <c r="RJD33" s="908"/>
      <c r="RJE33" s="908"/>
      <c r="RJF33" s="908"/>
      <c r="RJG33" s="908"/>
      <c r="RJH33" s="908"/>
      <c r="RJI33" s="908"/>
      <c r="RJJ33" s="908"/>
      <c r="RJK33" s="908"/>
      <c r="RJL33" s="908"/>
      <c r="RJM33" s="908"/>
      <c r="RJN33" s="908"/>
      <c r="RJO33" s="908"/>
      <c r="RJP33" s="908"/>
      <c r="RJQ33" s="908"/>
      <c r="RJR33" s="908"/>
      <c r="RJS33" s="908"/>
      <c r="RJT33" s="908"/>
      <c r="RJU33" s="908"/>
      <c r="RJV33" s="908"/>
      <c r="RJW33" s="908"/>
      <c r="RJX33" s="908"/>
      <c r="RJY33" s="908"/>
      <c r="RJZ33" s="908"/>
      <c r="RKA33" s="908"/>
      <c r="RKB33" s="908"/>
      <c r="RKC33" s="908"/>
      <c r="RKD33" s="908"/>
      <c r="RKE33" s="908"/>
      <c r="RKF33" s="908"/>
      <c r="RKG33" s="908"/>
      <c r="RKH33" s="908"/>
      <c r="RKI33" s="908"/>
      <c r="RKJ33" s="908"/>
      <c r="RKK33" s="908"/>
      <c r="RKL33" s="908"/>
      <c r="RKM33" s="908"/>
      <c r="RKN33" s="908"/>
      <c r="RKO33" s="908"/>
      <c r="RKP33" s="908"/>
      <c r="RKQ33" s="908"/>
      <c r="RKR33" s="908"/>
      <c r="RKS33" s="908"/>
      <c r="RKT33" s="908"/>
      <c r="RKU33" s="908"/>
      <c r="RKV33" s="908"/>
      <c r="RKW33" s="908"/>
      <c r="RKX33" s="908"/>
      <c r="RKY33" s="908"/>
      <c r="RKZ33" s="908"/>
      <c r="RLA33" s="908"/>
      <c r="RLB33" s="908"/>
      <c r="RLC33" s="908"/>
      <c r="RLD33" s="908"/>
      <c r="RLE33" s="908"/>
      <c r="RLF33" s="908"/>
      <c r="RLG33" s="908"/>
      <c r="RLH33" s="908"/>
      <c r="RLI33" s="908"/>
      <c r="RLJ33" s="908"/>
      <c r="RLK33" s="908"/>
      <c r="RLL33" s="908"/>
      <c r="RLM33" s="908"/>
      <c r="RLN33" s="908"/>
      <c r="RLO33" s="908"/>
      <c r="RLP33" s="908"/>
      <c r="RLQ33" s="908"/>
      <c r="RLR33" s="908"/>
      <c r="RLS33" s="908"/>
      <c r="RLT33" s="908"/>
      <c r="RLU33" s="908"/>
      <c r="RLV33" s="908"/>
      <c r="RLW33" s="908"/>
      <c r="RLX33" s="908"/>
      <c r="RLY33" s="908"/>
      <c r="RLZ33" s="908"/>
      <c r="RMA33" s="908"/>
      <c r="RMB33" s="908"/>
      <c r="RMC33" s="908"/>
      <c r="RMD33" s="908"/>
      <c r="RME33" s="908"/>
      <c r="RMF33" s="908"/>
      <c r="RMG33" s="908"/>
      <c r="RMH33" s="908"/>
      <c r="RMI33" s="908"/>
      <c r="RMJ33" s="908"/>
      <c r="RMK33" s="908"/>
      <c r="RML33" s="908"/>
      <c r="RMM33" s="908"/>
      <c r="RMN33" s="908"/>
      <c r="RMO33" s="908"/>
      <c r="RMP33" s="908"/>
      <c r="RMQ33" s="908"/>
      <c r="RMR33" s="908"/>
      <c r="RMS33" s="908"/>
      <c r="RMT33" s="908"/>
      <c r="RMU33" s="908"/>
      <c r="RMV33" s="908"/>
      <c r="RMW33" s="908"/>
      <c r="RMX33" s="908"/>
      <c r="RMY33" s="908"/>
      <c r="RMZ33" s="908"/>
      <c r="RNA33" s="908"/>
      <c r="RNB33" s="908"/>
      <c r="RNC33" s="908"/>
      <c r="RND33" s="908"/>
      <c r="RNE33" s="908"/>
      <c r="RNF33" s="908"/>
      <c r="RNG33" s="908"/>
      <c r="RNH33" s="908"/>
      <c r="RNI33" s="908"/>
      <c r="RNJ33" s="908"/>
      <c r="RNK33" s="908"/>
      <c r="RNL33" s="908"/>
      <c r="RNM33" s="908"/>
      <c r="RNN33" s="908"/>
      <c r="RNO33" s="908"/>
      <c r="RNP33" s="908"/>
      <c r="RNQ33" s="908"/>
      <c r="RNR33" s="908"/>
      <c r="RNS33" s="908"/>
      <c r="RNT33" s="908"/>
      <c r="RNU33" s="908"/>
      <c r="RNV33" s="908"/>
      <c r="RNW33" s="908"/>
      <c r="RNX33" s="908"/>
      <c r="RNY33" s="908"/>
      <c r="RNZ33" s="908"/>
      <c r="ROA33" s="908"/>
      <c r="ROB33" s="908"/>
      <c r="ROC33" s="908"/>
      <c r="ROD33" s="908"/>
      <c r="ROE33" s="908"/>
      <c r="ROF33" s="908"/>
      <c r="ROG33" s="908"/>
      <c r="ROH33" s="908"/>
      <c r="ROI33" s="908"/>
      <c r="ROJ33" s="908"/>
      <c r="ROK33" s="908"/>
      <c r="ROL33" s="908"/>
      <c r="ROM33" s="908"/>
      <c r="RON33" s="908"/>
      <c r="ROO33" s="908"/>
      <c r="ROP33" s="908"/>
      <c r="ROQ33" s="908"/>
      <c r="ROR33" s="908"/>
      <c r="ROS33" s="908"/>
      <c r="ROT33" s="908"/>
      <c r="ROU33" s="908"/>
      <c r="ROV33" s="908"/>
      <c r="ROW33" s="908"/>
      <c r="ROX33" s="908"/>
      <c r="ROY33" s="908"/>
      <c r="ROZ33" s="908"/>
      <c r="RPA33" s="908"/>
      <c r="RPB33" s="908"/>
      <c r="RPC33" s="908"/>
      <c r="RPD33" s="908"/>
      <c r="RPE33" s="908"/>
      <c r="RPF33" s="908"/>
      <c r="RPG33" s="908"/>
      <c r="RPH33" s="908"/>
      <c r="RPI33" s="908"/>
      <c r="RPJ33" s="908"/>
      <c r="RPK33" s="908"/>
      <c r="RPL33" s="908"/>
      <c r="RPM33" s="908"/>
      <c r="RPN33" s="908"/>
      <c r="RPO33" s="908"/>
      <c r="RPP33" s="908"/>
      <c r="RPQ33" s="908"/>
      <c r="RPR33" s="908"/>
      <c r="RPS33" s="908"/>
      <c r="RPT33" s="908"/>
      <c r="RPU33" s="908"/>
      <c r="RPV33" s="908"/>
      <c r="RPW33" s="908"/>
      <c r="RPX33" s="908"/>
      <c r="RPY33" s="908"/>
      <c r="RPZ33" s="908"/>
      <c r="RQA33" s="908"/>
      <c r="RQB33" s="908"/>
      <c r="RQC33" s="908"/>
      <c r="RQD33" s="908"/>
      <c r="RQE33" s="908"/>
      <c r="RQF33" s="908"/>
      <c r="RQG33" s="908"/>
      <c r="RQH33" s="908"/>
      <c r="RQI33" s="908"/>
      <c r="RQJ33" s="908"/>
      <c r="RQK33" s="908"/>
      <c r="RQL33" s="908"/>
      <c r="RQM33" s="908"/>
      <c r="RQN33" s="908"/>
      <c r="RQO33" s="908"/>
      <c r="RQP33" s="908"/>
      <c r="RQQ33" s="908"/>
      <c r="RQR33" s="908"/>
      <c r="RQS33" s="908"/>
      <c r="RQT33" s="908"/>
      <c r="RQU33" s="908"/>
      <c r="RQV33" s="908"/>
      <c r="RQW33" s="908"/>
      <c r="RQX33" s="908"/>
      <c r="RQY33" s="908"/>
      <c r="RQZ33" s="908"/>
      <c r="RRA33" s="908"/>
      <c r="RRB33" s="908"/>
      <c r="RRC33" s="908"/>
      <c r="RRD33" s="908"/>
      <c r="RRE33" s="908"/>
      <c r="RRF33" s="908"/>
      <c r="RRG33" s="908"/>
      <c r="RRH33" s="908"/>
      <c r="RRI33" s="908"/>
      <c r="RRJ33" s="908"/>
      <c r="RRK33" s="908"/>
      <c r="RRL33" s="908"/>
      <c r="RRM33" s="908"/>
      <c r="RRN33" s="908"/>
      <c r="RRO33" s="908"/>
      <c r="RRP33" s="908"/>
      <c r="RRQ33" s="908"/>
      <c r="RRR33" s="908"/>
      <c r="RRS33" s="908"/>
      <c r="RRT33" s="908"/>
      <c r="RRU33" s="908"/>
      <c r="RRV33" s="908"/>
      <c r="RRW33" s="908"/>
      <c r="RRX33" s="908"/>
      <c r="RRY33" s="908"/>
      <c r="RRZ33" s="908"/>
      <c r="RSA33" s="908"/>
      <c r="RSB33" s="908"/>
      <c r="RSC33" s="908"/>
      <c r="RSD33" s="908"/>
      <c r="RSE33" s="908"/>
      <c r="RSF33" s="908"/>
      <c r="RSG33" s="908"/>
      <c r="RSH33" s="908"/>
      <c r="RSI33" s="908"/>
      <c r="RSJ33" s="908"/>
      <c r="RSK33" s="908"/>
      <c r="RSL33" s="908"/>
      <c r="RSM33" s="908"/>
      <c r="RSN33" s="908"/>
      <c r="RSO33" s="908"/>
      <c r="RSP33" s="908"/>
      <c r="RSQ33" s="908"/>
      <c r="RSR33" s="908"/>
      <c r="RSS33" s="908"/>
      <c r="RST33" s="908"/>
      <c r="RSU33" s="908"/>
      <c r="RSV33" s="908"/>
      <c r="RSW33" s="908"/>
      <c r="RSX33" s="908"/>
      <c r="RSY33" s="908"/>
      <c r="RSZ33" s="908"/>
      <c r="RTA33" s="908"/>
      <c r="RTB33" s="908"/>
      <c r="RTC33" s="908"/>
      <c r="RTD33" s="908"/>
      <c r="RTE33" s="908"/>
      <c r="RTF33" s="908"/>
      <c r="RTG33" s="908"/>
      <c r="RTH33" s="908"/>
      <c r="RTI33" s="908"/>
      <c r="RTJ33" s="908"/>
      <c r="RTK33" s="908"/>
      <c r="RTL33" s="908"/>
      <c r="RTM33" s="908"/>
      <c r="RTN33" s="908"/>
      <c r="RTO33" s="908"/>
      <c r="RTP33" s="908"/>
      <c r="RTQ33" s="908"/>
      <c r="RTR33" s="908"/>
      <c r="RTS33" s="908"/>
      <c r="RTT33" s="908"/>
      <c r="RTU33" s="908"/>
      <c r="RTV33" s="908"/>
      <c r="RTW33" s="908"/>
      <c r="RTX33" s="908"/>
      <c r="RTY33" s="908"/>
      <c r="RTZ33" s="908"/>
      <c r="RUA33" s="908"/>
      <c r="RUB33" s="908"/>
      <c r="RUC33" s="908"/>
      <c r="RUD33" s="908"/>
      <c r="RUE33" s="908"/>
      <c r="RUF33" s="908"/>
      <c r="RUG33" s="908"/>
      <c r="RUH33" s="908"/>
      <c r="RUI33" s="908"/>
      <c r="RUJ33" s="908"/>
      <c r="RUK33" s="908"/>
      <c r="RUL33" s="908"/>
      <c r="RUM33" s="908"/>
      <c r="RUN33" s="908"/>
      <c r="RUO33" s="908"/>
      <c r="RUP33" s="908"/>
      <c r="RUQ33" s="908"/>
      <c r="RUR33" s="908"/>
      <c r="RUS33" s="908"/>
      <c r="RUT33" s="908"/>
      <c r="RUU33" s="908"/>
      <c r="RUV33" s="908"/>
      <c r="RUW33" s="908"/>
      <c r="RUX33" s="908"/>
      <c r="RUY33" s="908"/>
      <c r="RUZ33" s="908"/>
      <c r="RVA33" s="908"/>
      <c r="RVB33" s="908"/>
      <c r="RVC33" s="908"/>
      <c r="RVD33" s="908"/>
      <c r="RVE33" s="908"/>
      <c r="RVF33" s="908"/>
      <c r="RVG33" s="908"/>
      <c r="RVH33" s="908"/>
      <c r="RVI33" s="908"/>
      <c r="RVJ33" s="908"/>
      <c r="RVK33" s="908"/>
      <c r="RVL33" s="908"/>
      <c r="RVM33" s="908"/>
      <c r="RVN33" s="908"/>
      <c r="RVO33" s="908"/>
      <c r="RVP33" s="908"/>
      <c r="RVQ33" s="908"/>
      <c r="RVR33" s="908"/>
      <c r="RVS33" s="908"/>
      <c r="RVT33" s="908"/>
      <c r="RVU33" s="908"/>
      <c r="RVV33" s="908"/>
      <c r="RVW33" s="908"/>
      <c r="RVX33" s="908"/>
      <c r="RVY33" s="908"/>
      <c r="RVZ33" s="908"/>
      <c r="RWA33" s="908"/>
      <c r="RWB33" s="908"/>
      <c r="RWC33" s="908"/>
      <c r="RWD33" s="908"/>
      <c r="RWE33" s="908"/>
      <c r="RWF33" s="908"/>
      <c r="RWG33" s="908"/>
      <c r="RWH33" s="908"/>
      <c r="RWI33" s="908"/>
      <c r="RWJ33" s="908"/>
      <c r="RWK33" s="908"/>
      <c r="RWL33" s="908"/>
      <c r="RWM33" s="908"/>
      <c r="RWN33" s="908"/>
      <c r="RWO33" s="908"/>
      <c r="RWP33" s="908"/>
      <c r="RWQ33" s="908"/>
      <c r="RWR33" s="908"/>
      <c r="RWS33" s="908"/>
      <c r="RWT33" s="908"/>
      <c r="RWU33" s="908"/>
      <c r="RWV33" s="908"/>
      <c r="RWW33" s="908"/>
      <c r="RWX33" s="908"/>
      <c r="RWY33" s="908"/>
      <c r="RWZ33" s="908"/>
      <c r="RXA33" s="908"/>
      <c r="RXB33" s="908"/>
      <c r="RXC33" s="908"/>
      <c r="RXD33" s="908"/>
      <c r="RXE33" s="908"/>
      <c r="RXF33" s="908"/>
      <c r="RXG33" s="908"/>
      <c r="RXH33" s="908"/>
      <c r="RXI33" s="908"/>
      <c r="RXJ33" s="908"/>
      <c r="RXK33" s="908"/>
      <c r="RXL33" s="908"/>
      <c r="RXM33" s="908"/>
      <c r="RXN33" s="908"/>
      <c r="RXO33" s="908"/>
      <c r="RXP33" s="908"/>
      <c r="RXQ33" s="908"/>
      <c r="RXR33" s="908"/>
      <c r="RXS33" s="908"/>
      <c r="RXT33" s="908"/>
      <c r="RXU33" s="908"/>
      <c r="RXV33" s="908"/>
      <c r="RXW33" s="908"/>
      <c r="RXX33" s="908"/>
      <c r="RXY33" s="908"/>
      <c r="RXZ33" s="908"/>
      <c r="RYA33" s="908"/>
      <c r="RYB33" s="908"/>
      <c r="RYC33" s="908"/>
      <c r="RYD33" s="908"/>
      <c r="RYE33" s="908"/>
      <c r="RYF33" s="908"/>
      <c r="RYG33" s="908"/>
      <c r="RYH33" s="908"/>
      <c r="RYI33" s="908"/>
      <c r="RYJ33" s="908"/>
      <c r="RYK33" s="908"/>
      <c r="RYL33" s="908"/>
      <c r="RYM33" s="908"/>
      <c r="RYN33" s="908"/>
      <c r="RYO33" s="908"/>
      <c r="RYP33" s="908"/>
      <c r="RYQ33" s="908"/>
      <c r="RYR33" s="908"/>
      <c r="RYS33" s="908"/>
      <c r="RYT33" s="908"/>
      <c r="RYU33" s="908"/>
      <c r="RYV33" s="908"/>
      <c r="RYW33" s="908"/>
      <c r="RYX33" s="908"/>
      <c r="RYY33" s="908"/>
      <c r="RYZ33" s="908"/>
      <c r="RZA33" s="908"/>
      <c r="RZB33" s="908"/>
      <c r="RZC33" s="908"/>
      <c r="RZD33" s="908"/>
      <c r="RZE33" s="908"/>
      <c r="RZF33" s="908"/>
      <c r="RZG33" s="908"/>
      <c r="RZH33" s="908"/>
      <c r="RZI33" s="908"/>
      <c r="RZJ33" s="908"/>
      <c r="RZK33" s="908"/>
      <c r="RZL33" s="908"/>
      <c r="RZM33" s="908"/>
      <c r="RZN33" s="908"/>
      <c r="RZO33" s="908"/>
      <c r="RZP33" s="908"/>
      <c r="RZQ33" s="908"/>
      <c r="RZR33" s="908"/>
      <c r="RZS33" s="908"/>
      <c r="RZT33" s="908"/>
      <c r="RZU33" s="908"/>
      <c r="RZV33" s="908"/>
      <c r="RZW33" s="908"/>
      <c r="RZX33" s="908"/>
      <c r="RZY33" s="908"/>
      <c r="RZZ33" s="908"/>
      <c r="SAA33" s="908"/>
      <c r="SAB33" s="908"/>
      <c r="SAC33" s="908"/>
      <c r="SAD33" s="908"/>
      <c r="SAE33" s="908"/>
      <c r="SAF33" s="908"/>
      <c r="SAG33" s="908"/>
      <c r="SAH33" s="908"/>
      <c r="SAI33" s="908"/>
      <c r="SAJ33" s="908"/>
      <c r="SAK33" s="908"/>
      <c r="SAL33" s="908"/>
      <c r="SAM33" s="908"/>
      <c r="SAN33" s="908"/>
      <c r="SAO33" s="908"/>
      <c r="SAP33" s="908"/>
      <c r="SAQ33" s="908"/>
      <c r="SAR33" s="908"/>
      <c r="SAS33" s="908"/>
      <c r="SAT33" s="908"/>
      <c r="SAU33" s="908"/>
      <c r="SAV33" s="908"/>
      <c r="SAW33" s="908"/>
      <c r="SAX33" s="908"/>
      <c r="SAY33" s="908"/>
      <c r="SAZ33" s="908"/>
      <c r="SBA33" s="908"/>
      <c r="SBB33" s="908"/>
      <c r="SBC33" s="908"/>
      <c r="SBD33" s="908"/>
      <c r="SBE33" s="908"/>
      <c r="SBF33" s="908"/>
      <c r="SBG33" s="908"/>
      <c r="SBH33" s="908"/>
      <c r="SBI33" s="908"/>
      <c r="SBJ33" s="908"/>
      <c r="SBK33" s="908"/>
      <c r="SBL33" s="908"/>
      <c r="SBM33" s="908"/>
      <c r="SBN33" s="908"/>
      <c r="SBO33" s="908"/>
      <c r="SBP33" s="908"/>
      <c r="SBQ33" s="908"/>
      <c r="SBR33" s="908"/>
      <c r="SBS33" s="908"/>
      <c r="SBT33" s="908"/>
      <c r="SBU33" s="908"/>
      <c r="SBV33" s="908"/>
      <c r="SBW33" s="908"/>
      <c r="SBX33" s="908"/>
      <c r="SBY33" s="908"/>
      <c r="SBZ33" s="908"/>
      <c r="SCA33" s="908"/>
      <c r="SCB33" s="908"/>
      <c r="SCC33" s="908"/>
      <c r="SCD33" s="908"/>
      <c r="SCE33" s="908"/>
      <c r="SCF33" s="908"/>
      <c r="SCG33" s="908"/>
      <c r="SCH33" s="908"/>
      <c r="SCI33" s="908"/>
      <c r="SCJ33" s="908"/>
      <c r="SCK33" s="908"/>
      <c r="SCL33" s="908"/>
      <c r="SCM33" s="908"/>
      <c r="SCN33" s="908"/>
      <c r="SCO33" s="908"/>
      <c r="SCP33" s="908"/>
      <c r="SCQ33" s="908"/>
      <c r="SCR33" s="908"/>
      <c r="SCS33" s="908"/>
      <c r="SCT33" s="908"/>
      <c r="SCU33" s="908"/>
      <c r="SCV33" s="908"/>
      <c r="SCW33" s="908"/>
      <c r="SCX33" s="908"/>
      <c r="SCY33" s="908"/>
      <c r="SCZ33" s="908"/>
      <c r="SDA33" s="908"/>
      <c r="SDB33" s="908"/>
      <c r="SDC33" s="908"/>
      <c r="SDD33" s="908"/>
      <c r="SDE33" s="908"/>
      <c r="SDF33" s="908"/>
      <c r="SDG33" s="908"/>
      <c r="SDH33" s="908"/>
      <c r="SDI33" s="908"/>
      <c r="SDJ33" s="908"/>
      <c r="SDK33" s="908"/>
      <c r="SDL33" s="908"/>
      <c r="SDM33" s="908"/>
      <c r="SDN33" s="908"/>
      <c r="SDO33" s="908"/>
      <c r="SDP33" s="908"/>
      <c r="SDQ33" s="908"/>
      <c r="SDR33" s="908"/>
      <c r="SDS33" s="908"/>
      <c r="SDT33" s="908"/>
      <c r="SDU33" s="908"/>
      <c r="SDV33" s="908"/>
      <c r="SDW33" s="908"/>
      <c r="SDX33" s="908"/>
      <c r="SDY33" s="908"/>
      <c r="SDZ33" s="908"/>
      <c r="SEA33" s="908"/>
      <c r="SEB33" s="908"/>
      <c r="SEC33" s="908"/>
      <c r="SED33" s="908"/>
      <c r="SEE33" s="908"/>
      <c r="SEF33" s="908"/>
      <c r="SEG33" s="908"/>
      <c r="SEH33" s="908"/>
      <c r="SEI33" s="908"/>
      <c r="SEJ33" s="908"/>
      <c r="SEK33" s="908"/>
      <c r="SEL33" s="908"/>
      <c r="SEM33" s="908"/>
      <c r="SEN33" s="908"/>
      <c r="SEO33" s="908"/>
      <c r="SEP33" s="908"/>
      <c r="SEQ33" s="908"/>
      <c r="SER33" s="908"/>
      <c r="SES33" s="908"/>
      <c r="SET33" s="908"/>
      <c r="SEU33" s="908"/>
      <c r="SEV33" s="908"/>
      <c r="SEW33" s="908"/>
      <c r="SEX33" s="908"/>
      <c r="SEY33" s="908"/>
      <c r="SEZ33" s="908"/>
      <c r="SFA33" s="908"/>
      <c r="SFB33" s="908"/>
      <c r="SFC33" s="908"/>
      <c r="SFD33" s="908"/>
      <c r="SFE33" s="908"/>
      <c r="SFF33" s="908"/>
      <c r="SFG33" s="908"/>
      <c r="SFH33" s="908"/>
      <c r="SFI33" s="908"/>
      <c r="SFJ33" s="908"/>
      <c r="SFK33" s="908"/>
      <c r="SFL33" s="908"/>
      <c r="SFM33" s="908"/>
      <c r="SFN33" s="908"/>
      <c r="SFO33" s="908"/>
      <c r="SFP33" s="908"/>
      <c r="SFQ33" s="908"/>
      <c r="SFR33" s="908"/>
      <c r="SFS33" s="908"/>
      <c r="SFT33" s="908"/>
      <c r="SFU33" s="908"/>
      <c r="SFV33" s="908"/>
      <c r="SFW33" s="908"/>
      <c r="SFX33" s="908"/>
      <c r="SFY33" s="908"/>
      <c r="SFZ33" s="908"/>
      <c r="SGA33" s="908"/>
      <c r="SGB33" s="908"/>
      <c r="SGC33" s="908"/>
      <c r="SGD33" s="908"/>
      <c r="SGE33" s="908"/>
      <c r="SGF33" s="908"/>
      <c r="SGG33" s="908"/>
      <c r="SGH33" s="908"/>
      <c r="SGI33" s="908"/>
      <c r="SGJ33" s="908"/>
      <c r="SGK33" s="908"/>
      <c r="SGL33" s="908"/>
      <c r="SGM33" s="908"/>
      <c r="SGN33" s="908"/>
      <c r="SGO33" s="908"/>
      <c r="SGP33" s="908"/>
      <c r="SGQ33" s="908"/>
      <c r="SGR33" s="908"/>
      <c r="SGS33" s="908"/>
      <c r="SGT33" s="908"/>
      <c r="SGU33" s="908"/>
      <c r="SGV33" s="908"/>
      <c r="SGW33" s="908"/>
      <c r="SGX33" s="908"/>
      <c r="SGY33" s="908"/>
      <c r="SGZ33" s="908"/>
      <c r="SHA33" s="908"/>
      <c r="SHB33" s="908"/>
      <c r="SHC33" s="908"/>
      <c r="SHD33" s="908"/>
      <c r="SHE33" s="908"/>
      <c r="SHF33" s="908"/>
      <c r="SHG33" s="908"/>
      <c r="SHH33" s="908"/>
      <c r="SHI33" s="908"/>
      <c r="SHJ33" s="908"/>
      <c r="SHK33" s="908"/>
      <c r="SHL33" s="908"/>
      <c r="SHM33" s="908"/>
      <c r="SHN33" s="908"/>
      <c r="SHO33" s="908"/>
      <c r="SHP33" s="908"/>
      <c r="SHQ33" s="908"/>
      <c r="SHR33" s="908"/>
      <c r="SHS33" s="908"/>
      <c r="SHT33" s="908"/>
      <c r="SHU33" s="908"/>
      <c r="SHV33" s="908"/>
      <c r="SHW33" s="908"/>
      <c r="SHX33" s="908"/>
      <c r="SHY33" s="908"/>
      <c r="SHZ33" s="908"/>
      <c r="SIA33" s="908"/>
      <c r="SIB33" s="908"/>
      <c r="SIC33" s="908"/>
      <c r="SID33" s="908"/>
      <c r="SIE33" s="908"/>
      <c r="SIF33" s="908"/>
      <c r="SIG33" s="908"/>
      <c r="SIH33" s="908"/>
      <c r="SII33" s="908"/>
      <c r="SIJ33" s="908"/>
      <c r="SIK33" s="908"/>
      <c r="SIL33" s="908"/>
      <c r="SIM33" s="908"/>
      <c r="SIN33" s="908"/>
      <c r="SIO33" s="908"/>
      <c r="SIP33" s="908"/>
      <c r="SIQ33" s="908"/>
      <c r="SIR33" s="908"/>
      <c r="SIS33" s="908"/>
      <c r="SIT33" s="908"/>
      <c r="SIU33" s="908"/>
      <c r="SIV33" s="908"/>
      <c r="SIW33" s="908"/>
      <c r="SIX33" s="908"/>
      <c r="SIY33" s="908"/>
      <c r="SIZ33" s="908"/>
      <c r="SJA33" s="908"/>
      <c r="SJB33" s="908"/>
      <c r="SJC33" s="908"/>
      <c r="SJD33" s="908"/>
      <c r="SJE33" s="908"/>
      <c r="SJF33" s="908"/>
      <c r="SJG33" s="908"/>
      <c r="SJH33" s="908"/>
      <c r="SJI33" s="908"/>
      <c r="SJJ33" s="908"/>
      <c r="SJK33" s="908"/>
      <c r="SJL33" s="908"/>
      <c r="SJM33" s="908"/>
      <c r="SJN33" s="908"/>
      <c r="SJO33" s="908"/>
      <c r="SJP33" s="908"/>
      <c r="SJQ33" s="908"/>
      <c r="SJR33" s="908"/>
      <c r="SJS33" s="908"/>
      <c r="SJT33" s="908"/>
      <c r="SJU33" s="908"/>
      <c r="SJV33" s="908"/>
      <c r="SJW33" s="908"/>
      <c r="SJX33" s="908"/>
      <c r="SJY33" s="908"/>
      <c r="SJZ33" s="908"/>
      <c r="SKA33" s="908"/>
      <c r="SKB33" s="908"/>
      <c r="SKC33" s="908"/>
      <c r="SKD33" s="908"/>
      <c r="SKE33" s="908"/>
      <c r="SKF33" s="908"/>
      <c r="SKG33" s="908"/>
      <c r="SKH33" s="908"/>
      <c r="SKI33" s="908"/>
      <c r="SKJ33" s="908"/>
      <c r="SKK33" s="908"/>
      <c r="SKL33" s="908"/>
      <c r="SKM33" s="908"/>
      <c r="SKN33" s="908"/>
      <c r="SKO33" s="908"/>
      <c r="SKP33" s="908"/>
      <c r="SKQ33" s="908"/>
      <c r="SKR33" s="908"/>
      <c r="SKS33" s="908"/>
      <c r="SKT33" s="908"/>
      <c r="SKU33" s="908"/>
      <c r="SKV33" s="908"/>
      <c r="SKW33" s="908"/>
      <c r="SKX33" s="908"/>
      <c r="SKY33" s="908"/>
      <c r="SKZ33" s="908"/>
      <c r="SLA33" s="908"/>
      <c r="SLB33" s="908"/>
      <c r="SLC33" s="908"/>
      <c r="SLD33" s="908"/>
      <c r="SLE33" s="908"/>
      <c r="SLF33" s="908"/>
      <c r="SLG33" s="908"/>
      <c r="SLH33" s="908"/>
      <c r="SLI33" s="908"/>
      <c r="SLJ33" s="908"/>
      <c r="SLK33" s="908"/>
      <c r="SLL33" s="908"/>
      <c r="SLM33" s="908"/>
      <c r="SLN33" s="908"/>
      <c r="SLO33" s="908"/>
      <c r="SLP33" s="908"/>
      <c r="SLQ33" s="908"/>
      <c r="SLR33" s="908"/>
      <c r="SLS33" s="908"/>
      <c r="SLT33" s="908"/>
      <c r="SLU33" s="908"/>
      <c r="SLV33" s="908"/>
      <c r="SLW33" s="908"/>
      <c r="SLX33" s="908"/>
      <c r="SLY33" s="908"/>
      <c r="SLZ33" s="908"/>
      <c r="SMA33" s="908"/>
      <c r="SMB33" s="908"/>
      <c r="SMC33" s="908"/>
      <c r="SMD33" s="908"/>
      <c r="SME33" s="908"/>
      <c r="SMF33" s="908"/>
      <c r="SMG33" s="908"/>
      <c r="SMH33" s="908"/>
      <c r="SMI33" s="908"/>
      <c r="SMJ33" s="908"/>
      <c r="SMK33" s="908"/>
      <c r="SML33" s="908"/>
      <c r="SMM33" s="908"/>
      <c r="SMN33" s="908"/>
      <c r="SMO33" s="908"/>
      <c r="SMP33" s="908"/>
      <c r="SMQ33" s="908"/>
      <c r="SMR33" s="908"/>
      <c r="SMS33" s="908"/>
      <c r="SMT33" s="908"/>
      <c r="SMU33" s="908"/>
      <c r="SMV33" s="908"/>
      <c r="SMW33" s="908"/>
      <c r="SMX33" s="908"/>
      <c r="SMY33" s="908"/>
      <c r="SMZ33" s="908"/>
      <c r="SNA33" s="908"/>
      <c r="SNB33" s="908"/>
      <c r="SNC33" s="908"/>
      <c r="SND33" s="908"/>
      <c r="SNE33" s="908"/>
      <c r="SNF33" s="908"/>
      <c r="SNG33" s="908"/>
      <c r="SNH33" s="908"/>
      <c r="SNI33" s="908"/>
      <c r="SNJ33" s="908"/>
      <c r="SNK33" s="908"/>
      <c r="SNL33" s="908"/>
      <c r="SNM33" s="908"/>
      <c r="SNN33" s="908"/>
      <c r="SNO33" s="908"/>
      <c r="SNP33" s="908"/>
      <c r="SNQ33" s="908"/>
      <c r="SNR33" s="908"/>
      <c r="SNS33" s="908"/>
      <c r="SNT33" s="908"/>
      <c r="SNU33" s="908"/>
      <c r="SNV33" s="908"/>
      <c r="SNW33" s="908"/>
      <c r="SNX33" s="908"/>
      <c r="SNY33" s="908"/>
      <c r="SNZ33" s="908"/>
      <c r="SOA33" s="908"/>
      <c r="SOB33" s="908"/>
      <c r="SOC33" s="908"/>
      <c r="SOD33" s="908"/>
      <c r="SOE33" s="908"/>
      <c r="SOF33" s="908"/>
      <c r="SOG33" s="908"/>
      <c r="SOH33" s="908"/>
      <c r="SOI33" s="908"/>
      <c r="SOJ33" s="908"/>
      <c r="SOK33" s="908"/>
      <c r="SOL33" s="908"/>
      <c r="SOM33" s="908"/>
      <c r="SON33" s="908"/>
      <c r="SOO33" s="908"/>
      <c r="SOP33" s="908"/>
      <c r="SOQ33" s="908"/>
      <c r="SOR33" s="908"/>
      <c r="SOS33" s="908"/>
      <c r="SOT33" s="908"/>
      <c r="SOU33" s="908"/>
      <c r="SOV33" s="908"/>
      <c r="SOW33" s="908"/>
      <c r="SOX33" s="908"/>
      <c r="SOY33" s="908"/>
      <c r="SOZ33" s="908"/>
      <c r="SPA33" s="908"/>
      <c r="SPB33" s="908"/>
      <c r="SPC33" s="908"/>
      <c r="SPD33" s="908"/>
      <c r="SPE33" s="908"/>
      <c r="SPF33" s="908"/>
      <c r="SPG33" s="908"/>
      <c r="SPH33" s="908"/>
      <c r="SPI33" s="908"/>
      <c r="SPJ33" s="908"/>
      <c r="SPK33" s="908"/>
      <c r="SPL33" s="908"/>
      <c r="SPM33" s="908"/>
      <c r="SPN33" s="908"/>
      <c r="SPO33" s="908"/>
      <c r="SPP33" s="908"/>
      <c r="SPQ33" s="908"/>
      <c r="SPR33" s="908"/>
      <c r="SPS33" s="908"/>
      <c r="SPT33" s="908"/>
      <c r="SPU33" s="908"/>
      <c r="SPV33" s="908"/>
      <c r="SPW33" s="908"/>
      <c r="SPX33" s="908"/>
      <c r="SPY33" s="908"/>
      <c r="SPZ33" s="908"/>
      <c r="SQA33" s="908"/>
      <c r="SQB33" s="908"/>
      <c r="SQC33" s="908"/>
      <c r="SQD33" s="908"/>
      <c r="SQE33" s="908"/>
      <c r="SQF33" s="908"/>
      <c r="SQG33" s="908"/>
      <c r="SQH33" s="908"/>
      <c r="SQI33" s="908"/>
      <c r="SQJ33" s="908"/>
      <c r="SQK33" s="908"/>
      <c r="SQL33" s="908"/>
      <c r="SQM33" s="908"/>
      <c r="SQN33" s="908"/>
      <c r="SQO33" s="908"/>
      <c r="SQP33" s="908"/>
      <c r="SQQ33" s="908"/>
      <c r="SQR33" s="908"/>
      <c r="SQS33" s="908"/>
      <c r="SQT33" s="908"/>
      <c r="SQU33" s="908"/>
      <c r="SQV33" s="908"/>
      <c r="SQW33" s="908"/>
      <c r="SQX33" s="908"/>
      <c r="SQY33" s="908"/>
      <c r="SQZ33" s="908"/>
      <c r="SRA33" s="908"/>
      <c r="SRB33" s="908"/>
      <c r="SRC33" s="908"/>
      <c r="SRD33" s="908"/>
      <c r="SRE33" s="908"/>
      <c r="SRF33" s="908"/>
      <c r="SRG33" s="908"/>
      <c r="SRH33" s="908"/>
      <c r="SRI33" s="908"/>
      <c r="SRJ33" s="908"/>
      <c r="SRK33" s="908"/>
      <c r="SRL33" s="908"/>
      <c r="SRM33" s="908"/>
      <c r="SRN33" s="908"/>
      <c r="SRO33" s="908"/>
      <c r="SRP33" s="908"/>
      <c r="SRQ33" s="908"/>
      <c r="SRR33" s="908"/>
      <c r="SRS33" s="908"/>
      <c r="SRT33" s="908"/>
      <c r="SRU33" s="908"/>
      <c r="SRV33" s="908"/>
      <c r="SRW33" s="908"/>
      <c r="SRX33" s="908"/>
      <c r="SRY33" s="908"/>
      <c r="SRZ33" s="908"/>
      <c r="SSA33" s="908"/>
      <c r="SSB33" s="908"/>
      <c r="SSC33" s="908"/>
      <c r="SSD33" s="908"/>
      <c r="SSE33" s="908"/>
      <c r="SSF33" s="908"/>
      <c r="SSG33" s="908"/>
      <c r="SSH33" s="908"/>
      <c r="SSI33" s="908"/>
      <c r="SSJ33" s="908"/>
      <c r="SSK33" s="908"/>
      <c r="SSL33" s="908"/>
      <c r="SSM33" s="908"/>
      <c r="SSN33" s="908"/>
      <c r="SSO33" s="908"/>
      <c r="SSP33" s="908"/>
      <c r="SSQ33" s="908"/>
      <c r="SSR33" s="908"/>
      <c r="SSS33" s="908"/>
      <c r="SST33" s="908"/>
      <c r="SSU33" s="908"/>
      <c r="SSV33" s="908"/>
      <c r="SSW33" s="908"/>
      <c r="SSX33" s="908"/>
      <c r="SSY33" s="908"/>
      <c r="SSZ33" s="908"/>
      <c r="STA33" s="908"/>
      <c r="STB33" s="908"/>
      <c r="STC33" s="908"/>
      <c r="STD33" s="908"/>
      <c r="STE33" s="908"/>
      <c r="STF33" s="908"/>
      <c r="STG33" s="908"/>
      <c r="STH33" s="908"/>
      <c r="STI33" s="908"/>
      <c r="STJ33" s="908"/>
      <c r="STK33" s="908"/>
      <c r="STL33" s="908"/>
      <c r="STM33" s="908"/>
      <c r="STN33" s="908"/>
      <c r="STO33" s="908"/>
      <c r="STP33" s="908"/>
      <c r="STQ33" s="908"/>
      <c r="STR33" s="908"/>
      <c r="STS33" s="908"/>
      <c r="STT33" s="908"/>
      <c r="STU33" s="908"/>
      <c r="STV33" s="908"/>
      <c r="STW33" s="908"/>
      <c r="STX33" s="908"/>
      <c r="STY33" s="908"/>
      <c r="STZ33" s="908"/>
      <c r="SUA33" s="908"/>
      <c r="SUB33" s="908"/>
      <c r="SUC33" s="908"/>
      <c r="SUD33" s="908"/>
      <c r="SUE33" s="908"/>
      <c r="SUF33" s="908"/>
      <c r="SUG33" s="908"/>
      <c r="SUH33" s="908"/>
      <c r="SUI33" s="908"/>
      <c r="SUJ33" s="908"/>
      <c r="SUK33" s="908"/>
      <c r="SUL33" s="908"/>
      <c r="SUM33" s="908"/>
      <c r="SUN33" s="908"/>
      <c r="SUO33" s="908"/>
      <c r="SUP33" s="908"/>
      <c r="SUQ33" s="908"/>
      <c r="SUR33" s="908"/>
      <c r="SUS33" s="908"/>
      <c r="SUT33" s="908"/>
      <c r="SUU33" s="908"/>
      <c r="SUV33" s="908"/>
      <c r="SUW33" s="908"/>
      <c r="SUX33" s="908"/>
      <c r="SUY33" s="908"/>
      <c r="SUZ33" s="908"/>
      <c r="SVA33" s="908"/>
      <c r="SVB33" s="908"/>
      <c r="SVC33" s="908"/>
      <c r="SVD33" s="908"/>
      <c r="SVE33" s="908"/>
      <c r="SVF33" s="908"/>
      <c r="SVG33" s="908"/>
      <c r="SVH33" s="908"/>
      <c r="SVI33" s="908"/>
      <c r="SVJ33" s="908"/>
      <c r="SVK33" s="908"/>
      <c r="SVL33" s="908"/>
      <c r="SVM33" s="908"/>
      <c r="SVN33" s="908"/>
      <c r="SVO33" s="908"/>
      <c r="SVP33" s="908"/>
      <c r="SVQ33" s="908"/>
      <c r="SVR33" s="908"/>
      <c r="SVS33" s="908"/>
      <c r="SVT33" s="908"/>
      <c r="SVU33" s="908"/>
      <c r="SVV33" s="908"/>
      <c r="SVW33" s="908"/>
      <c r="SVX33" s="908"/>
      <c r="SVY33" s="908"/>
      <c r="SVZ33" s="908"/>
      <c r="SWA33" s="908"/>
      <c r="SWB33" s="908"/>
      <c r="SWC33" s="908"/>
      <c r="SWD33" s="908"/>
      <c r="SWE33" s="908"/>
      <c r="SWF33" s="908"/>
      <c r="SWG33" s="908"/>
      <c r="SWH33" s="908"/>
      <c r="SWI33" s="908"/>
      <c r="SWJ33" s="908"/>
      <c r="SWK33" s="908"/>
      <c r="SWL33" s="908"/>
      <c r="SWM33" s="908"/>
      <c r="SWN33" s="908"/>
      <c r="SWO33" s="908"/>
      <c r="SWP33" s="908"/>
      <c r="SWQ33" s="908"/>
      <c r="SWR33" s="908"/>
      <c r="SWS33" s="908"/>
      <c r="SWT33" s="908"/>
      <c r="SWU33" s="908"/>
      <c r="SWV33" s="908"/>
      <c r="SWW33" s="908"/>
      <c r="SWX33" s="908"/>
      <c r="SWY33" s="908"/>
      <c r="SWZ33" s="908"/>
      <c r="SXA33" s="908"/>
      <c r="SXB33" s="908"/>
      <c r="SXC33" s="908"/>
      <c r="SXD33" s="908"/>
      <c r="SXE33" s="908"/>
      <c r="SXF33" s="908"/>
      <c r="SXG33" s="908"/>
      <c r="SXH33" s="908"/>
      <c r="SXI33" s="908"/>
      <c r="SXJ33" s="908"/>
      <c r="SXK33" s="908"/>
      <c r="SXL33" s="908"/>
      <c r="SXM33" s="908"/>
      <c r="SXN33" s="908"/>
      <c r="SXO33" s="908"/>
      <c r="SXP33" s="908"/>
      <c r="SXQ33" s="908"/>
      <c r="SXR33" s="908"/>
      <c r="SXS33" s="908"/>
      <c r="SXT33" s="908"/>
      <c r="SXU33" s="908"/>
      <c r="SXV33" s="908"/>
      <c r="SXW33" s="908"/>
      <c r="SXX33" s="908"/>
      <c r="SXY33" s="908"/>
      <c r="SXZ33" s="908"/>
      <c r="SYA33" s="908"/>
      <c r="SYB33" s="908"/>
      <c r="SYC33" s="908"/>
      <c r="SYD33" s="908"/>
      <c r="SYE33" s="908"/>
      <c r="SYF33" s="908"/>
      <c r="SYG33" s="908"/>
      <c r="SYH33" s="908"/>
      <c r="SYI33" s="908"/>
      <c r="SYJ33" s="908"/>
      <c r="SYK33" s="908"/>
      <c r="SYL33" s="908"/>
      <c r="SYM33" s="908"/>
      <c r="SYN33" s="908"/>
      <c r="SYO33" s="908"/>
      <c r="SYP33" s="908"/>
      <c r="SYQ33" s="908"/>
      <c r="SYR33" s="908"/>
      <c r="SYS33" s="908"/>
      <c r="SYT33" s="908"/>
      <c r="SYU33" s="908"/>
      <c r="SYV33" s="908"/>
      <c r="SYW33" s="908"/>
      <c r="SYX33" s="908"/>
      <c r="SYY33" s="908"/>
      <c r="SYZ33" s="908"/>
      <c r="SZA33" s="908"/>
      <c r="SZB33" s="908"/>
      <c r="SZC33" s="908"/>
      <c r="SZD33" s="908"/>
      <c r="SZE33" s="908"/>
      <c r="SZF33" s="908"/>
      <c r="SZG33" s="908"/>
      <c r="SZH33" s="908"/>
      <c r="SZI33" s="908"/>
      <c r="SZJ33" s="908"/>
      <c r="SZK33" s="908"/>
      <c r="SZL33" s="908"/>
      <c r="SZM33" s="908"/>
      <c r="SZN33" s="908"/>
      <c r="SZO33" s="908"/>
      <c r="SZP33" s="908"/>
      <c r="SZQ33" s="908"/>
      <c r="SZR33" s="908"/>
      <c r="SZS33" s="908"/>
      <c r="SZT33" s="908"/>
      <c r="SZU33" s="908"/>
      <c r="SZV33" s="908"/>
      <c r="SZW33" s="908"/>
      <c r="SZX33" s="908"/>
      <c r="SZY33" s="908"/>
      <c r="SZZ33" s="908"/>
      <c r="TAA33" s="908"/>
      <c r="TAB33" s="908"/>
      <c r="TAC33" s="908"/>
      <c r="TAD33" s="908"/>
      <c r="TAE33" s="908"/>
      <c r="TAF33" s="908"/>
      <c r="TAG33" s="908"/>
      <c r="TAH33" s="908"/>
      <c r="TAI33" s="908"/>
      <c r="TAJ33" s="908"/>
      <c r="TAK33" s="908"/>
      <c r="TAL33" s="908"/>
      <c r="TAM33" s="908"/>
      <c r="TAN33" s="908"/>
      <c r="TAO33" s="908"/>
      <c r="TAP33" s="908"/>
      <c r="TAQ33" s="908"/>
      <c r="TAR33" s="908"/>
      <c r="TAS33" s="908"/>
      <c r="TAT33" s="908"/>
      <c r="TAU33" s="908"/>
      <c r="TAV33" s="908"/>
      <c r="TAW33" s="908"/>
      <c r="TAX33" s="908"/>
      <c r="TAY33" s="908"/>
      <c r="TAZ33" s="908"/>
      <c r="TBA33" s="908"/>
      <c r="TBB33" s="908"/>
      <c r="TBC33" s="908"/>
      <c r="TBD33" s="908"/>
      <c r="TBE33" s="908"/>
      <c r="TBF33" s="908"/>
      <c r="TBG33" s="908"/>
      <c r="TBH33" s="908"/>
      <c r="TBI33" s="908"/>
      <c r="TBJ33" s="908"/>
      <c r="TBK33" s="908"/>
      <c r="TBL33" s="908"/>
      <c r="TBM33" s="908"/>
      <c r="TBN33" s="908"/>
      <c r="TBO33" s="908"/>
      <c r="TBP33" s="908"/>
      <c r="TBQ33" s="908"/>
      <c r="TBR33" s="908"/>
      <c r="TBS33" s="908"/>
      <c r="TBT33" s="908"/>
      <c r="TBU33" s="908"/>
      <c r="TBV33" s="908"/>
      <c r="TBW33" s="908"/>
      <c r="TBX33" s="908"/>
      <c r="TBY33" s="908"/>
      <c r="TBZ33" s="908"/>
      <c r="TCA33" s="908"/>
      <c r="TCB33" s="908"/>
      <c r="TCC33" s="908"/>
      <c r="TCD33" s="908"/>
      <c r="TCE33" s="908"/>
      <c r="TCF33" s="908"/>
      <c r="TCG33" s="908"/>
      <c r="TCH33" s="908"/>
      <c r="TCI33" s="908"/>
      <c r="TCJ33" s="908"/>
      <c r="TCK33" s="908"/>
      <c r="TCL33" s="908"/>
      <c r="TCM33" s="908"/>
      <c r="TCN33" s="908"/>
      <c r="TCO33" s="908"/>
      <c r="TCP33" s="908"/>
      <c r="TCQ33" s="908"/>
      <c r="TCR33" s="908"/>
      <c r="TCS33" s="908"/>
      <c r="TCT33" s="908"/>
      <c r="TCU33" s="908"/>
      <c r="TCV33" s="908"/>
      <c r="TCW33" s="908"/>
      <c r="TCX33" s="908"/>
      <c r="TCY33" s="908"/>
      <c r="TCZ33" s="908"/>
      <c r="TDA33" s="908"/>
      <c r="TDB33" s="908"/>
      <c r="TDC33" s="908"/>
      <c r="TDD33" s="908"/>
      <c r="TDE33" s="908"/>
      <c r="TDF33" s="908"/>
      <c r="TDG33" s="908"/>
      <c r="TDH33" s="908"/>
      <c r="TDI33" s="908"/>
      <c r="TDJ33" s="908"/>
      <c r="TDK33" s="908"/>
      <c r="TDL33" s="908"/>
      <c r="TDM33" s="908"/>
      <c r="TDN33" s="908"/>
      <c r="TDO33" s="908"/>
      <c r="TDP33" s="908"/>
      <c r="TDQ33" s="908"/>
      <c r="TDR33" s="908"/>
      <c r="TDS33" s="908"/>
      <c r="TDT33" s="908"/>
      <c r="TDU33" s="908"/>
      <c r="TDV33" s="908"/>
      <c r="TDW33" s="908"/>
      <c r="TDX33" s="908"/>
      <c r="TDY33" s="908"/>
      <c r="TDZ33" s="908"/>
      <c r="TEA33" s="908"/>
      <c r="TEB33" s="908"/>
      <c r="TEC33" s="908"/>
      <c r="TED33" s="908"/>
      <c r="TEE33" s="908"/>
      <c r="TEF33" s="908"/>
      <c r="TEG33" s="908"/>
      <c r="TEH33" s="908"/>
      <c r="TEI33" s="908"/>
      <c r="TEJ33" s="908"/>
      <c r="TEK33" s="908"/>
      <c r="TEL33" s="908"/>
      <c r="TEM33" s="908"/>
      <c r="TEN33" s="908"/>
      <c r="TEO33" s="908"/>
      <c r="TEP33" s="908"/>
      <c r="TEQ33" s="908"/>
      <c r="TER33" s="908"/>
      <c r="TES33" s="908"/>
      <c r="TET33" s="908"/>
      <c r="TEU33" s="908"/>
      <c r="TEV33" s="908"/>
      <c r="TEW33" s="908"/>
      <c r="TEX33" s="908"/>
      <c r="TEY33" s="908"/>
      <c r="TEZ33" s="908"/>
      <c r="TFA33" s="908"/>
      <c r="TFB33" s="908"/>
      <c r="TFC33" s="908"/>
      <c r="TFD33" s="908"/>
      <c r="TFE33" s="908"/>
      <c r="TFF33" s="908"/>
      <c r="TFG33" s="908"/>
      <c r="TFH33" s="908"/>
      <c r="TFI33" s="908"/>
      <c r="TFJ33" s="908"/>
      <c r="TFK33" s="908"/>
      <c r="TFL33" s="908"/>
      <c r="TFM33" s="908"/>
      <c r="TFN33" s="908"/>
      <c r="TFO33" s="908"/>
      <c r="TFP33" s="908"/>
      <c r="TFQ33" s="908"/>
      <c r="TFR33" s="908"/>
      <c r="TFS33" s="908"/>
      <c r="TFT33" s="908"/>
      <c r="TFU33" s="908"/>
      <c r="TFV33" s="908"/>
      <c r="TFW33" s="908"/>
      <c r="TFX33" s="908"/>
      <c r="TFY33" s="908"/>
      <c r="TFZ33" s="908"/>
      <c r="TGA33" s="908"/>
      <c r="TGB33" s="908"/>
      <c r="TGC33" s="908"/>
      <c r="TGD33" s="908"/>
      <c r="TGE33" s="908"/>
      <c r="TGF33" s="908"/>
      <c r="TGG33" s="908"/>
      <c r="TGH33" s="908"/>
      <c r="TGI33" s="908"/>
      <c r="TGJ33" s="908"/>
      <c r="TGK33" s="908"/>
      <c r="TGL33" s="908"/>
      <c r="TGM33" s="908"/>
      <c r="TGN33" s="908"/>
      <c r="TGO33" s="908"/>
      <c r="TGP33" s="908"/>
      <c r="TGQ33" s="908"/>
      <c r="TGR33" s="908"/>
      <c r="TGS33" s="908"/>
      <c r="TGT33" s="908"/>
      <c r="TGU33" s="908"/>
      <c r="TGV33" s="908"/>
      <c r="TGW33" s="908"/>
      <c r="TGX33" s="908"/>
      <c r="TGY33" s="908"/>
      <c r="TGZ33" s="908"/>
      <c r="THA33" s="908"/>
      <c r="THB33" s="908"/>
      <c r="THC33" s="908"/>
      <c r="THD33" s="908"/>
      <c r="THE33" s="908"/>
      <c r="THF33" s="908"/>
      <c r="THG33" s="908"/>
      <c r="THH33" s="908"/>
      <c r="THI33" s="908"/>
      <c r="THJ33" s="908"/>
      <c r="THK33" s="908"/>
      <c r="THL33" s="908"/>
      <c r="THM33" s="908"/>
      <c r="THN33" s="908"/>
      <c r="THO33" s="908"/>
      <c r="THP33" s="908"/>
      <c r="THQ33" s="908"/>
      <c r="THR33" s="908"/>
      <c r="THS33" s="908"/>
      <c r="THT33" s="908"/>
      <c r="THU33" s="908"/>
      <c r="THV33" s="908"/>
      <c r="THW33" s="908"/>
      <c r="THX33" s="908"/>
      <c r="THY33" s="908"/>
      <c r="THZ33" s="908"/>
      <c r="TIA33" s="908"/>
      <c r="TIB33" s="908"/>
      <c r="TIC33" s="908"/>
      <c r="TID33" s="908"/>
      <c r="TIE33" s="908"/>
      <c r="TIF33" s="908"/>
      <c r="TIG33" s="908"/>
      <c r="TIH33" s="908"/>
      <c r="TII33" s="908"/>
      <c r="TIJ33" s="908"/>
      <c r="TIK33" s="908"/>
      <c r="TIL33" s="908"/>
      <c r="TIM33" s="908"/>
      <c r="TIN33" s="908"/>
      <c r="TIO33" s="908"/>
      <c r="TIP33" s="908"/>
      <c r="TIQ33" s="908"/>
      <c r="TIR33" s="908"/>
      <c r="TIS33" s="908"/>
      <c r="TIT33" s="908"/>
      <c r="TIU33" s="908"/>
      <c r="TIV33" s="908"/>
      <c r="TIW33" s="908"/>
      <c r="TIX33" s="908"/>
      <c r="TIY33" s="908"/>
      <c r="TIZ33" s="908"/>
      <c r="TJA33" s="908"/>
      <c r="TJB33" s="908"/>
      <c r="TJC33" s="908"/>
      <c r="TJD33" s="908"/>
      <c r="TJE33" s="908"/>
      <c r="TJF33" s="908"/>
      <c r="TJG33" s="908"/>
      <c r="TJH33" s="908"/>
      <c r="TJI33" s="908"/>
      <c r="TJJ33" s="908"/>
      <c r="TJK33" s="908"/>
      <c r="TJL33" s="908"/>
      <c r="TJM33" s="908"/>
      <c r="TJN33" s="908"/>
      <c r="TJO33" s="908"/>
      <c r="TJP33" s="908"/>
      <c r="TJQ33" s="908"/>
      <c r="TJR33" s="908"/>
      <c r="TJS33" s="908"/>
      <c r="TJT33" s="908"/>
      <c r="TJU33" s="908"/>
      <c r="TJV33" s="908"/>
      <c r="TJW33" s="908"/>
      <c r="TJX33" s="908"/>
      <c r="TJY33" s="908"/>
      <c r="TJZ33" s="908"/>
      <c r="TKA33" s="908"/>
      <c r="TKB33" s="908"/>
      <c r="TKC33" s="908"/>
      <c r="TKD33" s="908"/>
      <c r="TKE33" s="908"/>
      <c r="TKF33" s="908"/>
      <c r="TKG33" s="908"/>
      <c r="TKH33" s="908"/>
      <c r="TKI33" s="908"/>
      <c r="TKJ33" s="908"/>
      <c r="TKK33" s="908"/>
      <c r="TKL33" s="908"/>
      <c r="TKM33" s="908"/>
      <c r="TKN33" s="908"/>
      <c r="TKO33" s="908"/>
      <c r="TKP33" s="908"/>
      <c r="TKQ33" s="908"/>
      <c r="TKR33" s="908"/>
      <c r="TKS33" s="908"/>
      <c r="TKT33" s="908"/>
      <c r="TKU33" s="908"/>
      <c r="TKV33" s="908"/>
      <c r="TKW33" s="908"/>
      <c r="TKX33" s="908"/>
      <c r="TKY33" s="908"/>
      <c r="TKZ33" s="908"/>
      <c r="TLA33" s="908"/>
      <c r="TLB33" s="908"/>
      <c r="TLC33" s="908"/>
      <c r="TLD33" s="908"/>
      <c r="TLE33" s="908"/>
      <c r="TLF33" s="908"/>
      <c r="TLG33" s="908"/>
      <c r="TLH33" s="908"/>
      <c r="TLI33" s="908"/>
      <c r="TLJ33" s="908"/>
      <c r="TLK33" s="908"/>
      <c r="TLL33" s="908"/>
      <c r="TLM33" s="908"/>
      <c r="TLN33" s="908"/>
      <c r="TLO33" s="908"/>
      <c r="TLP33" s="908"/>
      <c r="TLQ33" s="908"/>
      <c r="TLR33" s="908"/>
      <c r="TLS33" s="908"/>
      <c r="TLT33" s="908"/>
      <c r="TLU33" s="908"/>
      <c r="TLV33" s="908"/>
      <c r="TLW33" s="908"/>
      <c r="TLX33" s="908"/>
      <c r="TLY33" s="908"/>
      <c r="TLZ33" s="908"/>
      <c r="TMA33" s="908"/>
      <c r="TMB33" s="908"/>
      <c r="TMC33" s="908"/>
      <c r="TMD33" s="908"/>
      <c r="TME33" s="908"/>
      <c r="TMF33" s="908"/>
      <c r="TMG33" s="908"/>
      <c r="TMH33" s="908"/>
      <c r="TMI33" s="908"/>
      <c r="TMJ33" s="908"/>
      <c r="TMK33" s="908"/>
      <c r="TML33" s="908"/>
      <c r="TMM33" s="908"/>
      <c r="TMN33" s="908"/>
      <c r="TMO33" s="908"/>
      <c r="TMP33" s="908"/>
      <c r="TMQ33" s="908"/>
      <c r="TMR33" s="908"/>
      <c r="TMS33" s="908"/>
      <c r="TMT33" s="908"/>
      <c r="TMU33" s="908"/>
      <c r="TMV33" s="908"/>
      <c r="TMW33" s="908"/>
      <c r="TMX33" s="908"/>
      <c r="TMY33" s="908"/>
      <c r="TMZ33" s="908"/>
      <c r="TNA33" s="908"/>
      <c r="TNB33" s="908"/>
      <c r="TNC33" s="908"/>
      <c r="TND33" s="908"/>
      <c r="TNE33" s="908"/>
      <c r="TNF33" s="908"/>
      <c r="TNG33" s="908"/>
      <c r="TNH33" s="908"/>
      <c r="TNI33" s="908"/>
      <c r="TNJ33" s="908"/>
      <c r="TNK33" s="908"/>
      <c r="TNL33" s="908"/>
      <c r="TNM33" s="908"/>
      <c r="TNN33" s="908"/>
      <c r="TNO33" s="908"/>
      <c r="TNP33" s="908"/>
      <c r="TNQ33" s="908"/>
      <c r="TNR33" s="908"/>
      <c r="TNS33" s="908"/>
      <c r="TNT33" s="908"/>
      <c r="TNU33" s="908"/>
      <c r="TNV33" s="908"/>
      <c r="TNW33" s="908"/>
      <c r="TNX33" s="908"/>
      <c r="TNY33" s="908"/>
      <c r="TNZ33" s="908"/>
      <c r="TOA33" s="908"/>
      <c r="TOB33" s="908"/>
      <c r="TOC33" s="908"/>
      <c r="TOD33" s="908"/>
      <c r="TOE33" s="908"/>
      <c r="TOF33" s="908"/>
      <c r="TOG33" s="908"/>
      <c r="TOH33" s="908"/>
      <c r="TOI33" s="908"/>
      <c r="TOJ33" s="908"/>
      <c r="TOK33" s="908"/>
      <c r="TOL33" s="908"/>
      <c r="TOM33" s="908"/>
      <c r="TON33" s="908"/>
      <c r="TOO33" s="908"/>
      <c r="TOP33" s="908"/>
      <c r="TOQ33" s="908"/>
      <c r="TOR33" s="908"/>
      <c r="TOS33" s="908"/>
      <c r="TOT33" s="908"/>
      <c r="TOU33" s="908"/>
      <c r="TOV33" s="908"/>
      <c r="TOW33" s="908"/>
      <c r="TOX33" s="908"/>
      <c r="TOY33" s="908"/>
      <c r="TOZ33" s="908"/>
      <c r="TPA33" s="908"/>
      <c r="TPB33" s="908"/>
      <c r="TPC33" s="908"/>
      <c r="TPD33" s="908"/>
      <c r="TPE33" s="908"/>
      <c r="TPF33" s="908"/>
      <c r="TPG33" s="908"/>
      <c r="TPH33" s="908"/>
      <c r="TPI33" s="908"/>
      <c r="TPJ33" s="908"/>
      <c r="TPK33" s="908"/>
      <c r="TPL33" s="908"/>
      <c r="TPM33" s="908"/>
      <c r="TPN33" s="908"/>
      <c r="TPO33" s="908"/>
      <c r="TPP33" s="908"/>
      <c r="TPQ33" s="908"/>
      <c r="TPR33" s="908"/>
      <c r="TPS33" s="908"/>
      <c r="TPT33" s="908"/>
      <c r="TPU33" s="908"/>
      <c r="TPV33" s="908"/>
      <c r="TPW33" s="908"/>
      <c r="TPX33" s="908"/>
      <c r="TPY33" s="908"/>
      <c r="TPZ33" s="908"/>
      <c r="TQA33" s="908"/>
      <c r="TQB33" s="908"/>
      <c r="TQC33" s="908"/>
      <c r="TQD33" s="908"/>
      <c r="TQE33" s="908"/>
      <c r="TQF33" s="908"/>
      <c r="TQG33" s="908"/>
      <c r="TQH33" s="908"/>
      <c r="TQI33" s="908"/>
      <c r="TQJ33" s="908"/>
      <c r="TQK33" s="908"/>
      <c r="TQL33" s="908"/>
      <c r="TQM33" s="908"/>
      <c r="TQN33" s="908"/>
      <c r="TQO33" s="908"/>
      <c r="TQP33" s="908"/>
      <c r="TQQ33" s="908"/>
      <c r="TQR33" s="908"/>
      <c r="TQS33" s="908"/>
      <c r="TQT33" s="908"/>
      <c r="TQU33" s="908"/>
      <c r="TQV33" s="908"/>
      <c r="TQW33" s="908"/>
      <c r="TQX33" s="908"/>
      <c r="TQY33" s="908"/>
      <c r="TQZ33" s="908"/>
      <c r="TRA33" s="908"/>
      <c r="TRB33" s="908"/>
      <c r="TRC33" s="908"/>
      <c r="TRD33" s="908"/>
      <c r="TRE33" s="908"/>
      <c r="TRF33" s="908"/>
      <c r="TRG33" s="908"/>
      <c r="TRH33" s="908"/>
      <c r="TRI33" s="908"/>
      <c r="TRJ33" s="908"/>
      <c r="TRK33" s="908"/>
      <c r="TRL33" s="908"/>
      <c r="TRM33" s="908"/>
      <c r="TRN33" s="908"/>
      <c r="TRO33" s="908"/>
      <c r="TRP33" s="908"/>
      <c r="TRQ33" s="908"/>
      <c r="TRR33" s="908"/>
      <c r="TRS33" s="908"/>
      <c r="TRT33" s="908"/>
      <c r="TRU33" s="908"/>
      <c r="TRV33" s="908"/>
      <c r="TRW33" s="908"/>
      <c r="TRX33" s="908"/>
      <c r="TRY33" s="908"/>
      <c r="TRZ33" s="908"/>
      <c r="TSA33" s="908"/>
      <c r="TSB33" s="908"/>
      <c r="TSC33" s="908"/>
      <c r="TSD33" s="908"/>
      <c r="TSE33" s="908"/>
      <c r="TSF33" s="908"/>
      <c r="TSG33" s="908"/>
      <c r="TSH33" s="908"/>
      <c r="TSI33" s="908"/>
      <c r="TSJ33" s="908"/>
      <c r="TSK33" s="908"/>
      <c r="TSL33" s="908"/>
      <c r="TSM33" s="908"/>
      <c r="TSN33" s="908"/>
      <c r="TSO33" s="908"/>
      <c r="TSP33" s="908"/>
      <c r="TSQ33" s="908"/>
      <c r="TSR33" s="908"/>
      <c r="TSS33" s="908"/>
      <c r="TST33" s="908"/>
      <c r="TSU33" s="908"/>
      <c r="TSV33" s="908"/>
      <c r="TSW33" s="908"/>
      <c r="TSX33" s="908"/>
      <c r="TSY33" s="908"/>
      <c r="TSZ33" s="908"/>
      <c r="TTA33" s="908"/>
      <c r="TTB33" s="908"/>
      <c r="TTC33" s="908"/>
      <c r="TTD33" s="908"/>
      <c r="TTE33" s="908"/>
      <c r="TTF33" s="908"/>
      <c r="TTG33" s="908"/>
      <c r="TTH33" s="908"/>
      <c r="TTI33" s="908"/>
      <c r="TTJ33" s="908"/>
      <c r="TTK33" s="908"/>
      <c r="TTL33" s="908"/>
      <c r="TTM33" s="908"/>
      <c r="TTN33" s="908"/>
      <c r="TTO33" s="908"/>
      <c r="TTP33" s="908"/>
      <c r="TTQ33" s="908"/>
      <c r="TTR33" s="908"/>
      <c r="TTS33" s="908"/>
      <c r="TTT33" s="908"/>
      <c r="TTU33" s="908"/>
      <c r="TTV33" s="908"/>
      <c r="TTW33" s="908"/>
      <c r="TTX33" s="908"/>
      <c r="TTY33" s="908"/>
      <c r="TTZ33" s="908"/>
      <c r="TUA33" s="908"/>
      <c r="TUB33" s="908"/>
      <c r="TUC33" s="908"/>
      <c r="TUD33" s="908"/>
      <c r="TUE33" s="908"/>
      <c r="TUF33" s="908"/>
      <c r="TUG33" s="908"/>
      <c r="TUH33" s="908"/>
      <c r="TUI33" s="908"/>
      <c r="TUJ33" s="908"/>
      <c r="TUK33" s="908"/>
      <c r="TUL33" s="908"/>
      <c r="TUM33" s="908"/>
      <c r="TUN33" s="908"/>
      <c r="TUO33" s="908"/>
      <c r="TUP33" s="908"/>
      <c r="TUQ33" s="908"/>
      <c r="TUR33" s="908"/>
      <c r="TUS33" s="908"/>
      <c r="TUT33" s="908"/>
      <c r="TUU33" s="908"/>
      <c r="TUV33" s="908"/>
      <c r="TUW33" s="908"/>
      <c r="TUX33" s="908"/>
      <c r="TUY33" s="908"/>
      <c r="TUZ33" s="908"/>
      <c r="TVA33" s="908"/>
      <c r="TVB33" s="908"/>
      <c r="TVC33" s="908"/>
      <c r="TVD33" s="908"/>
      <c r="TVE33" s="908"/>
      <c r="TVF33" s="908"/>
      <c r="TVG33" s="908"/>
      <c r="TVH33" s="908"/>
      <c r="TVI33" s="908"/>
      <c r="TVJ33" s="908"/>
      <c r="TVK33" s="908"/>
      <c r="TVL33" s="908"/>
      <c r="TVM33" s="908"/>
      <c r="TVN33" s="908"/>
      <c r="TVO33" s="908"/>
      <c r="TVP33" s="908"/>
      <c r="TVQ33" s="908"/>
      <c r="TVR33" s="908"/>
      <c r="TVS33" s="908"/>
      <c r="TVT33" s="908"/>
      <c r="TVU33" s="908"/>
      <c r="TVV33" s="908"/>
      <c r="TVW33" s="908"/>
      <c r="TVX33" s="908"/>
      <c r="TVY33" s="908"/>
      <c r="TVZ33" s="908"/>
      <c r="TWA33" s="908"/>
      <c r="TWB33" s="908"/>
      <c r="TWC33" s="908"/>
      <c r="TWD33" s="908"/>
      <c r="TWE33" s="908"/>
      <c r="TWF33" s="908"/>
      <c r="TWG33" s="908"/>
      <c r="TWH33" s="908"/>
      <c r="TWI33" s="908"/>
      <c r="TWJ33" s="908"/>
      <c r="TWK33" s="908"/>
      <c r="TWL33" s="908"/>
      <c r="TWM33" s="908"/>
      <c r="TWN33" s="908"/>
      <c r="TWO33" s="908"/>
      <c r="TWP33" s="908"/>
      <c r="TWQ33" s="908"/>
      <c r="TWR33" s="908"/>
      <c r="TWS33" s="908"/>
      <c r="TWT33" s="908"/>
      <c r="TWU33" s="908"/>
      <c r="TWV33" s="908"/>
      <c r="TWW33" s="908"/>
      <c r="TWX33" s="908"/>
      <c r="TWY33" s="908"/>
      <c r="TWZ33" s="908"/>
      <c r="TXA33" s="908"/>
      <c r="TXB33" s="908"/>
      <c r="TXC33" s="908"/>
      <c r="TXD33" s="908"/>
      <c r="TXE33" s="908"/>
      <c r="TXF33" s="908"/>
      <c r="TXG33" s="908"/>
      <c r="TXH33" s="908"/>
      <c r="TXI33" s="908"/>
      <c r="TXJ33" s="908"/>
      <c r="TXK33" s="908"/>
      <c r="TXL33" s="908"/>
      <c r="TXM33" s="908"/>
      <c r="TXN33" s="908"/>
      <c r="TXO33" s="908"/>
      <c r="TXP33" s="908"/>
      <c r="TXQ33" s="908"/>
      <c r="TXR33" s="908"/>
      <c r="TXS33" s="908"/>
      <c r="TXT33" s="908"/>
      <c r="TXU33" s="908"/>
      <c r="TXV33" s="908"/>
      <c r="TXW33" s="908"/>
      <c r="TXX33" s="908"/>
      <c r="TXY33" s="908"/>
      <c r="TXZ33" s="908"/>
      <c r="TYA33" s="908"/>
      <c r="TYB33" s="908"/>
      <c r="TYC33" s="908"/>
      <c r="TYD33" s="908"/>
      <c r="TYE33" s="908"/>
      <c r="TYF33" s="908"/>
      <c r="TYG33" s="908"/>
      <c r="TYH33" s="908"/>
      <c r="TYI33" s="908"/>
      <c r="TYJ33" s="908"/>
      <c r="TYK33" s="908"/>
      <c r="TYL33" s="908"/>
      <c r="TYM33" s="908"/>
      <c r="TYN33" s="908"/>
      <c r="TYO33" s="908"/>
      <c r="TYP33" s="908"/>
      <c r="TYQ33" s="908"/>
      <c r="TYR33" s="908"/>
      <c r="TYS33" s="908"/>
      <c r="TYT33" s="908"/>
      <c r="TYU33" s="908"/>
      <c r="TYV33" s="908"/>
      <c r="TYW33" s="908"/>
      <c r="TYX33" s="908"/>
      <c r="TYY33" s="908"/>
      <c r="TYZ33" s="908"/>
      <c r="TZA33" s="908"/>
      <c r="TZB33" s="908"/>
      <c r="TZC33" s="908"/>
      <c r="TZD33" s="908"/>
      <c r="TZE33" s="908"/>
      <c r="TZF33" s="908"/>
      <c r="TZG33" s="908"/>
      <c r="TZH33" s="908"/>
      <c r="TZI33" s="908"/>
      <c r="TZJ33" s="908"/>
      <c r="TZK33" s="908"/>
      <c r="TZL33" s="908"/>
      <c r="TZM33" s="908"/>
      <c r="TZN33" s="908"/>
      <c r="TZO33" s="908"/>
      <c r="TZP33" s="908"/>
      <c r="TZQ33" s="908"/>
      <c r="TZR33" s="908"/>
      <c r="TZS33" s="908"/>
      <c r="TZT33" s="908"/>
      <c r="TZU33" s="908"/>
      <c r="TZV33" s="908"/>
      <c r="TZW33" s="908"/>
      <c r="TZX33" s="908"/>
      <c r="TZY33" s="908"/>
      <c r="TZZ33" s="908"/>
      <c r="UAA33" s="908"/>
      <c r="UAB33" s="908"/>
      <c r="UAC33" s="908"/>
      <c r="UAD33" s="908"/>
      <c r="UAE33" s="908"/>
      <c r="UAF33" s="908"/>
      <c r="UAG33" s="908"/>
      <c r="UAH33" s="908"/>
      <c r="UAI33" s="908"/>
      <c r="UAJ33" s="908"/>
      <c r="UAK33" s="908"/>
      <c r="UAL33" s="908"/>
      <c r="UAM33" s="908"/>
      <c r="UAN33" s="908"/>
      <c r="UAO33" s="908"/>
      <c r="UAP33" s="908"/>
      <c r="UAQ33" s="908"/>
      <c r="UAR33" s="908"/>
      <c r="UAS33" s="908"/>
      <c r="UAT33" s="908"/>
      <c r="UAU33" s="908"/>
      <c r="UAV33" s="908"/>
      <c r="UAW33" s="908"/>
      <c r="UAX33" s="908"/>
      <c r="UAY33" s="908"/>
      <c r="UAZ33" s="908"/>
      <c r="UBA33" s="908"/>
      <c r="UBB33" s="908"/>
      <c r="UBC33" s="908"/>
      <c r="UBD33" s="908"/>
      <c r="UBE33" s="908"/>
      <c r="UBF33" s="908"/>
      <c r="UBG33" s="908"/>
      <c r="UBH33" s="908"/>
      <c r="UBI33" s="908"/>
      <c r="UBJ33" s="908"/>
      <c r="UBK33" s="908"/>
      <c r="UBL33" s="908"/>
      <c r="UBM33" s="908"/>
      <c r="UBN33" s="908"/>
      <c r="UBO33" s="908"/>
      <c r="UBP33" s="908"/>
      <c r="UBQ33" s="908"/>
      <c r="UBR33" s="908"/>
      <c r="UBS33" s="908"/>
      <c r="UBT33" s="908"/>
      <c r="UBU33" s="908"/>
      <c r="UBV33" s="908"/>
      <c r="UBW33" s="908"/>
      <c r="UBX33" s="908"/>
      <c r="UBY33" s="908"/>
      <c r="UBZ33" s="908"/>
      <c r="UCA33" s="908"/>
      <c r="UCB33" s="908"/>
      <c r="UCC33" s="908"/>
      <c r="UCD33" s="908"/>
      <c r="UCE33" s="908"/>
      <c r="UCF33" s="908"/>
      <c r="UCG33" s="908"/>
      <c r="UCH33" s="908"/>
      <c r="UCI33" s="908"/>
      <c r="UCJ33" s="908"/>
      <c r="UCK33" s="908"/>
      <c r="UCL33" s="908"/>
      <c r="UCM33" s="908"/>
      <c r="UCN33" s="908"/>
      <c r="UCO33" s="908"/>
      <c r="UCP33" s="908"/>
      <c r="UCQ33" s="908"/>
      <c r="UCR33" s="908"/>
      <c r="UCS33" s="908"/>
      <c r="UCT33" s="908"/>
      <c r="UCU33" s="908"/>
      <c r="UCV33" s="908"/>
      <c r="UCW33" s="908"/>
      <c r="UCX33" s="908"/>
      <c r="UCY33" s="908"/>
      <c r="UCZ33" s="908"/>
      <c r="UDA33" s="908"/>
      <c r="UDB33" s="908"/>
      <c r="UDC33" s="908"/>
      <c r="UDD33" s="908"/>
      <c r="UDE33" s="908"/>
      <c r="UDF33" s="908"/>
      <c r="UDG33" s="908"/>
      <c r="UDH33" s="908"/>
      <c r="UDI33" s="908"/>
      <c r="UDJ33" s="908"/>
      <c r="UDK33" s="908"/>
      <c r="UDL33" s="908"/>
      <c r="UDM33" s="908"/>
      <c r="UDN33" s="908"/>
      <c r="UDO33" s="908"/>
      <c r="UDP33" s="908"/>
      <c r="UDQ33" s="908"/>
      <c r="UDR33" s="908"/>
      <c r="UDS33" s="908"/>
      <c r="UDT33" s="908"/>
      <c r="UDU33" s="908"/>
      <c r="UDV33" s="908"/>
      <c r="UDW33" s="908"/>
      <c r="UDX33" s="908"/>
      <c r="UDY33" s="908"/>
      <c r="UDZ33" s="908"/>
      <c r="UEA33" s="908"/>
      <c r="UEB33" s="908"/>
      <c r="UEC33" s="908"/>
      <c r="UED33" s="908"/>
      <c r="UEE33" s="908"/>
      <c r="UEF33" s="908"/>
      <c r="UEG33" s="908"/>
      <c r="UEH33" s="908"/>
      <c r="UEI33" s="908"/>
      <c r="UEJ33" s="908"/>
      <c r="UEK33" s="908"/>
      <c r="UEL33" s="908"/>
      <c r="UEM33" s="908"/>
      <c r="UEN33" s="908"/>
      <c r="UEO33" s="908"/>
      <c r="UEP33" s="908"/>
      <c r="UEQ33" s="908"/>
      <c r="UER33" s="908"/>
      <c r="UES33" s="908"/>
      <c r="UET33" s="908"/>
      <c r="UEU33" s="908"/>
      <c r="UEV33" s="908"/>
      <c r="UEW33" s="908"/>
      <c r="UEX33" s="908"/>
      <c r="UEY33" s="908"/>
      <c r="UEZ33" s="908"/>
      <c r="UFA33" s="908"/>
      <c r="UFB33" s="908"/>
      <c r="UFC33" s="908"/>
      <c r="UFD33" s="908"/>
      <c r="UFE33" s="908"/>
      <c r="UFF33" s="908"/>
      <c r="UFG33" s="908"/>
      <c r="UFH33" s="908"/>
      <c r="UFI33" s="908"/>
      <c r="UFJ33" s="908"/>
      <c r="UFK33" s="908"/>
      <c r="UFL33" s="908"/>
      <c r="UFM33" s="908"/>
      <c r="UFN33" s="908"/>
      <c r="UFO33" s="908"/>
      <c r="UFP33" s="908"/>
      <c r="UFQ33" s="908"/>
      <c r="UFR33" s="908"/>
      <c r="UFS33" s="908"/>
      <c r="UFT33" s="908"/>
      <c r="UFU33" s="908"/>
      <c r="UFV33" s="908"/>
      <c r="UFW33" s="908"/>
      <c r="UFX33" s="908"/>
      <c r="UFY33" s="908"/>
      <c r="UFZ33" s="908"/>
      <c r="UGA33" s="908"/>
      <c r="UGB33" s="908"/>
      <c r="UGC33" s="908"/>
      <c r="UGD33" s="908"/>
      <c r="UGE33" s="908"/>
      <c r="UGF33" s="908"/>
      <c r="UGG33" s="908"/>
      <c r="UGH33" s="908"/>
      <c r="UGI33" s="908"/>
      <c r="UGJ33" s="908"/>
      <c r="UGK33" s="908"/>
      <c r="UGL33" s="908"/>
      <c r="UGM33" s="908"/>
      <c r="UGN33" s="908"/>
      <c r="UGO33" s="908"/>
      <c r="UGP33" s="908"/>
      <c r="UGQ33" s="908"/>
      <c r="UGR33" s="908"/>
      <c r="UGS33" s="908"/>
      <c r="UGT33" s="908"/>
      <c r="UGU33" s="908"/>
      <c r="UGV33" s="908"/>
      <c r="UGW33" s="908"/>
      <c r="UGX33" s="908"/>
      <c r="UGY33" s="908"/>
      <c r="UGZ33" s="908"/>
      <c r="UHA33" s="908"/>
      <c r="UHB33" s="908"/>
      <c r="UHC33" s="908"/>
      <c r="UHD33" s="908"/>
      <c r="UHE33" s="908"/>
      <c r="UHF33" s="908"/>
      <c r="UHG33" s="908"/>
      <c r="UHH33" s="908"/>
      <c r="UHI33" s="908"/>
      <c r="UHJ33" s="908"/>
      <c r="UHK33" s="908"/>
      <c r="UHL33" s="908"/>
      <c r="UHM33" s="908"/>
      <c r="UHN33" s="908"/>
      <c r="UHO33" s="908"/>
      <c r="UHP33" s="908"/>
      <c r="UHQ33" s="908"/>
      <c r="UHR33" s="908"/>
      <c r="UHS33" s="908"/>
      <c r="UHT33" s="908"/>
      <c r="UHU33" s="908"/>
      <c r="UHV33" s="908"/>
      <c r="UHW33" s="908"/>
      <c r="UHX33" s="908"/>
      <c r="UHY33" s="908"/>
      <c r="UHZ33" s="908"/>
      <c r="UIA33" s="908"/>
      <c r="UIB33" s="908"/>
      <c r="UIC33" s="908"/>
      <c r="UID33" s="908"/>
      <c r="UIE33" s="908"/>
      <c r="UIF33" s="908"/>
      <c r="UIG33" s="908"/>
      <c r="UIH33" s="908"/>
      <c r="UII33" s="908"/>
      <c r="UIJ33" s="908"/>
      <c r="UIK33" s="908"/>
      <c r="UIL33" s="908"/>
      <c r="UIM33" s="908"/>
      <c r="UIN33" s="908"/>
      <c r="UIO33" s="908"/>
      <c r="UIP33" s="908"/>
      <c r="UIQ33" s="908"/>
      <c r="UIR33" s="908"/>
      <c r="UIS33" s="908"/>
      <c r="UIT33" s="908"/>
      <c r="UIU33" s="908"/>
      <c r="UIV33" s="908"/>
      <c r="UIW33" s="908"/>
      <c r="UIX33" s="908"/>
      <c r="UIY33" s="908"/>
      <c r="UIZ33" s="908"/>
      <c r="UJA33" s="908"/>
      <c r="UJB33" s="908"/>
      <c r="UJC33" s="908"/>
      <c r="UJD33" s="908"/>
      <c r="UJE33" s="908"/>
      <c r="UJF33" s="908"/>
      <c r="UJG33" s="908"/>
      <c r="UJH33" s="908"/>
      <c r="UJI33" s="908"/>
      <c r="UJJ33" s="908"/>
      <c r="UJK33" s="908"/>
      <c r="UJL33" s="908"/>
      <c r="UJM33" s="908"/>
      <c r="UJN33" s="908"/>
      <c r="UJO33" s="908"/>
      <c r="UJP33" s="908"/>
      <c r="UJQ33" s="908"/>
      <c r="UJR33" s="908"/>
      <c r="UJS33" s="908"/>
      <c r="UJT33" s="908"/>
      <c r="UJU33" s="908"/>
      <c r="UJV33" s="908"/>
      <c r="UJW33" s="908"/>
      <c r="UJX33" s="908"/>
      <c r="UJY33" s="908"/>
      <c r="UJZ33" s="908"/>
      <c r="UKA33" s="908"/>
      <c r="UKB33" s="908"/>
      <c r="UKC33" s="908"/>
      <c r="UKD33" s="908"/>
      <c r="UKE33" s="908"/>
      <c r="UKF33" s="908"/>
      <c r="UKG33" s="908"/>
      <c r="UKH33" s="908"/>
      <c r="UKI33" s="908"/>
      <c r="UKJ33" s="908"/>
      <c r="UKK33" s="908"/>
      <c r="UKL33" s="908"/>
      <c r="UKM33" s="908"/>
      <c r="UKN33" s="908"/>
      <c r="UKO33" s="908"/>
      <c r="UKP33" s="908"/>
      <c r="UKQ33" s="908"/>
      <c r="UKR33" s="908"/>
      <c r="UKS33" s="908"/>
      <c r="UKT33" s="908"/>
      <c r="UKU33" s="908"/>
      <c r="UKV33" s="908"/>
      <c r="UKW33" s="908"/>
      <c r="UKX33" s="908"/>
      <c r="UKY33" s="908"/>
      <c r="UKZ33" s="908"/>
      <c r="ULA33" s="908"/>
      <c r="ULB33" s="908"/>
      <c r="ULC33" s="908"/>
      <c r="ULD33" s="908"/>
      <c r="ULE33" s="908"/>
      <c r="ULF33" s="908"/>
      <c r="ULG33" s="908"/>
      <c r="ULH33" s="908"/>
      <c r="ULI33" s="908"/>
      <c r="ULJ33" s="908"/>
      <c r="ULK33" s="908"/>
      <c r="ULL33" s="908"/>
      <c r="ULM33" s="908"/>
      <c r="ULN33" s="908"/>
      <c r="ULO33" s="908"/>
      <c r="ULP33" s="908"/>
      <c r="ULQ33" s="908"/>
      <c r="ULR33" s="908"/>
      <c r="ULS33" s="908"/>
      <c r="ULT33" s="908"/>
      <c r="ULU33" s="908"/>
      <c r="ULV33" s="908"/>
      <c r="ULW33" s="908"/>
      <c r="ULX33" s="908"/>
      <c r="ULY33" s="908"/>
      <c r="ULZ33" s="908"/>
      <c r="UMA33" s="908"/>
      <c r="UMB33" s="908"/>
      <c r="UMC33" s="908"/>
      <c r="UMD33" s="908"/>
      <c r="UME33" s="908"/>
      <c r="UMF33" s="908"/>
      <c r="UMG33" s="908"/>
      <c r="UMH33" s="908"/>
      <c r="UMI33" s="908"/>
      <c r="UMJ33" s="908"/>
      <c r="UMK33" s="908"/>
      <c r="UML33" s="908"/>
      <c r="UMM33" s="908"/>
      <c r="UMN33" s="908"/>
      <c r="UMO33" s="908"/>
      <c r="UMP33" s="908"/>
      <c r="UMQ33" s="908"/>
      <c r="UMR33" s="908"/>
      <c r="UMS33" s="908"/>
      <c r="UMT33" s="908"/>
      <c r="UMU33" s="908"/>
      <c r="UMV33" s="908"/>
      <c r="UMW33" s="908"/>
      <c r="UMX33" s="908"/>
      <c r="UMY33" s="908"/>
      <c r="UMZ33" s="908"/>
      <c r="UNA33" s="908"/>
      <c r="UNB33" s="908"/>
      <c r="UNC33" s="908"/>
      <c r="UND33" s="908"/>
      <c r="UNE33" s="908"/>
      <c r="UNF33" s="908"/>
      <c r="UNG33" s="908"/>
      <c r="UNH33" s="908"/>
      <c r="UNI33" s="908"/>
      <c r="UNJ33" s="908"/>
      <c r="UNK33" s="908"/>
      <c r="UNL33" s="908"/>
      <c r="UNM33" s="908"/>
      <c r="UNN33" s="908"/>
      <c r="UNO33" s="908"/>
      <c r="UNP33" s="908"/>
      <c r="UNQ33" s="908"/>
      <c r="UNR33" s="908"/>
      <c r="UNS33" s="908"/>
      <c r="UNT33" s="908"/>
      <c r="UNU33" s="908"/>
      <c r="UNV33" s="908"/>
      <c r="UNW33" s="908"/>
      <c r="UNX33" s="908"/>
      <c r="UNY33" s="908"/>
      <c r="UNZ33" s="908"/>
      <c r="UOA33" s="908"/>
      <c r="UOB33" s="908"/>
      <c r="UOC33" s="908"/>
      <c r="UOD33" s="908"/>
      <c r="UOE33" s="908"/>
      <c r="UOF33" s="908"/>
      <c r="UOG33" s="908"/>
      <c r="UOH33" s="908"/>
      <c r="UOI33" s="908"/>
      <c r="UOJ33" s="908"/>
      <c r="UOK33" s="908"/>
      <c r="UOL33" s="908"/>
      <c r="UOM33" s="908"/>
      <c r="UON33" s="908"/>
      <c r="UOO33" s="908"/>
      <c r="UOP33" s="908"/>
      <c r="UOQ33" s="908"/>
      <c r="UOR33" s="908"/>
      <c r="UOS33" s="908"/>
      <c r="UOT33" s="908"/>
      <c r="UOU33" s="908"/>
      <c r="UOV33" s="908"/>
      <c r="UOW33" s="908"/>
      <c r="UOX33" s="908"/>
      <c r="UOY33" s="908"/>
      <c r="UOZ33" s="908"/>
      <c r="UPA33" s="908"/>
      <c r="UPB33" s="908"/>
      <c r="UPC33" s="908"/>
      <c r="UPD33" s="908"/>
      <c r="UPE33" s="908"/>
      <c r="UPF33" s="908"/>
      <c r="UPG33" s="908"/>
      <c r="UPH33" s="908"/>
      <c r="UPI33" s="908"/>
      <c r="UPJ33" s="908"/>
      <c r="UPK33" s="908"/>
      <c r="UPL33" s="908"/>
      <c r="UPM33" s="908"/>
      <c r="UPN33" s="908"/>
      <c r="UPO33" s="908"/>
      <c r="UPP33" s="908"/>
      <c r="UPQ33" s="908"/>
      <c r="UPR33" s="908"/>
      <c r="UPS33" s="908"/>
      <c r="UPT33" s="908"/>
      <c r="UPU33" s="908"/>
      <c r="UPV33" s="908"/>
      <c r="UPW33" s="908"/>
      <c r="UPX33" s="908"/>
      <c r="UPY33" s="908"/>
      <c r="UPZ33" s="908"/>
      <c r="UQA33" s="908"/>
      <c r="UQB33" s="908"/>
      <c r="UQC33" s="908"/>
      <c r="UQD33" s="908"/>
      <c r="UQE33" s="908"/>
      <c r="UQF33" s="908"/>
      <c r="UQG33" s="908"/>
      <c r="UQH33" s="908"/>
      <c r="UQI33" s="908"/>
      <c r="UQJ33" s="908"/>
      <c r="UQK33" s="908"/>
      <c r="UQL33" s="908"/>
      <c r="UQM33" s="908"/>
      <c r="UQN33" s="908"/>
      <c r="UQO33" s="908"/>
      <c r="UQP33" s="908"/>
      <c r="UQQ33" s="908"/>
      <c r="UQR33" s="908"/>
      <c r="UQS33" s="908"/>
      <c r="UQT33" s="908"/>
      <c r="UQU33" s="908"/>
      <c r="UQV33" s="908"/>
      <c r="UQW33" s="908"/>
      <c r="UQX33" s="908"/>
      <c r="UQY33" s="908"/>
      <c r="UQZ33" s="908"/>
      <c r="URA33" s="908"/>
      <c r="URB33" s="908"/>
      <c r="URC33" s="908"/>
      <c r="URD33" s="908"/>
      <c r="URE33" s="908"/>
      <c r="URF33" s="908"/>
      <c r="URG33" s="908"/>
      <c r="URH33" s="908"/>
      <c r="URI33" s="908"/>
      <c r="URJ33" s="908"/>
      <c r="URK33" s="908"/>
      <c r="URL33" s="908"/>
      <c r="URM33" s="908"/>
      <c r="URN33" s="908"/>
      <c r="URO33" s="908"/>
      <c r="URP33" s="908"/>
      <c r="URQ33" s="908"/>
      <c r="URR33" s="908"/>
      <c r="URS33" s="908"/>
      <c r="URT33" s="908"/>
      <c r="URU33" s="908"/>
      <c r="URV33" s="908"/>
      <c r="URW33" s="908"/>
      <c r="URX33" s="908"/>
      <c r="URY33" s="908"/>
      <c r="URZ33" s="908"/>
      <c r="USA33" s="908"/>
      <c r="USB33" s="908"/>
      <c r="USC33" s="908"/>
      <c r="USD33" s="908"/>
      <c r="USE33" s="908"/>
      <c r="USF33" s="908"/>
      <c r="USG33" s="908"/>
      <c r="USH33" s="908"/>
      <c r="USI33" s="908"/>
      <c r="USJ33" s="908"/>
      <c r="USK33" s="908"/>
      <c r="USL33" s="908"/>
      <c r="USM33" s="908"/>
      <c r="USN33" s="908"/>
      <c r="USO33" s="908"/>
      <c r="USP33" s="908"/>
      <c r="USQ33" s="908"/>
      <c r="USR33" s="908"/>
      <c r="USS33" s="908"/>
      <c r="UST33" s="908"/>
      <c r="USU33" s="908"/>
      <c r="USV33" s="908"/>
      <c r="USW33" s="908"/>
      <c r="USX33" s="908"/>
      <c r="USY33" s="908"/>
      <c r="USZ33" s="908"/>
      <c r="UTA33" s="908"/>
      <c r="UTB33" s="908"/>
      <c r="UTC33" s="908"/>
      <c r="UTD33" s="908"/>
      <c r="UTE33" s="908"/>
      <c r="UTF33" s="908"/>
      <c r="UTG33" s="908"/>
      <c r="UTH33" s="908"/>
      <c r="UTI33" s="908"/>
      <c r="UTJ33" s="908"/>
      <c r="UTK33" s="908"/>
      <c r="UTL33" s="908"/>
      <c r="UTM33" s="908"/>
      <c r="UTN33" s="908"/>
      <c r="UTO33" s="908"/>
      <c r="UTP33" s="908"/>
      <c r="UTQ33" s="908"/>
      <c r="UTR33" s="908"/>
      <c r="UTS33" s="908"/>
      <c r="UTT33" s="908"/>
      <c r="UTU33" s="908"/>
      <c r="UTV33" s="908"/>
      <c r="UTW33" s="908"/>
      <c r="UTX33" s="908"/>
      <c r="UTY33" s="908"/>
      <c r="UTZ33" s="908"/>
      <c r="UUA33" s="908"/>
      <c r="UUB33" s="908"/>
      <c r="UUC33" s="908"/>
      <c r="UUD33" s="908"/>
      <c r="UUE33" s="908"/>
      <c r="UUF33" s="908"/>
      <c r="UUG33" s="908"/>
      <c r="UUH33" s="908"/>
      <c r="UUI33" s="908"/>
      <c r="UUJ33" s="908"/>
      <c r="UUK33" s="908"/>
      <c r="UUL33" s="908"/>
      <c r="UUM33" s="908"/>
      <c r="UUN33" s="908"/>
      <c r="UUO33" s="908"/>
      <c r="UUP33" s="908"/>
      <c r="UUQ33" s="908"/>
      <c r="UUR33" s="908"/>
      <c r="UUS33" s="908"/>
      <c r="UUT33" s="908"/>
      <c r="UUU33" s="908"/>
      <c r="UUV33" s="908"/>
      <c r="UUW33" s="908"/>
      <c r="UUX33" s="908"/>
      <c r="UUY33" s="908"/>
      <c r="UUZ33" s="908"/>
      <c r="UVA33" s="908"/>
      <c r="UVB33" s="908"/>
      <c r="UVC33" s="908"/>
      <c r="UVD33" s="908"/>
      <c r="UVE33" s="908"/>
      <c r="UVF33" s="908"/>
      <c r="UVG33" s="908"/>
      <c r="UVH33" s="908"/>
      <c r="UVI33" s="908"/>
      <c r="UVJ33" s="908"/>
      <c r="UVK33" s="908"/>
      <c r="UVL33" s="908"/>
      <c r="UVM33" s="908"/>
      <c r="UVN33" s="908"/>
      <c r="UVO33" s="908"/>
      <c r="UVP33" s="908"/>
      <c r="UVQ33" s="908"/>
      <c r="UVR33" s="908"/>
      <c r="UVS33" s="908"/>
      <c r="UVT33" s="908"/>
      <c r="UVU33" s="908"/>
      <c r="UVV33" s="908"/>
      <c r="UVW33" s="908"/>
      <c r="UVX33" s="908"/>
      <c r="UVY33" s="908"/>
      <c r="UVZ33" s="908"/>
      <c r="UWA33" s="908"/>
      <c r="UWB33" s="908"/>
      <c r="UWC33" s="908"/>
      <c r="UWD33" s="908"/>
      <c r="UWE33" s="908"/>
      <c r="UWF33" s="908"/>
      <c r="UWG33" s="908"/>
      <c r="UWH33" s="908"/>
      <c r="UWI33" s="908"/>
      <c r="UWJ33" s="908"/>
      <c r="UWK33" s="908"/>
      <c r="UWL33" s="908"/>
      <c r="UWM33" s="908"/>
      <c r="UWN33" s="908"/>
      <c r="UWO33" s="908"/>
      <c r="UWP33" s="908"/>
      <c r="UWQ33" s="908"/>
      <c r="UWR33" s="908"/>
      <c r="UWS33" s="908"/>
      <c r="UWT33" s="908"/>
      <c r="UWU33" s="908"/>
      <c r="UWV33" s="908"/>
      <c r="UWW33" s="908"/>
      <c r="UWX33" s="908"/>
      <c r="UWY33" s="908"/>
      <c r="UWZ33" s="908"/>
      <c r="UXA33" s="908"/>
      <c r="UXB33" s="908"/>
      <c r="UXC33" s="908"/>
      <c r="UXD33" s="908"/>
      <c r="UXE33" s="908"/>
      <c r="UXF33" s="908"/>
      <c r="UXG33" s="908"/>
      <c r="UXH33" s="908"/>
      <c r="UXI33" s="908"/>
      <c r="UXJ33" s="908"/>
      <c r="UXK33" s="908"/>
      <c r="UXL33" s="908"/>
      <c r="UXM33" s="908"/>
      <c r="UXN33" s="908"/>
      <c r="UXO33" s="908"/>
      <c r="UXP33" s="908"/>
      <c r="UXQ33" s="908"/>
      <c r="UXR33" s="908"/>
      <c r="UXS33" s="908"/>
      <c r="UXT33" s="908"/>
      <c r="UXU33" s="908"/>
      <c r="UXV33" s="908"/>
      <c r="UXW33" s="908"/>
      <c r="UXX33" s="908"/>
      <c r="UXY33" s="908"/>
      <c r="UXZ33" s="908"/>
      <c r="UYA33" s="908"/>
      <c r="UYB33" s="908"/>
      <c r="UYC33" s="908"/>
      <c r="UYD33" s="908"/>
      <c r="UYE33" s="908"/>
      <c r="UYF33" s="908"/>
      <c r="UYG33" s="908"/>
      <c r="UYH33" s="908"/>
      <c r="UYI33" s="908"/>
      <c r="UYJ33" s="908"/>
      <c r="UYK33" s="908"/>
      <c r="UYL33" s="908"/>
      <c r="UYM33" s="908"/>
      <c r="UYN33" s="908"/>
      <c r="UYO33" s="908"/>
      <c r="UYP33" s="908"/>
      <c r="UYQ33" s="908"/>
      <c r="UYR33" s="908"/>
      <c r="UYS33" s="908"/>
      <c r="UYT33" s="908"/>
      <c r="UYU33" s="908"/>
      <c r="UYV33" s="908"/>
      <c r="UYW33" s="908"/>
      <c r="UYX33" s="908"/>
      <c r="UYY33" s="908"/>
      <c r="UYZ33" s="908"/>
      <c r="UZA33" s="908"/>
      <c r="UZB33" s="908"/>
      <c r="UZC33" s="908"/>
      <c r="UZD33" s="908"/>
      <c r="UZE33" s="908"/>
      <c r="UZF33" s="908"/>
      <c r="UZG33" s="908"/>
      <c r="UZH33" s="908"/>
      <c r="UZI33" s="908"/>
      <c r="UZJ33" s="908"/>
      <c r="UZK33" s="908"/>
      <c r="UZL33" s="908"/>
      <c r="UZM33" s="908"/>
      <c r="UZN33" s="908"/>
      <c r="UZO33" s="908"/>
      <c r="UZP33" s="908"/>
      <c r="UZQ33" s="908"/>
      <c r="UZR33" s="908"/>
      <c r="UZS33" s="908"/>
      <c r="UZT33" s="908"/>
      <c r="UZU33" s="908"/>
      <c r="UZV33" s="908"/>
      <c r="UZW33" s="908"/>
      <c r="UZX33" s="908"/>
      <c r="UZY33" s="908"/>
      <c r="UZZ33" s="908"/>
      <c r="VAA33" s="908"/>
      <c r="VAB33" s="908"/>
      <c r="VAC33" s="908"/>
      <c r="VAD33" s="908"/>
      <c r="VAE33" s="908"/>
      <c r="VAF33" s="908"/>
      <c r="VAG33" s="908"/>
      <c r="VAH33" s="908"/>
      <c r="VAI33" s="908"/>
      <c r="VAJ33" s="908"/>
      <c r="VAK33" s="908"/>
      <c r="VAL33" s="908"/>
      <c r="VAM33" s="908"/>
      <c r="VAN33" s="908"/>
      <c r="VAO33" s="908"/>
      <c r="VAP33" s="908"/>
      <c r="VAQ33" s="908"/>
      <c r="VAR33" s="908"/>
      <c r="VAS33" s="908"/>
      <c r="VAT33" s="908"/>
      <c r="VAU33" s="908"/>
      <c r="VAV33" s="908"/>
      <c r="VAW33" s="908"/>
      <c r="VAX33" s="908"/>
      <c r="VAY33" s="908"/>
      <c r="VAZ33" s="908"/>
      <c r="VBA33" s="908"/>
      <c r="VBB33" s="908"/>
      <c r="VBC33" s="908"/>
      <c r="VBD33" s="908"/>
      <c r="VBE33" s="908"/>
      <c r="VBF33" s="908"/>
      <c r="VBG33" s="908"/>
      <c r="VBH33" s="908"/>
      <c r="VBI33" s="908"/>
      <c r="VBJ33" s="908"/>
      <c r="VBK33" s="908"/>
      <c r="VBL33" s="908"/>
      <c r="VBM33" s="908"/>
      <c r="VBN33" s="908"/>
      <c r="VBO33" s="908"/>
      <c r="VBP33" s="908"/>
      <c r="VBQ33" s="908"/>
      <c r="VBR33" s="908"/>
      <c r="VBS33" s="908"/>
      <c r="VBT33" s="908"/>
      <c r="VBU33" s="908"/>
      <c r="VBV33" s="908"/>
      <c r="VBW33" s="908"/>
      <c r="VBX33" s="908"/>
      <c r="VBY33" s="908"/>
      <c r="VBZ33" s="908"/>
      <c r="VCA33" s="908"/>
      <c r="VCB33" s="908"/>
      <c r="VCC33" s="908"/>
      <c r="VCD33" s="908"/>
      <c r="VCE33" s="908"/>
      <c r="VCF33" s="908"/>
      <c r="VCG33" s="908"/>
      <c r="VCH33" s="908"/>
      <c r="VCI33" s="908"/>
      <c r="VCJ33" s="908"/>
      <c r="VCK33" s="908"/>
      <c r="VCL33" s="908"/>
      <c r="VCM33" s="908"/>
      <c r="VCN33" s="908"/>
      <c r="VCO33" s="908"/>
      <c r="VCP33" s="908"/>
      <c r="VCQ33" s="908"/>
      <c r="VCR33" s="908"/>
      <c r="VCS33" s="908"/>
      <c r="VCT33" s="908"/>
      <c r="VCU33" s="908"/>
      <c r="VCV33" s="908"/>
      <c r="VCW33" s="908"/>
      <c r="VCX33" s="908"/>
      <c r="VCY33" s="908"/>
      <c r="VCZ33" s="908"/>
      <c r="VDA33" s="908"/>
      <c r="VDB33" s="908"/>
      <c r="VDC33" s="908"/>
      <c r="VDD33" s="908"/>
      <c r="VDE33" s="908"/>
      <c r="VDF33" s="908"/>
      <c r="VDG33" s="908"/>
      <c r="VDH33" s="908"/>
      <c r="VDI33" s="908"/>
      <c r="VDJ33" s="908"/>
      <c r="VDK33" s="908"/>
      <c r="VDL33" s="908"/>
      <c r="VDM33" s="908"/>
      <c r="VDN33" s="908"/>
      <c r="VDO33" s="908"/>
      <c r="VDP33" s="908"/>
      <c r="VDQ33" s="908"/>
      <c r="VDR33" s="908"/>
      <c r="VDS33" s="908"/>
      <c r="VDT33" s="908"/>
      <c r="VDU33" s="908"/>
      <c r="VDV33" s="908"/>
      <c r="VDW33" s="908"/>
      <c r="VDX33" s="908"/>
      <c r="VDY33" s="908"/>
      <c r="VDZ33" s="908"/>
      <c r="VEA33" s="908"/>
      <c r="VEB33" s="908"/>
      <c r="VEC33" s="908"/>
      <c r="VED33" s="908"/>
      <c r="VEE33" s="908"/>
      <c r="VEF33" s="908"/>
      <c r="VEG33" s="908"/>
      <c r="VEH33" s="908"/>
      <c r="VEI33" s="908"/>
      <c r="VEJ33" s="908"/>
      <c r="VEK33" s="908"/>
      <c r="VEL33" s="908"/>
      <c r="VEM33" s="908"/>
      <c r="VEN33" s="908"/>
      <c r="VEO33" s="908"/>
      <c r="VEP33" s="908"/>
      <c r="VEQ33" s="908"/>
      <c r="VER33" s="908"/>
      <c r="VES33" s="908"/>
      <c r="VET33" s="908"/>
      <c r="VEU33" s="908"/>
      <c r="VEV33" s="908"/>
      <c r="VEW33" s="908"/>
      <c r="VEX33" s="908"/>
      <c r="VEY33" s="908"/>
      <c r="VEZ33" s="908"/>
      <c r="VFA33" s="908"/>
      <c r="VFB33" s="908"/>
      <c r="VFC33" s="908"/>
      <c r="VFD33" s="908"/>
      <c r="VFE33" s="908"/>
      <c r="VFF33" s="908"/>
      <c r="VFG33" s="908"/>
      <c r="VFH33" s="908"/>
      <c r="VFI33" s="908"/>
      <c r="VFJ33" s="908"/>
      <c r="VFK33" s="908"/>
      <c r="VFL33" s="908"/>
      <c r="VFM33" s="908"/>
      <c r="VFN33" s="908"/>
      <c r="VFO33" s="908"/>
      <c r="VFP33" s="908"/>
      <c r="VFQ33" s="908"/>
      <c r="VFR33" s="908"/>
      <c r="VFS33" s="908"/>
      <c r="VFT33" s="908"/>
      <c r="VFU33" s="908"/>
      <c r="VFV33" s="908"/>
      <c r="VFW33" s="908"/>
      <c r="VFX33" s="908"/>
      <c r="VFY33" s="908"/>
      <c r="VFZ33" s="908"/>
      <c r="VGA33" s="908"/>
      <c r="VGB33" s="908"/>
      <c r="VGC33" s="908"/>
      <c r="VGD33" s="908"/>
      <c r="VGE33" s="908"/>
      <c r="VGF33" s="908"/>
      <c r="VGG33" s="908"/>
      <c r="VGH33" s="908"/>
      <c r="VGI33" s="908"/>
      <c r="VGJ33" s="908"/>
      <c r="VGK33" s="908"/>
      <c r="VGL33" s="908"/>
      <c r="VGM33" s="908"/>
      <c r="VGN33" s="908"/>
      <c r="VGO33" s="908"/>
      <c r="VGP33" s="908"/>
      <c r="VGQ33" s="908"/>
      <c r="VGR33" s="908"/>
      <c r="VGS33" s="908"/>
      <c r="VGT33" s="908"/>
      <c r="VGU33" s="908"/>
      <c r="VGV33" s="908"/>
      <c r="VGW33" s="908"/>
      <c r="VGX33" s="908"/>
      <c r="VGY33" s="908"/>
      <c r="VGZ33" s="908"/>
      <c r="VHA33" s="908"/>
      <c r="VHB33" s="908"/>
      <c r="VHC33" s="908"/>
      <c r="VHD33" s="908"/>
      <c r="VHE33" s="908"/>
      <c r="VHF33" s="908"/>
      <c r="VHG33" s="908"/>
      <c r="VHH33" s="908"/>
      <c r="VHI33" s="908"/>
      <c r="VHJ33" s="908"/>
      <c r="VHK33" s="908"/>
      <c r="VHL33" s="908"/>
      <c r="VHM33" s="908"/>
      <c r="VHN33" s="908"/>
      <c r="VHO33" s="908"/>
      <c r="VHP33" s="908"/>
      <c r="VHQ33" s="908"/>
      <c r="VHR33" s="908"/>
      <c r="VHS33" s="908"/>
      <c r="VHT33" s="908"/>
      <c r="VHU33" s="908"/>
      <c r="VHV33" s="908"/>
      <c r="VHW33" s="908"/>
      <c r="VHX33" s="908"/>
      <c r="VHY33" s="908"/>
      <c r="VHZ33" s="908"/>
      <c r="VIA33" s="908"/>
      <c r="VIB33" s="908"/>
      <c r="VIC33" s="908"/>
      <c r="VID33" s="908"/>
      <c r="VIE33" s="908"/>
      <c r="VIF33" s="908"/>
      <c r="VIG33" s="908"/>
      <c r="VIH33" s="908"/>
      <c r="VII33" s="908"/>
      <c r="VIJ33" s="908"/>
      <c r="VIK33" s="908"/>
      <c r="VIL33" s="908"/>
      <c r="VIM33" s="908"/>
      <c r="VIN33" s="908"/>
      <c r="VIO33" s="908"/>
      <c r="VIP33" s="908"/>
      <c r="VIQ33" s="908"/>
      <c r="VIR33" s="908"/>
      <c r="VIS33" s="908"/>
      <c r="VIT33" s="908"/>
      <c r="VIU33" s="908"/>
      <c r="VIV33" s="908"/>
      <c r="VIW33" s="908"/>
      <c r="VIX33" s="908"/>
      <c r="VIY33" s="908"/>
      <c r="VIZ33" s="908"/>
      <c r="VJA33" s="908"/>
      <c r="VJB33" s="908"/>
      <c r="VJC33" s="908"/>
      <c r="VJD33" s="908"/>
      <c r="VJE33" s="908"/>
      <c r="VJF33" s="908"/>
      <c r="VJG33" s="908"/>
      <c r="VJH33" s="908"/>
      <c r="VJI33" s="908"/>
      <c r="VJJ33" s="908"/>
      <c r="VJK33" s="908"/>
      <c r="VJL33" s="908"/>
      <c r="VJM33" s="908"/>
      <c r="VJN33" s="908"/>
      <c r="VJO33" s="908"/>
      <c r="VJP33" s="908"/>
      <c r="VJQ33" s="908"/>
      <c r="VJR33" s="908"/>
      <c r="VJS33" s="908"/>
      <c r="VJT33" s="908"/>
      <c r="VJU33" s="908"/>
      <c r="VJV33" s="908"/>
      <c r="VJW33" s="908"/>
      <c r="VJX33" s="908"/>
      <c r="VJY33" s="908"/>
      <c r="VJZ33" s="908"/>
      <c r="VKA33" s="908"/>
      <c r="VKB33" s="908"/>
      <c r="VKC33" s="908"/>
      <c r="VKD33" s="908"/>
      <c r="VKE33" s="908"/>
      <c r="VKF33" s="908"/>
      <c r="VKG33" s="908"/>
      <c r="VKH33" s="908"/>
      <c r="VKI33" s="908"/>
      <c r="VKJ33" s="908"/>
      <c r="VKK33" s="908"/>
      <c r="VKL33" s="908"/>
      <c r="VKM33" s="908"/>
      <c r="VKN33" s="908"/>
      <c r="VKO33" s="908"/>
      <c r="VKP33" s="908"/>
      <c r="VKQ33" s="908"/>
      <c r="VKR33" s="908"/>
      <c r="VKS33" s="908"/>
      <c r="VKT33" s="908"/>
      <c r="VKU33" s="908"/>
      <c r="VKV33" s="908"/>
      <c r="VKW33" s="908"/>
      <c r="VKX33" s="908"/>
      <c r="VKY33" s="908"/>
      <c r="VKZ33" s="908"/>
      <c r="VLA33" s="908"/>
      <c r="VLB33" s="908"/>
      <c r="VLC33" s="908"/>
      <c r="VLD33" s="908"/>
      <c r="VLE33" s="908"/>
      <c r="VLF33" s="908"/>
      <c r="VLG33" s="908"/>
      <c r="VLH33" s="908"/>
      <c r="VLI33" s="908"/>
      <c r="VLJ33" s="908"/>
      <c r="VLK33" s="908"/>
      <c r="VLL33" s="908"/>
      <c r="VLM33" s="908"/>
      <c r="VLN33" s="908"/>
      <c r="VLO33" s="908"/>
      <c r="VLP33" s="908"/>
      <c r="VLQ33" s="908"/>
      <c r="VLR33" s="908"/>
      <c r="VLS33" s="908"/>
      <c r="VLT33" s="908"/>
      <c r="VLU33" s="908"/>
      <c r="VLV33" s="908"/>
      <c r="VLW33" s="908"/>
      <c r="VLX33" s="908"/>
      <c r="VLY33" s="908"/>
      <c r="VLZ33" s="908"/>
      <c r="VMA33" s="908"/>
      <c r="VMB33" s="908"/>
      <c r="VMC33" s="908"/>
      <c r="VMD33" s="908"/>
      <c r="VME33" s="908"/>
      <c r="VMF33" s="908"/>
      <c r="VMG33" s="908"/>
      <c r="VMH33" s="908"/>
      <c r="VMI33" s="908"/>
      <c r="VMJ33" s="908"/>
      <c r="VMK33" s="908"/>
      <c r="VML33" s="908"/>
      <c r="VMM33" s="908"/>
      <c r="VMN33" s="908"/>
      <c r="VMO33" s="908"/>
      <c r="VMP33" s="908"/>
      <c r="VMQ33" s="908"/>
      <c r="VMR33" s="908"/>
      <c r="VMS33" s="908"/>
      <c r="VMT33" s="908"/>
      <c r="VMU33" s="908"/>
      <c r="VMV33" s="908"/>
      <c r="VMW33" s="908"/>
      <c r="VMX33" s="908"/>
      <c r="VMY33" s="908"/>
      <c r="VMZ33" s="908"/>
      <c r="VNA33" s="908"/>
      <c r="VNB33" s="908"/>
      <c r="VNC33" s="908"/>
      <c r="VND33" s="908"/>
      <c r="VNE33" s="908"/>
      <c r="VNF33" s="908"/>
      <c r="VNG33" s="908"/>
      <c r="VNH33" s="908"/>
      <c r="VNI33" s="908"/>
      <c r="VNJ33" s="908"/>
      <c r="VNK33" s="908"/>
      <c r="VNL33" s="908"/>
      <c r="VNM33" s="908"/>
      <c r="VNN33" s="908"/>
      <c r="VNO33" s="908"/>
      <c r="VNP33" s="908"/>
      <c r="VNQ33" s="908"/>
      <c r="VNR33" s="908"/>
      <c r="VNS33" s="908"/>
      <c r="VNT33" s="908"/>
      <c r="VNU33" s="908"/>
      <c r="VNV33" s="908"/>
      <c r="VNW33" s="908"/>
      <c r="VNX33" s="908"/>
      <c r="VNY33" s="908"/>
      <c r="VNZ33" s="908"/>
      <c r="VOA33" s="908"/>
      <c r="VOB33" s="908"/>
      <c r="VOC33" s="908"/>
      <c r="VOD33" s="908"/>
      <c r="VOE33" s="908"/>
      <c r="VOF33" s="908"/>
      <c r="VOG33" s="908"/>
      <c r="VOH33" s="908"/>
      <c r="VOI33" s="908"/>
      <c r="VOJ33" s="908"/>
      <c r="VOK33" s="908"/>
      <c r="VOL33" s="908"/>
      <c r="VOM33" s="908"/>
      <c r="VON33" s="908"/>
      <c r="VOO33" s="908"/>
      <c r="VOP33" s="908"/>
      <c r="VOQ33" s="908"/>
      <c r="VOR33" s="908"/>
      <c r="VOS33" s="908"/>
      <c r="VOT33" s="908"/>
      <c r="VOU33" s="908"/>
      <c r="VOV33" s="908"/>
      <c r="VOW33" s="908"/>
      <c r="VOX33" s="908"/>
      <c r="VOY33" s="908"/>
      <c r="VOZ33" s="908"/>
      <c r="VPA33" s="908"/>
      <c r="VPB33" s="908"/>
      <c r="VPC33" s="908"/>
      <c r="VPD33" s="908"/>
      <c r="VPE33" s="908"/>
      <c r="VPF33" s="908"/>
      <c r="VPG33" s="908"/>
      <c r="VPH33" s="908"/>
      <c r="VPI33" s="908"/>
      <c r="VPJ33" s="908"/>
      <c r="VPK33" s="908"/>
      <c r="VPL33" s="908"/>
      <c r="VPM33" s="908"/>
      <c r="VPN33" s="908"/>
      <c r="VPO33" s="908"/>
      <c r="VPP33" s="908"/>
      <c r="VPQ33" s="908"/>
      <c r="VPR33" s="908"/>
      <c r="VPS33" s="908"/>
      <c r="VPT33" s="908"/>
      <c r="VPU33" s="908"/>
      <c r="VPV33" s="908"/>
      <c r="VPW33" s="908"/>
      <c r="VPX33" s="908"/>
      <c r="VPY33" s="908"/>
      <c r="VPZ33" s="908"/>
      <c r="VQA33" s="908"/>
      <c r="VQB33" s="908"/>
      <c r="VQC33" s="908"/>
      <c r="VQD33" s="908"/>
      <c r="VQE33" s="908"/>
      <c r="VQF33" s="908"/>
      <c r="VQG33" s="908"/>
      <c r="VQH33" s="908"/>
      <c r="VQI33" s="908"/>
      <c r="VQJ33" s="908"/>
      <c r="VQK33" s="908"/>
      <c r="VQL33" s="908"/>
      <c r="VQM33" s="908"/>
      <c r="VQN33" s="908"/>
      <c r="VQO33" s="908"/>
      <c r="VQP33" s="908"/>
      <c r="VQQ33" s="908"/>
      <c r="VQR33" s="908"/>
      <c r="VQS33" s="908"/>
      <c r="VQT33" s="908"/>
      <c r="VQU33" s="908"/>
      <c r="VQV33" s="908"/>
      <c r="VQW33" s="908"/>
      <c r="VQX33" s="908"/>
      <c r="VQY33" s="908"/>
      <c r="VQZ33" s="908"/>
      <c r="VRA33" s="908"/>
      <c r="VRB33" s="908"/>
      <c r="VRC33" s="908"/>
      <c r="VRD33" s="908"/>
      <c r="VRE33" s="908"/>
      <c r="VRF33" s="908"/>
      <c r="VRG33" s="908"/>
      <c r="VRH33" s="908"/>
      <c r="VRI33" s="908"/>
      <c r="VRJ33" s="908"/>
      <c r="VRK33" s="908"/>
      <c r="VRL33" s="908"/>
      <c r="VRM33" s="908"/>
      <c r="VRN33" s="908"/>
      <c r="VRO33" s="908"/>
      <c r="VRP33" s="908"/>
      <c r="VRQ33" s="908"/>
      <c r="VRR33" s="908"/>
      <c r="VRS33" s="908"/>
      <c r="VRT33" s="908"/>
      <c r="VRU33" s="908"/>
      <c r="VRV33" s="908"/>
      <c r="VRW33" s="908"/>
      <c r="VRX33" s="908"/>
      <c r="VRY33" s="908"/>
      <c r="VRZ33" s="908"/>
      <c r="VSA33" s="908"/>
      <c r="VSB33" s="908"/>
      <c r="VSC33" s="908"/>
      <c r="VSD33" s="908"/>
      <c r="VSE33" s="908"/>
      <c r="VSF33" s="908"/>
      <c r="VSG33" s="908"/>
      <c r="VSH33" s="908"/>
      <c r="VSI33" s="908"/>
      <c r="VSJ33" s="908"/>
      <c r="VSK33" s="908"/>
      <c r="VSL33" s="908"/>
      <c r="VSM33" s="908"/>
      <c r="VSN33" s="908"/>
      <c r="VSO33" s="908"/>
      <c r="VSP33" s="908"/>
      <c r="VSQ33" s="908"/>
      <c r="VSR33" s="908"/>
      <c r="VSS33" s="908"/>
      <c r="VST33" s="908"/>
      <c r="VSU33" s="908"/>
      <c r="VSV33" s="908"/>
      <c r="VSW33" s="908"/>
      <c r="VSX33" s="908"/>
      <c r="VSY33" s="908"/>
      <c r="VSZ33" s="908"/>
      <c r="VTA33" s="908"/>
      <c r="VTB33" s="908"/>
      <c r="VTC33" s="908"/>
      <c r="VTD33" s="908"/>
      <c r="VTE33" s="908"/>
      <c r="VTF33" s="908"/>
      <c r="VTG33" s="908"/>
      <c r="VTH33" s="908"/>
      <c r="VTI33" s="908"/>
      <c r="VTJ33" s="908"/>
      <c r="VTK33" s="908"/>
      <c r="VTL33" s="908"/>
      <c r="VTM33" s="908"/>
      <c r="VTN33" s="908"/>
      <c r="VTO33" s="908"/>
      <c r="VTP33" s="908"/>
      <c r="VTQ33" s="908"/>
      <c r="VTR33" s="908"/>
      <c r="VTS33" s="908"/>
      <c r="VTT33" s="908"/>
      <c r="VTU33" s="908"/>
      <c r="VTV33" s="908"/>
      <c r="VTW33" s="908"/>
      <c r="VTX33" s="908"/>
      <c r="VTY33" s="908"/>
      <c r="VTZ33" s="908"/>
      <c r="VUA33" s="908"/>
      <c r="VUB33" s="908"/>
      <c r="VUC33" s="908"/>
      <c r="VUD33" s="908"/>
      <c r="VUE33" s="908"/>
      <c r="VUF33" s="908"/>
      <c r="VUG33" s="908"/>
      <c r="VUH33" s="908"/>
      <c r="VUI33" s="908"/>
      <c r="VUJ33" s="908"/>
      <c r="VUK33" s="908"/>
      <c r="VUL33" s="908"/>
      <c r="VUM33" s="908"/>
      <c r="VUN33" s="908"/>
      <c r="VUO33" s="908"/>
      <c r="VUP33" s="908"/>
      <c r="VUQ33" s="908"/>
      <c r="VUR33" s="908"/>
      <c r="VUS33" s="908"/>
      <c r="VUT33" s="908"/>
      <c r="VUU33" s="908"/>
      <c r="VUV33" s="908"/>
      <c r="VUW33" s="908"/>
      <c r="VUX33" s="908"/>
      <c r="VUY33" s="908"/>
      <c r="VUZ33" s="908"/>
      <c r="VVA33" s="908"/>
      <c r="VVB33" s="908"/>
      <c r="VVC33" s="908"/>
      <c r="VVD33" s="908"/>
      <c r="VVE33" s="908"/>
      <c r="VVF33" s="908"/>
      <c r="VVG33" s="908"/>
      <c r="VVH33" s="908"/>
      <c r="VVI33" s="908"/>
      <c r="VVJ33" s="908"/>
      <c r="VVK33" s="908"/>
      <c r="VVL33" s="908"/>
      <c r="VVM33" s="908"/>
      <c r="VVN33" s="908"/>
      <c r="VVO33" s="908"/>
      <c r="VVP33" s="908"/>
      <c r="VVQ33" s="908"/>
      <c r="VVR33" s="908"/>
      <c r="VVS33" s="908"/>
      <c r="VVT33" s="908"/>
      <c r="VVU33" s="908"/>
      <c r="VVV33" s="908"/>
      <c r="VVW33" s="908"/>
      <c r="VVX33" s="908"/>
      <c r="VVY33" s="908"/>
      <c r="VVZ33" s="908"/>
      <c r="VWA33" s="908"/>
      <c r="VWB33" s="908"/>
      <c r="VWC33" s="908"/>
      <c r="VWD33" s="908"/>
      <c r="VWE33" s="908"/>
      <c r="VWF33" s="908"/>
      <c r="VWG33" s="908"/>
      <c r="VWH33" s="908"/>
      <c r="VWI33" s="908"/>
      <c r="VWJ33" s="908"/>
      <c r="VWK33" s="908"/>
      <c r="VWL33" s="908"/>
      <c r="VWM33" s="908"/>
      <c r="VWN33" s="908"/>
      <c r="VWO33" s="908"/>
      <c r="VWP33" s="908"/>
      <c r="VWQ33" s="908"/>
      <c r="VWR33" s="908"/>
      <c r="VWS33" s="908"/>
      <c r="VWT33" s="908"/>
      <c r="VWU33" s="908"/>
      <c r="VWV33" s="908"/>
      <c r="VWW33" s="908"/>
      <c r="VWX33" s="908"/>
      <c r="VWY33" s="908"/>
      <c r="VWZ33" s="908"/>
      <c r="VXA33" s="908"/>
      <c r="VXB33" s="908"/>
      <c r="VXC33" s="908"/>
      <c r="VXD33" s="908"/>
      <c r="VXE33" s="908"/>
      <c r="VXF33" s="908"/>
      <c r="VXG33" s="908"/>
      <c r="VXH33" s="908"/>
      <c r="VXI33" s="908"/>
      <c r="VXJ33" s="908"/>
      <c r="VXK33" s="908"/>
      <c r="VXL33" s="908"/>
      <c r="VXM33" s="908"/>
      <c r="VXN33" s="908"/>
      <c r="VXO33" s="908"/>
      <c r="VXP33" s="908"/>
      <c r="VXQ33" s="908"/>
      <c r="VXR33" s="908"/>
      <c r="VXS33" s="908"/>
      <c r="VXT33" s="908"/>
      <c r="VXU33" s="908"/>
      <c r="VXV33" s="908"/>
      <c r="VXW33" s="908"/>
      <c r="VXX33" s="908"/>
      <c r="VXY33" s="908"/>
      <c r="VXZ33" s="908"/>
      <c r="VYA33" s="908"/>
      <c r="VYB33" s="908"/>
      <c r="VYC33" s="908"/>
      <c r="VYD33" s="908"/>
      <c r="VYE33" s="908"/>
      <c r="VYF33" s="908"/>
      <c r="VYG33" s="908"/>
      <c r="VYH33" s="908"/>
      <c r="VYI33" s="908"/>
      <c r="VYJ33" s="908"/>
      <c r="VYK33" s="908"/>
      <c r="VYL33" s="908"/>
      <c r="VYM33" s="908"/>
      <c r="VYN33" s="908"/>
      <c r="VYO33" s="908"/>
      <c r="VYP33" s="908"/>
      <c r="VYQ33" s="908"/>
      <c r="VYR33" s="908"/>
      <c r="VYS33" s="908"/>
      <c r="VYT33" s="908"/>
      <c r="VYU33" s="908"/>
      <c r="VYV33" s="908"/>
      <c r="VYW33" s="908"/>
      <c r="VYX33" s="908"/>
      <c r="VYY33" s="908"/>
      <c r="VYZ33" s="908"/>
      <c r="VZA33" s="908"/>
      <c r="VZB33" s="908"/>
      <c r="VZC33" s="908"/>
      <c r="VZD33" s="908"/>
      <c r="VZE33" s="908"/>
      <c r="VZF33" s="908"/>
      <c r="VZG33" s="908"/>
      <c r="VZH33" s="908"/>
      <c r="VZI33" s="908"/>
      <c r="VZJ33" s="908"/>
      <c r="VZK33" s="908"/>
      <c r="VZL33" s="908"/>
      <c r="VZM33" s="908"/>
      <c r="VZN33" s="908"/>
      <c r="VZO33" s="908"/>
      <c r="VZP33" s="908"/>
      <c r="VZQ33" s="908"/>
      <c r="VZR33" s="908"/>
      <c r="VZS33" s="908"/>
      <c r="VZT33" s="908"/>
      <c r="VZU33" s="908"/>
      <c r="VZV33" s="908"/>
      <c r="VZW33" s="908"/>
      <c r="VZX33" s="908"/>
      <c r="VZY33" s="908"/>
      <c r="VZZ33" s="908"/>
      <c r="WAA33" s="908"/>
      <c r="WAB33" s="908"/>
      <c r="WAC33" s="908"/>
      <c r="WAD33" s="908"/>
      <c r="WAE33" s="908"/>
      <c r="WAF33" s="908"/>
      <c r="WAG33" s="908"/>
      <c r="WAH33" s="908"/>
      <c r="WAI33" s="908"/>
      <c r="WAJ33" s="908"/>
      <c r="WAK33" s="908"/>
      <c r="WAL33" s="908"/>
      <c r="WAM33" s="908"/>
      <c r="WAN33" s="908"/>
      <c r="WAO33" s="908"/>
      <c r="WAP33" s="908"/>
      <c r="WAQ33" s="908"/>
      <c r="WAR33" s="908"/>
      <c r="WAS33" s="908"/>
      <c r="WAT33" s="908"/>
      <c r="WAU33" s="908"/>
      <c r="WAV33" s="908"/>
      <c r="WAW33" s="908"/>
      <c r="WAX33" s="908"/>
      <c r="WAY33" s="908"/>
      <c r="WAZ33" s="908"/>
      <c r="WBA33" s="908"/>
      <c r="WBB33" s="908"/>
      <c r="WBC33" s="908"/>
      <c r="WBD33" s="908"/>
      <c r="WBE33" s="908"/>
      <c r="WBF33" s="908"/>
      <c r="WBG33" s="908"/>
      <c r="WBH33" s="908"/>
      <c r="WBI33" s="908"/>
      <c r="WBJ33" s="908"/>
      <c r="WBK33" s="908"/>
      <c r="WBL33" s="908"/>
      <c r="WBM33" s="908"/>
      <c r="WBN33" s="908"/>
      <c r="WBO33" s="908"/>
      <c r="WBP33" s="908"/>
      <c r="WBQ33" s="908"/>
      <c r="WBR33" s="908"/>
      <c r="WBS33" s="908"/>
      <c r="WBT33" s="908"/>
      <c r="WBU33" s="908"/>
      <c r="WBV33" s="908"/>
      <c r="WBW33" s="908"/>
      <c r="WBX33" s="908"/>
      <c r="WBY33" s="908"/>
      <c r="WBZ33" s="908"/>
      <c r="WCA33" s="908"/>
      <c r="WCB33" s="908"/>
      <c r="WCC33" s="908"/>
      <c r="WCD33" s="908"/>
      <c r="WCE33" s="908"/>
      <c r="WCF33" s="908"/>
      <c r="WCG33" s="908"/>
      <c r="WCH33" s="908"/>
      <c r="WCI33" s="908"/>
      <c r="WCJ33" s="908"/>
      <c r="WCK33" s="908"/>
      <c r="WCL33" s="908"/>
      <c r="WCM33" s="908"/>
      <c r="WCN33" s="908"/>
      <c r="WCO33" s="908"/>
      <c r="WCP33" s="908"/>
      <c r="WCQ33" s="908"/>
      <c r="WCR33" s="908"/>
      <c r="WCS33" s="908"/>
      <c r="WCT33" s="908"/>
      <c r="WCU33" s="908"/>
      <c r="WCV33" s="908"/>
      <c r="WCW33" s="908"/>
      <c r="WCX33" s="908"/>
      <c r="WCY33" s="908"/>
      <c r="WCZ33" s="908"/>
      <c r="WDA33" s="908"/>
      <c r="WDB33" s="908"/>
      <c r="WDC33" s="908"/>
      <c r="WDD33" s="908"/>
      <c r="WDE33" s="908"/>
      <c r="WDF33" s="908"/>
      <c r="WDG33" s="908"/>
      <c r="WDH33" s="908"/>
      <c r="WDI33" s="908"/>
      <c r="WDJ33" s="908"/>
      <c r="WDK33" s="908"/>
      <c r="WDL33" s="908"/>
      <c r="WDM33" s="908"/>
      <c r="WDN33" s="908"/>
      <c r="WDO33" s="908"/>
      <c r="WDP33" s="908"/>
      <c r="WDQ33" s="908"/>
      <c r="WDR33" s="908"/>
      <c r="WDS33" s="908"/>
      <c r="WDT33" s="908"/>
      <c r="WDU33" s="908"/>
      <c r="WDV33" s="908"/>
      <c r="WDW33" s="908"/>
      <c r="WDX33" s="908"/>
      <c r="WDY33" s="908"/>
      <c r="WDZ33" s="908"/>
      <c r="WEA33" s="908"/>
      <c r="WEB33" s="908"/>
      <c r="WEC33" s="908"/>
      <c r="WED33" s="908"/>
      <c r="WEE33" s="908"/>
      <c r="WEF33" s="908"/>
      <c r="WEG33" s="908"/>
      <c r="WEH33" s="908"/>
      <c r="WEI33" s="908"/>
      <c r="WEJ33" s="908"/>
      <c r="WEK33" s="908"/>
      <c r="WEL33" s="908"/>
      <c r="WEM33" s="908"/>
      <c r="WEN33" s="908"/>
      <c r="WEO33" s="908"/>
      <c r="WEP33" s="908"/>
      <c r="WEQ33" s="908"/>
      <c r="WER33" s="908"/>
      <c r="WES33" s="908"/>
      <c r="WET33" s="908"/>
      <c r="WEU33" s="908"/>
      <c r="WEV33" s="908"/>
      <c r="WEW33" s="908"/>
      <c r="WEX33" s="908"/>
      <c r="WEY33" s="908"/>
      <c r="WEZ33" s="908"/>
      <c r="WFA33" s="908"/>
      <c r="WFB33" s="908"/>
      <c r="WFC33" s="908"/>
      <c r="WFD33" s="908"/>
      <c r="WFE33" s="908"/>
      <c r="WFF33" s="908"/>
      <c r="WFG33" s="908"/>
      <c r="WFH33" s="908"/>
      <c r="WFI33" s="908"/>
      <c r="WFJ33" s="908"/>
      <c r="WFK33" s="908"/>
      <c r="WFL33" s="908"/>
      <c r="WFM33" s="908"/>
      <c r="WFN33" s="908"/>
      <c r="WFO33" s="908"/>
      <c r="WFP33" s="908"/>
      <c r="WFQ33" s="908"/>
      <c r="WFR33" s="908"/>
      <c r="WFS33" s="908"/>
      <c r="WFT33" s="908"/>
      <c r="WFU33" s="908"/>
      <c r="WFV33" s="908"/>
      <c r="WFW33" s="908"/>
      <c r="WFX33" s="908"/>
      <c r="WFY33" s="908"/>
      <c r="WFZ33" s="908"/>
      <c r="WGA33" s="908"/>
      <c r="WGB33" s="908"/>
      <c r="WGC33" s="908"/>
      <c r="WGD33" s="908"/>
      <c r="WGE33" s="908"/>
      <c r="WGF33" s="908"/>
      <c r="WGG33" s="908"/>
      <c r="WGH33" s="908"/>
      <c r="WGI33" s="908"/>
      <c r="WGJ33" s="908"/>
      <c r="WGK33" s="908"/>
      <c r="WGL33" s="908"/>
      <c r="WGM33" s="908"/>
      <c r="WGN33" s="908"/>
      <c r="WGO33" s="908"/>
      <c r="WGP33" s="908"/>
      <c r="WGQ33" s="908"/>
      <c r="WGR33" s="908"/>
      <c r="WGS33" s="908"/>
      <c r="WGT33" s="908"/>
      <c r="WGU33" s="908"/>
      <c r="WGV33" s="908"/>
      <c r="WGW33" s="908"/>
      <c r="WGX33" s="908"/>
      <c r="WGY33" s="908"/>
      <c r="WGZ33" s="908"/>
      <c r="WHA33" s="908"/>
      <c r="WHB33" s="908"/>
      <c r="WHC33" s="908"/>
      <c r="WHD33" s="908"/>
      <c r="WHE33" s="908"/>
      <c r="WHF33" s="908"/>
      <c r="WHG33" s="908"/>
      <c r="WHH33" s="908"/>
      <c r="WHI33" s="908"/>
      <c r="WHJ33" s="908"/>
      <c r="WHK33" s="908"/>
      <c r="WHL33" s="908"/>
      <c r="WHM33" s="908"/>
      <c r="WHN33" s="908"/>
      <c r="WHO33" s="908"/>
      <c r="WHP33" s="908"/>
      <c r="WHQ33" s="908"/>
      <c r="WHR33" s="908"/>
      <c r="WHS33" s="908"/>
      <c r="WHT33" s="908"/>
      <c r="WHU33" s="908"/>
      <c r="WHV33" s="908"/>
      <c r="WHW33" s="908"/>
      <c r="WHX33" s="908"/>
      <c r="WHY33" s="908"/>
      <c r="WHZ33" s="908"/>
      <c r="WIA33" s="908"/>
      <c r="WIB33" s="908"/>
      <c r="WIC33" s="908"/>
      <c r="WID33" s="908"/>
      <c r="WIE33" s="908"/>
      <c r="WIF33" s="908"/>
      <c r="WIG33" s="908"/>
      <c r="WIH33" s="908"/>
      <c r="WII33" s="908"/>
      <c r="WIJ33" s="908"/>
      <c r="WIK33" s="908"/>
      <c r="WIL33" s="908"/>
      <c r="WIM33" s="908"/>
      <c r="WIN33" s="908"/>
      <c r="WIO33" s="908"/>
      <c r="WIP33" s="908"/>
      <c r="WIQ33" s="908"/>
      <c r="WIR33" s="908"/>
      <c r="WIS33" s="908"/>
      <c r="WIT33" s="908"/>
      <c r="WIU33" s="908"/>
      <c r="WIV33" s="908"/>
      <c r="WIW33" s="908"/>
      <c r="WIX33" s="908"/>
      <c r="WIY33" s="908"/>
      <c r="WIZ33" s="908"/>
      <c r="WJA33" s="908"/>
      <c r="WJB33" s="908"/>
      <c r="WJC33" s="908"/>
      <c r="WJD33" s="908"/>
      <c r="WJE33" s="908"/>
      <c r="WJF33" s="908"/>
      <c r="WJG33" s="908"/>
      <c r="WJH33" s="908"/>
      <c r="WJI33" s="908"/>
      <c r="WJJ33" s="908"/>
      <c r="WJK33" s="908"/>
      <c r="WJL33" s="908"/>
      <c r="WJM33" s="908"/>
      <c r="WJN33" s="908"/>
      <c r="WJO33" s="908"/>
      <c r="WJP33" s="908"/>
      <c r="WJQ33" s="908"/>
      <c r="WJR33" s="908"/>
      <c r="WJS33" s="908"/>
      <c r="WJT33" s="908"/>
      <c r="WJU33" s="908"/>
      <c r="WJV33" s="908"/>
      <c r="WJW33" s="908"/>
      <c r="WJX33" s="908"/>
      <c r="WJY33" s="908"/>
      <c r="WJZ33" s="908"/>
      <c r="WKA33" s="908"/>
      <c r="WKB33" s="908"/>
      <c r="WKC33" s="908"/>
      <c r="WKD33" s="908"/>
      <c r="WKE33" s="908"/>
      <c r="WKF33" s="908"/>
      <c r="WKG33" s="908"/>
      <c r="WKH33" s="908"/>
      <c r="WKI33" s="908"/>
      <c r="WKJ33" s="908"/>
      <c r="WKK33" s="908"/>
      <c r="WKL33" s="908"/>
      <c r="WKM33" s="908"/>
      <c r="WKN33" s="908"/>
      <c r="WKO33" s="908"/>
      <c r="WKP33" s="908"/>
      <c r="WKQ33" s="908"/>
      <c r="WKR33" s="908"/>
      <c r="WKS33" s="908"/>
      <c r="WKT33" s="908"/>
      <c r="WKU33" s="908"/>
      <c r="WKV33" s="908"/>
      <c r="WKW33" s="908"/>
      <c r="WKX33" s="908"/>
      <c r="WKY33" s="908"/>
      <c r="WKZ33" s="908"/>
      <c r="WLA33" s="908"/>
      <c r="WLB33" s="908"/>
      <c r="WLC33" s="908"/>
      <c r="WLD33" s="908"/>
      <c r="WLE33" s="908"/>
      <c r="WLF33" s="908"/>
      <c r="WLG33" s="908"/>
      <c r="WLH33" s="908"/>
      <c r="WLI33" s="908"/>
      <c r="WLJ33" s="908"/>
      <c r="WLK33" s="908"/>
      <c r="WLL33" s="908"/>
      <c r="WLM33" s="908"/>
      <c r="WLN33" s="908"/>
      <c r="WLO33" s="908"/>
      <c r="WLP33" s="908"/>
      <c r="WLQ33" s="908"/>
      <c r="WLR33" s="908"/>
      <c r="WLS33" s="908"/>
      <c r="WLT33" s="908"/>
      <c r="WLU33" s="908"/>
      <c r="WLV33" s="908"/>
      <c r="WLW33" s="908"/>
      <c r="WLX33" s="908"/>
      <c r="WLY33" s="908"/>
      <c r="WLZ33" s="908"/>
      <c r="WMA33" s="908"/>
      <c r="WMB33" s="908"/>
      <c r="WMC33" s="908"/>
      <c r="WMD33" s="908"/>
      <c r="WME33" s="908"/>
      <c r="WMF33" s="908"/>
      <c r="WMG33" s="908"/>
      <c r="WMH33" s="908"/>
      <c r="WMI33" s="908"/>
      <c r="WMJ33" s="908"/>
      <c r="WMK33" s="908"/>
      <c r="WML33" s="908"/>
      <c r="WMM33" s="908"/>
      <c r="WMN33" s="908"/>
      <c r="WMO33" s="908"/>
      <c r="WMP33" s="908"/>
      <c r="WMQ33" s="908"/>
      <c r="WMR33" s="908"/>
      <c r="WMS33" s="908"/>
      <c r="WMT33" s="908"/>
      <c r="WMU33" s="908"/>
      <c r="WMV33" s="908"/>
      <c r="WMW33" s="908"/>
      <c r="WMX33" s="908"/>
      <c r="WMY33" s="908"/>
      <c r="WMZ33" s="908"/>
      <c r="WNA33" s="908"/>
      <c r="WNB33" s="908"/>
      <c r="WNC33" s="908"/>
      <c r="WND33" s="908"/>
      <c r="WNE33" s="908"/>
      <c r="WNF33" s="908"/>
      <c r="WNG33" s="908"/>
      <c r="WNH33" s="908"/>
      <c r="WNI33" s="908"/>
      <c r="WNJ33" s="908"/>
      <c r="WNK33" s="908"/>
      <c r="WNL33" s="908"/>
      <c r="WNM33" s="908"/>
      <c r="WNN33" s="908"/>
      <c r="WNO33" s="908"/>
      <c r="WNP33" s="908"/>
      <c r="WNQ33" s="908"/>
      <c r="WNR33" s="908"/>
      <c r="WNS33" s="908"/>
      <c r="WNT33" s="908"/>
      <c r="WNU33" s="908"/>
      <c r="WNV33" s="908"/>
      <c r="WNW33" s="908"/>
      <c r="WNX33" s="908"/>
      <c r="WNY33" s="908"/>
      <c r="WNZ33" s="908"/>
      <c r="WOA33" s="908"/>
      <c r="WOB33" s="908"/>
      <c r="WOC33" s="908"/>
      <c r="WOD33" s="908"/>
      <c r="WOE33" s="908"/>
      <c r="WOF33" s="908"/>
      <c r="WOG33" s="908"/>
      <c r="WOH33" s="908"/>
      <c r="WOI33" s="908"/>
      <c r="WOJ33" s="908"/>
      <c r="WOK33" s="908"/>
      <c r="WOL33" s="908"/>
      <c r="WOM33" s="908"/>
      <c r="WON33" s="908"/>
      <c r="WOO33" s="908"/>
      <c r="WOP33" s="908"/>
      <c r="WOQ33" s="908"/>
      <c r="WOR33" s="908"/>
      <c r="WOS33" s="908"/>
      <c r="WOT33" s="908"/>
      <c r="WOU33" s="908"/>
      <c r="WOV33" s="908"/>
      <c r="WOW33" s="908"/>
      <c r="WOX33" s="908"/>
      <c r="WOY33" s="908"/>
      <c r="WOZ33" s="908"/>
      <c r="WPA33" s="908"/>
      <c r="WPB33" s="908"/>
      <c r="WPC33" s="908"/>
      <c r="WPD33" s="908"/>
      <c r="WPE33" s="908"/>
      <c r="WPF33" s="908"/>
      <c r="WPG33" s="908"/>
      <c r="WPH33" s="908"/>
      <c r="WPI33" s="908"/>
      <c r="WPJ33" s="908"/>
      <c r="WPK33" s="908"/>
      <c r="WPL33" s="908"/>
      <c r="WPM33" s="908"/>
      <c r="WPN33" s="908"/>
      <c r="WPO33" s="908"/>
      <c r="WPP33" s="908"/>
      <c r="WPQ33" s="908"/>
      <c r="WPR33" s="908"/>
      <c r="WPS33" s="908"/>
      <c r="WPT33" s="908"/>
      <c r="WPU33" s="908"/>
      <c r="WPV33" s="908"/>
      <c r="WPW33" s="908"/>
      <c r="WPX33" s="908"/>
      <c r="WPY33" s="908"/>
      <c r="WPZ33" s="908"/>
      <c r="WQA33" s="908"/>
      <c r="WQB33" s="908"/>
      <c r="WQC33" s="908"/>
      <c r="WQD33" s="908"/>
      <c r="WQE33" s="908"/>
      <c r="WQF33" s="908"/>
      <c r="WQG33" s="908"/>
      <c r="WQH33" s="908"/>
      <c r="WQI33" s="908"/>
      <c r="WQJ33" s="908"/>
      <c r="WQK33" s="908"/>
      <c r="WQL33" s="908"/>
      <c r="WQM33" s="908"/>
      <c r="WQN33" s="908"/>
      <c r="WQO33" s="908"/>
      <c r="WQP33" s="908"/>
      <c r="WQQ33" s="908"/>
      <c r="WQR33" s="908"/>
      <c r="WQS33" s="908"/>
      <c r="WQT33" s="908"/>
      <c r="WQU33" s="908"/>
      <c r="WQV33" s="908"/>
      <c r="WQW33" s="908"/>
      <c r="WQX33" s="908"/>
      <c r="WQY33" s="908"/>
      <c r="WQZ33" s="908"/>
      <c r="WRA33" s="908"/>
      <c r="WRB33" s="908"/>
      <c r="WRC33" s="908"/>
      <c r="WRD33" s="908"/>
      <c r="WRE33" s="908"/>
      <c r="WRF33" s="908"/>
      <c r="WRG33" s="908"/>
      <c r="WRH33" s="908"/>
      <c r="WRI33" s="908"/>
      <c r="WRJ33" s="908"/>
      <c r="WRK33" s="908"/>
      <c r="WRL33" s="908"/>
      <c r="WRM33" s="908"/>
      <c r="WRN33" s="908"/>
      <c r="WRO33" s="908"/>
      <c r="WRP33" s="908"/>
      <c r="WRQ33" s="908"/>
      <c r="WRR33" s="908"/>
      <c r="WRS33" s="908"/>
      <c r="WRT33" s="908"/>
      <c r="WRU33" s="908"/>
      <c r="WRV33" s="908"/>
      <c r="WRW33" s="908"/>
      <c r="WRX33" s="908"/>
      <c r="WRY33" s="908"/>
      <c r="WRZ33" s="908"/>
      <c r="WSA33" s="908"/>
      <c r="WSB33" s="908"/>
      <c r="WSC33" s="908"/>
      <c r="WSD33" s="908"/>
      <c r="WSE33" s="908"/>
      <c r="WSF33" s="908"/>
      <c r="WSG33" s="908"/>
      <c r="WSH33" s="908"/>
      <c r="WSI33" s="908"/>
      <c r="WSJ33" s="908"/>
      <c r="WSK33" s="908"/>
      <c r="WSL33" s="908"/>
      <c r="WSM33" s="908"/>
      <c r="WSN33" s="908"/>
      <c r="WSO33" s="908"/>
      <c r="WSP33" s="908"/>
      <c r="WSQ33" s="908"/>
      <c r="WSR33" s="908"/>
      <c r="WSS33" s="908"/>
      <c r="WST33" s="908"/>
      <c r="WSU33" s="908"/>
      <c r="WSV33" s="908"/>
      <c r="WSW33" s="908"/>
      <c r="WSX33" s="908"/>
      <c r="WSY33" s="908"/>
      <c r="WSZ33" s="908"/>
      <c r="WTA33" s="908"/>
      <c r="WTB33" s="908"/>
      <c r="WTC33" s="908"/>
      <c r="WTD33" s="908"/>
      <c r="WTE33" s="908"/>
      <c r="WTF33" s="908"/>
      <c r="WTG33" s="908"/>
      <c r="WTH33" s="908"/>
      <c r="WTI33" s="908"/>
      <c r="WTJ33" s="908"/>
      <c r="WTK33" s="908"/>
      <c r="WTL33" s="908"/>
      <c r="WTM33" s="908"/>
      <c r="WTN33" s="908"/>
      <c r="WTO33" s="908"/>
      <c r="WTP33" s="908"/>
      <c r="WTQ33" s="908"/>
      <c r="WTR33" s="908"/>
      <c r="WTS33" s="908"/>
      <c r="WTT33" s="908"/>
      <c r="WTU33" s="908"/>
      <c r="WTV33" s="908"/>
      <c r="WTW33" s="908"/>
      <c r="WTX33" s="908"/>
      <c r="WTY33" s="908"/>
      <c r="WTZ33" s="908"/>
      <c r="WUA33" s="908"/>
      <c r="WUB33" s="908"/>
      <c r="WUC33" s="908"/>
      <c r="WUD33" s="908"/>
      <c r="WUE33" s="908"/>
      <c r="WUF33" s="908"/>
      <c r="WUG33" s="908"/>
      <c r="WUH33" s="908"/>
      <c r="WUI33" s="908"/>
      <c r="WUJ33" s="908"/>
      <c r="WUK33" s="908"/>
      <c r="WUL33" s="908"/>
      <c r="WUM33" s="908"/>
      <c r="WUN33" s="908"/>
      <c r="WUO33" s="908"/>
      <c r="WUP33" s="908"/>
      <c r="WUQ33" s="908"/>
      <c r="WUR33" s="908"/>
      <c r="WUS33" s="908"/>
      <c r="WUT33" s="908"/>
      <c r="WUU33" s="908"/>
      <c r="WUV33" s="908"/>
      <c r="WUW33" s="908"/>
      <c r="WUX33" s="908"/>
      <c r="WUY33" s="908"/>
      <c r="WUZ33" s="908"/>
      <c r="WVA33" s="908"/>
      <c r="WVB33" s="908"/>
      <c r="WVC33" s="908"/>
      <c r="WVD33" s="908"/>
      <c r="WVE33" s="908"/>
      <c r="WVF33" s="908"/>
      <c r="WVG33" s="908"/>
      <c r="WVH33" s="908"/>
      <c r="WVI33" s="908"/>
      <c r="WVJ33" s="908"/>
      <c r="WVK33" s="908"/>
      <c r="WVL33" s="908"/>
      <c r="WVM33" s="908"/>
      <c r="WVN33" s="908"/>
      <c r="WVO33" s="908"/>
      <c r="WVP33" s="908"/>
      <c r="WVQ33" s="908"/>
      <c r="WVR33" s="908"/>
      <c r="WVS33" s="908"/>
      <c r="WVT33" s="908"/>
      <c r="WVU33" s="908"/>
      <c r="WVV33" s="908"/>
      <c r="WVW33" s="908"/>
      <c r="WVX33" s="908"/>
      <c r="WVY33" s="908"/>
      <c r="WVZ33" s="908"/>
      <c r="WWA33" s="908"/>
      <c r="WWB33" s="908"/>
      <c r="WWC33" s="908"/>
    </row>
    <row r="34" spans="1:16149" s="908" customFormat="1" ht="24.95" customHeight="1">
      <c r="A34" s="899" t="s">
        <v>445</v>
      </c>
      <c r="B34" s="736" t="s">
        <v>1769</v>
      </c>
      <c r="C34" s="743" t="s">
        <v>117</v>
      </c>
      <c r="D34" s="738">
        <v>21877</v>
      </c>
      <c r="E34" s="738">
        <v>30553</v>
      </c>
      <c r="F34" s="915">
        <f t="shared" ca="1" si="4"/>
        <v>36.478328495053276</v>
      </c>
      <c r="G34" s="916">
        <f t="shared" si="0"/>
        <v>43792</v>
      </c>
      <c r="H34" s="917">
        <f>28447</f>
        <v>28447</v>
      </c>
      <c r="I34" s="741" t="s">
        <v>140</v>
      </c>
      <c r="J34" s="741" t="s">
        <v>140</v>
      </c>
      <c r="K34" s="443">
        <v>3</v>
      </c>
      <c r="L34" s="443">
        <f t="shared" si="1"/>
        <v>15</v>
      </c>
      <c r="M34" s="443">
        <f t="shared" si="1"/>
        <v>15</v>
      </c>
      <c r="N34" s="902"/>
      <c r="O34" s="902"/>
      <c r="P34" s="903">
        <f t="shared" si="5"/>
        <v>41128.132106999998</v>
      </c>
      <c r="Q34" s="443">
        <f t="shared" si="2"/>
        <v>36</v>
      </c>
      <c r="R34" s="904">
        <v>20</v>
      </c>
      <c r="S34" s="904">
        <v>35</v>
      </c>
      <c r="T34" s="904">
        <f>+$R$16+10*1.5+6*2</f>
        <v>47</v>
      </c>
      <c r="U34" s="903">
        <f t="shared" si="3"/>
        <v>1337009</v>
      </c>
      <c r="V34" s="918"/>
      <c r="W34" s="919"/>
      <c r="X34" s="920"/>
    </row>
    <row r="35" spans="1:16149" s="908" customFormat="1" ht="24.95" customHeight="1">
      <c r="A35" s="899" t="s">
        <v>208</v>
      </c>
      <c r="B35" s="736" t="s">
        <v>1744</v>
      </c>
      <c r="C35" s="743" t="s">
        <v>1745</v>
      </c>
      <c r="D35" s="738">
        <v>21786</v>
      </c>
      <c r="E35" s="738">
        <v>30992</v>
      </c>
      <c r="F35" s="915">
        <f t="shared" ca="1" si="4"/>
        <v>35.27558876902588</v>
      </c>
      <c r="G35" s="916">
        <f t="shared" si="0"/>
        <v>43701</v>
      </c>
      <c r="H35" s="917">
        <f>34421</f>
        <v>34421</v>
      </c>
      <c r="I35" s="741" t="s">
        <v>121</v>
      </c>
      <c r="J35" s="741" t="s">
        <v>121</v>
      </c>
      <c r="K35" s="443">
        <v>3</v>
      </c>
      <c r="L35" s="443">
        <f t="shared" si="1"/>
        <v>64.364000000000004</v>
      </c>
      <c r="M35" s="443">
        <f t="shared" si="1"/>
        <v>73.490000000000009</v>
      </c>
      <c r="N35" s="902">
        <v>49.363999999999997</v>
      </c>
      <c r="O35" s="902">
        <v>58.49</v>
      </c>
      <c r="P35" s="903">
        <f t="shared" si="5"/>
        <v>228677.85710930184</v>
      </c>
      <c r="Q35" s="443">
        <f t="shared" si="2"/>
        <v>35</v>
      </c>
      <c r="R35" s="904">
        <v>20</v>
      </c>
      <c r="S35" s="904">
        <v>35</v>
      </c>
      <c r="T35" s="904">
        <f t="shared" ref="T35:T42" si="7">+$R$16+10*1.5+5*2</f>
        <v>45</v>
      </c>
      <c r="U35" s="903">
        <f t="shared" si="3"/>
        <v>1548945</v>
      </c>
      <c r="V35" s="918"/>
      <c r="W35" s="919"/>
      <c r="X35" s="920"/>
    </row>
    <row r="36" spans="1:16149" s="908" customFormat="1" ht="24.95" customHeight="1">
      <c r="A36" s="899" t="s">
        <v>229</v>
      </c>
      <c r="B36" s="736" t="s">
        <v>1750</v>
      </c>
      <c r="C36" s="743" t="s">
        <v>1737</v>
      </c>
      <c r="D36" s="738">
        <v>21813</v>
      </c>
      <c r="E36" s="738">
        <v>30869</v>
      </c>
      <c r="F36" s="915">
        <f t="shared" ca="1" si="4"/>
        <v>35.612575070395742</v>
      </c>
      <c r="G36" s="916">
        <f t="shared" si="0"/>
        <v>43728</v>
      </c>
      <c r="H36" s="917">
        <f>47522</f>
        <v>47522</v>
      </c>
      <c r="I36" s="741" t="s">
        <v>127</v>
      </c>
      <c r="J36" s="741" t="s">
        <v>127</v>
      </c>
      <c r="K36" s="443">
        <v>4</v>
      </c>
      <c r="L36" s="443">
        <f t="shared" si="1"/>
        <v>15</v>
      </c>
      <c r="M36" s="443">
        <f t="shared" si="1"/>
        <v>15</v>
      </c>
      <c r="N36" s="902"/>
      <c r="O36" s="902"/>
      <c r="P36" s="903">
        <f t="shared" si="5"/>
        <v>68706.404681999993</v>
      </c>
      <c r="Q36" s="443">
        <f t="shared" si="2"/>
        <v>35</v>
      </c>
      <c r="R36" s="904">
        <v>20</v>
      </c>
      <c r="S36" s="904">
        <v>35</v>
      </c>
      <c r="T36" s="904">
        <f t="shared" si="7"/>
        <v>45</v>
      </c>
      <c r="U36" s="903">
        <f t="shared" si="3"/>
        <v>2138490</v>
      </c>
      <c r="V36" s="918"/>
      <c r="W36" s="919"/>
      <c r="X36" s="920"/>
    </row>
    <row r="37" spans="1:16149" s="908" customFormat="1" ht="24.95" customHeight="1">
      <c r="A37" s="899" t="s">
        <v>140</v>
      </c>
      <c r="B37" s="736" t="s">
        <v>952</v>
      </c>
      <c r="C37" s="743" t="s">
        <v>1737</v>
      </c>
      <c r="D37" s="738">
        <v>21315</v>
      </c>
      <c r="E37" s="738">
        <v>30956</v>
      </c>
      <c r="F37" s="915">
        <f t="shared" ca="1" si="4"/>
        <v>35.374218906012182</v>
      </c>
      <c r="G37" s="916">
        <f t="shared" si="0"/>
        <v>43230</v>
      </c>
      <c r="H37" s="917">
        <f>47522</f>
        <v>47522</v>
      </c>
      <c r="I37" s="741" t="s">
        <v>127</v>
      </c>
      <c r="J37" s="741" t="s">
        <v>127</v>
      </c>
      <c r="K37" s="443">
        <v>4</v>
      </c>
      <c r="L37" s="443">
        <f t="shared" si="1"/>
        <v>15</v>
      </c>
      <c r="M37" s="443">
        <f t="shared" si="1"/>
        <v>15</v>
      </c>
      <c r="N37" s="902"/>
      <c r="O37" s="902"/>
      <c r="P37" s="903">
        <f t="shared" si="5"/>
        <v>68706.404681999993</v>
      </c>
      <c r="Q37" s="443">
        <f t="shared" si="2"/>
        <v>35</v>
      </c>
      <c r="R37" s="904">
        <v>20</v>
      </c>
      <c r="S37" s="904">
        <v>35</v>
      </c>
      <c r="T37" s="904">
        <f t="shared" si="7"/>
        <v>45</v>
      </c>
      <c r="U37" s="903">
        <f t="shared" si="3"/>
        <v>2138490</v>
      </c>
      <c r="V37" s="918"/>
      <c r="W37" s="919"/>
      <c r="X37" s="920"/>
    </row>
    <row r="38" spans="1:16149" s="908" customFormat="1" ht="33" customHeight="1">
      <c r="A38" s="899" t="s">
        <v>125</v>
      </c>
      <c r="B38" s="736" t="s">
        <v>1756</v>
      </c>
      <c r="C38" s="743" t="s">
        <v>1733</v>
      </c>
      <c r="D38" s="738">
        <v>21351</v>
      </c>
      <c r="E38" s="738">
        <v>30697</v>
      </c>
      <c r="F38" s="915">
        <f t="shared" ca="1" si="4"/>
        <v>36.08380794710807</v>
      </c>
      <c r="G38" s="916">
        <f t="shared" si="0"/>
        <v>43266</v>
      </c>
      <c r="H38" s="917">
        <f>77484</f>
        <v>77484</v>
      </c>
      <c r="I38" s="741" t="s">
        <v>136</v>
      </c>
      <c r="J38" s="741" t="s">
        <v>136</v>
      </c>
      <c r="K38" s="443">
        <v>4</v>
      </c>
      <c r="L38" s="443">
        <f t="shared" si="1"/>
        <v>60.79</v>
      </c>
      <c r="M38" s="443">
        <f t="shared" si="1"/>
        <v>100.83</v>
      </c>
      <c r="N38" s="902">
        <v>45.79</v>
      </c>
      <c r="O38" s="902">
        <v>85.83</v>
      </c>
      <c r="P38" s="903">
        <f t="shared" si="5"/>
        <v>603515.45101821597</v>
      </c>
      <c r="Q38" s="443">
        <f t="shared" si="2"/>
        <v>35</v>
      </c>
      <c r="R38" s="904">
        <v>20</v>
      </c>
      <c r="S38" s="904">
        <v>35</v>
      </c>
      <c r="T38" s="904">
        <f t="shared" si="7"/>
        <v>45</v>
      </c>
      <c r="U38" s="903">
        <f t="shared" si="3"/>
        <v>3486780</v>
      </c>
      <c r="V38" s="918"/>
      <c r="W38" s="919"/>
      <c r="X38" s="920"/>
    </row>
    <row r="39" spans="1:16149" s="908" customFormat="1" ht="24.95" customHeight="1">
      <c r="A39" s="899" t="s">
        <v>114</v>
      </c>
      <c r="B39" s="736" t="s">
        <v>1761</v>
      </c>
      <c r="C39" s="743" t="s">
        <v>1738</v>
      </c>
      <c r="D39" s="738">
        <v>21666</v>
      </c>
      <c r="E39" s="738">
        <v>31030</v>
      </c>
      <c r="F39" s="915">
        <f t="shared" ca="1" si="4"/>
        <v>35.171479179984779</v>
      </c>
      <c r="G39" s="916">
        <f t="shared" si="0"/>
        <v>43581</v>
      </c>
      <c r="H39" s="917">
        <f>25003</f>
        <v>25003</v>
      </c>
      <c r="I39" s="741" t="s">
        <v>229</v>
      </c>
      <c r="J39" s="741" t="s">
        <v>229</v>
      </c>
      <c r="K39" s="443">
        <v>8</v>
      </c>
      <c r="L39" s="443">
        <f t="shared" si="1"/>
        <v>15</v>
      </c>
      <c r="M39" s="443">
        <f t="shared" si="1"/>
        <v>15</v>
      </c>
      <c r="N39" s="902"/>
      <c r="O39" s="902"/>
      <c r="P39" s="903">
        <f t="shared" si="5"/>
        <v>36148.862343000001</v>
      </c>
      <c r="Q39" s="443">
        <f t="shared" si="2"/>
        <v>35</v>
      </c>
      <c r="R39" s="904">
        <v>20</v>
      </c>
      <c r="S39" s="904">
        <v>35</v>
      </c>
      <c r="T39" s="904">
        <f t="shared" si="7"/>
        <v>45</v>
      </c>
      <c r="U39" s="903">
        <f t="shared" si="3"/>
        <v>1125135</v>
      </c>
      <c r="V39" s="918"/>
      <c r="W39" s="919"/>
      <c r="X39" s="920"/>
    </row>
    <row r="40" spans="1:16149" s="908" customFormat="1" ht="24.95" customHeight="1">
      <c r="A40" s="899" t="s">
        <v>472</v>
      </c>
      <c r="B40" s="736" t="s">
        <v>941</v>
      </c>
      <c r="C40" s="743" t="s">
        <v>117</v>
      </c>
      <c r="D40" s="738">
        <v>21417</v>
      </c>
      <c r="E40" s="738">
        <v>30865</v>
      </c>
      <c r="F40" s="915">
        <f t="shared" ca="1" si="4"/>
        <v>35.623533974505328</v>
      </c>
      <c r="G40" s="916">
        <f t="shared" si="0"/>
        <v>43332</v>
      </c>
      <c r="H40" s="917">
        <f>30253</f>
        <v>30253</v>
      </c>
      <c r="I40" s="741" t="s">
        <v>140</v>
      </c>
      <c r="J40" s="741" t="s">
        <v>140</v>
      </c>
      <c r="K40" s="443">
        <v>8</v>
      </c>
      <c r="L40" s="443">
        <f t="shared" si="1"/>
        <v>15</v>
      </c>
      <c r="M40" s="443">
        <f t="shared" si="1"/>
        <v>15</v>
      </c>
      <c r="N40" s="902"/>
      <c r="O40" s="902"/>
      <c r="P40" s="903">
        <f t="shared" si="5"/>
        <v>43739.212592999997</v>
      </c>
      <c r="Q40" s="443">
        <f t="shared" si="2"/>
        <v>35</v>
      </c>
      <c r="R40" s="904">
        <v>20</v>
      </c>
      <c r="S40" s="904">
        <v>35</v>
      </c>
      <c r="T40" s="904">
        <f t="shared" si="7"/>
        <v>45</v>
      </c>
      <c r="U40" s="903">
        <f t="shared" si="3"/>
        <v>1361385</v>
      </c>
      <c r="V40" s="918"/>
      <c r="W40" s="919"/>
      <c r="X40" s="920"/>
    </row>
    <row r="41" spans="1:16149" s="908" customFormat="1" ht="24.95" customHeight="1">
      <c r="A41" s="899" t="s">
        <v>2186</v>
      </c>
      <c r="B41" s="909" t="s">
        <v>2187</v>
      </c>
      <c r="C41" s="909" t="s">
        <v>116</v>
      </c>
      <c r="D41" s="910" t="s">
        <v>2188</v>
      </c>
      <c r="E41" s="910">
        <v>30987</v>
      </c>
      <c r="F41" s="915">
        <f t="shared" ca="1" si="4"/>
        <v>35.289287399162866</v>
      </c>
      <c r="G41" s="916">
        <f t="shared" si="0"/>
        <v>44188</v>
      </c>
      <c r="H41" s="917">
        <v>26506</v>
      </c>
      <c r="I41" s="741"/>
      <c r="J41" s="741"/>
      <c r="K41" s="922">
        <v>2</v>
      </c>
      <c r="L41" s="443">
        <f t="shared" si="1"/>
        <v>15</v>
      </c>
      <c r="M41" s="443">
        <f t="shared" si="1"/>
        <v>15</v>
      </c>
      <c r="N41" s="902"/>
      <c r="O41" s="902"/>
      <c r="P41" s="903">
        <f t="shared" si="5"/>
        <v>38321.871185999997</v>
      </c>
      <c r="Q41" s="443">
        <f t="shared" si="2"/>
        <v>35</v>
      </c>
      <c r="R41" s="904"/>
      <c r="S41" s="904"/>
      <c r="T41" s="904">
        <f t="shared" si="7"/>
        <v>45</v>
      </c>
      <c r="U41" s="903">
        <f t="shared" si="3"/>
        <v>1192770</v>
      </c>
      <c r="V41" s="918"/>
      <c r="W41" s="919"/>
      <c r="X41" s="920"/>
      <c r="Y41" s="921"/>
      <c r="Z41" s="921"/>
      <c r="AA41" s="921"/>
      <c r="AB41" s="921"/>
      <c r="AC41" s="921"/>
      <c r="AD41" s="921"/>
      <c r="AE41" s="921"/>
      <c r="AF41" s="921"/>
      <c r="AG41" s="921"/>
      <c r="AH41" s="921"/>
      <c r="AI41" s="921"/>
      <c r="AJ41" s="921"/>
      <c r="AK41" s="921"/>
      <c r="AL41" s="921"/>
      <c r="AM41" s="921"/>
      <c r="AN41" s="921"/>
      <c r="AO41" s="921"/>
      <c r="AP41" s="921"/>
      <c r="AQ41" s="921"/>
      <c r="AR41" s="921"/>
      <c r="AS41" s="921"/>
      <c r="AT41" s="921"/>
      <c r="AU41" s="921"/>
      <c r="AV41" s="921"/>
      <c r="AW41" s="921"/>
      <c r="AX41" s="921"/>
      <c r="AY41" s="921"/>
      <c r="AZ41" s="921"/>
      <c r="BA41" s="921"/>
      <c r="BB41" s="921"/>
      <c r="BC41" s="921"/>
      <c r="BD41" s="921"/>
      <c r="BE41" s="921"/>
      <c r="BF41" s="921"/>
      <c r="BG41" s="921"/>
      <c r="BH41" s="921"/>
      <c r="BI41" s="921"/>
      <c r="BJ41" s="921"/>
      <c r="BK41" s="921"/>
      <c r="BL41" s="921"/>
      <c r="BM41" s="921"/>
      <c r="BN41" s="921"/>
      <c r="BO41" s="921"/>
      <c r="BP41" s="921"/>
      <c r="BQ41" s="921"/>
      <c r="BR41" s="921"/>
      <c r="BS41" s="921"/>
      <c r="BT41" s="921"/>
      <c r="BU41" s="921"/>
      <c r="BV41" s="921"/>
      <c r="BW41" s="921"/>
      <c r="BX41" s="921"/>
      <c r="BY41" s="921"/>
      <c r="BZ41" s="921"/>
      <c r="CA41" s="921"/>
      <c r="CB41" s="921"/>
      <c r="CC41" s="921"/>
      <c r="CD41" s="921"/>
      <c r="CE41" s="921"/>
      <c r="CF41" s="921"/>
      <c r="CG41" s="921"/>
      <c r="CH41" s="921"/>
      <c r="CI41" s="921"/>
      <c r="CJ41" s="921"/>
      <c r="CK41" s="921"/>
      <c r="CL41" s="921"/>
      <c r="CM41" s="921"/>
      <c r="CN41" s="921"/>
      <c r="CO41" s="921"/>
      <c r="CP41" s="921"/>
      <c r="CQ41" s="921"/>
      <c r="CR41" s="921"/>
      <c r="CS41" s="921"/>
      <c r="CT41" s="921"/>
      <c r="CU41" s="921"/>
      <c r="CV41" s="921"/>
      <c r="CW41" s="921"/>
      <c r="CX41" s="921"/>
      <c r="CY41" s="921"/>
      <c r="CZ41" s="921"/>
      <c r="DA41" s="921"/>
      <c r="DB41" s="921"/>
      <c r="DC41" s="921"/>
      <c r="DD41" s="921"/>
      <c r="DE41" s="921"/>
      <c r="DF41" s="921"/>
      <c r="DG41" s="921"/>
      <c r="DH41" s="921"/>
      <c r="DI41" s="921"/>
      <c r="DJ41" s="921"/>
      <c r="DK41" s="921"/>
      <c r="DL41" s="921"/>
      <c r="DM41" s="921"/>
      <c r="DN41" s="921"/>
      <c r="DO41" s="921"/>
      <c r="DP41" s="921"/>
      <c r="DQ41" s="921"/>
      <c r="DR41" s="921"/>
      <c r="DS41" s="921"/>
      <c r="DT41" s="921"/>
      <c r="DU41" s="921"/>
      <c r="DV41" s="921"/>
      <c r="DW41" s="921"/>
      <c r="DX41" s="921"/>
      <c r="DY41" s="921"/>
      <c r="DZ41" s="921"/>
      <c r="EA41" s="921"/>
      <c r="EB41" s="921"/>
      <c r="EC41" s="921"/>
      <c r="ED41" s="921"/>
      <c r="EE41" s="921"/>
      <c r="EF41" s="921"/>
      <c r="EG41" s="921"/>
      <c r="EH41" s="921"/>
      <c r="EI41" s="921"/>
      <c r="EJ41" s="921"/>
      <c r="EK41" s="921"/>
      <c r="EL41" s="921"/>
      <c r="EM41" s="921"/>
      <c r="EN41" s="921"/>
      <c r="EO41" s="921"/>
      <c r="EP41" s="921"/>
      <c r="EQ41" s="921"/>
      <c r="ER41" s="921"/>
      <c r="ES41" s="921"/>
      <c r="ET41" s="921"/>
      <c r="EU41" s="921"/>
      <c r="EV41" s="921"/>
      <c r="EW41" s="921"/>
      <c r="EX41" s="921"/>
      <c r="EY41" s="921"/>
      <c r="EZ41" s="921"/>
      <c r="FA41" s="921"/>
      <c r="FB41" s="921"/>
      <c r="FC41" s="921"/>
      <c r="FD41" s="921"/>
      <c r="FE41" s="921"/>
      <c r="FF41" s="921"/>
      <c r="FG41" s="921"/>
      <c r="FH41" s="921"/>
      <c r="FI41" s="921"/>
      <c r="FJ41" s="921"/>
      <c r="FK41" s="921"/>
      <c r="FL41" s="921"/>
      <c r="FM41" s="921"/>
      <c r="FN41" s="921"/>
      <c r="FO41" s="921"/>
      <c r="FP41" s="921"/>
      <c r="FQ41" s="921"/>
      <c r="FR41" s="921"/>
      <c r="FS41" s="921"/>
      <c r="FT41" s="921"/>
      <c r="FU41" s="921"/>
      <c r="FV41" s="921"/>
      <c r="FW41" s="921"/>
      <c r="FX41" s="921"/>
      <c r="FY41" s="921"/>
      <c r="FZ41" s="921"/>
      <c r="GA41" s="921"/>
      <c r="GB41" s="921"/>
      <c r="GC41" s="921"/>
      <c r="GD41" s="921"/>
      <c r="GE41" s="921"/>
      <c r="GF41" s="921"/>
      <c r="GG41" s="921"/>
      <c r="GH41" s="921"/>
      <c r="GI41" s="921"/>
      <c r="GJ41" s="921"/>
      <c r="GK41" s="921"/>
      <c r="GL41" s="921"/>
      <c r="GM41" s="921"/>
      <c r="GN41" s="921"/>
      <c r="GO41" s="921"/>
      <c r="GP41" s="921"/>
      <c r="GQ41" s="921"/>
      <c r="GR41" s="921"/>
      <c r="GS41" s="921"/>
      <c r="GT41" s="921"/>
      <c r="GU41" s="921"/>
      <c r="GV41" s="921"/>
      <c r="GW41" s="921"/>
      <c r="GX41" s="921"/>
      <c r="GY41" s="921"/>
      <c r="GZ41" s="921"/>
      <c r="HA41" s="921"/>
      <c r="HB41" s="921"/>
      <c r="HC41" s="921"/>
      <c r="HD41" s="921"/>
      <c r="HE41" s="921"/>
      <c r="HF41" s="921"/>
      <c r="HG41" s="921"/>
      <c r="HH41" s="921"/>
      <c r="HI41" s="921"/>
      <c r="HJ41" s="921"/>
      <c r="HK41" s="921"/>
      <c r="HL41" s="921"/>
      <c r="HM41" s="921"/>
      <c r="HN41" s="921"/>
      <c r="HO41" s="921"/>
      <c r="HP41" s="921"/>
      <c r="HQ41" s="921"/>
      <c r="HR41" s="921"/>
      <c r="HS41" s="921"/>
      <c r="HT41" s="921"/>
      <c r="HU41" s="921"/>
      <c r="HV41" s="921"/>
      <c r="HW41" s="921"/>
      <c r="HX41" s="921"/>
      <c r="HY41" s="921"/>
      <c r="HZ41" s="921"/>
      <c r="IA41" s="921"/>
      <c r="IB41" s="921"/>
      <c r="IC41" s="921"/>
      <c r="ID41" s="921"/>
      <c r="IE41" s="921"/>
      <c r="IF41" s="921"/>
      <c r="IG41" s="921"/>
      <c r="IH41" s="921"/>
      <c r="II41" s="921"/>
      <c r="IJ41" s="921"/>
      <c r="IK41" s="921"/>
      <c r="IL41" s="921"/>
      <c r="IM41" s="921"/>
      <c r="IN41" s="921"/>
      <c r="IO41" s="921"/>
      <c r="IP41" s="921"/>
      <c r="IQ41" s="921"/>
      <c r="IR41" s="921"/>
      <c r="IS41" s="921"/>
      <c r="IT41" s="921"/>
      <c r="IU41" s="921"/>
      <c r="IV41" s="921"/>
      <c r="IW41" s="921"/>
      <c r="IX41" s="921"/>
      <c r="IY41" s="921"/>
      <c r="IZ41" s="921"/>
      <c r="JA41" s="921"/>
      <c r="JB41" s="921"/>
      <c r="JC41" s="921"/>
      <c r="JD41" s="921"/>
      <c r="JE41" s="921"/>
      <c r="JF41" s="921"/>
      <c r="JG41" s="921"/>
      <c r="JH41" s="921"/>
      <c r="JI41" s="921"/>
      <c r="JJ41" s="921"/>
      <c r="JK41" s="921"/>
      <c r="JL41" s="921"/>
      <c r="JM41" s="921"/>
      <c r="JN41" s="921"/>
      <c r="JO41" s="921"/>
      <c r="JP41" s="921"/>
      <c r="JQ41" s="921"/>
      <c r="JR41" s="921"/>
      <c r="JS41" s="921"/>
      <c r="JT41" s="921"/>
      <c r="JU41" s="921"/>
      <c r="JV41" s="921"/>
      <c r="JW41" s="921"/>
      <c r="JX41" s="921"/>
      <c r="JY41" s="921"/>
      <c r="JZ41" s="921"/>
      <c r="KA41" s="921"/>
      <c r="KB41" s="921"/>
      <c r="KC41" s="921"/>
      <c r="KD41" s="921"/>
      <c r="KE41" s="921"/>
      <c r="KF41" s="921"/>
      <c r="KG41" s="921"/>
      <c r="KH41" s="921"/>
      <c r="KI41" s="921"/>
      <c r="KJ41" s="921"/>
      <c r="KK41" s="921"/>
      <c r="KL41" s="921"/>
      <c r="KM41" s="921"/>
      <c r="KN41" s="921"/>
      <c r="KO41" s="921"/>
      <c r="KP41" s="921"/>
      <c r="KQ41" s="921"/>
      <c r="KR41" s="921"/>
      <c r="KS41" s="921"/>
      <c r="KT41" s="921"/>
      <c r="KU41" s="921"/>
      <c r="KV41" s="921"/>
      <c r="KW41" s="921"/>
      <c r="KX41" s="921"/>
      <c r="KY41" s="921"/>
      <c r="KZ41" s="921"/>
      <c r="LA41" s="921"/>
      <c r="LB41" s="921"/>
      <c r="LC41" s="921"/>
      <c r="LD41" s="921"/>
      <c r="LE41" s="921"/>
      <c r="LF41" s="921"/>
      <c r="LG41" s="921"/>
      <c r="LH41" s="921"/>
      <c r="LI41" s="921"/>
      <c r="LJ41" s="921"/>
      <c r="LK41" s="921"/>
      <c r="LL41" s="921"/>
      <c r="LM41" s="921"/>
      <c r="LN41" s="921"/>
      <c r="LO41" s="921"/>
      <c r="LP41" s="921"/>
      <c r="LQ41" s="921"/>
      <c r="LR41" s="921"/>
      <c r="LS41" s="921"/>
      <c r="LT41" s="921"/>
      <c r="LU41" s="921"/>
      <c r="LV41" s="921"/>
      <c r="LW41" s="921"/>
      <c r="LX41" s="921"/>
      <c r="LY41" s="921"/>
      <c r="LZ41" s="921"/>
      <c r="MA41" s="921"/>
      <c r="MB41" s="921"/>
      <c r="MC41" s="921"/>
      <c r="MD41" s="921"/>
      <c r="ME41" s="921"/>
      <c r="MF41" s="921"/>
      <c r="MG41" s="921"/>
      <c r="MH41" s="921"/>
      <c r="MI41" s="921"/>
      <c r="MJ41" s="921"/>
      <c r="MK41" s="921"/>
      <c r="ML41" s="921"/>
      <c r="MM41" s="921"/>
      <c r="MN41" s="921"/>
      <c r="MO41" s="921"/>
      <c r="MP41" s="921"/>
      <c r="MQ41" s="921"/>
      <c r="MR41" s="921"/>
      <c r="MS41" s="921"/>
      <c r="MT41" s="921"/>
      <c r="MU41" s="921"/>
      <c r="MV41" s="921"/>
      <c r="MW41" s="921"/>
      <c r="MX41" s="921"/>
      <c r="MY41" s="921"/>
      <c r="MZ41" s="921"/>
      <c r="NA41" s="921"/>
      <c r="NB41" s="921"/>
      <c r="NC41" s="921"/>
      <c r="ND41" s="921"/>
      <c r="NE41" s="921"/>
      <c r="NF41" s="921"/>
      <c r="NG41" s="921"/>
      <c r="NH41" s="921"/>
      <c r="NI41" s="921"/>
      <c r="NJ41" s="921"/>
      <c r="NK41" s="921"/>
      <c r="NL41" s="921"/>
      <c r="NM41" s="921"/>
      <c r="NN41" s="921"/>
      <c r="NO41" s="921"/>
      <c r="NP41" s="921"/>
      <c r="NQ41" s="921"/>
      <c r="NR41" s="921"/>
      <c r="NS41" s="921"/>
      <c r="NT41" s="921"/>
      <c r="NU41" s="921"/>
      <c r="NV41" s="921"/>
      <c r="NW41" s="921"/>
      <c r="NX41" s="921"/>
      <c r="NY41" s="921"/>
      <c r="NZ41" s="921"/>
      <c r="OA41" s="921"/>
      <c r="OB41" s="921"/>
      <c r="OC41" s="921"/>
      <c r="OD41" s="921"/>
      <c r="OE41" s="921"/>
      <c r="OF41" s="921"/>
      <c r="OG41" s="921"/>
      <c r="OH41" s="921"/>
      <c r="OI41" s="921"/>
      <c r="OJ41" s="921"/>
      <c r="OK41" s="921"/>
      <c r="OL41" s="921"/>
      <c r="OM41" s="921"/>
      <c r="ON41" s="921"/>
      <c r="OO41" s="921"/>
      <c r="OP41" s="921"/>
      <c r="OQ41" s="921"/>
      <c r="OR41" s="921"/>
      <c r="OS41" s="921"/>
      <c r="OT41" s="921"/>
      <c r="OU41" s="921"/>
      <c r="OV41" s="921"/>
      <c r="OW41" s="921"/>
      <c r="OX41" s="921"/>
      <c r="OY41" s="921"/>
      <c r="OZ41" s="921"/>
      <c r="PA41" s="921"/>
      <c r="PB41" s="921"/>
      <c r="PC41" s="921"/>
      <c r="PD41" s="921"/>
      <c r="PE41" s="921"/>
      <c r="PF41" s="921"/>
      <c r="PG41" s="921"/>
      <c r="PH41" s="921"/>
      <c r="PI41" s="921"/>
      <c r="PJ41" s="921"/>
      <c r="PK41" s="921"/>
      <c r="PL41" s="921"/>
      <c r="PM41" s="921"/>
      <c r="PN41" s="921"/>
      <c r="PO41" s="921"/>
      <c r="PP41" s="921"/>
      <c r="PQ41" s="921"/>
      <c r="PR41" s="921"/>
      <c r="PS41" s="921"/>
      <c r="PT41" s="921"/>
      <c r="PU41" s="921"/>
      <c r="PV41" s="921"/>
      <c r="PW41" s="921"/>
      <c r="PX41" s="921"/>
      <c r="PY41" s="921"/>
      <c r="PZ41" s="921"/>
      <c r="QA41" s="921"/>
      <c r="QB41" s="921"/>
      <c r="QC41" s="921"/>
      <c r="QD41" s="921"/>
      <c r="QE41" s="921"/>
      <c r="QF41" s="921"/>
      <c r="QG41" s="921"/>
      <c r="QH41" s="921"/>
      <c r="QI41" s="921"/>
      <c r="QJ41" s="921"/>
      <c r="QK41" s="921"/>
      <c r="QL41" s="921"/>
      <c r="QM41" s="921"/>
      <c r="QN41" s="921"/>
      <c r="QO41" s="921"/>
      <c r="QP41" s="921"/>
      <c r="QQ41" s="921"/>
      <c r="QR41" s="921"/>
      <c r="QS41" s="921"/>
      <c r="QT41" s="921"/>
      <c r="QU41" s="921"/>
      <c r="QV41" s="921"/>
      <c r="QW41" s="921"/>
      <c r="QX41" s="921"/>
      <c r="QY41" s="921"/>
      <c r="QZ41" s="921"/>
      <c r="RA41" s="921"/>
      <c r="RB41" s="921"/>
      <c r="RC41" s="921"/>
      <c r="RD41" s="921"/>
      <c r="RE41" s="921"/>
      <c r="RF41" s="921"/>
      <c r="RG41" s="921"/>
      <c r="RH41" s="921"/>
      <c r="RI41" s="921"/>
      <c r="RJ41" s="921"/>
      <c r="RK41" s="921"/>
      <c r="RL41" s="921"/>
      <c r="RM41" s="921"/>
      <c r="RN41" s="921"/>
      <c r="RO41" s="921"/>
      <c r="RP41" s="921"/>
      <c r="RQ41" s="921"/>
      <c r="RR41" s="921"/>
      <c r="RS41" s="921"/>
      <c r="RT41" s="921"/>
      <c r="RU41" s="921"/>
      <c r="RV41" s="921"/>
      <c r="RW41" s="921"/>
      <c r="RX41" s="921"/>
      <c r="RY41" s="921"/>
      <c r="RZ41" s="921"/>
      <c r="SA41" s="921"/>
      <c r="SB41" s="921"/>
      <c r="SC41" s="921"/>
      <c r="SD41" s="921"/>
      <c r="SE41" s="921"/>
      <c r="SF41" s="921"/>
      <c r="SG41" s="921"/>
      <c r="SH41" s="921"/>
      <c r="SI41" s="921"/>
      <c r="SJ41" s="921"/>
      <c r="SK41" s="921"/>
      <c r="SL41" s="921"/>
      <c r="SM41" s="921"/>
      <c r="SN41" s="921"/>
      <c r="SO41" s="921"/>
      <c r="SP41" s="921"/>
      <c r="SQ41" s="921"/>
      <c r="SR41" s="921"/>
      <c r="SS41" s="921"/>
      <c r="ST41" s="921"/>
      <c r="SU41" s="921"/>
      <c r="SV41" s="921"/>
      <c r="SW41" s="921"/>
      <c r="SX41" s="921"/>
      <c r="SY41" s="921"/>
      <c r="SZ41" s="921"/>
      <c r="TA41" s="921"/>
      <c r="TB41" s="921"/>
      <c r="TC41" s="921"/>
      <c r="TD41" s="921"/>
      <c r="TE41" s="921"/>
      <c r="TF41" s="921"/>
      <c r="TG41" s="921"/>
      <c r="TH41" s="921"/>
      <c r="TI41" s="921"/>
      <c r="TJ41" s="921"/>
      <c r="TK41" s="921"/>
      <c r="TL41" s="921"/>
      <c r="TM41" s="921"/>
      <c r="TN41" s="921"/>
      <c r="TO41" s="921"/>
      <c r="TP41" s="921"/>
      <c r="TQ41" s="921"/>
      <c r="TR41" s="921"/>
      <c r="TS41" s="921"/>
      <c r="TT41" s="921"/>
      <c r="TU41" s="921"/>
      <c r="TV41" s="921"/>
      <c r="TW41" s="921"/>
      <c r="TX41" s="921"/>
      <c r="TY41" s="921"/>
      <c r="TZ41" s="921"/>
      <c r="UA41" s="921"/>
      <c r="UB41" s="921"/>
      <c r="UC41" s="921"/>
      <c r="UD41" s="921"/>
      <c r="UE41" s="921"/>
      <c r="UF41" s="921"/>
      <c r="UG41" s="921"/>
      <c r="UH41" s="921"/>
      <c r="UI41" s="921"/>
      <c r="UJ41" s="921"/>
      <c r="UK41" s="921"/>
      <c r="UL41" s="921"/>
      <c r="UM41" s="921"/>
      <c r="UN41" s="921"/>
      <c r="UO41" s="921"/>
      <c r="UP41" s="921"/>
      <c r="UQ41" s="921"/>
      <c r="UR41" s="921"/>
      <c r="US41" s="921"/>
      <c r="UT41" s="921"/>
      <c r="UU41" s="921"/>
      <c r="UV41" s="921"/>
      <c r="UW41" s="921"/>
      <c r="UX41" s="921"/>
      <c r="UY41" s="921"/>
      <c r="UZ41" s="921"/>
      <c r="VA41" s="921"/>
      <c r="VB41" s="921"/>
      <c r="VC41" s="921"/>
      <c r="VD41" s="921"/>
      <c r="VE41" s="921"/>
      <c r="VF41" s="921"/>
      <c r="VG41" s="921"/>
      <c r="VH41" s="921"/>
      <c r="VI41" s="921"/>
      <c r="VJ41" s="921"/>
      <c r="VK41" s="921"/>
      <c r="VL41" s="921"/>
      <c r="VM41" s="921"/>
      <c r="VN41" s="921"/>
      <c r="VO41" s="921"/>
      <c r="VP41" s="921"/>
      <c r="VQ41" s="921"/>
      <c r="VR41" s="921"/>
      <c r="VS41" s="921"/>
      <c r="VT41" s="921"/>
      <c r="VU41" s="921"/>
      <c r="VV41" s="921"/>
      <c r="VW41" s="921"/>
      <c r="VX41" s="921"/>
      <c r="VY41" s="921"/>
      <c r="VZ41" s="921"/>
      <c r="WA41" s="921"/>
      <c r="WB41" s="921"/>
      <c r="WC41" s="921"/>
      <c r="WD41" s="921"/>
      <c r="WE41" s="921"/>
      <c r="WF41" s="921"/>
      <c r="WG41" s="921"/>
      <c r="WH41" s="921"/>
      <c r="WI41" s="921"/>
      <c r="WJ41" s="921"/>
      <c r="WK41" s="921"/>
      <c r="WL41" s="921"/>
      <c r="WM41" s="921"/>
      <c r="WN41" s="921"/>
      <c r="WO41" s="921"/>
      <c r="WP41" s="921"/>
      <c r="WQ41" s="921"/>
      <c r="WR41" s="921"/>
      <c r="WS41" s="921"/>
      <c r="WT41" s="921"/>
      <c r="WU41" s="921"/>
      <c r="WV41" s="921"/>
      <c r="WW41" s="921"/>
      <c r="WX41" s="921"/>
      <c r="WY41" s="921"/>
      <c r="WZ41" s="921"/>
      <c r="XA41" s="921"/>
      <c r="XB41" s="921"/>
      <c r="XC41" s="921"/>
      <c r="XD41" s="921"/>
      <c r="XE41" s="921"/>
      <c r="XF41" s="921"/>
      <c r="XG41" s="921"/>
      <c r="XH41" s="921"/>
      <c r="XI41" s="921"/>
      <c r="XJ41" s="921"/>
      <c r="XK41" s="921"/>
      <c r="XL41" s="921"/>
      <c r="XM41" s="921"/>
      <c r="XN41" s="921"/>
      <c r="XO41" s="921"/>
      <c r="XP41" s="921"/>
      <c r="XQ41" s="921"/>
      <c r="XR41" s="921"/>
      <c r="XS41" s="921"/>
      <c r="XT41" s="921"/>
      <c r="XU41" s="921"/>
      <c r="XV41" s="921"/>
      <c r="XW41" s="921"/>
      <c r="XX41" s="921"/>
      <c r="XY41" s="921"/>
      <c r="XZ41" s="921"/>
      <c r="YA41" s="921"/>
      <c r="YB41" s="921"/>
      <c r="YC41" s="921"/>
      <c r="YD41" s="921"/>
      <c r="YE41" s="921"/>
      <c r="YF41" s="921"/>
      <c r="YG41" s="921"/>
      <c r="YH41" s="921"/>
      <c r="YI41" s="921"/>
      <c r="YJ41" s="921"/>
      <c r="YK41" s="921"/>
      <c r="YL41" s="921"/>
      <c r="YM41" s="921"/>
      <c r="YN41" s="921"/>
      <c r="YO41" s="921"/>
      <c r="YP41" s="921"/>
      <c r="YQ41" s="921"/>
      <c r="YR41" s="921"/>
      <c r="YS41" s="921"/>
      <c r="YT41" s="921"/>
      <c r="YU41" s="921"/>
      <c r="YV41" s="921"/>
      <c r="YW41" s="921"/>
      <c r="YX41" s="921"/>
      <c r="YY41" s="921"/>
      <c r="YZ41" s="921"/>
      <c r="ZA41" s="921"/>
      <c r="ZB41" s="921"/>
      <c r="ZC41" s="921"/>
      <c r="ZD41" s="921"/>
      <c r="ZE41" s="921"/>
      <c r="ZF41" s="921"/>
      <c r="ZG41" s="921"/>
      <c r="ZH41" s="921"/>
      <c r="ZI41" s="921"/>
      <c r="ZJ41" s="921"/>
      <c r="ZK41" s="921"/>
      <c r="ZL41" s="921"/>
      <c r="ZM41" s="921"/>
      <c r="ZN41" s="921"/>
      <c r="ZO41" s="921"/>
      <c r="ZP41" s="921"/>
      <c r="ZQ41" s="921"/>
      <c r="ZR41" s="921"/>
      <c r="ZS41" s="921"/>
      <c r="ZT41" s="921"/>
      <c r="ZU41" s="921"/>
      <c r="ZV41" s="921"/>
      <c r="ZW41" s="921"/>
      <c r="ZX41" s="921"/>
      <c r="ZY41" s="921"/>
      <c r="ZZ41" s="921"/>
      <c r="AAA41" s="921"/>
      <c r="AAB41" s="921"/>
      <c r="AAC41" s="921"/>
      <c r="AAD41" s="921"/>
      <c r="AAE41" s="921"/>
      <c r="AAF41" s="921"/>
      <c r="AAG41" s="921"/>
      <c r="AAH41" s="921"/>
      <c r="AAI41" s="921"/>
      <c r="AAJ41" s="921"/>
      <c r="AAK41" s="921"/>
      <c r="AAL41" s="921"/>
      <c r="AAM41" s="921"/>
      <c r="AAN41" s="921"/>
      <c r="AAO41" s="921"/>
      <c r="AAP41" s="921"/>
      <c r="AAQ41" s="921"/>
      <c r="AAR41" s="921"/>
      <c r="AAS41" s="921"/>
      <c r="AAT41" s="921"/>
      <c r="AAU41" s="921"/>
      <c r="AAV41" s="921"/>
      <c r="AAW41" s="921"/>
      <c r="AAX41" s="921"/>
      <c r="AAY41" s="921"/>
      <c r="AAZ41" s="921"/>
      <c r="ABA41" s="921"/>
      <c r="ABB41" s="921"/>
      <c r="ABC41" s="921"/>
      <c r="ABD41" s="921"/>
      <c r="ABE41" s="921"/>
      <c r="ABF41" s="921"/>
      <c r="ABG41" s="921"/>
      <c r="ABH41" s="921"/>
      <c r="ABI41" s="921"/>
      <c r="ABJ41" s="921"/>
      <c r="ABK41" s="921"/>
      <c r="ABL41" s="921"/>
      <c r="ABM41" s="921"/>
      <c r="ABN41" s="921"/>
      <c r="ABO41" s="921"/>
      <c r="ABP41" s="921"/>
      <c r="ABQ41" s="921"/>
      <c r="ABR41" s="921"/>
      <c r="ABS41" s="921"/>
      <c r="ABT41" s="921"/>
      <c r="ABU41" s="921"/>
      <c r="ABV41" s="921"/>
      <c r="ABW41" s="921"/>
      <c r="ABX41" s="921"/>
      <c r="ABY41" s="921"/>
      <c r="ABZ41" s="921"/>
      <c r="ACA41" s="921"/>
      <c r="ACB41" s="921"/>
      <c r="ACC41" s="921"/>
      <c r="ACD41" s="921"/>
      <c r="ACE41" s="921"/>
      <c r="ACF41" s="921"/>
      <c r="ACG41" s="921"/>
      <c r="ACH41" s="921"/>
      <c r="ACI41" s="921"/>
      <c r="ACJ41" s="921"/>
      <c r="ACK41" s="921"/>
      <c r="ACL41" s="921"/>
      <c r="ACM41" s="921"/>
      <c r="ACN41" s="921"/>
      <c r="ACO41" s="921"/>
      <c r="ACP41" s="921"/>
      <c r="ACQ41" s="921"/>
      <c r="ACR41" s="921"/>
      <c r="ACS41" s="921"/>
      <c r="ACT41" s="921"/>
      <c r="ACU41" s="921"/>
      <c r="ACV41" s="921"/>
      <c r="ACW41" s="921"/>
      <c r="ACX41" s="921"/>
      <c r="ACY41" s="921"/>
      <c r="ACZ41" s="921"/>
      <c r="ADA41" s="921"/>
      <c r="ADB41" s="921"/>
      <c r="ADC41" s="921"/>
      <c r="ADD41" s="921"/>
      <c r="ADE41" s="921"/>
      <c r="ADF41" s="921"/>
      <c r="ADG41" s="921"/>
      <c r="ADH41" s="921"/>
      <c r="ADI41" s="921"/>
      <c r="ADJ41" s="921"/>
      <c r="ADK41" s="921"/>
      <c r="ADL41" s="921"/>
      <c r="ADM41" s="921"/>
      <c r="ADN41" s="921"/>
      <c r="ADO41" s="921"/>
      <c r="ADP41" s="921"/>
      <c r="ADQ41" s="921"/>
      <c r="ADR41" s="921"/>
      <c r="ADS41" s="921"/>
      <c r="ADT41" s="921"/>
      <c r="ADU41" s="921"/>
      <c r="ADV41" s="921"/>
      <c r="ADW41" s="921"/>
      <c r="ADX41" s="921"/>
      <c r="ADY41" s="921"/>
      <c r="ADZ41" s="921"/>
      <c r="AEA41" s="921"/>
      <c r="AEB41" s="921"/>
      <c r="AEC41" s="921"/>
      <c r="AED41" s="921"/>
      <c r="AEE41" s="921"/>
      <c r="AEF41" s="921"/>
      <c r="AEG41" s="921"/>
      <c r="AEH41" s="921"/>
      <c r="AEI41" s="921"/>
      <c r="AEJ41" s="921"/>
      <c r="AEK41" s="921"/>
      <c r="AEL41" s="921"/>
      <c r="AEM41" s="921"/>
      <c r="AEN41" s="921"/>
      <c r="AEO41" s="921"/>
      <c r="AEP41" s="921"/>
      <c r="AEQ41" s="921"/>
      <c r="AER41" s="921"/>
      <c r="AES41" s="921"/>
      <c r="AET41" s="921"/>
      <c r="AEU41" s="921"/>
      <c r="AEV41" s="921"/>
      <c r="AEW41" s="921"/>
      <c r="AEX41" s="921"/>
      <c r="AEY41" s="921"/>
      <c r="AEZ41" s="921"/>
      <c r="AFA41" s="921"/>
      <c r="AFB41" s="921"/>
      <c r="AFC41" s="921"/>
      <c r="AFD41" s="921"/>
      <c r="AFE41" s="921"/>
      <c r="AFF41" s="921"/>
      <c r="AFG41" s="921"/>
      <c r="AFH41" s="921"/>
      <c r="AFI41" s="921"/>
      <c r="AFJ41" s="921"/>
      <c r="AFK41" s="921"/>
      <c r="AFL41" s="921"/>
      <c r="AFM41" s="921"/>
      <c r="AFN41" s="921"/>
      <c r="AFO41" s="921"/>
      <c r="AFP41" s="921"/>
      <c r="AFQ41" s="921"/>
      <c r="AFR41" s="921"/>
      <c r="AFS41" s="921"/>
      <c r="AFT41" s="921"/>
      <c r="AFU41" s="921"/>
      <c r="AFV41" s="921"/>
      <c r="AFW41" s="921"/>
      <c r="AFX41" s="921"/>
      <c r="AFY41" s="921"/>
      <c r="AFZ41" s="921"/>
      <c r="AGA41" s="921"/>
      <c r="AGB41" s="921"/>
      <c r="AGC41" s="921"/>
      <c r="AGD41" s="921"/>
      <c r="AGE41" s="921"/>
      <c r="AGF41" s="921"/>
      <c r="AGG41" s="921"/>
      <c r="AGH41" s="921"/>
      <c r="AGI41" s="921"/>
      <c r="AGJ41" s="921"/>
      <c r="AGK41" s="921"/>
      <c r="AGL41" s="921"/>
      <c r="AGM41" s="921"/>
      <c r="AGN41" s="921"/>
      <c r="AGO41" s="921"/>
      <c r="AGP41" s="921"/>
      <c r="AGQ41" s="921"/>
      <c r="AGR41" s="921"/>
      <c r="AGS41" s="921"/>
      <c r="AGT41" s="921"/>
      <c r="AGU41" s="921"/>
      <c r="AGV41" s="921"/>
      <c r="AGW41" s="921"/>
      <c r="AGX41" s="921"/>
      <c r="AGY41" s="921"/>
      <c r="AGZ41" s="921"/>
      <c r="AHA41" s="921"/>
      <c r="AHB41" s="921"/>
      <c r="AHC41" s="921"/>
      <c r="AHD41" s="921"/>
      <c r="AHE41" s="921"/>
      <c r="AHF41" s="921"/>
      <c r="AHG41" s="921"/>
      <c r="AHH41" s="921"/>
      <c r="AHI41" s="921"/>
      <c r="AHJ41" s="921"/>
      <c r="AHK41" s="921"/>
      <c r="AHL41" s="921"/>
      <c r="AHM41" s="921"/>
      <c r="AHN41" s="921"/>
      <c r="AHO41" s="921"/>
      <c r="AHP41" s="921"/>
      <c r="AHQ41" s="921"/>
      <c r="AHR41" s="921"/>
      <c r="AHS41" s="921"/>
      <c r="AHT41" s="921"/>
      <c r="AHU41" s="921"/>
      <c r="AHV41" s="921"/>
      <c r="AHW41" s="921"/>
      <c r="AHX41" s="921"/>
      <c r="AHY41" s="921"/>
      <c r="AHZ41" s="921"/>
      <c r="AIA41" s="921"/>
      <c r="AIB41" s="921"/>
      <c r="AIC41" s="921"/>
      <c r="AID41" s="921"/>
      <c r="AIE41" s="921"/>
      <c r="AIF41" s="921"/>
      <c r="AIG41" s="921"/>
      <c r="AIH41" s="921"/>
      <c r="AII41" s="921"/>
      <c r="AIJ41" s="921"/>
      <c r="AIK41" s="921"/>
      <c r="AIL41" s="921"/>
      <c r="AIM41" s="921"/>
      <c r="AIN41" s="921"/>
      <c r="AIO41" s="921"/>
      <c r="AIP41" s="921"/>
      <c r="AIQ41" s="921"/>
      <c r="AIR41" s="921"/>
      <c r="AIS41" s="921"/>
      <c r="AIT41" s="921"/>
      <c r="AIU41" s="921"/>
      <c r="AIV41" s="921"/>
      <c r="AIW41" s="921"/>
      <c r="AIX41" s="921"/>
      <c r="AIY41" s="921"/>
      <c r="AIZ41" s="921"/>
      <c r="AJA41" s="921"/>
      <c r="AJB41" s="921"/>
      <c r="AJC41" s="921"/>
      <c r="AJD41" s="921"/>
      <c r="AJE41" s="921"/>
      <c r="AJF41" s="921"/>
      <c r="AJG41" s="921"/>
      <c r="AJH41" s="921"/>
      <c r="AJI41" s="921"/>
      <c r="AJJ41" s="921"/>
      <c r="AJK41" s="921"/>
      <c r="AJL41" s="921"/>
      <c r="AJM41" s="921"/>
      <c r="AJN41" s="921"/>
      <c r="AJO41" s="921"/>
      <c r="AJP41" s="921"/>
      <c r="AJQ41" s="921"/>
      <c r="AJR41" s="921"/>
      <c r="AJS41" s="921"/>
      <c r="AJT41" s="921"/>
      <c r="AJU41" s="921"/>
      <c r="AJV41" s="921"/>
      <c r="AJW41" s="921"/>
      <c r="AJX41" s="921"/>
      <c r="AJY41" s="921"/>
      <c r="AJZ41" s="921"/>
      <c r="AKA41" s="921"/>
      <c r="AKB41" s="921"/>
      <c r="AKC41" s="921"/>
      <c r="AKD41" s="921"/>
      <c r="AKE41" s="921"/>
      <c r="AKF41" s="921"/>
      <c r="AKG41" s="921"/>
      <c r="AKH41" s="921"/>
      <c r="AKI41" s="921"/>
      <c r="AKJ41" s="921"/>
      <c r="AKK41" s="921"/>
      <c r="AKL41" s="921"/>
      <c r="AKM41" s="921"/>
      <c r="AKN41" s="921"/>
      <c r="AKO41" s="921"/>
      <c r="AKP41" s="921"/>
      <c r="AKQ41" s="921"/>
      <c r="AKR41" s="921"/>
      <c r="AKS41" s="921"/>
      <c r="AKT41" s="921"/>
      <c r="AKU41" s="921"/>
      <c r="AKV41" s="921"/>
      <c r="AKW41" s="921"/>
      <c r="AKX41" s="921"/>
      <c r="AKY41" s="921"/>
      <c r="AKZ41" s="921"/>
      <c r="ALA41" s="921"/>
      <c r="ALB41" s="921"/>
      <c r="ALC41" s="921"/>
      <c r="ALD41" s="921"/>
      <c r="ALE41" s="921"/>
      <c r="ALF41" s="921"/>
      <c r="ALG41" s="921"/>
      <c r="ALH41" s="921"/>
      <c r="ALI41" s="921"/>
      <c r="ALJ41" s="921"/>
      <c r="ALK41" s="921"/>
      <c r="ALL41" s="921"/>
      <c r="ALM41" s="921"/>
      <c r="ALN41" s="921"/>
      <c r="ALO41" s="921"/>
      <c r="ALP41" s="921"/>
      <c r="ALQ41" s="921"/>
      <c r="ALR41" s="921"/>
      <c r="ALS41" s="921"/>
      <c r="ALT41" s="921"/>
      <c r="ALU41" s="921"/>
      <c r="ALV41" s="921"/>
      <c r="ALW41" s="921"/>
      <c r="ALX41" s="921"/>
      <c r="ALY41" s="921"/>
      <c r="ALZ41" s="921"/>
      <c r="AMA41" s="921"/>
      <c r="AMB41" s="921"/>
      <c r="AMC41" s="921"/>
      <c r="AMD41" s="921"/>
      <c r="AME41" s="921"/>
      <c r="AMF41" s="921"/>
      <c r="AMG41" s="921"/>
      <c r="AMH41" s="921"/>
      <c r="AMI41" s="921"/>
      <c r="AMJ41" s="921"/>
      <c r="AMK41" s="921"/>
      <c r="AML41" s="921"/>
      <c r="AMM41" s="921"/>
      <c r="AMN41" s="921"/>
      <c r="AMO41" s="921"/>
      <c r="AMP41" s="921"/>
      <c r="AMQ41" s="921"/>
      <c r="AMR41" s="921"/>
      <c r="AMS41" s="921"/>
      <c r="AMT41" s="921"/>
      <c r="AMU41" s="921"/>
      <c r="AMV41" s="921"/>
      <c r="AMW41" s="921"/>
      <c r="AMX41" s="921"/>
      <c r="AMY41" s="921"/>
      <c r="AMZ41" s="921"/>
      <c r="ANA41" s="921"/>
      <c r="ANB41" s="921"/>
      <c r="ANC41" s="921"/>
      <c r="AND41" s="921"/>
      <c r="ANE41" s="921"/>
      <c r="ANF41" s="921"/>
      <c r="ANG41" s="921"/>
      <c r="ANH41" s="921"/>
      <c r="ANI41" s="921"/>
      <c r="ANJ41" s="921"/>
      <c r="ANK41" s="921"/>
      <c r="ANL41" s="921"/>
      <c r="ANM41" s="921"/>
      <c r="ANN41" s="921"/>
      <c r="ANO41" s="921"/>
      <c r="ANP41" s="921"/>
      <c r="ANQ41" s="921"/>
      <c r="ANR41" s="921"/>
      <c r="ANS41" s="921"/>
      <c r="ANT41" s="921"/>
      <c r="ANU41" s="921"/>
      <c r="ANV41" s="921"/>
      <c r="ANW41" s="921"/>
      <c r="ANX41" s="921"/>
      <c r="ANY41" s="921"/>
      <c r="ANZ41" s="921"/>
      <c r="AOA41" s="921"/>
      <c r="AOB41" s="921"/>
      <c r="AOC41" s="921"/>
      <c r="AOD41" s="921"/>
      <c r="AOE41" s="921"/>
      <c r="AOF41" s="921"/>
      <c r="AOG41" s="921"/>
      <c r="AOH41" s="921"/>
      <c r="AOI41" s="921"/>
      <c r="AOJ41" s="921"/>
      <c r="AOK41" s="921"/>
      <c r="AOL41" s="921"/>
      <c r="AOM41" s="921"/>
      <c r="AON41" s="921"/>
      <c r="AOO41" s="921"/>
      <c r="AOP41" s="921"/>
      <c r="AOQ41" s="921"/>
      <c r="AOR41" s="921"/>
      <c r="AOS41" s="921"/>
      <c r="AOT41" s="921"/>
      <c r="AOU41" s="921"/>
      <c r="AOV41" s="921"/>
      <c r="AOW41" s="921"/>
      <c r="AOX41" s="921"/>
      <c r="AOY41" s="921"/>
      <c r="AOZ41" s="921"/>
      <c r="APA41" s="921"/>
      <c r="APB41" s="921"/>
      <c r="APC41" s="921"/>
      <c r="APD41" s="921"/>
      <c r="APE41" s="921"/>
      <c r="APF41" s="921"/>
      <c r="APG41" s="921"/>
      <c r="APH41" s="921"/>
      <c r="API41" s="921"/>
      <c r="APJ41" s="921"/>
      <c r="APK41" s="921"/>
      <c r="APL41" s="921"/>
      <c r="APM41" s="921"/>
      <c r="APN41" s="921"/>
      <c r="APO41" s="921"/>
      <c r="APP41" s="921"/>
      <c r="APQ41" s="921"/>
      <c r="APR41" s="921"/>
      <c r="APS41" s="921"/>
      <c r="APT41" s="921"/>
      <c r="APU41" s="921"/>
      <c r="APV41" s="921"/>
      <c r="APW41" s="921"/>
      <c r="APX41" s="921"/>
      <c r="APY41" s="921"/>
      <c r="APZ41" s="921"/>
      <c r="AQA41" s="921"/>
      <c r="AQB41" s="921"/>
      <c r="AQC41" s="921"/>
      <c r="AQD41" s="921"/>
      <c r="AQE41" s="921"/>
      <c r="AQF41" s="921"/>
      <c r="AQG41" s="921"/>
      <c r="AQH41" s="921"/>
      <c r="AQI41" s="921"/>
      <c r="AQJ41" s="921"/>
      <c r="AQK41" s="921"/>
      <c r="AQL41" s="921"/>
      <c r="AQM41" s="921"/>
      <c r="AQN41" s="921"/>
      <c r="AQO41" s="921"/>
      <c r="AQP41" s="921"/>
      <c r="AQQ41" s="921"/>
      <c r="AQR41" s="921"/>
      <c r="AQS41" s="921"/>
      <c r="AQT41" s="921"/>
      <c r="AQU41" s="921"/>
      <c r="AQV41" s="921"/>
      <c r="AQW41" s="921"/>
      <c r="AQX41" s="921"/>
      <c r="AQY41" s="921"/>
      <c r="AQZ41" s="921"/>
      <c r="ARA41" s="921"/>
      <c r="ARB41" s="921"/>
      <c r="ARC41" s="921"/>
      <c r="ARD41" s="921"/>
      <c r="ARE41" s="921"/>
      <c r="ARF41" s="921"/>
      <c r="ARG41" s="921"/>
      <c r="ARH41" s="921"/>
      <c r="ARI41" s="921"/>
      <c r="ARJ41" s="921"/>
      <c r="ARK41" s="921"/>
      <c r="ARL41" s="921"/>
      <c r="ARM41" s="921"/>
      <c r="ARN41" s="921"/>
      <c r="ARO41" s="921"/>
      <c r="ARP41" s="921"/>
      <c r="ARQ41" s="921"/>
      <c r="ARR41" s="921"/>
      <c r="ARS41" s="921"/>
      <c r="ART41" s="921"/>
      <c r="ARU41" s="921"/>
      <c r="ARV41" s="921"/>
      <c r="ARW41" s="921"/>
      <c r="ARX41" s="921"/>
      <c r="ARY41" s="921"/>
      <c r="ARZ41" s="921"/>
      <c r="ASA41" s="921"/>
      <c r="ASB41" s="921"/>
      <c r="ASC41" s="921"/>
      <c r="ASD41" s="921"/>
      <c r="ASE41" s="921"/>
      <c r="ASF41" s="921"/>
      <c r="ASG41" s="921"/>
      <c r="ASH41" s="921"/>
      <c r="ASI41" s="921"/>
      <c r="ASJ41" s="921"/>
      <c r="ASK41" s="921"/>
      <c r="ASL41" s="921"/>
      <c r="ASM41" s="921"/>
      <c r="ASN41" s="921"/>
      <c r="ASO41" s="921"/>
      <c r="ASP41" s="921"/>
      <c r="ASQ41" s="921"/>
      <c r="ASR41" s="921"/>
      <c r="ASS41" s="921"/>
      <c r="AST41" s="921"/>
      <c r="ASU41" s="921"/>
      <c r="ASV41" s="921"/>
      <c r="ASW41" s="921"/>
      <c r="ASX41" s="921"/>
      <c r="ASY41" s="921"/>
      <c r="ASZ41" s="921"/>
      <c r="ATA41" s="921"/>
      <c r="ATB41" s="921"/>
      <c r="ATC41" s="921"/>
      <c r="ATD41" s="921"/>
      <c r="ATE41" s="921"/>
      <c r="ATF41" s="921"/>
      <c r="ATG41" s="921"/>
      <c r="ATH41" s="921"/>
      <c r="ATI41" s="921"/>
      <c r="ATJ41" s="921"/>
      <c r="ATK41" s="921"/>
      <c r="ATL41" s="921"/>
      <c r="ATM41" s="921"/>
      <c r="ATN41" s="921"/>
      <c r="ATO41" s="921"/>
      <c r="ATP41" s="921"/>
      <c r="ATQ41" s="921"/>
      <c r="ATR41" s="921"/>
      <c r="ATS41" s="921"/>
      <c r="ATT41" s="921"/>
      <c r="ATU41" s="921"/>
      <c r="ATV41" s="921"/>
      <c r="ATW41" s="921"/>
      <c r="ATX41" s="921"/>
      <c r="ATY41" s="921"/>
      <c r="ATZ41" s="921"/>
      <c r="AUA41" s="921"/>
      <c r="AUB41" s="921"/>
      <c r="AUC41" s="921"/>
      <c r="AUD41" s="921"/>
      <c r="AUE41" s="921"/>
      <c r="AUF41" s="921"/>
      <c r="AUG41" s="921"/>
      <c r="AUH41" s="921"/>
      <c r="AUI41" s="921"/>
      <c r="AUJ41" s="921"/>
      <c r="AUK41" s="921"/>
      <c r="AUL41" s="921"/>
      <c r="AUM41" s="921"/>
      <c r="AUN41" s="921"/>
      <c r="AUO41" s="921"/>
      <c r="AUP41" s="921"/>
      <c r="AUQ41" s="921"/>
      <c r="AUR41" s="921"/>
      <c r="AUS41" s="921"/>
      <c r="AUT41" s="921"/>
      <c r="AUU41" s="921"/>
      <c r="AUV41" s="921"/>
      <c r="AUW41" s="921"/>
      <c r="AUX41" s="921"/>
      <c r="AUY41" s="921"/>
      <c r="AUZ41" s="921"/>
      <c r="AVA41" s="921"/>
      <c r="AVB41" s="921"/>
      <c r="AVC41" s="921"/>
      <c r="AVD41" s="921"/>
      <c r="AVE41" s="921"/>
      <c r="AVF41" s="921"/>
      <c r="AVG41" s="921"/>
      <c r="AVH41" s="921"/>
      <c r="AVI41" s="921"/>
      <c r="AVJ41" s="921"/>
      <c r="AVK41" s="921"/>
      <c r="AVL41" s="921"/>
      <c r="AVM41" s="921"/>
      <c r="AVN41" s="921"/>
      <c r="AVO41" s="921"/>
      <c r="AVP41" s="921"/>
      <c r="AVQ41" s="921"/>
      <c r="AVR41" s="921"/>
      <c r="AVS41" s="921"/>
      <c r="AVT41" s="921"/>
      <c r="AVU41" s="921"/>
      <c r="AVV41" s="921"/>
      <c r="AVW41" s="921"/>
      <c r="AVX41" s="921"/>
      <c r="AVY41" s="921"/>
      <c r="AVZ41" s="921"/>
      <c r="AWA41" s="921"/>
      <c r="AWB41" s="921"/>
      <c r="AWC41" s="921"/>
      <c r="AWD41" s="921"/>
      <c r="AWE41" s="921"/>
      <c r="AWF41" s="921"/>
      <c r="AWG41" s="921"/>
      <c r="AWH41" s="921"/>
      <c r="AWI41" s="921"/>
      <c r="AWJ41" s="921"/>
      <c r="AWK41" s="921"/>
      <c r="AWL41" s="921"/>
      <c r="AWM41" s="921"/>
      <c r="AWN41" s="921"/>
      <c r="AWO41" s="921"/>
      <c r="AWP41" s="921"/>
      <c r="AWQ41" s="921"/>
      <c r="AWR41" s="921"/>
      <c r="AWS41" s="921"/>
      <c r="AWT41" s="921"/>
      <c r="AWU41" s="921"/>
      <c r="AWV41" s="921"/>
      <c r="AWW41" s="921"/>
      <c r="AWX41" s="921"/>
      <c r="AWY41" s="921"/>
      <c r="AWZ41" s="921"/>
      <c r="AXA41" s="921"/>
      <c r="AXB41" s="921"/>
      <c r="AXC41" s="921"/>
      <c r="AXD41" s="921"/>
      <c r="AXE41" s="921"/>
      <c r="AXF41" s="921"/>
      <c r="AXG41" s="921"/>
      <c r="AXH41" s="921"/>
      <c r="AXI41" s="921"/>
      <c r="AXJ41" s="921"/>
      <c r="AXK41" s="921"/>
      <c r="AXL41" s="921"/>
      <c r="AXM41" s="921"/>
      <c r="AXN41" s="921"/>
      <c r="AXO41" s="921"/>
      <c r="AXP41" s="921"/>
      <c r="AXQ41" s="921"/>
      <c r="AXR41" s="921"/>
      <c r="AXS41" s="921"/>
      <c r="AXT41" s="921"/>
      <c r="AXU41" s="921"/>
      <c r="AXV41" s="921"/>
      <c r="AXW41" s="921"/>
      <c r="AXX41" s="921"/>
      <c r="AXY41" s="921"/>
      <c r="AXZ41" s="921"/>
      <c r="AYA41" s="921"/>
      <c r="AYB41" s="921"/>
      <c r="AYC41" s="921"/>
      <c r="AYD41" s="921"/>
      <c r="AYE41" s="921"/>
      <c r="AYF41" s="921"/>
      <c r="AYG41" s="921"/>
      <c r="AYH41" s="921"/>
      <c r="AYI41" s="921"/>
      <c r="AYJ41" s="921"/>
      <c r="AYK41" s="921"/>
      <c r="AYL41" s="921"/>
      <c r="AYM41" s="921"/>
      <c r="AYN41" s="921"/>
      <c r="AYO41" s="921"/>
      <c r="AYP41" s="921"/>
      <c r="AYQ41" s="921"/>
      <c r="AYR41" s="921"/>
      <c r="AYS41" s="921"/>
      <c r="AYT41" s="921"/>
      <c r="AYU41" s="921"/>
      <c r="AYV41" s="921"/>
      <c r="AYW41" s="921"/>
      <c r="AYX41" s="921"/>
      <c r="AYY41" s="921"/>
      <c r="AYZ41" s="921"/>
      <c r="AZA41" s="921"/>
      <c r="AZB41" s="921"/>
      <c r="AZC41" s="921"/>
      <c r="AZD41" s="921"/>
      <c r="AZE41" s="921"/>
      <c r="AZF41" s="921"/>
      <c r="AZG41" s="921"/>
      <c r="AZH41" s="921"/>
      <c r="AZI41" s="921"/>
      <c r="AZJ41" s="921"/>
      <c r="AZK41" s="921"/>
      <c r="AZL41" s="921"/>
      <c r="AZM41" s="921"/>
      <c r="AZN41" s="921"/>
      <c r="AZO41" s="921"/>
      <c r="AZP41" s="921"/>
      <c r="AZQ41" s="921"/>
      <c r="AZR41" s="921"/>
      <c r="AZS41" s="921"/>
      <c r="AZT41" s="921"/>
      <c r="AZU41" s="921"/>
      <c r="AZV41" s="921"/>
      <c r="AZW41" s="921"/>
      <c r="AZX41" s="921"/>
      <c r="AZY41" s="921"/>
      <c r="AZZ41" s="921"/>
      <c r="BAA41" s="921"/>
      <c r="BAB41" s="921"/>
      <c r="BAC41" s="921"/>
      <c r="BAD41" s="921"/>
      <c r="BAE41" s="921"/>
      <c r="BAF41" s="921"/>
      <c r="BAG41" s="921"/>
      <c r="BAH41" s="921"/>
      <c r="BAI41" s="921"/>
      <c r="BAJ41" s="921"/>
      <c r="BAK41" s="921"/>
      <c r="BAL41" s="921"/>
      <c r="BAM41" s="921"/>
      <c r="BAN41" s="921"/>
      <c r="BAO41" s="921"/>
      <c r="BAP41" s="921"/>
      <c r="BAQ41" s="921"/>
      <c r="BAR41" s="921"/>
      <c r="BAS41" s="921"/>
      <c r="BAT41" s="921"/>
      <c r="BAU41" s="921"/>
      <c r="BAV41" s="921"/>
      <c r="BAW41" s="921"/>
      <c r="BAX41" s="921"/>
      <c r="BAY41" s="921"/>
      <c r="BAZ41" s="921"/>
      <c r="BBA41" s="921"/>
      <c r="BBB41" s="921"/>
      <c r="BBC41" s="921"/>
      <c r="BBD41" s="921"/>
      <c r="BBE41" s="921"/>
      <c r="BBF41" s="921"/>
      <c r="BBG41" s="921"/>
      <c r="BBH41" s="921"/>
      <c r="BBI41" s="921"/>
      <c r="BBJ41" s="921"/>
      <c r="BBK41" s="921"/>
      <c r="BBL41" s="921"/>
      <c r="BBM41" s="921"/>
      <c r="BBN41" s="921"/>
      <c r="BBO41" s="921"/>
      <c r="BBP41" s="921"/>
      <c r="BBQ41" s="921"/>
      <c r="BBR41" s="921"/>
      <c r="BBS41" s="921"/>
      <c r="BBT41" s="921"/>
      <c r="BBU41" s="921"/>
      <c r="BBV41" s="921"/>
      <c r="BBW41" s="921"/>
      <c r="BBX41" s="921"/>
      <c r="BBY41" s="921"/>
      <c r="BBZ41" s="921"/>
      <c r="BCA41" s="921"/>
      <c r="BCB41" s="921"/>
      <c r="BCC41" s="921"/>
      <c r="BCD41" s="921"/>
      <c r="BCE41" s="921"/>
      <c r="BCF41" s="921"/>
      <c r="BCG41" s="921"/>
      <c r="BCH41" s="921"/>
      <c r="BCI41" s="921"/>
      <c r="BCJ41" s="921"/>
      <c r="BCK41" s="921"/>
      <c r="BCL41" s="921"/>
      <c r="BCM41" s="921"/>
      <c r="BCN41" s="921"/>
      <c r="BCO41" s="921"/>
      <c r="BCP41" s="921"/>
      <c r="BCQ41" s="921"/>
      <c r="BCR41" s="921"/>
      <c r="BCS41" s="921"/>
      <c r="BCT41" s="921"/>
      <c r="BCU41" s="921"/>
      <c r="BCV41" s="921"/>
      <c r="BCW41" s="921"/>
      <c r="BCX41" s="921"/>
      <c r="BCY41" s="921"/>
      <c r="BCZ41" s="921"/>
      <c r="BDA41" s="921"/>
      <c r="BDB41" s="921"/>
      <c r="BDC41" s="921"/>
      <c r="BDD41" s="921"/>
      <c r="BDE41" s="921"/>
      <c r="BDF41" s="921"/>
      <c r="BDG41" s="921"/>
      <c r="BDH41" s="921"/>
      <c r="BDI41" s="921"/>
      <c r="BDJ41" s="921"/>
      <c r="BDK41" s="921"/>
      <c r="BDL41" s="921"/>
      <c r="BDM41" s="921"/>
      <c r="BDN41" s="921"/>
      <c r="BDO41" s="921"/>
      <c r="BDP41" s="921"/>
      <c r="BDQ41" s="921"/>
      <c r="BDR41" s="921"/>
      <c r="BDS41" s="921"/>
      <c r="BDT41" s="921"/>
      <c r="BDU41" s="921"/>
      <c r="BDV41" s="921"/>
      <c r="BDW41" s="921"/>
      <c r="BDX41" s="921"/>
      <c r="BDY41" s="921"/>
      <c r="BDZ41" s="921"/>
      <c r="BEA41" s="921"/>
      <c r="BEB41" s="921"/>
      <c r="BEC41" s="921"/>
      <c r="BED41" s="921"/>
      <c r="BEE41" s="921"/>
      <c r="BEF41" s="921"/>
      <c r="BEG41" s="921"/>
      <c r="BEH41" s="921"/>
      <c r="BEI41" s="921"/>
      <c r="BEJ41" s="921"/>
      <c r="BEK41" s="921"/>
      <c r="BEL41" s="921"/>
      <c r="BEM41" s="921"/>
      <c r="BEN41" s="921"/>
      <c r="BEO41" s="921"/>
      <c r="BEP41" s="921"/>
      <c r="BEQ41" s="921"/>
      <c r="BER41" s="921"/>
      <c r="BES41" s="921"/>
      <c r="BET41" s="921"/>
      <c r="BEU41" s="921"/>
      <c r="BEV41" s="921"/>
      <c r="BEW41" s="921"/>
      <c r="BEX41" s="921"/>
      <c r="BEY41" s="921"/>
      <c r="BEZ41" s="921"/>
      <c r="BFA41" s="921"/>
      <c r="BFB41" s="921"/>
      <c r="BFC41" s="921"/>
      <c r="BFD41" s="921"/>
      <c r="BFE41" s="921"/>
      <c r="BFF41" s="921"/>
      <c r="BFG41" s="921"/>
      <c r="BFH41" s="921"/>
      <c r="BFI41" s="921"/>
      <c r="BFJ41" s="921"/>
      <c r="BFK41" s="921"/>
      <c r="BFL41" s="921"/>
      <c r="BFM41" s="921"/>
      <c r="BFN41" s="921"/>
      <c r="BFO41" s="921"/>
      <c r="BFP41" s="921"/>
      <c r="BFQ41" s="921"/>
      <c r="BFR41" s="921"/>
      <c r="BFS41" s="921"/>
      <c r="BFT41" s="921"/>
      <c r="BFU41" s="921"/>
      <c r="BFV41" s="921"/>
      <c r="BFW41" s="921"/>
      <c r="BFX41" s="921"/>
      <c r="BFY41" s="921"/>
      <c r="BFZ41" s="921"/>
      <c r="BGA41" s="921"/>
      <c r="BGB41" s="921"/>
      <c r="BGC41" s="921"/>
      <c r="BGD41" s="921"/>
      <c r="BGE41" s="921"/>
      <c r="BGF41" s="921"/>
      <c r="BGG41" s="921"/>
      <c r="BGH41" s="921"/>
      <c r="BGI41" s="921"/>
      <c r="BGJ41" s="921"/>
      <c r="BGK41" s="921"/>
      <c r="BGL41" s="921"/>
      <c r="BGM41" s="921"/>
      <c r="BGN41" s="921"/>
      <c r="BGO41" s="921"/>
      <c r="BGP41" s="921"/>
      <c r="BGQ41" s="921"/>
      <c r="BGR41" s="921"/>
      <c r="BGS41" s="921"/>
      <c r="BGT41" s="921"/>
      <c r="BGU41" s="921"/>
      <c r="BGV41" s="921"/>
      <c r="BGW41" s="921"/>
      <c r="BGX41" s="921"/>
      <c r="BGY41" s="921"/>
      <c r="BGZ41" s="921"/>
      <c r="BHA41" s="921"/>
      <c r="BHB41" s="921"/>
      <c r="BHC41" s="921"/>
      <c r="BHD41" s="921"/>
      <c r="BHE41" s="921"/>
      <c r="BHF41" s="921"/>
      <c r="BHG41" s="921"/>
      <c r="BHH41" s="921"/>
      <c r="BHI41" s="921"/>
      <c r="BHJ41" s="921"/>
      <c r="BHK41" s="921"/>
      <c r="BHL41" s="921"/>
      <c r="BHM41" s="921"/>
      <c r="BHN41" s="921"/>
      <c r="BHO41" s="921"/>
      <c r="BHP41" s="921"/>
      <c r="BHQ41" s="921"/>
      <c r="BHR41" s="921"/>
      <c r="BHS41" s="921"/>
      <c r="BHT41" s="921"/>
      <c r="BHU41" s="921"/>
      <c r="BHV41" s="921"/>
      <c r="BHW41" s="921"/>
      <c r="BHX41" s="921"/>
      <c r="BHY41" s="921"/>
      <c r="BHZ41" s="921"/>
      <c r="BIA41" s="921"/>
      <c r="BIB41" s="921"/>
      <c r="BIC41" s="921"/>
      <c r="BID41" s="921"/>
      <c r="BIE41" s="921"/>
      <c r="BIF41" s="921"/>
      <c r="BIG41" s="921"/>
      <c r="BIH41" s="921"/>
      <c r="BII41" s="921"/>
      <c r="BIJ41" s="921"/>
      <c r="BIK41" s="921"/>
      <c r="BIL41" s="921"/>
      <c r="BIM41" s="921"/>
      <c r="BIN41" s="921"/>
      <c r="BIO41" s="921"/>
      <c r="BIP41" s="921"/>
      <c r="BIQ41" s="921"/>
      <c r="BIR41" s="921"/>
      <c r="BIS41" s="921"/>
      <c r="BIT41" s="921"/>
      <c r="BIU41" s="921"/>
      <c r="BIV41" s="921"/>
      <c r="BIW41" s="921"/>
      <c r="BIX41" s="921"/>
      <c r="BIY41" s="921"/>
      <c r="BIZ41" s="921"/>
      <c r="BJA41" s="921"/>
      <c r="BJB41" s="921"/>
      <c r="BJC41" s="921"/>
      <c r="BJD41" s="921"/>
      <c r="BJE41" s="921"/>
      <c r="BJF41" s="921"/>
      <c r="BJG41" s="921"/>
      <c r="BJH41" s="921"/>
      <c r="BJI41" s="921"/>
      <c r="BJJ41" s="921"/>
      <c r="BJK41" s="921"/>
      <c r="BJL41" s="921"/>
      <c r="BJM41" s="921"/>
      <c r="BJN41" s="921"/>
      <c r="BJO41" s="921"/>
      <c r="BJP41" s="921"/>
      <c r="BJQ41" s="921"/>
      <c r="BJR41" s="921"/>
      <c r="BJS41" s="921"/>
      <c r="BJT41" s="921"/>
      <c r="BJU41" s="921"/>
      <c r="BJV41" s="921"/>
      <c r="BJW41" s="921"/>
      <c r="BJX41" s="921"/>
      <c r="BJY41" s="921"/>
      <c r="BJZ41" s="921"/>
      <c r="BKA41" s="921"/>
      <c r="BKB41" s="921"/>
      <c r="BKC41" s="921"/>
      <c r="BKD41" s="921"/>
      <c r="BKE41" s="921"/>
      <c r="BKF41" s="921"/>
      <c r="BKG41" s="921"/>
      <c r="BKH41" s="921"/>
      <c r="BKI41" s="921"/>
      <c r="BKJ41" s="921"/>
      <c r="BKK41" s="921"/>
      <c r="BKL41" s="921"/>
      <c r="BKM41" s="921"/>
      <c r="BKN41" s="921"/>
      <c r="BKO41" s="921"/>
      <c r="BKP41" s="921"/>
      <c r="BKQ41" s="921"/>
      <c r="BKR41" s="921"/>
      <c r="BKS41" s="921"/>
      <c r="BKT41" s="921"/>
      <c r="BKU41" s="921"/>
      <c r="BKV41" s="921"/>
      <c r="BKW41" s="921"/>
      <c r="BKX41" s="921"/>
      <c r="BKY41" s="921"/>
      <c r="BKZ41" s="921"/>
      <c r="BLA41" s="921"/>
      <c r="BLB41" s="921"/>
      <c r="BLC41" s="921"/>
      <c r="BLD41" s="921"/>
      <c r="BLE41" s="921"/>
      <c r="BLF41" s="921"/>
      <c r="BLG41" s="921"/>
      <c r="BLH41" s="921"/>
      <c r="BLI41" s="921"/>
      <c r="BLJ41" s="921"/>
      <c r="BLK41" s="921"/>
      <c r="BLL41" s="921"/>
      <c r="BLM41" s="921"/>
      <c r="BLN41" s="921"/>
      <c r="BLO41" s="921"/>
      <c r="BLP41" s="921"/>
      <c r="BLQ41" s="921"/>
      <c r="BLR41" s="921"/>
      <c r="BLS41" s="921"/>
      <c r="BLT41" s="921"/>
      <c r="BLU41" s="921"/>
      <c r="BLV41" s="921"/>
      <c r="BLW41" s="921"/>
      <c r="BLX41" s="921"/>
      <c r="BLY41" s="921"/>
      <c r="BLZ41" s="921"/>
      <c r="BMA41" s="921"/>
      <c r="BMB41" s="921"/>
      <c r="BMC41" s="921"/>
      <c r="BMD41" s="921"/>
      <c r="BME41" s="921"/>
      <c r="BMF41" s="921"/>
      <c r="BMG41" s="921"/>
      <c r="BMH41" s="921"/>
      <c r="BMI41" s="921"/>
      <c r="BMJ41" s="921"/>
      <c r="BMK41" s="921"/>
      <c r="BML41" s="921"/>
      <c r="BMM41" s="921"/>
      <c r="BMN41" s="921"/>
      <c r="BMO41" s="921"/>
      <c r="BMP41" s="921"/>
      <c r="BMQ41" s="921"/>
      <c r="BMR41" s="921"/>
      <c r="BMS41" s="921"/>
      <c r="BMT41" s="921"/>
      <c r="BMU41" s="921"/>
      <c r="BMV41" s="921"/>
      <c r="BMW41" s="921"/>
      <c r="BMX41" s="921"/>
      <c r="BMY41" s="921"/>
      <c r="BMZ41" s="921"/>
      <c r="BNA41" s="921"/>
      <c r="BNB41" s="921"/>
      <c r="BNC41" s="921"/>
      <c r="BND41" s="921"/>
      <c r="BNE41" s="921"/>
      <c r="BNF41" s="921"/>
      <c r="BNG41" s="921"/>
      <c r="BNH41" s="921"/>
      <c r="BNI41" s="921"/>
      <c r="BNJ41" s="921"/>
      <c r="BNK41" s="921"/>
      <c r="BNL41" s="921"/>
      <c r="BNM41" s="921"/>
      <c r="BNN41" s="921"/>
      <c r="BNO41" s="921"/>
      <c r="BNP41" s="921"/>
      <c r="BNQ41" s="921"/>
      <c r="BNR41" s="921"/>
      <c r="BNS41" s="921"/>
      <c r="BNT41" s="921"/>
      <c r="BNU41" s="921"/>
      <c r="BNV41" s="921"/>
      <c r="BNW41" s="921"/>
      <c r="BNX41" s="921"/>
      <c r="BNY41" s="921"/>
      <c r="BNZ41" s="921"/>
      <c r="BOA41" s="921"/>
      <c r="BOB41" s="921"/>
      <c r="BOC41" s="921"/>
      <c r="BOD41" s="921"/>
      <c r="BOE41" s="921"/>
      <c r="BOF41" s="921"/>
      <c r="BOG41" s="921"/>
      <c r="BOH41" s="921"/>
      <c r="BOI41" s="921"/>
      <c r="BOJ41" s="921"/>
      <c r="BOK41" s="921"/>
      <c r="BOL41" s="921"/>
      <c r="BOM41" s="921"/>
      <c r="BON41" s="921"/>
      <c r="BOO41" s="921"/>
      <c r="BOP41" s="921"/>
      <c r="BOQ41" s="921"/>
      <c r="BOR41" s="921"/>
      <c r="BOS41" s="921"/>
      <c r="BOT41" s="921"/>
      <c r="BOU41" s="921"/>
      <c r="BOV41" s="921"/>
      <c r="BOW41" s="921"/>
      <c r="BOX41" s="921"/>
      <c r="BOY41" s="921"/>
      <c r="BOZ41" s="921"/>
      <c r="BPA41" s="921"/>
      <c r="BPB41" s="921"/>
      <c r="BPC41" s="921"/>
      <c r="BPD41" s="921"/>
      <c r="BPE41" s="921"/>
      <c r="BPF41" s="921"/>
      <c r="BPG41" s="921"/>
      <c r="BPH41" s="921"/>
      <c r="BPI41" s="921"/>
      <c r="BPJ41" s="921"/>
      <c r="BPK41" s="921"/>
      <c r="BPL41" s="921"/>
      <c r="BPM41" s="921"/>
      <c r="BPN41" s="921"/>
      <c r="BPO41" s="921"/>
      <c r="BPP41" s="921"/>
      <c r="BPQ41" s="921"/>
      <c r="BPR41" s="921"/>
      <c r="BPS41" s="921"/>
      <c r="BPT41" s="921"/>
      <c r="BPU41" s="921"/>
      <c r="BPV41" s="921"/>
      <c r="BPW41" s="921"/>
      <c r="BPX41" s="921"/>
      <c r="BPY41" s="921"/>
      <c r="BPZ41" s="921"/>
      <c r="BQA41" s="921"/>
      <c r="BQB41" s="921"/>
      <c r="BQC41" s="921"/>
      <c r="BQD41" s="921"/>
      <c r="BQE41" s="921"/>
      <c r="BQF41" s="921"/>
      <c r="BQG41" s="921"/>
      <c r="BQH41" s="921"/>
      <c r="BQI41" s="921"/>
      <c r="BQJ41" s="921"/>
      <c r="BQK41" s="921"/>
      <c r="BQL41" s="921"/>
      <c r="BQM41" s="921"/>
      <c r="BQN41" s="921"/>
      <c r="BQO41" s="921"/>
      <c r="BQP41" s="921"/>
      <c r="BQQ41" s="921"/>
      <c r="BQR41" s="921"/>
      <c r="BQS41" s="921"/>
      <c r="BQT41" s="921"/>
      <c r="BQU41" s="921"/>
      <c r="BQV41" s="921"/>
      <c r="BQW41" s="921"/>
      <c r="BQX41" s="921"/>
      <c r="BQY41" s="921"/>
      <c r="BQZ41" s="921"/>
      <c r="BRA41" s="921"/>
      <c r="BRB41" s="921"/>
      <c r="BRC41" s="921"/>
      <c r="BRD41" s="921"/>
      <c r="BRE41" s="921"/>
      <c r="BRF41" s="921"/>
      <c r="BRG41" s="921"/>
      <c r="BRH41" s="921"/>
      <c r="BRI41" s="921"/>
      <c r="BRJ41" s="921"/>
      <c r="BRK41" s="921"/>
      <c r="BRL41" s="921"/>
      <c r="BRM41" s="921"/>
      <c r="BRN41" s="921"/>
      <c r="BRO41" s="921"/>
      <c r="BRP41" s="921"/>
      <c r="BRQ41" s="921"/>
      <c r="BRR41" s="921"/>
      <c r="BRS41" s="921"/>
      <c r="BRT41" s="921"/>
      <c r="BRU41" s="921"/>
      <c r="BRV41" s="921"/>
      <c r="BRW41" s="921"/>
      <c r="BRX41" s="921"/>
      <c r="BRY41" s="921"/>
      <c r="BRZ41" s="921"/>
      <c r="BSA41" s="921"/>
      <c r="BSB41" s="921"/>
      <c r="BSC41" s="921"/>
      <c r="BSD41" s="921"/>
      <c r="BSE41" s="921"/>
      <c r="BSF41" s="921"/>
      <c r="BSG41" s="921"/>
      <c r="BSH41" s="921"/>
      <c r="BSI41" s="921"/>
      <c r="BSJ41" s="921"/>
      <c r="BSK41" s="921"/>
      <c r="BSL41" s="921"/>
      <c r="BSM41" s="921"/>
      <c r="BSN41" s="921"/>
      <c r="BSO41" s="921"/>
      <c r="BSP41" s="921"/>
      <c r="BSQ41" s="921"/>
      <c r="BSR41" s="921"/>
      <c r="BSS41" s="921"/>
      <c r="BST41" s="921"/>
      <c r="BSU41" s="921"/>
      <c r="BSV41" s="921"/>
      <c r="BSW41" s="921"/>
      <c r="BSX41" s="921"/>
      <c r="BSY41" s="921"/>
      <c r="BSZ41" s="921"/>
      <c r="BTA41" s="921"/>
      <c r="BTB41" s="921"/>
      <c r="BTC41" s="921"/>
      <c r="BTD41" s="921"/>
      <c r="BTE41" s="921"/>
      <c r="BTF41" s="921"/>
      <c r="BTG41" s="921"/>
      <c r="BTH41" s="921"/>
      <c r="BTI41" s="921"/>
      <c r="BTJ41" s="921"/>
      <c r="BTK41" s="921"/>
      <c r="BTL41" s="921"/>
      <c r="BTM41" s="921"/>
      <c r="BTN41" s="921"/>
      <c r="BTO41" s="921"/>
      <c r="BTP41" s="921"/>
      <c r="BTQ41" s="921"/>
      <c r="BTR41" s="921"/>
      <c r="BTS41" s="921"/>
      <c r="BTT41" s="921"/>
      <c r="BTU41" s="921"/>
      <c r="BTV41" s="921"/>
      <c r="BTW41" s="921"/>
      <c r="BTX41" s="921"/>
      <c r="BTY41" s="921"/>
      <c r="BTZ41" s="921"/>
      <c r="BUA41" s="921"/>
      <c r="BUB41" s="921"/>
      <c r="BUC41" s="921"/>
      <c r="BUD41" s="921"/>
      <c r="BUE41" s="921"/>
      <c r="BUF41" s="921"/>
      <c r="BUG41" s="921"/>
      <c r="BUH41" s="921"/>
      <c r="BUI41" s="921"/>
      <c r="BUJ41" s="921"/>
      <c r="BUK41" s="921"/>
      <c r="BUL41" s="921"/>
      <c r="BUM41" s="921"/>
      <c r="BUN41" s="921"/>
      <c r="BUO41" s="921"/>
      <c r="BUP41" s="921"/>
      <c r="BUQ41" s="921"/>
      <c r="BUR41" s="921"/>
      <c r="BUS41" s="921"/>
      <c r="BUT41" s="921"/>
      <c r="BUU41" s="921"/>
      <c r="BUV41" s="921"/>
      <c r="BUW41" s="921"/>
      <c r="BUX41" s="921"/>
      <c r="BUY41" s="921"/>
      <c r="BUZ41" s="921"/>
      <c r="BVA41" s="921"/>
      <c r="BVB41" s="921"/>
      <c r="BVC41" s="921"/>
      <c r="BVD41" s="921"/>
      <c r="BVE41" s="921"/>
      <c r="BVF41" s="921"/>
      <c r="BVG41" s="921"/>
      <c r="BVH41" s="921"/>
      <c r="BVI41" s="921"/>
      <c r="BVJ41" s="921"/>
      <c r="BVK41" s="921"/>
      <c r="BVL41" s="921"/>
      <c r="BVM41" s="921"/>
      <c r="BVN41" s="921"/>
      <c r="BVO41" s="921"/>
      <c r="BVP41" s="921"/>
      <c r="BVQ41" s="921"/>
      <c r="BVR41" s="921"/>
      <c r="BVS41" s="921"/>
      <c r="BVT41" s="921"/>
      <c r="BVU41" s="921"/>
      <c r="BVV41" s="921"/>
      <c r="BVW41" s="921"/>
      <c r="BVX41" s="921"/>
      <c r="BVY41" s="921"/>
      <c r="BVZ41" s="921"/>
      <c r="BWA41" s="921"/>
      <c r="BWB41" s="921"/>
      <c r="BWC41" s="921"/>
      <c r="BWD41" s="921"/>
      <c r="BWE41" s="921"/>
      <c r="BWF41" s="921"/>
      <c r="BWG41" s="921"/>
      <c r="BWH41" s="921"/>
      <c r="BWI41" s="921"/>
      <c r="BWJ41" s="921"/>
      <c r="BWK41" s="921"/>
      <c r="BWL41" s="921"/>
      <c r="BWM41" s="921"/>
      <c r="BWN41" s="921"/>
      <c r="BWO41" s="921"/>
      <c r="BWP41" s="921"/>
      <c r="BWQ41" s="921"/>
      <c r="BWR41" s="921"/>
      <c r="BWS41" s="921"/>
      <c r="BWT41" s="921"/>
      <c r="BWU41" s="921"/>
      <c r="BWV41" s="921"/>
      <c r="BWW41" s="921"/>
      <c r="BWX41" s="921"/>
      <c r="BWY41" s="921"/>
      <c r="BWZ41" s="921"/>
      <c r="BXA41" s="921"/>
      <c r="BXB41" s="921"/>
      <c r="BXC41" s="921"/>
      <c r="BXD41" s="921"/>
      <c r="BXE41" s="921"/>
      <c r="BXF41" s="921"/>
      <c r="BXG41" s="921"/>
      <c r="BXH41" s="921"/>
      <c r="BXI41" s="921"/>
      <c r="BXJ41" s="921"/>
      <c r="BXK41" s="921"/>
      <c r="BXL41" s="921"/>
      <c r="BXM41" s="921"/>
      <c r="BXN41" s="921"/>
      <c r="BXO41" s="921"/>
      <c r="BXP41" s="921"/>
      <c r="BXQ41" s="921"/>
      <c r="BXR41" s="921"/>
      <c r="BXS41" s="921"/>
      <c r="BXT41" s="921"/>
      <c r="BXU41" s="921"/>
      <c r="BXV41" s="921"/>
      <c r="BXW41" s="921"/>
      <c r="BXX41" s="921"/>
      <c r="BXY41" s="921"/>
      <c r="BXZ41" s="921"/>
      <c r="BYA41" s="921"/>
      <c r="BYB41" s="921"/>
      <c r="BYC41" s="921"/>
      <c r="BYD41" s="921"/>
      <c r="BYE41" s="921"/>
      <c r="BYF41" s="921"/>
      <c r="BYG41" s="921"/>
      <c r="BYH41" s="921"/>
      <c r="BYI41" s="921"/>
      <c r="BYJ41" s="921"/>
      <c r="BYK41" s="921"/>
      <c r="BYL41" s="921"/>
      <c r="BYM41" s="921"/>
      <c r="BYN41" s="921"/>
      <c r="BYO41" s="921"/>
      <c r="BYP41" s="921"/>
      <c r="BYQ41" s="921"/>
      <c r="BYR41" s="921"/>
      <c r="BYS41" s="921"/>
      <c r="BYT41" s="921"/>
      <c r="BYU41" s="921"/>
      <c r="BYV41" s="921"/>
      <c r="BYW41" s="921"/>
      <c r="BYX41" s="921"/>
      <c r="BYY41" s="921"/>
      <c r="BYZ41" s="921"/>
      <c r="BZA41" s="921"/>
      <c r="BZB41" s="921"/>
      <c r="BZC41" s="921"/>
      <c r="BZD41" s="921"/>
      <c r="BZE41" s="921"/>
      <c r="BZF41" s="921"/>
      <c r="BZG41" s="921"/>
      <c r="BZH41" s="921"/>
      <c r="BZI41" s="921"/>
      <c r="BZJ41" s="921"/>
      <c r="BZK41" s="921"/>
      <c r="BZL41" s="921"/>
      <c r="BZM41" s="921"/>
      <c r="BZN41" s="921"/>
      <c r="BZO41" s="921"/>
      <c r="BZP41" s="921"/>
      <c r="BZQ41" s="921"/>
      <c r="BZR41" s="921"/>
      <c r="BZS41" s="921"/>
      <c r="BZT41" s="921"/>
      <c r="BZU41" s="921"/>
      <c r="BZV41" s="921"/>
      <c r="BZW41" s="921"/>
      <c r="BZX41" s="921"/>
      <c r="BZY41" s="921"/>
      <c r="BZZ41" s="921"/>
      <c r="CAA41" s="921"/>
      <c r="CAB41" s="921"/>
      <c r="CAC41" s="921"/>
      <c r="CAD41" s="921"/>
      <c r="CAE41" s="921"/>
      <c r="CAF41" s="921"/>
      <c r="CAG41" s="921"/>
      <c r="CAH41" s="921"/>
      <c r="CAI41" s="921"/>
      <c r="CAJ41" s="921"/>
      <c r="CAK41" s="921"/>
      <c r="CAL41" s="921"/>
      <c r="CAM41" s="921"/>
      <c r="CAN41" s="921"/>
      <c r="CAO41" s="921"/>
      <c r="CAP41" s="921"/>
      <c r="CAQ41" s="921"/>
      <c r="CAR41" s="921"/>
      <c r="CAS41" s="921"/>
      <c r="CAT41" s="921"/>
      <c r="CAU41" s="921"/>
      <c r="CAV41" s="921"/>
      <c r="CAW41" s="921"/>
      <c r="CAX41" s="921"/>
      <c r="CAY41" s="921"/>
      <c r="CAZ41" s="921"/>
      <c r="CBA41" s="921"/>
      <c r="CBB41" s="921"/>
      <c r="CBC41" s="921"/>
      <c r="CBD41" s="921"/>
      <c r="CBE41" s="921"/>
      <c r="CBF41" s="921"/>
      <c r="CBG41" s="921"/>
      <c r="CBH41" s="921"/>
      <c r="CBI41" s="921"/>
      <c r="CBJ41" s="921"/>
      <c r="CBK41" s="921"/>
      <c r="CBL41" s="921"/>
      <c r="CBM41" s="921"/>
      <c r="CBN41" s="921"/>
      <c r="CBO41" s="921"/>
      <c r="CBP41" s="921"/>
      <c r="CBQ41" s="921"/>
      <c r="CBR41" s="921"/>
      <c r="CBS41" s="921"/>
      <c r="CBT41" s="921"/>
      <c r="CBU41" s="921"/>
      <c r="CBV41" s="921"/>
      <c r="CBW41" s="921"/>
      <c r="CBX41" s="921"/>
      <c r="CBY41" s="921"/>
      <c r="CBZ41" s="921"/>
      <c r="CCA41" s="921"/>
      <c r="CCB41" s="921"/>
      <c r="CCC41" s="921"/>
      <c r="CCD41" s="921"/>
      <c r="CCE41" s="921"/>
      <c r="CCF41" s="921"/>
      <c r="CCG41" s="921"/>
      <c r="CCH41" s="921"/>
      <c r="CCI41" s="921"/>
      <c r="CCJ41" s="921"/>
      <c r="CCK41" s="921"/>
      <c r="CCL41" s="921"/>
      <c r="CCM41" s="921"/>
      <c r="CCN41" s="921"/>
      <c r="CCO41" s="921"/>
      <c r="CCP41" s="921"/>
      <c r="CCQ41" s="921"/>
      <c r="CCR41" s="921"/>
      <c r="CCS41" s="921"/>
      <c r="CCT41" s="921"/>
      <c r="CCU41" s="921"/>
      <c r="CCV41" s="921"/>
      <c r="CCW41" s="921"/>
      <c r="CCX41" s="921"/>
      <c r="CCY41" s="921"/>
      <c r="CCZ41" s="921"/>
      <c r="CDA41" s="921"/>
      <c r="CDB41" s="921"/>
      <c r="CDC41" s="921"/>
      <c r="CDD41" s="921"/>
      <c r="CDE41" s="921"/>
      <c r="CDF41" s="921"/>
      <c r="CDG41" s="921"/>
      <c r="CDH41" s="921"/>
      <c r="CDI41" s="921"/>
      <c r="CDJ41" s="921"/>
      <c r="CDK41" s="921"/>
      <c r="CDL41" s="921"/>
      <c r="CDM41" s="921"/>
      <c r="CDN41" s="921"/>
      <c r="CDO41" s="921"/>
      <c r="CDP41" s="921"/>
      <c r="CDQ41" s="921"/>
      <c r="CDR41" s="921"/>
      <c r="CDS41" s="921"/>
      <c r="CDT41" s="921"/>
      <c r="CDU41" s="921"/>
      <c r="CDV41" s="921"/>
      <c r="CDW41" s="921"/>
      <c r="CDX41" s="921"/>
      <c r="CDY41" s="921"/>
      <c r="CDZ41" s="921"/>
      <c r="CEA41" s="921"/>
      <c r="CEB41" s="921"/>
      <c r="CEC41" s="921"/>
      <c r="CED41" s="921"/>
      <c r="CEE41" s="921"/>
      <c r="CEF41" s="921"/>
      <c r="CEG41" s="921"/>
      <c r="CEH41" s="921"/>
      <c r="CEI41" s="921"/>
      <c r="CEJ41" s="921"/>
      <c r="CEK41" s="921"/>
      <c r="CEL41" s="921"/>
      <c r="CEM41" s="921"/>
      <c r="CEN41" s="921"/>
      <c r="CEO41" s="921"/>
      <c r="CEP41" s="921"/>
      <c r="CEQ41" s="921"/>
      <c r="CER41" s="921"/>
      <c r="CES41" s="921"/>
      <c r="CET41" s="921"/>
      <c r="CEU41" s="921"/>
      <c r="CEV41" s="921"/>
      <c r="CEW41" s="921"/>
      <c r="CEX41" s="921"/>
      <c r="CEY41" s="921"/>
      <c r="CEZ41" s="921"/>
      <c r="CFA41" s="921"/>
      <c r="CFB41" s="921"/>
      <c r="CFC41" s="921"/>
      <c r="CFD41" s="921"/>
      <c r="CFE41" s="921"/>
      <c r="CFF41" s="921"/>
      <c r="CFG41" s="921"/>
      <c r="CFH41" s="921"/>
      <c r="CFI41" s="921"/>
      <c r="CFJ41" s="921"/>
      <c r="CFK41" s="921"/>
      <c r="CFL41" s="921"/>
      <c r="CFM41" s="921"/>
      <c r="CFN41" s="921"/>
      <c r="CFO41" s="921"/>
      <c r="CFP41" s="921"/>
      <c r="CFQ41" s="921"/>
      <c r="CFR41" s="921"/>
      <c r="CFS41" s="921"/>
      <c r="CFT41" s="921"/>
      <c r="CFU41" s="921"/>
      <c r="CFV41" s="921"/>
      <c r="CFW41" s="921"/>
      <c r="CFX41" s="921"/>
      <c r="CFY41" s="921"/>
      <c r="CFZ41" s="921"/>
      <c r="CGA41" s="921"/>
      <c r="CGB41" s="921"/>
      <c r="CGC41" s="921"/>
      <c r="CGD41" s="921"/>
      <c r="CGE41" s="921"/>
      <c r="CGF41" s="921"/>
      <c r="CGG41" s="921"/>
      <c r="CGH41" s="921"/>
      <c r="CGI41" s="921"/>
      <c r="CGJ41" s="921"/>
      <c r="CGK41" s="921"/>
      <c r="CGL41" s="921"/>
      <c r="CGM41" s="921"/>
      <c r="CGN41" s="921"/>
      <c r="CGO41" s="921"/>
      <c r="CGP41" s="921"/>
      <c r="CGQ41" s="921"/>
      <c r="CGR41" s="921"/>
      <c r="CGS41" s="921"/>
      <c r="CGT41" s="921"/>
      <c r="CGU41" s="921"/>
      <c r="CGV41" s="921"/>
      <c r="CGW41" s="921"/>
      <c r="CGX41" s="921"/>
      <c r="CGY41" s="921"/>
      <c r="CGZ41" s="921"/>
      <c r="CHA41" s="921"/>
      <c r="CHB41" s="921"/>
      <c r="CHC41" s="921"/>
      <c r="CHD41" s="921"/>
      <c r="CHE41" s="921"/>
      <c r="CHF41" s="921"/>
      <c r="CHG41" s="921"/>
      <c r="CHH41" s="921"/>
      <c r="CHI41" s="921"/>
      <c r="CHJ41" s="921"/>
      <c r="CHK41" s="921"/>
      <c r="CHL41" s="921"/>
      <c r="CHM41" s="921"/>
      <c r="CHN41" s="921"/>
      <c r="CHO41" s="921"/>
      <c r="CHP41" s="921"/>
      <c r="CHQ41" s="921"/>
      <c r="CHR41" s="921"/>
      <c r="CHS41" s="921"/>
      <c r="CHT41" s="921"/>
      <c r="CHU41" s="921"/>
      <c r="CHV41" s="921"/>
      <c r="CHW41" s="921"/>
      <c r="CHX41" s="921"/>
      <c r="CHY41" s="921"/>
      <c r="CHZ41" s="921"/>
      <c r="CIA41" s="921"/>
      <c r="CIB41" s="921"/>
      <c r="CIC41" s="921"/>
      <c r="CID41" s="921"/>
      <c r="CIE41" s="921"/>
      <c r="CIF41" s="921"/>
      <c r="CIG41" s="921"/>
      <c r="CIH41" s="921"/>
      <c r="CII41" s="921"/>
      <c r="CIJ41" s="921"/>
      <c r="CIK41" s="921"/>
      <c r="CIL41" s="921"/>
      <c r="CIM41" s="921"/>
      <c r="CIN41" s="921"/>
      <c r="CIO41" s="921"/>
      <c r="CIP41" s="921"/>
      <c r="CIQ41" s="921"/>
      <c r="CIR41" s="921"/>
      <c r="CIS41" s="921"/>
      <c r="CIT41" s="921"/>
      <c r="CIU41" s="921"/>
      <c r="CIV41" s="921"/>
      <c r="CIW41" s="921"/>
      <c r="CIX41" s="921"/>
      <c r="CIY41" s="921"/>
      <c r="CIZ41" s="921"/>
      <c r="CJA41" s="921"/>
      <c r="CJB41" s="921"/>
      <c r="CJC41" s="921"/>
      <c r="CJD41" s="921"/>
      <c r="CJE41" s="921"/>
      <c r="CJF41" s="921"/>
      <c r="CJG41" s="921"/>
      <c r="CJH41" s="921"/>
      <c r="CJI41" s="921"/>
      <c r="CJJ41" s="921"/>
      <c r="CJK41" s="921"/>
      <c r="CJL41" s="921"/>
      <c r="CJM41" s="921"/>
      <c r="CJN41" s="921"/>
      <c r="CJO41" s="921"/>
      <c r="CJP41" s="921"/>
      <c r="CJQ41" s="921"/>
      <c r="CJR41" s="921"/>
      <c r="CJS41" s="921"/>
      <c r="CJT41" s="921"/>
      <c r="CJU41" s="921"/>
      <c r="CJV41" s="921"/>
      <c r="CJW41" s="921"/>
      <c r="CJX41" s="921"/>
      <c r="CJY41" s="921"/>
      <c r="CJZ41" s="921"/>
      <c r="CKA41" s="921"/>
      <c r="CKB41" s="921"/>
      <c r="CKC41" s="921"/>
      <c r="CKD41" s="921"/>
      <c r="CKE41" s="921"/>
      <c r="CKF41" s="921"/>
      <c r="CKG41" s="921"/>
      <c r="CKH41" s="921"/>
      <c r="CKI41" s="921"/>
      <c r="CKJ41" s="921"/>
      <c r="CKK41" s="921"/>
      <c r="CKL41" s="921"/>
      <c r="CKM41" s="921"/>
      <c r="CKN41" s="921"/>
      <c r="CKO41" s="921"/>
      <c r="CKP41" s="921"/>
      <c r="CKQ41" s="921"/>
      <c r="CKR41" s="921"/>
      <c r="CKS41" s="921"/>
      <c r="CKT41" s="921"/>
      <c r="CKU41" s="921"/>
      <c r="CKV41" s="921"/>
      <c r="CKW41" s="921"/>
      <c r="CKX41" s="921"/>
      <c r="CKY41" s="921"/>
      <c r="CKZ41" s="921"/>
      <c r="CLA41" s="921"/>
      <c r="CLB41" s="921"/>
      <c r="CLC41" s="921"/>
      <c r="CLD41" s="921"/>
      <c r="CLE41" s="921"/>
      <c r="CLF41" s="921"/>
      <c r="CLG41" s="921"/>
      <c r="CLH41" s="921"/>
      <c r="CLI41" s="921"/>
      <c r="CLJ41" s="921"/>
      <c r="CLK41" s="921"/>
      <c r="CLL41" s="921"/>
      <c r="CLM41" s="921"/>
      <c r="CLN41" s="921"/>
      <c r="CLO41" s="921"/>
      <c r="CLP41" s="921"/>
      <c r="CLQ41" s="921"/>
      <c r="CLR41" s="921"/>
      <c r="CLS41" s="921"/>
      <c r="CLT41" s="921"/>
      <c r="CLU41" s="921"/>
      <c r="CLV41" s="921"/>
      <c r="CLW41" s="921"/>
      <c r="CLX41" s="921"/>
      <c r="CLY41" s="921"/>
      <c r="CLZ41" s="921"/>
      <c r="CMA41" s="921"/>
      <c r="CMB41" s="921"/>
      <c r="CMC41" s="921"/>
      <c r="CMD41" s="921"/>
      <c r="CME41" s="921"/>
      <c r="CMF41" s="921"/>
      <c r="CMG41" s="921"/>
      <c r="CMH41" s="921"/>
      <c r="CMI41" s="921"/>
      <c r="CMJ41" s="921"/>
      <c r="CMK41" s="921"/>
      <c r="CML41" s="921"/>
      <c r="CMM41" s="921"/>
      <c r="CMN41" s="921"/>
      <c r="CMO41" s="921"/>
      <c r="CMP41" s="921"/>
      <c r="CMQ41" s="921"/>
      <c r="CMR41" s="921"/>
      <c r="CMS41" s="921"/>
      <c r="CMT41" s="921"/>
      <c r="CMU41" s="921"/>
      <c r="CMV41" s="921"/>
      <c r="CMW41" s="921"/>
      <c r="CMX41" s="921"/>
      <c r="CMY41" s="921"/>
      <c r="CMZ41" s="921"/>
      <c r="CNA41" s="921"/>
      <c r="CNB41" s="921"/>
      <c r="CNC41" s="921"/>
      <c r="CND41" s="921"/>
      <c r="CNE41" s="921"/>
      <c r="CNF41" s="921"/>
      <c r="CNG41" s="921"/>
      <c r="CNH41" s="921"/>
      <c r="CNI41" s="921"/>
      <c r="CNJ41" s="921"/>
      <c r="CNK41" s="921"/>
      <c r="CNL41" s="921"/>
      <c r="CNM41" s="921"/>
      <c r="CNN41" s="921"/>
      <c r="CNO41" s="921"/>
      <c r="CNP41" s="921"/>
      <c r="CNQ41" s="921"/>
      <c r="CNR41" s="921"/>
      <c r="CNS41" s="921"/>
      <c r="CNT41" s="921"/>
      <c r="CNU41" s="921"/>
      <c r="CNV41" s="921"/>
      <c r="CNW41" s="921"/>
      <c r="CNX41" s="921"/>
      <c r="CNY41" s="921"/>
      <c r="CNZ41" s="921"/>
      <c r="COA41" s="921"/>
      <c r="COB41" s="921"/>
      <c r="COC41" s="921"/>
      <c r="COD41" s="921"/>
      <c r="COE41" s="921"/>
      <c r="COF41" s="921"/>
      <c r="COG41" s="921"/>
      <c r="COH41" s="921"/>
      <c r="COI41" s="921"/>
      <c r="COJ41" s="921"/>
      <c r="COK41" s="921"/>
      <c r="COL41" s="921"/>
      <c r="COM41" s="921"/>
      <c r="CON41" s="921"/>
      <c r="COO41" s="921"/>
      <c r="COP41" s="921"/>
      <c r="COQ41" s="921"/>
      <c r="COR41" s="921"/>
      <c r="COS41" s="921"/>
      <c r="COT41" s="921"/>
      <c r="COU41" s="921"/>
      <c r="COV41" s="921"/>
      <c r="COW41" s="921"/>
      <c r="COX41" s="921"/>
      <c r="COY41" s="921"/>
      <c r="COZ41" s="921"/>
      <c r="CPA41" s="921"/>
      <c r="CPB41" s="921"/>
      <c r="CPC41" s="921"/>
      <c r="CPD41" s="921"/>
      <c r="CPE41" s="921"/>
      <c r="CPF41" s="921"/>
      <c r="CPG41" s="921"/>
      <c r="CPH41" s="921"/>
      <c r="CPI41" s="921"/>
      <c r="CPJ41" s="921"/>
      <c r="CPK41" s="921"/>
      <c r="CPL41" s="921"/>
      <c r="CPM41" s="921"/>
      <c r="CPN41" s="921"/>
      <c r="CPO41" s="921"/>
      <c r="CPP41" s="921"/>
      <c r="CPQ41" s="921"/>
      <c r="CPR41" s="921"/>
      <c r="CPS41" s="921"/>
      <c r="CPT41" s="921"/>
      <c r="CPU41" s="921"/>
      <c r="CPV41" s="921"/>
      <c r="CPW41" s="921"/>
      <c r="CPX41" s="921"/>
      <c r="CPY41" s="921"/>
      <c r="CPZ41" s="921"/>
      <c r="CQA41" s="921"/>
      <c r="CQB41" s="921"/>
      <c r="CQC41" s="921"/>
      <c r="CQD41" s="921"/>
      <c r="CQE41" s="921"/>
      <c r="CQF41" s="921"/>
      <c r="CQG41" s="921"/>
      <c r="CQH41" s="921"/>
      <c r="CQI41" s="921"/>
      <c r="CQJ41" s="921"/>
      <c r="CQK41" s="921"/>
      <c r="CQL41" s="921"/>
      <c r="CQM41" s="921"/>
      <c r="CQN41" s="921"/>
      <c r="CQO41" s="921"/>
      <c r="CQP41" s="921"/>
      <c r="CQQ41" s="921"/>
      <c r="CQR41" s="921"/>
      <c r="CQS41" s="921"/>
      <c r="CQT41" s="921"/>
      <c r="CQU41" s="921"/>
      <c r="CQV41" s="921"/>
      <c r="CQW41" s="921"/>
      <c r="CQX41" s="921"/>
      <c r="CQY41" s="921"/>
      <c r="CQZ41" s="921"/>
      <c r="CRA41" s="921"/>
      <c r="CRB41" s="921"/>
      <c r="CRC41" s="921"/>
      <c r="CRD41" s="921"/>
      <c r="CRE41" s="921"/>
      <c r="CRF41" s="921"/>
      <c r="CRG41" s="921"/>
      <c r="CRH41" s="921"/>
      <c r="CRI41" s="921"/>
      <c r="CRJ41" s="921"/>
      <c r="CRK41" s="921"/>
      <c r="CRL41" s="921"/>
      <c r="CRM41" s="921"/>
      <c r="CRN41" s="921"/>
      <c r="CRO41" s="921"/>
      <c r="CRP41" s="921"/>
      <c r="CRQ41" s="921"/>
      <c r="CRR41" s="921"/>
      <c r="CRS41" s="921"/>
      <c r="CRT41" s="921"/>
      <c r="CRU41" s="921"/>
      <c r="CRV41" s="921"/>
      <c r="CRW41" s="921"/>
      <c r="CRX41" s="921"/>
      <c r="CRY41" s="921"/>
      <c r="CRZ41" s="921"/>
      <c r="CSA41" s="921"/>
      <c r="CSB41" s="921"/>
      <c r="CSC41" s="921"/>
      <c r="CSD41" s="921"/>
      <c r="CSE41" s="921"/>
      <c r="CSF41" s="921"/>
      <c r="CSG41" s="921"/>
      <c r="CSH41" s="921"/>
      <c r="CSI41" s="921"/>
      <c r="CSJ41" s="921"/>
      <c r="CSK41" s="921"/>
      <c r="CSL41" s="921"/>
      <c r="CSM41" s="921"/>
      <c r="CSN41" s="921"/>
      <c r="CSO41" s="921"/>
      <c r="CSP41" s="921"/>
      <c r="CSQ41" s="921"/>
      <c r="CSR41" s="921"/>
      <c r="CSS41" s="921"/>
      <c r="CST41" s="921"/>
      <c r="CSU41" s="921"/>
      <c r="CSV41" s="921"/>
      <c r="CSW41" s="921"/>
      <c r="CSX41" s="921"/>
      <c r="CSY41" s="921"/>
      <c r="CSZ41" s="921"/>
      <c r="CTA41" s="921"/>
      <c r="CTB41" s="921"/>
      <c r="CTC41" s="921"/>
      <c r="CTD41" s="921"/>
      <c r="CTE41" s="921"/>
      <c r="CTF41" s="921"/>
      <c r="CTG41" s="921"/>
      <c r="CTH41" s="921"/>
      <c r="CTI41" s="921"/>
      <c r="CTJ41" s="921"/>
      <c r="CTK41" s="921"/>
      <c r="CTL41" s="921"/>
      <c r="CTM41" s="921"/>
      <c r="CTN41" s="921"/>
      <c r="CTO41" s="921"/>
      <c r="CTP41" s="921"/>
      <c r="CTQ41" s="921"/>
      <c r="CTR41" s="921"/>
      <c r="CTS41" s="921"/>
      <c r="CTT41" s="921"/>
      <c r="CTU41" s="921"/>
      <c r="CTV41" s="921"/>
      <c r="CTW41" s="921"/>
      <c r="CTX41" s="921"/>
      <c r="CTY41" s="921"/>
      <c r="CTZ41" s="921"/>
      <c r="CUA41" s="921"/>
      <c r="CUB41" s="921"/>
      <c r="CUC41" s="921"/>
      <c r="CUD41" s="921"/>
      <c r="CUE41" s="921"/>
      <c r="CUF41" s="921"/>
      <c r="CUG41" s="921"/>
      <c r="CUH41" s="921"/>
      <c r="CUI41" s="921"/>
      <c r="CUJ41" s="921"/>
      <c r="CUK41" s="921"/>
      <c r="CUL41" s="921"/>
      <c r="CUM41" s="921"/>
      <c r="CUN41" s="921"/>
      <c r="CUO41" s="921"/>
      <c r="CUP41" s="921"/>
      <c r="CUQ41" s="921"/>
      <c r="CUR41" s="921"/>
      <c r="CUS41" s="921"/>
      <c r="CUT41" s="921"/>
      <c r="CUU41" s="921"/>
      <c r="CUV41" s="921"/>
      <c r="CUW41" s="921"/>
      <c r="CUX41" s="921"/>
      <c r="CUY41" s="921"/>
      <c r="CUZ41" s="921"/>
      <c r="CVA41" s="921"/>
      <c r="CVB41" s="921"/>
      <c r="CVC41" s="921"/>
      <c r="CVD41" s="921"/>
      <c r="CVE41" s="921"/>
      <c r="CVF41" s="921"/>
      <c r="CVG41" s="921"/>
      <c r="CVH41" s="921"/>
      <c r="CVI41" s="921"/>
      <c r="CVJ41" s="921"/>
      <c r="CVK41" s="921"/>
      <c r="CVL41" s="921"/>
      <c r="CVM41" s="921"/>
      <c r="CVN41" s="921"/>
      <c r="CVO41" s="921"/>
      <c r="CVP41" s="921"/>
      <c r="CVQ41" s="921"/>
      <c r="CVR41" s="921"/>
      <c r="CVS41" s="921"/>
      <c r="CVT41" s="921"/>
      <c r="CVU41" s="921"/>
      <c r="CVV41" s="921"/>
      <c r="CVW41" s="921"/>
      <c r="CVX41" s="921"/>
      <c r="CVY41" s="921"/>
      <c r="CVZ41" s="921"/>
      <c r="CWA41" s="921"/>
      <c r="CWB41" s="921"/>
      <c r="CWC41" s="921"/>
      <c r="CWD41" s="921"/>
      <c r="CWE41" s="921"/>
      <c r="CWF41" s="921"/>
      <c r="CWG41" s="921"/>
      <c r="CWH41" s="921"/>
      <c r="CWI41" s="921"/>
      <c r="CWJ41" s="921"/>
      <c r="CWK41" s="921"/>
      <c r="CWL41" s="921"/>
      <c r="CWM41" s="921"/>
      <c r="CWN41" s="921"/>
      <c r="CWO41" s="921"/>
      <c r="CWP41" s="921"/>
      <c r="CWQ41" s="921"/>
      <c r="CWR41" s="921"/>
      <c r="CWS41" s="921"/>
      <c r="CWT41" s="921"/>
      <c r="CWU41" s="921"/>
      <c r="CWV41" s="921"/>
      <c r="CWW41" s="921"/>
      <c r="CWX41" s="921"/>
      <c r="CWY41" s="921"/>
      <c r="CWZ41" s="921"/>
      <c r="CXA41" s="921"/>
      <c r="CXB41" s="921"/>
      <c r="CXC41" s="921"/>
      <c r="CXD41" s="921"/>
      <c r="CXE41" s="921"/>
      <c r="CXF41" s="921"/>
      <c r="CXG41" s="921"/>
      <c r="CXH41" s="921"/>
      <c r="CXI41" s="921"/>
      <c r="CXJ41" s="921"/>
      <c r="CXK41" s="921"/>
      <c r="CXL41" s="921"/>
      <c r="CXM41" s="921"/>
      <c r="CXN41" s="921"/>
      <c r="CXO41" s="921"/>
      <c r="CXP41" s="921"/>
      <c r="CXQ41" s="921"/>
      <c r="CXR41" s="921"/>
      <c r="CXS41" s="921"/>
      <c r="CXT41" s="921"/>
      <c r="CXU41" s="921"/>
      <c r="CXV41" s="921"/>
      <c r="CXW41" s="921"/>
      <c r="CXX41" s="921"/>
      <c r="CXY41" s="921"/>
      <c r="CXZ41" s="921"/>
      <c r="CYA41" s="921"/>
      <c r="CYB41" s="921"/>
      <c r="CYC41" s="921"/>
      <c r="CYD41" s="921"/>
      <c r="CYE41" s="921"/>
      <c r="CYF41" s="921"/>
      <c r="CYG41" s="921"/>
      <c r="CYH41" s="921"/>
      <c r="CYI41" s="921"/>
      <c r="CYJ41" s="921"/>
      <c r="CYK41" s="921"/>
      <c r="CYL41" s="921"/>
      <c r="CYM41" s="921"/>
      <c r="CYN41" s="921"/>
      <c r="CYO41" s="921"/>
      <c r="CYP41" s="921"/>
      <c r="CYQ41" s="921"/>
      <c r="CYR41" s="921"/>
      <c r="CYS41" s="921"/>
      <c r="CYT41" s="921"/>
      <c r="CYU41" s="921"/>
      <c r="CYV41" s="921"/>
      <c r="CYW41" s="921"/>
      <c r="CYX41" s="921"/>
      <c r="CYY41" s="921"/>
      <c r="CYZ41" s="921"/>
      <c r="CZA41" s="921"/>
      <c r="CZB41" s="921"/>
      <c r="CZC41" s="921"/>
      <c r="CZD41" s="921"/>
      <c r="CZE41" s="921"/>
      <c r="CZF41" s="921"/>
      <c r="CZG41" s="921"/>
      <c r="CZH41" s="921"/>
      <c r="CZI41" s="921"/>
      <c r="CZJ41" s="921"/>
      <c r="CZK41" s="921"/>
      <c r="CZL41" s="921"/>
      <c r="CZM41" s="921"/>
      <c r="CZN41" s="921"/>
      <c r="CZO41" s="921"/>
      <c r="CZP41" s="921"/>
      <c r="CZQ41" s="921"/>
      <c r="CZR41" s="921"/>
      <c r="CZS41" s="921"/>
      <c r="CZT41" s="921"/>
      <c r="CZU41" s="921"/>
      <c r="CZV41" s="921"/>
      <c r="CZW41" s="921"/>
      <c r="CZX41" s="921"/>
      <c r="CZY41" s="921"/>
      <c r="CZZ41" s="921"/>
      <c r="DAA41" s="921"/>
      <c r="DAB41" s="921"/>
      <c r="DAC41" s="921"/>
      <c r="DAD41" s="921"/>
      <c r="DAE41" s="921"/>
      <c r="DAF41" s="921"/>
      <c r="DAG41" s="921"/>
      <c r="DAH41" s="921"/>
      <c r="DAI41" s="921"/>
      <c r="DAJ41" s="921"/>
      <c r="DAK41" s="921"/>
      <c r="DAL41" s="921"/>
      <c r="DAM41" s="921"/>
      <c r="DAN41" s="921"/>
      <c r="DAO41" s="921"/>
      <c r="DAP41" s="921"/>
      <c r="DAQ41" s="921"/>
      <c r="DAR41" s="921"/>
      <c r="DAS41" s="921"/>
      <c r="DAT41" s="921"/>
      <c r="DAU41" s="921"/>
      <c r="DAV41" s="921"/>
      <c r="DAW41" s="921"/>
      <c r="DAX41" s="921"/>
      <c r="DAY41" s="921"/>
      <c r="DAZ41" s="921"/>
      <c r="DBA41" s="921"/>
      <c r="DBB41" s="921"/>
      <c r="DBC41" s="921"/>
      <c r="DBD41" s="921"/>
      <c r="DBE41" s="921"/>
      <c r="DBF41" s="921"/>
      <c r="DBG41" s="921"/>
      <c r="DBH41" s="921"/>
      <c r="DBI41" s="921"/>
      <c r="DBJ41" s="921"/>
      <c r="DBK41" s="921"/>
      <c r="DBL41" s="921"/>
      <c r="DBM41" s="921"/>
      <c r="DBN41" s="921"/>
      <c r="DBO41" s="921"/>
      <c r="DBP41" s="921"/>
      <c r="DBQ41" s="921"/>
      <c r="DBR41" s="921"/>
      <c r="DBS41" s="921"/>
      <c r="DBT41" s="921"/>
      <c r="DBU41" s="921"/>
      <c r="DBV41" s="921"/>
      <c r="DBW41" s="921"/>
      <c r="DBX41" s="921"/>
      <c r="DBY41" s="921"/>
      <c r="DBZ41" s="921"/>
      <c r="DCA41" s="921"/>
      <c r="DCB41" s="921"/>
      <c r="DCC41" s="921"/>
      <c r="DCD41" s="921"/>
      <c r="DCE41" s="921"/>
      <c r="DCF41" s="921"/>
      <c r="DCG41" s="921"/>
      <c r="DCH41" s="921"/>
      <c r="DCI41" s="921"/>
      <c r="DCJ41" s="921"/>
      <c r="DCK41" s="921"/>
      <c r="DCL41" s="921"/>
      <c r="DCM41" s="921"/>
      <c r="DCN41" s="921"/>
      <c r="DCO41" s="921"/>
      <c r="DCP41" s="921"/>
      <c r="DCQ41" s="921"/>
      <c r="DCR41" s="921"/>
      <c r="DCS41" s="921"/>
      <c r="DCT41" s="921"/>
      <c r="DCU41" s="921"/>
      <c r="DCV41" s="921"/>
      <c r="DCW41" s="921"/>
      <c r="DCX41" s="921"/>
      <c r="DCY41" s="921"/>
      <c r="DCZ41" s="921"/>
      <c r="DDA41" s="921"/>
      <c r="DDB41" s="921"/>
      <c r="DDC41" s="921"/>
      <c r="DDD41" s="921"/>
      <c r="DDE41" s="921"/>
      <c r="DDF41" s="921"/>
      <c r="DDG41" s="921"/>
      <c r="DDH41" s="921"/>
      <c r="DDI41" s="921"/>
      <c r="DDJ41" s="921"/>
      <c r="DDK41" s="921"/>
      <c r="DDL41" s="921"/>
      <c r="DDM41" s="921"/>
      <c r="DDN41" s="921"/>
      <c r="DDO41" s="921"/>
      <c r="DDP41" s="921"/>
      <c r="DDQ41" s="921"/>
      <c r="DDR41" s="921"/>
      <c r="DDS41" s="921"/>
      <c r="DDT41" s="921"/>
      <c r="DDU41" s="921"/>
      <c r="DDV41" s="921"/>
      <c r="DDW41" s="921"/>
      <c r="DDX41" s="921"/>
      <c r="DDY41" s="921"/>
      <c r="DDZ41" s="921"/>
      <c r="DEA41" s="921"/>
      <c r="DEB41" s="921"/>
      <c r="DEC41" s="921"/>
      <c r="DED41" s="921"/>
      <c r="DEE41" s="921"/>
      <c r="DEF41" s="921"/>
      <c r="DEG41" s="921"/>
      <c r="DEH41" s="921"/>
      <c r="DEI41" s="921"/>
      <c r="DEJ41" s="921"/>
      <c r="DEK41" s="921"/>
      <c r="DEL41" s="921"/>
      <c r="DEM41" s="921"/>
      <c r="DEN41" s="921"/>
      <c r="DEO41" s="921"/>
      <c r="DEP41" s="921"/>
      <c r="DEQ41" s="921"/>
      <c r="DER41" s="921"/>
      <c r="DES41" s="921"/>
      <c r="DET41" s="921"/>
      <c r="DEU41" s="921"/>
      <c r="DEV41" s="921"/>
      <c r="DEW41" s="921"/>
      <c r="DEX41" s="921"/>
      <c r="DEY41" s="921"/>
      <c r="DEZ41" s="921"/>
      <c r="DFA41" s="921"/>
      <c r="DFB41" s="921"/>
      <c r="DFC41" s="921"/>
      <c r="DFD41" s="921"/>
      <c r="DFE41" s="921"/>
      <c r="DFF41" s="921"/>
      <c r="DFG41" s="921"/>
      <c r="DFH41" s="921"/>
      <c r="DFI41" s="921"/>
      <c r="DFJ41" s="921"/>
      <c r="DFK41" s="921"/>
      <c r="DFL41" s="921"/>
      <c r="DFM41" s="921"/>
      <c r="DFN41" s="921"/>
      <c r="DFO41" s="921"/>
      <c r="DFP41" s="921"/>
      <c r="DFQ41" s="921"/>
      <c r="DFR41" s="921"/>
      <c r="DFS41" s="921"/>
      <c r="DFT41" s="921"/>
      <c r="DFU41" s="921"/>
      <c r="DFV41" s="921"/>
      <c r="DFW41" s="921"/>
      <c r="DFX41" s="921"/>
      <c r="DFY41" s="921"/>
      <c r="DFZ41" s="921"/>
      <c r="DGA41" s="921"/>
      <c r="DGB41" s="921"/>
      <c r="DGC41" s="921"/>
      <c r="DGD41" s="921"/>
      <c r="DGE41" s="921"/>
      <c r="DGF41" s="921"/>
      <c r="DGG41" s="921"/>
      <c r="DGH41" s="921"/>
      <c r="DGI41" s="921"/>
      <c r="DGJ41" s="921"/>
      <c r="DGK41" s="921"/>
      <c r="DGL41" s="921"/>
      <c r="DGM41" s="921"/>
      <c r="DGN41" s="921"/>
      <c r="DGO41" s="921"/>
      <c r="DGP41" s="921"/>
      <c r="DGQ41" s="921"/>
      <c r="DGR41" s="921"/>
      <c r="DGS41" s="921"/>
      <c r="DGT41" s="921"/>
      <c r="DGU41" s="921"/>
      <c r="DGV41" s="921"/>
      <c r="DGW41" s="921"/>
      <c r="DGX41" s="921"/>
      <c r="DGY41" s="921"/>
      <c r="DGZ41" s="921"/>
      <c r="DHA41" s="921"/>
      <c r="DHB41" s="921"/>
      <c r="DHC41" s="921"/>
      <c r="DHD41" s="921"/>
      <c r="DHE41" s="921"/>
      <c r="DHF41" s="921"/>
      <c r="DHG41" s="921"/>
      <c r="DHH41" s="921"/>
      <c r="DHI41" s="921"/>
      <c r="DHJ41" s="921"/>
      <c r="DHK41" s="921"/>
      <c r="DHL41" s="921"/>
      <c r="DHM41" s="921"/>
      <c r="DHN41" s="921"/>
      <c r="DHO41" s="921"/>
      <c r="DHP41" s="921"/>
      <c r="DHQ41" s="921"/>
      <c r="DHR41" s="921"/>
      <c r="DHS41" s="921"/>
      <c r="DHT41" s="921"/>
      <c r="DHU41" s="921"/>
      <c r="DHV41" s="921"/>
      <c r="DHW41" s="921"/>
      <c r="DHX41" s="921"/>
      <c r="DHY41" s="921"/>
      <c r="DHZ41" s="921"/>
      <c r="DIA41" s="921"/>
      <c r="DIB41" s="921"/>
      <c r="DIC41" s="921"/>
      <c r="DID41" s="921"/>
      <c r="DIE41" s="921"/>
      <c r="DIF41" s="921"/>
      <c r="DIG41" s="921"/>
      <c r="DIH41" s="921"/>
      <c r="DII41" s="921"/>
      <c r="DIJ41" s="921"/>
      <c r="DIK41" s="921"/>
      <c r="DIL41" s="921"/>
      <c r="DIM41" s="921"/>
      <c r="DIN41" s="921"/>
      <c r="DIO41" s="921"/>
      <c r="DIP41" s="921"/>
      <c r="DIQ41" s="921"/>
      <c r="DIR41" s="921"/>
      <c r="DIS41" s="921"/>
      <c r="DIT41" s="921"/>
      <c r="DIU41" s="921"/>
      <c r="DIV41" s="921"/>
      <c r="DIW41" s="921"/>
      <c r="DIX41" s="921"/>
      <c r="DIY41" s="921"/>
      <c r="DIZ41" s="921"/>
      <c r="DJA41" s="921"/>
      <c r="DJB41" s="921"/>
      <c r="DJC41" s="921"/>
      <c r="DJD41" s="921"/>
      <c r="DJE41" s="921"/>
      <c r="DJF41" s="921"/>
      <c r="DJG41" s="921"/>
      <c r="DJH41" s="921"/>
      <c r="DJI41" s="921"/>
      <c r="DJJ41" s="921"/>
      <c r="DJK41" s="921"/>
      <c r="DJL41" s="921"/>
      <c r="DJM41" s="921"/>
      <c r="DJN41" s="921"/>
      <c r="DJO41" s="921"/>
      <c r="DJP41" s="921"/>
      <c r="DJQ41" s="921"/>
      <c r="DJR41" s="921"/>
      <c r="DJS41" s="921"/>
      <c r="DJT41" s="921"/>
      <c r="DJU41" s="921"/>
      <c r="DJV41" s="921"/>
      <c r="DJW41" s="921"/>
      <c r="DJX41" s="921"/>
      <c r="DJY41" s="921"/>
      <c r="DJZ41" s="921"/>
      <c r="DKA41" s="921"/>
      <c r="DKB41" s="921"/>
      <c r="DKC41" s="921"/>
      <c r="DKD41" s="921"/>
      <c r="DKE41" s="921"/>
      <c r="DKF41" s="921"/>
      <c r="DKG41" s="921"/>
      <c r="DKH41" s="921"/>
      <c r="DKI41" s="921"/>
      <c r="DKJ41" s="921"/>
      <c r="DKK41" s="921"/>
      <c r="DKL41" s="921"/>
      <c r="DKM41" s="921"/>
      <c r="DKN41" s="921"/>
      <c r="DKO41" s="921"/>
      <c r="DKP41" s="921"/>
      <c r="DKQ41" s="921"/>
      <c r="DKR41" s="921"/>
      <c r="DKS41" s="921"/>
      <c r="DKT41" s="921"/>
      <c r="DKU41" s="921"/>
      <c r="DKV41" s="921"/>
      <c r="DKW41" s="921"/>
      <c r="DKX41" s="921"/>
      <c r="DKY41" s="921"/>
      <c r="DKZ41" s="921"/>
      <c r="DLA41" s="921"/>
      <c r="DLB41" s="921"/>
      <c r="DLC41" s="921"/>
      <c r="DLD41" s="921"/>
      <c r="DLE41" s="921"/>
      <c r="DLF41" s="921"/>
      <c r="DLG41" s="921"/>
      <c r="DLH41" s="921"/>
      <c r="DLI41" s="921"/>
      <c r="DLJ41" s="921"/>
      <c r="DLK41" s="921"/>
      <c r="DLL41" s="921"/>
      <c r="DLM41" s="921"/>
      <c r="DLN41" s="921"/>
      <c r="DLO41" s="921"/>
      <c r="DLP41" s="921"/>
      <c r="DLQ41" s="921"/>
      <c r="DLR41" s="921"/>
      <c r="DLS41" s="921"/>
      <c r="DLT41" s="921"/>
      <c r="DLU41" s="921"/>
      <c r="DLV41" s="921"/>
      <c r="DLW41" s="921"/>
      <c r="DLX41" s="921"/>
      <c r="DLY41" s="921"/>
      <c r="DLZ41" s="921"/>
      <c r="DMA41" s="921"/>
      <c r="DMB41" s="921"/>
      <c r="DMC41" s="921"/>
      <c r="DMD41" s="921"/>
      <c r="DME41" s="921"/>
      <c r="DMF41" s="921"/>
      <c r="DMG41" s="921"/>
      <c r="DMH41" s="921"/>
      <c r="DMI41" s="921"/>
      <c r="DMJ41" s="921"/>
      <c r="DMK41" s="921"/>
      <c r="DML41" s="921"/>
      <c r="DMM41" s="921"/>
      <c r="DMN41" s="921"/>
      <c r="DMO41" s="921"/>
      <c r="DMP41" s="921"/>
      <c r="DMQ41" s="921"/>
      <c r="DMR41" s="921"/>
      <c r="DMS41" s="921"/>
      <c r="DMT41" s="921"/>
      <c r="DMU41" s="921"/>
      <c r="DMV41" s="921"/>
      <c r="DMW41" s="921"/>
      <c r="DMX41" s="921"/>
      <c r="DMY41" s="921"/>
      <c r="DMZ41" s="921"/>
      <c r="DNA41" s="921"/>
      <c r="DNB41" s="921"/>
      <c r="DNC41" s="921"/>
      <c r="DND41" s="921"/>
      <c r="DNE41" s="921"/>
      <c r="DNF41" s="921"/>
      <c r="DNG41" s="921"/>
      <c r="DNH41" s="921"/>
      <c r="DNI41" s="921"/>
      <c r="DNJ41" s="921"/>
      <c r="DNK41" s="921"/>
      <c r="DNL41" s="921"/>
      <c r="DNM41" s="921"/>
      <c r="DNN41" s="921"/>
      <c r="DNO41" s="921"/>
      <c r="DNP41" s="921"/>
      <c r="DNQ41" s="921"/>
      <c r="DNR41" s="921"/>
      <c r="DNS41" s="921"/>
      <c r="DNT41" s="921"/>
      <c r="DNU41" s="921"/>
      <c r="DNV41" s="921"/>
      <c r="DNW41" s="921"/>
      <c r="DNX41" s="921"/>
      <c r="DNY41" s="921"/>
      <c r="DNZ41" s="921"/>
      <c r="DOA41" s="921"/>
      <c r="DOB41" s="921"/>
      <c r="DOC41" s="921"/>
      <c r="DOD41" s="921"/>
      <c r="DOE41" s="921"/>
      <c r="DOF41" s="921"/>
      <c r="DOG41" s="921"/>
      <c r="DOH41" s="921"/>
      <c r="DOI41" s="921"/>
      <c r="DOJ41" s="921"/>
      <c r="DOK41" s="921"/>
      <c r="DOL41" s="921"/>
      <c r="DOM41" s="921"/>
      <c r="DON41" s="921"/>
      <c r="DOO41" s="921"/>
      <c r="DOP41" s="921"/>
      <c r="DOQ41" s="921"/>
      <c r="DOR41" s="921"/>
      <c r="DOS41" s="921"/>
      <c r="DOT41" s="921"/>
      <c r="DOU41" s="921"/>
      <c r="DOV41" s="921"/>
      <c r="DOW41" s="921"/>
      <c r="DOX41" s="921"/>
      <c r="DOY41" s="921"/>
      <c r="DOZ41" s="921"/>
      <c r="DPA41" s="921"/>
      <c r="DPB41" s="921"/>
      <c r="DPC41" s="921"/>
      <c r="DPD41" s="921"/>
      <c r="DPE41" s="921"/>
      <c r="DPF41" s="921"/>
      <c r="DPG41" s="921"/>
      <c r="DPH41" s="921"/>
      <c r="DPI41" s="921"/>
      <c r="DPJ41" s="921"/>
      <c r="DPK41" s="921"/>
      <c r="DPL41" s="921"/>
      <c r="DPM41" s="921"/>
      <c r="DPN41" s="921"/>
      <c r="DPO41" s="921"/>
      <c r="DPP41" s="921"/>
      <c r="DPQ41" s="921"/>
      <c r="DPR41" s="921"/>
      <c r="DPS41" s="921"/>
      <c r="DPT41" s="921"/>
      <c r="DPU41" s="921"/>
      <c r="DPV41" s="921"/>
      <c r="DPW41" s="921"/>
      <c r="DPX41" s="921"/>
      <c r="DPY41" s="921"/>
      <c r="DPZ41" s="921"/>
      <c r="DQA41" s="921"/>
      <c r="DQB41" s="921"/>
      <c r="DQC41" s="921"/>
      <c r="DQD41" s="921"/>
      <c r="DQE41" s="921"/>
      <c r="DQF41" s="921"/>
      <c r="DQG41" s="921"/>
      <c r="DQH41" s="921"/>
      <c r="DQI41" s="921"/>
      <c r="DQJ41" s="921"/>
      <c r="DQK41" s="921"/>
      <c r="DQL41" s="921"/>
      <c r="DQM41" s="921"/>
      <c r="DQN41" s="921"/>
      <c r="DQO41" s="921"/>
      <c r="DQP41" s="921"/>
      <c r="DQQ41" s="921"/>
      <c r="DQR41" s="921"/>
      <c r="DQS41" s="921"/>
      <c r="DQT41" s="921"/>
      <c r="DQU41" s="921"/>
      <c r="DQV41" s="921"/>
      <c r="DQW41" s="921"/>
      <c r="DQX41" s="921"/>
      <c r="DQY41" s="921"/>
      <c r="DQZ41" s="921"/>
      <c r="DRA41" s="921"/>
      <c r="DRB41" s="921"/>
      <c r="DRC41" s="921"/>
      <c r="DRD41" s="921"/>
      <c r="DRE41" s="921"/>
      <c r="DRF41" s="921"/>
      <c r="DRG41" s="921"/>
      <c r="DRH41" s="921"/>
      <c r="DRI41" s="921"/>
      <c r="DRJ41" s="921"/>
      <c r="DRK41" s="921"/>
      <c r="DRL41" s="921"/>
      <c r="DRM41" s="921"/>
      <c r="DRN41" s="921"/>
      <c r="DRO41" s="921"/>
      <c r="DRP41" s="921"/>
      <c r="DRQ41" s="921"/>
      <c r="DRR41" s="921"/>
      <c r="DRS41" s="921"/>
      <c r="DRT41" s="921"/>
      <c r="DRU41" s="921"/>
      <c r="DRV41" s="921"/>
      <c r="DRW41" s="921"/>
      <c r="DRX41" s="921"/>
      <c r="DRY41" s="921"/>
      <c r="DRZ41" s="921"/>
      <c r="DSA41" s="921"/>
      <c r="DSB41" s="921"/>
      <c r="DSC41" s="921"/>
      <c r="DSD41" s="921"/>
      <c r="DSE41" s="921"/>
      <c r="DSF41" s="921"/>
      <c r="DSG41" s="921"/>
      <c r="DSH41" s="921"/>
      <c r="DSI41" s="921"/>
      <c r="DSJ41" s="921"/>
      <c r="DSK41" s="921"/>
      <c r="DSL41" s="921"/>
      <c r="DSM41" s="921"/>
      <c r="DSN41" s="921"/>
      <c r="DSO41" s="921"/>
      <c r="DSP41" s="921"/>
      <c r="DSQ41" s="921"/>
      <c r="DSR41" s="921"/>
      <c r="DSS41" s="921"/>
      <c r="DST41" s="921"/>
      <c r="DSU41" s="921"/>
      <c r="DSV41" s="921"/>
      <c r="DSW41" s="921"/>
      <c r="DSX41" s="921"/>
      <c r="DSY41" s="921"/>
      <c r="DSZ41" s="921"/>
      <c r="DTA41" s="921"/>
      <c r="DTB41" s="921"/>
      <c r="DTC41" s="921"/>
      <c r="DTD41" s="921"/>
      <c r="DTE41" s="921"/>
      <c r="DTF41" s="921"/>
      <c r="DTG41" s="921"/>
      <c r="DTH41" s="921"/>
      <c r="DTI41" s="921"/>
      <c r="DTJ41" s="921"/>
      <c r="DTK41" s="921"/>
      <c r="DTL41" s="921"/>
      <c r="DTM41" s="921"/>
      <c r="DTN41" s="921"/>
      <c r="DTO41" s="921"/>
      <c r="DTP41" s="921"/>
      <c r="DTQ41" s="921"/>
      <c r="DTR41" s="921"/>
      <c r="DTS41" s="921"/>
      <c r="DTT41" s="921"/>
      <c r="DTU41" s="921"/>
      <c r="DTV41" s="921"/>
      <c r="DTW41" s="921"/>
      <c r="DTX41" s="921"/>
      <c r="DTY41" s="921"/>
      <c r="DTZ41" s="921"/>
      <c r="DUA41" s="921"/>
      <c r="DUB41" s="921"/>
      <c r="DUC41" s="921"/>
      <c r="DUD41" s="921"/>
      <c r="DUE41" s="921"/>
      <c r="DUF41" s="921"/>
      <c r="DUG41" s="921"/>
      <c r="DUH41" s="921"/>
      <c r="DUI41" s="921"/>
      <c r="DUJ41" s="921"/>
      <c r="DUK41" s="921"/>
      <c r="DUL41" s="921"/>
      <c r="DUM41" s="921"/>
      <c r="DUN41" s="921"/>
      <c r="DUO41" s="921"/>
      <c r="DUP41" s="921"/>
      <c r="DUQ41" s="921"/>
      <c r="DUR41" s="921"/>
      <c r="DUS41" s="921"/>
      <c r="DUT41" s="921"/>
      <c r="DUU41" s="921"/>
      <c r="DUV41" s="921"/>
      <c r="DUW41" s="921"/>
      <c r="DUX41" s="921"/>
      <c r="DUY41" s="921"/>
      <c r="DUZ41" s="921"/>
      <c r="DVA41" s="921"/>
      <c r="DVB41" s="921"/>
      <c r="DVC41" s="921"/>
      <c r="DVD41" s="921"/>
      <c r="DVE41" s="921"/>
      <c r="DVF41" s="921"/>
      <c r="DVG41" s="921"/>
      <c r="DVH41" s="921"/>
      <c r="DVI41" s="921"/>
      <c r="DVJ41" s="921"/>
      <c r="DVK41" s="921"/>
      <c r="DVL41" s="921"/>
      <c r="DVM41" s="921"/>
      <c r="DVN41" s="921"/>
      <c r="DVO41" s="921"/>
      <c r="DVP41" s="921"/>
      <c r="DVQ41" s="921"/>
      <c r="DVR41" s="921"/>
      <c r="DVS41" s="921"/>
      <c r="DVT41" s="921"/>
      <c r="DVU41" s="921"/>
      <c r="DVV41" s="921"/>
      <c r="DVW41" s="921"/>
      <c r="DVX41" s="921"/>
      <c r="DVY41" s="921"/>
      <c r="DVZ41" s="921"/>
      <c r="DWA41" s="921"/>
      <c r="DWB41" s="921"/>
      <c r="DWC41" s="921"/>
      <c r="DWD41" s="921"/>
      <c r="DWE41" s="921"/>
      <c r="DWF41" s="921"/>
      <c r="DWG41" s="921"/>
      <c r="DWH41" s="921"/>
      <c r="DWI41" s="921"/>
      <c r="DWJ41" s="921"/>
      <c r="DWK41" s="921"/>
      <c r="DWL41" s="921"/>
      <c r="DWM41" s="921"/>
      <c r="DWN41" s="921"/>
      <c r="DWO41" s="921"/>
      <c r="DWP41" s="921"/>
      <c r="DWQ41" s="921"/>
      <c r="DWR41" s="921"/>
      <c r="DWS41" s="921"/>
      <c r="DWT41" s="921"/>
      <c r="DWU41" s="921"/>
      <c r="DWV41" s="921"/>
      <c r="DWW41" s="921"/>
      <c r="DWX41" s="921"/>
      <c r="DWY41" s="921"/>
      <c r="DWZ41" s="921"/>
      <c r="DXA41" s="921"/>
      <c r="DXB41" s="921"/>
      <c r="DXC41" s="921"/>
      <c r="DXD41" s="921"/>
      <c r="DXE41" s="921"/>
      <c r="DXF41" s="921"/>
      <c r="DXG41" s="921"/>
      <c r="DXH41" s="921"/>
      <c r="DXI41" s="921"/>
      <c r="DXJ41" s="921"/>
      <c r="DXK41" s="921"/>
      <c r="DXL41" s="921"/>
      <c r="DXM41" s="921"/>
      <c r="DXN41" s="921"/>
      <c r="DXO41" s="921"/>
      <c r="DXP41" s="921"/>
      <c r="DXQ41" s="921"/>
      <c r="DXR41" s="921"/>
      <c r="DXS41" s="921"/>
      <c r="DXT41" s="921"/>
      <c r="DXU41" s="921"/>
      <c r="DXV41" s="921"/>
      <c r="DXW41" s="921"/>
      <c r="DXX41" s="921"/>
      <c r="DXY41" s="921"/>
      <c r="DXZ41" s="921"/>
      <c r="DYA41" s="921"/>
      <c r="DYB41" s="921"/>
      <c r="DYC41" s="921"/>
      <c r="DYD41" s="921"/>
      <c r="DYE41" s="921"/>
      <c r="DYF41" s="921"/>
      <c r="DYG41" s="921"/>
      <c r="DYH41" s="921"/>
      <c r="DYI41" s="921"/>
      <c r="DYJ41" s="921"/>
      <c r="DYK41" s="921"/>
      <c r="DYL41" s="921"/>
      <c r="DYM41" s="921"/>
      <c r="DYN41" s="921"/>
      <c r="DYO41" s="921"/>
      <c r="DYP41" s="921"/>
      <c r="DYQ41" s="921"/>
      <c r="DYR41" s="921"/>
      <c r="DYS41" s="921"/>
      <c r="DYT41" s="921"/>
      <c r="DYU41" s="921"/>
      <c r="DYV41" s="921"/>
      <c r="DYW41" s="921"/>
      <c r="DYX41" s="921"/>
      <c r="DYY41" s="921"/>
      <c r="DYZ41" s="921"/>
      <c r="DZA41" s="921"/>
      <c r="DZB41" s="921"/>
      <c r="DZC41" s="921"/>
      <c r="DZD41" s="921"/>
      <c r="DZE41" s="921"/>
      <c r="DZF41" s="921"/>
      <c r="DZG41" s="921"/>
      <c r="DZH41" s="921"/>
      <c r="DZI41" s="921"/>
      <c r="DZJ41" s="921"/>
      <c r="DZK41" s="921"/>
      <c r="DZL41" s="921"/>
      <c r="DZM41" s="921"/>
      <c r="DZN41" s="921"/>
      <c r="DZO41" s="921"/>
      <c r="DZP41" s="921"/>
      <c r="DZQ41" s="921"/>
      <c r="DZR41" s="921"/>
      <c r="DZS41" s="921"/>
      <c r="DZT41" s="921"/>
      <c r="DZU41" s="921"/>
      <c r="DZV41" s="921"/>
      <c r="DZW41" s="921"/>
      <c r="DZX41" s="921"/>
      <c r="DZY41" s="921"/>
      <c r="DZZ41" s="921"/>
      <c r="EAA41" s="921"/>
      <c r="EAB41" s="921"/>
      <c r="EAC41" s="921"/>
      <c r="EAD41" s="921"/>
      <c r="EAE41" s="921"/>
      <c r="EAF41" s="921"/>
      <c r="EAG41" s="921"/>
      <c r="EAH41" s="921"/>
      <c r="EAI41" s="921"/>
      <c r="EAJ41" s="921"/>
      <c r="EAK41" s="921"/>
      <c r="EAL41" s="921"/>
      <c r="EAM41" s="921"/>
      <c r="EAN41" s="921"/>
      <c r="EAO41" s="921"/>
      <c r="EAP41" s="921"/>
      <c r="EAQ41" s="921"/>
      <c r="EAR41" s="921"/>
      <c r="EAS41" s="921"/>
      <c r="EAT41" s="921"/>
      <c r="EAU41" s="921"/>
      <c r="EAV41" s="921"/>
      <c r="EAW41" s="921"/>
      <c r="EAX41" s="921"/>
      <c r="EAY41" s="921"/>
      <c r="EAZ41" s="921"/>
      <c r="EBA41" s="921"/>
      <c r="EBB41" s="921"/>
      <c r="EBC41" s="921"/>
      <c r="EBD41" s="921"/>
      <c r="EBE41" s="921"/>
      <c r="EBF41" s="921"/>
      <c r="EBG41" s="921"/>
      <c r="EBH41" s="921"/>
      <c r="EBI41" s="921"/>
      <c r="EBJ41" s="921"/>
      <c r="EBK41" s="921"/>
      <c r="EBL41" s="921"/>
      <c r="EBM41" s="921"/>
      <c r="EBN41" s="921"/>
      <c r="EBO41" s="921"/>
      <c r="EBP41" s="921"/>
      <c r="EBQ41" s="921"/>
      <c r="EBR41" s="921"/>
      <c r="EBS41" s="921"/>
      <c r="EBT41" s="921"/>
      <c r="EBU41" s="921"/>
      <c r="EBV41" s="921"/>
      <c r="EBW41" s="921"/>
      <c r="EBX41" s="921"/>
      <c r="EBY41" s="921"/>
      <c r="EBZ41" s="921"/>
      <c r="ECA41" s="921"/>
      <c r="ECB41" s="921"/>
      <c r="ECC41" s="921"/>
      <c r="ECD41" s="921"/>
      <c r="ECE41" s="921"/>
      <c r="ECF41" s="921"/>
      <c r="ECG41" s="921"/>
      <c r="ECH41" s="921"/>
      <c r="ECI41" s="921"/>
      <c r="ECJ41" s="921"/>
      <c r="ECK41" s="921"/>
      <c r="ECL41" s="921"/>
      <c r="ECM41" s="921"/>
      <c r="ECN41" s="921"/>
      <c r="ECO41" s="921"/>
      <c r="ECP41" s="921"/>
      <c r="ECQ41" s="921"/>
      <c r="ECR41" s="921"/>
      <c r="ECS41" s="921"/>
      <c r="ECT41" s="921"/>
      <c r="ECU41" s="921"/>
      <c r="ECV41" s="921"/>
      <c r="ECW41" s="921"/>
      <c r="ECX41" s="921"/>
      <c r="ECY41" s="921"/>
      <c r="ECZ41" s="921"/>
      <c r="EDA41" s="921"/>
      <c r="EDB41" s="921"/>
      <c r="EDC41" s="921"/>
      <c r="EDD41" s="921"/>
      <c r="EDE41" s="921"/>
      <c r="EDF41" s="921"/>
      <c r="EDG41" s="921"/>
      <c r="EDH41" s="921"/>
      <c r="EDI41" s="921"/>
      <c r="EDJ41" s="921"/>
      <c r="EDK41" s="921"/>
      <c r="EDL41" s="921"/>
      <c r="EDM41" s="921"/>
      <c r="EDN41" s="921"/>
      <c r="EDO41" s="921"/>
      <c r="EDP41" s="921"/>
      <c r="EDQ41" s="921"/>
      <c r="EDR41" s="921"/>
      <c r="EDS41" s="921"/>
      <c r="EDT41" s="921"/>
      <c r="EDU41" s="921"/>
      <c r="EDV41" s="921"/>
      <c r="EDW41" s="921"/>
      <c r="EDX41" s="921"/>
      <c r="EDY41" s="921"/>
      <c r="EDZ41" s="921"/>
      <c r="EEA41" s="921"/>
      <c r="EEB41" s="921"/>
      <c r="EEC41" s="921"/>
      <c r="EED41" s="921"/>
      <c r="EEE41" s="921"/>
      <c r="EEF41" s="921"/>
      <c r="EEG41" s="921"/>
      <c r="EEH41" s="921"/>
      <c r="EEI41" s="921"/>
      <c r="EEJ41" s="921"/>
      <c r="EEK41" s="921"/>
      <c r="EEL41" s="921"/>
      <c r="EEM41" s="921"/>
      <c r="EEN41" s="921"/>
      <c r="EEO41" s="921"/>
      <c r="EEP41" s="921"/>
      <c r="EEQ41" s="921"/>
      <c r="EER41" s="921"/>
      <c r="EES41" s="921"/>
      <c r="EET41" s="921"/>
      <c r="EEU41" s="921"/>
      <c r="EEV41" s="921"/>
      <c r="EEW41" s="921"/>
      <c r="EEX41" s="921"/>
      <c r="EEY41" s="921"/>
      <c r="EEZ41" s="921"/>
      <c r="EFA41" s="921"/>
      <c r="EFB41" s="921"/>
      <c r="EFC41" s="921"/>
      <c r="EFD41" s="921"/>
      <c r="EFE41" s="921"/>
      <c r="EFF41" s="921"/>
      <c r="EFG41" s="921"/>
      <c r="EFH41" s="921"/>
      <c r="EFI41" s="921"/>
      <c r="EFJ41" s="921"/>
      <c r="EFK41" s="921"/>
      <c r="EFL41" s="921"/>
      <c r="EFM41" s="921"/>
      <c r="EFN41" s="921"/>
      <c r="EFO41" s="921"/>
      <c r="EFP41" s="921"/>
      <c r="EFQ41" s="921"/>
      <c r="EFR41" s="921"/>
      <c r="EFS41" s="921"/>
      <c r="EFT41" s="921"/>
      <c r="EFU41" s="921"/>
      <c r="EFV41" s="921"/>
      <c r="EFW41" s="921"/>
      <c r="EFX41" s="921"/>
      <c r="EFY41" s="921"/>
      <c r="EFZ41" s="921"/>
      <c r="EGA41" s="921"/>
      <c r="EGB41" s="921"/>
      <c r="EGC41" s="921"/>
      <c r="EGD41" s="921"/>
      <c r="EGE41" s="921"/>
      <c r="EGF41" s="921"/>
      <c r="EGG41" s="921"/>
      <c r="EGH41" s="921"/>
      <c r="EGI41" s="921"/>
      <c r="EGJ41" s="921"/>
      <c r="EGK41" s="921"/>
      <c r="EGL41" s="921"/>
      <c r="EGM41" s="921"/>
      <c r="EGN41" s="921"/>
      <c r="EGO41" s="921"/>
      <c r="EGP41" s="921"/>
      <c r="EGQ41" s="921"/>
      <c r="EGR41" s="921"/>
      <c r="EGS41" s="921"/>
      <c r="EGT41" s="921"/>
      <c r="EGU41" s="921"/>
      <c r="EGV41" s="921"/>
      <c r="EGW41" s="921"/>
      <c r="EGX41" s="921"/>
      <c r="EGY41" s="921"/>
      <c r="EGZ41" s="921"/>
      <c r="EHA41" s="921"/>
      <c r="EHB41" s="921"/>
      <c r="EHC41" s="921"/>
      <c r="EHD41" s="921"/>
      <c r="EHE41" s="921"/>
      <c r="EHF41" s="921"/>
      <c r="EHG41" s="921"/>
      <c r="EHH41" s="921"/>
      <c r="EHI41" s="921"/>
      <c r="EHJ41" s="921"/>
      <c r="EHK41" s="921"/>
      <c r="EHL41" s="921"/>
      <c r="EHM41" s="921"/>
      <c r="EHN41" s="921"/>
      <c r="EHO41" s="921"/>
      <c r="EHP41" s="921"/>
      <c r="EHQ41" s="921"/>
      <c r="EHR41" s="921"/>
      <c r="EHS41" s="921"/>
      <c r="EHT41" s="921"/>
      <c r="EHU41" s="921"/>
      <c r="EHV41" s="921"/>
      <c r="EHW41" s="921"/>
      <c r="EHX41" s="921"/>
      <c r="EHY41" s="921"/>
      <c r="EHZ41" s="921"/>
      <c r="EIA41" s="921"/>
      <c r="EIB41" s="921"/>
      <c r="EIC41" s="921"/>
      <c r="EID41" s="921"/>
      <c r="EIE41" s="921"/>
      <c r="EIF41" s="921"/>
      <c r="EIG41" s="921"/>
      <c r="EIH41" s="921"/>
      <c r="EII41" s="921"/>
      <c r="EIJ41" s="921"/>
      <c r="EIK41" s="921"/>
      <c r="EIL41" s="921"/>
      <c r="EIM41" s="921"/>
      <c r="EIN41" s="921"/>
      <c r="EIO41" s="921"/>
      <c r="EIP41" s="921"/>
      <c r="EIQ41" s="921"/>
      <c r="EIR41" s="921"/>
      <c r="EIS41" s="921"/>
      <c r="EIT41" s="921"/>
      <c r="EIU41" s="921"/>
      <c r="EIV41" s="921"/>
      <c r="EIW41" s="921"/>
      <c r="EIX41" s="921"/>
      <c r="EIY41" s="921"/>
      <c r="EIZ41" s="921"/>
      <c r="EJA41" s="921"/>
      <c r="EJB41" s="921"/>
      <c r="EJC41" s="921"/>
      <c r="EJD41" s="921"/>
      <c r="EJE41" s="921"/>
      <c r="EJF41" s="921"/>
      <c r="EJG41" s="921"/>
      <c r="EJH41" s="921"/>
      <c r="EJI41" s="921"/>
      <c r="EJJ41" s="921"/>
      <c r="EJK41" s="921"/>
      <c r="EJL41" s="921"/>
      <c r="EJM41" s="921"/>
      <c r="EJN41" s="921"/>
      <c r="EJO41" s="921"/>
      <c r="EJP41" s="921"/>
      <c r="EJQ41" s="921"/>
      <c r="EJR41" s="921"/>
      <c r="EJS41" s="921"/>
      <c r="EJT41" s="921"/>
      <c r="EJU41" s="921"/>
      <c r="EJV41" s="921"/>
      <c r="EJW41" s="921"/>
      <c r="EJX41" s="921"/>
      <c r="EJY41" s="921"/>
      <c r="EJZ41" s="921"/>
      <c r="EKA41" s="921"/>
      <c r="EKB41" s="921"/>
      <c r="EKC41" s="921"/>
      <c r="EKD41" s="921"/>
      <c r="EKE41" s="921"/>
      <c r="EKF41" s="921"/>
      <c r="EKG41" s="921"/>
      <c r="EKH41" s="921"/>
      <c r="EKI41" s="921"/>
      <c r="EKJ41" s="921"/>
      <c r="EKK41" s="921"/>
      <c r="EKL41" s="921"/>
      <c r="EKM41" s="921"/>
      <c r="EKN41" s="921"/>
      <c r="EKO41" s="921"/>
      <c r="EKP41" s="921"/>
      <c r="EKQ41" s="921"/>
      <c r="EKR41" s="921"/>
      <c r="EKS41" s="921"/>
      <c r="EKT41" s="921"/>
      <c r="EKU41" s="921"/>
      <c r="EKV41" s="921"/>
      <c r="EKW41" s="921"/>
      <c r="EKX41" s="921"/>
      <c r="EKY41" s="921"/>
      <c r="EKZ41" s="921"/>
      <c r="ELA41" s="921"/>
      <c r="ELB41" s="921"/>
      <c r="ELC41" s="921"/>
      <c r="ELD41" s="921"/>
      <c r="ELE41" s="921"/>
      <c r="ELF41" s="921"/>
      <c r="ELG41" s="921"/>
      <c r="ELH41" s="921"/>
      <c r="ELI41" s="921"/>
      <c r="ELJ41" s="921"/>
      <c r="ELK41" s="921"/>
      <c r="ELL41" s="921"/>
      <c r="ELM41" s="921"/>
      <c r="ELN41" s="921"/>
      <c r="ELO41" s="921"/>
      <c r="ELP41" s="921"/>
      <c r="ELQ41" s="921"/>
      <c r="ELR41" s="921"/>
      <c r="ELS41" s="921"/>
      <c r="ELT41" s="921"/>
      <c r="ELU41" s="921"/>
      <c r="ELV41" s="921"/>
      <c r="ELW41" s="921"/>
      <c r="ELX41" s="921"/>
      <c r="ELY41" s="921"/>
      <c r="ELZ41" s="921"/>
      <c r="EMA41" s="921"/>
      <c r="EMB41" s="921"/>
      <c r="EMC41" s="921"/>
      <c r="EMD41" s="921"/>
      <c r="EME41" s="921"/>
      <c r="EMF41" s="921"/>
      <c r="EMG41" s="921"/>
      <c r="EMH41" s="921"/>
      <c r="EMI41" s="921"/>
      <c r="EMJ41" s="921"/>
      <c r="EMK41" s="921"/>
      <c r="EML41" s="921"/>
      <c r="EMM41" s="921"/>
      <c r="EMN41" s="921"/>
      <c r="EMO41" s="921"/>
      <c r="EMP41" s="921"/>
      <c r="EMQ41" s="921"/>
      <c r="EMR41" s="921"/>
      <c r="EMS41" s="921"/>
      <c r="EMT41" s="921"/>
      <c r="EMU41" s="921"/>
      <c r="EMV41" s="921"/>
      <c r="EMW41" s="921"/>
      <c r="EMX41" s="921"/>
      <c r="EMY41" s="921"/>
      <c r="EMZ41" s="921"/>
      <c r="ENA41" s="921"/>
      <c r="ENB41" s="921"/>
      <c r="ENC41" s="921"/>
      <c r="END41" s="921"/>
      <c r="ENE41" s="921"/>
      <c r="ENF41" s="921"/>
      <c r="ENG41" s="921"/>
      <c r="ENH41" s="921"/>
      <c r="ENI41" s="921"/>
      <c r="ENJ41" s="921"/>
      <c r="ENK41" s="921"/>
      <c r="ENL41" s="921"/>
      <c r="ENM41" s="921"/>
      <c r="ENN41" s="921"/>
      <c r="ENO41" s="921"/>
      <c r="ENP41" s="921"/>
      <c r="ENQ41" s="921"/>
      <c r="ENR41" s="921"/>
      <c r="ENS41" s="921"/>
      <c r="ENT41" s="921"/>
      <c r="ENU41" s="921"/>
      <c r="ENV41" s="921"/>
      <c r="ENW41" s="921"/>
      <c r="ENX41" s="921"/>
      <c r="ENY41" s="921"/>
      <c r="ENZ41" s="921"/>
      <c r="EOA41" s="921"/>
      <c r="EOB41" s="921"/>
      <c r="EOC41" s="921"/>
      <c r="EOD41" s="921"/>
      <c r="EOE41" s="921"/>
      <c r="EOF41" s="921"/>
      <c r="EOG41" s="921"/>
      <c r="EOH41" s="921"/>
      <c r="EOI41" s="921"/>
      <c r="EOJ41" s="921"/>
      <c r="EOK41" s="921"/>
      <c r="EOL41" s="921"/>
      <c r="EOM41" s="921"/>
      <c r="EON41" s="921"/>
      <c r="EOO41" s="921"/>
      <c r="EOP41" s="921"/>
      <c r="EOQ41" s="921"/>
      <c r="EOR41" s="921"/>
      <c r="EOS41" s="921"/>
      <c r="EOT41" s="921"/>
      <c r="EOU41" s="921"/>
      <c r="EOV41" s="921"/>
      <c r="EOW41" s="921"/>
      <c r="EOX41" s="921"/>
      <c r="EOY41" s="921"/>
      <c r="EOZ41" s="921"/>
      <c r="EPA41" s="921"/>
      <c r="EPB41" s="921"/>
      <c r="EPC41" s="921"/>
      <c r="EPD41" s="921"/>
      <c r="EPE41" s="921"/>
      <c r="EPF41" s="921"/>
      <c r="EPG41" s="921"/>
      <c r="EPH41" s="921"/>
      <c r="EPI41" s="921"/>
      <c r="EPJ41" s="921"/>
      <c r="EPK41" s="921"/>
      <c r="EPL41" s="921"/>
      <c r="EPM41" s="921"/>
      <c r="EPN41" s="921"/>
      <c r="EPO41" s="921"/>
      <c r="EPP41" s="921"/>
      <c r="EPQ41" s="921"/>
      <c r="EPR41" s="921"/>
      <c r="EPS41" s="921"/>
      <c r="EPT41" s="921"/>
      <c r="EPU41" s="921"/>
      <c r="EPV41" s="921"/>
      <c r="EPW41" s="921"/>
      <c r="EPX41" s="921"/>
      <c r="EPY41" s="921"/>
      <c r="EPZ41" s="921"/>
      <c r="EQA41" s="921"/>
      <c r="EQB41" s="921"/>
      <c r="EQC41" s="921"/>
      <c r="EQD41" s="921"/>
      <c r="EQE41" s="921"/>
      <c r="EQF41" s="921"/>
      <c r="EQG41" s="921"/>
      <c r="EQH41" s="921"/>
      <c r="EQI41" s="921"/>
      <c r="EQJ41" s="921"/>
      <c r="EQK41" s="921"/>
      <c r="EQL41" s="921"/>
      <c r="EQM41" s="921"/>
      <c r="EQN41" s="921"/>
      <c r="EQO41" s="921"/>
      <c r="EQP41" s="921"/>
      <c r="EQQ41" s="921"/>
      <c r="EQR41" s="921"/>
      <c r="EQS41" s="921"/>
      <c r="EQT41" s="921"/>
      <c r="EQU41" s="921"/>
      <c r="EQV41" s="921"/>
      <c r="EQW41" s="921"/>
      <c r="EQX41" s="921"/>
      <c r="EQY41" s="921"/>
      <c r="EQZ41" s="921"/>
      <c r="ERA41" s="921"/>
      <c r="ERB41" s="921"/>
      <c r="ERC41" s="921"/>
      <c r="ERD41" s="921"/>
      <c r="ERE41" s="921"/>
      <c r="ERF41" s="921"/>
      <c r="ERG41" s="921"/>
      <c r="ERH41" s="921"/>
      <c r="ERI41" s="921"/>
      <c r="ERJ41" s="921"/>
      <c r="ERK41" s="921"/>
      <c r="ERL41" s="921"/>
      <c r="ERM41" s="921"/>
      <c r="ERN41" s="921"/>
      <c r="ERO41" s="921"/>
      <c r="ERP41" s="921"/>
      <c r="ERQ41" s="921"/>
      <c r="ERR41" s="921"/>
      <c r="ERS41" s="921"/>
      <c r="ERT41" s="921"/>
      <c r="ERU41" s="921"/>
      <c r="ERV41" s="921"/>
      <c r="ERW41" s="921"/>
      <c r="ERX41" s="921"/>
      <c r="ERY41" s="921"/>
      <c r="ERZ41" s="921"/>
      <c r="ESA41" s="921"/>
      <c r="ESB41" s="921"/>
      <c r="ESC41" s="921"/>
      <c r="ESD41" s="921"/>
      <c r="ESE41" s="921"/>
      <c r="ESF41" s="921"/>
      <c r="ESG41" s="921"/>
      <c r="ESH41" s="921"/>
      <c r="ESI41" s="921"/>
      <c r="ESJ41" s="921"/>
      <c r="ESK41" s="921"/>
      <c r="ESL41" s="921"/>
      <c r="ESM41" s="921"/>
      <c r="ESN41" s="921"/>
      <c r="ESO41" s="921"/>
      <c r="ESP41" s="921"/>
      <c r="ESQ41" s="921"/>
      <c r="ESR41" s="921"/>
      <c r="ESS41" s="921"/>
      <c r="EST41" s="921"/>
      <c r="ESU41" s="921"/>
      <c r="ESV41" s="921"/>
      <c r="ESW41" s="921"/>
      <c r="ESX41" s="921"/>
      <c r="ESY41" s="921"/>
      <c r="ESZ41" s="921"/>
      <c r="ETA41" s="921"/>
      <c r="ETB41" s="921"/>
      <c r="ETC41" s="921"/>
      <c r="ETD41" s="921"/>
      <c r="ETE41" s="921"/>
      <c r="ETF41" s="921"/>
      <c r="ETG41" s="921"/>
      <c r="ETH41" s="921"/>
      <c r="ETI41" s="921"/>
      <c r="ETJ41" s="921"/>
      <c r="ETK41" s="921"/>
      <c r="ETL41" s="921"/>
      <c r="ETM41" s="921"/>
      <c r="ETN41" s="921"/>
      <c r="ETO41" s="921"/>
      <c r="ETP41" s="921"/>
      <c r="ETQ41" s="921"/>
      <c r="ETR41" s="921"/>
      <c r="ETS41" s="921"/>
      <c r="ETT41" s="921"/>
      <c r="ETU41" s="921"/>
      <c r="ETV41" s="921"/>
      <c r="ETW41" s="921"/>
      <c r="ETX41" s="921"/>
      <c r="ETY41" s="921"/>
      <c r="ETZ41" s="921"/>
      <c r="EUA41" s="921"/>
      <c r="EUB41" s="921"/>
      <c r="EUC41" s="921"/>
      <c r="EUD41" s="921"/>
      <c r="EUE41" s="921"/>
      <c r="EUF41" s="921"/>
      <c r="EUG41" s="921"/>
      <c r="EUH41" s="921"/>
      <c r="EUI41" s="921"/>
      <c r="EUJ41" s="921"/>
      <c r="EUK41" s="921"/>
      <c r="EUL41" s="921"/>
      <c r="EUM41" s="921"/>
      <c r="EUN41" s="921"/>
      <c r="EUO41" s="921"/>
      <c r="EUP41" s="921"/>
      <c r="EUQ41" s="921"/>
      <c r="EUR41" s="921"/>
      <c r="EUS41" s="921"/>
      <c r="EUT41" s="921"/>
      <c r="EUU41" s="921"/>
      <c r="EUV41" s="921"/>
      <c r="EUW41" s="921"/>
      <c r="EUX41" s="921"/>
      <c r="EUY41" s="921"/>
      <c r="EUZ41" s="921"/>
      <c r="EVA41" s="921"/>
      <c r="EVB41" s="921"/>
      <c r="EVC41" s="921"/>
      <c r="EVD41" s="921"/>
      <c r="EVE41" s="921"/>
      <c r="EVF41" s="921"/>
      <c r="EVG41" s="921"/>
      <c r="EVH41" s="921"/>
      <c r="EVI41" s="921"/>
      <c r="EVJ41" s="921"/>
      <c r="EVK41" s="921"/>
      <c r="EVL41" s="921"/>
      <c r="EVM41" s="921"/>
      <c r="EVN41" s="921"/>
      <c r="EVO41" s="921"/>
      <c r="EVP41" s="921"/>
      <c r="EVQ41" s="921"/>
      <c r="EVR41" s="921"/>
      <c r="EVS41" s="921"/>
      <c r="EVT41" s="921"/>
      <c r="EVU41" s="921"/>
      <c r="EVV41" s="921"/>
      <c r="EVW41" s="921"/>
      <c r="EVX41" s="921"/>
      <c r="EVY41" s="921"/>
      <c r="EVZ41" s="921"/>
      <c r="EWA41" s="921"/>
      <c r="EWB41" s="921"/>
      <c r="EWC41" s="921"/>
      <c r="EWD41" s="921"/>
      <c r="EWE41" s="921"/>
      <c r="EWF41" s="921"/>
      <c r="EWG41" s="921"/>
      <c r="EWH41" s="921"/>
      <c r="EWI41" s="921"/>
      <c r="EWJ41" s="921"/>
      <c r="EWK41" s="921"/>
      <c r="EWL41" s="921"/>
      <c r="EWM41" s="921"/>
      <c r="EWN41" s="921"/>
      <c r="EWO41" s="921"/>
      <c r="EWP41" s="921"/>
      <c r="EWQ41" s="921"/>
      <c r="EWR41" s="921"/>
      <c r="EWS41" s="921"/>
      <c r="EWT41" s="921"/>
      <c r="EWU41" s="921"/>
      <c r="EWV41" s="921"/>
      <c r="EWW41" s="921"/>
      <c r="EWX41" s="921"/>
      <c r="EWY41" s="921"/>
      <c r="EWZ41" s="921"/>
      <c r="EXA41" s="921"/>
      <c r="EXB41" s="921"/>
      <c r="EXC41" s="921"/>
      <c r="EXD41" s="921"/>
      <c r="EXE41" s="921"/>
      <c r="EXF41" s="921"/>
      <c r="EXG41" s="921"/>
      <c r="EXH41" s="921"/>
      <c r="EXI41" s="921"/>
      <c r="EXJ41" s="921"/>
      <c r="EXK41" s="921"/>
      <c r="EXL41" s="921"/>
      <c r="EXM41" s="921"/>
      <c r="EXN41" s="921"/>
      <c r="EXO41" s="921"/>
      <c r="EXP41" s="921"/>
      <c r="EXQ41" s="921"/>
      <c r="EXR41" s="921"/>
      <c r="EXS41" s="921"/>
      <c r="EXT41" s="921"/>
      <c r="EXU41" s="921"/>
      <c r="EXV41" s="921"/>
      <c r="EXW41" s="921"/>
      <c r="EXX41" s="921"/>
      <c r="EXY41" s="921"/>
      <c r="EXZ41" s="921"/>
      <c r="EYA41" s="921"/>
      <c r="EYB41" s="921"/>
      <c r="EYC41" s="921"/>
      <c r="EYD41" s="921"/>
      <c r="EYE41" s="921"/>
      <c r="EYF41" s="921"/>
      <c r="EYG41" s="921"/>
      <c r="EYH41" s="921"/>
      <c r="EYI41" s="921"/>
      <c r="EYJ41" s="921"/>
      <c r="EYK41" s="921"/>
      <c r="EYL41" s="921"/>
      <c r="EYM41" s="921"/>
      <c r="EYN41" s="921"/>
      <c r="EYO41" s="921"/>
      <c r="EYP41" s="921"/>
      <c r="EYQ41" s="921"/>
      <c r="EYR41" s="921"/>
      <c r="EYS41" s="921"/>
      <c r="EYT41" s="921"/>
      <c r="EYU41" s="921"/>
      <c r="EYV41" s="921"/>
      <c r="EYW41" s="921"/>
      <c r="EYX41" s="921"/>
      <c r="EYY41" s="921"/>
      <c r="EYZ41" s="921"/>
      <c r="EZA41" s="921"/>
      <c r="EZB41" s="921"/>
      <c r="EZC41" s="921"/>
      <c r="EZD41" s="921"/>
      <c r="EZE41" s="921"/>
      <c r="EZF41" s="921"/>
      <c r="EZG41" s="921"/>
      <c r="EZH41" s="921"/>
      <c r="EZI41" s="921"/>
      <c r="EZJ41" s="921"/>
      <c r="EZK41" s="921"/>
      <c r="EZL41" s="921"/>
      <c r="EZM41" s="921"/>
      <c r="EZN41" s="921"/>
      <c r="EZO41" s="921"/>
      <c r="EZP41" s="921"/>
      <c r="EZQ41" s="921"/>
      <c r="EZR41" s="921"/>
      <c r="EZS41" s="921"/>
      <c r="EZT41" s="921"/>
      <c r="EZU41" s="921"/>
      <c r="EZV41" s="921"/>
      <c r="EZW41" s="921"/>
      <c r="EZX41" s="921"/>
      <c r="EZY41" s="921"/>
      <c r="EZZ41" s="921"/>
      <c r="FAA41" s="921"/>
      <c r="FAB41" s="921"/>
      <c r="FAC41" s="921"/>
      <c r="FAD41" s="921"/>
      <c r="FAE41" s="921"/>
      <c r="FAF41" s="921"/>
      <c r="FAG41" s="921"/>
      <c r="FAH41" s="921"/>
      <c r="FAI41" s="921"/>
      <c r="FAJ41" s="921"/>
      <c r="FAK41" s="921"/>
      <c r="FAL41" s="921"/>
      <c r="FAM41" s="921"/>
      <c r="FAN41" s="921"/>
      <c r="FAO41" s="921"/>
      <c r="FAP41" s="921"/>
      <c r="FAQ41" s="921"/>
      <c r="FAR41" s="921"/>
      <c r="FAS41" s="921"/>
      <c r="FAT41" s="921"/>
      <c r="FAU41" s="921"/>
      <c r="FAV41" s="921"/>
      <c r="FAW41" s="921"/>
      <c r="FAX41" s="921"/>
      <c r="FAY41" s="921"/>
      <c r="FAZ41" s="921"/>
      <c r="FBA41" s="921"/>
      <c r="FBB41" s="921"/>
      <c r="FBC41" s="921"/>
      <c r="FBD41" s="921"/>
      <c r="FBE41" s="921"/>
      <c r="FBF41" s="921"/>
      <c r="FBG41" s="921"/>
      <c r="FBH41" s="921"/>
      <c r="FBI41" s="921"/>
      <c r="FBJ41" s="921"/>
      <c r="FBK41" s="921"/>
      <c r="FBL41" s="921"/>
      <c r="FBM41" s="921"/>
      <c r="FBN41" s="921"/>
      <c r="FBO41" s="921"/>
      <c r="FBP41" s="921"/>
      <c r="FBQ41" s="921"/>
      <c r="FBR41" s="921"/>
      <c r="FBS41" s="921"/>
      <c r="FBT41" s="921"/>
      <c r="FBU41" s="921"/>
      <c r="FBV41" s="921"/>
      <c r="FBW41" s="921"/>
      <c r="FBX41" s="921"/>
      <c r="FBY41" s="921"/>
      <c r="FBZ41" s="921"/>
      <c r="FCA41" s="921"/>
      <c r="FCB41" s="921"/>
      <c r="FCC41" s="921"/>
      <c r="FCD41" s="921"/>
      <c r="FCE41" s="921"/>
      <c r="FCF41" s="921"/>
      <c r="FCG41" s="921"/>
      <c r="FCH41" s="921"/>
      <c r="FCI41" s="921"/>
      <c r="FCJ41" s="921"/>
      <c r="FCK41" s="921"/>
      <c r="FCL41" s="921"/>
      <c r="FCM41" s="921"/>
      <c r="FCN41" s="921"/>
      <c r="FCO41" s="921"/>
      <c r="FCP41" s="921"/>
      <c r="FCQ41" s="921"/>
      <c r="FCR41" s="921"/>
      <c r="FCS41" s="921"/>
      <c r="FCT41" s="921"/>
      <c r="FCU41" s="921"/>
      <c r="FCV41" s="921"/>
      <c r="FCW41" s="921"/>
      <c r="FCX41" s="921"/>
      <c r="FCY41" s="921"/>
      <c r="FCZ41" s="921"/>
      <c r="FDA41" s="921"/>
      <c r="FDB41" s="921"/>
      <c r="FDC41" s="921"/>
      <c r="FDD41" s="921"/>
      <c r="FDE41" s="921"/>
      <c r="FDF41" s="921"/>
      <c r="FDG41" s="921"/>
      <c r="FDH41" s="921"/>
      <c r="FDI41" s="921"/>
      <c r="FDJ41" s="921"/>
      <c r="FDK41" s="921"/>
      <c r="FDL41" s="921"/>
      <c r="FDM41" s="921"/>
      <c r="FDN41" s="921"/>
      <c r="FDO41" s="921"/>
      <c r="FDP41" s="921"/>
      <c r="FDQ41" s="921"/>
      <c r="FDR41" s="921"/>
      <c r="FDS41" s="921"/>
      <c r="FDT41" s="921"/>
      <c r="FDU41" s="921"/>
      <c r="FDV41" s="921"/>
      <c r="FDW41" s="921"/>
      <c r="FDX41" s="921"/>
      <c r="FDY41" s="921"/>
      <c r="FDZ41" s="921"/>
      <c r="FEA41" s="921"/>
      <c r="FEB41" s="921"/>
      <c r="FEC41" s="921"/>
      <c r="FED41" s="921"/>
      <c r="FEE41" s="921"/>
      <c r="FEF41" s="921"/>
      <c r="FEG41" s="921"/>
      <c r="FEH41" s="921"/>
      <c r="FEI41" s="921"/>
      <c r="FEJ41" s="921"/>
      <c r="FEK41" s="921"/>
      <c r="FEL41" s="921"/>
      <c r="FEM41" s="921"/>
      <c r="FEN41" s="921"/>
      <c r="FEO41" s="921"/>
      <c r="FEP41" s="921"/>
      <c r="FEQ41" s="921"/>
      <c r="FER41" s="921"/>
      <c r="FES41" s="921"/>
      <c r="FET41" s="921"/>
      <c r="FEU41" s="921"/>
      <c r="FEV41" s="921"/>
      <c r="FEW41" s="921"/>
      <c r="FEX41" s="921"/>
      <c r="FEY41" s="921"/>
      <c r="FEZ41" s="921"/>
      <c r="FFA41" s="921"/>
      <c r="FFB41" s="921"/>
      <c r="FFC41" s="921"/>
      <c r="FFD41" s="921"/>
      <c r="FFE41" s="921"/>
      <c r="FFF41" s="921"/>
      <c r="FFG41" s="921"/>
      <c r="FFH41" s="921"/>
      <c r="FFI41" s="921"/>
      <c r="FFJ41" s="921"/>
      <c r="FFK41" s="921"/>
      <c r="FFL41" s="921"/>
      <c r="FFM41" s="921"/>
      <c r="FFN41" s="921"/>
      <c r="FFO41" s="921"/>
      <c r="FFP41" s="921"/>
      <c r="FFQ41" s="921"/>
      <c r="FFR41" s="921"/>
      <c r="FFS41" s="921"/>
      <c r="FFT41" s="921"/>
      <c r="FFU41" s="921"/>
      <c r="FFV41" s="921"/>
      <c r="FFW41" s="921"/>
      <c r="FFX41" s="921"/>
      <c r="FFY41" s="921"/>
      <c r="FFZ41" s="921"/>
      <c r="FGA41" s="921"/>
      <c r="FGB41" s="921"/>
      <c r="FGC41" s="921"/>
      <c r="FGD41" s="921"/>
      <c r="FGE41" s="921"/>
      <c r="FGF41" s="921"/>
      <c r="FGG41" s="921"/>
      <c r="FGH41" s="921"/>
      <c r="FGI41" s="921"/>
      <c r="FGJ41" s="921"/>
      <c r="FGK41" s="921"/>
      <c r="FGL41" s="921"/>
      <c r="FGM41" s="921"/>
      <c r="FGN41" s="921"/>
      <c r="FGO41" s="921"/>
      <c r="FGP41" s="921"/>
      <c r="FGQ41" s="921"/>
      <c r="FGR41" s="921"/>
      <c r="FGS41" s="921"/>
      <c r="FGT41" s="921"/>
      <c r="FGU41" s="921"/>
      <c r="FGV41" s="921"/>
      <c r="FGW41" s="921"/>
      <c r="FGX41" s="921"/>
      <c r="FGY41" s="921"/>
      <c r="FGZ41" s="921"/>
      <c r="FHA41" s="921"/>
      <c r="FHB41" s="921"/>
      <c r="FHC41" s="921"/>
      <c r="FHD41" s="921"/>
      <c r="FHE41" s="921"/>
      <c r="FHF41" s="921"/>
      <c r="FHG41" s="921"/>
      <c r="FHH41" s="921"/>
      <c r="FHI41" s="921"/>
      <c r="FHJ41" s="921"/>
      <c r="FHK41" s="921"/>
      <c r="FHL41" s="921"/>
      <c r="FHM41" s="921"/>
      <c r="FHN41" s="921"/>
      <c r="FHO41" s="921"/>
      <c r="FHP41" s="921"/>
      <c r="FHQ41" s="921"/>
      <c r="FHR41" s="921"/>
      <c r="FHS41" s="921"/>
      <c r="FHT41" s="921"/>
      <c r="FHU41" s="921"/>
      <c r="FHV41" s="921"/>
      <c r="FHW41" s="921"/>
      <c r="FHX41" s="921"/>
      <c r="FHY41" s="921"/>
      <c r="FHZ41" s="921"/>
      <c r="FIA41" s="921"/>
      <c r="FIB41" s="921"/>
      <c r="FIC41" s="921"/>
      <c r="FID41" s="921"/>
      <c r="FIE41" s="921"/>
      <c r="FIF41" s="921"/>
      <c r="FIG41" s="921"/>
      <c r="FIH41" s="921"/>
      <c r="FII41" s="921"/>
      <c r="FIJ41" s="921"/>
      <c r="FIK41" s="921"/>
      <c r="FIL41" s="921"/>
      <c r="FIM41" s="921"/>
      <c r="FIN41" s="921"/>
      <c r="FIO41" s="921"/>
      <c r="FIP41" s="921"/>
      <c r="FIQ41" s="921"/>
      <c r="FIR41" s="921"/>
      <c r="FIS41" s="921"/>
      <c r="FIT41" s="921"/>
      <c r="FIU41" s="921"/>
      <c r="FIV41" s="921"/>
      <c r="FIW41" s="921"/>
      <c r="FIX41" s="921"/>
      <c r="FIY41" s="921"/>
      <c r="FIZ41" s="921"/>
      <c r="FJA41" s="921"/>
      <c r="FJB41" s="921"/>
      <c r="FJC41" s="921"/>
      <c r="FJD41" s="921"/>
      <c r="FJE41" s="921"/>
      <c r="FJF41" s="921"/>
      <c r="FJG41" s="921"/>
      <c r="FJH41" s="921"/>
      <c r="FJI41" s="921"/>
      <c r="FJJ41" s="921"/>
      <c r="FJK41" s="921"/>
      <c r="FJL41" s="921"/>
      <c r="FJM41" s="921"/>
      <c r="FJN41" s="921"/>
      <c r="FJO41" s="921"/>
      <c r="FJP41" s="921"/>
      <c r="FJQ41" s="921"/>
      <c r="FJR41" s="921"/>
      <c r="FJS41" s="921"/>
      <c r="FJT41" s="921"/>
      <c r="FJU41" s="921"/>
      <c r="FJV41" s="921"/>
      <c r="FJW41" s="921"/>
      <c r="FJX41" s="921"/>
      <c r="FJY41" s="921"/>
      <c r="FJZ41" s="921"/>
      <c r="FKA41" s="921"/>
      <c r="FKB41" s="921"/>
      <c r="FKC41" s="921"/>
      <c r="FKD41" s="921"/>
      <c r="FKE41" s="921"/>
      <c r="FKF41" s="921"/>
      <c r="FKG41" s="921"/>
      <c r="FKH41" s="921"/>
      <c r="FKI41" s="921"/>
      <c r="FKJ41" s="921"/>
      <c r="FKK41" s="921"/>
      <c r="FKL41" s="921"/>
      <c r="FKM41" s="921"/>
      <c r="FKN41" s="921"/>
      <c r="FKO41" s="921"/>
      <c r="FKP41" s="921"/>
      <c r="FKQ41" s="921"/>
      <c r="FKR41" s="921"/>
      <c r="FKS41" s="921"/>
      <c r="FKT41" s="921"/>
      <c r="FKU41" s="921"/>
      <c r="FKV41" s="921"/>
      <c r="FKW41" s="921"/>
      <c r="FKX41" s="921"/>
      <c r="FKY41" s="921"/>
      <c r="FKZ41" s="921"/>
      <c r="FLA41" s="921"/>
      <c r="FLB41" s="921"/>
      <c r="FLC41" s="921"/>
      <c r="FLD41" s="921"/>
      <c r="FLE41" s="921"/>
      <c r="FLF41" s="921"/>
      <c r="FLG41" s="921"/>
      <c r="FLH41" s="921"/>
      <c r="FLI41" s="921"/>
      <c r="FLJ41" s="921"/>
      <c r="FLK41" s="921"/>
      <c r="FLL41" s="921"/>
      <c r="FLM41" s="921"/>
      <c r="FLN41" s="921"/>
      <c r="FLO41" s="921"/>
      <c r="FLP41" s="921"/>
      <c r="FLQ41" s="921"/>
      <c r="FLR41" s="921"/>
      <c r="FLS41" s="921"/>
      <c r="FLT41" s="921"/>
      <c r="FLU41" s="921"/>
      <c r="FLV41" s="921"/>
      <c r="FLW41" s="921"/>
      <c r="FLX41" s="921"/>
      <c r="FLY41" s="921"/>
      <c r="FLZ41" s="921"/>
      <c r="FMA41" s="921"/>
      <c r="FMB41" s="921"/>
      <c r="FMC41" s="921"/>
      <c r="FMD41" s="921"/>
      <c r="FME41" s="921"/>
      <c r="FMF41" s="921"/>
      <c r="FMG41" s="921"/>
      <c r="FMH41" s="921"/>
      <c r="FMI41" s="921"/>
      <c r="FMJ41" s="921"/>
      <c r="FMK41" s="921"/>
      <c r="FML41" s="921"/>
      <c r="FMM41" s="921"/>
      <c r="FMN41" s="921"/>
      <c r="FMO41" s="921"/>
      <c r="FMP41" s="921"/>
      <c r="FMQ41" s="921"/>
      <c r="FMR41" s="921"/>
      <c r="FMS41" s="921"/>
      <c r="FMT41" s="921"/>
      <c r="FMU41" s="921"/>
      <c r="FMV41" s="921"/>
      <c r="FMW41" s="921"/>
      <c r="FMX41" s="921"/>
      <c r="FMY41" s="921"/>
      <c r="FMZ41" s="921"/>
      <c r="FNA41" s="921"/>
      <c r="FNB41" s="921"/>
      <c r="FNC41" s="921"/>
      <c r="FND41" s="921"/>
      <c r="FNE41" s="921"/>
      <c r="FNF41" s="921"/>
      <c r="FNG41" s="921"/>
      <c r="FNH41" s="921"/>
      <c r="FNI41" s="921"/>
      <c r="FNJ41" s="921"/>
      <c r="FNK41" s="921"/>
      <c r="FNL41" s="921"/>
      <c r="FNM41" s="921"/>
      <c r="FNN41" s="921"/>
      <c r="FNO41" s="921"/>
      <c r="FNP41" s="921"/>
      <c r="FNQ41" s="921"/>
      <c r="FNR41" s="921"/>
      <c r="FNS41" s="921"/>
      <c r="FNT41" s="921"/>
      <c r="FNU41" s="921"/>
      <c r="FNV41" s="921"/>
      <c r="FNW41" s="921"/>
      <c r="FNX41" s="921"/>
      <c r="FNY41" s="921"/>
      <c r="FNZ41" s="921"/>
      <c r="FOA41" s="921"/>
      <c r="FOB41" s="921"/>
      <c r="FOC41" s="921"/>
      <c r="FOD41" s="921"/>
      <c r="FOE41" s="921"/>
      <c r="FOF41" s="921"/>
      <c r="FOG41" s="921"/>
      <c r="FOH41" s="921"/>
      <c r="FOI41" s="921"/>
      <c r="FOJ41" s="921"/>
      <c r="FOK41" s="921"/>
      <c r="FOL41" s="921"/>
      <c r="FOM41" s="921"/>
      <c r="FON41" s="921"/>
      <c r="FOO41" s="921"/>
      <c r="FOP41" s="921"/>
      <c r="FOQ41" s="921"/>
      <c r="FOR41" s="921"/>
      <c r="FOS41" s="921"/>
      <c r="FOT41" s="921"/>
      <c r="FOU41" s="921"/>
      <c r="FOV41" s="921"/>
      <c r="FOW41" s="921"/>
      <c r="FOX41" s="921"/>
      <c r="FOY41" s="921"/>
      <c r="FOZ41" s="921"/>
      <c r="FPA41" s="921"/>
      <c r="FPB41" s="921"/>
      <c r="FPC41" s="921"/>
      <c r="FPD41" s="921"/>
      <c r="FPE41" s="921"/>
      <c r="FPF41" s="921"/>
      <c r="FPG41" s="921"/>
      <c r="FPH41" s="921"/>
      <c r="FPI41" s="921"/>
      <c r="FPJ41" s="921"/>
      <c r="FPK41" s="921"/>
      <c r="FPL41" s="921"/>
      <c r="FPM41" s="921"/>
      <c r="FPN41" s="921"/>
      <c r="FPO41" s="921"/>
      <c r="FPP41" s="921"/>
      <c r="FPQ41" s="921"/>
      <c r="FPR41" s="921"/>
      <c r="FPS41" s="921"/>
      <c r="FPT41" s="921"/>
      <c r="FPU41" s="921"/>
      <c r="FPV41" s="921"/>
      <c r="FPW41" s="921"/>
      <c r="FPX41" s="921"/>
      <c r="FPY41" s="921"/>
      <c r="FPZ41" s="921"/>
      <c r="FQA41" s="921"/>
      <c r="FQB41" s="921"/>
      <c r="FQC41" s="921"/>
      <c r="FQD41" s="921"/>
      <c r="FQE41" s="921"/>
      <c r="FQF41" s="921"/>
      <c r="FQG41" s="921"/>
      <c r="FQH41" s="921"/>
      <c r="FQI41" s="921"/>
      <c r="FQJ41" s="921"/>
      <c r="FQK41" s="921"/>
      <c r="FQL41" s="921"/>
      <c r="FQM41" s="921"/>
      <c r="FQN41" s="921"/>
      <c r="FQO41" s="921"/>
      <c r="FQP41" s="921"/>
      <c r="FQQ41" s="921"/>
      <c r="FQR41" s="921"/>
      <c r="FQS41" s="921"/>
      <c r="FQT41" s="921"/>
      <c r="FQU41" s="921"/>
      <c r="FQV41" s="921"/>
      <c r="FQW41" s="921"/>
      <c r="FQX41" s="921"/>
      <c r="FQY41" s="921"/>
      <c r="FQZ41" s="921"/>
      <c r="FRA41" s="921"/>
      <c r="FRB41" s="921"/>
      <c r="FRC41" s="921"/>
      <c r="FRD41" s="921"/>
      <c r="FRE41" s="921"/>
      <c r="FRF41" s="921"/>
      <c r="FRG41" s="921"/>
      <c r="FRH41" s="921"/>
      <c r="FRI41" s="921"/>
      <c r="FRJ41" s="921"/>
      <c r="FRK41" s="921"/>
      <c r="FRL41" s="921"/>
      <c r="FRM41" s="921"/>
      <c r="FRN41" s="921"/>
      <c r="FRO41" s="921"/>
      <c r="FRP41" s="921"/>
      <c r="FRQ41" s="921"/>
      <c r="FRR41" s="921"/>
      <c r="FRS41" s="921"/>
      <c r="FRT41" s="921"/>
      <c r="FRU41" s="921"/>
      <c r="FRV41" s="921"/>
      <c r="FRW41" s="921"/>
      <c r="FRX41" s="921"/>
      <c r="FRY41" s="921"/>
      <c r="FRZ41" s="921"/>
      <c r="FSA41" s="921"/>
      <c r="FSB41" s="921"/>
      <c r="FSC41" s="921"/>
      <c r="FSD41" s="921"/>
      <c r="FSE41" s="921"/>
      <c r="FSF41" s="921"/>
      <c r="FSG41" s="921"/>
      <c r="FSH41" s="921"/>
      <c r="FSI41" s="921"/>
      <c r="FSJ41" s="921"/>
      <c r="FSK41" s="921"/>
      <c r="FSL41" s="921"/>
      <c r="FSM41" s="921"/>
      <c r="FSN41" s="921"/>
      <c r="FSO41" s="921"/>
      <c r="FSP41" s="921"/>
      <c r="FSQ41" s="921"/>
      <c r="FSR41" s="921"/>
      <c r="FSS41" s="921"/>
      <c r="FST41" s="921"/>
      <c r="FSU41" s="921"/>
      <c r="FSV41" s="921"/>
      <c r="FSW41" s="921"/>
      <c r="FSX41" s="921"/>
      <c r="FSY41" s="921"/>
      <c r="FSZ41" s="921"/>
      <c r="FTA41" s="921"/>
      <c r="FTB41" s="921"/>
      <c r="FTC41" s="921"/>
      <c r="FTD41" s="921"/>
      <c r="FTE41" s="921"/>
      <c r="FTF41" s="921"/>
      <c r="FTG41" s="921"/>
      <c r="FTH41" s="921"/>
      <c r="FTI41" s="921"/>
      <c r="FTJ41" s="921"/>
      <c r="FTK41" s="921"/>
      <c r="FTL41" s="921"/>
      <c r="FTM41" s="921"/>
      <c r="FTN41" s="921"/>
      <c r="FTO41" s="921"/>
      <c r="FTP41" s="921"/>
      <c r="FTQ41" s="921"/>
      <c r="FTR41" s="921"/>
      <c r="FTS41" s="921"/>
      <c r="FTT41" s="921"/>
      <c r="FTU41" s="921"/>
      <c r="FTV41" s="921"/>
      <c r="FTW41" s="921"/>
      <c r="FTX41" s="921"/>
      <c r="FTY41" s="921"/>
      <c r="FTZ41" s="921"/>
      <c r="FUA41" s="921"/>
      <c r="FUB41" s="921"/>
      <c r="FUC41" s="921"/>
      <c r="FUD41" s="921"/>
      <c r="FUE41" s="921"/>
      <c r="FUF41" s="921"/>
      <c r="FUG41" s="921"/>
      <c r="FUH41" s="921"/>
      <c r="FUI41" s="921"/>
      <c r="FUJ41" s="921"/>
      <c r="FUK41" s="921"/>
      <c r="FUL41" s="921"/>
      <c r="FUM41" s="921"/>
      <c r="FUN41" s="921"/>
      <c r="FUO41" s="921"/>
      <c r="FUP41" s="921"/>
      <c r="FUQ41" s="921"/>
      <c r="FUR41" s="921"/>
      <c r="FUS41" s="921"/>
      <c r="FUT41" s="921"/>
      <c r="FUU41" s="921"/>
      <c r="FUV41" s="921"/>
      <c r="FUW41" s="921"/>
      <c r="FUX41" s="921"/>
      <c r="FUY41" s="921"/>
      <c r="FUZ41" s="921"/>
      <c r="FVA41" s="921"/>
      <c r="FVB41" s="921"/>
      <c r="FVC41" s="921"/>
      <c r="FVD41" s="921"/>
      <c r="FVE41" s="921"/>
      <c r="FVF41" s="921"/>
      <c r="FVG41" s="921"/>
      <c r="FVH41" s="921"/>
      <c r="FVI41" s="921"/>
      <c r="FVJ41" s="921"/>
      <c r="FVK41" s="921"/>
      <c r="FVL41" s="921"/>
      <c r="FVM41" s="921"/>
      <c r="FVN41" s="921"/>
      <c r="FVO41" s="921"/>
      <c r="FVP41" s="921"/>
      <c r="FVQ41" s="921"/>
      <c r="FVR41" s="921"/>
      <c r="FVS41" s="921"/>
      <c r="FVT41" s="921"/>
      <c r="FVU41" s="921"/>
      <c r="FVV41" s="921"/>
      <c r="FVW41" s="921"/>
      <c r="FVX41" s="921"/>
      <c r="FVY41" s="921"/>
      <c r="FVZ41" s="921"/>
      <c r="FWA41" s="921"/>
      <c r="FWB41" s="921"/>
      <c r="FWC41" s="921"/>
      <c r="FWD41" s="921"/>
      <c r="FWE41" s="921"/>
      <c r="FWF41" s="921"/>
      <c r="FWG41" s="921"/>
      <c r="FWH41" s="921"/>
      <c r="FWI41" s="921"/>
      <c r="FWJ41" s="921"/>
      <c r="FWK41" s="921"/>
      <c r="FWL41" s="921"/>
      <c r="FWM41" s="921"/>
      <c r="FWN41" s="921"/>
      <c r="FWO41" s="921"/>
      <c r="FWP41" s="921"/>
      <c r="FWQ41" s="921"/>
      <c r="FWR41" s="921"/>
      <c r="FWS41" s="921"/>
      <c r="FWT41" s="921"/>
      <c r="FWU41" s="921"/>
      <c r="FWV41" s="921"/>
      <c r="FWW41" s="921"/>
      <c r="FWX41" s="921"/>
      <c r="FWY41" s="921"/>
      <c r="FWZ41" s="921"/>
      <c r="FXA41" s="921"/>
      <c r="FXB41" s="921"/>
      <c r="FXC41" s="921"/>
      <c r="FXD41" s="921"/>
      <c r="FXE41" s="921"/>
      <c r="FXF41" s="921"/>
      <c r="FXG41" s="921"/>
      <c r="FXH41" s="921"/>
      <c r="FXI41" s="921"/>
      <c r="FXJ41" s="921"/>
      <c r="FXK41" s="921"/>
      <c r="FXL41" s="921"/>
      <c r="FXM41" s="921"/>
      <c r="FXN41" s="921"/>
      <c r="FXO41" s="921"/>
      <c r="FXP41" s="921"/>
      <c r="FXQ41" s="921"/>
      <c r="FXR41" s="921"/>
      <c r="FXS41" s="921"/>
      <c r="FXT41" s="921"/>
      <c r="FXU41" s="921"/>
      <c r="FXV41" s="921"/>
      <c r="FXW41" s="921"/>
      <c r="FXX41" s="921"/>
      <c r="FXY41" s="921"/>
      <c r="FXZ41" s="921"/>
      <c r="FYA41" s="921"/>
      <c r="FYB41" s="921"/>
      <c r="FYC41" s="921"/>
      <c r="FYD41" s="921"/>
      <c r="FYE41" s="921"/>
      <c r="FYF41" s="921"/>
      <c r="FYG41" s="921"/>
      <c r="FYH41" s="921"/>
      <c r="FYI41" s="921"/>
      <c r="FYJ41" s="921"/>
      <c r="FYK41" s="921"/>
      <c r="FYL41" s="921"/>
      <c r="FYM41" s="921"/>
      <c r="FYN41" s="921"/>
      <c r="FYO41" s="921"/>
      <c r="FYP41" s="921"/>
      <c r="FYQ41" s="921"/>
      <c r="FYR41" s="921"/>
      <c r="FYS41" s="921"/>
      <c r="FYT41" s="921"/>
      <c r="FYU41" s="921"/>
      <c r="FYV41" s="921"/>
      <c r="FYW41" s="921"/>
      <c r="FYX41" s="921"/>
      <c r="FYY41" s="921"/>
      <c r="FYZ41" s="921"/>
      <c r="FZA41" s="921"/>
      <c r="FZB41" s="921"/>
      <c r="FZC41" s="921"/>
      <c r="FZD41" s="921"/>
      <c r="FZE41" s="921"/>
      <c r="FZF41" s="921"/>
      <c r="FZG41" s="921"/>
      <c r="FZH41" s="921"/>
      <c r="FZI41" s="921"/>
      <c r="FZJ41" s="921"/>
      <c r="FZK41" s="921"/>
      <c r="FZL41" s="921"/>
      <c r="FZM41" s="921"/>
      <c r="FZN41" s="921"/>
      <c r="FZO41" s="921"/>
      <c r="FZP41" s="921"/>
      <c r="FZQ41" s="921"/>
      <c r="FZR41" s="921"/>
      <c r="FZS41" s="921"/>
      <c r="FZT41" s="921"/>
      <c r="FZU41" s="921"/>
      <c r="FZV41" s="921"/>
      <c r="FZW41" s="921"/>
      <c r="FZX41" s="921"/>
      <c r="FZY41" s="921"/>
      <c r="FZZ41" s="921"/>
      <c r="GAA41" s="921"/>
      <c r="GAB41" s="921"/>
      <c r="GAC41" s="921"/>
      <c r="GAD41" s="921"/>
      <c r="GAE41" s="921"/>
      <c r="GAF41" s="921"/>
      <c r="GAG41" s="921"/>
      <c r="GAH41" s="921"/>
      <c r="GAI41" s="921"/>
      <c r="GAJ41" s="921"/>
      <c r="GAK41" s="921"/>
      <c r="GAL41" s="921"/>
      <c r="GAM41" s="921"/>
      <c r="GAN41" s="921"/>
      <c r="GAO41" s="921"/>
      <c r="GAP41" s="921"/>
      <c r="GAQ41" s="921"/>
      <c r="GAR41" s="921"/>
      <c r="GAS41" s="921"/>
      <c r="GAT41" s="921"/>
      <c r="GAU41" s="921"/>
      <c r="GAV41" s="921"/>
      <c r="GAW41" s="921"/>
      <c r="GAX41" s="921"/>
      <c r="GAY41" s="921"/>
      <c r="GAZ41" s="921"/>
      <c r="GBA41" s="921"/>
      <c r="GBB41" s="921"/>
      <c r="GBC41" s="921"/>
      <c r="GBD41" s="921"/>
      <c r="GBE41" s="921"/>
      <c r="GBF41" s="921"/>
      <c r="GBG41" s="921"/>
      <c r="GBH41" s="921"/>
      <c r="GBI41" s="921"/>
      <c r="GBJ41" s="921"/>
      <c r="GBK41" s="921"/>
      <c r="GBL41" s="921"/>
      <c r="GBM41" s="921"/>
      <c r="GBN41" s="921"/>
      <c r="GBO41" s="921"/>
      <c r="GBP41" s="921"/>
      <c r="GBQ41" s="921"/>
      <c r="GBR41" s="921"/>
      <c r="GBS41" s="921"/>
      <c r="GBT41" s="921"/>
      <c r="GBU41" s="921"/>
      <c r="GBV41" s="921"/>
      <c r="GBW41" s="921"/>
      <c r="GBX41" s="921"/>
      <c r="GBY41" s="921"/>
      <c r="GBZ41" s="921"/>
      <c r="GCA41" s="921"/>
      <c r="GCB41" s="921"/>
      <c r="GCC41" s="921"/>
      <c r="GCD41" s="921"/>
      <c r="GCE41" s="921"/>
      <c r="GCF41" s="921"/>
      <c r="GCG41" s="921"/>
      <c r="GCH41" s="921"/>
      <c r="GCI41" s="921"/>
      <c r="GCJ41" s="921"/>
      <c r="GCK41" s="921"/>
      <c r="GCL41" s="921"/>
      <c r="GCM41" s="921"/>
      <c r="GCN41" s="921"/>
      <c r="GCO41" s="921"/>
      <c r="GCP41" s="921"/>
      <c r="GCQ41" s="921"/>
      <c r="GCR41" s="921"/>
      <c r="GCS41" s="921"/>
      <c r="GCT41" s="921"/>
      <c r="GCU41" s="921"/>
      <c r="GCV41" s="921"/>
      <c r="GCW41" s="921"/>
      <c r="GCX41" s="921"/>
      <c r="GCY41" s="921"/>
      <c r="GCZ41" s="921"/>
      <c r="GDA41" s="921"/>
      <c r="GDB41" s="921"/>
      <c r="GDC41" s="921"/>
      <c r="GDD41" s="921"/>
      <c r="GDE41" s="921"/>
      <c r="GDF41" s="921"/>
      <c r="GDG41" s="921"/>
      <c r="GDH41" s="921"/>
      <c r="GDI41" s="921"/>
      <c r="GDJ41" s="921"/>
      <c r="GDK41" s="921"/>
      <c r="GDL41" s="921"/>
      <c r="GDM41" s="921"/>
      <c r="GDN41" s="921"/>
      <c r="GDO41" s="921"/>
      <c r="GDP41" s="921"/>
      <c r="GDQ41" s="921"/>
      <c r="GDR41" s="921"/>
      <c r="GDS41" s="921"/>
      <c r="GDT41" s="921"/>
      <c r="GDU41" s="921"/>
      <c r="GDV41" s="921"/>
      <c r="GDW41" s="921"/>
      <c r="GDX41" s="921"/>
      <c r="GDY41" s="921"/>
      <c r="GDZ41" s="921"/>
      <c r="GEA41" s="921"/>
      <c r="GEB41" s="921"/>
      <c r="GEC41" s="921"/>
      <c r="GED41" s="921"/>
      <c r="GEE41" s="921"/>
      <c r="GEF41" s="921"/>
      <c r="GEG41" s="921"/>
      <c r="GEH41" s="921"/>
      <c r="GEI41" s="921"/>
      <c r="GEJ41" s="921"/>
      <c r="GEK41" s="921"/>
      <c r="GEL41" s="921"/>
      <c r="GEM41" s="921"/>
      <c r="GEN41" s="921"/>
      <c r="GEO41" s="921"/>
      <c r="GEP41" s="921"/>
      <c r="GEQ41" s="921"/>
      <c r="GER41" s="921"/>
      <c r="GES41" s="921"/>
      <c r="GET41" s="921"/>
      <c r="GEU41" s="921"/>
      <c r="GEV41" s="921"/>
      <c r="GEW41" s="921"/>
      <c r="GEX41" s="921"/>
      <c r="GEY41" s="921"/>
      <c r="GEZ41" s="921"/>
      <c r="GFA41" s="921"/>
      <c r="GFB41" s="921"/>
      <c r="GFC41" s="921"/>
      <c r="GFD41" s="921"/>
      <c r="GFE41" s="921"/>
      <c r="GFF41" s="921"/>
      <c r="GFG41" s="921"/>
      <c r="GFH41" s="921"/>
      <c r="GFI41" s="921"/>
      <c r="GFJ41" s="921"/>
      <c r="GFK41" s="921"/>
      <c r="GFL41" s="921"/>
      <c r="GFM41" s="921"/>
      <c r="GFN41" s="921"/>
      <c r="GFO41" s="921"/>
      <c r="GFP41" s="921"/>
      <c r="GFQ41" s="921"/>
      <c r="GFR41" s="921"/>
      <c r="GFS41" s="921"/>
      <c r="GFT41" s="921"/>
      <c r="GFU41" s="921"/>
      <c r="GFV41" s="921"/>
      <c r="GFW41" s="921"/>
      <c r="GFX41" s="921"/>
      <c r="GFY41" s="921"/>
      <c r="GFZ41" s="921"/>
      <c r="GGA41" s="921"/>
      <c r="GGB41" s="921"/>
      <c r="GGC41" s="921"/>
      <c r="GGD41" s="921"/>
      <c r="GGE41" s="921"/>
      <c r="GGF41" s="921"/>
      <c r="GGG41" s="921"/>
      <c r="GGH41" s="921"/>
      <c r="GGI41" s="921"/>
      <c r="GGJ41" s="921"/>
      <c r="GGK41" s="921"/>
      <c r="GGL41" s="921"/>
      <c r="GGM41" s="921"/>
      <c r="GGN41" s="921"/>
      <c r="GGO41" s="921"/>
      <c r="GGP41" s="921"/>
      <c r="GGQ41" s="921"/>
      <c r="GGR41" s="921"/>
      <c r="GGS41" s="921"/>
      <c r="GGT41" s="921"/>
      <c r="GGU41" s="921"/>
      <c r="GGV41" s="921"/>
      <c r="GGW41" s="921"/>
      <c r="GGX41" s="921"/>
      <c r="GGY41" s="921"/>
      <c r="GGZ41" s="921"/>
      <c r="GHA41" s="921"/>
      <c r="GHB41" s="921"/>
      <c r="GHC41" s="921"/>
      <c r="GHD41" s="921"/>
      <c r="GHE41" s="921"/>
      <c r="GHF41" s="921"/>
      <c r="GHG41" s="921"/>
      <c r="GHH41" s="921"/>
      <c r="GHI41" s="921"/>
      <c r="GHJ41" s="921"/>
      <c r="GHK41" s="921"/>
      <c r="GHL41" s="921"/>
      <c r="GHM41" s="921"/>
      <c r="GHN41" s="921"/>
      <c r="GHO41" s="921"/>
      <c r="GHP41" s="921"/>
      <c r="GHQ41" s="921"/>
      <c r="GHR41" s="921"/>
      <c r="GHS41" s="921"/>
      <c r="GHT41" s="921"/>
      <c r="GHU41" s="921"/>
      <c r="GHV41" s="921"/>
      <c r="GHW41" s="921"/>
      <c r="GHX41" s="921"/>
      <c r="GHY41" s="921"/>
      <c r="GHZ41" s="921"/>
      <c r="GIA41" s="921"/>
      <c r="GIB41" s="921"/>
      <c r="GIC41" s="921"/>
      <c r="GID41" s="921"/>
      <c r="GIE41" s="921"/>
      <c r="GIF41" s="921"/>
      <c r="GIG41" s="921"/>
      <c r="GIH41" s="921"/>
      <c r="GII41" s="921"/>
      <c r="GIJ41" s="921"/>
      <c r="GIK41" s="921"/>
      <c r="GIL41" s="921"/>
      <c r="GIM41" s="921"/>
      <c r="GIN41" s="921"/>
      <c r="GIO41" s="921"/>
      <c r="GIP41" s="921"/>
      <c r="GIQ41" s="921"/>
      <c r="GIR41" s="921"/>
      <c r="GIS41" s="921"/>
      <c r="GIT41" s="921"/>
      <c r="GIU41" s="921"/>
      <c r="GIV41" s="921"/>
      <c r="GIW41" s="921"/>
      <c r="GIX41" s="921"/>
      <c r="GIY41" s="921"/>
      <c r="GIZ41" s="921"/>
      <c r="GJA41" s="921"/>
      <c r="GJB41" s="921"/>
      <c r="GJC41" s="921"/>
      <c r="GJD41" s="921"/>
      <c r="GJE41" s="921"/>
      <c r="GJF41" s="921"/>
      <c r="GJG41" s="921"/>
      <c r="GJH41" s="921"/>
      <c r="GJI41" s="921"/>
      <c r="GJJ41" s="921"/>
      <c r="GJK41" s="921"/>
      <c r="GJL41" s="921"/>
      <c r="GJM41" s="921"/>
      <c r="GJN41" s="921"/>
      <c r="GJO41" s="921"/>
      <c r="GJP41" s="921"/>
      <c r="GJQ41" s="921"/>
      <c r="GJR41" s="921"/>
      <c r="GJS41" s="921"/>
      <c r="GJT41" s="921"/>
      <c r="GJU41" s="921"/>
      <c r="GJV41" s="921"/>
      <c r="GJW41" s="921"/>
      <c r="GJX41" s="921"/>
      <c r="GJY41" s="921"/>
      <c r="GJZ41" s="921"/>
      <c r="GKA41" s="921"/>
      <c r="GKB41" s="921"/>
      <c r="GKC41" s="921"/>
      <c r="GKD41" s="921"/>
      <c r="GKE41" s="921"/>
      <c r="GKF41" s="921"/>
      <c r="GKG41" s="921"/>
      <c r="GKH41" s="921"/>
      <c r="GKI41" s="921"/>
      <c r="GKJ41" s="921"/>
      <c r="GKK41" s="921"/>
      <c r="GKL41" s="921"/>
      <c r="GKM41" s="921"/>
      <c r="GKN41" s="921"/>
      <c r="GKO41" s="921"/>
      <c r="GKP41" s="921"/>
      <c r="GKQ41" s="921"/>
      <c r="GKR41" s="921"/>
      <c r="GKS41" s="921"/>
      <c r="GKT41" s="921"/>
      <c r="GKU41" s="921"/>
      <c r="GKV41" s="921"/>
      <c r="GKW41" s="921"/>
      <c r="GKX41" s="921"/>
      <c r="GKY41" s="921"/>
      <c r="GKZ41" s="921"/>
      <c r="GLA41" s="921"/>
      <c r="GLB41" s="921"/>
      <c r="GLC41" s="921"/>
      <c r="GLD41" s="921"/>
      <c r="GLE41" s="921"/>
      <c r="GLF41" s="921"/>
      <c r="GLG41" s="921"/>
      <c r="GLH41" s="921"/>
      <c r="GLI41" s="921"/>
      <c r="GLJ41" s="921"/>
      <c r="GLK41" s="921"/>
      <c r="GLL41" s="921"/>
      <c r="GLM41" s="921"/>
      <c r="GLN41" s="921"/>
      <c r="GLO41" s="921"/>
      <c r="GLP41" s="921"/>
      <c r="GLQ41" s="921"/>
      <c r="GLR41" s="921"/>
      <c r="GLS41" s="921"/>
      <c r="GLT41" s="921"/>
      <c r="GLU41" s="921"/>
      <c r="GLV41" s="921"/>
      <c r="GLW41" s="921"/>
      <c r="GLX41" s="921"/>
      <c r="GLY41" s="921"/>
      <c r="GLZ41" s="921"/>
      <c r="GMA41" s="921"/>
      <c r="GMB41" s="921"/>
      <c r="GMC41" s="921"/>
      <c r="GMD41" s="921"/>
      <c r="GME41" s="921"/>
      <c r="GMF41" s="921"/>
      <c r="GMG41" s="921"/>
      <c r="GMH41" s="921"/>
      <c r="GMI41" s="921"/>
      <c r="GMJ41" s="921"/>
      <c r="GMK41" s="921"/>
      <c r="GML41" s="921"/>
      <c r="GMM41" s="921"/>
      <c r="GMN41" s="921"/>
      <c r="GMO41" s="921"/>
      <c r="GMP41" s="921"/>
      <c r="GMQ41" s="921"/>
      <c r="GMR41" s="921"/>
      <c r="GMS41" s="921"/>
      <c r="GMT41" s="921"/>
      <c r="GMU41" s="921"/>
      <c r="GMV41" s="921"/>
      <c r="GMW41" s="921"/>
      <c r="GMX41" s="921"/>
      <c r="GMY41" s="921"/>
      <c r="GMZ41" s="921"/>
      <c r="GNA41" s="921"/>
      <c r="GNB41" s="921"/>
      <c r="GNC41" s="921"/>
      <c r="GND41" s="921"/>
      <c r="GNE41" s="921"/>
      <c r="GNF41" s="921"/>
      <c r="GNG41" s="921"/>
      <c r="GNH41" s="921"/>
      <c r="GNI41" s="921"/>
      <c r="GNJ41" s="921"/>
      <c r="GNK41" s="921"/>
      <c r="GNL41" s="921"/>
      <c r="GNM41" s="921"/>
      <c r="GNN41" s="921"/>
      <c r="GNO41" s="921"/>
      <c r="GNP41" s="921"/>
      <c r="GNQ41" s="921"/>
      <c r="GNR41" s="921"/>
      <c r="GNS41" s="921"/>
      <c r="GNT41" s="921"/>
      <c r="GNU41" s="921"/>
      <c r="GNV41" s="921"/>
      <c r="GNW41" s="921"/>
      <c r="GNX41" s="921"/>
      <c r="GNY41" s="921"/>
      <c r="GNZ41" s="921"/>
      <c r="GOA41" s="921"/>
      <c r="GOB41" s="921"/>
      <c r="GOC41" s="921"/>
      <c r="GOD41" s="921"/>
      <c r="GOE41" s="921"/>
      <c r="GOF41" s="921"/>
      <c r="GOG41" s="921"/>
      <c r="GOH41" s="921"/>
      <c r="GOI41" s="921"/>
      <c r="GOJ41" s="921"/>
      <c r="GOK41" s="921"/>
      <c r="GOL41" s="921"/>
      <c r="GOM41" s="921"/>
      <c r="GON41" s="921"/>
      <c r="GOO41" s="921"/>
      <c r="GOP41" s="921"/>
      <c r="GOQ41" s="921"/>
      <c r="GOR41" s="921"/>
      <c r="GOS41" s="921"/>
      <c r="GOT41" s="921"/>
      <c r="GOU41" s="921"/>
      <c r="GOV41" s="921"/>
      <c r="GOW41" s="921"/>
      <c r="GOX41" s="921"/>
      <c r="GOY41" s="921"/>
      <c r="GOZ41" s="921"/>
      <c r="GPA41" s="921"/>
      <c r="GPB41" s="921"/>
      <c r="GPC41" s="921"/>
      <c r="GPD41" s="921"/>
      <c r="GPE41" s="921"/>
      <c r="GPF41" s="921"/>
      <c r="GPG41" s="921"/>
      <c r="GPH41" s="921"/>
      <c r="GPI41" s="921"/>
      <c r="GPJ41" s="921"/>
      <c r="GPK41" s="921"/>
      <c r="GPL41" s="921"/>
      <c r="GPM41" s="921"/>
      <c r="GPN41" s="921"/>
      <c r="GPO41" s="921"/>
      <c r="GPP41" s="921"/>
      <c r="GPQ41" s="921"/>
      <c r="GPR41" s="921"/>
      <c r="GPS41" s="921"/>
      <c r="GPT41" s="921"/>
      <c r="GPU41" s="921"/>
      <c r="GPV41" s="921"/>
      <c r="GPW41" s="921"/>
      <c r="GPX41" s="921"/>
      <c r="GPY41" s="921"/>
      <c r="GPZ41" s="921"/>
      <c r="GQA41" s="921"/>
      <c r="GQB41" s="921"/>
      <c r="GQC41" s="921"/>
      <c r="GQD41" s="921"/>
      <c r="GQE41" s="921"/>
      <c r="GQF41" s="921"/>
      <c r="GQG41" s="921"/>
      <c r="GQH41" s="921"/>
      <c r="GQI41" s="921"/>
      <c r="GQJ41" s="921"/>
      <c r="GQK41" s="921"/>
      <c r="GQL41" s="921"/>
      <c r="GQM41" s="921"/>
      <c r="GQN41" s="921"/>
      <c r="GQO41" s="921"/>
      <c r="GQP41" s="921"/>
      <c r="GQQ41" s="921"/>
      <c r="GQR41" s="921"/>
      <c r="GQS41" s="921"/>
      <c r="GQT41" s="921"/>
      <c r="GQU41" s="921"/>
      <c r="GQV41" s="921"/>
      <c r="GQW41" s="921"/>
      <c r="GQX41" s="921"/>
      <c r="GQY41" s="921"/>
      <c r="GQZ41" s="921"/>
      <c r="GRA41" s="921"/>
      <c r="GRB41" s="921"/>
      <c r="GRC41" s="921"/>
      <c r="GRD41" s="921"/>
      <c r="GRE41" s="921"/>
      <c r="GRF41" s="921"/>
      <c r="GRG41" s="921"/>
      <c r="GRH41" s="921"/>
      <c r="GRI41" s="921"/>
      <c r="GRJ41" s="921"/>
      <c r="GRK41" s="921"/>
      <c r="GRL41" s="921"/>
      <c r="GRM41" s="921"/>
      <c r="GRN41" s="921"/>
      <c r="GRO41" s="921"/>
      <c r="GRP41" s="921"/>
      <c r="GRQ41" s="921"/>
      <c r="GRR41" s="921"/>
      <c r="GRS41" s="921"/>
      <c r="GRT41" s="921"/>
      <c r="GRU41" s="921"/>
      <c r="GRV41" s="921"/>
      <c r="GRW41" s="921"/>
      <c r="GRX41" s="921"/>
      <c r="GRY41" s="921"/>
      <c r="GRZ41" s="921"/>
      <c r="GSA41" s="921"/>
      <c r="GSB41" s="921"/>
      <c r="GSC41" s="921"/>
      <c r="GSD41" s="921"/>
      <c r="GSE41" s="921"/>
      <c r="GSF41" s="921"/>
      <c r="GSG41" s="921"/>
      <c r="GSH41" s="921"/>
      <c r="GSI41" s="921"/>
      <c r="GSJ41" s="921"/>
      <c r="GSK41" s="921"/>
      <c r="GSL41" s="921"/>
      <c r="GSM41" s="921"/>
      <c r="GSN41" s="921"/>
      <c r="GSO41" s="921"/>
      <c r="GSP41" s="921"/>
      <c r="GSQ41" s="921"/>
      <c r="GSR41" s="921"/>
      <c r="GSS41" s="921"/>
      <c r="GST41" s="921"/>
      <c r="GSU41" s="921"/>
      <c r="GSV41" s="921"/>
      <c r="GSW41" s="921"/>
      <c r="GSX41" s="921"/>
      <c r="GSY41" s="921"/>
      <c r="GSZ41" s="921"/>
      <c r="GTA41" s="921"/>
      <c r="GTB41" s="921"/>
      <c r="GTC41" s="921"/>
      <c r="GTD41" s="921"/>
      <c r="GTE41" s="921"/>
      <c r="GTF41" s="921"/>
      <c r="GTG41" s="921"/>
      <c r="GTH41" s="921"/>
      <c r="GTI41" s="921"/>
      <c r="GTJ41" s="921"/>
      <c r="GTK41" s="921"/>
      <c r="GTL41" s="921"/>
      <c r="GTM41" s="921"/>
      <c r="GTN41" s="921"/>
      <c r="GTO41" s="921"/>
      <c r="GTP41" s="921"/>
      <c r="GTQ41" s="921"/>
      <c r="GTR41" s="921"/>
      <c r="GTS41" s="921"/>
      <c r="GTT41" s="921"/>
      <c r="GTU41" s="921"/>
      <c r="GTV41" s="921"/>
      <c r="GTW41" s="921"/>
      <c r="GTX41" s="921"/>
      <c r="GTY41" s="921"/>
      <c r="GTZ41" s="921"/>
      <c r="GUA41" s="921"/>
      <c r="GUB41" s="921"/>
      <c r="GUC41" s="921"/>
      <c r="GUD41" s="921"/>
      <c r="GUE41" s="921"/>
      <c r="GUF41" s="921"/>
      <c r="GUG41" s="921"/>
      <c r="GUH41" s="921"/>
      <c r="GUI41" s="921"/>
      <c r="GUJ41" s="921"/>
      <c r="GUK41" s="921"/>
      <c r="GUL41" s="921"/>
      <c r="GUM41" s="921"/>
      <c r="GUN41" s="921"/>
      <c r="GUO41" s="921"/>
      <c r="GUP41" s="921"/>
      <c r="GUQ41" s="921"/>
      <c r="GUR41" s="921"/>
      <c r="GUS41" s="921"/>
      <c r="GUT41" s="921"/>
      <c r="GUU41" s="921"/>
      <c r="GUV41" s="921"/>
      <c r="GUW41" s="921"/>
      <c r="GUX41" s="921"/>
      <c r="GUY41" s="921"/>
      <c r="GUZ41" s="921"/>
      <c r="GVA41" s="921"/>
      <c r="GVB41" s="921"/>
      <c r="GVC41" s="921"/>
      <c r="GVD41" s="921"/>
      <c r="GVE41" s="921"/>
      <c r="GVF41" s="921"/>
      <c r="GVG41" s="921"/>
      <c r="GVH41" s="921"/>
      <c r="GVI41" s="921"/>
      <c r="GVJ41" s="921"/>
      <c r="GVK41" s="921"/>
      <c r="GVL41" s="921"/>
      <c r="GVM41" s="921"/>
      <c r="GVN41" s="921"/>
      <c r="GVO41" s="921"/>
      <c r="GVP41" s="921"/>
      <c r="GVQ41" s="921"/>
      <c r="GVR41" s="921"/>
      <c r="GVS41" s="921"/>
      <c r="GVT41" s="921"/>
      <c r="GVU41" s="921"/>
      <c r="GVV41" s="921"/>
      <c r="GVW41" s="921"/>
      <c r="GVX41" s="921"/>
      <c r="GVY41" s="921"/>
      <c r="GVZ41" s="921"/>
      <c r="GWA41" s="921"/>
      <c r="GWB41" s="921"/>
      <c r="GWC41" s="921"/>
      <c r="GWD41" s="921"/>
      <c r="GWE41" s="921"/>
      <c r="GWF41" s="921"/>
      <c r="GWG41" s="921"/>
      <c r="GWH41" s="921"/>
      <c r="GWI41" s="921"/>
      <c r="GWJ41" s="921"/>
      <c r="GWK41" s="921"/>
      <c r="GWL41" s="921"/>
      <c r="GWM41" s="921"/>
      <c r="GWN41" s="921"/>
      <c r="GWO41" s="921"/>
      <c r="GWP41" s="921"/>
      <c r="GWQ41" s="921"/>
      <c r="GWR41" s="921"/>
      <c r="GWS41" s="921"/>
      <c r="GWT41" s="921"/>
      <c r="GWU41" s="921"/>
      <c r="GWV41" s="921"/>
      <c r="GWW41" s="921"/>
      <c r="GWX41" s="921"/>
      <c r="GWY41" s="921"/>
      <c r="GWZ41" s="921"/>
      <c r="GXA41" s="921"/>
      <c r="GXB41" s="921"/>
      <c r="GXC41" s="921"/>
      <c r="GXD41" s="921"/>
      <c r="GXE41" s="921"/>
      <c r="GXF41" s="921"/>
      <c r="GXG41" s="921"/>
      <c r="GXH41" s="921"/>
      <c r="GXI41" s="921"/>
      <c r="GXJ41" s="921"/>
      <c r="GXK41" s="921"/>
      <c r="GXL41" s="921"/>
      <c r="GXM41" s="921"/>
      <c r="GXN41" s="921"/>
      <c r="GXO41" s="921"/>
      <c r="GXP41" s="921"/>
      <c r="GXQ41" s="921"/>
      <c r="GXR41" s="921"/>
      <c r="GXS41" s="921"/>
      <c r="GXT41" s="921"/>
      <c r="GXU41" s="921"/>
      <c r="GXV41" s="921"/>
      <c r="GXW41" s="921"/>
      <c r="GXX41" s="921"/>
      <c r="GXY41" s="921"/>
      <c r="GXZ41" s="921"/>
      <c r="GYA41" s="921"/>
      <c r="GYB41" s="921"/>
      <c r="GYC41" s="921"/>
      <c r="GYD41" s="921"/>
      <c r="GYE41" s="921"/>
      <c r="GYF41" s="921"/>
      <c r="GYG41" s="921"/>
      <c r="GYH41" s="921"/>
      <c r="GYI41" s="921"/>
      <c r="GYJ41" s="921"/>
      <c r="GYK41" s="921"/>
      <c r="GYL41" s="921"/>
      <c r="GYM41" s="921"/>
      <c r="GYN41" s="921"/>
      <c r="GYO41" s="921"/>
      <c r="GYP41" s="921"/>
      <c r="GYQ41" s="921"/>
      <c r="GYR41" s="921"/>
      <c r="GYS41" s="921"/>
      <c r="GYT41" s="921"/>
      <c r="GYU41" s="921"/>
      <c r="GYV41" s="921"/>
      <c r="GYW41" s="921"/>
      <c r="GYX41" s="921"/>
      <c r="GYY41" s="921"/>
      <c r="GYZ41" s="921"/>
      <c r="GZA41" s="921"/>
      <c r="GZB41" s="921"/>
      <c r="GZC41" s="921"/>
      <c r="GZD41" s="921"/>
      <c r="GZE41" s="921"/>
      <c r="GZF41" s="921"/>
      <c r="GZG41" s="921"/>
      <c r="GZH41" s="921"/>
      <c r="GZI41" s="921"/>
      <c r="GZJ41" s="921"/>
      <c r="GZK41" s="921"/>
      <c r="GZL41" s="921"/>
      <c r="GZM41" s="921"/>
      <c r="GZN41" s="921"/>
      <c r="GZO41" s="921"/>
      <c r="GZP41" s="921"/>
      <c r="GZQ41" s="921"/>
      <c r="GZR41" s="921"/>
      <c r="GZS41" s="921"/>
      <c r="GZT41" s="921"/>
      <c r="GZU41" s="921"/>
      <c r="GZV41" s="921"/>
      <c r="GZW41" s="921"/>
      <c r="GZX41" s="921"/>
      <c r="GZY41" s="921"/>
      <c r="GZZ41" s="921"/>
      <c r="HAA41" s="921"/>
      <c r="HAB41" s="921"/>
      <c r="HAC41" s="921"/>
      <c r="HAD41" s="921"/>
      <c r="HAE41" s="921"/>
      <c r="HAF41" s="921"/>
      <c r="HAG41" s="921"/>
      <c r="HAH41" s="921"/>
      <c r="HAI41" s="921"/>
      <c r="HAJ41" s="921"/>
      <c r="HAK41" s="921"/>
      <c r="HAL41" s="921"/>
      <c r="HAM41" s="921"/>
      <c r="HAN41" s="921"/>
      <c r="HAO41" s="921"/>
      <c r="HAP41" s="921"/>
      <c r="HAQ41" s="921"/>
      <c r="HAR41" s="921"/>
      <c r="HAS41" s="921"/>
      <c r="HAT41" s="921"/>
      <c r="HAU41" s="921"/>
      <c r="HAV41" s="921"/>
      <c r="HAW41" s="921"/>
      <c r="HAX41" s="921"/>
      <c r="HAY41" s="921"/>
      <c r="HAZ41" s="921"/>
      <c r="HBA41" s="921"/>
      <c r="HBB41" s="921"/>
      <c r="HBC41" s="921"/>
      <c r="HBD41" s="921"/>
      <c r="HBE41" s="921"/>
      <c r="HBF41" s="921"/>
      <c r="HBG41" s="921"/>
      <c r="HBH41" s="921"/>
      <c r="HBI41" s="921"/>
      <c r="HBJ41" s="921"/>
      <c r="HBK41" s="921"/>
      <c r="HBL41" s="921"/>
      <c r="HBM41" s="921"/>
      <c r="HBN41" s="921"/>
      <c r="HBO41" s="921"/>
      <c r="HBP41" s="921"/>
      <c r="HBQ41" s="921"/>
      <c r="HBR41" s="921"/>
      <c r="HBS41" s="921"/>
      <c r="HBT41" s="921"/>
      <c r="HBU41" s="921"/>
      <c r="HBV41" s="921"/>
      <c r="HBW41" s="921"/>
      <c r="HBX41" s="921"/>
      <c r="HBY41" s="921"/>
      <c r="HBZ41" s="921"/>
      <c r="HCA41" s="921"/>
      <c r="HCB41" s="921"/>
      <c r="HCC41" s="921"/>
      <c r="HCD41" s="921"/>
      <c r="HCE41" s="921"/>
      <c r="HCF41" s="921"/>
      <c r="HCG41" s="921"/>
      <c r="HCH41" s="921"/>
      <c r="HCI41" s="921"/>
      <c r="HCJ41" s="921"/>
      <c r="HCK41" s="921"/>
      <c r="HCL41" s="921"/>
      <c r="HCM41" s="921"/>
      <c r="HCN41" s="921"/>
      <c r="HCO41" s="921"/>
      <c r="HCP41" s="921"/>
      <c r="HCQ41" s="921"/>
      <c r="HCR41" s="921"/>
      <c r="HCS41" s="921"/>
      <c r="HCT41" s="921"/>
      <c r="HCU41" s="921"/>
      <c r="HCV41" s="921"/>
      <c r="HCW41" s="921"/>
      <c r="HCX41" s="921"/>
      <c r="HCY41" s="921"/>
      <c r="HCZ41" s="921"/>
      <c r="HDA41" s="921"/>
      <c r="HDB41" s="921"/>
      <c r="HDC41" s="921"/>
      <c r="HDD41" s="921"/>
      <c r="HDE41" s="921"/>
      <c r="HDF41" s="921"/>
      <c r="HDG41" s="921"/>
      <c r="HDH41" s="921"/>
      <c r="HDI41" s="921"/>
      <c r="HDJ41" s="921"/>
      <c r="HDK41" s="921"/>
      <c r="HDL41" s="921"/>
      <c r="HDM41" s="921"/>
      <c r="HDN41" s="921"/>
      <c r="HDO41" s="921"/>
      <c r="HDP41" s="921"/>
      <c r="HDQ41" s="921"/>
      <c r="HDR41" s="921"/>
      <c r="HDS41" s="921"/>
      <c r="HDT41" s="921"/>
      <c r="HDU41" s="921"/>
      <c r="HDV41" s="921"/>
      <c r="HDW41" s="921"/>
      <c r="HDX41" s="921"/>
      <c r="HDY41" s="921"/>
      <c r="HDZ41" s="921"/>
      <c r="HEA41" s="921"/>
      <c r="HEB41" s="921"/>
      <c r="HEC41" s="921"/>
      <c r="HED41" s="921"/>
      <c r="HEE41" s="921"/>
      <c r="HEF41" s="921"/>
      <c r="HEG41" s="921"/>
      <c r="HEH41" s="921"/>
      <c r="HEI41" s="921"/>
      <c r="HEJ41" s="921"/>
      <c r="HEK41" s="921"/>
      <c r="HEL41" s="921"/>
      <c r="HEM41" s="921"/>
      <c r="HEN41" s="921"/>
      <c r="HEO41" s="921"/>
      <c r="HEP41" s="921"/>
      <c r="HEQ41" s="921"/>
      <c r="HER41" s="921"/>
      <c r="HES41" s="921"/>
      <c r="HET41" s="921"/>
      <c r="HEU41" s="921"/>
      <c r="HEV41" s="921"/>
      <c r="HEW41" s="921"/>
      <c r="HEX41" s="921"/>
      <c r="HEY41" s="921"/>
      <c r="HEZ41" s="921"/>
      <c r="HFA41" s="921"/>
      <c r="HFB41" s="921"/>
      <c r="HFC41" s="921"/>
      <c r="HFD41" s="921"/>
      <c r="HFE41" s="921"/>
      <c r="HFF41" s="921"/>
      <c r="HFG41" s="921"/>
      <c r="HFH41" s="921"/>
      <c r="HFI41" s="921"/>
      <c r="HFJ41" s="921"/>
      <c r="HFK41" s="921"/>
      <c r="HFL41" s="921"/>
      <c r="HFM41" s="921"/>
      <c r="HFN41" s="921"/>
      <c r="HFO41" s="921"/>
      <c r="HFP41" s="921"/>
      <c r="HFQ41" s="921"/>
      <c r="HFR41" s="921"/>
      <c r="HFS41" s="921"/>
      <c r="HFT41" s="921"/>
      <c r="HFU41" s="921"/>
      <c r="HFV41" s="921"/>
      <c r="HFW41" s="921"/>
      <c r="HFX41" s="921"/>
      <c r="HFY41" s="921"/>
      <c r="HFZ41" s="921"/>
      <c r="HGA41" s="921"/>
      <c r="HGB41" s="921"/>
      <c r="HGC41" s="921"/>
      <c r="HGD41" s="921"/>
      <c r="HGE41" s="921"/>
      <c r="HGF41" s="921"/>
      <c r="HGG41" s="921"/>
      <c r="HGH41" s="921"/>
      <c r="HGI41" s="921"/>
      <c r="HGJ41" s="921"/>
      <c r="HGK41" s="921"/>
      <c r="HGL41" s="921"/>
      <c r="HGM41" s="921"/>
      <c r="HGN41" s="921"/>
      <c r="HGO41" s="921"/>
      <c r="HGP41" s="921"/>
      <c r="HGQ41" s="921"/>
      <c r="HGR41" s="921"/>
      <c r="HGS41" s="921"/>
      <c r="HGT41" s="921"/>
      <c r="HGU41" s="921"/>
      <c r="HGV41" s="921"/>
      <c r="HGW41" s="921"/>
      <c r="HGX41" s="921"/>
      <c r="HGY41" s="921"/>
      <c r="HGZ41" s="921"/>
      <c r="HHA41" s="921"/>
      <c r="HHB41" s="921"/>
      <c r="HHC41" s="921"/>
      <c r="HHD41" s="921"/>
      <c r="HHE41" s="921"/>
      <c r="HHF41" s="921"/>
      <c r="HHG41" s="921"/>
      <c r="HHH41" s="921"/>
      <c r="HHI41" s="921"/>
      <c r="HHJ41" s="921"/>
      <c r="HHK41" s="921"/>
      <c r="HHL41" s="921"/>
      <c r="HHM41" s="921"/>
      <c r="HHN41" s="921"/>
      <c r="HHO41" s="921"/>
      <c r="HHP41" s="921"/>
      <c r="HHQ41" s="921"/>
      <c r="HHR41" s="921"/>
      <c r="HHS41" s="921"/>
      <c r="HHT41" s="921"/>
      <c r="HHU41" s="921"/>
      <c r="HHV41" s="921"/>
      <c r="HHW41" s="921"/>
      <c r="HHX41" s="921"/>
      <c r="HHY41" s="921"/>
      <c r="HHZ41" s="921"/>
      <c r="HIA41" s="921"/>
      <c r="HIB41" s="921"/>
      <c r="HIC41" s="921"/>
      <c r="HID41" s="921"/>
      <c r="HIE41" s="921"/>
      <c r="HIF41" s="921"/>
      <c r="HIG41" s="921"/>
      <c r="HIH41" s="921"/>
      <c r="HII41" s="921"/>
      <c r="HIJ41" s="921"/>
      <c r="HIK41" s="921"/>
      <c r="HIL41" s="921"/>
      <c r="HIM41" s="921"/>
      <c r="HIN41" s="921"/>
      <c r="HIO41" s="921"/>
      <c r="HIP41" s="921"/>
      <c r="HIQ41" s="921"/>
      <c r="HIR41" s="921"/>
      <c r="HIS41" s="921"/>
      <c r="HIT41" s="921"/>
      <c r="HIU41" s="921"/>
      <c r="HIV41" s="921"/>
      <c r="HIW41" s="921"/>
      <c r="HIX41" s="921"/>
      <c r="HIY41" s="921"/>
      <c r="HIZ41" s="921"/>
      <c r="HJA41" s="921"/>
      <c r="HJB41" s="921"/>
      <c r="HJC41" s="921"/>
      <c r="HJD41" s="921"/>
      <c r="HJE41" s="921"/>
      <c r="HJF41" s="921"/>
      <c r="HJG41" s="921"/>
      <c r="HJH41" s="921"/>
      <c r="HJI41" s="921"/>
      <c r="HJJ41" s="921"/>
      <c r="HJK41" s="921"/>
      <c r="HJL41" s="921"/>
      <c r="HJM41" s="921"/>
      <c r="HJN41" s="921"/>
      <c r="HJO41" s="921"/>
      <c r="HJP41" s="921"/>
      <c r="HJQ41" s="921"/>
      <c r="HJR41" s="921"/>
      <c r="HJS41" s="921"/>
      <c r="HJT41" s="921"/>
      <c r="HJU41" s="921"/>
      <c r="HJV41" s="921"/>
      <c r="HJW41" s="921"/>
      <c r="HJX41" s="921"/>
      <c r="HJY41" s="921"/>
      <c r="HJZ41" s="921"/>
      <c r="HKA41" s="921"/>
      <c r="HKB41" s="921"/>
      <c r="HKC41" s="921"/>
      <c r="HKD41" s="921"/>
      <c r="HKE41" s="921"/>
      <c r="HKF41" s="921"/>
      <c r="HKG41" s="921"/>
      <c r="HKH41" s="921"/>
      <c r="HKI41" s="921"/>
      <c r="HKJ41" s="921"/>
      <c r="HKK41" s="921"/>
      <c r="HKL41" s="921"/>
      <c r="HKM41" s="921"/>
      <c r="HKN41" s="921"/>
      <c r="HKO41" s="921"/>
      <c r="HKP41" s="921"/>
      <c r="HKQ41" s="921"/>
      <c r="HKR41" s="921"/>
      <c r="HKS41" s="921"/>
      <c r="HKT41" s="921"/>
      <c r="HKU41" s="921"/>
      <c r="HKV41" s="921"/>
      <c r="HKW41" s="921"/>
      <c r="HKX41" s="921"/>
      <c r="HKY41" s="921"/>
      <c r="HKZ41" s="921"/>
      <c r="HLA41" s="921"/>
      <c r="HLB41" s="921"/>
      <c r="HLC41" s="921"/>
      <c r="HLD41" s="921"/>
      <c r="HLE41" s="921"/>
      <c r="HLF41" s="921"/>
      <c r="HLG41" s="921"/>
      <c r="HLH41" s="921"/>
      <c r="HLI41" s="921"/>
      <c r="HLJ41" s="921"/>
      <c r="HLK41" s="921"/>
      <c r="HLL41" s="921"/>
      <c r="HLM41" s="921"/>
      <c r="HLN41" s="921"/>
      <c r="HLO41" s="921"/>
      <c r="HLP41" s="921"/>
      <c r="HLQ41" s="921"/>
      <c r="HLR41" s="921"/>
      <c r="HLS41" s="921"/>
      <c r="HLT41" s="921"/>
      <c r="HLU41" s="921"/>
      <c r="HLV41" s="921"/>
      <c r="HLW41" s="921"/>
      <c r="HLX41" s="921"/>
      <c r="HLY41" s="921"/>
      <c r="HLZ41" s="921"/>
      <c r="HMA41" s="921"/>
      <c r="HMB41" s="921"/>
      <c r="HMC41" s="921"/>
      <c r="HMD41" s="921"/>
      <c r="HME41" s="921"/>
      <c r="HMF41" s="921"/>
      <c r="HMG41" s="921"/>
      <c r="HMH41" s="921"/>
      <c r="HMI41" s="921"/>
      <c r="HMJ41" s="921"/>
      <c r="HMK41" s="921"/>
      <c r="HML41" s="921"/>
      <c r="HMM41" s="921"/>
      <c r="HMN41" s="921"/>
      <c r="HMO41" s="921"/>
      <c r="HMP41" s="921"/>
      <c r="HMQ41" s="921"/>
      <c r="HMR41" s="921"/>
      <c r="HMS41" s="921"/>
      <c r="HMT41" s="921"/>
      <c r="HMU41" s="921"/>
      <c r="HMV41" s="921"/>
      <c r="HMW41" s="921"/>
      <c r="HMX41" s="921"/>
      <c r="HMY41" s="921"/>
      <c r="HMZ41" s="921"/>
      <c r="HNA41" s="921"/>
      <c r="HNB41" s="921"/>
      <c r="HNC41" s="921"/>
      <c r="HND41" s="921"/>
      <c r="HNE41" s="921"/>
      <c r="HNF41" s="921"/>
      <c r="HNG41" s="921"/>
      <c r="HNH41" s="921"/>
      <c r="HNI41" s="921"/>
      <c r="HNJ41" s="921"/>
      <c r="HNK41" s="921"/>
      <c r="HNL41" s="921"/>
      <c r="HNM41" s="921"/>
      <c r="HNN41" s="921"/>
      <c r="HNO41" s="921"/>
      <c r="HNP41" s="921"/>
      <c r="HNQ41" s="921"/>
      <c r="HNR41" s="921"/>
      <c r="HNS41" s="921"/>
      <c r="HNT41" s="921"/>
      <c r="HNU41" s="921"/>
      <c r="HNV41" s="921"/>
      <c r="HNW41" s="921"/>
      <c r="HNX41" s="921"/>
      <c r="HNY41" s="921"/>
      <c r="HNZ41" s="921"/>
      <c r="HOA41" s="921"/>
      <c r="HOB41" s="921"/>
      <c r="HOC41" s="921"/>
      <c r="HOD41" s="921"/>
      <c r="HOE41" s="921"/>
      <c r="HOF41" s="921"/>
      <c r="HOG41" s="921"/>
      <c r="HOH41" s="921"/>
      <c r="HOI41" s="921"/>
      <c r="HOJ41" s="921"/>
      <c r="HOK41" s="921"/>
      <c r="HOL41" s="921"/>
      <c r="HOM41" s="921"/>
      <c r="HON41" s="921"/>
      <c r="HOO41" s="921"/>
      <c r="HOP41" s="921"/>
      <c r="HOQ41" s="921"/>
      <c r="HOR41" s="921"/>
      <c r="HOS41" s="921"/>
      <c r="HOT41" s="921"/>
      <c r="HOU41" s="921"/>
      <c r="HOV41" s="921"/>
      <c r="HOW41" s="921"/>
      <c r="HOX41" s="921"/>
      <c r="HOY41" s="921"/>
      <c r="HOZ41" s="921"/>
      <c r="HPA41" s="921"/>
      <c r="HPB41" s="921"/>
      <c r="HPC41" s="921"/>
      <c r="HPD41" s="921"/>
      <c r="HPE41" s="921"/>
      <c r="HPF41" s="921"/>
      <c r="HPG41" s="921"/>
      <c r="HPH41" s="921"/>
      <c r="HPI41" s="921"/>
      <c r="HPJ41" s="921"/>
      <c r="HPK41" s="921"/>
      <c r="HPL41" s="921"/>
      <c r="HPM41" s="921"/>
      <c r="HPN41" s="921"/>
      <c r="HPO41" s="921"/>
      <c r="HPP41" s="921"/>
      <c r="HPQ41" s="921"/>
      <c r="HPR41" s="921"/>
      <c r="HPS41" s="921"/>
      <c r="HPT41" s="921"/>
      <c r="HPU41" s="921"/>
      <c r="HPV41" s="921"/>
      <c r="HPW41" s="921"/>
      <c r="HPX41" s="921"/>
      <c r="HPY41" s="921"/>
      <c r="HPZ41" s="921"/>
      <c r="HQA41" s="921"/>
      <c r="HQB41" s="921"/>
      <c r="HQC41" s="921"/>
      <c r="HQD41" s="921"/>
      <c r="HQE41" s="921"/>
      <c r="HQF41" s="921"/>
      <c r="HQG41" s="921"/>
      <c r="HQH41" s="921"/>
      <c r="HQI41" s="921"/>
      <c r="HQJ41" s="921"/>
      <c r="HQK41" s="921"/>
      <c r="HQL41" s="921"/>
      <c r="HQM41" s="921"/>
      <c r="HQN41" s="921"/>
      <c r="HQO41" s="921"/>
      <c r="HQP41" s="921"/>
      <c r="HQQ41" s="921"/>
      <c r="HQR41" s="921"/>
      <c r="HQS41" s="921"/>
      <c r="HQT41" s="921"/>
      <c r="HQU41" s="921"/>
      <c r="HQV41" s="921"/>
      <c r="HQW41" s="921"/>
      <c r="HQX41" s="921"/>
      <c r="HQY41" s="921"/>
      <c r="HQZ41" s="921"/>
      <c r="HRA41" s="921"/>
      <c r="HRB41" s="921"/>
      <c r="HRC41" s="921"/>
      <c r="HRD41" s="921"/>
      <c r="HRE41" s="921"/>
      <c r="HRF41" s="921"/>
      <c r="HRG41" s="921"/>
      <c r="HRH41" s="921"/>
      <c r="HRI41" s="921"/>
      <c r="HRJ41" s="921"/>
      <c r="HRK41" s="921"/>
      <c r="HRL41" s="921"/>
      <c r="HRM41" s="921"/>
      <c r="HRN41" s="921"/>
      <c r="HRO41" s="921"/>
      <c r="HRP41" s="921"/>
      <c r="HRQ41" s="921"/>
      <c r="HRR41" s="921"/>
      <c r="HRS41" s="921"/>
      <c r="HRT41" s="921"/>
      <c r="HRU41" s="921"/>
      <c r="HRV41" s="921"/>
      <c r="HRW41" s="921"/>
      <c r="HRX41" s="921"/>
      <c r="HRY41" s="921"/>
      <c r="HRZ41" s="921"/>
      <c r="HSA41" s="921"/>
      <c r="HSB41" s="921"/>
      <c r="HSC41" s="921"/>
      <c r="HSD41" s="921"/>
      <c r="HSE41" s="921"/>
      <c r="HSF41" s="921"/>
      <c r="HSG41" s="921"/>
      <c r="HSH41" s="921"/>
      <c r="HSI41" s="921"/>
      <c r="HSJ41" s="921"/>
      <c r="HSK41" s="921"/>
      <c r="HSL41" s="921"/>
      <c r="HSM41" s="921"/>
      <c r="HSN41" s="921"/>
      <c r="HSO41" s="921"/>
      <c r="HSP41" s="921"/>
      <c r="HSQ41" s="921"/>
      <c r="HSR41" s="921"/>
      <c r="HSS41" s="921"/>
      <c r="HST41" s="921"/>
      <c r="HSU41" s="921"/>
      <c r="HSV41" s="921"/>
      <c r="HSW41" s="921"/>
      <c r="HSX41" s="921"/>
      <c r="HSY41" s="921"/>
      <c r="HSZ41" s="921"/>
      <c r="HTA41" s="921"/>
      <c r="HTB41" s="921"/>
      <c r="HTC41" s="921"/>
      <c r="HTD41" s="921"/>
      <c r="HTE41" s="921"/>
      <c r="HTF41" s="921"/>
      <c r="HTG41" s="921"/>
      <c r="HTH41" s="921"/>
      <c r="HTI41" s="921"/>
      <c r="HTJ41" s="921"/>
      <c r="HTK41" s="921"/>
      <c r="HTL41" s="921"/>
      <c r="HTM41" s="921"/>
      <c r="HTN41" s="921"/>
      <c r="HTO41" s="921"/>
      <c r="HTP41" s="921"/>
      <c r="HTQ41" s="921"/>
      <c r="HTR41" s="921"/>
      <c r="HTS41" s="921"/>
      <c r="HTT41" s="921"/>
      <c r="HTU41" s="921"/>
      <c r="HTV41" s="921"/>
      <c r="HTW41" s="921"/>
      <c r="HTX41" s="921"/>
      <c r="HTY41" s="921"/>
      <c r="HTZ41" s="921"/>
      <c r="HUA41" s="921"/>
      <c r="HUB41" s="921"/>
      <c r="HUC41" s="921"/>
      <c r="HUD41" s="921"/>
      <c r="HUE41" s="921"/>
      <c r="HUF41" s="921"/>
      <c r="HUG41" s="921"/>
      <c r="HUH41" s="921"/>
      <c r="HUI41" s="921"/>
      <c r="HUJ41" s="921"/>
      <c r="HUK41" s="921"/>
      <c r="HUL41" s="921"/>
      <c r="HUM41" s="921"/>
      <c r="HUN41" s="921"/>
      <c r="HUO41" s="921"/>
      <c r="HUP41" s="921"/>
      <c r="HUQ41" s="921"/>
      <c r="HUR41" s="921"/>
      <c r="HUS41" s="921"/>
      <c r="HUT41" s="921"/>
      <c r="HUU41" s="921"/>
      <c r="HUV41" s="921"/>
      <c r="HUW41" s="921"/>
      <c r="HUX41" s="921"/>
      <c r="HUY41" s="921"/>
      <c r="HUZ41" s="921"/>
      <c r="HVA41" s="921"/>
      <c r="HVB41" s="921"/>
      <c r="HVC41" s="921"/>
      <c r="HVD41" s="921"/>
      <c r="HVE41" s="921"/>
      <c r="HVF41" s="921"/>
      <c r="HVG41" s="921"/>
      <c r="HVH41" s="921"/>
      <c r="HVI41" s="921"/>
      <c r="HVJ41" s="921"/>
      <c r="HVK41" s="921"/>
      <c r="HVL41" s="921"/>
      <c r="HVM41" s="921"/>
      <c r="HVN41" s="921"/>
      <c r="HVO41" s="921"/>
      <c r="HVP41" s="921"/>
      <c r="HVQ41" s="921"/>
      <c r="HVR41" s="921"/>
      <c r="HVS41" s="921"/>
      <c r="HVT41" s="921"/>
      <c r="HVU41" s="921"/>
      <c r="HVV41" s="921"/>
      <c r="HVW41" s="921"/>
      <c r="HVX41" s="921"/>
      <c r="HVY41" s="921"/>
      <c r="HVZ41" s="921"/>
      <c r="HWA41" s="921"/>
      <c r="HWB41" s="921"/>
      <c r="HWC41" s="921"/>
      <c r="HWD41" s="921"/>
      <c r="HWE41" s="921"/>
      <c r="HWF41" s="921"/>
      <c r="HWG41" s="921"/>
      <c r="HWH41" s="921"/>
      <c r="HWI41" s="921"/>
      <c r="HWJ41" s="921"/>
      <c r="HWK41" s="921"/>
      <c r="HWL41" s="921"/>
      <c r="HWM41" s="921"/>
      <c r="HWN41" s="921"/>
      <c r="HWO41" s="921"/>
      <c r="HWP41" s="921"/>
      <c r="HWQ41" s="921"/>
      <c r="HWR41" s="921"/>
      <c r="HWS41" s="921"/>
      <c r="HWT41" s="921"/>
      <c r="HWU41" s="921"/>
      <c r="HWV41" s="921"/>
      <c r="HWW41" s="921"/>
      <c r="HWX41" s="921"/>
      <c r="HWY41" s="921"/>
      <c r="HWZ41" s="921"/>
      <c r="HXA41" s="921"/>
      <c r="HXB41" s="921"/>
      <c r="HXC41" s="921"/>
      <c r="HXD41" s="921"/>
      <c r="HXE41" s="921"/>
      <c r="HXF41" s="921"/>
      <c r="HXG41" s="921"/>
      <c r="HXH41" s="921"/>
      <c r="HXI41" s="921"/>
      <c r="HXJ41" s="921"/>
      <c r="HXK41" s="921"/>
      <c r="HXL41" s="921"/>
      <c r="HXM41" s="921"/>
      <c r="HXN41" s="921"/>
      <c r="HXO41" s="921"/>
      <c r="HXP41" s="921"/>
      <c r="HXQ41" s="921"/>
      <c r="HXR41" s="921"/>
      <c r="HXS41" s="921"/>
      <c r="HXT41" s="921"/>
      <c r="HXU41" s="921"/>
      <c r="HXV41" s="921"/>
      <c r="HXW41" s="921"/>
      <c r="HXX41" s="921"/>
      <c r="HXY41" s="921"/>
      <c r="HXZ41" s="921"/>
      <c r="HYA41" s="921"/>
      <c r="HYB41" s="921"/>
      <c r="HYC41" s="921"/>
      <c r="HYD41" s="921"/>
      <c r="HYE41" s="921"/>
      <c r="HYF41" s="921"/>
      <c r="HYG41" s="921"/>
      <c r="HYH41" s="921"/>
      <c r="HYI41" s="921"/>
      <c r="HYJ41" s="921"/>
      <c r="HYK41" s="921"/>
      <c r="HYL41" s="921"/>
      <c r="HYM41" s="921"/>
      <c r="HYN41" s="921"/>
      <c r="HYO41" s="921"/>
      <c r="HYP41" s="921"/>
      <c r="HYQ41" s="921"/>
      <c r="HYR41" s="921"/>
      <c r="HYS41" s="921"/>
      <c r="HYT41" s="921"/>
      <c r="HYU41" s="921"/>
      <c r="HYV41" s="921"/>
      <c r="HYW41" s="921"/>
      <c r="HYX41" s="921"/>
      <c r="HYY41" s="921"/>
      <c r="HYZ41" s="921"/>
      <c r="HZA41" s="921"/>
      <c r="HZB41" s="921"/>
      <c r="HZC41" s="921"/>
      <c r="HZD41" s="921"/>
      <c r="HZE41" s="921"/>
      <c r="HZF41" s="921"/>
      <c r="HZG41" s="921"/>
      <c r="HZH41" s="921"/>
      <c r="HZI41" s="921"/>
      <c r="HZJ41" s="921"/>
      <c r="HZK41" s="921"/>
      <c r="HZL41" s="921"/>
      <c r="HZM41" s="921"/>
      <c r="HZN41" s="921"/>
      <c r="HZO41" s="921"/>
      <c r="HZP41" s="921"/>
      <c r="HZQ41" s="921"/>
      <c r="HZR41" s="921"/>
      <c r="HZS41" s="921"/>
      <c r="HZT41" s="921"/>
      <c r="HZU41" s="921"/>
      <c r="HZV41" s="921"/>
      <c r="HZW41" s="921"/>
      <c r="HZX41" s="921"/>
      <c r="HZY41" s="921"/>
      <c r="HZZ41" s="921"/>
      <c r="IAA41" s="921"/>
      <c r="IAB41" s="921"/>
      <c r="IAC41" s="921"/>
      <c r="IAD41" s="921"/>
      <c r="IAE41" s="921"/>
      <c r="IAF41" s="921"/>
      <c r="IAG41" s="921"/>
      <c r="IAH41" s="921"/>
      <c r="IAI41" s="921"/>
      <c r="IAJ41" s="921"/>
      <c r="IAK41" s="921"/>
      <c r="IAL41" s="921"/>
      <c r="IAM41" s="921"/>
      <c r="IAN41" s="921"/>
      <c r="IAO41" s="921"/>
      <c r="IAP41" s="921"/>
      <c r="IAQ41" s="921"/>
      <c r="IAR41" s="921"/>
      <c r="IAS41" s="921"/>
      <c r="IAT41" s="921"/>
      <c r="IAU41" s="921"/>
      <c r="IAV41" s="921"/>
      <c r="IAW41" s="921"/>
      <c r="IAX41" s="921"/>
      <c r="IAY41" s="921"/>
      <c r="IAZ41" s="921"/>
      <c r="IBA41" s="921"/>
      <c r="IBB41" s="921"/>
      <c r="IBC41" s="921"/>
      <c r="IBD41" s="921"/>
      <c r="IBE41" s="921"/>
      <c r="IBF41" s="921"/>
      <c r="IBG41" s="921"/>
      <c r="IBH41" s="921"/>
      <c r="IBI41" s="921"/>
      <c r="IBJ41" s="921"/>
      <c r="IBK41" s="921"/>
      <c r="IBL41" s="921"/>
      <c r="IBM41" s="921"/>
      <c r="IBN41" s="921"/>
      <c r="IBO41" s="921"/>
      <c r="IBP41" s="921"/>
      <c r="IBQ41" s="921"/>
      <c r="IBR41" s="921"/>
      <c r="IBS41" s="921"/>
      <c r="IBT41" s="921"/>
      <c r="IBU41" s="921"/>
      <c r="IBV41" s="921"/>
      <c r="IBW41" s="921"/>
      <c r="IBX41" s="921"/>
      <c r="IBY41" s="921"/>
      <c r="IBZ41" s="921"/>
      <c r="ICA41" s="921"/>
      <c r="ICB41" s="921"/>
      <c r="ICC41" s="921"/>
      <c r="ICD41" s="921"/>
      <c r="ICE41" s="921"/>
      <c r="ICF41" s="921"/>
      <c r="ICG41" s="921"/>
      <c r="ICH41" s="921"/>
      <c r="ICI41" s="921"/>
      <c r="ICJ41" s="921"/>
      <c r="ICK41" s="921"/>
      <c r="ICL41" s="921"/>
      <c r="ICM41" s="921"/>
      <c r="ICN41" s="921"/>
      <c r="ICO41" s="921"/>
      <c r="ICP41" s="921"/>
      <c r="ICQ41" s="921"/>
      <c r="ICR41" s="921"/>
      <c r="ICS41" s="921"/>
      <c r="ICT41" s="921"/>
      <c r="ICU41" s="921"/>
      <c r="ICV41" s="921"/>
      <c r="ICW41" s="921"/>
      <c r="ICX41" s="921"/>
      <c r="ICY41" s="921"/>
      <c r="ICZ41" s="921"/>
      <c r="IDA41" s="921"/>
      <c r="IDB41" s="921"/>
      <c r="IDC41" s="921"/>
      <c r="IDD41" s="921"/>
      <c r="IDE41" s="921"/>
      <c r="IDF41" s="921"/>
      <c r="IDG41" s="921"/>
      <c r="IDH41" s="921"/>
      <c r="IDI41" s="921"/>
      <c r="IDJ41" s="921"/>
      <c r="IDK41" s="921"/>
      <c r="IDL41" s="921"/>
      <c r="IDM41" s="921"/>
      <c r="IDN41" s="921"/>
      <c r="IDO41" s="921"/>
      <c r="IDP41" s="921"/>
      <c r="IDQ41" s="921"/>
      <c r="IDR41" s="921"/>
      <c r="IDS41" s="921"/>
      <c r="IDT41" s="921"/>
      <c r="IDU41" s="921"/>
      <c r="IDV41" s="921"/>
      <c r="IDW41" s="921"/>
      <c r="IDX41" s="921"/>
      <c r="IDY41" s="921"/>
      <c r="IDZ41" s="921"/>
      <c r="IEA41" s="921"/>
      <c r="IEB41" s="921"/>
      <c r="IEC41" s="921"/>
      <c r="IED41" s="921"/>
      <c r="IEE41" s="921"/>
      <c r="IEF41" s="921"/>
      <c r="IEG41" s="921"/>
      <c r="IEH41" s="921"/>
      <c r="IEI41" s="921"/>
      <c r="IEJ41" s="921"/>
      <c r="IEK41" s="921"/>
      <c r="IEL41" s="921"/>
      <c r="IEM41" s="921"/>
      <c r="IEN41" s="921"/>
      <c r="IEO41" s="921"/>
      <c r="IEP41" s="921"/>
      <c r="IEQ41" s="921"/>
      <c r="IER41" s="921"/>
      <c r="IES41" s="921"/>
      <c r="IET41" s="921"/>
      <c r="IEU41" s="921"/>
      <c r="IEV41" s="921"/>
      <c r="IEW41" s="921"/>
      <c r="IEX41" s="921"/>
      <c r="IEY41" s="921"/>
      <c r="IEZ41" s="921"/>
      <c r="IFA41" s="921"/>
      <c r="IFB41" s="921"/>
      <c r="IFC41" s="921"/>
      <c r="IFD41" s="921"/>
      <c r="IFE41" s="921"/>
      <c r="IFF41" s="921"/>
      <c r="IFG41" s="921"/>
      <c r="IFH41" s="921"/>
      <c r="IFI41" s="921"/>
      <c r="IFJ41" s="921"/>
      <c r="IFK41" s="921"/>
      <c r="IFL41" s="921"/>
      <c r="IFM41" s="921"/>
      <c r="IFN41" s="921"/>
      <c r="IFO41" s="921"/>
      <c r="IFP41" s="921"/>
      <c r="IFQ41" s="921"/>
      <c r="IFR41" s="921"/>
      <c r="IFS41" s="921"/>
      <c r="IFT41" s="921"/>
      <c r="IFU41" s="921"/>
      <c r="IFV41" s="921"/>
      <c r="IFW41" s="921"/>
      <c r="IFX41" s="921"/>
      <c r="IFY41" s="921"/>
      <c r="IFZ41" s="921"/>
      <c r="IGA41" s="921"/>
      <c r="IGB41" s="921"/>
      <c r="IGC41" s="921"/>
      <c r="IGD41" s="921"/>
      <c r="IGE41" s="921"/>
      <c r="IGF41" s="921"/>
      <c r="IGG41" s="921"/>
      <c r="IGH41" s="921"/>
      <c r="IGI41" s="921"/>
      <c r="IGJ41" s="921"/>
      <c r="IGK41" s="921"/>
      <c r="IGL41" s="921"/>
      <c r="IGM41" s="921"/>
      <c r="IGN41" s="921"/>
      <c r="IGO41" s="921"/>
      <c r="IGP41" s="921"/>
      <c r="IGQ41" s="921"/>
      <c r="IGR41" s="921"/>
      <c r="IGS41" s="921"/>
      <c r="IGT41" s="921"/>
      <c r="IGU41" s="921"/>
      <c r="IGV41" s="921"/>
      <c r="IGW41" s="921"/>
      <c r="IGX41" s="921"/>
      <c r="IGY41" s="921"/>
      <c r="IGZ41" s="921"/>
      <c r="IHA41" s="921"/>
      <c r="IHB41" s="921"/>
      <c r="IHC41" s="921"/>
      <c r="IHD41" s="921"/>
      <c r="IHE41" s="921"/>
      <c r="IHF41" s="921"/>
      <c r="IHG41" s="921"/>
      <c r="IHH41" s="921"/>
      <c r="IHI41" s="921"/>
      <c r="IHJ41" s="921"/>
      <c r="IHK41" s="921"/>
      <c r="IHL41" s="921"/>
      <c r="IHM41" s="921"/>
      <c r="IHN41" s="921"/>
      <c r="IHO41" s="921"/>
      <c r="IHP41" s="921"/>
      <c r="IHQ41" s="921"/>
      <c r="IHR41" s="921"/>
      <c r="IHS41" s="921"/>
      <c r="IHT41" s="921"/>
      <c r="IHU41" s="921"/>
      <c r="IHV41" s="921"/>
      <c r="IHW41" s="921"/>
      <c r="IHX41" s="921"/>
      <c r="IHY41" s="921"/>
      <c r="IHZ41" s="921"/>
      <c r="IIA41" s="921"/>
      <c r="IIB41" s="921"/>
      <c r="IIC41" s="921"/>
      <c r="IID41" s="921"/>
      <c r="IIE41" s="921"/>
      <c r="IIF41" s="921"/>
      <c r="IIG41" s="921"/>
      <c r="IIH41" s="921"/>
      <c r="III41" s="921"/>
      <c r="IIJ41" s="921"/>
      <c r="IIK41" s="921"/>
      <c r="IIL41" s="921"/>
      <c r="IIM41" s="921"/>
      <c r="IIN41" s="921"/>
      <c r="IIO41" s="921"/>
      <c r="IIP41" s="921"/>
      <c r="IIQ41" s="921"/>
      <c r="IIR41" s="921"/>
      <c r="IIS41" s="921"/>
      <c r="IIT41" s="921"/>
      <c r="IIU41" s="921"/>
      <c r="IIV41" s="921"/>
      <c r="IIW41" s="921"/>
      <c r="IIX41" s="921"/>
      <c r="IIY41" s="921"/>
      <c r="IIZ41" s="921"/>
      <c r="IJA41" s="921"/>
      <c r="IJB41" s="921"/>
      <c r="IJC41" s="921"/>
      <c r="IJD41" s="921"/>
      <c r="IJE41" s="921"/>
      <c r="IJF41" s="921"/>
      <c r="IJG41" s="921"/>
      <c r="IJH41" s="921"/>
      <c r="IJI41" s="921"/>
      <c r="IJJ41" s="921"/>
      <c r="IJK41" s="921"/>
      <c r="IJL41" s="921"/>
      <c r="IJM41" s="921"/>
      <c r="IJN41" s="921"/>
      <c r="IJO41" s="921"/>
      <c r="IJP41" s="921"/>
      <c r="IJQ41" s="921"/>
      <c r="IJR41" s="921"/>
      <c r="IJS41" s="921"/>
      <c r="IJT41" s="921"/>
      <c r="IJU41" s="921"/>
      <c r="IJV41" s="921"/>
      <c r="IJW41" s="921"/>
      <c r="IJX41" s="921"/>
      <c r="IJY41" s="921"/>
      <c r="IJZ41" s="921"/>
      <c r="IKA41" s="921"/>
      <c r="IKB41" s="921"/>
      <c r="IKC41" s="921"/>
      <c r="IKD41" s="921"/>
      <c r="IKE41" s="921"/>
      <c r="IKF41" s="921"/>
      <c r="IKG41" s="921"/>
      <c r="IKH41" s="921"/>
      <c r="IKI41" s="921"/>
      <c r="IKJ41" s="921"/>
      <c r="IKK41" s="921"/>
      <c r="IKL41" s="921"/>
      <c r="IKM41" s="921"/>
      <c r="IKN41" s="921"/>
      <c r="IKO41" s="921"/>
      <c r="IKP41" s="921"/>
      <c r="IKQ41" s="921"/>
      <c r="IKR41" s="921"/>
      <c r="IKS41" s="921"/>
      <c r="IKT41" s="921"/>
      <c r="IKU41" s="921"/>
      <c r="IKV41" s="921"/>
      <c r="IKW41" s="921"/>
      <c r="IKX41" s="921"/>
      <c r="IKY41" s="921"/>
      <c r="IKZ41" s="921"/>
      <c r="ILA41" s="921"/>
      <c r="ILB41" s="921"/>
      <c r="ILC41" s="921"/>
      <c r="ILD41" s="921"/>
      <c r="ILE41" s="921"/>
      <c r="ILF41" s="921"/>
      <c r="ILG41" s="921"/>
      <c r="ILH41" s="921"/>
      <c r="ILI41" s="921"/>
      <c r="ILJ41" s="921"/>
      <c r="ILK41" s="921"/>
      <c r="ILL41" s="921"/>
      <c r="ILM41" s="921"/>
      <c r="ILN41" s="921"/>
      <c r="ILO41" s="921"/>
      <c r="ILP41" s="921"/>
      <c r="ILQ41" s="921"/>
      <c r="ILR41" s="921"/>
      <c r="ILS41" s="921"/>
      <c r="ILT41" s="921"/>
      <c r="ILU41" s="921"/>
      <c r="ILV41" s="921"/>
      <c r="ILW41" s="921"/>
      <c r="ILX41" s="921"/>
      <c r="ILY41" s="921"/>
      <c r="ILZ41" s="921"/>
      <c r="IMA41" s="921"/>
      <c r="IMB41" s="921"/>
      <c r="IMC41" s="921"/>
      <c r="IMD41" s="921"/>
      <c r="IME41" s="921"/>
      <c r="IMF41" s="921"/>
      <c r="IMG41" s="921"/>
      <c r="IMH41" s="921"/>
      <c r="IMI41" s="921"/>
      <c r="IMJ41" s="921"/>
      <c r="IMK41" s="921"/>
      <c r="IML41" s="921"/>
      <c r="IMM41" s="921"/>
      <c r="IMN41" s="921"/>
      <c r="IMO41" s="921"/>
      <c r="IMP41" s="921"/>
      <c r="IMQ41" s="921"/>
      <c r="IMR41" s="921"/>
      <c r="IMS41" s="921"/>
      <c r="IMT41" s="921"/>
      <c r="IMU41" s="921"/>
      <c r="IMV41" s="921"/>
      <c r="IMW41" s="921"/>
      <c r="IMX41" s="921"/>
      <c r="IMY41" s="921"/>
      <c r="IMZ41" s="921"/>
      <c r="INA41" s="921"/>
      <c r="INB41" s="921"/>
      <c r="INC41" s="921"/>
      <c r="IND41" s="921"/>
      <c r="INE41" s="921"/>
      <c r="INF41" s="921"/>
      <c r="ING41" s="921"/>
      <c r="INH41" s="921"/>
      <c r="INI41" s="921"/>
      <c r="INJ41" s="921"/>
      <c r="INK41" s="921"/>
      <c r="INL41" s="921"/>
      <c r="INM41" s="921"/>
      <c r="INN41" s="921"/>
      <c r="INO41" s="921"/>
      <c r="INP41" s="921"/>
      <c r="INQ41" s="921"/>
      <c r="INR41" s="921"/>
      <c r="INS41" s="921"/>
      <c r="INT41" s="921"/>
      <c r="INU41" s="921"/>
      <c r="INV41" s="921"/>
      <c r="INW41" s="921"/>
      <c r="INX41" s="921"/>
      <c r="INY41" s="921"/>
      <c r="INZ41" s="921"/>
      <c r="IOA41" s="921"/>
      <c r="IOB41" s="921"/>
      <c r="IOC41" s="921"/>
      <c r="IOD41" s="921"/>
      <c r="IOE41" s="921"/>
      <c r="IOF41" s="921"/>
      <c r="IOG41" s="921"/>
      <c r="IOH41" s="921"/>
      <c r="IOI41" s="921"/>
      <c r="IOJ41" s="921"/>
      <c r="IOK41" s="921"/>
      <c r="IOL41" s="921"/>
      <c r="IOM41" s="921"/>
      <c r="ION41" s="921"/>
      <c r="IOO41" s="921"/>
      <c r="IOP41" s="921"/>
      <c r="IOQ41" s="921"/>
      <c r="IOR41" s="921"/>
      <c r="IOS41" s="921"/>
      <c r="IOT41" s="921"/>
      <c r="IOU41" s="921"/>
      <c r="IOV41" s="921"/>
      <c r="IOW41" s="921"/>
      <c r="IOX41" s="921"/>
      <c r="IOY41" s="921"/>
      <c r="IOZ41" s="921"/>
      <c r="IPA41" s="921"/>
      <c r="IPB41" s="921"/>
      <c r="IPC41" s="921"/>
      <c r="IPD41" s="921"/>
      <c r="IPE41" s="921"/>
      <c r="IPF41" s="921"/>
      <c r="IPG41" s="921"/>
      <c r="IPH41" s="921"/>
      <c r="IPI41" s="921"/>
      <c r="IPJ41" s="921"/>
      <c r="IPK41" s="921"/>
      <c r="IPL41" s="921"/>
      <c r="IPM41" s="921"/>
      <c r="IPN41" s="921"/>
      <c r="IPO41" s="921"/>
      <c r="IPP41" s="921"/>
      <c r="IPQ41" s="921"/>
      <c r="IPR41" s="921"/>
      <c r="IPS41" s="921"/>
      <c r="IPT41" s="921"/>
      <c r="IPU41" s="921"/>
      <c r="IPV41" s="921"/>
      <c r="IPW41" s="921"/>
      <c r="IPX41" s="921"/>
      <c r="IPY41" s="921"/>
      <c r="IPZ41" s="921"/>
      <c r="IQA41" s="921"/>
      <c r="IQB41" s="921"/>
      <c r="IQC41" s="921"/>
      <c r="IQD41" s="921"/>
      <c r="IQE41" s="921"/>
      <c r="IQF41" s="921"/>
      <c r="IQG41" s="921"/>
      <c r="IQH41" s="921"/>
      <c r="IQI41" s="921"/>
      <c r="IQJ41" s="921"/>
      <c r="IQK41" s="921"/>
      <c r="IQL41" s="921"/>
      <c r="IQM41" s="921"/>
      <c r="IQN41" s="921"/>
      <c r="IQO41" s="921"/>
      <c r="IQP41" s="921"/>
      <c r="IQQ41" s="921"/>
      <c r="IQR41" s="921"/>
      <c r="IQS41" s="921"/>
      <c r="IQT41" s="921"/>
      <c r="IQU41" s="921"/>
      <c r="IQV41" s="921"/>
      <c r="IQW41" s="921"/>
      <c r="IQX41" s="921"/>
      <c r="IQY41" s="921"/>
      <c r="IQZ41" s="921"/>
      <c r="IRA41" s="921"/>
      <c r="IRB41" s="921"/>
      <c r="IRC41" s="921"/>
      <c r="IRD41" s="921"/>
      <c r="IRE41" s="921"/>
      <c r="IRF41" s="921"/>
      <c r="IRG41" s="921"/>
      <c r="IRH41" s="921"/>
      <c r="IRI41" s="921"/>
      <c r="IRJ41" s="921"/>
      <c r="IRK41" s="921"/>
      <c r="IRL41" s="921"/>
      <c r="IRM41" s="921"/>
      <c r="IRN41" s="921"/>
      <c r="IRO41" s="921"/>
      <c r="IRP41" s="921"/>
      <c r="IRQ41" s="921"/>
      <c r="IRR41" s="921"/>
      <c r="IRS41" s="921"/>
      <c r="IRT41" s="921"/>
      <c r="IRU41" s="921"/>
      <c r="IRV41" s="921"/>
      <c r="IRW41" s="921"/>
      <c r="IRX41" s="921"/>
      <c r="IRY41" s="921"/>
      <c r="IRZ41" s="921"/>
      <c r="ISA41" s="921"/>
      <c r="ISB41" s="921"/>
      <c r="ISC41" s="921"/>
      <c r="ISD41" s="921"/>
      <c r="ISE41" s="921"/>
      <c r="ISF41" s="921"/>
      <c r="ISG41" s="921"/>
      <c r="ISH41" s="921"/>
      <c r="ISI41" s="921"/>
      <c r="ISJ41" s="921"/>
      <c r="ISK41" s="921"/>
      <c r="ISL41" s="921"/>
      <c r="ISM41" s="921"/>
      <c r="ISN41" s="921"/>
      <c r="ISO41" s="921"/>
      <c r="ISP41" s="921"/>
      <c r="ISQ41" s="921"/>
      <c r="ISR41" s="921"/>
      <c r="ISS41" s="921"/>
      <c r="IST41" s="921"/>
      <c r="ISU41" s="921"/>
      <c r="ISV41" s="921"/>
      <c r="ISW41" s="921"/>
      <c r="ISX41" s="921"/>
      <c r="ISY41" s="921"/>
      <c r="ISZ41" s="921"/>
      <c r="ITA41" s="921"/>
      <c r="ITB41" s="921"/>
      <c r="ITC41" s="921"/>
      <c r="ITD41" s="921"/>
      <c r="ITE41" s="921"/>
      <c r="ITF41" s="921"/>
      <c r="ITG41" s="921"/>
      <c r="ITH41" s="921"/>
      <c r="ITI41" s="921"/>
      <c r="ITJ41" s="921"/>
      <c r="ITK41" s="921"/>
      <c r="ITL41" s="921"/>
      <c r="ITM41" s="921"/>
      <c r="ITN41" s="921"/>
      <c r="ITO41" s="921"/>
      <c r="ITP41" s="921"/>
      <c r="ITQ41" s="921"/>
      <c r="ITR41" s="921"/>
      <c r="ITS41" s="921"/>
      <c r="ITT41" s="921"/>
      <c r="ITU41" s="921"/>
      <c r="ITV41" s="921"/>
      <c r="ITW41" s="921"/>
      <c r="ITX41" s="921"/>
      <c r="ITY41" s="921"/>
      <c r="ITZ41" s="921"/>
      <c r="IUA41" s="921"/>
      <c r="IUB41" s="921"/>
      <c r="IUC41" s="921"/>
      <c r="IUD41" s="921"/>
      <c r="IUE41" s="921"/>
      <c r="IUF41" s="921"/>
      <c r="IUG41" s="921"/>
      <c r="IUH41" s="921"/>
      <c r="IUI41" s="921"/>
      <c r="IUJ41" s="921"/>
      <c r="IUK41" s="921"/>
      <c r="IUL41" s="921"/>
      <c r="IUM41" s="921"/>
      <c r="IUN41" s="921"/>
      <c r="IUO41" s="921"/>
      <c r="IUP41" s="921"/>
      <c r="IUQ41" s="921"/>
      <c r="IUR41" s="921"/>
      <c r="IUS41" s="921"/>
      <c r="IUT41" s="921"/>
      <c r="IUU41" s="921"/>
      <c r="IUV41" s="921"/>
      <c r="IUW41" s="921"/>
      <c r="IUX41" s="921"/>
      <c r="IUY41" s="921"/>
      <c r="IUZ41" s="921"/>
      <c r="IVA41" s="921"/>
      <c r="IVB41" s="921"/>
      <c r="IVC41" s="921"/>
      <c r="IVD41" s="921"/>
      <c r="IVE41" s="921"/>
      <c r="IVF41" s="921"/>
      <c r="IVG41" s="921"/>
      <c r="IVH41" s="921"/>
      <c r="IVI41" s="921"/>
      <c r="IVJ41" s="921"/>
      <c r="IVK41" s="921"/>
      <c r="IVL41" s="921"/>
      <c r="IVM41" s="921"/>
      <c r="IVN41" s="921"/>
      <c r="IVO41" s="921"/>
      <c r="IVP41" s="921"/>
      <c r="IVQ41" s="921"/>
      <c r="IVR41" s="921"/>
      <c r="IVS41" s="921"/>
      <c r="IVT41" s="921"/>
      <c r="IVU41" s="921"/>
      <c r="IVV41" s="921"/>
      <c r="IVW41" s="921"/>
      <c r="IVX41" s="921"/>
      <c r="IVY41" s="921"/>
      <c r="IVZ41" s="921"/>
      <c r="IWA41" s="921"/>
      <c r="IWB41" s="921"/>
      <c r="IWC41" s="921"/>
      <c r="IWD41" s="921"/>
      <c r="IWE41" s="921"/>
      <c r="IWF41" s="921"/>
      <c r="IWG41" s="921"/>
      <c r="IWH41" s="921"/>
      <c r="IWI41" s="921"/>
      <c r="IWJ41" s="921"/>
      <c r="IWK41" s="921"/>
      <c r="IWL41" s="921"/>
      <c r="IWM41" s="921"/>
      <c r="IWN41" s="921"/>
      <c r="IWO41" s="921"/>
      <c r="IWP41" s="921"/>
      <c r="IWQ41" s="921"/>
      <c r="IWR41" s="921"/>
      <c r="IWS41" s="921"/>
      <c r="IWT41" s="921"/>
      <c r="IWU41" s="921"/>
      <c r="IWV41" s="921"/>
      <c r="IWW41" s="921"/>
      <c r="IWX41" s="921"/>
      <c r="IWY41" s="921"/>
      <c r="IWZ41" s="921"/>
      <c r="IXA41" s="921"/>
      <c r="IXB41" s="921"/>
      <c r="IXC41" s="921"/>
      <c r="IXD41" s="921"/>
      <c r="IXE41" s="921"/>
      <c r="IXF41" s="921"/>
      <c r="IXG41" s="921"/>
      <c r="IXH41" s="921"/>
      <c r="IXI41" s="921"/>
      <c r="IXJ41" s="921"/>
      <c r="IXK41" s="921"/>
      <c r="IXL41" s="921"/>
      <c r="IXM41" s="921"/>
      <c r="IXN41" s="921"/>
      <c r="IXO41" s="921"/>
      <c r="IXP41" s="921"/>
      <c r="IXQ41" s="921"/>
      <c r="IXR41" s="921"/>
      <c r="IXS41" s="921"/>
      <c r="IXT41" s="921"/>
      <c r="IXU41" s="921"/>
      <c r="IXV41" s="921"/>
      <c r="IXW41" s="921"/>
      <c r="IXX41" s="921"/>
      <c r="IXY41" s="921"/>
      <c r="IXZ41" s="921"/>
      <c r="IYA41" s="921"/>
      <c r="IYB41" s="921"/>
      <c r="IYC41" s="921"/>
      <c r="IYD41" s="921"/>
      <c r="IYE41" s="921"/>
      <c r="IYF41" s="921"/>
      <c r="IYG41" s="921"/>
      <c r="IYH41" s="921"/>
      <c r="IYI41" s="921"/>
      <c r="IYJ41" s="921"/>
      <c r="IYK41" s="921"/>
      <c r="IYL41" s="921"/>
      <c r="IYM41" s="921"/>
      <c r="IYN41" s="921"/>
      <c r="IYO41" s="921"/>
      <c r="IYP41" s="921"/>
      <c r="IYQ41" s="921"/>
      <c r="IYR41" s="921"/>
      <c r="IYS41" s="921"/>
      <c r="IYT41" s="921"/>
      <c r="IYU41" s="921"/>
      <c r="IYV41" s="921"/>
      <c r="IYW41" s="921"/>
      <c r="IYX41" s="921"/>
      <c r="IYY41" s="921"/>
      <c r="IYZ41" s="921"/>
      <c r="IZA41" s="921"/>
      <c r="IZB41" s="921"/>
      <c r="IZC41" s="921"/>
      <c r="IZD41" s="921"/>
      <c r="IZE41" s="921"/>
      <c r="IZF41" s="921"/>
      <c r="IZG41" s="921"/>
      <c r="IZH41" s="921"/>
      <c r="IZI41" s="921"/>
      <c r="IZJ41" s="921"/>
      <c r="IZK41" s="921"/>
      <c r="IZL41" s="921"/>
      <c r="IZM41" s="921"/>
      <c r="IZN41" s="921"/>
      <c r="IZO41" s="921"/>
      <c r="IZP41" s="921"/>
      <c r="IZQ41" s="921"/>
      <c r="IZR41" s="921"/>
      <c r="IZS41" s="921"/>
      <c r="IZT41" s="921"/>
      <c r="IZU41" s="921"/>
      <c r="IZV41" s="921"/>
      <c r="IZW41" s="921"/>
      <c r="IZX41" s="921"/>
      <c r="IZY41" s="921"/>
      <c r="IZZ41" s="921"/>
      <c r="JAA41" s="921"/>
      <c r="JAB41" s="921"/>
      <c r="JAC41" s="921"/>
      <c r="JAD41" s="921"/>
      <c r="JAE41" s="921"/>
      <c r="JAF41" s="921"/>
      <c r="JAG41" s="921"/>
      <c r="JAH41" s="921"/>
      <c r="JAI41" s="921"/>
      <c r="JAJ41" s="921"/>
      <c r="JAK41" s="921"/>
      <c r="JAL41" s="921"/>
      <c r="JAM41" s="921"/>
      <c r="JAN41" s="921"/>
      <c r="JAO41" s="921"/>
      <c r="JAP41" s="921"/>
      <c r="JAQ41" s="921"/>
      <c r="JAR41" s="921"/>
      <c r="JAS41" s="921"/>
      <c r="JAT41" s="921"/>
      <c r="JAU41" s="921"/>
      <c r="JAV41" s="921"/>
      <c r="JAW41" s="921"/>
      <c r="JAX41" s="921"/>
      <c r="JAY41" s="921"/>
      <c r="JAZ41" s="921"/>
      <c r="JBA41" s="921"/>
      <c r="JBB41" s="921"/>
      <c r="JBC41" s="921"/>
      <c r="JBD41" s="921"/>
      <c r="JBE41" s="921"/>
      <c r="JBF41" s="921"/>
      <c r="JBG41" s="921"/>
      <c r="JBH41" s="921"/>
      <c r="JBI41" s="921"/>
      <c r="JBJ41" s="921"/>
      <c r="JBK41" s="921"/>
      <c r="JBL41" s="921"/>
      <c r="JBM41" s="921"/>
      <c r="JBN41" s="921"/>
      <c r="JBO41" s="921"/>
      <c r="JBP41" s="921"/>
      <c r="JBQ41" s="921"/>
      <c r="JBR41" s="921"/>
      <c r="JBS41" s="921"/>
      <c r="JBT41" s="921"/>
      <c r="JBU41" s="921"/>
      <c r="JBV41" s="921"/>
      <c r="JBW41" s="921"/>
      <c r="JBX41" s="921"/>
      <c r="JBY41" s="921"/>
      <c r="JBZ41" s="921"/>
      <c r="JCA41" s="921"/>
      <c r="JCB41" s="921"/>
      <c r="JCC41" s="921"/>
      <c r="JCD41" s="921"/>
      <c r="JCE41" s="921"/>
      <c r="JCF41" s="921"/>
      <c r="JCG41" s="921"/>
      <c r="JCH41" s="921"/>
      <c r="JCI41" s="921"/>
      <c r="JCJ41" s="921"/>
      <c r="JCK41" s="921"/>
      <c r="JCL41" s="921"/>
      <c r="JCM41" s="921"/>
      <c r="JCN41" s="921"/>
      <c r="JCO41" s="921"/>
      <c r="JCP41" s="921"/>
      <c r="JCQ41" s="921"/>
      <c r="JCR41" s="921"/>
      <c r="JCS41" s="921"/>
      <c r="JCT41" s="921"/>
      <c r="JCU41" s="921"/>
      <c r="JCV41" s="921"/>
      <c r="JCW41" s="921"/>
      <c r="JCX41" s="921"/>
      <c r="JCY41" s="921"/>
      <c r="JCZ41" s="921"/>
      <c r="JDA41" s="921"/>
      <c r="JDB41" s="921"/>
      <c r="JDC41" s="921"/>
      <c r="JDD41" s="921"/>
      <c r="JDE41" s="921"/>
      <c r="JDF41" s="921"/>
      <c r="JDG41" s="921"/>
      <c r="JDH41" s="921"/>
      <c r="JDI41" s="921"/>
      <c r="JDJ41" s="921"/>
      <c r="JDK41" s="921"/>
      <c r="JDL41" s="921"/>
      <c r="JDM41" s="921"/>
      <c r="JDN41" s="921"/>
      <c r="JDO41" s="921"/>
      <c r="JDP41" s="921"/>
      <c r="JDQ41" s="921"/>
      <c r="JDR41" s="921"/>
      <c r="JDS41" s="921"/>
      <c r="JDT41" s="921"/>
      <c r="JDU41" s="921"/>
      <c r="JDV41" s="921"/>
      <c r="JDW41" s="921"/>
      <c r="JDX41" s="921"/>
      <c r="JDY41" s="921"/>
      <c r="JDZ41" s="921"/>
      <c r="JEA41" s="921"/>
      <c r="JEB41" s="921"/>
      <c r="JEC41" s="921"/>
      <c r="JED41" s="921"/>
      <c r="JEE41" s="921"/>
      <c r="JEF41" s="921"/>
      <c r="JEG41" s="921"/>
      <c r="JEH41" s="921"/>
      <c r="JEI41" s="921"/>
      <c r="JEJ41" s="921"/>
      <c r="JEK41" s="921"/>
      <c r="JEL41" s="921"/>
      <c r="JEM41" s="921"/>
      <c r="JEN41" s="921"/>
      <c r="JEO41" s="921"/>
      <c r="JEP41" s="921"/>
      <c r="JEQ41" s="921"/>
      <c r="JER41" s="921"/>
      <c r="JES41" s="921"/>
      <c r="JET41" s="921"/>
      <c r="JEU41" s="921"/>
      <c r="JEV41" s="921"/>
      <c r="JEW41" s="921"/>
      <c r="JEX41" s="921"/>
      <c r="JEY41" s="921"/>
      <c r="JEZ41" s="921"/>
      <c r="JFA41" s="921"/>
      <c r="JFB41" s="921"/>
      <c r="JFC41" s="921"/>
      <c r="JFD41" s="921"/>
      <c r="JFE41" s="921"/>
      <c r="JFF41" s="921"/>
      <c r="JFG41" s="921"/>
      <c r="JFH41" s="921"/>
      <c r="JFI41" s="921"/>
      <c r="JFJ41" s="921"/>
      <c r="JFK41" s="921"/>
      <c r="JFL41" s="921"/>
      <c r="JFM41" s="921"/>
      <c r="JFN41" s="921"/>
      <c r="JFO41" s="921"/>
      <c r="JFP41" s="921"/>
      <c r="JFQ41" s="921"/>
      <c r="JFR41" s="921"/>
      <c r="JFS41" s="921"/>
      <c r="JFT41" s="921"/>
      <c r="JFU41" s="921"/>
      <c r="JFV41" s="921"/>
      <c r="JFW41" s="921"/>
      <c r="JFX41" s="921"/>
      <c r="JFY41" s="921"/>
      <c r="JFZ41" s="921"/>
      <c r="JGA41" s="921"/>
      <c r="JGB41" s="921"/>
      <c r="JGC41" s="921"/>
      <c r="JGD41" s="921"/>
      <c r="JGE41" s="921"/>
      <c r="JGF41" s="921"/>
      <c r="JGG41" s="921"/>
      <c r="JGH41" s="921"/>
      <c r="JGI41" s="921"/>
      <c r="JGJ41" s="921"/>
      <c r="JGK41" s="921"/>
      <c r="JGL41" s="921"/>
      <c r="JGM41" s="921"/>
      <c r="JGN41" s="921"/>
      <c r="JGO41" s="921"/>
      <c r="JGP41" s="921"/>
      <c r="JGQ41" s="921"/>
      <c r="JGR41" s="921"/>
      <c r="JGS41" s="921"/>
      <c r="JGT41" s="921"/>
      <c r="JGU41" s="921"/>
      <c r="JGV41" s="921"/>
      <c r="JGW41" s="921"/>
      <c r="JGX41" s="921"/>
      <c r="JGY41" s="921"/>
      <c r="JGZ41" s="921"/>
      <c r="JHA41" s="921"/>
      <c r="JHB41" s="921"/>
      <c r="JHC41" s="921"/>
      <c r="JHD41" s="921"/>
      <c r="JHE41" s="921"/>
      <c r="JHF41" s="921"/>
      <c r="JHG41" s="921"/>
      <c r="JHH41" s="921"/>
      <c r="JHI41" s="921"/>
      <c r="JHJ41" s="921"/>
      <c r="JHK41" s="921"/>
      <c r="JHL41" s="921"/>
      <c r="JHM41" s="921"/>
      <c r="JHN41" s="921"/>
      <c r="JHO41" s="921"/>
      <c r="JHP41" s="921"/>
      <c r="JHQ41" s="921"/>
      <c r="JHR41" s="921"/>
      <c r="JHS41" s="921"/>
      <c r="JHT41" s="921"/>
      <c r="JHU41" s="921"/>
      <c r="JHV41" s="921"/>
      <c r="JHW41" s="921"/>
      <c r="JHX41" s="921"/>
      <c r="JHY41" s="921"/>
      <c r="JHZ41" s="921"/>
      <c r="JIA41" s="921"/>
      <c r="JIB41" s="921"/>
      <c r="JIC41" s="921"/>
      <c r="JID41" s="921"/>
      <c r="JIE41" s="921"/>
      <c r="JIF41" s="921"/>
      <c r="JIG41" s="921"/>
      <c r="JIH41" s="921"/>
      <c r="JII41" s="921"/>
      <c r="JIJ41" s="921"/>
      <c r="JIK41" s="921"/>
      <c r="JIL41" s="921"/>
      <c r="JIM41" s="921"/>
      <c r="JIN41" s="921"/>
      <c r="JIO41" s="921"/>
      <c r="JIP41" s="921"/>
      <c r="JIQ41" s="921"/>
      <c r="JIR41" s="921"/>
      <c r="JIS41" s="921"/>
      <c r="JIT41" s="921"/>
      <c r="JIU41" s="921"/>
      <c r="JIV41" s="921"/>
      <c r="JIW41" s="921"/>
      <c r="JIX41" s="921"/>
      <c r="JIY41" s="921"/>
      <c r="JIZ41" s="921"/>
      <c r="JJA41" s="921"/>
      <c r="JJB41" s="921"/>
      <c r="JJC41" s="921"/>
      <c r="JJD41" s="921"/>
      <c r="JJE41" s="921"/>
      <c r="JJF41" s="921"/>
      <c r="JJG41" s="921"/>
      <c r="JJH41" s="921"/>
      <c r="JJI41" s="921"/>
      <c r="JJJ41" s="921"/>
      <c r="JJK41" s="921"/>
      <c r="JJL41" s="921"/>
      <c r="JJM41" s="921"/>
      <c r="JJN41" s="921"/>
      <c r="JJO41" s="921"/>
      <c r="JJP41" s="921"/>
      <c r="JJQ41" s="921"/>
      <c r="JJR41" s="921"/>
      <c r="JJS41" s="921"/>
      <c r="JJT41" s="921"/>
      <c r="JJU41" s="921"/>
      <c r="JJV41" s="921"/>
      <c r="JJW41" s="921"/>
      <c r="JJX41" s="921"/>
      <c r="JJY41" s="921"/>
      <c r="JJZ41" s="921"/>
      <c r="JKA41" s="921"/>
      <c r="JKB41" s="921"/>
      <c r="JKC41" s="921"/>
      <c r="JKD41" s="921"/>
      <c r="JKE41" s="921"/>
      <c r="JKF41" s="921"/>
      <c r="JKG41" s="921"/>
      <c r="JKH41" s="921"/>
      <c r="JKI41" s="921"/>
      <c r="JKJ41" s="921"/>
      <c r="JKK41" s="921"/>
      <c r="JKL41" s="921"/>
      <c r="JKM41" s="921"/>
      <c r="JKN41" s="921"/>
      <c r="JKO41" s="921"/>
      <c r="JKP41" s="921"/>
      <c r="JKQ41" s="921"/>
      <c r="JKR41" s="921"/>
      <c r="JKS41" s="921"/>
      <c r="JKT41" s="921"/>
      <c r="JKU41" s="921"/>
      <c r="JKV41" s="921"/>
      <c r="JKW41" s="921"/>
      <c r="JKX41" s="921"/>
      <c r="JKY41" s="921"/>
      <c r="JKZ41" s="921"/>
      <c r="JLA41" s="921"/>
      <c r="JLB41" s="921"/>
      <c r="JLC41" s="921"/>
      <c r="JLD41" s="921"/>
      <c r="JLE41" s="921"/>
      <c r="JLF41" s="921"/>
      <c r="JLG41" s="921"/>
      <c r="JLH41" s="921"/>
      <c r="JLI41" s="921"/>
      <c r="JLJ41" s="921"/>
      <c r="JLK41" s="921"/>
      <c r="JLL41" s="921"/>
      <c r="JLM41" s="921"/>
      <c r="JLN41" s="921"/>
      <c r="JLO41" s="921"/>
      <c r="JLP41" s="921"/>
      <c r="JLQ41" s="921"/>
      <c r="JLR41" s="921"/>
      <c r="JLS41" s="921"/>
      <c r="JLT41" s="921"/>
      <c r="JLU41" s="921"/>
      <c r="JLV41" s="921"/>
      <c r="JLW41" s="921"/>
      <c r="JLX41" s="921"/>
      <c r="JLY41" s="921"/>
      <c r="JLZ41" s="921"/>
      <c r="JMA41" s="921"/>
      <c r="JMB41" s="921"/>
      <c r="JMC41" s="921"/>
      <c r="JMD41" s="921"/>
      <c r="JME41" s="921"/>
      <c r="JMF41" s="921"/>
      <c r="JMG41" s="921"/>
      <c r="JMH41" s="921"/>
      <c r="JMI41" s="921"/>
      <c r="JMJ41" s="921"/>
      <c r="JMK41" s="921"/>
      <c r="JML41" s="921"/>
      <c r="JMM41" s="921"/>
      <c r="JMN41" s="921"/>
      <c r="JMO41" s="921"/>
      <c r="JMP41" s="921"/>
      <c r="JMQ41" s="921"/>
      <c r="JMR41" s="921"/>
      <c r="JMS41" s="921"/>
      <c r="JMT41" s="921"/>
      <c r="JMU41" s="921"/>
      <c r="JMV41" s="921"/>
      <c r="JMW41" s="921"/>
      <c r="JMX41" s="921"/>
      <c r="JMY41" s="921"/>
      <c r="JMZ41" s="921"/>
      <c r="JNA41" s="921"/>
      <c r="JNB41" s="921"/>
      <c r="JNC41" s="921"/>
      <c r="JND41" s="921"/>
      <c r="JNE41" s="921"/>
      <c r="JNF41" s="921"/>
      <c r="JNG41" s="921"/>
      <c r="JNH41" s="921"/>
      <c r="JNI41" s="921"/>
      <c r="JNJ41" s="921"/>
      <c r="JNK41" s="921"/>
      <c r="JNL41" s="921"/>
      <c r="JNM41" s="921"/>
      <c r="JNN41" s="921"/>
      <c r="JNO41" s="921"/>
      <c r="JNP41" s="921"/>
      <c r="JNQ41" s="921"/>
      <c r="JNR41" s="921"/>
      <c r="JNS41" s="921"/>
      <c r="JNT41" s="921"/>
      <c r="JNU41" s="921"/>
      <c r="JNV41" s="921"/>
      <c r="JNW41" s="921"/>
      <c r="JNX41" s="921"/>
      <c r="JNY41" s="921"/>
      <c r="JNZ41" s="921"/>
      <c r="JOA41" s="921"/>
      <c r="JOB41" s="921"/>
      <c r="JOC41" s="921"/>
      <c r="JOD41" s="921"/>
      <c r="JOE41" s="921"/>
      <c r="JOF41" s="921"/>
      <c r="JOG41" s="921"/>
      <c r="JOH41" s="921"/>
      <c r="JOI41" s="921"/>
      <c r="JOJ41" s="921"/>
      <c r="JOK41" s="921"/>
      <c r="JOL41" s="921"/>
      <c r="JOM41" s="921"/>
      <c r="JON41" s="921"/>
      <c r="JOO41" s="921"/>
      <c r="JOP41" s="921"/>
      <c r="JOQ41" s="921"/>
      <c r="JOR41" s="921"/>
      <c r="JOS41" s="921"/>
      <c r="JOT41" s="921"/>
      <c r="JOU41" s="921"/>
      <c r="JOV41" s="921"/>
      <c r="JOW41" s="921"/>
      <c r="JOX41" s="921"/>
      <c r="JOY41" s="921"/>
      <c r="JOZ41" s="921"/>
      <c r="JPA41" s="921"/>
      <c r="JPB41" s="921"/>
      <c r="JPC41" s="921"/>
      <c r="JPD41" s="921"/>
      <c r="JPE41" s="921"/>
      <c r="JPF41" s="921"/>
      <c r="JPG41" s="921"/>
      <c r="JPH41" s="921"/>
      <c r="JPI41" s="921"/>
      <c r="JPJ41" s="921"/>
      <c r="JPK41" s="921"/>
      <c r="JPL41" s="921"/>
      <c r="JPM41" s="921"/>
      <c r="JPN41" s="921"/>
      <c r="JPO41" s="921"/>
      <c r="JPP41" s="921"/>
      <c r="JPQ41" s="921"/>
      <c r="JPR41" s="921"/>
      <c r="JPS41" s="921"/>
      <c r="JPT41" s="921"/>
      <c r="JPU41" s="921"/>
      <c r="JPV41" s="921"/>
      <c r="JPW41" s="921"/>
      <c r="JPX41" s="921"/>
      <c r="JPY41" s="921"/>
      <c r="JPZ41" s="921"/>
      <c r="JQA41" s="921"/>
      <c r="JQB41" s="921"/>
      <c r="JQC41" s="921"/>
      <c r="JQD41" s="921"/>
      <c r="JQE41" s="921"/>
      <c r="JQF41" s="921"/>
      <c r="JQG41" s="921"/>
      <c r="JQH41" s="921"/>
      <c r="JQI41" s="921"/>
      <c r="JQJ41" s="921"/>
      <c r="JQK41" s="921"/>
      <c r="JQL41" s="921"/>
      <c r="JQM41" s="921"/>
      <c r="JQN41" s="921"/>
      <c r="JQO41" s="921"/>
      <c r="JQP41" s="921"/>
      <c r="JQQ41" s="921"/>
      <c r="JQR41" s="921"/>
      <c r="JQS41" s="921"/>
      <c r="JQT41" s="921"/>
      <c r="JQU41" s="921"/>
      <c r="JQV41" s="921"/>
      <c r="JQW41" s="921"/>
      <c r="JQX41" s="921"/>
      <c r="JQY41" s="921"/>
      <c r="JQZ41" s="921"/>
      <c r="JRA41" s="921"/>
      <c r="JRB41" s="921"/>
      <c r="JRC41" s="921"/>
      <c r="JRD41" s="921"/>
      <c r="JRE41" s="921"/>
      <c r="JRF41" s="921"/>
      <c r="JRG41" s="921"/>
      <c r="JRH41" s="921"/>
      <c r="JRI41" s="921"/>
      <c r="JRJ41" s="921"/>
      <c r="JRK41" s="921"/>
      <c r="JRL41" s="921"/>
      <c r="JRM41" s="921"/>
      <c r="JRN41" s="921"/>
      <c r="JRO41" s="921"/>
      <c r="JRP41" s="921"/>
      <c r="JRQ41" s="921"/>
      <c r="JRR41" s="921"/>
      <c r="JRS41" s="921"/>
      <c r="JRT41" s="921"/>
      <c r="JRU41" s="921"/>
      <c r="JRV41" s="921"/>
      <c r="JRW41" s="921"/>
      <c r="JRX41" s="921"/>
      <c r="JRY41" s="921"/>
      <c r="JRZ41" s="921"/>
      <c r="JSA41" s="921"/>
      <c r="JSB41" s="921"/>
      <c r="JSC41" s="921"/>
      <c r="JSD41" s="921"/>
      <c r="JSE41" s="921"/>
      <c r="JSF41" s="921"/>
      <c r="JSG41" s="921"/>
      <c r="JSH41" s="921"/>
      <c r="JSI41" s="921"/>
      <c r="JSJ41" s="921"/>
      <c r="JSK41" s="921"/>
      <c r="JSL41" s="921"/>
      <c r="JSM41" s="921"/>
      <c r="JSN41" s="921"/>
      <c r="JSO41" s="921"/>
      <c r="JSP41" s="921"/>
      <c r="JSQ41" s="921"/>
      <c r="JSR41" s="921"/>
      <c r="JSS41" s="921"/>
      <c r="JST41" s="921"/>
      <c r="JSU41" s="921"/>
      <c r="JSV41" s="921"/>
      <c r="JSW41" s="921"/>
      <c r="JSX41" s="921"/>
      <c r="JSY41" s="921"/>
      <c r="JSZ41" s="921"/>
      <c r="JTA41" s="921"/>
      <c r="JTB41" s="921"/>
      <c r="JTC41" s="921"/>
      <c r="JTD41" s="921"/>
      <c r="JTE41" s="921"/>
      <c r="JTF41" s="921"/>
      <c r="JTG41" s="921"/>
      <c r="JTH41" s="921"/>
      <c r="JTI41" s="921"/>
      <c r="JTJ41" s="921"/>
      <c r="JTK41" s="921"/>
      <c r="JTL41" s="921"/>
      <c r="JTM41" s="921"/>
      <c r="JTN41" s="921"/>
      <c r="JTO41" s="921"/>
      <c r="JTP41" s="921"/>
      <c r="JTQ41" s="921"/>
      <c r="JTR41" s="921"/>
      <c r="JTS41" s="921"/>
      <c r="JTT41" s="921"/>
      <c r="JTU41" s="921"/>
      <c r="JTV41" s="921"/>
      <c r="JTW41" s="921"/>
      <c r="JTX41" s="921"/>
      <c r="JTY41" s="921"/>
      <c r="JTZ41" s="921"/>
      <c r="JUA41" s="921"/>
      <c r="JUB41" s="921"/>
      <c r="JUC41" s="921"/>
      <c r="JUD41" s="921"/>
      <c r="JUE41" s="921"/>
      <c r="JUF41" s="921"/>
      <c r="JUG41" s="921"/>
      <c r="JUH41" s="921"/>
      <c r="JUI41" s="921"/>
      <c r="JUJ41" s="921"/>
      <c r="JUK41" s="921"/>
      <c r="JUL41" s="921"/>
      <c r="JUM41" s="921"/>
      <c r="JUN41" s="921"/>
      <c r="JUO41" s="921"/>
      <c r="JUP41" s="921"/>
      <c r="JUQ41" s="921"/>
      <c r="JUR41" s="921"/>
      <c r="JUS41" s="921"/>
      <c r="JUT41" s="921"/>
      <c r="JUU41" s="921"/>
      <c r="JUV41" s="921"/>
      <c r="JUW41" s="921"/>
      <c r="JUX41" s="921"/>
      <c r="JUY41" s="921"/>
      <c r="JUZ41" s="921"/>
      <c r="JVA41" s="921"/>
      <c r="JVB41" s="921"/>
      <c r="JVC41" s="921"/>
      <c r="JVD41" s="921"/>
      <c r="JVE41" s="921"/>
      <c r="JVF41" s="921"/>
      <c r="JVG41" s="921"/>
      <c r="JVH41" s="921"/>
      <c r="JVI41" s="921"/>
      <c r="JVJ41" s="921"/>
      <c r="JVK41" s="921"/>
      <c r="JVL41" s="921"/>
      <c r="JVM41" s="921"/>
      <c r="JVN41" s="921"/>
      <c r="JVO41" s="921"/>
      <c r="JVP41" s="921"/>
      <c r="JVQ41" s="921"/>
      <c r="JVR41" s="921"/>
      <c r="JVS41" s="921"/>
      <c r="JVT41" s="921"/>
      <c r="JVU41" s="921"/>
      <c r="JVV41" s="921"/>
      <c r="JVW41" s="921"/>
      <c r="JVX41" s="921"/>
      <c r="JVY41" s="921"/>
      <c r="JVZ41" s="921"/>
      <c r="JWA41" s="921"/>
      <c r="JWB41" s="921"/>
      <c r="JWC41" s="921"/>
      <c r="JWD41" s="921"/>
      <c r="JWE41" s="921"/>
      <c r="JWF41" s="921"/>
      <c r="JWG41" s="921"/>
      <c r="JWH41" s="921"/>
      <c r="JWI41" s="921"/>
      <c r="JWJ41" s="921"/>
      <c r="JWK41" s="921"/>
      <c r="JWL41" s="921"/>
      <c r="JWM41" s="921"/>
      <c r="JWN41" s="921"/>
      <c r="JWO41" s="921"/>
      <c r="JWP41" s="921"/>
      <c r="JWQ41" s="921"/>
      <c r="JWR41" s="921"/>
      <c r="JWS41" s="921"/>
      <c r="JWT41" s="921"/>
      <c r="JWU41" s="921"/>
      <c r="JWV41" s="921"/>
      <c r="JWW41" s="921"/>
      <c r="JWX41" s="921"/>
      <c r="JWY41" s="921"/>
      <c r="JWZ41" s="921"/>
      <c r="JXA41" s="921"/>
      <c r="JXB41" s="921"/>
      <c r="JXC41" s="921"/>
      <c r="JXD41" s="921"/>
      <c r="JXE41" s="921"/>
      <c r="JXF41" s="921"/>
      <c r="JXG41" s="921"/>
      <c r="JXH41" s="921"/>
      <c r="JXI41" s="921"/>
      <c r="JXJ41" s="921"/>
      <c r="JXK41" s="921"/>
      <c r="JXL41" s="921"/>
      <c r="JXM41" s="921"/>
      <c r="JXN41" s="921"/>
      <c r="JXO41" s="921"/>
      <c r="JXP41" s="921"/>
      <c r="JXQ41" s="921"/>
      <c r="JXR41" s="921"/>
      <c r="JXS41" s="921"/>
      <c r="JXT41" s="921"/>
      <c r="JXU41" s="921"/>
      <c r="JXV41" s="921"/>
      <c r="JXW41" s="921"/>
      <c r="JXX41" s="921"/>
      <c r="JXY41" s="921"/>
      <c r="JXZ41" s="921"/>
      <c r="JYA41" s="921"/>
      <c r="JYB41" s="921"/>
      <c r="JYC41" s="921"/>
      <c r="JYD41" s="921"/>
      <c r="JYE41" s="921"/>
      <c r="JYF41" s="921"/>
      <c r="JYG41" s="921"/>
      <c r="JYH41" s="921"/>
      <c r="JYI41" s="921"/>
      <c r="JYJ41" s="921"/>
      <c r="JYK41" s="921"/>
      <c r="JYL41" s="921"/>
      <c r="JYM41" s="921"/>
      <c r="JYN41" s="921"/>
      <c r="JYO41" s="921"/>
      <c r="JYP41" s="921"/>
      <c r="JYQ41" s="921"/>
      <c r="JYR41" s="921"/>
      <c r="JYS41" s="921"/>
      <c r="JYT41" s="921"/>
      <c r="JYU41" s="921"/>
      <c r="JYV41" s="921"/>
      <c r="JYW41" s="921"/>
      <c r="JYX41" s="921"/>
      <c r="JYY41" s="921"/>
      <c r="JYZ41" s="921"/>
      <c r="JZA41" s="921"/>
      <c r="JZB41" s="921"/>
      <c r="JZC41" s="921"/>
      <c r="JZD41" s="921"/>
      <c r="JZE41" s="921"/>
      <c r="JZF41" s="921"/>
      <c r="JZG41" s="921"/>
      <c r="JZH41" s="921"/>
      <c r="JZI41" s="921"/>
      <c r="JZJ41" s="921"/>
      <c r="JZK41" s="921"/>
      <c r="JZL41" s="921"/>
      <c r="JZM41" s="921"/>
      <c r="JZN41" s="921"/>
      <c r="JZO41" s="921"/>
      <c r="JZP41" s="921"/>
      <c r="JZQ41" s="921"/>
      <c r="JZR41" s="921"/>
      <c r="JZS41" s="921"/>
      <c r="JZT41" s="921"/>
      <c r="JZU41" s="921"/>
      <c r="JZV41" s="921"/>
      <c r="JZW41" s="921"/>
      <c r="JZX41" s="921"/>
      <c r="JZY41" s="921"/>
      <c r="JZZ41" s="921"/>
      <c r="KAA41" s="921"/>
      <c r="KAB41" s="921"/>
      <c r="KAC41" s="921"/>
      <c r="KAD41" s="921"/>
      <c r="KAE41" s="921"/>
      <c r="KAF41" s="921"/>
      <c r="KAG41" s="921"/>
      <c r="KAH41" s="921"/>
      <c r="KAI41" s="921"/>
      <c r="KAJ41" s="921"/>
      <c r="KAK41" s="921"/>
      <c r="KAL41" s="921"/>
      <c r="KAM41" s="921"/>
      <c r="KAN41" s="921"/>
      <c r="KAO41" s="921"/>
      <c r="KAP41" s="921"/>
      <c r="KAQ41" s="921"/>
      <c r="KAR41" s="921"/>
      <c r="KAS41" s="921"/>
      <c r="KAT41" s="921"/>
      <c r="KAU41" s="921"/>
      <c r="KAV41" s="921"/>
      <c r="KAW41" s="921"/>
      <c r="KAX41" s="921"/>
      <c r="KAY41" s="921"/>
      <c r="KAZ41" s="921"/>
      <c r="KBA41" s="921"/>
      <c r="KBB41" s="921"/>
      <c r="KBC41" s="921"/>
      <c r="KBD41" s="921"/>
      <c r="KBE41" s="921"/>
      <c r="KBF41" s="921"/>
      <c r="KBG41" s="921"/>
      <c r="KBH41" s="921"/>
      <c r="KBI41" s="921"/>
      <c r="KBJ41" s="921"/>
      <c r="KBK41" s="921"/>
      <c r="KBL41" s="921"/>
      <c r="KBM41" s="921"/>
      <c r="KBN41" s="921"/>
      <c r="KBO41" s="921"/>
      <c r="KBP41" s="921"/>
      <c r="KBQ41" s="921"/>
      <c r="KBR41" s="921"/>
      <c r="KBS41" s="921"/>
      <c r="KBT41" s="921"/>
      <c r="KBU41" s="921"/>
      <c r="KBV41" s="921"/>
      <c r="KBW41" s="921"/>
      <c r="KBX41" s="921"/>
      <c r="KBY41" s="921"/>
      <c r="KBZ41" s="921"/>
      <c r="KCA41" s="921"/>
      <c r="KCB41" s="921"/>
      <c r="KCC41" s="921"/>
      <c r="KCD41" s="921"/>
      <c r="KCE41" s="921"/>
      <c r="KCF41" s="921"/>
      <c r="KCG41" s="921"/>
      <c r="KCH41" s="921"/>
      <c r="KCI41" s="921"/>
      <c r="KCJ41" s="921"/>
      <c r="KCK41" s="921"/>
      <c r="KCL41" s="921"/>
      <c r="KCM41" s="921"/>
      <c r="KCN41" s="921"/>
      <c r="KCO41" s="921"/>
      <c r="KCP41" s="921"/>
      <c r="KCQ41" s="921"/>
      <c r="KCR41" s="921"/>
      <c r="KCS41" s="921"/>
      <c r="KCT41" s="921"/>
      <c r="KCU41" s="921"/>
      <c r="KCV41" s="921"/>
      <c r="KCW41" s="921"/>
      <c r="KCX41" s="921"/>
      <c r="KCY41" s="921"/>
      <c r="KCZ41" s="921"/>
      <c r="KDA41" s="921"/>
      <c r="KDB41" s="921"/>
      <c r="KDC41" s="921"/>
      <c r="KDD41" s="921"/>
      <c r="KDE41" s="921"/>
      <c r="KDF41" s="921"/>
      <c r="KDG41" s="921"/>
      <c r="KDH41" s="921"/>
      <c r="KDI41" s="921"/>
      <c r="KDJ41" s="921"/>
      <c r="KDK41" s="921"/>
      <c r="KDL41" s="921"/>
      <c r="KDM41" s="921"/>
      <c r="KDN41" s="921"/>
      <c r="KDO41" s="921"/>
      <c r="KDP41" s="921"/>
      <c r="KDQ41" s="921"/>
      <c r="KDR41" s="921"/>
      <c r="KDS41" s="921"/>
      <c r="KDT41" s="921"/>
      <c r="KDU41" s="921"/>
      <c r="KDV41" s="921"/>
      <c r="KDW41" s="921"/>
      <c r="KDX41" s="921"/>
      <c r="KDY41" s="921"/>
      <c r="KDZ41" s="921"/>
      <c r="KEA41" s="921"/>
      <c r="KEB41" s="921"/>
      <c r="KEC41" s="921"/>
      <c r="KED41" s="921"/>
      <c r="KEE41" s="921"/>
      <c r="KEF41" s="921"/>
      <c r="KEG41" s="921"/>
      <c r="KEH41" s="921"/>
      <c r="KEI41" s="921"/>
      <c r="KEJ41" s="921"/>
      <c r="KEK41" s="921"/>
      <c r="KEL41" s="921"/>
      <c r="KEM41" s="921"/>
      <c r="KEN41" s="921"/>
      <c r="KEO41" s="921"/>
      <c r="KEP41" s="921"/>
      <c r="KEQ41" s="921"/>
      <c r="KER41" s="921"/>
      <c r="KES41" s="921"/>
      <c r="KET41" s="921"/>
      <c r="KEU41" s="921"/>
      <c r="KEV41" s="921"/>
      <c r="KEW41" s="921"/>
      <c r="KEX41" s="921"/>
      <c r="KEY41" s="921"/>
      <c r="KEZ41" s="921"/>
      <c r="KFA41" s="921"/>
      <c r="KFB41" s="921"/>
      <c r="KFC41" s="921"/>
      <c r="KFD41" s="921"/>
      <c r="KFE41" s="921"/>
      <c r="KFF41" s="921"/>
      <c r="KFG41" s="921"/>
      <c r="KFH41" s="921"/>
      <c r="KFI41" s="921"/>
      <c r="KFJ41" s="921"/>
      <c r="KFK41" s="921"/>
      <c r="KFL41" s="921"/>
      <c r="KFM41" s="921"/>
      <c r="KFN41" s="921"/>
      <c r="KFO41" s="921"/>
      <c r="KFP41" s="921"/>
      <c r="KFQ41" s="921"/>
      <c r="KFR41" s="921"/>
      <c r="KFS41" s="921"/>
      <c r="KFT41" s="921"/>
      <c r="KFU41" s="921"/>
      <c r="KFV41" s="921"/>
      <c r="KFW41" s="921"/>
      <c r="KFX41" s="921"/>
      <c r="KFY41" s="921"/>
      <c r="KFZ41" s="921"/>
      <c r="KGA41" s="921"/>
      <c r="KGB41" s="921"/>
      <c r="KGC41" s="921"/>
      <c r="KGD41" s="921"/>
      <c r="KGE41" s="921"/>
      <c r="KGF41" s="921"/>
      <c r="KGG41" s="921"/>
      <c r="KGH41" s="921"/>
      <c r="KGI41" s="921"/>
      <c r="KGJ41" s="921"/>
      <c r="KGK41" s="921"/>
      <c r="KGL41" s="921"/>
      <c r="KGM41" s="921"/>
      <c r="KGN41" s="921"/>
      <c r="KGO41" s="921"/>
      <c r="KGP41" s="921"/>
      <c r="KGQ41" s="921"/>
      <c r="KGR41" s="921"/>
      <c r="KGS41" s="921"/>
      <c r="KGT41" s="921"/>
      <c r="KGU41" s="921"/>
      <c r="KGV41" s="921"/>
      <c r="KGW41" s="921"/>
      <c r="KGX41" s="921"/>
      <c r="KGY41" s="921"/>
      <c r="KGZ41" s="921"/>
      <c r="KHA41" s="921"/>
      <c r="KHB41" s="921"/>
      <c r="KHC41" s="921"/>
      <c r="KHD41" s="921"/>
      <c r="KHE41" s="921"/>
      <c r="KHF41" s="921"/>
      <c r="KHG41" s="921"/>
      <c r="KHH41" s="921"/>
      <c r="KHI41" s="921"/>
      <c r="KHJ41" s="921"/>
      <c r="KHK41" s="921"/>
      <c r="KHL41" s="921"/>
      <c r="KHM41" s="921"/>
      <c r="KHN41" s="921"/>
      <c r="KHO41" s="921"/>
      <c r="KHP41" s="921"/>
      <c r="KHQ41" s="921"/>
      <c r="KHR41" s="921"/>
      <c r="KHS41" s="921"/>
      <c r="KHT41" s="921"/>
      <c r="KHU41" s="921"/>
      <c r="KHV41" s="921"/>
      <c r="KHW41" s="921"/>
      <c r="KHX41" s="921"/>
      <c r="KHY41" s="921"/>
      <c r="KHZ41" s="921"/>
      <c r="KIA41" s="921"/>
      <c r="KIB41" s="921"/>
      <c r="KIC41" s="921"/>
      <c r="KID41" s="921"/>
      <c r="KIE41" s="921"/>
      <c r="KIF41" s="921"/>
      <c r="KIG41" s="921"/>
      <c r="KIH41" s="921"/>
      <c r="KII41" s="921"/>
      <c r="KIJ41" s="921"/>
      <c r="KIK41" s="921"/>
      <c r="KIL41" s="921"/>
      <c r="KIM41" s="921"/>
      <c r="KIN41" s="921"/>
      <c r="KIO41" s="921"/>
      <c r="KIP41" s="921"/>
      <c r="KIQ41" s="921"/>
      <c r="KIR41" s="921"/>
      <c r="KIS41" s="921"/>
      <c r="KIT41" s="921"/>
      <c r="KIU41" s="921"/>
      <c r="KIV41" s="921"/>
      <c r="KIW41" s="921"/>
      <c r="KIX41" s="921"/>
      <c r="KIY41" s="921"/>
      <c r="KIZ41" s="921"/>
      <c r="KJA41" s="921"/>
      <c r="KJB41" s="921"/>
      <c r="KJC41" s="921"/>
      <c r="KJD41" s="921"/>
      <c r="KJE41" s="921"/>
      <c r="KJF41" s="921"/>
      <c r="KJG41" s="921"/>
      <c r="KJH41" s="921"/>
      <c r="KJI41" s="921"/>
      <c r="KJJ41" s="921"/>
      <c r="KJK41" s="921"/>
      <c r="KJL41" s="921"/>
      <c r="KJM41" s="921"/>
      <c r="KJN41" s="921"/>
      <c r="KJO41" s="921"/>
      <c r="KJP41" s="921"/>
      <c r="KJQ41" s="921"/>
      <c r="KJR41" s="921"/>
      <c r="KJS41" s="921"/>
      <c r="KJT41" s="921"/>
      <c r="KJU41" s="921"/>
      <c r="KJV41" s="921"/>
      <c r="KJW41" s="921"/>
      <c r="KJX41" s="921"/>
      <c r="KJY41" s="921"/>
      <c r="KJZ41" s="921"/>
      <c r="KKA41" s="921"/>
      <c r="KKB41" s="921"/>
      <c r="KKC41" s="921"/>
      <c r="KKD41" s="921"/>
      <c r="KKE41" s="921"/>
      <c r="KKF41" s="921"/>
      <c r="KKG41" s="921"/>
      <c r="KKH41" s="921"/>
      <c r="KKI41" s="921"/>
      <c r="KKJ41" s="921"/>
      <c r="KKK41" s="921"/>
      <c r="KKL41" s="921"/>
      <c r="KKM41" s="921"/>
      <c r="KKN41" s="921"/>
      <c r="KKO41" s="921"/>
      <c r="KKP41" s="921"/>
      <c r="KKQ41" s="921"/>
      <c r="KKR41" s="921"/>
      <c r="KKS41" s="921"/>
      <c r="KKT41" s="921"/>
      <c r="KKU41" s="921"/>
      <c r="KKV41" s="921"/>
      <c r="KKW41" s="921"/>
      <c r="KKX41" s="921"/>
      <c r="KKY41" s="921"/>
      <c r="KKZ41" s="921"/>
      <c r="KLA41" s="921"/>
      <c r="KLB41" s="921"/>
      <c r="KLC41" s="921"/>
      <c r="KLD41" s="921"/>
      <c r="KLE41" s="921"/>
      <c r="KLF41" s="921"/>
      <c r="KLG41" s="921"/>
      <c r="KLH41" s="921"/>
      <c r="KLI41" s="921"/>
      <c r="KLJ41" s="921"/>
      <c r="KLK41" s="921"/>
      <c r="KLL41" s="921"/>
      <c r="KLM41" s="921"/>
      <c r="KLN41" s="921"/>
      <c r="KLO41" s="921"/>
      <c r="KLP41" s="921"/>
      <c r="KLQ41" s="921"/>
      <c r="KLR41" s="921"/>
      <c r="KLS41" s="921"/>
      <c r="KLT41" s="921"/>
      <c r="KLU41" s="921"/>
      <c r="KLV41" s="921"/>
      <c r="KLW41" s="921"/>
      <c r="KLX41" s="921"/>
      <c r="KLY41" s="921"/>
      <c r="KLZ41" s="921"/>
      <c r="KMA41" s="921"/>
      <c r="KMB41" s="921"/>
      <c r="KMC41" s="921"/>
      <c r="KMD41" s="921"/>
      <c r="KME41" s="921"/>
      <c r="KMF41" s="921"/>
      <c r="KMG41" s="921"/>
      <c r="KMH41" s="921"/>
      <c r="KMI41" s="921"/>
      <c r="KMJ41" s="921"/>
      <c r="KMK41" s="921"/>
      <c r="KML41" s="921"/>
      <c r="KMM41" s="921"/>
      <c r="KMN41" s="921"/>
      <c r="KMO41" s="921"/>
      <c r="KMP41" s="921"/>
      <c r="KMQ41" s="921"/>
      <c r="KMR41" s="921"/>
      <c r="KMS41" s="921"/>
      <c r="KMT41" s="921"/>
      <c r="KMU41" s="921"/>
      <c r="KMV41" s="921"/>
      <c r="KMW41" s="921"/>
      <c r="KMX41" s="921"/>
      <c r="KMY41" s="921"/>
      <c r="KMZ41" s="921"/>
      <c r="KNA41" s="921"/>
      <c r="KNB41" s="921"/>
      <c r="KNC41" s="921"/>
      <c r="KND41" s="921"/>
      <c r="KNE41" s="921"/>
      <c r="KNF41" s="921"/>
      <c r="KNG41" s="921"/>
      <c r="KNH41" s="921"/>
      <c r="KNI41" s="921"/>
      <c r="KNJ41" s="921"/>
      <c r="KNK41" s="921"/>
      <c r="KNL41" s="921"/>
      <c r="KNM41" s="921"/>
      <c r="KNN41" s="921"/>
      <c r="KNO41" s="921"/>
      <c r="KNP41" s="921"/>
      <c r="KNQ41" s="921"/>
      <c r="KNR41" s="921"/>
      <c r="KNS41" s="921"/>
      <c r="KNT41" s="921"/>
      <c r="KNU41" s="921"/>
      <c r="KNV41" s="921"/>
      <c r="KNW41" s="921"/>
      <c r="KNX41" s="921"/>
      <c r="KNY41" s="921"/>
      <c r="KNZ41" s="921"/>
      <c r="KOA41" s="921"/>
      <c r="KOB41" s="921"/>
      <c r="KOC41" s="921"/>
      <c r="KOD41" s="921"/>
      <c r="KOE41" s="921"/>
      <c r="KOF41" s="921"/>
      <c r="KOG41" s="921"/>
      <c r="KOH41" s="921"/>
      <c r="KOI41" s="921"/>
      <c r="KOJ41" s="921"/>
      <c r="KOK41" s="921"/>
      <c r="KOL41" s="921"/>
      <c r="KOM41" s="921"/>
      <c r="KON41" s="921"/>
      <c r="KOO41" s="921"/>
      <c r="KOP41" s="921"/>
      <c r="KOQ41" s="921"/>
      <c r="KOR41" s="921"/>
      <c r="KOS41" s="921"/>
      <c r="KOT41" s="921"/>
      <c r="KOU41" s="921"/>
      <c r="KOV41" s="921"/>
      <c r="KOW41" s="921"/>
      <c r="KOX41" s="921"/>
      <c r="KOY41" s="921"/>
      <c r="KOZ41" s="921"/>
      <c r="KPA41" s="921"/>
      <c r="KPB41" s="921"/>
      <c r="KPC41" s="921"/>
      <c r="KPD41" s="921"/>
      <c r="KPE41" s="921"/>
      <c r="KPF41" s="921"/>
      <c r="KPG41" s="921"/>
      <c r="KPH41" s="921"/>
      <c r="KPI41" s="921"/>
      <c r="KPJ41" s="921"/>
      <c r="KPK41" s="921"/>
      <c r="KPL41" s="921"/>
      <c r="KPM41" s="921"/>
      <c r="KPN41" s="921"/>
      <c r="KPO41" s="921"/>
      <c r="KPP41" s="921"/>
      <c r="KPQ41" s="921"/>
      <c r="KPR41" s="921"/>
      <c r="KPS41" s="921"/>
      <c r="KPT41" s="921"/>
      <c r="KPU41" s="921"/>
      <c r="KPV41" s="921"/>
      <c r="KPW41" s="921"/>
      <c r="KPX41" s="921"/>
      <c r="KPY41" s="921"/>
      <c r="KPZ41" s="921"/>
      <c r="KQA41" s="921"/>
      <c r="KQB41" s="921"/>
      <c r="KQC41" s="921"/>
      <c r="KQD41" s="921"/>
      <c r="KQE41" s="921"/>
      <c r="KQF41" s="921"/>
      <c r="KQG41" s="921"/>
      <c r="KQH41" s="921"/>
      <c r="KQI41" s="921"/>
      <c r="KQJ41" s="921"/>
      <c r="KQK41" s="921"/>
      <c r="KQL41" s="921"/>
      <c r="KQM41" s="921"/>
      <c r="KQN41" s="921"/>
      <c r="KQO41" s="921"/>
      <c r="KQP41" s="921"/>
      <c r="KQQ41" s="921"/>
      <c r="KQR41" s="921"/>
      <c r="KQS41" s="921"/>
      <c r="KQT41" s="921"/>
      <c r="KQU41" s="921"/>
      <c r="KQV41" s="921"/>
      <c r="KQW41" s="921"/>
      <c r="KQX41" s="921"/>
      <c r="KQY41" s="921"/>
      <c r="KQZ41" s="921"/>
      <c r="KRA41" s="921"/>
      <c r="KRB41" s="921"/>
      <c r="KRC41" s="921"/>
      <c r="KRD41" s="921"/>
      <c r="KRE41" s="921"/>
      <c r="KRF41" s="921"/>
      <c r="KRG41" s="921"/>
      <c r="KRH41" s="921"/>
      <c r="KRI41" s="921"/>
      <c r="KRJ41" s="921"/>
      <c r="KRK41" s="921"/>
      <c r="KRL41" s="921"/>
      <c r="KRM41" s="921"/>
      <c r="KRN41" s="921"/>
      <c r="KRO41" s="921"/>
      <c r="KRP41" s="921"/>
      <c r="KRQ41" s="921"/>
      <c r="KRR41" s="921"/>
      <c r="KRS41" s="921"/>
      <c r="KRT41" s="921"/>
      <c r="KRU41" s="921"/>
      <c r="KRV41" s="921"/>
      <c r="KRW41" s="921"/>
      <c r="KRX41" s="921"/>
      <c r="KRY41" s="921"/>
      <c r="KRZ41" s="921"/>
      <c r="KSA41" s="921"/>
      <c r="KSB41" s="921"/>
      <c r="KSC41" s="921"/>
      <c r="KSD41" s="921"/>
      <c r="KSE41" s="921"/>
      <c r="KSF41" s="921"/>
      <c r="KSG41" s="921"/>
      <c r="KSH41" s="921"/>
      <c r="KSI41" s="921"/>
      <c r="KSJ41" s="921"/>
      <c r="KSK41" s="921"/>
      <c r="KSL41" s="921"/>
      <c r="KSM41" s="921"/>
      <c r="KSN41" s="921"/>
      <c r="KSO41" s="921"/>
      <c r="KSP41" s="921"/>
      <c r="KSQ41" s="921"/>
      <c r="KSR41" s="921"/>
      <c r="KSS41" s="921"/>
      <c r="KST41" s="921"/>
      <c r="KSU41" s="921"/>
      <c r="KSV41" s="921"/>
      <c r="KSW41" s="921"/>
      <c r="KSX41" s="921"/>
      <c r="KSY41" s="921"/>
      <c r="KSZ41" s="921"/>
      <c r="KTA41" s="921"/>
      <c r="KTB41" s="921"/>
      <c r="KTC41" s="921"/>
      <c r="KTD41" s="921"/>
      <c r="KTE41" s="921"/>
      <c r="KTF41" s="921"/>
      <c r="KTG41" s="921"/>
      <c r="KTH41" s="921"/>
      <c r="KTI41" s="921"/>
      <c r="KTJ41" s="921"/>
      <c r="KTK41" s="921"/>
      <c r="KTL41" s="921"/>
      <c r="KTM41" s="921"/>
      <c r="KTN41" s="921"/>
      <c r="KTO41" s="921"/>
      <c r="KTP41" s="921"/>
      <c r="KTQ41" s="921"/>
      <c r="KTR41" s="921"/>
      <c r="KTS41" s="921"/>
      <c r="KTT41" s="921"/>
      <c r="KTU41" s="921"/>
      <c r="KTV41" s="921"/>
      <c r="KTW41" s="921"/>
      <c r="KTX41" s="921"/>
      <c r="KTY41" s="921"/>
      <c r="KTZ41" s="921"/>
      <c r="KUA41" s="921"/>
      <c r="KUB41" s="921"/>
      <c r="KUC41" s="921"/>
      <c r="KUD41" s="921"/>
      <c r="KUE41" s="921"/>
      <c r="KUF41" s="921"/>
      <c r="KUG41" s="921"/>
      <c r="KUH41" s="921"/>
      <c r="KUI41" s="921"/>
      <c r="KUJ41" s="921"/>
      <c r="KUK41" s="921"/>
      <c r="KUL41" s="921"/>
      <c r="KUM41" s="921"/>
      <c r="KUN41" s="921"/>
      <c r="KUO41" s="921"/>
      <c r="KUP41" s="921"/>
      <c r="KUQ41" s="921"/>
      <c r="KUR41" s="921"/>
      <c r="KUS41" s="921"/>
      <c r="KUT41" s="921"/>
      <c r="KUU41" s="921"/>
      <c r="KUV41" s="921"/>
      <c r="KUW41" s="921"/>
      <c r="KUX41" s="921"/>
      <c r="KUY41" s="921"/>
      <c r="KUZ41" s="921"/>
      <c r="KVA41" s="921"/>
      <c r="KVB41" s="921"/>
      <c r="KVC41" s="921"/>
      <c r="KVD41" s="921"/>
      <c r="KVE41" s="921"/>
      <c r="KVF41" s="921"/>
      <c r="KVG41" s="921"/>
      <c r="KVH41" s="921"/>
      <c r="KVI41" s="921"/>
      <c r="KVJ41" s="921"/>
      <c r="KVK41" s="921"/>
      <c r="KVL41" s="921"/>
      <c r="KVM41" s="921"/>
      <c r="KVN41" s="921"/>
      <c r="KVO41" s="921"/>
      <c r="KVP41" s="921"/>
      <c r="KVQ41" s="921"/>
      <c r="KVR41" s="921"/>
      <c r="KVS41" s="921"/>
      <c r="KVT41" s="921"/>
      <c r="KVU41" s="921"/>
      <c r="KVV41" s="921"/>
      <c r="KVW41" s="921"/>
      <c r="KVX41" s="921"/>
      <c r="KVY41" s="921"/>
      <c r="KVZ41" s="921"/>
      <c r="KWA41" s="921"/>
      <c r="KWB41" s="921"/>
      <c r="KWC41" s="921"/>
      <c r="KWD41" s="921"/>
      <c r="KWE41" s="921"/>
      <c r="KWF41" s="921"/>
      <c r="KWG41" s="921"/>
      <c r="KWH41" s="921"/>
      <c r="KWI41" s="921"/>
      <c r="KWJ41" s="921"/>
      <c r="KWK41" s="921"/>
      <c r="KWL41" s="921"/>
      <c r="KWM41" s="921"/>
      <c r="KWN41" s="921"/>
      <c r="KWO41" s="921"/>
      <c r="KWP41" s="921"/>
      <c r="KWQ41" s="921"/>
      <c r="KWR41" s="921"/>
      <c r="KWS41" s="921"/>
      <c r="KWT41" s="921"/>
      <c r="KWU41" s="921"/>
      <c r="KWV41" s="921"/>
      <c r="KWW41" s="921"/>
      <c r="KWX41" s="921"/>
      <c r="KWY41" s="921"/>
      <c r="KWZ41" s="921"/>
      <c r="KXA41" s="921"/>
      <c r="KXB41" s="921"/>
      <c r="KXC41" s="921"/>
      <c r="KXD41" s="921"/>
      <c r="KXE41" s="921"/>
      <c r="KXF41" s="921"/>
      <c r="KXG41" s="921"/>
      <c r="KXH41" s="921"/>
      <c r="KXI41" s="921"/>
      <c r="KXJ41" s="921"/>
      <c r="KXK41" s="921"/>
      <c r="KXL41" s="921"/>
      <c r="KXM41" s="921"/>
      <c r="KXN41" s="921"/>
      <c r="KXO41" s="921"/>
      <c r="KXP41" s="921"/>
      <c r="KXQ41" s="921"/>
      <c r="KXR41" s="921"/>
      <c r="KXS41" s="921"/>
      <c r="KXT41" s="921"/>
      <c r="KXU41" s="921"/>
      <c r="KXV41" s="921"/>
      <c r="KXW41" s="921"/>
      <c r="KXX41" s="921"/>
      <c r="KXY41" s="921"/>
      <c r="KXZ41" s="921"/>
      <c r="KYA41" s="921"/>
      <c r="KYB41" s="921"/>
      <c r="KYC41" s="921"/>
      <c r="KYD41" s="921"/>
      <c r="KYE41" s="921"/>
      <c r="KYF41" s="921"/>
      <c r="KYG41" s="921"/>
      <c r="KYH41" s="921"/>
      <c r="KYI41" s="921"/>
      <c r="KYJ41" s="921"/>
      <c r="KYK41" s="921"/>
      <c r="KYL41" s="921"/>
      <c r="KYM41" s="921"/>
      <c r="KYN41" s="921"/>
      <c r="KYO41" s="921"/>
      <c r="KYP41" s="921"/>
      <c r="KYQ41" s="921"/>
      <c r="KYR41" s="921"/>
      <c r="KYS41" s="921"/>
      <c r="KYT41" s="921"/>
      <c r="KYU41" s="921"/>
      <c r="KYV41" s="921"/>
      <c r="KYW41" s="921"/>
      <c r="KYX41" s="921"/>
      <c r="KYY41" s="921"/>
      <c r="KYZ41" s="921"/>
      <c r="KZA41" s="921"/>
      <c r="KZB41" s="921"/>
      <c r="KZC41" s="921"/>
      <c r="KZD41" s="921"/>
      <c r="KZE41" s="921"/>
      <c r="KZF41" s="921"/>
      <c r="KZG41" s="921"/>
      <c r="KZH41" s="921"/>
      <c r="KZI41" s="921"/>
      <c r="KZJ41" s="921"/>
      <c r="KZK41" s="921"/>
      <c r="KZL41" s="921"/>
      <c r="KZM41" s="921"/>
      <c r="KZN41" s="921"/>
      <c r="KZO41" s="921"/>
      <c r="KZP41" s="921"/>
      <c r="KZQ41" s="921"/>
      <c r="KZR41" s="921"/>
      <c r="KZS41" s="921"/>
      <c r="KZT41" s="921"/>
      <c r="KZU41" s="921"/>
      <c r="KZV41" s="921"/>
      <c r="KZW41" s="921"/>
      <c r="KZX41" s="921"/>
      <c r="KZY41" s="921"/>
      <c r="KZZ41" s="921"/>
      <c r="LAA41" s="921"/>
      <c r="LAB41" s="921"/>
      <c r="LAC41" s="921"/>
      <c r="LAD41" s="921"/>
      <c r="LAE41" s="921"/>
      <c r="LAF41" s="921"/>
      <c r="LAG41" s="921"/>
      <c r="LAH41" s="921"/>
      <c r="LAI41" s="921"/>
      <c r="LAJ41" s="921"/>
      <c r="LAK41" s="921"/>
      <c r="LAL41" s="921"/>
      <c r="LAM41" s="921"/>
      <c r="LAN41" s="921"/>
      <c r="LAO41" s="921"/>
      <c r="LAP41" s="921"/>
      <c r="LAQ41" s="921"/>
      <c r="LAR41" s="921"/>
      <c r="LAS41" s="921"/>
      <c r="LAT41" s="921"/>
      <c r="LAU41" s="921"/>
      <c r="LAV41" s="921"/>
      <c r="LAW41" s="921"/>
      <c r="LAX41" s="921"/>
      <c r="LAY41" s="921"/>
      <c r="LAZ41" s="921"/>
      <c r="LBA41" s="921"/>
      <c r="LBB41" s="921"/>
      <c r="LBC41" s="921"/>
      <c r="LBD41" s="921"/>
      <c r="LBE41" s="921"/>
      <c r="LBF41" s="921"/>
      <c r="LBG41" s="921"/>
      <c r="LBH41" s="921"/>
      <c r="LBI41" s="921"/>
      <c r="LBJ41" s="921"/>
      <c r="LBK41" s="921"/>
      <c r="LBL41" s="921"/>
      <c r="LBM41" s="921"/>
      <c r="LBN41" s="921"/>
      <c r="LBO41" s="921"/>
      <c r="LBP41" s="921"/>
      <c r="LBQ41" s="921"/>
      <c r="LBR41" s="921"/>
      <c r="LBS41" s="921"/>
      <c r="LBT41" s="921"/>
      <c r="LBU41" s="921"/>
      <c r="LBV41" s="921"/>
      <c r="LBW41" s="921"/>
      <c r="LBX41" s="921"/>
      <c r="LBY41" s="921"/>
      <c r="LBZ41" s="921"/>
      <c r="LCA41" s="921"/>
      <c r="LCB41" s="921"/>
      <c r="LCC41" s="921"/>
      <c r="LCD41" s="921"/>
      <c r="LCE41" s="921"/>
      <c r="LCF41" s="921"/>
      <c r="LCG41" s="921"/>
      <c r="LCH41" s="921"/>
      <c r="LCI41" s="921"/>
      <c r="LCJ41" s="921"/>
      <c r="LCK41" s="921"/>
      <c r="LCL41" s="921"/>
      <c r="LCM41" s="921"/>
      <c r="LCN41" s="921"/>
      <c r="LCO41" s="921"/>
      <c r="LCP41" s="921"/>
      <c r="LCQ41" s="921"/>
      <c r="LCR41" s="921"/>
      <c r="LCS41" s="921"/>
      <c r="LCT41" s="921"/>
      <c r="LCU41" s="921"/>
      <c r="LCV41" s="921"/>
      <c r="LCW41" s="921"/>
      <c r="LCX41" s="921"/>
      <c r="LCY41" s="921"/>
      <c r="LCZ41" s="921"/>
      <c r="LDA41" s="921"/>
      <c r="LDB41" s="921"/>
      <c r="LDC41" s="921"/>
      <c r="LDD41" s="921"/>
      <c r="LDE41" s="921"/>
      <c r="LDF41" s="921"/>
      <c r="LDG41" s="921"/>
      <c r="LDH41" s="921"/>
      <c r="LDI41" s="921"/>
      <c r="LDJ41" s="921"/>
      <c r="LDK41" s="921"/>
      <c r="LDL41" s="921"/>
      <c r="LDM41" s="921"/>
      <c r="LDN41" s="921"/>
      <c r="LDO41" s="921"/>
      <c r="LDP41" s="921"/>
      <c r="LDQ41" s="921"/>
      <c r="LDR41" s="921"/>
      <c r="LDS41" s="921"/>
      <c r="LDT41" s="921"/>
      <c r="LDU41" s="921"/>
      <c r="LDV41" s="921"/>
      <c r="LDW41" s="921"/>
      <c r="LDX41" s="921"/>
      <c r="LDY41" s="921"/>
      <c r="LDZ41" s="921"/>
      <c r="LEA41" s="921"/>
      <c r="LEB41" s="921"/>
      <c r="LEC41" s="921"/>
      <c r="LED41" s="921"/>
      <c r="LEE41" s="921"/>
      <c r="LEF41" s="921"/>
      <c r="LEG41" s="921"/>
      <c r="LEH41" s="921"/>
      <c r="LEI41" s="921"/>
      <c r="LEJ41" s="921"/>
      <c r="LEK41" s="921"/>
      <c r="LEL41" s="921"/>
      <c r="LEM41" s="921"/>
      <c r="LEN41" s="921"/>
      <c r="LEO41" s="921"/>
      <c r="LEP41" s="921"/>
      <c r="LEQ41" s="921"/>
      <c r="LER41" s="921"/>
      <c r="LES41" s="921"/>
      <c r="LET41" s="921"/>
      <c r="LEU41" s="921"/>
      <c r="LEV41" s="921"/>
      <c r="LEW41" s="921"/>
      <c r="LEX41" s="921"/>
      <c r="LEY41" s="921"/>
      <c r="LEZ41" s="921"/>
      <c r="LFA41" s="921"/>
      <c r="LFB41" s="921"/>
      <c r="LFC41" s="921"/>
      <c r="LFD41" s="921"/>
      <c r="LFE41" s="921"/>
      <c r="LFF41" s="921"/>
      <c r="LFG41" s="921"/>
      <c r="LFH41" s="921"/>
      <c r="LFI41" s="921"/>
      <c r="LFJ41" s="921"/>
      <c r="LFK41" s="921"/>
      <c r="LFL41" s="921"/>
      <c r="LFM41" s="921"/>
      <c r="LFN41" s="921"/>
      <c r="LFO41" s="921"/>
      <c r="LFP41" s="921"/>
      <c r="LFQ41" s="921"/>
      <c r="LFR41" s="921"/>
      <c r="LFS41" s="921"/>
      <c r="LFT41" s="921"/>
      <c r="LFU41" s="921"/>
      <c r="LFV41" s="921"/>
      <c r="LFW41" s="921"/>
      <c r="LFX41" s="921"/>
      <c r="LFY41" s="921"/>
      <c r="LFZ41" s="921"/>
      <c r="LGA41" s="921"/>
      <c r="LGB41" s="921"/>
      <c r="LGC41" s="921"/>
      <c r="LGD41" s="921"/>
      <c r="LGE41" s="921"/>
      <c r="LGF41" s="921"/>
      <c r="LGG41" s="921"/>
      <c r="LGH41" s="921"/>
      <c r="LGI41" s="921"/>
      <c r="LGJ41" s="921"/>
      <c r="LGK41" s="921"/>
      <c r="LGL41" s="921"/>
      <c r="LGM41" s="921"/>
      <c r="LGN41" s="921"/>
      <c r="LGO41" s="921"/>
      <c r="LGP41" s="921"/>
      <c r="LGQ41" s="921"/>
      <c r="LGR41" s="921"/>
      <c r="LGS41" s="921"/>
      <c r="LGT41" s="921"/>
      <c r="LGU41" s="921"/>
      <c r="LGV41" s="921"/>
      <c r="LGW41" s="921"/>
      <c r="LGX41" s="921"/>
      <c r="LGY41" s="921"/>
      <c r="LGZ41" s="921"/>
      <c r="LHA41" s="921"/>
      <c r="LHB41" s="921"/>
      <c r="LHC41" s="921"/>
      <c r="LHD41" s="921"/>
      <c r="LHE41" s="921"/>
      <c r="LHF41" s="921"/>
      <c r="LHG41" s="921"/>
      <c r="LHH41" s="921"/>
      <c r="LHI41" s="921"/>
      <c r="LHJ41" s="921"/>
      <c r="LHK41" s="921"/>
      <c r="LHL41" s="921"/>
      <c r="LHM41" s="921"/>
      <c r="LHN41" s="921"/>
      <c r="LHO41" s="921"/>
      <c r="LHP41" s="921"/>
      <c r="LHQ41" s="921"/>
      <c r="LHR41" s="921"/>
      <c r="LHS41" s="921"/>
      <c r="LHT41" s="921"/>
      <c r="LHU41" s="921"/>
      <c r="LHV41" s="921"/>
      <c r="LHW41" s="921"/>
      <c r="LHX41" s="921"/>
      <c r="LHY41" s="921"/>
      <c r="LHZ41" s="921"/>
      <c r="LIA41" s="921"/>
      <c r="LIB41" s="921"/>
      <c r="LIC41" s="921"/>
      <c r="LID41" s="921"/>
      <c r="LIE41" s="921"/>
      <c r="LIF41" s="921"/>
      <c r="LIG41" s="921"/>
      <c r="LIH41" s="921"/>
      <c r="LII41" s="921"/>
      <c r="LIJ41" s="921"/>
      <c r="LIK41" s="921"/>
      <c r="LIL41" s="921"/>
      <c r="LIM41" s="921"/>
      <c r="LIN41" s="921"/>
      <c r="LIO41" s="921"/>
      <c r="LIP41" s="921"/>
      <c r="LIQ41" s="921"/>
      <c r="LIR41" s="921"/>
      <c r="LIS41" s="921"/>
      <c r="LIT41" s="921"/>
      <c r="LIU41" s="921"/>
      <c r="LIV41" s="921"/>
      <c r="LIW41" s="921"/>
      <c r="LIX41" s="921"/>
      <c r="LIY41" s="921"/>
      <c r="LIZ41" s="921"/>
      <c r="LJA41" s="921"/>
      <c r="LJB41" s="921"/>
      <c r="LJC41" s="921"/>
      <c r="LJD41" s="921"/>
      <c r="LJE41" s="921"/>
      <c r="LJF41" s="921"/>
      <c r="LJG41" s="921"/>
      <c r="LJH41" s="921"/>
      <c r="LJI41" s="921"/>
      <c r="LJJ41" s="921"/>
      <c r="LJK41" s="921"/>
      <c r="LJL41" s="921"/>
      <c r="LJM41" s="921"/>
      <c r="LJN41" s="921"/>
      <c r="LJO41" s="921"/>
      <c r="LJP41" s="921"/>
      <c r="LJQ41" s="921"/>
      <c r="LJR41" s="921"/>
      <c r="LJS41" s="921"/>
      <c r="LJT41" s="921"/>
      <c r="LJU41" s="921"/>
      <c r="LJV41" s="921"/>
      <c r="LJW41" s="921"/>
      <c r="LJX41" s="921"/>
      <c r="LJY41" s="921"/>
      <c r="LJZ41" s="921"/>
      <c r="LKA41" s="921"/>
      <c r="LKB41" s="921"/>
      <c r="LKC41" s="921"/>
      <c r="LKD41" s="921"/>
      <c r="LKE41" s="921"/>
      <c r="LKF41" s="921"/>
      <c r="LKG41" s="921"/>
      <c r="LKH41" s="921"/>
      <c r="LKI41" s="921"/>
      <c r="LKJ41" s="921"/>
      <c r="LKK41" s="921"/>
      <c r="LKL41" s="921"/>
      <c r="LKM41" s="921"/>
      <c r="LKN41" s="921"/>
      <c r="LKO41" s="921"/>
      <c r="LKP41" s="921"/>
      <c r="LKQ41" s="921"/>
      <c r="LKR41" s="921"/>
      <c r="LKS41" s="921"/>
      <c r="LKT41" s="921"/>
      <c r="LKU41" s="921"/>
      <c r="LKV41" s="921"/>
      <c r="LKW41" s="921"/>
      <c r="LKX41" s="921"/>
      <c r="LKY41" s="921"/>
      <c r="LKZ41" s="921"/>
      <c r="LLA41" s="921"/>
      <c r="LLB41" s="921"/>
      <c r="LLC41" s="921"/>
      <c r="LLD41" s="921"/>
      <c r="LLE41" s="921"/>
      <c r="LLF41" s="921"/>
      <c r="LLG41" s="921"/>
      <c r="LLH41" s="921"/>
      <c r="LLI41" s="921"/>
      <c r="LLJ41" s="921"/>
      <c r="LLK41" s="921"/>
      <c r="LLL41" s="921"/>
      <c r="LLM41" s="921"/>
      <c r="LLN41" s="921"/>
      <c r="LLO41" s="921"/>
      <c r="LLP41" s="921"/>
      <c r="LLQ41" s="921"/>
      <c r="LLR41" s="921"/>
      <c r="LLS41" s="921"/>
      <c r="LLT41" s="921"/>
      <c r="LLU41" s="921"/>
      <c r="LLV41" s="921"/>
      <c r="LLW41" s="921"/>
      <c r="LLX41" s="921"/>
      <c r="LLY41" s="921"/>
      <c r="LLZ41" s="921"/>
      <c r="LMA41" s="921"/>
      <c r="LMB41" s="921"/>
      <c r="LMC41" s="921"/>
      <c r="LMD41" s="921"/>
      <c r="LME41" s="921"/>
      <c r="LMF41" s="921"/>
      <c r="LMG41" s="921"/>
      <c r="LMH41" s="921"/>
      <c r="LMI41" s="921"/>
      <c r="LMJ41" s="921"/>
      <c r="LMK41" s="921"/>
      <c r="LML41" s="921"/>
      <c r="LMM41" s="921"/>
      <c r="LMN41" s="921"/>
      <c r="LMO41" s="921"/>
      <c r="LMP41" s="921"/>
      <c r="LMQ41" s="921"/>
      <c r="LMR41" s="921"/>
      <c r="LMS41" s="921"/>
      <c r="LMT41" s="921"/>
      <c r="LMU41" s="921"/>
      <c r="LMV41" s="921"/>
      <c r="LMW41" s="921"/>
      <c r="LMX41" s="921"/>
      <c r="LMY41" s="921"/>
      <c r="LMZ41" s="921"/>
      <c r="LNA41" s="921"/>
      <c r="LNB41" s="921"/>
      <c r="LNC41" s="921"/>
      <c r="LND41" s="921"/>
      <c r="LNE41" s="921"/>
      <c r="LNF41" s="921"/>
      <c r="LNG41" s="921"/>
      <c r="LNH41" s="921"/>
      <c r="LNI41" s="921"/>
      <c r="LNJ41" s="921"/>
      <c r="LNK41" s="921"/>
      <c r="LNL41" s="921"/>
      <c r="LNM41" s="921"/>
      <c r="LNN41" s="921"/>
      <c r="LNO41" s="921"/>
      <c r="LNP41" s="921"/>
      <c r="LNQ41" s="921"/>
      <c r="LNR41" s="921"/>
      <c r="LNS41" s="921"/>
      <c r="LNT41" s="921"/>
      <c r="LNU41" s="921"/>
      <c r="LNV41" s="921"/>
      <c r="LNW41" s="921"/>
      <c r="LNX41" s="921"/>
      <c r="LNY41" s="921"/>
      <c r="LNZ41" s="921"/>
      <c r="LOA41" s="921"/>
      <c r="LOB41" s="921"/>
      <c r="LOC41" s="921"/>
      <c r="LOD41" s="921"/>
      <c r="LOE41" s="921"/>
      <c r="LOF41" s="921"/>
      <c r="LOG41" s="921"/>
      <c r="LOH41" s="921"/>
      <c r="LOI41" s="921"/>
      <c r="LOJ41" s="921"/>
      <c r="LOK41" s="921"/>
      <c r="LOL41" s="921"/>
      <c r="LOM41" s="921"/>
      <c r="LON41" s="921"/>
      <c r="LOO41" s="921"/>
      <c r="LOP41" s="921"/>
      <c r="LOQ41" s="921"/>
      <c r="LOR41" s="921"/>
      <c r="LOS41" s="921"/>
      <c r="LOT41" s="921"/>
      <c r="LOU41" s="921"/>
      <c r="LOV41" s="921"/>
      <c r="LOW41" s="921"/>
      <c r="LOX41" s="921"/>
      <c r="LOY41" s="921"/>
      <c r="LOZ41" s="921"/>
      <c r="LPA41" s="921"/>
      <c r="LPB41" s="921"/>
      <c r="LPC41" s="921"/>
      <c r="LPD41" s="921"/>
      <c r="LPE41" s="921"/>
      <c r="LPF41" s="921"/>
      <c r="LPG41" s="921"/>
      <c r="LPH41" s="921"/>
      <c r="LPI41" s="921"/>
      <c r="LPJ41" s="921"/>
      <c r="LPK41" s="921"/>
      <c r="LPL41" s="921"/>
      <c r="LPM41" s="921"/>
      <c r="LPN41" s="921"/>
      <c r="LPO41" s="921"/>
      <c r="LPP41" s="921"/>
      <c r="LPQ41" s="921"/>
      <c r="LPR41" s="921"/>
      <c r="LPS41" s="921"/>
      <c r="LPT41" s="921"/>
      <c r="LPU41" s="921"/>
      <c r="LPV41" s="921"/>
      <c r="LPW41" s="921"/>
      <c r="LPX41" s="921"/>
      <c r="LPY41" s="921"/>
      <c r="LPZ41" s="921"/>
      <c r="LQA41" s="921"/>
      <c r="LQB41" s="921"/>
      <c r="LQC41" s="921"/>
      <c r="LQD41" s="921"/>
      <c r="LQE41" s="921"/>
      <c r="LQF41" s="921"/>
      <c r="LQG41" s="921"/>
      <c r="LQH41" s="921"/>
      <c r="LQI41" s="921"/>
      <c r="LQJ41" s="921"/>
      <c r="LQK41" s="921"/>
      <c r="LQL41" s="921"/>
      <c r="LQM41" s="921"/>
      <c r="LQN41" s="921"/>
      <c r="LQO41" s="921"/>
      <c r="LQP41" s="921"/>
      <c r="LQQ41" s="921"/>
      <c r="LQR41" s="921"/>
      <c r="LQS41" s="921"/>
      <c r="LQT41" s="921"/>
      <c r="LQU41" s="921"/>
      <c r="LQV41" s="921"/>
      <c r="LQW41" s="921"/>
      <c r="LQX41" s="921"/>
      <c r="LQY41" s="921"/>
      <c r="LQZ41" s="921"/>
      <c r="LRA41" s="921"/>
      <c r="LRB41" s="921"/>
      <c r="LRC41" s="921"/>
      <c r="LRD41" s="921"/>
      <c r="LRE41" s="921"/>
      <c r="LRF41" s="921"/>
      <c r="LRG41" s="921"/>
      <c r="LRH41" s="921"/>
      <c r="LRI41" s="921"/>
      <c r="LRJ41" s="921"/>
      <c r="LRK41" s="921"/>
      <c r="LRL41" s="921"/>
      <c r="LRM41" s="921"/>
      <c r="LRN41" s="921"/>
      <c r="LRO41" s="921"/>
      <c r="LRP41" s="921"/>
      <c r="LRQ41" s="921"/>
      <c r="LRR41" s="921"/>
      <c r="LRS41" s="921"/>
      <c r="LRT41" s="921"/>
      <c r="LRU41" s="921"/>
      <c r="LRV41" s="921"/>
      <c r="LRW41" s="921"/>
      <c r="LRX41" s="921"/>
      <c r="LRY41" s="921"/>
      <c r="LRZ41" s="921"/>
      <c r="LSA41" s="921"/>
      <c r="LSB41" s="921"/>
      <c r="LSC41" s="921"/>
      <c r="LSD41" s="921"/>
      <c r="LSE41" s="921"/>
      <c r="LSF41" s="921"/>
      <c r="LSG41" s="921"/>
      <c r="LSH41" s="921"/>
      <c r="LSI41" s="921"/>
      <c r="LSJ41" s="921"/>
      <c r="LSK41" s="921"/>
      <c r="LSL41" s="921"/>
      <c r="LSM41" s="921"/>
      <c r="LSN41" s="921"/>
      <c r="LSO41" s="921"/>
      <c r="LSP41" s="921"/>
      <c r="LSQ41" s="921"/>
      <c r="LSR41" s="921"/>
      <c r="LSS41" s="921"/>
      <c r="LST41" s="921"/>
      <c r="LSU41" s="921"/>
      <c r="LSV41" s="921"/>
      <c r="LSW41" s="921"/>
      <c r="LSX41" s="921"/>
      <c r="LSY41" s="921"/>
      <c r="LSZ41" s="921"/>
      <c r="LTA41" s="921"/>
      <c r="LTB41" s="921"/>
      <c r="LTC41" s="921"/>
      <c r="LTD41" s="921"/>
      <c r="LTE41" s="921"/>
      <c r="LTF41" s="921"/>
      <c r="LTG41" s="921"/>
      <c r="LTH41" s="921"/>
      <c r="LTI41" s="921"/>
      <c r="LTJ41" s="921"/>
      <c r="LTK41" s="921"/>
      <c r="LTL41" s="921"/>
      <c r="LTM41" s="921"/>
      <c r="LTN41" s="921"/>
      <c r="LTO41" s="921"/>
      <c r="LTP41" s="921"/>
      <c r="LTQ41" s="921"/>
      <c r="LTR41" s="921"/>
      <c r="LTS41" s="921"/>
      <c r="LTT41" s="921"/>
      <c r="LTU41" s="921"/>
      <c r="LTV41" s="921"/>
      <c r="LTW41" s="921"/>
      <c r="LTX41" s="921"/>
      <c r="LTY41" s="921"/>
      <c r="LTZ41" s="921"/>
      <c r="LUA41" s="921"/>
      <c r="LUB41" s="921"/>
      <c r="LUC41" s="921"/>
      <c r="LUD41" s="921"/>
      <c r="LUE41" s="921"/>
      <c r="LUF41" s="921"/>
      <c r="LUG41" s="921"/>
      <c r="LUH41" s="921"/>
      <c r="LUI41" s="921"/>
      <c r="LUJ41" s="921"/>
      <c r="LUK41" s="921"/>
      <c r="LUL41" s="921"/>
      <c r="LUM41" s="921"/>
      <c r="LUN41" s="921"/>
      <c r="LUO41" s="921"/>
      <c r="LUP41" s="921"/>
      <c r="LUQ41" s="921"/>
      <c r="LUR41" s="921"/>
      <c r="LUS41" s="921"/>
      <c r="LUT41" s="921"/>
      <c r="LUU41" s="921"/>
      <c r="LUV41" s="921"/>
      <c r="LUW41" s="921"/>
      <c r="LUX41" s="921"/>
      <c r="LUY41" s="921"/>
      <c r="LUZ41" s="921"/>
      <c r="LVA41" s="921"/>
      <c r="LVB41" s="921"/>
      <c r="LVC41" s="921"/>
      <c r="LVD41" s="921"/>
      <c r="LVE41" s="921"/>
      <c r="LVF41" s="921"/>
      <c r="LVG41" s="921"/>
      <c r="LVH41" s="921"/>
      <c r="LVI41" s="921"/>
      <c r="LVJ41" s="921"/>
      <c r="LVK41" s="921"/>
      <c r="LVL41" s="921"/>
      <c r="LVM41" s="921"/>
      <c r="LVN41" s="921"/>
      <c r="LVO41" s="921"/>
      <c r="LVP41" s="921"/>
      <c r="LVQ41" s="921"/>
      <c r="LVR41" s="921"/>
      <c r="LVS41" s="921"/>
      <c r="LVT41" s="921"/>
      <c r="LVU41" s="921"/>
      <c r="LVV41" s="921"/>
      <c r="LVW41" s="921"/>
      <c r="LVX41" s="921"/>
      <c r="LVY41" s="921"/>
      <c r="LVZ41" s="921"/>
      <c r="LWA41" s="921"/>
      <c r="LWB41" s="921"/>
      <c r="LWC41" s="921"/>
      <c r="LWD41" s="921"/>
      <c r="LWE41" s="921"/>
      <c r="LWF41" s="921"/>
      <c r="LWG41" s="921"/>
      <c r="LWH41" s="921"/>
      <c r="LWI41" s="921"/>
      <c r="LWJ41" s="921"/>
      <c r="LWK41" s="921"/>
      <c r="LWL41" s="921"/>
      <c r="LWM41" s="921"/>
      <c r="LWN41" s="921"/>
      <c r="LWO41" s="921"/>
      <c r="LWP41" s="921"/>
      <c r="LWQ41" s="921"/>
      <c r="LWR41" s="921"/>
      <c r="LWS41" s="921"/>
      <c r="LWT41" s="921"/>
      <c r="LWU41" s="921"/>
      <c r="LWV41" s="921"/>
      <c r="LWW41" s="921"/>
      <c r="LWX41" s="921"/>
      <c r="LWY41" s="921"/>
      <c r="LWZ41" s="921"/>
      <c r="LXA41" s="921"/>
      <c r="LXB41" s="921"/>
      <c r="LXC41" s="921"/>
      <c r="LXD41" s="921"/>
      <c r="LXE41" s="921"/>
      <c r="LXF41" s="921"/>
      <c r="LXG41" s="921"/>
      <c r="LXH41" s="921"/>
      <c r="LXI41" s="921"/>
      <c r="LXJ41" s="921"/>
      <c r="LXK41" s="921"/>
      <c r="LXL41" s="921"/>
      <c r="LXM41" s="921"/>
      <c r="LXN41" s="921"/>
      <c r="LXO41" s="921"/>
      <c r="LXP41" s="921"/>
      <c r="LXQ41" s="921"/>
      <c r="LXR41" s="921"/>
      <c r="LXS41" s="921"/>
      <c r="LXT41" s="921"/>
      <c r="LXU41" s="921"/>
      <c r="LXV41" s="921"/>
      <c r="LXW41" s="921"/>
      <c r="LXX41" s="921"/>
      <c r="LXY41" s="921"/>
      <c r="LXZ41" s="921"/>
      <c r="LYA41" s="921"/>
      <c r="LYB41" s="921"/>
      <c r="LYC41" s="921"/>
      <c r="LYD41" s="921"/>
      <c r="LYE41" s="921"/>
      <c r="LYF41" s="921"/>
      <c r="LYG41" s="921"/>
      <c r="LYH41" s="921"/>
      <c r="LYI41" s="921"/>
      <c r="LYJ41" s="921"/>
      <c r="LYK41" s="921"/>
      <c r="LYL41" s="921"/>
      <c r="LYM41" s="921"/>
      <c r="LYN41" s="921"/>
      <c r="LYO41" s="921"/>
      <c r="LYP41" s="921"/>
      <c r="LYQ41" s="921"/>
      <c r="LYR41" s="921"/>
      <c r="LYS41" s="921"/>
      <c r="LYT41" s="921"/>
      <c r="LYU41" s="921"/>
      <c r="LYV41" s="921"/>
      <c r="LYW41" s="921"/>
      <c r="LYX41" s="921"/>
      <c r="LYY41" s="921"/>
      <c r="LYZ41" s="921"/>
      <c r="LZA41" s="921"/>
      <c r="LZB41" s="921"/>
      <c r="LZC41" s="921"/>
      <c r="LZD41" s="921"/>
      <c r="LZE41" s="921"/>
      <c r="LZF41" s="921"/>
      <c r="LZG41" s="921"/>
      <c r="LZH41" s="921"/>
      <c r="LZI41" s="921"/>
      <c r="LZJ41" s="921"/>
      <c r="LZK41" s="921"/>
      <c r="LZL41" s="921"/>
      <c r="LZM41" s="921"/>
      <c r="LZN41" s="921"/>
      <c r="LZO41" s="921"/>
      <c r="LZP41" s="921"/>
      <c r="LZQ41" s="921"/>
      <c r="LZR41" s="921"/>
      <c r="LZS41" s="921"/>
      <c r="LZT41" s="921"/>
      <c r="LZU41" s="921"/>
      <c r="LZV41" s="921"/>
      <c r="LZW41" s="921"/>
      <c r="LZX41" s="921"/>
      <c r="LZY41" s="921"/>
      <c r="LZZ41" s="921"/>
      <c r="MAA41" s="921"/>
      <c r="MAB41" s="921"/>
      <c r="MAC41" s="921"/>
      <c r="MAD41" s="921"/>
      <c r="MAE41" s="921"/>
      <c r="MAF41" s="921"/>
      <c r="MAG41" s="921"/>
      <c r="MAH41" s="921"/>
      <c r="MAI41" s="921"/>
      <c r="MAJ41" s="921"/>
      <c r="MAK41" s="921"/>
      <c r="MAL41" s="921"/>
      <c r="MAM41" s="921"/>
      <c r="MAN41" s="921"/>
      <c r="MAO41" s="921"/>
      <c r="MAP41" s="921"/>
      <c r="MAQ41" s="921"/>
      <c r="MAR41" s="921"/>
      <c r="MAS41" s="921"/>
      <c r="MAT41" s="921"/>
      <c r="MAU41" s="921"/>
      <c r="MAV41" s="921"/>
      <c r="MAW41" s="921"/>
      <c r="MAX41" s="921"/>
      <c r="MAY41" s="921"/>
      <c r="MAZ41" s="921"/>
      <c r="MBA41" s="921"/>
      <c r="MBB41" s="921"/>
      <c r="MBC41" s="921"/>
      <c r="MBD41" s="921"/>
      <c r="MBE41" s="921"/>
      <c r="MBF41" s="921"/>
      <c r="MBG41" s="921"/>
      <c r="MBH41" s="921"/>
      <c r="MBI41" s="921"/>
      <c r="MBJ41" s="921"/>
      <c r="MBK41" s="921"/>
      <c r="MBL41" s="921"/>
      <c r="MBM41" s="921"/>
      <c r="MBN41" s="921"/>
      <c r="MBO41" s="921"/>
      <c r="MBP41" s="921"/>
      <c r="MBQ41" s="921"/>
      <c r="MBR41" s="921"/>
      <c r="MBS41" s="921"/>
      <c r="MBT41" s="921"/>
      <c r="MBU41" s="921"/>
      <c r="MBV41" s="921"/>
      <c r="MBW41" s="921"/>
      <c r="MBX41" s="921"/>
      <c r="MBY41" s="921"/>
      <c r="MBZ41" s="921"/>
      <c r="MCA41" s="921"/>
      <c r="MCB41" s="921"/>
      <c r="MCC41" s="921"/>
      <c r="MCD41" s="921"/>
      <c r="MCE41" s="921"/>
      <c r="MCF41" s="921"/>
      <c r="MCG41" s="921"/>
      <c r="MCH41" s="921"/>
      <c r="MCI41" s="921"/>
      <c r="MCJ41" s="921"/>
      <c r="MCK41" s="921"/>
      <c r="MCL41" s="921"/>
      <c r="MCM41" s="921"/>
      <c r="MCN41" s="921"/>
      <c r="MCO41" s="921"/>
      <c r="MCP41" s="921"/>
      <c r="MCQ41" s="921"/>
      <c r="MCR41" s="921"/>
      <c r="MCS41" s="921"/>
      <c r="MCT41" s="921"/>
      <c r="MCU41" s="921"/>
      <c r="MCV41" s="921"/>
      <c r="MCW41" s="921"/>
      <c r="MCX41" s="921"/>
      <c r="MCY41" s="921"/>
      <c r="MCZ41" s="921"/>
      <c r="MDA41" s="921"/>
      <c r="MDB41" s="921"/>
      <c r="MDC41" s="921"/>
      <c r="MDD41" s="921"/>
      <c r="MDE41" s="921"/>
      <c r="MDF41" s="921"/>
      <c r="MDG41" s="921"/>
      <c r="MDH41" s="921"/>
      <c r="MDI41" s="921"/>
      <c r="MDJ41" s="921"/>
      <c r="MDK41" s="921"/>
      <c r="MDL41" s="921"/>
      <c r="MDM41" s="921"/>
      <c r="MDN41" s="921"/>
      <c r="MDO41" s="921"/>
      <c r="MDP41" s="921"/>
      <c r="MDQ41" s="921"/>
      <c r="MDR41" s="921"/>
      <c r="MDS41" s="921"/>
      <c r="MDT41" s="921"/>
      <c r="MDU41" s="921"/>
      <c r="MDV41" s="921"/>
      <c r="MDW41" s="921"/>
      <c r="MDX41" s="921"/>
      <c r="MDY41" s="921"/>
      <c r="MDZ41" s="921"/>
      <c r="MEA41" s="921"/>
      <c r="MEB41" s="921"/>
      <c r="MEC41" s="921"/>
      <c r="MED41" s="921"/>
      <c r="MEE41" s="921"/>
      <c r="MEF41" s="921"/>
      <c r="MEG41" s="921"/>
      <c r="MEH41" s="921"/>
      <c r="MEI41" s="921"/>
      <c r="MEJ41" s="921"/>
      <c r="MEK41" s="921"/>
      <c r="MEL41" s="921"/>
      <c r="MEM41" s="921"/>
      <c r="MEN41" s="921"/>
      <c r="MEO41" s="921"/>
      <c r="MEP41" s="921"/>
      <c r="MEQ41" s="921"/>
      <c r="MER41" s="921"/>
      <c r="MES41" s="921"/>
      <c r="MET41" s="921"/>
      <c r="MEU41" s="921"/>
      <c r="MEV41" s="921"/>
      <c r="MEW41" s="921"/>
      <c r="MEX41" s="921"/>
      <c r="MEY41" s="921"/>
      <c r="MEZ41" s="921"/>
      <c r="MFA41" s="921"/>
      <c r="MFB41" s="921"/>
      <c r="MFC41" s="921"/>
      <c r="MFD41" s="921"/>
      <c r="MFE41" s="921"/>
      <c r="MFF41" s="921"/>
      <c r="MFG41" s="921"/>
      <c r="MFH41" s="921"/>
      <c r="MFI41" s="921"/>
      <c r="MFJ41" s="921"/>
      <c r="MFK41" s="921"/>
      <c r="MFL41" s="921"/>
      <c r="MFM41" s="921"/>
      <c r="MFN41" s="921"/>
      <c r="MFO41" s="921"/>
      <c r="MFP41" s="921"/>
      <c r="MFQ41" s="921"/>
      <c r="MFR41" s="921"/>
      <c r="MFS41" s="921"/>
      <c r="MFT41" s="921"/>
      <c r="MFU41" s="921"/>
      <c r="MFV41" s="921"/>
      <c r="MFW41" s="921"/>
      <c r="MFX41" s="921"/>
      <c r="MFY41" s="921"/>
      <c r="MFZ41" s="921"/>
      <c r="MGA41" s="921"/>
      <c r="MGB41" s="921"/>
      <c r="MGC41" s="921"/>
      <c r="MGD41" s="921"/>
      <c r="MGE41" s="921"/>
      <c r="MGF41" s="921"/>
      <c r="MGG41" s="921"/>
      <c r="MGH41" s="921"/>
      <c r="MGI41" s="921"/>
      <c r="MGJ41" s="921"/>
      <c r="MGK41" s="921"/>
      <c r="MGL41" s="921"/>
      <c r="MGM41" s="921"/>
      <c r="MGN41" s="921"/>
      <c r="MGO41" s="921"/>
      <c r="MGP41" s="921"/>
      <c r="MGQ41" s="921"/>
      <c r="MGR41" s="921"/>
      <c r="MGS41" s="921"/>
      <c r="MGT41" s="921"/>
      <c r="MGU41" s="921"/>
      <c r="MGV41" s="921"/>
      <c r="MGW41" s="921"/>
      <c r="MGX41" s="921"/>
      <c r="MGY41" s="921"/>
      <c r="MGZ41" s="921"/>
      <c r="MHA41" s="921"/>
      <c r="MHB41" s="921"/>
      <c r="MHC41" s="921"/>
      <c r="MHD41" s="921"/>
      <c r="MHE41" s="921"/>
      <c r="MHF41" s="921"/>
      <c r="MHG41" s="921"/>
      <c r="MHH41" s="921"/>
      <c r="MHI41" s="921"/>
      <c r="MHJ41" s="921"/>
      <c r="MHK41" s="921"/>
      <c r="MHL41" s="921"/>
      <c r="MHM41" s="921"/>
      <c r="MHN41" s="921"/>
      <c r="MHO41" s="921"/>
      <c r="MHP41" s="921"/>
      <c r="MHQ41" s="921"/>
      <c r="MHR41" s="921"/>
      <c r="MHS41" s="921"/>
      <c r="MHT41" s="921"/>
      <c r="MHU41" s="921"/>
      <c r="MHV41" s="921"/>
      <c r="MHW41" s="921"/>
      <c r="MHX41" s="921"/>
      <c r="MHY41" s="921"/>
      <c r="MHZ41" s="921"/>
      <c r="MIA41" s="921"/>
      <c r="MIB41" s="921"/>
      <c r="MIC41" s="921"/>
      <c r="MID41" s="921"/>
      <c r="MIE41" s="921"/>
      <c r="MIF41" s="921"/>
      <c r="MIG41" s="921"/>
      <c r="MIH41" s="921"/>
      <c r="MII41" s="921"/>
      <c r="MIJ41" s="921"/>
      <c r="MIK41" s="921"/>
      <c r="MIL41" s="921"/>
      <c r="MIM41" s="921"/>
      <c r="MIN41" s="921"/>
      <c r="MIO41" s="921"/>
      <c r="MIP41" s="921"/>
      <c r="MIQ41" s="921"/>
      <c r="MIR41" s="921"/>
      <c r="MIS41" s="921"/>
      <c r="MIT41" s="921"/>
      <c r="MIU41" s="921"/>
      <c r="MIV41" s="921"/>
      <c r="MIW41" s="921"/>
      <c r="MIX41" s="921"/>
      <c r="MIY41" s="921"/>
      <c r="MIZ41" s="921"/>
      <c r="MJA41" s="921"/>
      <c r="MJB41" s="921"/>
      <c r="MJC41" s="921"/>
      <c r="MJD41" s="921"/>
      <c r="MJE41" s="921"/>
      <c r="MJF41" s="921"/>
      <c r="MJG41" s="921"/>
      <c r="MJH41" s="921"/>
      <c r="MJI41" s="921"/>
      <c r="MJJ41" s="921"/>
      <c r="MJK41" s="921"/>
      <c r="MJL41" s="921"/>
      <c r="MJM41" s="921"/>
      <c r="MJN41" s="921"/>
      <c r="MJO41" s="921"/>
      <c r="MJP41" s="921"/>
      <c r="MJQ41" s="921"/>
      <c r="MJR41" s="921"/>
      <c r="MJS41" s="921"/>
      <c r="MJT41" s="921"/>
      <c r="MJU41" s="921"/>
      <c r="MJV41" s="921"/>
      <c r="MJW41" s="921"/>
      <c r="MJX41" s="921"/>
      <c r="MJY41" s="921"/>
      <c r="MJZ41" s="921"/>
      <c r="MKA41" s="921"/>
      <c r="MKB41" s="921"/>
      <c r="MKC41" s="921"/>
      <c r="MKD41" s="921"/>
      <c r="MKE41" s="921"/>
      <c r="MKF41" s="921"/>
      <c r="MKG41" s="921"/>
      <c r="MKH41" s="921"/>
      <c r="MKI41" s="921"/>
      <c r="MKJ41" s="921"/>
      <c r="MKK41" s="921"/>
      <c r="MKL41" s="921"/>
      <c r="MKM41" s="921"/>
      <c r="MKN41" s="921"/>
      <c r="MKO41" s="921"/>
      <c r="MKP41" s="921"/>
      <c r="MKQ41" s="921"/>
      <c r="MKR41" s="921"/>
      <c r="MKS41" s="921"/>
      <c r="MKT41" s="921"/>
      <c r="MKU41" s="921"/>
      <c r="MKV41" s="921"/>
      <c r="MKW41" s="921"/>
      <c r="MKX41" s="921"/>
      <c r="MKY41" s="921"/>
      <c r="MKZ41" s="921"/>
      <c r="MLA41" s="921"/>
      <c r="MLB41" s="921"/>
      <c r="MLC41" s="921"/>
      <c r="MLD41" s="921"/>
      <c r="MLE41" s="921"/>
      <c r="MLF41" s="921"/>
      <c r="MLG41" s="921"/>
      <c r="MLH41" s="921"/>
      <c r="MLI41" s="921"/>
      <c r="MLJ41" s="921"/>
      <c r="MLK41" s="921"/>
      <c r="MLL41" s="921"/>
      <c r="MLM41" s="921"/>
      <c r="MLN41" s="921"/>
      <c r="MLO41" s="921"/>
      <c r="MLP41" s="921"/>
      <c r="MLQ41" s="921"/>
      <c r="MLR41" s="921"/>
      <c r="MLS41" s="921"/>
      <c r="MLT41" s="921"/>
      <c r="MLU41" s="921"/>
      <c r="MLV41" s="921"/>
      <c r="MLW41" s="921"/>
      <c r="MLX41" s="921"/>
      <c r="MLY41" s="921"/>
      <c r="MLZ41" s="921"/>
      <c r="MMA41" s="921"/>
      <c r="MMB41" s="921"/>
      <c r="MMC41" s="921"/>
      <c r="MMD41" s="921"/>
      <c r="MME41" s="921"/>
      <c r="MMF41" s="921"/>
      <c r="MMG41" s="921"/>
      <c r="MMH41" s="921"/>
      <c r="MMI41" s="921"/>
      <c r="MMJ41" s="921"/>
      <c r="MMK41" s="921"/>
      <c r="MML41" s="921"/>
      <c r="MMM41" s="921"/>
      <c r="MMN41" s="921"/>
      <c r="MMO41" s="921"/>
      <c r="MMP41" s="921"/>
      <c r="MMQ41" s="921"/>
      <c r="MMR41" s="921"/>
      <c r="MMS41" s="921"/>
      <c r="MMT41" s="921"/>
      <c r="MMU41" s="921"/>
      <c r="MMV41" s="921"/>
      <c r="MMW41" s="921"/>
      <c r="MMX41" s="921"/>
      <c r="MMY41" s="921"/>
      <c r="MMZ41" s="921"/>
      <c r="MNA41" s="921"/>
      <c r="MNB41" s="921"/>
      <c r="MNC41" s="921"/>
      <c r="MND41" s="921"/>
      <c r="MNE41" s="921"/>
      <c r="MNF41" s="921"/>
      <c r="MNG41" s="921"/>
      <c r="MNH41" s="921"/>
      <c r="MNI41" s="921"/>
      <c r="MNJ41" s="921"/>
      <c r="MNK41" s="921"/>
      <c r="MNL41" s="921"/>
      <c r="MNM41" s="921"/>
      <c r="MNN41" s="921"/>
      <c r="MNO41" s="921"/>
      <c r="MNP41" s="921"/>
      <c r="MNQ41" s="921"/>
      <c r="MNR41" s="921"/>
      <c r="MNS41" s="921"/>
      <c r="MNT41" s="921"/>
      <c r="MNU41" s="921"/>
      <c r="MNV41" s="921"/>
      <c r="MNW41" s="921"/>
      <c r="MNX41" s="921"/>
      <c r="MNY41" s="921"/>
      <c r="MNZ41" s="921"/>
      <c r="MOA41" s="921"/>
      <c r="MOB41" s="921"/>
      <c r="MOC41" s="921"/>
      <c r="MOD41" s="921"/>
      <c r="MOE41" s="921"/>
      <c r="MOF41" s="921"/>
      <c r="MOG41" s="921"/>
      <c r="MOH41" s="921"/>
      <c r="MOI41" s="921"/>
      <c r="MOJ41" s="921"/>
      <c r="MOK41" s="921"/>
      <c r="MOL41" s="921"/>
      <c r="MOM41" s="921"/>
      <c r="MON41" s="921"/>
      <c r="MOO41" s="921"/>
      <c r="MOP41" s="921"/>
      <c r="MOQ41" s="921"/>
      <c r="MOR41" s="921"/>
      <c r="MOS41" s="921"/>
      <c r="MOT41" s="921"/>
      <c r="MOU41" s="921"/>
      <c r="MOV41" s="921"/>
      <c r="MOW41" s="921"/>
      <c r="MOX41" s="921"/>
      <c r="MOY41" s="921"/>
      <c r="MOZ41" s="921"/>
      <c r="MPA41" s="921"/>
      <c r="MPB41" s="921"/>
      <c r="MPC41" s="921"/>
      <c r="MPD41" s="921"/>
      <c r="MPE41" s="921"/>
      <c r="MPF41" s="921"/>
      <c r="MPG41" s="921"/>
      <c r="MPH41" s="921"/>
      <c r="MPI41" s="921"/>
      <c r="MPJ41" s="921"/>
      <c r="MPK41" s="921"/>
      <c r="MPL41" s="921"/>
      <c r="MPM41" s="921"/>
      <c r="MPN41" s="921"/>
      <c r="MPO41" s="921"/>
      <c r="MPP41" s="921"/>
      <c r="MPQ41" s="921"/>
      <c r="MPR41" s="921"/>
      <c r="MPS41" s="921"/>
      <c r="MPT41" s="921"/>
      <c r="MPU41" s="921"/>
      <c r="MPV41" s="921"/>
      <c r="MPW41" s="921"/>
      <c r="MPX41" s="921"/>
      <c r="MPY41" s="921"/>
      <c r="MPZ41" s="921"/>
      <c r="MQA41" s="921"/>
      <c r="MQB41" s="921"/>
      <c r="MQC41" s="921"/>
      <c r="MQD41" s="921"/>
      <c r="MQE41" s="921"/>
      <c r="MQF41" s="921"/>
      <c r="MQG41" s="921"/>
      <c r="MQH41" s="921"/>
      <c r="MQI41" s="921"/>
      <c r="MQJ41" s="921"/>
      <c r="MQK41" s="921"/>
      <c r="MQL41" s="921"/>
      <c r="MQM41" s="921"/>
      <c r="MQN41" s="921"/>
      <c r="MQO41" s="921"/>
      <c r="MQP41" s="921"/>
      <c r="MQQ41" s="921"/>
      <c r="MQR41" s="921"/>
      <c r="MQS41" s="921"/>
      <c r="MQT41" s="921"/>
      <c r="MQU41" s="921"/>
      <c r="MQV41" s="921"/>
      <c r="MQW41" s="921"/>
      <c r="MQX41" s="921"/>
      <c r="MQY41" s="921"/>
      <c r="MQZ41" s="921"/>
      <c r="MRA41" s="921"/>
      <c r="MRB41" s="921"/>
      <c r="MRC41" s="921"/>
      <c r="MRD41" s="921"/>
      <c r="MRE41" s="921"/>
      <c r="MRF41" s="921"/>
      <c r="MRG41" s="921"/>
      <c r="MRH41" s="921"/>
      <c r="MRI41" s="921"/>
      <c r="MRJ41" s="921"/>
      <c r="MRK41" s="921"/>
      <c r="MRL41" s="921"/>
      <c r="MRM41" s="921"/>
      <c r="MRN41" s="921"/>
      <c r="MRO41" s="921"/>
      <c r="MRP41" s="921"/>
      <c r="MRQ41" s="921"/>
      <c r="MRR41" s="921"/>
      <c r="MRS41" s="921"/>
      <c r="MRT41" s="921"/>
      <c r="MRU41" s="921"/>
      <c r="MRV41" s="921"/>
      <c r="MRW41" s="921"/>
      <c r="MRX41" s="921"/>
      <c r="MRY41" s="921"/>
      <c r="MRZ41" s="921"/>
      <c r="MSA41" s="921"/>
      <c r="MSB41" s="921"/>
      <c r="MSC41" s="921"/>
      <c r="MSD41" s="921"/>
      <c r="MSE41" s="921"/>
      <c r="MSF41" s="921"/>
      <c r="MSG41" s="921"/>
      <c r="MSH41" s="921"/>
      <c r="MSI41" s="921"/>
      <c r="MSJ41" s="921"/>
      <c r="MSK41" s="921"/>
      <c r="MSL41" s="921"/>
      <c r="MSM41" s="921"/>
      <c r="MSN41" s="921"/>
      <c r="MSO41" s="921"/>
      <c r="MSP41" s="921"/>
      <c r="MSQ41" s="921"/>
      <c r="MSR41" s="921"/>
      <c r="MSS41" s="921"/>
      <c r="MST41" s="921"/>
      <c r="MSU41" s="921"/>
      <c r="MSV41" s="921"/>
      <c r="MSW41" s="921"/>
      <c r="MSX41" s="921"/>
      <c r="MSY41" s="921"/>
      <c r="MSZ41" s="921"/>
      <c r="MTA41" s="921"/>
      <c r="MTB41" s="921"/>
      <c r="MTC41" s="921"/>
      <c r="MTD41" s="921"/>
      <c r="MTE41" s="921"/>
      <c r="MTF41" s="921"/>
      <c r="MTG41" s="921"/>
      <c r="MTH41" s="921"/>
      <c r="MTI41" s="921"/>
      <c r="MTJ41" s="921"/>
      <c r="MTK41" s="921"/>
      <c r="MTL41" s="921"/>
      <c r="MTM41" s="921"/>
      <c r="MTN41" s="921"/>
      <c r="MTO41" s="921"/>
      <c r="MTP41" s="921"/>
      <c r="MTQ41" s="921"/>
      <c r="MTR41" s="921"/>
      <c r="MTS41" s="921"/>
      <c r="MTT41" s="921"/>
      <c r="MTU41" s="921"/>
      <c r="MTV41" s="921"/>
      <c r="MTW41" s="921"/>
      <c r="MTX41" s="921"/>
      <c r="MTY41" s="921"/>
      <c r="MTZ41" s="921"/>
      <c r="MUA41" s="921"/>
      <c r="MUB41" s="921"/>
      <c r="MUC41" s="921"/>
      <c r="MUD41" s="921"/>
      <c r="MUE41" s="921"/>
      <c r="MUF41" s="921"/>
      <c r="MUG41" s="921"/>
      <c r="MUH41" s="921"/>
      <c r="MUI41" s="921"/>
      <c r="MUJ41" s="921"/>
      <c r="MUK41" s="921"/>
      <c r="MUL41" s="921"/>
      <c r="MUM41" s="921"/>
      <c r="MUN41" s="921"/>
      <c r="MUO41" s="921"/>
      <c r="MUP41" s="921"/>
      <c r="MUQ41" s="921"/>
      <c r="MUR41" s="921"/>
      <c r="MUS41" s="921"/>
      <c r="MUT41" s="921"/>
      <c r="MUU41" s="921"/>
      <c r="MUV41" s="921"/>
      <c r="MUW41" s="921"/>
      <c r="MUX41" s="921"/>
      <c r="MUY41" s="921"/>
      <c r="MUZ41" s="921"/>
      <c r="MVA41" s="921"/>
      <c r="MVB41" s="921"/>
      <c r="MVC41" s="921"/>
      <c r="MVD41" s="921"/>
      <c r="MVE41" s="921"/>
      <c r="MVF41" s="921"/>
      <c r="MVG41" s="921"/>
      <c r="MVH41" s="921"/>
      <c r="MVI41" s="921"/>
      <c r="MVJ41" s="921"/>
      <c r="MVK41" s="921"/>
      <c r="MVL41" s="921"/>
      <c r="MVM41" s="921"/>
      <c r="MVN41" s="921"/>
      <c r="MVO41" s="921"/>
      <c r="MVP41" s="921"/>
      <c r="MVQ41" s="921"/>
      <c r="MVR41" s="921"/>
      <c r="MVS41" s="921"/>
      <c r="MVT41" s="921"/>
      <c r="MVU41" s="921"/>
      <c r="MVV41" s="921"/>
      <c r="MVW41" s="921"/>
      <c r="MVX41" s="921"/>
      <c r="MVY41" s="921"/>
      <c r="MVZ41" s="921"/>
      <c r="MWA41" s="921"/>
      <c r="MWB41" s="921"/>
      <c r="MWC41" s="921"/>
      <c r="MWD41" s="921"/>
      <c r="MWE41" s="921"/>
      <c r="MWF41" s="921"/>
      <c r="MWG41" s="921"/>
      <c r="MWH41" s="921"/>
      <c r="MWI41" s="921"/>
      <c r="MWJ41" s="921"/>
      <c r="MWK41" s="921"/>
      <c r="MWL41" s="921"/>
      <c r="MWM41" s="921"/>
      <c r="MWN41" s="921"/>
      <c r="MWO41" s="921"/>
      <c r="MWP41" s="921"/>
      <c r="MWQ41" s="921"/>
      <c r="MWR41" s="921"/>
      <c r="MWS41" s="921"/>
      <c r="MWT41" s="921"/>
      <c r="MWU41" s="921"/>
      <c r="MWV41" s="921"/>
      <c r="MWW41" s="921"/>
      <c r="MWX41" s="921"/>
      <c r="MWY41" s="921"/>
      <c r="MWZ41" s="921"/>
      <c r="MXA41" s="921"/>
      <c r="MXB41" s="921"/>
      <c r="MXC41" s="921"/>
      <c r="MXD41" s="921"/>
      <c r="MXE41" s="921"/>
      <c r="MXF41" s="921"/>
      <c r="MXG41" s="921"/>
      <c r="MXH41" s="921"/>
      <c r="MXI41" s="921"/>
      <c r="MXJ41" s="921"/>
      <c r="MXK41" s="921"/>
      <c r="MXL41" s="921"/>
      <c r="MXM41" s="921"/>
      <c r="MXN41" s="921"/>
      <c r="MXO41" s="921"/>
      <c r="MXP41" s="921"/>
      <c r="MXQ41" s="921"/>
      <c r="MXR41" s="921"/>
      <c r="MXS41" s="921"/>
      <c r="MXT41" s="921"/>
      <c r="MXU41" s="921"/>
      <c r="MXV41" s="921"/>
      <c r="MXW41" s="921"/>
      <c r="MXX41" s="921"/>
      <c r="MXY41" s="921"/>
      <c r="MXZ41" s="921"/>
      <c r="MYA41" s="921"/>
      <c r="MYB41" s="921"/>
      <c r="MYC41" s="921"/>
      <c r="MYD41" s="921"/>
      <c r="MYE41" s="921"/>
      <c r="MYF41" s="921"/>
      <c r="MYG41" s="921"/>
      <c r="MYH41" s="921"/>
      <c r="MYI41" s="921"/>
      <c r="MYJ41" s="921"/>
      <c r="MYK41" s="921"/>
      <c r="MYL41" s="921"/>
      <c r="MYM41" s="921"/>
      <c r="MYN41" s="921"/>
      <c r="MYO41" s="921"/>
      <c r="MYP41" s="921"/>
      <c r="MYQ41" s="921"/>
      <c r="MYR41" s="921"/>
      <c r="MYS41" s="921"/>
      <c r="MYT41" s="921"/>
      <c r="MYU41" s="921"/>
      <c r="MYV41" s="921"/>
      <c r="MYW41" s="921"/>
      <c r="MYX41" s="921"/>
      <c r="MYY41" s="921"/>
      <c r="MYZ41" s="921"/>
      <c r="MZA41" s="921"/>
      <c r="MZB41" s="921"/>
      <c r="MZC41" s="921"/>
      <c r="MZD41" s="921"/>
      <c r="MZE41" s="921"/>
      <c r="MZF41" s="921"/>
      <c r="MZG41" s="921"/>
      <c r="MZH41" s="921"/>
      <c r="MZI41" s="921"/>
      <c r="MZJ41" s="921"/>
      <c r="MZK41" s="921"/>
      <c r="MZL41" s="921"/>
      <c r="MZM41" s="921"/>
      <c r="MZN41" s="921"/>
      <c r="MZO41" s="921"/>
      <c r="MZP41" s="921"/>
      <c r="MZQ41" s="921"/>
      <c r="MZR41" s="921"/>
      <c r="MZS41" s="921"/>
      <c r="MZT41" s="921"/>
      <c r="MZU41" s="921"/>
      <c r="MZV41" s="921"/>
      <c r="MZW41" s="921"/>
      <c r="MZX41" s="921"/>
      <c r="MZY41" s="921"/>
      <c r="MZZ41" s="921"/>
      <c r="NAA41" s="921"/>
      <c r="NAB41" s="921"/>
      <c r="NAC41" s="921"/>
      <c r="NAD41" s="921"/>
      <c r="NAE41" s="921"/>
      <c r="NAF41" s="921"/>
      <c r="NAG41" s="921"/>
      <c r="NAH41" s="921"/>
      <c r="NAI41" s="921"/>
      <c r="NAJ41" s="921"/>
      <c r="NAK41" s="921"/>
      <c r="NAL41" s="921"/>
      <c r="NAM41" s="921"/>
      <c r="NAN41" s="921"/>
      <c r="NAO41" s="921"/>
      <c r="NAP41" s="921"/>
      <c r="NAQ41" s="921"/>
      <c r="NAR41" s="921"/>
      <c r="NAS41" s="921"/>
      <c r="NAT41" s="921"/>
      <c r="NAU41" s="921"/>
      <c r="NAV41" s="921"/>
      <c r="NAW41" s="921"/>
      <c r="NAX41" s="921"/>
      <c r="NAY41" s="921"/>
      <c r="NAZ41" s="921"/>
      <c r="NBA41" s="921"/>
      <c r="NBB41" s="921"/>
      <c r="NBC41" s="921"/>
      <c r="NBD41" s="921"/>
      <c r="NBE41" s="921"/>
      <c r="NBF41" s="921"/>
      <c r="NBG41" s="921"/>
      <c r="NBH41" s="921"/>
      <c r="NBI41" s="921"/>
      <c r="NBJ41" s="921"/>
      <c r="NBK41" s="921"/>
      <c r="NBL41" s="921"/>
      <c r="NBM41" s="921"/>
      <c r="NBN41" s="921"/>
      <c r="NBO41" s="921"/>
      <c r="NBP41" s="921"/>
      <c r="NBQ41" s="921"/>
      <c r="NBR41" s="921"/>
      <c r="NBS41" s="921"/>
      <c r="NBT41" s="921"/>
      <c r="NBU41" s="921"/>
      <c r="NBV41" s="921"/>
      <c r="NBW41" s="921"/>
      <c r="NBX41" s="921"/>
      <c r="NBY41" s="921"/>
      <c r="NBZ41" s="921"/>
      <c r="NCA41" s="921"/>
      <c r="NCB41" s="921"/>
      <c r="NCC41" s="921"/>
      <c r="NCD41" s="921"/>
      <c r="NCE41" s="921"/>
      <c r="NCF41" s="921"/>
      <c r="NCG41" s="921"/>
      <c r="NCH41" s="921"/>
      <c r="NCI41" s="921"/>
      <c r="NCJ41" s="921"/>
      <c r="NCK41" s="921"/>
      <c r="NCL41" s="921"/>
      <c r="NCM41" s="921"/>
      <c r="NCN41" s="921"/>
      <c r="NCO41" s="921"/>
      <c r="NCP41" s="921"/>
      <c r="NCQ41" s="921"/>
      <c r="NCR41" s="921"/>
      <c r="NCS41" s="921"/>
      <c r="NCT41" s="921"/>
      <c r="NCU41" s="921"/>
      <c r="NCV41" s="921"/>
      <c r="NCW41" s="921"/>
      <c r="NCX41" s="921"/>
      <c r="NCY41" s="921"/>
      <c r="NCZ41" s="921"/>
      <c r="NDA41" s="921"/>
      <c r="NDB41" s="921"/>
      <c r="NDC41" s="921"/>
      <c r="NDD41" s="921"/>
      <c r="NDE41" s="921"/>
      <c r="NDF41" s="921"/>
      <c r="NDG41" s="921"/>
      <c r="NDH41" s="921"/>
      <c r="NDI41" s="921"/>
      <c r="NDJ41" s="921"/>
      <c r="NDK41" s="921"/>
      <c r="NDL41" s="921"/>
      <c r="NDM41" s="921"/>
      <c r="NDN41" s="921"/>
      <c r="NDO41" s="921"/>
      <c r="NDP41" s="921"/>
      <c r="NDQ41" s="921"/>
      <c r="NDR41" s="921"/>
      <c r="NDS41" s="921"/>
      <c r="NDT41" s="921"/>
      <c r="NDU41" s="921"/>
      <c r="NDV41" s="921"/>
      <c r="NDW41" s="921"/>
      <c r="NDX41" s="921"/>
      <c r="NDY41" s="921"/>
      <c r="NDZ41" s="921"/>
      <c r="NEA41" s="921"/>
      <c r="NEB41" s="921"/>
      <c r="NEC41" s="921"/>
      <c r="NED41" s="921"/>
      <c r="NEE41" s="921"/>
      <c r="NEF41" s="921"/>
      <c r="NEG41" s="921"/>
      <c r="NEH41" s="921"/>
      <c r="NEI41" s="921"/>
      <c r="NEJ41" s="921"/>
      <c r="NEK41" s="921"/>
      <c r="NEL41" s="921"/>
      <c r="NEM41" s="921"/>
      <c r="NEN41" s="921"/>
      <c r="NEO41" s="921"/>
      <c r="NEP41" s="921"/>
      <c r="NEQ41" s="921"/>
      <c r="NER41" s="921"/>
      <c r="NES41" s="921"/>
      <c r="NET41" s="921"/>
      <c r="NEU41" s="921"/>
      <c r="NEV41" s="921"/>
      <c r="NEW41" s="921"/>
      <c r="NEX41" s="921"/>
      <c r="NEY41" s="921"/>
      <c r="NEZ41" s="921"/>
      <c r="NFA41" s="921"/>
      <c r="NFB41" s="921"/>
      <c r="NFC41" s="921"/>
      <c r="NFD41" s="921"/>
      <c r="NFE41" s="921"/>
      <c r="NFF41" s="921"/>
      <c r="NFG41" s="921"/>
      <c r="NFH41" s="921"/>
      <c r="NFI41" s="921"/>
      <c r="NFJ41" s="921"/>
      <c r="NFK41" s="921"/>
      <c r="NFL41" s="921"/>
      <c r="NFM41" s="921"/>
      <c r="NFN41" s="921"/>
      <c r="NFO41" s="921"/>
      <c r="NFP41" s="921"/>
      <c r="NFQ41" s="921"/>
      <c r="NFR41" s="921"/>
      <c r="NFS41" s="921"/>
      <c r="NFT41" s="921"/>
      <c r="NFU41" s="921"/>
      <c r="NFV41" s="921"/>
      <c r="NFW41" s="921"/>
      <c r="NFX41" s="921"/>
      <c r="NFY41" s="921"/>
      <c r="NFZ41" s="921"/>
      <c r="NGA41" s="921"/>
      <c r="NGB41" s="921"/>
      <c r="NGC41" s="921"/>
      <c r="NGD41" s="921"/>
      <c r="NGE41" s="921"/>
      <c r="NGF41" s="921"/>
      <c r="NGG41" s="921"/>
      <c r="NGH41" s="921"/>
      <c r="NGI41" s="921"/>
      <c r="NGJ41" s="921"/>
      <c r="NGK41" s="921"/>
      <c r="NGL41" s="921"/>
      <c r="NGM41" s="921"/>
      <c r="NGN41" s="921"/>
      <c r="NGO41" s="921"/>
      <c r="NGP41" s="921"/>
      <c r="NGQ41" s="921"/>
      <c r="NGR41" s="921"/>
      <c r="NGS41" s="921"/>
      <c r="NGT41" s="921"/>
      <c r="NGU41" s="921"/>
      <c r="NGV41" s="921"/>
      <c r="NGW41" s="921"/>
      <c r="NGX41" s="921"/>
      <c r="NGY41" s="921"/>
      <c r="NGZ41" s="921"/>
      <c r="NHA41" s="921"/>
      <c r="NHB41" s="921"/>
      <c r="NHC41" s="921"/>
      <c r="NHD41" s="921"/>
      <c r="NHE41" s="921"/>
      <c r="NHF41" s="921"/>
      <c r="NHG41" s="921"/>
      <c r="NHH41" s="921"/>
      <c r="NHI41" s="921"/>
      <c r="NHJ41" s="921"/>
      <c r="NHK41" s="921"/>
      <c r="NHL41" s="921"/>
      <c r="NHM41" s="921"/>
      <c r="NHN41" s="921"/>
      <c r="NHO41" s="921"/>
      <c r="NHP41" s="921"/>
      <c r="NHQ41" s="921"/>
      <c r="NHR41" s="921"/>
      <c r="NHS41" s="921"/>
      <c r="NHT41" s="921"/>
      <c r="NHU41" s="921"/>
      <c r="NHV41" s="921"/>
      <c r="NHW41" s="921"/>
      <c r="NHX41" s="921"/>
      <c r="NHY41" s="921"/>
      <c r="NHZ41" s="921"/>
      <c r="NIA41" s="921"/>
      <c r="NIB41" s="921"/>
      <c r="NIC41" s="921"/>
      <c r="NID41" s="921"/>
      <c r="NIE41" s="921"/>
      <c r="NIF41" s="921"/>
      <c r="NIG41" s="921"/>
      <c r="NIH41" s="921"/>
      <c r="NII41" s="921"/>
      <c r="NIJ41" s="921"/>
      <c r="NIK41" s="921"/>
      <c r="NIL41" s="921"/>
      <c r="NIM41" s="921"/>
      <c r="NIN41" s="921"/>
      <c r="NIO41" s="921"/>
      <c r="NIP41" s="921"/>
      <c r="NIQ41" s="921"/>
      <c r="NIR41" s="921"/>
      <c r="NIS41" s="921"/>
      <c r="NIT41" s="921"/>
      <c r="NIU41" s="921"/>
      <c r="NIV41" s="921"/>
      <c r="NIW41" s="921"/>
      <c r="NIX41" s="921"/>
      <c r="NIY41" s="921"/>
      <c r="NIZ41" s="921"/>
      <c r="NJA41" s="921"/>
      <c r="NJB41" s="921"/>
      <c r="NJC41" s="921"/>
      <c r="NJD41" s="921"/>
      <c r="NJE41" s="921"/>
      <c r="NJF41" s="921"/>
      <c r="NJG41" s="921"/>
      <c r="NJH41" s="921"/>
      <c r="NJI41" s="921"/>
      <c r="NJJ41" s="921"/>
      <c r="NJK41" s="921"/>
      <c r="NJL41" s="921"/>
      <c r="NJM41" s="921"/>
      <c r="NJN41" s="921"/>
      <c r="NJO41" s="921"/>
      <c r="NJP41" s="921"/>
      <c r="NJQ41" s="921"/>
      <c r="NJR41" s="921"/>
      <c r="NJS41" s="921"/>
      <c r="NJT41" s="921"/>
      <c r="NJU41" s="921"/>
      <c r="NJV41" s="921"/>
      <c r="NJW41" s="921"/>
      <c r="NJX41" s="921"/>
      <c r="NJY41" s="921"/>
      <c r="NJZ41" s="921"/>
      <c r="NKA41" s="921"/>
      <c r="NKB41" s="921"/>
      <c r="NKC41" s="921"/>
      <c r="NKD41" s="921"/>
      <c r="NKE41" s="921"/>
      <c r="NKF41" s="921"/>
      <c r="NKG41" s="921"/>
      <c r="NKH41" s="921"/>
      <c r="NKI41" s="921"/>
      <c r="NKJ41" s="921"/>
      <c r="NKK41" s="921"/>
      <c r="NKL41" s="921"/>
      <c r="NKM41" s="921"/>
      <c r="NKN41" s="921"/>
      <c r="NKO41" s="921"/>
      <c r="NKP41" s="921"/>
      <c r="NKQ41" s="921"/>
      <c r="NKR41" s="921"/>
      <c r="NKS41" s="921"/>
      <c r="NKT41" s="921"/>
      <c r="NKU41" s="921"/>
      <c r="NKV41" s="921"/>
      <c r="NKW41" s="921"/>
      <c r="NKX41" s="921"/>
      <c r="NKY41" s="921"/>
      <c r="NKZ41" s="921"/>
      <c r="NLA41" s="921"/>
      <c r="NLB41" s="921"/>
      <c r="NLC41" s="921"/>
      <c r="NLD41" s="921"/>
      <c r="NLE41" s="921"/>
      <c r="NLF41" s="921"/>
      <c r="NLG41" s="921"/>
      <c r="NLH41" s="921"/>
      <c r="NLI41" s="921"/>
      <c r="NLJ41" s="921"/>
      <c r="NLK41" s="921"/>
      <c r="NLL41" s="921"/>
      <c r="NLM41" s="921"/>
      <c r="NLN41" s="921"/>
      <c r="NLO41" s="921"/>
      <c r="NLP41" s="921"/>
      <c r="NLQ41" s="921"/>
      <c r="NLR41" s="921"/>
      <c r="NLS41" s="921"/>
      <c r="NLT41" s="921"/>
      <c r="NLU41" s="921"/>
      <c r="NLV41" s="921"/>
      <c r="NLW41" s="921"/>
      <c r="NLX41" s="921"/>
      <c r="NLY41" s="921"/>
      <c r="NLZ41" s="921"/>
      <c r="NMA41" s="921"/>
      <c r="NMB41" s="921"/>
      <c r="NMC41" s="921"/>
      <c r="NMD41" s="921"/>
      <c r="NME41" s="921"/>
      <c r="NMF41" s="921"/>
      <c r="NMG41" s="921"/>
      <c r="NMH41" s="921"/>
      <c r="NMI41" s="921"/>
      <c r="NMJ41" s="921"/>
      <c r="NMK41" s="921"/>
      <c r="NML41" s="921"/>
      <c r="NMM41" s="921"/>
      <c r="NMN41" s="921"/>
      <c r="NMO41" s="921"/>
      <c r="NMP41" s="921"/>
      <c r="NMQ41" s="921"/>
      <c r="NMR41" s="921"/>
      <c r="NMS41" s="921"/>
      <c r="NMT41" s="921"/>
      <c r="NMU41" s="921"/>
      <c r="NMV41" s="921"/>
      <c r="NMW41" s="921"/>
      <c r="NMX41" s="921"/>
      <c r="NMY41" s="921"/>
      <c r="NMZ41" s="921"/>
      <c r="NNA41" s="921"/>
      <c r="NNB41" s="921"/>
      <c r="NNC41" s="921"/>
      <c r="NND41" s="921"/>
      <c r="NNE41" s="921"/>
      <c r="NNF41" s="921"/>
      <c r="NNG41" s="921"/>
      <c r="NNH41" s="921"/>
      <c r="NNI41" s="921"/>
      <c r="NNJ41" s="921"/>
      <c r="NNK41" s="921"/>
      <c r="NNL41" s="921"/>
      <c r="NNM41" s="921"/>
      <c r="NNN41" s="921"/>
      <c r="NNO41" s="921"/>
      <c r="NNP41" s="921"/>
      <c r="NNQ41" s="921"/>
      <c r="NNR41" s="921"/>
      <c r="NNS41" s="921"/>
      <c r="NNT41" s="921"/>
      <c r="NNU41" s="921"/>
      <c r="NNV41" s="921"/>
      <c r="NNW41" s="921"/>
      <c r="NNX41" s="921"/>
      <c r="NNY41" s="921"/>
      <c r="NNZ41" s="921"/>
      <c r="NOA41" s="921"/>
      <c r="NOB41" s="921"/>
      <c r="NOC41" s="921"/>
      <c r="NOD41" s="921"/>
      <c r="NOE41" s="921"/>
      <c r="NOF41" s="921"/>
      <c r="NOG41" s="921"/>
      <c r="NOH41" s="921"/>
      <c r="NOI41" s="921"/>
      <c r="NOJ41" s="921"/>
      <c r="NOK41" s="921"/>
      <c r="NOL41" s="921"/>
      <c r="NOM41" s="921"/>
      <c r="NON41" s="921"/>
      <c r="NOO41" s="921"/>
      <c r="NOP41" s="921"/>
      <c r="NOQ41" s="921"/>
      <c r="NOR41" s="921"/>
      <c r="NOS41" s="921"/>
      <c r="NOT41" s="921"/>
      <c r="NOU41" s="921"/>
      <c r="NOV41" s="921"/>
      <c r="NOW41" s="921"/>
      <c r="NOX41" s="921"/>
      <c r="NOY41" s="921"/>
      <c r="NOZ41" s="921"/>
      <c r="NPA41" s="921"/>
      <c r="NPB41" s="921"/>
      <c r="NPC41" s="921"/>
      <c r="NPD41" s="921"/>
      <c r="NPE41" s="921"/>
      <c r="NPF41" s="921"/>
      <c r="NPG41" s="921"/>
      <c r="NPH41" s="921"/>
      <c r="NPI41" s="921"/>
      <c r="NPJ41" s="921"/>
      <c r="NPK41" s="921"/>
      <c r="NPL41" s="921"/>
      <c r="NPM41" s="921"/>
      <c r="NPN41" s="921"/>
      <c r="NPO41" s="921"/>
      <c r="NPP41" s="921"/>
      <c r="NPQ41" s="921"/>
      <c r="NPR41" s="921"/>
      <c r="NPS41" s="921"/>
      <c r="NPT41" s="921"/>
      <c r="NPU41" s="921"/>
      <c r="NPV41" s="921"/>
      <c r="NPW41" s="921"/>
      <c r="NPX41" s="921"/>
      <c r="NPY41" s="921"/>
      <c r="NPZ41" s="921"/>
      <c r="NQA41" s="921"/>
      <c r="NQB41" s="921"/>
      <c r="NQC41" s="921"/>
      <c r="NQD41" s="921"/>
      <c r="NQE41" s="921"/>
      <c r="NQF41" s="921"/>
      <c r="NQG41" s="921"/>
      <c r="NQH41" s="921"/>
      <c r="NQI41" s="921"/>
      <c r="NQJ41" s="921"/>
      <c r="NQK41" s="921"/>
      <c r="NQL41" s="921"/>
      <c r="NQM41" s="921"/>
      <c r="NQN41" s="921"/>
      <c r="NQO41" s="921"/>
      <c r="NQP41" s="921"/>
      <c r="NQQ41" s="921"/>
      <c r="NQR41" s="921"/>
      <c r="NQS41" s="921"/>
      <c r="NQT41" s="921"/>
      <c r="NQU41" s="921"/>
      <c r="NQV41" s="921"/>
      <c r="NQW41" s="921"/>
      <c r="NQX41" s="921"/>
      <c r="NQY41" s="921"/>
      <c r="NQZ41" s="921"/>
      <c r="NRA41" s="921"/>
      <c r="NRB41" s="921"/>
      <c r="NRC41" s="921"/>
      <c r="NRD41" s="921"/>
      <c r="NRE41" s="921"/>
      <c r="NRF41" s="921"/>
      <c r="NRG41" s="921"/>
      <c r="NRH41" s="921"/>
      <c r="NRI41" s="921"/>
      <c r="NRJ41" s="921"/>
      <c r="NRK41" s="921"/>
      <c r="NRL41" s="921"/>
      <c r="NRM41" s="921"/>
      <c r="NRN41" s="921"/>
      <c r="NRO41" s="921"/>
      <c r="NRP41" s="921"/>
      <c r="NRQ41" s="921"/>
      <c r="NRR41" s="921"/>
      <c r="NRS41" s="921"/>
      <c r="NRT41" s="921"/>
      <c r="NRU41" s="921"/>
      <c r="NRV41" s="921"/>
      <c r="NRW41" s="921"/>
      <c r="NRX41" s="921"/>
      <c r="NRY41" s="921"/>
      <c r="NRZ41" s="921"/>
      <c r="NSA41" s="921"/>
      <c r="NSB41" s="921"/>
      <c r="NSC41" s="921"/>
      <c r="NSD41" s="921"/>
      <c r="NSE41" s="921"/>
      <c r="NSF41" s="921"/>
      <c r="NSG41" s="921"/>
      <c r="NSH41" s="921"/>
      <c r="NSI41" s="921"/>
      <c r="NSJ41" s="921"/>
      <c r="NSK41" s="921"/>
      <c r="NSL41" s="921"/>
      <c r="NSM41" s="921"/>
      <c r="NSN41" s="921"/>
      <c r="NSO41" s="921"/>
      <c r="NSP41" s="921"/>
      <c r="NSQ41" s="921"/>
      <c r="NSR41" s="921"/>
      <c r="NSS41" s="921"/>
      <c r="NST41" s="921"/>
      <c r="NSU41" s="921"/>
      <c r="NSV41" s="921"/>
      <c r="NSW41" s="921"/>
      <c r="NSX41" s="921"/>
      <c r="NSY41" s="921"/>
      <c r="NSZ41" s="921"/>
      <c r="NTA41" s="921"/>
      <c r="NTB41" s="921"/>
      <c r="NTC41" s="921"/>
      <c r="NTD41" s="921"/>
      <c r="NTE41" s="921"/>
      <c r="NTF41" s="921"/>
      <c r="NTG41" s="921"/>
      <c r="NTH41" s="921"/>
      <c r="NTI41" s="921"/>
      <c r="NTJ41" s="921"/>
      <c r="NTK41" s="921"/>
      <c r="NTL41" s="921"/>
      <c r="NTM41" s="921"/>
      <c r="NTN41" s="921"/>
      <c r="NTO41" s="921"/>
      <c r="NTP41" s="921"/>
      <c r="NTQ41" s="921"/>
      <c r="NTR41" s="921"/>
      <c r="NTS41" s="921"/>
      <c r="NTT41" s="921"/>
      <c r="NTU41" s="921"/>
      <c r="NTV41" s="921"/>
      <c r="NTW41" s="921"/>
      <c r="NTX41" s="921"/>
      <c r="NTY41" s="921"/>
      <c r="NTZ41" s="921"/>
      <c r="NUA41" s="921"/>
      <c r="NUB41" s="921"/>
      <c r="NUC41" s="921"/>
      <c r="NUD41" s="921"/>
      <c r="NUE41" s="921"/>
      <c r="NUF41" s="921"/>
      <c r="NUG41" s="921"/>
      <c r="NUH41" s="921"/>
      <c r="NUI41" s="921"/>
      <c r="NUJ41" s="921"/>
      <c r="NUK41" s="921"/>
      <c r="NUL41" s="921"/>
      <c r="NUM41" s="921"/>
      <c r="NUN41" s="921"/>
      <c r="NUO41" s="921"/>
      <c r="NUP41" s="921"/>
      <c r="NUQ41" s="921"/>
      <c r="NUR41" s="921"/>
      <c r="NUS41" s="921"/>
      <c r="NUT41" s="921"/>
      <c r="NUU41" s="921"/>
      <c r="NUV41" s="921"/>
      <c r="NUW41" s="921"/>
      <c r="NUX41" s="921"/>
      <c r="NUY41" s="921"/>
      <c r="NUZ41" s="921"/>
      <c r="NVA41" s="921"/>
      <c r="NVB41" s="921"/>
      <c r="NVC41" s="921"/>
      <c r="NVD41" s="921"/>
      <c r="NVE41" s="921"/>
      <c r="NVF41" s="921"/>
      <c r="NVG41" s="921"/>
      <c r="NVH41" s="921"/>
      <c r="NVI41" s="921"/>
      <c r="NVJ41" s="921"/>
      <c r="NVK41" s="921"/>
      <c r="NVL41" s="921"/>
      <c r="NVM41" s="921"/>
      <c r="NVN41" s="921"/>
      <c r="NVO41" s="921"/>
      <c r="NVP41" s="921"/>
      <c r="NVQ41" s="921"/>
      <c r="NVR41" s="921"/>
      <c r="NVS41" s="921"/>
      <c r="NVT41" s="921"/>
      <c r="NVU41" s="921"/>
      <c r="NVV41" s="921"/>
      <c r="NVW41" s="921"/>
      <c r="NVX41" s="921"/>
      <c r="NVY41" s="921"/>
      <c r="NVZ41" s="921"/>
      <c r="NWA41" s="921"/>
      <c r="NWB41" s="921"/>
      <c r="NWC41" s="921"/>
      <c r="NWD41" s="921"/>
      <c r="NWE41" s="921"/>
      <c r="NWF41" s="921"/>
      <c r="NWG41" s="921"/>
      <c r="NWH41" s="921"/>
      <c r="NWI41" s="921"/>
      <c r="NWJ41" s="921"/>
      <c r="NWK41" s="921"/>
      <c r="NWL41" s="921"/>
      <c r="NWM41" s="921"/>
      <c r="NWN41" s="921"/>
      <c r="NWO41" s="921"/>
      <c r="NWP41" s="921"/>
      <c r="NWQ41" s="921"/>
      <c r="NWR41" s="921"/>
      <c r="NWS41" s="921"/>
      <c r="NWT41" s="921"/>
      <c r="NWU41" s="921"/>
      <c r="NWV41" s="921"/>
      <c r="NWW41" s="921"/>
      <c r="NWX41" s="921"/>
      <c r="NWY41" s="921"/>
      <c r="NWZ41" s="921"/>
      <c r="NXA41" s="921"/>
      <c r="NXB41" s="921"/>
      <c r="NXC41" s="921"/>
      <c r="NXD41" s="921"/>
      <c r="NXE41" s="921"/>
      <c r="NXF41" s="921"/>
      <c r="NXG41" s="921"/>
      <c r="NXH41" s="921"/>
      <c r="NXI41" s="921"/>
      <c r="NXJ41" s="921"/>
      <c r="NXK41" s="921"/>
      <c r="NXL41" s="921"/>
      <c r="NXM41" s="921"/>
      <c r="NXN41" s="921"/>
      <c r="NXO41" s="921"/>
      <c r="NXP41" s="921"/>
      <c r="NXQ41" s="921"/>
      <c r="NXR41" s="921"/>
      <c r="NXS41" s="921"/>
      <c r="NXT41" s="921"/>
      <c r="NXU41" s="921"/>
      <c r="NXV41" s="921"/>
      <c r="NXW41" s="921"/>
      <c r="NXX41" s="921"/>
      <c r="NXY41" s="921"/>
      <c r="NXZ41" s="921"/>
      <c r="NYA41" s="921"/>
      <c r="NYB41" s="921"/>
      <c r="NYC41" s="921"/>
      <c r="NYD41" s="921"/>
      <c r="NYE41" s="921"/>
      <c r="NYF41" s="921"/>
      <c r="NYG41" s="921"/>
      <c r="NYH41" s="921"/>
      <c r="NYI41" s="921"/>
      <c r="NYJ41" s="921"/>
      <c r="NYK41" s="921"/>
      <c r="NYL41" s="921"/>
      <c r="NYM41" s="921"/>
      <c r="NYN41" s="921"/>
      <c r="NYO41" s="921"/>
      <c r="NYP41" s="921"/>
      <c r="NYQ41" s="921"/>
      <c r="NYR41" s="921"/>
      <c r="NYS41" s="921"/>
      <c r="NYT41" s="921"/>
      <c r="NYU41" s="921"/>
      <c r="NYV41" s="921"/>
      <c r="NYW41" s="921"/>
      <c r="NYX41" s="921"/>
      <c r="NYY41" s="921"/>
      <c r="NYZ41" s="921"/>
      <c r="NZA41" s="921"/>
      <c r="NZB41" s="921"/>
      <c r="NZC41" s="921"/>
      <c r="NZD41" s="921"/>
      <c r="NZE41" s="921"/>
      <c r="NZF41" s="921"/>
      <c r="NZG41" s="921"/>
      <c r="NZH41" s="921"/>
      <c r="NZI41" s="921"/>
      <c r="NZJ41" s="921"/>
      <c r="NZK41" s="921"/>
      <c r="NZL41" s="921"/>
      <c r="NZM41" s="921"/>
      <c r="NZN41" s="921"/>
      <c r="NZO41" s="921"/>
      <c r="NZP41" s="921"/>
      <c r="NZQ41" s="921"/>
      <c r="NZR41" s="921"/>
      <c r="NZS41" s="921"/>
      <c r="NZT41" s="921"/>
      <c r="NZU41" s="921"/>
      <c r="NZV41" s="921"/>
      <c r="NZW41" s="921"/>
      <c r="NZX41" s="921"/>
      <c r="NZY41" s="921"/>
      <c r="NZZ41" s="921"/>
      <c r="OAA41" s="921"/>
      <c r="OAB41" s="921"/>
      <c r="OAC41" s="921"/>
      <c r="OAD41" s="921"/>
      <c r="OAE41" s="921"/>
      <c r="OAF41" s="921"/>
      <c r="OAG41" s="921"/>
      <c r="OAH41" s="921"/>
      <c r="OAI41" s="921"/>
      <c r="OAJ41" s="921"/>
      <c r="OAK41" s="921"/>
      <c r="OAL41" s="921"/>
      <c r="OAM41" s="921"/>
      <c r="OAN41" s="921"/>
      <c r="OAO41" s="921"/>
      <c r="OAP41" s="921"/>
      <c r="OAQ41" s="921"/>
      <c r="OAR41" s="921"/>
      <c r="OAS41" s="921"/>
      <c r="OAT41" s="921"/>
      <c r="OAU41" s="921"/>
      <c r="OAV41" s="921"/>
      <c r="OAW41" s="921"/>
      <c r="OAX41" s="921"/>
      <c r="OAY41" s="921"/>
      <c r="OAZ41" s="921"/>
      <c r="OBA41" s="921"/>
      <c r="OBB41" s="921"/>
      <c r="OBC41" s="921"/>
      <c r="OBD41" s="921"/>
      <c r="OBE41" s="921"/>
      <c r="OBF41" s="921"/>
      <c r="OBG41" s="921"/>
      <c r="OBH41" s="921"/>
      <c r="OBI41" s="921"/>
      <c r="OBJ41" s="921"/>
      <c r="OBK41" s="921"/>
      <c r="OBL41" s="921"/>
      <c r="OBM41" s="921"/>
      <c r="OBN41" s="921"/>
      <c r="OBO41" s="921"/>
      <c r="OBP41" s="921"/>
      <c r="OBQ41" s="921"/>
      <c r="OBR41" s="921"/>
      <c r="OBS41" s="921"/>
      <c r="OBT41" s="921"/>
      <c r="OBU41" s="921"/>
      <c r="OBV41" s="921"/>
      <c r="OBW41" s="921"/>
      <c r="OBX41" s="921"/>
      <c r="OBY41" s="921"/>
      <c r="OBZ41" s="921"/>
      <c r="OCA41" s="921"/>
      <c r="OCB41" s="921"/>
      <c r="OCC41" s="921"/>
      <c r="OCD41" s="921"/>
      <c r="OCE41" s="921"/>
      <c r="OCF41" s="921"/>
      <c r="OCG41" s="921"/>
      <c r="OCH41" s="921"/>
      <c r="OCI41" s="921"/>
      <c r="OCJ41" s="921"/>
      <c r="OCK41" s="921"/>
      <c r="OCL41" s="921"/>
      <c r="OCM41" s="921"/>
      <c r="OCN41" s="921"/>
      <c r="OCO41" s="921"/>
      <c r="OCP41" s="921"/>
      <c r="OCQ41" s="921"/>
      <c r="OCR41" s="921"/>
      <c r="OCS41" s="921"/>
      <c r="OCT41" s="921"/>
      <c r="OCU41" s="921"/>
      <c r="OCV41" s="921"/>
      <c r="OCW41" s="921"/>
      <c r="OCX41" s="921"/>
      <c r="OCY41" s="921"/>
      <c r="OCZ41" s="921"/>
      <c r="ODA41" s="921"/>
      <c r="ODB41" s="921"/>
      <c r="ODC41" s="921"/>
      <c r="ODD41" s="921"/>
      <c r="ODE41" s="921"/>
      <c r="ODF41" s="921"/>
      <c r="ODG41" s="921"/>
      <c r="ODH41" s="921"/>
      <c r="ODI41" s="921"/>
      <c r="ODJ41" s="921"/>
      <c r="ODK41" s="921"/>
      <c r="ODL41" s="921"/>
      <c r="ODM41" s="921"/>
      <c r="ODN41" s="921"/>
      <c r="ODO41" s="921"/>
      <c r="ODP41" s="921"/>
      <c r="ODQ41" s="921"/>
      <c r="ODR41" s="921"/>
      <c r="ODS41" s="921"/>
      <c r="ODT41" s="921"/>
      <c r="ODU41" s="921"/>
      <c r="ODV41" s="921"/>
      <c r="ODW41" s="921"/>
      <c r="ODX41" s="921"/>
      <c r="ODY41" s="921"/>
      <c r="ODZ41" s="921"/>
      <c r="OEA41" s="921"/>
      <c r="OEB41" s="921"/>
      <c r="OEC41" s="921"/>
      <c r="OED41" s="921"/>
      <c r="OEE41" s="921"/>
      <c r="OEF41" s="921"/>
      <c r="OEG41" s="921"/>
      <c r="OEH41" s="921"/>
      <c r="OEI41" s="921"/>
      <c r="OEJ41" s="921"/>
      <c r="OEK41" s="921"/>
      <c r="OEL41" s="921"/>
      <c r="OEM41" s="921"/>
      <c r="OEN41" s="921"/>
      <c r="OEO41" s="921"/>
      <c r="OEP41" s="921"/>
      <c r="OEQ41" s="921"/>
      <c r="OER41" s="921"/>
      <c r="OES41" s="921"/>
      <c r="OET41" s="921"/>
      <c r="OEU41" s="921"/>
      <c r="OEV41" s="921"/>
      <c r="OEW41" s="921"/>
      <c r="OEX41" s="921"/>
      <c r="OEY41" s="921"/>
      <c r="OEZ41" s="921"/>
      <c r="OFA41" s="921"/>
      <c r="OFB41" s="921"/>
      <c r="OFC41" s="921"/>
      <c r="OFD41" s="921"/>
      <c r="OFE41" s="921"/>
      <c r="OFF41" s="921"/>
      <c r="OFG41" s="921"/>
      <c r="OFH41" s="921"/>
      <c r="OFI41" s="921"/>
      <c r="OFJ41" s="921"/>
      <c r="OFK41" s="921"/>
      <c r="OFL41" s="921"/>
      <c r="OFM41" s="921"/>
      <c r="OFN41" s="921"/>
      <c r="OFO41" s="921"/>
      <c r="OFP41" s="921"/>
      <c r="OFQ41" s="921"/>
      <c r="OFR41" s="921"/>
      <c r="OFS41" s="921"/>
      <c r="OFT41" s="921"/>
      <c r="OFU41" s="921"/>
      <c r="OFV41" s="921"/>
      <c r="OFW41" s="921"/>
      <c r="OFX41" s="921"/>
      <c r="OFY41" s="921"/>
      <c r="OFZ41" s="921"/>
      <c r="OGA41" s="921"/>
      <c r="OGB41" s="921"/>
      <c r="OGC41" s="921"/>
      <c r="OGD41" s="921"/>
      <c r="OGE41" s="921"/>
      <c r="OGF41" s="921"/>
      <c r="OGG41" s="921"/>
      <c r="OGH41" s="921"/>
      <c r="OGI41" s="921"/>
      <c r="OGJ41" s="921"/>
      <c r="OGK41" s="921"/>
      <c r="OGL41" s="921"/>
      <c r="OGM41" s="921"/>
      <c r="OGN41" s="921"/>
      <c r="OGO41" s="921"/>
      <c r="OGP41" s="921"/>
      <c r="OGQ41" s="921"/>
      <c r="OGR41" s="921"/>
      <c r="OGS41" s="921"/>
      <c r="OGT41" s="921"/>
      <c r="OGU41" s="921"/>
      <c r="OGV41" s="921"/>
      <c r="OGW41" s="921"/>
      <c r="OGX41" s="921"/>
      <c r="OGY41" s="921"/>
      <c r="OGZ41" s="921"/>
      <c r="OHA41" s="921"/>
      <c r="OHB41" s="921"/>
      <c r="OHC41" s="921"/>
      <c r="OHD41" s="921"/>
      <c r="OHE41" s="921"/>
      <c r="OHF41" s="921"/>
      <c r="OHG41" s="921"/>
      <c r="OHH41" s="921"/>
      <c r="OHI41" s="921"/>
      <c r="OHJ41" s="921"/>
      <c r="OHK41" s="921"/>
      <c r="OHL41" s="921"/>
      <c r="OHM41" s="921"/>
      <c r="OHN41" s="921"/>
      <c r="OHO41" s="921"/>
      <c r="OHP41" s="921"/>
      <c r="OHQ41" s="921"/>
      <c r="OHR41" s="921"/>
      <c r="OHS41" s="921"/>
      <c r="OHT41" s="921"/>
      <c r="OHU41" s="921"/>
      <c r="OHV41" s="921"/>
      <c r="OHW41" s="921"/>
      <c r="OHX41" s="921"/>
      <c r="OHY41" s="921"/>
      <c r="OHZ41" s="921"/>
      <c r="OIA41" s="921"/>
      <c r="OIB41" s="921"/>
      <c r="OIC41" s="921"/>
      <c r="OID41" s="921"/>
      <c r="OIE41" s="921"/>
      <c r="OIF41" s="921"/>
      <c r="OIG41" s="921"/>
      <c r="OIH41" s="921"/>
      <c r="OII41" s="921"/>
      <c r="OIJ41" s="921"/>
      <c r="OIK41" s="921"/>
      <c r="OIL41" s="921"/>
      <c r="OIM41" s="921"/>
      <c r="OIN41" s="921"/>
      <c r="OIO41" s="921"/>
      <c r="OIP41" s="921"/>
      <c r="OIQ41" s="921"/>
      <c r="OIR41" s="921"/>
      <c r="OIS41" s="921"/>
      <c r="OIT41" s="921"/>
      <c r="OIU41" s="921"/>
      <c r="OIV41" s="921"/>
      <c r="OIW41" s="921"/>
      <c r="OIX41" s="921"/>
      <c r="OIY41" s="921"/>
      <c r="OIZ41" s="921"/>
      <c r="OJA41" s="921"/>
      <c r="OJB41" s="921"/>
      <c r="OJC41" s="921"/>
      <c r="OJD41" s="921"/>
      <c r="OJE41" s="921"/>
      <c r="OJF41" s="921"/>
      <c r="OJG41" s="921"/>
      <c r="OJH41" s="921"/>
      <c r="OJI41" s="921"/>
      <c r="OJJ41" s="921"/>
      <c r="OJK41" s="921"/>
      <c r="OJL41" s="921"/>
      <c r="OJM41" s="921"/>
      <c r="OJN41" s="921"/>
      <c r="OJO41" s="921"/>
      <c r="OJP41" s="921"/>
      <c r="OJQ41" s="921"/>
      <c r="OJR41" s="921"/>
      <c r="OJS41" s="921"/>
      <c r="OJT41" s="921"/>
      <c r="OJU41" s="921"/>
      <c r="OJV41" s="921"/>
      <c r="OJW41" s="921"/>
      <c r="OJX41" s="921"/>
      <c r="OJY41" s="921"/>
      <c r="OJZ41" s="921"/>
      <c r="OKA41" s="921"/>
      <c r="OKB41" s="921"/>
      <c r="OKC41" s="921"/>
      <c r="OKD41" s="921"/>
      <c r="OKE41" s="921"/>
      <c r="OKF41" s="921"/>
      <c r="OKG41" s="921"/>
      <c r="OKH41" s="921"/>
      <c r="OKI41" s="921"/>
      <c r="OKJ41" s="921"/>
      <c r="OKK41" s="921"/>
      <c r="OKL41" s="921"/>
      <c r="OKM41" s="921"/>
      <c r="OKN41" s="921"/>
      <c r="OKO41" s="921"/>
      <c r="OKP41" s="921"/>
      <c r="OKQ41" s="921"/>
      <c r="OKR41" s="921"/>
      <c r="OKS41" s="921"/>
      <c r="OKT41" s="921"/>
      <c r="OKU41" s="921"/>
      <c r="OKV41" s="921"/>
      <c r="OKW41" s="921"/>
      <c r="OKX41" s="921"/>
      <c r="OKY41" s="921"/>
      <c r="OKZ41" s="921"/>
      <c r="OLA41" s="921"/>
      <c r="OLB41" s="921"/>
      <c r="OLC41" s="921"/>
      <c r="OLD41" s="921"/>
      <c r="OLE41" s="921"/>
      <c r="OLF41" s="921"/>
      <c r="OLG41" s="921"/>
      <c r="OLH41" s="921"/>
      <c r="OLI41" s="921"/>
      <c r="OLJ41" s="921"/>
      <c r="OLK41" s="921"/>
      <c r="OLL41" s="921"/>
      <c r="OLM41" s="921"/>
      <c r="OLN41" s="921"/>
      <c r="OLO41" s="921"/>
      <c r="OLP41" s="921"/>
      <c r="OLQ41" s="921"/>
      <c r="OLR41" s="921"/>
      <c r="OLS41" s="921"/>
      <c r="OLT41" s="921"/>
      <c r="OLU41" s="921"/>
      <c r="OLV41" s="921"/>
      <c r="OLW41" s="921"/>
      <c r="OLX41" s="921"/>
      <c r="OLY41" s="921"/>
      <c r="OLZ41" s="921"/>
      <c r="OMA41" s="921"/>
      <c r="OMB41" s="921"/>
      <c r="OMC41" s="921"/>
      <c r="OMD41" s="921"/>
      <c r="OME41" s="921"/>
      <c r="OMF41" s="921"/>
      <c r="OMG41" s="921"/>
      <c r="OMH41" s="921"/>
      <c r="OMI41" s="921"/>
      <c r="OMJ41" s="921"/>
      <c r="OMK41" s="921"/>
      <c r="OML41" s="921"/>
      <c r="OMM41" s="921"/>
      <c r="OMN41" s="921"/>
      <c r="OMO41" s="921"/>
      <c r="OMP41" s="921"/>
      <c r="OMQ41" s="921"/>
      <c r="OMR41" s="921"/>
      <c r="OMS41" s="921"/>
      <c r="OMT41" s="921"/>
      <c r="OMU41" s="921"/>
      <c r="OMV41" s="921"/>
      <c r="OMW41" s="921"/>
      <c r="OMX41" s="921"/>
      <c r="OMY41" s="921"/>
      <c r="OMZ41" s="921"/>
      <c r="ONA41" s="921"/>
      <c r="ONB41" s="921"/>
      <c r="ONC41" s="921"/>
      <c r="OND41" s="921"/>
      <c r="ONE41" s="921"/>
      <c r="ONF41" s="921"/>
      <c r="ONG41" s="921"/>
      <c r="ONH41" s="921"/>
      <c r="ONI41" s="921"/>
      <c r="ONJ41" s="921"/>
      <c r="ONK41" s="921"/>
      <c r="ONL41" s="921"/>
      <c r="ONM41" s="921"/>
      <c r="ONN41" s="921"/>
      <c r="ONO41" s="921"/>
      <c r="ONP41" s="921"/>
      <c r="ONQ41" s="921"/>
      <c r="ONR41" s="921"/>
      <c r="ONS41" s="921"/>
      <c r="ONT41" s="921"/>
      <c r="ONU41" s="921"/>
      <c r="ONV41" s="921"/>
      <c r="ONW41" s="921"/>
      <c r="ONX41" s="921"/>
      <c r="ONY41" s="921"/>
      <c r="ONZ41" s="921"/>
      <c r="OOA41" s="921"/>
      <c r="OOB41" s="921"/>
      <c r="OOC41" s="921"/>
      <c r="OOD41" s="921"/>
      <c r="OOE41" s="921"/>
      <c r="OOF41" s="921"/>
      <c r="OOG41" s="921"/>
      <c r="OOH41" s="921"/>
      <c r="OOI41" s="921"/>
      <c r="OOJ41" s="921"/>
      <c r="OOK41" s="921"/>
      <c r="OOL41" s="921"/>
      <c r="OOM41" s="921"/>
      <c r="OON41" s="921"/>
      <c r="OOO41" s="921"/>
      <c r="OOP41" s="921"/>
      <c r="OOQ41" s="921"/>
      <c r="OOR41" s="921"/>
      <c r="OOS41" s="921"/>
      <c r="OOT41" s="921"/>
      <c r="OOU41" s="921"/>
      <c r="OOV41" s="921"/>
      <c r="OOW41" s="921"/>
      <c r="OOX41" s="921"/>
      <c r="OOY41" s="921"/>
      <c r="OOZ41" s="921"/>
      <c r="OPA41" s="921"/>
      <c r="OPB41" s="921"/>
      <c r="OPC41" s="921"/>
      <c r="OPD41" s="921"/>
      <c r="OPE41" s="921"/>
      <c r="OPF41" s="921"/>
      <c r="OPG41" s="921"/>
      <c r="OPH41" s="921"/>
      <c r="OPI41" s="921"/>
      <c r="OPJ41" s="921"/>
      <c r="OPK41" s="921"/>
      <c r="OPL41" s="921"/>
      <c r="OPM41" s="921"/>
      <c r="OPN41" s="921"/>
      <c r="OPO41" s="921"/>
      <c r="OPP41" s="921"/>
      <c r="OPQ41" s="921"/>
      <c r="OPR41" s="921"/>
      <c r="OPS41" s="921"/>
      <c r="OPT41" s="921"/>
      <c r="OPU41" s="921"/>
      <c r="OPV41" s="921"/>
      <c r="OPW41" s="921"/>
      <c r="OPX41" s="921"/>
      <c r="OPY41" s="921"/>
      <c r="OPZ41" s="921"/>
      <c r="OQA41" s="921"/>
      <c r="OQB41" s="921"/>
      <c r="OQC41" s="921"/>
      <c r="OQD41" s="921"/>
      <c r="OQE41" s="921"/>
      <c r="OQF41" s="921"/>
      <c r="OQG41" s="921"/>
      <c r="OQH41" s="921"/>
      <c r="OQI41" s="921"/>
      <c r="OQJ41" s="921"/>
      <c r="OQK41" s="921"/>
      <c r="OQL41" s="921"/>
      <c r="OQM41" s="921"/>
      <c r="OQN41" s="921"/>
      <c r="OQO41" s="921"/>
      <c r="OQP41" s="921"/>
      <c r="OQQ41" s="921"/>
      <c r="OQR41" s="921"/>
      <c r="OQS41" s="921"/>
      <c r="OQT41" s="921"/>
      <c r="OQU41" s="921"/>
      <c r="OQV41" s="921"/>
      <c r="OQW41" s="921"/>
      <c r="OQX41" s="921"/>
      <c r="OQY41" s="921"/>
      <c r="OQZ41" s="921"/>
      <c r="ORA41" s="921"/>
      <c r="ORB41" s="921"/>
      <c r="ORC41" s="921"/>
      <c r="ORD41" s="921"/>
      <c r="ORE41" s="921"/>
      <c r="ORF41" s="921"/>
      <c r="ORG41" s="921"/>
      <c r="ORH41" s="921"/>
      <c r="ORI41" s="921"/>
      <c r="ORJ41" s="921"/>
      <c r="ORK41" s="921"/>
      <c r="ORL41" s="921"/>
      <c r="ORM41" s="921"/>
      <c r="ORN41" s="921"/>
      <c r="ORO41" s="921"/>
      <c r="ORP41" s="921"/>
      <c r="ORQ41" s="921"/>
      <c r="ORR41" s="921"/>
      <c r="ORS41" s="921"/>
      <c r="ORT41" s="921"/>
      <c r="ORU41" s="921"/>
      <c r="ORV41" s="921"/>
      <c r="ORW41" s="921"/>
      <c r="ORX41" s="921"/>
      <c r="ORY41" s="921"/>
      <c r="ORZ41" s="921"/>
      <c r="OSA41" s="921"/>
      <c r="OSB41" s="921"/>
      <c r="OSC41" s="921"/>
      <c r="OSD41" s="921"/>
      <c r="OSE41" s="921"/>
      <c r="OSF41" s="921"/>
      <c r="OSG41" s="921"/>
      <c r="OSH41" s="921"/>
      <c r="OSI41" s="921"/>
      <c r="OSJ41" s="921"/>
      <c r="OSK41" s="921"/>
      <c r="OSL41" s="921"/>
      <c r="OSM41" s="921"/>
      <c r="OSN41" s="921"/>
      <c r="OSO41" s="921"/>
      <c r="OSP41" s="921"/>
      <c r="OSQ41" s="921"/>
      <c r="OSR41" s="921"/>
      <c r="OSS41" s="921"/>
      <c r="OST41" s="921"/>
      <c r="OSU41" s="921"/>
      <c r="OSV41" s="921"/>
      <c r="OSW41" s="921"/>
      <c r="OSX41" s="921"/>
      <c r="OSY41" s="921"/>
      <c r="OSZ41" s="921"/>
      <c r="OTA41" s="921"/>
      <c r="OTB41" s="921"/>
      <c r="OTC41" s="921"/>
      <c r="OTD41" s="921"/>
      <c r="OTE41" s="921"/>
      <c r="OTF41" s="921"/>
      <c r="OTG41" s="921"/>
      <c r="OTH41" s="921"/>
      <c r="OTI41" s="921"/>
      <c r="OTJ41" s="921"/>
      <c r="OTK41" s="921"/>
      <c r="OTL41" s="921"/>
      <c r="OTM41" s="921"/>
      <c r="OTN41" s="921"/>
      <c r="OTO41" s="921"/>
      <c r="OTP41" s="921"/>
      <c r="OTQ41" s="921"/>
      <c r="OTR41" s="921"/>
      <c r="OTS41" s="921"/>
      <c r="OTT41" s="921"/>
      <c r="OTU41" s="921"/>
      <c r="OTV41" s="921"/>
      <c r="OTW41" s="921"/>
      <c r="OTX41" s="921"/>
      <c r="OTY41" s="921"/>
      <c r="OTZ41" s="921"/>
      <c r="OUA41" s="921"/>
      <c r="OUB41" s="921"/>
      <c r="OUC41" s="921"/>
      <c r="OUD41" s="921"/>
      <c r="OUE41" s="921"/>
      <c r="OUF41" s="921"/>
      <c r="OUG41" s="921"/>
      <c r="OUH41" s="921"/>
      <c r="OUI41" s="921"/>
      <c r="OUJ41" s="921"/>
      <c r="OUK41" s="921"/>
      <c r="OUL41" s="921"/>
      <c r="OUM41" s="921"/>
      <c r="OUN41" s="921"/>
      <c r="OUO41" s="921"/>
      <c r="OUP41" s="921"/>
      <c r="OUQ41" s="921"/>
      <c r="OUR41" s="921"/>
      <c r="OUS41" s="921"/>
      <c r="OUT41" s="921"/>
      <c r="OUU41" s="921"/>
      <c r="OUV41" s="921"/>
      <c r="OUW41" s="921"/>
      <c r="OUX41" s="921"/>
      <c r="OUY41" s="921"/>
      <c r="OUZ41" s="921"/>
      <c r="OVA41" s="921"/>
      <c r="OVB41" s="921"/>
      <c r="OVC41" s="921"/>
      <c r="OVD41" s="921"/>
      <c r="OVE41" s="921"/>
      <c r="OVF41" s="921"/>
      <c r="OVG41" s="921"/>
      <c r="OVH41" s="921"/>
      <c r="OVI41" s="921"/>
      <c r="OVJ41" s="921"/>
      <c r="OVK41" s="921"/>
      <c r="OVL41" s="921"/>
      <c r="OVM41" s="921"/>
      <c r="OVN41" s="921"/>
      <c r="OVO41" s="921"/>
      <c r="OVP41" s="921"/>
      <c r="OVQ41" s="921"/>
      <c r="OVR41" s="921"/>
      <c r="OVS41" s="921"/>
      <c r="OVT41" s="921"/>
      <c r="OVU41" s="921"/>
      <c r="OVV41" s="921"/>
      <c r="OVW41" s="921"/>
      <c r="OVX41" s="921"/>
      <c r="OVY41" s="921"/>
      <c r="OVZ41" s="921"/>
      <c r="OWA41" s="921"/>
      <c r="OWB41" s="921"/>
      <c r="OWC41" s="921"/>
      <c r="OWD41" s="921"/>
      <c r="OWE41" s="921"/>
      <c r="OWF41" s="921"/>
      <c r="OWG41" s="921"/>
      <c r="OWH41" s="921"/>
      <c r="OWI41" s="921"/>
      <c r="OWJ41" s="921"/>
      <c r="OWK41" s="921"/>
      <c r="OWL41" s="921"/>
      <c r="OWM41" s="921"/>
      <c r="OWN41" s="921"/>
      <c r="OWO41" s="921"/>
      <c r="OWP41" s="921"/>
      <c r="OWQ41" s="921"/>
      <c r="OWR41" s="921"/>
      <c r="OWS41" s="921"/>
      <c r="OWT41" s="921"/>
      <c r="OWU41" s="921"/>
      <c r="OWV41" s="921"/>
      <c r="OWW41" s="921"/>
      <c r="OWX41" s="921"/>
      <c r="OWY41" s="921"/>
      <c r="OWZ41" s="921"/>
      <c r="OXA41" s="921"/>
      <c r="OXB41" s="921"/>
      <c r="OXC41" s="921"/>
      <c r="OXD41" s="921"/>
      <c r="OXE41" s="921"/>
      <c r="OXF41" s="921"/>
      <c r="OXG41" s="921"/>
      <c r="OXH41" s="921"/>
      <c r="OXI41" s="921"/>
      <c r="OXJ41" s="921"/>
      <c r="OXK41" s="921"/>
      <c r="OXL41" s="921"/>
      <c r="OXM41" s="921"/>
      <c r="OXN41" s="921"/>
      <c r="OXO41" s="921"/>
      <c r="OXP41" s="921"/>
      <c r="OXQ41" s="921"/>
      <c r="OXR41" s="921"/>
      <c r="OXS41" s="921"/>
      <c r="OXT41" s="921"/>
      <c r="OXU41" s="921"/>
      <c r="OXV41" s="921"/>
      <c r="OXW41" s="921"/>
      <c r="OXX41" s="921"/>
      <c r="OXY41" s="921"/>
      <c r="OXZ41" s="921"/>
      <c r="OYA41" s="921"/>
      <c r="OYB41" s="921"/>
      <c r="OYC41" s="921"/>
      <c r="OYD41" s="921"/>
      <c r="OYE41" s="921"/>
      <c r="OYF41" s="921"/>
      <c r="OYG41" s="921"/>
      <c r="OYH41" s="921"/>
      <c r="OYI41" s="921"/>
      <c r="OYJ41" s="921"/>
      <c r="OYK41" s="921"/>
      <c r="OYL41" s="921"/>
      <c r="OYM41" s="921"/>
      <c r="OYN41" s="921"/>
      <c r="OYO41" s="921"/>
      <c r="OYP41" s="921"/>
      <c r="OYQ41" s="921"/>
      <c r="OYR41" s="921"/>
      <c r="OYS41" s="921"/>
      <c r="OYT41" s="921"/>
      <c r="OYU41" s="921"/>
      <c r="OYV41" s="921"/>
      <c r="OYW41" s="921"/>
      <c r="OYX41" s="921"/>
      <c r="OYY41" s="921"/>
      <c r="OYZ41" s="921"/>
      <c r="OZA41" s="921"/>
      <c r="OZB41" s="921"/>
      <c r="OZC41" s="921"/>
      <c r="OZD41" s="921"/>
      <c r="OZE41" s="921"/>
      <c r="OZF41" s="921"/>
      <c r="OZG41" s="921"/>
      <c r="OZH41" s="921"/>
      <c r="OZI41" s="921"/>
      <c r="OZJ41" s="921"/>
      <c r="OZK41" s="921"/>
      <c r="OZL41" s="921"/>
      <c r="OZM41" s="921"/>
      <c r="OZN41" s="921"/>
      <c r="OZO41" s="921"/>
      <c r="OZP41" s="921"/>
      <c r="OZQ41" s="921"/>
      <c r="OZR41" s="921"/>
      <c r="OZS41" s="921"/>
      <c r="OZT41" s="921"/>
      <c r="OZU41" s="921"/>
      <c r="OZV41" s="921"/>
      <c r="OZW41" s="921"/>
      <c r="OZX41" s="921"/>
      <c r="OZY41" s="921"/>
      <c r="OZZ41" s="921"/>
      <c r="PAA41" s="921"/>
      <c r="PAB41" s="921"/>
      <c r="PAC41" s="921"/>
      <c r="PAD41" s="921"/>
      <c r="PAE41" s="921"/>
      <c r="PAF41" s="921"/>
      <c r="PAG41" s="921"/>
      <c r="PAH41" s="921"/>
      <c r="PAI41" s="921"/>
      <c r="PAJ41" s="921"/>
      <c r="PAK41" s="921"/>
      <c r="PAL41" s="921"/>
      <c r="PAM41" s="921"/>
      <c r="PAN41" s="921"/>
      <c r="PAO41" s="921"/>
      <c r="PAP41" s="921"/>
      <c r="PAQ41" s="921"/>
      <c r="PAR41" s="921"/>
      <c r="PAS41" s="921"/>
      <c r="PAT41" s="921"/>
      <c r="PAU41" s="921"/>
      <c r="PAV41" s="921"/>
      <c r="PAW41" s="921"/>
      <c r="PAX41" s="921"/>
      <c r="PAY41" s="921"/>
      <c r="PAZ41" s="921"/>
      <c r="PBA41" s="921"/>
      <c r="PBB41" s="921"/>
      <c r="PBC41" s="921"/>
      <c r="PBD41" s="921"/>
      <c r="PBE41" s="921"/>
      <c r="PBF41" s="921"/>
      <c r="PBG41" s="921"/>
      <c r="PBH41" s="921"/>
      <c r="PBI41" s="921"/>
      <c r="PBJ41" s="921"/>
      <c r="PBK41" s="921"/>
      <c r="PBL41" s="921"/>
      <c r="PBM41" s="921"/>
      <c r="PBN41" s="921"/>
      <c r="PBO41" s="921"/>
      <c r="PBP41" s="921"/>
      <c r="PBQ41" s="921"/>
      <c r="PBR41" s="921"/>
      <c r="PBS41" s="921"/>
      <c r="PBT41" s="921"/>
      <c r="PBU41" s="921"/>
      <c r="PBV41" s="921"/>
      <c r="PBW41" s="921"/>
      <c r="PBX41" s="921"/>
      <c r="PBY41" s="921"/>
      <c r="PBZ41" s="921"/>
      <c r="PCA41" s="921"/>
      <c r="PCB41" s="921"/>
      <c r="PCC41" s="921"/>
      <c r="PCD41" s="921"/>
      <c r="PCE41" s="921"/>
      <c r="PCF41" s="921"/>
      <c r="PCG41" s="921"/>
      <c r="PCH41" s="921"/>
      <c r="PCI41" s="921"/>
      <c r="PCJ41" s="921"/>
      <c r="PCK41" s="921"/>
      <c r="PCL41" s="921"/>
      <c r="PCM41" s="921"/>
      <c r="PCN41" s="921"/>
      <c r="PCO41" s="921"/>
      <c r="PCP41" s="921"/>
      <c r="PCQ41" s="921"/>
      <c r="PCR41" s="921"/>
      <c r="PCS41" s="921"/>
      <c r="PCT41" s="921"/>
      <c r="PCU41" s="921"/>
      <c r="PCV41" s="921"/>
      <c r="PCW41" s="921"/>
      <c r="PCX41" s="921"/>
      <c r="PCY41" s="921"/>
      <c r="PCZ41" s="921"/>
      <c r="PDA41" s="921"/>
      <c r="PDB41" s="921"/>
      <c r="PDC41" s="921"/>
      <c r="PDD41" s="921"/>
      <c r="PDE41" s="921"/>
      <c r="PDF41" s="921"/>
      <c r="PDG41" s="921"/>
      <c r="PDH41" s="921"/>
      <c r="PDI41" s="921"/>
      <c r="PDJ41" s="921"/>
      <c r="PDK41" s="921"/>
      <c r="PDL41" s="921"/>
      <c r="PDM41" s="921"/>
      <c r="PDN41" s="921"/>
      <c r="PDO41" s="921"/>
      <c r="PDP41" s="921"/>
      <c r="PDQ41" s="921"/>
      <c r="PDR41" s="921"/>
      <c r="PDS41" s="921"/>
      <c r="PDT41" s="921"/>
      <c r="PDU41" s="921"/>
      <c r="PDV41" s="921"/>
      <c r="PDW41" s="921"/>
      <c r="PDX41" s="921"/>
      <c r="PDY41" s="921"/>
      <c r="PDZ41" s="921"/>
      <c r="PEA41" s="921"/>
      <c r="PEB41" s="921"/>
      <c r="PEC41" s="921"/>
      <c r="PED41" s="921"/>
      <c r="PEE41" s="921"/>
      <c r="PEF41" s="921"/>
      <c r="PEG41" s="921"/>
      <c r="PEH41" s="921"/>
      <c r="PEI41" s="921"/>
      <c r="PEJ41" s="921"/>
      <c r="PEK41" s="921"/>
      <c r="PEL41" s="921"/>
      <c r="PEM41" s="921"/>
      <c r="PEN41" s="921"/>
      <c r="PEO41" s="921"/>
      <c r="PEP41" s="921"/>
      <c r="PEQ41" s="921"/>
      <c r="PER41" s="921"/>
      <c r="PES41" s="921"/>
      <c r="PET41" s="921"/>
      <c r="PEU41" s="921"/>
      <c r="PEV41" s="921"/>
      <c r="PEW41" s="921"/>
      <c r="PEX41" s="921"/>
      <c r="PEY41" s="921"/>
      <c r="PEZ41" s="921"/>
      <c r="PFA41" s="921"/>
      <c r="PFB41" s="921"/>
      <c r="PFC41" s="921"/>
      <c r="PFD41" s="921"/>
      <c r="PFE41" s="921"/>
      <c r="PFF41" s="921"/>
      <c r="PFG41" s="921"/>
      <c r="PFH41" s="921"/>
      <c r="PFI41" s="921"/>
      <c r="PFJ41" s="921"/>
      <c r="PFK41" s="921"/>
      <c r="PFL41" s="921"/>
      <c r="PFM41" s="921"/>
      <c r="PFN41" s="921"/>
      <c r="PFO41" s="921"/>
      <c r="PFP41" s="921"/>
      <c r="PFQ41" s="921"/>
      <c r="PFR41" s="921"/>
      <c r="PFS41" s="921"/>
      <c r="PFT41" s="921"/>
      <c r="PFU41" s="921"/>
      <c r="PFV41" s="921"/>
      <c r="PFW41" s="921"/>
      <c r="PFX41" s="921"/>
      <c r="PFY41" s="921"/>
      <c r="PFZ41" s="921"/>
      <c r="PGA41" s="921"/>
      <c r="PGB41" s="921"/>
      <c r="PGC41" s="921"/>
      <c r="PGD41" s="921"/>
      <c r="PGE41" s="921"/>
      <c r="PGF41" s="921"/>
      <c r="PGG41" s="921"/>
      <c r="PGH41" s="921"/>
      <c r="PGI41" s="921"/>
      <c r="PGJ41" s="921"/>
      <c r="PGK41" s="921"/>
      <c r="PGL41" s="921"/>
      <c r="PGM41" s="921"/>
      <c r="PGN41" s="921"/>
      <c r="PGO41" s="921"/>
      <c r="PGP41" s="921"/>
      <c r="PGQ41" s="921"/>
      <c r="PGR41" s="921"/>
      <c r="PGS41" s="921"/>
      <c r="PGT41" s="921"/>
      <c r="PGU41" s="921"/>
      <c r="PGV41" s="921"/>
      <c r="PGW41" s="921"/>
      <c r="PGX41" s="921"/>
      <c r="PGY41" s="921"/>
      <c r="PGZ41" s="921"/>
      <c r="PHA41" s="921"/>
      <c r="PHB41" s="921"/>
      <c r="PHC41" s="921"/>
      <c r="PHD41" s="921"/>
      <c r="PHE41" s="921"/>
      <c r="PHF41" s="921"/>
      <c r="PHG41" s="921"/>
      <c r="PHH41" s="921"/>
      <c r="PHI41" s="921"/>
      <c r="PHJ41" s="921"/>
      <c r="PHK41" s="921"/>
      <c r="PHL41" s="921"/>
      <c r="PHM41" s="921"/>
      <c r="PHN41" s="921"/>
      <c r="PHO41" s="921"/>
      <c r="PHP41" s="921"/>
      <c r="PHQ41" s="921"/>
      <c r="PHR41" s="921"/>
      <c r="PHS41" s="921"/>
      <c r="PHT41" s="921"/>
      <c r="PHU41" s="921"/>
      <c r="PHV41" s="921"/>
      <c r="PHW41" s="921"/>
      <c r="PHX41" s="921"/>
      <c r="PHY41" s="921"/>
      <c r="PHZ41" s="921"/>
      <c r="PIA41" s="921"/>
      <c r="PIB41" s="921"/>
      <c r="PIC41" s="921"/>
      <c r="PID41" s="921"/>
      <c r="PIE41" s="921"/>
      <c r="PIF41" s="921"/>
      <c r="PIG41" s="921"/>
      <c r="PIH41" s="921"/>
      <c r="PII41" s="921"/>
      <c r="PIJ41" s="921"/>
      <c r="PIK41" s="921"/>
      <c r="PIL41" s="921"/>
      <c r="PIM41" s="921"/>
      <c r="PIN41" s="921"/>
      <c r="PIO41" s="921"/>
      <c r="PIP41" s="921"/>
      <c r="PIQ41" s="921"/>
      <c r="PIR41" s="921"/>
      <c r="PIS41" s="921"/>
      <c r="PIT41" s="921"/>
      <c r="PIU41" s="921"/>
      <c r="PIV41" s="921"/>
      <c r="PIW41" s="921"/>
      <c r="PIX41" s="921"/>
      <c r="PIY41" s="921"/>
      <c r="PIZ41" s="921"/>
      <c r="PJA41" s="921"/>
      <c r="PJB41" s="921"/>
      <c r="PJC41" s="921"/>
      <c r="PJD41" s="921"/>
      <c r="PJE41" s="921"/>
      <c r="PJF41" s="921"/>
      <c r="PJG41" s="921"/>
      <c r="PJH41" s="921"/>
      <c r="PJI41" s="921"/>
      <c r="PJJ41" s="921"/>
      <c r="PJK41" s="921"/>
      <c r="PJL41" s="921"/>
      <c r="PJM41" s="921"/>
      <c r="PJN41" s="921"/>
      <c r="PJO41" s="921"/>
      <c r="PJP41" s="921"/>
      <c r="PJQ41" s="921"/>
      <c r="PJR41" s="921"/>
      <c r="PJS41" s="921"/>
      <c r="PJT41" s="921"/>
      <c r="PJU41" s="921"/>
      <c r="PJV41" s="921"/>
      <c r="PJW41" s="921"/>
      <c r="PJX41" s="921"/>
      <c r="PJY41" s="921"/>
      <c r="PJZ41" s="921"/>
      <c r="PKA41" s="921"/>
      <c r="PKB41" s="921"/>
      <c r="PKC41" s="921"/>
      <c r="PKD41" s="921"/>
      <c r="PKE41" s="921"/>
      <c r="PKF41" s="921"/>
      <c r="PKG41" s="921"/>
      <c r="PKH41" s="921"/>
      <c r="PKI41" s="921"/>
      <c r="PKJ41" s="921"/>
      <c r="PKK41" s="921"/>
      <c r="PKL41" s="921"/>
      <c r="PKM41" s="921"/>
      <c r="PKN41" s="921"/>
      <c r="PKO41" s="921"/>
      <c r="PKP41" s="921"/>
      <c r="PKQ41" s="921"/>
      <c r="PKR41" s="921"/>
      <c r="PKS41" s="921"/>
      <c r="PKT41" s="921"/>
      <c r="PKU41" s="921"/>
      <c r="PKV41" s="921"/>
      <c r="PKW41" s="921"/>
      <c r="PKX41" s="921"/>
      <c r="PKY41" s="921"/>
      <c r="PKZ41" s="921"/>
      <c r="PLA41" s="921"/>
      <c r="PLB41" s="921"/>
      <c r="PLC41" s="921"/>
      <c r="PLD41" s="921"/>
      <c r="PLE41" s="921"/>
      <c r="PLF41" s="921"/>
      <c r="PLG41" s="921"/>
      <c r="PLH41" s="921"/>
      <c r="PLI41" s="921"/>
      <c r="PLJ41" s="921"/>
      <c r="PLK41" s="921"/>
      <c r="PLL41" s="921"/>
      <c r="PLM41" s="921"/>
      <c r="PLN41" s="921"/>
      <c r="PLO41" s="921"/>
      <c r="PLP41" s="921"/>
      <c r="PLQ41" s="921"/>
      <c r="PLR41" s="921"/>
      <c r="PLS41" s="921"/>
      <c r="PLT41" s="921"/>
      <c r="PLU41" s="921"/>
      <c r="PLV41" s="921"/>
      <c r="PLW41" s="921"/>
      <c r="PLX41" s="921"/>
      <c r="PLY41" s="921"/>
      <c r="PLZ41" s="921"/>
      <c r="PMA41" s="921"/>
      <c r="PMB41" s="921"/>
      <c r="PMC41" s="921"/>
      <c r="PMD41" s="921"/>
      <c r="PME41" s="921"/>
      <c r="PMF41" s="921"/>
      <c r="PMG41" s="921"/>
      <c r="PMH41" s="921"/>
      <c r="PMI41" s="921"/>
      <c r="PMJ41" s="921"/>
      <c r="PMK41" s="921"/>
      <c r="PML41" s="921"/>
      <c r="PMM41" s="921"/>
      <c r="PMN41" s="921"/>
      <c r="PMO41" s="921"/>
      <c r="PMP41" s="921"/>
      <c r="PMQ41" s="921"/>
      <c r="PMR41" s="921"/>
      <c r="PMS41" s="921"/>
      <c r="PMT41" s="921"/>
      <c r="PMU41" s="921"/>
      <c r="PMV41" s="921"/>
      <c r="PMW41" s="921"/>
      <c r="PMX41" s="921"/>
      <c r="PMY41" s="921"/>
      <c r="PMZ41" s="921"/>
      <c r="PNA41" s="921"/>
      <c r="PNB41" s="921"/>
      <c r="PNC41" s="921"/>
      <c r="PND41" s="921"/>
      <c r="PNE41" s="921"/>
      <c r="PNF41" s="921"/>
      <c r="PNG41" s="921"/>
      <c r="PNH41" s="921"/>
      <c r="PNI41" s="921"/>
      <c r="PNJ41" s="921"/>
      <c r="PNK41" s="921"/>
      <c r="PNL41" s="921"/>
      <c r="PNM41" s="921"/>
      <c r="PNN41" s="921"/>
      <c r="PNO41" s="921"/>
      <c r="PNP41" s="921"/>
      <c r="PNQ41" s="921"/>
      <c r="PNR41" s="921"/>
      <c r="PNS41" s="921"/>
      <c r="PNT41" s="921"/>
      <c r="PNU41" s="921"/>
      <c r="PNV41" s="921"/>
      <c r="PNW41" s="921"/>
      <c r="PNX41" s="921"/>
      <c r="PNY41" s="921"/>
      <c r="PNZ41" s="921"/>
      <c r="POA41" s="921"/>
      <c r="POB41" s="921"/>
      <c r="POC41" s="921"/>
      <c r="POD41" s="921"/>
      <c r="POE41" s="921"/>
      <c r="POF41" s="921"/>
      <c r="POG41" s="921"/>
      <c r="POH41" s="921"/>
      <c r="POI41" s="921"/>
      <c r="POJ41" s="921"/>
      <c r="POK41" s="921"/>
      <c r="POL41" s="921"/>
      <c r="POM41" s="921"/>
      <c r="PON41" s="921"/>
      <c r="POO41" s="921"/>
      <c r="POP41" s="921"/>
      <c r="POQ41" s="921"/>
      <c r="POR41" s="921"/>
      <c r="POS41" s="921"/>
      <c r="POT41" s="921"/>
      <c r="POU41" s="921"/>
      <c r="POV41" s="921"/>
      <c r="POW41" s="921"/>
      <c r="POX41" s="921"/>
      <c r="POY41" s="921"/>
      <c r="POZ41" s="921"/>
      <c r="PPA41" s="921"/>
      <c r="PPB41" s="921"/>
      <c r="PPC41" s="921"/>
      <c r="PPD41" s="921"/>
      <c r="PPE41" s="921"/>
      <c r="PPF41" s="921"/>
      <c r="PPG41" s="921"/>
      <c r="PPH41" s="921"/>
      <c r="PPI41" s="921"/>
      <c r="PPJ41" s="921"/>
      <c r="PPK41" s="921"/>
      <c r="PPL41" s="921"/>
      <c r="PPM41" s="921"/>
      <c r="PPN41" s="921"/>
      <c r="PPO41" s="921"/>
      <c r="PPP41" s="921"/>
      <c r="PPQ41" s="921"/>
      <c r="PPR41" s="921"/>
      <c r="PPS41" s="921"/>
      <c r="PPT41" s="921"/>
      <c r="PPU41" s="921"/>
      <c r="PPV41" s="921"/>
      <c r="PPW41" s="921"/>
      <c r="PPX41" s="921"/>
      <c r="PPY41" s="921"/>
      <c r="PPZ41" s="921"/>
      <c r="PQA41" s="921"/>
      <c r="PQB41" s="921"/>
      <c r="PQC41" s="921"/>
      <c r="PQD41" s="921"/>
      <c r="PQE41" s="921"/>
      <c r="PQF41" s="921"/>
      <c r="PQG41" s="921"/>
      <c r="PQH41" s="921"/>
      <c r="PQI41" s="921"/>
      <c r="PQJ41" s="921"/>
      <c r="PQK41" s="921"/>
      <c r="PQL41" s="921"/>
      <c r="PQM41" s="921"/>
      <c r="PQN41" s="921"/>
      <c r="PQO41" s="921"/>
      <c r="PQP41" s="921"/>
      <c r="PQQ41" s="921"/>
      <c r="PQR41" s="921"/>
      <c r="PQS41" s="921"/>
      <c r="PQT41" s="921"/>
      <c r="PQU41" s="921"/>
      <c r="PQV41" s="921"/>
      <c r="PQW41" s="921"/>
      <c r="PQX41" s="921"/>
      <c r="PQY41" s="921"/>
      <c r="PQZ41" s="921"/>
      <c r="PRA41" s="921"/>
      <c r="PRB41" s="921"/>
      <c r="PRC41" s="921"/>
      <c r="PRD41" s="921"/>
      <c r="PRE41" s="921"/>
      <c r="PRF41" s="921"/>
      <c r="PRG41" s="921"/>
      <c r="PRH41" s="921"/>
      <c r="PRI41" s="921"/>
      <c r="PRJ41" s="921"/>
      <c r="PRK41" s="921"/>
      <c r="PRL41" s="921"/>
      <c r="PRM41" s="921"/>
      <c r="PRN41" s="921"/>
      <c r="PRO41" s="921"/>
      <c r="PRP41" s="921"/>
      <c r="PRQ41" s="921"/>
      <c r="PRR41" s="921"/>
      <c r="PRS41" s="921"/>
      <c r="PRT41" s="921"/>
      <c r="PRU41" s="921"/>
      <c r="PRV41" s="921"/>
      <c r="PRW41" s="921"/>
      <c r="PRX41" s="921"/>
      <c r="PRY41" s="921"/>
      <c r="PRZ41" s="921"/>
      <c r="PSA41" s="921"/>
      <c r="PSB41" s="921"/>
      <c r="PSC41" s="921"/>
      <c r="PSD41" s="921"/>
      <c r="PSE41" s="921"/>
      <c r="PSF41" s="921"/>
      <c r="PSG41" s="921"/>
      <c r="PSH41" s="921"/>
      <c r="PSI41" s="921"/>
      <c r="PSJ41" s="921"/>
      <c r="PSK41" s="921"/>
      <c r="PSL41" s="921"/>
      <c r="PSM41" s="921"/>
      <c r="PSN41" s="921"/>
      <c r="PSO41" s="921"/>
      <c r="PSP41" s="921"/>
      <c r="PSQ41" s="921"/>
      <c r="PSR41" s="921"/>
      <c r="PSS41" s="921"/>
      <c r="PST41" s="921"/>
      <c r="PSU41" s="921"/>
      <c r="PSV41" s="921"/>
      <c r="PSW41" s="921"/>
      <c r="PSX41" s="921"/>
      <c r="PSY41" s="921"/>
      <c r="PSZ41" s="921"/>
      <c r="PTA41" s="921"/>
      <c r="PTB41" s="921"/>
      <c r="PTC41" s="921"/>
      <c r="PTD41" s="921"/>
      <c r="PTE41" s="921"/>
      <c r="PTF41" s="921"/>
      <c r="PTG41" s="921"/>
      <c r="PTH41" s="921"/>
      <c r="PTI41" s="921"/>
      <c r="PTJ41" s="921"/>
      <c r="PTK41" s="921"/>
      <c r="PTL41" s="921"/>
      <c r="PTM41" s="921"/>
      <c r="PTN41" s="921"/>
      <c r="PTO41" s="921"/>
      <c r="PTP41" s="921"/>
      <c r="PTQ41" s="921"/>
      <c r="PTR41" s="921"/>
      <c r="PTS41" s="921"/>
      <c r="PTT41" s="921"/>
      <c r="PTU41" s="921"/>
      <c r="PTV41" s="921"/>
      <c r="PTW41" s="921"/>
      <c r="PTX41" s="921"/>
      <c r="PTY41" s="921"/>
      <c r="PTZ41" s="921"/>
      <c r="PUA41" s="921"/>
      <c r="PUB41" s="921"/>
      <c r="PUC41" s="921"/>
      <c r="PUD41" s="921"/>
      <c r="PUE41" s="921"/>
      <c r="PUF41" s="921"/>
      <c r="PUG41" s="921"/>
      <c r="PUH41" s="921"/>
      <c r="PUI41" s="921"/>
      <c r="PUJ41" s="921"/>
      <c r="PUK41" s="921"/>
      <c r="PUL41" s="921"/>
      <c r="PUM41" s="921"/>
      <c r="PUN41" s="921"/>
      <c r="PUO41" s="921"/>
      <c r="PUP41" s="921"/>
      <c r="PUQ41" s="921"/>
      <c r="PUR41" s="921"/>
      <c r="PUS41" s="921"/>
      <c r="PUT41" s="921"/>
      <c r="PUU41" s="921"/>
      <c r="PUV41" s="921"/>
      <c r="PUW41" s="921"/>
      <c r="PUX41" s="921"/>
      <c r="PUY41" s="921"/>
      <c r="PUZ41" s="921"/>
      <c r="PVA41" s="921"/>
      <c r="PVB41" s="921"/>
      <c r="PVC41" s="921"/>
      <c r="PVD41" s="921"/>
      <c r="PVE41" s="921"/>
      <c r="PVF41" s="921"/>
      <c r="PVG41" s="921"/>
      <c r="PVH41" s="921"/>
      <c r="PVI41" s="921"/>
      <c r="PVJ41" s="921"/>
      <c r="PVK41" s="921"/>
      <c r="PVL41" s="921"/>
      <c r="PVM41" s="921"/>
      <c r="PVN41" s="921"/>
      <c r="PVO41" s="921"/>
      <c r="PVP41" s="921"/>
      <c r="PVQ41" s="921"/>
      <c r="PVR41" s="921"/>
      <c r="PVS41" s="921"/>
      <c r="PVT41" s="921"/>
      <c r="PVU41" s="921"/>
      <c r="PVV41" s="921"/>
      <c r="PVW41" s="921"/>
      <c r="PVX41" s="921"/>
      <c r="PVY41" s="921"/>
      <c r="PVZ41" s="921"/>
      <c r="PWA41" s="921"/>
      <c r="PWB41" s="921"/>
      <c r="PWC41" s="921"/>
      <c r="PWD41" s="921"/>
      <c r="PWE41" s="921"/>
      <c r="PWF41" s="921"/>
      <c r="PWG41" s="921"/>
      <c r="PWH41" s="921"/>
      <c r="PWI41" s="921"/>
      <c r="PWJ41" s="921"/>
      <c r="PWK41" s="921"/>
      <c r="PWL41" s="921"/>
      <c r="PWM41" s="921"/>
      <c r="PWN41" s="921"/>
      <c r="PWO41" s="921"/>
      <c r="PWP41" s="921"/>
      <c r="PWQ41" s="921"/>
      <c r="PWR41" s="921"/>
      <c r="PWS41" s="921"/>
      <c r="PWT41" s="921"/>
      <c r="PWU41" s="921"/>
      <c r="PWV41" s="921"/>
      <c r="PWW41" s="921"/>
      <c r="PWX41" s="921"/>
      <c r="PWY41" s="921"/>
      <c r="PWZ41" s="921"/>
      <c r="PXA41" s="921"/>
      <c r="PXB41" s="921"/>
      <c r="PXC41" s="921"/>
      <c r="PXD41" s="921"/>
      <c r="PXE41" s="921"/>
      <c r="PXF41" s="921"/>
      <c r="PXG41" s="921"/>
      <c r="PXH41" s="921"/>
      <c r="PXI41" s="921"/>
      <c r="PXJ41" s="921"/>
      <c r="PXK41" s="921"/>
      <c r="PXL41" s="921"/>
      <c r="PXM41" s="921"/>
      <c r="PXN41" s="921"/>
      <c r="PXO41" s="921"/>
      <c r="PXP41" s="921"/>
      <c r="PXQ41" s="921"/>
      <c r="PXR41" s="921"/>
      <c r="PXS41" s="921"/>
      <c r="PXT41" s="921"/>
      <c r="PXU41" s="921"/>
      <c r="PXV41" s="921"/>
      <c r="PXW41" s="921"/>
      <c r="PXX41" s="921"/>
      <c r="PXY41" s="921"/>
      <c r="PXZ41" s="921"/>
      <c r="PYA41" s="921"/>
      <c r="PYB41" s="921"/>
      <c r="PYC41" s="921"/>
      <c r="PYD41" s="921"/>
      <c r="PYE41" s="921"/>
      <c r="PYF41" s="921"/>
      <c r="PYG41" s="921"/>
      <c r="PYH41" s="921"/>
      <c r="PYI41" s="921"/>
      <c r="PYJ41" s="921"/>
      <c r="PYK41" s="921"/>
      <c r="PYL41" s="921"/>
      <c r="PYM41" s="921"/>
      <c r="PYN41" s="921"/>
      <c r="PYO41" s="921"/>
      <c r="PYP41" s="921"/>
      <c r="PYQ41" s="921"/>
      <c r="PYR41" s="921"/>
      <c r="PYS41" s="921"/>
      <c r="PYT41" s="921"/>
      <c r="PYU41" s="921"/>
      <c r="PYV41" s="921"/>
      <c r="PYW41" s="921"/>
      <c r="PYX41" s="921"/>
      <c r="PYY41" s="921"/>
      <c r="PYZ41" s="921"/>
      <c r="PZA41" s="921"/>
      <c r="PZB41" s="921"/>
      <c r="PZC41" s="921"/>
      <c r="PZD41" s="921"/>
      <c r="PZE41" s="921"/>
      <c r="PZF41" s="921"/>
      <c r="PZG41" s="921"/>
      <c r="PZH41" s="921"/>
      <c r="PZI41" s="921"/>
      <c r="PZJ41" s="921"/>
      <c r="PZK41" s="921"/>
      <c r="PZL41" s="921"/>
      <c r="PZM41" s="921"/>
      <c r="PZN41" s="921"/>
      <c r="PZO41" s="921"/>
      <c r="PZP41" s="921"/>
      <c r="PZQ41" s="921"/>
      <c r="PZR41" s="921"/>
      <c r="PZS41" s="921"/>
      <c r="PZT41" s="921"/>
      <c r="PZU41" s="921"/>
      <c r="PZV41" s="921"/>
      <c r="PZW41" s="921"/>
      <c r="PZX41" s="921"/>
      <c r="PZY41" s="921"/>
      <c r="PZZ41" s="921"/>
      <c r="QAA41" s="921"/>
      <c r="QAB41" s="921"/>
      <c r="QAC41" s="921"/>
      <c r="QAD41" s="921"/>
      <c r="QAE41" s="921"/>
      <c r="QAF41" s="921"/>
      <c r="QAG41" s="921"/>
      <c r="QAH41" s="921"/>
      <c r="QAI41" s="921"/>
      <c r="QAJ41" s="921"/>
      <c r="QAK41" s="921"/>
      <c r="QAL41" s="921"/>
      <c r="QAM41" s="921"/>
      <c r="QAN41" s="921"/>
      <c r="QAO41" s="921"/>
      <c r="QAP41" s="921"/>
      <c r="QAQ41" s="921"/>
      <c r="QAR41" s="921"/>
      <c r="QAS41" s="921"/>
      <c r="QAT41" s="921"/>
      <c r="QAU41" s="921"/>
      <c r="QAV41" s="921"/>
      <c r="QAW41" s="921"/>
      <c r="QAX41" s="921"/>
      <c r="QAY41" s="921"/>
      <c r="QAZ41" s="921"/>
      <c r="QBA41" s="921"/>
      <c r="QBB41" s="921"/>
      <c r="QBC41" s="921"/>
      <c r="QBD41" s="921"/>
      <c r="QBE41" s="921"/>
      <c r="QBF41" s="921"/>
      <c r="QBG41" s="921"/>
      <c r="QBH41" s="921"/>
      <c r="QBI41" s="921"/>
      <c r="QBJ41" s="921"/>
      <c r="QBK41" s="921"/>
      <c r="QBL41" s="921"/>
      <c r="QBM41" s="921"/>
      <c r="QBN41" s="921"/>
      <c r="QBO41" s="921"/>
      <c r="QBP41" s="921"/>
      <c r="QBQ41" s="921"/>
      <c r="QBR41" s="921"/>
      <c r="QBS41" s="921"/>
      <c r="QBT41" s="921"/>
      <c r="QBU41" s="921"/>
      <c r="QBV41" s="921"/>
      <c r="QBW41" s="921"/>
      <c r="QBX41" s="921"/>
      <c r="QBY41" s="921"/>
      <c r="QBZ41" s="921"/>
      <c r="QCA41" s="921"/>
      <c r="QCB41" s="921"/>
      <c r="QCC41" s="921"/>
      <c r="QCD41" s="921"/>
      <c r="QCE41" s="921"/>
      <c r="QCF41" s="921"/>
      <c r="QCG41" s="921"/>
      <c r="QCH41" s="921"/>
      <c r="QCI41" s="921"/>
      <c r="QCJ41" s="921"/>
      <c r="QCK41" s="921"/>
      <c r="QCL41" s="921"/>
      <c r="QCM41" s="921"/>
      <c r="QCN41" s="921"/>
      <c r="QCO41" s="921"/>
      <c r="QCP41" s="921"/>
      <c r="QCQ41" s="921"/>
      <c r="QCR41" s="921"/>
      <c r="QCS41" s="921"/>
      <c r="QCT41" s="921"/>
      <c r="QCU41" s="921"/>
      <c r="QCV41" s="921"/>
      <c r="QCW41" s="921"/>
      <c r="QCX41" s="921"/>
      <c r="QCY41" s="921"/>
      <c r="QCZ41" s="921"/>
      <c r="QDA41" s="921"/>
      <c r="QDB41" s="921"/>
      <c r="QDC41" s="921"/>
      <c r="QDD41" s="921"/>
      <c r="QDE41" s="921"/>
      <c r="QDF41" s="921"/>
      <c r="QDG41" s="921"/>
      <c r="QDH41" s="921"/>
      <c r="QDI41" s="921"/>
      <c r="QDJ41" s="921"/>
      <c r="QDK41" s="921"/>
      <c r="QDL41" s="921"/>
      <c r="QDM41" s="921"/>
      <c r="QDN41" s="921"/>
      <c r="QDO41" s="921"/>
      <c r="QDP41" s="921"/>
      <c r="QDQ41" s="921"/>
      <c r="QDR41" s="921"/>
      <c r="QDS41" s="921"/>
      <c r="QDT41" s="921"/>
      <c r="QDU41" s="921"/>
      <c r="QDV41" s="921"/>
      <c r="QDW41" s="921"/>
      <c r="QDX41" s="921"/>
      <c r="QDY41" s="921"/>
      <c r="QDZ41" s="921"/>
      <c r="QEA41" s="921"/>
      <c r="QEB41" s="921"/>
      <c r="QEC41" s="921"/>
      <c r="QED41" s="921"/>
      <c r="QEE41" s="921"/>
      <c r="QEF41" s="921"/>
      <c r="QEG41" s="921"/>
      <c r="QEH41" s="921"/>
      <c r="QEI41" s="921"/>
      <c r="QEJ41" s="921"/>
      <c r="QEK41" s="921"/>
      <c r="QEL41" s="921"/>
      <c r="QEM41" s="921"/>
      <c r="QEN41" s="921"/>
      <c r="QEO41" s="921"/>
      <c r="QEP41" s="921"/>
      <c r="QEQ41" s="921"/>
      <c r="QER41" s="921"/>
      <c r="QES41" s="921"/>
      <c r="QET41" s="921"/>
      <c r="QEU41" s="921"/>
      <c r="QEV41" s="921"/>
      <c r="QEW41" s="921"/>
      <c r="QEX41" s="921"/>
      <c r="QEY41" s="921"/>
      <c r="QEZ41" s="921"/>
      <c r="QFA41" s="921"/>
      <c r="QFB41" s="921"/>
      <c r="QFC41" s="921"/>
      <c r="QFD41" s="921"/>
      <c r="QFE41" s="921"/>
      <c r="QFF41" s="921"/>
      <c r="QFG41" s="921"/>
      <c r="QFH41" s="921"/>
      <c r="QFI41" s="921"/>
      <c r="QFJ41" s="921"/>
      <c r="QFK41" s="921"/>
      <c r="QFL41" s="921"/>
      <c r="QFM41" s="921"/>
      <c r="QFN41" s="921"/>
      <c r="QFO41" s="921"/>
      <c r="QFP41" s="921"/>
      <c r="QFQ41" s="921"/>
      <c r="QFR41" s="921"/>
      <c r="QFS41" s="921"/>
      <c r="QFT41" s="921"/>
      <c r="QFU41" s="921"/>
      <c r="QFV41" s="921"/>
      <c r="QFW41" s="921"/>
      <c r="QFX41" s="921"/>
      <c r="QFY41" s="921"/>
      <c r="QFZ41" s="921"/>
      <c r="QGA41" s="921"/>
      <c r="QGB41" s="921"/>
      <c r="QGC41" s="921"/>
      <c r="QGD41" s="921"/>
      <c r="QGE41" s="921"/>
      <c r="QGF41" s="921"/>
      <c r="QGG41" s="921"/>
      <c r="QGH41" s="921"/>
      <c r="QGI41" s="921"/>
      <c r="QGJ41" s="921"/>
      <c r="QGK41" s="921"/>
      <c r="QGL41" s="921"/>
      <c r="QGM41" s="921"/>
      <c r="QGN41" s="921"/>
      <c r="QGO41" s="921"/>
      <c r="QGP41" s="921"/>
      <c r="QGQ41" s="921"/>
      <c r="QGR41" s="921"/>
      <c r="QGS41" s="921"/>
      <c r="QGT41" s="921"/>
      <c r="QGU41" s="921"/>
      <c r="QGV41" s="921"/>
      <c r="QGW41" s="921"/>
      <c r="QGX41" s="921"/>
      <c r="QGY41" s="921"/>
      <c r="QGZ41" s="921"/>
      <c r="QHA41" s="921"/>
      <c r="QHB41" s="921"/>
      <c r="QHC41" s="921"/>
      <c r="QHD41" s="921"/>
      <c r="QHE41" s="921"/>
      <c r="QHF41" s="921"/>
      <c r="QHG41" s="921"/>
      <c r="QHH41" s="921"/>
      <c r="QHI41" s="921"/>
      <c r="QHJ41" s="921"/>
      <c r="QHK41" s="921"/>
      <c r="QHL41" s="921"/>
      <c r="QHM41" s="921"/>
      <c r="QHN41" s="921"/>
      <c r="QHO41" s="921"/>
      <c r="QHP41" s="921"/>
      <c r="QHQ41" s="921"/>
      <c r="QHR41" s="921"/>
      <c r="QHS41" s="921"/>
      <c r="QHT41" s="921"/>
      <c r="QHU41" s="921"/>
      <c r="QHV41" s="921"/>
      <c r="QHW41" s="921"/>
      <c r="QHX41" s="921"/>
      <c r="QHY41" s="921"/>
      <c r="QHZ41" s="921"/>
      <c r="QIA41" s="921"/>
      <c r="QIB41" s="921"/>
      <c r="QIC41" s="921"/>
      <c r="QID41" s="921"/>
      <c r="QIE41" s="921"/>
      <c r="QIF41" s="921"/>
      <c r="QIG41" s="921"/>
      <c r="QIH41" s="921"/>
      <c r="QII41" s="921"/>
      <c r="QIJ41" s="921"/>
      <c r="QIK41" s="921"/>
      <c r="QIL41" s="921"/>
      <c r="QIM41" s="921"/>
      <c r="QIN41" s="921"/>
      <c r="QIO41" s="921"/>
      <c r="QIP41" s="921"/>
      <c r="QIQ41" s="921"/>
      <c r="QIR41" s="921"/>
      <c r="QIS41" s="921"/>
      <c r="QIT41" s="921"/>
      <c r="QIU41" s="921"/>
      <c r="QIV41" s="921"/>
      <c r="QIW41" s="921"/>
      <c r="QIX41" s="921"/>
      <c r="QIY41" s="921"/>
      <c r="QIZ41" s="921"/>
      <c r="QJA41" s="921"/>
      <c r="QJB41" s="921"/>
      <c r="QJC41" s="921"/>
      <c r="QJD41" s="921"/>
      <c r="QJE41" s="921"/>
      <c r="QJF41" s="921"/>
      <c r="QJG41" s="921"/>
      <c r="QJH41" s="921"/>
      <c r="QJI41" s="921"/>
      <c r="QJJ41" s="921"/>
      <c r="QJK41" s="921"/>
      <c r="QJL41" s="921"/>
      <c r="QJM41" s="921"/>
      <c r="QJN41" s="921"/>
      <c r="QJO41" s="921"/>
      <c r="QJP41" s="921"/>
      <c r="QJQ41" s="921"/>
      <c r="QJR41" s="921"/>
      <c r="QJS41" s="921"/>
      <c r="QJT41" s="921"/>
      <c r="QJU41" s="921"/>
      <c r="QJV41" s="921"/>
      <c r="QJW41" s="921"/>
      <c r="QJX41" s="921"/>
      <c r="QJY41" s="921"/>
      <c r="QJZ41" s="921"/>
      <c r="QKA41" s="921"/>
      <c r="QKB41" s="921"/>
      <c r="QKC41" s="921"/>
      <c r="QKD41" s="921"/>
      <c r="QKE41" s="921"/>
      <c r="QKF41" s="921"/>
      <c r="QKG41" s="921"/>
      <c r="QKH41" s="921"/>
      <c r="QKI41" s="921"/>
      <c r="QKJ41" s="921"/>
      <c r="QKK41" s="921"/>
      <c r="QKL41" s="921"/>
      <c r="QKM41" s="921"/>
      <c r="QKN41" s="921"/>
      <c r="QKO41" s="921"/>
      <c r="QKP41" s="921"/>
      <c r="QKQ41" s="921"/>
      <c r="QKR41" s="921"/>
      <c r="QKS41" s="921"/>
      <c r="QKT41" s="921"/>
      <c r="QKU41" s="921"/>
      <c r="QKV41" s="921"/>
      <c r="QKW41" s="921"/>
      <c r="QKX41" s="921"/>
      <c r="QKY41" s="921"/>
      <c r="QKZ41" s="921"/>
      <c r="QLA41" s="921"/>
      <c r="QLB41" s="921"/>
      <c r="QLC41" s="921"/>
      <c r="QLD41" s="921"/>
      <c r="QLE41" s="921"/>
      <c r="QLF41" s="921"/>
      <c r="QLG41" s="921"/>
      <c r="QLH41" s="921"/>
      <c r="QLI41" s="921"/>
      <c r="QLJ41" s="921"/>
      <c r="QLK41" s="921"/>
      <c r="QLL41" s="921"/>
      <c r="QLM41" s="921"/>
      <c r="QLN41" s="921"/>
      <c r="QLO41" s="921"/>
      <c r="QLP41" s="921"/>
      <c r="QLQ41" s="921"/>
      <c r="QLR41" s="921"/>
      <c r="QLS41" s="921"/>
      <c r="QLT41" s="921"/>
      <c r="QLU41" s="921"/>
      <c r="QLV41" s="921"/>
      <c r="QLW41" s="921"/>
      <c r="QLX41" s="921"/>
      <c r="QLY41" s="921"/>
      <c r="QLZ41" s="921"/>
      <c r="QMA41" s="921"/>
      <c r="QMB41" s="921"/>
      <c r="QMC41" s="921"/>
      <c r="QMD41" s="921"/>
      <c r="QME41" s="921"/>
      <c r="QMF41" s="921"/>
      <c r="QMG41" s="921"/>
      <c r="QMH41" s="921"/>
      <c r="QMI41" s="921"/>
      <c r="QMJ41" s="921"/>
      <c r="QMK41" s="921"/>
      <c r="QML41" s="921"/>
      <c r="QMM41" s="921"/>
      <c r="QMN41" s="921"/>
      <c r="QMO41" s="921"/>
      <c r="QMP41" s="921"/>
      <c r="QMQ41" s="921"/>
      <c r="QMR41" s="921"/>
      <c r="QMS41" s="921"/>
      <c r="QMT41" s="921"/>
      <c r="QMU41" s="921"/>
      <c r="QMV41" s="921"/>
      <c r="QMW41" s="921"/>
      <c r="QMX41" s="921"/>
      <c r="QMY41" s="921"/>
      <c r="QMZ41" s="921"/>
      <c r="QNA41" s="921"/>
      <c r="QNB41" s="921"/>
      <c r="QNC41" s="921"/>
      <c r="QND41" s="921"/>
      <c r="QNE41" s="921"/>
      <c r="QNF41" s="921"/>
      <c r="QNG41" s="921"/>
      <c r="QNH41" s="921"/>
      <c r="QNI41" s="921"/>
      <c r="QNJ41" s="921"/>
      <c r="QNK41" s="921"/>
      <c r="QNL41" s="921"/>
      <c r="QNM41" s="921"/>
      <c r="QNN41" s="921"/>
      <c r="QNO41" s="921"/>
      <c r="QNP41" s="921"/>
      <c r="QNQ41" s="921"/>
      <c r="QNR41" s="921"/>
      <c r="QNS41" s="921"/>
      <c r="QNT41" s="921"/>
      <c r="QNU41" s="921"/>
      <c r="QNV41" s="921"/>
      <c r="QNW41" s="921"/>
      <c r="QNX41" s="921"/>
      <c r="QNY41" s="921"/>
      <c r="QNZ41" s="921"/>
      <c r="QOA41" s="921"/>
      <c r="QOB41" s="921"/>
      <c r="QOC41" s="921"/>
      <c r="QOD41" s="921"/>
      <c r="QOE41" s="921"/>
      <c r="QOF41" s="921"/>
      <c r="QOG41" s="921"/>
      <c r="QOH41" s="921"/>
      <c r="QOI41" s="921"/>
      <c r="QOJ41" s="921"/>
      <c r="QOK41" s="921"/>
      <c r="QOL41" s="921"/>
      <c r="QOM41" s="921"/>
      <c r="QON41" s="921"/>
      <c r="QOO41" s="921"/>
      <c r="QOP41" s="921"/>
      <c r="QOQ41" s="921"/>
      <c r="QOR41" s="921"/>
      <c r="QOS41" s="921"/>
      <c r="QOT41" s="921"/>
      <c r="QOU41" s="921"/>
      <c r="QOV41" s="921"/>
      <c r="QOW41" s="921"/>
      <c r="QOX41" s="921"/>
      <c r="QOY41" s="921"/>
      <c r="QOZ41" s="921"/>
      <c r="QPA41" s="921"/>
      <c r="QPB41" s="921"/>
      <c r="QPC41" s="921"/>
      <c r="QPD41" s="921"/>
      <c r="QPE41" s="921"/>
      <c r="QPF41" s="921"/>
      <c r="QPG41" s="921"/>
      <c r="QPH41" s="921"/>
      <c r="QPI41" s="921"/>
      <c r="QPJ41" s="921"/>
      <c r="QPK41" s="921"/>
      <c r="QPL41" s="921"/>
      <c r="QPM41" s="921"/>
      <c r="QPN41" s="921"/>
      <c r="QPO41" s="921"/>
      <c r="QPP41" s="921"/>
      <c r="QPQ41" s="921"/>
      <c r="QPR41" s="921"/>
      <c r="QPS41" s="921"/>
      <c r="QPT41" s="921"/>
      <c r="QPU41" s="921"/>
      <c r="QPV41" s="921"/>
      <c r="QPW41" s="921"/>
      <c r="QPX41" s="921"/>
      <c r="QPY41" s="921"/>
      <c r="QPZ41" s="921"/>
      <c r="QQA41" s="921"/>
      <c r="QQB41" s="921"/>
      <c r="QQC41" s="921"/>
      <c r="QQD41" s="921"/>
      <c r="QQE41" s="921"/>
      <c r="QQF41" s="921"/>
      <c r="QQG41" s="921"/>
      <c r="QQH41" s="921"/>
      <c r="QQI41" s="921"/>
      <c r="QQJ41" s="921"/>
      <c r="QQK41" s="921"/>
      <c r="QQL41" s="921"/>
      <c r="QQM41" s="921"/>
      <c r="QQN41" s="921"/>
      <c r="QQO41" s="921"/>
      <c r="QQP41" s="921"/>
      <c r="QQQ41" s="921"/>
      <c r="QQR41" s="921"/>
      <c r="QQS41" s="921"/>
      <c r="QQT41" s="921"/>
      <c r="QQU41" s="921"/>
      <c r="QQV41" s="921"/>
      <c r="QQW41" s="921"/>
      <c r="QQX41" s="921"/>
      <c r="QQY41" s="921"/>
      <c r="QQZ41" s="921"/>
      <c r="QRA41" s="921"/>
      <c r="QRB41" s="921"/>
      <c r="QRC41" s="921"/>
      <c r="QRD41" s="921"/>
      <c r="QRE41" s="921"/>
      <c r="QRF41" s="921"/>
      <c r="QRG41" s="921"/>
      <c r="QRH41" s="921"/>
      <c r="QRI41" s="921"/>
      <c r="QRJ41" s="921"/>
      <c r="QRK41" s="921"/>
      <c r="QRL41" s="921"/>
      <c r="QRM41" s="921"/>
      <c r="QRN41" s="921"/>
      <c r="QRO41" s="921"/>
      <c r="QRP41" s="921"/>
      <c r="QRQ41" s="921"/>
      <c r="QRR41" s="921"/>
      <c r="QRS41" s="921"/>
      <c r="QRT41" s="921"/>
      <c r="QRU41" s="921"/>
      <c r="QRV41" s="921"/>
      <c r="QRW41" s="921"/>
      <c r="QRX41" s="921"/>
      <c r="QRY41" s="921"/>
      <c r="QRZ41" s="921"/>
      <c r="QSA41" s="921"/>
      <c r="QSB41" s="921"/>
      <c r="QSC41" s="921"/>
      <c r="QSD41" s="921"/>
      <c r="QSE41" s="921"/>
      <c r="QSF41" s="921"/>
      <c r="QSG41" s="921"/>
      <c r="QSH41" s="921"/>
      <c r="QSI41" s="921"/>
      <c r="QSJ41" s="921"/>
      <c r="QSK41" s="921"/>
      <c r="QSL41" s="921"/>
      <c r="QSM41" s="921"/>
      <c r="QSN41" s="921"/>
      <c r="QSO41" s="921"/>
      <c r="QSP41" s="921"/>
      <c r="QSQ41" s="921"/>
      <c r="QSR41" s="921"/>
      <c r="QSS41" s="921"/>
      <c r="QST41" s="921"/>
      <c r="QSU41" s="921"/>
      <c r="QSV41" s="921"/>
      <c r="QSW41" s="921"/>
      <c r="QSX41" s="921"/>
      <c r="QSY41" s="921"/>
      <c r="QSZ41" s="921"/>
      <c r="QTA41" s="921"/>
      <c r="QTB41" s="921"/>
      <c r="QTC41" s="921"/>
      <c r="QTD41" s="921"/>
      <c r="QTE41" s="921"/>
      <c r="QTF41" s="921"/>
      <c r="QTG41" s="921"/>
      <c r="QTH41" s="921"/>
      <c r="QTI41" s="921"/>
      <c r="QTJ41" s="921"/>
      <c r="QTK41" s="921"/>
      <c r="QTL41" s="921"/>
      <c r="QTM41" s="921"/>
      <c r="QTN41" s="921"/>
      <c r="QTO41" s="921"/>
      <c r="QTP41" s="921"/>
      <c r="QTQ41" s="921"/>
      <c r="QTR41" s="921"/>
      <c r="QTS41" s="921"/>
      <c r="QTT41" s="921"/>
      <c r="QTU41" s="921"/>
      <c r="QTV41" s="921"/>
      <c r="QTW41" s="921"/>
      <c r="QTX41" s="921"/>
      <c r="QTY41" s="921"/>
      <c r="QTZ41" s="921"/>
      <c r="QUA41" s="921"/>
      <c r="QUB41" s="921"/>
      <c r="QUC41" s="921"/>
      <c r="QUD41" s="921"/>
      <c r="QUE41" s="921"/>
      <c r="QUF41" s="921"/>
      <c r="QUG41" s="921"/>
      <c r="QUH41" s="921"/>
      <c r="QUI41" s="921"/>
      <c r="QUJ41" s="921"/>
      <c r="QUK41" s="921"/>
      <c r="QUL41" s="921"/>
      <c r="QUM41" s="921"/>
      <c r="QUN41" s="921"/>
      <c r="QUO41" s="921"/>
      <c r="QUP41" s="921"/>
      <c r="QUQ41" s="921"/>
      <c r="QUR41" s="921"/>
      <c r="QUS41" s="921"/>
      <c r="QUT41" s="921"/>
      <c r="QUU41" s="921"/>
      <c r="QUV41" s="921"/>
      <c r="QUW41" s="921"/>
      <c r="QUX41" s="921"/>
      <c r="QUY41" s="921"/>
      <c r="QUZ41" s="921"/>
      <c r="QVA41" s="921"/>
      <c r="QVB41" s="921"/>
      <c r="QVC41" s="921"/>
      <c r="QVD41" s="921"/>
      <c r="QVE41" s="921"/>
      <c r="QVF41" s="921"/>
      <c r="QVG41" s="921"/>
      <c r="QVH41" s="921"/>
      <c r="QVI41" s="921"/>
      <c r="QVJ41" s="921"/>
      <c r="QVK41" s="921"/>
      <c r="QVL41" s="921"/>
      <c r="QVM41" s="921"/>
      <c r="QVN41" s="921"/>
      <c r="QVO41" s="921"/>
      <c r="QVP41" s="921"/>
      <c r="QVQ41" s="921"/>
      <c r="QVR41" s="921"/>
      <c r="QVS41" s="921"/>
      <c r="QVT41" s="921"/>
      <c r="QVU41" s="921"/>
      <c r="QVV41" s="921"/>
      <c r="QVW41" s="921"/>
      <c r="QVX41" s="921"/>
      <c r="QVY41" s="921"/>
      <c r="QVZ41" s="921"/>
      <c r="QWA41" s="921"/>
      <c r="QWB41" s="921"/>
      <c r="QWC41" s="921"/>
      <c r="QWD41" s="921"/>
      <c r="QWE41" s="921"/>
      <c r="QWF41" s="921"/>
      <c r="QWG41" s="921"/>
      <c r="QWH41" s="921"/>
      <c r="QWI41" s="921"/>
      <c r="QWJ41" s="921"/>
      <c r="QWK41" s="921"/>
      <c r="QWL41" s="921"/>
      <c r="QWM41" s="921"/>
      <c r="QWN41" s="921"/>
      <c r="QWO41" s="921"/>
      <c r="QWP41" s="921"/>
      <c r="QWQ41" s="921"/>
      <c r="QWR41" s="921"/>
      <c r="QWS41" s="921"/>
      <c r="QWT41" s="921"/>
      <c r="QWU41" s="921"/>
      <c r="QWV41" s="921"/>
      <c r="QWW41" s="921"/>
      <c r="QWX41" s="921"/>
      <c r="QWY41" s="921"/>
      <c r="QWZ41" s="921"/>
      <c r="QXA41" s="921"/>
      <c r="QXB41" s="921"/>
      <c r="QXC41" s="921"/>
      <c r="QXD41" s="921"/>
      <c r="QXE41" s="921"/>
      <c r="QXF41" s="921"/>
      <c r="QXG41" s="921"/>
      <c r="QXH41" s="921"/>
      <c r="QXI41" s="921"/>
      <c r="QXJ41" s="921"/>
      <c r="QXK41" s="921"/>
      <c r="QXL41" s="921"/>
      <c r="QXM41" s="921"/>
      <c r="QXN41" s="921"/>
      <c r="QXO41" s="921"/>
      <c r="QXP41" s="921"/>
      <c r="QXQ41" s="921"/>
      <c r="QXR41" s="921"/>
      <c r="QXS41" s="921"/>
      <c r="QXT41" s="921"/>
      <c r="QXU41" s="921"/>
      <c r="QXV41" s="921"/>
      <c r="QXW41" s="921"/>
      <c r="QXX41" s="921"/>
      <c r="QXY41" s="921"/>
      <c r="QXZ41" s="921"/>
      <c r="QYA41" s="921"/>
      <c r="QYB41" s="921"/>
      <c r="QYC41" s="921"/>
      <c r="QYD41" s="921"/>
      <c r="QYE41" s="921"/>
      <c r="QYF41" s="921"/>
      <c r="QYG41" s="921"/>
      <c r="QYH41" s="921"/>
      <c r="QYI41" s="921"/>
      <c r="QYJ41" s="921"/>
      <c r="QYK41" s="921"/>
      <c r="QYL41" s="921"/>
      <c r="QYM41" s="921"/>
      <c r="QYN41" s="921"/>
      <c r="QYO41" s="921"/>
      <c r="QYP41" s="921"/>
      <c r="QYQ41" s="921"/>
      <c r="QYR41" s="921"/>
      <c r="QYS41" s="921"/>
      <c r="QYT41" s="921"/>
      <c r="QYU41" s="921"/>
      <c r="QYV41" s="921"/>
      <c r="QYW41" s="921"/>
      <c r="QYX41" s="921"/>
      <c r="QYY41" s="921"/>
      <c r="QYZ41" s="921"/>
      <c r="QZA41" s="921"/>
      <c r="QZB41" s="921"/>
      <c r="QZC41" s="921"/>
      <c r="QZD41" s="921"/>
      <c r="QZE41" s="921"/>
      <c r="QZF41" s="921"/>
      <c r="QZG41" s="921"/>
      <c r="QZH41" s="921"/>
      <c r="QZI41" s="921"/>
      <c r="QZJ41" s="921"/>
      <c r="QZK41" s="921"/>
      <c r="QZL41" s="921"/>
      <c r="QZM41" s="921"/>
      <c r="QZN41" s="921"/>
      <c r="QZO41" s="921"/>
      <c r="QZP41" s="921"/>
      <c r="QZQ41" s="921"/>
      <c r="QZR41" s="921"/>
      <c r="QZS41" s="921"/>
      <c r="QZT41" s="921"/>
      <c r="QZU41" s="921"/>
      <c r="QZV41" s="921"/>
      <c r="QZW41" s="921"/>
      <c r="QZX41" s="921"/>
      <c r="QZY41" s="921"/>
      <c r="QZZ41" s="921"/>
      <c r="RAA41" s="921"/>
      <c r="RAB41" s="921"/>
      <c r="RAC41" s="921"/>
      <c r="RAD41" s="921"/>
      <c r="RAE41" s="921"/>
      <c r="RAF41" s="921"/>
      <c r="RAG41" s="921"/>
      <c r="RAH41" s="921"/>
      <c r="RAI41" s="921"/>
      <c r="RAJ41" s="921"/>
      <c r="RAK41" s="921"/>
      <c r="RAL41" s="921"/>
      <c r="RAM41" s="921"/>
      <c r="RAN41" s="921"/>
      <c r="RAO41" s="921"/>
      <c r="RAP41" s="921"/>
      <c r="RAQ41" s="921"/>
      <c r="RAR41" s="921"/>
      <c r="RAS41" s="921"/>
      <c r="RAT41" s="921"/>
      <c r="RAU41" s="921"/>
      <c r="RAV41" s="921"/>
      <c r="RAW41" s="921"/>
      <c r="RAX41" s="921"/>
      <c r="RAY41" s="921"/>
      <c r="RAZ41" s="921"/>
      <c r="RBA41" s="921"/>
      <c r="RBB41" s="921"/>
      <c r="RBC41" s="921"/>
      <c r="RBD41" s="921"/>
      <c r="RBE41" s="921"/>
      <c r="RBF41" s="921"/>
      <c r="RBG41" s="921"/>
      <c r="RBH41" s="921"/>
      <c r="RBI41" s="921"/>
      <c r="RBJ41" s="921"/>
      <c r="RBK41" s="921"/>
      <c r="RBL41" s="921"/>
      <c r="RBM41" s="921"/>
      <c r="RBN41" s="921"/>
      <c r="RBO41" s="921"/>
      <c r="RBP41" s="921"/>
      <c r="RBQ41" s="921"/>
      <c r="RBR41" s="921"/>
      <c r="RBS41" s="921"/>
      <c r="RBT41" s="921"/>
      <c r="RBU41" s="921"/>
      <c r="RBV41" s="921"/>
      <c r="RBW41" s="921"/>
      <c r="RBX41" s="921"/>
      <c r="RBY41" s="921"/>
      <c r="RBZ41" s="921"/>
      <c r="RCA41" s="921"/>
      <c r="RCB41" s="921"/>
      <c r="RCC41" s="921"/>
      <c r="RCD41" s="921"/>
      <c r="RCE41" s="921"/>
      <c r="RCF41" s="921"/>
      <c r="RCG41" s="921"/>
      <c r="RCH41" s="921"/>
      <c r="RCI41" s="921"/>
      <c r="RCJ41" s="921"/>
      <c r="RCK41" s="921"/>
      <c r="RCL41" s="921"/>
      <c r="RCM41" s="921"/>
      <c r="RCN41" s="921"/>
      <c r="RCO41" s="921"/>
      <c r="RCP41" s="921"/>
      <c r="RCQ41" s="921"/>
      <c r="RCR41" s="921"/>
      <c r="RCS41" s="921"/>
      <c r="RCT41" s="921"/>
      <c r="RCU41" s="921"/>
      <c r="RCV41" s="921"/>
      <c r="RCW41" s="921"/>
      <c r="RCX41" s="921"/>
      <c r="RCY41" s="921"/>
      <c r="RCZ41" s="921"/>
      <c r="RDA41" s="921"/>
      <c r="RDB41" s="921"/>
      <c r="RDC41" s="921"/>
      <c r="RDD41" s="921"/>
      <c r="RDE41" s="921"/>
      <c r="RDF41" s="921"/>
      <c r="RDG41" s="921"/>
      <c r="RDH41" s="921"/>
      <c r="RDI41" s="921"/>
      <c r="RDJ41" s="921"/>
      <c r="RDK41" s="921"/>
      <c r="RDL41" s="921"/>
      <c r="RDM41" s="921"/>
      <c r="RDN41" s="921"/>
      <c r="RDO41" s="921"/>
      <c r="RDP41" s="921"/>
      <c r="RDQ41" s="921"/>
      <c r="RDR41" s="921"/>
      <c r="RDS41" s="921"/>
      <c r="RDT41" s="921"/>
      <c r="RDU41" s="921"/>
      <c r="RDV41" s="921"/>
      <c r="RDW41" s="921"/>
      <c r="RDX41" s="921"/>
      <c r="RDY41" s="921"/>
      <c r="RDZ41" s="921"/>
      <c r="REA41" s="921"/>
      <c r="REB41" s="921"/>
      <c r="REC41" s="921"/>
      <c r="RED41" s="921"/>
      <c r="REE41" s="921"/>
      <c r="REF41" s="921"/>
      <c r="REG41" s="921"/>
      <c r="REH41" s="921"/>
      <c r="REI41" s="921"/>
      <c r="REJ41" s="921"/>
      <c r="REK41" s="921"/>
      <c r="REL41" s="921"/>
      <c r="REM41" s="921"/>
      <c r="REN41" s="921"/>
      <c r="REO41" s="921"/>
      <c r="REP41" s="921"/>
      <c r="REQ41" s="921"/>
      <c r="RER41" s="921"/>
      <c r="RES41" s="921"/>
      <c r="RET41" s="921"/>
      <c r="REU41" s="921"/>
      <c r="REV41" s="921"/>
      <c r="REW41" s="921"/>
      <c r="REX41" s="921"/>
      <c r="REY41" s="921"/>
      <c r="REZ41" s="921"/>
      <c r="RFA41" s="921"/>
      <c r="RFB41" s="921"/>
      <c r="RFC41" s="921"/>
      <c r="RFD41" s="921"/>
      <c r="RFE41" s="921"/>
      <c r="RFF41" s="921"/>
      <c r="RFG41" s="921"/>
      <c r="RFH41" s="921"/>
      <c r="RFI41" s="921"/>
      <c r="RFJ41" s="921"/>
      <c r="RFK41" s="921"/>
      <c r="RFL41" s="921"/>
      <c r="RFM41" s="921"/>
      <c r="RFN41" s="921"/>
      <c r="RFO41" s="921"/>
      <c r="RFP41" s="921"/>
      <c r="RFQ41" s="921"/>
      <c r="RFR41" s="921"/>
      <c r="RFS41" s="921"/>
      <c r="RFT41" s="921"/>
      <c r="RFU41" s="921"/>
      <c r="RFV41" s="921"/>
      <c r="RFW41" s="921"/>
      <c r="RFX41" s="921"/>
      <c r="RFY41" s="921"/>
      <c r="RFZ41" s="921"/>
      <c r="RGA41" s="921"/>
      <c r="RGB41" s="921"/>
      <c r="RGC41" s="921"/>
      <c r="RGD41" s="921"/>
      <c r="RGE41" s="921"/>
      <c r="RGF41" s="921"/>
      <c r="RGG41" s="921"/>
      <c r="RGH41" s="921"/>
      <c r="RGI41" s="921"/>
      <c r="RGJ41" s="921"/>
      <c r="RGK41" s="921"/>
      <c r="RGL41" s="921"/>
      <c r="RGM41" s="921"/>
      <c r="RGN41" s="921"/>
      <c r="RGO41" s="921"/>
      <c r="RGP41" s="921"/>
      <c r="RGQ41" s="921"/>
      <c r="RGR41" s="921"/>
      <c r="RGS41" s="921"/>
      <c r="RGT41" s="921"/>
      <c r="RGU41" s="921"/>
      <c r="RGV41" s="921"/>
      <c r="RGW41" s="921"/>
      <c r="RGX41" s="921"/>
      <c r="RGY41" s="921"/>
      <c r="RGZ41" s="921"/>
      <c r="RHA41" s="921"/>
      <c r="RHB41" s="921"/>
      <c r="RHC41" s="921"/>
      <c r="RHD41" s="921"/>
      <c r="RHE41" s="921"/>
      <c r="RHF41" s="921"/>
      <c r="RHG41" s="921"/>
      <c r="RHH41" s="921"/>
      <c r="RHI41" s="921"/>
      <c r="RHJ41" s="921"/>
      <c r="RHK41" s="921"/>
      <c r="RHL41" s="921"/>
      <c r="RHM41" s="921"/>
      <c r="RHN41" s="921"/>
      <c r="RHO41" s="921"/>
      <c r="RHP41" s="921"/>
      <c r="RHQ41" s="921"/>
      <c r="RHR41" s="921"/>
      <c r="RHS41" s="921"/>
      <c r="RHT41" s="921"/>
      <c r="RHU41" s="921"/>
      <c r="RHV41" s="921"/>
      <c r="RHW41" s="921"/>
      <c r="RHX41" s="921"/>
      <c r="RHY41" s="921"/>
      <c r="RHZ41" s="921"/>
      <c r="RIA41" s="921"/>
      <c r="RIB41" s="921"/>
      <c r="RIC41" s="921"/>
      <c r="RID41" s="921"/>
      <c r="RIE41" s="921"/>
      <c r="RIF41" s="921"/>
      <c r="RIG41" s="921"/>
      <c r="RIH41" s="921"/>
      <c r="RII41" s="921"/>
      <c r="RIJ41" s="921"/>
      <c r="RIK41" s="921"/>
      <c r="RIL41" s="921"/>
      <c r="RIM41" s="921"/>
      <c r="RIN41" s="921"/>
      <c r="RIO41" s="921"/>
      <c r="RIP41" s="921"/>
      <c r="RIQ41" s="921"/>
      <c r="RIR41" s="921"/>
      <c r="RIS41" s="921"/>
      <c r="RIT41" s="921"/>
      <c r="RIU41" s="921"/>
      <c r="RIV41" s="921"/>
      <c r="RIW41" s="921"/>
      <c r="RIX41" s="921"/>
      <c r="RIY41" s="921"/>
      <c r="RIZ41" s="921"/>
      <c r="RJA41" s="921"/>
      <c r="RJB41" s="921"/>
      <c r="RJC41" s="921"/>
      <c r="RJD41" s="921"/>
      <c r="RJE41" s="921"/>
      <c r="RJF41" s="921"/>
      <c r="RJG41" s="921"/>
      <c r="RJH41" s="921"/>
      <c r="RJI41" s="921"/>
      <c r="RJJ41" s="921"/>
      <c r="RJK41" s="921"/>
      <c r="RJL41" s="921"/>
      <c r="RJM41" s="921"/>
      <c r="RJN41" s="921"/>
      <c r="RJO41" s="921"/>
      <c r="RJP41" s="921"/>
      <c r="RJQ41" s="921"/>
      <c r="RJR41" s="921"/>
      <c r="RJS41" s="921"/>
      <c r="RJT41" s="921"/>
      <c r="RJU41" s="921"/>
      <c r="RJV41" s="921"/>
      <c r="RJW41" s="921"/>
      <c r="RJX41" s="921"/>
      <c r="RJY41" s="921"/>
      <c r="RJZ41" s="921"/>
      <c r="RKA41" s="921"/>
      <c r="RKB41" s="921"/>
      <c r="RKC41" s="921"/>
      <c r="RKD41" s="921"/>
      <c r="RKE41" s="921"/>
      <c r="RKF41" s="921"/>
      <c r="RKG41" s="921"/>
      <c r="RKH41" s="921"/>
      <c r="RKI41" s="921"/>
      <c r="RKJ41" s="921"/>
      <c r="RKK41" s="921"/>
      <c r="RKL41" s="921"/>
      <c r="RKM41" s="921"/>
      <c r="RKN41" s="921"/>
      <c r="RKO41" s="921"/>
      <c r="RKP41" s="921"/>
      <c r="RKQ41" s="921"/>
      <c r="RKR41" s="921"/>
      <c r="RKS41" s="921"/>
      <c r="RKT41" s="921"/>
      <c r="RKU41" s="921"/>
      <c r="RKV41" s="921"/>
      <c r="RKW41" s="921"/>
      <c r="RKX41" s="921"/>
      <c r="RKY41" s="921"/>
      <c r="RKZ41" s="921"/>
      <c r="RLA41" s="921"/>
      <c r="RLB41" s="921"/>
      <c r="RLC41" s="921"/>
      <c r="RLD41" s="921"/>
      <c r="RLE41" s="921"/>
      <c r="RLF41" s="921"/>
      <c r="RLG41" s="921"/>
      <c r="RLH41" s="921"/>
      <c r="RLI41" s="921"/>
      <c r="RLJ41" s="921"/>
      <c r="RLK41" s="921"/>
      <c r="RLL41" s="921"/>
      <c r="RLM41" s="921"/>
      <c r="RLN41" s="921"/>
      <c r="RLO41" s="921"/>
      <c r="RLP41" s="921"/>
      <c r="RLQ41" s="921"/>
      <c r="RLR41" s="921"/>
      <c r="RLS41" s="921"/>
      <c r="RLT41" s="921"/>
      <c r="RLU41" s="921"/>
      <c r="RLV41" s="921"/>
      <c r="RLW41" s="921"/>
      <c r="RLX41" s="921"/>
      <c r="RLY41" s="921"/>
      <c r="RLZ41" s="921"/>
      <c r="RMA41" s="921"/>
      <c r="RMB41" s="921"/>
      <c r="RMC41" s="921"/>
      <c r="RMD41" s="921"/>
      <c r="RME41" s="921"/>
      <c r="RMF41" s="921"/>
      <c r="RMG41" s="921"/>
      <c r="RMH41" s="921"/>
      <c r="RMI41" s="921"/>
      <c r="RMJ41" s="921"/>
      <c r="RMK41" s="921"/>
      <c r="RML41" s="921"/>
      <c r="RMM41" s="921"/>
      <c r="RMN41" s="921"/>
      <c r="RMO41" s="921"/>
      <c r="RMP41" s="921"/>
      <c r="RMQ41" s="921"/>
      <c r="RMR41" s="921"/>
      <c r="RMS41" s="921"/>
      <c r="RMT41" s="921"/>
      <c r="RMU41" s="921"/>
      <c r="RMV41" s="921"/>
      <c r="RMW41" s="921"/>
      <c r="RMX41" s="921"/>
      <c r="RMY41" s="921"/>
      <c r="RMZ41" s="921"/>
      <c r="RNA41" s="921"/>
      <c r="RNB41" s="921"/>
      <c r="RNC41" s="921"/>
      <c r="RND41" s="921"/>
      <c r="RNE41" s="921"/>
      <c r="RNF41" s="921"/>
      <c r="RNG41" s="921"/>
      <c r="RNH41" s="921"/>
      <c r="RNI41" s="921"/>
      <c r="RNJ41" s="921"/>
      <c r="RNK41" s="921"/>
      <c r="RNL41" s="921"/>
      <c r="RNM41" s="921"/>
      <c r="RNN41" s="921"/>
      <c r="RNO41" s="921"/>
      <c r="RNP41" s="921"/>
      <c r="RNQ41" s="921"/>
      <c r="RNR41" s="921"/>
      <c r="RNS41" s="921"/>
      <c r="RNT41" s="921"/>
      <c r="RNU41" s="921"/>
      <c r="RNV41" s="921"/>
      <c r="RNW41" s="921"/>
      <c r="RNX41" s="921"/>
      <c r="RNY41" s="921"/>
      <c r="RNZ41" s="921"/>
      <c r="ROA41" s="921"/>
      <c r="ROB41" s="921"/>
      <c r="ROC41" s="921"/>
      <c r="ROD41" s="921"/>
      <c r="ROE41" s="921"/>
      <c r="ROF41" s="921"/>
      <c r="ROG41" s="921"/>
      <c r="ROH41" s="921"/>
      <c r="ROI41" s="921"/>
      <c r="ROJ41" s="921"/>
      <c r="ROK41" s="921"/>
      <c r="ROL41" s="921"/>
      <c r="ROM41" s="921"/>
      <c r="RON41" s="921"/>
      <c r="ROO41" s="921"/>
      <c r="ROP41" s="921"/>
      <c r="ROQ41" s="921"/>
      <c r="ROR41" s="921"/>
      <c r="ROS41" s="921"/>
      <c r="ROT41" s="921"/>
      <c r="ROU41" s="921"/>
      <c r="ROV41" s="921"/>
      <c r="ROW41" s="921"/>
      <c r="ROX41" s="921"/>
      <c r="ROY41" s="921"/>
      <c r="ROZ41" s="921"/>
      <c r="RPA41" s="921"/>
      <c r="RPB41" s="921"/>
      <c r="RPC41" s="921"/>
      <c r="RPD41" s="921"/>
      <c r="RPE41" s="921"/>
      <c r="RPF41" s="921"/>
      <c r="RPG41" s="921"/>
      <c r="RPH41" s="921"/>
      <c r="RPI41" s="921"/>
      <c r="RPJ41" s="921"/>
      <c r="RPK41" s="921"/>
      <c r="RPL41" s="921"/>
      <c r="RPM41" s="921"/>
      <c r="RPN41" s="921"/>
      <c r="RPO41" s="921"/>
      <c r="RPP41" s="921"/>
      <c r="RPQ41" s="921"/>
      <c r="RPR41" s="921"/>
      <c r="RPS41" s="921"/>
      <c r="RPT41" s="921"/>
      <c r="RPU41" s="921"/>
      <c r="RPV41" s="921"/>
      <c r="RPW41" s="921"/>
      <c r="RPX41" s="921"/>
      <c r="RPY41" s="921"/>
      <c r="RPZ41" s="921"/>
      <c r="RQA41" s="921"/>
      <c r="RQB41" s="921"/>
      <c r="RQC41" s="921"/>
      <c r="RQD41" s="921"/>
      <c r="RQE41" s="921"/>
      <c r="RQF41" s="921"/>
      <c r="RQG41" s="921"/>
      <c r="RQH41" s="921"/>
      <c r="RQI41" s="921"/>
      <c r="RQJ41" s="921"/>
      <c r="RQK41" s="921"/>
      <c r="RQL41" s="921"/>
      <c r="RQM41" s="921"/>
      <c r="RQN41" s="921"/>
      <c r="RQO41" s="921"/>
      <c r="RQP41" s="921"/>
      <c r="RQQ41" s="921"/>
      <c r="RQR41" s="921"/>
      <c r="RQS41" s="921"/>
      <c r="RQT41" s="921"/>
      <c r="RQU41" s="921"/>
      <c r="RQV41" s="921"/>
      <c r="RQW41" s="921"/>
      <c r="RQX41" s="921"/>
      <c r="RQY41" s="921"/>
      <c r="RQZ41" s="921"/>
      <c r="RRA41" s="921"/>
      <c r="RRB41" s="921"/>
      <c r="RRC41" s="921"/>
      <c r="RRD41" s="921"/>
      <c r="RRE41" s="921"/>
      <c r="RRF41" s="921"/>
      <c r="RRG41" s="921"/>
      <c r="RRH41" s="921"/>
      <c r="RRI41" s="921"/>
      <c r="RRJ41" s="921"/>
      <c r="RRK41" s="921"/>
      <c r="RRL41" s="921"/>
      <c r="RRM41" s="921"/>
      <c r="RRN41" s="921"/>
      <c r="RRO41" s="921"/>
      <c r="RRP41" s="921"/>
      <c r="RRQ41" s="921"/>
      <c r="RRR41" s="921"/>
      <c r="RRS41" s="921"/>
      <c r="RRT41" s="921"/>
      <c r="RRU41" s="921"/>
      <c r="RRV41" s="921"/>
      <c r="RRW41" s="921"/>
      <c r="RRX41" s="921"/>
      <c r="RRY41" s="921"/>
      <c r="RRZ41" s="921"/>
      <c r="RSA41" s="921"/>
      <c r="RSB41" s="921"/>
      <c r="RSC41" s="921"/>
      <c r="RSD41" s="921"/>
      <c r="RSE41" s="921"/>
      <c r="RSF41" s="921"/>
      <c r="RSG41" s="921"/>
      <c r="RSH41" s="921"/>
      <c r="RSI41" s="921"/>
      <c r="RSJ41" s="921"/>
      <c r="RSK41" s="921"/>
      <c r="RSL41" s="921"/>
      <c r="RSM41" s="921"/>
      <c r="RSN41" s="921"/>
      <c r="RSO41" s="921"/>
      <c r="RSP41" s="921"/>
      <c r="RSQ41" s="921"/>
      <c r="RSR41" s="921"/>
      <c r="RSS41" s="921"/>
      <c r="RST41" s="921"/>
      <c r="RSU41" s="921"/>
      <c r="RSV41" s="921"/>
      <c r="RSW41" s="921"/>
      <c r="RSX41" s="921"/>
      <c r="RSY41" s="921"/>
      <c r="RSZ41" s="921"/>
      <c r="RTA41" s="921"/>
      <c r="RTB41" s="921"/>
      <c r="RTC41" s="921"/>
      <c r="RTD41" s="921"/>
      <c r="RTE41" s="921"/>
      <c r="RTF41" s="921"/>
      <c r="RTG41" s="921"/>
      <c r="RTH41" s="921"/>
      <c r="RTI41" s="921"/>
      <c r="RTJ41" s="921"/>
      <c r="RTK41" s="921"/>
      <c r="RTL41" s="921"/>
      <c r="RTM41" s="921"/>
      <c r="RTN41" s="921"/>
      <c r="RTO41" s="921"/>
      <c r="RTP41" s="921"/>
      <c r="RTQ41" s="921"/>
      <c r="RTR41" s="921"/>
      <c r="RTS41" s="921"/>
      <c r="RTT41" s="921"/>
      <c r="RTU41" s="921"/>
      <c r="RTV41" s="921"/>
      <c r="RTW41" s="921"/>
      <c r="RTX41" s="921"/>
      <c r="RTY41" s="921"/>
      <c r="RTZ41" s="921"/>
      <c r="RUA41" s="921"/>
      <c r="RUB41" s="921"/>
      <c r="RUC41" s="921"/>
      <c r="RUD41" s="921"/>
      <c r="RUE41" s="921"/>
      <c r="RUF41" s="921"/>
      <c r="RUG41" s="921"/>
      <c r="RUH41" s="921"/>
      <c r="RUI41" s="921"/>
      <c r="RUJ41" s="921"/>
      <c r="RUK41" s="921"/>
      <c r="RUL41" s="921"/>
      <c r="RUM41" s="921"/>
      <c r="RUN41" s="921"/>
      <c r="RUO41" s="921"/>
      <c r="RUP41" s="921"/>
      <c r="RUQ41" s="921"/>
      <c r="RUR41" s="921"/>
      <c r="RUS41" s="921"/>
      <c r="RUT41" s="921"/>
      <c r="RUU41" s="921"/>
      <c r="RUV41" s="921"/>
      <c r="RUW41" s="921"/>
      <c r="RUX41" s="921"/>
      <c r="RUY41" s="921"/>
      <c r="RUZ41" s="921"/>
      <c r="RVA41" s="921"/>
      <c r="RVB41" s="921"/>
      <c r="RVC41" s="921"/>
      <c r="RVD41" s="921"/>
      <c r="RVE41" s="921"/>
      <c r="RVF41" s="921"/>
      <c r="RVG41" s="921"/>
      <c r="RVH41" s="921"/>
      <c r="RVI41" s="921"/>
      <c r="RVJ41" s="921"/>
      <c r="RVK41" s="921"/>
      <c r="RVL41" s="921"/>
      <c r="RVM41" s="921"/>
      <c r="RVN41" s="921"/>
      <c r="RVO41" s="921"/>
      <c r="RVP41" s="921"/>
      <c r="RVQ41" s="921"/>
      <c r="RVR41" s="921"/>
      <c r="RVS41" s="921"/>
      <c r="RVT41" s="921"/>
      <c r="RVU41" s="921"/>
      <c r="RVV41" s="921"/>
      <c r="RVW41" s="921"/>
      <c r="RVX41" s="921"/>
      <c r="RVY41" s="921"/>
      <c r="RVZ41" s="921"/>
      <c r="RWA41" s="921"/>
      <c r="RWB41" s="921"/>
      <c r="RWC41" s="921"/>
      <c r="RWD41" s="921"/>
      <c r="RWE41" s="921"/>
      <c r="RWF41" s="921"/>
      <c r="RWG41" s="921"/>
      <c r="RWH41" s="921"/>
      <c r="RWI41" s="921"/>
      <c r="RWJ41" s="921"/>
      <c r="RWK41" s="921"/>
      <c r="RWL41" s="921"/>
      <c r="RWM41" s="921"/>
      <c r="RWN41" s="921"/>
      <c r="RWO41" s="921"/>
      <c r="RWP41" s="921"/>
      <c r="RWQ41" s="921"/>
      <c r="RWR41" s="921"/>
      <c r="RWS41" s="921"/>
      <c r="RWT41" s="921"/>
      <c r="RWU41" s="921"/>
      <c r="RWV41" s="921"/>
      <c r="RWW41" s="921"/>
      <c r="RWX41" s="921"/>
      <c r="RWY41" s="921"/>
      <c r="RWZ41" s="921"/>
      <c r="RXA41" s="921"/>
      <c r="RXB41" s="921"/>
      <c r="RXC41" s="921"/>
      <c r="RXD41" s="921"/>
      <c r="RXE41" s="921"/>
      <c r="RXF41" s="921"/>
      <c r="RXG41" s="921"/>
      <c r="RXH41" s="921"/>
      <c r="RXI41" s="921"/>
      <c r="RXJ41" s="921"/>
      <c r="RXK41" s="921"/>
      <c r="RXL41" s="921"/>
      <c r="RXM41" s="921"/>
      <c r="RXN41" s="921"/>
      <c r="RXO41" s="921"/>
      <c r="RXP41" s="921"/>
      <c r="RXQ41" s="921"/>
      <c r="RXR41" s="921"/>
      <c r="RXS41" s="921"/>
      <c r="RXT41" s="921"/>
      <c r="RXU41" s="921"/>
      <c r="RXV41" s="921"/>
      <c r="RXW41" s="921"/>
      <c r="RXX41" s="921"/>
      <c r="RXY41" s="921"/>
      <c r="RXZ41" s="921"/>
      <c r="RYA41" s="921"/>
      <c r="RYB41" s="921"/>
      <c r="RYC41" s="921"/>
      <c r="RYD41" s="921"/>
      <c r="RYE41" s="921"/>
      <c r="RYF41" s="921"/>
      <c r="RYG41" s="921"/>
      <c r="RYH41" s="921"/>
      <c r="RYI41" s="921"/>
      <c r="RYJ41" s="921"/>
      <c r="RYK41" s="921"/>
      <c r="RYL41" s="921"/>
      <c r="RYM41" s="921"/>
      <c r="RYN41" s="921"/>
      <c r="RYO41" s="921"/>
      <c r="RYP41" s="921"/>
      <c r="RYQ41" s="921"/>
      <c r="RYR41" s="921"/>
      <c r="RYS41" s="921"/>
      <c r="RYT41" s="921"/>
      <c r="RYU41" s="921"/>
      <c r="RYV41" s="921"/>
      <c r="RYW41" s="921"/>
      <c r="RYX41" s="921"/>
      <c r="RYY41" s="921"/>
      <c r="RYZ41" s="921"/>
      <c r="RZA41" s="921"/>
      <c r="RZB41" s="921"/>
      <c r="RZC41" s="921"/>
      <c r="RZD41" s="921"/>
      <c r="RZE41" s="921"/>
      <c r="RZF41" s="921"/>
      <c r="RZG41" s="921"/>
      <c r="RZH41" s="921"/>
      <c r="RZI41" s="921"/>
      <c r="RZJ41" s="921"/>
      <c r="RZK41" s="921"/>
      <c r="RZL41" s="921"/>
      <c r="RZM41" s="921"/>
      <c r="RZN41" s="921"/>
      <c r="RZO41" s="921"/>
      <c r="RZP41" s="921"/>
      <c r="RZQ41" s="921"/>
      <c r="RZR41" s="921"/>
      <c r="RZS41" s="921"/>
      <c r="RZT41" s="921"/>
      <c r="RZU41" s="921"/>
      <c r="RZV41" s="921"/>
      <c r="RZW41" s="921"/>
      <c r="RZX41" s="921"/>
      <c r="RZY41" s="921"/>
      <c r="RZZ41" s="921"/>
      <c r="SAA41" s="921"/>
      <c r="SAB41" s="921"/>
      <c r="SAC41" s="921"/>
      <c r="SAD41" s="921"/>
      <c r="SAE41" s="921"/>
      <c r="SAF41" s="921"/>
      <c r="SAG41" s="921"/>
      <c r="SAH41" s="921"/>
      <c r="SAI41" s="921"/>
      <c r="SAJ41" s="921"/>
      <c r="SAK41" s="921"/>
      <c r="SAL41" s="921"/>
      <c r="SAM41" s="921"/>
      <c r="SAN41" s="921"/>
      <c r="SAO41" s="921"/>
      <c r="SAP41" s="921"/>
      <c r="SAQ41" s="921"/>
      <c r="SAR41" s="921"/>
      <c r="SAS41" s="921"/>
      <c r="SAT41" s="921"/>
      <c r="SAU41" s="921"/>
      <c r="SAV41" s="921"/>
      <c r="SAW41" s="921"/>
      <c r="SAX41" s="921"/>
      <c r="SAY41" s="921"/>
      <c r="SAZ41" s="921"/>
      <c r="SBA41" s="921"/>
      <c r="SBB41" s="921"/>
      <c r="SBC41" s="921"/>
      <c r="SBD41" s="921"/>
      <c r="SBE41" s="921"/>
      <c r="SBF41" s="921"/>
      <c r="SBG41" s="921"/>
      <c r="SBH41" s="921"/>
      <c r="SBI41" s="921"/>
      <c r="SBJ41" s="921"/>
      <c r="SBK41" s="921"/>
      <c r="SBL41" s="921"/>
      <c r="SBM41" s="921"/>
      <c r="SBN41" s="921"/>
      <c r="SBO41" s="921"/>
      <c r="SBP41" s="921"/>
      <c r="SBQ41" s="921"/>
      <c r="SBR41" s="921"/>
      <c r="SBS41" s="921"/>
      <c r="SBT41" s="921"/>
      <c r="SBU41" s="921"/>
      <c r="SBV41" s="921"/>
      <c r="SBW41" s="921"/>
      <c r="SBX41" s="921"/>
      <c r="SBY41" s="921"/>
      <c r="SBZ41" s="921"/>
      <c r="SCA41" s="921"/>
      <c r="SCB41" s="921"/>
      <c r="SCC41" s="921"/>
      <c r="SCD41" s="921"/>
      <c r="SCE41" s="921"/>
      <c r="SCF41" s="921"/>
      <c r="SCG41" s="921"/>
      <c r="SCH41" s="921"/>
      <c r="SCI41" s="921"/>
      <c r="SCJ41" s="921"/>
      <c r="SCK41" s="921"/>
      <c r="SCL41" s="921"/>
      <c r="SCM41" s="921"/>
      <c r="SCN41" s="921"/>
      <c r="SCO41" s="921"/>
      <c r="SCP41" s="921"/>
      <c r="SCQ41" s="921"/>
      <c r="SCR41" s="921"/>
      <c r="SCS41" s="921"/>
      <c r="SCT41" s="921"/>
      <c r="SCU41" s="921"/>
      <c r="SCV41" s="921"/>
      <c r="SCW41" s="921"/>
      <c r="SCX41" s="921"/>
      <c r="SCY41" s="921"/>
      <c r="SCZ41" s="921"/>
      <c r="SDA41" s="921"/>
      <c r="SDB41" s="921"/>
      <c r="SDC41" s="921"/>
      <c r="SDD41" s="921"/>
      <c r="SDE41" s="921"/>
      <c r="SDF41" s="921"/>
      <c r="SDG41" s="921"/>
      <c r="SDH41" s="921"/>
      <c r="SDI41" s="921"/>
      <c r="SDJ41" s="921"/>
      <c r="SDK41" s="921"/>
      <c r="SDL41" s="921"/>
      <c r="SDM41" s="921"/>
      <c r="SDN41" s="921"/>
      <c r="SDO41" s="921"/>
      <c r="SDP41" s="921"/>
      <c r="SDQ41" s="921"/>
      <c r="SDR41" s="921"/>
      <c r="SDS41" s="921"/>
      <c r="SDT41" s="921"/>
      <c r="SDU41" s="921"/>
      <c r="SDV41" s="921"/>
      <c r="SDW41" s="921"/>
      <c r="SDX41" s="921"/>
      <c r="SDY41" s="921"/>
      <c r="SDZ41" s="921"/>
      <c r="SEA41" s="921"/>
      <c r="SEB41" s="921"/>
      <c r="SEC41" s="921"/>
      <c r="SED41" s="921"/>
      <c r="SEE41" s="921"/>
      <c r="SEF41" s="921"/>
      <c r="SEG41" s="921"/>
      <c r="SEH41" s="921"/>
      <c r="SEI41" s="921"/>
      <c r="SEJ41" s="921"/>
      <c r="SEK41" s="921"/>
      <c r="SEL41" s="921"/>
      <c r="SEM41" s="921"/>
      <c r="SEN41" s="921"/>
      <c r="SEO41" s="921"/>
      <c r="SEP41" s="921"/>
      <c r="SEQ41" s="921"/>
      <c r="SER41" s="921"/>
      <c r="SES41" s="921"/>
      <c r="SET41" s="921"/>
      <c r="SEU41" s="921"/>
      <c r="SEV41" s="921"/>
      <c r="SEW41" s="921"/>
      <c r="SEX41" s="921"/>
      <c r="SEY41" s="921"/>
      <c r="SEZ41" s="921"/>
      <c r="SFA41" s="921"/>
      <c r="SFB41" s="921"/>
      <c r="SFC41" s="921"/>
      <c r="SFD41" s="921"/>
      <c r="SFE41" s="921"/>
      <c r="SFF41" s="921"/>
      <c r="SFG41" s="921"/>
      <c r="SFH41" s="921"/>
      <c r="SFI41" s="921"/>
      <c r="SFJ41" s="921"/>
      <c r="SFK41" s="921"/>
      <c r="SFL41" s="921"/>
      <c r="SFM41" s="921"/>
      <c r="SFN41" s="921"/>
      <c r="SFO41" s="921"/>
      <c r="SFP41" s="921"/>
      <c r="SFQ41" s="921"/>
      <c r="SFR41" s="921"/>
      <c r="SFS41" s="921"/>
      <c r="SFT41" s="921"/>
      <c r="SFU41" s="921"/>
      <c r="SFV41" s="921"/>
      <c r="SFW41" s="921"/>
      <c r="SFX41" s="921"/>
      <c r="SFY41" s="921"/>
      <c r="SFZ41" s="921"/>
      <c r="SGA41" s="921"/>
      <c r="SGB41" s="921"/>
      <c r="SGC41" s="921"/>
      <c r="SGD41" s="921"/>
      <c r="SGE41" s="921"/>
      <c r="SGF41" s="921"/>
      <c r="SGG41" s="921"/>
      <c r="SGH41" s="921"/>
      <c r="SGI41" s="921"/>
      <c r="SGJ41" s="921"/>
      <c r="SGK41" s="921"/>
      <c r="SGL41" s="921"/>
      <c r="SGM41" s="921"/>
      <c r="SGN41" s="921"/>
      <c r="SGO41" s="921"/>
      <c r="SGP41" s="921"/>
      <c r="SGQ41" s="921"/>
      <c r="SGR41" s="921"/>
      <c r="SGS41" s="921"/>
      <c r="SGT41" s="921"/>
      <c r="SGU41" s="921"/>
      <c r="SGV41" s="921"/>
      <c r="SGW41" s="921"/>
      <c r="SGX41" s="921"/>
      <c r="SGY41" s="921"/>
      <c r="SGZ41" s="921"/>
      <c r="SHA41" s="921"/>
      <c r="SHB41" s="921"/>
      <c r="SHC41" s="921"/>
      <c r="SHD41" s="921"/>
      <c r="SHE41" s="921"/>
      <c r="SHF41" s="921"/>
      <c r="SHG41" s="921"/>
      <c r="SHH41" s="921"/>
      <c r="SHI41" s="921"/>
      <c r="SHJ41" s="921"/>
      <c r="SHK41" s="921"/>
      <c r="SHL41" s="921"/>
      <c r="SHM41" s="921"/>
      <c r="SHN41" s="921"/>
      <c r="SHO41" s="921"/>
      <c r="SHP41" s="921"/>
      <c r="SHQ41" s="921"/>
      <c r="SHR41" s="921"/>
      <c r="SHS41" s="921"/>
      <c r="SHT41" s="921"/>
      <c r="SHU41" s="921"/>
      <c r="SHV41" s="921"/>
      <c r="SHW41" s="921"/>
      <c r="SHX41" s="921"/>
      <c r="SHY41" s="921"/>
      <c r="SHZ41" s="921"/>
      <c r="SIA41" s="921"/>
      <c r="SIB41" s="921"/>
      <c r="SIC41" s="921"/>
      <c r="SID41" s="921"/>
      <c r="SIE41" s="921"/>
      <c r="SIF41" s="921"/>
      <c r="SIG41" s="921"/>
      <c r="SIH41" s="921"/>
      <c r="SII41" s="921"/>
      <c r="SIJ41" s="921"/>
      <c r="SIK41" s="921"/>
      <c r="SIL41" s="921"/>
      <c r="SIM41" s="921"/>
      <c r="SIN41" s="921"/>
      <c r="SIO41" s="921"/>
      <c r="SIP41" s="921"/>
      <c r="SIQ41" s="921"/>
      <c r="SIR41" s="921"/>
      <c r="SIS41" s="921"/>
      <c r="SIT41" s="921"/>
      <c r="SIU41" s="921"/>
      <c r="SIV41" s="921"/>
      <c r="SIW41" s="921"/>
      <c r="SIX41" s="921"/>
      <c r="SIY41" s="921"/>
      <c r="SIZ41" s="921"/>
      <c r="SJA41" s="921"/>
      <c r="SJB41" s="921"/>
      <c r="SJC41" s="921"/>
      <c r="SJD41" s="921"/>
      <c r="SJE41" s="921"/>
      <c r="SJF41" s="921"/>
      <c r="SJG41" s="921"/>
      <c r="SJH41" s="921"/>
      <c r="SJI41" s="921"/>
      <c r="SJJ41" s="921"/>
      <c r="SJK41" s="921"/>
      <c r="SJL41" s="921"/>
      <c r="SJM41" s="921"/>
      <c r="SJN41" s="921"/>
      <c r="SJO41" s="921"/>
      <c r="SJP41" s="921"/>
      <c r="SJQ41" s="921"/>
      <c r="SJR41" s="921"/>
      <c r="SJS41" s="921"/>
      <c r="SJT41" s="921"/>
      <c r="SJU41" s="921"/>
      <c r="SJV41" s="921"/>
      <c r="SJW41" s="921"/>
      <c r="SJX41" s="921"/>
      <c r="SJY41" s="921"/>
      <c r="SJZ41" s="921"/>
      <c r="SKA41" s="921"/>
      <c r="SKB41" s="921"/>
      <c r="SKC41" s="921"/>
      <c r="SKD41" s="921"/>
      <c r="SKE41" s="921"/>
      <c r="SKF41" s="921"/>
      <c r="SKG41" s="921"/>
      <c r="SKH41" s="921"/>
      <c r="SKI41" s="921"/>
      <c r="SKJ41" s="921"/>
      <c r="SKK41" s="921"/>
      <c r="SKL41" s="921"/>
      <c r="SKM41" s="921"/>
      <c r="SKN41" s="921"/>
      <c r="SKO41" s="921"/>
      <c r="SKP41" s="921"/>
      <c r="SKQ41" s="921"/>
      <c r="SKR41" s="921"/>
      <c r="SKS41" s="921"/>
      <c r="SKT41" s="921"/>
      <c r="SKU41" s="921"/>
      <c r="SKV41" s="921"/>
      <c r="SKW41" s="921"/>
      <c r="SKX41" s="921"/>
      <c r="SKY41" s="921"/>
      <c r="SKZ41" s="921"/>
      <c r="SLA41" s="921"/>
      <c r="SLB41" s="921"/>
      <c r="SLC41" s="921"/>
      <c r="SLD41" s="921"/>
      <c r="SLE41" s="921"/>
      <c r="SLF41" s="921"/>
      <c r="SLG41" s="921"/>
      <c r="SLH41" s="921"/>
      <c r="SLI41" s="921"/>
      <c r="SLJ41" s="921"/>
      <c r="SLK41" s="921"/>
      <c r="SLL41" s="921"/>
      <c r="SLM41" s="921"/>
      <c r="SLN41" s="921"/>
      <c r="SLO41" s="921"/>
      <c r="SLP41" s="921"/>
      <c r="SLQ41" s="921"/>
      <c r="SLR41" s="921"/>
      <c r="SLS41" s="921"/>
      <c r="SLT41" s="921"/>
      <c r="SLU41" s="921"/>
      <c r="SLV41" s="921"/>
      <c r="SLW41" s="921"/>
      <c r="SLX41" s="921"/>
      <c r="SLY41" s="921"/>
      <c r="SLZ41" s="921"/>
      <c r="SMA41" s="921"/>
      <c r="SMB41" s="921"/>
      <c r="SMC41" s="921"/>
      <c r="SMD41" s="921"/>
      <c r="SME41" s="921"/>
      <c r="SMF41" s="921"/>
      <c r="SMG41" s="921"/>
      <c r="SMH41" s="921"/>
      <c r="SMI41" s="921"/>
      <c r="SMJ41" s="921"/>
      <c r="SMK41" s="921"/>
      <c r="SML41" s="921"/>
      <c r="SMM41" s="921"/>
      <c r="SMN41" s="921"/>
      <c r="SMO41" s="921"/>
      <c r="SMP41" s="921"/>
      <c r="SMQ41" s="921"/>
      <c r="SMR41" s="921"/>
      <c r="SMS41" s="921"/>
      <c r="SMT41" s="921"/>
      <c r="SMU41" s="921"/>
      <c r="SMV41" s="921"/>
      <c r="SMW41" s="921"/>
      <c r="SMX41" s="921"/>
      <c r="SMY41" s="921"/>
      <c r="SMZ41" s="921"/>
      <c r="SNA41" s="921"/>
      <c r="SNB41" s="921"/>
      <c r="SNC41" s="921"/>
      <c r="SND41" s="921"/>
      <c r="SNE41" s="921"/>
      <c r="SNF41" s="921"/>
      <c r="SNG41" s="921"/>
      <c r="SNH41" s="921"/>
      <c r="SNI41" s="921"/>
      <c r="SNJ41" s="921"/>
      <c r="SNK41" s="921"/>
      <c r="SNL41" s="921"/>
      <c r="SNM41" s="921"/>
      <c r="SNN41" s="921"/>
      <c r="SNO41" s="921"/>
      <c r="SNP41" s="921"/>
      <c r="SNQ41" s="921"/>
      <c r="SNR41" s="921"/>
      <c r="SNS41" s="921"/>
      <c r="SNT41" s="921"/>
      <c r="SNU41" s="921"/>
      <c r="SNV41" s="921"/>
      <c r="SNW41" s="921"/>
      <c r="SNX41" s="921"/>
      <c r="SNY41" s="921"/>
      <c r="SNZ41" s="921"/>
      <c r="SOA41" s="921"/>
      <c r="SOB41" s="921"/>
      <c r="SOC41" s="921"/>
      <c r="SOD41" s="921"/>
      <c r="SOE41" s="921"/>
      <c r="SOF41" s="921"/>
      <c r="SOG41" s="921"/>
      <c r="SOH41" s="921"/>
      <c r="SOI41" s="921"/>
      <c r="SOJ41" s="921"/>
      <c r="SOK41" s="921"/>
      <c r="SOL41" s="921"/>
      <c r="SOM41" s="921"/>
      <c r="SON41" s="921"/>
      <c r="SOO41" s="921"/>
      <c r="SOP41" s="921"/>
      <c r="SOQ41" s="921"/>
      <c r="SOR41" s="921"/>
      <c r="SOS41" s="921"/>
      <c r="SOT41" s="921"/>
      <c r="SOU41" s="921"/>
      <c r="SOV41" s="921"/>
      <c r="SOW41" s="921"/>
      <c r="SOX41" s="921"/>
      <c r="SOY41" s="921"/>
      <c r="SOZ41" s="921"/>
      <c r="SPA41" s="921"/>
      <c r="SPB41" s="921"/>
      <c r="SPC41" s="921"/>
      <c r="SPD41" s="921"/>
      <c r="SPE41" s="921"/>
      <c r="SPF41" s="921"/>
      <c r="SPG41" s="921"/>
      <c r="SPH41" s="921"/>
      <c r="SPI41" s="921"/>
      <c r="SPJ41" s="921"/>
      <c r="SPK41" s="921"/>
      <c r="SPL41" s="921"/>
      <c r="SPM41" s="921"/>
      <c r="SPN41" s="921"/>
      <c r="SPO41" s="921"/>
      <c r="SPP41" s="921"/>
      <c r="SPQ41" s="921"/>
      <c r="SPR41" s="921"/>
      <c r="SPS41" s="921"/>
      <c r="SPT41" s="921"/>
      <c r="SPU41" s="921"/>
      <c r="SPV41" s="921"/>
      <c r="SPW41" s="921"/>
      <c r="SPX41" s="921"/>
      <c r="SPY41" s="921"/>
      <c r="SPZ41" s="921"/>
      <c r="SQA41" s="921"/>
      <c r="SQB41" s="921"/>
      <c r="SQC41" s="921"/>
      <c r="SQD41" s="921"/>
      <c r="SQE41" s="921"/>
      <c r="SQF41" s="921"/>
      <c r="SQG41" s="921"/>
      <c r="SQH41" s="921"/>
      <c r="SQI41" s="921"/>
      <c r="SQJ41" s="921"/>
      <c r="SQK41" s="921"/>
      <c r="SQL41" s="921"/>
      <c r="SQM41" s="921"/>
      <c r="SQN41" s="921"/>
      <c r="SQO41" s="921"/>
      <c r="SQP41" s="921"/>
      <c r="SQQ41" s="921"/>
      <c r="SQR41" s="921"/>
      <c r="SQS41" s="921"/>
      <c r="SQT41" s="921"/>
      <c r="SQU41" s="921"/>
      <c r="SQV41" s="921"/>
      <c r="SQW41" s="921"/>
      <c r="SQX41" s="921"/>
      <c r="SQY41" s="921"/>
      <c r="SQZ41" s="921"/>
      <c r="SRA41" s="921"/>
      <c r="SRB41" s="921"/>
      <c r="SRC41" s="921"/>
      <c r="SRD41" s="921"/>
      <c r="SRE41" s="921"/>
      <c r="SRF41" s="921"/>
      <c r="SRG41" s="921"/>
      <c r="SRH41" s="921"/>
      <c r="SRI41" s="921"/>
      <c r="SRJ41" s="921"/>
      <c r="SRK41" s="921"/>
      <c r="SRL41" s="921"/>
      <c r="SRM41" s="921"/>
      <c r="SRN41" s="921"/>
      <c r="SRO41" s="921"/>
      <c r="SRP41" s="921"/>
      <c r="SRQ41" s="921"/>
      <c r="SRR41" s="921"/>
      <c r="SRS41" s="921"/>
      <c r="SRT41" s="921"/>
      <c r="SRU41" s="921"/>
      <c r="SRV41" s="921"/>
      <c r="SRW41" s="921"/>
      <c r="SRX41" s="921"/>
      <c r="SRY41" s="921"/>
      <c r="SRZ41" s="921"/>
      <c r="SSA41" s="921"/>
      <c r="SSB41" s="921"/>
      <c r="SSC41" s="921"/>
      <c r="SSD41" s="921"/>
      <c r="SSE41" s="921"/>
      <c r="SSF41" s="921"/>
      <c r="SSG41" s="921"/>
      <c r="SSH41" s="921"/>
      <c r="SSI41" s="921"/>
      <c r="SSJ41" s="921"/>
      <c r="SSK41" s="921"/>
      <c r="SSL41" s="921"/>
      <c r="SSM41" s="921"/>
      <c r="SSN41" s="921"/>
      <c r="SSO41" s="921"/>
      <c r="SSP41" s="921"/>
      <c r="SSQ41" s="921"/>
      <c r="SSR41" s="921"/>
      <c r="SSS41" s="921"/>
      <c r="SST41" s="921"/>
      <c r="SSU41" s="921"/>
      <c r="SSV41" s="921"/>
      <c r="SSW41" s="921"/>
      <c r="SSX41" s="921"/>
      <c r="SSY41" s="921"/>
      <c r="SSZ41" s="921"/>
      <c r="STA41" s="921"/>
      <c r="STB41" s="921"/>
      <c r="STC41" s="921"/>
      <c r="STD41" s="921"/>
      <c r="STE41" s="921"/>
      <c r="STF41" s="921"/>
      <c r="STG41" s="921"/>
      <c r="STH41" s="921"/>
      <c r="STI41" s="921"/>
      <c r="STJ41" s="921"/>
      <c r="STK41" s="921"/>
      <c r="STL41" s="921"/>
      <c r="STM41" s="921"/>
      <c r="STN41" s="921"/>
      <c r="STO41" s="921"/>
      <c r="STP41" s="921"/>
      <c r="STQ41" s="921"/>
      <c r="STR41" s="921"/>
      <c r="STS41" s="921"/>
      <c r="STT41" s="921"/>
      <c r="STU41" s="921"/>
      <c r="STV41" s="921"/>
      <c r="STW41" s="921"/>
      <c r="STX41" s="921"/>
      <c r="STY41" s="921"/>
      <c r="STZ41" s="921"/>
      <c r="SUA41" s="921"/>
      <c r="SUB41" s="921"/>
      <c r="SUC41" s="921"/>
      <c r="SUD41" s="921"/>
      <c r="SUE41" s="921"/>
      <c r="SUF41" s="921"/>
      <c r="SUG41" s="921"/>
      <c r="SUH41" s="921"/>
      <c r="SUI41" s="921"/>
      <c r="SUJ41" s="921"/>
      <c r="SUK41" s="921"/>
      <c r="SUL41" s="921"/>
      <c r="SUM41" s="921"/>
      <c r="SUN41" s="921"/>
      <c r="SUO41" s="921"/>
      <c r="SUP41" s="921"/>
      <c r="SUQ41" s="921"/>
      <c r="SUR41" s="921"/>
      <c r="SUS41" s="921"/>
      <c r="SUT41" s="921"/>
      <c r="SUU41" s="921"/>
      <c r="SUV41" s="921"/>
      <c r="SUW41" s="921"/>
      <c r="SUX41" s="921"/>
      <c r="SUY41" s="921"/>
      <c r="SUZ41" s="921"/>
      <c r="SVA41" s="921"/>
      <c r="SVB41" s="921"/>
      <c r="SVC41" s="921"/>
      <c r="SVD41" s="921"/>
      <c r="SVE41" s="921"/>
      <c r="SVF41" s="921"/>
      <c r="SVG41" s="921"/>
      <c r="SVH41" s="921"/>
      <c r="SVI41" s="921"/>
      <c r="SVJ41" s="921"/>
      <c r="SVK41" s="921"/>
      <c r="SVL41" s="921"/>
      <c r="SVM41" s="921"/>
      <c r="SVN41" s="921"/>
      <c r="SVO41" s="921"/>
      <c r="SVP41" s="921"/>
      <c r="SVQ41" s="921"/>
      <c r="SVR41" s="921"/>
      <c r="SVS41" s="921"/>
      <c r="SVT41" s="921"/>
      <c r="SVU41" s="921"/>
      <c r="SVV41" s="921"/>
      <c r="SVW41" s="921"/>
      <c r="SVX41" s="921"/>
      <c r="SVY41" s="921"/>
      <c r="SVZ41" s="921"/>
      <c r="SWA41" s="921"/>
      <c r="SWB41" s="921"/>
      <c r="SWC41" s="921"/>
      <c r="SWD41" s="921"/>
      <c r="SWE41" s="921"/>
      <c r="SWF41" s="921"/>
      <c r="SWG41" s="921"/>
      <c r="SWH41" s="921"/>
      <c r="SWI41" s="921"/>
      <c r="SWJ41" s="921"/>
      <c r="SWK41" s="921"/>
      <c r="SWL41" s="921"/>
      <c r="SWM41" s="921"/>
      <c r="SWN41" s="921"/>
      <c r="SWO41" s="921"/>
      <c r="SWP41" s="921"/>
      <c r="SWQ41" s="921"/>
      <c r="SWR41" s="921"/>
      <c r="SWS41" s="921"/>
      <c r="SWT41" s="921"/>
      <c r="SWU41" s="921"/>
      <c r="SWV41" s="921"/>
      <c r="SWW41" s="921"/>
      <c r="SWX41" s="921"/>
      <c r="SWY41" s="921"/>
      <c r="SWZ41" s="921"/>
      <c r="SXA41" s="921"/>
      <c r="SXB41" s="921"/>
      <c r="SXC41" s="921"/>
      <c r="SXD41" s="921"/>
      <c r="SXE41" s="921"/>
      <c r="SXF41" s="921"/>
      <c r="SXG41" s="921"/>
      <c r="SXH41" s="921"/>
      <c r="SXI41" s="921"/>
      <c r="SXJ41" s="921"/>
      <c r="SXK41" s="921"/>
      <c r="SXL41" s="921"/>
      <c r="SXM41" s="921"/>
      <c r="SXN41" s="921"/>
      <c r="SXO41" s="921"/>
      <c r="SXP41" s="921"/>
      <c r="SXQ41" s="921"/>
      <c r="SXR41" s="921"/>
      <c r="SXS41" s="921"/>
      <c r="SXT41" s="921"/>
      <c r="SXU41" s="921"/>
      <c r="SXV41" s="921"/>
      <c r="SXW41" s="921"/>
      <c r="SXX41" s="921"/>
      <c r="SXY41" s="921"/>
      <c r="SXZ41" s="921"/>
      <c r="SYA41" s="921"/>
      <c r="SYB41" s="921"/>
      <c r="SYC41" s="921"/>
      <c r="SYD41" s="921"/>
      <c r="SYE41" s="921"/>
      <c r="SYF41" s="921"/>
      <c r="SYG41" s="921"/>
      <c r="SYH41" s="921"/>
      <c r="SYI41" s="921"/>
      <c r="SYJ41" s="921"/>
      <c r="SYK41" s="921"/>
      <c r="SYL41" s="921"/>
      <c r="SYM41" s="921"/>
      <c r="SYN41" s="921"/>
      <c r="SYO41" s="921"/>
      <c r="SYP41" s="921"/>
      <c r="SYQ41" s="921"/>
      <c r="SYR41" s="921"/>
      <c r="SYS41" s="921"/>
      <c r="SYT41" s="921"/>
      <c r="SYU41" s="921"/>
      <c r="SYV41" s="921"/>
      <c r="SYW41" s="921"/>
      <c r="SYX41" s="921"/>
      <c r="SYY41" s="921"/>
      <c r="SYZ41" s="921"/>
      <c r="SZA41" s="921"/>
      <c r="SZB41" s="921"/>
      <c r="SZC41" s="921"/>
      <c r="SZD41" s="921"/>
      <c r="SZE41" s="921"/>
      <c r="SZF41" s="921"/>
      <c r="SZG41" s="921"/>
      <c r="SZH41" s="921"/>
      <c r="SZI41" s="921"/>
      <c r="SZJ41" s="921"/>
      <c r="SZK41" s="921"/>
      <c r="SZL41" s="921"/>
      <c r="SZM41" s="921"/>
      <c r="SZN41" s="921"/>
      <c r="SZO41" s="921"/>
      <c r="SZP41" s="921"/>
      <c r="SZQ41" s="921"/>
      <c r="SZR41" s="921"/>
      <c r="SZS41" s="921"/>
      <c r="SZT41" s="921"/>
      <c r="SZU41" s="921"/>
      <c r="SZV41" s="921"/>
      <c r="SZW41" s="921"/>
      <c r="SZX41" s="921"/>
      <c r="SZY41" s="921"/>
      <c r="SZZ41" s="921"/>
      <c r="TAA41" s="921"/>
      <c r="TAB41" s="921"/>
      <c r="TAC41" s="921"/>
      <c r="TAD41" s="921"/>
      <c r="TAE41" s="921"/>
      <c r="TAF41" s="921"/>
      <c r="TAG41" s="921"/>
      <c r="TAH41" s="921"/>
      <c r="TAI41" s="921"/>
      <c r="TAJ41" s="921"/>
      <c r="TAK41" s="921"/>
      <c r="TAL41" s="921"/>
      <c r="TAM41" s="921"/>
      <c r="TAN41" s="921"/>
      <c r="TAO41" s="921"/>
      <c r="TAP41" s="921"/>
      <c r="TAQ41" s="921"/>
      <c r="TAR41" s="921"/>
      <c r="TAS41" s="921"/>
      <c r="TAT41" s="921"/>
      <c r="TAU41" s="921"/>
      <c r="TAV41" s="921"/>
      <c r="TAW41" s="921"/>
      <c r="TAX41" s="921"/>
      <c r="TAY41" s="921"/>
      <c r="TAZ41" s="921"/>
      <c r="TBA41" s="921"/>
      <c r="TBB41" s="921"/>
      <c r="TBC41" s="921"/>
      <c r="TBD41" s="921"/>
      <c r="TBE41" s="921"/>
      <c r="TBF41" s="921"/>
      <c r="TBG41" s="921"/>
      <c r="TBH41" s="921"/>
      <c r="TBI41" s="921"/>
      <c r="TBJ41" s="921"/>
      <c r="TBK41" s="921"/>
      <c r="TBL41" s="921"/>
      <c r="TBM41" s="921"/>
      <c r="TBN41" s="921"/>
      <c r="TBO41" s="921"/>
      <c r="TBP41" s="921"/>
      <c r="TBQ41" s="921"/>
      <c r="TBR41" s="921"/>
      <c r="TBS41" s="921"/>
      <c r="TBT41" s="921"/>
      <c r="TBU41" s="921"/>
      <c r="TBV41" s="921"/>
      <c r="TBW41" s="921"/>
      <c r="TBX41" s="921"/>
      <c r="TBY41" s="921"/>
      <c r="TBZ41" s="921"/>
      <c r="TCA41" s="921"/>
      <c r="TCB41" s="921"/>
      <c r="TCC41" s="921"/>
      <c r="TCD41" s="921"/>
      <c r="TCE41" s="921"/>
      <c r="TCF41" s="921"/>
      <c r="TCG41" s="921"/>
      <c r="TCH41" s="921"/>
      <c r="TCI41" s="921"/>
      <c r="TCJ41" s="921"/>
      <c r="TCK41" s="921"/>
      <c r="TCL41" s="921"/>
      <c r="TCM41" s="921"/>
      <c r="TCN41" s="921"/>
      <c r="TCO41" s="921"/>
      <c r="TCP41" s="921"/>
      <c r="TCQ41" s="921"/>
      <c r="TCR41" s="921"/>
      <c r="TCS41" s="921"/>
      <c r="TCT41" s="921"/>
      <c r="TCU41" s="921"/>
      <c r="TCV41" s="921"/>
      <c r="TCW41" s="921"/>
      <c r="TCX41" s="921"/>
      <c r="TCY41" s="921"/>
      <c r="TCZ41" s="921"/>
      <c r="TDA41" s="921"/>
      <c r="TDB41" s="921"/>
      <c r="TDC41" s="921"/>
      <c r="TDD41" s="921"/>
      <c r="TDE41" s="921"/>
      <c r="TDF41" s="921"/>
      <c r="TDG41" s="921"/>
      <c r="TDH41" s="921"/>
      <c r="TDI41" s="921"/>
      <c r="TDJ41" s="921"/>
      <c r="TDK41" s="921"/>
      <c r="TDL41" s="921"/>
      <c r="TDM41" s="921"/>
      <c r="TDN41" s="921"/>
      <c r="TDO41" s="921"/>
      <c r="TDP41" s="921"/>
      <c r="TDQ41" s="921"/>
      <c r="TDR41" s="921"/>
      <c r="TDS41" s="921"/>
      <c r="TDT41" s="921"/>
      <c r="TDU41" s="921"/>
      <c r="TDV41" s="921"/>
      <c r="TDW41" s="921"/>
      <c r="TDX41" s="921"/>
      <c r="TDY41" s="921"/>
      <c r="TDZ41" s="921"/>
      <c r="TEA41" s="921"/>
      <c r="TEB41" s="921"/>
      <c r="TEC41" s="921"/>
      <c r="TED41" s="921"/>
      <c r="TEE41" s="921"/>
      <c r="TEF41" s="921"/>
      <c r="TEG41" s="921"/>
      <c r="TEH41" s="921"/>
      <c r="TEI41" s="921"/>
      <c r="TEJ41" s="921"/>
      <c r="TEK41" s="921"/>
      <c r="TEL41" s="921"/>
      <c r="TEM41" s="921"/>
      <c r="TEN41" s="921"/>
      <c r="TEO41" s="921"/>
      <c r="TEP41" s="921"/>
      <c r="TEQ41" s="921"/>
      <c r="TER41" s="921"/>
      <c r="TES41" s="921"/>
      <c r="TET41" s="921"/>
      <c r="TEU41" s="921"/>
      <c r="TEV41" s="921"/>
      <c r="TEW41" s="921"/>
      <c r="TEX41" s="921"/>
      <c r="TEY41" s="921"/>
      <c r="TEZ41" s="921"/>
      <c r="TFA41" s="921"/>
      <c r="TFB41" s="921"/>
      <c r="TFC41" s="921"/>
      <c r="TFD41" s="921"/>
      <c r="TFE41" s="921"/>
      <c r="TFF41" s="921"/>
      <c r="TFG41" s="921"/>
      <c r="TFH41" s="921"/>
      <c r="TFI41" s="921"/>
      <c r="TFJ41" s="921"/>
      <c r="TFK41" s="921"/>
      <c r="TFL41" s="921"/>
      <c r="TFM41" s="921"/>
      <c r="TFN41" s="921"/>
      <c r="TFO41" s="921"/>
      <c r="TFP41" s="921"/>
      <c r="TFQ41" s="921"/>
      <c r="TFR41" s="921"/>
      <c r="TFS41" s="921"/>
      <c r="TFT41" s="921"/>
      <c r="TFU41" s="921"/>
      <c r="TFV41" s="921"/>
      <c r="TFW41" s="921"/>
      <c r="TFX41" s="921"/>
      <c r="TFY41" s="921"/>
      <c r="TFZ41" s="921"/>
      <c r="TGA41" s="921"/>
      <c r="TGB41" s="921"/>
      <c r="TGC41" s="921"/>
      <c r="TGD41" s="921"/>
      <c r="TGE41" s="921"/>
      <c r="TGF41" s="921"/>
      <c r="TGG41" s="921"/>
      <c r="TGH41" s="921"/>
      <c r="TGI41" s="921"/>
      <c r="TGJ41" s="921"/>
      <c r="TGK41" s="921"/>
      <c r="TGL41" s="921"/>
      <c r="TGM41" s="921"/>
      <c r="TGN41" s="921"/>
      <c r="TGO41" s="921"/>
      <c r="TGP41" s="921"/>
      <c r="TGQ41" s="921"/>
      <c r="TGR41" s="921"/>
      <c r="TGS41" s="921"/>
      <c r="TGT41" s="921"/>
      <c r="TGU41" s="921"/>
      <c r="TGV41" s="921"/>
      <c r="TGW41" s="921"/>
      <c r="TGX41" s="921"/>
      <c r="TGY41" s="921"/>
      <c r="TGZ41" s="921"/>
      <c r="THA41" s="921"/>
      <c r="THB41" s="921"/>
      <c r="THC41" s="921"/>
      <c r="THD41" s="921"/>
      <c r="THE41" s="921"/>
      <c r="THF41" s="921"/>
      <c r="THG41" s="921"/>
      <c r="THH41" s="921"/>
      <c r="THI41" s="921"/>
      <c r="THJ41" s="921"/>
      <c r="THK41" s="921"/>
      <c r="THL41" s="921"/>
      <c r="THM41" s="921"/>
      <c r="THN41" s="921"/>
      <c r="THO41" s="921"/>
      <c r="THP41" s="921"/>
      <c r="THQ41" s="921"/>
      <c r="THR41" s="921"/>
      <c r="THS41" s="921"/>
      <c r="THT41" s="921"/>
      <c r="THU41" s="921"/>
      <c r="THV41" s="921"/>
      <c r="THW41" s="921"/>
      <c r="THX41" s="921"/>
      <c r="THY41" s="921"/>
      <c r="THZ41" s="921"/>
      <c r="TIA41" s="921"/>
      <c r="TIB41" s="921"/>
      <c r="TIC41" s="921"/>
      <c r="TID41" s="921"/>
      <c r="TIE41" s="921"/>
      <c r="TIF41" s="921"/>
      <c r="TIG41" s="921"/>
      <c r="TIH41" s="921"/>
      <c r="TII41" s="921"/>
      <c r="TIJ41" s="921"/>
      <c r="TIK41" s="921"/>
      <c r="TIL41" s="921"/>
      <c r="TIM41" s="921"/>
      <c r="TIN41" s="921"/>
      <c r="TIO41" s="921"/>
      <c r="TIP41" s="921"/>
      <c r="TIQ41" s="921"/>
      <c r="TIR41" s="921"/>
      <c r="TIS41" s="921"/>
      <c r="TIT41" s="921"/>
      <c r="TIU41" s="921"/>
      <c r="TIV41" s="921"/>
      <c r="TIW41" s="921"/>
      <c r="TIX41" s="921"/>
      <c r="TIY41" s="921"/>
      <c r="TIZ41" s="921"/>
      <c r="TJA41" s="921"/>
      <c r="TJB41" s="921"/>
      <c r="TJC41" s="921"/>
      <c r="TJD41" s="921"/>
      <c r="TJE41" s="921"/>
      <c r="TJF41" s="921"/>
      <c r="TJG41" s="921"/>
      <c r="TJH41" s="921"/>
      <c r="TJI41" s="921"/>
      <c r="TJJ41" s="921"/>
      <c r="TJK41" s="921"/>
      <c r="TJL41" s="921"/>
      <c r="TJM41" s="921"/>
      <c r="TJN41" s="921"/>
      <c r="TJO41" s="921"/>
      <c r="TJP41" s="921"/>
      <c r="TJQ41" s="921"/>
      <c r="TJR41" s="921"/>
      <c r="TJS41" s="921"/>
      <c r="TJT41" s="921"/>
      <c r="TJU41" s="921"/>
      <c r="TJV41" s="921"/>
      <c r="TJW41" s="921"/>
      <c r="TJX41" s="921"/>
      <c r="TJY41" s="921"/>
      <c r="TJZ41" s="921"/>
      <c r="TKA41" s="921"/>
      <c r="TKB41" s="921"/>
      <c r="TKC41" s="921"/>
      <c r="TKD41" s="921"/>
      <c r="TKE41" s="921"/>
      <c r="TKF41" s="921"/>
      <c r="TKG41" s="921"/>
      <c r="TKH41" s="921"/>
      <c r="TKI41" s="921"/>
      <c r="TKJ41" s="921"/>
      <c r="TKK41" s="921"/>
      <c r="TKL41" s="921"/>
      <c r="TKM41" s="921"/>
      <c r="TKN41" s="921"/>
      <c r="TKO41" s="921"/>
      <c r="TKP41" s="921"/>
      <c r="TKQ41" s="921"/>
      <c r="TKR41" s="921"/>
      <c r="TKS41" s="921"/>
      <c r="TKT41" s="921"/>
      <c r="TKU41" s="921"/>
      <c r="TKV41" s="921"/>
      <c r="TKW41" s="921"/>
      <c r="TKX41" s="921"/>
      <c r="TKY41" s="921"/>
      <c r="TKZ41" s="921"/>
      <c r="TLA41" s="921"/>
      <c r="TLB41" s="921"/>
      <c r="TLC41" s="921"/>
      <c r="TLD41" s="921"/>
      <c r="TLE41" s="921"/>
      <c r="TLF41" s="921"/>
      <c r="TLG41" s="921"/>
      <c r="TLH41" s="921"/>
      <c r="TLI41" s="921"/>
      <c r="TLJ41" s="921"/>
      <c r="TLK41" s="921"/>
      <c r="TLL41" s="921"/>
      <c r="TLM41" s="921"/>
      <c r="TLN41" s="921"/>
      <c r="TLO41" s="921"/>
      <c r="TLP41" s="921"/>
      <c r="TLQ41" s="921"/>
      <c r="TLR41" s="921"/>
      <c r="TLS41" s="921"/>
      <c r="TLT41" s="921"/>
      <c r="TLU41" s="921"/>
      <c r="TLV41" s="921"/>
      <c r="TLW41" s="921"/>
      <c r="TLX41" s="921"/>
      <c r="TLY41" s="921"/>
      <c r="TLZ41" s="921"/>
      <c r="TMA41" s="921"/>
      <c r="TMB41" s="921"/>
      <c r="TMC41" s="921"/>
      <c r="TMD41" s="921"/>
      <c r="TME41" s="921"/>
      <c r="TMF41" s="921"/>
      <c r="TMG41" s="921"/>
      <c r="TMH41" s="921"/>
      <c r="TMI41" s="921"/>
      <c r="TMJ41" s="921"/>
      <c r="TMK41" s="921"/>
      <c r="TML41" s="921"/>
      <c r="TMM41" s="921"/>
      <c r="TMN41" s="921"/>
      <c r="TMO41" s="921"/>
      <c r="TMP41" s="921"/>
      <c r="TMQ41" s="921"/>
      <c r="TMR41" s="921"/>
      <c r="TMS41" s="921"/>
      <c r="TMT41" s="921"/>
      <c r="TMU41" s="921"/>
      <c r="TMV41" s="921"/>
      <c r="TMW41" s="921"/>
      <c r="TMX41" s="921"/>
      <c r="TMY41" s="921"/>
      <c r="TMZ41" s="921"/>
      <c r="TNA41" s="921"/>
      <c r="TNB41" s="921"/>
      <c r="TNC41" s="921"/>
      <c r="TND41" s="921"/>
      <c r="TNE41" s="921"/>
      <c r="TNF41" s="921"/>
      <c r="TNG41" s="921"/>
      <c r="TNH41" s="921"/>
      <c r="TNI41" s="921"/>
      <c r="TNJ41" s="921"/>
      <c r="TNK41" s="921"/>
      <c r="TNL41" s="921"/>
      <c r="TNM41" s="921"/>
      <c r="TNN41" s="921"/>
      <c r="TNO41" s="921"/>
      <c r="TNP41" s="921"/>
      <c r="TNQ41" s="921"/>
      <c r="TNR41" s="921"/>
      <c r="TNS41" s="921"/>
      <c r="TNT41" s="921"/>
      <c r="TNU41" s="921"/>
      <c r="TNV41" s="921"/>
      <c r="TNW41" s="921"/>
      <c r="TNX41" s="921"/>
      <c r="TNY41" s="921"/>
      <c r="TNZ41" s="921"/>
      <c r="TOA41" s="921"/>
      <c r="TOB41" s="921"/>
      <c r="TOC41" s="921"/>
      <c r="TOD41" s="921"/>
      <c r="TOE41" s="921"/>
      <c r="TOF41" s="921"/>
      <c r="TOG41" s="921"/>
      <c r="TOH41" s="921"/>
      <c r="TOI41" s="921"/>
      <c r="TOJ41" s="921"/>
      <c r="TOK41" s="921"/>
      <c r="TOL41" s="921"/>
      <c r="TOM41" s="921"/>
      <c r="TON41" s="921"/>
      <c r="TOO41" s="921"/>
      <c r="TOP41" s="921"/>
      <c r="TOQ41" s="921"/>
      <c r="TOR41" s="921"/>
      <c r="TOS41" s="921"/>
      <c r="TOT41" s="921"/>
      <c r="TOU41" s="921"/>
      <c r="TOV41" s="921"/>
      <c r="TOW41" s="921"/>
      <c r="TOX41" s="921"/>
      <c r="TOY41" s="921"/>
      <c r="TOZ41" s="921"/>
      <c r="TPA41" s="921"/>
      <c r="TPB41" s="921"/>
      <c r="TPC41" s="921"/>
      <c r="TPD41" s="921"/>
      <c r="TPE41" s="921"/>
      <c r="TPF41" s="921"/>
      <c r="TPG41" s="921"/>
      <c r="TPH41" s="921"/>
      <c r="TPI41" s="921"/>
      <c r="TPJ41" s="921"/>
      <c r="TPK41" s="921"/>
      <c r="TPL41" s="921"/>
      <c r="TPM41" s="921"/>
      <c r="TPN41" s="921"/>
      <c r="TPO41" s="921"/>
      <c r="TPP41" s="921"/>
      <c r="TPQ41" s="921"/>
      <c r="TPR41" s="921"/>
      <c r="TPS41" s="921"/>
      <c r="TPT41" s="921"/>
      <c r="TPU41" s="921"/>
      <c r="TPV41" s="921"/>
      <c r="TPW41" s="921"/>
      <c r="TPX41" s="921"/>
      <c r="TPY41" s="921"/>
      <c r="TPZ41" s="921"/>
      <c r="TQA41" s="921"/>
      <c r="TQB41" s="921"/>
      <c r="TQC41" s="921"/>
      <c r="TQD41" s="921"/>
      <c r="TQE41" s="921"/>
      <c r="TQF41" s="921"/>
      <c r="TQG41" s="921"/>
      <c r="TQH41" s="921"/>
      <c r="TQI41" s="921"/>
      <c r="TQJ41" s="921"/>
      <c r="TQK41" s="921"/>
      <c r="TQL41" s="921"/>
      <c r="TQM41" s="921"/>
      <c r="TQN41" s="921"/>
      <c r="TQO41" s="921"/>
      <c r="TQP41" s="921"/>
      <c r="TQQ41" s="921"/>
      <c r="TQR41" s="921"/>
      <c r="TQS41" s="921"/>
      <c r="TQT41" s="921"/>
      <c r="TQU41" s="921"/>
      <c r="TQV41" s="921"/>
      <c r="TQW41" s="921"/>
      <c r="TQX41" s="921"/>
      <c r="TQY41" s="921"/>
      <c r="TQZ41" s="921"/>
      <c r="TRA41" s="921"/>
      <c r="TRB41" s="921"/>
      <c r="TRC41" s="921"/>
      <c r="TRD41" s="921"/>
      <c r="TRE41" s="921"/>
      <c r="TRF41" s="921"/>
      <c r="TRG41" s="921"/>
      <c r="TRH41" s="921"/>
      <c r="TRI41" s="921"/>
      <c r="TRJ41" s="921"/>
      <c r="TRK41" s="921"/>
      <c r="TRL41" s="921"/>
      <c r="TRM41" s="921"/>
      <c r="TRN41" s="921"/>
      <c r="TRO41" s="921"/>
      <c r="TRP41" s="921"/>
      <c r="TRQ41" s="921"/>
      <c r="TRR41" s="921"/>
      <c r="TRS41" s="921"/>
      <c r="TRT41" s="921"/>
      <c r="TRU41" s="921"/>
      <c r="TRV41" s="921"/>
      <c r="TRW41" s="921"/>
      <c r="TRX41" s="921"/>
      <c r="TRY41" s="921"/>
      <c r="TRZ41" s="921"/>
      <c r="TSA41" s="921"/>
      <c r="TSB41" s="921"/>
      <c r="TSC41" s="921"/>
      <c r="TSD41" s="921"/>
      <c r="TSE41" s="921"/>
      <c r="TSF41" s="921"/>
      <c r="TSG41" s="921"/>
      <c r="TSH41" s="921"/>
      <c r="TSI41" s="921"/>
      <c r="TSJ41" s="921"/>
      <c r="TSK41" s="921"/>
      <c r="TSL41" s="921"/>
      <c r="TSM41" s="921"/>
      <c r="TSN41" s="921"/>
      <c r="TSO41" s="921"/>
      <c r="TSP41" s="921"/>
      <c r="TSQ41" s="921"/>
      <c r="TSR41" s="921"/>
      <c r="TSS41" s="921"/>
      <c r="TST41" s="921"/>
      <c r="TSU41" s="921"/>
      <c r="TSV41" s="921"/>
      <c r="TSW41" s="921"/>
      <c r="TSX41" s="921"/>
      <c r="TSY41" s="921"/>
      <c r="TSZ41" s="921"/>
      <c r="TTA41" s="921"/>
      <c r="TTB41" s="921"/>
      <c r="TTC41" s="921"/>
      <c r="TTD41" s="921"/>
      <c r="TTE41" s="921"/>
      <c r="TTF41" s="921"/>
      <c r="TTG41" s="921"/>
      <c r="TTH41" s="921"/>
      <c r="TTI41" s="921"/>
      <c r="TTJ41" s="921"/>
      <c r="TTK41" s="921"/>
      <c r="TTL41" s="921"/>
      <c r="TTM41" s="921"/>
      <c r="TTN41" s="921"/>
      <c r="TTO41" s="921"/>
      <c r="TTP41" s="921"/>
      <c r="TTQ41" s="921"/>
      <c r="TTR41" s="921"/>
      <c r="TTS41" s="921"/>
      <c r="TTT41" s="921"/>
      <c r="TTU41" s="921"/>
      <c r="TTV41" s="921"/>
      <c r="TTW41" s="921"/>
      <c r="TTX41" s="921"/>
      <c r="TTY41" s="921"/>
      <c r="TTZ41" s="921"/>
      <c r="TUA41" s="921"/>
      <c r="TUB41" s="921"/>
      <c r="TUC41" s="921"/>
      <c r="TUD41" s="921"/>
      <c r="TUE41" s="921"/>
      <c r="TUF41" s="921"/>
      <c r="TUG41" s="921"/>
      <c r="TUH41" s="921"/>
      <c r="TUI41" s="921"/>
      <c r="TUJ41" s="921"/>
      <c r="TUK41" s="921"/>
      <c r="TUL41" s="921"/>
      <c r="TUM41" s="921"/>
      <c r="TUN41" s="921"/>
      <c r="TUO41" s="921"/>
      <c r="TUP41" s="921"/>
      <c r="TUQ41" s="921"/>
      <c r="TUR41" s="921"/>
      <c r="TUS41" s="921"/>
      <c r="TUT41" s="921"/>
      <c r="TUU41" s="921"/>
      <c r="TUV41" s="921"/>
      <c r="TUW41" s="921"/>
      <c r="TUX41" s="921"/>
      <c r="TUY41" s="921"/>
      <c r="TUZ41" s="921"/>
      <c r="TVA41" s="921"/>
      <c r="TVB41" s="921"/>
      <c r="TVC41" s="921"/>
      <c r="TVD41" s="921"/>
      <c r="TVE41" s="921"/>
      <c r="TVF41" s="921"/>
      <c r="TVG41" s="921"/>
      <c r="TVH41" s="921"/>
      <c r="TVI41" s="921"/>
      <c r="TVJ41" s="921"/>
      <c r="TVK41" s="921"/>
      <c r="TVL41" s="921"/>
      <c r="TVM41" s="921"/>
      <c r="TVN41" s="921"/>
      <c r="TVO41" s="921"/>
      <c r="TVP41" s="921"/>
      <c r="TVQ41" s="921"/>
      <c r="TVR41" s="921"/>
      <c r="TVS41" s="921"/>
      <c r="TVT41" s="921"/>
      <c r="TVU41" s="921"/>
      <c r="TVV41" s="921"/>
      <c r="TVW41" s="921"/>
      <c r="TVX41" s="921"/>
      <c r="TVY41" s="921"/>
      <c r="TVZ41" s="921"/>
      <c r="TWA41" s="921"/>
      <c r="TWB41" s="921"/>
      <c r="TWC41" s="921"/>
      <c r="TWD41" s="921"/>
      <c r="TWE41" s="921"/>
      <c r="TWF41" s="921"/>
      <c r="TWG41" s="921"/>
      <c r="TWH41" s="921"/>
      <c r="TWI41" s="921"/>
      <c r="TWJ41" s="921"/>
      <c r="TWK41" s="921"/>
      <c r="TWL41" s="921"/>
      <c r="TWM41" s="921"/>
      <c r="TWN41" s="921"/>
      <c r="TWO41" s="921"/>
      <c r="TWP41" s="921"/>
      <c r="TWQ41" s="921"/>
      <c r="TWR41" s="921"/>
      <c r="TWS41" s="921"/>
      <c r="TWT41" s="921"/>
      <c r="TWU41" s="921"/>
      <c r="TWV41" s="921"/>
      <c r="TWW41" s="921"/>
      <c r="TWX41" s="921"/>
      <c r="TWY41" s="921"/>
      <c r="TWZ41" s="921"/>
      <c r="TXA41" s="921"/>
      <c r="TXB41" s="921"/>
      <c r="TXC41" s="921"/>
      <c r="TXD41" s="921"/>
      <c r="TXE41" s="921"/>
      <c r="TXF41" s="921"/>
      <c r="TXG41" s="921"/>
      <c r="TXH41" s="921"/>
      <c r="TXI41" s="921"/>
      <c r="TXJ41" s="921"/>
      <c r="TXK41" s="921"/>
      <c r="TXL41" s="921"/>
      <c r="TXM41" s="921"/>
      <c r="TXN41" s="921"/>
      <c r="TXO41" s="921"/>
      <c r="TXP41" s="921"/>
      <c r="TXQ41" s="921"/>
      <c r="TXR41" s="921"/>
      <c r="TXS41" s="921"/>
      <c r="TXT41" s="921"/>
      <c r="TXU41" s="921"/>
      <c r="TXV41" s="921"/>
      <c r="TXW41" s="921"/>
      <c r="TXX41" s="921"/>
      <c r="TXY41" s="921"/>
      <c r="TXZ41" s="921"/>
      <c r="TYA41" s="921"/>
      <c r="TYB41" s="921"/>
      <c r="TYC41" s="921"/>
      <c r="TYD41" s="921"/>
      <c r="TYE41" s="921"/>
      <c r="TYF41" s="921"/>
      <c r="TYG41" s="921"/>
      <c r="TYH41" s="921"/>
      <c r="TYI41" s="921"/>
      <c r="TYJ41" s="921"/>
      <c r="TYK41" s="921"/>
      <c r="TYL41" s="921"/>
      <c r="TYM41" s="921"/>
      <c r="TYN41" s="921"/>
      <c r="TYO41" s="921"/>
      <c r="TYP41" s="921"/>
      <c r="TYQ41" s="921"/>
      <c r="TYR41" s="921"/>
      <c r="TYS41" s="921"/>
      <c r="TYT41" s="921"/>
      <c r="TYU41" s="921"/>
      <c r="TYV41" s="921"/>
      <c r="TYW41" s="921"/>
      <c r="TYX41" s="921"/>
      <c r="TYY41" s="921"/>
      <c r="TYZ41" s="921"/>
      <c r="TZA41" s="921"/>
      <c r="TZB41" s="921"/>
      <c r="TZC41" s="921"/>
      <c r="TZD41" s="921"/>
      <c r="TZE41" s="921"/>
      <c r="TZF41" s="921"/>
      <c r="TZG41" s="921"/>
      <c r="TZH41" s="921"/>
      <c r="TZI41" s="921"/>
      <c r="TZJ41" s="921"/>
      <c r="TZK41" s="921"/>
      <c r="TZL41" s="921"/>
      <c r="TZM41" s="921"/>
      <c r="TZN41" s="921"/>
      <c r="TZO41" s="921"/>
      <c r="TZP41" s="921"/>
      <c r="TZQ41" s="921"/>
      <c r="TZR41" s="921"/>
      <c r="TZS41" s="921"/>
      <c r="TZT41" s="921"/>
      <c r="TZU41" s="921"/>
      <c r="TZV41" s="921"/>
      <c r="TZW41" s="921"/>
      <c r="TZX41" s="921"/>
      <c r="TZY41" s="921"/>
      <c r="TZZ41" s="921"/>
      <c r="UAA41" s="921"/>
      <c r="UAB41" s="921"/>
      <c r="UAC41" s="921"/>
      <c r="UAD41" s="921"/>
      <c r="UAE41" s="921"/>
      <c r="UAF41" s="921"/>
      <c r="UAG41" s="921"/>
      <c r="UAH41" s="921"/>
      <c r="UAI41" s="921"/>
      <c r="UAJ41" s="921"/>
      <c r="UAK41" s="921"/>
      <c r="UAL41" s="921"/>
      <c r="UAM41" s="921"/>
      <c r="UAN41" s="921"/>
      <c r="UAO41" s="921"/>
      <c r="UAP41" s="921"/>
      <c r="UAQ41" s="921"/>
      <c r="UAR41" s="921"/>
      <c r="UAS41" s="921"/>
      <c r="UAT41" s="921"/>
      <c r="UAU41" s="921"/>
      <c r="UAV41" s="921"/>
      <c r="UAW41" s="921"/>
      <c r="UAX41" s="921"/>
      <c r="UAY41" s="921"/>
      <c r="UAZ41" s="921"/>
      <c r="UBA41" s="921"/>
      <c r="UBB41" s="921"/>
      <c r="UBC41" s="921"/>
      <c r="UBD41" s="921"/>
      <c r="UBE41" s="921"/>
      <c r="UBF41" s="921"/>
      <c r="UBG41" s="921"/>
      <c r="UBH41" s="921"/>
      <c r="UBI41" s="921"/>
      <c r="UBJ41" s="921"/>
      <c r="UBK41" s="921"/>
      <c r="UBL41" s="921"/>
      <c r="UBM41" s="921"/>
      <c r="UBN41" s="921"/>
      <c r="UBO41" s="921"/>
      <c r="UBP41" s="921"/>
      <c r="UBQ41" s="921"/>
      <c r="UBR41" s="921"/>
      <c r="UBS41" s="921"/>
      <c r="UBT41" s="921"/>
      <c r="UBU41" s="921"/>
      <c r="UBV41" s="921"/>
      <c r="UBW41" s="921"/>
      <c r="UBX41" s="921"/>
      <c r="UBY41" s="921"/>
      <c r="UBZ41" s="921"/>
      <c r="UCA41" s="921"/>
      <c r="UCB41" s="921"/>
      <c r="UCC41" s="921"/>
      <c r="UCD41" s="921"/>
      <c r="UCE41" s="921"/>
      <c r="UCF41" s="921"/>
      <c r="UCG41" s="921"/>
      <c r="UCH41" s="921"/>
      <c r="UCI41" s="921"/>
      <c r="UCJ41" s="921"/>
      <c r="UCK41" s="921"/>
      <c r="UCL41" s="921"/>
      <c r="UCM41" s="921"/>
      <c r="UCN41" s="921"/>
      <c r="UCO41" s="921"/>
      <c r="UCP41" s="921"/>
      <c r="UCQ41" s="921"/>
      <c r="UCR41" s="921"/>
      <c r="UCS41" s="921"/>
      <c r="UCT41" s="921"/>
      <c r="UCU41" s="921"/>
      <c r="UCV41" s="921"/>
      <c r="UCW41" s="921"/>
      <c r="UCX41" s="921"/>
      <c r="UCY41" s="921"/>
      <c r="UCZ41" s="921"/>
      <c r="UDA41" s="921"/>
      <c r="UDB41" s="921"/>
      <c r="UDC41" s="921"/>
      <c r="UDD41" s="921"/>
      <c r="UDE41" s="921"/>
      <c r="UDF41" s="921"/>
      <c r="UDG41" s="921"/>
      <c r="UDH41" s="921"/>
      <c r="UDI41" s="921"/>
      <c r="UDJ41" s="921"/>
      <c r="UDK41" s="921"/>
      <c r="UDL41" s="921"/>
      <c r="UDM41" s="921"/>
      <c r="UDN41" s="921"/>
      <c r="UDO41" s="921"/>
      <c r="UDP41" s="921"/>
      <c r="UDQ41" s="921"/>
      <c r="UDR41" s="921"/>
      <c r="UDS41" s="921"/>
      <c r="UDT41" s="921"/>
      <c r="UDU41" s="921"/>
      <c r="UDV41" s="921"/>
      <c r="UDW41" s="921"/>
      <c r="UDX41" s="921"/>
      <c r="UDY41" s="921"/>
      <c r="UDZ41" s="921"/>
      <c r="UEA41" s="921"/>
      <c r="UEB41" s="921"/>
      <c r="UEC41" s="921"/>
      <c r="UED41" s="921"/>
      <c r="UEE41" s="921"/>
      <c r="UEF41" s="921"/>
      <c r="UEG41" s="921"/>
      <c r="UEH41" s="921"/>
      <c r="UEI41" s="921"/>
      <c r="UEJ41" s="921"/>
      <c r="UEK41" s="921"/>
      <c r="UEL41" s="921"/>
      <c r="UEM41" s="921"/>
      <c r="UEN41" s="921"/>
      <c r="UEO41" s="921"/>
      <c r="UEP41" s="921"/>
      <c r="UEQ41" s="921"/>
      <c r="UER41" s="921"/>
      <c r="UES41" s="921"/>
      <c r="UET41" s="921"/>
      <c r="UEU41" s="921"/>
      <c r="UEV41" s="921"/>
      <c r="UEW41" s="921"/>
      <c r="UEX41" s="921"/>
      <c r="UEY41" s="921"/>
      <c r="UEZ41" s="921"/>
      <c r="UFA41" s="921"/>
      <c r="UFB41" s="921"/>
      <c r="UFC41" s="921"/>
      <c r="UFD41" s="921"/>
      <c r="UFE41" s="921"/>
      <c r="UFF41" s="921"/>
      <c r="UFG41" s="921"/>
      <c r="UFH41" s="921"/>
      <c r="UFI41" s="921"/>
      <c r="UFJ41" s="921"/>
      <c r="UFK41" s="921"/>
      <c r="UFL41" s="921"/>
      <c r="UFM41" s="921"/>
      <c r="UFN41" s="921"/>
      <c r="UFO41" s="921"/>
      <c r="UFP41" s="921"/>
      <c r="UFQ41" s="921"/>
      <c r="UFR41" s="921"/>
      <c r="UFS41" s="921"/>
      <c r="UFT41" s="921"/>
      <c r="UFU41" s="921"/>
      <c r="UFV41" s="921"/>
      <c r="UFW41" s="921"/>
      <c r="UFX41" s="921"/>
      <c r="UFY41" s="921"/>
      <c r="UFZ41" s="921"/>
      <c r="UGA41" s="921"/>
      <c r="UGB41" s="921"/>
      <c r="UGC41" s="921"/>
      <c r="UGD41" s="921"/>
      <c r="UGE41" s="921"/>
      <c r="UGF41" s="921"/>
      <c r="UGG41" s="921"/>
      <c r="UGH41" s="921"/>
      <c r="UGI41" s="921"/>
      <c r="UGJ41" s="921"/>
      <c r="UGK41" s="921"/>
      <c r="UGL41" s="921"/>
      <c r="UGM41" s="921"/>
      <c r="UGN41" s="921"/>
      <c r="UGO41" s="921"/>
      <c r="UGP41" s="921"/>
      <c r="UGQ41" s="921"/>
      <c r="UGR41" s="921"/>
      <c r="UGS41" s="921"/>
      <c r="UGT41" s="921"/>
      <c r="UGU41" s="921"/>
      <c r="UGV41" s="921"/>
      <c r="UGW41" s="921"/>
      <c r="UGX41" s="921"/>
      <c r="UGY41" s="921"/>
      <c r="UGZ41" s="921"/>
      <c r="UHA41" s="921"/>
      <c r="UHB41" s="921"/>
      <c r="UHC41" s="921"/>
      <c r="UHD41" s="921"/>
      <c r="UHE41" s="921"/>
      <c r="UHF41" s="921"/>
      <c r="UHG41" s="921"/>
      <c r="UHH41" s="921"/>
      <c r="UHI41" s="921"/>
      <c r="UHJ41" s="921"/>
      <c r="UHK41" s="921"/>
      <c r="UHL41" s="921"/>
      <c r="UHM41" s="921"/>
      <c r="UHN41" s="921"/>
      <c r="UHO41" s="921"/>
      <c r="UHP41" s="921"/>
      <c r="UHQ41" s="921"/>
      <c r="UHR41" s="921"/>
      <c r="UHS41" s="921"/>
      <c r="UHT41" s="921"/>
      <c r="UHU41" s="921"/>
      <c r="UHV41" s="921"/>
      <c r="UHW41" s="921"/>
      <c r="UHX41" s="921"/>
      <c r="UHY41" s="921"/>
      <c r="UHZ41" s="921"/>
      <c r="UIA41" s="921"/>
      <c r="UIB41" s="921"/>
      <c r="UIC41" s="921"/>
      <c r="UID41" s="921"/>
      <c r="UIE41" s="921"/>
      <c r="UIF41" s="921"/>
      <c r="UIG41" s="921"/>
      <c r="UIH41" s="921"/>
      <c r="UII41" s="921"/>
      <c r="UIJ41" s="921"/>
      <c r="UIK41" s="921"/>
      <c r="UIL41" s="921"/>
      <c r="UIM41" s="921"/>
      <c r="UIN41" s="921"/>
      <c r="UIO41" s="921"/>
      <c r="UIP41" s="921"/>
      <c r="UIQ41" s="921"/>
      <c r="UIR41" s="921"/>
      <c r="UIS41" s="921"/>
      <c r="UIT41" s="921"/>
      <c r="UIU41" s="921"/>
      <c r="UIV41" s="921"/>
      <c r="UIW41" s="921"/>
      <c r="UIX41" s="921"/>
      <c r="UIY41" s="921"/>
      <c r="UIZ41" s="921"/>
      <c r="UJA41" s="921"/>
      <c r="UJB41" s="921"/>
      <c r="UJC41" s="921"/>
      <c r="UJD41" s="921"/>
      <c r="UJE41" s="921"/>
      <c r="UJF41" s="921"/>
      <c r="UJG41" s="921"/>
      <c r="UJH41" s="921"/>
      <c r="UJI41" s="921"/>
      <c r="UJJ41" s="921"/>
      <c r="UJK41" s="921"/>
      <c r="UJL41" s="921"/>
      <c r="UJM41" s="921"/>
      <c r="UJN41" s="921"/>
      <c r="UJO41" s="921"/>
      <c r="UJP41" s="921"/>
      <c r="UJQ41" s="921"/>
      <c r="UJR41" s="921"/>
      <c r="UJS41" s="921"/>
      <c r="UJT41" s="921"/>
      <c r="UJU41" s="921"/>
      <c r="UJV41" s="921"/>
      <c r="UJW41" s="921"/>
      <c r="UJX41" s="921"/>
      <c r="UJY41" s="921"/>
      <c r="UJZ41" s="921"/>
      <c r="UKA41" s="921"/>
      <c r="UKB41" s="921"/>
      <c r="UKC41" s="921"/>
      <c r="UKD41" s="921"/>
      <c r="UKE41" s="921"/>
      <c r="UKF41" s="921"/>
      <c r="UKG41" s="921"/>
      <c r="UKH41" s="921"/>
      <c r="UKI41" s="921"/>
      <c r="UKJ41" s="921"/>
      <c r="UKK41" s="921"/>
      <c r="UKL41" s="921"/>
      <c r="UKM41" s="921"/>
      <c r="UKN41" s="921"/>
      <c r="UKO41" s="921"/>
      <c r="UKP41" s="921"/>
      <c r="UKQ41" s="921"/>
      <c r="UKR41" s="921"/>
      <c r="UKS41" s="921"/>
      <c r="UKT41" s="921"/>
      <c r="UKU41" s="921"/>
      <c r="UKV41" s="921"/>
      <c r="UKW41" s="921"/>
      <c r="UKX41" s="921"/>
      <c r="UKY41" s="921"/>
      <c r="UKZ41" s="921"/>
      <c r="ULA41" s="921"/>
      <c r="ULB41" s="921"/>
      <c r="ULC41" s="921"/>
      <c r="ULD41" s="921"/>
      <c r="ULE41" s="921"/>
      <c r="ULF41" s="921"/>
      <c r="ULG41" s="921"/>
      <c r="ULH41" s="921"/>
      <c r="ULI41" s="921"/>
      <c r="ULJ41" s="921"/>
      <c r="ULK41" s="921"/>
      <c r="ULL41" s="921"/>
      <c r="ULM41" s="921"/>
      <c r="ULN41" s="921"/>
      <c r="ULO41" s="921"/>
      <c r="ULP41" s="921"/>
      <c r="ULQ41" s="921"/>
      <c r="ULR41" s="921"/>
      <c r="ULS41" s="921"/>
      <c r="ULT41" s="921"/>
      <c r="ULU41" s="921"/>
      <c r="ULV41" s="921"/>
      <c r="ULW41" s="921"/>
      <c r="ULX41" s="921"/>
      <c r="ULY41" s="921"/>
      <c r="ULZ41" s="921"/>
      <c r="UMA41" s="921"/>
      <c r="UMB41" s="921"/>
      <c r="UMC41" s="921"/>
      <c r="UMD41" s="921"/>
      <c r="UME41" s="921"/>
      <c r="UMF41" s="921"/>
      <c r="UMG41" s="921"/>
      <c r="UMH41" s="921"/>
      <c r="UMI41" s="921"/>
      <c r="UMJ41" s="921"/>
      <c r="UMK41" s="921"/>
      <c r="UML41" s="921"/>
      <c r="UMM41" s="921"/>
      <c r="UMN41" s="921"/>
      <c r="UMO41" s="921"/>
      <c r="UMP41" s="921"/>
      <c r="UMQ41" s="921"/>
      <c r="UMR41" s="921"/>
      <c r="UMS41" s="921"/>
      <c r="UMT41" s="921"/>
      <c r="UMU41" s="921"/>
      <c r="UMV41" s="921"/>
      <c r="UMW41" s="921"/>
      <c r="UMX41" s="921"/>
      <c r="UMY41" s="921"/>
      <c r="UMZ41" s="921"/>
      <c r="UNA41" s="921"/>
      <c r="UNB41" s="921"/>
      <c r="UNC41" s="921"/>
      <c r="UND41" s="921"/>
      <c r="UNE41" s="921"/>
      <c r="UNF41" s="921"/>
      <c r="UNG41" s="921"/>
      <c r="UNH41" s="921"/>
      <c r="UNI41" s="921"/>
      <c r="UNJ41" s="921"/>
      <c r="UNK41" s="921"/>
      <c r="UNL41" s="921"/>
      <c r="UNM41" s="921"/>
      <c r="UNN41" s="921"/>
      <c r="UNO41" s="921"/>
      <c r="UNP41" s="921"/>
      <c r="UNQ41" s="921"/>
      <c r="UNR41" s="921"/>
      <c r="UNS41" s="921"/>
      <c r="UNT41" s="921"/>
      <c r="UNU41" s="921"/>
      <c r="UNV41" s="921"/>
      <c r="UNW41" s="921"/>
      <c r="UNX41" s="921"/>
      <c r="UNY41" s="921"/>
      <c r="UNZ41" s="921"/>
      <c r="UOA41" s="921"/>
      <c r="UOB41" s="921"/>
      <c r="UOC41" s="921"/>
      <c r="UOD41" s="921"/>
      <c r="UOE41" s="921"/>
      <c r="UOF41" s="921"/>
      <c r="UOG41" s="921"/>
      <c r="UOH41" s="921"/>
      <c r="UOI41" s="921"/>
      <c r="UOJ41" s="921"/>
      <c r="UOK41" s="921"/>
      <c r="UOL41" s="921"/>
      <c r="UOM41" s="921"/>
      <c r="UON41" s="921"/>
      <c r="UOO41" s="921"/>
      <c r="UOP41" s="921"/>
      <c r="UOQ41" s="921"/>
      <c r="UOR41" s="921"/>
      <c r="UOS41" s="921"/>
      <c r="UOT41" s="921"/>
      <c r="UOU41" s="921"/>
      <c r="UOV41" s="921"/>
      <c r="UOW41" s="921"/>
      <c r="UOX41" s="921"/>
      <c r="UOY41" s="921"/>
      <c r="UOZ41" s="921"/>
      <c r="UPA41" s="921"/>
      <c r="UPB41" s="921"/>
      <c r="UPC41" s="921"/>
      <c r="UPD41" s="921"/>
      <c r="UPE41" s="921"/>
      <c r="UPF41" s="921"/>
      <c r="UPG41" s="921"/>
      <c r="UPH41" s="921"/>
      <c r="UPI41" s="921"/>
      <c r="UPJ41" s="921"/>
      <c r="UPK41" s="921"/>
      <c r="UPL41" s="921"/>
      <c r="UPM41" s="921"/>
      <c r="UPN41" s="921"/>
      <c r="UPO41" s="921"/>
      <c r="UPP41" s="921"/>
      <c r="UPQ41" s="921"/>
      <c r="UPR41" s="921"/>
      <c r="UPS41" s="921"/>
      <c r="UPT41" s="921"/>
      <c r="UPU41" s="921"/>
      <c r="UPV41" s="921"/>
      <c r="UPW41" s="921"/>
      <c r="UPX41" s="921"/>
      <c r="UPY41" s="921"/>
      <c r="UPZ41" s="921"/>
      <c r="UQA41" s="921"/>
      <c r="UQB41" s="921"/>
      <c r="UQC41" s="921"/>
      <c r="UQD41" s="921"/>
      <c r="UQE41" s="921"/>
      <c r="UQF41" s="921"/>
      <c r="UQG41" s="921"/>
      <c r="UQH41" s="921"/>
      <c r="UQI41" s="921"/>
      <c r="UQJ41" s="921"/>
      <c r="UQK41" s="921"/>
      <c r="UQL41" s="921"/>
      <c r="UQM41" s="921"/>
      <c r="UQN41" s="921"/>
      <c r="UQO41" s="921"/>
      <c r="UQP41" s="921"/>
      <c r="UQQ41" s="921"/>
      <c r="UQR41" s="921"/>
      <c r="UQS41" s="921"/>
      <c r="UQT41" s="921"/>
      <c r="UQU41" s="921"/>
      <c r="UQV41" s="921"/>
      <c r="UQW41" s="921"/>
      <c r="UQX41" s="921"/>
      <c r="UQY41" s="921"/>
      <c r="UQZ41" s="921"/>
      <c r="URA41" s="921"/>
      <c r="URB41" s="921"/>
      <c r="URC41" s="921"/>
      <c r="URD41" s="921"/>
      <c r="URE41" s="921"/>
      <c r="URF41" s="921"/>
      <c r="URG41" s="921"/>
      <c r="URH41" s="921"/>
      <c r="URI41" s="921"/>
      <c r="URJ41" s="921"/>
      <c r="URK41" s="921"/>
      <c r="URL41" s="921"/>
      <c r="URM41" s="921"/>
      <c r="URN41" s="921"/>
      <c r="URO41" s="921"/>
      <c r="URP41" s="921"/>
      <c r="URQ41" s="921"/>
      <c r="URR41" s="921"/>
      <c r="URS41" s="921"/>
      <c r="URT41" s="921"/>
      <c r="URU41" s="921"/>
      <c r="URV41" s="921"/>
      <c r="URW41" s="921"/>
      <c r="URX41" s="921"/>
      <c r="URY41" s="921"/>
      <c r="URZ41" s="921"/>
      <c r="USA41" s="921"/>
      <c r="USB41" s="921"/>
      <c r="USC41" s="921"/>
      <c r="USD41" s="921"/>
      <c r="USE41" s="921"/>
      <c r="USF41" s="921"/>
      <c r="USG41" s="921"/>
      <c r="USH41" s="921"/>
      <c r="USI41" s="921"/>
      <c r="USJ41" s="921"/>
      <c r="USK41" s="921"/>
      <c r="USL41" s="921"/>
      <c r="USM41" s="921"/>
      <c r="USN41" s="921"/>
      <c r="USO41" s="921"/>
      <c r="USP41" s="921"/>
      <c r="USQ41" s="921"/>
      <c r="USR41" s="921"/>
      <c r="USS41" s="921"/>
      <c r="UST41" s="921"/>
      <c r="USU41" s="921"/>
      <c r="USV41" s="921"/>
      <c r="USW41" s="921"/>
      <c r="USX41" s="921"/>
      <c r="USY41" s="921"/>
      <c r="USZ41" s="921"/>
      <c r="UTA41" s="921"/>
      <c r="UTB41" s="921"/>
      <c r="UTC41" s="921"/>
      <c r="UTD41" s="921"/>
      <c r="UTE41" s="921"/>
      <c r="UTF41" s="921"/>
      <c r="UTG41" s="921"/>
      <c r="UTH41" s="921"/>
      <c r="UTI41" s="921"/>
      <c r="UTJ41" s="921"/>
      <c r="UTK41" s="921"/>
      <c r="UTL41" s="921"/>
      <c r="UTM41" s="921"/>
      <c r="UTN41" s="921"/>
      <c r="UTO41" s="921"/>
      <c r="UTP41" s="921"/>
      <c r="UTQ41" s="921"/>
      <c r="UTR41" s="921"/>
      <c r="UTS41" s="921"/>
      <c r="UTT41" s="921"/>
      <c r="UTU41" s="921"/>
      <c r="UTV41" s="921"/>
      <c r="UTW41" s="921"/>
      <c r="UTX41" s="921"/>
      <c r="UTY41" s="921"/>
      <c r="UTZ41" s="921"/>
      <c r="UUA41" s="921"/>
      <c r="UUB41" s="921"/>
      <c r="UUC41" s="921"/>
      <c r="UUD41" s="921"/>
      <c r="UUE41" s="921"/>
      <c r="UUF41" s="921"/>
      <c r="UUG41" s="921"/>
      <c r="UUH41" s="921"/>
      <c r="UUI41" s="921"/>
      <c r="UUJ41" s="921"/>
      <c r="UUK41" s="921"/>
      <c r="UUL41" s="921"/>
      <c r="UUM41" s="921"/>
      <c r="UUN41" s="921"/>
      <c r="UUO41" s="921"/>
      <c r="UUP41" s="921"/>
      <c r="UUQ41" s="921"/>
      <c r="UUR41" s="921"/>
      <c r="UUS41" s="921"/>
      <c r="UUT41" s="921"/>
      <c r="UUU41" s="921"/>
      <c r="UUV41" s="921"/>
      <c r="UUW41" s="921"/>
      <c r="UUX41" s="921"/>
      <c r="UUY41" s="921"/>
      <c r="UUZ41" s="921"/>
      <c r="UVA41" s="921"/>
      <c r="UVB41" s="921"/>
      <c r="UVC41" s="921"/>
      <c r="UVD41" s="921"/>
      <c r="UVE41" s="921"/>
      <c r="UVF41" s="921"/>
      <c r="UVG41" s="921"/>
      <c r="UVH41" s="921"/>
      <c r="UVI41" s="921"/>
      <c r="UVJ41" s="921"/>
      <c r="UVK41" s="921"/>
      <c r="UVL41" s="921"/>
      <c r="UVM41" s="921"/>
      <c r="UVN41" s="921"/>
      <c r="UVO41" s="921"/>
      <c r="UVP41" s="921"/>
      <c r="UVQ41" s="921"/>
      <c r="UVR41" s="921"/>
      <c r="UVS41" s="921"/>
      <c r="UVT41" s="921"/>
      <c r="UVU41" s="921"/>
      <c r="UVV41" s="921"/>
      <c r="UVW41" s="921"/>
      <c r="UVX41" s="921"/>
      <c r="UVY41" s="921"/>
      <c r="UVZ41" s="921"/>
      <c r="UWA41" s="921"/>
      <c r="UWB41" s="921"/>
      <c r="UWC41" s="921"/>
      <c r="UWD41" s="921"/>
      <c r="UWE41" s="921"/>
      <c r="UWF41" s="921"/>
      <c r="UWG41" s="921"/>
      <c r="UWH41" s="921"/>
      <c r="UWI41" s="921"/>
      <c r="UWJ41" s="921"/>
      <c r="UWK41" s="921"/>
      <c r="UWL41" s="921"/>
      <c r="UWM41" s="921"/>
      <c r="UWN41" s="921"/>
      <c r="UWO41" s="921"/>
      <c r="UWP41" s="921"/>
      <c r="UWQ41" s="921"/>
      <c r="UWR41" s="921"/>
      <c r="UWS41" s="921"/>
      <c r="UWT41" s="921"/>
      <c r="UWU41" s="921"/>
      <c r="UWV41" s="921"/>
      <c r="UWW41" s="921"/>
      <c r="UWX41" s="921"/>
      <c r="UWY41" s="921"/>
      <c r="UWZ41" s="921"/>
      <c r="UXA41" s="921"/>
      <c r="UXB41" s="921"/>
      <c r="UXC41" s="921"/>
      <c r="UXD41" s="921"/>
      <c r="UXE41" s="921"/>
      <c r="UXF41" s="921"/>
      <c r="UXG41" s="921"/>
      <c r="UXH41" s="921"/>
      <c r="UXI41" s="921"/>
      <c r="UXJ41" s="921"/>
      <c r="UXK41" s="921"/>
      <c r="UXL41" s="921"/>
      <c r="UXM41" s="921"/>
      <c r="UXN41" s="921"/>
      <c r="UXO41" s="921"/>
      <c r="UXP41" s="921"/>
      <c r="UXQ41" s="921"/>
      <c r="UXR41" s="921"/>
      <c r="UXS41" s="921"/>
      <c r="UXT41" s="921"/>
      <c r="UXU41" s="921"/>
      <c r="UXV41" s="921"/>
      <c r="UXW41" s="921"/>
      <c r="UXX41" s="921"/>
      <c r="UXY41" s="921"/>
      <c r="UXZ41" s="921"/>
      <c r="UYA41" s="921"/>
      <c r="UYB41" s="921"/>
      <c r="UYC41" s="921"/>
      <c r="UYD41" s="921"/>
      <c r="UYE41" s="921"/>
      <c r="UYF41" s="921"/>
      <c r="UYG41" s="921"/>
      <c r="UYH41" s="921"/>
      <c r="UYI41" s="921"/>
      <c r="UYJ41" s="921"/>
      <c r="UYK41" s="921"/>
      <c r="UYL41" s="921"/>
      <c r="UYM41" s="921"/>
      <c r="UYN41" s="921"/>
      <c r="UYO41" s="921"/>
      <c r="UYP41" s="921"/>
      <c r="UYQ41" s="921"/>
      <c r="UYR41" s="921"/>
      <c r="UYS41" s="921"/>
      <c r="UYT41" s="921"/>
      <c r="UYU41" s="921"/>
      <c r="UYV41" s="921"/>
      <c r="UYW41" s="921"/>
      <c r="UYX41" s="921"/>
      <c r="UYY41" s="921"/>
      <c r="UYZ41" s="921"/>
      <c r="UZA41" s="921"/>
      <c r="UZB41" s="921"/>
      <c r="UZC41" s="921"/>
      <c r="UZD41" s="921"/>
      <c r="UZE41" s="921"/>
      <c r="UZF41" s="921"/>
      <c r="UZG41" s="921"/>
      <c r="UZH41" s="921"/>
      <c r="UZI41" s="921"/>
      <c r="UZJ41" s="921"/>
      <c r="UZK41" s="921"/>
      <c r="UZL41" s="921"/>
      <c r="UZM41" s="921"/>
      <c r="UZN41" s="921"/>
      <c r="UZO41" s="921"/>
      <c r="UZP41" s="921"/>
      <c r="UZQ41" s="921"/>
      <c r="UZR41" s="921"/>
      <c r="UZS41" s="921"/>
      <c r="UZT41" s="921"/>
      <c r="UZU41" s="921"/>
      <c r="UZV41" s="921"/>
      <c r="UZW41" s="921"/>
      <c r="UZX41" s="921"/>
      <c r="UZY41" s="921"/>
      <c r="UZZ41" s="921"/>
      <c r="VAA41" s="921"/>
      <c r="VAB41" s="921"/>
      <c r="VAC41" s="921"/>
      <c r="VAD41" s="921"/>
      <c r="VAE41" s="921"/>
      <c r="VAF41" s="921"/>
      <c r="VAG41" s="921"/>
      <c r="VAH41" s="921"/>
      <c r="VAI41" s="921"/>
      <c r="VAJ41" s="921"/>
      <c r="VAK41" s="921"/>
      <c r="VAL41" s="921"/>
      <c r="VAM41" s="921"/>
      <c r="VAN41" s="921"/>
      <c r="VAO41" s="921"/>
      <c r="VAP41" s="921"/>
      <c r="VAQ41" s="921"/>
      <c r="VAR41" s="921"/>
      <c r="VAS41" s="921"/>
      <c r="VAT41" s="921"/>
      <c r="VAU41" s="921"/>
      <c r="VAV41" s="921"/>
      <c r="VAW41" s="921"/>
      <c r="VAX41" s="921"/>
      <c r="VAY41" s="921"/>
      <c r="VAZ41" s="921"/>
      <c r="VBA41" s="921"/>
      <c r="VBB41" s="921"/>
      <c r="VBC41" s="921"/>
      <c r="VBD41" s="921"/>
      <c r="VBE41" s="921"/>
      <c r="VBF41" s="921"/>
      <c r="VBG41" s="921"/>
      <c r="VBH41" s="921"/>
      <c r="VBI41" s="921"/>
      <c r="VBJ41" s="921"/>
      <c r="VBK41" s="921"/>
      <c r="VBL41" s="921"/>
      <c r="VBM41" s="921"/>
      <c r="VBN41" s="921"/>
      <c r="VBO41" s="921"/>
      <c r="VBP41" s="921"/>
      <c r="VBQ41" s="921"/>
      <c r="VBR41" s="921"/>
      <c r="VBS41" s="921"/>
      <c r="VBT41" s="921"/>
      <c r="VBU41" s="921"/>
      <c r="VBV41" s="921"/>
      <c r="VBW41" s="921"/>
      <c r="VBX41" s="921"/>
      <c r="VBY41" s="921"/>
      <c r="VBZ41" s="921"/>
      <c r="VCA41" s="921"/>
      <c r="VCB41" s="921"/>
      <c r="VCC41" s="921"/>
      <c r="VCD41" s="921"/>
      <c r="VCE41" s="921"/>
      <c r="VCF41" s="921"/>
      <c r="VCG41" s="921"/>
      <c r="VCH41" s="921"/>
      <c r="VCI41" s="921"/>
      <c r="VCJ41" s="921"/>
      <c r="VCK41" s="921"/>
      <c r="VCL41" s="921"/>
      <c r="VCM41" s="921"/>
      <c r="VCN41" s="921"/>
      <c r="VCO41" s="921"/>
      <c r="VCP41" s="921"/>
      <c r="VCQ41" s="921"/>
      <c r="VCR41" s="921"/>
      <c r="VCS41" s="921"/>
      <c r="VCT41" s="921"/>
      <c r="VCU41" s="921"/>
      <c r="VCV41" s="921"/>
      <c r="VCW41" s="921"/>
      <c r="VCX41" s="921"/>
      <c r="VCY41" s="921"/>
      <c r="VCZ41" s="921"/>
      <c r="VDA41" s="921"/>
      <c r="VDB41" s="921"/>
      <c r="VDC41" s="921"/>
      <c r="VDD41" s="921"/>
      <c r="VDE41" s="921"/>
      <c r="VDF41" s="921"/>
      <c r="VDG41" s="921"/>
      <c r="VDH41" s="921"/>
      <c r="VDI41" s="921"/>
      <c r="VDJ41" s="921"/>
      <c r="VDK41" s="921"/>
      <c r="VDL41" s="921"/>
      <c r="VDM41" s="921"/>
      <c r="VDN41" s="921"/>
      <c r="VDO41" s="921"/>
      <c r="VDP41" s="921"/>
      <c r="VDQ41" s="921"/>
      <c r="VDR41" s="921"/>
      <c r="VDS41" s="921"/>
      <c r="VDT41" s="921"/>
      <c r="VDU41" s="921"/>
      <c r="VDV41" s="921"/>
      <c r="VDW41" s="921"/>
      <c r="VDX41" s="921"/>
      <c r="VDY41" s="921"/>
      <c r="VDZ41" s="921"/>
      <c r="VEA41" s="921"/>
      <c r="VEB41" s="921"/>
      <c r="VEC41" s="921"/>
      <c r="VED41" s="921"/>
      <c r="VEE41" s="921"/>
      <c r="VEF41" s="921"/>
      <c r="VEG41" s="921"/>
      <c r="VEH41" s="921"/>
      <c r="VEI41" s="921"/>
      <c r="VEJ41" s="921"/>
      <c r="VEK41" s="921"/>
      <c r="VEL41" s="921"/>
      <c r="VEM41" s="921"/>
      <c r="VEN41" s="921"/>
      <c r="VEO41" s="921"/>
      <c r="VEP41" s="921"/>
      <c r="VEQ41" s="921"/>
      <c r="VER41" s="921"/>
      <c r="VES41" s="921"/>
      <c r="VET41" s="921"/>
      <c r="VEU41" s="921"/>
      <c r="VEV41" s="921"/>
      <c r="VEW41" s="921"/>
      <c r="VEX41" s="921"/>
      <c r="VEY41" s="921"/>
      <c r="VEZ41" s="921"/>
      <c r="VFA41" s="921"/>
      <c r="VFB41" s="921"/>
      <c r="VFC41" s="921"/>
      <c r="VFD41" s="921"/>
      <c r="VFE41" s="921"/>
      <c r="VFF41" s="921"/>
      <c r="VFG41" s="921"/>
      <c r="VFH41" s="921"/>
      <c r="VFI41" s="921"/>
      <c r="VFJ41" s="921"/>
      <c r="VFK41" s="921"/>
      <c r="VFL41" s="921"/>
      <c r="VFM41" s="921"/>
      <c r="VFN41" s="921"/>
      <c r="VFO41" s="921"/>
      <c r="VFP41" s="921"/>
      <c r="VFQ41" s="921"/>
      <c r="VFR41" s="921"/>
      <c r="VFS41" s="921"/>
      <c r="VFT41" s="921"/>
      <c r="VFU41" s="921"/>
      <c r="VFV41" s="921"/>
      <c r="VFW41" s="921"/>
      <c r="VFX41" s="921"/>
      <c r="VFY41" s="921"/>
      <c r="VFZ41" s="921"/>
      <c r="VGA41" s="921"/>
      <c r="VGB41" s="921"/>
      <c r="VGC41" s="921"/>
      <c r="VGD41" s="921"/>
      <c r="VGE41" s="921"/>
      <c r="VGF41" s="921"/>
      <c r="VGG41" s="921"/>
      <c r="VGH41" s="921"/>
      <c r="VGI41" s="921"/>
      <c r="VGJ41" s="921"/>
      <c r="VGK41" s="921"/>
      <c r="VGL41" s="921"/>
      <c r="VGM41" s="921"/>
      <c r="VGN41" s="921"/>
      <c r="VGO41" s="921"/>
      <c r="VGP41" s="921"/>
      <c r="VGQ41" s="921"/>
      <c r="VGR41" s="921"/>
      <c r="VGS41" s="921"/>
      <c r="VGT41" s="921"/>
      <c r="VGU41" s="921"/>
      <c r="VGV41" s="921"/>
      <c r="VGW41" s="921"/>
      <c r="VGX41" s="921"/>
      <c r="VGY41" s="921"/>
      <c r="VGZ41" s="921"/>
      <c r="VHA41" s="921"/>
      <c r="VHB41" s="921"/>
      <c r="VHC41" s="921"/>
      <c r="VHD41" s="921"/>
      <c r="VHE41" s="921"/>
      <c r="VHF41" s="921"/>
      <c r="VHG41" s="921"/>
      <c r="VHH41" s="921"/>
      <c r="VHI41" s="921"/>
      <c r="VHJ41" s="921"/>
      <c r="VHK41" s="921"/>
      <c r="VHL41" s="921"/>
      <c r="VHM41" s="921"/>
      <c r="VHN41" s="921"/>
      <c r="VHO41" s="921"/>
      <c r="VHP41" s="921"/>
      <c r="VHQ41" s="921"/>
      <c r="VHR41" s="921"/>
      <c r="VHS41" s="921"/>
      <c r="VHT41" s="921"/>
      <c r="VHU41" s="921"/>
      <c r="VHV41" s="921"/>
      <c r="VHW41" s="921"/>
      <c r="VHX41" s="921"/>
      <c r="VHY41" s="921"/>
      <c r="VHZ41" s="921"/>
      <c r="VIA41" s="921"/>
      <c r="VIB41" s="921"/>
      <c r="VIC41" s="921"/>
      <c r="VID41" s="921"/>
      <c r="VIE41" s="921"/>
      <c r="VIF41" s="921"/>
      <c r="VIG41" s="921"/>
      <c r="VIH41" s="921"/>
      <c r="VII41" s="921"/>
      <c r="VIJ41" s="921"/>
      <c r="VIK41" s="921"/>
      <c r="VIL41" s="921"/>
      <c r="VIM41" s="921"/>
      <c r="VIN41" s="921"/>
      <c r="VIO41" s="921"/>
      <c r="VIP41" s="921"/>
      <c r="VIQ41" s="921"/>
      <c r="VIR41" s="921"/>
      <c r="VIS41" s="921"/>
      <c r="VIT41" s="921"/>
      <c r="VIU41" s="921"/>
      <c r="VIV41" s="921"/>
      <c r="VIW41" s="921"/>
      <c r="VIX41" s="921"/>
      <c r="VIY41" s="921"/>
      <c r="VIZ41" s="921"/>
      <c r="VJA41" s="921"/>
      <c r="VJB41" s="921"/>
      <c r="VJC41" s="921"/>
      <c r="VJD41" s="921"/>
      <c r="VJE41" s="921"/>
      <c r="VJF41" s="921"/>
      <c r="VJG41" s="921"/>
      <c r="VJH41" s="921"/>
      <c r="VJI41" s="921"/>
      <c r="VJJ41" s="921"/>
      <c r="VJK41" s="921"/>
      <c r="VJL41" s="921"/>
      <c r="VJM41" s="921"/>
      <c r="VJN41" s="921"/>
      <c r="VJO41" s="921"/>
      <c r="VJP41" s="921"/>
      <c r="VJQ41" s="921"/>
      <c r="VJR41" s="921"/>
      <c r="VJS41" s="921"/>
      <c r="VJT41" s="921"/>
      <c r="VJU41" s="921"/>
      <c r="VJV41" s="921"/>
      <c r="VJW41" s="921"/>
      <c r="VJX41" s="921"/>
      <c r="VJY41" s="921"/>
      <c r="VJZ41" s="921"/>
      <c r="VKA41" s="921"/>
      <c r="VKB41" s="921"/>
      <c r="VKC41" s="921"/>
      <c r="VKD41" s="921"/>
      <c r="VKE41" s="921"/>
      <c r="VKF41" s="921"/>
      <c r="VKG41" s="921"/>
      <c r="VKH41" s="921"/>
      <c r="VKI41" s="921"/>
      <c r="VKJ41" s="921"/>
      <c r="VKK41" s="921"/>
      <c r="VKL41" s="921"/>
      <c r="VKM41" s="921"/>
      <c r="VKN41" s="921"/>
      <c r="VKO41" s="921"/>
      <c r="VKP41" s="921"/>
      <c r="VKQ41" s="921"/>
      <c r="VKR41" s="921"/>
      <c r="VKS41" s="921"/>
      <c r="VKT41" s="921"/>
      <c r="VKU41" s="921"/>
      <c r="VKV41" s="921"/>
      <c r="VKW41" s="921"/>
      <c r="VKX41" s="921"/>
      <c r="VKY41" s="921"/>
      <c r="VKZ41" s="921"/>
      <c r="VLA41" s="921"/>
      <c r="VLB41" s="921"/>
      <c r="VLC41" s="921"/>
      <c r="VLD41" s="921"/>
      <c r="VLE41" s="921"/>
      <c r="VLF41" s="921"/>
      <c r="VLG41" s="921"/>
      <c r="VLH41" s="921"/>
      <c r="VLI41" s="921"/>
      <c r="VLJ41" s="921"/>
      <c r="VLK41" s="921"/>
      <c r="VLL41" s="921"/>
      <c r="VLM41" s="921"/>
      <c r="VLN41" s="921"/>
      <c r="VLO41" s="921"/>
      <c r="VLP41" s="921"/>
      <c r="VLQ41" s="921"/>
      <c r="VLR41" s="921"/>
      <c r="VLS41" s="921"/>
      <c r="VLT41" s="921"/>
      <c r="VLU41" s="921"/>
      <c r="VLV41" s="921"/>
      <c r="VLW41" s="921"/>
      <c r="VLX41" s="921"/>
      <c r="VLY41" s="921"/>
      <c r="VLZ41" s="921"/>
      <c r="VMA41" s="921"/>
      <c r="VMB41" s="921"/>
      <c r="VMC41" s="921"/>
      <c r="VMD41" s="921"/>
      <c r="VME41" s="921"/>
      <c r="VMF41" s="921"/>
      <c r="VMG41" s="921"/>
      <c r="VMH41" s="921"/>
      <c r="VMI41" s="921"/>
      <c r="VMJ41" s="921"/>
      <c r="VMK41" s="921"/>
      <c r="VML41" s="921"/>
      <c r="VMM41" s="921"/>
      <c r="VMN41" s="921"/>
      <c r="VMO41" s="921"/>
      <c r="VMP41" s="921"/>
      <c r="VMQ41" s="921"/>
      <c r="VMR41" s="921"/>
      <c r="VMS41" s="921"/>
      <c r="VMT41" s="921"/>
      <c r="VMU41" s="921"/>
      <c r="VMV41" s="921"/>
      <c r="VMW41" s="921"/>
      <c r="VMX41" s="921"/>
      <c r="VMY41" s="921"/>
      <c r="VMZ41" s="921"/>
      <c r="VNA41" s="921"/>
      <c r="VNB41" s="921"/>
      <c r="VNC41" s="921"/>
      <c r="VND41" s="921"/>
      <c r="VNE41" s="921"/>
      <c r="VNF41" s="921"/>
      <c r="VNG41" s="921"/>
      <c r="VNH41" s="921"/>
      <c r="VNI41" s="921"/>
      <c r="VNJ41" s="921"/>
      <c r="VNK41" s="921"/>
      <c r="VNL41" s="921"/>
      <c r="VNM41" s="921"/>
      <c r="VNN41" s="921"/>
      <c r="VNO41" s="921"/>
      <c r="VNP41" s="921"/>
      <c r="VNQ41" s="921"/>
      <c r="VNR41" s="921"/>
      <c r="VNS41" s="921"/>
      <c r="VNT41" s="921"/>
      <c r="VNU41" s="921"/>
      <c r="VNV41" s="921"/>
      <c r="VNW41" s="921"/>
      <c r="VNX41" s="921"/>
      <c r="VNY41" s="921"/>
      <c r="VNZ41" s="921"/>
      <c r="VOA41" s="921"/>
      <c r="VOB41" s="921"/>
      <c r="VOC41" s="921"/>
      <c r="VOD41" s="921"/>
      <c r="VOE41" s="921"/>
      <c r="VOF41" s="921"/>
      <c r="VOG41" s="921"/>
      <c r="VOH41" s="921"/>
      <c r="VOI41" s="921"/>
      <c r="VOJ41" s="921"/>
      <c r="VOK41" s="921"/>
      <c r="VOL41" s="921"/>
      <c r="VOM41" s="921"/>
      <c r="VON41" s="921"/>
      <c r="VOO41" s="921"/>
      <c r="VOP41" s="921"/>
      <c r="VOQ41" s="921"/>
      <c r="VOR41" s="921"/>
      <c r="VOS41" s="921"/>
      <c r="VOT41" s="921"/>
      <c r="VOU41" s="921"/>
      <c r="VOV41" s="921"/>
      <c r="VOW41" s="921"/>
      <c r="VOX41" s="921"/>
      <c r="VOY41" s="921"/>
      <c r="VOZ41" s="921"/>
      <c r="VPA41" s="921"/>
      <c r="VPB41" s="921"/>
      <c r="VPC41" s="921"/>
      <c r="VPD41" s="921"/>
      <c r="VPE41" s="921"/>
      <c r="VPF41" s="921"/>
      <c r="VPG41" s="921"/>
      <c r="VPH41" s="921"/>
      <c r="VPI41" s="921"/>
      <c r="VPJ41" s="921"/>
      <c r="VPK41" s="921"/>
      <c r="VPL41" s="921"/>
      <c r="VPM41" s="921"/>
      <c r="VPN41" s="921"/>
      <c r="VPO41" s="921"/>
      <c r="VPP41" s="921"/>
      <c r="VPQ41" s="921"/>
      <c r="VPR41" s="921"/>
      <c r="VPS41" s="921"/>
      <c r="VPT41" s="921"/>
      <c r="VPU41" s="921"/>
      <c r="VPV41" s="921"/>
      <c r="VPW41" s="921"/>
      <c r="VPX41" s="921"/>
      <c r="VPY41" s="921"/>
      <c r="VPZ41" s="921"/>
      <c r="VQA41" s="921"/>
      <c r="VQB41" s="921"/>
      <c r="VQC41" s="921"/>
      <c r="VQD41" s="921"/>
      <c r="VQE41" s="921"/>
      <c r="VQF41" s="921"/>
      <c r="VQG41" s="921"/>
      <c r="VQH41" s="921"/>
      <c r="VQI41" s="921"/>
      <c r="VQJ41" s="921"/>
      <c r="VQK41" s="921"/>
      <c r="VQL41" s="921"/>
      <c r="VQM41" s="921"/>
      <c r="VQN41" s="921"/>
      <c r="VQO41" s="921"/>
      <c r="VQP41" s="921"/>
      <c r="VQQ41" s="921"/>
      <c r="VQR41" s="921"/>
      <c r="VQS41" s="921"/>
      <c r="VQT41" s="921"/>
      <c r="VQU41" s="921"/>
      <c r="VQV41" s="921"/>
      <c r="VQW41" s="921"/>
      <c r="VQX41" s="921"/>
      <c r="VQY41" s="921"/>
      <c r="VQZ41" s="921"/>
      <c r="VRA41" s="921"/>
      <c r="VRB41" s="921"/>
      <c r="VRC41" s="921"/>
      <c r="VRD41" s="921"/>
      <c r="VRE41" s="921"/>
      <c r="VRF41" s="921"/>
      <c r="VRG41" s="921"/>
      <c r="VRH41" s="921"/>
      <c r="VRI41" s="921"/>
      <c r="VRJ41" s="921"/>
      <c r="VRK41" s="921"/>
      <c r="VRL41" s="921"/>
      <c r="VRM41" s="921"/>
      <c r="VRN41" s="921"/>
      <c r="VRO41" s="921"/>
      <c r="VRP41" s="921"/>
      <c r="VRQ41" s="921"/>
      <c r="VRR41" s="921"/>
      <c r="VRS41" s="921"/>
      <c r="VRT41" s="921"/>
      <c r="VRU41" s="921"/>
      <c r="VRV41" s="921"/>
      <c r="VRW41" s="921"/>
      <c r="VRX41" s="921"/>
      <c r="VRY41" s="921"/>
      <c r="VRZ41" s="921"/>
      <c r="VSA41" s="921"/>
      <c r="VSB41" s="921"/>
      <c r="VSC41" s="921"/>
      <c r="VSD41" s="921"/>
      <c r="VSE41" s="921"/>
      <c r="VSF41" s="921"/>
      <c r="VSG41" s="921"/>
      <c r="VSH41" s="921"/>
      <c r="VSI41" s="921"/>
      <c r="VSJ41" s="921"/>
      <c r="VSK41" s="921"/>
      <c r="VSL41" s="921"/>
      <c r="VSM41" s="921"/>
      <c r="VSN41" s="921"/>
      <c r="VSO41" s="921"/>
      <c r="VSP41" s="921"/>
      <c r="VSQ41" s="921"/>
      <c r="VSR41" s="921"/>
      <c r="VSS41" s="921"/>
      <c r="VST41" s="921"/>
      <c r="VSU41" s="921"/>
      <c r="VSV41" s="921"/>
      <c r="VSW41" s="921"/>
      <c r="VSX41" s="921"/>
      <c r="VSY41" s="921"/>
      <c r="VSZ41" s="921"/>
      <c r="VTA41" s="921"/>
      <c r="VTB41" s="921"/>
      <c r="VTC41" s="921"/>
      <c r="VTD41" s="921"/>
      <c r="VTE41" s="921"/>
      <c r="VTF41" s="921"/>
      <c r="VTG41" s="921"/>
      <c r="VTH41" s="921"/>
      <c r="VTI41" s="921"/>
      <c r="VTJ41" s="921"/>
      <c r="VTK41" s="921"/>
      <c r="VTL41" s="921"/>
      <c r="VTM41" s="921"/>
      <c r="VTN41" s="921"/>
      <c r="VTO41" s="921"/>
      <c r="VTP41" s="921"/>
      <c r="VTQ41" s="921"/>
      <c r="VTR41" s="921"/>
      <c r="VTS41" s="921"/>
      <c r="VTT41" s="921"/>
      <c r="VTU41" s="921"/>
      <c r="VTV41" s="921"/>
      <c r="VTW41" s="921"/>
      <c r="VTX41" s="921"/>
      <c r="VTY41" s="921"/>
      <c r="VTZ41" s="921"/>
      <c r="VUA41" s="921"/>
      <c r="VUB41" s="921"/>
      <c r="VUC41" s="921"/>
      <c r="VUD41" s="921"/>
      <c r="VUE41" s="921"/>
      <c r="VUF41" s="921"/>
      <c r="VUG41" s="921"/>
      <c r="VUH41" s="921"/>
      <c r="VUI41" s="921"/>
      <c r="VUJ41" s="921"/>
      <c r="VUK41" s="921"/>
      <c r="VUL41" s="921"/>
      <c r="VUM41" s="921"/>
      <c r="VUN41" s="921"/>
      <c r="VUO41" s="921"/>
      <c r="VUP41" s="921"/>
      <c r="VUQ41" s="921"/>
      <c r="VUR41" s="921"/>
      <c r="VUS41" s="921"/>
      <c r="VUT41" s="921"/>
      <c r="VUU41" s="921"/>
      <c r="VUV41" s="921"/>
      <c r="VUW41" s="921"/>
      <c r="VUX41" s="921"/>
      <c r="VUY41" s="921"/>
      <c r="VUZ41" s="921"/>
      <c r="VVA41" s="921"/>
      <c r="VVB41" s="921"/>
      <c r="VVC41" s="921"/>
      <c r="VVD41" s="921"/>
      <c r="VVE41" s="921"/>
      <c r="VVF41" s="921"/>
      <c r="VVG41" s="921"/>
      <c r="VVH41" s="921"/>
      <c r="VVI41" s="921"/>
      <c r="VVJ41" s="921"/>
      <c r="VVK41" s="921"/>
      <c r="VVL41" s="921"/>
      <c r="VVM41" s="921"/>
      <c r="VVN41" s="921"/>
      <c r="VVO41" s="921"/>
      <c r="VVP41" s="921"/>
      <c r="VVQ41" s="921"/>
      <c r="VVR41" s="921"/>
      <c r="VVS41" s="921"/>
      <c r="VVT41" s="921"/>
      <c r="VVU41" s="921"/>
      <c r="VVV41" s="921"/>
      <c r="VVW41" s="921"/>
      <c r="VVX41" s="921"/>
      <c r="VVY41" s="921"/>
      <c r="VVZ41" s="921"/>
      <c r="VWA41" s="921"/>
      <c r="VWB41" s="921"/>
      <c r="VWC41" s="921"/>
      <c r="VWD41" s="921"/>
      <c r="VWE41" s="921"/>
      <c r="VWF41" s="921"/>
      <c r="VWG41" s="921"/>
      <c r="VWH41" s="921"/>
      <c r="VWI41" s="921"/>
      <c r="VWJ41" s="921"/>
      <c r="VWK41" s="921"/>
      <c r="VWL41" s="921"/>
      <c r="VWM41" s="921"/>
      <c r="VWN41" s="921"/>
      <c r="VWO41" s="921"/>
      <c r="VWP41" s="921"/>
      <c r="VWQ41" s="921"/>
      <c r="VWR41" s="921"/>
      <c r="VWS41" s="921"/>
      <c r="VWT41" s="921"/>
      <c r="VWU41" s="921"/>
      <c r="VWV41" s="921"/>
      <c r="VWW41" s="921"/>
      <c r="VWX41" s="921"/>
      <c r="VWY41" s="921"/>
      <c r="VWZ41" s="921"/>
      <c r="VXA41" s="921"/>
      <c r="VXB41" s="921"/>
      <c r="VXC41" s="921"/>
      <c r="VXD41" s="921"/>
      <c r="VXE41" s="921"/>
      <c r="VXF41" s="921"/>
      <c r="VXG41" s="921"/>
      <c r="VXH41" s="921"/>
      <c r="VXI41" s="921"/>
      <c r="VXJ41" s="921"/>
      <c r="VXK41" s="921"/>
      <c r="VXL41" s="921"/>
      <c r="VXM41" s="921"/>
      <c r="VXN41" s="921"/>
      <c r="VXO41" s="921"/>
      <c r="VXP41" s="921"/>
      <c r="VXQ41" s="921"/>
      <c r="VXR41" s="921"/>
      <c r="VXS41" s="921"/>
      <c r="VXT41" s="921"/>
      <c r="VXU41" s="921"/>
      <c r="VXV41" s="921"/>
      <c r="VXW41" s="921"/>
      <c r="VXX41" s="921"/>
      <c r="VXY41" s="921"/>
      <c r="VXZ41" s="921"/>
      <c r="VYA41" s="921"/>
      <c r="VYB41" s="921"/>
      <c r="VYC41" s="921"/>
      <c r="VYD41" s="921"/>
      <c r="VYE41" s="921"/>
      <c r="VYF41" s="921"/>
      <c r="VYG41" s="921"/>
      <c r="VYH41" s="921"/>
      <c r="VYI41" s="921"/>
      <c r="VYJ41" s="921"/>
      <c r="VYK41" s="921"/>
      <c r="VYL41" s="921"/>
      <c r="VYM41" s="921"/>
      <c r="VYN41" s="921"/>
      <c r="VYO41" s="921"/>
      <c r="VYP41" s="921"/>
      <c r="VYQ41" s="921"/>
      <c r="VYR41" s="921"/>
      <c r="VYS41" s="921"/>
      <c r="VYT41" s="921"/>
      <c r="VYU41" s="921"/>
      <c r="VYV41" s="921"/>
      <c r="VYW41" s="921"/>
      <c r="VYX41" s="921"/>
      <c r="VYY41" s="921"/>
      <c r="VYZ41" s="921"/>
      <c r="VZA41" s="921"/>
      <c r="VZB41" s="921"/>
      <c r="VZC41" s="921"/>
      <c r="VZD41" s="921"/>
      <c r="VZE41" s="921"/>
      <c r="VZF41" s="921"/>
      <c r="VZG41" s="921"/>
      <c r="VZH41" s="921"/>
      <c r="VZI41" s="921"/>
      <c r="VZJ41" s="921"/>
      <c r="VZK41" s="921"/>
      <c r="VZL41" s="921"/>
      <c r="VZM41" s="921"/>
      <c r="VZN41" s="921"/>
      <c r="VZO41" s="921"/>
      <c r="VZP41" s="921"/>
      <c r="VZQ41" s="921"/>
      <c r="VZR41" s="921"/>
      <c r="VZS41" s="921"/>
      <c r="VZT41" s="921"/>
      <c r="VZU41" s="921"/>
      <c r="VZV41" s="921"/>
      <c r="VZW41" s="921"/>
      <c r="VZX41" s="921"/>
      <c r="VZY41" s="921"/>
      <c r="VZZ41" s="921"/>
      <c r="WAA41" s="921"/>
      <c r="WAB41" s="921"/>
      <c r="WAC41" s="921"/>
      <c r="WAD41" s="921"/>
      <c r="WAE41" s="921"/>
      <c r="WAF41" s="921"/>
      <c r="WAG41" s="921"/>
      <c r="WAH41" s="921"/>
      <c r="WAI41" s="921"/>
      <c r="WAJ41" s="921"/>
      <c r="WAK41" s="921"/>
      <c r="WAL41" s="921"/>
      <c r="WAM41" s="921"/>
      <c r="WAN41" s="921"/>
      <c r="WAO41" s="921"/>
      <c r="WAP41" s="921"/>
      <c r="WAQ41" s="921"/>
      <c r="WAR41" s="921"/>
      <c r="WAS41" s="921"/>
      <c r="WAT41" s="921"/>
      <c r="WAU41" s="921"/>
      <c r="WAV41" s="921"/>
      <c r="WAW41" s="921"/>
      <c r="WAX41" s="921"/>
      <c r="WAY41" s="921"/>
      <c r="WAZ41" s="921"/>
      <c r="WBA41" s="921"/>
      <c r="WBB41" s="921"/>
      <c r="WBC41" s="921"/>
      <c r="WBD41" s="921"/>
      <c r="WBE41" s="921"/>
      <c r="WBF41" s="921"/>
      <c r="WBG41" s="921"/>
      <c r="WBH41" s="921"/>
      <c r="WBI41" s="921"/>
      <c r="WBJ41" s="921"/>
      <c r="WBK41" s="921"/>
      <c r="WBL41" s="921"/>
      <c r="WBM41" s="921"/>
      <c r="WBN41" s="921"/>
      <c r="WBO41" s="921"/>
      <c r="WBP41" s="921"/>
      <c r="WBQ41" s="921"/>
      <c r="WBR41" s="921"/>
      <c r="WBS41" s="921"/>
      <c r="WBT41" s="921"/>
      <c r="WBU41" s="921"/>
      <c r="WBV41" s="921"/>
      <c r="WBW41" s="921"/>
      <c r="WBX41" s="921"/>
      <c r="WBY41" s="921"/>
      <c r="WBZ41" s="921"/>
      <c r="WCA41" s="921"/>
      <c r="WCB41" s="921"/>
      <c r="WCC41" s="921"/>
      <c r="WCD41" s="921"/>
      <c r="WCE41" s="921"/>
      <c r="WCF41" s="921"/>
      <c r="WCG41" s="921"/>
      <c r="WCH41" s="921"/>
      <c r="WCI41" s="921"/>
      <c r="WCJ41" s="921"/>
      <c r="WCK41" s="921"/>
      <c r="WCL41" s="921"/>
      <c r="WCM41" s="921"/>
      <c r="WCN41" s="921"/>
      <c r="WCO41" s="921"/>
      <c r="WCP41" s="921"/>
      <c r="WCQ41" s="921"/>
      <c r="WCR41" s="921"/>
      <c r="WCS41" s="921"/>
      <c r="WCT41" s="921"/>
      <c r="WCU41" s="921"/>
      <c r="WCV41" s="921"/>
      <c r="WCW41" s="921"/>
      <c r="WCX41" s="921"/>
      <c r="WCY41" s="921"/>
      <c r="WCZ41" s="921"/>
      <c r="WDA41" s="921"/>
      <c r="WDB41" s="921"/>
      <c r="WDC41" s="921"/>
      <c r="WDD41" s="921"/>
      <c r="WDE41" s="921"/>
      <c r="WDF41" s="921"/>
      <c r="WDG41" s="921"/>
      <c r="WDH41" s="921"/>
      <c r="WDI41" s="921"/>
      <c r="WDJ41" s="921"/>
      <c r="WDK41" s="921"/>
      <c r="WDL41" s="921"/>
      <c r="WDM41" s="921"/>
      <c r="WDN41" s="921"/>
      <c r="WDO41" s="921"/>
      <c r="WDP41" s="921"/>
      <c r="WDQ41" s="921"/>
      <c r="WDR41" s="921"/>
      <c r="WDS41" s="921"/>
      <c r="WDT41" s="921"/>
      <c r="WDU41" s="921"/>
      <c r="WDV41" s="921"/>
      <c r="WDW41" s="921"/>
      <c r="WDX41" s="921"/>
      <c r="WDY41" s="921"/>
      <c r="WDZ41" s="921"/>
      <c r="WEA41" s="921"/>
      <c r="WEB41" s="921"/>
      <c r="WEC41" s="921"/>
      <c r="WED41" s="921"/>
      <c r="WEE41" s="921"/>
      <c r="WEF41" s="921"/>
      <c r="WEG41" s="921"/>
      <c r="WEH41" s="921"/>
      <c r="WEI41" s="921"/>
      <c r="WEJ41" s="921"/>
      <c r="WEK41" s="921"/>
      <c r="WEL41" s="921"/>
      <c r="WEM41" s="921"/>
      <c r="WEN41" s="921"/>
      <c r="WEO41" s="921"/>
      <c r="WEP41" s="921"/>
      <c r="WEQ41" s="921"/>
      <c r="WER41" s="921"/>
      <c r="WES41" s="921"/>
      <c r="WET41" s="921"/>
      <c r="WEU41" s="921"/>
      <c r="WEV41" s="921"/>
      <c r="WEW41" s="921"/>
      <c r="WEX41" s="921"/>
      <c r="WEY41" s="921"/>
      <c r="WEZ41" s="921"/>
      <c r="WFA41" s="921"/>
      <c r="WFB41" s="921"/>
      <c r="WFC41" s="921"/>
      <c r="WFD41" s="921"/>
      <c r="WFE41" s="921"/>
      <c r="WFF41" s="921"/>
      <c r="WFG41" s="921"/>
      <c r="WFH41" s="921"/>
      <c r="WFI41" s="921"/>
      <c r="WFJ41" s="921"/>
      <c r="WFK41" s="921"/>
      <c r="WFL41" s="921"/>
      <c r="WFM41" s="921"/>
      <c r="WFN41" s="921"/>
      <c r="WFO41" s="921"/>
      <c r="WFP41" s="921"/>
      <c r="WFQ41" s="921"/>
      <c r="WFR41" s="921"/>
      <c r="WFS41" s="921"/>
      <c r="WFT41" s="921"/>
      <c r="WFU41" s="921"/>
      <c r="WFV41" s="921"/>
      <c r="WFW41" s="921"/>
      <c r="WFX41" s="921"/>
      <c r="WFY41" s="921"/>
      <c r="WFZ41" s="921"/>
      <c r="WGA41" s="921"/>
      <c r="WGB41" s="921"/>
      <c r="WGC41" s="921"/>
      <c r="WGD41" s="921"/>
      <c r="WGE41" s="921"/>
      <c r="WGF41" s="921"/>
      <c r="WGG41" s="921"/>
      <c r="WGH41" s="921"/>
      <c r="WGI41" s="921"/>
      <c r="WGJ41" s="921"/>
      <c r="WGK41" s="921"/>
      <c r="WGL41" s="921"/>
      <c r="WGM41" s="921"/>
      <c r="WGN41" s="921"/>
      <c r="WGO41" s="921"/>
      <c r="WGP41" s="921"/>
      <c r="WGQ41" s="921"/>
      <c r="WGR41" s="921"/>
      <c r="WGS41" s="921"/>
      <c r="WGT41" s="921"/>
      <c r="WGU41" s="921"/>
      <c r="WGV41" s="921"/>
      <c r="WGW41" s="921"/>
      <c r="WGX41" s="921"/>
      <c r="WGY41" s="921"/>
      <c r="WGZ41" s="921"/>
      <c r="WHA41" s="921"/>
      <c r="WHB41" s="921"/>
      <c r="WHC41" s="921"/>
      <c r="WHD41" s="921"/>
      <c r="WHE41" s="921"/>
      <c r="WHF41" s="921"/>
      <c r="WHG41" s="921"/>
      <c r="WHH41" s="921"/>
      <c r="WHI41" s="921"/>
      <c r="WHJ41" s="921"/>
      <c r="WHK41" s="921"/>
      <c r="WHL41" s="921"/>
      <c r="WHM41" s="921"/>
      <c r="WHN41" s="921"/>
      <c r="WHO41" s="921"/>
      <c r="WHP41" s="921"/>
      <c r="WHQ41" s="921"/>
      <c r="WHR41" s="921"/>
      <c r="WHS41" s="921"/>
      <c r="WHT41" s="921"/>
      <c r="WHU41" s="921"/>
      <c r="WHV41" s="921"/>
      <c r="WHW41" s="921"/>
      <c r="WHX41" s="921"/>
      <c r="WHY41" s="921"/>
      <c r="WHZ41" s="921"/>
      <c r="WIA41" s="921"/>
      <c r="WIB41" s="921"/>
      <c r="WIC41" s="921"/>
      <c r="WID41" s="921"/>
      <c r="WIE41" s="921"/>
      <c r="WIF41" s="921"/>
      <c r="WIG41" s="921"/>
      <c r="WIH41" s="921"/>
      <c r="WII41" s="921"/>
      <c r="WIJ41" s="921"/>
      <c r="WIK41" s="921"/>
      <c r="WIL41" s="921"/>
      <c r="WIM41" s="921"/>
      <c r="WIN41" s="921"/>
      <c r="WIO41" s="921"/>
      <c r="WIP41" s="921"/>
      <c r="WIQ41" s="921"/>
      <c r="WIR41" s="921"/>
      <c r="WIS41" s="921"/>
      <c r="WIT41" s="921"/>
      <c r="WIU41" s="921"/>
      <c r="WIV41" s="921"/>
      <c r="WIW41" s="921"/>
      <c r="WIX41" s="921"/>
      <c r="WIY41" s="921"/>
      <c r="WIZ41" s="921"/>
      <c r="WJA41" s="921"/>
      <c r="WJB41" s="921"/>
      <c r="WJC41" s="921"/>
      <c r="WJD41" s="921"/>
      <c r="WJE41" s="921"/>
      <c r="WJF41" s="921"/>
      <c r="WJG41" s="921"/>
      <c r="WJH41" s="921"/>
      <c r="WJI41" s="921"/>
      <c r="WJJ41" s="921"/>
      <c r="WJK41" s="921"/>
      <c r="WJL41" s="921"/>
      <c r="WJM41" s="921"/>
      <c r="WJN41" s="921"/>
      <c r="WJO41" s="921"/>
      <c r="WJP41" s="921"/>
      <c r="WJQ41" s="921"/>
      <c r="WJR41" s="921"/>
      <c r="WJS41" s="921"/>
      <c r="WJT41" s="921"/>
      <c r="WJU41" s="921"/>
      <c r="WJV41" s="921"/>
      <c r="WJW41" s="921"/>
      <c r="WJX41" s="921"/>
      <c r="WJY41" s="921"/>
      <c r="WJZ41" s="921"/>
      <c r="WKA41" s="921"/>
      <c r="WKB41" s="921"/>
      <c r="WKC41" s="921"/>
      <c r="WKD41" s="921"/>
      <c r="WKE41" s="921"/>
      <c r="WKF41" s="921"/>
      <c r="WKG41" s="921"/>
      <c r="WKH41" s="921"/>
      <c r="WKI41" s="921"/>
      <c r="WKJ41" s="921"/>
      <c r="WKK41" s="921"/>
      <c r="WKL41" s="921"/>
      <c r="WKM41" s="921"/>
      <c r="WKN41" s="921"/>
      <c r="WKO41" s="921"/>
      <c r="WKP41" s="921"/>
      <c r="WKQ41" s="921"/>
      <c r="WKR41" s="921"/>
      <c r="WKS41" s="921"/>
      <c r="WKT41" s="921"/>
      <c r="WKU41" s="921"/>
      <c r="WKV41" s="921"/>
      <c r="WKW41" s="921"/>
      <c r="WKX41" s="921"/>
      <c r="WKY41" s="921"/>
      <c r="WKZ41" s="921"/>
      <c r="WLA41" s="921"/>
      <c r="WLB41" s="921"/>
      <c r="WLC41" s="921"/>
      <c r="WLD41" s="921"/>
      <c r="WLE41" s="921"/>
      <c r="WLF41" s="921"/>
      <c r="WLG41" s="921"/>
      <c r="WLH41" s="921"/>
      <c r="WLI41" s="921"/>
      <c r="WLJ41" s="921"/>
      <c r="WLK41" s="921"/>
      <c r="WLL41" s="921"/>
      <c r="WLM41" s="921"/>
      <c r="WLN41" s="921"/>
      <c r="WLO41" s="921"/>
      <c r="WLP41" s="921"/>
      <c r="WLQ41" s="921"/>
      <c r="WLR41" s="921"/>
      <c r="WLS41" s="921"/>
      <c r="WLT41" s="921"/>
      <c r="WLU41" s="921"/>
      <c r="WLV41" s="921"/>
      <c r="WLW41" s="921"/>
      <c r="WLX41" s="921"/>
      <c r="WLY41" s="921"/>
      <c r="WLZ41" s="921"/>
      <c r="WMA41" s="921"/>
      <c r="WMB41" s="921"/>
      <c r="WMC41" s="921"/>
      <c r="WMD41" s="921"/>
      <c r="WME41" s="921"/>
      <c r="WMF41" s="921"/>
      <c r="WMG41" s="921"/>
      <c r="WMH41" s="921"/>
      <c r="WMI41" s="921"/>
      <c r="WMJ41" s="921"/>
      <c r="WMK41" s="921"/>
      <c r="WML41" s="921"/>
      <c r="WMM41" s="921"/>
      <c r="WMN41" s="921"/>
      <c r="WMO41" s="921"/>
      <c r="WMP41" s="921"/>
      <c r="WMQ41" s="921"/>
      <c r="WMR41" s="921"/>
      <c r="WMS41" s="921"/>
      <c r="WMT41" s="921"/>
      <c r="WMU41" s="921"/>
      <c r="WMV41" s="921"/>
      <c r="WMW41" s="921"/>
      <c r="WMX41" s="921"/>
      <c r="WMY41" s="921"/>
      <c r="WMZ41" s="921"/>
      <c r="WNA41" s="921"/>
      <c r="WNB41" s="921"/>
      <c r="WNC41" s="921"/>
      <c r="WND41" s="921"/>
      <c r="WNE41" s="921"/>
      <c r="WNF41" s="921"/>
      <c r="WNG41" s="921"/>
      <c r="WNH41" s="921"/>
      <c r="WNI41" s="921"/>
      <c r="WNJ41" s="921"/>
      <c r="WNK41" s="921"/>
      <c r="WNL41" s="921"/>
      <c r="WNM41" s="921"/>
      <c r="WNN41" s="921"/>
      <c r="WNO41" s="921"/>
      <c r="WNP41" s="921"/>
      <c r="WNQ41" s="921"/>
      <c r="WNR41" s="921"/>
      <c r="WNS41" s="921"/>
      <c r="WNT41" s="921"/>
      <c r="WNU41" s="921"/>
      <c r="WNV41" s="921"/>
      <c r="WNW41" s="921"/>
      <c r="WNX41" s="921"/>
      <c r="WNY41" s="921"/>
      <c r="WNZ41" s="921"/>
      <c r="WOA41" s="921"/>
      <c r="WOB41" s="921"/>
      <c r="WOC41" s="921"/>
      <c r="WOD41" s="921"/>
      <c r="WOE41" s="921"/>
      <c r="WOF41" s="921"/>
      <c r="WOG41" s="921"/>
      <c r="WOH41" s="921"/>
      <c r="WOI41" s="921"/>
      <c r="WOJ41" s="921"/>
      <c r="WOK41" s="921"/>
      <c r="WOL41" s="921"/>
      <c r="WOM41" s="921"/>
      <c r="WON41" s="921"/>
      <c r="WOO41" s="921"/>
      <c r="WOP41" s="921"/>
      <c r="WOQ41" s="921"/>
      <c r="WOR41" s="921"/>
      <c r="WOS41" s="921"/>
      <c r="WOT41" s="921"/>
      <c r="WOU41" s="921"/>
      <c r="WOV41" s="921"/>
      <c r="WOW41" s="921"/>
      <c r="WOX41" s="921"/>
      <c r="WOY41" s="921"/>
      <c r="WOZ41" s="921"/>
      <c r="WPA41" s="921"/>
      <c r="WPB41" s="921"/>
      <c r="WPC41" s="921"/>
      <c r="WPD41" s="921"/>
      <c r="WPE41" s="921"/>
      <c r="WPF41" s="921"/>
      <c r="WPG41" s="921"/>
      <c r="WPH41" s="921"/>
      <c r="WPI41" s="921"/>
      <c r="WPJ41" s="921"/>
      <c r="WPK41" s="921"/>
      <c r="WPL41" s="921"/>
      <c r="WPM41" s="921"/>
      <c r="WPN41" s="921"/>
      <c r="WPO41" s="921"/>
      <c r="WPP41" s="921"/>
      <c r="WPQ41" s="921"/>
      <c r="WPR41" s="921"/>
      <c r="WPS41" s="921"/>
      <c r="WPT41" s="921"/>
      <c r="WPU41" s="921"/>
      <c r="WPV41" s="921"/>
      <c r="WPW41" s="921"/>
      <c r="WPX41" s="921"/>
      <c r="WPY41" s="921"/>
      <c r="WPZ41" s="921"/>
      <c r="WQA41" s="921"/>
      <c r="WQB41" s="921"/>
      <c r="WQC41" s="921"/>
      <c r="WQD41" s="921"/>
      <c r="WQE41" s="921"/>
      <c r="WQF41" s="921"/>
      <c r="WQG41" s="921"/>
      <c r="WQH41" s="921"/>
      <c r="WQI41" s="921"/>
      <c r="WQJ41" s="921"/>
      <c r="WQK41" s="921"/>
      <c r="WQL41" s="921"/>
      <c r="WQM41" s="921"/>
      <c r="WQN41" s="921"/>
      <c r="WQO41" s="921"/>
      <c r="WQP41" s="921"/>
      <c r="WQQ41" s="921"/>
      <c r="WQR41" s="921"/>
      <c r="WQS41" s="921"/>
      <c r="WQT41" s="921"/>
      <c r="WQU41" s="921"/>
      <c r="WQV41" s="921"/>
      <c r="WQW41" s="921"/>
      <c r="WQX41" s="921"/>
      <c r="WQY41" s="921"/>
      <c r="WQZ41" s="921"/>
      <c r="WRA41" s="921"/>
      <c r="WRB41" s="921"/>
      <c r="WRC41" s="921"/>
      <c r="WRD41" s="921"/>
      <c r="WRE41" s="921"/>
      <c r="WRF41" s="921"/>
      <c r="WRG41" s="921"/>
      <c r="WRH41" s="921"/>
      <c r="WRI41" s="921"/>
      <c r="WRJ41" s="921"/>
      <c r="WRK41" s="921"/>
      <c r="WRL41" s="921"/>
      <c r="WRM41" s="921"/>
      <c r="WRN41" s="921"/>
      <c r="WRO41" s="921"/>
      <c r="WRP41" s="921"/>
      <c r="WRQ41" s="921"/>
      <c r="WRR41" s="921"/>
      <c r="WRS41" s="921"/>
      <c r="WRT41" s="921"/>
      <c r="WRU41" s="921"/>
      <c r="WRV41" s="921"/>
      <c r="WRW41" s="921"/>
      <c r="WRX41" s="921"/>
      <c r="WRY41" s="921"/>
      <c r="WRZ41" s="921"/>
      <c r="WSA41" s="921"/>
      <c r="WSB41" s="921"/>
      <c r="WSC41" s="921"/>
      <c r="WSD41" s="921"/>
      <c r="WSE41" s="921"/>
      <c r="WSF41" s="921"/>
      <c r="WSG41" s="921"/>
      <c r="WSH41" s="921"/>
      <c r="WSI41" s="921"/>
      <c r="WSJ41" s="921"/>
      <c r="WSK41" s="921"/>
      <c r="WSL41" s="921"/>
      <c r="WSM41" s="921"/>
      <c r="WSN41" s="921"/>
      <c r="WSO41" s="921"/>
      <c r="WSP41" s="921"/>
      <c r="WSQ41" s="921"/>
      <c r="WSR41" s="921"/>
      <c r="WSS41" s="921"/>
      <c r="WST41" s="921"/>
      <c r="WSU41" s="921"/>
      <c r="WSV41" s="921"/>
      <c r="WSW41" s="921"/>
      <c r="WSX41" s="921"/>
      <c r="WSY41" s="921"/>
      <c r="WSZ41" s="921"/>
      <c r="WTA41" s="921"/>
      <c r="WTB41" s="921"/>
      <c r="WTC41" s="921"/>
      <c r="WTD41" s="921"/>
      <c r="WTE41" s="921"/>
      <c r="WTF41" s="921"/>
      <c r="WTG41" s="921"/>
      <c r="WTH41" s="921"/>
      <c r="WTI41" s="921"/>
      <c r="WTJ41" s="921"/>
      <c r="WTK41" s="921"/>
      <c r="WTL41" s="921"/>
      <c r="WTM41" s="921"/>
      <c r="WTN41" s="921"/>
      <c r="WTO41" s="921"/>
      <c r="WTP41" s="921"/>
      <c r="WTQ41" s="921"/>
      <c r="WTR41" s="921"/>
      <c r="WTS41" s="921"/>
      <c r="WTT41" s="921"/>
      <c r="WTU41" s="921"/>
      <c r="WTV41" s="921"/>
      <c r="WTW41" s="921"/>
      <c r="WTX41" s="921"/>
      <c r="WTY41" s="921"/>
      <c r="WTZ41" s="921"/>
      <c r="WUA41" s="921"/>
      <c r="WUB41" s="921"/>
      <c r="WUC41" s="921"/>
      <c r="WUD41" s="921"/>
      <c r="WUE41" s="921"/>
      <c r="WUF41" s="921"/>
      <c r="WUG41" s="921"/>
      <c r="WUH41" s="921"/>
      <c r="WUI41" s="921"/>
      <c r="WUJ41" s="921"/>
      <c r="WUK41" s="921"/>
      <c r="WUL41" s="921"/>
      <c r="WUM41" s="921"/>
      <c r="WUN41" s="921"/>
      <c r="WUO41" s="921"/>
      <c r="WUP41" s="921"/>
      <c r="WUQ41" s="921"/>
      <c r="WUR41" s="921"/>
      <c r="WUS41" s="921"/>
      <c r="WUT41" s="921"/>
      <c r="WUU41" s="921"/>
      <c r="WUV41" s="921"/>
      <c r="WUW41" s="921"/>
      <c r="WUX41" s="921"/>
      <c r="WUY41" s="921"/>
      <c r="WUZ41" s="921"/>
      <c r="WVA41" s="921"/>
      <c r="WVB41" s="921"/>
      <c r="WVC41" s="921"/>
      <c r="WVD41" s="921"/>
      <c r="WVE41" s="921"/>
      <c r="WVF41" s="921"/>
      <c r="WVG41" s="921"/>
      <c r="WVH41" s="921"/>
      <c r="WVI41" s="921"/>
      <c r="WVJ41" s="921"/>
      <c r="WVK41" s="921"/>
      <c r="WVL41" s="921"/>
      <c r="WVM41" s="921"/>
      <c r="WVN41" s="921"/>
      <c r="WVO41" s="921"/>
      <c r="WVP41" s="921"/>
      <c r="WVQ41" s="921"/>
      <c r="WVR41" s="921"/>
      <c r="WVS41" s="921"/>
      <c r="WVT41" s="921"/>
      <c r="WVU41" s="921"/>
      <c r="WVV41" s="921"/>
      <c r="WVW41" s="921"/>
      <c r="WVX41" s="921"/>
      <c r="WVY41" s="921"/>
      <c r="WVZ41" s="921"/>
      <c r="WWA41" s="921"/>
      <c r="WWB41" s="921"/>
      <c r="WWC41" s="921"/>
    </row>
    <row r="42" spans="1:16149" s="908" customFormat="1" ht="24.95" customHeight="1">
      <c r="A42" s="899" t="s">
        <v>1086</v>
      </c>
      <c r="B42" s="909" t="s">
        <v>2189</v>
      </c>
      <c r="C42" s="909" t="s">
        <v>116</v>
      </c>
      <c r="D42" s="910" t="s">
        <v>2190</v>
      </c>
      <c r="E42" s="910">
        <v>30865</v>
      </c>
      <c r="F42" s="915">
        <f t="shared" ca="1" si="4"/>
        <v>35.623533974505328</v>
      </c>
      <c r="G42" s="916">
        <f t="shared" si="0"/>
        <v>43897</v>
      </c>
      <c r="H42" s="917">
        <v>26506</v>
      </c>
      <c r="I42" s="923">
        <v>12</v>
      </c>
      <c r="J42" s="741"/>
      <c r="K42" s="922">
        <v>5</v>
      </c>
      <c r="L42" s="443">
        <f t="shared" si="1"/>
        <v>15</v>
      </c>
      <c r="M42" s="443">
        <f t="shared" si="1"/>
        <v>15</v>
      </c>
      <c r="N42" s="902"/>
      <c r="O42" s="902"/>
      <c r="P42" s="903">
        <f t="shared" si="5"/>
        <v>38321.871185999997</v>
      </c>
      <c r="Q42" s="443">
        <f t="shared" si="2"/>
        <v>35</v>
      </c>
      <c r="R42" s="904"/>
      <c r="S42" s="904"/>
      <c r="T42" s="904">
        <f t="shared" si="7"/>
        <v>45</v>
      </c>
      <c r="U42" s="903">
        <f t="shared" si="3"/>
        <v>1192770</v>
      </c>
      <c r="V42" s="918"/>
      <c r="W42" s="919"/>
      <c r="X42" s="920"/>
      <c r="Y42" s="921"/>
      <c r="Z42" s="921"/>
      <c r="AA42" s="921"/>
      <c r="AB42" s="921"/>
      <c r="AC42" s="921"/>
      <c r="AD42" s="921"/>
      <c r="AE42" s="921"/>
      <c r="AF42" s="921"/>
      <c r="AG42" s="921"/>
      <c r="AH42" s="921"/>
      <c r="AI42" s="921"/>
      <c r="AJ42" s="921"/>
      <c r="AK42" s="921"/>
      <c r="AL42" s="921"/>
      <c r="AM42" s="921"/>
      <c r="AN42" s="921"/>
      <c r="AO42" s="921"/>
      <c r="AP42" s="921"/>
      <c r="AQ42" s="921"/>
      <c r="AR42" s="921"/>
      <c r="AS42" s="921"/>
      <c r="AT42" s="921"/>
      <c r="AU42" s="921"/>
      <c r="AV42" s="921"/>
      <c r="AW42" s="921"/>
      <c r="AX42" s="921"/>
      <c r="AY42" s="921"/>
      <c r="AZ42" s="921"/>
      <c r="BA42" s="921"/>
      <c r="BB42" s="921"/>
      <c r="BC42" s="921"/>
      <c r="BD42" s="921"/>
      <c r="BE42" s="921"/>
      <c r="BF42" s="921"/>
      <c r="BG42" s="921"/>
      <c r="BH42" s="921"/>
      <c r="BI42" s="921"/>
      <c r="BJ42" s="921"/>
      <c r="BK42" s="921"/>
      <c r="BL42" s="921"/>
      <c r="BM42" s="921"/>
      <c r="BN42" s="921"/>
      <c r="BO42" s="921"/>
      <c r="BP42" s="921"/>
      <c r="BQ42" s="921"/>
      <c r="BR42" s="921"/>
      <c r="BS42" s="921"/>
      <c r="BT42" s="921"/>
      <c r="BU42" s="921"/>
      <c r="BV42" s="921"/>
      <c r="BW42" s="921"/>
      <c r="BX42" s="921"/>
      <c r="BY42" s="921"/>
      <c r="BZ42" s="921"/>
      <c r="CA42" s="921"/>
      <c r="CB42" s="921"/>
      <c r="CC42" s="921"/>
      <c r="CD42" s="921"/>
      <c r="CE42" s="921"/>
      <c r="CF42" s="921"/>
      <c r="CG42" s="921"/>
      <c r="CH42" s="921"/>
      <c r="CI42" s="921"/>
      <c r="CJ42" s="921"/>
      <c r="CK42" s="921"/>
      <c r="CL42" s="921"/>
      <c r="CM42" s="921"/>
      <c r="CN42" s="921"/>
      <c r="CO42" s="921"/>
      <c r="CP42" s="921"/>
      <c r="CQ42" s="921"/>
      <c r="CR42" s="921"/>
      <c r="CS42" s="921"/>
      <c r="CT42" s="921"/>
      <c r="CU42" s="921"/>
      <c r="CV42" s="921"/>
      <c r="CW42" s="921"/>
      <c r="CX42" s="921"/>
      <c r="CY42" s="921"/>
      <c r="CZ42" s="921"/>
      <c r="DA42" s="921"/>
      <c r="DB42" s="921"/>
      <c r="DC42" s="921"/>
      <c r="DD42" s="921"/>
      <c r="DE42" s="921"/>
      <c r="DF42" s="921"/>
      <c r="DG42" s="921"/>
      <c r="DH42" s="921"/>
      <c r="DI42" s="921"/>
      <c r="DJ42" s="921"/>
      <c r="DK42" s="921"/>
      <c r="DL42" s="921"/>
      <c r="DM42" s="921"/>
      <c r="DN42" s="921"/>
      <c r="DO42" s="921"/>
      <c r="DP42" s="921"/>
      <c r="DQ42" s="921"/>
      <c r="DR42" s="921"/>
      <c r="DS42" s="921"/>
      <c r="DT42" s="921"/>
      <c r="DU42" s="921"/>
      <c r="DV42" s="921"/>
      <c r="DW42" s="921"/>
      <c r="DX42" s="921"/>
      <c r="DY42" s="921"/>
      <c r="DZ42" s="921"/>
      <c r="EA42" s="921"/>
      <c r="EB42" s="921"/>
      <c r="EC42" s="921"/>
      <c r="ED42" s="921"/>
      <c r="EE42" s="921"/>
      <c r="EF42" s="921"/>
      <c r="EG42" s="921"/>
      <c r="EH42" s="921"/>
      <c r="EI42" s="921"/>
      <c r="EJ42" s="921"/>
      <c r="EK42" s="921"/>
      <c r="EL42" s="921"/>
      <c r="EM42" s="921"/>
      <c r="EN42" s="921"/>
      <c r="EO42" s="921"/>
      <c r="EP42" s="921"/>
      <c r="EQ42" s="921"/>
      <c r="ER42" s="921"/>
      <c r="ES42" s="921"/>
      <c r="ET42" s="921"/>
      <c r="EU42" s="921"/>
      <c r="EV42" s="921"/>
      <c r="EW42" s="921"/>
      <c r="EX42" s="921"/>
      <c r="EY42" s="921"/>
      <c r="EZ42" s="921"/>
      <c r="FA42" s="921"/>
      <c r="FB42" s="921"/>
      <c r="FC42" s="921"/>
      <c r="FD42" s="921"/>
      <c r="FE42" s="921"/>
      <c r="FF42" s="921"/>
      <c r="FG42" s="921"/>
      <c r="FH42" s="921"/>
      <c r="FI42" s="921"/>
      <c r="FJ42" s="921"/>
      <c r="FK42" s="921"/>
      <c r="FL42" s="921"/>
      <c r="FM42" s="921"/>
      <c r="FN42" s="921"/>
      <c r="FO42" s="921"/>
      <c r="FP42" s="921"/>
      <c r="FQ42" s="921"/>
      <c r="FR42" s="921"/>
      <c r="FS42" s="921"/>
      <c r="FT42" s="921"/>
      <c r="FU42" s="921"/>
      <c r="FV42" s="921"/>
      <c r="FW42" s="921"/>
      <c r="FX42" s="921"/>
      <c r="FY42" s="921"/>
      <c r="FZ42" s="921"/>
      <c r="GA42" s="921"/>
      <c r="GB42" s="921"/>
      <c r="GC42" s="921"/>
      <c r="GD42" s="921"/>
      <c r="GE42" s="921"/>
      <c r="GF42" s="921"/>
      <c r="GG42" s="921"/>
      <c r="GH42" s="921"/>
      <c r="GI42" s="921"/>
      <c r="GJ42" s="921"/>
      <c r="GK42" s="921"/>
      <c r="GL42" s="921"/>
      <c r="GM42" s="921"/>
      <c r="GN42" s="921"/>
      <c r="GO42" s="921"/>
      <c r="GP42" s="921"/>
      <c r="GQ42" s="921"/>
      <c r="GR42" s="921"/>
      <c r="GS42" s="921"/>
      <c r="GT42" s="921"/>
      <c r="GU42" s="921"/>
      <c r="GV42" s="921"/>
      <c r="GW42" s="921"/>
      <c r="GX42" s="921"/>
      <c r="GY42" s="921"/>
      <c r="GZ42" s="921"/>
      <c r="HA42" s="921"/>
      <c r="HB42" s="921"/>
      <c r="HC42" s="921"/>
      <c r="HD42" s="921"/>
      <c r="HE42" s="921"/>
      <c r="HF42" s="921"/>
      <c r="HG42" s="921"/>
      <c r="HH42" s="921"/>
      <c r="HI42" s="921"/>
      <c r="HJ42" s="921"/>
      <c r="HK42" s="921"/>
      <c r="HL42" s="921"/>
      <c r="HM42" s="921"/>
      <c r="HN42" s="921"/>
      <c r="HO42" s="921"/>
      <c r="HP42" s="921"/>
      <c r="HQ42" s="921"/>
      <c r="HR42" s="921"/>
      <c r="HS42" s="921"/>
      <c r="HT42" s="921"/>
      <c r="HU42" s="921"/>
      <c r="HV42" s="921"/>
      <c r="HW42" s="921"/>
      <c r="HX42" s="921"/>
      <c r="HY42" s="921"/>
      <c r="HZ42" s="921"/>
      <c r="IA42" s="921"/>
      <c r="IB42" s="921"/>
      <c r="IC42" s="921"/>
      <c r="ID42" s="921"/>
      <c r="IE42" s="921"/>
      <c r="IF42" s="921"/>
      <c r="IG42" s="921"/>
      <c r="IH42" s="921"/>
      <c r="II42" s="921"/>
      <c r="IJ42" s="921"/>
      <c r="IK42" s="921"/>
      <c r="IL42" s="921"/>
      <c r="IM42" s="921"/>
      <c r="IN42" s="921"/>
      <c r="IO42" s="921"/>
      <c r="IP42" s="921"/>
      <c r="IQ42" s="921"/>
      <c r="IR42" s="921"/>
      <c r="IS42" s="921"/>
      <c r="IT42" s="921"/>
      <c r="IU42" s="921"/>
      <c r="IV42" s="921"/>
      <c r="IW42" s="921"/>
      <c r="IX42" s="921"/>
      <c r="IY42" s="921"/>
      <c r="IZ42" s="921"/>
      <c r="JA42" s="921"/>
      <c r="JB42" s="921"/>
      <c r="JC42" s="921"/>
      <c r="JD42" s="921"/>
      <c r="JE42" s="921"/>
      <c r="JF42" s="921"/>
      <c r="JG42" s="921"/>
      <c r="JH42" s="921"/>
      <c r="JI42" s="921"/>
      <c r="JJ42" s="921"/>
      <c r="JK42" s="921"/>
      <c r="JL42" s="921"/>
      <c r="JM42" s="921"/>
      <c r="JN42" s="921"/>
      <c r="JO42" s="921"/>
      <c r="JP42" s="921"/>
      <c r="JQ42" s="921"/>
      <c r="JR42" s="921"/>
      <c r="JS42" s="921"/>
      <c r="JT42" s="921"/>
      <c r="JU42" s="921"/>
      <c r="JV42" s="921"/>
      <c r="JW42" s="921"/>
      <c r="JX42" s="921"/>
      <c r="JY42" s="921"/>
      <c r="JZ42" s="921"/>
      <c r="KA42" s="921"/>
      <c r="KB42" s="921"/>
      <c r="KC42" s="921"/>
      <c r="KD42" s="921"/>
      <c r="KE42" s="921"/>
      <c r="KF42" s="921"/>
      <c r="KG42" s="921"/>
      <c r="KH42" s="921"/>
      <c r="KI42" s="921"/>
      <c r="KJ42" s="921"/>
      <c r="KK42" s="921"/>
      <c r="KL42" s="921"/>
      <c r="KM42" s="921"/>
      <c r="KN42" s="921"/>
      <c r="KO42" s="921"/>
      <c r="KP42" s="921"/>
      <c r="KQ42" s="921"/>
      <c r="KR42" s="921"/>
      <c r="KS42" s="921"/>
      <c r="KT42" s="921"/>
      <c r="KU42" s="921"/>
      <c r="KV42" s="921"/>
      <c r="KW42" s="921"/>
      <c r="KX42" s="921"/>
      <c r="KY42" s="921"/>
      <c r="KZ42" s="921"/>
      <c r="LA42" s="921"/>
      <c r="LB42" s="921"/>
      <c r="LC42" s="921"/>
      <c r="LD42" s="921"/>
      <c r="LE42" s="921"/>
      <c r="LF42" s="921"/>
      <c r="LG42" s="921"/>
      <c r="LH42" s="921"/>
      <c r="LI42" s="921"/>
      <c r="LJ42" s="921"/>
      <c r="LK42" s="921"/>
      <c r="LL42" s="921"/>
      <c r="LM42" s="921"/>
      <c r="LN42" s="921"/>
      <c r="LO42" s="921"/>
      <c r="LP42" s="921"/>
      <c r="LQ42" s="921"/>
      <c r="LR42" s="921"/>
      <c r="LS42" s="921"/>
      <c r="LT42" s="921"/>
      <c r="LU42" s="921"/>
      <c r="LV42" s="921"/>
      <c r="LW42" s="921"/>
      <c r="LX42" s="921"/>
      <c r="LY42" s="921"/>
      <c r="LZ42" s="921"/>
      <c r="MA42" s="921"/>
      <c r="MB42" s="921"/>
      <c r="MC42" s="921"/>
      <c r="MD42" s="921"/>
      <c r="ME42" s="921"/>
      <c r="MF42" s="921"/>
      <c r="MG42" s="921"/>
      <c r="MH42" s="921"/>
      <c r="MI42" s="921"/>
      <c r="MJ42" s="921"/>
      <c r="MK42" s="921"/>
      <c r="ML42" s="921"/>
      <c r="MM42" s="921"/>
      <c r="MN42" s="921"/>
      <c r="MO42" s="921"/>
      <c r="MP42" s="921"/>
      <c r="MQ42" s="921"/>
      <c r="MR42" s="921"/>
      <c r="MS42" s="921"/>
      <c r="MT42" s="921"/>
      <c r="MU42" s="921"/>
      <c r="MV42" s="921"/>
      <c r="MW42" s="921"/>
      <c r="MX42" s="921"/>
      <c r="MY42" s="921"/>
      <c r="MZ42" s="921"/>
      <c r="NA42" s="921"/>
      <c r="NB42" s="921"/>
      <c r="NC42" s="921"/>
      <c r="ND42" s="921"/>
      <c r="NE42" s="921"/>
      <c r="NF42" s="921"/>
      <c r="NG42" s="921"/>
      <c r="NH42" s="921"/>
      <c r="NI42" s="921"/>
      <c r="NJ42" s="921"/>
      <c r="NK42" s="921"/>
      <c r="NL42" s="921"/>
      <c r="NM42" s="921"/>
      <c r="NN42" s="921"/>
      <c r="NO42" s="921"/>
      <c r="NP42" s="921"/>
      <c r="NQ42" s="921"/>
      <c r="NR42" s="921"/>
      <c r="NS42" s="921"/>
      <c r="NT42" s="921"/>
      <c r="NU42" s="921"/>
      <c r="NV42" s="921"/>
      <c r="NW42" s="921"/>
      <c r="NX42" s="921"/>
      <c r="NY42" s="921"/>
      <c r="NZ42" s="921"/>
      <c r="OA42" s="921"/>
      <c r="OB42" s="921"/>
      <c r="OC42" s="921"/>
      <c r="OD42" s="921"/>
      <c r="OE42" s="921"/>
      <c r="OF42" s="921"/>
      <c r="OG42" s="921"/>
      <c r="OH42" s="921"/>
      <c r="OI42" s="921"/>
      <c r="OJ42" s="921"/>
      <c r="OK42" s="921"/>
      <c r="OL42" s="921"/>
      <c r="OM42" s="921"/>
      <c r="ON42" s="921"/>
      <c r="OO42" s="921"/>
      <c r="OP42" s="921"/>
      <c r="OQ42" s="921"/>
      <c r="OR42" s="921"/>
      <c r="OS42" s="921"/>
      <c r="OT42" s="921"/>
      <c r="OU42" s="921"/>
      <c r="OV42" s="921"/>
      <c r="OW42" s="921"/>
      <c r="OX42" s="921"/>
      <c r="OY42" s="921"/>
      <c r="OZ42" s="921"/>
      <c r="PA42" s="921"/>
      <c r="PB42" s="921"/>
      <c r="PC42" s="921"/>
      <c r="PD42" s="921"/>
      <c r="PE42" s="921"/>
      <c r="PF42" s="921"/>
      <c r="PG42" s="921"/>
      <c r="PH42" s="921"/>
      <c r="PI42" s="921"/>
      <c r="PJ42" s="921"/>
      <c r="PK42" s="921"/>
      <c r="PL42" s="921"/>
      <c r="PM42" s="921"/>
      <c r="PN42" s="921"/>
      <c r="PO42" s="921"/>
      <c r="PP42" s="921"/>
      <c r="PQ42" s="921"/>
      <c r="PR42" s="921"/>
      <c r="PS42" s="921"/>
      <c r="PT42" s="921"/>
      <c r="PU42" s="921"/>
      <c r="PV42" s="921"/>
      <c r="PW42" s="921"/>
      <c r="PX42" s="921"/>
      <c r="PY42" s="921"/>
      <c r="PZ42" s="921"/>
      <c r="QA42" s="921"/>
      <c r="QB42" s="921"/>
      <c r="QC42" s="921"/>
      <c r="QD42" s="921"/>
      <c r="QE42" s="921"/>
      <c r="QF42" s="921"/>
      <c r="QG42" s="921"/>
      <c r="QH42" s="921"/>
      <c r="QI42" s="921"/>
      <c r="QJ42" s="921"/>
      <c r="QK42" s="921"/>
      <c r="QL42" s="921"/>
      <c r="QM42" s="921"/>
      <c r="QN42" s="921"/>
      <c r="QO42" s="921"/>
      <c r="QP42" s="921"/>
      <c r="QQ42" s="921"/>
      <c r="QR42" s="921"/>
      <c r="QS42" s="921"/>
      <c r="QT42" s="921"/>
      <c r="QU42" s="921"/>
      <c r="QV42" s="921"/>
      <c r="QW42" s="921"/>
      <c r="QX42" s="921"/>
      <c r="QY42" s="921"/>
      <c r="QZ42" s="921"/>
      <c r="RA42" s="921"/>
      <c r="RB42" s="921"/>
      <c r="RC42" s="921"/>
      <c r="RD42" s="921"/>
      <c r="RE42" s="921"/>
      <c r="RF42" s="921"/>
      <c r="RG42" s="921"/>
      <c r="RH42" s="921"/>
      <c r="RI42" s="921"/>
      <c r="RJ42" s="921"/>
      <c r="RK42" s="921"/>
      <c r="RL42" s="921"/>
      <c r="RM42" s="921"/>
      <c r="RN42" s="921"/>
      <c r="RO42" s="921"/>
      <c r="RP42" s="921"/>
      <c r="RQ42" s="921"/>
      <c r="RR42" s="921"/>
      <c r="RS42" s="921"/>
      <c r="RT42" s="921"/>
      <c r="RU42" s="921"/>
      <c r="RV42" s="921"/>
      <c r="RW42" s="921"/>
      <c r="RX42" s="921"/>
      <c r="RY42" s="921"/>
      <c r="RZ42" s="921"/>
      <c r="SA42" s="921"/>
      <c r="SB42" s="921"/>
      <c r="SC42" s="921"/>
      <c r="SD42" s="921"/>
      <c r="SE42" s="921"/>
      <c r="SF42" s="921"/>
      <c r="SG42" s="921"/>
      <c r="SH42" s="921"/>
      <c r="SI42" s="921"/>
      <c r="SJ42" s="921"/>
      <c r="SK42" s="921"/>
      <c r="SL42" s="921"/>
      <c r="SM42" s="921"/>
      <c r="SN42" s="921"/>
      <c r="SO42" s="921"/>
      <c r="SP42" s="921"/>
      <c r="SQ42" s="921"/>
      <c r="SR42" s="921"/>
      <c r="SS42" s="921"/>
      <c r="ST42" s="921"/>
      <c r="SU42" s="921"/>
      <c r="SV42" s="921"/>
      <c r="SW42" s="921"/>
      <c r="SX42" s="921"/>
      <c r="SY42" s="921"/>
      <c r="SZ42" s="921"/>
      <c r="TA42" s="921"/>
      <c r="TB42" s="921"/>
      <c r="TC42" s="921"/>
      <c r="TD42" s="921"/>
      <c r="TE42" s="921"/>
      <c r="TF42" s="921"/>
      <c r="TG42" s="921"/>
      <c r="TH42" s="921"/>
      <c r="TI42" s="921"/>
      <c r="TJ42" s="921"/>
      <c r="TK42" s="921"/>
      <c r="TL42" s="921"/>
      <c r="TM42" s="921"/>
      <c r="TN42" s="921"/>
      <c r="TO42" s="921"/>
      <c r="TP42" s="921"/>
      <c r="TQ42" s="921"/>
      <c r="TR42" s="921"/>
      <c r="TS42" s="921"/>
      <c r="TT42" s="921"/>
      <c r="TU42" s="921"/>
      <c r="TV42" s="921"/>
      <c r="TW42" s="921"/>
      <c r="TX42" s="921"/>
      <c r="TY42" s="921"/>
      <c r="TZ42" s="921"/>
      <c r="UA42" s="921"/>
      <c r="UB42" s="921"/>
      <c r="UC42" s="921"/>
      <c r="UD42" s="921"/>
      <c r="UE42" s="921"/>
      <c r="UF42" s="921"/>
      <c r="UG42" s="921"/>
      <c r="UH42" s="921"/>
      <c r="UI42" s="921"/>
      <c r="UJ42" s="921"/>
      <c r="UK42" s="921"/>
      <c r="UL42" s="921"/>
      <c r="UM42" s="921"/>
      <c r="UN42" s="921"/>
      <c r="UO42" s="921"/>
      <c r="UP42" s="921"/>
      <c r="UQ42" s="921"/>
      <c r="UR42" s="921"/>
      <c r="US42" s="921"/>
      <c r="UT42" s="921"/>
      <c r="UU42" s="921"/>
      <c r="UV42" s="921"/>
      <c r="UW42" s="921"/>
      <c r="UX42" s="921"/>
      <c r="UY42" s="921"/>
      <c r="UZ42" s="921"/>
      <c r="VA42" s="921"/>
      <c r="VB42" s="921"/>
      <c r="VC42" s="921"/>
      <c r="VD42" s="921"/>
      <c r="VE42" s="921"/>
      <c r="VF42" s="921"/>
      <c r="VG42" s="921"/>
      <c r="VH42" s="921"/>
      <c r="VI42" s="921"/>
      <c r="VJ42" s="921"/>
      <c r="VK42" s="921"/>
      <c r="VL42" s="921"/>
      <c r="VM42" s="921"/>
      <c r="VN42" s="921"/>
      <c r="VO42" s="921"/>
      <c r="VP42" s="921"/>
      <c r="VQ42" s="921"/>
      <c r="VR42" s="921"/>
      <c r="VS42" s="921"/>
      <c r="VT42" s="921"/>
      <c r="VU42" s="921"/>
      <c r="VV42" s="921"/>
      <c r="VW42" s="921"/>
      <c r="VX42" s="921"/>
      <c r="VY42" s="921"/>
      <c r="VZ42" s="921"/>
      <c r="WA42" s="921"/>
      <c r="WB42" s="921"/>
      <c r="WC42" s="921"/>
      <c r="WD42" s="921"/>
      <c r="WE42" s="921"/>
      <c r="WF42" s="921"/>
      <c r="WG42" s="921"/>
      <c r="WH42" s="921"/>
      <c r="WI42" s="921"/>
      <c r="WJ42" s="921"/>
      <c r="WK42" s="921"/>
      <c r="WL42" s="921"/>
      <c r="WM42" s="921"/>
      <c r="WN42" s="921"/>
      <c r="WO42" s="921"/>
      <c r="WP42" s="921"/>
      <c r="WQ42" s="921"/>
      <c r="WR42" s="921"/>
      <c r="WS42" s="921"/>
      <c r="WT42" s="921"/>
      <c r="WU42" s="921"/>
      <c r="WV42" s="921"/>
      <c r="WW42" s="921"/>
      <c r="WX42" s="921"/>
      <c r="WY42" s="921"/>
      <c r="WZ42" s="921"/>
      <c r="XA42" s="921"/>
      <c r="XB42" s="921"/>
      <c r="XC42" s="921"/>
      <c r="XD42" s="921"/>
      <c r="XE42" s="921"/>
      <c r="XF42" s="921"/>
      <c r="XG42" s="921"/>
      <c r="XH42" s="921"/>
      <c r="XI42" s="921"/>
      <c r="XJ42" s="921"/>
      <c r="XK42" s="921"/>
      <c r="XL42" s="921"/>
      <c r="XM42" s="921"/>
      <c r="XN42" s="921"/>
      <c r="XO42" s="921"/>
      <c r="XP42" s="921"/>
      <c r="XQ42" s="921"/>
      <c r="XR42" s="921"/>
      <c r="XS42" s="921"/>
      <c r="XT42" s="921"/>
      <c r="XU42" s="921"/>
      <c r="XV42" s="921"/>
      <c r="XW42" s="921"/>
      <c r="XX42" s="921"/>
      <c r="XY42" s="921"/>
      <c r="XZ42" s="921"/>
      <c r="YA42" s="921"/>
      <c r="YB42" s="921"/>
      <c r="YC42" s="921"/>
      <c r="YD42" s="921"/>
      <c r="YE42" s="921"/>
      <c r="YF42" s="921"/>
      <c r="YG42" s="921"/>
      <c r="YH42" s="921"/>
      <c r="YI42" s="921"/>
      <c r="YJ42" s="921"/>
      <c r="YK42" s="921"/>
      <c r="YL42" s="921"/>
      <c r="YM42" s="921"/>
      <c r="YN42" s="921"/>
      <c r="YO42" s="921"/>
      <c r="YP42" s="921"/>
      <c r="YQ42" s="921"/>
      <c r="YR42" s="921"/>
      <c r="YS42" s="921"/>
      <c r="YT42" s="921"/>
      <c r="YU42" s="921"/>
      <c r="YV42" s="921"/>
      <c r="YW42" s="921"/>
      <c r="YX42" s="921"/>
      <c r="YY42" s="921"/>
      <c r="YZ42" s="921"/>
      <c r="ZA42" s="921"/>
      <c r="ZB42" s="921"/>
      <c r="ZC42" s="921"/>
      <c r="ZD42" s="921"/>
      <c r="ZE42" s="921"/>
      <c r="ZF42" s="921"/>
      <c r="ZG42" s="921"/>
      <c r="ZH42" s="921"/>
      <c r="ZI42" s="921"/>
      <c r="ZJ42" s="921"/>
      <c r="ZK42" s="921"/>
      <c r="ZL42" s="921"/>
      <c r="ZM42" s="921"/>
      <c r="ZN42" s="921"/>
      <c r="ZO42" s="921"/>
      <c r="ZP42" s="921"/>
      <c r="ZQ42" s="921"/>
      <c r="ZR42" s="921"/>
      <c r="ZS42" s="921"/>
      <c r="ZT42" s="921"/>
      <c r="ZU42" s="921"/>
      <c r="ZV42" s="921"/>
      <c r="ZW42" s="921"/>
      <c r="ZX42" s="921"/>
      <c r="ZY42" s="921"/>
      <c r="ZZ42" s="921"/>
      <c r="AAA42" s="921"/>
      <c r="AAB42" s="921"/>
      <c r="AAC42" s="921"/>
      <c r="AAD42" s="921"/>
      <c r="AAE42" s="921"/>
      <c r="AAF42" s="921"/>
      <c r="AAG42" s="921"/>
      <c r="AAH42" s="921"/>
      <c r="AAI42" s="921"/>
      <c r="AAJ42" s="921"/>
      <c r="AAK42" s="921"/>
      <c r="AAL42" s="921"/>
      <c r="AAM42" s="921"/>
      <c r="AAN42" s="921"/>
      <c r="AAO42" s="921"/>
      <c r="AAP42" s="921"/>
      <c r="AAQ42" s="921"/>
      <c r="AAR42" s="921"/>
      <c r="AAS42" s="921"/>
      <c r="AAT42" s="921"/>
      <c r="AAU42" s="921"/>
      <c r="AAV42" s="921"/>
      <c r="AAW42" s="921"/>
      <c r="AAX42" s="921"/>
      <c r="AAY42" s="921"/>
      <c r="AAZ42" s="921"/>
      <c r="ABA42" s="921"/>
      <c r="ABB42" s="921"/>
      <c r="ABC42" s="921"/>
      <c r="ABD42" s="921"/>
      <c r="ABE42" s="921"/>
      <c r="ABF42" s="921"/>
      <c r="ABG42" s="921"/>
      <c r="ABH42" s="921"/>
      <c r="ABI42" s="921"/>
      <c r="ABJ42" s="921"/>
      <c r="ABK42" s="921"/>
      <c r="ABL42" s="921"/>
      <c r="ABM42" s="921"/>
      <c r="ABN42" s="921"/>
      <c r="ABO42" s="921"/>
      <c r="ABP42" s="921"/>
      <c r="ABQ42" s="921"/>
      <c r="ABR42" s="921"/>
      <c r="ABS42" s="921"/>
      <c r="ABT42" s="921"/>
      <c r="ABU42" s="921"/>
      <c r="ABV42" s="921"/>
      <c r="ABW42" s="921"/>
      <c r="ABX42" s="921"/>
      <c r="ABY42" s="921"/>
      <c r="ABZ42" s="921"/>
      <c r="ACA42" s="921"/>
      <c r="ACB42" s="921"/>
      <c r="ACC42" s="921"/>
      <c r="ACD42" s="921"/>
      <c r="ACE42" s="921"/>
      <c r="ACF42" s="921"/>
      <c r="ACG42" s="921"/>
      <c r="ACH42" s="921"/>
      <c r="ACI42" s="921"/>
      <c r="ACJ42" s="921"/>
      <c r="ACK42" s="921"/>
      <c r="ACL42" s="921"/>
      <c r="ACM42" s="921"/>
      <c r="ACN42" s="921"/>
      <c r="ACO42" s="921"/>
      <c r="ACP42" s="921"/>
      <c r="ACQ42" s="921"/>
      <c r="ACR42" s="921"/>
      <c r="ACS42" s="921"/>
      <c r="ACT42" s="921"/>
      <c r="ACU42" s="921"/>
      <c r="ACV42" s="921"/>
      <c r="ACW42" s="921"/>
      <c r="ACX42" s="921"/>
      <c r="ACY42" s="921"/>
      <c r="ACZ42" s="921"/>
      <c r="ADA42" s="921"/>
      <c r="ADB42" s="921"/>
      <c r="ADC42" s="921"/>
      <c r="ADD42" s="921"/>
      <c r="ADE42" s="921"/>
      <c r="ADF42" s="921"/>
      <c r="ADG42" s="921"/>
      <c r="ADH42" s="921"/>
      <c r="ADI42" s="921"/>
      <c r="ADJ42" s="921"/>
      <c r="ADK42" s="921"/>
      <c r="ADL42" s="921"/>
      <c r="ADM42" s="921"/>
      <c r="ADN42" s="921"/>
      <c r="ADO42" s="921"/>
      <c r="ADP42" s="921"/>
      <c r="ADQ42" s="921"/>
      <c r="ADR42" s="921"/>
      <c r="ADS42" s="921"/>
      <c r="ADT42" s="921"/>
      <c r="ADU42" s="921"/>
      <c r="ADV42" s="921"/>
      <c r="ADW42" s="921"/>
      <c r="ADX42" s="921"/>
      <c r="ADY42" s="921"/>
      <c r="ADZ42" s="921"/>
      <c r="AEA42" s="921"/>
      <c r="AEB42" s="921"/>
      <c r="AEC42" s="921"/>
      <c r="AED42" s="921"/>
      <c r="AEE42" s="921"/>
      <c r="AEF42" s="921"/>
      <c r="AEG42" s="921"/>
      <c r="AEH42" s="921"/>
      <c r="AEI42" s="921"/>
      <c r="AEJ42" s="921"/>
      <c r="AEK42" s="921"/>
      <c r="AEL42" s="921"/>
      <c r="AEM42" s="921"/>
      <c r="AEN42" s="921"/>
      <c r="AEO42" s="921"/>
      <c r="AEP42" s="921"/>
      <c r="AEQ42" s="921"/>
      <c r="AER42" s="921"/>
      <c r="AES42" s="921"/>
      <c r="AET42" s="921"/>
      <c r="AEU42" s="921"/>
      <c r="AEV42" s="921"/>
      <c r="AEW42" s="921"/>
      <c r="AEX42" s="921"/>
      <c r="AEY42" s="921"/>
      <c r="AEZ42" s="921"/>
      <c r="AFA42" s="921"/>
      <c r="AFB42" s="921"/>
      <c r="AFC42" s="921"/>
      <c r="AFD42" s="921"/>
      <c r="AFE42" s="921"/>
      <c r="AFF42" s="921"/>
      <c r="AFG42" s="921"/>
      <c r="AFH42" s="921"/>
      <c r="AFI42" s="921"/>
      <c r="AFJ42" s="921"/>
      <c r="AFK42" s="921"/>
      <c r="AFL42" s="921"/>
      <c r="AFM42" s="921"/>
      <c r="AFN42" s="921"/>
      <c r="AFO42" s="921"/>
      <c r="AFP42" s="921"/>
      <c r="AFQ42" s="921"/>
      <c r="AFR42" s="921"/>
      <c r="AFS42" s="921"/>
      <c r="AFT42" s="921"/>
      <c r="AFU42" s="921"/>
      <c r="AFV42" s="921"/>
      <c r="AFW42" s="921"/>
      <c r="AFX42" s="921"/>
      <c r="AFY42" s="921"/>
      <c r="AFZ42" s="921"/>
      <c r="AGA42" s="921"/>
      <c r="AGB42" s="921"/>
      <c r="AGC42" s="921"/>
      <c r="AGD42" s="921"/>
      <c r="AGE42" s="921"/>
      <c r="AGF42" s="921"/>
      <c r="AGG42" s="921"/>
      <c r="AGH42" s="921"/>
      <c r="AGI42" s="921"/>
      <c r="AGJ42" s="921"/>
      <c r="AGK42" s="921"/>
      <c r="AGL42" s="921"/>
      <c r="AGM42" s="921"/>
      <c r="AGN42" s="921"/>
      <c r="AGO42" s="921"/>
      <c r="AGP42" s="921"/>
      <c r="AGQ42" s="921"/>
      <c r="AGR42" s="921"/>
      <c r="AGS42" s="921"/>
      <c r="AGT42" s="921"/>
      <c r="AGU42" s="921"/>
      <c r="AGV42" s="921"/>
      <c r="AGW42" s="921"/>
      <c r="AGX42" s="921"/>
      <c r="AGY42" s="921"/>
      <c r="AGZ42" s="921"/>
      <c r="AHA42" s="921"/>
      <c r="AHB42" s="921"/>
      <c r="AHC42" s="921"/>
      <c r="AHD42" s="921"/>
      <c r="AHE42" s="921"/>
      <c r="AHF42" s="921"/>
      <c r="AHG42" s="921"/>
      <c r="AHH42" s="921"/>
      <c r="AHI42" s="921"/>
      <c r="AHJ42" s="921"/>
      <c r="AHK42" s="921"/>
      <c r="AHL42" s="921"/>
      <c r="AHM42" s="921"/>
      <c r="AHN42" s="921"/>
      <c r="AHO42" s="921"/>
      <c r="AHP42" s="921"/>
      <c r="AHQ42" s="921"/>
      <c r="AHR42" s="921"/>
      <c r="AHS42" s="921"/>
      <c r="AHT42" s="921"/>
      <c r="AHU42" s="921"/>
      <c r="AHV42" s="921"/>
      <c r="AHW42" s="921"/>
      <c r="AHX42" s="921"/>
      <c r="AHY42" s="921"/>
      <c r="AHZ42" s="921"/>
      <c r="AIA42" s="921"/>
      <c r="AIB42" s="921"/>
      <c r="AIC42" s="921"/>
      <c r="AID42" s="921"/>
      <c r="AIE42" s="921"/>
      <c r="AIF42" s="921"/>
      <c r="AIG42" s="921"/>
      <c r="AIH42" s="921"/>
      <c r="AII42" s="921"/>
      <c r="AIJ42" s="921"/>
      <c r="AIK42" s="921"/>
      <c r="AIL42" s="921"/>
      <c r="AIM42" s="921"/>
      <c r="AIN42" s="921"/>
      <c r="AIO42" s="921"/>
      <c r="AIP42" s="921"/>
      <c r="AIQ42" s="921"/>
      <c r="AIR42" s="921"/>
      <c r="AIS42" s="921"/>
      <c r="AIT42" s="921"/>
      <c r="AIU42" s="921"/>
      <c r="AIV42" s="921"/>
      <c r="AIW42" s="921"/>
      <c r="AIX42" s="921"/>
      <c r="AIY42" s="921"/>
      <c r="AIZ42" s="921"/>
      <c r="AJA42" s="921"/>
      <c r="AJB42" s="921"/>
      <c r="AJC42" s="921"/>
      <c r="AJD42" s="921"/>
      <c r="AJE42" s="921"/>
      <c r="AJF42" s="921"/>
      <c r="AJG42" s="921"/>
      <c r="AJH42" s="921"/>
      <c r="AJI42" s="921"/>
      <c r="AJJ42" s="921"/>
      <c r="AJK42" s="921"/>
      <c r="AJL42" s="921"/>
      <c r="AJM42" s="921"/>
      <c r="AJN42" s="921"/>
      <c r="AJO42" s="921"/>
      <c r="AJP42" s="921"/>
      <c r="AJQ42" s="921"/>
      <c r="AJR42" s="921"/>
      <c r="AJS42" s="921"/>
      <c r="AJT42" s="921"/>
      <c r="AJU42" s="921"/>
      <c r="AJV42" s="921"/>
      <c r="AJW42" s="921"/>
      <c r="AJX42" s="921"/>
      <c r="AJY42" s="921"/>
      <c r="AJZ42" s="921"/>
      <c r="AKA42" s="921"/>
      <c r="AKB42" s="921"/>
      <c r="AKC42" s="921"/>
      <c r="AKD42" s="921"/>
      <c r="AKE42" s="921"/>
      <c r="AKF42" s="921"/>
      <c r="AKG42" s="921"/>
      <c r="AKH42" s="921"/>
      <c r="AKI42" s="921"/>
      <c r="AKJ42" s="921"/>
      <c r="AKK42" s="921"/>
      <c r="AKL42" s="921"/>
      <c r="AKM42" s="921"/>
      <c r="AKN42" s="921"/>
      <c r="AKO42" s="921"/>
      <c r="AKP42" s="921"/>
      <c r="AKQ42" s="921"/>
      <c r="AKR42" s="921"/>
      <c r="AKS42" s="921"/>
      <c r="AKT42" s="921"/>
      <c r="AKU42" s="921"/>
      <c r="AKV42" s="921"/>
      <c r="AKW42" s="921"/>
      <c r="AKX42" s="921"/>
      <c r="AKY42" s="921"/>
      <c r="AKZ42" s="921"/>
      <c r="ALA42" s="921"/>
      <c r="ALB42" s="921"/>
      <c r="ALC42" s="921"/>
      <c r="ALD42" s="921"/>
      <c r="ALE42" s="921"/>
      <c r="ALF42" s="921"/>
      <c r="ALG42" s="921"/>
      <c r="ALH42" s="921"/>
      <c r="ALI42" s="921"/>
      <c r="ALJ42" s="921"/>
      <c r="ALK42" s="921"/>
      <c r="ALL42" s="921"/>
      <c r="ALM42" s="921"/>
      <c r="ALN42" s="921"/>
      <c r="ALO42" s="921"/>
      <c r="ALP42" s="921"/>
      <c r="ALQ42" s="921"/>
      <c r="ALR42" s="921"/>
      <c r="ALS42" s="921"/>
      <c r="ALT42" s="921"/>
      <c r="ALU42" s="921"/>
      <c r="ALV42" s="921"/>
      <c r="ALW42" s="921"/>
      <c r="ALX42" s="921"/>
      <c r="ALY42" s="921"/>
      <c r="ALZ42" s="921"/>
      <c r="AMA42" s="921"/>
      <c r="AMB42" s="921"/>
      <c r="AMC42" s="921"/>
      <c r="AMD42" s="921"/>
      <c r="AME42" s="921"/>
      <c r="AMF42" s="921"/>
      <c r="AMG42" s="921"/>
      <c r="AMH42" s="921"/>
      <c r="AMI42" s="921"/>
      <c r="AMJ42" s="921"/>
      <c r="AMK42" s="921"/>
      <c r="AML42" s="921"/>
      <c r="AMM42" s="921"/>
      <c r="AMN42" s="921"/>
      <c r="AMO42" s="921"/>
      <c r="AMP42" s="921"/>
      <c r="AMQ42" s="921"/>
      <c r="AMR42" s="921"/>
      <c r="AMS42" s="921"/>
      <c r="AMT42" s="921"/>
      <c r="AMU42" s="921"/>
      <c r="AMV42" s="921"/>
      <c r="AMW42" s="921"/>
      <c r="AMX42" s="921"/>
      <c r="AMY42" s="921"/>
      <c r="AMZ42" s="921"/>
      <c r="ANA42" s="921"/>
      <c r="ANB42" s="921"/>
      <c r="ANC42" s="921"/>
      <c r="AND42" s="921"/>
      <c r="ANE42" s="921"/>
      <c r="ANF42" s="921"/>
      <c r="ANG42" s="921"/>
      <c r="ANH42" s="921"/>
      <c r="ANI42" s="921"/>
      <c r="ANJ42" s="921"/>
      <c r="ANK42" s="921"/>
      <c r="ANL42" s="921"/>
      <c r="ANM42" s="921"/>
      <c r="ANN42" s="921"/>
      <c r="ANO42" s="921"/>
      <c r="ANP42" s="921"/>
      <c r="ANQ42" s="921"/>
      <c r="ANR42" s="921"/>
      <c r="ANS42" s="921"/>
      <c r="ANT42" s="921"/>
      <c r="ANU42" s="921"/>
      <c r="ANV42" s="921"/>
      <c r="ANW42" s="921"/>
      <c r="ANX42" s="921"/>
      <c r="ANY42" s="921"/>
      <c r="ANZ42" s="921"/>
      <c r="AOA42" s="921"/>
      <c r="AOB42" s="921"/>
      <c r="AOC42" s="921"/>
      <c r="AOD42" s="921"/>
      <c r="AOE42" s="921"/>
      <c r="AOF42" s="921"/>
      <c r="AOG42" s="921"/>
      <c r="AOH42" s="921"/>
      <c r="AOI42" s="921"/>
      <c r="AOJ42" s="921"/>
      <c r="AOK42" s="921"/>
      <c r="AOL42" s="921"/>
      <c r="AOM42" s="921"/>
      <c r="AON42" s="921"/>
      <c r="AOO42" s="921"/>
      <c r="AOP42" s="921"/>
      <c r="AOQ42" s="921"/>
      <c r="AOR42" s="921"/>
      <c r="AOS42" s="921"/>
      <c r="AOT42" s="921"/>
      <c r="AOU42" s="921"/>
      <c r="AOV42" s="921"/>
      <c r="AOW42" s="921"/>
      <c r="AOX42" s="921"/>
      <c r="AOY42" s="921"/>
      <c r="AOZ42" s="921"/>
      <c r="APA42" s="921"/>
      <c r="APB42" s="921"/>
      <c r="APC42" s="921"/>
      <c r="APD42" s="921"/>
      <c r="APE42" s="921"/>
      <c r="APF42" s="921"/>
      <c r="APG42" s="921"/>
      <c r="APH42" s="921"/>
      <c r="API42" s="921"/>
      <c r="APJ42" s="921"/>
      <c r="APK42" s="921"/>
      <c r="APL42" s="921"/>
      <c r="APM42" s="921"/>
      <c r="APN42" s="921"/>
      <c r="APO42" s="921"/>
      <c r="APP42" s="921"/>
      <c r="APQ42" s="921"/>
      <c r="APR42" s="921"/>
      <c r="APS42" s="921"/>
      <c r="APT42" s="921"/>
      <c r="APU42" s="921"/>
      <c r="APV42" s="921"/>
      <c r="APW42" s="921"/>
      <c r="APX42" s="921"/>
      <c r="APY42" s="921"/>
      <c r="APZ42" s="921"/>
      <c r="AQA42" s="921"/>
      <c r="AQB42" s="921"/>
      <c r="AQC42" s="921"/>
      <c r="AQD42" s="921"/>
      <c r="AQE42" s="921"/>
      <c r="AQF42" s="921"/>
      <c r="AQG42" s="921"/>
      <c r="AQH42" s="921"/>
      <c r="AQI42" s="921"/>
      <c r="AQJ42" s="921"/>
      <c r="AQK42" s="921"/>
      <c r="AQL42" s="921"/>
      <c r="AQM42" s="921"/>
      <c r="AQN42" s="921"/>
      <c r="AQO42" s="921"/>
      <c r="AQP42" s="921"/>
      <c r="AQQ42" s="921"/>
      <c r="AQR42" s="921"/>
      <c r="AQS42" s="921"/>
      <c r="AQT42" s="921"/>
      <c r="AQU42" s="921"/>
      <c r="AQV42" s="921"/>
      <c r="AQW42" s="921"/>
      <c r="AQX42" s="921"/>
      <c r="AQY42" s="921"/>
      <c r="AQZ42" s="921"/>
      <c r="ARA42" s="921"/>
      <c r="ARB42" s="921"/>
      <c r="ARC42" s="921"/>
      <c r="ARD42" s="921"/>
      <c r="ARE42" s="921"/>
      <c r="ARF42" s="921"/>
      <c r="ARG42" s="921"/>
      <c r="ARH42" s="921"/>
      <c r="ARI42" s="921"/>
      <c r="ARJ42" s="921"/>
      <c r="ARK42" s="921"/>
      <c r="ARL42" s="921"/>
      <c r="ARM42" s="921"/>
      <c r="ARN42" s="921"/>
      <c r="ARO42" s="921"/>
      <c r="ARP42" s="921"/>
      <c r="ARQ42" s="921"/>
      <c r="ARR42" s="921"/>
      <c r="ARS42" s="921"/>
      <c r="ART42" s="921"/>
      <c r="ARU42" s="921"/>
      <c r="ARV42" s="921"/>
      <c r="ARW42" s="921"/>
      <c r="ARX42" s="921"/>
      <c r="ARY42" s="921"/>
      <c r="ARZ42" s="921"/>
      <c r="ASA42" s="921"/>
      <c r="ASB42" s="921"/>
      <c r="ASC42" s="921"/>
      <c r="ASD42" s="921"/>
      <c r="ASE42" s="921"/>
      <c r="ASF42" s="921"/>
      <c r="ASG42" s="921"/>
      <c r="ASH42" s="921"/>
      <c r="ASI42" s="921"/>
      <c r="ASJ42" s="921"/>
      <c r="ASK42" s="921"/>
      <c r="ASL42" s="921"/>
      <c r="ASM42" s="921"/>
      <c r="ASN42" s="921"/>
      <c r="ASO42" s="921"/>
      <c r="ASP42" s="921"/>
      <c r="ASQ42" s="921"/>
      <c r="ASR42" s="921"/>
      <c r="ASS42" s="921"/>
      <c r="AST42" s="921"/>
      <c r="ASU42" s="921"/>
      <c r="ASV42" s="921"/>
      <c r="ASW42" s="921"/>
      <c r="ASX42" s="921"/>
      <c r="ASY42" s="921"/>
      <c r="ASZ42" s="921"/>
      <c r="ATA42" s="921"/>
      <c r="ATB42" s="921"/>
      <c r="ATC42" s="921"/>
      <c r="ATD42" s="921"/>
      <c r="ATE42" s="921"/>
      <c r="ATF42" s="921"/>
      <c r="ATG42" s="921"/>
      <c r="ATH42" s="921"/>
      <c r="ATI42" s="921"/>
      <c r="ATJ42" s="921"/>
      <c r="ATK42" s="921"/>
      <c r="ATL42" s="921"/>
      <c r="ATM42" s="921"/>
      <c r="ATN42" s="921"/>
      <c r="ATO42" s="921"/>
      <c r="ATP42" s="921"/>
      <c r="ATQ42" s="921"/>
      <c r="ATR42" s="921"/>
      <c r="ATS42" s="921"/>
      <c r="ATT42" s="921"/>
      <c r="ATU42" s="921"/>
      <c r="ATV42" s="921"/>
      <c r="ATW42" s="921"/>
      <c r="ATX42" s="921"/>
      <c r="ATY42" s="921"/>
      <c r="ATZ42" s="921"/>
      <c r="AUA42" s="921"/>
      <c r="AUB42" s="921"/>
      <c r="AUC42" s="921"/>
      <c r="AUD42" s="921"/>
      <c r="AUE42" s="921"/>
      <c r="AUF42" s="921"/>
      <c r="AUG42" s="921"/>
      <c r="AUH42" s="921"/>
      <c r="AUI42" s="921"/>
      <c r="AUJ42" s="921"/>
      <c r="AUK42" s="921"/>
      <c r="AUL42" s="921"/>
      <c r="AUM42" s="921"/>
      <c r="AUN42" s="921"/>
      <c r="AUO42" s="921"/>
      <c r="AUP42" s="921"/>
      <c r="AUQ42" s="921"/>
      <c r="AUR42" s="921"/>
      <c r="AUS42" s="921"/>
      <c r="AUT42" s="921"/>
      <c r="AUU42" s="921"/>
      <c r="AUV42" s="921"/>
      <c r="AUW42" s="921"/>
      <c r="AUX42" s="921"/>
      <c r="AUY42" s="921"/>
      <c r="AUZ42" s="921"/>
      <c r="AVA42" s="921"/>
      <c r="AVB42" s="921"/>
      <c r="AVC42" s="921"/>
      <c r="AVD42" s="921"/>
      <c r="AVE42" s="921"/>
      <c r="AVF42" s="921"/>
      <c r="AVG42" s="921"/>
      <c r="AVH42" s="921"/>
      <c r="AVI42" s="921"/>
      <c r="AVJ42" s="921"/>
      <c r="AVK42" s="921"/>
      <c r="AVL42" s="921"/>
      <c r="AVM42" s="921"/>
      <c r="AVN42" s="921"/>
      <c r="AVO42" s="921"/>
      <c r="AVP42" s="921"/>
      <c r="AVQ42" s="921"/>
      <c r="AVR42" s="921"/>
      <c r="AVS42" s="921"/>
      <c r="AVT42" s="921"/>
      <c r="AVU42" s="921"/>
      <c r="AVV42" s="921"/>
      <c r="AVW42" s="921"/>
      <c r="AVX42" s="921"/>
      <c r="AVY42" s="921"/>
      <c r="AVZ42" s="921"/>
      <c r="AWA42" s="921"/>
      <c r="AWB42" s="921"/>
      <c r="AWC42" s="921"/>
      <c r="AWD42" s="921"/>
      <c r="AWE42" s="921"/>
      <c r="AWF42" s="921"/>
      <c r="AWG42" s="921"/>
      <c r="AWH42" s="921"/>
      <c r="AWI42" s="921"/>
      <c r="AWJ42" s="921"/>
      <c r="AWK42" s="921"/>
      <c r="AWL42" s="921"/>
      <c r="AWM42" s="921"/>
      <c r="AWN42" s="921"/>
      <c r="AWO42" s="921"/>
      <c r="AWP42" s="921"/>
      <c r="AWQ42" s="921"/>
      <c r="AWR42" s="921"/>
      <c r="AWS42" s="921"/>
      <c r="AWT42" s="921"/>
      <c r="AWU42" s="921"/>
      <c r="AWV42" s="921"/>
      <c r="AWW42" s="921"/>
      <c r="AWX42" s="921"/>
      <c r="AWY42" s="921"/>
      <c r="AWZ42" s="921"/>
      <c r="AXA42" s="921"/>
      <c r="AXB42" s="921"/>
      <c r="AXC42" s="921"/>
      <c r="AXD42" s="921"/>
      <c r="AXE42" s="921"/>
      <c r="AXF42" s="921"/>
      <c r="AXG42" s="921"/>
      <c r="AXH42" s="921"/>
      <c r="AXI42" s="921"/>
      <c r="AXJ42" s="921"/>
      <c r="AXK42" s="921"/>
      <c r="AXL42" s="921"/>
      <c r="AXM42" s="921"/>
      <c r="AXN42" s="921"/>
      <c r="AXO42" s="921"/>
      <c r="AXP42" s="921"/>
      <c r="AXQ42" s="921"/>
      <c r="AXR42" s="921"/>
      <c r="AXS42" s="921"/>
      <c r="AXT42" s="921"/>
      <c r="AXU42" s="921"/>
      <c r="AXV42" s="921"/>
      <c r="AXW42" s="921"/>
      <c r="AXX42" s="921"/>
      <c r="AXY42" s="921"/>
      <c r="AXZ42" s="921"/>
      <c r="AYA42" s="921"/>
      <c r="AYB42" s="921"/>
      <c r="AYC42" s="921"/>
      <c r="AYD42" s="921"/>
      <c r="AYE42" s="921"/>
      <c r="AYF42" s="921"/>
      <c r="AYG42" s="921"/>
      <c r="AYH42" s="921"/>
      <c r="AYI42" s="921"/>
      <c r="AYJ42" s="921"/>
      <c r="AYK42" s="921"/>
      <c r="AYL42" s="921"/>
      <c r="AYM42" s="921"/>
      <c r="AYN42" s="921"/>
      <c r="AYO42" s="921"/>
      <c r="AYP42" s="921"/>
      <c r="AYQ42" s="921"/>
      <c r="AYR42" s="921"/>
      <c r="AYS42" s="921"/>
      <c r="AYT42" s="921"/>
      <c r="AYU42" s="921"/>
      <c r="AYV42" s="921"/>
      <c r="AYW42" s="921"/>
      <c r="AYX42" s="921"/>
      <c r="AYY42" s="921"/>
      <c r="AYZ42" s="921"/>
      <c r="AZA42" s="921"/>
      <c r="AZB42" s="921"/>
      <c r="AZC42" s="921"/>
      <c r="AZD42" s="921"/>
      <c r="AZE42" s="921"/>
      <c r="AZF42" s="921"/>
      <c r="AZG42" s="921"/>
      <c r="AZH42" s="921"/>
      <c r="AZI42" s="921"/>
      <c r="AZJ42" s="921"/>
      <c r="AZK42" s="921"/>
      <c r="AZL42" s="921"/>
      <c r="AZM42" s="921"/>
      <c r="AZN42" s="921"/>
      <c r="AZO42" s="921"/>
      <c r="AZP42" s="921"/>
      <c r="AZQ42" s="921"/>
      <c r="AZR42" s="921"/>
      <c r="AZS42" s="921"/>
      <c r="AZT42" s="921"/>
      <c r="AZU42" s="921"/>
      <c r="AZV42" s="921"/>
      <c r="AZW42" s="921"/>
      <c r="AZX42" s="921"/>
      <c r="AZY42" s="921"/>
      <c r="AZZ42" s="921"/>
      <c r="BAA42" s="921"/>
      <c r="BAB42" s="921"/>
      <c r="BAC42" s="921"/>
      <c r="BAD42" s="921"/>
      <c r="BAE42" s="921"/>
      <c r="BAF42" s="921"/>
      <c r="BAG42" s="921"/>
      <c r="BAH42" s="921"/>
      <c r="BAI42" s="921"/>
      <c r="BAJ42" s="921"/>
      <c r="BAK42" s="921"/>
      <c r="BAL42" s="921"/>
      <c r="BAM42" s="921"/>
      <c r="BAN42" s="921"/>
      <c r="BAO42" s="921"/>
      <c r="BAP42" s="921"/>
      <c r="BAQ42" s="921"/>
      <c r="BAR42" s="921"/>
      <c r="BAS42" s="921"/>
      <c r="BAT42" s="921"/>
      <c r="BAU42" s="921"/>
      <c r="BAV42" s="921"/>
      <c r="BAW42" s="921"/>
      <c r="BAX42" s="921"/>
      <c r="BAY42" s="921"/>
      <c r="BAZ42" s="921"/>
      <c r="BBA42" s="921"/>
      <c r="BBB42" s="921"/>
      <c r="BBC42" s="921"/>
      <c r="BBD42" s="921"/>
      <c r="BBE42" s="921"/>
      <c r="BBF42" s="921"/>
      <c r="BBG42" s="921"/>
      <c r="BBH42" s="921"/>
      <c r="BBI42" s="921"/>
      <c r="BBJ42" s="921"/>
      <c r="BBK42" s="921"/>
      <c r="BBL42" s="921"/>
      <c r="BBM42" s="921"/>
      <c r="BBN42" s="921"/>
      <c r="BBO42" s="921"/>
      <c r="BBP42" s="921"/>
      <c r="BBQ42" s="921"/>
      <c r="BBR42" s="921"/>
      <c r="BBS42" s="921"/>
      <c r="BBT42" s="921"/>
      <c r="BBU42" s="921"/>
      <c r="BBV42" s="921"/>
      <c r="BBW42" s="921"/>
      <c r="BBX42" s="921"/>
      <c r="BBY42" s="921"/>
      <c r="BBZ42" s="921"/>
      <c r="BCA42" s="921"/>
      <c r="BCB42" s="921"/>
      <c r="BCC42" s="921"/>
      <c r="BCD42" s="921"/>
      <c r="BCE42" s="921"/>
      <c r="BCF42" s="921"/>
      <c r="BCG42" s="921"/>
      <c r="BCH42" s="921"/>
      <c r="BCI42" s="921"/>
      <c r="BCJ42" s="921"/>
      <c r="BCK42" s="921"/>
      <c r="BCL42" s="921"/>
      <c r="BCM42" s="921"/>
      <c r="BCN42" s="921"/>
      <c r="BCO42" s="921"/>
      <c r="BCP42" s="921"/>
      <c r="BCQ42" s="921"/>
      <c r="BCR42" s="921"/>
      <c r="BCS42" s="921"/>
      <c r="BCT42" s="921"/>
      <c r="BCU42" s="921"/>
      <c r="BCV42" s="921"/>
      <c r="BCW42" s="921"/>
      <c r="BCX42" s="921"/>
      <c r="BCY42" s="921"/>
      <c r="BCZ42" s="921"/>
      <c r="BDA42" s="921"/>
      <c r="BDB42" s="921"/>
      <c r="BDC42" s="921"/>
      <c r="BDD42" s="921"/>
      <c r="BDE42" s="921"/>
      <c r="BDF42" s="921"/>
      <c r="BDG42" s="921"/>
      <c r="BDH42" s="921"/>
      <c r="BDI42" s="921"/>
      <c r="BDJ42" s="921"/>
      <c r="BDK42" s="921"/>
      <c r="BDL42" s="921"/>
      <c r="BDM42" s="921"/>
      <c r="BDN42" s="921"/>
      <c r="BDO42" s="921"/>
      <c r="BDP42" s="921"/>
      <c r="BDQ42" s="921"/>
      <c r="BDR42" s="921"/>
      <c r="BDS42" s="921"/>
      <c r="BDT42" s="921"/>
      <c r="BDU42" s="921"/>
      <c r="BDV42" s="921"/>
      <c r="BDW42" s="921"/>
      <c r="BDX42" s="921"/>
      <c r="BDY42" s="921"/>
      <c r="BDZ42" s="921"/>
      <c r="BEA42" s="921"/>
      <c r="BEB42" s="921"/>
      <c r="BEC42" s="921"/>
      <c r="BED42" s="921"/>
      <c r="BEE42" s="921"/>
      <c r="BEF42" s="921"/>
      <c r="BEG42" s="921"/>
      <c r="BEH42" s="921"/>
      <c r="BEI42" s="921"/>
      <c r="BEJ42" s="921"/>
      <c r="BEK42" s="921"/>
      <c r="BEL42" s="921"/>
      <c r="BEM42" s="921"/>
      <c r="BEN42" s="921"/>
      <c r="BEO42" s="921"/>
      <c r="BEP42" s="921"/>
      <c r="BEQ42" s="921"/>
      <c r="BER42" s="921"/>
      <c r="BES42" s="921"/>
      <c r="BET42" s="921"/>
      <c r="BEU42" s="921"/>
      <c r="BEV42" s="921"/>
      <c r="BEW42" s="921"/>
      <c r="BEX42" s="921"/>
      <c r="BEY42" s="921"/>
      <c r="BEZ42" s="921"/>
      <c r="BFA42" s="921"/>
      <c r="BFB42" s="921"/>
      <c r="BFC42" s="921"/>
      <c r="BFD42" s="921"/>
      <c r="BFE42" s="921"/>
      <c r="BFF42" s="921"/>
      <c r="BFG42" s="921"/>
      <c r="BFH42" s="921"/>
      <c r="BFI42" s="921"/>
      <c r="BFJ42" s="921"/>
      <c r="BFK42" s="921"/>
      <c r="BFL42" s="921"/>
      <c r="BFM42" s="921"/>
      <c r="BFN42" s="921"/>
      <c r="BFO42" s="921"/>
      <c r="BFP42" s="921"/>
      <c r="BFQ42" s="921"/>
      <c r="BFR42" s="921"/>
      <c r="BFS42" s="921"/>
      <c r="BFT42" s="921"/>
      <c r="BFU42" s="921"/>
      <c r="BFV42" s="921"/>
      <c r="BFW42" s="921"/>
      <c r="BFX42" s="921"/>
      <c r="BFY42" s="921"/>
      <c r="BFZ42" s="921"/>
      <c r="BGA42" s="921"/>
      <c r="BGB42" s="921"/>
      <c r="BGC42" s="921"/>
      <c r="BGD42" s="921"/>
      <c r="BGE42" s="921"/>
      <c r="BGF42" s="921"/>
      <c r="BGG42" s="921"/>
      <c r="BGH42" s="921"/>
      <c r="BGI42" s="921"/>
      <c r="BGJ42" s="921"/>
      <c r="BGK42" s="921"/>
      <c r="BGL42" s="921"/>
      <c r="BGM42" s="921"/>
      <c r="BGN42" s="921"/>
      <c r="BGO42" s="921"/>
      <c r="BGP42" s="921"/>
      <c r="BGQ42" s="921"/>
      <c r="BGR42" s="921"/>
      <c r="BGS42" s="921"/>
      <c r="BGT42" s="921"/>
      <c r="BGU42" s="921"/>
      <c r="BGV42" s="921"/>
      <c r="BGW42" s="921"/>
      <c r="BGX42" s="921"/>
      <c r="BGY42" s="921"/>
      <c r="BGZ42" s="921"/>
      <c r="BHA42" s="921"/>
      <c r="BHB42" s="921"/>
      <c r="BHC42" s="921"/>
      <c r="BHD42" s="921"/>
      <c r="BHE42" s="921"/>
      <c r="BHF42" s="921"/>
      <c r="BHG42" s="921"/>
      <c r="BHH42" s="921"/>
      <c r="BHI42" s="921"/>
      <c r="BHJ42" s="921"/>
      <c r="BHK42" s="921"/>
      <c r="BHL42" s="921"/>
      <c r="BHM42" s="921"/>
      <c r="BHN42" s="921"/>
      <c r="BHO42" s="921"/>
      <c r="BHP42" s="921"/>
      <c r="BHQ42" s="921"/>
      <c r="BHR42" s="921"/>
      <c r="BHS42" s="921"/>
      <c r="BHT42" s="921"/>
      <c r="BHU42" s="921"/>
      <c r="BHV42" s="921"/>
      <c r="BHW42" s="921"/>
      <c r="BHX42" s="921"/>
      <c r="BHY42" s="921"/>
      <c r="BHZ42" s="921"/>
      <c r="BIA42" s="921"/>
      <c r="BIB42" s="921"/>
      <c r="BIC42" s="921"/>
      <c r="BID42" s="921"/>
      <c r="BIE42" s="921"/>
      <c r="BIF42" s="921"/>
      <c r="BIG42" s="921"/>
      <c r="BIH42" s="921"/>
      <c r="BII42" s="921"/>
      <c r="BIJ42" s="921"/>
      <c r="BIK42" s="921"/>
      <c r="BIL42" s="921"/>
      <c r="BIM42" s="921"/>
      <c r="BIN42" s="921"/>
      <c r="BIO42" s="921"/>
      <c r="BIP42" s="921"/>
      <c r="BIQ42" s="921"/>
      <c r="BIR42" s="921"/>
      <c r="BIS42" s="921"/>
      <c r="BIT42" s="921"/>
      <c r="BIU42" s="921"/>
      <c r="BIV42" s="921"/>
      <c r="BIW42" s="921"/>
      <c r="BIX42" s="921"/>
      <c r="BIY42" s="921"/>
      <c r="BIZ42" s="921"/>
      <c r="BJA42" s="921"/>
      <c r="BJB42" s="921"/>
      <c r="BJC42" s="921"/>
      <c r="BJD42" s="921"/>
      <c r="BJE42" s="921"/>
      <c r="BJF42" s="921"/>
      <c r="BJG42" s="921"/>
      <c r="BJH42" s="921"/>
      <c r="BJI42" s="921"/>
      <c r="BJJ42" s="921"/>
      <c r="BJK42" s="921"/>
      <c r="BJL42" s="921"/>
      <c r="BJM42" s="921"/>
      <c r="BJN42" s="921"/>
      <c r="BJO42" s="921"/>
      <c r="BJP42" s="921"/>
      <c r="BJQ42" s="921"/>
      <c r="BJR42" s="921"/>
      <c r="BJS42" s="921"/>
      <c r="BJT42" s="921"/>
      <c r="BJU42" s="921"/>
      <c r="BJV42" s="921"/>
      <c r="BJW42" s="921"/>
      <c r="BJX42" s="921"/>
      <c r="BJY42" s="921"/>
      <c r="BJZ42" s="921"/>
      <c r="BKA42" s="921"/>
      <c r="BKB42" s="921"/>
      <c r="BKC42" s="921"/>
      <c r="BKD42" s="921"/>
      <c r="BKE42" s="921"/>
      <c r="BKF42" s="921"/>
      <c r="BKG42" s="921"/>
      <c r="BKH42" s="921"/>
      <c r="BKI42" s="921"/>
      <c r="BKJ42" s="921"/>
      <c r="BKK42" s="921"/>
      <c r="BKL42" s="921"/>
      <c r="BKM42" s="921"/>
      <c r="BKN42" s="921"/>
      <c r="BKO42" s="921"/>
      <c r="BKP42" s="921"/>
      <c r="BKQ42" s="921"/>
      <c r="BKR42" s="921"/>
      <c r="BKS42" s="921"/>
      <c r="BKT42" s="921"/>
      <c r="BKU42" s="921"/>
      <c r="BKV42" s="921"/>
      <c r="BKW42" s="921"/>
      <c r="BKX42" s="921"/>
      <c r="BKY42" s="921"/>
      <c r="BKZ42" s="921"/>
      <c r="BLA42" s="921"/>
      <c r="BLB42" s="921"/>
      <c r="BLC42" s="921"/>
      <c r="BLD42" s="921"/>
      <c r="BLE42" s="921"/>
      <c r="BLF42" s="921"/>
      <c r="BLG42" s="921"/>
      <c r="BLH42" s="921"/>
      <c r="BLI42" s="921"/>
      <c r="BLJ42" s="921"/>
      <c r="BLK42" s="921"/>
      <c r="BLL42" s="921"/>
      <c r="BLM42" s="921"/>
      <c r="BLN42" s="921"/>
      <c r="BLO42" s="921"/>
      <c r="BLP42" s="921"/>
      <c r="BLQ42" s="921"/>
      <c r="BLR42" s="921"/>
      <c r="BLS42" s="921"/>
      <c r="BLT42" s="921"/>
      <c r="BLU42" s="921"/>
      <c r="BLV42" s="921"/>
      <c r="BLW42" s="921"/>
      <c r="BLX42" s="921"/>
      <c r="BLY42" s="921"/>
      <c r="BLZ42" s="921"/>
      <c r="BMA42" s="921"/>
      <c r="BMB42" s="921"/>
      <c r="BMC42" s="921"/>
      <c r="BMD42" s="921"/>
      <c r="BME42" s="921"/>
      <c r="BMF42" s="921"/>
      <c r="BMG42" s="921"/>
      <c r="BMH42" s="921"/>
      <c r="BMI42" s="921"/>
      <c r="BMJ42" s="921"/>
      <c r="BMK42" s="921"/>
      <c r="BML42" s="921"/>
      <c r="BMM42" s="921"/>
      <c r="BMN42" s="921"/>
      <c r="BMO42" s="921"/>
      <c r="BMP42" s="921"/>
      <c r="BMQ42" s="921"/>
      <c r="BMR42" s="921"/>
      <c r="BMS42" s="921"/>
      <c r="BMT42" s="921"/>
      <c r="BMU42" s="921"/>
      <c r="BMV42" s="921"/>
      <c r="BMW42" s="921"/>
      <c r="BMX42" s="921"/>
      <c r="BMY42" s="921"/>
      <c r="BMZ42" s="921"/>
      <c r="BNA42" s="921"/>
      <c r="BNB42" s="921"/>
      <c r="BNC42" s="921"/>
      <c r="BND42" s="921"/>
      <c r="BNE42" s="921"/>
      <c r="BNF42" s="921"/>
      <c r="BNG42" s="921"/>
      <c r="BNH42" s="921"/>
      <c r="BNI42" s="921"/>
      <c r="BNJ42" s="921"/>
      <c r="BNK42" s="921"/>
      <c r="BNL42" s="921"/>
      <c r="BNM42" s="921"/>
      <c r="BNN42" s="921"/>
      <c r="BNO42" s="921"/>
      <c r="BNP42" s="921"/>
      <c r="BNQ42" s="921"/>
      <c r="BNR42" s="921"/>
      <c r="BNS42" s="921"/>
      <c r="BNT42" s="921"/>
      <c r="BNU42" s="921"/>
      <c r="BNV42" s="921"/>
      <c r="BNW42" s="921"/>
      <c r="BNX42" s="921"/>
      <c r="BNY42" s="921"/>
      <c r="BNZ42" s="921"/>
      <c r="BOA42" s="921"/>
      <c r="BOB42" s="921"/>
      <c r="BOC42" s="921"/>
      <c r="BOD42" s="921"/>
      <c r="BOE42" s="921"/>
      <c r="BOF42" s="921"/>
      <c r="BOG42" s="921"/>
      <c r="BOH42" s="921"/>
      <c r="BOI42" s="921"/>
      <c r="BOJ42" s="921"/>
      <c r="BOK42" s="921"/>
      <c r="BOL42" s="921"/>
      <c r="BOM42" s="921"/>
      <c r="BON42" s="921"/>
      <c r="BOO42" s="921"/>
      <c r="BOP42" s="921"/>
      <c r="BOQ42" s="921"/>
      <c r="BOR42" s="921"/>
      <c r="BOS42" s="921"/>
      <c r="BOT42" s="921"/>
      <c r="BOU42" s="921"/>
      <c r="BOV42" s="921"/>
      <c r="BOW42" s="921"/>
      <c r="BOX42" s="921"/>
      <c r="BOY42" s="921"/>
      <c r="BOZ42" s="921"/>
      <c r="BPA42" s="921"/>
      <c r="BPB42" s="921"/>
      <c r="BPC42" s="921"/>
      <c r="BPD42" s="921"/>
      <c r="BPE42" s="921"/>
      <c r="BPF42" s="921"/>
      <c r="BPG42" s="921"/>
      <c r="BPH42" s="921"/>
      <c r="BPI42" s="921"/>
      <c r="BPJ42" s="921"/>
      <c r="BPK42" s="921"/>
      <c r="BPL42" s="921"/>
      <c r="BPM42" s="921"/>
      <c r="BPN42" s="921"/>
      <c r="BPO42" s="921"/>
      <c r="BPP42" s="921"/>
      <c r="BPQ42" s="921"/>
      <c r="BPR42" s="921"/>
      <c r="BPS42" s="921"/>
      <c r="BPT42" s="921"/>
      <c r="BPU42" s="921"/>
      <c r="BPV42" s="921"/>
      <c r="BPW42" s="921"/>
      <c r="BPX42" s="921"/>
      <c r="BPY42" s="921"/>
      <c r="BPZ42" s="921"/>
      <c r="BQA42" s="921"/>
      <c r="BQB42" s="921"/>
      <c r="BQC42" s="921"/>
      <c r="BQD42" s="921"/>
      <c r="BQE42" s="921"/>
      <c r="BQF42" s="921"/>
      <c r="BQG42" s="921"/>
      <c r="BQH42" s="921"/>
      <c r="BQI42" s="921"/>
      <c r="BQJ42" s="921"/>
      <c r="BQK42" s="921"/>
      <c r="BQL42" s="921"/>
      <c r="BQM42" s="921"/>
      <c r="BQN42" s="921"/>
      <c r="BQO42" s="921"/>
      <c r="BQP42" s="921"/>
      <c r="BQQ42" s="921"/>
      <c r="BQR42" s="921"/>
      <c r="BQS42" s="921"/>
      <c r="BQT42" s="921"/>
      <c r="BQU42" s="921"/>
      <c r="BQV42" s="921"/>
      <c r="BQW42" s="921"/>
      <c r="BQX42" s="921"/>
      <c r="BQY42" s="921"/>
      <c r="BQZ42" s="921"/>
      <c r="BRA42" s="921"/>
      <c r="BRB42" s="921"/>
      <c r="BRC42" s="921"/>
      <c r="BRD42" s="921"/>
      <c r="BRE42" s="921"/>
      <c r="BRF42" s="921"/>
      <c r="BRG42" s="921"/>
      <c r="BRH42" s="921"/>
      <c r="BRI42" s="921"/>
      <c r="BRJ42" s="921"/>
      <c r="BRK42" s="921"/>
      <c r="BRL42" s="921"/>
      <c r="BRM42" s="921"/>
      <c r="BRN42" s="921"/>
      <c r="BRO42" s="921"/>
      <c r="BRP42" s="921"/>
      <c r="BRQ42" s="921"/>
      <c r="BRR42" s="921"/>
      <c r="BRS42" s="921"/>
      <c r="BRT42" s="921"/>
      <c r="BRU42" s="921"/>
      <c r="BRV42" s="921"/>
      <c r="BRW42" s="921"/>
      <c r="BRX42" s="921"/>
      <c r="BRY42" s="921"/>
      <c r="BRZ42" s="921"/>
      <c r="BSA42" s="921"/>
      <c r="BSB42" s="921"/>
      <c r="BSC42" s="921"/>
      <c r="BSD42" s="921"/>
      <c r="BSE42" s="921"/>
      <c r="BSF42" s="921"/>
      <c r="BSG42" s="921"/>
      <c r="BSH42" s="921"/>
      <c r="BSI42" s="921"/>
      <c r="BSJ42" s="921"/>
      <c r="BSK42" s="921"/>
      <c r="BSL42" s="921"/>
      <c r="BSM42" s="921"/>
      <c r="BSN42" s="921"/>
      <c r="BSO42" s="921"/>
      <c r="BSP42" s="921"/>
      <c r="BSQ42" s="921"/>
      <c r="BSR42" s="921"/>
      <c r="BSS42" s="921"/>
      <c r="BST42" s="921"/>
      <c r="BSU42" s="921"/>
      <c r="BSV42" s="921"/>
      <c r="BSW42" s="921"/>
      <c r="BSX42" s="921"/>
      <c r="BSY42" s="921"/>
      <c r="BSZ42" s="921"/>
      <c r="BTA42" s="921"/>
      <c r="BTB42" s="921"/>
      <c r="BTC42" s="921"/>
      <c r="BTD42" s="921"/>
      <c r="BTE42" s="921"/>
      <c r="BTF42" s="921"/>
      <c r="BTG42" s="921"/>
      <c r="BTH42" s="921"/>
      <c r="BTI42" s="921"/>
      <c r="BTJ42" s="921"/>
      <c r="BTK42" s="921"/>
      <c r="BTL42" s="921"/>
      <c r="BTM42" s="921"/>
      <c r="BTN42" s="921"/>
      <c r="BTO42" s="921"/>
      <c r="BTP42" s="921"/>
      <c r="BTQ42" s="921"/>
      <c r="BTR42" s="921"/>
      <c r="BTS42" s="921"/>
      <c r="BTT42" s="921"/>
      <c r="BTU42" s="921"/>
      <c r="BTV42" s="921"/>
      <c r="BTW42" s="921"/>
      <c r="BTX42" s="921"/>
      <c r="BTY42" s="921"/>
      <c r="BTZ42" s="921"/>
      <c r="BUA42" s="921"/>
      <c r="BUB42" s="921"/>
      <c r="BUC42" s="921"/>
      <c r="BUD42" s="921"/>
      <c r="BUE42" s="921"/>
      <c r="BUF42" s="921"/>
      <c r="BUG42" s="921"/>
      <c r="BUH42" s="921"/>
      <c r="BUI42" s="921"/>
      <c r="BUJ42" s="921"/>
      <c r="BUK42" s="921"/>
      <c r="BUL42" s="921"/>
      <c r="BUM42" s="921"/>
      <c r="BUN42" s="921"/>
      <c r="BUO42" s="921"/>
      <c r="BUP42" s="921"/>
      <c r="BUQ42" s="921"/>
      <c r="BUR42" s="921"/>
      <c r="BUS42" s="921"/>
      <c r="BUT42" s="921"/>
      <c r="BUU42" s="921"/>
      <c r="BUV42" s="921"/>
      <c r="BUW42" s="921"/>
      <c r="BUX42" s="921"/>
      <c r="BUY42" s="921"/>
      <c r="BUZ42" s="921"/>
      <c r="BVA42" s="921"/>
      <c r="BVB42" s="921"/>
      <c r="BVC42" s="921"/>
      <c r="BVD42" s="921"/>
      <c r="BVE42" s="921"/>
      <c r="BVF42" s="921"/>
      <c r="BVG42" s="921"/>
      <c r="BVH42" s="921"/>
      <c r="BVI42" s="921"/>
      <c r="BVJ42" s="921"/>
      <c r="BVK42" s="921"/>
      <c r="BVL42" s="921"/>
      <c r="BVM42" s="921"/>
      <c r="BVN42" s="921"/>
      <c r="BVO42" s="921"/>
      <c r="BVP42" s="921"/>
      <c r="BVQ42" s="921"/>
      <c r="BVR42" s="921"/>
      <c r="BVS42" s="921"/>
      <c r="BVT42" s="921"/>
      <c r="BVU42" s="921"/>
      <c r="BVV42" s="921"/>
      <c r="BVW42" s="921"/>
      <c r="BVX42" s="921"/>
      <c r="BVY42" s="921"/>
      <c r="BVZ42" s="921"/>
      <c r="BWA42" s="921"/>
      <c r="BWB42" s="921"/>
      <c r="BWC42" s="921"/>
      <c r="BWD42" s="921"/>
      <c r="BWE42" s="921"/>
      <c r="BWF42" s="921"/>
      <c r="BWG42" s="921"/>
      <c r="BWH42" s="921"/>
      <c r="BWI42" s="921"/>
      <c r="BWJ42" s="921"/>
      <c r="BWK42" s="921"/>
      <c r="BWL42" s="921"/>
      <c r="BWM42" s="921"/>
      <c r="BWN42" s="921"/>
      <c r="BWO42" s="921"/>
      <c r="BWP42" s="921"/>
      <c r="BWQ42" s="921"/>
      <c r="BWR42" s="921"/>
      <c r="BWS42" s="921"/>
      <c r="BWT42" s="921"/>
      <c r="BWU42" s="921"/>
      <c r="BWV42" s="921"/>
      <c r="BWW42" s="921"/>
      <c r="BWX42" s="921"/>
      <c r="BWY42" s="921"/>
      <c r="BWZ42" s="921"/>
      <c r="BXA42" s="921"/>
      <c r="BXB42" s="921"/>
      <c r="BXC42" s="921"/>
      <c r="BXD42" s="921"/>
      <c r="BXE42" s="921"/>
      <c r="BXF42" s="921"/>
      <c r="BXG42" s="921"/>
      <c r="BXH42" s="921"/>
      <c r="BXI42" s="921"/>
      <c r="BXJ42" s="921"/>
      <c r="BXK42" s="921"/>
      <c r="BXL42" s="921"/>
      <c r="BXM42" s="921"/>
      <c r="BXN42" s="921"/>
      <c r="BXO42" s="921"/>
      <c r="BXP42" s="921"/>
      <c r="BXQ42" s="921"/>
      <c r="BXR42" s="921"/>
      <c r="BXS42" s="921"/>
      <c r="BXT42" s="921"/>
      <c r="BXU42" s="921"/>
      <c r="BXV42" s="921"/>
      <c r="BXW42" s="921"/>
      <c r="BXX42" s="921"/>
      <c r="BXY42" s="921"/>
      <c r="BXZ42" s="921"/>
      <c r="BYA42" s="921"/>
      <c r="BYB42" s="921"/>
      <c r="BYC42" s="921"/>
      <c r="BYD42" s="921"/>
      <c r="BYE42" s="921"/>
      <c r="BYF42" s="921"/>
      <c r="BYG42" s="921"/>
      <c r="BYH42" s="921"/>
      <c r="BYI42" s="921"/>
      <c r="BYJ42" s="921"/>
      <c r="BYK42" s="921"/>
      <c r="BYL42" s="921"/>
      <c r="BYM42" s="921"/>
      <c r="BYN42" s="921"/>
      <c r="BYO42" s="921"/>
      <c r="BYP42" s="921"/>
      <c r="BYQ42" s="921"/>
      <c r="BYR42" s="921"/>
      <c r="BYS42" s="921"/>
      <c r="BYT42" s="921"/>
      <c r="BYU42" s="921"/>
      <c r="BYV42" s="921"/>
      <c r="BYW42" s="921"/>
      <c r="BYX42" s="921"/>
      <c r="BYY42" s="921"/>
      <c r="BYZ42" s="921"/>
      <c r="BZA42" s="921"/>
      <c r="BZB42" s="921"/>
      <c r="BZC42" s="921"/>
      <c r="BZD42" s="921"/>
      <c r="BZE42" s="921"/>
      <c r="BZF42" s="921"/>
      <c r="BZG42" s="921"/>
      <c r="BZH42" s="921"/>
      <c r="BZI42" s="921"/>
      <c r="BZJ42" s="921"/>
      <c r="BZK42" s="921"/>
      <c r="BZL42" s="921"/>
      <c r="BZM42" s="921"/>
      <c r="BZN42" s="921"/>
      <c r="BZO42" s="921"/>
      <c r="BZP42" s="921"/>
      <c r="BZQ42" s="921"/>
      <c r="BZR42" s="921"/>
      <c r="BZS42" s="921"/>
      <c r="BZT42" s="921"/>
      <c r="BZU42" s="921"/>
      <c r="BZV42" s="921"/>
      <c r="BZW42" s="921"/>
      <c r="BZX42" s="921"/>
      <c r="BZY42" s="921"/>
      <c r="BZZ42" s="921"/>
      <c r="CAA42" s="921"/>
      <c r="CAB42" s="921"/>
      <c r="CAC42" s="921"/>
      <c r="CAD42" s="921"/>
      <c r="CAE42" s="921"/>
      <c r="CAF42" s="921"/>
      <c r="CAG42" s="921"/>
      <c r="CAH42" s="921"/>
      <c r="CAI42" s="921"/>
      <c r="CAJ42" s="921"/>
      <c r="CAK42" s="921"/>
      <c r="CAL42" s="921"/>
      <c r="CAM42" s="921"/>
      <c r="CAN42" s="921"/>
      <c r="CAO42" s="921"/>
      <c r="CAP42" s="921"/>
      <c r="CAQ42" s="921"/>
      <c r="CAR42" s="921"/>
      <c r="CAS42" s="921"/>
      <c r="CAT42" s="921"/>
      <c r="CAU42" s="921"/>
      <c r="CAV42" s="921"/>
      <c r="CAW42" s="921"/>
      <c r="CAX42" s="921"/>
      <c r="CAY42" s="921"/>
      <c r="CAZ42" s="921"/>
      <c r="CBA42" s="921"/>
      <c r="CBB42" s="921"/>
      <c r="CBC42" s="921"/>
      <c r="CBD42" s="921"/>
      <c r="CBE42" s="921"/>
      <c r="CBF42" s="921"/>
      <c r="CBG42" s="921"/>
      <c r="CBH42" s="921"/>
      <c r="CBI42" s="921"/>
      <c r="CBJ42" s="921"/>
      <c r="CBK42" s="921"/>
      <c r="CBL42" s="921"/>
      <c r="CBM42" s="921"/>
      <c r="CBN42" s="921"/>
      <c r="CBO42" s="921"/>
      <c r="CBP42" s="921"/>
      <c r="CBQ42" s="921"/>
      <c r="CBR42" s="921"/>
      <c r="CBS42" s="921"/>
      <c r="CBT42" s="921"/>
      <c r="CBU42" s="921"/>
      <c r="CBV42" s="921"/>
      <c r="CBW42" s="921"/>
      <c r="CBX42" s="921"/>
      <c r="CBY42" s="921"/>
      <c r="CBZ42" s="921"/>
      <c r="CCA42" s="921"/>
      <c r="CCB42" s="921"/>
      <c r="CCC42" s="921"/>
      <c r="CCD42" s="921"/>
      <c r="CCE42" s="921"/>
      <c r="CCF42" s="921"/>
      <c r="CCG42" s="921"/>
      <c r="CCH42" s="921"/>
      <c r="CCI42" s="921"/>
      <c r="CCJ42" s="921"/>
      <c r="CCK42" s="921"/>
      <c r="CCL42" s="921"/>
      <c r="CCM42" s="921"/>
      <c r="CCN42" s="921"/>
      <c r="CCO42" s="921"/>
      <c r="CCP42" s="921"/>
      <c r="CCQ42" s="921"/>
      <c r="CCR42" s="921"/>
      <c r="CCS42" s="921"/>
      <c r="CCT42" s="921"/>
      <c r="CCU42" s="921"/>
      <c r="CCV42" s="921"/>
      <c r="CCW42" s="921"/>
      <c r="CCX42" s="921"/>
      <c r="CCY42" s="921"/>
      <c r="CCZ42" s="921"/>
      <c r="CDA42" s="921"/>
      <c r="CDB42" s="921"/>
      <c r="CDC42" s="921"/>
      <c r="CDD42" s="921"/>
      <c r="CDE42" s="921"/>
      <c r="CDF42" s="921"/>
      <c r="CDG42" s="921"/>
      <c r="CDH42" s="921"/>
      <c r="CDI42" s="921"/>
      <c r="CDJ42" s="921"/>
      <c r="CDK42" s="921"/>
      <c r="CDL42" s="921"/>
      <c r="CDM42" s="921"/>
      <c r="CDN42" s="921"/>
      <c r="CDO42" s="921"/>
      <c r="CDP42" s="921"/>
      <c r="CDQ42" s="921"/>
      <c r="CDR42" s="921"/>
      <c r="CDS42" s="921"/>
      <c r="CDT42" s="921"/>
      <c r="CDU42" s="921"/>
      <c r="CDV42" s="921"/>
      <c r="CDW42" s="921"/>
      <c r="CDX42" s="921"/>
      <c r="CDY42" s="921"/>
      <c r="CDZ42" s="921"/>
      <c r="CEA42" s="921"/>
      <c r="CEB42" s="921"/>
      <c r="CEC42" s="921"/>
      <c r="CED42" s="921"/>
      <c r="CEE42" s="921"/>
      <c r="CEF42" s="921"/>
      <c r="CEG42" s="921"/>
      <c r="CEH42" s="921"/>
      <c r="CEI42" s="921"/>
      <c r="CEJ42" s="921"/>
      <c r="CEK42" s="921"/>
      <c r="CEL42" s="921"/>
      <c r="CEM42" s="921"/>
      <c r="CEN42" s="921"/>
      <c r="CEO42" s="921"/>
      <c r="CEP42" s="921"/>
      <c r="CEQ42" s="921"/>
      <c r="CER42" s="921"/>
      <c r="CES42" s="921"/>
      <c r="CET42" s="921"/>
      <c r="CEU42" s="921"/>
      <c r="CEV42" s="921"/>
      <c r="CEW42" s="921"/>
      <c r="CEX42" s="921"/>
      <c r="CEY42" s="921"/>
      <c r="CEZ42" s="921"/>
      <c r="CFA42" s="921"/>
      <c r="CFB42" s="921"/>
      <c r="CFC42" s="921"/>
      <c r="CFD42" s="921"/>
      <c r="CFE42" s="921"/>
      <c r="CFF42" s="921"/>
      <c r="CFG42" s="921"/>
      <c r="CFH42" s="921"/>
      <c r="CFI42" s="921"/>
      <c r="CFJ42" s="921"/>
      <c r="CFK42" s="921"/>
      <c r="CFL42" s="921"/>
      <c r="CFM42" s="921"/>
      <c r="CFN42" s="921"/>
      <c r="CFO42" s="921"/>
      <c r="CFP42" s="921"/>
      <c r="CFQ42" s="921"/>
      <c r="CFR42" s="921"/>
      <c r="CFS42" s="921"/>
      <c r="CFT42" s="921"/>
      <c r="CFU42" s="921"/>
      <c r="CFV42" s="921"/>
      <c r="CFW42" s="921"/>
      <c r="CFX42" s="921"/>
      <c r="CFY42" s="921"/>
      <c r="CFZ42" s="921"/>
      <c r="CGA42" s="921"/>
      <c r="CGB42" s="921"/>
      <c r="CGC42" s="921"/>
      <c r="CGD42" s="921"/>
      <c r="CGE42" s="921"/>
      <c r="CGF42" s="921"/>
      <c r="CGG42" s="921"/>
      <c r="CGH42" s="921"/>
      <c r="CGI42" s="921"/>
      <c r="CGJ42" s="921"/>
      <c r="CGK42" s="921"/>
      <c r="CGL42" s="921"/>
      <c r="CGM42" s="921"/>
      <c r="CGN42" s="921"/>
      <c r="CGO42" s="921"/>
      <c r="CGP42" s="921"/>
      <c r="CGQ42" s="921"/>
      <c r="CGR42" s="921"/>
      <c r="CGS42" s="921"/>
      <c r="CGT42" s="921"/>
      <c r="CGU42" s="921"/>
      <c r="CGV42" s="921"/>
      <c r="CGW42" s="921"/>
      <c r="CGX42" s="921"/>
      <c r="CGY42" s="921"/>
      <c r="CGZ42" s="921"/>
      <c r="CHA42" s="921"/>
      <c r="CHB42" s="921"/>
      <c r="CHC42" s="921"/>
      <c r="CHD42" s="921"/>
      <c r="CHE42" s="921"/>
      <c r="CHF42" s="921"/>
      <c r="CHG42" s="921"/>
      <c r="CHH42" s="921"/>
      <c r="CHI42" s="921"/>
      <c r="CHJ42" s="921"/>
      <c r="CHK42" s="921"/>
      <c r="CHL42" s="921"/>
      <c r="CHM42" s="921"/>
      <c r="CHN42" s="921"/>
      <c r="CHO42" s="921"/>
      <c r="CHP42" s="921"/>
      <c r="CHQ42" s="921"/>
      <c r="CHR42" s="921"/>
      <c r="CHS42" s="921"/>
      <c r="CHT42" s="921"/>
      <c r="CHU42" s="921"/>
      <c r="CHV42" s="921"/>
      <c r="CHW42" s="921"/>
      <c r="CHX42" s="921"/>
      <c r="CHY42" s="921"/>
      <c r="CHZ42" s="921"/>
      <c r="CIA42" s="921"/>
      <c r="CIB42" s="921"/>
      <c r="CIC42" s="921"/>
      <c r="CID42" s="921"/>
      <c r="CIE42" s="921"/>
      <c r="CIF42" s="921"/>
      <c r="CIG42" s="921"/>
      <c r="CIH42" s="921"/>
      <c r="CII42" s="921"/>
      <c r="CIJ42" s="921"/>
      <c r="CIK42" s="921"/>
      <c r="CIL42" s="921"/>
      <c r="CIM42" s="921"/>
      <c r="CIN42" s="921"/>
      <c r="CIO42" s="921"/>
      <c r="CIP42" s="921"/>
      <c r="CIQ42" s="921"/>
      <c r="CIR42" s="921"/>
      <c r="CIS42" s="921"/>
      <c r="CIT42" s="921"/>
      <c r="CIU42" s="921"/>
      <c r="CIV42" s="921"/>
      <c r="CIW42" s="921"/>
      <c r="CIX42" s="921"/>
      <c r="CIY42" s="921"/>
      <c r="CIZ42" s="921"/>
      <c r="CJA42" s="921"/>
      <c r="CJB42" s="921"/>
      <c r="CJC42" s="921"/>
      <c r="CJD42" s="921"/>
      <c r="CJE42" s="921"/>
      <c r="CJF42" s="921"/>
      <c r="CJG42" s="921"/>
      <c r="CJH42" s="921"/>
      <c r="CJI42" s="921"/>
      <c r="CJJ42" s="921"/>
      <c r="CJK42" s="921"/>
      <c r="CJL42" s="921"/>
      <c r="CJM42" s="921"/>
      <c r="CJN42" s="921"/>
      <c r="CJO42" s="921"/>
      <c r="CJP42" s="921"/>
      <c r="CJQ42" s="921"/>
      <c r="CJR42" s="921"/>
      <c r="CJS42" s="921"/>
      <c r="CJT42" s="921"/>
      <c r="CJU42" s="921"/>
      <c r="CJV42" s="921"/>
      <c r="CJW42" s="921"/>
      <c r="CJX42" s="921"/>
      <c r="CJY42" s="921"/>
      <c r="CJZ42" s="921"/>
      <c r="CKA42" s="921"/>
      <c r="CKB42" s="921"/>
      <c r="CKC42" s="921"/>
      <c r="CKD42" s="921"/>
      <c r="CKE42" s="921"/>
      <c r="CKF42" s="921"/>
      <c r="CKG42" s="921"/>
      <c r="CKH42" s="921"/>
      <c r="CKI42" s="921"/>
      <c r="CKJ42" s="921"/>
      <c r="CKK42" s="921"/>
      <c r="CKL42" s="921"/>
      <c r="CKM42" s="921"/>
      <c r="CKN42" s="921"/>
      <c r="CKO42" s="921"/>
      <c r="CKP42" s="921"/>
      <c r="CKQ42" s="921"/>
      <c r="CKR42" s="921"/>
      <c r="CKS42" s="921"/>
      <c r="CKT42" s="921"/>
      <c r="CKU42" s="921"/>
      <c r="CKV42" s="921"/>
      <c r="CKW42" s="921"/>
      <c r="CKX42" s="921"/>
      <c r="CKY42" s="921"/>
      <c r="CKZ42" s="921"/>
      <c r="CLA42" s="921"/>
      <c r="CLB42" s="921"/>
      <c r="CLC42" s="921"/>
      <c r="CLD42" s="921"/>
      <c r="CLE42" s="921"/>
      <c r="CLF42" s="921"/>
      <c r="CLG42" s="921"/>
      <c r="CLH42" s="921"/>
      <c r="CLI42" s="921"/>
      <c r="CLJ42" s="921"/>
      <c r="CLK42" s="921"/>
      <c r="CLL42" s="921"/>
      <c r="CLM42" s="921"/>
      <c r="CLN42" s="921"/>
      <c r="CLO42" s="921"/>
      <c r="CLP42" s="921"/>
      <c r="CLQ42" s="921"/>
      <c r="CLR42" s="921"/>
      <c r="CLS42" s="921"/>
      <c r="CLT42" s="921"/>
      <c r="CLU42" s="921"/>
      <c r="CLV42" s="921"/>
      <c r="CLW42" s="921"/>
      <c r="CLX42" s="921"/>
      <c r="CLY42" s="921"/>
      <c r="CLZ42" s="921"/>
      <c r="CMA42" s="921"/>
      <c r="CMB42" s="921"/>
      <c r="CMC42" s="921"/>
      <c r="CMD42" s="921"/>
      <c r="CME42" s="921"/>
      <c r="CMF42" s="921"/>
      <c r="CMG42" s="921"/>
      <c r="CMH42" s="921"/>
      <c r="CMI42" s="921"/>
      <c r="CMJ42" s="921"/>
      <c r="CMK42" s="921"/>
      <c r="CML42" s="921"/>
      <c r="CMM42" s="921"/>
      <c r="CMN42" s="921"/>
      <c r="CMO42" s="921"/>
      <c r="CMP42" s="921"/>
      <c r="CMQ42" s="921"/>
      <c r="CMR42" s="921"/>
      <c r="CMS42" s="921"/>
      <c r="CMT42" s="921"/>
      <c r="CMU42" s="921"/>
      <c r="CMV42" s="921"/>
      <c r="CMW42" s="921"/>
      <c r="CMX42" s="921"/>
      <c r="CMY42" s="921"/>
      <c r="CMZ42" s="921"/>
      <c r="CNA42" s="921"/>
      <c r="CNB42" s="921"/>
      <c r="CNC42" s="921"/>
      <c r="CND42" s="921"/>
      <c r="CNE42" s="921"/>
      <c r="CNF42" s="921"/>
      <c r="CNG42" s="921"/>
      <c r="CNH42" s="921"/>
      <c r="CNI42" s="921"/>
      <c r="CNJ42" s="921"/>
      <c r="CNK42" s="921"/>
      <c r="CNL42" s="921"/>
      <c r="CNM42" s="921"/>
      <c r="CNN42" s="921"/>
      <c r="CNO42" s="921"/>
      <c r="CNP42" s="921"/>
      <c r="CNQ42" s="921"/>
      <c r="CNR42" s="921"/>
      <c r="CNS42" s="921"/>
      <c r="CNT42" s="921"/>
      <c r="CNU42" s="921"/>
      <c r="CNV42" s="921"/>
      <c r="CNW42" s="921"/>
      <c r="CNX42" s="921"/>
      <c r="CNY42" s="921"/>
      <c r="CNZ42" s="921"/>
      <c r="COA42" s="921"/>
      <c r="COB42" s="921"/>
      <c r="COC42" s="921"/>
      <c r="COD42" s="921"/>
      <c r="COE42" s="921"/>
      <c r="COF42" s="921"/>
      <c r="COG42" s="921"/>
      <c r="COH42" s="921"/>
      <c r="COI42" s="921"/>
      <c r="COJ42" s="921"/>
      <c r="COK42" s="921"/>
      <c r="COL42" s="921"/>
      <c r="COM42" s="921"/>
      <c r="CON42" s="921"/>
      <c r="COO42" s="921"/>
      <c r="COP42" s="921"/>
      <c r="COQ42" s="921"/>
      <c r="COR42" s="921"/>
      <c r="COS42" s="921"/>
      <c r="COT42" s="921"/>
      <c r="COU42" s="921"/>
      <c r="COV42" s="921"/>
      <c r="COW42" s="921"/>
      <c r="COX42" s="921"/>
      <c r="COY42" s="921"/>
      <c r="COZ42" s="921"/>
      <c r="CPA42" s="921"/>
      <c r="CPB42" s="921"/>
      <c r="CPC42" s="921"/>
      <c r="CPD42" s="921"/>
      <c r="CPE42" s="921"/>
      <c r="CPF42" s="921"/>
      <c r="CPG42" s="921"/>
      <c r="CPH42" s="921"/>
      <c r="CPI42" s="921"/>
      <c r="CPJ42" s="921"/>
      <c r="CPK42" s="921"/>
      <c r="CPL42" s="921"/>
      <c r="CPM42" s="921"/>
      <c r="CPN42" s="921"/>
      <c r="CPO42" s="921"/>
      <c r="CPP42" s="921"/>
      <c r="CPQ42" s="921"/>
      <c r="CPR42" s="921"/>
      <c r="CPS42" s="921"/>
      <c r="CPT42" s="921"/>
      <c r="CPU42" s="921"/>
      <c r="CPV42" s="921"/>
      <c r="CPW42" s="921"/>
      <c r="CPX42" s="921"/>
      <c r="CPY42" s="921"/>
      <c r="CPZ42" s="921"/>
      <c r="CQA42" s="921"/>
      <c r="CQB42" s="921"/>
      <c r="CQC42" s="921"/>
      <c r="CQD42" s="921"/>
      <c r="CQE42" s="921"/>
      <c r="CQF42" s="921"/>
      <c r="CQG42" s="921"/>
      <c r="CQH42" s="921"/>
      <c r="CQI42" s="921"/>
      <c r="CQJ42" s="921"/>
      <c r="CQK42" s="921"/>
      <c r="CQL42" s="921"/>
      <c r="CQM42" s="921"/>
      <c r="CQN42" s="921"/>
      <c r="CQO42" s="921"/>
      <c r="CQP42" s="921"/>
      <c r="CQQ42" s="921"/>
      <c r="CQR42" s="921"/>
      <c r="CQS42" s="921"/>
      <c r="CQT42" s="921"/>
      <c r="CQU42" s="921"/>
      <c r="CQV42" s="921"/>
      <c r="CQW42" s="921"/>
      <c r="CQX42" s="921"/>
      <c r="CQY42" s="921"/>
      <c r="CQZ42" s="921"/>
      <c r="CRA42" s="921"/>
      <c r="CRB42" s="921"/>
      <c r="CRC42" s="921"/>
      <c r="CRD42" s="921"/>
      <c r="CRE42" s="921"/>
      <c r="CRF42" s="921"/>
      <c r="CRG42" s="921"/>
      <c r="CRH42" s="921"/>
      <c r="CRI42" s="921"/>
      <c r="CRJ42" s="921"/>
      <c r="CRK42" s="921"/>
      <c r="CRL42" s="921"/>
      <c r="CRM42" s="921"/>
      <c r="CRN42" s="921"/>
      <c r="CRO42" s="921"/>
      <c r="CRP42" s="921"/>
      <c r="CRQ42" s="921"/>
      <c r="CRR42" s="921"/>
      <c r="CRS42" s="921"/>
      <c r="CRT42" s="921"/>
      <c r="CRU42" s="921"/>
      <c r="CRV42" s="921"/>
      <c r="CRW42" s="921"/>
      <c r="CRX42" s="921"/>
      <c r="CRY42" s="921"/>
      <c r="CRZ42" s="921"/>
      <c r="CSA42" s="921"/>
      <c r="CSB42" s="921"/>
      <c r="CSC42" s="921"/>
      <c r="CSD42" s="921"/>
      <c r="CSE42" s="921"/>
      <c r="CSF42" s="921"/>
      <c r="CSG42" s="921"/>
      <c r="CSH42" s="921"/>
      <c r="CSI42" s="921"/>
      <c r="CSJ42" s="921"/>
      <c r="CSK42" s="921"/>
      <c r="CSL42" s="921"/>
      <c r="CSM42" s="921"/>
      <c r="CSN42" s="921"/>
      <c r="CSO42" s="921"/>
      <c r="CSP42" s="921"/>
      <c r="CSQ42" s="921"/>
      <c r="CSR42" s="921"/>
      <c r="CSS42" s="921"/>
      <c r="CST42" s="921"/>
      <c r="CSU42" s="921"/>
      <c r="CSV42" s="921"/>
      <c r="CSW42" s="921"/>
      <c r="CSX42" s="921"/>
      <c r="CSY42" s="921"/>
      <c r="CSZ42" s="921"/>
      <c r="CTA42" s="921"/>
      <c r="CTB42" s="921"/>
      <c r="CTC42" s="921"/>
      <c r="CTD42" s="921"/>
      <c r="CTE42" s="921"/>
      <c r="CTF42" s="921"/>
      <c r="CTG42" s="921"/>
      <c r="CTH42" s="921"/>
      <c r="CTI42" s="921"/>
      <c r="CTJ42" s="921"/>
      <c r="CTK42" s="921"/>
      <c r="CTL42" s="921"/>
      <c r="CTM42" s="921"/>
      <c r="CTN42" s="921"/>
      <c r="CTO42" s="921"/>
      <c r="CTP42" s="921"/>
      <c r="CTQ42" s="921"/>
      <c r="CTR42" s="921"/>
      <c r="CTS42" s="921"/>
      <c r="CTT42" s="921"/>
      <c r="CTU42" s="921"/>
      <c r="CTV42" s="921"/>
      <c r="CTW42" s="921"/>
      <c r="CTX42" s="921"/>
      <c r="CTY42" s="921"/>
      <c r="CTZ42" s="921"/>
      <c r="CUA42" s="921"/>
      <c r="CUB42" s="921"/>
      <c r="CUC42" s="921"/>
      <c r="CUD42" s="921"/>
      <c r="CUE42" s="921"/>
      <c r="CUF42" s="921"/>
      <c r="CUG42" s="921"/>
      <c r="CUH42" s="921"/>
      <c r="CUI42" s="921"/>
      <c r="CUJ42" s="921"/>
      <c r="CUK42" s="921"/>
      <c r="CUL42" s="921"/>
      <c r="CUM42" s="921"/>
      <c r="CUN42" s="921"/>
      <c r="CUO42" s="921"/>
      <c r="CUP42" s="921"/>
      <c r="CUQ42" s="921"/>
      <c r="CUR42" s="921"/>
      <c r="CUS42" s="921"/>
      <c r="CUT42" s="921"/>
      <c r="CUU42" s="921"/>
      <c r="CUV42" s="921"/>
      <c r="CUW42" s="921"/>
      <c r="CUX42" s="921"/>
      <c r="CUY42" s="921"/>
      <c r="CUZ42" s="921"/>
      <c r="CVA42" s="921"/>
      <c r="CVB42" s="921"/>
      <c r="CVC42" s="921"/>
      <c r="CVD42" s="921"/>
      <c r="CVE42" s="921"/>
      <c r="CVF42" s="921"/>
      <c r="CVG42" s="921"/>
      <c r="CVH42" s="921"/>
      <c r="CVI42" s="921"/>
      <c r="CVJ42" s="921"/>
      <c r="CVK42" s="921"/>
      <c r="CVL42" s="921"/>
      <c r="CVM42" s="921"/>
      <c r="CVN42" s="921"/>
      <c r="CVO42" s="921"/>
      <c r="CVP42" s="921"/>
      <c r="CVQ42" s="921"/>
      <c r="CVR42" s="921"/>
      <c r="CVS42" s="921"/>
      <c r="CVT42" s="921"/>
      <c r="CVU42" s="921"/>
      <c r="CVV42" s="921"/>
      <c r="CVW42" s="921"/>
      <c r="CVX42" s="921"/>
      <c r="CVY42" s="921"/>
      <c r="CVZ42" s="921"/>
      <c r="CWA42" s="921"/>
      <c r="CWB42" s="921"/>
      <c r="CWC42" s="921"/>
      <c r="CWD42" s="921"/>
      <c r="CWE42" s="921"/>
      <c r="CWF42" s="921"/>
      <c r="CWG42" s="921"/>
      <c r="CWH42" s="921"/>
      <c r="CWI42" s="921"/>
      <c r="CWJ42" s="921"/>
      <c r="CWK42" s="921"/>
      <c r="CWL42" s="921"/>
      <c r="CWM42" s="921"/>
      <c r="CWN42" s="921"/>
      <c r="CWO42" s="921"/>
      <c r="CWP42" s="921"/>
      <c r="CWQ42" s="921"/>
      <c r="CWR42" s="921"/>
      <c r="CWS42" s="921"/>
      <c r="CWT42" s="921"/>
      <c r="CWU42" s="921"/>
      <c r="CWV42" s="921"/>
      <c r="CWW42" s="921"/>
      <c r="CWX42" s="921"/>
      <c r="CWY42" s="921"/>
      <c r="CWZ42" s="921"/>
      <c r="CXA42" s="921"/>
      <c r="CXB42" s="921"/>
      <c r="CXC42" s="921"/>
      <c r="CXD42" s="921"/>
      <c r="CXE42" s="921"/>
      <c r="CXF42" s="921"/>
      <c r="CXG42" s="921"/>
      <c r="CXH42" s="921"/>
      <c r="CXI42" s="921"/>
      <c r="CXJ42" s="921"/>
      <c r="CXK42" s="921"/>
      <c r="CXL42" s="921"/>
      <c r="CXM42" s="921"/>
      <c r="CXN42" s="921"/>
      <c r="CXO42" s="921"/>
      <c r="CXP42" s="921"/>
      <c r="CXQ42" s="921"/>
      <c r="CXR42" s="921"/>
      <c r="CXS42" s="921"/>
      <c r="CXT42" s="921"/>
      <c r="CXU42" s="921"/>
      <c r="CXV42" s="921"/>
      <c r="CXW42" s="921"/>
      <c r="CXX42" s="921"/>
      <c r="CXY42" s="921"/>
      <c r="CXZ42" s="921"/>
      <c r="CYA42" s="921"/>
      <c r="CYB42" s="921"/>
      <c r="CYC42" s="921"/>
      <c r="CYD42" s="921"/>
      <c r="CYE42" s="921"/>
      <c r="CYF42" s="921"/>
      <c r="CYG42" s="921"/>
      <c r="CYH42" s="921"/>
      <c r="CYI42" s="921"/>
      <c r="CYJ42" s="921"/>
      <c r="CYK42" s="921"/>
      <c r="CYL42" s="921"/>
      <c r="CYM42" s="921"/>
      <c r="CYN42" s="921"/>
      <c r="CYO42" s="921"/>
      <c r="CYP42" s="921"/>
      <c r="CYQ42" s="921"/>
      <c r="CYR42" s="921"/>
      <c r="CYS42" s="921"/>
      <c r="CYT42" s="921"/>
      <c r="CYU42" s="921"/>
      <c r="CYV42" s="921"/>
      <c r="CYW42" s="921"/>
      <c r="CYX42" s="921"/>
      <c r="CYY42" s="921"/>
      <c r="CYZ42" s="921"/>
      <c r="CZA42" s="921"/>
      <c r="CZB42" s="921"/>
      <c r="CZC42" s="921"/>
      <c r="CZD42" s="921"/>
      <c r="CZE42" s="921"/>
      <c r="CZF42" s="921"/>
      <c r="CZG42" s="921"/>
      <c r="CZH42" s="921"/>
      <c r="CZI42" s="921"/>
      <c r="CZJ42" s="921"/>
      <c r="CZK42" s="921"/>
      <c r="CZL42" s="921"/>
      <c r="CZM42" s="921"/>
      <c r="CZN42" s="921"/>
      <c r="CZO42" s="921"/>
      <c r="CZP42" s="921"/>
      <c r="CZQ42" s="921"/>
      <c r="CZR42" s="921"/>
      <c r="CZS42" s="921"/>
      <c r="CZT42" s="921"/>
      <c r="CZU42" s="921"/>
      <c r="CZV42" s="921"/>
      <c r="CZW42" s="921"/>
      <c r="CZX42" s="921"/>
      <c r="CZY42" s="921"/>
      <c r="CZZ42" s="921"/>
      <c r="DAA42" s="921"/>
      <c r="DAB42" s="921"/>
      <c r="DAC42" s="921"/>
      <c r="DAD42" s="921"/>
      <c r="DAE42" s="921"/>
      <c r="DAF42" s="921"/>
      <c r="DAG42" s="921"/>
      <c r="DAH42" s="921"/>
      <c r="DAI42" s="921"/>
      <c r="DAJ42" s="921"/>
      <c r="DAK42" s="921"/>
      <c r="DAL42" s="921"/>
      <c r="DAM42" s="921"/>
      <c r="DAN42" s="921"/>
      <c r="DAO42" s="921"/>
      <c r="DAP42" s="921"/>
      <c r="DAQ42" s="921"/>
      <c r="DAR42" s="921"/>
      <c r="DAS42" s="921"/>
      <c r="DAT42" s="921"/>
      <c r="DAU42" s="921"/>
      <c r="DAV42" s="921"/>
      <c r="DAW42" s="921"/>
      <c r="DAX42" s="921"/>
      <c r="DAY42" s="921"/>
      <c r="DAZ42" s="921"/>
      <c r="DBA42" s="921"/>
      <c r="DBB42" s="921"/>
      <c r="DBC42" s="921"/>
      <c r="DBD42" s="921"/>
      <c r="DBE42" s="921"/>
      <c r="DBF42" s="921"/>
      <c r="DBG42" s="921"/>
      <c r="DBH42" s="921"/>
      <c r="DBI42" s="921"/>
      <c r="DBJ42" s="921"/>
      <c r="DBK42" s="921"/>
      <c r="DBL42" s="921"/>
      <c r="DBM42" s="921"/>
      <c r="DBN42" s="921"/>
      <c r="DBO42" s="921"/>
      <c r="DBP42" s="921"/>
      <c r="DBQ42" s="921"/>
      <c r="DBR42" s="921"/>
      <c r="DBS42" s="921"/>
      <c r="DBT42" s="921"/>
      <c r="DBU42" s="921"/>
      <c r="DBV42" s="921"/>
      <c r="DBW42" s="921"/>
      <c r="DBX42" s="921"/>
      <c r="DBY42" s="921"/>
      <c r="DBZ42" s="921"/>
      <c r="DCA42" s="921"/>
      <c r="DCB42" s="921"/>
      <c r="DCC42" s="921"/>
      <c r="DCD42" s="921"/>
      <c r="DCE42" s="921"/>
      <c r="DCF42" s="921"/>
      <c r="DCG42" s="921"/>
      <c r="DCH42" s="921"/>
      <c r="DCI42" s="921"/>
      <c r="DCJ42" s="921"/>
      <c r="DCK42" s="921"/>
      <c r="DCL42" s="921"/>
      <c r="DCM42" s="921"/>
      <c r="DCN42" s="921"/>
      <c r="DCO42" s="921"/>
      <c r="DCP42" s="921"/>
      <c r="DCQ42" s="921"/>
      <c r="DCR42" s="921"/>
      <c r="DCS42" s="921"/>
      <c r="DCT42" s="921"/>
      <c r="DCU42" s="921"/>
      <c r="DCV42" s="921"/>
      <c r="DCW42" s="921"/>
      <c r="DCX42" s="921"/>
      <c r="DCY42" s="921"/>
      <c r="DCZ42" s="921"/>
      <c r="DDA42" s="921"/>
      <c r="DDB42" s="921"/>
      <c r="DDC42" s="921"/>
      <c r="DDD42" s="921"/>
      <c r="DDE42" s="921"/>
      <c r="DDF42" s="921"/>
      <c r="DDG42" s="921"/>
      <c r="DDH42" s="921"/>
      <c r="DDI42" s="921"/>
      <c r="DDJ42" s="921"/>
      <c r="DDK42" s="921"/>
      <c r="DDL42" s="921"/>
      <c r="DDM42" s="921"/>
      <c r="DDN42" s="921"/>
      <c r="DDO42" s="921"/>
      <c r="DDP42" s="921"/>
      <c r="DDQ42" s="921"/>
      <c r="DDR42" s="921"/>
      <c r="DDS42" s="921"/>
      <c r="DDT42" s="921"/>
      <c r="DDU42" s="921"/>
      <c r="DDV42" s="921"/>
      <c r="DDW42" s="921"/>
      <c r="DDX42" s="921"/>
      <c r="DDY42" s="921"/>
      <c r="DDZ42" s="921"/>
      <c r="DEA42" s="921"/>
      <c r="DEB42" s="921"/>
      <c r="DEC42" s="921"/>
      <c r="DED42" s="921"/>
      <c r="DEE42" s="921"/>
      <c r="DEF42" s="921"/>
      <c r="DEG42" s="921"/>
      <c r="DEH42" s="921"/>
      <c r="DEI42" s="921"/>
      <c r="DEJ42" s="921"/>
      <c r="DEK42" s="921"/>
      <c r="DEL42" s="921"/>
      <c r="DEM42" s="921"/>
      <c r="DEN42" s="921"/>
      <c r="DEO42" s="921"/>
      <c r="DEP42" s="921"/>
      <c r="DEQ42" s="921"/>
      <c r="DER42" s="921"/>
      <c r="DES42" s="921"/>
      <c r="DET42" s="921"/>
      <c r="DEU42" s="921"/>
      <c r="DEV42" s="921"/>
      <c r="DEW42" s="921"/>
      <c r="DEX42" s="921"/>
      <c r="DEY42" s="921"/>
      <c r="DEZ42" s="921"/>
      <c r="DFA42" s="921"/>
      <c r="DFB42" s="921"/>
      <c r="DFC42" s="921"/>
      <c r="DFD42" s="921"/>
      <c r="DFE42" s="921"/>
      <c r="DFF42" s="921"/>
      <c r="DFG42" s="921"/>
      <c r="DFH42" s="921"/>
      <c r="DFI42" s="921"/>
      <c r="DFJ42" s="921"/>
      <c r="DFK42" s="921"/>
      <c r="DFL42" s="921"/>
      <c r="DFM42" s="921"/>
      <c r="DFN42" s="921"/>
      <c r="DFO42" s="921"/>
      <c r="DFP42" s="921"/>
      <c r="DFQ42" s="921"/>
      <c r="DFR42" s="921"/>
      <c r="DFS42" s="921"/>
      <c r="DFT42" s="921"/>
      <c r="DFU42" s="921"/>
      <c r="DFV42" s="921"/>
      <c r="DFW42" s="921"/>
      <c r="DFX42" s="921"/>
      <c r="DFY42" s="921"/>
      <c r="DFZ42" s="921"/>
      <c r="DGA42" s="921"/>
      <c r="DGB42" s="921"/>
      <c r="DGC42" s="921"/>
      <c r="DGD42" s="921"/>
      <c r="DGE42" s="921"/>
      <c r="DGF42" s="921"/>
      <c r="DGG42" s="921"/>
      <c r="DGH42" s="921"/>
      <c r="DGI42" s="921"/>
      <c r="DGJ42" s="921"/>
      <c r="DGK42" s="921"/>
      <c r="DGL42" s="921"/>
      <c r="DGM42" s="921"/>
      <c r="DGN42" s="921"/>
      <c r="DGO42" s="921"/>
      <c r="DGP42" s="921"/>
      <c r="DGQ42" s="921"/>
      <c r="DGR42" s="921"/>
      <c r="DGS42" s="921"/>
      <c r="DGT42" s="921"/>
      <c r="DGU42" s="921"/>
      <c r="DGV42" s="921"/>
      <c r="DGW42" s="921"/>
      <c r="DGX42" s="921"/>
      <c r="DGY42" s="921"/>
      <c r="DGZ42" s="921"/>
      <c r="DHA42" s="921"/>
      <c r="DHB42" s="921"/>
      <c r="DHC42" s="921"/>
      <c r="DHD42" s="921"/>
      <c r="DHE42" s="921"/>
      <c r="DHF42" s="921"/>
      <c r="DHG42" s="921"/>
      <c r="DHH42" s="921"/>
      <c r="DHI42" s="921"/>
      <c r="DHJ42" s="921"/>
      <c r="DHK42" s="921"/>
      <c r="DHL42" s="921"/>
      <c r="DHM42" s="921"/>
      <c r="DHN42" s="921"/>
      <c r="DHO42" s="921"/>
      <c r="DHP42" s="921"/>
      <c r="DHQ42" s="921"/>
      <c r="DHR42" s="921"/>
      <c r="DHS42" s="921"/>
      <c r="DHT42" s="921"/>
      <c r="DHU42" s="921"/>
      <c r="DHV42" s="921"/>
      <c r="DHW42" s="921"/>
      <c r="DHX42" s="921"/>
      <c r="DHY42" s="921"/>
      <c r="DHZ42" s="921"/>
      <c r="DIA42" s="921"/>
      <c r="DIB42" s="921"/>
      <c r="DIC42" s="921"/>
      <c r="DID42" s="921"/>
      <c r="DIE42" s="921"/>
      <c r="DIF42" s="921"/>
      <c r="DIG42" s="921"/>
      <c r="DIH42" s="921"/>
      <c r="DII42" s="921"/>
      <c r="DIJ42" s="921"/>
      <c r="DIK42" s="921"/>
      <c r="DIL42" s="921"/>
      <c r="DIM42" s="921"/>
      <c r="DIN42" s="921"/>
      <c r="DIO42" s="921"/>
      <c r="DIP42" s="921"/>
      <c r="DIQ42" s="921"/>
      <c r="DIR42" s="921"/>
      <c r="DIS42" s="921"/>
      <c r="DIT42" s="921"/>
      <c r="DIU42" s="921"/>
      <c r="DIV42" s="921"/>
      <c r="DIW42" s="921"/>
      <c r="DIX42" s="921"/>
      <c r="DIY42" s="921"/>
      <c r="DIZ42" s="921"/>
      <c r="DJA42" s="921"/>
      <c r="DJB42" s="921"/>
      <c r="DJC42" s="921"/>
      <c r="DJD42" s="921"/>
      <c r="DJE42" s="921"/>
      <c r="DJF42" s="921"/>
      <c r="DJG42" s="921"/>
      <c r="DJH42" s="921"/>
      <c r="DJI42" s="921"/>
      <c r="DJJ42" s="921"/>
      <c r="DJK42" s="921"/>
      <c r="DJL42" s="921"/>
      <c r="DJM42" s="921"/>
      <c r="DJN42" s="921"/>
      <c r="DJO42" s="921"/>
      <c r="DJP42" s="921"/>
      <c r="DJQ42" s="921"/>
      <c r="DJR42" s="921"/>
      <c r="DJS42" s="921"/>
      <c r="DJT42" s="921"/>
      <c r="DJU42" s="921"/>
      <c r="DJV42" s="921"/>
      <c r="DJW42" s="921"/>
      <c r="DJX42" s="921"/>
      <c r="DJY42" s="921"/>
      <c r="DJZ42" s="921"/>
      <c r="DKA42" s="921"/>
      <c r="DKB42" s="921"/>
      <c r="DKC42" s="921"/>
      <c r="DKD42" s="921"/>
      <c r="DKE42" s="921"/>
      <c r="DKF42" s="921"/>
      <c r="DKG42" s="921"/>
      <c r="DKH42" s="921"/>
      <c r="DKI42" s="921"/>
      <c r="DKJ42" s="921"/>
      <c r="DKK42" s="921"/>
      <c r="DKL42" s="921"/>
      <c r="DKM42" s="921"/>
      <c r="DKN42" s="921"/>
      <c r="DKO42" s="921"/>
      <c r="DKP42" s="921"/>
      <c r="DKQ42" s="921"/>
      <c r="DKR42" s="921"/>
      <c r="DKS42" s="921"/>
      <c r="DKT42" s="921"/>
      <c r="DKU42" s="921"/>
      <c r="DKV42" s="921"/>
      <c r="DKW42" s="921"/>
      <c r="DKX42" s="921"/>
      <c r="DKY42" s="921"/>
      <c r="DKZ42" s="921"/>
      <c r="DLA42" s="921"/>
      <c r="DLB42" s="921"/>
      <c r="DLC42" s="921"/>
      <c r="DLD42" s="921"/>
      <c r="DLE42" s="921"/>
      <c r="DLF42" s="921"/>
      <c r="DLG42" s="921"/>
      <c r="DLH42" s="921"/>
      <c r="DLI42" s="921"/>
      <c r="DLJ42" s="921"/>
      <c r="DLK42" s="921"/>
      <c r="DLL42" s="921"/>
      <c r="DLM42" s="921"/>
      <c r="DLN42" s="921"/>
      <c r="DLO42" s="921"/>
      <c r="DLP42" s="921"/>
      <c r="DLQ42" s="921"/>
      <c r="DLR42" s="921"/>
      <c r="DLS42" s="921"/>
      <c r="DLT42" s="921"/>
      <c r="DLU42" s="921"/>
      <c r="DLV42" s="921"/>
      <c r="DLW42" s="921"/>
      <c r="DLX42" s="921"/>
      <c r="DLY42" s="921"/>
      <c r="DLZ42" s="921"/>
      <c r="DMA42" s="921"/>
      <c r="DMB42" s="921"/>
      <c r="DMC42" s="921"/>
      <c r="DMD42" s="921"/>
      <c r="DME42" s="921"/>
      <c r="DMF42" s="921"/>
      <c r="DMG42" s="921"/>
      <c r="DMH42" s="921"/>
      <c r="DMI42" s="921"/>
      <c r="DMJ42" s="921"/>
      <c r="DMK42" s="921"/>
      <c r="DML42" s="921"/>
      <c r="DMM42" s="921"/>
      <c r="DMN42" s="921"/>
      <c r="DMO42" s="921"/>
      <c r="DMP42" s="921"/>
      <c r="DMQ42" s="921"/>
      <c r="DMR42" s="921"/>
      <c r="DMS42" s="921"/>
      <c r="DMT42" s="921"/>
      <c r="DMU42" s="921"/>
      <c r="DMV42" s="921"/>
      <c r="DMW42" s="921"/>
      <c r="DMX42" s="921"/>
      <c r="DMY42" s="921"/>
      <c r="DMZ42" s="921"/>
      <c r="DNA42" s="921"/>
      <c r="DNB42" s="921"/>
      <c r="DNC42" s="921"/>
      <c r="DND42" s="921"/>
      <c r="DNE42" s="921"/>
      <c r="DNF42" s="921"/>
      <c r="DNG42" s="921"/>
      <c r="DNH42" s="921"/>
      <c r="DNI42" s="921"/>
      <c r="DNJ42" s="921"/>
      <c r="DNK42" s="921"/>
      <c r="DNL42" s="921"/>
      <c r="DNM42" s="921"/>
      <c r="DNN42" s="921"/>
      <c r="DNO42" s="921"/>
      <c r="DNP42" s="921"/>
      <c r="DNQ42" s="921"/>
      <c r="DNR42" s="921"/>
      <c r="DNS42" s="921"/>
      <c r="DNT42" s="921"/>
      <c r="DNU42" s="921"/>
      <c r="DNV42" s="921"/>
      <c r="DNW42" s="921"/>
      <c r="DNX42" s="921"/>
      <c r="DNY42" s="921"/>
      <c r="DNZ42" s="921"/>
      <c r="DOA42" s="921"/>
      <c r="DOB42" s="921"/>
      <c r="DOC42" s="921"/>
      <c r="DOD42" s="921"/>
      <c r="DOE42" s="921"/>
      <c r="DOF42" s="921"/>
      <c r="DOG42" s="921"/>
      <c r="DOH42" s="921"/>
      <c r="DOI42" s="921"/>
      <c r="DOJ42" s="921"/>
      <c r="DOK42" s="921"/>
      <c r="DOL42" s="921"/>
      <c r="DOM42" s="921"/>
      <c r="DON42" s="921"/>
      <c r="DOO42" s="921"/>
      <c r="DOP42" s="921"/>
      <c r="DOQ42" s="921"/>
      <c r="DOR42" s="921"/>
      <c r="DOS42" s="921"/>
      <c r="DOT42" s="921"/>
      <c r="DOU42" s="921"/>
      <c r="DOV42" s="921"/>
      <c r="DOW42" s="921"/>
      <c r="DOX42" s="921"/>
      <c r="DOY42" s="921"/>
      <c r="DOZ42" s="921"/>
      <c r="DPA42" s="921"/>
      <c r="DPB42" s="921"/>
      <c r="DPC42" s="921"/>
      <c r="DPD42" s="921"/>
      <c r="DPE42" s="921"/>
      <c r="DPF42" s="921"/>
      <c r="DPG42" s="921"/>
      <c r="DPH42" s="921"/>
      <c r="DPI42" s="921"/>
      <c r="DPJ42" s="921"/>
      <c r="DPK42" s="921"/>
      <c r="DPL42" s="921"/>
      <c r="DPM42" s="921"/>
      <c r="DPN42" s="921"/>
      <c r="DPO42" s="921"/>
      <c r="DPP42" s="921"/>
      <c r="DPQ42" s="921"/>
      <c r="DPR42" s="921"/>
      <c r="DPS42" s="921"/>
      <c r="DPT42" s="921"/>
      <c r="DPU42" s="921"/>
      <c r="DPV42" s="921"/>
      <c r="DPW42" s="921"/>
      <c r="DPX42" s="921"/>
      <c r="DPY42" s="921"/>
      <c r="DPZ42" s="921"/>
      <c r="DQA42" s="921"/>
      <c r="DQB42" s="921"/>
      <c r="DQC42" s="921"/>
      <c r="DQD42" s="921"/>
      <c r="DQE42" s="921"/>
      <c r="DQF42" s="921"/>
      <c r="DQG42" s="921"/>
      <c r="DQH42" s="921"/>
      <c r="DQI42" s="921"/>
      <c r="DQJ42" s="921"/>
      <c r="DQK42" s="921"/>
      <c r="DQL42" s="921"/>
      <c r="DQM42" s="921"/>
      <c r="DQN42" s="921"/>
      <c r="DQO42" s="921"/>
      <c r="DQP42" s="921"/>
      <c r="DQQ42" s="921"/>
      <c r="DQR42" s="921"/>
      <c r="DQS42" s="921"/>
      <c r="DQT42" s="921"/>
      <c r="DQU42" s="921"/>
      <c r="DQV42" s="921"/>
      <c r="DQW42" s="921"/>
      <c r="DQX42" s="921"/>
      <c r="DQY42" s="921"/>
      <c r="DQZ42" s="921"/>
      <c r="DRA42" s="921"/>
      <c r="DRB42" s="921"/>
      <c r="DRC42" s="921"/>
      <c r="DRD42" s="921"/>
      <c r="DRE42" s="921"/>
      <c r="DRF42" s="921"/>
      <c r="DRG42" s="921"/>
      <c r="DRH42" s="921"/>
      <c r="DRI42" s="921"/>
      <c r="DRJ42" s="921"/>
      <c r="DRK42" s="921"/>
      <c r="DRL42" s="921"/>
      <c r="DRM42" s="921"/>
      <c r="DRN42" s="921"/>
      <c r="DRO42" s="921"/>
      <c r="DRP42" s="921"/>
      <c r="DRQ42" s="921"/>
      <c r="DRR42" s="921"/>
      <c r="DRS42" s="921"/>
      <c r="DRT42" s="921"/>
      <c r="DRU42" s="921"/>
      <c r="DRV42" s="921"/>
      <c r="DRW42" s="921"/>
      <c r="DRX42" s="921"/>
      <c r="DRY42" s="921"/>
      <c r="DRZ42" s="921"/>
      <c r="DSA42" s="921"/>
      <c r="DSB42" s="921"/>
      <c r="DSC42" s="921"/>
      <c r="DSD42" s="921"/>
      <c r="DSE42" s="921"/>
      <c r="DSF42" s="921"/>
      <c r="DSG42" s="921"/>
      <c r="DSH42" s="921"/>
      <c r="DSI42" s="921"/>
      <c r="DSJ42" s="921"/>
      <c r="DSK42" s="921"/>
      <c r="DSL42" s="921"/>
      <c r="DSM42" s="921"/>
      <c r="DSN42" s="921"/>
      <c r="DSO42" s="921"/>
      <c r="DSP42" s="921"/>
      <c r="DSQ42" s="921"/>
      <c r="DSR42" s="921"/>
      <c r="DSS42" s="921"/>
      <c r="DST42" s="921"/>
      <c r="DSU42" s="921"/>
      <c r="DSV42" s="921"/>
      <c r="DSW42" s="921"/>
      <c r="DSX42" s="921"/>
      <c r="DSY42" s="921"/>
      <c r="DSZ42" s="921"/>
      <c r="DTA42" s="921"/>
      <c r="DTB42" s="921"/>
      <c r="DTC42" s="921"/>
      <c r="DTD42" s="921"/>
      <c r="DTE42" s="921"/>
      <c r="DTF42" s="921"/>
      <c r="DTG42" s="921"/>
      <c r="DTH42" s="921"/>
      <c r="DTI42" s="921"/>
      <c r="DTJ42" s="921"/>
      <c r="DTK42" s="921"/>
      <c r="DTL42" s="921"/>
      <c r="DTM42" s="921"/>
      <c r="DTN42" s="921"/>
      <c r="DTO42" s="921"/>
      <c r="DTP42" s="921"/>
      <c r="DTQ42" s="921"/>
      <c r="DTR42" s="921"/>
      <c r="DTS42" s="921"/>
      <c r="DTT42" s="921"/>
      <c r="DTU42" s="921"/>
      <c r="DTV42" s="921"/>
      <c r="DTW42" s="921"/>
      <c r="DTX42" s="921"/>
      <c r="DTY42" s="921"/>
      <c r="DTZ42" s="921"/>
      <c r="DUA42" s="921"/>
      <c r="DUB42" s="921"/>
      <c r="DUC42" s="921"/>
      <c r="DUD42" s="921"/>
      <c r="DUE42" s="921"/>
      <c r="DUF42" s="921"/>
      <c r="DUG42" s="921"/>
      <c r="DUH42" s="921"/>
      <c r="DUI42" s="921"/>
      <c r="DUJ42" s="921"/>
      <c r="DUK42" s="921"/>
      <c r="DUL42" s="921"/>
      <c r="DUM42" s="921"/>
      <c r="DUN42" s="921"/>
      <c r="DUO42" s="921"/>
      <c r="DUP42" s="921"/>
      <c r="DUQ42" s="921"/>
      <c r="DUR42" s="921"/>
      <c r="DUS42" s="921"/>
      <c r="DUT42" s="921"/>
      <c r="DUU42" s="921"/>
      <c r="DUV42" s="921"/>
      <c r="DUW42" s="921"/>
      <c r="DUX42" s="921"/>
      <c r="DUY42" s="921"/>
      <c r="DUZ42" s="921"/>
      <c r="DVA42" s="921"/>
      <c r="DVB42" s="921"/>
      <c r="DVC42" s="921"/>
      <c r="DVD42" s="921"/>
      <c r="DVE42" s="921"/>
      <c r="DVF42" s="921"/>
      <c r="DVG42" s="921"/>
      <c r="DVH42" s="921"/>
      <c r="DVI42" s="921"/>
      <c r="DVJ42" s="921"/>
      <c r="DVK42" s="921"/>
      <c r="DVL42" s="921"/>
      <c r="DVM42" s="921"/>
      <c r="DVN42" s="921"/>
      <c r="DVO42" s="921"/>
      <c r="DVP42" s="921"/>
      <c r="DVQ42" s="921"/>
      <c r="DVR42" s="921"/>
      <c r="DVS42" s="921"/>
      <c r="DVT42" s="921"/>
      <c r="DVU42" s="921"/>
      <c r="DVV42" s="921"/>
      <c r="DVW42" s="921"/>
      <c r="DVX42" s="921"/>
      <c r="DVY42" s="921"/>
      <c r="DVZ42" s="921"/>
      <c r="DWA42" s="921"/>
      <c r="DWB42" s="921"/>
      <c r="DWC42" s="921"/>
      <c r="DWD42" s="921"/>
      <c r="DWE42" s="921"/>
      <c r="DWF42" s="921"/>
      <c r="DWG42" s="921"/>
      <c r="DWH42" s="921"/>
      <c r="DWI42" s="921"/>
      <c r="DWJ42" s="921"/>
      <c r="DWK42" s="921"/>
      <c r="DWL42" s="921"/>
      <c r="DWM42" s="921"/>
      <c r="DWN42" s="921"/>
      <c r="DWO42" s="921"/>
      <c r="DWP42" s="921"/>
      <c r="DWQ42" s="921"/>
      <c r="DWR42" s="921"/>
      <c r="DWS42" s="921"/>
      <c r="DWT42" s="921"/>
      <c r="DWU42" s="921"/>
      <c r="DWV42" s="921"/>
      <c r="DWW42" s="921"/>
      <c r="DWX42" s="921"/>
      <c r="DWY42" s="921"/>
      <c r="DWZ42" s="921"/>
      <c r="DXA42" s="921"/>
      <c r="DXB42" s="921"/>
      <c r="DXC42" s="921"/>
      <c r="DXD42" s="921"/>
      <c r="DXE42" s="921"/>
      <c r="DXF42" s="921"/>
      <c r="DXG42" s="921"/>
      <c r="DXH42" s="921"/>
      <c r="DXI42" s="921"/>
      <c r="DXJ42" s="921"/>
      <c r="DXK42" s="921"/>
      <c r="DXL42" s="921"/>
      <c r="DXM42" s="921"/>
      <c r="DXN42" s="921"/>
      <c r="DXO42" s="921"/>
      <c r="DXP42" s="921"/>
      <c r="DXQ42" s="921"/>
      <c r="DXR42" s="921"/>
      <c r="DXS42" s="921"/>
      <c r="DXT42" s="921"/>
      <c r="DXU42" s="921"/>
      <c r="DXV42" s="921"/>
      <c r="DXW42" s="921"/>
      <c r="DXX42" s="921"/>
      <c r="DXY42" s="921"/>
      <c r="DXZ42" s="921"/>
      <c r="DYA42" s="921"/>
      <c r="DYB42" s="921"/>
      <c r="DYC42" s="921"/>
      <c r="DYD42" s="921"/>
      <c r="DYE42" s="921"/>
      <c r="DYF42" s="921"/>
      <c r="DYG42" s="921"/>
      <c r="DYH42" s="921"/>
      <c r="DYI42" s="921"/>
      <c r="DYJ42" s="921"/>
      <c r="DYK42" s="921"/>
      <c r="DYL42" s="921"/>
      <c r="DYM42" s="921"/>
      <c r="DYN42" s="921"/>
      <c r="DYO42" s="921"/>
      <c r="DYP42" s="921"/>
      <c r="DYQ42" s="921"/>
      <c r="DYR42" s="921"/>
      <c r="DYS42" s="921"/>
      <c r="DYT42" s="921"/>
      <c r="DYU42" s="921"/>
      <c r="DYV42" s="921"/>
      <c r="DYW42" s="921"/>
      <c r="DYX42" s="921"/>
      <c r="DYY42" s="921"/>
      <c r="DYZ42" s="921"/>
      <c r="DZA42" s="921"/>
      <c r="DZB42" s="921"/>
      <c r="DZC42" s="921"/>
      <c r="DZD42" s="921"/>
      <c r="DZE42" s="921"/>
      <c r="DZF42" s="921"/>
      <c r="DZG42" s="921"/>
      <c r="DZH42" s="921"/>
      <c r="DZI42" s="921"/>
      <c r="DZJ42" s="921"/>
      <c r="DZK42" s="921"/>
      <c r="DZL42" s="921"/>
      <c r="DZM42" s="921"/>
      <c r="DZN42" s="921"/>
      <c r="DZO42" s="921"/>
      <c r="DZP42" s="921"/>
      <c r="DZQ42" s="921"/>
      <c r="DZR42" s="921"/>
      <c r="DZS42" s="921"/>
      <c r="DZT42" s="921"/>
      <c r="DZU42" s="921"/>
      <c r="DZV42" s="921"/>
      <c r="DZW42" s="921"/>
      <c r="DZX42" s="921"/>
      <c r="DZY42" s="921"/>
      <c r="DZZ42" s="921"/>
      <c r="EAA42" s="921"/>
      <c r="EAB42" s="921"/>
      <c r="EAC42" s="921"/>
      <c r="EAD42" s="921"/>
      <c r="EAE42" s="921"/>
      <c r="EAF42" s="921"/>
      <c r="EAG42" s="921"/>
      <c r="EAH42" s="921"/>
      <c r="EAI42" s="921"/>
      <c r="EAJ42" s="921"/>
      <c r="EAK42" s="921"/>
      <c r="EAL42" s="921"/>
      <c r="EAM42" s="921"/>
      <c r="EAN42" s="921"/>
      <c r="EAO42" s="921"/>
      <c r="EAP42" s="921"/>
      <c r="EAQ42" s="921"/>
      <c r="EAR42" s="921"/>
      <c r="EAS42" s="921"/>
      <c r="EAT42" s="921"/>
      <c r="EAU42" s="921"/>
      <c r="EAV42" s="921"/>
      <c r="EAW42" s="921"/>
      <c r="EAX42" s="921"/>
      <c r="EAY42" s="921"/>
      <c r="EAZ42" s="921"/>
      <c r="EBA42" s="921"/>
      <c r="EBB42" s="921"/>
      <c r="EBC42" s="921"/>
      <c r="EBD42" s="921"/>
      <c r="EBE42" s="921"/>
      <c r="EBF42" s="921"/>
      <c r="EBG42" s="921"/>
      <c r="EBH42" s="921"/>
      <c r="EBI42" s="921"/>
      <c r="EBJ42" s="921"/>
      <c r="EBK42" s="921"/>
      <c r="EBL42" s="921"/>
      <c r="EBM42" s="921"/>
      <c r="EBN42" s="921"/>
      <c r="EBO42" s="921"/>
      <c r="EBP42" s="921"/>
      <c r="EBQ42" s="921"/>
      <c r="EBR42" s="921"/>
      <c r="EBS42" s="921"/>
      <c r="EBT42" s="921"/>
      <c r="EBU42" s="921"/>
      <c r="EBV42" s="921"/>
      <c r="EBW42" s="921"/>
      <c r="EBX42" s="921"/>
      <c r="EBY42" s="921"/>
      <c r="EBZ42" s="921"/>
      <c r="ECA42" s="921"/>
      <c r="ECB42" s="921"/>
      <c r="ECC42" s="921"/>
      <c r="ECD42" s="921"/>
      <c r="ECE42" s="921"/>
      <c r="ECF42" s="921"/>
      <c r="ECG42" s="921"/>
      <c r="ECH42" s="921"/>
      <c r="ECI42" s="921"/>
      <c r="ECJ42" s="921"/>
      <c r="ECK42" s="921"/>
      <c r="ECL42" s="921"/>
      <c r="ECM42" s="921"/>
      <c r="ECN42" s="921"/>
      <c r="ECO42" s="921"/>
      <c r="ECP42" s="921"/>
      <c r="ECQ42" s="921"/>
      <c r="ECR42" s="921"/>
      <c r="ECS42" s="921"/>
      <c r="ECT42" s="921"/>
      <c r="ECU42" s="921"/>
      <c r="ECV42" s="921"/>
      <c r="ECW42" s="921"/>
      <c r="ECX42" s="921"/>
      <c r="ECY42" s="921"/>
      <c r="ECZ42" s="921"/>
      <c r="EDA42" s="921"/>
      <c r="EDB42" s="921"/>
      <c r="EDC42" s="921"/>
      <c r="EDD42" s="921"/>
      <c r="EDE42" s="921"/>
      <c r="EDF42" s="921"/>
      <c r="EDG42" s="921"/>
      <c r="EDH42" s="921"/>
      <c r="EDI42" s="921"/>
      <c r="EDJ42" s="921"/>
      <c r="EDK42" s="921"/>
      <c r="EDL42" s="921"/>
      <c r="EDM42" s="921"/>
      <c r="EDN42" s="921"/>
      <c r="EDO42" s="921"/>
      <c r="EDP42" s="921"/>
      <c r="EDQ42" s="921"/>
      <c r="EDR42" s="921"/>
      <c r="EDS42" s="921"/>
      <c r="EDT42" s="921"/>
      <c r="EDU42" s="921"/>
      <c r="EDV42" s="921"/>
      <c r="EDW42" s="921"/>
      <c r="EDX42" s="921"/>
      <c r="EDY42" s="921"/>
      <c r="EDZ42" s="921"/>
      <c r="EEA42" s="921"/>
      <c r="EEB42" s="921"/>
      <c r="EEC42" s="921"/>
      <c r="EED42" s="921"/>
      <c r="EEE42" s="921"/>
      <c r="EEF42" s="921"/>
      <c r="EEG42" s="921"/>
      <c r="EEH42" s="921"/>
      <c r="EEI42" s="921"/>
      <c r="EEJ42" s="921"/>
      <c r="EEK42" s="921"/>
      <c r="EEL42" s="921"/>
      <c r="EEM42" s="921"/>
      <c r="EEN42" s="921"/>
      <c r="EEO42" s="921"/>
      <c r="EEP42" s="921"/>
      <c r="EEQ42" s="921"/>
      <c r="EER42" s="921"/>
      <c r="EES42" s="921"/>
      <c r="EET42" s="921"/>
      <c r="EEU42" s="921"/>
      <c r="EEV42" s="921"/>
      <c r="EEW42" s="921"/>
      <c r="EEX42" s="921"/>
      <c r="EEY42" s="921"/>
      <c r="EEZ42" s="921"/>
      <c r="EFA42" s="921"/>
      <c r="EFB42" s="921"/>
      <c r="EFC42" s="921"/>
      <c r="EFD42" s="921"/>
      <c r="EFE42" s="921"/>
      <c r="EFF42" s="921"/>
      <c r="EFG42" s="921"/>
      <c r="EFH42" s="921"/>
      <c r="EFI42" s="921"/>
      <c r="EFJ42" s="921"/>
      <c r="EFK42" s="921"/>
      <c r="EFL42" s="921"/>
      <c r="EFM42" s="921"/>
      <c r="EFN42" s="921"/>
      <c r="EFO42" s="921"/>
      <c r="EFP42" s="921"/>
      <c r="EFQ42" s="921"/>
      <c r="EFR42" s="921"/>
      <c r="EFS42" s="921"/>
      <c r="EFT42" s="921"/>
      <c r="EFU42" s="921"/>
      <c r="EFV42" s="921"/>
      <c r="EFW42" s="921"/>
      <c r="EFX42" s="921"/>
      <c r="EFY42" s="921"/>
      <c r="EFZ42" s="921"/>
      <c r="EGA42" s="921"/>
      <c r="EGB42" s="921"/>
      <c r="EGC42" s="921"/>
      <c r="EGD42" s="921"/>
      <c r="EGE42" s="921"/>
      <c r="EGF42" s="921"/>
      <c r="EGG42" s="921"/>
      <c r="EGH42" s="921"/>
      <c r="EGI42" s="921"/>
      <c r="EGJ42" s="921"/>
      <c r="EGK42" s="921"/>
      <c r="EGL42" s="921"/>
      <c r="EGM42" s="921"/>
      <c r="EGN42" s="921"/>
      <c r="EGO42" s="921"/>
      <c r="EGP42" s="921"/>
      <c r="EGQ42" s="921"/>
      <c r="EGR42" s="921"/>
      <c r="EGS42" s="921"/>
      <c r="EGT42" s="921"/>
      <c r="EGU42" s="921"/>
      <c r="EGV42" s="921"/>
      <c r="EGW42" s="921"/>
      <c r="EGX42" s="921"/>
      <c r="EGY42" s="921"/>
      <c r="EGZ42" s="921"/>
      <c r="EHA42" s="921"/>
      <c r="EHB42" s="921"/>
      <c r="EHC42" s="921"/>
      <c r="EHD42" s="921"/>
      <c r="EHE42" s="921"/>
      <c r="EHF42" s="921"/>
      <c r="EHG42" s="921"/>
      <c r="EHH42" s="921"/>
      <c r="EHI42" s="921"/>
      <c r="EHJ42" s="921"/>
      <c r="EHK42" s="921"/>
      <c r="EHL42" s="921"/>
      <c r="EHM42" s="921"/>
      <c r="EHN42" s="921"/>
      <c r="EHO42" s="921"/>
      <c r="EHP42" s="921"/>
      <c r="EHQ42" s="921"/>
      <c r="EHR42" s="921"/>
      <c r="EHS42" s="921"/>
      <c r="EHT42" s="921"/>
      <c r="EHU42" s="921"/>
      <c r="EHV42" s="921"/>
      <c r="EHW42" s="921"/>
      <c r="EHX42" s="921"/>
      <c r="EHY42" s="921"/>
      <c r="EHZ42" s="921"/>
      <c r="EIA42" s="921"/>
      <c r="EIB42" s="921"/>
      <c r="EIC42" s="921"/>
      <c r="EID42" s="921"/>
      <c r="EIE42" s="921"/>
      <c r="EIF42" s="921"/>
      <c r="EIG42" s="921"/>
      <c r="EIH42" s="921"/>
      <c r="EII42" s="921"/>
      <c r="EIJ42" s="921"/>
      <c r="EIK42" s="921"/>
      <c r="EIL42" s="921"/>
      <c r="EIM42" s="921"/>
      <c r="EIN42" s="921"/>
      <c r="EIO42" s="921"/>
      <c r="EIP42" s="921"/>
      <c r="EIQ42" s="921"/>
      <c r="EIR42" s="921"/>
      <c r="EIS42" s="921"/>
      <c r="EIT42" s="921"/>
      <c r="EIU42" s="921"/>
      <c r="EIV42" s="921"/>
      <c r="EIW42" s="921"/>
      <c r="EIX42" s="921"/>
      <c r="EIY42" s="921"/>
      <c r="EIZ42" s="921"/>
      <c r="EJA42" s="921"/>
      <c r="EJB42" s="921"/>
      <c r="EJC42" s="921"/>
      <c r="EJD42" s="921"/>
      <c r="EJE42" s="921"/>
      <c r="EJF42" s="921"/>
      <c r="EJG42" s="921"/>
      <c r="EJH42" s="921"/>
      <c r="EJI42" s="921"/>
      <c r="EJJ42" s="921"/>
      <c r="EJK42" s="921"/>
      <c r="EJL42" s="921"/>
      <c r="EJM42" s="921"/>
      <c r="EJN42" s="921"/>
      <c r="EJO42" s="921"/>
      <c r="EJP42" s="921"/>
      <c r="EJQ42" s="921"/>
      <c r="EJR42" s="921"/>
      <c r="EJS42" s="921"/>
      <c r="EJT42" s="921"/>
      <c r="EJU42" s="921"/>
      <c r="EJV42" s="921"/>
      <c r="EJW42" s="921"/>
      <c r="EJX42" s="921"/>
      <c r="EJY42" s="921"/>
      <c r="EJZ42" s="921"/>
      <c r="EKA42" s="921"/>
      <c r="EKB42" s="921"/>
      <c r="EKC42" s="921"/>
      <c r="EKD42" s="921"/>
      <c r="EKE42" s="921"/>
      <c r="EKF42" s="921"/>
      <c r="EKG42" s="921"/>
      <c r="EKH42" s="921"/>
      <c r="EKI42" s="921"/>
      <c r="EKJ42" s="921"/>
      <c r="EKK42" s="921"/>
      <c r="EKL42" s="921"/>
      <c r="EKM42" s="921"/>
      <c r="EKN42" s="921"/>
      <c r="EKO42" s="921"/>
      <c r="EKP42" s="921"/>
      <c r="EKQ42" s="921"/>
      <c r="EKR42" s="921"/>
      <c r="EKS42" s="921"/>
      <c r="EKT42" s="921"/>
      <c r="EKU42" s="921"/>
      <c r="EKV42" s="921"/>
      <c r="EKW42" s="921"/>
      <c r="EKX42" s="921"/>
      <c r="EKY42" s="921"/>
      <c r="EKZ42" s="921"/>
      <c r="ELA42" s="921"/>
      <c r="ELB42" s="921"/>
      <c r="ELC42" s="921"/>
      <c r="ELD42" s="921"/>
      <c r="ELE42" s="921"/>
      <c r="ELF42" s="921"/>
      <c r="ELG42" s="921"/>
      <c r="ELH42" s="921"/>
      <c r="ELI42" s="921"/>
      <c r="ELJ42" s="921"/>
      <c r="ELK42" s="921"/>
      <c r="ELL42" s="921"/>
      <c r="ELM42" s="921"/>
      <c r="ELN42" s="921"/>
      <c r="ELO42" s="921"/>
      <c r="ELP42" s="921"/>
      <c r="ELQ42" s="921"/>
      <c r="ELR42" s="921"/>
      <c r="ELS42" s="921"/>
      <c r="ELT42" s="921"/>
      <c r="ELU42" s="921"/>
      <c r="ELV42" s="921"/>
      <c r="ELW42" s="921"/>
      <c r="ELX42" s="921"/>
      <c r="ELY42" s="921"/>
      <c r="ELZ42" s="921"/>
      <c r="EMA42" s="921"/>
      <c r="EMB42" s="921"/>
      <c r="EMC42" s="921"/>
      <c r="EMD42" s="921"/>
      <c r="EME42" s="921"/>
      <c r="EMF42" s="921"/>
      <c r="EMG42" s="921"/>
      <c r="EMH42" s="921"/>
      <c r="EMI42" s="921"/>
      <c r="EMJ42" s="921"/>
      <c r="EMK42" s="921"/>
      <c r="EML42" s="921"/>
      <c r="EMM42" s="921"/>
      <c r="EMN42" s="921"/>
      <c r="EMO42" s="921"/>
      <c r="EMP42" s="921"/>
      <c r="EMQ42" s="921"/>
      <c r="EMR42" s="921"/>
      <c r="EMS42" s="921"/>
      <c r="EMT42" s="921"/>
      <c r="EMU42" s="921"/>
      <c r="EMV42" s="921"/>
      <c r="EMW42" s="921"/>
      <c r="EMX42" s="921"/>
      <c r="EMY42" s="921"/>
      <c r="EMZ42" s="921"/>
      <c r="ENA42" s="921"/>
      <c r="ENB42" s="921"/>
      <c r="ENC42" s="921"/>
      <c r="END42" s="921"/>
      <c r="ENE42" s="921"/>
      <c r="ENF42" s="921"/>
      <c r="ENG42" s="921"/>
      <c r="ENH42" s="921"/>
      <c r="ENI42" s="921"/>
      <c r="ENJ42" s="921"/>
      <c r="ENK42" s="921"/>
      <c r="ENL42" s="921"/>
      <c r="ENM42" s="921"/>
      <c r="ENN42" s="921"/>
      <c r="ENO42" s="921"/>
      <c r="ENP42" s="921"/>
      <c r="ENQ42" s="921"/>
      <c r="ENR42" s="921"/>
      <c r="ENS42" s="921"/>
      <c r="ENT42" s="921"/>
      <c r="ENU42" s="921"/>
      <c r="ENV42" s="921"/>
      <c r="ENW42" s="921"/>
      <c r="ENX42" s="921"/>
      <c r="ENY42" s="921"/>
      <c r="ENZ42" s="921"/>
      <c r="EOA42" s="921"/>
      <c r="EOB42" s="921"/>
      <c r="EOC42" s="921"/>
      <c r="EOD42" s="921"/>
      <c r="EOE42" s="921"/>
      <c r="EOF42" s="921"/>
      <c r="EOG42" s="921"/>
      <c r="EOH42" s="921"/>
      <c r="EOI42" s="921"/>
      <c r="EOJ42" s="921"/>
      <c r="EOK42" s="921"/>
      <c r="EOL42" s="921"/>
      <c r="EOM42" s="921"/>
      <c r="EON42" s="921"/>
      <c r="EOO42" s="921"/>
      <c r="EOP42" s="921"/>
      <c r="EOQ42" s="921"/>
      <c r="EOR42" s="921"/>
      <c r="EOS42" s="921"/>
      <c r="EOT42" s="921"/>
      <c r="EOU42" s="921"/>
      <c r="EOV42" s="921"/>
      <c r="EOW42" s="921"/>
      <c r="EOX42" s="921"/>
      <c r="EOY42" s="921"/>
      <c r="EOZ42" s="921"/>
      <c r="EPA42" s="921"/>
      <c r="EPB42" s="921"/>
      <c r="EPC42" s="921"/>
      <c r="EPD42" s="921"/>
      <c r="EPE42" s="921"/>
      <c r="EPF42" s="921"/>
      <c r="EPG42" s="921"/>
      <c r="EPH42" s="921"/>
      <c r="EPI42" s="921"/>
      <c r="EPJ42" s="921"/>
      <c r="EPK42" s="921"/>
      <c r="EPL42" s="921"/>
      <c r="EPM42" s="921"/>
      <c r="EPN42" s="921"/>
      <c r="EPO42" s="921"/>
      <c r="EPP42" s="921"/>
      <c r="EPQ42" s="921"/>
      <c r="EPR42" s="921"/>
      <c r="EPS42" s="921"/>
      <c r="EPT42" s="921"/>
      <c r="EPU42" s="921"/>
      <c r="EPV42" s="921"/>
      <c r="EPW42" s="921"/>
      <c r="EPX42" s="921"/>
      <c r="EPY42" s="921"/>
      <c r="EPZ42" s="921"/>
      <c r="EQA42" s="921"/>
      <c r="EQB42" s="921"/>
      <c r="EQC42" s="921"/>
      <c r="EQD42" s="921"/>
      <c r="EQE42" s="921"/>
      <c r="EQF42" s="921"/>
      <c r="EQG42" s="921"/>
      <c r="EQH42" s="921"/>
      <c r="EQI42" s="921"/>
      <c r="EQJ42" s="921"/>
      <c r="EQK42" s="921"/>
      <c r="EQL42" s="921"/>
      <c r="EQM42" s="921"/>
      <c r="EQN42" s="921"/>
      <c r="EQO42" s="921"/>
      <c r="EQP42" s="921"/>
      <c r="EQQ42" s="921"/>
      <c r="EQR42" s="921"/>
      <c r="EQS42" s="921"/>
      <c r="EQT42" s="921"/>
      <c r="EQU42" s="921"/>
      <c r="EQV42" s="921"/>
      <c r="EQW42" s="921"/>
      <c r="EQX42" s="921"/>
      <c r="EQY42" s="921"/>
      <c r="EQZ42" s="921"/>
      <c r="ERA42" s="921"/>
      <c r="ERB42" s="921"/>
      <c r="ERC42" s="921"/>
      <c r="ERD42" s="921"/>
      <c r="ERE42" s="921"/>
      <c r="ERF42" s="921"/>
      <c r="ERG42" s="921"/>
      <c r="ERH42" s="921"/>
      <c r="ERI42" s="921"/>
      <c r="ERJ42" s="921"/>
      <c r="ERK42" s="921"/>
      <c r="ERL42" s="921"/>
      <c r="ERM42" s="921"/>
      <c r="ERN42" s="921"/>
      <c r="ERO42" s="921"/>
      <c r="ERP42" s="921"/>
      <c r="ERQ42" s="921"/>
      <c r="ERR42" s="921"/>
      <c r="ERS42" s="921"/>
      <c r="ERT42" s="921"/>
      <c r="ERU42" s="921"/>
      <c r="ERV42" s="921"/>
      <c r="ERW42" s="921"/>
      <c r="ERX42" s="921"/>
      <c r="ERY42" s="921"/>
      <c r="ERZ42" s="921"/>
      <c r="ESA42" s="921"/>
      <c r="ESB42" s="921"/>
      <c r="ESC42" s="921"/>
      <c r="ESD42" s="921"/>
      <c r="ESE42" s="921"/>
      <c r="ESF42" s="921"/>
      <c r="ESG42" s="921"/>
      <c r="ESH42" s="921"/>
      <c r="ESI42" s="921"/>
      <c r="ESJ42" s="921"/>
      <c r="ESK42" s="921"/>
      <c r="ESL42" s="921"/>
      <c r="ESM42" s="921"/>
      <c r="ESN42" s="921"/>
      <c r="ESO42" s="921"/>
      <c r="ESP42" s="921"/>
      <c r="ESQ42" s="921"/>
      <c r="ESR42" s="921"/>
      <c r="ESS42" s="921"/>
      <c r="EST42" s="921"/>
      <c r="ESU42" s="921"/>
      <c r="ESV42" s="921"/>
      <c r="ESW42" s="921"/>
      <c r="ESX42" s="921"/>
      <c r="ESY42" s="921"/>
      <c r="ESZ42" s="921"/>
      <c r="ETA42" s="921"/>
      <c r="ETB42" s="921"/>
      <c r="ETC42" s="921"/>
      <c r="ETD42" s="921"/>
      <c r="ETE42" s="921"/>
      <c r="ETF42" s="921"/>
      <c r="ETG42" s="921"/>
      <c r="ETH42" s="921"/>
      <c r="ETI42" s="921"/>
      <c r="ETJ42" s="921"/>
      <c r="ETK42" s="921"/>
      <c r="ETL42" s="921"/>
      <c r="ETM42" s="921"/>
      <c r="ETN42" s="921"/>
      <c r="ETO42" s="921"/>
      <c r="ETP42" s="921"/>
      <c r="ETQ42" s="921"/>
      <c r="ETR42" s="921"/>
      <c r="ETS42" s="921"/>
      <c r="ETT42" s="921"/>
      <c r="ETU42" s="921"/>
      <c r="ETV42" s="921"/>
      <c r="ETW42" s="921"/>
      <c r="ETX42" s="921"/>
      <c r="ETY42" s="921"/>
      <c r="ETZ42" s="921"/>
      <c r="EUA42" s="921"/>
      <c r="EUB42" s="921"/>
      <c r="EUC42" s="921"/>
      <c r="EUD42" s="921"/>
      <c r="EUE42" s="921"/>
      <c r="EUF42" s="921"/>
      <c r="EUG42" s="921"/>
      <c r="EUH42" s="921"/>
      <c r="EUI42" s="921"/>
      <c r="EUJ42" s="921"/>
      <c r="EUK42" s="921"/>
      <c r="EUL42" s="921"/>
      <c r="EUM42" s="921"/>
      <c r="EUN42" s="921"/>
      <c r="EUO42" s="921"/>
      <c r="EUP42" s="921"/>
      <c r="EUQ42" s="921"/>
      <c r="EUR42" s="921"/>
      <c r="EUS42" s="921"/>
      <c r="EUT42" s="921"/>
      <c r="EUU42" s="921"/>
      <c r="EUV42" s="921"/>
      <c r="EUW42" s="921"/>
      <c r="EUX42" s="921"/>
      <c r="EUY42" s="921"/>
      <c r="EUZ42" s="921"/>
      <c r="EVA42" s="921"/>
      <c r="EVB42" s="921"/>
      <c r="EVC42" s="921"/>
      <c r="EVD42" s="921"/>
      <c r="EVE42" s="921"/>
      <c r="EVF42" s="921"/>
      <c r="EVG42" s="921"/>
      <c r="EVH42" s="921"/>
      <c r="EVI42" s="921"/>
      <c r="EVJ42" s="921"/>
      <c r="EVK42" s="921"/>
      <c r="EVL42" s="921"/>
      <c r="EVM42" s="921"/>
      <c r="EVN42" s="921"/>
      <c r="EVO42" s="921"/>
      <c r="EVP42" s="921"/>
      <c r="EVQ42" s="921"/>
      <c r="EVR42" s="921"/>
      <c r="EVS42" s="921"/>
      <c r="EVT42" s="921"/>
      <c r="EVU42" s="921"/>
      <c r="EVV42" s="921"/>
      <c r="EVW42" s="921"/>
      <c r="EVX42" s="921"/>
      <c r="EVY42" s="921"/>
      <c r="EVZ42" s="921"/>
      <c r="EWA42" s="921"/>
      <c r="EWB42" s="921"/>
      <c r="EWC42" s="921"/>
      <c r="EWD42" s="921"/>
      <c r="EWE42" s="921"/>
      <c r="EWF42" s="921"/>
      <c r="EWG42" s="921"/>
      <c r="EWH42" s="921"/>
      <c r="EWI42" s="921"/>
      <c r="EWJ42" s="921"/>
      <c r="EWK42" s="921"/>
      <c r="EWL42" s="921"/>
      <c r="EWM42" s="921"/>
      <c r="EWN42" s="921"/>
      <c r="EWO42" s="921"/>
      <c r="EWP42" s="921"/>
      <c r="EWQ42" s="921"/>
      <c r="EWR42" s="921"/>
      <c r="EWS42" s="921"/>
      <c r="EWT42" s="921"/>
      <c r="EWU42" s="921"/>
      <c r="EWV42" s="921"/>
      <c r="EWW42" s="921"/>
      <c r="EWX42" s="921"/>
      <c r="EWY42" s="921"/>
      <c r="EWZ42" s="921"/>
      <c r="EXA42" s="921"/>
      <c r="EXB42" s="921"/>
      <c r="EXC42" s="921"/>
      <c r="EXD42" s="921"/>
      <c r="EXE42" s="921"/>
      <c r="EXF42" s="921"/>
      <c r="EXG42" s="921"/>
      <c r="EXH42" s="921"/>
      <c r="EXI42" s="921"/>
      <c r="EXJ42" s="921"/>
      <c r="EXK42" s="921"/>
      <c r="EXL42" s="921"/>
      <c r="EXM42" s="921"/>
      <c r="EXN42" s="921"/>
      <c r="EXO42" s="921"/>
      <c r="EXP42" s="921"/>
      <c r="EXQ42" s="921"/>
      <c r="EXR42" s="921"/>
      <c r="EXS42" s="921"/>
      <c r="EXT42" s="921"/>
      <c r="EXU42" s="921"/>
      <c r="EXV42" s="921"/>
      <c r="EXW42" s="921"/>
      <c r="EXX42" s="921"/>
      <c r="EXY42" s="921"/>
      <c r="EXZ42" s="921"/>
      <c r="EYA42" s="921"/>
      <c r="EYB42" s="921"/>
      <c r="EYC42" s="921"/>
      <c r="EYD42" s="921"/>
      <c r="EYE42" s="921"/>
      <c r="EYF42" s="921"/>
      <c r="EYG42" s="921"/>
      <c r="EYH42" s="921"/>
      <c r="EYI42" s="921"/>
      <c r="EYJ42" s="921"/>
      <c r="EYK42" s="921"/>
      <c r="EYL42" s="921"/>
      <c r="EYM42" s="921"/>
      <c r="EYN42" s="921"/>
      <c r="EYO42" s="921"/>
      <c r="EYP42" s="921"/>
      <c r="EYQ42" s="921"/>
      <c r="EYR42" s="921"/>
      <c r="EYS42" s="921"/>
      <c r="EYT42" s="921"/>
      <c r="EYU42" s="921"/>
      <c r="EYV42" s="921"/>
      <c r="EYW42" s="921"/>
      <c r="EYX42" s="921"/>
      <c r="EYY42" s="921"/>
      <c r="EYZ42" s="921"/>
      <c r="EZA42" s="921"/>
      <c r="EZB42" s="921"/>
      <c r="EZC42" s="921"/>
      <c r="EZD42" s="921"/>
      <c r="EZE42" s="921"/>
      <c r="EZF42" s="921"/>
      <c r="EZG42" s="921"/>
      <c r="EZH42" s="921"/>
      <c r="EZI42" s="921"/>
      <c r="EZJ42" s="921"/>
      <c r="EZK42" s="921"/>
      <c r="EZL42" s="921"/>
      <c r="EZM42" s="921"/>
      <c r="EZN42" s="921"/>
      <c r="EZO42" s="921"/>
      <c r="EZP42" s="921"/>
      <c r="EZQ42" s="921"/>
      <c r="EZR42" s="921"/>
      <c r="EZS42" s="921"/>
      <c r="EZT42" s="921"/>
      <c r="EZU42" s="921"/>
      <c r="EZV42" s="921"/>
      <c r="EZW42" s="921"/>
      <c r="EZX42" s="921"/>
      <c r="EZY42" s="921"/>
      <c r="EZZ42" s="921"/>
      <c r="FAA42" s="921"/>
      <c r="FAB42" s="921"/>
      <c r="FAC42" s="921"/>
      <c r="FAD42" s="921"/>
      <c r="FAE42" s="921"/>
      <c r="FAF42" s="921"/>
      <c r="FAG42" s="921"/>
      <c r="FAH42" s="921"/>
      <c r="FAI42" s="921"/>
      <c r="FAJ42" s="921"/>
      <c r="FAK42" s="921"/>
      <c r="FAL42" s="921"/>
      <c r="FAM42" s="921"/>
      <c r="FAN42" s="921"/>
      <c r="FAO42" s="921"/>
      <c r="FAP42" s="921"/>
      <c r="FAQ42" s="921"/>
      <c r="FAR42" s="921"/>
      <c r="FAS42" s="921"/>
      <c r="FAT42" s="921"/>
      <c r="FAU42" s="921"/>
      <c r="FAV42" s="921"/>
      <c r="FAW42" s="921"/>
      <c r="FAX42" s="921"/>
      <c r="FAY42" s="921"/>
      <c r="FAZ42" s="921"/>
      <c r="FBA42" s="921"/>
      <c r="FBB42" s="921"/>
      <c r="FBC42" s="921"/>
      <c r="FBD42" s="921"/>
      <c r="FBE42" s="921"/>
      <c r="FBF42" s="921"/>
      <c r="FBG42" s="921"/>
      <c r="FBH42" s="921"/>
      <c r="FBI42" s="921"/>
      <c r="FBJ42" s="921"/>
      <c r="FBK42" s="921"/>
      <c r="FBL42" s="921"/>
      <c r="FBM42" s="921"/>
      <c r="FBN42" s="921"/>
      <c r="FBO42" s="921"/>
      <c r="FBP42" s="921"/>
      <c r="FBQ42" s="921"/>
      <c r="FBR42" s="921"/>
      <c r="FBS42" s="921"/>
      <c r="FBT42" s="921"/>
      <c r="FBU42" s="921"/>
      <c r="FBV42" s="921"/>
      <c r="FBW42" s="921"/>
      <c r="FBX42" s="921"/>
      <c r="FBY42" s="921"/>
      <c r="FBZ42" s="921"/>
      <c r="FCA42" s="921"/>
      <c r="FCB42" s="921"/>
      <c r="FCC42" s="921"/>
      <c r="FCD42" s="921"/>
      <c r="FCE42" s="921"/>
      <c r="FCF42" s="921"/>
      <c r="FCG42" s="921"/>
      <c r="FCH42" s="921"/>
      <c r="FCI42" s="921"/>
      <c r="FCJ42" s="921"/>
      <c r="FCK42" s="921"/>
      <c r="FCL42" s="921"/>
      <c r="FCM42" s="921"/>
      <c r="FCN42" s="921"/>
      <c r="FCO42" s="921"/>
      <c r="FCP42" s="921"/>
      <c r="FCQ42" s="921"/>
      <c r="FCR42" s="921"/>
      <c r="FCS42" s="921"/>
      <c r="FCT42" s="921"/>
      <c r="FCU42" s="921"/>
      <c r="FCV42" s="921"/>
      <c r="FCW42" s="921"/>
      <c r="FCX42" s="921"/>
      <c r="FCY42" s="921"/>
      <c r="FCZ42" s="921"/>
      <c r="FDA42" s="921"/>
      <c r="FDB42" s="921"/>
      <c r="FDC42" s="921"/>
      <c r="FDD42" s="921"/>
      <c r="FDE42" s="921"/>
      <c r="FDF42" s="921"/>
      <c r="FDG42" s="921"/>
      <c r="FDH42" s="921"/>
      <c r="FDI42" s="921"/>
      <c r="FDJ42" s="921"/>
      <c r="FDK42" s="921"/>
      <c r="FDL42" s="921"/>
      <c r="FDM42" s="921"/>
      <c r="FDN42" s="921"/>
      <c r="FDO42" s="921"/>
      <c r="FDP42" s="921"/>
      <c r="FDQ42" s="921"/>
      <c r="FDR42" s="921"/>
      <c r="FDS42" s="921"/>
      <c r="FDT42" s="921"/>
      <c r="FDU42" s="921"/>
      <c r="FDV42" s="921"/>
      <c r="FDW42" s="921"/>
      <c r="FDX42" s="921"/>
      <c r="FDY42" s="921"/>
      <c r="FDZ42" s="921"/>
      <c r="FEA42" s="921"/>
      <c r="FEB42" s="921"/>
      <c r="FEC42" s="921"/>
      <c r="FED42" s="921"/>
      <c r="FEE42" s="921"/>
      <c r="FEF42" s="921"/>
      <c r="FEG42" s="921"/>
      <c r="FEH42" s="921"/>
      <c r="FEI42" s="921"/>
      <c r="FEJ42" s="921"/>
      <c r="FEK42" s="921"/>
      <c r="FEL42" s="921"/>
      <c r="FEM42" s="921"/>
      <c r="FEN42" s="921"/>
      <c r="FEO42" s="921"/>
      <c r="FEP42" s="921"/>
      <c r="FEQ42" s="921"/>
      <c r="FER42" s="921"/>
      <c r="FES42" s="921"/>
      <c r="FET42" s="921"/>
      <c r="FEU42" s="921"/>
      <c r="FEV42" s="921"/>
      <c r="FEW42" s="921"/>
      <c r="FEX42" s="921"/>
      <c r="FEY42" s="921"/>
      <c r="FEZ42" s="921"/>
      <c r="FFA42" s="921"/>
      <c r="FFB42" s="921"/>
      <c r="FFC42" s="921"/>
      <c r="FFD42" s="921"/>
      <c r="FFE42" s="921"/>
      <c r="FFF42" s="921"/>
      <c r="FFG42" s="921"/>
      <c r="FFH42" s="921"/>
      <c r="FFI42" s="921"/>
      <c r="FFJ42" s="921"/>
      <c r="FFK42" s="921"/>
      <c r="FFL42" s="921"/>
      <c r="FFM42" s="921"/>
      <c r="FFN42" s="921"/>
      <c r="FFO42" s="921"/>
      <c r="FFP42" s="921"/>
      <c r="FFQ42" s="921"/>
      <c r="FFR42" s="921"/>
      <c r="FFS42" s="921"/>
      <c r="FFT42" s="921"/>
      <c r="FFU42" s="921"/>
      <c r="FFV42" s="921"/>
      <c r="FFW42" s="921"/>
      <c r="FFX42" s="921"/>
      <c r="FFY42" s="921"/>
      <c r="FFZ42" s="921"/>
      <c r="FGA42" s="921"/>
      <c r="FGB42" s="921"/>
      <c r="FGC42" s="921"/>
      <c r="FGD42" s="921"/>
      <c r="FGE42" s="921"/>
      <c r="FGF42" s="921"/>
      <c r="FGG42" s="921"/>
      <c r="FGH42" s="921"/>
      <c r="FGI42" s="921"/>
      <c r="FGJ42" s="921"/>
      <c r="FGK42" s="921"/>
      <c r="FGL42" s="921"/>
      <c r="FGM42" s="921"/>
      <c r="FGN42" s="921"/>
      <c r="FGO42" s="921"/>
      <c r="FGP42" s="921"/>
      <c r="FGQ42" s="921"/>
      <c r="FGR42" s="921"/>
      <c r="FGS42" s="921"/>
      <c r="FGT42" s="921"/>
      <c r="FGU42" s="921"/>
      <c r="FGV42" s="921"/>
      <c r="FGW42" s="921"/>
      <c r="FGX42" s="921"/>
      <c r="FGY42" s="921"/>
      <c r="FGZ42" s="921"/>
      <c r="FHA42" s="921"/>
      <c r="FHB42" s="921"/>
      <c r="FHC42" s="921"/>
      <c r="FHD42" s="921"/>
      <c r="FHE42" s="921"/>
      <c r="FHF42" s="921"/>
      <c r="FHG42" s="921"/>
      <c r="FHH42" s="921"/>
      <c r="FHI42" s="921"/>
      <c r="FHJ42" s="921"/>
      <c r="FHK42" s="921"/>
      <c r="FHL42" s="921"/>
      <c r="FHM42" s="921"/>
      <c r="FHN42" s="921"/>
      <c r="FHO42" s="921"/>
      <c r="FHP42" s="921"/>
      <c r="FHQ42" s="921"/>
      <c r="FHR42" s="921"/>
      <c r="FHS42" s="921"/>
      <c r="FHT42" s="921"/>
      <c r="FHU42" s="921"/>
      <c r="FHV42" s="921"/>
      <c r="FHW42" s="921"/>
      <c r="FHX42" s="921"/>
      <c r="FHY42" s="921"/>
      <c r="FHZ42" s="921"/>
      <c r="FIA42" s="921"/>
      <c r="FIB42" s="921"/>
      <c r="FIC42" s="921"/>
      <c r="FID42" s="921"/>
      <c r="FIE42" s="921"/>
      <c r="FIF42" s="921"/>
      <c r="FIG42" s="921"/>
      <c r="FIH42" s="921"/>
      <c r="FII42" s="921"/>
      <c r="FIJ42" s="921"/>
      <c r="FIK42" s="921"/>
      <c r="FIL42" s="921"/>
      <c r="FIM42" s="921"/>
      <c r="FIN42" s="921"/>
      <c r="FIO42" s="921"/>
      <c r="FIP42" s="921"/>
      <c r="FIQ42" s="921"/>
      <c r="FIR42" s="921"/>
      <c r="FIS42" s="921"/>
      <c r="FIT42" s="921"/>
      <c r="FIU42" s="921"/>
      <c r="FIV42" s="921"/>
      <c r="FIW42" s="921"/>
      <c r="FIX42" s="921"/>
      <c r="FIY42" s="921"/>
      <c r="FIZ42" s="921"/>
      <c r="FJA42" s="921"/>
      <c r="FJB42" s="921"/>
      <c r="FJC42" s="921"/>
      <c r="FJD42" s="921"/>
      <c r="FJE42" s="921"/>
      <c r="FJF42" s="921"/>
      <c r="FJG42" s="921"/>
      <c r="FJH42" s="921"/>
      <c r="FJI42" s="921"/>
      <c r="FJJ42" s="921"/>
      <c r="FJK42" s="921"/>
      <c r="FJL42" s="921"/>
      <c r="FJM42" s="921"/>
      <c r="FJN42" s="921"/>
      <c r="FJO42" s="921"/>
      <c r="FJP42" s="921"/>
      <c r="FJQ42" s="921"/>
      <c r="FJR42" s="921"/>
      <c r="FJS42" s="921"/>
      <c r="FJT42" s="921"/>
      <c r="FJU42" s="921"/>
      <c r="FJV42" s="921"/>
      <c r="FJW42" s="921"/>
      <c r="FJX42" s="921"/>
      <c r="FJY42" s="921"/>
      <c r="FJZ42" s="921"/>
      <c r="FKA42" s="921"/>
      <c r="FKB42" s="921"/>
      <c r="FKC42" s="921"/>
      <c r="FKD42" s="921"/>
      <c r="FKE42" s="921"/>
      <c r="FKF42" s="921"/>
      <c r="FKG42" s="921"/>
      <c r="FKH42" s="921"/>
      <c r="FKI42" s="921"/>
      <c r="FKJ42" s="921"/>
      <c r="FKK42" s="921"/>
      <c r="FKL42" s="921"/>
      <c r="FKM42" s="921"/>
      <c r="FKN42" s="921"/>
      <c r="FKO42" s="921"/>
      <c r="FKP42" s="921"/>
      <c r="FKQ42" s="921"/>
      <c r="FKR42" s="921"/>
      <c r="FKS42" s="921"/>
      <c r="FKT42" s="921"/>
      <c r="FKU42" s="921"/>
      <c r="FKV42" s="921"/>
      <c r="FKW42" s="921"/>
      <c r="FKX42" s="921"/>
      <c r="FKY42" s="921"/>
      <c r="FKZ42" s="921"/>
      <c r="FLA42" s="921"/>
      <c r="FLB42" s="921"/>
      <c r="FLC42" s="921"/>
      <c r="FLD42" s="921"/>
      <c r="FLE42" s="921"/>
      <c r="FLF42" s="921"/>
      <c r="FLG42" s="921"/>
      <c r="FLH42" s="921"/>
      <c r="FLI42" s="921"/>
      <c r="FLJ42" s="921"/>
      <c r="FLK42" s="921"/>
      <c r="FLL42" s="921"/>
      <c r="FLM42" s="921"/>
      <c r="FLN42" s="921"/>
      <c r="FLO42" s="921"/>
      <c r="FLP42" s="921"/>
      <c r="FLQ42" s="921"/>
      <c r="FLR42" s="921"/>
      <c r="FLS42" s="921"/>
      <c r="FLT42" s="921"/>
      <c r="FLU42" s="921"/>
      <c r="FLV42" s="921"/>
      <c r="FLW42" s="921"/>
      <c r="FLX42" s="921"/>
      <c r="FLY42" s="921"/>
      <c r="FLZ42" s="921"/>
      <c r="FMA42" s="921"/>
      <c r="FMB42" s="921"/>
      <c r="FMC42" s="921"/>
      <c r="FMD42" s="921"/>
      <c r="FME42" s="921"/>
      <c r="FMF42" s="921"/>
      <c r="FMG42" s="921"/>
      <c r="FMH42" s="921"/>
      <c r="FMI42" s="921"/>
      <c r="FMJ42" s="921"/>
      <c r="FMK42" s="921"/>
      <c r="FML42" s="921"/>
      <c r="FMM42" s="921"/>
      <c r="FMN42" s="921"/>
      <c r="FMO42" s="921"/>
      <c r="FMP42" s="921"/>
      <c r="FMQ42" s="921"/>
      <c r="FMR42" s="921"/>
      <c r="FMS42" s="921"/>
      <c r="FMT42" s="921"/>
      <c r="FMU42" s="921"/>
      <c r="FMV42" s="921"/>
      <c r="FMW42" s="921"/>
      <c r="FMX42" s="921"/>
      <c r="FMY42" s="921"/>
      <c r="FMZ42" s="921"/>
      <c r="FNA42" s="921"/>
      <c r="FNB42" s="921"/>
      <c r="FNC42" s="921"/>
      <c r="FND42" s="921"/>
      <c r="FNE42" s="921"/>
      <c r="FNF42" s="921"/>
      <c r="FNG42" s="921"/>
      <c r="FNH42" s="921"/>
      <c r="FNI42" s="921"/>
      <c r="FNJ42" s="921"/>
      <c r="FNK42" s="921"/>
      <c r="FNL42" s="921"/>
      <c r="FNM42" s="921"/>
      <c r="FNN42" s="921"/>
      <c r="FNO42" s="921"/>
      <c r="FNP42" s="921"/>
      <c r="FNQ42" s="921"/>
      <c r="FNR42" s="921"/>
      <c r="FNS42" s="921"/>
      <c r="FNT42" s="921"/>
      <c r="FNU42" s="921"/>
      <c r="FNV42" s="921"/>
      <c r="FNW42" s="921"/>
      <c r="FNX42" s="921"/>
      <c r="FNY42" s="921"/>
      <c r="FNZ42" s="921"/>
      <c r="FOA42" s="921"/>
      <c r="FOB42" s="921"/>
      <c r="FOC42" s="921"/>
      <c r="FOD42" s="921"/>
      <c r="FOE42" s="921"/>
      <c r="FOF42" s="921"/>
      <c r="FOG42" s="921"/>
      <c r="FOH42" s="921"/>
      <c r="FOI42" s="921"/>
      <c r="FOJ42" s="921"/>
      <c r="FOK42" s="921"/>
      <c r="FOL42" s="921"/>
      <c r="FOM42" s="921"/>
      <c r="FON42" s="921"/>
      <c r="FOO42" s="921"/>
      <c r="FOP42" s="921"/>
      <c r="FOQ42" s="921"/>
      <c r="FOR42" s="921"/>
      <c r="FOS42" s="921"/>
      <c r="FOT42" s="921"/>
      <c r="FOU42" s="921"/>
      <c r="FOV42" s="921"/>
      <c r="FOW42" s="921"/>
      <c r="FOX42" s="921"/>
      <c r="FOY42" s="921"/>
      <c r="FOZ42" s="921"/>
      <c r="FPA42" s="921"/>
      <c r="FPB42" s="921"/>
      <c r="FPC42" s="921"/>
      <c r="FPD42" s="921"/>
      <c r="FPE42" s="921"/>
      <c r="FPF42" s="921"/>
      <c r="FPG42" s="921"/>
      <c r="FPH42" s="921"/>
      <c r="FPI42" s="921"/>
      <c r="FPJ42" s="921"/>
      <c r="FPK42" s="921"/>
      <c r="FPL42" s="921"/>
      <c r="FPM42" s="921"/>
      <c r="FPN42" s="921"/>
      <c r="FPO42" s="921"/>
      <c r="FPP42" s="921"/>
      <c r="FPQ42" s="921"/>
      <c r="FPR42" s="921"/>
      <c r="FPS42" s="921"/>
      <c r="FPT42" s="921"/>
      <c r="FPU42" s="921"/>
      <c r="FPV42" s="921"/>
      <c r="FPW42" s="921"/>
      <c r="FPX42" s="921"/>
      <c r="FPY42" s="921"/>
      <c r="FPZ42" s="921"/>
      <c r="FQA42" s="921"/>
      <c r="FQB42" s="921"/>
      <c r="FQC42" s="921"/>
      <c r="FQD42" s="921"/>
      <c r="FQE42" s="921"/>
      <c r="FQF42" s="921"/>
      <c r="FQG42" s="921"/>
      <c r="FQH42" s="921"/>
      <c r="FQI42" s="921"/>
      <c r="FQJ42" s="921"/>
      <c r="FQK42" s="921"/>
      <c r="FQL42" s="921"/>
      <c r="FQM42" s="921"/>
      <c r="FQN42" s="921"/>
      <c r="FQO42" s="921"/>
      <c r="FQP42" s="921"/>
      <c r="FQQ42" s="921"/>
      <c r="FQR42" s="921"/>
      <c r="FQS42" s="921"/>
      <c r="FQT42" s="921"/>
      <c r="FQU42" s="921"/>
      <c r="FQV42" s="921"/>
      <c r="FQW42" s="921"/>
      <c r="FQX42" s="921"/>
      <c r="FQY42" s="921"/>
      <c r="FQZ42" s="921"/>
      <c r="FRA42" s="921"/>
      <c r="FRB42" s="921"/>
      <c r="FRC42" s="921"/>
      <c r="FRD42" s="921"/>
      <c r="FRE42" s="921"/>
      <c r="FRF42" s="921"/>
      <c r="FRG42" s="921"/>
      <c r="FRH42" s="921"/>
      <c r="FRI42" s="921"/>
      <c r="FRJ42" s="921"/>
      <c r="FRK42" s="921"/>
      <c r="FRL42" s="921"/>
      <c r="FRM42" s="921"/>
      <c r="FRN42" s="921"/>
      <c r="FRO42" s="921"/>
      <c r="FRP42" s="921"/>
      <c r="FRQ42" s="921"/>
      <c r="FRR42" s="921"/>
      <c r="FRS42" s="921"/>
      <c r="FRT42" s="921"/>
      <c r="FRU42" s="921"/>
      <c r="FRV42" s="921"/>
      <c r="FRW42" s="921"/>
      <c r="FRX42" s="921"/>
      <c r="FRY42" s="921"/>
      <c r="FRZ42" s="921"/>
      <c r="FSA42" s="921"/>
      <c r="FSB42" s="921"/>
      <c r="FSC42" s="921"/>
      <c r="FSD42" s="921"/>
      <c r="FSE42" s="921"/>
      <c r="FSF42" s="921"/>
      <c r="FSG42" s="921"/>
      <c r="FSH42" s="921"/>
      <c r="FSI42" s="921"/>
      <c r="FSJ42" s="921"/>
      <c r="FSK42" s="921"/>
      <c r="FSL42" s="921"/>
      <c r="FSM42" s="921"/>
      <c r="FSN42" s="921"/>
      <c r="FSO42" s="921"/>
      <c r="FSP42" s="921"/>
      <c r="FSQ42" s="921"/>
      <c r="FSR42" s="921"/>
      <c r="FSS42" s="921"/>
      <c r="FST42" s="921"/>
      <c r="FSU42" s="921"/>
      <c r="FSV42" s="921"/>
      <c r="FSW42" s="921"/>
      <c r="FSX42" s="921"/>
      <c r="FSY42" s="921"/>
      <c r="FSZ42" s="921"/>
      <c r="FTA42" s="921"/>
      <c r="FTB42" s="921"/>
      <c r="FTC42" s="921"/>
      <c r="FTD42" s="921"/>
      <c r="FTE42" s="921"/>
      <c r="FTF42" s="921"/>
      <c r="FTG42" s="921"/>
      <c r="FTH42" s="921"/>
      <c r="FTI42" s="921"/>
      <c r="FTJ42" s="921"/>
      <c r="FTK42" s="921"/>
      <c r="FTL42" s="921"/>
      <c r="FTM42" s="921"/>
      <c r="FTN42" s="921"/>
      <c r="FTO42" s="921"/>
      <c r="FTP42" s="921"/>
      <c r="FTQ42" s="921"/>
      <c r="FTR42" s="921"/>
      <c r="FTS42" s="921"/>
      <c r="FTT42" s="921"/>
      <c r="FTU42" s="921"/>
      <c r="FTV42" s="921"/>
      <c r="FTW42" s="921"/>
      <c r="FTX42" s="921"/>
      <c r="FTY42" s="921"/>
      <c r="FTZ42" s="921"/>
      <c r="FUA42" s="921"/>
      <c r="FUB42" s="921"/>
      <c r="FUC42" s="921"/>
      <c r="FUD42" s="921"/>
      <c r="FUE42" s="921"/>
      <c r="FUF42" s="921"/>
      <c r="FUG42" s="921"/>
      <c r="FUH42" s="921"/>
      <c r="FUI42" s="921"/>
      <c r="FUJ42" s="921"/>
      <c r="FUK42" s="921"/>
      <c r="FUL42" s="921"/>
      <c r="FUM42" s="921"/>
      <c r="FUN42" s="921"/>
      <c r="FUO42" s="921"/>
      <c r="FUP42" s="921"/>
      <c r="FUQ42" s="921"/>
      <c r="FUR42" s="921"/>
      <c r="FUS42" s="921"/>
      <c r="FUT42" s="921"/>
      <c r="FUU42" s="921"/>
      <c r="FUV42" s="921"/>
      <c r="FUW42" s="921"/>
      <c r="FUX42" s="921"/>
      <c r="FUY42" s="921"/>
      <c r="FUZ42" s="921"/>
      <c r="FVA42" s="921"/>
      <c r="FVB42" s="921"/>
      <c r="FVC42" s="921"/>
      <c r="FVD42" s="921"/>
      <c r="FVE42" s="921"/>
      <c r="FVF42" s="921"/>
      <c r="FVG42" s="921"/>
      <c r="FVH42" s="921"/>
      <c r="FVI42" s="921"/>
      <c r="FVJ42" s="921"/>
      <c r="FVK42" s="921"/>
      <c r="FVL42" s="921"/>
      <c r="FVM42" s="921"/>
      <c r="FVN42" s="921"/>
      <c r="FVO42" s="921"/>
      <c r="FVP42" s="921"/>
      <c r="FVQ42" s="921"/>
      <c r="FVR42" s="921"/>
      <c r="FVS42" s="921"/>
      <c r="FVT42" s="921"/>
      <c r="FVU42" s="921"/>
      <c r="FVV42" s="921"/>
      <c r="FVW42" s="921"/>
      <c r="FVX42" s="921"/>
      <c r="FVY42" s="921"/>
      <c r="FVZ42" s="921"/>
      <c r="FWA42" s="921"/>
      <c r="FWB42" s="921"/>
      <c r="FWC42" s="921"/>
      <c r="FWD42" s="921"/>
      <c r="FWE42" s="921"/>
      <c r="FWF42" s="921"/>
      <c r="FWG42" s="921"/>
      <c r="FWH42" s="921"/>
      <c r="FWI42" s="921"/>
      <c r="FWJ42" s="921"/>
      <c r="FWK42" s="921"/>
      <c r="FWL42" s="921"/>
      <c r="FWM42" s="921"/>
      <c r="FWN42" s="921"/>
      <c r="FWO42" s="921"/>
      <c r="FWP42" s="921"/>
      <c r="FWQ42" s="921"/>
      <c r="FWR42" s="921"/>
      <c r="FWS42" s="921"/>
      <c r="FWT42" s="921"/>
      <c r="FWU42" s="921"/>
      <c r="FWV42" s="921"/>
      <c r="FWW42" s="921"/>
      <c r="FWX42" s="921"/>
      <c r="FWY42" s="921"/>
      <c r="FWZ42" s="921"/>
      <c r="FXA42" s="921"/>
      <c r="FXB42" s="921"/>
      <c r="FXC42" s="921"/>
      <c r="FXD42" s="921"/>
      <c r="FXE42" s="921"/>
      <c r="FXF42" s="921"/>
      <c r="FXG42" s="921"/>
      <c r="FXH42" s="921"/>
      <c r="FXI42" s="921"/>
      <c r="FXJ42" s="921"/>
      <c r="FXK42" s="921"/>
      <c r="FXL42" s="921"/>
      <c r="FXM42" s="921"/>
      <c r="FXN42" s="921"/>
      <c r="FXO42" s="921"/>
      <c r="FXP42" s="921"/>
      <c r="FXQ42" s="921"/>
      <c r="FXR42" s="921"/>
      <c r="FXS42" s="921"/>
      <c r="FXT42" s="921"/>
      <c r="FXU42" s="921"/>
      <c r="FXV42" s="921"/>
      <c r="FXW42" s="921"/>
      <c r="FXX42" s="921"/>
      <c r="FXY42" s="921"/>
      <c r="FXZ42" s="921"/>
      <c r="FYA42" s="921"/>
      <c r="FYB42" s="921"/>
      <c r="FYC42" s="921"/>
      <c r="FYD42" s="921"/>
      <c r="FYE42" s="921"/>
      <c r="FYF42" s="921"/>
      <c r="FYG42" s="921"/>
      <c r="FYH42" s="921"/>
      <c r="FYI42" s="921"/>
      <c r="FYJ42" s="921"/>
      <c r="FYK42" s="921"/>
      <c r="FYL42" s="921"/>
      <c r="FYM42" s="921"/>
      <c r="FYN42" s="921"/>
      <c r="FYO42" s="921"/>
      <c r="FYP42" s="921"/>
      <c r="FYQ42" s="921"/>
      <c r="FYR42" s="921"/>
      <c r="FYS42" s="921"/>
      <c r="FYT42" s="921"/>
      <c r="FYU42" s="921"/>
      <c r="FYV42" s="921"/>
      <c r="FYW42" s="921"/>
      <c r="FYX42" s="921"/>
      <c r="FYY42" s="921"/>
      <c r="FYZ42" s="921"/>
      <c r="FZA42" s="921"/>
      <c r="FZB42" s="921"/>
      <c r="FZC42" s="921"/>
      <c r="FZD42" s="921"/>
      <c r="FZE42" s="921"/>
      <c r="FZF42" s="921"/>
      <c r="FZG42" s="921"/>
      <c r="FZH42" s="921"/>
      <c r="FZI42" s="921"/>
      <c r="FZJ42" s="921"/>
      <c r="FZK42" s="921"/>
      <c r="FZL42" s="921"/>
      <c r="FZM42" s="921"/>
      <c r="FZN42" s="921"/>
      <c r="FZO42" s="921"/>
      <c r="FZP42" s="921"/>
      <c r="FZQ42" s="921"/>
      <c r="FZR42" s="921"/>
      <c r="FZS42" s="921"/>
      <c r="FZT42" s="921"/>
      <c r="FZU42" s="921"/>
      <c r="FZV42" s="921"/>
      <c r="FZW42" s="921"/>
      <c r="FZX42" s="921"/>
      <c r="FZY42" s="921"/>
      <c r="FZZ42" s="921"/>
      <c r="GAA42" s="921"/>
      <c r="GAB42" s="921"/>
      <c r="GAC42" s="921"/>
      <c r="GAD42" s="921"/>
      <c r="GAE42" s="921"/>
      <c r="GAF42" s="921"/>
      <c r="GAG42" s="921"/>
      <c r="GAH42" s="921"/>
      <c r="GAI42" s="921"/>
      <c r="GAJ42" s="921"/>
      <c r="GAK42" s="921"/>
      <c r="GAL42" s="921"/>
      <c r="GAM42" s="921"/>
      <c r="GAN42" s="921"/>
      <c r="GAO42" s="921"/>
      <c r="GAP42" s="921"/>
      <c r="GAQ42" s="921"/>
      <c r="GAR42" s="921"/>
      <c r="GAS42" s="921"/>
      <c r="GAT42" s="921"/>
      <c r="GAU42" s="921"/>
      <c r="GAV42" s="921"/>
      <c r="GAW42" s="921"/>
      <c r="GAX42" s="921"/>
      <c r="GAY42" s="921"/>
      <c r="GAZ42" s="921"/>
      <c r="GBA42" s="921"/>
      <c r="GBB42" s="921"/>
      <c r="GBC42" s="921"/>
      <c r="GBD42" s="921"/>
      <c r="GBE42" s="921"/>
      <c r="GBF42" s="921"/>
      <c r="GBG42" s="921"/>
      <c r="GBH42" s="921"/>
      <c r="GBI42" s="921"/>
      <c r="GBJ42" s="921"/>
      <c r="GBK42" s="921"/>
      <c r="GBL42" s="921"/>
      <c r="GBM42" s="921"/>
      <c r="GBN42" s="921"/>
      <c r="GBO42" s="921"/>
      <c r="GBP42" s="921"/>
      <c r="GBQ42" s="921"/>
      <c r="GBR42" s="921"/>
      <c r="GBS42" s="921"/>
      <c r="GBT42" s="921"/>
      <c r="GBU42" s="921"/>
      <c r="GBV42" s="921"/>
      <c r="GBW42" s="921"/>
      <c r="GBX42" s="921"/>
      <c r="GBY42" s="921"/>
      <c r="GBZ42" s="921"/>
      <c r="GCA42" s="921"/>
      <c r="GCB42" s="921"/>
      <c r="GCC42" s="921"/>
      <c r="GCD42" s="921"/>
      <c r="GCE42" s="921"/>
      <c r="GCF42" s="921"/>
      <c r="GCG42" s="921"/>
      <c r="GCH42" s="921"/>
      <c r="GCI42" s="921"/>
      <c r="GCJ42" s="921"/>
      <c r="GCK42" s="921"/>
      <c r="GCL42" s="921"/>
      <c r="GCM42" s="921"/>
      <c r="GCN42" s="921"/>
      <c r="GCO42" s="921"/>
      <c r="GCP42" s="921"/>
      <c r="GCQ42" s="921"/>
      <c r="GCR42" s="921"/>
      <c r="GCS42" s="921"/>
      <c r="GCT42" s="921"/>
      <c r="GCU42" s="921"/>
      <c r="GCV42" s="921"/>
      <c r="GCW42" s="921"/>
      <c r="GCX42" s="921"/>
      <c r="GCY42" s="921"/>
      <c r="GCZ42" s="921"/>
      <c r="GDA42" s="921"/>
      <c r="GDB42" s="921"/>
      <c r="GDC42" s="921"/>
      <c r="GDD42" s="921"/>
      <c r="GDE42" s="921"/>
      <c r="GDF42" s="921"/>
      <c r="GDG42" s="921"/>
      <c r="GDH42" s="921"/>
      <c r="GDI42" s="921"/>
      <c r="GDJ42" s="921"/>
      <c r="GDK42" s="921"/>
      <c r="GDL42" s="921"/>
      <c r="GDM42" s="921"/>
      <c r="GDN42" s="921"/>
      <c r="GDO42" s="921"/>
      <c r="GDP42" s="921"/>
      <c r="GDQ42" s="921"/>
      <c r="GDR42" s="921"/>
      <c r="GDS42" s="921"/>
      <c r="GDT42" s="921"/>
      <c r="GDU42" s="921"/>
      <c r="GDV42" s="921"/>
      <c r="GDW42" s="921"/>
      <c r="GDX42" s="921"/>
      <c r="GDY42" s="921"/>
      <c r="GDZ42" s="921"/>
      <c r="GEA42" s="921"/>
      <c r="GEB42" s="921"/>
      <c r="GEC42" s="921"/>
      <c r="GED42" s="921"/>
      <c r="GEE42" s="921"/>
      <c r="GEF42" s="921"/>
      <c r="GEG42" s="921"/>
      <c r="GEH42" s="921"/>
      <c r="GEI42" s="921"/>
      <c r="GEJ42" s="921"/>
      <c r="GEK42" s="921"/>
      <c r="GEL42" s="921"/>
      <c r="GEM42" s="921"/>
      <c r="GEN42" s="921"/>
      <c r="GEO42" s="921"/>
      <c r="GEP42" s="921"/>
      <c r="GEQ42" s="921"/>
      <c r="GER42" s="921"/>
      <c r="GES42" s="921"/>
      <c r="GET42" s="921"/>
      <c r="GEU42" s="921"/>
      <c r="GEV42" s="921"/>
      <c r="GEW42" s="921"/>
      <c r="GEX42" s="921"/>
      <c r="GEY42" s="921"/>
      <c r="GEZ42" s="921"/>
      <c r="GFA42" s="921"/>
      <c r="GFB42" s="921"/>
      <c r="GFC42" s="921"/>
      <c r="GFD42" s="921"/>
      <c r="GFE42" s="921"/>
      <c r="GFF42" s="921"/>
      <c r="GFG42" s="921"/>
      <c r="GFH42" s="921"/>
      <c r="GFI42" s="921"/>
      <c r="GFJ42" s="921"/>
      <c r="GFK42" s="921"/>
      <c r="GFL42" s="921"/>
      <c r="GFM42" s="921"/>
      <c r="GFN42" s="921"/>
      <c r="GFO42" s="921"/>
      <c r="GFP42" s="921"/>
      <c r="GFQ42" s="921"/>
      <c r="GFR42" s="921"/>
      <c r="GFS42" s="921"/>
      <c r="GFT42" s="921"/>
      <c r="GFU42" s="921"/>
      <c r="GFV42" s="921"/>
      <c r="GFW42" s="921"/>
      <c r="GFX42" s="921"/>
      <c r="GFY42" s="921"/>
      <c r="GFZ42" s="921"/>
      <c r="GGA42" s="921"/>
      <c r="GGB42" s="921"/>
      <c r="GGC42" s="921"/>
      <c r="GGD42" s="921"/>
      <c r="GGE42" s="921"/>
      <c r="GGF42" s="921"/>
      <c r="GGG42" s="921"/>
      <c r="GGH42" s="921"/>
      <c r="GGI42" s="921"/>
      <c r="GGJ42" s="921"/>
      <c r="GGK42" s="921"/>
      <c r="GGL42" s="921"/>
      <c r="GGM42" s="921"/>
      <c r="GGN42" s="921"/>
      <c r="GGO42" s="921"/>
      <c r="GGP42" s="921"/>
      <c r="GGQ42" s="921"/>
      <c r="GGR42" s="921"/>
      <c r="GGS42" s="921"/>
      <c r="GGT42" s="921"/>
      <c r="GGU42" s="921"/>
      <c r="GGV42" s="921"/>
      <c r="GGW42" s="921"/>
      <c r="GGX42" s="921"/>
      <c r="GGY42" s="921"/>
      <c r="GGZ42" s="921"/>
      <c r="GHA42" s="921"/>
      <c r="GHB42" s="921"/>
      <c r="GHC42" s="921"/>
      <c r="GHD42" s="921"/>
      <c r="GHE42" s="921"/>
      <c r="GHF42" s="921"/>
      <c r="GHG42" s="921"/>
      <c r="GHH42" s="921"/>
      <c r="GHI42" s="921"/>
      <c r="GHJ42" s="921"/>
      <c r="GHK42" s="921"/>
      <c r="GHL42" s="921"/>
      <c r="GHM42" s="921"/>
      <c r="GHN42" s="921"/>
      <c r="GHO42" s="921"/>
      <c r="GHP42" s="921"/>
      <c r="GHQ42" s="921"/>
      <c r="GHR42" s="921"/>
      <c r="GHS42" s="921"/>
      <c r="GHT42" s="921"/>
      <c r="GHU42" s="921"/>
      <c r="GHV42" s="921"/>
      <c r="GHW42" s="921"/>
      <c r="GHX42" s="921"/>
      <c r="GHY42" s="921"/>
      <c r="GHZ42" s="921"/>
      <c r="GIA42" s="921"/>
      <c r="GIB42" s="921"/>
      <c r="GIC42" s="921"/>
      <c r="GID42" s="921"/>
      <c r="GIE42" s="921"/>
      <c r="GIF42" s="921"/>
      <c r="GIG42" s="921"/>
      <c r="GIH42" s="921"/>
      <c r="GII42" s="921"/>
      <c r="GIJ42" s="921"/>
      <c r="GIK42" s="921"/>
      <c r="GIL42" s="921"/>
      <c r="GIM42" s="921"/>
      <c r="GIN42" s="921"/>
      <c r="GIO42" s="921"/>
      <c r="GIP42" s="921"/>
      <c r="GIQ42" s="921"/>
      <c r="GIR42" s="921"/>
      <c r="GIS42" s="921"/>
      <c r="GIT42" s="921"/>
      <c r="GIU42" s="921"/>
      <c r="GIV42" s="921"/>
      <c r="GIW42" s="921"/>
      <c r="GIX42" s="921"/>
      <c r="GIY42" s="921"/>
      <c r="GIZ42" s="921"/>
      <c r="GJA42" s="921"/>
      <c r="GJB42" s="921"/>
      <c r="GJC42" s="921"/>
      <c r="GJD42" s="921"/>
      <c r="GJE42" s="921"/>
      <c r="GJF42" s="921"/>
      <c r="GJG42" s="921"/>
      <c r="GJH42" s="921"/>
      <c r="GJI42" s="921"/>
      <c r="GJJ42" s="921"/>
      <c r="GJK42" s="921"/>
      <c r="GJL42" s="921"/>
      <c r="GJM42" s="921"/>
      <c r="GJN42" s="921"/>
      <c r="GJO42" s="921"/>
      <c r="GJP42" s="921"/>
      <c r="GJQ42" s="921"/>
      <c r="GJR42" s="921"/>
      <c r="GJS42" s="921"/>
      <c r="GJT42" s="921"/>
      <c r="GJU42" s="921"/>
      <c r="GJV42" s="921"/>
      <c r="GJW42" s="921"/>
      <c r="GJX42" s="921"/>
      <c r="GJY42" s="921"/>
      <c r="GJZ42" s="921"/>
      <c r="GKA42" s="921"/>
      <c r="GKB42" s="921"/>
      <c r="GKC42" s="921"/>
      <c r="GKD42" s="921"/>
      <c r="GKE42" s="921"/>
      <c r="GKF42" s="921"/>
      <c r="GKG42" s="921"/>
      <c r="GKH42" s="921"/>
      <c r="GKI42" s="921"/>
      <c r="GKJ42" s="921"/>
      <c r="GKK42" s="921"/>
      <c r="GKL42" s="921"/>
      <c r="GKM42" s="921"/>
      <c r="GKN42" s="921"/>
      <c r="GKO42" s="921"/>
      <c r="GKP42" s="921"/>
      <c r="GKQ42" s="921"/>
      <c r="GKR42" s="921"/>
      <c r="GKS42" s="921"/>
      <c r="GKT42" s="921"/>
      <c r="GKU42" s="921"/>
      <c r="GKV42" s="921"/>
      <c r="GKW42" s="921"/>
      <c r="GKX42" s="921"/>
      <c r="GKY42" s="921"/>
      <c r="GKZ42" s="921"/>
      <c r="GLA42" s="921"/>
      <c r="GLB42" s="921"/>
      <c r="GLC42" s="921"/>
      <c r="GLD42" s="921"/>
      <c r="GLE42" s="921"/>
      <c r="GLF42" s="921"/>
      <c r="GLG42" s="921"/>
      <c r="GLH42" s="921"/>
      <c r="GLI42" s="921"/>
      <c r="GLJ42" s="921"/>
      <c r="GLK42" s="921"/>
      <c r="GLL42" s="921"/>
      <c r="GLM42" s="921"/>
      <c r="GLN42" s="921"/>
      <c r="GLO42" s="921"/>
      <c r="GLP42" s="921"/>
      <c r="GLQ42" s="921"/>
      <c r="GLR42" s="921"/>
      <c r="GLS42" s="921"/>
      <c r="GLT42" s="921"/>
      <c r="GLU42" s="921"/>
      <c r="GLV42" s="921"/>
      <c r="GLW42" s="921"/>
      <c r="GLX42" s="921"/>
      <c r="GLY42" s="921"/>
      <c r="GLZ42" s="921"/>
      <c r="GMA42" s="921"/>
      <c r="GMB42" s="921"/>
      <c r="GMC42" s="921"/>
      <c r="GMD42" s="921"/>
      <c r="GME42" s="921"/>
      <c r="GMF42" s="921"/>
      <c r="GMG42" s="921"/>
      <c r="GMH42" s="921"/>
      <c r="GMI42" s="921"/>
      <c r="GMJ42" s="921"/>
      <c r="GMK42" s="921"/>
      <c r="GML42" s="921"/>
      <c r="GMM42" s="921"/>
      <c r="GMN42" s="921"/>
      <c r="GMO42" s="921"/>
      <c r="GMP42" s="921"/>
      <c r="GMQ42" s="921"/>
      <c r="GMR42" s="921"/>
      <c r="GMS42" s="921"/>
      <c r="GMT42" s="921"/>
      <c r="GMU42" s="921"/>
      <c r="GMV42" s="921"/>
      <c r="GMW42" s="921"/>
      <c r="GMX42" s="921"/>
      <c r="GMY42" s="921"/>
      <c r="GMZ42" s="921"/>
      <c r="GNA42" s="921"/>
      <c r="GNB42" s="921"/>
      <c r="GNC42" s="921"/>
      <c r="GND42" s="921"/>
      <c r="GNE42" s="921"/>
      <c r="GNF42" s="921"/>
      <c r="GNG42" s="921"/>
      <c r="GNH42" s="921"/>
      <c r="GNI42" s="921"/>
      <c r="GNJ42" s="921"/>
      <c r="GNK42" s="921"/>
      <c r="GNL42" s="921"/>
      <c r="GNM42" s="921"/>
      <c r="GNN42" s="921"/>
      <c r="GNO42" s="921"/>
      <c r="GNP42" s="921"/>
      <c r="GNQ42" s="921"/>
      <c r="GNR42" s="921"/>
      <c r="GNS42" s="921"/>
      <c r="GNT42" s="921"/>
      <c r="GNU42" s="921"/>
      <c r="GNV42" s="921"/>
      <c r="GNW42" s="921"/>
      <c r="GNX42" s="921"/>
      <c r="GNY42" s="921"/>
      <c r="GNZ42" s="921"/>
      <c r="GOA42" s="921"/>
      <c r="GOB42" s="921"/>
      <c r="GOC42" s="921"/>
      <c r="GOD42" s="921"/>
      <c r="GOE42" s="921"/>
      <c r="GOF42" s="921"/>
      <c r="GOG42" s="921"/>
      <c r="GOH42" s="921"/>
      <c r="GOI42" s="921"/>
      <c r="GOJ42" s="921"/>
      <c r="GOK42" s="921"/>
      <c r="GOL42" s="921"/>
      <c r="GOM42" s="921"/>
      <c r="GON42" s="921"/>
      <c r="GOO42" s="921"/>
      <c r="GOP42" s="921"/>
      <c r="GOQ42" s="921"/>
      <c r="GOR42" s="921"/>
      <c r="GOS42" s="921"/>
      <c r="GOT42" s="921"/>
      <c r="GOU42" s="921"/>
      <c r="GOV42" s="921"/>
      <c r="GOW42" s="921"/>
      <c r="GOX42" s="921"/>
      <c r="GOY42" s="921"/>
      <c r="GOZ42" s="921"/>
      <c r="GPA42" s="921"/>
      <c r="GPB42" s="921"/>
      <c r="GPC42" s="921"/>
      <c r="GPD42" s="921"/>
      <c r="GPE42" s="921"/>
      <c r="GPF42" s="921"/>
      <c r="GPG42" s="921"/>
      <c r="GPH42" s="921"/>
      <c r="GPI42" s="921"/>
      <c r="GPJ42" s="921"/>
      <c r="GPK42" s="921"/>
      <c r="GPL42" s="921"/>
      <c r="GPM42" s="921"/>
      <c r="GPN42" s="921"/>
      <c r="GPO42" s="921"/>
      <c r="GPP42" s="921"/>
      <c r="GPQ42" s="921"/>
      <c r="GPR42" s="921"/>
      <c r="GPS42" s="921"/>
      <c r="GPT42" s="921"/>
      <c r="GPU42" s="921"/>
      <c r="GPV42" s="921"/>
      <c r="GPW42" s="921"/>
      <c r="GPX42" s="921"/>
      <c r="GPY42" s="921"/>
      <c r="GPZ42" s="921"/>
      <c r="GQA42" s="921"/>
      <c r="GQB42" s="921"/>
      <c r="GQC42" s="921"/>
      <c r="GQD42" s="921"/>
      <c r="GQE42" s="921"/>
      <c r="GQF42" s="921"/>
      <c r="GQG42" s="921"/>
      <c r="GQH42" s="921"/>
      <c r="GQI42" s="921"/>
      <c r="GQJ42" s="921"/>
      <c r="GQK42" s="921"/>
      <c r="GQL42" s="921"/>
      <c r="GQM42" s="921"/>
      <c r="GQN42" s="921"/>
      <c r="GQO42" s="921"/>
      <c r="GQP42" s="921"/>
      <c r="GQQ42" s="921"/>
      <c r="GQR42" s="921"/>
      <c r="GQS42" s="921"/>
      <c r="GQT42" s="921"/>
      <c r="GQU42" s="921"/>
      <c r="GQV42" s="921"/>
      <c r="GQW42" s="921"/>
      <c r="GQX42" s="921"/>
      <c r="GQY42" s="921"/>
      <c r="GQZ42" s="921"/>
      <c r="GRA42" s="921"/>
      <c r="GRB42" s="921"/>
      <c r="GRC42" s="921"/>
      <c r="GRD42" s="921"/>
      <c r="GRE42" s="921"/>
      <c r="GRF42" s="921"/>
      <c r="GRG42" s="921"/>
      <c r="GRH42" s="921"/>
      <c r="GRI42" s="921"/>
      <c r="GRJ42" s="921"/>
      <c r="GRK42" s="921"/>
      <c r="GRL42" s="921"/>
      <c r="GRM42" s="921"/>
      <c r="GRN42" s="921"/>
      <c r="GRO42" s="921"/>
      <c r="GRP42" s="921"/>
      <c r="GRQ42" s="921"/>
      <c r="GRR42" s="921"/>
      <c r="GRS42" s="921"/>
      <c r="GRT42" s="921"/>
      <c r="GRU42" s="921"/>
      <c r="GRV42" s="921"/>
      <c r="GRW42" s="921"/>
      <c r="GRX42" s="921"/>
      <c r="GRY42" s="921"/>
      <c r="GRZ42" s="921"/>
      <c r="GSA42" s="921"/>
      <c r="GSB42" s="921"/>
      <c r="GSC42" s="921"/>
      <c r="GSD42" s="921"/>
      <c r="GSE42" s="921"/>
      <c r="GSF42" s="921"/>
      <c r="GSG42" s="921"/>
      <c r="GSH42" s="921"/>
      <c r="GSI42" s="921"/>
      <c r="GSJ42" s="921"/>
      <c r="GSK42" s="921"/>
      <c r="GSL42" s="921"/>
      <c r="GSM42" s="921"/>
      <c r="GSN42" s="921"/>
      <c r="GSO42" s="921"/>
      <c r="GSP42" s="921"/>
      <c r="GSQ42" s="921"/>
      <c r="GSR42" s="921"/>
      <c r="GSS42" s="921"/>
      <c r="GST42" s="921"/>
      <c r="GSU42" s="921"/>
      <c r="GSV42" s="921"/>
      <c r="GSW42" s="921"/>
      <c r="GSX42" s="921"/>
      <c r="GSY42" s="921"/>
      <c r="GSZ42" s="921"/>
      <c r="GTA42" s="921"/>
      <c r="GTB42" s="921"/>
      <c r="GTC42" s="921"/>
      <c r="GTD42" s="921"/>
      <c r="GTE42" s="921"/>
      <c r="GTF42" s="921"/>
      <c r="GTG42" s="921"/>
      <c r="GTH42" s="921"/>
      <c r="GTI42" s="921"/>
      <c r="GTJ42" s="921"/>
      <c r="GTK42" s="921"/>
      <c r="GTL42" s="921"/>
      <c r="GTM42" s="921"/>
      <c r="GTN42" s="921"/>
      <c r="GTO42" s="921"/>
      <c r="GTP42" s="921"/>
      <c r="GTQ42" s="921"/>
      <c r="GTR42" s="921"/>
      <c r="GTS42" s="921"/>
      <c r="GTT42" s="921"/>
      <c r="GTU42" s="921"/>
      <c r="GTV42" s="921"/>
      <c r="GTW42" s="921"/>
      <c r="GTX42" s="921"/>
      <c r="GTY42" s="921"/>
      <c r="GTZ42" s="921"/>
      <c r="GUA42" s="921"/>
      <c r="GUB42" s="921"/>
      <c r="GUC42" s="921"/>
      <c r="GUD42" s="921"/>
      <c r="GUE42" s="921"/>
      <c r="GUF42" s="921"/>
      <c r="GUG42" s="921"/>
      <c r="GUH42" s="921"/>
      <c r="GUI42" s="921"/>
      <c r="GUJ42" s="921"/>
      <c r="GUK42" s="921"/>
      <c r="GUL42" s="921"/>
      <c r="GUM42" s="921"/>
      <c r="GUN42" s="921"/>
      <c r="GUO42" s="921"/>
      <c r="GUP42" s="921"/>
      <c r="GUQ42" s="921"/>
      <c r="GUR42" s="921"/>
      <c r="GUS42" s="921"/>
      <c r="GUT42" s="921"/>
      <c r="GUU42" s="921"/>
      <c r="GUV42" s="921"/>
      <c r="GUW42" s="921"/>
      <c r="GUX42" s="921"/>
      <c r="GUY42" s="921"/>
      <c r="GUZ42" s="921"/>
      <c r="GVA42" s="921"/>
      <c r="GVB42" s="921"/>
      <c r="GVC42" s="921"/>
      <c r="GVD42" s="921"/>
      <c r="GVE42" s="921"/>
      <c r="GVF42" s="921"/>
      <c r="GVG42" s="921"/>
      <c r="GVH42" s="921"/>
      <c r="GVI42" s="921"/>
      <c r="GVJ42" s="921"/>
      <c r="GVK42" s="921"/>
      <c r="GVL42" s="921"/>
      <c r="GVM42" s="921"/>
      <c r="GVN42" s="921"/>
      <c r="GVO42" s="921"/>
      <c r="GVP42" s="921"/>
      <c r="GVQ42" s="921"/>
      <c r="GVR42" s="921"/>
      <c r="GVS42" s="921"/>
      <c r="GVT42" s="921"/>
      <c r="GVU42" s="921"/>
      <c r="GVV42" s="921"/>
      <c r="GVW42" s="921"/>
      <c r="GVX42" s="921"/>
      <c r="GVY42" s="921"/>
      <c r="GVZ42" s="921"/>
      <c r="GWA42" s="921"/>
      <c r="GWB42" s="921"/>
      <c r="GWC42" s="921"/>
      <c r="GWD42" s="921"/>
      <c r="GWE42" s="921"/>
      <c r="GWF42" s="921"/>
      <c r="GWG42" s="921"/>
      <c r="GWH42" s="921"/>
      <c r="GWI42" s="921"/>
      <c r="GWJ42" s="921"/>
      <c r="GWK42" s="921"/>
      <c r="GWL42" s="921"/>
      <c r="GWM42" s="921"/>
      <c r="GWN42" s="921"/>
      <c r="GWO42" s="921"/>
      <c r="GWP42" s="921"/>
      <c r="GWQ42" s="921"/>
      <c r="GWR42" s="921"/>
      <c r="GWS42" s="921"/>
      <c r="GWT42" s="921"/>
      <c r="GWU42" s="921"/>
      <c r="GWV42" s="921"/>
      <c r="GWW42" s="921"/>
      <c r="GWX42" s="921"/>
      <c r="GWY42" s="921"/>
      <c r="GWZ42" s="921"/>
      <c r="GXA42" s="921"/>
      <c r="GXB42" s="921"/>
      <c r="GXC42" s="921"/>
      <c r="GXD42" s="921"/>
      <c r="GXE42" s="921"/>
      <c r="GXF42" s="921"/>
      <c r="GXG42" s="921"/>
      <c r="GXH42" s="921"/>
      <c r="GXI42" s="921"/>
      <c r="GXJ42" s="921"/>
      <c r="GXK42" s="921"/>
      <c r="GXL42" s="921"/>
      <c r="GXM42" s="921"/>
      <c r="GXN42" s="921"/>
      <c r="GXO42" s="921"/>
      <c r="GXP42" s="921"/>
      <c r="GXQ42" s="921"/>
      <c r="GXR42" s="921"/>
      <c r="GXS42" s="921"/>
      <c r="GXT42" s="921"/>
      <c r="GXU42" s="921"/>
      <c r="GXV42" s="921"/>
      <c r="GXW42" s="921"/>
      <c r="GXX42" s="921"/>
      <c r="GXY42" s="921"/>
      <c r="GXZ42" s="921"/>
      <c r="GYA42" s="921"/>
      <c r="GYB42" s="921"/>
      <c r="GYC42" s="921"/>
      <c r="GYD42" s="921"/>
      <c r="GYE42" s="921"/>
      <c r="GYF42" s="921"/>
      <c r="GYG42" s="921"/>
      <c r="GYH42" s="921"/>
      <c r="GYI42" s="921"/>
      <c r="GYJ42" s="921"/>
      <c r="GYK42" s="921"/>
      <c r="GYL42" s="921"/>
      <c r="GYM42" s="921"/>
      <c r="GYN42" s="921"/>
      <c r="GYO42" s="921"/>
      <c r="GYP42" s="921"/>
      <c r="GYQ42" s="921"/>
      <c r="GYR42" s="921"/>
      <c r="GYS42" s="921"/>
      <c r="GYT42" s="921"/>
      <c r="GYU42" s="921"/>
      <c r="GYV42" s="921"/>
      <c r="GYW42" s="921"/>
      <c r="GYX42" s="921"/>
      <c r="GYY42" s="921"/>
      <c r="GYZ42" s="921"/>
      <c r="GZA42" s="921"/>
      <c r="GZB42" s="921"/>
      <c r="GZC42" s="921"/>
      <c r="GZD42" s="921"/>
      <c r="GZE42" s="921"/>
      <c r="GZF42" s="921"/>
      <c r="GZG42" s="921"/>
      <c r="GZH42" s="921"/>
      <c r="GZI42" s="921"/>
      <c r="GZJ42" s="921"/>
      <c r="GZK42" s="921"/>
      <c r="GZL42" s="921"/>
      <c r="GZM42" s="921"/>
      <c r="GZN42" s="921"/>
      <c r="GZO42" s="921"/>
      <c r="GZP42" s="921"/>
      <c r="GZQ42" s="921"/>
      <c r="GZR42" s="921"/>
      <c r="GZS42" s="921"/>
      <c r="GZT42" s="921"/>
      <c r="GZU42" s="921"/>
      <c r="GZV42" s="921"/>
      <c r="GZW42" s="921"/>
      <c r="GZX42" s="921"/>
      <c r="GZY42" s="921"/>
      <c r="GZZ42" s="921"/>
      <c r="HAA42" s="921"/>
      <c r="HAB42" s="921"/>
      <c r="HAC42" s="921"/>
      <c r="HAD42" s="921"/>
      <c r="HAE42" s="921"/>
      <c r="HAF42" s="921"/>
      <c r="HAG42" s="921"/>
      <c r="HAH42" s="921"/>
      <c r="HAI42" s="921"/>
      <c r="HAJ42" s="921"/>
      <c r="HAK42" s="921"/>
      <c r="HAL42" s="921"/>
      <c r="HAM42" s="921"/>
      <c r="HAN42" s="921"/>
      <c r="HAO42" s="921"/>
      <c r="HAP42" s="921"/>
      <c r="HAQ42" s="921"/>
      <c r="HAR42" s="921"/>
      <c r="HAS42" s="921"/>
      <c r="HAT42" s="921"/>
      <c r="HAU42" s="921"/>
      <c r="HAV42" s="921"/>
      <c r="HAW42" s="921"/>
      <c r="HAX42" s="921"/>
      <c r="HAY42" s="921"/>
      <c r="HAZ42" s="921"/>
      <c r="HBA42" s="921"/>
      <c r="HBB42" s="921"/>
      <c r="HBC42" s="921"/>
      <c r="HBD42" s="921"/>
      <c r="HBE42" s="921"/>
      <c r="HBF42" s="921"/>
      <c r="HBG42" s="921"/>
      <c r="HBH42" s="921"/>
      <c r="HBI42" s="921"/>
      <c r="HBJ42" s="921"/>
      <c r="HBK42" s="921"/>
      <c r="HBL42" s="921"/>
      <c r="HBM42" s="921"/>
      <c r="HBN42" s="921"/>
      <c r="HBO42" s="921"/>
      <c r="HBP42" s="921"/>
      <c r="HBQ42" s="921"/>
      <c r="HBR42" s="921"/>
      <c r="HBS42" s="921"/>
      <c r="HBT42" s="921"/>
      <c r="HBU42" s="921"/>
      <c r="HBV42" s="921"/>
      <c r="HBW42" s="921"/>
      <c r="HBX42" s="921"/>
      <c r="HBY42" s="921"/>
      <c r="HBZ42" s="921"/>
      <c r="HCA42" s="921"/>
      <c r="HCB42" s="921"/>
      <c r="HCC42" s="921"/>
      <c r="HCD42" s="921"/>
      <c r="HCE42" s="921"/>
      <c r="HCF42" s="921"/>
      <c r="HCG42" s="921"/>
      <c r="HCH42" s="921"/>
      <c r="HCI42" s="921"/>
      <c r="HCJ42" s="921"/>
      <c r="HCK42" s="921"/>
      <c r="HCL42" s="921"/>
      <c r="HCM42" s="921"/>
      <c r="HCN42" s="921"/>
      <c r="HCO42" s="921"/>
      <c r="HCP42" s="921"/>
      <c r="HCQ42" s="921"/>
      <c r="HCR42" s="921"/>
      <c r="HCS42" s="921"/>
      <c r="HCT42" s="921"/>
      <c r="HCU42" s="921"/>
      <c r="HCV42" s="921"/>
      <c r="HCW42" s="921"/>
      <c r="HCX42" s="921"/>
      <c r="HCY42" s="921"/>
      <c r="HCZ42" s="921"/>
      <c r="HDA42" s="921"/>
      <c r="HDB42" s="921"/>
      <c r="HDC42" s="921"/>
      <c r="HDD42" s="921"/>
      <c r="HDE42" s="921"/>
      <c r="HDF42" s="921"/>
      <c r="HDG42" s="921"/>
      <c r="HDH42" s="921"/>
      <c r="HDI42" s="921"/>
      <c r="HDJ42" s="921"/>
      <c r="HDK42" s="921"/>
      <c r="HDL42" s="921"/>
      <c r="HDM42" s="921"/>
      <c r="HDN42" s="921"/>
      <c r="HDO42" s="921"/>
      <c r="HDP42" s="921"/>
      <c r="HDQ42" s="921"/>
      <c r="HDR42" s="921"/>
      <c r="HDS42" s="921"/>
      <c r="HDT42" s="921"/>
      <c r="HDU42" s="921"/>
      <c r="HDV42" s="921"/>
      <c r="HDW42" s="921"/>
      <c r="HDX42" s="921"/>
      <c r="HDY42" s="921"/>
      <c r="HDZ42" s="921"/>
      <c r="HEA42" s="921"/>
      <c r="HEB42" s="921"/>
      <c r="HEC42" s="921"/>
      <c r="HED42" s="921"/>
      <c r="HEE42" s="921"/>
      <c r="HEF42" s="921"/>
      <c r="HEG42" s="921"/>
      <c r="HEH42" s="921"/>
      <c r="HEI42" s="921"/>
      <c r="HEJ42" s="921"/>
      <c r="HEK42" s="921"/>
      <c r="HEL42" s="921"/>
      <c r="HEM42" s="921"/>
      <c r="HEN42" s="921"/>
      <c r="HEO42" s="921"/>
      <c r="HEP42" s="921"/>
      <c r="HEQ42" s="921"/>
      <c r="HER42" s="921"/>
      <c r="HES42" s="921"/>
      <c r="HET42" s="921"/>
      <c r="HEU42" s="921"/>
      <c r="HEV42" s="921"/>
      <c r="HEW42" s="921"/>
      <c r="HEX42" s="921"/>
      <c r="HEY42" s="921"/>
      <c r="HEZ42" s="921"/>
      <c r="HFA42" s="921"/>
      <c r="HFB42" s="921"/>
      <c r="HFC42" s="921"/>
      <c r="HFD42" s="921"/>
      <c r="HFE42" s="921"/>
      <c r="HFF42" s="921"/>
      <c r="HFG42" s="921"/>
      <c r="HFH42" s="921"/>
      <c r="HFI42" s="921"/>
      <c r="HFJ42" s="921"/>
      <c r="HFK42" s="921"/>
      <c r="HFL42" s="921"/>
      <c r="HFM42" s="921"/>
      <c r="HFN42" s="921"/>
      <c r="HFO42" s="921"/>
      <c r="HFP42" s="921"/>
      <c r="HFQ42" s="921"/>
      <c r="HFR42" s="921"/>
      <c r="HFS42" s="921"/>
      <c r="HFT42" s="921"/>
      <c r="HFU42" s="921"/>
      <c r="HFV42" s="921"/>
      <c r="HFW42" s="921"/>
      <c r="HFX42" s="921"/>
      <c r="HFY42" s="921"/>
      <c r="HFZ42" s="921"/>
      <c r="HGA42" s="921"/>
      <c r="HGB42" s="921"/>
      <c r="HGC42" s="921"/>
      <c r="HGD42" s="921"/>
      <c r="HGE42" s="921"/>
      <c r="HGF42" s="921"/>
      <c r="HGG42" s="921"/>
      <c r="HGH42" s="921"/>
      <c r="HGI42" s="921"/>
      <c r="HGJ42" s="921"/>
      <c r="HGK42" s="921"/>
      <c r="HGL42" s="921"/>
      <c r="HGM42" s="921"/>
      <c r="HGN42" s="921"/>
      <c r="HGO42" s="921"/>
      <c r="HGP42" s="921"/>
      <c r="HGQ42" s="921"/>
      <c r="HGR42" s="921"/>
      <c r="HGS42" s="921"/>
      <c r="HGT42" s="921"/>
      <c r="HGU42" s="921"/>
      <c r="HGV42" s="921"/>
      <c r="HGW42" s="921"/>
      <c r="HGX42" s="921"/>
      <c r="HGY42" s="921"/>
      <c r="HGZ42" s="921"/>
      <c r="HHA42" s="921"/>
      <c r="HHB42" s="921"/>
      <c r="HHC42" s="921"/>
      <c r="HHD42" s="921"/>
      <c r="HHE42" s="921"/>
      <c r="HHF42" s="921"/>
      <c r="HHG42" s="921"/>
      <c r="HHH42" s="921"/>
      <c r="HHI42" s="921"/>
      <c r="HHJ42" s="921"/>
      <c r="HHK42" s="921"/>
      <c r="HHL42" s="921"/>
      <c r="HHM42" s="921"/>
      <c r="HHN42" s="921"/>
      <c r="HHO42" s="921"/>
      <c r="HHP42" s="921"/>
      <c r="HHQ42" s="921"/>
      <c r="HHR42" s="921"/>
      <c r="HHS42" s="921"/>
      <c r="HHT42" s="921"/>
      <c r="HHU42" s="921"/>
      <c r="HHV42" s="921"/>
      <c r="HHW42" s="921"/>
      <c r="HHX42" s="921"/>
      <c r="HHY42" s="921"/>
      <c r="HHZ42" s="921"/>
      <c r="HIA42" s="921"/>
      <c r="HIB42" s="921"/>
      <c r="HIC42" s="921"/>
      <c r="HID42" s="921"/>
      <c r="HIE42" s="921"/>
      <c r="HIF42" s="921"/>
      <c r="HIG42" s="921"/>
      <c r="HIH42" s="921"/>
      <c r="HII42" s="921"/>
      <c r="HIJ42" s="921"/>
      <c r="HIK42" s="921"/>
      <c r="HIL42" s="921"/>
      <c r="HIM42" s="921"/>
      <c r="HIN42" s="921"/>
      <c r="HIO42" s="921"/>
      <c r="HIP42" s="921"/>
      <c r="HIQ42" s="921"/>
      <c r="HIR42" s="921"/>
      <c r="HIS42" s="921"/>
      <c r="HIT42" s="921"/>
      <c r="HIU42" s="921"/>
      <c r="HIV42" s="921"/>
      <c r="HIW42" s="921"/>
      <c r="HIX42" s="921"/>
      <c r="HIY42" s="921"/>
      <c r="HIZ42" s="921"/>
      <c r="HJA42" s="921"/>
      <c r="HJB42" s="921"/>
      <c r="HJC42" s="921"/>
      <c r="HJD42" s="921"/>
      <c r="HJE42" s="921"/>
      <c r="HJF42" s="921"/>
      <c r="HJG42" s="921"/>
      <c r="HJH42" s="921"/>
      <c r="HJI42" s="921"/>
      <c r="HJJ42" s="921"/>
      <c r="HJK42" s="921"/>
      <c r="HJL42" s="921"/>
      <c r="HJM42" s="921"/>
      <c r="HJN42" s="921"/>
      <c r="HJO42" s="921"/>
      <c r="HJP42" s="921"/>
      <c r="HJQ42" s="921"/>
      <c r="HJR42" s="921"/>
      <c r="HJS42" s="921"/>
      <c r="HJT42" s="921"/>
      <c r="HJU42" s="921"/>
      <c r="HJV42" s="921"/>
      <c r="HJW42" s="921"/>
      <c r="HJX42" s="921"/>
      <c r="HJY42" s="921"/>
      <c r="HJZ42" s="921"/>
      <c r="HKA42" s="921"/>
      <c r="HKB42" s="921"/>
      <c r="HKC42" s="921"/>
      <c r="HKD42" s="921"/>
      <c r="HKE42" s="921"/>
      <c r="HKF42" s="921"/>
      <c r="HKG42" s="921"/>
      <c r="HKH42" s="921"/>
      <c r="HKI42" s="921"/>
      <c r="HKJ42" s="921"/>
      <c r="HKK42" s="921"/>
      <c r="HKL42" s="921"/>
      <c r="HKM42" s="921"/>
      <c r="HKN42" s="921"/>
      <c r="HKO42" s="921"/>
      <c r="HKP42" s="921"/>
      <c r="HKQ42" s="921"/>
      <c r="HKR42" s="921"/>
      <c r="HKS42" s="921"/>
      <c r="HKT42" s="921"/>
      <c r="HKU42" s="921"/>
      <c r="HKV42" s="921"/>
      <c r="HKW42" s="921"/>
      <c r="HKX42" s="921"/>
      <c r="HKY42" s="921"/>
      <c r="HKZ42" s="921"/>
      <c r="HLA42" s="921"/>
      <c r="HLB42" s="921"/>
      <c r="HLC42" s="921"/>
      <c r="HLD42" s="921"/>
      <c r="HLE42" s="921"/>
      <c r="HLF42" s="921"/>
      <c r="HLG42" s="921"/>
      <c r="HLH42" s="921"/>
      <c r="HLI42" s="921"/>
      <c r="HLJ42" s="921"/>
      <c r="HLK42" s="921"/>
      <c r="HLL42" s="921"/>
      <c r="HLM42" s="921"/>
      <c r="HLN42" s="921"/>
      <c r="HLO42" s="921"/>
      <c r="HLP42" s="921"/>
      <c r="HLQ42" s="921"/>
      <c r="HLR42" s="921"/>
      <c r="HLS42" s="921"/>
      <c r="HLT42" s="921"/>
      <c r="HLU42" s="921"/>
      <c r="HLV42" s="921"/>
      <c r="HLW42" s="921"/>
      <c r="HLX42" s="921"/>
      <c r="HLY42" s="921"/>
      <c r="HLZ42" s="921"/>
      <c r="HMA42" s="921"/>
      <c r="HMB42" s="921"/>
      <c r="HMC42" s="921"/>
      <c r="HMD42" s="921"/>
      <c r="HME42" s="921"/>
      <c r="HMF42" s="921"/>
      <c r="HMG42" s="921"/>
      <c r="HMH42" s="921"/>
      <c r="HMI42" s="921"/>
      <c r="HMJ42" s="921"/>
      <c r="HMK42" s="921"/>
      <c r="HML42" s="921"/>
      <c r="HMM42" s="921"/>
      <c r="HMN42" s="921"/>
      <c r="HMO42" s="921"/>
      <c r="HMP42" s="921"/>
      <c r="HMQ42" s="921"/>
      <c r="HMR42" s="921"/>
      <c r="HMS42" s="921"/>
      <c r="HMT42" s="921"/>
      <c r="HMU42" s="921"/>
      <c r="HMV42" s="921"/>
      <c r="HMW42" s="921"/>
      <c r="HMX42" s="921"/>
      <c r="HMY42" s="921"/>
      <c r="HMZ42" s="921"/>
      <c r="HNA42" s="921"/>
      <c r="HNB42" s="921"/>
      <c r="HNC42" s="921"/>
      <c r="HND42" s="921"/>
      <c r="HNE42" s="921"/>
      <c r="HNF42" s="921"/>
      <c r="HNG42" s="921"/>
      <c r="HNH42" s="921"/>
      <c r="HNI42" s="921"/>
      <c r="HNJ42" s="921"/>
      <c r="HNK42" s="921"/>
      <c r="HNL42" s="921"/>
      <c r="HNM42" s="921"/>
      <c r="HNN42" s="921"/>
      <c r="HNO42" s="921"/>
      <c r="HNP42" s="921"/>
      <c r="HNQ42" s="921"/>
      <c r="HNR42" s="921"/>
      <c r="HNS42" s="921"/>
      <c r="HNT42" s="921"/>
      <c r="HNU42" s="921"/>
      <c r="HNV42" s="921"/>
      <c r="HNW42" s="921"/>
      <c r="HNX42" s="921"/>
      <c r="HNY42" s="921"/>
      <c r="HNZ42" s="921"/>
      <c r="HOA42" s="921"/>
      <c r="HOB42" s="921"/>
      <c r="HOC42" s="921"/>
      <c r="HOD42" s="921"/>
      <c r="HOE42" s="921"/>
      <c r="HOF42" s="921"/>
      <c r="HOG42" s="921"/>
      <c r="HOH42" s="921"/>
      <c r="HOI42" s="921"/>
      <c r="HOJ42" s="921"/>
      <c r="HOK42" s="921"/>
      <c r="HOL42" s="921"/>
      <c r="HOM42" s="921"/>
      <c r="HON42" s="921"/>
      <c r="HOO42" s="921"/>
      <c r="HOP42" s="921"/>
      <c r="HOQ42" s="921"/>
      <c r="HOR42" s="921"/>
      <c r="HOS42" s="921"/>
      <c r="HOT42" s="921"/>
      <c r="HOU42" s="921"/>
      <c r="HOV42" s="921"/>
      <c r="HOW42" s="921"/>
      <c r="HOX42" s="921"/>
      <c r="HOY42" s="921"/>
      <c r="HOZ42" s="921"/>
      <c r="HPA42" s="921"/>
      <c r="HPB42" s="921"/>
      <c r="HPC42" s="921"/>
      <c r="HPD42" s="921"/>
      <c r="HPE42" s="921"/>
      <c r="HPF42" s="921"/>
      <c r="HPG42" s="921"/>
      <c r="HPH42" s="921"/>
      <c r="HPI42" s="921"/>
      <c r="HPJ42" s="921"/>
      <c r="HPK42" s="921"/>
      <c r="HPL42" s="921"/>
      <c r="HPM42" s="921"/>
      <c r="HPN42" s="921"/>
      <c r="HPO42" s="921"/>
      <c r="HPP42" s="921"/>
      <c r="HPQ42" s="921"/>
      <c r="HPR42" s="921"/>
      <c r="HPS42" s="921"/>
      <c r="HPT42" s="921"/>
      <c r="HPU42" s="921"/>
      <c r="HPV42" s="921"/>
      <c r="HPW42" s="921"/>
      <c r="HPX42" s="921"/>
      <c r="HPY42" s="921"/>
      <c r="HPZ42" s="921"/>
      <c r="HQA42" s="921"/>
      <c r="HQB42" s="921"/>
      <c r="HQC42" s="921"/>
      <c r="HQD42" s="921"/>
      <c r="HQE42" s="921"/>
      <c r="HQF42" s="921"/>
      <c r="HQG42" s="921"/>
      <c r="HQH42" s="921"/>
      <c r="HQI42" s="921"/>
      <c r="HQJ42" s="921"/>
      <c r="HQK42" s="921"/>
      <c r="HQL42" s="921"/>
      <c r="HQM42" s="921"/>
      <c r="HQN42" s="921"/>
      <c r="HQO42" s="921"/>
      <c r="HQP42" s="921"/>
      <c r="HQQ42" s="921"/>
      <c r="HQR42" s="921"/>
      <c r="HQS42" s="921"/>
      <c r="HQT42" s="921"/>
      <c r="HQU42" s="921"/>
      <c r="HQV42" s="921"/>
      <c r="HQW42" s="921"/>
      <c r="HQX42" s="921"/>
      <c r="HQY42" s="921"/>
      <c r="HQZ42" s="921"/>
      <c r="HRA42" s="921"/>
      <c r="HRB42" s="921"/>
      <c r="HRC42" s="921"/>
      <c r="HRD42" s="921"/>
      <c r="HRE42" s="921"/>
      <c r="HRF42" s="921"/>
      <c r="HRG42" s="921"/>
      <c r="HRH42" s="921"/>
      <c r="HRI42" s="921"/>
      <c r="HRJ42" s="921"/>
      <c r="HRK42" s="921"/>
      <c r="HRL42" s="921"/>
      <c r="HRM42" s="921"/>
      <c r="HRN42" s="921"/>
      <c r="HRO42" s="921"/>
      <c r="HRP42" s="921"/>
      <c r="HRQ42" s="921"/>
      <c r="HRR42" s="921"/>
      <c r="HRS42" s="921"/>
      <c r="HRT42" s="921"/>
      <c r="HRU42" s="921"/>
      <c r="HRV42" s="921"/>
      <c r="HRW42" s="921"/>
      <c r="HRX42" s="921"/>
      <c r="HRY42" s="921"/>
      <c r="HRZ42" s="921"/>
      <c r="HSA42" s="921"/>
      <c r="HSB42" s="921"/>
      <c r="HSC42" s="921"/>
      <c r="HSD42" s="921"/>
      <c r="HSE42" s="921"/>
      <c r="HSF42" s="921"/>
      <c r="HSG42" s="921"/>
      <c r="HSH42" s="921"/>
      <c r="HSI42" s="921"/>
      <c r="HSJ42" s="921"/>
      <c r="HSK42" s="921"/>
      <c r="HSL42" s="921"/>
      <c r="HSM42" s="921"/>
      <c r="HSN42" s="921"/>
      <c r="HSO42" s="921"/>
      <c r="HSP42" s="921"/>
      <c r="HSQ42" s="921"/>
      <c r="HSR42" s="921"/>
      <c r="HSS42" s="921"/>
      <c r="HST42" s="921"/>
      <c r="HSU42" s="921"/>
      <c r="HSV42" s="921"/>
      <c r="HSW42" s="921"/>
      <c r="HSX42" s="921"/>
      <c r="HSY42" s="921"/>
      <c r="HSZ42" s="921"/>
      <c r="HTA42" s="921"/>
      <c r="HTB42" s="921"/>
      <c r="HTC42" s="921"/>
      <c r="HTD42" s="921"/>
      <c r="HTE42" s="921"/>
      <c r="HTF42" s="921"/>
      <c r="HTG42" s="921"/>
      <c r="HTH42" s="921"/>
      <c r="HTI42" s="921"/>
      <c r="HTJ42" s="921"/>
      <c r="HTK42" s="921"/>
      <c r="HTL42" s="921"/>
      <c r="HTM42" s="921"/>
      <c r="HTN42" s="921"/>
      <c r="HTO42" s="921"/>
      <c r="HTP42" s="921"/>
      <c r="HTQ42" s="921"/>
      <c r="HTR42" s="921"/>
      <c r="HTS42" s="921"/>
      <c r="HTT42" s="921"/>
      <c r="HTU42" s="921"/>
      <c r="HTV42" s="921"/>
      <c r="HTW42" s="921"/>
      <c r="HTX42" s="921"/>
      <c r="HTY42" s="921"/>
      <c r="HTZ42" s="921"/>
      <c r="HUA42" s="921"/>
      <c r="HUB42" s="921"/>
      <c r="HUC42" s="921"/>
      <c r="HUD42" s="921"/>
      <c r="HUE42" s="921"/>
      <c r="HUF42" s="921"/>
      <c r="HUG42" s="921"/>
      <c r="HUH42" s="921"/>
      <c r="HUI42" s="921"/>
      <c r="HUJ42" s="921"/>
      <c r="HUK42" s="921"/>
      <c r="HUL42" s="921"/>
      <c r="HUM42" s="921"/>
      <c r="HUN42" s="921"/>
      <c r="HUO42" s="921"/>
      <c r="HUP42" s="921"/>
      <c r="HUQ42" s="921"/>
      <c r="HUR42" s="921"/>
      <c r="HUS42" s="921"/>
      <c r="HUT42" s="921"/>
      <c r="HUU42" s="921"/>
      <c r="HUV42" s="921"/>
      <c r="HUW42" s="921"/>
      <c r="HUX42" s="921"/>
      <c r="HUY42" s="921"/>
      <c r="HUZ42" s="921"/>
      <c r="HVA42" s="921"/>
      <c r="HVB42" s="921"/>
      <c r="HVC42" s="921"/>
      <c r="HVD42" s="921"/>
      <c r="HVE42" s="921"/>
      <c r="HVF42" s="921"/>
      <c r="HVG42" s="921"/>
      <c r="HVH42" s="921"/>
      <c r="HVI42" s="921"/>
      <c r="HVJ42" s="921"/>
      <c r="HVK42" s="921"/>
      <c r="HVL42" s="921"/>
      <c r="HVM42" s="921"/>
      <c r="HVN42" s="921"/>
      <c r="HVO42" s="921"/>
      <c r="HVP42" s="921"/>
      <c r="HVQ42" s="921"/>
      <c r="HVR42" s="921"/>
      <c r="HVS42" s="921"/>
      <c r="HVT42" s="921"/>
      <c r="HVU42" s="921"/>
      <c r="HVV42" s="921"/>
      <c r="HVW42" s="921"/>
      <c r="HVX42" s="921"/>
      <c r="HVY42" s="921"/>
      <c r="HVZ42" s="921"/>
      <c r="HWA42" s="921"/>
      <c r="HWB42" s="921"/>
      <c r="HWC42" s="921"/>
      <c r="HWD42" s="921"/>
      <c r="HWE42" s="921"/>
      <c r="HWF42" s="921"/>
      <c r="HWG42" s="921"/>
      <c r="HWH42" s="921"/>
      <c r="HWI42" s="921"/>
      <c r="HWJ42" s="921"/>
      <c r="HWK42" s="921"/>
      <c r="HWL42" s="921"/>
      <c r="HWM42" s="921"/>
      <c r="HWN42" s="921"/>
      <c r="HWO42" s="921"/>
      <c r="HWP42" s="921"/>
      <c r="HWQ42" s="921"/>
      <c r="HWR42" s="921"/>
      <c r="HWS42" s="921"/>
      <c r="HWT42" s="921"/>
      <c r="HWU42" s="921"/>
      <c r="HWV42" s="921"/>
      <c r="HWW42" s="921"/>
      <c r="HWX42" s="921"/>
      <c r="HWY42" s="921"/>
      <c r="HWZ42" s="921"/>
      <c r="HXA42" s="921"/>
      <c r="HXB42" s="921"/>
      <c r="HXC42" s="921"/>
      <c r="HXD42" s="921"/>
      <c r="HXE42" s="921"/>
      <c r="HXF42" s="921"/>
      <c r="HXG42" s="921"/>
      <c r="HXH42" s="921"/>
      <c r="HXI42" s="921"/>
      <c r="HXJ42" s="921"/>
      <c r="HXK42" s="921"/>
      <c r="HXL42" s="921"/>
      <c r="HXM42" s="921"/>
      <c r="HXN42" s="921"/>
      <c r="HXO42" s="921"/>
      <c r="HXP42" s="921"/>
      <c r="HXQ42" s="921"/>
      <c r="HXR42" s="921"/>
      <c r="HXS42" s="921"/>
      <c r="HXT42" s="921"/>
      <c r="HXU42" s="921"/>
      <c r="HXV42" s="921"/>
      <c r="HXW42" s="921"/>
      <c r="HXX42" s="921"/>
      <c r="HXY42" s="921"/>
      <c r="HXZ42" s="921"/>
      <c r="HYA42" s="921"/>
      <c r="HYB42" s="921"/>
      <c r="HYC42" s="921"/>
      <c r="HYD42" s="921"/>
      <c r="HYE42" s="921"/>
      <c r="HYF42" s="921"/>
      <c r="HYG42" s="921"/>
      <c r="HYH42" s="921"/>
      <c r="HYI42" s="921"/>
      <c r="HYJ42" s="921"/>
      <c r="HYK42" s="921"/>
      <c r="HYL42" s="921"/>
      <c r="HYM42" s="921"/>
      <c r="HYN42" s="921"/>
      <c r="HYO42" s="921"/>
      <c r="HYP42" s="921"/>
      <c r="HYQ42" s="921"/>
      <c r="HYR42" s="921"/>
      <c r="HYS42" s="921"/>
      <c r="HYT42" s="921"/>
      <c r="HYU42" s="921"/>
      <c r="HYV42" s="921"/>
      <c r="HYW42" s="921"/>
      <c r="HYX42" s="921"/>
      <c r="HYY42" s="921"/>
      <c r="HYZ42" s="921"/>
      <c r="HZA42" s="921"/>
      <c r="HZB42" s="921"/>
      <c r="HZC42" s="921"/>
      <c r="HZD42" s="921"/>
      <c r="HZE42" s="921"/>
      <c r="HZF42" s="921"/>
      <c r="HZG42" s="921"/>
      <c r="HZH42" s="921"/>
      <c r="HZI42" s="921"/>
      <c r="HZJ42" s="921"/>
      <c r="HZK42" s="921"/>
      <c r="HZL42" s="921"/>
      <c r="HZM42" s="921"/>
      <c r="HZN42" s="921"/>
      <c r="HZO42" s="921"/>
      <c r="HZP42" s="921"/>
      <c r="HZQ42" s="921"/>
      <c r="HZR42" s="921"/>
      <c r="HZS42" s="921"/>
      <c r="HZT42" s="921"/>
      <c r="HZU42" s="921"/>
      <c r="HZV42" s="921"/>
      <c r="HZW42" s="921"/>
      <c r="HZX42" s="921"/>
      <c r="HZY42" s="921"/>
      <c r="HZZ42" s="921"/>
      <c r="IAA42" s="921"/>
      <c r="IAB42" s="921"/>
      <c r="IAC42" s="921"/>
      <c r="IAD42" s="921"/>
      <c r="IAE42" s="921"/>
      <c r="IAF42" s="921"/>
      <c r="IAG42" s="921"/>
      <c r="IAH42" s="921"/>
      <c r="IAI42" s="921"/>
      <c r="IAJ42" s="921"/>
      <c r="IAK42" s="921"/>
      <c r="IAL42" s="921"/>
      <c r="IAM42" s="921"/>
      <c r="IAN42" s="921"/>
      <c r="IAO42" s="921"/>
      <c r="IAP42" s="921"/>
      <c r="IAQ42" s="921"/>
      <c r="IAR42" s="921"/>
      <c r="IAS42" s="921"/>
      <c r="IAT42" s="921"/>
      <c r="IAU42" s="921"/>
      <c r="IAV42" s="921"/>
      <c r="IAW42" s="921"/>
      <c r="IAX42" s="921"/>
      <c r="IAY42" s="921"/>
      <c r="IAZ42" s="921"/>
      <c r="IBA42" s="921"/>
      <c r="IBB42" s="921"/>
      <c r="IBC42" s="921"/>
      <c r="IBD42" s="921"/>
      <c r="IBE42" s="921"/>
      <c r="IBF42" s="921"/>
      <c r="IBG42" s="921"/>
      <c r="IBH42" s="921"/>
      <c r="IBI42" s="921"/>
      <c r="IBJ42" s="921"/>
      <c r="IBK42" s="921"/>
      <c r="IBL42" s="921"/>
      <c r="IBM42" s="921"/>
      <c r="IBN42" s="921"/>
      <c r="IBO42" s="921"/>
      <c r="IBP42" s="921"/>
      <c r="IBQ42" s="921"/>
      <c r="IBR42" s="921"/>
      <c r="IBS42" s="921"/>
      <c r="IBT42" s="921"/>
      <c r="IBU42" s="921"/>
      <c r="IBV42" s="921"/>
      <c r="IBW42" s="921"/>
      <c r="IBX42" s="921"/>
      <c r="IBY42" s="921"/>
      <c r="IBZ42" s="921"/>
      <c r="ICA42" s="921"/>
      <c r="ICB42" s="921"/>
      <c r="ICC42" s="921"/>
      <c r="ICD42" s="921"/>
      <c r="ICE42" s="921"/>
      <c r="ICF42" s="921"/>
      <c r="ICG42" s="921"/>
      <c r="ICH42" s="921"/>
      <c r="ICI42" s="921"/>
      <c r="ICJ42" s="921"/>
      <c r="ICK42" s="921"/>
      <c r="ICL42" s="921"/>
      <c r="ICM42" s="921"/>
      <c r="ICN42" s="921"/>
      <c r="ICO42" s="921"/>
      <c r="ICP42" s="921"/>
      <c r="ICQ42" s="921"/>
      <c r="ICR42" s="921"/>
      <c r="ICS42" s="921"/>
      <c r="ICT42" s="921"/>
      <c r="ICU42" s="921"/>
      <c r="ICV42" s="921"/>
      <c r="ICW42" s="921"/>
      <c r="ICX42" s="921"/>
      <c r="ICY42" s="921"/>
      <c r="ICZ42" s="921"/>
      <c r="IDA42" s="921"/>
      <c r="IDB42" s="921"/>
      <c r="IDC42" s="921"/>
      <c r="IDD42" s="921"/>
      <c r="IDE42" s="921"/>
      <c r="IDF42" s="921"/>
      <c r="IDG42" s="921"/>
      <c r="IDH42" s="921"/>
      <c r="IDI42" s="921"/>
      <c r="IDJ42" s="921"/>
      <c r="IDK42" s="921"/>
      <c r="IDL42" s="921"/>
      <c r="IDM42" s="921"/>
      <c r="IDN42" s="921"/>
      <c r="IDO42" s="921"/>
      <c r="IDP42" s="921"/>
      <c r="IDQ42" s="921"/>
      <c r="IDR42" s="921"/>
      <c r="IDS42" s="921"/>
      <c r="IDT42" s="921"/>
      <c r="IDU42" s="921"/>
      <c r="IDV42" s="921"/>
      <c r="IDW42" s="921"/>
      <c r="IDX42" s="921"/>
      <c r="IDY42" s="921"/>
      <c r="IDZ42" s="921"/>
      <c r="IEA42" s="921"/>
      <c r="IEB42" s="921"/>
      <c r="IEC42" s="921"/>
      <c r="IED42" s="921"/>
      <c r="IEE42" s="921"/>
      <c r="IEF42" s="921"/>
      <c r="IEG42" s="921"/>
      <c r="IEH42" s="921"/>
      <c r="IEI42" s="921"/>
      <c r="IEJ42" s="921"/>
      <c r="IEK42" s="921"/>
      <c r="IEL42" s="921"/>
      <c r="IEM42" s="921"/>
      <c r="IEN42" s="921"/>
      <c r="IEO42" s="921"/>
      <c r="IEP42" s="921"/>
      <c r="IEQ42" s="921"/>
      <c r="IER42" s="921"/>
      <c r="IES42" s="921"/>
      <c r="IET42" s="921"/>
      <c r="IEU42" s="921"/>
      <c r="IEV42" s="921"/>
      <c r="IEW42" s="921"/>
      <c r="IEX42" s="921"/>
      <c r="IEY42" s="921"/>
      <c r="IEZ42" s="921"/>
      <c r="IFA42" s="921"/>
      <c r="IFB42" s="921"/>
      <c r="IFC42" s="921"/>
      <c r="IFD42" s="921"/>
      <c r="IFE42" s="921"/>
      <c r="IFF42" s="921"/>
      <c r="IFG42" s="921"/>
      <c r="IFH42" s="921"/>
      <c r="IFI42" s="921"/>
      <c r="IFJ42" s="921"/>
      <c r="IFK42" s="921"/>
      <c r="IFL42" s="921"/>
      <c r="IFM42" s="921"/>
      <c r="IFN42" s="921"/>
      <c r="IFO42" s="921"/>
      <c r="IFP42" s="921"/>
      <c r="IFQ42" s="921"/>
      <c r="IFR42" s="921"/>
      <c r="IFS42" s="921"/>
      <c r="IFT42" s="921"/>
      <c r="IFU42" s="921"/>
      <c r="IFV42" s="921"/>
      <c r="IFW42" s="921"/>
      <c r="IFX42" s="921"/>
      <c r="IFY42" s="921"/>
      <c r="IFZ42" s="921"/>
      <c r="IGA42" s="921"/>
      <c r="IGB42" s="921"/>
      <c r="IGC42" s="921"/>
      <c r="IGD42" s="921"/>
      <c r="IGE42" s="921"/>
      <c r="IGF42" s="921"/>
      <c r="IGG42" s="921"/>
      <c r="IGH42" s="921"/>
      <c r="IGI42" s="921"/>
      <c r="IGJ42" s="921"/>
      <c r="IGK42" s="921"/>
      <c r="IGL42" s="921"/>
      <c r="IGM42" s="921"/>
      <c r="IGN42" s="921"/>
      <c r="IGO42" s="921"/>
      <c r="IGP42" s="921"/>
      <c r="IGQ42" s="921"/>
      <c r="IGR42" s="921"/>
      <c r="IGS42" s="921"/>
      <c r="IGT42" s="921"/>
      <c r="IGU42" s="921"/>
      <c r="IGV42" s="921"/>
      <c r="IGW42" s="921"/>
      <c r="IGX42" s="921"/>
      <c r="IGY42" s="921"/>
      <c r="IGZ42" s="921"/>
      <c r="IHA42" s="921"/>
      <c r="IHB42" s="921"/>
      <c r="IHC42" s="921"/>
      <c r="IHD42" s="921"/>
      <c r="IHE42" s="921"/>
      <c r="IHF42" s="921"/>
      <c r="IHG42" s="921"/>
      <c r="IHH42" s="921"/>
      <c r="IHI42" s="921"/>
      <c r="IHJ42" s="921"/>
      <c r="IHK42" s="921"/>
      <c r="IHL42" s="921"/>
      <c r="IHM42" s="921"/>
      <c r="IHN42" s="921"/>
      <c r="IHO42" s="921"/>
      <c r="IHP42" s="921"/>
      <c r="IHQ42" s="921"/>
      <c r="IHR42" s="921"/>
      <c r="IHS42" s="921"/>
      <c r="IHT42" s="921"/>
      <c r="IHU42" s="921"/>
      <c r="IHV42" s="921"/>
      <c r="IHW42" s="921"/>
      <c r="IHX42" s="921"/>
      <c r="IHY42" s="921"/>
      <c r="IHZ42" s="921"/>
      <c r="IIA42" s="921"/>
      <c r="IIB42" s="921"/>
      <c r="IIC42" s="921"/>
      <c r="IID42" s="921"/>
      <c r="IIE42" s="921"/>
      <c r="IIF42" s="921"/>
      <c r="IIG42" s="921"/>
      <c r="IIH42" s="921"/>
      <c r="III42" s="921"/>
      <c r="IIJ42" s="921"/>
      <c r="IIK42" s="921"/>
      <c r="IIL42" s="921"/>
      <c r="IIM42" s="921"/>
      <c r="IIN42" s="921"/>
      <c r="IIO42" s="921"/>
      <c r="IIP42" s="921"/>
      <c r="IIQ42" s="921"/>
      <c r="IIR42" s="921"/>
      <c r="IIS42" s="921"/>
      <c r="IIT42" s="921"/>
      <c r="IIU42" s="921"/>
      <c r="IIV42" s="921"/>
      <c r="IIW42" s="921"/>
      <c r="IIX42" s="921"/>
      <c r="IIY42" s="921"/>
      <c r="IIZ42" s="921"/>
      <c r="IJA42" s="921"/>
      <c r="IJB42" s="921"/>
      <c r="IJC42" s="921"/>
      <c r="IJD42" s="921"/>
      <c r="IJE42" s="921"/>
      <c r="IJF42" s="921"/>
      <c r="IJG42" s="921"/>
      <c r="IJH42" s="921"/>
      <c r="IJI42" s="921"/>
      <c r="IJJ42" s="921"/>
      <c r="IJK42" s="921"/>
      <c r="IJL42" s="921"/>
      <c r="IJM42" s="921"/>
      <c r="IJN42" s="921"/>
      <c r="IJO42" s="921"/>
      <c r="IJP42" s="921"/>
      <c r="IJQ42" s="921"/>
      <c r="IJR42" s="921"/>
      <c r="IJS42" s="921"/>
      <c r="IJT42" s="921"/>
      <c r="IJU42" s="921"/>
      <c r="IJV42" s="921"/>
      <c r="IJW42" s="921"/>
      <c r="IJX42" s="921"/>
      <c r="IJY42" s="921"/>
      <c r="IJZ42" s="921"/>
      <c r="IKA42" s="921"/>
      <c r="IKB42" s="921"/>
      <c r="IKC42" s="921"/>
      <c r="IKD42" s="921"/>
      <c r="IKE42" s="921"/>
      <c r="IKF42" s="921"/>
      <c r="IKG42" s="921"/>
      <c r="IKH42" s="921"/>
      <c r="IKI42" s="921"/>
      <c r="IKJ42" s="921"/>
      <c r="IKK42" s="921"/>
      <c r="IKL42" s="921"/>
      <c r="IKM42" s="921"/>
      <c r="IKN42" s="921"/>
      <c r="IKO42" s="921"/>
      <c r="IKP42" s="921"/>
      <c r="IKQ42" s="921"/>
      <c r="IKR42" s="921"/>
      <c r="IKS42" s="921"/>
      <c r="IKT42" s="921"/>
      <c r="IKU42" s="921"/>
      <c r="IKV42" s="921"/>
      <c r="IKW42" s="921"/>
      <c r="IKX42" s="921"/>
      <c r="IKY42" s="921"/>
      <c r="IKZ42" s="921"/>
      <c r="ILA42" s="921"/>
      <c r="ILB42" s="921"/>
      <c r="ILC42" s="921"/>
      <c r="ILD42" s="921"/>
      <c r="ILE42" s="921"/>
      <c r="ILF42" s="921"/>
      <c r="ILG42" s="921"/>
      <c r="ILH42" s="921"/>
      <c r="ILI42" s="921"/>
      <c r="ILJ42" s="921"/>
      <c r="ILK42" s="921"/>
      <c r="ILL42" s="921"/>
      <c r="ILM42" s="921"/>
      <c r="ILN42" s="921"/>
      <c r="ILO42" s="921"/>
      <c r="ILP42" s="921"/>
      <c r="ILQ42" s="921"/>
      <c r="ILR42" s="921"/>
      <c r="ILS42" s="921"/>
      <c r="ILT42" s="921"/>
      <c r="ILU42" s="921"/>
      <c r="ILV42" s="921"/>
      <c r="ILW42" s="921"/>
      <c r="ILX42" s="921"/>
      <c r="ILY42" s="921"/>
      <c r="ILZ42" s="921"/>
      <c r="IMA42" s="921"/>
      <c r="IMB42" s="921"/>
      <c r="IMC42" s="921"/>
      <c r="IMD42" s="921"/>
      <c r="IME42" s="921"/>
      <c r="IMF42" s="921"/>
      <c r="IMG42" s="921"/>
      <c r="IMH42" s="921"/>
      <c r="IMI42" s="921"/>
      <c r="IMJ42" s="921"/>
      <c r="IMK42" s="921"/>
      <c r="IML42" s="921"/>
      <c r="IMM42" s="921"/>
      <c r="IMN42" s="921"/>
      <c r="IMO42" s="921"/>
      <c r="IMP42" s="921"/>
      <c r="IMQ42" s="921"/>
      <c r="IMR42" s="921"/>
      <c r="IMS42" s="921"/>
      <c r="IMT42" s="921"/>
      <c r="IMU42" s="921"/>
      <c r="IMV42" s="921"/>
      <c r="IMW42" s="921"/>
      <c r="IMX42" s="921"/>
      <c r="IMY42" s="921"/>
      <c r="IMZ42" s="921"/>
      <c r="INA42" s="921"/>
      <c r="INB42" s="921"/>
      <c r="INC42" s="921"/>
      <c r="IND42" s="921"/>
      <c r="INE42" s="921"/>
      <c r="INF42" s="921"/>
      <c r="ING42" s="921"/>
      <c r="INH42" s="921"/>
      <c r="INI42" s="921"/>
      <c r="INJ42" s="921"/>
      <c r="INK42" s="921"/>
      <c r="INL42" s="921"/>
      <c r="INM42" s="921"/>
      <c r="INN42" s="921"/>
      <c r="INO42" s="921"/>
      <c r="INP42" s="921"/>
      <c r="INQ42" s="921"/>
      <c r="INR42" s="921"/>
      <c r="INS42" s="921"/>
      <c r="INT42" s="921"/>
      <c r="INU42" s="921"/>
      <c r="INV42" s="921"/>
      <c r="INW42" s="921"/>
      <c r="INX42" s="921"/>
      <c r="INY42" s="921"/>
      <c r="INZ42" s="921"/>
      <c r="IOA42" s="921"/>
      <c r="IOB42" s="921"/>
      <c r="IOC42" s="921"/>
      <c r="IOD42" s="921"/>
      <c r="IOE42" s="921"/>
      <c r="IOF42" s="921"/>
      <c r="IOG42" s="921"/>
      <c r="IOH42" s="921"/>
      <c r="IOI42" s="921"/>
      <c r="IOJ42" s="921"/>
      <c r="IOK42" s="921"/>
      <c r="IOL42" s="921"/>
      <c r="IOM42" s="921"/>
      <c r="ION42" s="921"/>
      <c r="IOO42" s="921"/>
      <c r="IOP42" s="921"/>
      <c r="IOQ42" s="921"/>
      <c r="IOR42" s="921"/>
      <c r="IOS42" s="921"/>
      <c r="IOT42" s="921"/>
      <c r="IOU42" s="921"/>
      <c r="IOV42" s="921"/>
      <c r="IOW42" s="921"/>
      <c r="IOX42" s="921"/>
      <c r="IOY42" s="921"/>
      <c r="IOZ42" s="921"/>
      <c r="IPA42" s="921"/>
      <c r="IPB42" s="921"/>
      <c r="IPC42" s="921"/>
      <c r="IPD42" s="921"/>
      <c r="IPE42" s="921"/>
      <c r="IPF42" s="921"/>
      <c r="IPG42" s="921"/>
      <c r="IPH42" s="921"/>
      <c r="IPI42" s="921"/>
      <c r="IPJ42" s="921"/>
      <c r="IPK42" s="921"/>
      <c r="IPL42" s="921"/>
      <c r="IPM42" s="921"/>
      <c r="IPN42" s="921"/>
      <c r="IPO42" s="921"/>
      <c r="IPP42" s="921"/>
      <c r="IPQ42" s="921"/>
      <c r="IPR42" s="921"/>
      <c r="IPS42" s="921"/>
      <c r="IPT42" s="921"/>
      <c r="IPU42" s="921"/>
      <c r="IPV42" s="921"/>
      <c r="IPW42" s="921"/>
      <c r="IPX42" s="921"/>
      <c r="IPY42" s="921"/>
      <c r="IPZ42" s="921"/>
      <c r="IQA42" s="921"/>
      <c r="IQB42" s="921"/>
      <c r="IQC42" s="921"/>
      <c r="IQD42" s="921"/>
      <c r="IQE42" s="921"/>
      <c r="IQF42" s="921"/>
      <c r="IQG42" s="921"/>
      <c r="IQH42" s="921"/>
      <c r="IQI42" s="921"/>
      <c r="IQJ42" s="921"/>
      <c r="IQK42" s="921"/>
      <c r="IQL42" s="921"/>
      <c r="IQM42" s="921"/>
      <c r="IQN42" s="921"/>
      <c r="IQO42" s="921"/>
      <c r="IQP42" s="921"/>
      <c r="IQQ42" s="921"/>
      <c r="IQR42" s="921"/>
      <c r="IQS42" s="921"/>
      <c r="IQT42" s="921"/>
      <c r="IQU42" s="921"/>
      <c r="IQV42" s="921"/>
      <c r="IQW42" s="921"/>
      <c r="IQX42" s="921"/>
      <c r="IQY42" s="921"/>
      <c r="IQZ42" s="921"/>
      <c r="IRA42" s="921"/>
      <c r="IRB42" s="921"/>
      <c r="IRC42" s="921"/>
      <c r="IRD42" s="921"/>
      <c r="IRE42" s="921"/>
      <c r="IRF42" s="921"/>
      <c r="IRG42" s="921"/>
      <c r="IRH42" s="921"/>
      <c r="IRI42" s="921"/>
      <c r="IRJ42" s="921"/>
      <c r="IRK42" s="921"/>
      <c r="IRL42" s="921"/>
      <c r="IRM42" s="921"/>
      <c r="IRN42" s="921"/>
      <c r="IRO42" s="921"/>
      <c r="IRP42" s="921"/>
      <c r="IRQ42" s="921"/>
      <c r="IRR42" s="921"/>
      <c r="IRS42" s="921"/>
      <c r="IRT42" s="921"/>
      <c r="IRU42" s="921"/>
      <c r="IRV42" s="921"/>
      <c r="IRW42" s="921"/>
      <c r="IRX42" s="921"/>
      <c r="IRY42" s="921"/>
      <c r="IRZ42" s="921"/>
      <c r="ISA42" s="921"/>
      <c r="ISB42" s="921"/>
      <c r="ISC42" s="921"/>
      <c r="ISD42" s="921"/>
      <c r="ISE42" s="921"/>
      <c r="ISF42" s="921"/>
      <c r="ISG42" s="921"/>
      <c r="ISH42" s="921"/>
      <c r="ISI42" s="921"/>
      <c r="ISJ42" s="921"/>
      <c r="ISK42" s="921"/>
      <c r="ISL42" s="921"/>
      <c r="ISM42" s="921"/>
      <c r="ISN42" s="921"/>
      <c r="ISO42" s="921"/>
      <c r="ISP42" s="921"/>
      <c r="ISQ42" s="921"/>
      <c r="ISR42" s="921"/>
      <c r="ISS42" s="921"/>
      <c r="IST42" s="921"/>
      <c r="ISU42" s="921"/>
      <c r="ISV42" s="921"/>
      <c r="ISW42" s="921"/>
      <c r="ISX42" s="921"/>
      <c r="ISY42" s="921"/>
      <c r="ISZ42" s="921"/>
      <c r="ITA42" s="921"/>
      <c r="ITB42" s="921"/>
      <c r="ITC42" s="921"/>
      <c r="ITD42" s="921"/>
      <c r="ITE42" s="921"/>
      <c r="ITF42" s="921"/>
      <c r="ITG42" s="921"/>
      <c r="ITH42" s="921"/>
      <c r="ITI42" s="921"/>
      <c r="ITJ42" s="921"/>
      <c r="ITK42" s="921"/>
      <c r="ITL42" s="921"/>
      <c r="ITM42" s="921"/>
      <c r="ITN42" s="921"/>
      <c r="ITO42" s="921"/>
      <c r="ITP42" s="921"/>
      <c r="ITQ42" s="921"/>
      <c r="ITR42" s="921"/>
      <c r="ITS42" s="921"/>
      <c r="ITT42" s="921"/>
      <c r="ITU42" s="921"/>
      <c r="ITV42" s="921"/>
      <c r="ITW42" s="921"/>
      <c r="ITX42" s="921"/>
      <c r="ITY42" s="921"/>
      <c r="ITZ42" s="921"/>
      <c r="IUA42" s="921"/>
      <c r="IUB42" s="921"/>
      <c r="IUC42" s="921"/>
      <c r="IUD42" s="921"/>
      <c r="IUE42" s="921"/>
      <c r="IUF42" s="921"/>
      <c r="IUG42" s="921"/>
      <c r="IUH42" s="921"/>
      <c r="IUI42" s="921"/>
      <c r="IUJ42" s="921"/>
      <c r="IUK42" s="921"/>
      <c r="IUL42" s="921"/>
      <c r="IUM42" s="921"/>
      <c r="IUN42" s="921"/>
      <c r="IUO42" s="921"/>
      <c r="IUP42" s="921"/>
      <c r="IUQ42" s="921"/>
      <c r="IUR42" s="921"/>
      <c r="IUS42" s="921"/>
      <c r="IUT42" s="921"/>
      <c r="IUU42" s="921"/>
      <c r="IUV42" s="921"/>
      <c r="IUW42" s="921"/>
      <c r="IUX42" s="921"/>
      <c r="IUY42" s="921"/>
      <c r="IUZ42" s="921"/>
      <c r="IVA42" s="921"/>
      <c r="IVB42" s="921"/>
      <c r="IVC42" s="921"/>
      <c r="IVD42" s="921"/>
      <c r="IVE42" s="921"/>
      <c r="IVF42" s="921"/>
      <c r="IVG42" s="921"/>
      <c r="IVH42" s="921"/>
      <c r="IVI42" s="921"/>
      <c r="IVJ42" s="921"/>
      <c r="IVK42" s="921"/>
      <c r="IVL42" s="921"/>
      <c r="IVM42" s="921"/>
      <c r="IVN42" s="921"/>
      <c r="IVO42" s="921"/>
      <c r="IVP42" s="921"/>
      <c r="IVQ42" s="921"/>
      <c r="IVR42" s="921"/>
      <c r="IVS42" s="921"/>
      <c r="IVT42" s="921"/>
      <c r="IVU42" s="921"/>
      <c r="IVV42" s="921"/>
      <c r="IVW42" s="921"/>
      <c r="IVX42" s="921"/>
      <c r="IVY42" s="921"/>
      <c r="IVZ42" s="921"/>
      <c r="IWA42" s="921"/>
      <c r="IWB42" s="921"/>
      <c r="IWC42" s="921"/>
      <c r="IWD42" s="921"/>
      <c r="IWE42" s="921"/>
      <c r="IWF42" s="921"/>
      <c r="IWG42" s="921"/>
      <c r="IWH42" s="921"/>
      <c r="IWI42" s="921"/>
      <c r="IWJ42" s="921"/>
      <c r="IWK42" s="921"/>
      <c r="IWL42" s="921"/>
      <c r="IWM42" s="921"/>
      <c r="IWN42" s="921"/>
      <c r="IWO42" s="921"/>
      <c r="IWP42" s="921"/>
      <c r="IWQ42" s="921"/>
      <c r="IWR42" s="921"/>
      <c r="IWS42" s="921"/>
      <c r="IWT42" s="921"/>
      <c r="IWU42" s="921"/>
      <c r="IWV42" s="921"/>
      <c r="IWW42" s="921"/>
      <c r="IWX42" s="921"/>
      <c r="IWY42" s="921"/>
      <c r="IWZ42" s="921"/>
      <c r="IXA42" s="921"/>
      <c r="IXB42" s="921"/>
      <c r="IXC42" s="921"/>
      <c r="IXD42" s="921"/>
      <c r="IXE42" s="921"/>
      <c r="IXF42" s="921"/>
      <c r="IXG42" s="921"/>
      <c r="IXH42" s="921"/>
      <c r="IXI42" s="921"/>
      <c r="IXJ42" s="921"/>
      <c r="IXK42" s="921"/>
      <c r="IXL42" s="921"/>
      <c r="IXM42" s="921"/>
      <c r="IXN42" s="921"/>
      <c r="IXO42" s="921"/>
      <c r="IXP42" s="921"/>
      <c r="IXQ42" s="921"/>
      <c r="IXR42" s="921"/>
      <c r="IXS42" s="921"/>
      <c r="IXT42" s="921"/>
      <c r="IXU42" s="921"/>
      <c r="IXV42" s="921"/>
      <c r="IXW42" s="921"/>
      <c r="IXX42" s="921"/>
      <c r="IXY42" s="921"/>
      <c r="IXZ42" s="921"/>
      <c r="IYA42" s="921"/>
      <c r="IYB42" s="921"/>
      <c r="IYC42" s="921"/>
      <c r="IYD42" s="921"/>
      <c r="IYE42" s="921"/>
      <c r="IYF42" s="921"/>
      <c r="IYG42" s="921"/>
      <c r="IYH42" s="921"/>
      <c r="IYI42" s="921"/>
      <c r="IYJ42" s="921"/>
      <c r="IYK42" s="921"/>
      <c r="IYL42" s="921"/>
      <c r="IYM42" s="921"/>
      <c r="IYN42" s="921"/>
      <c r="IYO42" s="921"/>
      <c r="IYP42" s="921"/>
      <c r="IYQ42" s="921"/>
      <c r="IYR42" s="921"/>
      <c r="IYS42" s="921"/>
      <c r="IYT42" s="921"/>
      <c r="IYU42" s="921"/>
      <c r="IYV42" s="921"/>
      <c r="IYW42" s="921"/>
      <c r="IYX42" s="921"/>
      <c r="IYY42" s="921"/>
      <c r="IYZ42" s="921"/>
      <c r="IZA42" s="921"/>
      <c r="IZB42" s="921"/>
      <c r="IZC42" s="921"/>
      <c r="IZD42" s="921"/>
      <c r="IZE42" s="921"/>
      <c r="IZF42" s="921"/>
      <c r="IZG42" s="921"/>
      <c r="IZH42" s="921"/>
      <c r="IZI42" s="921"/>
      <c r="IZJ42" s="921"/>
      <c r="IZK42" s="921"/>
      <c r="IZL42" s="921"/>
      <c r="IZM42" s="921"/>
      <c r="IZN42" s="921"/>
      <c r="IZO42" s="921"/>
      <c r="IZP42" s="921"/>
      <c r="IZQ42" s="921"/>
      <c r="IZR42" s="921"/>
      <c r="IZS42" s="921"/>
      <c r="IZT42" s="921"/>
      <c r="IZU42" s="921"/>
      <c r="IZV42" s="921"/>
      <c r="IZW42" s="921"/>
      <c r="IZX42" s="921"/>
      <c r="IZY42" s="921"/>
      <c r="IZZ42" s="921"/>
      <c r="JAA42" s="921"/>
      <c r="JAB42" s="921"/>
      <c r="JAC42" s="921"/>
      <c r="JAD42" s="921"/>
      <c r="JAE42" s="921"/>
      <c r="JAF42" s="921"/>
      <c r="JAG42" s="921"/>
      <c r="JAH42" s="921"/>
      <c r="JAI42" s="921"/>
      <c r="JAJ42" s="921"/>
      <c r="JAK42" s="921"/>
      <c r="JAL42" s="921"/>
      <c r="JAM42" s="921"/>
      <c r="JAN42" s="921"/>
      <c r="JAO42" s="921"/>
      <c r="JAP42" s="921"/>
      <c r="JAQ42" s="921"/>
      <c r="JAR42" s="921"/>
      <c r="JAS42" s="921"/>
      <c r="JAT42" s="921"/>
      <c r="JAU42" s="921"/>
      <c r="JAV42" s="921"/>
      <c r="JAW42" s="921"/>
      <c r="JAX42" s="921"/>
      <c r="JAY42" s="921"/>
      <c r="JAZ42" s="921"/>
      <c r="JBA42" s="921"/>
      <c r="JBB42" s="921"/>
      <c r="JBC42" s="921"/>
      <c r="JBD42" s="921"/>
      <c r="JBE42" s="921"/>
      <c r="JBF42" s="921"/>
      <c r="JBG42" s="921"/>
      <c r="JBH42" s="921"/>
      <c r="JBI42" s="921"/>
      <c r="JBJ42" s="921"/>
      <c r="JBK42" s="921"/>
      <c r="JBL42" s="921"/>
      <c r="JBM42" s="921"/>
      <c r="JBN42" s="921"/>
      <c r="JBO42" s="921"/>
      <c r="JBP42" s="921"/>
      <c r="JBQ42" s="921"/>
      <c r="JBR42" s="921"/>
      <c r="JBS42" s="921"/>
      <c r="JBT42" s="921"/>
      <c r="JBU42" s="921"/>
      <c r="JBV42" s="921"/>
      <c r="JBW42" s="921"/>
      <c r="JBX42" s="921"/>
      <c r="JBY42" s="921"/>
      <c r="JBZ42" s="921"/>
      <c r="JCA42" s="921"/>
      <c r="JCB42" s="921"/>
      <c r="JCC42" s="921"/>
      <c r="JCD42" s="921"/>
      <c r="JCE42" s="921"/>
      <c r="JCF42" s="921"/>
      <c r="JCG42" s="921"/>
      <c r="JCH42" s="921"/>
      <c r="JCI42" s="921"/>
      <c r="JCJ42" s="921"/>
      <c r="JCK42" s="921"/>
      <c r="JCL42" s="921"/>
      <c r="JCM42" s="921"/>
      <c r="JCN42" s="921"/>
      <c r="JCO42" s="921"/>
      <c r="JCP42" s="921"/>
      <c r="JCQ42" s="921"/>
      <c r="JCR42" s="921"/>
      <c r="JCS42" s="921"/>
      <c r="JCT42" s="921"/>
      <c r="JCU42" s="921"/>
      <c r="JCV42" s="921"/>
      <c r="JCW42" s="921"/>
      <c r="JCX42" s="921"/>
      <c r="JCY42" s="921"/>
      <c r="JCZ42" s="921"/>
      <c r="JDA42" s="921"/>
      <c r="JDB42" s="921"/>
      <c r="JDC42" s="921"/>
      <c r="JDD42" s="921"/>
      <c r="JDE42" s="921"/>
      <c r="JDF42" s="921"/>
      <c r="JDG42" s="921"/>
      <c r="JDH42" s="921"/>
      <c r="JDI42" s="921"/>
      <c r="JDJ42" s="921"/>
      <c r="JDK42" s="921"/>
      <c r="JDL42" s="921"/>
      <c r="JDM42" s="921"/>
      <c r="JDN42" s="921"/>
      <c r="JDO42" s="921"/>
      <c r="JDP42" s="921"/>
      <c r="JDQ42" s="921"/>
      <c r="JDR42" s="921"/>
      <c r="JDS42" s="921"/>
      <c r="JDT42" s="921"/>
      <c r="JDU42" s="921"/>
      <c r="JDV42" s="921"/>
      <c r="JDW42" s="921"/>
      <c r="JDX42" s="921"/>
      <c r="JDY42" s="921"/>
      <c r="JDZ42" s="921"/>
      <c r="JEA42" s="921"/>
      <c r="JEB42" s="921"/>
      <c r="JEC42" s="921"/>
      <c r="JED42" s="921"/>
      <c r="JEE42" s="921"/>
      <c r="JEF42" s="921"/>
      <c r="JEG42" s="921"/>
      <c r="JEH42" s="921"/>
      <c r="JEI42" s="921"/>
      <c r="JEJ42" s="921"/>
      <c r="JEK42" s="921"/>
      <c r="JEL42" s="921"/>
      <c r="JEM42" s="921"/>
      <c r="JEN42" s="921"/>
      <c r="JEO42" s="921"/>
      <c r="JEP42" s="921"/>
      <c r="JEQ42" s="921"/>
      <c r="JER42" s="921"/>
      <c r="JES42" s="921"/>
      <c r="JET42" s="921"/>
      <c r="JEU42" s="921"/>
      <c r="JEV42" s="921"/>
      <c r="JEW42" s="921"/>
      <c r="JEX42" s="921"/>
      <c r="JEY42" s="921"/>
      <c r="JEZ42" s="921"/>
      <c r="JFA42" s="921"/>
      <c r="JFB42" s="921"/>
      <c r="JFC42" s="921"/>
      <c r="JFD42" s="921"/>
      <c r="JFE42" s="921"/>
      <c r="JFF42" s="921"/>
      <c r="JFG42" s="921"/>
      <c r="JFH42" s="921"/>
      <c r="JFI42" s="921"/>
      <c r="JFJ42" s="921"/>
      <c r="JFK42" s="921"/>
      <c r="JFL42" s="921"/>
      <c r="JFM42" s="921"/>
      <c r="JFN42" s="921"/>
      <c r="JFO42" s="921"/>
      <c r="JFP42" s="921"/>
      <c r="JFQ42" s="921"/>
      <c r="JFR42" s="921"/>
      <c r="JFS42" s="921"/>
      <c r="JFT42" s="921"/>
      <c r="JFU42" s="921"/>
      <c r="JFV42" s="921"/>
      <c r="JFW42" s="921"/>
      <c r="JFX42" s="921"/>
      <c r="JFY42" s="921"/>
      <c r="JFZ42" s="921"/>
      <c r="JGA42" s="921"/>
      <c r="JGB42" s="921"/>
      <c r="JGC42" s="921"/>
      <c r="JGD42" s="921"/>
      <c r="JGE42" s="921"/>
      <c r="JGF42" s="921"/>
      <c r="JGG42" s="921"/>
      <c r="JGH42" s="921"/>
      <c r="JGI42" s="921"/>
      <c r="JGJ42" s="921"/>
      <c r="JGK42" s="921"/>
      <c r="JGL42" s="921"/>
      <c r="JGM42" s="921"/>
      <c r="JGN42" s="921"/>
      <c r="JGO42" s="921"/>
      <c r="JGP42" s="921"/>
      <c r="JGQ42" s="921"/>
      <c r="JGR42" s="921"/>
      <c r="JGS42" s="921"/>
      <c r="JGT42" s="921"/>
      <c r="JGU42" s="921"/>
      <c r="JGV42" s="921"/>
      <c r="JGW42" s="921"/>
      <c r="JGX42" s="921"/>
      <c r="JGY42" s="921"/>
      <c r="JGZ42" s="921"/>
      <c r="JHA42" s="921"/>
      <c r="JHB42" s="921"/>
      <c r="JHC42" s="921"/>
      <c r="JHD42" s="921"/>
      <c r="JHE42" s="921"/>
      <c r="JHF42" s="921"/>
      <c r="JHG42" s="921"/>
      <c r="JHH42" s="921"/>
      <c r="JHI42" s="921"/>
      <c r="JHJ42" s="921"/>
      <c r="JHK42" s="921"/>
      <c r="JHL42" s="921"/>
      <c r="JHM42" s="921"/>
      <c r="JHN42" s="921"/>
      <c r="JHO42" s="921"/>
      <c r="JHP42" s="921"/>
      <c r="JHQ42" s="921"/>
      <c r="JHR42" s="921"/>
      <c r="JHS42" s="921"/>
      <c r="JHT42" s="921"/>
      <c r="JHU42" s="921"/>
      <c r="JHV42" s="921"/>
      <c r="JHW42" s="921"/>
      <c r="JHX42" s="921"/>
      <c r="JHY42" s="921"/>
      <c r="JHZ42" s="921"/>
      <c r="JIA42" s="921"/>
      <c r="JIB42" s="921"/>
      <c r="JIC42" s="921"/>
      <c r="JID42" s="921"/>
      <c r="JIE42" s="921"/>
      <c r="JIF42" s="921"/>
      <c r="JIG42" s="921"/>
      <c r="JIH42" s="921"/>
      <c r="JII42" s="921"/>
      <c r="JIJ42" s="921"/>
      <c r="JIK42" s="921"/>
      <c r="JIL42" s="921"/>
      <c r="JIM42" s="921"/>
      <c r="JIN42" s="921"/>
      <c r="JIO42" s="921"/>
      <c r="JIP42" s="921"/>
      <c r="JIQ42" s="921"/>
      <c r="JIR42" s="921"/>
      <c r="JIS42" s="921"/>
      <c r="JIT42" s="921"/>
      <c r="JIU42" s="921"/>
      <c r="JIV42" s="921"/>
      <c r="JIW42" s="921"/>
      <c r="JIX42" s="921"/>
      <c r="JIY42" s="921"/>
      <c r="JIZ42" s="921"/>
      <c r="JJA42" s="921"/>
      <c r="JJB42" s="921"/>
      <c r="JJC42" s="921"/>
      <c r="JJD42" s="921"/>
      <c r="JJE42" s="921"/>
      <c r="JJF42" s="921"/>
      <c r="JJG42" s="921"/>
      <c r="JJH42" s="921"/>
      <c r="JJI42" s="921"/>
      <c r="JJJ42" s="921"/>
      <c r="JJK42" s="921"/>
      <c r="JJL42" s="921"/>
      <c r="JJM42" s="921"/>
      <c r="JJN42" s="921"/>
      <c r="JJO42" s="921"/>
      <c r="JJP42" s="921"/>
      <c r="JJQ42" s="921"/>
      <c r="JJR42" s="921"/>
      <c r="JJS42" s="921"/>
      <c r="JJT42" s="921"/>
      <c r="JJU42" s="921"/>
      <c r="JJV42" s="921"/>
      <c r="JJW42" s="921"/>
      <c r="JJX42" s="921"/>
      <c r="JJY42" s="921"/>
      <c r="JJZ42" s="921"/>
      <c r="JKA42" s="921"/>
      <c r="JKB42" s="921"/>
      <c r="JKC42" s="921"/>
      <c r="JKD42" s="921"/>
      <c r="JKE42" s="921"/>
      <c r="JKF42" s="921"/>
      <c r="JKG42" s="921"/>
      <c r="JKH42" s="921"/>
      <c r="JKI42" s="921"/>
      <c r="JKJ42" s="921"/>
      <c r="JKK42" s="921"/>
      <c r="JKL42" s="921"/>
      <c r="JKM42" s="921"/>
      <c r="JKN42" s="921"/>
      <c r="JKO42" s="921"/>
      <c r="JKP42" s="921"/>
      <c r="JKQ42" s="921"/>
      <c r="JKR42" s="921"/>
      <c r="JKS42" s="921"/>
      <c r="JKT42" s="921"/>
      <c r="JKU42" s="921"/>
      <c r="JKV42" s="921"/>
      <c r="JKW42" s="921"/>
      <c r="JKX42" s="921"/>
      <c r="JKY42" s="921"/>
      <c r="JKZ42" s="921"/>
      <c r="JLA42" s="921"/>
      <c r="JLB42" s="921"/>
      <c r="JLC42" s="921"/>
      <c r="JLD42" s="921"/>
      <c r="JLE42" s="921"/>
      <c r="JLF42" s="921"/>
      <c r="JLG42" s="921"/>
      <c r="JLH42" s="921"/>
      <c r="JLI42" s="921"/>
      <c r="JLJ42" s="921"/>
      <c r="JLK42" s="921"/>
      <c r="JLL42" s="921"/>
      <c r="JLM42" s="921"/>
      <c r="JLN42" s="921"/>
      <c r="JLO42" s="921"/>
      <c r="JLP42" s="921"/>
      <c r="JLQ42" s="921"/>
      <c r="JLR42" s="921"/>
      <c r="JLS42" s="921"/>
      <c r="JLT42" s="921"/>
      <c r="JLU42" s="921"/>
      <c r="JLV42" s="921"/>
      <c r="JLW42" s="921"/>
      <c r="JLX42" s="921"/>
      <c r="JLY42" s="921"/>
      <c r="JLZ42" s="921"/>
      <c r="JMA42" s="921"/>
      <c r="JMB42" s="921"/>
      <c r="JMC42" s="921"/>
      <c r="JMD42" s="921"/>
      <c r="JME42" s="921"/>
      <c r="JMF42" s="921"/>
      <c r="JMG42" s="921"/>
      <c r="JMH42" s="921"/>
      <c r="JMI42" s="921"/>
      <c r="JMJ42" s="921"/>
      <c r="JMK42" s="921"/>
      <c r="JML42" s="921"/>
      <c r="JMM42" s="921"/>
      <c r="JMN42" s="921"/>
      <c r="JMO42" s="921"/>
      <c r="JMP42" s="921"/>
      <c r="JMQ42" s="921"/>
      <c r="JMR42" s="921"/>
      <c r="JMS42" s="921"/>
      <c r="JMT42" s="921"/>
      <c r="JMU42" s="921"/>
      <c r="JMV42" s="921"/>
      <c r="JMW42" s="921"/>
      <c r="JMX42" s="921"/>
      <c r="JMY42" s="921"/>
      <c r="JMZ42" s="921"/>
      <c r="JNA42" s="921"/>
      <c r="JNB42" s="921"/>
      <c r="JNC42" s="921"/>
      <c r="JND42" s="921"/>
      <c r="JNE42" s="921"/>
      <c r="JNF42" s="921"/>
      <c r="JNG42" s="921"/>
      <c r="JNH42" s="921"/>
      <c r="JNI42" s="921"/>
      <c r="JNJ42" s="921"/>
      <c r="JNK42" s="921"/>
      <c r="JNL42" s="921"/>
      <c r="JNM42" s="921"/>
      <c r="JNN42" s="921"/>
      <c r="JNO42" s="921"/>
      <c r="JNP42" s="921"/>
      <c r="JNQ42" s="921"/>
      <c r="JNR42" s="921"/>
      <c r="JNS42" s="921"/>
      <c r="JNT42" s="921"/>
      <c r="JNU42" s="921"/>
      <c r="JNV42" s="921"/>
      <c r="JNW42" s="921"/>
      <c r="JNX42" s="921"/>
      <c r="JNY42" s="921"/>
      <c r="JNZ42" s="921"/>
      <c r="JOA42" s="921"/>
      <c r="JOB42" s="921"/>
      <c r="JOC42" s="921"/>
      <c r="JOD42" s="921"/>
      <c r="JOE42" s="921"/>
      <c r="JOF42" s="921"/>
      <c r="JOG42" s="921"/>
      <c r="JOH42" s="921"/>
      <c r="JOI42" s="921"/>
      <c r="JOJ42" s="921"/>
      <c r="JOK42" s="921"/>
      <c r="JOL42" s="921"/>
      <c r="JOM42" s="921"/>
      <c r="JON42" s="921"/>
      <c r="JOO42" s="921"/>
      <c r="JOP42" s="921"/>
      <c r="JOQ42" s="921"/>
      <c r="JOR42" s="921"/>
      <c r="JOS42" s="921"/>
      <c r="JOT42" s="921"/>
      <c r="JOU42" s="921"/>
      <c r="JOV42" s="921"/>
      <c r="JOW42" s="921"/>
      <c r="JOX42" s="921"/>
      <c r="JOY42" s="921"/>
      <c r="JOZ42" s="921"/>
      <c r="JPA42" s="921"/>
      <c r="JPB42" s="921"/>
      <c r="JPC42" s="921"/>
      <c r="JPD42" s="921"/>
      <c r="JPE42" s="921"/>
      <c r="JPF42" s="921"/>
      <c r="JPG42" s="921"/>
      <c r="JPH42" s="921"/>
      <c r="JPI42" s="921"/>
      <c r="JPJ42" s="921"/>
      <c r="JPK42" s="921"/>
      <c r="JPL42" s="921"/>
      <c r="JPM42" s="921"/>
      <c r="JPN42" s="921"/>
      <c r="JPO42" s="921"/>
      <c r="JPP42" s="921"/>
      <c r="JPQ42" s="921"/>
      <c r="JPR42" s="921"/>
      <c r="JPS42" s="921"/>
      <c r="JPT42" s="921"/>
      <c r="JPU42" s="921"/>
      <c r="JPV42" s="921"/>
      <c r="JPW42" s="921"/>
      <c r="JPX42" s="921"/>
      <c r="JPY42" s="921"/>
      <c r="JPZ42" s="921"/>
      <c r="JQA42" s="921"/>
      <c r="JQB42" s="921"/>
      <c r="JQC42" s="921"/>
      <c r="JQD42" s="921"/>
      <c r="JQE42" s="921"/>
      <c r="JQF42" s="921"/>
      <c r="JQG42" s="921"/>
      <c r="JQH42" s="921"/>
      <c r="JQI42" s="921"/>
      <c r="JQJ42" s="921"/>
      <c r="JQK42" s="921"/>
      <c r="JQL42" s="921"/>
      <c r="JQM42" s="921"/>
      <c r="JQN42" s="921"/>
      <c r="JQO42" s="921"/>
      <c r="JQP42" s="921"/>
      <c r="JQQ42" s="921"/>
      <c r="JQR42" s="921"/>
      <c r="JQS42" s="921"/>
      <c r="JQT42" s="921"/>
      <c r="JQU42" s="921"/>
      <c r="JQV42" s="921"/>
      <c r="JQW42" s="921"/>
      <c r="JQX42" s="921"/>
      <c r="JQY42" s="921"/>
      <c r="JQZ42" s="921"/>
      <c r="JRA42" s="921"/>
      <c r="JRB42" s="921"/>
      <c r="JRC42" s="921"/>
      <c r="JRD42" s="921"/>
      <c r="JRE42" s="921"/>
      <c r="JRF42" s="921"/>
      <c r="JRG42" s="921"/>
      <c r="JRH42" s="921"/>
      <c r="JRI42" s="921"/>
      <c r="JRJ42" s="921"/>
      <c r="JRK42" s="921"/>
      <c r="JRL42" s="921"/>
      <c r="JRM42" s="921"/>
      <c r="JRN42" s="921"/>
      <c r="JRO42" s="921"/>
      <c r="JRP42" s="921"/>
      <c r="JRQ42" s="921"/>
      <c r="JRR42" s="921"/>
      <c r="JRS42" s="921"/>
      <c r="JRT42" s="921"/>
      <c r="JRU42" s="921"/>
      <c r="JRV42" s="921"/>
      <c r="JRW42" s="921"/>
      <c r="JRX42" s="921"/>
      <c r="JRY42" s="921"/>
      <c r="JRZ42" s="921"/>
      <c r="JSA42" s="921"/>
      <c r="JSB42" s="921"/>
      <c r="JSC42" s="921"/>
      <c r="JSD42" s="921"/>
      <c r="JSE42" s="921"/>
      <c r="JSF42" s="921"/>
      <c r="JSG42" s="921"/>
      <c r="JSH42" s="921"/>
      <c r="JSI42" s="921"/>
      <c r="JSJ42" s="921"/>
      <c r="JSK42" s="921"/>
      <c r="JSL42" s="921"/>
      <c r="JSM42" s="921"/>
      <c r="JSN42" s="921"/>
      <c r="JSO42" s="921"/>
      <c r="JSP42" s="921"/>
      <c r="JSQ42" s="921"/>
      <c r="JSR42" s="921"/>
      <c r="JSS42" s="921"/>
      <c r="JST42" s="921"/>
      <c r="JSU42" s="921"/>
      <c r="JSV42" s="921"/>
      <c r="JSW42" s="921"/>
      <c r="JSX42" s="921"/>
      <c r="JSY42" s="921"/>
      <c r="JSZ42" s="921"/>
      <c r="JTA42" s="921"/>
      <c r="JTB42" s="921"/>
      <c r="JTC42" s="921"/>
      <c r="JTD42" s="921"/>
      <c r="JTE42" s="921"/>
      <c r="JTF42" s="921"/>
      <c r="JTG42" s="921"/>
      <c r="JTH42" s="921"/>
      <c r="JTI42" s="921"/>
      <c r="JTJ42" s="921"/>
      <c r="JTK42" s="921"/>
      <c r="JTL42" s="921"/>
      <c r="JTM42" s="921"/>
      <c r="JTN42" s="921"/>
      <c r="JTO42" s="921"/>
      <c r="JTP42" s="921"/>
      <c r="JTQ42" s="921"/>
      <c r="JTR42" s="921"/>
      <c r="JTS42" s="921"/>
      <c r="JTT42" s="921"/>
      <c r="JTU42" s="921"/>
      <c r="JTV42" s="921"/>
      <c r="JTW42" s="921"/>
      <c r="JTX42" s="921"/>
      <c r="JTY42" s="921"/>
      <c r="JTZ42" s="921"/>
      <c r="JUA42" s="921"/>
      <c r="JUB42" s="921"/>
      <c r="JUC42" s="921"/>
      <c r="JUD42" s="921"/>
      <c r="JUE42" s="921"/>
      <c r="JUF42" s="921"/>
      <c r="JUG42" s="921"/>
      <c r="JUH42" s="921"/>
      <c r="JUI42" s="921"/>
      <c r="JUJ42" s="921"/>
      <c r="JUK42" s="921"/>
      <c r="JUL42" s="921"/>
      <c r="JUM42" s="921"/>
      <c r="JUN42" s="921"/>
      <c r="JUO42" s="921"/>
      <c r="JUP42" s="921"/>
      <c r="JUQ42" s="921"/>
      <c r="JUR42" s="921"/>
      <c r="JUS42" s="921"/>
      <c r="JUT42" s="921"/>
      <c r="JUU42" s="921"/>
      <c r="JUV42" s="921"/>
      <c r="JUW42" s="921"/>
      <c r="JUX42" s="921"/>
      <c r="JUY42" s="921"/>
      <c r="JUZ42" s="921"/>
      <c r="JVA42" s="921"/>
      <c r="JVB42" s="921"/>
      <c r="JVC42" s="921"/>
      <c r="JVD42" s="921"/>
      <c r="JVE42" s="921"/>
      <c r="JVF42" s="921"/>
      <c r="JVG42" s="921"/>
      <c r="JVH42" s="921"/>
      <c r="JVI42" s="921"/>
      <c r="JVJ42" s="921"/>
      <c r="JVK42" s="921"/>
      <c r="JVL42" s="921"/>
      <c r="JVM42" s="921"/>
      <c r="JVN42" s="921"/>
      <c r="JVO42" s="921"/>
      <c r="JVP42" s="921"/>
      <c r="JVQ42" s="921"/>
      <c r="JVR42" s="921"/>
      <c r="JVS42" s="921"/>
      <c r="JVT42" s="921"/>
      <c r="JVU42" s="921"/>
      <c r="JVV42" s="921"/>
      <c r="JVW42" s="921"/>
      <c r="JVX42" s="921"/>
      <c r="JVY42" s="921"/>
      <c r="JVZ42" s="921"/>
      <c r="JWA42" s="921"/>
      <c r="JWB42" s="921"/>
      <c r="JWC42" s="921"/>
      <c r="JWD42" s="921"/>
      <c r="JWE42" s="921"/>
      <c r="JWF42" s="921"/>
      <c r="JWG42" s="921"/>
      <c r="JWH42" s="921"/>
      <c r="JWI42" s="921"/>
      <c r="JWJ42" s="921"/>
      <c r="JWK42" s="921"/>
      <c r="JWL42" s="921"/>
      <c r="JWM42" s="921"/>
      <c r="JWN42" s="921"/>
      <c r="JWO42" s="921"/>
      <c r="JWP42" s="921"/>
      <c r="JWQ42" s="921"/>
      <c r="JWR42" s="921"/>
      <c r="JWS42" s="921"/>
      <c r="JWT42" s="921"/>
      <c r="JWU42" s="921"/>
      <c r="JWV42" s="921"/>
      <c r="JWW42" s="921"/>
      <c r="JWX42" s="921"/>
      <c r="JWY42" s="921"/>
      <c r="JWZ42" s="921"/>
      <c r="JXA42" s="921"/>
      <c r="JXB42" s="921"/>
      <c r="JXC42" s="921"/>
      <c r="JXD42" s="921"/>
      <c r="JXE42" s="921"/>
      <c r="JXF42" s="921"/>
      <c r="JXG42" s="921"/>
      <c r="JXH42" s="921"/>
      <c r="JXI42" s="921"/>
      <c r="JXJ42" s="921"/>
      <c r="JXK42" s="921"/>
      <c r="JXL42" s="921"/>
      <c r="JXM42" s="921"/>
      <c r="JXN42" s="921"/>
      <c r="JXO42" s="921"/>
      <c r="JXP42" s="921"/>
      <c r="JXQ42" s="921"/>
      <c r="JXR42" s="921"/>
      <c r="JXS42" s="921"/>
      <c r="JXT42" s="921"/>
      <c r="JXU42" s="921"/>
      <c r="JXV42" s="921"/>
      <c r="JXW42" s="921"/>
      <c r="JXX42" s="921"/>
      <c r="JXY42" s="921"/>
      <c r="JXZ42" s="921"/>
      <c r="JYA42" s="921"/>
      <c r="JYB42" s="921"/>
      <c r="JYC42" s="921"/>
      <c r="JYD42" s="921"/>
      <c r="JYE42" s="921"/>
      <c r="JYF42" s="921"/>
      <c r="JYG42" s="921"/>
      <c r="JYH42" s="921"/>
      <c r="JYI42" s="921"/>
      <c r="JYJ42" s="921"/>
      <c r="JYK42" s="921"/>
      <c r="JYL42" s="921"/>
      <c r="JYM42" s="921"/>
      <c r="JYN42" s="921"/>
      <c r="JYO42" s="921"/>
      <c r="JYP42" s="921"/>
      <c r="JYQ42" s="921"/>
      <c r="JYR42" s="921"/>
      <c r="JYS42" s="921"/>
      <c r="JYT42" s="921"/>
      <c r="JYU42" s="921"/>
      <c r="JYV42" s="921"/>
      <c r="JYW42" s="921"/>
      <c r="JYX42" s="921"/>
      <c r="JYY42" s="921"/>
      <c r="JYZ42" s="921"/>
      <c r="JZA42" s="921"/>
      <c r="JZB42" s="921"/>
      <c r="JZC42" s="921"/>
      <c r="JZD42" s="921"/>
      <c r="JZE42" s="921"/>
      <c r="JZF42" s="921"/>
      <c r="JZG42" s="921"/>
      <c r="JZH42" s="921"/>
      <c r="JZI42" s="921"/>
      <c r="JZJ42" s="921"/>
      <c r="JZK42" s="921"/>
      <c r="JZL42" s="921"/>
      <c r="JZM42" s="921"/>
      <c r="JZN42" s="921"/>
      <c r="JZO42" s="921"/>
      <c r="JZP42" s="921"/>
      <c r="JZQ42" s="921"/>
      <c r="JZR42" s="921"/>
      <c r="JZS42" s="921"/>
      <c r="JZT42" s="921"/>
      <c r="JZU42" s="921"/>
      <c r="JZV42" s="921"/>
      <c r="JZW42" s="921"/>
      <c r="JZX42" s="921"/>
      <c r="JZY42" s="921"/>
      <c r="JZZ42" s="921"/>
      <c r="KAA42" s="921"/>
      <c r="KAB42" s="921"/>
      <c r="KAC42" s="921"/>
      <c r="KAD42" s="921"/>
      <c r="KAE42" s="921"/>
      <c r="KAF42" s="921"/>
      <c r="KAG42" s="921"/>
      <c r="KAH42" s="921"/>
      <c r="KAI42" s="921"/>
      <c r="KAJ42" s="921"/>
      <c r="KAK42" s="921"/>
      <c r="KAL42" s="921"/>
      <c r="KAM42" s="921"/>
      <c r="KAN42" s="921"/>
      <c r="KAO42" s="921"/>
      <c r="KAP42" s="921"/>
      <c r="KAQ42" s="921"/>
      <c r="KAR42" s="921"/>
      <c r="KAS42" s="921"/>
      <c r="KAT42" s="921"/>
      <c r="KAU42" s="921"/>
      <c r="KAV42" s="921"/>
      <c r="KAW42" s="921"/>
      <c r="KAX42" s="921"/>
      <c r="KAY42" s="921"/>
      <c r="KAZ42" s="921"/>
      <c r="KBA42" s="921"/>
      <c r="KBB42" s="921"/>
      <c r="KBC42" s="921"/>
      <c r="KBD42" s="921"/>
      <c r="KBE42" s="921"/>
      <c r="KBF42" s="921"/>
      <c r="KBG42" s="921"/>
      <c r="KBH42" s="921"/>
      <c r="KBI42" s="921"/>
      <c r="KBJ42" s="921"/>
      <c r="KBK42" s="921"/>
      <c r="KBL42" s="921"/>
      <c r="KBM42" s="921"/>
      <c r="KBN42" s="921"/>
      <c r="KBO42" s="921"/>
      <c r="KBP42" s="921"/>
      <c r="KBQ42" s="921"/>
      <c r="KBR42" s="921"/>
      <c r="KBS42" s="921"/>
      <c r="KBT42" s="921"/>
      <c r="KBU42" s="921"/>
      <c r="KBV42" s="921"/>
      <c r="KBW42" s="921"/>
      <c r="KBX42" s="921"/>
      <c r="KBY42" s="921"/>
      <c r="KBZ42" s="921"/>
      <c r="KCA42" s="921"/>
      <c r="KCB42" s="921"/>
      <c r="KCC42" s="921"/>
      <c r="KCD42" s="921"/>
      <c r="KCE42" s="921"/>
      <c r="KCF42" s="921"/>
      <c r="KCG42" s="921"/>
      <c r="KCH42" s="921"/>
      <c r="KCI42" s="921"/>
      <c r="KCJ42" s="921"/>
      <c r="KCK42" s="921"/>
      <c r="KCL42" s="921"/>
      <c r="KCM42" s="921"/>
      <c r="KCN42" s="921"/>
      <c r="KCO42" s="921"/>
      <c r="KCP42" s="921"/>
      <c r="KCQ42" s="921"/>
      <c r="KCR42" s="921"/>
      <c r="KCS42" s="921"/>
      <c r="KCT42" s="921"/>
      <c r="KCU42" s="921"/>
      <c r="KCV42" s="921"/>
      <c r="KCW42" s="921"/>
      <c r="KCX42" s="921"/>
      <c r="KCY42" s="921"/>
      <c r="KCZ42" s="921"/>
      <c r="KDA42" s="921"/>
      <c r="KDB42" s="921"/>
      <c r="KDC42" s="921"/>
      <c r="KDD42" s="921"/>
      <c r="KDE42" s="921"/>
      <c r="KDF42" s="921"/>
      <c r="KDG42" s="921"/>
      <c r="KDH42" s="921"/>
      <c r="KDI42" s="921"/>
      <c r="KDJ42" s="921"/>
      <c r="KDK42" s="921"/>
      <c r="KDL42" s="921"/>
      <c r="KDM42" s="921"/>
      <c r="KDN42" s="921"/>
      <c r="KDO42" s="921"/>
      <c r="KDP42" s="921"/>
      <c r="KDQ42" s="921"/>
      <c r="KDR42" s="921"/>
      <c r="KDS42" s="921"/>
      <c r="KDT42" s="921"/>
      <c r="KDU42" s="921"/>
      <c r="KDV42" s="921"/>
      <c r="KDW42" s="921"/>
      <c r="KDX42" s="921"/>
      <c r="KDY42" s="921"/>
      <c r="KDZ42" s="921"/>
      <c r="KEA42" s="921"/>
      <c r="KEB42" s="921"/>
      <c r="KEC42" s="921"/>
      <c r="KED42" s="921"/>
      <c r="KEE42" s="921"/>
      <c r="KEF42" s="921"/>
      <c r="KEG42" s="921"/>
      <c r="KEH42" s="921"/>
      <c r="KEI42" s="921"/>
      <c r="KEJ42" s="921"/>
      <c r="KEK42" s="921"/>
      <c r="KEL42" s="921"/>
      <c r="KEM42" s="921"/>
      <c r="KEN42" s="921"/>
      <c r="KEO42" s="921"/>
      <c r="KEP42" s="921"/>
      <c r="KEQ42" s="921"/>
      <c r="KER42" s="921"/>
      <c r="KES42" s="921"/>
      <c r="KET42" s="921"/>
      <c r="KEU42" s="921"/>
      <c r="KEV42" s="921"/>
      <c r="KEW42" s="921"/>
      <c r="KEX42" s="921"/>
      <c r="KEY42" s="921"/>
      <c r="KEZ42" s="921"/>
      <c r="KFA42" s="921"/>
      <c r="KFB42" s="921"/>
      <c r="KFC42" s="921"/>
      <c r="KFD42" s="921"/>
      <c r="KFE42" s="921"/>
      <c r="KFF42" s="921"/>
      <c r="KFG42" s="921"/>
      <c r="KFH42" s="921"/>
      <c r="KFI42" s="921"/>
      <c r="KFJ42" s="921"/>
      <c r="KFK42" s="921"/>
      <c r="KFL42" s="921"/>
      <c r="KFM42" s="921"/>
      <c r="KFN42" s="921"/>
      <c r="KFO42" s="921"/>
      <c r="KFP42" s="921"/>
      <c r="KFQ42" s="921"/>
      <c r="KFR42" s="921"/>
      <c r="KFS42" s="921"/>
      <c r="KFT42" s="921"/>
      <c r="KFU42" s="921"/>
      <c r="KFV42" s="921"/>
      <c r="KFW42" s="921"/>
      <c r="KFX42" s="921"/>
      <c r="KFY42" s="921"/>
      <c r="KFZ42" s="921"/>
      <c r="KGA42" s="921"/>
      <c r="KGB42" s="921"/>
      <c r="KGC42" s="921"/>
      <c r="KGD42" s="921"/>
      <c r="KGE42" s="921"/>
      <c r="KGF42" s="921"/>
      <c r="KGG42" s="921"/>
      <c r="KGH42" s="921"/>
      <c r="KGI42" s="921"/>
      <c r="KGJ42" s="921"/>
      <c r="KGK42" s="921"/>
      <c r="KGL42" s="921"/>
      <c r="KGM42" s="921"/>
      <c r="KGN42" s="921"/>
      <c r="KGO42" s="921"/>
      <c r="KGP42" s="921"/>
      <c r="KGQ42" s="921"/>
      <c r="KGR42" s="921"/>
      <c r="KGS42" s="921"/>
      <c r="KGT42" s="921"/>
      <c r="KGU42" s="921"/>
      <c r="KGV42" s="921"/>
      <c r="KGW42" s="921"/>
      <c r="KGX42" s="921"/>
      <c r="KGY42" s="921"/>
      <c r="KGZ42" s="921"/>
      <c r="KHA42" s="921"/>
      <c r="KHB42" s="921"/>
      <c r="KHC42" s="921"/>
      <c r="KHD42" s="921"/>
      <c r="KHE42" s="921"/>
      <c r="KHF42" s="921"/>
      <c r="KHG42" s="921"/>
      <c r="KHH42" s="921"/>
      <c r="KHI42" s="921"/>
      <c r="KHJ42" s="921"/>
      <c r="KHK42" s="921"/>
      <c r="KHL42" s="921"/>
      <c r="KHM42" s="921"/>
      <c r="KHN42" s="921"/>
      <c r="KHO42" s="921"/>
      <c r="KHP42" s="921"/>
      <c r="KHQ42" s="921"/>
      <c r="KHR42" s="921"/>
      <c r="KHS42" s="921"/>
      <c r="KHT42" s="921"/>
      <c r="KHU42" s="921"/>
      <c r="KHV42" s="921"/>
      <c r="KHW42" s="921"/>
      <c r="KHX42" s="921"/>
      <c r="KHY42" s="921"/>
      <c r="KHZ42" s="921"/>
      <c r="KIA42" s="921"/>
      <c r="KIB42" s="921"/>
      <c r="KIC42" s="921"/>
      <c r="KID42" s="921"/>
      <c r="KIE42" s="921"/>
      <c r="KIF42" s="921"/>
      <c r="KIG42" s="921"/>
      <c r="KIH42" s="921"/>
      <c r="KII42" s="921"/>
      <c r="KIJ42" s="921"/>
      <c r="KIK42" s="921"/>
      <c r="KIL42" s="921"/>
      <c r="KIM42" s="921"/>
      <c r="KIN42" s="921"/>
      <c r="KIO42" s="921"/>
      <c r="KIP42" s="921"/>
      <c r="KIQ42" s="921"/>
      <c r="KIR42" s="921"/>
      <c r="KIS42" s="921"/>
      <c r="KIT42" s="921"/>
      <c r="KIU42" s="921"/>
      <c r="KIV42" s="921"/>
      <c r="KIW42" s="921"/>
      <c r="KIX42" s="921"/>
      <c r="KIY42" s="921"/>
      <c r="KIZ42" s="921"/>
      <c r="KJA42" s="921"/>
      <c r="KJB42" s="921"/>
      <c r="KJC42" s="921"/>
      <c r="KJD42" s="921"/>
      <c r="KJE42" s="921"/>
      <c r="KJF42" s="921"/>
      <c r="KJG42" s="921"/>
      <c r="KJH42" s="921"/>
      <c r="KJI42" s="921"/>
      <c r="KJJ42" s="921"/>
      <c r="KJK42" s="921"/>
      <c r="KJL42" s="921"/>
      <c r="KJM42" s="921"/>
      <c r="KJN42" s="921"/>
      <c r="KJO42" s="921"/>
      <c r="KJP42" s="921"/>
      <c r="KJQ42" s="921"/>
      <c r="KJR42" s="921"/>
      <c r="KJS42" s="921"/>
      <c r="KJT42" s="921"/>
      <c r="KJU42" s="921"/>
      <c r="KJV42" s="921"/>
      <c r="KJW42" s="921"/>
      <c r="KJX42" s="921"/>
      <c r="KJY42" s="921"/>
      <c r="KJZ42" s="921"/>
      <c r="KKA42" s="921"/>
      <c r="KKB42" s="921"/>
      <c r="KKC42" s="921"/>
      <c r="KKD42" s="921"/>
      <c r="KKE42" s="921"/>
      <c r="KKF42" s="921"/>
      <c r="KKG42" s="921"/>
      <c r="KKH42" s="921"/>
      <c r="KKI42" s="921"/>
      <c r="KKJ42" s="921"/>
      <c r="KKK42" s="921"/>
      <c r="KKL42" s="921"/>
      <c r="KKM42" s="921"/>
      <c r="KKN42" s="921"/>
      <c r="KKO42" s="921"/>
      <c r="KKP42" s="921"/>
      <c r="KKQ42" s="921"/>
      <c r="KKR42" s="921"/>
      <c r="KKS42" s="921"/>
      <c r="KKT42" s="921"/>
      <c r="KKU42" s="921"/>
      <c r="KKV42" s="921"/>
      <c r="KKW42" s="921"/>
      <c r="KKX42" s="921"/>
      <c r="KKY42" s="921"/>
      <c r="KKZ42" s="921"/>
      <c r="KLA42" s="921"/>
      <c r="KLB42" s="921"/>
      <c r="KLC42" s="921"/>
      <c r="KLD42" s="921"/>
      <c r="KLE42" s="921"/>
      <c r="KLF42" s="921"/>
      <c r="KLG42" s="921"/>
      <c r="KLH42" s="921"/>
      <c r="KLI42" s="921"/>
      <c r="KLJ42" s="921"/>
      <c r="KLK42" s="921"/>
      <c r="KLL42" s="921"/>
      <c r="KLM42" s="921"/>
      <c r="KLN42" s="921"/>
      <c r="KLO42" s="921"/>
      <c r="KLP42" s="921"/>
      <c r="KLQ42" s="921"/>
      <c r="KLR42" s="921"/>
      <c r="KLS42" s="921"/>
      <c r="KLT42" s="921"/>
      <c r="KLU42" s="921"/>
      <c r="KLV42" s="921"/>
      <c r="KLW42" s="921"/>
      <c r="KLX42" s="921"/>
      <c r="KLY42" s="921"/>
      <c r="KLZ42" s="921"/>
      <c r="KMA42" s="921"/>
      <c r="KMB42" s="921"/>
      <c r="KMC42" s="921"/>
      <c r="KMD42" s="921"/>
      <c r="KME42" s="921"/>
      <c r="KMF42" s="921"/>
      <c r="KMG42" s="921"/>
      <c r="KMH42" s="921"/>
      <c r="KMI42" s="921"/>
      <c r="KMJ42" s="921"/>
      <c r="KMK42" s="921"/>
      <c r="KML42" s="921"/>
      <c r="KMM42" s="921"/>
      <c r="KMN42" s="921"/>
      <c r="KMO42" s="921"/>
      <c r="KMP42" s="921"/>
      <c r="KMQ42" s="921"/>
      <c r="KMR42" s="921"/>
      <c r="KMS42" s="921"/>
      <c r="KMT42" s="921"/>
      <c r="KMU42" s="921"/>
      <c r="KMV42" s="921"/>
      <c r="KMW42" s="921"/>
      <c r="KMX42" s="921"/>
      <c r="KMY42" s="921"/>
      <c r="KMZ42" s="921"/>
      <c r="KNA42" s="921"/>
      <c r="KNB42" s="921"/>
      <c r="KNC42" s="921"/>
      <c r="KND42" s="921"/>
      <c r="KNE42" s="921"/>
      <c r="KNF42" s="921"/>
      <c r="KNG42" s="921"/>
      <c r="KNH42" s="921"/>
      <c r="KNI42" s="921"/>
      <c r="KNJ42" s="921"/>
      <c r="KNK42" s="921"/>
      <c r="KNL42" s="921"/>
      <c r="KNM42" s="921"/>
      <c r="KNN42" s="921"/>
      <c r="KNO42" s="921"/>
      <c r="KNP42" s="921"/>
      <c r="KNQ42" s="921"/>
      <c r="KNR42" s="921"/>
      <c r="KNS42" s="921"/>
      <c r="KNT42" s="921"/>
      <c r="KNU42" s="921"/>
      <c r="KNV42" s="921"/>
      <c r="KNW42" s="921"/>
      <c r="KNX42" s="921"/>
      <c r="KNY42" s="921"/>
      <c r="KNZ42" s="921"/>
      <c r="KOA42" s="921"/>
      <c r="KOB42" s="921"/>
      <c r="KOC42" s="921"/>
      <c r="KOD42" s="921"/>
      <c r="KOE42" s="921"/>
      <c r="KOF42" s="921"/>
      <c r="KOG42" s="921"/>
      <c r="KOH42" s="921"/>
      <c r="KOI42" s="921"/>
      <c r="KOJ42" s="921"/>
      <c r="KOK42" s="921"/>
      <c r="KOL42" s="921"/>
      <c r="KOM42" s="921"/>
      <c r="KON42" s="921"/>
      <c r="KOO42" s="921"/>
      <c r="KOP42" s="921"/>
      <c r="KOQ42" s="921"/>
      <c r="KOR42" s="921"/>
      <c r="KOS42" s="921"/>
      <c r="KOT42" s="921"/>
      <c r="KOU42" s="921"/>
      <c r="KOV42" s="921"/>
      <c r="KOW42" s="921"/>
      <c r="KOX42" s="921"/>
      <c r="KOY42" s="921"/>
      <c r="KOZ42" s="921"/>
      <c r="KPA42" s="921"/>
      <c r="KPB42" s="921"/>
      <c r="KPC42" s="921"/>
      <c r="KPD42" s="921"/>
      <c r="KPE42" s="921"/>
      <c r="KPF42" s="921"/>
      <c r="KPG42" s="921"/>
      <c r="KPH42" s="921"/>
      <c r="KPI42" s="921"/>
      <c r="KPJ42" s="921"/>
      <c r="KPK42" s="921"/>
      <c r="KPL42" s="921"/>
      <c r="KPM42" s="921"/>
      <c r="KPN42" s="921"/>
      <c r="KPO42" s="921"/>
      <c r="KPP42" s="921"/>
      <c r="KPQ42" s="921"/>
      <c r="KPR42" s="921"/>
      <c r="KPS42" s="921"/>
      <c r="KPT42" s="921"/>
      <c r="KPU42" s="921"/>
      <c r="KPV42" s="921"/>
      <c r="KPW42" s="921"/>
      <c r="KPX42" s="921"/>
      <c r="KPY42" s="921"/>
      <c r="KPZ42" s="921"/>
      <c r="KQA42" s="921"/>
      <c r="KQB42" s="921"/>
      <c r="KQC42" s="921"/>
      <c r="KQD42" s="921"/>
      <c r="KQE42" s="921"/>
      <c r="KQF42" s="921"/>
      <c r="KQG42" s="921"/>
      <c r="KQH42" s="921"/>
      <c r="KQI42" s="921"/>
      <c r="KQJ42" s="921"/>
      <c r="KQK42" s="921"/>
      <c r="KQL42" s="921"/>
      <c r="KQM42" s="921"/>
      <c r="KQN42" s="921"/>
      <c r="KQO42" s="921"/>
      <c r="KQP42" s="921"/>
      <c r="KQQ42" s="921"/>
      <c r="KQR42" s="921"/>
      <c r="KQS42" s="921"/>
      <c r="KQT42" s="921"/>
      <c r="KQU42" s="921"/>
      <c r="KQV42" s="921"/>
      <c r="KQW42" s="921"/>
      <c r="KQX42" s="921"/>
      <c r="KQY42" s="921"/>
      <c r="KQZ42" s="921"/>
      <c r="KRA42" s="921"/>
      <c r="KRB42" s="921"/>
      <c r="KRC42" s="921"/>
      <c r="KRD42" s="921"/>
      <c r="KRE42" s="921"/>
      <c r="KRF42" s="921"/>
      <c r="KRG42" s="921"/>
      <c r="KRH42" s="921"/>
      <c r="KRI42" s="921"/>
      <c r="KRJ42" s="921"/>
      <c r="KRK42" s="921"/>
      <c r="KRL42" s="921"/>
      <c r="KRM42" s="921"/>
      <c r="KRN42" s="921"/>
      <c r="KRO42" s="921"/>
      <c r="KRP42" s="921"/>
      <c r="KRQ42" s="921"/>
      <c r="KRR42" s="921"/>
      <c r="KRS42" s="921"/>
      <c r="KRT42" s="921"/>
      <c r="KRU42" s="921"/>
      <c r="KRV42" s="921"/>
      <c r="KRW42" s="921"/>
      <c r="KRX42" s="921"/>
      <c r="KRY42" s="921"/>
      <c r="KRZ42" s="921"/>
      <c r="KSA42" s="921"/>
      <c r="KSB42" s="921"/>
      <c r="KSC42" s="921"/>
      <c r="KSD42" s="921"/>
      <c r="KSE42" s="921"/>
      <c r="KSF42" s="921"/>
      <c r="KSG42" s="921"/>
      <c r="KSH42" s="921"/>
      <c r="KSI42" s="921"/>
      <c r="KSJ42" s="921"/>
      <c r="KSK42" s="921"/>
      <c r="KSL42" s="921"/>
      <c r="KSM42" s="921"/>
      <c r="KSN42" s="921"/>
      <c r="KSO42" s="921"/>
      <c r="KSP42" s="921"/>
      <c r="KSQ42" s="921"/>
      <c r="KSR42" s="921"/>
      <c r="KSS42" s="921"/>
      <c r="KST42" s="921"/>
      <c r="KSU42" s="921"/>
      <c r="KSV42" s="921"/>
      <c r="KSW42" s="921"/>
      <c r="KSX42" s="921"/>
      <c r="KSY42" s="921"/>
      <c r="KSZ42" s="921"/>
      <c r="KTA42" s="921"/>
      <c r="KTB42" s="921"/>
      <c r="KTC42" s="921"/>
      <c r="KTD42" s="921"/>
      <c r="KTE42" s="921"/>
      <c r="KTF42" s="921"/>
      <c r="KTG42" s="921"/>
      <c r="KTH42" s="921"/>
      <c r="KTI42" s="921"/>
      <c r="KTJ42" s="921"/>
      <c r="KTK42" s="921"/>
      <c r="KTL42" s="921"/>
      <c r="KTM42" s="921"/>
      <c r="KTN42" s="921"/>
      <c r="KTO42" s="921"/>
      <c r="KTP42" s="921"/>
      <c r="KTQ42" s="921"/>
      <c r="KTR42" s="921"/>
      <c r="KTS42" s="921"/>
      <c r="KTT42" s="921"/>
      <c r="KTU42" s="921"/>
      <c r="KTV42" s="921"/>
      <c r="KTW42" s="921"/>
      <c r="KTX42" s="921"/>
      <c r="KTY42" s="921"/>
      <c r="KTZ42" s="921"/>
      <c r="KUA42" s="921"/>
      <c r="KUB42" s="921"/>
      <c r="KUC42" s="921"/>
      <c r="KUD42" s="921"/>
      <c r="KUE42" s="921"/>
      <c r="KUF42" s="921"/>
      <c r="KUG42" s="921"/>
      <c r="KUH42" s="921"/>
      <c r="KUI42" s="921"/>
      <c r="KUJ42" s="921"/>
      <c r="KUK42" s="921"/>
      <c r="KUL42" s="921"/>
      <c r="KUM42" s="921"/>
      <c r="KUN42" s="921"/>
      <c r="KUO42" s="921"/>
      <c r="KUP42" s="921"/>
      <c r="KUQ42" s="921"/>
      <c r="KUR42" s="921"/>
      <c r="KUS42" s="921"/>
      <c r="KUT42" s="921"/>
      <c r="KUU42" s="921"/>
      <c r="KUV42" s="921"/>
      <c r="KUW42" s="921"/>
      <c r="KUX42" s="921"/>
      <c r="KUY42" s="921"/>
      <c r="KUZ42" s="921"/>
      <c r="KVA42" s="921"/>
      <c r="KVB42" s="921"/>
      <c r="KVC42" s="921"/>
      <c r="KVD42" s="921"/>
      <c r="KVE42" s="921"/>
      <c r="KVF42" s="921"/>
      <c r="KVG42" s="921"/>
      <c r="KVH42" s="921"/>
      <c r="KVI42" s="921"/>
      <c r="KVJ42" s="921"/>
      <c r="KVK42" s="921"/>
      <c r="KVL42" s="921"/>
      <c r="KVM42" s="921"/>
      <c r="KVN42" s="921"/>
      <c r="KVO42" s="921"/>
      <c r="KVP42" s="921"/>
      <c r="KVQ42" s="921"/>
      <c r="KVR42" s="921"/>
      <c r="KVS42" s="921"/>
      <c r="KVT42" s="921"/>
      <c r="KVU42" s="921"/>
      <c r="KVV42" s="921"/>
      <c r="KVW42" s="921"/>
      <c r="KVX42" s="921"/>
      <c r="KVY42" s="921"/>
      <c r="KVZ42" s="921"/>
      <c r="KWA42" s="921"/>
      <c r="KWB42" s="921"/>
      <c r="KWC42" s="921"/>
      <c r="KWD42" s="921"/>
      <c r="KWE42" s="921"/>
      <c r="KWF42" s="921"/>
      <c r="KWG42" s="921"/>
      <c r="KWH42" s="921"/>
      <c r="KWI42" s="921"/>
      <c r="KWJ42" s="921"/>
      <c r="KWK42" s="921"/>
      <c r="KWL42" s="921"/>
      <c r="KWM42" s="921"/>
      <c r="KWN42" s="921"/>
      <c r="KWO42" s="921"/>
      <c r="KWP42" s="921"/>
      <c r="KWQ42" s="921"/>
      <c r="KWR42" s="921"/>
      <c r="KWS42" s="921"/>
      <c r="KWT42" s="921"/>
      <c r="KWU42" s="921"/>
      <c r="KWV42" s="921"/>
      <c r="KWW42" s="921"/>
      <c r="KWX42" s="921"/>
      <c r="KWY42" s="921"/>
      <c r="KWZ42" s="921"/>
      <c r="KXA42" s="921"/>
      <c r="KXB42" s="921"/>
      <c r="KXC42" s="921"/>
      <c r="KXD42" s="921"/>
      <c r="KXE42" s="921"/>
      <c r="KXF42" s="921"/>
      <c r="KXG42" s="921"/>
      <c r="KXH42" s="921"/>
      <c r="KXI42" s="921"/>
      <c r="KXJ42" s="921"/>
      <c r="KXK42" s="921"/>
      <c r="KXL42" s="921"/>
      <c r="KXM42" s="921"/>
      <c r="KXN42" s="921"/>
      <c r="KXO42" s="921"/>
      <c r="KXP42" s="921"/>
      <c r="KXQ42" s="921"/>
      <c r="KXR42" s="921"/>
      <c r="KXS42" s="921"/>
      <c r="KXT42" s="921"/>
      <c r="KXU42" s="921"/>
      <c r="KXV42" s="921"/>
      <c r="KXW42" s="921"/>
      <c r="KXX42" s="921"/>
      <c r="KXY42" s="921"/>
      <c r="KXZ42" s="921"/>
      <c r="KYA42" s="921"/>
      <c r="KYB42" s="921"/>
      <c r="KYC42" s="921"/>
      <c r="KYD42" s="921"/>
      <c r="KYE42" s="921"/>
      <c r="KYF42" s="921"/>
      <c r="KYG42" s="921"/>
      <c r="KYH42" s="921"/>
      <c r="KYI42" s="921"/>
      <c r="KYJ42" s="921"/>
      <c r="KYK42" s="921"/>
      <c r="KYL42" s="921"/>
      <c r="KYM42" s="921"/>
      <c r="KYN42" s="921"/>
      <c r="KYO42" s="921"/>
      <c r="KYP42" s="921"/>
      <c r="KYQ42" s="921"/>
      <c r="KYR42" s="921"/>
      <c r="KYS42" s="921"/>
      <c r="KYT42" s="921"/>
      <c r="KYU42" s="921"/>
      <c r="KYV42" s="921"/>
      <c r="KYW42" s="921"/>
      <c r="KYX42" s="921"/>
      <c r="KYY42" s="921"/>
      <c r="KYZ42" s="921"/>
      <c r="KZA42" s="921"/>
      <c r="KZB42" s="921"/>
      <c r="KZC42" s="921"/>
      <c r="KZD42" s="921"/>
      <c r="KZE42" s="921"/>
      <c r="KZF42" s="921"/>
      <c r="KZG42" s="921"/>
      <c r="KZH42" s="921"/>
      <c r="KZI42" s="921"/>
      <c r="KZJ42" s="921"/>
      <c r="KZK42" s="921"/>
      <c r="KZL42" s="921"/>
      <c r="KZM42" s="921"/>
      <c r="KZN42" s="921"/>
      <c r="KZO42" s="921"/>
      <c r="KZP42" s="921"/>
      <c r="KZQ42" s="921"/>
      <c r="KZR42" s="921"/>
      <c r="KZS42" s="921"/>
      <c r="KZT42" s="921"/>
      <c r="KZU42" s="921"/>
      <c r="KZV42" s="921"/>
      <c r="KZW42" s="921"/>
      <c r="KZX42" s="921"/>
      <c r="KZY42" s="921"/>
      <c r="KZZ42" s="921"/>
      <c r="LAA42" s="921"/>
      <c r="LAB42" s="921"/>
      <c r="LAC42" s="921"/>
      <c r="LAD42" s="921"/>
      <c r="LAE42" s="921"/>
      <c r="LAF42" s="921"/>
      <c r="LAG42" s="921"/>
      <c r="LAH42" s="921"/>
      <c r="LAI42" s="921"/>
      <c r="LAJ42" s="921"/>
      <c r="LAK42" s="921"/>
      <c r="LAL42" s="921"/>
      <c r="LAM42" s="921"/>
      <c r="LAN42" s="921"/>
      <c r="LAO42" s="921"/>
      <c r="LAP42" s="921"/>
      <c r="LAQ42" s="921"/>
      <c r="LAR42" s="921"/>
      <c r="LAS42" s="921"/>
      <c r="LAT42" s="921"/>
      <c r="LAU42" s="921"/>
      <c r="LAV42" s="921"/>
      <c r="LAW42" s="921"/>
      <c r="LAX42" s="921"/>
      <c r="LAY42" s="921"/>
      <c r="LAZ42" s="921"/>
      <c r="LBA42" s="921"/>
      <c r="LBB42" s="921"/>
      <c r="LBC42" s="921"/>
      <c r="LBD42" s="921"/>
      <c r="LBE42" s="921"/>
      <c r="LBF42" s="921"/>
      <c r="LBG42" s="921"/>
      <c r="LBH42" s="921"/>
      <c r="LBI42" s="921"/>
      <c r="LBJ42" s="921"/>
      <c r="LBK42" s="921"/>
      <c r="LBL42" s="921"/>
      <c r="LBM42" s="921"/>
      <c r="LBN42" s="921"/>
      <c r="LBO42" s="921"/>
      <c r="LBP42" s="921"/>
      <c r="LBQ42" s="921"/>
      <c r="LBR42" s="921"/>
      <c r="LBS42" s="921"/>
      <c r="LBT42" s="921"/>
      <c r="LBU42" s="921"/>
      <c r="LBV42" s="921"/>
      <c r="LBW42" s="921"/>
      <c r="LBX42" s="921"/>
      <c r="LBY42" s="921"/>
      <c r="LBZ42" s="921"/>
      <c r="LCA42" s="921"/>
      <c r="LCB42" s="921"/>
      <c r="LCC42" s="921"/>
      <c r="LCD42" s="921"/>
      <c r="LCE42" s="921"/>
      <c r="LCF42" s="921"/>
      <c r="LCG42" s="921"/>
      <c r="LCH42" s="921"/>
      <c r="LCI42" s="921"/>
      <c r="LCJ42" s="921"/>
      <c r="LCK42" s="921"/>
      <c r="LCL42" s="921"/>
      <c r="LCM42" s="921"/>
      <c r="LCN42" s="921"/>
      <c r="LCO42" s="921"/>
      <c r="LCP42" s="921"/>
      <c r="LCQ42" s="921"/>
      <c r="LCR42" s="921"/>
      <c r="LCS42" s="921"/>
      <c r="LCT42" s="921"/>
      <c r="LCU42" s="921"/>
      <c r="LCV42" s="921"/>
      <c r="LCW42" s="921"/>
      <c r="LCX42" s="921"/>
      <c r="LCY42" s="921"/>
      <c r="LCZ42" s="921"/>
      <c r="LDA42" s="921"/>
      <c r="LDB42" s="921"/>
      <c r="LDC42" s="921"/>
      <c r="LDD42" s="921"/>
      <c r="LDE42" s="921"/>
      <c r="LDF42" s="921"/>
      <c r="LDG42" s="921"/>
      <c r="LDH42" s="921"/>
      <c r="LDI42" s="921"/>
      <c r="LDJ42" s="921"/>
      <c r="LDK42" s="921"/>
      <c r="LDL42" s="921"/>
      <c r="LDM42" s="921"/>
      <c r="LDN42" s="921"/>
      <c r="LDO42" s="921"/>
      <c r="LDP42" s="921"/>
      <c r="LDQ42" s="921"/>
      <c r="LDR42" s="921"/>
      <c r="LDS42" s="921"/>
      <c r="LDT42" s="921"/>
      <c r="LDU42" s="921"/>
      <c r="LDV42" s="921"/>
      <c r="LDW42" s="921"/>
      <c r="LDX42" s="921"/>
      <c r="LDY42" s="921"/>
      <c r="LDZ42" s="921"/>
      <c r="LEA42" s="921"/>
      <c r="LEB42" s="921"/>
      <c r="LEC42" s="921"/>
      <c r="LED42" s="921"/>
      <c r="LEE42" s="921"/>
      <c r="LEF42" s="921"/>
      <c r="LEG42" s="921"/>
      <c r="LEH42" s="921"/>
      <c r="LEI42" s="921"/>
      <c r="LEJ42" s="921"/>
      <c r="LEK42" s="921"/>
      <c r="LEL42" s="921"/>
      <c r="LEM42" s="921"/>
      <c r="LEN42" s="921"/>
      <c r="LEO42" s="921"/>
      <c r="LEP42" s="921"/>
      <c r="LEQ42" s="921"/>
      <c r="LER42" s="921"/>
      <c r="LES42" s="921"/>
      <c r="LET42" s="921"/>
      <c r="LEU42" s="921"/>
      <c r="LEV42" s="921"/>
      <c r="LEW42" s="921"/>
      <c r="LEX42" s="921"/>
      <c r="LEY42" s="921"/>
      <c r="LEZ42" s="921"/>
      <c r="LFA42" s="921"/>
      <c r="LFB42" s="921"/>
      <c r="LFC42" s="921"/>
      <c r="LFD42" s="921"/>
      <c r="LFE42" s="921"/>
      <c r="LFF42" s="921"/>
      <c r="LFG42" s="921"/>
      <c r="LFH42" s="921"/>
      <c r="LFI42" s="921"/>
      <c r="LFJ42" s="921"/>
      <c r="LFK42" s="921"/>
      <c r="LFL42" s="921"/>
      <c r="LFM42" s="921"/>
      <c r="LFN42" s="921"/>
      <c r="LFO42" s="921"/>
      <c r="LFP42" s="921"/>
      <c r="LFQ42" s="921"/>
      <c r="LFR42" s="921"/>
      <c r="LFS42" s="921"/>
      <c r="LFT42" s="921"/>
      <c r="LFU42" s="921"/>
      <c r="LFV42" s="921"/>
      <c r="LFW42" s="921"/>
      <c r="LFX42" s="921"/>
      <c r="LFY42" s="921"/>
      <c r="LFZ42" s="921"/>
      <c r="LGA42" s="921"/>
      <c r="LGB42" s="921"/>
      <c r="LGC42" s="921"/>
      <c r="LGD42" s="921"/>
      <c r="LGE42" s="921"/>
      <c r="LGF42" s="921"/>
      <c r="LGG42" s="921"/>
      <c r="LGH42" s="921"/>
      <c r="LGI42" s="921"/>
      <c r="LGJ42" s="921"/>
      <c r="LGK42" s="921"/>
      <c r="LGL42" s="921"/>
      <c r="LGM42" s="921"/>
      <c r="LGN42" s="921"/>
      <c r="LGO42" s="921"/>
      <c r="LGP42" s="921"/>
      <c r="LGQ42" s="921"/>
      <c r="LGR42" s="921"/>
      <c r="LGS42" s="921"/>
      <c r="LGT42" s="921"/>
      <c r="LGU42" s="921"/>
      <c r="LGV42" s="921"/>
      <c r="LGW42" s="921"/>
      <c r="LGX42" s="921"/>
      <c r="LGY42" s="921"/>
      <c r="LGZ42" s="921"/>
      <c r="LHA42" s="921"/>
      <c r="LHB42" s="921"/>
      <c r="LHC42" s="921"/>
      <c r="LHD42" s="921"/>
      <c r="LHE42" s="921"/>
      <c r="LHF42" s="921"/>
      <c r="LHG42" s="921"/>
      <c r="LHH42" s="921"/>
      <c r="LHI42" s="921"/>
      <c r="LHJ42" s="921"/>
      <c r="LHK42" s="921"/>
      <c r="LHL42" s="921"/>
      <c r="LHM42" s="921"/>
      <c r="LHN42" s="921"/>
      <c r="LHO42" s="921"/>
      <c r="LHP42" s="921"/>
      <c r="LHQ42" s="921"/>
      <c r="LHR42" s="921"/>
      <c r="LHS42" s="921"/>
      <c r="LHT42" s="921"/>
      <c r="LHU42" s="921"/>
      <c r="LHV42" s="921"/>
      <c r="LHW42" s="921"/>
      <c r="LHX42" s="921"/>
      <c r="LHY42" s="921"/>
      <c r="LHZ42" s="921"/>
      <c r="LIA42" s="921"/>
      <c r="LIB42" s="921"/>
      <c r="LIC42" s="921"/>
      <c r="LID42" s="921"/>
      <c r="LIE42" s="921"/>
      <c r="LIF42" s="921"/>
      <c r="LIG42" s="921"/>
      <c r="LIH42" s="921"/>
      <c r="LII42" s="921"/>
      <c r="LIJ42" s="921"/>
      <c r="LIK42" s="921"/>
      <c r="LIL42" s="921"/>
      <c r="LIM42" s="921"/>
      <c r="LIN42" s="921"/>
      <c r="LIO42" s="921"/>
      <c r="LIP42" s="921"/>
      <c r="LIQ42" s="921"/>
      <c r="LIR42" s="921"/>
      <c r="LIS42" s="921"/>
      <c r="LIT42" s="921"/>
      <c r="LIU42" s="921"/>
      <c r="LIV42" s="921"/>
      <c r="LIW42" s="921"/>
      <c r="LIX42" s="921"/>
      <c r="LIY42" s="921"/>
      <c r="LIZ42" s="921"/>
      <c r="LJA42" s="921"/>
      <c r="LJB42" s="921"/>
      <c r="LJC42" s="921"/>
      <c r="LJD42" s="921"/>
      <c r="LJE42" s="921"/>
      <c r="LJF42" s="921"/>
      <c r="LJG42" s="921"/>
      <c r="LJH42" s="921"/>
      <c r="LJI42" s="921"/>
      <c r="LJJ42" s="921"/>
      <c r="LJK42" s="921"/>
      <c r="LJL42" s="921"/>
      <c r="LJM42" s="921"/>
      <c r="LJN42" s="921"/>
      <c r="LJO42" s="921"/>
      <c r="LJP42" s="921"/>
      <c r="LJQ42" s="921"/>
      <c r="LJR42" s="921"/>
      <c r="LJS42" s="921"/>
      <c r="LJT42" s="921"/>
      <c r="LJU42" s="921"/>
      <c r="LJV42" s="921"/>
      <c r="LJW42" s="921"/>
      <c r="LJX42" s="921"/>
      <c r="LJY42" s="921"/>
      <c r="LJZ42" s="921"/>
      <c r="LKA42" s="921"/>
      <c r="LKB42" s="921"/>
      <c r="LKC42" s="921"/>
      <c r="LKD42" s="921"/>
      <c r="LKE42" s="921"/>
      <c r="LKF42" s="921"/>
      <c r="LKG42" s="921"/>
      <c r="LKH42" s="921"/>
      <c r="LKI42" s="921"/>
      <c r="LKJ42" s="921"/>
      <c r="LKK42" s="921"/>
      <c r="LKL42" s="921"/>
      <c r="LKM42" s="921"/>
      <c r="LKN42" s="921"/>
      <c r="LKO42" s="921"/>
      <c r="LKP42" s="921"/>
      <c r="LKQ42" s="921"/>
      <c r="LKR42" s="921"/>
      <c r="LKS42" s="921"/>
      <c r="LKT42" s="921"/>
      <c r="LKU42" s="921"/>
      <c r="LKV42" s="921"/>
      <c r="LKW42" s="921"/>
      <c r="LKX42" s="921"/>
      <c r="LKY42" s="921"/>
      <c r="LKZ42" s="921"/>
      <c r="LLA42" s="921"/>
      <c r="LLB42" s="921"/>
      <c r="LLC42" s="921"/>
      <c r="LLD42" s="921"/>
      <c r="LLE42" s="921"/>
      <c r="LLF42" s="921"/>
      <c r="LLG42" s="921"/>
      <c r="LLH42" s="921"/>
      <c r="LLI42" s="921"/>
      <c r="LLJ42" s="921"/>
      <c r="LLK42" s="921"/>
      <c r="LLL42" s="921"/>
      <c r="LLM42" s="921"/>
      <c r="LLN42" s="921"/>
      <c r="LLO42" s="921"/>
      <c r="LLP42" s="921"/>
      <c r="LLQ42" s="921"/>
      <c r="LLR42" s="921"/>
      <c r="LLS42" s="921"/>
      <c r="LLT42" s="921"/>
      <c r="LLU42" s="921"/>
      <c r="LLV42" s="921"/>
      <c r="LLW42" s="921"/>
      <c r="LLX42" s="921"/>
      <c r="LLY42" s="921"/>
      <c r="LLZ42" s="921"/>
      <c r="LMA42" s="921"/>
      <c r="LMB42" s="921"/>
      <c r="LMC42" s="921"/>
      <c r="LMD42" s="921"/>
      <c r="LME42" s="921"/>
      <c r="LMF42" s="921"/>
      <c r="LMG42" s="921"/>
      <c r="LMH42" s="921"/>
      <c r="LMI42" s="921"/>
      <c r="LMJ42" s="921"/>
      <c r="LMK42" s="921"/>
      <c r="LML42" s="921"/>
      <c r="LMM42" s="921"/>
      <c r="LMN42" s="921"/>
      <c r="LMO42" s="921"/>
      <c r="LMP42" s="921"/>
      <c r="LMQ42" s="921"/>
      <c r="LMR42" s="921"/>
      <c r="LMS42" s="921"/>
      <c r="LMT42" s="921"/>
      <c r="LMU42" s="921"/>
      <c r="LMV42" s="921"/>
      <c r="LMW42" s="921"/>
      <c r="LMX42" s="921"/>
      <c r="LMY42" s="921"/>
      <c r="LMZ42" s="921"/>
      <c r="LNA42" s="921"/>
      <c r="LNB42" s="921"/>
      <c r="LNC42" s="921"/>
      <c r="LND42" s="921"/>
      <c r="LNE42" s="921"/>
      <c r="LNF42" s="921"/>
      <c r="LNG42" s="921"/>
      <c r="LNH42" s="921"/>
      <c r="LNI42" s="921"/>
      <c r="LNJ42" s="921"/>
      <c r="LNK42" s="921"/>
      <c r="LNL42" s="921"/>
      <c r="LNM42" s="921"/>
      <c r="LNN42" s="921"/>
      <c r="LNO42" s="921"/>
      <c r="LNP42" s="921"/>
      <c r="LNQ42" s="921"/>
      <c r="LNR42" s="921"/>
      <c r="LNS42" s="921"/>
      <c r="LNT42" s="921"/>
      <c r="LNU42" s="921"/>
      <c r="LNV42" s="921"/>
      <c r="LNW42" s="921"/>
      <c r="LNX42" s="921"/>
      <c r="LNY42" s="921"/>
      <c r="LNZ42" s="921"/>
      <c r="LOA42" s="921"/>
      <c r="LOB42" s="921"/>
      <c r="LOC42" s="921"/>
      <c r="LOD42" s="921"/>
      <c r="LOE42" s="921"/>
      <c r="LOF42" s="921"/>
      <c r="LOG42" s="921"/>
      <c r="LOH42" s="921"/>
      <c r="LOI42" s="921"/>
      <c r="LOJ42" s="921"/>
      <c r="LOK42" s="921"/>
      <c r="LOL42" s="921"/>
      <c r="LOM42" s="921"/>
      <c r="LON42" s="921"/>
      <c r="LOO42" s="921"/>
      <c r="LOP42" s="921"/>
      <c r="LOQ42" s="921"/>
      <c r="LOR42" s="921"/>
      <c r="LOS42" s="921"/>
      <c r="LOT42" s="921"/>
      <c r="LOU42" s="921"/>
      <c r="LOV42" s="921"/>
      <c r="LOW42" s="921"/>
      <c r="LOX42" s="921"/>
      <c r="LOY42" s="921"/>
      <c r="LOZ42" s="921"/>
      <c r="LPA42" s="921"/>
      <c r="LPB42" s="921"/>
      <c r="LPC42" s="921"/>
      <c r="LPD42" s="921"/>
      <c r="LPE42" s="921"/>
      <c r="LPF42" s="921"/>
      <c r="LPG42" s="921"/>
      <c r="LPH42" s="921"/>
      <c r="LPI42" s="921"/>
      <c r="LPJ42" s="921"/>
      <c r="LPK42" s="921"/>
      <c r="LPL42" s="921"/>
      <c r="LPM42" s="921"/>
      <c r="LPN42" s="921"/>
      <c r="LPO42" s="921"/>
      <c r="LPP42" s="921"/>
      <c r="LPQ42" s="921"/>
      <c r="LPR42" s="921"/>
      <c r="LPS42" s="921"/>
      <c r="LPT42" s="921"/>
      <c r="LPU42" s="921"/>
      <c r="LPV42" s="921"/>
      <c r="LPW42" s="921"/>
      <c r="LPX42" s="921"/>
      <c r="LPY42" s="921"/>
      <c r="LPZ42" s="921"/>
      <c r="LQA42" s="921"/>
      <c r="LQB42" s="921"/>
      <c r="LQC42" s="921"/>
      <c r="LQD42" s="921"/>
      <c r="LQE42" s="921"/>
      <c r="LQF42" s="921"/>
      <c r="LQG42" s="921"/>
      <c r="LQH42" s="921"/>
      <c r="LQI42" s="921"/>
      <c r="LQJ42" s="921"/>
      <c r="LQK42" s="921"/>
      <c r="LQL42" s="921"/>
      <c r="LQM42" s="921"/>
      <c r="LQN42" s="921"/>
      <c r="LQO42" s="921"/>
      <c r="LQP42" s="921"/>
      <c r="LQQ42" s="921"/>
      <c r="LQR42" s="921"/>
      <c r="LQS42" s="921"/>
      <c r="LQT42" s="921"/>
      <c r="LQU42" s="921"/>
      <c r="LQV42" s="921"/>
      <c r="LQW42" s="921"/>
      <c r="LQX42" s="921"/>
      <c r="LQY42" s="921"/>
      <c r="LQZ42" s="921"/>
      <c r="LRA42" s="921"/>
      <c r="LRB42" s="921"/>
      <c r="LRC42" s="921"/>
      <c r="LRD42" s="921"/>
      <c r="LRE42" s="921"/>
      <c r="LRF42" s="921"/>
      <c r="LRG42" s="921"/>
      <c r="LRH42" s="921"/>
      <c r="LRI42" s="921"/>
      <c r="LRJ42" s="921"/>
      <c r="LRK42" s="921"/>
      <c r="LRL42" s="921"/>
      <c r="LRM42" s="921"/>
      <c r="LRN42" s="921"/>
      <c r="LRO42" s="921"/>
      <c r="LRP42" s="921"/>
      <c r="LRQ42" s="921"/>
      <c r="LRR42" s="921"/>
      <c r="LRS42" s="921"/>
      <c r="LRT42" s="921"/>
      <c r="LRU42" s="921"/>
      <c r="LRV42" s="921"/>
      <c r="LRW42" s="921"/>
      <c r="LRX42" s="921"/>
      <c r="LRY42" s="921"/>
      <c r="LRZ42" s="921"/>
      <c r="LSA42" s="921"/>
      <c r="LSB42" s="921"/>
      <c r="LSC42" s="921"/>
      <c r="LSD42" s="921"/>
      <c r="LSE42" s="921"/>
      <c r="LSF42" s="921"/>
      <c r="LSG42" s="921"/>
      <c r="LSH42" s="921"/>
      <c r="LSI42" s="921"/>
      <c r="LSJ42" s="921"/>
      <c r="LSK42" s="921"/>
      <c r="LSL42" s="921"/>
      <c r="LSM42" s="921"/>
      <c r="LSN42" s="921"/>
      <c r="LSO42" s="921"/>
      <c r="LSP42" s="921"/>
      <c r="LSQ42" s="921"/>
      <c r="LSR42" s="921"/>
      <c r="LSS42" s="921"/>
      <c r="LST42" s="921"/>
      <c r="LSU42" s="921"/>
      <c r="LSV42" s="921"/>
      <c r="LSW42" s="921"/>
      <c r="LSX42" s="921"/>
      <c r="LSY42" s="921"/>
      <c r="LSZ42" s="921"/>
      <c r="LTA42" s="921"/>
      <c r="LTB42" s="921"/>
      <c r="LTC42" s="921"/>
      <c r="LTD42" s="921"/>
      <c r="LTE42" s="921"/>
      <c r="LTF42" s="921"/>
      <c r="LTG42" s="921"/>
      <c r="LTH42" s="921"/>
      <c r="LTI42" s="921"/>
      <c r="LTJ42" s="921"/>
      <c r="LTK42" s="921"/>
      <c r="LTL42" s="921"/>
      <c r="LTM42" s="921"/>
      <c r="LTN42" s="921"/>
      <c r="LTO42" s="921"/>
      <c r="LTP42" s="921"/>
      <c r="LTQ42" s="921"/>
      <c r="LTR42" s="921"/>
      <c r="LTS42" s="921"/>
      <c r="LTT42" s="921"/>
      <c r="LTU42" s="921"/>
      <c r="LTV42" s="921"/>
      <c r="LTW42" s="921"/>
      <c r="LTX42" s="921"/>
      <c r="LTY42" s="921"/>
      <c r="LTZ42" s="921"/>
      <c r="LUA42" s="921"/>
      <c r="LUB42" s="921"/>
      <c r="LUC42" s="921"/>
      <c r="LUD42" s="921"/>
      <c r="LUE42" s="921"/>
      <c r="LUF42" s="921"/>
      <c r="LUG42" s="921"/>
      <c r="LUH42" s="921"/>
      <c r="LUI42" s="921"/>
      <c r="LUJ42" s="921"/>
      <c r="LUK42" s="921"/>
      <c r="LUL42" s="921"/>
      <c r="LUM42" s="921"/>
      <c r="LUN42" s="921"/>
      <c r="LUO42" s="921"/>
      <c r="LUP42" s="921"/>
      <c r="LUQ42" s="921"/>
      <c r="LUR42" s="921"/>
      <c r="LUS42" s="921"/>
      <c r="LUT42" s="921"/>
      <c r="LUU42" s="921"/>
      <c r="LUV42" s="921"/>
      <c r="LUW42" s="921"/>
      <c r="LUX42" s="921"/>
      <c r="LUY42" s="921"/>
      <c r="LUZ42" s="921"/>
      <c r="LVA42" s="921"/>
      <c r="LVB42" s="921"/>
      <c r="LVC42" s="921"/>
      <c r="LVD42" s="921"/>
      <c r="LVE42" s="921"/>
      <c r="LVF42" s="921"/>
      <c r="LVG42" s="921"/>
      <c r="LVH42" s="921"/>
      <c r="LVI42" s="921"/>
      <c r="LVJ42" s="921"/>
      <c r="LVK42" s="921"/>
      <c r="LVL42" s="921"/>
      <c r="LVM42" s="921"/>
      <c r="LVN42" s="921"/>
      <c r="LVO42" s="921"/>
      <c r="LVP42" s="921"/>
      <c r="LVQ42" s="921"/>
      <c r="LVR42" s="921"/>
      <c r="LVS42" s="921"/>
      <c r="LVT42" s="921"/>
      <c r="LVU42" s="921"/>
      <c r="LVV42" s="921"/>
      <c r="LVW42" s="921"/>
      <c r="LVX42" s="921"/>
      <c r="LVY42" s="921"/>
      <c r="LVZ42" s="921"/>
      <c r="LWA42" s="921"/>
      <c r="LWB42" s="921"/>
      <c r="LWC42" s="921"/>
      <c r="LWD42" s="921"/>
      <c r="LWE42" s="921"/>
      <c r="LWF42" s="921"/>
      <c r="LWG42" s="921"/>
      <c r="LWH42" s="921"/>
      <c r="LWI42" s="921"/>
      <c r="LWJ42" s="921"/>
      <c r="LWK42" s="921"/>
      <c r="LWL42" s="921"/>
      <c r="LWM42" s="921"/>
      <c r="LWN42" s="921"/>
      <c r="LWO42" s="921"/>
      <c r="LWP42" s="921"/>
      <c r="LWQ42" s="921"/>
      <c r="LWR42" s="921"/>
      <c r="LWS42" s="921"/>
      <c r="LWT42" s="921"/>
      <c r="LWU42" s="921"/>
      <c r="LWV42" s="921"/>
      <c r="LWW42" s="921"/>
      <c r="LWX42" s="921"/>
      <c r="LWY42" s="921"/>
      <c r="LWZ42" s="921"/>
      <c r="LXA42" s="921"/>
      <c r="LXB42" s="921"/>
      <c r="LXC42" s="921"/>
      <c r="LXD42" s="921"/>
      <c r="LXE42" s="921"/>
      <c r="LXF42" s="921"/>
      <c r="LXG42" s="921"/>
      <c r="LXH42" s="921"/>
      <c r="LXI42" s="921"/>
      <c r="LXJ42" s="921"/>
      <c r="LXK42" s="921"/>
      <c r="LXL42" s="921"/>
      <c r="LXM42" s="921"/>
      <c r="LXN42" s="921"/>
      <c r="LXO42" s="921"/>
      <c r="LXP42" s="921"/>
      <c r="LXQ42" s="921"/>
      <c r="LXR42" s="921"/>
      <c r="LXS42" s="921"/>
      <c r="LXT42" s="921"/>
      <c r="LXU42" s="921"/>
      <c r="LXV42" s="921"/>
      <c r="LXW42" s="921"/>
      <c r="LXX42" s="921"/>
      <c r="LXY42" s="921"/>
      <c r="LXZ42" s="921"/>
      <c r="LYA42" s="921"/>
      <c r="LYB42" s="921"/>
      <c r="LYC42" s="921"/>
      <c r="LYD42" s="921"/>
      <c r="LYE42" s="921"/>
      <c r="LYF42" s="921"/>
      <c r="LYG42" s="921"/>
      <c r="LYH42" s="921"/>
      <c r="LYI42" s="921"/>
      <c r="LYJ42" s="921"/>
      <c r="LYK42" s="921"/>
      <c r="LYL42" s="921"/>
      <c r="LYM42" s="921"/>
      <c r="LYN42" s="921"/>
      <c r="LYO42" s="921"/>
      <c r="LYP42" s="921"/>
      <c r="LYQ42" s="921"/>
      <c r="LYR42" s="921"/>
      <c r="LYS42" s="921"/>
      <c r="LYT42" s="921"/>
      <c r="LYU42" s="921"/>
      <c r="LYV42" s="921"/>
      <c r="LYW42" s="921"/>
      <c r="LYX42" s="921"/>
      <c r="LYY42" s="921"/>
      <c r="LYZ42" s="921"/>
      <c r="LZA42" s="921"/>
      <c r="LZB42" s="921"/>
      <c r="LZC42" s="921"/>
      <c r="LZD42" s="921"/>
      <c r="LZE42" s="921"/>
      <c r="LZF42" s="921"/>
      <c r="LZG42" s="921"/>
      <c r="LZH42" s="921"/>
      <c r="LZI42" s="921"/>
      <c r="LZJ42" s="921"/>
      <c r="LZK42" s="921"/>
      <c r="LZL42" s="921"/>
      <c r="LZM42" s="921"/>
      <c r="LZN42" s="921"/>
      <c r="LZO42" s="921"/>
      <c r="LZP42" s="921"/>
      <c r="LZQ42" s="921"/>
      <c r="LZR42" s="921"/>
      <c r="LZS42" s="921"/>
      <c r="LZT42" s="921"/>
      <c r="LZU42" s="921"/>
      <c r="LZV42" s="921"/>
      <c r="LZW42" s="921"/>
      <c r="LZX42" s="921"/>
      <c r="LZY42" s="921"/>
      <c r="LZZ42" s="921"/>
      <c r="MAA42" s="921"/>
      <c r="MAB42" s="921"/>
      <c r="MAC42" s="921"/>
      <c r="MAD42" s="921"/>
      <c r="MAE42" s="921"/>
      <c r="MAF42" s="921"/>
      <c r="MAG42" s="921"/>
      <c r="MAH42" s="921"/>
      <c r="MAI42" s="921"/>
      <c r="MAJ42" s="921"/>
      <c r="MAK42" s="921"/>
      <c r="MAL42" s="921"/>
      <c r="MAM42" s="921"/>
      <c r="MAN42" s="921"/>
      <c r="MAO42" s="921"/>
      <c r="MAP42" s="921"/>
      <c r="MAQ42" s="921"/>
      <c r="MAR42" s="921"/>
      <c r="MAS42" s="921"/>
      <c r="MAT42" s="921"/>
      <c r="MAU42" s="921"/>
      <c r="MAV42" s="921"/>
      <c r="MAW42" s="921"/>
      <c r="MAX42" s="921"/>
      <c r="MAY42" s="921"/>
      <c r="MAZ42" s="921"/>
      <c r="MBA42" s="921"/>
      <c r="MBB42" s="921"/>
      <c r="MBC42" s="921"/>
      <c r="MBD42" s="921"/>
      <c r="MBE42" s="921"/>
      <c r="MBF42" s="921"/>
      <c r="MBG42" s="921"/>
      <c r="MBH42" s="921"/>
      <c r="MBI42" s="921"/>
      <c r="MBJ42" s="921"/>
      <c r="MBK42" s="921"/>
      <c r="MBL42" s="921"/>
      <c r="MBM42" s="921"/>
      <c r="MBN42" s="921"/>
      <c r="MBO42" s="921"/>
      <c r="MBP42" s="921"/>
      <c r="MBQ42" s="921"/>
      <c r="MBR42" s="921"/>
      <c r="MBS42" s="921"/>
      <c r="MBT42" s="921"/>
      <c r="MBU42" s="921"/>
      <c r="MBV42" s="921"/>
      <c r="MBW42" s="921"/>
      <c r="MBX42" s="921"/>
      <c r="MBY42" s="921"/>
      <c r="MBZ42" s="921"/>
      <c r="MCA42" s="921"/>
      <c r="MCB42" s="921"/>
      <c r="MCC42" s="921"/>
      <c r="MCD42" s="921"/>
      <c r="MCE42" s="921"/>
      <c r="MCF42" s="921"/>
      <c r="MCG42" s="921"/>
      <c r="MCH42" s="921"/>
      <c r="MCI42" s="921"/>
      <c r="MCJ42" s="921"/>
      <c r="MCK42" s="921"/>
      <c r="MCL42" s="921"/>
      <c r="MCM42" s="921"/>
      <c r="MCN42" s="921"/>
      <c r="MCO42" s="921"/>
      <c r="MCP42" s="921"/>
      <c r="MCQ42" s="921"/>
      <c r="MCR42" s="921"/>
      <c r="MCS42" s="921"/>
      <c r="MCT42" s="921"/>
      <c r="MCU42" s="921"/>
      <c r="MCV42" s="921"/>
      <c r="MCW42" s="921"/>
      <c r="MCX42" s="921"/>
      <c r="MCY42" s="921"/>
      <c r="MCZ42" s="921"/>
      <c r="MDA42" s="921"/>
      <c r="MDB42" s="921"/>
      <c r="MDC42" s="921"/>
      <c r="MDD42" s="921"/>
      <c r="MDE42" s="921"/>
      <c r="MDF42" s="921"/>
      <c r="MDG42" s="921"/>
      <c r="MDH42" s="921"/>
      <c r="MDI42" s="921"/>
      <c r="MDJ42" s="921"/>
      <c r="MDK42" s="921"/>
      <c r="MDL42" s="921"/>
      <c r="MDM42" s="921"/>
      <c r="MDN42" s="921"/>
      <c r="MDO42" s="921"/>
      <c r="MDP42" s="921"/>
      <c r="MDQ42" s="921"/>
      <c r="MDR42" s="921"/>
      <c r="MDS42" s="921"/>
      <c r="MDT42" s="921"/>
      <c r="MDU42" s="921"/>
      <c r="MDV42" s="921"/>
      <c r="MDW42" s="921"/>
      <c r="MDX42" s="921"/>
      <c r="MDY42" s="921"/>
      <c r="MDZ42" s="921"/>
      <c r="MEA42" s="921"/>
      <c r="MEB42" s="921"/>
      <c r="MEC42" s="921"/>
      <c r="MED42" s="921"/>
      <c r="MEE42" s="921"/>
      <c r="MEF42" s="921"/>
      <c r="MEG42" s="921"/>
      <c r="MEH42" s="921"/>
      <c r="MEI42" s="921"/>
      <c r="MEJ42" s="921"/>
      <c r="MEK42" s="921"/>
      <c r="MEL42" s="921"/>
      <c r="MEM42" s="921"/>
      <c r="MEN42" s="921"/>
      <c r="MEO42" s="921"/>
      <c r="MEP42" s="921"/>
      <c r="MEQ42" s="921"/>
      <c r="MER42" s="921"/>
      <c r="MES42" s="921"/>
      <c r="MET42" s="921"/>
      <c r="MEU42" s="921"/>
      <c r="MEV42" s="921"/>
      <c r="MEW42" s="921"/>
      <c r="MEX42" s="921"/>
      <c r="MEY42" s="921"/>
      <c r="MEZ42" s="921"/>
      <c r="MFA42" s="921"/>
      <c r="MFB42" s="921"/>
      <c r="MFC42" s="921"/>
      <c r="MFD42" s="921"/>
      <c r="MFE42" s="921"/>
      <c r="MFF42" s="921"/>
      <c r="MFG42" s="921"/>
      <c r="MFH42" s="921"/>
      <c r="MFI42" s="921"/>
      <c r="MFJ42" s="921"/>
      <c r="MFK42" s="921"/>
      <c r="MFL42" s="921"/>
      <c r="MFM42" s="921"/>
      <c r="MFN42" s="921"/>
      <c r="MFO42" s="921"/>
      <c r="MFP42" s="921"/>
      <c r="MFQ42" s="921"/>
      <c r="MFR42" s="921"/>
      <c r="MFS42" s="921"/>
      <c r="MFT42" s="921"/>
      <c r="MFU42" s="921"/>
      <c r="MFV42" s="921"/>
      <c r="MFW42" s="921"/>
      <c r="MFX42" s="921"/>
      <c r="MFY42" s="921"/>
      <c r="MFZ42" s="921"/>
      <c r="MGA42" s="921"/>
      <c r="MGB42" s="921"/>
      <c r="MGC42" s="921"/>
      <c r="MGD42" s="921"/>
      <c r="MGE42" s="921"/>
      <c r="MGF42" s="921"/>
      <c r="MGG42" s="921"/>
      <c r="MGH42" s="921"/>
      <c r="MGI42" s="921"/>
      <c r="MGJ42" s="921"/>
      <c r="MGK42" s="921"/>
      <c r="MGL42" s="921"/>
      <c r="MGM42" s="921"/>
      <c r="MGN42" s="921"/>
      <c r="MGO42" s="921"/>
      <c r="MGP42" s="921"/>
      <c r="MGQ42" s="921"/>
      <c r="MGR42" s="921"/>
      <c r="MGS42" s="921"/>
      <c r="MGT42" s="921"/>
      <c r="MGU42" s="921"/>
      <c r="MGV42" s="921"/>
      <c r="MGW42" s="921"/>
      <c r="MGX42" s="921"/>
      <c r="MGY42" s="921"/>
      <c r="MGZ42" s="921"/>
      <c r="MHA42" s="921"/>
      <c r="MHB42" s="921"/>
      <c r="MHC42" s="921"/>
      <c r="MHD42" s="921"/>
      <c r="MHE42" s="921"/>
      <c r="MHF42" s="921"/>
      <c r="MHG42" s="921"/>
      <c r="MHH42" s="921"/>
      <c r="MHI42" s="921"/>
      <c r="MHJ42" s="921"/>
      <c r="MHK42" s="921"/>
      <c r="MHL42" s="921"/>
      <c r="MHM42" s="921"/>
      <c r="MHN42" s="921"/>
      <c r="MHO42" s="921"/>
      <c r="MHP42" s="921"/>
      <c r="MHQ42" s="921"/>
      <c r="MHR42" s="921"/>
      <c r="MHS42" s="921"/>
      <c r="MHT42" s="921"/>
      <c r="MHU42" s="921"/>
      <c r="MHV42" s="921"/>
      <c r="MHW42" s="921"/>
      <c r="MHX42" s="921"/>
      <c r="MHY42" s="921"/>
      <c r="MHZ42" s="921"/>
      <c r="MIA42" s="921"/>
      <c r="MIB42" s="921"/>
      <c r="MIC42" s="921"/>
      <c r="MID42" s="921"/>
      <c r="MIE42" s="921"/>
      <c r="MIF42" s="921"/>
      <c r="MIG42" s="921"/>
      <c r="MIH42" s="921"/>
      <c r="MII42" s="921"/>
      <c r="MIJ42" s="921"/>
      <c r="MIK42" s="921"/>
      <c r="MIL42" s="921"/>
      <c r="MIM42" s="921"/>
      <c r="MIN42" s="921"/>
      <c r="MIO42" s="921"/>
      <c r="MIP42" s="921"/>
      <c r="MIQ42" s="921"/>
      <c r="MIR42" s="921"/>
      <c r="MIS42" s="921"/>
      <c r="MIT42" s="921"/>
      <c r="MIU42" s="921"/>
      <c r="MIV42" s="921"/>
      <c r="MIW42" s="921"/>
      <c r="MIX42" s="921"/>
      <c r="MIY42" s="921"/>
      <c r="MIZ42" s="921"/>
      <c r="MJA42" s="921"/>
      <c r="MJB42" s="921"/>
      <c r="MJC42" s="921"/>
      <c r="MJD42" s="921"/>
      <c r="MJE42" s="921"/>
      <c r="MJF42" s="921"/>
      <c r="MJG42" s="921"/>
      <c r="MJH42" s="921"/>
      <c r="MJI42" s="921"/>
      <c r="MJJ42" s="921"/>
      <c r="MJK42" s="921"/>
      <c r="MJL42" s="921"/>
      <c r="MJM42" s="921"/>
      <c r="MJN42" s="921"/>
      <c r="MJO42" s="921"/>
      <c r="MJP42" s="921"/>
      <c r="MJQ42" s="921"/>
      <c r="MJR42" s="921"/>
      <c r="MJS42" s="921"/>
      <c r="MJT42" s="921"/>
      <c r="MJU42" s="921"/>
      <c r="MJV42" s="921"/>
      <c r="MJW42" s="921"/>
      <c r="MJX42" s="921"/>
      <c r="MJY42" s="921"/>
      <c r="MJZ42" s="921"/>
      <c r="MKA42" s="921"/>
      <c r="MKB42" s="921"/>
      <c r="MKC42" s="921"/>
      <c r="MKD42" s="921"/>
      <c r="MKE42" s="921"/>
      <c r="MKF42" s="921"/>
      <c r="MKG42" s="921"/>
      <c r="MKH42" s="921"/>
      <c r="MKI42" s="921"/>
      <c r="MKJ42" s="921"/>
      <c r="MKK42" s="921"/>
      <c r="MKL42" s="921"/>
      <c r="MKM42" s="921"/>
      <c r="MKN42" s="921"/>
      <c r="MKO42" s="921"/>
      <c r="MKP42" s="921"/>
      <c r="MKQ42" s="921"/>
      <c r="MKR42" s="921"/>
      <c r="MKS42" s="921"/>
      <c r="MKT42" s="921"/>
      <c r="MKU42" s="921"/>
      <c r="MKV42" s="921"/>
      <c r="MKW42" s="921"/>
      <c r="MKX42" s="921"/>
      <c r="MKY42" s="921"/>
      <c r="MKZ42" s="921"/>
      <c r="MLA42" s="921"/>
      <c r="MLB42" s="921"/>
      <c r="MLC42" s="921"/>
      <c r="MLD42" s="921"/>
      <c r="MLE42" s="921"/>
      <c r="MLF42" s="921"/>
      <c r="MLG42" s="921"/>
      <c r="MLH42" s="921"/>
      <c r="MLI42" s="921"/>
      <c r="MLJ42" s="921"/>
      <c r="MLK42" s="921"/>
      <c r="MLL42" s="921"/>
      <c r="MLM42" s="921"/>
      <c r="MLN42" s="921"/>
      <c r="MLO42" s="921"/>
      <c r="MLP42" s="921"/>
      <c r="MLQ42" s="921"/>
      <c r="MLR42" s="921"/>
      <c r="MLS42" s="921"/>
      <c r="MLT42" s="921"/>
      <c r="MLU42" s="921"/>
      <c r="MLV42" s="921"/>
      <c r="MLW42" s="921"/>
      <c r="MLX42" s="921"/>
      <c r="MLY42" s="921"/>
      <c r="MLZ42" s="921"/>
      <c r="MMA42" s="921"/>
      <c r="MMB42" s="921"/>
      <c r="MMC42" s="921"/>
      <c r="MMD42" s="921"/>
      <c r="MME42" s="921"/>
      <c r="MMF42" s="921"/>
      <c r="MMG42" s="921"/>
      <c r="MMH42" s="921"/>
      <c r="MMI42" s="921"/>
      <c r="MMJ42" s="921"/>
      <c r="MMK42" s="921"/>
      <c r="MML42" s="921"/>
      <c r="MMM42" s="921"/>
      <c r="MMN42" s="921"/>
      <c r="MMO42" s="921"/>
      <c r="MMP42" s="921"/>
      <c r="MMQ42" s="921"/>
      <c r="MMR42" s="921"/>
      <c r="MMS42" s="921"/>
      <c r="MMT42" s="921"/>
      <c r="MMU42" s="921"/>
      <c r="MMV42" s="921"/>
      <c r="MMW42" s="921"/>
      <c r="MMX42" s="921"/>
      <c r="MMY42" s="921"/>
      <c r="MMZ42" s="921"/>
      <c r="MNA42" s="921"/>
      <c r="MNB42" s="921"/>
      <c r="MNC42" s="921"/>
      <c r="MND42" s="921"/>
      <c r="MNE42" s="921"/>
      <c r="MNF42" s="921"/>
      <c r="MNG42" s="921"/>
      <c r="MNH42" s="921"/>
      <c r="MNI42" s="921"/>
      <c r="MNJ42" s="921"/>
      <c r="MNK42" s="921"/>
      <c r="MNL42" s="921"/>
      <c r="MNM42" s="921"/>
      <c r="MNN42" s="921"/>
      <c r="MNO42" s="921"/>
      <c r="MNP42" s="921"/>
      <c r="MNQ42" s="921"/>
      <c r="MNR42" s="921"/>
      <c r="MNS42" s="921"/>
      <c r="MNT42" s="921"/>
      <c r="MNU42" s="921"/>
      <c r="MNV42" s="921"/>
      <c r="MNW42" s="921"/>
      <c r="MNX42" s="921"/>
      <c r="MNY42" s="921"/>
      <c r="MNZ42" s="921"/>
      <c r="MOA42" s="921"/>
      <c r="MOB42" s="921"/>
      <c r="MOC42" s="921"/>
      <c r="MOD42" s="921"/>
      <c r="MOE42" s="921"/>
      <c r="MOF42" s="921"/>
      <c r="MOG42" s="921"/>
      <c r="MOH42" s="921"/>
      <c r="MOI42" s="921"/>
      <c r="MOJ42" s="921"/>
      <c r="MOK42" s="921"/>
      <c r="MOL42" s="921"/>
      <c r="MOM42" s="921"/>
      <c r="MON42" s="921"/>
      <c r="MOO42" s="921"/>
      <c r="MOP42" s="921"/>
      <c r="MOQ42" s="921"/>
      <c r="MOR42" s="921"/>
      <c r="MOS42" s="921"/>
      <c r="MOT42" s="921"/>
      <c r="MOU42" s="921"/>
      <c r="MOV42" s="921"/>
      <c r="MOW42" s="921"/>
      <c r="MOX42" s="921"/>
      <c r="MOY42" s="921"/>
      <c r="MOZ42" s="921"/>
      <c r="MPA42" s="921"/>
      <c r="MPB42" s="921"/>
      <c r="MPC42" s="921"/>
      <c r="MPD42" s="921"/>
      <c r="MPE42" s="921"/>
      <c r="MPF42" s="921"/>
      <c r="MPG42" s="921"/>
      <c r="MPH42" s="921"/>
      <c r="MPI42" s="921"/>
      <c r="MPJ42" s="921"/>
      <c r="MPK42" s="921"/>
      <c r="MPL42" s="921"/>
      <c r="MPM42" s="921"/>
      <c r="MPN42" s="921"/>
      <c r="MPO42" s="921"/>
      <c r="MPP42" s="921"/>
      <c r="MPQ42" s="921"/>
      <c r="MPR42" s="921"/>
      <c r="MPS42" s="921"/>
      <c r="MPT42" s="921"/>
      <c r="MPU42" s="921"/>
      <c r="MPV42" s="921"/>
      <c r="MPW42" s="921"/>
      <c r="MPX42" s="921"/>
      <c r="MPY42" s="921"/>
      <c r="MPZ42" s="921"/>
      <c r="MQA42" s="921"/>
      <c r="MQB42" s="921"/>
      <c r="MQC42" s="921"/>
      <c r="MQD42" s="921"/>
      <c r="MQE42" s="921"/>
      <c r="MQF42" s="921"/>
      <c r="MQG42" s="921"/>
      <c r="MQH42" s="921"/>
      <c r="MQI42" s="921"/>
      <c r="MQJ42" s="921"/>
      <c r="MQK42" s="921"/>
      <c r="MQL42" s="921"/>
      <c r="MQM42" s="921"/>
      <c r="MQN42" s="921"/>
      <c r="MQO42" s="921"/>
      <c r="MQP42" s="921"/>
      <c r="MQQ42" s="921"/>
      <c r="MQR42" s="921"/>
      <c r="MQS42" s="921"/>
      <c r="MQT42" s="921"/>
      <c r="MQU42" s="921"/>
      <c r="MQV42" s="921"/>
      <c r="MQW42" s="921"/>
      <c r="MQX42" s="921"/>
      <c r="MQY42" s="921"/>
      <c r="MQZ42" s="921"/>
      <c r="MRA42" s="921"/>
      <c r="MRB42" s="921"/>
      <c r="MRC42" s="921"/>
      <c r="MRD42" s="921"/>
      <c r="MRE42" s="921"/>
      <c r="MRF42" s="921"/>
      <c r="MRG42" s="921"/>
      <c r="MRH42" s="921"/>
      <c r="MRI42" s="921"/>
      <c r="MRJ42" s="921"/>
      <c r="MRK42" s="921"/>
      <c r="MRL42" s="921"/>
      <c r="MRM42" s="921"/>
      <c r="MRN42" s="921"/>
      <c r="MRO42" s="921"/>
      <c r="MRP42" s="921"/>
      <c r="MRQ42" s="921"/>
      <c r="MRR42" s="921"/>
      <c r="MRS42" s="921"/>
      <c r="MRT42" s="921"/>
      <c r="MRU42" s="921"/>
      <c r="MRV42" s="921"/>
      <c r="MRW42" s="921"/>
      <c r="MRX42" s="921"/>
      <c r="MRY42" s="921"/>
      <c r="MRZ42" s="921"/>
      <c r="MSA42" s="921"/>
      <c r="MSB42" s="921"/>
      <c r="MSC42" s="921"/>
      <c r="MSD42" s="921"/>
      <c r="MSE42" s="921"/>
      <c r="MSF42" s="921"/>
      <c r="MSG42" s="921"/>
      <c r="MSH42" s="921"/>
      <c r="MSI42" s="921"/>
      <c r="MSJ42" s="921"/>
      <c r="MSK42" s="921"/>
      <c r="MSL42" s="921"/>
      <c r="MSM42" s="921"/>
      <c r="MSN42" s="921"/>
      <c r="MSO42" s="921"/>
      <c r="MSP42" s="921"/>
      <c r="MSQ42" s="921"/>
      <c r="MSR42" s="921"/>
      <c r="MSS42" s="921"/>
      <c r="MST42" s="921"/>
      <c r="MSU42" s="921"/>
      <c r="MSV42" s="921"/>
      <c r="MSW42" s="921"/>
      <c r="MSX42" s="921"/>
      <c r="MSY42" s="921"/>
      <c r="MSZ42" s="921"/>
      <c r="MTA42" s="921"/>
      <c r="MTB42" s="921"/>
      <c r="MTC42" s="921"/>
      <c r="MTD42" s="921"/>
      <c r="MTE42" s="921"/>
      <c r="MTF42" s="921"/>
      <c r="MTG42" s="921"/>
      <c r="MTH42" s="921"/>
      <c r="MTI42" s="921"/>
      <c r="MTJ42" s="921"/>
      <c r="MTK42" s="921"/>
      <c r="MTL42" s="921"/>
      <c r="MTM42" s="921"/>
      <c r="MTN42" s="921"/>
      <c r="MTO42" s="921"/>
      <c r="MTP42" s="921"/>
      <c r="MTQ42" s="921"/>
      <c r="MTR42" s="921"/>
      <c r="MTS42" s="921"/>
      <c r="MTT42" s="921"/>
      <c r="MTU42" s="921"/>
      <c r="MTV42" s="921"/>
      <c r="MTW42" s="921"/>
      <c r="MTX42" s="921"/>
      <c r="MTY42" s="921"/>
      <c r="MTZ42" s="921"/>
      <c r="MUA42" s="921"/>
      <c r="MUB42" s="921"/>
      <c r="MUC42" s="921"/>
      <c r="MUD42" s="921"/>
      <c r="MUE42" s="921"/>
      <c r="MUF42" s="921"/>
      <c r="MUG42" s="921"/>
      <c r="MUH42" s="921"/>
      <c r="MUI42" s="921"/>
      <c r="MUJ42" s="921"/>
      <c r="MUK42" s="921"/>
      <c r="MUL42" s="921"/>
      <c r="MUM42" s="921"/>
      <c r="MUN42" s="921"/>
      <c r="MUO42" s="921"/>
      <c r="MUP42" s="921"/>
      <c r="MUQ42" s="921"/>
      <c r="MUR42" s="921"/>
      <c r="MUS42" s="921"/>
      <c r="MUT42" s="921"/>
      <c r="MUU42" s="921"/>
      <c r="MUV42" s="921"/>
      <c r="MUW42" s="921"/>
      <c r="MUX42" s="921"/>
      <c r="MUY42" s="921"/>
      <c r="MUZ42" s="921"/>
      <c r="MVA42" s="921"/>
      <c r="MVB42" s="921"/>
      <c r="MVC42" s="921"/>
      <c r="MVD42" s="921"/>
      <c r="MVE42" s="921"/>
      <c r="MVF42" s="921"/>
      <c r="MVG42" s="921"/>
      <c r="MVH42" s="921"/>
      <c r="MVI42" s="921"/>
      <c r="MVJ42" s="921"/>
      <c r="MVK42" s="921"/>
      <c r="MVL42" s="921"/>
      <c r="MVM42" s="921"/>
      <c r="MVN42" s="921"/>
      <c r="MVO42" s="921"/>
      <c r="MVP42" s="921"/>
      <c r="MVQ42" s="921"/>
      <c r="MVR42" s="921"/>
      <c r="MVS42" s="921"/>
      <c r="MVT42" s="921"/>
      <c r="MVU42" s="921"/>
      <c r="MVV42" s="921"/>
      <c r="MVW42" s="921"/>
      <c r="MVX42" s="921"/>
      <c r="MVY42" s="921"/>
      <c r="MVZ42" s="921"/>
      <c r="MWA42" s="921"/>
      <c r="MWB42" s="921"/>
      <c r="MWC42" s="921"/>
      <c r="MWD42" s="921"/>
      <c r="MWE42" s="921"/>
      <c r="MWF42" s="921"/>
      <c r="MWG42" s="921"/>
      <c r="MWH42" s="921"/>
      <c r="MWI42" s="921"/>
      <c r="MWJ42" s="921"/>
      <c r="MWK42" s="921"/>
      <c r="MWL42" s="921"/>
      <c r="MWM42" s="921"/>
      <c r="MWN42" s="921"/>
      <c r="MWO42" s="921"/>
      <c r="MWP42" s="921"/>
      <c r="MWQ42" s="921"/>
      <c r="MWR42" s="921"/>
      <c r="MWS42" s="921"/>
      <c r="MWT42" s="921"/>
      <c r="MWU42" s="921"/>
      <c r="MWV42" s="921"/>
      <c r="MWW42" s="921"/>
      <c r="MWX42" s="921"/>
      <c r="MWY42" s="921"/>
      <c r="MWZ42" s="921"/>
      <c r="MXA42" s="921"/>
      <c r="MXB42" s="921"/>
      <c r="MXC42" s="921"/>
      <c r="MXD42" s="921"/>
      <c r="MXE42" s="921"/>
      <c r="MXF42" s="921"/>
      <c r="MXG42" s="921"/>
      <c r="MXH42" s="921"/>
      <c r="MXI42" s="921"/>
      <c r="MXJ42" s="921"/>
      <c r="MXK42" s="921"/>
      <c r="MXL42" s="921"/>
      <c r="MXM42" s="921"/>
      <c r="MXN42" s="921"/>
      <c r="MXO42" s="921"/>
      <c r="MXP42" s="921"/>
      <c r="MXQ42" s="921"/>
      <c r="MXR42" s="921"/>
      <c r="MXS42" s="921"/>
      <c r="MXT42" s="921"/>
      <c r="MXU42" s="921"/>
      <c r="MXV42" s="921"/>
      <c r="MXW42" s="921"/>
      <c r="MXX42" s="921"/>
      <c r="MXY42" s="921"/>
      <c r="MXZ42" s="921"/>
      <c r="MYA42" s="921"/>
      <c r="MYB42" s="921"/>
      <c r="MYC42" s="921"/>
      <c r="MYD42" s="921"/>
      <c r="MYE42" s="921"/>
      <c r="MYF42" s="921"/>
      <c r="MYG42" s="921"/>
      <c r="MYH42" s="921"/>
      <c r="MYI42" s="921"/>
      <c r="MYJ42" s="921"/>
      <c r="MYK42" s="921"/>
      <c r="MYL42" s="921"/>
      <c r="MYM42" s="921"/>
      <c r="MYN42" s="921"/>
      <c r="MYO42" s="921"/>
      <c r="MYP42" s="921"/>
      <c r="MYQ42" s="921"/>
      <c r="MYR42" s="921"/>
      <c r="MYS42" s="921"/>
      <c r="MYT42" s="921"/>
      <c r="MYU42" s="921"/>
      <c r="MYV42" s="921"/>
      <c r="MYW42" s="921"/>
      <c r="MYX42" s="921"/>
      <c r="MYY42" s="921"/>
      <c r="MYZ42" s="921"/>
      <c r="MZA42" s="921"/>
      <c r="MZB42" s="921"/>
      <c r="MZC42" s="921"/>
      <c r="MZD42" s="921"/>
      <c r="MZE42" s="921"/>
      <c r="MZF42" s="921"/>
      <c r="MZG42" s="921"/>
      <c r="MZH42" s="921"/>
      <c r="MZI42" s="921"/>
      <c r="MZJ42" s="921"/>
      <c r="MZK42" s="921"/>
      <c r="MZL42" s="921"/>
      <c r="MZM42" s="921"/>
      <c r="MZN42" s="921"/>
      <c r="MZO42" s="921"/>
      <c r="MZP42" s="921"/>
      <c r="MZQ42" s="921"/>
      <c r="MZR42" s="921"/>
      <c r="MZS42" s="921"/>
      <c r="MZT42" s="921"/>
      <c r="MZU42" s="921"/>
      <c r="MZV42" s="921"/>
      <c r="MZW42" s="921"/>
      <c r="MZX42" s="921"/>
      <c r="MZY42" s="921"/>
      <c r="MZZ42" s="921"/>
      <c r="NAA42" s="921"/>
      <c r="NAB42" s="921"/>
      <c r="NAC42" s="921"/>
      <c r="NAD42" s="921"/>
      <c r="NAE42" s="921"/>
      <c r="NAF42" s="921"/>
      <c r="NAG42" s="921"/>
      <c r="NAH42" s="921"/>
      <c r="NAI42" s="921"/>
      <c r="NAJ42" s="921"/>
      <c r="NAK42" s="921"/>
      <c r="NAL42" s="921"/>
      <c r="NAM42" s="921"/>
      <c r="NAN42" s="921"/>
      <c r="NAO42" s="921"/>
      <c r="NAP42" s="921"/>
      <c r="NAQ42" s="921"/>
      <c r="NAR42" s="921"/>
      <c r="NAS42" s="921"/>
      <c r="NAT42" s="921"/>
      <c r="NAU42" s="921"/>
      <c r="NAV42" s="921"/>
      <c r="NAW42" s="921"/>
      <c r="NAX42" s="921"/>
      <c r="NAY42" s="921"/>
      <c r="NAZ42" s="921"/>
      <c r="NBA42" s="921"/>
      <c r="NBB42" s="921"/>
      <c r="NBC42" s="921"/>
      <c r="NBD42" s="921"/>
      <c r="NBE42" s="921"/>
      <c r="NBF42" s="921"/>
      <c r="NBG42" s="921"/>
      <c r="NBH42" s="921"/>
      <c r="NBI42" s="921"/>
      <c r="NBJ42" s="921"/>
      <c r="NBK42" s="921"/>
      <c r="NBL42" s="921"/>
      <c r="NBM42" s="921"/>
      <c r="NBN42" s="921"/>
      <c r="NBO42" s="921"/>
      <c r="NBP42" s="921"/>
      <c r="NBQ42" s="921"/>
      <c r="NBR42" s="921"/>
      <c r="NBS42" s="921"/>
      <c r="NBT42" s="921"/>
      <c r="NBU42" s="921"/>
      <c r="NBV42" s="921"/>
      <c r="NBW42" s="921"/>
      <c r="NBX42" s="921"/>
      <c r="NBY42" s="921"/>
      <c r="NBZ42" s="921"/>
      <c r="NCA42" s="921"/>
      <c r="NCB42" s="921"/>
      <c r="NCC42" s="921"/>
      <c r="NCD42" s="921"/>
      <c r="NCE42" s="921"/>
      <c r="NCF42" s="921"/>
      <c r="NCG42" s="921"/>
      <c r="NCH42" s="921"/>
      <c r="NCI42" s="921"/>
      <c r="NCJ42" s="921"/>
      <c r="NCK42" s="921"/>
      <c r="NCL42" s="921"/>
      <c r="NCM42" s="921"/>
      <c r="NCN42" s="921"/>
      <c r="NCO42" s="921"/>
      <c r="NCP42" s="921"/>
      <c r="NCQ42" s="921"/>
      <c r="NCR42" s="921"/>
      <c r="NCS42" s="921"/>
      <c r="NCT42" s="921"/>
      <c r="NCU42" s="921"/>
      <c r="NCV42" s="921"/>
      <c r="NCW42" s="921"/>
      <c r="NCX42" s="921"/>
      <c r="NCY42" s="921"/>
      <c r="NCZ42" s="921"/>
      <c r="NDA42" s="921"/>
      <c r="NDB42" s="921"/>
      <c r="NDC42" s="921"/>
      <c r="NDD42" s="921"/>
      <c r="NDE42" s="921"/>
      <c r="NDF42" s="921"/>
      <c r="NDG42" s="921"/>
      <c r="NDH42" s="921"/>
      <c r="NDI42" s="921"/>
      <c r="NDJ42" s="921"/>
      <c r="NDK42" s="921"/>
      <c r="NDL42" s="921"/>
      <c r="NDM42" s="921"/>
      <c r="NDN42" s="921"/>
      <c r="NDO42" s="921"/>
      <c r="NDP42" s="921"/>
      <c r="NDQ42" s="921"/>
      <c r="NDR42" s="921"/>
      <c r="NDS42" s="921"/>
      <c r="NDT42" s="921"/>
      <c r="NDU42" s="921"/>
      <c r="NDV42" s="921"/>
      <c r="NDW42" s="921"/>
      <c r="NDX42" s="921"/>
      <c r="NDY42" s="921"/>
      <c r="NDZ42" s="921"/>
      <c r="NEA42" s="921"/>
      <c r="NEB42" s="921"/>
      <c r="NEC42" s="921"/>
      <c r="NED42" s="921"/>
      <c r="NEE42" s="921"/>
      <c r="NEF42" s="921"/>
      <c r="NEG42" s="921"/>
      <c r="NEH42" s="921"/>
      <c r="NEI42" s="921"/>
      <c r="NEJ42" s="921"/>
      <c r="NEK42" s="921"/>
      <c r="NEL42" s="921"/>
      <c r="NEM42" s="921"/>
      <c r="NEN42" s="921"/>
      <c r="NEO42" s="921"/>
      <c r="NEP42" s="921"/>
      <c r="NEQ42" s="921"/>
      <c r="NER42" s="921"/>
      <c r="NES42" s="921"/>
      <c r="NET42" s="921"/>
      <c r="NEU42" s="921"/>
      <c r="NEV42" s="921"/>
      <c r="NEW42" s="921"/>
      <c r="NEX42" s="921"/>
      <c r="NEY42" s="921"/>
      <c r="NEZ42" s="921"/>
      <c r="NFA42" s="921"/>
      <c r="NFB42" s="921"/>
      <c r="NFC42" s="921"/>
      <c r="NFD42" s="921"/>
      <c r="NFE42" s="921"/>
      <c r="NFF42" s="921"/>
      <c r="NFG42" s="921"/>
      <c r="NFH42" s="921"/>
      <c r="NFI42" s="921"/>
      <c r="NFJ42" s="921"/>
      <c r="NFK42" s="921"/>
      <c r="NFL42" s="921"/>
      <c r="NFM42" s="921"/>
      <c r="NFN42" s="921"/>
      <c r="NFO42" s="921"/>
      <c r="NFP42" s="921"/>
      <c r="NFQ42" s="921"/>
      <c r="NFR42" s="921"/>
      <c r="NFS42" s="921"/>
      <c r="NFT42" s="921"/>
      <c r="NFU42" s="921"/>
      <c r="NFV42" s="921"/>
      <c r="NFW42" s="921"/>
      <c r="NFX42" s="921"/>
      <c r="NFY42" s="921"/>
      <c r="NFZ42" s="921"/>
      <c r="NGA42" s="921"/>
      <c r="NGB42" s="921"/>
      <c r="NGC42" s="921"/>
      <c r="NGD42" s="921"/>
      <c r="NGE42" s="921"/>
      <c r="NGF42" s="921"/>
      <c r="NGG42" s="921"/>
      <c r="NGH42" s="921"/>
      <c r="NGI42" s="921"/>
      <c r="NGJ42" s="921"/>
      <c r="NGK42" s="921"/>
      <c r="NGL42" s="921"/>
      <c r="NGM42" s="921"/>
      <c r="NGN42" s="921"/>
      <c r="NGO42" s="921"/>
      <c r="NGP42" s="921"/>
      <c r="NGQ42" s="921"/>
      <c r="NGR42" s="921"/>
      <c r="NGS42" s="921"/>
      <c r="NGT42" s="921"/>
      <c r="NGU42" s="921"/>
      <c r="NGV42" s="921"/>
      <c r="NGW42" s="921"/>
      <c r="NGX42" s="921"/>
      <c r="NGY42" s="921"/>
      <c r="NGZ42" s="921"/>
      <c r="NHA42" s="921"/>
      <c r="NHB42" s="921"/>
      <c r="NHC42" s="921"/>
      <c r="NHD42" s="921"/>
      <c r="NHE42" s="921"/>
      <c r="NHF42" s="921"/>
      <c r="NHG42" s="921"/>
      <c r="NHH42" s="921"/>
      <c r="NHI42" s="921"/>
      <c r="NHJ42" s="921"/>
      <c r="NHK42" s="921"/>
      <c r="NHL42" s="921"/>
      <c r="NHM42" s="921"/>
      <c r="NHN42" s="921"/>
      <c r="NHO42" s="921"/>
      <c r="NHP42" s="921"/>
      <c r="NHQ42" s="921"/>
      <c r="NHR42" s="921"/>
      <c r="NHS42" s="921"/>
      <c r="NHT42" s="921"/>
      <c r="NHU42" s="921"/>
      <c r="NHV42" s="921"/>
      <c r="NHW42" s="921"/>
      <c r="NHX42" s="921"/>
      <c r="NHY42" s="921"/>
      <c r="NHZ42" s="921"/>
      <c r="NIA42" s="921"/>
      <c r="NIB42" s="921"/>
      <c r="NIC42" s="921"/>
      <c r="NID42" s="921"/>
      <c r="NIE42" s="921"/>
      <c r="NIF42" s="921"/>
      <c r="NIG42" s="921"/>
      <c r="NIH42" s="921"/>
      <c r="NII42" s="921"/>
      <c r="NIJ42" s="921"/>
      <c r="NIK42" s="921"/>
      <c r="NIL42" s="921"/>
      <c r="NIM42" s="921"/>
      <c r="NIN42" s="921"/>
      <c r="NIO42" s="921"/>
      <c r="NIP42" s="921"/>
      <c r="NIQ42" s="921"/>
      <c r="NIR42" s="921"/>
      <c r="NIS42" s="921"/>
      <c r="NIT42" s="921"/>
      <c r="NIU42" s="921"/>
      <c r="NIV42" s="921"/>
      <c r="NIW42" s="921"/>
      <c r="NIX42" s="921"/>
      <c r="NIY42" s="921"/>
      <c r="NIZ42" s="921"/>
      <c r="NJA42" s="921"/>
      <c r="NJB42" s="921"/>
      <c r="NJC42" s="921"/>
      <c r="NJD42" s="921"/>
      <c r="NJE42" s="921"/>
      <c r="NJF42" s="921"/>
      <c r="NJG42" s="921"/>
      <c r="NJH42" s="921"/>
      <c r="NJI42" s="921"/>
      <c r="NJJ42" s="921"/>
      <c r="NJK42" s="921"/>
      <c r="NJL42" s="921"/>
      <c r="NJM42" s="921"/>
      <c r="NJN42" s="921"/>
      <c r="NJO42" s="921"/>
      <c r="NJP42" s="921"/>
      <c r="NJQ42" s="921"/>
      <c r="NJR42" s="921"/>
      <c r="NJS42" s="921"/>
      <c r="NJT42" s="921"/>
      <c r="NJU42" s="921"/>
      <c r="NJV42" s="921"/>
      <c r="NJW42" s="921"/>
      <c r="NJX42" s="921"/>
      <c r="NJY42" s="921"/>
      <c r="NJZ42" s="921"/>
      <c r="NKA42" s="921"/>
      <c r="NKB42" s="921"/>
      <c r="NKC42" s="921"/>
      <c r="NKD42" s="921"/>
      <c r="NKE42" s="921"/>
      <c r="NKF42" s="921"/>
      <c r="NKG42" s="921"/>
      <c r="NKH42" s="921"/>
      <c r="NKI42" s="921"/>
      <c r="NKJ42" s="921"/>
      <c r="NKK42" s="921"/>
      <c r="NKL42" s="921"/>
      <c r="NKM42" s="921"/>
      <c r="NKN42" s="921"/>
      <c r="NKO42" s="921"/>
      <c r="NKP42" s="921"/>
      <c r="NKQ42" s="921"/>
      <c r="NKR42" s="921"/>
      <c r="NKS42" s="921"/>
      <c r="NKT42" s="921"/>
      <c r="NKU42" s="921"/>
      <c r="NKV42" s="921"/>
      <c r="NKW42" s="921"/>
      <c r="NKX42" s="921"/>
      <c r="NKY42" s="921"/>
      <c r="NKZ42" s="921"/>
      <c r="NLA42" s="921"/>
      <c r="NLB42" s="921"/>
      <c r="NLC42" s="921"/>
      <c r="NLD42" s="921"/>
      <c r="NLE42" s="921"/>
      <c r="NLF42" s="921"/>
      <c r="NLG42" s="921"/>
      <c r="NLH42" s="921"/>
      <c r="NLI42" s="921"/>
      <c r="NLJ42" s="921"/>
      <c r="NLK42" s="921"/>
      <c r="NLL42" s="921"/>
      <c r="NLM42" s="921"/>
      <c r="NLN42" s="921"/>
      <c r="NLO42" s="921"/>
      <c r="NLP42" s="921"/>
      <c r="NLQ42" s="921"/>
      <c r="NLR42" s="921"/>
      <c r="NLS42" s="921"/>
      <c r="NLT42" s="921"/>
      <c r="NLU42" s="921"/>
      <c r="NLV42" s="921"/>
      <c r="NLW42" s="921"/>
      <c r="NLX42" s="921"/>
      <c r="NLY42" s="921"/>
      <c r="NLZ42" s="921"/>
      <c r="NMA42" s="921"/>
      <c r="NMB42" s="921"/>
      <c r="NMC42" s="921"/>
      <c r="NMD42" s="921"/>
      <c r="NME42" s="921"/>
      <c r="NMF42" s="921"/>
      <c r="NMG42" s="921"/>
      <c r="NMH42" s="921"/>
      <c r="NMI42" s="921"/>
      <c r="NMJ42" s="921"/>
      <c r="NMK42" s="921"/>
      <c r="NML42" s="921"/>
      <c r="NMM42" s="921"/>
      <c r="NMN42" s="921"/>
      <c r="NMO42" s="921"/>
      <c r="NMP42" s="921"/>
      <c r="NMQ42" s="921"/>
      <c r="NMR42" s="921"/>
      <c r="NMS42" s="921"/>
      <c r="NMT42" s="921"/>
      <c r="NMU42" s="921"/>
      <c r="NMV42" s="921"/>
      <c r="NMW42" s="921"/>
      <c r="NMX42" s="921"/>
      <c r="NMY42" s="921"/>
      <c r="NMZ42" s="921"/>
      <c r="NNA42" s="921"/>
      <c r="NNB42" s="921"/>
      <c r="NNC42" s="921"/>
      <c r="NND42" s="921"/>
      <c r="NNE42" s="921"/>
      <c r="NNF42" s="921"/>
      <c r="NNG42" s="921"/>
      <c r="NNH42" s="921"/>
      <c r="NNI42" s="921"/>
      <c r="NNJ42" s="921"/>
      <c r="NNK42" s="921"/>
      <c r="NNL42" s="921"/>
      <c r="NNM42" s="921"/>
      <c r="NNN42" s="921"/>
      <c r="NNO42" s="921"/>
      <c r="NNP42" s="921"/>
      <c r="NNQ42" s="921"/>
      <c r="NNR42" s="921"/>
      <c r="NNS42" s="921"/>
      <c r="NNT42" s="921"/>
      <c r="NNU42" s="921"/>
      <c r="NNV42" s="921"/>
      <c r="NNW42" s="921"/>
      <c r="NNX42" s="921"/>
      <c r="NNY42" s="921"/>
      <c r="NNZ42" s="921"/>
      <c r="NOA42" s="921"/>
      <c r="NOB42" s="921"/>
      <c r="NOC42" s="921"/>
      <c r="NOD42" s="921"/>
      <c r="NOE42" s="921"/>
      <c r="NOF42" s="921"/>
      <c r="NOG42" s="921"/>
      <c r="NOH42" s="921"/>
      <c r="NOI42" s="921"/>
      <c r="NOJ42" s="921"/>
      <c r="NOK42" s="921"/>
      <c r="NOL42" s="921"/>
      <c r="NOM42" s="921"/>
      <c r="NON42" s="921"/>
      <c r="NOO42" s="921"/>
      <c r="NOP42" s="921"/>
      <c r="NOQ42" s="921"/>
      <c r="NOR42" s="921"/>
      <c r="NOS42" s="921"/>
      <c r="NOT42" s="921"/>
      <c r="NOU42" s="921"/>
      <c r="NOV42" s="921"/>
      <c r="NOW42" s="921"/>
      <c r="NOX42" s="921"/>
      <c r="NOY42" s="921"/>
      <c r="NOZ42" s="921"/>
      <c r="NPA42" s="921"/>
      <c r="NPB42" s="921"/>
      <c r="NPC42" s="921"/>
      <c r="NPD42" s="921"/>
      <c r="NPE42" s="921"/>
      <c r="NPF42" s="921"/>
      <c r="NPG42" s="921"/>
      <c r="NPH42" s="921"/>
      <c r="NPI42" s="921"/>
      <c r="NPJ42" s="921"/>
      <c r="NPK42" s="921"/>
      <c r="NPL42" s="921"/>
      <c r="NPM42" s="921"/>
      <c r="NPN42" s="921"/>
      <c r="NPO42" s="921"/>
      <c r="NPP42" s="921"/>
      <c r="NPQ42" s="921"/>
      <c r="NPR42" s="921"/>
      <c r="NPS42" s="921"/>
      <c r="NPT42" s="921"/>
      <c r="NPU42" s="921"/>
      <c r="NPV42" s="921"/>
      <c r="NPW42" s="921"/>
      <c r="NPX42" s="921"/>
      <c r="NPY42" s="921"/>
      <c r="NPZ42" s="921"/>
      <c r="NQA42" s="921"/>
      <c r="NQB42" s="921"/>
      <c r="NQC42" s="921"/>
      <c r="NQD42" s="921"/>
      <c r="NQE42" s="921"/>
      <c r="NQF42" s="921"/>
      <c r="NQG42" s="921"/>
      <c r="NQH42" s="921"/>
      <c r="NQI42" s="921"/>
      <c r="NQJ42" s="921"/>
      <c r="NQK42" s="921"/>
      <c r="NQL42" s="921"/>
      <c r="NQM42" s="921"/>
      <c r="NQN42" s="921"/>
      <c r="NQO42" s="921"/>
      <c r="NQP42" s="921"/>
      <c r="NQQ42" s="921"/>
      <c r="NQR42" s="921"/>
      <c r="NQS42" s="921"/>
      <c r="NQT42" s="921"/>
      <c r="NQU42" s="921"/>
      <c r="NQV42" s="921"/>
      <c r="NQW42" s="921"/>
      <c r="NQX42" s="921"/>
      <c r="NQY42" s="921"/>
      <c r="NQZ42" s="921"/>
      <c r="NRA42" s="921"/>
      <c r="NRB42" s="921"/>
      <c r="NRC42" s="921"/>
      <c r="NRD42" s="921"/>
      <c r="NRE42" s="921"/>
      <c r="NRF42" s="921"/>
      <c r="NRG42" s="921"/>
      <c r="NRH42" s="921"/>
      <c r="NRI42" s="921"/>
      <c r="NRJ42" s="921"/>
      <c r="NRK42" s="921"/>
      <c r="NRL42" s="921"/>
      <c r="NRM42" s="921"/>
      <c r="NRN42" s="921"/>
      <c r="NRO42" s="921"/>
      <c r="NRP42" s="921"/>
      <c r="NRQ42" s="921"/>
      <c r="NRR42" s="921"/>
      <c r="NRS42" s="921"/>
      <c r="NRT42" s="921"/>
      <c r="NRU42" s="921"/>
      <c r="NRV42" s="921"/>
      <c r="NRW42" s="921"/>
      <c r="NRX42" s="921"/>
      <c r="NRY42" s="921"/>
      <c r="NRZ42" s="921"/>
      <c r="NSA42" s="921"/>
      <c r="NSB42" s="921"/>
      <c r="NSC42" s="921"/>
      <c r="NSD42" s="921"/>
      <c r="NSE42" s="921"/>
      <c r="NSF42" s="921"/>
      <c r="NSG42" s="921"/>
      <c r="NSH42" s="921"/>
      <c r="NSI42" s="921"/>
      <c r="NSJ42" s="921"/>
      <c r="NSK42" s="921"/>
      <c r="NSL42" s="921"/>
      <c r="NSM42" s="921"/>
      <c r="NSN42" s="921"/>
      <c r="NSO42" s="921"/>
      <c r="NSP42" s="921"/>
      <c r="NSQ42" s="921"/>
      <c r="NSR42" s="921"/>
      <c r="NSS42" s="921"/>
      <c r="NST42" s="921"/>
      <c r="NSU42" s="921"/>
      <c r="NSV42" s="921"/>
      <c r="NSW42" s="921"/>
      <c r="NSX42" s="921"/>
      <c r="NSY42" s="921"/>
      <c r="NSZ42" s="921"/>
      <c r="NTA42" s="921"/>
      <c r="NTB42" s="921"/>
      <c r="NTC42" s="921"/>
      <c r="NTD42" s="921"/>
      <c r="NTE42" s="921"/>
      <c r="NTF42" s="921"/>
      <c r="NTG42" s="921"/>
      <c r="NTH42" s="921"/>
      <c r="NTI42" s="921"/>
      <c r="NTJ42" s="921"/>
      <c r="NTK42" s="921"/>
      <c r="NTL42" s="921"/>
      <c r="NTM42" s="921"/>
      <c r="NTN42" s="921"/>
      <c r="NTO42" s="921"/>
      <c r="NTP42" s="921"/>
      <c r="NTQ42" s="921"/>
      <c r="NTR42" s="921"/>
      <c r="NTS42" s="921"/>
      <c r="NTT42" s="921"/>
      <c r="NTU42" s="921"/>
      <c r="NTV42" s="921"/>
      <c r="NTW42" s="921"/>
      <c r="NTX42" s="921"/>
      <c r="NTY42" s="921"/>
      <c r="NTZ42" s="921"/>
      <c r="NUA42" s="921"/>
      <c r="NUB42" s="921"/>
      <c r="NUC42" s="921"/>
      <c r="NUD42" s="921"/>
      <c r="NUE42" s="921"/>
      <c r="NUF42" s="921"/>
      <c r="NUG42" s="921"/>
      <c r="NUH42" s="921"/>
      <c r="NUI42" s="921"/>
      <c r="NUJ42" s="921"/>
      <c r="NUK42" s="921"/>
      <c r="NUL42" s="921"/>
      <c r="NUM42" s="921"/>
      <c r="NUN42" s="921"/>
      <c r="NUO42" s="921"/>
      <c r="NUP42" s="921"/>
      <c r="NUQ42" s="921"/>
      <c r="NUR42" s="921"/>
      <c r="NUS42" s="921"/>
      <c r="NUT42" s="921"/>
      <c r="NUU42" s="921"/>
      <c r="NUV42" s="921"/>
      <c r="NUW42" s="921"/>
      <c r="NUX42" s="921"/>
      <c r="NUY42" s="921"/>
      <c r="NUZ42" s="921"/>
      <c r="NVA42" s="921"/>
      <c r="NVB42" s="921"/>
      <c r="NVC42" s="921"/>
      <c r="NVD42" s="921"/>
      <c r="NVE42" s="921"/>
      <c r="NVF42" s="921"/>
      <c r="NVG42" s="921"/>
      <c r="NVH42" s="921"/>
      <c r="NVI42" s="921"/>
      <c r="NVJ42" s="921"/>
      <c r="NVK42" s="921"/>
      <c r="NVL42" s="921"/>
      <c r="NVM42" s="921"/>
      <c r="NVN42" s="921"/>
      <c r="NVO42" s="921"/>
      <c r="NVP42" s="921"/>
      <c r="NVQ42" s="921"/>
      <c r="NVR42" s="921"/>
      <c r="NVS42" s="921"/>
      <c r="NVT42" s="921"/>
      <c r="NVU42" s="921"/>
      <c r="NVV42" s="921"/>
      <c r="NVW42" s="921"/>
      <c r="NVX42" s="921"/>
      <c r="NVY42" s="921"/>
      <c r="NVZ42" s="921"/>
      <c r="NWA42" s="921"/>
      <c r="NWB42" s="921"/>
      <c r="NWC42" s="921"/>
      <c r="NWD42" s="921"/>
      <c r="NWE42" s="921"/>
      <c r="NWF42" s="921"/>
      <c r="NWG42" s="921"/>
      <c r="NWH42" s="921"/>
      <c r="NWI42" s="921"/>
      <c r="NWJ42" s="921"/>
      <c r="NWK42" s="921"/>
      <c r="NWL42" s="921"/>
      <c r="NWM42" s="921"/>
      <c r="NWN42" s="921"/>
      <c r="NWO42" s="921"/>
      <c r="NWP42" s="921"/>
      <c r="NWQ42" s="921"/>
      <c r="NWR42" s="921"/>
      <c r="NWS42" s="921"/>
      <c r="NWT42" s="921"/>
      <c r="NWU42" s="921"/>
      <c r="NWV42" s="921"/>
      <c r="NWW42" s="921"/>
      <c r="NWX42" s="921"/>
      <c r="NWY42" s="921"/>
      <c r="NWZ42" s="921"/>
      <c r="NXA42" s="921"/>
      <c r="NXB42" s="921"/>
      <c r="NXC42" s="921"/>
      <c r="NXD42" s="921"/>
      <c r="NXE42" s="921"/>
      <c r="NXF42" s="921"/>
      <c r="NXG42" s="921"/>
      <c r="NXH42" s="921"/>
      <c r="NXI42" s="921"/>
      <c r="NXJ42" s="921"/>
      <c r="NXK42" s="921"/>
      <c r="NXL42" s="921"/>
      <c r="NXM42" s="921"/>
      <c r="NXN42" s="921"/>
      <c r="NXO42" s="921"/>
      <c r="NXP42" s="921"/>
      <c r="NXQ42" s="921"/>
      <c r="NXR42" s="921"/>
      <c r="NXS42" s="921"/>
      <c r="NXT42" s="921"/>
      <c r="NXU42" s="921"/>
      <c r="NXV42" s="921"/>
      <c r="NXW42" s="921"/>
      <c r="NXX42" s="921"/>
      <c r="NXY42" s="921"/>
      <c r="NXZ42" s="921"/>
      <c r="NYA42" s="921"/>
      <c r="NYB42" s="921"/>
      <c r="NYC42" s="921"/>
      <c r="NYD42" s="921"/>
      <c r="NYE42" s="921"/>
      <c r="NYF42" s="921"/>
      <c r="NYG42" s="921"/>
      <c r="NYH42" s="921"/>
      <c r="NYI42" s="921"/>
      <c r="NYJ42" s="921"/>
      <c r="NYK42" s="921"/>
      <c r="NYL42" s="921"/>
      <c r="NYM42" s="921"/>
      <c r="NYN42" s="921"/>
      <c r="NYO42" s="921"/>
      <c r="NYP42" s="921"/>
      <c r="NYQ42" s="921"/>
      <c r="NYR42" s="921"/>
      <c r="NYS42" s="921"/>
      <c r="NYT42" s="921"/>
      <c r="NYU42" s="921"/>
      <c r="NYV42" s="921"/>
      <c r="NYW42" s="921"/>
      <c r="NYX42" s="921"/>
      <c r="NYY42" s="921"/>
      <c r="NYZ42" s="921"/>
      <c r="NZA42" s="921"/>
      <c r="NZB42" s="921"/>
      <c r="NZC42" s="921"/>
      <c r="NZD42" s="921"/>
      <c r="NZE42" s="921"/>
      <c r="NZF42" s="921"/>
      <c r="NZG42" s="921"/>
      <c r="NZH42" s="921"/>
      <c r="NZI42" s="921"/>
      <c r="NZJ42" s="921"/>
      <c r="NZK42" s="921"/>
      <c r="NZL42" s="921"/>
      <c r="NZM42" s="921"/>
      <c r="NZN42" s="921"/>
      <c r="NZO42" s="921"/>
      <c r="NZP42" s="921"/>
      <c r="NZQ42" s="921"/>
      <c r="NZR42" s="921"/>
      <c r="NZS42" s="921"/>
      <c r="NZT42" s="921"/>
      <c r="NZU42" s="921"/>
      <c r="NZV42" s="921"/>
      <c r="NZW42" s="921"/>
      <c r="NZX42" s="921"/>
      <c r="NZY42" s="921"/>
      <c r="NZZ42" s="921"/>
      <c r="OAA42" s="921"/>
      <c r="OAB42" s="921"/>
      <c r="OAC42" s="921"/>
      <c r="OAD42" s="921"/>
      <c r="OAE42" s="921"/>
      <c r="OAF42" s="921"/>
      <c r="OAG42" s="921"/>
      <c r="OAH42" s="921"/>
      <c r="OAI42" s="921"/>
      <c r="OAJ42" s="921"/>
      <c r="OAK42" s="921"/>
      <c r="OAL42" s="921"/>
      <c r="OAM42" s="921"/>
      <c r="OAN42" s="921"/>
      <c r="OAO42" s="921"/>
      <c r="OAP42" s="921"/>
      <c r="OAQ42" s="921"/>
      <c r="OAR42" s="921"/>
      <c r="OAS42" s="921"/>
      <c r="OAT42" s="921"/>
      <c r="OAU42" s="921"/>
      <c r="OAV42" s="921"/>
      <c r="OAW42" s="921"/>
      <c r="OAX42" s="921"/>
      <c r="OAY42" s="921"/>
      <c r="OAZ42" s="921"/>
      <c r="OBA42" s="921"/>
      <c r="OBB42" s="921"/>
      <c r="OBC42" s="921"/>
      <c r="OBD42" s="921"/>
      <c r="OBE42" s="921"/>
      <c r="OBF42" s="921"/>
      <c r="OBG42" s="921"/>
      <c r="OBH42" s="921"/>
      <c r="OBI42" s="921"/>
      <c r="OBJ42" s="921"/>
      <c r="OBK42" s="921"/>
      <c r="OBL42" s="921"/>
      <c r="OBM42" s="921"/>
      <c r="OBN42" s="921"/>
      <c r="OBO42" s="921"/>
      <c r="OBP42" s="921"/>
      <c r="OBQ42" s="921"/>
      <c r="OBR42" s="921"/>
      <c r="OBS42" s="921"/>
      <c r="OBT42" s="921"/>
      <c r="OBU42" s="921"/>
      <c r="OBV42" s="921"/>
      <c r="OBW42" s="921"/>
      <c r="OBX42" s="921"/>
      <c r="OBY42" s="921"/>
      <c r="OBZ42" s="921"/>
      <c r="OCA42" s="921"/>
      <c r="OCB42" s="921"/>
      <c r="OCC42" s="921"/>
      <c r="OCD42" s="921"/>
      <c r="OCE42" s="921"/>
      <c r="OCF42" s="921"/>
      <c r="OCG42" s="921"/>
      <c r="OCH42" s="921"/>
      <c r="OCI42" s="921"/>
      <c r="OCJ42" s="921"/>
      <c r="OCK42" s="921"/>
      <c r="OCL42" s="921"/>
      <c r="OCM42" s="921"/>
      <c r="OCN42" s="921"/>
      <c r="OCO42" s="921"/>
      <c r="OCP42" s="921"/>
      <c r="OCQ42" s="921"/>
      <c r="OCR42" s="921"/>
      <c r="OCS42" s="921"/>
      <c r="OCT42" s="921"/>
      <c r="OCU42" s="921"/>
      <c r="OCV42" s="921"/>
      <c r="OCW42" s="921"/>
      <c r="OCX42" s="921"/>
      <c r="OCY42" s="921"/>
      <c r="OCZ42" s="921"/>
      <c r="ODA42" s="921"/>
      <c r="ODB42" s="921"/>
      <c r="ODC42" s="921"/>
      <c r="ODD42" s="921"/>
      <c r="ODE42" s="921"/>
      <c r="ODF42" s="921"/>
      <c r="ODG42" s="921"/>
      <c r="ODH42" s="921"/>
      <c r="ODI42" s="921"/>
      <c r="ODJ42" s="921"/>
      <c r="ODK42" s="921"/>
      <c r="ODL42" s="921"/>
      <c r="ODM42" s="921"/>
      <c r="ODN42" s="921"/>
      <c r="ODO42" s="921"/>
      <c r="ODP42" s="921"/>
      <c r="ODQ42" s="921"/>
      <c r="ODR42" s="921"/>
      <c r="ODS42" s="921"/>
      <c r="ODT42" s="921"/>
      <c r="ODU42" s="921"/>
      <c r="ODV42" s="921"/>
      <c r="ODW42" s="921"/>
      <c r="ODX42" s="921"/>
      <c r="ODY42" s="921"/>
      <c r="ODZ42" s="921"/>
      <c r="OEA42" s="921"/>
      <c r="OEB42" s="921"/>
      <c r="OEC42" s="921"/>
      <c r="OED42" s="921"/>
      <c r="OEE42" s="921"/>
      <c r="OEF42" s="921"/>
      <c r="OEG42" s="921"/>
      <c r="OEH42" s="921"/>
      <c r="OEI42" s="921"/>
      <c r="OEJ42" s="921"/>
      <c r="OEK42" s="921"/>
      <c r="OEL42" s="921"/>
      <c r="OEM42" s="921"/>
      <c r="OEN42" s="921"/>
      <c r="OEO42" s="921"/>
      <c r="OEP42" s="921"/>
      <c r="OEQ42" s="921"/>
      <c r="OER42" s="921"/>
      <c r="OES42" s="921"/>
      <c r="OET42" s="921"/>
      <c r="OEU42" s="921"/>
      <c r="OEV42" s="921"/>
      <c r="OEW42" s="921"/>
      <c r="OEX42" s="921"/>
      <c r="OEY42" s="921"/>
      <c r="OEZ42" s="921"/>
      <c r="OFA42" s="921"/>
      <c r="OFB42" s="921"/>
      <c r="OFC42" s="921"/>
      <c r="OFD42" s="921"/>
      <c r="OFE42" s="921"/>
      <c r="OFF42" s="921"/>
      <c r="OFG42" s="921"/>
      <c r="OFH42" s="921"/>
      <c r="OFI42" s="921"/>
      <c r="OFJ42" s="921"/>
      <c r="OFK42" s="921"/>
      <c r="OFL42" s="921"/>
      <c r="OFM42" s="921"/>
      <c r="OFN42" s="921"/>
      <c r="OFO42" s="921"/>
      <c r="OFP42" s="921"/>
      <c r="OFQ42" s="921"/>
      <c r="OFR42" s="921"/>
      <c r="OFS42" s="921"/>
      <c r="OFT42" s="921"/>
      <c r="OFU42" s="921"/>
      <c r="OFV42" s="921"/>
      <c r="OFW42" s="921"/>
      <c r="OFX42" s="921"/>
      <c r="OFY42" s="921"/>
      <c r="OFZ42" s="921"/>
      <c r="OGA42" s="921"/>
      <c r="OGB42" s="921"/>
      <c r="OGC42" s="921"/>
      <c r="OGD42" s="921"/>
      <c r="OGE42" s="921"/>
      <c r="OGF42" s="921"/>
      <c r="OGG42" s="921"/>
      <c r="OGH42" s="921"/>
      <c r="OGI42" s="921"/>
      <c r="OGJ42" s="921"/>
      <c r="OGK42" s="921"/>
      <c r="OGL42" s="921"/>
      <c r="OGM42" s="921"/>
      <c r="OGN42" s="921"/>
      <c r="OGO42" s="921"/>
      <c r="OGP42" s="921"/>
      <c r="OGQ42" s="921"/>
      <c r="OGR42" s="921"/>
      <c r="OGS42" s="921"/>
      <c r="OGT42" s="921"/>
      <c r="OGU42" s="921"/>
      <c r="OGV42" s="921"/>
      <c r="OGW42" s="921"/>
      <c r="OGX42" s="921"/>
      <c r="OGY42" s="921"/>
      <c r="OGZ42" s="921"/>
      <c r="OHA42" s="921"/>
      <c r="OHB42" s="921"/>
      <c r="OHC42" s="921"/>
      <c r="OHD42" s="921"/>
      <c r="OHE42" s="921"/>
      <c r="OHF42" s="921"/>
      <c r="OHG42" s="921"/>
      <c r="OHH42" s="921"/>
      <c r="OHI42" s="921"/>
      <c r="OHJ42" s="921"/>
      <c r="OHK42" s="921"/>
      <c r="OHL42" s="921"/>
      <c r="OHM42" s="921"/>
      <c r="OHN42" s="921"/>
      <c r="OHO42" s="921"/>
      <c r="OHP42" s="921"/>
      <c r="OHQ42" s="921"/>
      <c r="OHR42" s="921"/>
      <c r="OHS42" s="921"/>
      <c r="OHT42" s="921"/>
      <c r="OHU42" s="921"/>
      <c r="OHV42" s="921"/>
      <c r="OHW42" s="921"/>
      <c r="OHX42" s="921"/>
      <c r="OHY42" s="921"/>
      <c r="OHZ42" s="921"/>
      <c r="OIA42" s="921"/>
      <c r="OIB42" s="921"/>
      <c r="OIC42" s="921"/>
      <c r="OID42" s="921"/>
      <c r="OIE42" s="921"/>
      <c r="OIF42" s="921"/>
      <c r="OIG42" s="921"/>
      <c r="OIH42" s="921"/>
      <c r="OII42" s="921"/>
      <c r="OIJ42" s="921"/>
      <c r="OIK42" s="921"/>
      <c r="OIL42" s="921"/>
      <c r="OIM42" s="921"/>
      <c r="OIN42" s="921"/>
      <c r="OIO42" s="921"/>
      <c r="OIP42" s="921"/>
      <c r="OIQ42" s="921"/>
      <c r="OIR42" s="921"/>
      <c r="OIS42" s="921"/>
      <c r="OIT42" s="921"/>
      <c r="OIU42" s="921"/>
      <c r="OIV42" s="921"/>
      <c r="OIW42" s="921"/>
      <c r="OIX42" s="921"/>
      <c r="OIY42" s="921"/>
      <c r="OIZ42" s="921"/>
      <c r="OJA42" s="921"/>
      <c r="OJB42" s="921"/>
      <c r="OJC42" s="921"/>
      <c r="OJD42" s="921"/>
      <c r="OJE42" s="921"/>
      <c r="OJF42" s="921"/>
      <c r="OJG42" s="921"/>
      <c r="OJH42" s="921"/>
      <c r="OJI42" s="921"/>
      <c r="OJJ42" s="921"/>
      <c r="OJK42" s="921"/>
      <c r="OJL42" s="921"/>
      <c r="OJM42" s="921"/>
      <c r="OJN42" s="921"/>
      <c r="OJO42" s="921"/>
      <c r="OJP42" s="921"/>
      <c r="OJQ42" s="921"/>
      <c r="OJR42" s="921"/>
      <c r="OJS42" s="921"/>
      <c r="OJT42" s="921"/>
      <c r="OJU42" s="921"/>
      <c r="OJV42" s="921"/>
      <c r="OJW42" s="921"/>
      <c r="OJX42" s="921"/>
      <c r="OJY42" s="921"/>
      <c r="OJZ42" s="921"/>
      <c r="OKA42" s="921"/>
      <c r="OKB42" s="921"/>
      <c r="OKC42" s="921"/>
      <c r="OKD42" s="921"/>
      <c r="OKE42" s="921"/>
      <c r="OKF42" s="921"/>
      <c r="OKG42" s="921"/>
      <c r="OKH42" s="921"/>
      <c r="OKI42" s="921"/>
      <c r="OKJ42" s="921"/>
      <c r="OKK42" s="921"/>
      <c r="OKL42" s="921"/>
      <c r="OKM42" s="921"/>
      <c r="OKN42" s="921"/>
      <c r="OKO42" s="921"/>
      <c r="OKP42" s="921"/>
      <c r="OKQ42" s="921"/>
      <c r="OKR42" s="921"/>
      <c r="OKS42" s="921"/>
      <c r="OKT42" s="921"/>
      <c r="OKU42" s="921"/>
      <c r="OKV42" s="921"/>
      <c r="OKW42" s="921"/>
      <c r="OKX42" s="921"/>
      <c r="OKY42" s="921"/>
      <c r="OKZ42" s="921"/>
      <c r="OLA42" s="921"/>
      <c r="OLB42" s="921"/>
      <c r="OLC42" s="921"/>
      <c r="OLD42" s="921"/>
      <c r="OLE42" s="921"/>
      <c r="OLF42" s="921"/>
      <c r="OLG42" s="921"/>
      <c r="OLH42" s="921"/>
      <c r="OLI42" s="921"/>
      <c r="OLJ42" s="921"/>
      <c r="OLK42" s="921"/>
      <c r="OLL42" s="921"/>
      <c r="OLM42" s="921"/>
      <c r="OLN42" s="921"/>
      <c r="OLO42" s="921"/>
      <c r="OLP42" s="921"/>
      <c r="OLQ42" s="921"/>
      <c r="OLR42" s="921"/>
      <c r="OLS42" s="921"/>
      <c r="OLT42" s="921"/>
      <c r="OLU42" s="921"/>
      <c r="OLV42" s="921"/>
      <c r="OLW42" s="921"/>
      <c r="OLX42" s="921"/>
      <c r="OLY42" s="921"/>
      <c r="OLZ42" s="921"/>
      <c r="OMA42" s="921"/>
      <c r="OMB42" s="921"/>
      <c r="OMC42" s="921"/>
      <c r="OMD42" s="921"/>
      <c r="OME42" s="921"/>
      <c r="OMF42" s="921"/>
      <c r="OMG42" s="921"/>
      <c r="OMH42" s="921"/>
      <c r="OMI42" s="921"/>
      <c r="OMJ42" s="921"/>
      <c r="OMK42" s="921"/>
      <c r="OML42" s="921"/>
      <c r="OMM42" s="921"/>
      <c r="OMN42" s="921"/>
      <c r="OMO42" s="921"/>
      <c r="OMP42" s="921"/>
      <c r="OMQ42" s="921"/>
      <c r="OMR42" s="921"/>
      <c r="OMS42" s="921"/>
      <c r="OMT42" s="921"/>
      <c r="OMU42" s="921"/>
      <c r="OMV42" s="921"/>
      <c r="OMW42" s="921"/>
      <c r="OMX42" s="921"/>
      <c r="OMY42" s="921"/>
      <c r="OMZ42" s="921"/>
      <c r="ONA42" s="921"/>
      <c r="ONB42" s="921"/>
      <c r="ONC42" s="921"/>
      <c r="OND42" s="921"/>
      <c r="ONE42" s="921"/>
      <c r="ONF42" s="921"/>
      <c r="ONG42" s="921"/>
      <c r="ONH42" s="921"/>
      <c r="ONI42" s="921"/>
      <c r="ONJ42" s="921"/>
      <c r="ONK42" s="921"/>
      <c r="ONL42" s="921"/>
      <c r="ONM42" s="921"/>
      <c r="ONN42" s="921"/>
      <c r="ONO42" s="921"/>
      <c r="ONP42" s="921"/>
      <c r="ONQ42" s="921"/>
      <c r="ONR42" s="921"/>
      <c r="ONS42" s="921"/>
      <c r="ONT42" s="921"/>
      <c r="ONU42" s="921"/>
      <c r="ONV42" s="921"/>
      <c r="ONW42" s="921"/>
      <c r="ONX42" s="921"/>
      <c r="ONY42" s="921"/>
      <c r="ONZ42" s="921"/>
      <c r="OOA42" s="921"/>
      <c r="OOB42" s="921"/>
      <c r="OOC42" s="921"/>
      <c r="OOD42" s="921"/>
      <c r="OOE42" s="921"/>
      <c r="OOF42" s="921"/>
      <c r="OOG42" s="921"/>
      <c r="OOH42" s="921"/>
      <c r="OOI42" s="921"/>
      <c r="OOJ42" s="921"/>
      <c r="OOK42" s="921"/>
      <c r="OOL42" s="921"/>
      <c r="OOM42" s="921"/>
      <c r="OON42" s="921"/>
      <c r="OOO42" s="921"/>
      <c r="OOP42" s="921"/>
      <c r="OOQ42" s="921"/>
      <c r="OOR42" s="921"/>
      <c r="OOS42" s="921"/>
      <c r="OOT42" s="921"/>
      <c r="OOU42" s="921"/>
      <c r="OOV42" s="921"/>
      <c r="OOW42" s="921"/>
      <c r="OOX42" s="921"/>
      <c r="OOY42" s="921"/>
      <c r="OOZ42" s="921"/>
      <c r="OPA42" s="921"/>
      <c r="OPB42" s="921"/>
      <c r="OPC42" s="921"/>
      <c r="OPD42" s="921"/>
      <c r="OPE42" s="921"/>
      <c r="OPF42" s="921"/>
      <c r="OPG42" s="921"/>
      <c r="OPH42" s="921"/>
      <c r="OPI42" s="921"/>
      <c r="OPJ42" s="921"/>
      <c r="OPK42" s="921"/>
      <c r="OPL42" s="921"/>
      <c r="OPM42" s="921"/>
      <c r="OPN42" s="921"/>
      <c r="OPO42" s="921"/>
      <c r="OPP42" s="921"/>
      <c r="OPQ42" s="921"/>
      <c r="OPR42" s="921"/>
      <c r="OPS42" s="921"/>
      <c r="OPT42" s="921"/>
      <c r="OPU42" s="921"/>
      <c r="OPV42" s="921"/>
      <c r="OPW42" s="921"/>
      <c r="OPX42" s="921"/>
      <c r="OPY42" s="921"/>
      <c r="OPZ42" s="921"/>
      <c r="OQA42" s="921"/>
      <c r="OQB42" s="921"/>
      <c r="OQC42" s="921"/>
      <c r="OQD42" s="921"/>
      <c r="OQE42" s="921"/>
      <c r="OQF42" s="921"/>
      <c r="OQG42" s="921"/>
      <c r="OQH42" s="921"/>
      <c r="OQI42" s="921"/>
      <c r="OQJ42" s="921"/>
      <c r="OQK42" s="921"/>
      <c r="OQL42" s="921"/>
      <c r="OQM42" s="921"/>
      <c r="OQN42" s="921"/>
      <c r="OQO42" s="921"/>
      <c r="OQP42" s="921"/>
      <c r="OQQ42" s="921"/>
      <c r="OQR42" s="921"/>
      <c r="OQS42" s="921"/>
      <c r="OQT42" s="921"/>
      <c r="OQU42" s="921"/>
      <c r="OQV42" s="921"/>
      <c r="OQW42" s="921"/>
      <c r="OQX42" s="921"/>
      <c r="OQY42" s="921"/>
      <c r="OQZ42" s="921"/>
      <c r="ORA42" s="921"/>
      <c r="ORB42" s="921"/>
      <c r="ORC42" s="921"/>
      <c r="ORD42" s="921"/>
      <c r="ORE42" s="921"/>
      <c r="ORF42" s="921"/>
      <c r="ORG42" s="921"/>
      <c r="ORH42" s="921"/>
      <c r="ORI42" s="921"/>
      <c r="ORJ42" s="921"/>
      <c r="ORK42" s="921"/>
      <c r="ORL42" s="921"/>
      <c r="ORM42" s="921"/>
      <c r="ORN42" s="921"/>
      <c r="ORO42" s="921"/>
      <c r="ORP42" s="921"/>
      <c r="ORQ42" s="921"/>
      <c r="ORR42" s="921"/>
      <c r="ORS42" s="921"/>
      <c r="ORT42" s="921"/>
      <c r="ORU42" s="921"/>
      <c r="ORV42" s="921"/>
      <c r="ORW42" s="921"/>
      <c r="ORX42" s="921"/>
      <c r="ORY42" s="921"/>
      <c r="ORZ42" s="921"/>
      <c r="OSA42" s="921"/>
      <c r="OSB42" s="921"/>
      <c r="OSC42" s="921"/>
      <c r="OSD42" s="921"/>
      <c r="OSE42" s="921"/>
      <c r="OSF42" s="921"/>
      <c r="OSG42" s="921"/>
      <c r="OSH42" s="921"/>
      <c r="OSI42" s="921"/>
      <c r="OSJ42" s="921"/>
      <c r="OSK42" s="921"/>
      <c r="OSL42" s="921"/>
      <c r="OSM42" s="921"/>
      <c r="OSN42" s="921"/>
      <c r="OSO42" s="921"/>
      <c r="OSP42" s="921"/>
      <c r="OSQ42" s="921"/>
      <c r="OSR42" s="921"/>
      <c r="OSS42" s="921"/>
      <c r="OST42" s="921"/>
      <c r="OSU42" s="921"/>
      <c r="OSV42" s="921"/>
      <c r="OSW42" s="921"/>
      <c r="OSX42" s="921"/>
      <c r="OSY42" s="921"/>
      <c r="OSZ42" s="921"/>
      <c r="OTA42" s="921"/>
      <c r="OTB42" s="921"/>
      <c r="OTC42" s="921"/>
      <c r="OTD42" s="921"/>
      <c r="OTE42" s="921"/>
      <c r="OTF42" s="921"/>
      <c r="OTG42" s="921"/>
      <c r="OTH42" s="921"/>
      <c r="OTI42" s="921"/>
      <c r="OTJ42" s="921"/>
      <c r="OTK42" s="921"/>
      <c r="OTL42" s="921"/>
      <c r="OTM42" s="921"/>
      <c r="OTN42" s="921"/>
      <c r="OTO42" s="921"/>
      <c r="OTP42" s="921"/>
      <c r="OTQ42" s="921"/>
      <c r="OTR42" s="921"/>
      <c r="OTS42" s="921"/>
      <c r="OTT42" s="921"/>
      <c r="OTU42" s="921"/>
      <c r="OTV42" s="921"/>
      <c r="OTW42" s="921"/>
      <c r="OTX42" s="921"/>
      <c r="OTY42" s="921"/>
      <c r="OTZ42" s="921"/>
      <c r="OUA42" s="921"/>
      <c r="OUB42" s="921"/>
      <c r="OUC42" s="921"/>
      <c r="OUD42" s="921"/>
      <c r="OUE42" s="921"/>
      <c r="OUF42" s="921"/>
      <c r="OUG42" s="921"/>
      <c r="OUH42" s="921"/>
      <c r="OUI42" s="921"/>
      <c r="OUJ42" s="921"/>
      <c r="OUK42" s="921"/>
      <c r="OUL42" s="921"/>
      <c r="OUM42" s="921"/>
      <c r="OUN42" s="921"/>
      <c r="OUO42" s="921"/>
      <c r="OUP42" s="921"/>
      <c r="OUQ42" s="921"/>
      <c r="OUR42" s="921"/>
      <c r="OUS42" s="921"/>
      <c r="OUT42" s="921"/>
      <c r="OUU42" s="921"/>
      <c r="OUV42" s="921"/>
      <c r="OUW42" s="921"/>
      <c r="OUX42" s="921"/>
      <c r="OUY42" s="921"/>
      <c r="OUZ42" s="921"/>
      <c r="OVA42" s="921"/>
      <c r="OVB42" s="921"/>
      <c r="OVC42" s="921"/>
      <c r="OVD42" s="921"/>
      <c r="OVE42" s="921"/>
      <c r="OVF42" s="921"/>
      <c r="OVG42" s="921"/>
      <c r="OVH42" s="921"/>
      <c r="OVI42" s="921"/>
      <c r="OVJ42" s="921"/>
      <c r="OVK42" s="921"/>
      <c r="OVL42" s="921"/>
      <c r="OVM42" s="921"/>
      <c r="OVN42" s="921"/>
      <c r="OVO42" s="921"/>
      <c r="OVP42" s="921"/>
      <c r="OVQ42" s="921"/>
      <c r="OVR42" s="921"/>
      <c r="OVS42" s="921"/>
      <c r="OVT42" s="921"/>
      <c r="OVU42" s="921"/>
      <c r="OVV42" s="921"/>
      <c r="OVW42" s="921"/>
      <c r="OVX42" s="921"/>
      <c r="OVY42" s="921"/>
      <c r="OVZ42" s="921"/>
      <c r="OWA42" s="921"/>
      <c r="OWB42" s="921"/>
      <c r="OWC42" s="921"/>
      <c r="OWD42" s="921"/>
      <c r="OWE42" s="921"/>
      <c r="OWF42" s="921"/>
      <c r="OWG42" s="921"/>
      <c r="OWH42" s="921"/>
      <c r="OWI42" s="921"/>
      <c r="OWJ42" s="921"/>
      <c r="OWK42" s="921"/>
      <c r="OWL42" s="921"/>
      <c r="OWM42" s="921"/>
      <c r="OWN42" s="921"/>
      <c r="OWO42" s="921"/>
      <c r="OWP42" s="921"/>
      <c r="OWQ42" s="921"/>
      <c r="OWR42" s="921"/>
      <c r="OWS42" s="921"/>
      <c r="OWT42" s="921"/>
      <c r="OWU42" s="921"/>
      <c r="OWV42" s="921"/>
      <c r="OWW42" s="921"/>
      <c r="OWX42" s="921"/>
      <c r="OWY42" s="921"/>
      <c r="OWZ42" s="921"/>
      <c r="OXA42" s="921"/>
      <c r="OXB42" s="921"/>
      <c r="OXC42" s="921"/>
      <c r="OXD42" s="921"/>
      <c r="OXE42" s="921"/>
      <c r="OXF42" s="921"/>
      <c r="OXG42" s="921"/>
      <c r="OXH42" s="921"/>
      <c r="OXI42" s="921"/>
      <c r="OXJ42" s="921"/>
      <c r="OXK42" s="921"/>
      <c r="OXL42" s="921"/>
      <c r="OXM42" s="921"/>
      <c r="OXN42" s="921"/>
      <c r="OXO42" s="921"/>
      <c r="OXP42" s="921"/>
      <c r="OXQ42" s="921"/>
      <c r="OXR42" s="921"/>
      <c r="OXS42" s="921"/>
      <c r="OXT42" s="921"/>
      <c r="OXU42" s="921"/>
      <c r="OXV42" s="921"/>
      <c r="OXW42" s="921"/>
      <c r="OXX42" s="921"/>
      <c r="OXY42" s="921"/>
      <c r="OXZ42" s="921"/>
      <c r="OYA42" s="921"/>
      <c r="OYB42" s="921"/>
      <c r="OYC42" s="921"/>
      <c r="OYD42" s="921"/>
      <c r="OYE42" s="921"/>
      <c r="OYF42" s="921"/>
      <c r="OYG42" s="921"/>
      <c r="OYH42" s="921"/>
      <c r="OYI42" s="921"/>
      <c r="OYJ42" s="921"/>
      <c r="OYK42" s="921"/>
      <c r="OYL42" s="921"/>
      <c r="OYM42" s="921"/>
      <c r="OYN42" s="921"/>
      <c r="OYO42" s="921"/>
      <c r="OYP42" s="921"/>
      <c r="OYQ42" s="921"/>
      <c r="OYR42" s="921"/>
      <c r="OYS42" s="921"/>
      <c r="OYT42" s="921"/>
      <c r="OYU42" s="921"/>
      <c r="OYV42" s="921"/>
      <c r="OYW42" s="921"/>
      <c r="OYX42" s="921"/>
      <c r="OYY42" s="921"/>
      <c r="OYZ42" s="921"/>
      <c r="OZA42" s="921"/>
      <c r="OZB42" s="921"/>
      <c r="OZC42" s="921"/>
      <c r="OZD42" s="921"/>
      <c r="OZE42" s="921"/>
      <c r="OZF42" s="921"/>
      <c r="OZG42" s="921"/>
      <c r="OZH42" s="921"/>
      <c r="OZI42" s="921"/>
      <c r="OZJ42" s="921"/>
      <c r="OZK42" s="921"/>
      <c r="OZL42" s="921"/>
      <c r="OZM42" s="921"/>
      <c r="OZN42" s="921"/>
      <c r="OZO42" s="921"/>
      <c r="OZP42" s="921"/>
      <c r="OZQ42" s="921"/>
      <c r="OZR42" s="921"/>
      <c r="OZS42" s="921"/>
      <c r="OZT42" s="921"/>
      <c r="OZU42" s="921"/>
      <c r="OZV42" s="921"/>
      <c r="OZW42" s="921"/>
      <c r="OZX42" s="921"/>
      <c r="OZY42" s="921"/>
      <c r="OZZ42" s="921"/>
      <c r="PAA42" s="921"/>
      <c r="PAB42" s="921"/>
      <c r="PAC42" s="921"/>
      <c r="PAD42" s="921"/>
      <c r="PAE42" s="921"/>
      <c r="PAF42" s="921"/>
      <c r="PAG42" s="921"/>
      <c r="PAH42" s="921"/>
      <c r="PAI42" s="921"/>
      <c r="PAJ42" s="921"/>
      <c r="PAK42" s="921"/>
      <c r="PAL42" s="921"/>
      <c r="PAM42" s="921"/>
      <c r="PAN42" s="921"/>
      <c r="PAO42" s="921"/>
      <c r="PAP42" s="921"/>
      <c r="PAQ42" s="921"/>
      <c r="PAR42" s="921"/>
      <c r="PAS42" s="921"/>
      <c r="PAT42" s="921"/>
      <c r="PAU42" s="921"/>
      <c r="PAV42" s="921"/>
      <c r="PAW42" s="921"/>
      <c r="PAX42" s="921"/>
      <c r="PAY42" s="921"/>
      <c r="PAZ42" s="921"/>
      <c r="PBA42" s="921"/>
      <c r="PBB42" s="921"/>
      <c r="PBC42" s="921"/>
      <c r="PBD42" s="921"/>
      <c r="PBE42" s="921"/>
      <c r="PBF42" s="921"/>
      <c r="PBG42" s="921"/>
      <c r="PBH42" s="921"/>
      <c r="PBI42" s="921"/>
      <c r="PBJ42" s="921"/>
      <c r="PBK42" s="921"/>
      <c r="PBL42" s="921"/>
      <c r="PBM42" s="921"/>
      <c r="PBN42" s="921"/>
      <c r="PBO42" s="921"/>
      <c r="PBP42" s="921"/>
      <c r="PBQ42" s="921"/>
      <c r="PBR42" s="921"/>
      <c r="PBS42" s="921"/>
      <c r="PBT42" s="921"/>
      <c r="PBU42" s="921"/>
      <c r="PBV42" s="921"/>
      <c r="PBW42" s="921"/>
      <c r="PBX42" s="921"/>
      <c r="PBY42" s="921"/>
      <c r="PBZ42" s="921"/>
      <c r="PCA42" s="921"/>
      <c r="PCB42" s="921"/>
      <c r="PCC42" s="921"/>
      <c r="PCD42" s="921"/>
      <c r="PCE42" s="921"/>
      <c r="PCF42" s="921"/>
      <c r="PCG42" s="921"/>
      <c r="PCH42" s="921"/>
      <c r="PCI42" s="921"/>
      <c r="PCJ42" s="921"/>
      <c r="PCK42" s="921"/>
      <c r="PCL42" s="921"/>
      <c r="PCM42" s="921"/>
      <c r="PCN42" s="921"/>
      <c r="PCO42" s="921"/>
      <c r="PCP42" s="921"/>
      <c r="PCQ42" s="921"/>
      <c r="PCR42" s="921"/>
      <c r="PCS42" s="921"/>
      <c r="PCT42" s="921"/>
      <c r="PCU42" s="921"/>
      <c r="PCV42" s="921"/>
      <c r="PCW42" s="921"/>
      <c r="PCX42" s="921"/>
      <c r="PCY42" s="921"/>
      <c r="PCZ42" s="921"/>
      <c r="PDA42" s="921"/>
      <c r="PDB42" s="921"/>
      <c r="PDC42" s="921"/>
      <c r="PDD42" s="921"/>
      <c r="PDE42" s="921"/>
      <c r="PDF42" s="921"/>
      <c r="PDG42" s="921"/>
      <c r="PDH42" s="921"/>
      <c r="PDI42" s="921"/>
      <c r="PDJ42" s="921"/>
      <c r="PDK42" s="921"/>
      <c r="PDL42" s="921"/>
      <c r="PDM42" s="921"/>
      <c r="PDN42" s="921"/>
      <c r="PDO42" s="921"/>
      <c r="PDP42" s="921"/>
      <c r="PDQ42" s="921"/>
      <c r="PDR42" s="921"/>
      <c r="PDS42" s="921"/>
      <c r="PDT42" s="921"/>
      <c r="PDU42" s="921"/>
      <c r="PDV42" s="921"/>
      <c r="PDW42" s="921"/>
      <c r="PDX42" s="921"/>
      <c r="PDY42" s="921"/>
      <c r="PDZ42" s="921"/>
      <c r="PEA42" s="921"/>
      <c r="PEB42" s="921"/>
      <c r="PEC42" s="921"/>
      <c r="PED42" s="921"/>
      <c r="PEE42" s="921"/>
      <c r="PEF42" s="921"/>
      <c r="PEG42" s="921"/>
      <c r="PEH42" s="921"/>
      <c r="PEI42" s="921"/>
      <c r="PEJ42" s="921"/>
      <c r="PEK42" s="921"/>
      <c r="PEL42" s="921"/>
      <c r="PEM42" s="921"/>
      <c r="PEN42" s="921"/>
      <c r="PEO42" s="921"/>
      <c r="PEP42" s="921"/>
      <c r="PEQ42" s="921"/>
      <c r="PER42" s="921"/>
      <c r="PES42" s="921"/>
      <c r="PET42" s="921"/>
      <c r="PEU42" s="921"/>
      <c r="PEV42" s="921"/>
      <c r="PEW42" s="921"/>
      <c r="PEX42" s="921"/>
      <c r="PEY42" s="921"/>
      <c r="PEZ42" s="921"/>
      <c r="PFA42" s="921"/>
      <c r="PFB42" s="921"/>
      <c r="PFC42" s="921"/>
      <c r="PFD42" s="921"/>
      <c r="PFE42" s="921"/>
      <c r="PFF42" s="921"/>
      <c r="PFG42" s="921"/>
      <c r="PFH42" s="921"/>
      <c r="PFI42" s="921"/>
      <c r="PFJ42" s="921"/>
      <c r="PFK42" s="921"/>
      <c r="PFL42" s="921"/>
      <c r="PFM42" s="921"/>
      <c r="PFN42" s="921"/>
      <c r="PFO42" s="921"/>
      <c r="PFP42" s="921"/>
      <c r="PFQ42" s="921"/>
      <c r="PFR42" s="921"/>
      <c r="PFS42" s="921"/>
      <c r="PFT42" s="921"/>
      <c r="PFU42" s="921"/>
      <c r="PFV42" s="921"/>
      <c r="PFW42" s="921"/>
      <c r="PFX42" s="921"/>
      <c r="PFY42" s="921"/>
      <c r="PFZ42" s="921"/>
      <c r="PGA42" s="921"/>
      <c r="PGB42" s="921"/>
      <c r="PGC42" s="921"/>
      <c r="PGD42" s="921"/>
      <c r="PGE42" s="921"/>
      <c r="PGF42" s="921"/>
      <c r="PGG42" s="921"/>
      <c r="PGH42" s="921"/>
      <c r="PGI42" s="921"/>
      <c r="PGJ42" s="921"/>
      <c r="PGK42" s="921"/>
      <c r="PGL42" s="921"/>
      <c r="PGM42" s="921"/>
      <c r="PGN42" s="921"/>
      <c r="PGO42" s="921"/>
      <c r="PGP42" s="921"/>
      <c r="PGQ42" s="921"/>
      <c r="PGR42" s="921"/>
      <c r="PGS42" s="921"/>
      <c r="PGT42" s="921"/>
      <c r="PGU42" s="921"/>
      <c r="PGV42" s="921"/>
      <c r="PGW42" s="921"/>
      <c r="PGX42" s="921"/>
      <c r="PGY42" s="921"/>
      <c r="PGZ42" s="921"/>
      <c r="PHA42" s="921"/>
      <c r="PHB42" s="921"/>
      <c r="PHC42" s="921"/>
      <c r="PHD42" s="921"/>
      <c r="PHE42" s="921"/>
      <c r="PHF42" s="921"/>
      <c r="PHG42" s="921"/>
      <c r="PHH42" s="921"/>
      <c r="PHI42" s="921"/>
      <c r="PHJ42" s="921"/>
      <c r="PHK42" s="921"/>
      <c r="PHL42" s="921"/>
      <c r="PHM42" s="921"/>
      <c r="PHN42" s="921"/>
      <c r="PHO42" s="921"/>
      <c r="PHP42" s="921"/>
      <c r="PHQ42" s="921"/>
      <c r="PHR42" s="921"/>
      <c r="PHS42" s="921"/>
      <c r="PHT42" s="921"/>
      <c r="PHU42" s="921"/>
      <c r="PHV42" s="921"/>
      <c r="PHW42" s="921"/>
      <c r="PHX42" s="921"/>
      <c r="PHY42" s="921"/>
      <c r="PHZ42" s="921"/>
      <c r="PIA42" s="921"/>
      <c r="PIB42" s="921"/>
      <c r="PIC42" s="921"/>
      <c r="PID42" s="921"/>
      <c r="PIE42" s="921"/>
      <c r="PIF42" s="921"/>
      <c r="PIG42" s="921"/>
      <c r="PIH42" s="921"/>
      <c r="PII42" s="921"/>
      <c r="PIJ42" s="921"/>
      <c r="PIK42" s="921"/>
      <c r="PIL42" s="921"/>
      <c r="PIM42" s="921"/>
      <c r="PIN42" s="921"/>
      <c r="PIO42" s="921"/>
      <c r="PIP42" s="921"/>
      <c r="PIQ42" s="921"/>
      <c r="PIR42" s="921"/>
      <c r="PIS42" s="921"/>
      <c r="PIT42" s="921"/>
      <c r="PIU42" s="921"/>
      <c r="PIV42" s="921"/>
      <c r="PIW42" s="921"/>
      <c r="PIX42" s="921"/>
      <c r="PIY42" s="921"/>
      <c r="PIZ42" s="921"/>
      <c r="PJA42" s="921"/>
      <c r="PJB42" s="921"/>
      <c r="PJC42" s="921"/>
      <c r="PJD42" s="921"/>
      <c r="PJE42" s="921"/>
      <c r="PJF42" s="921"/>
      <c r="PJG42" s="921"/>
      <c r="PJH42" s="921"/>
      <c r="PJI42" s="921"/>
      <c r="PJJ42" s="921"/>
      <c r="PJK42" s="921"/>
      <c r="PJL42" s="921"/>
      <c r="PJM42" s="921"/>
      <c r="PJN42" s="921"/>
      <c r="PJO42" s="921"/>
      <c r="PJP42" s="921"/>
      <c r="PJQ42" s="921"/>
      <c r="PJR42" s="921"/>
      <c r="PJS42" s="921"/>
      <c r="PJT42" s="921"/>
      <c r="PJU42" s="921"/>
      <c r="PJV42" s="921"/>
      <c r="PJW42" s="921"/>
      <c r="PJX42" s="921"/>
      <c r="PJY42" s="921"/>
      <c r="PJZ42" s="921"/>
      <c r="PKA42" s="921"/>
      <c r="PKB42" s="921"/>
      <c r="PKC42" s="921"/>
      <c r="PKD42" s="921"/>
      <c r="PKE42" s="921"/>
      <c r="PKF42" s="921"/>
      <c r="PKG42" s="921"/>
      <c r="PKH42" s="921"/>
      <c r="PKI42" s="921"/>
      <c r="PKJ42" s="921"/>
      <c r="PKK42" s="921"/>
      <c r="PKL42" s="921"/>
      <c r="PKM42" s="921"/>
      <c r="PKN42" s="921"/>
      <c r="PKO42" s="921"/>
      <c r="PKP42" s="921"/>
      <c r="PKQ42" s="921"/>
      <c r="PKR42" s="921"/>
      <c r="PKS42" s="921"/>
      <c r="PKT42" s="921"/>
      <c r="PKU42" s="921"/>
      <c r="PKV42" s="921"/>
      <c r="PKW42" s="921"/>
      <c r="PKX42" s="921"/>
      <c r="PKY42" s="921"/>
      <c r="PKZ42" s="921"/>
      <c r="PLA42" s="921"/>
      <c r="PLB42" s="921"/>
      <c r="PLC42" s="921"/>
      <c r="PLD42" s="921"/>
      <c r="PLE42" s="921"/>
      <c r="PLF42" s="921"/>
      <c r="PLG42" s="921"/>
      <c r="PLH42" s="921"/>
      <c r="PLI42" s="921"/>
      <c r="PLJ42" s="921"/>
      <c r="PLK42" s="921"/>
      <c r="PLL42" s="921"/>
      <c r="PLM42" s="921"/>
      <c r="PLN42" s="921"/>
      <c r="PLO42" s="921"/>
      <c r="PLP42" s="921"/>
      <c r="PLQ42" s="921"/>
      <c r="PLR42" s="921"/>
      <c r="PLS42" s="921"/>
      <c r="PLT42" s="921"/>
      <c r="PLU42" s="921"/>
      <c r="PLV42" s="921"/>
      <c r="PLW42" s="921"/>
      <c r="PLX42" s="921"/>
      <c r="PLY42" s="921"/>
      <c r="PLZ42" s="921"/>
      <c r="PMA42" s="921"/>
      <c r="PMB42" s="921"/>
      <c r="PMC42" s="921"/>
      <c r="PMD42" s="921"/>
      <c r="PME42" s="921"/>
      <c r="PMF42" s="921"/>
      <c r="PMG42" s="921"/>
      <c r="PMH42" s="921"/>
      <c r="PMI42" s="921"/>
      <c r="PMJ42" s="921"/>
      <c r="PMK42" s="921"/>
      <c r="PML42" s="921"/>
      <c r="PMM42" s="921"/>
      <c r="PMN42" s="921"/>
      <c r="PMO42" s="921"/>
      <c r="PMP42" s="921"/>
      <c r="PMQ42" s="921"/>
      <c r="PMR42" s="921"/>
      <c r="PMS42" s="921"/>
      <c r="PMT42" s="921"/>
      <c r="PMU42" s="921"/>
      <c r="PMV42" s="921"/>
      <c r="PMW42" s="921"/>
      <c r="PMX42" s="921"/>
      <c r="PMY42" s="921"/>
      <c r="PMZ42" s="921"/>
      <c r="PNA42" s="921"/>
      <c r="PNB42" s="921"/>
      <c r="PNC42" s="921"/>
      <c r="PND42" s="921"/>
      <c r="PNE42" s="921"/>
      <c r="PNF42" s="921"/>
      <c r="PNG42" s="921"/>
      <c r="PNH42" s="921"/>
      <c r="PNI42" s="921"/>
      <c r="PNJ42" s="921"/>
      <c r="PNK42" s="921"/>
      <c r="PNL42" s="921"/>
      <c r="PNM42" s="921"/>
      <c r="PNN42" s="921"/>
      <c r="PNO42" s="921"/>
      <c r="PNP42" s="921"/>
      <c r="PNQ42" s="921"/>
      <c r="PNR42" s="921"/>
      <c r="PNS42" s="921"/>
      <c r="PNT42" s="921"/>
      <c r="PNU42" s="921"/>
      <c r="PNV42" s="921"/>
      <c r="PNW42" s="921"/>
      <c r="PNX42" s="921"/>
      <c r="PNY42" s="921"/>
      <c r="PNZ42" s="921"/>
      <c r="POA42" s="921"/>
      <c r="POB42" s="921"/>
      <c r="POC42" s="921"/>
      <c r="POD42" s="921"/>
      <c r="POE42" s="921"/>
      <c r="POF42" s="921"/>
      <c r="POG42" s="921"/>
      <c r="POH42" s="921"/>
      <c r="POI42" s="921"/>
      <c r="POJ42" s="921"/>
      <c r="POK42" s="921"/>
      <c r="POL42" s="921"/>
      <c r="POM42" s="921"/>
      <c r="PON42" s="921"/>
      <c r="POO42" s="921"/>
      <c r="POP42" s="921"/>
      <c r="POQ42" s="921"/>
      <c r="POR42" s="921"/>
      <c r="POS42" s="921"/>
      <c r="POT42" s="921"/>
      <c r="POU42" s="921"/>
      <c r="POV42" s="921"/>
      <c r="POW42" s="921"/>
      <c r="POX42" s="921"/>
      <c r="POY42" s="921"/>
      <c r="POZ42" s="921"/>
      <c r="PPA42" s="921"/>
      <c r="PPB42" s="921"/>
      <c r="PPC42" s="921"/>
      <c r="PPD42" s="921"/>
      <c r="PPE42" s="921"/>
      <c r="PPF42" s="921"/>
      <c r="PPG42" s="921"/>
      <c r="PPH42" s="921"/>
      <c r="PPI42" s="921"/>
      <c r="PPJ42" s="921"/>
      <c r="PPK42" s="921"/>
      <c r="PPL42" s="921"/>
      <c r="PPM42" s="921"/>
      <c r="PPN42" s="921"/>
      <c r="PPO42" s="921"/>
      <c r="PPP42" s="921"/>
      <c r="PPQ42" s="921"/>
      <c r="PPR42" s="921"/>
      <c r="PPS42" s="921"/>
      <c r="PPT42" s="921"/>
      <c r="PPU42" s="921"/>
      <c r="PPV42" s="921"/>
      <c r="PPW42" s="921"/>
      <c r="PPX42" s="921"/>
      <c r="PPY42" s="921"/>
      <c r="PPZ42" s="921"/>
      <c r="PQA42" s="921"/>
      <c r="PQB42" s="921"/>
      <c r="PQC42" s="921"/>
      <c r="PQD42" s="921"/>
      <c r="PQE42" s="921"/>
      <c r="PQF42" s="921"/>
      <c r="PQG42" s="921"/>
      <c r="PQH42" s="921"/>
      <c r="PQI42" s="921"/>
      <c r="PQJ42" s="921"/>
      <c r="PQK42" s="921"/>
      <c r="PQL42" s="921"/>
      <c r="PQM42" s="921"/>
      <c r="PQN42" s="921"/>
      <c r="PQO42" s="921"/>
      <c r="PQP42" s="921"/>
      <c r="PQQ42" s="921"/>
      <c r="PQR42" s="921"/>
      <c r="PQS42" s="921"/>
      <c r="PQT42" s="921"/>
      <c r="PQU42" s="921"/>
      <c r="PQV42" s="921"/>
      <c r="PQW42" s="921"/>
      <c r="PQX42" s="921"/>
      <c r="PQY42" s="921"/>
      <c r="PQZ42" s="921"/>
      <c r="PRA42" s="921"/>
      <c r="PRB42" s="921"/>
      <c r="PRC42" s="921"/>
      <c r="PRD42" s="921"/>
      <c r="PRE42" s="921"/>
      <c r="PRF42" s="921"/>
      <c r="PRG42" s="921"/>
      <c r="PRH42" s="921"/>
      <c r="PRI42" s="921"/>
      <c r="PRJ42" s="921"/>
      <c r="PRK42" s="921"/>
      <c r="PRL42" s="921"/>
      <c r="PRM42" s="921"/>
      <c r="PRN42" s="921"/>
      <c r="PRO42" s="921"/>
      <c r="PRP42" s="921"/>
      <c r="PRQ42" s="921"/>
      <c r="PRR42" s="921"/>
      <c r="PRS42" s="921"/>
      <c r="PRT42" s="921"/>
      <c r="PRU42" s="921"/>
      <c r="PRV42" s="921"/>
      <c r="PRW42" s="921"/>
      <c r="PRX42" s="921"/>
      <c r="PRY42" s="921"/>
      <c r="PRZ42" s="921"/>
      <c r="PSA42" s="921"/>
      <c r="PSB42" s="921"/>
      <c r="PSC42" s="921"/>
      <c r="PSD42" s="921"/>
      <c r="PSE42" s="921"/>
      <c r="PSF42" s="921"/>
      <c r="PSG42" s="921"/>
      <c r="PSH42" s="921"/>
      <c r="PSI42" s="921"/>
      <c r="PSJ42" s="921"/>
      <c r="PSK42" s="921"/>
      <c r="PSL42" s="921"/>
      <c r="PSM42" s="921"/>
      <c r="PSN42" s="921"/>
      <c r="PSO42" s="921"/>
      <c r="PSP42" s="921"/>
      <c r="PSQ42" s="921"/>
      <c r="PSR42" s="921"/>
      <c r="PSS42" s="921"/>
      <c r="PST42" s="921"/>
      <c r="PSU42" s="921"/>
      <c r="PSV42" s="921"/>
      <c r="PSW42" s="921"/>
      <c r="PSX42" s="921"/>
      <c r="PSY42" s="921"/>
      <c r="PSZ42" s="921"/>
      <c r="PTA42" s="921"/>
      <c r="PTB42" s="921"/>
      <c r="PTC42" s="921"/>
      <c r="PTD42" s="921"/>
      <c r="PTE42" s="921"/>
      <c r="PTF42" s="921"/>
      <c r="PTG42" s="921"/>
      <c r="PTH42" s="921"/>
      <c r="PTI42" s="921"/>
      <c r="PTJ42" s="921"/>
      <c r="PTK42" s="921"/>
      <c r="PTL42" s="921"/>
      <c r="PTM42" s="921"/>
      <c r="PTN42" s="921"/>
      <c r="PTO42" s="921"/>
      <c r="PTP42" s="921"/>
      <c r="PTQ42" s="921"/>
      <c r="PTR42" s="921"/>
      <c r="PTS42" s="921"/>
      <c r="PTT42" s="921"/>
      <c r="PTU42" s="921"/>
      <c r="PTV42" s="921"/>
      <c r="PTW42" s="921"/>
      <c r="PTX42" s="921"/>
      <c r="PTY42" s="921"/>
      <c r="PTZ42" s="921"/>
      <c r="PUA42" s="921"/>
      <c r="PUB42" s="921"/>
      <c r="PUC42" s="921"/>
      <c r="PUD42" s="921"/>
      <c r="PUE42" s="921"/>
      <c r="PUF42" s="921"/>
      <c r="PUG42" s="921"/>
      <c r="PUH42" s="921"/>
      <c r="PUI42" s="921"/>
      <c r="PUJ42" s="921"/>
      <c r="PUK42" s="921"/>
      <c r="PUL42" s="921"/>
      <c r="PUM42" s="921"/>
      <c r="PUN42" s="921"/>
      <c r="PUO42" s="921"/>
      <c r="PUP42" s="921"/>
      <c r="PUQ42" s="921"/>
      <c r="PUR42" s="921"/>
      <c r="PUS42" s="921"/>
      <c r="PUT42" s="921"/>
      <c r="PUU42" s="921"/>
      <c r="PUV42" s="921"/>
      <c r="PUW42" s="921"/>
      <c r="PUX42" s="921"/>
      <c r="PUY42" s="921"/>
      <c r="PUZ42" s="921"/>
      <c r="PVA42" s="921"/>
      <c r="PVB42" s="921"/>
      <c r="PVC42" s="921"/>
      <c r="PVD42" s="921"/>
      <c r="PVE42" s="921"/>
      <c r="PVF42" s="921"/>
      <c r="PVG42" s="921"/>
      <c r="PVH42" s="921"/>
      <c r="PVI42" s="921"/>
      <c r="PVJ42" s="921"/>
      <c r="PVK42" s="921"/>
      <c r="PVL42" s="921"/>
      <c r="PVM42" s="921"/>
      <c r="PVN42" s="921"/>
      <c r="PVO42" s="921"/>
      <c r="PVP42" s="921"/>
      <c r="PVQ42" s="921"/>
      <c r="PVR42" s="921"/>
      <c r="PVS42" s="921"/>
      <c r="PVT42" s="921"/>
      <c r="PVU42" s="921"/>
      <c r="PVV42" s="921"/>
      <c r="PVW42" s="921"/>
      <c r="PVX42" s="921"/>
      <c r="PVY42" s="921"/>
      <c r="PVZ42" s="921"/>
      <c r="PWA42" s="921"/>
      <c r="PWB42" s="921"/>
      <c r="PWC42" s="921"/>
      <c r="PWD42" s="921"/>
      <c r="PWE42" s="921"/>
      <c r="PWF42" s="921"/>
      <c r="PWG42" s="921"/>
      <c r="PWH42" s="921"/>
      <c r="PWI42" s="921"/>
      <c r="PWJ42" s="921"/>
      <c r="PWK42" s="921"/>
      <c r="PWL42" s="921"/>
      <c r="PWM42" s="921"/>
      <c r="PWN42" s="921"/>
      <c r="PWO42" s="921"/>
      <c r="PWP42" s="921"/>
      <c r="PWQ42" s="921"/>
      <c r="PWR42" s="921"/>
      <c r="PWS42" s="921"/>
      <c r="PWT42" s="921"/>
      <c r="PWU42" s="921"/>
      <c r="PWV42" s="921"/>
      <c r="PWW42" s="921"/>
      <c r="PWX42" s="921"/>
      <c r="PWY42" s="921"/>
      <c r="PWZ42" s="921"/>
      <c r="PXA42" s="921"/>
      <c r="PXB42" s="921"/>
      <c r="PXC42" s="921"/>
      <c r="PXD42" s="921"/>
      <c r="PXE42" s="921"/>
      <c r="PXF42" s="921"/>
      <c r="PXG42" s="921"/>
      <c r="PXH42" s="921"/>
      <c r="PXI42" s="921"/>
      <c r="PXJ42" s="921"/>
      <c r="PXK42" s="921"/>
      <c r="PXL42" s="921"/>
      <c r="PXM42" s="921"/>
      <c r="PXN42" s="921"/>
      <c r="PXO42" s="921"/>
      <c r="PXP42" s="921"/>
      <c r="PXQ42" s="921"/>
      <c r="PXR42" s="921"/>
      <c r="PXS42" s="921"/>
      <c r="PXT42" s="921"/>
      <c r="PXU42" s="921"/>
      <c r="PXV42" s="921"/>
      <c r="PXW42" s="921"/>
      <c r="PXX42" s="921"/>
      <c r="PXY42" s="921"/>
      <c r="PXZ42" s="921"/>
      <c r="PYA42" s="921"/>
      <c r="PYB42" s="921"/>
      <c r="PYC42" s="921"/>
      <c r="PYD42" s="921"/>
      <c r="PYE42" s="921"/>
      <c r="PYF42" s="921"/>
      <c r="PYG42" s="921"/>
      <c r="PYH42" s="921"/>
      <c r="PYI42" s="921"/>
      <c r="PYJ42" s="921"/>
      <c r="PYK42" s="921"/>
      <c r="PYL42" s="921"/>
      <c r="PYM42" s="921"/>
      <c r="PYN42" s="921"/>
      <c r="PYO42" s="921"/>
      <c r="PYP42" s="921"/>
      <c r="PYQ42" s="921"/>
      <c r="PYR42" s="921"/>
      <c r="PYS42" s="921"/>
      <c r="PYT42" s="921"/>
      <c r="PYU42" s="921"/>
      <c r="PYV42" s="921"/>
      <c r="PYW42" s="921"/>
      <c r="PYX42" s="921"/>
      <c r="PYY42" s="921"/>
      <c r="PYZ42" s="921"/>
      <c r="PZA42" s="921"/>
      <c r="PZB42" s="921"/>
      <c r="PZC42" s="921"/>
      <c r="PZD42" s="921"/>
      <c r="PZE42" s="921"/>
      <c r="PZF42" s="921"/>
      <c r="PZG42" s="921"/>
      <c r="PZH42" s="921"/>
      <c r="PZI42" s="921"/>
      <c r="PZJ42" s="921"/>
      <c r="PZK42" s="921"/>
      <c r="PZL42" s="921"/>
      <c r="PZM42" s="921"/>
      <c r="PZN42" s="921"/>
      <c r="PZO42" s="921"/>
      <c r="PZP42" s="921"/>
      <c r="PZQ42" s="921"/>
      <c r="PZR42" s="921"/>
      <c r="PZS42" s="921"/>
      <c r="PZT42" s="921"/>
      <c r="PZU42" s="921"/>
      <c r="PZV42" s="921"/>
      <c r="PZW42" s="921"/>
      <c r="PZX42" s="921"/>
      <c r="PZY42" s="921"/>
      <c r="PZZ42" s="921"/>
      <c r="QAA42" s="921"/>
      <c r="QAB42" s="921"/>
      <c r="QAC42" s="921"/>
      <c r="QAD42" s="921"/>
      <c r="QAE42" s="921"/>
      <c r="QAF42" s="921"/>
      <c r="QAG42" s="921"/>
      <c r="QAH42" s="921"/>
      <c r="QAI42" s="921"/>
      <c r="QAJ42" s="921"/>
      <c r="QAK42" s="921"/>
      <c r="QAL42" s="921"/>
      <c r="QAM42" s="921"/>
      <c r="QAN42" s="921"/>
      <c r="QAO42" s="921"/>
      <c r="QAP42" s="921"/>
      <c r="QAQ42" s="921"/>
      <c r="QAR42" s="921"/>
      <c r="QAS42" s="921"/>
      <c r="QAT42" s="921"/>
      <c r="QAU42" s="921"/>
      <c r="QAV42" s="921"/>
      <c r="QAW42" s="921"/>
      <c r="QAX42" s="921"/>
      <c r="QAY42" s="921"/>
      <c r="QAZ42" s="921"/>
      <c r="QBA42" s="921"/>
      <c r="QBB42" s="921"/>
      <c r="QBC42" s="921"/>
      <c r="QBD42" s="921"/>
      <c r="QBE42" s="921"/>
      <c r="QBF42" s="921"/>
      <c r="QBG42" s="921"/>
      <c r="QBH42" s="921"/>
      <c r="QBI42" s="921"/>
      <c r="QBJ42" s="921"/>
      <c r="QBK42" s="921"/>
      <c r="QBL42" s="921"/>
      <c r="QBM42" s="921"/>
      <c r="QBN42" s="921"/>
      <c r="QBO42" s="921"/>
      <c r="QBP42" s="921"/>
      <c r="QBQ42" s="921"/>
      <c r="QBR42" s="921"/>
      <c r="QBS42" s="921"/>
      <c r="QBT42" s="921"/>
      <c r="QBU42" s="921"/>
      <c r="QBV42" s="921"/>
      <c r="QBW42" s="921"/>
      <c r="QBX42" s="921"/>
      <c r="QBY42" s="921"/>
      <c r="QBZ42" s="921"/>
      <c r="QCA42" s="921"/>
      <c r="QCB42" s="921"/>
      <c r="QCC42" s="921"/>
      <c r="QCD42" s="921"/>
      <c r="QCE42" s="921"/>
      <c r="QCF42" s="921"/>
      <c r="QCG42" s="921"/>
      <c r="QCH42" s="921"/>
      <c r="QCI42" s="921"/>
      <c r="QCJ42" s="921"/>
      <c r="QCK42" s="921"/>
      <c r="QCL42" s="921"/>
      <c r="QCM42" s="921"/>
      <c r="QCN42" s="921"/>
      <c r="QCO42" s="921"/>
      <c r="QCP42" s="921"/>
      <c r="QCQ42" s="921"/>
      <c r="QCR42" s="921"/>
      <c r="QCS42" s="921"/>
      <c r="QCT42" s="921"/>
      <c r="QCU42" s="921"/>
      <c r="QCV42" s="921"/>
      <c r="QCW42" s="921"/>
      <c r="QCX42" s="921"/>
      <c r="QCY42" s="921"/>
      <c r="QCZ42" s="921"/>
      <c r="QDA42" s="921"/>
      <c r="QDB42" s="921"/>
      <c r="QDC42" s="921"/>
      <c r="QDD42" s="921"/>
      <c r="QDE42" s="921"/>
      <c r="QDF42" s="921"/>
      <c r="QDG42" s="921"/>
      <c r="QDH42" s="921"/>
      <c r="QDI42" s="921"/>
      <c r="QDJ42" s="921"/>
      <c r="QDK42" s="921"/>
      <c r="QDL42" s="921"/>
      <c r="QDM42" s="921"/>
      <c r="QDN42" s="921"/>
      <c r="QDO42" s="921"/>
      <c r="QDP42" s="921"/>
      <c r="QDQ42" s="921"/>
      <c r="QDR42" s="921"/>
      <c r="QDS42" s="921"/>
      <c r="QDT42" s="921"/>
      <c r="QDU42" s="921"/>
      <c r="QDV42" s="921"/>
      <c r="QDW42" s="921"/>
      <c r="QDX42" s="921"/>
      <c r="QDY42" s="921"/>
      <c r="QDZ42" s="921"/>
      <c r="QEA42" s="921"/>
      <c r="QEB42" s="921"/>
      <c r="QEC42" s="921"/>
      <c r="QED42" s="921"/>
      <c r="QEE42" s="921"/>
      <c r="QEF42" s="921"/>
      <c r="QEG42" s="921"/>
      <c r="QEH42" s="921"/>
      <c r="QEI42" s="921"/>
      <c r="QEJ42" s="921"/>
      <c r="QEK42" s="921"/>
      <c r="QEL42" s="921"/>
      <c r="QEM42" s="921"/>
      <c r="QEN42" s="921"/>
      <c r="QEO42" s="921"/>
      <c r="QEP42" s="921"/>
      <c r="QEQ42" s="921"/>
      <c r="QER42" s="921"/>
      <c r="QES42" s="921"/>
      <c r="QET42" s="921"/>
      <c r="QEU42" s="921"/>
      <c r="QEV42" s="921"/>
      <c r="QEW42" s="921"/>
      <c r="QEX42" s="921"/>
      <c r="QEY42" s="921"/>
      <c r="QEZ42" s="921"/>
      <c r="QFA42" s="921"/>
      <c r="QFB42" s="921"/>
      <c r="QFC42" s="921"/>
      <c r="QFD42" s="921"/>
      <c r="QFE42" s="921"/>
      <c r="QFF42" s="921"/>
      <c r="QFG42" s="921"/>
      <c r="QFH42" s="921"/>
      <c r="QFI42" s="921"/>
      <c r="QFJ42" s="921"/>
      <c r="QFK42" s="921"/>
      <c r="QFL42" s="921"/>
      <c r="QFM42" s="921"/>
      <c r="QFN42" s="921"/>
      <c r="QFO42" s="921"/>
      <c r="QFP42" s="921"/>
      <c r="QFQ42" s="921"/>
      <c r="QFR42" s="921"/>
      <c r="QFS42" s="921"/>
      <c r="QFT42" s="921"/>
      <c r="QFU42" s="921"/>
      <c r="QFV42" s="921"/>
      <c r="QFW42" s="921"/>
      <c r="QFX42" s="921"/>
      <c r="QFY42" s="921"/>
      <c r="QFZ42" s="921"/>
      <c r="QGA42" s="921"/>
      <c r="QGB42" s="921"/>
      <c r="QGC42" s="921"/>
      <c r="QGD42" s="921"/>
      <c r="QGE42" s="921"/>
      <c r="QGF42" s="921"/>
      <c r="QGG42" s="921"/>
      <c r="QGH42" s="921"/>
      <c r="QGI42" s="921"/>
      <c r="QGJ42" s="921"/>
      <c r="QGK42" s="921"/>
      <c r="QGL42" s="921"/>
      <c r="QGM42" s="921"/>
      <c r="QGN42" s="921"/>
      <c r="QGO42" s="921"/>
      <c r="QGP42" s="921"/>
      <c r="QGQ42" s="921"/>
      <c r="QGR42" s="921"/>
      <c r="QGS42" s="921"/>
      <c r="QGT42" s="921"/>
      <c r="QGU42" s="921"/>
      <c r="QGV42" s="921"/>
      <c r="QGW42" s="921"/>
      <c r="QGX42" s="921"/>
      <c r="QGY42" s="921"/>
      <c r="QGZ42" s="921"/>
      <c r="QHA42" s="921"/>
      <c r="QHB42" s="921"/>
      <c r="QHC42" s="921"/>
      <c r="QHD42" s="921"/>
      <c r="QHE42" s="921"/>
      <c r="QHF42" s="921"/>
      <c r="QHG42" s="921"/>
      <c r="QHH42" s="921"/>
      <c r="QHI42" s="921"/>
      <c r="QHJ42" s="921"/>
      <c r="QHK42" s="921"/>
      <c r="QHL42" s="921"/>
      <c r="QHM42" s="921"/>
      <c r="QHN42" s="921"/>
      <c r="QHO42" s="921"/>
      <c r="QHP42" s="921"/>
      <c r="QHQ42" s="921"/>
      <c r="QHR42" s="921"/>
      <c r="QHS42" s="921"/>
      <c r="QHT42" s="921"/>
      <c r="QHU42" s="921"/>
      <c r="QHV42" s="921"/>
      <c r="QHW42" s="921"/>
      <c r="QHX42" s="921"/>
      <c r="QHY42" s="921"/>
      <c r="QHZ42" s="921"/>
      <c r="QIA42" s="921"/>
      <c r="QIB42" s="921"/>
      <c r="QIC42" s="921"/>
      <c r="QID42" s="921"/>
      <c r="QIE42" s="921"/>
      <c r="QIF42" s="921"/>
      <c r="QIG42" s="921"/>
      <c r="QIH42" s="921"/>
      <c r="QII42" s="921"/>
      <c r="QIJ42" s="921"/>
      <c r="QIK42" s="921"/>
      <c r="QIL42" s="921"/>
      <c r="QIM42" s="921"/>
      <c r="QIN42" s="921"/>
      <c r="QIO42" s="921"/>
      <c r="QIP42" s="921"/>
      <c r="QIQ42" s="921"/>
      <c r="QIR42" s="921"/>
      <c r="QIS42" s="921"/>
      <c r="QIT42" s="921"/>
      <c r="QIU42" s="921"/>
      <c r="QIV42" s="921"/>
      <c r="QIW42" s="921"/>
      <c r="QIX42" s="921"/>
      <c r="QIY42" s="921"/>
      <c r="QIZ42" s="921"/>
      <c r="QJA42" s="921"/>
      <c r="QJB42" s="921"/>
      <c r="QJC42" s="921"/>
      <c r="QJD42" s="921"/>
      <c r="QJE42" s="921"/>
      <c r="QJF42" s="921"/>
      <c r="QJG42" s="921"/>
      <c r="QJH42" s="921"/>
      <c r="QJI42" s="921"/>
      <c r="QJJ42" s="921"/>
      <c r="QJK42" s="921"/>
      <c r="QJL42" s="921"/>
      <c r="QJM42" s="921"/>
      <c r="QJN42" s="921"/>
      <c r="QJO42" s="921"/>
      <c r="QJP42" s="921"/>
      <c r="QJQ42" s="921"/>
      <c r="QJR42" s="921"/>
      <c r="QJS42" s="921"/>
      <c r="QJT42" s="921"/>
      <c r="QJU42" s="921"/>
      <c r="QJV42" s="921"/>
      <c r="QJW42" s="921"/>
      <c r="QJX42" s="921"/>
      <c r="QJY42" s="921"/>
      <c r="QJZ42" s="921"/>
      <c r="QKA42" s="921"/>
      <c r="QKB42" s="921"/>
      <c r="QKC42" s="921"/>
      <c r="QKD42" s="921"/>
      <c r="QKE42" s="921"/>
      <c r="QKF42" s="921"/>
      <c r="QKG42" s="921"/>
      <c r="QKH42" s="921"/>
      <c r="QKI42" s="921"/>
      <c r="QKJ42" s="921"/>
      <c r="QKK42" s="921"/>
      <c r="QKL42" s="921"/>
      <c r="QKM42" s="921"/>
      <c r="QKN42" s="921"/>
      <c r="QKO42" s="921"/>
      <c r="QKP42" s="921"/>
      <c r="QKQ42" s="921"/>
      <c r="QKR42" s="921"/>
      <c r="QKS42" s="921"/>
      <c r="QKT42" s="921"/>
      <c r="QKU42" s="921"/>
      <c r="QKV42" s="921"/>
      <c r="QKW42" s="921"/>
      <c r="QKX42" s="921"/>
      <c r="QKY42" s="921"/>
      <c r="QKZ42" s="921"/>
      <c r="QLA42" s="921"/>
      <c r="QLB42" s="921"/>
      <c r="QLC42" s="921"/>
      <c r="QLD42" s="921"/>
      <c r="QLE42" s="921"/>
      <c r="QLF42" s="921"/>
      <c r="QLG42" s="921"/>
      <c r="QLH42" s="921"/>
      <c r="QLI42" s="921"/>
      <c r="QLJ42" s="921"/>
      <c r="QLK42" s="921"/>
      <c r="QLL42" s="921"/>
      <c r="QLM42" s="921"/>
      <c r="QLN42" s="921"/>
      <c r="QLO42" s="921"/>
      <c r="QLP42" s="921"/>
      <c r="QLQ42" s="921"/>
      <c r="QLR42" s="921"/>
      <c r="QLS42" s="921"/>
      <c r="QLT42" s="921"/>
      <c r="QLU42" s="921"/>
      <c r="QLV42" s="921"/>
      <c r="QLW42" s="921"/>
      <c r="QLX42" s="921"/>
      <c r="QLY42" s="921"/>
      <c r="QLZ42" s="921"/>
      <c r="QMA42" s="921"/>
      <c r="QMB42" s="921"/>
      <c r="QMC42" s="921"/>
      <c r="QMD42" s="921"/>
      <c r="QME42" s="921"/>
      <c r="QMF42" s="921"/>
      <c r="QMG42" s="921"/>
      <c r="QMH42" s="921"/>
      <c r="QMI42" s="921"/>
      <c r="QMJ42" s="921"/>
      <c r="QMK42" s="921"/>
      <c r="QML42" s="921"/>
      <c r="QMM42" s="921"/>
      <c r="QMN42" s="921"/>
      <c r="QMO42" s="921"/>
      <c r="QMP42" s="921"/>
      <c r="QMQ42" s="921"/>
      <c r="QMR42" s="921"/>
      <c r="QMS42" s="921"/>
      <c r="QMT42" s="921"/>
      <c r="QMU42" s="921"/>
      <c r="QMV42" s="921"/>
      <c r="QMW42" s="921"/>
      <c r="QMX42" s="921"/>
      <c r="QMY42" s="921"/>
      <c r="QMZ42" s="921"/>
      <c r="QNA42" s="921"/>
      <c r="QNB42" s="921"/>
      <c r="QNC42" s="921"/>
      <c r="QND42" s="921"/>
      <c r="QNE42" s="921"/>
      <c r="QNF42" s="921"/>
      <c r="QNG42" s="921"/>
      <c r="QNH42" s="921"/>
      <c r="QNI42" s="921"/>
      <c r="QNJ42" s="921"/>
      <c r="QNK42" s="921"/>
      <c r="QNL42" s="921"/>
      <c r="QNM42" s="921"/>
      <c r="QNN42" s="921"/>
      <c r="QNO42" s="921"/>
      <c r="QNP42" s="921"/>
      <c r="QNQ42" s="921"/>
      <c r="QNR42" s="921"/>
      <c r="QNS42" s="921"/>
      <c r="QNT42" s="921"/>
      <c r="QNU42" s="921"/>
      <c r="QNV42" s="921"/>
      <c r="QNW42" s="921"/>
      <c r="QNX42" s="921"/>
      <c r="QNY42" s="921"/>
      <c r="QNZ42" s="921"/>
      <c r="QOA42" s="921"/>
      <c r="QOB42" s="921"/>
      <c r="QOC42" s="921"/>
      <c r="QOD42" s="921"/>
      <c r="QOE42" s="921"/>
      <c r="QOF42" s="921"/>
      <c r="QOG42" s="921"/>
      <c r="QOH42" s="921"/>
      <c r="QOI42" s="921"/>
      <c r="QOJ42" s="921"/>
      <c r="QOK42" s="921"/>
      <c r="QOL42" s="921"/>
      <c r="QOM42" s="921"/>
      <c r="QON42" s="921"/>
      <c r="QOO42" s="921"/>
      <c r="QOP42" s="921"/>
      <c r="QOQ42" s="921"/>
      <c r="QOR42" s="921"/>
      <c r="QOS42" s="921"/>
      <c r="QOT42" s="921"/>
      <c r="QOU42" s="921"/>
      <c r="QOV42" s="921"/>
      <c r="QOW42" s="921"/>
      <c r="QOX42" s="921"/>
      <c r="QOY42" s="921"/>
      <c r="QOZ42" s="921"/>
      <c r="QPA42" s="921"/>
      <c r="QPB42" s="921"/>
      <c r="QPC42" s="921"/>
      <c r="QPD42" s="921"/>
      <c r="QPE42" s="921"/>
      <c r="QPF42" s="921"/>
      <c r="QPG42" s="921"/>
      <c r="QPH42" s="921"/>
      <c r="QPI42" s="921"/>
      <c r="QPJ42" s="921"/>
      <c r="QPK42" s="921"/>
      <c r="QPL42" s="921"/>
      <c r="QPM42" s="921"/>
      <c r="QPN42" s="921"/>
      <c r="QPO42" s="921"/>
      <c r="QPP42" s="921"/>
      <c r="QPQ42" s="921"/>
      <c r="QPR42" s="921"/>
      <c r="QPS42" s="921"/>
      <c r="QPT42" s="921"/>
      <c r="QPU42" s="921"/>
      <c r="QPV42" s="921"/>
      <c r="QPW42" s="921"/>
      <c r="QPX42" s="921"/>
      <c r="QPY42" s="921"/>
      <c r="QPZ42" s="921"/>
      <c r="QQA42" s="921"/>
      <c r="QQB42" s="921"/>
      <c r="QQC42" s="921"/>
      <c r="QQD42" s="921"/>
      <c r="QQE42" s="921"/>
      <c r="QQF42" s="921"/>
      <c r="QQG42" s="921"/>
      <c r="QQH42" s="921"/>
      <c r="QQI42" s="921"/>
      <c r="QQJ42" s="921"/>
      <c r="QQK42" s="921"/>
      <c r="QQL42" s="921"/>
      <c r="QQM42" s="921"/>
      <c r="QQN42" s="921"/>
      <c r="QQO42" s="921"/>
      <c r="QQP42" s="921"/>
      <c r="QQQ42" s="921"/>
      <c r="QQR42" s="921"/>
      <c r="QQS42" s="921"/>
      <c r="QQT42" s="921"/>
      <c r="QQU42" s="921"/>
      <c r="QQV42" s="921"/>
      <c r="QQW42" s="921"/>
      <c r="QQX42" s="921"/>
      <c r="QQY42" s="921"/>
      <c r="QQZ42" s="921"/>
      <c r="QRA42" s="921"/>
      <c r="QRB42" s="921"/>
      <c r="QRC42" s="921"/>
      <c r="QRD42" s="921"/>
      <c r="QRE42" s="921"/>
      <c r="QRF42" s="921"/>
      <c r="QRG42" s="921"/>
      <c r="QRH42" s="921"/>
      <c r="QRI42" s="921"/>
      <c r="QRJ42" s="921"/>
      <c r="QRK42" s="921"/>
      <c r="QRL42" s="921"/>
      <c r="QRM42" s="921"/>
      <c r="QRN42" s="921"/>
      <c r="QRO42" s="921"/>
      <c r="QRP42" s="921"/>
      <c r="QRQ42" s="921"/>
      <c r="QRR42" s="921"/>
      <c r="QRS42" s="921"/>
      <c r="QRT42" s="921"/>
      <c r="QRU42" s="921"/>
      <c r="QRV42" s="921"/>
      <c r="QRW42" s="921"/>
      <c r="QRX42" s="921"/>
      <c r="QRY42" s="921"/>
      <c r="QRZ42" s="921"/>
      <c r="QSA42" s="921"/>
      <c r="QSB42" s="921"/>
      <c r="QSC42" s="921"/>
      <c r="QSD42" s="921"/>
      <c r="QSE42" s="921"/>
      <c r="QSF42" s="921"/>
      <c r="QSG42" s="921"/>
      <c r="QSH42" s="921"/>
      <c r="QSI42" s="921"/>
      <c r="QSJ42" s="921"/>
      <c r="QSK42" s="921"/>
      <c r="QSL42" s="921"/>
      <c r="QSM42" s="921"/>
      <c r="QSN42" s="921"/>
      <c r="QSO42" s="921"/>
      <c r="QSP42" s="921"/>
      <c r="QSQ42" s="921"/>
      <c r="QSR42" s="921"/>
      <c r="QSS42" s="921"/>
      <c r="QST42" s="921"/>
      <c r="QSU42" s="921"/>
      <c r="QSV42" s="921"/>
      <c r="QSW42" s="921"/>
      <c r="QSX42" s="921"/>
      <c r="QSY42" s="921"/>
      <c r="QSZ42" s="921"/>
      <c r="QTA42" s="921"/>
      <c r="QTB42" s="921"/>
      <c r="QTC42" s="921"/>
      <c r="QTD42" s="921"/>
      <c r="QTE42" s="921"/>
      <c r="QTF42" s="921"/>
      <c r="QTG42" s="921"/>
      <c r="QTH42" s="921"/>
      <c r="QTI42" s="921"/>
      <c r="QTJ42" s="921"/>
      <c r="QTK42" s="921"/>
      <c r="QTL42" s="921"/>
      <c r="QTM42" s="921"/>
      <c r="QTN42" s="921"/>
      <c r="QTO42" s="921"/>
      <c r="QTP42" s="921"/>
      <c r="QTQ42" s="921"/>
      <c r="QTR42" s="921"/>
      <c r="QTS42" s="921"/>
      <c r="QTT42" s="921"/>
      <c r="QTU42" s="921"/>
      <c r="QTV42" s="921"/>
      <c r="QTW42" s="921"/>
      <c r="QTX42" s="921"/>
      <c r="QTY42" s="921"/>
      <c r="QTZ42" s="921"/>
      <c r="QUA42" s="921"/>
      <c r="QUB42" s="921"/>
      <c r="QUC42" s="921"/>
      <c r="QUD42" s="921"/>
      <c r="QUE42" s="921"/>
      <c r="QUF42" s="921"/>
      <c r="QUG42" s="921"/>
      <c r="QUH42" s="921"/>
      <c r="QUI42" s="921"/>
      <c r="QUJ42" s="921"/>
      <c r="QUK42" s="921"/>
      <c r="QUL42" s="921"/>
      <c r="QUM42" s="921"/>
      <c r="QUN42" s="921"/>
      <c r="QUO42" s="921"/>
      <c r="QUP42" s="921"/>
      <c r="QUQ42" s="921"/>
      <c r="QUR42" s="921"/>
      <c r="QUS42" s="921"/>
      <c r="QUT42" s="921"/>
      <c r="QUU42" s="921"/>
      <c r="QUV42" s="921"/>
      <c r="QUW42" s="921"/>
      <c r="QUX42" s="921"/>
      <c r="QUY42" s="921"/>
      <c r="QUZ42" s="921"/>
      <c r="QVA42" s="921"/>
      <c r="QVB42" s="921"/>
      <c r="QVC42" s="921"/>
      <c r="QVD42" s="921"/>
      <c r="QVE42" s="921"/>
      <c r="QVF42" s="921"/>
      <c r="QVG42" s="921"/>
      <c r="QVH42" s="921"/>
      <c r="QVI42" s="921"/>
      <c r="QVJ42" s="921"/>
      <c r="QVK42" s="921"/>
      <c r="QVL42" s="921"/>
      <c r="QVM42" s="921"/>
      <c r="QVN42" s="921"/>
      <c r="QVO42" s="921"/>
      <c r="QVP42" s="921"/>
      <c r="QVQ42" s="921"/>
      <c r="QVR42" s="921"/>
      <c r="QVS42" s="921"/>
      <c r="QVT42" s="921"/>
      <c r="QVU42" s="921"/>
      <c r="QVV42" s="921"/>
      <c r="QVW42" s="921"/>
      <c r="QVX42" s="921"/>
      <c r="QVY42" s="921"/>
      <c r="QVZ42" s="921"/>
      <c r="QWA42" s="921"/>
      <c r="QWB42" s="921"/>
      <c r="QWC42" s="921"/>
      <c r="QWD42" s="921"/>
      <c r="QWE42" s="921"/>
      <c r="QWF42" s="921"/>
      <c r="QWG42" s="921"/>
      <c r="QWH42" s="921"/>
      <c r="QWI42" s="921"/>
      <c r="QWJ42" s="921"/>
      <c r="QWK42" s="921"/>
      <c r="QWL42" s="921"/>
      <c r="QWM42" s="921"/>
      <c r="QWN42" s="921"/>
      <c r="QWO42" s="921"/>
      <c r="QWP42" s="921"/>
      <c r="QWQ42" s="921"/>
      <c r="QWR42" s="921"/>
      <c r="QWS42" s="921"/>
      <c r="QWT42" s="921"/>
      <c r="QWU42" s="921"/>
      <c r="QWV42" s="921"/>
      <c r="QWW42" s="921"/>
      <c r="QWX42" s="921"/>
      <c r="QWY42" s="921"/>
      <c r="QWZ42" s="921"/>
      <c r="QXA42" s="921"/>
      <c r="QXB42" s="921"/>
      <c r="QXC42" s="921"/>
      <c r="QXD42" s="921"/>
      <c r="QXE42" s="921"/>
      <c r="QXF42" s="921"/>
      <c r="QXG42" s="921"/>
      <c r="QXH42" s="921"/>
      <c r="QXI42" s="921"/>
      <c r="QXJ42" s="921"/>
      <c r="QXK42" s="921"/>
      <c r="QXL42" s="921"/>
      <c r="QXM42" s="921"/>
      <c r="QXN42" s="921"/>
      <c r="QXO42" s="921"/>
      <c r="QXP42" s="921"/>
      <c r="QXQ42" s="921"/>
      <c r="QXR42" s="921"/>
      <c r="QXS42" s="921"/>
      <c r="QXT42" s="921"/>
      <c r="QXU42" s="921"/>
      <c r="QXV42" s="921"/>
      <c r="QXW42" s="921"/>
      <c r="QXX42" s="921"/>
      <c r="QXY42" s="921"/>
      <c r="QXZ42" s="921"/>
      <c r="QYA42" s="921"/>
      <c r="QYB42" s="921"/>
      <c r="QYC42" s="921"/>
      <c r="QYD42" s="921"/>
      <c r="QYE42" s="921"/>
      <c r="QYF42" s="921"/>
      <c r="QYG42" s="921"/>
      <c r="QYH42" s="921"/>
      <c r="QYI42" s="921"/>
      <c r="QYJ42" s="921"/>
      <c r="QYK42" s="921"/>
      <c r="QYL42" s="921"/>
      <c r="QYM42" s="921"/>
      <c r="QYN42" s="921"/>
      <c r="QYO42" s="921"/>
      <c r="QYP42" s="921"/>
      <c r="QYQ42" s="921"/>
      <c r="QYR42" s="921"/>
      <c r="QYS42" s="921"/>
      <c r="QYT42" s="921"/>
      <c r="QYU42" s="921"/>
      <c r="QYV42" s="921"/>
      <c r="QYW42" s="921"/>
      <c r="QYX42" s="921"/>
      <c r="QYY42" s="921"/>
      <c r="QYZ42" s="921"/>
      <c r="QZA42" s="921"/>
      <c r="QZB42" s="921"/>
      <c r="QZC42" s="921"/>
      <c r="QZD42" s="921"/>
      <c r="QZE42" s="921"/>
      <c r="QZF42" s="921"/>
      <c r="QZG42" s="921"/>
      <c r="QZH42" s="921"/>
      <c r="QZI42" s="921"/>
      <c r="QZJ42" s="921"/>
      <c r="QZK42" s="921"/>
      <c r="QZL42" s="921"/>
      <c r="QZM42" s="921"/>
      <c r="QZN42" s="921"/>
      <c r="QZO42" s="921"/>
      <c r="QZP42" s="921"/>
      <c r="QZQ42" s="921"/>
      <c r="QZR42" s="921"/>
      <c r="QZS42" s="921"/>
      <c r="QZT42" s="921"/>
      <c r="QZU42" s="921"/>
      <c r="QZV42" s="921"/>
      <c r="QZW42" s="921"/>
      <c r="QZX42" s="921"/>
      <c r="QZY42" s="921"/>
      <c r="QZZ42" s="921"/>
      <c r="RAA42" s="921"/>
      <c r="RAB42" s="921"/>
      <c r="RAC42" s="921"/>
      <c r="RAD42" s="921"/>
      <c r="RAE42" s="921"/>
      <c r="RAF42" s="921"/>
      <c r="RAG42" s="921"/>
      <c r="RAH42" s="921"/>
      <c r="RAI42" s="921"/>
      <c r="RAJ42" s="921"/>
      <c r="RAK42" s="921"/>
      <c r="RAL42" s="921"/>
      <c r="RAM42" s="921"/>
      <c r="RAN42" s="921"/>
      <c r="RAO42" s="921"/>
      <c r="RAP42" s="921"/>
      <c r="RAQ42" s="921"/>
      <c r="RAR42" s="921"/>
      <c r="RAS42" s="921"/>
      <c r="RAT42" s="921"/>
      <c r="RAU42" s="921"/>
      <c r="RAV42" s="921"/>
      <c r="RAW42" s="921"/>
      <c r="RAX42" s="921"/>
      <c r="RAY42" s="921"/>
      <c r="RAZ42" s="921"/>
      <c r="RBA42" s="921"/>
      <c r="RBB42" s="921"/>
      <c r="RBC42" s="921"/>
      <c r="RBD42" s="921"/>
      <c r="RBE42" s="921"/>
      <c r="RBF42" s="921"/>
      <c r="RBG42" s="921"/>
      <c r="RBH42" s="921"/>
      <c r="RBI42" s="921"/>
      <c r="RBJ42" s="921"/>
      <c r="RBK42" s="921"/>
      <c r="RBL42" s="921"/>
      <c r="RBM42" s="921"/>
      <c r="RBN42" s="921"/>
      <c r="RBO42" s="921"/>
      <c r="RBP42" s="921"/>
      <c r="RBQ42" s="921"/>
      <c r="RBR42" s="921"/>
      <c r="RBS42" s="921"/>
      <c r="RBT42" s="921"/>
      <c r="RBU42" s="921"/>
      <c r="RBV42" s="921"/>
      <c r="RBW42" s="921"/>
      <c r="RBX42" s="921"/>
      <c r="RBY42" s="921"/>
      <c r="RBZ42" s="921"/>
      <c r="RCA42" s="921"/>
      <c r="RCB42" s="921"/>
      <c r="RCC42" s="921"/>
      <c r="RCD42" s="921"/>
      <c r="RCE42" s="921"/>
      <c r="RCF42" s="921"/>
      <c r="RCG42" s="921"/>
      <c r="RCH42" s="921"/>
      <c r="RCI42" s="921"/>
      <c r="RCJ42" s="921"/>
      <c r="RCK42" s="921"/>
      <c r="RCL42" s="921"/>
      <c r="RCM42" s="921"/>
      <c r="RCN42" s="921"/>
      <c r="RCO42" s="921"/>
      <c r="RCP42" s="921"/>
      <c r="RCQ42" s="921"/>
      <c r="RCR42" s="921"/>
      <c r="RCS42" s="921"/>
      <c r="RCT42" s="921"/>
      <c r="RCU42" s="921"/>
      <c r="RCV42" s="921"/>
      <c r="RCW42" s="921"/>
      <c r="RCX42" s="921"/>
      <c r="RCY42" s="921"/>
      <c r="RCZ42" s="921"/>
      <c r="RDA42" s="921"/>
      <c r="RDB42" s="921"/>
      <c r="RDC42" s="921"/>
      <c r="RDD42" s="921"/>
      <c r="RDE42" s="921"/>
      <c r="RDF42" s="921"/>
      <c r="RDG42" s="921"/>
      <c r="RDH42" s="921"/>
      <c r="RDI42" s="921"/>
      <c r="RDJ42" s="921"/>
      <c r="RDK42" s="921"/>
      <c r="RDL42" s="921"/>
      <c r="RDM42" s="921"/>
      <c r="RDN42" s="921"/>
      <c r="RDO42" s="921"/>
      <c r="RDP42" s="921"/>
      <c r="RDQ42" s="921"/>
      <c r="RDR42" s="921"/>
      <c r="RDS42" s="921"/>
      <c r="RDT42" s="921"/>
      <c r="RDU42" s="921"/>
      <c r="RDV42" s="921"/>
      <c r="RDW42" s="921"/>
      <c r="RDX42" s="921"/>
      <c r="RDY42" s="921"/>
      <c r="RDZ42" s="921"/>
      <c r="REA42" s="921"/>
      <c r="REB42" s="921"/>
      <c r="REC42" s="921"/>
      <c r="RED42" s="921"/>
      <c r="REE42" s="921"/>
      <c r="REF42" s="921"/>
      <c r="REG42" s="921"/>
      <c r="REH42" s="921"/>
      <c r="REI42" s="921"/>
      <c r="REJ42" s="921"/>
      <c r="REK42" s="921"/>
      <c r="REL42" s="921"/>
      <c r="REM42" s="921"/>
      <c r="REN42" s="921"/>
      <c r="REO42" s="921"/>
      <c r="REP42" s="921"/>
      <c r="REQ42" s="921"/>
      <c r="RER42" s="921"/>
      <c r="RES42" s="921"/>
      <c r="RET42" s="921"/>
      <c r="REU42" s="921"/>
      <c r="REV42" s="921"/>
      <c r="REW42" s="921"/>
      <c r="REX42" s="921"/>
      <c r="REY42" s="921"/>
      <c r="REZ42" s="921"/>
      <c r="RFA42" s="921"/>
      <c r="RFB42" s="921"/>
      <c r="RFC42" s="921"/>
      <c r="RFD42" s="921"/>
      <c r="RFE42" s="921"/>
      <c r="RFF42" s="921"/>
      <c r="RFG42" s="921"/>
      <c r="RFH42" s="921"/>
      <c r="RFI42" s="921"/>
      <c r="RFJ42" s="921"/>
      <c r="RFK42" s="921"/>
      <c r="RFL42" s="921"/>
      <c r="RFM42" s="921"/>
      <c r="RFN42" s="921"/>
      <c r="RFO42" s="921"/>
      <c r="RFP42" s="921"/>
      <c r="RFQ42" s="921"/>
      <c r="RFR42" s="921"/>
      <c r="RFS42" s="921"/>
      <c r="RFT42" s="921"/>
      <c r="RFU42" s="921"/>
      <c r="RFV42" s="921"/>
      <c r="RFW42" s="921"/>
      <c r="RFX42" s="921"/>
      <c r="RFY42" s="921"/>
      <c r="RFZ42" s="921"/>
      <c r="RGA42" s="921"/>
      <c r="RGB42" s="921"/>
      <c r="RGC42" s="921"/>
      <c r="RGD42" s="921"/>
      <c r="RGE42" s="921"/>
      <c r="RGF42" s="921"/>
      <c r="RGG42" s="921"/>
      <c r="RGH42" s="921"/>
      <c r="RGI42" s="921"/>
      <c r="RGJ42" s="921"/>
      <c r="RGK42" s="921"/>
      <c r="RGL42" s="921"/>
      <c r="RGM42" s="921"/>
      <c r="RGN42" s="921"/>
      <c r="RGO42" s="921"/>
      <c r="RGP42" s="921"/>
      <c r="RGQ42" s="921"/>
      <c r="RGR42" s="921"/>
      <c r="RGS42" s="921"/>
      <c r="RGT42" s="921"/>
      <c r="RGU42" s="921"/>
      <c r="RGV42" s="921"/>
      <c r="RGW42" s="921"/>
      <c r="RGX42" s="921"/>
      <c r="RGY42" s="921"/>
      <c r="RGZ42" s="921"/>
      <c r="RHA42" s="921"/>
      <c r="RHB42" s="921"/>
      <c r="RHC42" s="921"/>
      <c r="RHD42" s="921"/>
      <c r="RHE42" s="921"/>
      <c r="RHF42" s="921"/>
      <c r="RHG42" s="921"/>
      <c r="RHH42" s="921"/>
      <c r="RHI42" s="921"/>
      <c r="RHJ42" s="921"/>
      <c r="RHK42" s="921"/>
      <c r="RHL42" s="921"/>
      <c r="RHM42" s="921"/>
      <c r="RHN42" s="921"/>
      <c r="RHO42" s="921"/>
      <c r="RHP42" s="921"/>
      <c r="RHQ42" s="921"/>
      <c r="RHR42" s="921"/>
      <c r="RHS42" s="921"/>
      <c r="RHT42" s="921"/>
      <c r="RHU42" s="921"/>
      <c r="RHV42" s="921"/>
      <c r="RHW42" s="921"/>
      <c r="RHX42" s="921"/>
      <c r="RHY42" s="921"/>
      <c r="RHZ42" s="921"/>
      <c r="RIA42" s="921"/>
      <c r="RIB42" s="921"/>
      <c r="RIC42" s="921"/>
      <c r="RID42" s="921"/>
      <c r="RIE42" s="921"/>
      <c r="RIF42" s="921"/>
      <c r="RIG42" s="921"/>
      <c r="RIH42" s="921"/>
      <c r="RII42" s="921"/>
      <c r="RIJ42" s="921"/>
      <c r="RIK42" s="921"/>
      <c r="RIL42" s="921"/>
      <c r="RIM42" s="921"/>
      <c r="RIN42" s="921"/>
      <c r="RIO42" s="921"/>
      <c r="RIP42" s="921"/>
      <c r="RIQ42" s="921"/>
      <c r="RIR42" s="921"/>
      <c r="RIS42" s="921"/>
      <c r="RIT42" s="921"/>
      <c r="RIU42" s="921"/>
      <c r="RIV42" s="921"/>
      <c r="RIW42" s="921"/>
      <c r="RIX42" s="921"/>
      <c r="RIY42" s="921"/>
      <c r="RIZ42" s="921"/>
      <c r="RJA42" s="921"/>
      <c r="RJB42" s="921"/>
      <c r="RJC42" s="921"/>
      <c r="RJD42" s="921"/>
      <c r="RJE42" s="921"/>
      <c r="RJF42" s="921"/>
      <c r="RJG42" s="921"/>
      <c r="RJH42" s="921"/>
      <c r="RJI42" s="921"/>
      <c r="RJJ42" s="921"/>
      <c r="RJK42" s="921"/>
      <c r="RJL42" s="921"/>
      <c r="RJM42" s="921"/>
      <c r="RJN42" s="921"/>
      <c r="RJO42" s="921"/>
      <c r="RJP42" s="921"/>
      <c r="RJQ42" s="921"/>
      <c r="RJR42" s="921"/>
      <c r="RJS42" s="921"/>
      <c r="RJT42" s="921"/>
      <c r="RJU42" s="921"/>
      <c r="RJV42" s="921"/>
      <c r="RJW42" s="921"/>
      <c r="RJX42" s="921"/>
      <c r="RJY42" s="921"/>
      <c r="RJZ42" s="921"/>
      <c r="RKA42" s="921"/>
      <c r="RKB42" s="921"/>
      <c r="RKC42" s="921"/>
      <c r="RKD42" s="921"/>
      <c r="RKE42" s="921"/>
      <c r="RKF42" s="921"/>
      <c r="RKG42" s="921"/>
      <c r="RKH42" s="921"/>
      <c r="RKI42" s="921"/>
      <c r="RKJ42" s="921"/>
      <c r="RKK42" s="921"/>
      <c r="RKL42" s="921"/>
      <c r="RKM42" s="921"/>
      <c r="RKN42" s="921"/>
      <c r="RKO42" s="921"/>
      <c r="RKP42" s="921"/>
      <c r="RKQ42" s="921"/>
      <c r="RKR42" s="921"/>
      <c r="RKS42" s="921"/>
      <c r="RKT42" s="921"/>
      <c r="RKU42" s="921"/>
      <c r="RKV42" s="921"/>
      <c r="RKW42" s="921"/>
      <c r="RKX42" s="921"/>
      <c r="RKY42" s="921"/>
      <c r="RKZ42" s="921"/>
      <c r="RLA42" s="921"/>
      <c r="RLB42" s="921"/>
      <c r="RLC42" s="921"/>
      <c r="RLD42" s="921"/>
      <c r="RLE42" s="921"/>
      <c r="RLF42" s="921"/>
      <c r="RLG42" s="921"/>
      <c r="RLH42" s="921"/>
      <c r="RLI42" s="921"/>
      <c r="RLJ42" s="921"/>
      <c r="RLK42" s="921"/>
      <c r="RLL42" s="921"/>
      <c r="RLM42" s="921"/>
      <c r="RLN42" s="921"/>
      <c r="RLO42" s="921"/>
      <c r="RLP42" s="921"/>
      <c r="RLQ42" s="921"/>
      <c r="RLR42" s="921"/>
      <c r="RLS42" s="921"/>
      <c r="RLT42" s="921"/>
      <c r="RLU42" s="921"/>
      <c r="RLV42" s="921"/>
      <c r="RLW42" s="921"/>
      <c r="RLX42" s="921"/>
      <c r="RLY42" s="921"/>
      <c r="RLZ42" s="921"/>
      <c r="RMA42" s="921"/>
      <c r="RMB42" s="921"/>
      <c r="RMC42" s="921"/>
      <c r="RMD42" s="921"/>
      <c r="RME42" s="921"/>
      <c r="RMF42" s="921"/>
      <c r="RMG42" s="921"/>
      <c r="RMH42" s="921"/>
      <c r="RMI42" s="921"/>
      <c r="RMJ42" s="921"/>
      <c r="RMK42" s="921"/>
      <c r="RML42" s="921"/>
      <c r="RMM42" s="921"/>
      <c r="RMN42" s="921"/>
      <c r="RMO42" s="921"/>
      <c r="RMP42" s="921"/>
      <c r="RMQ42" s="921"/>
      <c r="RMR42" s="921"/>
      <c r="RMS42" s="921"/>
      <c r="RMT42" s="921"/>
      <c r="RMU42" s="921"/>
      <c r="RMV42" s="921"/>
      <c r="RMW42" s="921"/>
      <c r="RMX42" s="921"/>
      <c r="RMY42" s="921"/>
      <c r="RMZ42" s="921"/>
      <c r="RNA42" s="921"/>
      <c r="RNB42" s="921"/>
      <c r="RNC42" s="921"/>
      <c r="RND42" s="921"/>
      <c r="RNE42" s="921"/>
      <c r="RNF42" s="921"/>
      <c r="RNG42" s="921"/>
      <c r="RNH42" s="921"/>
      <c r="RNI42" s="921"/>
      <c r="RNJ42" s="921"/>
      <c r="RNK42" s="921"/>
      <c r="RNL42" s="921"/>
      <c r="RNM42" s="921"/>
      <c r="RNN42" s="921"/>
      <c r="RNO42" s="921"/>
      <c r="RNP42" s="921"/>
      <c r="RNQ42" s="921"/>
      <c r="RNR42" s="921"/>
      <c r="RNS42" s="921"/>
      <c r="RNT42" s="921"/>
      <c r="RNU42" s="921"/>
      <c r="RNV42" s="921"/>
      <c r="RNW42" s="921"/>
      <c r="RNX42" s="921"/>
      <c r="RNY42" s="921"/>
      <c r="RNZ42" s="921"/>
      <c r="ROA42" s="921"/>
      <c r="ROB42" s="921"/>
      <c r="ROC42" s="921"/>
      <c r="ROD42" s="921"/>
      <c r="ROE42" s="921"/>
      <c r="ROF42" s="921"/>
      <c r="ROG42" s="921"/>
      <c r="ROH42" s="921"/>
      <c r="ROI42" s="921"/>
      <c r="ROJ42" s="921"/>
      <c r="ROK42" s="921"/>
      <c r="ROL42" s="921"/>
      <c r="ROM42" s="921"/>
      <c r="RON42" s="921"/>
      <c r="ROO42" s="921"/>
      <c r="ROP42" s="921"/>
      <c r="ROQ42" s="921"/>
      <c r="ROR42" s="921"/>
      <c r="ROS42" s="921"/>
      <c r="ROT42" s="921"/>
      <c r="ROU42" s="921"/>
      <c r="ROV42" s="921"/>
      <c r="ROW42" s="921"/>
      <c r="ROX42" s="921"/>
      <c r="ROY42" s="921"/>
      <c r="ROZ42" s="921"/>
      <c r="RPA42" s="921"/>
      <c r="RPB42" s="921"/>
      <c r="RPC42" s="921"/>
      <c r="RPD42" s="921"/>
      <c r="RPE42" s="921"/>
      <c r="RPF42" s="921"/>
      <c r="RPG42" s="921"/>
      <c r="RPH42" s="921"/>
      <c r="RPI42" s="921"/>
      <c r="RPJ42" s="921"/>
      <c r="RPK42" s="921"/>
      <c r="RPL42" s="921"/>
      <c r="RPM42" s="921"/>
      <c r="RPN42" s="921"/>
      <c r="RPO42" s="921"/>
      <c r="RPP42" s="921"/>
      <c r="RPQ42" s="921"/>
      <c r="RPR42" s="921"/>
      <c r="RPS42" s="921"/>
      <c r="RPT42" s="921"/>
      <c r="RPU42" s="921"/>
      <c r="RPV42" s="921"/>
      <c r="RPW42" s="921"/>
      <c r="RPX42" s="921"/>
      <c r="RPY42" s="921"/>
      <c r="RPZ42" s="921"/>
      <c r="RQA42" s="921"/>
      <c r="RQB42" s="921"/>
      <c r="RQC42" s="921"/>
      <c r="RQD42" s="921"/>
      <c r="RQE42" s="921"/>
      <c r="RQF42" s="921"/>
      <c r="RQG42" s="921"/>
      <c r="RQH42" s="921"/>
      <c r="RQI42" s="921"/>
      <c r="RQJ42" s="921"/>
      <c r="RQK42" s="921"/>
      <c r="RQL42" s="921"/>
      <c r="RQM42" s="921"/>
      <c r="RQN42" s="921"/>
      <c r="RQO42" s="921"/>
      <c r="RQP42" s="921"/>
      <c r="RQQ42" s="921"/>
      <c r="RQR42" s="921"/>
      <c r="RQS42" s="921"/>
      <c r="RQT42" s="921"/>
      <c r="RQU42" s="921"/>
      <c r="RQV42" s="921"/>
      <c r="RQW42" s="921"/>
      <c r="RQX42" s="921"/>
      <c r="RQY42" s="921"/>
      <c r="RQZ42" s="921"/>
      <c r="RRA42" s="921"/>
      <c r="RRB42" s="921"/>
      <c r="RRC42" s="921"/>
      <c r="RRD42" s="921"/>
      <c r="RRE42" s="921"/>
      <c r="RRF42" s="921"/>
      <c r="RRG42" s="921"/>
      <c r="RRH42" s="921"/>
      <c r="RRI42" s="921"/>
      <c r="RRJ42" s="921"/>
      <c r="RRK42" s="921"/>
      <c r="RRL42" s="921"/>
      <c r="RRM42" s="921"/>
      <c r="RRN42" s="921"/>
      <c r="RRO42" s="921"/>
      <c r="RRP42" s="921"/>
      <c r="RRQ42" s="921"/>
      <c r="RRR42" s="921"/>
      <c r="RRS42" s="921"/>
      <c r="RRT42" s="921"/>
      <c r="RRU42" s="921"/>
      <c r="RRV42" s="921"/>
      <c r="RRW42" s="921"/>
      <c r="RRX42" s="921"/>
      <c r="RRY42" s="921"/>
      <c r="RRZ42" s="921"/>
      <c r="RSA42" s="921"/>
      <c r="RSB42" s="921"/>
      <c r="RSC42" s="921"/>
      <c r="RSD42" s="921"/>
      <c r="RSE42" s="921"/>
      <c r="RSF42" s="921"/>
      <c r="RSG42" s="921"/>
      <c r="RSH42" s="921"/>
      <c r="RSI42" s="921"/>
      <c r="RSJ42" s="921"/>
      <c r="RSK42" s="921"/>
      <c r="RSL42" s="921"/>
      <c r="RSM42" s="921"/>
      <c r="RSN42" s="921"/>
      <c r="RSO42" s="921"/>
      <c r="RSP42" s="921"/>
      <c r="RSQ42" s="921"/>
      <c r="RSR42" s="921"/>
      <c r="RSS42" s="921"/>
      <c r="RST42" s="921"/>
      <c r="RSU42" s="921"/>
      <c r="RSV42" s="921"/>
      <c r="RSW42" s="921"/>
      <c r="RSX42" s="921"/>
      <c r="RSY42" s="921"/>
      <c r="RSZ42" s="921"/>
      <c r="RTA42" s="921"/>
      <c r="RTB42" s="921"/>
      <c r="RTC42" s="921"/>
      <c r="RTD42" s="921"/>
      <c r="RTE42" s="921"/>
      <c r="RTF42" s="921"/>
      <c r="RTG42" s="921"/>
      <c r="RTH42" s="921"/>
      <c r="RTI42" s="921"/>
      <c r="RTJ42" s="921"/>
      <c r="RTK42" s="921"/>
      <c r="RTL42" s="921"/>
      <c r="RTM42" s="921"/>
      <c r="RTN42" s="921"/>
      <c r="RTO42" s="921"/>
      <c r="RTP42" s="921"/>
      <c r="RTQ42" s="921"/>
      <c r="RTR42" s="921"/>
      <c r="RTS42" s="921"/>
      <c r="RTT42" s="921"/>
      <c r="RTU42" s="921"/>
      <c r="RTV42" s="921"/>
      <c r="RTW42" s="921"/>
      <c r="RTX42" s="921"/>
      <c r="RTY42" s="921"/>
      <c r="RTZ42" s="921"/>
      <c r="RUA42" s="921"/>
      <c r="RUB42" s="921"/>
      <c r="RUC42" s="921"/>
      <c r="RUD42" s="921"/>
      <c r="RUE42" s="921"/>
      <c r="RUF42" s="921"/>
      <c r="RUG42" s="921"/>
      <c r="RUH42" s="921"/>
      <c r="RUI42" s="921"/>
      <c r="RUJ42" s="921"/>
      <c r="RUK42" s="921"/>
      <c r="RUL42" s="921"/>
      <c r="RUM42" s="921"/>
      <c r="RUN42" s="921"/>
      <c r="RUO42" s="921"/>
      <c r="RUP42" s="921"/>
      <c r="RUQ42" s="921"/>
      <c r="RUR42" s="921"/>
      <c r="RUS42" s="921"/>
      <c r="RUT42" s="921"/>
      <c r="RUU42" s="921"/>
      <c r="RUV42" s="921"/>
      <c r="RUW42" s="921"/>
      <c r="RUX42" s="921"/>
      <c r="RUY42" s="921"/>
      <c r="RUZ42" s="921"/>
      <c r="RVA42" s="921"/>
      <c r="RVB42" s="921"/>
      <c r="RVC42" s="921"/>
      <c r="RVD42" s="921"/>
      <c r="RVE42" s="921"/>
      <c r="RVF42" s="921"/>
      <c r="RVG42" s="921"/>
      <c r="RVH42" s="921"/>
      <c r="RVI42" s="921"/>
      <c r="RVJ42" s="921"/>
      <c r="RVK42" s="921"/>
      <c r="RVL42" s="921"/>
      <c r="RVM42" s="921"/>
      <c r="RVN42" s="921"/>
      <c r="RVO42" s="921"/>
      <c r="RVP42" s="921"/>
      <c r="RVQ42" s="921"/>
      <c r="RVR42" s="921"/>
      <c r="RVS42" s="921"/>
      <c r="RVT42" s="921"/>
      <c r="RVU42" s="921"/>
      <c r="RVV42" s="921"/>
      <c r="RVW42" s="921"/>
      <c r="RVX42" s="921"/>
      <c r="RVY42" s="921"/>
      <c r="RVZ42" s="921"/>
      <c r="RWA42" s="921"/>
      <c r="RWB42" s="921"/>
      <c r="RWC42" s="921"/>
      <c r="RWD42" s="921"/>
      <c r="RWE42" s="921"/>
      <c r="RWF42" s="921"/>
      <c r="RWG42" s="921"/>
      <c r="RWH42" s="921"/>
      <c r="RWI42" s="921"/>
      <c r="RWJ42" s="921"/>
      <c r="RWK42" s="921"/>
      <c r="RWL42" s="921"/>
      <c r="RWM42" s="921"/>
      <c r="RWN42" s="921"/>
      <c r="RWO42" s="921"/>
      <c r="RWP42" s="921"/>
      <c r="RWQ42" s="921"/>
      <c r="RWR42" s="921"/>
      <c r="RWS42" s="921"/>
      <c r="RWT42" s="921"/>
      <c r="RWU42" s="921"/>
      <c r="RWV42" s="921"/>
      <c r="RWW42" s="921"/>
      <c r="RWX42" s="921"/>
      <c r="RWY42" s="921"/>
      <c r="RWZ42" s="921"/>
      <c r="RXA42" s="921"/>
      <c r="RXB42" s="921"/>
      <c r="RXC42" s="921"/>
      <c r="RXD42" s="921"/>
      <c r="RXE42" s="921"/>
      <c r="RXF42" s="921"/>
      <c r="RXG42" s="921"/>
      <c r="RXH42" s="921"/>
      <c r="RXI42" s="921"/>
      <c r="RXJ42" s="921"/>
      <c r="RXK42" s="921"/>
      <c r="RXL42" s="921"/>
      <c r="RXM42" s="921"/>
      <c r="RXN42" s="921"/>
      <c r="RXO42" s="921"/>
      <c r="RXP42" s="921"/>
      <c r="RXQ42" s="921"/>
      <c r="RXR42" s="921"/>
      <c r="RXS42" s="921"/>
      <c r="RXT42" s="921"/>
      <c r="RXU42" s="921"/>
      <c r="RXV42" s="921"/>
      <c r="RXW42" s="921"/>
      <c r="RXX42" s="921"/>
      <c r="RXY42" s="921"/>
      <c r="RXZ42" s="921"/>
      <c r="RYA42" s="921"/>
      <c r="RYB42" s="921"/>
      <c r="RYC42" s="921"/>
      <c r="RYD42" s="921"/>
      <c r="RYE42" s="921"/>
      <c r="RYF42" s="921"/>
      <c r="RYG42" s="921"/>
      <c r="RYH42" s="921"/>
      <c r="RYI42" s="921"/>
      <c r="RYJ42" s="921"/>
      <c r="RYK42" s="921"/>
      <c r="RYL42" s="921"/>
      <c r="RYM42" s="921"/>
      <c r="RYN42" s="921"/>
      <c r="RYO42" s="921"/>
      <c r="RYP42" s="921"/>
      <c r="RYQ42" s="921"/>
      <c r="RYR42" s="921"/>
      <c r="RYS42" s="921"/>
      <c r="RYT42" s="921"/>
      <c r="RYU42" s="921"/>
      <c r="RYV42" s="921"/>
      <c r="RYW42" s="921"/>
      <c r="RYX42" s="921"/>
      <c r="RYY42" s="921"/>
      <c r="RYZ42" s="921"/>
      <c r="RZA42" s="921"/>
      <c r="RZB42" s="921"/>
      <c r="RZC42" s="921"/>
      <c r="RZD42" s="921"/>
      <c r="RZE42" s="921"/>
      <c r="RZF42" s="921"/>
      <c r="RZG42" s="921"/>
      <c r="RZH42" s="921"/>
      <c r="RZI42" s="921"/>
      <c r="RZJ42" s="921"/>
      <c r="RZK42" s="921"/>
      <c r="RZL42" s="921"/>
      <c r="RZM42" s="921"/>
      <c r="RZN42" s="921"/>
      <c r="RZO42" s="921"/>
      <c r="RZP42" s="921"/>
      <c r="RZQ42" s="921"/>
      <c r="RZR42" s="921"/>
      <c r="RZS42" s="921"/>
      <c r="RZT42" s="921"/>
      <c r="RZU42" s="921"/>
      <c r="RZV42" s="921"/>
      <c r="RZW42" s="921"/>
      <c r="RZX42" s="921"/>
      <c r="RZY42" s="921"/>
      <c r="RZZ42" s="921"/>
      <c r="SAA42" s="921"/>
      <c r="SAB42" s="921"/>
      <c r="SAC42" s="921"/>
      <c r="SAD42" s="921"/>
      <c r="SAE42" s="921"/>
      <c r="SAF42" s="921"/>
      <c r="SAG42" s="921"/>
      <c r="SAH42" s="921"/>
      <c r="SAI42" s="921"/>
      <c r="SAJ42" s="921"/>
      <c r="SAK42" s="921"/>
      <c r="SAL42" s="921"/>
      <c r="SAM42" s="921"/>
      <c r="SAN42" s="921"/>
      <c r="SAO42" s="921"/>
      <c r="SAP42" s="921"/>
      <c r="SAQ42" s="921"/>
      <c r="SAR42" s="921"/>
      <c r="SAS42" s="921"/>
      <c r="SAT42" s="921"/>
      <c r="SAU42" s="921"/>
      <c r="SAV42" s="921"/>
      <c r="SAW42" s="921"/>
      <c r="SAX42" s="921"/>
      <c r="SAY42" s="921"/>
      <c r="SAZ42" s="921"/>
      <c r="SBA42" s="921"/>
      <c r="SBB42" s="921"/>
      <c r="SBC42" s="921"/>
      <c r="SBD42" s="921"/>
      <c r="SBE42" s="921"/>
      <c r="SBF42" s="921"/>
      <c r="SBG42" s="921"/>
      <c r="SBH42" s="921"/>
      <c r="SBI42" s="921"/>
      <c r="SBJ42" s="921"/>
      <c r="SBK42" s="921"/>
      <c r="SBL42" s="921"/>
      <c r="SBM42" s="921"/>
      <c r="SBN42" s="921"/>
      <c r="SBO42" s="921"/>
      <c r="SBP42" s="921"/>
      <c r="SBQ42" s="921"/>
      <c r="SBR42" s="921"/>
      <c r="SBS42" s="921"/>
      <c r="SBT42" s="921"/>
      <c r="SBU42" s="921"/>
      <c r="SBV42" s="921"/>
      <c r="SBW42" s="921"/>
      <c r="SBX42" s="921"/>
      <c r="SBY42" s="921"/>
      <c r="SBZ42" s="921"/>
      <c r="SCA42" s="921"/>
      <c r="SCB42" s="921"/>
      <c r="SCC42" s="921"/>
      <c r="SCD42" s="921"/>
      <c r="SCE42" s="921"/>
      <c r="SCF42" s="921"/>
      <c r="SCG42" s="921"/>
      <c r="SCH42" s="921"/>
      <c r="SCI42" s="921"/>
      <c r="SCJ42" s="921"/>
      <c r="SCK42" s="921"/>
      <c r="SCL42" s="921"/>
      <c r="SCM42" s="921"/>
      <c r="SCN42" s="921"/>
      <c r="SCO42" s="921"/>
      <c r="SCP42" s="921"/>
      <c r="SCQ42" s="921"/>
      <c r="SCR42" s="921"/>
      <c r="SCS42" s="921"/>
      <c r="SCT42" s="921"/>
      <c r="SCU42" s="921"/>
      <c r="SCV42" s="921"/>
      <c r="SCW42" s="921"/>
      <c r="SCX42" s="921"/>
      <c r="SCY42" s="921"/>
      <c r="SCZ42" s="921"/>
      <c r="SDA42" s="921"/>
      <c r="SDB42" s="921"/>
      <c r="SDC42" s="921"/>
      <c r="SDD42" s="921"/>
      <c r="SDE42" s="921"/>
      <c r="SDF42" s="921"/>
      <c r="SDG42" s="921"/>
      <c r="SDH42" s="921"/>
      <c r="SDI42" s="921"/>
      <c r="SDJ42" s="921"/>
      <c r="SDK42" s="921"/>
      <c r="SDL42" s="921"/>
      <c r="SDM42" s="921"/>
      <c r="SDN42" s="921"/>
      <c r="SDO42" s="921"/>
      <c r="SDP42" s="921"/>
      <c r="SDQ42" s="921"/>
      <c r="SDR42" s="921"/>
      <c r="SDS42" s="921"/>
      <c r="SDT42" s="921"/>
      <c r="SDU42" s="921"/>
      <c r="SDV42" s="921"/>
      <c r="SDW42" s="921"/>
      <c r="SDX42" s="921"/>
      <c r="SDY42" s="921"/>
      <c r="SDZ42" s="921"/>
      <c r="SEA42" s="921"/>
      <c r="SEB42" s="921"/>
      <c r="SEC42" s="921"/>
      <c r="SED42" s="921"/>
      <c r="SEE42" s="921"/>
      <c r="SEF42" s="921"/>
      <c r="SEG42" s="921"/>
      <c r="SEH42" s="921"/>
      <c r="SEI42" s="921"/>
      <c r="SEJ42" s="921"/>
      <c r="SEK42" s="921"/>
      <c r="SEL42" s="921"/>
      <c r="SEM42" s="921"/>
      <c r="SEN42" s="921"/>
      <c r="SEO42" s="921"/>
      <c r="SEP42" s="921"/>
      <c r="SEQ42" s="921"/>
      <c r="SER42" s="921"/>
      <c r="SES42" s="921"/>
      <c r="SET42" s="921"/>
      <c r="SEU42" s="921"/>
      <c r="SEV42" s="921"/>
      <c r="SEW42" s="921"/>
      <c r="SEX42" s="921"/>
      <c r="SEY42" s="921"/>
      <c r="SEZ42" s="921"/>
      <c r="SFA42" s="921"/>
      <c r="SFB42" s="921"/>
      <c r="SFC42" s="921"/>
      <c r="SFD42" s="921"/>
      <c r="SFE42" s="921"/>
      <c r="SFF42" s="921"/>
      <c r="SFG42" s="921"/>
      <c r="SFH42" s="921"/>
      <c r="SFI42" s="921"/>
      <c r="SFJ42" s="921"/>
      <c r="SFK42" s="921"/>
      <c r="SFL42" s="921"/>
      <c r="SFM42" s="921"/>
      <c r="SFN42" s="921"/>
      <c r="SFO42" s="921"/>
      <c r="SFP42" s="921"/>
      <c r="SFQ42" s="921"/>
      <c r="SFR42" s="921"/>
      <c r="SFS42" s="921"/>
      <c r="SFT42" s="921"/>
      <c r="SFU42" s="921"/>
      <c r="SFV42" s="921"/>
      <c r="SFW42" s="921"/>
      <c r="SFX42" s="921"/>
      <c r="SFY42" s="921"/>
      <c r="SFZ42" s="921"/>
      <c r="SGA42" s="921"/>
      <c r="SGB42" s="921"/>
      <c r="SGC42" s="921"/>
      <c r="SGD42" s="921"/>
      <c r="SGE42" s="921"/>
      <c r="SGF42" s="921"/>
      <c r="SGG42" s="921"/>
      <c r="SGH42" s="921"/>
      <c r="SGI42" s="921"/>
      <c r="SGJ42" s="921"/>
      <c r="SGK42" s="921"/>
      <c r="SGL42" s="921"/>
      <c r="SGM42" s="921"/>
      <c r="SGN42" s="921"/>
      <c r="SGO42" s="921"/>
      <c r="SGP42" s="921"/>
      <c r="SGQ42" s="921"/>
      <c r="SGR42" s="921"/>
      <c r="SGS42" s="921"/>
      <c r="SGT42" s="921"/>
      <c r="SGU42" s="921"/>
      <c r="SGV42" s="921"/>
      <c r="SGW42" s="921"/>
      <c r="SGX42" s="921"/>
      <c r="SGY42" s="921"/>
      <c r="SGZ42" s="921"/>
      <c r="SHA42" s="921"/>
      <c r="SHB42" s="921"/>
      <c r="SHC42" s="921"/>
      <c r="SHD42" s="921"/>
      <c r="SHE42" s="921"/>
      <c r="SHF42" s="921"/>
      <c r="SHG42" s="921"/>
      <c r="SHH42" s="921"/>
      <c r="SHI42" s="921"/>
      <c r="SHJ42" s="921"/>
      <c r="SHK42" s="921"/>
      <c r="SHL42" s="921"/>
      <c r="SHM42" s="921"/>
      <c r="SHN42" s="921"/>
      <c r="SHO42" s="921"/>
      <c r="SHP42" s="921"/>
      <c r="SHQ42" s="921"/>
      <c r="SHR42" s="921"/>
      <c r="SHS42" s="921"/>
      <c r="SHT42" s="921"/>
      <c r="SHU42" s="921"/>
      <c r="SHV42" s="921"/>
      <c r="SHW42" s="921"/>
      <c r="SHX42" s="921"/>
      <c r="SHY42" s="921"/>
      <c r="SHZ42" s="921"/>
      <c r="SIA42" s="921"/>
      <c r="SIB42" s="921"/>
      <c r="SIC42" s="921"/>
      <c r="SID42" s="921"/>
      <c r="SIE42" s="921"/>
      <c r="SIF42" s="921"/>
      <c r="SIG42" s="921"/>
      <c r="SIH42" s="921"/>
      <c r="SII42" s="921"/>
      <c r="SIJ42" s="921"/>
      <c r="SIK42" s="921"/>
      <c r="SIL42" s="921"/>
      <c r="SIM42" s="921"/>
      <c r="SIN42" s="921"/>
      <c r="SIO42" s="921"/>
      <c r="SIP42" s="921"/>
      <c r="SIQ42" s="921"/>
      <c r="SIR42" s="921"/>
      <c r="SIS42" s="921"/>
      <c r="SIT42" s="921"/>
      <c r="SIU42" s="921"/>
      <c r="SIV42" s="921"/>
      <c r="SIW42" s="921"/>
      <c r="SIX42" s="921"/>
      <c r="SIY42" s="921"/>
      <c r="SIZ42" s="921"/>
      <c r="SJA42" s="921"/>
      <c r="SJB42" s="921"/>
      <c r="SJC42" s="921"/>
      <c r="SJD42" s="921"/>
      <c r="SJE42" s="921"/>
      <c r="SJF42" s="921"/>
      <c r="SJG42" s="921"/>
      <c r="SJH42" s="921"/>
      <c r="SJI42" s="921"/>
      <c r="SJJ42" s="921"/>
      <c r="SJK42" s="921"/>
      <c r="SJL42" s="921"/>
      <c r="SJM42" s="921"/>
      <c r="SJN42" s="921"/>
      <c r="SJO42" s="921"/>
      <c r="SJP42" s="921"/>
      <c r="SJQ42" s="921"/>
      <c r="SJR42" s="921"/>
      <c r="SJS42" s="921"/>
      <c r="SJT42" s="921"/>
      <c r="SJU42" s="921"/>
      <c r="SJV42" s="921"/>
      <c r="SJW42" s="921"/>
      <c r="SJX42" s="921"/>
      <c r="SJY42" s="921"/>
      <c r="SJZ42" s="921"/>
      <c r="SKA42" s="921"/>
      <c r="SKB42" s="921"/>
      <c r="SKC42" s="921"/>
      <c r="SKD42" s="921"/>
      <c r="SKE42" s="921"/>
      <c r="SKF42" s="921"/>
      <c r="SKG42" s="921"/>
      <c r="SKH42" s="921"/>
      <c r="SKI42" s="921"/>
      <c r="SKJ42" s="921"/>
      <c r="SKK42" s="921"/>
      <c r="SKL42" s="921"/>
      <c r="SKM42" s="921"/>
      <c r="SKN42" s="921"/>
      <c r="SKO42" s="921"/>
      <c r="SKP42" s="921"/>
      <c r="SKQ42" s="921"/>
      <c r="SKR42" s="921"/>
      <c r="SKS42" s="921"/>
      <c r="SKT42" s="921"/>
      <c r="SKU42" s="921"/>
      <c r="SKV42" s="921"/>
      <c r="SKW42" s="921"/>
      <c r="SKX42" s="921"/>
      <c r="SKY42" s="921"/>
      <c r="SKZ42" s="921"/>
      <c r="SLA42" s="921"/>
      <c r="SLB42" s="921"/>
      <c r="SLC42" s="921"/>
      <c r="SLD42" s="921"/>
      <c r="SLE42" s="921"/>
      <c r="SLF42" s="921"/>
      <c r="SLG42" s="921"/>
      <c r="SLH42" s="921"/>
      <c r="SLI42" s="921"/>
      <c r="SLJ42" s="921"/>
      <c r="SLK42" s="921"/>
      <c r="SLL42" s="921"/>
      <c r="SLM42" s="921"/>
      <c r="SLN42" s="921"/>
      <c r="SLO42" s="921"/>
      <c r="SLP42" s="921"/>
      <c r="SLQ42" s="921"/>
      <c r="SLR42" s="921"/>
      <c r="SLS42" s="921"/>
      <c r="SLT42" s="921"/>
      <c r="SLU42" s="921"/>
      <c r="SLV42" s="921"/>
      <c r="SLW42" s="921"/>
      <c r="SLX42" s="921"/>
      <c r="SLY42" s="921"/>
      <c r="SLZ42" s="921"/>
      <c r="SMA42" s="921"/>
      <c r="SMB42" s="921"/>
      <c r="SMC42" s="921"/>
      <c r="SMD42" s="921"/>
      <c r="SME42" s="921"/>
      <c r="SMF42" s="921"/>
      <c r="SMG42" s="921"/>
      <c r="SMH42" s="921"/>
      <c r="SMI42" s="921"/>
      <c r="SMJ42" s="921"/>
      <c r="SMK42" s="921"/>
      <c r="SML42" s="921"/>
      <c r="SMM42" s="921"/>
      <c r="SMN42" s="921"/>
      <c r="SMO42" s="921"/>
      <c r="SMP42" s="921"/>
      <c r="SMQ42" s="921"/>
      <c r="SMR42" s="921"/>
      <c r="SMS42" s="921"/>
      <c r="SMT42" s="921"/>
      <c r="SMU42" s="921"/>
      <c r="SMV42" s="921"/>
      <c r="SMW42" s="921"/>
      <c r="SMX42" s="921"/>
      <c r="SMY42" s="921"/>
      <c r="SMZ42" s="921"/>
      <c r="SNA42" s="921"/>
      <c r="SNB42" s="921"/>
      <c r="SNC42" s="921"/>
      <c r="SND42" s="921"/>
      <c r="SNE42" s="921"/>
      <c r="SNF42" s="921"/>
      <c r="SNG42" s="921"/>
      <c r="SNH42" s="921"/>
      <c r="SNI42" s="921"/>
      <c r="SNJ42" s="921"/>
      <c r="SNK42" s="921"/>
      <c r="SNL42" s="921"/>
      <c r="SNM42" s="921"/>
      <c r="SNN42" s="921"/>
      <c r="SNO42" s="921"/>
      <c r="SNP42" s="921"/>
      <c r="SNQ42" s="921"/>
      <c r="SNR42" s="921"/>
      <c r="SNS42" s="921"/>
      <c r="SNT42" s="921"/>
      <c r="SNU42" s="921"/>
      <c r="SNV42" s="921"/>
      <c r="SNW42" s="921"/>
      <c r="SNX42" s="921"/>
      <c r="SNY42" s="921"/>
      <c r="SNZ42" s="921"/>
      <c r="SOA42" s="921"/>
      <c r="SOB42" s="921"/>
      <c r="SOC42" s="921"/>
      <c r="SOD42" s="921"/>
      <c r="SOE42" s="921"/>
      <c r="SOF42" s="921"/>
      <c r="SOG42" s="921"/>
      <c r="SOH42" s="921"/>
      <c r="SOI42" s="921"/>
      <c r="SOJ42" s="921"/>
      <c r="SOK42" s="921"/>
      <c r="SOL42" s="921"/>
      <c r="SOM42" s="921"/>
      <c r="SON42" s="921"/>
      <c r="SOO42" s="921"/>
      <c r="SOP42" s="921"/>
      <c r="SOQ42" s="921"/>
      <c r="SOR42" s="921"/>
      <c r="SOS42" s="921"/>
      <c r="SOT42" s="921"/>
      <c r="SOU42" s="921"/>
      <c r="SOV42" s="921"/>
      <c r="SOW42" s="921"/>
      <c r="SOX42" s="921"/>
      <c r="SOY42" s="921"/>
      <c r="SOZ42" s="921"/>
      <c r="SPA42" s="921"/>
      <c r="SPB42" s="921"/>
      <c r="SPC42" s="921"/>
      <c r="SPD42" s="921"/>
      <c r="SPE42" s="921"/>
      <c r="SPF42" s="921"/>
      <c r="SPG42" s="921"/>
      <c r="SPH42" s="921"/>
      <c r="SPI42" s="921"/>
      <c r="SPJ42" s="921"/>
      <c r="SPK42" s="921"/>
      <c r="SPL42" s="921"/>
      <c r="SPM42" s="921"/>
      <c r="SPN42" s="921"/>
      <c r="SPO42" s="921"/>
      <c r="SPP42" s="921"/>
      <c r="SPQ42" s="921"/>
      <c r="SPR42" s="921"/>
      <c r="SPS42" s="921"/>
      <c r="SPT42" s="921"/>
      <c r="SPU42" s="921"/>
      <c r="SPV42" s="921"/>
      <c r="SPW42" s="921"/>
      <c r="SPX42" s="921"/>
      <c r="SPY42" s="921"/>
      <c r="SPZ42" s="921"/>
      <c r="SQA42" s="921"/>
      <c r="SQB42" s="921"/>
      <c r="SQC42" s="921"/>
      <c r="SQD42" s="921"/>
      <c r="SQE42" s="921"/>
      <c r="SQF42" s="921"/>
      <c r="SQG42" s="921"/>
      <c r="SQH42" s="921"/>
      <c r="SQI42" s="921"/>
      <c r="SQJ42" s="921"/>
      <c r="SQK42" s="921"/>
      <c r="SQL42" s="921"/>
      <c r="SQM42" s="921"/>
      <c r="SQN42" s="921"/>
      <c r="SQO42" s="921"/>
      <c r="SQP42" s="921"/>
      <c r="SQQ42" s="921"/>
      <c r="SQR42" s="921"/>
      <c r="SQS42" s="921"/>
      <c r="SQT42" s="921"/>
      <c r="SQU42" s="921"/>
      <c r="SQV42" s="921"/>
      <c r="SQW42" s="921"/>
      <c r="SQX42" s="921"/>
      <c r="SQY42" s="921"/>
      <c r="SQZ42" s="921"/>
      <c r="SRA42" s="921"/>
      <c r="SRB42" s="921"/>
      <c r="SRC42" s="921"/>
      <c r="SRD42" s="921"/>
      <c r="SRE42" s="921"/>
      <c r="SRF42" s="921"/>
      <c r="SRG42" s="921"/>
      <c r="SRH42" s="921"/>
      <c r="SRI42" s="921"/>
      <c r="SRJ42" s="921"/>
      <c r="SRK42" s="921"/>
      <c r="SRL42" s="921"/>
      <c r="SRM42" s="921"/>
      <c r="SRN42" s="921"/>
      <c r="SRO42" s="921"/>
      <c r="SRP42" s="921"/>
      <c r="SRQ42" s="921"/>
      <c r="SRR42" s="921"/>
      <c r="SRS42" s="921"/>
      <c r="SRT42" s="921"/>
      <c r="SRU42" s="921"/>
      <c r="SRV42" s="921"/>
      <c r="SRW42" s="921"/>
      <c r="SRX42" s="921"/>
      <c r="SRY42" s="921"/>
      <c r="SRZ42" s="921"/>
      <c r="SSA42" s="921"/>
      <c r="SSB42" s="921"/>
      <c r="SSC42" s="921"/>
      <c r="SSD42" s="921"/>
      <c r="SSE42" s="921"/>
      <c r="SSF42" s="921"/>
      <c r="SSG42" s="921"/>
      <c r="SSH42" s="921"/>
      <c r="SSI42" s="921"/>
      <c r="SSJ42" s="921"/>
      <c r="SSK42" s="921"/>
      <c r="SSL42" s="921"/>
      <c r="SSM42" s="921"/>
      <c r="SSN42" s="921"/>
      <c r="SSO42" s="921"/>
      <c r="SSP42" s="921"/>
      <c r="SSQ42" s="921"/>
      <c r="SSR42" s="921"/>
      <c r="SSS42" s="921"/>
      <c r="SST42" s="921"/>
      <c r="SSU42" s="921"/>
      <c r="SSV42" s="921"/>
      <c r="SSW42" s="921"/>
      <c r="SSX42" s="921"/>
      <c r="SSY42" s="921"/>
      <c r="SSZ42" s="921"/>
      <c r="STA42" s="921"/>
      <c r="STB42" s="921"/>
      <c r="STC42" s="921"/>
      <c r="STD42" s="921"/>
      <c r="STE42" s="921"/>
      <c r="STF42" s="921"/>
      <c r="STG42" s="921"/>
      <c r="STH42" s="921"/>
      <c r="STI42" s="921"/>
      <c r="STJ42" s="921"/>
      <c r="STK42" s="921"/>
      <c r="STL42" s="921"/>
      <c r="STM42" s="921"/>
      <c r="STN42" s="921"/>
      <c r="STO42" s="921"/>
      <c r="STP42" s="921"/>
      <c r="STQ42" s="921"/>
      <c r="STR42" s="921"/>
      <c r="STS42" s="921"/>
      <c r="STT42" s="921"/>
      <c r="STU42" s="921"/>
      <c r="STV42" s="921"/>
      <c r="STW42" s="921"/>
      <c r="STX42" s="921"/>
      <c r="STY42" s="921"/>
      <c r="STZ42" s="921"/>
      <c r="SUA42" s="921"/>
      <c r="SUB42" s="921"/>
      <c r="SUC42" s="921"/>
      <c r="SUD42" s="921"/>
      <c r="SUE42" s="921"/>
      <c r="SUF42" s="921"/>
      <c r="SUG42" s="921"/>
      <c r="SUH42" s="921"/>
      <c r="SUI42" s="921"/>
      <c r="SUJ42" s="921"/>
      <c r="SUK42" s="921"/>
      <c r="SUL42" s="921"/>
      <c r="SUM42" s="921"/>
      <c r="SUN42" s="921"/>
      <c r="SUO42" s="921"/>
      <c r="SUP42" s="921"/>
      <c r="SUQ42" s="921"/>
      <c r="SUR42" s="921"/>
      <c r="SUS42" s="921"/>
      <c r="SUT42" s="921"/>
      <c r="SUU42" s="921"/>
      <c r="SUV42" s="921"/>
      <c r="SUW42" s="921"/>
      <c r="SUX42" s="921"/>
      <c r="SUY42" s="921"/>
      <c r="SUZ42" s="921"/>
      <c r="SVA42" s="921"/>
      <c r="SVB42" s="921"/>
      <c r="SVC42" s="921"/>
      <c r="SVD42" s="921"/>
      <c r="SVE42" s="921"/>
      <c r="SVF42" s="921"/>
      <c r="SVG42" s="921"/>
      <c r="SVH42" s="921"/>
      <c r="SVI42" s="921"/>
      <c r="SVJ42" s="921"/>
      <c r="SVK42" s="921"/>
      <c r="SVL42" s="921"/>
      <c r="SVM42" s="921"/>
      <c r="SVN42" s="921"/>
      <c r="SVO42" s="921"/>
      <c r="SVP42" s="921"/>
      <c r="SVQ42" s="921"/>
      <c r="SVR42" s="921"/>
      <c r="SVS42" s="921"/>
      <c r="SVT42" s="921"/>
      <c r="SVU42" s="921"/>
      <c r="SVV42" s="921"/>
      <c r="SVW42" s="921"/>
      <c r="SVX42" s="921"/>
      <c r="SVY42" s="921"/>
      <c r="SVZ42" s="921"/>
      <c r="SWA42" s="921"/>
      <c r="SWB42" s="921"/>
      <c r="SWC42" s="921"/>
      <c r="SWD42" s="921"/>
      <c r="SWE42" s="921"/>
      <c r="SWF42" s="921"/>
      <c r="SWG42" s="921"/>
      <c r="SWH42" s="921"/>
      <c r="SWI42" s="921"/>
      <c r="SWJ42" s="921"/>
      <c r="SWK42" s="921"/>
      <c r="SWL42" s="921"/>
      <c r="SWM42" s="921"/>
      <c r="SWN42" s="921"/>
      <c r="SWO42" s="921"/>
      <c r="SWP42" s="921"/>
      <c r="SWQ42" s="921"/>
      <c r="SWR42" s="921"/>
      <c r="SWS42" s="921"/>
      <c r="SWT42" s="921"/>
      <c r="SWU42" s="921"/>
      <c r="SWV42" s="921"/>
      <c r="SWW42" s="921"/>
      <c r="SWX42" s="921"/>
      <c r="SWY42" s="921"/>
      <c r="SWZ42" s="921"/>
      <c r="SXA42" s="921"/>
      <c r="SXB42" s="921"/>
      <c r="SXC42" s="921"/>
      <c r="SXD42" s="921"/>
      <c r="SXE42" s="921"/>
      <c r="SXF42" s="921"/>
      <c r="SXG42" s="921"/>
      <c r="SXH42" s="921"/>
      <c r="SXI42" s="921"/>
      <c r="SXJ42" s="921"/>
      <c r="SXK42" s="921"/>
      <c r="SXL42" s="921"/>
      <c r="SXM42" s="921"/>
      <c r="SXN42" s="921"/>
      <c r="SXO42" s="921"/>
      <c r="SXP42" s="921"/>
      <c r="SXQ42" s="921"/>
      <c r="SXR42" s="921"/>
      <c r="SXS42" s="921"/>
      <c r="SXT42" s="921"/>
      <c r="SXU42" s="921"/>
      <c r="SXV42" s="921"/>
      <c r="SXW42" s="921"/>
      <c r="SXX42" s="921"/>
      <c r="SXY42" s="921"/>
      <c r="SXZ42" s="921"/>
      <c r="SYA42" s="921"/>
      <c r="SYB42" s="921"/>
      <c r="SYC42" s="921"/>
      <c r="SYD42" s="921"/>
      <c r="SYE42" s="921"/>
      <c r="SYF42" s="921"/>
      <c r="SYG42" s="921"/>
      <c r="SYH42" s="921"/>
      <c r="SYI42" s="921"/>
      <c r="SYJ42" s="921"/>
      <c r="SYK42" s="921"/>
      <c r="SYL42" s="921"/>
      <c r="SYM42" s="921"/>
      <c r="SYN42" s="921"/>
      <c r="SYO42" s="921"/>
      <c r="SYP42" s="921"/>
      <c r="SYQ42" s="921"/>
      <c r="SYR42" s="921"/>
      <c r="SYS42" s="921"/>
      <c r="SYT42" s="921"/>
      <c r="SYU42" s="921"/>
      <c r="SYV42" s="921"/>
      <c r="SYW42" s="921"/>
      <c r="SYX42" s="921"/>
      <c r="SYY42" s="921"/>
      <c r="SYZ42" s="921"/>
      <c r="SZA42" s="921"/>
      <c r="SZB42" s="921"/>
      <c r="SZC42" s="921"/>
      <c r="SZD42" s="921"/>
      <c r="SZE42" s="921"/>
      <c r="SZF42" s="921"/>
      <c r="SZG42" s="921"/>
      <c r="SZH42" s="921"/>
      <c r="SZI42" s="921"/>
      <c r="SZJ42" s="921"/>
      <c r="SZK42" s="921"/>
      <c r="SZL42" s="921"/>
      <c r="SZM42" s="921"/>
      <c r="SZN42" s="921"/>
      <c r="SZO42" s="921"/>
      <c r="SZP42" s="921"/>
      <c r="SZQ42" s="921"/>
      <c r="SZR42" s="921"/>
      <c r="SZS42" s="921"/>
      <c r="SZT42" s="921"/>
      <c r="SZU42" s="921"/>
      <c r="SZV42" s="921"/>
      <c r="SZW42" s="921"/>
      <c r="SZX42" s="921"/>
      <c r="SZY42" s="921"/>
      <c r="SZZ42" s="921"/>
      <c r="TAA42" s="921"/>
      <c r="TAB42" s="921"/>
      <c r="TAC42" s="921"/>
      <c r="TAD42" s="921"/>
      <c r="TAE42" s="921"/>
      <c r="TAF42" s="921"/>
      <c r="TAG42" s="921"/>
      <c r="TAH42" s="921"/>
      <c r="TAI42" s="921"/>
      <c r="TAJ42" s="921"/>
      <c r="TAK42" s="921"/>
      <c r="TAL42" s="921"/>
      <c r="TAM42" s="921"/>
      <c r="TAN42" s="921"/>
      <c r="TAO42" s="921"/>
      <c r="TAP42" s="921"/>
      <c r="TAQ42" s="921"/>
      <c r="TAR42" s="921"/>
      <c r="TAS42" s="921"/>
      <c r="TAT42" s="921"/>
      <c r="TAU42" s="921"/>
      <c r="TAV42" s="921"/>
      <c r="TAW42" s="921"/>
      <c r="TAX42" s="921"/>
      <c r="TAY42" s="921"/>
      <c r="TAZ42" s="921"/>
      <c r="TBA42" s="921"/>
      <c r="TBB42" s="921"/>
      <c r="TBC42" s="921"/>
      <c r="TBD42" s="921"/>
      <c r="TBE42" s="921"/>
      <c r="TBF42" s="921"/>
      <c r="TBG42" s="921"/>
      <c r="TBH42" s="921"/>
      <c r="TBI42" s="921"/>
      <c r="TBJ42" s="921"/>
      <c r="TBK42" s="921"/>
      <c r="TBL42" s="921"/>
      <c r="TBM42" s="921"/>
      <c r="TBN42" s="921"/>
      <c r="TBO42" s="921"/>
      <c r="TBP42" s="921"/>
      <c r="TBQ42" s="921"/>
      <c r="TBR42" s="921"/>
      <c r="TBS42" s="921"/>
      <c r="TBT42" s="921"/>
      <c r="TBU42" s="921"/>
      <c r="TBV42" s="921"/>
      <c r="TBW42" s="921"/>
      <c r="TBX42" s="921"/>
      <c r="TBY42" s="921"/>
      <c r="TBZ42" s="921"/>
      <c r="TCA42" s="921"/>
      <c r="TCB42" s="921"/>
      <c r="TCC42" s="921"/>
      <c r="TCD42" s="921"/>
      <c r="TCE42" s="921"/>
      <c r="TCF42" s="921"/>
      <c r="TCG42" s="921"/>
      <c r="TCH42" s="921"/>
      <c r="TCI42" s="921"/>
      <c r="TCJ42" s="921"/>
      <c r="TCK42" s="921"/>
      <c r="TCL42" s="921"/>
      <c r="TCM42" s="921"/>
      <c r="TCN42" s="921"/>
      <c r="TCO42" s="921"/>
      <c r="TCP42" s="921"/>
      <c r="TCQ42" s="921"/>
      <c r="TCR42" s="921"/>
      <c r="TCS42" s="921"/>
      <c r="TCT42" s="921"/>
      <c r="TCU42" s="921"/>
      <c r="TCV42" s="921"/>
      <c r="TCW42" s="921"/>
      <c r="TCX42" s="921"/>
      <c r="TCY42" s="921"/>
      <c r="TCZ42" s="921"/>
      <c r="TDA42" s="921"/>
      <c r="TDB42" s="921"/>
      <c r="TDC42" s="921"/>
      <c r="TDD42" s="921"/>
      <c r="TDE42" s="921"/>
      <c r="TDF42" s="921"/>
      <c r="TDG42" s="921"/>
      <c r="TDH42" s="921"/>
      <c r="TDI42" s="921"/>
      <c r="TDJ42" s="921"/>
      <c r="TDK42" s="921"/>
      <c r="TDL42" s="921"/>
      <c r="TDM42" s="921"/>
      <c r="TDN42" s="921"/>
      <c r="TDO42" s="921"/>
      <c r="TDP42" s="921"/>
      <c r="TDQ42" s="921"/>
      <c r="TDR42" s="921"/>
      <c r="TDS42" s="921"/>
      <c r="TDT42" s="921"/>
      <c r="TDU42" s="921"/>
      <c r="TDV42" s="921"/>
      <c r="TDW42" s="921"/>
      <c r="TDX42" s="921"/>
      <c r="TDY42" s="921"/>
      <c r="TDZ42" s="921"/>
      <c r="TEA42" s="921"/>
      <c r="TEB42" s="921"/>
      <c r="TEC42" s="921"/>
      <c r="TED42" s="921"/>
      <c r="TEE42" s="921"/>
      <c r="TEF42" s="921"/>
      <c r="TEG42" s="921"/>
      <c r="TEH42" s="921"/>
      <c r="TEI42" s="921"/>
      <c r="TEJ42" s="921"/>
      <c r="TEK42" s="921"/>
      <c r="TEL42" s="921"/>
      <c r="TEM42" s="921"/>
      <c r="TEN42" s="921"/>
      <c r="TEO42" s="921"/>
      <c r="TEP42" s="921"/>
      <c r="TEQ42" s="921"/>
      <c r="TER42" s="921"/>
      <c r="TES42" s="921"/>
      <c r="TET42" s="921"/>
      <c r="TEU42" s="921"/>
      <c r="TEV42" s="921"/>
      <c r="TEW42" s="921"/>
      <c r="TEX42" s="921"/>
      <c r="TEY42" s="921"/>
      <c r="TEZ42" s="921"/>
      <c r="TFA42" s="921"/>
      <c r="TFB42" s="921"/>
      <c r="TFC42" s="921"/>
      <c r="TFD42" s="921"/>
      <c r="TFE42" s="921"/>
      <c r="TFF42" s="921"/>
      <c r="TFG42" s="921"/>
      <c r="TFH42" s="921"/>
      <c r="TFI42" s="921"/>
      <c r="TFJ42" s="921"/>
      <c r="TFK42" s="921"/>
      <c r="TFL42" s="921"/>
      <c r="TFM42" s="921"/>
      <c r="TFN42" s="921"/>
      <c r="TFO42" s="921"/>
      <c r="TFP42" s="921"/>
      <c r="TFQ42" s="921"/>
      <c r="TFR42" s="921"/>
      <c r="TFS42" s="921"/>
      <c r="TFT42" s="921"/>
      <c r="TFU42" s="921"/>
      <c r="TFV42" s="921"/>
      <c r="TFW42" s="921"/>
      <c r="TFX42" s="921"/>
      <c r="TFY42" s="921"/>
      <c r="TFZ42" s="921"/>
      <c r="TGA42" s="921"/>
      <c r="TGB42" s="921"/>
      <c r="TGC42" s="921"/>
      <c r="TGD42" s="921"/>
      <c r="TGE42" s="921"/>
      <c r="TGF42" s="921"/>
      <c r="TGG42" s="921"/>
      <c r="TGH42" s="921"/>
      <c r="TGI42" s="921"/>
      <c r="TGJ42" s="921"/>
      <c r="TGK42" s="921"/>
      <c r="TGL42" s="921"/>
      <c r="TGM42" s="921"/>
      <c r="TGN42" s="921"/>
      <c r="TGO42" s="921"/>
      <c r="TGP42" s="921"/>
      <c r="TGQ42" s="921"/>
      <c r="TGR42" s="921"/>
      <c r="TGS42" s="921"/>
      <c r="TGT42" s="921"/>
      <c r="TGU42" s="921"/>
      <c r="TGV42" s="921"/>
      <c r="TGW42" s="921"/>
      <c r="TGX42" s="921"/>
      <c r="TGY42" s="921"/>
      <c r="TGZ42" s="921"/>
      <c r="THA42" s="921"/>
      <c r="THB42" s="921"/>
      <c r="THC42" s="921"/>
      <c r="THD42" s="921"/>
      <c r="THE42" s="921"/>
      <c r="THF42" s="921"/>
      <c r="THG42" s="921"/>
      <c r="THH42" s="921"/>
      <c r="THI42" s="921"/>
      <c r="THJ42" s="921"/>
      <c r="THK42" s="921"/>
      <c r="THL42" s="921"/>
      <c r="THM42" s="921"/>
      <c r="THN42" s="921"/>
      <c r="THO42" s="921"/>
      <c r="THP42" s="921"/>
      <c r="THQ42" s="921"/>
      <c r="THR42" s="921"/>
      <c r="THS42" s="921"/>
      <c r="THT42" s="921"/>
      <c r="THU42" s="921"/>
      <c r="THV42" s="921"/>
      <c r="THW42" s="921"/>
      <c r="THX42" s="921"/>
      <c r="THY42" s="921"/>
      <c r="THZ42" s="921"/>
      <c r="TIA42" s="921"/>
      <c r="TIB42" s="921"/>
      <c r="TIC42" s="921"/>
      <c r="TID42" s="921"/>
      <c r="TIE42" s="921"/>
      <c r="TIF42" s="921"/>
      <c r="TIG42" s="921"/>
      <c r="TIH42" s="921"/>
      <c r="TII42" s="921"/>
      <c r="TIJ42" s="921"/>
      <c r="TIK42" s="921"/>
      <c r="TIL42" s="921"/>
      <c r="TIM42" s="921"/>
      <c r="TIN42" s="921"/>
      <c r="TIO42" s="921"/>
      <c r="TIP42" s="921"/>
      <c r="TIQ42" s="921"/>
      <c r="TIR42" s="921"/>
      <c r="TIS42" s="921"/>
      <c r="TIT42" s="921"/>
      <c r="TIU42" s="921"/>
      <c r="TIV42" s="921"/>
      <c r="TIW42" s="921"/>
      <c r="TIX42" s="921"/>
      <c r="TIY42" s="921"/>
      <c r="TIZ42" s="921"/>
      <c r="TJA42" s="921"/>
      <c r="TJB42" s="921"/>
      <c r="TJC42" s="921"/>
      <c r="TJD42" s="921"/>
      <c r="TJE42" s="921"/>
      <c r="TJF42" s="921"/>
      <c r="TJG42" s="921"/>
      <c r="TJH42" s="921"/>
      <c r="TJI42" s="921"/>
      <c r="TJJ42" s="921"/>
      <c r="TJK42" s="921"/>
      <c r="TJL42" s="921"/>
      <c r="TJM42" s="921"/>
      <c r="TJN42" s="921"/>
      <c r="TJO42" s="921"/>
      <c r="TJP42" s="921"/>
      <c r="TJQ42" s="921"/>
      <c r="TJR42" s="921"/>
      <c r="TJS42" s="921"/>
      <c r="TJT42" s="921"/>
      <c r="TJU42" s="921"/>
      <c r="TJV42" s="921"/>
      <c r="TJW42" s="921"/>
      <c r="TJX42" s="921"/>
      <c r="TJY42" s="921"/>
      <c r="TJZ42" s="921"/>
      <c r="TKA42" s="921"/>
      <c r="TKB42" s="921"/>
      <c r="TKC42" s="921"/>
      <c r="TKD42" s="921"/>
      <c r="TKE42" s="921"/>
      <c r="TKF42" s="921"/>
      <c r="TKG42" s="921"/>
      <c r="TKH42" s="921"/>
      <c r="TKI42" s="921"/>
      <c r="TKJ42" s="921"/>
      <c r="TKK42" s="921"/>
      <c r="TKL42" s="921"/>
      <c r="TKM42" s="921"/>
      <c r="TKN42" s="921"/>
      <c r="TKO42" s="921"/>
      <c r="TKP42" s="921"/>
      <c r="TKQ42" s="921"/>
      <c r="TKR42" s="921"/>
      <c r="TKS42" s="921"/>
      <c r="TKT42" s="921"/>
      <c r="TKU42" s="921"/>
      <c r="TKV42" s="921"/>
      <c r="TKW42" s="921"/>
      <c r="TKX42" s="921"/>
      <c r="TKY42" s="921"/>
      <c r="TKZ42" s="921"/>
      <c r="TLA42" s="921"/>
      <c r="TLB42" s="921"/>
      <c r="TLC42" s="921"/>
      <c r="TLD42" s="921"/>
      <c r="TLE42" s="921"/>
      <c r="TLF42" s="921"/>
      <c r="TLG42" s="921"/>
      <c r="TLH42" s="921"/>
      <c r="TLI42" s="921"/>
      <c r="TLJ42" s="921"/>
      <c r="TLK42" s="921"/>
      <c r="TLL42" s="921"/>
      <c r="TLM42" s="921"/>
      <c r="TLN42" s="921"/>
      <c r="TLO42" s="921"/>
      <c r="TLP42" s="921"/>
      <c r="TLQ42" s="921"/>
      <c r="TLR42" s="921"/>
      <c r="TLS42" s="921"/>
      <c r="TLT42" s="921"/>
      <c r="TLU42" s="921"/>
      <c r="TLV42" s="921"/>
      <c r="TLW42" s="921"/>
      <c r="TLX42" s="921"/>
      <c r="TLY42" s="921"/>
      <c r="TLZ42" s="921"/>
      <c r="TMA42" s="921"/>
      <c r="TMB42" s="921"/>
      <c r="TMC42" s="921"/>
      <c r="TMD42" s="921"/>
      <c r="TME42" s="921"/>
      <c r="TMF42" s="921"/>
      <c r="TMG42" s="921"/>
      <c r="TMH42" s="921"/>
      <c r="TMI42" s="921"/>
      <c r="TMJ42" s="921"/>
      <c r="TMK42" s="921"/>
      <c r="TML42" s="921"/>
      <c r="TMM42" s="921"/>
      <c r="TMN42" s="921"/>
      <c r="TMO42" s="921"/>
      <c r="TMP42" s="921"/>
      <c r="TMQ42" s="921"/>
      <c r="TMR42" s="921"/>
      <c r="TMS42" s="921"/>
      <c r="TMT42" s="921"/>
      <c r="TMU42" s="921"/>
      <c r="TMV42" s="921"/>
      <c r="TMW42" s="921"/>
      <c r="TMX42" s="921"/>
      <c r="TMY42" s="921"/>
      <c r="TMZ42" s="921"/>
      <c r="TNA42" s="921"/>
      <c r="TNB42" s="921"/>
      <c r="TNC42" s="921"/>
      <c r="TND42" s="921"/>
      <c r="TNE42" s="921"/>
      <c r="TNF42" s="921"/>
      <c r="TNG42" s="921"/>
      <c r="TNH42" s="921"/>
      <c r="TNI42" s="921"/>
      <c r="TNJ42" s="921"/>
      <c r="TNK42" s="921"/>
      <c r="TNL42" s="921"/>
      <c r="TNM42" s="921"/>
      <c r="TNN42" s="921"/>
      <c r="TNO42" s="921"/>
      <c r="TNP42" s="921"/>
      <c r="TNQ42" s="921"/>
      <c r="TNR42" s="921"/>
      <c r="TNS42" s="921"/>
      <c r="TNT42" s="921"/>
      <c r="TNU42" s="921"/>
      <c r="TNV42" s="921"/>
      <c r="TNW42" s="921"/>
      <c r="TNX42" s="921"/>
      <c r="TNY42" s="921"/>
      <c r="TNZ42" s="921"/>
      <c r="TOA42" s="921"/>
      <c r="TOB42" s="921"/>
      <c r="TOC42" s="921"/>
      <c r="TOD42" s="921"/>
      <c r="TOE42" s="921"/>
      <c r="TOF42" s="921"/>
      <c r="TOG42" s="921"/>
      <c r="TOH42" s="921"/>
      <c r="TOI42" s="921"/>
      <c r="TOJ42" s="921"/>
      <c r="TOK42" s="921"/>
      <c r="TOL42" s="921"/>
      <c r="TOM42" s="921"/>
      <c r="TON42" s="921"/>
      <c r="TOO42" s="921"/>
      <c r="TOP42" s="921"/>
      <c r="TOQ42" s="921"/>
      <c r="TOR42" s="921"/>
      <c r="TOS42" s="921"/>
      <c r="TOT42" s="921"/>
      <c r="TOU42" s="921"/>
      <c r="TOV42" s="921"/>
      <c r="TOW42" s="921"/>
      <c r="TOX42" s="921"/>
      <c r="TOY42" s="921"/>
      <c r="TOZ42" s="921"/>
      <c r="TPA42" s="921"/>
      <c r="TPB42" s="921"/>
      <c r="TPC42" s="921"/>
      <c r="TPD42" s="921"/>
      <c r="TPE42" s="921"/>
      <c r="TPF42" s="921"/>
      <c r="TPG42" s="921"/>
      <c r="TPH42" s="921"/>
      <c r="TPI42" s="921"/>
      <c r="TPJ42" s="921"/>
      <c r="TPK42" s="921"/>
      <c r="TPL42" s="921"/>
      <c r="TPM42" s="921"/>
      <c r="TPN42" s="921"/>
      <c r="TPO42" s="921"/>
      <c r="TPP42" s="921"/>
      <c r="TPQ42" s="921"/>
      <c r="TPR42" s="921"/>
      <c r="TPS42" s="921"/>
      <c r="TPT42" s="921"/>
      <c r="TPU42" s="921"/>
      <c r="TPV42" s="921"/>
      <c r="TPW42" s="921"/>
      <c r="TPX42" s="921"/>
      <c r="TPY42" s="921"/>
      <c r="TPZ42" s="921"/>
      <c r="TQA42" s="921"/>
      <c r="TQB42" s="921"/>
      <c r="TQC42" s="921"/>
      <c r="TQD42" s="921"/>
      <c r="TQE42" s="921"/>
      <c r="TQF42" s="921"/>
      <c r="TQG42" s="921"/>
      <c r="TQH42" s="921"/>
      <c r="TQI42" s="921"/>
      <c r="TQJ42" s="921"/>
      <c r="TQK42" s="921"/>
      <c r="TQL42" s="921"/>
      <c r="TQM42" s="921"/>
      <c r="TQN42" s="921"/>
      <c r="TQO42" s="921"/>
      <c r="TQP42" s="921"/>
      <c r="TQQ42" s="921"/>
      <c r="TQR42" s="921"/>
      <c r="TQS42" s="921"/>
      <c r="TQT42" s="921"/>
      <c r="TQU42" s="921"/>
      <c r="TQV42" s="921"/>
      <c r="TQW42" s="921"/>
      <c r="TQX42" s="921"/>
      <c r="TQY42" s="921"/>
      <c r="TQZ42" s="921"/>
      <c r="TRA42" s="921"/>
      <c r="TRB42" s="921"/>
      <c r="TRC42" s="921"/>
      <c r="TRD42" s="921"/>
      <c r="TRE42" s="921"/>
      <c r="TRF42" s="921"/>
      <c r="TRG42" s="921"/>
      <c r="TRH42" s="921"/>
      <c r="TRI42" s="921"/>
      <c r="TRJ42" s="921"/>
      <c r="TRK42" s="921"/>
      <c r="TRL42" s="921"/>
      <c r="TRM42" s="921"/>
      <c r="TRN42" s="921"/>
      <c r="TRO42" s="921"/>
      <c r="TRP42" s="921"/>
      <c r="TRQ42" s="921"/>
      <c r="TRR42" s="921"/>
      <c r="TRS42" s="921"/>
      <c r="TRT42" s="921"/>
      <c r="TRU42" s="921"/>
      <c r="TRV42" s="921"/>
      <c r="TRW42" s="921"/>
      <c r="TRX42" s="921"/>
      <c r="TRY42" s="921"/>
      <c r="TRZ42" s="921"/>
      <c r="TSA42" s="921"/>
      <c r="TSB42" s="921"/>
      <c r="TSC42" s="921"/>
      <c r="TSD42" s="921"/>
      <c r="TSE42" s="921"/>
      <c r="TSF42" s="921"/>
      <c r="TSG42" s="921"/>
      <c r="TSH42" s="921"/>
      <c r="TSI42" s="921"/>
      <c r="TSJ42" s="921"/>
      <c r="TSK42" s="921"/>
      <c r="TSL42" s="921"/>
      <c r="TSM42" s="921"/>
      <c r="TSN42" s="921"/>
      <c r="TSO42" s="921"/>
      <c r="TSP42" s="921"/>
      <c r="TSQ42" s="921"/>
      <c r="TSR42" s="921"/>
      <c r="TSS42" s="921"/>
      <c r="TST42" s="921"/>
      <c r="TSU42" s="921"/>
      <c r="TSV42" s="921"/>
      <c r="TSW42" s="921"/>
      <c r="TSX42" s="921"/>
      <c r="TSY42" s="921"/>
      <c r="TSZ42" s="921"/>
      <c r="TTA42" s="921"/>
      <c r="TTB42" s="921"/>
      <c r="TTC42" s="921"/>
      <c r="TTD42" s="921"/>
      <c r="TTE42" s="921"/>
      <c r="TTF42" s="921"/>
      <c r="TTG42" s="921"/>
      <c r="TTH42" s="921"/>
      <c r="TTI42" s="921"/>
      <c r="TTJ42" s="921"/>
      <c r="TTK42" s="921"/>
      <c r="TTL42" s="921"/>
      <c r="TTM42" s="921"/>
      <c r="TTN42" s="921"/>
      <c r="TTO42" s="921"/>
      <c r="TTP42" s="921"/>
      <c r="TTQ42" s="921"/>
      <c r="TTR42" s="921"/>
      <c r="TTS42" s="921"/>
      <c r="TTT42" s="921"/>
      <c r="TTU42" s="921"/>
      <c r="TTV42" s="921"/>
      <c r="TTW42" s="921"/>
      <c r="TTX42" s="921"/>
      <c r="TTY42" s="921"/>
      <c r="TTZ42" s="921"/>
      <c r="TUA42" s="921"/>
      <c r="TUB42" s="921"/>
      <c r="TUC42" s="921"/>
      <c r="TUD42" s="921"/>
      <c r="TUE42" s="921"/>
      <c r="TUF42" s="921"/>
      <c r="TUG42" s="921"/>
      <c r="TUH42" s="921"/>
      <c r="TUI42" s="921"/>
      <c r="TUJ42" s="921"/>
      <c r="TUK42" s="921"/>
      <c r="TUL42" s="921"/>
      <c r="TUM42" s="921"/>
      <c r="TUN42" s="921"/>
      <c r="TUO42" s="921"/>
      <c r="TUP42" s="921"/>
      <c r="TUQ42" s="921"/>
      <c r="TUR42" s="921"/>
      <c r="TUS42" s="921"/>
      <c r="TUT42" s="921"/>
      <c r="TUU42" s="921"/>
      <c r="TUV42" s="921"/>
      <c r="TUW42" s="921"/>
      <c r="TUX42" s="921"/>
      <c r="TUY42" s="921"/>
      <c r="TUZ42" s="921"/>
      <c r="TVA42" s="921"/>
      <c r="TVB42" s="921"/>
      <c r="TVC42" s="921"/>
      <c r="TVD42" s="921"/>
      <c r="TVE42" s="921"/>
      <c r="TVF42" s="921"/>
      <c r="TVG42" s="921"/>
      <c r="TVH42" s="921"/>
      <c r="TVI42" s="921"/>
      <c r="TVJ42" s="921"/>
      <c r="TVK42" s="921"/>
      <c r="TVL42" s="921"/>
      <c r="TVM42" s="921"/>
      <c r="TVN42" s="921"/>
      <c r="TVO42" s="921"/>
      <c r="TVP42" s="921"/>
      <c r="TVQ42" s="921"/>
      <c r="TVR42" s="921"/>
      <c r="TVS42" s="921"/>
      <c r="TVT42" s="921"/>
      <c r="TVU42" s="921"/>
      <c r="TVV42" s="921"/>
      <c r="TVW42" s="921"/>
      <c r="TVX42" s="921"/>
      <c r="TVY42" s="921"/>
      <c r="TVZ42" s="921"/>
      <c r="TWA42" s="921"/>
      <c r="TWB42" s="921"/>
      <c r="TWC42" s="921"/>
      <c r="TWD42" s="921"/>
      <c r="TWE42" s="921"/>
      <c r="TWF42" s="921"/>
      <c r="TWG42" s="921"/>
      <c r="TWH42" s="921"/>
      <c r="TWI42" s="921"/>
      <c r="TWJ42" s="921"/>
      <c r="TWK42" s="921"/>
      <c r="TWL42" s="921"/>
      <c r="TWM42" s="921"/>
      <c r="TWN42" s="921"/>
      <c r="TWO42" s="921"/>
      <c r="TWP42" s="921"/>
      <c r="TWQ42" s="921"/>
      <c r="TWR42" s="921"/>
      <c r="TWS42" s="921"/>
      <c r="TWT42" s="921"/>
      <c r="TWU42" s="921"/>
      <c r="TWV42" s="921"/>
      <c r="TWW42" s="921"/>
      <c r="TWX42" s="921"/>
      <c r="TWY42" s="921"/>
      <c r="TWZ42" s="921"/>
      <c r="TXA42" s="921"/>
      <c r="TXB42" s="921"/>
      <c r="TXC42" s="921"/>
      <c r="TXD42" s="921"/>
      <c r="TXE42" s="921"/>
      <c r="TXF42" s="921"/>
      <c r="TXG42" s="921"/>
      <c r="TXH42" s="921"/>
      <c r="TXI42" s="921"/>
      <c r="TXJ42" s="921"/>
      <c r="TXK42" s="921"/>
      <c r="TXL42" s="921"/>
      <c r="TXM42" s="921"/>
      <c r="TXN42" s="921"/>
      <c r="TXO42" s="921"/>
      <c r="TXP42" s="921"/>
      <c r="TXQ42" s="921"/>
      <c r="TXR42" s="921"/>
      <c r="TXS42" s="921"/>
      <c r="TXT42" s="921"/>
      <c r="TXU42" s="921"/>
      <c r="TXV42" s="921"/>
      <c r="TXW42" s="921"/>
      <c r="TXX42" s="921"/>
      <c r="TXY42" s="921"/>
      <c r="TXZ42" s="921"/>
      <c r="TYA42" s="921"/>
      <c r="TYB42" s="921"/>
      <c r="TYC42" s="921"/>
      <c r="TYD42" s="921"/>
      <c r="TYE42" s="921"/>
      <c r="TYF42" s="921"/>
      <c r="TYG42" s="921"/>
      <c r="TYH42" s="921"/>
      <c r="TYI42" s="921"/>
      <c r="TYJ42" s="921"/>
      <c r="TYK42" s="921"/>
      <c r="TYL42" s="921"/>
      <c r="TYM42" s="921"/>
      <c r="TYN42" s="921"/>
      <c r="TYO42" s="921"/>
      <c r="TYP42" s="921"/>
      <c r="TYQ42" s="921"/>
      <c r="TYR42" s="921"/>
      <c r="TYS42" s="921"/>
      <c r="TYT42" s="921"/>
      <c r="TYU42" s="921"/>
      <c r="TYV42" s="921"/>
      <c r="TYW42" s="921"/>
      <c r="TYX42" s="921"/>
      <c r="TYY42" s="921"/>
      <c r="TYZ42" s="921"/>
      <c r="TZA42" s="921"/>
      <c r="TZB42" s="921"/>
      <c r="TZC42" s="921"/>
      <c r="TZD42" s="921"/>
      <c r="TZE42" s="921"/>
      <c r="TZF42" s="921"/>
      <c r="TZG42" s="921"/>
      <c r="TZH42" s="921"/>
      <c r="TZI42" s="921"/>
      <c r="TZJ42" s="921"/>
      <c r="TZK42" s="921"/>
      <c r="TZL42" s="921"/>
      <c r="TZM42" s="921"/>
      <c r="TZN42" s="921"/>
      <c r="TZO42" s="921"/>
      <c r="TZP42" s="921"/>
      <c r="TZQ42" s="921"/>
      <c r="TZR42" s="921"/>
      <c r="TZS42" s="921"/>
      <c r="TZT42" s="921"/>
      <c r="TZU42" s="921"/>
      <c r="TZV42" s="921"/>
      <c r="TZW42" s="921"/>
      <c r="TZX42" s="921"/>
      <c r="TZY42" s="921"/>
      <c r="TZZ42" s="921"/>
      <c r="UAA42" s="921"/>
      <c r="UAB42" s="921"/>
      <c r="UAC42" s="921"/>
      <c r="UAD42" s="921"/>
      <c r="UAE42" s="921"/>
      <c r="UAF42" s="921"/>
      <c r="UAG42" s="921"/>
      <c r="UAH42" s="921"/>
      <c r="UAI42" s="921"/>
      <c r="UAJ42" s="921"/>
      <c r="UAK42" s="921"/>
      <c r="UAL42" s="921"/>
      <c r="UAM42" s="921"/>
      <c r="UAN42" s="921"/>
      <c r="UAO42" s="921"/>
      <c r="UAP42" s="921"/>
      <c r="UAQ42" s="921"/>
      <c r="UAR42" s="921"/>
      <c r="UAS42" s="921"/>
      <c r="UAT42" s="921"/>
      <c r="UAU42" s="921"/>
      <c r="UAV42" s="921"/>
      <c r="UAW42" s="921"/>
      <c r="UAX42" s="921"/>
      <c r="UAY42" s="921"/>
      <c r="UAZ42" s="921"/>
      <c r="UBA42" s="921"/>
      <c r="UBB42" s="921"/>
      <c r="UBC42" s="921"/>
      <c r="UBD42" s="921"/>
      <c r="UBE42" s="921"/>
      <c r="UBF42" s="921"/>
      <c r="UBG42" s="921"/>
      <c r="UBH42" s="921"/>
      <c r="UBI42" s="921"/>
      <c r="UBJ42" s="921"/>
      <c r="UBK42" s="921"/>
      <c r="UBL42" s="921"/>
      <c r="UBM42" s="921"/>
      <c r="UBN42" s="921"/>
      <c r="UBO42" s="921"/>
      <c r="UBP42" s="921"/>
      <c r="UBQ42" s="921"/>
      <c r="UBR42" s="921"/>
      <c r="UBS42" s="921"/>
      <c r="UBT42" s="921"/>
      <c r="UBU42" s="921"/>
      <c r="UBV42" s="921"/>
      <c r="UBW42" s="921"/>
      <c r="UBX42" s="921"/>
      <c r="UBY42" s="921"/>
      <c r="UBZ42" s="921"/>
      <c r="UCA42" s="921"/>
      <c r="UCB42" s="921"/>
      <c r="UCC42" s="921"/>
      <c r="UCD42" s="921"/>
      <c r="UCE42" s="921"/>
      <c r="UCF42" s="921"/>
      <c r="UCG42" s="921"/>
      <c r="UCH42" s="921"/>
      <c r="UCI42" s="921"/>
      <c r="UCJ42" s="921"/>
      <c r="UCK42" s="921"/>
      <c r="UCL42" s="921"/>
      <c r="UCM42" s="921"/>
      <c r="UCN42" s="921"/>
      <c r="UCO42" s="921"/>
      <c r="UCP42" s="921"/>
      <c r="UCQ42" s="921"/>
      <c r="UCR42" s="921"/>
      <c r="UCS42" s="921"/>
      <c r="UCT42" s="921"/>
      <c r="UCU42" s="921"/>
      <c r="UCV42" s="921"/>
      <c r="UCW42" s="921"/>
      <c r="UCX42" s="921"/>
      <c r="UCY42" s="921"/>
      <c r="UCZ42" s="921"/>
      <c r="UDA42" s="921"/>
      <c r="UDB42" s="921"/>
      <c r="UDC42" s="921"/>
      <c r="UDD42" s="921"/>
      <c r="UDE42" s="921"/>
      <c r="UDF42" s="921"/>
      <c r="UDG42" s="921"/>
      <c r="UDH42" s="921"/>
      <c r="UDI42" s="921"/>
      <c r="UDJ42" s="921"/>
      <c r="UDK42" s="921"/>
      <c r="UDL42" s="921"/>
      <c r="UDM42" s="921"/>
      <c r="UDN42" s="921"/>
      <c r="UDO42" s="921"/>
      <c r="UDP42" s="921"/>
      <c r="UDQ42" s="921"/>
      <c r="UDR42" s="921"/>
      <c r="UDS42" s="921"/>
      <c r="UDT42" s="921"/>
      <c r="UDU42" s="921"/>
      <c r="UDV42" s="921"/>
      <c r="UDW42" s="921"/>
      <c r="UDX42" s="921"/>
      <c r="UDY42" s="921"/>
      <c r="UDZ42" s="921"/>
      <c r="UEA42" s="921"/>
      <c r="UEB42" s="921"/>
      <c r="UEC42" s="921"/>
      <c r="UED42" s="921"/>
      <c r="UEE42" s="921"/>
      <c r="UEF42" s="921"/>
      <c r="UEG42" s="921"/>
      <c r="UEH42" s="921"/>
      <c r="UEI42" s="921"/>
      <c r="UEJ42" s="921"/>
      <c r="UEK42" s="921"/>
      <c r="UEL42" s="921"/>
      <c r="UEM42" s="921"/>
      <c r="UEN42" s="921"/>
      <c r="UEO42" s="921"/>
      <c r="UEP42" s="921"/>
      <c r="UEQ42" s="921"/>
      <c r="UER42" s="921"/>
      <c r="UES42" s="921"/>
      <c r="UET42" s="921"/>
      <c r="UEU42" s="921"/>
      <c r="UEV42" s="921"/>
      <c r="UEW42" s="921"/>
      <c r="UEX42" s="921"/>
      <c r="UEY42" s="921"/>
      <c r="UEZ42" s="921"/>
      <c r="UFA42" s="921"/>
      <c r="UFB42" s="921"/>
      <c r="UFC42" s="921"/>
      <c r="UFD42" s="921"/>
      <c r="UFE42" s="921"/>
      <c r="UFF42" s="921"/>
      <c r="UFG42" s="921"/>
      <c r="UFH42" s="921"/>
      <c r="UFI42" s="921"/>
      <c r="UFJ42" s="921"/>
      <c r="UFK42" s="921"/>
      <c r="UFL42" s="921"/>
      <c r="UFM42" s="921"/>
      <c r="UFN42" s="921"/>
      <c r="UFO42" s="921"/>
      <c r="UFP42" s="921"/>
      <c r="UFQ42" s="921"/>
      <c r="UFR42" s="921"/>
      <c r="UFS42" s="921"/>
      <c r="UFT42" s="921"/>
      <c r="UFU42" s="921"/>
      <c r="UFV42" s="921"/>
      <c r="UFW42" s="921"/>
      <c r="UFX42" s="921"/>
      <c r="UFY42" s="921"/>
      <c r="UFZ42" s="921"/>
      <c r="UGA42" s="921"/>
      <c r="UGB42" s="921"/>
      <c r="UGC42" s="921"/>
      <c r="UGD42" s="921"/>
      <c r="UGE42" s="921"/>
      <c r="UGF42" s="921"/>
      <c r="UGG42" s="921"/>
      <c r="UGH42" s="921"/>
      <c r="UGI42" s="921"/>
      <c r="UGJ42" s="921"/>
      <c r="UGK42" s="921"/>
      <c r="UGL42" s="921"/>
      <c r="UGM42" s="921"/>
      <c r="UGN42" s="921"/>
      <c r="UGO42" s="921"/>
      <c r="UGP42" s="921"/>
      <c r="UGQ42" s="921"/>
      <c r="UGR42" s="921"/>
      <c r="UGS42" s="921"/>
      <c r="UGT42" s="921"/>
      <c r="UGU42" s="921"/>
      <c r="UGV42" s="921"/>
      <c r="UGW42" s="921"/>
      <c r="UGX42" s="921"/>
      <c r="UGY42" s="921"/>
      <c r="UGZ42" s="921"/>
      <c r="UHA42" s="921"/>
      <c r="UHB42" s="921"/>
      <c r="UHC42" s="921"/>
      <c r="UHD42" s="921"/>
      <c r="UHE42" s="921"/>
      <c r="UHF42" s="921"/>
      <c r="UHG42" s="921"/>
      <c r="UHH42" s="921"/>
      <c r="UHI42" s="921"/>
      <c r="UHJ42" s="921"/>
      <c r="UHK42" s="921"/>
      <c r="UHL42" s="921"/>
      <c r="UHM42" s="921"/>
      <c r="UHN42" s="921"/>
      <c r="UHO42" s="921"/>
      <c r="UHP42" s="921"/>
      <c r="UHQ42" s="921"/>
      <c r="UHR42" s="921"/>
      <c r="UHS42" s="921"/>
      <c r="UHT42" s="921"/>
      <c r="UHU42" s="921"/>
      <c r="UHV42" s="921"/>
      <c r="UHW42" s="921"/>
      <c r="UHX42" s="921"/>
      <c r="UHY42" s="921"/>
      <c r="UHZ42" s="921"/>
      <c r="UIA42" s="921"/>
      <c r="UIB42" s="921"/>
      <c r="UIC42" s="921"/>
      <c r="UID42" s="921"/>
      <c r="UIE42" s="921"/>
      <c r="UIF42" s="921"/>
      <c r="UIG42" s="921"/>
      <c r="UIH42" s="921"/>
      <c r="UII42" s="921"/>
      <c r="UIJ42" s="921"/>
      <c r="UIK42" s="921"/>
      <c r="UIL42" s="921"/>
      <c r="UIM42" s="921"/>
      <c r="UIN42" s="921"/>
      <c r="UIO42" s="921"/>
      <c r="UIP42" s="921"/>
      <c r="UIQ42" s="921"/>
      <c r="UIR42" s="921"/>
      <c r="UIS42" s="921"/>
      <c r="UIT42" s="921"/>
      <c r="UIU42" s="921"/>
      <c r="UIV42" s="921"/>
      <c r="UIW42" s="921"/>
      <c r="UIX42" s="921"/>
      <c r="UIY42" s="921"/>
      <c r="UIZ42" s="921"/>
      <c r="UJA42" s="921"/>
      <c r="UJB42" s="921"/>
      <c r="UJC42" s="921"/>
      <c r="UJD42" s="921"/>
      <c r="UJE42" s="921"/>
      <c r="UJF42" s="921"/>
      <c r="UJG42" s="921"/>
      <c r="UJH42" s="921"/>
      <c r="UJI42" s="921"/>
      <c r="UJJ42" s="921"/>
      <c r="UJK42" s="921"/>
      <c r="UJL42" s="921"/>
      <c r="UJM42" s="921"/>
      <c r="UJN42" s="921"/>
      <c r="UJO42" s="921"/>
      <c r="UJP42" s="921"/>
      <c r="UJQ42" s="921"/>
      <c r="UJR42" s="921"/>
      <c r="UJS42" s="921"/>
      <c r="UJT42" s="921"/>
      <c r="UJU42" s="921"/>
      <c r="UJV42" s="921"/>
      <c r="UJW42" s="921"/>
      <c r="UJX42" s="921"/>
      <c r="UJY42" s="921"/>
      <c r="UJZ42" s="921"/>
      <c r="UKA42" s="921"/>
      <c r="UKB42" s="921"/>
      <c r="UKC42" s="921"/>
      <c r="UKD42" s="921"/>
      <c r="UKE42" s="921"/>
      <c r="UKF42" s="921"/>
      <c r="UKG42" s="921"/>
      <c r="UKH42" s="921"/>
      <c r="UKI42" s="921"/>
      <c r="UKJ42" s="921"/>
      <c r="UKK42" s="921"/>
      <c r="UKL42" s="921"/>
      <c r="UKM42" s="921"/>
      <c r="UKN42" s="921"/>
      <c r="UKO42" s="921"/>
      <c r="UKP42" s="921"/>
      <c r="UKQ42" s="921"/>
      <c r="UKR42" s="921"/>
      <c r="UKS42" s="921"/>
      <c r="UKT42" s="921"/>
      <c r="UKU42" s="921"/>
      <c r="UKV42" s="921"/>
      <c r="UKW42" s="921"/>
      <c r="UKX42" s="921"/>
      <c r="UKY42" s="921"/>
      <c r="UKZ42" s="921"/>
      <c r="ULA42" s="921"/>
      <c r="ULB42" s="921"/>
      <c r="ULC42" s="921"/>
      <c r="ULD42" s="921"/>
      <c r="ULE42" s="921"/>
      <c r="ULF42" s="921"/>
      <c r="ULG42" s="921"/>
      <c r="ULH42" s="921"/>
      <c r="ULI42" s="921"/>
      <c r="ULJ42" s="921"/>
      <c r="ULK42" s="921"/>
      <c r="ULL42" s="921"/>
      <c r="ULM42" s="921"/>
      <c r="ULN42" s="921"/>
      <c r="ULO42" s="921"/>
      <c r="ULP42" s="921"/>
      <c r="ULQ42" s="921"/>
      <c r="ULR42" s="921"/>
      <c r="ULS42" s="921"/>
      <c r="ULT42" s="921"/>
      <c r="ULU42" s="921"/>
      <c r="ULV42" s="921"/>
      <c r="ULW42" s="921"/>
      <c r="ULX42" s="921"/>
      <c r="ULY42" s="921"/>
      <c r="ULZ42" s="921"/>
      <c r="UMA42" s="921"/>
      <c r="UMB42" s="921"/>
      <c r="UMC42" s="921"/>
      <c r="UMD42" s="921"/>
      <c r="UME42" s="921"/>
      <c r="UMF42" s="921"/>
      <c r="UMG42" s="921"/>
      <c r="UMH42" s="921"/>
      <c r="UMI42" s="921"/>
      <c r="UMJ42" s="921"/>
      <c r="UMK42" s="921"/>
      <c r="UML42" s="921"/>
      <c r="UMM42" s="921"/>
      <c r="UMN42" s="921"/>
      <c r="UMO42" s="921"/>
      <c r="UMP42" s="921"/>
      <c r="UMQ42" s="921"/>
      <c r="UMR42" s="921"/>
      <c r="UMS42" s="921"/>
      <c r="UMT42" s="921"/>
      <c r="UMU42" s="921"/>
      <c r="UMV42" s="921"/>
      <c r="UMW42" s="921"/>
      <c r="UMX42" s="921"/>
      <c r="UMY42" s="921"/>
      <c r="UMZ42" s="921"/>
      <c r="UNA42" s="921"/>
      <c r="UNB42" s="921"/>
      <c r="UNC42" s="921"/>
      <c r="UND42" s="921"/>
      <c r="UNE42" s="921"/>
      <c r="UNF42" s="921"/>
      <c r="UNG42" s="921"/>
      <c r="UNH42" s="921"/>
      <c r="UNI42" s="921"/>
      <c r="UNJ42" s="921"/>
      <c r="UNK42" s="921"/>
      <c r="UNL42" s="921"/>
      <c r="UNM42" s="921"/>
      <c r="UNN42" s="921"/>
      <c r="UNO42" s="921"/>
      <c r="UNP42" s="921"/>
      <c r="UNQ42" s="921"/>
      <c r="UNR42" s="921"/>
      <c r="UNS42" s="921"/>
      <c r="UNT42" s="921"/>
      <c r="UNU42" s="921"/>
      <c r="UNV42" s="921"/>
      <c r="UNW42" s="921"/>
      <c r="UNX42" s="921"/>
      <c r="UNY42" s="921"/>
      <c r="UNZ42" s="921"/>
      <c r="UOA42" s="921"/>
      <c r="UOB42" s="921"/>
      <c r="UOC42" s="921"/>
      <c r="UOD42" s="921"/>
      <c r="UOE42" s="921"/>
      <c r="UOF42" s="921"/>
      <c r="UOG42" s="921"/>
      <c r="UOH42" s="921"/>
      <c r="UOI42" s="921"/>
      <c r="UOJ42" s="921"/>
      <c r="UOK42" s="921"/>
      <c r="UOL42" s="921"/>
      <c r="UOM42" s="921"/>
      <c r="UON42" s="921"/>
      <c r="UOO42" s="921"/>
      <c r="UOP42" s="921"/>
      <c r="UOQ42" s="921"/>
      <c r="UOR42" s="921"/>
      <c r="UOS42" s="921"/>
      <c r="UOT42" s="921"/>
      <c r="UOU42" s="921"/>
      <c r="UOV42" s="921"/>
      <c r="UOW42" s="921"/>
      <c r="UOX42" s="921"/>
      <c r="UOY42" s="921"/>
      <c r="UOZ42" s="921"/>
      <c r="UPA42" s="921"/>
      <c r="UPB42" s="921"/>
      <c r="UPC42" s="921"/>
      <c r="UPD42" s="921"/>
      <c r="UPE42" s="921"/>
      <c r="UPF42" s="921"/>
      <c r="UPG42" s="921"/>
      <c r="UPH42" s="921"/>
      <c r="UPI42" s="921"/>
      <c r="UPJ42" s="921"/>
      <c r="UPK42" s="921"/>
      <c r="UPL42" s="921"/>
      <c r="UPM42" s="921"/>
      <c r="UPN42" s="921"/>
      <c r="UPO42" s="921"/>
      <c r="UPP42" s="921"/>
      <c r="UPQ42" s="921"/>
      <c r="UPR42" s="921"/>
      <c r="UPS42" s="921"/>
      <c r="UPT42" s="921"/>
      <c r="UPU42" s="921"/>
      <c r="UPV42" s="921"/>
      <c r="UPW42" s="921"/>
      <c r="UPX42" s="921"/>
      <c r="UPY42" s="921"/>
      <c r="UPZ42" s="921"/>
      <c r="UQA42" s="921"/>
      <c r="UQB42" s="921"/>
      <c r="UQC42" s="921"/>
      <c r="UQD42" s="921"/>
      <c r="UQE42" s="921"/>
      <c r="UQF42" s="921"/>
      <c r="UQG42" s="921"/>
      <c r="UQH42" s="921"/>
      <c r="UQI42" s="921"/>
      <c r="UQJ42" s="921"/>
      <c r="UQK42" s="921"/>
      <c r="UQL42" s="921"/>
      <c r="UQM42" s="921"/>
      <c r="UQN42" s="921"/>
      <c r="UQO42" s="921"/>
      <c r="UQP42" s="921"/>
      <c r="UQQ42" s="921"/>
      <c r="UQR42" s="921"/>
      <c r="UQS42" s="921"/>
      <c r="UQT42" s="921"/>
      <c r="UQU42" s="921"/>
      <c r="UQV42" s="921"/>
      <c r="UQW42" s="921"/>
      <c r="UQX42" s="921"/>
      <c r="UQY42" s="921"/>
      <c r="UQZ42" s="921"/>
      <c r="URA42" s="921"/>
      <c r="URB42" s="921"/>
      <c r="URC42" s="921"/>
      <c r="URD42" s="921"/>
      <c r="URE42" s="921"/>
      <c r="URF42" s="921"/>
      <c r="URG42" s="921"/>
      <c r="URH42" s="921"/>
      <c r="URI42" s="921"/>
      <c r="URJ42" s="921"/>
      <c r="URK42" s="921"/>
      <c r="URL42" s="921"/>
      <c r="URM42" s="921"/>
      <c r="URN42" s="921"/>
      <c r="URO42" s="921"/>
      <c r="URP42" s="921"/>
      <c r="URQ42" s="921"/>
      <c r="URR42" s="921"/>
      <c r="URS42" s="921"/>
      <c r="URT42" s="921"/>
      <c r="URU42" s="921"/>
      <c r="URV42" s="921"/>
      <c r="URW42" s="921"/>
      <c r="URX42" s="921"/>
      <c r="URY42" s="921"/>
      <c r="URZ42" s="921"/>
      <c r="USA42" s="921"/>
      <c r="USB42" s="921"/>
      <c r="USC42" s="921"/>
      <c r="USD42" s="921"/>
      <c r="USE42" s="921"/>
      <c r="USF42" s="921"/>
      <c r="USG42" s="921"/>
      <c r="USH42" s="921"/>
      <c r="USI42" s="921"/>
      <c r="USJ42" s="921"/>
      <c r="USK42" s="921"/>
      <c r="USL42" s="921"/>
      <c r="USM42" s="921"/>
      <c r="USN42" s="921"/>
      <c r="USO42" s="921"/>
      <c r="USP42" s="921"/>
      <c r="USQ42" s="921"/>
      <c r="USR42" s="921"/>
      <c r="USS42" s="921"/>
      <c r="UST42" s="921"/>
      <c r="USU42" s="921"/>
      <c r="USV42" s="921"/>
      <c r="USW42" s="921"/>
      <c r="USX42" s="921"/>
      <c r="USY42" s="921"/>
      <c r="USZ42" s="921"/>
      <c r="UTA42" s="921"/>
      <c r="UTB42" s="921"/>
      <c r="UTC42" s="921"/>
      <c r="UTD42" s="921"/>
      <c r="UTE42" s="921"/>
      <c r="UTF42" s="921"/>
      <c r="UTG42" s="921"/>
      <c r="UTH42" s="921"/>
      <c r="UTI42" s="921"/>
      <c r="UTJ42" s="921"/>
      <c r="UTK42" s="921"/>
      <c r="UTL42" s="921"/>
      <c r="UTM42" s="921"/>
      <c r="UTN42" s="921"/>
      <c r="UTO42" s="921"/>
      <c r="UTP42" s="921"/>
      <c r="UTQ42" s="921"/>
      <c r="UTR42" s="921"/>
      <c r="UTS42" s="921"/>
      <c r="UTT42" s="921"/>
      <c r="UTU42" s="921"/>
      <c r="UTV42" s="921"/>
      <c r="UTW42" s="921"/>
      <c r="UTX42" s="921"/>
      <c r="UTY42" s="921"/>
      <c r="UTZ42" s="921"/>
      <c r="UUA42" s="921"/>
      <c r="UUB42" s="921"/>
      <c r="UUC42" s="921"/>
      <c r="UUD42" s="921"/>
      <c r="UUE42" s="921"/>
      <c r="UUF42" s="921"/>
      <c r="UUG42" s="921"/>
      <c r="UUH42" s="921"/>
      <c r="UUI42" s="921"/>
      <c r="UUJ42" s="921"/>
      <c r="UUK42" s="921"/>
      <c r="UUL42" s="921"/>
      <c r="UUM42" s="921"/>
      <c r="UUN42" s="921"/>
      <c r="UUO42" s="921"/>
      <c r="UUP42" s="921"/>
      <c r="UUQ42" s="921"/>
      <c r="UUR42" s="921"/>
      <c r="UUS42" s="921"/>
      <c r="UUT42" s="921"/>
      <c r="UUU42" s="921"/>
      <c r="UUV42" s="921"/>
      <c r="UUW42" s="921"/>
      <c r="UUX42" s="921"/>
      <c r="UUY42" s="921"/>
      <c r="UUZ42" s="921"/>
      <c r="UVA42" s="921"/>
      <c r="UVB42" s="921"/>
      <c r="UVC42" s="921"/>
      <c r="UVD42" s="921"/>
      <c r="UVE42" s="921"/>
      <c r="UVF42" s="921"/>
      <c r="UVG42" s="921"/>
      <c r="UVH42" s="921"/>
      <c r="UVI42" s="921"/>
      <c r="UVJ42" s="921"/>
      <c r="UVK42" s="921"/>
      <c r="UVL42" s="921"/>
      <c r="UVM42" s="921"/>
      <c r="UVN42" s="921"/>
      <c r="UVO42" s="921"/>
      <c r="UVP42" s="921"/>
      <c r="UVQ42" s="921"/>
      <c r="UVR42" s="921"/>
      <c r="UVS42" s="921"/>
      <c r="UVT42" s="921"/>
      <c r="UVU42" s="921"/>
      <c r="UVV42" s="921"/>
      <c r="UVW42" s="921"/>
      <c r="UVX42" s="921"/>
      <c r="UVY42" s="921"/>
      <c r="UVZ42" s="921"/>
      <c r="UWA42" s="921"/>
      <c r="UWB42" s="921"/>
      <c r="UWC42" s="921"/>
      <c r="UWD42" s="921"/>
      <c r="UWE42" s="921"/>
      <c r="UWF42" s="921"/>
      <c r="UWG42" s="921"/>
      <c r="UWH42" s="921"/>
      <c r="UWI42" s="921"/>
      <c r="UWJ42" s="921"/>
      <c r="UWK42" s="921"/>
      <c r="UWL42" s="921"/>
      <c r="UWM42" s="921"/>
      <c r="UWN42" s="921"/>
      <c r="UWO42" s="921"/>
      <c r="UWP42" s="921"/>
      <c r="UWQ42" s="921"/>
      <c r="UWR42" s="921"/>
      <c r="UWS42" s="921"/>
      <c r="UWT42" s="921"/>
      <c r="UWU42" s="921"/>
      <c r="UWV42" s="921"/>
      <c r="UWW42" s="921"/>
      <c r="UWX42" s="921"/>
      <c r="UWY42" s="921"/>
      <c r="UWZ42" s="921"/>
      <c r="UXA42" s="921"/>
      <c r="UXB42" s="921"/>
      <c r="UXC42" s="921"/>
      <c r="UXD42" s="921"/>
      <c r="UXE42" s="921"/>
      <c r="UXF42" s="921"/>
      <c r="UXG42" s="921"/>
      <c r="UXH42" s="921"/>
      <c r="UXI42" s="921"/>
      <c r="UXJ42" s="921"/>
      <c r="UXK42" s="921"/>
      <c r="UXL42" s="921"/>
      <c r="UXM42" s="921"/>
      <c r="UXN42" s="921"/>
      <c r="UXO42" s="921"/>
      <c r="UXP42" s="921"/>
      <c r="UXQ42" s="921"/>
      <c r="UXR42" s="921"/>
      <c r="UXS42" s="921"/>
      <c r="UXT42" s="921"/>
      <c r="UXU42" s="921"/>
      <c r="UXV42" s="921"/>
      <c r="UXW42" s="921"/>
      <c r="UXX42" s="921"/>
      <c r="UXY42" s="921"/>
      <c r="UXZ42" s="921"/>
      <c r="UYA42" s="921"/>
      <c r="UYB42" s="921"/>
      <c r="UYC42" s="921"/>
      <c r="UYD42" s="921"/>
      <c r="UYE42" s="921"/>
      <c r="UYF42" s="921"/>
      <c r="UYG42" s="921"/>
      <c r="UYH42" s="921"/>
      <c r="UYI42" s="921"/>
      <c r="UYJ42" s="921"/>
      <c r="UYK42" s="921"/>
      <c r="UYL42" s="921"/>
      <c r="UYM42" s="921"/>
      <c r="UYN42" s="921"/>
      <c r="UYO42" s="921"/>
      <c r="UYP42" s="921"/>
      <c r="UYQ42" s="921"/>
      <c r="UYR42" s="921"/>
      <c r="UYS42" s="921"/>
      <c r="UYT42" s="921"/>
      <c r="UYU42" s="921"/>
      <c r="UYV42" s="921"/>
      <c r="UYW42" s="921"/>
      <c r="UYX42" s="921"/>
      <c r="UYY42" s="921"/>
      <c r="UYZ42" s="921"/>
      <c r="UZA42" s="921"/>
      <c r="UZB42" s="921"/>
      <c r="UZC42" s="921"/>
      <c r="UZD42" s="921"/>
      <c r="UZE42" s="921"/>
      <c r="UZF42" s="921"/>
      <c r="UZG42" s="921"/>
      <c r="UZH42" s="921"/>
      <c r="UZI42" s="921"/>
      <c r="UZJ42" s="921"/>
      <c r="UZK42" s="921"/>
      <c r="UZL42" s="921"/>
      <c r="UZM42" s="921"/>
      <c r="UZN42" s="921"/>
      <c r="UZO42" s="921"/>
      <c r="UZP42" s="921"/>
      <c r="UZQ42" s="921"/>
      <c r="UZR42" s="921"/>
      <c r="UZS42" s="921"/>
      <c r="UZT42" s="921"/>
      <c r="UZU42" s="921"/>
      <c r="UZV42" s="921"/>
      <c r="UZW42" s="921"/>
      <c r="UZX42" s="921"/>
      <c r="UZY42" s="921"/>
      <c r="UZZ42" s="921"/>
      <c r="VAA42" s="921"/>
      <c r="VAB42" s="921"/>
      <c r="VAC42" s="921"/>
      <c r="VAD42" s="921"/>
      <c r="VAE42" s="921"/>
      <c r="VAF42" s="921"/>
      <c r="VAG42" s="921"/>
      <c r="VAH42" s="921"/>
      <c r="VAI42" s="921"/>
      <c r="VAJ42" s="921"/>
      <c r="VAK42" s="921"/>
      <c r="VAL42" s="921"/>
      <c r="VAM42" s="921"/>
      <c r="VAN42" s="921"/>
      <c r="VAO42" s="921"/>
      <c r="VAP42" s="921"/>
      <c r="VAQ42" s="921"/>
      <c r="VAR42" s="921"/>
      <c r="VAS42" s="921"/>
      <c r="VAT42" s="921"/>
      <c r="VAU42" s="921"/>
      <c r="VAV42" s="921"/>
      <c r="VAW42" s="921"/>
      <c r="VAX42" s="921"/>
      <c r="VAY42" s="921"/>
      <c r="VAZ42" s="921"/>
      <c r="VBA42" s="921"/>
      <c r="VBB42" s="921"/>
      <c r="VBC42" s="921"/>
      <c r="VBD42" s="921"/>
      <c r="VBE42" s="921"/>
      <c r="VBF42" s="921"/>
      <c r="VBG42" s="921"/>
      <c r="VBH42" s="921"/>
      <c r="VBI42" s="921"/>
      <c r="VBJ42" s="921"/>
      <c r="VBK42" s="921"/>
      <c r="VBL42" s="921"/>
      <c r="VBM42" s="921"/>
      <c r="VBN42" s="921"/>
      <c r="VBO42" s="921"/>
      <c r="VBP42" s="921"/>
      <c r="VBQ42" s="921"/>
      <c r="VBR42" s="921"/>
      <c r="VBS42" s="921"/>
      <c r="VBT42" s="921"/>
      <c r="VBU42" s="921"/>
      <c r="VBV42" s="921"/>
      <c r="VBW42" s="921"/>
      <c r="VBX42" s="921"/>
      <c r="VBY42" s="921"/>
      <c r="VBZ42" s="921"/>
      <c r="VCA42" s="921"/>
      <c r="VCB42" s="921"/>
      <c r="VCC42" s="921"/>
      <c r="VCD42" s="921"/>
      <c r="VCE42" s="921"/>
      <c r="VCF42" s="921"/>
      <c r="VCG42" s="921"/>
      <c r="VCH42" s="921"/>
      <c r="VCI42" s="921"/>
      <c r="VCJ42" s="921"/>
      <c r="VCK42" s="921"/>
      <c r="VCL42" s="921"/>
      <c r="VCM42" s="921"/>
      <c r="VCN42" s="921"/>
      <c r="VCO42" s="921"/>
      <c r="VCP42" s="921"/>
      <c r="VCQ42" s="921"/>
      <c r="VCR42" s="921"/>
      <c r="VCS42" s="921"/>
      <c r="VCT42" s="921"/>
      <c r="VCU42" s="921"/>
      <c r="VCV42" s="921"/>
      <c r="VCW42" s="921"/>
      <c r="VCX42" s="921"/>
      <c r="VCY42" s="921"/>
      <c r="VCZ42" s="921"/>
      <c r="VDA42" s="921"/>
      <c r="VDB42" s="921"/>
      <c r="VDC42" s="921"/>
      <c r="VDD42" s="921"/>
      <c r="VDE42" s="921"/>
      <c r="VDF42" s="921"/>
      <c r="VDG42" s="921"/>
      <c r="VDH42" s="921"/>
      <c r="VDI42" s="921"/>
      <c r="VDJ42" s="921"/>
      <c r="VDK42" s="921"/>
      <c r="VDL42" s="921"/>
      <c r="VDM42" s="921"/>
      <c r="VDN42" s="921"/>
      <c r="VDO42" s="921"/>
      <c r="VDP42" s="921"/>
      <c r="VDQ42" s="921"/>
      <c r="VDR42" s="921"/>
      <c r="VDS42" s="921"/>
      <c r="VDT42" s="921"/>
      <c r="VDU42" s="921"/>
      <c r="VDV42" s="921"/>
      <c r="VDW42" s="921"/>
      <c r="VDX42" s="921"/>
      <c r="VDY42" s="921"/>
      <c r="VDZ42" s="921"/>
      <c r="VEA42" s="921"/>
      <c r="VEB42" s="921"/>
      <c r="VEC42" s="921"/>
      <c r="VED42" s="921"/>
      <c r="VEE42" s="921"/>
      <c r="VEF42" s="921"/>
      <c r="VEG42" s="921"/>
      <c r="VEH42" s="921"/>
      <c r="VEI42" s="921"/>
      <c r="VEJ42" s="921"/>
      <c r="VEK42" s="921"/>
      <c r="VEL42" s="921"/>
      <c r="VEM42" s="921"/>
      <c r="VEN42" s="921"/>
      <c r="VEO42" s="921"/>
      <c r="VEP42" s="921"/>
      <c r="VEQ42" s="921"/>
      <c r="VER42" s="921"/>
      <c r="VES42" s="921"/>
      <c r="VET42" s="921"/>
      <c r="VEU42" s="921"/>
      <c r="VEV42" s="921"/>
      <c r="VEW42" s="921"/>
      <c r="VEX42" s="921"/>
      <c r="VEY42" s="921"/>
      <c r="VEZ42" s="921"/>
      <c r="VFA42" s="921"/>
      <c r="VFB42" s="921"/>
      <c r="VFC42" s="921"/>
      <c r="VFD42" s="921"/>
      <c r="VFE42" s="921"/>
      <c r="VFF42" s="921"/>
      <c r="VFG42" s="921"/>
      <c r="VFH42" s="921"/>
      <c r="VFI42" s="921"/>
      <c r="VFJ42" s="921"/>
      <c r="VFK42" s="921"/>
      <c r="VFL42" s="921"/>
      <c r="VFM42" s="921"/>
      <c r="VFN42" s="921"/>
      <c r="VFO42" s="921"/>
      <c r="VFP42" s="921"/>
      <c r="VFQ42" s="921"/>
      <c r="VFR42" s="921"/>
      <c r="VFS42" s="921"/>
      <c r="VFT42" s="921"/>
      <c r="VFU42" s="921"/>
      <c r="VFV42" s="921"/>
      <c r="VFW42" s="921"/>
      <c r="VFX42" s="921"/>
      <c r="VFY42" s="921"/>
      <c r="VFZ42" s="921"/>
      <c r="VGA42" s="921"/>
      <c r="VGB42" s="921"/>
      <c r="VGC42" s="921"/>
      <c r="VGD42" s="921"/>
      <c r="VGE42" s="921"/>
      <c r="VGF42" s="921"/>
      <c r="VGG42" s="921"/>
      <c r="VGH42" s="921"/>
      <c r="VGI42" s="921"/>
      <c r="VGJ42" s="921"/>
      <c r="VGK42" s="921"/>
      <c r="VGL42" s="921"/>
      <c r="VGM42" s="921"/>
      <c r="VGN42" s="921"/>
      <c r="VGO42" s="921"/>
      <c r="VGP42" s="921"/>
      <c r="VGQ42" s="921"/>
      <c r="VGR42" s="921"/>
      <c r="VGS42" s="921"/>
      <c r="VGT42" s="921"/>
      <c r="VGU42" s="921"/>
      <c r="VGV42" s="921"/>
      <c r="VGW42" s="921"/>
      <c r="VGX42" s="921"/>
      <c r="VGY42" s="921"/>
      <c r="VGZ42" s="921"/>
      <c r="VHA42" s="921"/>
      <c r="VHB42" s="921"/>
      <c r="VHC42" s="921"/>
      <c r="VHD42" s="921"/>
      <c r="VHE42" s="921"/>
      <c r="VHF42" s="921"/>
      <c r="VHG42" s="921"/>
      <c r="VHH42" s="921"/>
      <c r="VHI42" s="921"/>
      <c r="VHJ42" s="921"/>
      <c r="VHK42" s="921"/>
      <c r="VHL42" s="921"/>
      <c r="VHM42" s="921"/>
      <c r="VHN42" s="921"/>
      <c r="VHO42" s="921"/>
      <c r="VHP42" s="921"/>
      <c r="VHQ42" s="921"/>
      <c r="VHR42" s="921"/>
      <c r="VHS42" s="921"/>
      <c r="VHT42" s="921"/>
      <c r="VHU42" s="921"/>
      <c r="VHV42" s="921"/>
      <c r="VHW42" s="921"/>
      <c r="VHX42" s="921"/>
      <c r="VHY42" s="921"/>
      <c r="VHZ42" s="921"/>
      <c r="VIA42" s="921"/>
      <c r="VIB42" s="921"/>
      <c r="VIC42" s="921"/>
      <c r="VID42" s="921"/>
      <c r="VIE42" s="921"/>
      <c r="VIF42" s="921"/>
      <c r="VIG42" s="921"/>
      <c r="VIH42" s="921"/>
      <c r="VII42" s="921"/>
      <c r="VIJ42" s="921"/>
      <c r="VIK42" s="921"/>
      <c r="VIL42" s="921"/>
      <c r="VIM42" s="921"/>
      <c r="VIN42" s="921"/>
      <c r="VIO42" s="921"/>
      <c r="VIP42" s="921"/>
      <c r="VIQ42" s="921"/>
      <c r="VIR42" s="921"/>
      <c r="VIS42" s="921"/>
      <c r="VIT42" s="921"/>
      <c r="VIU42" s="921"/>
      <c r="VIV42" s="921"/>
      <c r="VIW42" s="921"/>
      <c r="VIX42" s="921"/>
      <c r="VIY42" s="921"/>
      <c r="VIZ42" s="921"/>
      <c r="VJA42" s="921"/>
      <c r="VJB42" s="921"/>
      <c r="VJC42" s="921"/>
      <c r="VJD42" s="921"/>
      <c r="VJE42" s="921"/>
      <c r="VJF42" s="921"/>
      <c r="VJG42" s="921"/>
      <c r="VJH42" s="921"/>
      <c r="VJI42" s="921"/>
      <c r="VJJ42" s="921"/>
      <c r="VJK42" s="921"/>
      <c r="VJL42" s="921"/>
      <c r="VJM42" s="921"/>
      <c r="VJN42" s="921"/>
      <c r="VJO42" s="921"/>
      <c r="VJP42" s="921"/>
      <c r="VJQ42" s="921"/>
      <c r="VJR42" s="921"/>
      <c r="VJS42" s="921"/>
      <c r="VJT42" s="921"/>
      <c r="VJU42" s="921"/>
      <c r="VJV42" s="921"/>
      <c r="VJW42" s="921"/>
      <c r="VJX42" s="921"/>
      <c r="VJY42" s="921"/>
      <c r="VJZ42" s="921"/>
      <c r="VKA42" s="921"/>
      <c r="VKB42" s="921"/>
      <c r="VKC42" s="921"/>
      <c r="VKD42" s="921"/>
      <c r="VKE42" s="921"/>
      <c r="VKF42" s="921"/>
      <c r="VKG42" s="921"/>
      <c r="VKH42" s="921"/>
      <c r="VKI42" s="921"/>
      <c r="VKJ42" s="921"/>
      <c r="VKK42" s="921"/>
      <c r="VKL42" s="921"/>
      <c r="VKM42" s="921"/>
      <c r="VKN42" s="921"/>
      <c r="VKO42" s="921"/>
      <c r="VKP42" s="921"/>
      <c r="VKQ42" s="921"/>
      <c r="VKR42" s="921"/>
      <c r="VKS42" s="921"/>
      <c r="VKT42" s="921"/>
      <c r="VKU42" s="921"/>
      <c r="VKV42" s="921"/>
      <c r="VKW42" s="921"/>
      <c r="VKX42" s="921"/>
      <c r="VKY42" s="921"/>
      <c r="VKZ42" s="921"/>
      <c r="VLA42" s="921"/>
      <c r="VLB42" s="921"/>
      <c r="VLC42" s="921"/>
      <c r="VLD42" s="921"/>
      <c r="VLE42" s="921"/>
      <c r="VLF42" s="921"/>
      <c r="VLG42" s="921"/>
      <c r="VLH42" s="921"/>
      <c r="VLI42" s="921"/>
      <c r="VLJ42" s="921"/>
      <c r="VLK42" s="921"/>
      <c r="VLL42" s="921"/>
      <c r="VLM42" s="921"/>
      <c r="VLN42" s="921"/>
      <c r="VLO42" s="921"/>
      <c r="VLP42" s="921"/>
      <c r="VLQ42" s="921"/>
      <c r="VLR42" s="921"/>
      <c r="VLS42" s="921"/>
      <c r="VLT42" s="921"/>
      <c r="VLU42" s="921"/>
      <c r="VLV42" s="921"/>
      <c r="VLW42" s="921"/>
      <c r="VLX42" s="921"/>
      <c r="VLY42" s="921"/>
      <c r="VLZ42" s="921"/>
      <c r="VMA42" s="921"/>
      <c r="VMB42" s="921"/>
      <c r="VMC42" s="921"/>
      <c r="VMD42" s="921"/>
      <c r="VME42" s="921"/>
      <c r="VMF42" s="921"/>
      <c r="VMG42" s="921"/>
      <c r="VMH42" s="921"/>
      <c r="VMI42" s="921"/>
      <c r="VMJ42" s="921"/>
      <c r="VMK42" s="921"/>
      <c r="VML42" s="921"/>
      <c r="VMM42" s="921"/>
      <c r="VMN42" s="921"/>
      <c r="VMO42" s="921"/>
      <c r="VMP42" s="921"/>
      <c r="VMQ42" s="921"/>
      <c r="VMR42" s="921"/>
      <c r="VMS42" s="921"/>
      <c r="VMT42" s="921"/>
      <c r="VMU42" s="921"/>
      <c r="VMV42" s="921"/>
      <c r="VMW42" s="921"/>
      <c r="VMX42" s="921"/>
      <c r="VMY42" s="921"/>
      <c r="VMZ42" s="921"/>
      <c r="VNA42" s="921"/>
      <c r="VNB42" s="921"/>
      <c r="VNC42" s="921"/>
      <c r="VND42" s="921"/>
      <c r="VNE42" s="921"/>
      <c r="VNF42" s="921"/>
      <c r="VNG42" s="921"/>
      <c r="VNH42" s="921"/>
      <c r="VNI42" s="921"/>
      <c r="VNJ42" s="921"/>
      <c r="VNK42" s="921"/>
      <c r="VNL42" s="921"/>
      <c r="VNM42" s="921"/>
      <c r="VNN42" s="921"/>
      <c r="VNO42" s="921"/>
      <c r="VNP42" s="921"/>
      <c r="VNQ42" s="921"/>
      <c r="VNR42" s="921"/>
      <c r="VNS42" s="921"/>
      <c r="VNT42" s="921"/>
      <c r="VNU42" s="921"/>
      <c r="VNV42" s="921"/>
      <c r="VNW42" s="921"/>
      <c r="VNX42" s="921"/>
      <c r="VNY42" s="921"/>
      <c r="VNZ42" s="921"/>
      <c r="VOA42" s="921"/>
      <c r="VOB42" s="921"/>
      <c r="VOC42" s="921"/>
      <c r="VOD42" s="921"/>
      <c r="VOE42" s="921"/>
      <c r="VOF42" s="921"/>
      <c r="VOG42" s="921"/>
      <c r="VOH42" s="921"/>
      <c r="VOI42" s="921"/>
      <c r="VOJ42" s="921"/>
      <c r="VOK42" s="921"/>
      <c r="VOL42" s="921"/>
      <c r="VOM42" s="921"/>
      <c r="VON42" s="921"/>
      <c r="VOO42" s="921"/>
      <c r="VOP42" s="921"/>
      <c r="VOQ42" s="921"/>
      <c r="VOR42" s="921"/>
      <c r="VOS42" s="921"/>
      <c r="VOT42" s="921"/>
      <c r="VOU42" s="921"/>
      <c r="VOV42" s="921"/>
      <c r="VOW42" s="921"/>
      <c r="VOX42" s="921"/>
      <c r="VOY42" s="921"/>
      <c r="VOZ42" s="921"/>
      <c r="VPA42" s="921"/>
      <c r="VPB42" s="921"/>
      <c r="VPC42" s="921"/>
      <c r="VPD42" s="921"/>
      <c r="VPE42" s="921"/>
      <c r="VPF42" s="921"/>
      <c r="VPG42" s="921"/>
      <c r="VPH42" s="921"/>
      <c r="VPI42" s="921"/>
      <c r="VPJ42" s="921"/>
      <c r="VPK42" s="921"/>
      <c r="VPL42" s="921"/>
      <c r="VPM42" s="921"/>
      <c r="VPN42" s="921"/>
      <c r="VPO42" s="921"/>
      <c r="VPP42" s="921"/>
      <c r="VPQ42" s="921"/>
      <c r="VPR42" s="921"/>
      <c r="VPS42" s="921"/>
      <c r="VPT42" s="921"/>
      <c r="VPU42" s="921"/>
      <c r="VPV42" s="921"/>
      <c r="VPW42" s="921"/>
      <c r="VPX42" s="921"/>
      <c r="VPY42" s="921"/>
      <c r="VPZ42" s="921"/>
      <c r="VQA42" s="921"/>
      <c r="VQB42" s="921"/>
      <c r="VQC42" s="921"/>
      <c r="VQD42" s="921"/>
      <c r="VQE42" s="921"/>
      <c r="VQF42" s="921"/>
      <c r="VQG42" s="921"/>
      <c r="VQH42" s="921"/>
      <c r="VQI42" s="921"/>
      <c r="VQJ42" s="921"/>
      <c r="VQK42" s="921"/>
      <c r="VQL42" s="921"/>
      <c r="VQM42" s="921"/>
      <c r="VQN42" s="921"/>
      <c r="VQO42" s="921"/>
      <c r="VQP42" s="921"/>
      <c r="VQQ42" s="921"/>
      <c r="VQR42" s="921"/>
      <c r="VQS42" s="921"/>
      <c r="VQT42" s="921"/>
      <c r="VQU42" s="921"/>
      <c r="VQV42" s="921"/>
      <c r="VQW42" s="921"/>
      <c r="VQX42" s="921"/>
      <c r="VQY42" s="921"/>
      <c r="VQZ42" s="921"/>
      <c r="VRA42" s="921"/>
      <c r="VRB42" s="921"/>
      <c r="VRC42" s="921"/>
      <c r="VRD42" s="921"/>
      <c r="VRE42" s="921"/>
      <c r="VRF42" s="921"/>
      <c r="VRG42" s="921"/>
      <c r="VRH42" s="921"/>
      <c r="VRI42" s="921"/>
      <c r="VRJ42" s="921"/>
      <c r="VRK42" s="921"/>
      <c r="VRL42" s="921"/>
      <c r="VRM42" s="921"/>
      <c r="VRN42" s="921"/>
      <c r="VRO42" s="921"/>
      <c r="VRP42" s="921"/>
      <c r="VRQ42" s="921"/>
      <c r="VRR42" s="921"/>
      <c r="VRS42" s="921"/>
      <c r="VRT42" s="921"/>
      <c r="VRU42" s="921"/>
      <c r="VRV42" s="921"/>
      <c r="VRW42" s="921"/>
      <c r="VRX42" s="921"/>
      <c r="VRY42" s="921"/>
      <c r="VRZ42" s="921"/>
      <c r="VSA42" s="921"/>
      <c r="VSB42" s="921"/>
      <c r="VSC42" s="921"/>
      <c r="VSD42" s="921"/>
      <c r="VSE42" s="921"/>
      <c r="VSF42" s="921"/>
      <c r="VSG42" s="921"/>
      <c r="VSH42" s="921"/>
      <c r="VSI42" s="921"/>
      <c r="VSJ42" s="921"/>
      <c r="VSK42" s="921"/>
      <c r="VSL42" s="921"/>
      <c r="VSM42" s="921"/>
      <c r="VSN42" s="921"/>
      <c r="VSO42" s="921"/>
      <c r="VSP42" s="921"/>
      <c r="VSQ42" s="921"/>
      <c r="VSR42" s="921"/>
      <c r="VSS42" s="921"/>
      <c r="VST42" s="921"/>
      <c r="VSU42" s="921"/>
      <c r="VSV42" s="921"/>
      <c r="VSW42" s="921"/>
      <c r="VSX42" s="921"/>
      <c r="VSY42" s="921"/>
      <c r="VSZ42" s="921"/>
      <c r="VTA42" s="921"/>
      <c r="VTB42" s="921"/>
      <c r="VTC42" s="921"/>
      <c r="VTD42" s="921"/>
      <c r="VTE42" s="921"/>
      <c r="VTF42" s="921"/>
      <c r="VTG42" s="921"/>
      <c r="VTH42" s="921"/>
      <c r="VTI42" s="921"/>
      <c r="VTJ42" s="921"/>
      <c r="VTK42" s="921"/>
      <c r="VTL42" s="921"/>
      <c r="VTM42" s="921"/>
      <c r="VTN42" s="921"/>
      <c r="VTO42" s="921"/>
      <c r="VTP42" s="921"/>
      <c r="VTQ42" s="921"/>
      <c r="VTR42" s="921"/>
      <c r="VTS42" s="921"/>
      <c r="VTT42" s="921"/>
      <c r="VTU42" s="921"/>
      <c r="VTV42" s="921"/>
      <c r="VTW42" s="921"/>
      <c r="VTX42" s="921"/>
      <c r="VTY42" s="921"/>
      <c r="VTZ42" s="921"/>
      <c r="VUA42" s="921"/>
      <c r="VUB42" s="921"/>
      <c r="VUC42" s="921"/>
      <c r="VUD42" s="921"/>
      <c r="VUE42" s="921"/>
      <c r="VUF42" s="921"/>
      <c r="VUG42" s="921"/>
      <c r="VUH42" s="921"/>
      <c r="VUI42" s="921"/>
      <c r="VUJ42" s="921"/>
      <c r="VUK42" s="921"/>
      <c r="VUL42" s="921"/>
      <c r="VUM42" s="921"/>
      <c r="VUN42" s="921"/>
      <c r="VUO42" s="921"/>
      <c r="VUP42" s="921"/>
      <c r="VUQ42" s="921"/>
      <c r="VUR42" s="921"/>
      <c r="VUS42" s="921"/>
      <c r="VUT42" s="921"/>
      <c r="VUU42" s="921"/>
      <c r="VUV42" s="921"/>
      <c r="VUW42" s="921"/>
      <c r="VUX42" s="921"/>
      <c r="VUY42" s="921"/>
      <c r="VUZ42" s="921"/>
      <c r="VVA42" s="921"/>
      <c r="VVB42" s="921"/>
      <c r="VVC42" s="921"/>
      <c r="VVD42" s="921"/>
      <c r="VVE42" s="921"/>
      <c r="VVF42" s="921"/>
      <c r="VVG42" s="921"/>
      <c r="VVH42" s="921"/>
      <c r="VVI42" s="921"/>
      <c r="VVJ42" s="921"/>
      <c r="VVK42" s="921"/>
      <c r="VVL42" s="921"/>
      <c r="VVM42" s="921"/>
      <c r="VVN42" s="921"/>
      <c r="VVO42" s="921"/>
      <c r="VVP42" s="921"/>
      <c r="VVQ42" s="921"/>
      <c r="VVR42" s="921"/>
      <c r="VVS42" s="921"/>
      <c r="VVT42" s="921"/>
      <c r="VVU42" s="921"/>
      <c r="VVV42" s="921"/>
      <c r="VVW42" s="921"/>
      <c r="VVX42" s="921"/>
      <c r="VVY42" s="921"/>
      <c r="VVZ42" s="921"/>
      <c r="VWA42" s="921"/>
      <c r="VWB42" s="921"/>
      <c r="VWC42" s="921"/>
      <c r="VWD42" s="921"/>
      <c r="VWE42" s="921"/>
      <c r="VWF42" s="921"/>
      <c r="VWG42" s="921"/>
      <c r="VWH42" s="921"/>
      <c r="VWI42" s="921"/>
      <c r="VWJ42" s="921"/>
      <c r="VWK42" s="921"/>
      <c r="VWL42" s="921"/>
      <c r="VWM42" s="921"/>
      <c r="VWN42" s="921"/>
      <c r="VWO42" s="921"/>
      <c r="VWP42" s="921"/>
      <c r="VWQ42" s="921"/>
      <c r="VWR42" s="921"/>
      <c r="VWS42" s="921"/>
      <c r="VWT42" s="921"/>
      <c r="VWU42" s="921"/>
      <c r="VWV42" s="921"/>
      <c r="VWW42" s="921"/>
      <c r="VWX42" s="921"/>
      <c r="VWY42" s="921"/>
      <c r="VWZ42" s="921"/>
      <c r="VXA42" s="921"/>
      <c r="VXB42" s="921"/>
      <c r="VXC42" s="921"/>
      <c r="VXD42" s="921"/>
      <c r="VXE42" s="921"/>
      <c r="VXF42" s="921"/>
      <c r="VXG42" s="921"/>
      <c r="VXH42" s="921"/>
      <c r="VXI42" s="921"/>
      <c r="VXJ42" s="921"/>
      <c r="VXK42" s="921"/>
      <c r="VXL42" s="921"/>
      <c r="VXM42" s="921"/>
      <c r="VXN42" s="921"/>
      <c r="VXO42" s="921"/>
      <c r="VXP42" s="921"/>
      <c r="VXQ42" s="921"/>
      <c r="VXR42" s="921"/>
      <c r="VXS42" s="921"/>
      <c r="VXT42" s="921"/>
      <c r="VXU42" s="921"/>
      <c r="VXV42" s="921"/>
      <c r="VXW42" s="921"/>
      <c r="VXX42" s="921"/>
      <c r="VXY42" s="921"/>
      <c r="VXZ42" s="921"/>
      <c r="VYA42" s="921"/>
      <c r="VYB42" s="921"/>
      <c r="VYC42" s="921"/>
      <c r="VYD42" s="921"/>
      <c r="VYE42" s="921"/>
      <c r="VYF42" s="921"/>
      <c r="VYG42" s="921"/>
      <c r="VYH42" s="921"/>
      <c r="VYI42" s="921"/>
      <c r="VYJ42" s="921"/>
      <c r="VYK42" s="921"/>
      <c r="VYL42" s="921"/>
      <c r="VYM42" s="921"/>
      <c r="VYN42" s="921"/>
      <c r="VYO42" s="921"/>
      <c r="VYP42" s="921"/>
      <c r="VYQ42" s="921"/>
      <c r="VYR42" s="921"/>
      <c r="VYS42" s="921"/>
      <c r="VYT42" s="921"/>
      <c r="VYU42" s="921"/>
      <c r="VYV42" s="921"/>
      <c r="VYW42" s="921"/>
      <c r="VYX42" s="921"/>
      <c r="VYY42" s="921"/>
      <c r="VYZ42" s="921"/>
      <c r="VZA42" s="921"/>
      <c r="VZB42" s="921"/>
      <c r="VZC42" s="921"/>
      <c r="VZD42" s="921"/>
      <c r="VZE42" s="921"/>
      <c r="VZF42" s="921"/>
      <c r="VZG42" s="921"/>
      <c r="VZH42" s="921"/>
      <c r="VZI42" s="921"/>
      <c r="VZJ42" s="921"/>
      <c r="VZK42" s="921"/>
      <c r="VZL42" s="921"/>
      <c r="VZM42" s="921"/>
      <c r="VZN42" s="921"/>
      <c r="VZO42" s="921"/>
      <c r="VZP42" s="921"/>
      <c r="VZQ42" s="921"/>
      <c r="VZR42" s="921"/>
      <c r="VZS42" s="921"/>
      <c r="VZT42" s="921"/>
      <c r="VZU42" s="921"/>
      <c r="VZV42" s="921"/>
      <c r="VZW42" s="921"/>
      <c r="VZX42" s="921"/>
      <c r="VZY42" s="921"/>
      <c r="VZZ42" s="921"/>
      <c r="WAA42" s="921"/>
      <c r="WAB42" s="921"/>
      <c r="WAC42" s="921"/>
      <c r="WAD42" s="921"/>
      <c r="WAE42" s="921"/>
      <c r="WAF42" s="921"/>
      <c r="WAG42" s="921"/>
      <c r="WAH42" s="921"/>
      <c r="WAI42" s="921"/>
      <c r="WAJ42" s="921"/>
      <c r="WAK42" s="921"/>
      <c r="WAL42" s="921"/>
      <c r="WAM42" s="921"/>
      <c r="WAN42" s="921"/>
      <c r="WAO42" s="921"/>
      <c r="WAP42" s="921"/>
      <c r="WAQ42" s="921"/>
      <c r="WAR42" s="921"/>
      <c r="WAS42" s="921"/>
      <c r="WAT42" s="921"/>
      <c r="WAU42" s="921"/>
      <c r="WAV42" s="921"/>
      <c r="WAW42" s="921"/>
      <c r="WAX42" s="921"/>
      <c r="WAY42" s="921"/>
      <c r="WAZ42" s="921"/>
      <c r="WBA42" s="921"/>
      <c r="WBB42" s="921"/>
      <c r="WBC42" s="921"/>
      <c r="WBD42" s="921"/>
      <c r="WBE42" s="921"/>
      <c r="WBF42" s="921"/>
      <c r="WBG42" s="921"/>
      <c r="WBH42" s="921"/>
      <c r="WBI42" s="921"/>
      <c r="WBJ42" s="921"/>
      <c r="WBK42" s="921"/>
      <c r="WBL42" s="921"/>
      <c r="WBM42" s="921"/>
      <c r="WBN42" s="921"/>
      <c r="WBO42" s="921"/>
      <c r="WBP42" s="921"/>
      <c r="WBQ42" s="921"/>
      <c r="WBR42" s="921"/>
      <c r="WBS42" s="921"/>
      <c r="WBT42" s="921"/>
      <c r="WBU42" s="921"/>
      <c r="WBV42" s="921"/>
      <c r="WBW42" s="921"/>
      <c r="WBX42" s="921"/>
      <c r="WBY42" s="921"/>
      <c r="WBZ42" s="921"/>
      <c r="WCA42" s="921"/>
      <c r="WCB42" s="921"/>
      <c r="WCC42" s="921"/>
      <c r="WCD42" s="921"/>
      <c r="WCE42" s="921"/>
      <c r="WCF42" s="921"/>
      <c r="WCG42" s="921"/>
      <c r="WCH42" s="921"/>
      <c r="WCI42" s="921"/>
      <c r="WCJ42" s="921"/>
      <c r="WCK42" s="921"/>
      <c r="WCL42" s="921"/>
      <c r="WCM42" s="921"/>
      <c r="WCN42" s="921"/>
      <c r="WCO42" s="921"/>
      <c r="WCP42" s="921"/>
      <c r="WCQ42" s="921"/>
      <c r="WCR42" s="921"/>
      <c r="WCS42" s="921"/>
      <c r="WCT42" s="921"/>
      <c r="WCU42" s="921"/>
      <c r="WCV42" s="921"/>
      <c r="WCW42" s="921"/>
      <c r="WCX42" s="921"/>
      <c r="WCY42" s="921"/>
      <c r="WCZ42" s="921"/>
      <c r="WDA42" s="921"/>
      <c r="WDB42" s="921"/>
      <c r="WDC42" s="921"/>
      <c r="WDD42" s="921"/>
      <c r="WDE42" s="921"/>
      <c r="WDF42" s="921"/>
      <c r="WDG42" s="921"/>
      <c r="WDH42" s="921"/>
      <c r="WDI42" s="921"/>
      <c r="WDJ42" s="921"/>
      <c r="WDK42" s="921"/>
      <c r="WDL42" s="921"/>
      <c r="WDM42" s="921"/>
      <c r="WDN42" s="921"/>
      <c r="WDO42" s="921"/>
      <c r="WDP42" s="921"/>
      <c r="WDQ42" s="921"/>
      <c r="WDR42" s="921"/>
      <c r="WDS42" s="921"/>
      <c r="WDT42" s="921"/>
      <c r="WDU42" s="921"/>
      <c r="WDV42" s="921"/>
      <c r="WDW42" s="921"/>
      <c r="WDX42" s="921"/>
      <c r="WDY42" s="921"/>
      <c r="WDZ42" s="921"/>
      <c r="WEA42" s="921"/>
      <c r="WEB42" s="921"/>
      <c r="WEC42" s="921"/>
      <c r="WED42" s="921"/>
      <c r="WEE42" s="921"/>
      <c r="WEF42" s="921"/>
      <c r="WEG42" s="921"/>
      <c r="WEH42" s="921"/>
      <c r="WEI42" s="921"/>
      <c r="WEJ42" s="921"/>
      <c r="WEK42" s="921"/>
      <c r="WEL42" s="921"/>
      <c r="WEM42" s="921"/>
      <c r="WEN42" s="921"/>
      <c r="WEO42" s="921"/>
      <c r="WEP42" s="921"/>
      <c r="WEQ42" s="921"/>
      <c r="WER42" s="921"/>
      <c r="WES42" s="921"/>
      <c r="WET42" s="921"/>
      <c r="WEU42" s="921"/>
      <c r="WEV42" s="921"/>
      <c r="WEW42" s="921"/>
      <c r="WEX42" s="921"/>
      <c r="WEY42" s="921"/>
      <c r="WEZ42" s="921"/>
      <c r="WFA42" s="921"/>
      <c r="WFB42" s="921"/>
      <c r="WFC42" s="921"/>
      <c r="WFD42" s="921"/>
      <c r="WFE42" s="921"/>
      <c r="WFF42" s="921"/>
      <c r="WFG42" s="921"/>
      <c r="WFH42" s="921"/>
      <c r="WFI42" s="921"/>
      <c r="WFJ42" s="921"/>
      <c r="WFK42" s="921"/>
      <c r="WFL42" s="921"/>
      <c r="WFM42" s="921"/>
      <c r="WFN42" s="921"/>
      <c r="WFO42" s="921"/>
      <c r="WFP42" s="921"/>
      <c r="WFQ42" s="921"/>
      <c r="WFR42" s="921"/>
      <c r="WFS42" s="921"/>
      <c r="WFT42" s="921"/>
      <c r="WFU42" s="921"/>
      <c r="WFV42" s="921"/>
      <c r="WFW42" s="921"/>
      <c r="WFX42" s="921"/>
      <c r="WFY42" s="921"/>
      <c r="WFZ42" s="921"/>
      <c r="WGA42" s="921"/>
      <c r="WGB42" s="921"/>
      <c r="WGC42" s="921"/>
      <c r="WGD42" s="921"/>
      <c r="WGE42" s="921"/>
      <c r="WGF42" s="921"/>
      <c r="WGG42" s="921"/>
      <c r="WGH42" s="921"/>
      <c r="WGI42" s="921"/>
      <c r="WGJ42" s="921"/>
      <c r="WGK42" s="921"/>
      <c r="WGL42" s="921"/>
      <c r="WGM42" s="921"/>
      <c r="WGN42" s="921"/>
      <c r="WGO42" s="921"/>
      <c r="WGP42" s="921"/>
      <c r="WGQ42" s="921"/>
      <c r="WGR42" s="921"/>
      <c r="WGS42" s="921"/>
      <c r="WGT42" s="921"/>
      <c r="WGU42" s="921"/>
      <c r="WGV42" s="921"/>
      <c r="WGW42" s="921"/>
      <c r="WGX42" s="921"/>
      <c r="WGY42" s="921"/>
      <c r="WGZ42" s="921"/>
      <c r="WHA42" s="921"/>
      <c r="WHB42" s="921"/>
      <c r="WHC42" s="921"/>
      <c r="WHD42" s="921"/>
      <c r="WHE42" s="921"/>
      <c r="WHF42" s="921"/>
      <c r="WHG42" s="921"/>
      <c r="WHH42" s="921"/>
      <c r="WHI42" s="921"/>
      <c r="WHJ42" s="921"/>
      <c r="WHK42" s="921"/>
      <c r="WHL42" s="921"/>
      <c r="WHM42" s="921"/>
      <c r="WHN42" s="921"/>
      <c r="WHO42" s="921"/>
      <c r="WHP42" s="921"/>
      <c r="WHQ42" s="921"/>
      <c r="WHR42" s="921"/>
      <c r="WHS42" s="921"/>
      <c r="WHT42" s="921"/>
      <c r="WHU42" s="921"/>
      <c r="WHV42" s="921"/>
      <c r="WHW42" s="921"/>
      <c r="WHX42" s="921"/>
      <c r="WHY42" s="921"/>
      <c r="WHZ42" s="921"/>
      <c r="WIA42" s="921"/>
      <c r="WIB42" s="921"/>
      <c r="WIC42" s="921"/>
      <c r="WID42" s="921"/>
      <c r="WIE42" s="921"/>
      <c r="WIF42" s="921"/>
      <c r="WIG42" s="921"/>
      <c r="WIH42" s="921"/>
      <c r="WII42" s="921"/>
      <c r="WIJ42" s="921"/>
      <c r="WIK42" s="921"/>
      <c r="WIL42" s="921"/>
      <c r="WIM42" s="921"/>
      <c r="WIN42" s="921"/>
      <c r="WIO42" s="921"/>
      <c r="WIP42" s="921"/>
      <c r="WIQ42" s="921"/>
      <c r="WIR42" s="921"/>
      <c r="WIS42" s="921"/>
      <c r="WIT42" s="921"/>
      <c r="WIU42" s="921"/>
      <c r="WIV42" s="921"/>
      <c r="WIW42" s="921"/>
      <c r="WIX42" s="921"/>
      <c r="WIY42" s="921"/>
      <c r="WIZ42" s="921"/>
      <c r="WJA42" s="921"/>
      <c r="WJB42" s="921"/>
      <c r="WJC42" s="921"/>
      <c r="WJD42" s="921"/>
      <c r="WJE42" s="921"/>
      <c r="WJF42" s="921"/>
      <c r="WJG42" s="921"/>
      <c r="WJH42" s="921"/>
      <c r="WJI42" s="921"/>
      <c r="WJJ42" s="921"/>
      <c r="WJK42" s="921"/>
      <c r="WJL42" s="921"/>
      <c r="WJM42" s="921"/>
      <c r="WJN42" s="921"/>
      <c r="WJO42" s="921"/>
      <c r="WJP42" s="921"/>
      <c r="WJQ42" s="921"/>
      <c r="WJR42" s="921"/>
      <c r="WJS42" s="921"/>
      <c r="WJT42" s="921"/>
      <c r="WJU42" s="921"/>
      <c r="WJV42" s="921"/>
      <c r="WJW42" s="921"/>
      <c r="WJX42" s="921"/>
      <c r="WJY42" s="921"/>
      <c r="WJZ42" s="921"/>
      <c r="WKA42" s="921"/>
      <c r="WKB42" s="921"/>
      <c r="WKC42" s="921"/>
      <c r="WKD42" s="921"/>
      <c r="WKE42" s="921"/>
      <c r="WKF42" s="921"/>
      <c r="WKG42" s="921"/>
      <c r="WKH42" s="921"/>
      <c r="WKI42" s="921"/>
      <c r="WKJ42" s="921"/>
      <c r="WKK42" s="921"/>
      <c r="WKL42" s="921"/>
      <c r="WKM42" s="921"/>
      <c r="WKN42" s="921"/>
      <c r="WKO42" s="921"/>
      <c r="WKP42" s="921"/>
      <c r="WKQ42" s="921"/>
      <c r="WKR42" s="921"/>
      <c r="WKS42" s="921"/>
      <c r="WKT42" s="921"/>
      <c r="WKU42" s="921"/>
      <c r="WKV42" s="921"/>
      <c r="WKW42" s="921"/>
      <c r="WKX42" s="921"/>
      <c r="WKY42" s="921"/>
      <c r="WKZ42" s="921"/>
      <c r="WLA42" s="921"/>
      <c r="WLB42" s="921"/>
      <c r="WLC42" s="921"/>
      <c r="WLD42" s="921"/>
      <c r="WLE42" s="921"/>
      <c r="WLF42" s="921"/>
      <c r="WLG42" s="921"/>
      <c r="WLH42" s="921"/>
      <c r="WLI42" s="921"/>
      <c r="WLJ42" s="921"/>
      <c r="WLK42" s="921"/>
      <c r="WLL42" s="921"/>
      <c r="WLM42" s="921"/>
      <c r="WLN42" s="921"/>
      <c r="WLO42" s="921"/>
      <c r="WLP42" s="921"/>
      <c r="WLQ42" s="921"/>
      <c r="WLR42" s="921"/>
      <c r="WLS42" s="921"/>
      <c r="WLT42" s="921"/>
      <c r="WLU42" s="921"/>
      <c r="WLV42" s="921"/>
      <c r="WLW42" s="921"/>
      <c r="WLX42" s="921"/>
      <c r="WLY42" s="921"/>
      <c r="WLZ42" s="921"/>
      <c r="WMA42" s="921"/>
      <c r="WMB42" s="921"/>
      <c r="WMC42" s="921"/>
      <c r="WMD42" s="921"/>
      <c r="WME42" s="921"/>
      <c r="WMF42" s="921"/>
      <c r="WMG42" s="921"/>
      <c r="WMH42" s="921"/>
      <c r="WMI42" s="921"/>
      <c r="WMJ42" s="921"/>
      <c r="WMK42" s="921"/>
      <c r="WML42" s="921"/>
      <c r="WMM42" s="921"/>
      <c r="WMN42" s="921"/>
      <c r="WMO42" s="921"/>
      <c r="WMP42" s="921"/>
      <c r="WMQ42" s="921"/>
      <c r="WMR42" s="921"/>
      <c r="WMS42" s="921"/>
      <c r="WMT42" s="921"/>
      <c r="WMU42" s="921"/>
      <c r="WMV42" s="921"/>
      <c r="WMW42" s="921"/>
      <c r="WMX42" s="921"/>
      <c r="WMY42" s="921"/>
      <c r="WMZ42" s="921"/>
      <c r="WNA42" s="921"/>
      <c r="WNB42" s="921"/>
      <c r="WNC42" s="921"/>
      <c r="WND42" s="921"/>
      <c r="WNE42" s="921"/>
      <c r="WNF42" s="921"/>
      <c r="WNG42" s="921"/>
      <c r="WNH42" s="921"/>
      <c r="WNI42" s="921"/>
      <c r="WNJ42" s="921"/>
      <c r="WNK42" s="921"/>
      <c r="WNL42" s="921"/>
      <c r="WNM42" s="921"/>
      <c r="WNN42" s="921"/>
      <c r="WNO42" s="921"/>
      <c r="WNP42" s="921"/>
      <c r="WNQ42" s="921"/>
      <c r="WNR42" s="921"/>
      <c r="WNS42" s="921"/>
      <c r="WNT42" s="921"/>
      <c r="WNU42" s="921"/>
      <c r="WNV42" s="921"/>
      <c r="WNW42" s="921"/>
      <c r="WNX42" s="921"/>
      <c r="WNY42" s="921"/>
      <c r="WNZ42" s="921"/>
      <c r="WOA42" s="921"/>
      <c r="WOB42" s="921"/>
      <c r="WOC42" s="921"/>
      <c r="WOD42" s="921"/>
      <c r="WOE42" s="921"/>
      <c r="WOF42" s="921"/>
      <c r="WOG42" s="921"/>
      <c r="WOH42" s="921"/>
      <c r="WOI42" s="921"/>
      <c r="WOJ42" s="921"/>
      <c r="WOK42" s="921"/>
      <c r="WOL42" s="921"/>
      <c r="WOM42" s="921"/>
      <c r="WON42" s="921"/>
      <c r="WOO42" s="921"/>
      <c r="WOP42" s="921"/>
      <c r="WOQ42" s="921"/>
      <c r="WOR42" s="921"/>
      <c r="WOS42" s="921"/>
      <c r="WOT42" s="921"/>
      <c r="WOU42" s="921"/>
      <c r="WOV42" s="921"/>
      <c r="WOW42" s="921"/>
      <c r="WOX42" s="921"/>
      <c r="WOY42" s="921"/>
      <c r="WOZ42" s="921"/>
      <c r="WPA42" s="921"/>
      <c r="WPB42" s="921"/>
      <c r="WPC42" s="921"/>
      <c r="WPD42" s="921"/>
      <c r="WPE42" s="921"/>
      <c r="WPF42" s="921"/>
      <c r="WPG42" s="921"/>
      <c r="WPH42" s="921"/>
      <c r="WPI42" s="921"/>
      <c r="WPJ42" s="921"/>
      <c r="WPK42" s="921"/>
      <c r="WPL42" s="921"/>
      <c r="WPM42" s="921"/>
      <c r="WPN42" s="921"/>
      <c r="WPO42" s="921"/>
      <c r="WPP42" s="921"/>
      <c r="WPQ42" s="921"/>
      <c r="WPR42" s="921"/>
      <c r="WPS42" s="921"/>
      <c r="WPT42" s="921"/>
      <c r="WPU42" s="921"/>
      <c r="WPV42" s="921"/>
      <c r="WPW42" s="921"/>
      <c r="WPX42" s="921"/>
      <c r="WPY42" s="921"/>
      <c r="WPZ42" s="921"/>
      <c r="WQA42" s="921"/>
      <c r="WQB42" s="921"/>
      <c r="WQC42" s="921"/>
      <c r="WQD42" s="921"/>
      <c r="WQE42" s="921"/>
      <c r="WQF42" s="921"/>
      <c r="WQG42" s="921"/>
      <c r="WQH42" s="921"/>
      <c r="WQI42" s="921"/>
      <c r="WQJ42" s="921"/>
      <c r="WQK42" s="921"/>
      <c r="WQL42" s="921"/>
      <c r="WQM42" s="921"/>
      <c r="WQN42" s="921"/>
      <c r="WQO42" s="921"/>
      <c r="WQP42" s="921"/>
      <c r="WQQ42" s="921"/>
      <c r="WQR42" s="921"/>
      <c r="WQS42" s="921"/>
      <c r="WQT42" s="921"/>
      <c r="WQU42" s="921"/>
      <c r="WQV42" s="921"/>
      <c r="WQW42" s="921"/>
      <c r="WQX42" s="921"/>
      <c r="WQY42" s="921"/>
      <c r="WQZ42" s="921"/>
      <c r="WRA42" s="921"/>
      <c r="WRB42" s="921"/>
      <c r="WRC42" s="921"/>
      <c r="WRD42" s="921"/>
      <c r="WRE42" s="921"/>
      <c r="WRF42" s="921"/>
      <c r="WRG42" s="921"/>
      <c r="WRH42" s="921"/>
      <c r="WRI42" s="921"/>
      <c r="WRJ42" s="921"/>
      <c r="WRK42" s="921"/>
      <c r="WRL42" s="921"/>
      <c r="WRM42" s="921"/>
      <c r="WRN42" s="921"/>
      <c r="WRO42" s="921"/>
      <c r="WRP42" s="921"/>
      <c r="WRQ42" s="921"/>
      <c r="WRR42" s="921"/>
      <c r="WRS42" s="921"/>
      <c r="WRT42" s="921"/>
      <c r="WRU42" s="921"/>
      <c r="WRV42" s="921"/>
      <c r="WRW42" s="921"/>
      <c r="WRX42" s="921"/>
      <c r="WRY42" s="921"/>
      <c r="WRZ42" s="921"/>
      <c r="WSA42" s="921"/>
      <c r="WSB42" s="921"/>
      <c r="WSC42" s="921"/>
      <c r="WSD42" s="921"/>
      <c r="WSE42" s="921"/>
      <c r="WSF42" s="921"/>
      <c r="WSG42" s="921"/>
      <c r="WSH42" s="921"/>
      <c r="WSI42" s="921"/>
      <c r="WSJ42" s="921"/>
      <c r="WSK42" s="921"/>
      <c r="WSL42" s="921"/>
      <c r="WSM42" s="921"/>
      <c r="WSN42" s="921"/>
      <c r="WSO42" s="921"/>
      <c r="WSP42" s="921"/>
      <c r="WSQ42" s="921"/>
      <c r="WSR42" s="921"/>
      <c r="WSS42" s="921"/>
      <c r="WST42" s="921"/>
      <c r="WSU42" s="921"/>
      <c r="WSV42" s="921"/>
      <c r="WSW42" s="921"/>
      <c r="WSX42" s="921"/>
      <c r="WSY42" s="921"/>
      <c r="WSZ42" s="921"/>
      <c r="WTA42" s="921"/>
      <c r="WTB42" s="921"/>
      <c r="WTC42" s="921"/>
      <c r="WTD42" s="921"/>
      <c r="WTE42" s="921"/>
      <c r="WTF42" s="921"/>
      <c r="WTG42" s="921"/>
      <c r="WTH42" s="921"/>
      <c r="WTI42" s="921"/>
      <c r="WTJ42" s="921"/>
      <c r="WTK42" s="921"/>
      <c r="WTL42" s="921"/>
      <c r="WTM42" s="921"/>
      <c r="WTN42" s="921"/>
      <c r="WTO42" s="921"/>
      <c r="WTP42" s="921"/>
      <c r="WTQ42" s="921"/>
      <c r="WTR42" s="921"/>
      <c r="WTS42" s="921"/>
      <c r="WTT42" s="921"/>
      <c r="WTU42" s="921"/>
      <c r="WTV42" s="921"/>
      <c r="WTW42" s="921"/>
      <c r="WTX42" s="921"/>
      <c r="WTY42" s="921"/>
      <c r="WTZ42" s="921"/>
      <c r="WUA42" s="921"/>
      <c r="WUB42" s="921"/>
      <c r="WUC42" s="921"/>
      <c r="WUD42" s="921"/>
      <c r="WUE42" s="921"/>
      <c r="WUF42" s="921"/>
      <c r="WUG42" s="921"/>
      <c r="WUH42" s="921"/>
      <c r="WUI42" s="921"/>
      <c r="WUJ42" s="921"/>
      <c r="WUK42" s="921"/>
      <c r="WUL42" s="921"/>
      <c r="WUM42" s="921"/>
      <c r="WUN42" s="921"/>
      <c r="WUO42" s="921"/>
      <c r="WUP42" s="921"/>
      <c r="WUQ42" s="921"/>
      <c r="WUR42" s="921"/>
      <c r="WUS42" s="921"/>
      <c r="WUT42" s="921"/>
      <c r="WUU42" s="921"/>
      <c r="WUV42" s="921"/>
      <c r="WUW42" s="921"/>
      <c r="WUX42" s="921"/>
      <c r="WUY42" s="921"/>
      <c r="WUZ42" s="921"/>
      <c r="WVA42" s="921"/>
      <c r="WVB42" s="921"/>
      <c r="WVC42" s="921"/>
      <c r="WVD42" s="921"/>
      <c r="WVE42" s="921"/>
      <c r="WVF42" s="921"/>
      <c r="WVG42" s="921"/>
      <c r="WVH42" s="921"/>
      <c r="WVI42" s="921"/>
      <c r="WVJ42" s="921"/>
      <c r="WVK42" s="921"/>
      <c r="WVL42" s="921"/>
      <c r="WVM42" s="921"/>
      <c r="WVN42" s="921"/>
      <c r="WVO42" s="921"/>
      <c r="WVP42" s="921"/>
      <c r="WVQ42" s="921"/>
      <c r="WVR42" s="921"/>
      <c r="WVS42" s="921"/>
      <c r="WVT42" s="921"/>
      <c r="WVU42" s="921"/>
      <c r="WVV42" s="921"/>
      <c r="WVW42" s="921"/>
      <c r="WVX42" s="921"/>
      <c r="WVY42" s="921"/>
      <c r="WVZ42" s="921"/>
      <c r="WWA42" s="921"/>
      <c r="WWB42" s="921"/>
      <c r="WWC42" s="921"/>
    </row>
    <row r="43" spans="1:16149" s="908" customFormat="1" ht="24.95" customHeight="1">
      <c r="A43" s="899" t="s">
        <v>197</v>
      </c>
      <c r="B43" s="736" t="s">
        <v>351</v>
      </c>
      <c r="C43" s="743" t="s">
        <v>1735</v>
      </c>
      <c r="D43" s="738">
        <v>20544</v>
      </c>
      <c r="E43" s="738">
        <v>31143</v>
      </c>
      <c r="F43" s="915">
        <f t="shared" ca="1" si="4"/>
        <v>34.861890138888889</v>
      </c>
      <c r="G43" s="916">
        <f t="shared" si="0"/>
        <v>42459</v>
      </c>
      <c r="H43" s="917">
        <f>34421</f>
        <v>34421</v>
      </c>
      <c r="I43" s="741" t="s">
        <v>138</v>
      </c>
      <c r="J43" s="741" t="s">
        <v>138</v>
      </c>
      <c r="K43" s="443">
        <v>3</v>
      </c>
      <c r="L43" s="443">
        <f t="shared" si="1"/>
        <v>58.533000000000001</v>
      </c>
      <c r="M43" s="443">
        <f t="shared" si="1"/>
        <v>65.75</v>
      </c>
      <c r="N43" s="902">
        <v>43.533000000000001</v>
      </c>
      <c r="O43" s="902">
        <v>50.75</v>
      </c>
      <c r="P43" s="903">
        <f t="shared" si="5"/>
        <v>206165.7268930561</v>
      </c>
      <c r="Q43" s="443">
        <f t="shared" si="2"/>
        <v>34</v>
      </c>
      <c r="R43" s="904">
        <v>20</v>
      </c>
      <c r="S43" s="904">
        <v>35</v>
      </c>
      <c r="T43" s="904">
        <f t="shared" ref="T43:T52" si="8">+$R$16+10*1.5+4*2</f>
        <v>43</v>
      </c>
      <c r="U43" s="903">
        <f t="shared" si="3"/>
        <v>1480103</v>
      </c>
      <c r="V43" s="918"/>
      <c r="W43" s="919"/>
      <c r="X43" s="920"/>
      <c r="Y43" s="921"/>
      <c r="Z43" s="921"/>
      <c r="AA43" s="921"/>
      <c r="AB43" s="921"/>
      <c r="AC43" s="921"/>
      <c r="AD43" s="921"/>
      <c r="AE43" s="921"/>
      <c r="AF43" s="921"/>
      <c r="AG43" s="921"/>
      <c r="AH43" s="921"/>
      <c r="AI43" s="921"/>
      <c r="AJ43" s="921"/>
      <c r="AK43" s="921"/>
      <c r="AL43" s="921"/>
      <c r="AM43" s="921"/>
      <c r="AN43" s="921"/>
      <c r="AO43" s="921"/>
      <c r="AP43" s="921"/>
      <c r="AQ43" s="921"/>
      <c r="AR43" s="921"/>
      <c r="AS43" s="921"/>
      <c r="AT43" s="921"/>
      <c r="AU43" s="921"/>
      <c r="AV43" s="921"/>
      <c r="AW43" s="921"/>
      <c r="AX43" s="921"/>
      <c r="AY43" s="921"/>
      <c r="AZ43" s="921"/>
      <c r="BA43" s="921"/>
      <c r="BB43" s="921"/>
      <c r="BC43" s="921"/>
      <c r="BD43" s="921"/>
      <c r="BE43" s="921"/>
      <c r="BF43" s="921"/>
      <c r="BG43" s="921"/>
      <c r="BH43" s="921"/>
      <c r="BI43" s="921"/>
      <c r="BJ43" s="921"/>
      <c r="BK43" s="921"/>
      <c r="BL43" s="921"/>
      <c r="BM43" s="921"/>
      <c r="BN43" s="921"/>
      <c r="BO43" s="921"/>
      <c r="BP43" s="921"/>
      <c r="BQ43" s="921"/>
      <c r="BR43" s="921"/>
      <c r="BS43" s="921"/>
      <c r="BT43" s="921"/>
      <c r="BU43" s="921"/>
      <c r="BV43" s="921"/>
      <c r="BW43" s="921"/>
      <c r="BX43" s="921"/>
      <c r="BY43" s="921"/>
      <c r="BZ43" s="921"/>
      <c r="CA43" s="921"/>
      <c r="CB43" s="921"/>
      <c r="CC43" s="921"/>
      <c r="CD43" s="921"/>
      <c r="CE43" s="921"/>
      <c r="CF43" s="921"/>
      <c r="CG43" s="921"/>
      <c r="CH43" s="921"/>
      <c r="CI43" s="921"/>
      <c r="CJ43" s="921"/>
      <c r="CK43" s="921"/>
      <c r="CL43" s="921"/>
      <c r="CM43" s="921"/>
      <c r="CN43" s="921"/>
      <c r="CO43" s="921"/>
      <c r="CP43" s="921"/>
      <c r="CQ43" s="921"/>
      <c r="CR43" s="921"/>
      <c r="CS43" s="921"/>
      <c r="CT43" s="921"/>
      <c r="CU43" s="921"/>
      <c r="CV43" s="921"/>
      <c r="CW43" s="921"/>
      <c r="CX43" s="921"/>
      <c r="CY43" s="921"/>
      <c r="CZ43" s="921"/>
      <c r="DA43" s="921"/>
      <c r="DB43" s="921"/>
      <c r="DC43" s="921"/>
      <c r="DD43" s="921"/>
      <c r="DE43" s="921"/>
      <c r="DF43" s="921"/>
      <c r="DG43" s="921"/>
      <c r="DH43" s="921"/>
      <c r="DI43" s="921"/>
      <c r="DJ43" s="921"/>
      <c r="DK43" s="921"/>
      <c r="DL43" s="921"/>
      <c r="DM43" s="921"/>
      <c r="DN43" s="921"/>
      <c r="DO43" s="921"/>
      <c r="DP43" s="921"/>
      <c r="DQ43" s="921"/>
      <c r="DR43" s="921"/>
      <c r="DS43" s="921"/>
      <c r="DT43" s="921"/>
      <c r="DU43" s="921"/>
      <c r="DV43" s="921"/>
      <c r="DW43" s="921"/>
      <c r="DX43" s="921"/>
      <c r="DY43" s="921"/>
      <c r="DZ43" s="921"/>
      <c r="EA43" s="921"/>
      <c r="EB43" s="921"/>
      <c r="EC43" s="921"/>
      <c r="ED43" s="921"/>
      <c r="EE43" s="921"/>
      <c r="EF43" s="921"/>
      <c r="EG43" s="921"/>
      <c r="EH43" s="921"/>
      <c r="EI43" s="921"/>
      <c r="EJ43" s="921"/>
      <c r="EK43" s="921"/>
      <c r="EL43" s="921"/>
      <c r="EM43" s="921"/>
      <c r="EN43" s="921"/>
      <c r="EO43" s="921"/>
      <c r="EP43" s="921"/>
      <c r="EQ43" s="921"/>
      <c r="ER43" s="921"/>
      <c r="ES43" s="921"/>
      <c r="ET43" s="921"/>
      <c r="EU43" s="921"/>
      <c r="EV43" s="921"/>
      <c r="EW43" s="921"/>
      <c r="EX43" s="921"/>
      <c r="EY43" s="921"/>
      <c r="EZ43" s="921"/>
      <c r="FA43" s="921"/>
      <c r="FB43" s="921"/>
      <c r="FC43" s="921"/>
      <c r="FD43" s="921"/>
      <c r="FE43" s="921"/>
      <c r="FF43" s="921"/>
      <c r="FG43" s="921"/>
      <c r="FH43" s="921"/>
      <c r="FI43" s="921"/>
      <c r="FJ43" s="921"/>
      <c r="FK43" s="921"/>
      <c r="FL43" s="921"/>
      <c r="FM43" s="921"/>
      <c r="FN43" s="921"/>
      <c r="FO43" s="921"/>
      <c r="FP43" s="921"/>
      <c r="FQ43" s="921"/>
      <c r="FR43" s="921"/>
      <c r="FS43" s="921"/>
      <c r="FT43" s="921"/>
      <c r="FU43" s="921"/>
      <c r="FV43" s="921"/>
      <c r="FW43" s="921"/>
      <c r="FX43" s="921"/>
      <c r="FY43" s="921"/>
      <c r="FZ43" s="921"/>
      <c r="GA43" s="921"/>
      <c r="GB43" s="921"/>
      <c r="GC43" s="921"/>
      <c r="GD43" s="921"/>
      <c r="GE43" s="921"/>
      <c r="GF43" s="921"/>
      <c r="GG43" s="921"/>
      <c r="GH43" s="921"/>
      <c r="GI43" s="921"/>
      <c r="GJ43" s="921"/>
      <c r="GK43" s="921"/>
      <c r="GL43" s="921"/>
      <c r="GM43" s="921"/>
      <c r="GN43" s="921"/>
      <c r="GO43" s="921"/>
      <c r="GP43" s="921"/>
      <c r="GQ43" s="921"/>
      <c r="GR43" s="921"/>
      <c r="GS43" s="921"/>
      <c r="GT43" s="921"/>
      <c r="GU43" s="921"/>
      <c r="GV43" s="921"/>
      <c r="GW43" s="921"/>
      <c r="GX43" s="921"/>
      <c r="GY43" s="921"/>
      <c r="GZ43" s="921"/>
      <c r="HA43" s="921"/>
      <c r="HB43" s="921"/>
      <c r="HC43" s="921"/>
      <c r="HD43" s="921"/>
      <c r="HE43" s="921"/>
      <c r="HF43" s="921"/>
      <c r="HG43" s="921"/>
      <c r="HH43" s="921"/>
      <c r="HI43" s="921"/>
      <c r="HJ43" s="921"/>
      <c r="HK43" s="921"/>
      <c r="HL43" s="921"/>
      <c r="HM43" s="921"/>
      <c r="HN43" s="921"/>
      <c r="HO43" s="921"/>
      <c r="HP43" s="921"/>
      <c r="HQ43" s="921"/>
      <c r="HR43" s="921"/>
      <c r="HS43" s="921"/>
      <c r="HT43" s="921"/>
      <c r="HU43" s="921"/>
      <c r="HV43" s="921"/>
      <c r="HW43" s="921"/>
      <c r="HX43" s="921"/>
      <c r="HY43" s="921"/>
      <c r="HZ43" s="921"/>
      <c r="IA43" s="921"/>
      <c r="IB43" s="921"/>
      <c r="IC43" s="921"/>
      <c r="ID43" s="921"/>
      <c r="IE43" s="921"/>
      <c r="IF43" s="921"/>
      <c r="IG43" s="921"/>
      <c r="IH43" s="921"/>
      <c r="II43" s="921"/>
      <c r="IJ43" s="921"/>
      <c r="IK43" s="921"/>
      <c r="IL43" s="921"/>
      <c r="IM43" s="921"/>
      <c r="IN43" s="921"/>
      <c r="IO43" s="921"/>
      <c r="IP43" s="921"/>
      <c r="IQ43" s="921"/>
      <c r="IR43" s="921"/>
      <c r="IS43" s="921"/>
      <c r="IT43" s="921"/>
      <c r="IU43" s="921"/>
      <c r="IV43" s="921"/>
      <c r="IW43" s="921"/>
      <c r="IX43" s="921"/>
      <c r="IY43" s="921"/>
      <c r="IZ43" s="921"/>
      <c r="JA43" s="921"/>
      <c r="JB43" s="921"/>
      <c r="JC43" s="921"/>
      <c r="JD43" s="921"/>
      <c r="JE43" s="921"/>
      <c r="JF43" s="921"/>
      <c r="JG43" s="921"/>
      <c r="JH43" s="921"/>
      <c r="JI43" s="921"/>
      <c r="JJ43" s="921"/>
      <c r="JK43" s="921"/>
      <c r="JL43" s="921"/>
      <c r="JM43" s="921"/>
      <c r="JN43" s="921"/>
      <c r="JO43" s="921"/>
      <c r="JP43" s="921"/>
      <c r="JQ43" s="921"/>
      <c r="JR43" s="921"/>
      <c r="JS43" s="921"/>
      <c r="JT43" s="921"/>
      <c r="JU43" s="921"/>
      <c r="JV43" s="921"/>
      <c r="JW43" s="921"/>
      <c r="JX43" s="921"/>
      <c r="JY43" s="921"/>
      <c r="JZ43" s="921"/>
      <c r="KA43" s="921"/>
      <c r="KB43" s="921"/>
      <c r="KC43" s="921"/>
      <c r="KD43" s="921"/>
      <c r="KE43" s="921"/>
      <c r="KF43" s="921"/>
      <c r="KG43" s="921"/>
      <c r="KH43" s="921"/>
      <c r="KI43" s="921"/>
      <c r="KJ43" s="921"/>
      <c r="KK43" s="921"/>
      <c r="KL43" s="921"/>
      <c r="KM43" s="921"/>
      <c r="KN43" s="921"/>
      <c r="KO43" s="921"/>
      <c r="KP43" s="921"/>
      <c r="KQ43" s="921"/>
      <c r="KR43" s="921"/>
      <c r="KS43" s="921"/>
      <c r="KT43" s="921"/>
      <c r="KU43" s="921"/>
      <c r="KV43" s="921"/>
      <c r="KW43" s="921"/>
      <c r="KX43" s="921"/>
      <c r="KY43" s="921"/>
      <c r="KZ43" s="921"/>
      <c r="LA43" s="921"/>
      <c r="LB43" s="921"/>
      <c r="LC43" s="921"/>
      <c r="LD43" s="921"/>
      <c r="LE43" s="921"/>
      <c r="LF43" s="921"/>
      <c r="LG43" s="921"/>
      <c r="LH43" s="921"/>
      <c r="LI43" s="921"/>
      <c r="LJ43" s="921"/>
      <c r="LK43" s="921"/>
      <c r="LL43" s="921"/>
      <c r="LM43" s="921"/>
      <c r="LN43" s="921"/>
      <c r="LO43" s="921"/>
      <c r="LP43" s="921"/>
      <c r="LQ43" s="921"/>
      <c r="LR43" s="921"/>
      <c r="LS43" s="921"/>
      <c r="LT43" s="921"/>
      <c r="LU43" s="921"/>
      <c r="LV43" s="921"/>
      <c r="LW43" s="921"/>
      <c r="LX43" s="921"/>
      <c r="LY43" s="921"/>
      <c r="LZ43" s="921"/>
      <c r="MA43" s="921"/>
      <c r="MB43" s="921"/>
      <c r="MC43" s="921"/>
      <c r="MD43" s="921"/>
      <c r="ME43" s="921"/>
      <c r="MF43" s="921"/>
      <c r="MG43" s="921"/>
      <c r="MH43" s="921"/>
      <c r="MI43" s="921"/>
      <c r="MJ43" s="921"/>
      <c r="MK43" s="921"/>
      <c r="ML43" s="921"/>
      <c r="MM43" s="921"/>
      <c r="MN43" s="921"/>
      <c r="MO43" s="921"/>
      <c r="MP43" s="921"/>
      <c r="MQ43" s="921"/>
      <c r="MR43" s="921"/>
      <c r="MS43" s="921"/>
      <c r="MT43" s="921"/>
      <c r="MU43" s="921"/>
      <c r="MV43" s="921"/>
      <c r="MW43" s="921"/>
      <c r="MX43" s="921"/>
      <c r="MY43" s="921"/>
      <c r="MZ43" s="921"/>
      <c r="NA43" s="921"/>
      <c r="NB43" s="921"/>
      <c r="NC43" s="921"/>
      <c r="ND43" s="921"/>
      <c r="NE43" s="921"/>
      <c r="NF43" s="921"/>
      <c r="NG43" s="921"/>
      <c r="NH43" s="921"/>
      <c r="NI43" s="921"/>
      <c r="NJ43" s="921"/>
      <c r="NK43" s="921"/>
      <c r="NL43" s="921"/>
      <c r="NM43" s="921"/>
      <c r="NN43" s="921"/>
      <c r="NO43" s="921"/>
      <c r="NP43" s="921"/>
      <c r="NQ43" s="921"/>
      <c r="NR43" s="921"/>
      <c r="NS43" s="921"/>
      <c r="NT43" s="921"/>
      <c r="NU43" s="921"/>
      <c r="NV43" s="921"/>
      <c r="NW43" s="921"/>
      <c r="NX43" s="921"/>
      <c r="NY43" s="921"/>
      <c r="NZ43" s="921"/>
      <c r="OA43" s="921"/>
      <c r="OB43" s="921"/>
      <c r="OC43" s="921"/>
      <c r="OD43" s="921"/>
      <c r="OE43" s="921"/>
      <c r="OF43" s="921"/>
      <c r="OG43" s="921"/>
      <c r="OH43" s="921"/>
      <c r="OI43" s="921"/>
      <c r="OJ43" s="921"/>
      <c r="OK43" s="921"/>
      <c r="OL43" s="921"/>
      <c r="OM43" s="921"/>
      <c r="ON43" s="921"/>
      <c r="OO43" s="921"/>
      <c r="OP43" s="921"/>
      <c r="OQ43" s="921"/>
      <c r="OR43" s="921"/>
      <c r="OS43" s="921"/>
      <c r="OT43" s="921"/>
      <c r="OU43" s="921"/>
      <c r="OV43" s="921"/>
      <c r="OW43" s="921"/>
      <c r="OX43" s="921"/>
      <c r="OY43" s="921"/>
      <c r="OZ43" s="921"/>
      <c r="PA43" s="921"/>
      <c r="PB43" s="921"/>
      <c r="PC43" s="921"/>
      <c r="PD43" s="921"/>
      <c r="PE43" s="921"/>
      <c r="PF43" s="921"/>
      <c r="PG43" s="921"/>
      <c r="PH43" s="921"/>
      <c r="PI43" s="921"/>
      <c r="PJ43" s="921"/>
      <c r="PK43" s="921"/>
      <c r="PL43" s="921"/>
      <c r="PM43" s="921"/>
      <c r="PN43" s="921"/>
      <c r="PO43" s="921"/>
      <c r="PP43" s="921"/>
      <c r="PQ43" s="921"/>
      <c r="PR43" s="921"/>
      <c r="PS43" s="921"/>
      <c r="PT43" s="921"/>
      <c r="PU43" s="921"/>
      <c r="PV43" s="921"/>
      <c r="PW43" s="921"/>
      <c r="PX43" s="921"/>
      <c r="PY43" s="921"/>
      <c r="PZ43" s="921"/>
      <c r="QA43" s="921"/>
      <c r="QB43" s="921"/>
      <c r="QC43" s="921"/>
      <c r="QD43" s="921"/>
      <c r="QE43" s="921"/>
      <c r="QF43" s="921"/>
      <c r="QG43" s="921"/>
      <c r="QH43" s="921"/>
      <c r="QI43" s="921"/>
      <c r="QJ43" s="921"/>
      <c r="QK43" s="921"/>
      <c r="QL43" s="921"/>
      <c r="QM43" s="921"/>
      <c r="QN43" s="921"/>
      <c r="QO43" s="921"/>
      <c r="QP43" s="921"/>
      <c r="QQ43" s="921"/>
      <c r="QR43" s="921"/>
      <c r="QS43" s="921"/>
      <c r="QT43" s="921"/>
      <c r="QU43" s="921"/>
      <c r="QV43" s="921"/>
      <c r="QW43" s="921"/>
      <c r="QX43" s="921"/>
      <c r="QY43" s="921"/>
      <c r="QZ43" s="921"/>
      <c r="RA43" s="921"/>
      <c r="RB43" s="921"/>
      <c r="RC43" s="921"/>
      <c r="RD43" s="921"/>
      <c r="RE43" s="921"/>
      <c r="RF43" s="921"/>
      <c r="RG43" s="921"/>
      <c r="RH43" s="921"/>
      <c r="RI43" s="921"/>
      <c r="RJ43" s="921"/>
      <c r="RK43" s="921"/>
      <c r="RL43" s="921"/>
      <c r="RM43" s="921"/>
      <c r="RN43" s="921"/>
      <c r="RO43" s="921"/>
      <c r="RP43" s="921"/>
      <c r="RQ43" s="921"/>
      <c r="RR43" s="921"/>
      <c r="RS43" s="921"/>
      <c r="RT43" s="921"/>
      <c r="RU43" s="921"/>
      <c r="RV43" s="921"/>
      <c r="RW43" s="921"/>
      <c r="RX43" s="921"/>
      <c r="RY43" s="921"/>
      <c r="RZ43" s="921"/>
      <c r="SA43" s="921"/>
      <c r="SB43" s="921"/>
      <c r="SC43" s="921"/>
      <c r="SD43" s="921"/>
      <c r="SE43" s="921"/>
      <c r="SF43" s="921"/>
      <c r="SG43" s="921"/>
      <c r="SH43" s="921"/>
      <c r="SI43" s="921"/>
      <c r="SJ43" s="921"/>
      <c r="SK43" s="921"/>
      <c r="SL43" s="921"/>
      <c r="SM43" s="921"/>
      <c r="SN43" s="921"/>
      <c r="SO43" s="921"/>
      <c r="SP43" s="921"/>
      <c r="SQ43" s="921"/>
      <c r="SR43" s="921"/>
      <c r="SS43" s="921"/>
      <c r="ST43" s="921"/>
      <c r="SU43" s="921"/>
      <c r="SV43" s="921"/>
      <c r="SW43" s="921"/>
      <c r="SX43" s="921"/>
      <c r="SY43" s="921"/>
      <c r="SZ43" s="921"/>
      <c r="TA43" s="921"/>
      <c r="TB43" s="921"/>
      <c r="TC43" s="921"/>
      <c r="TD43" s="921"/>
      <c r="TE43" s="921"/>
      <c r="TF43" s="921"/>
      <c r="TG43" s="921"/>
      <c r="TH43" s="921"/>
      <c r="TI43" s="921"/>
      <c r="TJ43" s="921"/>
      <c r="TK43" s="921"/>
      <c r="TL43" s="921"/>
      <c r="TM43" s="921"/>
      <c r="TN43" s="921"/>
      <c r="TO43" s="921"/>
      <c r="TP43" s="921"/>
      <c r="TQ43" s="921"/>
      <c r="TR43" s="921"/>
      <c r="TS43" s="921"/>
      <c r="TT43" s="921"/>
      <c r="TU43" s="921"/>
      <c r="TV43" s="921"/>
      <c r="TW43" s="921"/>
      <c r="TX43" s="921"/>
      <c r="TY43" s="921"/>
      <c r="TZ43" s="921"/>
      <c r="UA43" s="921"/>
      <c r="UB43" s="921"/>
      <c r="UC43" s="921"/>
      <c r="UD43" s="921"/>
      <c r="UE43" s="921"/>
      <c r="UF43" s="921"/>
      <c r="UG43" s="921"/>
      <c r="UH43" s="921"/>
      <c r="UI43" s="921"/>
      <c r="UJ43" s="921"/>
      <c r="UK43" s="921"/>
      <c r="UL43" s="921"/>
      <c r="UM43" s="921"/>
      <c r="UN43" s="921"/>
      <c r="UO43" s="921"/>
      <c r="UP43" s="921"/>
      <c r="UQ43" s="921"/>
      <c r="UR43" s="921"/>
      <c r="US43" s="921"/>
      <c r="UT43" s="921"/>
      <c r="UU43" s="921"/>
      <c r="UV43" s="921"/>
      <c r="UW43" s="921"/>
      <c r="UX43" s="921"/>
      <c r="UY43" s="921"/>
      <c r="UZ43" s="921"/>
      <c r="VA43" s="921"/>
      <c r="VB43" s="921"/>
      <c r="VC43" s="921"/>
      <c r="VD43" s="921"/>
      <c r="VE43" s="921"/>
      <c r="VF43" s="921"/>
      <c r="VG43" s="921"/>
      <c r="VH43" s="921"/>
      <c r="VI43" s="921"/>
      <c r="VJ43" s="921"/>
      <c r="VK43" s="921"/>
      <c r="VL43" s="921"/>
      <c r="VM43" s="921"/>
      <c r="VN43" s="921"/>
      <c r="VO43" s="921"/>
      <c r="VP43" s="921"/>
      <c r="VQ43" s="921"/>
      <c r="VR43" s="921"/>
      <c r="VS43" s="921"/>
      <c r="VT43" s="921"/>
      <c r="VU43" s="921"/>
      <c r="VV43" s="921"/>
      <c r="VW43" s="921"/>
      <c r="VX43" s="921"/>
      <c r="VY43" s="921"/>
      <c r="VZ43" s="921"/>
      <c r="WA43" s="921"/>
      <c r="WB43" s="921"/>
      <c r="WC43" s="921"/>
      <c r="WD43" s="921"/>
      <c r="WE43" s="921"/>
      <c r="WF43" s="921"/>
      <c r="WG43" s="921"/>
      <c r="WH43" s="921"/>
      <c r="WI43" s="921"/>
      <c r="WJ43" s="921"/>
      <c r="WK43" s="921"/>
      <c r="WL43" s="921"/>
      <c r="WM43" s="921"/>
      <c r="WN43" s="921"/>
      <c r="WO43" s="921"/>
      <c r="WP43" s="921"/>
      <c r="WQ43" s="921"/>
      <c r="WR43" s="921"/>
      <c r="WS43" s="921"/>
      <c r="WT43" s="921"/>
      <c r="WU43" s="921"/>
      <c r="WV43" s="921"/>
      <c r="WW43" s="921"/>
      <c r="WX43" s="921"/>
      <c r="WY43" s="921"/>
      <c r="WZ43" s="921"/>
      <c r="XA43" s="921"/>
      <c r="XB43" s="921"/>
      <c r="XC43" s="921"/>
      <c r="XD43" s="921"/>
      <c r="XE43" s="921"/>
      <c r="XF43" s="921"/>
      <c r="XG43" s="921"/>
      <c r="XH43" s="921"/>
      <c r="XI43" s="921"/>
      <c r="XJ43" s="921"/>
      <c r="XK43" s="921"/>
      <c r="XL43" s="921"/>
      <c r="XM43" s="921"/>
      <c r="XN43" s="921"/>
      <c r="XO43" s="921"/>
      <c r="XP43" s="921"/>
      <c r="XQ43" s="921"/>
      <c r="XR43" s="921"/>
      <c r="XS43" s="921"/>
      <c r="XT43" s="921"/>
      <c r="XU43" s="921"/>
      <c r="XV43" s="921"/>
      <c r="XW43" s="921"/>
      <c r="XX43" s="921"/>
      <c r="XY43" s="921"/>
      <c r="XZ43" s="921"/>
      <c r="YA43" s="921"/>
      <c r="YB43" s="921"/>
      <c r="YC43" s="921"/>
      <c r="YD43" s="921"/>
      <c r="YE43" s="921"/>
      <c r="YF43" s="921"/>
      <c r="YG43" s="921"/>
      <c r="YH43" s="921"/>
      <c r="YI43" s="921"/>
      <c r="YJ43" s="921"/>
      <c r="YK43" s="921"/>
      <c r="YL43" s="921"/>
      <c r="YM43" s="921"/>
      <c r="YN43" s="921"/>
      <c r="YO43" s="921"/>
      <c r="YP43" s="921"/>
      <c r="YQ43" s="921"/>
      <c r="YR43" s="921"/>
      <c r="YS43" s="921"/>
      <c r="YT43" s="921"/>
      <c r="YU43" s="921"/>
      <c r="YV43" s="921"/>
      <c r="YW43" s="921"/>
      <c r="YX43" s="921"/>
      <c r="YY43" s="921"/>
      <c r="YZ43" s="921"/>
      <c r="ZA43" s="921"/>
      <c r="ZB43" s="921"/>
      <c r="ZC43" s="921"/>
      <c r="ZD43" s="921"/>
      <c r="ZE43" s="921"/>
      <c r="ZF43" s="921"/>
      <c r="ZG43" s="921"/>
      <c r="ZH43" s="921"/>
      <c r="ZI43" s="921"/>
      <c r="ZJ43" s="921"/>
      <c r="ZK43" s="921"/>
      <c r="ZL43" s="921"/>
      <c r="ZM43" s="921"/>
      <c r="ZN43" s="921"/>
      <c r="ZO43" s="921"/>
      <c r="ZP43" s="921"/>
      <c r="ZQ43" s="921"/>
      <c r="ZR43" s="921"/>
      <c r="ZS43" s="921"/>
      <c r="ZT43" s="921"/>
      <c r="ZU43" s="921"/>
      <c r="ZV43" s="921"/>
      <c r="ZW43" s="921"/>
      <c r="ZX43" s="921"/>
      <c r="ZY43" s="921"/>
      <c r="ZZ43" s="921"/>
      <c r="AAA43" s="921"/>
      <c r="AAB43" s="921"/>
      <c r="AAC43" s="921"/>
      <c r="AAD43" s="921"/>
      <c r="AAE43" s="921"/>
      <c r="AAF43" s="921"/>
      <c r="AAG43" s="921"/>
      <c r="AAH43" s="921"/>
      <c r="AAI43" s="921"/>
      <c r="AAJ43" s="921"/>
      <c r="AAK43" s="921"/>
      <c r="AAL43" s="921"/>
      <c r="AAM43" s="921"/>
      <c r="AAN43" s="921"/>
      <c r="AAO43" s="921"/>
      <c r="AAP43" s="921"/>
      <c r="AAQ43" s="921"/>
      <c r="AAR43" s="921"/>
      <c r="AAS43" s="921"/>
      <c r="AAT43" s="921"/>
      <c r="AAU43" s="921"/>
      <c r="AAV43" s="921"/>
      <c r="AAW43" s="921"/>
      <c r="AAX43" s="921"/>
      <c r="AAY43" s="921"/>
      <c r="AAZ43" s="921"/>
      <c r="ABA43" s="921"/>
      <c r="ABB43" s="921"/>
      <c r="ABC43" s="921"/>
      <c r="ABD43" s="921"/>
      <c r="ABE43" s="921"/>
      <c r="ABF43" s="921"/>
      <c r="ABG43" s="921"/>
      <c r="ABH43" s="921"/>
      <c r="ABI43" s="921"/>
      <c r="ABJ43" s="921"/>
      <c r="ABK43" s="921"/>
      <c r="ABL43" s="921"/>
      <c r="ABM43" s="921"/>
      <c r="ABN43" s="921"/>
      <c r="ABO43" s="921"/>
      <c r="ABP43" s="921"/>
      <c r="ABQ43" s="921"/>
      <c r="ABR43" s="921"/>
      <c r="ABS43" s="921"/>
      <c r="ABT43" s="921"/>
      <c r="ABU43" s="921"/>
      <c r="ABV43" s="921"/>
      <c r="ABW43" s="921"/>
      <c r="ABX43" s="921"/>
      <c r="ABY43" s="921"/>
      <c r="ABZ43" s="921"/>
      <c r="ACA43" s="921"/>
      <c r="ACB43" s="921"/>
      <c r="ACC43" s="921"/>
      <c r="ACD43" s="921"/>
      <c r="ACE43" s="921"/>
      <c r="ACF43" s="921"/>
      <c r="ACG43" s="921"/>
      <c r="ACH43" s="921"/>
      <c r="ACI43" s="921"/>
      <c r="ACJ43" s="921"/>
      <c r="ACK43" s="921"/>
      <c r="ACL43" s="921"/>
      <c r="ACM43" s="921"/>
      <c r="ACN43" s="921"/>
      <c r="ACO43" s="921"/>
      <c r="ACP43" s="921"/>
      <c r="ACQ43" s="921"/>
      <c r="ACR43" s="921"/>
      <c r="ACS43" s="921"/>
      <c r="ACT43" s="921"/>
      <c r="ACU43" s="921"/>
      <c r="ACV43" s="921"/>
      <c r="ACW43" s="921"/>
      <c r="ACX43" s="921"/>
      <c r="ACY43" s="921"/>
      <c r="ACZ43" s="921"/>
      <c r="ADA43" s="921"/>
      <c r="ADB43" s="921"/>
      <c r="ADC43" s="921"/>
      <c r="ADD43" s="921"/>
      <c r="ADE43" s="921"/>
      <c r="ADF43" s="921"/>
      <c r="ADG43" s="921"/>
      <c r="ADH43" s="921"/>
      <c r="ADI43" s="921"/>
      <c r="ADJ43" s="921"/>
      <c r="ADK43" s="921"/>
      <c r="ADL43" s="921"/>
      <c r="ADM43" s="921"/>
      <c r="ADN43" s="921"/>
      <c r="ADO43" s="921"/>
      <c r="ADP43" s="921"/>
      <c r="ADQ43" s="921"/>
      <c r="ADR43" s="921"/>
      <c r="ADS43" s="921"/>
      <c r="ADT43" s="921"/>
      <c r="ADU43" s="921"/>
      <c r="ADV43" s="921"/>
      <c r="ADW43" s="921"/>
      <c r="ADX43" s="921"/>
      <c r="ADY43" s="921"/>
      <c r="ADZ43" s="921"/>
      <c r="AEA43" s="921"/>
      <c r="AEB43" s="921"/>
      <c r="AEC43" s="921"/>
      <c r="AED43" s="921"/>
      <c r="AEE43" s="921"/>
      <c r="AEF43" s="921"/>
      <c r="AEG43" s="921"/>
      <c r="AEH43" s="921"/>
      <c r="AEI43" s="921"/>
      <c r="AEJ43" s="921"/>
      <c r="AEK43" s="921"/>
      <c r="AEL43" s="921"/>
      <c r="AEM43" s="921"/>
      <c r="AEN43" s="921"/>
      <c r="AEO43" s="921"/>
      <c r="AEP43" s="921"/>
      <c r="AEQ43" s="921"/>
      <c r="AER43" s="921"/>
      <c r="AES43" s="921"/>
      <c r="AET43" s="921"/>
      <c r="AEU43" s="921"/>
      <c r="AEV43" s="921"/>
      <c r="AEW43" s="921"/>
      <c r="AEX43" s="921"/>
      <c r="AEY43" s="921"/>
      <c r="AEZ43" s="921"/>
      <c r="AFA43" s="921"/>
      <c r="AFB43" s="921"/>
      <c r="AFC43" s="921"/>
      <c r="AFD43" s="921"/>
      <c r="AFE43" s="921"/>
      <c r="AFF43" s="921"/>
      <c r="AFG43" s="921"/>
      <c r="AFH43" s="921"/>
      <c r="AFI43" s="921"/>
      <c r="AFJ43" s="921"/>
      <c r="AFK43" s="921"/>
      <c r="AFL43" s="921"/>
      <c r="AFM43" s="921"/>
      <c r="AFN43" s="921"/>
      <c r="AFO43" s="921"/>
      <c r="AFP43" s="921"/>
      <c r="AFQ43" s="921"/>
      <c r="AFR43" s="921"/>
      <c r="AFS43" s="921"/>
      <c r="AFT43" s="921"/>
      <c r="AFU43" s="921"/>
      <c r="AFV43" s="921"/>
      <c r="AFW43" s="921"/>
      <c r="AFX43" s="921"/>
      <c r="AFY43" s="921"/>
      <c r="AFZ43" s="921"/>
      <c r="AGA43" s="921"/>
      <c r="AGB43" s="921"/>
      <c r="AGC43" s="921"/>
      <c r="AGD43" s="921"/>
      <c r="AGE43" s="921"/>
      <c r="AGF43" s="921"/>
      <c r="AGG43" s="921"/>
      <c r="AGH43" s="921"/>
      <c r="AGI43" s="921"/>
      <c r="AGJ43" s="921"/>
      <c r="AGK43" s="921"/>
      <c r="AGL43" s="921"/>
      <c r="AGM43" s="921"/>
      <c r="AGN43" s="921"/>
      <c r="AGO43" s="921"/>
      <c r="AGP43" s="921"/>
      <c r="AGQ43" s="921"/>
      <c r="AGR43" s="921"/>
      <c r="AGS43" s="921"/>
      <c r="AGT43" s="921"/>
      <c r="AGU43" s="921"/>
      <c r="AGV43" s="921"/>
      <c r="AGW43" s="921"/>
      <c r="AGX43" s="921"/>
      <c r="AGY43" s="921"/>
      <c r="AGZ43" s="921"/>
      <c r="AHA43" s="921"/>
      <c r="AHB43" s="921"/>
      <c r="AHC43" s="921"/>
      <c r="AHD43" s="921"/>
      <c r="AHE43" s="921"/>
      <c r="AHF43" s="921"/>
      <c r="AHG43" s="921"/>
      <c r="AHH43" s="921"/>
      <c r="AHI43" s="921"/>
      <c r="AHJ43" s="921"/>
      <c r="AHK43" s="921"/>
      <c r="AHL43" s="921"/>
      <c r="AHM43" s="921"/>
      <c r="AHN43" s="921"/>
      <c r="AHO43" s="921"/>
      <c r="AHP43" s="921"/>
      <c r="AHQ43" s="921"/>
      <c r="AHR43" s="921"/>
      <c r="AHS43" s="921"/>
      <c r="AHT43" s="921"/>
      <c r="AHU43" s="921"/>
      <c r="AHV43" s="921"/>
      <c r="AHW43" s="921"/>
      <c r="AHX43" s="921"/>
      <c r="AHY43" s="921"/>
      <c r="AHZ43" s="921"/>
      <c r="AIA43" s="921"/>
      <c r="AIB43" s="921"/>
      <c r="AIC43" s="921"/>
      <c r="AID43" s="921"/>
      <c r="AIE43" s="921"/>
      <c r="AIF43" s="921"/>
      <c r="AIG43" s="921"/>
      <c r="AIH43" s="921"/>
      <c r="AII43" s="921"/>
      <c r="AIJ43" s="921"/>
      <c r="AIK43" s="921"/>
      <c r="AIL43" s="921"/>
      <c r="AIM43" s="921"/>
      <c r="AIN43" s="921"/>
      <c r="AIO43" s="921"/>
      <c r="AIP43" s="921"/>
      <c r="AIQ43" s="921"/>
      <c r="AIR43" s="921"/>
      <c r="AIS43" s="921"/>
      <c r="AIT43" s="921"/>
      <c r="AIU43" s="921"/>
      <c r="AIV43" s="921"/>
      <c r="AIW43" s="921"/>
      <c r="AIX43" s="921"/>
      <c r="AIY43" s="921"/>
      <c r="AIZ43" s="921"/>
      <c r="AJA43" s="921"/>
      <c r="AJB43" s="921"/>
      <c r="AJC43" s="921"/>
      <c r="AJD43" s="921"/>
      <c r="AJE43" s="921"/>
      <c r="AJF43" s="921"/>
      <c r="AJG43" s="921"/>
      <c r="AJH43" s="921"/>
      <c r="AJI43" s="921"/>
      <c r="AJJ43" s="921"/>
      <c r="AJK43" s="921"/>
      <c r="AJL43" s="921"/>
      <c r="AJM43" s="921"/>
      <c r="AJN43" s="921"/>
      <c r="AJO43" s="921"/>
      <c r="AJP43" s="921"/>
      <c r="AJQ43" s="921"/>
      <c r="AJR43" s="921"/>
      <c r="AJS43" s="921"/>
      <c r="AJT43" s="921"/>
      <c r="AJU43" s="921"/>
      <c r="AJV43" s="921"/>
      <c r="AJW43" s="921"/>
      <c r="AJX43" s="921"/>
      <c r="AJY43" s="921"/>
      <c r="AJZ43" s="921"/>
      <c r="AKA43" s="921"/>
      <c r="AKB43" s="921"/>
      <c r="AKC43" s="921"/>
      <c r="AKD43" s="921"/>
      <c r="AKE43" s="921"/>
      <c r="AKF43" s="921"/>
      <c r="AKG43" s="921"/>
      <c r="AKH43" s="921"/>
      <c r="AKI43" s="921"/>
      <c r="AKJ43" s="921"/>
      <c r="AKK43" s="921"/>
      <c r="AKL43" s="921"/>
      <c r="AKM43" s="921"/>
      <c r="AKN43" s="921"/>
      <c r="AKO43" s="921"/>
      <c r="AKP43" s="921"/>
      <c r="AKQ43" s="921"/>
      <c r="AKR43" s="921"/>
      <c r="AKS43" s="921"/>
      <c r="AKT43" s="921"/>
      <c r="AKU43" s="921"/>
      <c r="AKV43" s="921"/>
      <c r="AKW43" s="921"/>
      <c r="AKX43" s="921"/>
      <c r="AKY43" s="921"/>
      <c r="AKZ43" s="921"/>
      <c r="ALA43" s="921"/>
      <c r="ALB43" s="921"/>
      <c r="ALC43" s="921"/>
      <c r="ALD43" s="921"/>
      <c r="ALE43" s="921"/>
      <c r="ALF43" s="921"/>
      <c r="ALG43" s="921"/>
      <c r="ALH43" s="921"/>
      <c r="ALI43" s="921"/>
      <c r="ALJ43" s="921"/>
      <c r="ALK43" s="921"/>
      <c r="ALL43" s="921"/>
      <c r="ALM43" s="921"/>
      <c r="ALN43" s="921"/>
      <c r="ALO43" s="921"/>
      <c r="ALP43" s="921"/>
      <c r="ALQ43" s="921"/>
      <c r="ALR43" s="921"/>
      <c r="ALS43" s="921"/>
      <c r="ALT43" s="921"/>
      <c r="ALU43" s="921"/>
      <c r="ALV43" s="921"/>
      <c r="ALW43" s="921"/>
      <c r="ALX43" s="921"/>
      <c r="ALY43" s="921"/>
      <c r="ALZ43" s="921"/>
      <c r="AMA43" s="921"/>
      <c r="AMB43" s="921"/>
      <c r="AMC43" s="921"/>
      <c r="AMD43" s="921"/>
      <c r="AME43" s="921"/>
      <c r="AMF43" s="921"/>
      <c r="AMG43" s="921"/>
      <c r="AMH43" s="921"/>
      <c r="AMI43" s="921"/>
      <c r="AMJ43" s="921"/>
      <c r="AMK43" s="921"/>
      <c r="AML43" s="921"/>
      <c r="AMM43" s="921"/>
      <c r="AMN43" s="921"/>
      <c r="AMO43" s="921"/>
      <c r="AMP43" s="921"/>
      <c r="AMQ43" s="921"/>
      <c r="AMR43" s="921"/>
      <c r="AMS43" s="921"/>
      <c r="AMT43" s="921"/>
      <c r="AMU43" s="921"/>
      <c r="AMV43" s="921"/>
      <c r="AMW43" s="921"/>
      <c r="AMX43" s="921"/>
      <c r="AMY43" s="921"/>
      <c r="AMZ43" s="921"/>
      <c r="ANA43" s="921"/>
      <c r="ANB43" s="921"/>
      <c r="ANC43" s="921"/>
      <c r="AND43" s="921"/>
      <c r="ANE43" s="921"/>
      <c r="ANF43" s="921"/>
      <c r="ANG43" s="921"/>
      <c r="ANH43" s="921"/>
      <c r="ANI43" s="921"/>
      <c r="ANJ43" s="921"/>
      <c r="ANK43" s="921"/>
      <c r="ANL43" s="921"/>
      <c r="ANM43" s="921"/>
      <c r="ANN43" s="921"/>
      <c r="ANO43" s="921"/>
      <c r="ANP43" s="921"/>
      <c r="ANQ43" s="921"/>
      <c r="ANR43" s="921"/>
      <c r="ANS43" s="921"/>
      <c r="ANT43" s="921"/>
      <c r="ANU43" s="921"/>
      <c r="ANV43" s="921"/>
      <c r="ANW43" s="921"/>
      <c r="ANX43" s="921"/>
      <c r="ANY43" s="921"/>
      <c r="ANZ43" s="921"/>
      <c r="AOA43" s="921"/>
      <c r="AOB43" s="921"/>
      <c r="AOC43" s="921"/>
      <c r="AOD43" s="921"/>
      <c r="AOE43" s="921"/>
      <c r="AOF43" s="921"/>
      <c r="AOG43" s="921"/>
      <c r="AOH43" s="921"/>
      <c r="AOI43" s="921"/>
      <c r="AOJ43" s="921"/>
      <c r="AOK43" s="921"/>
      <c r="AOL43" s="921"/>
      <c r="AOM43" s="921"/>
      <c r="AON43" s="921"/>
      <c r="AOO43" s="921"/>
      <c r="AOP43" s="921"/>
      <c r="AOQ43" s="921"/>
      <c r="AOR43" s="921"/>
      <c r="AOS43" s="921"/>
      <c r="AOT43" s="921"/>
      <c r="AOU43" s="921"/>
      <c r="AOV43" s="921"/>
      <c r="AOW43" s="921"/>
      <c r="AOX43" s="921"/>
      <c r="AOY43" s="921"/>
      <c r="AOZ43" s="921"/>
      <c r="APA43" s="921"/>
      <c r="APB43" s="921"/>
      <c r="APC43" s="921"/>
      <c r="APD43" s="921"/>
      <c r="APE43" s="921"/>
      <c r="APF43" s="921"/>
      <c r="APG43" s="921"/>
      <c r="APH43" s="921"/>
      <c r="API43" s="921"/>
      <c r="APJ43" s="921"/>
      <c r="APK43" s="921"/>
      <c r="APL43" s="921"/>
      <c r="APM43" s="921"/>
      <c r="APN43" s="921"/>
      <c r="APO43" s="921"/>
      <c r="APP43" s="921"/>
      <c r="APQ43" s="921"/>
      <c r="APR43" s="921"/>
      <c r="APS43" s="921"/>
      <c r="APT43" s="921"/>
      <c r="APU43" s="921"/>
      <c r="APV43" s="921"/>
      <c r="APW43" s="921"/>
      <c r="APX43" s="921"/>
      <c r="APY43" s="921"/>
      <c r="APZ43" s="921"/>
      <c r="AQA43" s="921"/>
      <c r="AQB43" s="921"/>
      <c r="AQC43" s="921"/>
      <c r="AQD43" s="921"/>
      <c r="AQE43" s="921"/>
      <c r="AQF43" s="921"/>
      <c r="AQG43" s="921"/>
      <c r="AQH43" s="921"/>
      <c r="AQI43" s="921"/>
      <c r="AQJ43" s="921"/>
      <c r="AQK43" s="921"/>
      <c r="AQL43" s="921"/>
      <c r="AQM43" s="921"/>
      <c r="AQN43" s="921"/>
      <c r="AQO43" s="921"/>
      <c r="AQP43" s="921"/>
      <c r="AQQ43" s="921"/>
      <c r="AQR43" s="921"/>
      <c r="AQS43" s="921"/>
      <c r="AQT43" s="921"/>
      <c r="AQU43" s="921"/>
      <c r="AQV43" s="921"/>
      <c r="AQW43" s="921"/>
      <c r="AQX43" s="921"/>
      <c r="AQY43" s="921"/>
      <c r="AQZ43" s="921"/>
      <c r="ARA43" s="921"/>
      <c r="ARB43" s="921"/>
      <c r="ARC43" s="921"/>
      <c r="ARD43" s="921"/>
      <c r="ARE43" s="921"/>
      <c r="ARF43" s="921"/>
      <c r="ARG43" s="921"/>
      <c r="ARH43" s="921"/>
      <c r="ARI43" s="921"/>
      <c r="ARJ43" s="921"/>
      <c r="ARK43" s="921"/>
      <c r="ARL43" s="921"/>
      <c r="ARM43" s="921"/>
      <c r="ARN43" s="921"/>
      <c r="ARO43" s="921"/>
      <c r="ARP43" s="921"/>
      <c r="ARQ43" s="921"/>
      <c r="ARR43" s="921"/>
      <c r="ARS43" s="921"/>
      <c r="ART43" s="921"/>
      <c r="ARU43" s="921"/>
      <c r="ARV43" s="921"/>
      <c r="ARW43" s="921"/>
      <c r="ARX43" s="921"/>
      <c r="ARY43" s="921"/>
      <c r="ARZ43" s="921"/>
      <c r="ASA43" s="921"/>
      <c r="ASB43" s="921"/>
      <c r="ASC43" s="921"/>
      <c r="ASD43" s="921"/>
      <c r="ASE43" s="921"/>
      <c r="ASF43" s="921"/>
      <c r="ASG43" s="921"/>
      <c r="ASH43" s="921"/>
      <c r="ASI43" s="921"/>
      <c r="ASJ43" s="921"/>
      <c r="ASK43" s="921"/>
      <c r="ASL43" s="921"/>
      <c r="ASM43" s="921"/>
      <c r="ASN43" s="921"/>
      <c r="ASO43" s="921"/>
      <c r="ASP43" s="921"/>
      <c r="ASQ43" s="921"/>
      <c r="ASR43" s="921"/>
      <c r="ASS43" s="921"/>
      <c r="AST43" s="921"/>
      <c r="ASU43" s="921"/>
      <c r="ASV43" s="921"/>
      <c r="ASW43" s="921"/>
      <c r="ASX43" s="921"/>
      <c r="ASY43" s="921"/>
      <c r="ASZ43" s="921"/>
      <c r="ATA43" s="921"/>
      <c r="ATB43" s="921"/>
      <c r="ATC43" s="921"/>
      <c r="ATD43" s="921"/>
      <c r="ATE43" s="921"/>
      <c r="ATF43" s="921"/>
      <c r="ATG43" s="921"/>
      <c r="ATH43" s="921"/>
      <c r="ATI43" s="921"/>
      <c r="ATJ43" s="921"/>
      <c r="ATK43" s="921"/>
      <c r="ATL43" s="921"/>
      <c r="ATM43" s="921"/>
      <c r="ATN43" s="921"/>
      <c r="ATO43" s="921"/>
      <c r="ATP43" s="921"/>
      <c r="ATQ43" s="921"/>
      <c r="ATR43" s="921"/>
      <c r="ATS43" s="921"/>
      <c r="ATT43" s="921"/>
      <c r="ATU43" s="921"/>
      <c r="ATV43" s="921"/>
      <c r="ATW43" s="921"/>
      <c r="ATX43" s="921"/>
      <c r="ATY43" s="921"/>
      <c r="ATZ43" s="921"/>
      <c r="AUA43" s="921"/>
      <c r="AUB43" s="921"/>
      <c r="AUC43" s="921"/>
      <c r="AUD43" s="921"/>
      <c r="AUE43" s="921"/>
      <c r="AUF43" s="921"/>
      <c r="AUG43" s="921"/>
      <c r="AUH43" s="921"/>
      <c r="AUI43" s="921"/>
      <c r="AUJ43" s="921"/>
      <c r="AUK43" s="921"/>
      <c r="AUL43" s="921"/>
      <c r="AUM43" s="921"/>
      <c r="AUN43" s="921"/>
      <c r="AUO43" s="921"/>
      <c r="AUP43" s="921"/>
      <c r="AUQ43" s="921"/>
      <c r="AUR43" s="921"/>
      <c r="AUS43" s="921"/>
      <c r="AUT43" s="921"/>
      <c r="AUU43" s="921"/>
      <c r="AUV43" s="921"/>
      <c r="AUW43" s="921"/>
      <c r="AUX43" s="921"/>
      <c r="AUY43" s="921"/>
      <c r="AUZ43" s="921"/>
      <c r="AVA43" s="921"/>
      <c r="AVB43" s="921"/>
      <c r="AVC43" s="921"/>
      <c r="AVD43" s="921"/>
      <c r="AVE43" s="921"/>
      <c r="AVF43" s="921"/>
      <c r="AVG43" s="921"/>
      <c r="AVH43" s="921"/>
      <c r="AVI43" s="921"/>
      <c r="AVJ43" s="921"/>
      <c r="AVK43" s="921"/>
      <c r="AVL43" s="921"/>
      <c r="AVM43" s="921"/>
      <c r="AVN43" s="921"/>
      <c r="AVO43" s="921"/>
      <c r="AVP43" s="921"/>
      <c r="AVQ43" s="921"/>
      <c r="AVR43" s="921"/>
      <c r="AVS43" s="921"/>
      <c r="AVT43" s="921"/>
      <c r="AVU43" s="921"/>
      <c r="AVV43" s="921"/>
      <c r="AVW43" s="921"/>
      <c r="AVX43" s="921"/>
      <c r="AVY43" s="921"/>
      <c r="AVZ43" s="921"/>
      <c r="AWA43" s="921"/>
      <c r="AWB43" s="921"/>
      <c r="AWC43" s="921"/>
      <c r="AWD43" s="921"/>
      <c r="AWE43" s="921"/>
      <c r="AWF43" s="921"/>
      <c r="AWG43" s="921"/>
      <c r="AWH43" s="921"/>
      <c r="AWI43" s="921"/>
      <c r="AWJ43" s="921"/>
      <c r="AWK43" s="921"/>
      <c r="AWL43" s="921"/>
      <c r="AWM43" s="921"/>
      <c r="AWN43" s="921"/>
      <c r="AWO43" s="921"/>
      <c r="AWP43" s="921"/>
      <c r="AWQ43" s="921"/>
      <c r="AWR43" s="921"/>
      <c r="AWS43" s="921"/>
      <c r="AWT43" s="921"/>
      <c r="AWU43" s="921"/>
      <c r="AWV43" s="921"/>
      <c r="AWW43" s="921"/>
      <c r="AWX43" s="921"/>
      <c r="AWY43" s="921"/>
      <c r="AWZ43" s="921"/>
      <c r="AXA43" s="921"/>
      <c r="AXB43" s="921"/>
      <c r="AXC43" s="921"/>
      <c r="AXD43" s="921"/>
      <c r="AXE43" s="921"/>
      <c r="AXF43" s="921"/>
      <c r="AXG43" s="921"/>
      <c r="AXH43" s="921"/>
      <c r="AXI43" s="921"/>
      <c r="AXJ43" s="921"/>
      <c r="AXK43" s="921"/>
      <c r="AXL43" s="921"/>
      <c r="AXM43" s="921"/>
      <c r="AXN43" s="921"/>
      <c r="AXO43" s="921"/>
      <c r="AXP43" s="921"/>
      <c r="AXQ43" s="921"/>
      <c r="AXR43" s="921"/>
      <c r="AXS43" s="921"/>
      <c r="AXT43" s="921"/>
      <c r="AXU43" s="921"/>
      <c r="AXV43" s="921"/>
      <c r="AXW43" s="921"/>
      <c r="AXX43" s="921"/>
      <c r="AXY43" s="921"/>
      <c r="AXZ43" s="921"/>
      <c r="AYA43" s="921"/>
      <c r="AYB43" s="921"/>
      <c r="AYC43" s="921"/>
      <c r="AYD43" s="921"/>
      <c r="AYE43" s="921"/>
      <c r="AYF43" s="921"/>
      <c r="AYG43" s="921"/>
      <c r="AYH43" s="921"/>
      <c r="AYI43" s="921"/>
      <c r="AYJ43" s="921"/>
      <c r="AYK43" s="921"/>
      <c r="AYL43" s="921"/>
      <c r="AYM43" s="921"/>
      <c r="AYN43" s="921"/>
      <c r="AYO43" s="921"/>
      <c r="AYP43" s="921"/>
      <c r="AYQ43" s="921"/>
      <c r="AYR43" s="921"/>
      <c r="AYS43" s="921"/>
      <c r="AYT43" s="921"/>
      <c r="AYU43" s="921"/>
      <c r="AYV43" s="921"/>
      <c r="AYW43" s="921"/>
      <c r="AYX43" s="921"/>
      <c r="AYY43" s="921"/>
      <c r="AYZ43" s="921"/>
      <c r="AZA43" s="921"/>
      <c r="AZB43" s="921"/>
      <c r="AZC43" s="921"/>
      <c r="AZD43" s="921"/>
      <c r="AZE43" s="921"/>
      <c r="AZF43" s="921"/>
      <c r="AZG43" s="921"/>
      <c r="AZH43" s="921"/>
      <c r="AZI43" s="921"/>
      <c r="AZJ43" s="921"/>
      <c r="AZK43" s="921"/>
      <c r="AZL43" s="921"/>
      <c r="AZM43" s="921"/>
      <c r="AZN43" s="921"/>
      <c r="AZO43" s="921"/>
      <c r="AZP43" s="921"/>
      <c r="AZQ43" s="921"/>
      <c r="AZR43" s="921"/>
      <c r="AZS43" s="921"/>
      <c r="AZT43" s="921"/>
      <c r="AZU43" s="921"/>
      <c r="AZV43" s="921"/>
      <c r="AZW43" s="921"/>
      <c r="AZX43" s="921"/>
      <c r="AZY43" s="921"/>
      <c r="AZZ43" s="921"/>
      <c r="BAA43" s="921"/>
      <c r="BAB43" s="921"/>
      <c r="BAC43" s="921"/>
      <c r="BAD43" s="921"/>
      <c r="BAE43" s="921"/>
      <c r="BAF43" s="921"/>
      <c r="BAG43" s="921"/>
      <c r="BAH43" s="921"/>
      <c r="BAI43" s="921"/>
      <c r="BAJ43" s="921"/>
      <c r="BAK43" s="921"/>
      <c r="BAL43" s="921"/>
      <c r="BAM43" s="921"/>
      <c r="BAN43" s="921"/>
      <c r="BAO43" s="921"/>
      <c r="BAP43" s="921"/>
      <c r="BAQ43" s="921"/>
      <c r="BAR43" s="921"/>
      <c r="BAS43" s="921"/>
      <c r="BAT43" s="921"/>
      <c r="BAU43" s="921"/>
      <c r="BAV43" s="921"/>
      <c r="BAW43" s="921"/>
      <c r="BAX43" s="921"/>
      <c r="BAY43" s="921"/>
      <c r="BAZ43" s="921"/>
      <c r="BBA43" s="921"/>
      <c r="BBB43" s="921"/>
      <c r="BBC43" s="921"/>
      <c r="BBD43" s="921"/>
      <c r="BBE43" s="921"/>
      <c r="BBF43" s="921"/>
      <c r="BBG43" s="921"/>
      <c r="BBH43" s="921"/>
      <c r="BBI43" s="921"/>
      <c r="BBJ43" s="921"/>
      <c r="BBK43" s="921"/>
      <c r="BBL43" s="921"/>
      <c r="BBM43" s="921"/>
      <c r="BBN43" s="921"/>
      <c r="BBO43" s="921"/>
      <c r="BBP43" s="921"/>
      <c r="BBQ43" s="921"/>
      <c r="BBR43" s="921"/>
      <c r="BBS43" s="921"/>
      <c r="BBT43" s="921"/>
      <c r="BBU43" s="921"/>
      <c r="BBV43" s="921"/>
      <c r="BBW43" s="921"/>
      <c r="BBX43" s="921"/>
      <c r="BBY43" s="921"/>
      <c r="BBZ43" s="921"/>
      <c r="BCA43" s="921"/>
      <c r="BCB43" s="921"/>
      <c r="BCC43" s="921"/>
      <c r="BCD43" s="921"/>
      <c r="BCE43" s="921"/>
      <c r="BCF43" s="921"/>
      <c r="BCG43" s="921"/>
      <c r="BCH43" s="921"/>
      <c r="BCI43" s="921"/>
      <c r="BCJ43" s="921"/>
      <c r="BCK43" s="921"/>
      <c r="BCL43" s="921"/>
      <c r="BCM43" s="921"/>
      <c r="BCN43" s="921"/>
      <c r="BCO43" s="921"/>
      <c r="BCP43" s="921"/>
      <c r="BCQ43" s="921"/>
      <c r="BCR43" s="921"/>
      <c r="BCS43" s="921"/>
      <c r="BCT43" s="921"/>
      <c r="BCU43" s="921"/>
      <c r="BCV43" s="921"/>
      <c r="BCW43" s="921"/>
      <c r="BCX43" s="921"/>
      <c r="BCY43" s="921"/>
      <c r="BCZ43" s="921"/>
      <c r="BDA43" s="921"/>
      <c r="BDB43" s="921"/>
      <c r="BDC43" s="921"/>
      <c r="BDD43" s="921"/>
      <c r="BDE43" s="921"/>
      <c r="BDF43" s="921"/>
      <c r="BDG43" s="921"/>
      <c r="BDH43" s="921"/>
      <c r="BDI43" s="921"/>
      <c r="BDJ43" s="921"/>
      <c r="BDK43" s="921"/>
      <c r="BDL43" s="921"/>
      <c r="BDM43" s="921"/>
      <c r="BDN43" s="921"/>
      <c r="BDO43" s="921"/>
      <c r="BDP43" s="921"/>
      <c r="BDQ43" s="921"/>
      <c r="BDR43" s="921"/>
      <c r="BDS43" s="921"/>
      <c r="BDT43" s="921"/>
      <c r="BDU43" s="921"/>
      <c r="BDV43" s="921"/>
      <c r="BDW43" s="921"/>
      <c r="BDX43" s="921"/>
      <c r="BDY43" s="921"/>
      <c r="BDZ43" s="921"/>
      <c r="BEA43" s="921"/>
      <c r="BEB43" s="921"/>
      <c r="BEC43" s="921"/>
      <c r="BED43" s="921"/>
      <c r="BEE43" s="921"/>
      <c r="BEF43" s="921"/>
      <c r="BEG43" s="921"/>
      <c r="BEH43" s="921"/>
      <c r="BEI43" s="921"/>
      <c r="BEJ43" s="921"/>
      <c r="BEK43" s="921"/>
      <c r="BEL43" s="921"/>
      <c r="BEM43" s="921"/>
      <c r="BEN43" s="921"/>
      <c r="BEO43" s="921"/>
      <c r="BEP43" s="921"/>
      <c r="BEQ43" s="921"/>
      <c r="BER43" s="921"/>
      <c r="BES43" s="921"/>
      <c r="BET43" s="921"/>
      <c r="BEU43" s="921"/>
      <c r="BEV43" s="921"/>
      <c r="BEW43" s="921"/>
      <c r="BEX43" s="921"/>
      <c r="BEY43" s="921"/>
      <c r="BEZ43" s="921"/>
      <c r="BFA43" s="921"/>
      <c r="BFB43" s="921"/>
      <c r="BFC43" s="921"/>
      <c r="BFD43" s="921"/>
      <c r="BFE43" s="921"/>
      <c r="BFF43" s="921"/>
      <c r="BFG43" s="921"/>
      <c r="BFH43" s="921"/>
      <c r="BFI43" s="921"/>
      <c r="BFJ43" s="921"/>
      <c r="BFK43" s="921"/>
      <c r="BFL43" s="921"/>
      <c r="BFM43" s="921"/>
      <c r="BFN43" s="921"/>
      <c r="BFO43" s="921"/>
      <c r="BFP43" s="921"/>
      <c r="BFQ43" s="921"/>
      <c r="BFR43" s="921"/>
      <c r="BFS43" s="921"/>
      <c r="BFT43" s="921"/>
      <c r="BFU43" s="921"/>
      <c r="BFV43" s="921"/>
      <c r="BFW43" s="921"/>
      <c r="BFX43" s="921"/>
      <c r="BFY43" s="921"/>
      <c r="BFZ43" s="921"/>
      <c r="BGA43" s="921"/>
      <c r="BGB43" s="921"/>
      <c r="BGC43" s="921"/>
      <c r="BGD43" s="921"/>
      <c r="BGE43" s="921"/>
      <c r="BGF43" s="921"/>
      <c r="BGG43" s="921"/>
      <c r="BGH43" s="921"/>
      <c r="BGI43" s="921"/>
      <c r="BGJ43" s="921"/>
      <c r="BGK43" s="921"/>
      <c r="BGL43" s="921"/>
      <c r="BGM43" s="921"/>
      <c r="BGN43" s="921"/>
      <c r="BGO43" s="921"/>
      <c r="BGP43" s="921"/>
      <c r="BGQ43" s="921"/>
      <c r="BGR43" s="921"/>
      <c r="BGS43" s="921"/>
      <c r="BGT43" s="921"/>
      <c r="BGU43" s="921"/>
      <c r="BGV43" s="921"/>
      <c r="BGW43" s="921"/>
      <c r="BGX43" s="921"/>
      <c r="BGY43" s="921"/>
      <c r="BGZ43" s="921"/>
      <c r="BHA43" s="921"/>
      <c r="BHB43" s="921"/>
      <c r="BHC43" s="921"/>
      <c r="BHD43" s="921"/>
      <c r="BHE43" s="921"/>
      <c r="BHF43" s="921"/>
      <c r="BHG43" s="921"/>
      <c r="BHH43" s="921"/>
      <c r="BHI43" s="921"/>
      <c r="BHJ43" s="921"/>
      <c r="BHK43" s="921"/>
      <c r="BHL43" s="921"/>
      <c r="BHM43" s="921"/>
      <c r="BHN43" s="921"/>
      <c r="BHO43" s="921"/>
      <c r="BHP43" s="921"/>
      <c r="BHQ43" s="921"/>
      <c r="BHR43" s="921"/>
      <c r="BHS43" s="921"/>
      <c r="BHT43" s="921"/>
      <c r="BHU43" s="921"/>
      <c r="BHV43" s="921"/>
      <c r="BHW43" s="921"/>
      <c r="BHX43" s="921"/>
      <c r="BHY43" s="921"/>
      <c r="BHZ43" s="921"/>
      <c r="BIA43" s="921"/>
      <c r="BIB43" s="921"/>
      <c r="BIC43" s="921"/>
      <c r="BID43" s="921"/>
      <c r="BIE43" s="921"/>
      <c r="BIF43" s="921"/>
      <c r="BIG43" s="921"/>
      <c r="BIH43" s="921"/>
      <c r="BII43" s="921"/>
      <c r="BIJ43" s="921"/>
      <c r="BIK43" s="921"/>
      <c r="BIL43" s="921"/>
      <c r="BIM43" s="921"/>
      <c r="BIN43" s="921"/>
      <c r="BIO43" s="921"/>
      <c r="BIP43" s="921"/>
      <c r="BIQ43" s="921"/>
      <c r="BIR43" s="921"/>
      <c r="BIS43" s="921"/>
      <c r="BIT43" s="921"/>
      <c r="BIU43" s="921"/>
      <c r="BIV43" s="921"/>
      <c r="BIW43" s="921"/>
      <c r="BIX43" s="921"/>
      <c r="BIY43" s="921"/>
      <c r="BIZ43" s="921"/>
      <c r="BJA43" s="921"/>
      <c r="BJB43" s="921"/>
      <c r="BJC43" s="921"/>
      <c r="BJD43" s="921"/>
      <c r="BJE43" s="921"/>
      <c r="BJF43" s="921"/>
      <c r="BJG43" s="921"/>
      <c r="BJH43" s="921"/>
      <c r="BJI43" s="921"/>
      <c r="BJJ43" s="921"/>
      <c r="BJK43" s="921"/>
      <c r="BJL43" s="921"/>
      <c r="BJM43" s="921"/>
      <c r="BJN43" s="921"/>
      <c r="BJO43" s="921"/>
      <c r="BJP43" s="921"/>
      <c r="BJQ43" s="921"/>
      <c r="BJR43" s="921"/>
      <c r="BJS43" s="921"/>
      <c r="BJT43" s="921"/>
      <c r="BJU43" s="921"/>
      <c r="BJV43" s="921"/>
      <c r="BJW43" s="921"/>
      <c r="BJX43" s="921"/>
      <c r="BJY43" s="921"/>
      <c r="BJZ43" s="921"/>
      <c r="BKA43" s="921"/>
      <c r="BKB43" s="921"/>
      <c r="BKC43" s="921"/>
      <c r="BKD43" s="921"/>
      <c r="BKE43" s="921"/>
      <c r="BKF43" s="921"/>
      <c r="BKG43" s="921"/>
      <c r="BKH43" s="921"/>
      <c r="BKI43" s="921"/>
      <c r="BKJ43" s="921"/>
      <c r="BKK43" s="921"/>
      <c r="BKL43" s="921"/>
      <c r="BKM43" s="921"/>
      <c r="BKN43" s="921"/>
      <c r="BKO43" s="921"/>
      <c r="BKP43" s="921"/>
      <c r="BKQ43" s="921"/>
      <c r="BKR43" s="921"/>
      <c r="BKS43" s="921"/>
      <c r="BKT43" s="921"/>
      <c r="BKU43" s="921"/>
      <c r="BKV43" s="921"/>
      <c r="BKW43" s="921"/>
      <c r="BKX43" s="921"/>
      <c r="BKY43" s="921"/>
      <c r="BKZ43" s="921"/>
      <c r="BLA43" s="921"/>
      <c r="BLB43" s="921"/>
      <c r="BLC43" s="921"/>
      <c r="BLD43" s="921"/>
      <c r="BLE43" s="921"/>
      <c r="BLF43" s="921"/>
      <c r="BLG43" s="921"/>
      <c r="BLH43" s="921"/>
      <c r="BLI43" s="921"/>
      <c r="BLJ43" s="921"/>
      <c r="BLK43" s="921"/>
      <c r="BLL43" s="921"/>
      <c r="BLM43" s="921"/>
      <c r="BLN43" s="921"/>
      <c r="BLO43" s="921"/>
      <c r="BLP43" s="921"/>
      <c r="BLQ43" s="921"/>
      <c r="BLR43" s="921"/>
      <c r="BLS43" s="921"/>
      <c r="BLT43" s="921"/>
      <c r="BLU43" s="921"/>
      <c r="BLV43" s="921"/>
      <c r="BLW43" s="921"/>
      <c r="BLX43" s="921"/>
      <c r="BLY43" s="921"/>
      <c r="BLZ43" s="921"/>
      <c r="BMA43" s="921"/>
      <c r="BMB43" s="921"/>
      <c r="BMC43" s="921"/>
      <c r="BMD43" s="921"/>
      <c r="BME43" s="921"/>
      <c r="BMF43" s="921"/>
      <c r="BMG43" s="921"/>
      <c r="BMH43" s="921"/>
      <c r="BMI43" s="921"/>
      <c r="BMJ43" s="921"/>
      <c r="BMK43" s="921"/>
      <c r="BML43" s="921"/>
      <c r="BMM43" s="921"/>
      <c r="BMN43" s="921"/>
      <c r="BMO43" s="921"/>
      <c r="BMP43" s="921"/>
      <c r="BMQ43" s="921"/>
      <c r="BMR43" s="921"/>
      <c r="BMS43" s="921"/>
      <c r="BMT43" s="921"/>
      <c r="BMU43" s="921"/>
      <c r="BMV43" s="921"/>
      <c r="BMW43" s="921"/>
      <c r="BMX43" s="921"/>
      <c r="BMY43" s="921"/>
      <c r="BMZ43" s="921"/>
      <c r="BNA43" s="921"/>
      <c r="BNB43" s="921"/>
      <c r="BNC43" s="921"/>
      <c r="BND43" s="921"/>
      <c r="BNE43" s="921"/>
      <c r="BNF43" s="921"/>
      <c r="BNG43" s="921"/>
      <c r="BNH43" s="921"/>
      <c r="BNI43" s="921"/>
      <c r="BNJ43" s="921"/>
      <c r="BNK43" s="921"/>
      <c r="BNL43" s="921"/>
      <c r="BNM43" s="921"/>
      <c r="BNN43" s="921"/>
      <c r="BNO43" s="921"/>
      <c r="BNP43" s="921"/>
      <c r="BNQ43" s="921"/>
      <c r="BNR43" s="921"/>
      <c r="BNS43" s="921"/>
      <c r="BNT43" s="921"/>
      <c r="BNU43" s="921"/>
      <c r="BNV43" s="921"/>
      <c r="BNW43" s="921"/>
      <c r="BNX43" s="921"/>
      <c r="BNY43" s="921"/>
      <c r="BNZ43" s="921"/>
      <c r="BOA43" s="921"/>
      <c r="BOB43" s="921"/>
      <c r="BOC43" s="921"/>
      <c r="BOD43" s="921"/>
      <c r="BOE43" s="921"/>
      <c r="BOF43" s="921"/>
      <c r="BOG43" s="921"/>
      <c r="BOH43" s="921"/>
      <c r="BOI43" s="921"/>
      <c r="BOJ43" s="921"/>
      <c r="BOK43" s="921"/>
      <c r="BOL43" s="921"/>
      <c r="BOM43" s="921"/>
      <c r="BON43" s="921"/>
      <c r="BOO43" s="921"/>
      <c r="BOP43" s="921"/>
      <c r="BOQ43" s="921"/>
      <c r="BOR43" s="921"/>
      <c r="BOS43" s="921"/>
      <c r="BOT43" s="921"/>
      <c r="BOU43" s="921"/>
      <c r="BOV43" s="921"/>
      <c r="BOW43" s="921"/>
      <c r="BOX43" s="921"/>
      <c r="BOY43" s="921"/>
      <c r="BOZ43" s="921"/>
      <c r="BPA43" s="921"/>
      <c r="BPB43" s="921"/>
      <c r="BPC43" s="921"/>
      <c r="BPD43" s="921"/>
      <c r="BPE43" s="921"/>
      <c r="BPF43" s="921"/>
      <c r="BPG43" s="921"/>
      <c r="BPH43" s="921"/>
      <c r="BPI43" s="921"/>
      <c r="BPJ43" s="921"/>
      <c r="BPK43" s="921"/>
      <c r="BPL43" s="921"/>
      <c r="BPM43" s="921"/>
      <c r="BPN43" s="921"/>
      <c r="BPO43" s="921"/>
      <c r="BPP43" s="921"/>
      <c r="BPQ43" s="921"/>
      <c r="BPR43" s="921"/>
      <c r="BPS43" s="921"/>
      <c r="BPT43" s="921"/>
      <c r="BPU43" s="921"/>
      <c r="BPV43" s="921"/>
      <c r="BPW43" s="921"/>
      <c r="BPX43" s="921"/>
      <c r="BPY43" s="921"/>
      <c r="BPZ43" s="921"/>
      <c r="BQA43" s="921"/>
      <c r="BQB43" s="921"/>
      <c r="BQC43" s="921"/>
      <c r="BQD43" s="921"/>
      <c r="BQE43" s="921"/>
      <c r="BQF43" s="921"/>
      <c r="BQG43" s="921"/>
      <c r="BQH43" s="921"/>
      <c r="BQI43" s="921"/>
      <c r="BQJ43" s="921"/>
      <c r="BQK43" s="921"/>
      <c r="BQL43" s="921"/>
      <c r="BQM43" s="921"/>
      <c r="BQN43" s="921"/>
      <c r="BQO43" s="921"/>
      <c r="BQP43" s="921"/>
      <c r="BQQ43" s="921"/>
      <c r="BQR43" s="921"/>
      <c r="BQS43" s="921"/>
      <c r="BQT43" s="921"/>
      <c r="BQU43" s="921"/>
      <c r="BQV43" s="921"/>
      <c r="BQW43" s="921"/>
      <c r="BQX43" s="921"/>
      <c r="BQY43" s="921"/>
      <c r="BQZ43" s="921"/>
      <c r="BRA43" s="921"/>
      <c r="BRB43" s="921"/>
      <c r="BRC43" s="921"/>
      <c r="BRD43" s="921"/>
      <c r="BRE43" s="921"/>
      <c r="BRF43" s="921"/>
      <c r="BRG43" s="921"/>
      <c r="BRH43" s="921"/>
      <c r="BRI43" s="921"/>
      <c r="BRJ43" s="921"/>
      <c r="BRK43" s="921"/>
      <c r="BRL43" s="921"/>
      <c r="BRM43" s="921"/>
      <c r="BRN43" s="921"/>
      <c r="BRO43" s="921"/>
      <c r="BRP43" s="921"/>
      <c r="BRQ43" s="921"/>
      <c r="BRR43" s="921"/>
      <c r="BRS43" s="921"/>
      <c r="BRT43" s="921"/>
      <c r="BRU43" s="921"/>
      <c r="BRV43" s="921"/>
      <c r="BRW43" s="921"/>
      <c r="BRX43" s="921"/>
      <c r="BRY43" s="921"/>
      <c r="BRZ43" s="921"/>
      <c r="BSA43" s="921"/>
      <c r="BSB43" s="921"/>
      <c r="BSC43" s="921"/>
      <c r="BSD43" s="921"/>
      <c r="BSE43" s="921"/>
      <c r="BSF43" s="921"/>
      <c r="BSG43" s="921"/>
      <c r="BSH43" s="921"/>
      <c r="BSI43" s="921"/>
      <c r="BSJ43" s="921"/>
      <c r="BSK43" s="921"/>
      <c r="BSL43" s="921"/>
      <c r="BSM43" s="921"/>
      <c r="BSN43" s="921"/>
      <c r="BSO43" s="921"/>
      <c r="BSP43" s="921"/>
      <c r="BSQ43" s="921"/>
      <c r="BSR43" s="921"/>
      <c r="BSS43" s="921"/>
      <c r="BST43" s="921"/>
      <c r="BSU43" s="921"/>
      <c r="BSV43" s="921"/>
      <c r="BSW43" s="921"/>
      <c r="BSX43" s="921"/>
      <c r="BSY43" s="921"/>
      <c r="BSZ43" s="921"/>
      <c r="BTA43" s="921"/>
      <c r="BTB43" s="921"/>
      <c r="BTC43" s="921"/>
      <c r="BTD43" s="921"/>
      <c r="BTE43" s="921"/>
      <c r="BTF43" s="921"/>
      <c r="BTG43" s="921"/>
      <c r="BTH43" s="921"/>
      <c r="BTI43" s="921"/>
      <c r="BTJ43" s="921"/>
      <c r="BTK43" s="921"/>
      <c r="BTL43" s="921"/>
      <c r="BTM43" s="921"/>
      <c r="BTN43" s="921"/>
      <c r="BTO43" s="921"/>
      <c r="BTP43" s="921"/>
      <c r="BTQ43" s="921"/>
      <c r="BTR43" s="921"/>
      <c r="BTS43" s="921"/>
      <c r="BTT43" s="921"/>
      <c r="BTU43" s="921"/>
      <c r="BTV43" s="921"/>
      <c r="BTW43" s="921"/>
      <c r="BTX43" s="921"/>
      <c r="BTY43" s="921"/>
      <c r="BTZ43" s="921"/>
      <c r="BUA43" s="921"/>
      <c r="BUB43" s="921"/>
      <c r="BUC43" s="921"/>
      <c r="BUD43" s="921"/>
      <c r="BUE43" s="921"/>
      <c r="BUF43" s="921"/>
      <c r="BUG43" s="921"/>
      <c r="BUH43" s="921"/>
      <c r="BUI43" s="921"/>
      <c r="BUJ43" s="921"/>
      <c r="BUK43" s="921"/>
      <c r="BUL43" s="921"/>
      <c r="BUM43" s="921"/>
      <c r="BUN43" s="921"/>
      <c r="BUO43" s="921"/>
      <c r="BUP43" s="921"/>
      <c r="BUQ43" s="921"/>
      <c r="BUR43" s="921"/>
      <c r="BUS43" s="921"/>
      <c r="BUT43" s="921"/>
      <c r="BUU43" s="921"/>
      <c r="BUV43" s="921"/>
      <c r="BUW43" s="921"/>
      <c r="BUX43" s="921"/>
      <c r="BUY43" s="921"/>
      <c r="BUZ43" s="921"/>
      <c r="BVA43" s="921"/>
      <c r="BVB43" s="921"/>
      <c r="BVC43" s="921"/>
      <c r="BVD43" s="921"/>
      <c r="BVE43" s="921"/>
      <c r="BVF43" s="921"/>
      <c r="BVG43" s="921"/>
      <c r="BVH43" s="921"/>
      <c r="BVI43" s="921"/>
      <c r="BVJ43" s="921"/>
      <c r="BVK43" s="921"/>
      <c r="BVL43" s="921"/>
      <c r="BVM43" s="921"/>
      <c r="BVN43" s="921"/>
      <c r="BVO43" s="921"/>
      <c r="BVP43" s="921"/>
      <c r="BVQ43" s="921"/>
      <c r="BVR43" s="921"/>
      <c r="BVS43" s="921"/>
      <c r="BVT43" s="921"/>
      <c r="BVU43" s="921"/>
      <c r="BVV43" s="921"/>
      <c r="BVW43" s="921"/>
      <c r="BVX43" s="921"/>
      <c r="BVY43" s="921"/>
      <c r="BVZ43" s="921"/>
      <c r="BWA43" s="921"/>
      <c r="BWB43" s="921"/>
      <c r="BWC43" s="921"/>
      <c r="BWD43" s="921"/>
      <c r="BWE43" s="921"/>
      <c r="BWF43" s="921"/>
      <c r="BWG43" s="921"/>
      <c r="BWH43" s="921"/>
      <c r="BWI43" s="921"/>
      <c r="BWJ43" s="921"/>
      <c r="BWK43" s="921"/>
      <c r="BWL43" s="921"/>
      <c r="BWM43" s="921"/>
      <c r="BWN43" s="921"/>
      <c r="BWO43" s="921"/>
      <c r="BWP43" s="921"/>
      <c r="BWQ43" s="921"/>
      <c r="BWR43" s="921"/>
      <c r="BWS43" s="921"/>
      <c r="BWT43" s="921"/>
      <c r="BWU43" s="921"/>
      <c r="BWV43" s="921"/>
      <c r="BWW43" s="921"/>
      <c r="BWX43" s="921"/>
      <c r="BWY43" s="921"/>
      <c r="BWZ43" s="921"/>
      <c r="BXA43" s="921"/>
      <c r="BXB43" s="921"/>
      <c r="BXC43" s="921"/>
      <c r="BXD43" s="921"/>
      <c r="BXE43" s="921"/>
      <c r="BXF43" s="921"/>
      <c r="BXG43" s="921"/>
      <c r="BXH43" s="921"/>
      <c r="BXI43" s="921"/>
      <c r="BXJ43" s="921"/>
      <c r="BXK43" s="921"/>
      <c r="BXL43" s="921"/>
      <c r="BXM43" s="921"/>
      <c r="BXN43" s="921"/>
      <c r="BXO43" s="921"/>
      <c r="BXP43" s="921"/>
      <c r="BXQ43" s="921"/>
      <c r="BXR43" s="921"/>
      <c r="BXS43" s="921"/>
      <c r="BXT43" s="921"/>
      <c r="BXU43" s="921"/>
      <c r="BXV43" s="921"/>
      <c r="BXW43" s="921"/>
      <c r="BXX43" s="921"/>
      <c r="BXY43" s="921"/>
      <c r="BXZ43" s="921"/>
      <c r="BYA43" s="921"/>
      <c r="BYB43" s="921"/>
      <c r="BYC43" s="921"/>
      <c r="BYD43" s="921"/>
      <c r="BYE43" s="921"/>
      <c r="BYF43" s="921"/>
      <c r="BYG43" s="921"/>
      <c r="BYH43" s="921"/>
      <c r="BYI43" s="921"/>
      <c r="BYJ43" s="921"/>
      <c r="BYK43" s="921"/>
      <c r="BYL43" s="921"/>
      <c r="BYM43" s="921"/>
      <c r="BYN43" s="921"/>
      <c r="BYO43" s="921"/>
      <c r="BYP43" s="921"/>
      <c r="BYQ43" s="921"/>
      <c r="BYR43" s="921"/>
      <c r="BYS43" s="921"/>
      <c r="BYT43" s="921"/>
      <c r="BYU43" s="921"/>
      <c r="BYV43" s="921"/>
      <c r="BYW43" s="921"/>
      <c r="BYX43" s="921"/>
      <c r="BYY43" s="921"/>
      <c r="BYZ43" s="921"/>
      <c r="BZA43" s="921"/>
      <c r="BZB43" s="921"/>
      <c r="BZC43" s="921"/>
      <c r="BZD43" s="921"/>
      <c r="BZE43" s="921"/>
      <c r="BZF43" s="921"/>
      <c r="BZG43" s="921"/>
      <c r="BZH43" s="921"/>
      <c r="BZI43" s="921"/>
      <c r="BZJ43" s="921"/>
      <c r="BZK43" s="921"/>
      <c r="BZL43" s="921"/>
      <c r="BZM43" s="921"/>
      <c r="BZN43" s="921"/>
      <c r="BZO43" s="921"/>
      <c r="BZP43" s="921"/>
      <c r="BZQ43" s="921"/>
      <c r="BZR43" s="921"/>
      <c r="BZS43" s="921"/>
      <c r="BZT43" s="921"/>
      <c r="BZU43" s="921"/>
      <c r="BZV43" s="921"/>
      <c r="BZW43" s="921"/>
      <c r="BZX43" s="921"/>
      <c r="BZY43" s="921"/>
      <c r="BZZ43" s="921"/>
      <c r="CAA43" s="921"/>
      <c r="CAB43" s="921"/>
      <c r="CAC43" s="921"/>
      <c r="CAD43" s="921"/>
      <c r="CAE43" s="921"/>
      <c r="CAF43" s="921"/>
      <c r="CAG43" s="921"/>
      <c r="CAH43" s="921"/>
      <c r="CAI43" s="921"/>
      <c r="CAJ43" s="921"/>
      <c r="CAK43" s="921"/>
      <c r="CAL43" s="921"/>
      <c r="CAM43" s="921"/>
      <c r="CAN43" s="921"/>
      <c r="CAO43" s="921"/>
      <c r="CAP43" s="921"/>
      <c r="CAQ43" s="921"/>
      <c r="CAR43" s="921"/>
      <c r="CAS43" s="921"/>
      <c r="CAT43" s="921"/>
      <c r="CAU43" s="921"/>
      <c r="CAV43" s="921"/>
      <c r="CAW43" s="921"/>
      <c r="CAX43" s="921"/>
      <c r="CAY43" s="921"/>
      <c r="CAZ43" s="921"/>
      <c r="CBA43" s="921"/>
      <c r="CBB43" s="921"/>
      <c r="CBC43" s="921"/>
      <c r="CBD43" s="921"/>
      <c r="CBE43" s="921"/>
      <c r="CBF43" s="921"/>
      <c r="CBG43" s="921"/>
      <c r="CBH43" s="921"/>
      <c r="CBI43" s="921"/>
      <c r="CBJ43" s="921"/>
      <c r="CBK43" s="921"/>
      <c r="CBL43" s="921"/>
      <c r="CBM43" s="921"/>
      <c r="CBN43" s="921"/>
      <c r="CBO43" s="921"/>
      <c r="CBP43" s="921"/>
      <c r="CBQ43" s="921"/>
      <c r="CBR43" s="921"/>
      <c r="CBS43" s="921"/>
      <c r="CBT43" s="921"/>
      <c r="CBU43" s="921"/>
      <c r="CBV43" s="921"/>
      <c r="CBW43" s="921"/>
      <c r="CBX43" s="921"/>
      <c r="CBY43" s="921"/>
      <c r="CBZ43" s="921"/>
      <c r="CCA43" s="921"/>
      <c r="CCB43" s="921"/>
      <c r="CCC43" s="921"/>
      <c r="CCD43" s="921"/>
      <c r="CCE43" s="921"/>
      <c r="CCF43" s="921"/>
      <c r="CCG43" s="921"/>
      <c r="CCH43" s="921"/>
      <c r="CCI43" s="921"/>
      <c r="CCJ43" s="921"/>
      <c r="CCK43" s="921"/>
      <c r="CCL43" s="921"/>
      <c r="CCM43" s="921"/>
      <c r="CCN43" s="921"/>
      <c r="CCO43" s="921"/>
      <c r="CCP43" s="921"/>
      <c r="CCQ43" s="921"/>
      <c r="CCR43" s="921"/>
      <c r="CCS43" s="921"/>
      <c r="CCT43" s="921"/>
      <c r="CCU43" s="921"/>
      <c r="CCV43" s="921"/>
      <c r="CCW43" s="921"/>
      <c r="CCX43" s="921"/>
      <c r="CCY43" s="921"/>
      <c r="CCZ43" s="921"/>
      <c r="CDA43" s="921"/>
      <c r="CDB43" s="921"/>
      <c r="CDC43" s="921"/>
      <c r="CDD43" s="921"/>
      <c r="CDE43" s="921"/>
      <c r="CDF43" s="921"/>
      <c r="CDG43" s="921"/>
      <c r="CDH43" s="921"/>
      <c r="CDI43" s="921"/>
      <c r="CDJ43" s="921"/>
      <c r="CDK43" s="921"/>
      <c r="CDL43" s="921"/>
      <c r="CDM43" s="921"/>
      <c r="CDN43" s="921"/>
      <c r="CDO43" s="921"/>
      <c r="CDP43" s="921"/>
      <c r="CDQ43" s="921"/>
      <c r="CDR43" s="921"/>
      <c r="CDS43" s="921"/>
      <c r="CDT43" s="921"/>
      <c r="CDU43" s="921"/>
      <c r="CDV43" s="921"/>
      <c r="CDW43" s="921"/>
      <c r="CDX43" s="921"/>
      <c r="CDY43" s="921"/>
      <c r="CDZ43" s="921"/>
      <c r="CEA43" s="921"/>
      <c r="CEB43" s="921"/>
      <c r="CEC43" s="921"/>
      <c r="CED43" s="921"/>
      <c r="CEE43" s="921"/>
      <c r="CEF43" s="921"/>
      <c r="CEG43" s="921"/>
      <c r="CEH43" s="921"/>
      <c r="CEI43" s="921"/>
      <c r="CEJ43" s="921"/>
      <c r="CEK43" s="921"/>
      <c r="CEL43" s="921"/>
      <c r="CEM43" s="921"/>
      <c r="CEN43" s="921"/>
      <c r="CEO43" s="921"/>
      <c r="CEP43" s="921"/>
      <c r="CEQ43" s="921"/>
      <c r="CER43" s="921"/>
      <c r="CES43" s="921"/>
      <c r="CET43" s="921"/>
      <c r="CEU43" s="921"/>
      <c r="CEV43" s="921"/>
      <c r="CEW43" s="921"/>
      <c r="CEX43" s="921"/>
      <c r="CEY43" s="921"/>
      <c r="CEZ43" s="921"/>
      <c r="CFA43" s="921"/>
      <c r="CFB43" s="921"/>
      <c r="CFC43" s="921"/>
      <c r="CFD43" s="921"/>
      <c r="CFE43" s="921"/>
      <c r="CFF43" s="921"/>
      <c r="CFG43" s="921"/>
      <c r="CFH43" s="921"/>
      <c r="CFI43" s="921"/>
      <c r="CFJ43" s="921"/>
      <c r="CFK43" s="921"/>
      <c r="CFL43" s="921"/>
      <c r="CFM43" s="921"/>
      <c r="CFN43" s="921"/>
      <c r="CFO43" s="921"/>
      <c r="CFP43" s="921"/>
      <c r="CFQ43" s="921"/>
      <c r="CFR43" s="921"/>
      <c r="CFS43" s="921"/>
      <c r="CFT43" s="921"/>
      <c r="CFU43" s="921"/>
      <c r="CFV43" s="921"/>
      <c r="CFW43" s="921"/>
      <c r="CFX43" s="921"/>
      <c r="CFY43" s="921"/>
      <c r="CFZ43" s="921"/>
      <c r="CGA43" s="921"/>
      <c r="CGB43" s="921"/>
      <c r="CGC43" s="921"/>
      <c r="CGD43" s="921"/>
      <c r="CGE43" s="921"/>
      <c r="CGF43" s="921"/>
      <c r="CGG43" s="921"/>
      <c r="CGH43" s="921"/>
      <c r="CGI43" s="921"/>
      <c r="CGJ43" s="921"/>
      <c r="CGK43" s="921"/>
      <c r="CGL43" s="921"/>
      <c r="CGM43" s="921"/>
      <c r="CGN43" s="921"/>
      <c r="CGO43" s="921"/>
      <c r="CGP43" s="921"/>
      <c r="CGQ43" s="921"/>
      <c r="CGR43" s="921"/>
      <c r="CGS43" s="921"/>
      <c r="CGT43" s="921"/>
      <c r="CGU43" s="921"/>
      <c r="CGV43" s="921"/>
      <c r="CGW43" s="921"/>
      <c r="CGX43" s="921"/>
      <c r="CGY43" s="921"/>
      <c r="CGZ43" s="921"/>
      <c r="CHA43" s="921"/>
      <c r="CHB43" s="921"/>
      <c r="CHC43" s="921"/>
      <c r="CHD43" s="921"/>
      <c r="CHE43" s="921"/>
      <c r="CHF43" s="921"/>
      <c r="CHG43" s="921"/>
      <c r="CHH43" s="921"/>
      <c r="CHI43" s="921"/>
      <c r="CHJ43" s="921"/>
      <c r="CHK43" s="921"/>
      <c r="CHL43" s="921"/>
      <c r="CHM43" s="921"/>
      <c r="CHN43" s="921"/>
      <c r="CHO43" s="921"/>
      <c r="CHP43" s="921"/>
      <c r="CHQ43" s="921"/>
      <c r="CHR43" s="921"/>
      <c r="CHS43" s="921"/>
      <c r="CHT43" s="921"/>
      <c r="CHU43" s="921"/>
      <c r="CHV43" s="921"/>
      <c r="CHW43" s="921"/>
      <c r="CHX43" s="921"/>
      <c r="CHY43" s="921"/>
      <c r="CHZ43" s="921"/>
      <c r="CIA43" s="921"/>
      <c r="CIB43" s="921"/>
      <c r="CIC43" s="921"/>
      <c r="CID43" s="921"/>
      <c r="CIE43" s="921"/>
      <c r="CIF43" s="921"/>
      <c r="CIG43" s="921"/>
      <c r="CIH43" s="921"/>
      <c r="CII43" s="921"/>
      <c r="CIJ43" s="921"/>
      <c r="CIK43" s="921"/>
      <c r="CIL43" s="921"/>
      <c r="CIM43" s="921"/>
      <c r="CIN43" s="921"/>
      <c r="CIO43" s="921"/>
      <c r="CIP43" s="921"/>
      <c r="CIQ43" s="921"/>
      <c r="CIR43" s="921"/>
      <c r="CIS43" s="921"/>
      <c r="CIT43" s="921"/>
      <c r="CIU43" s="921"/>
      <c r="CIV43" s="921"/>
      <c r="CIW43" s="921"/>
      <c r="CIX43" s="921"/>
      <c r="CIY43" s="921"/>
      <c r="CIZ43" s="921"/>
      <c r="CJA43" s="921"/>
      <c r="CJB43" s="921"/>
      <c r="CJC43" s="921"/>
      <c r="CJD43" s="921"/>
      <c r="CJE43" s="921"/>
      <c r="CJF43" s="921"/>
      <c r="CJG43" s="921"/>
      <c r="CJH43" s="921"/>
      <c r="CJI43" s="921"/>
      <c r="CJJ43" s="921"/>
      <c r="CJK43" s="921"/>
      <c r="CJL43" s="921"/>
      <c r="CJM43" s="921"/>
      <c r="CJN43" s="921"/>
      <c r="CJO43" s="921"/>
      <c r="CJP43" s="921"/>
      <c r="CJQ43" s="921"/>
      <c r="CJR43" s="921"/>
      <c r="CJS43" s="921"/>
      <c r="CJT43" s="921"/>
      <c r="CJU43" s="921"/>
      <c r="CJV43" s="921"/>
      <c r="CJW43" s="921"/>
      <c r="CJX43" s="921"/>
      <c r="CJY43" s="921"/>
      <c r="CJZ43" s="921"/>
      <c r="CKA43" s="921"/>
      <c r="CKB43" s="921"/>
      <c r="CKC43" s="921"/>
      <c r="CKD43" s="921"/>
      <c r="CKE43" s="921"/>
      <c r="CKF43" s="921"/>
      <c r="CKG43" s="921"/>
      <c r="CKH43" s="921"/>
      <c r="CKI43" s="921"/>
      <c r="CKJ43" s="921"/>
      <c r="CKK43" s="921"/>
      <c r="CKL43" s="921"/>
      <c r="CKM43" s="921"/>
      <c r="CKN43" s="921"/>
      <c r="CKO43" s="921"/>
      <c r="CKP43" s="921"/>
      <c r="CKQ43" s="921"/>
      <c r="CKR43" s="921"/>
      <c r="CKS43" s="921"/>
      <c r="CKT43" s="921"/>
      <c r="CKU43" s="921"/>
      <c r="CKV43" s="921"/>
      <c r="CKW43" s="921"/>
      <c r="CKX43" s="921"/>
      <c r="CKY43" s="921"/>
      <c r="CKZ43" s="921"/>
      <c r="CLA43" s="921"/>
      <c r="CLB43" s="921"/>
      <c r="CLC43" s="921"/>
      <c r="CLD43" s="921"/>
      <c r="CLE43" s="921"/>
      <c r="CLF43" s="921"/>
      <c r="CLG43" s="921"/>
      <c r="CLH43" s="921"/>
      <c r="CLI43" s="921"/>
      <c r="CLJ43" s="921"/>
      <c r="CLK43" s="921"/>
      <c r="CLL43" s="921"/>
      <c r="CLM43" s="921"/>
      <c r="CLN43" s="921"/>
      <c r="CLO43" s="921"/>
      <c r="CLP43" s="921"/>
      <c r="CLQ43" s="921"/>
      <c r="CLR43" s="921"/>
      <c r="CLS43" s="921"/>
      <c r="CLT43" s="921"/>
      <c r="CLU43" s="921"/>
      <c r="CLV43" s="921"/>
      <c r="CLW43" s="921"/>
      <c r="CLX43" s="921"/>
      <c r="CLY43" s="921"/>
      <c r="CLZ43" s="921"/>
      <c r="CMA43" s="921"/>
      <c r="CMB43" s="921"/>
      <c r="CMC43" s="921"/>
      <c r="CMD43" s="921"/>
      <c r="CME43" s="921"/>
      <c r="CMF43" s="921"/>
      <c r="CMG43" s="921"/>
      <c r="CMH43" s="921"/>
      <c r="CMI43" s="921"/>
      <c r="CMJ43" s="921"/>
      <c r="CMK43" s="921"/>
      <c r="CML43" s="921"/>
      <c r="CMM43" s="921"/>
      <c r="CMN43" s="921"/>
      <c r="CMO43" s="921"/>
      <c r="CMP43" s="921"/>
      <c r="CMQ43" s="921"/>
      <c r="CMR43" s="921"/>
      <c r="CMS43" s="921"/>
      <c r="CMT43" s="921"/>
      <c r="CMU43" s="921"/>
      <c r="CMV43" s="921"/>
      <c r="CMW43" s="921"/>
      <c r="CMX43" s="921"/>
      <c r="CMY43" s="921"/>
      <c r="CMZ43" s="921"/>
      <c r="CNA43" s="921"/>
      <c r="CNB43" s="921"/>
      <c r="CNC43" s="921"/>
      <c r="CND43" s="921"/>
      <c r="CNE43" s="921"/>
      <c r="CNF43" s="921"/>
      <c r="CNG43" s="921"/>
      <c r="CNH43" s="921"/>
      <c r="CNI43" s="921"/>
      <c r="CNJ43" s="921"/>
      <c r="CNK43" s="921"/>
      <c r="CNL43" s="921"/>
      <c r="CNM43" s="921"/>
      <c r="CNN43" s="921"/>
      <c r="CNO43" s="921"/>
      <c r="CNP43" s="921"/>
      <c r="CNQ43" s="921"/>
      <c r="CNR43" s="921"/>
      <c r="CNS43" s="921"/>
      <c r="CNT43" s="921"/>
      <c r="CNU43" s="921"/>
      <c r="CNV43" s="921"/>
      <c r="CNW43" s="921"/>
      <c r="CNX43" s="921"/>
      <c r="CNY43" s="921"/>
      <c r="CNZ43" s="921"/>
      <c r="COA43" s="921"/>
      <c r="COB43" s="921"/>
      <c r="COC43" s="921"/>
      <c r="COD43" s="921"/>
      <c r="COE43" s="921"/>
      <c r="COF43" s="921"/>
      <c r="COG43" s="921"/>
      <c r="COH43" s="921"/>
      <c r="COI43" s="921"/>
      <c r="COJ43" s="921"/>
      <c r="COK43" s="921"/>
      <c r="COL43" s="921"/>
      <c r="COM43" s="921"/>
      <c r="CON43" s="921"/>
      <c r="COO43" s="921"/>
      <c r="COP43" s="921"/>
      <c r="COQ43" s="921"/>
      <c r="COR43" s="921"/>
      <c r="COS43" s="921"/>
      <c r="COT43" s="921"/>
      <c r="COU43" s="921"/>
      <c r="COV43" s="921"/>
      <c r="COW43" s="921"/>
      <c r="COX43" s="921"/>
      <c r="COY43" s="921"/>
      <c r="COZ43" s="921"/>
      <c r="CPA43" s="921"/>
      <c r="CPB43" s="921"/>
      <c r="CPC43" s="921"/>
      <c r="CPD43" s="921"/>
      <c r="CPE43" s="921"/>
      <c r="CPF43" s="921"/>
      <c r="CPG43" s="921"/>
      <c r="CPH43" s="921"/>
      <c r="CPI43" s="921"/>
      <c r="CPJ43" s="921"/>
      <c r="CPK43" s="921"/>
      <c r="CPL43" s="921"/>
      <c r="CPM43" s="921"/>
      <c r="CPN43" s="921"/>
      <c r="CPO43" s="921"/>
      <c r="CPP43" s="921"/>
      <c r="CPQ43" s="921"/>
      <c r="CPR43" s="921"/>
      <c r="CPS43" s="921"/>
      <c r="CPT43" s="921"/>
      <c r="CPU43" s="921"/>
      <c r="CPV43" s="921"/>
      <c r="CPW43" s="921"/>
      <c r="CPX43" s="921"/>
      <c r="CPY43" s="921"/>
      <c r="CPZ43" s="921"/>
      <c r="CQA43" s="921"/>
      <c r="CQB43" s="921"/>
      <c r="CQC43" s="921"/>
      <c r="CQD43" s="921"/>
      <c r="CQE43" s="921"/>
      <c r="CQF43" s="921"/>
      <c r="CQG43" s="921"/>
      <c r="CQH43" s="921"/>
      <c r="CQI43" s="921"/>
      <c r="CQJ43" s="921"/>
      <c r="CQK43" s="921"/>
      <c r="CQL43" s="921"/>
      <c r="CQM43" s="921"/>
      <c r="CQN43" s="921"/>
      <c r="CQO43" s="921"/>
      <c r="CQP43" s="921"/>
      <c r="CQQ43" s="921"/>
      <c r="CQR43" s="921"/>
      <c r="CQS43" s="921"/>
      <c r="CQT43" s="921"/>
      <c r="CQU43" s="921"/>
      <c r="CQV43" s="921"/>
      <c r="CQW43" s="921"/>
      <c r="CQX43" s="921"/>
      <c r="CQY43" s="921"/>
      <c r="CQZ43" s="921"/>
      <c r="CRA43" s="921"/>
      <c r="CRB43" s="921"/>
      <c r="CRC43" s="921"/>
      <c r="CRD43" s="921"/>
      <c r="CRE43" s="921"/>
      <c r="CRF43" s="921"/>
      <c r="CRG43" s="921"/>
      <c r="CRH43" s="921"/>
      <c r="CRI43" s="921"/>
      <c r="CRJ43" s="921"/>
      <c r="CRK43" s="921"/>
      <c r="CRL43" s="921"/>
      <c r="CRM43" s="921"/>
      <c r="CRN43" s="921"/>
      <c r="CRO43" s="921"/>
      <c r="CRP43" s="921"/>
      <c r="CRQ43" s="921"/>
      <c r="CRR43" s="921"/>
      <c r="CRS43" s="921"/>
      <c r="CRT43" s="921"/>
      <c r="CRU43" s="921"/>
      <c r="CRV43" s="921"/>
      <c r="CRW43" s="921"/>
      <c r="CRX43" s="921"/>
      <c r="CRY43" s="921"/>
      <c r="CRZ43" s="921"/>
      <c r="CSA43" s="921"/>
      <c r="CSB43" s="921"/>
      <c r="CSC43" s="921"/>
      <c r="CSD43" s="921"/>
      <c r="CSE43" s="921"/>
      <c r="CSF43" s="921"/>
      <c r="CSG43" s="921"/>
      <c r="CSH43" s="921"/>
      <c r="CSI43" s="921"/>
      <c r="CSJ43" s="921"/>
      <c r="CSK43" s="921"/>
      <c r="CSL43" s="921"/>
      <c r="CSM43" s="921"/>
      <c r="CSN43" s="921"/>
      <c r="CSO43" s="921"/>
      <c r="CSP43" s="921"/>
      <c r="CSQ43" s="921"/>
      <c r="CSR43" s="921"/>
      <c r="CSS43" s="921"/>
      <c r="CST43" s="921"/>
      <c r="CSU43" s="921"/>
      <c r="CSV43" s="921"/>
      <c r="CSW43" s="921"/>
      <c r="CSX43" s="921"/>
      <c r="CSY43" s="921"/>
      <c r="CSZ43" s="921"/>
      <c r="CTA43" s="921"/>
      <c r="CTB43" s="921"/>
      <c r="CTC43" s="921"/>
      <c r="CTD43" s="921"/>
      <c r="CTE43" s="921"/>
      <c r="CTF43" s="921"/>
      <c r="CTG43" s="921"/>
      <c r="CTH43" s="921"/>
      <c r="CTI43" s="921"/>
      <c r="CTJ43" s="921"/>
      <c r="CTK43" s="921"/>
      <c r="CTL43" s="921"/>
      <c r="CTM43" s="921"/>
      <c r="CTN43" s="921"/>
      <c r="CTO43" s="921"/>
      <c r="CTP43" s="921"/>
      <c r="CTQ43" s="921"/>
      <c r="CTR43" s="921"/>
      <c r="CTS43" s="921"/>
      <c r="CTT43" s="921"/>
      <c r="CTU43" s="921"/>
      <c r="CTV43" s="921"/>
      <c r="CTW43" s="921"/>
      <c r="CTX43" s="921"/>
      <c r="CTY43" s="921"/>
      <c r="CTZ43" s="921"/>
      <c r="CUA43" s="921"/>
      <c r="CUB43" s="921"/>
      <c r="CUC43" s="921"/>
      <c r="CUD43" s="921"/>
      <c r="CUE43" s="921"/>
      <c r="CUF43" s="921"/>
      <c r="CUG43" s="921"/>
      <c r="CUH43" s="921"/>
      <c r="CUI43" s="921"/>
      <c r="CUJ43" s="921"/>
      <c r="CUK43" s="921"/>
      <c r="CUL43" s="921"/>
      <c r="CUM43" s="921"/>
      <c r="CUN43" s="921"/>
      <c r="CUO43" s="921"/>
      <c r="CUP43" s="921"/>
      <c r="CUQ43" s="921"/>
      <c r="CUR43" s="921"/>
      <c r="CUS43" s="921"/>
      <c r="CUT43" s="921"/>
      <c r="CUU43" s="921"/>
      <c r="CUV43" s="921"/>
      <c r="CUW43" s="921"/>
      <c r="CUX43" s="921"/>
      <c r="CUY43" s="921"/>
      <c r="CUZ43" s="921"/>
      <c r="CVA43" s="921"/>
      <c r="CVB43" s="921"/>
      <c r="CVC43" s="921"/>
      <c r="CVD43" s="921"/>
      <c r="CVE43" s="921"/>
      <c r="CVF43" s="921"/>
      <c r="CVG43" s="921"/>
      <c r="CVH43" s="921"/>
      <c r="CVI43" s="921"/>
      <c r="CVJ43" s="921"/>
      <c r="CVK43" s="921"/>
      <c r="CVL43" s="921"/>
      <c r="CVM43" s="921"/>
      <c r="CVN43" s="921"/>
      <c r="CVO43" s="921"/>
      <c r="CVP43" s="921"/>
      <c r="CVQ43" s="921"/>
      <c r="CVR43" s="921"/>
      <c r="CVS43" s="921"/>
      <c r="CVT43" s="921"/>
      <c r="CVU43" s="921"/>
      <c r="CVV43" s="921"/>
      <c r="CVW43" s="921"/>
      <c r="CVX43" s="921"/>
      <c r="CVY43" s="921"/>
      <c r="CVZ43" s="921"/>
      <c r="CWA43" s="921"/>
      <c r="CWB43" s="921"/>
      <c r="CWC43" s="921"/>
      <c r="CWD43" s="921"/>
      <c r="CWE43" s="921"/>
      <c r="CWF43" s="921"/>
      <c r="CWG43" s="921"/>
      <c r="CWH43" s="921"/>
      <c r="CWI43" s="921"/>
      <c r="CWJ43" s="921"/>
      <c r="CWK43" s="921"/>
      <c r="CWL43" s="921"/>
      <c r="CWM43" s="921"/>
      <c r="CWN43" s="921"/>
      <c r="CWO43" s="921"/>
      <c r="CWP43" s="921"/>
      <c r="CWQ43" s="921"/>
      <c r="CWR43" s="921"/>
      <c r="CWS43" s="921"/>
      <c r="CWT43" s="921"/>
      <c r="CWU43" s="921"/>
      <c r="CWV43" s="921"/>
      <c r="CWW43" s="921"/>
      <c r="CWX43" s="921"/>
      <c r="CWY43" s="921"/>
      <c r="CWZ43" s="921"/>
      <c r="CXA43" s="921"/>
      <c r="CXB43" s="921"/>
      <c r="CXC43" s="921"/>
      <c r="CXD43" s="921"/>
      <c r="CXE43" s="921"/>
      <c r="CXF43" s="921"/>
      <c r="CXG43" s="921"/>
      <c r="CXH43" s="921"/>
      <c r="CXI43" s="921"/>
      <c r="CXJ43" s="921"/>
      <c r="CXK43" s="921"/>
      <c r="CXL43" s="921"/>
      <c r="CXM43" s="921"/>
      <c r="CXN43" s="921"/>
      <c r="CXO43" s="921"/>
      <c r="CXP43" s="921"/>
      <c r="CXQ43" s="921"/>
      <c r="CXR43" s="921"/>
      <c r="CXS43" s="921"/>
      <c r="CXT43" s="921"/>
      <c r="CXU43" s="921"/>
      <c r="CXV43" s="921"/>
      <c r="CXW43" s="921"/>
      <c r="CXX43" s="921"/>
      <c r="CXY43" s="921"/>
      <c r="CXZ43" s="921"/>
      <c r="CYA43" s="921"/>
      <c r="CYB43" s="921"/>
      <c r="CYC43" s="921"/>
      <c r="CYD43" s="921"/>
      <c r="CYE43" s="921"/>
      <c r="CYF43" s="921"/>
      <c r="CYG43" s="921"/>
      <c r="CYH43" s="921"/>
      <c r="CYI43" s="921"/>
      <c r="CYJ43" s="921"/>
      <c r="CYK43" s="921"/>
      <c r="CYL43" s="921"/>
      <c r="CYM43" s="921"/>
      <c r="CYN43" s="921"/>
      <c r="CYO43" s="921"/>
      <c r="CYP43" s="921"/>
      <c r="CYQ43" s="921"/>
      <c r="CYR43" s="921"/>
      <c r="CYS43" s="921"/>
      <c r="CYT43" s="921"/>
      <c r="CYU43" s="921"/>
      <c r="CYV43" s="921"/>
      <c r="CYW43" s="921"/>
      <c r="CYX43" s="921"/>
      <c r="CYY43" s="921"/>
      <c r="CYZ43" s="921"/>
      <c r="CZA43" s="921"/>
      <c r="CZB43" s="921"/>
      <c r="CZC43" s="921"/>
      <c r="CZD43" s="921"/>
      <c r="CZE43" s="921"/>
      <c r="CZF43" s="921"/>
      <c r="CZG43" s="921"/>
      <c r="CZH43" s="921"/>
      <c r="CZI43" s="921"/>
      <c r="CZJ43" s="921"/>
      <c r="CZK43" s="921"/>
      <c r="CZL43" s="921"/>
      <c r="CZM43" s="921"/>
      <c r="CZN43" s="921"/>
      <c r="CZO43" s="921"/>
      <c r="CZP43" s="921"/>
      <c r="CZQ43" s="921"/>
      <c r="CZR43" s="921"/>
      <c r="CZS43" s="921"/>
      <c r="CZT43" s="921"/>
      <c r="CZU43" s="921"/>
      <c r="CZV43" s="921"/>
      <c r="CZW43" s="921"/>
      <c r="CZX43" s="921"/>
      <c r="CZY43" s="921"/>
      <c r="CZZ43" s="921"/>
      <c r="DAA43" s="921"/>
      <c r="DAB43" s="921"/>
      <c r="DAC43" s="921"/>
      <c r="DAD43" s="921"/>
      <c r="DAE43" s="921"/>
      <c r="DAF43" s="921"/>
      <c r="DAG43" s="921"/>
      <c r="DAH43" s="921"/>
      <c r="DAI43" s="921"/>
      <c r="DAJ43" s="921"/>
      <c r="DAK43" s="921"/>
      <c r="DAL43" s="921"/>
      <c r="DAM43" s="921"/>
      <c r="DAN43" s="921"/>
      <c r="DAO43" s="921"/>
      <c r="DAP43" s="921"/>
      <c r="DAQ43" s="921"/>
      <c r="DAR43" s="921"/>
      <c r="DAS43" s="921"/>
      <c r="DAT43" s="921"/>
      <c r="DAU43" s="921"/>
      <c r="DAV43" s="921"/>
      <c r="DAW43" s="921"/>
      <c r="DAX43" s="921"/>
      <c r="DAY43" s="921"/>
      <c r="DAZ43" s="921"/>
      <c r="DBA43" s="921"/>
      <c r="DBB43" s="921"/>
      <c r="DBC43" s="921"/>
      <c r="DBD43" s="921"/>
      <c r="DBE43" s="921"/>
      <c r="DBF43" s="921"/>
      <c r="DBG43" s="921"/>
      <c r="DBH43" s="921"/>
      <c r="DBI43" s="921"/>
      <c r="DBJ43" s="921"/>
      <c r="DBK43" s="921"/>
      <c r="DBL43" s="921"/>
      <c r="DBM43" s="921"/>
      <c r="DBN43" s="921"/>
      <c r="DBO43" s="921"/>
      <c r="DBP43" s="921"/>
      <c r="DBQ43" s="921"/>
      <c r="DBR43" s="921"/>
      <c r="DBS43" s="921"/>
      <c r="DBT43" s="921"/>
      <c r="DBU43" s="921"/>
      <c r="DBV43" s="921"/>
      <c r="DBW43" s="921"/>
      <c r="DBX43" s="921"/>
      <c r="DBY43" s="921"/>
      <c r="DBZ43" s="921"/>
      <c r="DCA43" s="921"/>
      <c r="DCB43" s="921"/>
      <c r="DCC43" s="921"/>
      <c r="DCD43" s="921"/>
      <c r="DCE43" s="921"/>
      <c r="DCF43" s="921"/>
      <c r="DCG43" s="921"/>
      <c r="DCH43" s="921"/>
      <c r="DCI43" s="921"/>
      <c r="DCJ43" s="921"/>
      <c r="DCK43" s="921"/>
      <c r="DCL43" s="921"/>
      <c r="DCM43" s="921"/>
      <c r="DCN43" s="921"/>
      <c r="DCO43" s="921"/>
      <c r="DCP43" s="921"/>
      <c r="DCQ43" s="921"/>
      <c r="DCR43" s="921"/>
      <c r="DCS43" s="921"/>
      <c r="DCT43" s="921"/>
      <c r="DCU43" s="921"/>
      <c r="DCV43" s="921"/>
      <c r="DCW43" s="921"/>
      <c r="DCX43" s="921"/>
      <c r="DCY43" s="921"/>
      <c r="DCZ43" s="921"/>
      <c r="DDA43" s="921"/>
      <c r="DDB43" s="921"/>
      <c r="DDC43" s="921"/>
      <c r="DDD43" s="921"/>
      <c r="DDE43" s="921"/>
      <c r="DDF43" s="921"/>
      <c r="DDG43" s="921"/>
      <c r="DDH43" s="921"/>
      <c r="DDI43" s="921"/>
      <c r="DDJ43" s="921"/>
      <c r="DDK43" s="921"/>
      <c r="DDL43" s="921"/>
      <c r="DDM43" s="921"/>
      <c r="DDN43" s="921"/>
      <c r="DDO43" s="921"/>
      <c r="DDP43" s="921"/>
      <c r="DDQ43" s="921"/>
      <c r="DDR43" s="921"/>
      <c r="DDS43" s="921"/>
      <c r="DDT43" s="921"/>
      <c r="DDU43" s="921"/>
      <c r="DDV43" s="921"/>
      <c r="DDW43" s="921"/>
      <c r="DDX43" s="921"/>
      <c r="DDY43" s="921"/>
      <c r="DDZ43" s="921"/>
      <c r="DEA43" s="921"/>
      <c r="DEB43" s="921"/>
      <c r="DEC43" s="921"/>
      <c r="DED43" s="921"/>
      <c r="DEE43" s="921"/>
      <c r="DEF43" s="921"/>
      <c r="DEG43" s="921"/>
      <c r="DEH43" s="921"/>
      <c r="DEI43" s="921"/>
      <c r="DEJ43" s="921"/>
      <c r="DEK43" s="921"/>
      <c r="DEL43" s="921"/>
      <c r="DEM43" s="921"/>
      <c r="DEN43" s="921"/>
      <c r="DEO43" s="921"/>
      <c r="DEP43" s="921"/>
      <c r="DEQ43" s="921"/>
      <c r="DER43" s="921"/>
      <c r="DES43" s="921"/>
      <c r="DET43" s="921"/>
      <c r="DEU43" s="921"/>
      <c r="DEV43" s="921"/>
      <c r="DEW43" s="921"/>
      <c r="DEX43" s="921"/>
      <c r="DEY43" s="921"/>
      <c r="DEZ43" s="921"/>
      <c r="DFA43" s="921"/>
      <c r="DFB43" s="921"/>
      <c r="DFC43" s="921"/>
      <c r="DFD43" s="921"/>
      <c r="DFE43" s="921"/>
      <c r="DFF43" s="921"/>
      <c r="DFG43" s="921"/>
      <c r="DFH43" s="921"/>
      <c r="DFI43" s="921"/>
      <c r="DFJ43" s="921"/>
      <c r="DFK43" s="921"/>
      <c r="DFL43" s="921"/>
      <c r="DFM43" s="921"/>
      <c r="DFN43" s="921"/>
      <c r="DFO43" s="921"/>
      <c r="DFP43" s="921"/>
      <c r="DFQ43" s="921"/>
      <c r="DFR43" s="921"/>
      <c r="DFS43" s="921"/>
      <c r="DFT43" s="921"/>
      <c r="DFU43" s="921"/>
      <c r="DFV43" s="921"/>
      <c r="DFW43" s="921"/>
      <c r="DFX43" s="921"/>
      <c r="DFY43" s="921"/>
      <c r="DFZ43" s="921"/>
      <c r="DGA43" s="921"/>
      <c r="DGB43" s="921"/>
      <c r="DGC43" s="921"/>
      <c r="DGD43" s="921"/>
      <c r="DGE43" s="921"/>
      <c r="DGF43" s="921"/>
      <c r="DGG43" s="921"/>
      <c r="DGH43" s="921"/>
      <c r="DGI43" s="921"/>
      <c r="DGJ43" s="921"/>
      <c r="DGK43" s="921"/>
      <c r="DGL43" s="921"/>
      <c r="DGM43" s="921"/>
      <c r="DGN43" s="921"/>
      <c r="DGO43" s="921"/>
      <c r="DGP43" s="921"/>
      <c r="DGQ43" s="921"/>
      <c r="DGR43" s="921"/>
      <c r="DGS43" s="921"/>
      <c r="DGT43" s="921"/>
      <c r="DGU43" s="921"/>
      <c r="DGV43" s="921"/>
      <c r="DGW43" s="921"/>
      <c r="DGX43" s="921"/>
      <c r="DGY43" s="921"/>
      <c r="DGZ43" s="921"/>
      <c r="DHA43" s="921"/>
      <c r="DHB43" s="921"/>
      <c r="DHC43" s="921"/>
      <c r="DHD43" s="921"/>
      <c r="DHE43" s="921"/>
      <c r="DHF43" s="921"/>
      <c r="DHG43" s="921"/>
      <c r="DHH43" s="921"/>
      <c r="DHI43" s="921"/>
      <c r="DHJ43" s="921"/>
      <c r="DHK43" s="921"/>
      <c r="DHL43" s="921"/>
      <c r="DHM43" s="921"/>
      <c r="DHN43" s="921"/>
      <c r="DHO43" s="921"/>
      <c r="DHP43" s="921"/>
      <c r="DHQ43" s="921"/>
      <c r="DHR43" s="921"/>
      <c r="DHS43" s="921"/>
      <c r="DHT43" s="921"/>
      <c r="DHU43" s="921"/>
      <c r="DHV43" s="921"/>
      <c r="DHW43" s="921"/>
      <c r="DHX43" s="921"/>
      <c r="DHY43" s="921"/>
      <c r="DHZ43" s="921"/>
      <c r="DIA43" s="921"/>
      <c r="DIB43" s="921"/>
      <c r="DIC43" s="921"/>
      <c r="DID43" s="921"/>
      <c r="DIE43" s="921"/>
      <c r="DIF43" s="921"/>
      <c r="DIG43" s="921"/>
      <c r="DIH43" s="921"/>
      <c r="DII43" s="921"/>
      <c r="DIJ43" s="921"/>
      <c r="DIK43" s="921"/>
      <c r="DIL43" s="921"/>
      <c r="DIM43" s="921"/>
      <c r="DIN43" s="921"/>
      <c r="DIO43" s="921"/>
      <c r="DIP43" s="921"/>
      <c r="DIQ43" s="921"/>
      <c r="DIR43" s="921"/>
      <c r="DIS43" s="921"/>
      <c r="DIT43" s="921"/>
      <c r="DIU43" s="921"/>
      <c r="DIV43" s="921"/>
      <c r="DIW43" s="921"/>
      <c r="DIX43" s="921"/>
      <c r="DIY43" s="921"/>
      <c r="DIZ43" s="921"/>
      <c r="DJA43" s="921"/>
      <c r="DJB43" s="921"/>
      <c r="DJC43" s="921"/>
      <c r="DJD43" s="921"/>
      <c r="DJE43" s="921"/>
      <c r="DJF43" s="921"/>
      <c r="DJG43" s="921"/>
      <c r="DJH43" s="921"/>
      <c r="DJI43" s="921"/>
      <c r="DJJ43" s="921"/>
      <c r="DJK43" s="921"/>
      <c r="DJL43" s="921"/>
      <c r="DJM43" s="921"/>
      <c r="DJN43" s="921"/>
      <c r="DJO43" s="921"/>
      <c r="DJP43" s="921"/>
      <c r="DJQ43" s="921"/>
      <c r="DJR43" s="921"/>
      <c r="DJS43" s="921"/>
      <c r="DJT43" s="921"/>
      <c r="DJU43" s="921"/>
      <c r="DJV43" s="921"/>
      <c r="DJW43" s="921"/>
      <c r="DJX43" s="921"/>
      <c r="DJY43" s="921"/>
      <c r="DJZ43" s="921"/>
      <c r="DKA43" s="921"/>
      <c r="DKB43" s="921"/>
      <c r="DKC43" s="921"/>
      <c r="DKD43" s="921"/>
      <c r="DKE43" s="921"/>
      <c r="DKF43" s="921"/>
      <c r="DKG43" s="921"/>
      <c r="DKH43" s="921"/>
      <c r="DKI43" s="921"/>
      <c r="DKJ43" s="921"/>
      <c r="DKK43" s="921"/>
      <c r="DKL43" s="921"/>
      <c r="DKM43" s="921"/>
      <c r="DKN43" s="921"/>
      <c r="DKO43" s="921"/>
      <c r="DKP43" s="921"/>
      <c r="DKQ43" s="921"/>
      <c r="DKR43" s="921"/>
      <c r="DKS43" s="921"/>
      <c r="DKT43" s="921"/>
      <c r="DKU43" s="921"/>
      <c r="DKV43" s="921"/>
      <c r="DKW43" s="921"/>
      <c r="DKX43" s="921"/>
      <c r="DKY43" s="921"/>
      <c r="DKZ43" s="921"/>
      <c r="DLA43" s="921"/>
      <c r="DLB43" s="921"/>
      <c r="DLC43" s="921"/>
      <c r="DLD43" s="921"/>
      <c r="DLE43" s="921"/>
      <c r="DLF43" s="921"/>
      <c r="DLG43" s="921"/>
      <c r="DLH43" s="921"/>
      <c r="DLI43" s="921"/>
      <c r="DLJ43" s="921"/>
      <c r="DLK43" s="921"/>
      <c r="DLL43" s="921"/>
      <c r="DLM43" s="921"/>
      <c r="DLN43" s="921"/>
      <c r="DLO43" s="921"/>
      <c r="DLP43" s="921"/>
      <c r="DLQ43" s="921"/>
      <c r="DLR43" s="921"/>
      <c r="DLS43" s="921"/>
      <c r="DLT43" s="921"/>
      <c r="DLU43" s="921"/>
      <c r="DLV43" s="921"/>
      <c r="DLW43" s="921"/>
      <c r="DLX43" s="921"/>
      <c r="DLY43" s="921"/>
      <c r="DLZ43" s="921"/>
      <c r="DMA43" s="921"/>
      <c r="DMB43" s="921"/>
      <c r="DMC43" s="921"/>
      <c r="DMD43" s="921"/>
      <c r="DME43" s="921"/>
      <c r="DMF43" s="921"/>
      <c r="DMG43" s="921"/>
      <c r="DMH43" s="921"/>
      <c r="DMI43" s="921"/>
      <c r="DMJ43" s="921"/>
      <c r="DMK43" s="921"/>
      <c r="DML43" s="921"/>
      <c r="DMM43" s="921"/>
      <c r="DMN43" s="921"/>
      <c r="DMO43" s="921"/>
      <c r="DMP43" s="921"/>
      <c r="DMQ43" s="921"/>
      <c r="DMR43" s="921"/>
      <c r="DMS43" s="921"/>
      <c r="DMT43" s="921"/>
      <c r="DMU43" s="921"/>
      <c r="DMV43" s="921"/>
      <c r="DMW43" s="921"/>
      <c r="DMX43" s="921"/>
      <c r="DMY43" s="921"/>
      <c r="DMZ43" s="921"/>
      <c r="DNA43" s="921"/>
      <c r="DNB43" s="921"/>
      <c r="DNC43" s="921"/>
      <c r="DND43" s="921"/>
      <c r="DNE43" s="921"/>
      <c r="DNF43" s="921"/>
      <c r="DNG43" s="921"/>
      <c r="DNH43" s="921"/>
      <c r="DNI43" s="921"/>
      <c r="DNJ43" s="921"/>
      <c r="DNK43" s="921"/>
      <c r="DNL43" s="921"/>
      <c r="DNM43" s="921"/>
      <c r="DNN43" s="921"/>
      <c r="DNO43" s="921"/>
      <c r="DNP43" s="921"/>
      <c r="DNQ43" s="921"/>
      <c r="DNR43" s="921"/>
      <c r="DNS43" s="921"/>
      <c r="DNT43" s="921"/>
      <c r="DNU43" s="921"/>
      <c r="DNV43" s="921"/>
      <c r="DNW43" s="921"/>
      <c r="DNX43" s="921"/>
      <c r="DNY43" s="921"/>
      <c r="DNZ43" s="921"/>
      <c r="DOA43" s="921"/>
      <c r="DOB43" s="921"/>
      <c r="DOC43" s="921"/>
      <c r="DOD43" s="921"/>
      <c r="DOE43" s="921"/>
      <c r="DOF43" s="921"/>
      <c r="DOG43" s="921"/>
      <c r="DOH43" s="921"/>
      <c r="DOI43" s="921"/>
      <c r="DOJ43" s="921"/>
      <c r="DOK43" s="921"/>
      <c r="DOL43" s="921"/>
      <c r="DOM43" s="921"/>
      <c r="DON43" s="921"/>
      <c r="DOO43" s="921"/>
      <c r="DOP43" s="921"/>
      <c r="DOQ43" s="921"/>
      <c r="DOR43" s="921"/>
      <c r="DOS43" s="921"/>
      <c r="DOT43" s="921"/>
      <c r="DOU43" s="921"/>
      <c r="DOV43" s="921"/>
      <c r="DOW43" s="921"/>
      <c r="DOX43" s="921"/>
      <c r="DOY43" s="921"/>
      <c r="DOZ43" s="921"/>
      <c r="DPA43" s="921"/>
      <c r="DPB43" s="921"/>
      <c r="DPC43" s="921"/>
      <c r="DPD43" s="921"/>
      <c r="DPE43" s="921"/>
      <c r="DPF43" s="921"/>
      <c r="DPG43" s="921"/>
      <c r="DPH43" s="921"/>
      <c r="DPI43" s="921"/>
      <c r="DPJ43" s="921"/>
      <c r="DPK43" s="921"/>
      <c r="DPL43" s="921"/>
      <c r="DPM43" s="921"/>
      <c r="DPN43" s="921"/>
      <c r="DPO43" s="921"/>
      <c r="DPP43" s="921"/>
      <c r="DPQ43" s="921"/>
      <c r="DPR43" s="921"/>
      <c r="DPS43" s="921"/>
      <c r="DPT43" s="921"/>
      <c r="DPU43" s="921"/>
      <c r="DPV43" s="921"/>
      <c r="DPW43" s="921"/>
      <c r="DPX43" s="921"/>
      <c r="DPY43" s="921"/>
      <c r="DPZ43" s="921"/>
      <c r="DQA43" s="921"/>
      <c r="DQB43" s="921"/>
      <c r="DQC43" s="921"/>
      <c r="DQD43" s="921"/>
      <c r="DQE43" s="921"/>
      <c r="DQF43" s="921"/>
      <c r="DQG43" s="921"/>
      <c r="DQH43" s="921"/>
      <c r="DQI43" s="921"/>
      <c r="DQJ43" s="921"/>
      <c r="DQK43" s="921"/>
      <c r="DQL43" s="921"/>
      <c r="DQM43" s="921"/>
      <c r="DQN43" s="921"/>
      <c r="DQO43" s="921"/>
      <c r="DQP43" s="921"/>
      <c r="DQQ43" s="921"/>
      <c r="DQR43" s="921"/>
      <c r="DQS43" s="921"/>
      <c r="DQT43" s="921"/>
      <c r="DQU43" s="921"/>
      <c r="DQV43" s="921"/>
      <c r="DQW43" s="921"/>
      <c r="DQX43" s="921"/>
      <c r="DQY43" s="921"/>
      <c r="DQZ43" s="921"/>
      <c r="DRA43" s="921"/>
      <c r="DRB43" s="921"/>
      <c r="DRC43" s="921"/>
      <c r="DRD43" s="921"/>
      <c r="DRE43" s="921"/>
      <c r="DRF43" s="921"/>
      <c r="DRG43" s="921"/>
      <c r="DRH43" s="921"/>
      <c r="DRI43" s="921"/>
      <c r="DRJ43" s="921"/>
      <c r="DRK43" s="921"/>
      <c r="DRL43" s="921"/>
      <c r="DRM43" s="921"/>
      <c r="DRN43" s="921"/>
      <c r="DRO43" s="921"/>
      <c r="DRP43" s="921"/>
      <c r="DRQ43" s="921"/>
      <c r="DRR43" s="921"/>
      <c r="DRS43" s="921"/>
      <c r="DRT43" s="921"/>
      <c r="DRU43" s="921"/>
      <c r="DRV43" s="921"/>
      <c r="DRW43" s="921"/>
      <c r="DRX43" s="921"/>
      <c r="DRY43" s="921"/>
      <c r="DRZ43" s="921"/>
      <c r="DSA43" s="921"/>
      <c r="DSB43" s="921"/>
      <c r="DSC43" s="921"/>
      <c r="DSD43" s="921"/>
      <c r="DSE43" s="921"/>
      <c r="DSF43" s="921"/>
      <c r="DSG43" s="921"/>
      <c r="DSH43" s="921"/>
      <c r="DSI43" s="921"/>
      <c r="DSJ43" s="921"/>
      <c r="DSK43" s="921"/>
      <c r="DSL43" s="921"/>
      <c r="DSM43" s="921"/>
      <c r="DSN43" s="921"/>
      <c r="DSO43" s="921"/>
      <c r="DSP43" s="921"/>
      <c r="DSQ43" s="921"/>
      <c r="DSR43" s="921"/>
      <c r="DSS43" s="921"/>
      <c r="DST43" s="921"/>
      <c r="DSU43" s="921"/>
      <c r="DSV43" s="921"/>
      <c r="DSW43" s="921"/>
      <c r="DSX43" s="921"/>
      <c r="DSY43" s="921"/>
      <c r="DSZ43" s="921"/>
      <c r="DTA43" s="921"/>
      <c r="DTB43" s="921"/>
      <c r="DTC43" s="921"/>
      <c r="DTD43" s="921"/>
      <c r="DTE43" s="921"/>
      <c r="DTF43" s="921"/>
      <c r="DTG43" s="921"/>
      <c r="DTH43" s="921"/>
      <c r="DTI43" s="921"/>
      <c r="DTJ43" s="921"/>
      <c r="DTK43" s="921"/>
      <c r="DTL43" s="921"/>
      <c r="DTM43" s="921"/>
      <c r="DTN43" s="921"/>
      <c r="DTO43" s="921"/>
      <c r="DTP43" s="921"/>
      <c r="DTQ43" s="921"/>
      <c r="DTR43" s="921"/>
      <c r="DTS43" s="921"/>
      <c r="DTT43" s="921"/>
      <c r="DTU43" s="921"/>
      <c r="DTV43" s="921"/>
      <c r="DTW43" s="921"/>
      <c r="DTX43" s="921"/>
      <c r="DTY43" s="921"/>
      <c r="DTZ43" s="921"/>
      <c r="DUA43" s="921"/>
      <c r="DUB43" s="921"/>
      <c r="DUC43" s="921"/>
      <c r="DUD43" s="921"/>
      <c r="DUE43" s="921"/>
      <c r="DUF43" s="921"/>
      <c r="DUG43" s="921"/>
      <c r="DUH43" s="921"/>
      <c r="DUI43" s="921"/>
      <c r="DUJ43" s="921"/>
      <c r="DUK43" s="921"/>
      <c r="DUL43" s="921"/>
      <c r="DUM43" s="921"/>
      <c r="DUN43" s="921"/>
      <c r="DUO43" s="921"/>
      <c r="DUP43" s="921"/>
      <c r="DUQ43" s="921"/>
      <c r="DUR43" s="921"/>
      <c r="DUS43" s="921"/>
      <c r="DUT43" s="921"/>
      <c r="DUU43" s="921"/>
      <c r="DUV43" s="921"/>
      <c r="DUW43" s="921"/>
      <c r="DUX43" s="921"/>
      <c r="DUY43" s="921"/>
      <c r="DUZ43" s="921"/>
      <c r="DVA43" s="921"/>
      <c r="DVB43" s="921"/>
      <c r="DVC43" s="921"/>
      <c r="DVD43" s="921"/>
      <c r="DVE43" s="921"/>
      <c r="DVF43" s="921"/>
      <c r="DVG43" s="921"/>
      <c r="DVH43" s="921"/>
      <c r="DVI43" s="921"/>
      <c r="DVJ43" s="921"/>
      <c r="DVK43" s="921"/>
      <c r="DVL43" s="921"/>
      <c r="DVM43" s="921"/>
      <c r="DVN43" s="921"/>
      <c r="DVO43" s="921"/>
      <c r="DVP43" s="921"/>
      <c r="DVQ43" s="921"/>
      <c r="DVR43" s="921"/>
      <c r="DVS43" s="921"/>
      <c r="DVT43" s="921"/>
      <c r="DVU43" s="921"/>
      <c r="DVV43" s="921"/>
      <c r="DVW43" s="921"/>
      <c r="DVX43" s="921"/>
      <c r="DVY43" s="921"/>
      <c r="DVZ43" s="921"/>
      <c r="DWA43" s="921"/>
      <c r="DWB43" s="921"/>
      <c r="DWC43" s="921"/>
      <c r="DWD43" s="921"/>
      <c r="DWE43" s="921"/>
      <c r="DWF43" s="921"/>
      <c r="DWG43" s="921"/>
      <c r="DWH43" s="921"/>
      <c r="DWI43" s="921"/>
      <c r="DWJ43" s="921"/>
      <c r="DWK43" s="921"/>
      <c r="DWL43" s="921"/>
      <c r="DWM43" s="921"/>
      <c r="DWN43" s="921"/>
      <c r="DWO43" s="921"/>
      <c r="DWP43" s="921"/>
      <c r="DWQ43" s="921"/>
      <c r="DWR43" s="921"/>
      <c r="DWS43" s="921"/>
      <c r="DWT43" s="921"/>
      <c r="DWU43" s="921"/>
      <c r="DWV43" s="921"/>
      <c r="DWW43" s="921"/>
      <c r="DWX43" s="921"/>
      <c r="DWY43" s="921"/>
      <c r="DWZ43" s="921"/>
      <c r="DXA43" s="921"/>
      <c r="DXB43" s="921"/>
      <c r="DXC43" s="921"/>
      <c r="DXD43" s="921"/>
      <c r="DXE43" s="921"/>
      <c r="DXF43" s="921"/>
      <c r="DXG43" s="921"/>
      <c r="DXH43" s="921"/>
      <c r="DXI43" s="921"/>
      <c r="DXJ43" s="921"/>
      <c r="DXK43" s="921"/>
      <c r="DXL43" s="921"/>
      <c r="DXM43" s="921"/>
      <c r="DXN43" s="921"/>
      <c r="DXO43" s="921"/>
      <c r="DXP43" s="921"/>
      <c r="DXQ43" s="921"/>
      <c r="DXR43" s="921"/>
      <c r="DXS43" s="921"/>
      <c r="DXT43" s="921"/>
      <c r="DXU43" s="921"/>
      <c r="DXV43" s="921"/>
      <c r="DXW43" s="921"/>
      <c r="DXX43" s="921"/>
      <c r="DXY43" s="921"/>
      <c r="DXZ43" s="921"/>
      <c r="DYA43" s="921"/>
      <c r="DYB43" s="921"/>
      <c r="DYC43" s="921"/>
      <c r="DYD43" s="921"/>
      <c r="DYE43" s="921"/>
      <c r="DYF43" s="921"/>
      <c r="DYG43" s="921"/>
      <c r="DYH43" s="921"/>
      <c r="DYI43" s="921"/>
      <c r="DYJ43" s="921"/>
      <c r="DYK43" s="921"/>
      <c r="DYL43" s="921"/>
      <c r="DYM43" s="921"/>
      <c r="DYN43" s="921"/>
      <c r="DYO43" s="921"/>
      <c r="DYP43" s="921"/>
      <c r="DYQ43" s="921"/>
      <c r="DYR43" s="921"/>
      <c r="DYS43" s="921"/>
      <c r="DYT43" s="921"/>
      <c r="DYU43" s="921"/>
      <c r="DYV43" s="921"/>
      <c r="DYW43" s="921"/>
      <c r="DYX43" s="921"/>
      <c r="DYY43" s="921"/>
      <c r="DYZ43" s="921"/>
      <c r="DZA43" s="921"/>
      <c r="DZB43" s="921"/>
      <c r="DZC43" s="921"/>
      <c r="DZD43" s="921"/>
      <c r="DZE43" s="921"/>
      <c r="DZF43" s="921"/>
      <c r="DZG43" s="921"/>
      <c r="DZH43" s="921"/>
      <c r="DZI43" s="921"/>
      <c r="DZJ43" s="921"/>
      <c r="DZK43" s="921"/>
      <c r="DZL43" s="921"/>
      <c r="DZM43" s="921"/>
      <c r="DZN43" s="921"/>
      <c r="DZO43" s="921"/>
      <c r="DZP43" s="921"/>
      <c r="DZQ43" s="921"/>
      <c r="DZR43" s="921"/>
      <c r="DZS43" s="921"/>
      <c r="DZT43" s="921"/>
      <c r="DZU43" s="921"/>
      <c r="DZV43" s="921"/>
      <c r="DZW43" s="921"/>
      <c r="DZX43" s="921"/>
      <c r="DZY43" s="921"/>
      <c r="DZZ43" s="921"/>
      <c r="EAA43" s="921"/>
      <c r="EAB43" s="921"/>
      <c r="EAC43" s="921"/>
      <c r="EAD43" s="921"/>
      <c r="EAE43" s="921"/>
      <c r="EAF43" s="921"/>
      <c r="EAG43" s="921"/>
      <c r="EAH43" s="921"/>
      <c r="EAI43" s="921"/>
      <c r="EAJ43" s="921"/>
      <c r="EAK43" s="921"/>
      <c r="EAL43" s="921"/>
      <c r="EAM43" s="921"/>
      <c r="EAN43" s="921"/>
      <c r="EAO43" s="921"/>
      <c r="EAP43" s="921"/>
      <c r="EAQ43" s="921"/>
      <c r="EAR43" s="921"/>
      <c r="EAS43" s="921"/>
      <c r="EAT43" s="921"/>
      <c r="EAU43" s="921"/>
      <c r="EAV43" s="921"/>
      <c r="EAW43" s="921"/>
      <c r="EAX43" s="921"/>
      <c r="EAY43" s="921"/>
      <c r="EAZ43" s="921"/>
      <c r="EBA43" s="921"/>
      <c r="EBB43" s="921"/>
      <c r="EBC43" s="921"/>
      <c r="EBD43" s="921"/>
      <c r="EBE43" s="921"/>
      <c r="EBF43" s="921"/>
      <c r="EBG43" s="921"/>
      <c r="EBH43" s="921"/>
      <c r="EBI43" s="921"/>
      <c r="EBJ43" s="921"/>
      <c r="EBK43" s="921"/>
      <c r="EBL43" s="921"/>
      <c r="EBM43" s="921"/>
      <c r="EBN43" s="921"/>
      <c r="EBO43" s="921"/>
      <c r="EBP43" s="921"/>
      <c r="EBQ43" s="921"/>
      <c r="EBR43" s="921"/>
      <c r="EBS43" s="921"/>
      <c r="EBT43" s="921"/>
      <c r="EBU43" s="921"/>
      <c r="EBV43" s="921"/>
      <c r="EBW43" s="921"/>
      <c r="EBX43" s="921"/>
      <c r="EBY43" s="921"/>
      <c r="EBZ43" s="921"/>
      <c r="ECA43" s="921"/>
      <c r="ECB43" s="921"/>
      <c r="ECC43" s="921"/>
      <c r="ECD43" s="921"/>
      <c r="ECE43" s="921"/>
      <c r="ECF43" s="921"/>
      <c r="ECG43" s="921"/>
      <c r="ECH43" s="921"/>
      <c r="ECI43" s="921"/>
      <c r="ECJ43" s="921"/>
      <c r="ECK43" s="921"/>
      <c r="ECL43" s="921"/>
      <c r="ECM43" s="921"/>
      <c r="ECN43" s="921"/>
      <c r="ECO43" s="921"/>
      <c r="ECP43" s="921"/>
      <c r="ECQ43" s="921"/>
      <c r="ECR43" s="921"/>
      <c r="ECS43" s="921"/>
      <c r="ECT43" s="921"/>
      <c r="ECU43" s="921"/>
      <c r="ECV43" s="921"/>
      <c r="ECW43" s="921"/>
      <c r="ECX43" s="921"/>
      <c r="ECY43" s="921"/>
      <c r="ECZ43" s="921"/>
      <c r="EDA43" s="921"/>
      <c r="EDB43" s="921"/>
      <c r="EDC43" s="921"/>
      <c r="EDD43" s="921"/>
      <c r="EDE43" s="921"/>
      <c r="EDF43" s="921"/>
      <c r="EDG43" s="921"/>
      <c r="EDH43" s="921"/>
      <c r="EDI43" s="921"/>
      <c r="EDJ43" s="921"/>
      <c r="EDK43" s="921"/>
      <c r="EDL43" s="921"/>
      <c r="EDM43" s="921"/>
      <c r="EDN43" s="921"/>
      <c r="EDO43" s="921"/>
      <c r="EDP43" s="921"/>
      <c r="EDQ43" s="921"/>
      <c r="EDR43" s="921"/>
      <c r="EDS43" s="921"/>
      <c r="EDT43" s="921"/>
      <c r="EDU43" s="921"/>
      <c r="EDV43" s="921"/>
      <c r="EDW43" s="921"/>
      <c r="EDX43" s="921"/>
      <c r="EDY43" s="921"/>
      <c r="EDZ43" s="921"/>
      <c r="EEA43" s="921"/>
      <c r="EEB43" s="921"/>
      <c r="EEC43" s="921"/>
      <c r="EED43" s="921"/>
      <c r="EEE43" s="921"/>
      <c r="EEF43" s="921"/>
      <c r="EEG43" s="921"/>
      <c r="EEH43" s="921"/>
      <c r="EEI43" s="921"/>
      <c r="EEJ43" s="921"/>
      <c r="EEK43" s="921"/>
      <c r="EEL43" s="921"/>
      <c r="EEM43" s="921"/>
      <c r="EEN43" s="921"/>
      <c r="EEO43" s="921"/>
      <c r="EEP43" s="921"/>
      <c r="EEQ43" s="921"/>
      <c r="EER43" s="921"/>
      <c r="EES43" s="921"/>
      <c r="EET43" s="921"/>
      <c r="EEU43" s="921"/>
      <c r="EEV43" s="921"/>
      <c r="EEW43" s="921"/>
      <c r="EEX43" s="921"/>
      <c r="EEY43" s="921"/>
      <c r="EEZ43" s="921"/>
      <c r="EFA43" s="921"/>
      <c r="EFB43" s="921"/>
      <c r="EFC43" s="921"/>
      <c r="EFD43" s="921"/>
      <c r="EFE43" s="921"/>
      <c r="EFF43" s="921"/>
      <c r="EFG43" s="921"/>
      <c r="EFH43" s="921"/>
      <c r="EFI43" s="921"/>
      <c r="EFJ43" s="921"/>
      <c r="EFK43" s="921"/>
      <c r="EFL43" s="921"/>
      <c r="EFM43" s="921"/>
      <c r="EFN43" s="921"/>
      <c r="EFO43" s="921"/>
      <c r="EFP43" s="921"/>
      <c r="EFQ43" s="921"/>
      <c r="EFR43" s="921"/>
      <c r="EFS43" s="921"/>
      <c r="EFT43" s="921"/>
      <c r="EFU43" s="921"/>
      <c r="EFV43" s="921"/>
      <c r="EFW43" s="921"/>
      <c r="EFX43" s="921"/>
      <c r="EFY43" s="921"/>
      <c r="EFZ43" s="921"/>
      <c r="EGA43" s="921"/>
      <c r="EGB43" s="921"/>
      <c r="EGC43" s="921"/>
      <c r="EGD43" s="921"/>
      <c r="EGE43" s="921"/>
      <c r="EGF43" s="921"/>
      <c r="EGG43" s="921"/>
      <c r="EGH43" s="921"/>
      <c r="EGI43" s="921"/>
      <c r="EGJ43" s="921"/>
      <c r="EGK43" s="921"/>
      <c r="EGL43" s="921"/>
      <c r="EGM43" s="921"/>
      <c r="EGN43" s="921"/>
      <c r="EGO43" s="921"/>
      <c r="EGP43" s="921"/>
      <c r="EGQ43" s="921"/>
      <c r="EGR43" s="921"/>
      <c r="EGS43" s="921"/>
      <c r="EGT43" s="921"/>
      <c r="EGU43" s="921"/>
      <c r="EGV43" s="921"/>
      <c r="EGW43" s="921"/>
      <c r="EGX43" s="921"/>
      <c r="EGY43" s="921"/>
      <c r="EGZ43" s="921"/>
      <c r="EHA43" s="921"/>
      <c r="EHB43" s="921"/>
      <c r="EHC43" s="921"/>
      <c r="EHD43" s="921"/>
      <c r="EHE43" s="921"/>
      <c r="EHF43" s="921"/>
      <c r="EHG43" s="921"/>
      <c r="EHH43" s="921"/>
      <c r="EHI43" s="921"/>
      <c r="EHJ43" s="921"/>
      <c r="EHK43" s="921"/>
      <c r="EHL43" s="921"/>
      <c r="EHM43" s="921"/>
      <c r="EHN43" s="921"/>
      <c r="EHO43" s="921"/>
      <c r="EHP43" s="921"/>
      <c r="EHQ43" s="921"/>
      <c r="EHR43" s="921"/>
      <c r="EHS43" s="921"/>
      <c r="EHT43" s="921"/>
      <c r="EHU43" s="921"/>
      <c r="EHV43" s="921"/>
      <c r="EHW43" s="921"/>
      <c r="EHX43" s="921"/>
      <c r="EHY43" s="921"/>
      <c r="EHZ43" s="921"/>
      <c r="EIA43" s="921"/>
      <c r="EIB43" s="921"/>
      <c r="EIC43" s="921"/>
      <c r="EID43" s="921"/>
      <c r="EIE43" s="921"/>
      <c r="EIF43" s="921"/>
      <c r="EIG43" s="921"/>
      <c r="EIH43" s="921"/>
      <c r="EII43" s="921"/>
      <c r="EIJ43" s="921"/>
      <c r="EIK43" s="921"/>
      <c r="EIL43" s="921"/>
      <c r="EIM43" s="921"/>
      <c r="EIN43" s="921"/>
      <c r="EIO43" s="921"/>
      <c r="EIP43" s="921"/>
      <c r="EIQ43" s="921"/>
      <c r="EIR43" s="921"/>
      <c r="EIS43" s="921"/>
      <c r="EIT43" s="921"/>
      <c r="EIU43" s="921"/>
      <c r="EIV43" s="921"/>
      <c r="EIW43" s="921"/>
      <c r="EIX43" s="921"/>
      <c r="EIY43" s="921"/>
      <c r="EIZ43" s="921"/>
      <c r="EJA43" s="921"/>
      <c r="EJB43" s="921"/>
      <c r="EJC43" s="921"/>
      <c r="EJD43" s="921"/>
      <c r="EJE43" s="921"/>
      <c r="EJF43" s="921"/>
      <c r="EJG43" s="921"/>
      <c r="EJH43" s="921"/>
      <c r="EJI43" s="921"/>
      <c r="EJJ43" s="921"/>
      <c r="EJK43" s="921"/>
      <c r="EJL43" s="921"/>
      <c r="EJM43" s="921"/>
      <c r="EJN43" s="921"/>
      <c r="EJO43" s="921"/>
      <c r="EJP43" s="921"/>
      <c r="EJQ43" s="921"/>
      <c r="EJR43" s="921"/>
      <c r="EJS43" s="921"/>
      <c r="EJT43" s="921"/>
      <c r="EJU43" s="921"/>
      <c r="EJV43" s="921"/>
      <c r="EJW43" s="921"/>
      <c r="EJX43" s="921"/>
      <c r="EJY43" s="921"/>
      <c r="EJZ43" s="921"/>
      <c r="EKA43" s="921"/>
      <c r="EKB43" s="921"/>
      <c r="EKC43" s="921"/>
      <c r="EKD43" s="921"/>
      <c r="EKE43" s="921"/>
      <c r="EKF43" s="921"/>
      <c r="EKG43" s="921"/>
      <c r="EKH43" s="921"/>
      <c r="EKI43" s="921"/>
      <c r="EKJ43" s="921"/>
      <c r="EKK43" s="921"/>
      <c r="EKL43" s="921"/>
      <c r="EKM43" s="921"/>
      <c r="EKN43" s="921"/>
      <c r="EKO43" s="921"/>
      <c r="EKP43" s="921"/>
      <c r="EKQ43" s="921"/>
      <c r="EKR43" s="921"/>
      <c r="EKS43" s="921"/>
      <c r="EKT43" s="921"/>
      <c r="EKU43" s="921"/>
      <c r="EKV43" s="921"/>
      <c r="EKW43" s="921"/>
      <c r="EKX43" s="921"/>
      <c r="EKY43" s="921"/>
      <c r="EKZ43" s="921"/>
      <c r="ELA43" s="921"/>
      <c r="ELB43" s="921"/>
      <c r="ELC43" s="921"/>
      <c r="ELD43" s="921"/>
      <c r="ELE43" s="921"/>
      <c r="ELF43" s="921"/>
      <c r="ELG43" s="921"/>
      <c r="ELH43" s="921"/>
      <c r="ELI43" s="921"/>
      <c r="ELJ43" s="921"/>
      <c r="ELK43" s="921"/>
      <c r="ELL43" s="921"/>
      <c r="ELM43" s="921"/>
      <c r="ELN43" s="921"/>
      <c r="ELO43" s="921"/>
      <c r="ELP43" s="921"/>
      <c r="ELQ43" s="921"/>
      <c r="ELR43" s="921"/>
      <c r="ELS43" s="921"/>
      <c r="ELT43" s="921"/>
      <c r="ELU43" s="921"/>
      <c r="ELV43" s="921"/>
      <c r="ELW43" s="921"/>
      <c r="ELX43" s="921"/>
      <c r="ELY43" s="921"/>
      <c r="ELZ43" s="921"/>
      <c r="EMA43" s="921"/>
      <c r="EMB43" s="921"/>
      <c r="EMC43" s="921"/>
      <c r="EMD43" s="921"/>
      <c r="EME43" s="921"/>
      <c r="EMF43" s="921"/>
      <c r="EMG43" s="921"/>
      <c r="EMH43" s="921"/>
      <c r="EMI43" s="921"/>
      <c r="EMJ43" s="921"/>
      <c r="EMK43" s="921"/>
      <c r="EML43" s="921"/>
      <c r="EMM43" s="921"/>
      <c r="EMN43" s="921"/>
      <c r="EMO43" s="921"/>
      <c r="EMP43" s="921"/>
      <c r="EMQ43" s="921"/>
      <c r="EMR43" s="921"/>
      <c r="EMS43" s="921"/>
      <c r="EMT43" s="921"/>
      <c r="EMU43" s="921"/>
      <c r="EMV43" s="921"/>
      <c r="EMW43" s="921"/>
      <c r="EMX43" s="921"/>
      <c r="EMY43" s="921"/>
      <c r="EMZ43" s="921"/>
      <c r="ENA43" s="921"/>
      <c r="ENB43" s="921"/>
      <c r="ENC43" s="921"/>
      <c r="END43" s="921"/>
      <c r="ENE43" s="921"/>
      <c r="ENF43" s="921"/>
      <c r="ENG43" s="921"/>
      <c r="ENH43" s="921"/>
      <c r="ENI43" s="921"/>
      <c r="ENJ43" s="921"/>
      <c r="ENK43" s="921"/>
      <c r="ENL43" s="921"/>
      <c r="ENM43" s="921"/>
      <c r="ENN43" s="921"/>
      <c r="ENO43" s="921"/>
      <c r="ENP43" s="921"/>
      <c r="ENQ43" s="921"/>
      <c r="ENR43" s="921"/>
      <c r="ENS43" s="921"/>
      <c r="ENT43" s="921"/>
      <c r="ENU43" s="921"/>
      <c r="ENV43" s="921"/>
      <c r="ENW43" s="921"/>
      <c r="ENX43" s="921"/>
      <c r="ENY43" s="921"/>
      <c r="ENZ43" s="921"/>
      <c r="EOA43" s="921"/>
      <c r="EOB43" s="921"/>
      <c r="EOC43" s="921"/>
      <c r="EOD43" s="921"/>
      <c r="EOE43" s="921"/>
      <c r="EOF43" s="921"/>
      <c r="EOG43" s="921"/>
      <c r="EOH43" s="921"/>
      <c r="EOI43" s="921"/>
      <c r="EOJ43" s="921"/>
      <c r="EOK43" s="921"/>
      <c r="EOL43" s="921"/>
      <c r="EOM43" s="921"/>
      <c r="EON43" s="921"/>
      <c r="EOO43" s="921"/>
      <c r="EOP43" s="921"/>
      <c r="EOQ43" s="921"/>
      <c r="EOR43" s="921"/>
      <c r="EOS43" s="921"/>
      <c r="EOT43" s="921"/>
      <c r="EOU43" s="921"/>
      <c r="EOV43" s="921"/>
      <c r="EOW43" s="921"/>
      <c r="EOX43" s="921"/>
      <c r="EOY43" s="921"/>
      <c r="EOZ43" s="921"/>
      <c r="EPA43" s="921"/>
      <c r="EPB43" s="921"/>
      <c r="EPC43" s="921"/>
      <c r="EPD43" s="921"/>
      <c r="EPE43" s="921"/>
      <c r="EPF43" s="921"/>
      <c r="EPG43" s="921"/>
      <c r="EPH43" s="921"/>
      <c r="EPI43" s="921"/>
      <c r="EPJ43" s="921"/>
      <c r="EPK43" s="921"/>
      <c r="EPL43" s="921"/>
      <c r="EPM43" s="921"/>
      <c r="EPN43" s="921"/>
      <c r="EPO43" s="921"/>
      <c r="EPP43" s="921"/>
      <c r="EPQ43" s="921"/>
      <c r="EPR43" s="921"/>
      <c r="EPS43" s="921"/>
      <c r="EPT43" s="921"/>
      <c r="EPU43" s="921"/>
      <c r="EPV43" s="921"/>
      <c r="EPW43" s="921"/>
      <c r="EPX43" s="921"/>
      <c r="EPY43" s="921"/>
      <c r="EPZ43" s="921"/>
      <c r="EQA43" s="921"/>
      <c r="EQB43" s="921"/>
      <c r="EQC43" s="921"/>
      <c r="EQD43" s="921"/>
      <c r="EQE43" s="921"/>
      <c r="EQF43" s="921"/>
      <c r="EQG43" s="921"/>
      <c r="EQH43" s="921"/>
      <c r="EQI43" s="921"/>
      <c r="EQJ43" s="921"/>
      <c r="EQK43" s="921"/>
      <c r="EQL43" s="921"/>
      <c r="EQM43" s="921"/>
      <c r="EQN43" s="921"/>
      <c r="EQO43" s="921"/>
      <c r="EQP43" s="921"/>
      <c r="EQQ43" s="921"/>
      <c r="EQR43" s="921"/>
      <c r="EQS43" s="921"/>
      <c r="EQT43" s="921"/>
      <c r="EQU43" s="921"/>
      <c r="EQV43" s="921"/>
      <c r="EQW43" s="921"/>
      <c r="EQX43" s="921"/>
      <c r="EQY43" s="921"/>
      <c r="EQZ43" s="921"/>
      <c r="ERA43" s="921"/>
      <c r="ERB43" s="921"/>
      <c r="ERC43" s="921"/>
      <c r="ERD43" s="921"/>
      <c r="ERE43" s="921"/>
      <c r="ERF43" s="921"/>
      <c r="ERG43" s="921"/>
      <c r="ERH43" s="921"/>
      <c r="ERI43" s="921"/>
      <c r="ERJ43" s="921"/>
      <c r="ERK43" s="921"/>
      <c r="ERL43" s="921"/>
      <c r="ERM43" s="921"/>
      <c r="ERN43" s="921"/>
      <c r="ERO43" s="921"/>
      <c r="ERP43" s="921"/>
      <c r="ERQ43" s="921"/>
      <c r="ERR43" s="921"/>
      <c r="ERS43" s="921"/>
      <c r="ERT43" s="921"/>
      <c r="ERU43" s="921"/>
      <c r="ERV43" s="921"/>
      <c r="ERW43" s="921"/>
      <c r="ERX43" s="921"/>
      <c r="ERY43" s="921"/>
      <c r="ERZ43" s="921"/>
      <c r="ESA43" s="921"/>
      <c r="ESB43" s="921"/>
      <c r="ESC43" s="921"/>
      <c r="ESD43" s="921"/>
      <c r="ESE43" s="921"/>
      <c r="ESF43" s="921"/>
      <c r="ESG43" s="921"/>
      <c r="ESH43" s="921"/>
      <c r="ESI43" s="921"/>
      <c r="ESJ43" s="921"/>
      <c r="ESK43" s="921"/>
      <c r="ESL43" s="921"/>
      <c r="ESM43" s="921"/>
      <c r="ESN43" s="921"/>
      <c r="ESO43" s="921"/>
      <c r="ESP43" s="921"/>
      <c r="ESQ43" s="921"/>
      <c r="ESR43" s="921"/>
      <c r="ESS43" s="921"/>
      <c r="EST43" s="921"/>
      <c r="ESU43" s="921"/>
      <c r="ESV43" s="921"/>
      <c r="ESW43" s="921"/>
      <c r="ESX43" s="921"/>
      <c r="ESY43" s="921"/>
      <c r="ESZ43" s="921"/>
      <c r="ETA43" s="921"/>
      <c r="ETB43" s="921"/>
      <c r="ETC43" s="921"/>
      <c r="ETD43" s="921"/>
      <c r="ETE43" s="921"/>
      <c r="ETF43" s="921"/>
      <c r="ETG43" s="921"/>
      <c r="ETH43" s="921"/>
      <c r="ETI43" s="921"/>
      <c r="ETJ43" s="921"/>
      <c r="ETK43" s="921"/>
      <c r="ETL43" s="921"/>
      <c r="ETM43" s="921"/>
      <c r="ETN43" s="921"/>
      <c r="ETO43" s="921"/>
      <c r="ETP43" s="921"/>
      <c r="ETQ43" s="921"/>
      <c r="ETR43" s="921"/>
      <c r="ETS43" s="921"/>
      <c r="ETT43" s="921"/>
      <c r="ETU43" s="921"/>
      <c r="ETV43" s="921"/>
      <c r="ETW43" s="921"/>
      <c r="ETX43" s="921"/>
      <c r="ETY43" s="921"/>
      <c r="ETZ43" s="921"/>
      <c r="EUA43" s="921"/>
      <c r="EUB43" s="921"/>
      <c r="EUC43" s="921"/>
      <c r="EUD43" s="921"/>
      <c r="EUE43" s="921"/>
      <c r="EUF43" s="921"/>
      <c r="EUG43" s="921"/>
      <c r="EUH43" s="921"/>
      <c r="EUI43" s="921"/>
      <c r="EUJ43" s="921"/>
      <c r="EUK43" s="921"/>
      <c r="EUL43" s="921"/>
      <c r="EUM43" s="921"/>
      <c r="EUN43" s="921"/>
      <c r="EUO43" s="921"/>
      <c r="EUP43" s="921"/>
      <c r="EUQ43" s="921"/>
      <c r="EUR43" s="921"/>
      <c r="EUS43" s="921"/>
      <c r="EUT43" s="921"/>
      <c r="EUU43" s="921"/>
      <c r="EUV43" s="921"/>
      <c r="EUW43" s="921"/>
      <c r="EUX43" s="921"/>
      <c r="EUY43" s="921"/>
      <c r="EUZ43" s="921"/>
      <c r="EVA43" s="921"/>
      <c r="EVB43" s="921"/>
      <c r="EVC43" s="921"/>
      <c r="EVD43" s="921"/>
      <c r="EVE43" s="921"/>
      <c r="EVF43" s="921"/>
      <c r="EVG43" s="921"/>
      <c r="EVH43" s="921"/>
      <c r="EVI43" s="921"/>
      <c r="EVJ43" s="921"/>
      <c r="EVK43" s="921"/>
      <c r="EVL43" s="921"/>
      <c r="EVM43" s="921"/>
      <c r="EVN43" s="921"/>
      <c r="EVO43" s="921"/>
      <c r="EVP43" s="921"/>
      <c r="EVQ43" s="921"/>
      <c r="EVR43" s="921"/>
      <c r="EVS43" s="921"/>
      <c r="EVT43" s="921"/>
      <c r="EVU43" s="921"/>
      <c r="EVV43" s="921"/>
      <c r="EVW43" s="921"/>
      <c r="EVX43" s="921"/>
      <c r="EVY43" s="921"/>
      <c r="EVZ43" s="921"/>
      <c r="EWA43" s="921"/>
      <c r="EWB43" s="921"/>
      <c r="EWC43" s="921"/>
      <c r="EWD43" s="921"/>
      <c r="EWE43" s="921"/>
      <c r="EWF43" s="921"/>
      <c r="EWG43" s="921"/>
      <c r="EWH43" s="921"/>
      <c r="EWI43" s="921"/>
      <c r="EWJ43" s="921"/>
      <c r="EWK43" s="921"/>
      <c r="EWL43" s="921"/>
      <c r="EWM43" s="921"/>
      <c r="EWN43" s="921"/>
      <c r="EWO43" s="921"/>
      <c r="EWP43" s="921"/>
      <c r="EWQ43" s="921"/>
      <c r="EWR43" s="921"/>
      <c r="EWS43" s="921"/>
      <c r="EWT43" s="921"/>
      <c r="EWU43" s="921"/>
      <c r="EWV43" s="921"/>
      <c r="EWW43" s="921"/>
      <c r="EWX43" s="921"/>
      <c r="EWY43" s="921"/>
      <c r="EWZ43" s="921"/>
      <c r="EXA43" s="921"/>
      <c r="EXB43" s="921"/>
      <c r="EXC43" s="921"/>
      <c r="EXD43" s="921"/>
      <c r="EXE43" s="921"/>
      <c r="EXF43" s="921"/>
      <c r="EXG43" s="921"/>
      <c r="EXH43" s="921"/>
      <c r="EXI43" s="921"/>
      <c r="EXJ43" s="921"/>
      <c r="EXK43" s="921"/>
      <c r="EXL43" s="921"/>
      <c r="EXM43" s="921"/>
      <c r="EXN43" s="921"/>
      <c r="EXO43" s="921"/>
      <c r="EXP43" s="921"/>
      <c r="EXQ43" s="921"/>
      <c r="EXR43" s="921"/>
      <c r="EXS43" s="921"/>
      <c r="EXT43" s="921"/>
      <c r="EXU43" s="921"/>
      <c r="EXV43" s="921"/>
      <c r="EXW43" s="921"/>
      <c r="EXX43" s="921"/>
      <c r="EXY43" s="921"/>
      <c r="EXZ43" s="921"/>
      <c r="EYA43" s="921"/>
      <c r="EYB43" s="921"/>
      <c r="EYC43" s="921"/>
      <c r="EYD43" s="921"/>
      <c r="EYE43" s="921"/>
      <c r="EYF43" s="921"/>
      <c r="EYG43" s="921"/>
      <c r="EYH43" s="921"/>
      <c r="EYI43" s="921"/>
      <c r="EYJ43" s="921"/>
      <c r="EYK43" s="921"/>
      <c r="EYL43" s="921"/>
      <c r="EYM43" s="921"/>
      <c r="EYN43" s="921"/>
      <c r="EYO43" s="921"/>
      <c r="EYP43" s="921"/>
      <c r="EYQ43" s="921"/>
      <c r="EYR43" s="921"/>
      <c r="EYS43" s="921"/>
      <c r="EYT43" s="921"/>
      <c r="EYU43" s="921"/>
      <c r="EYV43" s="921"/>
      <c r="EYW43" s="921"/>
      <c r="EYX43" s="921"/>
      <c r="EYY43" s="921"/>
      <c r="EYZ43" s="921"/>
      <c r="EZA43" s="921"/>
      <c r="EZB43" s="921"/>
      <c r="EZC43" s="921"/>
      <c r="EZD43" s="921"/>
      <c r="EZE43" s="921"/>
      <c r="EZF43" s="921"/>
      <c r="EZG43" s="921"/>
      <c r="EZH43" s="921"/>
      <c r="EZI43" s="921"/>
      <c r="EZJ43" s="921"/>
      <c r="EZK43" s="921"/>
      <c r="EZL43" s="921"/>
      <c r="EZM43" s="921"/>
      <c r="EZN43" s="921"/>
      <c r="EZO43" s="921"/>
      <c r="EZP43" s="921"/>
      <c r="EZQ43" s="921"/>
      <c r="EZR43" s="921"/>
      <c r="EZS43" s="921"/>
      <c r="EZT43" s="921"/>
      <c r="EZU43" s="921"/>
      <c r="EZV43" s="921"/>
      <c r="EZW43" s="921"/>
      <c r="EZX43" s="921"/>
      <c r="EZY43" s="921"/>
      <c r="EZZ43" s="921"/>
      <c r="FAA43" s="921"/>
      <c r="FAB43" s="921"/>
      <c r="FAC43" s="921"/>
      <c r="FAD43" s="921"/>
      <c r="FAE43" s="921"/>
      <c r="FAF43" s="921"/>
      <c r="FAG43" s="921"/>
      <c r="FAH43" s="921"/>
      <c r="FAI43" s="921"/>
      <c r="FAJ43" s="921"/>
      <c r="FAK43" s="921"/>
      <c r="FAL43" s="921"/>
      <c r="FAM43" s="921"/>
      <c r="FAN43" s="921"/>
      <c r="FAO43" s="921"/>
      <c r="FAP43" s="921"/>
      <c r="FAQ43" s="921"/>
      <c r="FAR43" s="921"/>
      <c r="FAS43" s="921"/>
      <c r="FAT43" s="921"/>
      <c r="FAU43" s="921"/>
      <c r="FAV43" s="921"/>
      <c r="FAW43" s="921"/>
      <c r="FAX43" s="921"/>
      <c r="FAY43" s="921"/>
      <c r="FAZ43" s="921"/>
      <c r="FBA43" s="921"/>
      <c r="FBB43" s="921"/>
      <c r="FBC43" s="921"/>
      <c r="FBD43" s="921"/>
      <c r="FBE43" s="921"/>
      <c r="FBF43" s="921"/>
      <c r="FBG43" s="921"/>
      <c r="FBH43" s="921"/>
      <c r="FBI43" s="921"/>
      <c r="FBJ43" s="921"/>
      <c r="FBK43" s="921"/>
      <c r="FBL43" s="921"/>
      <c r="FBM43" s="921"/>
      <c r="FBN43" s="921"/>
      <c r="FBO43" s="921"/>
      <c r="FBP43" s="921"/>
      <c r="FBQ43" s="921"/>
      <c r="FBR43" s="921"/>
      <c r="FBS43" s="921"/>
      <c r="FBT43" s="921"/>
      <c r="FBU43" s="921"/>
      <c r="FBV43" s="921"/>
      <c r="FBW43" s="921"/>
      <c r="FBX43" s="921"/>
      <c r="FBY43" s="921"/>
      <c r="FBZ43" s="921"/>
      <c r="FCA43" s="921"/>
      <c r="FCB43" s="921"/>
      <c r="FCC43" s="921"/>
      <c r="FCD43" s="921"/>
      <c r="FCE43" s="921"/>
      <c r="FCF43" s="921"/>
      <c r="FCG43" s="921"/>
      <c r="FCH43" s="921"/>
      <c r="FCI43" s="921"/>
      <c r="FCJ43" s="921"/>
      <c r="FCK43" s="921"/>
      <c r="FCL43" s="921"/>
      <c r="FCM43" s="921"/>
      <c r="FCN43" s="921"/>
      <c r="FCO43" s="921"/>
      <c r="FCP43" s="921"/>
      <c r="FCQ43" s="921"/>
      <c r="FCR43" s="921"/>
      <c r="FCS43" s="921"/>
      <c r="FCT43" s="921"/>
      <c r="FCU43" s="921"/>
      <c r="FCV43" s="921"/>
      <c r="FCW43" s="921"/>
      <c r="FCX43" s="921"/>
      <c r="FCY43" s="921"/>
      <c r="FCZ43" s="921"/>
      <c r="FDA43" s="921"/>
      <c r="FDB43" s="921"/>
      <c r="FDC43" s="921"/>
      <c r="FDD43" s="921"/>
      <c r="FDE43" s="921"/>
      <c r="FDF43" s="921"/>
      <c r="FDG43" s="921"/>
      <c r="FDH43" s="921"/>
      <c r="FDI43" s="921"/>
      <c r="FDJ43" s="921"/>
      <c r="FDK43" s="921"/>
      <c r="FDL43" s="921"/>
      <c r="FDM43" s="921"/>
      <c r="FDN43" s="921"/>
      <c r="FDO43" s="921"/>
      <c r="FDP43" s="921"/>
      <c r="FDQ43" s="921"/>
      <c r="FDR43" s="921"/>
      <c r="FDS43" s="921"/>
      <c r="FDT43" s="921"/>
      <c r="FDU43" s="921"/>
      <c r="FDV43" s="921"/>
      <c r="FDW43" s="921"/>
      <c r="FDX43" s="921"/>
      <c r="FDY43" s="921"/>
      <c r="FDZ43" s="921"/>
      <c r="FEA43" s="921"/>
      <c r="FEB43" s="921"/>
      <c r="FEC43" s="921"/>
      <c r="FED43" s="921"/>
      <c r="FEE43" s="921"/>
      <c r="FEF43" s="921"/>
      <c r="FEG43" s="921"/>
      <c r="FEH43" s="921"/>
      <c r="FEI43" s="921"/>
      <c r="FEJ43" s="921"/>
      <c r="FEK43" s="921"/>
      <c r="FEL43" s="921"/>
      <c r="FEM43" s="921"/>
      <c r="FEN43" s="921"/>
      <c r="FEO43" s="921"/>
      <c r="FEP43" s="921"/>
      <c r="FEQ43" s="921"/>
      <c r="FER43" s="921"/>
      <c r="FES43" s="921"/>
      <c r="FET43" s="921"/>
      <c r="FEU43" s="921"/>
      <c r="FEV43" s="921"/>
      <c r="FEW43" s="921"/>
      <c r="FEX43" s="921"/>
      <c r="FEY43" s="921"/>
      <c r="FEZ43" s="921"/>
      <c r="FFA43" s="921"/>
      <c r="FFB43" s="921"/>
      <c r="FFC43" s="921"/>
      <c r="FFD43" s="921"/>
      <c r="FFE43" s="921"/>
      <c r="FFF43" s="921"/>
      <c r="FFG43" s="921"/>
      <c r="FFH43" s="921"/>
      <c r="FFI43" s="921"/>
      <c r="FFJ43" s="921"/>
      <c r="FFK43" s="921"/>
      <c r="FFL43" s="921"/>
      <c r="FFM43" s="921"/>
      <c r="FFN43" s="921"/>
      <c r="FFO43" s="921"/>
      <c r="FFP43" s="921"/>
      <c r="FFQ43" s="921"/>
      <c r="FFR43" s="921"/>
      <c r="FFS43" s="921"/>
      <c r="FFT43" s="921"/>
      <c r="FFU43" s="921"/>
      <c r="FFV43" s="921"/>
      <c r="FFW43" s="921"/>
      <c r="FFX43" s="921"/>
      <c r="FFY43" s="921"/>
      <c r="FFZ43" s="921"/>
      <c r="FGA43" s="921"/>
      <c r="FGB43" s="921"/>
      <c r="FGC43" s="921"/>
      <c r="FGD43" s="921"/>
      <c r="FGE43" s="921"/>
      <c r="FGF43" s="921"/>
      <c r="FGG43" s="921"/>
      <c r="FGH43" s="921"/>
      <c r="FGI43" s="921"/>
      <c r="FGJ43" s="921"/>
      <c r="FGK43" s="921"/>
      <c r="FGL43" s="921"/>
      <c r="FGM43" s="921"/>
      <c r="FGN43" s="921"/>
      <c r="FGO43" s="921"/>
      <c r="FGP43" s="921"/>
      <c r="FGQ43" s="921"/>
      <c r="FGR43" s="921"/>
      <c r="FGS43" s="921"/>
      <c r="FGT43" s="921"/>
      <c r="FGU43" s="921"/>
      <c r="FGV43" s="921"/>
      <c r="FGW43" s="921"/>
      <c r="FGX43" s="921"/>
      <c r="FGY43" s="921"/>
      <c r="FGZ43" s="921"/>
      <c r="FHA43" s="921"/>
      <c r="FHB43" s="921"/>
      <c r="FHC43" s="921"/>
      <c r="FHD43" s="921"/>
      <c r="FHE43" s="921"/>
      <c r="FHF43" s="921"/>
      <c r="FHG43" s="921"/>
      <c r="FHH43" s="921"/>
      <c r="FHI43" s="921"/>
      <c r="FHJ43" s="921"/>
      <c r="FHK43" s="921"/>
      <c r="FHL43" s="921"/>
      <c r="FHM43" s="921"/>
      <c r="FHN43" s="921"/>
      <c r="FHO43" s="921"/>
      <c r="FHP43" s="921"/>
      <c r="FHQ43" s="921"/>
      <c r="FHR43" s="921"/>
      <c r="FHS43" s="921"/>
      <c r="FHT43" s="921"/>
      <c r="FHU43" s="921"/>
      <c r="FHV43" s="921"/>
      <c r="FHW43" s="921"/>
      <c r="FHX43" s="921"/>
      <c r="FHY43" s="921"/>
      <c r="FHZ43" s="921"/>
      <c r="FIA43" s="921"/>
      <c r="FIB43" s="921"/>
      <c r="FIC43" s="921"/>
      <c r="FID43" s="921"/>
      <c r="FIE43" s="921"/>
      <c r="FIF43" s="921"/>
      <c r="FIG43" s="921"/>
      <c r="FIH43" s="921"/>
      <c r="FII43" s="921"/>
      <c r="FIJ43" s="921"/>
      <c r="FIK43" s="921"/>
      <c r="FIL43" s="921"/>
      <c r="FIM43" s="921"/>
      <c r="FIN43" s="921"/>
      <c r="FIO43" s="921"/>
      <c r="FIP43" s="921"/>
      <c r="FIQ43" s="921"/>
      <c r="FIR43" s="921"/>
      <c r="FIS43" s="921"/>
      <c r="FIT43" s="921"/>
      <c r="FIU43" s="921"/>
      <c r="FIV43" s="921"/>
      <c r="FIW43" s="921"/>
      <c r="FIX43" s="921"/>
      <c r="FIY43" s="921"/>
      <c r="FIZ43" s="921"/>
      <c r="FJA43" s="921"/>
      <c r="FJB43" s="921"/>
      <c r="FJC43" s="921"/>
      <c r="FJD43" s="921"/>
      <c r="FJE43" s="921"/>
      <c r="FJF43" s="921"/>
      <c r="FJG43" s="921"/>
      <c r="FJH43" s="921"/>
      <c r="FJI43" s="921"/>
      <c r="FJJ43" s="921"/>
      <c r="FJK43" s="921"/>
      <c r="FJL43" s="921"/>
      <c r="FJM43" s="921"/>
      <c r="FJN43" s="921"/>
      <c r="FJO43" s="921"/>
      <c r="FJP43" s="921"/>
      <c r="FJQ43" s="921"/>
      <c r="FJR43" s="921"/>
      <c r="FJS43" s="921"/>
      <c r="FJT43" s="921"/>
      <c r="FJU43" s="921"/>
      <c r="FJV43" s="921"/>
      <c r="FJW43" s="921"/>
      <c r="FJX43" s="921"/>
      <c r="FJY43" s="921"/>
      <c r="FJZ43" s="921"/>
      <c r="FKA43" s="921"/>
      <c r="FKB43" s="921"/>
      <c r="FKC43" s="921"/>
      <c r="FKD43" s="921"/>
      <c r="FKE43" s="921"/>
      <c r="FKF43" s="921"/>
      <c r="FKG43" s="921"/>
      <c r="FKH43" s="921"/>
      <c r="FKI43" s="921"/>
      <c r="FKJ43" s="921"/>
      <c r="FKK43" s="921"/>
      <c r="FKL43" s="921"/>
      <c r="FKM43" s="921"/>
      <c r="FKN43" s="921"/>
      <c r="FKO43" s="921"/>
      <c r="FKP43" s="921"/>
      <c r="FKQ43" s="921"/>
      <c r="FKR43" s="921"/>
      <c r="FKS43" s="921"/>
      <c r="FKT43" s="921"/>
      <c r="FKU43" s="921"/>
      <c r="FKV43" s="921"/>
      <c r="FKW43" s="921"/>
      <c r="FKX43" s="921"/>
      <c r="FKY43" s="921"/>
      <c r="FKZ43" s="921"/>
      <c r="FLA43" s="921"/>
      <c r="FLB43" s="921"/>
      <c r="FLC43" s="921"/>
      <c r="FLD43" s="921"/>
      <c r="FLE43" s="921"/>
      <c r="FLF43" s="921"/>
      <c r="FLG43" s="921"/>
      <c r="FLH43" s="921"/>
      <c r="FLI43" s="921"/>
      <c r="FLJ43" s="921"/>
      <c r="FLK43" s="921"/>
      <c r="FLL43" s="921"/>
      <c r="FLM43" s="921"/>
      <c r="FLN43" s="921"/>
      <c r="FLO43" s="921"/>
      <c r="FLP43" s="921"/>
      <c r="FLQ43" s="921"/>
      <c r="FLR43" s="921"/>
      <c r="FLS43" s="921"/>
      <c r="FLT43" s="921"/>
      <c r="FLU43" s="921"/>
      <c r="FLV43" s="921"/>
      <c r="FLW43" s="921"/>
      <c r="FLX43" s="921"/>
      <c r="FLY43" s="921"/>
      <c r="FLZ43" s="921"/>
      <c r="FMA43" s="921"/>
      <c r="FMB43" s="921"/>
      <c r="FMC43" s="921"/>
      <c r="FMD43" s="921"/>
      <c r="FME43" s="921"/>
      <c r="FMF43" s="921"/>
      <c r="FMG43" s="921"/>
      <c r="FMH43" s="921"/>
      <c r="FMI43" s="921"/>
      <c r="FMJ43" s="921"/>
      <c r="FMK43" s="921"/>
      <c r="FML43" s="921"/>
      <c r="FMM43" s="921"/>
      <c r="FMN43" s="921"/>
      <c r="FMO43" s="921"/>
      <c r="FMP43" s="921"/>
      <c r="FMQ43" s="921"/>
      <c r="FMR43" s="921"/>
      <c r="FMS43" s="921"/>
      <c r="FMT43" s="921"/>
      <c r="FMU43" s="921"/>
      <c r="FMV43" s="921"/>
      <c r="FMW43" s="921"/>
      <c r="FMX43" s="921"/>
      <c r="FMY43" s="921"/>
      <c r="FMZ43" s="921"/>
      <c r="FNA43" s="921"/>
      <c r="FNB43" s="921"/>
      <c r="FNC43" s="921"/>
      <c r="FND43" s="921"/>
      <c r="FNE43" s="921"/>
      <c r="FNF43" s="921"/>
      <c r="FNG43" s="921"/>
      <c r="FNH43" s="921"/>
      <c r="FNI43" s="921"/>
      <c r="FNJ43" s="921"/>
      <c r="FNK43" s="921"/>
      <c r="FNL43" s="921"/>
      <c r="FNM43" s="921"/>
      <c r="FNN43" s="921"/>
      <c r="FNO43" s="921"/>
      <c r="FNP43" s="921"/>
      <c r="FNQ43" s="921"/>
      <c r="FNR43" s="921"/>
      <c r="FNS43" s="921"/>
      <c r="FNT43" s="921"/>
      <c r="FNU43" s="921"/>
      <c r="FNV43" s="921"/>
      <c r="FNW43" s="921"/>
      <c r="FNX43" s="921"/>
      <c r="FNY43" s="921"/>
      <c r="FNZ43" s="921"/>
      <c r="FOA43" s="921"/>
      <c r="FOB43" s="921"/>
      <c r="FOC43" s="921"/>
      <c r="FOD43" s="921"/>
      <c r="FOE43" s="921"/>
      <c r="FOF43" s="921"/>
      <c r="FOG43" s="921"/>
      <c r="FOH43" s="921"/>
      <c r="FOI43" s="921"/>
      <c r="FOJ43" s="921"/>
      <c r="FOK43" s="921"/>
      <c r="FOL43" s="921"/>
      <c r="FOM43" s="921"/>
      <c r="FON43" s="921"/>
      <c r="FOO43" s="921"/>
      <c r="FOP43" s="921"/>
      <c r="FOQ43" s="921"/>
      <c r="FOR43" s="921"/>
      <c r="FOS43" s="921"/>
      <c r="FOT43" s="921"/>
      <c r="FOU43" s="921"/>
      <c r="FOV43" s="921"/>
      <c r="FOW43" s="921"/>
      <c r="FOX43" s="921"/>
      <c r="FOY43" s="921"/>
      <c r="FOZ43" s="921"/>
      <c r="FPA43" s="921"/>
      <c r="FPB43" s="921"/>
      <c r="FPC43" s="921"/>
      <c r="FPD43" s="921"/>
      <c r="FPE43" s="921"/>
      <c r="FPF43" s="921"/>
      <c r="FPG43" s="921"/>
      <c r="FPH43" s="921"/>
      <c r="FPI43" s="921"/>
      <c r="FPJ43" s="921"/>
      <c r="FPK43" s="921"/>
      <c r="FPL43" s="921"/>
      <c r="FPM43" s="921"/>
      <c r="FPN43" s="921"/>
      <c r="FPO43" s="921"/>
      <c r="FPP43" s="921"/>
      <c r="FPQ43" s="921"/>
      <c r="FPR43" s="921"/>
      <c r="FPS43" s="921"/>
      <c r="FPT43" s="921"/>
      <c r="FPU43" s="921"/>
      <c r="FPV43" s="921"/>
      <c r="FPW43" s="921"/>
      <c r="FPX43" s="921"/>
      <c r="FPY43" s="921"/>
      <c r="FPZ43" s="921"/>
      <c r="FQA43" s="921"/>
      <c r="FQB43" s="921"/>
      <c r="FQC43" s="921"/>
      <c r="FQD43" s="921"/>
      <c r="FQE43" s="921"/>
      <c r="FQF43" s="921"/>
      <c r="FQG43" s="921"/>
      <c r="FQH43" s="921"/>
      <c r="FQI43" s="921"/>
      <c r="FQJ43" s="921"/>
      <c r="FQK43" s="921"/>
      <c r="FQL43" s="921"/>
      <c r="FQM43" s="921"/>
      <c r="FQN43" s="921"/>
      <c r="FQO43" s="921"/>
      <c r="FQP43" s="921"/>
      <c r="FQQ43" s="921"/>
      <c r="FQR43" s="921"/>
      <c r="FQS43" s="921"/>
      <c r="FQT43" s="921"/>
      <c r="FQU43" s="921"/>
      <c r="FQV43" s="921"/>
      <c r="FQW43" s="921"/>
      <c r="FQX43" s="921"/>
      <c r="FQY43" s="921"/>
      <c r="FQZ43" s="921"/>
      <c r="FRA43" s="921"/>
      <c r="FRB43" s="921"/>
      <c r="FRC43" s="921"/>
      <c r="FRD43" s="921"/>
      <c r="FRE43" s="921"/>
      <c r="FRF43" s="921"/>
      <c r="FRG43" s="921"/>
      <c r="FRH43" s="921"/>
      <c r="FRI43" s="921"/>
      <c r="FRJ43" s="921"/>
      <c r="FRK43" s="921"/>
      <c r="FRL43" s="921"/>
      <c r="FRM43" s="921"/>
      <c r="FRN43" s="921"/>
      <c r="FRO43" s="921"/>
      <c r="FRP43" s="921"/>
      <c r="FRQ43" s="921"/>
      <c r="FRR43" s="921"/>
      <c r="FRS43" s="921"/>
      <c r="FRT43" s="921"/>
      <c r="FRU43" s="921"/>
      <c r="FRV43" s="921"/>
      <c r="FRW43" s="921"/>
      <c r="FRX43" s="921"/>
      <c r="FRY43" s="921"/>
      <c r="FRZ43" s="921"/>
      <c r="FSA43" s="921"/>
      <c r="FSB43" s="921"/>
      <c r="FSC43" s="921"/>
      <c r="FSD43" s="921"/>
      <c r="FSE43" s="921"/>
      <c r="FSF43" s="921"/>
      <c r="FSG43" s="921"/>
      <c r="FSH43" s="921"/>
      <c r="FSI43" s="921"/>
      <c r="FSJ43" s="921"/>
      <c r="FSK43" s="921"/>
      <c r="FSL43" s="921"/>
      <c r="FSM43" s="921"/>
      <c r="FSN43" s="921"/>
      <c r="FSO43" s="921"/>
      <c r="FSP43" s="921"/>
      <c r="FSQ43" s="921"/>
      <c r="FSR43" s="921"/>
      <c r="FSS43" s="921"/>
      <c r="FST43" s="921"/>
      <c r="FSU43" s="921"/>
      <c r="FSV43" s="921"/>
      <c r="FSW43" s="921"/>
      <c r="FSX43" s="921"/>
      <c r="FSY43" s="921"/>
      <c r="FSZ43" s="921"/>
      <c r="FTA43" s="921"/>
      <c r="FTB43" s="921"/>
      <c r="FTC43" s="921"/>
      <c r="FTD43" s="921"/>
      <c r="FTE43" s="921"/>
      <c r="FTF43" s="921"/>
      <c r="FTG43" s="921"/>
      <c r="FTH43" s="921"/>
      <c r="FTI43" s="921"/>
      <c r="FTJ43" s="921"/>
      <c r="FTK43" s="921"/>
      <c r="FTL43" s="921"/>
      <c r="FTM43" s="921"/>
      <c r="FTN43" s="921"/>
      <c r="FTO43" s="921"/>
      <c r="FTP43" s="921"/>
      <c r="FTQ43" s="921"/>
      <c r="FTR43" s="921"/>
      <c r="FTS43" s="921"/>
      <c r="FTT43" s="921"/>
      <c r="FTU43" s="921"/>
      <c r="FTV43" s="921"/>
      <c r="FTW43" s="921"/>
      <c r="FTX43" s="921"/>
      <c r="FTY43" s="921"/>
      <c r="FTZ43" s="921"/>
      <c r="FUA43" s="921"/>
      <c r="FUB43" s="921"/>
      <c r="FUC43" s="921"/>
      <c r="FUD43" s="921"/>
      <c r="FUE43" s="921"/>
      <c r="FUF43" s="921"/>
      <c r="FUG43" s="921"/>
      <c r="FUH43" s="921"/>
      <c r="FUI43" s="921"/>
      <c r="FUJ43" s="921"/>
      <c r="FUK43" s="921"/>
      <c r="FUL43" s="921"/>
      <c r="FUM43" s="921"/>
      <c r="FUN43" s="921"/>
      <c r="FUO43" s="921"/>
      <c r="FUP43" s="921"/>
      <c r="FUQ43" s="921"/>
      <c r="FUR43" s="921"/>
      <c r="FUS43" s="921"/>
      <c r="FUT43" s="921"/>
      <c r="FUU43" s="921"/>
      <c r="FUV43" s="921"/>
      <c r="FUW43" s="921"/>
      <c r="FUX43" s="921"/>
      <c r="FUY43" s="921"/>
      <c r="FUZ43" s="921"/>
      <c r="FVA43" s="921"/>
      <c r="FVB43" s="921"/>
      <c r="FVC43" s="921"/>
      <c r="FVD43" s="921"/>
      <c r="FVE43" s="921"/>
      <c r="FVF43" s="921"/>
      <c r="FVG43" s="921"/>
      <c r="FVH43" s="921"/>
      <c r="FVI43" s="921"/>
      <c r="FVJ43" s="921"/>
      <c r="FVK43" s="921"/>
      <c r="FVL43" s="921"/>
      <c r="FVM43" s="921"/>
      <c r="FVN43" s="921"/>
      <c r="FVO43" s="921"/>
      <c r="FVP43" s="921"/>
      <c r="FVQ43" s="921"/>
      <c r="FVR43" s="921"/>
      <c r="FVS43" s="921"/>
      <c r="FVT43" s="921"/>
      <c r="FVU43" s="921"/>
      <c r="FVV43" s="921"/>
      <c r="FVW43" s="921"/>
      <c r="FVX43" s="921"/>
      <c r="FVY43" s="921"/>
      <c r="FVZ43" s="921"/>
      <c r="FWA43" s="921"/>
      <c r="FWB43" s="921"/>
      <c r="FWC43" s="921"/>
      <c r="FWD43" s="921"/>
      <c r="FWE43" s="921"/>
      <c r="FWF43" s="921"/>
      <c r="FWG43" s="921"/>
      <c r="FWH43" s="921"/>
      <c r="FWI43" s="921"/>
      <c r="FWJ43" s="921"/>
      <c r="FWK43" s="921"/>
      <c r="FWL43" s="921"/>
      <c r="FWM43" s="921"/>
      <c r="FWN43" s="921"/>
      <c r="FWO43" s="921"/>
      <c r="FWP43" s="921"/>
      <c r="FWQ43" s="921"/>
      <c r="FWR43" s="921"/>
      <c r="FWS43" s="921"/>
      <c r="FWT43" s="921"/>
      <c r="FWU43" s="921"/>
      <c r="FWV43" s="921"/>
      <c r="FWW43" s="921"/>
      <c r="FWX43" s="921"/>
      <c r="FWY43" s="921"/>
      <c r="FWZ43" s="921"/>
      <c r="FXA43" s="921"/>
      <c r="FXB43" s="921"/>
      <c r="FXC43" s="921"/>
      <c r="FXD43" s="921"/>
      <c r="FXE43" s="921"/>
      <c r="FXF43" s="921"/>
      <c r="FXG43" s="921"/>
      <c r="FXH43" s="921"/>
      <c r="FXI43" s="921"/>
      <c r="FXJ43" s="921"/>
      <c r="FXK43" s="921"/>
      <c r="FXL43" s="921"/>
      <c r="FXM43" s="921"/>
      <c r="FXN43" s="921"/>
      <c r="FXO43" s="921"/>
      <c r="FXP43" s="921"/>
      <c r="FXQ43" s="921"/>
      <c r="FXR43" s="921"/>
      <c r="FXS43" s="921"/>
      <c r="FXT43" s="921"/>
      <c r="FXU43" s="921"/>
      <c r="FXV43" s="921"/>
      <c r="FXW43" s="921"/>
      <c r="FXX43" s="921"/>
      <c r="FXY43" s="921"/>
      <c r="FXZ43" s="921"/>
      <c r="FYA43" s="921"/>
      <c r="FYB43" s="921"/>
      <c r="FYC43" s="921"/>
      <c r="FYD43" s="921"/>
      <c r="FYE43" s="921"/>
      <c r="FYF43" s="921"/>
      <c r="FYG43" s="921"/>
      <c r="FYH43" s="921"/>
      <c r="FYI43" s="921"/>
      <c r="FYJ43" s="921"/>
      <c r="FYK43" s="921"/>
      <c r="FYL43" s="921"/>
      <c r="FYM43" s="921"/>
      <c r="FYN43" s="921"/>
      <c r="FYO43" s="921"/>
      <c r="FYP43" s="921"/>
      <c r="FYQ43" s="921"/>
      <c r="FYR43" s="921"/>
      <c r="FYS43" s="921"/>
      <c r="FYT43" s="921"/>
      <c r="FYU43" s="921"/>
      <c r="FYV43" s="921"/>
      <c r="FYW43" s="921"/>
      <c r="FYX43" s="921"/>
      <c r="FYY43" s="921"/>
      <c r="FYZ43" s="921"/>
      <c r="FZA43" s="921"/>
      <c r="FZB43" s="921"/>
      <c r="FZC43" s="921"/>
      <c r="FZD43" s="921"/>
      <c r="FZE43" s="921"/>
      <c r="FZF43" s="921"/>
      <c r="FZG43" s="921"/>
      <c r="FZH43" s="921"/>
      <c r="FZI43" s="921"/>
      <c r="FZJ43" s="921"/>
      <c r="FZK43" s="921"/>
      <c r="FZL43" s="921"/>
      <c r="FZM43" s="921"/>
      <c r="FZN43" s="921"/>
      <c r="FZO43" s="921"/>
      <c r="FZP43" s="921"/>
      <c r="FZQ43" s="921"/>
      <c r="FZR43" s="921"/>
      <c r="FZS43" s="921"/>
      <c r="FZT43" s="921"/>
      <c r="FZU43" s="921"/>
      <c r="FZV43" s="921"/>
      <c r="FZW43" s="921"/>
      <c r="FZX43" s="921"/>
      <c r="FZY43" s="921"/>
      <c r="FZZ43" s="921"/>
      <c r="GAA43" s="921"/>
      <c r="GAB43" s="921"/>
      <c r="GAC43" s="921"/>
      <c r="GAD43" s="921"/>
      <c r="GAE43" s="921"/>
      <c r="GAF43" s="921"/>
      <c r="GAG43" s="921"/>
      <c r="GAH43" s="921"/>
      <c r="GAI43" s="921"/>
      <c r="GAJ43" s="921"/>
      <c r="GAK43" s="921"/>
      <c r="GAL43" s="921"/>
      <c r="GAM43" s="921"/>
      <c r="GAN43" s="921"/>
      <c r="GAO43" s="921"/>
      <c r="GAP43" s="921"/>
      <c r="GAQ43" s="921"/>
      <c r="GAR43" s="921"/>
      <c r="GAS43" s="921"/>
      <c r="GAT43" s="921"/>
      <c r="GAU43" s="921"/>
      <c r="GAV43" s="921"/>
      <c r="GAW43" s="921"/>
      <c r="GAX43" s="921"/>
      <c r="GAY43" s="921"/>
      <c r="GAZ43" s="921"/>
      <c r="GBA43" s="921"/>
      <c r="GBB43" s="921"/>
      <c r="GBC43" s="921"/>
      <c r="GBD43" s="921"/>
      <c r="GBE43" s="921"/>
      <c r="GBF43" s="921"/>
      <c r="GBG43" s="921"/>
      <c r="GBH43" s="921"/>
      <c r="GBI43" s="921"/>
      <c r="GBJ43" s="921"/>
      <c r="GBK43" s="921"/>
      <c r="GBL43" s="921"/>
      <c r="GBM43" s="921"/>
      <c r="GBN43" s="921"/>
      <c r="GBO43" s="921"/>
      <c r="GBP43" s="921"/>
      <c r="GBQ43" s="921"/>
      <c r="GBR43" s="921"/>
      <c r="GBS43" s="921"/>
      <c r="GBT43" s="921"/>
      <c r="GBU43" s="921"/>
      <c r="GBV43" s="921"/>
      <c r="GBW43" s="921"/>
      <c r="GBX43" s="921"/>
      <c r="GBY43" s="921"/>
      <c r="GBZ43" s="921"/>
      <c r="GCA43" s="921"/>
      <c r="GCB43" s="921"/>
      <c r="GCC43" s="921"/>
      <c r="GCD43" s="921"/>
      <c r="GCE43" s="921"/>
      <c r="GCF43" s="921"/>
      <c r="GCG43" s="921"/>
      <c r="GCH43" s="921"/>
      <c r="GCI43" s="921"/>
      <c r="GCJ43" s="921"/>
      <c r="GCK43" s="921"/>
      <c r="GCL43" s="921"/>
      <c r="GCM43" s="921"/>
      <c r="GCN43" s="921"/>
      <c r="GCO43" s="921"/>
      <c r="GCP43" s="921"/>
      <c r="GCQ43" s="921"/>
      <c r="GCR43" s="921"/>
      <c r="GCS43" s="921"/>
      <c r="GCT43" s="921"/>
      <c r="GCU43" s="921"/>
      <c r="GCV43" s="921"/>
      <c r="GCW43" s="921"/>
      <c r="GCX43" s="921"/>
      <c r="GCY43" s="921"/>
      <c r="GCZ43" s="921"/>
      <c r="GDA43" s="921"/>
      <c r="GDB43" s="921"/>
      <c r="GDC43" s="921"/>
      <c r="GDD43" s="921"/>
      <c r="GDE43" s="921"/>
      <c r="GDF43" s="921"/>
      <c r="GDG43" s="921"/>
      <c r="GDH43" s="921"/>
      <c r="GDI43" s="921"/>
      <c r="GDJ43" s="921"/>
      <c r="GDK43" s="921"/>
      <c r="GDL43" s="921"/>
      <c r="GDM43" s="921"/>
      <c r="GDN43" s="921"/>
      <c r="GDO43" s="921"/>
      <c r="GDP43" s="921"/>
      <c r="GDQ43" s="921"/>
      <c r="GDR43" s="921"/>
      <c r="GDS43" s="921"/>
      <c r="GDT43" s="921"/>
      <c r="GDU43" s="921"/>
      <c r="GDV43" s="921"/>
      <c r="GDW43" s="921"/>
      <c r="GDX43" s="921"/>
      <c r="GDY43" s="921"/>
      <c r="GDZ43" s="921"/>
      <c r="GEA43" s="921"/>
      <c r="GEB43" s="921"/>
      <c r="GEC43" s="921"/>
      <c r="GED43" s="921"/>
      <c r="GEE43" s="921"/>
      <c r="GEF43" s="921"/>
      <c r="GEG43" s="921"/>
      <c r="GEH43" s="921"/>
      <c r="GEI43" s="921"/>
      <c r="GEJ43" s="921"/>
      <c r="GEK43" s="921"/>
      <c r="GEL43" s="921"/>
      <c r="GEM43" s="921"/>
      <c r="GEN43" s="921"/>
      <c r="GEO43" s="921"/>
      <c r="GEP43" s="921"/>
      <c r="GEQ43" s="921"/>
      <c r="GER43" s="921"/>
      <c r="GES43" s="921"/>
      <c r="GET43" s="921"/>
      <c r="GEU43" s="921"/>
      <c r="GEV43" s="921"/>
      <c r="GEW43" s="921"/>
      <c r="GEX43" s="921"/>
      <c r="GEY43" s="921"/>
      <c r="GEZ43" s="921"/>
      <c r="GFA43" s="921"/>
      <c r="GFB43" s="921"/>
      <c r="GFC43" s="921"/>
      <c r="GFD43" s="921"/>
      <c r="GFE43" s="921"/>
      <c r="GFF43" s="921"/>
      <c r="GFG43" s="921"/>
      <c r="GFH43" s="921"/>
      <c r="GFI43" s="921"/>
      <c r="GFJ43" s="921"/>
      <c r="GFK43" s="921"/>
      <c r="GFL43" s="921"/>
      <c r="GFM43" s="921"/>
      <c r="GFN43" s="921"/>
      <c r="GFO43" s="921"/>
      <c r="GFP43" s="921"/>
      <c r="GFQ43" s="921"/>
      <c r="GFR43" s="921"/>
      <c r="GFS43" s="921"/>
      <c r="GFT43" s="921"/>
      <c r="GFU43" s="921"/>
      <c r="GFV43" s="921"/>
      <c r="GFW43" s="921"/>
      <c r="GFX43" s="921"/>
      <c r="GFY43" s="921"/>
      <c r="GFZ43" s="921"/>
      <c r="GGA43" s="921"/>
      <c r="GGB43" s="921"/>
      <c r="GGC43" s="921"/>
      <c r="GGD43" s="921"/>
      <c r="GGE43" s="921"/>
      <c r="GGF43" s="921"/>
      <c r="GGG43" s="921"/>
      <c r="GGH43" s="921"/>
      <c r="GGI43" s="921"/>
      <c r="GGJ43" s="921"/>
      <c r="GGK43" s="921"/>
      <c r="GGL43" s="921"/>
      <c r="GGM43" s="921"/>
      <c r="GGN43" s="921"/>
      <c r="GGO43" s="921"/>
      <c r="GGP43" s="921"/>
      <c r="GGQ43" s="921"/>
      <c r="GGR43" s="921"/>
      <c r="GGS43" s="921"/>
      <c r="GGT43" s="921"/>
      <c r="GGU43" s="921"/>
      <c r="GGV43" s="921"/>
      <c r="GGW43" s="921"/>
      <c r="GGX43" s="921"/>
      <c r="GGY43" s="921"/>
      <c r="GGZ43" s="921"/>
      <c r="GHA43" s="921"/>
      <c r="GHB43" s="921"/>
      <c r="GHC43" s="921"/>
      <c r="GHD43" s="921"/>
      <c r="GHE43" s="921"/>
      <c r="GHF43" s="921"/>
      <c r="GHG43" s="921"/>
      <c r="GHH43" s="921"/>
      <c r="GHI43" s="921"/>
      <c r="GHJ43" s="921"/>
      <c r="GHK43" s="921"/>
      <c r="GHL43" s="921"/>
      <c r="GHM43" s="921"/>
      <c r="GHN43" s="921"/>
      <c r="GHO43" s="921"/>
      <c r="GHP43" s="921"/>
      <c r="GHQ43" s="921"/>
      <c r="GHR43" s="921"/>
      <c r="GHS43" s="921"/>
      <c r="GHT43" s="921"/>
      <c r="GHU43" s="921"/>
      <c r="GHV43" s="921"/>
      <c r="GHW43" s="921"/>
      <c r="GHX43" s="921"/>
      <c r="GHY43" s="921"/>
      <c r="GHZ43" s="921"/>
      <c r="GIA43" s="921"/>
      <c r="GIB43" s="921"/>
      <c r="GIC43" s="921"/>
      <c r="GID43" s="921"/>
      <c r="GIE43" s="921"/>
      <c r="GIF43" s="921"/>
      <c r="GIG43" s="921"/>
      <c r="GIH43" s="921"/>
      <c r="GII43" s="921"/>
      <c r="GIJ43" s="921"/>
      <c r="GIK43" s="921"/>
      <c r="GIL43" s="921"/>
      <c r="GIM43" s="921"/>
      <c r="GIN43" s="921"/>
      <c r="GIO43" s="921"/>
      <c r="GIP43" s="921"/>
      <c r="GIQ43" s="921"/>
      <c r="GIR43" s="921"/>
      <c r="GIS43" s="921"/>
      <c r="GIT43" s="921"/>
      <c r="GIU43" s="921"/>
      <c r="GIV43" s="921"/>
      <c r="GIW43" s="921"/>
      <c r="GIX43" s="921"/>
      <c r="GIY43" s="921"/>
      <c r="GIZ43" s="921"/>
      <c r="GJA43" s="921"/>
      <c r="GJB43" s="921"/>
      <c r="GJC43" s="921"/>
      <c r="GJD43" s="921"/>
      <c r="GJE43" s="921"/>
      <c r="GJF43" s="921"/>
      <c r="GJG43" s="921"/>
      <c r="GJH43" s="921"/>
      <c r="GJI43" s="921"/>
      <c r="GJJ43" s="921"/>
      <c r="GJK43" s="921"/>
      <c r="GJL43" s="921"/>
      <c r="GJM43" s="921"/>
      <c r="GJN43" s="921"/>
      <c r="GJO43" s="921"/>
      <c r="GJP43" s="921"/>
      <c r="GJQ43" s="921"/>
      <c r="GJR43" s="921"/>
      <c r="GJS43" s="921"/>
      <c r="GJT43" s="921"/>
      <c r="GJU43" s="921"/>
      <c r="GJV43" s="921"/>
      <c r="GJW43" s="921"/>
      <c r="GJX43" s="921"/>
      <c r="GJY43" s="921"/>
      <c r="GJZ43" s="921"/>
      <c r="GKA43" s="921"/>
      <c r="GKB43" s="921"/>
      <c r="GKC43" s="921"/>
      <c r="GKD43" s="921"/>
      <c r="GKE43" s="921"/>
      <c r="GKF43" s="921"/>
      <c r="GKG43" s="921"/>
      <c r="GKH43" s="921"/>
      <c r="GKI43" s="921"/>
      <c r="GKJ43" s="921"/>
      <c r="GKK43" s="921"/>
      <c r="GKL43" s="921"/>
      <c r="GKM43" s="921"/>
      <c r="GKN43" s="921"/>
      <c r="GKO43" s="921"/>
      <c r="GKP43" s="921"/>
      <c r="GKQ43" s="921"/>
      <c r="GKR43" s="921"/>
      <c r="GKS43" s="921"/>
      <c r="GKT43" s="921"/>
      <c r="GKU43" s="921"/>
      <c r="GKV43" s="921"/>
      <c r="GKW43" s="921"/>
      <c r="GKX43" s="921"/>
      <c r="GKY43" s="921"/>
      <c r="GKZ43" s="921"/>
      <c r="GLA43" s="921"/>
      <c r="GLB43" s="921"/>
      <c r="GLC43" s="921"/>
      <c r="GLD43" s="921"/>
      <c r="GLE43" s="921"/>
      <c r="GLF43" s="921"/>
      <c r="GLG43" s="921"/>
      <c r="GLH43" s="921"/>
      <c r="GLI43" s="921"/>
      <c r="GLJ43" s="921"/>
      <c r="GLK43" s="921"/>
      <c r="GLL43" s="921"/>
      <c r="GLM43" s="921"/>
      <c r="GLN43" s="921"/>
      <c r="GLO43" s="921"/>
      <c r="GLP43" s="921"/>
      <c r="GLQ43" s="921"/>
      <c r="GLR43" s="921"/>
      <c r="GLS43" s="921"/>
      <c r="GLT43" s="921"/>
      <c r="GLU43" s="921"/>
      <c r="GLV43" s="921"/>
      <c r="GLW43" s="921"/>
      <c r="GLX43" s="921"/>
      <c r="GLY43" s="921"/>
      <c r="GLZ43" s="921"/>
      <c r="GMA43" s="921"/>
      <c r="GMB43" s="921"/>
      <c r="GMC43" s="921"/>
      <c r="GMD43" s="921"/>
      <c r="GME43" s="921"/>
      <c r="GMF43" s="921"/>
      <c r="GMG43" s="921"/>
      <c r="GMH43" s="921"/>
      <c r="GMI43" s="921"/>
      <c r="GMJ43" s="921"/>
      <c r="GMK43" s="921"/>
      <c r="GML43" s="921"/>
      <c r="GMM43" s="921"/>
      <c r="GMN43" s="921"/>
      <c r="GMO43" s="921"/>
      <c r="GMP43" s="921"/>
      <c r="GMQ43" s="921"/>
      <c r="GMR43" s="921"/>
      <c r="GMS43" s="921"/>
      <c r="GMT43" s="921"/>
      <c r="GMU43" s="921"/>
      <c r="GMV43" s="921"/>
      <c r="GMW43" s="921"/>
      <c r="GMX43" s="921"/>
      <c r="GMY43" s="921"/>
      <c r="GMZ43" s="921"/>
      <c r="GNA43" s="921"/>
      <c r="GNB43" s="921"/>
      <c r="GNC43" s="921"/>
      <c r="GND43" s="921"/>
      <c r="GNE43" s="921"/>
      <c r="GNF43" s="921"/>
      <c r="GNG43" s="921"/>
      <c r="GNH43" s="921"/>
      <c r="GNI43" s="921"/>
      <c r="GNJ43" s="921"/>
      <c r="GNK43" s="921"/>
      <c r="GNL43" s="921"/>
      <c r="GNM43" s="921"/>
      <c r="GNN43" s="921"/>
      <c r="GNO43" s="921"/>
      <c r="GNP43" s="921"/>
      <c r="GNQ43" s="921"/>
      <c r="GNR43" s="921"/>
      <c r="GNS43" s="921"/>
      <c r="GNT43" s="921"/>
      <c r="GNU43" s="921"/>
      <c r="GNV43" s="921"/>
      <c r="GNW43" s="921"/>
      <c r="GNX43" s="921"/>
      <c r="GNY43" s="921"/>
      <c r="GNZ43" s="921"/>
      <c r="GOA43" s="921"/>
      <c r="GOB43" s="921"/>
      <c r="GOC43" s="921"/>
      <c r="GOD43" s="921"/>
      <c r="GOE43" s="921"/>
      <c r="GOF43" s="921"/>
      <c r="GOG43" s="921"/>
      <c r="GOH43" s="921"/>
      <c r="GOI43" s="921"/>
      <c r="GOJ43" s="921"/>
      <c r="GOK43" s="921"/>
      <c r="GOL43" s="921"/>
      <c r="GOM43" s="921"/>
      <c r="GON43" s="921"/>
      <c r="GOO43" s="921"/>
      <c r="GOP43" s="921"/>
      <c r="GOQ43" s="921"/>
      <c r="GOR43" s="921"/>
      <c r="GOS43" s="921"/>
      <c r="GOT43" s="921"/>
      <c r="GOU43" s="921"/>
      <c r="GOV43" s="921"/>
      <c r="GOW43" s="921"/>
      <c r="GOX43" s="921"/>
      <c r="GOY43" s="921"/>
      <c r="GOZ43" s="921"/>
      <c r="GPA43" s="921"/>
      <c r="GPB43" s="921"/>
      <c r="GPC43" s="921"/>
      <c r="GPD43" s="921"/>
      <c r="GPE43" s="921"/>
      <c r="GPF43" s="921"/>
      <c r="GPG43" s="921"/>
      <c r="GPH43" s="921"/>
      <c r="GPI43" s="921"/>
      <c r="GPJ43" s="921"/>
      <c r="GPK43" s="921"/>
      <c r="GPL43" s="921"/>
      <c r="GPM43" s="921"/>
      <c r="GPN43" s="921"/>
      <c r="GPO43" s="921"/>
      <c r="GPP43" s="921"/>
      <c r="GPQ43" s="921"/>
      <c r="GPR43" s="921"/>
      <c r="GPS43" s="921"/>
      <c r="GPT43" s="921"/>
      <c r="GPU43" s="921"/>
      <c r="GPV43" s="921"/>
      <c r="GPW43" s="921"/>
      <c r="GPX43" s="921"/>
      <c r="GPY43" s="921"/>
      <c r="GPZ43" s="921"/>
      <c r="GQA43" s="921"/>
      <c r="GQB43" s="921"/>
      <c r="GQC43" s="921"/>
      <c r="GQD43" s="921"/>
      <c r="GQE43" s="921"/>
      <c r="GQF43" s="921"/>
      <c r="GQG43" s="921"/>
      <c r="GQH43" s="921"/>
      <c r="GQI43" s="921"/>
      <c r="GQJ43" s="921"/>
      <c r="GQK43" s="921"/>
      <c r="GQL43" s="921"/>
      <c r="GQM43" s="921"/>
      <c r="GQN43" s="921"/>
      <c r="GQO43" s="921"/>
      <c r="GQP43" s="921"/>
      <c r="GQQ43" s="921"/>
      <c r="GQR43" s="921"/>
      <c r="GQS43" s="921"/>
      <c r="GQT43" s="921"/>
      <c r="GQU43" s="921"/>
      <c r="GQV43" s="921"/>
      <c r="GQW43" s="921"/>
      <c r="GQX43" s="921"/>
      <c r="GQY43" s="921"/>
      <c r="GQZ43" s="921"/>
      <c r="GRA43" s="921"/>
      <c r="GRB43" s="921"/>
      <c r="GRC43" s="921"/>
      <c r="GRD43" s="921"/>
      <c r="GRE43" s="921"/>
      <c r="GRF43" s="921"/>
      <c r="GRG43" s="921"/>
      <c r="GRH43" s="921"/>
      <c r="GRI43" s="921"/>
      <c r="GRJ43" s="921"/>
      <c r="GRK43" s="921"/>
      <c r="GRL43" s="921"/>
      <c r="GRM43" s="921"/>
      <c r="GRN43" s="921"/>
      <c r="GRO43" s="921"/>
      <c r="GRP43" s="921"/>
      <c r="GRQ43" s="921"/>
      <c r="GRR43" s="921"/>
      <c r="GRS43" s="921"/>
      <c r="GRT43" s="921"/>
      <c r="GRU43" s="921"/>
      <c r="GRV43" s="921"/>
      <c r="GRW43" s="921"/>
      <c r="GRX43" s="921"/>
      <c r="GRY43" s="921"/>
      <c r="GRZ43" s="921"/>
      <c r="GSA43" s="921"/>
      <c r="GSB43" s="921"/>
      <c r="GSC43" s="921"/>
      <c r="GSD43" s="921"/>
      <c r="GSE43" s="921"/>
      <c r="GSF43" s="921"/>
      <c r="GSG43" s="921"/>
      <c r="GSH43" s="921"/>
      <c r="GSI43" s="921"/>
      <c r="GSJ43" s="921"/>
      <c r="GSK43" s="921"/>
      <c r="GSL43" s="921"/>
      <c r="GSM43" s="921"/>
      <c r="GSN43" s="921"/>
      <c r="GSO43" s="921"/>
      <c r="GSP43" s="921"/>
      <c r="GSQ43" s="921"/>
      <c r="GSR43" s="921"/>
      <c r="GSS43" s="921"/>
      <c r="GST43" s="921"/>
      <c r="GSU43" s="921"/>
      <c r="GSV43" s="921"/>
      <c r="GSW43" s="921"/>
      <c r="GSX43" s="921"/>
      <c r="GSY43" s="921"/>
      <c r="GSZ43" s="921"/>
      <c r="GTA43" s="921"/>
      <c r="GTB43" s="921"/>
      <c r="GTC43" s="921"/>
      <c r="GTD43" s="921"/>
      <c r="GTE43" s="921"/>
      <c r="GTF43" s="921"/>
      <c r="GTG43" s="921"/>
      <c r="GTH43" s="921"/>
      <c r="GTI43" s="921"/>
      <c r="GTJ43" s="921"/>
      <c r="GTK43" s="921"/>
      <c r="GTL43" s="921"/>
      <c r="GTM43" s="921"/>
      <c r="GTN43" s="921"/>
      <c r="GTO43" s="921"/>
      <c r="GTP43" s="921"/>
      <c r="GTQ43" s="921"/>
      <c r="GTR43" s="921"/>
      <c r="GTS43" s="921"/>
      <c r="GTT43" s="921"/>
      <c r="GTU43" s="921"/>
      <c r="GTV43" s="921"/>
      <c r="GTW43" s="921"/>
      <c r="GTX43" s="921"/>
      <c r="GTY43" s="921"/>
      <c r="GTZ43" s="921"/>
      <c r="GUA43" s="921"/>
      <c r="GUB43" s="921"/>
      <c r="GUC43" s="921"/>
      <c r="GUD43" s="921"/>
      <c r="GUE43" s="921"/>
      <c r="GUF43" s="921"/>
      <c r="GUG43" s="921"/>
      <c r="GUH43" s="921"/>
      <c r="GUI43" s="921"/>
      <c r="GUJ43" s="921"/>
      <c r="GUK43" s="921"/>
      <c r="GUL43" s="921"/>
      <c r="GUM43" s="921"/>
      <c r="GUN43" s="921"/>
      <c r="GUO43" s="921"/>
      <c r="GUP43" s="921"/>
      <c r="GUQ43" s="921"/>
      <c r="GUR43" s="921"/>
      <c r="GUS43" s="921"/>
      <c r="GUT43" s="921"/>
      <c r="GUU43" s="921"/>
      <c r="GUV43" s="921"/>
      <c r="GUW43" s="921"/>
      <c r="GUX43" s="921"/>
      <c r="GUY43" s="921"/>
      <c r="GUZ43" s="921"/>
      <c r="GVA43" s="921"/>
      <c r="GVB43" s="921"/>
      <c r="GVC43" s="921"/>
      <c r="GVD43" s="921"/>
      <c r="GVE43" s="921"/>
      <c r="GVF43" s="921"/>
      <c r="GVG43" s="921"/>
      <c r="GVH43" s="921"/>
      <c r="GVI43" s="921"/>
      <c r="GVJ43" s="921"/>
      <c r="GVK43" s="921"/>
      <c r="GVL43" s="921"/>
      <c r="GVM43" s="921"/>
      <c r="GVN43" s="921"/>
      <c r="GVO43" s="921"/>
      <c r="GVP43" s="921"/>
      <c r="GVQ43" s="921"/>
      <c r="GVR43" s="921"/>
      <c r="GVS43" s="921"/>
      <c r="GVT43" s="921"/>
      <c r="GVU43" s="921"/>
      <c r="GVV43" s="921"/>
      <c r="GVW43" s="921"/>
      <c r="GVX43" s="921"/>
      <c r="GVY43" s="921"/>
      <c r="GVZ43" s="921"/>
      <c r="GWA43" s="921"/>
      <c r="GWB43" s="921"/>
      <c r="GWC43" s="921"/>
      <c r="GWD43" s="921"/>
      <c r="GWE43" s="921"/>
      <c r="GWF43" s="921"/>
      <c r="GWG43" s="921"/>
      <c r="GWH43" s="921"/>
      <c r="GWI43" s="921"/>
      <c r="GWJ43" s="921"/>
      <c r="GWK43" s="921"/>
      <c r="GWL43" s="921"/>
      <c r="GWM43" s="921"/>
      <c r="GWN43" s="921"/>
      <c r="GWO43" s="921"/>
      <c r="GWP43" s="921"/>
      <c r="GWQ43" s="921"/>
      <c r="GWR43" s="921"/>
      <c r="GWS43" s="921"/>
      <c r="GWT43" s="921"/>
      <c r="GWU43" s="921"/>
      <c r="GWV43" s="921"/>
      <c r="GWW43" s="921"/>
      <c r="GWX43" s="921"/>
      <c r="GWY43" s="921"/>
      <c r="GWZ43" s="921"/>
      <c r="GXA43" s="921"/>
      <c r="GXB43" s="921"/>
      <c r="GXC43" s="921"/>
      <c r="GXD43" s="921"/>
      <c r="GXE43" s="921"/>
      <c r="GXF43" s="921"/>
      <c r="GXG43" s="921"/>
      <c r="GXH43" s="921"/>
      <c r="GXI43" s="921"/>
      <c r="GXJ43" s="921"/>
      <c r="GXK43" s="921"/>
      <c r="GXL43" s="921"/>
      <c r="GXM43" s="921"/>
      <c r="GXN43" s="921"/>
      <c r="GXO43" s="921"/>
      <c r="GXP43" s="921"/>
      <c r="GXQ43" s="921"/>
      <c r="GXR43" s="921"/>
      <c r="GXS43" s="921"/>
      <c r="GXT43" s="921"/>
      <c r="GXU43" s="921"/>
      <c r="GXV43" s="921"/>
      <c r="GXW43" s="921"/>
      <c r="GXX43" s="921"/>
      <c r="GXY43" s="921"/>
      <c r="GXZ43" s="921"/>
      <c r="GYA43" s="921"/>
      <c r="GYB43" s="921"/>
      <c r="GYC43" s="921"/>
      <c r="GYD43" s="921"/>
      <c r="GYE43" s="921"/>
      <c r="GYF43" s="921"/>
      <c r="GYG43" s="921"/>
      <c r="GYH43" s="921"/>
      <c r="GYI43" s="921"/>
      <c r="GYJ43" s="921"/>
      <c r="GYK43" s="921"/>
      <c r="GYL43" s="921"/>
      <c r="GYM43" s="921"/>
      <c r="GYN43" s="921"/>
      <c r="GYO43" s="921"/>
      <c r="GYP43" s="921"/>
      <c r="GYQ43" s="921"/>
      <c r="GYR43" s="921"/>
      <c r="GYS43" s="921"/>
      <c r="GYT43" s="921"/>
      <c r="GYU43" s="921"/>
      <c r="GYV43" s="921"/>
      <c r="GYW43" s="921"/>
      <c r="GYX43" s="921"/>
      <c r="GYY43" s="921"/>
      <c r="GYZ43" s="921"/>
      <c r="GZA43" s="921"/>
      <c r="GZB43" s="921"/>
      <c r="GZC43" s="921"/>
      <c r="GZD43" s="921"/>
      <c r="GZE43" s="921"/>
      <c r="GZF43" s="921"/>
      <c r="GZG43" s="921"/>
      <c r="GZH43" s="921"/>
      <c r="GZI43" s="921"/>
      <c r="GZJ43" s="921"/>
      <c r="GZK43" s="921"/>
      <c r="GZL43" s="921"/>
      <c r="GZM43" s="921"/>
      <c r="GZN43" s="921"/>
      <c r="GZO43" s="921"/>
      <c r="GZP43" s="921"/>
      <c r="GZQ43" s="921"/>
      <c r="GZR43" s="921"/>
      <c r="GZS43" s="921"/>
      <c r="GZT43" s="921"/>
      <c r="GZU43" s="921"/>
      <c r="GZV43" s="921"/>
      <c r="GZW43" s="921"/>
      <c r="GZX43" s="921"/>
      <c r="GZY43" s="921"/>
      <c r="GZZ43" s="921"/>
      <c r="HAA43" s="921"/>
      <c r="HAB43" s="921"/>
      <c r="HAC43" s="921"/>
      <c r="HAD43" s="921"/>
      <c r="HAE43" s="921"/>
      <c r="HAF43" s="921"/>
      <c r="HAG43" s="921"/>
      <c r="HAH43" s="921"/>
      <c r="HAI43" s="921"/>
      <c r="HAJ43" s="921"/>
      <c r="HAK43" s="921"/>
      <c r="HAL43" s="921"/>
      <c r="HAM43" s="921"/>
      <c r="HAN43" s="921"/>
      <c r="HAO43" s="921"/>
      <c r="HAP43" s="921"/>
      <c r="HAQ43" s="921"/>
      <c r="HAR43" s="921"/>
      <c r="HAS43" s="921"/>
      <c r="HAT43" s="921"/>
      <c r="HAU43" s="921"/>
      <c r="HAV43" s="921"/>
      <c r="HAW43" s="921"/>
      <c r="HAX43" s="921"/>
      <c r="HAY43" s="921"/>
      <c r="HAZ43" s="921"/>
      <c r="HBA43" s="921"/>
      <c r="HBB43" s="921"/>
      <c r="HBC43" s="921"/>
      <c r="HBD43" s="921"/>
      <c r="HBE43" s="921"/>
      <c r="HBF43" s="921"/>
      <c r="HBG43" s="921"/>
      <c r="HBH43" s="921"/>
      <c r="HBI43" s="921"/>
      <c r="HBJ43" s="921"/>
      <c r="HBK43" s="921"/>
      <c r="HBL43" s="921"/>
      <c r="HBM43" s="921"/>
      <c r="HBN43" s="921"/>
      <c r="HBO43" s="921"/>
      <c r="HBP43" s="921"/>
      <c r="HBQ43" s="921"/>
      <c r="HBR43" s="921"/>
      <c r="HBS43" s="921"/>
      <c r="HBT43" s="921"/>
      <c r="HBU43" s="921"/>
      <c r="HBV43" s="921"/>
      <c r="HBW43" s="921"/>
      <c r="HBX43" s="921"/>
      <c r="HBY43" s="921"/>
      <c r="HBZ43" s="921"/>
      <c r="HCA43" s="921"/>
      <c r="HCB43" s="921"/>
      <c r="HCC43" s="921"/>
      <c r="HCD43" s="921"/>
      <c r="HCE43" s="921"/>
      <c r="HCF43" s="921"/>
      <c r="HCG43" s="921"/>
      <c r="HCH43" s="921"/>
      <c r="HCI43" s="921"/>
      <c r="HCJ43" s="921"/>
      <c r="HCK43" s="921"/>
      <c r="HCL43" s="921"/>
      <c r="HCM43" s="921"/>
      <c r="HCN43" s="921"/>
      <c r="HCO43" s="921"/>
      <c r="HCP43" s="921"/>
      <c r="HCQ43" s="921"/>
      <c r="HCR43" s="921"/>
      <c r="HCS43" s="921"/>
      <c r="HCT43" s="921"/>
      <c r="HCU43" s="921"/>
      <c r="HCV43" s="921"/>
      <c r="HCW43" s="921"/>
      <c r="HCX43" s="921"/>
      <c r="HCY43" s="921"/>
      <c r="HCZ43" s="921"/>
      <c r="HDA43" s="921"/>
      <c r="HDB43" s="921"/>
      <c r="HDC43" s="921"/>
      <c r="HDD43" s="921"/>
      <c r="HDE43" s="921"/>
      <c r="HDF43" s="921"/>
      <c r="HDG43" s="921"/>
      <c r="HDH43" s="921"/>
      <c r="HDI43" s="921"/>
      <c r="HDJ43" s="921"/>
      <c r="HDK43" s="921"/>
      <c r="HDL43" s="921"/>
      <c r="HDM43" s="921"/>
      <c r="HDN43" s="921"/>
      <c r="HDO43" s="921"/>
      <c r="HDP43" s="921"/>
      <c r="HDQ43" s="921"/>
      <c r="HDR43" s="921"/>
      <c r="HDS43" s="921"/>
      <c r="HDT43" s="921"/>
      <c r="HDU43" s="921"/>
      <c r="HDV43" s="921"/>
      <c r="HDW43" s="921"/>
      <c r="HDX43" s="921"/>
      <c r="HDY43" s="921"/>
      <c r="HDZ43" s="921"/>
      <c r="HEA43" s="921"/>
      <c r="HEB43" s="921"/>
      <c r="HEC43" s="921"/>
      <c r="HED43" s="921"/>
      <c r="HEE43" s="921"/>
      <c r="HEF43" s="921"/>
      <c r="HEG43" s="921"/>
      <c r="HEH43" s="921"/>
      <c r="HEI43" s="921"/>
      <c r="HEJ43" s="921"/>
      <c r="HEK43" s="921"/>
      <c r="HEL43" s="921"/>
      <c r="HEM43" s="921"/>
      <c r="HEN43" s="921"/>
      <c r="HEO43" s="921"/>
      <c r="HEP43" s="921"/>
      <c r="HEQ43" s="921"/>
      <c r="HER43" s="921"/>
      <c r="HES43" s="921"/>
      <c r="HET43" s="921"/>
      <c r="HEU43" s="921"/>
      <c r="HEV43" s="921"/>
      <c r="HEW43" s="921"/>
      <c r="HEX43" s="921"/>
      <c r="HEY43" s="921"/>
      <c r="HEZ43" s="921"/>
      <c r="HFA43" s="921"/>
      <c r="HFB43" s="921"/>
      <c r="HFC43" s="921"/>
      <c r="HFD43" s="921"/>
      <c r="HFE43" s="921"/>
      <c r="HFF43" s="921"/>
      <c r="HFG43" s="921"/>
      <c r="HFH43" s="921"/>
      <c r="HFI43" s="921"/>
      <c r="HFJ43" s="921"/>
      <c r="HFK43" s="921"/>
      <c r="HFL43" s="921"/>
      <c r="HFM43" s="921"/>
      <c r="HFN43" s="921"/>
      <c r="HFO43" s="921"/>
      <c r="HFP43" s="921"/>
      <c r="HFQ43" s="921"/>
      <c r="HFR43" s="921"/>
      <c r="HFS43" s="921"/>
      <c r="HFT43" s="921"/>
      <c r="HFU43" s="921"/>
      <c r="HFV43" s="921"/>
      <c r="HFW43" s="921"/>
      <c r="HFX43" s="921"/>
      <c r="HFY43" s="921"/>
      <c r="HFZ43" s="921"/>
      <c r="HGA43" s="921"/>
      <c r="HGB43" s="921"/>
      <c r="HGC43" s="921"/>
      <c r="HGD43" s="921"/>
      <c r="HGE43" s="921"/>
      <c r="HGF43" s="921"/>
      <c r="HGG43" s="921"/>
      <c r="HGH43" s="921"/>
      <c r="HGI43" s="921"/>
      <c r="HGJ43" s="921"/>
      <c r="HGK43" s="921"/>
      <c r="HGL43" s="921"/>
      <c r="HGM43" s="921"/>
      <c r="HGN43" s="921"/>
      <c r="HGO43" s="921"/>
      <c r="HGP43" s="921"/>
      <c r="HGQ43" s="921"/>
      <c r="HGR43" s="921"/>
      <c r="HGS43" s="921"/>
      <c r="HGT43" s="921"/>
      <c r="HGU43" s="921"/>
      <c r="HGV43" s="921"/>
      <c r="HGW43" s="921"/>
      <c r="HGX43" s="921"/>
      <c r="HGY43" s="921"/>
      <c r="HGZ43" s="921"/>
      <c r="HHA43" s="921"/>
      <c r="HHB43" s="921"/>
      <c r="HHC43" s="921"/>
      <c r="HHD43" s="921"/>
      <c r="HHE43" s="921"/>
      <c r="HHF43" s="921"/>
      <c r="HHG43" s="921"/>
      <c r="HHH43" s="921"/>
      <c r="HHI43" s="921"/>
      <c r="HHJ43" s="921"/>
      <c r="HHK43" s="921"/>
      <c r="HHL43" s="921"/>
      <c r="HHM43" s="921"/>
      <c r="HHN43" s="921"/>
      <c r="HHO43" s="921"/>
      <c r="HHP43" s="921"/>
      <c r="HHQ43" s="921"/>
      <c r="HHR43" s="921"/>
      <c r="HHS43" s="921"/>
      <c r="HHT43" s="921"/>
      <c r="HHU43" s="921"/>
      <c r="HHV43" s="921"/>
      <c r="HHW43" s="921"/>
      <c r="HHX43" s="921"/>
      <c r="HHY43" s="921"/>
      <c r="HHZ43" s="921"/>
      <c r="HIA43" s="921"/>
      <c r="HIB43" s="921"/>
      <c r="HIC43" s="921"/>
      <c r="HID43" s="921"/>
      <c r="HIE43" s="921"/>
      <c r="HIF43" s="921"/>
      <c r="HIG43" s="921"/>
      <c r="HIH43" s="921"/>
      <c r="HII43" s="921"/>
      <c r="HIJ43" s="921"/>
      <c r="HIK43" s="921"/>
      <c r="HIL43" s="921"/>
      <c r="HIM43" s="921"/>
      <c r="HIN43" s="921"/>
      <c r="HIO43" s="921"/>
      <c r="HIP43" s="921"/>
      <c r="HIQ43" s="921"/>
      <c r="HIR43" s="921"/>
      <c r="HIS43" s="921"/>
      <c r="HIT43" s="921"/>
      <c r="HIU43" s="921"/>
      <c r="HIV43" s="921"/>
      <c r="HIW43" s="921"/>
      <c r="HIX43" s="921"/>
      <c r="HIY43" s="921"/>
      <c r="HIZ43" s="921"/>
      <c r="HJA43" s="921"/>
      <c r="HJB43" s="921"/>
      <c r="HJC43" s="921"/>
      <c r="HJD43" s="921"/>
      <c r="HJE43" s="921"/>
      <c r="HJF43" s="921"/>
      <c r="HJG43" s="921"/>
      <c r="HJH43" s="921"/>
      <c r="HJI43" s="921"/>
      <c r="HJJ43" s="921"/>
      <c r="HJK43" s="921"/>
      <c r="HJL43" s="921"/>
      <c r="HJM43" s="921"/>
      <c r="HJN43" s="921"/>
      <c r="HJO43" s="921"/>
      <c r="HJP43" s="921"/>
      <c r="HJQ43" s="921"/>
      <c r="HJR43" s="921"/>
      <c r="HJS43" s="921"/>
      <c r="HJT43" s="921"/>
      <c r="HJU43" s="921"/>
      <c r="HJV43" s="921"/>
      <c r="HJW43" s="921"/>
      <c r="HJX43" s="921"/>
      <c r="HJY43" s="921"/>
      <c r="HJZ43" s="921"/>
      <c r="HKA43" s="921"/>
      <c r="HKB43" s="921"/>
      <c r="HKC43" s="921"/>
      <c r="HKD43" s="921"/>
      <c r="HKE43" s="921"/>
      <c r="HKF43" s="921"/>
      <c r="HKG43" s="921"/>
      <c r="HKH43" s="921"/>
      <c r="HKI43" s="921"/>
      <c r="HKJ43" s="921"/>
      <c r="HKK43" s="921"/>
      <c r="HKL43" s="921"/>
      <c r="HKM43" s="921"/>
      <c r="HKN43" s="921"/>
      <c r="HKO43" s="921"/>
      <c r="HKP43" s="921"/>
      <c r="HKQ43" s="921"/>
      <c r="HKR43" s="921"/>
      <c r="HKS43" s="921"/>
      <c r="HKT43" s="921"/>
      <c r="HKU43" s="921"/>
      <c r="HKV43" s="921"/>
      <c r="HKW43" s="921"/>
      <c r="HKX43" s="921"/>
      <c r="HKY43" s="921"/>
      <c r="HKZ43" s="921"/>
      <c r="HLA43" s="921"/>
      <c r="HLB43" s="921"/>
      <c r="HLC43" s="921"/>
      <c r="HLD43" s="921"/>
      <c r="HLE43" s="921"/>
      <c r="HLF43" s="921"/>
      <c r="HLG43" s="921"/>
      <c r="HLH43" s="921"/>
      <c r="HLI43" s="921"/>
      <c r="HLJ43" s="921"/>
      <c r="HLK43" s="921"/>
      <c r="HLL43" s="921"/>
      <c r="HLM43" s="921"/>
      <c r="HLN43" s="921"/>
      <c r="HLO43" s="921"/>
      <c r="HLP43" s="921"/>
      <c r="HLQ43" s="921"/>
      <c r="HLR43" s="921"/>
      <c r="HLS43" s="921"/>
      <c r="HLT43" s="921"/>
      <c r="HLU43" s="921"/>
      <c r="HLV43" s="921"/>
      <c r="HLW43" s="921"/>
      <c r="HLX43" s="921"/>
      <c r="HLY43" s="921"/>
      <c r="HLZ43" s="921"/>
      <c r="HMA43" s="921"/>
      <c r="HMB43" s="921"/>
      <c r="HMC43" s="921"/>
      <c r="HMD43" s="921"/>
      <c r="HME43" s="921"/>
      <c r="HMF43" s="921"/>
      <c r="HMG43" s="921"/>
      <c r="HMH43" s="921"/>
      <c r="HMI43" s="921"/>
      <c r="HMJ43" s="921"/>
      <c r="HMK43" s="921"/>
      <c r="HML43" s="921"/>
      <c r="HMM43" s="921"/>
      <c r="HMN43" s="921"/>
      <c r="HMO43" s="921"/>
      <c r="HMP43" s="921"/>
      <c r="HMQ43" s="921"/>
      <c r="HMR43" s="921"/>
      <c r="HMS43" s="921"/>
      <c r="HMT43" s="921"/>
      <c r="HMU43" s="921"/>
      <c r="HMV43" s="921"/>
      <c r="HMW43" s="921"/>
      <c r="HMX43" s="921"/>
      <c r="HMY43" s="921"/>
      <c r="HMZ43" s="921"/>
      <c r="HNA43" s="921"/>
      <c r="HNB43" s="921"/>
      <c r="HNC43" s="921"/>
      <c r="HND43" s="921"/>
      <c r="HNE43" s="921"/>
      <c r="HNF43" s="921"/>
      <c r="HNG43" s="921"/>
      <c r="HNH43" s="921"/>
      <c r="HNI43" s="921"/>
      <c r="HNJ43" s="921"/>
      <c r="HNK43" s="921"/>
      <c r="HNL43" s="921"/>
      <c r="HNM43" s="921"/>
      <c r="HNN43" s="921"/>
      <c r="HNO43" s="921"/>
      <c r="HNP43" s="921"/>
      <c r="HNQ43" s="921"/>
      <c r="HNR43" s="921"/>
      <c r="HNS43" s="921"/>
      <c r="HNT43" s="921"/>
      <c r="HNU43" s="921"/>
      <c r="HNV43" s="921"/>
      <c r="HNW43" s="921"/>
      <c r="HNX43" s="921"/>
      <c r="HNY43" s="921"/>
      <c r="HNZ43" s="921"/>
      <c r="HOA43" s="921"/>
      <c r="HOB43" s="921"/>
      <c r="HOC43" s="921"/>
      <c r="HOD43" s="921"/>
      <c r="HOE43" s="921"/>
      <c r="HOF43" s="921"/>
      <c r="HOG43" s="921"/>
      <c r="HOH43" s="921"/>
      <c r="HOI43" s="921"/>
      <c r="HOJ43" s="921"/>
      <c r="HOK43" s="921"/>
      <c r="HOL43" s="921"/>
      <c r="HOM43" s="921"/>
      <c r="HON43" s="921"/>
      <c r="HOO43" s="921"/>
      <c r="HOP43" s="921"/>
      <c r="HOQ43" s="921"/>
      <c r="HOR43" s="921"/>
      <c r="HOS43" s="921"/>
      <c r="HOT43" s="921"/>
      <c r="HOU43" s="921"/>
      <c r="HOV43" s="921"/>
      <c r="HOW43" s="921"/>
      <c r="HOX43" s="921"/>
      <c r="HOY43" s="921"/>
      <c r="HOZ43" s="921"/>
      <c r="HPA43" s="921"/>
      <c r="HPB43" s="921"/>
      <c r="HPC43" s="921"/>
      <c r="HPD43" s="921"/>
      <c r="HPE43" s="921"/>
      <c r="HPF43" s="921"/>
      <c r="HPG43" s="921"/>
      <c r="HPH43" s="921"/>
      <c r="HPI43" s="921"/>
      <c r="HPJ43" s="921"/>
      <c r="HPK43" s="921"/>
      <c r="HPL43" s="921"/>
      <c r="HPM43" s="921"/>
      <c r="HPN43" s="921"/>
      <c r="HPO43" s="921"/>
      <c r="HPP43" s="921"/>
      <c r="HPQ43" s="921"/>
      <c r="HPR43" s="921"/>
      <c r="HPS43" s="921"/>
      <c r="HPT43" s="921"/>
      <c r="HPU43" s="921"/>
      <c r="HPV43" s="921"/>
      <c r="HPW43" s="921"/>
      <c r="HPX43" s="921"/>
      <c r="HPY43" s="921"/>
      <c r="HPZ43" s="921"/>
      <c r="HQA43" s="921"/>
      <c r="HQB43" s="921"/>
      <c r="HQC43" s="921"/>
      <c r="HQD43" s="921"/>
      <c r="HQE43" s="921"/>
      <c r="HQF43" s="921"/>
      <c r="HQG43" s="921"/>
      <c r="HQH43" s="921"/>
      <c r="HQI43" s="921"/>
      <c r="HQJ43" s="921"/>
      <c r="HQK43" s="921"/>
      <c r="HQL43" s="921"/>
      <c r="HQM43" s="921"/>
      <c r="HQN43" s="921"/>
      <c r="HQO43" s="921"/>
      <c r="HQP43" s="921"/>
      <c r="HQQ43" s="921"/>
      <c r="HQR43" s="921"/>
      <c r="HQS43" s="921"/>
      <c r="HQT43" s="921"/>
      <c r="HQU43" s="921"/>
      <c r="HQV43" s="921"/>
      <c r="HQW43" s="921"/>
      <c r="HQX43" s="921"/>
      <c r="HQY43" s="921"/>
      <c r="HQZ43" s="921"/>
      <c r="HRA43" s="921"/>
      <c r="HRB43" s="921"/>
      <c r="HRC43" s="921"/>
      <c r="HRD43" s="921"/>
      <c r="HRE43" s="921"/>
      <c r="HRF43" s="921"/>
      <c r="HRG43" s="921"/>
      <c r="HRH43" s="921"/>
      <c r="HRI43" s="921"/>
      <c r="HRJ43" s="921"/>
      <c r="HRK43" s="921"/>
      <c r="HRL43" s="921"/>
      <c r="HRM43" s="921"/>
      <c r="HRN43" s="921"/>
      <c r="HRO43" s="921"/>
      <c r="HRP43" s="921"/>
      <c r="HRQ43" s="921"/>
      <c r="HRR43" s="921"/>
      <c r="HRS43" s="921"/>
      <c r="HRT43" s="921"/>
      <c r="HRU43" s="921"/>
      <c r="HRV43" s="921"/>
      <c r="HRW43" s="921"/>
      <c r="HRX43" s="921"/>
      <c r="HRY43" s="921"/>
      <c r="HRZ43" s="921"/>
      <c r="HSA43" s="921"/>
      <c r="HSB43" s="921"/>
      <c r="HSC43" s="921"/>
      <c r="HSD43" s="921"/>
      <c r="HSE43" s="921"/>
      <c r="HSF43" s="921"/>
      <c r="HSG43" s="921"/>
      <c r="HSH43" s="921"/>
      <c r="HSI43" s="921"/>
      <c r="HSJ43" s="921"/>
      <c r="HSK43" s="921"/>
      <c r="HSL43" s="921"/>
      <c r="HSM43" s="921"/>
      <c r="HSN43" s="921"/>
      <c r="HSO43" s="921"/>
      <c r="HSP43" s="921"/>
      <c r="HSQ43" s="921"/>
      <c r="HSR43" s="921"/>
      <c r="HSS43" s="921"/>
      <c r="HST43" s="921"/>
      <c r="HSU43" s="921"/>
      <c r="HSV43" s="921"/>
      <c r="HSW43" s="921"/>
      <c r="HSX43" s="921"/>
      <c r="HSY43" s="921"/>
      <c r="HSZ43" s="921"/>
      <c r="HTA43" s="921"/>
      <c r="HTB43" s="921"/>
      <c r="HTC43" s="921"/>
      <c r="HTD43" s="921"/>
      <c r="HTE43" s="921"/>
      <c r="HTF43" s="921"/>
      <c r="HTG43" s="921"/>
      <c r="HTH43" s="921"/>
      <c r="HTI43" s="921"/>
      <c r="HTJ43" s="921"/>
      <c r="HTK43" s="921"/>
      <c r="HTL43" s="921"/>
      <c r="HTM43" s="921"/>
      <c r="HTN43" s="921"/>
      <c r="HTO43" s="921"/>
      <c r="HTP43" s="921"/>
      <c r="HTQ43" s="921"/>
      <c r="HTR43" s="921"/>
      <c r="HTS43" s="921"/>
      <c r="HTT43" s="921"/>
      <c r="HTU43" s="921"/>
      <c r="HTV43" s="921"/>
      <c r="HTW43" s="921"/>
      <c r="HTX43" s="921"/>
      <c r="HTY43" s="921"/>
      <c r="HTZ43" s="921"/>
      <c r="HUA43" s="921"/>
      <c r="HUB43" s="921"/>
      <c r="HUC43" s="921"/>
      <c r="HUD43" s="921"/>
      <c r="HUE43" s="921"/>
      <c r="HUF43" s="921"/>
      <c r="HUG43" s="921"/>
      <c r="HUH43" s="921"/>
      <c r="HUI43" s="921"/>
      <c r="HUJ43" s="921"/>
      <c r="HUK43" s="921"/>
      <c r="HUL43" s="921"/>
      <c r="HUM43" s="921"/>
      <c r="HUN43" s="921"/>
      <c r="HUO43" s="921"/>
      <c r="HUP43" s="921"/>
      <c r="HUQ43" s="921"/>
      <c r="HUR43" s="921"/>
      <c r="HUS43" s="921"/>
      <c r="HUT43" s="921"/>
      <c r="HUU43" s="921"/>
      <c r="HUV43" s="921"/>
      <c r="HUW43" s="921"/>
      <c r="HUX43" s="921"/>
      <c r="HUY43" s="921"/>
      <c r="HUZ43" s="921"/>
      <c r="HVA43" s="921"/>
      <c r="HVB43" s="921"/>
      <c r="HVC43" s="921"/>
      <c r="HVD43" s="921"/>
      <c r="HVE43" s="921"/>
      <c r="HVF43" s="921"/>
      <c r="HVG43" s="921"/>
      <c r="HVH43" s="921"/>
      <c r="HVI43" s="921"/>
      <c r="HVJ43" s="921"/>
      <c r="HVK43" s="921"/>
      <c r="HVL43" s="921"/>
      <c r="HVM43" s="921"/>
      <c r="HVN43" s="921"/>
      <c r="HVO43" s="921"/>
      <c r="HVP43" s="921"/>
      <c r="HVQ43" s="921"/>
      <c r="HVR43" s="921"/>
      <c r="HVS43" s="921"/>
      <c r="HVT43" s="921"/>
      <c r="HVU43" s="921"/>
      <c r="HVV43" s="921"/>
      <c r="HVW43" s="921"/>
      <c r="HVX43" s="921"/>
      <c r="HVY43" s="921"/>
      <c r="HVZ43" s="921"/>
      <c r="HWA43" s="921"/>
      <c r="HWB43" s="921"/>
      <c r="HWC43" s="921"/>
      <c r="HWD43" s="921"/>
      <c r="HWE43" s="921"/>
      <c r="HWF43" s="921"/>
      <c r="HWG43" s="921"/>
      <c r="HWH43" s="921"/>
      <c r="HWI43" s="921"/>
      <c r="HWJ43" s="921"/>
      <c r="HWK43" s="921"/>
      <c r="HWL43" s="921"/>
      <c r="HWM43" s="921"/>
      <c r="HWN43" s="921"/>
      <c r="HWO43" s="921"/>
      <c r="HWP43" s="921"/>
      <c r="HWQ43" s="921"/>
      <c r="HWR43" s="921"/>
      <c r="HWS43" s="921"/>
      <c r="HWT43" s="921"/>
      <c r="HWU43" s="921"/>
      <c r="HWV43" s="921"/>
      <c r="HWW43" s="921"/>
      <c r="HWX43" s="921"/>
      <c r="HWY43" s="921"/>
      <c r="HWZ43" s="921"/>
      <c r="HXA43" s="921"/>
      <c r="HXB43" s="921"/>
      <c r="HXC43" s="921"/>
      <c r="HXD43" s="921"/>
      <c r="HXE43" s="921"/>
      <c r="HXF43" s="921"/>
      <c r="HXG43" s="921"/>
      <c r="HXH43" s="921"/>
      <c r="HXI43" s="921"/>
      <c r="HXJ43" s="921"/>
      <c r="HXK43" s="921"/>
      <c r="HXL43" s="921"/>
      <c r="HXM43" s="921"/>
      <c r="HXN43" s="921"/>
      <c r="HXO43" s="921"/>
      <c r="HXP43" s="921"/>
      <c r="HXQ43" s="921"/>
      <c r="HXR43" s="921"/>
      <c r="HXS43" s="921"/>
      <c r="HXT43" s="921"/>
      <c r="HXU43" s="921"/>
      <c r="HXV43" s="921"/>
      <c r="HXW43" s="921"/>
      <c r="HXX43" s="921"/>
      <c r="HXY43" s="921"/>
      <c r="HXZ43" s="921"/>
      <c r="HYA43" s="921"/>
      <c r="HYB43" s="921"/>
      <c r="HYC43" s="921"/>
      <c r="HYD43" s="921"/>
      <c r="HYE43" s="921"/>
      <c r="HYF43" s="921"/>
      <c r="HYG43" s="921"/>
      <c r="HYH43" s="921"/>
      <c r="HYI43" s="921"/>
      <c r="HYJ43" s="921"/>
      <c r="HYK43" s="921"/>
      <c r="HYL43" s="921"/>
      <c r="HYM43" s="921"/>
      <c r="HYN43" s="921"/>
      <c r="HYO43" s="921"/>
      <c r="HYP43" s="921"/>
      <c r="HYQ43" s="921"/>
      <c r="HYR43" s="921"/>
      <c r="HYS43" s="921"/>
      <c r="HYT43" s="921"/>
      <c r="HYU43" s="921"/>
      <c r="HYV43" s="921"/>
      <c r="HYW43" s="921"/>
      <c r="HYX43" s="921"/>
      <c r="HYY43" s="921"/>
      <c r="HYZ43" s="921"/>
      <c r="HZA43" s="921"/>
      <c r="HZB43" s="921"/>
      <c r="HZC43" s="921"/>
      <c r="HZD43" s="921"/>
      <c r="HZE43" s="921"/>
      <c r="HZF43" s="921"/>
      <c r="HZG43" s="921"/>
      <c r="HZH43" s="921"/>
      <c r="HZI43" s="921"/>
      <c r="HZJ43" s="921"/>
      <c r="HZK43" s="921"/>
      <c r="HZL43" s="921"/>
      <c r="HZM43" s="921"/>
      <c r="HZN43" s="921"/>
      <c r="HZO43" s="921"/>
      <c r="HZP43" s="921"/>
      <c r="HZQ43" s="921"/>
      <c r="HZR43" s="921"/>
      <c r="HZS43" s="921"/>
      <c r="HZT43" s="921"/>
      <c r="HZU43" s="921"/>
      <c r="HZV43" s="921"/>
      <c r="HZW43" s="921"/>
      <c r="HZX43" s="921"/>
      <c r="HZY43" s="921"/>
      <c r="HZZ43" s="921"/>
      <c r="IAA43" s="921"/>
      <c r="IAB43" s="921"/>
      <c r="IAC43" s="921"/>
      <c r="IAD43" s="921"/>
      <c r="IAE43" s="921"/>
      <c r="IAF43" s="921"/>
      <c r="IAG43" s="921"/>
      <c r="IAH43" s="921"/>
      <c r="IAI43" s="921"/>
      <c r="IAJ43" s="921"/>
      <c r="IAK43" s="921"/>
      <c r="IAL43" s="921"/>
      <c r="IAM43" s="921"/>
      <c r="IAN43" s="921"/>
      <c r="IAO43" s="921"/>
      <c r="IAP43" s="921"/>
      <c r="IAQ43" s="921"/>
      <c r="IAR43" s="921"/>
      <c r="IAS43" s="921"/>
      <c r="IAT43" s="921"/>
      <c r="IAU43" s="921"/>
      <c r="IAV43" s="921"/>
      <c r="IAW43" s="921"/>
      <c r="IAX43" s="921"/>
      <c r="IAY43" s="921"/>
      <c r="IAZ43" s="921"/>
      <c r="IBA43" s="921"/>
      <c r="IBB43" s="921"/>
      <c r="IBC43" s="921"/>
      <c r="IBD43" s="921"/>
      <c r="IBE43" s="921"/>
      <c r="IBF43" s="921"/>
      <c r="IBG43" s="921"/>
      <c r="IBH43" s="921"/>
      <c r="IBI43" s="921"/>
      <c r="IBJ43" s="921"/>
      <c r="IBK43" s="921"/>
      <c r="IBL43" s="921"/>
      <c r="IBM43" s="921"/>
      <c r="IBN43" s="921"/>
      <c r="IBO43" s="921"/>
      <c r="IBP43" s="921"/>
      <c r="IBQ43" s="921"/>
      <c r="IBR43" s="921"/>
      <c r="IBS43" s="921"/>
      <c r="IBT43" s="921"/>
      <c r="IBU43" s="921"/>
      <c r="IBV43" s="921"/>
      <c r="IBW43" s="921"/>
      <c r="IBX43" s="921"/>
      <c r="IBY43" s="921"/>
      <c r="IBZ43" s="921"/>
      <c r="ICA43" s="921"/>
      <c r="ICB43" s="921"/>
      <c r="ICC43" s="921"/>
      <c r="ICD43" s="921"/>
      <c r="ICE43" s="921"/>
      <c r="ICF43" s="921"/>
      <c r="ICG43" s="921"/>
      <c r="ICH43" s="921"/>
      <c r="ICI43" s="921"/>
      <c r="ICJ43" s="921"/>
      <c r="ICK43" s="921"/>
      <c r="ICL43" s="921"/>
      <c r="ICM43" s="921"/>
      <c r="ICN43" s="921"/>
      <c r="ICO43" s="921"/>
      <c r="ICP43" s="921"/>
      <c r="ICQ43" s="921"/>
      <c r="ICR43" s="921"/>
      <c r="ICS43" s="921"/>
      <c r="ICT43" s="921"/>
      <c r="ICU43" s="921"/>
      <c r="ICV43" s="921"/>
      <c r="ICW43" s="921"/>
      <c r="ICX43" s="921"/>
      <c r="ICY43" s="921"/>
      <c r="ICZ43" s="921"/>
      <c r="IDA43" s="921"/>
      <c r="IDB43" s="921"/>
      <c r="IDC43" s="921"/>
      <c r="IDD43" s="921"/>
      <c r="IDE43" s="921"/>
      <c r="IDF43" s="921"/>
      <c r="IDG43" s="921"/>
      <c r="IDH43" s="921"/>
      <c r="IDI43" s="921"/>
      <c r="IDJ43" s="921"/>
      <c r="IDK43" s="921"/>
      <c r="IDL43" s="921"/>
      <c r="IDM43" s="921"/>
      <c r="IDN43" s="921"/>
      <c r="IDO43" s="921"/>
      <c r="IDP43" s="921"/>
      <c r="IDQ43" s="921"/>
      <c r="IDR43" s="921"/>
      <c r="IDS43" s="921"/>
      <c r="IDT43" s="921"/>
      <c r="IDU43" s="921"/>
      <c r="IDV43" s="921"/>
      <c r="IDW43" s="921"/>
      <c r="IDX43" s="921"/>
      <c r="IDY43" s="921"/>
      <c r="IDZ43" s="921"/>
      <c r="IEA43" s="921"/>
      <c r="IEB43" s="921"/>
      <c r="IEC43" s="921"/>
      <c r="IED43" s="921"/>
      <c r="IEE43" s="921"/>
      <c r="IEF43" s="921"/>
      <c r="IEG43" s="921"/>
      <c r="IEH43" s="921"/>
      <c r="IEI43" s="921"/>
      <c r="IEJ43" s="921"/>
      <c r="IEK43" s="921"/>
      <c r="IEL43" s="921"/>
      <c r="IEM43" s="921"/>
      <c r="IEN43" s="921"/>
      <c r="IEO43" s="921"/>
      <c r="IEP43" s="921"/>
      <c r="IEQ43" s="921"/>
      <c r="IER43" s="921"/>
      <c r="IES43" s="921"/>
      <c r="IET43" s="921"/>
      <c r="IEU43" s="921"/>
      <c r="IEV43" s="921"/>
      <c r="IEW43" s="921"/>
      <c r="IEX43" s="921"/>
      <c r="IEY43" s="921"/>
      <c r="IEZ43" s="921"/>
      <c r="IFA43" s="921"/>
      <c r="IFB43" s="921"/>
      <c r="IFC43" s="921"/>
      <c r="IFD43" s="921"/>
      <c r="IFE43" s="921"/>
      <c r="IFF43" s="921"/>
      <c r="IFG43" s="921"/>
      <c r="IFH43" s="921"/>
      <c r="IFI43" s="921"/>
      <c r="IFJ43" s="921"/>
      <c r="IFK43" s="921"/>
      <c r="IFL43" s="921"/>
      <c r="IFM43" s="921"/>
      <c r="IFN43" s="921"/>
      <c r="IFO43" s="921"/>
      <c r="IFP43" s="921"/>
      <c r="IFQ43" s="921"/>
      <c r="IFR43" s="921"/>
      <c r="IFS43" s="921"/>
      <c r="IFT43" s="921"/>
      <c r="IFU43" s="921"/>
      <c r="IFV43" s="921"/>
      <c r="IFW43" s="921"/>
      <c r="IFX43" s="921"/>
      <c r="IFY43" s="921"/>
      <c r="IFZ43" s="921"/>
      <c r="IGA43" s="921"/>
      <c r="IGB43" s="921"/>
      <c r="IGC43" s="921"/>
      <c r="IGD43" s="921"/>
      <c r="IGE43" s="921"/>
      <c r="IGF43" s="921"/>
      <c r="IGG43" s="921"/>
      <c r="IGH43" s="921"/>
      <c r="IGI43" s="921"/>
      <c r="IGJ43" s="921"/>
      <c r="IGK43" s="921"/>
      <c r="IGL43" s="921"/>
      <c r="IGM43" s="921"/>
      <c r="IGN43" s="921"/>
      <c r="IGO43" s="921"/>
      <c r="IGP43" s="921"/>
      <c r="IGQ43" s="921"/>
      <c r="IGR43" s="921"/>
      <c r="IGS43" s="921"/>
      <c r="IGT43" s="921"/>
      <c r="IGU43" s="921"/>
      <c r="IGV43" s="921"/>
      <c r="IGW43" s="921"/>
      <c r="IGX43" s="921"/>
      <c r="IGY43" s="921"/>
      <c r="IGZ43" s="921"/>
      <c r="IHA43" s="921"/>
      <c r="IHB43" s="921"/>
      <c r="IHC43" s="921"/>
      <c r="IHD43" s="921"/>
      <c r="IHE43" s="921"/>
      <c r="IHF43" s="921"/>
      <c r="IHG43" s="921"/>
      <c r="IHH43" s="921"/>
      <c r="IHI43" s="921"/>
      <c r="IHJ43" s="921"/>
      <c r="IHK43" s="921"/>
      <c r="IHL43" s="921"/>
      <c r="IHM43" s="921"/>
      <c r="IHN43" s="921"/>
      <c r="IHO43" s="921"/>
      <c r="IHP43" s="921"/>
      <c r="IHQ43" s="921"/>
      <c r="IHR43" s="921"/>
      <c r="IHS43" s="921"/>
      <c r="IHT43" s="921"/>
      <c r="IHU43" s="921"/>
      <c r="IHV43" s="921"/>
      <c r="IHW43" s="921"/>
      <c r="IHX43" s="921"/>
      <c r="IHY43" s="921"/>
      <c r="IHZ43" s="921"/>
      <c r="IIA43" s="921"/>
      <c r="IIB43" s="921"/>
      <c r="IIC43" s="921"/>
      <c r="IID43" s="921"/>
      <c r="IIE43" s="921"/>
      <c r="IIF43" s="921"/>
      <c r="IIG43" s="921"/>
      <c r="IIH43" s="921"/>
      <c r="III43" s="921"/>
      <c r="IIJ43" s="921"/>
      <c r="IIK43" s="921"/>
      <c r="IIL43" s="921"/>
      <c r="IIM43" s="921"/>
      <c r="IIN43" s="921"/>
      <c r="IIO43" s="921"/>
      <c r="IIP43" s="921"/>
      <c r="IIQ43" s="921"/>
      <c r="IIR43" s="921"/>
      <c r="IIS43" s="921"/>
      <c r="IIT43" s="921"/>
      <c r="IIU43" s="921"/>
      <c r="IIV43" s="921"/>
      <c r="IIW43" s="921"/>
      <c r="IIX43" s="921"/>
      <c r="IIY43" s="921"/>
      <c r="IIZ43" s="921"/>
      <c r="IJA43" s="921"/>
      <c r="IJB43" s="921"/>
      <c r="IJC43" s="921"/>
      <c r="IJD43" s="921"/>
      <c r="IJE43" s="921"/>
      <c r="IJF43" s="921"/>
      <c r="IJG43" s="921"/>
      <c r="IJH43" s="921"/>
      <c r="IJI43" s="921"/>
      <c r="IJJ43" s="921"/>
      <c r="IJK43" s="921"/>
      <c r="IJL43" s="921"/>
      <c r="IJM43" s="921"/>
      <c r="IJN43" s="921"/>
      <c r="IJO43" s="921"/>
      <c r="IJP43" s="921"/>
      <c r="IJQ43" s="921"/>
      <c r="IJR43" s="921"/>
      <c r="IJS43" s="921"/>
      <c r="IJT43" s="921"/>
      <c r="IJU43" s="921"/>
      <c r="IJV43" s="921"/>
      <c r="IJW43" s="921"/>
      <c r="IJX43" s="921"/>
      <c r="IJY43" s="921"/>
      <c r="IJZ43" s="921"/>
      <c r="IKA43" s="921"/>
      <c r="IKB43" s="921"/>
      <c r="IKC43" s="921"/>
      <c r="IKD43" s="921"/>
      <c r="IKE43" s="921"/>
      <c r="IKF43" s="921"/>
      <c r="IKG43" s="921"/>
      <c r="IKH43" s="921"/>
      <c r="IKI43" s="921"/>
      <c r="IKJ43" s="921"/>
      <c r="IKK43" s="921"/>
      <c r="IKL43" s="921"/>
      <c r="IKM43" s="921"/>
      <c r="IKN43" s="921"/>
      <c r="IKO43" s="921"/>
      <c r="IKP43" s="921"/>
      <c r="IKQ43" s="921"/>
      <c r="IKR43" s="921"/>
      <c r="IKS43" s="921"/>
      <c r="IKT43" s="921"/>
      <c r="IKU43" s="921"/>
      <c r="IKV43" s="921"/>
      <c r="IKW43" s="921"/>
      <c r="IKX43" s="921"/>
      <c r="IKY43" s="921"/>
      <c r="IKZ43" s="921"/>
      <c r="ILA43" s="921"/>
      <c r="ILB43" s="921"/>
      <c r="ILC43" s="921"/>
      <c r="ILD43" s="921"/>
      <c r="ILE43" s="921"/>
      <c r="ILF43" s="921"/>
      <c r="ILG43" s="921"/>
      <c r="ILH43" s="921"/>
      <c r="ILI43" s="921"/>
      <c r="ILJ43" s="921"/>
      <c r="ILK43" s="921"/>
      <c r="ILL43" s="921"/>
      <c r="ILM43" s="921"/>
      <c r="ILN43" s="921"/>
      <c r="ILO43" s="921"/>
      <c r="ILP43" s="921"/>
      <c r="ILQ43" s="921"/>
      <c r="ILR43" s="921"/>
      <c r="ILS43" s="921"/>
      <c r="ILT43" s="921"/>
      <c r="ILU43" s="921"/>
      <c r="ILV43" s="921"/>
      <c r="ILW43" s="921"/>
      <c r="ILX43" s="921"/>
      <c r="ILY43" s="921"/>
      <c r="ILZ43" s="921"/>
      <c r="IMA43" s="921"/>
      <c r="IMB43" s="921"/>
      <c r="IMC43" s="921"/>
      <c r="IMD43" s="921"/>
      <c r="IME43" s="921"/>
      <c r="IMF43" s="921"/>
      <c r="IMG43" s="921"/>
      <c r="IMH43" s="921"/>
      <c r="IMI43" s="921"/>
      <c r="IMJ43" s="921"/>
      <c r="IMK43" s="921"/>
      <c r="IML43" s="921"/>
      <c r="IMM43" s="921"/>
      <c r="IMN43" s="921"/>
      <c r="IMO43" s="921"/>
      <c r="IMP43" s="921"/>
      <c r="IMQ43" s="921"/>
      <c r="IMR43" s="921"/>
      <c r="IMS43" s="921"/>
      <c r="IMT43" s="921"/>
      <c r="IMU43" s="921"/>
      <c r="IMV43" s="921"/>
      <c r="IMW43" s="921"/>
      <c r="IMX43" s="921"/>
      <c r="IMY43" s="921"/>
      <c r="IMZ43" s="921"/>
      <c r="INA43" s="921"/>
      <c r="INB43" s="921"/>
      <c r="INC43" s="921"/>
      <c r="IND43" s="921"/>
      <c r="INE43" s="921"/>
      <c r="INF43" s="921"/>
      <c r="ING43" s="921"/>
      <c r="INH43" s="921"/>
      <c r="INI43" s="921"/>
      <c r="INJ43" s="921"/>
      <c r="INK43" s="921"/>
      <c r="INL43" s="921"/>
      <c r="INM43" s="921"/>
      <c r="INN43" s="921"/>
      <c r="INO43" s="921"/>
      <c r="INP43" s="921"/>
      <c r="INQ43" s="921"/>
      <c r="INR43" s="921"/>
      <c r="INS43" s="921"/>
      <c r="INT43" s="921"/>
      <c r="INU43" s="921"/>
      <c r="INV43" s="921"/>
      <c r="INW43" s="921"/>
      <c r="INX43" s="921"/>
      <c r="INY43" s="921"/>
      <c r="INZ43" s="921"/>
      <c r="IOA43" s="921"/>
      <c r="IOB43" s="921"/>
      <c r="IOC43" s="921"/>
      <c r="IOD43" s="921"/>
      <c r="IOE43" s="921"/>
      <c r="IOF43" s="921"/>
      <c r="IOG43" s="921"/>
      <c r="IOH43" s="921"/>
      <c r="IOI43" s="921"/>
      <c r="IOJ43" s="921"/>
      <c r="IOK43" s="921"/>
      <c r="IOL43" s="921"/>
      <c r="IOM43" s="921"/>
      <c r="ION43" s="921"/>
      <c r="IOO43" s="921"/>
      <c r="IOP43" s="921"/>
      <c r="IOQ43" s="921"/>
      <c r="IOR43" s="921"/>
      <c r="IOS43" s="921"/>
      <c r="IOT43" s="921"/>
      <c r="IOU43" s="921"/>
      <c r="IOV43" s="921"/>
      <c r="IOW43" s="921"/>
      <c r="IOX43" s="921"/>
      <c r="IOY43" s="921"/>
      <c r="IOZ43" s="921"/>
      <c r="IPA43" s="921"/>
      <c r="IPB43" s="921"/>
      <c r="IPC43" s="921"/>
      <c r="IPD43" s="921"/>
      <c r="IPE43" s="921"/>
      <c r="IPF43" s="921"/>
      <c r="IPG43" s="921"/>
      <c r="IPH43" s="921"/>
      <c r="IPI43" s="921"/>
      <c r="IPJ43" s="921"/>
      <c r="IPK43" s="921"/>
      <c r="IPL43" s="921"/>
      <c r="IPM43" s="921"/>
      <c r="IPN43" s="921"/>
      <c r="IPO43" s="921"/>
      <c r="IPP43" s="921"/>
      <c r="IPQ43" s="921"/>
      <c r="IPR43" s="921"/>
      <c r="IPS43" s="921"/>
      <c r="IPT43" s="921"/>
      <c r="IPU43" s="921"/>
      <c r="IPV43" s="921"/>
      <c r="IPW43" s="921"/>
      <c r="IPX43" s="921"/>
      <c r="IPY43" s="921"/>
      <c r="IPZ43" s="921"/>
      <c r="IQA43" s="921"/>
      <c r="IQB43" s="921"/>
      <c r="IQC43" s="921"/>
      <c r="IQD43" s="921"/>
      <c r="IQE43" s="921"/>
      <c r="IQF43" s="921"/>
      <c r="IQG43" s="921"/>
      <c r="IQH43" s="921"/>
      <c r="IQI43" s="921"/>
      <c r="IQJ43" s="921"/>
      <c r="IQK43" s="921"/>
      <c r="IQL43" s="921"/>
      <c r="IQM43" s="921"/>
      <c r="IQN43" s="921"/>
      <c r="IQO43" s="921"/>
      <c r="IQP43" s="921"/>
      <c r="IQQ43" s="921"/>
      <c r="IQR43" s="921"/>
      <c r="IQS43" s="921"/>
      <c r="IQT43" s="921"/>
      <c r="IQU43" s="921"/>
      <c r="IQV43" s="921"/>
      <c r="IQW43" s="921"/>
      <c r="IQX43" s="921"/>
      <c r="IQY43" s="921"/>
      <c r="IQZ43" s="921"/>
      <c r="IRA43" s="921"/>
      <c r="IRB43" s="921"/>
      <c r="IRC43" s="921"/>
      <c r="IRD43" s="921"/>
      <c r="IRE43" s="921"/>
      <c r="IRF43" s="921"/>
      <c r="IRG43" s="921"/>
      <c r="IRH43" s="921"/>
      <c r="IRI43" s="921"/>
      <c r="IRJ43" s="921"/>
      <c r="IRK43" s="921"/>
      <c r="IRL43" s="921"/>
      <c r="IRM43" s="921"/>
      <c r="IRN43" s="921"/>
      <c r="IRO43" s="921"/>
      <c r="IRP43" s="921"/>
      <c r="IRQ43" s="921"/>
      <c r="IRR43" s="921"/>
      <c r="IRS43" s="921"/>
      <c r="IRT43" s="921"/>
      <c r="IRU43" s="921"/>
      <c r="IRV43" s="921"/>
      <c r="IRW43" s="921"/>
      <c r="IRX43" s="921"/>
      <c r="IRY43" s="921"/>
      <c r="IRZ43" s="921"/>
      <c r="ISA43" s="921"/>
      <c r="ISB43" s="921"/>
      <c r="ISC43" s="921"/>
      <c r="ISD43" s="921"/>
      <c r="ISE43" s="921"/>
      <c r="ISF43" s="921"/>
      <c r="ISG43" s="921"/>
      <c r="ISH43" s="921"/>
      <c r="ISI43" s="921"/>
      <c r="ISJ43" s="921"/>
      <c r="ISK43" s="921"/>
      <c r="ISL43" s="921"/>
      <c r="ISM43" s="921"/>
      <c r="ISN43" s="921"/>
      <c r="ISO43" s="921"/>
      <c r="ISP43" s="921"/>
      <c r="ISQ43" s="921"/>
      <c r="ISR43" s="921"/>
      <c r="ISS43" s="921"/>
      <c r="IST43" s="921"/>
      <c r="ISU43" s="921"/>
      <c r="ISV43" s="921"/>
      <c r="ISW43" s="921"/>
      <c r="ISX43" s="921"/>
      <c r="ISY43" s="921"/>
      <c r="ISZ43" s="921"/>
      <c r="ITA43" s="921"/>
      <c r="ITB43" s="921"/>
      <c r="ITC43" s="921"/>
      <c r="ITD43" s="921"/>
      <c r="ITE43" s="921"/>
      <c r="ITF43" s="921"/>
      <c r="ITG43" s="921"/>
      <c r="ITH43" s="921"/>
      <c r="ITI43" s="921"/>
      <c r="ITJ43" s="921"/>
      <c r="ITK43" s="921"/>
      <c r="ITL43" s="921"/>
      <c r="ITM43" s="921"/>
      <c r="ITN43" s="921"/>
      <c r="ITO43" s="921"/>
      <c r="ITP43" s="921"/>
      <c r="ITQ43" s="921"/>
      <c r="ITR43" s="921"/>
      <c r="ITS43" s="921"/>
      <c r="ITT43" s="921"/>
      <c r="ITU43" s="921"/>
      <c r="ITV43" s="921"/>
      <c r="ITW43" s="921"/>
      <c r="ITX43" s="921"/>
      <c r="ITY43" s="921"/>
      <c r="ITZ43" s="921"/>
      <c r="IUA43" s="921"/>
      <c r="IUB43" s="921"/>
      <c r="IUC43" s="921"/>
      <c r="IUD43" s="921"/>
      <c r="IUE43" s="921"/>
      <c r="IUF43" s="921"/>
      <c r="IUG43" s="921"/>
      <c r="IUH43" s="921"/>
      <c r="IUI43" s="921"/>
      <c r="IUJ43" s="921"/>
      <c r="IUK43" s="921"/>
      <c r="IUL43" s="921"/>
      <c r="IUM43" s="921"/>
      <c r="IUN43" s="921"/>
      <c r="IUO43" s="921"/>
      <c r="IUP43" s="921"/>
      <c r="IUQ43" s="921"/>
      <c r="IUR43" s="921"/>
      <c r="IUS43" s="921"/>
      <c r="IUT43" s="921"/>
      <c r="IUU43" s="921"/>
      <c r="IUV43" s="921"/>
      <c r="IUW43" s="921"/>
      <c r="IUX43" s="921"/>
      <c r="IUY43" s="921"/>
      <c r="IUZ43" s="921"/>
      <c r="IVA43" s="921"/>
      <c r="IVB43" s="921"/>
      <c r="IVC43" s="921"/>
      <c r="IVD43" s="921"/>
      <c r="IVE43" s="921"/>
      <c r="IVF43" s="921"/>
      <c r="IVG43" s="921"/>
      <c r="IVH43" s="921"/>
      <c r="IVI43" s="921"/>
      <c r="IVJ43" s="921"/>
      <c r="IVK43" s="921"/>
      <c r="IVL43" s="921"/>
      <c r="IVM43" s="921"/>
      <c r="IVN43" s="921"/>
      <c r="IVO43" s="921"/>
      <c r="IVP43" s="921"/>
      <c r="IVQ43" s="921"/>
      <c r="IVR43" s="921"/>
      <c r="IVS43" s="921"/>
      <c r="IVT43" s="921"/>
      <c r="IVU43" s="921"/>
      <c r="IVV43" s="921"/>
      <c r="IVW43" s="921"/>
      <c r="IVX43" s="921"/>
      <c r="IVY43" s="921"/>
      <c r="IVZ43" s="921"/>
      <c r="IWA43" s="921"/>
      <c r="IWB43" s="921"/>
      <c r="IWC43" s="921"/>
      <c r="IWD43" s="921"/>
      <c r="IWE43" s="921"/>
      <c r="IWF43" s="921"/>
      <c r="IWG43" s="921"/>
      <c r="IWH43" s="921"/>
      <c r="IWI43" s="921"/>
      <c r="IWJ43" s="921"/>
      <c r="IWK43" s="921"/>
      <c r="IWL43" s="921"/>
      <c r="IWM43" s="921"/>
      <c r="IWN43" s="921"/>
      <c r="IWO43" s="921"/>
      <c r="IWP43" s="921"/>
      <c r="IWQ43" s="921"/>
      <c r="IWR43" s="921"/>
      <c r="IWS43" s="921"/>
      <c r="IWT43" s="921"/>
      <c r="IWU43" s="921"/>
      <c r="IWV43" s="921"/>
      <c r="IWW43" s="921"/>
      <c r="IWX43" s="921"/>
      <c r="IWY43" s="921"/>
      <c r="IWZ43" s="921"/>
      <c r="IXA43" s="921"/>
      <c r="IXB43" s="921"/>
      <c r="IXC43" s="921"/>
      <c r="IXD43" s="921"/>
      <c r="IXE43" s="921"/>
      <c r="IXF43" s="921"/>
      <c r="IXG43" s="921"/>
      <c r="IXH43" s="921"/>
      <c r="IXI43" s="921"/>
      <c r="IXJ43" s="921"/>
      <c r="IXK43" s="921"/>
      <c r="IXL43" s="921"/>
      <c r="IXM43" s="921"/>
      <c r="IXN43" s="921"/>
      <c r="IXO43" s="921"/>
      <c r="IXP43" s="921"/>
      <c r="IXQ43" s="921"/>
      <c r="IXR43" s="921"/>
      <c r="IXS43" s="921"/>
      <c r="IXT43" s="921"/>
      <c r="IXU43" s="921"/>
      <c r="IXV43" s="921"/>
      <c r="IXW43" s="921"/>
      <c r="IXX43" s="921"/>
      <c r="IXY43" s="921"/>
      <c r="IXZ43" s="921"/>
      <c r="IYA43" s="921"/>
      <c r="IYB43" s="921"/>
      <c r="IYC43" s="921"/>
      <c r="IYD43" s="921"/>
      <c r="IYE43" s="921"/>
      <c r="IYF43" s="921"/>
      <c r="IYG43" s="921"/>
      <c r="IYH43" s="921"/>
      <c r="IYI43" s="921"/>
      <c r="IYJ43" s="921"/>
      <c r="IYK43" s="921"/>
      <c r="IYL43" s="921"/>
      <c r="IYM43" s="921"/>
      <c r="IYN43" s="921"/>
      <c r="IYO43" s="921"/>
      <c r="IYP43" s="921"/>
      <c r="IYQ43" s="921"/>
      <c r="IYR43" s="921"/>
      <c r="IYS43" s="921"/>
      <c r="IYT43" s="921"/>
      <c r="IYU43" s="921"/>
      <c r="IYV43" s="921"/>
      <c r="IYW43" s="921"/>
      <c r="IYX43" s="921"/>
      <c r="IYY43" s="921"/>
      <c r="IYZ43" s="921"/>
      <c r="IZA43" s="921"/>
      <c r="IZB43" s="921"/>
      <c r="IZC43" s="921"/>
      <c r="IZD43" s="921"/>
      <c r="IZE43" s="921"/>
      <c r="IZF43" s="921"/>
      <c r="IZG43" s="921"/>
      <c r="IZH43" s="921"/>
      <c r="IZI43" s="921"/>
      <c r="IZJ43" s="921"/>
      <c r="IZK43" s="921"/>
      <c r="IZL43" s="921"/>
      <c r="IZM43" s="921"/>
      <c r="IZN43" s="921"/>
      <c r="IZO43" s="921"/>
      <c r="IZP43" s="921"/>
      <c r="IZQ43" s="921"/>
      <c r="IZR43" s="921"/>
      <c r="IZS43" s="921"/>
      <c r="IZT43" s="921"/>
      <c r="IZU43" s="921"/>
      <c r="IZV43" s="921"/>
      <c r="IZW43" s="921"/>
      <c r="IZX43" s="921"/>
      <c r="IZY43" s="921"/>
      <c r="IZZ43" s="921"/>
      <c r="JAA43" s="921"/>
      <c r="JAB43" s="921"/>
      <c r="JAC43" s="921"/>
      <c r="JAD43" s="921"/>
      <c r="JAE43" s="921"/>
      <c r="JAF43" s="921"/>
      <c r="JAG43" s="921"/>
      <c r="JAH43" s="921"/>
      <c r="JAI43" s="921"/>
      <c r="JAJ43" s="921"/>
      <c r="JAK43" s="921"/>
      <c r="JAL43" s="921"/>
      <c r="JAM43" s="921"/>
      <c r="JAN43" s="921"/>
      <c r="JAO43" s="921"/>
      <c r="JAP43" s="921"/>
      <c r="JAQ43" s="921"/>
      <c r="JAR43" s="921"/>
      <c r="JAS43" s="921"/>
      <c r="JAT43" s="921"/>
      <c r="JAU43" s="921"/>
      <c r="JAV43" s="921"/>
      <c r="JAW43" s="921"/>
      <c r="JAX43" s="921"/>
      <c r="JAY43" s="921"/>
      <c r="JAZ43" s="921"/>
      <c r="JBA43" s="921"/>
      <c r="JBB43" s="921"/>
      <c r="JBC43" s="921"/>
      <c r="JBD43" s="921"/>
      <c r="JBE43" s="921"/>
      <c r="JBF43" s="921"/>
      <c r="JBG43" s="921"/>
      <c r="JBH43" s="921"/>
      <c r="JBI43" s="921"/>
      <c r="JBJ43" s="921"/>
      <c r="JBK43" s="921"/>
      <c r="JBL43" s="921"/>
      <c r="JBM43" s="921"/>
      <c r="JBN43" s="921"/>
      <c r="JBO43" s="921"/>
      <c r="JBP43" s="921"/>
      <c r="JBQ43" s="921"/>
      <c r="JBR43" s="921"/>
      <c r="JBS43" s="921"/>
      <c r="JBT43" s="921"/>
      <c r="JBU43" s="921"/>
      <c r="JBV43" s="921"/>
      <c r="JBW43" s="921"/>
      <c r="JBX43" s="921"/>
      <c r="JBY43" s="921"/>
      <c r="JBZ43" s="921"/>
      <c r="JCA43" s="921"/>
      <c r="JCB43" s="921"/>
      <c r="JCC43" s="921"/>
      <c r="JCD43" s="921"/>
      <c r="JCE43" s="921"/>
      <c r="JCF43" s="921"/>
      <c r="JCG43" s="921"/>
      <c r="JCH43" s="921"/>
      <c r="JCI43" s="921"/>
      <c r="JCJ43" s="921"/>
      <c r="JCK43" s="921"/>
      <c r="JCL43" s="921"/>
      <c r="JCM43" s="921"/>
      <c r="JCN43" s="921"/>
      <c r="JCO43" s="921"/>
      <c r="JCP43" s="921"/>
      <c r="JCQ43" s="921"/>
      <c r="JCR43" s="921"/>
      <c r="JCS43" s="921"/>
      <c r="JCT43" s="921"/>
      <c r="JCU43" s="921"/>
      <c r="JCV43" s="921"/>
      <c r="JCW43" s="921"/>
      <c r="JCX43" s="921"/>
      <c r="JCY43" s="921"/>
      <c r="JCZ43" s="921"/>
      <c r="JDA43" s="921"/>
      <c r="JDB43" s="921"/>
      <c r="JDC43" s="921"/>
      <c r="JDD43" s="921"/>
      <c r="JDE43" s="921"/>
      <c r="JDF43" s="921"/>
      <c r="JDG43" s="921"/>
      <c r="JDH43" s="921"/>
      <c r="JDI43" s="921"/>
      <c r="JDJ43" s="921"/>
      <c r="JDK43" s="921"/>
      <c r="JDL43" s="921"/>
      <c r="JDM43" s="921"/>
      <c r="JDN43" s="921"/>
      <c r="JDO43" s="921"/>
      <c r="JDP43" s="921"/>
      <c r="JDQ43" s="921"/>
      <c r="JDR43" s="921"/>
      <c r="JDS43" s="921"/>
      <c r="JDT43" s="921"/>
      <c r="JDU43" s="921"/>
      <c r="JDV43" s="921"/>
      <c r="JDW43" s="921"/>
      <c r="JDX43" s="921"/>
      <c r="JDY43" s="921"/>
      <c r="JDZ43" s="921"/>
      <c r="JEA43" s="921"/>
      <c r="JEB43" s="921"/>
      <c r="JEC43" s="921"/>
      <c r="JED43" s="921"/>
      <c r="JEE43" s="921"/>
      <c r="JEF43" s="921"/>
      <c r="JEG43" s="921"/>
      <c r="JEH43" s="921"/>
      <c r="JEI43" s="921"/>
      <c r="JEJ43" s="921"/>
      <c r="JEK43" s="921"/>
      <c r="JEL43" s="921"/>
      <c r="JEM43" s="921"/>
      <c r="JEN43" s="921"/>
      <c r="JEO43" s="921"/>
      <c r="JEP43" s="921"/>
      <c r="JEQ43" s="921"/>
      <c r="JER43" s="921"/>
      <c r="JES43" s="921"/>
      <c r="JET43" s="921"/>
      <c r="JEU43" s="921"/>
      <c r="JEV43" s="921"/>
      <c r="JEW43" s="921"/>
      <c r="JEX43" s="921"/>
      <c r="JEY43" s="921"/>
      <c r="JEZ43" s="921"/>
      <c r="JFA43" s="921"/>
      <c r="JFB43" s="921"/>
      <c r="JFC43" s="921"/>
      <c r="JFD43" s="921"/>
      <c r="JFE43" s="921"/>
      <c r="JFF43" s="921"/>
      <c r="JFG43" s="921"/>
      <c r="JFH43" s="921"/>
      <c r="JFI43" s="921"/>
      <c r="JFJ43" s="921"/>
      <c r="JFK43" s="921"/>
      <c r="JFL43" s="921"/>
      <c r="JFM43" s="921"/>
      <c r="JFN43" s="921"/>
      <c r="JFO43" s="921"/>
      <c r="JFP43" s="921"/>
      <c r="JFQ43" s="921"/>
      <c r="JFR43" s="921"/>
      <c r="JFS43" s="921"/>
      <c r="JFT43" s="921"/>
      <c r="JFU43" s="921"/>
      <c r="JFV43" s="921"/>
      <c r="JFW43" s="921"/>
      <c r="JFX43" s="921"/>
      <c r="JFY43" s="921"/>
      <c r="JFZ43" s="921"/>
      <c r="JGA43" s="921"/>
      <c r="JGB43" s="921"/>
      <c r="JGC43" s="921"/>
      <c r="JGD43" s="921"/>
      <c r="JGE43" s="921"/>
      <c r="JGF43" s="921"/>
      <c r="JGG43" s="921"/>
      <c r="JGH43" s="921"/>
      <c r="JGI43" s="921"/>
      <c r="JGJ43" s="921"/>
      <c r="JGK43" s="921"/>
      <c r="JGL43" s="921"/>
      <c r="JGM43" s="921"/>
      <c r="JGN43" s="921"/>
      <c r="JGO43" s="921"/>
      <c r="JGP43" s="921"/>
      <c r="JGQ43" s="921"/>
      <c r="JGR43" s="921"/>
      <c r="JGS43" s="921"/>
      <c r="JGT43" s="921"/>
      <c r="JGU43" s="921"/>
      <c r="JGV43" s="921"/>
      <c r="JGW43" s="921"/>
      <c r="JGX43" s="921"/>
      <c r="JGY43" s="921"/>
      <c r="JGZ43" s="921"/>
      <c r="JHA43" s="921"/>
      <c r="JHB43" s="921"/>
      <c r="JHC43" s="921"/>
      <c r="JHD43" s="921"/>
      <c r="JHE43" s="921"/>
      <c r="JHF43" s="921"/>
      <c r="JHG43" s="921"/>
      <c r="JHH43" s="921"/>
      <c r="JHI43" s="921"/>
      <c r="JHJ43" s="921"/>
      <c r="JHK43" s="921"/>
      <c r="JHL43" s="921"/>
      <c r="JHM43" s="921"/>
      <c r="JHN43" s="921"/>
      <c r="JHO43" s="921"/>
      <c r="JHP43" s="921"/>
      <c r="JHQ43" s="921"/>
      <c r="JHR43" s="921"/>
      <c r="JHS43" s="921"/>
      <c r="JHT43" s="921"/>
      <c r="JHU43" s="921"/>
      <c r="JHV43" s="921"/>
      <c r="JHW43" s="921"/>
      <c r="JHX43" s="921"/>
      <c r="JHY43" s="921"/>
      <c r="JHZ43" s="921"/>
      <c r="JIA43" s="921"/>
      <c r="JIB43" s="921"/>
      <c r="JIC43" s="921"/>
      <c r="JID43" s="921"/>
      <c r="JIE43" s="921"/>
      <c r="JIF43" s="921"/>
      <c r="JIG43" s="921"/>
      <c r="JIH43" s="921"/>
      <c r="JII43" s="921"/>
      <c r="JIJ43" s="921"/>
      <c r="JIK43" s="921"/>
      <c r="JIL43" s="921"/>
      <c r="JIM43" s="921"/>
      <c r="JIN43" s="921"/>
      <c r="JIO43" s="921"/>
      <c r="JIP43" s="921"/>
      <c r="JIQ43" s="921"/>
      <c r="JIR43" s="921"/>
      <c r="JIS43" s="921"/>
      <c r="JIT43" s="921"/>
      <c r="JIU43" s="921"/>
      <c r="JIV43" s="921"/>
      <c r="JIW43" s="921"/>
      <c r="JIX43" s="921"/>
      <c r="JIY43" s="921"/>
      <c r="JIZ43" s="921"/>
      <c r="JJA43" s="921"/>
      <c r="JJB43" s="921"/>
      <c r="JJC43" s="921"/>
      <c r="JJD43" s="921"/>
      <c r="JJE43" s="921"/>
      <c r="JJF43" s="921"/>
      <c r="JJG43" s="921"/>
      <c r="JJH43" s="921"/>
      <c r="JJI43" s="921"/>
      <c r="JJJ43" s="921"/>
      <c r="JJK43" s="921"/>
      <c r="JJL43" s="921"/>
      <c r="JJM43" s="921"/>
      <c r="JJN43" s="921"/>
      <c r="JJO43" s="921"/>
      <c r="JJP43" s="921"/>
      <c r="JJQ43" s="921"/>
      <c r="JJR43" s="921"/>
      <c r="JJS43" s="921"/>
      <c r="JJT43" s="921"/>
      <c r="JJU43" s="921"/>
      <c r="JJV43" s="921"/>
      <c r="JJW43" s="921"/>
      <c r="JJX43" s="921"/>
      <c r="JJY43" s="921"/>
      <c r="JJZ43" s="921"/>
      <c r="JKA43" s="921"/>
      <c r="JKB43" s="921"/>
      <c r="JKC43" s="921"/>
      <c r="JKD43" s="921"/>
      <c r="JKE43" s="921"/>
      <c r="JKF43" s="921"/>
      <c r="JKG43" s="921"/>
      <c r="JKH43" s="921"/>
      <c r="JKI43" s="921"/>
      <c r="JKJ43" s="921"/>
      <c r="JKK43" s="921"/>
      <c r="JKL43" s="921"/>
      <c r="JKM43" s="921"/>
      <c r="JKN43" s="921"/>
      <c r="JKO43" s="921"/>
      <c r="JKP43" s="921"/>
      <c r="JKQ43" s="921"/>
      <c r="JKR43" s="921"/>
      <c r="JKS43" s="921"/>
      <c r="JKT43" s="921"/>
      <c r="JKU43" s="921"/>
      <c r="JKV43" s="921"/>
      <c r="JKW43" s="921"/>
      <c r="JKX43" s="921"/>
      <c r="JKY43" s="921"/>
      <c r="JKZ43" s="921"/>
      <c r="JLA43" s="921"/>
      <c r="JLB43" s="921"/>
      <c r="JLC43" s="921"/>
      <c r="JLD43" s="921"/>
      <c r="JLE43" s="921"/>
      <c r="JLF43" s="921"/>
      <c r="JLG43" s="921"/>
      <c r="JLH43" s="921"/>
      <c r="JLI43" s="921"/>
      <c r="JLJ43" s="921"/>
      <c r="JLK43" s="921"/>
      <c r="JLL43" s="921"/>
      <c r="JLM43" s="921"/>
      <c r="JLN43" s="921"/>
      <c r="JLO43" s="921"/>
      <c r="JLP43" s="921"/>
      <c r="JLQ43" s="921"/>
      <c r="JLR43" s="921"/>
      <c r="JLS43" s="921"/>
      <c r="JLT43" s="921"/>
      <c r="JLU43" s="921"/>
      <c r="JLV43" s="921"/>
      <c r="JLW43" s="921"/>
      <c r="JLX43" s="921"/>
      <c r="JLY43" s="921"/>
      <c r="JLZ43" s="921"/>
      <c r="JMA43" s="921"/>
      <c r="JMB43" s="921"/>
      <c r="JMC43" s="921"/>
      <c r="JMD43" s="921"/>
      <c r="JME43" s="921"/>
      <c r="JMF43" s="921"/>
      <c r="JMG43" s="921"/>
      <c r="JMH43" s="921"/>
      <c r="JMI43" s="921"/>
      <c r="JMJ43" s="921"/>
      <c r="JMK43" s="921"/>
      <c r="JML43" s="921"/>
      <c r="JMM43" s="921"/>
      <c r="JMN43" s="921"/>
      <c r="JMO43" s="921"/>
      <c r="JMP43" s="921"/>
      <c r="JMQ43" s="921"/>
      <c r="JMR43" s="921"/>
      <c r="JMS43" s="921"/>
      <c r="JMT43" s="921"/>
      <c r="JMU43" s="921"/>
      <c r="JMV43" s="921"/>
      <c r="JMW43" s="921"/>
      <c r="JMX43" s="921"/>
      <c r="JMY43" s="921"/>
      <c r="JMZ43" s="921"/>
      <c r="JNA43" s="921"/>
      <c r="JNB43" s="921"/>
      <c r="JNC43" s="921"/>
      <c r="JND43" s="921"/>
      <c r="JNE43" s="921"/>
      <c r="JNF43" s="921"/>
      <c r="JNG43" s="921"/>
      <c r="JNH43" s="921"/>
      <c r="JNI43" s="921"/>
      <c r="JNJ43" s="921"/>
      <c r="JNK43" s="921"/>
      <c r="JNL43" s="921"/>
      <c r="JNM43" s="921"/>
      <c r="JNN43" s="921"/>
      <c r="JNO43" s="921"/>
      <c r="JNP43" s="921"/>
      <c r="JNQ43" s="921"/>
      <c r="JNR43" s="921"/>
      <c r="JNS43" s="921"/>
      <c r="JNT43" s="921"/>
      <c r="JNU43" s="921"/>
      <c r="JNV43" s="921"/>
      <c r="JNW43" s="921"/>
      <c r="JNX43" s="921"/>
      <c r="JNY43" s="921"/>
      <c r="JNZ43" s="921"/>
      <c r="JOA43" s="921"/>
      <c r="JOB43" s="921"/>
      <c r="JOC43" s="921"/>
      <c r="JOD43" s="921"/>
      <c r="JOE43" s="921"/>
      <c r="JOF43" s="921"/>
      <c r="JOG43" s="921"/>
      <c r="JOH43" s="921"/>
      <c r="JOI43" s="921"/>
      <c r="JOJ43" s="921"/>
      <c r="JOK43" s="921"/>
      <c r="JOL43" s="921"/>
      <c r="JOM43" s="921"/>
      <c r="JON43" s="921"/>
      <c r="JOO43" s="921"/>
      <c r="JOP43" s="921"/>
      <c r="JOQ43" s="921"/>
      <c r="JOR43" s="921"/>
      <c r="JOS43" s="921"/>
      <c r="JOT43" s="921"/>
      <c r="JOU43" s="921"/>
      <c r="JOV43" s="921"/>
      <c r="JOW43" s="921"/>
      <c r="JOX43" s="921"/>
      <c r="JOY43" s="921"/>
      <c r="JOZ43" s="921"/>
      <c r="JPA43" s="921"/>
      <c r="JPB43" s="921"/>
      <c r="JPC43" s="921"/>
      <c r="JPD43" s="921"/>
      <c r="JPE43" s="921"/>
      <c r="JPF43" s="921"/>
      <c r="JPG43" s="921"/>
      <c r="JPH43" s="921"/>
      <c r="JPI43" s="921"/>
      <c r="JPJ43" s="921"/>
      <c r="JPK43" s="921"/>
      <c r="JPL43" s="921"/>
      <c r="JPM43" s="921"/>
      <c r="JPN43" s="921"/>
      <c r="JPO43" s="921"/>
      <c r="JPP43" s="921"/>
      <c r="JPQ43" s="921"/>
      <c r="JPR43" s="921"/>
      <c r="JPS43" s="921"/>
      <c r="JPT43" s="921"/>
      <c r="JPU43" s="921"/>
      <c r="JPV43" s="921"/>
      <c r="JPW43" s="921"/>
      <c r="JPX43" s="921"/>
      <c r="JPY43" s="921"/>
      <c r="JPZ43" s="921"/>
      <c r="JQA43" s="921"/>
      <c r="JQB43" s="921"/>
      <c r="JQC43" s="921"/>
      <c r="JQD43" s="921"/>
      <c r="JQE43" s="921"/>
      <c r="JQF43" s="921"/>
      <c r="JQG43" s="921"/>
      <c r="JQH43" s="921"/>
      <c r="JQI43" s="921"/>
      <c r="JQJ43" s="921"/>
      <c r="JQK43" s="921"/>
      <c r="JQL43" s="921"/>
      <c r="JQM43" s="921"/>
      <c r="JQN43" s="921"/>
      <c r="JQO43" s="921"/>
      <c r="JQP43" s="921"/>
      <c r="JQQ43" s="921"/>
      <c r="JQR43" s="921"/>
      <c r="JQS43" s="921"/>
      <c r="JQT43" s="921"/>
      <c r="JQU43" s="921"/>
      <c r="JQV43" s="921"/>
      <c r="JQW43" s="921"/>
      <c r="JQX43" s="921"/>
      <c r="JQY43" s="921"/>
      <c r="JQZ43" s="921"/>
      <c r="JRA43" s="921"/>
      <c r="JRB43" s="921"/>
      <c r="JRC43" s="921"/>
      <c r="JRD43" s="921"/>
      <c r="JRE43" s="921"/>
      <c r="JRF43" s="921"/>
      <c r="JRG43" s="921"/>
      <c r="JRH43" s="921"/>
      <c r="JRI43" s="921"/>
      <c r="JRJ43" s="921"/>
      <c r="JRK43" s="921"/>
      <c r="JRL43" s="921"/>
      <c r="JRM43" s="921"/>
      <c r="JRN43" s="921"/>
      <c r="JRO43" s="921"/>
      <c r="JRP43" s="921"/>
      <c r="JRQ43" s="921"/>
      <c r="JRR43" s="921"/>
      <c r="JRS43" s="921"/>
      <c r="JRT43" s="921"/>
      <c r="JRU43" s="921"/>
      <c r="JRV43" s="921"/>
      <c r="JRW43" s="921"/>
      <c r="JRX43" s="921"/>
      <c r="JRY43" s="921"/>
      <c r="JRZ43" s="921"/>
      <c r="JSA43" s="921"/>
      <c r="JSB43" s="921"/>
      <c r="JSC43" s="921"/>
      <c r="JSD43" s="921"/>
      <c r="JSE43" s="921"/>
      <c r="JSF43" s="921"/>
      <c r="JSG43" s="921"/>
      <c r="JSH43" s="921"/>
      <c r="JSI43" s="921"/>
      <c r="JSJ43" s="921"/>
      <c r="JSK43" s="921"/>
      <c r="JSL43" s="921"/>
      <c r="JSM43" s="921"/>
      <c r="JSN43" s="921"/>
      <c r="JSO43" s="921"/>
      <c r="JSP43" s="921"/>
      <c r="JSQ43" s="921"/>
      <c r="JSR43" s="921"/>
      <c r="JSS43" s="921"/>
      <c r="JST43" s="921"/>
      <c r="JSU43" s="921"/>
      <c r="JSV43" s="921"/>
      <c r="JSW43" s="921"/>
      <c r="JSX43" s="921"/>
      <c r="JSY43" s="921"/>
      <c r="JSZ43" s="921"/>
      <c r="JTA43" s="921"/>
      <c r="JTB43" s="921"/>
      <c r="JTC43" s="921"/>
      <c r="JTD43" s="921"/>
      <c r="JTE43" s="921"/>
      <c r="JTF43" s="921"/>
      <c r="JTG43" s="921"/>
      <c r="JTH43" s="921"/>
      <c r="JTI43" s="921"/>
      <c r="JTJ43" s="921"/>
      <c r="JTK43" s="921"/>
      <c r="JTL43" s="921"/>
      <c r="JTM43" s="921"/>
      <c r="JTN43" s="921"/>
      <c r="JTO43" s="921"/>
      <c r="JTP43" s="921"/>
      <c r="JTQ43" s="921"/>
      <c r="JTR43" s="921"/>
      <c r="JTS43" s="921"/>
      <c r="JTT43" s="921"/>
      <c r="JTU43" s="921"/>
      <c r="JTV43" s="921"/>
      <c r="JTW43" s="921"/>
      <c r="JTX43" s="921"/>
      <c r="JTY43" s="921"/>
      <c r="JTZ43" s="921"/>
      <c r="JUA43" s="921"/>
      <c r="JUB43" s="921"/>
      <c r="JUC43" s="921"/>
      <c r="JUD43" s="921"/>
      <c r="JUE43" s="921"/>
      <c r="JUF43" s="921"/>
      <c r="JUG43" s="921"/>
      <c r="JUH43" s="921"/>
      <c r="JUI43" s="921"/>
      <c r="JUJ43" s="921"/>
      <c r="JUK43" s="921"/>
      <c r="JUL43" s="921"/>
      <c r="JUM43" s="921"/>
      <c r="JUN43" s="921"/>
      <c r="JUO43" s="921"/>
      <c r="JUP43" s="921"/>
      <c r="JUQ43" s="921"/>
      <c r="JUR43" s="921"/>
      <c r="JUS43" s="921"/>
      <c r="JUT43" s="921"/>
      <c r="JUU43" s="921"/>
      <c r="JUV43" s="921"/>
      <c r="JUW43" s="921"/>
      <c r="JUX43" s="921"/>
      <c r="JUY43" s="921"/>
      <c r="JUZ43" s="921"/>
      <c r="JVA43" s="921"/>
      <c r="JVB43" s="921"/>
      <c r="JVC43" s="921"/>
      <c r="JVD43" s="921"/>
      <c r="JVE43" s="921"/>
      <c r="JVF43" s="921"/>
      <c r="JVG43" s="921"/>
      <c r="JVH43" s="921"/>
      <c r="JVI43" s="921"/>
      <c r="JVJ43" s="921"/>
      <c r="JVK43" s="921"/>
      <c r="JVL43" s="921"/>
      <c r="JVM43" s="921"/>
      <c r="JVN43" s="921"/>
      <c r="JVO43" s="921"/>
      <c r="JVP43" s="921"/>
      <c r="JVQ43" s="921"/>
      <c r="JVR43" s="921"/>
      <c r="JVS43" s="921"/>
      <c r="JVT43" s="921"/>
      <c r="JVU43" s="921"/>
      <c r="JVV43" s="921"/>
      <c r="JVW43" s="921"/>
      <c r="JVX43" s="921"/>
      <c r="JVY43" s="921"/>
      <c r="JVZ43" s="921"/>
      <c r="JWA43" s="921"/>
      <c r="JWB43" s="921"/>
      <c r="JWC43" s="921"/>
      <c r="JWD43" s="921"/>
      <c r="JWE43" s="921"/>
      <c r="JWF43" s="921"/>
      <c r="JWG43" s="921"/>
      <c r="JWH43" s="921"/>
      <c r="JWI43" s="921"/>
      <c r="JWJ43" s="921"/>
      <c r="JWK43" s="921"/>
      <c r="JWL43" s="921"/>
      <c r="JWM43" s="921"/>
      <c r="JWN43" s="921"/>
      <c r="JWO43" s="921"/>
      <c r="JWP43" s="921"/>
      <c r="JWQ43" s="921"/>
      <c r="JWR43" s="921"/>
      <c r="JWS43" s="921"/>
      <c r="JWT43" s="921"/>
      <c r="JWU43" s="921"/>
      <c r="JWV43" s="921"/>
      <c r="JWW43" s="921"/>
      <c r="JWX43" s="921"/>
      <c r="JWY43" s="921"/>
      <c r="JWZ43" s="921"/>
      <c r="JXA43" s="921"/>
      <c r="JXB43" s="921"/>
      <c r="JXC43" s="921"/>
      <c r="JXD43" s="921"/>
      <c r="JXE43" s="921"/>
      <c r="JXF43" s="921"/>
      <c r="JXG43" s="921"/>
      <c r="JXH43" s="921"/>
      <c r="JXI43" s="921"/>
      <c r="JXJ43" s="921"/>
      <c r="JXK43" s="921"/>
      <c r="JXL43" s="921"/>
      <c r="JXM43" s="921"/>
      <c r="JXN43" s="921"/>
      <c r="JXO43" s="921"/>
      <c r="JXP43" s="921"/>
      <c r="JXQ43" s="921"/>
      <c r="JXR43" s="921"/>
      <c r="JXS43" s="921"/>
      <c r="JXT43" s="921"/>
      <c r="JXU43" s="921"/>
      <c r="JXV43" s="921"/>
      <c r="JXW43" s="921"/>
      <c r="JXX43" s="921"/>
      <c r="JXY43" s="921"/>
      <c r="JXZ43" s="921"/>
      <c r="JYA43" s="921"/>
      <c r="JYB43" s="921"/>
      <c r="JYC43" s="921"/>
      <c r="JYD43" s="921"/>
      <c r="JYE43" s="921"/>
      <c r="JYF43" s="921"/>
      <c r="JYG43" s="921"/>
      <c r="JYH43" s="921"/>
      <c r="JYI43" s="921"/>
      <c r="JYJ43" s="921"/>
      <c r="JYK43" s="921"/>
      <c r="JYL43" s="921"/>
      <c r="JYM43" s="921"/>
      <c r="JYN43" s="921"/>
      <c r="JYO43" s="921"/>
      <c r="JYP43" s="921"/>
      <c r="JYQ43" s="921"/>
      <c r="JYR43" s="921"/>
      <c r="JYS43" s="921"/>
      <c r="JYT43" s="921"/>
      <c r="JYU43" s="921"/>
      <c r="JYV43" s="921"/>
      <c r="JYW43" s="921"/>
      <c r="JYX43" s="921"/>
      <c r="JYY43" s="921"/>
      <c r="JYZ43" s="921"/>
      <c r="JZA43" s="921"/>
      <c r="JZB43" s="921"/>
      <c r="JZC43" s="921"/>
      <c r="JZD43" s="921"/>
      <c r="JZE43" s="921"/>
      <c r="JZF43" s="921"/>
      <c r="JZG43" s="921"/>
      <c r="JZH43" s="921"/>
      <c r="JZI43" s="921"/>
      <c r="JZJ43" s="921"/>
      <c r="JZK43" s="921"/>
      <c r="JZL43" s="921"/>
      <c r="JZM43" s="921"/>
      <c r="JZN43" s="921"/>
      <c r="JZO43" s="921"/>
      <c r="JZP43" s="921"/>
      <c r="JZQ43" s="921"/>
      <c r="JZR43" s="921"/>
      <c r="JZS43" s="921"/>
      <c r="JZT43" s="921"/>
      <c r="JZU43" s="921"/>
      <c r="JZV43" s="921"/>
      <c r="JZW43" s="921"/>
      <c r="JZX43" s="921"/>
      <c r="JZY43" s="921"/>
      <c r="JZZ43" s="921"/>
      <c r="KAA43" s="921"/>
      <c r="KAB43" s="921"/>
      <c r="KAC43" s="921"/>
      <c r="KAD43" s="921"/>
      <c r="KAE43" s="921"/>
      <c r="KAF43" s="921"/>
      <c r="KAG43" s="921"/>
      <c r="KAH43" s="921"/>
      <c r="KAI43" s="921"/>
      <c r="KAJ43" s="921"/>
      <c r="KAK43" s="921"/>
      <c r="KAL43" s="921"/>
      <c r="KAM43" s="921"/>
      <c r="KAN43" s="921"/>
      <c r="KAO43" s="921"/>
      <c r="KAP43" s="921"/>
      <c r="KAQ43" s="921"/>
      <c r="KAR43" s="921"/>
      <c r="KAS43" s="921"/>
      <c r="KAT43" s="921"/>
      <c r="KAU43" s="921"/>
      <c r="KAV43" s="921"/>
      <c r="KAW43" s="921"/>
      <c r="KAX43" s="921"/>
      <c r="KAY43" s="921"/>
      <c r="KAZ43" s="921"/>
      <c r="KBA43" s="921"/>
      <c r="KBB43" s="921"/>
      <c r="KBC43" s="921"/>
      <c r="KBD43" s="921"/>
      <c r="KBE43" s="921"/>
      <c r="KBF43" s="921"/>
      <c r="KBG43" s="921"/>
      <c r="KBH43" s="921"/>
      <c r="KBI43" s="921"/>
      <c r="KBJ43" s="921"/>
      <c r="KBK43" s="921"/>
      <c r="KBL43" s="921"/>
      <c r="KBM43" s="921"/>
      <c r="KBN43" s="921"/>
      <c r="KBO43" s="921"/>
      <c r="KBP43" s="921"/>
      <c r="KBQ43" s="921"/>
      <c r="KBR43" s="921"/>
      <c r="KBS43" s="921"/>
      <c r="KBT43" s="921"/>
      <c r="KBU43" s="921"/>
      <c r="KBV43" s="921"/>
      <c r="KBW43" s="921"/>
      <c r="KBX43" s="921"/>
      <c r="KBY43" s="921"/>
      <c r="KBZ43" s="921"/>
      <c r="KCA43" s="921"/>
      <c r="KCB43" s="921"/>
      <c r="KCC43" s="921"/>
      <c r="KCD43" s="921"/>
      <c r="KCE43" s="921"/>
      <c r="KCF43" s="921"/>
      <c r="KCG43" s="921"/>
      <c r="KCH43" s="921"/>
      <c r="KCI43" s="921"/>
      <c r="KCJ43" s="921"/>
      <c r="KCK43" s="921"/>
      <c r="KCL43" s="921"/>
      <c r="KCM43" s="921"/>
      <c r="KCN43" s="921"/>
      <c r="KCO43" s="921"/>
      <c r="KCP43" s="921"/>
      <c r="KCQ43" s="921"/>
      <c r="KCR43" s="921"/>
      <c r="KCS43" s="921"/>
      <c r="KCT43" s="921"/>
      <c r="KCU43" s="921"/>
      <c r="KCV43" s="921"/>
      <c r="KCW43" s="921"/>
      <c r="KCX43" s="921"/>
      <c r="KCY43" s="921"/>
      <c r="KCZ43" s="921"/>
      <c r="KDA43" s="921"/>
      <c r="KDB43" s="921"/>
      <c r="KDC43" s="921"/>
      <c r="KDD43" s="921"/>
      <c r="KDE43" s="921"/>
      <c r="KDF43" s="921"/>
      <c r="KDG43" s="921"/>
      <c r="KDH43" s="921"/>
      <c r="KDI43" s="921"/>
      <c r="KDJ43" s="921"/>
      <c r="KDK43" s="921"/>
      <c r="KDL43" s="921"/>
      <c r="KDM43" s="921"/>
      <c r="KDN43" s="921"/>
      <c r="KDO43" s="921"/>
      <c r="KDP43" s="921"/>
      <c r="KDQ43" s="921"/>
      <c r="KDR43" s="921"/>
      <c r="KDS43" s="921"/>
      <c r="KDT43" s="921"/>
      <c r="KDU43" s="921"/>
      <c r="KDV43" s="921"/>
      <c r="KDW43" s="921"/>
      <c r="KDX43" s="921"/>
      <c r="KDY43" s="921"/>
      <c r="KDZ43" s="921"/>
      <c r="KEA43" s="921"/>
      <c r="KEB43" s="921"/>
      <c r="KEC43" s="921"/>
      <c r="KED43" s="921"/>
      <c r="KEE43" s="921"/>
      <c r="KEF43" s="921"/>
      <c r="KEG43" s="921"/>
      <c r="KEH43" s="921"/>
      <c r="KEI43" s="921"/>
      <c r="KEJ43" s="921"/>
      <c r="KEK43" s="921"/>
      <c r="KEL43" s="921"/>
      <c r="KEM43" s="921"/>
      <c r="KEN43" s="921"/>
      <c r="KEO43" s="921"/>
      <c r="KEP43" s="921"/>
      <c r="KEQ43" s="921"/>
      <c r="KER43" s="921"/>
      <c r="KES43" s="921"/>
      <c r="KET43" s="921"/>
      <c r="KEU43" s="921"/>
      <c r="KEV43" s="921"/>
      <c r="KEW43" s="921"/>
      <c r="KEX43" s="921"/>
      <c r="KEY43" s="921"/>
      <c r="KEZ43" s="921"/>
      <c r="KFA43" s="921"/>
      <c r="KFB43" s="921"/>
      <c r="KFC43" s="921"/>
      <c r="KFD43" s="921"/>
      <c r="KFE43" s="921"/>
      <c r="KFF43" s="921"/>
      <c r="KFG43" s="921"/>
      <c r="KFH43" s="921"/>
      <c r="KFI43" s="921"/>
      <c r="KFJ43" s="921"/>
      <c r="KFK43" s="921"/>
      <c r="KFL43" s="921"/>
      <c r="KFM43" s="921"/>
      <c r="KFN43" s="921"/>
      <c r="KFO43" s="921"/>
      <c r="KFP43" s="921"/>
      <c r="KFQ43" s="921"/>
      <c r="KFR43" s="921"/>
      <c r="KFS43" s="921"/>
      <c r="KFT43" s="921"/>
      <c r="KFU43" s="921"/>
      <c r="KFV43" s="921"/>
      <c r="KFW43" s="921"/>
      <c r="KFX43" s="921"/>
      <c r="KFY43" s="921"/>
      <c r="KFZ43" s="921"/>
      <c r="KGA43" s="921"/>
      <c r="KGB43" s="921"/>
      <c r="KGC43" s="921"/>
      <c r="KGD43" s="921"/>
      <c r="KGE43" s="921"/>
      <c r="KGF43" s="921"/>
      <c r="KGG43" s="921"/>
      <c r="KGH43" s="921"/>
      <c r="KGI43" s="921"/>
      <c r="KGJ43" s="921"/>
      <c r="KGK43" s="921"/>
      <c r="KGL43" s="921"/>
      <c r="KGM43" s="921"/>
      <c r="KGN43" s="921"/>
      <c r="KGO43" s="921"/>
      <c r="KGP43" s="921"/>
      <c r="KGQ43" s="921"/>
      <c r="KGR43" s="921"/>
      <c r="KGS43" s="921"/>
      <c r="KGT43" s="921"/>
      <c r="KGU43" s="921"/>
      <c r="KGV43" s="921"/>
      <c r="KGW43" s="921"/>
      <c r="KGX43" s="921"/>
      <c r="KGY43" s="921"/>
      <c r="KGZ43" s="921"/>
      <c r="KHA43" s="921"/>
      <c r="KHB43" s="921"/>
      <c r="KHC43" s="921"/>
      <c r="KHD43" s="921"/>
      <c r="KHE43" s="921"/>
      <c r="KHF43" s="921"/>
      <c r="KHG43" s="921"/>
      <c r="KHH43" s="921"/>
      <c r="KHI43" s="921"/>
      <c r="KHJ43" s="921"/>
      <c r="KHK43" s="921"/>
      <c r="KHL43" s="921"/>
      <c r="KHM43" s="921"/>
      <c r="KHN43" s="921"/>
      <c r="KHO43" s="921"/>
      <c r="KHP43" s="921"/>
      <c r="KHQ43" s="921"/>
      <c r="KHR43" s="921"/>
      <c r="KHS43" s="921"/>
      <c r="KHT43" s="921"/>
      <c r="KHU43" s="921"/>
      <c r="KHV43" s="921"/>
      <c r="KHW43" s="921"/>
      <c r="KHX43" s="921"/>
      <c r="KHY43" s="921"/>
      <c r="KHZ43" s="921"/>
      <c r="KIA43" s="921"/>
      <c r="KIB43" s="921"/>
      <c r="KIC43" s="921"/>
      <c r="KID43" s="921"/>
      <c r="KIE43" s="921"/>
      <c r="KIF43" s="921"/>
      <c r="KIG43" s="921"/>
      <c r="KIH43" s="921"/>
      <c r="KII43" s="921"/>
      <c r="KIJ43" s="921"/>
      <c r="KIK43" s="921"/>
      <c r="KIL43" s="921"/>
      <c r="KIM43" s="921"/>
      <c r="KIN43" s="921"/>
      <c r="KIO43" s="921"/>
      <c r="KIP43" s="921"/>
      <c r="KIQ43" s="921"/>
      <c r="KIR43" s="921"/>
      <c r="KIS43" s="921"/>
      <c r="KIT43" s="921"/>
      <c r="KIU43" s="921"/>
      <c r="KIV43" s="921"/>
      <c r="KIW43" s="921"/>
      <c r="KIX43" s="921"/>
      <c r="KIY43" s="921"/>
      <c r="KIZ43" s="921"/>
      <c r="KJA43" s="921"/>
      <c r="KJB43" s="921"/>
      <c r="KJC43" s="921"/>
      <c r="KJD43" s="921"/>
      <c r="KJE43" s="921"/>
      <c r="KJF43" s="921"/>
      <c r="KJG43" s="921"/>
      <c r="KJH43" s="921"/>
      <c r="KJI43" s="921"/>
      <c r="KJJ43" s="921"/>
      <c r="KJK43" s="921"/>
      <c r="KJL43" s="921"/>
      <c r="KJM43" s="921"/>
      <c r="KJN43" s="921"/>
      <c r="KJO43" s="921"/>
      <c r="KJP43" s="921"/>
      <c r="KJQ43" s="921"/>
      <c r="KJR43" s="921"/>
      <c r="KJS43" s="921"/>
      <c r="KJT43" s="921"/>
      <c r="KJU43" s="921"/>
      <c r="KJV43" s="921"/>
      <c r="KJW43" s="921"/>
      <c r="KJX43" s="921"/>
      <c r="KJY43" s="921"/>
      <c r="KJZ43" s="921"/>
      <c r="KKA43" s="921"/>
      <c r="KKB43" s="921"/>
      <c r="KKC43" s="921"/>
      <c r="KKD43" s="921"/>
      <c r="KKE43" s="921"/>
      <c r="KKF43" s="921"/>
      <c r="KKG43" s="921"/>
      <c r="KKH43" s="921"/>
      <c r="KKI43" s="921"/>
      <c r="KKJ43" s="921"/>
      <c r="KKK43" s="921"/>
      <c r="KKL43" s="921"/>
      <c r="KKM43" s="921"/>
      <c r="KKN43" s="921"/>
      <c r="KKO43" s="921"/>
      <c r="KKP43" s="921"/>
      <c r="KKQ43" s="921"/>
      <c r="KKR43" s="921"/>
      <c r="KKS43" s="921"/>
      <c r="KKT43" s="921"/>
      <c r="KKU43" s="921"/>
      <c r="KKV43" s="921"/>
      <c r="KKW43" s="921"/>
      <c r="KKX43" s="921"/>
      <c r="KKY43" s="921"/>
      <c r="KKZ43" s="921"/>
      <c r="KLA43" s="921"/>
      <c r="KLB43" s="921"/>
      <c r="KLC43" s="921"/>
      <c r="KLD43" s="921"/>
      <c r="KLE43" s="921"/>
      <c r="KLF43" s="921"/>
      <c r="KLG43" s="921"/>
      <c r="KLH43" s="921"/>
      <c r="KLI43" s="921"/>
      <c r="KLJ43" s="921"/>
      <c r="KLK43" s="921"/>
      <c r="KLL43" s="921"/>
      <c r="KLM43" s="921"/>
      <c r="KLN43" s="921"/>
      <c r="KLO43" s="921"/>
      <c r="KLP43" s="921"/>
      <c r="KLQ43" s="921"/>
      <c r="KLR43" s="921"/>
      <c r="KLS43" s="921"/>
      <c r="KLT43" s="921"/>
      <c r="KLU43" s="921"/>
      <c r="KLV43" s="921"/>
      <c r="KLW43" s="921"/>
      <c r="KLX43" s="921"/>
      <c r="KLY43" s="921"/>
      <c r="KLZ43" s="921"/>
      <c r="KMA43" s="921"/>
      <c r="KMB43" s="921"/>
      <c r="KMC43" s="921"/>
      <c r="KMD43" s="921"/>
      <c r="KME43" s="921"/>
      <c r="KMF43" s="921"/>
      <c r="KMG43" s="921"/>
      <c r="KMH43" s="921"/>
      <c r="KMI43" s="921"/>
      <c r="KMJ43" s="921"/>
      <c r="KMK43" s="921"/>
      <c r="KML43" s="921"/>
      <c r="KMM43" s="921"/>
      <c r="KMN43" s="921"/>
      <c r="KMO43" s="921"/>
      <c r="KMP43" s="921"/>
      <c r="KMQ43" s="921"/>
      <c r="KMR43" s="921"/>
      <c r="KMS43" s="921"/>
      <c r="KMT43" s="921"/>
      <c r="KMU43" s="921"/>
      <c r="KMV43" s="921"/>
      <c r="KMW43" s="921"/>
      <c r="KMX43" s="921"/>
      <c r="KMY43" s="921"/>
      <c r="KMZ43" s="921"/>
      <c r="KNA43" s="921"/>
      <c r="KNB43" s="921"/>
      <c r="KNC43" s="921"/>
      <c r="KND43" s="921"/>
      <c r="KNE43" s="921"/>
      <c r="KNF43" s="921"/>
      <c r="KNG43" s="921"/>
      <c r="KNH43" s="921"/>
      <c r="KNI43" s="921"/>
      <c r="KNJ43" s="921"/>
      <c r="KNK43" s="921"/>
      <c r="KNL43" s="921"/>
      <c r="KNM43" s="921"/>
      <c r="KNN43" s="921"/>
      <c r="KNO43" s="921"/>
      <c r="KNP43" s="921"/>
      <c r="KNQ43" s="921"/>
      <c r="KNR43" s="921"/>
      <c r="KNS43" s="921"/>
      <c r="KNT43" s="921"/>
      <c r="KNU43" s="921"/>
      <c r="KNV43" s="921"/>
      <c r="KNW43" s="921"/>
      <c r="KNX43" s="921"/>
      <c r="KNY43" s="921"/>
      <c r="KNZ43" s="921"/>
      <c r="KOA43" s="921"/>
      <c r="KOB43" s="921"/>
      <c r="KOC43" s="921"/>
      <c r="KOD43" s="921"/>
      <c r="KOE43" s="921"/>
      <c r="KOF43" s="921"/>
      <c r="KOG43" s="921"/>
      <c r="KOH43" s="921"/>
      <c r="KOI43" s="921"/>
      <c r="KOJ43" s="921"/>
      <c r="KOK43" s="921"/>
      <c r="KOL43" s="921"/>
      <c r="KOM43" s="921"/>
      <c r="KON43" s="921"/>
      <c r="KOO43" s="921"/>
      <c r="KOP43" s="921"/>
      <c r="KOQ43" s="921"/>
      <c r="KOR43" s="921"/>
      <c r="KOS43" s="921"/>
      <c r="KOT43" s="921"/>
      <c r="KOU43" s="921"/>
      <c r="KOV43" s="921"/>
      <c r="KOW43" s="921"/>
      <c r="KOX43" s="921"/>
      <c r="KOY43" s="921"/>
      <c r="KOZ43" s="921"/>
      <c r="KPA43" s="921"/>
      <c r="KPB43" s="921"/>
      <c r="KPC43" s="921"/>
      <c r="KPD43" s="921"/>
      <c r="KPE43" s="921"/>
      <c r="KPF43" s="921"/>
      <c r="KPG43" s="921"/>
      <c r="KPH43" s="921"/>
      <c r="KPI43" s="921"/>
      <c r="KPJ43" s="921"/>
      <c r="KPK43" s="921"/>
      <c r="KPL43" s="921"/>
      <c r="KPM43" s="921"/>
      <c r="KPN43" s="921"/>
      <c r="KPO43" s="921"/>
      <c r="KPP43" s="921"/>
      <c r="KPQ43" s="921"/>
      <c r="KPR43" s="921"/>
      <c r="KPS43" s="921"/>
      <c r="KPT43" s="921"/>
      <c r="KPU43" s="921"/>
      <c r="KPV43" s="921"/>
      <c r="KPW43" s="921"/>
      <c r="KPX43" s="921"/>
      <c r="KPY43" s="921"/>
      <c r="KPZ43" s="921"/>
      <c r="KQA43" s="921"/>
      <c r="KQB43" s="921"/>
      <c r="KQC43" s="921"/>
      <c r="KQD43" s="921"/>
      <c r="KQE43" s="921"/>
      <c r="KQF43" s="921"/>
      <c r="KQG43" s="921"/>
      <c r="KQH43" s="921"/>
      <c r="KQI43" s="921"/>
      <c r="KQJ43" s="921"/>
      <c r="KQK43" s="921"/>
      <c r="KQL43" s="921"/>
      <c r="KQM43" s="921"/>
      <c r="KQN43" s="921"/>
      <c r="KQO43" s="921"/>
      <c r="KQP43" s="921"/>
      <c r="KQQ43" s="921"/>
      <c r="KQR43" s="921"/>
      <c r="KQS43" s="921"/>
      <c r="KQT43" s="921"/>
      <c r="KQU43" s="921"/>
      <c r="KQV43" s="921"/>
      <c r="KQW43" s="921"/>
      <c r="KQX43" s="921"/>
      <c r="KQY43" s="921"/>
      <c r="KQZ43" s="921"/>
      <c r="KRA43" s="921"/>
      <c r="KRB43" s="921"/>
      <c r="KRC43" s="921"/>
      <c r="KRD43" s="921"/>
      <c r="KRE43" s="921"/>
      <c r="KRF43" s="921"/>
      <c r="KRG43" s="921"/>
      <c r="KRH43" s="921"/>
      <c r="KRI43" s="921"/>
      <c r="KRJ43" s="921"/>
      <c r="KRK43" s="921"/>
      <c r="KRL43" s="921"/>
      <c r="KRM43" s="921"/>
      <c r="KRN43" s="921"/>
      <c r="KRO43" s="921"/>
      <c r="KRP43" s="921"/>
      <c r="KRQ43" s="921"/>
      <c r="KRR43" s="921"/>
      <c r="KRS43" s="921"/>
      <c r="KRT43" s="921"/>
      <c r="KRU43" s="921"/>
      <c r="KRV43" s="921"/>
      <c r="KRW43" s="921"/>
      <c r="KRX43" s="921"/>
      <c r="KRY43" s="921"/>
      <c r="KRZ43" s="921"/>
      <c r="KSA43" s="921"/>
      <c r="KSB43" s="921"/>
      <c r="KSC43" s="921"/>
      <c r="KSD43" s="921"/>
      <c r="KSE43" s="921"/>
      <c r="KSF43" s="921"/>
      <c r="KSG43" s="921"/>
      <c r="KSH43" s="921"/>
      <c r="KSI43" s="921"/>
      <c r="KSJ43" s="921"/>
      <c r="KSK43" s="921"/>
      <c r="KSL43" s="921"/>
      <c r="KSM43" s="921"/>
      <c r="KSN43" s="921"/>
      <c r="KSO43" s="921"/>
      <c r="KSP43" s="921"/>
      <c r="KSQ43" s="921"/>
      <c r="KSR43" s="921"/>
      <c r="KSS43" s="921"/>
      <c r="KST43" s="921"/>
      <c r="KSU43" s="921"/>
      <c r="KSV43" s="921"/>
      <c r="KSW43" s="921"/>
      <c r="KSX43" s="921"/>
      <c r="KSY43" s="921"/>
      <c r="KSZ43" s="921"/>
      <c r="KTA43" s="921"/>
      <c r="KTB43" s="921"/>
      <c r="KTC43" s="921"/>
      <c r="KTD43" s="921"/>
      <c r="KTE43" s="921"/>
      <c r="KTF43" s="921"/>
      <c r="KTG43" s="921"/>
      <c r="KTH43" s="921"/>
      <c r="KTI43" s="921"/>
      <c r="KTJ43" s="921"/>
      <c r="KTK43" s="921"/>
      <c r="KTL43" s="921"/>
      <c r="KTM43" s="921"/>
      <c r="KTN43" s="921"/>
      <c r="KTO43" s="921"/>
      <c r="KTP43" s="921"/>
      <c r="KTQ43" s="921"/>
      <c r="KTR43" s="921"/>
      <c r="KTS43" s="921"/>
      <c r="KTT43" s="921"/>
      <c r="KTU43" s="921"/>
      <c r="KTV43" s="921"/>
      <c r="KTW43" s="921"/>
      <c r="KTX43" s="921"/>
      <c r="KTY43" s="921"/>
      <c r="KTZ43" s="921"/>
      <c r="KUA43" s="921"/>
      <c r="KUB43" s="921"/>
      <c r="KUC43" s="921"/>
      <c r="KUD43" s="921"/>
      <c r="KUE43" s="921"/>
      <c r="KUF43" s="921"/>
      <c r="KUG43" s="921"/>
      <c r="KUH43" s="921"/>
      <c r="KUI43" s="921"/>
      <c r="KUJ43" s="921"/>
      <c r="KUK43" s="921"/>
      <c r="KUL43" s="921"/>
      <c r="KUM43" s="921"/>
      <c r="KUN43" s="921"/>
      <c r="KUO43" s="921"/>
      <c r="KUP43" s="921"/>
      <c r="KUQ43" s="921"/>
      <c r="KUR43" s="921"/>
      <c r="KUS43" s="921"/>
      <c r="KUT43" s="921"/>
      <c r="KUU43" s="921"/>
      <c r="KUV43" s="921"/>
      <c r="KUW43" s="921"/>
      <c r="KUX43" s="921"/>
      <c r="KUY43" s="921"/>
      <c r="KUZ43" s="921"/>
      <c r="KVA43" s="921"/>
      <c r="KVB43" s="921"/>
      <c r="KVC43" s="921"/>
      <c r="KVD43" s="921"/>
      <c r="KVE43" s="921"/>
      <c r="KVF43" s="921"/>
      <c r="KVG43" s="921"/>
      <c r="KVH43" s="921"/>
      <c r="KVI43" s="921"/>
      <c r="KVJ43" s="921"/>
      <c r="KVK43" s="921"/>
      <c r="KVL43" s="921"/>
      <c r="KVM43" s="921"/>
      <c r="KVN43" s="921"/>
      <c r="KVO43" s="921"/>
      <c r="KVP43" s="921"/>
      <c r="KVQ43" s="921"/>
      <c r="KVR43" s="921"/>
      <c r="KVS43" s="921"/>
      <c r="KVT43" s="921"/>
      <c r="KVU43" s="921"/>
      <c r="KVV43" s="921"/>
      <c r="KVW43" s="921"/>
      <c r="KVX43" s="921"/>
      <c r="KVY43" s="921"/>
      <c r="KVZ43" s="921"/>
      <c r="KWA43" s="921"/>
      <c r="KWB43" s="921"/>
      <c r="KWC43" s="921"/>
      <c r="KWD43" s="921"/>
      <c r="KWE43" s="921"/>
      <c r="KWF43" s="921"/>
      <c r="KWG43" s="921"/>
      <c r="KWH43" s="921"/>
      <c r="KWI43" s="921"/>
      <c r="KWJ43" s="921"/>
      <c r="KWK43" s="921"/>
      <c r="KWL43" s="921"/>
      <c r="KWM43" s="921"/>
      <c r="KWN43" s="921"/>
      <c r="KWO43" s="921"/>
      <c r="KWP43" s="921"/>
      <c r="KWQ43" s="921"/>
      <c r="KWR43" s="921"/>
      <c r="KWS43" s="921"/>
      <c r="KWT43" s="921"/>
      <c r="KWU43" s="921"/>
      <c r="KWV43" s="921"/>
      <c r="KWW43" s="921"/>
      <c r="KWX43" s="921"/>
      <c r="KWY43" s="921"/>
      <c r="KWZ43" s="921"/>
      <c r="KXA43" s="921"/>
      <c r="KXB43" s="921"/>
      <c r="KXC43" s="921"/>
      <c r="KXD43" s="921"/>
      <c r="KXE43" s="921"/>
      <c r="KXF43" s="921"/>
      <c r="KXG43" s="921"/>
      <c r="KXH43" s="921"/>
      <c r="KXI43" s="921"/>
      <c r="KXJ43" s="921"/>
      <c r="KXK43" s="921"/>
      <c r="KXL43" s="921"/>
      <c r="KXM43" s="921"/>
      <c r="KXN43" s="921"/>
      <c r="KXO43" s="921"/>
      <c r="KXP43" s="921"/>
      <c r="KXQ43" s="921"/>
      <c r="KXR43" s="921"/>
      <c r="KXS43" s="921"/>
      <c r="KXT43" s="921"/>
      <c r="KXU43" s="921"/>
      <c r="KXV43" s="921"/>
      <c r="KXW43" s="921"/>
      <c r="KXX43" s="921"/>
      <c r="KXY43" s="921"/>
      <c r="KXZ43" s="921"/>
      <c r="KYA43" s="921"/>
      <c r="KYB43" s="921"/>
      <c r="KYC43" s="921"/>
      <c r="KYD43" s="921"/>
      <c r="KYE43" s="921"/>
      <c r="KYF43" s="921"/>
      <c r="KYG43" s="921"/>
      <c r="KYH43" s="921"/>
      <c r="KYI43" s="921"/>
      <c r="KYJ43" s="921"/>
      <c r="KYK43" s="921"/>
      <c r="KYL43" s="921"/>
      <c r="KYM43" s="921"/>
      <c r="KYN43" s="921"/>
      <c r="KYO43" s="921"/>
      <c r="KYP43" s="921"/>
      <c r="KYQ43" s="921"/>
      <c r="KYR43" s="921"/>
      <c r="KYS43" s="921"/>
      <c r="KYT43" s="921"/>
      <c r="KYU43" s="921"/>
      <c r="KYV43" s="921"/>
      <c r="KYW43" s="921"/>
      <c r="KYX43" s="921"/>
      <c r="KYY43" s="921"/>
      <c r="KYZ43" s="921"/>
      <c r="KZA43" s="921"/>
      <c r="KZB43" s="921"/>
      <c r="KZC43" s="921"/>
      <c r="KZD43" s="921"/>
      <c r="KZE43" s="921"/>
      <c r="KZF43" s="921"/>
      <c r="KZG43" s="921"/>
      <c r="KZH43" s="921"/>
      <c r="KZI43" s="921"/>
      <c r="KZJ43" s="921"/>
      <c r="KZK43" s="921"/>
      <c r="KZL43" s="921"/>
      <c r="KZM43" s="921"/>
      <c r="KZN43" s="921"/>
      <c r="KZO43" s="921"/>
      <c r="KZP43" s="921"/>
      <c r="KZQ43" s="921"/>
      <c r="KZR43" s="921"/>
      <c r="KZS43" s="921"/>
      <c r="KZT43" s="921"/>
      <c r="KZU43" s="921"/>
      <c r="KZV43" s="921"/>
      <c r="KZW43" s="921"/>
      <c r="KZX43" s="921"/>
      <c r="KZY43" s="921"/>
      <c r="KZZ43" s="921"/>
      <c r="LAA43" s="921"/>
      <c r="LAB43" s="921"/>
      <c r="LAC43" s="921"/>
      <c r="LAD43" s="921"/>
      <c r="LAE43" s="921"/>
      <c r="LAF43" s="921"/>
      <c r="LAG43" s="921"/>
      <c r="LAH43" s="921"/>
      <c r="LAI43" s="921"/>
      <c r="LAJ43" s="921"/>
      <c r="LAK43" s="921"/>
      <c r="LAL43" s="921"/>
      <c r="LAM43" s="921"/>
      <c r="LAN43" s="921"/>
      <c r="LAO43" s="921"/>
      <c r="LAP43" s="921"/>
      <c r="LAQ43" s="921"/>
      <c r="LAR43" s="921"/>
      <c r="LAS43" s="921"/>
      <c r="LAT43" s="921"/>
      <c r="LAU43" s="921"/>
      <c r="LAV43" s="921"/>
      <c r="LAW43" s="921"/>
      <c r="LAX43" s="921"/>
      <c r="LAY43" s="921"/>
      <c r="LAZ43" s="921"/>
      <c r="LBA43" s="921"/>
      <c r="LBB43" s="921"/>
      <c r="LBC43" s="921"/>
      <c r="LBD43" s="921"/>
      <c r="LBE43" s="921"/>
      <c r="LBF43" s="921"/>
      <c r="LBG43" s="921"/>
      <c r="LBH43" s="921"/>
      <c r="LBI43" s="921"/>
      <c r="LBJ43" s="921"/>
      <c r="LBK43" s="921"/>
      <c r="LBL43" s="921"/>
      <c r="LBM43" s="921"/>
      <c r="LBN43" s="921"/>
      <c r="LBO43" s="921"/>
      <c r="LBP43" s="921"/>
      <c r="LBQ43" s="921"/>
      <c r="LBR43" s="921"/>
      <c r="LBS43" s="921"/>
      <c r="LBT43" s="921"/>
      <c r="LBU43" s="921"/>
      <c r="LBV43" s="921"/>
      <c r="LBW43" s="921"/>
      <c r="LBX43" s="921"/>
      <c r="LBY43" s="921"/>
      <c r="LBZ43" s="921"/>
      <c r="LCA43" s="921"/>
      <c r="LCB43" s="921"/>
      <c r="LCC43" s="921"/>
      <c r="LCD43" s="921"/>
      <c r="LCE43" s="921"/>
      <c r="LCF43" s="921"/>
      <c r="LCG43" s="921"/>
      <c r="LCH43" s="921"/>
      <c r="LCI43" s="921"/>
      <c r="LCJ43" s="921"/>
      <c r="LCK43" s="921"/>
      <c r="LCL43" s="921"/>
      <c r="LCM43" s="921"/>
      <c r="LCN43" s="921"/>
      <c r="LCO43" s="921"/>
      <c r="LCP43" s="921"/>
      <c r="LCQ43" s="921"/>
      <c r="LCR43" s="921"/>
      <c r="LCS43" s="921"/>
      <c r="LCT43" s="921"/>
      <c r="LCU43" s="921"/>
      <c r="LCV43" s="921"/>
      <c r="LCW43" s="921"/>
      <c r="LCX43" s="921"/>
      <c r="LCY43" s="921"/>
      <c r="LCZ43" s="921"/>
      <c r="LDA43" s="921"/>
      <c r="LDB43" s="921"/>
      <c r="LDC43" s="921"/>
      <c r="LDD43" s="921"/>
      <c r="LDE43" s="921"/>
      <c r="LDF43" s="921"/>
      <c r="LDG43" s="921"/>
      <c r="LDH43" s="921"/>
      <c r="LDI43" s="921"/>
      <c r="LDJ43" s="921"/>
      <c r="LDK43" s="921"/>
      <c r="LDL43" s="921"/>
      <c r="LDM43" s="921"/>
      <c r="LDN43" s="921"/>
      <c r="LDO43" s="921"/>
      <c r="LDP43" s="921"/>
      <c r="LDQ43" s="921"/>
      <c r="LDR43" s="921"/>
      <c r="LDS43" s="921"/>
      <c r="LDT43" s="921"/>
      <c r="LDU43" s="921"/>
      <c r="LDV43" s="921"/>
      <c r="LDW43" s="921"/>
      <c r="LDX43" s="921"/>
      <c r="LDY43" s="921"/>
      <c r="LDZ43" s="921"/>
      <c r="LEA43" s="921"/>
      <c r="LEB43" s="921"/>
      <c r="LEC43" s="921"/>
      <c r="LED43" s="921"/>
      <c r="LEE43" s="921"/>
      <c r="LEF43" s="921"/>
      <c r="LEG43" s="921"/>
      <c r="LEH43" s="921"/>
      <c r="LEI43" s="921"/>
      <c r="LEJ43" s="921"/>
      <c r="LEK43" s="921"/>
      <c r="LEL43" s="921"/>
      <c r="LEM43" s="921"/>
      <c r="LEN43" s="921"/>
      <c r="LEO43" s="921"/>
      <c r="LEP43" s="921"/>
      <c r="LEQ43" s="921"/>
      <c r="LER43" s="921"/>
      <c r="LES43" s="921"/>
      <c r="LET43" s="921"/>
      <c r="LEU43" s="921"/>
      <c r="LEV43" s="921"/>
      <c r="LEW43" s="921"/>
      <c r="LEX43" s="921"/>
      <c r="LEY43" s="921"/>
      <c r="LEZ43" s="921"/>
      <c r="LFA43" s="921"/>
      <c r="LFB43" s="921"/>
      <c r="LFC43" s="921"/>
      <c r="LFD43" s="921"/>
      <c r="LFE43" s="921"/>
      <c r="LFF43" s="921"/>
      <c r="LFG43" s="921"/>
      <c r="LFH43" s="921"/>
      <c r="LFI43" s="921"/>
      <c r="LFJ43" s="921"/>
      <c r="LFK43" s="921"/>
      <c r="LFL43" s="921"/>
      <c r="LFM43" s="921"/>
      <c r="LFN43" s="921"/>
      <c r="LFO43" s="921"/>
      <c r="LFP43" s="921"/>
      <c r="LFQ43" s="921"/>
      <c r="LFR43" s="921"/>
      <c r="LFS43" s="921"/>
      <c r="LFT43" s="921"/>
      <c r="LFU43" s="921"/>
      <c r="LFV43" s="921"/>
      <c r="LFW43" s="921"/>
      <c r="LFX43" s="921"/>
      <c r="LFY43" s="921"/>
      <c r="LFZ43" s="921"/>
      <c r="LGA43" s="921"/>
      <c r="LGB43" s="921"/>
      <c r="LGC43" s="921"/>
      <c r="LGD43" s="921"/>
      <c r="LGE43" s="921"/>
      <c r="LGF43" s="921"/>
      <c r="LGG43" s="921"/>
      <c r="LGH43" s="921"/>
      <c r="LGI43" s="921"/>
      <c r="LGJ43" s="921"/>
      <c r="LGK43" s="921"/>
      <c r="LGL43" s="921"/>
      <c r="LGM43" s="921"/>
      <c r="LGN43" s="921"/>
      <c r="LGO43" s="921"/>
      <c r="LGP43" s="921"/>
      <c r="LGQ43" s="921"/>
      <c r="LGR43" s="921"/>
      <c r="LGS43" s="921"/>
      <c r="LGT43" s="921"/>
      <c r="LGU43" s="921"/>
      <c r="LGV43" s="921"/>
      <c r="LGW43" s="921"/>
      <c r="LGX43" s="921"/>
      <c r="LGY43" s="921"/>
      <c r="LGZ43" s="921"/>
      <c r="LHA43" s="921"/>
      <c r="LHB43" s="921"/>
      <c r="LHC43" s="921"/>
      <c r="LHD43" s="921"/>
      <c r="LHE43" s="921"/>
      <c r="LHF43" s="921"/>
      <c r="LHG43" s="921"/>
      <c r="LHH43" s="921"/>
      <c r="LHI43" s="921"/>
      <c r="LHJ43" s="921"/>
      <c r="LHK43" s="921"/>
      <c r="LHL43" s="921"/>
      <c r="LHM43" s="921"/>
      <c r="LHN43" s="921"/>
      <c r="LHO43" s="921"/>
      <c r="LHP43" s="921"/>
      <c r="LHQ43" s="921"/>
      <c r="LHR43" s="921"/>
      <c r="LHS43" s="921"/>
      <c r="LHT43" s="921"/>
      <c r="LHU43" s="921"/>
      <c r="LHV43" s="921"/>
      <c r="LHW43" s="921"/>
      <c r="LHX43" s="921"/>
      <c r="LHY43" s="921"/>
      <c r="LHZ43" s="921"/>
      <c r="LIA43" s="921"/>
      <c r="LIB43" s="921"/>
      <c r="LIC43" s="921"/>
      <c r="LID43" s="921"/>
      <c r="LIE43" s="921"/>
      <c r="LIF43" s="921"/>
      <c r="LIG43" s="921"/>
      <c r="LIH43" s="921"/>
      <c r="LII43" s="921"/>
      <c r="LIJ43" s="921"/>
      <c r="LIK43" s="921"/>
      <c r="LIL43" s="921"/>
      <c r="LIM43" s="921"/>
      <c r="LIN43" s="921"/>
      <c r="LIO43" s="921"/>
      <c r="LIP43" s="921"/>
      <c r="LIQ43" s="921"/>
      <c r="LIR43" s="921"/>
      <c r="LIS43" s="921"/>
      <c r="LIT43" s="921"/>
      <c r="LIU43" s="921"/>
      <c r="LIV43" s="921"/>
      <c r="LIW43" s="921"/>
      <c r="LIX43" s="921"/>
      <c r="LIY43" s="921"/>
      <c r="LIZ43" s="921"/>
      <c r="LJA43" s="921"/>
      <c r="LJB43" s="921"/>
      <c r="LJC43" s="921"/>
      <c r="LJD43" s="921"/>
      <c r="LJE43" s="921"/>
      <c r="LJF43" s="921"/>
      <c r="LJG43" s="921"/>
      <c r="LJH43" s="921"/>
      <c r="LJI43" s="921"/>
      <c r="LJJ43" s="921"/>
      <c r="LJK43" s="921"/>
      <c r="LJL43" s="921"/>
      <c r="LJM43" s="921"/>
      <c r="LJN43" s="921"/>
      <c r="LJO43" s="921"/>
      <c r="LJP43" s="921"/>
      <c r="LJQ43" s="921"/>
      <c r="LJR43" s="921"/>
      <c r="LJS43" s="921"/>
      <c r="LJT43" s="921"/>
      <c r="LJU43" s="921"/>
      <c r="LJV43" s="921"/>
      <c r="LJW43" s="921"/>
      <c r="LJX43" s="921"/>
      <c r="LJY43" s="921"/>
      <c r="LJZ43" s="921"/>
      <c r="LKA43" s="921"/>
      <c r="LKB43" s="921"/>
      <c r="LKC43" s="921"/>
      <c r="LKD43" s="921"/>
      <c r="LKE43" s="921"/>
      <c r="LKF43" s="921"/>
      <c r="LKG43" s="921"/>
      <c r="LKH43" s="921"/>
      <c r="LKI43" s="921"/>
      <c r="LKJ43" s="921"/>
      <c r="LKK43" s="921"/>
      <c r="LKL43" s="921"/>
      <c r="LKM43" s="921"/>
      <c r="LKN43" s="921"/>
      <c r="LKO43" s="921"/>
      <c r="LKP43" s="921"/>
      <c r="LKQ43" s="921"/>
      <c r="LKR43" s="921"/>
      <c r="LKS43" s="921"/>
      <c r="LKT43" s="921"/>
      <c r="LKU43" s="921"/>
      <c r="LKV43" s="921"/>
      <c r="LKW43" s="921"/>
      <c r="LKX43" s="921"/>
      <c r="LKY43" s="921"/>
      <c r="LKZ43" s="921"/>
      <c r="LLA43" s="921"/>
      <c r="LLB43" s="921"/>
      <c r="LLC43" s="921"/>
      <c r="LLD43" s="921"/>
      <c r="LLE43" s="921"/>
      <c r="LLF43" s="921"/>
      <c r="LLG43" s="921"/>
      <c r="LLH43" s="921"/>
      <c r="LLI43" s="921"/>
      <c r="LLJ43" s="921"/>
      <c r="LLK43" s="921"/>
      <c r="LLL43" s="921"/>
      <c r="LLM43" s="921"/>
      <c r="LLN43" s="921"/>
      <c r="LLO43" s="921"/>
      <c r="LLP43" s="921"/>
      <c r="LLQ43" s="921"/>
      <c r="LLR43" s="921"/>
      <c r="LLS43" s="921"/>
      <c r="LLT43" s="921"/>
      <c r="LLU43" s="921"/>
      <c r="LLV43" s="921"/>
      <c r="LLW43" s="921"/>
      <c r="LLX43" s="921"/>
      <c r="LLY43" s="921"/>
      <c r="LLZ43" s="921"/>
      <c r="LMA43" s="921"/>
      <c r="LMB43" s="921"/>
      <c r="LMC43" s="921"/>
      <c r="LMD43" s="921"/>
      <c r="LME43" s="921"/>
      <c r="LMF43" s="921"/>
      <c r="LMG43" s="921"/>
      <c r="LMH43" s="921"/>
      <c r="LMI43" s="921"/>
      <c r="LMJ43" s="921"/>
      <c r="LMK43" s="921"/>
      <c r="LML43" s="921"/>
      <c r="LMM43" s="921"/>
      <c r="LMN43" s="921"/>
      <c r="LMO43" s="921"/>
      <c r="LMP43" s="921"/>
      <c r="LMQ43" s="921"/>
      <c r="LMR43" s="921"/>
      <c r="LMS43" s="921"/>
      <c r="LMT43" s="921"/>
      <c r="LMU43" s="921"/>
      <c r="LMV43" s="921"/>
      <c r="LMW43" s="921"/>
      <c r="LMX43" s="921"/>
      <c r="LMY43" s="921"/>
      <c r="LMZ43" s="921"/>
      <c r="LNA43" s="921"/>
      <c r="LNB43" s="921"/>
      <c r="LNC43" s="921"/>
      <c r="LND43" s="921"/>
      <c r="LNE43" s="921"/>
      <c r="LNF43" s="921"/>
      <c r="LNG43" s="921"/>
      <c r="LNH43" s="921"/>
      <c r="LNI43" s="921"/>
      <c r="LNJ43" s="921"/>
      <c r="LNK43" s="921"/>
      <c r="LNL43" s="921"/>
      <c r="LNM43" s="921"/>
      <c r="LNN43" s="921"/>
      <c r="LNO43" s="921"/>
      <c r="LNP43" s="921"/>
      <c r="LNQ43" s="921"/>
      <c r="LNR43" s="921"/>
      <c r="LNS43" s="921"/>
      <c r="LNT43" s="921"/>
      <c r="LNU43" s="921"/>
      <c r="LNV43" s="921"/>
      <c r="LNW43" s="921"/>
      <c r="LNX43" s="921"/>
      <c r="LNY43" s="921"/>
      <c r="LNZ43" s="921"/>
      <c r="LOA43" s="921"/>
      <c r="LOB43" s="921"/>
      <c r="LOC43" s="921"/>
      <c r="LOD43" s="921"/>
      <c r="LOE43" s="921"/>
      <c r="LOF43" s="921"/>
      <c r="LOG43" s="921"/>
      <c r="LOH43" s="921"/>
      <c r="LOI43" s="921"/>
      <c r="LOJ43" s="921"/>
      <c r="LOK43" s="921"/>
      <c r="LOL43" s="921"/>
      <c r="LOM43" s="921"/>
      <c r="LON43" s="921"/>
      <c r="LOO43" s="921"/>
      <c r="LOP43" s="921"/>
      <c r="LOQ43" s="921"/>
      <c r="LOR43" s="921"/>
      <c r="LOS43" s="921"/>
      <c r="LOT43" s="921"/>
      <c r="LOU43" s="921"/>
      <c r="LOV43" s="921"/>
      <c r="LOW43" s="921"/>
      <c r="LOX43" s="921"/>
      <c r="LOY43" s="921"/>
      <c r="LOZ43" s="921"/>
      <c r="LPA43" s="921"/>
      <c r="LPB43" s="921"/>
      <c r="LPC43" s="921"/>
      <c r="LPD43" s="921"/>
      <c r="LPE43" s="921"/>
      <c r="LPF43" s="921"/>
      <c r="LPG43" s="921"/>
      <c r="LPH43" s="921"/>
      <c r="LPI43" s="921"/>
      <c r="LPJ43" s="921"/>
      <c r="LPK43" s="921"/>
      <c r="LPL43" s="921"/>
      <c r="LPM43" s="921"/>
      <c r="LPN43" s="921"/>
      <c r="LPO43" s="921"/>
      <c r="LPP43" s="921"/>
      <c r="LPQ43" s="921"/>
      <c r="LPR43" s="921"/>
      <c r="LPS43" s="921"/>
      <c r="LPT43" s="921"/>
      <c r="LPU43" s="921"/>
      <c r="LPV43" s="921"/>
      <c r="LPW43" s="921"/>
      <c r="LPX43" s="921"/>
      <c r="LPY43" s="921"/>
      <c r="LPZ43" s="921"/>
      <c r="LQA43" s="921"/>
      <c r="LQB43" s="921"/>
      <c r="LQC43" s="921"/>
      <c r="LQD43" s="921"/>
      <c r="LQE43" s="921"/>
      <c r="LQF43" s="921"/>
      <c r="LQG43" s="921"/>
      <c r="LQH43" s="921"/>
      <c r="LQI43" s="921"/>
      <c r="LQJ43" s="921"/>
      <c r="LQK43" s="921"/>
      <c r="LQL43" s="921"/>
      <c r="LQM43" s="921"/>
      <c r="LQN43" s="921"/>
      <c r="LQO43" s="921"/>
      <c r="LQP43" s="921"/>
      <c r="LQQ43" s="921"/>
      <c r="LQR43" s="921"/>
      <c r="LQS43" s="921"/>
      <c r="LQT43" s="921"/>
      <c r="LQU43" s="921"/>
      <c r="LQV43" s="921"/>
      <c r="LQW43" s="921"/>
      <c r="LQX43" s="921"/>
      <c r="LQY43" s="921"/>
      <c r="LQZ43" s="921"/>
      <c r="LRA43" s="921"/>
      <c r="LRB43" s="921"/>
      <c r="LRC43" s="921"/>
      <c r="LRD43" s="921"/>
      <c r="LRE43" s="921"/>
      <c r="LRF43" s="921"/>
      <c r="LRG43" s="921"/>
      <c r="LRH43" s="921"/>
      <c r="LRI43" s="921"/>
      <c r="LRJ43" s="921"/>
      <c r="LRK43" s="921"/>
      <c r="LRL43" s="921"/>
      <c r="LRM43" s="921"/>
      <c r="LRN43" s="921"/>
      <c r="LRO43" s="921"/>
      <c r="LRP43" s="921"/>
      <c r="LRQ43" s="921"/>
      <c r="LRR43" s="921"/>
      <c r="LRS43" s="921"/>
      <c r="LRT43" s="921"/>
      <c r="LRU43" s="921"/>
      <c r="LRV43" s="921"/>
      <c r="LRW43" s="921"/>
      <c r="LRX43" s="921"/>
      <c r="LRY43" s="921"/>
      <c r="LRZ43" s="921"/>
      <c r="LSA43" s="921"/>
      <c r="LSB43" s="921"/>
      <c r="LSC43" s="921"/>
      <c r="LSD43" s="921"/>
      <c r="LSE43" s="921"/>
      <c r="LSF43" s="921"/>
      <c r="LSG43" s="921"/>
      <c r="LSH43" s="921"/>
      <c r="LSI43" s="921"/>
      <c r="LSJ43" s="921"/>
      <c r="LSK43" s="921"/>
      <c r="LSL43" s="921"/>
      <c r="LSM43" s="921"/>
      <c r="LSN43" s="921"/>
      <c r="LSO43" s="921"/>
      <c r="LSP43" s="921"/>
      <c r="LSQ43" s="921"/>
      <c r="LSR43" s="921"/>
      <c r="LSS43" s="921"/>
      <c r="LST43" s="921"/>
      <c r="LSU43" s="921"/>
      <c r="LSV43" s="921"/>
      <c r="LSW43" s="921"/>
      <c r="LSX43" s="921"/>
      <c r="LSY43" s="921"/>
      <c r="LSZ43" s="921"/>
      <c r="LTA43" s="921"/>
      <c r="LTB43" s="921"/>
      <c r="LTC43" s="921"/>
      <c r="LTD43" s="921"/>
      <c r="LTE43" s="921"/>
      <c r="LTF43" s="921"/>
      <c r="LTG43" s="921"/>
      <c r="LTH43" s="921"/>
      <c r="LTI43" s="921"/>
      <c r="LTJ43" s="921"/>
      <c r="LTK43" s="921"/>
      <c r="LTL43" s="921"/>
      <c r="LTM43" s="921"/>
      <c r="LTN43" s="921"/>
      <c r="LTO43" s="921"/>
      <c r="LTP43" s="921"/>
      <c r="LTQ43" s="921"/>
      <c r="LTR43" s="921"/>
      <c r="LTS43" s="921"/>
      <c r="LTT43" s="921"/>
      <c r="LTU43" s="921"/>
      <c r="LTV43" s="921"/>
      <c r="LTW43" s="921"/>
      <c r="LTX43" s="921"/>
      <c r="LTY43" s="921"/>
      <c r="LTZ43" s="921"/>
      <c r="LUA43" s="921"/>
      <c r="LUB43" s="921"/>
      <c r="LUC43" s="921"/>
      <c r="LUD43" s="921"/>
      <c r="LUE43" s="921"/>
      <c r="LUF43" s="921"/>
      <c r="LUG43" s="921"/>
      <c r="LUH43" s="921"/>
      <c r="LUI43" s="921"/>
      <c r="LUJ43" s="921"/>
      <c r="LUK43" s="921"/>
      <c r="LUL43" s="921"/>
      <c r="LUM43" s="921"/>
      <c r="LUN43" s="921"/>
      <c r="LUO43" s="921"/>
      <c r="LUP43" s="921"/>
      <c r="LUQ43" s="921"/>
      <c r="LUR43" s="921"/>
      <c r="LUS43" s="921"/>
      <c r="LUT43" s="921"/>
      <c r="LUU43" s="921"/>
      <c r="LUV43" s="921"/>
      <c r="LUW43" s="921"/>
      <c r="LUX43" s="921"/>
      <c r="LUY43" s="921"/>
      <c r="LUZ43" s="921"/>
      <c r="LVA43" s="921"/>
      <c r="LVB43" s="921"/>
      <c r="LVC43" s="921"/>
      <c r="LVD43" s="921"/>
      <c r="LVE43" s="921"/>
      <c r="LVF43" s="921"/>
      <c r="LVG43" s="921"/>
      <c r="LVH43" s="921"/>
      <c r="LVI43" s="921"/>
      <c r="LVJ43" s="921"/>
      <c r="LVK43" s="921"/>
      <c r="LVL43" s="921"/>
      <c r="LVM43" s="921"/>
      <c r="LVN43" s="921"/>
      <c r="LVO43" s="921"/>
      <c r="LVP43" s="921"/>
      <c r="LVQ43" s="921"/>
      <c r="LVR43" s="921"/>
      <c r="LVS43" s="921"/>
      <c r="LVT43" s="921"/>
      <c r="LVU43" s="921"/>
      <c r="LVV43" s="921"/>
      <c r="LVW43" s="921"/>
      <c r="LVX43" s="921"/>
      <c r="LVY43" s="921"/>
      <c r="LVZ43" s="921"/>
      <c r="LWA43" s="921"/>
      <c r="LWB43" s="921"/>
      <c r="LWC43" s="921"/>
      <c r="LWD43" s="921"/>
      <c r="LWE43" s="921"/>
      <c r="LWF43" s="921"/>
      <c r="LWG43" s="921"/>
      <c r="LWH43" s="921"/>
      <c r="LWI43" s="921"/>
      <c r="LWJ43" s="921"/>
      <c r="LWK43" s="921"/>
      <c r="LWL43" s="921"/>
      <c r="LWM43" s="921"/>
      <c r="LWN43" s="921"/>
      <c r="LWO43" s="921"/>
      <c r="LWP43" s="921"/>
      <c r="LWQ43" s="921"/>
      <c r="LWR43" s="921"/>
      <c r="LWS43" s="921"/>
      <c r="LWT43" s="921"/>
      <c r="LWU43" s="921"/>
      <c r="LWV43" s="921"/>
      <c r="LWW43" s="921"/>
      <c r="LWX43" s="921"/>
      <c r="LWY43" s="921"/>
      <c r="LWZ43" s="921"/>
      <c r="LXA43" s="921"/>
      <c r="LXB43" s="921"/>
      <c r="LXC43" s="921"/>
      <c r="LXD43" s="921"/>
      <c r="LXE43" s="921"/>
      <c r="LXF43" s="921"/>
      <c r="LXG43" s="921"/>
      <c r="LXH43" s="921"/>
      <c r="LXI43" s="921"/>
      <c r="LXJ43" s="921"/>
      <c r="LXK43" s="921"/>
      <c r="LXL43" s="921"/>
      <c r="LXM43" s="921"/>
      <c r="LXN43" s="921"/>
      <c r="LXO43" s="921"/>
      <c r="LXP43" s="921"/>
      <c r="LXQ43" s="921"/>
      <c r="LXR43" s="921"/>
      <c r="LXS43" s="921"/>
      <c r="LXT43" s="921"/>
      <c r="LXU43" s="921"/>
      <c r="LXV43" s="921"/>
      <c r="LXW43" s="921"/>
      <c r="LXX43" s="921"/>
      <c r="LXY43" s="921"/>
      <c r="LXZ43" s="921"/>
      <c r="LYA43" s="921"/>
      <c r="LYB43" s="921"/>
      <c r="LYC43" s="921"/>
      <c r="LYD43" s="921"/>
      <c r="LYE43" s="921"/>
      <c r="LYF43" s="921"/>
      <c r="LYG43" s="921"/>
      <c r="LYH43" s="921"/>
      <c r="LYI43" s="921"/>
      <c r="LYJ43" s="921"/>
      <c r="LYK43" s="921"/>
      <c r="LYL43" s="921"/>
      <c r="LYM43" s="921"/>
      <c r="LYN43" s="921"/>
      <c r="LYO43" s="921"/>
      <c r="LYP43" s="921"/>
      <c r="LYQ43" s="921"/>
      <c r="LYR43" s="921"/>
      <c r="LYS43" s="921"/>
      <c r="LYT43" s="921"/>
      <c r="LYU43" s="921"/>
      <c r="LYV43" s="921"/>
      <c r="LYW43" s="921"/>
      <c r="LYX43" s="921"/>
      <c r="LYY43" s="921"/>
      <c r="LYZ43" s="921"/>
      <c r="LZA43" s="921"/>
      <c r="LZB43" s="921"/>
      <c r="LZC43" s="921"/>
      <c r="LZD43" s="921"/>
      <c r="LZE43" s="921"/>
      <c r="LZF43" s="921"/>
      <c r="LZG43" s="921"/>
      <c r="LZH43" s="921"/>
      <c r="LZI43" s="921"/>
      <c r="LZJ43" s="921"/>
      <c r="LZK43" s="921"/>
      <c r="LZL43" s="921"/>
      <c r="LZM43" s="921"/>
      <c r="LZN43" s="921"/>
      <c r="LZO43" s="921"/>
      <c r="LZP43" s="921"/>
      <c r="LZQ43" s="921"/>
      <c r="LZR43" s="921"/>
      <c r="LZS43" s="921"/>
      <c r="LZT43" s="921"/>
      <c r="LZU43" s="921"/>
      <c r="LZV43" s="921"/>
      <c r="LZW43" s="921"/>
      <c r="LZX43" s="921"/>
      <c r="LZY43" s="921"/>
      <c r="LZZ43" s="921"/>
      <c r="MAA43" s="921"/>
      <c r="MAB43" s="921"/>
      <c r="MAC43" s="921"/>
      <c r="MAD43" s="921"/>
      <c r="MAE43" s="921"/>
      <c r="MAF43" s="921"/>
      <c r="MAG43" s="921"/>
      <c r="MAH43" s="921"/>
      <c r="MAI43" s="921"/>
      <c r="MAJ43" s="921"/>
      <c r="MAK43" s="921"/>
      <c r="MAL43" s="921"/>
      <c r="MAM43" s="921"/>
      <c r="MAN43" s="921"/>
      <c r="MAO43" s="921"/>
      <c r="MAP43" s="921"/>
      <c r="MAQ43" s="921"/>
      <c r="MAR43" s="921"/>
      <c r="MAS43" s="921"/>
      <c r="MAT43" s="921"/>
      <c r="MAU43" s="921"/>
      <c r="MAV43" s="921"/>
      <c r="MAW43" s="921"/>
      <c r="MAX43" s="921"/>
      <c r="MAY43" s="921"/>
      <c r="MAZ43" s="921"/>
      <c r="MBA43" s="921"/>
      <c r="MBB43" s="921"/>
      <c r="MBC43" s="921"/>
      <c r="MBD43" s="921"/>
      <c r="MBE43" s="921"/>
      <c r="MBF43" s="921"/>
      <c r="MBG43" s="921"/>
      <c r="MBH43" s="921"/>
      <c r="MBI43" s="921"/>
      <c r="MBJ43" s="921"/>
      <c r="MBK43" s="921"/>
      <c r="MBL43" s="921"/>
      <c r="MBM43" s="921"/>
      <c r="MBN43" s="921"/>
      <c r="MBO43" s="921"/>
      <c r="MBP43" s="921"/>
      <c r="MBQ43" s="921"/>
      <c r="MBR43" s="921"/>
      <c r="MBS43" s="921"/>
      <c r="MBT43" s="921"/>
      <c r="MBU43" s="921"/>
      <c r="MBV43" s="921"/>
      <c r="MBW43" s="921"/>
      <c r="MBX43" s="921"/>
      <c r="MBY43" s="921"/>
      <c r="MBZ43" s="921"/>
      <c r="MCA43" s="921"/>
      <c r="MCB43" s="921"/>
      <c r="MCC43" s="921"/>
      <c r="MCD43" s="921"/>
      <c r="MCE43" s="921"/>
      <c r="MCF43" s="921"/>
      <c r="MCG43" s="921"/>
      <c r="MCH43" s="921"/>
      <c r="MCI43" s="921"/>
      <c r="MCJ43" s="921"/>
      <c r="MCK43" s="921"/>
      <c r="MCL43" s="921"/>
      <c r="MCM43" s="921"/>
      <c r="MCN43" s="921"/>
      <c r="MCO43" s="921"/>
      <c r="MCP43" s="921"/>
      <c r="MCQ43" s="921"/>
      <c r="MCR43" s="921"/>
      <c r="MCS43" s="921"/>
      <c r="MCT43" s="921"/>
      <c r="MCU43" s="921"/>
      <c r="MCV43" s="921"/>
      <c r="MCW43" s="921"/>
      <c r="MCX43" s="921"/>
      <c r="MCY43" s="921"/>
      <c r="MCZ43" s="921"/>
      <c r="MDA43" s="921"/>
      <c r="MDB43" s="921"/>
      <c r="MDC43" s="921"/>
      <c r="MDD43" s="921"/>
      <c r="MDE43" s="921"/>
      <c r="MDF43" s="921"/>
      <c r="MDG43" s="921"/>
      <c r="MDH43" s="921"/>
      <c r="MDI43" s="921"/>
      <c r="MDJ43" s="921"/>
      <c r="MDK43" s="921"/>
      <c r="MDL43" s="921"/>
      <c r="MDM43" s="921"/>
      <c r="MDN43" s="921"/>
      <c r="MDO43" s="921"/>
      <c r="MDP43" s="921"/>
      <c r="MDQ43" s="921"/>
      <c r="MDR43" s="921"/>
      <c r="MDS43" s="921"/>
      <c r="MDT43" s="921"/>
      <c r="MDU43" s="921"/>
      <c r="MDV43" s="921"/>
      <c r="MDW43" s="921"/>
      <c r="MDX43" s="921"/>
      <c r="MDY43" s="921"/>
      <c r="MDZ43" s="921"/>
      <c r="MEA43" s="921"/>
      <c r="MEB43" s="921"/>
      <c r="MEC43" s="921"/>
      <c r="MED43" s="921"/>
      <c r="MEE43" s="921"/>
      <c r="MEF43" s="921"/>
      <c r="MEG43" s="921"/>
      <c r="MEH43" s="921"/>
      <c r="MEI43" s="921"/>
      <c r="MEJ43" s="921"/>
      <c r="MEK43" s="921"/>
      <c r="MEL43" s="921"/>
      <c r="MEM43" s="921"/>
      <c r="MEN43" s="921"/>
      <c r="MEO43" s="921"/>
      <c r="MEP43" s="921"/>
      <c r="MEQ43" s="921"/>
      <c r="MER43" s="921"/>
      <c r="MES43" s="921"/>
      <c r="MET43" s="921"/>
      <c r="MEU43" s="921"/>
      <c r="MEV43" s="921"/>
      <c r="MEW43" s="921"/>
      <c r="MEX43" s="921"/>
      <c r="MEY43" s="921"/>
      <c r="MEZ43" s="921"/>
      <c r="MFA43" s="921"/>
      <c r="MFB43" s="921"/>
      <c r="MFC43" s="921"/>
      <c r="MFD43" s="921"/>
      <c r="MFE43" s="921"/>
      <c r="MFF43" s="921"/>
      <c r="MFG43" s="921"/>
      <c r="MFH43" s="921"/>
      <c r="MFI43" s="921"/>
      <c r="MFJ43" s="921"/>
      <c r="MFK43" s="921"/>
      <c r="MFL43" s="921"/>
      <c r="MFM43" s="921"/>
      <c r="MFN43" s="921"/>
      <c r="MFO43" s="921"/>
      <c r="MFP43" s="921"/>
      <c r="MFQ43" s="921"/>
      <c r="MFR43" s="921"/>
      <c r="MFS43" s="921"/>
      <c r="MFT43" s="921"/>
      <c r="MFU43" s="921"/>
      <c r="MFV43" s="921"/>
      <c r="MFW43" s="921"/>
      <c r="MFX43" s="921"/>
      <c r="MFY43" s="921"/>
      <c r="MFZ43" s="921"/>
      <c r="MGA43" s="921"/>
      <c r="MGB43" s="921"/>
      <c r="MGC43" s="921"/>
      <c r="MGD43" s="921"/>
      <c r="MGE43" s="921"/>
      <c r="MGF43" s="921"/>
      <c r="MGG43" s="921"/>
      <c r="MGH43" s="921"/>
      <c r="MGI43" s="921"/>
      <c r="MGJ43" s="921"/>
      <c r="MGK43" s="921"/>
      <c r="MGL43" s="921"/>
      <c r="MGM43" s="921"/>
      <c r="MGN43" s="921"/>
      <c r="MGO43" s="921"/>
      <c r="MGP43" s="921"/>
      <c r="MGQ43" s="921"/>
      <c r="MGR43" s="921"/>
      <c r="MGS43" s="921"/>
      <c r="MGT43" s="921"/>
      <c r="MGU43" s="921"/>
      <c r="MGV43" s="921"/>
      <c r="MGW43" s="921"/>
      <c r="MGX43" s="921"/>
      <c r="MGY43" s="921"/>
      <c r="MGZ43" s="921"/>
      <c r="MHA43" s="921"/>
      <c r="MHB43" s="921"/>
      <c r="MHC43" s="921"/>
      <c r="MHD43" s="921"/>
      <c r="MHE43" s="921"/>
      <c r="MHF43" s="921"/>
      <c r="MHG43" s="921"/>
      <c r="MHH43" s="921"/>
      <c r="MHI43" s="921"/>
      <c r="MHJ43" s="921"/>
      <c r="MHK43" s="921"/>
      <c r="MHL43" s="921"/>
      <c r="MHM43" s="921"/>
      <c r="MHN43" s="921"/>
      <c r="MHO43" s="921"/>
      <c r="MHP43" s="921"/>
      <c r="MHQ43" s="921"/>
      <c r="MHR43" s="921"/>
      <c r="MHS43" s="921"/>
      <c r="MHT43" s="921"/>
      <c r="MHU43" s="921"/>
      <c r="MHV43" s="921"/>
      <c r="MHW43" s="921"/>
      <c r="MHX43" s="921"/>
      <c r="MHY43" s="921"/>
      <c r="MHZ43" s="921"/>
      <c r="MIA43" s="921"/>
      <c r="MIB43" s="921"/>
      <c r="MIC43" s="921"/>
      <c r="MID43" s="921"/>
      <c r="MIE43" s="921"/>
      <c r="MIF43" s="921"/>
      <c r="MIG43" s="921"/>
      <c r="MIH43" s="921"/>
      <c r="MII43" s="921"/>
      <c r="MIJ43" s="921"/>
      <c r="MIK43" s="921"/>
      <c r="MIL43" s="921"/>
      <c r="MIM43" s="921"/>
      <c r="MIN43" s="921"/>
      <c r="MIO43" s="921"/>
      <c r="MIP43" s="921"/>
      <c r="MIQ43" s="921"/>
      <c r="MIR43" s="921"/>
      <c r="MIS43" s="921"/>
      <c r="MIT43" s="921"/>
      <c r="MIU43" s="921"/>
      <c r="MIV43" s="921"/>
      <c r="MIW43" s="921"/>
      <c r="MIX43" s="921"/>
      <c r="MIY43" s="921"/>
      <c r="MIZ43" s="921"/>
      <c r="MJA43" s="921"/>
      <c r="MJB43" s="921"/>
      <c r="MJC43" s="921"/>
      <c r="MJD43" s="921"/>
      <c r="MJE43" s="921"/>
      <c r="MJF43" s="921"/>
      <c r="MJG43" s="921"/>
      <c r="MJH43" s="921"/>
      <c r="MJI43" s="921"/>
      <c r="MJJ43" s="921"/>
      <c r="MJK43" s="921"/>
      <c r="MJL43" s="921"/>
      <c r="MJM43" s="921"/>
      <c r="MJN43" s="921"/>
      <c r="MJO43" s="921"/>
      <c r="MJP43" s="921"/>
      <c r="MJQ43" s="921"/>
      <c r="MJR43" s="921"/>
      <c r="MJS43" s="921"/>
      <c r="MJT43" s="921"/>
      <c r="MJU43" s="921"/>
      <c r="MJV43" s="921"/>
      <c r="MJW43" s="921"/>
      <c r="MJX43" s="921"/>
      <c r="MJY43" s="921"/>
      <c r="MJZ43" s="921"/>
      <c r="MKA43" s="921"/>
      <c r="MKB43" s="921"/>
      <c r="MKC43" s="921"/>
      <c r="MKD43" s="921"/>
      <c r="MKE43" s="921"/>
      <c r="MKF43" s="921"/>
      <c r="MKG43" s="921"/>
      <c r="MKH43" s="921"/>
      <c r="MKI43" s="921"/>
      <c r="MKJ43" s="921"/>
      <c r="MKK43" s="921"/>
      <c r="MKL43" s="921"/>
      <c r="MKM43" s="921"/>
      <c r="MKN43" s="921"/>
      <c r="MKO43" s="921"/>
      <c r="MKP43" s="921"/>
      <c r="MKQ43" s="921"/>
      <c r="MKR43" s="921"/>
      <c r="MKS43" s="921"/>
      <c r="MKT43" s="921"/>
      <c r="MKU43" s="921"/>
      <c r="MKV43" s="921"/>
      <c r="MKW43" s="921"/>
      <c r="MKX43" s="921"/>
      <c r="MKY43" s="921"/>
      <c r="MKZ43" s="921"/>
      <c r="MLA43" s="921"/>
      <c r="MLB43" s="921"/>
      <c r="MLC43" s="921"/>
      <c r="MLD43" s="921"/>
      <c r="MLE43" s="921"/>
      <c r="MLF43" s="921"/>
      <c r="MLG43" s="921"/>
      <c r="MLH43" s="921"/>
      <c r="MLI43" s="921"/>
      <c r="MLJ43" s="921"/>
      <c r="MLK43" s="921"/>
      <c r="MLL43" s="921"/>
      <c r="MLM43" s="921"/>
      <c r="MLN43" s="921"/>
      <c r="MLO43" s="921"/>
      <c r="MLP43" s="921"/>
      <c r="MLQ43" s="921"/>
      <c r="MLR43" s="921"/>
      <c r="MLS43" s="921"/>
      <c r="MLT43" s="921"/>
      <c r="MLU43" s="921"/>
      <c r="MLV43" s="921"/>
      <c r="MLW43" s="921"/>
      <c r="MLX43" s="921"/>
      <c r="MLY43" s="921"/>
      <c r="MLZ43" s="921"/>
      <c r="MMA43" s="921"/>
      <c r="MMB43" s="921"/>
      <c r="MMC43" s="921"/>
      <c r="MMD43" s="921"/>
      <c r="MME43" s="921"/>
      <c r="MMF43" s="921"/>
      <c r="MMG43" s="921"/>
      <c r="MMH43" s="921"/>
      <c r="MMI43" s="921"/>
      <c r="MMJ43" s="921"/>
      <c r="MMK43" s="921"/>
      <c r="MML43" s="921"/>
      <c r="MMM43" s="921"/>
      <c r="MMN43" s="921"/>
      <c r="MMO43" s="921"/>
      <c r="MMP43" s="921"/>
      <c r="MMQ43" s="921"/>
      <c r="MMR43" s="921"/>
      <c r="MMS43" s="921"/>
      <c r="MMT43" s="921"/>
      <c r="MMU43" s="921"/>
      <c r="MMV43" s="921"/>
      <c r="MMW43" s="921"/>
      <c r="MMX43" s="921"/>
      <c r="MMY43" s="921"/>
      <c r="MMZ43" s="921"/>
      <c r="MNA43" s="921"/>
      <c r="MNB43" s="921"/>
      <c r="MNC43" s="921"/>
      <c r="MND43" s="921"/>
      <c r="MNE43" s="921"/>
      <c r="MNF43" s="921"/>
      <c r="MNG43" s="921"/>
      <c r="MNH43" s="921"/>
      <c r="MNI43" s="921"/>
      <c r="MNJ43" s="921"/>
      <c r="MNK43" s="921"/>
      <c r="MNL43" s="921"/>
      <c r="MNM43" s="921"/>
      <c r="MNN43" s="921"/>
      <c r="MNO43" s="921"/>
      <c r="MNP43" s="921"/>
      <c r="MNQ43" s="921"/>
      <c r="MNR43" s="921"/>
      <c r="MNS43" s="921"/>
      <c r="MNT43" s="921"/>
      <c r="MNU43" s="921"/>
      <c r="MNV43" s="921"/>
      <c r="MNW43" s="921"/>
      <c r="MNX43" s="921"/>
      <c r="MNY43" s="921"/>
      <c r="MNZ43" s="921"/>
      <c r="MOA43" s="921"/>
      <c r="MOB43" s="921"/>
      <c r="MOC43" s="921"/>
      <c r="MOD43" s="921"/>
      <c r="MOE43" s="921"/>
      <c r="MOF43" s="921"/>
      <c r="MOG43" s="921"/>
      <c r="MOH43" s="921"/>
      <c r="MOI43" s="921"/>
      <c r="MOJ43" s="921"/>
      <c r="MOK43" s="921"/>
      <c r="MOL43" s="921"/>
      <c r="MOM43" s="921"/>
      <c r="MON43" s="921"/>
      <c r="MOO43" s="921"/>
      <c r="MOP43" s="921"/>
      <c r="MOQ43" s="921"/>
      <c r="MOR43" s="921"/>
      <c r="MOS43" s="921"/>
      <c r="MOT43" s="921"/>
      <c r="MOU43" s="921"/>
      <c r="MOV43" s="921"/>
      <c r="MOW43" s="921"/>
      <c r="MOX43" s="921"/>
      <c r="MOY43" s="921"/>
      <c r="MOZ43" s="921"/>
      <c r="MPA43" s="921"/>
      <c r="MPB43" s="921"/>
      <c r="MPC43" s="921"/>
      <c r="MPD43" s="921"/>
      <c r="MPE43" s="921"/>
      <c r="MPF43" s="921"/>
      <c r="MPG43" s="921"/>
      <c r="MPH43" s="921"/>
      <c r="MPI43" s="921"/>
      <c r="MPJ43" s="921"/>
      <c r="MPK43" s="921"/>
      <c r="MPL43" s="921"/>
      <c r="MPM43" s="921"/>
      <c r="MPN43" s="921"/>
      <c r="MPO43" s="921"/>
      <c r="MPP43" s="921"/>
      <c r="MPQ43" s="921"/>
      <c r="MPR43" s="921"/>
      <c r="MPS43" s="921"/>
      <c r="MPT43" s="921"/>
      <c r="MPU43" s="921"/>
      <c r="MPV43" s="921"/>
      <c r="MPW43" s="921"/>
      <c r="MPX43" s="921"/>
      <c r="MPY43" s="921"/>
      <c r="MPZ43" s="921"/>
      <c r="MQA43" s="921"/>
      <c r="MQB43" s="921"/>
      <c r="MQC43" s="921"/>
      <c r="MQD43" s="921"/>
      <c r="MQE43" s="921"/>
      <c r="MQF43" s="921"/>
      <c r="MQG43" s="921"/>
      <c r="MQH43" s="921"/>
      <c r="MQI43" s="921"/>
      <c r="MQJ43" s="921"/>
      <c r="MQK43" s="921"/>
      <c r="MQL43" s="921"/>
      <c r="MQM43" s="921"/>
      <c r="MQN43" s="921"/>
      <c r="MQO43" s="921"/>
      <c r="MQP43" s="921"/>
      <c r="MQQ43" s="921"/>
      <c r="MQR43" s="921"/>
      <c r="MQS43" s="921"/>
      <c r="MQT43" s="921"/>
      <c r="MQU43" s="921"/>
      <c r="MQV43" s="921"/>
      <c r="MQW43" s="921"/>
      <c r="MQX43" s="921"/>
      <c r="MQY43" s="921"/>
      <c r="MQZ43" s="921"/>
      <c r="MRA43" s="921"/>
      <c r="MRB43" s="921"/>
      <c r="MRC43" s="921"/>
      <c r="MRD43" s="921"/>
      <c r="MRE43" s="921"/>
      <c r="MRF43" s="921"/>
      <c r="MRG43" s="921"/>
      <c r="MRH43" s="921"/>
      <c r="MRI43" s="921"/>
      <c r="MRJ43" s="921"/>
      <c r="MRK43" s="921"/>
      <c r="MRL43" s="921"/>
      <c r="MRM43" s="921"/>
      <c r="MRN43" s="921"/>
      <c r="MRO43" s="921"/>
      <c r="MRP43" s="921"/>
      <c r="MRQ43" s="921"/>
      <c r="MRR43" s="921"/>
      <c r="MRS43" s="921"/>
      <c r="MRT43" s="921"/>
      <c r="MRU43" s="921"/>
      <c r="MRV43" s="921"/>
      <c r="MRW43" s="921"/>
      <c r="MRX43" s="921"/>
      <c r="MRY43" s="921"/>
      <c r="MRZ43" s="921"/>
      <c r="MSA43" s="921"/>
      <c r="MSB43" s="921"/>
      <c r="MSC43" s="921"/>
      <c r="MSD43" s="921"/>
      <c r="MSE43" s="921"/>
      <c r="MSF43" s="921"/>
      <c r="MSG43" s="921"/>
      <c r="MSH43" s="921"/>
      <c r="MSI43" s="921"/>
      <c r="MSJ43" s="921"/>
      <c r="MSK43" s="921"/>
      <c r="MSL43" s="921"/>
      <c r="MSM43" s="921"/>
      <c r="MSN43" s="921"/>
      <c r="MSO43" s="921"/>
      <c r="MSP43" s="921"/>
      <c r="MSQ43" s="921"/>
      <c r="MSR43" s="921"/>
      <c r="MSS43" s="921"/>
      <c r="MST43" s="921"/>
      <c r="MSU43" s="921"/>
      <c r="MSV43" s="921"/>
      <c r="MSW43" s="921"/>
      <c r="MSX43" s="921"/>
      <c r="MSY43" s="921"/>
      <c r="MSZ43" s="921"/>
      <c r="MTA43" s="921"/>
      <c r="MTB43" s="921"/>
      <c r="MTC43" s="921"/>
      <c r="MTD43" s="921"/>
      <c r="MTE43" s="921"/>
      <c r="MTF43" s="921"/>
      <c r="MTG43" s="921"/>
      <c r="MTH43" s="921"/>
      <c r="MTI43" s="921"/>
      <c r="MTJ43" s="921"/>
      <c r="MTK43" s="921"/>
      <c r="MTL43" s="921"/>
      <c r="MTM43" s="921"/>
      <c r="MTN43" s="921"/>
      <c r="MTO43" s="921"/>
      <c r="MTP43" s="921"/>
      <c r="MTQ43" s="921"/>
      <c r="MTR43" s="921"/>
      <c r="MTS43" s="921"/>
      <c r="MTT43" s="921"/>
      <c r="MTU43" s="921"/>
      <c r="MTV43" s="921"/>
      <c r="MTW43" s="921"/>
      <c r="MTX43" s="921"/>
      <c r="MTY43" s="921"/>
      <c r="MTZ43" s="921"/>
      <c r="MUA43" s="921"/>
      <c r="MUB43" s="921"/>
      <c r="MUC43" s="921"/>
      <c r="MUD43" s="921"/>
      <c r="MUE43" s="921"/>
      <c r="MUF43" s="921"/>
      <c r="MUG43" s="921"/>
      <c r="MUH43" s="921"/>
      <c r="MUI43" s="921"/>
      <c r="MUJ43" s="921"/>
      <c r="MUK43" s="921"/>
      <c r="MUL43" s="921"/>
      <c r="MUM43" s="921"/>
      <c r="MUN43" s="921"/>
      <c r="MUO43" s="921"/>
      <c r="MUP43" s="921"/>
      <c r="MUQ43" s="921"/>
      <c r="MUR43" s="921"/>
      <c r="MUS43" s="921"/>
      <c r="MUT43" s="921"/>
      <c r="MUU43" s="921"/>
      <c r="MUV43" s="921"/>
      <c r="MUW43" s="921"/>
      <c r="MUX43" s="921"/>
      <c r="MUY43" s="921"/>
      <c r="MUZ43" s="921"/>
      <c r="MVA43" s="921"/>
      <c r="MVB43" s="921"/>
      <c r="MVC43" s="921"/>
      <c r="MVD43" s="921"/>
      <c r="MVE43" s="921"/>
      <c r="MVF43" s="921"/>
      <c r="MVG43" s="921"/>
      <c r="MVH43" s="921"/>
      <c r="MVI43" s="921"/>
      <c r="MVJ43" s="921"/>
      <c r="MVK43" s="921"/>
      <c r="MVL43" s="921"/>
      <c r="MVM43" s="921"/>
      <c r="MVN43" s="921"/>
      <c r="MVO43" s="921"/>
      <c r="MVP43" s="921"/>
      <c r="MVQ43" s="921"/>
      <c r="MVR43" s="921"/>
      <c r="MVS43" s="921"/>
      <c r="MVT43" s="921"/>
      <c r="MVU43" s="921"/>
      <c r="MVV43" s="921"/>
      <c r="MVW43" s="921"/>
      <c r="MVX43" s="921"/>
      <c r="MVY43" s="921"/>
      <c r="MVZ43" s="921"/>
      <c r="MWA43" s="921"/>
      <c r="MWB43" s="921"/>
      <c r="MWC43" s="921"/>
      <c r="MWD43" s="921"/>
      <c r="MWE43" s="921"/>
      <c r="MWF43" s="921"/>
      <c r="MWG43" s="921"/>
      <c r="MWH43" s="921"/>
      <c r="MWI43" s="921"/>
      <c r="MWJ43" s="921"/>
      <c r="MWK43" s="921"/>
      <c r="MWL43" s="921"/>
      <c r="MWM43" s="921"/>
      <c r="MWN43" s="921"/>
      <c r="MWO43" s="921"/>
      <c r="MWP43" s="921"/>
      <c r="MWQ43" s="921"/>
      <c r="MWR43" s="921"/>
      <c r="MWS43" s="921"/>
      <c r="MWT43" s="921"/>
      <c r="MWU43" s="921"/>
      <c r="MWV43" s="921"/>
      <c r="MWW43" s="921"/>
      <c r="MWX43" s="921"/>
      <c r="MWY43" s="921"/>
      <c r="MWZ43" s="921"/>
      <c r="MXA43" s="921"/>
      <c r="MXB43" s="921"/>
      <c r="MXC43" s="921"/>
      <c r="MXD43" s="921"/>
      <c r="MXE43" s="921"/>
      <c r="MXF43" s="921"/>
      <c r="MXG43" s="921"/>
      <c r="MXH43" s="921"/>
      <c r="MXI43" s="921"/>
      <c r="MXJ43" s="921"/>
      <c r="MXK43" s="921"/>
      <c r="MXL43" s="921"/>
      <c r="MXM43" s="921"/>
      <c r="MXN43" s="921"/>
      <c r="MXO43" s="921"/>
      <c r="MXP43" s="921"/>
      <c r="MXQ43" s="921"/>
      <c r="MXR43" s="921"/>
      <c r="MXS43" s="921"/>
      <c r="MXT43" s="921"/>
      <c r="MXU43" s="921"/>
      <c r="MXV43" s="921"/>
      <c r="MXW43" s="921"/>
      <c r="MXX43" s="921"/>
      <c r="MXY43" s="921"/>
      <c r="MXZ43" s="921"/>
      <c r="MYA43" s="921"/>
      <c r="MYB43" s="921"/>
      <c r="MYC43" s="921"/>
      <c r="MYD43" s="921"/>
      <c r="MYE43" s="921"/>
      <c r="MYF43" s="921"/>
      <c r="MYG43" s="921"/>
      <c r="MYH43" s="921"/>
      <c r="MYI43" s="921"/>
      <c r="MYJ43" s="921"/>
      <c r="MYK43" s="921"/>
      <c r="MYL43" s="921"/>
      <c r="MYM43" s="921"/>
      <c r="MYN43" s="921"/>
      <c r="MYO43" s="921"/>
      <c r="MYP43" s="921"/>
      <c r="MYQ43" s="921"/>
      <c r="MYR43" s="921"/>
      <c r="MYS43" s="921"/>
      <c r="MYT43" s="921"/>
      <c r="MYU43" s="921"/>
      <c r="MYV43" s="921"/>
      <c r="MYW43" s="921"/>
      <c r="MYX43" s="921"/>
      <c r="MYY43" s="921"/>
      <c r="MYZ43" s="921"/>
      <c r="MZA43" s="921"/>
      <c r="MZB43" s="921"/>
      <c r="MZC43" s="921"/>
      <c r="MZD43" s="921"/>
      <c r="MZE43" s="921"/>
      <c r="MZF43" s="921"/>
      <c r="MZG43" s="921"/>
      <c r="MZH43" s="921"/>
      <c r="MZI43" s="921"/>
      <c r="MZJ43" s="921"/>
      <c r="MZK43" s="921"/>
      <c r="MZL43" s="921"/>
      <c r="MZM43" s="921"/>
      <c r="MZN43" s="921"/>
      <c r="MZO43" s="921"/>
      <c r="MZP43" s="921"/>
      <c r="MZQ43" s="921"/>
      <c r="MZR43" s="921"/>
      <c r="MZS43" s="921"/>
      <c r="MZT43" s="921"/>
      <c r="MZU43" s="921"/>
      <c r="MZV43" s="921"/>
      <c r="MZW43" s="921"/>
      <c r="MZX43" s="921"/>
      <c r="MZY43" s="921"/>
      <c r="MZZ43" s="921"/>
      <c r="NAA43" s="921"/>
      <c r="NAB43" s="921"/>
      <c r="NAC43" s="921"/>
      <c r="NAD43" s="921"/>
      <c r="NAE43" s="921"/>
      <c r="NAF43" s="921"/>
      <c r="NAG43" s="921"/>
      <c r="NAH43" s="921"/>
      <c r="NAI43" s="921"/>
      <c r="NAJ43" s="921"/>
      <c r="NAK43" s="921"/>
      <c r="NAL43" s="921"/>
      <c r="NAM43" s="921"/>
      <c r="NAN43" s="921"/>
      <c r="NAO43" s="921"/>
      <c r="NAP43" s="921"/>
      <c r="NAQ43" s="921"/>
      <c r="NAR43" s="921"/>
      <c r="NAS43" s="921"/>
      <c r="NAT43" s="921"/>
      <c r="NAU43" s="921"/>
      <c r="NAV43" s="921"/>
      <c r="NAW43" s="921"/>
      <c r="NAX43" s="921"/>
      <c r="NAY43" s="921"/>
      <c r="NAZ43" s="921"/>
      <c r="NBA43" s="921"/>
      <c r="NBB43" s="921"/>
      <c r="NBC43" s="921"/>
      <c r="NBD43" s="921"/>
      <c r="NBE43" s="921"/>
      <c r="NBF43" s="921"/>
      <c r="NBG43" s="921"/>
      <c r="NBH43" s="921"/>
      <c r="NBI43" s="921"/>
      <c r="NBJ43" s="921"/>
      <c r="NBK43" s="921"/>
      <c r="NBL43" s="921"/>
      <c r="NBM43" s="921"/>
      <c r="NBN43" s="921"/>
      <c r="NBO43" s="921"/>
      <c r="NBP43" s="921"/>
      <c r="NBQ43" s="921"/>
      <c r="NBR43" s="921"/>
      <c r="NBS43" s="921"/>
      <c r="NBT43" s="921"/>
      <c r="NBU43" s="921"/>
      <c r="NBV43" s="921"/>
      <c r="NBW43" s="921"/>
      <c r="NBX43" s="921"/>
      <c r="NBY43" s="921"/>
      <c r="NBZ43" s="921"/>
      <c r="NCA43" s="921"/>
      <c r="NCB43" s="921"/>
      <c r="NCC43" s="921"/>
      <c r="NCD43" s="921"/>
      <c r="NCE43" s="921"/>
      <c r="NCF43" s="921"/>
      <c r="NCG43" s="921"/>
      <c r="NCH43" s="921"/>
      <c r="NCI43" s="921"/>
      <c r="NCJ43" s="921"/>
      <c r="NCK43" s="921"/>
      <c r="NCL43" s="921"/>
      <c r="NCM43" s="921"/>
      <c r="NCN43" s="921"/>
      <c r="NCO43" s="921"/>
      <c r="NCP43" s="921"/>
      <c r="NCQ43" s="921"/>
      <c r="NCR43" s="921"/>
      <c r="NCS43" s="921"/>
      <c r="NCT43" s="921"/>
      <c r="NCU43" s="921"/>
      <c r="NCV43" s="921"/>
      <c r="NCW43" s="921"/>
      <c r="NCX43" s="921"/>
      <c r="NCY43" s="921"/>
      <c r="NCZ43" s="921"/>
      <c r="NDA43" s="921"/>
      <c r="NDB43" s="921"/>
      <c r="NDC43" s="921"/>
      <c r="NDD43" s="921"/>
      <c r="NDE43" s="921"/>
      <c r="NDF43" s="921"/>
      <c r="NDG43" s="921"/>
      <c r="NDH43" s="921"/>
      <c r="NDI43" s="921"/>
      <c r="NDJ43" s="921"/>
      <c r="NDK43" s="921"/>
      <c r="NDL43" s="921"/>
      <c r="NDM43" s="921"/>
      <c r="NDN43" s="921"/>
      <c r="NDO43" s="921"/>
      <c r="NDP43" s="921"/>
      <c r="NDQ43" s="921"/>
      <c r="NDR43" s="921"/>
      <c r="NDS43" s="921"/>
      <c r="NDT43" s="921"/>
      <c r="NDU43" s="921"/>
      <c r="NDV43" s="921"/>
      <c r="NDW43" s="921"/>
      <c r="NDX43" s="921"/>
      <c r="NDY43" s="921"/>
      <c r="NDZ43" s="921"/>
      <c r="NEA43" s="921"/>
      <c r="NEB43" s="921"/>
      <c r="NEC43" s="921"/>
      <c r="NED43" s="921"/>
      <c r="NEE43" s="921"/>
      <c r="NEF43" s="921"/>
      <c r="NEG43" s="921"/>
      <c r="NEH43" s="921"/>
      <c r="NEI43" s="921"/>
      <c r="NEJ43" s="921"/>
      <c r="NEK43" s="921"/>
      <c r="NEL43" s="921"/>
      <c r="NEM43" s="921"/>
      <c r="NEN43" s="921"/>
      <c r="NEO43" s="921"/>
      <c r="NEP43" s="921"/>
      <c r="NEQ43" s="921"/>
      <c r="NER43" s="921"/>
      <c r="NES43" s="921"/>
      <c r="NET43" s="921"/>
      <c r="NEU43" s="921"/>
      <c r="NEV43" s="921"/>
      <c r="NEW43" s="921"/>
      <c r="NEX43" s="921"/>
      <c r="NEY43" s="921"/>
      <c r="NEZ43" s="921"/>
      <c r="NFA43" s="921"/>
      <c r="NFB43" s="921"/>
      <c r="NFC43" s="921"/>
      <c r="NFD43" s="921"/>
      <c r="NFE43" s="921"/>
      <c r="NFF43" s="921"/>
      <c r="NFG43" s="921"/>
      <c r="NFH43" s="921"/>
      <c r="NFI43" s="921"/>
      <c r="NFJ43" s="921"/>
      <c r="NFK43" s="921"/>
      <c r="NFL43" s="921"/>
      <c r="NFM43" s="921"/>
      <c r="NFN43" s="921"/>
      <c r="NFO43" s="921"/>
      <c r="NFP43" s="921"/>
      <c r="NFQ43" s="921"/>
      <c r="NFR43" s="921"/>
      <c r="NFS43" s="921"/>
      <c r="NFT43" s="921"/>
      <c r="NFU43" s="921"/>
      <c r="NFV43" s="921"/>
      <c r="NFW43" s="921"/>
      <c r="NFX43" s="921"/>
      <c r="NFY43" s="921"/>
      <c r="NFZ43" s="921"/>
      <c r="NGA43" s="921"/>
      <c r="NGB43" s="921"/>
      <c r="NGC43" s="921"/>
      <c r="NGD43" s="921"/>
      <c r="NGE43" s="921"/>
      <c r="NGF43" s="921"/>
      <c r="NGG43" s="921"/>
      <c r="NGH43" s="921"/>
      <c r="NGI43" s="921"/>
      <c r="NGJ43" s="921"/>
      <c r="NGK43" s="921"/>
      <c r="NGL43" s="921"/>
      <c r="NGM43" s="921"/>
      <c r="NGN43" s="921"/>
      <c r="NGO43" s="921"/>
      <c r="NGP43" s="921"/>
      <c r="NGQ43" s="921"/>
      <c r="NGR43" s="921"/>
      <c r="NGS43" s="921"/>
      <c r="NGT43" s="921"/>
      <c r="NGU43" s="921"/>
      <c r="NGV43" s="921"/>
      <c r="NGW43" s="921"/>
      <c r="NGX43" s="921"/>
      <c r="NGY43" s="921"/>
      <c r="NGZ43" s="921"/>
      <c r="NHA43" s="921"/>
      <c r="NHB43" s="921"/>
      <c r="NHC43" s="921"/>
      <c r="NHD43" s="921"/>
      <c r="NHE43" s="921"/>
      <c r="NHF43" s="921"/>
      <c r="NHG43" s="921"/>
      <c r="NHH43" s="921"/>
      <c r="NHI43" s="921"/>
      <c r="NHJ43" s="921"/>
      <c r="NHK43" s="921"/>
      <c r="NHL43" s="921"/>
      <c r="NHM43" s="921"/>
      <c r="NHN43" s="921"/>
      <c r="NHO43" s="921"/>
      <c r="NHP43" s="921"/>
      <c r="NHQ43" s="921"/>
      <c r="NHR43" s="921"/>
      <c r="NHS43" s="921"/>
      <c r="NHT43" s="921"/>
      <c r="NHU43" s="921"/>
      <c r="NHV43" s="921"/>
      <c r="NHW43" s="921"/>
      <c r="NHX43" s="921"/>
      <c r="NHY43" s="921"/>
      <c r="NHZ43" s="921"/>
      <c r="NIA43" s="921"/>
      <c r="NIB43" s="921"/>
      <c r="NIC43" s="921"/>
      <c r="NID43" s="921"/>
      <c r="NIE43" s="921"/>
      <c r="NIF43" s="921"/>
      <c r="NIG43" s="921"/>
      <c r="NIH43" s="921"/>
      <c r="NII43" s="921"/>
      <c r="NIJ43" s="921"/>
      <c r="NIK43" s="921"/>
      <c r="NIL43" s="921"/>
      <c r="NIM43" s="921"/>
      <c r="NIN43" s="921"/>
      <c r="NIO43" s="921"/>
      <c r="NIP43" s="921"/>
      <c r="NIQ43" s="921"/>
      <c r="NIR43" s="921"/>
      <c r="NIS43" s="921"/>
      <c r="NIT43" s="921"/>
      <c r="NIU43" s="921"/>
      <c r="NIV43" s="921"/>
      <c r="NIW43" s="921"/>
      <c r="NIX43" s="921"/>
      <c r="NIY43" s="921"/>
      <c r="NIZ43" s="921"/>
      <c r="NJA43" s="921"/>
      <c r="NJB43" s="921"/>
      <c r="NJC43" s="921"/>
      <c r="NJD43" s="921"/>
      <c r="NJE43" s="921"/>
      <c r="NJF43" s="921"/>
      <c r="NJG43" s="921"/>
      <c r="NJH43" s="921"/>
      <c r="NJI43" s="921"/>
      <c r="NJJ43" s="921"/>
      <c r="NJK43" s="921"/>
      <c r="NJL43" s="921"/>
      <c r="NJM43" s="921"/>
      <c r="NJN43" s="921"/>
      <c r="NJO43" s="921"/>
      <c r="NJP43" s="921"/>
      <c r="NJQ43" s="921"/>
      <c r="NJR43" s="921"/>
      <c r="NJS43" s="921"/>
      <c r="NJT43" s="921"/>
      <c r="NJU43" s="921"/>
      <c r="NJV43" s="921"/>
      <c r="NJW43" s="921"/>
      <c r="NJX43" s="921"/>
      <c r="NJY43" s="921"/>
      <c r="NJZ43" s="921"/>
      <c r="NKA43" s="921"/>
      <c r="NKB43" s="921"/>
      <c r="NKC43" s="921"/>
      <c r="NKD43" s="921"/>
      <c r="NKE43" s="921"/>
      <c r="NKF43" s="921"/>
      <c r="NKG43" s="921"/>
      <c r="NKH43" s="921"/>
      <c r="NKI43" s="921"/>
      <c r="NKJ43" s="921"/>
      <c r="NKK43" s="921"/>
      <c r="NKL43" s="921"/>
      <c r="NKM43" s="921"/>
      <c r="NKN43" s="921"/>
      <c r="NKO43" s="921"/>
      <c r="NKP43" s="921"/>
      <c r="NKQ43" s="921"/>
      <c r="NKR43" s="921"/>
      <c r="NKS43" s="921"/>
      <c r="NKT43" s="921"/>
      <c r="NKU43" s="921"/>
      <c r="NKV43" s="921"/>
      <c r="NKW43" s="921"/>
      <c r="NKX43" s="921"/>
      <c r="NKY43" s="921"/>
      <c r="NKZ43" s="921"/>
      <c r="NLA43" s="921"/>
      <c r="NLB43" s="921"/>
      <c r="NLC43" s="921"/>
      <c r="NLD43" s="921"/>
      <c r="NLE43" s="921"/>
      <c r="NLF43" s="921"/>
      <c r="NLG43" s="921"/>
      <c r="NLH43" s="921"/>
      <c r="NLI43" s="921"/>
      <c r="NLJ43" s="921"/>
      <c r="NLK43" s="921"/>
      <c r="NLL43" s="921"/>
      <c r="NLM43" s="921"/>
      <c r="NLN43" s="921"/>
      <c r="NLO43" s="921"/>
      <c r="NLP43" s="921"/>
      <c r="NLQ43" s="921"/>
      <c r="NLR43" s="921"/>
      <c r="NLS43" s="921"/>
      <c r="NLT43" s="921"/>
      <c r="NLU43" s="921"/>
      <c r="NLV43" s="921"/>
      <c r="NLW43" s="921"/>
      <c r="NLX43" s="921"/>
      <c r="NLY43" s="921"/>
      <c r="NLZ43" s="921"/>
      <c r="NMA43" s="921"/>
      <c r="NMB43" s="921"/>
      <c r="NMC43" s="921"/>
      <c r="NMD43" s="921"/>
      <c r="NME43" s="921"/>
      <c r="NMF43" s="921"/>
      <c r="NMG43" s="921"/>
      <c r="NMH43" s="921"/>
      <c r="NMI43" s="921"/>
      <c r="NMJ43" s="921"/>
      <c r="NMK43" s="921"/>
      <c r="NML43" s="921"/>
      <c r="NMM43" s="921"/>
      <c r="NMN43" s="921"/>
      <c r="NMO43" s="921"/>
      <c r="NMP43" s="921"/>
      <c r="NMQ43" s="921"/>
      <c r="NMR43" s="921"/>
      <c r="NMS43" s="921"/>
      <c r="NMT43" s="921"/>
      <c r="NMU43" s="921"/>
      <c r="NMV43" s="921"/>
      <c r="NMW43" s="921"/>
      <c r="NMX43" s="921"/>
      <c r="NMY43" s="921"/>
      <c r="NMZ43" s="921"/>
      <c r="NNA43" s="921"/>
      <c r="NNB43" s="921"/>
      <c r="NNC43" s="921"/>
      <c r="NND43" s="921"/>
      <c r="NNE43" s="921"/>
      <c r="NNF43" s="921"/>
      <c r="NNG43" s="921"/>
      <c r="NNH43" s="921"/>
      <c r="NNI43" s="921"/>
      <c r="NNJ43" s="921"/>
      <c r="NNK43" s="921"/>
      <c r="NNL43" s="921"/>
      <c r="NNM43" s="921"/>
      <c r="NNN43" s="921"/>
      <c r="NNO43" s="921"/>
      <c r="NNP43" s="921"/>
      <c r="NNQ43" s="921"/>
      <c r="NNR43" s="921"/>
      <c r="NNS43" s="921"/>
      <c r="NNT43" s="921"/>
      <c r="NNU43" s="921"/>
      <c r="NNV43" s="921"/>
      <c r="NNW43" s="921"/>
      <c r="NNX43" s="921"/>
      <c r="NNY43" s="921"/>
      <c r="NNZ43" s="921"/>
      <c r="NOA43" s="921"/>
      <c r="NOB43" s="921"/>
      <c r="NOC43" s="921"/>
      <c r="NOD43" s="921"/>
      <c r="NOE43" s="921"/>
      <c r="NOF43" s="921"/>
      <c r="NOG43" s="921"/>
      <c r="NOH43" s="921"/>
      <c r="NOI43" s="921"/>
      <c r="NOJ43" s="921"/>
      <c r="NOK43" s="921"/>
      <c r="NOL43" s="921"/>
      <c r="NOM43" s="921"/>
      <c r="NON43" s="921"/>
      <c r="NOO43" s="921"/>
      <c r="NOP43" s="921"/>
      <c r="NOQ43" s="921"/>
      <c r="NOR43" s="921"/>
      <c r="NOS43" s="921"/>
      <c r="NOT43" s="921"/>
      <c r="NOU43" s="921"/>
      <c r="NOV43" s="921"/>
      <c r="NOW43" s="921"/>
      <c r="NOX43" s="921"/>
      <c r="NOY43" s="921"/>
      <c r="NOZ43" s="921"/>
      <c r="NPA43" s="921"/>
      <c r="NPB43" s="921"/>
      <c r="NPC43" s="921"/>
      <c r="NPD43" s="921"/>
      <c r="NPE43" s="921"/>
      <c r="NPF43" s="921"/>
      <c r="NPG43" s="921"/>
      <c r="NPH43" s="921"/>
      <c r="NPI43" s="921"/>
      <c r="NPJ43" s="921"/>
      <c r="NPK43" s="921"/>
      <c r="NPL43" s="921"/>
      <c r="NPM43" s="921"/>
      <c r="NPN43" s="921"/>
      <c r="NPO43" s="921"/>
      <c r="NPP43" s="921"/>
      <c r="NPQ43" s="921"/>
      <c r="NPR43" s="921"/>
      <c r="NPS43" s="921"/>
      <c r="NPT43" s="921"/>
      <c r="NPU43" s="921"/>
      <c r="NPV43" s="921"/>
      <c r="NPW43" s="921"/>
      <c r="NPX43" s="921"/>
      <c r="NPY43" s="921"/>
      <c r="NPZ43" s="921"/>
      <c r="NQA43" s="921"/>
      <c r="NQB43" s="921"/>
      <c r="NQC43" s="921"/>
      <c r="NQD43" s="921"/>
      <c r="NQE43" s="921"/>
      <c r="NQF43" s="921"/>
      <c r="NQG43" s="921"/>
      <c r="NQH43" s="921"/>
      <c r="NQI43" s="921"/>
      <c r="NQJ43" s="921"/>
      <c r="NQK43" s="921"/>
      <c r="NQL43" s="921"/>
      <c r="NQM43" s="921"/>
      <c r="NQN43" s="921"/>
      <c r="NQO43" s="921"/>
      <c r="NQP43" s="921"/>
      <c r="NQQ43" s="921"/>
      <c r="NQR43" s="921"/>
      <c r="NQS43" s="921"/>
      <c r="NQT43" s="921"/>
      <c r="NQU43" s="921"/>
      <c r="NQV43" s="921"/>
      <c r="NQW43" s="921"/>
      <c r="NQX43" s="921"/>
      <c r="NQY43" s="921"/>
      <c r="NQZ43" s="921"/>
      <c r="NRA43" s="921"/>
      <c r="NRB43" s="921"/>
      <c r="NRC43" s="921"/>
      <c r="NRD43" s="921"/>
      <c r="NRE43" s="921"/>
      <c r="NRF43" s="921"/>
      <c r="NRG43" s="921"/>
      <c r="NRH43" s="921"/>
      <c r="NRI43" s="921"/>
      <c r="NRJ43" s="921"/>
      <c r="NRK43" s="921"/>
      <c r="NRL43" s="921"/>
      <c r="NRM43" s="921"/>
      <c r="NRN43" s="921"/>
      <c r="NRO43" s="921"/>
      <c r="NRP43" s="921"/>
      <c r="NRQ43" s="921"/>
      <c r="NRR43" s="921"/>
      <c r="NRS43" s="921"/>
      <c r="NRT43" s="921"/>
      <c r="NRU43" s="921"/>
      <c r="NRV43" s="921"/>
      <c r="NRW43" s="921"/>
      <c r="NRX43" s="921"/>
      <c r="NRY43" s="921"/>
      <c r="NRZ43" s="921"/>
      <c r="NSA43" s="921"/>
      <c r="NSB43" s="921"/>
      <c r="NSC43" s="921"/>
      <c r="NSD43" s="921"/>
      <c r="NSE43" s="921"/>
      <c r="NSF43" s="921"/>
      <c r="NSG43" s="921"/>
      <c r="NSH43" s="921"/>
      <c r="NSI43" s="921"/>
      <c r="NSJ43" s="921"/>
      <c r="NSK43" s="921"/>
      <c r="NSL43" s="921"/>
      <c r="NSM43" s="921"/>
      <c r="NSN43" s="921"/>
      <c r="NSO43" s="921"/>
      <c r="NSP43" s="921"/>
      <c r="NSQ43" s="921"/>
      <c r="NSR43" s="921"/>
      <c r="NSS43" s="921"/>
      <c r="NST43" s="921"/>
      <c r="NSU43" s="921"/>
      <c r="NSV43" s="921"/>
      <c r="NSW43" s="921"/>
      <c r="NSX43" s="921"/>
      <c r="NSY43" s="921"/>
      <c r="NSZ43" s="921"/>
      <c r="NTA43" s="921"/>
      <c r="NTB43" s="921"/>
      <c r="NTC43" s="921"/>
      <c r="NTD43" s="921"/>
      <c r="NTE43" s="921"/>
      <c r="NTF43" s="921"/>
      <c r="NTG43" s="921"/>
      <c r="NTH43" s="921"/>
      <c r="NTI43" s="921"/>
      <c r="NTJ43" s="921"/>
      <c r="NTK43" s="921"/>
      <c r="NTL43" s="921"/>
      <c r="NTM43" s="921"/>
      <c r="NTN43" s="921"/>
      <c r="NTO43" s="921"/>
      <c r="NTP43" s="921"/>
      <c r="NTQ43" s="921"/>
      <c r="NTR43" s="921"/>
      <c r="NTS43" s="921"/>
      <c r="NTT43" s="921"/>
      <c r="NTU43" s="921"/>
      <c r="NTV43" s="921"/>
      <c r="NTW43" s="921"/>
      <c r="NTX43" s="921"/>
      <c r="NTY43" s="921"/>
      <c r="NTZ43" s="921"/>
      <c r="NUA43" s="921"/>
      <c r="NUB43" s="921"/>
      <c r="NUC43" s="921"/>
      <c r="NUD43" s="921"/>
      <c r="NUE43" s="921"/>
      <c r="NUF43" s="921"/>
      <c r="NUG43" s="921"/>
      <c r="NUH43" s="921"/>
      <c r="NUI43" s="921"/>
      <c r="NUJ43" s="921"/>
      <c r="NUK43" s="921"/>
      <c r="NUL43" s="921"/>
      <c r="NUM43" s="921"/>
      <c r="NUN43" s="921"/>
      <c r="NUO43" s="921"/>
      <c r="NUP43" s="921"/>
      <c r="NUQ43" s="921"/>
      <c r="NUR43" s="921"/>
      <c r="NUS43" s="921"/>
      <c r="NUT43" s="921"/>
      <c r="NUU43" s="921"/>
      <c r="NUV43" s="921"/>
      <c r="NUW43" s="921"/>
      <c r="NUX43" s="921"/>
      <c r="NUY43" s="921"/>
      <c r="NUZ43" s="921"/>
      <c r="NVA43" s="921"/>
      <c r="NVB43" s="921"/>
      <c r="NVC43" s="921"/>
      <c r="NVD43" s="921"/>
      <c r="NVE43" s="921"/>
      <c r="NVF43" s="921"/>
      <c r="NVG43" s="921"/>
      <c r="NVH43" s="921"/>
      <c r="NVI43" s="921"/>
      <c r="NVJ43" s="921"/>
      <c r="NVK43" s="921"/>
      <c r="NVL43" s="921"/>
      <c r="NVM43" s="921"/>
      <c r="NVN43" s="921"/>
      <c r="NVO43" s="921"/>
      <c r="NVP43" s="921"/>
      <c r="NVQ43" s="921"/>
      <c r="NVR43" s="921"/>
      <c r="NVS43" s="921"/>
      <c r="NVT43" s="921"/>
      <c r="NVU43" s="921"/>
      <c r="NVV43" s="921"/>
      <c r="NVW43" s="921"/>
      <c r="NVX43" s="921"/>
      <c r="NVY43" s="921"/>
      <c r="NVZ43" s="921"/>
      <c r="NWA43" s="921"/>
      <c r="NWB43" s="921"/>
      <c r="NWC43" s="921"/>
      <c r="NWD43" s="921"/>
      <c r="NWE43" s="921"/>
      <c r="NWF43" s="921"/>
      <c r="NWG43" s="921"/>
      <c r="NWH43" s="921"/>
      <c r="NWI43" s="921"/>
      <c r="NWJ43" s="921"/>
      <c r="NWK43" s="921"/>
      <c r="NWL43" s="921"/>
      <c r="NWM43" s="921"/>
      <c r="NWN43" s="921"/>
      <c r="NWO43" s="921"/>
      <c r="NWP43" s="921"/>
      <c r="NWQ43" s="921"/>
      <c r="NWR43" s="921"/>
      <c r="NWS43" s="921"/>
      <c r="NWT43" s="921"/>
      <c r="NWU43" s="921"/>
      <c r="NWV43" s="921"/>
      <c r="NWW43" s="921"/>
      <c r="NWX43" s="921"/>
      <c r="NWY43" s="921"/>
      <c r="NWZ43" s="921"/>
      <c r="NXA43" s="921"/>
      <c r="NXB43" s="921"/>
      <c r="NXC43" s="921"/>
      <c r="NXD43" s="921"/>
      <c r="NXE43" s="921"/>
      <c r="NXF43" s="921"/>
      <c r="NXG43" s="921"/>
      <c r="NXH43" s="921"/>
      <c r="NXI43" s="921"/>
      <c r="NXJ43" s="921"/>
      <c r="NXK43" s="921"/>
      <c r="NXL43" s="921"/>
      <c r="NXM43" s="921"/>
      <c r="NXN43" s="921"/>
      <c r="NXO43" s="921"/>
      <c r="NXP43" s="921"/>
      <c r="NXQ43" s="921"/>
      <c r="NXR43" s="921"/>
      <c r="NXS43" s="921"/>
      <c r="NXT43" s="921"/>
      <c r="NXU43" s="921"/>
      <c r="NXV43" s="921"/>
      <c r="NXW43" s="921"/>
      <c r="NXX43" s="921"/>
      <c r="NXY43" s="921"/>
      <c r="NXZ43" s="921"/>
      <c r="NYA43" s="921"/>
      <c r="NYB43" s="921"/>
      <c r="NYC43" s="921"/>
      <c r="NYD43" s="921"/>
      <c r="NYE43" s="921"/>
      <c r="NYF43" s="921"/>
      <c r="NYG43" s="921"/>
      <c r="NYH43" s="921"/>
      <c r="NYI43" s="921"/>
      <c r="NYJ43" s="921"/>
      <c r="NYK43" s="921"/>
      <c r="NYL43" s="921"/>
      <c r="NYM43" s="921"/>
      <c r="NYN43" s="921"/>
      <c r="NYO43" s="921"/>
      <c r="NYP43" s="921"/>
      <c r="NYQ43" s="921"/>
      <c r="NYR43" s="921"/>
      <c r="NYS43" s="921"/>
      <c r="NYT43" s="921"/>
      <c r="NYU43" s="921"/>
      <c r="NYV43" s="921"/>
      <c r="NYW43" s="921"/>
      <c r="NYX43" s="921"/>
      <c r="NYY43" s="921"/>
      <c r="NYZ43" s="921"/>
      <c r="NZA43" s="921"/>
      <c r="NZB43" s="921"/>
      <c r="NZC43" s="921"/>
      <c r="NZD43" s="921"/>
      <c r="NZE43" s="921"/>
      <c r="NZF43" s="921"/>
      <c r="NZG43" s="921"/>
      <c r="NZH43" s="921"/>
      <c r="NZI43" s="921"/>
      <c r="NZJ43" s="921"/>
      <c r="NZK43" s="921"/>
      <c r="NZL43" s="921"/>
      <c r="NZM43" s="921"/>
      <c r="NZN43" s="921"/>
      <c r="NZO43" s="921"/>
      <c r="NZP43" s="921"/>
      <c r="NZQ43" s="921"/>
      <c r="NZR43" s="921"/>
      <c r="NZS43" s="921"/>
      <c r="NZT43" s="921"/>
      <c r="NZU43" s="921"/>
      <c r="NZV43" s="921"/>
      <c r="NZW43" s="921"/>
      <c r="NZX43" s="921"/>
      <c r="NZY43" s="921"/>
      <c r="NZZ43" s="921"/>
      <c r="OAA43" s="921"/>
      <c r="OAB43" s="921"/>
      <c r="OAC43" s="921"/>
      <c r="OAD43" s="921"/>
      <c r="OAE43" s="921"/>
      <c r="OAF43" s="921"/>
      <c r="OAG43" s="921"/>
      <c r="OAH43" s="921"/>
      <c r="OAI43" s="921"/>
      <c r="OAJ43" s="921"/>
      <c r="OAK43" s="921"/>
      <c r="OAL43" s="921"/>
      <c r="OAM43" s="921"/>
      <c r="OAN43" s="921"/>
      <c r="OAO43" s="921"/>
      <c r="OAP43" s="921"/>
      <c r="OAQ43" s="921"/>
      <c r="OAR43" s="921"/>
      <c r="OAS43" s="921"/>
      <c r="OAT43" s="921"/>
      <c r="OAU43" s="921"/>
      <c r="OAV43" s="921"/>
      <c r="OAW43" s="921"/>
      <c r="OAX43" s="921"/>
      <c r="OAY43" s="921"/>
      <c r="OAZ43" s="921"/>
      <c r="OBA43" s="921"/>
      <c r="OBB43" s="921"/>
      <c r="OBC43" s="921"/>
      <c r="OBD43" s="921"/>
      <c r="OBE43" s="921"/>
      <c r="OBF43" s="921"/>
      <c r="OBG43" s="921"/>
      <c r="OBH43" s="921"/>
      <c r="OBI43" s="921"/>
      <c r="OBJ43" s="921"/>
      <c r="OBK43" s="921"/>
      <c r="OBL43" s="921"/>
      <c r="OBM43" s="921"/>
      <c r="OBN43" s="921"/>
      <c r="OBO43" s="921"/>
      <c r="OBP43" s="921"/>
      <c r="OBQ43" s="921"/>
      <c r="OBR43" s="921"/>
      <c r="OBS43" s="921"/>
      <c r="OBT43" s="921"/>
      <c r="OBU43" s="921"/>
      <c r="OBV43" s="921"/>
      <c r="OBW43" s="921"/>
      <c r="OBX43" s="921"/>
      <c r="OBY43" s="921"/>
      <c r="OBZ43" s="921"/>
      <c r="OCA43" s="921"/>
      <c r="OCB43" s="921"/>
      <c r="OCC43" s="921"/>
      <c r="OCD43" s="921"/>
      <c r="OCE43" s="921"/>
      <c r="OCF43" s="921"/>
      <c r="OCG43" s="921"/>
      <c r="OCH43" s="921"/>
      <c r="OCI43" s="921"/>
      <c r="OCJ43" s="921"/>
      <c r="OCK43" s="921"/>
      <c r="OCL43" s="921"/>
      <c r="OCM43" s="921"/>
      <c r="OCN43" s="921"/>
      <c r="OCO43" s="921"/>
      <c r="OCP43" s="921"/>
      <c r="OCQ43" s="921"/>
      <c r="OCR43" s="921"/>
      <c r="OCS43" s="921"/>
      <c r="OCT43" s="921"/>
      <c r="OCU43" s="921"/>
      <c r="OCV43" s="921"/>
      <c r="OCW43" s="921"/>
      <c r="OCX43" s="921"/>
      <c r="OCY43" s="921"/>
      <c r="OCZ43" s="921"/>
      <c r="ODA43" s="921"/>
      <c r="ODB43" s="921"/>
      <c r="ODC43" s="921"/>
      <c r="ODD43" s="921"/>
      <c r="ODE43" s="921"/>
      <c r="ODF43" s="921"/>
      <c r="ODG43" s="921"/>
      <c r="ODH43" s="921"/>
      <c r="ODI43" s="921"/>
      <c r="ODJ43" s="921"/>
      <c r="ODK43" s="921"/>
      <c r="ODL43" s="921"/>
      <c r="ODM43" s="921"/>
      <c r="ODN43" s="921"/>
      <c r="ODO43" s="921"/>
      <c r="ODP43" s="921"/>
      <c r="ODQ43" s="921"/>
      <c r="ODR43" s="921"/>
      <c r="ODS43" s="921"/>
      <c r="ODT43" s="921"/>
      <c r="ODU43" s="921"/>
      <c r="ODV43" s="921"/>
      <c r="ODW43" s="921"/>
      <c r="ODX43" s="921"/>
      <c r="ODY43" s="921"/>
      <c r="ODZ43" s="921"/>
      <c r="OEA43" s="921"/>
      <c r="OEB43" s="921"/>
      <c r="OEC43" s="921"/>
      <c r="OED43" s="921"/>
      <c r="OEE43" s="921"/>
      <c r="OEF43" s="921"/>
      <c r="OEG43" s="921"/>
      <c r="OEH43" s="921"/>
      <c r="OEI43" s="921"/>
      <c r="OEJ43" s="921"/>
      <c r="OEK43" s="921"/>
      <c r="OEL43" s="921"/>
      <c r="OEM43" s="921"/>
      <c r="OEN43" s="921"/>
      <c r="OEO43" s="921"/>
      <c r="OEP43" s="921"/>
      <c r="OEQ43" s="921"/>
      <c r="OER43" s="921"/>
      <c r="OES43" s="921"/>
      <c r="OET43" s="921"/>
      <c r="OEU43" s="921"/>
      <c r="OEV43" s="921"/>
      <c r="OEW43" s="921"/>
      <c r="OEX43" s="921"/>
      <c r="OEY43" s="921"/>
      <c r="OEZ43" s="921"/>
      <c r="OFA43" s="921"/>
      <c r="OFB43" s="921"/>
      <c r="OFC43" s="921"/>
      <c r="OFD43" s="921"/>
      <c r="OFE43" s="921"/>
      <c r="OFF43" s="921"/>
      <c r="OFG43" s="921"/>
      <c r="OFH43" s="921"/>
      <c r="OFI43" s="921"/>
      <c r="OFJ43" s="921"/>
      <c r="OFK43" s="921"/>
      <c r="OFL43" s="921"/>
      <c r="OFM43" s="921"/>
      <c r="OFN43" s="921"/>
      <c r="OFO43" s="921"/>
      <c r="OFP43" s="921"/>
      <c r="OFQ43" s="921"/>
      <c r="OFR43" s="921"/>
      <c r="OFS43" s="921"/>
      <c r="OFT43" s="921"/>
      <c r="OFU43" s="921"/>
      <c r="OFV43" s="921"/>
      <c r="OFW43" s="921"/>
      <c r="OFX43" s="921"/>
      <c r="OFY43" s="921"/>
      <c r="OFZ43" s="921"/>
      <c r="OGA43" s="921"/>
      <c r="OGB43" s="921"/>
      <c r="OGC43" s="921"/>
      <c r="OGD43" s="921"/>
      <c r="OGE43" s="921"/>
      <c r="OGF43" s="921"/>
      <c r="OGG43" s="921"/>
      <c r="OGH43" s="921"/>
      <c r="OGI43" s="921"/>
      <c r="OGJ43" s="921"/>
      <c r="OGK43" s="921"/>
      <c r="OGL43" s="921"/>
      <c r="OGM43" s="921"/>
      <c r="OGN43" s="921"/>
      <c r="OGO43" s="921"/>
      <c r="OGP43" s="921"/>
      <c r="OGQ43" s="921"/>
      <c r="OGR43" s="921"/>
      <c r="OGS43" s="921"/>
      <c r="OGT43" s="921"/>
      <c r="OGU43" s="921"/>
      <c r="OGV43" s="921"/>
      <c r="OGW43" s="921"/>
      <c r="OGX43" s="921"/>
      <c r="OGY43" s="921"/>
      <c r="OGZ43" s="921"/>
      <c r="OHA43" s="921"/>
      <c r="OHB43" s="921"/>
      <c r="OHC43" s="921"/>
      <c r="OHD43" s="921"/>
      <c r="OHE43" s="921"/>
      <c r="OHF43" s="921"/>
      <c r="OHG43" s="921"/>
      <c r="OHH43" s="921"/>
      <c r="OHI43" s="921"/>
      <c r="OHJ43" s="921"/>
      <c r="OHK43" s="921"/>
      <c r="OHL43" s="921"/>
      <c r="OHM43" s="921"/>
      <c r="OHN43" s="921"/>
      <c r="OHO43" s="921"/>
      <c r="OHP43" s="921"/>
      <c r="OHQ43" s="921"/>
      <c r="OHR43" s="921"/>
      <c r="OHS43" s="921"/>
      <c r="OHT43" s="921"/>
      <c r="OHU43" s="921"/>
      <c r="OHV43" s="921"/>
      <c r="OHW43" s="921"/>
      <c r="OHX43" s="921"/>
      <c r="OHY43" s="921"/>
      <c r="OHZ43" s="921"/>
      <c r="OIA43" s="921"/>
      <c r="OIB43" s="921"/>
      <c r="OIC43" s="921"/>
      <c r="OID43" s="921"/>
      <c r="OIE43" s="921"/>
      <c r="OIF43" s="921"/>
      <c r="OIG43" s="921"/>
      <c r="OIH43" s="921"/>
      <c r="OII43" s="921"/>
      <c r="OIJ43" s="921"/>
      <c r="OIK43" s="921"/>
      <c r="OIL43" s="921"/>
      <c r="OIM43" s="921"/>
      <c r="OIN43" s="921"/>
      <c r="OIO43" s="921"/>
      <c r="OIP43" s="921"/>
      <c r="OIQ43" s="921"/>
      <c r="OIR43" s="921"/>
      <c r="OIS43" s="921"/>
      <c r="OIT43" s="921"/>
      <c r="OIU43" s="921"/>
      <c r="OIV43" s="921"/>
      <c r="OIW43" s="921"/>
      <c r="OIX43" s="921"/>
      <c r="OIY43" s="921"/>
      <c r="OIZ43" s="921"/>
      <c r="OJA43" s="921"/>
      <c r="OJB43" s="921"/>
      <c r="OJC43" s="921"/>
      <c r="OJD43" s="921"/>
      <c r="OJE43" s="921"/>
      <c r="OJF43" s="921"/>
      <c r="OJG43" s="921"/>
      <c r="OJH43" s="921"/>
      <c r="OJI43" s="921"/>
      <c r="OJJ43" s="921"/>
      <c r="OJK43" s="921"/>
      <c r="OJL43" s="921"/>
      <c r="OJM43" s="921"/>
      <c r="OJN43" s="921"/>
      <c r="OJO43" s="921"/>
      <c r="OJP43" s="921"/>
      <c r="OJQ43" s="921"/>
      <c r="OJR43" s="921"/>
      <c r="OJS43" s="921"/>
      <c r="OJT43" s="921"/>
      <c r="OJU43" s="921"/>
      <c r="OJV43" s="921"/>
      <c r="OJW43" s="921"/>
      <c r="OJX43" s="921"/>
      <c r="OJY43" s="921"/>
      <c r="OJZ43" s="921"/>
      <c r="OKA43" s="921"/>
      <c r="OKB43" s="921"/>
      <c r="OKC43" s="921"/>
      <c r="OKD43" s="921"/>
      <c r="OKE43" s="921"/>
      <c r="OKF43" s="921"/>
      <c r="OKG43" s="921"/>
      <c r="OKH43" s="921"/>
      <c r="OKI43" s="921"/>
      <c r="OKJ43" s="921"/>
      <c r="OKK43" s="921"/>
      <c r="OKL43" s="921"/>
      <c r="OKM43" s="921"/>
      <c r="OKN43" s="921"/>
      <c r="OKO43" s="921"/>
      <c r="OKP43" s="921"/>
      <c r="OKQ43" s="921"/>
      <c r="OKR43" s="921"/>
      <c r="OKS43" s="921"/>
      <c r="OKT43" s="921"/>
      <c r="OKU43" s="921"/>
      <c r="OKV43" s="921"/>
      <c r="OKW43" s="921"/>
      <c r="OKX43" s="921"/>
      <c r="OKY43" s="921"/>
      <c r="OKZ43" s="921"/>
      <c r="OLA43" s="921"/>
      <c r="OLB43" s="921"/>
      <c r="OLC43" s="921"/>
      <c r="OLD43" s="921"/>
      <c r="OLE43" s="921"/>
      <c r="OLF43" s="921"/>
      <c r="OLG43" s="921"/>
      <c r="OLH43" s="921"/>
      <c r="OLI43" s="921"/>
      <c r="OLJ43" s="921"/>
      <c r="OLK43" s="921"/>
      <c r="OLL43" s="921"/>
      <c r="OLM43" s="921"/>
      <c r="OLN43" s="921"/>
      <c r="OLO43" s="921"/>
      <c r="OLP43" s="921"/>
      <c r="OLQ43" s="921"/>
      <c r="OLR43" s="921"/>
      <c r="OLS43" s="921"/>
      <c r="OLT43" s="921"/>
      <c r="OLU43" s="921"/>
      <c r="OLV43" s="921"/>
      <c r="OLW43" s="921"/>
      <c r="OLX43" s="921"/>
      <c r="OLY43" s="921"/>
      <c r="OLZ43" s="921"/>
      <c r="OMA43" s="921"/>
      <c r="OMB43" s="921"/>
      <c r="OMC43" s="921"/>
      <c r="OMD43" s="921"/>
      <c r="OME43" s="921"/>
      <c r="OMF43" s="921"/>
      <c r="OMG43" s="921"/>
      <c r="OMH43" s="921"/>
      <c r="OMI43" s="921"/>
      <c r="OMJ43" s="921"/>
      <c r="OMK43" s="921"/>
      <c r="OML43" s="921"/>
      <c r="OMM43" s="921"/>
      <c r="OMN43" s="921"/>
      <c r="OMO43" s="921"/>
      <c r="OMP43" s="921"/>
      <c r="OMQ43" s="921"/>
      <c r="OMR43" s="921"/>
      <c r="OMS43" s="921"/>
      <c r="OMT43" s="921"/>
      <c r="OMU43" s="921"/>
      <c r="OMV43" s="921"/>
      <c r="OMW43" s="921"/>
      <c r="OMX43" s="921"/>
      <c r="OMY43" s="921"/>
      <c r="OMZ43" s="921"/>
      <c r="ONA43" s="921"/>
      <c r="ONB43" s="921"/>
      <c r="ONC43" s="921"/>
      <c r="OND43" s="921"/>
      <c r="ONE43" s="921"/>
      <c r="ONF43" s="921"/>
      <c r="ONG43" s="921"/>
      <c r="ONH43" s="921"/>
      <c r="ONI43" s="921"/>
      <c r="ONJ43" s="921"/>
      <c r="ONK43" s="921"/>
      <c r="ONL43" s="921"/>
      <c r="ONM43" s="921"/>
      <c r="ONN43" s="921"/>
      <c r="ONO43" s="921"/>
      <c r="ONP43" s="921"/>
      <c r="ONQ43" s="921"/>
      <c r="ONR43" s="921"/>
      <c r="ONS43" s="921"/>
      <c r="ONT43" s="921"/>
      <c r="ONU43" s="921"/>
      <c r="ONV43" s="921"/>
      <c r="ONW43" s="921"/>
      <c r="ONX43" s="921"/>
      <c r="ONY43" s="921"/>
      <c r="ONZ43" s="921"/>
      <c r="OOA43" s="921"/>
      <c r="OOB43" s="921"/>
      <c r="OOC43" s="921"/>
      <c r="OOD43" s="921"/>
      <c r="OOE43" s="921"/>
      <c r="OOF43" s="921"/>
      <c r="OOG43" s="921"/>
      <c r="OOH43" s="921"/>
      <c r="OOI43" s="921"/>
      <c r="OOJ43" s="921"/>
      <c r="OOK43" s="921"/>
      <c r="OOL43" s="921"/>
      <c r="OOM43" s="921"/>
      <c r="OON43" s="921"/>
      <c r="OOO43" s="921"/>
      <c r="OOP43" s="921"/>
      <c r="OOQ43" s="921"/>
      <c r="OOR43" s="921"/>
      <c r="OOS43" s="921"/>
      <c r="OOT43" s="921"/>
      <c r="OOU43" s="921"/>
      <c r="OOV43" s="921"/>
      <c r="OOW43" s="921"/>
      <c r="OOX43" s="921"/>
      <c r="OOY43" s="921"/>
      <c r="OOZ43" s="921"/>
      <c r="OPA43" s="921"/>
      <c r="OPB43" s="921"/>
      <c r="OPC43" s="921"/>
      <c r="OPD43" s="921"/>
      <c r="OPE43" s="921"/>
      <c r="OPF43" s="921"/>
      <c r="OPG43" s="921"/>
      <c r="OPH43" s="921"/>
      <c r="OPI43" s="921"/>
      <c r="OPJ43" s="921"/>
      <c r="OPK43" s="921"/>
      <c r="OPL43" s="921"/>
      <c r="OPM43" s="921"/>
      <c r="OPN43" s="921"/>
      <c r="OPO43" s="921"/>
      <c r="OPP43" s="921"/>
      <c r="OPQ43" s="921"/>
      <c r="OPR43" s="921"/>
      <c r="OPS43" s="921"/>
      <c r="OPT43" s="921"/>
      <c r="OPU43" s="921"/>
      <c r="OPV43" s="921"/>
      <c r="OPW43" s="921"/>
      <c r="OPX43" s="921"/>
      <c r="OPY43" s="921"/>
      <c r="OPZ43" s="921"/>
      <c r="OQA43" s="921"/>
      <c r="OQB43" s="921"/>
      <c r="OQC43" s="921"/>
      <c r="OQD43" s="921"/>
      <c r="OQE43" s="921"/>
      <c r="OQF43" s="921"/>
      <c r="OQG43" s="921"/>
      <c r="OQH43" s="921"/>
      <c r="OQI43" s="921"/>
      <c r="OQJ43" s="921"/>
      <c r="OQK43" s="921"/>
      <c r="OQL43" s="921"/>
      <c r="OQM43" s="921"/>
      <c r="OQN43" s="921"/>
      <c r="OQO43" s="921"/>
      <c r="OQP43" s="921"/>
      <c r="OQQ43" s="921"/>
      <c r="OQR43" s="921"/>
      <c r="OQS43" s="921"/>
      <c r="OQT43" s="921"/>
      <c r="OQU43" s="921"/>
      <c r="OQV43" s="921"/>
      <c r="OQW43" s="921"/>
      <c r="OQX43" s="921"/>
      <c r="OQY43" s="921"/>
      <c r="OQZ43" s="921"/>
      <c r="ORA43" s="921"/>
      <c r="ORB43" s="921"/>
      <c r="ORC43" s="921"/>
      <c r="ORD43" s="921"/>
      <c r="ORE43" s="921"/>
      <c r="ORF43" s="921"/>
      <c r="ORG43" s="921"/>
      <c r="ORH43" s="921"/>
      <c r="ORI43" s="921"/>
      <c r="ORJ43" s="921"/>
      <c r="ORK43" s="921"/>
      <c r="ORL43" s="921"/>
      <c r="ORM43" s="921"/>
      <c r="ORN43" s="921"/>
      <c r="ORO43" s="921"/>
      <c r="ORP43" s="921"/>
      <c r="ORQ43" s="921"/>
      <c r="ORR43" s="921"/>
      <c r="ORS43" s="921"/>
      <c r="ORT43" s="921"/>
      <c r="ORU43" s="921"/>
      <c r="ORV43" s="921"/>
      <c r="ORW43" s="921"/>
      <c r="ORX43" s="921"/>
      <c r="ORY43" s="921"/>
      <c r="ORZ43" s="921"/>
      <c r="OSA43" s="921"/>
      <c r="OSB43" s="921"/>
      <c r="OSC43" s="921"/>
      <c r="OSD43" s="921"/>
      <c r="OSE43" s="921"/>
      <c r="OSF43" s="921"/>
      <c r="OSG43" s="921"/>
      <c r="OSH43" s="921"/>
      <c r="OSI43" s="921"/>
      <c r="OSJ43" s="921"/>
      <c r="OSK43" s="921"/>
      <c r="OSL43" s="921"/>
      <c r="OSM43" s="921"/>
      <c r="OSN43" s="921"/>
      <c r="OSO43" s="921"/>
      <c r="OSP43" s="921"/>
      <c r="OSQ43" s="921"/>
      <c r="OSR43" s="921"/>
      <c r="OSS43" s="921"/>
      <c r="OST43" s="921"/>
      <c r="OSU43" s="921"/>
      <c r="OSV43" s="921"/>
      <c r="OSW43" s="921"/>
      <c r="OSX43" s="921"/>
      <c r="OSY43" s="921"/>
      <c r="OSZ43" s="921"/>
      <c r="OTA43" s="921"/>
      <c r="OTB43" s="921"/>
      <c r="OTC43" s="921"/>
      <c r="OTD43" s="921"/>
      <c r="OTE43" s="921"/>
      <c r="OTF43" s="921"/>
      <c r="OTG43" s="921"/>
      <c r="OTH43" s="921"/>
      <c r="OTI43" s="921"/>
      <c r="OTJ43" s="921"/>
      <c r="OTK43" s="921"/>
      <c r="OTL43" s="921"/>
      <c r="OTM43" s="921"/>
      <c r="OTN43" s="921"/>
      <c r="OTO43" s="921"/>
      <c r="OTP43" s="921"/>
      <c r="OTQ43" s="921"/>
      <c r="OTR43" s="921"/>
      <c r="OTS43" s="921"/>
      <c r="OTT43" s="921"/>
      <c r="OTU43" s="921"/>
      <c r="OTV43" s="921"/>
      <c r="OTW43" s="921"/>
      <c r="OTX43" s="921"/>
      <c r="OTY43" s="921"/>
      <c r="OTZ43" s="921"/>
      <c r="OUA43" s="921"/>
      <c r="OUB43" s="921"/>
      <c r="OUC43" s="921"/>
      <c r="OUD43" s="921"/>
      <c r="OUE43" s="921"/>
      <c r="OUF43" s="921"/>
      <c r="OUG43" s="921"/>
      <c r="OUH43" s="921"/>
      <c r="OUI43" s="921"/>
      <c r="OUJ43" s="921"/>
      <c r="OUK43" s="921"/>
      <c r="OUL43" s="921"/>
      <c r="OUM43" s="921"/>
      <c r="OUN43" s="921"/>
      <c r="OUO43" s="921"/>
      <c r="OUP43" s="921"/>
      <c r="OUQ43" s="921"/>
      <c r="OUR43" s="921"/>
      <c r="OUS43" s="921"/>
      <c r="OUT43" s="921"/>
      <c r="OUU43" s="921"/>
      <c r="OUV43" s="921"/>
      <c r="OUW43" s="921"/>
      <c r="OUX43" s="921"/>
      <c r="OUY43" s="921"/>
      <c r="OUZ43" s="921"/>
      <c r="OVA43" s="921"/>
      <c r="OVB43" s="921"/>
      <c r="OVC43" s="921"/>
      <c r="OVD43" s="921"/>
      <c r="OVE43" s="921"/>
      <c r="OVF43" s="921"/>
      <c r="OVG43" s="921"/>
      <c r="OVH43" s="921"/>
      <c r="OVI43" s="921"/>
      <c r="OVJ43" s="921"/>
      <c r="OVK43" s="921"/>
      <c r="OVL43" s="921"/>
      <c r="OVM43" s="921"/>
      <c r="OVN43" s="921"/>
      <c r="OVO43" s="921"/>
      <c r="OVP43" s="921"/>
      <c r="OVQ43" s="921"/>
      <c r="OVR43" s="921"/>
      <c r="OVS43" s="921"/>
      <c r="OVT43" s="921"/>
      <c r="OVU43" s="921"/>
      <c r="OVV43" s="921"/>
      <c r="OVW43" s="921"/>
      <c r="OVX43" s="921"/>
      <c r="OVY43" s="921"/>
      <c r="OVZ43" s="921"/>
      <c r="OWA43" s="921"/>
      <c r="OWB43" s="921"/>
      <c r="OWC43" s="921"/>
      <c r="OWD43" s="921"/>
      <c r="OWE43" s="921"/>
      <c r="OWF43" s="921"/>
      <c r="OWG43" s="921"/>
      <c r="OWH43" s="921"/>
      <c r="OWI43" s="921"/>
      <c r="OWJ43" s="921"/>
      <c r="OWK43" s="921"/>
      <c r="OWL43" s="921"/>
      <c r="OWM43" s="921"/>
      <c r="OWN43" s="921"/>
      <c r="OWO43" s="921"/>
      <c r="OWP43" s="921"/>
      <c r="OWQ43" s="921"/>
      <c r="OWR43" s="921"/>
      <c r="OWS43" s="921"/>
      <c r="OWT43" s="921"/>
      <c r="OWU43" s="921"/>
      <c r="OWV43" s="921"/>
      <c r="OWW43" s="921"/>
      <c r="OWX43" s="921"/>
      <c r="OWY43" s="921"/>
      <c r="OWZ43" s="921"/>
      <c r="OXA43" s="921"/>
      <c r="OXB43" s="921"/>
      <c r="OXC43" s="921"/>
      <c r="OXD43" s="921"/>
      <c r="OXE43" s="921"/>
      <c r="OXF43" s="921"/>
      <c r="OXG43" s="921"/>
      <c r="OXH43" s="921"/>
      <c r="OXI43" s="921"/>
      <c r="OXJ43" s="921"/>
      <c r="OXK43" s="921"/>
      <c r="OXL43" s="921"/>
      <c r="OXM43" s="921"/>
      <c r="OXN43" s="921"/>
      <c r="OXO43" s="921"/>
      <c r="OXP43" s="921"/>
      <c r="OXQ43" s="921"/>
      <c r="OXR43" s="921"/>
      <c r="OXS43" s="921"/>
      <c r="OXT43" s="921"/>
      <c r="OXU43" s="921"/>
      <c r="OXV43" s="921"/>
      <c r="OXW43" s="921"/>
      <c r="OXX43" s="921"/>
      <c r="OXY43" s="921"/>
      <c r="OXZ43" s="921"/>
      <c r="OYA43" s="921"/>
      <c r="OYB43" s="921"/>
      <c r="OYC43" s="921"/>
      <c r="OYD43" s="921"/>
      <c r="OYE43" s="921"/>
      <c r="OYF43" s="921"/>
      <c r="OYG43" s="921"/>
      <c r="OYH43" s="921"/>
      <c r="OYI43" s="921"/>
      <c r="OYJ43" s="921"/>
      <c r="OYK43" s="921"/>
      <c r="OYL43" s="921"/>
      <c r="OYM43" s="921"/>
      <c r="OYN43" s="921"/>
      <c r="OYO43" s="921"/>
      <c r="OYP43" s="921"/>
      <c r="OYQ43" s="921"/>
      <c r="OYR43" s="921"/>
      <c r="OYS43" s="921"/>
      <c r="OYT43" s="921"/>
      <c r="OYU43" s="921"/>
      <c r="OYV43" s="921"/>
      <c r="OYW43" s="921"/>
      <c r="OYX43" s="921"/>
      <c r="OYY43" s="921"/>
      <c r="OYZ43" s="921"/>
      <c r="OZA43" s="921"/>
      <c r="OZB43" s="921"/>
      <c r="OZC43" s="921"/>
      <c r="OZD43" s="921"/>
      <c r="OZE43" s="921"/>
      <c r="OZF43" s="921"/>
      <c r="OZG43" s="921"/>
      <c r="OZH43" s="921"/>
      <c r="OZI43" s="921"/>
      <c r="OZJ43" s="921"/>
      <c r="OZK43" s="921"/>
      <c r="OZL43" s="921"/>
      <c r="OZM43" s="921"/>
      <c r="OZN43" s="921"/>
      <c r="OZO43" s="921"/>
      <c r="OZP43" s="921"/>
      <c r="OZQ43" s="921"/>
      <c r="OZR43" s="921"/>
      <c r="OZS43" s="921"/>
      <c r="OZT43" s="921"/>
      <c r="OZU43" s="921"/>
      <c r="OZV43" s="921"/>
      <c r="OZW43" s="921"/>
      <c r="OZX43" s="921"/>
      <c r="OZY43" s="921"/>
      <c r="OZZ43" s="921"/>
      <c r="PAA43" s="921"/>
      <c r="PAB43" s="921"/>
      <c r="PAC43" s="921"/>
      <c r="PAD43" s="921"/>
      <c r="PAE43" s="921"/>
      <c r="PAF43" s="921"/>
      <c r="PAG43" s="921"/>
      <c r="PAH43" s="921"/>
      <c r="PAI43" s="921"/>
      <c r="PAJ43" s="921"/>
      <c r="PAK43" s="921"/>
      <c r="PAL43" s="921"/>
      <c r="PAM43" s="921"/>
      <c r="PAN43" s="921"/>
      <c r="PAO43" s="921"/>
      <c r="PAP43" s="921"/>
      <c r="PAQ43" s="921"/>
      <c r="PAR43" s="921"/>
      <c r="PAS43" s="921"/>
      <c r="PAT43" s="921"/>
      <c r="PAU43" s="921"/>
      <c r="PAV43" s="921"/>
      <c r="PAW43" s="921"/>
      <c r="PAX43" s="921"/>
      <c r="PAY43" s="921"/>
      <c r="PAZ43" s="921"/>
      <c r="PBA43" s="921"/>
      <c r="PBB43" s="921"/>
      <c r="PBC43" s="921"/>
      <c r="PBD43" s="921"/>
      <c r="PBE43" s="921"/>
      <c r="PBF43" s="921"/>
      <c r="PBG43" s="921"/>
      <c r="PBH43" s="921"/>
      <c r="PBI43" s="921"/>
      <c r="PBJ43" s="921"/>
      <c r="PBK43" s="921"/>
      <c r="PBL43" s="921"/>
      <c r="PBM43" s="921"/>
      <c r="PBN43" s="921"/>
      <c r="PBO43" s="921"/>
      <c r="PBP43" s="921"/>
      <c r="PBQ43" s="921"/>
      <c r="PBR43" s="921"/>
      <c r="PBS43" s="921"/>
      <c r="PBT43" s="921"/>
      <c r="PBU43" s="921"/>
      <c r="PBV43" s="921"/>
      <c r="PBW43" s="921"/>
      <c r="PBX43" s="921"/>
      <c r="PBY43" s="921"/>
      <c r="PBZ43" s="921"/>
      <c r="PCA43" s="921"/>
      <c r="PCB43" s="921"/>
      <c r="PCC43" s="921"/>
      <c r="PCD43" s="921"/>
      <c r="PCE43" s="921"/>
      <c r="PCF43" s="921"/>
      <c r="PCG43" s="921"/>
      <c r="PCH43" s="921"/>
      <c r="PCI43" s="921"/>
      <c r="PCJ43" s="921"/>
      <c r="PCK43" s="921"/>
      <c r="PCL43" s="921"/>
      <c r="PCM43" s="921"/>
      <c r="PCN43" s="921"/>
      <c r="PCO43" s="921"/>
      <c r="PCP43" s="921"/>
      <c r="PCQ43" s="921"/>
      <c r="PCR43" s="921"/>
      <c r="PCS43" s="921"/>
      <c r="PCT43" s="921"/>
      <c r="PCU43" s="921"/>
      <c r="PCV43" s="921"/>
      <c r="PCW43" s="921"/>
      <c r="PCX43" s="921"/>
      <c r="PCY43" s="921"/>
      <c r="PCZ43" s="921"/>
      <c r="PDA43" s="921"/>
      <c r="PDB43" s="921"/>
      <c r="PDC43" s="921"/>
      <c r="PDD43" s="921"/>
      <c r="PDE43" s="921"/>
      <c r="PDF43" s="921"/>
      <c r="PDG43" s="921"/>
      <c r="PDH43" s="921"/>
      <c r="PDI43" s="921"/>
      <c r="PDJ43" s="921"/>
      <c r="PDK43" s="921"/>
      <c r="PDL43" s="921"/>
      <c r="PDM43" s="921"/>
      <c r="PDN43" s="921"/>
      <c r="PDO43" s="921"/>
      <c r="PDP43" s="921"/>
      <c r="PDQ43" s="921"/>
      <c r="PDR43" s="921"/>
      <c r="PDS43" s="921"/>
      <c r="PDT43" s="921"/>
      <c r="PDU43" s="921"/>
      <c r="PDV43" s="921"/>
      <c r="PDW43" s="921"/>
      <c r="PDX43" s="921"/>
      <c r="PDY43" s="921"/>
      <c r="PDZ43" s="921"/>
      <c r="PEA43" s="921"/>
      <c r="PEB43" s="921"/>
      <c r="PEC43" s="921"/>
      <c r="PED43" s="921"/>
      <c r="PEE43" s="921"/>
      <c r="PEF43" s="921"/>
      <c r="PEG43" s="921"/>
      <c r="PEH43" s="921"/>
      <c r="PEI43" s="921"/>
      <c r="PEJ43" s="921"/>
      <c r="PEK43" s="921"/>
      <c r="PEL43" s="921"/>
      <c r="PEM43" s="921"/>
      <c r="PEN43" s="921"/>
      <c r="PEO43" s="921"/>
      <c r="PEP43" s="921"/>
      <c r="PEQ43" s="921"/>
      <c r="PER43" s="921"/>
      <c r="PES43" s="921"/>
      <c r="PET43" s="921"/>
      <c r="PEU43" s="921"/>
      <c r="PEV43" s="921"/>
      <c r="PEW43" s="921"/>
      <c r="PEX43" s="921"/>
      <c r="PEY43" s="921"/>
      <c r="PEZ43" s="921"/>
      <c r="PFA43" s="921"/>
      <c r="PFB43" s="921"/>
      <c r="PFC43" s="921"/>
      <c r="PFD43" s="921"/>
      <c r="PFE43" s="921"/>
      <c r="PFF43" s="921"/>
      <c r="PFG43" s="921"/>
      <c r="PFH43" s="921"/>
      <c r="PFI43" s="921"/>
      <c r="PFJ43" s="921"/>
      <c r="PFK43" s="921"/>
      <c r="PFL43" s="921"/>
      <c r="PFM43" s="921"/>
      <c r="PFN43" s="921"/>
      <c r="PFO43" s="921"/>
      <c r="PFP43" s="921"/>
      <c r="PFQ43" s="921"/>
      <c r="PFR43" s="921"/>
      <c r="PFS43" s="921"/>
      <c r="PFT43" s="921"/>
      <c r="PFU43" s="921"/>
      <c r="PFV43" s="921"/>
      <c r="PFW43" s="921"/>
      <c r="PFX43" s="921"/>
      <c r="PFY43" s="921"/>
      <c r="PFZ43" s="921"/>
      <c r="PGA43" s="921"/>
      <c r="PGB43" s="921"/>
      <c r="PGC43" s="921"/>
      <c r="PGD43" s="921"/>
      <c r="PGE43" s="921"/>
      <c r="PGF43" s="921"/>
      <c r="PGG43" s="921"/>
      <c r="PGH43" s="921"/>
      <c r="PGI43" s="921"/>
      <c r="PGJ43" s="921"/>
      <c r="PGK43" s="921"/>
      <c r="PGL43" s="921"/>
      <c r="PGM43" s="921"/>
      <c r="PGN43" s="921"/>
      <c r="PGO43" s="921"/>
      <c r="PGP43" s="921"/>
      <c r="PGQ43" s="921"/>
      <c r="PGR43" s="921"/>
      <c r="PGS43" s="921"/>
      <c r="PGT43" s="921"/>
      <c r="PGU43" s="921"/>
      <c r="PGV43" s="921"/>
      <c r="PGW43" s="921"/>
      <c r="PGX43" s="921"/>
      <c r="PGY43" s="921"/>
      <c r="PGZ43" s="921"/>
      <c r="PHA43" s="921"/>
      <c r="PHB43" s="921"/>
      <c r="PHC43" s="921"/>
      <c r="PHD43" s="921"/>
      <c r="PHE43" s="921"/>
      <c r="PHF43" s="921"/>
      <c r="PHG43" s="921"/>
      <c r="PHH43" s="921"/>
      <c r="PHI43" s="921"/>
      <c r="PHJ43" s="921"/>
      <c r="PHK43" s="921"/>
      <c r="PHL43" s="921"/>
      <c r="PHM43" s="921"/>
      <c r="PHN43" s="921"/>
      <c r="PHO43" s="921"/>
      <c r="PHP43" s="921"/>
      <c r="PHQ43" s="921"/>
      <c r="PHR43" s="921"/>
      <c r="PHS43" s="921"/>
      <c r="PHT43" s="921"/>
      <c r="PHU43" s="921"/>
      <c r="PHV43" s="921"/>
      <c r="PHW43" s="921"/>
      <c r="PHX43" s="921"/>
      <c r="PHY43" s="921"/>
      <c r="PHZ43" s="921"/>
      <c r="PIA43" s="921"/>
      <c r="PIB43" s="921"/>
      <c r="PIC43" s="921"/>
      <c r="PID43" s="921"/>
      <c r="PIE43" s="921"/>
      <c r="PIF43" s="921"/>
      <c r="PIG43" s="921"/>
      <c r="PIH43" s="921"/>
      <c r="PII43" s="921"/>
      <c r="PIJ43" s="921"/>
      <c r="PIK43" s="921"/>
      <c r="PIL43" s="921"/>
      <c r="PIM43" s="921"/>
      <c r="PIN43" s="921"/>
      <c r="PIO43" s="921"/>
      <c r="PIP43" s="921"/>
      <c r="PIQ43" s="921"/>
      <c r="PIR43" s="921"/>
      <c r="PIS43" s="921"/>
      <c r="PIT43" s="921"/>
      <c r="PIU43" s="921"/>
      <c r="PIV43" s="921"/>
      <c r="PIW43" s="921"/>
      <c r="PIX43" s="921"/>
      <c r="PIY43" s="921"/>
      <c r="PIZ43" s="921"/>
      <c r="PJA43" s="921"/>
      <c r="PJB43" s="921"/>
      <c r="PJC43" s="921"/>
      <c r="PJD43" s="921"/>
      <c r="PJE43" s="921"/>
      <c r="PJF43" s="921"/>
      <c r="PJG43" s="921"/>
      <c r="PJH43" s="921"/>
      <c r="PJI43" s="921"/>
      <c r="PJJ43" s="921"/>
      <c r="PJK43" s="921"/>
      <c r="PJL43" s="921"/>
      <c r="PJM43" s="921"/>
      <c r="PJN43" s="921"/>
      <c r="PJO43" s="921"/>
      <c r="PJP43" s="921"/>
      <c r="PJQ43" s="921"/>
      <c r="PJR43" s="921"/>
      <c r="PJS43" s="921"/>
      <c r="PJT43" s="921"/>
      <c r="PJU43" s="921"/>
      <c r="PJV43" s="921"/>
      <c r="PJW43" s="921"/>
      <c r="PJX43" s="921"/>
      <c r="PJY43" s="921"/>
      <c r="PJZ43" s="921"/>
      <c r="PKA43" s="921"/>
      <c r="PKB43" s="921"/>
      <c r="PKC43" s="921"/>
      <c r="PKD43" s="921"/>
      <c r="PKE43" s="921"/>
      <c r="PKF43" s="921"/>
      <c r="PKG43" s="921"/>
      <c r="PKH43" s="921"/>
      <c r="PKI43" s="921"/>
      <c r="PKJ43" s="921"/>
      <c r="PKK43" s="921"/>
      <c r="PKL43" s="921"/>
      <c r="PKM43" s="921"/>
      <c r="PKN43" s="921"/>
      <c r="PKO43" s="921"/>
      <c r="PKP43" s="921"/>
      <c r="PKQ43" s="921"/>
      <c r="PKR43" s="921"/>
      <c r="PKS43" s="921"/>
      <c r="PKT43" s="921"/>
      <c r="PKU43" s="921"/>
      <c r="PKV43" s="921"/>
      <c r="PKW43" s="921"/>
      <c r="PKX43" s="921"/>
      <c r="PKY43" s="921"/>
      <c r="PKZ43" s="921"/>
      <c r="PLA43" s="921"/>
      <c r="PLB43" s="921"/>
      <c r="PLC43" s="921"/>
      <c r="PLD43" s="921"/>
      <c r="PLE43" s="921"/>
      <c r="PLF43" s="921"/>
      <c r="PLG43" s="921"/>
      <c r="PLH43" s="921"/>
      <c r="PLI43" s="921"/>
      <c r="PLJ43" s="921"/>
      <c r="PLK43" s="921"/>
      <c r="PLL43" s="921"/>
      <c r="PLM43" s="921"/>
      <c r="PLN43" s="921"/>
      <c r="PLO43" s="921"/>
      <c r="PLP43" s="921"/>
      <c r="PLQ43" s="921"/>
      <c r="PLR43" s="921"/>
      <c r="PLS43" s="921"/>
      <c r="PLT43" s="921"/>
      <c r="PLU43" s="921"/>
      <c r="PLV43" s="921"/>
      <c r="PLW43" s="921"/>
      <c r="PLX43" s="921"/>
      <c r="PLY43" s="921"/>
      <c r="PLZ43" s="921"/>
      <c r="PMA43" s="921"/>
      <c r="PMB43" s="921"/>
      <c r="PMC43" s="921"/>
      <c r="PMD43" s="921"/>
      <c r="PME43" s="921"/>
      <c r="PMF43" s="921"/>
      <c r="PMG43" s="921"/>
      <c r="PMH43" s="921"/>
      <c r="PMI43" s="921"/>
      <c r="PMJ43" s="921"/>
      <c r="PMK43" s="921"/>
      <c r="PML43" s="921"/>
      <c r="PMM43" s="921"/>
      <c r="PMN43" s="921"/>
      <c r="PMO43" s="921"/>
      <c r="PMP43" s="921"/>
      <c r="PMQ43" s="921"/>
      <c r="PMR43" s="921"/>
      <c r="PMS43" s="921"/>
      <c r="PMT43" s="921"/>
      <c r="PMU43" s="921"/>
      <c r="PMV43" s="921"/>
      <c r="PMW43" s="921"/>
      <c r="PMX43" s="921"/>
      <c r="PMY43" s="921"/>
      <c r="PMZ43" s="921"/>
      <c r="PNA43" s="921"/>
      <c r="PNB43" s="921"/>
      <c r="PNC43" s="921"/>
      <c r="PND43" s="921"/>
      <c r="PNE43" s="921"/>
      <c r="PNF43" s="921"/>
      <c r="PNG43" s="921"/>
      <c r="PNH43" s="921"/>
      <c r="PNI43" s="921"/>
      <c r="PNJ43" s="921"/>
      <c r="PNK43" s="921"/>
      <c r="PNL43" s="921"/>
      <c r="PNM43" s="921"/>
      <c r="PNN43" s="921"/>
      <c r="PNO43" s="921"/>
      <c r="PNP43" s="921"/>
      <c r="PNQ43" s="921"/>
      <c r="PNR43" s="921"/>
      <c r="PNS43" s="921"/>
      <c r="PNT43" s="921"/>
      <c r="PNU43" s="921"/>
      <c r="PNV43" s="921"/>
      <c r="PNW43" s="921"/>
      <c r="PNX43" s="921"/>
      <c r="PNY43" s="921"/>
      <c r="PNZ43" s="921"/>
      <c r="POA43" s="921"/>
      <c r="POB43" s="921"/>
      <c r="POC43" s="921"/>
      <c r="POD43" s="921"/>
      <c r="POE43" s="921"/>
      <c r="POF43" s="921"/>
      <c r="POG43" s="921"/>
      <c r="POH43" s="921"/>
      <c r="POI43" s="921"/>
      <c r="POJ43" s="921"/>
      <c r="POK43" s="921"/>
      <c r="POL43" s="921"/>
      <c r="POM43" s="921"/>
      <c r="PON43" s="921"/>
      <c r="POO43" s="921"/>
      <c r="POP43" s="921"/>
      <c r="POQ43" s="921"/>
      <c r="POR43" s="921"/>
      <c r="POS43" s="921"/>
      <c r="POT43" s="921"/>
      <c r="POU43" s="921"/>
      <c r="POV43" s="921"/>
      <c r="POW43" s="921"/>
      <c r="POX43" s="921"/>
      <c r="POY43" s="921"/>
      <c r="POZ43" s="921"/>
      <c r="PPA43" s="921"/>
      <c r="PPB43" s="921"/>
      <c r="PPC43" s="921"/>
      <c r="PPD43" s="921"/>
      <c r="PPE43" s="921"/>
      <c r="PPF43" s="921"/>
      <c r="PPG43" s="921"/>
      <c r="PPH43" s="921"/>
      <c r="PPI43" s="921"/>
      <c r="PPJ43" s="921"/>
      <c r="PPK43" s="921"/>
      <c r="PPL43" s="921"/>
      <c r="PPM43" s="921"/>
      <c r="PPN43" s="921"/>
      <c r="PPO43" s="921"/>
      <c r="PPP43" s="921"/>
      <c r="PPQ43" s="921"/>
      <c r="PPR43" s="921"/>
      <c r="PPS43" s="921"/>
      <c r="PPT43" s="921"/>
      <c r="PPU43" s="921"/>
      <c r="PPV43" s="921"/>
      <c r="PPW43" s="921"/>
      <c r="PPX43" s="921"/>
      <c r="PPY43" s="921"/>
      <c r="PPZ43" s="921"/>
      <c r="PQA43" s="921"/>
      <c r="PQB43" s="921"/>
      <c r="PQC43" s="921"/>
      <c r="PQD43" s="921"/>
      <c r="PQE43" s="921"/>
      <c r="PQF43" s="921"/>
      <c r="PQG43" s="921"/>
      <c r="PQH43" s="921"/>
      <c r="PQI43" s="921"/>
      <c r="PQJ43" s="921"/>
      <c r="PQK43" s="921"/>
      <c r="PQL43" s="921"/>
      <c r="PQM43" s="921"/>
      <c r="PQN43" s="921"/>
      <c r="PQO43" s="921"/>
      <c r="PQP43" s="921"/>
      <c r="PQQ43" s="921"/>
      <c r="PQR43" s="921"/>
      <c r="PQS43" s="921"/>
      <c r="PQT43" s="921"/>
      <c r="PQU43" s="921"/>
      <c r="PQV43" s="921"/>
      <c r="PQW43" s="921"/>
      <c r="PQX43" s="921"/>
      <c r="PQY43" s="921"/>
      <c r="PQZ43" s="921"/>
      <c r="PRA43" s="921"/>
      <c r="PRB43" s="921"/>
      <c r="PRC43" s="921"/>
      <c r="PRD43" s="921"/>
      <c r="PRE43" s="921"/>
      <c r="PRF43" s="921"/>
      <c r="PRG43" s="921"/>
      <c r="PRH43" s="921"/>
      <c r="PRI43" s="921"/>
      <c r="PRJ43" s="921"/>
      <c r="PRK43" s="921"/>
      <c r="PRL43" s="921"/>
      <c r="PRM43" s="921"/>
      <c r="PRN43" s="921"/>
      <c r="PRO43" s="921"/>
      <c r="PRP43" s="921"/>
      <c r="PRQ43" s="921"/>
      <c r="PRR43" s="921"/>
      <c r="PRS43" s="921"/>
      <c r="PRT43" s="921"/>
      <c r="PRU43" s="921"/>
      <c r="PRV43" s="921"/>
      <c r="PRW43" s="921"/>
      <c r="PRX43" s="921"/>
      <c r="PRY43" s="921"/>
      <c r="PRZ43" s="921"/>
      <c r="PSA43" s="921"/>
      <c r="PSB43" s="921"/>
      <c r="PSC43" s="921"/>
      <c r="PSD43" s="921"/>
      <c r="PSE43" s="921"/>
      <c r="PSF43" s="921"/>
      <c r="PSG43" s="921"/>
      <c r="PSH43" s="921"/>
      <c r="PSI43" s="921"/>
      <c r="PSJ43" s="921"/>
      <c r="PSK43" s="921"/>
      <c r="PSL43" s="921"/>
      <c r="PSM43" s="921"/>
      <c r="PSN43" s="921"/>
      <c r="PSO43" s="921"/>
      <c r="PSP43" s="921"/>
      <c r="PSQ43" s="921"/>
      <c r="PSR43" s="921"/>
      <c r="PSS43" s="921"/>
      <c r="PST43" s="921"/>
      <c r="PSU43" s="921"/>
      <c r="PSV43" s="921"/>
      <c r="PSW43" s="921"/>
      <c r="PSX43" s="921"/>
      <c r="PSY43" s="921"/>
      <c r="PSZ43" s="921"/>
      <c r="PTA43" s="921"/>
      <c r="PTB43" s="921"/>
      <c r="PTC43" s="921"/>
      <c r="PTD43" s="921"/>
      <c r="PTE43" s="921"/>
      <c r="PTF43" s="921"/>
      <c r="PTG43" s="921"/>
      <c r="PTH43" s="921"/>
      <c r="PTI43" s="921"/>
      <c r="PTJ43" s="921"/>
      <c r="PTK43" s="921"/>
      <c r="PTL43" s="921"/>
      <c r="PTM43" s="921"/>
      <c r="PTN43" s="921"/>
      <c r="PTO43" s="921"/>
      <c r="PTP43" s="921"/>
      <c r="PTQ43" s="921"/>
      <c r="PTR43" s="921"/>
      <c r="PTS43" s="921"/>
      <c r="PTT43" s="921"/>
      <c r="PTU43" s="921"/>
      <c r="PTV43" s="921"/>
      <c r="PTW43" s="921"/>
      <c r="PTX43" s="921"/>
      <c r="PTY43" s="921"/>
      <c r="PTZ43" s="921"/>
      <c r="PUA43" s="921"/>
      <c r="PUB43" s="921"/>
      <c r="PUC43" s="921"/>
      <c r="PUD43" s="921"/>
      <c r="PUE43" s="921"/>
      <c r="PUF43" s="921"/>
      <c r="PUG43" s="921"/>
      <c r="PUH43" s="921"/>
      <c r="PUI43" s="921"/>
      <c r="PUJ43" s="921"/>
      <c r="PUK43" s="921"/>
      <c r="PUL43" s="921"/>
      <c r="PUM43" s="921"/>
      <c r="PUN43" s="921"/>
      <c r="PUO43" s="921"/>
      <c r="PUP43" s="921"/>
      <c r="PUQ43" s="921"/>
      <c r="PUR43" s="921"/>
      <c r="PUS43" s="921"/>
      <c r="PUT43" s="921"/>
      <c r="PUU43" s="921"/>
      <c r="PUV43" s="921"/>
      <c r="PUW43" s="921"/>
      <c r="PUX43" s="921"/>
      <c r="PUY43" s="921"/>
      <c r="PUZ43" s="921"/>
      <c r="PVA43" s="921"/>
      <c r="PVB43" s="921"/>
      <c r="PVC43" s="921"/>
      <c r="PVD43" s="921"/>
      <c r="PVE43" s="921"/>
      <c r="PVF43" s="921"/>
      <c r="PVG43" s="921"/>
      <c r="PVH43" s="921"/>
      <c r="PVI43" s="921"/>
      <c r="PVJ43" s="921"/>
      <c r="PVK43" s="921"/>
      <c r="PVL43" s="921"/>
      <c r="PVM43" s="921"/>
      <c r="PVN43" s="921"/>
      <c r="PVO43" s="921"/>
      <c r="PVP43" s="921"/>
      <c r="PVQ43" s="921"/>
      <c r="PVR43" s="921"/>
      <c r="PVS43" s="921"/>
      <c r="PVT43" s="921"/>
      <c r="PVU43" s="921"/>
      <c r="PVV43" s="921"/>
      <c r="PVW43" s="921"/>
      <c r="PVX43" s="921"/>
      <c r="PVY43" s="921"/>
      <c r="PVZ43" s="921"/>
      <c r="PWA43" s="921"/>
      <c r="PWB43" s="921"/>
      <c r="PWC43" s="921"/>
      <c r="PWD43" s="921"/>
      <c r="PWE43" s="921"/>
      <c r="PWF43" s="921"/>
      <c r="PWG43" s="921"/>
      <c r="PWH43" s="921"/>
      <c r="PWI43" s="921"/>
      <c r="PWJ43" s="921"/>
      <c r="PWK43" s="921"/>
      <c r="PWL43" s="921"/>
      <c r="PWM43" s="921"/>
      <c r="PWN43" s="921"/>
      <c r="PWO43" s="921"/>
      <c r="PWP43" s="921"/>
      <c r="PWQ43" s="921"/>
      <c r="PWR43" s="921"/>
      <c r="PWS43" s="921"/>
      <c r="PWT43" s="921"/>
      <c r="PWU43" s="921"/>
      <c r="PWV43" s="921"/>
      <c r="PWW43" s="921"/>
      <c r="PWX43" s="921"/>
      <c r="PWY43" s="921"/>
      <c r="PWZ43" s="921"/>
      <c r="PXA43" s="921"/>
      <c r="PXB43" s="921"/>
      <c r="PXC43" s="921"/>
      <c r="PXD43" s="921"/>
      <c r="PXE43" s="921"/>
      <c r="PXF43" s="921"/>
      <c r="PXG43" s="921"/>
      <c r="PXH43" s="921"/>
      <c r="PXI43" s="921"/>
      <c r="PXJ43" s="921"/>
      <c r="PXK43" s="921"/>
      <c r="PXL43" s="921"/>
      <c r="PXM43" s="921"/>
      <c r="PXN43" s="921"/>
      <c r="PXO43" s="921"/>
      <c r="PXP43" s="921"/>
      <c r="PXQ43" s="921"/>
      <c r="PXR43" s="921"/>
      <c r="PXS43" s="921"/>
      <c r="PXT43" s="921"/>
      <c r="PXU43" s="921"/>
      <c r="PXV43" s="921"/>
      <c r="PXW43" s="921"/>
      <c r="PXX43" s="921"/>
      <c r="PXY43" s="921"/>
      <c r="PXZ43" s="921"/>
      <c r="PYA43" s="921"/>
      <c r="PYB43" s="921"/>
      <c r="PYC43" s="921"/>
      <c r="PYD43" s="921"/>
      <c r="PYE43" s="921"/>
      <c r="PYF43" s="921"/>
      <c r="PYG43" s="921"/>
      <c r="PYH43" s="921"/>
      <c r="PYI43" s="921"/>
      <c r="PYJ43" s="921"/>
      <c r="PYK43" s="921"/>
      <c r="PYL43" s="921"/>
      <c r="PYM43" s="921"/>
      <c r="PYN43" s="921"/>
      <c r="PYO43" s="921"/>
      <c r="PYP43" s="921"/>
      <c r="PYQ43" s="921"/>
      <c r="PYR43" s="921"/>
      <c r="PYS43" s="921"/>
      <c r="PYT43" s="921"/>
      <c r="PYU43" s="921"/>
      <c r="PYV43" s="921"/>
      <c r="PYW43" s="921"/>
      <c r="PYX43" s="921"/>
      <c r="PYY43" s="921"/>
      <c r="PYZ43" s="921"/>
      <c r="PZA43" s="921"/>
      <c r="PZB43" s="921"/>
      <c r="PZC43" s="921"/>
      <c r="PZD43" s="921"/>
      <c r="PZE43" s="921"/>
      <c r="PZF43" s="921"/>
      <c r="PZG43" s="921"/>
      <c r="PZH43" s="921"/>
      <c r="PZI43" s="921"/>
      <c r="PZJ43" s="921"/>
      <c r="PZK43" s="921"/>
      <c r="PZL43" s="921"/>
      <c r="PZM43" s="921"/>
      <c r="PZN43" s="921"/>
      <c r="PZO43" s="921"/>
      <c r="PZP43" s="921"/>
      <c r="PZQ43" s="921"/>
      <c r="PZR43" s="921"/>
      <c r="PZS43" s="921"/>
      <c r="PZT43" s="921"/>
      <c r="PZU43" s="921"/>
      <c r="PZV43" s="921"/>
      <c r="PZW43" s="921"/>
      <c r="PZX43" s="921"/>
      <c r="PZY43" s="921"/>
      <c r="PZZ43" s="921"/>
      <c r="QAA43" s="921"/>
      <c r="QAB43" s="921"/>
      <c r="QAC43" s="921"/>
      <c r="QAD43" s="921"/>
      <c r="QAE43" s="921"/>
      <c r="QAF43" s="921"/>
      <c r="QAG43" s="921"/>
      <c r="QAH43" s="921"/>
      <c r="QAI43" s="921"/>
      <c r="QAJ43" s="921"/>
      <c r="QAK43" s="921"/>
      <c r="QAL43" s="921"/>
      <c r="QAM43" s="921"/>
      <c r="QAN43" s="921"/>
      <c r="QAO43" s="921"/>
      <c r="QAP43" s="921"/>
      <c r="QAQ43" s="921"/>
      <c r="QAR43" s="921"/>
      <c r="QAS43" s="921"/>
      <c r="QAT43" s="921"/>
      <c r="QAU43" s="921"/>
      <c r="QAV43" s="921"/>
      <c r="QAW43" s="921"/>
      <c r="QAX43" s="921"/>
      <c r="QAY43" s="921"/>
      <c r="QAZ43" s="921"/>
      <c r="QBA43" s="921"/>
      <c r="QBB43" s="921"/>
      <c r="QBC43" s="921"/>
      <c r="QBD43" s="921"/>
      <c r="QBE43" s="921"/>
      <c r="QBF43" s="921"/>
      <c r="QBG43" s="921"/>
      <c r="QBH43" s="921"/>
      <c r="QBI43" s="921"/>
      <c r="QBJ43" s="921"/>
      <c r="QBK43" s="921"/>
      <c r="QBL43" s="921"/>
      <c r="QBM43" s="921"/>
      <c r="QBN43" s="921"/>
      <c r="QBO43" s="921"/>
      <c r="QBP43" s="921"/>
      <c r="QBQ43" s="921"/>
      <c r="QBR43" s="921"/>
      <c r="QBS43" s="921"/>
      <c r="QBT43" s="921"/>
      <c r="QBU43" s="921"/>
      <c r="QBV43" s="921"/>
      <c r="QBW43" s="921"/>
      <c r="QBX43" s="921"/>
      <c r="QBY43" s="921"/>
      <c r="QBZ43" s="921"/>
      <c r="QCA43" s="921"/>
      <c r="QCB43" s="921"/>
      <c r="QCC43" s="921"/>
      <c r="QCD43" s="921"/>
      <c r="QCE43" s="921"/>
      <c r="QCF43" s="921"/>
      <c r="QCG43" s="921"/>
      <c r="QCH43" s="921"/>
      <c r="QCI43" s="921"/>
      <c r="QCJ43" s="921"/>
      <c r="QCK43" s="921"/>
      <c r="QCL43" s="921"/>
      <c r="QCM43" s="921"/>
      <c r="QCN43" s="921"/>
      <c r="QCO43" s="921"/>
      <c r="QCP43" s="921"/>
      <c r="QCQ43" s="921"/>
      <c r="QCR43" s="921"/>
      <c r="QCS43" s="921"/>
      <c r="QCT43" s="921"/>
      <c r="QCU43" s="921"/>
      <c r="QCV43" s="921"/>
      <c r="QCW43" s="921"/>
      <c r="QCX43" s="921"/>
      <c r="QCY43" s="921"/>
      <c r="QCZ43" s="921"/>
      <c r="QDA43" s="921"/>
      <c r="QDB43" s="921"/>
      <c r="QDC43" s="921"/>
      <c r="QDD43" s="921"/>
      <c r="QDE43" s="921"/>
      <c r="QDF43" s="921"/>
      <c r="QDG43" s="921"/>
      <c r="QDH43" s="921"/>
      <c r="QDI43" s="921"/>
      <c r="QDJ43" s="921"/>
      <c r="QDK43" s="921"/>
      <c r="QDL43" s="921"/>
      <c r="QDM43" s="921"/>
      <c r="QDN43" s="921"/>
      <c r="QDO43" s="921"/>
      <c r="QDP43" s="921"/>
      <c r="QDQ43" s="921"/>
      <c r="QDR43" s="921"/>
      <c r="QDS43" s="921"/>
      <c r="QDT43" s="921"/>
      <c r="QDU43" s="921"/>
      <c r="QDV43" s="921"/>
      <c r="QDW43" s="921"/>
      <c r="QDX43" s="921"/>
      <c r="QDY43" s="921"/>
      <c r="QDZ43" s="921"/>
      <c r="QEA43" s="921"/>
      <c r="QEB43" s="921"/>
      <c r="QEC43" s="921"/>
      <c r="QED43" s="921"/>
      <c r="QEE43" s="921"/>
      <c r="QEF43" s="921"/>
      <c r="QEG43" s="921"/>
      <c r="QEH43" s="921"/>
      <c r="QEI43" s="921"/>
      <c r="QEJ43" s="921"/>
      <c r="QEK43" s="921"/>
      <c r="QEL43" s="921"/>
      <c r="QEM43" s="921"/>
      <c r="QEN43" s="921"/>
      <c r="QEO43" s="921"/>
      <c r="QEP43" s="921"/>
      <c r="QEQ43" s="921"/>
      <c r="QER43" s="921"/>
      <c r="QES43" s="921"/>
      <c r="QET43" s="921"/>
      <c r="QEU43" s="921"/>
      <c r="QEV43" s="921"/>
      <c r="QEW43" s="921"/>
      <c r="QEX43" s="921"/>
      <c r="QEY43" s="921"/>
      <c r="QEZ43" s="921"/>
      <c r="QFA43" s="921"/>
      <c r="QFB43" s="921"/>
      <c r="QFC43" s="921"/>
      <c r="QFD43" s="921"/>
      <c r="QFE43" s="921"/>
      <c r="QFF43" s="921"/>
      <c r="QFG43" s="921"/>
      <c r="QFH43" s="921"/>
      <c r="QFI43" s="921"/>
      <c r="QFJ43" s="921"/>
      <c r="QFK43" s="921"/>
      <c r="QFL43" s="921"/>
      <c r="QFM43" s="921"/>
      <c r="QFN43" s="921"/>
      <c r="QFO43" s="921"/>
      <c r="QFP43" s="921"/>
      <c r="QFQ43" s="921"/>
      <c r="QFR43" s="921"/>
      <c r="QFS43" s="921"/>
      <c r="QFT43" s="921"/>
      <c r="QFU43" s="921"/>
      <c r="QFV43" s="921"/>
      <c r="QFW43" s="921"/>
      <c r="QFX43" s="921"/>
      <c r="QFY43" s="921"/>
      <c r="QFZ43" s="921"/>
      <c r="QGA43" s="921"/>
      <c r="QGB43" s="921"/>
      <c r="QGC43" s="921"/>
      <c r="QGD43" s="921"/>
      <c r="QGE43" s="921"/>
      <c r="QGF43" s="921"/>
      <c r="QGG43" s="921"/>
      <c r="QGH43" s="921"/>
      <c r="QGI43" s="921"/>
      <c r="QGJ43" s="921"/>
      <c r="QGK43" s="921"/>
      <c r="QGL43" s="921"/>
      <c r="QGM43" s="921"/>
      <c r="QGN43" s="921"/>
      <c r="QGO43" s="921"/>
      <c r="QGP43" s="921"/>
      <c r="QGQ43" s="921"/>
      <c r="QGR43" s="921"/>
      <c r="QGS43" s="921"/>
      <c r="QGT43" s="921"/>
      <c r="QGU43" s="921"/>
      <c r="QGV43" s="921"/>
      <c r="QGW43" s="921"/>
      <c r="QGX43" s="921"/>
      <c r="QGY43" s="921"/>
      <c r="QGZ43" s="921"/>
      <c r="QHA43" s="921"/>
      <c r="QHB43" s="921"/>
      <c r="QHC43" s="921"/>
      <c r="QHD43" s="921"/>
      <c r="QHE43" s="921"/>
      <c r="QHF43" s="921"/>
      <c r="QHG43" s="921"/>
      <c r="QHH43" s="921"/>
      <c r="QHI43" s="921"/>
      <c r="QHJ43" s="921"/>
      <c r="QHK43" s="921"/>
      <c r="QHL43" s="921"/>
      <c r="QHM43" s="921"/>
      <c r="QHN43" s="921"/>
      <c r="QHO43" s="921"/>
      <c r="QHP43" s="921"/>
      <c r="QHQ43" s="921"/>
      <c r="QHR43" s="921"/>
      <c r="QHS43" s="921"/>
      <c r="QHT43" s="921"/>
      <c r="QHU43" s="921"/>
      <c r="QHV43" s="921"/>
      <c r="QHW43" s="921"/>
      <c r="QHX43" s="921"/>
      <c r="QHY43" s="921"/>
      <c r="QHZ43" s="921"/>
      <c r="QIA43" s="921"/>
      <c r="QIB43" s="921"/>
      <c r="QIC43" s="921"/>
      <c r="QID43" s="921"/>
      <c r="QIE43" s="921"/>
      <c r="QIF43" s="921"/>
      <c r="QIG43" s="921"/>
      <c r="QIH43" s="921"/>
      <c r="QII43" s="921"/>
      <c r="QIJ43" s="921"/>
      <c r="QIK43" s="921"/>
      <c r="QIL43" s="921"/>
      <c r="QIM43" s="921"/>
      <c r="QIN43" s="921"/>
      <c r="QIO43" s="921"/>
      <c r="QIP43" s="921"/>
      <c r="QIQ43" s="921"/>
      <c r="QIR43" s="921"/>
      <c r="QIS43" s="921"/>
      <c r="QIT43" s="921"/>
      <c r="QIU43" s="921"/>
      <c r="QIV43" s="921"/>
      <c r="QIW43" s="921"/>
      <c r="QIX43" s="921"/>
      <c r="QIY43" s="921"/>
      <c r="QIZ43" s="921"/>
      <c r="QJA43" s="921"/>
      <c r="QJB43" s="921"/>
      <c r="QJC43" s="921"/>
      <c r="QJD43" s="921"/>
      <c r="QJE43" s="921"/>
      <c r="QJF43" s="921"/>
      <c r="QJG43" s="921"/>
      <c r="QJH43" s="921"/>
      <c r="QJI43" s="921"/>
      <c r="QJJ43" s="921"/>
      <c r="QJK43" s="921"/>
      <c r="QJL43" s="921"/>
      <c r="QJM43" s="921"/>
      <c r="QJN43" s="921"/>
      <c r="QJO43" s="921"/>
      <c r="QJP43" s="921"/>
      <c r="QJQ43" s="921"/>
      <c r="QJR43" s="921"/>
      <c r="QJS43" s="921"/>
      <c r="QJT43" s="921"/>
      <c r="QJU43" s="921"/>
      <c r="QJV43" s="921"/>
      <c r="QJW43" s="921"/>
      <c r="QJX43" s="921"/>
      <c r="QJY43" s="921"/>
      <c r="QJZ43" s="921"/>
      <c r="QKA43" s="921"/>
      <c r="QKB43" s="921"/>
      <c r="QKC43" s="921"/>
      <c r="QKD43" s="921"/>
      <c r="QKE43" s="921"/>
      <c r="QKF43" s="921"/>
      <c r="QKG43" s="921"/>
      <c r="QKH43" s="921"/>
      <c r="QKI43" s="921"/>
      <c r="QKJ43" s="921"/>
      <c r="QKK43" s="921"/>
      <c r="QKL43" s="921"/>
      <c r="QKM43" s="921"/>
      <c r="QKN43" s="921"/>
      <c r="QKO43" s="921"/>
      <c r="QKP43" s="921"/>
      <c r="QKQ43" s="921"/>
      <c r="QKR43" s="921"/>
      <c r="QKS43" s="921"/>
      <c r="QKT43" s="921"/>
      <c r="QKU43" s="921"/>
      <c r="QKV43" s="921"/>
      <c r="QKW43" s="921"/>
      <c r="QKX43" s="921"/>
      <c r="QKY43" s="921"/>
      <c r="QKZ43" s="921"/>
      <c r="QLA43" s="921"/>
      <c r="QLB43" s="921"/>
      <c r="QLC43" s="921"/>
      <c r="QLD43" s="921"/>
      <c r="QLE43" s="921"/>
      <c r="QLF43" s="921"/>
      <c r="QLG43" s="921"/>
      <c r="QLH43" s="921"/>
      <c r="QLI43" s="921"/>
      <c r="QLJ43" s="921"/>
      <c r="QLK43" s="921"/>
      <c r="QLL43" s="921"/>
      <c r="QLM43" s="921"/>
      <c r="QLN43" s="921"/>
      <c r="QLO43" s="921"/>
      <c r="QLP43" s="921"/>
      <c r="QLQ43" s="921"/>
      <c r="QLR43" s="921"/>
      <c r="QLS43" s="921"/>
      <c r="QLT43" s="921"/>
      <c r="QLU43" s="921"/>
      <c r="QLV43" s="921"/>
      <c r="QLW43" s="921"/>
      <c r="QLX43" s="921"/>
      <c r="QLY43" s="921"/>
      <c r="QLZ43" s="921"/>
      <c r="QMA43" s="921"/>
      <c r="QMB43" s="921"/>
      <c r="QMC43" s="921"/>
      <c r="QMD43" s="921"/>
      <c r="QME43" s="921"/>
      <c r="QMF43" s="921"/>
      <c r="QMG43" s="921"/>
      <c r="QMH43" s="921"/>
      <c r="QMI43" s="921"/>
      <c r="QMJ43" s="921"/>
      <c r="QMK43" s="921"/>
      <c r="QML43" s="921"/>
      <c r="QMM43" s="921"/>
      <c r="QMN43" s="921"/>
      <c r="QMO43" s="921"/>
      <c r="QMP43" s="921"/>
      <c r="QMQ43" s="921"/>
      <c r="QMR43" s="921"/>
      <c r="QMS43" s="921"/>
      <c r="QMT43" s="921"/>
      <c r="QMU43" s="921"/>
      <c r="QMV43" s="921"/>
      <c r="QMW43" s="921"/>
      <c r="QMX43" s="921"/>
      <c r="QMY43" s="921"/>
      <c r="QMZ43" s="921"/>
      <c r="QNA43" s="921"/>
      <c r="QNB43" s="921"/>
      <c r="QNC43" s="921"/>
      <c r="QND43" s="921"/>
      <c r="QNE43" s="921"/>
      <c r="QNF43" s="921"/>
      <c r="QNG43" s="921"/>
      <c r="QNH43" s="921"/>
      <c r="QNI43" s="921"/>
      <c r="QNJ43" s="921"/>
      <c r="QNK43" s="921"/>
      <c r="QNL43" s="921"/>
      <c r="QNM43" s="921"/>
      <c r="QNN43" s="921"/>
      <c r="QNO43" s="921"/>
      <c r="QNP43" s="921"/>
      <c r="QNQ43" s="921"/>
      <c r="QNR43" s="921"/>
      <c r="QNS43" s="921"/>
      <c r="QNT43" s="921"/>
      <c r="QNU43" s="921"/>
      <c r="QNV43" s="921"/>
      <c r="QNW43" s="921"/>
      <c r="QNX43" s="921"/>
      <c r="QNY43" s="921"/>
      <c r="QNZ43" s="921"/>
      <c r="QOA43" s="921"/>
      <c r="QOB43" s="921"/>
      <c r="QOC43" s="921"/>
      <c r="QOD43" s="921"/>
      <c r="QOE43" s="921"/>
      <c r="QOF43" s="921"/>
      <c r="QOG43" s="921"/>
      <c r="QOH43" s="921"/>
      <c r="QOI43" s="921"/>
      <c r="QOJ43" s="921"/>
      <c r="QOK43" s="921"/>
      <c r="QOL43" s="921"/>
      <c r="QOM43" s="921"/>
      <c r="QON43" s="921"/>
      <c r="QOO43" s="921"/>
      <c r="QOP43" s="921"/>
      <c r="QOQ43" s="921"/>
      <c r="QOR43" s="921"/>
      <c r="QOS43" s="921"/>
      <c r="QOT43" s="921"/>
      <c r="QOU43" s="921"/>
      <c r="QOV43" s="921"/>
      <c r="QOW43" s="921"/>
      <c r="QOX43" s="921"/>
      <c r="QOY43" s="921"/>
      <c r="QOZ43" s="921"/>
      <c r="QPA43" s="921"/>
      <c r="QPB43" s="921"/>
      <c r="QPC43" s="921"/>
      <c r="QPD43" s="921"/>
      <c r="QPE43" s="921"/>
      <c r="QPF43" s="921"/>
      <c r="QPG43" s="921"/>
      <c r="QPH43" s="921"/>
      <c r="QPI43" s="921"/>
      <c r="QPJ43" s="921"/>
      <c r="QPK43" s="921"/>
      <c r="QPL43" s="921"/>
      <c r="QPM43" s="921"/>
      <c r="QPN43" s="921"/>
      <c r="QPO43" s="921"/>
      <c r="QPP43" s="921"/>
      <c r="QPQ43" s="921"/>
      <c r="QPR43" s="921"/>
      <c r="QPS43" s="921"/>
      <c r="QPT43" s="921"/>
      <c r="QPU43" s="921"/>
      <c r="QPV43" s="921"/>
      <c r="QPW43" s="921"/>
      <c r="QPX43" s="921"/>
      <c r="QPY43" s="921"/>
      <c r="QPZ43" s="921"/>
      <c r="QQA43" s="921"/>
      <c r="QQB43" s="921"/>
      <c r="QQC43" s="921"/>
      <c r="QQD43" s="921"/>
      <c r="QQE43" s="921"/>
      <c r="QQF43" s="921"/>
      <c r="QQG43" s="921"/>
      <c r="QQH43" s="921"/>
      <c r="QQI43" s="921"/>
      <c r="QQJ43" s="921"/>
      <c r="QQK43" s="921"/>
      <c r="QQL43" s="921"/>
      <c r="QQM43" s="921"/>
      <c r="QQN43" s="921"/>
      <c r="QQO43" s="921"/>
      <c r="QQP43" s="921"/>
      <c r="QQQ43" s="921"/>
      <c r="QQR43" s="921"/>
      <c r="QQS43" s="921"/>
      <c r="QQT43" s="921"/>
      <c r="QQU43" s="921"/>
      <c r="QQV43" s="921"/>
      <c r="QQW43" s="921"/>
      <c r="QQX43" s="921"/>
      <c r="QQY43" s="921"/>
      <c r="QQZ43" s="921"/>
      <c r="QRA43" s="921"/>
      <c r="QRB43" s="921"/>
      <c r="QRC43" s="921"/>
      <c r="QRD43" s="921"/>
      <c r="QRE43" s="921"/>
      <c r="QRF43" s="921"/>
      <c r="QRG43" s="921"/>
      <c r="QRH43" s="921"/>
      <c r="QRI43" s="921"/>
      <c r="QRJ43" s="921"/>
      <c r="QRK43" s="921"/>
      <c r="QRL43" s="921"/>
      <c r="QRM43" s="921"/>
      <c r="QRN43" s="921"/>
      <c r="QRO43" s="921"/>
      <c r="QRP43" s="921"/>
      <c r="QRQ43" s="921"/>
      <c r="QRR43" s="921"/>
      <c r="QRS43" s="921"/>
      <c r="QRT43" s="921"/>
      <c r="QRU43" s="921"/>
      <c r="QRV43" s="921"/>
      <c r="QRW43" s="921"/>
      <c r="QRX43" s="921"/>
      <c r="QRY43" s="921"/>
      <c r="QRZ43" s="921"/>
      <c r="QSA43" s="921"/>
      <c r="QSB43" s="921"/>
      <c r="QSC43" s="921"/>
      <c r="QSD43" s="921"/>
      <c r="QSE43" s="921"/>
      <c r="QSF43" s="921"/>
      <c r="QSG43" s="921"/>
      <c r="QSH43" s="921"/>
      <c r="QSI43" s="921"/>
      <c r="QSJ43" s="921"/>
      <c r="QSK43" s="921"/>
      <c r="QSL43" s="921"/>
      <c r="QSM43" s="921"/>
      <c r="QSN43" s="921"/>
      <c r="QSO43" s="921"/>
      <c r="QSP43" s="921"/>
      <c r="QSQ43" s="921"/>
      <c r="QSR43" s="921"/>
      <c r="QSS43" s="921"/>
      <c r="QST43" s="921"/>
      <c r="QSU43" s="921"/>
      <c r="QSV43" s="921"/>
      <c r="QSW43" s="921"/>
      <c r="QSX43" s="921"/>
      <c r="QSY43" s="921"/>
      <c r="QSZ43" s="921"/>
      <c r="QTA43" s="921"/>
      <c r="QTB43" s="921"/>
      <c r="QTC43" s="921"/>
      <c r="QTD43" s="921"/>
      <c r="QTE43" s="921"/>
      <c r="QTF43" s="921"/>
      <c r="QTG43" s="921"/>
      <c r="QTH43" s="921"/>
      <c r="QTI43" s="921"/>
      <c r="QTJ43" s="921"/>
      <c r="QTK43" s="921"/>
      <c r="QTL43" s="921"/>
      <c r="QTM43" s="921"/>
      <c r="QTN43" s="921"/>
      <c r="QTO43" s="921"/>
      <c r="QTP43" s="921"/>
      <c r="QTQ43" s="921"/>
      <c r="QTR43" s="921"/>
      <c r="QTS43" s="921"/>
      <c r="QTT43" s="921"/>
      <c r="QTU43" s="921"/>
      <c r="QTV43" s="921"/>
      <c r="QTW43" s="921"/>
      <c r="QTX43" s="921"/>
      <c r="QTY43" s="921"/>
      <c r="QTZ43" s="921"/>
      <c r="QUA43" s="921"/>
      <c r="QUB43" s="921"/>
      <c r="QUC43" s="921"/>
      <c r="QUD43" s="921"/>
      <c r="QUE43" s="921"/>
      <c r="QUF43" s="921"/>
      <c r="QUG43" s="921"/>
      <c r="QUH43" s="921"/>
      <c r="QUI43" s="921"/>
      <c r="QUJ43" s="921"/>
      <c r="QUK43" s="921"/>
      <c r="QUL43" s="921"/>
      <c r="QUM43" s="921"/>
      <c r="QUN43" s="921"/>
      <c r="QUO43" s="921"/>
      <c r="QUP43" s="921"/>
      <c r="QUQ43" s="921"/>
      <c r="QUR43" s="921"/>
      <c r="QUS43" s="921"/>
      <c r="QUT43" s="921"/>
      <c r="QUU43" s="921"/>
      <c r="QUV43" s="921"/>
      <c r="QUW43" s="921"/>
      <c r="QUX43" s="921"/>
      <c r="QUY43" s="921"/>
      <c r="QUZ43" s="921"/>
      <c r="QVA43" s="921"/>
      <c r="QVB43" s="921"/>
      <c r="QVC43" s="921"/>
      <c r="QVD43" s="921"/>
      <c r="QVE43" s="921"/>
      <c r="QVF43" s="921"/>
      <c r="QVG43" s="921"/>
      <c r="QVH43" s="921"/>
      <c r="QVI43" s="921"/>
      <c r="QVJ43" s="921"/>
      <c r="QVK43" s="921"/>
      <c r="QVL43" s="921"/>
      <c r="QVM43" s="921"/>
      <c r="QVN43" s="921"/>
      <c r="QVO43" s="921"/>
      <c r="QVP43" s="921"/>
      <c r="QVQ43" s="921"/>
      <c r="QVR43" s="921"/>
      <c r="QVS43" s="921"/>
      <c r="QVT43" s="921"/>
      <c r="QVU43" s="921"/>
      <c r="QVV43" s="921"/>
      <c r="QVW43" s="921"/>
      <c r="QVX43" s="921"/>
      <c r="QVY43" s="921"/>
      <c r="QVZ43" s="921"/>
      <c r="QWA43" s="921"/>
      <c r="QWB43" s="921"/>
      <c r="QWC43" s="921"/>
      <c r="QWD43" s="921"/>
      <c r="QWE43" s="921"/>
      <c r="QWF43" s="921"/>
      <c r="QWG43" s="921"/>
      <c r="QWH43" s="921"/>
      <c r="QWI43" s="921"/>
      <c r="QWJ43" s="921"/>
      <c r="QWK43" s="921"/>
      <c r="QWL43" s="921"/>
      <c r="QWM43" s="921"/>
      <c r="QWN43" s="921"/>
      <c r="QWO43" s="921"/>
      <c r="QWP43" s="921"/>
      <c r="QWQ43" s="921"/>
      <c r="QWR43" s="921"/>
      <c r="QWS43" s="921"/>
      <c r="QWT43" s="921"/>
      <c r="QWU43" s="921"/>
      <c r="QWV43" s="921"/>
      <c r="QWW43" s="921"/>
      <c r="QWX43" s="921"/>
      <c r="QWY43" s="921"/>
      <c r="QWZ43" s="921"/>
      <c r="QXA43" s="921"/>
      <c r="QXB43" s="921"/>
      <c r="QXC43" s="921"/>
      <c r="QXD43" s="921"/>
      <c r="QXE43" s="921"/>
      <c r="QXF43" s="921"/>
      <c r="QXG43" s="921"/>
      <c r="QXH43" s="921"/>
      <c r="QXI43" s="921"/>
      <c r="QXJ43" s="921"/>
      <c r="QXK43" s="921"/>
      <c r="QXL43" s="921"/>
      <c r="QXM43" s="921"/>
      <c r="QXN43" s="921"/>
      <c r="QXO43" s="921"/>
      <c r="QXP43" s="921"/>
      <c r="QXQ43" s="921"/>
      <c r="QXR43" s="921"/>
      <c r="QXS43" s="921"/>
      <c r="QXT43" s="921"/>
      <c r="QXU43" s="921"/>
      <c r="QXV43" s="921"/>
      <c r="QXW43" s="921"/>
      <c r="QXX43" s="921"/>
      <c r="QXY43" s="921"/>
      <c r="QXZ43" s="921"/>
      <c r="QYA43" s="921"/>
      <c r="QYB43" s="921"/>
      <c r="QYC43" s="921"/>
      <c r="QYD43" s="921"/>
      <c r="QYE43" s="921"/>
      <c r="QYF43" s="921"/>
      <c r="QYG43" s="921"/>
      <c r="QYH43" s="921"/>
      <c r="QYI43" s="921"/>
      <c r="QYJ43" s="921"/>
      <c r="QYK43" s="921"/>
      <c r="QYL43" s="921"/>
      <c r="QYM43" s="921"/>
      <c r="QYN43" s="921"/>
      <c r="QYO43" s="921"/>
      <c r="QYP43" s="921"/>
      <c r="QYQ43" s="921"/>
      <c r="QYR43" s="921"/>
      <c r="QYS43" s="921"/>
      <c r="QYT43" s="921"/>
      <c r="QYU43" s="921"/>
      <c r="QYV43" s="921"/>
      <c r="QYW43" s="921"/>
      <c r="QYX43" s="921"/>
      <c r="QYY43" s="921"/>
      <c r="QYZ43" s="921"/>
      <c r="QZA43" s="921"/>
      <c r="QZB43" s="921"/>
      <c r="QZC43" s="921"/>
      <c r="QZD43" s="921"/>
      <c r="QZE43" s="921"/>
      <c r="QZF43" s="921"/>
      <c r="QZG43" s="921"/>
      <c r="QZH43" s="921"/>
      <c r="QZI43" s="921"/>
      <c r="QZJ43" s="921"/>
      <c r="QZK43" s="921"/>
      <c r="QZL43" s="921"/>
      <c r="QZM43" s="921"/>
      <c r="QZN43" s="921"/>
      <c r="QZO43" s="921"/>
      <c r="QZP43" s="921"/>
      <c r="QZQ43" s="921"/>
      <c r="QZR43" s="921"/>
      <c r="QZS43" s="921"/>
      <c r="QZT43" s="921"/>
      <c r="QZU43" s="921"/>
      <c r="QZV43" s="921"/>
      <c r="QZW43" s="921"/>
      <c r="QZX43" s="921"/>
      <c r="QZY43" s="921"/>
      <c r="QZZ43" s="921"/>
      <c r="RAA43" s="921"/>
      <c r="RAB43" s="921"/>
      <c r="RAC43" s="921"/>
      <c r="RAD43" s="921"/>
      <c r="RAE43" s="921"/>
      <c r="RAF43" s="921"/>
      <c r="RAG43" s="921"/>
      <c r="RAH43" s="921"/>
      <c r="RAI43" s="921"/>
      <c r="RAJ43" s="921"/>
      <c r="RAK43" s="921"/>
      <c r="RAL43" s="921"/>
      <c r="RAM43" s="921"/>
      <c r="RAN43" s="921"/>
      <c r="RAO43" s="921"/>
      <c r="RAP43" s="921"/>
      <c r="RAQ43" s="921"/>
      <c r="RAR43" s="921"/>
      <c r="RAS43" s="921"/>
      <c r="RAT43" s="921"/>
      <c r="RAU43" s="921"/>
      <c r="RAV43" s="921"/>
      <c r="RAW43" s="921"/>
      <c r="RAX43" s="921"/>
      <c r="RAY43" s="921"/>
      <c r="RAZ43" s="921"/>
      <c r="RBA43" s="921"/>
      <c r="RBB43" s="921"/>
      <c r="RBC43" s="921"/>
      <c r="RBD43" s="921"/>
      <c r="RBE43" s="921"/>
      <c r="RBF43" s="921"/>
      <c r="RBG43" s="921"/>
      <c r="RBH43" s="921"/>
      <c r="RBI43" s="921"/>
      <c r="RBJ43" s="921"/>
      <c r="RBK43" s="921"/>
      <c r="RBL43" s="921"/>
      <c r="RBM43" s="921"/>
      <c r="RBN43" s="921"/>
      <c r="RBO43" s="921"/>
      <c r="RBP43" s="921"/>
      <c r="RBQ43" s="921"/>
      <c r="RBR43" s="921"/>
      <c r="RBS43" s="921"/>
      <c r="RBT43" s="921"/>
      <c r="RBU43" s="921"/>
      <c r="RBV43" s="921"/>
      <c r="RBW43" s="921"/>
      <c r="RBX43" s="921"/>
      <c r="RBY43" s="921"/>
      <c r="RBZ43" s="921"/>
      <c r="RCA43" s="921"/>
      <c r="RCB43" s="921"/>
      <c r="RCC43" s="921"/>
      <c r="RCD43" s="921"/>
      <c r="RCE43" s="921"/>
      <c r="RCF43" s="921"/>
      <c r="RCG43" s="921"/>
      <c r="RCH43" s="921"/>
      <c r="RCI43" s="921"/>
      <c r="RCJ43" s="921"/>
      <c r="RCK43" s="921"/>
      <c r="RCL43" s="921"/>
      <c r="RCM43" s="921"/>
      <c r="RCN43" s="921"/>
      <c r="RCO43" s="921"/>
      <c r="RCP43" s="921"/>
      <c r="RCQ43" s="921"/>
      <c r="RCR43" s="921"/>
      <c r="RCS43" s="921"/>
      <c r="RCT43" s="921"/>
      <c r="RCU43" s="921"/>
      <c r="RCV43" s="921"/>
      <c r="RCW43" s="921"/>
      <c r="RCX43" s="921"/>
      <c r="RCY43" s="921"/>
      <c r="RCZ43" s="921"/>
      <c r="RDA43" s="921"/>
      <c r="RDB43" s="921"/>
      <c r="RDC43" s="921"/>
      <c r="RDD43" s="921"/>
      <c r="RDE43" s="921"/>
      <c r="RDF43" s="921"/>
      <c r="RDG43" s="921"/>
      <c r="RDH43" s="921"/>
      <c r="RDI43" s="921"/>
      <c r="RDJ43" s="921"/>
      <c r="RDK43" s="921"/>
      <c r="RDL43" s="921"/>
      <c r="RDM43" s="921"/>
      <c r="RDN43" s="921"/>
      <c r="RDO43" s="921"/>
      <c r="RDP43" s="921"/>
      <c r="RDQ43" s="921"/>
      <c r="RDR43" s="921"/>
      <c r="RDS43" s="921"/>
      <c r="RDT43" s="921"/>
      <c r="RDU43" s="921"/>
      <c r="RDV43" s="921"/>
      <c r="RDW43" s="921"/>
      <c r="RDX43" s="921"/>
      <c r="RDY43" s="921"/>
      <c r="RDZ43" s="921"/>
      <c r="REA43" s="921"/>
      <c r="REB43" s="921"/>
      <c r="REC43" s="921"/>
      <c r="RED43" s="921"/>
      <c r="REE43" s="921"/>
      <c r="REF43" s="921"/>
      <c r="REG43" s="921"/>
      <c r="REH43" s="921"/>
      <c r="REI43" s="921"/>
      <c r="REJ43" s="921"/>
      <c r="REK43" s="921"/>
      <c r="REL43" s="921"/>
      <c r="REM43" s="921"/>
      <c r="REN43" s="921"/>
      <c r="REO43" s="921"/>
      <c r="REP43" s="921"/>
      <c r="REQ43" s="921"/>
      <c r="RER43" s="921"/>
      <c r="RES43" s="921"/>
      <c r="RET43" s="921"/>
      <c r="REU43" s="921"/>
      <c r="REV43" s="921"/>
      <c r="REW43" s="921"/>
      <c r="REX43" s="921"/>
      <c r="REY43" s="921"/>
      <c r="REZ43" s="921"/>
      <c r="RFA43" s="921"/>
      <c r="RFB43" s="921"/>
      <c r="RFC43" s="921"/>
      <c r="RFD43" s="921"/>
      <c r="RFE43" s="921"/>
      <c r="RFF43" s="921"/>
      <c r="RFG43" s="921"/>
      <c r="RFH43" s="921"/>
      <c r="RFI43" s="921"/>
      <c r="RFJ43" s="921"/>
      <c r="RFK43" s="921"/>
      <c r="RFL43" s="921"/>
      <c r="RFM43" s="921"/>
      <c r="RFN43" s="921"/>
      <c r="RFO43" s="921"/>
      <c r="RFP43" s="921"/>
      <c r="RFQ43" s="921"/>
      <c r="RFR43" s="921"/>
      <c r="RFS43" s="921"/>
      <c r="RFT43" s="921"/>
      <c r="RFU43" s="921"/>
      <c r="RFV43" s="921"/>
      <c r="RFW43" s="921"/>
      <c r="RFX43" s="921"/>
      <c r="RFY43" s="921"/>
      <c r="RFZ43" s="921"/>
      <c r="RGA43" s="921"/>
      <c r="RGB43" s="921"/>
      <c r="RGC43" s="921"/>
      <c r="RGD43" s="921"/>
      <c r="RGE43" s="921"/>
      <c r="RGF43" s="921"/>
      <c r="RGG43" s="921"/>
      <c r="RGH43" s="921"/>
      <c r="RGI43" s="921"/>
      <c r="RGJ43" s="921"/>
      <c r="RGK43" s="921"/>
      <c r="RGL43" s="921"/>
      <c r="RGM43" s="921"/>
      <c r="RGN43" s="921"/>
      <c r="RGO43" s="921"/>
      <c r="RGP43" s="921"/>
      <c r="RGQ43" s="921"/>
      <c r="RGR43" s="921"/>
      <c r="RGS43" s="921"/>
      <c r="RGT43" s="921"/>
      <c r="RGU43" s="921"/>
      <c r="RGV43" s="921"/>
      <c r="RGW43" s="921"/>
      <c r="RGX43" s="921"/>
      <c r="RGY43" s="921"/>
      <c r="RGZ43" s="921"/>
      <c r="RHA43" s="921"/>
      <c r="RHB43" s="921"/>
      <c r="RHC43" s="921"/>
      <c r="RHD43" s="921"/>
      <c r="RHE43" s="921"/>
      <c r="RHF43" s="921"/>
      <c r="RHG43" s="921"/>
      <c r="RHH43" s="921"/>
      <c r="RHI43" s="921"/>
      <c r="RHJ43" s="921"/>
      <c r="RHK43" s="921"/>
      <c r="RHL43" s="921"/>
      <c r="RHM43" s="921"/>
      <c r="RHN43" s="921"/>
      <c r="RHO43" s="921"/>
      <c r="RHP43" s="921"/>
      <c r="RHQ43" s="921"/>
      <c r="RHR43" s="921"/>
      <c r="RHS43" s="921"/>
      <c r="RHT43" s="921"/>
      <c r="RHU43" s="921"/>
      <c r="RHV43" s="921"/>
      <c r="RHW43" s="921"/>
      <c r="RHX43" s="921"/>
      <c r="RHY43" s="921"/>
      <c r="RHZ43" s="921"/>
      <c r="RIA43" s="921"/>
      <c r="RIB43" s="921"/>
      <c r="RIC43" s="921"/>
      <c r="RID43" s="921"/>
      <c r="RIE43" s="921"/>
      <c r="RIF43" s="921"/>
      <c r="RIG43" s="921"/>
      <c r="RIH43" s="921"/>
      <c r="RII43" s="921"/>
      <c r="RIJ43" s="921"/>
      <c r="RIK43" s="921"/>
      <c r="RIL43" s="921"/>
      <c r="RIM43" s="921"/>
      <c r="RIN43" s="921"/>
      <c r="RIO43" s="921"/>
      <c r="RIP43" s="921"/>
      <c r="RIQ43" s="921"/>
      <c r="RIR43" s="921"/>
      <c r="RIS43" s="921"/>
      <c r="RIT43" s="921"/>
      <c r="RIU43" s="921"/>
      <c r="RIV43" s="921"/>
      <c r="RIW43" s="921"/>
      <c r="RIX43" s="921"/>
      <c r="RIY43" s="921"/>
      <c r="RIZ43" s="921"/>
      <c r="RJA43" s="921"/>
      <c r="RJB43" s="921"/>
      <c r="RJC43" s="921"/>
      <c r="RJD43" s="921"/>
      <c r="RJE43" s="921"/>
      <c r="RJF43" s="921"/>
      <c r="RJG43" s="921"/>
      <c r="RJH43" s="921"/>
      <c r="RJI43" s="921"/>
      <c r="RJJ43" s="921"/>
      <c r="RJK43" s="921"/>
      <c r="RJL43" s="921"/>
      <c r="RJM43" s="921"/>
      <c r="RJN43" s="921"/>
      <c r="RJO43" s="921"/>
      <c r="RJP43" s="921"/>
      <c r="RJQ43" s="921"/>
      <c r="RJR43" s="921"/>
      <c r="RJS43" s="921"/>
      <c r="RJT43" s="921"/>
      <c r="RJU43" s="921"/>
      <c r="RJV43" s="921"/>
      <c r="RJW43" s="921"/>
      <c r="RJX43" s="921"/>
      <c r="RJY43" s="921"/>
      <c r="RJZ43" s="921"/>
      <c r="RKA43" s="921"/>
      <c r="RKB43" s="921"/>
      <c r="RKC43" s="921"/>
      <c r="RKD43" s="921"/>
      <c r="RKE43" s="921"/>
      <c r="RKF43" s="921"/>
      <c r="RKG43" s="921"/>
      <c r="RKH43" s="921"/>
      <c r="RKI43" s="921"/>
      <c r="RKJ43" s="921"/>
      <c r="RKK43" s="921"/>
      <c r="RKL43" s="921"/>
      <c r="RKM43" s="921"/>
      <c r="RKN43" s="921"/>
      <c r="RKO43" s="921"/>
      <c r="RKP43" s="921"/>
      <c r="RKQ43" s="921"/>
      <c r="RKR43" s="921"/>
      <c r="RKS43" s="921"/>
      <c r="RKT43" s="921"/>
      <c r="RKU43" s="921"/>
      <c r="RKV43" s="921"/>
      <c r="RKW43" s="921"/>
      <c r="RKX43" s="921"/>
      <c r="RKY43" s="921"/>
      <c r="RKZ43" s="921"/>
      <c r="RLA43" s="921"/>
      <c r="RLB43" s="921"/>
      <c r="RLC43" s="921"/>
      <c r="RLD43" s="921"/>
      <c r="RLE43" s="921"/>
      <c r="RLF43" s="921"/>
      <c r="RLG43" s="921"/>
      <c r="RLH43" s="921"/>
      <c r="RLI43" s="921"/>
      <c r="RLJ43" s="921"/>
      <c r="RLK43" s="921"/>
      <c r="RLL43" s="921"/>
      <c r="RLM43" s="921"/>
      <c r="RLN43" s="921"/>
      <c r="RLO43" s="921"/>
      <c r="RLP43" s="921"/>
      <c r="RLQ43" s="921"/>
      <c r="RLR43" s="921"/>
      <c r="RLS43" s="921"/>
      <c r="RLT43" s="921"/>
      <c r="RLU43" s="921"/>
      <c r="RLV43" s="921"/>
      <c r="RLW43" s="921"/>
      <c r="RLX43" s="921"/>
      <c r="RLY43" s="921"/>
      <c r="RLZ43" s="921"/>
      <c r="RMA43" s="921"/>
      <c r="RMB43" s="921"/>
      <c r="RMC43" s="921"/>
      <c r="RMD43" s="921"/>
      <c r="RME43" s="921"/>
      <c r="RMF43" s="921"/>
      <c r="RMG43" s="921"/>
      <c r="RMH43" s="921"/>
      <c r="RMI43" s="921"/>
      <c r="RMJ43" s="921"/>
      <c r="RMK43" s="921"/>
      <c r="RML43" s="921"/>
      <c r="RMM43" s="921"/>
      <c r="RMN43" s="921"/>
      <c r="RMO43" s="921"/>
      <c r="RMP43" s="921"/>
      <c r="RMQ43" s="921"/>
      <c r="RMR43" s="921"/>
      <c r="RMS43" s="921"/>
      <c r="RMT43" s="921"/>
      <c r="RMU43" s="921"/>
      <c r="RMV43" s="921"/>
      <c r="RMW43" s="921"/>
      <c r="RMX43" s="921"/>
      <c r="RMY43" s="921"/>
      <c r="RMZ43" s="921"/>
      <c r="RNA43" s="921"/>
      <c r="RNB43" s="921"/>
      <c r="RNC43" s="921"/>
      <c r="RND43" s="921"/>
      <c r="RNE43" s="921"/>
      <c r="RNF43" s="921"/>
      <c r="RNG43" s="921"/>
      <c r="RNH43" s="921"/>
      <c r="RNI43" s="921"/>
      <c r="RNJ43" s="921"/>
      <c r="RNK43" s="921"/>
      <c r="RNL43" s="921"/>
      <c r="RNM43" s="921"/>
      <c r="RNN43" s="921"/>
      <c r="RNO43" s="921"/>
      <c r="RNP43" s="921"/>
      <c r="RNQ43" s="921"/>
      <c r="RNR43" s="921"/>
      <c r="RNS43" s="921"/>
      <c r="RNT43" s="921"/>
      <c r="RNU43" s="921"/>
      <c r="RNV43" s="921"/>
      <c r="RNW43" s="921"/>
      <c r="RNX43" s="921"/>
      <c r="RNY43" s="921"/>
      <c r="RNZ43" s="921"/>
      <c r="ROA43" s="921"/>
      <c r="ROB43" s="921"/>
      <c r="ROC43" s="921"/>
      <c r="ROD43" s="921"/>
      <c r="ROE43" s="921"/>
      <c r="ROF43" s="921"/>
      <c r="ROG43" s="921"/>
      <c r="ROH43" s="921"/>
      <c r="ROI43" s="921"/>
      <c r="ROJ43" s="921"/>
      <c r="ROK43" s="921"/>
      <c r="ROL43" s="921"/>
      <c r="ROM43" s="921"/>
      <c r="RON43" s="921"/>
      <c r="ROO43" s="921"/>
      <c r="ROP43" s="921"/>
      <c r="ROQ43" s="921"/>
      <c r="ROR43" s="921"/>
      <c r="ROS43" s="921"/>
      <c r="ROT43" s="921"/>
      <c r="ROU43" s="921"/>
      <c r="ROV43" s="921"/>
      <c r="ROW43" s="921"/>
      <c r="ROX43" s="921"/>
      <c r="ROY43" s="921"/>
      <c r="ROZ43" s="921"/>
      <c r="RPA43" s="921"/>
      <c r="RPB43" s="921"/>
      <c r="RPC43" s="921"/>
      <c r="RPD43" s="921"/>
      <c r="RPE43" s="921"/>
      <c r="RPF43" s="921"/>
      <c r="RPG43" s="921"/>
      <c r="RPH43" s="921"/>
      <c r="RPI43" s="921"/>
      <c r="RPJ43" s="921"/>
      <c r="RPK43" s="921"/>
      <c r="RPL43" s="921"/>
      <c r="RPM43" s="921"/>
      <c r="RPN43" s="921"/>
      <c r="RPO43" s="921"/>
      <c r="RPP43" s="921"/>
      <c r="RPQ43" s="921"/>
      <c r="RPR43" s="921"/>
      <c r="RPS43" s="921"/>
      <c r="RPT43" s="921"/>
      <c r="RPU43" s="921"/>
      <c r="RPV43" s="921"/>
      <c r="RPW43" s="921"/>
      <c r="RPX43" s="921"/>
      <c r="RPY43" s="921"/>
      <c r="RPZ43" s="921"/>
      <c r="RQA43" s="921"/>
      <c r="RQB43" s="921"/>
      <c r="RQC43" s="921"/>
      <c r="RQD43" s="921"/>
      <c r="RQE43" s="921"/>
      <c r="RQF43" s="921"/>
      <c r="RQG43" s="921"/>
      <c r="RQH43" s="921"/>
      <c r="RQI43" s="921"/>
      <c r="RQJ43" s="921"/>
      <c r="RQK43" s="921"/>
      <c r="RQL43" s="921"/>
      <c r="RQM43" s="921"/>
      <c r="RQN43" s="921"/>
      <c r="RQO43" s="921"/>
      <c r="RQP43" s="921"/>
      <c r="RQQ43" s="921"/>
      <c r="RQR43" s="921"/>
      <c r="RQS43" s="921"/>
      <c r="RQT43" s="921"/>
      <c r="RQU43" s="921"/>
      <c r="RQV43" s="921"/>
      <c r="RQW43" s="921"/>
      <c r="RQX43" s="921"/>
      <c r="RQY43" s="921"/>
      <c r="RQZ43" s="921"/>
      <c r="RRA43" s="921"/>
      <c r="RRB43" s="921"/>
      <c r="RRC43" s="921"/>
      <c r="RRD43" s="921"/>
      <c r="RRE43" s="921"/>
      <c r="RRF43" s="921"/>
      <c r="RRG43" s="921"/>
      <c r="RRH43" s="921"/>
      <c r="RRI43" s="921"/>
      <c r="RRJ43" s="921"/>
      <c r="RRK43" s="921"/>
      <c r="RRL43" s="921"/>
      <c r="RRM43" s="921"/>
      <c r="RRN43" s="921"/>
      <c r="RRO43" s="921"/>
      <c r="RRP43" s="921"/>
      <c r="RRQ43" s="921"/>
      <c r="RRR43" s="921"/>
      <c r="RRS43" s="921"/>
      <c r="RRT43" s="921"/>
      <c r="RRU43" s="921"/>
      <c r="RRV43" s="921"/>
      <c r="RRW43" s="921"/>
      <c r="RRX43" s="921"/>
      <c r="RRY43" s="921"/>
      <c r="RRZ43" s="921"/>
      <c r="RSA43" s="921"/>
      <c r="RSB43" s="921"/>
      <c r="RSC43" s="921"/>
      <c r="RSD43" s="921"/>
      <c r="RSE43" s="921"/>
      <c r="RSF43" s="921"/>
      <c r="RSG43" s="921"/>
      <c r="RSH43" s="921"/>
      <c r="RSI43" s="921"/>
      <c r="RSJ43" s="921"/>
      <c r="RSK43" s="921"/>
      <c r="RSL43" s="921"/>
      <c r="RSM43" s="921"/>
      <c r="RSN43" s="921"/>
      <c r="RSO43" s="921"/>
      <c r="RSP43" s="921"/>
      <c r="RSQ43" s="921"/>
      <c r="RSR43" s="921"/>
      <c r="RSS43" s="921"/>
      <c r="RST43" s="921"/>
      <c r="RSU43" s="921"/>
      <c r="RSV43" s="921"/>
      <c r="RSW43" s="921"/>
      <c r="RSX43" s="921"/>
      <c r="RSY43" s="921"/>
      <c r="RSZ43" s="921"/>
      <c r="RTA43" s="921"/>
      <c r="RTB43" s="921"/>
      <c r="RTC43" s="921"/>
      <c r="RTD43" s="921"/>
      <c r="RTE43" s="921"/>
      <c r="RTF43" s="921"/>
      <c r="RTG43" s="921"/>
      <c r="RTH43" s="921"/>
      <c r="RTI43" s="921"/>
      <c r="RTJ43" s="921"/>
      <c r="RTK43" s="921"/>
      <c r="RTL43" s="921"/>
      <c r="RTM43" s="921"/>
      <c r="RTN43" s="921"/>
      <c r="RTO43" s="921"/>
      <c r="RTP43" s="921"/>
      <c r="RTQ43" s="921"/>
      <c r="RTR43" s="921"/>
      <c r="RTS43" s="921"/>
      <c r="RTT43" s="921"/>
      <c r="RTU43" s="921"/>
      <c r="RTV43" s="921"/>
      <c r="RTW43" s="921"/>
      <c r="RTX43" s="921"/>
      <c r="RTY43" s="921"/>
      <c r="RTZ43" s="921"/>
      <c r="RUA43" s="921"/>
      <c r="RUB43" s="921"/>
      <c r="RUC43" s="921"/>
      <c r="RUD43" s="921"/>
      <c r="RUE43" s="921"/>
      <c r="RUF43" s="921"/>
      <c r="RUG43" s="921"/>
      <c r="RUH43" s="921"/>
      <c r="RUI43" s="921"/>
      <c r="RUJ43" s="921"/>
      <c r="RUK43" s="921"/>
      <c r="RUL43" s="921"/>
      <c r="RUM43" s="921"/>
      <c r="RUN43" s="921"/>
      <c r="RUO43" s="921"/>
      <c r="RUP43" s="921"/>
      <c r="RUQ43" s="921"/>
      <c r="RUR43" s="921"/>
      <c r="RUS43" s="921"/>
      <c r="RUT43" s="921"/>
      <c r="RUU43" s="921"/>
      <c r="RUV43" s="921"/>
      <c r="RUW43" s="921"/>
      <c r="RUX43" s="921"/>
      <c r="RUY43" s="921"/>
      <c r="RUZ43" s="921"/>
      <c r="RVA43" s="921"/>
      <c r="RVB43" s="921"/>
      <c r="RVC43" s="921"/>
      <c r="RVD43" s="921"/>
      <c r="RVE43" s="921"/>
      <c r="RVF43" s="921"/>
      <c r="RVG43" s="921"/>
      <c r="RVH43" s="921"/>
      <c r="RVI43" s="921"/>
      <c r="RVJ43" s="921"/>
      <c r="RVK43" s="921"/>
      <c r="RVL43" s="921"/>
      <c r="RVM43" s="921"/>
      <c r="RVN43" s="921"/>
      <c r="RVO43" s="921"/>
      <c r="RVP43" s="921"/>
      <c r="RVQ43" s="921"/>
      <c r="RVR43" s="921"/>
      <c r="RVS43" s="921"/>
      <c r="RVT43" s="921"/>
      <c r="RVU43" s="921"/>
      <c r="RVV43" s="921"/>
      <c r="RVW43" s="921"/>
      <c r="RVX43" s="921"/>
      <c r="RVY43" s="921"/>
      <c r="RVZ43" s="921"/>
      <c r="RWA43" s="921"/>
      <c r="RWB43" s="921"/>
      <c r="RWC43" s="921"/>
      <c r="RWD43" s="921"/>
      <c r="RWE43" s="921"/>
      <c r="RWF43" s="921"/>
      <c r="RWG43" s="921"/>
      <c r="RWH43" s="921"/>
      <c r="RWI43" s="921"/>
      <c r="RWJ43" s="921"/>
      <c r="RWK43" s="921"/>
      <c r="RWL43" s="921"/>
      <c r="RWM43" s="921"/>
      <c r="RWN43" s="921"/>
      <c r="RWO43" s="921"/>
      <c r="RWP43" s="921"/>
      <c r="RWQ43" s="921"/>
      <c r="RWR43" s="921"/>
      <c r="RWS43" s="921"/>
      <c r="RWT43" s="921"/>
      <c r="RWU43" s="921"/>
      <c r="RWV43" s="921"/>
      <c r="RWW43" s="921"/>
      <c r="RWX43" s="921"/>
      <c r="RWY43" s="921"/>
      <c r="RWZ43" s="921"/>
      <c r="RXA43" s="921"/>
      <c r="RXB43" s="921"/>
      <c r="RXC43" s="921"/>
      <c r="RXD43" s="921"/>
      <c r="RXE43" s="921"/>
      <c r="RXF43" s="921"/>
      <c r="RXG43" s="921"/>
      <c r="RXH43" s="921"/>
      <c r="RXI43" s="921"/>
      <c r="RXJ43" s="921"/>
      <c r="RXK43" s="921"/>
      <c r="RXL43" s="921"/>
      <c r="RXM43" s="921"/>
      <c r="RXN43" s="921"/>
      <c r="RXO43" s="921"/>
      <c r="RXP43" s="921"/>
      <c r="RXQ43" s="921"/>
      <c r="RXR43" s="921"/>
      <c r="RXS43" s="921"/>
      <c r="RXT43" s="921"/>
      <c r="RXU43" s="921"/>
      <c r="RXV43" s="921"/>
      <c r="RXW43" s="921"/>
      <c r="RXX43" s="921"/>
      <c r="RXY43" s="921"/>
      <c r="RXZ43" s="921"/>
      <c r="RYA43" s="921"/>
      <c r="RYB43" s="921"/>
      <c r="RYC43" s="921"/>
      <c r="RYD43" s="921"/>
      <c r="RYE43" s="921"/>
      <c r="RYF43" s="921"/>
      <c r="RYG43" s="921"/>
      <c r="RYH43" s="921"/>
      <c r="RYI43" s="921"/>
      <c r="RYJ43" s="921"/>
      <c r="RYK43" s="921"/>
      <c r="RYL43" s="921"/>
      <c r="RYM43" s="921"/>
      <c r="RYN43" s="921"/>
      <c r="RYO43" s="921"/>
      <c r="RYP43" s="921"/>
      <c r="RYQ43" s="921"/>
      <c r="RYR43" s="921"/>
      <c r="RYS43" s="921"/>
      <c r="RYT43" s="921"/>
      <c r="RYU43" s="921"/>
      <c r="RYV43" s="921"/>
      <c r="RYW43" s="921"/>
      <c r="RYX43" s="921"/>
      <c r="RYY43" s="921"/>
      <c r="RYZ43" s="921"/>
      <c r="RZA43" s="921"/>
      <c r="RZB43" s="921"/>
      <c r="RZC43" s="921"/>
      <c r="RZD43" s="921"/>
      <c r="RZE43" s="921"/>
      <c r="RZF43" s="921"/>
      <c r="RZG43" s="921"/>
      <c r="RZH43" s="921"/>
      <c r="RZI43" s="921"/>
      <c r="RZJ43" s="921"/>
      <c r="RZK43" s="921"/>
      <c r="RZL43" s="921"/>
      <c r="RZM43" s="921"/>
      <c r="RZN43" s="921"/>
      <c r="RZO43" s="921"/>
      <c r="RZP43" s="921"/>
      <c r="RZQ43" s="921"/>
      <c r="RZR43" s="921"/>
      <c r="RZS43" s="921"/>
      <c r="RZT43" s="921"/>
      <c r="RZU43" s="921"/>
      <c r="RZV43" s="921"/>
      <c r="RZW43" s="921"/>
      <c r="RZX43" s="921"/>
      <c r="RZY43" s="921"/>
      <c r="RZZ43" s="921"/>
      <c r="SAA43" s="921"/>
      <c r="SAB43" s="921"/>
      <c r="SAC43" s="921"/>
      <c r="SAD43" s="921"/>
      <c r="SAE43" s="921"/>
      <c r="SAF43" s="921"/>
      <c r="SAG43" s="921"/>
      <c r="SAH43" s="921"/>
      <c r="SAI43" s="921"/>
      <c r="SAJ43" s="921"/>
      <c r="SAK43" s="921"/>
      <c r="SAL43" s="921"/>
      <c r="SAM43" s="921"/>
      <c r="SAN43" s="921"/>
      <c r="SAO43" s="921"/>
      <c r="SAP43" s="921"/>
      <c r="SAQ43" s="921"/>
      <c r="SAR43" s="921"/>
      <c r="SAS43" s="921"/>
      <c r="SAT43" s="921"/>
      <c r="SAU43" s="921"/>
      <c r="SAV43" s="921"/>
      <c r="SAW43" s="921"/>
      <c r="SAX43" s="921"/>
      <c r="SAY43" s="921"/>
      <c r="SAZ43" s="921"/>
      <c r="SBA43" s="921"/>
      <c r="SBB43" s="921"/>
      <c r="SBC43" s="921"/>
      <c r="SBD43" s="921"/>
      <c r="SBE43" s="921"/>
      <c r="SBF43" s="921"/>
      <c r="SBG43" s="921"/>
      <c r="SBH43" s="921"/>
      <c r="SBI43" s="921"/>
      <c r="SBJ43" s="921"/>
      <c r="SBK43" s="921"/>
      <c r="SBL43" s="921"/>
      <c r="SBM43" s="921"/>
      <c r="SBN43" s="921"/>
      <c r="SBO43" s="921"/>
      <c r="SBP43" s="921"/>
      <c r="SBQ43" s="921"/>
      <c r="SBR43" s="921"/>
      <c r="SBS43" s="921"/>
      <c r="SBT43" s="921"/>
      <c r="SBU43" s="921"/>
      <c r="SBV43" s="921"/>
      <c r="SBW43" s="921"/>
      <c r="SBX43" s="921"/>
      <c r="SBY43" s="921"/>
      <c r="SBZ43" s="921"/>
      <c r="SCA43" s="921"/>
      <c r="SCB43" s="921"/>
      <c r="SCC43" s="921"/>
      <c r="SCD43" s="921"/>
      <c r="SCE43" s="921"/>
      <c r="SCF43" s="921"/>
      <c r="SCG43" s="921"/>
      <c r="SCH43" s="921"/>
      <c r="SCI43" s="921"/>
      <c r="SCJ43" s="921"/>
      <c r="SCK43" s="921"/>
      <c r="SCL43" s="921"/>
      <c r="SCM43" s="921"/>
      <c r="SCN43" s="921"/>
      <c r="SCO43" s="921"/>
      <c r="SCP43" s="921"/>
      <c r="SCQ43" s="921"/>
      <c r="SCR43" s="921"/>
      <c r="SCS43" s="921"/>
      <c r="SCT43" s="921"/>
      <c r="SCU43" s="921"/>
      <c r="SCV43" s="921"/>
      <c r="SCW43" s="921"/>
      <c r="SCX43" s="921"/>
      <c r="SCY43" s="921"/>
      <c r="SCZ43" s="921"/>
      <c r="SDA43" s="921"/>
      <c r="SDB43" s="921"/>
      <c r="SDC43" s="921"/>
      <c r="SDD43" s="921"/>
      <c r="SDE43" s="921"/>
      <c r="SDF43" s="921"/>
      <c r="SDG43" s="921"/>
      <c r="SDH43" s="921"/>
      <c r="SDI43" s="921"/>
      <c r="SDJ43" s="921"/>
      <c r="SDK43" s="921"/>
      <c r="SDL43" s="921"/>
      <c r="SDM43" s="921"/>
      <c r="SDN43" s="921"/>
      <c r="SDO43" s="921"/>
      <c r="SDP43" s="921"/>
      <c r="SDQ43" s="921"/>
      <c r="SDR43" s="921"/>
      <c r="SDS43" s="921"/>
      <c r="SDT43" s="921"/>
      <c r="SDU43" s="921"/>
      <c r="SDV43" s="921"/>
      <c r="SDW43" s="921"/>
      <c r="SDX43" s="921"/>
      <c r="SDY43" s="921"/>
      <c r="SDZ43" s="921"/>
      <c r="SEA43" s="921"/>
      <c r="SEB43" s="921"/>
      <c r="SEC43" s="921"/>
      <c r="SED43" s="921"/>
      <c r="SEE43" s="921"/>
      <c r="SEF43" s="921"/>
      <c r="SEG43" s="921"/>
      <c r="SEH43" s="921"/>
      <c r="SEI43" s="921"/>
      <c r="SEJ43" s="921"/>
      <c r="SEK43" s="921"/>
      <c r="SEL43" s="921"/>
      <c r="SEM43" s="921"/>
      <c r="SEN43" s="921"/>
      <c r="SEO43" s="921"/>
      <c r="SEP43" s="921"/>
      <c r="SEQ43" s="921"/>
      <c r="SER43" s="921"/>
      <c r="SES43" s="921"/>
      <c r="SET43" s="921"/>
      <c r="SEU43" s="921"/>
      <c r="SEV43" s="921"/>
      <c r="SEW43" s="921"/>
      <c r="SEX43" s="921"/>
      <c r="SEY43" s="921"/>
      <c r="SEZ43" s="921"/>
      <c r="SFA43" s="921"/>
      <c r="SFB43" s="921"/>
      <c r="SFC43" s="921"/>
      <c r="SFD43" s="921"/>
      <c r="SFE43" s="921"/>
      <c r="SFF43" s="921"/>
      <c r="SFG43" s="921"/>
      <c r="SFH43" s="921"/>
      <c r="SFI43" s="921"/>
      <c r="SFJ43" s="921"/>
      <c r="SFK43" s="921"/>
      <c r="SFL43" s="921"/>
      <c r="SFM43" s="921"/>
      <c r="SFN43" s="921"/>
      <c r="SFO43" s="921"/>
      <c r="SFP43" s="921"/>
      <c r="SFQ43" s="921"/>
      <c r="SFR43" s="921"/>
      <c r="SFS43" s="921"/>
      <c r="SFT43" s="921"/>
      <c r="SFU43" s="921"/>
      <c r="SFV43" s="921"/>
      <c r="SFW43" s="921"/>
      <c r="SFX43" s="921"/>
      <c r="SFY43" s="921"/>
      <c r="SFZ43" s="921"/>
      <c r="SGA43" s="921"/>
      <c r="SGB43" s="921"/>
      <c r="SGC43" s="921"/>
      <c r="SGD43" s="921"/>
      <c r="SGE43" s="921"/>
      <c r="SGF43" s="921"/>
      <c r="SGG43" s="921"/>
      <c r="SGH43" s="921"/>
      <c r="SGI43" s="921"/>
      <c r="SGJ43" s="921"/>
      <c r="SGK43" s="921"/>
      <c r="SGL43" s="921"/>
      <c r="SGM43" s="921"/>
      <c r="SGN43" s="921"/>
      <c r="SGO43" s="921"/>
      <c r="SGP43" s="921"/>
      <c r="SGQ43" s="921"/>
      <c r="SGR43" s="921"/>
      <c r="SGS43" s="921"/>
      <c r="SGT43" s="921"/>
      <c r="SGU43" s="921"/>
      <c r="SGV43" s="921"/>
      <c r="SGW43" s="921"/>
      <c r="SGX43" s="921"/>
      <c r="SGY43" s="921"/>
      <c r="SGZ43" s="921"/>
      <c r="SHA43" s="921"/>
      <c r="SHB43" s="921"/>
      <c r="SHC43" s="921"/>
      <c r="SHD43" s="921"/>
      <c r="SHE43" s="921"/>
      <c r="SHF43" s="921"/>
      <c r="SHG43" s="921"/>
      <c r="SHH43" s="921"/>
      <c r="SHI43" s="921"/>
      <c r="SHJ43" s="921"/>
      <c r="SHK43" s="921"/>
      <c r="SHL43" s="921"/>
      <c r="SHM43" s="921"/>
      <c r="SHN43" s="921"/>
      <c r="SHO43" s="921"/>
      <c r="SHP43" s="921"/>
      <c r="SHQ43" s="921"/>
      <c r="SHR43" s="921"/>
      <c r="SHS43" s="921"/>
      <c r="SHT43" s="921"/>
      <c r="SHU43" s="921"/>
      <c r="SHV43" s="921"/>
      <c r="SHW43" s="921"/>
      <c r="SHX43" s="921"/>
      <c r="SHY43" s="921"/>
      <c r="SHZ43" s="921"/>
      <c r="SIA43" s="921"/>
      <c r="SIB43" s="921"/>
      <c r="SIC43" s="921"/>
      <c r="SID43" s="921"/>
      <c r="SIE43" s="921"/>
      <c r="SIF43" s="921"/>
      <c r="SIG43" s="921"/>
      <c r="SIH43" s="921"/>
      <c r="SII43" s="921"/>
      <c r="SIJ43" s="921"/>
      <c r="SIK43" s="921"/>
      <c r="SIL43" s="921"/>
      <c r="SIM43" s="921"/>
      <c r="SIN43" s="921"/>
      <c r="SIO43" s="921"/>
      <c r="SIP43" s="921"/>
      <c r="SIQ43" s="921"/>
      <c r="SIR43" s="921"/>
      <c r="SIS43" s="921"/>
      <c r="SIT43" s="921"/>
      <c r="SIU43" s="921"/>
      <c r="SIV43" s="921"/>
      <c r="SIW43" s="921"/>
      <c r="SIX43" s="921"/>
      <c r="SIY43" s="921"/>
      <c r="SIZ43" s="921"/>
      <c r="SJA43" s="921"/>
      <c r="SJB43" s="921"/>
      <c r="SJC43" s="921"/>
      <c r="SJD43" s="921"/>
      <c r="SJE43" s="921"/>
      <c r="SJF43" s="921"/>
      <c r="SJG43" s="921"/>
      <c r="SJH43" s="921"/>
      <c r="SJI43" s="921"/>
      <c r="SJJ43" s="921"/>
      <c r="SJK43" s="921"/>
      <c r="SJL43" s="921"/>
      <c r="SJM43" s="921"/>
      <c r="SJN43" s="921"/>
      <c r="SJO43" s="921"/>
      <c r="SJP43" s="921"/>
      <c r="SJQ43" s="921"/>
      <c r="SJR43" s="921"/>
      <c r="SJS43" s="921"/>
      <c r="SJT43" s="921"/>
      <c r="SJU43" s="921"/>
      <c r="SJV43" s="921"/>
      <c r="SJW43" s="921"/>
      <c r="SJX43" s="921"/>
      <c r="SJY43" s="921"/>
      <c r="SJZ43" s="921"/>
      <c r="SKA43" s="921"/>
      <c r="SKB43" s="921"/>
      <c r="SKC43" s="921"/>
      <c r="SKD43" s="921"/>
      <c r="SKE43" s="921"/>
      <c r="SKF43" s="921"/>
      <c r="SKG43" s="921"/>
      <c r="SKH43" s="921"/>
      <c r="SKI43" s="921"/>
      <c r="SKJ43" s="921"/>
      <c r="SKK43" s="921"/>
      <c r="SKL43" s="921"/>
      <c r="SKM43" s="921"/>
      <c r="SKN43" s="921"/>
      <c r="SKO43" s="921"/>
      <c r="SKP43" s="921"/>
      <c r="SKQ43" s="921"/>
      <c r="SKR43" s="921"/>
      <c r="SKS43" s="921"/>
      <c r="SKT43" s="921"/>
      <c r="SKU43" s="921"/>
      <c r="SKV43" s="921"/>
      <c r="SKW43" s="921"/>
      <c r="SKX43" s="921"/>
      <c r="SKY43" s="921"/>
      <c r="SKZ43" s="921"/>
      <c r="SLA43" s="921"/>
      <c r="SLB43" s="921"/>
      <c r="SLC43" s="921"/>
      <c r="SLD43" s="921"/>
      <c r="SLE43" s="921"/>
      <c r="SLF43" s="921"/>
      <c r="SLG43" s="921"/>
      <c r="SLH43" s="921"/>
      <c r="SLI43" s="921"/>
      <c r="SLJ43" s="921"/>
      <c r="SLK43" s="921"/>
      <c r="SLL43" s="921"/>
      <c r="SLM43" s="921"/>
      <c r="SLN43" s="921"/>
      <c r="SLO43" s="921"/>
      <c r="SLP43" s="921"/>
      <c r="SLQ43" s="921"/>
      <c r="SLR43" s="921"/>
      <c r="SLS43" s="921"/>
      <c r="SLT43" s="921"/>
      <c r="SLU43" s="921"/>
      <c r="SLV43" s="921"/>
      <c r="SLW43" s="921"/>
      <c r="SLX43" s="921"/>
      <c r="SLY43" s="921"/>
      <c r="SLZ43" s="921"/>
      <c r="SMA43" s="921"/>
      <c r="SMB43" s="921"/>
      <c r="SMC43" s="921"/>
      <c r="SMD43" s="921"/>
      <c r="SME43" s="921"/>
      <c r="SMF43" s="921"/>
      <c r="SMG43" s="921"/>
      <c r="SMH43" s="921"/>
      <c r="SMI43" s="921"/>
      <c r="SMJ43" s="921"/>
      <c r="SMK43" s="921"/>
      <c r="SML43" s="921"/>
      <c r="SMM43" s="921"/>
      <c r="SMN43" s="921"/>
      <c r="SMO43" s="921"/>
      <c r="SMP43" s="921"/>
      <c r="SMQ43" s="921"/>
      <c r="SMR43" s="921"/>
      <c r="SMS43" s="921"/>
      <c r="SMT43" s="921"/>
      <c r="SMU43" s="921"/>
      <c r="SMV43" s="921"/>
      <c r="SMW43" s="921"/>
      <c r="SMX43" s="921"/>
      <c r="SMY43" s="921"/>
      <c r="SMZ43" s="921"/>
      <c r="SNA43" s="921"/>
      <c r="SNB43" s="921"/>
      <c r="SNC43" s="921"/>
      <c r="SND43" s="921"/>
      <c r="SNE43" s="921"/>
      <c r="SNF43" s="921"/>
      <c r="SNG43" s="921"/>
      <c r="SNH43" s="921"/>
      <c r="SNI43" s="921"/>
      <c r="SNJ43" s="921"/>
      <c r="SNK43" s="921"/>
      <c r="SNL43" s="921"/>
      <c r="SNM43" s="921"/>
      <c r="SNN43" s="921"/>
      <c r="SNO43" s="921"/>
      <c r="SNP43" s="921"/>
      <c r="SNQ43" s="921"/>
      <c r="SNR43" s="921"/>
      <c r="SNS43" s="921"/>
      <c r="SNT43" s="921"/>
      <c r="SNU43" s="921"/>
      <c r="SNV43" s="921"/>
      <c r="SNW43" s="921"/>
      <c r="SNX43" s="921"/>
      <c r="SNY43" s="921"/>
      <c r="SNZ43" s="921"/>
      <c r="SOA43" s="921"/>
      <c r="SOB43" s="921"/>
      <c r="SOC43" s="921"/>
      <c r="SOD43" s="921"/>
      <c r="SOE43" s="921"/>
      <c r="SOF43" s="921"/>
      <c r="SOG43" s="921"/>
      <c r="SOH43" s="921"/>
      <c r="SOI43" s="921"/>
      <c r="SOJ43" s="921"/>
      <c r="SOK43" s="921"/>
      <c r="SOL43" s="921"/>
      <c r="SOM43" s="921"/>
      <c r="SON43" s="921"/>
      <c r="SOO43" s="921"/>
      <c r="SOP43" s="921"/>
      <c r="SOQ43" s="921"/>
      <c r="SOR43" s="921"/>
      <c r="SOS43" s="921"/>
      <c r="SOT43" s="921"/>
      <c r="SOU43" s="921"/>
      <c r="SOV43" s="921"/>
      <c r="SOW43" s="921"/>
      <c r="SOX43" s="921"/>
      <c r="SOY43" s="921"/>
      <c r="SOZ43" s="921"/>
      <c r="SPA43" s="921"/>
      <c r="SPB43" s="921"/>
      <c r="SPC43" s="921"/>
      <c r="SPD43" s="921"/>
      <c r="SPE43" s="921"/>
      <c r="SPF43" s="921"/>
      <c r="SPG43" s="921"/>
      <c r="SPH43" s="921"/>
      <c r="SPI43" s="921"/>
      <c r="SPJ43" s="921"/>
      <c r="SPK43" s="921"/>
      <c r="SPL43" s="921"/>
      <c r="SPM43" s="921"/>
      <c r="SPN43" s="921"/>
      <c r="SPO43" s="921"/>
      <c r="SPP43" s="921"/>
      <c r="SPQ43" s="921"/>
      <c r="SPR43" s="921"/>
      <c r="SPS43" s="921"/>
      <c r="SPT43" s="921"/>
      <c r="SPU43" s="921"/>
      <c r="SPV43" s="921"/>
      <c r="SPW43" s="921"/>
      <c r="SPX43" s="921"/>
      <c r="SPY43" s="921"/>
      <c r="SPZ43" s="921"/>
      <c r="SQA43" s="921"/>
      <c r="SQB43" s="921"/>
      <c r="SQC43" s="921"/>
      <c r="SQD43" s="921"/>
      <c r="SQE43" s="921"/>
      <c r="SQF43" s="921"/>
      <c r="SQG43" s="921"/>
      <c r="SQH43" s="921"/>
      <c r="SQI43" s="921"/>
      <c r="SQJ43" s="921"/>
      <c r="SQK43" s="921"/>
      <c r="SQL43" s="921"/>
      <c r="SQM43" s="921"/>
      <c r="SQN43" s="921"/>
      <c r="SQO43" s="921"/>
      <c r="SQP43" s="921"/>
      <c r="SQQ43" s="921"/>
      <c r="SQR43" s="921"/>
      <c r="SQS43" s="921"/>
      <c r="SQT43" s="921"/>
      <c r="SQU43" s="921"/>
      <c r="SQV43" s="921"/>
      <c r="SQW43" s="921"/>
      <c r="SQX43" s="921"/>
      <c r="SQY43" s="921"/>
      <c r="SQZ43" s="921"/>
      <c r="SRA43" s="921"/>
      <c r="SRB43" s="921"/>
      <c r="SRC43" s="921"/>
      <c r="SRD43" s="921"/>
      <c r="SRE43" s="921"/>
      <c r="SRF43" s="921"/>
      <c r="SRG43" s="921"/>
      <c r="SRH43" s="921"/>
      <c r="SRI43" s="921"/>
      <c r="SRJ43" s="921"/>
      <c r="SRK43" s="921"/>
      <c r="SRL43" s="921"/>
      <c r="SRM43" s="921"/>
      <c r="SRN43" s="921"/>
      <c r="SRO43" s="921"/>
      <c r="SRP43" s="921"/>
      <c r="SRQ43" s="921"/>
      <c r="SRR43" s="921"/>
      <c r="SRS43" s="921"/>
      <c r="SRT43" s="921"/>
      <c r="SRU43" s="921"/>
      <c r="SRV43" s="921"/>
      <c r="SRW43" s="921"/>
      <c r="SRX43" s="921"/>
      <c r="SRY43" s="921"/>
      <c r="SRZ43" s="921"/>
      <c r="SSA43" s="921"/>
      <c r="SSB43" s="921"/>
      <c r="SSC43" s="921"/>
      <c r="SSD43" s="921"/>
      <c r="SSE43" s="921"/>
      <c r="SSF43" s="921"/>
      <c r="SSG43" s="921"/>
      <c r="SSH43" s="921"/>
      <c r="SSI43" s="921"/>
      <c r="SSJ43" s="921"/>
      <c r="SSK43" s="921"/>
      <c r="SSL43" s="921"/>
      <c r="SSM43" s="921"/>
      <c r="SSN43" s="921"/>
      <c r="SSO43" s="921"/>
      <c r="SSP43" s="921"/>
      <c r="SSQ43" s="921"/>
      <c r="SSR43" s="921"/>
      <c r="SSS43" s="921"/>
      <c r="SST43" s="921"/>
      <c r="SSU43" s="921"/>
      <c r="SSV43" s="921"/>
      <c r="SSW43" s="921"/>
      <c r="SSX43" s="921"/>
      <c r="SSY43" s="921"/>
      <c r="SSZ43" s="921"/>
      <c r="STA43" s="921"/>
      <c r="STB43" s="921"/>
      <c r="STC43" s="921"/>
      <c r="STD43" s="921"/>
      <c r="STE43" s="921"/>
      <c r="STF43" s="921"/>
      <c r="STG43" s="921"/>
      <c r="STH43" s="921"/>
      <c r="STI43" s="921"/>
      <c r="STJ43" s="921"/>
      <c r="STK43" s="921"/>
      <c r="STL43" s="921"/>
      <c r="STM43" s="921"/>
      <c r="STN43" s="921"/>
      <c r="STO43" s="921"/>
      <c r="STP43" s="921"/>
      <c r="STQ43" s="921"/>
      <c r="STR43" s="921"/>
      <c r="STS43" s="921"/>
      <c r="STT43" s="921"/>
      <c r="STU43" s="921"/>
      <c r="STV43" s="921"/>
      <c r="STW43" s="921"/>
      <c r="STX43" s="921"/>
      <c r="STY43" s="921"/>
      <c r="STZ43" s="921"/>
      <c r="SUA43" s="921"/>
      <c r="SUB43" s="921"/>
      <c r="SUC43" s="921"/>
      <c r="SUD43" s="921"/>
      <c r="SUE43" s="921"/>
      <c r="SUF43" s="921"/>
      <c r="SUG43" s="921"/>
      <c r="SUH43" s="921"/>
      <c r="SUI43" s="921"/>
      <c r="SUJ43" s="921"/>
      <c r="SUK43" s="921"/>
      <c r="SUL43" s="921"/>
      <c r="SUM43" s="921"/>
      <c r="SUN43" s="921"/>
      <c r="SUO43" s="921"/>
      <c r="SUP43" s="921"/>
      <c r="SUQ43" s="921"/>
      <c r="SUR43" s="921"/>
      <c r="SUS43" s="921"/>
      <c r="SUT43" s="921"/>
      <c r="SUU43" s="921"/>
      <c r="SUV43" s="921"/>
      <c r="SUW43" s="921"/>
      <c r="SUX43" s="921"/>
      <c r="SUY43" s="921"/>
      <c r="SUZ43" s="921"/>
      <c r="SVA43" s="921"/>
      <c r="SVB43" s="921"/>
      <c r="SVC43" s="921"/>
      <c r="SVD43" s="921"/>
      <c r="SVE43" s="921"/>
      <c r="SVF43" s="921"/>
      <c r="SVG43" s="921"/>
      <c r="SVH43" s="921"/>
      <c r="SVI43" s="921"/>
      <c r="SVJ43" s="921"/>
      <c r="SVK43" s="921"/>
      <c r="SVL43" s="921"/>
      <c r="SVM43" s="921"/>
      <c r="SVN43" s="921"/>
      <c r="SVO43" s="921"/>
      <c r="SVP43" s="921"/>
      <c r="SVQ43" s="921"/>
      <c r="SVR43" s="921"/>
      <c r="SVS43" s="921"/>
      <c r="SVT43" s="921"/>
      <c r="SVU43" s="921"/>
      <c r="SVV43" s="921"/>
      <c r="SVW43" s="921"/>
      <c r="SVX43" s="921"/>
      <c r="SVY43" s="921"/>
      <c r="SVZ43" s="921"/>
      <c r="SWA43" s="921"/>
      <c r="SWB43" s="921"/>
      <c r="SWC43" s="921"/>
      <c r="SWD43" s="921"/>
      <c r="SWE43" s="921"/>
      <c r="SWF43" s="921"/>
      <c r="SWG43" s="921"/>
      <c r="SWH43" s="921"/>
      <c r="SWI43" s="921"/>
      <c r="SWJ43" s="921"/>
      <c r="SWK43" s="921"/>
      <c r="SWL43" s="921"/>
      <c r="SWM43" s="921"/>
      <c r="SWN43" s="921"/>
      <c r="SWO43" s="921"/>
      <c r="SWP43" s="921"/>
      <c r="SWQ43" s="921"/>
      <c r="SWR43" s="921"/>
      <c r="SWS43" s="921"/>
      <c r="SWT43" s="921"/>
      <c r="SWU43" s="921"/>
      <c r="SWV43" s="921"/>
      <c r="SWW43" s="921"/>
      <c r="SWX43" s="921"/>
      <c r="SWY43" s="921"/>
      <c r="SWZ43" s="921"/>
      <c r="SXA43" s="921"/>
      <c r="SXB43" s="921"/>
      <c r="SXC43" s="921"/>
      <c r="SXD43" s="921"/>
      <c r="SXE43" s="921"/>
      <c r="SXF43" s="921"/>
      <c r="SXG43" s="921"/>
      <c r="SXH43" s="921"/>
      <c r="SXI43" s="921"/>
      <c r="SXJ43" s="921"/>
      <c r="SXK43" s="921"/>
      <c r="SXL43" s="921"/>
      <c r="SXM43" s="921"/>
      <c r="SXN43" s="921"/>
      <c r="SXO43" s="921"/>
      <c r="SXP43" s="921"/>
      <c r="SXQ43" s="921"/>
      <c r="SXR43" s="921"/>
      <c r="SXS43" s="921"/>
      <c r="SXT43" s="921"/>
      <c r="SXU43" s="921"/>
      <c r="SXV43" s="921"/>
      <c r="SXW43" s="921"/>
      <c r="SXX43" s="921"/>
      <c r="SXY43" s="921"/>
      <c r="SXZ43" s="921"/>
      <c r="SYA43" s="921"/>
      <c r="SYB43" s="921"/>
      <c r="SYC43" s="921"/>
      <c r="SYD43" s="921"/>
      <c r="SYE43" s="921"/>
      <c r="SYF43" s="921"/>
      <c r="SYG43" s="921"/>
      <c r="SYH43" s="921"/>
      <c r="SYI43" s="921"/>
      <c r="SYJ43" s="921"/>
      <c r="SYK43" s="921"/>
      <c r="SYL43" s="921"/>
      <c r="SYM43" s="921"/>
      <c r="SYN43" s="921"/>
      <c r="SYO43" s="921"/>
      <c r="SYP43" s="921"/>
      <c r="SYQ43" s="921"/>
      <c r="SYR43" s="921"/>
      <c r="SYS43" s="921"/>
      <c r="SYT43" s="921"/>
      <c r="SYU43" s="921"/>
      <c r="SYV43" s="921"/>
      <c r="SYW43" s="921"/>
      <c r="SYX43" s="921"/>
      <c r="SYY43" s="921"/>
      <c r="SYZ43" s="921"/>
      <c r="SZA43" s="921"/>
      <c r="SZB43" s="921"/>
      <c r="SZC43" s="921"/>
      <c r="SZD43" s="921"/>
      <c r="SZE43" s="921"/>
      <c r="SZF43" s="921"/>
      <c r="SZG43" s="921"/>
      <c r="SZH43" s="921"/>
      <c r="SZI43" s="921"/>
      <c r="SZJ43" s="921"/>
      <c r="SZK43" s="921"/>
      <c r="SZL43" s="921"/>
      <c r="SZM43" s="921"/>
      <c r="SZN43" s="921"/>
      <c r="SZO43" s="921"/>
      <c r="SZP43" s="921"/>
      <c r="SZQ43" s="921"/>
      <c r="SZR43" s="921"/>
      <c r="SZS43" s="921"/>
      <c r="SZT43" s="921"/>
      <c r="SZU43" s="921"/>
      <c r="SZV43" s="921"/>
      <c r="SZW43" s="921"/>
      <c r="SZX43" s="921"/>
      <c r="SZY43" s="921"/>
      <c r="SZZ43" s="921"/>
      <c r="TAA43" s="921"/>
      <c r="TAB43" s="921"/>
      <c r="TAC43" s="921"/>
      <c r="TAD43" s="921"/>
      <c r="TAE43" s="921"/>
      <c r="TAF43" s="921"/>
      <c r="TAG43" s="921"/>
      <c r="TAH43" s="921"/>
      <c r="TAI43" s="921"/>
      <c r="TAJ43" s="921"/>
      <c r="TAK43" s="921"/>
      <c r="TAL43" s="921"/>
      <c r="TAM43" s="921"/>
      <c r="TAN43" s="921"/>
      <c r="TAO43" s="921"/>
      <c r="TAP43" s="921"/>
      <c r="TAQ43" s="921"/>
      <c r="TAR43" s="921"/>
      <c r="TAS43" s="921"/>
      <c r="TAT43" s="921"/>
      <c r="TAU43" s="921"/>
      <c r="TAV43" s="921"/>
      <c r="TAW43" s="921"/>
      <c r="TAX43" s="921"/>
      <c r="TAY43" s="921"/>
      <c r="TAZ43" s="921"/>
      <c r="TBA43" s="921"/>
      <c r="TBB43" s="921"/>
      <c r="TBC43" s="921"/>
      <c r="TBD43" s="921"/>
      <c r="TBE43" s="921"/>
      <c r="TBF43" s="921"/>
      <c r="TBG43" s="921"/>
      <c r="TBH43" s="921"/>
      <c r="TBI43" s="921"/>
      <c r="TBJ43" s="921"/>
      <c r="TBK43" s="921"/>
      <c r="TBL43" s="921"/>
      <c r="TBM43" s="921"/>
      <c r="TBN43" s="921"/>
      <c r="TBO43" s="921"/>
      <c r="TBP43" s="921"/>
      <c r="TBQ43" s="921"/>
      <c r="TBR43" s="921"/>
      <c r="TBS43" s="921"/>
      <c r="TBT43" s="921"/>
      <c r="TBU43" s="921"/>
      <c r="TBV43" s="921"/>
      <c r="TBW43" s="921"/>
      <c r="TBX43" s="921"/>
      <c r="TBY43" s="921"/>
      <c r="TBZ43" s="921"/>
      <c r="TCA43" s="921"/>
      <c r="TCB43" s="921"/>
      <c r="TCC43" s="921"/>
      <c r="TCD43" s="921"/>
      <c r="TCE43" s="921"/>
      <c r="TCF43" s="921"/>
      <c r="TCG43" s="921"/>
      <c r="TCH43" s="921"/>
      <c r="TCI43" s="921"/>
      <c r="TCJ43" s="921"/>
      <c r="TCK43" s="921"/>
      <c r="TCL43" s="921"/>
      <c r="TCM43" s="921"/>
      <c r="TCN43" s="921"/>
      <c r="TCO43" s="921"/>
      <c r="TCP43" s="921"/>
      <c r="TCQ43" s="921"/>
      <c r="TCR43" s="921"/>
      <c r="TCS43" s="921"/>
      <c r="TCT43" s="921"/>
      <c r="TCU43" s="921"/>
      <c r="TCV43" s="921"/>
      <c r="TCW43" s="921"/>
      <c r="TCX43" s="921"/>
      <c r="TCY43" s="921"/>
      <c r="TCZ43" s="921"/>
      <c r="TDA43" s="921"/>
      <c r="TDB43" s="921"/>
      <c r="TDC43" s="921"/>
      <c r="TDD43" s="921"/>
      <c r="TDE43" s="921"/>
      <c r="TDF43" s="921"/>
      <c r="TDG43" s="921"/>
      <c r="TDH43" s="921"/>
      <c r="TDI43" s="921"/>
      <c r="TDJ43" s="921"/>
      <c r="TDK43" s="921"/>
      <c r="TDL43" s="921"/>
      <c r="TDM43" s="921"/>
      <c r="TDN43" s="921"/>
      <c r="TDO43" s="921"/>
      <c r="TDP43" s="921"/>
      <c r="TDQ43" s="921"/>
      <c r="TDR43" s="921"/>
      <c r="TDS43" s="921"/>
      <c r="TDT43" s="921"/>
      <c r="TDU43" s="921"/>
      <c r="TDV43" s="921"/>
      <c r="TDW43" s="921"/>
      <c r="TDX43" s="921"/>
      <c r="TDY43" s="921"/>
      <c r="TDZ43" s="921"/>
      <c r="TEA43" s="921"/>
      <c r="TEB43" s="921"/>
      <c r="TEC43" s="921"/>
      <c r="TED43" s="921"/>
      <c r="TEE43" s="921"/>
      <c r="TEF43" s="921"/>
      <c r="TEG43" s="921"/>
      <c r="TEH43" s="921"/>
      <c r="TEI43" s="921"/>
      <c r="TEJ43" s="921"/>
      <c r="TEK43" s="921"/>
      <c r="TEL43" s="921"/>
      <c r="TEM43" s="921"/>
      <c r="TEN43" s="921"/>
      <c r="TEO43" s="921"/>
      <c r="TEP43" s="921"/>
      <c r="TEQ43" s="921"/>
      <c r="TER43" s="921"/>
      <c r="TES43" s="921"/>
      <c r="TET43" s="921"/>
      <c r="TEU43" s="921"/>
      <c r="TEV43" s="921"/>
      <c r="TEW43" s="921"/>
      <c r="TEX43" s="921"/>
      <c r="TEY43" s="921"/>
      <c r="TEZ43" s="921"/>
      <c r="TFA43" s="921"/>
      <c r="TFB43" s="921"/>
      <c r="TFC43" s="921"/>
      <c r="TFD43" s="921"/>
      <c r="TFE43" s="921"/>
      <c r="TFF43" s="921"/>
      <c r="TFG43" s="921"/>
      <c r="TFH43" s="921"/>
      <c r="TFI43" s="921"/>
      <c r="TFJ43" s="921"/>
      <c r="TFK43" s="921"/>
      <c r="TFL43" s="921"/>
      <c r="TFM43" s="921"/>
      <c r="TFN43" s="921"/>
      <c r="TFO43" s="921"/>
      <c r="TFP43" s="921"/>
      <c r="TFQ43" s="921"/>
      <c r="TFR43" s="921"/>
      <c r="TFS43" s="921"/>
      <c r="TFT43" s="921"/>
      <c r="TFU43" s="921"/>
      <c r="TFV43" s="921"/>
      <c r="TFW43" s="921"/>
      <c r="TFX43" s="921"/>
      <c r="TFY43" s="921"/>
      <c r="TFZ43" s="921"/>
      <c r="TGA43" s="921"/>
      <c r="TGB43" s="921"/>
      <c r="TGC43" s="921"/>
      <c r="TGD43" s="921"/>
      <c r="TGE43" s="921"/>
      <c r="TGF43" s="921"/>
      <c r="TGG43" s="921"/>
      <c r="TGH43" s="921"/>
      <c r="TGI43" s="921"/>
      <c r="TGJ43" s="921"/>
      <c r="TGK43" s="921"/>
      <c r="TGL43" s="921"/>
      <c r="TGM43" s="921"/>
      <c r="TGN43" s="921"/>
      <c r="TGO43" s="921"/>
      <c r="TGP43" s="921"/>
      <c r="TGQ43" s="921"/>
      <c r="TGR43" s="921"/>
      <c r="TGS43" s="921"/>
      <c r="TGT43" s="921"/>
      <c r="TGU43" s="921"/>
      <c r="TGV43" s="921"/>
      <c r="TGW43" s="921"/>
      <c r="TGX43" s="921"/>
      <c r="TGY43" s="921"/>
      <c r="TGZ43" s="921"/>
      <c r="THA43" s="921"/>
      <c r="THB43" s="921"/>
      <c r="THC43" s="921"/>
      <c r="THD43" s="921"/>
      <c r="THE43" s="921"/>
      <c r="THF43" s="921"/>
      <c r="THG43" s="921"/>
      <c r="THH43" s="921"/>
      <c r="THI43" s="921"/>
      <c r="THJ43" s="921"/>
      <c r="THK43" s="921"/>
      <c r="THL43" s="921"/>
      <c r="THM43" s="921"/>
      <c r="THN43" s="921"/>
      <c r="THO43" s="921"/>
      <c r="THP43" s="921"/>
      <c r="THQ43" s="921"/>
      <c r="THR43" s="921"/>
      <c r="THS43" s="921"/>
      <c r="THT43" s="921"/>
      <c r="THU43" s="921"/>
      <c r="THV43" s="921"/>
      <c r="THW43" s="921"/>
      <c r="THX43" s="921"/>
      <c r="THY43" s="921"/>
      <c r="THZ43" s="921"/>
      <c r="TIA43" s="921"/>
      <c r="TIB43" s="921"/>
      <c r="TIC43" s="921"/>
      <c r="TID43" s="921"/>
      <c r="TIE43" s="921"/>
      <c r="TIF43" s="921"/>
      <c r="TIG43" s="921"/>
      <c r="TIH43" s="921"/>
      <c r="TII43" s="921"/>
      <c r="TIJ43" s="921"/>
      <c r="TIK43" s="921"/>
      <c r="TIL43" s="921"/>
      <c r="TIM43" s="921"/>
      <c r="TIN43" s="921"/>
      <c r="TIO43" s="921"/>
      <c r="TIP43" s="921"/>
      <c r="TIQ43" s="921"/>
      <c r="TIR43" s="921"/>
      <c r="TIS43" s="921"/>
      <c r="TIT43" s="921"/>
      <c r="TIU43" s="921"/>
      <c r="TIV43" s="921"/>
      <c r="TIW43" s="921"/>
      <c r="TIX43" s="921"/>
      <c r="TIY43" s="921"/>
      <c r="TIZ43" s="921"/>
      <c r="TJA43" s="921"/>
      <c r="TJB43" s="921"/>
      <c r="TJC43" s="921"/>
      <c r="TJD43" s="921"/>
      <c r="TJE43" s="921"/>
      <c r="TJF43" s="921"/>
      <c r="TJG43" s="921"/>
      <c r="TJH43" s="921"/>
      <c r="TJI43" s="921"/>
      <c r="TJJ43" s="921"/>
      <c r="TJK43" s="921"/>
      <c r="TJL43" s="921"/>
      <c r="TJM43" s="921"/>
      <c r="TJN43" s="921"/>
      <c r="TJO43" s="921"/>
      <c r="TJP43" s="921"/>
      <c r="TJQ43" s="921"/>
      <c r="TJR43" s="921"/>
      <c r="TJS43" s="921"/>
      <c r="TJT43" s="921"/>
      <c r="TJU43" s="921"/>
      <c r="TJV43" s="921"/>
      <c r="TJW43" s="921"/>
      <c r="TJX43" s="921"/>
      <c r="TJY43" s="921"/>
      <c r="TJZ43" s="921"/>
      <c r="TKA43" s="921"/>
      <c r="TKB43" s="921"/>
      <c r="TKC43" s="921"/>
      <c r="TKD43" s="921"/>
      <c r="TKE43" s="921"/>
      <c r="TKF43" s="921"/>
      <c r="TKG43" s="921"/>
      <c r="TKH43" s="921"/>
      <c r="TKI43" s="921"/>
      <c r="TKJ43" s="921"/>
      <c r="TKK43" s="921"/>
      <c r="TKL43" s="921"/>
      <c r="TKM43" s="921"/>
      <c r="TKN43" s="921"/>
      <c r="TKO43" s="921"/>
      <c r="TKP43" s="921"/>
      <c r="TKQ43" s="921"/>
      <c r="TKR43" s="921"/>
      <c r="TKS43" s="921"/>
      <c r="TKT43" s="921"/>
      <c r="TKU43" s="921"/>
      <c r="TKV43" s="921"/>
      <c r="TKW43" s="921"/>
      <c r="TKX43" s="921"/>
      <c r="TKY43" s="921"/>
      <c r="TKZ43" s="921"/>
      <c r="TLA43" s="921"/>
      <c r="TLB43" s="921"/>
      <c r="TLC43" s="921"/>
      <c r="TLD43" s="921"/>
      <c r="TLE43" s="921"/>
      <c r="TLF43" s="921"/>
      <c r="TLG43" s="921"/>
      <c r="TLH43" s="921"/>
      <c r="TLI43" s="921"/>
      <c r="TLJ43" s="921"/>
      <c r="TLK43" s="921"/>
      <c r="TLL43" s="921"/>
      <c r="TLM43" s="921"/>
      <c r="TLN43" s="921"/>
      <c r="TLO43" s="921"/>
      <c r="TLP43" s="921"/>
      <c r="TLQ43" s="921"/>
      <c r="TLR43" s="921"/>
      <c r="TLS43" s="921"/>
      <c r="TLT43" s="921"/>
      <c r="TLU43" s="921"/>
      <c r="TLV43" s="921"/>
      <c r="TLW43" s="921"/>
      <c r="TLX43" s="921"/>
      <c r="TLY43" s="921"/>
      <c r="TLZ43" s="921"/>
      <c r="TMA43" s="921"/>
      <c r="TMB43" s="921"/>
      <c r="TMC43" s="921"/>
      <c r="TMD43" s="921"/>
      <c r="TME43" s="921"/>
      <c r="TMF43" s="921"/>
      <c r="TMG43" s="921"/>
      <c r="TMH43" s="921"/>
      <c r="TMI43" s="921"/>
      <c r="TMJ43" s="921"/>
      <c r="TMK43" s="921"/>
      <c r="TML43" s="921"/>
      <c r="TMM43" s="921"/>
      <c r="TMN43" s="921"/>
      <c r="TMO43" s="921"/>
      <c r="TMP43" s="921"/>
      <c r="TMQ43" s="921"/>
      <c r="TMR43" s="921"/>
      <c r="TMS43" s="921"/>
      <c r="TMT43" s="921"/>
      <c r="TMU43" s="921"/>
      <c r="TMV43" s="921"/>
      <c r="TMW43" s="921"/>
      <c r="TMX43" s="921"/>
      <c r="TMY43" s="921"/>
      <c r="TMZ43" s="921"/>
      <c r="TNA43" s="921"/>
      <c r="TNB43" s="921"/>
      <c r="TNC43" s="921"/>
      <c r="TND43" s="921"/>
      <c r="TNE43" s="921"/>
      <c r="TNF43" s="921"/>
      <c r="TNG43" s="921"/>
      <c r="TNH43" s="921"/>
      <c r="TNI43" s="921"/>
      <c r="TNJ43" s="921"/>
      <c r="TNK43" s="921"/>
      <c r="TNL43" s="921"/>
      <c r="TNM43" s="921"/>
      <c r="TNN43" s="921"/>
      <c r="TNO43" s="921"/>
      <c r="TNP43" s="921"/>
      <c r="TNQ43" s="921"/>
      <c r="TNR43" s="921"/>
      <c r="TNS43" s="921"/>
      <c r="TNT43" s="921"/>
      <c r="TNU43" s="921"/>
      <c r="TNV43" s="921"/>
      <c r="TNW43" s="921"/>
      <c r="TNX43" s="921"/>
      <c r="TNY43" s="921"/>
      <c r="TNZ43" s="921"/>
      <c r="TOA43" s="921"/>
      <c r="TOB43" s="921"/>
      <c r="TOC43" s="921"/>
      <c r="TOD43" s="921"/>
      <c r="TOE43" s="921"/>
      <c r="TOF43" s="921"/>
      <c r="TOG43" s="921"/>
      <c r="TOH43" s="921"/>
      <c r="TOI43" s="921"/>
      <c r="TOJ43" s="921"/>
      <c r="TOK43" s="921"/>
      <c r="TOL43" s="921"/>
      <c r="TOM43" s="921"/>
      <c r="TON43" s="921"/>
      <c r="TOO43" s="921"/>
      <c r="TOP43" s="921"/>
      <c r="TOQ43" s="921"/>
      <c r="TOR43" s="921"/>
      <c r="TOS43" s="921"/>
      <c r="TOT43" s="921"/>
      <c r="TOU43" s="921"/>
      <c r="TOV43" s="921"/>
      <c r="TOW43" s="921"/>
      <c r="TOX43" s="921"/>
      <c r="TOY43" s="921"/>
      <c r="TOZ43" s="921"/>
      <c r="TPA43" s="921"/>
      <c r="TPB43" s="921"/>
      <c r="TPC43" s="921"/>
      <c r="TPD43" s="921"/>
      <c r="TPE43" s="921"/>
      <c r="TPF43" s="921"/>
      <c r="TPG43" s="921"/>
      <c r="TPH43" s="921"/>
      <c r="TPI43" s="921"/>
      <c r="TPJ43" s="921"/>
      <c r="TPK43" s="921"/>
      <c r="TPL43" s="921"/>
      <c r="TPM43" s="921"/>
      <c r="TPN43" s="921"/>
      <c r="TPO43" s="921"/>
      <c r="TPP43" s="921"/>
      <c r="TPQ43" s="921"/>
      <c r="TPR43" s="921"/>
      <c r="TPS43" s="921"/>
      <c r="TPT43" s="921"/>
      <c r="TPU43" s="921"/>
      <c r="TPV43" s="921"/>
      <c r="TPW43" s="921"/>
      <c r="TPX43" s="921"/>
      <c r="TPY43" s="921"/>
      <c r="TPZ43" s="921"/>
      <c r="TQA43" s="921"/>
      <c r="TQB43" s="921"/>
      <c r="TQC43" s="921"/>
      <c r="TQD43" s="921"/>
      <c r="TQE43" s="921"/>
      <c r="TQF43" s="921"/>
      <c r="TQG43" s="921"/>
      <c r="TQH43" s="921"/>
      <c r="TQI43" s="921"/>
      <c r="TQJ43" s="921"/>
      <c r="TQK43" s="921"/>
      <c r="TQL43" s="921"/>
      <c r="TQM43" s="921"/>
      <c r="TQN43" s="921"/>
      <c r="TQO43" s="921"/>
      <c r="TQP43" s="921"/>
      <c r="TQQ43" s="921"/>
      <c r="TQR43" s="921"/>
      <c r="TQS43" s="921"/>
      <c r="TQT43" s="921"/>
      <c r="TQU43" s="921"/>
      <c r="TQV43" s="921"/>
      <c r="TQW43" s="921"/>
      <c r="TQX43" s="921"/>
      <c r="TQY43" s="921"/>
      <c r="TQZ43" s="921"/>
      <c r="TRA43" s="921"/>
      <c r="TRB43" s="921"/>
      <c r="TRC43" s="921"/>
      <c r="TRD43" s="921"/>
      <c r="TRE43" s="921"/>
      <c r="TRF43" s="921"/>
      <c r="TRG43" s="921"/>
      <c r="TRH43" s="921"/>
      <c r="TRI43" s="921"/>
      <c r="TRJ43" s="921"/>
      <c r="TRK43" s="921"/>
      <c r="TRL43" s="921"/>
      <c r="TRM43" s="921"/>
      <c r="TRN43" s="921"/>
      <c r="TRO43" s="921"/>
      <c r="TRP43" s="921"/>
      <c r="TRQ43" s="921"/>
      <c r="TRR43" s="921"/>
      <c r="TRS43" s="921"/>
      <c r="TRT43" s="921"/>
      <c r="TRU43" s="921"/>
      <c r="TRV43" s="921"/>
      <c r="TRW43" s="921"/>
      <c r="TRX43" s="921"/>
      <c r="TRY43" s="921"/>
      <c r="TRZ43" s="921"/>
      <c r="TSA43" s="921"/>
      <c r="TSB43" s="921"/>
      <c r="TSC43" s="921"/>
      <c r="TSD43" s="921"/>
      <c r="TSE43" s="921"/>
      <c r="TSF43" s="921"/>
      <c r="TSG43" s="921"/>
      <c r="TSH43" s="921"/>
      <c r="TSI43" s="921"/>
      <c r="TSJ43" s="921"/>
      <c r="TSK43" s="921"/>
      <c r="TSL43" s="921"/>
      <c r="TSM43" s="921"/>
      <c r="TSN43" s="921"/>
      <c r="TSO43" s="921"/>
      <c r="TSP43" s="921"/>
      <c r="TSQ43" s="921"/>
      <c r="TSR43" s="921"/>
      <c r="TSS43" s="921"/>
      <c r="TST43" s="921"/>
      <c r="TSU43" s="921"/>
      <c r="TSV43" s="921"/>
      <c r="TSW43" s="921"/>
      <c r="TSX43" s="921"/>
      <c r="TSY43" s="921"/>
      <c r="TSZ43" s="921"/>
      <c r="TTA43" s="921"/>
      <c r="TTB43" s="921"/>
      <c r="TTC43" s="921"/>
      <c r="TTD43" s="921"/>
      <c r="TTE43" s="921"/>
      <c r="TTF43" s="921"/>
      <c r="TTG43" s="921"/>
      <c r="TTH43" s="921"/>
      <c r="TTI43" s="921"/>
      <c r="TTJ43" s="921"/>
      <c r="TTK43" s="921"/>
      <c r="TTL43" s="921"/>
      <c r="TTM43" s="921"/>
      <c r="TTN43" s="921"/>
      <c r="TTO43" s="921"/>
      <c r="TTP43" s="921"/>
      <c r="TTQ43" s="921"/>
      <c r="TTR43" s="921"/>
      <c r="TTS43" s="921"/>
      <c r="TTT43" s="921"/>
      <c r="TTU43" s="921"/>
      <c r="TTV43" s="921"/>
      <c r="TTW43" s="921"/>
      <c r="TTX43" s="921"/>
      <c r="TTY43" s="921"/>
      <c r="TTZ43" s="921"/>
      <c r="TUA43" s="921"/>
      <c r="TUB43" s="921"/>
      <c r="TUC43" s="921"/>
      <c r="TUD43" s="921"/>
      <c r="TUE43" s="921"/>
      <c r="TUF43" s="921"/>
      <c r="TUG43" s="921"/>
      <c r="TUH43" s="921"/>
      <c r="TUI43" s="921"/>
      <c r="TUJ43" s="921"/>
      <c r="TUK43" s="921"/>
      <c r="TUL43" s="921"/>
      <c r="TUM43" s="921"/>
      <c r="TUN43" s="921"/>
      <c r="TUO43" s="921"/>
      <c r="TUP43" s="921"/>
      <c r="TUQ43" s="921"/>
      <c r="TUR43" s="921"/>
      <c r="TUS43" s="921"/>
      <c r="TUT43" s="921"/>
      <c r="TUU43" s="921"/>
      <c r="TUV43" s="921"/>
      <c r="TUW43" s="921"/>
      <c r="TUX43" s="921"/>
      <c r="TUY43" s="921"/>
      <c r="TUZ43" s="921"/>
      <c r="TVA43" s="921"/>
      <c r="TVB43" s="921"/>
      <c r="TVC43" s="921"/>
      <c r="TVD43" s="921"/>
      <c r="TVE43" s="921"/>
      <c r="TVF43" s="921"/>
      <c r="TVG43" s="921"/>
      <c r="TVH43" s="921"/>
      <c r="TVI43" s="921"/>
      <c r="TVJ43" s="921"/>
      <c r="TVK43" s="921"/>
      <c r="TVL43" s="921"/>
      <c r="TVM43" s="921"/>
      <c r="TVN43" s="921"/>
      <c r="TVO43" s="921"/>
      <c r="TVP43" s="921"/>
      <c r="TVQ43" s="921"/>
      <c r="TVR43" s="921"/>
      <c r="TVS43" s="921"/>
      <c r="TVT43" s="921"/>
      <c r="TVU43" s="921"/>
      <c r="TVV43" s="921"/>
      <c r="TVW43" s="921"/>
      <c r="TVX43" s="921"/>
      <c r="TVY43" s="921"/>
      <c r="TVZ43" s="921"/>
      <c r="TWA43" s="921"/>
      <c r="TWB43" s="921"/>
      <c r="TWC43" s="921"/>
      <c r="TWD43" s="921"/>
      <c r="TWE43" s="921"/>
      <c r="TWF43" s="921"/>
      <c r="TWG43" s="921"/>
      <c r="TWH43" s="921"/>
      <c r="TWI43" s="921"/>
      <c r="TWJ43" s="921"/>
      <c r="TWK43" s="921"/>
      <c r="TWL43" s="921"/>
      <c r="TWM43" s="921"/>
      <c r="TWN43" s="921"/>
      <c r="TWO43" s="921"/>
      <c r="TWP43" s="921"/>
      <c r="TWQ43" s="921"/>
      <c r="TWR43" s="921"/>
      <c r="TWS43" s="921"/>
      <c r="TWT43" s="921"/>
      <c r="TWU43" s="921"/>
      <c r="TWV43" s="921"/>
      <c r="TWW43" s="921"/>
      <c r="TWX43" s="921"/>
      <c r="TWY43" s="921"/>
      <c r="TWZ43" s="921"/>
      <c r="TXA43" s="921"/>
      <c r="TXB43" s="921"/>
      <c r="TXC43" s="921"/>
      <c r="TXD43" s="921"/>
      <c r="TXE43" s="921"/>
      <c r="TXF43" s="921"/>
      <c r="TXG43" s="921"/>
      <c r="TXH43" s="921"/>
      <c r="TXI43" s="921"/>
      <c r="TXJ43" s="921"/>
      <c r="TXK43" s="921"/>
      <c r="TXL43" s="921"/>
      <c r="TXM43" s="921"/>
      <c r="TXN43" s="921"/>
      <c r="TXO43" s="921"/>
      <c r="TXP43" s="921"/>
      <c r="TXQ43" s="921"/>
      <c r="TXR43" s="921"/>
      <c r="TXS43" s="921"/>
      <c r="TXT43" s="921"/>
      <c r="TXU43" s="921"/>
      <c r="TXV43" s="921"/>
      <c r="TXW43" s="921"/>
      <c r="TXX43" s="921"/>
      <c r="TXY43" s="921"/>
      <c r="TXZ43" s="921"/>
      <c r="TYA43" s="921"/>
      <c r="TYB43" s="921"/>
      <c r="TYC43" s="921"/>
      <c r="TYD43" s="921"/>
      <c r="TYE43" s="921"/>
      <c r="TYF43" s="921"/>
      <c r="TYG43" s="921"/>
      <c r="TYH43" s="921"/>
      <c r="TYI43" s="921"/>
      <c r="TYJ43" s="921"/>
      <c r="TYK43" s="921"/>
      <c r="TYL43" s="921"/>
      <c r="TYM43" s="921"/>
      <c r="TYN43" s="921"/>
      <c r="TYO43" s="921"/>
      <c r="TYP43" s="921"/>
      <c r="TYQ43" s="921"/>
      <c r="TYR43" s="921"/>
      <c r="TYS43" s="921"/>
      <c r="TYT43" s="921"/>
      <c r="TYU43" s="921"/>
      <c r="TYV43" s="921"/>
      <c r="TYW43" s="921"/>
      <c r="TYX43" s="921"/>
      <c r="TYY43" s="921"/>
      <c r="TYZ43" s="921"/>
      <c r="TZA43" s="921"/>
      <c r="TZB43" s="921"/>
      <c r="TZC43" s="921"/>
      <c r="TZD43" s="921"/>
      <c r="TZE43" s="921"/>
      <c r="TZF43" s="921"/>
      <c r="TZG43" s="921"/>
      <c r="TZH43" s="921"/>
      <c r="TZI43" s="921"/>
      <c r="TZJ43" s="921"/>
      <c r="TZK43" s="921"/>
      <c r="TZL43" s="921"/>
      <c r="TZM43" s="921"/>
      <c r="TZN43" s="921"/>
      <c r="TZO43" s="921"/>
      <c r="TZP43" s="921"/>
      <c r="TZQ43" s="921"/>
      <c r="TZR43" s="921"/>
      <c r="TZS43" s="921"/>
      <c r="TZT43" s="921"/>
      <c r="TZU43" s="921"/>
      <c r="TZV43" s="921"/>
      <c r="TZW43" s="921"/>
      <c r="TZX43" s="921"/>
      <c r="TZY43" s="921"/>
      <c r="TZZ43" s="921"/>
      <c r="UAA43" s="921"/>
      <c r="UAB43" s="921"/>
      <c r="UAC43" s="921"/>
      <c r="UAD43" s="921"/>
      <c r="UAE43" s="921"/>
      <c r="UAF43" s="921"/>
      <c r="UAG43" s="921"/>
      <c r="UAH43" s="921"/>
      <c r="UAI43" s="921"/>
      <c r="UAJ43" s="921"/>
      <c r="UAK43" s="921"/>
      <c r="UAL43" s="921"/>
      <c r="UAM43" s="921"/>
      <c r="UAN43" s="921"/>
      <c r="UAO43" s="921"/>
      <c r="UAP43" s="921"/>
      <c r="UAQ43" s="921"/>
      <c r="UAR43" s="921"/>
      <c r="UAS43" s="921"/>
      <c r="UAT43" s="921"/>
      <c r="UAU43" s="921"/>
      <c r="UAV43" s="921"/>
      <c r="UAW43" s="921"/>
      <c r="UAX43" s="921"/>
      <c r="UAY43" s="921"/>
      <c r="UAZ43" s="921"/>
      <c r="UBA43" s="921"/>
      <c r="UBB43" s="921"/>
      <c r="UBC43" s="921"/>
      <c r="UBD43" s="921"/>
      <c r="UBE43" s="921"/>
      <c r="UBF43" s="921"/>
      <c r="UBG43" s="921"/>
      <c r="UBH43" s="921"/>
      <c r="UBI43" s="921"/>
      <c r="UBJ43" s="921"/>
      <c r="UBK43" s="921"/>
      <c r="UBL43" s="921"/>
      <c r="UBM43" s="921"/>
      <c r="UBN43" s="921"/>
      <c r="UBO43" s="921"/>
      <c r="UBP43" s="921"/>
      <c r="UBQ43" s="921"/>
      <c r="UBR43" s="921"/>
      <c r="UBS43" s="921"/>
      <c r="UBT43" s="921"/>
      <c r="UBU43" s="921"/>
      <c r="UBV43" s="921"/>
      <c r="UBW43" s="921"/>
      <c r="UBX43" s="921"/>
      <c r="UBY43" s="921"/>
      <c r="UBZ43" s="921"/>
      <c r="UCA43" s="921"/>
      <c r="UCB43" s="921"/>
      <c r="UCC43" s="921"/>
      <c r="UCD43" s="921"/>
      <c r="UCE43" s="921"/>
      <c r="UCF43" s="921"/>
      <c r="UCG43" s="921"/>
      <c r="UCH43" s="921"/>
      <c r="UCI43" s="921"/>
      <c r="UCJ43" s="921"/>
      <c r="UCK43" s="921"/>
      <c r="UCL43" s="921"/>
      <c r="UCM43" s="921"/>
      <c r="UCN43" s="921"/>
      <c r="UCO43" s="921"/>
      <c r="UCP43" s="921"/>
      <c r="UCQ43" s="921"/>
      <c r="UCR43" s="921"/>
      <c r="UCS43" s="921"/>
      <c r="UCT43" s="921"/>
      <c r="UCU43" s="921"/>
      <c r="UCV43" s="921"/>
      <c r="UCW43" s="921"/>
      <c r="UCX43" s="921"/>
      <c r="UCY43" s="921"/>
      <c r="UCZ43" s="921"/>
      <c r="UDA43" s="921"/>
      <c r="UDB43" s="921"/>
      <c r="UDC43" s="921"/>
      <c r="UDD43" s="921"/>
      <c r="UDE43" s="921"/>
      <c r="UDF43" s="921"/>
      <c r="UDG43" s="921"/>
      <c r="UDH43" s="921"/>
      <c r="UDI43" s="921"/>
      <c r="UDJ43" s="921"/>
      <c r="UDK43" s="921"/>
      <c r="UDL43" s="921"/>
      <c r="UDM43" s="921"/>
      <c r="UDN43" s="921"/>
      <c r="UDO43" s="921"/>
      <c r="UDP43" s="921"/>
      <c r="UDQ43" s="921"/>
      <c r="UDR43" s="921"/>
      <c r="UDS43" s="921"/>
      <c r="UDT43" s="921"/>
      <c r="UDU43" s="921"/>
      <c r="UDV43" s="921"/>
      <c r="UDW43" s="921"/>
      <c r="UDX43" s="921"/>
      <c r="UDY43" s="921"/>
      <c r="UDZ43" s="921"/>
      <c r="UEA43" s="921"/>
      <c r="UEB43" s="921"/>
      <c r="UEC43" s="921"/>
      <c r="UED43" s="921"/>
      <c r="UEE43" s="921"/>
      <c r="UEF43" s="921"/>
      <c r="UEG43" s="921"/>
      <c r="UEH43" s="921"/>
      <c r="UEI43" s="921"/>
      <c r="UEJ43" s="921"/>
      <c r="UEK43" s="921"/>
      <c r="UEL43" s="921"/>
      <c r="UEM43" s="921"/>
      <c r="UEN43" s="921"/>
      <c r="UEO43" s="921"/>
      <c r="UEP43" s="921"/>
      <c r="UEQ43" s="921"/>
      <c r="UER43" s="921"/>
      <c r="UES43" s="921"/>
      <c r="UET43" s="921"/>
      <c r="UEU43" s="921"/>
      <c r="UEV43" s="921"/>
      <c r="UEW43" s="921"/>
      <c r="UEX43" s="921"/>
      <c r="UEY43" s="921"/>
      <c r="UEZ43" s="921"/>
      <c r="UFA43" s="921"/>
      <c r="UFB43" s="921"/>
      <c r="UFC43" s="921"/>
      <c r="UFD43" s="921"/>
      <c r="UFE43" s="921"/>
      <c r="UFF43" s="921"/>
      <c r="UFG43" s="921"/>
      <c r="UFH43" s="921"/>
      <c r="UFI43" s="921"/>
      <c r="UFJ43" s="921"/>
      <c r="UFK43" s="921"/>
      <c r="UFL43" s="921"/>
      <c r="UFM43" s="921"/>
      <c r="UFN43" s="921"/>
      <c r="UFO43" s="921"/>
      <c r="UFP43" s="921"/>
      <c r="UFQ43" s="921"/>
      <c r="UFR43" s="921"/>
      <c r="UFS43" s="921"/>
      <c r="UFT43" s="921"/>
      <c r="UFU43" s="921"/>
      <c r="UFV43" s="921"/>
      <c r="UFW43" s="921"/>
      <c r="UFX43" s="921"/>
      <c r="UFY43" s="921"/>
      <c r="UFZ43" s="921"/>
      <c r="UGA43" s="921"/>
      <c r="UGB43" s="921"/>
      <c r="UGC43" s="921"/>
      <c r="UGD43" s="921"/>
      <c r="UGE43" s="921"/>
      <c r="UGF43" s="921"/>
      <c r="UGG43" s="921"/>
      <c r="UGH43" s="921"/>
      <c r="UGI43" s="921"/>
      <c r="UGJ43" s="921"/>
      <c r="UGK43" s="921"/>
      <c r="UGL43" s="921"/>
      <c r="UGM43" s="921"/>
      <c r="UGN43" s="921"/>
      <c r="UGO43" s="921"/>
      <c r="UGP43" s="921"/>
      <c r="UGQ43" s="921"/>
      <c r="UGR43" s="921"/>
      <c r="UGS43" s="921"/>
      <c r="UGT43" s="921"/>
      <c r="UGU43" s="921"/>
      <c r="UGV43" s="921"/>
      <c r="UGW43" s="921"/>
      <c r="UGX43" s="921"/>
      <c r="UGY43" s="921"/>
      <c r="UGZ43" s="921"/>
      <c r="UHA43" s="921"/>
      <c r="UHB43" s="921"/>
      <c r="UHC43" s="921"/>
      <c r="UHD43" s="921"/>
      <c r="UHE43" s="921"/>
      <c r="UHF43" s="921"/>
      <c r="UHG43" s="921"/>
      <c r="UHH43" s="921"/>
      <c r="UHI43" s="921"/>
      <c r="UHJ43" s="921"/>
      <c r="UHK43" s="921"/>
      <c r="UHL43" s="921"/>
      <c r="UHM43" s="921"/>
      <c r="UHN43" s="921"/>
      <c r="UHO43" s="921"/>
      <c r="UHP43" s="921"/>
      <c r="UHQ43" s="921"/>
      <c r="UHR43" s="921"/>
      <c r="UHS43" s="921"/>
      <c r="UHT43" s="921"/>
      <c r="UHU43" s="921"/>
      <c r="UHV43" s="921"/>
      <c r="UHW43" s="921"/>
      <c r="UHX43" s="921"/>
      <c r="UHY43" s="921"/>
      <c r="UHZ43" s="921"/>
      <c r="UIA43" s="921"/>
      <c r="UIB43" s="921"/>
      <c r="UIC43" s="921"/>
      <c r="UID43" s="921"/>
      <c r="UIE43" s="921"/>
      <c r="UIF43" s="921"/>
      <c r="UIG43" s="921"/>
      <c r="UIH43" s="921"/>
      <c r="UII43" s="921"/>
      <c r="UIJ43" s="921"/>
      <c r="UIK43" s="921"/>
      <c r="UIL43" s="921"/>
      <c r="UIM43" s="921"/>
      <c r="UIN43" s="921"/>
      <c r="UIO43" s="921"/>
      <c r="UIP43" s="921"/>
      <c r="UIQ43" s="921"/>
      <c r="UIR43" s="921"/>
      <c r="UIS43" s="921"/>
      <c r="UIT43" s="921"/>
      <c r="UIU43" s="921"/>
      <c r="UIV43" s="921"/>
      <c r="UIW43" s="921"/>
      <c r="UIX43" s="921"/>
      <c r="UIY43" s="921"/>
      <c r="UIZ43" s="921"/>
      <c r="UJA43" s="921"/>
      <c r="UJB43" s="921"/>
      <c r="UJC43" s="921"/>
      <c r="UJD43" s="921"/>
      <c r="UJE43" s="921"/>
      <c r="UJF43" s="921"/>
      <c r="UJG43" s="921"/>
      <c r="UJH43" s="921"/>
      <c r="UJI43" s="921"/>
      <c r="UJJ43" s="921"/>
      <c r="UJK43" s="921"/>
      <c r="UJL43" s="921"/>
      <c r="UJM43" s="921"/>
      <c r="UJN43" s="921"/>
      <c r="UJO43" s="921"/>
      <c r="UJP43" s="921"/>
      <c r="UJQ43" s="921"/>
      <c r="UJR43" s="921"/>
      <c r="UJS43" s="921"/>
      <c r="UJT43" s="921"/>
      <c r="UJU43" s="921"/>
      <c r="UJV43" s="921"/>
      <c r="UJW43" s="921"/>
      <c r="UJX43" s="921"/>
      <c r="UJY43" s="921"/>
      <c r="UJZ43" s="921"/>
      <c r="UKA43" s="921"/>
      <c r="UKB43" s="921"/>
      <c r="UKC43" s="921"/>
      <c r="UKD43" s="921"/>
      <c r="UKE43" s="921"/>
      <c r="UKF43" s="921"/>
      <c r="UKG43" s="921"/>
      <c r="UKH43" s="921"/>
      <c r="UKI43" s="921"/>
      <c r="UKJ43" s="921"/>
      <c r="UKK43" s="921"/>
      <c r="UKL43" s="921"/>
      <c r="UKM43" s="921"/>
      <c r="UKN43" s="921"/>
      <c r="UKO43" s="921"/>
      <c r="UKP43" s="921"/>
      <c r="UKQ43" s="921"/>
      <c r="UKR43" s="921"/>
      <c r="UKS43" s="921"/>
      <c r="UKT43" s="921"/>
      <c r="UKU43" s="921"/>
      <c r="UKV43" s="921"/>
      <c r="UKW43" s="921"/>
      <c r="UKX43" s="921"/>
      <c r="UKY43" s="921"/>
      <c r="UKZ43" s="921"/>
      <c r="ULA43" s="921"/>
      <c r="ULB43" s="921"/>
      <c r="ULC43" s="921"/>
      <c r="ULD43" s="921"/>
      <c r="ULE43" s="921"/>
      <c r="ULF43" s="921"/>
      <c r="ULG43" s="921"/>
      <c r="ULH43" s="921"/>
      <c r="ULI43" s="921"/>
      <c r="ULJ43" s="921"/>
      <c r="ULK43" s="921"/>
      <c r="ULL43" s="921"/>
      <c r="ULM43" s="921"/>
      <c r="ULN43" s="921"/>
      <c r="ULO43" s="921"/>
      <c r="ULP43" s="921"/>
      <c r="ULQ43" s="921"/>
      <c r="ULR43" s="921"/>
      <c r="ULS43" s="921"/>
      <c r="ULT43" s="921"/>
      <c r="ULU43" s="921"/>
      <c r="ULV43" s="921"/>
      <c r="ULW43" s="921"/>
      <c r="ULX43" s="921"/>
      <c r="ULY43" s="921"/>
      <c r="ULZ43" s="921"/>
      <c r="UMA43" s="921"/>
      <c r="UMB43" s="921"/>
      <c r="UMC43" s="921"/>
      <c r="UMD43" s="921"/>
      <c r="UME43" s="921"/>
      <c r="UMF43" s="921"/>
      <c r="UMG43" s="921"/>
      <c r="UMH43" s="921"/>
      <c r="UMI43" s="921"/>
      <c r="UMJ43" s="921"/>
      <c r="UMK43" s="921"/>
      <c r="UML43" s="921"/>
      <c r="UMM43" s="921"/>
      <c r="UMN43" s="921"/>
      <c r="UMO43" s="921"/>
      <c r="UMP43" s="921"/>
      <c r="UMQ43" s="921"/>
      <c r="UMR43" s="921"/>
      <c r="UMS43" s="921"/>
      <c r="UMT43" s="921"/>
      <c r="UMU43" s="921"/>
      <c r="UMV43" s="921"/>
      <c r="UMW43" s="921"/>
      <c r="UMX43" s="921"/>
      <c r="UMY43" s="921"/>
      <c r="UMZ43" s="921"/>
      <c r="UNA43" s="921"/>
      <c r="UNB43" s="921"/>
      <c r="UNC43" s="921"/>
      <c r="UND43" s="921"/>
      <c r="UNE43" s="921"/>
      <c r="UNF43" s="921"/>
      <c r="UNG43" s="921"/>
      <c r="UNH43" s="921"/>
      <c r="UNI43" s="921"/>
      <c r="UNJ43" s="921"/>
      <c r="UNK43" s="921"/>
      <c r="UNL43" s="921"/>
      <c r="UNM43" s="921"/>
      <c r="UNN43" s="921"/>
      <c r="UNO43" s="921"/>
      <c r="UNP43" s="921"/>
      <c r="UNQ43" s="921"/>
      <c r="UNR43" s="921"/>
      <c r="UNS43" s="921"/>
      <c r="UNT43" s="921"/>
      <c r="UNU43" s="921"/>
      <c r="UNV43" s="921"/>
      <c r="UNW43" s="921"/>
      <c r="UNX43" s="921"/>
      <c r="UNY43" s="921"/>
      <c r="UNZ43" s="921"/>
      <c r="UOA43" s="921"/>
      <c r="UOB43" s="921"/>
      <c r="UOC43" s="921"/>
      <c r="UOD43" s="921"/>
      <c r="UOE43" s="921"/>
      <c r="UOF43" s="921"/>
      <c r="UOG43" s="921"/>
      <c r="UOH43" s="921"/>
      <c r="UOI43" s="921"/>
      <c r="UOJ43" s="921"/>
      <c r="UOK43" s="921"/>
      <c r="UOL43" s="921"/>
      <c r="UOM43" s="921"/>
      <c r="UON43" s="921"/>
      <c r="UOO43" s="921"/>
      <c r="UOP43" s="921"/>
      <c r="UOQ43" s="921"/>
      <c r="UOR43" s="921"/>
      <c r="UOS43" s="921"/>
      <c r="UOT43" s="921"/>
      <c r="UOU43" s="921"/>
      <c r="UOV43" s="921"/>
      <c r="UOW43" s="921"/>
      <c r="UOX43" s="921"/>
      <c r="UOY43" s="921"/>
      <c r="UOZ43" s="921"/>
      <c r="UPA43" s="921"/>
      <c r="UPB43" s="921"/>
      <c r="UPC43" s="921"/>
      <c r="UPD43" s="921"/>
      <c r="UPE43" s="921"/>
      <c r="UPF43" s="921"/>
      <c r="UPG43" s="921"/>
      <c r="UPH43" s="921"/>
      <c r="UPI43" s="921"/>
      <c r="UPJ43" s="921"/>
      <c r="UPK43" s="921"/>
      <c r="UPL43" s="921"/>
      <c r="UPM43" s="921"/>
      <c r="UPN43" s="921"/>
      <c r="UPO43" s="921"/>
      <c r="UPP43" s="921"/>
      <c r="UPQ43" s="921"/>
      <c r="UPR43" s="921"/>
      <c r="UPS43" s="921"/>
      <c r="UPT43" s="921"/>
      <c r="UPU43" s="921"/>
      <c r="UPV43" s="921"/>
      <c r="UPW43" s="921"/>
      <c r="UPX43" s="921"/>
      <c r="UPY43" s="921"/>
      <c r="UPZ43" s="921"/>
      <c r="UQA43" s="921"/>
      <c r="UQB43" s="921"/>
      <c r="UQC43" s="921"/>
      <c r="UQD43" s="921"/>
      <c r="UQE43" s="921"/>
      <c r="UQF43" s="921"/>
      <c r="UQG43" s="921"/>
      <c r="UQH43" s="921"/>
      <c r="UQI43" s="921"/>
      <c r="UQJ43" s="921"/>
      <c r="UQK43" s="921"/>
      <c r="UQL43" s="921"/>
      <c r="UQM43" s="921"/>
      <c r="UQN43" s="921"/>
      <c r="UQO43" s="921"/>
      <c r="UQP43" s="921"/>
      <c r="UQQ43" s="921"/>
      <c r="UQR43" s="921"/>
      <c r="UQS43" s="921"/>
      <c r="UQT43" s="921"/>
      <c r="UQU43" s="921"/>
      <c r="UQV43" s="921"/>
      <c r="UQW43" s="921"/>
      <c r="UQX43" s="921"/>
      <c r="UQY43" s="921"/>
      <c r="UQZ43" s="921"/>
      <c r="URA43" s="921"/>
      <c r="URB43" s="921"/>
      <c r="URC43" s="921"/>
      <c r="URD43" s="921"/>
      <c r="URE43" s="921"/>
      <c r="URF43" s="921"/>
      <c r="URG43" s="921"/>
      <c r="URH43" s="921"/>
      <c r="URI43" s="921"/>
      <c r="URJ43" s="921"/>
      <c r="URK43" s="921"/>
      <c r="URL43" s="921"/>
      <c r="URM43" s="921"/>
      <c r="URN43" s="921"/>
      <c r="URO43" s="921"/>
      <c r="URP43" s="921"/>
      <c r="URQ43" s="921"/>
      <c r="URR43" s="921"/>
      <c r="URS43" s="921"/>
      <c r="URT43" s="921"/>
      <c r="URU43" s="921"/>
      <c r="URV43" s="921"/>
      <c r="URW43" s="921"/>
      <c r="URX43" s="921"/>
      <c r="URY43" s="921"/>
      <c r="URZ43" s="921"/>
      <c r="USA43" s="921"/>
      <c r="USB43" s="921"/>
      <c r="USC43" s="921"/>
      <c r="USD43" s="921"/>
      <c r="USE43" s="921"/>
      <c r="USF43" s="921"/>
      <c r="USG43" s="921"/>
      <c r="USH43" s="921"/>
      <c r="USI43" s="921"/>
      <c r="USJ43" s="921"/>
      <c r="USK43" s="921"/>
      <c r="USL43" s="921"/>
      <c r="USM43" s="921"/>
      <c r="USN43" s="921"/>
      <c r="USO43" s="921"/>
      <c r="USP43" s="921"/>
      <c r="USQ43" s="921"/>
      <c r="USR43" s="921"/>
      <c r="USS43" s="921"/>
      <c r="UST43" s="921"/>
      <c r="USU43" s="921"/>
      <c r="USV43" s="921"/>
      <c r="USW43" s="921"/>
      <c r="USX43" s="921"/>
      <c r="USY43" s="921"/>
      <c r="USZ43" s="921"/>
      <c r="UTA43" s="921"/>
      <c r="UTB43" s="921"/>
      <c r="UTC43" s="921"/>
      <c r="UTD43" s="921"/>
      <c r="UTE43" s="921"/>
      <c r="UTF43" s="921"/>
      <c r="UTG43" s="921"/>
      <c r="UTH43" s="921"/>
      <c r="UTI43" s="921"/>
      <c r="UTJ43" s="921"/>
      <c r="UTK43" s="921"/>
      <c r="UTL43" s="921"/>
      <c r="UTM43" s="921"/>
      <c r="UTN43" s="921"/>
      <c r="UTO43" s="921"/>
      <c r="UTP43" s="921"/>
      <c r="UTQ43" s="921"/>
      <c r="UTR43" s="921"/>
      <c r="UTS43" s="921"/>
      <c r="UTT43" s="921"/>
      <c r="UTU43" s="921"/>
      <c r="UTV43" s="921"/>
      <c r="UTW43" s="921"/>
      <c r="UTX43" s="921"/>
      <c r="UTY43" s="921"/>
      <c r="UTZ43" s="921"/>
      <c r="UUA43" s="921"/>
      <c r="UUB43" s="921"/>
      <c r="UUC43" s="921"/>
      <c r="UUD43" s="921"/>
      <c r="UUE43" s="921"/>
      <c r="UUF43" s="921"/>
      <c r="UUG43" s="921"/>
      <c r="UUH43" s="921"/>
      <c r="UUI43" s="921"/>
      <c r="UUJ43" s="921"/>
      <c r="UUK43" s="921"/>
      <c r="UUL43" s="921"/>
      <c r="UUM43" s="921"/>
      <c r="UUN43" s="921"/>
      <c r="UUO43" s="921"/>
      <c r="UUP43" s="921"/>
      <c r="UUQ43" s="921"/>
      <c r="UUR43" s="921"/>
      <c r="UUS43" s="921"/>
      <c r="UUT43" s="921"/>
      <c r="UUU43" s="921"/>
      <c r="UUV43" s="921"/>
      <c r="UUW43" s="921"/>
      <c r="UUX43" s="921"/>
      <c r="UUY43" s="921"/>
      <c r="UUZ43" s="921"/>
      <c r="UVA43" s="921"/>
      <c r="UVB43" s="921"/>
      <c r="UVC43" s="921"/>
      <c r="UVD43" s="921"/>
      <c r="UVE43" s="921"/>
      <c r="UVF43" s="921"/>
      <c r="UVG43" s="921"/>
      <c r="UVH43" s="921"/>
      <c r="UVI43" s="921"/>
      <c r="UVJ43" s="921"/>
      <c r="UVK43" s="921"/>
      <c r="UVL43" s="921"/>
      <c r="UVM43" s="921"/>
      <c r="UVN43" s="921"/>
      <c r="UVO43" s="921"/>
      <c r="UVP43" s="921"/>
      <c r="UVQ43" s="921"/>
      <c r="UVR43" s="921"/>
      <c r="UVS43" s="921"/>
      <c r="UVT43" s="921"/>
      <c r="UVU43" s="921"/>
      <c r="UVV43" s="921"/>
      <c r="UVW43" s="921"/>
      <c r="UVX43" s="921"/>
      <c r="UVY43" s="921"/>
      <c r="UVZ43" s="921"/>
      <c r="UWA43" s="921"/>
      <c r="UWB43" s="921"/>
      <c r="UWC43" s="921"/>
      <c r="UWD43" s="921"/>
      <c r="UWE43" s="921"/>
      <c r="UWF43" s="921"/>
      <c r="UWG43" s="921"/>
      <c r="UWH43" s="921"/>
      <c r="UWI43" s="921"/>
      <c r="UWJ43" s="921"/>
      <c r="UWK43" s="921"/>
      <c r="UWL43" s="921"/>
      <c r="UWM43" s="921"/>
      <c r="UWN43" s="921"/>
      <c r="UWO43" s="921"/>
      <c r="UWP43" s="921"/>
      <c r="UWQ43" s="921"/>
      <c r="UWR43" s="921"/>
      <c r="UWS43" s="921"/>
      <c r="UWT43" s="921"/>
      <c r="UWU43" s="921"/>
      <c r="UWV43" s="921"/>
      <c r="UWW43" s="921"/>
      <c r="UWX43" s="921"/>
      <c r="UWY43" s="921"/>
      <c r="UWZ43" s="921"/>
      <c r="UXA43" s="921"/>
      <c r="UXB43" s="921"/>
      <c r="UXC43" s="921"/>
      <c r="UXD43" s="921"/>
      <c r="UXE43" s="921"/>
      <c r="UXF43" s="921"/>
      <c r="UXG43" s="921"/>
      <c r="UXH43" s="921"/>
      <c r="UXI43" s="921"/>
      <c r="UXJ43" s="921"/>
      <c r="UXK43" s="921"/>
      <c r="UXL43" s="921"/>
      <c r="UXM43" s="921"/>
      <c r="UXN43" s="921"/>
      <c r="UXO43" s="921"/>
      <c r="UXP43" s="921"/>
      <c r="UXQ43" s="921"/>
      <c r="UXR43" s="921"/>
      <c r="UXS43" s="921"/>
      <c r="UXT43" s="921"/>
      <c r="UXU43" s="921"/>
      <c r="UXV43" s="921"/>
      <c r="UXW43" s="921"/>
      <c r="UXX43" s="921"/>
      <c r="UXY43" s="921"/>
      <c r="UXZ43" s="921"/>
      <c r="UYA43" s="921"/>
      <c r="UYB43" s="921"/>
      <c r="UYC43" s="921"/>
      <c r="UYD43" s="921"/>
      <c r="UYE43" s="921"/>
      <c r="UYF43" s="921"/>
      <c r="UYG43" s="921"/>
      <c r="UYH43" s="921"/>
      <c r="UYI43" s="921"/>
      <c r="UYJ43" s="921"/>
      <c r="UYK43" s="921"/>
      <c r="UYL43" s="921"/>
      <c r="UYM43" s="921"/>
      <c r="UYN43" s="921"/>
      <c r="UYO43" s="921"/>
      <c r="UYP43" s="921"/>
      <c r="UYQ43" s="921"/>
      <c r="UYR43" s="921"/>
      <c r="UYS43" s="921"/>
      <c r="UYT43" s="921"/>
      <c r="UYU43" s="921"/>
      <c r="UYV43" s="921"/>
      <c r="UYW43" s="921"/>
      <c r="UYX43" s="921"/>
      <c r="UYY43" s="921"/>
      <c r="UYZ43" s="921"/>
      <c r="UZA43" s="921"/>
      <c r="UZB43" s="921"/>
      <c r="UZC43" s="921"/>
      <c r="UZD43" s="921"/>
      <c r="UZE43" s="921"/>
      <c r="UZF43" s="921"/>
      <c r="UZG43" s="921"/>
      <c r="UZH43" s="921"/>
      <c r="UZI43" s="921"/>
      <c r="UZJ43" s="921"/>
      <c r="UZK43" s="921"/>
      <c r="UZL43" s="921"/>
      <c r="UZM43" s="921"/>
      <c r="UZN43" s="921"/>
      <c r="UZO43" s="921"/>
      <c r="UZP43" s="921"/>
      <c r="UZQ43" s="921"/>
      <c r="UZR43" s="921"/>
      <c r="UZS43" s="921"/>
      <c r="UZT43" s="921"/>
      <c r="UZU43" s="921"/>
      <c r="UZV43" s="921"/>
      <c r="UZW43" s="921"/>
      <c r="UZX43" s="921"/>
      <c r="UZY43" s="921"/>
      <c r="UZZ43" s="921"/>
      <c r="VAA43" s="921"/>
      <c r="VAB43" s="921"/>
      <c r="VAC43" s="921"/>
      <c r="VAD43" s="921"/>
      <c r="VAE43" s="921"/>
      <c r="VAF43" s="921"/>
      <c r="VAG43" s="921"/>
      <c r="VAH43" s="921"/>
      <c r="VAI43" s="921"/>
      <c r="VAJ43" s="921"/>
      <c r="VAK43" s="921"/>
      <c r="VAL43" s="921"/>
      <c r="VAM43" s="921"/>
      <c r="VAN43" s="921"/>
      <c r="VAO43" s="921"/>
      <c r="VAP43" s="921"/>
      <c r="VAQ43" s="921"/>
      <c r="VAR43" s="921"/>
      <c r="VAS43" s="921"/>
      <c r="VAT43" s="921"/>
      <c r="VAU43" s="921"/>
      <c r="VAV43" s="921"/>
      <c r="VAW43" s="921"/>
      <c r="VAX43" s="921"/>
      <c r="VAY43" s="921"/>
      <c r="VAZ43" s="921"/>
      <c r="VBA43" s="921"/>
      <c r="VBB43" s="921"/>
      <c r="VBC43" s="921"/>
      <c r="VBD43" s="921"/>
      <c r="VBE43" s="921"/>
      <c r="VBF43" s="921"/>
      <c r="VBG43" s="921"/>
      <c r="VBH43" s="921"/>
      <c r="VBI43" s="921"/>
      <c r="VBJ43" s="921"/>
      <c r="VBK43" s="921"/>
      <c r="VBL43" s="921"/>
      <c r="VBM43" s="921"/>
      <c r="VBN43" s="921"/>
      <c r="VBO43" s="921"/>
      <c r="VBP43" s="921"/>
      <c r="VBQ43" s="921"/>
      <c r="VBR43" s="921"/>
      <c r="VBS43" s="921"/>
      <c r="VBT43" s="921"/>
      <c r="VBU43" s="921"/>
      <c r="VBV43" s="921"/>
      <c r="VBW43" s="921"/>
      <c r="VBX43" s="921"/>
      <c r="VBY43" s="921"/>
      <c r="VBZ43" s="921"/>
      <c r="VCA43" s="921"/>
      <c r="VCB43" s="921"/>
      <c r="VCC43" s="921"/>
      <c r="VCD43" s="921"/>
      <c r="VCE43" s="921"/>
      <c r="VCF43" s="921"/>
      <c r="VCG43" s="921"/>
      <c r="VCH43" s="921"/>
      <c r="VCI43" s="921"/>
      <c r="VCJ43" s="921"/>
      <c r="VCK43" s="921"/>
      <c r="VCL43" s="921"/>
      <c r="VCM43" s="921"/>
      <c r="VCN43" s="921"/>
      <c r="VCO43" s="921"/>
      <c r="VCP43" s="921"/>
      <c r="VCQ43" s="921"/>
      <c r="VCR43" s="921"/>
      <c r="VCS43" s="921"/>
      <c r="VCT43" s="921"/>
      <c r="VCU43" s="921"/>
      <c r="VCV43" s="921"/>
      <c r="VCW43" s="921"/>
      <c r="VCX43" s="921"/>
      <c r="VCY43" s="921"/>
      <c r="VCZ43" s="921"/>
      <c r="VDA43" s="921"/>
      <c r="VDB43" s="921"/>
      <c r="VDC43" s="921"/>
      <c r="VDD43" s="921"/>
      <c r="VDE43" s="921"/>
      <c r="VDF43" s="921"/>
      <c r="VDG43" s="921"/>
      <c r="VDH43" s="921"/>
      <c r="VDI43" s="921"/>
      <c r="VDJ43" s="921"/>
      <c r="VDK43" s="921"/>
      <c r="VDL43" s="921"/>
      <c r="VDM43" s="921"/>
      <c r="VDN43" s="921"/>
      <c r="VDO43" s="921"/>
      <c r="VDP43" s="921"/>
      <c r="VDQ43" s="921"/>
      <c r="VDR43" s="921"/>
      <c r="VDS43" s="921"/>
      <c r="VDT43" s="921"/>
      <c r="VDU43" s="921"/>
      <c r="VDV43" s="921"/>
      <c r="VDW43" s="921"/>
      <c r="VDX43" s="921"/>
      <c r="VDY43" s="921"/>
      <c r="VDZ43" s="921"/>
      <c r="VEA43" s="921"/>
      <c r="VEB43" s="921"/>
      <c r="VEC43" s="921"/>
      <c r="VED43" s="921"/>
      <c r="VEE43" s="921"/>
      <c r="VEF43" s="921"/>
      <c r="VEG43" s="921"/>
      <c r="VEH43" s="921"/>
      <c r="VEI43" s="921"/>
      <c r="VEJ43" s="921"/>
      <c r="VEK43" s="921"/>
      <c r="VEL43" s="921"/>
      <c r="VEM43" s="921"/>
      <c r="VEN43" s="921"/>
      <c r="VEO43" s="921"/>
      <c r="VEP43" s="921"/>
      <c r="VEQ43" s="921"/>
      <c r="VER43" s="921"/>
      <c r="VES43" s="921"/>
      <c r="VET43" s="921"/>
      <c r="VEU43" s="921"/>
      <c r="VEV43" s="921"/>
      <c r="VEW43" s="921"/>
      <c r="VEX43" s="921"/>
      <c r="VEY43" s="921"/>
      <c r="VEZ43" s="921"/>
      <c r="VFA43" s="921"/>
      <c r="VFB43" s="921"/>
      <c r="VFC43" s="921"/>
      <c r="VFD43" s="921"/>
      <c r="VFE43" s="921"/>
      <c r="VFF43" s="921"/>
      <c r="VFG43" s="921"/>
      <c r="VFH43" s="921"/>
      <c r="VFI43" s="921"/>
      <c r="VFJ43" s="921"/>
      <c r="VFK43" s="921"/>
      <c r="VFL43" s="921"/>
      <c r="VFM43" s="921"/>
      <c r="VFN43" s="921"/>
      <c r="VFO43" s="921"/>
      <c r="VFP43" s="921"/>
      <c r="VFQ43" s="921"/>
      <c r="VFR43" s="921"/>
      <c r="VFS43" s="921"/>
      <c r="VFT43" s="921"/>
      <c r="VFU43" s="921"/>
      <c r="VFV43" s="921"/>
      <c r="VFW43" s="921"/>
      <c r="VFX43" s="921"/>
      <c r="VFY43" s="921"/>
      <c r="VFZ43" s="921"/>
      <c r="VGA43" s="921"/>
      <c r="VGB43" s="921"/>
      <c r="VGC43" s="921"/>
      <c r="VGD43" s="921"/>
      <c r="VGE43" s="921"/>
      <c r="VGF43" s="921"/>
      <c r="VGG43" s="921"/>
      <c r="VGH43" s="921"/>
      <c r="VGI43" s="921"/>
      <c r="VGJ43" s="921"/>
      <c r="VGK43" s="921"/>
      <c r="VGL43" s="921"/>
      <c r="VGM43" s="921"/>
      <c r="VGN43" s="921"/>
      <c r="VGO43" s="921"/>
      <c r="VGP43" s="921"/>
      <c r="VGQ43" s="921"/>
      <c r="VGR43" s="921"/>
      <c r="VGS43" s="921"/>
      <c r="VGT43" s="921"/>
      <c r="VGU43" s="921"/>
      <c r="VGV43" s="921"/>
      <c r="VGW43" s="921"/>
      <c r="VGX43" s="921"/>
      <c r="VGY43" s="921"/>
      <c r="VGZ43" s="921"/>
      <c r="VHA43" s="921"/>
      <c r="VHB43" s="921"/>
      <c r="VHC43" s="921"/>
      <c r="VHD43" s="921"/>
      <c r="VHE43" s="921"/>
      <c r="VHF43" s="921"/>
      <c r="VHG43" s="921"/>
      <c r="VHH43" s="921"/>
      <c r="VHI43" s="921"/>
      <c r="VHJ43" s="921"/>
      <c r="VHK43" s="921"/>
      <c r="VHL43" s="921"/>
      <c r="VHM43" s="921"/>
      <c r="VHN43" s="921"/>
      <c r="VHO43" s="921"/>
      <c r="VHP43" s="921"/>
      <c r="VHQ43" s="921"/>
      <c r="VHR43" s="921"/>
      <c r="VHS43" s="921"/>
      <c r="VHT43" s="921"/>
      <c r="VHU43" s="921"/>
      <c r="VHV43" s="921"/>
      <c r="VHW43" s="921"/>
      <c r="VHX43" s="921"/>
      <c r="VHY43" s="921"/>
      <c r="VHZ43" s="921"/>
      <c r="VIA43" s="921"/>
      <c r="VIB43" s="921"/>
      <c r="VIC43" s="921"/>
      <c r="VID43" s="921"/>
      <c r="VIE43" s="921"/>
      <c r="VIF43" s="921"/>
      <c r="VIG43" s="921"/>
      <c r="VIH43" s="921"/>
      <c r="VII43" s="921"/>
      <c r="VIJ43" s="921"/>
      <c r="VIK43" s="921"/>
      <c r="VIL43" s="921"/>
      <c r="VIM43" s="921"/>
      <c r="VIN43" s="921"/>
      <c r="VIO43" s="921"/>
      <c r="VIP43" s="921"/>
      <c r="VIQ43" s="921"/>
      <c r="VIR43" s="921"/>
      <c r="VIS43" s="921"/>
      <c r="VIT43" s="921"/>
      <c r="VIU43" s="921"/>
      <c r="VIV43" s="921"/>
      <c r="VIW43" s="921"/>
      <c r="VIX43" s="921"/>
      <c r="VIY43" s="921"/>
      <c r="VIZ43" s="921"/>
      <c r="VJA43" s="921"/>
      <c r="VJB43" s="921"/>
      <c r="VJC43" s="921"/>
      <c r="VJD43" s="921"/>
      <c r="VJE43" s="921"/>
      <c r="VJF43" s="921"/>
      <c r="VJG43" s="921"/>
      <c r="VJH43" s="921"/>
      <c r="VJI43" s="921"/>
      <c r="VJJ43" s="921"/>
      <c r="VJK43" s="921"/>
      <c r="VJL43" s="921"/>
      <c r="VJM43" s="921"/>
      <c r="VJN43" s="921"/>
      <c r="VJO43" s="921"/>
      <c r="VJP43" s="921"/>
      <c r="VJQ43" s="921"/>
      <c r="VJR43" s="921"/>
      <c r="VJS43" s="921"/>
      <c r="VJT43" s="921"/>
      <c r="VJU43" s="921"/>
      <c r="VJV43" s="921"/>
      <c r="VJW43" s="921"/>
      <c r="VJX43" s="921"/>
      <c r="VJY43" s="921"/>
      <c r="VJZ43" s="921"/>
      <c r="VKA43" s="921"/>
      <c r="VKB43" s="921"/>
      <c r="VKC43" s="921"/>
      <c r="VKD43" s="921"/>
      <c r="VKE43" s="921"/>
      <c r="VKF43" s="921"/>
      <c r="VKG43" s="921"/>
      <c r="VKH43" s="921"/>
      <c r="VKI43" s="921"/>
      <c r="VKJ43" s="921"/>
      <c r="VKK43" s="921"/>
      <c r="VKL43" s="921"/>
      <c r="VKM43" s="921"/>
      <c r="VKN43" s="921"/>
      <c r="VKO43" s="921"/>
      <c r="VKP43" s="921"/>
      <c r="VKQ43" s="921"/>
      <c r="VKR43" s="921"/>
      <c r="VKS43" s="921"/>
      <c r="VKT43" s="921"/>
      <c r="VKU43" s="921"/>
      <c r="VKV43" s="921"/>
      <c r="VKW43" s="921"/>
      <c r="VKX43" s="921"/>
      <c r="VKY43" s="921"/>
      <c r="VKZ43" s="921"/>
      <c r="VLA43" s="921"/>
      <c r="VLB43" s="921"/>
      <c r="VLC43" s="921"/>
      <c r="VLD43" s="921"/>
      <c r="VLE43" s="921"/>
      <c r="VLF43" s="921"/>
      <c r="VLG43" s="921"/>
      <c r="VLH43" s="921"/>
      <c r="VLI43" s="921"/>
      <c r="VLJ43" s="921"/>
      <c r="VLK43" s="921"/>
      <c r="VLL43" s="921"/>
      <c r="VLM43" s="921"/>
      <c r="VLN43" s="921"/>
      <c r="VLO43" s="921"/>
      <c r="VLP43" s="921"/>
      <c r="VLQ43" s="921"/>
      <c r="VLR43" s="921"/>
      <c r="VLS43" s="921"/>
      <c r="VLT43" s="921"/>
      <c r="VLU43" s="921"/>
      <c r="VLV43" s="921"/>
      <c r="VLW43" s="921"/>
      <c r="VLX43" s="921"/>
      <c r="VLY43" s="921"/>
      <c r="VLZ43" s="921"/>
      <c r="VMA43" s="921"/>
      <c r="VMB43" s="921"/>
      <c r="VMC43" s="921"/>
      <c r="VMD43" s="921"/>
      <c r="VME43" s="921"/>
      <c r="VMF43" s="921"/>
      <c r="VMG43" s="921"/>
      <c r="VMH43" s="921"/>
      <c r="VMI43" s="921"/>
      <c r="VMJ43" s="921"/>
      <c r="VMK43" s="921"/>
      <c r="VML43" s="921"/>
      <c r="VMM43" s="921"/>
      <c r="VMN43" s="921"/>
      <c r="VMO43" s="921"/>
      <c r="VMP43" s="921"/>
      <c r="VMQ43" s="921"/>
      <c r="VMR43" s="921"/>
      <c r="VMS43" s="921"/>
      <c r="VMT43" s="921"/>
      <c r="VMU43" s="921"/>
      <c r="VMV43" s="921"/>
      <c r="VMW43" s="921"/>
      <c r="VMX43" s="921"/>
      <c r="VMY43" s="921"/>
      <c r="VMZ43" s="921"/>
      <c r="VNA43" s="921"/>
      <c r="VNB43" s="921"/>
      <c r="VNC43" s="921"/>
      <c r="VND43" s="921"/>
      <c r="VNE43" s="921"/>
      <c r="VNF43" s="921"/>
      <c r="VNG43" s="921"/>
      <c r="VNH43" s="921"/>
      <c r="VNI43" s="921"/>
      <c r="VNJ43" s="921"/>
      <c r="VNK43" s="921"/>
      <c r="VNL43" s="921"/>
      <c r="VNM43" s="921"/>
      <c r="VNN43" s="921"/>
      <c r="VNO43" s="921"/>
      <c r="VNP43" s="921"/>
      <c r="VNQ43" s="921"/>
      <c r="VNR43" s="921"/>
      <c r="VNS43" s="921"/>
      <c r="VNT43" s="921"/>
      <c r="VNU43" s="921"/>
      <c r="VNV43" s="921"/>
      <c r="VNW43" s="921"/>
      <c r="VNX43" s="921"/>
      <c r="VNY43" s="921"/>
      <c r="VNZ43" s="921"/>
      <c r="VOA43" s="921"/>
      <c r="VOB43" s="921"/>
      <c r="VOC43" s="921"/>
      <c r="VOD43" s="921"/>
      <c r="VOE43" s="921"/>
      <c r="VOF43" s="921"/>
      <c r="VOG43" s="921"/>
      <c r="VOH43" s="921"/>
      <c r="VOI43" s="921"/>
      <c r="VOJ43" s="921"/>
      <c r="VOK43" s="921"/>
      <c r="VOL43" s="921"/>
      <c r="VOM43" s="921"/>
      <c r="VON43" s="921"/>
      <c r="VOO43" s="921"/>
      <c r="VOP43" s="921"/>
      <c r="VOQ43" s="921"/>
      <c r="VOR43" s="921"/>
      <c r="VOS43" s="921"/>
      <c r="VOT43" s="921"/>
      <c r="VOU43" s="921"/>
      <c r="VOV43" s="921"/>
      <c r="VOW43" s="921"/>
      <c r="VOX43" s="921"/>
      <c r="VOY43" s="921"/>
      <c r="VOZ43" s="921"/>
      <c r="VPA43" s="921"/>
      <c r="VPB43" s="921"/>
      <c r="VPC43" s="921"/>
      <c r="VPD43" s="921"/>
      <c r="VPE43" s="921"/>
      <c r="VPF43" s="921"/>
      <c r="VPG43" s="921"/>
      <c r="VPH43" s="921"/>
      <c r="VPI43" s="921"/>
      <c r="VPJ43" s="921"/>
      <c r="VPK43" s="921"/>
      <c r="VPL43" s="921"/>
      <c r="VPM43" s="921"/>
      <c r="VPN43" s="921"/>
      <c r="VPO43" s="921"/>
      <c r="VPP43" s="921"/>
      <c r="VPQ43" s="921"/>
      <c r="VPR43" s="921"/>
      <c r="VPS43" s="921"/>
      <c r="VPT43" s="921"/>
      <c r="VPU43" s="921"/>
      <c r="VPV43" s="921"/>
      <c r="VPW43" s="921"/>
      <c r="VPX43" s="921"/>
      <c r="VPY43" s="921"/>
      <c r="VPZ43" s="921"/>
      <c r="VQA43" s="921"/>
      <c r="VQB43" s="921"/>
      <c r="VQC43" s="921"/>
      <c r="VQD43" s="921"/>
      <c r="VQE43" s="921"/>
      <c r="VQF43" s="921"/>
      <c r="VQG43" s="921"/>
      <c r="VQH43" s="921"/>
      <c r="VQI43" s="921"/>
      <c r="VQJ43" s="921"/>
      <c r="VQK43" s="921"/>
      <c r="VQL43" s="921"/>
      <c r="VQM43" s="921"/>
      <c r="VQN43" s="921"/>
      <c r="VQO43" s="921"/>
      <c r="VQP43" s="921"/>
      <c r="VQQ43" s="921"/>
      <c r="VQR43" s="921"/>
      <c r="VQS43" s="921"/>
      <c r="VQT43" s="921"/>
      <c r="VQU43" s="921"/>
      <c r="VQV43" s="921"/>
      <c r="VQW43" s="921"/>
      <c r="VQX43" s="921"/>
      <c r="VQY43" s="921"/>
      <c r="VQZ43" s="921"/>
      <c r="VRA43" s="921"/>
      <c r="VRB43" s="921"/>
      <c r="VRC43" s="921"/>
      <c r="VRD43" s="921"/>
      <c r="VRE43" s="921"/>
      <c r="VRF43" s="921"/>
      <c r="VRG43" s="921"/>
      <c r="VRH43" s="921"/>
      <c r="VRI43" s="921"/>
      <c r="VRJ43" s="921"/>
      <c r="VRK43" s="921"/>
      <c r="VRL43" s="921"/>
      <c r="VRM43" s="921"/>
      <c r="VRN43" s="921"/>
      <c r="VRO43" s="921"/>
      <c r="VRP43" s="921"/>
      <c r="VRQ43" s="921"/>
      <c r="VRR43" s="921"/>
      <c r="VRS43" s="921"/>
      <c r="VRT43" s="921"/>
      <c r="VRU43" s="921"/>
      <c r="VRV43" s="921"/>
      <c r="VRW43" s="921"/>
      <c r="VRX43" s="921"/>
      <c r="VRY43" s="921"/>
      <c r="VRZ43" s="921"/>
      <c r="VSA43" s="921"/>
      <c r="VSB43" s="921"/>
      <c r="VSC43" s="921"/>
      <c r="VSD43" s="921"/>
      <c r="VSE43" s="921"/>
      <c r="VSF43" s="921"/>
      <c r="VSG43" s="921"/>
      <c r="VSH43" s="921"/>
      <c r="VSI43" s="921"/>
      <c r="VSJ43" s="921"/>
      <c r="VSK43" s="921"/>
      <c r="VSL43" s="921"/>
      <c r="VSM43" s="921"/>
      <c r="VSN43" s="921"/>
      <c r="VSO43" s="921"/>
      <c r="VSP43" s="921"/>
      <c r="VSQ43" s="921"/>
      <c r="VSR43" s="921"/>
      <c r="VSS43" s="921"/>
      <c r="VST43" s="921"/>
      <c r="VSU43" s="921"/>
      <c r="VSV43" s="921"/>
      <c r="VSW43" s="921"/>
      <c r="VSX43" s="921"/>
      <c r="VSY43" s="921"/>
      <c r="VSZ43" s="921"/>
      <c r="VTA43" s="921"/>
      <c r="VTB43" s="921"/>
      <c r="VTC43" s="921"/>
      <c r="VTD43" s="921"/>
      <c r="VTE43" s="921"/>
      <c r="VTF43" s="921"/>
      <c r="VTG43" s="921"/>
      <c r="VTH43" s="921"/>
      <c r="VTI43" s="921"/>
      <c r="VTJ43" s="921"/>
      <c r="VTK43" s="921"/>
      <c r="VTL43" s="921"/>
      <c r="VTM43" s="921"/>
      <c r="VTN43" s="921"/>
      <c r="VTO43" s="921"/>
      <c r="VTP43" s="921"/>
      <c r="VTQ43" s="921"/>
      <c r="VTR43" s="921"/>
      <c r="VTS43" s="921"/>
      <c r="VTT43" s="921"/>
      <c r="VTU43" s="921"/>
      <c r="VTV43" s="921"/>
      <c r="VTW43" s="921"/>
      <c r="VTX43" s="921"/>
      <c r="VTY43" s="921"/>
      <c r="VTZ43" s="921"/>
      <c r="VUA43" s="921"/>
      <c r="VUB43" s="921"/>
      <c r="VUC43" s="921"/>
      <c r="VUD43" s="921"/>
      <c r="VUE43" s="921"/>
      <c r="VUF43" s="921"/>
      <c r="VUG43" s="921"/>
      <c r="VUH43" s="921"/>
      <c r="VUI43" s="921"/>
      <c r="VUJ43" s="921"/>
      <c r="VUK43" s="921"/>
      <c r="VUL43" s="921"/>
      <c r="VUM43" s="921"/>
      <c r="VUN43" s="921"/>
      <c r="VUO43" s="921"/>
      <c r="VUP43" s="921"/>
      <c r="VUQ43" s="921"/>
      <c r="VUR43" s="921"/>
      <c r="VUS43" s="921"/>
      <c r="VUT43" s="921"/>
      <c r="VUU43" s="921"/>
      <c r="VUV43" s="921"/>
      <c r="VUW43" s="921"/>
      <c r="VUX43" s="921"/>
      <c r="VUY43" s="921"/>
      <c r="VUZ43" s="921"/>
      <c r="VVA43" s="921"/>
      <c r="VVB43" s="921"/>
      <c r="VVC43" s="921"/>
      <c r="VVD43" s="921"/>
      <c r="VVE43" s="921"/>
      <c r="VVF43" s="921"/>
      <c r="VVG43" s="921"/>
      <c r="VVH43" s="921"/>
      <c r="VVI43" s="921"/>
      <c r="VVJ43" s="921"/>
      <c r="VVK43" s="921"/>
      <c r="VVL43" s="921"/>
      <c r="VVM43" s="921"/>
      <c r="VVN43" s="921"/>
      <c r="VVO43" s="921"/>
      <c r="VVP43" s="921"/>
      <c r="VVQ43" s="921"/>
      <c r="VVR43" s="921"/>
      <c r="VVS43" s="921"/>
      <c r="VVT43" s="921"/>
      <c r="VVU43" s="921"/>
      <c r="VVV43" s="921"/>
      <c r="VVW43" s="921"/>
      <c r="VVX43" s="921"/>
      <c r="VVY43" s="921"/>
      <c r="VVZ43" s="921"/>
      <c r="VWA43" s="921"/>
      <c r="VWB43" s="921"/>
      <c r="VWC43" s="921"/>
      <c r="VWD43" s="921"/>
      <c r="VWE43" s="921"/>
      <c r="VWF43" s="921"/>
      <c r="VWG43" s="921"/>
      <c r="VWH43" s="921"/>
      <c r="VWI43" s="921"/>
      <c r="VWJ43" s="921"/>
      <c r="VWK43" s="921"/>
      <c r="VWL43" s="921"/>
      <c r="VWM43" s="921"/>
      <c r="VWN43" s="921"/>
      <c r="VWO43" s="921"/>
      <c r="VWP43" s="921"/>
      <c r="VWQ43" s="921"/>
      <c r="VWR43" s="921"/>
      <c r="VWS43" s="921"/>
      <c r="VWT43" s="921"/>
      <c r="VWU43" s="921"/>
      <c r="VWV43" s="921"/>
      <c r="VWW43" s="921"/>
      <c r="VWX43" s="921"/>
      <c r="VWY43" s="921"/>
      <c r="VWZ43" s="921"/>
      <c r="VXA43" s="921"/>
      <c r="VXB43" s="921"/>
      <c r="VXC43" s="921"/>
      <c r="VXD43" s="921"/>
      <c r="VXE43" s="921"/>
      <c r="VXF43" s="921"/>
      <c r="VXG43" s="921"/>
      <c r="VXH43" s="921"/>
      <c r="VXI43" s="921"/>
      <c r="VXJ43" s="921"/>
      <c r="VXK43" s="921"/>
      <c r="VXL43" s="921"/>
      <c r="VXM43" s="921"/>
      <c r="VXN43" s="921"/>
      <c r="VXO43" s="921"/>
      <c r="VXP43" s="921"/>
      <c r="VXQ43" s="921"/>
      <c r="VXR43" s="921"/>
      <c r="VXS43" s="921"/>
      <c r="VXT43" s="921"/>
      <c r="VXU43" s="921"/>
      <c r="VXV43" s="921"/>
      <c r="VXW43" s="921"/>
      <c r="VXX43" s="921"/>
      <c r="VXY43" s="921"/>
      <c r="VXZ43" s="921"/>
      <c r="VYA43" s="921"/>
      <c r="VYB43" s="921"/>
      <c r="VYC43" s="921"/>
      <c r="VYD43" s="921"/>
      <c r="VYE43" s="921"/>
      <c r="VYF43" s="921"/>
      <c r="VYG43" s="921"/>
      <c r="VYH43" s="921"/>
      <c r="VYI43" s="921"/>
      <c r="VYJ43" s="921"/>
      <c r="VYK43" s="921"/>
      <c r="VYL43" s="921"/>
      <c r="VYM43" s="921"/>
      <c r="VYN43" s="921"/>
      <c r="VYO43" s="921"/>
      <c r="VYP43" s="921"/>
      <c r="VYQ43" s="921"/>
      <c r="VYR43" s="921"/>
      <c r="VYS43" s="921"/>
      <c r="VYT43" s="921"/>
      <c r="VYU43" s="921"/>
      <c r="VYV43" s="921"/>
      <c r="VYW43" s="921"/>
      <c r="VYX43" s="921"/>
      <c r="VYY43" s="921"/>
      <c r="VYZ43" s="921"/>
      <c r="VZA43" s="921"/>
      <c r="VZB43" s="921"/>
      <c r="VZC43" s="921"/>
      <c r="VZD43" s="921"/>
      <c r="VZE43" s="921"/>
      <c r="VZF43" s="921"/>
      <c r="VZG43" s="921"/>
      <c r="VZH43" s="921"/>
      <c r="VZI43" s="921"/>
      <c r="VZJ43" s="921"/>
      <c r="VZK43" s="921"/>
      <c r="VZL43" s="921"/>
      <c r="VZM43" s="921"/>
      <c r="VZN43" s="921"/>
      <c r="VZO43" s="921"/>
      <c r="VZP43" s="921"/>
      <c r="VZQ43" s="921"/>
      <c r="VZR43" s="921"/>
      <c r="VZS43" s="921"/>
      <c r="VZT43" s="921"/>
      <c r="VZU43" s="921"/>
      <c r="VZV43" s="921"/>
      <c r="VZW43" s="921"/>
      <c r="VZX43" s="921"/>
      <c r="VZY43" s="921"/>
      <c r="VZZ43" s="921"/>
      <c r="WAA43" s="921"/>
      <c r="WAB43" s="921"/>
      <c r="WAC43" s="921"/>
      <c r="WAD43" s="921"/>
      <c r="WAE43" s="921"/>
      <c r="WAF43" s="921"/>
      <c r="WAG43" s="921"/>
      <c r="WAH43" s="921"/>
      <c r="WAI43" s="921"/>
      <c r="WAJ43" s="921"/>
      <c r="WAK43" s="921"/>
      <c r="WAL43" s="921"/>
      <c r="WAM43" s="921"/>
      <c r="WAN43" s="921"/>
      <c r="WAO43" s="921"/>
      <c r="WAP43" s="921"/>
      <c r="WAQ43" s="921"/>
      <c r="WAR43" s="921"/>
      <c r="WAS43" s="921"/>
      <c r="WAT43" s="921"/>
      <c r="WAU43" s="921"/>
      <c r="WAV43" s="921"/>
      <c r="WAW43" s="921"/>
      <c r="WAX43" s="921"/>
      <c r="WAY43" s="921"/>
      <c r="WAZ43" s="921"/>
      <c r="WBA43" s="921"/>
      <c r="WBB43" s="921"/>
      <c r="WBC43" s="921"/>
      <c r="WBD43" s="921"/>
      <c r="WBE43" s="921"/>
      <c r="WBF43" s="921"/>
      <c r="WBG43" s="921"/>
      <c r="WBH43" s="921"/>
      <c r="WBI43" s="921"/>
      <c r="WBJ43" s="921"/>
      <c r="WBK43" s="921"/>
      <c r="WBL43" s="921"/>
      <c r="WBM43" s="921"/>
      <c r="WBN43" s="921"/>
      <c r="WBO43" s="921"/>
      <c r="WBP43" s="921"/>
      <c r="WBQ43" s="921"/>
      <c r="WBR43" s="921"/>
      <c r="WBS43" s="921"/>
      <c r="WBT43" s="921"/>
      <c r="WBU43" s="921"/>
      <c r="WBV43" s="921"/>
      <c r="WBW43" s="921"/>
      <c r="WBX43" s="921"/>
      <c r="WBY43" s="921"/>
      <c r="WBZ43" s="921"/>
      <c r="WCA43" s="921"/>
      <c r="WCB43" s="921"/>
      <c r="WCC43" s="921"/>
      <c r="WCD43" s="921"/>
      <c r="WCE43" s="921"/>
      <c r="WCF43" s="921"/>
      <c r="WCG43" s="921"/>
      <c r="WCH43" s="921"/>
      <c r="WCI43" s="921"/>
      <c r="WCJ43" s="921"/>
      <c r="WCK43" s="921"/>
      <c r="WCL43" s="921"/>
      <c r="WCM43" s="921"/>
      <c r="WCN43" s="921"/>
      <c r="WCO43" s="921"/>
      <c r="WCP43" s="921"/>
      <c r="WCQ43" s="921"/>
      <c r="WCR43" s="921"/>
      <c r="WCS43" s="921"/>
      <c r="WCT43" s="921"/>
      <c r="WCU43" s="921"/>
      <c r="WCV43" s="921"/>
      <c r="WCW43" s="921"/>
      <c r="WCX43" s="921"/>
      <c r="WCY43" s="921"/>
      <c r="WCZ43" s="921"/>
      <c r="WDA43" s="921"/>
      <c r="WDB43" s="921"/>
      <c r="WDC43" s="921"/>
      <c r="WDD43" s="921"/>
      <c r="WDE43" s="921"/>
      <c r="WDF43" s="921"/>
      <c r="WDG43" s="921"/>
      <c r="WDH43" s="921"/>
      <c r="WDI43" s="921"/>
      <c r="WDJ43" s="921"/>
      <c r="WDK43" s="921"/>
      <c r="WDL43" s="921"/>
      <c r="WDM43" s="921"/>
      <c r="WDN43" s="921"/>
      <c r="WDO43" s="921"/>
      <c r="WDP43" s="921"/>
      <c r="WDQ43" s="921"/>
      <c r="WDR43" s="921"/>
      <c r="WDS43" s="921"/>
      <c r="WDT43" s="921"/>
      <c r="WDU43" s="921"/>
      <c r="WDV43" s="921"/>
      <c r="WDW43" s="921"/>
      <c r="WDX43" s="921"/>
      <c r="WDY43" s="921"/>
      <c r="WDZ43" s="921"/>
      <c r="WEA43" s="921"/>
      <c r="WEB43" s="921"/>
      <c r="WEC43" s="921"/>
      <c r="WED43" s="921"/>
      <c r="WEE43" s="921"/>
      <c r="WEF43" s="921"/>
      <c r="WEG43" s="921"/>
      <c r="WEH43" s="921"/>
      <c r="WEI43" s="921"/>
      <c r="WEJ43" s="921"/>
      <c r="WEK43" s="921"/>
      <c r="WEL43" s="921"/>
      <c r="WEM43" s="921"/>
      <c r="WEN43" s="921"/>
      <c r="WEO43" s="921"/>
      <c r="WEP43" s="921"/>
      <c r="WEQ43" s="921"/>
      <c r="WER43" s="921"/>
      <c r="WES43" s="921"/>
      <c r="WET43" s="921"/>
      <c r="WEU43" s="921"/>
      <c r="WEV43" s="921"/>
      <c r="WEW43" s="921"/>
      <c r="WEX43" s="921"/>
      <c r="WEY43" s="921"/>
      <c r="WEZ43" s="921"/>
      <c r="WFA43" s="921"/>
      <c r="WFB43" s="921"/>
      <c r="WFC43" s="921"/>
      <c r="WFD43" s="921"/>
      <c r="WFE43" s="921"/>
      <c r="WFF43" s="921"/>
      <c r="WFG43" s="921"/>
      <c r="WFH43" s="921"/>
      <c r="WFI43" s="921"/>
      <c r="WFJ43" s="921"/>
      <c r="WFK43" s="921"/>
      <c r="WFL43" s="921"/>
      <c r="WFM43" s="921"/>
      <c r="WFN43" s="921"/>
      <c r="WFO43" s="921"/>
      <c r="WFP43" s="921"/>
      <c r="WFQ43" s="921"/>
      <c r="WFR43" s="921"/>
      <c r="WFS43" s="921"/>
      <c r="WFT43" s="921"/>
      <c r="WFU43" s="921"/>
      <c r="WFV43" s="921"/>
      <c r="WFW43" s="921"/>
      <c r="WFX43" s="921"/>
      <c r="WFY43" s="921"/>
      <c r="WFZ43" s="921"/>
      <c r="WGA43" s="921"/>
      <c r="WGB43" s="921"/>
      <c r="WGC43" s="921"/>
      <c r="WGD43" s="921"/>
      <c r="WGE43" s="921"/>
      <c r="WGF43" s="921"/>
      <c r="WGG43" s="921"/>
      <c r="WGH43" s="921"/>
      <c r="WGI43" s="921"/>
      <c r="WGJ43" s="921"/>
      <c r="WGK43" s="921"/>
      <c r="WGL43" s="921"/>
      <c r="WGM43" s="921"/>
      <c r="WGN43" s="921"/>
      <c r="WGO43" s="921"/>
      <c r="WGP43" s="921"/>
      <c r="WGQ43" s="921"/>
      <c r="WGR43" s="921"/>
      <c r="WGS43" s="921"/>
      <c r="WGT43" s="921"/>
      <c r="WGU43" s="921"/>
      <c r="WGV43" s="921"/>
      <c r="WGW43" s="921"/>
      <c r="WGX43" s="921"/>
      <c r="WGY43" s="921"/>
      <c r="WGZ43" s="921"/>
      <c r="WHA43" s="921"/>
      <c r="WHB43" s="921"/>
      <c r="WHC43" s="921"/>
      <c r="WHD43" s="921"/>
      <c r="WHE43" s="921"/>
      <c r="WHF43" s="921"/>
      <c r="WHG43" s="921"/>
      <c r="WHH43" s="921"/>
      <c r="WHI43" s="921"/>
      <c r="WHJ43" s="921"/>
      <c r="WHK43" s="921"/>
      <c r="WHL43" s="921"/>
      <c r="WHM43" s="921"/>
      <c r="WHN43" s="921"/>
      <c r="WHO43" s="921"/>
      <c r="WHP43" s="921"/>
      <c r="WHQ43" s="921"/>
      <c r="WHR43" s="921"/>
      <c r="WHS43" s="921"/>
      <c r="WHT43" s="921"/>
      <c r="WHU43" s="921"/>
      <c r="WHV43" s="921"/>
      <c r="WHW43" s="921"/>
      <c r="WHX43" s="921"/>
      <c r="WHY43" s="921"/>
      <c r="WHZ43" s="921"/>
      <c r="WIA43" s="921"/>
      <c r="WIB43" s="921"/>
      <c r="WIC43" s="921"/>
      <c r="WID43" s="921"/>
      <c r="WIE43" s="921"/>
      <c r="WIF43" s="921"/>
      <c r="WIG43" s="921"/>
      <c r="WIH43" s="921"/>
      <c r="WII43" s="921"/>
      <c r="WIJ43" s="921"/>
      <c r="WIK43" s="921"/>
      <c r="WIL43" s="921"/>
      <c r="WIM43" s="921"/>
      <c r="WIN43" s="921"/>
      <c r="WIO43" s="921"/>
      <c r="WIP43" s="921"/>
      <c r="WIQ43" s="921"/>
      <c r="WIR43" s="921"/>
      <c r="WIS43" s="921"/>
      <c r="WIT43" s="921"/>
      <c r="WIU43" s="921"/>
      <c r="WIV43" s="921"/>
      <c r="WIW43" s="921"/>
      <c r="WIX43" s="921"/>
      <c r="WIY43" s="921"/>
      <c r="WIZ43" s="921"/>
      <c r="WJA43" s="921"/>
      <c r="WJB43" s="921"/>
      <c r="WJC43" s="921"/>
      <c r="WJD43" s="921"/>
      <c r="WJE43" s="921"/>
      <c r="WJF43" s="921"/>
      <c r="WJG43" s="921"/>
      <c r="WJH43" s="921"/>
      <c r="WJI43" s="921"/>
      <c r="WJJ43" s="921"/>
      <c r="WJK43" s="921"/>
      <c r="WJL43" s="921"/>
      <c r="WJM43" s="921"/>
      <c r="WJN43" s="921"/>
      <c r="WJO43" s="921"/>
      <c r="WJP43" s="921"/>
      <c r="WJQ43" s="921"/>
      <c r="WJR43" s="921"/>
      <c r="WJS43" s="921"/>
      <c r="WJT43" s="921"/>
      <c r="WJU43" s="921"/>
      <c r="WJV43" s="921"/>
      <c r="WJW43" s="921"/>
      <c r="WJX43" s="921"/>
      <c r="WJY43" s="921"/>
      <c r="WJZ43" s="921"/>
      <c r="WKA43" s="921"/>
      <c r="WKB43" s="921"/>
      <c r="WKC43" s="921"/>
      <c r="WKD43" s="921"/>
      <c r="WKE43" s="921"/>
      <c r="WKF43" s="921"/>
      <c r="WKG43" s="921"/>
      <c r="WKH43" s="921"/>
      <c r="WKI43" s="921"/>
      <c r="WKJ43" s="921"/>
      <c r="WKK43" s="921"/>
      <c r="WKL43" s="921"/>
      <c r="WKM43" s="921"/>
      <c r="WKN43" s="921"/>
      <c r="WKO43" s="921"/>
      <c r="WKP43" s="921"/>
      <c r="WKQ43" s="921"/>
      <c r="WKR43" s="921"/>
      <c r="WKS43" s="921"/>
      <c r="WKT43" s="921"/>
      <c r="WKU43" s="921"/>
      <c r="WKV43" s="921"/>
      <c r="WKW43" s="921"/>
      <c r="WKX43" s="921"/>
      <c r="WKY43" s="921"/>
      <c r="WKZ43" s="921"/>
      <c r="WLA43" s="921"/>
      <c r="WLB43" s="921"/>
      <c r="WLC43" s="921"/>
      <c r="WLD43" s="921"/>
      <c r="WLE43" s="921"/>
      <c r="WLF43" s="921"/>
      <c r="WLG43" s="921"/>
      <c r="WLH43" s="921"/>
      <c r="WLI43" s="921"/>
      <c r="WLJ43" s="921"/>
      <c r="WLK43" s="921"/>
      <c r="WLL43" s="921"/>
      <c r="WLM43" s="921"/>
      <c r="WLN43" s="921"/>
      <c r="WLO43" s="921"/>
      <c r="WLP43" s="921"/>
      <c r="WLQ43" s="921"/>
      <c r="WLR43" s="921"/>
      <c r="WLS43" s="921"/>
      <c r="WLT43" s="921"/>
      <c r="WLU43" s="921"/>
      <c r="WLV43" s="921"/>
      <c r="WLW43" s="921"/>
      <c r="WLX43" s="921"/>
      <c r="WLY43" s="921"/>
      <c r="WLZ43" s="921"/>
      <c r="WMA43" s="921"/>
      <c r="WMB43" s="921"/>
      <c r="WMC43" s="921"/>
      <c r="WMD43" s="921"/>
      <c r="WME43" s="921"/>
      <c r="WMF43" s="921"/>
      <c r="WMG43" s="921"/>
      <c r="WMH43" s="921"/>
      <c r="WMI43" s="921"/>
      <c r="WMJ43" s="921"/>
      <c r="WMK43" s="921"/>
      <c r="WML43" s="921"/>
      <c r="WMM43" s="921"/>
      <c r="WMN43" s="921"/>
      <c r="WMO43" s="921"/>
      <c r="WMP43" s="921"/>
      <c r="WMQ43" s="921"/>
      <c r="WMR43" s="921"/>
      <c r="WMS43" s="921"/>
      <c r="WMT43" s="921"/>
      <c r="WMU43" s="921"/>
      <c r="WMV43" s="921"/>
      <c r="WMW43" s="921"/>
      <c r="WMX43" s="921"/>
      <c r="WMY43" s="921"/>
      <c r="WMZ43" s="921"/>
      <c r="WNA43" s="921"/>
      <c r="WNB43" s="921"/>
      <c r="WNC43" s="921"/>
      <c r="WND43" s="921"/>
      <c r="WNE43" s="921"/>
      <c r="WNF43" s="921"/>
      <c r="WNG43" s="921"/>
      <c r="WNH43" s="921"/>
      <c r="WNI43" s="921"/>
      <c r="WNJ43" s="921"/>
      <c r="WNK43" s="921"/>
      <c r="WNL43" s="921"/>
      <c r="WNM43" s="921"/>
      <c r="WNN43" s="921"/>
      <c r="WNO43" s="921"/>
      <c r="WNP43" s="921"/>
      <c r="WNQ43" s="921"/>
      <c r="WNR43" s="921"/>
      <c r="WNS43" s="921"/>
      <c r="WNT43" s="921"/>
      <c r="WNU43" s="921"/>
      <c r="WNV43" s="921"/>
      <c r="WNW43" s="921"/>
      <c r="WNX43" s="921"/>
      <c r="WNY43" s="921"/>
      <c r="WNZ43" s="921"/>
      <c r="WOA43" s="921"/>
      <c r="WOB43" s="921"/>
      <c r="WOC43" s="921"/>
      <c r="WOD43" s="921"/>
      <c r="WOE43" s="921"/>
      <c r="WOF43" s="921"/>
      <c r="WOG43" s="921"/>
      <c r="WOH43" s="921"/>
      <c r="WOI43" s="921"/>
      <c r="WOJ43" s="921"/>
      <c r="WOK43" s="921"/>
      <c r="WOL43" s="921"/>
      <c r="WOM43" s="921"/>
      <c r="WON43" s="921"/>
      <c r="WOO43" s="921"/>
      <c r="WOP43" s="921"/>
      <c r="WOQ43" s="921"/>
      <c r="WOR43" s="921"/>
      <c r="WOS43" s="921"/>
      <c r="WOT43" s="921"/>
      <c r="WOU43" s="921"/>
      <c r="WOV43" s="921"/>
      <c r="WOW43" s="921"/>
      <c r="WOX43" s="921"/>
      <c r="WOY43" s="921"/>
      <c r="WOZ43" s="921"/>
      <c r="WPA43" s="921"/>
      <c r="WPB43" s="921"/>
      <c r="WPC43" s="921"/>
      <c r="WPD43" s="921"/>
      <c r="WPE43" s="921"/>
      <c r="WPF43" s="921"/>
      <c r="WPG43" s="921"/>
      <c r="WPH43" s="921"/>
      <c r="WPI43" s="921"/>
      <c r="WPJ43" s="921"/>
      <c r="WPK43" s="921"/>
      <c r="WPL43" s="921"/>
      <c r="WPM43" s="921"/>
      <c r="WPN43" s="921"/>
      <c r="WPO43" s="921"/>
      <c r="WPP43" s="921"/>
      <c r="WPQ43" s="921"/>
      <c r="WPR43" s="921"/>
      <c r="WPS43" s="921"/>
      <c r="WPT43" s="921"/>
      <c r="WPU43" s="921"/>
      <c r="WPV43" s="921"/>
      <c r="WPW43" s="921"/>
      <c r="WPX43" s="921"/>
      <c r="WPY43" s="921"/>
      <c r="WPZ43" s="921"/>
      <c r="WQA43" s="921"/>
      <c r="WQB43" s="921"/>
      <c r="WQC43" s="921"/>
      <c r="WQD43" s="921"/>
      <c r="WQE43" s="921"/>
      <c r="WQF43" s="921"/>
      <c r="WQG43" s="921"/>
      <c r="WQH43" s="921"/>
      <c r="WQI43" s="921"/>
      <c r="WQJ43" s="921"/>
      <c r="WQK43" s="921"/>
      <c r="WQL43" s="921"/>
      <c r="WQM43" s="921"/>
      <c r="WQN43" s="921"/>
      <c r="WQO43" s="921"/>
      <c r="WQP43" s="921"/>
      <c r="WQQ43" s="921"/>
      <c r="WQR43" s="921"/>
      <c r="WQS43" s="921"/>
      <c r="WQT43" s="921"/>
      <c r="WQU43" s="921"/>
      <c r="WQV43" s="921"/>
      <c r="WQW43" s="921"/>
      <c r="WQX43" s="921"/>
      <c r="WQY43" s="921"/>
      <c r="WQZ43" s="921"/>
      <c r="WRA43" s="921"/>
      <c r="WRB43" s="921"/>
      <c r="WRC43" s="921"/>
      <c r="WRD43" s="921"/>
      <c r="WRE43" s="921"/>
      <c r="WRF43" s="921"/>
      <c r="WRG43" s="921"/>
      <c r="WRH43" s="921"/>
      <c r="WRI43" s="921"/>
      <c r="WRJ43" s="921"/>
      <c r="WRK43" s="921"/>
      <c r="WRL43" s="921"/>
      <c r="WRM43" s="921"/>
      <c r="WRN43" s="921"/>
      <c r="WRO43" s="921"/>
      <c r="WRP43" s="921"/>
      <c r="WRQ43" s="921"/>
      <c r="WRR43" s="921"/>
      <c r="WRS43" s="921"/>
      <c r="WRT43" s="921"/>
      <c r="WRU43" s="921"/>
      <c r="WRV43" s="921"/>
      <c r="WRW43" s="921"/>
      <c r="WRX43" s="921"/>
      <c r="WRY43" s="921"/>
      <c r="WRZ43" s="921"/>
      <c r="WSA43" s="921"/>
      <c r="WSB43" s="921"/>
      <c r="WSC43" s="921"/>
      <c r="WSD43" s="921"/>
      <c r="WSE43" s="921"/>
      <c r="WSF43" s="921"/>
      <c r="WSG43" s="921"/>
      <c r="WSH43" s="921"/>
      <c r="WSI43" s="921"/>
      <c r="WSJ43" s="921"/>
      <c r="WSK43" s="921"/>
      <c r="WSL43" s="921"/>
      <c r="WSM43" s="921"/>
      <c r="WSN43" s="921"/>
      <c r="WSO43" s="921"/>
      <c r="WSP43" s="921"/>
      <c r="WSQ43" s="921"/>
      <c r="WSR43" s="921"/>
      <c r="WSS43" s="921"/>
      <c r="WST43" s="921"/>
      <c r="WSU43" s="921"/>
      <c r="WSV43" s="921"/>
      <c r="WSW43" s="921"/>
      <c r="WSX43" s="921"/>
      <c r="WSY43" s="921"/>
      <c r="WSZ43" s="921"/>
      <c r="WTA43" s="921"/>
      <c r="WTB43" s="921"/>
      <c r="WTC43" s="921"/>
      <c r="WTD43" s="921"/>
      <c r="WTE43" s="921"/>
      <c r="WTF43" s="921"/>
      <c r="WTG43" s="921"/>
      <c r="WTH43" s="921"/>
      <c r="WTI43" s="921"/>
      <c r="WTJ43" s="921"/>
      <c r="WTK43" s="921"/>
      <c r="WTL43" s="921"/>
      <c r="WTM43" s="921"/>
      <c r="WTN43" s="921"/>
      <c r="WTO43" s="921"/>
      <c r="WTP43" s="921"/>
      <c r="WTQ43" s="921"/>
      <c r="WTR43" s="921"/>
      <c r="WTS43" s="921"/>
      <c r="WTT43" s="921"/>
      <c r="WTU43" s="921"/>
      <c r="WTV43" s="921"/>
      <c r="WTW43" s="921"/>
      <c r="WTX43" s="921"/>
      <c r="WTY43" s="921"/>
      <c r="WTZ43" s="921"/>
      <c r="WUA43" s="921"/>
      <c r="WUB43" s="921"/>
      <c r="WUC43" s="921"/>
      <c r="WUD43" s="921"/>
      <c r="WUE43" s="921"/>
      <c r="WUF43" s="921"/>
      <c r="WUG43" s="921"/>
      <c r="WUH43" s="921"/>
      <c r="WUI43" s="921"/>
      <c r="WUJ43" s="921"/>
      <c r="WUK43" s="921"/>
      <c r="WUL43" s="921"/>
      <c r="WUM43" s="921"/>
      <c r="WUN43" s="921"/>
      <c r="WUO43" s="921"/>
      <c r="WUP43" s="921"/>
      <c r="WUQ43" s="921"/>
      <c r="WUR43" s="921"/>
      <c r="WUS43" s="921"/>
      <c r="WUT43" s="921"/>
      <c r="WUU43" s="921"/>
      <c r="WUV43" s="921"/>
      <c r="WUW43" s="921"/>
      <c r="WUX43" s="921"/>
      <c r="WUY43" s="921"/>
      <c r="WUZ43" s="921"/>
      <c r="WVA43" s="921"/>
      <c r="WVB43" s="921"/>
      <c r="WVC43" s="921"/>
      <c r="WVD43" s="921"/>
      <c r="WVE43" s="921"/>
      <c r="WVF43" s="921"/>
      <c r="WVG43" s="921"/>
      <c r="WVH43" s="921"/>
      <c r="WVI43" s="921"/>
      <c r="WVJ43" s="921"/>
      <c r="WVK43" s="921"/>
      <c r="WVL43" s="921"/>
      <c r="WVM43" s="921"/>
      <c r="WVN43" s="921"/>
      <c r="WVO43" s="921"/>
      <c r="WVP43" s="921"/>
      <c r="WVQ43" s="921"/>
      <c r="WVR43" s="921"/>
      <c r="WVS43" s="921"/>
      <c r="WVT43" s="921"/>
      <c r="WVU43" s="921"/>
      <c r="WVV43" s="921"/>
      <c r="WVW43" s="921"/>
      <c r="WVX43" s="921"/>
      <c r="WVY43" s="921"/>
      <c r="WVZ43" s="921"/>
      <c r="WWA43" s="921"/>
      <c r="WWB43" s="921"/>
      <c r="WWC43" s="921"/>
    </row>
    <row r="44" spans="1:16149" s="908" customFormat="1" ht="24.95" customHeight="1">
      <c r="A44" s="899" t="s">
        <v>212</v>
      </c>
      <c r="B44" s="736" t="s">
        <v>354</v>
      </c>
      <c r="C44" s="743" t="s">
        <v>1747</v>
      </c>
      <c r="D44" s="738">
        <v>20701</v>
      </c>
      <c r="E44" s="738">
        <v>31278</v>
      </c>
      <c r="F44" s="915">
        <f t="shared" ca="1" si="4"/>
        <v>34.492027125190262</v>
      </c>
      <c r="G44" s="916">
        <f t="shared" si="0"/>
        <v>42616</v>
      </c>
      <c r="H44" s="917">
        <f>34421</f>
        <v>34421</v>
      </c>
      <c r="I44" s="741" t="s">
        <v>138</v>
      </c>
      <c r="J44" s="741" t="s">
        <v>138</v>
      </c>
      <c r="K44" s="443">
        <v>3</v>
      </c>
      <c r="L44" s="443">
        <f t="shared" si="1"/>
        <v>55.25</v>
      </c>
      <c r="M44" s="443">
        <f t="shared" si="1"/>
        <v>58.25</v>
      </c>
      <c r="N44" s="902">
        <v>40.25</v>
      </c>
      <c r="O44" s="902">
        <v>43.25</v>
      </c>
      <c r="P44" s="903">
        <f t="shared" si="5"/>
        <v>188278.44518044998</v>
      </c>
      <c r="Q44" s="443">
        <f t="shared" si="2"/>
        <v>34</v>
      </c>
      <c r="R44" s="904">
        <v>20</v>
      </c>
      <c r="S44" s="904">
        <v>35</v>
      </c>
      <c r="T44" s="904">
        <f t="shared" si="8"/>
        <v>43</v>
      </c>
      <c r="U44" s="903">
        <f t="shared" si="3"/>
        <v>1480103</v>
      </c>
      <c r="V44" s="918"/>
      <c r="W44" s="919"/>
      <c r="X44" s="920"/>
    </row>
    <row r="45" spans="1:16149" s="908" customFormat="1" ht="29.45" customHeight="1">
      <c r="A45" s="899" t="s">
        <v>217</v>
      </c>
      <c r="B45" s="736" t="s">
        <v>1748</v>
      </c>
      <c r="C45" s="743" t="s">
        <v>1732</v>
      </c>
      <c r="D45" s="738">
        <v>21863</v>
      </c>
      <c r="E45" s="738">
        <v>31285</v>
      </c>
      <c r="F45" s="915">
        <f t="shared" ca="1" si="4"/>
        <v>34.472849042998483</v>
      </c>
      <c r="G45" s="916">
        <f t="shared" si="0"/>
        <v>43778</v>
      </c>
      <c r="H45" s="917">
        <f>34421</f>
        <v>34421</v>
      </c>
      <c r="I45" s="741" t="s">
        <v>121</v>
      </c>
      <c r="J45" s="741" t="s">
        <v>121</v>
      </c>
      <c r="K45" s="443">
        <v>3</v>
      </c>
      <c r="L45" s="443">
        <f t="shared" si="1"/>
        <v>46.25</v>
      </c>
      <c r="M45" s="443">
        <f t="shared" si="1"/>
        <v>59.75</v>
      </c>
      <c r="N45" s="902">
        <v>31.25</v>
      </c>
      <c r="O45" s="902">
        <v>44.75</v>
      </c>
      <c r="P45" s="903">
        <f t="shared" si="5"/>
        <v>175837.13823019998</v>
      </c>
      <c r="Q45" s="443">
        <f t="shared" si="2"/>
        <v>34</v>
      </c>
      <c r="R45" s="904">
        <v>20</v>
      </c>
      <c r="S45" s="904">
        <v>35</v>
      </c>
      <c r="T45" s="904">
        <f t="shared" si="8"/>
        <v>43</v>
      </c>
      <c r="U45" s="903">
        <f t="shared" si="3"/>
        <v>1480103</v>
      </c>
      <c r="V45" s="918"/>
      <c r="W45" s="919"/>
      <c r="X45" s="920"/>
    </row>
    <row r="46" spans="1:16149" s="908" customFormat="1" ht="24.95" customHeight="1">
      <c r="A46" s="899" t="s">
        <v>231</v>
      </c>
      <c r="B46" s="736" t="s">
        <v>1751</v>
      </c>
      <c r="C46" s="743" t="s">
        <v>1737</v>
      </c>
      <c r="D46" s="738">
        <v>21783</v>
      </c>
      <c r="E46" s="738">
        <v>31244</v>
      </c>
      <c r="F46" s="915">
        <f t="shared" ca="1" si="4"/>
        <v>34.58517781012177</v>
      </c>
      <c r="G46" s="916">
        <f t="shared" si="0"/>
        <v>43698</v>
      </c>
      <c r="H46" s="917">
        <f>48298</f>
        <v>48298</v>
      </c>
      <c r="I46" s="741" t="s">
        <v>127</v>
      </c>
      <c r="J46" s="741" t="s">
        <v>127</v>
      </c>
      <c r="K46" s="443">
        <v>5</v>
      </c>
      <c r="L46" s="443">
        <f t="shared" si="1"/>
        <v>15</v>
      </c>
      <c r="M46" s="443">
        <f t="shared" si="1"/>
        <v>15</v>
      </c>
      <c r="N46" s="902"/>
      <c r="O46" s="902"/>
      <c r="P46" s="903">
        <f t="shared" si="5"/>
        <v>69828.330738000004</v>
      </c>
      <c r="Q46" s="443">
        <f t="shared" si="2"/>
        <v>34</v>
      </c>
      <c r="R46" s="904">
        <v>20</v>
      </c>
      <c r="S46" s="904">
        <v>35</v>
      </c>
      <c r="T46" s="904">
        <f t="shared" si="8"/>
        <v>43</v>
      </c>
      <c r="U46" s="903">
        <f t="shared" si="3"/>
        <v>2076814</v>
      </c>
      <c r="V46" s="918"/>
      <c r="W46" s="919"/>
      <c r="X46" s="920"/>
    </row>
    <row r="47" spans="1:16149" s="908" customFormat="1" ht="24.95" customHeight="1">
      <c r="A47" s="899" t="s">
        <v>115</v>
      </c>
      <c r="B47" s="736" t="s">
        <v>1754</v>
      </c>
      <c r="C47" s="743" t="s">
        <v>1733</v>
      </c>
      <c r="D47" s="738">
        <v>21734</v>
      </c>
      <c r="E47" s="738">
        <v>31241</v>
      </c>
      <c r="F47" s="915">
        <f t="shared" ca="1" si="4"/>
        <v>34.593396988203963</v>
      </c>
      <c r="G47" s="916">
        <f t="shared" si="0"/>
        <v>43649</v>
      </c>
      <c r="H47" s="917">
        <f>77484</f>
        <v>77484</v>
      </c>
      <c r="I47" s="741" t="s">
        <v>136</v>
      </c>
      <c r="J47" s="741" t="s">
        <v>136</v>
      </c>
      <c r="K47" s="443">
        <v>4</v>
      </c>
      <c r="L47" s="443">
        <f t="shared" si="1"/>
        <v>56.347999999999999</v>
      </c>
      <c r="M47" s="443">
        <f t="shared" si="1"/>
        <v>119.3</v>
      </c>
      <c r="N47" s="902">
        <v>41.347999999999999</v>
      </c>
      <c r="O47" s="902">
        <v>104.3</v>
      </c>
      <c r="P47" s="903">
        <f t="shared" si="5"/>
        <v>655898.29192208638</v>
      </c>
      <c r="Q47" s="443">
        <f t="shared" si="2"/>
        <v>34</v>
      </c>
      <c r="R47" s="904">
        <v>20</v>
      </c>
      <c r="S47" s="904">
        <v>35</v>
      </c>
      <c r="T47" s="904">
        <f t="shared" si="8"/>
        <v>43</v>
      </c>
      <c r="U47" s="903">
        <f t="shared" si="3"/>
        <v>3331812</v>
      </c>
      <c r="V47" s="918"/>
      <c r="W47" s="919"/>
      <c r="X47" s="920"/>
    </row>
    <row r="48" spans="1:16149" s="908" customFormat="1" ht="24.95" customHeight="1">
      <c r="A48" s="899" t="s">
        <v>450</v>
      </c>
      <c r="B48" s="736" t="s">
        <v>1772</v>
      </c>
      <c r="C48" s="743" t="s">
        <v>117</v>
      </c>
      <c r="D48" s="738">
        <v>21829</v>
      </c>
      <c r="E48" s="738">
        <v>31251</v>
      </c>
      <c r="F48" s="915">
        <f t="shared" ca="1" si="4"/>
        <v>34.565999727929984</v>
      </c>
      <c r="G48" s="916">
        <f t="shared" si="0"/>
        <v>43744</v>
      </c>
      <c r="H48" s="917">
        <f>29517</f>
        <v>29517</v>
      </c>
      <c r="I48" s="741" t="s">
        <v>140</v>
      </c>
      <c r="J48" s="741" t="s">
        <v>140</v>
      </c>
      <c r="K48" s="443">
        <v>6</v>
      </c>
      <c r="L48" s="443">
        <f t="shared" si="1"/>
        <v>15</v>
      </c>
      <c r="M48" s="443">
        <f t="shared" si="1"/>
        <v>15</v>
      </c>
      <c r="N48" s="902"/>
      <c r="O48" s="902"/>
      <c r="P48" s="903">
        <f t="shared" si="5"/>
        <v>42675.117776999999</v>
      </c>
      <c r="Q48" s="443">
        <f t="shared" si="2"/>
        <v>34</v>
      </c>
      <c r="R48" s="904">
        <v>20</v>
      </c>
      <c r="S48" s="904">
        <v>35</v>
      </c>
      <c r="T48" s="904">
        <f t="shared" si="8"/>
        <v>43</v>
      </c>
      <c r="U48" s="903">
        <f t="shared" si="3"/>
        <v>1269231</v>
      </c>
      <c r="V48" s="918"/>
      <c r="W48" s="919"/>
      <c r="X48" s="920"/>
    </row>
    <row r="49" spans="1:16149" s="908" customFormat="1" ht="24.95" customHeight="1">
      <c r="A49" s="899" t="s">
        <v>451</v>
      </c>
      <c r="B49" s="736" t="s">
        <v>1773</v>
      </c>
      <c r="C49" s="743" t="s">
        <v>117</v>
      </c>
      <c r="D49" s="738">
        <v>21811</v>
      </c>
      <c r="E49" s="738">
        <v>31285</v>
      </c>
      <c r="F49" s="915">
        <f t="shared" ca="1" si="4"/>
        <v>34.472849042998483</v>
      </c>
      <c r="G49" s="916">
        <f t="shared" si="0"/>
        <v>43726</v>
      </c>
      <c r="H49" s="917">
        <f>28447</f>
        <v>28447</v>
      </c>
      <c r="I49" s="741" t="s">
        <v>140</v>
      </c>
      <c r="J49" s="741" t="s">
        <v>140</v>
      </c>
      <c r="K49" s="443">
        <v>3</v>
      </c>
      <c r="L49" s="443">
        <f t="shared" ref="L49:M80" si="9">15+N49</f>
        <v>15</v>
      </c>
      <c r="M49" s="443">
        <f t="shared" si="9"/>
        <v>15</v>
      </c>
      <c r="N49" s="902"/>
      <c r="O49" s="902"/>
      <c r="P49" s="903">
        <f t="shared" si="5"/>
        <v>41128.132106999998</v>
      </c>
      <c r="Q49" s="443">
        <f t="shared" si="2"/>
        <v>34</v>
      </c>
      <c r="R49" s="904">
        <v>20</v>
      </c>
      <c r="S49" s="904">
        <v>35</v>
      </c>
      <c r="T49" s="904">
        <f t="shared" si="8"/>
        <v>43</v>
      </c>
      <c r="U49" s="903">
        <f t="shared" si="3"/>
        <v>1223221</v>
      </c>
      <c r="V49" s="918"/>
      <c r="W49" s="919"/>
      <c r="X49" s="920"/>
    </row>
    <row r="50" spans="1:16149" s="908" customFormat="1" ht="24.95" customHeight="1">
      <c r="A50" s="899" t="s">
        <v>465</v>
      </c>
      <c r="B50" s="736" t="s">
        <v>374</v>
      </c>
      <c r="C50" s="743" t="s">
        <v>117</v>
      </c>
      <c r="D50" s="738">
        <v>21531</v>
      </c>
      <c r="E50" s="738">
        <v>31229</v>
      </c>
      <c r="F50" s="915">
        <f t="shared" ca="1" si="4"/>
        <v>34.626273700532728</v>
      </c>
      <c r="G50" s="916">
        <f t="shared" si="0"/>
        <v>43446</v>
      </c>
      <c r="H50" s="917">
        <f>29156</f>
        <v>29156</v>
      </c>
      <c r="I50" s="741" t="s">
        <v>140</v>
      </c>
      <c r="J50" s="741" t="s">
        <v>140</v>
      </c>
      <c r="K50" s="443">
        <v>5</v>
      </c>
      <c r="L50" s="443">
        <f t="shared" si="9"/>
        <v>15</v>
      </c>
      <c r="M50" s="443">
        <f t="shared" si="9"/>
        <v>15</v>
      </c>
      <c r="N50" s="902"/>
      <c r="O50" s="902"/>
      <c r="P50" s="903">
        <f t="shared" si="5"/>
        <v>42153.190836000002</v>
      </c>
      <c r="Q50" s="443">
        <f t="shared" si="2"/>
        <v>34</v>
      </c>
      <c r="R50" s="904">
        <v>20</v>
      </c>
      <c r="S50" s="904">
        <v>35</v>
      </c>
      <c r="T50" s="904">
        <f t="shared" si="8"/>
        <v>43</v>
      </c>
      <c r="U50" s="903">
        <f t="shared" si="3"/>
        <v>1253708</v>
      </c>
      <c r="V50" s="918"/>
      <c r="W50" s="919"/>
      <c r="X50" s="920"/>
    </row>
    <row r="51" spans="1:16149" s="908" customFormat="1" ht="24.95" customHeight="1">
      <c r="A51" s="899" t="s">
        <v>484</v>
      </c>
      <c r="B51" s="736" t="s">
        <v>946</v>
      </c>
      <c r="C51" s="743" t="s">
        <v>117</v>
      </c>
      <c r="D51" s="738">
        <v>21208</v>
      </c>
      <c r="E51" s="738">
        <v>31073</v>
      </c>
      <c r="F51" s="915">
        <f t="shared" ca="1" si="4"/>
        <v>35.053670960806699</v>
      </c>
      <c r="G51" s="916">
        <f t="shared" si="0"/>
        <v>43123</v>
      </c>
      <c r="H51" s="917">
        <f>29156</f>
        <v>29156</v>
      </c>
      <c r="I51" s="741" t="s">
        <v>140</v>
      </c>
      <c r="J51" s="741" t="s">
        <v>140</v>
      </c>
      <c r="K51" s="443">
        <v>5</v>
      </c>
      <c r="L51" s="443">
        <f t="shared" si="9"/>
        <v>15</v>
      </c>
      <c r="M51" s="443">
        <f t="shared" si="9"/>
        <v>15</v>
      </c>
      <c r="N51" s="902"/>
      <c r="O51" s="902"/>
      <c r="P51" s="903">
        <f t="shared" si="5"/>
        <v>42153.190836000002</v>
      </c>
      <c r="Q51" s="443">
        <f t="shared" si="2"/>
        <v>34</v>
      </c>
      <c r="R51" s="904">
        <v>20</v>
      </c>
      <c r="S51" s="904">
        <v>35</v>
      </c>
      <c r="T51" s="904">
        <f t="shared" si="8"/>
        <v>43</v>
      </c>
      <c r="U51" s="903">
        <f t="shared" si="3"/>
        <v>1253708</v>
      </c>
      <c r="V51" s="918"/>
      <c r="W51" s="919"/>
      <c r="X51" s="920"/>
    </row>
    <row r="52" spans="1:16149" s="908" customFormat="1" ht="24.95" customHeight="1">
      <c r="A52" s="899" t="s">
        <v>504</v>
      </c>
      <c r="B52" s="736" t="s">
        <v>376</v>
      </c>
      <c r="C52" s="743" t="s">
        <v>117</v>
      </c>
      <c r="D52" s="738">
        <v>20759</v>
      </c>
      <c r="E52" s="738">
        <v>31275</v>
      </c>
      <c r="F52" s="915">
        <f t="shared" ca="1" si="4"/>
        <v>34.500246303272455</v>
      </c>
      <c r="G52" s="916">
        <f t="shared" si="0"/>
        <v>42674</v>
      </c>
      <c r="H52" s="917">
        <f>30253</f>
        <v>30253</v>
      </c>
      <c r="I52" s="741" t="s">
        <v>140</v>
      </c>
      <c r="J52" s="741" t="s">
        <v>140</v>
      </c>
      <c r="K52" s="443">
        <v>8</v>
      </c>
      <c r="L52" s="443">
        <f t="shared" si="9"/>
        <v>83.876000000000005</v>
      </c>
      <c r="M52" s="443">
        <f t="shared" si="9"/>
        <v>44.876000000000005</v>
      </c>
      <c r="N52" s="902">
        <v>68.876000000000005</v>
      </c>
      <c r="O52" s="902">
        <v>29.876000000000001</v>
      </c>
      <c r="P52" s="903">
        <f t="shared" si="5"/>
        <v>187717.0366591312</v>
      </c>
      <c r="Q52" s="443">
        <f t="shared" si="2"/>
        <v>34</v>
      </c>
      <c r="R52" s="904">
        <v>20</v>
      </c>
      <c r="S52" s="904">
        <v>35</v>
      </c>
      <c r="T52" s="904">
        <f t="shared" si="8"/>
        <v>43</v>
      </c>
      <c r="U52" s="903">
        <f t="shared" si="3"/>
        <v>1300879</v>
      </c>
      <c r="V52" s="918"/>
      <c r="W52" s="919"/>
      <c r="X52" s="920"/>
    </row>
    <row r="53" spans="1:16149" s="908" customFormat="1" ht="24.95" customHeight="1">
      <c r="A53" s="899" t="s">
        <v>207</v>
      </c>
      <c r="B53" s="736" t="s">
        <v>352</v>
      </c>
      <c r="C53" s="743" t="s">
        <v>1743</v>
      </c>
      <c r="D53" s="738">
        <v>20504</v>
      </c>
      <c r="E53" s="738">
        <v>31642</v>
      </c>
      <c r="F53" s="915">
        <f t="shared" ca="1" si="4"/>
        <v>33.494766851217662</v>
      </c>
      <c r="G53" s="916">
        <f t="shared" si="0"/>
        <v>42419</v>
      </c>
      <c r="H53" s="917">
        <f>98212</f>
        <v>98212</v>
      </c>
      <c r="I53" s="741" t="s">
        <v>118</v>
      </c>
      <c r="J53" s="741" t="s">
        <v>118</v>
      </c>
      <c r="K53" s="443">
        <v>3</v>
      </c>
      <c r="L53" s="443">
        <f t="shared" si="9"/>
        <v>50.234999999999999</v>
      </c>
      <c r="M53" s="443">
        <f t="shared" si="9"/>
        <v>58.55</v>
      </c>
      <c r="N53" s="902">
        <v>35.234999999999999</v>
      </c>
      <c r="O53" s="902">
        <v>43.55</v>
      </c>
      <c r="P53" s="903">
        <f t="shared" si="5"/>
        <v>514890.441499334</v>
      </c>
      <c r="Q53" s="443">
        <f t="shared" si="2"/>
        <v>33</v>
      </c>
      <c r="R53" s="904">
        <v>20</v>
      </c>
      <c r="S53" s="904">
        <v>35</v>
      </c>
      <c r="T53" s="904">
        <f t="shared" ref="T53:T61" si="10">+$R$16+10*1.5+3*2</f>
        <v>41</v>
      </c>
      <c r="U53" s="903">
        <f t="shared" si="3"/>
        <v>4026692</v>
      </c>
      <c r="V53" s="918"/>
      <c r="W53" s="919"/>
      <c r="X53" s="920"/>
    </row>
    <row r="54" spans="1:16149" s="908" customFormat="1" ht="24.95" customHeight="1">
      <c r="A54" s="899" t="s">
        <v>138</v>
      </c>
      <c r="B54" s="736" t="s">
        <v>377</v>
      </c>
      <c r="C54" s="743" t="s">
        <v>1737</v>
      </c>
      <c r="D54" s="738">
        <v>21112</v>
      </c>
      <c r="E54" s="738">
        <v>31733</v>
      </c>
      <c r="F54" s="915">
        <f t="shared" ca="1" si="4"/>
        <v>33.245451782724508</v>
      </c>
      <c r="G54" s="916">
        <f t="shared" si="0"/>
        <v>43027</v>
      </c>
      <c r="H54" s="917">
        <f>46759</f>
        <v>46759</v>
      </c>
      <c r="I54" s="741" t="s">
        <v>127</v>
      </c>
      <c r="J54" s="741" t="s">
        <v>127</v>
      </c>
      <c r="K54" s="443">
        <v>3</v>
      </c>
      <c r="L54" s="443">
        <f t="shared" si="9"/>
        <v>37.396999999999998</v>
      </c>
      <c r="M54" s="443">
        <f t="shared" si="9"/>
        <v>36.89</v>
      </c>
      <c r="N54" s="902">
        <v>22.396999999999998</v>
      </c>
      <c r="O54" s="902">
        <v>21.89</v>
      </c>
      <c r="P54" s="903">
        <f t="shared" si="5"/>
        <v>167401.47997401911</v>
      </c>
      <c r="Q54" s="443">
        <f t="shared" si="2"/>
        <v>33</v>
      </c>
      <c r="R54" s="904">
        <v>20</v>
      </c>
      <c r="S54" s="904">
        <v>35</v>
      </c>
      <c r="T54" s="904">
        <f t="shared" si="10"/>
        <v>41</v>
      </c>
      <c r="U54" s="903">
        <f t="shared" si="3"/>
        <v>1917119</v>
      </c>
      <c r="V54" s="918"/>
      <c r="W54" s="919"/>
      <c r="X54" s="920"/>
      <c r="Y54" s="921"/>
      <c r="Z54" s="921"/>
      <c r="AA54" s="921"/>
      <c r="AB54" s="921"/>
      <c r="AC54" s="921"/>
      <c r="AD54" s="921"/>
      <c r="AE54" s="921"/>
      <c r="AF54" s="921"/>
      <c r="AG54" s="921"/>
      <c r="AH54" s="921"/>
      <c r="AI54" s="921"/>
      <c r="AJ54" s="921"/>
      <c r="AK54" s="921"/>
      <c r="AL54" s="921"/>
      <c r="AM54" s="921"/>
      <c r="AN54" s="921"/>
      <c r="AO54" s="921"/>
      <c r="AP54" s="921"/>
      <c r="AQ54" s="921"/>
      <c r="AR54" s="921"/>
      <c r="AS54" s="921"/>
      <c r="AT54" s="921"/>
      <c r="AU54" s="921"/>
      <c r="AV54" s="921"/>
      <c r="AW54" s="921"/>
      <c r="AX54" s="921"/>
      <c r="AY54" s="921"/>
      <c r="AZ54" s="921"/>
      <c r="BA54" s="921"/>
      <c r="BB54" s="921"/>
      <c r="BC54" s="921"/>
      <c r="BD54" s="921"/>
      <c r="BE54" s="921"/>
      <c r="BF54" s="921"/>
      <c r="BG54" s="921"/>
      <c r="BH54" s="921"/>
      <c r="BI54" s="921"/>
      <c r="BJ54" s="921"/>
      <c r="BK54" s="921"/>
      <c r="BL54" s="921"/>
      <c r="BM54" s="921"/>
      <c r="BN54" s="921"/>
      <c r="BO54" s="921"/>
      <c r="BP54" s="921"/>
      <c r="BQ54" s="921"/>
      <c r="BR54" s="921"/>
      <c r="BS54" s="921"/>
      <c r="BT54" s="921"/>
      <c r="BU54" s="921"/>
      <c r="BV54" s="921"/>
      <c r="BW54" s="921"/>
      <c r="BX54" s="921"/>
      <c r="BY54" s="921"/>
      <c r="BZ54" s="921"/>
      <c r="CA54" s="921"/>
      <c r="CB54" s="921"/>
      <c r="CC54" s="921"/>
      <c r="CD54" s="921"/>
      <c r="CE54" s="921"/>
      <c r="CF54" s="921"/>
      <c r="CG54" s="921"/>
      <c r="CH54" s="921"/>
      <c r="CI54" s="921"/>
      <c r="CJ54" s="921"/>
      <c r="CK54" s="921"/>
      <c r="CL54" s="921"/>
      <c r="CM54" s="921"/>
      <c r="CN54" s="921"/>
      <c r="CO54" s="921"/>
      <c r="CP54" s="921"/>
      <c r="CQ54" s="921"/>
      <c r="CR54" s="921"/>
      <c r="CS54" s="921"/>
      <c r="CT54" s="921"/>
      <c r="CU54" s="921"/>
      <c r="CV54" s="921"/>
      <c r="CW54" s="921"/>
      <c r="CX54" s="921"/>
      <c r="CY54" s="921"/>
      <c r="CZ54" s="921"/>
      <c r="DA54" s="921"/>
      <c r="DB54" s="921"/>
      <c r="DC54" s="921"/>
      <c r="DD54" s="921"/>
      <c r="DE54" s="921"/>
      <c r="DF54" s="921"/>
      <c r="DG54" s="921"/>
      <c r="DH54" s="921"/>
      <c r="DI54" s="921"/>
      <c r="DJ54" s="921"/>
      <c r="DK54" s="921"/>
      <c r="DL54" s="921"/>
      <c r="DM54" s="921"/>
      <c r="DN54" s="921"/>
      <c r="DO54" s="921"/>
      <c r="DP54" s="921"/>
      <c r="DQ54" s="921"/>
      <c r="DR54" s="921"/>
      <c r="DS54" s="921"/>
      <c r="DT54" s="921"/>
      <c r="DU54" s="921"/>
      <c r="DV54" s="921"/>
      <c r="DW54" s="921"/>
      <c r="DX54" s="921"/>
      <c r="DY54" s="921"/>
      <c r="DZ54" s="921"/>
      <c r="EA54" s="921"/>
      <c r="EB54" s="921"/>
      <c r="EC54" s="921"/>
      <c r="ED54" s="921"/>
      <c r="EE54" s="921"/>
      <c r="EF54" s="921"/>
      <c r="EG54" s="921"/>
      <c r="EH54" s="921"/>
      <c r="EI54" s="921"/>
      <c r="EJ54" s="921"/>
      <c r="EK54" s="921"/>
      <c r="EL54" s="921"/>
      <c r="EM54" s="921"/>
      <c r="EN54" s="921"/>
      <c r="EO54" s="921"/>
      <c r="EP54" s="921"/>
      <c r="EQ54" s="921"/>
      <c r="ER54" s="921"/>
      <c r="ES54" s="921"/>
      <c r="ET54" s="921"/>
      <c r="EU54" s="921"/>
      <c r="EV54" s="921"/>
      <c r="EW54" s="921"/>
      <c r="EX54" s="921"/>
      <c r="EY54" s="921"/>
      <c r="EZ54" s="921"/>
      <c r="FA54" s="921"/>
      <c r="FB54" s="921"/>
      <c r="FC54" s="921"/>
      <c r="FD54" s="921"/>
      <c r="FE54" s="921"/>
      <c r="FF54" s="921"/>
      <c r="FG54" s="921"/>
      <c r="FH54" s="921"/>
      <c r="FI54" s="921"/>
      <c r="FJ54" s="921"/>
      <c r="FK54" s="921"/>
      <c r="FL54" s="921"/>
      <c r="FM54" s="921"/>
      <c r="FN54" s="921"/>
      <c r="FO54" s="921"/>
      <c r="FP54" s="921"/>
      <c r="FQ54" s="921"/>
      <c r="FR54" s="921"/>
      <c r="FS54" s="921"/>
      <c r="FT54" s="921"/>
      <c r="FU54" s="921"/>
      <c r="FV54" s="921"/>
      <c r="FW54" s="921"/>
      <c r="FX54" s="921"/>
      <c r="FY54" s="921"/>
      <c r="FZ54" s="921"/>
      <c r="GA54" s="921"/>
      <c r="GB54" s="921"/>
      <c r="GC54" s="921"/>
      <c r="GD54" s="921"/>
      <c r="GE54" s="921"/>
      <c r="GF54" s="921"/>
      <c r="GG54" s="921"/>
      <c r="GH54" s="921"/>
      <c r="GI54" s="921"/>
      <c r="GJ54" s="921"/>
      <c r="GK54" s="921"/>
      <c r="GL54" s="921"/>
      <c r="GM54" s="921"/>
      <c r="GN54" s="921"/>
      <c r="GO54" s="921"/>
      <c r="GP54" s="921"/>
      <c r="GQ54" s="921"/>
      <c r="GR54" s="921"/>
      <c r="GS54" s="921"/>
      <c r="GT54" s="921"/>
      <c r="GU54" s="921"/>
      <c r="GV54" s="921"/>
      <c r="GW54" s="921"/>
      <c r="GX54" s="921"/>
      <c r="GY54" s="921"/>
      <c r="GZ54" s="921"/>
      <c r="HA54" s="921"/>
      <c r="HB54" s="921"/>
      <c r="HC54" s="921"/>
      <c r="HD54" s="921"/>
      <c r="HE54" s="921"/>
      <c r="HF54" s="921"/>
      <c r="HG54" s="921"/>
      <c r="HH54" s="921"/>
      <c r="HI54" s="921"/>
      <c r="HJ54" s="921"/>
      <c r="HK54" s="921"/>
      <c r="HL54" s="921"/>
      <c r="HM54" s="921"/>
      <c r="HN54" s="921"/>
      <c r="HO54" s="921"/>
      <c r="HP54" s="921"/>
      <c r="HQ54" s="921"/>
      <c r="HR54" s="921"/>
      <c r="HS54" s="921"/>
      <c r="HT54" s="921"/>
      <c r="HU54" s="921"/>
      <c r="HV54" s="921"/>
      <c r="HW54" s="921"/>
      <c r="HX54" s="921"/>
      <c r="HY54" s="921"/>
      <c r="HZ54" s="921"/>
      <c r="IA54" s="921"/>
      <c r="IB54" s="921"/>
      <c r="IC54" s="921"/>
      <c r="ID54" s="921"/>
      <c r="IE54" s="921"/>
      <c r="IF54" s="921"/>
      <c r="IG54" s="921"/>
      <c r="IH54" s="921"/>
      <c r="II54" s="921"/>
      <c r="IJ54" s="921"/>
      <c r="IK54" s="921"/>
      <c r="IL54" s="921"/>
      <c r="IM54" s="921"/>
      <c r="IN54" s="921"/>
      <c r="IO54" s="921"/>
      <c r="IP54" s="921"/>
      <c r="IQ54" s="921"/>
      <c r="IR54" s="921"/>
      <c r="IS54" s="921"/>
      <c r="IT54" s="921"/>
      <c r="IU54" s="921"/>
      <c r="IV54" s="921"/>
      <c r="IW54" s="921"/>
      <c r="IX54" s="921"/>
      <c r="IY54" s="921"/>
      <c r="IZ54" s="921"/>
      <c r="JA54" s="921"/>
      <c r="JB54" s="921"/>
      <c r="JC54" s="921"/>
      <c r="JD54" s="921"/>
      <c r="JE54" s="921"/>
      <c r="JF54" s="921"/>
      <c r="JG54" s="921"/>
      <c r="JH54" s="921"/>
      <c r="JI54" s="921"/>
      <c r="JJ54" s="921"/>
      <c r="JK54" s="921"/>
      <c r="JL54" s="921"/>
      <c r="JM54" s="921"/>
      <c r="JN54" s="921"/>
      <c r="JO54" s="921"/>
      <c r="JP54" s="921"/>
      <c r="JQ54" s="921"/>
      <c r="JR54" s="921"/>
      <c r="JS54" s="921"/>
      <c r="JT54" s="921"/>
      <c r="JU54" s="921"/>
      <c r="JV54" s="921"/>
      <c r="JW54" s="921"/>
      <c r="JX54" s="921"/>
      <c r="JY54" s="921"/>
      <c r="JZ54" s="921"/>
      <c r="KA54" s="921"/>
      <c r="KB54" s="921"/>
      <c r="KC54" s="921"/>
      <c r="KD54" s="921"/>
      <c r="KE54" s="921"/>
      <c r="KF54" s="921"/>
      <c r="KG54" s="921"/>
      <c r="KH54" s="921"/>
      <c r="KI54" s="921"/>
      <c r="KJ54" s="921"/>
      <c r="KK54" s="921"/>
      <c r="KL54" s="921"/>
      <c r="KM54" s="921"/>
      <c r="KN54" s="921"/>
      <c r="KO54" s="921"/>
      <c r="KP54" s="921"/>
      <c r="KQ54" s="921"/>
      <c r="KR54" s="921"/>
      <c r="KS54" s="921"/>
      <c r="KT54" s="921"/>
      <c r="KU54" s="921"/>
      <c r="KV54" s="921"/>
      <c r="KW54" s="921"/>
      <c r="KX54" s="921"/>
      <c r="KY54" s="921"/>
      <c r="KZ54" s="921"/>
      <c r="LA54" s="921"/>
      <c r="LB54" s="921"/>
      <c r="LC54" s="921"/>
      <c r="LD54" s="921"/>
      <c r="LE54" s="921"/>
      <c r="LF54" s="921"/>
      <c r="LG54" s="921"/>
      <c r="LH54" s="921"/>
      <c r="LI54" s="921"/>
      <c r="LJ54" s="921"/>
      <c r="LK54" s="921"/>
      <c r="LL54" s="921"/>
      <c r="LM54" s="921"/>
      <c r="LN54" s="921"/>
      <c r="LO54" s="921"/>
      <c r="LP54" s="921"/>
      <c r="LQ54" s="921"/>
      <c r="LR54" s="921"/>
      <c r="LS54" s="921"/>
      <c r="LT54" s="921"/>
      <c r="LU54" s="921"/>
      <c r="LV54" s="921"/>
      <c r="LW54" s="921"/>
      <c r="LX54" s="921"/>
      <c r="LY54" s="921"/>
      <c r="LZ54" s="921"/>
      <c r="MA54" s="921"/>
      <c r="MB54" s="921"/>
      <c r="MC54" s="921"/>
      <c r="MD54" s="921"/>
      <c r="ME54" s="921"/>
      <c r="MF54" s="921"/>
      <c r="MG54" s="921"/>
      <c r="MH54" s="921"/>
      <c r="MI54" s="921"/>
      <c r="MJ54" s="921"/>
      <c r="MK54" s="921"/>
      <c r="ML54" s="921"/>
      <c r="MM54" s="921"/>
      <c r="MN54" s="921"/>
      <c r="MO54" s="921"/>
      <c r="MP54" s="921"/>
      <c r="MQ54" s="921"/>
      <c r="MR54" s="921"/>
      <c r="MS54" s="921"/>
      <c r="MT54" s="921"/>
      <c r="MU54" s="921"/>
      <c r="MV54" s="921"/>
      <c r="MW54" s="921"/>
      <c r="MX54" s="921"/>
      <c r="MY54" s="921"/>
      <c r="MZ54" s="921"/>
      <c r="NA54" s="921"/>
      <c r="NB54" s="921"/>
      <c r="NC54" s="921"/>
      <c r="ND54" s="921"/>
      <c r="NE54" s="921"/>
      <c r="NF54" s="921"/>
      <c r="NG54" s="921"/>
      <c r="NH54" s="921"/>
      <c r="NI54" s="921"/>
      <c r="NJ54" s="921"/>
      <c r="NK54" s="921"/>
      <c r="NL54" s="921"/>
      <c r="NM54" s="921"/>
      <c r="NN54" s="921"/>
      <c r="NO54" s="921"/>
      <c r="NP54" s="921"/>
      <c r="NQ54" s="921"/>
      <c r="NR54" s="921"/>
      <c r="NS54" s="921"/>
      <c r="NT54" s="921"/>
      <c r="NU54" s="921"/>
      <c r="NV54" s="921"/>
      <c r="NW54" s="921"/>
      <c r="NX54" s="921"/>
      <c r="NY54" s="921"/>
      <c r="NZ54" s="921"/>
      <c r="OA54" s="921"/>
      <c r="OB54" s="921"/>
      <c r="OC54" s="921"/>
      <c r="OD54" s="921"/>
      <c r="OE54" s="921"/>
      <c r="OF54" s="921"/>
      <c r="OG54" s="921"/>
      <c r="OH54" s="921"/>
      <c r="OI54" s="921"/>
      <c r="OJ54" s="921"/>
      <c r="OK54" s="921"/>
      <c r="OL54" s="921"/>
      <c r="OM54" s="921"/>
      <c r="ON54" s="921"/>
      <c r="OO54" s="921"/>
      <c r="OP54" s="921"/>
      <c r="OQ54" s="921"/>
      <c r="OR54" s="921"/>
      <c r="OS54" s="921"/>
      <c r="OT54" s="921"/>
      <c r="OU54" s="921"/>
      <c r="OV54" s="921"/>
      <c r="OW54" s="921"/>
      <c r="OX54" s="921"/>
      <c r="OY54" s="921"/>
      <c r="OZ54" s="921"/>
      <c r="PA54" s="921"/>
      <c r="PB54" s="921"/>
      <c r="PC54" s="921"/>
      <c r="PD54" s="921"/>
      <c r="PE54" s="921"/>
      <c r="PF54" s="921"/>
      <c r="PG54" s="921"/>
      <c r="PH54" s="921"/>
      <c r="PI54" s="921"/>
      <c r="PJ54" s="921"/>
      <c r="PK54" s="921"/>
      <c r="PL54" s="921"/>
      <c r="PM54" s="921"/>
      <c r="PN54" s="921"/>
      <c r="PO54" s="921"/>
      <c r="PP54" s="921"/>
      <c r="PQ54" s="921"/>
      <c r="PR54" s="921"/>
      <c r="PS54" s="921"/>
      <c r="PT54" s="921"/>
      <c r="PU54" s="921"/>
      <c r="PV54" s="921"/>
      <c r="PW54" s="921"/>
      <c r="PX54" s="921"/>
      <c r="PY54" s="921"/>
      <c r="PZ54" s="921"/>
      <c r="QA54" s="921"/>
      <c r="QB54" s="921"/>
      <c r="QC54" s="921"/>
      <c r="QD54" s="921"/>
      <c r="QE54" s="921"/>
      <c r="QF54" s="921"/>
      <c r="QG54" s="921"/>
      <c r="QH54" s="921"/>
      <c r="QI54" s="921"/>
      <c r="QJ54" s="921"/>
      <c r="QK54" s="921"/>
      <c r="QL54" s="921"/>
      <c r="QM54" s="921"/>
      <c r="QN54" s="921"/>
      <c r="QO54" s="921"/>
      <c r="QP54" s="921"/>
      <c r="QQ54" s="921"/>
      <c r="QR54" s="921"/>
      <c r="QS54" s="921"/>
      <c r="QT54" s="921"/>
      <c r="QU54" s="921"/>
      <c r="QV54" s="921"/>
      <c r="QW54" s="921"/>
      <c r="QX54" s="921"/>
      <c r="QY54" s="921"/>
      <c r="QZ54" s="921"/>
      <c r="RA54" s="921"/>
      <c r="RB54" s="921"/>
      <c r="RC54" s="921"/>
      <c r="RD54" s="921"/>
      <c r="RE54" s="921"/>
      <c r="RF54" s="921"/>
      <c r="RG54" s="921"/>
      <c r="RH54" s="921"/>
      <c r="RI54" s="921"/>
      <c r="RJ54" s="921"/>
      <c r="RK54" s="921"/>
      <c r="RL54" s="921"/>
      <c r="RM54" s="921"/>
      <c r="RN54" s="921"/>
      <c r="RO54" s="921"/>
      <c r="RP54" s="921"/>
      <c r="RQ54" s="921"/>
      <c r="RR54" s="921"/>
      <c r="RS54" s="921"/>
      <c r="RT54" s="921"/>
      <c r="RU54" s="921"/>
      <c r="RV54" s="921"/>
      <c r="RW54" s="921"/>
      <c r="RX54" s="921"/>
      <c r="RY54" s="921"/>
      <c r="RZ54" s="921"/>
      <c r="SA54" s="921"/>
      <c r="SB54" s="921"/>
      <c r="SC54" s="921"/>
      <c r="SD54" s="921"/>
      <c r="SE54" s="921"/>
      <c r="SF54" s="921"/>
      <c r="SG54" s="921"/>
      <c r="SH54" s="921"/>
      <c r="SI54" s="921"/>
      <c r="SJ54" s="921"/>
      <c r="SK54" s="921"/>
      <c r="SL54" s="921"/>
      <c r="SM54" s="921"/>
      <c r="SN54" s="921"/>
      <c r="SO54" s="921"/>
      <c r="SP54" s="921"/>
      <c r="SQ54" s="921"/>
      <c r="SR54" s="921"/>
      <c r="SS54" s="921"/>
      <c r="ST54" s="921"/>
      <c r="SU54" s="921"/>
      <c r="SV54" s="921"/>
      <c r="SW54" s="921"/>
      <c r="SX54" s="921"/>
      <c r="SY54" s="921"/>
      <c r="SZ54" s="921"/>
      <c r="TA54" s="921"/>
      <c r="TB54" s="921"/>
      <c r="TC54" s="921"/>
      <c r="TD54" s="921"/>
      <c r="TE54" s="921"/>
      <c r="TF54" s="921"/>
      <c r="TG54" s="921"/>
      <c r="TH54" s="921"/>
      <c r="TI54" s="921"/>
      <c r="TJ54" s="921"/>
      <c r="TK54" s="921"/>
      <c r="TL54" s="921"/>
      <c r="TM54" s="921"/>
      <c r="TN54" s="921"/>
      <c r="TO54" s="921"/>
      <c r="TP54" s="921"/>
      <c r="TQ54" s="921"/>
      <c r="TR54" s="921"/>
      <c r="TS54" s="921"/>
      <c r="TT54" s="921"/>
      <c r="TU54" s="921"/>
      <c r="TV54" s="921"/>
      <c r="TW54" s="921"/>
      <c r="TX54" s="921"/>
      <c r="TY54" s="921"/>
      <c r="TZ54" s="921"/>
      <c r="UA54" s="921"/>
      <c r="UB54" s="921"/>
      <c r="UC54" s="921"/>
      <c r="UD54" s="921"/>
      <c r="UE54" s="921"/>
      <c r="UF54" s="921"/>
      <c r="UG54" s="921"/>
      <c r="UH54" s="921"/>
      <c r="UI54" s="921"/>
      <c r="UJ54" s="921"/>
      <c r="UK54" s="921"/>
      <c r="UL54" s="921"/>
      <c r="UM54" s="921"/>
      <c r="UN54" s="921"/>
      <c r="UO54" s="921"/>
      <c r="UP54" s="921"/>
      <c r="UQ54" s="921"/>
      <c r="UR54" s="921"/>
      <c r="US54" s="921"/>
      <c r="UT54" s="921"/>
      <c r="UU54" s="921"/>
      <c r="UV54" s="921"/>
      <c r="UW54" s="921"/>
      <c r="UX54" s="921"/>
      <c r="UY54" s="921"/>
      <c r="UZ54" s="921"/>
      <c r="VA54" s="921"/>
      <c r="VB54" s="921"/>
      <c r="VC54" s="921"/>
      <c r="VD54" s="921"/>
      <c r="VE54" s="921"/>
      <c r="VF54" s="921"/>
      <c r="VG54" s="921"/>
      <c r="VH54" s="921"/>
      <c r="VI54" s="921"/>
      <c r="VJ54" s="921"/>
      <c r="VK54" s="921"/>
      <c r="VL54" s="921"/>
      <c r="VM54" s="921"/>
      <c r="VN54" s="921"/>
      <c r="VO54" s="921"/>
      <c r="VP54" s="921"/>
      <c r="VQ54" s="921"/>
      <c r="VR54" s="921"/>
      <c r="VS54" s="921"/>
      <c r="VT54" s="921"/>
      <c r="VU54" s="921"/>
      <c r="VV54" s="921"/>
      <c r="VW54" s="921"/>
      <c r="VX54" s="921"/>
      <c r="VY54" s="921"/>
      <c r="VZ54" s="921"/>
      <c r="WA54" s="921"/>
      <c r="WB54" s="921"/>
      <c r="WC54" s="921"/>
      <c r="WD54" s="921"/>
      <c r="WE54" s="921"/>
      <c r="WF54" s="921"/>
      <c r="WG54" s="921"/>
      <c r="WH54" s="921"/>
      <c r="WI54" s="921"/>
      <c r="WJ54" s="921"/>
      <c r="WK54" s="921"/>
      <c r="WL54" s="921"/>
      <c r="WM54" s="921"/>
      <c r="WN54" s="921"/>
      <c r="WO54" s="921"/>
      <c r="WP54" s="921"/>
      <c r="WQ54" s="921"/>
      <c r="WR54" s="921"/>
      <c r="WS54" s="921"/>
      <c r="WT54" s="921"/>
      <c r="WU54" s="921"/>
      <c r="WV54" s="921"/>
      <c r="WW54" s="921"/>
      <c r="WX54" s="921"/>
      <c r="WY54" s="921"/>
      <c r="WZ54" s="921"/>
      <c r="XA54" s="921"/>
      <c r="XB54" s="921"/>
      <c r="XC54" s="921"/>
      <c r="XD54" s="921"/>
      <c r="XE54" s="921"/>
      <c r="XF54" s="921"/>
      <c r="XG54" s="921"/>
      <c r="XH54" s="921"/>
      <c r="XI54" s="921"/>
      <c r="XJ54" s="921"/>
      <c r="XK54" s="921"/>
      <c r="XL54" s="921"/>
      <c r="XM54" s="921"/>
      <c r="XN54" s="921"/>
      <c r="XO54" s="921"/>
      <c r="XP54" s="921"/>
      <c r="XQ54" s="921"/>
      <c r="XR54" s="921"/>
      <c r="XS54" s="921"/>
      <c r="XT54" s="921"/>
      <c r="XU54" s="921"/>
      <c r="XV54" s="921"/>
      <c r="XW54" s="921"/>
      <c r="XX54" s="921"/>
      <c r="XY54" s="921"/>
      <c r="XZ54" s="921"/>
      <c r="YA54" s="921"/>
      <c r="YB54" s="921"/>
      <c r="YC54" s="921"/>
      <c r="YD54" s="921"/>
      <c r="YE54" s="921"/>
      <c r="YF54" s="921"/>
      <c r="YG54" s="921"/>
      <c r="YH54" s="921"/>
      <c r="YI54" s="921"/>
      <c r="YJ54" s="921"/>
      <c r="YK54" s="921"/>
      <c r="YL54" s="921"/>
      <c r="YM54" s="921"/>
      <c r="YN54" s="921"/>
      <c r="YO54" s="921"/>
      <c r="YP54" s="921"/>
      <c r="YQ54" s="921"/>
      <c r="YR54" s="921"/>
      <c r="YS54" s="921"/>
      <c r="YT54" s="921"/>
      <c r="YU54" s="921"/>
      <c r="YV54" s="921"/>
      <c r="YW54" s="921"/>
      <c r="YX54" s="921"/>
      <c r="YY54" s="921"/>
      <c r="YZ54" s="921"/>
      <c r="ZA54" s="921"/>
      <c r="ZB54" s="921"/>
      <c r="ZC54" s="921"/>
      <c r="ZD54" s="921"/>
      <c r="ZE54" s="921"/>
      <c r="ZF54" s="921"/>
      <c r="ZG54" s="921"/>
      <c r="ZH54" s="921"/>
      <c r="ZI54" s="921"/>
      <c r="ZJ54" s="921"/>
      <c r="ZK54" s="921"/>
      <c r="ZL54" s="921"/>
      <c r="ZM54" s="921"/>
      <c r="ZN54" s="921"/>
      <c r="ZO54" s="921"/>
      <c r="ZP54" s="921"/>
      <c r="ZQ54" s="921"/>
      <c r="ZR54" s="921"/>
      <c r="ZS54" s="921"/>
      <c r="ZT54" s="921"/>
      <c r="ZU54" s="921"/>
      <c r="ZV54" s="921"/>
      <c r="ZW54" s="921"/>
      <c r="ZX54" s="921"/>
      <c r="ZY54" s="921"/>
      <c r="ZZ54" s="921"/>
      <c r="AAA54" s="921"/>
      <c r="AAB54" s="921"/>
      <c r="AAC54" s="921"/>
      <c r="AAD54" s="921"/>
      <c r="AAE54" s="921"/>
      <c r="AAF54" s="921"/>
      <c r="AAG54" s="921"/>
      <c r="AAH54" s="921"/>
      <c r="AAI54" s="921"/>
      <c r="AAJ54" s="921"/>
      <c r="AAK54" s="921"/>
      <c r="AAL54" s="921"/>
      <c r="AAM54" s="921"/>
      <c r="AAN54" s="921"/>
      <c r="AAO54" s="921"/>
      <c r="AAP54" s="921"/>
      <c r="AAQ54" s="921"/>
      <c r="AAR54" s="921"/>
      <c r="AAS54" s="921"/>
      <c r="AAT54" s="921"/>
      <c r="AAU54" s="921"/>
      <c r="AAV54" s="921"/>
      <c r="AAW54" s="921"/>
      <c r="AAX54" s="921"/>
      <c r="AAY54" s="921"/>
      <c r="AAZ54" s="921"/>
      <c r="ABA54" s="921"/>
      <c r="ABB54" s="921"/>
      <c r="ABC54" s="921"/>
      <c r="ABD54" s="921"/>
      <c r="ABE54" s="921"/>
      <c r="ABF54" s="921"/>
      <c r="ABG54" s="921"/>
      <c r="ABH54" s="921"/>
      <c r="ABI54" s="921"/>
      <c r="ABJ54" s="921"/>
      <c r="ABK54" s="921"/>
      <c r="ABL54" s="921"/>
      <c r="ABM54" s="921"/>
      <c r="ABN54" s="921"/>
      <c r="ABO54" s="921"/>
      <c r="ABP54" s="921"/>
      <c r="ABQ54" s="921"/>
      <c r="ABR54" s="921"/>
      <c r="ABS54" s="921"/>
      <c r="ABT54" s="921"/>
      <c r="ABU54" s="921"/>
      <c r="ABV54" s="921"/>
      <c r="ABW54" s="921"/>
      <c r="ABX54" s="921"/>
      <c r="ABY54" s="921"/>
      <c r="ABZ54" s="921"/>
      <c r="ACA54" s="921"/>
      <c r="ACB54" s="921"/>
      <c r="ACC54" s="921"/>
      <c r="ACD54" s="921"/>
      <c r="ACE54" s="921"/>
      <c r="ACF54" s="921"/>
      <c r="ACG54" s="921"/>
      <c r="ACH54" s="921"/>
      <c r="ACI54" s="921"/>
      <c r="ACJ54" s="921"/>
      <c r="ACK54" s="921"/>
      <c r="ACL54" s="921"/>
      <c r="ACM54" s="921"/>
      <c r="ACN54" s="921"/>
      <c r="ACO54" s="921"/>
      <c r="ACP54" s="921"/>
      <c r="ACQ54" s="921"/>
      <c r="ACR54" s="921"/>
      <c r="ACS54" s="921"/>
      <c r="ACT54" s="921"/>
      <c r="ACU54" s="921"/>
      <c r="ACV54" s="921"/>
      <c r="ACW54" s="921"/>
      <c r="ACX54" s="921"/>
      <c r="ACY54" s="921"/>
      <c r="ACZ54" s="921"/>
      <c r="ADA54" s="921"/>
      <c r="ADB54" s="921"/>
      <c r="ADC54" s="921"/>
      <c r="ADD54" s="921"/>
      <c r="ADE54" s="921"/>
      <c r="ADF54" s="921"/>
      <c r="ADG54" s="921"/>
      <c r="ADH54" s="921"/>
      <c r="ADI54" s="921"/>
      <c r="ADJ54" s="921"/>
      <c r="ADK54" s="921"/>
      <c r="ADL54" s="921"/>
      <c r="ADM54" s="921"/>
      <c r="ADN54" s="921"/>
      <c r="ADO54" s="921"/>
      <c r="ADP54" s="921"/>
      <c r="ADQ54" s="921"/>
      <c r="ADR54" s="921"/>
      <c r="ADS54" s="921"/>
      <c r="ADT54" s="921"/>
      <c r="ADU54" s="921"/>
      <c r="ADV54" s="921"/>
      <c r="ADW54" s="921"/>
      <c r="ADX54" s="921"/>
      <c r="ADY54" s="921"/>
      <c r="ADZ54" s="921"/>
      <c r="AEA54" s="921"/>
      <c r="AEB54" s="921"/>
      <c r="AEC54" s="921"/>
      <c r="AED54" s="921"/>
      <c r="AEE54" s="921"/>
      <c r="AEF54" s="921"/>
      <c r="AEG54" s="921"/>
      <c r="AEH54" s="921"/>
      <c r="AEI54" s="921"/>
      <c r="AEJ54" s="921"/>
      <c r="AEK54" s="921"/>
      <c r="AEL54" s="921"/>
      <c r="AEM54" s="921"/>
      <c r="AEN54" s="921"/>
      <c r="AEO54" s="921"/>
      <c r="AEP54" s="921"/>
      <c r="AEQ54" s="921"/>
      <c r="AER54" s="921"/>
      <c r="AES54" s="921"/>
      <c r="AET54" s="921"/>
      <c r="AEU54" s="921"/>
      <c r="AEV54" s="921"/>
      <c r="AEW54" s="921"/>
      <c r="AEX54" s="921"/>
      <c r="AEY54" s="921"/>
      <c r="AEZ54" s="921"/>
      <c r="AFA54" s="921"/>
      <c r="AFB54" s="921"/>
      <c r="AFC54" s="921"/>
      <c r="AFD54" s="921"/>
      <c r="AFE54" s="921"/>
      <c r="AFF54" s="921"/>
      <c r="AFG54" s="921"/>
      <c r="AFH54" s="921"/>
      <c r="AFI54" s="921"/>
      <c r="AFJ54" s="921"/>
      <c r="AFK54" s="921"/>
      <c r="AFL54" s="921"/>
      <c r="AFM54" s="921"/>
      <c r="AFN54" s="921"/>
      <c r="AFO54" s="921"/>
      <c r="AFP54" s="921"/>
      <c r="AFQ54" s="921"/>
      <c r="AFR54" s="921"/>
      <c r="AFS54" s="921"/>
      <c r="AFT54" s="921"/>
      <c r="AFU54" s="921"/>
      <c r="AFV54" s="921"/>
      <c r="AFW54" s="921"/>
      <c r="AFX54" s="921"/>
      <c r="AFY54" s="921"/>
      <c r="AFZ54" s="921"/>
      <c r="AGA54" s="921"/>
      <c r="AGB54" s="921"/>
      <c r="AGC54" s="921"/>
      <c r="AGD54" s="921"/>
      <c r="AGE54" s="921"/>
      <c r="AGF54" s="921"/>
      <c r="AGG54" s="921"/>
      <c r="AGH54" s="921"/>
      <c r="AGI54" s="921"/>
      <c r="AGJ54" s="921"/>
      <c r="AGK54" s="921"/>
      <c r="AGL54" s="921"/>
      <c r="AGM54" s="921"/>
      <c r="AGN54" s="921"/>
      <c r="AGO54" s="921"/>
      <c r="AGP54" s="921"/>
      <c r="AGQ54" s="921"/>
      <c r="AGR54" s="921"/>
      <c r="AGS54" s="921"/>
      <c r="AGT54" s="921"/>
      <c r="AGU54" s="921"/>
      <c r="AGV54" s="921"/>
      <c r="AGW54" s="921"/>
      <c r="AGX54" s="921"/>
      <c r="AGY54" s="921"/>
      <c r="AGZ54" s="921"/>
      <c r="AHA54" s="921"/>
      <c r="AHB54" s="921"/>
      <c r="AHC54" s="921"/>
      <c r="AHD54" s="921"/>
      <c r="AHE54" s="921"/>
      <c r="AHF54" s="921"/>
      <c r="AHG54" s="921"/>
      <c r="AHH54" s="921"/>
      <c r="AHI54" s="921"/>
      <c r="AHJ54" s="921"/>
      <c r="AHK54" s="921"/>
      <c r="AHL54" s="921"/>
      <c r="AHM54" s="921"/>
      <c r="AHN54" s="921"/>
      <c r="AHO54" s="921"/>
      <c r="AHP54" s="921"/>
      <c r="AHQ54" s="921"/>
      <c r="AHR54" s="921"/>
      <c r="AHS54" s="921"/>
      <c r="AHT54" s="921"/>
      <c r="AHU54" s="921"/>
      <c r="AHV54" s="921"/>
      <c r="AHW54" s="921"/>
      <c r="AHX54" s="921"/>
      <c r="AHY54" s="921"/>
      <c r="AHZ54" s="921"/>
      <c r="AIA54" s="921"/>
      <c r="AIB54" s="921"/>
      <c r="AIC54" s="921"/>
      <c r="AID54" s="921"/>
      <c r="AIE54" s="921"/>
      <c r="AIF54" s="921"/>
      <c r="AIG54" s="921"/>
      <c r="AIH54" s="921"/>
      <c r="AII54" s="921"/>
      <c r="AIJ54" s="921"/>
      <c r="AIK54" s="921"/>
      <c r="AIL54" s="921"/>
      <c r="AIM54" s="921"/>
      <c r="AIN54" s="921"/>
      <c r="AIO54" s="921"/>
      <c r="AIP54" s="921"/>
      <c r="AIQ54" s="921"/>
      <c r="AIR54" s="921"/>
      <c r="AIS54" s="921"/>
      <c r="AIT54" s="921"/>
      <c r="AIU54" s="921"/>
      <c r="AIV54" s="921"/>
      <c r="AIW54" s="921"/>
      <c r="AIX54" s="921"/>
      <c r="AIY54" s="921"/>
      <c r="AIZ54" s="921"/>
      <c r="AJA54" s="921"/>
      <c r="AJB54" s="921"/>
      <c r="AJC54" s="921"/>
      <c r="AJD54" s="921"/>
      <c r="AJE54" s="921"/>
      <c r="AJF54" s="921"/>
      <c r="AJG54" s="921"/>
      <c r="AJH54" s="921"/>
      <c r="AJI54" s="921"/>
      <c r="AJJ54" s="921"/>
      <c r="AJK54" s="921"/>
      <c r="AJL54" s="921"/>
      <c r="AJM54" s="921"/>
      <c r="AJN54" s="921"/>
      <c r="AJO54" s="921"/>
      <c r="AJP54" s="921"/>
      <c r="AJQ54" s="921"/>
      <c r="AJR54" s="921"/>
      <c r="AJS54" s="921"/>
      <c r="AJT54" s="921"/>
      <c r="AJU54" s="921"/>
      <c r="AJV54" s="921"/>
      <c r="AJW54" s="921"/>
      <c r="AJX54" s="921"/>
      <c r="AJY54" s="921"/>
      <c r="AJZ54" s="921"/>
      <c r="AKA54" s="921"/>
      <c r="AKB54" s="921"/>
      <c r="AKC54" s="921"/>
      <c r="AKD54" s="921"/>
      <c r="AKE54" s="921"/>
      <c r="AKF54" s="921"/>
      <c r="AKG54" s="921"/>
      <c r="AKH54" s="921"/>
      <c r="AKI54" s="921"/>
      <c r="AKJ54" s="921"/>
      <c r="AKK54" s="921"/>
      <c r="AKL54" s="921"/>
      <c r="AKM54" s="921"/>
      <c r="AKN54" s="921"/>
      <c r="AKO54" s="921"/>
      <c r="AKP54" s="921"/>
      <c r="AKQ54" s="921"/>
      <c r="AKR54" s="921"/>
      <c r="AKS54" s="921"/>
      <c r="AKT54" s="921"/>
      <c r="AKU54" s="921"/>
      <c r="AKV54" s="921"/>
      <c r="AKW54" s="921"/>
      <c r="AKX54" s="921"/>
      <c r="AKY54" s="921"/>
      <c r="AKZ54" s="921"/>
      <c r="ALA54" s="921"/>
      <c r="ALB54" s="921"/>
      <c r="ALC54" s="921"/>
      <c r="ALD54" s="921"/>
      <c r="ALE54" s="921"/>
      <c r="ALF54" s="921"/>
      <c r="ALG54" s="921"/>
      <c r="ALH54" s="921"/>
      <c r="ALI54" s="921"/>
      <c r="ALJ54" s="921"/>
      <c r="ALK54" s="921"/>
      <c r="ALL54" s="921"/>
      <c r="ALM54" s="921"/>
      <c r="ALN54" s="921"/>
      <c r="ALO54" s="921"/>
      <c r="ALP54" s="921"/>
      <c r="ALQ54" s="921"/>
      <c r="ALR54" s="921"/>
      <c r="ALS54" s="921"/>
      <c r="ALT54" s="921"/>
      <c r="ALU54" s="921"/>
      <c r="ALV54" s="921"/>
      <c r="ALW54" s="921"/>
      <c r="ALX54" s="921"/>
      <c r="ALY54" s="921"/>
      <c r="ALZ54" s="921"/>
      <c r="AMA54" s="921"/>
      <c r="AMB54" s="921"/>
      <c r="AMC54" s="921"/>
      <c r="AMD54" s="921"/>
      <c r="AME54" s="921"/>
      <c r="AMF54" s="921"/>
      <c r="AMG54" s="921"/>
      <c r="AMH54" s="921"/>
      <c r="AMI54" s="921"/>
      <c r="AMJ54" s="921"/>
      <c r="AMK54" s="921"/>
      <c r="AML54" s="921"/>
      <c r="AMM54" s="921"/>
      <c r="AMN54" s="921"/>
      <c r="AMO54" s="921"/>
      <c r="AMP54" s="921"/>
      <c r="AMQ54" s="921"/>
      <c r="AMR54" s="921"/>
      <c r="AMS54" s="921"/>
      <c r="AMT54" s="921"/>
      <c r="AMU54" s="921"/>
      <c r="AMV54" s="921"/>
      <c r="AMW54" s="921"/>
      <c r="AMX54" s="921"/>
      <c r="AMY54" s="921"/>
      <c r="AMZ54" s="921"/>
      <c r="ANA54" s="921"/>
      <c r="ANB54" s="921"/>
      <c r="ANC54" s="921"/>
      <c r="AND54" s="921"/>
      <c r="ANE54" s="921"/>
      <c r="ANF54" s="921"/>
      <c r="ANG54" s="921"/>
      <c r="ANH54" s="921"/>
      <c r="ANI54" s="921"/>
      <c r="ANJ54" s="921"/>
      <c r="ANK54" s="921"/>
      <c r="ANL54" s="921"/>
      <c r="ANM54" s="921"/>
      <c r="ANN54" s="921"/>
      <c r="ANO54" s="921"/>
      <c r="ANP54" s="921"/>
      <c r="ANQ54" s="921"/>
      <c r="ANR54" s="921"/>
      <c r="ANS54" s="921"/>
      <c r="ANT54" s="921"/>
      <c r="ANU54" s="921"/>
      <c r="ANV54" s="921"/>
      <c r="ANW54" s="921"/>
      <c r="ANX54" s="921"/>
      <c r="ANY54" s="921"/>
      <c r="ANZ54" s="921"/>
      <c r="AOA54" s="921"/>
      <c r="AOB54" s="921"/>
      <c r="AOC54" s="921"/>
      <c r="AOD54" s="921"/>
      <c r="AOE54" s="921"/>
      <c r="AOF54" s="921"/>
      <c r="AOG54" s="921"/>
      <c r="AOH54" s="921"/>
      <c r="AOI54" s="921"/>
      <c r="AOJ54" s="921"/>
      <c r="AOK54" s="921"/>
      <c r="AOL54" s="921"/>
      <c r="AOM54" s="921"/>
      <c r="AON54" s="921"/>
      <c r="AOO54" s="921"/>
      <c r="AOP54" s="921"/>
      <c r="AOQ54" s="921"/>
      <c r="AOR54" s="921"/>
      <c r="AOS54" s="921"/>
      <c r="AOT54" s="921"/>
      <c r="AOU54" s="921"/>
      <c r="AOV54" s="921"/>
      <c r="AOW54" s="921"/>
      <c r="AOX54" s="921"/>
      <c r="AOY54" s="921"/>
      <c r="AOZ54" s="921"/>
      <c r="APA54" s="921"/>
      <c r="APB54" s="921"/>
      <c r="APC54" s="921"/>
      <c r="APD54" s="921"/>
      <c r="APE54" s="921"/>
      <c r="APF54" s="921"/>
      <c r="APG54" s="921"/>
      <c r="APH54" s="921"/>
      <c r="API54" s="921"/>
      <c r="APJ54" s="921"/>
      <c r="APK54" s="921"/>
      <c r="APL54" s="921"/>
      <c r="APM54" s="921"/>
      <c r="APN54" s="921"/>
      <c r="APO54" s="921"/>
      <c r="APP54" s="921"/>
      <c r="APQ54" s="921"/>
      <c r="APR54" s="921"/>
      <c r="APS54" s="921"/>
      <c r="APT54" s="921"/>
      <c r="APU54" s="921"/>
      <c r="APV54" s="921"/>
      <c r="APW54" s="921"/>
      <c r="APX54" s="921"/>
      <c r="APY54" s="921"/>
      <c r="APZ54" s="921"/>
      <c r="AQA54" s="921"/>
      <c r="AQB54" s="921"/>
      <c r="AQC54" s="921"/>
      <c r="AQD54" s="921"/>
      <c r="AQE54" s="921"/>
      <c r="AQF54" s="921"/>
      <c r="AQG54" s="921"/>
      <c r="AQH54" s="921"/>
      <c r="AQI54" s="921"/>
      <c r="AQJ54" s="921"/>
      <c r="AQK54" s="921"/>
      <c r="AQL54" s="921"/>
      <c r="AQM54" s="921"/>
      <c r="AQN54" s="921"/>
      <c r="AQO54" s="921"/>
      <c r="AQP54" s="921"/>
      <c r="AQQ54" s="921"/>
      <c r="AQR54" s="921"/>
      <c r="AQS54" s="921"/>
      <c r="AQT54" s="921"/>
      <c r="AQU54" s="921"/>
      <c r="AQV54" s="921"/>
      <c r="AQW54" s="921"/>
      <c r="AQX54" s="921"/>
      <c r="AQY54" s="921"/>
      <c r="AQZ54" s="921"/>
      <c r="ARA54" s="921"/>
      <c r="ARB54" s="921"/>
      <c r="ARC54" s="921"/>
      <c r="ARD54" s="921"/>
      <c r="ARE54" s="921"/>
      <c r="ARF54" s="921"/>
      <c r="ARG54" s="921"/>
      <c r="ARH54" s="921"/>
      <c r="ARI54" s="921"/>
      <c r="ARJ54" s="921"/>
      <c r="ARK54" s="921"/>
      <c r="ARL54" s="921"/>
      <c r="ARM54" s="921"/>
      <c r="ARN54" s="921"/>
      <c r="ARO54" s="921"/>
      <c r="ARP54" s="921"/>
      <c r="ARQ54" s="921"/>
      <c r="ARR54" s="921"/>
      <c r="ARS54" s="921"/>
      <c r="ART54" s="921"/>
      <c r="ARU54" s="921"/>
      <c r="ARV54" s="921"/>
      <c r="ARW54" s="921"/>
      <c r="ARX54" s="921"/>
      <c r="ARY54" s="921"/>
      <c r="ARZ54" s="921"/>
      <c r="ASA54" s="921"/>
      <c r="ASB54" s="921"/>
      <c r="ASC54" s="921"/>
      <c r="ASD54" s="921"/>
      <c r="ASE54" s="921"/>
      <c r="ASF54" s="921"/>
      <c r="ASG54" s="921"/>
      <c r="ASH54" s="921"/>
      <c r="ASI54" s="921"/>
      <c r="ASJ54" s="921"/>
      <c r="ASK54" s="921"/>
      <c r="ASL54" s="921"/>
      <c r="ASM54" s="921"/>
      <c r="ASN54" s="921"/>
      <c r="ASO54" s="921"/>
      <c r="ASP54" s="921"/>
      <c r="ASQ54" s="921"/>
      <c r="ASR54" s="921"/>
      <c r="ASS54" s="921"/>
      <c r="AST54" s="921"/>
      <c r="ASU54" s="921"/>
      <c r="ASV54" s="921"/>
      <c r="ASW54" s="921"/>
      <c r="ASX54" s="921"/>
      <c r="ASY54" s="921"/>
      <c r="ASZ54" s="921"/>
      <c r="ATA54" s="921"/>
      <c r="ATB54" s="921"/>
      <c r="ATC54" s="921"/>
      <c r="ATD54" s="921"/>
      <c r="ATE54" s="921"/>
      <c r="ATF54" s="921"/>
      <c r="ATG54" s="921"/>
      <c r="ATH54" s="921"/>
      <c r="ATI54" s="921"/>
      <c r="ATJ54" s="921"/>
      <c r="ATK54" s="921"/>
      <c r="ATL54" s="921"/>
      <c r="ATM54" s="921"/>
      <c r="ATN54" s="921"/>
      <c r="ATO54" s="921"/>
      <c r="ATP54" s="921"/>
      <c r="ATQ54" s="921"/>
      <c r="ATR54" s="921"/>
      <c r="ATS54" s="921"/>
      <c r="ATT54" s="921"/>
      <c r="ATU54" s="921"/>
      <c r="ATV54" s="921"/>
      <c r="ATW54" s="921"/>
      <c r="ATX54" s="921"/>
      <c r="ATY54" s="921"/>
      <c r="ATZ54" s="921"/>
      <c r="AUA54" s="921"/>
      <c r="AUB54" s="921"/>
      <c r="AUC54" s="921"/>
      <c r="AUD54" s="921"/>
      <c r="AUE54" s="921"/>
      <c r="AUF54" s="921"/>
      <c r="AUG54" s="921"/>
      <c r="AUH54" s="921"/>
      <c r="AUI54" s="921"/>
      <c r="AUJ54" s="921"/>
      <c r="AUK54" s="921"/>
      <c r="AUL54" s="921"/>
      <c r="AUM54" s="921"/>
      <c r="AUN54" s="921"/>
      <c r="AUO54" s="921"/>
      <c r="AUP54" s="921"/>
      <c r="AUQ54" s="921"/>
      <c r="AUR54" s="921"/>
      <c r="AUS54" s="921"/>
      <c r="AUT54" s="921"/>
      <c r="AUU54" s="921"/>
      <c r="AUV54" s="921"/>
      <c r="AUW54" s="921"/>
      <c r="AUX54" s="921"/>
      <c r="AUY54" s="921"/>
      <c r="AUZ54" s="921"/>
      <c r="AVA54" s="921"/>
      <c r="AVB54" s="921"/>
      <c r="AVC54" s="921"/>
      <c r="AVD54" s="921"/>
      <c r="AVE54" s="921"/>
      <c r="AVF54" s="921"/>
      <c r="AVG54" s="921"/>
      <c r="AVH54" s="921"/>
      <c r="AVI54" s="921"/>
      <c r="AVJ54" s="921"/>
      <c r="AVK54" s="921"/>
      <c r="AVL54" s="921"/>
      <c r="AVM54" s="921"/>
      <c r="AVN54" s="921"/>
      <c r="AVO54" s="921"/>
      <c r="AVP54" s="921"/>
      <c r="AVQ54" s="921"/>
      <c r="AVR54" s="921"/>
      <c r="AVS54" s="921"/>
      <c r="AVT54" s="921"/>
      <c r="AVU54" s="921"/>
      <c r="AVV54" s="921"/>
      <c r="AVW54" s="921"/>
      <c r="AVX54" s="921"/>
      <c r="AVY54" s="921"/>
      <c r="AVZ54" s="921"/>
      <c r="AWA54" s="921"/>
      <c r="AWB54" s="921"/>
      <c r="AWC54" s="921"/>
      <c r="AWD54" s="921"/>
      <c r="AWE54" s="921"/>
      <c r="AWF54" s="921"/>
      <c r="AWG54" s="921"/>
      <c r="AWH54" s="921"/>
      <c r="AWI54" s="921"/>
      <c r="AWJ54" s="921"/>
      <c r="AWK54" s="921"/>
      <c r="AWL54" s="921"/>
      <c r="AWM54" s="921"/>
      <c r="AWN54" s="921"/>
      <c r="AWO54" s="921"/>
      <c r="AWP54" s="921"/>
      <c r="AWQ54" s="921"/>
      <c r="AWR54" s="921"/>
      <c r="AWS54" s="921"/>
      <c r="AWT54" s="921"/>
      <c r="AWU54" s="921"/>
      <c r="AWV54" s="921"/>
      <c r="AWW54" s="921"/>
      <c r="AWX54" s="921"/>
      <c r="AWY54" s="921"/>
      <c r="AWZ54" s="921"/>
      <c r="AXA54" s="921"/>
      <c r="AXB54" s="921"/>
      <c r="AXC54" s="921"/>
      <c r="AXD54" s="921"/>
      <c r="AXE54" s="921"/>
      <c r="AXF54" s="921"/>
      <c r="AXG54" s="921"/>
      <c r="AXH54" s="921"/>
      <c r="AXI54" s="921"/>
      <c r="AXJ54" s="921"/>
      <c r="AXK54" s="921"/>
      <c r="AXL54" s="921"/>
      <c r="AXM54" s="921"/>
      <c r="AXN54" s="921"/>
      <c r="AXO54" s="921"/>
      <c r="AXP54" s="921"/>
      <c r="AXQ54" s="921"/>
      <c r="AXR54" s="921"/>
      <c r="AXS54" s="921"/>
      <c r="AXT54" s="921"/>
      <c r="AXU54" s="921"/>
      <c r="AXV54" s="921"/>
      <c r="AXW54" s="921"/>
      <c r="AXX54" s="921"/>
      <c r="AXY54" s="921"/>
      <c r="AXZ54" s="921"/>
      <c r="AYA54" s="921"/>
      <c r="AYB54" s="921"/>
      <c r="AYC54" s="921"/>
      <c r="AYD54" s="921"/>
      <c r="AYE54" s="921"/>
      <c r="AYF54" s="921"/>
      <c r="AYG54" s="921"/>
      <c r="AYH54" s="921"/>
      <c r="AYI54" s="921"/>
      <c r="AYJ54" s="921"/>
      <c r="AYK54" s="921"/>
      <c r="AYL54" s="921"/>
      <c r="AYM54" s="921"/>
      <c r="AYN54" s="921"/>
      <c r="AYO54" s="921"/>
      <c r="AYP54" s="921"/>
      <c r="AYQ54" s="921"/>
      <c r="AYR54" s="921"/>
      <c r="AYS54" s="921"/>
      <c r="AYT54" s="921"/>
      <c r="AYU54" s="921"/>
      <c r="AYV54" s="921"/>
      <c r="AYW54" s="921"/>
      <c r="AYX54" s="921"/>
      <c r="AYY54" s="921"/>
      <c r="AYZ54" s="921"/>
      <c r="AZA54" s="921"/>
      <c r="AZB54" s="921"/>
      <c r="AZC54" s="921"/>
      <c r="AZD54" s="921"/>
      <c r="AZE54" s="921"/>
      <c r="AZF54" s="921"/>
      <c r="AZG54" s="921"/>
      <c r="AZH54" s="921"/>
      <c r="AZI54" s="921"/>
      <c r="AZJ54" s="921"/>
      <c r="AZK54" s="921"/>
      <c r="AZL54" s="921"/>
      <c r="AZM54" s="921"/>
      <c r="AZN54" s="921"/>
      <c r="AZO54" s="921"/>
      <c r="AZP54" s="921"/>
      <c r="AZQ54" s="921"/>
      <c r="AZR54" s="921"/>
      <c r="AZS54" s="921"/>
      <c r="AZT54" s="921"/>
      <c r="AZU54" s="921"/>
      <c r="AZV54" s="921"/>
      <c r="AZW54" s="921"/>
      <c r="AZX54" s="921"/>
      <c r="AZY54" s="921"/>
      <c r="AZZ54" s="921"/>
      <c r="BAA54" s="921"/>
      <c r="BAB54" s="921"/>
      <c r="BAC54" s="921"/>
      <c r="BAD54" s="921"/>
      <c r="BAE54" s="921"/>
      <c r="BAF54" s="921"/>
      <c r="BAG54" s="921"/>
      <c r="BAH54" s="921"/>
      <c r="BAI54" s="921"/>
      <c r="BAJ54" s="921"/>
      <c r="BAK54" s="921"/>
      <c r="BAL54" s="921"/>
      <c r="BAM54" s="921"/>
      <c r="BAN54" s="921"/>
      <c r="BAO54" s="921"/>
      <c r="BAP54" s="921"/>
      <c r="BAQ54" s="921"/>
      <c r="BAR54" s="921"/>
      <c r="BAS54" s="921"/>
      <c r="BAT54" s="921"/>
      <c r="BAU54" s="921"/>
      <c r="BAV54" s="921"/>
      <c r="BAW54" s="921"/>
      <c r="BAX54" s="921"/>
      <c r="BAY54" s="921"/>
      <c r="BAZ54" s="921"/>
      <c r="BBA54" s="921"/>
      <c r="BBB54" s="921"/>
      <c r="BBC54" s="921"/>
      <c r="BBD54" s="921"/>
      <c r="BBE54" s="921"/>
      <c r="BBF54" s="921"/>
      <c r="BBG54" s="921"/>
      <c r="BBH54" s="921"/>
      <c r="BBI54" s="921"/>
      <c r="BBJ54" s="921"/>
      <c r="BBK54" s="921"/>
      <c r="BBL54" s="921"/>
      <c r="BBM54" s="921"/>
      <c r="BBN54" s="921"/>
      <c r="BBO54" s="921"/>
      <c r="BBP54" s="921"/>
      <c r="BBQ54" s="921"/>
      <c r="BBR54" s="921"/>
      <c r="BBS54" s="921"/>
      <c r="BBT54" s="921"/>
      <c r="BBU54" s="921"/>
      <c r="BBV54" s="921"/>
      <c r="BBW54" s="921"/>
      <c r="BBX54" s="921"/>
      <c r="BBY54" s="921"/>
      <c r="BBZ54" s="921"/>
      <c r="BCA54" s="921"/>
      <c r="BCB54" s="921"/>
      <c r="BCC54" s="921"/>
      <c r="BCD54" s="921"/>
      <c r="BCE54" s="921"/>
      <c r="BCF54" s="921"/>
      <c r="BCG54" s="921"/>
      <c r="BCH54" s="921"/>
      <c r="BCI54" s="921"/>
      <c r="BCJ54" s="921"/>
      <c r="BCK54" s="921"/>
      <c r="BCL54" s="921"/>
      <c r="BCM54" s="921"/>
      <c r="BCN54" s="921"/>
      <c r="BCO54" s="921"/>
      <c r="BCP54" s="921"/>
      <c r="BCQ54" s="921"/>
      <c r="BCR54" s="921"/>
      <c r="BCS54" s="921"/>
      <c r="BCT54" s="921"/>
      <c r="BCU54" s="921"/>
      <c r="BCV54" s="921"/>
      <c r="BCW54" s="921"/>
      <c r="BCX54" s="921"/>
      <c r="BCY54" s="921"/>
      <c r="BCZ54" s="921"/>
      <c r="BDA54" s="921"/>
      <c r="BDB54" s="921"/>
      <c r="BDC54" s="921"/>
      <c r="BDD54" s="921"/>
      <c r="BDE54" s="921"/>
      <c r="BDF54" s="921"/>
      <c r="BDG54" s="921"/>
      <c r="BDH54" s="921"/>
      <c r="BDI54" s="921"/>
      <c r="BDJ54" s="921"/>
      <c r="BDK54" s="921"/>
      <c r="BDL54" s="921"/>
      <c r="BDM54" s="921"/>
      <c r="BDN54" s="921"/>
      <c r="BDO54" s="921"/>
      <c r="BDP54" s="921"/>
      <c r="BDQ54" s="921"/>
      <c r="BDR54" s="921"/>
      <c r="BDS54" s="921"/>
      <c r="BDT54" s="921"/>
      <c r="BDU54" s="921"/>
      <c r="BDV54" s="921"/>
      <c r="BDW54" s="921"/>
      <c r="BDX54" s="921"/>
      <c r="BDY54" s="921"/>
      <c r="BDZ54" s="921"/>
      <c r="BEA54" s="921"/>
      <c r="BEB54" s="921"/>
      <c r="BEC54" s="921"/>
      <c r="BED54" s="921"/>
      <c r="BEE54" s="921"/>
      <c r="BEF54" s="921"/>
      <c r="BEG54" s="921"/>
      <c r="BEH54" s="921"/>
      <c r="BEI54" s="921"/>
      <c r="BEJ54" s="921"/>
      <c r="BEK54" s="921"/>
      <c r="BEL54" s="921"/>
      <c r="BEM54" s="921"/>
      <c r="BEN54" s="921"/>
      <c r="BEO54" s="921"/>
      <c r="BEP54" s="921"/>
      <c r="BEQ54" s="921"/>
      <c r="BER54" s="921"/>
      <c r="BES54" s="921"/>
      <c r="BET54" s="921"/>
      <c r="BEU54" s="921"/>
      <c r="BEV54" s="921"/>
      <c r="BEW54" s="921"/>
      <c r="BEX54" s="921"/>
      <c r="BEY54" s="921"/>
      <c r="BEZ54" s="921"/>
      <c r="BFA54" s="921"/>
      <c r="BFB54" s="921"/>
      <c r="BFC54" s="921"/>
      <c r="BFD54" s="921"/>
      <c r="BFE54" s="921"/>
      <c r="BFF54" s="921"/>
      <c r="BFG54" s="921"/>
      <c r="BFH54" s="921"/>
      <c r="BFI54" s="921"/>
      <c r="BFJ54" s="921"/>
      <c r="BFK54" s="921"/>
      <c r="BFL54" s="921"/>
      <c r="BFM54" s="921"/>
      <c r="BFN54" s="921"/>
      <c r="BFO54" s="921"/>
      <c r="BFP54" s="921"/>
      <c r="BFQ54" s="921"/>
      <c r="BFR54" s="921"/>
      <c r="BFS54" s="921"/>
      <c r="BFT54" s="921"/>
      <c r="BFU54" s="921"/>
      <c r="BFV54" s="921"/>
      <c r="BFW54" s="921"/>
      <c r="BFX54" s="921"/>
      <c r="BFY54" s="921"/>
      <c r="BFZ54" s="921"/>
      <c r="BGA54" s="921"/>
      <c r="BGB54" s="921"/>
      <c r="BGC54" s="921"/>
      <c r="BGD54" s="921"/>
      <c r="BGE54" s="921"/>
      <c r="BGF54" s="921"/>
      <c r="BGG54" s="921"/>
      <c r="BGH54" s="921"/>
      <c r="BGI54" s="921"/>
      <c r="BGJ54" s="921"/>
      <c r="BGK54" s="921"/>
      <c r="BGL54" s="921"/>
      <c r="BGM54" s="921"/>
      <c r="BGN54" s="921"/>
      <c r="BGO54" s="921"/>
      <c r="BGP54" s="921"/>
      <c r="BGQ54" s="921"/>
      <c r="BGR54" s="921"/>
      <c r="BGS54" s="921"/>
      <c r="BGT54" s="921"/>
      <c r="BGU54" s="921"/>
      <c r="BGV54" s="921"/>
      <c r="BGW54" s="921"/>
      <c r="BGX54" s="921"/>
      <c r="BGY54" s="921"/>
      <c r="BGZ54" s="921"/>
      <c r="BHA54" s="921"/>
      <c r="BHB54" s="921"/>
      <c r="BHC54" s="921"/>
      <c r="BHD54" s="921"/>
      <c r="BHE54" s="921"/>
      <c r="BHF54" s="921"/>
      <c r="BHG54" s="921"/>
      <c r="BHH54" s="921"/>
      <c r="BHI54" s="921"/>
      <c r="BHJ54" s="921"/>
      <c r="BHK54" s="921"/>
      <c r="BHL54" s="921"/>
      <c r="BHM54" s="921"/>
      <c r="BHN54" s="921"/>
      <c r="BHO54" s="921"/>
      <c r="BHP54" s="921"/>
      <c r="BHQ54" s="921"/>
      <c r="BHR54" s="921"/>
      <c r="BHS54" s="921"/>
      <c r="BHT54" s="921"/>
      <c r="BHU54" s="921"/>
      <c r="BHV54" s="921"/>
      <c r="BHW54" s="921"/>
      <c r="BHX54" s="921"/>
      <c r="BHY54" s="921"/>
      <c r="BHZ54" s="921"/>
      <c r="BIA54" s="921"/>
      <c r="BIB54" s="921"/>
      <c r="BIC54" s="921"/>
      <c r="BID54" s="921"/>
      <c r="BIE54" s="921"/>
      <c r="BIF54" s="921"/>
      <c r="BIG54" s="921"/>
      <c r="BIH54" s="921"/>
      <c r="BII54" s="921"/>
      <c r="BIJ54" s="921"/>
      <c r="BIK54" s="921"/>
      <c r="BIL54" s="921"/>
      <c r="BIM54" s="921"/>
      <c r="BIN54" s="921"/>
      <c r="BIO54" s="921"/>
      <c r="BIP54" s="921"/>
      <c r="BIQ54" s="921"/>
      <c r="BIR54" s="921"/>
      <c r="BIS54" s="921"/>
      <c r="BIT54" s="921"/>
      <c r="BIU54" s="921"/>
      <c r="BIV54" s="921"/>
      <c r="BIW54" s="921"/>
      <c r="BIX54" s="921"/>
      <c r="BIY54" s="921"/>
      <c r="BIZ54" s="921"/>
      <c r="BJA54" s="921"/>
      <c r="BJB54" s="921"/>
      <c r="BJC54" s="921"/>
      <c r="BJD54" s="921"/>
      <c r="BJE54" s="921"/>
      <c r="BJF54" s="921"/>
      <c r="BJG54" s="921"/>
      <c r="BJH54" s="921"/>
      <c r="BJI54" s="921"/>
      <c r="BJJ54" s="921"/>
      <c r="BJK54" s="921"/>
      <c r="BJL54" s="921"/>
      <c r="BJM54" s="921"/>
      <c r="BJN54" s="921"/>
      <c r="BJO54" s="921"/>
      <c r="BJP54" s="921"/>
      <c r="BJQ54" s="921"/>
      <c r="BJR54" s="921"/>
      <c r="BJS54" s="921"/>
      <c r="BJT54" s="921"/>
      <c r="BJU54" s="921"/>
      <c r="BJV54" s="921"/>
      <c r="BJW54" s="921"/>
      <c r="BJX54" s="921"/>
      <c r="BJY54" s="921"/>
      <c r="BJZ54" s="921"/>
      <c r="BKA54" s="921"/>
      <c r="BKB54" s="921"/>
      <c r="BKC54" s="921"/>
      <c r="BKD54" s="921"/>
      <c r="BKE54" s="921"/>
      <c r="BKF54" s="921"/>
      <c r="BKG54" s="921"/>
      <c r="BKH54" s="921"/>
      <c r="BKI54" s="921"/>
      <c r="BKJ54" s="921"/>
      <c r="BKK54" s="921"/>
      <c r="BKL54" s="921"/>
      <c r="BKM54" s="921"/>
      <c r="BKN54" s="921"/>
      <c r="BKO54" s="921"/>
      <c r="BKP54" s="921"/>
      <c r="BKQ54" s="921"/>
      <c r="BKR54" s="921"/>
      <c r="BKS54" s="921"/>
      <c r="BKT54" s="921"/>
      <c r="BKU54" s="921"/>
      <c r="BKV54" s="921"/>
      <c r="BKW54" s="921"/>
      <c r="BKX54" s="921"/>
      <c r="BKY54" s="921"/>
      <c r="BKZ54" s="921"/>
      <c r="BLA54" s="921"/>
      <c r="BLB54" s="921"/>
      <c r="BLC54" s="921"/>
      <c r="BLD54" s="921"/>
      <c r="BLE54" s="921"/>
      <c r="BLF54" s="921"/>
      <c r="BLG54" s="921"/>
      <c r="BLH54" s="921"/>
      <c r="BLI54" s="921"/>
      <c r="BLJ54" s="921"/>
      <c r="BLK54" s="921"/>
      <c r="BLL54" s="921"/>
      <c r="BLM54" s="921"/>
      <c r="BLN54" s="921"/>
      <c r="BLO54" s="921"/>
      <c r="BLP54" s="921"/>
      <c r="BLQ54" s="921"/>
      <c r="BLR54" s="921"/>
      <c r="BLS54" s="921"/>
      <c r="BLT54" s="921"/>
      <c r="BLU54" s="921"/>
      <c r="BLV54" s="921"/>
      <c r="BLW54" s="921"/>
      <c r="BLX54" s="921"/>
      <c r="BLY54" s="921"/>
      <c r="BLZ54" s="921"/>
      <c r="BMA54" s="921"/>
      <c r="BMB54" s="921"/>
      <c r="BMC54" s="921"/>
      <c r="BMD54" s="921"/>
      <c r="BME54" s="921"/>
      <c r="BMF54" s="921"/>
      <c r="BMG54" s="921"/>
      <c r="BMH54" s="921"/>
      <c r="BMI54" s="921"/>
      <c r="BMJ54" s="921"/>
      <c r="BMK54" s="921"/>
      <c r="BML54" s="921"/>
      <c r="BMM54" s="921"/>
      <c r="BMN54" s="921"/>
      <c r="BMO54" s="921"/>
      <c r="BMP54" s="921"/>
      <c r="BMQ54" s="921"/>
      <c r="BMR54" s="921"/>
      <c r="BMS54" s="921"/>
      <c r="BMT54" s="921"/>
      <c r="BMU54" s="921"/>
      <c r="BMV54" s="921"/>
      <c r="BMW54" s="921"/>
      <c r="BMX54" s="921"/>
      <c r="BMY54" s="921"/>
      <c r="BMZ54" s="921"/>
      <c r="BNA54" s="921"/>
      <c r="BNB54" s="921"/>
      <c r="BNC54" s="921"/>
      <c r="BND54" s="921"/>
      <c r="BNE54" s="921"/>
      <c r="BNF54" s="921"/>
      <c r="BNG54" s="921"/>
      <c r="BNH54" s="921"/>
      <c r="BNI54" s="921"/>
      <c r="BNJ54" s="921"/>
      <c r="BNK54" s="921"/>
      <c r="BNL54" s="921"/>
      <c r="BNM54" s="921"/>
      <c r="BNN54" s="921"/>
      <c r="BNO54" s="921"/>
      <c r="BNP54" s="921"/>
      <c r="BNQ54" s="921"/>
      <c r="BNR54" s="921"/>
      <c r="BNS54" s="921"/>
      <c r="BNT54" s="921"/>
      <c r="BNU54" s="921"/>
      <c r="BNV54" s="921"/>
      <c r="BNW54" s="921"/>
      <c r="BNX54" s="921"/>
      <c r="BNY54" s="921"/>
      <c r="BNZ54" s="921"/>
      <c r="BOA54" s="921"/>
      <c r="BOB54" s="921"/>
      <c r="BOC54" s="921"/>
      <c r="BOD54" s="921"/>
      <c r="BOE54" s="921"/>
      <c r="BOF54" s="921"/>
      <c r="BOG54" s="921"/>
      <c r="BOH54" s="921"/>
      <c r="BOI54" s="921"/>
      <c r="BOJ54" s="921"/>
      <c r="BOK54" s="921"/>
      <c r="BOL54" s="921"/>
      <c r="BOM54" s="921"/>
      <c r="BON54" s="921"/>
      <c r="BOO54" s="921"/>
      <c r="BOP54" s="921"/>
      <c r="BOQ54" s="921"/>
      <c r="BOR54" s="921"/>
      <c r="BOS54" s="921"/>
      <c r="BOT54" s="921"/>
      <c r="BOU54" s="921"/>
      <c r="BOV54" s="921"/>
      <c r="BOW54" s="921"/>
      <c r="BOX54" s="921"/>
      <c r="BOY54" s="921"/>
      <c r="BOZ54" s="921"/>
      <c r="BPA54" s="921"/>
      <c r="BPB54" s="921"/>
      <c r="BPC54" s="921"/>
      <c r="BPD54" s="921"/>
      <c r="BPE54" s="921"/>
      <c r="BPF54" s="921"/>
      <c r="BPG54" s="921"/>
      <c r="BPH54" s="921"/>
      <c r="BPI54" s="921"/>
      <c r="BPJ54" s="921"/>
      <c r="BPK54" s="921"/>
      <c r="BPL54" s="921"/>
      <c r="BPM54" s="921"/>
      <c r="BPN54" s="921"/>
      <c r="BPO54" s="921"/>
      <c r="BPP54" s="921"/>
      <c r="BPQ54" s="921"/>
      <c r="BPR54" s="921"/>
      <c r="BPS54" s="921"/>
      <c r="BPT54" s="921"/>
      <c r="BPU54" s="921"/>
      <c r="BPV54" s="921"/>
      <c r="BPW54" s="921"/>
      <c r="BPX54" s="921"/>
      <c r="BPY54" s="921"/>
      <c r="BPZ54" s="921"/>
      <c r="BQA54" s="921"/>
      <c r="BQB54" s="921"/>
      <c r="BQC54" s="921"/>
      <c r="BQD54" s="921"/>
      <c r="BQE54" s="921"/>
      <c r="BQF54" s="921"/>
      <c r="BQG54" s="921"/>
      <c r="BQH54" s="921"/>
      <c r="BQI54" s="921"/>
      <c r="BQJ54" s="921"/>
      <c r="BQK54" s="921"/>
      <c r="BQL54" s="921"/>
      <c r="BQM54" s="921"/>
      <c r="BQN54" s="921"/>
      <c r="BQO54" s="921"/>
      <c r="BQP54" s="921"/>
      <c r="BQQ54" s="921"/>
      <c r="BQR54" s="921"/>
      <c r="BQS54" s="921"/>
      <c r="BQT54" s="921"/>
      <c r="BQU54" s="921"/>
      <c r="BQV54" s="921"/>
      <c r="BQW54" s="921"/>
      <c r="BQX54" s="921"/>
      <c r="BQY54" s="921"/>
      <c r="BQZ54" s="921"/>
      <c r="BRA54" s="921"/>
      <c r="BRB54" s="921"/>
      <c r="BRC54" s="921"/>
      <c r="BRD54" s="921"/>
      <c r="BRE54" s="921"/>
      <c r="BRF54" s="921"/>
      <c r="BRG54" s="921"/>
      <c r="BRH54" s="921"/>
      <c r="BRI54" s="921"/>
      <c r="BRJ54" s="921"/>
      <c r="BRK54" s="921"/>
      <c r="BRL54" s="921"/>
      <c r="BRM54" s="921"/>
      <c r="BRN54" s="921"/>
      <c r="BRO54" s="921"/>
      <c r="BRP54" s="921"/>
      <c r="BRQ54" s="921"/>
      <c r="BRR54" s="921"/>
      <c r="BRS54" s="921"/>
      <c r="BRT54" s="921"/>
      <c r="BRU54" s="921"/>
      <c r="BRV54" s="921"/>
      <c r="BRW54" s="921"/>
      <c r="BRX54" s="921"/>
      <c r="BRY54" s="921"/>
      <c r="BRZ54" s="921"/>
      <c r="BSA54" s="921"/>
      <c r="BSB54" s="921"/>
      <c r="BSC54" s="921"/>
      <c r="BSD54" s="921"/>
      <c r="BSE54" s="921"/>
      <c r="BSF54" s="921"/>
      <c r="BSG54" s="921"/>
      <c r="BSH54" s="921"/>
      <c r="BSI54" s="921"/>
      <c r="BSJ54" s="921"/>
      <c r="BSK54" s="921"/>
      <c r="BSL54" s="921"/>
      <c r="BSM54" s="921"/>
      <c r="BSN54" s="921"/>
      <c r="BSO54" s="921"/>
      <c r="BSP54" s="921"/>
      <c r="BSQ54" s="921"/>
      <c r="BSR54" s="921"/>
      <c r="BSS54" s="921"/>
      <c r="BST54" s="921"/>
      <c r="BSU54" s="921"/>
      <c r="BSV54" s="921"/>
      <c r="BSW54" s="921"/>
      <c r="BSX54" s="921"/>
      <c r="BSY54" s="921"/>
      <c r="BSZ54" s="921"/>
      <c r="BTA54" s="921"/>
      <c r="BTB54" s="921"/>
      <c r="BTC54" s="921"/>
      <c r="BTD54" s="921"/>
      <c r="BTE54" s="921"/>
      <c r="BTF54" s="921"/>
      <c r="BTG54" s="921"/>
      <c r="BTH54" s="921"/>
      <c r="BTI54" s="921"/>
      <c r="BTJ54" s="921"/>
      <c r="BTK54" s="921"/>
      <c r="BTL54" s="921"/>
      <c r="BTM54" s="921"/>
      <c r="BTN54" s="921"/>
      <c r="BTO54" s="921"/>
      <c r="BTP54" s="921"/>
      <c r="BTQ54" s="921"/>
      <c r="BTR54" s="921"/>
      <c r="BTS54" s="921"/>
      <c r="BTT54" s="921"/>
      <c r="BTU54" s="921"/>
      <c r="BTV54" s="921"/>
      <c r="BTW54" s="921"/>
      <c r="BTX54" s="921"/>
      <c r="BTY54" s="921"/>
      <c r="BTZ54" s="921"/>
      <c r="BUA54" s="921"/>
      <c r="BUB54" s="921"/>
      <c r="BUC54" s="921"/>
      <c r="BUD54" s="921"/>
      <c r="BUE54" s="921"/>
      <c r="BUF54" s="921"/>
      <c r="BUG54" s="921"/>
      <c r="BUH54" s="921"/>
      <c r="BUI54" s="921"/>
      <c r="BUJ54" s="921"/>
      <c r="BUK54" s="921"/>
      <c r="BUL54" s="921"/>
      <c r="BUM54" s="921"/>
      <c r="BUN54" s="921"/>
      <c r="BUO54" s="921"/>
      <c r="BUP54" s="921"/>
      <c r="BUQ54" s="921"/>
      <c r="BUR54" s="921"/>
      <c r="BUS54" s="921"/>
      <c r="BUT54" s="921"/>
      <c r="BUU54" s="921"/>
      <c r="BUV54" s="921"/>
      <c r="BUW54" s="921"/>
      <c r="BUX54" s="921"/>
      <c r="BUY54" s="921"/>
      <c r="BUZ54" s="921"/>
      <c r="BVA54" s="921"/>
      <c r="BVB54" s="921"/>
      <c r="BVC54" s="921"/>
      <c r="BVD54" s="921"/>
      <c r="BVE54" s="921"/>
      <c r="BVF54" s="921"/>
      <c r="BVG54" s="921"/>
      <c r="BVH54" s="921"/>
      <c r="BVI54" s="921"/>
      <c r="BVJ54" s="921"/>
      <c r="BVK54" s="921"/>
      <c r="BVL54" s="921"/>
      <c r="BVM54" s="921"/>
      <c r="BVN54" s="921"/>
      <c r="BVO54" s="921"/>
      <c r="BVP54" s="921"/>
      <c r="BVQ54" s="921"/>
      <c r="BVR54" s="921"/>
      <c r="BVS54" s="921"/>
      <c r="BVT54" s="921"/>
      <c r="BVU54" s="921"/>
      <c r="BVV54" s="921"/>
      <c r="BVW54" s="921"/>
      <c r="BVX54" s="921"/>
      <c r="BVY54" s="921"/>
      <c r="BVZ54" s="921"/>
      <c r="BWA54" s="921"/>
      <c r="BWB54" s="921"/>
      <c r="BWC54" s="921"/>
      <c r="BWD54" s="921"/>
      <c r="BWE54" s="921"/>
      <c r="BWF54" s="921"/>
      <c r="BWG54" s="921"/>
      <c r="BWH54" s="921"/>
      <c r="BWI54" s="921"/>
      <c r="BWJ54" s="921"/>
      <c r="BWK54" s="921"/>
      <c r="BWL54" s="921"/>
      <c r="BWM54" s="921"/>
      <c r="BWN54" s="921"/>
      <c r="BWO54" s="921"/>
      <c r="BWP54" s="921"/>
      <c r="BWQ54" s="921"/>
      <c r="BWR54" s="921"/>
      <c r="BWS54" s="921"/>
      <c r="BWT54" s="921"/>
      <c r="BWU54" s="921"/>
      <c r="BWV54" s="921"/>
      <c r="BWW54" s="921"/>
      <c r="BWX54" s="921"/>
      <c r="BWY54" s="921"/>
      <c r="BWZ54" s="921"/>
      <c r="BXA54" s="921"/>
      <c r="BXB54" s="921"/>
      <c r="BXC54" s="921"/>
      <c r="BXD54" s="921"/>
      <c r="BXE54" s="921"/>
      <c r="BXF54" s="921"/>
      <c r="BXG54" s="921"/>
      <c r="BXH54" s="921"/>
      <c r="BXI54" s="921"/>
      <c r="BXJ54" s="921"/>
      <c r="BXK54" s="921"/>
      <c r="BXL54" s="921"/>
      <c r="BXM54" s="921"/>
      <c r="BXN54" s="921"/>
      <c r="BXO54" s="921"/>
      <c r="BXP54" s="921"/>
      <c r="BXQ54" s="921"/>
      <c r="BXR54" s="921"/>
      <c r="BXS54" s="921"/>
      <c r="BXT54" s="921"/>
      <c r="BXU54" s="921"/>
      <c r="BXV54" s="921"/>
      <c r="BXW54" s="921"/>
      <c r="BXX54" s="921"/>
      <c r="BXY54" s="921"/>
      <c r="BXZ54" s="921"/>
      <c r="BYA54" s="921"/>
      <c r="BYB54" s="921"/>
      <c r="BYC54" s="921"/>
      <c r="BYD54" s="921"/>
      <c r="BYE54" s="921"/>
      <c r="BYF54" s="921"/>
      <c r="BYG54" s="921"/>
      <c r="BYH54" s="921"/>
      <c r="BYI54" s="921"/>
      <c r="BYJ54" s="921"/>
      <c r="BYK54" s="921"/>
      <c r="BYL54" s="921"/>
      <c r="BYM54" s="921"/>
      <c r="BYN54" s="921"/>
      <c r="BYO54" s="921"/>
      <c r="BYP54" s="921"/>
      <c r="BYQ54" s="921"/>
      <c r="BYR54" s="921"/>
      <c r="BYS54" s="921"/>
      <c r="BYT54" s="921"/>
      <c r="BYU54" s="921"/>
      <c r="BYV54" s="921"/>
      <c r="BYW54" s="921"/>
      <c r="BYX54" s="921"/>
      <c r="BYY54" s="921"/>
      <c r="BYZ54" s="921"/>
      <c r="BZA54" s="921"/>
      <c r="BZB54" s="921"/>
      <c r="BZC54" s="921"/>
      <c r="BZD54" s="921"/>
      <c r="BZE54" s="921"/>
      <c r="BZF54" s="921"/>
      <c r="BZG54" s="921"/>
      <c r="BZH54" s="921"/>
      <c r="BZI54" s="921"/>
      <c r="BZJ54" s="921"/>
      <c r="BZK54" s="921"/>
      <c r="BZL54" s="921"/>
      <c r="BZM54" s="921"/>
      <c r="BZN54" s="921"/>
      <c r="BZO54" s="921"/>
      <c r="BZP54" s="921"/>
      <c r="BZQ54" s="921"/>
      <c r="BZR54" s="921"/>
      <c r="BZS54" s="921"/>
      <c r="BZT54" s="921"/>
      <c r="BZU54" s="921"/>
      <c r="BZV54" s="921"/>
      <c r="BZW54" s="921"/>
      <c r="BZX54" s="921"/>
      <c r="BZY54" s="921"/>
      <c r="BZZ54" s="921"/>
      <c r="CAA54" s="921"/>
      <c r="CAB54" s="921"/>
      <c r="CAC54" s="921"/>
      <c r="CAD54" s="921"/>
      <c r="CAE54" s="921"/>
      <c r="CAF54" s="921"/>
      <c r="CAG54" s="921"/>
      <c r="CAH54" s="921"/>
      <c r="CAI54" s="921"/>
      <c r="CAJ54" s="921"/>
      <c r="CAK54" s="921"/>
      <c r="CAL54" s="921"/>
      <c r="CAM54" s="921"/>
      <c r="CAN54" s="921"/>
      <c r="CAO54" s="921"/>
      <c r="CAP54" s="921"/>
      <c r="CAQ54" s="921"/>
      <c r="CAR54" s="921"/>
      <c r="CAS54" s="921"/>
      <c r="CAT54" s="921"/>
      <c r="CAU54" s="921"/>
      <c r="CAV54" s="921"/>
      <c r="CAW54" s="921"/>
      <c r="CAX54" s="921"/>
      <c r="CAY54" s="921"/>
      <c r="CAZ54" s="921"/>
      <c r="CBA54" s="921"/>
      <c r="CBB54" s="921"/>
      <c r="CBC54" s="921"/>
      <c r="CBD54" s="921"/>
      <c r="CBE54" s="921"/>
      <c r="CBF54" s="921"/>
      <c r="CBG54" s="921"/>
      <c r="CBH54" s="921"/>
      <c r="CBI54" s="921"/>
      <c r="CBJ54" s="921"/>
      <c r="CBK54" s="921"/>
      <c r="CBL54" s="921"/>
      <c r="CBM54" s="921"/>
      <c r="CBN54" s="921"/>
      <c r="CBO54" s="921"/>
      <c r="CBP54" s="921"/>
      <c r="CBQ54" s="921"/>
      <c r="CBR54" s="921"/>
      <c r="CBS54" s="921"/>
      <c r="CBT54" s="921"/>
      <c r="CBU54" s="921"/>
      <c r="CBV54" s="921"/>
      <c r="CBW54" s="921"/>
      <c r="CBX54" s="921"/>
      <c r="CBY54" s="921"/>
      <c r="CBZ54" s="921"/>
      <c r="CCA54" s="921"/>
      <c r="CCB54" s="921"/>
      <c r="CCC54" s="921"/>
      <c r="CCD54" s="921"/>
      <c r="CCE54" s="921"/>
      <c r="CCF54" s="921"/>
      <c r="CCG54" s="921"/>
      <c r="CCH54" s="921"/>
      <c r="CCI54" s="921"/>
      <c r="CCJ54" s="921"/>
      <c r="CCK54" s="921"/>
      <c r="CCL54" s="921"/>
      <c r="CCM54" s="921"/>
      <c r="CCN54" s="921"/>
      <c r="CCO54" s="921"/>
      <c r="CCP54" s="921"/>
      <c r="CCQ54" s="921"/>
      <c r="CCR54" s="921"/>
      <c r="CCS54" s="921"/>
      <c r="CCT54" s="921"/>
      <c r="CCU54" s="921"/>
      <c r="CCV54" s="921"/>
      <c r="CCW54" s="921"/>
      <c r="CCX54" s="921"/>
      <c r="CCY54" s="921"/>
      <c r="CCZ54" s="921"/>
      <c r="CDA54" s="921"/>
      <c r="CDB54" s="921"/>
      <c r="CDC54" s="921"/>
      <c r="CDD54" s="921"/>
      <c r="CDE54" s="921"/>
      <c r="CDF54" s="921"/>
      <c r="CDG54" s="921"/>
      <c r="CDH54" s="921"/>
      <c r="CDI54" s="921"/>
      <c r="CDJ54" s="921"/>
      <c r="CDK54" s="921"/>
      <c r="CDL54" s="921"/>
      <c r="CDM54" s="921"/>
      <c r="CDN54" s="921"/>
      <c r="CDO54" s="921"/>
      <c r="CDP54" s="921"/>
      <c r="CDQ54" s="921"/>
      <c r="CDR54" s="921"/>
      <c r="CDS54" s="921"/>
      <c r="CDT54" s="921"/>
      <c r="CDU54" s="921"/>
      <c r="CDV54" s="921"/>
      <c r="CDW54" s="921"/>
      <c r="CDX54" s="921"/>
      <c r="CDY54" s="921"/>
      <c r="CDZ54" s="921"/>
      <c r="CEA54" s="921"/>
      <c r="CEB54" s="921"/>
      <c r="CEC54" s="921"/>
      <c r="CED54" s="921"/>
      <c r="CEE54" s="921"/>
      <c r="CEF54" s="921"/>
      <c r="CEG54" s="921"/>
      <c r="CEH54" s="921"/>
      <c r="CEI54" s="921"/>
      <c r="CEJ54" s="921"/>
      <c r="CEK54" s="921"/>
      <c r="CEL54" s="921"/>
      <c r="CEM54" s="921"/>
      <c r="CEN54" s="921"/>
      <c r="CEO54" s="921"/>
      <c r="CEP54" s="921"/>
      <c r="CEQ54" s="921"/>
      <c r="CER54" s="921"/>
      <c r="CES54" s="921"/>
      <c r="CET54" s="921"/>
      <c r="CEU54" s="921"/>
      <c r="CEV54" s="921"/>
      <c r="CEW54" s="921"/>
      <c r="CEX54" s="921"/>
      <c r="CEY54" s="921"/>
      <c r="CEZ54" s="921"/>
      <c r="CFA54" s="921"/>
      <c r="CFB54" s="921"/>
      <c r="CFC54" s="921"/>
      <c r="CFD54" s="921"/>
      <c r="CFE54" s="921"/>
      <c r="CFF54" s="921"/>
      <c r="CFG54" s="921"/>
      <c r="CFH54" s="921"/>
      <c r="CFI54" s="921"/>
      <c r="CFJ54" s="921"/>
      <c r="CFK54" s="921"/>
      <c r="CFL54" s="921"/>
      <c r="CFM54" s="921"/>
      <c r="CFN54" s="921"/>
      <c r="CFO54" s="921"/>
      <c r="CFP54" s="921"/>
      <c r="CFQ54" s="921"/>
      <c r="CFR54" s="921"/>
      <c r="CFS54" s="921"/>
      <c r="CFT54" s="921"/>
      <c r="CFU54" s="921"/>
      <c r="CFV54" s="921"/>
      <c r="CFW54" s="921"/>
      <c r="CFX54" s="921"/>
      <c r="CFY54" s="921"/>
      <c r="CFZ54" s="921"/>
      <c r="CGA54" s="921"/>
      <c r="CGB54" s="921"/>
      <c r="CGC54" s="921"/>
      <c r="CGD54" s="921"/>
      <c r="CGE54" s="921"/>
      <c r="CGF54" s="921"/>
      <c r="CGG54" s="921"/>
      <c r="CGH54" s="921"/>
      <c r="CGI54" s="921"/>
      <c r="CGJ54" s="921"/>
      <c r="CGK54" s="921"/>
      <c r="CGL54" s="921"/>
      <c r="CGM54" s="921"/>
      <c r="CGN54" s="921"/>
      <c r="CGO54" s="921"/>
      <c r="CGP54" s="921"/>
      <c r="CGQ54" s="921"/>
      <c r="CGR54" s="921"/>
      <c r="CGS54" s="921"/>
      <c r="CGT54" s="921"/>
      <c r="CGU54" s="921"/>
      <c r="CGV54" s="921"/>
      <c r="CGW54" s="921"/>
      <c r="CGX54" s="921"/>
      <c r="CGY54" s="921"/>
      <c r="CGZ54" s="921"/>
      <c r="CHA54" s="921"/>
      <c r="CHB54" s="921"/>
      <c r="CHC54" s="921"/>
      <c r="CHD54" s="921"/>
      <c r="CHE54" s="921"/>
      <c r="CHF54" s="921"/>
      <c r="CHG54" s="921"/>
      <c r="CHH54" s="921"/>
      <c r="CHI54" s="921"/>
      <c r="CHJ54" s="921"/>
      <c r="CHK54" s="921"/>
      <c r="CHL54" s="921"/>
      <c r="CHM54" s="921"/>
      <c r="CHN54" s="921"/>
      <c r="CHO54" s="921"/>
      <c r="CHP54" s="921"/>
      <c r="CHQ54" s="921"/>
      <c r="CHR54" s="921"/>
      <c r="CHS54" s="921"/>
      <c r="CHT54" s="921"/>
      <c r="CHU54" s="921"/>
      <c r="CHV54" s="921"/>
      <c r="CHW54" s="921"/>
      <c r="CHX54" s="921"/>
      <c r="CHY54" s="921"/>
      <c r="CHZ54" s="921"/>
      <c r="CIA54" s="921"/>
      <c r="CIB54" s="921"/>
      <c r="CIC54" s="921"/>
      <c r="CID54" s="921"/>
      <c r="CIE54" s="921"/>
      <c r="CIF54" s="921"/>
      <c r="CIG54" s="921"/>
      <c r="CIH54" s="921"/>
      <c r="CII54" s="921"/>
      <c r="CIJ54" s="921"/>
      <c r="CIK54" s="921"/>
      <c r="CIL54" s="921"/>
      <c r="CIM54" s="921"/>
      <c r="CIN54" s="921"/>
      <c r="CIO54" s="921"/>
      <c r="CIP54" s="921"/>
      <c r="CIQ54" s="921"/>
      <c r="CIR54" s="921"/>
      <c r="CIS54" s="921"/>
      <c r="CIT54" s="921"/>
      <c r="CIU54" s="921"/>
      <c r="CIV54" s="921"/>
      <c r="CIW54" s="921"/>
      <c r="CIX54" s="921"/>
      <c r="CIY54" s="921"/>
      <c r="CIZ54" s="921"/>
      <c r="CJA54" s="921"/>
      <c r="CJB54" s="921"/>
      <c r="CJC54" s="921"/>
      <c r="CJD54" s="921"/>
      <c r="CJE54" s="921"/>
      <c r="CJF54" s="921"/>
      <c r="CJG54" s="921"/>
      <c r="CJH54" s="921"/>
      <c r="CJI54" s="921"/>
      <c r="CJJ54" s="921"/>
      <c r="CJK54" s="921"/>
      <c r="CJL54" s="921"/>
      <c r="CJM54" s="921"/>
      <c r="CJN54" s="921"/>
      <c r="CJO54" s="921"/>
      <c r="CJP54" s="921"/>
      <c r="CJQ54" s="921"/>
      <c r="CJR54" s="921"/>
      <c r="CJS54" s="921"/>
      <c r="CJT54" s="921"/>
      <c r="CJU54" s="921"/>
      <c r="CJV54" s="921"/>
      <c r="CJW54" s="921"/>
      <c r="CJX54" s="921"/>
      <c r="CJY54" s="921"/>
      <c r="CJZ54" s="921"/>
      <c r="CKA54" s="921"/>
      <c r="CKB54" s="921"/>
      <c r="CKC54" s="921"/>
      <c r="CKD54" s="921"/>
      <c r="CKE54" s="921"/>
      <c r="CKF54" s="921"/>
      <c r="CKG54" s="921"/>
      <c r="CKH54" s="921"/>
      <c r="CKI54" s="921"/>
      <c r="CKJ54" s="921"/>
      <c r="CKK54" s="921"/>
      <c r="CKL54" s="921"/>
      <c r="CKM54" s="921"/>
      <c r="CKN54" s="921"/>
      <c r="CKO54" s="921"/>
      <c r="CKP54" s="921"/>
      <c r="CKQ54" s="921"/>
      <c r="CKR54" s="921"/>
      <c r="CKS54" s="921"/>
      <c r="CKT54" s="921"/>
      <c r="CKU54" s="921"/>
      <c r="CKV54" s="921"/>
      <c r="CKW54" s="921"/>
      <c r="CKX54" s="921"/>
      <c r="CKY54" s="921"/>
      <c r="CKZ54" s="921"/>
      <c r="CLA54" s="921"/>
      <c r="CLB54" s="921"/>
      <c r="CLC54" s="921"/>
      <c r="CLD54" s="921"/>
      <c r="CLE54" s="921"/>
      <c r="CLF54" s="921"/>
      <c r="CLG54" s="921"/>
      <c r="CLH54" s="921"/>
      <c r="CLI54" s="921"/>
      <c r="CLJ54" s="921"/>
      <c r="CLK54" s="921"/>
      <c r="CLL54" s="921"/>
      <c r="CLM54" s="921"/>
      <c r="CLN54" s="921"/>
      <c r="CLO54" s="921"/>
      <c r="CLP54" s="921"/>
      <c r="CLQ54" s="921"/>
      <c r="CLR54" s="921"/>
      <c r="CLS54" s="921"/>
      <c r="CLT54" s="921"/>
      <c r="CLU54" s="921"/>
      <c r="CLV54" s="921"/>
      <c r="CLW54" s="921"/>
      <c r="CLX54" s="921"/>
      <c r="CLY54" s="921"/>
      <c r="CLZ54" s="921"/>
      <c r="CMA54" s="921"/>
      <c r="CMB54" s="921"/>
      <c r="CMC54" s="921"/>
      <c r="CMD54" s="921"/>
      <c r="CME54" s="921"/>
      <c r="CMF54" s="921"/>
      <c r="CMG54" s="921"/>
      <c r="CMH54" s="921"/>
      <c r="CMI54" s="921"/>
      <c r="CMJ54" s="921"/>
      <c r="CMK54" s="921"/>
      <c r="CML54" s="921"/>
      <c r="CMM54" s="921"/>
      <c r="CMN54" s="921"/>
      <c r="CMO54" s="921"/>
      <c r="CMP54" s="921"/>
      <c r="CMQ54" s="921"/>
      <c r="CMR54" s="921"/>
      <c r="CMS54" s="921"/>
      <c r="CMT54" s="921"/>
      <c r="CMU54" s="921"/>
      <c r="CMV54" s="921"/>
      <c r="CMW54" s="921"/>
      <c r="CMX54" s="921"/>
      <c r="CMY54" s="921"/>
      <c r="CMZ54" s="921"/>
      <c r="CNA54" s="921"/>
      <c r="CNB54" s="921"/>
      <c r="CNC54" s="921"/>
      <c r="CND54" s="921"/>
      <c r="CNE54" s="921"/>
      <c r="CNF54" s="921"/>
      <c r="CNG54" s="921"/>
      <c r="CNH54" s="921"/>
      <c r="CNI54" s="921"/>
      <c r="CNJ54" s="921"/>
      <c r="CNK54" s="921"/>
      <c r="CNL54" s="921"/>
      <c r="CNM54" s="921"/>
      <c r="CNN54" s="921"/>
      <c r="CNO54" s="921"/>
      <c r="CNP54" s="921"/>
      <c r="CNQ54" s="921"/>
      <c r="CNR54" s="921"/>
      <c r="CNS54" s="921"/>
      <c r="CNT54" s="921"/>
      <c r="CNU54" s="921"/>
      <c r="CNV54" s="921"/>
      <c r="CNW54" s="921"/>
      <c r="CNX54" s="921"/>
      <c r="CNY54" s="921"/>
      <c r="CNZ54" s="921"/>
      <c r="COA54" s="921"/>
      <c r="COB54" s="921"/>
      <c r="COC54" s="921"/>
      <c r="COD54" s="921"/>
      <c r="COE54" s="921"/>
      <c r="COF54" s="921"/>
      <c r="COG54" s="921"/>
      <c r="COH54" s="921"/>
      <c r="COI54" s="921"/>
      <c r="COJ54" s="921"/>
      <c r="COK54" s="921"/>
      <c r="COL54" s="921"/>
      <c r="COM54" s="921"/>
      <c r="CON54" s="921"/>
      <c r="COO54" s="921"/>
      <c r="COP54" s="921"/>
      <c r="COQ54" s="921"/>
      <c r="COR54" s="921"/>
      <c r="COS54" s="921"/>
      <c r="COT54" s="921"/>
      <c r="COU54" s="921"/>
      <c r="COV54" s="921"/>
      <c r="COW54" s="921"/>
      <c r="COX54" s="921"/>
      <c r="COY54" s="921"/>
      <c r="COZ54" s="921"/>
      <c r="CPA54" s="921"/>
      <c r="CPB54" s="921"/>
      <c r="CPC54" s="921"/>
      <c r="CPD54" s="921"/>
      <c r="CPE54" s="921"/>
      <c r="CPF54" s="921"/>
      <c r="CPG54" s="921"/>
      <c r="CPH54" s="921"/>
      <c r="CPI54" s="921"/>
      <c r="CPJ54" s="921"/>
      <c r="CPK54" s="921"/>
      <c r="CPL54" s="921"/>
      <c r="CPM54" s="921"/>
      <c r="CPN54" s="921"/>
      <c r="CPO54" s="921"/>
      <c r="CPP54" s="921"/>
      <c r="CPQ54" s="921"/>
      <c r="CPR54" s="921"/>
      <c r="CPS54" s="921"/>
      <c r="CPT54" s="921"/>
      <c r="CPU54" s="921"/>
      <c r="CPV54" s="921"/>
      <c r="CPW54" s="921"/>
      <c r="CPX54" s="921"/>
      <c r="CPY54" s="921"/>
      <c r="CPZ54" s="921"/>
      <c r="CQA54" s="921"/>
      <c r="CQB54" s="921"/>
      <c r="CQC54" s="921"/>
      <c r="CQD54" s="921"/>
      <c r="CQE54" s="921"/>
      <c r="CQF54" s="921"/>
      <c r="CQG54" s="921"/>
      <c r="CQH54" s="921"/>
      <c r="CQI54" s="921"/>
      <c r="CQJ54" s="921"/>
      <c r="CQK54" s="921"/>
      <c r="CQL54" s="921"/>
      <c r="CQM54" s="921"/>
      <c r="CQN54" s="921"/>
      <c r="CQO54" s="921"/>
      <c r="CQP54" s="921"/>
      <c r="CQQ54" s="921"/>
      <c r="CQR54" s="921"/>
      <c r="CQS54" s="921"/>
      <c r="CQT54" s="921"/>
      <c r="CQU54" s="921"/>
      <c r="CQV54" s="921"/>
      <c r="CQW54" s="921"/>
      <c r="CQX54" s="921"/>
      <c r="CQY54" s="921"/>
      <c r="CQZ54" s="921"/>
      <c r="CRA54" s="921"/>
      <c r="CRB54" s="921"/>
      <c r="CRC54" s="921"/>
      <c r="CRD54" s="921"/>
      <c r="CRE54" s="921"/>
      <c r="CRF54" s="921"/>
      <c r="CRG54" s="921"/>
      <c r="CRH54" s="921"/>
      <c r="CRI54" s="921"/>
      <c r="CRJ54" s="921"/>
      <c r="CRK54" s="921"/>
      <c r="CRL54" s="921"/>
      <c r="CRM54" s="921"/>
      <c r="CRN54" s="921"/>
      <c r="CRO54" s="921"/>
      <c r="CRP54" s="921"/>
      <c r="CRQ54" s="921"/>
      <c r="CRR54" s="921"/>
      <c r="CRS54" s="921"/>
      <c r="CRT54" s="921"/>
      <c r="CRU54" s="921"/>
      <c r="CRV54" s="921"/>
      <c r="CRW54" s="921"/>
      <c r="CRX54" s="921"/>
      <c r="CRY54" s="921"/>
      <c r="CRZ54" s="921"/>
      <c r="CSA54" s="921"/>
      <c r="CSB54" s="921"/>
      <c r="CSC54" s="921"/>
      <c r="CSD54" s="921"/>
      <c r="CSE54" s="921"/>
      <c r="CSF54" s="921"/>
      <c r="CSG54" s="921"/>
      <c r="CSH54" s="921"/>
      <c r="CSI54" s="921"/>
      <c r="CSJ54" s="921"/>
      <c r="CSK54" s="921"/>
      <c r="CSL54" s="921"/>
      <c r="CSM54" s="921"/>
      <c r="CSN54" s="921"/>
      <c r="CSO54" s="921"/>
      <c r="CSP54" s="921"/>
      <c r="CSQ54" s="921"/>
      <c r="CSR54" s="921"/>
      <c r="CSS54" s="921"/>
      <c r="CST54" s="921"/>
      <c r="CSU54" s="921"/>
      <c r="CSV54" s="921"/>
      <c r="CSW54" s="921"/>
      <c r="CSX54" s="921"/>
      <c r="CSY54" s="921"/>
      <c r="CSZ54" s="921"/>
      <c r="CTA54" s="921"/>
      <c r="CTB54" s="921"/>
      <c r="CTC54" s="921"/>
      <c r="CTD54" s="921"/>
      <c r="CTE54" s="921"/>
      <c r="CTF54" s="921"/>
      <c r="CTG54" s="921"/>
      <c r="CTH54" s="921"/>
      <c r="CTI54" s="921"/>
      <c r="CTJ54" s="921"/>
      <c r="CTK54" s="921"/>
      <c r="CTL54" s="921"/>
      <c r="CTM54" s="921"/>
      <c r="CTN54" s="921"/>
      <c r="CTO54" s="921"/>
      <c r="CTP54" s="921"/>
      <c r="CTQ54" s="921"/>
      <c r="CTR54" s="921"/>
      <c r="CTS54" s="921"/>
      <c r="CTT54" s="921"/>
      <c r="CTU54" s="921"/>
      <c r="CTV54" s="921"/>
      <c r="CTW54" s="921"/>
      <c r="CTX54" s="921"/>
      <c r="CTY54" s="921"/>
      <c r="CTZ54" s="921"/>
      <c r="CUA54" s="921"/>
      <c r="CUB54" s="921"/>
      <c r="CUC54" s="921"/>
      <c r="CUD54" s="921"/>
      <c r="CUE54" s="921"/>
      <c r="CUF54" s="921"/>
      <c r="CUG54" s="921"/>
      <c r="CUH54" s="921"/>
      <c r="CUI54" s="921"/>
      <c r="CUJ54" s="921"/>
      <c r="CUK54" s="921"/>
      <c r="CUL54" s="921"/>
      <c r="CUM54" s="921"/>
      <c r="CUN54" s="921"/>
      <c r="CUO54" s="921"/>
      <c r="CUP54" s="921"/>
      <c r="CUQ54" s="921"/>
      <c r="CUR54" s="921"/>
      <c r="CUS54" s="921"/>
      <c r="CUT54" s="921"/>
      <c r="CUU54" s="921"/>
      <c r="CUV54" s="921"/>
      <c r="CUW54" s="921"/>
      <c r="CUX54" s="921"/>
      <c r="CUY54" s="921"/>
      <c r="CUZ54" s="921"/>
      <c r="CVA54" s="921"/>
      <c r="CVB54" s="921"/>
      <c r="CVC54" s="921"/>
      <c r="CVD54" s="921"/>
      <c r="CVE54" s="921"/>
      <c r="CVF54" s="921"/>
      <c r="CVG54" s="921"/>
      <c r="CVH54" s="921"/>
      <c r="CVI54" s="921"/>
      <c r="CVJ54" s="921"/>
      <c r="CVK54" s="921"/>
      <c r="CVL54" s="921"/>
      <c r="CVM54" s="921"/>
      <c r="CVN54" s="921"/>
      <c r="CVO54" s="921"/>
      <c r="CVP54" s="921"/>
      <c r="CVQ54" s="921"/>
      <c r="CVR54" s="921"/>
      <c r="CVS54" s="921"/>
      <c r="CVT54" s="921"/>
      <c r="CVU54" s="921"/>
      <c r="CVV54" s="921"/>
      <c r="CVW54" s="921"/>
      <c r="CVX54" s="921"/>
      <c r="CVY54" s="921"/>
      <c r="CVZ54" s="921"/>
      <c r="CWA54" s="921"/>
      <c r="CWB54" s="921"/>
      <c r="CWC54" s="921"/>
      <c r="CWD54" s="921"/>
      <c r="CWE54" s="921"/>
      <c r="CWF54" s="921"/>
      <c r="CWG54" s="921"/>
      <c r="CWH54" s="921"/>
      <c r="CWI54" s="921"/>
      <c r="CWJ54" s="921"/>
      <c r="CWK54" s="921"/>
      <c r="CWL54" s="921"/>
      <c r="CWM54" s="921"/>
      <c r="CWN54" s="921"/>
      <c r="CWO54" s="921"/>
      <c r="CWP54" s="921"/>
      <c r="CWQ54" s="921"/>
      <c r="CWR54" s="921"/>
      <c r="CWS54" s="921"/>
      <c r="CWT54" s="921"/>
      <c r="CWU54" s="921"/>
      <c r="CWV54" s="921"/>
      <c r="CWW54" s="921"/>
      <c r="CWX54" s="921"/>
      <c r="CWY54" s="921"/>
      <c r="CWZ54" s="921"/>
      <c r="CXA54" s="921"/>
      <c r="CXB54" s="921"/>
      <c r="CXC54" s="921"/>
      <c r="CXD54" s="921"/>
      <c r="CXE54" s="921"/>
      <c r="CXF54" s="921"/>
      <c r="CXG54" s="921"/>
      <c r="CXH54" s="921"/>
      <c r="CXI54" s="921"/>
      <c r="CXJ54" s="921"/>
      <c r="CXK54" s="921"/>
      <c r="CXL54" s="921"/>
      <c r="CXM54" s="921"/>
      <c r="CXN54" s="921"/>
      <c r="CXO54" s="921"/>
      <c r="CXP54" s="921"/>
      <c r="CXQ54" s="921"/>
      <c r="CXR54" s="921"/>
      <c r="CXS54" s="921"/>
      <c r="CXT54" s="921"/>
      <c r="CXU54" s="921"/>
      <c r="CXV54" s="921"/>
      <c r="CXW54" s="921"/>
      <c r="CXX54" s="921"/>
      <c r="CXY54" s="921"/>
      <c r="CXZ54" s="921"/>
      <c r="CYA54" s="921"/>
      <c r="CYB54" s="921"/>
      <c r="CYC54" s="921"/>
      <c r="CYD54" s="921"/>
      <c r="CYE54" s="921"/>
      <c r="CYF54" s="921"/>
      <c r="CYG54" s="921"/>
      <c r="CYH54" s="921"/>
      <c r="CYI54" s="921"/>
      <c r="CYJ54" s="921"/>
      <c r="CYK54" s="921"/>
      <c r="CYL54" s="921"/>
      <c r="CYM54" s="921"/>
      <c r="CYN54" s="921"/>
      <c r="CYO54" s="921"/>
      <c r="CYP54" s="921"/>
      <c r="CYQ54" s="921"/>
      <c r="CYR54" s="921"/>
      <c r="CYS54" s="921"/>
      <c r="CYT54" s="921"/>
      <c r="CYU54" s="921"/>
      <c r="CYV54" s="921"/>
      <c r="CYW54" s="921"/>
      <c r="CYX54" s="921"/>
      <c r="CYY54" s="921"/>
      <c r="CYZ54" s="921"/>
      <c r="CZA54" s="921"/>
      <c r="CZB54" s="921"/>
      <c r="CZC54" s="921"/>
      <c r="CZD54" s="921"/>
      <c r="CZE54" s="921"/>
      <c r="CZF54" s="921"/>
      <c r="CZG54" s="921"/>
      <c r="CZH54" s="921"/>
      <c r="CZI54" s="921"/>
      <c r="CZJ54" s="921"/>
      <c r="CZK54" s="921"/>
      <c r="CZL54" s="921"/>
      <c r="CZM54" s="921"/>
      <c r="CZN54" s="921"/>
      <c r="CZO54" s="921"/>
      <c r="CZP54" s="921"/>
      <c r="CZQ54" s="921"/>
      <c r="CZR54" s="921"/>
      <c r="CZS54" s="921"/>
      <c r="CZT54" s="921"/>
      <c r="CZU54" s="921"/>
      <c r="CZV54" s="921"/>
      <c r="CZW54" s="921"/>
      <c r="CZX54" s="921"/>
      <c r="CZY54" s="921"/>
      <c r="CZZ54" s="921"/>
      <c r="DAA54" s="921"/>
      <c r="DAB54" s="921"/>
      <c r="DAC54" s="921"/>
      <c r="DAD54" s="921"/>
      <c r="DAE54" s="921"/>
      <c r="DAF54" s="921"/>
      <c r="DAG54" s="921"/>
      <c r="DAH54" s="921"/>
      <c r="DAI54" s="921"/>
      <c r="DAJ54" s="921"/>
      <c r="DAK54" s="921"/>
      <c r="DAL54" s="921"/>
      <c r="DAM54" s="921"/>
      <c r="DAN54" s="921"/>
      <c r="DAO54" s="921"/>
      <c r="DAP54" s="921"/>
      <c r="DAQ54" s="921"/>
      <c r="DAR54" s="921"/>
      <c r="DAS54" s="921"/>
      <c r="DAT54" s="921"/>
      <c r="DAU54" s="921"/>
      <c r="DAV54" s="921"/>
      <c r="DAW54" s="921"/>
      <c r="DAX54" s="921"/>
      <c r="DAY54" s="921"/>
      <c r="DAZ54" s="921"/>
      <c r="DBA54" s="921"/>
      <c r="DBB54" s="921"/>
      <c r="DBC54" s="921"/>
      <c r="DBD54" s="921"/>
      <c r="DBE54" s="921"/>
      <c r="DBF54" s="921"/>
      <c r="DBG54" s="921"/>
      <c r="DBH54" s="921"/>
      <c r="DBI54" s="921"/>
      <c r="DBJ54" s="921"/>
      <c r="DBK54" s="921"/>
      <c r="DBL54" s="921"/>
      <c r="DBM54" s="921"/>
      <c r="DBN54" s="921"/>
      <c r="DBO54" s="921"/>
      <c r="DBP54" s="921"/>
      <c r="DBQ54" s="921"/>
      <c r="DBR54" s="921"/>
      <c r="DBS54" s="921"/>
      <c r="DBT54" s="921"/>
      <c r="DBU54" s="921"/>
      <c r="DBV54" s="921"/>
      <c r="DBW54" s="921"/>
      <c r="DBX54" s="921"/>
      <c r="DBY54" s="921"/>
      <c r="DBZ54" s="921"/>
      <c r="DCA54" s="921"/>
      <c r="DCB54" s="921"/>
      <c r="DCC54" s="921"/>
      <c r="DCD54" s="921"/>
      <c r="DCE54" s="921"/>
      <c r="DCF54" s="921"/>
      <c r="DCG54" s="921"/>
      <c r="DCH54" s="921"/>
      <c r="DCI54" s="921"/>
      <c r="DCJ54" s="921"/>
      <c r="DCK54" s="921"/>
      <c r="DCL54" s="921"/>
      <c r="DCM54" s="921"/>
      <c r="DCN54" s="921"/>
      <c r="DCO54" s="921"/>
      <c r="DCP54" s="921"/>
      <c r="DCQ54" s="921"/>
      <c r="DCR54" s="921"/>
      <c r="DCS54" s="921"/>
      <c r="DCT54" s="921"/>
      <c r="DCU54" s="921"/>
      <c r="DCV54" s="921"/>
      <c r="DCW54" s="921"/>
      <c r="DCX54" s="921"/>
      <c r="DCY54" s="921"/>
      <c r="DCZ54" s="921"/>
      <c r="DDA54" s="921"/>
      <c r="DDB54" s="921"/>
      <c r="DDC54" s="921"/>
      <c r="DDD54" s="921"/>
      <c r="DDE54" s="921"/>
      <c r="DDF54" s="921"/>
      <c r="DDG54" s="921"/>
      <c r="DDH54" s="921"/>
      <c r="DDI54" s="921"/>
      <c r="DDJ54" s="921"/>
      <c r="DDK54" s="921"/>
      <c r="DDL54" s="921"/>
      <c r="DDM54" s="921"/>
      <c r="DDN54" s="921"/>
      <c r="DDO54" s="921"/>
      <c r="DDP54" s="921"/>
      <c r="DDQ54" s="921"/>
      <c r="DDR54" s="921"/>
      <c r="DDS54" s="921"/>
      <c r="DDT54" s="921"/>
      <c r="DDU54" s="921"/>
      <c r="DDV54" s="921"/>
      <c r="DDW54" s="921"/>
      <c r="DDX54" s="921"/>
      <c r="DDY54" s="921"/>
      <c r="DDZ54" s="921"/>
      <c r="DEA54" s="921"/>
      <c r="DEB54" s="921"/>
      <c r="DEC54" s="921"/>
      <c r="DED54" s="921"/>
      <c r="DEE54" s="921"/>
      <c r="DEF54" s="921"/>
      <c r="DEG54" s="921"/>
      <c r="DEH54" s="921"/>
      <c r="DEI54" s="921"/>
      <c r="DEJ54" s="921"/>
      <c r="DEK54" s="921"/>
      <c r="DEL54" s="921"/>
      <c r="DEM54" s="921"/>
      <c r="DEN54" s="921"/>
      <c r="DEO54" s="921"/>
      <c r="DEP54" s="921"/>
      <c r="DEQ54" s="921"/>
      <c r="DER54" s="921"/>
      <c r="DES54" s="921"/>
      <c r="DET54" s="921"/>
      <c r="DEU54" s="921"/>
      <c r="DEV54" s="921"/>
      <c r="DEW54" s="921"/>
      <c r="DEX54" s="921"/>
      <c r="DEY54" s="921"/>
      <c r="DEZ54" s="921"/>
      <c r="DFA54" s="921"/>
      <c r="DFB54" s="921"/>
      <c r="DFC54" s="921"/>
      <c r="DFD54" s="921"/>
      <c r="DFE54" s="921"/>
      <c r="DFF54" s="921"/>
      <c r="DFG54" s="921"/>
      <c r="DFH54" s="921"/>
      <c r="DFI54" s="921"/>
      <c r="DFJ54" s="921"/>
      <c r="DFK54" s="921"/>
      <c r="DFL54" s="921"/>
      <c r="DFM54" s="921"/>
      <c r="DFN54" s="921"/>
      <c r="DFO54" s="921"/>
      <c r="DFP54" s="921"/>
      <c r="DFQ54" s="921"/>
      <c r="DFR54" s="921"/>
      <c r="DFS54" s="921"/>
      <c r="DFT54" s="921"/>
      <c r="DFU54" s="921"/>
      <c r="DFV54" s="921"/>
      <c r="DFW54" s="921"/>
      <c r="DFX54" s="921"/>
      <c r="DFY54" s="921"/>
      <c r="DFZ54" s="921"/>
      <c r="DGA54" s="921"/>
      <c r="DGB54" s="921"/>
      <c r="DGC54" s="921"/>
      <c r="DGD54" s="921"/>
      <c r="DGE54" s="921"/>
      <c r="DGF54" s="921"/>
      <c r="DGG54" s="921"/>
      <c r="DGH54" s="921"/>
      <c r="DGI54" s="921"/>
      <c r="DGJ54" s="921"/>
      <c r="DGK54" s="921"/>
      <c r="DGL54" s="921"/>
      <c r="DGM54" s="921"/>
      <c r="DGN54" s="921"/>
      <c r="DGO54" s="921"/>
      <c r="DGP54" s="921"/>
      <c r="DGQ54" s="921"/>
      <c r="DGR54" s="921"/>
      <c r="DGS54" s="921"/>
      <c r="DGT54" s="921"/>
      <c r="DGU54" s="921"/>
      <c r="DGV54" s="921"/>
      <c r="DGW54" s="921"/>
      <c r="DGX54" s="921"/>
      <c r="DGY54" s="921"/>
      <c r="DGZ54" s="921"/>
      <c r="DHA54" s="921"/>
      <c r="DHB54" s="921"/>
      <c r="DHC54" s="921"/>
      <c r="DHD54" s="921"/>
      <c r="DHE54" s="921"/>
      <c r="DHF54" s="921"/>
      <c r="DHG54" s="921"/>
      <c r="DHH54" s="921"/>
      <c r="DHI54" s="921"/>
      <c r="DHJ54" s="921"/>
      <c r="DHK54" s="921"/>
      <c r="DHL54" s="921"/>
      <c r="DHM54" s="921"/>
      <c r="DHN54" s="921"/>
      <c r="DHO54" s="921"/>
      <c r="DHP54" s="921"/>
      <c r="DHQ54" s="921"/>
      <c r="DHR54" s="921"/>
      <c r="DHS54" s="921"/>
      <c r="DHT54" s="921"/>
      <c r="DHU54" s="921"/>
      <c r="DHV54" s="921"/>
      <c r="DHW54" s="921"/>
      <c r="DHX54" s="921"/>
      <c r="DHY54" s="921"/>
      <c r="DHZ54" s="921"/>
      <c r="DIA54" s="921"/>
      <c r="DIB54" s="921"/>
      <c r="DIC54" s="921"/>
      <c r="DID54" s="921"/>
      <c r="DIE54" s="921"/>
      <c r="DIF54" s="921"/>
      <c r="DIG54" s="921"/>
      <c r="DIH54" s="921"/>
      <c r="DII54" s="921"/>
      <c r="DIJ54" s="921"/>
      <c r="DIK54" s="921"/>
      <c r="DIL54" s="921"/>
      <c r="DIM54" s="921"/>
      <c r="DIN54" s="921"/>
      <c r="DIO54" s="921"/>
      <c r="DIP54" s="921"/>
      <c r="DIQ54" s="921"/>
      <c r="DIR54" s="921"/>
      <c r="DIS54" s="921"/>
      <c r="DIT54" s="921"/>
      <c r="DIU54" s="921"/>
      <c r="DIV54" s="921"/>
      <c r="DIW54" s="921"/>
      <c r="DIX54" s="921"/>
      <c r="DIY54" s="921"/>
      <c r="DIZ54" s="921"/>
      <c r="DJA54" s="921"/>
      <c r="DJB54" s="921"/>
      <c r="DJC54" s="921"/>
      <c r="DJD54" s="921"/>
      <c r="DJE54" s="921"/>
      <c r="DJF54" s="921"/>
      <c r="DJG54" s="921"/>
      <c r="DJH54" s="921"/>
      <c r="DJI54" s="921"/>
      <c r="DJJ54" s="921"/>
      <c r="DJK54" s="921"/>
      <c r="DJL54" s="921"/>
      <c r="DJM54" s="921"/>
      <c r="DJN54" s="921"/>
      <c r="DJO54" s="921"/>
      <c r="DJP54" s="921"/>
      <c r="DJQ54" s="921"/>
      <c r="DJR54" s="921"/>
      <c r="DJS54" s="921"/>
      <c r="DJT54" s="921"/>
      <c r="DJU54" s="921"/>
      <c r="DJV54" s="921"/>
      <c r="DJW54" s="921"/>
      <c r="DJX54" s="921"/>
      <c r="DJY54" s="921"/>
      <c r="DJZ54" s="921"/>
      <c r="DKA54" s="921"/>
      <c r="DKB54" s="921"/>
      <c r="DKC54" s="921"/>
      <c r="DKD54" s="921"/>
      <c r="DKE54" s="921"/>
      <c r="DKF54" s="921"/>
      <c r="DKG54" s="921"/>
      <c r="DKH54" s="921"/>
      <c r="DKI54" s="921"/>
      <c r="DKJ54" s="921"/>
      <c r="DKK54" s="921"/>
      <c r="DKL54" s="921"/>
      <c r="DKM54" s="921"/>
      <c r="DKN54" s="921"/>
      <c r="DKO54" s="921"/>
      <c r="DKP54" s="921"/>
      <c r="DKQ54" s="921"/>
      <c r="DKR54" s="921"/>
      <c r="DKS54" s="921"/>
      <c r="DKT54" s="921"/>
      <c r="DKU54" s="921"/>
      <c r="DKV54" s="921"/>
      <c r="DKW54" s="921"/>
      <c r="DKX54" s="921"/>
      <c r="DKY54" s="921"/>
      <c r="DKZ54" s="921"/>
      <c r="DLA54" s="921"/>
      <c r="DLB54" s="921"/>
      <c r="DLC54" s="921"/>
      <c r="DLD54" s="921"/>
      <c r="DLE54" s="921"/>
      <c r="DLF54" s="921"/>
      <c r="DLG54" s="921"/>
      <c r="DLH54" s="921"/>
      <c r="DLI54" s="921"/>
      <c r="DLJ54" s="921"/>
      <c r="DLK54" s="921"/>
      <c r="DLL54" s="921"/>
      <c r="DLM54" s="921"/>
      <c r="DLN54" s="921"/>
      <c r="DLO54" s="921"/>
      <c r="DLP54" s="921"/>
      <c r="DLQ54" s="921"/>
      <c r="DLR54" s="921"/>
      <c r="DLS54" s="921"/>
      <c r="DLT54" s="921"/>
      <c r="DLU54" s="921"/>
      <c r="DLV54" s="921"/>
      <c r="DLW54" s="921"/>
      <c r="DLX54" s="921"/>
      <c r="DLY54" s="921"/>
      <c r="DLZ54" s="921"/>
      <c r="DMA54" s="921"/>
      <c r="DMB54" s="921"/>
      <c r="DMC54" s="921"/>
      <c r="DMD54" s="921"/>
      <c r="DME54" s="921"/>
      <c r="DMF54" s="921"/>
      <c r="DMG54" s="921"/>
      <c r="DMH54" s="921"/>
      <c r="DMI54" s="921"/>
      <c r="DMJ54" s="921"/>
      <c r="DMK54" s="921"/>
      <c r="DML54" s="921"/>
      <c r="DMM54" s="921"/>
      <c r="DMN54" s="921"/>
      <c r="DMO54" s="921"/>
      <c r="DMP54" s="921"/>
      <c r="DMQ54" s="921"/>
      <c r="DMR54" s="921"/>
      <c r="DMS54" s="921"/>
      <c r="DMT54" s="921"/>
      <c r="DMU54" s="921"/>
      <c r="DMV54" s="921"/>
      <c r="DMW54" s="921"/>
      <c r="DMX54" s="921"/>
      <c r="DMY54" s="921"/>
      <c r="DMZ54" s="921"/>
      <c r="DNA54" s="921"/>
      <c r="DNB54" s="921"/>
      <c r="DNC54" s="921"/>
      <c r="DND54" s="921"/>
      <c r="DNE54" s="921"/>
      <c r="DNF54" s="921"/>
      <c r="DNG54" s="921"/>
      <c r="DNH54" s="921"/>
      <c r="DNI54" s="921"/>
      <c r="DNJ54" s="921"/>
      <c r="DNK54" s="921"/>
      <c r="DNL54" s="921"/>
      <c r="DNM54" s="921"/>
      <c r="DNN54" s="921"/>
      <c r="DNO54" s="921"/>
      <c r="DNP54" s="921"/>
      <c r="DNQ54" s="921"/>
      <c r="DNR54" s="921"/>
      <c r="DNS54" s="921"/>
      <c r="DNT54" s="921"/>
      <c r="DNU54" s="921"/>
      <c r="DNV54" s="921"/>
      <c r="DNW54" s="921"/>
      <c r="DNX54" s="921"/>
      <c r="DNY54" s="921"/>
      <c r="DNZ54" s="921"/>
      <c r="DOA54" s="921"/>
      <c r="DOB54" s="921"/>
      <c r="DOC54" s="921"/>
      <c r="DOD54" s="921"/>
      <c r="DOE54" s="921"/>
      <c r="DOF54" s="921"/>
      <c r="DOG54" s="921"/>
      <c r="DOH54" s="921"/>
      <c r="DOI54" s="921"/>
      <c r="DOJ54" s="921"/>
      <c r="DOK54" s="921"/>
      <c r="DOL54" s="921"/>
      <c r="DOM54" s="921"/>
      <c r="DON54" s="921"/>
      <c r="DOO54" s="921"/>
      <c r="DOP54" s="921"/>
      <c r="DOQ54" s="921"/>
      <c r="DOR54" s="921"/>
      <c r="DOS54" s="921"/>
      <c r="DOT54" s="921"/>
      <c r="DOU54" s="921"/>
      <c r="DOV54" s="921"/>
      <c r="DOW54" s="921"/>
      <c r="DOX54" s="921"/>
      <c r="DOY54" s="921"/>
      <c r="DOZ54" s="921"/>
      <c r="DPA54" s="921"/>
      <c r="DPB54" s="921"/>
      <c r="DPC54" s="921"/>
      <c r="DPD54" s="921"/>
      <c r="DPE54" s="921"/>
      <c r="DPF54" s="921"/>
      <c r="DPG54" s="921"/>
      <c r="DPH54" s="921"/>
      <c r="DPI54" s="921"/>
      <c r="DPJ54" s="921"/>
      <c r="DPK54" s="921"/>
      <c r="DPL54" s="921"/>
      <c r="DPM54" s="921"/>
      <c r="DPN54" s="921"/>
      <c r="DPO54" s="921"/>
      <c r="DPP54" s="921"/>
      <c r="DPQ54" s="921"/>
      <c r="DPR54" s="921"/>
      <c r="DPS54" s="921"/>
      <c r="DPT54" s="921"/>
      <c r="DPU54" s="921"/>
      <c r="DPV54" s="921"/>
      <c r="DPW54" s="921"/>
      <c r="DPX54" s="921"/>
      <c r="DPY54" s="921"/>
      <c r="DPZ54" s="921"/>
      <c r="DQA54" s="921"/>
      <c r="DQB54" s="921"/>
      <c r="DQC54" s="921"/>
      <c r="DQD54" s="921"/>
      <c r="DQE54" s="921"/>
      <c r="DQF54" s="921"/>
      <c r="DQG54" s="921"/>
      <c r="DQH54" s="921"/>
      <c r="DQI54" s="921"/>
      <c r="DQJ54" s="921"/>
      <c r="DQK54" s="921"/>
      <c r="DQL54" s="921"/>
      <c r="DQM54" s="921"/>
      <c r="DQN54" s="921"/>
      <c r="DQO54" s="921"/>
      <c r="DQP54" s="921"/>
      <c r="DQQ54" s="921"/>
      <c r="DQR54" s="921"/>
      <c r="DQS54" s="921"/>
      <c r="DQT54" s="921"/>
      <c r="DQU54" s="921"/>
      <c r="DQV54" s="921"/>
      <c r="DQW54" s="921"/>
      <c r="DQX54" s="921"/>
      <c r="DQY54" s="921"/>
      <c r="DQZ54" s="921"/>
      <c r="DRA54" s="921"/>
      <c r="DRB54" s="921"/>
      <c r="DRC54" s="921"/>
      <c r="DRD54" s="921"/>
      <c r="DRE54" s="921"/>
      <c r="DRF54" s="921"/>
      <c r="DRG54" s="921"/>
      <c r="DRH54" s="921"/>
      <c r="DRI54" s="921"/>
      <c r="DRJ54" s="921"/>
      <c r="DRK54" s="921"/>
      <c r="DRL54" s="921"/>
      <c r="DRM54" s="921"/>
      <c r="DRN54" s="921"/>
      <c r="DRO54" s="921"/>
      <c r="DRP54" s="921"/>
      <c r="DRQ54" s="921"/>
      <c r="DRR54" s="921"/>
      <c r="DRS54" s="921"/>
      <c r="DRT54" s="921"/>
      <c r="DRU54" s="921"/>
      <c r="DRV54" s="921"/>
      <c r="DRW54" s="921"/>
      <c r="DRX54" s="921"/>
      <c r="DRY54" s="921"/>
      <c r="DRZ54" s="921"/>
      <c r="DSA54" s="921"/>
      <c r="DSB54" s="921"/>
      <c r="DSC54" s="921"/>
      <c r="DSD54" s="921"/>
      <c r="DSE54" s="921"/>
      <c r="DSF54" s="921"/>
      <c r="DSG54" s="921"/>
      <c r="DSH54" s="921"/>
      <c r="DSI54" s="921"/>
      <c r="DSJ54" s="921"/>
      <c r="DSK54" s="921"/>
      <c r="DSL54" s="921"/>
      <c r="DSM54" s="921"/>
      <c r="DSN54" s="921"/>
      <c r="DSO54" s="921"/>
      <c r="DSP54" s="921"/>
      <c r="DSQ54" s="921"/>
      <c r="DSR54" s="921"/>
      <c r="DSS54" s="921"/>
      <c r="DST54" s="921"/>
      <c r="DSU54" s="921"/>
      <c r="DSV54" s="921"/>
      <c r="DSW54" s="921"/>
      <c r="DSX54" s="921"/>
      <c r="DSY54" s="921"/>
      <c r="DSZ54" s="921"/>
      <c r="DTA54" s="921"/>
      <c r="DTB54" s="921"/>
      <c r="DTC54" s="921"/>
      <c r="DTD54" s="921"/>
      <c r="DTE54" s="921"/>
      <c r="DTF54" s="921"/>
      <c r="DTG54" s="921"/>
      <c r="DTH54" s="921"/>
      <c r="DTI54" s="921"/>
      <c r="DTJ54" s="921"/>
      <c r="DTK54" s="921"/>
      <c r="DTL54" s="921"/>
      <c r="DTM54" s="921"/>
      <c r="DTN54" s="921"/>
      <c r="DTO54" s="921"/>
      <c r="DTP54" s="921"/>
      <c r="DTQ54" s="921"/>
      <c r="DTR54" s="921"/>
      <c r="DTS54" s="921"/>
      <c r="DTT54" s="921"/>
      <c r="DTU54" s="921"/>
      <c r="DTV54" s="921"/>
      <c r="DTW54" s="921"/>
      <c r="DTX54" s="921"/>
      <c r="DTY54" s="921"/>
      <c r="DTZ54" s="921"/>
      <c r="DUA54" s="921"/>
      <c r="DUB54" s="921"/>
      <c r="DUC54" s="921"/>
      <c r="DUD54" s="921"/>
      <c r="DUE54" s="921"/>
      <c r="DUF54" s="921"/>
      <c r="DUG54" s="921"/>
      <c r="DUH54" s="921"/>
      <c r="DUI54" s="921"/>
      <c r="DUJ54" s="921"/>
      <c r="DUK54" s="921"/>
      <c r="DUL54" s="921"/>
      <c r="DUM54" s="921"/>
      <c r="DUN54" s="921"/>
      <c r="DUO54" s="921"/>
      <c r="DUP54" s="921"/>
      <c r="DUQ54" s="921"/>
      <c r="DUR54" s="921"/>
      <c r="DUS54" s="921"/>
      <c r="DUT54" s="921"/>
      <c r="DUU54" s="921"/>
      <c r="DUV54" s="921"/>
      <c r="DUW54" s="921"/>
      <c r="DUX54" s="921"/>
      <c r="DUY54" s="921"/>
      <c r="DUZ54" s="921"/>
      <c r="DVA54" s="921"/>
      <c r="DVB54" s="921"/>
      <c r="DVC54" s="921"/>
      <c r="DVD54" s="921"/>
      <c r="DVE54" s="921"/>
      <c r="DVF54" s="921"/>
      <c r="DVG54" s="921"/>
      <c r="DVH54" s="921"/>
      <c r="DVI54" s="921"/>
      <c r="DVJ54" s="921"/>
      <c r="DVK54" s="921"/>
      <c r="DVL54" s="921"/>
      <c r="DVM54" s="921"/>
      <c r="DVN54" s="921"/>
      <c r="DVO54" s="921"/>
      <c r="DVP54" s="921"/>
      <c r="DVQ54" s="921"/>
      <c r="DVR54" s="921"/>
      <c r="DVS54" s="921"/>
      <c r="DVT54" s="921"/>
      <c r="DVU54" s="921"/>
      <c r="DVV54" s="921"/>
      <c r="DVW54" s="921"/>
      <c r="DVX54" s="921"/>
      <c r="DVY54" s="921"/>
      <c r="DVZ54" s="921"/>
      <c r="DWA54" s="921"/>
      <c r="DWB54" s="921"/>
      <c r="DWC54" s="921"/>
      <c r="DWD54" s="921"/>
      <c r="DWE54" s="921"/>
      <c r="DWF54" s="921"/>
      <c r="DWG54" s="921"/>
      <c r="DWH54" s="921"/>
      <c r="DWI54" s="921"/>
      <c r="DWJ54" s="921"/>
      <c r="DWK54" s="921"/>
      <c r="DWL54" s="921"/>
      <c r="DWM54" s="921"/>
      <c r="DWN54" s="921"/>
      <c r="DWO54" s="921"/>
      <c r="DWP54" s="921"/>
      <c r="DWQ54" s="921"/>
      <c r="DWR54" s="921"/>
      <c r="DWS54" s="921"/>
      <c r="DWT54" s="921"/>
      <c r="DWU54" s="921"/>
      <c r="DWV54" s="921"/>
      <c r="DWW54" s="921"/>
      <c r="DWX54" s="921"/>
      <c r="DWY54" s="921"/>
      <c r="DWZ54" s="921"/>
      <c r="DXA54" s="921"/>
      <c r="DXB54" s="921"/>
      <c r="DXC54" s="921"/>
      <c r="DXD54" s="921"/>
      <c r="DXE54" s="921"/>
      <c r="DXF54" s="921"/>
      <c r="DXG54" s="921"/>
      <c r="DXH54" s="921"/>
      <c r="DXI54" s="921"/>
      <c r="DXJ54" s="921"/>
      <c r="DXK54" s="921"/>
      <c r="DXL54" s="921"/>
      <c r="DXM54" s="921"/>
      <c r="DXN54" s="921"/>
      <c r="DXO54" s="921"/>
      <c r="DXP54" s="921"/>
      <c r="DXQ54" s="921"/>
      <c r="DXR54" s="921"/>
      <c r="DXS54" s="921"/>
      <c r="DXT54" s="921"/>
      <c r="DXU54" s="921"/>
      <c r="DXV54" s="921"/>
      <c r="DXW54" s="921"/>
      <c r="DXX54" s="921"/>
      <c r="DXY54" s="921"/>
      <c r="DXZ54" s="921"/>
      <c r="DYA54" s="921"/>
      <c r="DYB54" s="921"/>
      <c r="DYC54" s="921"/>
      <c r="DYD54" s="921"/>
      <c r="DYE54" s="921"/>
      <c r="DYF54" s="921"/>
      <c r="DYG54" s="921"/>
      <c r="DYH54" s="921"/>
      <c r="DYI54" s="921"/>
      <c r="DYJ54" s="921"/>
      <c r="DYK54" s="921"/>
      <c r="DYL54" s="921"/>
      <c r="DYM54" s="921"/>
      <c r="DYN54" s="921"/>
      <c r="DYO54" s="921"/>
      <c r="DYP54" s="921"/>
      <c r="DYQ54" s="921"/>
      <c r="DYR54" s="921"/>
      <c r="DYS54" s="921"/>
      <c r="DYT54" s="921"/>
      <c r="DYU54" s="921"/>
      <c r="DYV54" s="921"/>
      <c r="DYW54" s="921"/>
      <c r="DYX54" s="921"/>
      <c r="DYY54" s="921"/>
      <c r="DYZ54" s="921"/>
      <c r="DZA54" s="921"/>
      <c r="DZB54" s="921"/>
      <c r="DZC54" s="921"/>
      <c r="DZD54" s="921"/>
      <c r="DZE54" s="921"/>
      <c r="DZF54" s="921"/>
      <c r="DZG54" s="921"/>
      <c r="DZH54" s="921"/>
      <c r="DZI54" s="921"/>
      <c r="DZJ54" s="921"/>
      <c r="DZK54" s="921"/>
      <c r="DZL54" s="921"/>
      <c r="DZM54" s="921"/>
      <c r="DZN54" s="921"/>
      <c r="DZO54" s="921"/>
      <c r="DZP54" s="921"/>
      <c r="DZQ54" s="921"/>
      <c r="DZR54" s="921"/>
      <c r="DZS54" s="921"/>
      <c r="DZT54" s="921"/>
      <c r="DZU54" s="921"/>
      <c r="DZV54" s="921"/>
      <c r="DZW54" s="921"/>
      <c r="DZX54" s="921"/>
      <c r="DZY54" s="921"/>
      <c r="DZZ54" s="921"/>
      <c r="EAA54" s="921"/>
      <c r="EAB54" s="921"/>
      <c r="EAC54" s="921"/>
      <c r="EAD54" s="921"/>
      <c r="EAE54" s="921"/>
      <c r="EAF54" s="921"/>
      <c r="EAG54" s="921"/>
      <c r="EAH54" s="921"/>
      <c r="EAI54" s="921"/>
      <c r="EAJ54" s="921"/>
      <c r="EAK54" s="921"/>
      <c r="EAL54" s="921"/>
      <c r="EAM54" s="921"/>
      <c r="EAN54" s="921"/>
      <c r="EAO54" s="921"/>
      <c r="EAP54" s="921"/>
      <c r="EAQ54" s="921"/>
      <c r="EAR54" s="921"/>
      <c r="EAS54" s="921"/>
      <c r="EAT54" s="921"/>
      <c r="EAU54" s="921"/>
      <c r="EAV54" s="921"/>
      <c r="EAW54" s="921"/>
      <c r="EAX54" s="921"/>
      <c r="EAY54" s="921"/>
      <c r="EAZ54" s="921"/>
      <c r="EBA54" s="921"/>
      <c r="EBB54" s="921"/>
      <c r="EBC54" s="921"/>
      <c r="EBD54" s="921"/>
      <c r="EBE54" s="921"/>
      <c r="EBF54" s="921"/>
      <c r="EBG54" s="921"/>
      <c r="EBH54" s="921"/>
      <c r="EBI54" s="921"/>
      <c r="EBJ54" s="921"/>
      <c r="EBK54" s="921"/>
      <c r="EBL54" s="921"/>
      <c r="EBM54" s="921"/>
      <c r="EBN54" s="921"/>
      <c r="EBO54" s="921"/>
      <c r="EBP54" s="921"/>
      <c r="EBQ54" s="921"/>
      <c r="EBR54" s="921"/>
      <c r="EBS54" s="921"/>
      <c r="EBT54" s="921"/>
      <c r="EBU54" s="921"/>
      <c r="EBV54" s="921"/>
      <c r="EBW54" s="921"/>
      <c r="EBX54" s="921"/>
      <c r="EBY54" s="921"/>
      <c r="EBZ54" s="921"/>
      <c r="ECA54" s="921"/>
      <c r="ECB54" s="921"/>
      <c r="ECC54" s="921"/>
      <c r="ECD54" s="921"/>
      <c r="ECE54" s="921"/>
      <c r="ECF54" s="921"/>
      <c r="ECG54" s="921"/>
      <c r="ECH54" s="921"/>
      <c r="ECI54" s="921"/>
      <c r="ECJ54" s="921"/>
      <c r="ECK54" s="921"/>
      <c r="ECL54" s="921"/>
      <c r="ECM54" s="921"/>
      <c r="ECN54" s="921"/>
      <c r="ECO54" s="921"/>
      <c r="ECP54" s="921"/>
      <c r="ECQ54" s="921"/>
      <c r="ECR54" s="921"/>
      <c r="ECS54" s="921"/>
      <c r="ECT54" s="921"/>
      <c r="ECU54" s="921"/>
      <c r="ECV54" s="921"/>
      <c r="ECW54" s="921"/>
      <c r="ECX54" s="921"/>
      <c r="ECY54" s="921"/>
      <c r="ECZ54" s="921"/>
      <c r="EDA54" s="921"/>
      <c r="EDB54" s="921"/>
      <c r="EDC54" s="921"/>
      <c r="EDD54" s="921"/>
      <c r="EDE54" s="921"/>
      <c r="EDF54" s="921"/>
      <c r="EDG54" s="921"/>
      <c r="EDH54" s="921"/>
      <c r="EDI54" s="921"/>
      <c r="EDJ54" s="921"/>
      <c r="EDK54" s="921"/>
      <c r="EDL54" s="921"/>
      <c r="EDM54" s="921"/>
      <c r="EDN54" s="921"/>
      <c r="EDO54" s="921"/>
      <c r="EDP54" s="921"/>
      <c r="EDQ54" s="921"/>
      <c r="EDR54" s="921"/>
      <c r="EDS54" s="921"/>
      <c r="EDT54" s="921"/>
      <c r="EDU54" s="921"/>
      <c r="EDV54" s="921"/>
      <c r="EDW54" s="921"/>
      <c r="EDX54" s="921"/>
      <c r="EDY54" s="921"/>
      <c r="EDZ54" s="921"/>
      <c r="EEA54" s="921"/>
      <c r="EEB54" s="921"/>
      <c r="EEC54" s="921"/>
      <c r="EED54" s="921"/>
      <c r="EEE54" s="921"/>
      <c r="EEF54" s="921"/>
      <c r="EEG54" s="921"/>
      <c r="EEH54" s="921"/>
      <c r="EEI54" s="921"/>
      <c r="EEJ54" s="921"/>
      <c r="EEK54" s="921"/>
      <c r="EEL54" s="921"/>
      <c r="EEM54" s="921"/>
      <c r="EEN54" s="921"/>
      <c r="EEO54" s="921"/>
      <c r="EEP54" s="921"/>
      <c r="EEQ54" s="921"/>
      <c r="EER54" s="921"/>
      <c r="EES54" s="921"/>
      <c r="EET54" s="921"/>
      <c r="EEU54" s="921"/>
      <c r="EEV54" s="921"/>
      <c r="EEW54" s="921"/>
      <c r="EEX54" s="921"/>
      <c r="EEY54" s="921"/>
      <c r="EEZ54" s="921"/>
      <c r="EFA54" s="921"/>
      <c r="EFB54" s="921"/>
      <c r="EFC54" s="921"/>
      <c r="EFD54" s="921"/>
      <c r="EFE54" s="921"/>
      <c r="EFF54" s="921"/>
      <c r="EFG54" s="921"/>
      <c r="EFH54" s="921"/>
      <c r="EFI54" s="921"/>
      <c r="EFJ54" s="921"/>
      <c r="EFK54" s="921"/>
      <c r="EFL54" s="921"/>
      <c r="EFM54" s="921"/>
      <c r="EFN54" s="921"/>
      <c r="EFO54" s="921"/>
      <c r="EFP54" s="921"/>
      <c r="EFQ54" s="921"/>
      <c r="EFR54" s="921"/>
      <c r="EFS54" s="921"/>
      <c r="EFT54" s="921"/>
      <c r="EFU54" s="921"/>
      <c r="EFV54" s="921"/>
      <c r="EFW54" s="921"/>
      <c r="EFX54" s="921"/>
      <c r="EFY54" s="921"/>
      <c r="EFZ54" s="921"/>
      <c r="EGA54" s="921"/>
      <c r="EGB54" s="921"/>
      <c r="EGC54" s="921"/>
      <c r="EGD54" s="921"/>
      <c r="EGE54" s="921"/>
      <c r="EGF54" s="921"/>
      <c r="EGG54" s="921"/>
      <c r="EGH54" s="921"/>
      <c r="EGI54" s="921"/>
      <c r="EGJ54" s="921"/>
      <c r="EGK54" s="921"/>
      <c r="EGL54" s="921"/>
      <c r="EGM54" s="921"/>
      <c r="EGN54" s="921"/>
      <c r="EGO54" s="921"/>
      <c r="EGP54" s="921"/>
      <c r="EGQ54" s="921"/>
      <c r="EGR54" s="921"/>
      <c r="EGS54" s="921"/>
      <c r="EGT54" s="921"/>
      <c r="EGU54" s="921"/>
      <c r="EGV54" s="921"/>
      <c r="EGW54" s="921"/>
      <c r="EGX54" s="921"/>
      <c r="EGY54" s="921"/>
      <c r="EGZ54" s="921"/>
      <c r="EHA54" s="921"/>
      <c r="EHB54" s="921"/>
      <c r="EHC54" s="921"/>
      <c r="EHD54" s="921"/>
      <c r="EHE54" s="921"/>
      <c r="EHF54" s="921"/>
      <c r="EHG54" s="921"/>
      <c r="EHH54" s="921"/>
      <c r="EHI54" s="921"/>
      <c r="EHJ54" s="921"/>
      <c r="EHK54" s="921"/>
      <c r="EHL54" s="921"/>
      <c r="EHM54" s="921"/>
      <c r="EHN54" s="921"/>
      <c r="EHO54" s="921"/>
      <c r="EHP54" s="921"/>
      <c r="EHQ54" s="921"/>
      <c r="EHR54" s="921"/>
      <c r="EHS54" s="921"/>
      <c r="EHT54" s="921"/>
      <c r="EHU54" s="921"/>
      <c r="EHV54" s="921"/>
      <c r="EHW54" s="921"/>
      <c r="EHX54" s="921"/>
      <c r="EHY54" s="921"/>
      <c r="EHZ54" s="921"/>
      <c r="EIA54" s="921"/>
      <c r="EIB54" s="921"/>
      <c r="EIC54" s="921"/>
      <c r="EID54" s="921"/>
      <c r="EIE54" s="921"/>
      <c r="EIF54" s="921"/>
      <c r="EIG54" s="921"/>
      <c r="EIH54" s="921"/>
      <c r="EII54" s="921"/>
      <c r="EIJ54" s="921"/>
      <c r="EIK54" s="921"/>
      <c r="EIL54" s="921"/>
      <c r="EIM54" s="921"/>
      <c r="EIN54" s="921"/>
      <c r="EIO54" s="921"/>
      <c r="EIP54" s="921"/>
      <c r="EIQ54" s="921"/>
      <c r="EIR54" s="921"/>
      <c r="EIS54" s="921"/>
      <c r="EIT54" s="921"/>
      <c r="EIU54" s="921"/>
      <c r="EIV54" s="921"/>
      <c r="EIW54" s="921"/>
      <c r="EIX54" s="921"/>
      <c r="EIY54" s="921"/>
      <c r="EIZ54" s="921"/>
      <c r="EJA54" s="921"/>
      <c r="EJB54" s="921"/>
      <c r="EJC54" s="921"/>
      <c r="EJD54" s="921"/>
      <c r="EJE54" s="921"/>
      <c r="EJF54" s="921"/>
      <c r="EJG54" s="921"/>
      <c r="EJH54" s="921"/>
      <c r="EJI54" s="921"/>
      <c r="EJJ54" s="921"/>
      <c r="EJK54" s="921"/>
      <c r="EJL54" s="921"/>
      <c r="EJM54" s="921"/>
      <c r="EJN54" s="921"/>
      <c r="EJO54" s="921"/>
      <c r="EJP54" s="921"/>
      <c r="EJQ54" s="921"/>
      <c r="EJR54" s="921"/>
      <c r="EJS54" s="921"/>
      <c r="EJT54" s="921"/>
      <c r="EJU54" s="921"/>
      <c r="EJV54" s="921"/>
      <c r="EJW54" s="921"/>
      <c r="EJX54" s="921"/>
      <c r="EJY54" s="921"/>
      <c r="EJZ54" s="921"/>
      <c r="EKA54" s="921"/>
      <c r="EKB54" s="921"/>
      <c r="EKC54" s="921"/>
      <c r="EKD54" s="921"/>
      <c r="EKE54" s="921"/>
      <c r="EKF54" s="921"/>
      <c r="EKG54" s="921"/>
      <c r="EKH54" s="921"/>
      <c r="EKI54" s="921"/>
      <c r="EKJ54" s="921"/>
      <c r="EKK54" s="921"/>
      <c r="EKL54" s="921"/>
      <c r="EKM54" s="921"/>
      <c r="EKN54" s="921"/>
      <c r="EKO54" s="921"/>
      <c r="EKP54" s="921"/>
      <c r="EKQ54" s="921"/>
      <c r="EKR54" s="921"/>
      <c r="EKS54" s="921"/>
      <c r="EKT54" s="921"/>
      <c r="EKU54" s="921"/>
      <c r="EKV54" s="921"/>
      <c r="EKW54" s="921"/>
      <c r="EKX54" s="921"/>
      <c r="EKY54" s="921"/>
      <c r="EKZ54" s="921"/>
      <c r="ELA54" s="921"/>
      <c r="ELB54" s="921"/>
      <c r="ELC54" s="921"/>
      <c r="ELD54" s="921"/>
      <c r="ELE54" s="921"/>
      <c r="ELF54" s="921"/>
      <c r="ELG54" s="921"/>
      <c r="ELH54" s="921"/>
      <c r="ELI54" s="921"/>
      <c r="ELJ54" s="921"/>
      <c r="ELK54" s="921"/>
      <c r="ELL54" s="921"/>
      <c r="ELM54" s="921"/>
      <c r="ELN54" s="921"/>
      <c r="ELO54" s="921"/>
      <c r="ELP54" s="921"/>
      <c r="ELQ54" s="921"/>
      <c r="ELR54" s="921"/>
      <c r="ELS54" s="921"/>
      <c r="ELT54" s="921"/>
      <c r="ELU54" s="921"/>
      <c r="ELV54" s="921"/>
      <c r="ELW54" s="921"/>
      <c r="ELX54" s="921"/>
      <c r="ELY54" s="921"/>
      <c r="ELZ54" s="921"/>
      <c r="EMA54" s="921"/>
      <c r="EMB54" s="921"/>
      <c r="EMC54" s="921"/>
      <c r="EMD54" s="921"/>
      <c r="EME54" s="921"/>
      <c r="EMF54" s="921"/>
      <c r="EMG54" s="921"/>
      <c r="EMH54" s="921"/>
      <c r="EMI54" s="921"/>
      <c r="EMJ54" s="921"/>
      <c r="EMK54" s="921"/>
      <c r="EML54" s="921"/>
      <c r="EMM54" s="921"/>
      <c r="EMN54" s="921"/>
      <c r="EMO54" s="921"/>
      <c r="EMP54" s="921"/>
      <c r="EMQ54" s="921"/>
      <c r="EMR54" s="921"/>
      <c r="EMS54" s="921"/>
      <c r="EMT54" s="921"/>
      <c r="EMU54" s="921"/>
      <c r="EMV54" s="921"/>
      <c r="EMW54" s="921"/>
      <c r="EMX54" s="921"/>
      <c r="EMY54" s="921"/>
      <c r="EMZ54" s="921"/>
      <c r="ENA54" s="921"/>
      <c r="ENB54" s="921"/>
      <c r="ENC54" s="921"/>
      <c r="END54" s="921"/>
      <c r="ENE54" s="921"/>
      <c r="ENF54" s="921"/>
      <c r="ENG54" s="921"/>
      <c r="ENH54" s="921"/>
      <c r="ENI54" s="921"/>
      <c r="ENJ54" s="921"/>
      <c r="ENK54" s="921"/>
      <c r="ENL54" s="921"/>
      <c r="ENM54" s="921"/>
      <c r="ENN54" s="921"/>
      <c r="ENO54" s="921"/>
      <c r="ENP54" s="921"/>
      <c r="ENQ54" s="921"/>
      <c r="ENR54" s="921"/>
      <c r="ENS54" s="921"/>
      <c r="ENT54" s="921"/>
      <c r="ENU54" s="921"/>
      <c r="ENV54" s="921"/>
      <c r="ENW54" s="921"/>
      <c r="ENX54" s="921"/>
      <c r="ENY54" s="921"/>
      <c r="ENZ54" s="921"/>
      <c r="EOA54" s="921"/>
      <c r="EOB54" s="921"/>
      <c r="EOC54" s="921"/>
      <c r="EOD54" s="921"/>
      <c r="EOE54" s="921"/>
      <c r="EOF54" s="921"/>
      <c r="EOG54" s="921"/>
      <c r="EOH54" s="921"/>
      <c r="EOI54" s="921"/>
      <c r="EOJ54" s="921"/>
      <c r="EOK54" s="921"/>
      <c r="EOL54" s="921"/>
      <c r="EOM54" s="921"/>
      <c r="EON54" s="921"/>
      <c r="EOO54" s="921"/>
      <c r="EOP54" s="921"/>
      <c r="EOQ54" s="921"/>
      <c r="EOR54" s="921"/>
      <c r="EOS54" s="921"/>
      <c r="EOT54" s="921"/>
      <c r="EOU54" s="921"/>
      <c r="EOV54" s="921"/>
      <c r="EOW54" s="921"/>
      <c r="EOX54" s="921"/>
      <c r="EOY54" s="921"/>
      <c r="EOZ54" s="921"/>
      <c r="EPA54" s="921"/>
      <c r="EPB54" s="921"/>
      <c r="EPC54" s="921"/>
      <c r="EPD54" s="921"/>
      <c r="EPE54" s="921"/>
      <c r="EPF54" s="921"/>
      <c r="EPG54" s="921"/>
      <c r="EPH54" s="921"/>
      <c r="EPI54" s="921"/>
      <c r="EPJ54" s="921"/>
      <c r="EPK54" s="921"/>
      <c r="EPL54" s="921"/>
      <c r="EPM54" s="921"/>
      <c r="EPN54" s="921"/>
      <c r="EPO54" s="921"/>
      <c r="EPP54" s="921"/>
      <c r="EPQ54" s="921"/>
      <c r="EPR54" s="921"/>
      <c r="EPS54" s="921"/>
      <c r="EPT54" s="921"/>
      <c r="EPU54" s="921"/>
      <c r="EPV54" s="921"/>
      <c r="EPW54" s="921"/>
      <c r="EPX54" s="921"/>
      <c r="EPY54" s="921"/>
      <c r="EPZ54" s="921"/>
      <c r="EQA54" s="921"/>
      <c r="EQB54" s="921"/>
      <c r="EQC54" s="921"/>
      <c r="EQD54" s="921"/>
      <c r="EQE54" s="921"/>
      <c r="EQF54" s="921"/>
      <c r="EQG54" s="921"/>
      <c r="EQH54" s="921"/>
      <c r="EQI54" s="921"/>
      <c r="EQJ54" s="921"/>
      <c r="EQK54" s="921"/>
      <c r="EQL54" s="921"/>
      <c r="EQM54" s="921"/>
      <c r="EQN54" s="921"/>
      <c r="EQO54" s="921"/>
      <c r="EQP54" s="921"/>
      <c r="EQQ54" s="921"/>
      <c r="EQR54" s="921"/>
      <c r="EQS54" s="921"/>
      <c r="EQT54" s="921"/>
      <c r="EQU54" s="921"/>
      <c r="EQV54" s="921"/>
      <c r="EQW54" s="921"/>
      <c r="EQX54" s="921"/>
      <c r="EQY54" s="921"/>
      <c r="EQZ54" s="921"/>
      <c r="ERA54" s="921"/>
      <c r="ERB54" s="921"/>
      <c r="ERC54" s="921"/>
      <c r="ERD54" s="921"/>
      <c r="ERE54" s="921"/>
      <c r="ERF54" s="921"/>
      <c r="ERG54" s="921"/>
      <c r="ERH54" s="921"/>
      <c r="ERI54" s="921"/>
      <c r="ERJ54" s="921"/>
      <c r="ERK54" s="921"/>
      <c r="ERL54" s="921"/>
      <c r="ERM54" s="921"/>
      <c r="ERN54" s="921"/>
      <c r="ERO54" s="921"/>
      <c r="ERP54" s="921"/>
      <c r="ERQ54" s="921"/>
      <c r="ERR54" s="921"/>
      <c r="ERS54" s="921"/>
      <c r="ERT54" s="921"/>
      <c r="ERU54" s="921"/>
      <c r="ERV54" s="921"/>
      <c r="ERW54" s="921"/>
      <c r="ERX54" s="921"/>
      <c r="ERY54" s="921"/>
      <c r="ERZ54" s="921"/>
      <c r="ESA54" s="921"/>
      <c r="ESB54" s="921"/>
      <c r="ESC54" s="921"/>
      <c r="ESD54" s="921"/>
      <c r="ESE54" s="921"/>
      <c r="ESF54" s="921"/>
      <c r="ESG54" s="921"/>
      <c r="ESH54" s="921"/>
      <c r="ESI54" s="921"/>
      <c r="ESJ54" s="921"/>
      <c r="ESK54" s="921"/>
      <c r="ESL54" s="921"/>
      <c r="ESM54" s="921"/>
      <c r="ESN54" s="921"/>
      <c r="ESO54" s="921"/>
      <c r="ESP54" s="921"/>
      <c r="ESQ54" s="921"/>
      <c r="ESR54" s="921"/>
      <c r="ESS54" s="921"/>
      <c r="EST54" s="921"/>
      <c r="ESU54" s="921"/>
      <c r="ESV54" s="921"/>
      <c r="ESW54" s="921"/>
      <c r="ESX54" s="921"/>
      <c r="ESY54" s="921"/>
      <c r="ESZ54" s="921"/>
      <c r="ETA54" s="921"/>
      <c r="ETB54" s="921"/>
      <c r="ETC54" s="921"/>
      <c r="ETD54" s="921"/>
      <c r="ETE54" s="921"/>
      <c r="ETF54" s="921"/>
      <c r="ETG54" s="921"/>
      <c r="ETH54" s="921"/>
      <c r="ETI54" s="921"/>
      <c r="ETJ54" s="921"/>
      <c r="ETK54" s="921"/>
      <c r="ETL54" s="921"/>
      <c r="ETM54" s="921"/>
      <c r="ETN54" s="921"/>
      <c r="ETO54" s="921"/>
      <c r="ETP54" s="921"/>
      <c r="ETQ54" s="921"/>
      <c r="ETR54" s="921"/>
      <c r="ETS54" s="921"/>
      <c r="ETT54" s="921"/>
      <c r="ETU54" s="921"/>
      <c r="ETV54" s="921"/>
      <c r="ETW54" s="921"/>
      <c r="ETX54" s="921"/>
      <c r="ETY54" s="921"/>
      <c r="ETZ54" s="921"/>
      <c r="EUA54" s="921"/>
      <c r="EUB54" s="921"/>
      <c r="EUC54" s="921"/>
      <c r="EUD54" s="921"/>
      <c r="EUE54" s="921"/>
      <c r="EUF54" s="921"/>
      <c r="EUG54" s="921"/>
      <c r="EUH54" s="921"/>
      <c r="EUI54" s="921"/>
      <c r="EUJ54" s="921"/>
      <c r="EUK54" s="921"/>
      <c r="EUL54" s="921"/>
      <c r="EUM54" s="921"/>
      <c r="EUN54" s="921"/>
      <c r="EUO54" s="921"/>
      <c r="EUP54" s="921"/>
      <c r="EUQ54" s="921"/>
      <c r="EUR54" s="921"/>
      <c r="EUS54" s="921"/>
      <c r="EUT54" s="921"/>
      <c r="EUU54" s="921"/>
      <c r="EUV54" s="921"/>
      <c r="EUW54" s="921"/>
      <c r="EUX54" s="921"/>
      <c r="EUY54" s="921"/>
      <c r="EUZ54" s="921"/>
      <c r="EVA54" s="921"/>
      <c r="EVB54" s="921"/>
      <c r="EVC54" s="921"/>
      <c r="EVD54" s="921"/>
      <c r="EVE54" s="921"/>
      <c r="EVF54" s="921"/>
      <c r="EVG54" s="921"/>
      <c r="EVH54" s="921"/>
      <c r="EVI54" s="921"/>
      <c r="EVJ54" s="921"/>
      <c r="EVK54" s="921"/>
      <c r="EVL54" s="921"/>
      <c r="EVM54" s="921"/>
      <c r="EVN54" s="921"/>
      <c r="EVO54" s="921"/>
      <c r="EVP54" s="921"/>
      <c r="EVQ54" s="921"/>
      <c r="EVR54" s="921"/>
      <c r="EVS54" s="921"/>
      <c r="EVT54" s="921"/>
      <c r="EVU54" s="921"/>
      <c r="EVV54" s="921"/>
      <c r="EVW54" s="921"/>
      <c r="EVX54" s="921"/>
      <c r="EVY54" s="921"/>
      <c r="EVZ54" s="921"/>
      <c r="EWA54" s="921"/>
      <c r="EWB54" s="921"/>
      <c r="EWC54" s="921"/>
      <c r="EWD54" s="921"/>
      <c r="EWE54" s="921"/>
      <c r="EWF54" s="921"/>
      <c r="EWG54" s="921"/>
      <c r="EWH54" s="921"/>
      <c r="EWI54" s="921"/>
      <c r="EWJ54" s="921"/>
      <c r="EWK54" s="921"/>
      <c r="EWL54" s="921"/>
      <c r="EWM54" s="921"/>
      <c r="EWN54" s="921"/>
      <c r="EWO54" s="921"/>
      <c r="EWP54" s="921"/>
      <c r="EWQ54" s="921"/>
      <c r="EWR54" s="921"/>
      <c r="EWS54" s="921"/>
      <c r="EWT54" s="921"/>
      <c r="EWU54" s="921"/>
      <c r="EWV54" s="921"/>
      <c r="EWW54" s="921"/>
      <c r="EWX54" s="921"/>
      <c r="EWY54" s="921"/>
      <c r="EWZ54" s="921"/>
      <c r="EXA54" s="921"/>
      <c r="EXB54" s="921"/>
      <c r="EXC54" s="921"/>
      <c r="EXD54" s="921"/>
      <c r="EXE54" s="921"/>
      <c r="EXF54" s="921"/>
      <c r="EXG54" s="921"/>
      <c r="EXH54" s="921"/>
      <c r="EXI54" s="921"/>
      <c r="EXJ54" s="921"/>
      <c r="EXK54" s="921"/>
      <c r="EXL54" s="921"/>
      <c r="EXM54" s="921"/>
      <c r="EXN54" s="921"/>
      <c r="EXO54" s="921"/>
      <c r="EXP54" s="921"/>
      <c r="EXQ54" s="921"/>
      <c r="EXR54" s="921"/>
      <c r="EXS54" s="921"/>
      <c r="EXT54" s="921"/>
      <c r="EXU54" s="921"/>
      <c r="EXV54" s="921"/>
      <c r="EXW54" s="921"/>
      <c r="EXX54" s="921"/>
      <c r="EXY54" s="921"/>
      <c r="EXZ54" s="921"/>
      <c r="EYA54" s="921"/>
      <c r="EYB54" s="921"/>
      <c r="EYC54" s="921"/>
      <c r="EYD54" s="921"/>
      <c r="EYE54" s="921"/>
      <c r="EYF54" s="921"/>
      <c r="EYG54" s="921"/>
      <c r="EYH54" s="921"/>
      <c r="EYI54" s="921"/>
      <c r="EYJ54" s="921"/>
      <c r="EYK54" s="921"/>
      <c r="EYL54" s="921"/>
      <c r="EYM54" s="921"/>
      <c r="EYN54" s="921"/>
      <c r="EYO54" s="921"/>
      <c r="EYP54" s="921"/>
      <c r="EYQ54" s="921"/>
      <c r="EYR54" s="921"/>
      <c r="EYS54" s="921"/>
      <c r="EYT54" s="921"/>
      <c r="EYU54" s="921"/>
      <c r="EYV54" s="921"/>
      <c r="EYW54" s="921"/>
      <c r="EYX54" s="921"/>
      <c r="EYY54" s="921"/>
      <c r="EYZ54" s="921"/>
      <c r="EZA54" s="921"/>
      <c r="EZB54" s="921"/>
      <c r="EZC54" s="921"/>
      <c r="EZD54" s="921"/>
      <c r="EZE54" s="921"/>
      <c r="EZF54" s="921"/>
      <c r="EZG54" s="921"/>
      <c r="EZH54" s="921"/>
      <c r="EZI54" s="921"/>
      <c r="EZJ54" s="921"/>
      <c r="EZK54" s="921"/>
      <c r="EZL54" s="921"/>
      <c r="EZM54" s="921"/>
      <c r="EZN54" s="921"/>
      <c r="EZO54" s="921"/>
      <c r="EZP54" s="921"/>
      <c r="EZQ54" s="921"/>
      <c r="EZR54" s="921"/>
      <c r="EZS54" s="921"/>
      <c r="EZT54" s="921"/>
      <c r="EZU54" s="921"/>
      <c r="EZV54" s="921"/>
      <c r="EZW54" s="921"/>
      <c r="EZX54" s="921"/>
      <c r="EZY54" s="921"/>
      <c r="EZZ54" s="921"/>
      <c r="FAA54" s="921"/>
      <c r="FAB54" s="921"/>
      <c r="FAC54" s="921"/>
      <c r="FAD54" s="921"/>
      <c r="FAE54" s="921"/>
      <c r="FAF54" s="921"/>
      <c r="FAG54" s="921"/>
      <c r="FAH54" s="921"/>
      <c r="FAI54" s="921"/>
      <c r="FAJ54" s="921"/>
      <c r="FAK54" s="921"/>
      <c r="FAL54" s="921"/>
      <c r="FAM54" s="921"/>
      <c r="FAN54" s="921"/>
      <c r="FAO54" s="921"/>
      <c r="FAP54" s="921"/>
      <c r="FAQ54" s="921"/>
      <c r="FAR54" s="921"/>
      <c r="FAS54" s="921"/>
      <c r="FAT54" s="921"/>
      <c r="FAU54" s="921"/>
      <c r="FAV54" s="921"/>
      <c r="FAW54" s="921"/>
      <c r="FAX54" s="921"/>
      <c r="FAY54" s="921"/>
      <c r="FAZ54" s="921"/>
      <c r="FBA54" s="921"/>
      <c r="FBB54" s="921"/>
      <c r="FBC54" s="921"/>
      <c r="FBD54" s="921"/>
      <c r="FBE54" s="921"/>
      <c r="FBF54" s="921"/>
      <c r="FBG54" s="921"/>
      <c r="FBH54" s="921"/>
      <c r="FBI54" s="921"/>
      <c r="FBJ54" s="921"/>
      <c r="FBK54" s="921"/>
      <c r="FBL54" s="921"/>
      <c r="FBM54" s="921"/>
      <c r="FBN54" s="921"/>
      <c r="FBO54" s="921"/>
      <c r="FBP54" s="921"/>
      <c r="FBQ54" s="921"/>
      <c r="FBR54" s="921"/>
      <c r="FBS54" s="921"/>
      <c r="FBT54" s="921"/>
      <c r="FBU54" s="921"/>
      <c r="FBV54" s="921"/>
      <c r="FBW54" s="921"/>
      <c r="FBX54" s="921"/>
      <c r="FBY54" s="921"/>
      <c r="FBZ54" s="921"/>
      <c r="FCA54" s="921"/>
      <c r="FCB54" s="921"/>
      <c r="FCC54" s="921"/>
      <c r="FCD54" s="921"/>
      <c r="FCE54" s="921"/>
      <c r="FCF54" s="921"/>
      <c r="FCG54" s="921"/>
      <c r="FCH54" s="921"/>
      <c r="FCI54" s="921"/>
      <c r="FCJ54" s="921"/>
      <c r="FCK54" s="921"/>
      <c r="FCL54" s="921"/>
      <c r="FCM54" s="921"/>
      <c r="FCN54" s="921"/>
      <c r="FCO54" s="921"/>
      <c r="FCP54" s="921"/>
      <c r="FCQ54" s="921"/>
      <c r="FCR54" s="921"/>
      <c r="FCS54" s="921"/>
      <c r="FCT54" s="921"/>
      <c r="FCU54" s="921"/>
      <c r="FCV54" s="921"/>
      <c r="FCW54" s="921"/>
      <c r="FCX54" s="921"/>
      <c r="FCY54" s="921"/>
      <c r="FCZ54" s="921"/>
      <c r="FDA54" s="921"/>
      <c r="FDB54" s="921"/>
      <c r="FDC54" s="921"/>
      <c r="FDD54" s="921"/>
      <c r="FDE54" s="921"/>
      <c r="FDF54" s="921"/>
      <c r="FDG54" s="921"/>
      <c r="FDH54" s="921"/>
      <c r="FDI54" s="921"/>
      <c r="FDJ54" s="921"/>
      <c r="FDK54" s="921"/>
      <c r="FDL54" s="921"/>
      <c r="FDM54" s="921"/>
      <c r="FDN54" s="921"/>
      <c r="FDO54" s="921"/>
      <c r="FDP54" s="921"/>
      <c r="FDQ54" s="921"/>
      <c r="FDR54" s="921"/>
      <c r="FDS54" s="921"/>
      <c r="FDT54" s="921"/>
      <c r="FDU54" s="921"/>
      <c r="FDV54" s="921"/>
      <c r="FDW54" s="921"/>
      <c r="FDX54" s="921"/>
      <c r="FDY54" s="921"/>
      <c r="FDZ54" s="921"/>
      <c r="FEA54" s="921"/>
      <c r="FEB54" s="921"/>
      <c r="FEC54" s="921"/>
      <c r="FED54" s="921"/>
      <c r="FEE54" s="921"/>
      <c r="FEF54" s="921"/>
      <c r="FEG54" s="921"/>
      <c r="FEH54" s="921"/>
      <c r="FEI54" s="921"/>
      <c r="FEJ54" s="921"/>
      <c r="FEK54" s="921"/>
      <c r="FEL54" s="921"/>
      <c r="FEM54" s="921"/>
      <c r="FEN54" s="921"/>
      <c r="FEO54" s="921"/>
      <c r="FEP54" s="921"/>
      <c r="FEQ54" s="921"/>
      <c r="FER54" s="921"/>
      <c r="FES54" s="921"/>
      <c r="FET54" s="921"/>
      <c r="FEU54" s="921"/>
      <c r="FEV54" s="921"/>
      <c r="FEW54" s="921"/>
      <c r="FEX54" s="921"/>
      <c r="FEY54" s="921"/>
      <c r="FEZ54" s="921"/>
      <c r="FFA54" s="921"/>
      <c r="FFB54" s="921"/>
      <c r="FFC54" s="921"/>
      <c r="FFD54" s="921"/>
      <c r="FFE54" s="921"/>
      <c r="FFF54" s="921"/>
      <c r="FFG54" s="921"/>
      <c r="FFH54" s="921"/>
      <c r="FFI54" s="921"/>
      <c r="FFJ54" s="921"/>
      <c r="FFK54" s="921"/>
      <c r="FFL54" s="921"/>
      <c r="FFM54" s="921"/>
      <c r="FFN54" s="921"/>
      <c r="FFO54" s="921"/>
      <c r="FFP54" s="921"/>
      <c r="FFQ54" s="921"/>
      <c r="FFR54" s="921"/>
      <c r="FFS54" s="921"/>
      <c r="FFT54" s="921"/>
      <c r="FFU54" s="921"/>
      <c r="FFV54" s="921"/>
      <c r="FFW54" s="921"/>
      <c r="FFX54" s="921"/>
      <c r="FFY54" s="921"/>
      <c r="FFZ54" s="921"/>
      <c r="FGA54" s="921"/>
      <c r="FGB54" s="921"/>
      <c r="FGC54" s="921"/>
      <c r="FGD54" s="921"/>
      <c r="FGE54" s="921"/>
      <c r="FGF54" s="921"/>
      <c r="FGG54" s="921"/>
      <c r="FGH54" s="921"/>
      <c r="FGI54" s="921"/>
      <c r="FGJ54" s="921"/>
      <c r="FGK54" s="921"/>
      <c r="FGL54" s="921"/>
      <c r="FGM54" s="921"/>
      <c r="FGN54" s="921"/>
      <c r="FGO54" s="921"/>
      <c r="FGP54" s="921"/>
      <c r="FGQ54" s="921"/>
      <c r="FGR54" s="921"/>
      <c r="FGS54" s="921"/>
      <c r="FGT54" s="921"/>
      <c r="FGU54" s="921"/>
      <c r="FGV54" s="921"/>
      <c r="FGW54" s="921"/>
      <c r="FGX54" s="921"/>
      <c r="FGY54" s="921"/>
      <c r="FGZ54" s="921"/>
      <c r="FHA54" s="921"/>
      <c r="FHB54" s="921"/>
      <c r="FHC54" s="921"/>
      <c r="FHD54" s="921"/>
      <c r="FHE54" s="921"/>
      <c r="FHF54" s="921"/>
      <c r="FHG54" s="921"/>
      <c r="FHH54" s="921"/>
      <c r="FHI54" s="921"/>
      <c r="FHJ54" s="921"/>
      <c r="FHK54" s="921"/>
      <c r="FHL54" s="921"/>
      <c r="FHM54" s="921"/>
      <c r="FHN54" s="921"/>
      <c r="FHO54" s="921"/>
      <c r="FHP54" s="921"/>
      <c r="FHQ54" s="921"/>
      <c r="FHR54" s="921"/>
      <c r="FHS54" s="921"/>
      <c r="FHT54" s="921"/>
      <c r="FHU54" s="921"/>
      <c r="FHV54" s="921"/>
      <c r="FHW54" s="921"/>
      <c r="FHX54" s="921"/>
      <c r="FHY54" s="921"/>
      <c r="FHZ54" s="921"/>
      <c r="FIA54" s="921"/>
      <c r="FIB54" s="921"/>
      <c r="FIC54" s="921"/>
      <c r="FID54" s="921"/>
      <c r="FIE54" s="921"/>
      <c r="FIF54" s="921"/>
      <c r="FIG54" s="921"/>
      <c r="FIH54" s="921"/>
      <c r="FII54" s="921"/>
      <c r="FIJ54" s="921"/>
      <c r="FIK54" s="921"/>
      <c r="FIL54" s="921"/>
      <c r="FIM54" s="921"/>
      <c r="FIN54" s="921"/>
      <c r="FIO54" s="921"/>
      <c r="FIP54" s="921"/>
      <c r="FIQ54" s="921"/>
      <c r="FIR54" s="921"/>
      <c r="FIS54" s="921"/>
      <c r="FIT54" s="921"/>
      <c r="FIU54" s="921"/>
      <c r="FIV54" s="921"/>
      <c r="FIW54" s="921"/>
      <c r="FIX54" s="921"/>
      <c r="FIY54" s="921"/>
      <c r="FIZ54" s="921"/>
      <c r="FJA54" s="921"/>
      <c r="FJB54" s="921"/>
      <c r="FJC54" s="921"/>
      <c r="FJD54" s="921"/>
      <c r="FJE54" s="921"/>
      <c r="FJF54" s="921"/>
      <c r="FJG54" s="921"/>
      <c r="FJH54" s="921"/>
      <c r="FJI54" s="921"/>
      <c r="FJJ54" s="921"/>
      <c r="FJK54" s="921"/>
      <c r="FJL54" s="921"/>
      <c r="FJM54" s="921"/>
      <c r="FJN54" s="921"/>
      <c r="FJO54" s="921"/>
      <c r="FJP54" s="921"/>
      <c r="FJQ54" s="921"/>
      <c r="FJR54" s="921"/>
      <c r="FJS54" s="921"/>
      <c r="FJT54" s="921"/>
      <c r="FJU54" s="921"/>
      <c r="FJV54" s="921"/>
      <c r="FJW54" s="921"/>
      <c r="FJX54" s="921"/>
      <c r="FJY54" s="921"/>
      <c r="FJZ54" s="921"/>
      <c r="FKA54" s="921"/>
      <c r="FKB54" s="921"/>
      <c r="FKC54" s="921"/>
      <c r="FKD54" s="921"/>
      <c r="FKE54" s="921"/>
      <c r="FKF54" s="921"/>
      <c r="FKG54" s="921"/>
      <c r="FKH54" s="921"/>
      <c r="FKI54" s="921"/>
      <c r="FKJ54" s="921"/>
      <c r="FKK54" s="921"/>
      <c r="FKL54" s="921"/>
      <c r="FKM54" s="921"/>
      <c r="FKN54" s="921"/>
      <c r="FKO54" s="921"/>
      <c r="FKP54" s="921"/>
      <c r="FKQ54" s="921"/>
      <c r="FKR54" s="921"/>
      <c r="FKS54" s="921"/>
      <c r="FKT54" s="921"/>
      <c r="FKU54" s="921"/>
      <c r="FKV54" s="921"/>
      <c r="FKW54" s="921"/>
      <c r="FKX54" s="921"/>
      <c r="FKY54" s="921"/>
      <c r="FKZ54" s="921"/>
      <c r="FLA54" s="921"/>
      <c r="FLB54" s="921"/>
      <c r="FLC54" s="921"/>
      <c r="FLD54" s="921"/>
      <c r="FLE54" s="921"/>
      <c r="FLF54" s="921"/>
      <c r="FLG54" s="921"/>
      <c r="FLH54" s="921"/>
      <c r="FLI54" s="921"/>
      <c r="FLJ54" s="921"/>
      <c r="FLK54" s="921"/>
      <c r="FLL54" s="921"/>
      <c r="FLM54" s="921"/>
      <c r="FLN54" s="921"/>
      <c r="FLO54" s="921"/>
      <c r="FLP54" s="921"/>
      <c r="FLQ54" s="921"/>
      <c r="FLR54" s="921"/>
      <c r="FLS54" s="921"/>
      <c r="FLT54" s="921"/>
      <c r="FLU54" s="921"/>
      <c r="FLV54" s="921"/>
      <c r="FLW54" s="921"/>
      <c r="FLX54" s="921"/>
      <c r="FLY54" s="921"/>
      <c r="FLZ54" s="921"/>
      <c r="FMA54" s="921"/>
      <c r="FMB54" s="921"/>
      <c r="FMC54" s="921"/>
      <c r="FMD54" s="921"/>
      <c r="FME54" s="921"/>
      <c r="FMF54" s="921"/>
      <c r="FMG54" s="921"/>
      <c r="FMH54" s="921"/>
      <c r="FMI54" s="921"/>
      <c r="FMJ54" s="921"/>
      <c r="FMK54" s="921"/>
      <c r="FML54" s="921"/>
      <c r="FMM54" s="921"/>
      <c r="FMN54" s="921"/>
      <c r="FMO54" s="921"/>
      <c r="FMP54" s="921"/>
      <c r="FMQ54" s="921"/>
      <c r="FMR54" s="921"/>
      <c r="FMS54" s="921"/>
      <c r="FMT54" s="921"/>
      <c r="FMU54" s="921"/>
      <c r="FMV54" s="921"/>
      <c r="FMW54" s="921"/>
      <c r="FMX54" s="921"/>
      <c r="FMY54" s="921"/>
      <c r="FMZ54" s="921"/>
      <c r="FNA54" s="921"/>
      <c r="FNB54" s="921"/>
      <c r="FNC54" s="921"/>
      <c r="FND54" s="921"/>
      <c r="FNE54" s="921"/>
      <c r="FNF54" s="921"/>
      <c r="FNG54" s="921"/>
      <c r="FNH54" s="921"/>
      <c r="FNI54" s="921"/>
      <c r="FNJ54" s="921"/>
      <c r="FNK54" s="921"/>
      <c r="FNL54" s="921"/>
      <c r="FNM54" s="921"/>
      <c r="FNN54" s="921"/>
      <c r="FNO54" s="921"/>
      <c r="FNP54" s="921"/>
      <c r="FNQ54" s="921"/>
      <c r="FNR54" s="921"/>
      <c r="FNS54" s="921"/>
      <c r="FNT54" s="921"/>
      <c r="FNU54" s="921"/>
      <c r="FNV54" s="921"/>
      <c r="FNW54" s="921"/>
      <c r="FNX54" s="921"/>
      <c r="FNY54" s="921"/>
      <c r="FNZ54" s="921"/>
      <c r="FOA54" s="921"/>
      <c r="FOB54" s="921"/>
      <c r="FOC54" s="921"/>
      <c r="FOD54" s="921"/>
      <c r="FOE54" s="921"/>
      <c r="FOF54" s="921"/>
      <c r="FOG54" s="921"/>
      <c r="FOH54" s="921"/>
      <c r="FOI54" s="921"/>
      <c r="FOJ54" s="921"/>
      <c r="FOK54" s="921"/>
      <c r="FOL54" s="921"/>
      <c r="FOM54" s="921"/>
      <c r="FON54" s="921"/>
      <c r="FOO54" s="921"/>
      <c r="FOP54" s="921"/>
      <c r="FOQ54" s="921"/>
      <c r="FOR54" s="921"/>
      <c r="FOS54" s="921"/>
      <c r="FOT54" s="921"/>
      <c r="FOU54" s="921"/>
      <c r="FOV54" s="921"/>
      <c r="FOW54" s="921"/>
      <c r="FOX54" s="921"/>
      <c r="FOY54" s="921"/>
      <c r="FOZ54" s="921"/>
      <c r="FPA54" s="921"/>
      <c r="FPB54" s="921"/>
      <c r="FPC54" s="921"/>
      <c r="FPD54" s="921"/>
      <c r="FPE54" s="921"/>
      <c r="FPF54" s="921"/>
      <c r="FPG54" s="921"/>
      <c r="FPH54" s="921"/>
      <c r="FPI54" s="921"/>
      <c r="FPJ54" s="921"/>
      <c r="FPK54" s="921"/>
      <c r="FPL54" s="921"/>
      <c r="FPM54" s="921"/>
      <c r="FPN54" s="921"/>
      <c r="FPO54" s="921"/>
      <c r="FPP54" s="921"/>
      <c r="FPQ54" s="921"/>
      <c r="FPR54" s="921"/>
      <c r="FPS54" s="921"/>
      <c r="FPT54" s="921"/>
      <c r="FPU54" s="921"/>
      <c r="FPV54" s="921"/>
      <c r="FPW54" s="921"/>
      <c r="FPX54" s="921"/>
      <c r="FPY54" s="921"/>
      <c r="FPZ54" s="921"/>
      <c r="FQA54" s="921"/>
      <c r="FQB54" s="921"/>
      <c r="FQC54" s="921"/>
      <c r="FQD54" s="921"/>
      <c r="FQE54" s="921"/>
      <c r="FQF54" s="921"/>
      <c r="FQG54" s="921"/>
      <c r="FQH54" s="921"/>
      <c r="FQI54" s="921"/>
      <c r="FQJ54" s="921"/>
      <c r="FQK54" s="921"/>
      <c r="FQL54" s="921"/>
      <c r="FQM54" s="921"/>
      <c r="FQN54" s="921"/>
      <c r="FQO54" s="921"/>
      <c r="FQP54" s="921"/>
      <c r="FQQ54" s="921"/>
      <c r="FQR54" s="921"/>
      <c r="FQS54" s="921"/>
      <c r="FQT54" s="921"/>
      <c r="FQU54" s="921"/>
      <c r="FQV54" s="921"/>
      <c r="FQW54" s="921"/>
      <c r="FQX54" s="921"/>
      <c r="FQY54" s="921"/>
      <c r="FQZ54" s="921"/>
      <c r="FRA54" s="921"/>
      <c r="FRB54" s="921"/>
      <c r="FRC54" s="921"/>
      <c r="FRD54" s="921"/>
      <c r="FRE54" s="921"/>
      <c r="FRF54" s="921"/>
      <c r="FRG54" s="921"/>
      <c r="FRH54" s="921"/>
      <c r="FRI54" s="921"/>
      <c r="FRJ54" s="921"/>
      <c r="FRK54" s="921"/>
      <c r="FRL54" s="921"/>
      <c r="FRM54" s="921"/>
      <c r="FRN54" s="921"/>
      <c r="FRO54" s="921"/>
      <c r="FRP54" s="921"/>
      <c r="FRQ54" s="921"/>
      <c r="FRR54" s="921"/>
      <c r="FRS54" s="921"/>
      <c r="FRT54" s="921"/>
      <c r="FRU54" s="921"/>
      <c r="FRV54" s="921"/>
      <c r="FRW54" s="921"/>
      <c r="FRX54" s="921"/>
      <c r="FRY54" s="921"/>
      <c r="FRZ54" s="921"/>
      <c r="FSA54" s="921"/>
      <c r="FSB54" s="921"/>
      <c r="FSC54" s="921"/>
      <c r="FSD54" s="921"/>
      <c r="FSE54" s="921"/>
      <c r="FSF54" s="921"/>
      <c r="FSG54" s="921"/>
      <c r="FSH54" s="921"/>
      <c r="FSI54" s="921"/>
      <c r="FSJ54" s="921"/>
      <c r="FSK54" s="921"/>
      <c r="FSL54" s="921"/>
      <c r="FSM54" s="921"/>
      <c r="FSN54" s="921"/>
      <c r="FSO54" s="921"/>
      <c r="FSP54" s="921"/>
      <c r="FSQ54" s="921"/>
      <c r="FSR54" s="921"/>
      <c r="FSS54" s="921"/>
      <c r="FST54" s="921"/>
      <c r="FSU54" s="921"/>
      <c r="FSV54" s="921"/>
      <c r="FSW54" s="921"/>
      <c r="FSX54" s="921"/>
      <c r="FSY54" s="921"/>
      <c r="FSZ54" s="921"/>
      <c r="FTA54" s="921"/>
      <c r="FTB54" s="921"/>
      <c r="FTC54" s="921"/>
      <c r="FTD54" s="921"/>
      <c r="FTE54" s="921"/>
      <c r="FTF54" s="921"/>
      <c r="FTG54" s="921"/>
      <c r="FTH54" s="921"/>
      <c r="FTI54" s="921"/>
      <c r="FTJ54" s="921"/>
      <c r="FTK54" s="921"/>
      <c r="FTL54" s="921"/>
      <c r="FTM54" s="921"/>
      <c r="FTN54" s="921"/>
      <c r="FTO54" s="921"/>
      <c r="FTP54" s="921"/>
      <c r="FTQ54" s="921"/>
      <c r="FTR54" s="921"/>
      <c r="FTS54" s="921"/>
      <c r="FTT54" s="921"/>
      <c r="FTU54" s="921"/>
      <c r="FTV54" s="921"/>
      <c r="FTW54" s="921"/>
      <c r="FTX54" s="921"/>
      <c r="FTY54" s="921"/>
      <c r="FTZ54" s="921"/>
      <c r="FUA54" s="921"/>
      <c r="FUB54" s="921"/>
      <c r="FUC54" s="921"/>
      <c r="FUD54" s="921"/>
      <c r="FUE54" s="921"/>
      <c r="FUF54" s="921"/>
      <c r="FUG54" s="921"/>
      <c r="FUH54" s="921"/>
      <c r="FUI54" s="921"/>
      <c r="FUJ54" s="921"/>
      <c r="FUK54" s="921"/>
      <c r="FUL54" s="921"/>
      <c r="FUM54" s="921"/>
      <c r="FUN54" s="921"/>
      <c r="FUO54" s="921"/>
      <c r="FUP54" s="921"/>
      <c r="FUQ54" s="921"/>
      <c r="FUR54" s="921"/>
      <c r="FUS54" s="921"/>
      <c r="FUT54" s="921"/>
      <c r="FUU54" s="921"/>
      <c r="FUV54" s="921"/>
      <c r="FUW54" s="921"/>
      <c r="FUX54" s="921"/>
      <c r="FUY54" s="921"/>
      <c r="FUZ54" s="921"/>
      <c r="FVA54" s="921"/>
      <c r="FVB54" s="921"/>
      <c r="FVC54" s="921"/>
      <c r="FVD54" s="921"/>
      <c r="FVE54" s="921"/>
      <c r="FVF54" s="921"/>
      <c r="FVG54" s="921"/>
      <c r="FVH54" s="921"/>
      <c r="FVI54" s="921"/>
      <c r="FVJ54" s="921"/>
      <c r="FVK54" s="921"/>
      <c r="FVL54" s="921"/>
      <c r="FVM54" s="921"/>
      <c r="FVN54" s="921"/>
      <c r="FVO54" s="921"/>
      <c r="FVP54" s="921"/>
      <c r="FVQ54" s="921"/>
      <c r="FVR54" s="921"/>
      <c r="FVS54" s="921"/>
      <c r="FVT54" s="921"/>
      <c r="FVU54" s="921"/>
      <c r="FVV54" s="921"/>
      <c r="FVW54" s="921"/>
      <c r="FVX54" s="921"/>
      <c r="FVY54" s="921"/>
      <c r="FVZ54" s="921"/>
      <c r="FWA54" s="921"/>
      <c r="FWB54" s="921"/>
      <c r="FWC54" s="921"/>
      <c r="FWD54" s="921"/>
      <c r="FWE54" s="921"/>
      <c r="FWF54" s="921"/>
      <c r="FWG54" s="921"/>
      <c r="FWH54" s="921"/>
      <c r="FWI54" s="921"/>
      <c r="FWJ54" s="921"/>
      <c r="FWK54" s="921"/>
      <c r="FWL54" s="921"/>
      <c r="FWM54" s="921"/>
      <c r="FWN54" s="921"/>
      <c r="FWO54" s="921"/>
      <c r="FWP54" s="921"/>
      <c r="FWQ54" s="921"/>
      <c r="FWR54" s="921"/>
      <c r="FWS54" s="921"/>
      <c r="FWT54" s="921"/>
      <c r="FWU54" s="921"/>
      <c r="FWV54" s="921"/>
      <c r="FWW54" s="921"/>
      <c r="FWX54" s="921"/>
      <c r="FWY54" s="921"/>
      <c r="FWZ54" s="921"/>
      <c r="FXA54" s="921"/>
      <c r="FXB54" s="921"/>
      <c r="FXC54" s="921"/>
      <c r="FXD54" s="921"/>
      <c r="FXE54" s="921"/>
      <c r="FXF54" s="921"/>
      <c r="FXG54" s="921"/>
      <c r="FXH54" s="921"/>
      <c r="FXI54" s="921"/>
      <c r="FXJ54" s="921"/>
      <c r="FXK54" s="921"/>
      <c r="FXL54" s="921"/>
      <c r="FXM54" s="921"/>
      <c r="FXN54" s="921"/>
      <c r="FXO54" s="921"/>
      <c r="FXP54" s="921"/>
      <c r="FXQ54" s="921"/>
      <c r="FXR54" s="921"/>
      <c r="FXS54" s="921"/>
      <c r="FXT54" s="921"/>
      <c r="FXU54" s="921"/>
      <c r="FXV54" s="921"/>
      <c r="FXW54" s="921"/>
      <c r="FXX54" s="921"/>
      <c r="FXY54" s="921"/>
      <c r="FXZ54" s="921"/>
      <c r="FYA54" s="921"/>
      <c r="FYB54" s="921"/>
      <c r="FYC54" s="921"/>
      <c r="FYD54" s="921"/>
      <c r="FYE54" s="921"/>
      <c r="FYF54" s="921"/>
      <c r="FYG54" s="921"/>
      <c r="FYH54" s="921"/>
      <c r="FYI54" s="921"/>
      <c r="FYJ54" s="921"/>
      <c r="FYK54" s="921"/>
      <c r="FYL54" s="921"/>
      <c r="FYM54" s="921"/>
      <c r="FYN54" s="921"/>
      <c r="FYO54" s="921"/>
      <c r="FYP54" s="921"/>
      <c r="FYQ54" s="921"/>
      <c r="FYR54" s="921"/>
      <c r="FYS54" s="921"/>
      <c r="FYT54" s="921"/>
      <c r="FYU54" s="921"/>
      <c r="FYV54" s="921"/>
      <c r="FYW54" s="921"/>
      <c r="FYX54" s="921"/>
      <c r="FYY54" s="921"/>
      <c r="FYZ54" s="921"/>
      <c r="FZA54" s="921"/>
      <c r="FZB54" s="921"/>
      <c r="FZC54" s="921"/>
      <c r="FZD54" s="921"/>
      <c r="FZE54" s="921"/>
      <c r="FZF54" s="921"/>
      <c r="FZG54" s="921"/>
      <c r="FZH54" s="921"/>
      <c r="FZI54" s="921"/>
      <c r="FZJ54" s="921"/>
      <c r="FZK54" s="921"/>
      <c r="FZL54" s="921"/>
      <c r="FZM54" s="921"/>
      <c r="FZN54" s="921"/>
      <c r="FZO54" s="921"/>
      <c r="FZP54" s="921"/>
      <c r="FZQ54" s="921"/>
      <c r="FZR54" s="921"/>
      <c r="FZS54" s="921"/>
      <c r="FZT54" s="921"/>
      <c r="FZU54" s="921"/>
      <c r="FZV54" s="921"/>
      <c r="FZW54" s="921"/>
      <c r="FZX54" s="921"/>
      <c r="FZY54" s="921"/>
      <c r="FZZ54" s="921"/>
      <c r="GAA54" s="921"/>
      <c r="GAB54" s="921"/>
      <c r="GAC54" s="921"/>
      <c r="GAD54" s="921"/>
      <c r="GAE54" s="921"/>
      <c r="GAF54" s="921"/>
      <c r="GAG54" s="921"/>
      <c r="GAH54" s="921"/>
      <c r="GAI54" s="921"/>
      <c r="GAJ54" s="921"/>
      <c r="GAK54" s="921"/>
      <c r="GAL54" s="921"/>
      <c r="GAM54" s="921"/>
      <c r="GAN54" s="921"/>
      <c r="GAO54" s="921"/>
      <c r="GAP54" s="921"/>
      <c r="GAQ54" s="921"/>
      <c r="GAR54" s="921"/>
      <c r="GAS54" s="921"/>
      <c r="GAT54" s="921"/>
      <c r="GAU54" s="921"/>
      <c r="GAV54" s="921"/>
      <c r="GAW54" s="921"/>
      <c r="GAX54" s="921"/>
      <c r="GAY54" s="921"/>
      <c r="GAZ54" s="921"/>
      <c r="GBA54" s="921"/>
      <c r="GBB54" s="921"/>
      <c r="GBC54" s="921"/>
      <c r="GBD54" s="921"/>
      <c r="GBE54" s="921"/>
      <c r="GBF54" s="921"/>
      <c r="GBG54" s="921"/>
      <c r="GBH54" s="921"/>
      <c r="GBI54" s="921"/>
      <c r="GBJ54" s="921"/>
      <c r="GBK54" s="921"/>
      <c r="GBL54" s="921"/>
      <c r="GBM54" s="921"/>
      <c r="GBN54" s="921"/>
      <c r="GBO54" s="921"/>
      <c r="GBP54" s="921"/>
      <c r="GBQ54" s="921"/>
      <c r="GBR54" s="921"/>
      <c r="GBS54" s="921"/>
      <c r="GBT54" s="921"/>
      <c r="GBU54" s="921"/>
      <c r="GBV54" s="921"/>
      <c r="GBW54" s="921"/>
      <c r="GBX54" s="921"/>
      <c r="GBY54" s="921"/>
      <c r="GBZ54" s="921"/>
      <c r="GCA54" s="921"/>
      <c r="GCB54" s="921"/>
      <c r="GCC54" s="921"/>
      <c r="GCD54" s="921"/>
      <c r="GCE54" s="921"/>
      <c r="GCF54" s="921"/>
      <c r="GCG54" s="921"/>
      <c r="GCH54" s="921"/>
      <c r="GCI54" s="921"/>
      <c r="GCJ54" s="921"/>
      <c r="GCK54" s="921"/>
      <c r="GCL54" s="921"/>
      <c r="GCM54" s="921"/>
      <c r="GCN54" s="921"/>
      <c r="GCO54" s="921"/>
      <c r="GCP54" s="921"/>
      <c r="GCQ54" s="921"/>
      <c r="GCR54" s="921"/>
      <c r="GCS54" s="921"/>
      <c r="GCT54" s="921"/>
      <c r="GCU54" s="921"/>
      <c r="GCV54" s="921"/>
      <c r="GCW54" s="921"/>
      <c r="GCX54" s="921"/>
      <c r="GCY54" s="921"/>
      <c r="GCZ54" s="921"/>
      <c r="GDA54" s="921"/>
      <c r="GDB54" s="921"/>
      <c r="GDC54" s="921"/>
      <c r="GDD54" s="921"/>
      <c r="GDE54" s="921"/>
      <c r="GDF54" s="921"/>
      <c r="GDG54" s="921"/>
      <c r="GDH54" s="921"/>
      <c r="GDI54" s="921"/>
      <c r="GDJ54" s="921"/>
      <c r="GDK54" s="921"/>
      <c r="GDL54" s="921"/>
      <c r="GDM54" s="921"/>
      <c r="GDN54" s="921"/>
      <c r="GDO54" s="921"/>
      <c r="GDP54" s="921"/>
      <c r="GDQ54" s="921"/>
      <c r="GDR54" s="921"/>
      <c r="GDS54" s="921"/>
      <c r="GDT54" s="921"/>
      <c r="GDU54" s="921"/>
      <c r="GDV54" s="921"/>
      <c r="GDW54" s="921"/>
      <c r="GDX54" s="921"/>
      <c r="GDY54" s="921"/>
      <c r="GDZ54" s="921"/>
      <c r="GEA54" s="921"/>
      <c r="GEB54" s="921"/>
      <c r="GEC54" s="921"/>
      <c r="GED54" s="921"/>
      <c r="GEE54" s="921"/>
      <c r="GEF54" s="921"/>
      <c r="GEG54" s="921"/>
      <c r="GEH54" s="921"/>
      <c r="GEI54" s="921"/>
      <c r="GEJ54" s="921"/>
      <c r="GEK54" s="921"/>
      <c r="GEL54" s="921"/>
      <c r="GEM54" s="921"/>
      <c r="GEN54" s="921"/>
      <c r="GEO54" s="921"/>
      <c r="GEP54" s="921"/>
      <c r="GEQ54" s="921"/>
      <c r="GER54" s="921"/>
      <c r="GES54" s="921"/>
      <c r="GET54" s="921"/>
      <c r="GEU54" s="921"/>
      <c r="GEV54" s="921"/>
      <c r="GEW54" s="921"/>
      <c r="GEX54" s="921"/>
      <c r="GEY54" s="921"/>
      <c r="GEZ54" s="921"/>
      <c r="GFA54" s="921"/>
      <c r="GFB54" s="921"/>
      <c r="GFC54" s="921"/>
      <c r="GFD54" s="921"/>
      <c r="GFE54" s="921"/>
      <c r="GFF54" s="921"/>
      <c r="GFG54" s="921"/>
      <c r="GFH54" s="921"/>
      <c r="GFI54" s="921"/>
      <c r="GFJ54" s="921"/>
      <c r="GFK54" s="921"/>
      <c r="GFL54" s="921"/>
      <c r="GFM54" s="921"/>
      <c r="GFN54" s="921"/>
      <c r="GFO54" s="921"/>
      <c r="GFP54" s="921"/>
      <c r="GFQ54" s="921"/>
      <c r="GFR54" s="921"/>
      <c r="GFS54" s="921"/>
      <c r="GFT54" s="921"/>
      <c r="GFU54" s="921"/>
      <c r="GFV54" s="921"/>
      <c r="GFW54" s="921"/>
      <c r="GFX54" s="921"/>
      <c r="GFY54" s="921"/>
      <c r="GFZ54" s="921"/>
      <c r="GGA54" s="921"/>
      <c r="GGB54" s="921"/>
      <c r="GGC54" s="921"/>
      <c r="GGD54" s="921"/>
      <c r="GGE54" s="921"/>
      <c r="GGF54" s="921"/>
      <c r="GGG54" s="921"/>
      <c r="GGH54" s="921"/>
      <c r="GGI54" s="921"/>
      <c r="GGJ54" s="921"/>
      <c r="GGK54" s="921"/>
      <c r="GGL54" s="921"/>
      <c r="GGM54" s="921"/>
      <c r="GGN54" s="921"/>
      <c r="GGO54" s="921"/>
      <c r="GGP54" s="921"/>
      <c r="GGQ54" s="921"/>
      <c r="GGR54" s="921"/>
      <c r="GGS54" s="921"/>
      <c r="GGT54" s="921"/>
      <c r="GGU54" s="921"/>
      <c r="GGV54" s="921"/>
      <c r="GGW54" s="921"/>
      <c r="GGX54" s="921"/>
      <c r="GGY54" s="921"/>
      <c r="GGZ54" s="921"/>
      <c r="GHA54" s="921"/>
      <c r="GHB54" s="921"/>
      <c r="GHC54" s="921"/>
      <c r="GHD54" s="921"/>
      <c r="GHE54" s="921"/>
      <c r="GHF54" s="921"/>
      <c r="GHG54" s="921"/>
      <c r="GHH54" s="921"/>
      <c r="GHI54" s="921"/>
      <c r="GHJ54" s="921"/>
      <c r="GHK54" s="921"/>
      <c r="GHL54" s="921"/>
      <c r="GHM54" s="921"/>
      <c r="GHN54" s="921"/>
      <c r="GHO54" s="921"/>
      <c r="GHP54" s="921"/>
      <c r="GHQ54" s="921"/>
      <c r="GHR54" s="921"/>
      <c r="GHS54" s="921"/>
      <c r="GHT54" s="921"/>
      <c r="GHU54" s="921"/>
      <c r="GHV54" s="921"/>
      <c r="GHW54" s="921"/>
      <c r="GHX54" s="921"/>
      <c r="GHY54" s="921"/>
      <c r="GHZ54" s="921"/>
      <c r="GIA54" s="921"/>
      <c r="GIB54" s="921"/>
      <c r="GIC54" s="921"/>
      <c r="GID54" s="921"/>
      <c r="GIE54" s="921"/>
      <c r="GIF54" s="921"/>
      <c r="GIG54" s="921"/>
      <c r="GIH54" s="921"/>
      <c r="GII54" s="921"/>
      <c r="GIJ54" s="921"/>
      <c r="GIK54" s="921"/>
      <c r="GIL54" s="921"/>
      <c r="GIM54" s="921"/>
      <c r="GIN54" s="921"/>
      <c r="GIO54" s="921"/>
      <c r="GIP54" s="921"/>
      <c r="GIQ54" s="921"/>
      <c r="GIR54" s="921"/>
      <c r="GIS54" s="921"/>
      <c r="GIT54" s="921"/>
      <c r="GIU54" s="921"/>
      <c r="GIV54" s="921"/>
      <c r="GIW54" s="921"/>
      <c r="GIX54" s="921"/>
      <c r="GIY54" s="921"/>
      <c r="GIZ54" s="921"/>
      <c r="GJA54" s="921"/>
      <c r="GJB54" s="921"/>
      <c r="GJC54" s="921"/>
      <c r="GJD54" s="921"/>
      <c r="GJE54" s="921"/>
      <c r="GJF54" s="921"/>
      <c r="GJG54" s="921"/>
      <c r="GJH54" s="921"/>
      <c r="GJI54" s="921"/>
      <c r="GJJ54" s="921"/>
      <c r="GJK54" s="921"/>
      <c r="GJL54" s="921"/>
      <c r="GJM54" s="921"/>
      <c r="GJN54" s="921"/>
      <c r="GJO54" s="921"/>
      <c r="GJP54" s="921"/>
      <c r="GJQ54" s="921"/>
      <c r="GJR54" s="921"/>
      <c r="GJS54" s="921"/>
      <c r="GJT54" s="921"/>
      <c r="GJU54" s="921"/>
      <c r="GJV54" s="921"/>
      <c r="GJW54" s="921"/>
      <c r="GJX54" s="921"/>
      <c r="GJY54" s="921"/>
      <c r="GJZ54" s="921"/>
      <c r="GKA54" s="921"/>
      <c r="GKB54" s="921"/>
      <c r="GKC54" s="921"/>
      <c r="GKD54" s="921"/>
      <c r="GKE54" s="921"/>
      <c r="GKF54" s="921"/>
      <c r="GKG54" s="921"/>
      <c r="GKH54" s="921"/>
      <c r="GKI54" s="921"/>
      <c r="GKJ54" s="921"/>
      <c r="GKK54" s="921"/>
      <c r="GKL54" s="921"/>
      <c r="GKM54" s="921"/>
      <c r="GKN54" s="921"/>
      <c r="GKO54" s="921"/>
      <c r="GKP54" s="921"/>
      <c r="GKQ54" s="921"/>
      <c r="GKR54" s="921"/>
      <c r="GKS54" s="921"/>
      <c r="GKT54" s="921"/>
      <c r="GKU54" s="921"/>
      <c r="GKV54" s="921"/>
      <c r="GKW54" s="921"/>
      <c r="GKX54" s="921"/>
      <c r="GKY54" s="921"/>
      <c r="GKZ54" s="921"/>
      <c r="GLA54" s="921"/>
      <c r="GLB54" s="921"/>
      <c r="GLC54" s="921"/>
      <c r="GLD54" s="921"/>
      <c r="GLE54" s="921"/>
      <c r="GLF54" s="921"/>
      <c r="GLG54" s="921"/>
      <c r="GLH54" s="921"/>
      <c r="GLI54" s="921"/>
      <c r="GLJ54" s="921"/>
      <c r="GLK54" s="921"/>
      <c r="GLL54" s="921"/>
      <c r="GLM54" s="921"/>
      <c r="GLN54" s="921"/>
      <c r="GLO54" s="921"/>
      <c r="GLP54" s="921"/>
      <c r="GLQ54" s="921"/>
      <c r="GLR54" s="921"/>
      <c r="GLS54" s="921"/>
      <c r="GLT54" s="921"/>
      <c r="GLU54" s="921"/>
      <c r="GLV54" s="921"/>
      <c r="GLW54" s="921"/>
      <c r="GLX54" s="921"/>
      <c r="GLY54" s="921"/>
      <c r="GLZ54" s="921"/>
      <c r="GMA54" s="921"/>
      <c r="GMB54" s="921"/>
      <c r="GMC54" s="921"/>
      <c r="GMD54" s="921"/>
      <c r="GME54" s="921"/>
      <c r="GMF54" s="921"/>
      <c r="GMG54" s="921"/>
      <c r="GMH54" s="921"/>
      <c r="GMI54" s="921"/>
      <c r="GMJ54" s="921"/>
      <c r="GMK54" s="921"/>
      <c r="GML54" s="921"/>
      <c r="GMM54" s="921"/>
      <c r="GMN54" s="921"/>
      <c r="GMO54" s="921"/>
      <c r="GMP54" s="921"/>
      <c r="GMQ54" s="921"/>
      <c r="GMR54" s="921"/>
      <c r="GMS54" s="921"/>
      <c r="GMT54" s="921"/>
      <c r="GMU54" s="921"/>
      <c r="GMV54" s="921"/>
      <c r="GMW54" s="921"/>
      <c r="GMX54" s="921"/>
      <c r="GMY54" s="921"/>
      <c r="GMZ54" s="921"/>
      <c r="GNA54" s="921"/>
      <c r="GNB54" s="921"/>
      <c r="GNC54" s="921"/>
      <c r="GND54" s="921"/>
      <c r="GNE54" s="921"/>
      <c r="GNF54" s="921"/>
      <c r="GNG54" s="921"/>
      <c r="GNH54" s="921"/>
      <c r="GNI54" s="921"/>
      <c r="GNJ54" s="921"/>
      <c r="GNK54" s="921"/>
      <c r="GNL54" s="921"/>
      <c r="GNM54" s="921"/>
      <c r="GNN54" s="921"/>
      <c r="GNO54" s="921"/>
      <c r="GNP54" s="921"/>
      <c r="GNQ54" s="921"/>
      <c r="GNR54" s="921"/>
      <c r="GNS54" s="921"/>
      <c r="GNT54" s="921"/>
      <c r="GNU54" s="921"/>
      <c r="GNV54" s="921"/>
      <c r="GNW54" s="921"/>
      <c r="GNX54" s="921"/>
      <c r="GNY54" s="921"/>
      <c r="GNZ54" s="921"/>
      <c r="GOA54" s="921"/>
      <c r="GOB54" s="921"/>
      <c r="GOC54" s="921"/>
      <c r="GOD54" s="921"/>
      <c r="GOE54" s="921"/>
      <c r="GOF54" s="921"/>
      <c r="GOG54" s="921"/>
      <c r="GOH54" s="921"/>
      <c r="GOI54" s="921"/>
      <c r="GOJ54" s="921"/>
      <c r="GOK54" s="921"/>
      <c r="GOL54" s="921"/>
      <c r="GOM54" s="921"/>
      <c r="GON54" s="921"/>
      <c r="GOO54" s="921"/>
      <c r="GOP54" s="921"/>
      <c r="GOQ54" s="921"/>
      <c r="GOR54" s="921"/>
      <c r="GOS54" s="921"/>
      <c r="GOT54" s="921"/>
      <c r="GOU54" s="921"/>
      <c r="GOV54" s="921"/>
      <c r="GOW54" s="921"/>
      <c r="GOX54" s="921"/>
      <c r="GOY54" s="921"/>
      <c r="GOZ54" s="921"/>
      <c r="GPA54" s="921"/>
      <c r="GPB54" s="921"/>
      <c r="GPC54" s="921"/>
      <c r="GPD54" s="921"/>
      <c r="GPE54" s="921"/>
      <c r="GPF54" s="921"/>
      <c r="GPG54" s="921"/>
      <c r="GPH54" s="921"/>
      <c r="GPI54" s="921"/>
      <c r="GPJ54" s="921"/>
      <c r="GPK54" s="921"/>
      <c r="GPL54" s="921"/>
      <c r="GPM54" s="921"/>
      <c r="GPN54" s="921"/>
      <c r="GPO54" s="921"/>
      <c r="GPP54" s="921"/>
      <c r="GPQ54" s="921"/>
      <c r="GPR54" s="921"/>
      <c r="GPS54" s="921"/>
      <c r="GPT54" s="921"/>
      <c r="GPU54" s="921"/>
      <c r="GPV54" s="921"/>
      <c r="GPW54" s="921"/>
      <c r="GPX54" s="921"/>
      <c r="GPY54" s="921"/>
      <c r="GPZ54" s="921"/>
      <c r="GQA54" s="921"/>
      <c r="GQB54" s="921"/>
      <c r="GQC54" s="921"/>
      <c r="GQD54" s="921"/>
      <c r="GQE54" s="921"/>
      <c r="GQF54" s="921"/>
      <c r="GQG54" s="921"/>
      <c r="GQH54" s="921"/>
      <c r="GQI54" s="921"/>
      <c r="GQJ54" s="921"/>
      <c r="GQK54" s="921"/>
      <c r="GQL54" s="921"/>
      <c r="GQM54" s="921"/>
      <c r="GQN54" s="921"/>
      <c r="GQO54" s="921"/>
      <c r="GQP54" s="921"/>
      <c r="GQQ54" s="921"/>
      <c r="GQR54" s="921"/>
      <c r="GQS54" s="921"/>
      <c r="GQT54" s="921"/>
      <c r="GQU54" s="921"/>
      <c r="GQV54" s="921"/>
      <c r="GQW54" s="921"/>
      <c r="GQX54" s="921"/>
      <c r="GQY54" s="921"/>
      <c r="GQZ54" s="921"/>
      <c r="GRA54" s="921"/>
      <c r="GRB54" s="921"/>
      <c r="GRC54" s="921"/>
      <c r="GRD54" s="921"/>
      <c r="GRE54" s="921"/>
      <c r="GRF54" s="921"/>
      <c r="GRG54" s="921"/>
      <c r="GRH54" s="921"/>
      <c r="GRI54" s="921"/>
      <c r="GRJ54" s="921"/>
      <c r="GRK54" s="921"/>
      <c r="GRL54" s="921"/>
      <c r="GRM54" s="921"/>
      <c r="GRN54" s="921"/>
      <c r="GRO54" s="921"/>
      <c r="GRP54" s="921"/>
      <c r="GRQ54" s="921"/>
      <c r="GRR54" s="921"/>
      <c r="GRS54" s="921"/>
      <c r="GRT54" s="921"/>
      <c r="GRU54" s="921"/>
      <c r="GRV54" s="921"/>
      <c r="GRW54" s="921"/>
      <c r="GRX54" s="921"/>
      <c r="GRY54" s="921"/>
      <c r="GRZ54" s="921"/>
      <c r="GSA54" s="921"/>
      <c r="GSB54" s="921"/>
      <c r="GSC54" s="921"/>
      <c r="GSD54" s="921"/>
      <c r="GSE54" s="921"/>
      <c r="GSF54" s="921"/>
      <c r="GSG54" s="921"/>
      <c r="GSH54" s="921"/>
      <c r="GSI54" s="921"/>
      <c r="GSJ54" s="921"/>
      <c r="GSK54" s="921"/>
      <c r="GSL54" s="921"/>
      <c r="GSM54" s="921"/>
      <c r="GSN54" s="921"/>
      <c r="GSO54" s="921"/>
      <c r="GSP54" s="921"/>
      <c r="GSQ54" s="921"/>
      <c r="GSR54" s="921"/>
      <c r="GSS54" s="921"/>
      <c r="GST54" s="921"/>
      <c r="GSU54" s="921"/>
      <c r="GSV54" s="921"/>
      <c r="GSW54" s="921"/>
      <c r="GSX54" s="921"/>
      <c r="GSY54" s="921"/>
      <c r="GSZ54" s="921"/>
      <c r="GTA54" s="921"/>
      <c r="GTB54" s="921"/>
      <c r="GTC54" s="921"/>
      <c r="GTD54" s="921"/>
      <c r="GTE54" s="921"/>
      <c r="GTF54" s="921"/>
      <c r="GTG54" s="921"/>
      <c r="GTH54" s="921"/>
      <c r="GTI54" s="921"/>
      <c r="GTJ54" s="921"/>
      <c r="GTK54" s="921"/>
      <c r="GTL54" s="921"/>
      <c r="GTM54" s="921"/>
      <c r="GTN54" s="921"/>
      <c r="GTO54" s="921"/>
      <c r="GTP54" s="921"/>
      <c r="GTQ54" s="921"/>
      <c r="GTR54" s="921"/>
      <c r="GTS54" s="921"/>
      <c r="GTT54" s="921"/>
      <c r="GTU54" s="921"/>
      <c r="GTV54" s="921"/>
      <c r="GTW54" s="921"/>
      <c r="GTX54" s="921"/>
      <c r="GTY54" s="921"/>
      <c r="GTZ54" s="921"/>
      <c r="GUA54" s="921"/>
      <c r="GUB54" s="921"/>
      <c r="GUC54" s="921"/>
      <c r="GUD54" s="921"/>
      <c r="GUE54" s="921"/>
      <c r="GUF54" s="921"/>
      <c r="GUG54" s="921"/>
      <c r="GUH54" s="921"/>
      <c r="GUI54" s="921"/>
      <c r="GUJ54" s="921"/>
      <c r="GUK54" s="921"/>
      <c r="GUL54" s="921"/>
      <c r="GUM54" s="921"/>
      <c r="GUN54" s="921"/>
      <c r="GUO54" s="921"/>
      <c r="GUP54" s="921"/>
      <c r="GUQ54" s="921"/>
      <c r="GUR54" s="921"/>
      <c r="GUS54" s="921"/>
      <c r="GUT54" s="921"/>
      <c r="GUU54" s="921"/>
      <c r="GUV54" s="921"/>
      <c r="GUW54" s="921"/>
      <c r="GUX54" s="921"/>
      <c r="GUY54" s="921"/>
      <c r="GUZ54" s="921"/>
      <c r="GVA54" s="921"/>
      <c r="GVB54" s="921"/>
      <c r="GVC54" s="921"/>
      <c r="GVD54" s="921"/>
      <c r="GVE54" s="921"/>
      <c r="GVF54" s="921"/>
      <c r="GVG54" s="921"/>
      <c r="GVH54" s="921"/>
      <c r="GVI54" s="921"/>
      <c r="GVJ54" s="921"/>
      <c r="GVK54" s="921"/>
      <c r="GVL54" s="921"/>
      <c r="GVM54" s="921"/>
      <c r="GVN54" s="921"/>
      <c r="GVO54" s="921"/>
      <c r="GVP54" s="921"/>
      <c r="GVQ54" s="921"/>
      <c r="GVR54" s="921"/>
      <c r="GVS54" s="921"/>
      <c r="GVT54" s="921"/>
      <c r="GVU54" s="921"/>
      <c r="GVV54" s="921"/>
      <c r="GVW54" s="921"/>
      <c r="GVX54" s="921"/>
      <c r="GVY54" s="921"/>
      <c r="GVZ54" s="921"/>
      <c r="GWA54" s="921"/>
      <c r="GWB54" s="921"/>
      <c r="GWC54" s="921"/>
      <c r="GWD54" s="921"/>
      <c r="GWE54" s="921"/>
      <c r="GWF54" s="921"/>
      <c r="GWG54" s="921"/>
      <c r="GWH54" s="921"/>
      <c r="GWI54" s="921"/>
      <c r="GWJ54" s="921"/>
      <c r="GWK54" s="921"/>
      <c r="GWL54" s="921"/>
      <c r="GWM54" s="921"/>
      <c r="GWN54" s="921"/>
      <c r="GWO54" s="921"/>
      <c r="GWP54" s="921"/>
      <c r="GWQ54" s="921"/>
      <c r="GWR54" s="921"/>
      <c r="GWS54" s="921"/>
      <c r="GWT54" s="921"/>
      <c r="GWU54" s="921"/>
      <c r="GWV54" s="921"/>
      <c r="GWW54" s="921"/>
      <c r="GWX54" s="921"/>
      <c r="GWY54" s="921"/>
      <c r="GWZ54" s="921"/>
      <c r="GXA54" s="921"/>
      <c r="GXB54" s="921"/>
      <c r="GXC54" s="921"/>
      <c r="GXD54" s="921"/>
      <c r="GXE54" s="921"/>
      <c r="GXF54" s="921"/>
      <c r="GXG54" s="921"/>
      <c r="GXH54" s="921"/>
      <c r="GXI54" s="921"/>
      <c r="GXJ54" s="921"/>
      <c r="GXK54" s="921"/>
      <c r="GXL54" s="921"/>
      <c r="GXM54" s="921"/>
      <c r="GXN54" s="921"/>
      <c r="GXO54" s="921"/>
      <c r="GXP54" s="921"/>
      <c r="GXQ54" s="921"/>
      <c r="GXR54" s="921"/>
      <c r="GXS54" s="921"/>
      <c r="GXT54" s="921"/>
      <c r="GXU54" s="921"/>
      <c r="GXV54" s="921"/>
      <c r="GXW54" s="921"/>
      <c r="GXX54" s="921"/>
      <c r="GXY54" s="921"/>
      <c r="GXZ54" s="921"/>
      <c r="GYA54" s="921"/>
      <c r="GYB54" s="921"/>
      <c r="GYC54" s="921"/>
      <c r="GYD54" s="921"/>
      <c r="GYE54" s="921"/>
      <c r="GYF54" s="921"/>
      <c r="GYG54" s="921"/>
      <c r="GYH54" s="921"/>
      <c r="GYI54" s="921"/>
      <c r="GYJ54" s="921"/>
      <c r="GYK54" s="921"/>
      <c r="GYL54" s="921"/>
      <c r="GYM54" s="921"/>
      <c r="GYN54" s="921"/>
      <c r="GYO54" s="921"/>
      <c r="GYP54" s="921"/>
      <c r="GYQ54" s="921"/>
      <c r="GYR54" s="921"/>
      <c r="GYS54" s="921"/>
      <c r="GYT54" s="921"/>
      <c r="GYU54" s="921"/>
      <c r="GYV54" s="921"/>
      <c r="GYW54" s="921"/>
      <c r="GYX54" s="921"/>
      <c r="GYY54" s="921"/>
      <c r="GYZ54" s="921"/>
      <c r="GZA54" s="921"/>
      <c r="GZB54" s="921"/>
      <c r="GZC54" s="921"/>
      <c r="GZD54" s="921"/>
      <c r="GZE54" s="921"/>
      <c r="GZF54" s="921"/>
      <c r="GZG54" s="921"/>
      <c r="GZH54" s="921"/>
      <c r="GZI54" s="921"/>
      <c r="GZJ54" s="921"/>
      <c r="GZK54" s="921"/>
      <c r="GZL54" s="921"/>
      <c r="GZM54" s="921"/>
      <c r="GZN54" s="921"/>
      <c r="GZO54" s="921"/>
      <c r="GZP54" s="921"/>
      <c r="GZQ54" s="921"/>
      <c r="GZR54" s="921"/>
      <c r="GZS54" s="921"/>
      <c r="GZT54" s="921"/>
      <c r="GZU54" s="921"/>
      <c r="GZV54" s="921"/>
      <c r="GZW54" s="921"/>
      <c r="GZX54" s="921"/>
      <c r="GZY54" s="921"/>
      <c r="GZZ54" s="921"/>
      <c r="HAA54" s="921"/>
      <c r="HAB54" s="921"/>
      <c r="HAC54" s="921"/>
      <c r="HAD54" s="921"/>
      <c r="HAE54" s="921"/>
      <c r="HAF54" s="921"/>
      <c r="HAG54" s="921"/>
      <c r="HAH54" s="921"/>
      <c r="HAI54" s="921"/>
      <c r="HAJ54" s="921"/>
      <c r="HAK54" s="921"/>
      <c r="HAL54" s="921"/>
      <c r="HAM54" s="921"/>
      <c r="HAN54" s="921"/>
      <c r="HAO54" s="921"/>
      <c r="HAP54" s="921"/>
      <c r="HAQ54" s="921"/>
      <c r="HAR54" s="921"/>
      <c r="HAS54" s="921"/>
      <c r="HAT54" s="921"/>
      <c r="HAU54" s="921"/>
      <c r="HAV54" s="921"/>
      <c r="HAW54" s="921"/>
      <c r="HAX54" s="921"/>
      <c r="HAY54" s="921"/>
      <c r="HAZ54" s="921"/>
      <c r="HBA54" s="921"/>
      <c r="HBB54" s="921"/>
      <c r="HBC54" s="921"/>
      <c r="HBD54" s="921"/>
      <c r="HBE54" s="921"/>
      <c r="HBF54" s="921"/>
      <c r="HBG54" s="921"/>
      <c r="HBH54" s="921"/>
      <c r="HBI54" s="921"/>
      <c r="HBJ54" s="921"/>
      <c r="HBK54" s="921"/>
      <c r="HBL54" s="921"/>
      <c r="HBM54" s="921"/>
      <c r="HBN54" s="921"/>
      <c r="HBO54" s="921"/>
      <c r="HBP54" s="921"/>
      <c r="HBQ54" s="921"/>
      <c r="HBR54" s="921"/>
      <c r="HBS54" s="921"/>
      <c r="HBT54" s="921"/>
      <c r="HBU54" s="921"/>
      <c r="HBV54" s="921"/>
      <c r="HBW54" s="921"/>
      <c r="HBX54" s="921"/>
      <c r="HBY54" s="921"/>
      <c r="HBZ54" s="921"/>
      <c r="HCA54" s="921"/>
      <c r="HCB54" s="921"/>
      <c r="HCC54" s="921"/>
      <c r="HCD54" s="921"/>
      <c r="HCE54" s="921"/>
      <c r="HCF54" s="921"/>
      <c r="HCG54" s="921"/>
      <c r="HCH54" s="921"/>
      <c r="HCI54" s="921"/>
      <c r="HCJ54" s="921"/>
      <c r="HCK54" s="921"/>
      <c r="HCL54" s="921"/>
      <c r="HCM54" s="921"/>
      <c r="HCN54" s="921"/>
      <c r="HCO54" s="921"/>
      <c r="HCP54" s="921"/>
      <c r="HCQ54" s="921"/>
      <c r="HCR54" s="921"/>
      <c r="HCS54" s="921"/>
      <c r="HCT54" s="921"/>
      <c r="HCU54" s="921"/>
      <c r="HCV54" s="921"/>
      <c r="HCW54" s="921"/>
      <c r="HCX54" s="921"/>
      <c r="HCY54" s="921"/>
      <c r="HCZ54" s="921"/>
      <c r="HDA54" s="921"/>
      <c r="HDB54" s="921"/>
      <c r="HDC54" s="921"/>
      <c r="HDD54" s="921"/>
      <c r="HDE54" s="921"/>
      <c r="HDF54" s="921"/>
      <c r="HDG54" s="921"/>
      <c r="HDH54" s="921"/>
      <c r="HDI54" s="921"/>
      <c r="HDJ54" s="921"/>
      <c r="HDK54" s="921"/>
      <c r="HDL54" s="921"/>
      <c r="HDM54" s="921"/>
      <c r="HDN54" s="921"/>
      <c r="HDO54" s="921"/>
      <c r="HDP54" s="921"/>
      <c r="HDQ54" s="921"/>
      <c r="HDR54" s="921"/>
      <c r="HDS54" s="921"/>
      <c r="HDT54" s="921"/>
      <c r="HDU54" s="921"/>
      <c r="HDV54" s="921"/>
      <c r="HDW54" s="921"/>
      <c r="HDX54" s="921"/>
      <c r="HDY54" s="921"/>
      <c r="HDZ54" s="921"/>
      <c r="HEA54" s="921"/>
      <c r="HEB54" s="921"/>
      <c r="HEC54" s="921"/>
      <c r="HED54" s="921"/>
      <c r="HEE54" s="921"/>
      <c r="HEF54" s="921"/>
      <c r="HEG54" s="921"/>
      <c r="HEH54" s="921"/>
      <c r="HEI54" s="921"/>
      <c r="HEJ54" s="921"/>
      <c r="HEK54" s="921"/>
      <c r="HEL54" s="921"/>
      <c r="HEM54" s="921"/>
      <c r="HEN54" s="921"/>
      <c r="HEO54" s="921"/>
      <c r="HEP54" s="921"/>
      <c r="HEQ54" s="921"/>
      <c r="HER54" s="921"/>
      <c r="HES54" s="921"/>
      <c r="HET54" s="921"/>
      <c r="HEU54" s="921"/>
      <c r="HEV54" s="921"/>
      <c r="HEW54" s="921"/>
      <c r="HEX54" s="921"/>
      <c r="HEY54" s="921"/>
      <c r="HEZ54" s="921"/>
      <c r="HFA54" s="921"/>
      <c r="HFB54" s="921"/>
      <c r="HFC54" s="921"/>
      <c r="HFD54" s="921"/>
      <c r="HFE54" s="921"/>
      <c r="HFF54" s="921"/>
      <c r="HFG54" s="921"/>
      <c r="HFH54" s="921"/>
      <c r="HFI54" s="921"/>
      <c r="HFJ54" s="921"/>
      <c r="HFK54" s="921"/>
      <c r="HFL54" s="921"/>
      <c r="HFM54" s="921"/>
      <c r="HFN54" s="921"/>
      <c r="HFO54" s="921"/>
      <c r="HFP54" s="921"/>
      <c r="HFQ54" s="921"/>
      <c r="HFR54" s="921"/>
      <c r="HFS54" s="921"/>
      <c r="HFT54" s="921"/>
      <c r="HFU54" s="921"/>
      <c r="HFV54" s="921"/>
      <c r="HFW54" s="921"/>
      <c r="HFX54" s="921"/>
      <c r="HFY54" s="921"/>
      <c r="HFZ54" s="921"/>
      <c r="HGA54" s="921"/>
      <c r="HGB54" s="921"/>
      <c r="HGC54" s="921"/>
      <c r="HGD54" s="921"/>
      <c r="HGE54" s="921"/>
      <c r="HGF54" s="921"/>
      <c r="HGG54" s="921"/>
      <c r="HGH54" s="921"/>
      <c r="HGI54" s="921"/>
      <c r="HGJ54" s="921"/>
      <c r="HGK54" s="921"/>
      <c r="HGL54" s="921"/>
      <c r="HGM54" s="921"/>
      <c r="HGN54" s="921"/>
      <c r="HGO54" s="921"/>
      <c r="HGP54" s="921"/>
      <c r="HGQ54" s="921"/>
      <c r="HGR54" s="921"/>
      <c r="HGS54" s="921"/>
      <c r="HGT54" s="921"/>
      <c r="HGU54" s="921"/>
      <c r="HGV54" s="921"/>
      <c r="HGW54" s="921"/>
      <c r="HGX54" s="921"/>
      <c r="HGY54" s="921"/>
      <c r="HGZ54" s="921"/>
      <c r="HHA54" s="921"/>
      <c r="HHB54" s="921"/>
      <c r="HHC54" s="921"/>
      <c r="HHD54" s="921"/>
      <c r="HHE54" s="921"/>
      <c r="HHF54" s="921"/>
      <c r="HHG54" s="921"/>
      <c r="HHH54" s="921"/>
      <c r="HHI54" s="921"/>
      <c r="HHJ54" s="921"/>
      <c r="HHK54" s="921"/>
      <c r="HHL54" s="921"/>
      <c r="HHM54" s="921"/>
      <c r="HHN54" s="921"/>
      <c r="HHO54" s="921"/>
      <c r="HHP54" s="921"/>
      <c r="HHQ54" s="921"/>
      <c r="HHR54" s="921"/>
      <c r="HHS54" s="921"/>
      <c r="HHT54" s="921"/>
      <c r="HHU54" s="921"/>
      <c r="HHV54" s="921"/>
      <c r="HHW54" s="921"/>
      <c r="HHX54" s="921"/>
      <c r="HHY54" s="921"/>
      <c r="HHZ54" s="921"/>
      <c r="HIA54" s="921"/>
      <c r="HIB54" s="921"/>
      <c r="HIC54" s="921"/>
      <c r="HID54" s="921"/>
      <c r="HIE54" s="921"/>
      <c r="HIF54" s="921"/>
      <c r="HIG54" s="921"/>
      <c r="HIH54" s="921"/>
      <c r="HII54" s="921"/>
      <c r="HIJ54" s="921"/>
      <c r="HIK54" s="921"/>
      <c r="HIL54" s="921"/>
      <c r="HIM54" s="921"/>
      <c r="HIN54" s="921"/>
      <c r="HIO54" s="921"/>
      <c r="HIP54" s="921"/>
      <c r="HIQ54" s="921"/>
      <c r="HIR54" s="921"/>
      <c r="HIS54" s="921"/>
      <c r="HIT54" s="921"/>
      <c r="HIU54" s="921"/>
      <c r="HIV54" s="921"/>
      <c r="HIW54" s="921"/>
      <c r="HIX54" s="921"/>
      <c r="HIY54" s="921"/>
      <c r="HIZ54" s="921"/>
      <c r="HJA54" s="921"/>
      <c r="HJB54" s="921"/>
      <c r="HJC54" s="921"/>
      <c r="HJD54" s="921"/>
      <c r="HJE54" s="921"/>
      <c r="HJF54" s="921"/>
      <c r="HJG54" s="921"/>
      <c r="HJH54" s="921"/>
      <c r="HJI54" s="921"/>
      <c r="HJJ54" s="921"/>
      <c r="HJK54" s="921"/>
      <c r="HJL54" s="921"/>
      <c r="HJM54" s="921"/>
      <c r="HJN54" s="921"/>
      <c r="HJO54" s="921"/>
      <c r="HJP54" s="921"/>
      <c r="HJQ54" s="921"/>
      <c r="HJR54" s="921"/>
      <c r="HJS54" s="921"/>
      <c r="HJT54" s="921"/>
      <c r="HJU54" s="921"/>
      <c r="HJV54" s="921"/>
      <c r="HJW54" s="921"/>
      <c r="HJX54" s="921"/>
      <c r="HJY54" s="921"/>
      <c r="HJZ54" s="921"/>
      <c r="HKA54" s="921"/>
      <c r="HKB54" s="921"/>
      <c r="HKC54" s="921"/>
      <c r="HKD54" s="921"/>
      <c r="HKE54" s="921"/>
      <c r="HKF54" s="921"/>
      <c r="HKG54" s="921"/>
      <c r="HKH54" s="921"/>
      <c r="HKI54" s="921"/>
      <c r="HKJ54" s="921"/>
      <c r="HKK54" s="921"/>
      <c r="HKL54" s="921"/>
      <c r="HKM54" s="921"/>
      <c r="HKN54" s="921"/>
      <c r="HKO54" s="921"/>
      <c r="HKP54" s="921"/>
      <c r="HKQ54" s="921"/>
      <c r="HKR54" s="921"/>
      <c r="HKS54" s="921"/>
      <c r="HKT54" s="921"/>
      <c r="HKU54" s="921"/>
      <c r="HKV54" s="921"/>
      <c r="HKW54" s="921"/>
      <c r="HKX54" s="921"/>
      <c r="HKY54" s="921"/>
      <c r="HKZ54" s="921"/>
      <c r="HLA54" s="921"/>
      <c r="HLB54" s="921"/>
      <c r="HLC54" s="921"/>
      <c r="HLD54" s="921"/>
      <c r="HLE54" s="921"/>
      <c r="HLF54" s="921"/>
      <c r="HLG54" s="921"/>
      <c r="HLH54" s="921"/>
      <c r="HLI54" s="921"/>
      <c r="HLJ54" s="921"/>
      <c r="HLK54" s="921"/>
      <c r="HLL54" s="921"/>
      <c r="HLM54" s="921"/>
      <c r="HLN54" s="921"/>
      <c r="HLO54" s="921"/>
      <c r="HLP54" s="921"/>
      <c r="HLQ54" s="921"/>
      <c r="HLR54" s="921"/>
      <c r="HLS54" s="921"/>
      <c r="HLT54" s="921"/>
      <c r="HLU54" s="921"/>
      <c r="HLV54" s="921"/>
      <c r="HLW54" s="921"/>
      <c r="HLX54" s="921"/>
      <c r="HLY54" s="921"/>
      <c r="HLZ54" s="921"/>
      <c r="HMA54" s="921"/>
      <c r="HMB54" s="921"/>
      <c r="HMC54" s="921"/>
      <c r="HMD54" s="921"/>
      <c r="HME54" s="921"/>
      <c r="HMF54" s="921"/>
      <c r="HMG54" s="921"/>
      <c r="HMH54" s="921"/>
      <c r="HMI54" s="921"/>
      <c r="HMJ54" s="921"/>
      <c r="HMK54" s="921"/>
      <c r="HML54" s="921"/>
      <c r="HMM54" s="921"/>
      <c r="HMN54" s="921"/>
      <c r="HMO54" s="921"/>
      <c r="HMP54" s="921"/>
      <c r="HMQ54" s="921"/>
      <c r="HMR54" s="921"/>
      <c r="HMS54" s="921"/>
      <c r="HMT54" s="921"/>
      <c r="HMU54" s="921"/>
      <c r="HMV54" s="921"/>
      <c r="HMW54" s="921"/>
      <c r="HMX54" s="921"/>
      <c r="HMY54" s="921"/>
      <c r="HMZ54" s="921"/>
      <c r="HNA54" s="921"/>
      <c r="HNB54" s="921"/>
      <c r="HNC54" s="921"/>
      <c r="HND54" s="921"/>
      <c r="HNE54" s="921"/>
      <c r="HNF54" s="921"/>
      <c r="HNG54" s="921"/>
      <c r="HNH54" s="921"/>
      <c r="HNI54" s="921"/>
      <c r="HNJ54" s="921"/>
      <c r="HNK54" s="921"/>
      <c r="HNL54" s="921"/>
      <c r="HNM54" s="921"/>
      <c r="HNN54" s="921"/>
      <c r="HNO54" s="921"/>
      <c r="HNP54" s="921"/>
      <c r="HNQ54" s="921"/>
      <c r="HNR54" s="921"/>
      <c r="HNS54" s="921"/>
      <c r="HNT54" s="921"/>
      <c r="HNU54" s="921"/>
      <c r="HNV54" s="921"/>
      <c r="HNW54" s="921"/>
      <c r="HNX54" s="921"/>
      <c r="HNY54" s="921"/>
      <c r="HNZ54" s="921"/>
      <c r="HOA54" s="921"/>
      <c r="HOB54" s="921"/>
      <c r="HOC54" s="921"/>
      <c r="HOD54" s="921"/>
      <c r="HOE54" s="921"/>
      <c r="HOF54" s="921"/>
      <c r="HOG54" s="921"/>
      <c r="HOH54" s="921"/>
      <c r="HOI54" s="921"/>
      <c r="HOJ54" s="921"/>
      <c r="HOK54" s="921"/>
      <c r="HOL54" s="921"/>
      <c r="HOM54" s="921"/>
      <c r="HON54" s="921"/>
      <c r="HOO54" s="921"/>
      <c r="HOP54" s="921"/>
      <c r="HOQ54" s="921"/>
      <c r="HOR54" s="921"/>
      <c r="HOS54" s="921"/>
      <c r="HOT54" s="921"/>
      <c r="HOU54" s="921"/>
      <c r="HOV54" s="921"/>
      <c r="HOW54" s="921"/>
      <c r="HOX54" s="921"/>
      <c r="HOY54" s="921"/>
      <c r="HOZ54" s="921"/>
      <c r="HPA54" s="921"/>
      <c r="HPB54" s="921"/>
      <c r="HPC54" s="921"/>
      <c r="HPD54" s="921"/>
      <c r="HPE54" s="921"/>
      <c r="HPF54" s="921"/>
      <c r="HPG54" s="921"/>
      <c r="HPH54" s="921"/>
      <c r="HPI54" s="921"/>
      <c r="HPJ54" s="921"/>
      <c r="HPK54" s="921"/>
      <c r="HPL54" s="921"/>
      <c r="HPM54" s="921"/>
      <c r="HPN54" s="921"/>
      <c r="HPO54" s="921"/>
      <c r="HPP54" s="921"/>
      <c r="HPQ54" s="921"/>
      <c r="HPR54" s="921"/>
      <c r="HPS54" s="921"/>
      <c r="HPT54" s="921"/>
      <c r="HPU54" s="921"/>
      <c r="HPV54" s="921"/>
      <c r="HPW54" s="921"/>
      <c r="HPX54" s="921"/>
      <c r="HPY54" s="921"/>
      <c r="HPZ54" s="921"/>
      <c r="HQA54" s="921"/>
      <c r="HQB54" s="921"/>
      <c r="HQC54" s="921"/>
      <c r="HQD54" s="921"/>
      <c r="HQE54" s="921"/>
      <c r="HQF54" s="921"/>
      <c r="HQG54" s="921"/>
      <c r="HQH54" s="921"/>
      <c r="HQI54" s="921"/>
      <c r="HQJ54" s="921"/>
      <c r="HQK54" s="921"/>
      <c r="HQL54" s="921"/>
      <c r="HQM54" s="921"/>
      <c r="HQN54" s="921"/>
      <c r="HQO54" s="921"/>
      <c r="HQP54" s="921"/>
      <c r="HQQ54" s="921"/>
      <c r="HQR54" s="921"/>
      <c r="HQS54" s="921"/>
      <c r="HQT54" s="921"/>
      <c r="HQU54" s="921"/>
      <c r="HQV54" s="921"/>
      <c r="HQW54" s="921"/>
      <c r="HQX54" s="921"/>
      <c r="HQY54" s="921"/>
      <c r="HQZ54" s="921"/>
      <c r="HRA54" s="921"/>
      <c r="HRB54" s="921"/>
      <c r="HRC54" s="921"/>
      <c r="HRD54" s="921"/>
      <c r="HRE54" s="921"/>
      <c r="HRF54" s="921"/>
      <c r="HRG54" s="921"/>
      <c r="HRH54" s="921"/>
      <c r="HRI54" s="921"/>
      <c r="HRJ54" s="921"/>
      <c r="HRK54" s="921"/>
      <c r="HRL54" s="921"/>
      <c r="HRM54" s="921"/>
      <c r="HRN54" s="921"/>
      <c r="HRO54" s="921"/>
      <c r="HRP54" s="921"/>
      <c r="HRQ54" s="921"/>
      <c r="HRR54" s="921"/>
      <c r="HRS54" s="921"/>
      <c r="HRT54" s="921"/>
      <c r="HRU54" s="921"/>
      <c r="HRV54" s="921"/>
      <c r="HRW54" s="921"/>
      <c r="HRX54" s="921"/>
      <c r="HRY54" s="921"/>
      <c r="HRZ54" s="921"/>
      <c r="HSA54" s="921"/>
      <c r="HSB54" s="921"/>
      <c r="HSC54" s="921"/>
      <c r="HSD54" s="921"/>
      <c r="HSE54" s="921"/>
      <c r="HSF54" s="921"/>
      <c r="HSG54" s="921"/>
      <c r="HSH54" s="921"/>
      <c r="HSI54" s="921"/>
      <c r="HSJ54" s="921"/>
      <c r="HSK54" s="921"/>
      <c r="HSL54" s="921"/>
      <c r="HSM54" s="921"/>
      <c r="HSN54" s="921"/>
      <c r="HSO54" s="921"/>
      <c r="HSP54" s="921"/>
      <c r="HSQ54" s="921"/>
      <c r="HSR54" s="921"/>
      <c r="HSS54" s="921"/>
      <c r="HST54" s="921"/>
      <c r="HSU54" s="921"/>
      <c r="HSV54" s="921"/>
      <c r="HSW54" s="921"/>
      <c r="HSX54" s="921"/>
      <c r="HSY54" s="921"/>
      <c r="HSZ54" s="921"/>
      <c r="HTA54" s="921"/>
      <c r="HTB54" s="921"/>
      <c r="HTC54" s="921"/>
      <c r="HTD54" s="921"/>
      <c r="HTE54" s="921"/>
      <c r="HTF54" s="921"/>
      <c r="HTG54" s="921"/>
      <c r="HTH54" s="921"/>
      <c r="HTI54" s="921"/>
      <c r="HTJ54" s="921"/>
      <c r="HTK54" s="921"/>
      <c r="HTL54" s="921"/>
      <c r="HTM54" s="921"/>
      <c r="HTN54" s="921"/>
      <c r="HTO54" s="921"/>
      <c r="HTP54" s="921"/>
      <c r="HTQ54" s="921"/>
      <c r="HTR54" s="921"/>
      <c r="HTS54" s="921"/>
      <c r="HTT54" s="921"/>
      <c r="HTU54" s="921"/>
      <c r="HTV54" s="921"/>
      <c r="HTW54" s="921"/>
      <c r="HTX54" s="921"/>
      <c r="HTY54" s="921"/>
      <c r="HTZ54" s="921"/>
      <c r="HUA54" s="921"/>
      <c r="HUB54" s="921"/>
      <c r="HUC54" s="921"/>
      <c r="HUD54" s="921"/>
      <c r="HUE54" s="921"/>
      <c r="HUF54" s="921"/>
      <c r="HUG54" s="921"/>
      <c r="HUH54" s="921"/>
      <c r="HUI54" s="921"/>
      <c r="HUJ54" s="921"/>
      <c r="HUK54" s="921"/>
      <c r="HUL54" s="921"/>
      <c r="HUM54" s="921"/>
      <c r="HUN54" s="921"/>
      <c r="HUO54" s="921"/>
      <c r="HUP54" s="921"/>
      <c r="HUQ54" s="921"/>
      <c r="HUR54" s="921"/>
      <c r="HUS54" s="921"/>
      <c r="HUT54" s="921"/>
      <c r="HUU54" s="921"/>
      <c r="HUV54" s="921"/>
      <c r="HUW54" s="921"/>
      <c r="HUX54" s="921"/>
      <c r="HUY54" s="921"/>
      <c r="HUZ54" s="921"/>
      <c r="HVA54" s="921"/>
      <c r="HVB54" s="921"/>
      <c r="HVC54" s="921"/>
      <c r="HVD54" s="921"/>
      <c r="HVE54" s="921"/>
      <c r="HVF54" s="921"/>
      <c r="HVG54" s="921"/>
      <c r="HVH54" s="921"/>
      <c r="HVI54" s="921"/>
      <c r="HVJ54" s="921"/>
      <c r="HVK54" s="921"/>
      <c r="HVL54" s="921"/>
      <c r="HVM54" s="921"/>
      <c r="HVN54" s="921"/>
      <c r="HVO54" s="921"/>
      <c r="HVP54" s="921"/>
      <c r="HVQ54" s="921"/>
      <c r="HVR54" s="921"/>
      <c r="HVS54" s="921"/>
      <c r="HVT54" s="921"/>
      <c r="HVU54" s="921"/>
      <c r="HVV54" s="921"/>
      <c r="HVW54" s="921"/>
      <c r="HVX54" s="921"/>
      <c r="HVY54" s="921"/>
      <c r="HVZ54" s="921"/>
      <c r="HWA54" s="921"/>
      <c r="HWB54" s="921"/>
      <c r="HWC54" s="921"/>
      <c r="HWD54" s="921"/>
      <c r="HWE54" s="921"/>
      <c r="HWF54" s="921"/>
      <c r="HWG54" s="921"/>
      <c r="HWH54" s="921"/>
      <c r="HWI54" s="921"/>
      <c r="HWJ54" s="921"/>
      <c r="HWK54" s="921"/>
      <c r="HWL54" s="921"/>
      <c r="HWM54" s="921"/>
      <c r="HWN54" s="921"/>
      <c r="HWO54" s="921"/>
      <c r="HWP54" s="921"/>
      <c r="HWQ54" s="921"/>
      <c r="HWR54" s="921"/>
      <c r="HWS54" s="921"/>
      <c r="HWT54" s="921"/>
      <c r="HWU54" s="921"/>
      <c r="HWV54" s="921"/>
      <c r="HWW54" s="921"/>
      <c r="HWX54" s="921"/>
      <c r="HWY54" s="921"/>
      <c r="HWZ54" s="921"/>
      <c r="HXA54" s="921"/>
      <c r="HXB54" s="921"/>
      <c r="HXC54" s="921"/>
      <c r="HXD54" s="921"/>
      <c r="HXE54" s="921"/>
      <c r="HXF54" s="921"/>
      <c r="HXG54" s="921"/>
      <c r="HXH54" s="921"/>
      <c r="HXI54" s="921"/>
      <c r="HXJ54" s="921"/>
      <c r="HXK54" s="921"/>
      <c r="HXL54" s="921"/>
      <c r="HXM54" s="921"/>
      <c r="HXN54" s="921"/>
      <c r="HXO54" s="921"/>
      <c r="HXP54" s="921"/>
      <c r="HXQ54" s="921"/>
      <c r="HXR54" s="921"/>
      <c r="HXS54" s="921"/>
      <c r="HXT54" s="921"/>
      <c r="HXU54" s="921"/>
      <c r="HXV54" s="921"/>
      <c r="HXW54" s="921"/>
      <c r="HXX54" s="921"/>
      <c r="HXY54" s="921"/>
      <c r="HXZ54" s="921"/>
      <c r="HYA54" s="921"/>
      <c r="HYB54" s="921"/>
      <c r="HYC54" s="921"/>
      <c r="HYD54" s="921"/>
      <c r="HYE54" s="921"/>
      <c r="HYF54" s="921"/>
      <c r="HYG54" s="921"/>
      <c r="HYH54" s="921"/>
      <c r="HYI54" s="921"/>
      <c r="HYJ54" s="921"/>
      <c r="HYK54" s="921"/>
      <c r="HYL54" s="921"/>
      <c r="HYM54" s="921"/>
      <c r="HYN54" s="921"/>
      <c r="HYO54" s="921"/>
      <c r="HYP54" s="921"/>
      <c r="HYQ54" s="921"/>
      <c r="HYR54" s="921"/>
      <c r="HYS54" s="921"/>
      <c r="HYT54" s="921"/>
      <c r="HYU54" s="921"/>
      <c r="HYV54" s="921"/>
      <c r="HYW54" s="921"/>
      <c r="HYX54" s="921"/>
      <c r="HYY54" s="921"/>
      <c r="HYZ54" s="921"/>
      <c r="HZA54" s="921"/>
      <c r="HZB54" s="921"/>
      <c r="HZC54" s="921"/>
      <c r="HZD54" s="921"/>
      <c r="HZE54" s="921"/>
      <c r="HZF54" s="921"/>
      <c r="HZG54" s="921"/>
      <c r="HZH54" s="921"/>
      <c r="HZI54" s="921"/>
      <c r="HZJ54" s="921"/>
      <c r="HZK54" s="921"/>
      <c r="HZL54" s="921"/>
      <c r="HZM54" s="921"/>
      <c r="HZN54" s="921"/>
      <c r="HZO54" s="921"/>
      <c r="HZP54" s="921"/>
      <c r="HZQ54" s="921"/>
      <c r="HZR54" s="921"/>
      <c r="HZS54" s="921"/>
      <c r="HZT54" s="921"/>
      <c r="HZU54" s="921"/>
      <c r="HZV54" s="921"/>
      <c r="HZW54" s="921"/>
      <c r="HZX54" s="921"/>
      <c r="HZY54" s="921"/>
      <c r="HZZ54" s="921"/>
      <c r="IAA54" s="921"/>
      <c r="IAB54" s="921"/>
      <c r="IAC54" s="921"/>
      <c r="IAD54" s="921"/>
      <c r="IAE54" s="921"/>
      <c r="IAF54" s="921"/>
      <c r="IAG54" s="921"/>
      <c r="IAH54" s="921"/>
      <c r="IAI54" s="921"/>
      <c r="IAJ54" s="921"/>
      <c r="IAK54" s="921"/>
      <c r="IAL54" s="921"/>
      <c r="IAM54" s="921"/>
      <c r="IAN54" s="921"/>
      <c r="IAO54" s="921"/>
      <c r="IAP54" s="921"/>
      <c r="IAQ54" s="921"/>
      <c r="IAR54" s="921"/>
      <c r="IAS54" s="921"/>
      <c r="IAT54" s="921"/>
      <c r="IAU54" s="921"/>
      <c r="IAV54" s="921"/>
      <c r="IAW54" s="921"/>
      <c r="IAX54" s="921"/>
      <c r="IAY54" s="921"/>
      <c r="IAZ54" s="921"/>
      <c r="IBA54" s="921"/>
      <c r="IBB54" s="921"/>
      <c r="IBC54" s="921"/>
      <c r="IBD54" s="921"/>
      <c r="IBE54" s="921"/>
      <c r="IBF54" s="921"/>
      <c r="IBG54" s="921"/>
      <c r="IBH54" s="921"/>
      <c r="IBI54" s="921"/>
      <c r="IBJ54" s="921"/>
      <c r="IBK54" s="921"/>
      <c r="IBL54" s="921"/>
      <c r="IBM54" s="921"/>
      <c r="IBN54" s="921"/>
      <c r="IBO54" s="921"/>
      <c r="IBP54" s="921"/>
      <c r="IBQ54" s="921"/>
      <c r="IBR54" s="921"/>
      <c r="IBS54" s="921"/>
      <c r="IBT54" s="921"/>
      <c r="IBU54" s="921"/>
      <c r="IBV54" s="921"/>
      <c r="IBW54" s="921"/>
      <c r="IBX54" s="921"/>
      <c r="IBY54" s="921"/>
      <c r="IBZ54" s="921"/>
      <c r="ICA54" s="921"/>
      <c r="ICB54" s="921"/>
      <c r="ICC54" s="921"/>
      <c r="ICD54" s="921"/>
      <c r="ICE54" s="921"/>
      <c r="ICF54" s="921"/>
      <c r="ICG54" s="921"/>
      <c r="ICH54" s="921"/>
      <c r="ICI54" s="921"/>
      <c r="ICJ54" s="921"/>
      <c r="ICK54" s="921"/>
      <c r="ICL54" s="921"/>
      <c r="ICM54" s="921"/>
      <c r="ICN54" s="921"/>
      <c r="ICO54" s="921"/>
      <c r="ICP54" s="921"/>
      <c r="ICQ54" s="921"/>
      <c r="ICR54" s="921"/>
      <c r="ICS54" s="921"/>
      <c r="ICT54" s="921"/>
      <c r="ICU54" s="921"/>
      <c r="ICV54" s="921"/>
      <c r="ICW54" s="921"/>
      <c r="ICX54" s="921"/>
      <c r="ICY54" s="921"/>
      <c r="ICZ54" s="921"/>
      <c r="IDA54" s="921"/>
      <c r="IDB54" s="921"/>
      <c r="IDC54" s="921"/>
      <c r="IDD54" s="921"/>
      <c r="IDE54" s="921"/>
      <c r="IDF54" s="921"/>
      <c r="IDG54" s="921"/>
      <c r="IDH54" s="921"/>
      <c r="IDI54" s="921"/>
      <c r="IDJ54" s="921"/>
      <c r="IDK54" s="921"/>
      <c r="IDL54" s="921"/>
      <c r="IDM54" s="921"/>
      <c r="IDN54" s="921"/>
      <c r="IDO54" s="921"/>
      <c r="IDP54" s="921"/>
      <c r="IDQ54" s="921"/>
      <c r="IDR54" s="921"/>
      <c r="IDS54" s="921"/>
      <c r="IDT54" s="921"/>
      <c r="IDU54" s="921"/>
      <c r="IDV54" s="921"/>
      <c r="IDW54" s="921"/>
      <c r="IDX54" s="921"/>
      <c r="IDY54" s="921"/>
      <c r="IDZ54" s="921"/>
      <c r="IEA54" s="921"/>
      <c r="IEB54" s="921"/>
      <c r="IEC54" s="921"/>
      <c r="IED54" s="921"/>
      <c r="IEE54" s="921"/>
      <c r="IEF54" s="921"/>
      <c r="IEG54" s="921"/>
      <c r="IEH54" s="921"/>
      <c r="IEI54" s="921"/>
      <c r="IEJ54" s="921"/>
      <c r="IEK54" s="921"/>
      <c r="IEL54" s="921"/>
      <c r="IEM54" s="921"/>
      <c r="IEN54" s="921"/>
      <c r="IEO54" s="921"/>
      <c r="IEP54" s="921"/>
      <c r="IEQ54" s="921"/>
      <c r="IER54" s="921"/>
      <c r="IES54" s="921"/>
      <c r="IET54" s="921"/>
      <c r="IEU54" s="921"/>
      <c r="IEV54" s="921"/>
      <c r="IEW54" s="921"/>
      <c r="IEX54" s="921"/>
      <c r="IEY54" s="921"/>
      <c r="IEZ54" s="921"/>
      <c r="IFA54" s="921"/>
      <c r="IFB54" s="921"/>
      <c r="IFC54" s="921"/>
      <c r="IFD54" s="921"/>
      <c r="IFE54" s="921"/>
      <c r="IFF54" s="921"/>
      <c r="IFG54" s="921"/>
      <c r="IFH54" s="921"/>
      <c r="IFI54" s="921"/>
      <c r="IFJ54" s="921"/>
      <c r="IFK54" s="921"/>
      <c r="IFL54" s="921"/>
      <c r="IFM54" s="921"/>
      <c r="IFN54" s="921"/>
      <c r="IFO54" s="921"/>
      <c r="IFP54" s="921"/>
      <c r="IFQ54" s="921"/>
      <c r="IFR54" s="921"/>
      <c r="IFS54" s="921"/>
      <c r="IFT54" s="921"/>
      <c r="IFU54" s="921"/>
      <c r="IFV54" s="921"/>
      <c r="IFW54" s="921"/>
      <c r="IFX54" s="921"/>
      <c r="IFY54" s="921"/>
      <c r="IFZ54" s="921"/>
      <c r="IGA54" s="921"/>
      <c r="IGB54" s="921"/>
      <c r="IGC54" s="921"/>
      <c r="IGD54" s="921"/>
      <c r="IGE54" s="921"/>
      <c r="IGF54" s="921"/>
      <c r="IGG54" s="921"/>
      <c r="IGH54" s="921"/>
      <c r="IGI54" s="921"/>
      <c r="IGJ54" s="921"/>
      <c r="IGK54" s="921"/>
      <c r="IGL54" s="921"/>
      <c r="IGM54" s="921"/>
      <c r="IGN54" s="921"/>
      <c r="IGO54" s="921"/>
      <c r="IGP54" s="921"/>
      <c r="IGQ54" s="921"/>
      <c r="IGR54" s="921"/>
      <c r="IGS54" s="921"/>
      <c r="IGT54" s="921"/>
      <c r="IGU54" s="921"/>
      <c r="IGV54" s="921"/>
      <c r="IGW54" s="921"/>
      <c r="IGX54" s="921"/>
      <c r="IGY54" s="921"/>
      <c r="IGZ54" s="921"/>
      <c r="IHA54" s="921"/>
      <c r="IHB54" s="921"/>
      <c r="IHC54" s="921"/>
      <c r="IHD54" s="921"/>
      <c r="IHE54" s="921"/>
      <c r="IHF54" s="921"/>
      <c r="IHG54" s="921"/>
      <c r="IHH54" s="921"/>
      <c r="IHI54" s="921"/>
      <c r="IHJ54" s="921"/>
      <c r="IHK54" s="921"/>
      <c r="IHL54" s="921"/>
      <c r="IHM54" s="921"/>
      <c r="IHN54" s="921"/>
      <c r="IHO54" s="921"/>
      <c r="IHP54" s="921"/>
      <c r="IHQ54" s="921"/>
      <c r="IHR54" s="921"/>
      <c r="IHS54" s="921"/>
      <c r="IHT54" s="921"/>
      <c r="IHU54" s="921"/>
      <c r="IHV54" s="921"/>
      <c r="IHW54" s="921"/>
      <c r="IHX54" s="921"/>
      <c r="IHY54" s="921"/>
      <c r="IHZ54" s="921"/>
      <c r="IIA54" s="921"/>
      <c r="IIB54" s="921"/>
      <c r="IIC54" s="921"/>
      <c r="IID54" s="921"/>
      <c r="IIE54" s="921"/>
      <c r="IIF54" s="921"/>
      <c r="IIG54" s="921"/>
      <c r="IIH54" s="921"/>
      <c r="III54" s="921"/>
      <c r="IIJ54" s="921"/>
      <c r="IIK54" s="921"/>
      <c r="IIL54" s="921"/>
      <c r="IIM54" s="921"/>
      <c r="IIN54" s="921"/>
      <c r="IIO54" s="921"/>
      <c r="IIP54" s="921"/>
      <c r="IIQ54" s="921"/>
      <c r="IIR54" s="921"/>
      <c r="IIS54" s="921"/>
      <c r="IIT54" s="921"/>
      <c r="IIU54" s="921"/>
      <c r="IIV54" s="921"/>
      <c r="IIW54" s="921"/>
      <c r="IIX54" s="921"/>
      <c r="IIY54" s="921"/>
      <c r="IIZ54" s="921"/>
      <c r="IJA54" s="921"/>
      <c r="IJB54" s="921"/>
      <c r="IJC54" s="921"/>
      <c r="IJD54" s="921"/>
      <c r="IJE54" s="921"/>
      <c r="IJF54" s="921"/>
      <c r="IJG54" s="921"/>
      <c r="IJH54" s="921"/>
      <c r="IJI54" s="921"/>
      <c r="IJJ54" s="921"/>
      <c r="IJK54" s="921"/>
      <c r="IJL54" s="921"/>
      <c r="IJM54" s="921"/>
      <c r="IJN54" s="921"/>
      <c r="IJO54" s="921"/>
      <c r="IJP54" s="921"/>
      <c r="IJQ54" s="921"/>
      <c r="IJR54" s="921"/>
      <c r="IJS54" s="921"/>
      <c r="IJT54" s="921"/>
      <c r="IJU54" s="921"/>
      <c r="IJV54" s="921"/>
      <c r="IJW54" s="921"/>
      <c r="IJX54" s="921"/>
      <c r="IJY54" s="921"/>
      <c r="IJZ54" s="921"/>
      <c r="IKA54" s="921"/>
      <c r="IKB54" s="921"/>
      <c r="IKC54" s="921"/>
      <c r="IKD54" s="921"/>
      <c r="IKE54" s="921"/>
      <c r="IKF54" s="921"/>
      <c r="IKG54" s="921"/>
      <c r="IKH54" s="921"/>
      <c r="IKI54" s="921"/>
      <c r="IKJ54" s="921"/>
      <c r="IKK54" s="921"/>
      <c r="IKL54" s="921"/>
      <c r="IKM54" s="921"/>
      <c r="IKN54" s="921"/>
      <c r="IKO54" s="921"/>
      <c r="IKP54" s="921"/>
      <c r="IKQ54" s="921"/>
      <c r="IKR54" s="921"/>
      <c r="IKS54" s="921"/>
      <c r="IKT54" s="921"/>
      <c r="IKU54" s="921"/>
      <c r="IKV54" s="921"/>
      <c r="IKW54" s="921"/>
      <c r="IKX54" s="921"/>
      <c r="IKY54" s="921"/>
      <c r="IKZ54" s="921"/>
      <c r="ILA54" s="921"/>
      <c r="ILB54" s="921"/>
      <c r="ILC54" s="921"/>
      <c r="ILD54" s="921"/>
      <c r="ILE54" s="921"/>
      <c r="ILF54" s="921"/>
      <c r="ILG54" s="921"/>
      <c r="ILH54" s="921"/>
      <c r="ILI54" s="921"/>
      <c r="ILJ54" s="921"/>
      <c r="ILK54" s="921"/>
      <c r="ILL54" s="921"/>
      <c r="ILM54" s="921"/>
      <c r="ILN54" s="921"/>
      <c r="ILO54" s="921"/>
      <c r="ILP54" s="921"/>
      <c r="ILQ54" s="921"/>
      <c r="ILR54" s="921"/>
      <c r="ILS54" s="921"/>
      <c r="ILT54" s="921"/>
      <c r="ILU54" s="921"/>
      <c r="ILV54" s="921"/>
      <c r="ILW54" s="921"/>
      <c r="ILX54" s="921"/>
      <c r="ILY54" s="921"/>
      <c r="ILZ54" s="921"/>
      <c r="IMA54" s="921"/>
      <c r="IMB54" s="921"/>
      <c r="IMC54" s="921"/>
      <c r="IMD54" s="921"/>
      <c r="IME54" s="921"/>
      <c r="IMF54" s="921"/>
      <c r="IMG54" s="921"/>
      <c r="IMH54" s="921"/>
      <c r="IMI54" s="921"/>
      <c r="IMJ54" s="921"/>
      <c r="IMK54" s="921"/>
      <c r="IML54" s="921"/>
      <c r="IMM54" s="921"/>
      <c r="IMN54" s="921"/>
      <c r="IMO54" s="921"/>
      <c r="IMP54" s="921"/>
      <c r="IMQ54" s="921"/>
      <c r="IMR54" s="921"/>
      <c r="IMS54" s="921"/>
      <c r="IMT54" s="921"/>
      <c r="IMU54" s="921"/>
      <c r="IMV54" s="921"/>
      <c r="IMW54" s="921"/>
      <c r="IMX54" s="921"/>
      <c r="IMY54" s="921"/>
      <c r="IMZ54" s="921"/>
      <c r="INA54" s="921"/>
      <c r="INB54" s="921"/>
      <c r="INC54" s="921"/>
      <c r="IND54" s="921"/>
      <c r="INE54" s="921"/>
      <c r="INF54" s="921"/>
      <c r="ING54" s="921"/>
      <c r="INH54" s="921"/>
      <c r="INI54" s="921"/>
      <c r="INJ54" s="921"/>
      <c r="INK54" s="921"/>
      <c r="INL54" s="921"/>
      <c r="INM54" s="921"/>
      <c r="INN54" s="921"/>
      <c r="INO54" s="921"/>
      <c r="INP54" s="921"/>
      <c r="INQ54" s="921"/>
      <c r="INR54" s="921"/>
      <c r="INS54" s="921"/>
      <c r="INT54" s="921"/>
      <c r="INU54" s="921"/>
      <c r="INV54" s="921"/>
      <c r="INW54" s="921"/>
      <c r="INX54" s="921"/>
      <c r="INY54" s="921"/>
      <c r="INZ54" s="921"/>
      <c r="IOA54" s="921"/>
      <c r="IOB54" s="921"/>
      <c r="IOC54" s="921"/>
      <c r="IOD54" s="921"/>
      <c r="IOE54" s="921"/>
      <c r="IOF54" s="921"/>
      <c r="IOG54" s="921"/>
      <c r="IOH54" s="921"/>
      <c r="IOI54" s="921"/>
      <c r="IOJ54" s="921"/>
      <c r="IOK54" s="921"/>
      <c r="IOL54" s="921"/>
      <c r="IOM54" s="921"/>
      <c r="ION54" s="921"/>
      <c r="IOO54" s="921"/>
      <c r="IOP54" s="921"/>
      <c r="IOQ54" s="921"/>
      <c r="IOR54" s="921"/>
      <c r="IOS54" s="921"/>
      <c r="IOT54" s="921"/>
      <c r="IOU54" s="921"/>
      <c r="IOV54" s="921"/>
      <c r="IOW54" s="921"/>
      <c r="IOX54" s="921"/>
      <c r="IOY54" s="921"/>
      <c r="IOZ54" s="921"/>
      <c r="IPA54" s="921"/>
      <c r="IPB54" s="921"/>
      <c r="IPC54" s="921"/>
      <c r="IPD54" s="921"/>
      <c r="IPE54" s="921"/>
      <c r="IPF54" s="921"/>
      <c r="IPG54" s="921"/>
      <c r="IPH54" s="921"/>
      <c r="IPI54" s="921"/>
      <c r="IPJ54" s="921"/>
      <c r="IPK54" s="921"/>
      <c r="IPL54" s="921"/>
      <c r="IPM54" s="921"/>
      <c r="IPN54" s="921"/>
      <c r="IPO54" s="921"/>
      <c r="IPP54" s="921"/>
      <c r="IPQ54" s="921"/>
      <c r="IPR54" s="921"/>
      <c r="IPS54" s="921"/>
      <c r="IPT54" s="921"/>
      <c r="IPU54" s="921"/>
      <c r="IPV54" s="921"/>
      <c r="IPW54" s="921"/>
      <c r="IPX54" s="921"/>
      <c r="IPY54" s="921"/>
      <c r="IPZ54" s="921"/>
      <c r="IQA54" s="921"/>
      <c r="IQB54" s="921"/>
      <c r="IQC54" s="921"/>
      <c r="IQD54" s="921"/>
      <c r="IQE54" s="921"/>
      <c r="IQF54" s="921"/>
      <c r="IQG54" s="921"/>
      <c r="IQH54" s="921"/>
      <c r="IQI54" s="921"/>
      <c r="IQJ54" s="921"/>
      <c r="IQK54" s="921"/>
      <c r="IQL54" s="921"/>
      <c r="IQM54" s="921"/>
      <c r="IQN54" s="921"/>
      <c r="IQO54" s="921"/>
      <c r="IQP54" s="921"/>
      <c r="IQQ54" s="921"/>
      <c r="IQR54" s="921"/>
      <c r="IQS54" s="921"/>
      <c r="IQT54" s="921"/>
      <c r="IQU54" s="921"/>
      <c r="IQV54" s="921"/>
      <c r="IQW54" s="921"/>
      <c r="IQX54" s="921"/>
      <c r="IQY54" s="921"/>
      <c r="IQZ54" s="921"/>
      <c r="IRA54" s="921"/>
      <c r="IRB54" s="921"/>
      <c r="IRC54" s="921"/>
      <c r="IRD54" s="921"/>
      <c r="IRE54" s="921"/>
      <c r="IRF54" s="921"/>
      <c r="IRG54" s="921"/>
      <c r="IRH54" s="921"/>
      <c r="IRI54" s="921"/>
      <c r="IRJ54" s="921"/>
      <c r="IRK54" s="921"/>
      <c r="IRL54" s="921"/>
      <c r="IRM54" s="921"/>
      <c r="IRN54" s="921"/>
      <c r="IRO54" s="921"/>
      <c r="IRP54" s="921"/>
      <c r="IRQ54" s="921"/>
      <c r="IRR54" s="921"/>
      <c r="IRS54" s="921"/>
      <c r="IRT54" s="921"/>
      <c r="IRU54" s="921"/>
      <c r="IRV54" s="921"/>
      <c r="IRW54" s="921"/>
      <c r="IRX54" s="921"/>
      <c r="IRY54" s="921"/>
      <c r="IRZ54" s="921"/>
      <c r="ISA54" s="921"/>
      <c r="ISB54" s="921"/>
      <c r="ISC54" s="921"/>
      <c r="ISD54" s="921"/>
      <c r="ISE54" s="921"/>
      <c r="ISF54" s="921"/>
      <c r="ISG54" s="921"/>
      <c r="ISH54" s="921"/>
      <c r="ISI54" s="921"/>
      <c r="ISJ54" s="921"/>
      <c r="ISK54" s="921"/>
      <c r="ISL54" s="921"/>
      <c r="ISM54" s="921"/>
      <c r="ISN54" s="921"/>
      <c r="ISO54" s="921"/>
      <c r="ISP54" s="921"/>
      <c r="ISQ54" s="921"/>
      <c r="ISR54" s="921"/>
      <c r="ISS54" s="921"/>
      <c r="IST54" s="921"/>
      <c r="ISU54" s="921"/>
      <c r="ISV54" s="921"/>
      <c r="ISW54" s="921"/>
      <c r="ISX54" s="921"/>
      <c r="ISY54" s="921"/>
      <c r="ISZ54" s="921"/>
      <c r="ITA54" s="921"/>
      <c r="ITB54" s="921"/>
      <c r="ITC54" s="921"/>
      <c r="ITD54" s="921"/>
      <c r="ITE54" s="921"/>
      <c r="ITF54" s="921"/>
      <c r="ITG54" s="921"/>
      <c r="ITH54" s="921"/>
      <c r="ITI54" s="921"/>
      <c r="ITJ54" s="921"/>
      <c r="ITK54" s="921"/>
      <c r="ITL54" s="921"/>
      <c r="ITM54" s="921"/>
      <c r="ITN54" s="921"/>
      <c r="ITO54" s="921"/>
      <c r="ITP54" s="921"/>
      <c r="ITQ54" s="921"/>
      <c r="ITR54" s="921"/>
      <c r="ITS54" s="921"/>
      <c r="ITT54" s="921"/>
      <c r="ITU54" s="921"/>
      <c r="ITV54" s="921"/>
      <c r="ITW54" s="921"/>
      <c r="ITX54" s="921"/>
      <c r="ITY54" s="921"/>
      <c r="ITZ54" s="921"/>
      <c r="IUA54" s="921"/>
      <c r="IUB54" s="921"/>
      <c r="IUC54" s="921"/>
      <c r="IUD54" s="921"/>
      <c r="IUE54" s="921"/>
      <c r="IUF54" s="921"/>
      <c r="IUG54" s="921"/>
      <c r="IUH54" s="921"/>
      <c r="IUI54" s="921"/>
      <c r="IUJ54" s="921"/>
      <c r="IUK54" s="921"/>
      <c r="IUL54" s="921"/>
      <c r="IUM54" s="921"/>
      <c r="IUN54" s="921"/>
      <c r="IUO54" s="921"/>
      <c r="IUP54" s="921"/>
      <c r="IUQ54" s="921"/>
      <c r="IUR54" s="921"/>
      <c r="IUS54" s="921"/>
      <c r="IUT54" s="921"/>
      <c r="IUU54" s="921"/>
      <c r="IUV54" s="921"/>
      <c r="IUW54" s="921"/>
      <c r="IUX54" s="921"/>
      <c r="IUY54" s="921"/>
      <c r="IUZ54" s="921"/>
      <c r="IVA54" s="921"/>
      <c r="IVB54" s="921"/>
      <c r="IVC54" s="921"/>
      <c r="IVD54" s="921"/>
      <c r="IVE54" s="921"/>
      <c r="IVF54" s="921"/>
      <c r="IVG54" s="921"/>
      <c r="IVH54" s="921"/>
      <c r="IVI54" s="921"/>
      <c r="IVJ54" s="921"/>
      <c r="IVK54" s="921"/>
      <c r="IVL54" s="921"/>
      <c r="IVM54" s="921"/>
      <c r="IVN54" s="921"/>
      <c r="IVO54" s="921"/>
      <c r="IVP54" s="921"/>
      <c r="IVQ54" s="921"/>
      <c r="IVR54" s="921"/>
      <c r="IVS54" s="921"/>
      <c r="IVT54" s="921"/>
      <c r="IVU54" s="921"/>
      <c r="IVV54" s="921"/>
      <c r="IVW54" s="921"/>
      <c r="IVX54" s="921"/>
      <c r="IVY54" s="921"/>
      <c r="IVZ54" s="921"/>
      <c r="IWA54" s="921"/>
      <c r="IWB54" s="921"/>
      <c r="IWC54" s="921"/>
      <c r="IWD54" s="921"/>
      <c r="IWE54" s="921"/>
      <c r="IWF54" s="921"/>
      <c r="IWG54" s="921"/>
      <c r="IWH54" s="921"/>
      <c r="IWI54" s="921"/>
      <c r="IWJ54" s="921"/>
      <c r="IWK54" s="921"/>
      <c r="IWL54" s="921"/>
      <c r="IWM54" s="921"/>
      <c r="IWN54" s="921"/>
      <c r="IWO54" s="921"/>
      <c r="IWP54" s="921"/>
      <c r="IWQ54" s="921"/>
      <c r="IWR54" s="921"/>
      <c r="IWS54" s="921"/>
      <c r="IWT54" s="921"/>
      <c r="IWU54" s="921"/>
      <c r="IWV54" s="921"/>
      <c r="IWW54" s="921"/>
      <c r="IWX54" s="921"/>
      <c r="IWY54" s="921"/>
      <c r="IWZ54" s="921"/>
      <c r="IXA54" s="921"/>
      <c r="IXB54" s="921"/>
      <c r="IXC54" s="921"/>
      <c r="IXD54" s="921"/>
      <c r="IXE54" s="921"/>
      <c r="IXF54" s="921"/>
      <c r="IXG54" s="921"/>
      <c r="IXH54" s="921"/>
      <c r="IXI54" s="921"/>
      <c r="IXJ54" s="921"/>
      <c r="IXK54" s="921"/>
      <c r="IXL54" s="921"/>
      <c r="IXM54" s="921"/>
      <c r="IXN54" s="921"/>
      <c r="IXO54" s="921"/>
      <c r="IXP54" s="921"/>
      <c r="IXQ54" s="921"/>
      <c r="IXR54" s="921"/>
      <c r="IXS54" s="921"/>
      <c r="IXT54" s="921"/>
      <c r="IXU54" s="921"/>
      <c r="IXV54" s="921"/>
      <c r="IXW54" s="921"/>
      <c r="IXX54" s="921"/>
      <c r="IXY54" s="921"/>
      <c r="IXZ54" s="921"/>
      <c r="IYA54" s="921"/>
      <c r="IYB54" s="921"/>
      <c r="IYC54" s="921"/>
      <c r="IYD54" s="921"/>
      <c r="IYE54" s="921"/>
      <c r="IYF54" s="921"/>
      <c r="IYG54" s="921"/>
      <c r="IYH54" s="921"/>
      <c r="IYI54" s="921"/>
      <c r="IYJ54" s="921"/>
      <c r="IYK54" s="921"/>
      <c r="IYL54" s="921"/>
      <c r="IYM54" s="921"/>
      <c r="IYN54" s="921"/>
      <c r="IYO54" s="921"/>
      <c r="IYP54" s="921"/>
      <c r="IYQ54" s="921"/>
      <c r="IYR54" s="921"/>
      <c r="IYS54" s="921"/>
      <c r="IYT54" s="921"/>
      <c r="IYU54" s="921"/>
      <c r="IYV54" s="921"/>
      <c r="IYW54" s="921"/>
      <c r="IYX54" s="921"/>
      <c r="IYY54" s="921"/>
      <c r="IYZ54" s="921"/>
      <c r="IZA54" s="921"/>
      <c r="IZB54" s="921"/>
      <c r="IZC54" s="921"/>
      <c r="IZD54" s="921"/>
      <c r="IZE54" s="921"/>
      <c r="IZF54" s="921"/>
      <c r="IZG54" s="921"/>
      <c r="IZH54" s="921"/>
      <c r="IZI54" s="921"/>
      <c r="IZJ54" s="921"/>
      <c r="IZK54" s="921"/>
      <c r="IZL54" s="921"/>
      <c r="IZM54" s="921"/>
      <c r="IZN54" s="921"/>
      <c r="IZO54" s="921"/>
      <c r="IZP54" s="921"/>
      <c r="IZQ54" s="921"/>
      <c r="IZR54" s="921"/>
      <c r="IZS54" s="921"/>
      <c r="IZT54" s="921"/>
      <c r="IZU54" s="921"/>
      <c r="IZV54" s="921"/>
      <c r="IZW54" s="921"/>
      <c r="IZX54" s="921"/>
      <c r="IZY54" s="921"/>
      <c r="IZZ54" s="921"/>
      <c r="JAA54" s="921"/>
      <c r="JAB54" s="921"/>
      <c r="JAC54" s="921"/>
      <c r="JAD54" s="921"/>
      <c r="JAE54" s="921"/>
      <c r="JAF54" s="921"/>
      <c r="JAG54" s="921"/>
      <c r="JAH54" s="921"/>
      <c r="JAI54" s="921"/>
      <c r="JAJ54" s="921"/>
      <c r="JAK54" s="921"/>
      <c r="JAL54" s="921"/>
      <c r="JAM54" s="921"/>
      <c r="JAN54" s="921"/>
      <c r="JAO54" s="921"/>
      <c r="JAP54" s="921"/>
      <c r="JAQ54" s="921"/>
      <c r="JAR54" s="921"/>
      <c r="JAS54" s="921"/>
      <c r="JAT54" s="921"/>
      <c r="JAU54" s="921"/>
      <c r="JAV54" s="921"/>
      <c r="JAW54" s="921"/>
      <c r="JAX54" s="921"/>
      <c r="JAY54" s="921"/>
      <c r="JAZ54" s="921"/>
      <c r="JBA54" s="921"/>
      <c r="JBB54" s="921"/>
      <c r="JBC54" s="921"/>
      <c r="JBD54" s="921"/>
      <c r="JBE54" s="921"/>
      <c r="JBF54" s="921"/>
      <c r="JBG54" s="921"/>
      <c r="JBH54" s="921"/>
      <c r="JBI54" s="921"/>
      <c r="JBJ54" s="921"/>
      <c r="JBK54" s="921"/>
      <c r="JBL54" s="921"/>
      <c r="JBM54" s="921"/>
      <c r="JBN54" s="921"/>
      <c r="JBO54" s="921"/>
      <c r="JBP54" s="921"/>
      <c r="JBQ54" s="921"/>
      <c r="JBR54" s="921"/>
      <c r="JBS54" s="921"/>
      <c r="JBT54" s="921"/>
      <c r="JBU54" s="921"/>
      <c r="JBV54" s="921"/>
      <c r="JBW54" s="921"/>
      <c r="JBX54" s="921"/>
      <c r="JBY54" s="921"/>
      <c r="JBZ54" s="921"/>
      <c r="JCA54" s="921"/>
      <c r="JCB54" s="921"/>
      <c r="JCC54" s="921"/>
      <c r="JCD54" s="921"/>
      <c r="JCE54" s="921"/>
      <c r="JCF54" s="921"/>
      <c r="JCG54" s="921"/>
      <c r="JCH54" s="921"/>
      <c r="JCI54" s="921"/>
      <c r="JCJ54" s="921"/>
      <c r="JCK54" s="921"/>
      <c r="JCL54" s="921"/>
      <c r="JCM54" s="921"/>
      <c r="JCN54" s="921"/>
      <c r="JCO54" s="921"/>
      <c r="JCP54" s="921"/>
      <c r="JCQ54" s="921"/>
      <c r="JCR54" s="921"/>
      <c r="JCS54" s="921"/>
      <c r="JCT54" s="921"/>
      <c r="JCU54" s="921"/>
      <c r="JCV54" s="921"/>
      <c r="JCW54" s="921"/>
      <c r="JCX54" s="921"/>
      <c r="JCY54" s="921"/>
      <c r="JCZ54" s="921"/>
      <c r="JDA54" s="921"/>
      <c r="JDB54" s="921"/>
      <c r="JDC54" s="921"/>
      <c r="JDD54" s="921"/>
      <c r="JDE54" s="921"/>
      <c r="JDF54" s="921"/>
      <c r="JDG54" s="921"/>
      <c r="JDH54" s="921"/>
      <c r="JDI54" s="921"/>
      <c r="JDJ54" s="921"/>
      <c r="JDK54" s="921"/>
      <c r="JDL54" s="921"/>
      <c r="JDM54" s="921"/>
      <c r="JDN54" s="921"/>
      <c r="JDO54" s="921"/>
      <c r="JDP54" s="921"/>
      <c r="JDQ54" s="921"/>
      <c r="JDR54" s="921"/>
      <c r="JDS54" s="921"/>
      <c r="JDT54" s="921"/>
      <c r="JDU54" s="921"/>
      <c r="JDV54" s="921"/>
      <c r="JDW54" s="921"/>
      <c r="JDX54" s="921"/>
      <c r="JDY54" s="921"/>
      <c r="JDZ54" s="921"/>
      <c r="JEA54" s="921"/>
      <c r="JEB54" s="921"/>
      <c r="JEC54" s="921"/>
      <c r="JED54" s="921"/>
      <c r="JEE54" s="921"/>
      <c r="JEF54" s="921"/>
      <c r="JEG54" s="921"/>
      <c r="JEH54" s="921"/>
      <c r="JEI54" s="921"/>
      <c r="JEJ54" s="921"/>
      <c r="JEK54" s="921"/>
      <c r="JEL54" s="921"/>
      <c r="JEM54" s="921"/>
      <c r="JEN54" s="921"/>
      <c r="JEO54" s="921"/>
      <c r="JEP54" s="921"/>
      <c r="JEQ54" s="921"/>
      <c r="JER54" s="921"/>
      <c r="JES54" s="921"/>
      <c r="JET54" s="921"/>
      <c r="JEU54" s="921"/>
      <c r="JEV54" s="921"/>
      <c r="JEW54" s="921"/>
      <c r="JEX54" s="921"/>
      <c r="JEY54" s="921"/>
      <c r="JEZ54" s="921"/>
      <c r="JFA54" s="921"/>
      <c r="JFB54" s="921"/>
      <c r="JFC54" s="921"/>
      <c r="JFD54" s="921"/>
      <c r="JFE54" s="921"/>
      <c r="JFF54" s="921"/>
      <c r="JFG54" s="921"/>
      <c r="JFH54" s="921"/>
      <c r="JFI54" s="921"/>
      <c r="JFJ54" s="921"/>
      <c r="JFK54" s="921"/>
      <c r="JFL54" s="921"/>
      <c r="JFM54" s="921"/>
      <c r="JFN54" s="921"/>
      <c r="JFO54" s="921"/>
      <c r="JFP54" s="921"/>
      <c r="JFQ54" s="921"/>
      <c r="JFR54" s="921"/>
      <c r="JFS54" s="921"/>
      <c r="JFT54" s="921"/>
      <c r="JFU54" s="921"/>
      <c r="JFV54" s="921"/>
      <c r="JFW54" s="921"/>
      <c r="JFX54" s="921"/>
      <c r="JFY54" s="921"/>
      <c r="JFZ54" s="921"/>
      <c r="JGA54" s="921"/>
      <c r="JGB54" s="921"/>
      <c r="JGC54" s="921"/>
      <c r="JGD54" s="921"/>
      <c r="JGE54" s="921"/>
      <c r="JGF54" s="921"/>
      <c r="JGG54" s="921"/>
      <c r="JGH54" s="921"/>
      <c r="JGI54" s="921"/>
      <c r="JGJ54" s="921"/>
      <c r="JGK54" s="921"/>
      <c r="JGL54" s="921"/>
      <c r="JGM54" s="921"/>
      <c r="JGN54" s="921"/>
      <c r="JGO54" s="921"/>
      <c r="JGP54" s="921"/>
      <c r="JGQ54" s="921"/>
      <c r="JGR54" s="921"/>
      <c r="JGS54" s="921"/>
      <c r="JGT54" s="921"/>
      <c r="JGU54" s="921"/>
      <c r="JGV54" s="921"/>
      <c r="JGW54" s="921"/>
      <c r="JGX54" s="921"/>
      <c r="JGY54" s="921"/>
      <c r="JGZ54" s="921"/>
      <c r="JHA54" s="921"/>
      <c r="JHB54" s="921"/>
      <c r="JHC54" s="921"/>
      <c r="JHD54" s="921"/>
      <c r="JHE54" s="921"/>
      <c r="JHF54" s="921"/>
      <c r="JHG54" s="921"/>
      <c r="JHH54" s="921"/>
      <c r="JHI54" s="921"/>
      <c r="JHJ54" s="921"/>
      <c r="JHK54" s="921"/>
      <c r="JHL54" s="921"/>
      <c r="JHM54" s="921"/>
      <c r="JHN54" s="921"/>
      <c r="JHO54" s="921"/>
      <c r="JHP54" s="921"/>
      <c r="JHQ54" s="921"/>
      <c r="JHR54" s="921"/>
      <c r="JHS54" s="921"/>
      <c r="JHT54" s="921"/>
      <c r="JHU54" s="921"/>
      <c r="JHV54" s="921"/>
      <c r="JHW54" s="921"/>
      <c r="JHX54" s="921"/>
      <c r="JHY54" s="921"/>
      <c r="JHZ54" s="921"/>
      <c r="JIA54" s="921"/>
      <c r="JIB54" s="921"/>
      <c r="JIC54" s="921"/>
      <c r="JID54" s="921"/>
      <c r="JIE54" s="921"/>
      <c r="JIF54" s="921"/>
      <c r="JIG54" s="921"/>
      <c r="JIH54" s="921"/>
      <c r="JII54" s="921"/>
      <c r="JIJ54" s="921"/>
      <c r="JIK54" s="921"/>
      <c r="JIL54" s="921"/>
      <c r="JIM54" s="921"/>
      <c r="JIN54" s="921"/>
      <c r="JIO54" s="921"/>
      <c r="JIP54" s="921"/>
      <c r="JIQ54" s="921"/>
      <c r="JIR54" s="921"/>
      <c r="JIS54" s="921"/>
      <c r="JIT54" s="921"/>
      <c r="JIU54" s="921"/>
      <c r="JIV54" s="921"/>
      <c r="JIW54" s="921"/>
      <c r="JIX54" s="921"/>
      <c r="JIY54" s="921"/>
      <c r="JIZ54" s="921"/>
      <c r="JJA54" s="921"/>
      <c r="JJB54" s="921"/>
      <c r="JJC54" s="921"/>
      <c r="JJD54" s="921"/>
      <c r="JJE54" s="921"/>
      <c r="JJF54" s="921"/>
      <c r="JJG54" s="921"/>
      <c r="JJH54" s="921"/>
      <c r="JJI54" s="921"/>
      <c r="JJJ54" s="921"/>
      <c r="JJK54" s="921"/>
      <c r="JJL54" s="921"/>
      <c r="JJM54" s="921"/>
      <c r="JJN54" s="921"/>
      <c r="JJO54" s="921"/>
      <c r="JJP54" s="921"/>
      <c r="JJQ54" s="921"/>
      <c r="JJR54" s="921"/>
      <c r="JJS54" s="921"/>
      <c r="JJT54" s="921"/>
      <c r="JJU54" s="921"/>
      <c r="JJV54" s="921"/>
      <c r="JJW54" s="921"/>
      <c r="JJX54" s="921"/>
      <c r="JJY54" s="921"/>
      <c r="JJZ54" s="921"/>
      <c r="JKA54" s="921"/>
      <c r="JKB54" s="921"/>
      <c r="JKC54" s="921"/>
      <c r="JKD54" s="921"/>
      <c r="JKE54" s="921"/>
      <c r="JKF54" s="921"/>
      <c r="JKG54" s="921"/>
      <c r="JKH54" s="921"/>
      <c r="JKI54" s="921"/>
      <c r="JKJ54" s="921"/>
      <c r="JKK54" s="921"/>
      <c r="JKL54" s="921"/>
      <c r="JKM54" s="921"/>
      <c r="JKN54" s="921"/>
      <c r="JKO54" s="921"/>
      <c r="JKP54" s="921"/>
      <c r="JKQ54" s="921"/>
      <c r="JKR54" s="921"/>
      <c r="JKS54" s="921"/>
      <c r="JKT54" s="921"/>
      <c r="JKU54" s="921"/>
      <c r="JKV54" s="921"/>
      <c r="JKW54" s="921"/>
      <c r="JKX54" s="921"/>
      <c r="JKY54" s="921"/>
      <c r="JKZ54" s="921"/>
      <c r="JLA54" s="921"/>
      <c r="JLB54" s="921"/>
      <c r="JLC54" s="921"/>
      <c r="JLD54" s="921"/>
      <c r="JLE54" s="921"/>
      <c r="JLF54" s="921"/>
      <c r="JLG54" s="921"/>
      <c r="JLH54" s="921"/>
      <c r="JLI54" s="921"/>
      <c r="JLJ54" s="921"/>
      <c r="JLK54" s="921"/>
      <c r="JLL54" s="921"/>
      <c r="JLM54" s="921"/>
      <c r="JLN54" s="921"/>
      <c r="JLO54" s="921"/>
      <c r="JLP54" s="921"/>
      <c r="JLQ54" s="921"/>
      <c r="JLR54" s="921"/>
      <c r="JLS54" s="921"/>
      <c r="JLT54" s="921"/>
      <c r="JLU54" s="921"/>
      <c r="JLV54" s="921"/>
      <c r="JLW54" s="921"/>
      <c r="JLX54" s="921"/>
      <c r="JLY54" s="921"/>
      <c r="JLZ54" s="921"/>
      <c r="JMA54" s="921"/>
      <c r="JMB54" s="921"/>
      <c r="JMC54" s="921"/>
      <c r="JMD54" s="921"/>
      <c r="JME54" s="921"/>
      <c r="JMF54" s="921"/>
      <c r="JMG54" s="921"/>
      <c r="JMH54" s="921"/>
      <c r="JMI54" s="921"/>
      <c r="JMJ54" s="921"/>
      <c r="JMK54" s="921"/>
      <c r="JML54" s="921"/>
      <c r="JMM54" s="921"/>
      <c r="JMN54" s="921"/>
      <c r="JMO54" s="921"/>
      <c r="JMP54" s="921"/>
      <c r="JMQ54" s="921"/>
      <c r="JMR54" s="921"/>
      <c r="JMS54" s="921"/>
      <c r="JMT54" s="921"/>
      <c r="JMU54" s="921"/>
      <c r="JMV54" s="921"/>
      <c r="JMW54" s="921"/>
      <c r="JMX54" s="921"/>
      <c r="JMY54" s="921"/>
      <c r="JMZ54" s="921"/>
      <c r="JNA54" s="921"/>
      <c r="JNB54" s="921"/>
      <c r="JNC54" s="921"/>
      <c r="JND54" s="921"/>
      <c r="JNE54" s="921"/>
      <c r="JNF54" s="921"/>
      <c r="JNG54" s="921"/>
      <c r="JNH54" s="921"/>
      <c r="JNI54" s="921"/>
      <c r="JNJ54" s="921"/>
      <c r="JNK54" s="921"/>
      <c r="JNL54" s="921"/>
      <c r="JNM54" s="921"/>
      <c r="JNN54" s="921"/>
      <c r="JNO54" s="921"/>
      <c r="JNP54" s="921"/>
      <c r="JNQ54" s="921"/>
      <c r="JNR54" s="921"/>
      <c r="JNS54" s="921"/>
      <c r="JNT54" s="921"/>
      <c r="JNU54" s="921"/>
      <c r="JNV54" s="921"/>
      <c r="JNW54" s="921"/>
      <c r="JNX54" s="921"/>
      <c r="JNY54" s="921"/>
      <c r="JNZ54" s="921"/>
      <c r="JOA54" s="921"/>
      <c r="JOB54" s="921"/>
      <c r="JOC54" s="921"/>
      <c r="JOD54" s="921"/>
      <c r="JOE54" s="921"/>
      <c r="JOF54" s="921"/>
      <c r="JOG54" s="921"/>
      <c r="JOH54" s="921"/>
      <c r="JOI54" s="921"/>
      <c r="JOJ54" s="921"/>
      <c r="JOK54" s="921"/>
      <c r="JOL54" s="921"/>
      <c r="JOM54" s="921"/>
      <c r="JON54" s="921"/>
      <c r="JOO54" s="921"/>
      <c r="JOP54" s="921"/>
      <c r="JOQ54" s="921"/>
      <c r="JOR54" s="921"/>
      <c r="JOS54" s="921"/>
      <c r="JOT54" s="921"/>
      <c r="JOU54" s="921"/>
      <c r="JOV54" s="921"/>
      <c r="JOW54" s="921"/>
      <c r="JOX54" s="921"/>
      <c r="JOY54" s="921"/>
      <c r="JOZ54" s="921"/>
      <c r="JPA54" s="921"/>
      <c r="JPB54" s="921"/>
      <c r="JPC54" s="921"/>
      <c r="JPD54" s="921"/>
      <c r="JPE54" s="921"/>
      <c r="JPF54" s="921"/>
      <c r="JPG54" s="921"/>
      <c r="JPH54" s="921"/>
      <c r="JPI54" s="921"/>
      <c r="JPJ54" s="921"/>
      <c r="JPK54" s="921"/>
      <c r="JPL54" s="921"/>
      <c r="JPM54" s="921"/>
      <c r="JPN54" s="921"/>
      <c r="JPO54" s="921"/>
      <c r="JPP54" s="921"/>
      <c r="JPQ54" s="921"/>
      <c r="JPR54" s="921"/>
      <c r="JPS54" s="921"/>
      <c r="JPT54" s="921"/>
      <c r="JPU54" s="921"/>
      <c r="JPV54" s="921"/>
      <c r="JPW54" s="921"/>
      <c r="JPX54" s="921"/>
      <c r="JPY54" s="921"/>
      <c r="JPZ54" s="921"/>
      <c r="JQA54" s="921"/>
      <c r="JQB54" s="921"/>
      <c r="JQC54" s="921"/>
      <c r="JQD54" s="921"/>
      <c r="JQE54" s="921"/>
      <c r="JQF54" s="921"/>
      <c r="JQG54" s="921"/>
      <c r="JQH54" s="921"/>
      <c r="JQI54" s="921"/>
      <c r="JQJ54" s="921"/>
      <c r="JQK54" s="921"/>
      <c r="JQL54" s="921"/>
      <c r="JQM54" s="921"/>
      <c r="JQN54" s="921"/>
      <c r="JQO54" s="921"/>
      <c r="JQP54" s="921"/>
      <c r="JQQ54" s="921"/>
      <c r="JQR54" s="921"/>
      <c r="JQS54" s="921"/>
      <c r="JQT54" s="921"/>
      <c r="JQU54" s="921"/>
      <c r="JQV54" s="921"/>
      <c r="JQW54" s="921"/>
      <c r="JQX54" s="921"/>
      <c r="JQY54" s="921"/>
      <c r="JQZ54" s="921"/>
      <c r="JRA54" s="921"/>
      <c r="JRB54" s="921"/>
      <c r="JRC54" s="921"/>
      <c r="JRD54" s="921"/>
      <c r="JRE54" s="921"/>
      <c r="JRF54" s="921"/>
      <c r="JRG54" s="921"/>
      <c r="JRH54" s="921"/>
      <c r="JRI54" s="921"/>
      <c r="JRJ54" s="921"/>
      <c r="JRK54" s="921"/>
      <c r="JRL54" s="921"/>
      <c r="JRM54" s="921"/>
      <c r="JRN54" s="921"/>
      <c r="JRO54" s="921"/>
      <c r="JRP54" s="921"/>
      <c r="JRQ54" s="921"/>
      <c r="JRR54" s="921"/>
      <c r="JRS54" s="921"/>
      <c r="JRT54" s="921"/>
      <c r="JRU54" s="921"/>
      <c r="JRV54" s="921"/>
      <c r="JRW54" s="921"/>
      <c r="JRX54" s="921"/>
      <c r="JRY54" s="921"/>
      <c r="JRZ54" s="921"/>
      <c r="JSA54" s="921"/>
      <c r="JSB54" s="921"/>
      <c r="JSC54" s="921"/>
      <c r="JSD54" s="921"/>
      <c r="JSE54" s="921"/>
      <c r="JSF54" s="921"/>
      <c r="JSG54" s="921"/>
      <c r="JSH54" s="921"/>
      <c r="JSI54" s="921"/>
      <c r="JSJ54" s="921"/>
      <c r="JSK54" s="921"/>
      <c r="JSL54" s="921"/>
      <c r="JSM54" s="921"/>
      <c r="JSN54" s="921"/>
      <c r="JSO54" s="921"/>
      <c r="JSP54" s="921"/>
      <c r="JSQ54" s="921"/>
      <c r="JSR54" s="921"/>
      <c r="JSS54" s="921"/>
      <c r="JST54" s="921"/>
      <c r="JSU54" s="921"/>
      <c r="JSV54" s="921"/>
      <c r="JSW54" s="921"/>
      <c r="JSX54" s="921"/>
      <c r="JSY54" s="921"/>
      <c r="JSZ54" s="921"/>
      <c r="JTA54" s="921"/>
      <c r="JTB54" s="921"/>
      <c r="JTC54" s="921"/>
      <c r="JTD54" s="921"/>
      <c r="JTE54" s="921"/>
      <c r="JTF54" s="921"/>
      <c r="JTG54" s="921"/>
      <c r="JTH54" s="921"/>
      <c r="JTI54" s="921"/>
      <c r="JTJ54" s="921"/>
      <c r="JTK54" s="921"/>
      <c r="JTL54" s="921"/>
      <c r="JTM54" s="921"/>
      <c r="JTN54" s="921"/>
      <c r="JTO54" s="921"/>
      <c r="JTP54" s="921"/>
      <c r="JTQ54" s="921"/>
      <c r="JTR54" s="921"/>
      <c r="JTS54" s="921"/>
      <c r="JTT54" s="921"/>
      <c r="JTU54" s="921"/>
      <c r="JTV54" s="921"/>
      <c r="JTW54" s="921"/>
      <c r="JTX54" s="921"/>
      <c r="JTY54" s="921"/>
      <c r="JTZ54" s="921"/>
      <c r="JUA54" s="921"/>
      <c r="JUB54" s="921"/>
      <c r="JUC54" s="921"/>
      <c r="JUD54" s="921"/>
      <c r="JUE54" s="921"/>
      <c r="JUF54" s="921"/>
      <c r="JUG54" s="921"/>
      <c r="JUH54" s="921"/>
      <c r="JUI54" s="921"/>
      <c r="JUJ54" s="921"/>
      <c r="JUK54" s="921"/>
      <c r="JUL54" s="921"/>
      <c r="JUM54" s="921"/>
      <c r="JUN54" s="921"/>
      <c r="JUO54" s="921"/>
      <c r="JUP54" s="921"/>
      <c r="JUQ54" s="921"/>
      <c r="JUR54" s="921"/>
      <c r="JUS54" s="921"/>
      <c r="JUT54" s="921"/>
      <c r="JUU54" s="921"/>
      <c r="JUV54" s="921"/>
      <c r="JUW54" s="921"/>
      <c r="JUX54" s="921"/>
      <c r="JUY54" s="921"/>
      <c r="JUZ54" s="921"/>
      <c r="JVA54" s="921"/>
      <c r="JVB54" s="921"/>
      <c r="JVC54" s="921"/>
      <c r="JVD54" s="921"/>
      <c r="JVE54" s="921"/>
      <c r="JVF54" s="921"/>
      <c r="JVG54" s="921"/>
      <c r="JVH54" s="921"/>
      <c r="JVI54" s="921"/>
      <c r="JVJ54" s="921"/>
      <c r="JVK54" s="921"/>
      <c r="JVL54" s="921"/>
      <c r="JVM54" s="921"/>
      <c r="JVN54" s="921"/>
      <c r="JVO54" s="921"/>
      <c r="JVP54" s="921"/>
      <c r="JVQ54" s="921"/>
      <c r="JVR54" s="921"/>
      <c r="JVS54" s="921"/>
      <c r="JVT54" s="921"/>
      <c r="JVU54" s="921"/>
      <c r="JVV54" s="921"/>
      <c r="JVW54" s="921"/>
      <c r="JVX54" s="921"/>
      <c r="JVY54" s="921"/>
      <c r="JVZ54" s="921"/>
      <c r="JWA54" s="921"/>
      <c r="JWB54" s="921"/>
      <c r="JWC54" s="921"/>
      <c r="JWD54" s="921"/>
      <c r="JWE54" s="921"/>
      <c r="JWF54" s="921"/>
      <c r="JWG54" s="921"/>
      <c r="JWH54" s="921"/>
      <c r="JWI54" s="921"/>
      <c r="JWJ54" s="921"/>
      <c r="JWK54" s="921"/>
      <c r="JWL54" s="921"/>
      <c r="JWM54" s="921"/>
      <c r="JWN54" s="921"/>
      <c r="JWO54" s="921"/>
      <c r="JWP54" s="921"/>
      <c r="JWQ54" s="921"/>
      <c r="JWR54" s="921"/>
      <c r="JWS54" s="921"/>
      <c r="JWT54" s="921"/>
      <c r="JWU54" s="921"/>
      <c r="JWV54" s="921"/>
      <c r="JWW54" s="921"/>
      <c r="JWX54" s="921"/>
      <c r="JWY54" s="921"/>
      <c r="JWZ54" s="921"/>
      <c r="JXA54" s="921"/>
      <c r="JXB54" s="921"/>
      <c r="JXC54" s="921"/>
      <c r="JXD54" s="921"/>
      <c r="JXE54" s="921"/>
      <c r="JXF54" s="921"/>
      <c r="JXG54" s="921"/>
      <c r="JXH54" s="921"/>
      <c r="JXI54" s="921"/>
      <c r="JXJ54" s="921"/>
      <c r="JXK54" s="921"/>
      <c r="JXL54" s="921"/>
      <c r="JXM54" s="921"/>
      <c r="JXN54" s="921"/>
      <c r="JXO54" s="921"/>
      <c r="JXP54" s="921"/>
      <c r="JXQ54" s="921"/>
      <c r="JXR54" s="921"/>
      <c r="JXS54" s="921"/>
      <c r="JXT54" s="921"/>
      <c r="JXU54" s="921"/>
      <c r="JXV54" s="921"/>
      <c r="JXW54" s="921"/>
      <c r="JXX54" s="921"/>
      <c r="JXY54" s="921"/>
      <c r="JXZ54" s="921"/>
      <c r="JYA54" s="921"/>
      <c r="JYB54" s="921"/>
      <c r="JYC54" s="921"/>
      <c r="JYD54" s="921"/>
      <c r="JYE54" s="921"/>
      <c r="JYF54" s="921"/>
      <c r="JYG54" s="921"/>
      <c r="JYH54" s="921"/>
      <c r="JYI54" s="921"/>
      <c r="JYJ54" s="921"/>
      <c r="JYK54" s="921"/>
      <c r="JYL54" s="921"/>
      <c r="JYM54" s="921"/>
      <c r="JYN54" s="921"/>
      <c r="JYO54" s="921"/>
      <c r="JYP54" s="921"/>
      <c r="JYQ54" s="921"/>
      <c r="JYR54" s="921"/>
      <c r="JYS54" s="921"/>
      <c r="JYT54" s="921"/>
      <c r="JYU54" s="921"/>
      <c r="JYV54" s="921"/>
      <c r="JYW54" s="921"/>
      <c r="JYX54" s="921"/>
      <c r="JYY54" s="921"/>
      <c r="JYZ54" s="921"/>
      <c r="JZA54" s="921"/>
      <c r="JZB54" s="921"/>
      <c r="JZC54" s="921"/>
      <c r="JZD54" s="921"/>
      <c r="JZE54" s="921"/>
      <c r="JZF54" s="921"/>
      <c r="JZG54" s="921"/>
      <c r="JZH54" s="921"/>
      <c r="JZI54" s="921"/>
      <c r="JZJ54" s="921"/>
      <c r="JZK54" s="921"/>
      <c r="JZL54" s="921"/>
      <c r="JZM54" s="921"/>
      <c r="JZN54" s="921"/>
      <c r="JZO54" s="921"/>
      <c r="JZP54" s="921"/>
      <c r="JZQ54" s="921"/>
      <c r="JZR54" s="921"/>
      <c r="JZS54" s="921"/>
      <c r="JZT54" s="921"/>
      <c r="JZU54" s="921"/>
      <c r="JZV54" s="921"/>
      <c r="JZW54" s="921"/>
      <c r="JZX54" s="921"/>
      <c r="JZY54" s="921"/>
      <c r="JZZ54" s="921"/>
      <c r="KAA54" s="921"/>
      <c r="KAB54" s="921"/>
      <c r="KAC54" s="921"/>
      <c r="KAD54" s="921"/>
      <c r="KAE54" s="921"/>
      <c r="KAF54" s="921"/>
      <c r="KAG54" s="921"/>
      <c r="KAH54" s="921"/>
      <c r="KAI54" s="921"/>
      <c r="KAJ54" s="921"/>
      <c r="KAK54" s="921"/>
      <c r="KAL54" s="921"/>
      <c r="KAM54" s="921"/>
      <c r="KAN54" s="921"/>
      <c r="KAO54" s="921"/>
      <c r="KAP54" s="921"/>
      <c r="KAQ54" s="921"/>
      <c r="KAR54" s="921"/>
      <c r="KAS54" s="921"/>
      <c r="KAT54" s="921"/>
      <c r="KAU54" s="921"/>
      <c r="KAV54" s="921"/>
      <c r="KAW54" s="921"/>
      <c r="KAX54" s="921"/>
      <c r="KAY54" s="921"/>
      <c r="KAZ54" s="921"/>
      <c r="KBA54" s="921"/>
      <c r="KBB54" s="921"/>
      <c r="KBC54" s="921"/>
      <c r="KBD54" s="921"/>
      <c r="KBE54" s="921"/>
      <c r="KBF54" s="921"/>
      <c r="KBG54" s="921"/>
      <c r="KBH54" s="921"/>
      <c r="KBI54" s="921"/>
      <c r="KBJ54" s="921"/>
      <c r="KBK54" s="921"/>
      <c r="KBL54" s="921"/>
      <c r="KBM54" s="921"/>
      <c r="KBN54" s="921"/>
      <c r="KBO54" s="921"/>
      <c r="KBP54" s="921"/>
      <c r="KBQ54" s="921"/>
      <c r="KBR54" s="921"/>
      <c r="KBS54" s="921"/>
      <c r="KBT54" s="921"/>
      <c r="KBU54" s="921"/>
      <c r="KBV54" s="921"/>
      <c r="KBW54" s="921"/>
      <c r="KBX54" s="921"/>
      <c r="KBY54" s="921"/>
      <c r="KBZ54" s="921"/>
      <c r="KCA54" s="921"/>
      <c r="KCB54" s="921"/>
      <c r="KCC54" s="921"/>
      <c r="KCD54" s="921"/>
      <c r="KCE54" s="921"/>
      <c r="KCF54" s="921"/>
      <c r="KCG54" s="921"/>
      <c r="KCH54" s="921"/>
      <c r="KCI54" s="921"/>
      <c r="KCJ54" s="921"/>
      <c r="KCK54" s="921"/>
      <c r="KCL54" s="921"/>
      <c r="KCM54" s="921"/>
      <c r="KCN54" s="921"/>
      <c r="KCO54" s="921"/>
      <c r="KCP54" s="921"/>
      <c r="KCQ54" s="921"/>
      <c r="KCR54" s="921"/>
      <c r="KCS54" s="921"/>
      <c r="KCT54" s="921"/>
      <c r="KCU54" s="921"/>
      <c r="KCV54" s="921"/>
      <c r="KCW54" s="921"/>
      <c r="KCX54" s="921"/>
      <c r="KCY54" s="921"/>
      <c r="KCZ54" s="921"/>
      <c r="KDA54" s="921"/>
      <c r="KDB54" s="921"/>
      <c r="KDC54" s="921"/>
      <c r="KDD54" s="921"/>
      <c r="KDE54" s="921"/>
      <c r="KDF54" s="921"/>
      <c r="KDG54" s="921"/>
      <c r="KDH54" s="921"/>
      <c r="KDI54" s="921"/>
      <c r="KDJ54" s="921"/>
      <c r="KDK54" s="921"/>
      <c r="KDL54" s="921"/>
      <c r="KDM54" s="921"/>
      <c r="KDN54" s="921"/>
      <c r="KDO54" s="921"/>
      <c r="KDP54" s="921"/>
      <c r="KDQ54" s="921"/>
      <c r="KDR54" s="921"/>
      <c r="KDS54" s="921"/>
      <c r="KDT54" s="921"/>
      <c r="KDU54" s="921"/>
      <c r="KDV54" s="921"/>
      <c r="KDW54" s="921"/>
      <c r="KDX54" s="921"/>
      <c r="KDY54" s="921"/>
      <c r="KDZ54" s="921"/>
      <c r="KEA54" s="921"/>
      <c r="KEB54" s="921"/>
      <c r="KEC54" s="921"/>
      <c r="KED54" s="921"/>
      <c r="KEE54" s="921"/>
      <c r="KEF54" s="921"/>
      <c r="KEG54" s="921"/>
      <c r="KEH54" s="921"/>
      <c r="KEI54" s="921"/>
      <c r="KEJ54" s="921"/>
      <c r="KEK54" s="921"/>
      <c r="KEL54" s="921"/>
      <c r="KEM54" s="921"/>
      <c r="KEN54" s="921"/>
      <c r="KEO54" s="921"/>
      <c r="KEP54" s="921"/>
      <c r="KEQ54" s="921"/>
      <c r="KER54" s="921"/>
      <c r="KES54" s="921"/>
      <c r="KET54" s="921"/>
      <c r="KEU54" s="921"/>
      <c r="KEV54" s="921"/>
      <c r="KEW54" s="921"/>
      <c r="KEX54" s="921"/>
      <c r="KEY54" s="921"/>
      <c r="KEZ54" s="921"/>
      <c r="KFA54" s="921"/>
      <c r="KFB54" s="921"/>
      <c r="KFC54" s="921"/>
      <c r="KFD54" s="921"/>
      <c r="KFE54" s="921"/>
      <c r="KFF54" s="921"/>
      <c r="KFG54" s="921"/>
      <c r="KFH54" s="921"/>
      <c r="KFI54" s="921"/>
      <c r="KFJ54" s="921"/>
      <c r="KFK54" s="921"/>
      <c r="KFL54" s="921"/>
      <c r="KFM54" s="921"/>
      <c r="KFN54" s="921"/>
      <c r="KFO54" s="921"/>
      <c r="KFP54" s="921"/>
      <c r="KFQ54" s="921"/>
      <c r="KFR54" s="921"/>
      <c r="KFS54" s="921"/>
      <c r="KFT54" s="921"/>
      <c r="KFU54" s="921"/>
      <c r="KFV54" s="921"/>
      <c r="KFW54" s="921"/>
      <c r="KFX54" s="921"/>
      <c r="KFY54" s="921"/>
      <c r="KFZ54" s="921"/>
      <c r="KGA54" s="921"/>
      <c r="KGB54" s="921"/>
      <c r="KGC54" s="921"/>
      <c r="KGD54" s="921"/>
      <c r="KGE54" s="921"/>
      <c r="KGF54" s="921"/>
      <c r="KGG54" s="921"/>
      <c r="KGH54" s="921"/>
      <c r="KGI54" s="921"/>
      <c r="KGJ54" s="921"/>
      <c r="KGK54" s="921"/>
      <c r="KGL54" s="921"/>
      <c r="KGM54" s="921"/>
      <c r="KGN54" s="921"/>
      <c r="KGO54" s="921"/>
      <c r="KGP54" s="921"/>
      <c r="KGQ54" s="921"/>
      <c r="KGR54" s="921"/>
      <c r="KGS54" s="921"/>
      <c r="KGT54" s="921"/>
      <c r="KGU54" s="921"/>
      <c r="KGV54" s="921"/>
      <c r="KGW54" s="921"/>
      <c r="KGX54" s="921"/>
      <c r="KGY54" s="921"/>
      <c r="KGZ54" s="921"/>
      <c r="KHA54" s="921"/>
      <c r="KHB54" s="921"/>
      <c r="KHC54" s="921"/>
      <c r="KHD54" s="921"/>
      <c r="KHE54" s="921"/>
      <c r="KHF54" s="921"/>
      <c r="KHG54" s="921"/>
      <c r="KHH54" s="921"/>
      <c r="KHI54" s="921"/>
      <c r="KHJ54" s="921"/>
      <c r="KHK54" s="921"/>
      <c r="KHL54" s="921"/>
      <c r="KHM54" s="921"/>
      <c r="KHN54" s="921"/>
      <c r="KHO54" s="921"/>
      <c r="KHP54" s="921"/>
      <c r="KHQ54" s="921"/>
      <c r="KHR54" s="921"/>
      <c r="KHS54" s="921"/>
      <c r="KHT54" s="921"/>
      <c r="KHU54" s="921"/>
      <c r="KHV54" s="921"/>
      <c r="KHW54" s="921"/>
      <c r="KHX54" s="921"/>
      <c r="KHY54" s="921"/>
      <c r="KHZ54" s="921"/>
      <c r="KIA54" s="921"/>
      <c r="KIB54" s="921"/>
      <c r="KIC54" s="921"/>
      <c r="KID54" s="921"/>
      <c r="KIE54" s="921"/>
      <c r="KIF54" s="921"/>
      <c r="KIG54" s="921"/>
      <c r="KIH54" s="921"/>
      <c r="KII54" s="921"/>
      <c r="KIJ54" s="921"/>
      <c r="KIK54" s="921"/>
      <c r="KIL54" s="921"/>
      <c r="KIM54" s="921"/>
      <c r="KIN54" s="921"/>
      <c r="KIO54" s="921"/>
      <c r="KIP54" s="921"/>
      <c r="KIQ54" s="921"/>
      <c r="KIR54" s="921"/>
      <c r="KIS54" s="921"/>
      <c r="KIT54" s="921"/>
      <c r="KIU54" s="921"/>
      <c r="KIV54" s="921"/>
      <c r="KIW54" s="921"/>
      <c r="KIX54" s="921"/>
      <c r="KIY54" s="921"/>
      <c r="KIZ54" s="921"/>
      <c r="KJA54" s="921"/>
      <c r="KJB54" s="921"/>
      <c r="KJC54" s="921"/>
      <c r="KJD54" s="921"/>
      <c r="KJE54" s="921"/>
      <c r="KJF54" s="921"/>
      <c r="KJG54" s="921"/>
      <c r="KJH54" s="921"/>
      <c r="KJI54" s="921"/>
      <c r="KJJ54" s="921"/>
      <c r="KJK54" s="921"/>
      <c r="KJL54" s="921"/>
      <c r="KJM54" s="921"/>
      <c r="KJN54" s="921"/>
      <c r="KJO54" s="921"/>
      <c r="KJP54" s="921"/>
      <c r="KJQ54" s="921"/>
      <c r="KJR54" s="921"/>
      <c r="KJS54" s="921"/>
      <c r="KJT54" s="921"/>
      <c r="KJU54" s="921"/>
      <c r="KJV54" s="921"/>
      <c r="KJW54" s="921"/>
      <c r="KJX54" s="921"/>
      <c r="KJY54" s="921"/>
      <c r="KJZ54" s="921"/>
      <c r="KKA54" s="921"/>
      <c r="KKB54" s="921"/>
      <c r="KKC54" s="921"/>
      <c r="KKD54" s="921"/>
      <c r="KKE54" s="921"/>
      <c r="KKF54" s="921"/>
      <c r="KKG54" s="921"/>
      <c r="KKH54" s="921"/>
      <c r="KKI54" s="921"/>
      <c r="KKJ54" s="921"/>
      <c r="KKK54" s="921"/>
      <c r="KKL54" s="921"/>
      <c r="KKM54" s="921"/>
      <c r="KKN54" s="921"/>
      <c r="KKO54" s="921"/>
      <c r="KKP54" s="921"/>
      <c r="KKQ54" s="921"/>
      <c r="KKR54" s="921"/>
      <c r="KKS54" s="921"/>
      <c r="KKT54" s="921"/>
      <c r="KKU54" s="921"/>
      <c r="KKV54" s="921"/>
      <c r="KKW54" s="921"/>
      <c r="KKX54" s="921"/>
      <c r="KKY54" s="921"/>
      <c r="KKZ54" s="921"/>
      <c r="KLA54" s="921"/>
      <c r="KLB54" s="921"/>
      <c r="KLC54" s="921"/>
      <c r="KLD54" s="921"/>
      <c r="KLE54" s="921"/>
      <c r="KLF54" s="921"/>
      <c r="KLG54" s="921"/>
      <c r="KLH54" s="921"/>
      <c r="KLI54" s="921"/>
      <c r="KLJ54" s="921"/>
      <c r="KLK54" s="921"/>
      <c r="KLL54" s="921"/>
      <c r="KLM54" s="921"/>
      <c r="KLN54" s="921"/>
      <c r="KLO54" s="921"/>
      <c r="KLP54" s="921"/>
      <c r="KLQ54" s="921"/>
      <c r="KLR54" s="921"/>
      <c r="KLS54" s="921"/>
      <c r="KLT54" s="921"/>
      <c r="KLU54" s="921"/>
      <c r="KLV54" s="921"/>
      <c r="KLW54" s="921"/>
      <c r="KLX54" s="921"/>
      <c r="KLY54" s="921"/>
      <c r="KLZ54" s="921"/>
      <c r="KMA54" s="921"/>
      <c r="KMB54" s="921"/>
      <c r="KMC54" s="921"/>
      <c r="KMD54" s="921"/>
      <c r="KME54" s="921"/>
      <c r="KMF54" s="921"/>
      <c r="KMG54" s="921"/>
      <c r="KMH54" s="921"/>
      <c r="KMI54" s="921"/>
      <c r="KMJ54" s="921"/>
      <c r="KMK54" s="921"/>
      <c r="KML54" s="921"/>
      <c r="KMM54" s="921"/>
      <c r="KMN54" s="921"/>
      <c r="KMO54" s="921"/>
      <c r="KMP54" s="921"/>
      <c r="KMQ54" s="921"/>
      <c r="KMR54" s="921"/>
      <c r="KMS54" s="921"/>
      <c r="KMT54" s="921"/>
      <c r="KMU54" s="921"/>
      <c r="KMV54" s="921"/>
      <c r="KMW54" s="921"/>
      <c r="KMX54" s="921"/>
      <c r="KMY54" s="921"/>
      <c r="KMZ54" s="921"/>
      <c r="KNA54" s="921"/>
      <c r="KNB54" s="921"/>
      <c r="KNC54" s="921"/>
      <c r="KND54" s="921"/>
      <c r="KNE54" s="921"/>
      <c r="KNF54" s="921"/>
      <c r="KNG54" s="921"/>
      <c r="KNH54" s="921"/>
      <c r="KNI54" s="921"/>
      <c r="KNJ54" s="921"/>
      <c r="KNK54" s="921"/>
      <c r="KNL54" s="921"/>
      <c r="KNM54" s="921"/>
      <c r="KNN54" s="921"/>
      <c r="KNO54" s="921"/>
      <c r="KNP54" s="921"/>
      <c r="KNQ54" s="921"/>
      <c r="KNR54" s="921"/>
      <c r="KNS54" s="921"/>
      <c r="KNT54" s="921"/>
      <c r="KNU54" s="921"/>
      <c r="KNV54" s="921"/>
      <c r="KNW54" s="921"/>
      <c r="KNX54" s="921"/>
      <c r="KNY54" s="921"/>
      <c r="KNZ54" s="921"/>
      <c r="KOA54" s="921"/>
      <c r="KOB54" s="921"/>
      <c r="KOC54" s="921"/>
      <c r="KOD54" s="921"/>
      <c r="KOE54" s="921"/>
      <c r="KOF54" s="921"/>
      <c r="KOG54" s="921"/>
      <c r="KOH54" s="921"/>
      <c r="KOI54" s="921"/>
      <c r="KOJ54" s="921"/>
      <c r="KOK54" s="921"/>
      <c r="KOL54" s="921"/>
      <c r="KOM54" s="921"/>
      <c r="KON54" s="921"/>
      <c r="KOO54" s="921"/>
      <c r="KOP54" s="921"/>
      <c r="KOQ54" s="921"/>
      <c r="KOR54" s="921"/>
      <c r="KOS54" s="921"/>
      <c r="KOT54" s="921"/>
      <c r="KOU54" s="921"/>
      <c r="KOV54" s="921"/>
      <c r="KOW54" s="921"/>
      <c r="KOX54" s="921"/>
      <c r="KOY54" s="921"/>
      <c r="KOZ54" s="921"/>
      <c r="KPA54" s="921"/>
      <c r="KPB54" s="921"/>
      <c r="KPC54" s="921"/>
      <c r="KPD54" s="921"/>
      <c r="KPE54" s="921"/>
      <c r="KPF54" s="921"/>
      <c r="KPG54" s="921"/>
      <c r="KPH54" s="921"/>
      <c r="KPI54" s="921"/>
      <c r="KPJ54" s="921"/>
      <c r="KPK54" s="921"/>
      <c r="KPL54" s="921"/>
      <c r="KPM54" s="921"/>
      <c r="KPN54" s="921"/>
      <c r="KPO54" s="921"/>
      <c r="KPP54" s="921"/>
      <c r="KPQ54" s="921"/>
      <c r="KPR54" s="921"/>
      <c r="KPS54" s="921"/>
      <c r="KPT54" s="921"/>
      <c r="KPU54" s="921"/>
      <c r="KPV54" s="921"/>
      <c r="KPW54" s="921"/>
      <c r="KPX54" s="921"/>
      <c r="KPY54" s="921"/>
      <c r="KPZ54" s="921"/>
      <c r="KQA54" s="921"/>
      <c r="KQB54" s="921"/>
      <c r="KQC54" s="921"/>
      <c r="KQD54" s="921"/>
      <c r="KQE54" s="921"/>
      <c r="KQF54" s="921"/>
      <c r="KQG54" s="921"/>
      <c r="KQH54" s="921"/>
      <c r="KQI54" s="921"/>
      <c r="KQJ54" s="921"/>
      <c r="KQK54" s="921"/>
      <c r="KQL54" s="921"/>
      <c r="KQM54" s="921"/>
      <c r="KQN54" s="921"/>
      <c r="KQO54" s="921"/>
      <c r="KQP54" s="921"/>
      <c r="KQQ54" s="921"/>
      <c r="KQR54" s="921"/>
      <c r="KQS54" s="921"/>
      <c r="KQT54" s="921"/>
      <c r="KQU54" s="921"/>
      <c r="KQV54" s="921"/>
      <c r="KQW54" s="921"/>
      <c r="KQX54" s="921"/>
      <c r="KQY54" s="921"/>
      <c r="KQZ54" s="921"/>
      <c r="KRA54" s="921"/>
      <c r="KRB54" s="921"/>
      <c r="KRC54" s="921"/>
      <c r="KRD54" s="921"/>
      <c r="KRE54" s="921"/>
      <c r="KRF54" s="921"/>
      <c r="KRG54" s="921"/>
      <c r="KRH54" s="921"/>
      <c r="KRI54" s="921"/>
      <c r="KRJ54" s="921"/>
      <c r="KRK54" s="921"/>
      <c r="KRL54" s="921"/>
      <c r="KRM54" s="921"/>
      <c r="KRN54" s="921"/>
      <c r="KRO54" s="921"/>
      <c r="KRP54" s="921"/>
      <c r="KRQ54" s="921"/>
      <c r="KRR54" s="921"/>
      <c r="KRS54" s="921"/>
      <c r="KRT54" s="921"/>
      <c r="KRU54" s="921"/>
      <c r="KRV54" s="921"/>
      <c r="KRW54" s="921"/>
      <c r="KRX54" s="921"/>
      <c r="KRY54" s="921"/>
      <c r="KRZ54" s="921"/>
      <c r="KSA54" s="921"/>
      <c r="KSB54" s="921"/>
      <c r="KSC54" s="921"/>
      <c r="KSD54" s="921"/>
      <c r="KSE54" s="921"/>
      <c r="KSF54" s="921"/>
      <c r="KSG54" s="921"/>
      <c r="KSH54" s="921"/>
      <c r="KSI54" s="921"/>
      <c r="KSJ54" s="921"/>
      <c r="KSK54" s="921"/>
      <c r="KSL54" s="921"/>
      <c r="KSM54" s="921"/>
      <c r="KSN54" s="921"/>
      <c r="KSO54" s="921"/>
      <c r="KSP54" s="921"/>
      <c r="KSQ54" s="921"/>
      <c r="KSR54" s="921"/>
      <c r="KSS54" s="921"/>
      <c r="KST54" s="921"/>
      <c r="KSU54" s="921"/>
      <c r="KSV54" s="921"/>
      <c r="KSW54" s="921"/>
      <c r="KSX54" s="921"/>
      <c r="KSY54" s="921"/>
      <c r="KSZ54" s="921"/>
      <c r="KTA54" s="921"/>
      <c r="KTB54" s="921"/>
      <c r="KTC54" s="921"/>
      <c r="KTD54" s="921"/>
      <c r="KTE54" s="921"/>
      <c r="KTF54" s="921"/>
      <c r="KTG54" s="921"/>
      <c r="KTH54" s="921"/>
      <c r="KTI54" s="921"/>
      <c r="KTJ54" s="921"/>
      <c r="KTK54" s="921"/>
      <c r="KTL54" s="921"/>
      <c r="KTM54" s="921"/>
      <c r="KTN54" s="921"/>
      <c r="KTO54" s="921"/>
      <c r="KTP54" s="921"/>
      <c r="KTQ54" s="921"/>
      <c r="KTR54" s="921"/>
      <c r="KTS54" s="921"/>
      <c r="KTT54" s="921"/>
      <c r="KTU54" s="921"/>
      <c r="KTV54" s="921"/>
      <c r="KTW54" s="921"/>
      <c r="KTX54" s="921"/>
      <c r="KTY54" s="921"/>
      <c r="KTZ54" s="921"/>
      <c r="KUA54" s="921"/>
      <c r="KUB54" s="921"/>
      <c r="KUC54" s="921"/>
      <c r="KUD54" s="921"/>
      <c r="KUE54" s="921"/>
      <c r="KUF54" s="921"/>
      <c r="KUG54" s="921"/>
      <c r="KUH54" s="921"/>
      <c r="KUI54" s="921"/>
      <c r="KUJ54" s="921"/>
      <c r="KUK54" s="921"/>
      <c r="KUL54" s="921"/>
      <c r="KUM54" s="921"/>
      <c r="KUN54" s="921"/>
      <c r="KUO54" s="921"/>
      <c r="KUP54" s="921"/>
      <c r="KUQ54" s="921"/>
      <c r="KUR54" s="921"/>
      <c r="KUS54" s="921"/>
      <c r="KUT54" s="921"/>
      <c r="KUU54" s="921"/>
      <c r="KUV54" s="921"/>
      <c r="KUW54" s="921"/>
      <c r="KUX54" s="921"/>
      <c r="KUY54" s="921"/>
      <c r="KUZ54" s="921"/>
      <c r="KVA54" s="921"/>
      <c r="KVB54" s="921"/>
      <c r="KVC54" s="921"/>
      <c r="KVD54" s="921"/>
      <c r="KVE54" s="921"/>
      <c r="KVF54" s="921"/>
      <c r="KVG54" s="921"/>
      <c r="KVH54" s="921"/>
      <c r="KVI54" s="921"/>
      <c r="KVJ54" s="921"/>
      <c r="KVK54" s="921"/>
      <c r="KVL54" s="921"/>
      <c r="KVM54" s="921"/>
      <c r="KVN54" s="921"/>
      <c r="KVO54" s="921"/>
      <c r="KVP54" s="921"/>
      <c r="KVQ54" s="921"/>
      <c r="KVR54" s="921"/>
      <c r="KVS54" s="921"/>
      <c r="KVT54" s="921"/>
      <c r="KVU54" s="921"/>
      <c r="KVV54" s="921"/>
      <c r="KVW54" s="921"/>
      <c r="KVX54" s="921"/>
      <c r="KVY54" s="921"/>
      <c r="KVZ54" s="921"/>
      <c r="KWA54" s="921"/>
      <c r="KWB54" s="921"/>
      <c r="KWC54" s="921"/>
      <c r="KWD54" s="921"/>
      <c r="KWE54" s="921"/>
      <c r="KWF54" s="921"/>
      <c r="KWG54" s="921"/>
      <c r="KWH54" s="921"/>
      <c r="KWI54" s="921"/>
      <c r="KWJ54" s="921"/>
      <c r="KWK54" s="921"/>
      <c r="KWL54" s="921"/>
      <c r="KWM54" s="921"/>
      <c r="KWN54" s="921"/>
      <c r="KWO54" s="921"/>
      <c r="KWP54" s="921"/>
      <c r="KWQ54" s="921"/>
      <c r="KWR54" s="921"/>
      <c r="KWS54" s="921"/>
      <c r="KWT54" s="921"/>
      <c r="KWU54" s="921"/>
      <c r="KWV54" s="921"/>
      <c r="KWW54" s="921"/>
      <c r="KWX54" s="921"/>
      <c r="KWY54" s="921"/>
      <c r="KWZ54" s="921"/>
      <c r="KXA54" s="921"/>
      <c r="KXB54" s="921"/>
      <c r="KXC54" s="921"/>
      <c r="KXD54" s="921"/>
      <c r="KXE54" s="921"/>
      <c r="KXF54" s="921"/>
      <c r="KXG54" s="921"/>
      <c r="KXH54" s="921"/>
      <c r="KXI54" s="921"/>
      <c r="KXJ54" s="921"/>
      <c r="KXK54" s="921"/>
      <c r="KXL54" s="921"/>
      <c r="KXM54" s="921"/>
      <c r="KXN54" s="921"/>
      <c r="KXO54" s="921"/>
      <c r="KXP54" s="921"/>
      <c r="KXQ54" s="921"/>
      <c r="KXR54" s="921"/>
      <c r="KXS54" s="921"/>
      <c r="KXT54" s="921"/>
      <c r="KXU54" s="921"/>
      <c r="KXV54" s="921"/>
      <c r="KXW54" s="921"/>
      <c r="KXX54" s="921"/>
      <c r="KXY54" s="921"/>
      <c r="KXZ54" s="921"/>
      <c r="KYA54" s="921"/>
      <c r="KYB54" s="921"/>
      <c r="KYC54" s="921"/>
      <c r="KYD54" s="921"/>
      <c r="KYE54" s="921"/>
      <c r="KYF54" s="921"/>
      <c r="KYG54" s="921"/>
      <c r="KYH54" s="921"/>
      <c r="KYI54" s="921"/>
      <c r="KYJ54" s="921"/>
      <c r="KYK54" s="921"/>
      <c r="KYL54" s="921"/>
      <c r="KYM54" s="921"/>
      <c r="KYN54" s="921"/>
      <c r="KYO54" s="921"/>
      <c r="KYP54" s="921"/>
      <c r="KYQ54" s="921"/>
      <c r="KYR54" s="921"/>
      <c r="KYS54" s="921"/>
      <c r="KYT54" s="921"/>
      <c r="KYU54" s="921"/>
      <c r="KYV54" s="921"/>
      <c r="KYW54" s="921"/>
      <c r="KYX54" s="921"/>
      <c r="KYY54" s="921"/>
      <c r="KYZ54" s="921"/>
      <c r="KZA54" s="921"/>
      <c r="KZB54" s="921"/>
      <c r="KZC54" s="921"/>
      <c r="KZD54" s="921"/>
      <c r="KZE54" s="921"/>
      <c r="KZF54" s="921"/>
      <c r="KZG54" s="921"/>
      <c r="KZH54" s="921"/>
      <c r="KZI54" s="921"/>
      <c r="KZJ54" s="921"/>
      <c r="KZK54" s="921"/>
      <c r="KZL54" s="921"/>
      <c r="KZM54" s="921"/>
      <c r="KZN54" s="921"/>
      <c r="KZO54" s="921"/>
      <c r="KZP54" s="921"/>
      <c r="KZQ54" s="921"/>
      <c r="KZR54" s="921"/>
      <c r="KZS54" s="921"/>
      <c r="KZT54" s="921"/>
      <c r="KZU54" s="921"/>
      <c r="KZV54" s="921"/>
      <c r="KZW54" s="921"/>
      <c r="KZX54" s="921"/>
      <c r="KZY54" s="921"/>
      <c r="KZZ54" s="921"/>
      <c r="LAA54" s="921"/>
      <c r="LAB54" s="921"/>
      <c r="LAC54" s="921"/>
      <c r="LAD54" s="921"/>
      <c r="LAE54" s="921"/>
      <c r="LAF54" s="921"/>
      <c r="LAG54" s="921"/>
      <c r="LAH54" s="921"/>
      <c r="LAI54" s="921"/>
      <c r="LAJ54" s="921"/>
      <c r="LAK54" s="921"/>
      <c r="LAL54" s="921"/>
      <c r="LAM54" s="921"/>
      <c r="LAN54" s="921"/>
      <c r="LAO54" s="921"/>
      <c r="LAP54" s="921"/>
      <c r="LAQ54" s="921"/>
      <c r="LAR54" s="921"/>
      <c r="LAS54" s="921"/>
      <c r="LAT54" s="921"/>
      <c r="LAU54" s="921"/>
      <c r="LAV54" s="921"/>
      <c r="LAW54" s="921"/>
      <c r="LAX54" s="921"/>
      <c r="LAY54" s="921"/>
      <c r="LAZ54" s="921"/>
      <c r="LBA54" s="921"/>
      <c r="LBB54" s="921"/>
      <c r="LBC54" s="921"/>
      <c r="LBD54" s="921"/>
      <c r="LBE54" s="921"/>
      <c r="LBF54" s="921"/>
      <c r="LBG54" s="921"/>
      <c r="LBH54" s="921"/>
      <c r="LBI54" s="921"/>
      <c r="LBJ54" s="921"/>
      <c r="LBK54" s="921"/>
      <c r="LBL54" s="921"/>
      <c r="LBM54" s="921"/>
      <c r="LBN54" s="921"/>
      <c r="LBO54" s="921"/>
      <c r="LBP54" s="921"/>
      <c r="LBQ54" s="921"/>
      <c r="LBR54" s="921"/>
      <c r="LBS54" s="921"/>
      <c r="LBT54" s="921"/>
      <c r="LBU54" s="921"/>
      <c r="LBV54" s="921"/>
      <c r="LBW54" s="921"/>
      <c r="LBX54" s="921"/>
      <c r="LBY54" s="921"/>
      <c r="LBZ54" s="921"/>
      <c r="LCA54" s="921"/>
      <c r="LCB54" s="921"/>
      <c r="LCC54" s="921"/>
      <c r="LCD54" s="921"/>
      <c r="LCE54" s="921"/>
      <c r="LCF54" s="921"/>
      <c r="LCG54" s="921"/>
      <c r="LCH54" s="921"/>
      <c r="LCI54" s="921"/>
      <c r="LCJ54" s="921"/>
      <c r="LCK54" s="921"/>
      <c r="LCL54" s="921"/>
      <c r="LCM54" s="921"/>
      <c r="LCN54" s="921"/>
      <c r="LCO54" s="921"/>
      <c r="LCP54" s="921"/>
      <c r="LCQ54" s="921"/>
      <c r="LCR54" s="921"/>
      <c r="LCS54" s="921"/>
      <c r="LCT54" s="921"/>
      <c r="LCU54" s="921"/>
      <c r="LCV54" s="921"/>
      <c r="LCW54" s="921"/>
      <c r="LCX54" s="921"/>
      <c r="LCY54" s="921"/>
      <c r="LCZ54" s="921"/>
      <c r="LDA54" s="921"/>
      <c r="LDB54" s="921"/>
      <c r="LDC54" s="921"/>
      <c r="LDD54" s="921"/>
      <c r="LDE54" s="921"/>
      <c r="LDF54" s="921"/>
      <c r="LDG54" s="921"/>
      <c r="LDH54" s="921"/>
      <c r="LDI54" s="921"/>
      <c r="LDJ54" s="921"/>
      <c r="LDK54" s="921"/>
      <c r="LDL54" s="921"/>
      <c r="LDM54" s="921"/>
      <c r="LDN54" s="921"/>
      <c r="LDO54" s="921"/>
      <c r="LDP54" s="921"/>
      <c r="LDQ54" s="921"/>
      <c r="LDR54" s="921"/>
      <c r="LDS54" s="921"/>
      <c r="LDT54" s="921"/>
      <c r="LDU54" s="921"/>
      <c r="LDV54" s="921"/>
      <c r="LDW54" s="921"/>
      <c r="LDX54" s="921"/>
      <c r="LDY54" s="921"/>
      <c r="LDZ54" s="921"/>
      <c r="LEA54" s="921"/>
      <c r="LEB54" s="921"/>
      <c r="LEC54" s="921"/>
      <c r="LED54" s="921"/>
      <c r="LEE54" s="921"/>
      <c r="LEF54" s="921"/>
      <c r="LEG54" s="921"/>
      <c r="LEH54" s="921"/>
      <c r="LEI54" s="921"/>
      <c r="LEJ54" s="921"/>
      <c r="LEK54" s="921"/>
      <c r="LEL54" s="921"/>
      <c r="LEM54" s="921"/>
      <c r="LEN54" s="921"/>
      <c r="LEO54" s="921"/>
      <c r="LEP54" s="921"/>
      <c r="LEQ54" s="921"/>
      <c r="LER54" s="921"/>
      <c r="LES54" s="921"/>
      <c r="LET54" s="921"/>
      <c r="LEU54" s="921"/>
      <c r="LEV54" s="921"/>
      <c r="LEW54" s="921"/>
      <c r="LEX54" s="921"/>
      <c r="LEY54" s="921"/>
      <c r="LEZ54" s="921"/>
      <c r="LFA54" s="921"/>
      <c r="LFB54" s="921"/>
      <c r="LFC54" s="921"/>
      <c r="LFD54" s="921"/>
      <c r="LFE54" s="921"/>
      <c r="LFF54" s="921"/>
      <c r="LFG54" s="921"/>
      <c r="LFH54" s="921"/>
      <c r="LFI54" s="921"/>
      <c r="LFJ54" s="921"/>
      <c r="LFK54" s="921"/>
      <c r="LFL54" s="921"/>
      <c r="LFM54" s="921"/>
      <c r="LFN54" s="921"/>
      <c r="LFO54" s="921"/>
      <c r="LFP54" s="921"/>
      <c r="LFQ54" s="921"/>
      <c r="LFR54" s="921"/>
      <c r="LFS54" s="921"/>
      <c r="LFT54" s="921"/>
      <c r="LFU54" s="921"/>
      <c r="LFV54" s="921"/>
      <c r="LFW54" s="921"/>
      <c r="LFX54" s="921"/>
      <c r="LFY54" s="921"/>
      <c r="LFZ54" s="921"/>
      <c r="LGA54" s="921"/>
      <c r="LGB54" s="921"/>
      <c r="LGC54" s="921"/>
      <c r="LGD54" s="921"/>
      <c r="LGE54" s="921"/>
      <c r="LGF54" s="921"/>
      <c r="LGG54" s="921"/>
      <c r="LGH54" s="921"/>
      <c r="LGI54" s="921"/>
      <c r="LGJ54" s="921"/>
      <c r="LGK54" s="921"/>
      <c r="LGL54" s="921"/>
      <c r="LGM54" s="921"/>
      <c r="LGN54" s="921"/>
      <c r="LGO54" s="921"/>
      <c r="LGP54" s="921"/>
      <c r="LGQ54" s="921"/>
      <c r="LGR54" s="921"/>
      <c r="LGS54" s="921"/>
      <c r="LGT54" s="921"/>
      <c r="LGU54" s="921"/>
      <c r="LGV54" s="921"/>
      <c r="LGW54" s="921"/>
      <c r="LGX54" s="921"/>
      <c r="LGY54" s="921"/>
      <c r="LGZ54" s="921"/>
      <c r="LHA54" s="921"/>
      <c r="LHB54" s="921"/>
      <c r="LHC54" s="921"/>
      <c r="LHD54" s="921"/>
      <c r="LHE54" s="921"/>
      <c r="LHF54" s="921"/>
      <c r="LHG54" s="921"/>
      <c r="LHH54" s="921"/>
      <c r="LHI54" s="921"/>
      <c r="LHJ54" s="921"/>
      <c r="LHK54" s="921"/>
      <c r="LHL54" s="921"/>
      <c r="LHM54" s="921"/>
      <c r="LHN54" s="921"/>
      <c r="LHO54" s="921"/>
      <c r="LHP54" s="921"/>
      <c r="LHQ54" s="921"/>
      <c r="LHR54" s="921"/>
      <c r="LHS54" s="921"/>
      <c r="LHT54" s="921"/>
      <c r="LHU54" s="921"/>
      <c r="LHV54" s="921"/>
      <c r="LHW54" s="921"/>
      <c r="LHX54" s="921"/>
      <c r="LHY54" s="921"/>
      <c r="LHZ54" s="921"/>
      <c r="LIA54" s="921"/>
      <c r="LIB54" s="921"/>
      <c r="LIC54" s="921"/>
      <c r="LID54" s="921"/>
      <c r="LIE54" s="921"/>
      <c r="LIF54" s="921"/>
      <c r="LIG54" s="921"/>
      <c r="LIH54" s="921"/>
      <c r="LII54" s="921"/>
      <c r="LIJ54" s="921"/>
      <c r="LIK54" s="921"/>
      <c r="LIL54" s="921"/>
      <c r="LIM54" s="921"/>
      <c r="LIN54" s="921"/>
      <c r="LIO54" s="921"/>
      <c r="LIP54" s="921"/>
      <c r="LIQ54" s="921"/>
      <c r="LIR54" s="921"/>
      <c r="LIS54" s="921"/>
      <c r="LIT54" s="921"/>
      <c r="LIU54" s="921"/>
      <c r="LIV54" s="921"/>
      <c r="LIW54" s="921"/>
      <c r="LIX54" s="921"/>
      <c r="LIY54" s="921"/>
      <c r="LIZ54" s="921"/>
      <c r="LJA54" s="921"/>
      <c r="LJB54" s="921"/>
      <c r="LJC54" s="921"/>
      <c r="LJD54" s="921"/>
      <c r="LJE54" s="921"/>
      <c r="LJF54" s="921"/>
      <c r="LJG54" s="921"/>
      <c r="LJH54" s="921"/>
      <c r="LJI54" s="921"/>
      <c r="LJJ54" s="921"/>
      <c r="LJK54" s="921"/>
      <c r="LJL54" s="921"/>
      <c r="LJM54" s="921"/>
      <c r="LJN54" s="921"/>
      <c r="LJO54" s="921"/>
      <c r="LJP54" s="921"/>
      <c r="LJQ54" s="921"/>
      <c r="LJR54" s="921"/>
      <c r="LJS54" s="921"/>
      <c r="LJT54" s="921"/>
      <c r="LJU54" s="921"/>
      <c r="LJV54" s="921"/>
      <c r="LJW54" s="921"/>
      <c r="LJX54" s="921"/>
      <c r="LJY54" s="921"/>
      <c r="LJZ54" s="921"/>
      <c r="LKA54" s="921"/>
      <c r="LKB54" s="921"/>
      <c r="LKC54" s="921"/>
      <c r="LKD54" s="921"/>
      <c r="LKE54" s="921"/>
      <c r="LKF54" s="921"/>
      <c r="LKG54" s="921"/>
      <c r="LKH54" s="921"/>
      <c r="LKI54" s="921"/>
      <c r="LKJ54" s="921"/>
      <c r="LKK54" s="921"/>
      <c r="LKL54" s="921"/>
      <c r="LKM54" s="921"/>
      <c r="LKN54" s="921"/>
      <c r="LKO54" s="921"/>
      <c r="LKP54" s="921"/>
      <c r="LKQ54" s="921"/>
      <c r="LKR54" s="921"/>
      <c r="LKS54" s="921"/>
      <c r="LKT54" s="921"/>
      <c r="LKU54" s="921"/>
      <c r="LKV54" s="921"/>
      <c r="LKW54" s="921"/>
      <c r="LKX54" s="921"/>
      <c r="LKY54" s="921"/>
      <c r="LKZ54" s="921"/>
      <c r="LLA54" s="921"/>
      <c r="LLB54" s="921"/>
      <c r="LLC54" s="921"/>
      <c r="LLD54" s="921"/>
      <c r="LLE54" s="921"/>
      <c r="LLF54" s="921"/>
      <c r="LLG54" s="921"/>
      <c r="LLH54" s="921"/>
      <c r="LLI54" s="921"/>
      <c r="LLJ54" s="921"/>
      <c r="LLK54" s="921"/>
      <c r="LLL54" s="921"/>
      <c r="LLM54" s="921"/>
      <c r="LLN54" s="921"/>
      <c r="LLO54" s="921"/>
      <c r="LLP54" s="921"/>
      <c r="LLQ54" s="921"/>
      <c r="LLR54" s="921"/>
      <c r="LLS54" s="921"/>
      <c r="LLT54" s="921"/>
      <c r="LLU54" s="921"/>
      <c r="LLV54" s="921"/>
      <c r="LLW54" s="921"/>
      <c r="LLX54" s="921"/>
      <c r="LLY54" s="921"/>
      <c r="LLZ54" s="921"/>
      <c r="LMA54" s="921"/>
      <c r="LMB54" s="921"/>
      <c r="LMC54" s="921"/>
      <c r="LMD54" s="921"/>
      <c r="LME54" s="921"/>
      <c r="LMF54" s="921"/>
      <c r="LMG54" s="921"/>
      <c r="LMH54" s="921"/>
      <c r="LMI54" s="921"/>
      <c r="LMJ54" s="921"/>
      <c r="LMK54" s="921"/>
      <c r="LML54" s="921"/>
      <c r="LMM54" s="921"/>
      <c r="LMN54" s="921"/>
      <c r="LMO54" s="921"/>
      <c r="LMP54" s="921"/>
      <c r="LMQ54" s="921"/>
      <c r="LMR54" s="921"/>
      <c r="LMS54" s="921"/>
      <c r="LMT54" s="921"/>
      <c r="LMU54" s="921"/>
      <c r="LMV54" s="921"/>
      <c r="LMW54" s="921"/>
      <c r="LMX54" s="921"/>
      <c r="LMY54" s="921"/>
      <c r="LMZ54" s="921"/>
      <c r="LNA54" s="921"/>
      <c r="LNB54" s="921"/>
      <c r="LNC54" s="921"/>
      <c r="LND54" s="921"/>
      <c r="LNE54" s="921"/>
      <c r="LNF54" s="921"/>
      <c r="LNG54" s="921"/>
      <c r="LNH54" s="921"/>
      <c r="LNI54" s="921"/>
      <c r="LNJ54" s="921"/>
      <c r="LNK54" s="921"/>
      <c r="LNL54" s="921"/>
      <c r="LNM54" s="921"/>
      <c r="LNN54" s="921"/>
      <c r="LNO54" s="921"/>
      <c r="LNP54" s="921"/>
      <c r="LNQ54" s="921"/>
      <c r="LNR54" s="921"/>
      <c r="LNS54" s="921"/>
      <c r="LNT54" s="921"/>
      <c r="LNU54" s="921"/>
      <c r="LNV54" s="921"/>
      <c r="LNW54" s="921"/>
      <c r="LNX54" s="921"/>
      <c r="LNY54" s="921"/>
      <c r="LNZ54" s="921"/>
      <c r="LOA54" s="921"/>
      <c r="LOB54" s="921"/>
      <c r="LOC54" s="921"/>
      <c r="LOD54" s="921"/>
      <c r="LOE54" s="921"/>
      <c r="LOF54" s="921"/>
      <c r="LOG54" s="921"/>
      <c r="LOH54" s="921"/>
      <c r="LOI54" s="921"/>
      <c r="LOJ54" s="921"/>
      <c r="LOK54" s="921"/>
      <c r="LOL54" s="921"/>
      <c r="LOM54" s="921"/>
      <c r="LON54" s="921"/>
      <c r="LOO54" s="921"/>
      <c r="LOP54" s="921"/>
      <c r="LOQ54" s="921"/>
      <c r="LOR54" s="921"/>
      <c r="LOS54" s="921"/>
      <c r="LOT54" s="921"/>
      <c r="LOU54" s="921"/>
      <c r="LOV54" s="921"/>
      <c r="LOW54" s="921"/>
      <c r="LOX54" s="921"/>
      <c r="LOY54" s="921"/>
      <c r="LOZ54" s="921"/>
      <c r="LPA54" s="921"/>
      <c r="LPB54" s="921"/>
      <c r="LPC54" s="921"/>
      <c r="LPD54" s="921"/>
      <c r="LPE54" s="921"/>
      <c r="LPF54" s="921"/>
      <c r="LPG54" s="921"/>
      <c r="LPH54" s="921"/>
      <c r="LPI54" s="921"/>
      <c r="LPJ54" s="921"/>
      <c r="LPK54" s="921"/>
      <c r="LPL54" s="921"/>
      <c r="LPM54" s="921"/>
      <c r="LPN54" s="921"/>
      <c r="LPO54" s="921"/>
      <c r="LPP54" s="921"/>
      <c r="LPQ54" s="921"/>
      <c r="LPR54" s="921"/>
      <c r="LPS54" s="921"/>
      <c r="LPT54" s="921"/>
      <c r="LPU54" s="921"/>
      <c r="LPV54" s="921"/>
      <c r="LPW54" s="921"/>
      <c r="LPX54" s="921"/>
      <c r="LPY54" s="921"/>
      <c r="LPZ54" s="921"/>
      <c r="LQA54" s="921"/>
      <c r="LQB54" s="921"/>
      <c r="LQC54" s="921"/>
      <c r="LQD54" s="921"/>
      <c r="LQE54" s="921"/>
      <c r="LQF54" s="921"/>
      <c r="LQG54" s="921"/>
      <c r="LQH54" s="921"/>
      <c r="LQI54" s="921"/>
      <c r="LQJ54" s="921"/>
      <c r="LQK54" s="921"/>
      <c r="LQL54" s="921"/>
      <c r="LQM54" s="921"/>
      <c r="LQN54" s="921"/>
      <c r="LQO54" s="921"/>
      <c r="LQP54" s="921"/>
      <c r="LQQ54" s="921"/>
      <c r="LQR54" s="921"/>
      <c r="LQS54" s="921"/>
      <c r="LQT54" s="921"/>
      <c r="LQU54" s="921"/>
      <c r="LQV54" s="921"/>
      <c r="LQW54" s="921"/>
      <c r="LQX54" s="921"/>
      <c r="LQY54" s="921"/>
      <c r="LQZ54" s="921"/>
      <c r="LRA54" s="921"/>
      <c r="LRB54" s="921"/>
      <c r="LRC54" s="921"/>
      <c r="LRD54" s="921"/>
      <c r="LRE54" s="921"/>
      <c r="LRF54" s="921"/>
      <c r="LRG54" s="921"/>
      <c r="LRH54" s="921"/>
      <c r="LRI54" s="921"/>
      <c r="LRJ54" s="921"/>
      <c r="LRK54" s="921"/>
      <c r="LRL54" s="921"/>
      <c r="LRM54" s="921"/>
      <c r="LRN54" s="921"/>
      <c r="LRO54" s="921"/>
      <c r="LRP54" s="921"/>
      <c r="LRQ54" s="921"/>
      <c r="LRR54" s="921"/>
      <c r="LRS54" s="921"/>
      <c r="LRT54" s="921"/>
      <c r="LRU54" s="921"/>
      <c r="LRV54" s="921"/>
      <c r="LRW54" s="921"/>
      <c r="LRX54" s="921"/>
      <c r="LRY54" s="921"/>
      <c r="LRZ54" s="921"/>
      <c r="LSA54" s="921"/>
      <c r="LSB54" s="921"/>
      <c r="LSC54" s="921"/>
      <c r="LSD54" s="921"/>
      <c r="LSE54" s="921"/>
      <c r="LSF54" s="921"/>
      <c r="LSG54" s="921"/>
      <c r="LSH54" s="921"/>
      <c r="LSI54" s="921"/>
      <c r="LSJ54" s="921"/>
      <c r="LSK54" s="921"/>
      <c r="LSL54" s="921"/>
      <c r="LSM54" s="921"/>
      <c r="LSN54" s="921"/>
      <c r="LSO54" s="921"/>
      <c r="LSP54" s="921"/>
      <c r="LSQ54" s="921"/>
      <c r="LSR54" s="921"/>
      <c r="LSS54" s="921"/>
      <c r="LST54" s="921"/>
      <c r="LSU54" s="921"/>
      <c r="LSV54" s="921"/>
      <c r="LSW54" s="921"/>
      <c r="LSX54" s="921"/>
      <c r="LSY54" s="921"/>
      <c r="LSZ54" s="921"/>
      <c r="LTA54" s="921"/>
      <c r="LTB54" s="921"/>
      <c r="LTC54" s="921"/>
      <c r="LTD54" s="921"/>
      <c r="LTE54" s="921"/>
      <c r="LTF54" s="921"/>
      <c r="LTG54" s="921"/>
      <c r="LTH54" s="921"/>
      <c r="LTI54" s="921"/>
      <c r="LTJ54" s="921"/>
      <c r="LTK54" s="921"/>
      <c r="LTL54" s="921"/>
      <c r="LTM54" s="921"/>
      <c r="LTN54" s="921"/>
      <c r="LTO54" s="921"/>
      <c r="LTP54" s="921"/>
      <c r="LTQ54" s="921"/>
      <c r="LTR54" s="921"/>
      <c r="LTS54" s="921"/>
      <c r="LTT54" s="921"/>
      <c r="LTU54" s="921"/>
      <c r="LTV54" s="921"/>
      <c r="LTW54" s="921"/>
      <c r="LTX54" s="921"/>
      <c r="LTY54" s="921"/>
      <c r="LTZ54" s="921"/>
      <c r="LUA54" s="921"/>
      <c r="LUB54" s="921"/>
      <c r="LUC54" s="921"/>
      <c r="LUD54" s="921"/>
      <c r="LUE54" s="921"/>
      <c r="LUF54" s="921"/>
      <c r="LUG54" s="921"/>
      <c r="LUH54" s="921"/>
      <c r="LUI54" s="921"/>
      <c r="LUJ54" s="921"/>
      <c r="LUK54" s="921"/>
      <c r="LUL54" s="921"/>
      <c r="LUM54" s="921"/>
      <c r="LUN54" s="921"/>
      <c r="LUO54" s="921"/>
      <c r="LUP54" s="921"/>
      <c r="LUQ54" s="921"/>
      <c r="LUR54" s="921"/>
      <c r="LUS54" s="921"/>
      <c r="LUT54" s="921"/>
      <c r="LUU54" s="921"/>
      <c r="LUV54" s="921"/>
      <c r="LUW54" s="921"/>
      <c r="LUX54" s="921"/>
      <c r="LUY54" s="921"/>
      <c r="LUZ54" s="921"/>
      <c r="LVA54" s="921"/>
      <c r="LVB54" s="921"/>
      <c r="LVC54" s="921"/>
      <c r="LVD54" s="921"/>
      <c r="LVE54" s="921"/>
      <c r="LVF54" s="921"/>
      <c r="LVG54" s="921"/>
      <c r="LVH54" s="921"/>
      <c r="LVI54" s="921"/>
      <c r="LVJ54" s="921"/>
      <c r="LVK54" s="921"/>
      <c r="LVL54" s="921"/>
      <c r="LVM54" s="921"/>
      <c r="LVN54" s="921"/>
      <c r="LVO54" s="921"/>
      <c r="LVP54" s="921"/>
      <c r="LVQ54" s="921"/>
      <c r="LVR54" s="921"/>
      <c r="LVS54" s="921"/>
      <c r="LVT54" s="921"/>
      <c r="LVU54" s="921"/>
      <c r="LVV54" s="921"/>
      <c r="LVW54" s="921"/>
      <c r="LVX54" s="921"/>
      <c r="LVY54" s="921"/>
      <c r="LVZ54" s="921"/>
      <c r="LWA54" s="921"/>
      <c r="LWB54" s="921"/>
      <c r="LWC54" s="921"/>
      <c r="LWD54" s="921"/>
      <c r="LWE54" s="921"/>
      <c r="LWF54" s="921"/>
      <c r="LWG54" s="921"/>
      <c r="LWH54" s="921"/>
      <c r="LWI54" s="921"/>
      <c r="LWJ54" s="921"/>
      <c r="LWK54" s="921"/>
      <c r="LWL54" s="921"/>
      <c r="LWM54" s="921"/>
      <c r="LWN54" s="921"/>
      <c r="LWO54" s="921"/>
      <c r="LWP54" s="921"/>
      <c r="LWQ54" s="921"/>
      <c r="LWR54" s="921"/>
      <c r="LWS54" s="921"/>
      <c r="LWT54" s="921"/>
      <c r="LWU54" s="921"/>
      <c r="LWV54" s="921"/>
      <c r="LWW54" s="921"/>
      <c r="LWX54" s="921"/>
      <c r="LWY54" s="921"/>
      <c r="LWZ54" s="921"/>
      <c r="LXA54" s="921"/>
      <c r="LXB54" s="921"/>
      <c r="LXC54" s="921"/>
      <c r="LXD54" s="921"/>
      <c r="LXE54" s="921"/>
      <c r="LXF54" s="921"/>
      <c r="LXG54" s="921"/>
      <c r="LXH54" s="921"/>
      <c r="LXI54" s="921"/>
      <c r="LXJ54" s="921"/>
      <c r="LXK54" s="921"/>
      <c r="LXL54" s="921"/>
      <c r="LXM54" s="921"/>
      <c r="LXN54" s="921"/>
      <c r="LXO54" s="921"/>
      <c r="LXP54" s="921"/>
      <c r="LXQ54" s="921"/>
      <c r="LXR54" s="921"/>
      <c r="LXS54" s="921"/>
      <c r="LXT54" s="921"/>
      <c r="LXU54" s="921"/>
      <c r="LXV54" s="921"/>
      <c r="LXW54" s="921"/>
      <c r="LXX54" s="921"/>
      <c r="LXY54" s="921"/>
      <c r="LXZ54" s="921"/>
      <c r="LYA54" s="921"/>
      <c r="LYB54" s="921"/>
      <c r="LYC54" s="921"/>
      <c r="LYD54" s="921"/>
      <c r="LYE54" s="921"/>
      <c r="LYF54" s="921"/>
      <c r="LYG54" s="921"/>
      <c r="LYH54" s="921"/>
      <c r="LYI54" s="921"/>
      <c r="LYJ54" s="921"/>
      <c r="LYK54" s="921"/>
      <c r="LYL54" s="921"/>
      <c r="LYM54" s="921"/>
      <c r="LYN54" s="921"/>
      <c r="LYO54" s="921"/>
      <c r="LYP54" s="921"/>
      <c r="LYQ54" s="921"/>
      <c r="LYR54" s="921"/>
      <c r="LYS54" s="921"/>
      <c r="LYT54" s="921"/>
      <c r="LYU54" s="921"/>
      <c r="LYV54" s="921"/>
      <c r="LYW54" s="921"/>
      <c r="LYX54" s="921"/>
      <c r="LYY54" s="921"/>
      <c r="LYZ54" s="921"/>
      <c r="LZA54" s="921"/>
      <c r="LZB54" s="921"/>
      <c r="LZC54" s="921"/>
      <c r="LZD54" s="921"/>
      <c r="LZE54" s="921"/>
      <c r="LZF54" s="921"/>
      <c r="LZG54" s="921"/>
      <c r="LZH54" s="921"/>
      <c r="LZI54" s="921"/>
      <c r="LZJ54" s="921"/>
      <c r="LZK54" s="921"/>
      <c r="LZL54" s="921"/>
      <c r="LZM54" s="921"/>
      <c r="LZN54" s="921"/>
      <c r="LZO54" s="921"/>
      <c r="LZP54" s="921"/>
      <c r="LZQ54" s="921"/>
      <c r="LZR54" s="921"/>
      <c r="LZS54" s="921"/>
      <c r="LZT54" s="921"/>
      <c r="LZU54" s="921"/>
      <c r="LZV54" s="921"/>
      <c r="LZW54" s="921"/>
      <c r="LZX54" s="921"/>
      <c r="LZY54" s="921"/>
      <c r="LZZ54" s="921"/>
      <c r="MAA54" s="921"/>
      <c r="MAB54" s="921"/>
      <c r="MAC54" s="921"/>
      <c r="MAD54" s="921"/>
      <c r="MAE54" s="921"/>
      <c r="MAF54" s="921"/>
      <c r="MAG54" s="921"/>
      <c r="MAH54" s="921"/>
      <c r="MAI54" s="921"/>
      <c r="MAJ54" s="921"/>
      <c r="MAK54" s="921"/>
      <c r="MAL54" s="921"/>
      <c r="MAM54" s="921"/>
      <c r="MAN54" s="921"/>
      <c r="MAO54" s="921"/>
      <c r="MAP54" s="921"/>
      <c r="MAQ54" s="921"/>
      <c r="MAR54" s="921"/>
      <c r="MAS54" s="921"/>
      <c r="MAT54" s="921"/>
      <c r="MAU54" s="921"/>
      <c r="MAV54" s="921"/>
      <c r="MAW54" s="921"/>
      <c r="MAX54" s="921"/>
      <c r="MAY54" s="921"/>
      <c r="MAZ54" s="921"/>
      <c r="MBA54" s="921"/>
      <c r="MBB54" s="921"/>
      <c r="MBC54" s="921"/>
      <c r="MBD54" s="921"/>
      <c r="MBE54" s="921"/>
      <c r="MBF54" s="921"/>
      <c r="MBG54" s="921"/>
      <c r="MBH54" s="921"/>
      <c r="MBI54" s="921"/>
      <c r="MBJ54" s="921"/>
      <c r="MBK54" s="921"/>
      <c r="MBL54" s="921"/>
      <c r="MBM54" s="921"/>
      <c r="MBN54" s="921"/>
      <c r="MBO54" s="921"/>
      <c r="MBP54" s="921"/>
      <c r="MBQ54" s="921"/>
      <c r="MBR54" s="921"/>
      <c r="MBS54" s="921"/>
      <c r="MBT54" s="921"/>
      <c r="MBU54" s="921"/>
      <c r="MBV54" s="921"/>
      <c r="MBW54" s="921"/>
      <c r="MBX54" s="921"/>
      <c r="MBY54" s="921"/>
      <c r="MBZ54" s="921"/>
      <c r="MCA54" s="921"/>
      <c r="MCB54" s="921"/>
      <c r="MCC54" s="921"/>
      <c r="MCD54" s="921"/>
      <c r="MCE54" s="921"/>
      <c r="MCF54" s="921"/>
      <c r="MCG54" s="921"/>
      <c r="MCH54" s="921"/>
      <c r="MCI54" s="921"/>
      <c r="MCJ54" s="921"/>
      <c r="MCK54" s="921"/>
      <c r="MCL54" s="921"/>
      <c r="MCM54" s="921"/>
      <c r="MCN54" s="921"/>
      <c r="MCO54" s="921"/>
      <c r="MCP54" s="921"/>
      <c r="MCQ54" s="921"/>
      <c r="MCR54" s="921"/>
      <c r="MCS54" s="921"/>
      <c r="MCT54" s="921"/>
      <c r="MCU54" s="921"/>
      <c r="MCV54" s="921"/>
      <c r="MCW54" s="921"/>
      <c r="MCX54" s="921"/>
      <c r="MCY54" s="921"/>
      <c r="MCZ54" s="921"/>
      <c r="MDA54" s="921"/>
      <c r="MDB54" s="921"/>
      <c r="MDC54" s="921"/>
      <c r="MDD54" s="921"/>
      <c r="MDE54" s="921"/>
      <c r="MDF54" s="921"/>
      <c r="MDG54" s="921"/>
      <c r="MDH54" s="921"/>
      <c r="MDI54" s="921"/>
      <c r="MDJ54" s="921"/>
      <c r="MDK54" s="921"/>
      <c r="MDL54" s="921"/>
      <c r="MDM54" s="921"/>
      <c r="MDN54" s="921"/>
      <c r="MDO54" s="921"/>
      <c r="MDP54" s="921"/>
      <c r="MDQ54" s="921"/>
      <c r="MDR54" s="921"/>
      <c r="MDS54" s="921"/>
      <c r="MDT54" s="921"/>
      <c r="MDU54" s="921"/>
      <c r="MDV54" s="921"/>
      <c r="MDW54" s="921"/>
      <c r="MDX54" s="921"/>
      <c r="MDY54" s="921"/>
      <c r="MDZ54" s="921"/>
      <c r="MEA54" s="921"/>
      <c r="MEB54" s="921"/>
      <c r="MEC54" s="921"/>
      <c r="MED54" s="921"/>
      <c r="MEE54" s="921"/>
      <c r="MEF54" s="921"/>
      <c r="MEG54" s="921"/>
      <c r="MEH54" s="921"/>
      <c r="MEI54" s="921"/>
      <c r="MEJ54" s="921"/>
      <c r="MEK54" s="921"/>
      <c r="MEL54" s="921"/>
      <c r="MEM54" s="921"/>
      <c r="MEN54" s="921"/>
      <c r="MEO54" s="921"/>
      <c r="MEP54" s="921"/>
      <c r="MEQ54" s="921"/>
      <c r="MER54" s="921"/>
      <c r="MES54" s="921"/>
      <c r="MET54" s="921"/>
      <c r="MEU54" s="921"/>
      <c r="MEV54" s="921"/>
      <c r="MEW54" s="921"/>
      <c r="MEX54" s="921"/>
      <c r="MEY54" s="921"/>
      <c r="MEZ54" s="921"/>
      <c r="MFA54" s="921"/>
      <c r="MFB54" s="921"/>
      <c r="MFC54" s="921"/>
      <c r="MFD54" s="921"/>
      <c r="MFE54" s="921"/>
      <c r="MFF54" s="921"/>
      <c r="MFG54" s="921"/>
      <c r="MFH54" s="921"/>
      <c r="MFI54" s="921"/>
      <c r="MFJ54" s="921"/>
      <c r="MFK54" s="921"/>
      <c r="MFL54" s="921"/>
      <c r="MFM54" s="921"/>
      <c r="MFN54" s="921"/>
      <c r="MFO54" s="921"/>
      <c r="MFP54" s="921"/>
      <c r="MFQ54" s="921"/>
      <c r="MFR54" s="921"/>
      <c r="MFS54" s="921"/>
      <c r="MFT54" s="921"/>
      <c r="MFU54" s="921"/>
      <c r="MFV54" s="921"/>
      <c r="MFW54" s="921"/>
      <c r="MFX54" s="921"/>
      <c r="MFY54" s="921"/>
      <c r="MFZ54" s="921"/>
      <c r="MGA54" s="921"/>
      <c r="MGB54" s="921"/>
      <c r="MGC54" s="921"/>
      <c r="MGD54" s="921"/>
      <c r="MGE54" s="921"/>
      <c r="MGF54" s="921"/>
      <c r="MGG54" s="921"/>
      <c r="MGH54" s="921"/>
      <c r="MGI54" s="921"/>
      <c r="MGJ54" s="921"/>
      <c r="MGK54" s="921"/>
      <c r="MGL54" s="921"/>
      <c r="MGM54" s="921"/>
      <c r="MGN54" s="921"/>
      <c r="MGO54" s="921"/>
      <c r="MGP54" s="921"/>
      <c r="MGQ54" s="921"/>
      <c r="MGR54" s="921"/>
      <c r="MGS54" s="921"/>
      <c r="MGT54" s="921"/>
      <c r="MGU54" s="921"/>
      <c r="MGV54" s="921"/>
      <c r="MGW54" s="921"/>
      <c r="MGX54" s="921"/>
      <c r="MGY54" s="921"/>
      <c r="MGZ54" s="921"/>
      <c r="MHA54" s="921"/>
      <c r="MHB54" s="921"/>
      <c r="MHC54" s="921"/>
      <c r="MHD54" s="921"/>
      <c r="MHE54" s="921"/>
      <c r="MHF54" s="921"/>
      <c r="MHG54" s="921"/>
      <c r="MHH54" s="921"/>
      <c r="MHI54" s="921"/>
      <c r="MHJ54" s="921"/>
      <c r="MHK54" s="921"/>
      <c r="MHL54" s="921"/>
      <c r="MHM54" s="921"/>
      <c r="MHN54" s="921"/>
      <c r="MHO54" s="921"/>
      <c r="MHP54" s="921"/>
      <c r="MHQ54" s="921"/>
      <c r="MHR54" s="921"/>
      <c r="MHS54" s="921"/>
      <c r="MHT54" s="921"/>
      <c r="MHU54" s="921"/>
      <c r="MHV54" s="921"/>
      <c r="MHW54" s="921"/>
      <c r="MHX54" s="921"/>
      <c r="MHY54" s="921"/>
      <c r="MHZ54" s="921"/>
      <c r="MIA54" s="921"/>
      <c r="MIB54" s="921"/>
      <c r="MIC54" s="921"/>
      <c r="MID54" s="921"/>
      <c r="MIE54" s="921"/>
      <c r="MIF54" s="921"/>
      <c r="MIG54" s="921"/>
      <c r="MIH54" s="921"/>
      <c r="MII54" s="921"/>
      <c r="MIJ54" s="921"/>
      <c r="MIK54" s="921"/>
      <c r="MIL54" s="921"/>
      <c r="MIM54" s="921"/>
      <c r="MIN54" s="921"/>
      <c r="MIO54" s="921"/>
      <c r="MIP54" s="921"/>
      <c r="MIQ54" s="921"/>
      <c r="MIR54" s="921"/>
      <c r="MIS54" s="921"/>
      <c r="MIT54" s="921"/>
      <c r="MIU54" s="921"/>
      <c r="MIV54" s="921"/>
      <c r="MIW54" s="921"/>
      <c r="MIX54" s="921"/>
      <c r="MIY54" s="921"/>
      <c r="MIZ54" s="921"/>
      <c r="MJA54" s="921"/>
      <c r="MJB54" s="921"/>
      <c r="MJC54" s="921"/>
      <c r="MJD54" s="921"/>
      <c r="MJE54" s="921"/>
      <c r="MJF54" s="921"/>
      <c r="MJG54" s="921"/>
      <c r="MJH54" s="921"/>
      <c r="MJI54" s="921"/>
      <c r="MJJ54" s="921"/>
      <c r="MJK54" s="921"/>
      <c r="MJL54" s="921"/>
      <c r="MJM54" s="921"/>
      <c r="MJN54" s="921"/>
      <c r="MJO54" s="921"/>
      <c r="MJP54" s="921"/>
      <c r="MJQ54" s="921"/>
      <c r="MJR54" s="921"/>
      <c r="MJS54" s="921"/>
      <c r="MJT54" s="921"/>
      <c r="MJU54" s="921"/>
      <c r="MJV54" s="921"/>
      <c r="MJW54" s="921"/>
      <c r="MJX54" s="921"/>
      <c r="MJY54" s="921"/>
      <c r="MJZ54" s="921"/>
      <c r="MKA54" s="921"/>
      <c r="MKB54" s="921"/>
      <c r="MKC54" s="921"/>
      <c r="MKD54" s="921"/>
      <c r="MKE54" s="921"/>
      <c r="MKF54" s="921"/>
      <c r="MKG54" s="921"/>
      <c r="MKH54" s="921"/>
      <c r="MKI54" s="921"/>
      <c r="MKJ54" s="921"/>
      <c r="MKK54" s="921"/>
      <c r="MKL54" s="921"/>
      <c r="MKM54" s="921"/>
      <c r="MKN54" s="921"/>
      <c r="MKO54" s="921"/>
      <c r="MKP54" s="921"/>
      <c r="MKQ54" s="921"/>
      <c r="MKR54" s="921"/>
      <c r="MKS54" s="921"/>
      <c r="MKT54" s="921"/>
      <c r="MKU54" s="921"/>
      <c r="MKV54" s="921"/>
      <c r="MKW54" s="921"/>
      <c r="MKX54" s="921"/>
      <c r="MKY54" s="921"/>
      <c r="MKZ54" s="921"/>
      <c r="MLA54" s="921"/>
      <c r="MLB54" s="921"/>
      <c r="MLC54" s="921"/>
      <c r="MLD54" s="921"/>
      <c r="MLE54" s="921"/>
      <c r="MLF54" s="921"/>
      <c r="MLG54" s="921"/>
      <c r="MLH54" s="921"/>
      <c r="MLI54" s="921"/>
      <c r="MLJ54" s="921"/>
      <c r="MLK54" s="921"/>
      <c r="MLL54" s="921"/>
      <c r="MLM54" s="921"/>
      <c r="MLN54" s="921"/>
      <c r="MLO54" s="921"/>
      <c r="MLP54" s="921"/>
      <c r="MLQ54" s="921"/>
      <c r="MLR54" s="921"/>
      <c r="MLS54" s="921"/>
      <c r="MLT54" s="921"/>
      <c r="MLU54" s="921"/>
      <c r="MLV54" s="921"/>
      <c r="MLW54" s="921"/>
      <c r="MLX54" s="921"/>
      <c r="MLY54" s="921"/>
      <c r="MLZ54" s="921"/>
      <c r="MMA54" s="921"/>
      <c r="MMB54" s="921"/>
      <c r="MMC54" s="921"/>
      <c r="MMD54" s="921"/>
      <c r="MME54" s="921"/>
      <c r="MMF54" s="921"/>
      <c r="MMG54" s="921"/>
      <c r="MMH54" s="921"/>
      <c r="MMI54" s="921"/>
      <c r="MMJ54" s="921"/>
      <c r="MMK54" s="921"/>
      <c r="MML54" s="921"/>
      <c r="MMM54" s="921"/>
      <c r="MMN54" s="921"/>
      <c r="MMO54" s="921"/>
      <c r="MMP54" s="921"/>
      <c r="MMQ54" s="921"/>
      <c r="MMR54" s="921"/>
      <c r="MMS54" s="921"/>
      <c r="MMT54" s="921"/>
      <c r="MMU54" s="921"/>
      <c r="MMV54" s="921"/>
      <c r="MMW54" s="921"/>
      <c r="MMX54" s="921"/>
      <c r="MMY54" s="921"/>
      <c r="MMZ54" s="921"/>
      <c r="MNA54" s="921"/>
      <c r="MNB54" s="921"/>
      <c r="MNC54" s="921"/>
      <c r="MND54" s="921"/>
      <c r="MNE54" s="921"/>
      <c r="MNF54" s="921"/>
      <c r="MNG54" s="921"/>
      <c r="MNH54" s="921"/>
      <c r="MNI54" s="921"/>
      <c r="MNJ54" s="921"/>
      <c r="MNK54" s="921"/>
      <c r="MNL54" s="921"/>
      <c r="MNM54" s="921"/>
      <c r="MNN54" s="921"/>
      <c r="MNO54" s="921"/>
      <c r="MNP54" s="921"/>
      <c r="MNQ54" s="921"/>
      <c r="MNR54" s="921"/>
      <c r="MNS54" s="921"/>
      <c r="MNT54" s="921"/>
      <c r="MNU54" s="921"/>
      <c r="MNV54" s="921"/>
      <c r="MNW54" s="921"/>
      <c r="MNX54" s="921"/>
      <c r="MNY54" s="921"/>
      <c r="MNZ54" s="921"/>
      <c r="MOA54" s="921"/>
      <c r="MOB54" s="921"/>
      <c r="MOC54" s="921"/>
      <c r="MOD54" s="921"/>
      <c r="MOE54" s="921"/>
      <c r="MOF54" s="921"/>
      <c r="MOG54" s="921"/>
      <c r="MOH54" s="921"/>
      <c r="MOI54" s="921"/>
      <c r="MOJ54" s="921"/>
      <c r="MOK54" s="921"/>
      <c r="MOL54" s="921"/>
      <c r="MOM54" s="921"/>
      <c r="MON54" s="921"/>
      <c r="MOO54" s="921"/>
      <c r="MOP54" s="921"/>
      <c r="MOQ54" s="921"/>
      <c r="MOR54" s="921"/>
      <c r="MOS54" s="921"/>
      <c r="MOT54" s="921"/>
      <c r="MOU54" s="921"/>
      <c r="MOV54" s="921"/>
      <c r="MOW54" s="921"/>
      <c r="MOX54" s="921"/>
      <c r="MOY54" s="921"/>
      <c r="MOZ54" s="921"/>
      <c r="MPA54" s="921"/>
      <c r="MPB54" s="921"/>
      <c r="MPC54" s="921"/>
      <c r="MPD54" s="921"/>
      <c r="MPE54" s="921"/>
      <c r="MPF54" s="921"/>
      <c r="MPG54" s="921"/>
      <c r="MPH54" s="921"/>
      <c r="MPI54" s="921"/>
      <c r="MPJ54" s="921"/>
      <c r="MPK54" s="921"/>
      <c r="MPL54" s="921"/>
      <c r="MPM54" s="921"/>
      <c r="MPN54" s="921"/>
      <c r="MPO54" s="921"/>
      <c r="MPP54" s="921"/>
      <c r="MPQ54" s="921"/>
      <c r="MPR54" s="921"/>
      <c r="MPS54" s="921"/>
      <c r="MPT54" s="921"/>
      <c r="MPU54" s="921"/>
      <c r="MPV54" s="921"/>
      <c r="MPW54" s="921"/>
      <c r="MPX54" s="921"/>
      <c r="MPY54" s="921"/>
      <c r="MPZ54" s="921"/>
      <c r="MQA54" s="921"/>
      <c r="MQB54" s="921"/>
      <c r="MQC54" s="921"/>
      <c r="MQD54" s="921"/>
      <c r="MQE54" s="921"/>
      <c r="MQF54" s="921"/>
      <c r="MQG54" s="921"/>
      <c r="MQH54" s="921"/>
      <c r="MQI54" s="921"/>
      <c r="MQJ54" s="921"/>
      <c r="MQK54" s="921"/>
      <c r="MQL54" s="921"/>
      <c r="MQM54" s="921"/>
      <c r="MQN54" s="921"/>
      <c r="MQO54" s="921"/>
      <c r="MQP54" s="921"/>
      <c r="MQQ54" s="921"/>
      <c r="MQR54" s="921"/>
      <c r="MQS54" s="921"/>
      <c r="MQT54" s="921"/>
      <c r="MQU54" s="921"/>
      <c r="MQV54" s="921"/>
      <c r="MQW54" s="921"/>
      <c r="MQX54" s="921"/>
      <c r="MQY54" s="921"/>
      <c r="MQZ54" s="921"/>
      <c r="MRA54" s="921"/>
      <c r="MRB54" s="921"/>
      <c r="MRC54" s="921"/>
      <c r="MRD54" s="921"/>
      <c r="MRE54" s="921"/>
      <c r="MRF54" s="921"/>
      <c r="MRG54" s="921"/>
      <c r="MRH54" s="921"/>
      <c r="MRI54" s="921"/>
      <c r="MRJ54" s="921"/>
      <c r="MRK54" s="921"/>
      <c r="MRL54" s="921"/>
      <c r="MRM54" s="921"/>
      <c r="MRN54" s="921"/>
      <c r="MRO54" s="921"/>
      <c r="MRP54" s="921"/>
      <c r="MRQ54" s="921"/>
      <c r="MRR54" s="921"/>
      <c r="MRS54" s="921"/>
      <c r="MRT54" s="921"/>
      <c r="MRU54" s="921"/>
      <c r="MRV54" s="921"/>
      <c r="MRW54" s="921"/>
      <c r="MRX54" s="921"/>
      <c r="MRY54" s="921"/>
      <c r="MRZ54" s="921"/>
      <c r="MSA54" s="921"/>
      <c r="MSB54" s="921"/>
      <c r="MSC54" s="921"/>
      <c r="MSD54" s="921"/>
      <c r="MSE54" s="921"/>
      <c r="MSF54" s="921"/>
      <c r="MSG54" s="921"/>
      <c r="MSH54" s="921"/>
      <c r="MSI54" s="921"/>
      <c r="MSJ54" s="921"/>
      <c r="MSK54" s="921"/>
      <c r="MSL54" s="921"/>
      <c r="MSM54" s="921"/>
      <c r="MSN54" s="921"/>
      <c r="MSO54" s="921"/>
      <c r="MSP54" s="921"/>
      <c r="MSQ54" s="921"/>
      <c r="MSR54" s="921"/>
      <c r="MSS54" s="921"/>
      <c r="MST54" s="921"/>
      <c r="MSU54" s="921"/>
      <c r="MSV54" s="921"/>
      <c r="MSW54" s="921"/>
      <c r="MSX54" s="921"/>
      <c r="MSY54" s="921"/>
      <c r="MSZ54" s="921"/>
      <c r="MTA54" s="921"/>
      <c r="MTB54" s="921"/>
      <c r="MTC54" s="921"/>
      <c r="MTD54" s="921"/>
      <c r="MTE54" s="921"/>
      <c r="MTF54" s="921"/>
      <c r="MTG54" s="921"/>
      <c r="MTH54" s="921"/>
      <c r="MTI54" s="921"/>
      <c r="MTJ54" s="921"/>
      <c r="MTK54" s="921"/>
      <c r="MTL54" s="921"/>
      <c r="MTM54" s="921"/>
      <c r="MTN54" s="921"/>
      <c r="MTO54" s="921"/>
      <c r="MTP54" s="921"/>
      <c r="MTQ54" s="921"/>
      <c r="MTR54" s="921"/>
      <c r="MTS54" s="921"/>
      <c r="MTT54" s="921"/>
      <c r="MTU54" s="921"/>
      <c r="MTV54" s="921"/>
      <c r="MTW54" s="921"/>
      <c r="MTX54" s="921"/>
      <c r="MTY54" s="921"/>
      <c r="MTZ54" s="921"/>
      <c r="MUA54" s="921"/>
      <c r="MUB54" s="921"/>
      <c r="MUC54" s="921"/>
      <c r="MUD54" s="921"/>
      <c r="MUE54" s="921"/>
      <c r="MUF54" s="921"/>
      <c r="MUG54" s="921"/>
      <c r="MUH54" s="921"/>
      <c r="MUI54" s="921"/>
      <c r="MUJ54" s="921"/>
      <c r="MUK54" s="921"/>
      <c r="MUL54" s="921"/>
      <c r="MUM54" s="921"/>
      <c r="MUN54" s="921"/>
      <c r="MUO54" s="921"/>
      <c r="MUP54" s="921"/>
      <c r="MUQ54" s="921"/>
      <c r="MUR54" s="921"/>
      <c r="MUS54" s="921"/>
      <c r="MUT54" s="921"/>
      <c r="MUU54" s="921"/>
      <c r="MUV54" s="921"/>
      <c r="MUW54" s="921"/>
      <c r="MUX54" s="921"/>
      <c r="MUY54" s="921"/>
      <c r="MUZ54" s="921"/>
      <c r="MVA54" s="921"/>
      <c r="MVB54" s="921"/>
      <c r="MVC54" s="921"/>
      <c r="MVD54" s="921"/>
      <c r="MVE54" s="921"/>
      <c r="MVF54" s="921"/>
      <c r="MVG54" s="921"/>
      <c r="MVH54" s="921"/>
      <c r="MVI54" s="921"/>
      <c r="MVJ54" s="921"/>
      <c r="MVK54" s="921"/>
      <c r="MVL54" s="921"/>
      <c r="MVM54" s="921"/>
      <c r="MVN54" s="921"/>
      <c r="MVO54" s="921"/>
      <c r="MVP54" s="921"/>
      <c r="MVQ54" s="921"/>
      <c r="MVR54" s="921"/>
      <c r="MVS54" s="921"/>
      <c r="MVT54" s="921"/>
      <c r="MVU54" s="921"/>
      <c r="MVV54" s="921"/>
      <c r="MVW54" s="921"/>
      <c r="MVX54" s="921"/>
      <c r="MVY54" s="921"/>
      <c r="MVZ54" s="921"/>
      <c r="MWA54" s="921"/>
      <c r="MWB54" s="921"/>
      <c r="MWC54" s="921"/>
      <c r="MWD54" s="921"/>
      <c r="MWE54" s="921"/>
      <c r="MWF54" s="921"/>
      <c r="MWG54" s="921"/>
      <c r="MWH54" s="921"/>
      <c r="MWI54" s="921"/>
      <c r="MWJ54" s="921"/>
      <c r="MWK54" s="921"/>
      <c r="MWL54" s="921"/>
      <c r="MWM54" s="921"/>
      <c r="MWN54" s="921"/>
      <c r="MWO54" s="921"/>
      <c r="MWP54" s="921"/>
      <c r="MWQ54" s="921"/>
      <c r="MWR54" s="921"/>
      <c r="MWS54" s="921"/>
      <c r="MWT54" s="921"/>
      <c r="MWU54" s="921"/>
      <c r="MWV54" s="921"/>
      <c r="MWW54" s="921"/>
      <c r="MWX54" s="921"/>
      <c r="MWY54" s="921"/>
      <c r="MWZ54" s="921"/>
      <c r="MXA54" s="921"/>
      <c r="MXB54" s="921"/>
      <c r="MXC54" s="921"/>
      <c r="MXD54" s="921"/>
      <c r="MXE54" s="921"/>
      <c r="MXF54" s="921"/>
      <c r="MXG54" s="921"/>
      <c r="MXH54" s="921"/>
      <c r="MXI54" s="921"/>
      <c r="MXJ54" s="921"/>
      <c r="MXK54" s="921"/>
      <c r="MXL54" s="921"/>
      <c r="MXM54" s="921"/>
      <c r="MXN54" s="921"/>
      <c r="MXO54" s="921"/>
      <c r="MXP54" s="921"/>
      <c r="MXQ54" s="921"/>
      <c r="MXR54" s="921"/>
      <c r="MXS54" s="921"/>
      <c r="MXT54" s="921"/>
      <c r="MXU54" s="921"/>
      <c r="MXV54" s="921"/>
      <c r="MXW54" s="921"/>
      <c r="MXX54" s="921"/>
      <c r="MXY54" s="921"/>
      <c r="MXZ54" s="921"/>
      <c r="MYA54" s="921"/>
      <c r="MYB54" s="921"/>
      <c r="MYC54" s="921"/>
      <c r="MYD54" s="921"/>
      <c r="MYE54" s="921"/>
      <c r="MYF54" s="921"/>
      <c r="MYG54" s="921"/>
      <c r="MYH54" s="921"/>
      <c r="MYI54" s="921"/>
      <c r="MYJ54" s="921"/>
      <c r="MYK54" s="921"/>
      <c r="MYL54" s="921"/>
      <c r="MYM54" s="921"/>
      <c r="MYN54" s="921"/>
      <c r="MYO54" s="921"/>
      <c r="MYP54" s="921"/>
      <c r="MYQ54" s="921"/>
      <c r="MYR54" s="921"/>
      <c r="MYS54" s="921"/>
      <c r="MYT54" s="921"/>
      <c r="MYU54" s="921"/>
      <c r="MYV54" s="921"/>
      <c r="MYW54" s="921"/>
      <c r="MYX54" s="921"/>
      <c r="MYY54" s="921"/>
      <c r="MYZ54" s="921"/>
      <c r="MZA54" s="921"/>
      <c r="MZB54" s="921"/>
      <c r="MZC54" s="921"/>
      <c r="MZD54" s="921"/>
      <c r="MZE54" s="921"/>
      <c r="MZF54" s="921"/>
      <c r="MZG54" s="921"/>
      <c r="MZH54" s="921"/>
      <c r="MZI54" s="921"/>
      <c r="MZJ54" s="921"/>
      <c r="MZK54" s="921"/>
      <c r="MZL54" s="921"/>
      <c r="MZM54" s="921"/>
      <c r="MZN54" s="921"/>
      <c r="MZO54" s="921"/>
      <c r="MZP54" s="921"/>
      <c r="MZQ54" s="921"/>
      <c r="MZR54" s="921"/>
      <c r="MZS54" s="921"/>
      <c r="MZT54" s="921"/>
      <c r="MZU54" s="921"/>
      <c r="MZV54" s="921"/>
      <c r="MZW54" s="921"/>
      <c r="MZX54" s="921"/>
      <c r="MZY54" s="921"/>
      <c r="MZZ54" s="921"/>
      <c r="NAA54" s="921"/>
      <c r="NAB54" s="921"/>
      <c r="NAC54" s="921"/>
      <c r="NAD54" s="921"/>
      <c r="NAE54" s="921"/>
      <c r="NAF54" s="921"/>
      <c r="NAG54" s="921"/>
      <c r="NAH54" s="921"/>
      <c r="NAI54" s="921"/>
      <c r="NAJ54" s="921"/>
      <c r="NAK54" s="921"/>
      <c r="NAL54" s="921"/>
      <c r="NAM54" s="921"/>
      <c r="NAN54" s="921"/>
      <c r="NAO54" s="921"/>
      <c r="NAP54" s="921"/>
      <c r="NAQ54" s="921"/>
      <c r="NAR54" s="921"/>
      <c r="NAS54" s="921"/>
      <c r="NAT54" s="921"/>
      <c r="NAU54" s="921"/>
      <c r="NAV54" s="921"/>
      <c r="NAW54" s="921"/>
      <c r="NAX54" s="921"/>
      <c r="NAY54" s="921"/>
      <c r="NAZ54" s="921"/>
      <c r="NBA54" s="921"/>
      <c r="NBB54" s="921"/>
      <c r="NBC54" s="921"/>
      <c r="NBD54" s="921"/>
      <c r="NBE54" s="921"/>
      <c r="NBF54" s="921"/>
      <c r="NBG54" s="921"/>
      <c r="NBH54" s="921"/>
      <c r="NBI54" s="921"/>
      <c r="NBJ54" s="921"/>
      <c r="NBK54" s="921"/>
      <c r="NBL54" s="921"/>
      <c r="NBM54" s="921"/>
      <c r="NBN54" s="921"/>
      <c r="NBO54" s="921"/>
      <c r="NBP54" s="921"/>
      <c r="NBQ54" s="921"/>
      <c r="NBR54" s="921"/>
      <c r="NBS54" s="921"/>
      <c r="NBT54" s="921"/>
      <c r="NBU54" s="921"/>
      <c r="NBV54" s="921"/>
      <c r="NBW54" s="921"/>
      <c r="NBX54" s="921"/>
      <c r="NBY54" s="921"/>
      <c r="NBZ54" s="921"/>
      <c r="NCA54" s="921"/>
      <c r="NCB54" s="921"/>
      <c r="NCC54" s="921"/>
      <c r="NCD54" s="921"/>
      <c r="NCE54" s="921"/>
      <c r="NCF54" s="921"/>
      <c r="NCG54" s="921"/>
      <c r="NCH54" s="921"/>
      <c r="NCI54" s="921"/>
      <c r="NCJ54" s="921"/>
      <c r="NCK54" s="921"/>
      <c r="NCL54" s="921"/>
      <c r="NCM54" s="921"/>
      <c r="NCN54" s="921"/>
      <c r="NCO54" s="921"/>
      <c r="NCP54" s="921"/>
      <c r="NCQ54" s="921"/>
      <c r="NCR54" s="921"/>
      <c r="NCS54" s="921"/>
      <c r="NCT54" s="921"/>
      <c r="NCU54" s="921"/>
      <c r="NCV54" s="921"/>
      <c r="NCW54" s="921"/>
      <c r="NCX54" s="921"/>
      <c r="NCY54" s="921"/>
      <c r="NCZ54" s="921"/>
      <c r="NDA54" s="921"/>
      <c r="NDB54" s="921"/>
      <c r="NDC54" s="921"/>
      <c r="NDD54" s="921"/>
      <c r="NDE54" s="921"/>
      <c r="NDF54" s="921"/>
      <c r="NDG54" s="921"/>
      <c r="NDH54" s="921"/>
      <c r="NDI54" s="921"/>
      <c r="NDJ54" s="921"/>
      <c r="NDK54" s="921"/>
      <c r="NDL54" s="921"/>
      <c r="NDM54" s="921"/>
      <c r="NDN54" s="921"/>
      <c r="NDO54" s="921"/>
      <c r="NDP54" s="921"/>
      <c r="NDQ54" s="921"/>
      <c r="NDR54" s="921"/>
      <c r="NDS54" s="921"/>
      <c r="NDT54" s="921"/>
      <c r="NDU54" s="921"/>
      <c r="NDV54" s="921"/>
      <c r="NDW54" s="921"/>
      <c r="NDX54" s="921"/>
      <c r="NDY54" s="921"/>
      <c r="NDZ54" s="921"/>
      <c r="NEA54" s="921"/>
      <c r="NEB54" s="921"/>
      <c r="NEC54" s="921"/>
      <c r="NED54" s="921"/>
      <c r="NEE54" s="921"/>
      <c r="NEF54" s="921"/>
      <c r="NEG54" s="921"/>
      <c r="NEH54" s="921"/>
      <c r="NEI54" s="921"/>
      <c r="NEJ54" s="921"/>
      <c r="NEK54" s="921"/>
      <c r="NEL54" s="921"/>
      <c r="NEM54" s="921"/>
      <c r="NEN54" s="921"/>
      <c r="NEO54" s="921"/>
      <c r="NEP54" s="921"/>
      <c r="NEQ54" s="921"/>
      <c r="NER54" s="921"/>
      <c r="NES54" s="921"/>
      <c r="NET54" s="921"/>
      <c r="NEU54" s="921"/>
      <c r="NEV54" s="921"/>
      <c r="NEW54" s="921"/>
      <c r="NEX54" s="921"/>
      <c r="NEY54" s="921"/>
      <c r="NEZ54" s="921"/>
      <c r="NFA54" s="921"/>
      <c r="NFB54" s="921"/>
      <c r="NFC54" s="921"/>
      <c r="NFD54" s="921"/>
      <c r="NFE54" s="921"/>
      <c r="NFF54" s="921"/>
      <c r="NFG54" s="921"/>
      <c r="NFH54" s="921"/>
      <c r="NFI54" s="921"/>
      <c r="NFJ54" s="921"/>
      <c r="NFK54" s="921"/>
      <c r="NFL54" s="921"/>
      <c r="NFM54" s="921"/>
      <c r="NFN54" s="921"/>
      <c r="NFO54" s="921"/>
      <c r="NFP54" s="921"/>
      <c r="NFQ54" s="921"/>
      <c r="NFR54" s="921"/>
      <c r="NFS54" s="921"/>
      <c r="NFT54" s="921"/>
      <c r="NFU54" s="921"/>
      <c r="NFV54" s="921"/>
      <c r="NFW54" s="921"/>
      <c r="NFX54" s="921"/>
      <c r="NFY54" s="921"/>
      <c r="NFZ54" s="921"/>
      <c r="NGA54" s="921"/>
      <c r="NGB54" s="921"/>
      <c r="NGC54" s="921"/>
      <c r="NGD54" s="921"/>
      <c r="NGE54" s="921"/>
      <c r="NGF54" s="921"/>
      <c r="NGG54" s="921"/>
      <c r="NGH54" s="921"/>
      <c r="NGI54" s="921"/>
      <c r="NGJ54" s="921"/>
      <c r="NGK54" s="921"/>
      <c r="NGL54" s="921"/>
      <c r="NGM54" s="921"/>
      <c r="NGN54" s="921"/>
      <c r="NGO54" s="921"/>
      <c r="NGP54" s="921"/>
      <c r="NGQ54" s="921"/>
      <c r="NGR54" s="921"/>
      <c r="NGS54" s="921"/>
      <c r="NGT54" s="921"/>
      <c r="NGU54" s="921"/>
      <c r="NGV54" s="921"/>
      <c r="NGW54" s="921"/>
      <c r="NGX54" s="921"/>
      <c r="NGY54" s="921"/>
      <c r="NGZ54" s="921"/>
      <c r="NHA54" s="921"/>
      <c r="NHB54" s="921"/>
      <c r="NHC54" s="921"/>
      <c r="NHD54" s="921"/>
      <c r="NHE54" s="921"/>
      <c r="NHF54" s="921"/>
      <c r="NHG54" s="921"/>
      <c r="NHH54" s="921"/>
      <c r="NHI54" s="921"/>
      <c r="NHJ54" s="921"/>
      <c r="NHK54" s="921"/>
      <c r="NHL54" s="921"/>
      <c r="NHM54" s="921"/>
      <c r="NHN54" s="921"/>
      <c r="NHO54" s="921"/>
      <c r="NHP54" s="921"/>
      <c r="NHQ54" s="921"/>
      <c r="NHR54" s="921"/>
      <c r="NHS54" s="921"/>
      <c r="NHT54" s="921"/>
      <c r="NHU54" s="921"/>
      <c r="NHV54" s="921"/>
      <c r="NHW54" s="921"/>
      <c r="NHX54" s="921"/>
      <c r="NHY54" s="921"/>
      <c r="NHZ54" s="921"/>
      <c r="NIA54" s="921"/>
      <c r="NIB54" s="921"/>
      <c r="NIC54" s="921"/>
      <c r="NID54" s="921"/>
      <c r="NIE54" s="921"/>
      <c r="NIF54" s="921"/>
      <c r="NIG54" s="921"/>
      <c r="NIH54" s="921"/>
      <c r="NII54" s="921"/>
      <c r="NIJ54" s="921"/>
      <c r="NIK54" s="921"/>
      <c r="NIL54" s="921"/>
      <c r="NIM54" s="921"/>
      <c r="NIN54" s="921"/>
      <c r="NIO54" s="921"/>
      <c r="NIP54" s="921"/>
      <c r="NIQ54" s="921"/>
      <c r="NIR54" s="921"/>
      <c r="NIS54" s="921"/>
      <c r="NIT54" s="921"/>
      <c r="NIU54" s="921"/>
      <c r="NIV54" s="921"/>
      <c r="NIW54" s="921"/>
      <c r="NIX54" s="921"/>
      <c r="NIY54" s="921"/>
      <c r="NIZ54" s="921"/>
      <c r="NJA54" s="921"/>
      <c r="NJB54" s="921"/>
      <c r="NJC54" s="921"/>
      <c r="NJD54" s="921"/>
      <c r="NJE54" s="921"/>
      <c r="NJF54" s="921"/>
      <c r="NJG54" s="921"/>
      <c r="NJH54" s="921"/>
      <c r="NJI54" s="921"/>
      <c r="NJJ54" s="921"/>
      <c r="NJK54" s="921"/>
      <c r="NJL54" s="921"/>
      <c r="NJM54" s="921"/>
      <c r="NJN54" s="921"/>
      <c r="NJO54" s="921"/>
      <c r="NJP54" s="921"/>
      <c r="NJQ54" s="921"/>
      <c r="NJR54" s="921"/>
      <c r="NJS54" s="921"/>
      <c r="NJT54" s="921"/>
      <c r="NJU54" s="921"/>
      <c r="NJV54" s="921"/>
      <c r="NJW54" s="921"/>
      <c r="NJX54" s="921"/>
      <c r="NJY54" s="921"/>
      <c r="NJZ54" s="921"/>
      <c r="NKA54" s="921"/>
      <c r="NKB54" s="921"/>
      <c r="NKC54" s="921"/>
      <c r="NKD54" s="921"/>
      <c r="NKE54" s="921"/>
      <c r="NKF54" s="921"/>
      <c r="NKG54" s="921"/>
      <c r="NKH54" s="921"/>
      <c r="NKI54" s="921"/>
      <c r="NKJ54" s="921"/>
      <c r="NKK54" s="921"/>
      <c r="NKL54" s="921"/>
      <c r="NKM54" s="921"/>
      <c r="NKN54" s="921"/>
      <c r="NKO54" s="921"/>
      <c r="NKP54" s="921"/>
      <c r="NKQ54" s="921"/>
      <c r="NKR54" s="921"/>
      <c r="NKS54" s="921"/>
      <c r="NKT54" s="921"/>
      <c r="NKU54" s="921"/>
      <c r="NKV54" s="921"/>
      <c r="NKW54" s="921"/>
      <c r="NKX54" s="921"/>
      <c r="NKY54" s="921"/>
      <c r="NKZ54" s="921"/>
      <c r="NLA54" s="921"/>
      <c r="NLB54" s="921"/>
      <c r="NLC54" s="921"/>
      <c r="NLD54" s="921"/>
      <c r="NLE54" s="921"/>
      <c r="NLF54" s="921"/>
      <c r="NLG54" s="921"/>
      <c r="NLH54" s="921"/>
      <c r="NLI54" s="921"/>
      <c r="NLJ54" s="921"/>
      <c r="NLK54" s="921"/>
      <c r="NLL54" s="921"/>
      <c r="NLM54" s="921"/>
      <c r="NLN54" s="921"/>
      <c r="NLO54" s="921"/>
      <c r="NLP54" s="921"/>
      <c r="NLQ54" s="921"/>
      <c r="NLR54" s="921"/>
      <c r="NLS54" s="921"/>
      <c r="NLT54" s="921"/>
      <c r="NLU54" s="921"/>
      <c r="NLV54" s="921"/>
      <c r="NLW54" s="921"/>
      <c r="NLX54" s="921"/>
      <c r="NLY54" s="921"/>
      <c r="NLZ54" s="921"/>
      <c r="NMA54" s="921"/>
      <c r="NMB54" s="921"/>
      <c r="NMC54" s="921"/>
      <c r="NMD54" s="921"/>
      <c r="NME54" s="921"/>
      <c r="NMF54" s="921"/>
      <c r="NMG54" s="921"/>
      <c r="NMH54" s="921"/>
      <c r="NMI54" s="921"/>
      <c r="NMJ54" s="921"/>
      <c r="NMK54" s="921"/>
      <c r="NML54" s="921"/>
      <c r="NMM54" s="921"/>
      <c r="NMN54" s="921"/>
      <c r="NMO54" s="921"/>
      <c r="NMP54" s="921"/>
      <c r="NMQ54" s="921"/>
      <c r="NMR54" s="921"/>
      <c r="NMS54" s="921"/>
      <c r="NMT54" s="921"/>
      <c r="NMU54" s="921"/>
      <c r="NMV54" s="921"/>
      <c r="NMW54" s="921"/>
      <c r="NMX54" s="921"/>
      <c r="NMY54" s="921"/>
      <c r="NMZ54" s="921"/>
      <c r="NNA54" s="921"/>
      <c r="NNB54" s="921"/>
      <c r="NNC54" s="921"/>
      <c r="NND54" s="921"/>
      <c r="NNE54" s="921"/>
      <c r="NNF54" s="921"/>
      <c r="NNG54" s="921"/>
      <c r="NNH54" s="921"/>
      <c r="NNI54" s="921"/>
      <c r="NNJ54" s="921"/>
      <c r="NNK54" s="921"/>
      <c r="NNL54" s="921"/>
      <c r="NNM54" s="921"/>
      <c r="NNN54" s="921"/>
      <c r="NNO54" s="921"/>
      <c r="NNP54" s="921"/>
      <c r="NNQ54" s="921"/>
      <c r="NNR54" s="921"/>
      <c r="NNS54" s="921"/>
      <c r="NNT54" s="921"/>
      <c r="NNU54" s="921"/>
      <c r="NNV54" s="921"/>
      <c r="NNW54" s="921"/>
      <c r="NNX54" s="921"/>
      <c r="NNY54" s="921"/>
      <c r="NNZ54" s="921"/>
      <c r="NOA54" s="921"/>
      <c r="NOB54" s="921"/>
      <c r="NOC54" s="921"/>
      <c r="NOD54" s="921"/>
      <c r="NOE54" s="921"/>
      <c r="NOF54" s="921"/>
      <c r="NOG54" s="921"/>
      <c r="NOH54" s="921"/>
      <c r="NOI54" s="921"/>
      <c r="NOJ54" s="921"/>
      <c r="NOK54" s="921"/>
      <c r="NOL54" s="921"/>
      <c r="NOM54" s="921"/>
      <c r="NON54" s="921"/>
      <c r="NOO54" s="921"/>
      <c r="NOP54" s="921"/>
      <c r="NOQ54" s="921"/>
      <c r="NOR54" s="921"/>
      <c r="NOS54" s="921"/>
      <c r="NOT54" s="921"/>
      <c r="NOU54" s="921"/>
      <c r="NOV54" s="921"/>
      <c r="NOW54" s="921"/>
      <c r="NOX54" s="921"/>
      <c r="NOY54" s="921"/>
      <c r="NOZ54" s="921"/>
      <c r="NPA54" s="921"/>
      <c r="NPB54" s="921"/>
      <c r="NPC54" s="921"/>
      <c r="NPD54" s="921"/>
      <c r="NPE54" s="921"/>
      <c r="NPF54" s="921"/>
      <c r="NPG54" s="921"/>
      <c r="NPH54" s="921"/>
      <c r="NPI54" s="921"/>
      <c r="NPJ54" s="921"/>
      <c r="NPK54" s="921"/>
      <c r="NPL54" s="921"/>
      <c r="NPM54" s="921"/>
      <c r="NPN54" s="921"/>
      <c r="NPO54" s="921"/>
      <c r="NPP54" s="921"/>
      <c r="NPQ54" s="921"/>
      <c r="NPR54" s="921"/>
      <c r="NPS54" s="921"/>
      <c r="NPT54" s="921"/>
      <c r="NPU54" s="921"/>
      <c r="NPV54" s="921"/>
      <c r="NPW54" s="921"/>
      <c r="NPX54" s="921"/>
      <c r="NPY54" s="921"/>
      <c r="NPZ54" s="921"/>
      <c r="NQA54" s="921"/>
      <c r="NQB54" s="921"/>
      <c r="NQC54" s="921"/>
      <c r="NQD54" s="921"/>
      <c r="NQE54" s="921"/>
      <c r="NQF54" s="921"/>
      <c r="NQG54" s="921"/>
      <c r="NQH54" s="921"/>
      <c r="NQI54" s="921"/>
      <c r="NQJ54" s="921"/>
      <c r="NQK54" s="921"/>
      <c r="NQL54" s="921"/>
      <c r="NQM54" s="921"/>
      <c r="NQN54" s="921"/>
      <c r="NQO54" s="921"/>
      <c r="NQP54" s="921"/>
      <c r="NQQ54" s="921"/>
      <c r="NQR54" s="921"/>
      <c r="NQS54" s="921"/>
      <c r="NQT54" s="921"/>
      <c r="NQU54" s="921"/>
      <c r="NQV54" s="921"/>
      <c r="NQW54" s="921"/>
      <c r="NQX54" s="921"/>
      <c r="NQY54" s="921"/>
      <c r="NQZ54" s="921"/>
      <c r="NRA54" s="921"/>
      <c r="NRB54" s="921"/>
      <c r="NRC54" s="921"/>
      <c r="NRD54" s="921"/>
      <c r="NRE54" s="921"/>
      <c r="NRF54" s="921"/>
      <c r="NRG54" s="921"/>
      <c r="NRH54" s="921"/>
      <c r="NRI54" s="921"/>
      <c r="NRJ54" s="921"/>
      <c r="NRK54" s="921"/>
      <c r="NRL54" s="921"/>
      <c r="NRM54" s="921"/>
      <c r="NRN54" s="921"/>
      <c r="NRO54" s="921"/>
      <c r="NRP54" s="921"/>
      <c r="NRQ54" s="921"/>
      <c r="NRR54" s="921"/>
      <c r="NRS54" s="921"/>
      <c r="NRT54" s="921"/>
      <c r="NRU54" s="921"/>
      <c r="NRV54" s="921"/>
      <c r="NRW54" s="921"/>
      <c r="NRX54" s="921"/>
      <c r="NRY54" s="921"/>
      <c r="NRZ54" s="921"/>
      <c r="NSA54" s="921"/>
      <c r="NSB54" s="921"/>
      <c r="NSC54" s="921"/>
      <c r="NSD54" s="921"/>
      <c r="NSE54" s="921"/>
      <c r="NSF54" s="921"/>
      <c r="NSG54" s="921"/>
      <c r="NSH54" s="921"/>
      <c r="NSI54" s="921"/>
      <c r="NSJ54" s="921"/>
      <c r="NSK54" s="921"/>
      <c r="NSL54" s="921"/>
      <c r="NSM54" s="921"/>
      <c r="NSN54" s="921"/>
      <c r="NSO54" s="921"/>
      <c r="NSP54" s="921"/>
      <c r="NSQ54" s="921"/>
      <c r="NSR54" s="921"/>
      <c r="NSS54" s="921"/>
      <c r="NST54" s="921"/>
      <c r="NSU54" s="921"/>
      <c r="NSV54" s="921"/>
      <c r="NSW54" s="921"/>
      <c r="NSX54" s="921"/>
      <c r="NSY54" s="921"/>
      <c r="NSZ54" s="921"/>
      <c r="NTA54" s="921"/>
      <c r="NTB54" s="921"/>
      <c r="NTC54" s="921"/>
      <c r="NTD54" s="921"/>
      <c r="NTE54" s="921"/>
      <c r="NTF54" s="921"/>
      <c r="NTG54" s="921"/>
      <c r="NTH54" s="921"/>
      <c r="NTI54" s="921"/>
      <c r="NTJ54" s="921"/>
      <c r="NTK54" s="921"/>
      <c r="NTL54" s="921"/>
      <c r="NTM54" s="921"/>
      <c r="NTN54" s="921"/>
      <c r="NTO54" s="921"/>
      <c r="NTP54" s="921"/>
      <c r="NTQ54" s="921"/>
      <c r="NTR54" s="921"/>
      <c r="NTS54" s="921"/>
      <c r="NTT54" s="921"/>
      <c r="NTU54" s="921"/>
      <c r="NTV54" s="921"/>
      <c r="NTW54" s="921"/>
      <c r="NTX54" s="921"/>
      <c r="NTY54" s="921"/>
      <c r="NTZ54" s="921"/>
      <c r="NUA54" s="921"/>
      <c r="NUB54" s="921"/>
      <c r="NUC54" s="921"/>
      <c r="NUD54" s="921"/>
      <c r="NUE54" s="921"/>
      <c r="NUF54" s="921"/>
      <c r="NUG54" s="921"/>
      <c r="NUH54" s="921"/>
      <c r="NUI54" s="921"/>
      <c r="NUJ54" s="921"/>
      <c r="NUK54" s="921"/>
      <c r="NUL54" s="921"/>
      <c r="NUM54" s="921"/>
      <c r="NUN54" s="921"/>
      <c r="NUO54" s="921"/>
      <c r="NUP54" s="921"/>
      <c r="NUQ54" s="921"/>
      <c r="NUR54" s="921"/>
      <c r="NUS54" s="921"/>
      <c r="NUT54" s="921"/>
      <c r="NUU54" s="921"/>
      <c r="NUV54" s="921"/>
      <c r="NUW54" s="921"/>
      <c r="NUX54" s="921"/>
      <c r="NUY54" s="921"/>
      <c r="NUZ54" s="921"/>
      <c r="NVA54" s="921"/>
      <c r="NVB54" s="921"/>
      <c r="NVC54" s="921"/>
      <c r="NVD54" s="921"/>
      <c r="NVE54" s="921"/>
      <c r="NVF54" s="921"/>
      <c r="NVG54" s="921"/>
      <c r="NVH54" s="921"/>
      <c r="NVI54" s="921"/>
      <c r="NVJ54" s="921"/>
      <c r="NVK54" s="921"/>
      <c r="NVL54" s="921"/>
      <c r="NVM54" s="921"/>
      <c r="NVN54" s="921"/>
      <c r="NVO54" s="921"/>
      <c r="NVP54" s="921"/>
      <c r="NVQ54" s="921"/>
      <c r="NVR54" s="921"/>
      <c r="NVS54" s="921"/>
      <c r="NVT54" s="921"/>
      <c r="NVU54" s="921"/>
      <c r="NVV54" s="921"/>
      <c r="NVW54" s="921"/>
      <c r="NVX54" s="921"/>
      <c r="NVY54" s="921"/>
      <c r="NVZ54" s="921"/>
      <c r="NWA54" s="921"/>
      <c r="NWB54" s="921"/>
      <c r="NWC54" s="921"/>
      <c r="NWD54" s="921"/>
      <c r="NWE54" s="921"/>
      <c r="NWF54" s="921"/>
      <c r="NWG54" s="921"/>
      <c r="NWH54" s="921"/>
      <c r="NWI54" s="921"/>
      <c r="NWJ54" s="921"/>
      <c r="NWK54" s="921"/>
      <c r="NWL54" s="921"/>
      <c r="NWM54" s="921"/>
      <c r="NWN54" s="921"/>
      <c r="NWO54" s="921"/>
      <c r="NWP54" s="921"/>
      <c r="NWQ54" s="921"/>
      <c r="NWR54" s="921"/>
      <c r="NWS54" s="921"/>
      <c r="NWT54" s="921"/>
      <c r="NWU54" s="921"/>
      <c r="NWV54" s="921"/>
      <c r="NWW54" s="921"/>
      <c r="NWX54" s="921"/>
      <c r="NWY54" s="921"/>
      <c r="NWZ54" s="921"/>
      <c r="NXA54" s="921"/>
      <c r="NXB54" s="921"/>
      <c r="NXC54" s="921"/>
      <c r="NXD54" s="921"/>
      <c r="NXE54" s="921"/>
      <c r="NXF54" s="921"/>
      <c r="NXG54" s="921"/>
      <c r="NXH54" s="921"/>
      <c r="NXI54" s="921"/>
      <c r="NXJ54" s="921"/>
      <c r="NXK54" s="921"/>
      <c r="NXL54" s="921"/>
      <c r="NXM54" s="921"/>
      <c r="NXN54" s="921"/>
      <c r="NXO54" s="921"/>
      <c r="NXP54" s="921"/>
      <c r="NXQ54" s="921"/>
      <c r="NXR54" s="921"/>
      <c r="NXS54" s="921"/>
      <c r="NXT54" s="921"/>
      <c r="NXU54" s="921"/>
      <c r="NXV54" s="921"/>
      <c r="NXW54" s="921"/>
      <c r="NXX54" s="921"/>
      <c r="NXY54" s="921"/>
      <c r="NXZ54" s="921"/>
      <c r="NYA54" s="921"/>
      <c r="NYB54" s="921"/>
      <c r="NYC54" s="921"/>
      <c r="NYD54" s="921"/>
      <c r="NYE54" s="921"/>
      <c r="NYF54" s="921"/>
      <c r="NYG54" s="921"/>
      <c r="NYH54" s="921"/>
      <c r="NYI54" s="921"/>
      <c r="NYJ54" s="921"/>
      <c r="NYK54" s="921"/>
      <c r="NYL54" s="921"/>
      <c r="NYM54" s="921"/>
      <c r="NYN54" s="921"/>
      <c r="NYO54" s="921"/>
      <c r="NYP54" s="921"/>
      <c r="NYQ54" s="921"/>
      <c r="NYR54" s="921"/>
      <c r="NYS54" s="921"/>
      <c r="NYT54" s="921"/>
      <c r="NYU54" s="921"/>
      <c r="NYV54" s="921"/>
      <c r="NYW54" s="921"/>
      <c r="NYX54" s="921"/>
      <c r="NYY54" s="921"/>
      <c r="NYZ54" s="921"/>
      <c r="NZA54" s="921"/>
      <c r="NZB54" s="921"/>
      <c r="NZC54" s="921"/>
      <c r="NZD54" s="921"/>
      <c r="NZE54" s="921"/>
      <c r="NZF54" s="921"/>
      <c r="NZG54" s="921"/>
      <c r="NZH54" s="921"/>
      <c r="NZI54" s="921"/>
      <c r="NZJ54" s="921"/>
      <c r="NZK54" s="921"/>
      <c r="NZL54" s="921"/>
      <c r="NZM54" s="921"/>
      <c r="NZN54" s="921"/>
      <c r="NZO54" s="921"/>
      <c r="NZP54" s="921"/>
      <c r="NZQ54" s="921"/>
      <c r="NZR54" s="921"/>
      <c r="NZS54" s="921"/>
      <c r="NZT54" s="921"/>
      <c r="NZU54" s="921"/>
      <c r="NZV54" s="921"/>
      <c r="NZW54" s="921"/>
      <c r="NZX54" s="921"/>
      <c r="NZY54" s="921"/>
      <c r="NZZ54" s="921"/>
      <c r="OAA54" s="921"/>
      <c r="OAB54" s="921"/>
      <c r="OAC54" s="921"/>
      <c r="OAD54" s="921"/>
      <c r="OAE54" s="921"/>
      <c r="OAF54" s="921"/>
      <c r="OAG54" s="921"/>
      <c r="OAH54" s="921"/>
      <c r="OAI54" s="921"/>
      <c r="OAJ54" s="921"/>
      <c r="OAK54" s="921"/>
      <c r="OAL54" s="921"/>
      <c r="OAM54" s="921"/>
      <c r="OAN54" s="921"/>
      <c r="OAO54" s="921"/>
      <c r="OAP54" s="921"/>
      <c r="OAQ54" s="921"/>
      <c r="OAR54" s="921"/>
      <c r="OAS54" s="921"/>
      <c r="OAT54" s="921"/>
      <c r="OAU54" s="921"/>
      <c r="OAV54" s="921"/>
      <c r="OAW54" s="921"/>
      <c r="OAX54" s="921"/>
      <c r="OAY54" s="921"/>
      <c r="OAZ54" s="921"/>
      <c r="OBA54" s="921"/>
      <c r="OBB54" s="921"/>
      <c r="OBC54" s="921"/>
      <c r="OBD54" s="921"/>
      <c r="OBE54" s="921"/>
      <c r="OBF54" s="921"/>
      <c r="OBG54" s="921"/>
      <c r="OBH54" s="921"/>
      <c r="OBI54" s="921"/>
      <c r="OBJ54" s="921"/>
      <c r="OBK54" s="921"/>
      <c r="OBL54" s="921"/>
      <c r="OBM54" s="921"/>
      <c r="OBN54" s="921"/>
      <c r="OBO54" s="921"/>
      <c r="OBP54" s="921"/>
      <c r="OBQ54" s="921"/>
      <c r="OBR54" s="921"/>
      <c r="OBS54" s="921"/>
      <c r="OBT54" s="921"/>
      <c r="OBU54" s="921"/>
      <c r="OBV54" s="921"/>
      <c r="OBW54" s="921"/>
      <c r="OBX54" s="921"/>
      <c r="OBY54" s="921"/>
      <c r="OBZ54" s="921"/>
      <c r="OCA54" s="921"/>
      <c r="OCB54" s="921"/>
      <c r="OCC54" s="921"/>
      <c r="OCD54" s="921"/>
      <c r="OCE54" s="921"/>
      <c r="OCF54" s="921"/>
      <c r="OCG54" s="921"/>
      <c r="OCH54" s="921"/>
      <c r="OCI54" s="921"/>
      <c r="OCJ54" s="921"/>
      <c r="OCK54" s="921"/>
      <c r="OCL54" s="921"/>
      <c r="OCM54" s="921"/>
      <c r="OCN54" s="921"/>
      <c r="OCO54" s="921"/>
      <c r="OCP54" s="921"/>
      <c r="OCQ54" s="921"/>
      <c r="OCR54" s="921"/>
      <c r="OCS54" s="921"/>
      <c r="OCT54" s="921"/>
      <c r="OCU54" s="921"/>
      <c r="OCV54" s="921"/>
      <c r="OCW54" s="921"/>
      <c r="OCX54" s="921"/>
      <c r="OCY54" s="921"/>
      <c r="OCZ54" s="921"/>
      <c r="ODA54" s="921"/>
      <c r="ODB54" s="921"/>
      <c r="ODC54" s="921"/>
      <c r="ODD54" s="921"/>
      <c r="ODE54" s="921"/>
      <c r="ODF54" s="921"/>
      <c r="ODG54" s="921"/>
      <c r="ODH54" s="921"/>
      <c r="ODI54" s="921"/>
      <c r="ODJ54" s="921"/>
      <c r="ODK54" s="921"/>
      <c r="ODL54" s="921"/>
      <c r="ODM54" s="921"/>
      <c r="ODN54" s="921"/>
      <c r="ODO54" s="921"/>
      <c r="ODP54" s="921"/>
      <c r="ODQ54" s="921"/>
      <c r="ODR54" s="921"/>
      <c r="ODS54" s="921"/>
      <c r="ODT54" s="921"/>
      <c r="ODU54" s="921"/>
      <c r="ODV54" s="921"/>
      <c r="ODW54" s="921"/>
      <c r="ODX54" s="921"/>
      <c r="ODY54" s="921"/>
      <c r="ODZ54" s="921"/>
      <c r="OEA54" s="921"/>
      <c r="OEB54" s="921"/>
      <c r="OEC54" s="921"/>
      <c r="OED54" s="921"/>
      <c r="OEE54" s="921"/>
      <c r="OEF54" s="921"/>
      <c r="OEG54" s="921"/>
      <c r="OEH54" s="921"/>
      <c r="OEI54" s="921"/>
      <c r="OEJ54" s="921"/>
      <c r="OEK54" s="921"/>
      <c r="OEL54" s="921"/>
      <c r="OEM54" s="921"/>
      <c r="OEN54" s="921"/>
      <c r="OEO54" s="921"/>
      <c r="OEP54" s="921"/>
      <c r="OEQ54" s="921"/>
      <c r="OER54" s="921"/>
      <c r="OES54" s="921"/>
      <c r="OET54" s="921"/>
      <c r="OEU54" s="921"/>
      <c r="OEV54" s="921"/>
      <c r="OEW54" s="921"/>
      <c r="OEX54" s="921"/>
      <c r="OEY54" s="921"/>
      <c r="OEZ54" s="921"/>
      <c r="OFA54" s="921"/>
      <c r="OFB54" s="921"/>
      <c r="OFC54" s="921"/>
      <c r="OFD54" s="921"/>
      <c r="OFE54" s="921"/>
      <c r="OFF54" s="921"/>
      <c r="OFG54" s="921"/>
      <c r="OFH54" s="921"/>
      <c r="OFI54" s="921"/>
      <c r="OFJ54" s="921"/>
      <c r="OFK54" s="921"/>
      <c r="OFL54" s="921"/>
      <c r="OFM54" s="921"/>
      <c r="OFN54" s="921"/>
      <c r="OFO54" s="921"/>
      <c r="OFP54" s="921"/>
      <c r="OFQ54" s="921"/>
      <c r="OFR54" s="921"/>
      <c r="OFS54" s="921"/>
      <c r="OFT54" s="921"/>
      <c r="OFU54" s="921"/>
      <c r="OFV54" s="921"/>
      <c r="OFW54" s="921"/>
      <c r="OFX54" s="921"/>
      <c r="OFY54" s="921"/>
      <c r="OFZ54" s="921"/>
      <c r="OGA54" s="921"/>
      <c r="OGB54" s="921"/>
      <c r="OGC54" s="921"/>
      <c r="OGD54" s="921"/>
      <c r="OGE54" s="921"/>
      <c r="OGF54" s="921"/>
      <c r="OGG54" s="921"/>
      <c r="OGH54" s="921"/>
      <c r="OGI54" s="921"/>
      <c r="OGJ54" s="921"/>
      <c r="OGK54" s="921"/>
      <c r="OGL54" s="921"/>
      <c r="OGM54" s="921"/>
      <c r="OGN54" s="921"/>
      <c r="OGO54" s="921"/>
      <c r="OGP54" s="921"/>
      <c r="OGQ54" s="921"/>
      <c r="OGR54" s="921"/>
      <c r="OGS54" s="921"/>
      <c r="OGT54" s="921"/>
      <c r="OGU54" s="921"/>
      <c r="OGV54" s="921"/>
      <c r="OGW54" s="921"/>
      <c r="OGX54" s="921"/>
      <c r="OGY54" s="921"/>
      <c r="OGZ54" s="921"/>
      <c r="OHA54" s="921"/>
      <c r="OHB54" s="921"/>
      <c r="OHC54" s="921"/>
      <c r="OHD54" s="921"/>
      <c r="OHE54" s="921"/>
      <c r="OHF54" s="921"/>
      <c r="OHG54" s="921"/>
      <c r="OHH54" s="921"/>
      <c r="OHI54" s="921"/>
      <c r="OHJ54" s="921"/>
      <c r="OHK54" s="921"/>
      <c r="OHL54" s="921"/>
      <c r="OHM54" s="921"/>
      <c r="OHN54" s="921"/>
      <c r="OHO54" s="921"/>
      <c r="OHP54" s="921"/>
      <c r="OHQ54" s="921"/>
      <c r="OHR54" s="921"/>
      <c r="OHS54" s="921"/>
      <c r="OHT54" s="921"/>
      <c r="OHU54" s="921"/>
      <c r="OHV54" s="921"/>
      <c r="OHW54" s="921"/>
      <c r="OHX54" s="921"/>
      <c r="OHY54" s="921"/>
      <c r="OHZ54" s="921"/>
      <c r="OIA54" s="921"/>
      <c r="OIB54" s="921"/>
      <c r="OIC54" s="921"/>
      <c r="OID54" s="921"/>
      <c r="OIE54" s="921"/>
      <c r="OIF54" s="921"/>
      <c r="OIG54" s="921"/>
      <c r="OIH54" s="921"/>
      <c r="OII54" s="921"/>
      <c r="OIJ54" s="921"/>
      <c r="OIK54" s="921"/>
      <c r="OIL54" s="921"/>
      <c r="OIM54" s="921"/>
      <c r="OIN54" s="921"/>
      <c r="OIO54" s="921"/>
      <c r="OIP54" s="921"/>
      <c r="OIQ54" s="921"/>
      <c r="OIR54" s="921"/>
      <c r="OIS54" s="921"/>
      <c r="OIT54" s="921"/>
      <c r="OIU54" s="921"/>
      <c r="OIV54" s="921"/>
      <c r="OIW54" s="921"/>
      <c r="OIX54" s="921"/>
      <c r="OIY54" s="921"/>
      <c r="OIZ54" s="921"/>
      <c r="OJA54" s="921"/>
      <c r="OJB54" s="921"/>
      <c r="OJC54" s="921"/>
      <c r="OJD54" s="921"/>
      <c r="OJE54" s="921"/>
      <c r="OJF54" s="921"/>
      <c r="OJG54" s="921"/>
      <c r="OJH54" s="921"/>
      <c r="OJI54" s="921"/>
      <c r="OJJ54" s="921"/>
      <c r="OJK54" s="921"/>
      <c r="OJL54" s="921"/>
      <c r="OJM54" s="921"/>
      <c r="OJN54" s="921"/>
      <c r="OJO54" s="921"/>
      <c r="OJP54" s="921"/>
      <c r="OJQ54" s="921"/>
      <c r="OJR54" s="921"/>
      <c r="OJS54" s="921"/>
      <c r="OJT54" s="921"/>
      <c r="OJU54" s="921"/>
      <c r="OJV54" s="921"/>
      <c r="OJW54" s="921"/>
      <c r="OJX54" s="921"/>
      <c r="OJY54" s="921"/>
      <c r="OJZ54" s="921"/>
      <c r="OKA54" s="921"/>
      <c r="OKB54" s="921"/>
      <c r="OKC54" s="921"/>
      <c r="OKD54" s="921"/>
      <c r="OKE54" s="921"/>
      <c r="OKF54" s="921"/>
      <c r="OKG54" s="921"/>
      <c r="OKH54" s="921"/>
      <c r="OKI54" s="921"/>
      <c r="OKJ54" s="921"/>
      <c r="OKK54" s="921"/>
      <c r="OKL54" s="921"/>
      <c r="OKM54" s="921"/>
      <c r="OKN54" s="921"/>
      <c r="OKO54" s="921"/>
      <c r="OKP54" s="921"/>
      <c r="OKQ54" s="921"/>
      <c r="OKR54" s="921"/>
      <c r="OKS54" s="921"/>
      <c r="OKT54" s="921"/>
      <c r="OKU54" s="921"/>
      <c r="OKV54" s="921"/>
      <c r="OKW54" s="921"/>
      <c r="OKX54" s="921"/>
      <c r="OKY54" s="921"/>
      <c r="OKZ54" s="921"/>
      <c r="OLA54" s="921"/>
      <c r="OLB54" s="921"/>
      <c r="OLC54" s="921"/>
      <c r="OLD54" s="921"/>
      <c r="OLE54" s="921"/>
      <c r="OLF54" s="921"/>
      <c r="OLG54" s="921"/>
      <c r="OLH54" s="921"/>
      <c r="OLI54" s="921"/>
      <c r="OLJ54" s="921"/>
      <c r="OLK54" s="921"/>
      <c r="OLL54" s="921"/>
      <c r="OLM54" s="921"/>
      <c r="OLN54" s="921"/>
      <c r="OLO54" s="921"/>
      <c r="OLP54" s="921"/>
      <c r="OLQ54" s="921"/>
      <c r="OLR54" s="921"/>
      <c r="OLS54" s="921"/>
      <c r="OLT54" s="921"/>
      <c r="OLU54" s="921"/>
      <c r="OLV54" s="921"/>
      <c r="OLW54" s="921"/>
      <c r="OLX54" s="921"/>
      <c r="OLY54" s="921"/>
      <c r="OLZ54" s="921"/>
      <c r="OMA54" s="921"/>
      <c r="OMB54" s="921"/>
      <c r="OMC54" s="921"/>
      <c r="OMD54" s="921"/>
      <c r="OME54" s="921"/>
      <c r="OMF54" s="921"/>
      <c r="OMG54" s="921"/>
      <c r="OMH54" s="921"/>
      <c r="OMI54" s="921"/>
      <c r="OMJ54" s="921"/>
      <c r="OMK54" s="921"/>
      <c r="OML54" s="921"/>
      <c r="OMM54" s="921"/>
      <c r="OMN54" s="921"/>
      <c r="OMO54" s="921"/>
      <c r="OMP54" s="921"/>
      <c r="OMQ54" s="921"/>
      <c r="OMR54" s="921"/>
      <c r="OMS54" s="921"/>
      <c r="OMT54" s="921"/>
      <c r="OMU54" s="921"/>
      <c r="OMV54" s="921"/>
      <c r="OMW54" s="921"/>
      <c r="OMX54" s="921"/>
      <c r="OMY54" s="921"/>
      <c r="OMZ54" s="921"/>
      <c r="ONA54" s="921"/>
      <c r="ONB54" s="921"/>
      <c r="ONC54" s="921"/>
      <c r="OND54" s="921"/>
      <c r="ONE54" s="921"/>
      <c r="ONF54" s="921"/>
      <c r="ONG54" s="921"/>
      <c r="ONH54" s="921"/>
      <c r="ONI54" s="921"/>
      <c r="ONJ54" s="921"/>
      <c r="ONK54" s="921"/>
      <c r="ONL54" s="921"/>
      <c r="ONM54" s="921"/>
      <c r="ONN54" s="921"/>
      <c r="ONO54" s="921"/>
      <c r="ONP54" s="921"/>
      <c r="ONQ54" s="921"/>
      <c r="ONR54" s="921"/>
      <c r="ONS54" s="921"/>
      <c r="ONT54" s="921"/>
      <c r="ONU54" s="921"/>
      <c r="ONV54" s="921"/>
      <c r="ONW54" s="921"/>
      <c r="ONX54" s="921"/>
      <c r="ONY54" s="921"/>
      <c r="ONZ54" s="921"/>
      <c r="OOA54" s="921"/>
      <c r="OOB54" s="921"/>
      <c r="OOC54" s="921"/>
      <c r="OOD54" s="921"/>
      <c r="OOE54" s="921"/>
      <c r="OOF54" s="921"/>
      <c r="OOG54" s="921"/>
      <c r="OOH54" s="921"/>
      <c r="OOI54" s="921"/>
      <c r="OOJ54" s="921"/>
      <c r="OOK54" s="921"/>
      <c r="OOL54" s="921"/>
      <c r="OOM54" s="921"/>
      <c r="OON54" s="921"/>
      <c r="OOO54" s="921"/>
      <c r="OOP54" s="921"/>
      <c r="OOQ54" s="921"/>
      <c r="OOR54" s="921"/>
      <c r="OOS54" s="921"/>
      <c r="OOT54" s="921"/>
      <c r="OOU54" s="921"/>
      <c r="OOV54" s="921"/>
      <c r="OOW54" s="921"/>
      <c r="OOX54" s="921"/>
      <c r="OOY54" s="921"/>
      <c r="OOZ54" s="921"/>
      <c r="OPA54" s="921"/>
      <c r="OPB54" s="921"/>
      <c r="OPC54" s="921"/>
      <c r="OPD54" s="921"/>
      <c r="OPE54" s="921"/>
      <c r="OPF54" s="921"/>
      <c r="OPG54" s="921"/>
      <c r="OPH54" s="921"/>
      <c r="OPI54" s="921"/>
      <c r="OPJ54" s="921"/>
      <c r="OPK54" s="921"/>
      <c r="OPL54" s="921"/>
      <c r="OPM54" s="921"/>
      <c r="OPN54" s="921"/>
      <c r="OPO54" s="921"/>
      <c r="OPP54" s="921"/>
      <c r="OPQ54" s="921"/>
      <c r="OPR54" s="921"/>
      <c r="OPS54" s="921"/>
      <c r="OPT54" s="921"/>
      <c r="OPU54" s="921"/>
      <c r="OPV54" s="921"/>
      <c r="OPW54" s="921"/>
      <c r="OPX54" s="921"/>
      <c r="OPY54" s="921"/>
      <c r="OPZ54" s="921"/>
      <c r="OQA54" s="921"/>
      <c r="OQB54" s="921"/>
      <c r="OQC54" s="921"/>
      <c r="OQD54" s="921"/>
      <c r="OQE54" s="921"/>
      <c r="OQF54" s="921"/>
      <c r="OQG54" s="921"/>
      <c r="OQH54" s="921"/>
      <c r="OQI54" s="921"/>
      <c r="OQJ54" s="921"/>
      <c r="OQK54" s="921"/>
      <c r="OQL54" s="921"/>
      <c r="OQM54" s="921"/>
      <c r="OQN54" s="921"/>
      <c r="OQO54" s="921"/>
      <c r="OQP54" s="921"/>
      <c r="OQQ54" s="921"/>
      <c r="OQR54" s="921"/>
      <c r="OQS54" s="921"/>
      <c r="OQT54" s="921"/>
      <c r="OQU54" s="921"/>
      <c r="OQV54" s="921"/>
      <c r="OQW54" s="921"/>
      <c r="OQX54" s="921"/>
      <c r="OQY54" s="921"/>
      <c r="OQZ54" s="921"/>
      <c r="ORA54" s="921"/>
      <c r="ORB54" s="921"/>
      <c r="ORC54" s="921"/>
      <c r="ORD54" s="921"/>
      <c r="ORE54" s="921"/>
      <c r="ORF54" s="921"/>
      <c r="ORG54" s="921"/>
      <c r="ORH54" s="921"/>
      <c r="ORI54" s="921"/>
      <c r="ORJ54" s="921"/>
      <c r="ORK54" s="921"/>
      <c r="ORL54" s="921"/>
      <c r="ORM54" s="921"/>
      <c r="ORN54" s="921"/>
      <c r="ORO54" s="921"/>
      <c r="ORP54" s="921"/>
      <c r="ORQ54" s="921"/>
      <c r="ORR54" s="921"/>
      <c r="ORS54" s="921"/>
      <c r="ORT54" s="921"/>
      <c r="ORU54" s="921"/>
      <c r="ORV54" s="921"/>
      <c r="ORW54" s="921"/>
      <c r="ORX54" s="921"/>
      <c r="ORY54" s="921"/>
      <c r="ORZ54" s="921"/>
      <c r="OSA54" s="921"/>
      <c r="OSB54" s="921"/>
      <c r="OSC54" s="921"/>
      <c r="OSD54" s="921"/>
      <c r="OSE54" s="921"/>
      <c r="OSF54" s="921"/>
      <c r="OSG54" s="921"/>
      <c r="OSH54" s="921"/>
      <c r="OSI54" s="921"/>
      <c r="OSJ54" s="921"/>
      <c r="OSK54" s="921"/>
      <c r="OSL54" s="921"/>
      <c r="OSM54" s="921"/>
      <c r="OSN54" s="921"/>
      <c r="OSO54" s="921"/>
      <c r="OSP54" s="921"/>
      <c r="OSQ54" s="921"/>
      <c r="OSR54" s="921"/>
      <c r="OSS54" s="921"/>
      <c r="OST54" s="921"/>
      <c r="OSU54" s="921"/>
      <c r="OSV54" s="921"/>
      <c r="OSW54" s="921"/>
      <c r="OSX54" s="921"/>
      <c r="OSY54" s="921"/>
      <c r="OSZ54" s="921"/>
      <c r="OTA54" s="921"/>
      <c r="OTB54" s="921"/>
      <c r="OTC54" s="921"/>
      <c r="OTD54" s="921"/>
      <c r="OTE54" s="921"/>
      <c r="OTF54" s="921"/>
      <c r="OTG54" s="921"/>
      <c r="OTH54" s="921"/>
      <c r="OTI54" s="921"/>
      <c r="OTJ54" s="921"/>
      <c r="OTK54" s="921"/>
      <c r="OTL54" s="921"/>
      <c r="OTM54" s="921"/>
      <c r="OTN54" s="921"/>
      <c r="OTO54" s="921"/>
      <c r="OTP54" s="921"/>
      <c r="OTQ54" s="921"/>
      <c r="OTR54" s="921"/>
      <c r="OTS54" s="921"/>
      <c r="OTT54" s="921"/>
      <c r="OTU54" s="921"/>
      <c r="OTV54" s="921"/>
      <c r="OTW54" s="921"/>
      <c r="OTX54" s="921"/>
      <c r="OTY54" s="921"/>
      <c r="OTZ54" s="921"/>
      <c r="OUA54" s="921"/>
      <c r="OUB54" s="921"/>
      <c r="OUC54" s="921"/>
      <c r="OUD54" s="921"/>
      <c r="OUE54" s="921"/>
      <c r="OUF54" s="921"/>
      <c r="OUG54" s="921"/>
      <c r="OUH54" s="921"/>
      <c r="OUI54" s="921"/>
      <c r="OUJ54" s="921"/>
      <c r="OUK54" s="921"/>
      <c r="OUL54" s="921"/>
      <c r="OUM54" s="921"/>
      <c r="OUN54" s="921"/>
      <c r="OUO54" s="921"/>
      <c r="OUP54" s="921"/>
      <c r="OUQ54" s="921"/>
      <c r="OUR54" s="921"/>
      <c r="OUS54" s="921"/>
      <c r="OUT54" s="921"/>
      <c r="OUU54" s="921"/>
      <c r="OUV54" s="921"/>
      <c r="OUW54" s="921"/>
      <c r="OUX54" s="921"/>
      <c r="OUY54" s="921"/>
      <c r="OUZ54" s="921"/>
      <c r="OVA54" s="921"/>
      <c r="OVB54" s="921"/>
      <c r="OVC54" s="921"/>
      <c r="OVD54" s="921"/>
      <c r="OVE54" s="921"/>
      <c r="OVF54" s="921"/>
      <c r="OVG54" s="921"/>
      <c r="OVH54" s="921"/>
      <c r="OVI54" s="921"/>
      <c r="OVJ54" s="921"/>
      <c r="OVK54" s="921"/>
      <c r="OVL54" s="921"/>
      <c r="OVM54" s="921"/>
      <c r="OVN54" s="921"/>
      <c r="OVO54" s="921"/>
      <c r="OVP54" s="921"/>
      <c r="OVQ54" s="921"/>
      <c r="OVR54" s="921"/>
      <c r="OVS54" s="921"/>
      <c r="OVT54" s="921"/>
      <c r="OVU54" s="921"/>
      <c r="OVV54" s="921"/>
      <c r="OVW54" s="921"/>
      <c r="OVX54" s="921"/>
      <c r="OVY54" s="921"/>
      <c r="OVZ54" s="921"/>
      <c r="OWA54" s="921"/>
      <c r="OWB54" s="921"/>
      <c r="OWC54" s="921"/>
      <c r="OWD54" s="921"/>
      <c r="OWE54" s="921"/>
      <c r="OWF54" s="921"/>
      <c r="OWG54" s="921"/>
      <c r="OWH54" s="921"/>
      <c r="OWI54" s="921"/>
      <c r="OWJ54" s="921"/>
      <c r="OWK54" s="921"/>
      <c r="OWL54" s="921"/>
      <c r="OWM54" s="921"/>
      <c r="OWN54" s="921"/>
      <c r="OWO54" s="921"/>
      <c r="OWP54" s="921"/>
      <c r="OWQ54" s="921"/>
      <c r="OWR54" s="921"/>
      <c r="OWS54" s="921"/>
      <c r="OWT54" s="921"/>
      <c r="OWU54" s="921"/>
      <c r="OWV54" s="921"/>
      <c r="OWW54" s="921"/>
      <c r="OWX54" s="921"/>
      <c r="OWY54" s="921"/>
      <c r="OWZ54" s="921"/>
      <c r="OXA54" s="921"/>
      <c r="OXB54" s="921"/>
      <c r="OXC54" s="921"/>
      <c r="OXD54" s="921"/>
      <c r="OXE54" s="921"/>
      <c r="OXF54" s="921"/>
      <c r="OXG54" s="921"/>
      <c r="OXH54" s="921"/>
      <c r="OXI54" s="921"/>
      <c r="OXJ54" s="921"/>
      <c r="OXK54" s="921"/>
      <c r="OXL54" s="921"/>
      <c r="OXM54" s="921"/>
      <c r="OXN54" s="921"/>
      <c r="OXO54" s="921"/>
      <c r="OXP54" s="921"/>
      <c r="OXQ54" s="921"/>
      <c r="OXR54" s="921"/>
      <c r="OXS54" s="921"/>
      <c r="OXT54" s="921"/>
      <c r="OXU54" s="921"/>
      <c r="OXV54" s="921"/>
      <c r="OXW54" s="921"/>
      <c r="OXX54" s="921"/>
      <c r="OXY54" s="921"/>
      <c r="OXZ54" s="921"/>
      <c r="OYA54" s="921"/>
      <c r="OYB54" s="921"/>
      <c r="OYC54" s="921"/>
      <c r="OYD54" s="921"/>
      <c r="OYE54" s="921"/>
      <c r="OYF54" s="921"/>
      <c r="OYG54" s="921"/>
      <c r="OYH54" s="921"/>
      <c r="OYI54" s="921"/>
      <c r="OYJ54" s="921"/>
      <c r="OYK54" s="921"/>
      <c r="OYL54" s="921"/>
      <c r="OYM54" s="921"/>
      <c r="OYN54" s="921"/>
      <c r="OYO54" s="921"/>
      <c r="OYP54" s="921"/>
      <c r="OYQ54" s="921"/>
      <c r="OYR54" s="921"/>
      <c r="OYS54" s="921"/>
      <c r="OYT54" s="921"/>
      <c r="OYU54" s="921"/>
      <c r="OYV54" s="921"/>
      <c r="OYW54" s="921"/>
      <c r="OYX54" s="921"/>
      <c r="OYY54" s="921"/>
      <c r="OYZ54" s="921"/>
      <c r="OZA54" s="921"/>
      <c r="OZB54" s="921"/>
      <c r="OZC54" s="921"/>
      <c r="OZD54" s="921"/>
      <c r="OZE54" s="921"/>
      <c r="OZF54" s="921"/>
      <c r="OZG54" s="921"/>
      <c r="OZH54" s="921"/>
      <c r="OZI54" s="921"/>
      <c r="OZJ54" s="921"/>
      <c r="OZK54" s="921"/>
      <c r="OZL54" s="921"/>
      <c r="OZM54" s="921"/>
      <c r="OZN54" s="921"/>
      <c r="OZO54" s="921"/>
      <c r="OZP54" s="921"/>
      <c r="OZQ54" s="921"/>
      <c r="OZR54" s="921"/>
      <c r="OZS54" s="921"/>
      <c r="OZT54" s="921"/>
      <c r="OZU54" s="921"/>
      <c r="OZV54" s="921"/>
      <c r="OZW54" s="921"/>
      <c r="OZX54" s="921"/>
      <c r="OZY54" s="921"/>
      <c r="OZZ54" s="921"/>
      <c r="PAA54" s="921"/>
      <c r="PAB54" s="921"/>
      <c r="PAC54" s="921"/>
      <c r="PAD54" s="921"/>
      <c r="PAE54" s="921"/>
      <c r="PAF54" s="921"/>
      <c r="PAG54" s="921"/>
      <c r="PAH54" s="921"/>
      <c r="PAI54" s="921"/>
      <c r="PAJ54" s="921"/>
      <c r="PAK54" s="921"/>
      <c r="PAL54" s="921"/>
      <c r="PAM54" s="921"/>
      <c r="PAN54" s="921"/>
      <c r="PAO54" s="921"/>
      <c r="PAP54" s="921"/>
      <c r="PAQ54" s="921"/>
      <c r="PAR54" s="921"/>
      <c r="PAS54" s="921"/>
      <c r="PAT54" s="921"/>
      <c r="PAU54" s="921"/>
      <c r="PAV54" s="921"/>
      <c r="PAW54" s="921"/>
      <c r="PAX54" s="921"/>
      <c r="PAY54" s="921"/>
      <c r="PAZ54" s="921"/>
      <c r="PBA54" s="921"/>
      <c r="PBB54" s="921"/>
      <c r="PBC54" s="921"/>
      <c r="PBD54" s="921"/>
      <c r="PBE54" s="921"/>
      <c r="PBF54" s="921"/>
      <c r="PBG54" s="921"/>
      <c r="PBH54" s="921"/>
      <c r="PBI54" s="921"/>
      <c r="PBJ54" s="921"/>
      <c r="PBK54" s="921"/>
      <c r="PBL54" s="921"/>
      <c r="PBM54" s="921"/>
      <c r="PBN54" s="921"/>
      <c r="PBO54" s="921"/>
      <c r="PBP54" s="921"/>
      <c r="PBQ54" s="921"/>
      <c r="PBR54" s="921"/>
      <c r="PBS54" s="921"/>
      <c r="PBT54" s="921"/>
      <c r="PBU54" s="921"/>
      <c r="PBV54" s="921"/>
      <c r="PBW54" s="921"/>
      <c r="PBX54" s="921"/>
      <c r="PBY54" s="921"/>
      <c r="PBZ54" s="921"/>
      <c r="PCA54" s="921"/>
      <c r="PCB54" s="921"/>
      <c r="PCC54" s="921"/>
      <c r="PCD54" s="921"/>
      <c r="PCE54" s="921"/>
      <c r="PCF54" s="921"/>
      <c r="PCG54" s="921"/>
      <c r="PCH54" s="921"/>
      <c r="PCI54" s="921"/>
      <c r="PCJ54" s="921"/>
      <c r="PCK54" s="921"/>
      <c r="PCL54" s="921"/>
      <c r="PCM54" s="921"/>
      <c r="PCN54" s="921"/>
      <c r="PCO54" s="921"/>
      <c r="PCP54" s="921"/>
      <c r="PCQ54" s="921"/>
      <c r="PCR54" s="921"/>
      <c r="PCS54" s="921"/>
      <c r="PCT54" s="921"/>
      <c r="PCU54" s="921"/>
      <c r="PCV54" s="921"/>
      <c r="PCW54" s="921"/>
      <c r="PCX54" s="921"/>
      <c r="PCY54" s="921"/>
      <c r="PCZ54" s="921"/>
      <c r="PDA54" s="921"/>
      <c r="PDB54" s="921"/>
      <c r="PDC54" s="921"/>
      <c r="PDD54" s="921"/>
      <c r="PDE54" s="921"/>
      <c r="PDF54" s="921"/>
      <c r="PDG54" s="921"/>
      <c r="PDH54" s="921"/>
      <c r="PDI54" s="921"/>
      <c r="PDJ54" s="921"/>
      <c r="PDK54" s="921"/>
      <c r="PDL54" s="921"/>
      <c r="PDM54" s="921"/>
      <c r="PDN54" s="921"/>
      <c r="PDO54" s="921"/>
      <c r="PDP54" s="921"/>
      <c r="PDQ54" s="921"/>
      <c r="PDR54" s="921"/>
      <c r="PDS54" s="921"/>
      <c r="PDT54" s="921"/>
      <c r="PDU54" s="921"/>
      <c r="PDV54" s="921"/>
      <c r="PDW54" s="921"/>
      <c r="PDX54" s="921"/>
      <c r="PDY54" s="921"/>
      <c r="PDZ54" s="921"/>
      <c r="PEA54" s="921"/>
      <c r="PEB54" s="921"/>
      <c r="PEC54" s="921"/>
      <c r="PED54" s="921"/>
      <c r="PEE54" s="921"/>
      <c r="PEF54" s="921"/>
      <c r="PEG54" s="921"/>
      <c r="PEH54" s="921"/>
      <c r="PEI54" s="921"/>
      <c r="PEJ54" s="921"/>
      <c r="PEK54" s="921"/>
      <c r="PEL54" s="921"/>
      <c r="PEM54" s="921"/>
      <c r="PEN54" s="921"/>
      <c r="PEO54" s="921"/>
      <c r="PEP54" s="921"/>
      <c r="PEQ54" s="921"/>
      <c r="PER54" s="921"/>
      <c r="PES54" s="921"/>
      <c r="PET54" s="921"/>
      <c r="PEU54" s="921"/>
      <c r="PEV54" s="921"/>
      <c r="PEW54" s="921"/>
      <c r="PEX54" s="921"/>
      <c r="PEY54" s="921"/>
      <c r="PEZ54" s="921"/>
      <c r="PFA54" s="921"/>
      <c r="PFB54" s="921"/>
      <c r="PFC54" s="921"/>
      <c r="PFD54" s="921"/>
      <c r="PFE54" s="921"/>
      <c r="PFF54" s="921"/>
      <c r="PFG54" s="921"/>
      <c r="PFH54" s="921"/>
      <c r="PFI54" s="921"/>
      <c r="PFJ54" s="921"/>
      <c r="PFK54" s="921"/>
      <c r="PFL54" s="921"/>
      <c r="PFM54" s="921"/>
      <c r="PFN54" s="921"/>
      <c r="PFO54" s="921"/>
      <c r="PFP54" s="921"/>
      <c r="PFQ54" s="921"/>
      <c r="PFR54" s="921"/>
      <c r="PFS54" s="921"/>
      <c r="PFT54" s="921"/>
      <c r="PFU54" s="921"/>
      <c r="PFV54" s="921"/>
      <c r="PFW54" s="921"/>
      <c r="PFX54" s="921"/>
      <c r="PFY54" s="921"/>
      <c r="PFZ54" s="921"/>
      <c r="PGA54" s="921"/>
      <c r="PGB54" s="921"/>
      <c r="PGC54" s="921"/>
      <c r="PGD54" s="921"/>
      <c r="PGE54" s="921"/>
      <c r="PGF54" s="921"/>
      <c r="PGG54" s="921"/>
      <c r="PGH54" s="921"/>
      <c r="PGI54" s="921"/>
      <c r="PGJ54" s="921"/>
      <c r="PGK54" s="921"/>
      <c r="PGL54" s="921"/>
      <c r="PGM54" s="921"/>
      <c r="PGN54" s="921"/>
      <c r="PGO54" s="921"/>
      <c r="PGP54" s="921"/>
      <c r="PGQ54" s="921"/>
      <c r="PGR54" s="921"/>
      <c r="PGS54" s="921"/>
      <c r="PGT54" s="921"/>
      <c r="PGU54" s="921"/>
      <c r="PGV54" s="921"/>
      <c r="PGW54" s="921"/>
      <c r="PGX54" s="921"/>
      <c r="PGY54" s="921"/>
      <c r="PGZ54" s="921"/>
      <c r="PHA54" s="921"/>
      <c r="PHB54" s="921"/>
      <c r="PHC54" s="921"/>
      <c r="PHD54" s="921"/>
      <c r="PHE54" s="921"/>
      <c r="PHF54" s="921"/>
      <c r="PHG54" s="921"/>
      <c r="PHH54" s="921"/>
      <c r="PHI54" s="921"/>
      <c r="PHJ54" s="921"/>
      <c r="PHK54" s="921"/>
      <c r="PHL54" s="921"/>
      <c r="PHM54" s="921"/>
      <c r="PHN54" s="921"/>
      <c r="PHO54" s="921"/>
      <c r="PHP54" s="921"/>
      <c r="PHQ54" s="921"/>
      <c r="PHR54" s="921"/>
      <c r="PHS54" s="921"/>
      <c r="PHT54" s="921"/>
      <c r="PHU54" s="921"/>
      <c r="PHV54" s="921"/>
      <c r="PHW54" s="921"/>
      <c r="PHX54" s="921"/>
      <c r="PHY54" s="921"/>
      <c r="PHZ54" s="921"/>
      <c r="PIA54" s="921"/>
      <c r="PIB54" s="921"/>
      <c r="PIC54" s="921"/>
      <c r="PID54" s="921"/>
      <c r="PIE54" s="921"/>
      <c r="PIF54" s="921"/>
      <c r="PIG54" s="921"/>
      <c r="PIH54" s="921"/>
      <c r="PII54" s="921"/>
      <c r="PIJ54" s="921"/>
      <c r="PIK54" s="921"/>
      <c r="PIL54" s="921"/>
      <c r="PIM54" s="921"/>
      <c r="PIN54" s="921"/>
      <c r="PIO54" s="921"/>
      <c r="PIP54" s="921"/>
      <c r="PIQ54" s="921"/>
      <c r="PIR54" s="921"/>
      <c r="PIS54" s="921"/>
      <c r="PIT54" s="921"/>
      <c r="PIU54" s="921"/>
      <c r="PIV54" s="921"/>
      <c r="PIW54" s="921"/>
      <c r="PIX54" s="921"/>
      <c r="PIY54" s="921"/>
      <c r="PIZ54" s="921"/>
      <c r="PJA54" s="921"/>
      <c r="PJB54" s="921"/>
      <c r="PJC54" s="921"/>
      <c r="PJD54" s="921"/>
      <c r="PJE54" s="921"/>
      <c r="PJF54" s="921"/>
      <c r="PJG54" s="921"/>
      <c r="PJH54" s="921"/>
      <c r="PJI54" s="921"/>
      <c r="PJJ54" s="921"/>
      <c r="PJK54" s="921"/>
      <c r="PJL54" s="921"/>
      <c r="PJM54" s="921"/>
      <c r="PJN54" s="921"/>
      <c r="PJO54" s="921"/>
      <c r="PJP54" s="921"/>
      <c r="PJQ54" s="921"/>
      <c r="PJR54" s="921"/>
      <c r="PJS54" s="921"/>
      <c r="PJT54" s="921"/>
      <c r="PJU54" s="921"/>
      <c r="PJV54" s="921"/>
      <c r="PJW54" s="921"/>
      <c r="PJX54" s="921"/>
      <c r="PJY54" s="921"/>
      <c r="PJZ54" s="921"/>
      <c r="PKA54" s="921"/>
      <c r="PKB54" s="921"/>
      <c r="PKC54" s="921"/>
      <c r="PKD54" s="921"/>
      <c r="PKE54" s="921"/>
      <c r="PKF54" s="921"/>
      <c r="PKG54" s="921"/>
      <c r="PKH54" s="921"/>
      <c r="PKI54" s="921"/>
      <c r="PKJ54" s="921"/>
      <c r="PKK54" s="921"/>
      <c r="PKL54" s="921"/>
      <c r="PKM54" s="921"/>
      <c r="PKN54" s="921"/>
      <c r="PKO54" s="921"/>
      <c r="PKP54" s="921"/>
      <c r="PKQ54" s="921"/>
      <c r="PKR54" s="921"/>
      <c r="PKS54" s="921"/>
      <c r="PKT54" s="921"/>
      <c r="PKU54" s="921"/>
      <c r="PKV54" s="921"/>
      <c r="PKW54" s="921"/>
      <c r="PKX54" s="921"/>
      <c r="PKY54" s="921"/>
      <c r="PKZ54" s="921"/>
      <c r="PLA54" s="921"/>
      <c r="PLB54" s="921"/>
      <c r="PLC54" s="921"/>
      <c r="PLD54" s="921"/>
      <c r="PLE54" s="921"/>
      <c r="PLF54" s="921"/>
      <c r="PLG54" s="921"/>
      <c r="PLH54" s="921"/>
      <c r="PLI54" s="921"/>
      <c r="PLJ54" s="921"/>
      <c r="PLK54" s="921"/>
      <c r="PLL54" s="921"/>
      <c r="PLM54" s="921"/>
      <c r="PLN54" s="921"/>
      <c r="PLO54" s="921"/>
      <c r="PLP54" s="921"/>
      <c r="PLQ54" s="921"/>
      <c r="PLR54" s="921"/>
      <c r="PLS54" s="921"/>
      <c r="PLT54" s="921"/>
      <c r="PLU54" s="921"/>
      <c r="PLV54" s="921"/>
      <c r="PLW54" s="921"/>
      <c r="PLX54" s="921"/>
      <c r="PLY54" s="921"/>
      <c r="PLZ54" s="921"/>
      <c r="PMA54" s="921"/>
      <c r="PMB54" s="921"/>
      <c r="PMC54" s="921"/>
      <c r="PMD54" s="921"/>
      <c r="PME54" s="921"/>
      <c r="PMF54" s="921"/>
      <c r="PMG54" s="921"/>
      <c r="PMH54" s="921"/>
      <c r="PMI54" s="921"/>
      <c r="PMJ54" s="921"/>
      <c r="PMK54" s="921"/>
      <c r="PML54" s="921"/>
      <c r="PMM54" s="921"/>
      <c r="PMN54" s="921"/>
      <c r="PMO54" s="921"/>
      <c r="PMP54" s="921"/>
      <c r="PMQ54" s="921"/>
      <c r="PMR54" s="921"/>
      <c r="PMS54" s="921"/>
      <c r="PMT54" s="921"/>
      <c r="PMU54" s="921"/>
      <c r="PMV54" s="921"/>
      <c r="PMW54" s="921"/>
      <c r="PMX54" s="921"/>
      <c r="PMY54" s="921"/>
      <c r="PMZ54" s="921"/>
      <c r="PNA54" s="921"/>
      <c r="PNB54" s="921"/>
      <c r="PNC54" s="921"/>
      <c r="PND54" s="921"/>
      <c r="PNE54" s="921"/>
      <c r="PNF54" s="921"/>
      <c r="PNG54" s="921"/>
      <c r="PNH54" s="921"/>
      <c r="PNI54" s="921"/>
      <c r="PNJ54" s="921"/>
      <c r="PNK54" s="921"/>
      <c r="PNL54" s="921"/>
      <c r="PNM54" s="921"/>
      <c r="PNN54" s="921"/>
      <c r="PNO54" s="921"/>
      <c r="PNP54" s="921"/>
      <c r="PNQ54" s="921"/>
      <c r="PNR54" s="921"/>
      <c r="PNS54" s="921"/>
      <c r="PNT54" s="921"/>
      <c r="PNU54" s="921"/>
      <c r="PNV54" s="921"/>
      <c r="PNW54" s="921"/>
      <c r="PNX54" s="921"/>
      <c r="PNY54" s="921"/>
      <c r="PNZ54" s="921"/>
      <c r="POA54" s="921"/>
      <c r="POB54" s="921"/>
      <c r="POC54" s="921"/>
      <c r="POD54" s="921"/>
      <c r="POE54" s="921"/>
      <c r="POF54" s="921"/>
      <c r="POG54" s="921"/>
      <c r="POH54" s="921"/>
      <c r="POI54" s="921"/>
      <c r="POJ54" s="921"/>
      <c r="POK54" s="921"/>
      <c r="POL54" s="921"/>
      <c r="POM54" s="921"/>
      <c r="PON54" s="921"/>
      <c r="POO54" s="921"/>
      <c r="POP54" s="921"/>
      <c r="POQ54" s="921"/>
      <c r="POR54" s="921"/>
      <c r="POS54" s="921"/>
      <c r="POT54" s="921"/>
      <c r="POU54" s="921"/>
      <c r="POV54" s="921"/>
      <c r="POW54" s="921"/>
      <c r="POX54" s="921"/>
      <c r="POY54" s="921"/>
      <c r="POZ54" s="921"/>
      <c r="PPA54" s="921"/>
      <c r="PPB54" s="921"/>
      <c r="PPC54" s="921"/>
      <c r="PPD54" s="921"/>
      <c r="PPE54" s="921"/>
      <c r="PPF54" s="921"/>
      <c r="PPG54" s="921"/>
      <c r="PPH54" s="921"/>
      <c r="PPI54" s="921"/>
      <c r="PPJ54" s="921"/>
      <c r="PPK54" s="921"/>
      <c r="PPL54" s="921"/>
      <c r="PPM54" s="921"/>
      <c r="PPN54" s="921"/>
      <c r="PPO54" s="921"/>
      <c r="PPP54" s="921"/>
      <c r="PPQ54" s="921"/>
      <c r="PPR54" s="921"/>
      <c r="PPS54" s="921"/>
      <c r="PPT54" s="921"/>
      <c r="PPU54" s="921"/>
      <c r="PPV54" s="921"/>
      <c r="PPW54" s="921"/>
      <c r="PPX54" s="921"/>
      <c r="PPY54" s="921"/>
      <c r="PPZ54" s="921"/>
      <c r="PQA54" s="921"/>
      <c r="PQB54" s="921"/>
      <c r="PQC54" s="921"/>
      <c r="PQD54" s="921"/>
      <c r="PQE54" s="921"/>
      <c r="PQF54" s="921"/>
      <c r="PQG54" s="921"/>
      <c r="PQH54" s="921"/>
      <c r="PQI54" s="921"/>
      <c r="PQJ54" s="921"/>
      <c r="PQK54" s="921"/>
      <c r="PQL54" s="921"/>
      <c r="PQM54" s="921"/>
      <c r="PQN54" s="921"/>
      <c r="PQO54" s="921"/>
      <c r="PQP54" s="921"/>
      <c r="PQQ54" s="921"/>
      <c r="PQR54" s="921"/>
      <c r="PQS54" s="921"/>
      <c r="PQT54" s="921"/>
      <c r="PQU54" s="921"/>
      <c r="PQV54" s="921"/>
      <c r="PQW54" s="921"/>
      <c r="PQX54" s="921"/>
      <c r="PQY54" s="921"/>
      <c r="PQZ54" s="921"/>
      <c r="PRA54" s="921"/>
      <c r="PRB54" s="921"/>
      <c r="PRC54" s="921"/>
      <c r="PRD54" s="921"/>
      <c r="PRE54" s="921"/>
      <c r="PRF54" s="921"/>
      <c r="PRG54" s="921"/>
      <c r="PRH54" s="921"/>
      <c r="PRI54" s="921"/>
      <c r="PRJ54" s="921"/>
      <c r="PRK54" s="921"/>
      <c r="PRL54" s="921"/>
      <c r="PRM54" s="921"/>
      <c r="PRN54" s="921"/>
      <c r="PRO54" s="921"/>
      <c r="PRP54" s="921"/>
      <c r="PRQ54" s="921"/>
      <c r="PRR54" s="921"/>
      <c r="PRS54" s="921"/>
      <c r="PRT54" s="921"/>
      <c r="PRU54" s="921"/>
      <c r="PRV54" s="921"/>
      <c r="PRW54" s="921"/>
      <c r="PRX54" s="921"/>
      <c r="PRY54" s="921"/>
      <c r="PRZ54" s="921"/>
      <c r="PSA54" s="921"/>
      <c r="PSB54" s="921"/>
      <c r="PSC54" s="921"/>
      <c r="PSD54" s="921"/>
      <c r="PSE54" s="921"/>
      <c r="PSF54" s="921"/>
      <c r="PSG54" s="921"/>
      <c r="PSH54" s="921"/>
      <c r="PSI54" s="921"/>
      <c r="PSJ54" s="921"/>
      <c r="PSK54" s="921"/>
      <c r="PSL54" s="921"/>
      <c r="PSM54" s="921"/>
      <c r="PSN54" s="921"/>
      <c r="PSO54" s="921"/>
      <c r="PSP54" s="921"/>
      <c r="PSQ54" s="921"/>
      <c r="PSR54" s="921"/>
      <c r="PSS54" s="921"/>
      <c r="PST54" s="921"/>
      <c r="PSU54" s="921"/>
      <c r="PSV54" s="921"/>
      <c r="PSW54" s="921"/>
      <c r="PSX54" s="921"/>
      <c r="PSY54" s="921"/>
      <c r="PSZ54" s="921"/>
      <c r="PTA54" s="921"/>
      <c r="PTB54" s="921"/>
      <c r="PTC54" s="921"/>
      <c r="PTD54" s="921"/>
      <c r="PTE54" s="921"/>
      <c r="PTF54" s="921"/>
      <c r="PTG54" s="921"/>
      <c r="PTH54" s="921"/>
      <c r="PTI54" s="921"/>
      <c r="PTJ54" s="921"/>
      <c r="PTK54" s="921"/>
      <c r="PTL54" s="921"/>
      <c r="PTM54" s="921"/>
      <c r="PTN54" s="921"/>
      <c r="PTO54" s="921"/>
      <c r="PTP54" s="921"/>
      <c r="PTQ54" s="921"/>
      <c r="PTR54" s="921"/>
      <c r="PTS54" s="921"/>
      <c r="PTT54" s="921"/>
      <c r="PTU54" s="921"/>
      <c r="PTV54" s="921"/>
      <c r="PTW54" s="921"/>
      <c r="PTX54" s="921"/>
      <c r="PTY54" s="921"/>
      <c r="PTZ54" s="921"/>
      <c r="PUA54" s="921"/>
      <c r="PUB54" s="921"/>
      <c r="PUC54" s="921"/>
      <c r="PUD54" s="921"/>
      <c r="PUE54" s="921"/>
      <c r="PUF54" s="921"/>
      <c r="PUG54" s="921"/>
      <c r="PUH54" s="921"/>
      <c r="PUI54" s="921"/>
      <c r="PUJ54" s="921"/>
      <c r="PUK54" s="921"/>
      <c r="PUL54" s="921"/>
      <c r="PUM54" s="921"/>
      <c r="PUN54" s="921"/>
      <c r="PUO54" s="921"/>
      <c r="PUP54" s="921"/>
      <c r="PUQ54" s="921"/>
      <c r="PUR54" s="921"/>
      <c r="PUS54" s="921"/>
      <c r="PUT54" s="921"/>
      <c r="PUU54" s="921"/>
      <c r="PUV54" s="921"/>
      <c r="PUW54" s="921"/>
      <c r="PUX54" s="921"/>
      <c r="PUY54" s="921"/>
      <c r="PUZ54" s="921"/>
      <c r="PVA54" s="921"/>
      <c r="PVB54" s="921"/>
      <c r="PVC54" s="921"/>
      <c r="PVD54" s="921"/>
      <c r="PVE54" s="921"/>
      <c r="PVF54" s="921"/>
      <c r="PVG54" s="921"/>
      <c r="PVH54" s="921"/>
      <c r="PVI54" s="921"/>
      <c r="PVJ54" s="921"/>
      <c r="PVK54" s="921"/>
      <c r="PVL54" s="921"/>
      <c r="PVM54" s="921"/>
      <c r="PVN54" s="921"/>
      <c r="PVO54" s="921"/>
      <c r="PVP54" s="921"/>
      <c r="PVQ54" s="921"/>
      <c r="PVR54" s="921"/>
      <c r="PVS54" s="921"/>
      <c r="PVT54" s="921"/>
      <c r="PVU54" s="921"/>
      <c r="PVV54" s="921"/>
      <c r="PVW54" s="921"/>
      <c r="PVX54" s="921"/>
      <c r="PVY54" s="921"/>
      <c r="PVZ54" s="921"/>
      <c r="PWA54" s="921"/>
      <c r="PWB54" s="921"/>
      <c r="PWC54" s="921"/>
      <c r="PWD54" s="921"/>
      <c r="PWE54" s="921"/>
      <c r="PWF54" s="921"/>
      <c r="PWG54" s="921"/>
      <c r="PWH54" s="921"/>
      <c r="PWI54" s="921"/>
      <c r="PWJ54" s="921"/>
      <c r="PWK54" s="921"/>
      <c r="PWL54" s="921"/>
      <c r="PWM54" s="921"/>
      <c r="PWN54" s="921"/>
      <c r="PWO54" s="921"/>
      <c r="PWP54" s="921"/>
      <c r="PWQ54" s="921"/>
      <c r="PWR54" s="921"/>
      <c r="PWS54" s="921"/>
      <c r="PWT54" s="921"/>
      <c r="PWU54" s="921"/>
      <c r="PWV54" s="921"/>
      <c r="PWW54" s="921"/>
      <c r="PWX54" s="921"/>
      <c r="PWY54" s="921"/>
      <c r="PWZ54" s="921"/>
      <c r="PXA54" s="921"/>
      <c r="PXB54" s="921"/>
      <c r="PXC54" s="921"/>
      <c r="PXD54" s="921"/>
      <c r="PXE54" s="921"/>
      <c r="PXF54" s="921"/>
      <c r="PXG54" s="921"/>
      <c r="PXH54" s="921"/>
      <c r="PXI54" s="921"/>
      <c r="PXJ54" s="921"/>
      <c r="PXK54" s="921"/>
      <c r="PXL54" s="921"/>
      <c r="PXM54" s="921"/>
      <c r="PXN54" s="921"/>
      <c r="PXO54" s="921"/>
      <c r="PXP54" s="921"/>
      <c r="PXQ54" s="921"/>
      <c r="PXR54" s="921"/>
      <c r="PXS54" s="921"/>
      <c r="PXT54" s="921"/>
      <c r="PXU54" s="921"/>
      <c r="PXV54" s="921"/>
      <c r="PXW54" s="921"/>
      <c r="PXX54" s="921"/>
      <c r="PXY54" s="921"/>
      <c r="PXZ54" s="921"/>
      <c r="PYA54" s="921"/>
      <c r="PYB54" s="921"/>
      <c r="PYC54" s="921"/>
      <c r="PYD54" s="921"/>
      <c r="PYE54" s="921"/>
      <c r="PYF54" s="921"/>
      <c r="PYG54" s="921"/>
      <c r="PYH54" s="921"/>
      <c r="PYI54" s="921"/>
      <c r="PYJ54" s="921"/>
      <c r="PYK54" s="921"/>
      <c r="PYL54" s="921"/>
      <c r="PYM54" s="921"/>
      <c r="PYN54" s="921"/>
      <c r="PYO54" s="921"/>
      <c r="PYP54" s="921"/>
      <c r="PYQ54" s="921"/>
      <c r="PYR54" s="921"/>
      <c r="PYS54" s="921"/>
      <c r="PYT54" s="921"/>
      <c r="PYU54" s="921"/>
      <c r="PYV54" s="921"/>
      <c r="PYW54" s="921"/>
      <c r="PYX54" s="921"/>
      <c r="PYY54" s="921"/>
      <c r="PYZ54" s="921"/>
      <c r="PZA54" s="921"/>
      <c r="PZB54" s="921"/>
      <c r="PZC54" s="921"/>
      <c r="PZD54" s="921"/>
      <c r="PZE54" s="921"/>
      <c r="PZF54" s="921"/>
      <c r="PZG54" s="921"/>
      <c r="PZH54" s="921"/>
      <c r="PZI54" s="921"/>
      <c r="PZJ54" s="921"/>
      <c r="PZK54" s="921"/>
      <c r="PZL54" s="921"/>
      <c r="PZM54" s="921"/>
      <c r="PZN54" s="921"/>
      <c r="PZO54" s="921"/>
      <c r="PZP54" s="921"/>
      <c r="PZQ54" s="921"/>
      <c r="PZR54" s="921"/>
      <c r="PZS54" s="921"/>
      <c r="PZT54" s="921"/>
      <c r="PZU54" s="921"/>
      <c r="PZV54" s="921"/>
      <c r="PZW54" s="921"/>
      <c r="PZX54" s="921"/>
      <c r="PZY54" s="921"/>
      <c r="PZZ54" s="921"/>
      <c r="QAA54" s="921"/>
      <c r="QAB54" s="921"/>
      <c r="QAC54" s="921"/>
      <c r="QAD54" s="921"/>
      <c r="QAE54" s="921"/>
      <c r="QAF54" s="921"/>
      <c r="QAG54" s="921"/>
      <c r="QAH54" s="921"/>
      <c r="QAI54" s="921"/>
      <c r="QAJ54" s="921"/>
      <c r="QAK54" s="921"/>
      <c r="QAL54" s="921"/>
      <c r="QAM54" s="921"/>
      <c r="QAN54" s="921"/>
      <c r="QAO54" s="921"/>
      <c r="QAP54" s="921"/>
      <c r="QAQ54" s="921"/>
      <c r="QAR54" s="921"/>
      <c r="QAS54" s="921"/>
      <c r="QAT54" s="921"/>
      <c r="QAU54" s="921"/>
      <c r="QAV54" s="921"/>
      <c r="QAW54" s="921"/>
      <c r="QAX54" s="921"/>
      <c r="QAY54" s="921"/>
      <c r="QAZ54" s="921"/>
      <c r="QBA54" s="921"/>
      <c r="QBB54" s="921"/>
      <c r="QBC54" s="921"/>
      <c r="QBD54" s="921"/>
      <c r="QBE54" s="921"/>
      <c r="QBF54" s="921"/>
      <c r="QBG54" s="921"/>
      <c r="QBH54" s="921"/>
      <c r="QBI54" s="921"/>
      <c r="QBJ54" s="921"/>
      <c r="QBK54" s="921"/>
      <c r="QBL54" s="921"/>
      <c r="QBM54" s="921"/>
      <c r="QBN54" s="921"/>
      <c r="QBO54" s="921"/>
      <c r="QBP54" s="921"/>
      <c r="QBQ54" s="921"/>
      <c r="QBR54" s="921"/>
      <c r="QBS54" s="921"/>
      <c r="QBT54" s="921"/>
      <c r="QBU54" s="921"/>
      <c r="QBV54" s="921"/>
      <c r="QBW54" s="921"/>
      <c r="QBX54" s="921"/>
      <c r="QBY54" s="921"/>
      <c r="QBZ54" s="921"/>
      <c r="QCA54" s="921"/>
      <c r="QCB54" s="921"/>
      <c r="QCC54" s="921"/>
      <c r="QCD54" s="921"/>
      <c r="QCE54" s="921"/>
      <c r="QCF54" s="921"/>
      <c r="QCG54" s="921"/>
      <c r="QCH54" s="921"/>
      <c r="QCI54" s="921"/>
      <c r="QCJ54" s="921"/>
      <c r="QCK54" s="921"/>
      <c r="QCL54" s="921"/>
      <c r="QCM54" s="921"/>
      <c r="QCN54" s="921"/>
      <c r="QCO54" s="921"/>
      <c r="QCP54" s="921"/>
      <c r="QCQ54" s="921"/>
      <c r="QCR54" s="921"/>
      <c r="QCS54" s="921"/>
      <c r="QCT54" s="921"/>
      <c r="QCU54" s="921"/>
      <c r="QCV54" s="921"/>
      <c r="QCW54" s="921"/>
      <c r="QCX54" s="921"/>
      <c r="QCY54" s="921"/>
      <c r="QCZ54" s="921"/>
      <c r="QDA54" s="921"/>
      <c r="QDB54" s="921"/>
      <c r="QDC54" s="921"/>
      <c r="QDD54" s="921"/>
      <c r="QDE54" s="921"/>
      <c r="QDF54" s="921"/>
      <c r="QDG54" s="921"/>
      <c r="QDH54" s="921"/>
      <c r="QDI54" s="921"/>
      <c r="QDJ54" s="921"/>
      <c r="QDK54" s="921"/>
      <c r="QDL54" s="921"/>
      <c r="QDM54" s="921"/>
      <c r="QDN54" s="921"/>
      <c r="QDO54" s="921"/>
      <c r="QDP54" s="921"/>
      <c r="QDQ54" s="921"/>
      <c r="QDR54" s="921"/>
      <c r="QDS54" s="921"/>
      <c r="QDT54" s="921"/>
      <c r="QDU54" s="921"/>
      <c r="QDV54" s="921"/>
      <c r="QDW54" s="921"/>
      <c r="QDX54" s="921"/>
      <c r="QDY54" s="921"/>
      <c r="QDZ54" s="921"/>
      <c r="QEA54" s="921"/>
      <c r="QEB54" s="921"/>
      <c r="QEC54" s="921"/>
      <c r="QED54" s="921"/>
      <c r="QEE54" s="921"/>
      <c r="QEF54" s="921"/>
      <c r="QEG54" s="921"/>
      <c r="QEH54" s="921"/>
      <c r="QEI54" s="921"/>
      <c r="QEJ54" s="921"/>
      <c r="QEK54" s="921"/>
      <c r="QEL54" s="921"/>
      <c r="QEM54" s="921"/>
      <c r="QEN54" s="921"/>
      <c r="QEO54" s="921"/>
      <c r="QEP54" s="921"/>
      <c r="QEQ54" s="921"/>
      <c r="QER54" s="921"/>
      <c r="QES54" s="921"/>
      <c r="QET54" s="921"/>
      <c r="QEU54" s="921"/>
      <c r="QEV54" s="921"/>
      <c r="QEW54" s="921"/>
      <c r="QEX54" s="921"/>
      <c r="QEY54" s="921"/>
      <c r="QEZ54" s="921"/>
      <c r="QFA54" s="921"/>
      <c r="QFB54" s="921"/>
      <c r="QFC54" s="921"/>
      <c r="QFD54" s="921"/>
      <c r="QFE54" s="921"/>
      <c r="QFF54" s="921"/>
      <c r="QFG54" s="921"/>
      <c r="QFH54" s="921"/>
      <c r="QFI54" s="921"/>
      <c r="QFJ54" s="921"/>
      <c r="QFK54" s="921"/>
      <c r="QFL54" s="921"/>
      <c r="QFM54" s="921"/>
      <c r="QFN54" s="921"/>
      <c r="QFO54" s="921"/>
      <c r="QFP54" s="921"/>
      <c r="QFQ54" s="921"/>
      <c r="QFR54" s="921"/>
      <c r="QFS54" s="921"/>
      <c r="QFT54" s="921"/>
      <c r="QFU54" s="921"/>
      <c r="QFV54" s="921"/>
      <c r="QFW54" s="921"/>
      <c r="QFX54" s="921"/>
      <c r="QFY54" s="921"/>
      <c r="QFZ54" s="921"/>
      <c r="QGA54" s="921"/>
      <c r="QGB54" s="921"/>
      <c r="QGC54" s="921"/>
      <c r="QGD54" s="921"/>
      <c r="QGE54" s="921"/>
      <c r="QGF54" s="921"/>
      <c r="QGG54" s="921"/>
      <c r="QGH54" s="921"/>
      <c r="QGI54" s="921"/>
      <c r="QGJ54" s="921"/>
      <c r="QGK54" s="921"/>
      <c r="QGL54" s="921"/>
      <c r="QGM54" s="921"/>
      <c r="QGN54" s="921"/>
      <c r="QGO54" s="921"/>
      <c r="QGP54" s="921"/>
      <c r="QGQ54" s="921"/>
      <c r="QGR54" s="921"/>
      <c r="QGS54" s="921"/>
      <c r="QGT54" s="921"/>
      <c r="QGU54" s="921"/>
      <c r="QGV54" s="921"/>
      <c r="QGW54" s="921"/>
      <c r="QGX54" s="921"/>
      <c r="QGY54" s="921"/>
      <c r="QGZ54" s="921"/>
      <c r="QHA54" s="921"/>
      <c r="QHB54" s="921"/>
      <c r="QHC54" s="921"/>
      <c r="QHD54" s="921"/>
      <c r="QHE54" s="921"/>
      <c r="QHF54" s="921"/>
      <c r="QHG54" s="921"/>
      <c r="QHH54" s="921"/>
      <c r="QHI54" s="921"/>
      <c r="QHJ54" s="921"/>
      <c r="QHK54" s="921"/>
      <c r="QHL54" s="921"/>
      <c r="QHM54" s="921"/>
      <c r="QHN54" s="921"/>
      <c r="QHO54" s="921"/>
      <c r="QHP54" s="921"/>
      <c r="QHQ54" s="921"/>
      <c r="QHR54" s="921"/>
      <c r="QHS54" s="921"/>
      <c r="QHT54" s="921"/>
      <c r="QHU54" s="921"/>
      <c r="QHV54" s="921"/>
      <c r="QHW54" s="921"/>
      <c r="QHX54" s="921"/>
      <c r="QHY54" s="921"/>
      <c r="QHZ54" s="921"/>
      <c r="QIA54" s="921"/>
      <c r="QIB54" s="921"/>
      <c r="QIC54" s="921"/>
      <c r="QID54" s="921"/>
      <c r="QIE54" s="921"/>
      <c r="QIF54" s="921"/>
      <c r="QIG54" s="921"/>
      <c r="QIH54" s="921"/>
      <c r="QII54" s="921"/>
      <c r="QIJ54" s="921"/>
      <c r="QIK54" s="921"/>
      <c r="QIL54" s="921"/>
      <c r="QIM54" s="921"/>
      <c r="QIN54" s="921"/>
      <c r="QIO54" s="921"/>
      <c r="QIP54" s="921"/>
      <c r="QIQ54" s="921"/>
      <c r="QIR54" s="921"/>
      <c r="QIS54" s="921"/>
      <c r="QIT54" s="921"/>
      <c r="QIU54" s="921"/>
      <c r="QIV54" s="921"/>
      <c r="QIW54" s="921"/>
      <c r="QIX54" s="921"/>
      <c r="QIY54" s="921"/>
      <c r="QIZ54" s="921"/>
      <c r="QJA54" s="921"/>
      <c r="QJB54" s="921"/>
      <c r="QJC54" s="921"/>
      <c r="QJD54" s="921"/>
      <c r="QJE54" s="921"/>
      <c r="QJF54" s="921"/>
      <c r="QJG54" s="921"/>
      <c r="QJH54" s="921"/>
      <c r="QJI54" s="921"/>
      <c r="QJJ54" s="921"/>
      <c r="QJK54" s="921"/>
      <c r="QJL54" s="921"/>
      <c r="QJM54" s="921"/>
      <c r="QJN54" s="921"/>
      <c r="QJO54" s="921"/>
      <c r="QJP54" s="921"/>
      <c r="QJQ54" s="921"/>
      <c r="QJR54" s="921"/>
      <c r="QJS54" s="921"/>
      <c r="QJT54" s="921"/>
      <c r="QJU54" s="921"/>
      <c r="QJV54" s="921"/>
      <c r="QJW54" s="921"/>
      <c r="QJX54" s="921"/>
      <c r="QJY54" s="921"/>
      <c r="QJZ54" s="921"/>
      <c r="QKA54" s="921"/>
      <c r="QKB54" s="921"/>
      <c r="QKC54" s="921"/>
      <c r="QKD54" s="921"/>
      <c r="QKE54" s="921"/>
      <c r="QKF54" s="921"/>
      <c r="QKG54" s="921"/>
      <c r="QKH54" s="921"/>
      <c r="QKI54" s="921"/>
      <c r="QKJ54" s="921"/>
      <c r="QKK54" s="921"/>
      <c r="QKL54" s="921"/>
      <c r="QKM54" s="921"/>
      <c r="QKN54" s="921"/>
      <c r="QKO54" s="921"/>
      <c r="QKP54" s="921"/>
      <c r="QKQ54" s="921"/>
      <c r="QKR54" s="921"/>
      <c r="QKS54" s="921"/>
      <c r="QKT54" s="921"/>
      <c r="QKU54" s="921"/>
      <c r="QKV54" s="921"/>
      <c r="QKW54" s="921"/>
      <c r="QKX54" s="921"/>
      <c r="QKY54" s="921"/>
      <c r="QKZ54" s="921"/>
      <c r="QLA54" s="921"/>
      <c r="QLB54" s="921"/>
      <c r="QLC54" s="921"/>
      <c r="QLD54" s="921"/>
      <c r="QLE54" s="921"/>
      <c r="QLF54" s="921"/>
      <c r="QLG54" s="921"/>
      <c r="QLH54" s="921"/>
      <c r="QLI54" s="921"/>
      <c r="QLJ54" s="921"/>
      <c r="QLK54" s="921"/>
      <c r="QLL54" s="921"/>
      <c r="QLM54" s="921"/>
      <c r="QLN54" s="921"/>
      <c r="QLO54" s="921"/>
      <c r="QLP54" s="921"/>
      <c r="QLQ54" s="921"/>
      <c r="QLR54" s="921"/>
      <c r="QLS54" s="921"/>
      <c r="QLT54" s="921"/>
      <c r="QLU54" s="921"/>
      <c r="QLV54" s="921"/>
      <c r="QLW54" s="921"/>
      <c r="QLX54" s="921"/>
      <c r="QLY54" s="921"/>
      <c r="QLZ54" s="921"/>
      <c r="QMA54" s="921"/>
      <c r="QMB54" s="921"/>
      <c r="QMC54" s="921"/>
      <c r="QMD54" s="921"/>
      <c r="QME54" s="921"/>
      <c r="QMF54" s="921"/>
      <c r="QMG54" s="921"/>
      <c r="QMH54" s="921"/>
      <c r="QMI54" s="921"/>
      <c r="QMJ54" s="921"/>
      <c r="QMK54" s="921"/>
      <c r="QML54" s="921"/>
      <c r="QMM54" s="921"/>
      <c r="QMN54" s="921"/>
      <c r="QMO54" s="921"/>
      <c r="QMP54" s="921"/>
      <c r="QMQ54" s="921"/>
      <c r="QMR54" s="921"/>
      <c r="QMS54" s="921"/>
      <c r="QMT54" s="921"/>
      <c r="QMU54" s="921"/>
      <c r="QMV54" s="921"/>
      <c r="QMW54" s="921"/>
      <c r="QMX54" s="921"/>
      <c r="QMY54" s="921"/>
      <c r="QMZ54" s="921"/>
      <c r="QNA54" s="921"/>
      <c r="QNB54" s="921"/>
      <c r="QNC54" s="921"/>
      <c r="QND54" s="921"/>
      <c r="QNE54" s="921"/>
      <c r="QNF54" s="921"/>
      <c r="QNG54" s="921"/>
      <c r="QNH54" s="921"/>
      <c r="QNI54" s="921"/>
      <c r="QNJ54" s="921"/>
      <c r="QNK54" s="921"/>
      <c r="QNL54" s="921"/>
      <c r="QNM54" s="921"/>
      <c r="QNN54" s="921"/>
      <c r="QNO54" s="921"/>
      <c r="QNP54" s="921"/>
      <c r="QNQ54" s="921"/>
      <c r="QNR54" s="921"/>
      <c r="QNS54" s="921"/>
      <c r="QNT54" s="921"/>
      <c r="QNU54" s="921"/>
      <c r="QNV54" s="921"/>
      <c r="QNW54" s="921"/>
      <c r="QNX54" s="921"/>
      <c r="QNY54" s="921"/>
      <c r="QNZ54" s="921"/>
      <c r="QOA54" s="921"/>
      <c r="QOB54" s="921"/>
      <c r="QOC54" s="921"/>
      <c r="QOD54" s="921"/>
      <c r="QOE54" s="921"/>
      <c r="QOF54" s="921"/>
      <c r="QOG54" s="921"/>
      <c r="QOH54" s="921"/>
      <c r="QOI54" s="921"/>
      <c r="QOJ54" s="921"/>
      <c r="QOK54" s="921"/>
      <c r="QOL54" s="921"/>
      <c r="QOM54" s="921"/>
      <c r="QON54" s="921"/>
      <c r="QOO54" s="921"/>
      <c r="QOP54" s="921"/>
      <c r="QOQ54" s="921"/>
      <c r="QOR54" s="921"/>
      <c r="QOS54" s="921"/>
      <c r="QOT54" s="921"/>
      <c r="QOU54" s="921"/>
      <c r="QOV54" s="921"/>
      <c r="QOW54" s="921"/>
      <c r="QOX54" s="921"/>
      <c r="QOY54" s="921"/>
      <c r="QOZ54" s="921"/>
      <c r="QPA54" s="921"/>
      <c r="QPB54" s="921"/>
      <c r="QPC54" s="921"/>
      <c r="QPD54" s="921"/>
      <c r="QPE54" s="921"/>
      <c r="QPF54" s="921"/>
      <c r="QPG54" s="921"/>
      <c r="QPH54" s="921"/>
      <c r="QPI54" s="921"/>
      <c r="QPJ54" s="921"/>
      <c r="QPK54" s="921"/>
      <c r="QPL54" s="921"/>
      <c r="QPM54" s="921"/>
      <c r="QPN54" s="921"/>
      <c r="QPO54" s="921"/>
      <c r="QPP54" s="921"/>
      <c r="QPQ54" s="921"/>
      <c r="QPR54" s="921"/>
      <c r="QPS54" s="921"/>
      <c r="QPT54" s="921"/>
      <c r="QPU54" s="921"/>
      <c r="QPV54" s="921"/>
      <c r="QPW54" s="921"/>
      <c r="QPX54" s="921"/>
      <c r="QPY54" s="921"/>
      <c r="QPZ54" s="921"/>
      <c r="QQA54" s="921"/>
      <c r="QQB54" s="921"/>
      <c r="QQC54" s="921"/>
      <c r="QQD54" s="921"/>
      <c r="QQE54" s="921"/>
      <c r="QQF54" s="921"/>
      <c r="QQG54" s="921"/>
      <c r="QQH54" s="921"/>
      <c r="QQI54" s="921"/>
      <c r="QQJ54" s="921"/>
      <c r="QQK54" s="921"/>
      <c r="QQL54" s="921"/>
      <c r="QQM54" s="921"/>
      <c r="QQN54" s="921"/>
      <c r="QQO54" s="921"/>
      <c r="QQP54" s="921"/>
      <c r="QQQ54" s="921"/>
      <c r="QQR54" s="921"/>
      <c r="QQS54" s="921"/>
      <c r="QQT54" s="921"/>
      <c r="QQU54" s="921"/>
      <c r="QQV54" s="921"/>
      <c r="QQW54" s="921"/>
      <c r="QQX54" s="921"/>
      <c r="QQY54" s="921"/>
      <c r="QQZ54" s="921"/>
      <c r="QRA54" s="921"/>
      <c r="QRB54" s="921"/>
      <c r="QRC54" s="921"/>
      <c r="QRD54" s="921"/>
      <c r="QRE54" s="921"/>
      <c r="QRF54" s="921"/>
      <c r="QRG54" s="921"/>
      <c r="QRH54" s="921"/>
      <c r="QRI54" s="921"/>
      <c r="QRJ54" s="921"/>
      <c r="QRK54" s="921"/>
      <c r="QRL54" s="921"/>
      <c r="QRM54" s="921"/>
      <c r="QRN54" s="921"/>
      <c r="QRO54" s="921"/>
      <c r="QRP54" s="921"/>
      <c r="QRQ54" s="921"/>
      <c r="QRR54" s="921"/>
      <c r="QRS54" s="921"/>
      <c r="QRT54" s="921"/>
      <c r="QRU54" s="921"/>
      <c r="QRV54" s="921"/>
      <c r="QRW54" s="921"/>
      <c r="QRX54" s="921"/>
      <c r="QRY54" s="921"/>
      <c r="QRZ54" s="921"/>
      <c r="QSA54" s="921"/>
      <c r="QSB54" s="921"/>
      <c r="QSC54" s="921"/>
      <c r="QSD54" s="921"/>
      <c r="QSE54" s="921"/>
      <c r="QSF54" s="921"/>
      <c r="QSG54" s="921"/>
      <c r="QSH54" s="921"/>
      <c r="QSI54" s="921"/>
      <c r="QSJ54" s="921"/>
      <c r="QSK54" s="921"/>
      <c r="QSL54" s="921"/>
      <c r="QSM54" s="921"/>
      <c r="QSN54" s="921"/>
      <c r="QSO54" s="921"/>
      <c r="QSP54" s="921"/>
      <c r="QSQ54" s="921"/>
      <c r="QSR54" s="921"/>
      <c r="QSS54" s="921"/>
      <c r="QST54" s="921"/>
      <c r="QSU54" s="921"/>
      <c r="QSV54" s="921"/>
      <c r="QSW54" s="921"/>
      <c r="QSX54" s="921"/>
      <c r="QSY54" s="921"/>
      <c r="QSZ54" s="921"/>
      <c r="QTA54" s="921"/>
      <c r="QTB54" s="921"/>
      <c r="QTC54" s="921"/>
      <c r="QTD54" s="921"/>
      <c r="QTE54" s="921"/>
      <c r="QTF54" s="921"/>
      <c r="QTG54" s="921"/>
      <c r="QTH54" s="921"/>
      <c r="QTI54" s="921"/>
      <c r="QTJ54" s="921"/>
      <c r="QTK54" s="921"/>
      <c r="QTL54" s="921"/>
      <c r="QTM54" s="921"/>
      <c r="QTN54" s="921"/>
      <c r="QTO54" s="921"/>
      <c r="QTP54" s="921"/>
      <c r="QTQ54" s="921"/>
      <c r="QTR54" s="921"/>
      <c r="QTS54" s="921"/>
      <c r="QTT54" s="921"/>
      <c r="QTU54" s="921"/>
      <c r="QTV54" s="921"/>
      <c r="QTW54" s="921"/>
      <c r="QTX54" s="921"/>
      <c r="QTY54" s="921"/>
      <c r="QTZ54" s="921"/>
      <c r="QUA54" s="921"/>
      <c r="QUB54" s="921"/>
      <c r="QUC54" s="921"/>
      <c r="QUD54" s="921"/>
      <c r="QUE54" s="921"/>
      <c r="QUF54" s="921"/>
      <c r="QUG54" s="921"/>
      <c r="QUH54" s="921"/>
      <c r="QUI54" s="921"/>
      <c r="QUJ54" s="921"/>
      <c r="QUK54" s="921"/>
      <c r="QUL54" s="921"/>
      <c r="QUM54" s="921"/>
      <c r="QUN54" s="921"/>
      <c r="QUO54" s="921"/>
      <c r="QUP54" s="921"/>
      <c r="QUQ54" s="921"/>
      <c r="QUR54" s="921"/>
      <c r="QUS54" s="921"/>
      <c r="QUT54" s="921"/>
      <c r="QUU54" s="921"/>
      <c r="QUV54" s="921"/>
      <c r="QUW54" s="921"/>
      <c r="QUX54" s="921"/>
      <c r="QUY54" s="921"/>
      <c r="QUZ54" s="921"/>
      <c r="QVA54" s="921"/>
      <c r="QVB54" s="921"/>
      <c r="QVC54" s="921"/>
      <c r="QVD54" s="921"/>
      <c r="QVE54" s="921"/>
      <c r="QVF54" s="921"/>
      <c r="QVG54" s="921"/>
      <c r="QVH54" s="921"/>
      <c r="QVI54" s="921"/>
      <c r="QVJ54" s="921"/>
      <c r="QVK54" s="921"/>
      <c r="QVL54" s="921"/>
      <c r="QVM54" s="921"/>
      <c r="QVN54" s="921"/>
      <c r="QVO54" s="921"/>
      <c r="QVP54" s="921"/>
      <c r="QVQ54" s="921"/>
      <c r="QVR54" s="921"/>
      <c r="QVS54" s="921"/>
      <c r="QVT54" s="921"/>
      <c r="QVU54" s="921"/>
      <c r="QVV54" s="921"/>
      <c r="QVW54" s="921"/>
      <c r="QVX54" s="921"/>
      <c r="QVY54" s="921"/>
      <c r="QVZ54" s="921"/>
      <c r="QWA54" s="921"/>
      <c r="QWB54" s="921"/>
      <c r="QWC54" s="921"/>
      <c r="QWD54" s="921"/>
      <c r="QWE54" s="921"/>
      <c r="QWF54" s="921"/>
      <c r="QWG54" s="921"/>
      <c r="QWH54" s="921"/>
      <c r="QWI54" s="921"/>
      <c r="QWJ54" s="921"/>
      <c r="QWK54" s="921"/>
      <c r="QWL54" s="921"/>
      <c r="QWM54" s="921"/>
      <c r="QWN54" s="921"/>
      <c r="QWO54" s="921"/>
      <c r="QWP54" s="921"/>
      <c r="QWQ54" s="921"/>
      <c r="QWR54" s="921"/>
      <c r="QWS54" s="921"/>
      <c r="QWT54" s="921"/>
      <c r="QWU54" s="921"/>
      <c r="QWV54" s="921"/>
      <c r="QWW54" s="921"/>
      <c r="QWX54" s="921"/>
      <c r="QWY54" s="921"/>
      <c r="QWZ54" s="921"/>
      <c r="QXA54" s="921"/>
      <c r="QXB54" s="921"/>
      <c r="QXC54" s="921"/>
      <c r="QXD54" s="921"/>
      <c r="QXE54" s="921"/>
      <c r="QXF54" s="921"/>
      <c r="QXG54" s="921"/>
      <c r="QXH54" s="921"/>
      <c r="QXI54" s="921"/>
      <c r="QXJ54" s="921"/>
      <c r="QXK54" s="921"/>
      <c r="QXL54" s="921"/>
      <c r="QXM54" s="921"/>
      <c r="QXN54" s="921"/>
      <c r="QXO54" s="921"/>
      <c r="QXP54" s="921"/>
      <c r="QXQ54" s="921"/>
      <c r="QXR54" s="921"/>
      <c r="QXS54" s="921"/>
      <c r="QXT54" s="921"/>
      <c r="QXU54" s="921"/>
      <c r="QXV54" s="921"/>
      <c r="QXW54" s="921"/>
      <c r="QXX54" s="921"/>
      <c r="QXY54" s="921"/>
      <c r="QXZ54" s="921"/>
      <c r="QYA54" s="921"/>
      <c r="QYB54" s="921"/>
      <c r="QYC54" s="921"/>
      <c r="QYD54" s="921"/>
      <c r="QYE54" s="921"/>
      <c r="QYF54" s="921"/>
      <c r="QYG54" s="921"/>
      <c r="QYH54" s="921"/>
      <c r="QYI54" s="921"/>
      <c r="QYJ54" s="921"/>
      <c r="QYK54" s="921"/>
      <c r="QYL54" s="921"/>
      <c r="QYM54" s="921"/>
      <c r="QYN54" s="921"/>
      <c r="QYO54" s="921"/>
      <c r="QYP54" s="921"/>
      <c r="QYQ54" s="921"/>
      <c r="QYR54" s="921"/>
      <c r="QYS54" s="921"/>
      <c r="QYT54" s="921"/>
      <c r="QYU54" s="921"/>
      <c r="QYV54" s="921"/>
      <c r="QYW54" s="921"/>
      <c r="QYX54" s="921"/>
      <c r="QYY54" s="921"/>
      <c r="QYZ54" s="921"/>
      <c r="QZA54" s="921"/>
      <c r="QZB54" s="921"/>
      <c r="QZC54" s="921"/>
      <c r="QZD54" s="921"/>
      <c r="QZE54" s="921"/>
      <c r="QZF54" s="921"/>
      <c r="QZG54" s="921"/>
      <c r="QZH54" s="921"/>
      <c r="QZI54" s="921"/>
      <c r="QZJ54" s="921"/>
      <c r="QZK54" s="921"/>
      <c r="QZL54" s="921"/>
      <c r="QZM54" s="921"/>
      <c r="QZN54" s="921"/>
      <c r="QZO54" s="921"/>
      <c r="QZP54" s="921"/>
      <c r="QZQ54" s="921"/>
      <c r="QZR54" s="921"/>
      <c r="QZS54" s="921"/>
      <c r="QZT54" s="921"/>
      <c r="QZU54" s="921"/>
      <c r="QZV54" s="921"/>
      <c r="QZW54" s="921"/>
      <c r="QZX54" s="921"/>
      <c r="QZY54" s="921"/>
      <c r="QZZ54" s="921"/>
      <c r="RAA54" s="921"/>
      <c r="RAB54" s="921"/>
      <c r="RAC54" s="921"/>
      <c r="RAD54" s="921"/>
      <c r="RAE54" s="921"/>
      <c r="RAF54" s="921"/>
      <c r="RAG54" s="921"/>
      <c r="RAH54" s="921"/>
      <c r="RAI54" s="921"/>
      <c r="RAJ54" s="921"/>
      <c r="RAK54" s="921"/>
      <c r="RAL54" s="921"/>
      <c r="RAM54" s="921"/>
      <c r="RAN54" s="921"/>
      <c r="RAO54" s="921"/>
      <c r="RAP54" s="921"/>
      <c r="RAQ54" s="921"/>
      <c r="RAR54" s="921"/>
      <c r="RAS54" s="921"/>
      <c r="RAT54" s="921"/>
      <c r="RAU54" s="921"/>
      <c r="RAV54" s="921"/>
      <c r="RAW54" s="921"/>
      <c r="RAX54" s="921"/>
      <c r="RAY54" s="921"/>
      <c r="RAZ54" s="921"/>
      <c r="RBA54" s="921"/>
      <c r="RBB54" s="921"/>
      <c r="RBC54" s="921"/>
      <c r="RBD54" s="921"/>
      <c r="RBE54" s="921"/>
      <c r="RBF54" s="921"/>
      <c r="RBG54" s="921"/>
      <c r="RBH54" s="921"/>
      <c r="RBI54" s="921"/>
      <c r="RBJ54" s="921"/>
      <c r="RBK54" s="921"/>
      <c r="RBL54" s="921"/>
      <c r="RBM54" s="921"/>
      <c r="RBN54" s="921"/>
      <c r="RBO54" s="921"/>
      <c r="RBP54" s="921"/>
      <c r="RBQ54" s="921"/>
      <c r="RBR54" s="921"/>
      <c r="RBS54" s="921"/>
      <c r="RBT54" s="921"/>
      <c r="RBU54" s="921"/>
      <c r="RBV54" s="921"/>
      <c r="RBW54" s="921"/>
      <c r="RBX54" s="921"/>
      <c r="RBY54" s="921"/>
      <c r="RBZ54" s="921"/>
      <c r="RCA54" s="921"/>
      <c r="RCB54" s="921"/>
      <c r="RCC54" s="921"/>
      <c r="RCD54" s="921"/>
      <c r="RCE54" s="921"/>
      <c r="RCF54" s="921"/>
      <c r="RCG54" s="921"/>
      <c r="RCH54" s="921"/>
      <c r="RCI54" s="921"/>
      <c r="RCJ54" s="921"/>
      <c r="RCK54" s="921"/>
      <c r="RCL54" s="921"/>
      <c r="RCM54" s="921"/>
      <c r="RCN54" s="921"/>
      <c r="RCO54" s="921"/>
      <c r="RCP54" s="921"/>
      <c r="RCQ54" s="921"/>
      <c r="RCR54" s="921"/>
      <c r="RCS54" s="921"/>
      <c r="RCT54" s="921"/>
      <c r="RCU54" s="921"/>
      <c r="RCV54" s="921"/>
      <c r="RCW54" s="921"/>
      <c r="RCX54" s="921"/>
      <c r="RCY54" s="921"/>
      <c r="RCZ54" s="921"/>
      <c r="RDA54" s="921"/>
      <c r="RDB54" s="921"/>
      <c r="RDC54" s="921"/>
      <c r="RDD54" s="921"/>
      <c r="RDE54" s="921"/>
      <c r="RDF54" s="921"/>
      <c r="RDG54" s="921"/>
      <c r="RDH54" s="921"/>
      <c r="RDI54" s="921"/>
      <c r="RDJ54" s="921"/>
      <c r="RDK54" s="921"/>
      <c r="RDL54" s="921"/>
      <c r="RDM54" s="921"/>
      <c r="RDN54" s="921"/>
      <c r="RDO54" s="921"/>
      <c r="RDP54" s="921"/>
      <c r="RDQ54" s="921"/>
      <c r="RDR54" s="921"/>
      <c r="RDS54" s="921"/>
      <c r="RDT54" s="921"/>
      <c r="RDU54" s="921"/>
      <c r="RDV54" s="921"/>
      <c r="RDW54" s="921"/>
      <c r="RDX54" s="921"/>
      <c r="RDY54" s="921"/>
      <c r="RDZ54" s="921"/>
      <c r="REA54" s="921"/>
      <c r="REB54" s="921"/>
      <c r="REC54" s="921"/>
      <c r="RED54" s="921"/>
      <c r="REE54" s="921"/>
      <c r="REF54" s="921"/>
      <c r="REG54" s="921"/>
      <c r="REH54" s="921"/>
      <c r="REI54" s="921"/>
      <c r="REJ54" s="921"/>
      <c r="REK54" s="921"/>
      <c r="REL54" s="921"/>
      <c r="REM54" s="921"/>
      <c r="REN54" s="921"/>
      <c r="REO54" s="921"/>
      <c r="REP54" s="921"/>
      <c r="REQ54" s="921"/>
      <c r="RER54" s="921"/>
      <c r="RES54" s="921"/>
      <c r="RET54" s="921"/>
      <c r="REU54" s="921"/>
      <c r="REV54" s="921"/>
      <c r="REW54" s="921"/>
      <c r="REX54" s="921"/>
      <c r="REY54" s="921"/>
      <c r="REZ54" s="921"/>
      <c r="RFA54" s="921"/>
      <c r="RFB54" s="921"/>
      <c r="RFC54" s="921"/>
      <c r="RFD54" s="921"/>
      <c r="RFE54" s="921"/>
      <c r="RFF54" s="921"/>
      <c r="RFG54" s="921"/>
      <c r="RFH54" s="921"/>
      <c r="RFI54" s="921"/>
      <c r="RFJ54" s="921"/>
      <c r="RFK54" s="921"/>
      <c r="RFL54" s="921"/>
      <c r="RFM54" s="921"/>
      <c r="RFN54" s="921"/>
      <c r="RFO54" s="921"/>
      <c r="RFP54" s="921"/>
      <c r="RFQ54" s="921"/>
      <c r="RFR54" s="921"/>
      <c r="RFS54" s="921"/>
      <c r="RFT54" s="921"/>
      <c r="RFU54" s="921"/>
      <c r="RFV54" s="921"/>
      <c r="RFW54" s="921"/>
      <c r="RFX54" s="921"/>
      <c r="RFY54" s="921"/>
      <c r="RFZ54" s="921"/>
      <c r="RGA54" s="921"/>
      <c r="RGB54" s="921"/>
      <c r="RGC54" s="921"/>
      <c r="RGD54" s="921"/>
      <c r="RGE54" s="921"/>
      <c r="RGF54" s="921"/>
      <c r="RGG54" s="921"/>
      <c r="RGH54" s="921"/>
      <c r="RGI54" s="921"/>
      <c r="RGJ54" s="921"/>
      <c r="RGK54" s="921"/>
      <c r="RGL54" s="921"/>
      <c r="RGM54" s="921"/>
      <c r="RGN54" s="921"/>
      <c r="RGO54" s="921"/>
      <c r="RGP54" s="921"/>
      <c r="RGQ54" s="921"/>
      <c r="RGR54" s="921"/>
      <c r="RGS54" s="921"/>
      <c r="RGT54" s="921"/>
      <c r="RGU54" s="921"/>
      <c r="RGV54" s="921"/>
      <c r="RGW54" s="921"/>
      <c r="RGX54" s="921"/>
      <c r="RGY54" s="921"/>
      <c r="RGZ54" s="921"/>
      <c r="RHA54" s="921"/>
      <c r="RHB54" s="921"/>
      <c r="RHC54" s="921"/>
      <c r="RHD54" s="921"/>
      <c r="RHE54" s="921"/>
      <c r="RHF54" s="921"/>
      <c r="RHG54" s="921"/>
      <c r="RHH54" s="921"/>
      <c r="RHI54" s="921"/>
      <c r="RHJ54" s="921"/>
      <c r="RHK54" s="921"/>
      <c r="RHL54" s="921"/>
      <c r="RHM54" s="921"/>
      <c r="RHN54" s="921"/>
      <c r="RHO54" s="921"/>
      <c r="RHP54" s="921"/>
      <c r="RHQ54" s="921"/>
      <c r="RHR54" s="921"/>
      <c r="RHS54" s="921"/>
      <c r="RHT54" s="921"/>
      <c r="RHU54" s="921"/>
      <c r="RHV54" s="921"/>
      <c r="RHW54" s="921"/>
      <c r="RHX54" s="921"/>
      <c r="RHY54" s="921"/>
      <c r="RHZ54" s="921"/>
      <c r="RIA54" s="921"/>
      <c r="RIB54" s="921"/>
      <c r="RIC54" s="921"/>
      <c r="RID54" s="921"/>
      <c r="RIE54" s="921"/>
      <c r="RIF54" s="921"/>
      <c r="RIG54" s="921"/>
      <c r="RIH54" s="921"/>
      <c r="RII54" s="921"/>
      <c r="RIJ54" s="921"/>
      <c r="RIK54" s="921"/>
      <c r="RIL54" s="921"/>
      <c r="RIM54" s="921"/>
      <c r="RIN54" s="921"/>
      <c r="RIO54" s="921"/>
      <c r="RIP54" s="921"/>
      <c r="RIQ54" s="921"/>
      <c r="RIR54" s="921"/>
      <c r="RIS54" s="921"/>
      <c r="RIT54" s="921"/>
      <c r="RIU54" s="921"/>
      <c r="RIV54" s="921"/>
      <c r="RIW54" s="921"/>
      <c r="RIX54" s="921"/>
      <c r="RIY54" s="921"/>
      <c r="RIZ54" s="921"/>
      <c r="RJA54" s="921"/>
      <c r="RJB54" s="921"/>
      <c r="RJC54" s="921"/>
      <c r="RJD54" s="921"/>
      <c r="RJE54" s="921"/>
      <c r="RJF54" s="921"/>
      <c r="RJG54" s="921"/>
      <c r="RJH54" s="921"/>
      <c r="RJI54" s="921"/>
      <c r="RJJ54" s="921"/>
      <c r="RJK54" s="921"/>
      <c r="RJL54" s="921"/>
      <c r="RJM54" s="921"/>
      <c r="RJN54" s="921"/>
      <c r="RJO54" s="921"/>
      <c r="RJP54" s="921"/>
      <c r="RJQ54" s="921"/>
      <c r="RJR54" s="921"/>
      <c r="RJS54" s="921"/>
      <c r="RJT54" s="921"/>
      <c r="RJU54" s="921"/>
      <c r="RJV54" s="921"/>
      <c r="RJW54" s="921"/>
      <c r="RJX54" s="921"/>
      <c r="RJY54" s="921"/>
      <c r="RJZ54" s="921"/>
      <c r="RKA54" s="921"/>
      <c r="RKB54" s="921"/>
      <c r="RKC54" s="921"/>
      <c r="RKD54" s="921"/>
      <c r="RKE54" s="921"/>
      <c r="RKF54" s="921"/>
      <c r="RKG54" s="921"/>
      <c r="RKH54" s="921"/>
      <c r="RKI54" s="921"/>
      <c r="RKJ54" s="921"/>
      <c r="RKK54" s="921"/>
      <c r="RKL54" s="921"/>
      <c r="RKM54" s="921"/>
      <c r="RKN54" s="921"/>
      <c r="RKO54" s="921"/>
      <c r="RKP54" s="921"/>
      <c r="RKQ54" s="921"/>
      <c r="RKR54" s="921"/>
      <c r="RKS54" s="921"/>
      <c r="RKT54" s="921"/>
      <c r="RKU54" s="921"/>
      <c r="RKV54" s="921"/>
      <c r="RKW54" s="921"/>
      <c r="RKX54" s="921"/>
      <c r="RKY54" s="921"/>
      <c r="RKZ54" s="921"/>
      <c r="RLA54" s="921"/>
      <c r="RLB54" s="921"/>
      <c r="RLC54" s="921"/>
      <c r="RLD54" s="921"/>
      <c r="RLE54" s="921"/>
      <c r="RLF54" s="921"/>
      <c r="RLG54" s="921"/>
      <c r="RLH54" s="921"/>
      <c r="RLI54" s="921"/>
      <c r="RLJ54" s="921"/>
      <c r="RLK54" s="921"/>
      <c r="RLL54" s="921"/>
      <c r="RLM54" s="921"/>
      <c r="RLN54" s="921"/>
      <c r="RLO54" s="921"/>
      <c r="RLP54" s="921"/>
      <c r="RLQ54" s="921"/>
      <c r="RLR54" s="921"/>
      <c r="RLS54" s="921"/>
      <c r="RLT54" s="921"/>
      <c r="RLU54" s="921"/>
      <c r="RLV54" s="921"/>
      <c r="RLW54" s="921"/>
      <c r="RLX54" s="921"/>
      <c r="RLY54" s="921"/>
      <c r="RLZ54" s="921"/>
      <c r="RMA54" s="921"/>
      <c r="RMB54" s="921"/>
      <c r="RMC54" s="921"/>
      <c r="RMD54" s="921"/>
      <c r="RME54" s="921"/>
      <c r="RMF54" s="921"/>
      <c r="RMG54" s="921"/>
      <c r="RMH54" s="921"/>
      <c r="RMI54" s="921"/>
      <c r="RMJ54" s="921"/>
      <c r="RMK54" s="921"/>
      <c r="RML54" s="921"/>
      <c r="RMM54" s="921"/>
      <c r="RMN54" s="921"/>
      <c r="RMO54" s="921"/>
      <c r="RMP54" s="921"/>
      <c r="RMQ54" s="921"/>
      <c r="RMR54" s="921"/>
      <c r="RMS54" s="921"/>
      <c r="RMT54" s="921"/>
      <c r="RMU54" s="921"/>
      <c r="RMV54" s="921"/>
      <c r="RMW54" s="921"/>
      <c r="RMX54" s="921"/>
      <c r="RMY54" s="921"/>
      <c r="RMZ54" s="921"/>
      <c r="RNA54" s="921"/>
      <c r="RNB54" s="921"/>
      <c r="RNC54" s="921"/>
      <c r="RND54" s="921"/>
      <c r="RNE54" s="921"/>
      <c r="RNF54" s="921"/>
      <c r="RNG54" s="921"/>
      <c r="RNH54" s="921"/>
      <c r="RNI54" s="921"/>
      <c r="RNJ54" s="921"/>
      <c r="RNK54" s="921"/>
      <c r="RNL54" s="921"/>
      <c r="RNM54" s="921"/>
      <c r="RNN54" s="921"/>
      <c r="RNO54" s="921"/>
      <c r="RNP54" s="921"/>
      <c r="RNQ54" s="921"/>
      <c r="RNR54" s="921"/>
      <c r="RNS54" s="921"/>
      <c r="RNT54" s="921"/>
      <c r="RNU54" s="921"/>
      <c r="RNV54" s="921"/>
      <c r="RNW54" s="921"/>
      <c r="RNX54" s="921"/>
      <c r="RNY54" s="921"/>
      <c r="RNZ54" s="921"/>
      <c r="ROA54" s="921"/>
      <c r="ROB54" s="921"/>
      <c r="ROC54" s="921"/>
      <c r="ROD54" s="921"/>
      <c r="ROE54" s="921"/>
      <c r="ROF54" s="921"/>
      <c r="ROG54" s="921"/>
      <c r="ROH54" s="921"/>
      <c r="ROI54" s="921"/>
      <c r="ROJ54" s="921"/>
      <c r="ROK54" s="921"/>
      <c r="ROL54" s="921"/>
      <c r="ROM54" s="921"/>
      <c r="RON54" s="921"/>
      <c r="ROO54" s="921"/>
      <c r="ROP54" s="921"/>
      <c r="ROQ54" s="921"/>
      <c r="ROR54" s="921"/>
      <c r="ROS54" s="921"/>
      <c r="ROT54" s="921"/>
      <c r="ROU54" s="921"/>
      <c r="ROV54" s="921"/>
      <c r="ROW54" s="921"/>
      <c r="ROX54" s="921"/>
      <c r="ROY54" s="921"/>
      <c r="ROZ54" s="921"/>
      <c r="RPA54" s="921"/>
      <c r="RPB54" s="921"/>
      <c r="RPC54" s="921"/>
      <c r="RPD54" s="921"/>
      <c r="RPE54" s="921"/>
      <c r="RPF54" s="921"/>
      <c r="RPG54" s="921"/>
      <c r="RPH54" s="921"/>
      <c r="RPI54" s="921"/>
      <c r="RPJ54" s="921"/>
      <c r="RPK54" s="921"/>
      <c r="RPL54" s="921"/>
      <c r="RPM54" s="921"/>
      <c r="RPN54" s="921"/>
      <c r="RPO54" s="921"/>
      <c r="RPP54" s="921"/>
      <c r="RPQ54" s="921"/>
      <c r="RPR54" s="921"/>
      <c r="RPS54" s="921"/>
      <c r="RPT54" s="921"/>
      <c r="RPU54" s="921"/>
      <c r="RPV54" s="921"/>
      <c r="RPW54" s="921"/>
      <c r="RPX54" s="921"/>
      <c r="RPY54" s="921"/>
      <c r="RPZ54" s="921"/>
      <c r="RQA54" s="921"/>
      <c r="RQB54" s="921"/>
      <c r="RQC54" s="921"/>
      <c r="RQD54" s="921"/>
      <c r="RQE54" s="921"/>
      <c r="RQF54" s="921"/>
      <c r="RQG54" s="921"/>
      <c r="RQH54" s="921"/>
      <c r="RQI54" s="921"/>
      <c r="RQJ54" s="921"/>
      <c r="RQK54" s="921"/>
      <c r="RQL54" s="921"/>
      <c r="RQM54" s="921"/>
      <c r="RQN54" s="921"/>
      <c r="RQO54" s="921"/>
      <c r="RQP54" s="921"/>
      <c r="RQQ54" s="921"/>
      <c r="RQR54" s="921"/>
      <c r="RQS54" s="921"/>
      <c r="RQT54" s="921"/>
      <c r="RQU54" s="921"/>
      <c r="RQV54" s="921"/>
      <c r="RQW54" s="921"/>
      <c r="RQX54" s="921"/>
      <c r="RQY54" s="921"/>
      <c r="RQZ54" s="921"/>
      <c r="RRA54" s="921"/>
      <c r="RRB54" s="921"/>
      <c r="RRC54" s="921"/>
      <c r="RRD54" s="921"/>
      <c r="RRE54" s="921"/>
      <c r="RRF54" s="921"/>
      <c r="RRG54" s="921"/>
      <c r="RRH54" s="921"/>
      <c r="RRI54" s="921"/>
      <c r="RRJ54" s="921"/>
      <c r="RRK54" s="921"/>
      <c r="RRL54" s="921"/>
      <c r="RRM54" s="921"/>
      <c r="RRN54" s="921"/>
      <c r="RRO54" s="921"/>
      <c r="RRP54" s="921"/>
      <c r="RRQ54" s="921"/>
      <c r="RRR54" s="921"/>
      <c r="RRS54" s="921"/>
      <c r="RRT54" s="921"/>
      <c r="RRU54" s="921"/>
      <c r="RRV54" s="921"/>
      <c r="RRW54" s="921"/>
      <c r="RRX54" s="921"/>
      <c r="RRY54" s="921"/>
      <c r="RRZ54" s="921"/>
      <c r="RSA54" s="921"/>
      <c r="RSB54" s="921"/>
      <c r="RSC54" s="921"/>
      <c r="RSD54" s="921"/>
      <c r="RSE54" s="921"/>
      <c r="RSF54" s="921"/>
      <c r="RSG54" s="921"/>
      <c r="RSH54" s="921"/>
      <c r="RSI54" s="921"/>
      <c r="RSJ54" s="921"/>
      <c r="RSK54" s="921"/>
      <c r="RSL54" s="921"/>
      <c r="RSM54" s="921"/>
      <c r="RSN54" s="921"/>
      <c r="RSO54" s="921"/>
      <c r="RSP54" s="921"/>
      <c r="RSQ54" s="921"/>
      <c r="RSR54" s="921"/>
      <c r="RSS54" s="921"/>
      <c r="RST54" s="921"/>
      <c r="RSU54" s="921"/>
      <c r="RSV54" s="921"/>
      <c r="RSW54" s="921"/>
      <c r="RSX54" s="921"/>
      <c r="RSY54" s="921"/>
      <c r="RSZ54" s="921"/>
      <c r="RTA54" s="921"/>
      <c r="RTB54" s="921"/>
      <c r="RTC54" s="921"/>
      <c r="RTD54" s="921"/>
      <c r="RTE54" s="921"/>
      <c r="RTF54" s="921"/>
      <c r="RTG54" s="921"/>
      <c r="RTH54" s="921"/>
      <c r="RTI54" s="921"/>
      <c r="RTJ54" s="921"/>
      <c r="RTK54" s="921"/>
      <c r="RTL54" s="921"/>
      <c r="RTM54" s="921"/>
      <c r="RTN54" s="921"/>
      <c r="RTO54" s="921"/>
      <c r="RTP54" s="921"/>
      <c r="RTQ54" s="921"/>
      <c r="RTR54" s="921"/>
      <c r="RTS54" s="921"/>
      <c r="RTT54" s="921"/>
      <c r="RTU54" s="921"/>
      <c r="RTV54" s="921"/>
      <c r="RTW54" s="921"/>
      <c r="RTX54" s="921"/>
      <c r="RTY54" s="921"/>
      <c r="RTZ54" s="921"/>
      <c r="RUA54" s="921"/>
      <c r="RUB54" s="921"/>
      <c r="RUC54" s="921"/>
      <c r="RUD54" s="921"/>
      <c r="RUE54" s="921"/>
      <c r="RUF54" s="921"/>
      <c r="RUG54" s="921"/>
      <c r="RUH54" s="921"/>
      <c r="RUI54" s="921"/>
      <c r="RUJ54" s="921"/>
      <c r="RUK54" s="921"/>
      <c r="RUL54" s="921"/>
      <c r="RUM54" s="921"/>
      <c r="RUN54" s="921"/>
      <c r="RUO54" s="921"/>
      <c r="RUP54" s="921"/>
      <c r="RUQ54" s="921"/>
      <c r="RUR54" s="921"/>
      <c r="RUS54" s="921"/>
      <c r="RUT54" s="921"/>
      <c r="RUU54" s="921"/>
      <c r="RUV54" s="921"/>
      <c r="RUW54" s="921"/>
      <c r="RUX54" s="921"/>
      <c r="RUY54" s="921"/>
      <c r="RUZ54" s="921"/>
      <c r="RVA54" s="921"/>
      <c r="RVB54" s="921"/>
      <c r="RVC54" s="921"/>
      <c r="RVD54" s="921"/>
      <c r="RVE54" s="921"/>
      <c r="RVF54" s="921"/>
      <c r="RVG54" s="921"/>
      <c r="RVH54" s="921"/>
      <c r="RVI54" s="921"/>
      <c r="RVJ54" s="921"/>
      <c r="RVK54" s="921"/>
      <c r="RVL54" s="921"/>
      <c r="RVM54" s="921"/>
      <c r="RVN54" s="921"/>
      <c r="RVO54" s="921"/>
      <c r="RVP54" s="921"/>
      <c r="RVQ54" s="921"/>
      <c r="RVR54" s="921"/>
      <c r="RVS54" s="921"/>
      <c r="RVT54" s="921"/>
      <c r="RVU54" s="921"/>
      <c r="RVV54" s="921"/>
      <c r="RVW54" s="921"/>
      <c r="RVX54" s="921"/>
      <c r="RVY54" s="921"/>
      <c r="RVZ54" s="921"/>
      <c r="RWA54" s="921"/>
      <c r="RWB54" s="921"/>
      <c r="RWC54" s="921"/>
      <c r="RWD54" s="921"/>
      <c r="RWE54" s="921"/>
      <c r="RWF54" s="921"/>
      <c r="RWG54" s="921"/>
      <c r="RWH54" s="921"/>
      <c r="RWI54" s="921"/>
      <c r="RWJ54" s="921"/>
      <c r="RWK54" s="921"/>
      <c r="RWL54" s="921"/>
      <c r="RWM54" s="921"/>
      <c r="RWN54" s="921"/>
      <c r="RWO54" s="921"/>
      <c r="RWP54" s="921"/>
      <c r="RWQ54" s="921"/>
      <c r="RWR54" s="921"/>
      <c r="RWS54" s="921"/>
      <c r="RWT54" s="921"/>
      <c r="RWU54" s="921"/>
      <c r="RWV54" s="921"/>
      <c r="RWW54" s="921"/>
      <c r="RWX54" s="921"/>
      <c r="RWY54" s="921"/>
      <c r="RWZ54" s="921"/>
      <c r="RXA54" s="921"/>
      <c r="RXB54" s="921"/>
      <c r="RXC54" s="921"/>
      <c r="RXD54" s="921"/>
      <c r="RXE54" s="921"/>
      <c r="RXF54" s="921"/>
      <c r="RXG54" s="921"/>
      <c r="RXH54" s="921"/>
      <c r="RXI54" s="921"/>
      <c r="RXJ54" s="921"/>
      <c r="RXK54" s="921"/>
      <c r="RXL54" s="921"/>
      <c r="RXM54" s="921"/>
      <c r="RXN54" s="921"/>
      <c r="RXO54" s="921"/>
      <c r="RXP54" s="921"/>
      <c r="RXQ54" s="921"/>
      <c r="RXR54" s="921"/>
      <c r="RXS54" s="921"/>
      <c r="RXT54" s="921"/>
      <c r="RXU54" s="921"/>
      <c r="RXV54" s="921"/>
      <c r="RXW54" s="921"/>
      <c r="RXX54" s="921"/>
      <c r="RXY54" s="921"/>
      <c r="RXZ54" s="921"/>
      <c r="RYA54" s="921"/>
      <c r="RYB54" s="921"/>
      <c r="RYC54" s="921"/>
      <c r="RYD54" s="921"/>
      <c r="RYE54" s="921"/>
      <c r="RYF54" s="921"/>
      <c r="RYG54" s="921"/>
      <c r="RYH54" s="921"/>
      <c r="RYI54" s="921"/>
      <c r="RYJ54" s="921"/>
      <c r="RYK54" s="921"/>
      <c r="RYL54" s="921"/>
      <c r="RYM54" s="921"/>
      <c r="RYN54" s="921"/>
      <c r="RYO54" s="921"/>
      <c r="RYP54" s="921"/>
      <c r="RYQ54" s="921"/>
      <c r="RYR54" s="921"/>
      <c r="RYS54" s="921"/>
      <c r="RYT54" s="921"/>
      <c r="RYU54" s="921"/>
      <c r="RYV54" s="921"/>
      <c r="RYW54" s="921"/>
      <c r="RYX54" s="921"/>
      <c r="RYY54" s="921"/>
      <c r="RYZ54" s="921"/>
      <c r="RZA54" s="921"/>
      <c r="RZB54" s="921"/>
      <c r="RZC54" s="921"/>
      <c r="RZD54" s="921"/>
      <c r="RZE54" s="921"/>
      <c r="RZF54" s="921"/>
      <c r="RZG54" s="921"/>
      <c r="RZH54" s="921"/>
      <c r="RZI54" s="921"/>
      <c r="RZJ54" s="921"/>
      <c r="RZK54" s="921"/>
      <c r="RZL54" s="921"/>
      <c r="RZM54" s="921"/>
      <c r="RZN54" s="921"/>
      <c r="RZO54" s="921"/>
      <c r="RZP54" s="921"/>
      <c r="RZQ54" s="921"/>
      <c r="RZR54" s="921"/>
      <c r="RZS54" s="921"/>
      <c r="RZT54" s="921"/>
      <c r="RZU54" s="921"/>
      <c r="RZV54" s="921"/>
      <c r="RZW54" s="921"/>
      <c r="RZX54" s="921"/>
      <c r="RZY54" s="921"/>
      <c r="RZZ54" s="921"/>
      <c r="SAA54" s="921"/>
      <c r="SAB54" s="921"/>
      <c r="SAC54" s="921"/>
      <c r="SAD54" s="921"/>
      <c r="SAE54" s="921"/>
      <c r="SAF54" s="921"/>
      <c r="SAG54" s="921"/>
      <c r="SAH54" s="921"/>
      <c r="SAI54" s="921"/>
      <c r="SAJ54" s="921"/>
      <c r="SAK54" s="921"/>
      <c r="SAL54" s="921"/>
      <c r="SAM54" s="921"/>
      <c r="SAN54" s="921"/>
      <c r="SAO54" s="921"/>
      <c r="SAP54" s="921"/>
      <c r="SAQ54" s="921"/>
      <c r="SAR54" s="921"/>
      <c r="SAS54" s="921"/>
      <c r="SAT54" s="921"/>
      <c r="SAU54" s="921"/>
      <c r="SAV54" s="921"/>
      <c r="SAW54" s="921"/>
      <c r="SAX54" s="921"/>
      <c r="SAY54" s="921"/>
      <c r="SAZ54" s="921"/>
      <c r="SBA54" s="921"/>
      <c r="SBB54" s="921"/>
      <c r="SBC54" s="921"/>
      <c r="SBD54" s="921"/>
      <c r="SBE54" s="921"/>
      <c r="SBF54" s="921"/>
      <c r="SBG54" s="921"/>
      <c r="SBH54" s="921"/>
      <c r="SBI54" s="921"/>
      <c r="SBJ54" s="921"/>
      <c r="SBK54" s="921"/>
      <c r="SBL54" s="921"/>
      <c r="SBM54" s="921"/>
      <c r="SBN54" s="921"/>
      <c r="SBO54" s="921"/>
      <c r="SBP54" s="921"/>
      <c r="SBQ54" s="921"/>
      <c r="SBR54" s="921"/>
      <c r="SBS54" s="921"/>
      <c r="SBT54" s="921"/>
      <c r="SBU54" s="921"/>
      <c r="SBV54" s="921"/>
      <c r="SBW54" s="921"/>
      <c r="SBX54" s="921"/>
      <c r="SBY54" s="921"/>
      <c r="SBZ54" s="921"/>
      <c r="SCA54" s="921"/>
      <c r="SCB54" s="921"/>
      <c r="SCC54" s="921"/>
      <c r="SCD54" s="921"/>
      <c r="SCE54" s="921"/>
      <c r="SCF54" s="921"/>
      <c r="SCG54" s="921"/>
      <c r="SCH54" s="921"/>
      <c r="SCI54" s="921"/>
      <c r="SCJ54" s="921"/>
      <c r="SCK54" s="921"/>
      <c r="SCL54" s="921"/>
      <c r="SCM54" s="921"/>
      <c r="SCN54" s="921"/>
      <c r="SCO54" s="921"/>
      <c r="SCP54" s="921"/>
      <c r="SCQ54" s="921"/>
      <c r="SCR54" s="921"/>
      <c r="SCS54" s="921"/>
      <c r="SCT54" s="921"/>
      <c r="SCU54" s="921"/>
      <c r="SCV54" s="921"/>
      <c r="SCW54" s="921"/>
      <c r="SCX54" s="921"/>
      <c r="SCY54" s="921"/>
      <c r="SCZ54" s="921"/>
      <c r="SDA54" s="921"/>
      <c r="SDB54" s="921"/>
      <c r="SDC54" s="921"/>
      <c r="SDD54" s="921"/>
      <c r="SDE54" s="921"/>
      <c r="SDF54" s="921"/>
      <c r="SDG54" s="921"/>
      <c r="SDH54" s="921"/>
      <c r="SDI54" s="921"/>
      <c r="SDJ54" s="921"/>
      <c r="SDK54" s="921"/>
      <c r="SDL54" s="921"/>
      <c r="SDM54" s="921"/>
      <c r="SDN54" s="921"/>
      <c r="SDO54" s="921"/>
      <c r="SDP54" s="921"/>
      <c r="SDQ54" s="921"/>
      <c r="SDR54" s="921"/>
      <c r="SDS54" s="921"/>
      <c r="SDT54" s="921"/>
      <c r="SDU54" s="921"/>
      <c r="SDV54" s="921"/>
      <c r="SDW54" s="921"/>
      <c r="SDX54" s="921"/>
      <c r="SDY54" s="921"/>
      <c r="SDZ54" s="921"/>
      <c r="SEA54" s="921"/>
      <c r="SEB54" s="921"/>
      <c r="SEC54" s="921"/>
      <c r="SED54" s="921"/>
      <c r="SEE54" s="921"/>
      <c r="SEF54" s="921"/>
      <c r="SEG54" s="921"/>
      <c r="SEH54" s="921"/>
      <c r="SEI54" s="921"/>
      <c r="SEJ54" s="921"/>
      <c r="SEK54" s="921"/>
      <c r="SEL54" s="921"/>
      <c r="SEM54" s="921"/>
      <c r="SEN54" s="921"/>
      <c r="SEO54" s="921"/>
      <c r="SEP54" s="921"/>
      <c r="SEQ54" s="921"/>
      <c r="SER54" s="921"/>
      <c r="SES54" s="921"/>
      <c r="SET54" s="921"/>
      <c r="SEU54" s="921"/>
      <c r="SEV54" s="921"/>
      <c r="SEW54" s="921"/>
      <c r="SEX54" s="921"/>
      <c r="SEY54" s="921"/>
      <c r="SEZ54" s="921"/>
      <c r="SFA54" s="921"/>
      <c r="SFB54" s="921"/>
      <c r="SFC54" s="921"/>
      <c r="SFD54" s="921"/>
      <c r="SFE54" s="921"/>
      <c r="SFF54" s="921"/>
      <c r="SFG54" s="921"/>
      <c r="SFH54" s="921"/>
      <c r="SFI54" s="921"/>
      <c r="SFJ54" s="921"/>
      <c r="SFK54" s="921"/>
      <c r="SFL54" s="921"/>
      <c r="SFM54" s="921"/>
      <c r="SFN54" s="921"/>
      <c r="SFO54" s="921"/>
      <c r="SFP54" s="921"/>
      <c r="SFQ54" s="921"/>
      <c r="SFR54" s="921"/>
      <c r="SFS54" s="921"/>
      <c r="SFT54" s="921"/>
      <c r="SFU54" s="921"/>
      <c r="SFV54" s="921"/>
      <c r="SFW54" s="921"/>
      <c r="SFX54" s="921"/>
      <c r="SFY54" s="921"/>
      <c r="SFZ54" s="921"/>
      <c r="SGA54" s="921"/>
      <c r="SGB54" s="921"/>
      <c r="SGC54" s="921"/>
      <c r="SGD54" s="921"/>
      <c r="SGE54" s="921"/>
      <c r="SGF54" s="921"/>
      <c r="SGG54" s="921"/>
      <c r="SGH54" s="921"/>
      <c r="SGI54" s="921"/>
      <c r="SGJ54" s="921"/>
      <c r="SGK54" s="921"/>
      <c r="SGL54" s="921"/>
      <c r="SGM54" s="921"/>
      <c r="SGN54" s="921"/>
      <c r="SGO54" s="921"/>
      <c r="SGP54" s="921"/>
      <c r="SGQ54" s="921"/>
      <c r="SGR54" s="921"/>
      <c r="SGS54" s="921"/>
      <c r="SGT54" s="921"/>
      <c r="SGU54" s="921"/>
      <c r="SGV54" s="921"/>
      <c r="SGW54" s="921"/>
      <c r="SGX54" s="921"/>
      <c r="SGY54" s="921"/>
      <c r="SGZ54" s="921"/>
      <c r="SHA54" s="921"/>
      <c r="SHB54" s="921"/>
      <c r="SHC54" s="921"/>
      <c r="SHD54" s="921"/>
      <c r="SHE54" s="921"/>
      <c r="SHF54" s="921"/>
      <c r="SHG54" s="921"/>
      <c r="SHH54" s="921"/>
      <c r="SHI54" s="921"/>
      <c r="SHJ54" s="921"/>
      <c r="SHK54" s="921"/>
      <c r="SHL54" s="921"/>
      <c r="SHM54" s="921"/>
      <c r="SHN54" s="921"/>
      <c r="SHO54" s="921"/>
      <c r="SHP54" s="921"/>
      <c r="SHQ54" s="921"/>
      <c r="SHR54" s="921"/>
      <c r="SHS54" s="921"/>
      <c r="SHT54" s="921"/>
      <c r="SHU54" s="921"/>
      <c r="SHV54" s="921"/>
      <c r="SHW54" s="921"/>
      <c r="SHX54" s="921"/>
      <c r="SHY54" s="921"/>
      <c r="SHZ54" s="921"/>
      <c r="SIA54" s="921"/>
      <c r="SIB54" s="921"/>
      <c r="SIC54" s="921"/>
      <c r="SID54" s="921"/>
      <c r="SIE54" s="921"/>
      <c r="SIF54" s="921"/>
      <c r="SIG54" s="921"/>
      <c r="SIH54" s="921"/>
      <c r="SII54" s="921"/>
      <c r="SIJ54" s="921"/>
      <c r="SIK54" s="921"/>
      <c r="SIL54" s="921"/>
      <c r="SIM54" s="921"/>
      <c r="SIN54" s="921"/>
      <c r="SIO54" s="921"/>
      <c r="SIP54" s="921"/>
      <c r="SIQ54" s="921"/>
      <c r="SIR54" s="921"/>
      <c r="SIS54" s="921"/>
      <c r="SIT54" s="921"/>
      <c r="SIU54" s="921"/>
      <c r="SIV54" s="921"/>
      <c r="SIW54" s="921"/>
      <c r="SIX54" s="921"/>
      <c r="SIY54" s="921"/>
      <c r="SIZ54" s="921"/>
      <c r="SJA54" s="921"/>
      <c r="SJB54" s="921"/>
      <c r="SJC54" s="921"/>
      <c r="SJD54" s="921"/>
      <c r="SJE54" s="921"/>
      <c r="SJF54" s="921"/>
      <c r="SJG54" s="921"/>
      <c r="SJH54" s="921"/>
      <c r="SJI54" s="921"/>
      <c r="SJJ54" s="921"/>
      <c r="SJK54" s="921"/>
      <c r="SJL54" s="921"/>
      <c r="SJM54" s="921"/>
      <c r="SJN54" s="921"/>
      <c r="SJO54" s="921"/>
      <c r="SJP54" s="921"/>
      <c r="SJQ54" s="921"/>
      <c r="SJR54" s="921"/>
      <c r="SJS54" s="921"/>
      <c r="SJT54" s="921"/>
      <c r="SJU54" s="921"/>
      <c r="SJV54" s="921"/>
      <c r="SJW54" s="921"/>
      <c r="SJX54" s="921"/>
      <c r="SJY54" s="921"/>
      <c r="SJZ54" s="921"/>
      <c r="SKA54" s="921"/>
      <c r="SKB54" s="921"/>
      <c r="SKC54" s="921"/>
      <c r="SKD54" s="921"/>
      <c r="SKE54" s="921"/>
      <c r="SKF54" s="921"/>
      <c r="SKG54" s="921"/>
      <c r="SKH54" s="921"/>
      <c r="SKI54" s="921"/>
      <c r="SKJ54" s="921"/>
      <c r="SKK54" s="921"/>
      <c r="SKL54" s="921"/>
      <c r="SKM54" s="921"/>
      <c r="SKN54" s="921"/>
      <c r="SKO54" s="921"/>
      <c r="SKP54" s="921"/>
      <c r="SKQ54" s="921"/>
      <c r="SKR54" s="921"/>
      <c r="SKS54" s="921"/>
      <c r="SKT54" s="921"/>
      <c r="SKU54" s="921"/>
      <c r="SKV54" s="921"/>
      <c r="SKW54" s="921"/>
      <c r="SKX54" s="921"/>
      <c r="SKY54" s="921"/>
      <c r="SKZ54" s="921"/>
      <c r="SLA54" s="921"/>
      <c r="SLB54" s="921"/>
      <c r="SLC54" s="921"/>
      <c r="SLD54" s="921"/>
      <c r="SLE54" s="921"/>
      <c r="SLF54" s="921"/>
      <c r="SLG54" s="921"/>
      <c r="SLH54" s="921"/>
      <c r="SLI54" s="921"/>
      <c r="SLJ54" s="921"/>
      <c r="SLK54" s="921"/>
      <c r="SLL54" s="921"/>
      <c r="SLM54" s="921"/>
      <c r="SLN54" s="921"/>
      <c r="SLO54" s="921"/>
      <c r="SLP54" s="921"/>
      <c r="SLQ54" s="921"/>
      <c r="SLR54" s="921"/>
      <c r="SLS54" s="921"/>
      <c r="SLT54" s="921"/>
      <c r="SLU54" s="921"/>
      <c r="SLV54" s="921"/>
      <c r="SLW54" s="921"/>
      <c r="SLX54" s="921"/>
      <c r="SLY54" s="921"/>
      <c r="SLZ54" s="921"/>
      <c r="SMA54" s="921"/>
      <c r="SMB54" s="921"/>
      <c r="SMC54" s="921"/>
      <c r="SMD54" s="921"/>
      <c r="SME54" s="921"/>
      <c r="SMF54" s="921"/>
      <c r="SMG54" s="921"/>
      <c r="SMH54" s="921"/>
      <c r="SMI54" s="921"/>
      <c r="SMJ54" s="921"/>
      <c r="SMK54" s="921"/>
      <c r="SML54" s="921"/>
      <c r="SMM54" s="921"/>
      <c r="SMN54" s="921"/>
      <c r="SMO54" s="921"/>
      <c r="SMP54" s="921"/>
      <c r="SMQ54" s="921"/>
      <c r="SMR54" s="921"/>
      <c r="SMS54" s="921"/>
      <c r="SMT54" s="921"/>
      <c r="SMU54" s="921"/>
      <c r="SMV54" s="921"/>
      <c r="SMW54" s="921"/>
      <c r="SMX54" s="921"/>
      <c r="SMY54" s="921"/>
      <c r="SMZ54" s="921"/>
      <c r="SNA54" s="921"/>
      <c r="SNB54" s="921"/>
      <c r="SNC54" s="921"/>
      <c r="SND54" s="921"/>
      <c r="SNE54" s="921"/>
      <c r="SNF54" s="921"/>
      <c r="SNG54" s="921"/>
      <c r="SNH54" s="921"/>
      <c r="SNI54" s="921"/>
      <c r="SNJ54" s="921"/>
      <c r="SNK54" s="921"/>
      <c r="SNL54" s="921"/>
      <c r="SNM54" s="921"/>
      <c r="SNN54" s="921"/>
      <c r="SNO54" s="921"/>
      <c r="SNP54" s="921"/>
      <c r="SNQ54" s="921"/>
      <c r="SNR54" s="921"/>
      <c r="SNS54" s="921"/>
      <c r="SNT54" s="921"/>
      <c r="SNU54" s="921"/>
      <c r="SNV54" s="921"/>
      <c r="SNW54" s="921"/>
      <c r="SNX54" s="921"/>
      <c r="SNY54" s="921"/>
      <c r="SNZ54" s="921"/>
      <c r="SOA54" s="921"/>
      <c r="SOB54" s="921"/>
      <c r="SOC54" s="921"/>
      <c r="SOD54" s="921"/>
      <c r="SOE54" s="921"/>
      <c r="SOF54" s="921"/>
      <c r="SOG54" s="921"/>
      <c r="SOH54" s="921"/>
      <c r="SOI54" s="921"/>
      <c r="SOJ54" s="921"/>
      <c r="SOK54" s="921"/>
      <c r="SOL54" s="921"/>
      <c r="SOM54" s="921"/>
      <c r="SON54" s="921"/>
      <c r="SOO54" s="921"/>
      <c r="SOP54" s="921"/>
      <c r="SOQ54" s="921"/>
      <c r="SOR54" s="921"/>
      <c r="SOS54" s="921"/>
      <c r="SOT54" s="921"/>
      <c r="SOU54" s="921"/>
      <c r="SOV54" s="921"/>
      <c r="SOW54" s="921"/>
      <c r="SOX54" s="921"/>
      <c r="SOY54" s="921"/>
      <c r="SOZ54" s="921"/>
      <c r="SPA54" s="921"/>
      <c r="SPB54" s="921"/>
      <c r="SPC54" s="921"/>
      <c r="SPD54" s="921"/>
      <c r="SPE54" s="921"/>
      <c r="SPF54" s="921"/>
      <c r="SPG54" s="921"/>
      <c r="SPH54" s="921"/>
      <c r="SPI54" s="921"/>
      <c r="SPJ54" s="921"/>
      <c r="SPK54" s="921"/>
      <c r="SPL54" s="921"/>
      <c r="SPM54" s="921"/>
      <c r="SPN54" s="921"/>
      <c r="SPO54" s="921"/>
      <c r="SPP54" s="921"/>
      <c r="SPQ54" s="921"/>
      <c r="SPR54" s="921"/>
      <c r="SPS54" s="921"/>
      <c r="SPT54" s="921"/>
      <c r="SPU54" s="921"/>
      <c r="SPV54" s="921"/>
      <c r="SPW54" s="921"/>
      <c r="SPX54" s="921"/>
      <c r="SPY54" s="921"/>
      <c r="SPZ54" s="921"/>
      <c r="SQA54" s="921"/>
      <c r="SQB54" s="921"/>
      <c r="SQC54" s="921"/>
      <c r="SQD54" s="921"/>
      <c r="SQE54" s="921"/>
      <c r="SQF54" s="921"/>
      <c r="SQG54" s="921"/>
      <c r="SQH54" s="921"/>
      <c r="SQI54" s="921"/>
      <c r="SQJ54" s="921"/>
      <c r="SQK54" s="921"/>
      <c r="SQL54" s="921"/>
      <c r="SQM54" s="921"/>
      <c r="SQN54" s="921"/>
      <c r="SQO54" s="921"/>
      <c r="SQP54" s="921"/>
      <c r="SQQ54" s="921"/>
      <c r="SQR54" s="921"/>
      <c r="SQS54" s="921"/>
      <c r="SQT54" s="921"/>
      <c r="SQU54" s="921"/>
      <c r="SQV54" s="921"/>
      <c r="SQW54" s="921"/>
      <c r="SQX54" s="921"/>
      <c r="SQY54" s="921"/>
      <c r="SQZ54" s="921"/>
      <c r="SRA54" s="921"/>
      <c r="SRB54" s="921"/>
      <c r="SRC54" s="921"/>
      <c r="SRD54" s="921"/>
      <c r="SRE54" s="921"/>
      <c r="SRF54" s="921"/>
      <c r="SRG54" s="921"/>
      <c r="SRH54" s="921"/>
      <c r="SRI54" s="921"/>
      <c r="SRJ54" s="921"/>
      <c r="SRK54" s="921"/>
      <c r="SRL54" s="921"/>
      <c r="SRM54" s="921"/>
      <c r="SRN54" s="921"/>
      <c r="SRO54" s="921"/>
      <c r="SRP54" s="921"/>
      <c r="SRQ54" s="921"/>
      <c r="SRR54" s="921"/>
      <c r="SRS54" s="921"/>
      <c r="SRT54" s="921"/>
      <c r="SRU54" s="921"/>
      <c r="SRV54" s="921"/>
      <c r="SRW54" s="921"/>
      <c r="SRX54" s="921"/>
      <c r="SRY54" s="921"/>
      <c r="SRZ54" s="921"/>
      <c r="SSA54" s="921"/>
      <c r="SSB54" s="921"/>
      <c r="SSC54" s="921"/>
      <c r="SSD54" s="921"/>
      <c r="SSE54" s="921"/>
      <c r="SSF54" s="921"/>
      <c r="SSG54" s="921"/>
      <c r="SSH54" s="921"/>
      <c r="SSI54" s="921"/>
      <c r="SSJ54" s="921"/>
      <c r="SSK54" s="921"/>
      <c r="SSL54" s="921"/>
      <c r="SSM54" s="921"/>
      <c r="SSN54" s="921"/>
      <c r="SSO54" s="921"/>
      <c r="SSP54" s="921"/>
      <c r="SSQ54" s="921"/>
      <c r="SSR54" s="921"/>
      <c r="SSS54" s="921"/>
      <c r="SST54" s="921"/>
      <c r="SSU54" s="921"/>
      <c r="SSV54" s="921"/>
      <c r="SSW54" s="921"/>
      <c r="SSX54" s="921"/>
      <c r="SSY54" s="921"/>
      <c r="SSZ54" s="921"/>
      <c r="STA54" s="921"/>
      <c r="STB54" s="921"/>
      <c r="STC54" s="921"/>
      <c r="STD54" s="921"/>
      <c r="STE54" s="921"/>
      <c r="STF54" s="921"/>
      <c r="STG54" s="921"/>
      <c r="STH54" s="921"/>
      <c r="STI54" s="921"/>
      <c r="STJ54" s="921"/>
      <c r="STK54" s="921"/>
      <c r="STL54" s="921"/>
      <c r="STM54" s="921"/>
      <c r="STN54" s="921"/>
      <c r="STO54" s="921"/>
      <c r="STP54" s="921"/>
      <c r="STQ54" s="921"/>
      <c r="STR54" s="921"/>
      <c r="STS54" s="921"/>
      <c r="STT54" s="921"/>
      <c r="STU54" s="921"/>
      <c r="STV54" s="921"/>
      <c r="STW54" s="921"/>
      <c r="STX54" s="921"/>
      <c r="STY54" s="921"/>
      <c r="STZ54" s="921"/>
      <c r="SUA54" s="921"/>
      <c r="SUB54" s="921"/>
      <c r="SUC54" s="921"/>
      <c r="SUD54" s="921"/>
      <c r="SUE54" s="921"/>
      <c r="SUF54" s="921"/>
      <c r="SUG54" s="921"/>
      <c r="SUH54" s="921"/>
      <c r="SUI54" s="921"/>
      <c r="SUJ54" s="921"/>
      <c r="SUK54" s="921"/>
      <c r="SUL54" s="921"/>
      <c r="SUM54" s="921"/>
      <c r="SUN54" s="921"/>
      <c r="SUO54" s="921"/>
      <c r="SUP54" s="921"/>
      <c r="SUQ54" s="921"/>
      <c r="SUR54" s="921"/>
      <c r="SUS54" s="921"/>
      <c r="SUT54" s="921"/>
      <c r="SUU54" s="921"/>
      <c r="SUV54" s="921"/>
      <c r="SUW54" s="921"/>
      <c r="SUX54" s="921"/>
      <c r="SUY54" s="921"/>
      <c r="SUZ54" s="921"/>
      <c r="SVA54" s="921"/>
      <c r="SVB54" s="921"/>
      <c r="SVC54" s="921"/>
      <c r="SVD54" s="921"/>
      <c r="SVE54" s="921"/>
      <c r="SVF54" s="921"/>
      <c r="SVG54" s="921"/>
      <c r="SVH54" s="921"/>
      <c r="SVI54" s="921"/>
      <c r="SVJ54" s="921"/>
      <c r="SVK54" s="921"/>
      <c r="SVL54" s="921"/>
      <c r="SVM54" s="921"/>
      <c r="SVN54" s="921"/>
      <c r="SVO54" s="921"/>
      <c r="SVP54" s="921"/>
      <c r="SVQ54" s="921"/>
      <c r="SVR54" s="921"/>
      <c r="SVS54" s="921"/>
      <c r="SVT54" s="921"/>
      <c r="SVU54" s="921"/>
      <c r="SVV54" s="921"/>
      <c r="SVW54" s="921"/>
      <c r="SVX54" s="921"/>
      <c r="SVY54" s="921"/>
      <c r="SVZ54" s="921"/>
      <c r="SWA54" s="921"/>
      <c r="SWB54" s="921"/>
      <c r="SWC54" s="921"/>
      <c r="SWD54" s="921"/>
      <c r="SWE54" s="921"/>
      <c r="SWF54" s="921"/>
      <c r="SWG54" s="921"/>
      <c r="SWH54" s="921"/>
      <c r="SWI54" s="921"/>
      <c r="SWJ54" s="921"/>
      <c r="SWK54" s="921"/>
      <c r="SWL54" s="921"/>
      <c r="SWM54" s="921"/>
      <c r="SWN54" s="921"/>
      <c r="SWO54" s="921"/>
      <c r="SWP54" s="921"/>
      <c r="SWQ54" s="921"/>
      <c r="SWR54" s="921"/>
      <c r="SWS54" s="921"/>
      <c r="SWT54" s="921"/>
      <c r="SWU54" s="921"/>
      <c r="SWV54" s="921"/>
      <c r="SWW54" s="921"/>
      <c r="SWX54" s="921"/>
      <c r="SWY54" s="921"/>
      <c r="SWZ54" s="921"/>
      <c r="SXA54" s="921"/>
      <c r="SXB54" s="921"/>
      <c r="SXC54" s="921"/>
      <c r="SXD54" s="921"/>
      <c r="SXE54" s="921"/>
      <c r="SXF54" s="921"/>
      <c r="SXG54" s="921"/>
      <c r="SXH54" s="921"/>
      <c r="SXI54" s="921"/>
      <c r="SXJ54" s="921"/>
      <c r="SXK54" s="921"/>
      <c r="SXL54" s="921"/>
      <c r="SXM54" s="921"/>
      <c r="SXN54" s="921"/>
      <c r="SXO54" s="921"/>
      <c r="SXP54" s="921"/>
      <c r="SXQ54" s="921"/>
      <c r="SXR54" s="921"/>
      <c r="SXS54" s="921"/>
      <c r="SXT54" s="921"/>
      <c r="SXU54" s="921"/>
      <c r="SXV54" s="921"/>
      <c r="SXW54" s="921"/>
      <c r="SXX54" s="921"/>
      <c r="SXY54" s="921"/>
      <c r="SXZ54" s="921"/>
      <c r="SYA54" s="921"/>
      <c r="SYB54" s="921"/>
      <c r="SYC54" s="921"/>
      <c r="SYD54" s="921"/>
      <c r="SYE54" s="921"/>
      <c r="SYF54" s="921"/>
      <c r="SYG54" s="921"/>
      <c r="SYH54" s="921"/>
      <c r="SYI54" s="921"/>
      <c r="SYJ54" s="921"/>
      <c r="SYK54" s="921"/>
      <c r="SYL54" s="921"/>
      <c r="SYM54" s="921"/>
      <c r="SYN54" s="921"/>
      <c r="SYO54" s="921"/>
      <c r="SYP54" s="921"/>
      <c r="SYQ54" s="921"/>
      <c r="SYR54" s="921"/>
      <c r="SYS54" s="921"/>
      <c r="SYT54" s="921"/>
      <c r="SYU54" s="921"/>
      <c r="SYV54" s="921"/>
      <c r="SYW54" s="921"/>
      <c r="SYX54" s="921"/>
      <c r="SYY54" s="921"/>
      <c r="SYZ54" s="921"/>
      <c r="SZA54" s="921"/>
      <c r="SZB54" s="921"/>
      <c r="SZC54" s="921"/>
      <c r="SZD54" s="921"/>
      <c r="SZE54" s="921"/>
      <c r="SZF54" s="921"/>
      <c r="SZG54" s="921"/>
      <c r="SZH54" s="921"/>
      <c r="SZI54" s="921"/>
      <c r="SZJ54" s="921"/>
      <c r="SZK54" s="921"/>
      <c r="SZL54" s="921"/>
      <c r="SZM54" s="921"/>
      <c r="SZN54" s="921"/>
      <c r="SZO54" s="921"/>
      <c r="SZP54" s="921"/>
      <c r="SZQ54" s="921"/>
      <c r="SZR54" s="921"/>
      <c r="SZS54" s="921"/>
      <c r="SZT54" s="921"/>
      <c r="SZU54" s="921"/>
      <c r="SZV54" s="921"/>
      <c r="SZW54" s="921"/>
      <c r="SZX54" s="921"/>
      <c r="SZY54" s="921"/>
      <c r="SZZ54" s="921"/>
      <c r="TAA54" s="921"/>
      <c r="TAB54" s="921"/>
      <c r="TAC54" s="921"/>
      <c r="TAD54" s="921"/>
      <c r="TAE54" s="921"/>
      <c r="TAF54" s="921"/>
      <c r="TAG54" s="921"/>
      <c r="TAH54" s="921"/>
      <c r="TAI54" s="921"/>
      <c r="TAJ54" s="921"/>
      <c r="TAK54" s="921"/>
      <c r="TAL54" s="921"/>
      <c r="TAM54" s="921"/>
      <c r="TAN54" s="921"/>
      <c r="TAO54" s="921"/>
      <c r="TAP54" s="921"/>
      <c r="TAQ54" s="921"/>
      <c r="TAR54" s="921"/>
      <c r="TAS54" s="921"/>
      <c r="TAT54" s="921"/>
      <c r="TAU54" s="921"/>
      <c r="TAV54" s="921"/>
      <c r="TAW54" s="921"/>
      <c r="TAX54" s="921"/>
      <c r="TAY54" s="921"/>
      <c r="TAZ54" s="921"/>
      <c r="TBA54" s="921"/>
      <c r="TBB54" s="921"/>
      <c r="TBC54" s="921"/>
      <c r="TBD54" s="921"/>
      <c r="TBE54" s="921"/>
      <c r="TBF54" s="921"/>
      <c r="TBG54" s="921"/>
      <c r="TBH54" s="921"/>
      <c r="TBI54" s="921"/>
      <c r="TBJ54" s="921"/>
      <c r="TBK54" s="921"/>
      <c r="TBL54" s="921"/>
      <c r="TBM54" s="921"/>
      <c r="TBN54" s="921"/>
      <c r="TBO54" s="921"/>
      <c r="TBP54" s="921"/>
      <c r="TBQ54" s="921"/>
      <c r="TBR54" s="921"/>
      <c r="TBS54" s="921"/>
      <c r="TBT54" s="921"/>
      <c r="TBU54" s="921"/>
      <c r="TBV54" s="921"/>
      <c r="TBW54" s="921"/>
      <c r="TBX54" s="921"/>
      <c r="TBY54" s="921"/>
      <c r="TBZ54" s="921"/>
      <c r="TCA54" s="921"/>
      <c r="TCB54" s="921"/>
      <c r="TCC54" s="921"/>
      <c r="TCD54" s="921"/>
      <c r="TCE54" s="921"/>
      <c r="TCF54" s="921"/>
      <c r="TCG54" s="921"/>
      <c r="TCH54" s="921"/>
      <c r="TCI54" s="921"/>
      <c r="TCJ54" s="921"/>
      <c r="TCK54" s="921"/>
      <c r="TCL54" s="921"/>
      <c r="TCM54" s="921"/>
      <c r="TCN54" s="921"/>
      <c r="TCO54" s="921"/>
      <c r="TCP54" s="921"/>
      <c r="TCQ54" s="921"/>
      <c r="TCR54" s="921"/>
      <c r="TCS54" s="921"/>
      <c r="TCT54" s="921"/>
      <c r="TCU54" s="921"/>
      <c r="TCV54" s="921"/>
      <c r="TCW54" s="921"/>
      <c r="TCX54" s="921"/>
      <c r="TCY54" s="921"/>
      <c r="TCZ54" s="921"/>
      <c r="TDA54" s="921"/>
      <c r="TDB54" s="921"/>
      <c r="TDC54" s="921"/>
      <c r="TDD54" s="921"/>
      <c r="TDE54" s="921"/>
      <c r="TDF54" s="921"/>
      <c r="TDG54" s="921"/>
      <c r="TDH54" s="921"/>
      <c r="TDI54" s="921"/>
      <c r="TDJ54" s="921"/>
      <c r="TDK54" s="921"/>
      <c r="TDL54" s="921"/>
      <c r="TDM54" s="921"/>
      <c r="TDN54" s="921"/>
      <c r="TDO54" s="921"/>
      <c r="TDP54" s="921"/>
      <c r="TDQ54" s="921"/>
      <c r="TDR54" s="921"/>
      <c r="TDS54" s="921"/>
      <c r="TDT54" s="921"/>
      <c r="TDU54" s="921"/>
      <c r="TDV54" s="921"/>
      <c r="TDW54" s="921"/>
      <c r="TDX54" s="921"/>
      <c r="TDY54" s="921"/>
      <c r="TDZ54" s="921"/>
      <c r="TEA54" s="921"/>
      <c r="TEB54" s="921"/>
      <c r="TEC54" s="921"/>
      <c r="TED54" s="921"/>
      <c r="TEE54" s="921"/>
      <c r="TEF54" s="921"/>
      <c r="TEG54" s="921"/>
      <c r="TEH54" s="921"/>
      <c r="TEI54" s="921"/>
      <c r="TEJ54" s="921"/>
      <c r="TEK54" s="921"/>
      <c r="TEL54" s="921"/>
      <c r="TEM54" s="921"/>
      <c r="TEN54" s="921"/>
      <c r="TEO54" s="921"/>
      <c r="TEP54" s="921"/>
      <c r="TEQ54" s="921"/>
      <c r="TER54" s="921"/>
      <c r="TES54" s="921"/>
      <c r="TET54" s="921"/>
      <c r="TEU54" s="921"/>
      <c r="TEV54" s="921"/>
      <c r="TEW54" s="921"/>
      <c r="TEX54" s="921"/>
      <c r="TEY54" s="921"/>
      <c r="TEZ54" s="921"/>
      <c r="TFA54" s="921"/>
      <c r="TFB54" s="921"/>
      <c r="TFC54" s="921"/>
      <c r="TFD54" s="921"/>
      <c r="TFE54" s="921"/>
      <c r="TFF54" s="921"/>
      <c r="TFG54" s="921"/>
      <c r="TFH54" s="921"/>
      <c r="TFI54" s="921"/>
      <c r="TFJ54" s="921"/>
      <c r="TFK54" s="921"/>
      <c r="TFL54" s="921"/>
      <c r="TFM54" s="921"/>
      <c r="TFN54" s="921"/>
      <c r="TFO54" s="921"/>
      <c r="TFP54" s="921"/>
      <c r="TFQ54" s="921"/>
      <c r="TFR54" s="921"/>
      <c r="TFS54" s="921"/>
      <c r="TFT54" s="921"/>
      <c r="TFU54" s="921"/>
      <c r="TFV54" s="921"/>
      <c r="TFW54" s="921"/>
      <c r="TFX54" s="921"/>
      <c r="TFY54" s="921"/>
      <c r="TFZ54" s="921"/>
      <c r="TGA54" s="921"/>
      <c r="TGB54" s="921"/>
      <c r="TGC54" s="921"/>
      <c r="TGD54" s="921"/>
      <c r="TGE54" s="921"/>
      <c r="TGF54" s="921"/>
      <c r="TGG54" s="921"/>
      <c r="TGH54" s="921"/>
      <c r="TGI54" s="921"/>
      <c r="TGJ54" s="921"/>
      <c r="TGK54" s="921"/>
      <c r="TGL54" s="921"/>
      <c r="TGM54" s="921"/>
      <c r="TGN54" s="921"/>
      <c r="TGO54" s="921"/>
      <c r="TGP54" s="921"/>
      <c r="TGQ54" s="921"/>
      <c r="TGR54" s="921"/>
      <c r="TGS54" s="921"/>
      <c r="TGT54" s="921"/>
      <c r="TGU54" s="921"/>
      <c r="TGV54" s="921"/>
      <c r="TGW54" s="921"/>
      <c r="TGX54" s="921"/>
      <c r="TGY54" s="921"/>
      <c r="TGZ54" s="921"/>
      <c r="THA54" s="921"/>
      <c r="THB54" s="921"/>
      <c r="THC54" s="921"/>
      <c r="THD54" s="921"/>
      <c r="THE54" s="921"/>
      <c r="THF54" s="921"/>
      <c r="THG54" s="921"/>
      <c r="THH54" s="921"/>
      <c r="THI54" s="921"/>
      <c r="THJ54" s="921"/>
      <c r="THK54" s="921"/>
      <c r="THL54" s="921"/>
      <c r="THM54" s="921"/>
      <c r="THN54" s="921"/>
      <c r="THO54" s="921"/>
      <c r="THP54" s="921"/>
      <c r="THQ54" s="921"/>
      <c r="THR54" s="921"/>
      <c r="THS54" s="921"/>
      <c r="THT54" s="921"/>
      <c r="THU54" s="921"/>
      <c r="THV54" s="921"/>
      <c r="THW54" s="921"/>
      <c r="THX54" s="921"/>
      <c r="THY54" s="921"/>
      <c r="THZ54" s="921"/>
      <c r="TIA54" s="921"/>
      <c r="TIB54" s="921"/>
      <c r="TIC54" s="921"/>
      <c r="TID54" s="921"/>
      <c r="TIE54" s="921"/>
      <c r="TIF54" s="921"/>
      <c r="TIG54" s="921"/>
      <c r="TIH54" s="921"/>
      <c r="TII54" s="921"/>
      <c r="TIJ54" s="921"/>
      <c r="TIK54" s="921"/>
      <c r="TIL54" s="921"/>
      <c r="TIM54" s="921"/>
      <c r="TIN54" s="921"/>
      <c r="TIO54" s="921"/>
      <c r="TIP54" s="921"/>
      <c r="TIQ54" s="921"/>
      <c r="TIR54" s="921"/>
      <c r="TIS54" s="921"/>
      <c r="TIT54" s="921"/>
      <c r="TIU54" s="921"/>
      <c r="TIV54" s="921"/>
      <c r="TIW54" s="921"/>
      <c r="TIX54" s="921"/>
      <c r="TIY54" s="921"/>
      <c r="TIZ54" s="921"/>
      <c r="TJA54" s="921"/>
      <c r="TJB54" s="921"/>
      <c r="TJC54" s="921"/>
      <c r="TJD54" s="921"/>
      <c r="TJE54" s="921"/>
      <c r="TJF54" s="921"/>
      <c r="TJG54" s="921"/>
      <c r="TJH54" s="921"/>
      <c r="TJI54" s="921"/>
      <c r="TJJ54" s="921"/>
      <c r="TJK54" s="921"/>
      <c r="TJL54" s="921"/>
      <c r="TJM54" s="921"/>
      <c r="TJN54" s="921"/>
      <c r="TJO54" s="921"/>
      <c r="TJP54" s="921"/>
      <c r="TJQ54" s="921"/>
      <c r="TJR54" s="921"/>
      <c r="TJS54" s="921"/>
      <c r="TJT54" s="921"/>
      <c r="TJU54" s="921"/>
      <c r="TJV54" s="921"/>
      <c r="TJW54" s="921"/>
      <c r="TJX54" s="921"/>
      <c r="TJY54" s="921"/>
      <c r="TJZ54" s="921"/>
      <c r="TKA54" s="921"/>
      <c r="TKB54" s="921"/>
      <c r="TKC54" s="921"/>
      <c r="TKD54" s="921"/>
      <c r="TKE54" s="921"/>
      <c r="TKF54" s="921"/>
      <c r="TKG54" s="921"/>
      <c r="TKH54" s="921"/>
      <c r="TKI54" s="921"/>
      <c r="TKJ54" s="921"/>
      <c r="TKK54" s="921"/>
      <c r="TKL54" s="921"/>
      <c r="TKM54" s="921"/>
      <c r="TKN54" s="921"/>
      <c r="TKO54" s="921"/>
      <c r="TKP54" s="921"/>
      <c r="TKQ54" s="921"/>
      <c r="TKR54" s="921"/>
      <c r="TKS54" s="921"/>
      <c r="TKT54" s="921"/>
      <c r="TKU54" s="921"/>
      <c r="TKV54" s="921"/>
      <c r="TKW54" s="921"/>
      <c r="TKX54" s="921"/>
      <c r="TKY54" s="921"/>
      <c r="TKZ54" s="921"/>
      <c r="TLA54" s="921"/>
      <c r="TLB54" s="921"/>
      <c r="TLC54" s="921"/>
      <c r="TLD54" s="921"/>
      <c r="TLE54" s="921"/>
      <c r="TLF54" s="921"/>
      <c r="TLG54" s="921"/>
      <c r="TLH54" s="921"/>
      <c r="TLI54" s="921"/>
      <c r="TLJ54" s="921"/>
      <c r="TLK54" s="921"/>
      <c r="TLL54" s="921"/>
      <c r="TLM54" s="921"/>
      <c r="TLN54" s="921"/>
      <c r="TLO54" s="921"/>
      <c r="TLP54" s="921"/>
      <c r="TLQ54" s="921"/>
      <c r="TLR54" s="921"/>
      <c r="TLS54" s="921"/>
      <c r="TLT54" s="921"/>
      <c r="TLU54" s="921"/>
      <c r="TLV54" s="921"/>
      <c r="TLW54" s="921"/>
      <c r="TLX54" s="921"/>
      <c r="TLY54" s="921"/>
      <c r="TLZ54" s="921"/>
      <c r="TMA54" s="921"/>
      <c r="TMB54" s="921"/>
      <c r="TMC54" s="921"/>
      <c r="TMD54" s="921"/>
      <c r="TME54" s="921"/>
      <c r="TMF54" s="921"/>
      <c r="TMG54" s="921"/>
      <c r="TMH54" s="921"/>
      <c r="TMI54" s="921"/>
      <c r="TMJ54" s="921"/>
      <c r="TMK54" s="921"/>
      <c r="TML54" s="921"/>
      <c r="TMM54" s="921"/>
      <c r="TMN54" s="921"/>
      <c r="TMO54" s="921"/>
      <c r="TMP54" s="921"/>
      <c r="TMQ54" s="921"/>
      <c r="TMR54" s="921"/>
      <c r="TMS54" s="921"/>
      <c r="TMT54" s="921"/>
      <c r="TMU54" s="921"/>
      <c r="TMV54" s="921"/>
      <c r="TMW54" s="921"/>
      <c r="TMX54" s="921"/>
      <c r="TMY54" s="921"/>
      <c r="TMZ54" s="921"/>
      <c r="TNA54" s="921"/>
      <c r="TNB54" s="921"/>
      <c r="TNC54" s="921"/>
      <c r="TND54" s="921"/>
      <c r="TNE54" s="921"/>
      <c r="TNF54" s="921"/>
      <c r="TNG54" s="921"/>
      <c r="TNH54" s="921"/>
      <c r="TNI54" s="921"/>
      <c r="TNJ54" s="921"/>
      <c r="TNK54" s="921"/>
      <c r="TNL54" s="921"/>
      <c r="TNM54" s="921"/>
      <c r="TNN54" s="921"/>
      <c r="TNO54" s="921"/>
      <c r="TNP54" s="921"/>
      <c r="TNQ54" s="921"/>
      <c r="TNR54" s="921"/>
      <c r="TNS54" s="921"/>
      <c r="TNT54" s="921"/>
      <c r="TNU54" s="921"/>
      <c r="TNV54" s="921"/>
      <c r="TNW54" s="921"/>
      <c r="TNX54" s="921"/>
      <c r="TNY54" s="921"/>
      <c r="TNZ54" s="921"/>
      <c r="TOA54" s="921"/>
      <c r="TOB54" s="921"/>
      <c r="TOC54" s="921"/>
      <c r="TOD54" s="921"/>
      <c r="TOE54" s="921"/>
      <c r="TOF54" s="921"/>
      <c r="TOG54" s="921"/>
      <c r="TOH54" s="921"/>
      <c r="TOI54" s="921"/>
      <c r="TOJ54" s="921"/>
      <c r="TOK54" s="921"/>
      <c r="TOL54" s="921"/>
      <c r="TOM54" s="921"/>
      <c r="TON54" s="921"/>
      <c r="TOO54" s="921"/>
      <c r="TOP54" s="921"/>
      <c r="TOQ54" s="921"/>
      <c r="TOR54" s="921"/>
      <c r="TOS54" s="921"/>
      <c r="TOT54" s="921"/>
      <c r="TOU54" s="921"/>
      <c r="TOV54" s="921"/>
      <c r="TOW54" s="921"/>
      <c r="TOX54" s="921"/>
      <c r="TOY54" s="921"/>
      <c r="TOZ54" s="921"/>
      <c r="TPA54" s="921"/>
      <c r="TPB54" s="921"/>
      <c r="TPC54" s="921"/>
      <c r="TPD54" s="921"/>
      <c r="TPE54" s="921"/>
      <c r="TPF54" s="921"/>
      <c r="TPG54" s="921"/>
      <c r="TPH54" s="921"/>
      <c r="TPI54" s="921"/>
      <c r="TPJ54" s="921"/>
      <c r="TPK54" s="921"/>
      <c r="TPL54" s="921"/>
      <c r="TPM54" s="921"/>
      <c r="TPN54" s="921"/>
      <c r="TPO54" s="921"/>
      <c r="TPP54" s="921"/>
      <c r="TPQ54" s="921"/>
      <c r="TPR54" s="921"/>
      <c r="TPS54" s="921"/>
      <c r="TPT54" s="921"/>
      <c r="TPU54" s="921"/>
      <c r="TPV54" s="921"/>
      <c r="TPW54" s="921"/>
      <c r="TPX54" s="921"/>
      <c r="TPY54" s="921"/>
      <c r="TPZ54" s="921"/>
      <c r="TQA54" s="921"/>
      <c r="TQB54" s="921"/>
      <c r="TQC54" s="921"/>
      <c r="TQD54" s="921"/>
      <c r="TQE54" s="921"/>
      <c r="TQF54" s="921"/>
      <c r="TQG54" s="921"/>
      <c r="TQH54" s="921"/>
      <c r="TQI54" s="921"/>
      <c r="TQJ54" s="921"/>
      <c r="TQK54" s="921"/>
      <c r="TQL54" s="921"/>
      <c r="TQM54" s="921"/>
      <c r="TQN54" s="921"/>
      <c r="TQO54" s="921"/>
      <c r="TQP54" s="921"/>
      <c r="TQQ54" s="921"/>
      <c r="TQR54" s="921"/>
      <c r="TQS54" s="921"/>
      <c r="TQT54" s="921"/>
      <c r="TQU54" s="921"/>
      <c r="TQV54" s="921"/>
      <c r="TQW54" s="921"/>
      <c r="TQX54" s="921"/>
      <c r="TQY54" s="921"/>
      <c r="TQZ54" s="921"/>
      <c r="TRA54" s="921"/>
      <c r="TRB54" s="921"/>
      <c r="TRC54" s="921"/>
      <c r="TRD54" s="921"/>
      <c r="TRE54" s="921"/>
      <c r="TRF54" s="921"/>
      <c r="TRG54" s="921"/>
      <c r="TRH54" s="921"/>
      <c r="TRI54" s="921"/>
      <c r="TRJ54" s="921"/>
      <c r="TRK54" s="921"/>
      <c r="TRL54" s="921"/>
      <c r="TRM54" s="921"/>
      <c r="TRN54" s="921"/>
      <c r="TRO54" s="921"/>
      <c r="TRP54" s="921"/>
      <c r="TRQ54" s="921"/>
      <c r="TRR54" s="921"/>
      <c r="TRS54" s="921"/>
      <c r="TRT54" s="921"/>
      <c r="TRU54" s="921"/>
      <c r="TRV54" s="921"/>
      <c r="TRW54" s="921"/>
      <c r="TRX54" s="921"/>
      <c r="TRY54" s="921"/>
      <c r="TRZ54" s="921"/>
      <c r="TSA54" s="921"/>
      <c r="TSB54" s="921"/>
      <c r="TSC54" s="921"/>
      <c r="TSD54" s="921"/>
      <c r="TSE54" s="921"/>
      <c r="TSF54" s="921"/>
      <c r="TSG54" s="921"/>
      <c r="TSH54" s="921"/>
      <c r="TSI54" s="921"/>
      <c r="TSJ54" s="921"/>
      <c r="TSK54" s="921"/>
      <c r="TSL54" s="921"/>
      <c r="TSM54" s="921"/>
      <c r="TSN54" s="921"/>
      <c r="TSO54" s="921"/>
      <c r="TSP54" s="921"/>
      <c r="TSQ54" s="921"/>
      <c r="TSR54" s="921"/>
      <c r="TSS54" s="921"/>
      <c r="TST54" s="921"/>
      <c r="TSU54" s="921"/>
      <c r="TSV54" s="921"/>
      <c r="TSW54" s="921"/>
      <c r="TSX54" s="921"/>
      <c r="TSY54" s="921"/>
      <c r="TSZ54" s="921"/>
      <c r="TTA54" s="921"/>
      <c r="TTB54" s="921"/>
      <c r="TTC54" s="921"/>
      <c r="TTD54" s="921"/>
      <c r="TTE54" s="921"/>
      <c r="TTF54" s="921"/>
      <c r="TTG54" s="921"/>
      <c r="TTH54" s="921"/>
      <c r="TTI54" s="921"/>
      <c r="TTJ54" s="921"/>
      <c r="TTK54" s="921"/>
      <c r="TTL54" s="921"/>
      <c r="TTM54" s="921"/>
      <c r="TTN54" s="921"/>
      <c r="TTO54" s="921"/>
      <c r="TTP54" s="921"/>
      <c r="TTQ54" s="921"/>
      <c r="TTR54" s="921"/>
      <c r="TTS54" s="921"/>
      <c r="TTT54" s="921"/>
      <c r="TTU54" s="921"/>
      <c r="TTV54" s="921"/>
      <c r="TTW54" s="921"/>
      <c r="TTX54" s="921"/>
      <c r="TTY54" s="921"/>
      <c r="TTZ54" s="921"/>
      <c r="TUA54" s="921"/>
      <c r="TUB54" s="921"/>
      <c r="TUC54" s="921"/>
      <c r="TUD54" s="921"/>
      <c r="TUE54" s="921"/>
      <c r="TUF54" s="921"/>
      <c r="TUG54" s="921"/>
      <c r="TUH54" s="921"/>
      <c r="TUI54" s="921"/>
      <c r="TUJ54" s="921"/>
      <c r="TUK54" s="921"/>
      <c r="TUL54" s="921"/>
      <c r="TUM54" s="921"/>
      <c r="TUN54" s="921"/>
      <c r="TUO54" s="921"/>
      <c r="TUP54" s="921"/>
      <c r="TUQ54" s="921"/>
      <c r="TUR54" s="921"/>
      <c r="TUS54" s="921"/>
      <c r="TUT54" s="921"/>
      <c r="TUU54" s="921"/>
      <c r="TUV54" s="921"/>
      <c r="TUW54" s="921"/>
      <c r="TUX54" s="921"/>
      <c r="TUY54" s="921"/>
      <c r="TUZ54" s="921"/>
      <c r="TVA54" s="921"/>
      <c r="TVB54" s="921"/>
      <c r="TVC54" s="921"/>
      <c r="TVD54" s="921"/>
      <c r="TVE54" s="921"/>
      <c r="TVF54" s="921"/>
      <c r="TVG54" s="921"/>
      <c r="TVH54" s="921"/>
      <c r="TVI54" s="921"/>
      <c r="TVJ54" s="921"/>
      <c r="TVK54" s="921"/>
      <c r="TVL54" s="921"/>
      <c r="TVM54" s="921"/>
      <c r="TVN54" s="921"/>
      <c r="TVO54" s="921"/>
      <c r="TVP54" s="921"/>
      <c r="TVQ54" s="921"/>
      <c r="TVR54" s="921"/>
      <c r="TVS54" s="921"/>
      <c r="TVT54" s="921"/>
      <c r="TVU54" s="921"/>
      <c r="TVV54" s="921"/>
      <c r="TVW54" s="921"/>
      <c r="TVX54" s="921"/>
      <c r="TVY54" s="921"/>
      <c r="TVZ54" s="921"/>
      <c r="TWA54" s="921"/>
      <c r="TWB54" s="921"/>
      <c r="TWC54" s="921"/>
      <c r="TWD54" s="921"/>
      <c r="TWE54" s="921"/>
      <c r="TWF54" s="921"/>
      <c r="TWG54" s="921"/>
      <c r="TWH54" s="921"/>
      <c r="TWI54" s="921"/>
      <c r="TWJ54" s="921"/>
      <c r="TWK54" s="921"/>
      <c r="TWL54" s="921"/>
      <c r="TWM54" s="921"/>
      <c r="TWN54" s="921"/>
      <c r="TWO54" s="921"/>
      <c r="TWP54" s="921"/>
      <c r="TWQ54" s="921"/>
      <c r="TWR54" s="921"/>
      <c r="TWS54" s="921"/>
      <c r="TWT54" s="921"/>
      <c r="TWU54" s="921"/>
      <c r="TWV54" s="921"/>
      <c r="TWW54" s="921"/>
      <c r="TWX54" s="921"/>
      <c r="TWY54" s="921"/>
      <c r="TWZ54" s="921"/>
      <c r="TXA54" s="921"/>
      <c r="TXB54" s="921"/>
      <c r="TXC54" s="921"/>
      <c r="TXD54" s="921"/>
      <c r="TXE54" s="921"/>
      <c r="TXF54" s="921"/>
      <c r="TXG54" s="921"/>
      <c r="TXH54" s="921"/>
      <c r="TXI54" s="921"/>
      <c r="TXJ54" s="921"/>
      <c r="TXK54" s="921"/>
      <c r="TXL54" s="921"/>
      <c r="TXM54" s="921"/>
      <c r="TXN54" s="921"/>
      <c r="TXO54" s="921"/>
      <c r="TXP54" s="921"/>
      <c r="TXQ54" s="921"/>
      <c r="TXR54" s="921"/>
      <c r="TXS54" s="921"/>
      <c r="TXT54" s="921"/>
      <c r="TXU54" s="921"/>
      <c r="TXV54" s="921"/>
      <c r="TXW54" s="921"/>
      <c r="TXX54" s="921"/>
      <c r="TXY54" s="921"/>
      <c r="TXZ54" s="921"/>
      <c r="TYA54" s="921"/>
      <c r="TYB54" s="921"/>
      <c r="TYC54" s="921"/>
      <c r="TYD54" s="921"/>
      <c r="TYE54" s="921"/>
      <c r="TYF54" s="921"/>
      <c r="TYG54" s="921"/>
      <c r="TYH54" s="921"/>
      <c r="TYI54" s="921"/>
      <c r="TYJ54" s="921"/>
      <c r="TYK54" s="921"/>
      <c r="TYL54" s="921"/>
      <c r="TYM54" s="921"/>
      <c r="TYN54" s="921"/>
      <c r="TYO54" s="921"/>
      <c r="TYP54" s="921"/>
      <c r="TYQ54" s="921"/>
      <c r="TYR54" s="921"/>
      <c r="TYS54" s="921"/>
      <c r="TYT54" s="921"/>
      <c r="TYU54" s="921"/>
      <c r="TYV54" s="921"/>
      <c r="TYW54" s="921"/>
      <c r="TYX54" s="921"/>
      <c r="TYY54" s="921"/>
      <c r="TYZ54" s="921"/>
      <c r="TZA54" s="921"/>
      <c r="TZB54" s="921"/>
      <c r="TZC54" s="921"/>
      <c r="TZD54" s="921"/>
      <c r="TZE54" s="921"/>
      <c r="TZF54" s="921"/>
      <c r="TZG54" s="921"/>
      <c r="TZH54" s="921"/>
      <c r="TZI54" s="921"/>
      <c r="TZJ54" s="921"/>
      <c r="TZK54" s="921"/>
      <c r="TZL54" s="921"/>
      <c r="TZM54" s="921"/>
      <c r="TZN54" s="921"/>
      <c r="TZO54" s="921"/>
      <c r="TZP54" s="921"/>
      <c r="TZQ54" s="921"/>
      <c r="TZR54" s="921"/>
      <c r="TZS54" s="921"/>
      <c r="TZT54" s="921"/>
      <c r="TZU54" s="921"/>
      <c r="TZV54" s="921"/>
      <c r="TZW54" s="921"/>
      <c r="TZX54" s="921"/>
      <c r="TZY54" s="921"/>
      <c r="TZZ54" s="921"/>
      <c r="UAA54" s="921"/>
      <c r="UAB54" s="921"/>
      <c r="UAC54" s="921"/>
      <c r="UAD54" s="921"/>
      <c r="UAE54" s="921"/>
      <c r="UAF54" s="921"/>
      <c r="UAG54" s="921"/>
      <c r="UAH54" s="921"/>
      <c r="UAI54" s="921"/>
      <c r="UAJ54" s="921"/>
      <c r="UAK54" s="921"/>
      <c r="UAL54" s="921"/>
      <c r="UAM54" s="921"/>
      <c r="UAN54" s="921"/>
      <c r="UAO54" s="921"/>
      <c r="UAP54" s="921"/>
      <c r="UAQ54" s="921"/>
      <c r="UAR54" s="921"/>
      <c r="UAS54" s="921"/>
      <c r="UAT54" s="921"/>
      <c r="UAU54" s="921"/>
      <c r="UAV54" s="921"/>
      <c r="UAW54" s="921"/>
      <c r="UAX54" s="921"/>
      <c r="UAY54" s="921"/>
      <c r="UAZ54" s="921"/>
      <c r="UBA54" s="921"/>
      <c r="UBB54" s="921"/>
      <c r="UBC54" s="921"/>
      <c r="UBD54" s="921"/>
      <c r="UBE54" s="921"/>
      <c r="UBF54" s="921"/>
      <c r="UBG54" s="921"/>
      <c r="UBH54" s="921"/>
      <c r="UBI54" s="921"/>
      <c r="UBJ54" s="921"/>
      <c r="UBK54" s="921"/>
      <c r="UBL54" s="921"/>
      <c r="UBM54" s="921"/>
      <c r="UBN54" s="921"/>
      <c r="UBO54" s="921"/>
      <c r="UBP54" s="921"/>
      <c r="UBQ54" s="921"/>
      <c r="UBR54" s="921"/>
      <c r="UBS54" s="921"/>
      <c r="UBT54" s="921"/>
      <c r="UBU54" s="921"/>
      <c r="UBV54" s="921"/>
      <c r="UBW54" s="921"/>
      <c r="UBX54" s="921"/>
      <c r="UBY54" s="921"/>
      <c r="UBZ54" s="921"/>
      <c r="UCA54" s="921"/>
      <c r="UCB54" s="921"/>
      <c r="UCC54" s="921"/>
      <c r="UCD54" s="921"/>
      <c r="UCE54" s="921"/>
      <c r="UCF54" s="921"/>
      <c r="UCG54" s="921"/>
      <c r="UCH54" s="921"/>
      <c r="UCI54" s="921"/>
      <c r="UCJ54" s="921"/>
      <c r="UCK54" s="921"/>
      <c r="UCL54" s="921"/>
      <c r="UCM54" s="921"/>
      <c r="UCN54" s="921"/>
      <c r="UCO54" s="921"/>
      <c r="UCP54" s="921"/>
      <c r="UCQ54" s="921"/>
      <c r="UCR54" s="921"/>
      <c r="UCS54" s="921"/>
      <c r="UCT54" s="921"/>
      <c r="UCU54" s="921"/>
      <c r="UCV54" s="921"/>
      <c r="UCW54" s="921"/>
      <c r="UCX54" s="921"/>
      <c r="UCY54" s="921"/>
      <c r="UCZ54" s="921"/>
      <c r="UDA54" s="921"/>
      <c r="UDB54" s="921"/>
      <c r="UDC54" s="921"/>
      <c r="UDD54" s="921"/>
      <c r="UDE54" s="921"/>
      <c r="UDF54" s="921"/>
      <c r="UDG54" s="921"/>
      <c r="UDH54" s="921"/>
      <c r="UDI54" s="921"/>
      <c r="UDJ54" s="921"/>
      <c r="UDK54" s="921"/>
      <c r="UDL54" s="921"/>
      <c r="UDM54" s="921"/>
      <c r="UDN54" s="921"/>
      <c r="UDO54" s="921"/>
      <c r="UDP54" s="921"/>
      <c r="UDQ54" s="921"/>
      <c r="UDR54" s="921"/>
      <c r="UDS54" s="921"/>
      <c r="UDT54" s="921"/>
      <c r="UDU54" s="921"/>
      <c r="UDV54" s="921"/>
      <c r="UDW54" s="921"/>
      <c r="UDX54" s="921"/>
      <c r="UDY54" s="921"/>
      <c r="UDZ54" s="921"/>
      <c r="UEA54" s="921"/>
      <c r="UEB54" s="921"/>
      <c r="UEC54" s="921"/>
      <c r="UED54" s="921"/>
      <c r="UEE54" s="921"/>
      <c r="UEF54" s="921"/>
      <c r="UEG54" s="921"/>
      <c r="UEH54" s="921"/>
      <c r="UEI54" s="921"/>
      <c r="UEJ54" s="921"/>
      <c r="UEK54" s="921"/>
      <c r="UEL54" s="921"/>
      <c r="UEM54" s="921"/>
      <c r="UEN54" s="921"/>
      <c r="UEO54" s="921"/>
      <c r="UEP54" s="921"/>
      <c r="UEQ54" s="921"/>
      <c r="UER54" s="921"/>
      <c r="UES54" s="921"/>
      <c r="UET54" s="921"/>
      <c r="UEU54" s="921"/>
      <c r="UEV54" s="921"/>
      <c r="UEW54" s="921"/>
      <c r="UEX54" s="921"/>
      <c r="UEY54" s="921"/>
      <c r="UEZ54" s="921"/>
      <c r="UFA54" s="921"/>
      <c r="UFB54" s="921"/>
      <c r="UFC54" s="921"/>
      <c r="UFD54" s="921"/>
      <c r="UFE54" s="921"/>
      <c r="UFF54" s="921"/>
      <c r="UFG54" s="921"/>
      <c r="UFH54" s="921"/>
      <c r="UFI54" s="921"/>
      <c r="UFJ54" s="921"/>
      <c r="UFK54" s="921"/>
      <c r="UFL54" s="921"/>
      <c r="UFM54" s="921"/>
      <c r="UFN54" s="921"/>
      <c r="UFO54" s="921"/>
      <c r="UFP54" s="921"/>
      <c r="UFQ54" s="921"/>
      <c r="UFR54" s="921"/>
      <c r="UFS54" s="921"/>
      <c r="UFT54" s="921"/>
      <c r="UFU54" s="921"/>
      <c r="UFV54" s="921"/>
      <c r="UFW54" s="921"/>
      <c r="UFX54" s="921"/>
      <c r="UFY54" s="921"/>
      <c r="UFZ54" s="921"/>
      <c r="UGA54" s="921"/>
      <c r="UGB54" s="921"/>
      <c r="UGC54" s="921"/>
      <c r="UGD54" s="921"/>
      <c r="UGE54" s="921"/>
      <c r="UGF54" s="921"/>
      <c r="UGG54" s="921"/>
      <c r="UGH54" s="921"/>
      <c r="UGI54" s="921"/>
      <c r="UGJ54" s="921"/>
      <c r="UGK54" s="921"/>
      <c r="UGL54" s="921"/>
      <c r="UGM54" s="921"/>
      <c r="UGN54" s="921"/>
      <c r="UGO54" s="921"/>
      <c r="UGP54" s="921"/>
      <c r="UGQ54" s="921"/>
      <c r="UGR54" s="921"/>
      <c r="UGS54" s="921"/>
      <c r="UGT54" s="921"/>
      <c r="UGU54" s="921"/>
      <c r="UGV54" s="921"/>
      <c r="UGW54" s="921"/>
      <c r="UGX54" s="921"/>
      <c r="UGY54" s="921"/>
      <c r="UGZ54" s="921"/>
      <c r="UHA54" s="921"/>
      <c r="UHB54" s="921"/>
      <c r="UHC54" s="921"/>
      <c r="UHD54" s="921"/>
      <c r="UHE54" s="921"/>
      <c r="UHF54" s="921"/>
      <c r="UHG54" s="921"/>
      <c r="UHH54" s="921"/>
      <c r="UHI54" s="921"/>
      <c r="UHJ54" s="921"/>
      <c r="UHK54" s="921"/>
      <c r="UHL54" s="921"/>
      <c r="UHM54" s="921"/>
      <c r="UHN54" s="921"/>
      <c r="UHO54" s="921"/>
      <c r="UHP54" s="921"/>
      <c r="UHQ54" s="921"/>
      <c r="UHR54" s="921"/>
      <c r="UHS54" s="921"/>
      <c r="UHT54" s="921"/>
      <c r="UHU54" s="921"/>
      <c r="UHV54" s="921"/>
      <c r="UHW54" s="921"/>
      <c r="UHX54" s="921"/>
      <c r="UHY54" s="921"/>
      <c r="UHZ54" s="921"/>
      <c r="UIA54" s="921"/>
      <c r="UIB54" s="921"/>
      <c r="UIC54" s="921"/>
      <c r="UID54" s="921"/>
      <c r="UIE54" s="921"/>
      <c r="UIF54" s="921"/>
      <c r="UIG54" s="921"/>
      <c r="UIH54" s="921"/>
      <c r="UII54" s="921"/>
      <c r="UIJ54" s="921"/>
      <c r="UIK54" s="921"/>
      <c r="UIL54" s="921"/>
      <c r="UIM54" s="921"/>
      <c r="UIN54" s="921"/>
      <c r="UIO54" s="921"/>
      <c r="UIP54" s="921"/>
      <c r="UIQ54" s="921"/>
      <c r="UIR54" s="921"/>
      <c r="UIS54" s="921"/>
      <c r="UIT54" s="921"/>
      <c r="UIU54" s="921"/>
      <c r="UIV54" s="921"/>
      <c r="UIW54" s="921"/>
      <c r="UIX54" s="921"/>
      <c r="UIY54" s="921"/>
      <c r="UIZ54" s="921"/>
      <c r="UJA54" s="921"/>
      <c r="UJB54" s="921"/>
      <c r="UJC54" s="921"/>
      <c r="UJD54" s="921"/>
      <c r="UJE54" s="921"/>
      <c r="UJF54" s="921"/>
      <c r="UJG54" s="921"/>
      <c r="UJH54" s="921"/>
      <c r="UJI54" s="921"/>
      <c r="UJJ54" s="921"/>
      <c r="UJK54" s="921"/>
      <c r="UJL54" s="921"/>
      <c r="UJM54" s="921"/>
      <c r="UJN54" s="921"/>
      <c r="UJO54" s="921"/>
      <c r="UJP54" s="921"/>
      <c r="UJQ54" s="921"/>
      <c r="UJR54" s="921"/>
      <c r="UJS54" s="921"/>
      <c r="UJT54" s="921"/>
      <c r="UJU54" s="921"/>
      <c r="UJV54" s="921"/>
      <c r="UJW54" s="921"/>
      <c r="UJX54" s="921"/>
      <c r="UJY54" s="921"/>
      <c r="UJZ54" s="921"/>
      <c r="UKA54" s="921"/>
      <c r="UKB54" s="921"/>
      <c r="UKC54" s="921"/>
      <c r="UKD54" s="921"/>
      <c r="UKE54" s="921"/>
      <c r="UKF54" s="921"/>
      <c r="UKG54" s="921"/>
      <c r="UKH54" s="921"/>
      <c r="UKI54" s="921"/>
      <c r="UKJ54" s="921"/>
      <c r="UKK54" s="921"/>
      <c r="UKL54" s="921"/>
      <c r="UKM54" s="921"/>
      <c r="UKN54" s="921"/>
      <c r="UKO54" s="921"/>
      <c r="UKP54" s="921"/>
      <c r="UKQ54" s="921"/>
      <c r="UKR54" s="921"/>
      <c r="UKS54" s="921"/>
      <c r="UKT54" s="921"/>
      <c r="UKU54" s="921"/>
      <c r="UKV54" s="921"/>
      <c r="UKW54" s="921"/>
      <c r="UKX54" s="921"/>
      <c r="UKY54" s="921"/>
      <c r="UKZ54" s="921"/>
      <c r="ULA54" s="921"/>
      <c r="ULB54" s="921"/>
      <c r="ULC54" s="921"/>
      <c r="ULD54" s="921"/>
      <c r="ULE54" s="921"/>
      <c r="ULF54" s="921"/>
      <c r="ULG54" s="921"/>
      <c r="ULH54" s="921"/>
      <c r="ULI54" s="921"/>
      <c r="ULJ54" s="921"/>
      <c r="ULK54" s="921"/>
      <c r="ULL54" s="921"/>
      <c r="ULM54" s="921"/>
      <c r="ULN54" s="921"/>
      <c r="ULO54" s="921"/>
      <c r="ULP54" s="921"/>
      <c r="ULQ54" s="921"/>
      <c r="ULR54" s="921"/>
      <c r="ULS54" s="921"/>
      <c r="ULT54" s="921"/>
      <c r="ULU54" s="921"/>
      <c r="ULV54" s="921"/>
      <c r="ULW54" s="921"/>
      <c r="ULX54" s="921"/>
      <c r="ULY54" s="921"/>
      <c r="ULZ54" s="921"/>
      <c r="UMA54" s="921"/>
      <c r="UMB54" s="921"/>
      <c r="UMC54" s="921"/>
      <c r="UMD54" s="921"/>
      <c r="UME54" s="921"/>
      <c r="UMF54" s="921"/>
      <c r="UMG54" s="921"/>
      <c r="UMH54" s="921"/>
      <c r="UMI54" s="921"/>
      <c r="UMJ54" s="921"/>
      <c r="UMK54" s="921"/>
      <c r="UML54" s="921"/>
      <c r="UMM54" s="921"/>
      <c r="UMN54" s="921"/>
      <c r="UMO54" s="921"/>
      <c r="UMP54" s="921"/>
      <c r="UMQ54" s="921"/>
      <c r="UMR54" s="921"/>
      <c r="UMS54" s="921"/>
      <c r="UMT54" s="921"/>
      <c r="UMU54" s="921"/>
      <c r="UMV54" s="921"/>
      <c r="UMW54" s="921"/>
      <c r="UMX54" s="921"/>
      <c r="UMY54" s="921"/>
      <c r="UMZ54" s="921"/>
      <c r="UNA54" s="921"/>
      <c r="UNB54" s="921"/>
      <c r="UNC54" s="921"/>
      <c r="UND54" s="921"/>
      <c r="UNE54" s="921"/>
      <c r="UNF54" s="921"/>
      <c r="UNG54" s="921"/>
      <c r="UNH54" s="921"/>
      <c r="UNI54" s="921"/>
      <c r="UNJ54" s="921"/>
      <c r="UNK54" s="921"/>
      <c r="UNL54" s="921"/>
      <c r="UNM54" s="921"/>
      <c r="UNN54" s="921"/>
      <c r="UNO54" s="921"/>
      <c r="UNP54" s="921"/>
      <c r="UNQ54" s="921"/>
      <c r="UNR54" s="921"/>
      <c r="UNS54" s="921"/>
      <c r="UNT54" s="921"/>
      <c r="UNU54" s="921"/>
      <c r="UNV54" s="921"/>
      <c r="UNW54" s="921"/>
      <c r="UNX54" s="921"/>
      <c r="UNY54" s="921"/>
      <c r="UNZ54" s="921"/>
      <c r="UOA54" s="921"/>
      <c r="UOB54" s="921"/>
      <c r="UOC54" s="921"/>
      <c r="UOD54" s="921"/>
      <c r="UOE54" s="921"/>
      <c r="UOF54" s="921"/>
      <c r="UOG54" s="921"/>
      <c r="UOH54" s="921"/>
      <c r="UOI54" s="921"/>
      <c r="UOJ54" s="921"/>
      <c r="UOK54" s="921"/>
      <c r="UOL54" s="921"/>
      <c r="UOM54" s="921"/>
      <c r="UON54" s="921"/>
      <c r="UOO54" s="921"/>
      <c r="UOP54" s="921"/>
      <c r="UOQ54" s="921"/>
      <c r="UOR54" s="921"/>
      <c r="UOS54" s="921"/>
      <c r="UOT54" s="921"/>
      <c r="UOU54" s="921"/>
      <c r="UOV54" s="921"/>
      <c r="UOW54" s="921"/>
      <c r="UOX54" s="921"/>
      <c r="UOY54" s="921"/>
      <c r="UOZ54" s="921"/>
      <c r="UPA54" s="921"/>
      <c r="UPB54" s="921"/>
      <c r="UPC54" s="921"/>
      <c r="UPD54" s="921"/>
      <c r="UPE54" s="921"/>
      <c r="UPF54" s="921"/>
      <c r="UPG54" s="921"/>
      <c r="UPH54" s="921"/>
      <c r="UPI54" s="921"/>
      <c r="UPJ54" s="921"/>
      <c r="UPK54" s="921"/>
      <c r="UPL54" s="921"/>
      <c r="UPM54" s="921"/>
      <c r="UPN54" s="921"/>
      <c r="UPO54" s="921"/>
      <c r="UPP54" s="921"/>
      <c r="UPQ54" s="921"/>
      <c r="UPR54" s="921"/>
      <c r="UPS54" s="921"/>
      <c r="UPT54" s="921"/>
      <c r="UPU54" s="921"/>
      <c r="UPV54" s="921"/>
      <c r="UPW54" s="921"/>
      <c r="UPX54" s="921"/>
      <c r="UPY54" s="921"/>
      <c r="UPZ54" s="921"/>
      <c r="UQA54" s="921"/>
      <c r="UQB54" s="921"/>
      <c r="UQC54" s="921"/>
      <c r="UQD54" s="921"/>
      <c r="UQE54" s="921"/>
      <c r="UQF54" s="921"/>
      <c r="UQG54" s="921"/>
      <c r="UQH54" s="921"/>
      <c r="UQI54" s="921"/>
      <c r="UQJ54" s="921"/>
      <c r="UQK54" s="921"/>
      <c r="UQL54" s="921"/>
      <c r="UQM54" s="921"/>
      <c r="UQN54" s="921"/>
      <c r="UQO54" s="921"/>
      <c r="UQP54" s="921"/>
      <c r="UQQ54" s="921"/>
      <c r="UQR54" s="921"/>
      <c r="UQS54" s="921"/>
      <c r="UQT54" s="921"/>
      <c r="UQU54" s="921"/>
      <c r="UQV54" s="921"/>
      <c r="UQW54" s="921"/>
      <c r="UQX54" s="921"/>
      <c r="UQY54" s="921"/>
      <c r="UQZ54" s="921"/>
      <c r="URA54" s="921"/>
      <c r="URB54" s="921"/>
      <c r="URC54" s="921"/>
      <c r="URD54" s="921"/>
      <c r="URE54" s="921"/>
      <c r="URF54" s="921"/>
      <c r="URG54" s="921"/>
      <c r="URH54" s="921"/>
      <c r="URI54" s="921"/>
      <c r="URJ54" s="921"/>
      <c r="URK54" s="921"/>
      <c r="URL54" s="921"/>
      <c r="URM54" s="921"/>
      <c r="URN54" s="921"/>
      <c r="URO54" s="921"/>
      <c r="URP54" s="921"/>
      <c r="URQ54" s="921"/>
      <c r="URR54" s="921"/>
      <c r="URS54" s="921"/>
      <c r="URT54" s="921"/>
      <c r="URU54" s="921"/>
      <c r="URV54" s="921"/>
      <c r="URW54" s="921"/>
      <c r="URX54" s="921"/>
      <c r="URY54" s="921"/>
      <c r="URZ54" s="921"/>
      <c r="USA54" s="921"/>
      <c r="USB54" s="921"/>
      <c r="USC54" s="921"/>
      <c r="USD54" s="921"/>
      <c r="USE54" s="921"/>
      <c r="USF54" s="921"/>
      <c r="USG54" s="921"/>
      <c r="USH54" s="921"/>
      <c r="USI54" s="921"/>
      <c r="USJ54" s="921"/>
      <c r="USK54" s="921"/>
      <c r="USL54" s="921"/>
      <c r="USM54" s="921"/>
      <c r="USN54" s="921"/>
      <c r="USO54" s="921"/>
      <c r="USP54" s="921"/>
      <c r="USQ54" s="921"/>
      <c r="USR54" s="921"/>
      <c r="USS54" s="921"/>
      <c r="UST54" s="921"/>
      <c r="USU54" s="921"/>
      <c r="USV54" s="921"/>
      <c r="USW54" s="921"/>
      <c r="USX54" s="921"/>
      <c r="USY54" s="921"/>
      <c r="USZ54" s="921"/>
      <c r="UTA54" s="921"/>
      <c r="UTB54" s="921"/>
      <c r="UTC54" s="921"/>
      <c r="UTD54" s="921"/>
      <c r="UTE54" s="921"/>
      <c r="UTF54" s="921"/>
      <c r="UTG54" s="921"/>
      <c r="UTH54" s="921"/>
      <c r="UTI54" s="921"/>
      <c r="UTJ54" s="921"/>
      <c r="UTK54" s="921"/>
      <c r="UTL54" s="921"/>
      <c r="UTM54" s="921"/>
      <c r="UTN54" s="921"/>
      <c r="UTO54" s="921"/>
      <c r="UTP54" s="921"/>
      <c r="UTQ54" s="921"/>
      <c r="UTR54" s="921"/>
      <c r="UTS54" s="921"/>
      <c r="UTT54" s="921"/>
      <c r="UTU54" s="921"/>
      <c r="UTV54" s="921"/>
      <c r="UTW54" s="921"/>
      <c r="UTX54" s="921"/>
      <c r="UTY54" s="921"/>
      <c r="UTZ54" s="921"/>
      <c r="UUA54" s="921"/>
      <c r="UUB54" s="921"/>
      <c r="UUC54" s="921"/>
      <c r="UUD54" s="921"/>
      <c r="UUE54" s="921"/>
      <c r="UUF54" s="921"/>
      <c r="UUG54" s="921"/>
      <c r="UUH54" s="921"/>
      <c r="UUI54" s="921"/>
      <c r="UUJ54" s="921"/>
      <c r="UUK54" s="921"/>
      <c r="UUL54" s="921"/>
      <c r="UUM54" s="921"/>
      <c r="UUN54" s="921"/>
      <c r="UUO54" s="921"/>
      <c r="UUP54" s="921"/>
      <c r="UUQ54" s="921"/>
      <c r="UUR54" s="921"/>
      <c r="UUS54" s="921"/>
      <c r="UUT54" s="921"/>
      <c r="UUU54" s="921"/>
      <c r="UUV54" s="921"/>
      <c r="UUW54" s="921"/>
      <c r="UUX54" s="921"/>
      <c r="UUY54" s="921"/>
      <c r="UUZ54" s="921"/>
      <c r="UVA54" s="921"/>
      <c r="UVB54" s="921"/>
      <c r="UVC54" s="921"/>
      <c r="UVD54" s="921"/>
      <c r="UVE54" s="921"/>
      <c r="UVF54" s="921"/>
      <c r="UVG54" s="921"/>
      <c r="UVH54" s="921"/>
      <c r="UVI54" s="921"/>
      <c r="UVJ54" s="921"/>
      <c r="UVK54" s="921"/>
      <c r="UVL54" s="921"/>
      <c r="UVM54" s="921"/>
      <c r="UVN54" s="921"/>
      <c r="UVO54" s="921"/>
      <c r="UVP54" s="921"/>
      <c r="UVQ54" s="921"/>
      <c r="UVR54" s="921"/>
      <c r="UVS54" s="921"/>
      <c r="UVT54" s="921"/>
      <c r="UVU54" s="921"/>
      <c r="UVV54" s="921"/>
      <c r="UVW54" s="921"/>
      <c r="UVX54" s="921"/>
      <c r="UVY54" s="921"/>
      <c r="UVZ54" s="921"/>
      <c r="UWA54" s="921"/>
      <c r="UWB54" s="921"/>
      <c r="UWC54" s="921"/>
      <c r="UWD54" s="921"/>
      <c r="UWE54" s="921"/>
      <c r="UWF54" s="921"/>
      <c r="UWG54" s="921"/>
      <c r="UWH54" s="921"/>
      <c r="UWI54" s="921"/>
      <c r="UWJ54" s="921"/>
      <c r="UWK54" s="921"/>
      <c r="UWL54" s="921"/>
      <c r="UWM54" s="921"/>
      <c r="UWN54" s="921"/>
      <c r="UWO54" s="921"/>
      <c r="UWP54" s="921"/>
      <c r="UWQ54" s="921"/>
      <c r="UWR54" s="921"/>
      <c r="UWS54" s="921"/>
      <c r="UWT54" s="921"/>
      <c r="UWU54" s="921"/>
      <c r="UWV54" s="921"/>
      <c r="UWW54" s="921"/>
      <c r="UWX54" s="921"/>
      <c r="UWY54" s="921"/>
      <c r="UWZ54" s="921"/>
      <c r="UXA54" s="921"/>
      <c r="UXB54" s="921"/>
      <c r="UXC54" s="921"/>
      <c r="UXD54" s="921"/>
      <c r="UXE54" s="921"/>
      <c r="UXF54" s="921"/>
      <c r="UXG54" s="921"/>
      <c r="UXH54" s="921"/>
      <c r="UXI54" s="921"/>
      <c r="UXJ54" s="921"/>
      <c r="UXK54" s="921"/>
      <c r="UXL54" s="921"/>
      <c r="UXM54" s="921"/>
      <c r="UXN54" s="921"/>
      <c r="UXO54" s="921"/>
      <c r="UXP54" s="921"/>
      <c r="UXQ54" s="921"/>
      <c r="UXR54" s="921"/>
      <c r="UXS54" s="921"/>
      <c r="UXT54" s="921"/>
      <c r="UXU54" s="921"/>
      <c r="UXV54" s="921"/>
      <c r="UXW54" s="921"/>
      <c r="UXX54" s="921"/>
      <c r="UXY54" s="921"/>
      <c r="UXZ54" s="921"/>
      <c r="UYA54" s="921"/>
      <c r="UYB54" s="921"/>
      <c r="UYC54" s="921"/>
      <c r="UYD54" s="921"/>
      <c r="UYE54" s="921"/>
      <c r="UYF54" s="921"/>
      <c r="UYG54" s="921"/>
      <c r="UYH54" s="921"/>
      <c r="UYI54" s="921"/>
      <c r="UYJ54" s="921"/>
      <c r="UYK54" s="921"/>
      <c r="UYL54" s="921"/>
      <c r="UYM54" s="921"/>
      <c r="UYN54" s="921"/>
      <c r="UYO54" s="921"/>
      <c r="UYP54" s="921"/>
      <c r="UYQ54" s="921"/>
      <c r="UYR54" s="921"/>
      <c r="UYS54" s="921"/>
      <c r="UYT54" s="921"/>
      <c r="UYU54" s="921"/>
      <c r="UYV54" s="921"/>
      <c r="UYW54" s="921"/>
      <c r="UYX54" s="921"/>
      <c r="UYY54" s="921"/>
      <c r="UYZ54" s="921"/>
      <c r="UZA54" s="921"/>
      <c r="UZB54" s="921"/>
      <c r="UZC54" s="921"/>
      <c r="UZD54" s="921"/>
      <c r="UZE54" s="921"/>
      <c r="UZF54" s="921"/>
      <c r="UZG54" s="921"/>
      <c r="UZH54" s="921"/>
      <c r="UZI54" s="921"/>
      <c r="UZJ54" s="921"/>
      <c r="UZK54" s="921"/>
      <c r="UZL54" s="921"/>
      <c r="UZM54" s="921"/>
      <c r="UZN54" s="921"/>
      <c r="UZO54" s="921"/>
      <c r="UZP54" s="921"/>
      <c r="UZQ54" s="921"/>
      <c r="UZR54" s="921"/>
      <c r="UZS54" s="921"/>
      <c r="UZT54" s="921"/>
      <c r="UZU54" s="921"/>
      <c r="UZV54" s="921"/>
      <c r="UZW54" s="921"/>
      <c r="UZX54" s="921"/>
      <c r="UZY54" s="921"/>
      <c r="UZZ54" s="921"/>
      <c r="VAA54" s="921"/>
      <c r="VAB54" s="921"/>
      <c r="VAC54" s="921"/>
      <c r="VAD54" s="921"/>
      <c r="VAE54" s="921"/>
      <c r="VAF54" s="921"/>
      <c r="VAG54" s="921"/>
      <c r="VAH54" s="921"/>
      <c r="VAI54" s="921"/>
      <c r="VAJ54" s="921"/>
      <c r="VAK54" s="921"/>
      <c r="VAL54" s="921"/>
      <c r="VAM54" s="921"/>
      <c r="VAN54" s="921"/>
      <c r="VAO54" s="921"/>
      <c r="VAP54" s="921"/>
      <c r="VAQ54" s="921"/>
      <c r="VAR54" s="921"/>
      <c r="VAS54" s="921"/>
      <c r="VAT54" s="921"/>
      <c r="VAU54" s="921"/>
      <c r="VAV54" s="921"/>
      <c r="VAW54" s="921"/>
      <c r="VAX54" s="921"/>
      <c r="VAY54" s="921"/>
      <c r="VAZ54" s="921"/>
      <c r="VBA54" s="921"/>
      <c r="VBB54" s="921"/>
      <c r="VBC54" s="921"/>
      <c r="VBD54" s="921"/>
      <c r="VBE54" s="921"/>
      <c r="VBF54" s="921"/>
      <c r="VBG54" s="921"/>
      <c r="VBH54" s="921"/>
      <c r="VBI54" s="921"/>
      <c r="VBJ54" s="921"/>
      <c r="VBK54" s="921"/>
      <c r="VBL54" s="921"/>
      <c r="VBM54" s="921"/>
      <c r="VBN54" s="921"/>
      <c r="VBO54" s="921"/>
      <c r="VBP54" s="921"/>
      <c r="VBQ54" s="921"/>
      <c r="VBR54" s="921"/>
      <c r="VBS54" s="921"/>
      <c r="VBT54" s="921"/>
      <c r="VBU54" s="921"/>
      <c r="VBV54" s="921"/>
      <c r="VBW54" s="921"/>
      <c r="VBX54" s="921"/>
      <c r="VBY54" s="921"/>
      <c r="VBZ54" s="921"/>
      <c r="VCA54" s="921"/>
      <c r="VCB54" s="921"/>
      <c r="VCC54" s="921"/>
      <c r="VCD54" s="921"/>
      <c r="VCE54" s="921"/>
      <c r="VCF54" s="921"/>
      <c r="VCG54" s="921"/>
      <c r="VCH54" s="921"/>
      <c r="VCI54" s="921"/>
      <c r="VCJ54" s="921"/>
      <c r="VCK54" s="921"/>
      <c r="VCL54" s="921"/>
      <c r="VCM54" s="921"/>
      <c r="VCN54" s="921"/>
      <c r="VCO54" s="921"/>
      <c r="VCP54" s="921"/>
      <c r="VCQ54" s="921"/>
      <c r="VCR54" s="921"/>
      <c r="VCS54" s="921"/>
      <c r="VCT54" s="921"/>
      <c r="VCU54" s="921"/>
      <c r="VCV54" s="921"/>
      <c r="VCW54" s="921"/>
      <c r="VCX54" s="921"/>
      <c r="VCY54" s="921"/>
      <c r="VCZ54" s="921"/>
      <c r="VDA54" s="921"/>
      <c r="VDB54" s="921"/>
      <c r="VDC54" s="921"/>
      <c r="VDD54" s="921"/>
      <c r="VDE54" s="921"/>
      <c r="VDF54" s="921"/>
      <c r="VDG54" s="921"/>
      <c r="VDH54" s="921"/>
      <c r="VDI54" s="921"/>
      <c r="VDJ54" s="921"/>
      <c r="VDK54" s="921"/>
      <c r="VDL54" s="921"/>
      <c r="VDM54" s="921"/>
      <c r="VDN54" s="921"/>
      <c r="VDO54" s="921"/>
      <c r="VDP54" s="921"/>
      <c r="VDQ54" s="921"/>
      <c r="VDR54" s="921"/>
      <c r="VDS54" s="921"/>
      <c r="VDT54" s="921"/>
      <c r="VDU54" s="921"/>
      <c r="VDV54" s="921"/>
      <c r="VDW54" s="921"/>
      <c r="VDX54" s="921"/>
      <c r="VDY54" s="921"/>
      <c r="VDZ54" s="921"/>
      <c r="VEA54" s="921"/>
      <c r="VEB54" s="921"/>
      <c r="VEC54" s="921"/>
      <c r="VED54" s="921"/>
      <c r="VEE54" s="921"/>
      <c r="VEF54" s="921"/>
      <c r="VEG54" s="921"/>
      <c r="VEH54" s="921"/>
      <c r="VEI54" s="921"/>
      <c r="VEJ54" s="921"/>
      <c r="VEK54" s="921"/>
      <c r="VEL54" s="921"/>
      <c r="VEM54" s="921"/>
      <c r="VEN54" s="921"/>
      <c r="VEO54" s="921"/>
      <c r="VEP54" s="921"/>
      <c r="VEQ54" s="921"/>
      <c r="VER54" s="921"/>
      <c r="VES54" s="921"/>
      <c r="VET54" s="921"/>
      <c r="VEU54" s="921"/>
      <c r="VEV54" s="921"/>
      <c r="VEW54" s="921"/>
      <c r="VEX54" s="921"/>
      <c r="VEY54" s="921"/>
      <c r="VEZ54" s="921"/>
      <c r="VFA54" s="921"/>
      <c r="VFB54" s="921"/>
      <c r="VFC54" s="921"/>
      <c r="VFD54" s="921"/>
      <c r="VFE54" s="921"/>
      <c r="VFF54" s="921"/>
      <c r="VFG54" s="921"/>
      <c r="VFH54" s="921"/>
      <c r="VFI54" s="921"/>
      <c r="VFJ54" s="921"/>
      <c r="VFK54" s="921"/>
      <c r="VFL54" s="921"/>
      <c r="VFM54" s="921"/>
      <c r="VFN54" s="921"/>
      <c r="VFO54" s="921"/>
      <c r="VFP54" s="921"/>
      <c r="VFQ54" s="921"/>
      <c r="VFR54" s="921"/>
      <c r="VFS54" s="921"/>
      <c r="VFT54" s="921"/>
      <c r="VFU54" s="921"/>
      <c r="VFV54" s="921"/>
      <c r="VFW54" s="921"/>
      <c r="VFX54" s="921"/>
      <c r="VFY54" s="921"/>
      <c r="VFZ54" s="921"/>
      <c r="VGA54" s="921"/>
      <c r="VGB54" s="921"/>
      <c r="VGC54" s="921"/>
      <c r="VGD54" s="921"/>
      <c r="VGE54" s="921"/>
      <c r="VGF54" s="921"/>
      <c r="VGG54" s="921"/>
      <c r="VGH54" s="921"/>
      <c r="VGI54" s="921"/>
      <c r="VGJ54" s="921"/>
      <c r="VGK54" s="921"/>
      <c r="VGL54" s="921"/>
      <c r="VGM54" s="921"/>
      <c r="VGN54" s="921"/>
      <c r="VGO54" s="921"/>
      <c r="VGP54" s="921"/>
      <c r="VGQ54" s="921"/>
      <c r="VGR54" s="921"/>
      <c r="VGS54" s="921"/>
      <c r="VGT54" s="921"/>
      <c r="VGU54" s="921"/>
      <c r="VGV54" s="921"/>
      <c r="VGW54" s="921"/>
      <c r="VGX54" s="921"/>
      <c r="VGY54" s="921"/>
      <c r="VGZ54" s="921"/>
      <c r="VHA54" s="921"/>
      <c r="VHB54" s="921"/>
      <c r="VHC54" s="921"/>
      <c r="VHD54" s="921"/>
      <c r="VHE54" s="921"/>
      <c r="VHF54" s="921"/>
      <c r="VHG54" s="921"/>
      <c r="VHH54" s="921"/>
      <c r="VHI54" s="921"/>
      <c r="VHJ54" s="921"/>
      <c r="VHK54" s="921"/>
      <c r="VHL54" s="921"/>
      <c r="VHM54" s="921"/>
      <c r="VHN54" s="921"/>
      <c r="VHO54" s="921"/>
      <c r="VHP54" s="921"/>
      <c r="VHQ54" s="921"/>
      <c r="VHR54" s="921"/>
      <c r="VHS54" s="921"/>
      <c r="VHT54" s="921"/>
      <c r="VHU54" s="921"/>
      <c r="VHV54" s="921"/>
      <c r="VHW54" s="921"/>
      <c r="VHX54" s="921"/>
      <c r="VHY54" s="921"/>
      <c r="VHZ54" s="921"/>
      <c r="VIA54" s="921"/>
      <c r="VIB54" s="921"/>
      <c r="VIC54" s="921"/>
      <c r="VID54" s="921"/>
      <c r="VIE54" s="921"/>
      <c r="VIF54" s="921"/>
      <c r="VIG54" s="921"/>
      <c r="VIH54" s="921"/>
      <c r="VII54" s="921"/>
      <c r="VIJ54" s="921"/>
      <c r="VIK54" s="921"/>
      <c r="VIL54" s="921"/>
      <c r="VIM54" s="921"/>
      <c r="VIN54" s="921"/>
      <c r="VIO54" s="921"/>
      <c r="VIP54" s="921"/>
      <c r="VIQ54" s="921"/>
      <c r="VIR54" s="921"/>
      <c r="VIS54" s="921"/>
      <c r="VIT54" s="921"/>
      <c r="VIU54" s="921"/>
      <c r="VIV54" s="921"/>
      <c r="VIW54" s="921"/>
      <c r="VIX54" s="921"/>
      <c r="VIY54" s="921"/>
      <c r="VIZ54" s="921"/>
      <c r="VJA54" s="921"/>
      <c r="VJB54" s="921"/>
      <c r="VJC54" s="921"/>
      <c r="VJD54" s="921"/>
      <c r="VJE54" s="921"/>
      <c r="VJF54" s="921"/>
      <c r="VJG54" s="921"/>
      <c r="VJH54" s="921"/>
      <c r="VJI54" s="921"/>
      <c r="VJJ54" s="921"/>
      <c r="VJK54" s="921"/>
      <c r="VJL54" s="921"/>
      <c r="VJM54" s="921"/>
      <c r="VJN54" s="921"/>
      <c r="VJO54" s="921"/>
      <c r="VJP54" s="921"/>
      <c r="VJQ54" s="921"/>
      <c r="VJR54" s="921"/>
      <c r="VJS54" s="921"/>
      <c r="VJT54" s="921"/>
      <c r="VJU54" s="921"/>
      <c r="VJV54" s="921"/>
      <c r="VJW54" s="921"/>
      <c r="VJX54" s="921"/>
      <c r="VJY54" s="921"/>
      <c r="VJZ54" s="921"/>
      <c r="VKA54" s="921"/>
      <c r="VKB54" s="921"/>
      <c r="VKC54" s="921"/>
      <c r="VKD54" s="921"/>
      <c r="VKE54" s="921"/>
      <c r="VKF54" s="921"/>
      <c r="VKG54" s="921"/>
      <c r="VKH54" s="921"/>
      <c r="VKI54" s="921"/>
      <c r="VKJ54" s="921"/>
      <c r="VKK54" s="921"/>
      <c r="VKL54" s="921"/>
      <c r="VKM54" s="921"/>
      <c r="VKN54" s="921"/>
      <c r="VKO54" s="921"/>
      <c r="VKP54" s="921"/>
      <c r="VKQ54" s="921"/>
      <c r="VKR54" s="921"/>
      <c r="VKS54" s="921"/>
      <c r="VKT54" s="921"/>
      <c r="VKU54" s="921"/>
      <c r="VKV54" s="921"/>
      <c r="VKW54" s="921"/>
      <c r="VKX54" s="921"/>
      <c r="VKY54" s="921"/>
      <c r="VKZ54" s="921"/>
      <c r="VLA54" s="921"/>
      <c r="VLB54" s="921"/>
      <c r="VLC54" s="921"/>
      <c r="VLD54" s="921"/>
      <c r="VLE54" s="921"/>
      <c r="VLF54" s="921"/>
      <c r="VLG54" s="921"/>
      <c r="VLH54" s="921"/>
      <c r="VLI54" s="921"/>
      <c r="VLJ54" s="921"/>
      <c r="VLK54" s="921"/>
      <c r="VLL54" s="921"/>
      <c r="VLM54" s="921"/>
      <c r="VLN54" s="921"/>
      <c r="VLO54" s="921"/>
      <c r="VLP54" s="921"/>
      <c r="VLQ54" s="921"/>
      <c r="VLR54" s="921"/>
      <c r="VLS54" s="921"/>
      <c r="VLT54" s="921"/>
      <c r="VLU54" s="921"/>
      <c r="VLV54" s="921"/>
      <c r="VLW54" s="921"/>
      <c r="VLX54" s="921"/>
      <c r="VLY54" s="921"/>
      <c r="VLZ54" s="921"/>
      <c r="VMA54" s="921"/>
      <c r="VMB54" s="921"/>
      <c r="VMC54" s="921"/>
      <c r="VMD54" s="921"/>
      <c r="VME54" s="921"/>
      <c r="VMF54" s="921"/>
      <c r="VMG54" s="921"/>
      <c r="VMH54" s="921"/>
      <c r="VMI54" s="921"/>
      <c r="VMJ54" s="921"/>
      <c r="VMK54" s="921"/>
      <c r="VML54" s="921"/>
      <c r="VMM54" s="921"/>
      <c r="VMN54" s="921"/>
      <c r="VMO54" s="921"/>
      <c r="VMP54" s="921"/>
      <c r="VMQ54" s="921"/>
      <c r="VMR54" s="921"/>
      <c r="VMS54" s="921"/>
      <c r="VMT54" s="921"/>
      <c r="VMU54" s="921"/>
      <c r="VMV54" s="921"/>
      <c r="VMW54" s="921"/>
      <c r="VMX54" s="921"/>
      <c r="VMY54" s="921"/>
      <c r="VMZ54" s="921"/>
      <c r="VNA54" s="921"/>
      <c r="VNB54" s="921"/>
      <c r="VNC54" s="921"/>
      <c r="VND54" s="921"/>
      <c r="VNE54" s="921"/>
      <c r="VNF54" s="921"/>
      <c r="VNG54" s="921"/>
      <c r="VNH54" s="921"/>
      <c r="VNI54" s="921"/>
      <c r="VNJ54" s="921"/>
      <c r="VNK54" s="921"/>
      <c r="VNL54" s="921"/>
      <c r="VNM54" s="921"/>
      <c r="VNN54" s="921"/>
      <c r="VNO54" s="921"/>
      <c r="VNP54" s="921"/>
      <c r="VNQ54" s="921"/>
      <c r="VNR54" s="921"/>
      <c r="VNS54" s="921"/>
      <c r="VNT54" s="921"/>
      <c r="VNU54" s="921"/>
      <c r="VNV54" s="921"/>
      <c r="VNW54" s="921"/>
      <c r="VNX54" s="921"/>
      <c r="VNY54" s="921"/>
      <c r="VNZ54" s="921"/>
      <c r="VOA54" s="921"/>
      <c r="VOB54" s="921"/>
      <c r="VOC54" s="921"/>
      <c r="VOD54" s="921"/>
      <c r="VOE54" s="921"/>
      <c r="VOF54" s="921"/>
      <c r="VOG54" s="921"/>
      <c r="VOH54" s="921"/>
      <c r="VOI54" s="921"/>
      <c r="VOJ54" s="921"/>
      <c r="VOK54" s="921"/>
      <c r="VOL54" s="921"/>
      <c r="VOM54" s="921"/>
      <c r="VON54" s="921"/>
      <c r="VOO54" s="921"/>
      <c r="VOP54" s="921"/>
      <c r="VOQ54" s="921"/>
      <c r="VOR54" s="921"/>
      <c r="VOS54" s="921"/>
      <c r="VOT54" s="921"/>
      <c r="VOU54" s="921"/>
      <c r="VOV54" s="921"/>
      <c r="VOW54" s="921"/>
      <c r="VOX54" s="921"/>
      <c r="VOY54" s="921"/>
      <c r="VOZ54" s="921"/>
      <c r="VPA54" s="921"/>
      <c r="VPB54" s="921"/>
      <c r="VPC54" s="921"/>
      <c r="VPD54" s="921"/>
      <c r="VPE54" s="921"/>
      <c r="VPF54" s="921"/>
      <c r="VPG54" s="921"/>
      <c r="VPH54" s="921"/>
      <c r="VPI54" s="921"/>
      <c r="VPJ54" s="921"/>
      <c r="VPK54" s="921"/>
      <c r="VPL54" s="921"/>
      <c r="VPM54" s="921"/>
      <c r="VPN54" s="921"/>
      <c r="VPO54" s="921"/>
      <c r="VPP54" s="921"/>
      <c r="VPQ54" s="921"/>
      <c r="VPR54" s="921"/>
      <c r="VPS54" s="921"/>
      <c r="VPT54" s="921"/>
      <c r="VPU54" s="921"/>
      <c r="VPV54" s="921"/>
      <c r="VPW54" s="921"/>
      <c r="VPX54" s="921"/>
      <c r="VPY54" s="921"/>
      <c r="VPZ54" s="921"/>
      <c r="VQA54" s="921"/>
      <c r="VQB54" s="921"/>
      <c r="VQC54" s="921"/>
      <c r="VQD54" s="921"/>
      <c r="VQE54" s="921"/>
      <c r="VQF54" s="921"/>
      <c r="VQG54" s="921"/>
      <c r="VQH54" s="921"/>
      <c r="VQI54" s="921"/>
      <c r="VQJ54" s="921"/>
      <c r="VQK54" s="921"/>
      <c r="VQL54" s="921"/>
      <c r="VQM54" s="921"/>
      <c r="VQN54" s="921"/>
      <c r="VQO54" s="921"/>
      <c r="VQP54" s="921"/>
      <c r="VQQ54" s="921"/>
      <c r="VQR54" s="921"/>
      <c r="VQS54" s="921"/>
      <c r="VQT54" s="921"/>
      <c r="VQU54" s="921"/>
      <c r="VQV54" s="921"/>
      <c r="VQW54" s="921"/>
      <c r="VQX54" s="921"/>
      <c r="VQY54" s="921"/>
      <c r="VQZ54" s="921"/>
      <c r="VRA54" s="921"/>
      <c r="VRB54" s="921"/>
      <c r="VRC54" s="921"/>
      <c r="VRD54" s="921"/>
      <c r="VRE54" s="921"/>
      <c r="VRF54" s="921"/>
      <c r="VRG54" s="921"/>
      <c r="VRH54" s="921"/>
      <c r="VRI54" s="921"/>
      <c r="VRJ54" s="921"/>
      <c r="VRK54" s="921"/>
      <c r="VRL54" s="921"/>
      <c r="VRM54" s="921"/>
      <c r="VRN54" s="921"/>
      <c r="VRO54" s="921"/>
      <c r="VRP54" s="921"/>
      <c r="VRQ54" s="921"/>
      <c r="VRR54" s="921"/>
      <c r="VRS54" s="921"/>
      <c r="VRT54" s="921"/>
      <c r="VRU54" s="921"/>
      <c r="VRV54" s="921"/>
      <c r="VRW54" s="921"/>
      <c r="VRX54" s="921"/>
      <c r="VRY54" s="921"/>
      <c r="VRZ54" s="921"/>
      <c r="VSA54" s="921"/>
      <c r="VSB54" s="921"/>
      <c r="VSC54" s="921"/>
      <c r="VSD54" s="921"/>
      <c r="VSE54" s="921"/>
      <c r="VSF54" s="921"/>
      <c r="VSG54" s="921"/>
      <c r="VSH54" s="921"/>
      <c r="VSI54" s="921"/>
      <c r="VSJ54" s="921"/>
      <c r="VSK54" s="921"/>
      <c r="VSL54" s="921"/>
      <c r="VSM54" s="921"/>
      <c r="VSN54" s="921"/>
      <c r="VSO54" s="921"/>
      <c r="VSP54" s="921"/>
      <c r="VSQ54" s="921"/>
      <c r="VSR54" s="921"/>
      <c r="VSS54" s="921"/>
      <c r="VST54" s="921"/>
      <c r="VSU54" s="921"/>
      <c r="VSV54" s="921"/>
      <c r="VSW54" s="921"/>
      <c r="VSX54" s="921"/>
      <c r="VSY54" s="921"/>
      <c r="VSZ54" s="921"/>
      <c r="VTA54" s="921"/>
      <c r="VTB54" s="921"/>
      <c r="VTC54" s="921"/>
      <c r="VTD54" s="921"/>
      <c r="VTE54" s="921"/>
      <c r="VTF54" s="921"/>
      <c r="VTG54" s="921"/>
      <c r="VTH54" s="921"/>
      <c r="VTI54" s="921"/>
      <c r="VTJ54" s="921"/>
      <c r="VTK54" s="921"/>
      <c r="VTL54" s="921"/>
      <c r="VTM54" s="921"/>
      <c r="VTN54" s="921"/>
      <c r="VTO54" s="921"/>
      <c r="VTP54" s="921"/>
      <c r="VTQ54" s="921"/>
      <c r="VTR54" s="921"/>
      <c r="VTS54" s="921"/>
      <c r="VTT54" s="921"/>
      <c r="VTU54" s="921"/>
      <c r="VTV54" s="921"/>
      <c r="VTW54" s="921"/>
      <c r="VTX54" s="921"/>
      <c r="VTY54" s="921"/>
      <c r="VTZ54" s="921"/>
      <c r="VUA54" s="921"/>
      <c r="VUB54" s="921"/>
      <c r="VUC54" s="921"/>
      <c r="VUD54" s="921"/>
      <c r="VUE54" s="921"/>
      <c r="VUF54" s="921"/>
      <c r="VUG54" s="921"/>
      <c r="VUH54" s="921"/>
      <c r="VUI54" s="921"/>
      <c r="VUJ54" s="921"/>
      <c r="VUK54" s="921"/>
      <c r="VUL54" s="921"/>
      <c r="VUM54" s="921"/>
      <c r="VUN54" s="921"/>
      <c r="VUO54" s="921"/>
      <c r="VUP54" s="921"/>
      <c r="VUQ54" s="921"/>
      <c r="VUR54" s="921"/>
      <c r="VUS54" s="921"/>
      <c r="VUT54" s="921"/>
      <c r="VUU54" s="921"/>
      <c r="VUV54" s="921"/>
      <c r="VUW54" s="921"/>
      <c r="VUX54" s="921"/>
      <c r="VUY54" s="921"/>
      <c r="VUZ54" s="921"/>
      <c r="VVA54" s="921"/>
      <c r="VVB54" s="921"/>
      <c r="VVC54" s="921"/>
      <c r="VVD54" s="921"/>
      <c r="VVE54" s="921"/>
      <c r="VVF54" s="921"/>
      <c r="VVG54" s="921"/>
      <c r="VVH54" s="921"/>
      <c r="VVI54" s="921"/>
      <c r="VVJ54" s="921"/>
      <c r="VVK54" s="921"/>
      <c r="VVL54" s="921"/>
      <c r="VVM54" s="921"/>
      <c r="VVN54" s="921"/>
      <c r="VVO54" s="921"/>
      <c r="VVP54" s="921"/>
      <c r="VVQ54" s="921"/>
      <c r="VVR54" s="921"/>
      <c r="VVS54" s="921"/>
      <c r="VVT54" s="921"/>
      <c r="VVU54" s="921"/>
      <c r="VVV54" s="921"/>
      <c r="VVW54" s="921"/>
      <c r="VVX54" s="921"/>
      <c r="VVY54" s="921"/>
      <c r="VVZ54" s="921"/>
      <c r="VWA54" s="921"/>
      <c r="VWB54" s="921"/>
      <c r="VWC54" s="921"/>
      <c r="VWD54" s="921"/>
      <c r="VWE54" s="921"/>
      <c r="VWF54" s="921"/>
      <c r="VWG54" s="921"/>
      <c r="VWH54" s="921"/>
      <c r="VWI54" s="921"/>
      <c r="VWJ54" s="921"/>
      <c r="VWK54" s="921"/>
      <c r="VWL54" s="921"/>
      <c r="VWM54" s="921"/>
      <c r="VWN54" s="921"/>
      <c r="VWO54" s="921"/>
      <c r="VWP54" s="921"/>
      <c r="VWQ54" s="921"/>
      <c r="VWR54" s="921"/>
      <c r="VWS54" s="921"/>
      <c r="VWT54" s="921"/>
      <c r="VWU54" s="921"/>
      <c r="VWV54" s="921"/>
      <c r="VWW54" s="921"/>
      <c r="VWX54" s="921"/>
      <c r="VWY54" s="921"/>
      <c r="VWZ54" s="921"/>
      <c r="VXA54" s="921"/>
      <c r="VXB54" s="921"/>
      <c r="VXC54" s="921"/>
      <c r="VXD54" s="921"/>
      <c r="VXE54" s="921"/>
      <c r="VXF54" s="921"/>
      <c r="VXG54" s="921"/>
      <c r="VXH54" s="921"/>
      <c r="VXI54" s="921"/>
      <c r="VXJ54" s="921"/>
      <c r="VXK54" s="921"/>
      <c r="VXL54" s="921"/>
      <c r="VXM54" s="921"/>
      <c r="VXN54" s="921"/>
      <c r="VXO54" s="921"/>
      <c r="VXP54" s="921"/>
      <c r="VXQ54" s="921"/>
      <c r="VXR54" s="921"/>
      <c r="VXS54" s="921"/>
      <c r="VXT54" s="921"/>
      <c r="VXU54" s="921"/>
      <c r="VXV54" s="921"/>
      <c r="VXW54" s="921"/>
      <c r="VXX54" s="921"/>
      <c r="VXY54" s="921"/>
      <c r="VXZ54" s="921"/>
      <c r="VYA54" s="921"/>
      <c r="VYB54" s="921"/>
      <c r="VYC54" s="921"/>
      <c r="VYD54" s="921"/>
      <c r="VYE54" s="921"/>
      <c r="VYF54" s="921"/>
      <c r="VYG54" s="921"/>
      <c r="VYH54" s="921"/>
      <c r="VYI54" s="921"/>
      <c r="VYJ54" s="921"/>
      <c r="VYK54" s="921"/>
      <c r="VYL54" s="921"/>
      <c r="VYM54" s="921"/>
      <c r="VYN54" s="921"/>
      <c r="VYO54" s="921"/>
      <c r="VYP54" s="921"/>
      <c r="VYQ54" s="921"/>
      <c r="VYR54" s="921"/>
      <c r="VYS54" s="921"/>
      <c r="VYT54" s="921"/>
      <c r="VYU54" s="921"/>
      <c r="VYV54" s="921"/>
      <c r="VYW54" s="921"/>
      <c r="VYX54" s="921"/>
      <c r="VYY54" s="921"/>
      <c r="VYZ54" s="921"/>
      <c r="VZA54" s="921"/>
      <c r="VZB54" s="921"/>
      <c r="VZC54" s="921"/>
      <c r="VZD54" s="921"/>
      <c r="VZE54" s="921"/>
      <c r="VZF54" s="921"/>
      <c r="VZG54" s="921"/>
      <c r="VZH54" s="921"/>
      <c r="VZI54" s="921"/>
      <c r="VZJ54" s="921"/>
      <c r="VZK54" s="921"/>
      <c r="VZL54" s="921"/>
      <c r="VZM54" s="921"/>
      <c r="VZN54" s="921"/>
      <c r="VZO54" s="921"/>
      <c r="VZP54" s="921"/>
      <c r="VZQ54" s="921"/>
      <c r="VZR54" s="921"/>
      <c r="VZS54" s="921"/>
      <c r="VZT54" s="921"/>
      <c r="VZU54" s="921"/>
      <c r="VZV54" s="921"/>
      <c r="VZW54" s="921"/>
      <c r="VZX54" s="921"/>
      <c r="VZY54" s="921"/>
      <c r="VZZ54" s="921"/>
      <c r="WAA54" s="921"/>
      <c r="WAB54" s="921"/>
      <c r="WAC54" s="921"/>
      <c r="WAD54" s="921"/>
      <c r="WAE54" s="921"/>
      <c r="WAF54" s="921"/>
      <c r="WAG54" s="921"/>
      <c r="WAH54" s="921"/>
      <c r="WAI54" s="921"/>
      <c r="WAJ54" s="921"/>
      <c r="WAK54" s="921"/>
      <c r="WAL54" s="921"/>
      <c r="WAM54" s="921"/>
      <c r="WAN54" s="921"/>
      <c r="WAO54" s="921"/>
      <c r="WAP54" s="921"/>
      <c r="WAQ54" s="921"/>
      <c r="WAR54" s="921"/>
      <c r="WAS54" s="921"/>
      <c r="WAT54" s="921"/>
      <c r="WAU54" s="921"/>
      <c r="WAV54" s="921"/>
      <c r="WAW54" s="921"/>
      <c r="WAX54" s="921"/>
      <c r="WAY54" s="921"/>
      <c r="WAZ54" s="921"/>
      <c r="WBA54" s="921"/>
      <c r="WBB54" s="921"/>
      <c r="WBC54" s="921"/>
      <c r="WBD54" s="921"/>
      <c r="WBE54" s="921"/>
      <c r="WBF54" s="921"/>
      <c r="WBG54" s="921"/>
      <c r="WBH54" s="921"/>
      <c r="WBI54" s="921"/>
      <c r="WBJ54" s="921"/>
      <c r="WBK54" s="921"/>
      <c r="WBL54" s="921"/>
      <c r="WBM54" s="921"/>
      <c r="WBN54" s="921"/>
      <c r="WBO54" s="921"/>
      <c r="WBP54" s="921"/>
      <c r="WBQ54" s="921"/>
      <c r="WBR54" s="921"/>
      <c r="WBS54" s="921"/>
      <c r="WBT54" s="921"/>
      <c r="WBU54" s="921"/>
      <c r="WBV54" s="921"/>
      <c r="WBW54" s="921"/>
      <c r="WBX54" s="921"/>
      <c r="WBY54" s="921"/>
      <c r="WBZ54" s="921"/>
      <c r="WCA54" s="921"/>
      <c r="WCB54" s="921"/>
      <c r="WCC54" s="921"/>
      <c r="WCD54" s="921"/>
      <c r="WCE54" s="921"/>
      <c r="WCF54" s="921"/>
      <c r="WCG54" s="921"/>
      <c r="WCH54" s="921"/>
      <c r="WCI54" s="921"/>
      <c r="WCJ54" s="921"/>
      <c r="WCK54" s="921"/>
      <c r="WCL54" s="921"/>
      <c r="WCM54" s="921"/>
      <c r="WCN54" s="921"/>
      <c r="WCO54" s="921"/>
      <c r="WCP54" s="921"/>
      <c r="WCQ54" s="921"/>
      <c r="WCR54" s="921"/>
      <c r="WCS54" s="921"/>
      <c r="WCT54" s="921"/>
      <c r="WCU54" s="921"/>
      <c r="WCV54" s="921"/>
      <c r="WCW54" s="921"/>
      <c r="WCX54" s="921"/>
      <c r="WCY54" s="921"/>
      <c r="WCZ54" s="921"/>
      <c r="WDA54" s="921"/>
      <c r="WDB54" s="921"/>
      <c r="WDC54" s="921"/>
      <c r="WDD54" s="921"/>
      <c r="WDE54" s="921"/>
      <c r="WDF54" s="921"/>
      <c r="WDG54" s="921"/>
      <c r="WDH54" s="921"/>
      <c r="WDI54" s="921"/>
      <c r="WDJ54" s="921"/>
      <c r="WDK54" s="921"/>
      <c r="WDL54" s="921"/>
      <c r="WDM54" s="921"/>
      <c r="WDN54" s="921"/>
      <c r="WDO54" s="921"/>
      <c r="WDP54" s="921"/>
      <c r="WDQ54" s="921"/>
      <c r="WDR54" s="921"/>
      <c r="WDS54" s="921"/>
      <c r="WDT54" s="921"/>
      <c r="WDU54" s="921"/>
      <c r="WDV54" s="921"/>
      <c r="WDW54" s="921"/>
      <c r="WDX54" s="921"/>
      <c r="WDY54" s="921"/>
      <c r="WDZ54" s="921"/>
      <c r="WEA54" s="921"/>
      <c r="WEB54" s="921"/>
      <c r="WEC54" s="921"/>
      <c r="WED54" s="921"/>
      <c r="WEE54" s="921"/>
      <c r="WEF54" s="921"/>
      <c r="WEG54" s="921"/>
      <c r="WEH54" s="921"/>
      <c r="WEI54" s="921"/>
      <c r="WEJ54" s="921"/>
      <c r="WEK54" s="921"/>
      <c r="WEL54" s="921"/>
      <c r="WEM54" s="921"/>
      <c r="WEN54" s="921"/>
      <c r="WEO54" s="921"/>
      <c r="WEP54" s="921"/>
      <c r="WEQ54" s="921"/>
      <c r="WER54" s="921"/>
      <c r="WES54" s="921"/>
      <c r="WET54" s="921"/>
      <c r="WEU54" s="921"/>
      <c r="WEV54" s="921"/>
      <c r="WEW54" s="921"/>
      <c r="WEX54" s="921"/>
      <c r="WEY54" s="921"/>
      <c r="WEZ54" s="921"/>
      <c r="WFA54" s="921"/>
      <c r="WFB54" s="921"/>
      <c r="WFC54" s="921"/>
      <c r="WFD54" s="921"/>
      <c r="WFE54" s="921"/>
      <c r="WFF54" s="921"/>
      <c r="WFG54" s="921"/>
      <c r="WFH54" s="921"/>
      <c r="WFI54" s="921"/>
      <c r="WFJ54" s="921"/>
      <c r="WFK54" s="921"/>
      <c r="WFL54" s="921"/>
      <c r="WFM54" s="921"/>
      <c r="WFN54" s="921"/>
      <c r="WFO54" s="921"/>
      <c r="WFP54" s="921"/>
      <c r="WFQ54" s="921"/>
      <c r="WFR54" s="921"/>
      <c r="WFS54" s="921"/>
      <c r="WFT54" s="921"/>
      <c r="WFU54" s="921"/>
      <c r="WFV54" s="921"/>
      <c r="WFW54" s="921"/>
      <c r="WFX54" s="921"/>
      <c r="WFY54" s="921"/>
      <c r="WFZ54" s="921"/>
      <c r="WGA54" s="921"/>
      <c r="WGB54" s="921"/>
      <c r="WGC54" s="921"/>
      <c r="WGD54" s="921"/>
      <c r="WGE54" s="921"/>
      <c r="WGF54" s="921"/>
      <c r="WGG54" s="921"/>
      <c r="WGH54" s="921"/>
      <c r="WGI54" s="921"/>
      <c r="WGJ54" s="921"/>
      <c r="WGK54" s="921"/>
      <c r="WGL54" s="921"/>
      <c r="WGM54" s="921"/>
      <c r="WGN54" s="921"/>
      <c r="WGO54" s="921"/>
      <c r="WGP54" s="921"/>
      <c r="WGQ54" s="921"/>
      <c r="WGR54" s="921"/>
      <c r="WGS54" s="921"/>
      <c r="WGT54" s="921"/>
      <c r="WGU54" s="921"/>
      <c r="WGV54" s="921"/>
      <c r="WGW54" s="921"/>
      <c r="WGX54" s="921"/>
      <c r="WGY54" s="921"/>
      <c r="WGZ54" s="921"/>
      <c r="WHA54" s="921"/>
      <c r="WHB54" s="921"/>
      <c r="WHC54" s="921"/>
      <c r="WHD54" s="921"/>
      <c r="WHE54" s="921"/>
      <c r="WHF54" s="921"/>
      <c r="WHG54" s="921"/>
      <c r="WHH54" s="921"/>
      <c r="WHI54" s="921"/>
      <c r="WHJ54" s="921"/>
      <c r="WHK54" s="921"/>
      <c r="WHL54" s="921"/>
      <c r="WHM54" s="921"/>
      <c r="WHN54" s="921"/>
      <c r="WHO54" s="921"/>
      <c r="WHP54" s="921"/>
      <c r="WHQ54" s="921"/>
      <c r="WHR54" s="921"/>
      <c r="WHS54" s="921"/>
      <c r="WHT54" s="921"/>
      <c r="WHU54" s="921"/>
      <c r="WHV54" s="921"/>
      <c r="WHW54" s="921"/>
      <c r="WHX54" s="921"/>
      <c r="WHY54" s="921"/>
      <c r="WHZ54" s="921"/>
      <c r="WIA54" s="921"/>
      <c r="WIB54" s="921"/>
      <c r="WIC54" s="921"/>
      <c r="WID54" s="921"/>
      <c r="WIE54" s="921"/>
      <c r="WIF54" s="921"/>
      <c r="WIG54" s="921"/>
      <c r="WIH54" s="921"/>
      <c r="WII54" s="921"/>
      <c r="WIJ54" s="921"/>
      <c r="WIK54" s="921"/>
      <c r="WIL54" s="921"/>
      <c r="WIM54" s="921"/>
      <c r="WIN54" s="921"/>
      <c r="WIO54" s="921"/>
      <c r="WIP54" s="921"/>
      <c r="WIQ54" s="921"/>
      <c r="WIR54" s="921"/>
      <c r="WIS54" s="921"/>
      <c r="WIT54" s="921"/>
      <c r="WIU54" s="921"/>
      <c r="WIV54" s="921"/>
      <c r="WIW54" s="921"/>
      <c r="WIX54" s="921"/>
      <c r="WIY54" s="921"/>
      <c r="WIZ54" s="921"/>
      <c r="WJA54" s="921"/>
      <c r="WJB54" s="921"/>
      <c r="WJC54" s="921"/>
      <c r="WJD54" s="921"/>
      <c r="WJE54" s="921"/>
      <c r="WJF54" s="921"/>
      <c r="WJG54" s="921"/>
      <c r="WJH54" s="921"/>
      <c r="WJI54" s="921"/>
      <c r="WJJ54" s="921"/>
      <c r="WJK54" s="921"/>
      <c r="WJL54" s="921"/>
      <c r="WJM54" s="921"/>
      <c r="WJN54" s="921"/>
      <c r="WJO54" s="921"/>
      <c r="WJP54" s="921"/>
      <c r="WJQ54" s="921"/>
      <c r="WJR54" s="921"/>
      <c r="WJS54" s="921"/>
      <c r="WJT54" s="921"/>
      <c r="WJU54" s="921"/>
      <c r="WJV54" s="921"/>
      <c r="WJW54" s="921"/>
      <c r="WJX54" s="921"/>
      <c r="WJY54" s="921"/>
      <c r="WJZ54" s="921"/>
      <c r="WKA54" s="921"/>
      <c r="WKB54" s="921"/>
      <c r="WKC54" s="921"/>
      <c r="WKD54" s="921"/>
      <c r="WKE54" s="921"/>
      <c r="WKF54" s="921"/>
      <c r="WKG54" s="921"/>
      <c r="WKH54" s="921"/>
      <c r="WKI54" s="921"/>
      <c r="WKJ54" s="921"/>
      <c r="WKK54" s="921"/>
      <c r="WKL54" s="921"/>
      <c r="WKM54" s="921"/>
      <c r="WKN54" s="921"/>
      <c r="WKO54" s="921"/>
      <c r="WKP54" s="921"/>
      <c r="WKQ54" s="921"/>
      <c r="WKR54" s="921"/>
      <c r="WKS54" s="921"/>
      <c r="WKT54" s="921"/>
      <c r="WKU54" s="921"/>
      <c r="WKV54" s="921"/>
      <c r="WKW54" s="921"/>
      <c r="WKX54" s="921"/>
      <c r="WKY54" s="921"/>
      <c r="WKZ54" s="921"/>
      <c r="WLA54" s="921"/>
      <c r="WLB54" s="921"/>
      <c r="WLC54" s="921"/>
      <c r="WLD54" s="921"/>
      <c r="WLE54" s="921"/>
      <c r="WLF54" s="921"/>
      <c r="WLG54" s="921"/>
      <c r="WLH54" s="921"/>
      <c r="WLI54" s="921"/>
      <c r="WLJ54" s="921"/>
      <c r="WLK54" s="921"/>
      <c r="WLL54" s="921"/>
      <c r="WLM54" s="921"/>
      <c r="WLN54" s="921"/>
      <c r="WLO54" s="921"/>
      <c r="WLP54" s="921"/>
      <c r="WLQ54" s="921"/>
      <c r="WLR54" s="921"/>
      <c r="WLS54" s="921"/>
      <c r="WLT54" s="921"/>
      <c r="WLU54" s="921"/>
      <c r="WLV54" s="921"/>
      <c r="WLW54" s="921"/>
      <c r="WLX54" s="921"/>
      <c r="WLY54" s="921"/>
      <c r="WLZ54" s="921"/>
      <c r="WMA54" s="921"/>
      <c r="WMB54" s="921"/>
      <c r="WMC54" s="921"/>
      <c r="WMD54" s="921"/>
      <c r="WME54" s="921"/>
      <c r="WMF54" s="921"/>
      <c r="WMG54" s="921"/>
      <c r="WMH54" s="921"/>
      <c r="WMI54" s="921"/>
      <c r="WMJ54" s="921"/>
      <c r="WMK54" s="921"/>
      <c r="WML54" s="921"/>
      <c r="WMM54" s="921"/>
      <c r="WMN54" s="921"/>
      <c r="WMO54" s="921"/>
      <c r="WMP54" s="921"/>
      <c r="WMQ54" s="921"/>
      <c r="WMR54" s="921"/>
      <c r="WMS54" s="921"/>
      <c r="WMT54" s="921"/>
      <c r="WMU54" s="921"/>
      <c r="WMV54" s="921"/>
      <c r="WMW54" s="921"/>
      <c r="WMX54" s="921"/>
      <c r="WMY54" s="921"/>
      <c r="WMZ54" s="921"/>
      <c r="WNA54" s="921"/>
      <c r="WNB54" s="921"/>
      <c r="WNC54" s="921"/>
      <c r="WND54" s="921"/>
      <c r="WNE54" s="921"/>
      <c r="WNF54" s="921"/>
      <c r="WNG54" s="921"/>
      <c r="WNH54" s="921"/>
      <c r="WNI54" s="921"/>
      <c r="WNJ54" s="921"/>
      <c r="WNK54" s="921"/>
      <c r="WNL54" s="921"/>
      <c r="WNM54" s="921"/>
      <c r="WNN54" s="921"/>
      <c r="WNO54" s="921"/>
      <c r="WNP54" s="921"/>
      <c r="WNQ54" s="921"/>
      <c r="WNR54" s="921"/>
      <c r="WNS54" s="921"/>
      <c r="WNT54" s="921"/>
      <c r="WNU54" s="921"/>
      <c r="WNV54" s="921"/>
      <c r="WNW54" s="921"/>
      <c r="WNX54" s="921"/>
      <c r="WNY54" s="921"/>
      <c r="WNZ54" s="921"/>
      <c r="WOA54" s="921"/>
      <c r="WOB54" s="921"/>
      <c r="WOC54" s="921"/>
      <c r="WOD54" s="921"/>
      <c r="WOE54" s="921"/>
      <c r="WOF54" s="921"/>
      <c r="WOG54" s="921"/>
      <c r="WOH54" s="921"/>
      <c r="WOI54" s="921"/>
      <c r="WOJ54" s="921"/>
      <c r="WOK54" s="921"/>
      <c r="WOL54" s="921"/>
      <c r="WOM54" s="921"/>
      <c r="WON54" s="921"/>
      <c r="WOO54" s="921"/>
      <c r="WOP54" s="921"/>
      <c r="WOQ54" s="921"/>
      <c r="WOR54" s="921"/>
      <c r="WOS54" s="921"/>
      <c r="WOT54" s="921"/>
      <c r="WOU54" s="921"/>
      <c r="WOV54" s="921"/>
      <c r="WOW54" s="921"/>
      <c r="WOX54" s="921"/>
      <c r="WOY54" s="921"/>
      <c r="WOZ54" s="921"/>
      <c r="WPA54" s="921"/>
      <c r="WPB54" s="921"/>
      <c r="WPC54" s="921"/>
      <c r="WPD54" s="921"/>
      <c r="WPE54" s="921"/>
      <c r="WPF54" s="921"/>
      <c r="WPG54" s="921"/>
      <c r="WPH54" s="921"/>
      <c r="WPI54" s="921"/>
      <c r="WPJ54" s="921"/>
      <c r="WPK54" s="921"/>
      <c r="WPL54" s="921"/>
      <c r="WPM54" s="921"/>
      <c r="WPN54" s="921"/>
      <c r="WPO54" s="921"/>
      <c r="WPP54" s="921"/>
      <c r="WPQ54" s="921"/>
      <c r="WPR54" s="921"/>
      <c r="WPS54" s="921"/>
      <c r="WPT54" s="921"/>
      <c r="WPU54" s="921"/>
      <c r="WPV54" s="921"/>
      <c r="WPW54" s="921"/>
      <c r="WPX54" s="921"/>
      <c r="WPY54" s="921"/>
      <c r="WPZ54" s="921"/>
      <c r="WQA54" s="921"/>
      <c r="WQB54" s="921"/>
      <c r="WQC54" s="921"/>
      <c r="WQD54" s="921"/>
      <c r="WQE54" s="921"/>
      <c r="WQF54" s="921"/>
      <c r="WQG54" s="921"/>
      <c r="WQH54" s="921"/>
      <c r="WQI54" s="921"/>
      <c r="WQJ54" s="921"/>
      <c r="WQK54" s="921"/>
      <c r="WQL54" s="921"/>
      <c r="WQM54" s="921"/>
      <c r="WQN54" s="921"/>
      <c r="WQO54" s="921"/>
      <c r="WQP54" s="921"/>
      <c r="WQQ54" s="921"/>
      <c r="WQR54" s="921"/>
      <c r="WQS54" s="921"/>
      <c r="WQT54" s="921"/>
      <c r="WQU54" s="921"/>
      <c r="WQV54" s="921"/>
      <c r="WQW54" s="921"/>
      <c r="WQX54" s="921"/>
      <c r="WQY54" s="921"/>
      <c r="WQZ54" s="921"/>
      <c r="WRA54" s="921"/>
      <c r="WRB54" s="921"/>
      <c r="WRC54" s="921"/>
      <c r="WRD54" s="921"/>
      <c r="WRE54" s="921"/>
      <c r="WRF54" s="921"/>
      <c r="WRG54" s="921"/>
      <c r="WRH54" s="921"/>
      <c r="WRI54" s="921"/>
      <c r="WRJ54" s="921"/>
      <c r="WRK54" s="921"/>
      <c r="WRL54" s="921"/>
      <c r="WRM54" s="921"/>
      <c r="WRN54" s="921"/>
      <c r="WRO54" s="921"/>
      <c r="WRP54" s="921"/>
      <c r="WRQ54" s="921"/>
      <c r="WRR54" s="921"/>
      <c r="WRS54" s="921"/>
      <c r="WRT54" s="921"/>
      <c r="WRU54" s="921"/>
      <c r="WRV54" s="921"/>
      <c r="WRW54" s="921"/>
      <c r="WRX54" s="921"/>
      <c r="WRY54" s="921"/>
      <c r="WRZ54" s="921"/>
      <c r="WSA54" s="921"/>
      <c r="WSB54" s="921"/>
      <c r="WSC54" s="921"/>
      <c r="WSD54" s="921"/>
      <c r="WSE54" s="921"/>
      <c r="WSF54" s="921"/>
      <c r="WSG54" s="921"/>
      <c r="WSH54" s="921"/>
      <c r="WSI54" s="921"/>
      <c r="WSJ54" s="921"/>
      <c r="WSK54" s="921"/>
      <c r="WSL54" s="921"/>
      <c r="WSM54" s="921"/>
      <c r="WSN54" s="921"/>
      <c r="WSO54" s="921"/>
      <c r="WSP54" s="921"/>
      <c r="WSQ54" s="921"/>
      <c r="WSR54" s="921"/>
      <c r="WSS54" s="921"/>
      <c r="WST54" s="921"/>
      <c r="WSU54" s="921"/>
      <c r="WSV54" s="921"/>
      <c r="WSW54" s="921"/>
      <c r="WSX54" s="921"/>
      <c r="WSY54" s="921"/>
      <c r="WSZ54" s="921"/>
      <c r="WTA54" s="921"/>
      <c r="WTB54" s="921"/>
      <c r="WTC54" s="921"/>
      <c r="WTD54" s="921"/>
      <c r="WTE54" s="921"/>
      <c r="WTF54" s="921"/>
      <c r="WTG54" s="921"/>
      <c r="WTH54" s="921"/>
      <c r="WTI54" s="921"/>
      <c r="WTJ54" s="921"/>
      <c r="WTK54" s="921"/>
      <c r="WTL54" s="921"/>
      <c r="WTM54" s="921"/>
      <c r="WTN54" s="921"/>
      <c r="WTO54" s="921"/>
      <c r="WTP54" s="921"/>
      <c r="WTQ54" s="921"/>
      <c r="WTR54" s="921"/>
      <c r="WTS54" s="921"/>
      <c r="WTT54" s="921"/>
      <c r="WTU54" s="921"/>
      <c r="WTV54" s="921"/>
      <c r="WTW54" s="921"/>
      <c r="WTX54" s="921"/>
      <c r="WTY54" s="921"/>
      <c r="WTZ54" s="921"/>
      <c r="WUA54" s="921"/>
      <c r="WUB54" s="921"/>
      <c r="WUC54" s="921"/>
      <c r="WUD54" s="921"/>
      <c r="WUE54" s="921"/>
      <c r="WUF54" s="921"/>
      <c r="WUG54" s="921"/>
      <c r="WUH54" s="921"/>
      <c r="WUI54" s="921"/>
      <c r="WUJ54" s="921"/>
      <c r="WUK54" s="921"/>
      <c r="WUL54" s="921"/>
      <c r="WUM54" s="921"/>
      <c r="WUN54" s="921"/>
      <c r="WUO54" s="921"/>
      <c r="WUP54" s="921"/>
      <c r="WUQ54" s="921"/>
      <c r="WUR54" s="921"/>
      <c r="WUS54" s="921"/>
      <c r="WUT54" s="921"/>
      <c r="WUU54" s="921"/>
      <c r="WUV54" s="921"/>
      <c r="WUW54" s="921"/>
      <c r="WUX54" s="921"/>
      <c r="WUY54" s="921"/>
      <c r="WUZ54" s="921"/>
      <c r="WVA54" s="921"/>
      <c r="WVB54" s="921"/>
      <c r="WVC54" s="921"/>
      <c r="WVD54" s="921"/>
      <c r="WVE54" s="921"/>
      <c r="WVF54" s="921"/>
      <c r="WVG54" s="921"/>
      <c r="WVH54" s="921"/>
      <c r="WVI54" s="921"/>
      <c r="WVJ54" s="921"/>
      <c r="WVK54" s="921"/>
      <c r="WVL54" s="921"/>
      <c r="WVM54" s="921"/>
      <c r="WVN54" s="921"/>
      <c r="WVO54" s="921"/>
      <c r="WVP54" s="921"/>
      <c r="WVQ54" s="921"/>
      <c r="WVR54" s="921"/>
      <c r="WVS54" s="921"/>
      <c r="WVT54" s="921"/>
      <c r="WVU54" s="921"/>
      <c r="WVV54" s="921"/>
      <c r="WVW54" s="921"/>
      <c r="WVX54" s="921"/>
      <c r="WVY54" s="921"/>
      <c r="WVZ54" s="921"/>
      <c r="WWA54" s="921"/>
      <c r="WWB54" s="921"/>
      <c r="WWC54" s="921"/>
    </row>
    <row r="55" spans="1:16149" s="908" customFormat="1" ht="24.95" customHeight="1">
      <c r="A55" s="899" t="s">
        <v>120</v>
      </c>
      <c r="B55" s="736" t="s">
        <v>1755</v>
      </c>
      <c r="C55" s="743" t="s">
        <v>1733</v>
      </c>
      <c r="D55" s="738">
        <v>21548</v>
      </c>
      <c r="E55" s="738">
        <v>31594</v>
      </c>
      <c r="F55" s="915">
        <f t="shared" ca="1" si="4"/>
        <v>33.626273700532728</v>
      </c>
      <c r="G55" s="916">
        <f t="shared" si="0"/>
        <v>43463</v>
      </c>
      <c r="H55" s="917">
        <f>77484</f>
        <v>77484</v>
      </c>
      <c r="I55" s="741" t="s">
        <v>136</v>
      </c>
      <c r="J55" s="741" t="s">
        <v>136</v>
      </c>
      <c r="K55" s="443">
        <v>4</v>
      </c>
      <c r="L55" s="443">
        <f t="shared" si="9"/>
        <v>46.18</v>
      </c>
      <c r="M55" s="443">
        <f t="shared" si="9"/>
        <v>80.680000000000007</v>
      </c>
      <c r="N55" s="902">
        <v>31.18</v>
      </c>
      <c r="O55" s="902">
        <v>65.680000000000007</v>
      </c>
      <c r="P55" s="903">
        <f t="shared" si="5"/>
        <v>473715.93934024801</v>
      </c>
      <c r="Q55" s="443">
        <f t="shared" si="2"/>
        <v>33</v>
      </c>
      <c r="R55" s="904">
        <v>20</v>
      </c>
      <c r="S55" s="904">
        <v>35</v>
      </c>
      <c r="T55" s="904">
        <f t="shared" si="10"/>
        <v>41</v>
      </c>
      <c r="U55" s="903">
        <f t="shared" si="3"/>
        <v>3176844</v>
      </c>
      <c r="V55" s="918"/>
      <c r="W55" s="919"/>
      <c r="X55" s="920"/>
    </row>
    <row r="56" spans="1:16149" s="908" customFormat="1" ht="24.95" customHeight="1">
      <c r="A56" s="899" t="s">
        <v>109</v>
      </c>
      <c r="B56" s="736" t="s">
        <v>364</v>
      </c>
      <c r="C56" s="743" t="s">
        <v>1734</v>
      </c>
      <c r="D56" s="738">
        <v>20742</v>
      </c>
      <c r="E56" s="738">
        <v>31625</v>
      </c>
      <c r="F56" s="915">
        <f t="shared" ca="1" si="4"/>
        <v>33.541342193683413</v>
      </c>
      <c r="G56" s="916">
        <f t="shared" si="0"/>
        <v>42657</v>
      </c>
      <c r="H56" s="917">
        <f>67469</f>
        <v>67469</v>
      </c>
      <c r="I56" s="741" t="s">
        <v>137</v>
      </c>
      <c r="J56" s="741" t="s">
        <v>137</v>
      </c>
      <c r="K56" s="443">
        <v>3</v>
      </c>
      <c r="L56" s="443">
        <f t="shared" si="9"/>
        <v>65.268000000000001</v>
      </c>
      <c r="M56" s="443">
        <f t="shared" si="9"/>
        <v>57.654000000000003</v>
      </c>
      <c r="N56" s="902">
        <v>50.268000000000001</v>
      </c>
      <c r="O56" s="902">
        <v>42.654000000000003</v>
      </c>
      <c r="P56" s="903">
        <f t="shared" si="5"/>
        <v>399682.51494934858</v>
      </c>
      <c r="Q56" s="443">
        <f t="shared" si="2"/>
        <v>33</v>
      </c>
      <c r="R56" s="904">
        <v>20</v>
      </c>
      <c r="S56" s="904">
        <v>35</v>
      </c>
      <c r="T56" s="904">
        <f t="shared" si="10"/>
        <v>41</v>
      </c>
      <c r="U56" s="903">
        <f t="shared" si="3"/>
        <v>2766229</v>
      </c>
      <c r="V56" s="918"/>
      <c r="W56" s="919"/>
      <c r="X56" s="920"/>
    </row>
    <row r="57" spans="1:16149" s="908" customFormat="1" ht="24.95" customHeight="1">
      <c r="A57" s="899" t="s">
        <v>456</v>
      </c>
      <c r="B57" s="736" t="s">
        <v>1778</v>
      </c>
      <c r="C57" s="743" t="s">
        <v>117</v>
      </c>
      <c r="D57" s="738">
        <v>21723</v>
      </c>
      <c r="E57" s="738">
        <v>31762</v>
      </c>
      <c r="F57" s="915">
        <f t="shared" ca="1" si="4"/>
        <v>33.165999727929986</v>
      </c>
      <c r="G57" s="916">
        <f t="shared" si="0"/>
        <v>43638</v>
      </c>
      <c r="H57" s="917">
        <f>30253</f>
        <v>30253</v>
      </c>
      <c r="I57" s="741" t="s">
        <v>140</v>
      </c>
      <c r="J57" s="741" t="s">
        <v>140</v>
      </c>
      <c r="K57" s="443">
        <v>8</v>
      </c>
      <c r="L57" s="443">
        <f t="shared" si="9"/>
        <v>15</v>
      </c>
      <c r="M57" s="443">
        <f t="shared" si="9"/>
        <v>15</v>
      </c>
      <c r="N57" s="902"/>
      <c r="O57" s="902"/>
      <c r="P57" s="903">
        <f t="shared" si="5"/>
        <v>43739.212592999997</v>
      </c>
      <c r="Q57" s="443">
        <f t="shared" si="2"/>
        <v>33</v>
      </c>
      <c r="R57" s="904">
        <v>20</v>
      </c>
      <c r="S57" s="904">
        <v>35</v>
      </c>
      <c r="T57" s="904">
        <f t="shared" si="10"/>
        <v>41</v>
      </c>
      <c r="U57" s="903">
        <f t="shared" si="3"/>
        <v>1240373</v>
      </c>
      <c r="V57" s="918"/>
      <c r="W57" s="919"/>
      <c r="X57" s="920"/>
    </row>
    <row r="58" spans="1:16149" s="908" customFormat="1" ht="24.95" customHeight="1">
      <c r="A58" s="899" t="s">
        <v>480</v>
      </c>
      <c r="B58" s="736" t="s">
        <v>950</v>
      </c>
      <c r="C58" s="743" t="s">
        <v>117</v>
      </c>
      <c r="D58" s="738">
        <v>21302</v>
      </c>
      <c r="E58" s="738">
        <v>31719</v>
      </c>
      <c r="F58" s="915">
        <f t="shared" ca="1" si="4"/>
        <v>33.283807947108073</v>
      </c>
      <c r="G58" s="916">
        <f t="shared" si="0"/>
        <v>43217</v>
      </c>
      <c r="H58" s="917">
        <f>29156</f>
        <v>29156</v>
      </c>
      <c r="I58" s="741" t="s">
        <v>140</v>
      </c>
      <c r="J58" s="741" t="s">
        <v>140</v>
      </c>
      <c r="K58" s="443">
        <v>5</v>
      </c>
      <c r="L58" s="443">
        <f t="shared" si="9"/>
        <v>15</v>
      </c>
      <c r="M58" s="443">
        <f t="shared" si="9"/>
        <v>15</v>
      </c>
      <c r="N58" s="902"/>
      <c r="O58" s="902"/>
      <c r="P58" s="903">
        <f t="shared" si="5"/>
        <v>42153.190836000002</v>
      </c>
      <c r="Q58" s="443">
        <f t="shared" si="2"/>
        <v>33</v>
      </c>
      <c r="R58" s="904">
        <v>20</v>
      </c>
      <c r="S58" s="904">
        <v>35</v>
      </c>
      <c r="T58" s="904">
        <f t="shared" si="10"/>
        <v>41</v>
      </c>
      <c r="U58" s="903">
        <f t="shared" si="3"/>
        <v>1195396</v>
      </c>
      <c r="V58" s="918"/>
      <c r="W58" s="919"/>
      <c r="X58" s="920"/>
    </row>
    <row r="59" spans="1:16149" s="921" customFormat="1" ht="24.95" customHeight="1">
      <c r="A59" s="899" t="s">
        <v>482</v>
      </c>
      <c r="B59" s="736" t="s">
        <v>1784</v>
      </c>
      <c r="C59" s="743" t="s">
        <v>117</v>
      </c>
      <c r="D59" s="738">
        <v>21244</v>
      </c>
      <c r="E59" s="738">
        <v>31719</v>
      </c>
      <c r="F59" s="915">
        <f t="shared" ca="1" si="4"/>
        <v>33.283807947108073</v>
      </c>
      <c r="G59" s="916">
        <f t="shared" si="0"/>
        <v>43159</v>
      </c>
      <c r="H59" s="917">
        <f>30253</f>
        <v>30253</v>
      </c>
      <c r="I59" s="741" t="s">
        <v>140</v>
      </c>
      <c r="J59" s="741" t="s">
        <v>140</v>
      </c>
      <c r="K59" s="443">
        <v>8</v>
      </c>
      <c r="L59" s="443">
        <f t="shared" si="9"/>
        <v>15</v>
      </c>
      <c r="M59" s="443">
        <f t="shared" si="9"/>
        <v>15</v>
      </c>
      <c r="N59" s="902"/>
      <c r="O59" s="902"/>
      <c r="P59" s="903">
        <f t="shared" si="5"/>
        <v>43739.212592999997</v>
      </c>
      <c r="Q59" s="443">
        <f t="shared" si="2"/>
        <v>33</v>
      </c>
      <c r="R59" s="904">
        <v>20</v>
      </c>
      <c r="S59" s="904">
        <v>35</v>
      </c>
      <c r="T59" s="904">
        <f t="shared" si="10"/>
        <v>41</v>
      </c>
      <c r="U59" s="903">
        <f t="shared" si="3"/>
        <v>1240373</v>
      </c>
      <c r="V59" s="918"/>
      <c r="W59" s="919"/>
      <c r="X59" s="920"/>
      <c r="Y59" s="908"/>
      <c r="Z59" s="908"/>
      <c r="AA59" s="908"/>
      <c r="AB59" s="908"/>
      <c r="AC59" s="908"/>
      <c r="AD59" s="908"/>
      <c r="AE59" s="908"/>
      <c r="AF59" s="908"/>
      <c r="AG59" s="908"/>
      <c r="AH59" s="908"/>
      <c r="AI59" s="908"/>
      <c r="AJ59" s="908"/>
      <c r="AK59" s="908"/>
      <c r="AL59" s="908"/>
      <c r="AM59" s="908"/>
      <c r="AN59" s="908"/>
      <c r="AO59" s="908"/>
      <c r="AP59" s="908"/>
      <c r="AQ59" s="908"/>
      <c r="AR59" s="908"/>
      <c r="AS59" s="908"/>
      <c r="AT59" s="908"/>
      <c r="AU59" s="908"/>
      <c r="AV59" s="908"/>
      <c r="AW59" s="908"/>
      <c r="AX59" s="908"/>
      <c r="AY59" s="908"/>
      <c r="AZ59" s="908"/>
      <c r="BA59" s="908"/>
      <c r="BB59" s="908"/>
      <c r="BC59" s="908"/>
      <c r="BD59" s="908"/>
      <c r="BE59" s="908"/>
      <c r="BF59" s="908"/>
      <c r="BG59" s="908"/>
      <c r="BH59" s="908"/>
      <c r="BI59" s="908"/>
      <c r="BJ59" s="908"/>
      <c r="BK59" s="908"/>
      <c r="BL59" s="908"/>
      <c r="BM59" s="908"/>
      <c r="BN59" s="908"/>
      <c r="BO59" s="908"/>
      <c r="BP59" s="908"/>
      <c r="BQ59" s="908"/>
      <c r="BR59" s="908"/>
      <c r="BS59" s="908"/>
      <c r="BT59" s="908"/>
      <c r="BU59" s="908"/>
      <c r="BV59" s="908"/>
      <c r="BW59" s="908"/>
      <c r="BX59" s="908"/>
      <c r="BY59" s="908"/>
      <c r="BZ59" s="908"/>
      <c r="CA59" s="908"/>
      <c r="CB59" s="908"/>
      <c r="CC59" s="908"/>
      <c r="CD59" s="908"/>
      <c r="CE59" s="908"/>
      <c r="CF59" s="908"/>
      <c r="CG59" s="908"/>
      <c r="CH59" s="908"/>
      <c r="CI59" s="908"/>
      <c r="CJ59" s="908"/>
      <c r="CK59" s="908"/>
      <c r="CL59" s="908"/>
      <c r="CM59" s="908"/>
      <c r="CN59" s="908"/>
      <c r="CO59" s="908"/>
      <c r="CP59" s="908"/>
      <c r="CQ59" s="908"/>
      <c r="CR59" s="908"/>
      <c r="CS59" s="908"/>
      <c r="CT59" s="908"/>
      <c r="CU59" s="908"/>
      <c r="CV59" s="908"/>
      <c r="CW59" s="908"/>
      <c r="CX59" s="908"/>
      <c r="CY59" s="908"/>
      <c r="CZ59" s="908"/>
      <c r="DA59" s="908"/>
      <c r="DB59" s="908"/>
      <c r="DC59" s="908"/>
      <c r="DD59" s="908"/>
      <c r="DE59" s="908"/>
      <c r="DF59" s="908"/>
      <c r="DG59" s="908"/>
      <c r="DH59" s="908"/>
      <c r="DI59" s="908"/>
      <c r="DJ59" s="908"/>
      <c r="DK59" s="908"/>
      <c r="DL59" s="908"/>
      <c r="DM59" s="908"/>
      <c r="DN59" s="908"/>
      <c r="DO59" s="908"/>
      <c r="DP59" s="908"/>
      <c r="DQ59" s="908"/>
      <c r="DR59" s="908"/>
      <c r="DS59" s="908"/>
      <c r="DT59" s="908"/>
      <c r="DU59" s="908"/>
      <c r="DV59" s="908"/>
      <c r="DW59" s="908"/>
      <c r="DX59" s="908"/>
      <c r="DY59" s="908"/>
      <c r="DZ59" s="908"/>
      <c r="EA59" s="908"/>
      <c r="EB59" s="908"/>
      <c r="EC59" s="908"/>
      <c r="ED59" s="908"/>
      <c r="EE59" s="908"/>
      <c r="EF59" s="908"/>
      <c r="EG59" s="908"/>
      <c r="EH59" s="908"/>
      <c r="EI59" s="908"/>
      <c r="EJ59" s="908"/>
      <c r="EK59" s="908"/>
      <c r="EL59" s="908"/>
      <c r="EM59" s="908"/>
      <c r="EN59" s="908"/>
      <c r="EO59" s="908"/>
      <c r="EP59" s="908"/>
      <c r="EQ59" s="908"/>
      <c r="ER59" s="908"/>
      <c r="ES59" s="908"/>
      <c r="ET59" s="908"/>
      <c r="EU59" s="908"/>
      <c r="EV59" s="908"/>
      <c r="EW59" s="908"/>
      <c r="EX59" s="908"/>
      <c r="EY59" s="908"/>
      <c r="EZ59" s="908"/>
      <c r="FA59" s="908"/>
      <c r="FB59" s="908"/>
      <c r="FC59" s="908"/>
      <c r="FD59" s="908"/>
      <c r="FE59" s="908"/>
      <c r="FF59" s="908"/>
      <c r="FG59" s="908"/>
      <c r="FH59" s="908"/>
      <c r="FI59" s="908"/>
      <c r="FJ59" s="908"/>
      <c r="FK59" s="908"/>
      <c r="FL59" s="908"/>
      <c r="FM59" s="908"/>
      <c r="FN59" s="908"/>
      <c r="FO59" s="908"/>
      <c r="FP59" s="908"/>
      <c r="FQ59" s="908"/>
      <c r="FR59" s="908"/>
      <c r="FS59" s="908"/>
      <c r="FT59" s="908"/>
      <c r="FU59" s="908"/>
      <c r="FV59" s="908"/>
      <c r="FW59" s="908"/>
      <c r="FX59" s="908"/>
      <c r="FY59" s="908"/>
      <c r="FZ59" s="908"/>
      <c r="GA59" s="908"/>
      <c r="GB59" s="908"/>
      <c r="GC59" s="908"/>
      <c r="GD59" s="908"/>
      <c r="GE59" s="908"/>
      <c r="GF59" s="908"/>
      <c r="GG59" s="908"/>
      <c r="GH59" s="908"/>
      <c r="GI59" s="908"/>
      <c r="GJ59" s="908"/>
      <c r="GK59" s="908"/>
      <c r="GL59" s="908"/>
      <c r="GM59" s="908"/>
      <c r="GN59" s="908"/>
      <c r="GO59" s="908"/>
      <c r="GP59" s="908"/>
      <c r="GQ59" s="908"/>
      <c r="GR59" s="908"/>
      <c r="GS59" s="908"/>
      <c r="GT59" s="908"/>
      <c r="GU59" s="908"/>
      <c r="GV59" s="908"/>
      <c r="GW59" s="908"/>
      <c r="GX59" s="908"/>
      <c r="GY59" s="908"/>
      <c r="GZ59" s="908"/>
      <c r="HA59" s="908"/>
      <c r="HB59" s="908"/>
      <c r="HC59" s="908"/>
      <c r="HD59" s="908"/>
      <c r="HE59" s="908"/>
      <c r="HF59" s="908"/>
      <c r="HG59" s="908"/>
      <c r="HH59" s="908"/>
      <c r="HI59" s="908"/>
      <c r="HJ59" s="908"/>
      <c r="HK59" s="908"/>
      <c r="HL59" s="908"/>
      <c r="HM59" s="908"/>
      <c r="HN59" s="908"/>
      <c r="HO59" s="908"/>
      <c r="HP59" s="908"/>
      <c r="HQ59" s="908"/>
      <c r="HR59" s="908"/>
      <c r="HS59" s="908"/>
      <c r="HT59" s="908"/>
      <c r="HU59" s="908"/>
      <c r="HV59" s="908"/>
      <c r="HW59" s="908"/>
      <c r="HX59" s="908"/>
      <c r="HY59" s="908"/>
      <c r="HZ59" s="908"/>
      <c r="IA59" s="908"/>
      <c r="IB59" s="908"/>
      <c r="IC59" s="908"/>
      <c r="ID59" s="908"/>
      <c r="IE59" s="908"/>
      <c r="IF59" s="908"/>
      <c r="IG59" s="908"/>
      <c r="IH59" s="908"/>
      <c r="II59" s="908"/>
      <c r="IJ59" s="908"/>
      <c r="IK59" s="908"/>
      <c r="IL59" s="908"/>
      <c r="IM59" s="908"/>
      <c r="IN59" s="908"/>
      <c r="IO59" s="908"/>
      <c r="IP59" s="908"/>
      <c r="IQ59" s="908"/>
      <c r="IR59" s="908"/>
      <c r="IS59" s="908"/>
      <c r="IT59" s="908"/>
      <c r="IU59" s="908"/>
      <c r="IV59" s="908"/>
      <c r="IW59" s="908"/>
      <c r="IX59" s="908"/>
      <c r="IY59" s="908"/>
      <c r="IZ59" s="908"/>
      <c r="JA59" s="908"/>
      <c r="JB59" s="908"/>
      <c r="JC59" s="908"/>
      <c r="JD59" s="908"/>
      <c r="JE59" s="908"/>
      <c r="JF59" s="908"/>
      <c r="JG59" s="908"/>
      <c r="JH59" s="908"/>
      <c r="JI59" s="908"/>
      <c r="JJ59" s="908"/>
      <c r="JK59" s="908"/>
      <c r="JL59" s="908"/>
      <c r="JM59" s="908"/>
      <c r="JN59" s="908"/>
      <c r="JO59" s="908"/>
      <c r="JP59" s="908"/>
      <c r="JQ59" s="908"/>
      <c r="JR59" s="908"/>
      <c r="JS59" s="908"/>
      <c r="JT59" s="908"/>
      <c r="JU59" s="908"/>
      <c r="JV59" s="908"/>
      <c r="JW59" s="908"/>
      <c r="JX59" s="908"/>
      <c r="JY59" s="908"/>
      <c r="JZ59" s="908"/>
      <c r="KA59" s="908"/>
      <c r="KB59" s="908"/>
      <c r="KC59" s="908"/>
      <c r="KD59" s="908"/>
      <c r="KE59" s="908"/>
      <c r="KF59" s="908"/>
      <c r="KG59" s="908"/>
      <c r="KH59" s="908"/>
      <c r="KI59" s="908"/>
      <c r="KJ59" s="908"/>
      <c r="KK59" s="908"/>
      <c r="KL59" s="908"/>
      <c r="KM59" s="908"/>
      <c r="KN59" s="908"/>
      <c r="KO59" s="908"/>
      <c r="KP59" s="908"/>
      <c r="KQ59" s="908"/>
      <c r="KR59" s="908"/>
      <c r="KS59" s="908"/>
      <c r="KT59" s="908"/>
      <c r="KU59" s="908"/>
      <c r="KV59" s="908"/>
      <c r="KW59" s="908"/>
      <c r="KX59" s="908"/>
      <c r="KY59" s="908"/>
      <c r="KZ59" s="908"/>
      <c r="LA59" s="908"/>
      <c r="LB59" s="908"/>
      <c r="LC59" s="908"/>
      <c r="LD59" s="908"/>
      <c r="LE59" s="908"/>
      <c r="LF59" s="908"/>
      <c r="LG59" s="908"/>
      <c r="LH59" s="908"/>
      <c r="LI59" s="908"/>
      <c r="LJ59" s="908"/>
      <c r="LK59" s="908"/>
      <c r="LL59" s="908"/>
      <c r="LM59" s="908"/>
      <c r="LN59" s="908"/>
      <c r="LO59" s="908"/>
      <c r="LP59" s="908"/>
      <c r="LQ59" s="908"/>
      <c r="LR59" s="908"/>
      <c r="LS59" s="908"/>
      <c r="LT59" s="908"/>
      <c r="LU59" s="908"/>
      <c r="LV59" s="908"/>
      <c r="LW59" s="908"/>
      <c r="LX59" s="908"/>
      <c r="LY59" s="908"/>
      <c r="LZ59" s="908"/>
      <c r="MA59" s="908"/>
      <c r="MB59" s="908"/>
      <c r="MC59" s="908"/>
      <c r="MD59" s="908"/>
      <c r="ME59" s="908"/>
      <c r="MF59" s="908"/>
      <c r="MG59" s="908"/>
      <c r="MH59" s="908"/>
      <c r="MI59" s="908"/>
      <c r="MJ59" s="908"/>
      <c r="MK59" s="908"/>
      <c r="ML59" s="908"/>
      <c r="MM59" s="908"/>
      <c r="MN59" s="908"/>
      <c r="MO59" s="908"/>
      <c r="MP59" s="908"/>
      <c r="MQ59" s="908"/>
      <c r="MR59" s="908"/>
      <c r="MS59" s="908"/>
      <c r="MT59" s="908"/>
      <c r="MU59" s="908"/>
      <c r="MV59" s="908"/>
      <c r="MW59" s="908"/>
      <c r="MX59" s="908"/>
      <c r="MY59" s="908"/>
      <c r="MZ59" s="908"/>
      <c r="NA59" s="908"/>
      <c r="NB59" s="908"/>
      <c r="NC59" s="908"/>
      <c r="ND59" s="908"/>
      <c r="NE59" s="908"/>
      <c r="NF59" s="908"/>
      <c r="NG59" s="908"/>
      <c r="NH59" s="908"/>
      <c r="NI59" s="908"/>
      <c r="NJ59" s="908"/>
      <c r="NK59" s="908"/>
      <c r="NL59" s="908"/>
      <c r="NM59" s="908"/>
      <c r="NN59" s="908"/>
      <c r="NO59" s="908"/>
      <c r="NP59" s="908"/>
      <c r="NQ59" s="908"/>
      <c r="NR59" s="908"/>
      <c r="NS59" s="908"/>
      <c r="NT59" s="908"/>
      <c r="NU59" s="908"/>
      <c r="NV59" s="908"/>
      <c r="NW59" s="908"/>
      <c r="NX59" s="908"/>
      <c r="NY59" s="908"/>
      <c r="NZ59" s="908"/>
      <c r="OA59" s="908"/>
      <c r="OB59" s="908"/>
      <c r="OC59" s="908"/>
      <c r="OD59" s="908"/>
      <c r="OE59" s="908"/>
      <c r="OF59" s="908"/>
      <c r="OG59" s="908"/>
      <c r="OH59" s="908"/>
      <c r="OI59" s="908"/>
      <c r="OJ59" s="908"/>
      <c r="OK59" s="908"/>
      <c r="OL59" s="908"/>
      <c r="OM59" s="908"/>
      <c r="ON59" s="908"/>
      <c r="OO59" s="908"/>
      <c r="OP59" s="908"/>
      <c r="OQ59" s="908"/>
      <c r="OR59" s="908"/>
      <c r="OS59" s="908"/>
      <c r="OT59" s="908"/>
      <c r="OU59" s="908"/>
      <c r="OV59" s="908"/>
      <c r="OW59" s="908"/>
      <c r="OX59" s="908"/>
      <c r="OY59" s="908"/>
      <c r="OZ59" s="908"/>
      <c r="PA59" s="908"/>
      <c r="PB59" s="908"/>
      <c r="PC59" s="908"/>
      <c r="PD59" s="908"/>
      <c r="PE59" s="908"/>
      <c r="PF59" s="908"/>
      <c r="PG59" s="908"/>
      <c r="PH59" s="908"/>
      <c r="PI59" s="908"/>
      <c r="PJ59" s="908"/>
      <c r="PK59" s="908"/>
      <c r="PL59" s="908"/>
      <c r="PM59" s="908"/>
      <c r="PN59" s="908"/>
      <c r="PO59" s="908"/>
      <c r="PP59" s="908"/>
      <c r="PQ59" s="908"/>
      <c r="PR59" s="908"/>
      <c r="PS59" s="908"/>
      <c r="PT59" s="908"/>
      <c r="PU59" s="908"/>
      <c r="PV59" s="908"/>
      <c r="PW59" s="908"/>
      <c r="PX59" s="908"/>
      <c r="PY59" s="908"/>
      <c r="PZ59" s="908"/>
      <c r="QA59" s="908"/>
      <c r="QB59" s="908"/>
      <c r="QC59" s="908"/>
      <c r="QD59" s="908"/>
      <c r="QE59" s="908"/>
      <c r="QF59" s="908"/>
      <c r="QG59" s="908"/>
      <c r="QH59" s="908"/>
      <c r="QI59" s="908"/>
      <c r="QJ59" s="908"/>
      <c r="QK59" s="908"/>
      <c r="QL59" s="908"/>
      <c r="QM59" s="908"/>
      <c r="QN59" s="908"/>
      <c r="QO59" s="908"/>
      <c r="QP59" s="908"/>
      <c r="QQ59" s="908"/>
      <c r="QR59" s="908"/>
      <c r="QS59" s="908"/>
      <c r="QT59" s="908"/>
      <c r="QU59" s="908"/>
      <c r="QV59" s="908"/>
      <c r="QW59" s="908"/>
      <c r="QX59" s="908"/>
      <c r="QY59" s="908"/>
      <c r="QZ59" s="908"/>
      <c r="RA59" s="908"/>
      <c r="RB59" s="908"/>
      <c r="RC59" s="908"/>
      <c r="RD59" s="908"/>
      <c r="RE59" s="908"/>
      <c r="RF59" s="908"/>
      <c r="RG59" s="908"/>
      <c r="RH59" s="908"/>
      <c r="RI59" s="908"/>
      <c r="RJ59" s="908"/>
      <c r="RK59" s="908"/>
      <c r="RL59" s="908"/>
      <c r="RM59" s="908"/>
      <c r="RN59" s="908"/>
      <c r="RO59" s="908"/>
      <c r="RP59" s="908"/>
      <c r="RQ59" s="908"/>
      <c r="RR59" s="908"/>
      <c r="RS59" s="908"/>
      <c r="RT59" s="908"/>
      <c r="RU59" s="908"/>
      <c r="RV59" s="908"/>
      <c r="RW59" s="908"/>
      <c r="RX59" s="908"/>
      <c r="RY59" s="908"/>
      <c r="RZ59" s="908"/>
      <c r="SA59" s="908"/>
      <c r="SB59" s="908"/>
      <c r="SC59" s="908"/>
      <c r="SD59" s="908"/>
      <c r="SE59" s="908"/>
      <c r="SF59" s="908"/>
      <c r="SG59" s="908"/>
      <c r="SH59" s="908"/>
      <c r="SI59" s="908"/>
      <c r="SJ59" s="908"/>
      <c r="SK59" s="908"/>
      <c r="SL59" s="908"/>
      <c r="SM59" s="908"/>
      <c r="SN59" s="908"/>
      <c r="SO59" s="908"/>
      <c r="SP59" s="908"/>
      <c r="SQ59" s="908"/>
      <c r="SR59" s="908"/>
      <c r="SS59" s="908"/>
      <c r="ST59" s="908"/>
      <c r="SU59" s="908"/>
      <c r="SV59" s="908"/>
      <c r="SW59" s="908"/>
      <c r="SX59" s="908"/>
      <c r="SY59" s="908"/>
      <c r="SZ59" s="908"/>
      <c r="TA59" s="908"/>
      <c r="TB59" s="908"/>
      <c r="TC59" s="908"/>
      <c r="TD59" s="908"/>
      <c r="TE59" s="908"/>
      <c r="TF59" s="908"/>
      <c r="TG59" s="908"/>
      <c r="TH59" s="908"/>
      <c r="TI59" s="908"/>
      <c r="TJ59" s="908"/>
      <c r="TK59" s="908"/>
      <c r="TL59" s="908"/>
      <c r="TM59" s="908"/>
      <c r="TN59" s="908"/>
      <c r="TO59" s="908"/>
      <c r="TP59" s="908"/>
      <c r="TQ59" s="908"/>
      <c r="TR59" s="908"/>
      <c r="TS59" s="908"/>
      <c r="TT59" s="908"/>
      <c r="TU59" s="908"/>
      <c r="TV59" s="908"/>
      <c r="TW59" s="908"/>
      <c r="TX59" s="908"/>
      <c r="TY59" s="908"/>
      <c r="TZ59" s="908"/>
      <c r="UA59" s="908"/>
      <c r="UB59" s="908"/>
      <c r="UC59" s="908"/>
      <c r="UD59" s="908"/>
      <c r="UE59" s="908"/>
      <c r="UF59" s="908"/>
      <c r="UG59" s="908"/>
      <c r="UH59" s="908"/>
      <c r="UI59" s="908"/>
      <c r="UJ59" s="908"/>
      <c r="UK59" s="908"/>
      <c r="UL59" s="908"/>
      <c r="UM59" s="908"/>
      <c r="UN59" s="908"/>
      <c r="UO59" s="908"/>
      <c r="UP59" s="908"/>
      <c r="UQ59" s="908"/>
      <c r="UR59" s="908"/>
      <c r="US59" s="908"/>
      <c r="UT59" s="908"/>
      <c r="UU59" s="908"/>
      <c r="UV59" s="908"/>
      <c r="UW59" s="908"/>
      <c r="UX59" s="908"/>
      <c r="UY59" s="908"/>
      <c r="UZ59" s="908"/>
      <c r="VA59" s="908"/>
      <c r="VB59" s="908"/>
      <c r="VC59" s="908"/>
      <c r="VD59" s="908"/>
      <c r="VE59" s="908"/>
      <c r="VF59" s="908"/>
      <c r="VG59" s="908"/>
      <c r="VH59" s="908"/>
      <c r="VI59" s="908"/>
      <c r="VJ59" s="908"/>
      <c r="VK59" s="908"/>
      <c r="VL59" s="908"/>
      <c r="VM59" s="908"/>
      <c r="VN59" s="908"/>
      <c r="VO59" s="908"/>
      <c r="VP59" s="908"/>
      <c r="VQ59" s="908"/>
      <c r="VR59" s="908"/>
      <c r="VS59" s="908"/>
      <c r="VT59" s="908"/>
      <c r="VU59" s="908"/>
      <c r="VV59" s="908"/>
      <c r="VW59" s="908"/>
      <c r="VX59" s="908"/>
      <c r="VY59" s="908"/>
      <c r="VZ59" s="908"/>
      <c r="WA59" s="908"/>
      <c r="WB59" s="908"/>
      <c r="WC59" s="908"/>
      <c r="WD59" s="908"/>
      <c r="WE59" s="908"/>
      <c r="WF59" s="908"/>
      <c r="WG59" s="908"/>
      <c r="WH59" s="908"/>
      <c r="WI59" s="908"/>
      <c r="WJ59" s="908"/>
      <c r="WK59" s="908"/>
      <c r="WL59" s="908"/>
      <c r="WM59" s="908"/>
      <c r="WN59" s="908"/>
      <c r="WO59" s="908"/>
      <c r="WP59" s="908"/>
      <c r="WQ59" s="908"/>
      <c r="WR59" s="908"/>
      <c r="WS59" s="908"/>
      <c r="WT59" s="908"/>
      <c r="WU59" s="908"/>
      <c r="WV59" s="908"/>
      <c r="WW59" s="908"/>
      <c r="WX59" s="908"/>
      <c r="WY59" s="908"/>
      <c r="WZ59" s="908"/>
      <c r="XA59" s="908"/>
      <c r="XB59" s="908"/>
      <c r="XC59" s="908"/>
      <c r="XD59" s="908"/>
      <c r="XE59" s="908"/>
      <c r="XF59" s="908"/>
      <c r="XG59" s="908"/>
      <c r="XH59" s="908"/>
      <c r="XI59" s="908"/>
      <c r="XJ59" s="908"/>
      <c r="XK59" s="908"/>
      <c r="XL59" s="908"/>
      <c r="XM59" s="908"/>
      <c r="XN59" s="908"/>
      <c r="XO59" s="908"/>
      <c r="XP59" s="908"/>
      <c r="XQ59" s="908"/>
      <c r="XR59" s="908"/>
      <c r="XS59" s="908"/>
      <c r="XT59" s="908"/>
      <c r="XU59" s="908"/>
      <c r="XV59" s="908"/>
      <c r="XW59" s="908"/>
      <c r="XX59" s="908"/>
      <c r="XY59" s="908"/>
      <c r="XZ59" s="908"/>
      <c r="YA59" s="908"/>
      <c r="YB59" s="908"/>
      <c r="YC59" s="908"/>
      <c r="YD59" s="908"/>
      <c r="YE59" s="908"/>
      <c r="YF59" s="908"/>
      <c r="YG59" s="908"/>
      <c r="YH59" s="908"/>
      <c r="YI59" s="908"/>
      <c r="YJ59" s="908"/>
      <c r="YK59" s="908"/>
      <c r="YL59" s="908"/>
      <c r="YM59" s="908"/>
      <c r="YN59" s="908"/>
      <c r="YO59" s="908"/>
      <c r="YP59" s="908"/>
      <c r="YQ59" s="908"/>
      <c r="YR59" s="908"/>
      <c r="YS59" s="908"/>
      <c r="YT59" s="908"/>
      <c r="YU59" s="908"/>
      <c r="YV59" s="908"/>
      <c r="YW59" s="908"/>
      <c r="YX59" s="908"/>
      <c r="YY59" s="908"/>
      <c r="YZ59" s="908"/>
      <c r="ZA59" s="908"/>
      <c r="ZB59" s="908"/>
      <c r="ZC59" s="908"/>
      <c r="ZD59" s="908"/>
      <c r="ZE59" s="908"/>
      <c r="ZF59" s="908"/>
      <c r="ZG59" s="908"/>
      <c r="ZH59" s="908"/>
      <c r="ZI59" s="908"/>
      <c r="ZJ59" s="908"/>
      <c r="ZK59" s="908"/>
      <c r="ZL59" s="908"/>
      <c r="ZM59" s="908"/>
      <c r="ZN59" s="908"/>
      <c r="ZO59" s="908"/>
      <c r="ZP59" s="908"/>
      <c r="ZQ59" s="908"/>
      <c r="ZR59" s="908"/>
      <c r="ZS59" s="908"/>
      <c r="ZT59" s="908"/>
      <c r="ZU59" s="908"/>
      <c r="ZV59" s="908"/>
      <c r="ZW59" s="908"/>
      <c r="ZX59" s="908"/>
      <c r="ZY59" s="908"/>
      <c r="ZZ59" s="908"/>
      <c r="AAA59" s="908"/>
      <c r="AAB59" s="908"/>
      <c r="AAC59" s="908"/>
      <c r="AAD59" s="908"/>
      <c r="AAE59" s="908"/>
      <c r="AAF59" s="908"/>
      <c r="AAG59" s="908"/>
      <c r="AAH59" s="908"/>
      <c r="AAI59" s="908"/>
      <c r="AAJ59" s="908"/>
      <c r="AAK59" s="908"/>
      <c r="AAL59" s="908"/>
      <c r="AAM59" s="908"/>
      <c r="AAN59" s="908"/>
      <c r="AAO59" s="908"/>
      <c r="AAP59" s="908"/>
      <c r="AAQ59" s="908"/>
      <c r="AAR59" s="908"/>
      <c r="AAS59" s="908"/>
      <c r="AAT59" s="908"/>
      <c r="AAU59" s="908"/>
      <c r="AAV59" s="908"/>
      <c r="AAW59" s="908"/>
      <c r="AAX59" s="908"/>
      <c r="AAY59" s="908"/>
      <c r="AAZ59" s="908"/>
      <c r="ABA59" s="908"/>
      <c r="ABB59" s="908"/>
      <c r="ABC59" s="908"/>
      <c r="ABD59" s="908"/>
      <c r="ABE59" s="908"/>
      <c r="ABF59" s="908"/>
      <c r="ABG59" s="908"/>
      <c r="ABH59" s="908"/>
      <c r="ABI59" s="908"/>
      <c r="ABJ59" s="908"/>
      <c r="ABK59" s="908"/>
      <c r="ABL59" s="908"/>
      <c r="ABM59" s="908"/>
      <c r="ABN59" s="908"/>
      <c r="ABO59" s="908"/>
      <c r="ABP59" s="908"/>
      <c r="ABQ59" s="908"/>
      <c r="ABR59" s="908"/>
      <c r="ABS59" s="908"/>
      <c r="ABT59" s="908"/>
      <c r="ABU59" s="908"/>
      <c r="ABV59" s="908"/>
      <c r="ABW59" s="908"/>
      <c r="ABX59" s="908"/>
      <c r="ABY59" s="908"/>
      <c r="ABZ59" s="908"/>
      <c r="ACA59" s="908"/>
      <c r="ACB59" s="908"/>
      <c r="ACC59" s="908"/>
      <c r="ACD59" s="908"/>
      <c r="ACE59" s="908"/>
      <c r="ACF59" s="908"/>
      <c r="ACG59" s="908"/>
      <c r="ACH59" s="908"/>
      <c r="ACI59" s="908"/>
      <c r="ACJ59" s="908"/>
      <c r="ACK59" s="908"/>
      <c r="ACL59" s="908"/>
      <c r="ACM59" s="908"/>
      <c r="ACN59" s="908"/>
      <c r="ACO59" s="908"/>
      <c r="ACP59" s="908"/>
      <c r="ACQ59" s="908"/>
      <c r="ACR59" s="908"/>
      <c r="ACS59" s="908"/>
      <c r="ACT59" s="908"/>
      <c r="ACU59" s="908"/>
      <c r="ACV59" s="908"/>
      <c r="ACW59" s="908"/>
      <c r="ACX59" s="908"/>
      <c r="ACY59" s="908"/>
      <c r="ACZ59" s="908"/>
      <c r="ADA59" s="908"/>
      <c r="ADB59" s="908"/>
      <c r="ADC59" s="908"/>
      <c r="ADD59" s="908"/>
      <c r="ADE59" s="908"/>
      <c r="ADF59" s="908"/>
      <c r="ADG59" s="908"/>
      <c r="ADH59" s="908"/>
      <c r="ADI59" s="908"/>
      <c r="ADJ59" s="908"/>
      <c r="ADK59" s="908"/>
      <c r="ADL59" s="908"/>
      <c r="ADM59" s="908"/>
      <c r="ADN59" s="908"/>
      <c r="ADO59" s="908"/>
      <c r="ADP59" s="908"/>
      <c r="ADQ59" s="908"/>
      <c r="ADR59" s="908"/>
      <c r="ADS59" s="908"/>
      <c r="ADT59" s="908"/>
      <c r="ADU59" s="908"/>
      <c r="ADV59" s="908"/>
      <c r="ADW59" s="908"/>
      <c r="ADX59" s="908"/>
      <c r="ADY59" s="908"/>
      <c r="ADZ59" s="908"/>
      <c r="AEA59" s="908"/>
      <c r="AEB59" s="908"/>
      <c r="AEC59" s="908"/>
      <c r="AED59" s="908"/>
      <c r="AEE59" s="908"/>
      <c r="AEF59" s="908"/>
      <c r="AEG59" s="908"/>
      <c r="AEH59" s="908"/>
      <c r="AEI59" s="908"/>
      <c r="AEJ59" s="908"/>
      <c r="AEK59" s="908"/>
      <c r="AEL59" s="908"/>
      <c r="AEM59" s="908"/>
      <c r="AEN59" s="908"/>
      <c r="AEO59" s="908"/>
      <c r="AEP59" s="908"/>
      <c r="AEQ59" s="908"/>
      <c r="AER59" s="908"/>
      <c r="AES59" s="908"/>
      <c r="AET59" s="908"/>
      <c r="AEU59" s="908"/>
      <c r="AEV59" s="908"/>
      <c r="AEW59" s="908"/>
      <c r="AEX59" s="908"/>
      <c r="AEY59" s="908"/>
      <c r="AEZ59" s="908"/>
      <c r="AFA59" s="908"/>
      <c r="AFB59" s="908"/>
      <c r="AFC59" s="908"/>
      <c r="AFD59" s="908"/>
      <c r="AFE59" s="908"/>
      <c r="AFF59" s="908"/>
      <c r="AFG59" s="908"/>
      <c r="AFH59" s="908"/>
      <c r="AFI59" s="908"/>
      <c r="AFJ59" s="908"/>
      <c r="AFK59" s="908"/>
      <c r="AFL59" s="908"/>
      <c r="AFM59" s="908"/>
      <c r="AFN59" s="908"/>
      <c r="AFO59" s="908"/>
      <c r="AFP59" s="908"/>
      <c r="AFQ59" s="908"/>
      <c r="AFR59" s="908"/>
      <c r="AFS59" s="908"/>
      <c r="AFT59" s="908"/>
      <c r="AFU59" s="908"/>
      <c r="AFV59" s="908"/>
      <c r="AFW59" s="908"/>
      <c r="AFX59" s="908"/>
      <c r="AFY59" s="908"/>
      <c r="AFZ59" s="908"/>
      <c r="AGA59" s="908"/>
      <c r="AGB59" s="908"/>
      <c r="AGC59" s="908"/>
      <c r="AGD59" s="908"/>
      <c r="AGE59" s="908"/>
      <c r="AGF59" s="908"/>
      <c r="AGG59" s="908"/>
      <c r="AGH59" s="908"/>
      <c r="AGI59" s="908"/>
      <c r="AGJ59" s="908"/>
      <c r="AGK59" s="908"/>
      <c r="AGL59" s="908"/>
      <c r="AGM59" s="908"/>
      <c r="AGN59" s="908"/>
      <c r="AGO59" s="908"/>
      <c r="AGP59" s="908"/>
      <c r="AGQ59" s="908"/>
      <c r="AGR59" s="908"/>
      <c r="AGS59" s="908"/>
      <c r="AGT59" s="908"/>
      <c r="AGU59" s="908"/>
      <c r="AGV59" s="908"/>
      <c r="AGW59" s="908"/>
      <c r="AGX59" s="908"/>
      <c r="AGY59" s="908"/>
      <c r="AGZ59" s="908"/>
      <c r="AHA59" s="908"/>
      <c r="AHB59" s="908"/>
      <c r="AHC59" s="908"/>
      <c r="AHD59" s="908"/>
      <c r="AHE59" s="908"/>
      <c r="AHF59" s="908"/>
      <c r="AHG59" s="908"/>
      <c r="AHH59" s="908"/>
      <c r="AHI59" s="908"/>
      <c r="AHJ59" s="908"/>
      <c r="AHK59" s="908"/>
      <c r="AHL59" s="908"/>
      <c r="AHM59" s="908"/>
      <c r="AHN59" s="908"/>
      <c r="AHO59" s="908"/>
      <c r="AHP59" s="908"/>
      <c r="AHQ59" s="908"/>
      <c r="AHR59" s="908"/>
      <c r="AHS59" s="908"/>
      <c r="AHT59" s="908"/>
      <c r="AHU59" s="908"/>
      <c r="AHV59" s="908"/>
      <c r="AHW59" s="908"/>
      <c r="AHX59" s="908"/>
      <c r="AHY59" s="908"/>
      <c r="AHZ59" s="908"/>
      <c r="AIA59" s="908"/>
      <c r="AIB59" s="908"/>
      <c r="AIC59" s="908"/>
      <c r="AID59" s="908"/>
      <c r="AIE59" s="908"/>
      <c r="AIF59" s="908"/>
      <c r="AIG59" s="908"/>
      <c r="AIH59" s="908"/>
      <c r="AII59" s="908"/>
      <c r="AIJ59" s="908"/>
      <c r="AIK59" s="908"/>
      <c r="AIL59" s="908"/>
      <c r="AIM59" s="908"/>
      <c r="AIN59" s="908"/>
      <c r="AIO59" s="908"/>
      <c r="AIP59" s="908"/>
      <c r="AIQ59" s="908"/>
      <c r="AIR59" s="908"/>
      <c r="AIS59" s="908"/>
      <c r="AIT59" s="908"/>
      <c r="AIU59" s="908"/>
      <c r="AIV59" s="908"/>
      <c r="AIW59" s="908"/>
      <c r="AIX59" s="908"/>
      <c r="AIY59" s="908"/>
      <c r="AIZ59" s="908"/>
      <c r="AJA59" s="908"/>
      <c r="AJB59" s="908"/>
      <c r="AJC59" s="908"/>
      <c r="AJD59" s="908"/>
      <c r="AJE59" s="908"/>
      <c r="AJF59" s="908"/>
      <c r="AJG59" s="908"/>
      <c r="AJH59" s="908"/>
      <c r="AJI59" s="908"/>
      <c r="AJJ59" s="908"/>
      <c r="AJK59" s="908"/>
      <c r="AJL59" s="908"/>
      <c r="AJM59" s="908"/>
      <c r="AJN59" s="908"/>
      <c r="AJO59" s="908"/>
      <c r="AJP59" s="908"/>
      <c r="AJQ59" s="908"/>
      <c r="AJR59" s="908"/>
      <c r="AJS59" s="908"/>
      <c r="AJT59" s="908"/>
      <c r="AJU59" s="908"/>
      <c r="AJV59" s="908"/>
      <c r="AJW59" s="908"/>
      <c r="AJX59" s="908"/>
      <c r="AJY59" s="908"/>
      <c r="AJZ59" s="908"/>
      <c r="AKA59" s="908"/>
      <c r="AKB59" s="908"/>
      <c r="AKC59" s="908"/>
      <c r="AKD59" s="908"/>
      <c r="AKE59" s="908"/>
      <c r="AKF59" s="908"/>
      <c r="AKG59" s="908"/>
      <c r="AKH59" s="908"/>
      <c r="AKI59" s="908"/>
      <c r="AKJ59" s="908"/>
      <c r="AKK59" s="908"/>
      <c r="AKL59" s="908"/>
      <c r="AKM59" s="908"/>
      <c r="AKN59" s="908"/>
      <c r="AKO59" s="908"/>
      <c r="AKP59" s="908"/>
      <c r="AKQ59" s="908"/>
      <c r="AKR59" s="908"/>
      <c r="AKS59" s="908"/>
      <c r="AKT59" s="908"/>
      <c r="AKU59" s="908"/>
      <c r="AKV59" s="908"/>
      <c r="AKW59" s="908"/>
      <c r="AKX59" s="908"/>
      <c r="AKY59" s="908"/>
      <c r="AKZ59" s="908"/>
      <c r="ALA59" s="908"/>
      <c r="ALB59" s="908"/>
      <c r="ALC59" s="908"/>
      <c r="ALD59" s="908"/>
      <c r="ALE59" s="908"/>
      <c r="ALF59" s="908"/>
      <c r="ALG59" s="908"/>
      <c r="ALH59" s="908"/>
      <c r="ALI59" s="908"/>
      <c r="ALJ59" s="908"/>
      <c r="ALK59" s="908"/>
      <c r="ALL59" s="908"/>
      <c r="ALM59" s="908"/>
      <c r="ALN59" s="908"/>
      <c r="ALO59" s="908"/>
      <c r="ALP59" s="908"/>
      <c r="ALQ59" s="908"/>
      <c r="ALR59" s="908"/>
      <c r="ALS59" s="908"/>
      <c r="ALT59" s="908"/>
      <c r="ALU59" s="908"/>
      <c r="ALV59" s="908"/>
      <c r="ALW59" s="908"/>
      <c r="ALX59" s="908"/>
      <c r="ALY59" s="908"/>
      <c r="ALZ59" s="908"/>
      <c r="AMA59" s="908"/>
      <c r="AMB59" s="908"/>
      <c r="AMC59" s="908"/>
      <c r="AMD59" s="908"/>
      <c r="AME59" s="908"/>
      <c r="AMF59" s="908"/>
      <c r="AMG59" s="908"/>
      <c r="AMH59" s="908"/>
      <c r="AMI59" s="908"/>
      <c r="AMJ59" s="908"/>
      <c r="AMK59" s="908"/>
      <c r="AML59" s="908"/>
      <c r="AMM59" s="908"/>
      <c r="AMN59" s="908"/>
      <c r="AMO59" s="908"/>
      <c r="AMP59" s="908"/>
      <c r="AMQ59" s="908"/>
      <c r="AMR59" s="908"/>
      <c r="AMS59" s="908"/>
      <c r="AMT59" s="908"/>
      <c r="AMU59" s="908"/>
      <c r="AMV59" s="908"/>
      <c r="AMW59" s="908"/>
      <c r="AMX59" s="908"/>
      <c r="AMY59" s="908"/>
      <c r="AMZ59" s="908"/>
      <c r="ANA59" s="908"/>
      <c r="ANB59" s="908"/>
      <c r="ANC59" s="908"/>
      <c r="AND59" s="908"/>
      <c r="ANE59" s="908"/>
      <c r="ANF59" s="908"/>
      <c r="ANG59" s="908"/>
      <c r="ANH59" s="908"/>
      <c r="ANI59" s="908"/>
      <c r="ANJ59" s="908"/>
      <c r="ANK59" s="908"/>
      <c r="ANL59" s="908"/>
      <c r="ANM59" s="908"/>
      <c r="ANN59" s="908"/>
      <c r="ANO59" s="908"/>
      <c r="ANP59" s="908"/>
      <c r="ANQ59" s="908"/>
      <c r="ANR59" s="908"/>
      <c r="ANS59" s="908"/>
      <c r="ANT59" s="908"/>
      <c r="ANU59" s="908"/>
      <c r="ANV59" s="908"/>
      <c r="ANW59" s="908"/>
      <c r="ANX59" s="908"/>
      <c r="ANY59" s="908"/>
      <c r="ANZ59" s="908"/>
      <c r="AOA59" s="908"/>
      <c r="AOB59" s="908"/>
      <c r="AOC59" s="908"/>
      <c r="AOD59" s="908"/>
      <c r="AOE59" s="908"/>
      <c r="AOF59" s="908"/>
      <c r="AOG59" s="908"/>
      <c r="AOH59" s="908"/>
      <c r="AOI59" s="908"/>
      <c r="AOJ59" s="908"/>
      <c r="AOK59" s="908"/>
      <c r="AOL59" s="908"/>
      <c r="AOM59" s="908"/>
      <c r="AON59" s="908"/>
      <c r="AOO59" s="908"/>
      <c r="AOP59" s="908"/>
      <c r="AOQ59" s="908"/>
      <c r="AOR59" s="908"/>
      <c r="AOS59" s="908"/>
      <c r="AOT59" s="908"/>
      <c r="AOU59" s="908"/>
      <c r="AOV59" s="908"/>
      <c r="AOW59" s="908"/>
      <c r="AOX59" s="908"/>
      <c r="AOY59" s="908"/>
      <c r="AOZ59" s="908"/>
      <c r="APA59" s="908"/>
      <c r="APB59" s="908"/>
      <c r="APC59" s="908"/>
      <c r="APD59" s="908"/>
      <c r="APE59" s="908"/>
      <c r="APF59" s="908"/>
      <c r="APG59" s="908"/>
      <c r="APH59" s="908"/>
      <c r="API59" s="908"/>
      <c r="APJ59" s="908"/>
      <c r="APK59" s="908"/>
      <c r="APL59" s="908"/>
      <c r="APM59" s="908"/>
      <c r="APN59" s="908"/>
      <c r="APO59" s="908"/>
      <c r="APP59" s="908"/>
      <c r="APQ59" s="908"/>
      <c r="APR59" s="908"/>
      <c r="APS59" s="908"/>
      <c r="APT59" s="908"/>
      <c r="APU59" s="908"/>
      <c r="APV59" s="908"/>
      <c r="APW59" s="908"/>
      <c r="APX59" s="908"/>
      <c r="APY59" s="908"/>
      <c r="APZ59" s="908"/>
      <c r="AQA59" s="908"/>
      <c r="AQB59" s="908"/>
      <c r="AQC59" s="908"/>
      <c r="AQD59" s="908"/>
      <c r="AQE59" s="908"/>
      <c r="AQF59" s="908"/>
      <c r="AQG59" s="908"/>
      <c r="AQH59" s="908"/>
      <c r="AQI59" s="908"/>
      <c r="AQJ59" s="908"/>
      <c r="AQK59" s="908"/>
      <c r="AQL59" s="908"/>
      <c r="AQM59" s="908"/>
      <c r="AQN59" s="908"/>
      <c r="AQO59" s="908"/>
      <c r="AQP59" s="908"/>
      <c r="AQQ59" s="908"/>
      <c r="AQR59" s="908"/>
      <c r="AQS59" s="908"/>
      <c r="AQT59" s="908"/>
      <c r="AQU59" s="908"/>
      <c r="AQV59" s="908"/>
      <c r="AQW59" s="908"/>
      <c r="AQX59" s="908"/>
      <c r="AQY59" s="908"/>
      <c r="AQZ59" s="908"/>
      <c r="ARA59" s="908"/>
      <c r="ARB59" s="908"/>
      <c r="ARC59" s="908"/>
      <c r="ARD59" s="908"/>
      <c r="ARE59" s="908"/>
      <c r="ARF59" s="908"/>
      <c r="ARG59" s="908"/>
      <c r="ARH59" s="908"/>
      <c r="ARI59" s="908"/>
      <c r="ARJ59" s="908"/>
      <c r="ARK59" s="908"/>
      <c r="ARL59" s="908"/>
      <c r="ARM59" s="908"/>
      <c r="ARN59" s="908"/>
      <c r="ARO59" s="908"/>
      <c r="ARP59" s="908"/>
      <c r="ARQ59" s="908"/>
      <c r="ARR59" s="908"/>
      <c r="ARS59" s="908"/>
      <c r="ART59" s="908"/>
      <c r="ARU59" s="908"/>
      <c r="ARV59" s="908"/>
      <c r="ARW59" s="908"/>
      <c r="ARX59" s="908"/>
      <c r="ARY59" s="908"/>
      <c r="ARZ59" s="908"/>
      <c r="ASA59" s="908"/>
      <c r="ASB59" s="908"/>
      <c r="ASC59" s="908"/>
      <c r="ASD59" s="908"/>
      <c r="ASE59" s="908"/>
      <c r="ASF59" s="908"/>
      <c r="ASG59" s="908"/>
      <c r="ASH59" s="908"/>
      <c r="ASI59" s="908"/>
      <c r="ASJ59" s="908"/>
      <c r="ASK59" s="908"/>
      <c r="ASL59" s="908"/>
      <c r="ASM59" s="908"/>
      <c r="ASN59" s="908"/>
      <c r="ASO59" s="908"/>
      <c r="ASP59" s="908"/>
      <c r="ASQ59" s="908"/>
      <c r="ASR59" s="908"/>
      <c r="ASS59" s="908"/>
      <c r="AST59" s="908"/>
      <c r="ASU59" s="908"/>
      <c r="ASV59" s="908"/>
      <c r="ASW59" s="908"/>
      <c r="ASX59" s="908"/>
      <c r="ASY59" s="908"/>
      <c r="ASZ59" s="908"/>
      <c r="ATA59" s="908"/>
      <c r="ATB59" s="908"/>
      <c r="ATC59" s="908"/>
      <c r="ATD59" s="908"/>
      <c r="ATE59" s="908"/>
      <c r="ATF59" s="908"/>
      <c r="ATG59" s="908"/>
      <c r="ATH59" s="908"/>
      <c r="ATI59" s="908"/>
      <c r="ATJ59" s="908"/>
      <c r="ATK59" s="908"/>
      <c r="ATL59" s="908"/>
      <c r="ATM59" s="908"/>
      <c r="ATN59" s="908"/>
      <c r="ATO59" s="908"/>
      <c r="ATP59" s="908"/>
      <c r="ATQ59" s="908"/>
      <c r="ATR59" s="908"/>
      <c r="ATS59" s="908"/>
      <c r="ATT59" s="908"/>
      <c r="ATU59" s="908"/>
      <c r="ATV59" s="908"/>
      <c r="ATW59" s="908"/>
      <c r="ATX59" s="908"/>
      <c r="ATY59" s="908"/>
      <c r="ATZ59" s="908"/>
      <c r="AUA59" s="908"/>
      <c r="AUB59" s="908"/>
      <c r="AUC59" s="908"/>
      <c r="AUD59" s="908"/>
      <c r="AUE59" s="908"/>
      <c r="AUF59" s="908"/>
      <c r="AUG59" s="908"/>
      <c r="AUH59" s="908"/>
      <c r="AUI59" s="908"/>
      <c r="AUJ59" s="908"/>
      <c r="AUK59" s="908"/>
      <c r="AUL59" s="908"/>
      <c r="AUM59" s="908"/>
      <c r="AUN59" s="908"/>
      <c r="AUO59" s="908"/>
      <c r="AUP59" s="908"/>
      <c r="AUQ59" s="908"/>
      <c r="AUR59" s="908"/>
      <c r="AUS59" s="908"/>
      <c r="AUT59" s="908"/>
      <c r="AUU59" s="908"/>
      <c r="AUV59" s="908"/>
      <c r="AUW59" s="908"/>
      <c r="AUX59" s="908"/>
      <c r="AUY59" s="908"/>
      <c r="AUZ59" s="908"/>
      <c r="AVA59" s="908"/>
      <c r="AVB59" s="908"/>
      <c r="AVC59" s="908"/>
      <c r="AVD59" s="908"/>
      <c r="AVE59" s="908"/>
      <c r="AVF59" s="908"/>
      <c r="AVG59" s="908"/>
      <c r="AVH59" s="908"/>
      <c r="AVI59" s="908"/>
      <c r="AVJ59" s="908"/>
      <c r="AVK59" s="908"/>
      <c r="AVL59" s="908"/>
      <c r="AVM59" s="908"/>
      <c r="AVN59" s="908"/>
      <c r="AVO59" s="908"/>
      <c r="AVP59" s="908"/>
      <c r="AVQ59" s="908"/>
      <c r="AVR59" s="908"/>
      <c r="AVS59" s="908"/>
      <c r="AVT59" s="908"/>
      <c r="AVU59" s="908"/>
      <c r="AVV59" s="908"/>
      <c r="AVW59" s="908"/>
      <c r="AVX59" s="908"/>
      <c r="AVY59" s="908"/>
      <c r="AVZ59" s="908"/>
      <c r="AWA59" s="908"/>
      <c r="AWB59" s="908"/>
      <c r="AWC59" s="908"/>
      <c r="AWD59" s="908"/>
      <c r="AWE59" s="908"/>
      <c r="AWF59" s="908"/>
      <c r="AWG59" s="908"/>
      <c r="AWH59" s="908"/>
      <c r="AWI59" s="908"/>
      <c r="AWJ59" s="908"/>
      <c r="AWK59" s="908"/>
      <c r="AWL59" s="908"/>
      <c r="AWM59" s="908"/>
      <c r="AWN59" s="908"/>
      <c r="AWO59" s="908"/>
      <c r="AWP59" s="908"/>
      <c r="AWQ59" s="908"/>
      <c r="AWR59" s="908"/>
      <c r="AWS59" s="908"/>
      <c r="AWT59" s="908"/>
      <c r="AWU59" s="908"/>
      <c r="AWV59" s="908"/>
      <c r="AWW59" s="908"/>
      <c r="AWX59" s="908"/>
      <c r="AWY59" s="908"/>
      <c r="AWZ59" s="908"/>
      <c r="AXA59" s="908"/>
      <c r="AXB59" s="908"/>
      <c r="AXC59" s="908"/>
      <c r="AXD59" s="908"/>
      <c r="AXE59" s="908"/>
      <c r="AXF59" s="908"/>
      <c r="AXG59" s="908"/>
      <c r="AXH59" s="908"/>
      <c r="AXI59" s="908"/>
      <c r="AXJ59" s="908"/>
      <c r="AXK59" s="908"/>
      <c r="AXL59" s="908"/>
      <c r="AXM59" s="908"/>
      <c r="AXN59" s="908"/>
      <c r="AXO59" s="908"/>
      <c r="AXP59" s="908"/>
      <c r="AXQ59" s="908"/>
      <c r="AXR59" s="908"/>
      <c r="AXS59" s="908"/>
      <c r="AXT59" s="908"/>
      <c r="AXU59" s="908"/>
      <c r="AXV59" s="908"/>
      <c r="AXW59" s="908"/>
      <c r="AXX59" s="908"/>
      <c r="AXY59" s="908"/>
      <c r="AXZ59" s="908"/>
      <c r="AYA59" s="908"/>
      <c r="AYB59" s="908"/>
      <c r="AYC59" s="908"/>
      <c r="AYD59" s="908"/>
      <c r="AYE59" s="908"/>
      <c r="AYF59" s="908"/>
      <c r="AYG59" s="908"/>
      <c r="AYH59" s="908"/>
      <c r="AYI59" s="908"/>
      <c r="AYJ59" s="908"/>
      <c r="AYK59" s="908"/>
      <c r="AYL59" s="908"/>
      <c r="AYM59" s="908"/>
      <c r="AYN59" s="908"/>
      <c r="AYO59" s="908"/>
      <c r="AYP59" s="908"/>
      <c r="AYQ59" s="908"/>
      <c r="AYR59" s="908"/>
      <c r="AYS59" s="908"/>
      <c r="AYT59" s="908"/>
      <c r="AYU59" s="908"/>
      <c r="AYV59" s="908"/>
      <c r="AYW59" s="908"/>
      <c r="AYX59" s="908"/>
      <c r="AYY59" s="908"/>
      <c r="AYZ59" s="908"/>
      <c r="AZA59" s="908"/>
      <c r="AZB59" s="908"/>
      <c r="AZC59" s="908"/>
      <c r="AZD59" s="908"/>
      <c r="AZE59" s="908"/>
      <c r="AZF59" s="908"/>
      <c r="AZG59" s="908"/>
      <c r="AZH59" s="908"/>
      <c r="AZI59" s="908"/>
      <c r="AZJ59" s="908"/>
      <c r="AZK59" s="908"/>
      <c r="AZL59" s="908"/>
      <c r="AZM59" s="908"/>
      <c r="AZN59" s="908"/>
      <c r="AZO59" s="908"/>
      <c r="AZP59" s="908"/>
      <c r="AZQ59" s="908"/>
      <c r="AZR59" s="908"/>
      <c r="AZS59" s="908"/>
      <c r="AZT59" s="908"/>
      <c r="AZU59" s="908"/>
      <c r="AZV59" s="908"/>
      <c r="AZW59" s="908"/>
      <c r="AZX59" s="908"/>
      <c r="AZY59" s="908"/>
      <c r="AZZ59" s="908"/>
      <c r="BAA59" s="908"/>
      <c r="BAB59" s="908"/>
      <c r="BAC59" s="908"/>
      <c r="BAD59" s="908"/>
      <c r="BAE59" s="908"/>
      <c r="BAF59" s="908"/>
      <c r="BAG59" s="908"/>
      <c r="BAH59" s="908"/>
      <c r="BAI59" s="908"/>
      <c r="BAJ59" s="908"/>
      <c r="BAK59" s="908"/>
      <c r="BAL59" s="908"/>
      <c r="BAM59" s="908"/>
      <c r="BAN59" s="908"/>
      <c r="BAO59" s="908"/>
      <c r="BAP59" s="908"/>
      <c r="BAQ59" s="908"/>
      <c r="BAR59" s="908"/>
      <c r="BAS59" s="908"/>
      <c r="BAT59" s="908"/>
      <c r="BAU59" s="908"/>
      <c r="BAV59" s="908"/>
      <c r="BAW59" s="908"/>
      <c r="BAX59" s="908"/>
      <c r="BAY59" s="908"/>
      <c r="BAZ59" s="908"/>
      <c r="BBA59" s="908"/>
      <c r="BBB59" s="908"/>
      <c r="BBC59" s="908"/>
      <c r="BBD59" s="908"/>
      <c r="BBE59" s="908"/>
      <c r="BBF59" s="908"/>
      <c r="BBG59" s="908"/>
      <c r="BBH59" s="908"/>
      <c r="BBI59" s="908"/>
      <c r="BBJ59" s="908"/>
      <c r="BBK59" s="908"/>
      <c r="BBL59" s="908"/>
      <c r="BBM59" s="908"/>
      <c r="BBN59" s="908"/>
      <c r="BBO59" s="908"/>
      <c r="BBP59" s="908"/>
      <c r="BBQ59" s="908"/>
      <c r="BBR59" s="908"/>
      <c r="BBS59" s="908"/>
      <c r="BBT59" s="908"/>
      <c r="BBU59" s="908"/>
      <c r="BBV59" s="908"/>
      <c r="BBW59" s="908"/>
      <c r="BBX59" s="908"/>
      <c r="BBY59" s="908"/>
      <c r="BBZ59" s="908"/>
      <c r="BCA59" s="908"/>
      <c r="BCB59" s="908"/>
      <c r="BCC59" s="908"/>
      <c r="BCD59" s="908"/>
      <c r="BCE59" s="908"/>
      <c r="BCF59" s="908"/>
      <c r="BCG59" s="908"/>
      <c r="BCH59" s="908"/>
      <c r="BCI59" s="908"/>
      <c r="BCJ59" s="908"/>
      <c r="BCK59" s="908"/>
      <c r="BCL59" s="908"/>
      <c r="BCM59" s="908"/>
      <c r="BCN59" s="908"/>
      <c r="BCO59" s="908"/>
      <c r="BCP59" s="908"/>
      <c r="BCQ59" s="908"/>
      <c r="BCR59" s="908"/>
      <c r="BCS59" s="908"/>
      <c r="BCT59" s="908"/>
      <c r="BCU59" s="908"/>
      <c r="BCV59" s="908"/>
      <c r="BCW59" s="908"/>
      <c r="BCX59" s="908"/>
      <c r="BCY59" s="908"/>
      <c r="BCZ59" s="908"/>
      <c r="BDA59" s="908"/>
      <c r="BDB59" s="908"/>
      <c r="BDC59" s="908"/>
      <c r="BDD59" s="908"/>
      <c r="BDE59" s="908"/>
      <c r="BDF59" s="908"/>
      <c r="BDG59" s="908"/>
      <c r="BDH59" s="908"/>
      <c r="BDI59" s="908"/>
      <c r="BDJ59" s="908"/>
      <c r="BDK59" s="908"/>
      <c r="BDL59" s="908"/>
      <c r="BDM59" s="908"/>
      <c r="BDN59" s="908"/>
      <c r="BDO59" s="908"/>
      <c r="BDP59" s="908"/>
      <c r="BDQ59" s="908"/>
      <c r="BDR59" s="908"/>
      <c r="BDS59" s="908"/>
      <c r="BDT59" s="908"/>
      <c r="BDU59" s="908"/>
      <c r="BDV59" s="908"/>
      <c r="BDW59" s="908"/>
      <c r="BDX59" s="908"/>
      <c r="BDY59" s="908"/>
      <c r="BDZ59" s="908"/>
      <c r="BEA59" s="908"/>
      <c r="BEB59" s="908"/>
      <c r="BEC59" s="908"/>
      <c r="BED59" s="908"/>
      <c r="BEE59" s="908"/>
      <c r="BEF59" s="908"/>
      <c r="BEG59" s="908"/>
      <c r="BEH59" s="908"/>
      <c r="BEI59" s="908"/>
      <c r="BEJ59" s="908"/>
      <c r="BEK59" s="908"/>
      <c r="BEL59" s="908"/>
      <c r="BEM59" s="908"/>
      <c r="BEN59" s="908"/>
      <c r="BEO59" s="908"/>
      <c r="BEP59" s="908"/>
      <c r="BEQ59" s="908"/>
      <c r="BER59" s="908"/>
      <c r="BES59" s="908"/>
      <c r="BET59" s="908"/>
      <c r="BEU59" s="908"/>
      <c r="BEV59" s="908"/>
      <c r="BEW59" s="908"/>
      <c r="BEX59" s="908"/>
      <c r="BEY59" s="908"/>
      <c r="BEZ59" s="908"/>
      <c r="BFA59" s="908"/>
      <c r="BFB59" s="908"/>
      <c r="BFC59" s="908"/>
      <c r="BFD59" s="908"/>
      <c r="BFE59" s="908"/>
      <c r="BFF59" s="908"/>
      <c r="BFG59" s="908"/>
      <c r="BFH59" s="908"/>
      <c r="BFI59" s="908"/>
      <c r="BFJ59" s="908"/>
      <c r="BFK59" s="908"/>
      <c r="BFL59" s="908"/>
      <c r="BFM59" s="908"/>
      <c r="BFN59" s="908"/>
      <c r="BFO59" s="908"/>
      <c r="BFP59" s="908"/>
      <c r="BFQ59" s="908"/>
      <c r="BFR59" s="908"/>
      <c r="BFS59" s="908"/>
      <c r="BFT59" s="908"/>
      <c r="BFU59" s="908"/>
      <c r="BFV59" s="908"/>
      <c r="BFW59" s="908"/>
      <c r="BFX59" s="908"/>
      <c r="BFY59" s="908"/>
      <c r="BFZ59" s="908"/>
      <c r="BGA59" s="908"/>
      <c r="BGB59" s="908"/>
      <c r="BGC59" s="908"/>
      <c r="BGD59" s="908"/>
      <c r="BGE59" s="908"/>
      <c r="BGF59" s="908"/>
      <c r="BGG59" s="908"/>
      <c r="BGH59" s="908"/>
      <c r="BGI59" s="908"/>
      <c r="BGJ59" s="908"/>
      <c r="BGK59" s="908"/>
      <c r="BGL59" s="908"/>
      <c r="BGM59" s="908"/>
      <c r="BGN59" s="908"/>
      <c r="BGO59" s="908"/>
      <c r="BGP59" s="908"/>
      <c r="BGQ59" s="908"/>
      <c r="BGR59" s="908"/>
      <c r="BGS59" s="908"/>
      <c r="BGT59" s="908"/>
      <c r="BGU59" s="908"/>
      <c r="BGV59" s="908"/>
      <c r="BGW59" s="908"/>
      <c r="BGX59" s="908"/>
      <c r="BGY59" s="908"/>
      <c r="BGZ59" s="908"/>
      <c r="BHA59" s="908"/>
      <c r="BHB59" s="908"/>
      <c r="BHC59" s="908"/>
      <c r="BHD59" s="908"/>
      <c r="BHE59" s="908"/>
      <c r="BHF59" s="908"/>
      <c r="BHG59" s="908"/>
      <c r="BHH59" s="908"/>
      <c r="BHI59" s="908"/>
      <c r="BHJ59" s="908"/>
      <c r="BHK59" s="908"/>
      <c r="BHL59" s="908"/>
      <c r="BHM59" s="908"/>
      <c r="BHN59" s="908"/>
      <c r="BHO59" s="908"/>
      <c r="BHP59" s="908"/>
      <c r="BHQ59" s="908"/>
      <c r="BHR59" s="908"/>
      <c r="BHS59" s="908"/>
      <c r="BHT59" s="908"/>
      <c r="BHU59" s="908"/>
      <c r="BHV59" s="908"/>
      <c r="BHW59" s="908"/>
      <c r="BHX59" s="908"/>
      <c r="BHY59" s="908"/>
      <c r="BHZ59" s="908"/>
      <c r="BIA59" s="908"/>
      <c r="BIB59" s="908"/>
      <c r="BIC59" s="908"/>
      <c r="BID59" s="908"/>
      <c r="BIE59" s="908"/>
      <c r="BIF59" s="908"/>
      <c r="BIG59" s="908"/>
      <c r="BIH59" s="908"/>
      <c r="BII59" s="908"/>
      <c r="BIJ59" s="908"/>
      <c r="BIK59" s="908"/>
      <c r="BIL59" s="908"/>
      <c r="BIM59" s="908"/>
      <c r="BIN59" s="908"/>
      <c r="BIO59" s="908"/>
      <c r="BIP59" s="908"/>
      <c r="BIQ59" s="908"/>
      <c r="BIR59" s="908"/>
      <c r="BIS59" s="908"/>
      <c r="BIT59" s="908"/>
      <c r="BIU59" s="908"/>
      <c r="BIV59" s="908"/>
      <c r="BIW59" s="908"/>
      <c r="BIX59" s="908"/>
      <c r="BIY59" s="908"/>
      <c r="BIZ59" s="908"/>
      <c r="BJA59" s="908"/>
      <c r="BJB59" s="908"/>
      <c r="BJC59" s="908"/>
      <c r="BJD59" s="908"/>
      <c r="BJE59" s="908"/>
      <c r="BJF59" s="908"/>
      <c r="BJG59" s="908"/>
      <c r="BJH59" s="908"/>
      <c r="BJI59" s="908"/>
      <c r="BJJ59" s="908"/>
      <c r="BJK59" s="908"/>
      <c r="BJL59" s="908"/>
      <c r="BJM59" s="908"/>
      <c r="BJN59" s="908"/>
      <c r="BJO59" s="908"/>
      <c r="BJP59" s="908"/>
      <c r="BJQ59" s="908"/>
      <c r="BJR59" s="908"/>
      <c r="BJS59" s="908"/>
      <c r="BJT59" s="908"/>
      <c r="BJU59" s="908"/>
      <c r="BJV59" s="908"/>
      <c r="BJW59" s="908"/>
      <c r="BJX59" s="908"/>
      <c r="BJY59" s="908"/>
      <c r="BJZ59" s="908"/>
      <c r="BKA59" s="908"/>
      <c r="BKB59" s="908"/>
      <c r="BKC59" s="908"/>
      <c r="BKD59" s="908"/>
      <c r="BKE59" s="908"/>
      <c r="BKF59" s="908"/>
      <c r="BKG59" s="908"/>
      <c r="BKH59" s="908"/>
      <c r="BKI59" s="908"/>
      <c r="BKJ59" s="908"/>
      <c r="BKK59" s="908"/>
      <c r="BKL59" s="908"/>
      <c r="BKM59" s="908"/>
      <c r="BKN59" s="908"/>
      <c r="BKO59" s="908"/>
      <c r="BKP59" s="908"/>
      <c r="BKQ59" s="908"/>
      <c r="BKR59" s="908"/>
      <c r="BKS59" s="908"/>
      <c r="BKT59" s="908"/>
      <c r="BKU59" s="908"/>
      <c r="BKV59" s="908"/>
      <c r="BKW59" s="908"/>
      <c r="BKX59" s="908"/>
      <c r="BKY59" s="908"/>
      <c r="BKZ59" s="908"/>
      <c r="BLA59" s="908"/>
      <c r="BLB59" s="908"/>
      <c r="BLC59" s="908"/>
      <c r="BLD59" s="908"/>
      <c r="BLE59" s="908"/>
      <c r="BLF59" s="908"/>
      <c r="BLG59" s="908"/>
      <c r="BLH59" s="908"/>
      <c r="BLI59" s="908"/>
      <c r="BLJ59" s="908"/>
      <c r="BLK59" s="908"/>
      <c r="BLL59" s="908"/>
      <c r="BLM59" s="908"/>
      <c r="BLN59" s="908"/>
      <c r="BLO59" s="908"/>
      <c r="BLP59" s="908"/>
      <c r="BLQ59" s="908"/>
      <c r="BLR59" s="908"/>
      <c r="BLS59" s="908"/>
      <c r="BLT59" s="908"/>
      <c r="BLU59" s="908"/>
      <c r="BLV59" s="908"/>
      <c r="BLW59" s="908"/>
      <c r="BLX59" s="908"/>
      <c r="BLY59" s="908"/>
      <c r="BLZ59" s="908"/>
      <c r="BMA59" s="908"/>
      <c r="BMB59" s="908"/>
      <c r="BMC59" s="908"/>
      <c r="BMD59" s="908"/>
      <c r="BME59" s="908"/>
      <c r="BMF59" s="908"/>
      <c r="BMG59" s="908"/>
      <c r="BMH59" s="908"/>
      <c r="BMI59" s="908"/>
      <c r="BMJ59" s="908"/>
      <c r="BMK59" s="908"/>
      <c r="BML59" s="908"/>
      <c r="BMM59" s="908"/>
      <c r="BMN59" s="908"/>
      <c r="BMO59" s="908"/>
      <c r="BMP59" s="908"/>
      <c r="BMQ59" s="908"/>
      <c r="BMR59" s="908"/>
      <c r="BMS59" s="908"/>
      <c r="BMT59" s="908"/>
      <c r="BMU59" s="908"/>
      <c r="BMV59" s="908"/>
      <c r="BMW59" s="908"/>
      <c r="BMX59" s="908"/>
      <c r="BMY59" s="908"/>
      <c r="BMZ59" s="908"/>
      <c r="BNA59" s="908"/>
      <c r="BNB59" s="908"/>
      <c r="BNC59" s="908"/>
      <c r="BND59" s="908"/>
      <c r="BNE59" s="908"/>
      <c r="BNF59" s="908"/>
      <c r="BNG59" s="908"/>
      <c r="BNH59" s="908"/>
      <c r="BNI59" s="908"/>
      <c r="BNJ59" s="908"/>
      <c r="BNK59" s="908"/>
      <c r="BNL59" s="908"/>
      <c r="BNM59" s="908"/>
      <c r="BNN59" s="908"/>
      <c r="BNO59" s="908"/>
      <c r="BNP59" s="908"/>
      <c r="BNQ59" s="908"/>
      <c r="BNR59" s="908"/>
      <c r="BNS59" s="908"/>
      <c r="BNT59" s="908"/>
      <c r="BNU59" s="908"/>
      <c r="BNV59" s="908"/>
      <c r="BNW59" s="908"/>
      <c r="BNX59" s="908"/>
      <c r="BNY59" s="908"/>
      <c r="BNZ59" s="908"/>
      <c r="BOA59" s="908"/>
      <c r="BOB59" s="908"/>
      <c r="BOC59" s="908"/>
      <c r="BOD59" s="908"/>
      <c r="BOE59" s="908"/>
      <c r="BOF59" s="908"/>
      <c r="BOG59" s="908"/>
      <c r="BOH59" s="908"/>
      <c r="BOI59" s="908"/>
      <c r="BOJ59" s="908"/>
      <c r="BOK59" s="908"/>
      <c r="BOL59" s="908"/>
      <c r="BOM59" s="908"/>
      <c r="BON59" s="908"/>
      <c r="BOO59" s="908"/>
      <c r="BOP59" s="908"/>
      <c r="BOQ59" s="908"/>
      <c r="BOR59" s="908"/>
      <c r="BOS59" s="908"/>
      <c r="BOT59" s="908"/>
      <c r="BOU59" s="908"/>
      <c r="BOV59" s="908"/>
      <c r="BOW59" s="908"/>
      <c r="BOX59" s="908"/>
      <c r="BOY59" s="908"/>
      <c r="BOZ59" s="908"/>
      <c r="BPA59" s="908"/>
      <c r="BPB59" s="908"/>
      <c r="BPC59" s="908"/>
      <c r="BPD59" s="908"/>
      <c r="BPE59" s="908"/>
      <c r="BPF59" s="908"/>
      <c r="BPG59" s="908"/>
      <c r="BPH59" s="908"/>
      <c r="BPI59" s="908"/>
      <c r="BPJ59" s="908"/>
      <c r="BPK59" s="908"/>
      <c r="BPL59" s="908"/>
      <c r="BPM59" s="908"/>
      <c r="BPN59" s="908"/>
      <c r="BPO59" s="908"/>
      <c r="BPP59" s="908"/>
      <c r="BPQ59" s="908"/>
      <c r="BPR59" s="908"/>
      <c r="BPS59" s="908"/>
      <c r="BPT59" s="908"/>
      <c r="BPU59" s="908"/>
      <c r="BPV59" s="908"/>
      <c r="BPW59" s="908"/>
      <c r="BPX59" s="908"/>
      <c r="BPY59" s="908"/>
      <c r="BPZ59" s="908"/>
      <c r="BQA59" s="908"/>
      <c r="BQB59" s="908"/>
      <c r="BQC59" s="908"/>
      <c r="BQD59" s="908"/>
      <c r="BQE59" s="908"/>
      <c r="BQF59" s="908"/>
      <c r="BQG59" s="908"/>
      <c r="BQH59" s="908"/>
      <c r="BQI59" s="908"/>
      <c r="BQJ59" s="908"/>
      <c r="BQK59" s="908"/>
      <c r="BQL59" s="908"/>
      <c r="BQM59" s="908"/>
      <c r="BQN59" s="908"/>
      <c r="BQO59" s="908"/>
      <c r="BQP59" s="908"/>
      <c r="BQQ59" s="908"/>
      <c r="BQR59" s="908"/>
      <c r="BQS59" s="908"/>
      <c r="BQT59" s="908"/>
      <c r="BQU59" s="908"/>
      <c r="BQV59" s="908"/>
      <c r="BQW59" s="908"/>
      <c r="BQX59" s="908"/>
      <c r="BQY59" s="908"/>
      <c r="BQZ59" s="908"/>
      <c r="BRA59" s="908"/>
      <c r="BRB59" s="908"/>
      <c r="BRC59" s="908"/>
      <c r="BRD59" s="908"/>
      <c r="BRE59" s="908"/>
      <c r="BRF59" s="908"/>
      <c r="BRG59" s="908"/>
      <c r="BRH59" s="908"/>
      <c r="BRI59" s="908"/>
      <c r="BRJ59" s="908"/>
      <c r="BRK59" s="908"/>
      <c r="BRL59" s="908"/>
      <c r="BRM59" s="908"/>
      <c r="BRN59" s="908"/>
      <c r="BRO59" s="908"/>
      <c r="BRP59" s="908"/>
      <c r="BRQ59" s="908"/>
      <c r="BRR59" s="908"/>
      <c r="BRS59" s="908"/>
      <c r="BRT59" s="908"/>
      <c r="BRU59" s="908"/>
      <c r="BRV59" s="908"/>
      <c r="BRW59" s="908"/>
      <c r="BRX59" s="908"/>
      <c r="BRY59" s="908"/>
      <c r="BRZ59" s="908"/>
      <c r="BSA59" s="908"/>
      <c r="BSB59" s="908"/>
      <c r="BSC59" s="908"/>
      <c r="BSD59" s="908"/>
      <c r="BSE59" s="908"/>
      <c r="BSF59" s="908"/>
      <c r="BSG59" s="908"/>
      <c r="BSH59" s="908"/>
      <c r="BSI59" s="908"/>
      <c r="BSJ59" s="908"/>
      <c r="BSK59" s="908"/>
      <c r="BSL59" s="908"/>
      <c r="BSM59" s="908"/>
      <c r="BSN59" s="908"/>
      <c r="BSO59" s="908"/>
      <c r="BSP59" s="908"/>
      <c r="BSQ59" s="908"/>
      <c r="BSR59" s="908"/>
      <c r="BSS59" s="908"/>
      <c r="BST59" s="908"/>
      <c r="BSU59" s="908"/>
      <c r="BSV59" s="908"/>
      <c r="BSW59" s="908"/>
      <c r="BSX59" s="908"/>
      <c r="BSY59" s="908"/>
      <c r="BSZ59" s="908"/>
      <c r="BTA59" s="908"/>
      <c r="BTB59" s="908"/>
      <c r="BTC59" s="908"/>
      <c r="BTD59" s="908"/>
      <c r="BTE59" s="908"/>
      <c r="BTF59" s="908"/>
      <c r="BTG59" s="908"/>
      <c r="BTH59" s="908"/>
      <c r="BTI59" s="908"/>
      <c r="BTJ59" s="908"/>
      <c r="BTK59" s="908"/>
      <c r="BTL59" s="908"/>
      <c r="BTM59" s="908"/>
      <c r="BTN59" s="908"/>
      <c r="BTO59" s="908"/>
      <c r="BTP59" s="908"/>
      <c r="BTQ59" s="908"/>
      <c r="BTR59" s="908"/>
      <c r="BTS59" s="908"/>
      <c r="BTT59" s="908"/>
      <c r="BTU59" s="908"/>
      <c r="BTV59" s="908"/>
      <c r="BTW59" s="908"/>
      <c r="BTX59" s="908"/>
      <c r="BTY59" s="908"/>
      <c r="BTZ59" s="908"/>
      <c r="BUA59" s="908"/>
      <c r="BUB59" s="908"/>
      <c r="BUC59" s="908"/>
      <c r="BUD59" s="908"/>
      <c r="BUE59" s="908"/>
      <c r="BUF59" s="908"/>
      <c r="BUG59" s="908"/>
      <c r="BUH59" s="908"/>
      <c r="BUI59" s="908"/>
      <c r="BUJ59" s="908"/>
      <c r="BUK59" s="908"/>
      <c r="BUL59" s="908"/>
      <c r="BUM59" s="908"/>
      <c r="BUN59" s="908"/>
      <c r="BUO59" s="908"/>
      <c r="BUP59" s="908"/>
      <c r="BUQ59" s="908"/>
      <c r="BUR59" s="908"/>
      <c r="BUS59" s="908"/>
      <c r="BUT59" s="908"/>
      <c r="BUU59" s="908"/>
      <c r="BUV59" s="908"/>
      <c r="BUW59" s="908"/>
      <c r="BUX59" s="908"/>
      <c r="BUY59" s="908"/>
      <c r="BUZ59" s="908"/>
      <c r="BVA59" s="908"/>
      <c r="BVB59" s="908"/>
      <c r="BVC59" s="908"/>
      <c r="BVD59" s="908"/>
      <c r="BVE59" s="908"/>
      <c r="BVF59" s="908"/>
      <c r="BVG59" s="908"/>
      <c r="BVH59" s="908"/>
      <c r="BVI59" s="908"/>
      <c r="BVJ59" s="908"/>
      <c r="BVK59" s="908"/>
      <c r="BVL59" s="908"/>
      <c r="BVM59" s="908"/>
      <c r="BVN59" s="908"/>
      <c r="BVO59" s="908"/>
      <c r="BVP59" s="908"/>
      <c r="BVQ59" s="908"/>
      <c r="BVR59" s="908"/>
      <c r="BVS59" s="908"/>
      <c r="BVT59" s="908"/>
      <c r="BVU59" s="908"/>
      <c r="BVV59" s="908"/>
      <c r="BVW59" s="908"/>
      <c r="BVX59" s="908"/>
      <c r="BVY59" s="908"/>
      <c r="BVZ59" s="908"/>
      <c r="BWA59" s="908"/>
      <c r="BWB59" s="908"/>
      <c r="BWC59" s="908"/>
      <c r="BWD59" s="908"/>
      <c r="BWE59" s="908"/>
      <c r="BWF59" s="908"/>
      <c r="BWG59" s="908"/>
      <c r="BWH59" s="908"/>
      <c r="BWI59" s="908"/>
      <c r="BWJ59" s="908"/>
      <c r="BWK59" s="908"/>
      <c r="BWL59" s="908"/>
      <c r="BWM59" s="908"/>
      <c r="BWN59" s="908"/>
      <c r="BWO59" s="908"/>
      <c r="BWP59" s="908"/>
      <c r="BWQ59" s="908"/>
      <c r="BWR59" s="908"/>
      <c r="BWS59" s="908"/>
      <c r="BWT59" s="908"/>
      <c r="BWU59" s="908"/>
      <c r="BWV59" s="908"/>
      <c r="BWW59" s="908"/>
      <c r="BWX59" s="908"/>
      <c r="BWY59" s="908"/>
      <c r="BWZ59" s="908"/>
      <c r="BXA59" s="908"/>
      <c r="BXB59" s="908"/>
      <c r="BXC59" s="908"/>
      <c r="BXD59" s="908"/>
      <c r="BXE59" s="908"/>
      <c r="BXF59" s="908"/>
      <c r="BXG59" s="908"/>
      <c r="BXH59" s="908"/>
      <c r="BXI59" s="908"/>
      <c r="BXJ59" s="908"/>
      <c r="BXK59" s="908"/>
      <c r="BXL59" s="908"/>
      <c r="BXM59" s="908"/>
      <c r="BXN59" s="908"/>
      <c r="BXO59" s="908"/>
      <c r="BXP59" s="908"/>
      <c r="BXQ59" s="908"/>
      <c r="BXR59" s="908"/>
      <c r="BXS59" s="908"/>
      <c r="BXT59" s="908"/>
      <c r="BXU59" s="908"/>
      <c r="BXV59" s="908"/>
      <c r="BXW59" s="908"/>
      <c r="BXX59" s="908"/>
      <c r="BXY59" s="908"/>
      <c r="BXZ59" s="908"/>
      <c r="BYA59" s="908"/>
      <c r="BYB59" s="908"/>
      <c r="BYC59" s="908"/>
      <c r="BYD59" s="908"/>
      <c r="BYE59" s="908"/>
      <c r="BYF59" s="908"/>
      <c r="BYG59" s="908"/>
      <c r="BYH59" s="908"/>
      <c r="BYI59" s="908"/>
      <c r="BYJ59" s="908"/>
      <c r="BYK59" s="908"/>
      <c r="BYL59" s="908"/>
      <c r="BYM59" s="908"/>
      <c r="BYN59" s="908"/>
      <c r="BYO59" s="908"/>
      <c r="BYP59" s="908"/>
      <c r="BYQ59" s="908"/>
      <c r="BYR59" s="908"/>
      <c r="BYS59" s="908"/>
      <c r="BYT59" s="908"/>
      <c r="BYU59" s="908"/>
      <c r="BYV59" s="908"/>
      <c r="BYW59" s="908"/>
      <c r="BYX59" s="908"/>
      <c r="BYY59" s="908"/>
      <c r="BYZ59" s="908"/>
      <c r="BZA59" s="908"/>
      <c r="BZB59" s="908"/>
      <c r="BZC59" s="908"/>
      <c r="BZD59" s="908"/>
      <c r="BZE59" s="908"/>
      <c r="BZF59" s="908"/>
      <c r="BZG59" s="908"/>
      <c r="BZH59" s="908"/>
      <c r="BZI59" s="908"/>
      <c r="BZJ59" s="908"/>
      <c r="BZK59" s="908"/>
      <c r="BZL59" s="908"/>
      <c r="BZM59" s="908"/>
      <c r="BZN59" s="908"/>
      <c r="BZO59" s="908"/>
      <c r="BZP59" s="908"/>
      <c r="BZQ59" s="908"/>
      <c r="BZR59" s="908"/>
      <c r="BZS59" s="908"/>
      <c r="BZT59" s="908"/>
      <c r="BZU59" s="908"/>
      <c r="BZV59" s="908"/>
      <c r="BZW59" s="908"/>
      <c r="BZX59" s="908"/>
      <c r="BZY59" s="908"/>
      <c r="BZZ59" s="908"/>
      <c r="CAA59" s="908"/>
      <c r="CAB59" s="908"/>
      <c r="CAC59" s="908"/>
      <c r="CAD59" s="908"/>
      <c r="CAE59" s="908"/>
      <c r="CAF59" s="908"/>
      <c r="CAG59" s="908"/>
      <c r="CAH59" s="908"/>
      <c r="CAI59" s="908"/>
      <c r="CAJ59" s="908"/>
      <c r="CAK59" s="908"/>
      <c r="CAL59" s="908"/>
      <c r="CAM59" s="908"/>
      <c r="CAN59" s="908"/>
      <c r="CAO59" s="908"/>
      <c r="CAP59" s="908"/>
      <c r="CAQ59" s="908"/>
      <c r="CAR59" s="908"/>
      <c r="CAS59" s="908"/>
      <c r="CAT59" s="908"/>
      <c r="CAU59" s="908"/>
      <c r="CAV59" s="908"/>
      <c r="CAW59" s="908"/>
      <c r="CAX59" s="908"/>
      <c r="CAY59" s="908"/>
      <c r="CAZ59" s="908"/>
      <c r="CBA59" s="908"/>
      <c r="CBB59" s="908"/>
      <c r="CBC59" s="908"/>
      <c r="CBD59" s="908"/>
      <c r="CBE59" s="908"/>
      <c r="CBF59" s="908"/>
      <c r="CBG59" s="908"/>
      <c r="CBH59" s="908"/>
      <c r="CBI59" s="908"/>
      <c r="CBJ59" s="908"/>
      <c r="CBK59" s="908"/>
      <c r="CBL59" s="908"/>
      <c r="CBM59" s="908"/>
      <c r="CBN59" s="908"/>
      <c r="CBO59" s="908"/>
      <c r="CBP59" s="908"/>
      <c r="CBQ59" s="908"/>
      <c r="CBR59" s="908"/>
      <c r="CBS59" s="908"/>
      <c r="CBT59" s="908"/>
      <c r="CBU59" s="908"/>
      <c r="CBV59" s="908"/>
      <c r="CBW59" s="908"/>
      <c r="CBX59" s="908"/>
      <c r="CBY59" s="908"/>
      <c r="CBZ59" s="908"/>
      <c r="CCA59" s="908"/>
      <c r="CCB59" s="908"/>
      <c r="CCC59" s="908"/>
      <c r="CCD59" s="908"/>
      <c r="CCE59" s="908"/>
      <c r="CCF59" s="908"/>
      <c r="CCG59" s="908"/>
      <c r="CCH59" s="908"/>
      <c r="CCI59" s="908"/>
      <c r="CCJ59" s="908"/>
      <c r="CCK59" s="908"/>
      <c r="CCL59" s="908"/>
      <c r="CCM59" s="908"/>
      <c r="CCN59" s="908"/>
      <c r="CCO59" s="908"/>
      <c r="CCP59" s="908"/>
      <c r="CCQ59" s="908"/>
      <c r="CCR59" s="908"/>
      <c r="CCS59" s="908"/>
      <c r="CCT59" s="908"/>
      <c r="CCU59" s="908"/>
      <c r="CCV59" s="908"/>
      <c r="CCW59" s="908"/>
      <c r="CCX59" s="908"/>
      <c r="CCY59" s="908"/>
      <c r="CCZ59" s="908"/>
      <c r="CDA59" s="908"/>
      <c r="CDB59" s="908"/>
      <c r="CDC59" s="908"/>
      <c r="CDD59" s="908"/>
      <c r="CDE59" s="908"/>
      <c r="CDF59" s="908"/>
      <c r="CDG59" s="908"/>
      <c r="CDH59" s="908"/>
      <c r="CDI59" s="908"/>
      <c r="CDJ59" s="908"/>
      <c r="CDK59" s="908"/>
      <c r="CDL59" s="908"/>
      <c r="CDM59" s="908"/>
      <c r="CDN59" s="908"/>
      <c r="CDO59" s="908"/>
      <c r="CDP59" s="908"/>
      <c r="CDQ59" s="908"/>
      <c r="CDR59" s="908"/>
      <c r="CDS59" s="908"/>
      <c r="CDT59" s="908"/>
      <c r="CDU59" s="908"/>
      <c r="CDV59" s="908"/>
      <c r="CDW59" s="908"/>
      <c r="CDX59" s="908"/>
      <c r="CDY59" s="908"/>
      <c r="CDZ59" s="908"/>
      <c r="CEA59" s="908"/>
      <c r="CEB59" s="908"/>
      <c r="CEC59" s="908"/>
      <c r="CED59" s="908"/>
      <c r="CEE59" s="908"/>
      <c r="CEF59" s="908"/>
      <c r="CEG59" s="908"/>
      <c r="CEH59" s="908"/>
      <c r="CEI59" s="908"/>
      <c r="CEJ59" s="908"/>
      <c r="CEK59" s="908"/>
      <c r="CEL59" s="908"/>
      <c r="CEM59" s="908"/>
      <c r="CEN59" s="908"/>
      <c r="CEO59" s="908"/>
      <c r="CEP59" s="908"/>
      <c r="CEQ59" s="908"/>
      <c r="CER59" s="908"/>
      <c r="CES59" s="908"/>
      <c r="CET59" s="908"/>
      <c r="CEU59" s="908"/>
      <c r="CEV59" s="908"/>
      <c r="CEW59" s="908"/>
      <c r="CEX59" s="908"/>
      <c r="CEY59" s="908"/>
      <c r="CEZ59" s="908"/>
      <c r="CFA59" s="908"/>
      <c r="CFB59" s="908"/>
      <c r="CFC59" s="908"/>
      <c r="CFD59" s="908"/>
      <c r="CFE59" s="908"/>
      <c r="CFF59" s="908"/>
      <c r="CFG59" s="908"/>
      <c r="CFH59" s="908"/>
      <c r="CFI59" s="908"/>
      <c r="CFJ59" s="908"/>
      <c r="CFK59" s="908"/>
      <c r="CFL59" s="908"/>
      <c r="CFM59" s="908"/>
      <c r="CFN59" s="908"/>
      <c r="CFO59" s="908"/>
      <c r="CFP59" s="908"/>
      <c r="CFQ59" s="908"/>
      <c r="CFR59" s="908"/>
      <c r="CFS59" s="908"/>
      <c r="CFT59" s="908"/>
      <c r="CFU59" s="908"/>
      <c r="CFV59" s="908"/>
      <c r="CFW59" s="908"/>
      <c r="CFX59" s="908"/>
      <c r="CFY59" s="908"/>
      <c r="CFZ59" s="908"/>
      <c r="CGA59" s="908"/>
      <c r="CGB59" s="908"/>
      <c r="CGC59" s="908"/>
      <c r="CGD59" s="908"/>
      <c r="CGE59" s="908"/>
      <c r="CGF59" s="908"/>
      <c r="CGG59" s="908"/>
      <c r="CGH59" s="908"/>
      <c r="CGI59" s="908"/>
      <c r="CGJ59" s="908"/>
      <c r="CGK59" s="908"/>
      <c r="CGL59" s="908"/>
      <c r="CGM59" s="908"/>
      <c r="CGN59" s="908"/>
      <c r="CGO59" s="908"/>
      <c r="CGP59" s="908"/>
      <c r="CGQ59" s="908"/>
      <c r="CGR59" s="908"/>
      <c r="CGS59" s="908"/>
      <c r="CGT59" s="908"/>
      <c r="CGU59" s="908"/>
      <c r="CGV59" s="908"/>
      <c r="CGW59" s="908"/>
      <c r="CGX59" s="908"/>
      <c r="CGY59" s="908"/>
      <c r="CGZ59" s="908"/>
      <c r="CHA59" s="908"/>
      <c r="CHB59" s="908"/>
      <c r="CHC59" s="908"/>
      <c r="CHD59" s="908"/>
      <c r="CHE59" s="908"/>
      <c r="CHF59" s="908"/>
      <c r="CHG59" s="908"/>
      <c r="CHH59" s="908"/>
      <c r="CHI59" s="908"/>
      <c r="CHJ59" s="908"/>
      <c r="CHK59" s="908"/>
      <c r="CHL59" s="908"/>
      <c r="CHM59" s="908"/>
      <c r="CHN59" s="908"/>
      <c r="CHO59" s="908"/>
      <c r="CHP59" s="908"/>
      <c r="CHQ59" s="908"/>
      <c r="CHR59" s="908"/>
      <c r="CHS59" s="908"/>
      <c r="CHT59" s="908"/>
      <c r="CHU59" s="908"/>
      <c r="CHV59" s="908"/>
      <c r="CHW59" s="908"/>
      <c r="CHX59" s="908"/>
      <c r="CHY59" s="908"/>
      <c r="CHZ59" s="908"/>
      <c r="CIA59" s="908"/>
      <c r="CIB59" s="908"/>
      <c r="CIC59" s="908"/>
      <c r="CID59" s="908"/>
      <c r="CIE59" s="908"/>
      <c r="CIF59" s="908"/>
      <c r="CIG59" s="908"/>
      <c r="CIH59" s="908"/>
      <c r="CII59" s="908"/>
      <c r="CIJ59" s="908"/>
      <c r="CIK59" s="908"/>
      <c r="CIL59" s="908"/>
      <c r="CIM59" s="908"/>
      <c r="CIN59" s="908"/>
      <c r="CIO59" s="908"/>
      <c r="CIP59" s="908"/>
      <c r="CIQ59" s="908"/>
      <c r="CIR59" s="908"/>
      <c r="CIS59" s="908"/>
      <c r="CIT59" s="908"/>
      <c r="CIU59" s="908"/>
      <c r="CIV59" s="908"/>
      <c r="CIW59" s="908"/>
      <c r="CIX59" s="908"/>
      <c r="CIY59" s="908"/>
      <c r="CIZ59" s="908"/>
      <c r="CJA59" s="908"/>
      <c r="CJB59" s="908"/>
      <c r="CJC59" s="908"/>
      <c r="CJD59" s="908"/>
      <c r="CJE59" s="908"/>
      <c r="CJF59" s="908"/>
      <c r="CJG59" s="908"/>
      <c r="CJH59" s="908"/>
      <c r="CJI59" s="908"/>
      <c r="CJJ59" s="908"/>
      <c r="CJK59" s="908"/>
      <c r="CJL59" s="908"/>
      <c r="CJM59" s="908"/>
      <c r="CJN59" s="908"/>
      <c r="CJO59" s="908"/>
      <c r="CJP59" s="908"/>
      <c r="CJQ59" s="908"/>
      <c r="CJR59" s="908"/>
      <c r="CJS59" s="908"/>
      <c r="CJT59" s="908"/>
      <c r="CJU59" s="908"/>
      <c r="CJV59" s="908"/>
      <c r="CJW59" s="908"/>
      <c r="CJX59" s="908"/>
      <c r="CJY59" s="908"/>
      <c r="CJZ59" s="908"/>
      <c r="CKA59" s="908"/>
      <c r="CKB59" s="908"/>
      <c r="CKC59" s="908"/>
      <c r="CKD59" s="908"/>
      <c r="CKE59" s="908"/>
      <c r="CKF59" s="908"/>
      <c r="CKG59" s="908"/>
      <c r="CKH59" s="908"/>
      <c r="CKI59" s="908"/>
      <c r="CKJ59" s="908"/>
      <c r="CKK59" s="908"/>
      <c r="CKL59" s="908"/>
      <c r="CKM59" s="908"/>
      <c r="CKN59" s="908"/>
      <c r="CKO59" s="908"/>
      <c r="CKP59" s="908"/>
      <c r="CKQ59" s="908"/>
      <c r="CKR59" s="908"/>
      <c r="CKS59" s="908"/>
      <c r="CKT59" s="908"/>
      <c r="CKU59" s="908"/>
      <c r="CKV59" s="908"/>
      <c r="CKW59" s="908"/>
      <c r="CKX59" s="908"/>
      <c r="CKY59" s="908"/>
      <c r="CKZ59" s="908"/>
      <c r="CLA59" s="908"/>
      <c r="CLB59" s="908"/>
      <c r="CLC59" s="908"/>
      <c r="CLD59" s="908"/>
      <c r="CLE59" s="908"/>
      <c r="CLF59" s="908"/>
      <c r="CLG59" s="908"/>
      <c r="CLH59" s="908"/>
      <c r="CLI59" s="908"/>
      <c r="CLJ59" s="908"/>
      <c r="CLK59" s="908"/>
      <c r="CLL59" s="908"/>
      <c r="CLM59" s="908"/>
      <c r="CLN59" s="908"/>
      <c r="CLO59" s="908"/>
      <c r="CLP59" s="908"/>
      <c r="CLQ59" s="908"/>
      <c r="CLR59" s="908"/>
      <c r="CLS59" s="908"/>
      <c r="CLT59" s="908"/>
      <c r="CLU59" s="908"/>
      <c r="CLV59" s="908"/>
      <c r="CLW59" s="908"/>
      <c r="CLX59" s="908"/>
      <c r="CLY59" s="908"/>
      <c r="CLZ59" s="908"/>
      <c r="CMA59" s="908"/>
      <c r="CMB59" s="908"/>
      <c r="CMC59" s="908"/>
      <c r="CMD59" s="908"/>
      <c r="CME59" s="908"/>
      <c r="CMF59" s="908"/>
      <c r="CMG59" s="908"/>
      <c r="CMH59" s="908"/>
      <c r="CMI59" s="908"/>
      <c r="CMJ59" s="908"/>
      <c r="CMK59" s="908"/>
      <c r="CML59" s="908"/>
      <c r="CMM59" s="908"/>
      <c r="CMN59" s="908"/>
      <c r="CMO59" s="908"/>
      <c r="CMP59" s="908"/>
      <c r="CMQ59" s="908"/>
      <c r="CMR59" s="908"/>
      <c r="CMS59" s="908"/>
      <c r="CMT59" s="908"/>
      <c r="CMU59" s="908"/>
      <c r="CMV59" s="908"/>
      <c r="CMW59" s="908"/>
      <c r="CMX59" s="908"/>
      <c r="CMY59" s="908"/>
      <c r="CMZ59" s="908"/>
      <c r="CNA59" s="908"/>
      <c r="CNB59" s="908"/>
      <c r="CNC59" s="908"/>
      <c r="CND59" s="908"/>
      <c r="CNE59" s="908"/>
      <c r="CNF59" s="908"/>
      <c r="CNG59" s="908"/>
      <c r="CNH59" s="908"/>
      <c r="CNI59" s="908"/>
      <c r="CNJ59" s="908"/>
      <c r="CNK59" s="908"/>
      <c r="CNL59" s="908"/>
      <c r="CNM59" s="908"/>
      <c r="CNN59" s="908"/>
      <c r="CNO59" s="908"/>
      <c r="CNP59" s="908"/>
      <c r="CNQ59" s="908"/>
      <c r="CNR59" s="908"/>
      <c r="CNS59" s="908"/>
      <c r="CNT59" s="908"/>
      <c r="CNU59" s="908"/>
      <c r="CNV59" s="908"/>
      <c r="CNW59" s="908"/>
      <c r="CNX59" s="908"/>
      <c r="CNY59" s="908"/>
      <c r="CNZ59" s="908"/>
      <c r="COA59" s="908"/>
      <c r="COB59" s="908"/>
      <c r="COC59" s="908"/>
      <c r="COD59" s="908"/>
      <c r="COE59" s="908"/>
      <c r="COF59" s="908"/>
      <c r="COG59" s="908"/>
      <c r="COH59" s="908"/>
      <c r="COI59" s="908"/>
      <c r="COJ59" s="908"/>
      <c r="COK59" s="908"/>
      <c r="COL59" s="908"/>
      <c r="COM59" s="908"/>
      <c r="CON59" s="908"/>
      <c r="COO59" s="908"/>
      <c r="COP59" s="908"/>
      <c r="COQ59" s="908"/>
      <c r="COR59" s="908"/>
      <c r="COS59" s="908"/>
      <c r="COT59" s="908"/>
      <c r="COU59" s="908"/>
      <c r="COV59" s="908"/>
      <c r="COW59" s="908"/>
      <c r="COX59" s="908"/>
      <c r="COY59" s="908"/>
      <c r="COZ59" s="908"/>
      <c r="CPA59" s="908"/>
      <c r="CPB59" s="908"/>
      <c r="CPC59" s="908"/>
      <c r="CPD59" s="908"/>
      <c r="CPE59" s="908"/>
      <c r="CPF59" s="908"/>
      <c r="CPG59" s="908"/>
      <c r="CPH59" s="908"/>
      <c r="CPI59" s="908"/>
      <c r="CPJ59" s="908"/>
      <c r="CPK59" s="908"/>
      <c r="CPL59" s="908"/>
      <c r="CPM59" s="908"/>
      <c r="CPN59" s="908"/>
      <c r="CPO59" s="908"/>
      <c r="CPP59" s="908"/>
      <c r="CPQ59" s="908"/>
      <c r="CPR59" s="908"/>
      <c r="CPS59" s="908"/>
      <c r="CPT59" s="908"/>
      <c r="CPU59" s="908"/>
      <c r="CPV59" s="908"/>
      <c r="CPW59" s="908"/>
      <c r="CPX59" s="908"/>
      <c r="CPY59" s="908"/>
      <c r="CPZ59" s="908"/>
      <c r="CQA59" s="908"/>
      <c r="CQB59" s="908"/>
      <c r="CQC59" s="908"/>
      <c r="CQD59" s="908"/>
      <c r="CQE59" s="908"/>
      <c r="CQF59" s="908"/>
      <c r="CQG59" s="908"/>
      <c r="CQH59" s="908"/>
      <c r="CQI59" s="908"/>
      <c r="CQJ59" s="908"/>
      <c r="CQK59" s="908"/>
      <c r="CQL59" s="908"/>
      <c r="CQM59" s="908"/>
      <c r="CQN59" s="908"/>
      <c r="CQO59" s="908"/>
      <c r="CQP59" s="908"/>
      <c r="CQQ59" s="908"/>
      <c r="CQR59" s="908"/>
      <c r="CQS59" s="908"/>
      <c r="CQT59" s="908"/>
      <c r="CQU59" s="908"/>
      <c r="CQV59" s="908"/>
      <c r="CQW59" s="908"/>
      <c r="CQX59" s="908"/>
      <c r="CQY59" s="908"/>
      <c r="CQZ59" s="908"/>
      <c r="CRA59" s="908"/>
      <c r="CRB59" s="908"/>
      <c r="CRC59" s="908"/>
      <c r="CRD59" s="908"/>
      <c r="CRE59" s="908"/>
      <c r="CRF59" s="908"/>
      <c r="CRG59" s="908"/>
      <c r="CRH59" s="908"/>
      <c r="CRI59" s="908"/>
      <c r="CRJ59" s="908"/>
      <c r="CRK59" s="908"/>
      <c r="CRL59" s="908"/>
      <c r="CRM59" s="908"/>
      <c r="CRN59" s="908"/>
      <c r="CRO59" s="908"/>
      <c r="CRP59" s="908"/>
      <c r="CRQ59" s="908"/>
      <c r="CRR59" s="908"/>
      <c r="CRS59" s="908"/>
      <c r="CRT59" s="908"/>
      <c r="CRU59" s="908"/>
      <c r="CRV59" s="908"/>
      <c r="CRW59" s="908"/>
      <c r="CRX59" s="908"/>
      <c r="CRY59" s="908"/>
      <c r="CRZ59" s="908"/>
      <c r="CSA59" s="908"/>
      <c r="CSB59" s="908"/>
      <c r="CSC59" s="908"/>
      <c r="CSD59" s="908"/>
      <c r="CSE59" s="908"/>
      <c r="CSF59" s="908"/>
      <c r="CSG59" s="908"/>
      <c r="CSH59" s="908"/>
      <c r="CSI59" s="908"/>
      <c r="CSJ59" s="908"/>
      <c r="CSK59" s="908"/>
      <c r="CSL59" s="908"/>
      <c r="CSM59" s="908"/>
      <c r="CSN59" s="908"/>
      <c r="CSO59" s="908"/>
      <c r="CSP59" s="908"/>
      <c r="CSQ59" s="908"/>
      <c r="CSR59" s="908"/>
      <c r="CSS59" s="908"/>
      <c r="CST59" s="908"/>
      <c r="CSU59" s="908"/>
      <c r="CSV59" s="908"/>
      <c r="CSW59" s="908"/>
      <c r="CSX59" s="908"/>
      <c r="CSY59" s="908"/>
      <c r="CSZ59" s="908"/>
      <c r="CTA59" s="908"/>
      <c r="CTB59" s="908"/>
      <c r="CTC59" s="908"/>
      <c r="CTD59" s="908"/>
      <c r="CTE59" s="908"/>
      <c r="CTF59" s="908"/>
      <c r="CTG59" s="908"/>
      <c r="CTH59" s="908"/>
      <c r="CTI59" s="908"/>
      <c r="CTJ59" s="908"/>
      <c r="CTK59" s="908"/>
      <c r="CTL59" s="908"/>
      <c r="CTM59" s="908"/>
      <c r="CTN59" s="908"/>
      <c r="CTO59" s="908"/>
      <c r="CTP59" s="908"/>
      <c r="CTQ59" s="908"/>
      <c r="CTR59" s="908"/>
      <c r="CTS59" s="908"/>
      <c r="CTT59" s="908"/>
      <c r="CTU59" s="908"/>
      <c r="CTV59" s="908"/>
      <c r="CTW59" s="908"/>
      <c r="CTX59" s="908"/>
      <c r="CTY59" s="908"/>
      <c r="CTZ59" s="908"/>
      <c r="CUA59" s="908"/>
      <c r="CUB59" s="908"/>
      <c r="CUC59" s="908"/>
      <c r="CUD59" s="908"/>
      <c r="CUE59" s="908"/>
      <c r="CUF59" s="908"/>
      <c r="CUG59" s="908"/>
      <c r="CUH59" s="908"/>
      <c r="CUI59" s="908"/>
      <c r="CUJ59" s="908"/>
      <c r="CUK59" s="908"/>
      <c r="CUL59" s="908"/>
      <c r="CUM59" s="908"/>
      <c r="CUN59" s="908"/>
      <c r="CUO59" s="908"/>
      <c r="CUP59" s="908"/>
      <c r="CUQ59" s="908"/>
      <c r="CUR59" s="908"/>
      <c r="CUS59" s="908"/>
      <c r="CUT59" s="908"/>
      <c r="CUU59" s="908"/>
      <c r="CUV59" s="908"/>
      <c r="CUW59" s="908"/>
      <c r="CUX59" s="908"/>
      <c r="CUY59" s="908"/>
      <c r="CUZ59" s="908"/>
      <c r="CVA59" s="908"/>
      <c r="CVB59" s="908"/>
      <c r="CVC59" s="908"/>
      <c r="CVD59" s="908"/>
      <c r="CVE59" s="908"/>
      <c r="CVF59" s="908"/>
      <c r="CVG59" s="908"/>
      <c r="CVH59" s="908"/>
      <c r="CVI59" s="908"/>
      <c r="CVJ59" s="908"/>
      <c r="CVK59" s="908"/>
      <c r="CVL59" s="908"/>
      <c r="CVM59" s="908"/>
      <c r="CVN59" s="908"/>
      <c r="CVO59" s="908"/>
      <c r="CVP59" s="908"/>
      <c r="CVQ59" s="908"/>
      <c r="CVR59" s="908"/>
      <c r="CVS59" s="908"/>
      <c r="CVT59" s="908"/>
      <c r="CVU59" s="908"/>
      <c r="CVV59" s="908"/>
      <c r="CVW59" s="908"/>
      <c r="CVX59" s="908"/>
      <c r="CVY59" s="908"/>
      <c r="CVZ59" s="908"/>
      <c r="CWA59" s="908"/>
      <c r="CWB59" s="908"/>
      <c r="CWC59" s="908"/>
      <c r="CWD59" s="908"/>
      <c r="CWE59" s="908"/>
      <c r="CWF59" s="908"/>
      <c r="CWG59" s="908"/>
      <c r="CWH59" s="908"/>
      <c r="CWI59" s="908"/>
      <c r="CWJ59" s="908"/>
      <c r="CWK59" s="908"/>
      <c r="CWL59" s="908"/>
      <c r="CWM59" s="908"/>
      <c r="CWN59" s="908"/>
      <c r="CWO59" s="908"/>
      <c r="CWP59" s="908"/>
      <c r="CWQ59" s="908"/>
      <c r="CWR59" s="908"/>
      <c r="CWS59" s="908"/>
      <c r="CWT59" s="908"/>
      <c r="CWU59" s="908"/>
      <c r="CWV59" s="908"/>
      <c r="CWW59" s="908"/>
      <c r="CWX59" s="908"/>
      <c r="CWY59" s="908"/>
      <c r="CWZ59" s="908"/>
      <c r="CXA59" s="908"/>
      <c r="CXB59" s="908"/>
      <c r="CXC59" s="908"/>
      <c r="CXD59" s="908"/>
      <c r="CXE59" s="908"/>
      <c r="CXF59" s="908"/>
      <c r="CXG59" s="908"/>
      <c r="CXH59" s="908"/>
      <c r="CXI59" s="908"/>
      <c r="CXJ59" s="908"/>
      <c r="CXK59" s="908"/>
      <c r="CXL59" s="908"/>
      <c r="CXM59" s="908"/>
      <c r="CXN59" s="908"/>
      <c r="CXO59" s="908"/>
      <c r="CXP59" s="908"/>
      <c r="CXQ59" s="908"/>
      <c r="CXR59" s="908"/>
      <c r="CXS59" s="908"/>
      <c r="CXT59" s="908"/>
      <c r="CXU59" s="908"/>
      <c r="CXV59" s="908"/>
      <c r="CXW59" s="908"/>
      <c r="CXX59" s="908"/>
      <c r="CXY59" s="908"/>
      <c r="CXZ59" s="908"/>
      <c r="CYA59" s="908"/>
      <c r="CYB59" s="908"/>
      <c r="CYC59" s="908"/>
      <c r="CYD59" s="908"/>
      <c r="CYE59" s="908"/>
      <c r="CYF59" s="908"/>
      <c r="CYG59" s="908"/>
      <c r="CYH59" s="908"/>
      <c r="CYI59" s="908"/>
      <c r="CYJ59" s="908"/>
      <c r="CYK59" s="908"/>
      <c r="CYL59" s="908"/>
      <c r="CYM59" s="908"/>
      <c r="CYN59" s="908"/>
      <c r="CYO59" s="908"/>
      <c r="CYP59" s="908"/>
      <c r="CYQ59" s="908"/>
      <c r="CYR59" s="908"/>
      <c r="CYS59" s="908"/>
      <c r="CYT59" s="908"/>
      <c r="CYU59" s="908"/>
      <c r="CYV59" s="908"/>
      <c r="CYW59" s="908"/>
      <c r="CYX59" s="908"/>
      <c r="CYY59" s="908"/>
      <c r="CYZ59" s="908"/>
      <c r="CZA59" s="908"/>
      <c r="CZB59" s="908"/>
      <c r="CZC59" s="908"/>
      <c r="CZD59" s="908"/>
      <c r="CZE59" s="908"/>
      <c r="CZF59" s="908"/>
      <c r="CZG59" s="908"/>
      <c r="CZH59" s="908"/>
      <c r="CZI59" s="908"/>
      <c r="CZJ59" s="908"/>
      <c r="CZK59" s="908"/>
      <c r="CZL59" s="908"/>
      <c r="CZM59" s="908"/>
      <c r="CZN59" s="908"/>
      <c r="CZO59" s="908"/>
      <c r="CZP59" s="908"/>
      <c r="CZQ59" s="908"/>
      <c r="CZR59" s="908"/>
      <c r="CZS59" s="908"/>
      <c r="CZT59" s="908"/>
      <c r="CZU59" s="908"/>
      <c r="CZV59" s="908"/>
      <c r="CZW59" s="908"/>
      <c r="CZX59" s="908"/>
      <c r="CZY59" s="908"/>
      <c r="CZZ59" s="908"/>
      <c r="DAA59" s="908"/>
      <c r="DAB59" s="908"/>
      <c r="DAC59" s="908"/>
      <c r="DAD59" s="908"/>
      <c r="DAE59" s="908"/>
      <c r="DAF59" s="908"/>
      <c r="DAG59" s="908"/>
      <c r="DAH59" s="908"/>
      <c r="DAI59" s="908"/>
      <c r="DAJ59" s="908"/>
      <c r="DAK59" s="908"/>
      <c r="DAL59" s="908"/>
      <c r="DAM59" s="908"/>
      <c r="DAN59" s="908"/>
      <c r="DAO59" s="908"/>
      <c r="DAP59" s="908"/>
      <c r="DAQ59" s="908"/>
      <c r="DAR59" s="908"/>
      <c r="DAS59" s="908"/>
      <c r="DAT59" s="908"/>
      <c r="DAU59" s="908"/>
      <c r="DAV59" s="908"/>
      <c r="DAW59" s="908"/>
      <c r="DAX59" s="908"/>
      <c r="DAY59" s="908"/>
      <c r="DAZ59" s="908"/>
      <c r="DBA59" s="908"/>
      <c r="DBB59" s="908"/>
      <c r="DBC59" s="908"/>
      <c r="DBD59" s="908"/>
      <c r="DBE59" s="908"/>
      <c r="DBF59" s="908"/>
      <c r="DBG59" s="908"/>
      <c r="DBH59" s="908"/>
      <c r="DBI59" s="908"/>
      <c r="DBJ59" s="908"/>
      <c r="DBK59" s="908"/>
      <c r="DBL59" s="908"/>
      <c r="DBM59" s="908"/>
      <c r="DBN59" s="908"/>
      <c r="DBO59" s="908"/>
      <c r="DBP59" s="908"/>
      <c r="DBQ59" s="908"/>
      <c r="DBR59" s="908"/>
      <c r="DBS59" s="908"/>
      <c r="DBT59" s="908"/>
      <c r="DBU59" s="908"/>
      <c r="DBV59" s="908"/>
      <c r="DBW59" s="908"/>
      <c r="DBX59" s="908"/>
      <c r="DBY59" s="908"/>
      <c r="DBZ59" s="908"/>
      <c r="DCA59" s="908"/>
      <c r="DCB59" s="908"/>
      <c r="DCC59" s="908"/>
      <c r="DCD59" s="908"/>
      <c r="DCE59" s="908"/>
      <c r="DCF59" s="908"/>
      <c r="DCG59" s="908"/>
      <c r="DCH59" s="908"/>
      <c r="DCI59" s="908"/>
      <c r="DCJ59" s="908"/>
      <c r="DCK59" s="908"/>
      <c r="DCL59" s="908"/>
      <c r="DCM59" s="908"/>
      <c r="DCN59" s="908"/>
      <c r="DCO59" s="908"/>
      <c r="DCP59" s="908"/>
      <c r="DCQ59" s="908"/>
      <c r="DCR59" s="908"/>
      <c r="DCS59" s="908"/>
      <c r="DCT59" s="908"/>
      <c r="DCU59" s="908"/>
      <c r="DCV59" s="908"/>
      <c r="DCW59" s="908"/>
      <c r="DCX59" s="908"/>
      <c r="DCY59" s="908"/>
      <c r="DCZ59" s="908"/>
      <c r="DDA59" s="908"/>
      <c r="DDB59" s="908"/>
      <c r="DDC59" s="908"/>
      <c r="DDD59" s="908"/>
      <c r="DDE59" s="908"/>
      <c r="DDF59" s="908"/>
      <c r="DDG59" s="908"/>
      <c r="DDH59" s="908"/>
      <c r="DDI59" s="908"/>
      <c r="DDJ59" s="908"/>
      <c r="DDK59" s="908"/>
      <c r="DDL59" s="908"/>
      <c r="DDM59" s="908"/>
      <c r="DDN59" s="908"/>
      <c r="DDO59" s="908"/>
      <c r="DDP59" s="908"/>
      <c r="DDQ59" s="908"/>
      <c r="DDR59" s="908"/>
      <c r="DDS59" s="908"/>
      <c r="DDT59" s="908"/>
      <c r="DDU59" s="908"/>
      <c r="DDV59" s="908"/>
      <c r="DDW59" s="908"/>
      <c r="DDX59" s="908"/>
      <c r="DDY59" s="908"/>
      <c r="DDZ59" s="908"/>
      <c r="DEA59" s="908"/>
      <c r="DEB59" s="908"/>
      <c r="DEC59" s="908"/>
      <c r="DED59" s="908"/>
      <c r="DEE59" s="908"/>
      <c r="DEF59" s="908"/>
      <c r="DEG59" s="908"/>
      <c r="DEH59" s="908"/>
      <c r="DEI59" s="908"/>
      <c r="DEJ59" s="908"/>
      <c r="DEK59" s="908"/>
      <c r="DEL59" s="908"/>
      <c r="DEM59" s="908"/>
      <c r="DEN59" s="908"/>
      <c r="DEO59" s="908"/>
      <c r="DEP59" s="908"/>
      <c r="DEQ59" s="908"/>
      <c r="DER59" s="908"/>
      <c r="DES59" s="908"/>
      <c r="DET59" s="908"/>
      <c r="DEU59" s="908"/>
      <c r="DEV59" s="908"/>
      <c r="DEW59" s="908"/>
      <c r="DEX59" s="908"/>
      <c r="DEY59" s="908"/>
      <c r="DEZ59" s="908"/>
      <c r="DFA59" s="908"/>
      <c r="DFB59" s="908"/>
      <c r="DFC59" s="908"/>
      <c r="DFD59" s="908"/>
      <c r="DFE59" s="908"/>
      <c r="DFF59" s="908"/>
      <c r="DFG59" s="908"/>
      <c r="DFH59" s="908"/>
      <c r="DFI59" s="908"/>
      <c r="DFJ59" s="908"/>
      <c r="DFK59" s="908"/>
      <c r="DFL59" s="908"/>
      <c r="DFM59" s="908"/>
      <c r="DFN59" s="908"/>
      <c r="DFO59" s="908"/>
      <c r="DFP59" s="908"/>
      <c r="DFQ59" s="908"/>
      <c r="DFR59" s="908"/>
      <c r="DFS59" s="908"/>
      <c r="DFT59" s="908"/>
      <c r="DFU59" s="908"/>
      <c r="DFV59" s="908"/>
      <c r="DFW59" s="908"/>
      <c r="DFX59" s="908"/>
      <c r="DFY59" s="908"/>
      <c r="DFZ59" s="908"/>
      <c r="DGA59" s="908"/>
      <c r="DGB59" s="908"/>
      <c r="DGC59" s="908"/>
      <c r="DGD59" s="908"/>
      <c r="DGE59" s="908"/>
      <c r="DGF59" s="908"/>
      <c r="DGG59" s="908"/>
      <c r="DGH59" s="908"/>
      <c r="DGI59" s="908"/>
      <c r="DGJ59" s="908"/>
      <c r="DGK59" s="908"/>
      <c r="DGL59" s="908"/>
      <c r="DGM59" s="908"/>
      <c r="DGN59" s="908"/>
      <c r="DGO59" s="908"/>
      <c r="DGP59" s="908"/>
      <c r="DGQ59" s="908"/>
      <c r="DGR59" s="908"/>
      <c r="DGS59" s="908"/>
      <c r="DGT59" s="908"/>
      <c r="DGU59" s="908"/>
      <c r="DGV59" s="908"/>
      <c r="DGW59" s="908"/>
      <c r="DGX59" s="908"/>
      <c r="DGY59" s="908"/>
      <c r="DGZ59" s="908"/>
      <c r="DHA59" s="908"/>
      <c r="DHB59" s="908"/>
      <c r="DHC59" s="908"/>
      <c r="DHD59" s="908"/>
      <c r="DHE59" s="908"/>
      <c r="DHF59" s="908"/>
      <c r="DHG59" s="908"/>
      <c r="DHH59" s="908"/>
      <c r="DHI59" s="908"/>
      <c r="DHJ59" s="908"/>
      <c r="DHK59" s="908"/>
      <c r="DHL59" s="908"/>
      <c r="DHM59" s="908"/>
      <c r="DHN59" s="908"/>
      <c r="DHO59" s="908"/>
      <c r="DHP59" s="908"/>
      <c r="DHQ59" s="908"/>
      <c r="DHR59" s="908"/>
      <c r="DHS59" s="908"/>
      <c r="DHT59" s="908"/>
      <c r="DHU59" s="908"/>
      <c r="DHV59" s="908"/>
      <c r="DHW59" s="908"/>
      <c r="DHX59" s="908"/>
      <c r="DHY59" s="908"/>
      <c r="DHZ59" s="908"/>
      <c r="DIA59" s="908"/>
      <c r="DIB59" s="908"/>
      <c r="DIC59" s="908"/>
      <c r="DID59" s="908"/>
      <c r="DIE59" s="908"/>
      <c r="DIF59" s="908"/>
      <c r="DIG59" s="908"/>
      <c r="DIH59" s="908"/>
      <c r="DII59" s="908"/>
      <c r="DIJ59" s="908"/>
      <c r="DIK59" s="908"/>
      <c r="DIL59" s="908"/>
      <c r="DIM59" s="908"/>
      <c r="DIN59" s="908"/>
      <c r="DIO59" s="908"/>
      <c r="DIP59" s="908"/>
      <c r="DIQ59" s="908"/>
      <c r="DIR59" s="908"/>
      <c r="DIS59" s="908"/>
      <c r="DIT59" s="908"/>
      <c r="DIU59" s="908"/>
      <c r="DIV59" s="908"/>
      <c r="DIW59" s="908"/>
      <c r="DIX59" s="908"/>
      <c r="DIY59" s="908"/>
      <c r="DIZ59" s="908"/>
      <c r="DJA59" s="908"/>
      <c r="DJB59" s="908"/>
      <c r="DJC59" s="908"/>
      <c r="DJD59" s="908"/>
      <c r="DJE59" s="908"/>
      <c r="DJF59" s="908"/>
      <c r="DJG59" s="908"/>
      <c r="DJH59" s="908"/>
      <c r="DJI59" s="908"/>
      <c r="DJJ59" s="908"/>
      <c r="DJK59" s="908"/>
      <c r="DJL59" s="908"/>
      <c r="DJM59" s="908"/>
      <c r="DJN59" s="908"/>
      <c r="DJO59" s="908"/>
      <c r="DJP59" s="908"/>
      <c r="DJQ59" s="908"/>
      <c r="DJR59" s="908"/>
      <c r="DJS59" s="908"/>
      <c r="DJT59" s="908"/>
      <c r="DJU59" s="908"/>
      <c r="DJV59" s="908"/>
      <c r="DJW59" s="908"/>
      <c r="DJX59" s="908"/>
      <c r="DJY59" s="908"/>
      <c r="DJZ59" s="908"/>
      <c r="DKA59" s="908"/>
      <c r="DKB59" s="908"/>
      <c r="DKC59" s="908"/>
      <c r="DKD59" s="908"/>
      <c r="DKE59" s="908"/>
      <c r="DKF59" s="908"/>
      <c r="DKG59" s="908"/>
      <c r="DKH59" s="908"/>
      <c r="DKI59" s="908"/>
      <c r="DKJ59" s="908"/>
      <c r="DKK59" s="908"/>
      <c r="DKL59" s="908"/>
      <c r="DKM59" s="908"/>
      <c r="DKN59" s="908"/>
      <c r="DKO59" s="908"/>
      <c r="DKP59" s="908"/>
      <c r="DKQ59" s="908"/>
      <c r="DKR59" s="908"/>
      <c r="DKS59" s="908"/>
      <c r="DKT59" s="908"/>
      <c r="DKU59" s="908"/>
      <c r="DKV59" s="908"/>
      <c r="DKW59" s="908"/>
      <c r="DKX59" s="908"/>
      <c r="DKY59" s="908"/>
      <c r="DKZ59" s="908"/>
      <c r="DLA59" s="908"/>
      <c r="DLB59" s="908"/>
      <c r="DLC59" s="908"/>
      <c r="DLD59" s="908"/>
      <c r="DLE59" s="908"/>
      <c r="DLF59" s="908"/>
      <c r="DLG59" s="908"/>
      <c r="DLH59" s="908"/>
      <c r="DLI59" s="908"/>
      <c r="DLJ59" s="908"/>
      <c r="DLK59" s="908"/>
      <c r="DLL59" s="908"/>
      <c r="DLM59" s="908"/>
      <c r="DLN59" s="908"/>
      <c r="DLO59" s="908"/>
      <c r="DLP59" s="908"/>
      <c r="DLQ59" s="908"/>
      <c r="DLR59" s="908"/>
      <c r="DLS59" s="908"/>
      <c r="DLT59" s="908"/>
      <c r="DLU59" s="908"/>
      <c r="DLV59" s="908"/>
      <c r="DLW59" s="908"/>
      <c r="DLX59" s="908"/>
      <c r="DLY59" s="908"/>
      <c r="DLZ59" s="908"/>
      <c r="DMA59" s="908"/>
      <c r="DMB59" s="908"/>
      <c r="DMC59" s="908"/>
      <c r="DMD59" s="908"/>
      <c r="DME59" s="908"/>
      <c r="DMF59" s="908"/>
      <c r="DMG59" s="908"/>
      <c r="DMH59" s="908"/>
      <c r="DMI59" s="908"/>
      <c r="DMJ59" s="908"/>
      <c r="DMK59" s="908"/>
      <c r="DML59" s="908"/>
      <c r="DMM59" s="908"/>
      <c r="DMN59" s="908"/>
      <c r="DMO59" s="908"/>
      <c r="DMP59" s="908"/>
      <c r="DMQ59" s="908"/>
      <c r="DMR59" s="908"/>
      <c r="DMS59" s="908"/>
      <c r="DMT59" s="908"/>
      <c r="DMU59" s="908"/>
      <c r="DMV59" s="908"/>
      <c r="DMW59" s="908"/>
      <c r="DMX59" s="908"/>
      <c r="DMY59" s="908"/>
      <c r="DMZ59" s="908"/>
      <c r="DNA59" s="908"/>
      <c r="DNB59" s="908"/>
      <c r="DNC59" s="908"/>
      <c r="DND59" s="908"/>
      <c r="DNE59" s="908"/>
      <c r="DNF59" s="908"/>
      <c r="DNG59" s="908"/>
      <c r="DNH59" s="908"/>
      <c r="DNI59" s="908"/>
      <c r="DNJ59" s="908"/>
      <c r="DNK59" s="908"/>
      <c r="DNL59" s="908"/>
      <c r="DNM59" s="908"/>
      <c r="DNN59" s="908"/>
      <c r="DNO59" s="908"/>
      <c r="DNP59" s="908"/>
      <c r="DNQ59" s="908"/>
      <c r="DNR59" s="908"/>
      <c r="DNS59" s="908"/>
      <c r="DNT59" s="908"/>
      <c r="DNU59" s="908"/>
      <c r="DNV59" s="908"/>
      <c r="DNW59" s="908"/>
      <c r="DNX59" s="908"/>
      <c r="DNY59" s="908"/>
      <c r="DNZ59" s="908"/>
      <c r="DOA59" s="908"/>
      <c r="DOB59" s="908"/>
      <c r="DOC59" s="908"/>
      <c r="DOD59" s="908"/>
      <c r="DOE59" s="908"/>
      <c r="DOF59" s="908"/>
      <c r="DOG59" s="908"/>
      <c r="DOH59" s="908"/>
      <c r="DOI59" s="908"/>
      <c r="DOJ59" s="908"/>
      <c r="DOK59" s="908"/>
      <c r="DOL59" s="908"/>
      <c r="DOM59" s="908"/>
      <c r="DON59" s="908"/>
      <c r="DOO59" s="908"/>
      <c r="DOP59" s="908"/>
      <c r="DOQ59" s="908"/>
      <c r="DOR59" s="908"/>
      <c r="DOS59" s="908"/>
      <c r="DOT59" s="908"/>
      <c r="DOU59" s="908"/>
      <c r="DOV59" s="908"/>
      <c r="DOW59" s="908"/>
      <c r="DOX59" s="908"/>
      <c r="DOY59" s="908"/>
      <c r="DOZ59" s="908"/>
      <c r="DPA59" s="908"/>
      <c r="DPB59" s="908"/>
      <c r="DPC59" s="908"/>
      <c r="DPD59" s="908"/>
      <c r="DPE59" s="908"/>
      <c r="DPF59" s="908"/>
      <c r="DPG59" s="908"/>
      <c r="DPH59" s="908"/>
      <c r="DPI59" s="908"/>
      <c r="DPJ59" s="908"/>
      <c r="DPK59" s="908"/>
      <c r="DPL59" s="908"/>
      <c r="DPM59" s="908"/>
      <c r="DPN59" s="908"/>
      <c r="DPO59" s="908"/>
      <c r="DPP59" s="908"/>
      <c r="DPQ59" s="908"/>
      <c r="DPR59" s="908"/>
      <c r="DPS59" s="908"/>
      <c r="DPT59" s="908"/>
      <c r="DPU59" s="908"/>
      <c r="DPV59" s="908"/>
      <c r="DPW59" s="908"/>
      <c r="DPX59" s="908"/>
      <c r="DPY59" s="908"/>
      <c r="DPZ59" s="908"/>
      <c r="DQA59" s="908"/>
      <c r="DQB59" s="908"/>
      <c r="DQC59" s="908"/>
      <c r="DQD59" s="908"/>
      <c r="DQE59" s="908"/>
      <c r="DQF59" s="908"/>
      <c r="DQG59" s="908"/>
      <c r="DQH59" s="908"/>
      <c r="DQI59" s="908"/>
      <c r="DQJ59" s="908"/>
      <c r="DQK59" s="908"/>
      <c r="DQL59" s="908"/>
      <c r="DQM59" s="908"/>
      <c r="DQN59" s="908"/>
      <c r="DQO59" s="908"/>
      <c r="DQP59" s="908"/>
      <c r="DQQ59" s="908"/>
      <c r="DQR59" s="908"/>
      <c r="DQS59" s="908"/>
      <c r="DQT59" s="908"/>
      <c r="DQU59" s="908"/>
      <c r="DQV59" s="908"/>
      <c r="DQW59" s="908"/>
      <c r="DQX59" s="908"/>
      <c r="DQY59" s="908"/>
      <c r="DQZ59" s="908"/>
      <c r="DRA59" s="908"/>
      <c r="DRB59" s="908"/>
      <c r="DRC59" s="908"/>
      <c r="DRD59" s="908"/>
      <c r="DRE59" s="908"/>
      <c r="DRF59" s="908"/>
      <c r="DRG59" s="908"/>
      <c r="DRH59" s="908"/>
      <c r="DRI59" s="908"/>
      <c r="DRJ59" s="908"/>
      <c r="DRK59" s="908"/>
      <c r="DRL59" s="908"/>
      <c r="DRM59" s="908"/>
      <c r="DRN59" s="908"/>
      <c r="DRO59" s="908"/>
      <c r="DRP59" s="908"/>
      <c r="DRQ59" s="908"/>
      <c r="DRR59" s="908"/>
      <c r="DRS59" s="908"/>
      <c r="DRT59" s="908"/>
      <c r="DRU59" s="908"/>
      <c r="DRV59" s="908"/>
      <c r="DRW59" s="908"/>
      <c r="DRX59" s="908"/>
      <c r="DRY59" s="908"/>
      <c r="DRZ59" s="908"/>
      <c r="DSA59" s="908"/>
      <c r="DSB59" s="908"/>
      <c r="DSC59" s="908"/>
      <c r="DSD59" s="908"/>
      <c r="DSE59" s="908"/>
      <c r="DSF59" s="908"/>
      <c r="DSG59" s="908"/>
      <c r="DSH59" s="908"/>
      <c r="DSI59" s="908"/>
      <c r="DSJ59" s="908"/>
      <c r="DSK59" s="908"/>
      <c r="DSL59" s="908"/>
      <c r="DSM59" s="908"/>
      <c r="DSN59" s="908"/>
      <c r="DSO59" s="908"/>
      <c r="DSP59" s="908"/>
      <c r="DSQ59" s="908"/>
      <c r="DSR59" s="908"/>
      <c r="DSS59" s="908"/>
      <c r="DST59" s="908"/>
      <c r="DSU59" s="908"/>
      <c r="DSV59" s="908"/>
      <c r="DSW59" s="908"/>
      <c r="DSX59" s="908"/>
      <c r="DSY59" s="908"/>
      <c r="DSZ59" s="908"/>
      <c r="DTA59" s="908"/>
      <c r="DTB59" s="908"/>
      <c r="DTC59" s="908"/>
      <c r="DTD59" s="908"/>
      <c r="DTE59" s="908"/>
      <c r="DTF59" s="908"/>
      <c r="DTG59" s="908"/>
      <c r="DTH59" s="908"/>
      <c r="DTI59" s="908"/>
      <c r="DTJ59" s="908"/>
      <c r="DTK59" s="908"/>
      <c r="DTL59" s="908"/>
      <c r="DTM59" s="908"/>
      <c r="DTN59" s="908"/>
      <c r="DTO59" s="908"/>
      <c r="DTP59" s="908"/>
      <c r="DTQ59" s="908"/>
      <c r="DTR59" s="908"/>
      <c r="DTS59" s="908"/>
      <c r="DTT59" s="908"/>
      <c r="DTU59" s="908"/>
      <c r="DTV59" s="908"/>
      <c r="DTW59" s="908"/>
      <c r="DTX59" s="908"/>
      <c r="DTY59" s="908"/>
      <c r="DTZ59" s="908"/>
      <c r="DUA59" s="908"/>
      <c r="DUB59" s="908"/>
      <c r="DUC59" s="908"/>
      <c r="DUD59" s="908"/>
      <c r="DUE59" s="908"/>
      <c r="DUF59" s="908"/>
      <c r="DUG59" s="908"/>
      <c r="DUH59" s="908"/>
      <c r="DUI59" s="908"/>
      <c r="DUJ59" s="908"/>
      <c r="DUK59" s="908"/>
      <c r="DUL59" s="908"/>
      <c r="DUM59" s="908"/>
      <c r="DUN59" s="908"/>
      <c r="DUO59" s="908"/>
      <c r="DUP59" s="908"/>
      <c r="DUQ59" s="908"/>
      <c r="DUR59" s="908"/>
      <c r="DUS59" s="908"/>
      <c r="DUT59" s="908"/>
      <c r="DUU59" s="908"/>
      <c r="DUV59" s="908"/>
      <c r="DUW59" s="908"/>
      <c r="DUX59" s="908"/>
      <c r="DUY59" s="908"/>
      <c r="DUZ59" s="908"/>
      <c r="DVA59" s="908"/>
      <c r="DVB59" s="908"/>
      <c r="DVC59" s="908"/>
      <c r="DVD59" s="908"/>
      <c r="DVE59" s="908"/>
      <c r="DVF59" s="908"/>
      <c r="DVG59" s="908"/>
      <c r="DVH59" s="908"/>
      <c r="DVI59" s="908"/>
      <c r="DVJ59" s="908"/>
      <c r="DVK59" s="908"/>
      <c r="DVL59" s="908"/>
      <c r="DVM59" s="908"/>
      <c r="DVN59" s="908"/>
      <c r="DVO59" s="908"/>
      <c r="DVP59" s="908"/>
      <c r="DVQ59" s="908"/>
      <c r="DVR59" s="908"/>
      <c r="DVS59" s="908"/>
      <c r="DVT59" s="908"/>
      <c r="DVU59" s="908"/>
      <c r="DVV59" s="908"/>
      <c r="DVW59" s="908"/>
      <c r="DVX59" s="908"/>
      <c r="DVY59" s="908"/>
      <c r="DVZ59" s="908"/>
      <c r="DWA59" s="908"/>
      <c r="DWB59" s="908"/>
      <c r="DWC59" s="908"/>
      <c r="DWD59" s="908"/>
      <c r="DWE59" s="908"/>
      <c r="DWF59" s="908"/>
      <c r="DWG59" s="908"/>
      <c r="DWH59" s="908"/>
      <c r="DWI59" s="908"/>
      <c r="DWJ59" s="908"/>
      <c r="DWK59" s="908"/>
      <c r="DWL59" s="908"/>
      <c r="DWM59" s="908"/>
      <c r="DWN59" s="908"/>
      <c r="DWO59" s="908"/>
      <c r="DWP59" s="908"/>
      <c r="DWQ59" s="908"/>
      <c r="DWR59" s="908"/>
      <c r="DWS59" s="908"/>
      <c r="DWT59" s="908"/>
      <c r="DWU59" s="908"/>
      <c r="DWV59" s="908"/>
      <c r="DWW59" s="908"/>
      <c r="DWX59" s="908"/>
      <c r="DWY59" s="908"/>
      <c r="DWZ59" s="908"/>
      <c r="DXA59" s="908"/>
      <c r="DXB59" s="908"/>
      <c r="DXC59" s="908"/>
      <c r="DXD59" s="908"/>
      <c r="DXE59" s="908"/>
      <c r="DXF59" s="908"/>
      <c r="DXG59" s="908"/>
      <c r="DXH59" s="908"/>
      <c r="DXI59" s="908"/>
      <c r="DXJ59" s="908"/>
      <c r="DXK59" s="908"/>
      <c r="DXL59" s="908"/>
      <c r="DXM59" s="908"/>
      <c r="DXN59" s="908"/>
      <c r="DXO59" s="908"/>
      <c r="DXP59" s="908"/>
      <c r="DXQ59" s="908"/>
      <c r="DXR59" s="908"/>
      <c r="DXS59" s="908"/>
      <c r="DXT59" s="908"/>
      <c r="DXU59" s="908"/>
      <c r="DXV59" s="908"/>
      <c r="DXW59" s="908"/>
      <c r="DXX59" s="908"/>
      <c r="DXY59" s="908"/>
      <c r="DXZ59" s="908"/>
      <c r="DYA59" s="908"/>
      <c r="DYB59" s="908"/>
      <c r="DYC59" s="908"/>
      <c r="DYD59" s="908"/>
      <c r="DYE59" s="908"/>
      <c r="DYF59" s="908"/>
      <c r="DYG59" s="908"/>
      <c r="DYH59" s="908"/>
      <c r="DYI59" s="908"/>
      <c r="DYJ59" s="908"/>
      <c r="DYK59" s="908"/>
      <c r="DYL59" s="908"/>
      <c r="DYM59" s="908"/>
      <c r="DYN59" s="908"/>
      <c r="DYO59" s="908"/>
      <c r="DYP59" s="908"/>
      <c r="DYQ59" s="908"/>
      <c r="DYR59" s="908"/>
      <c r="DYS59" s="908"/>
      <c r="DYT59" s="908"/>
      <c r="DYU59" s="908"/>
      <c r="DYV59" s="908"/>
      <c r="DYW59" s="908"/>
      <c r="DYX59" s="908"/>
      <c r="DYY59" s="908"/>
      <c r="DYZ59" s="908"/>
      <c r="DZA59" s="908"/>
      <c r="DZB59" s="908"/>
      <c r="DZC59" s="908"/>
      <c r="DZD59" s="908"/>
      <c r="DZE59" s="908"/>
      <c r="DZF59" s="908"/>
      <c r="DZG59" s="908"/>
      <c r="DZH59" s="908"/>
      <c r="DZI59" s="908"/>
      <c r="DZJ59" s="908"/>
      <c r="DZK59" s="908"/>
      <c r="DZL59" s="908"/>
      <c r="DZM59" s="908"/>
      <c r="DZN59" s="908"/>
      <c r="DZO59" s="908"/>
      <c r="DZP59" s="908"/>
      <c r="DZQ59" s="908"/>
      <c r="DZR59" s="908"/>
      <c r="DZS59" s="908"/>
      <c r="DZT59" s="908"/>
      <c r="DZU59" s="908"/>
      <c r="DZV59" s="908"/>
      <c r="DZW59" s="908"/>
      <c r="DZX59" s="908"/>
      <c r="DZY59" s="908"/>
      <c r="DZZ59" s="908"/>
      <c r="EAA59" s="908"/>
      <c r="EAB59" s="908"/>
      <c r="EAC59" s="908"/>
      <c r="EAD59" s="908"/>
      <c r="EAE59" s="908"/>
      <c r="EAF59" s="908"/>
      <c r="EAG59" s="908"/>
      <c r="EAH59" s="908"/>
      <c r="EAI59" s="908"/>
      <c r="EAJ59" s="908"/>
      <c r="EAK59" s="908"/>
      <c r="EAL59" s="908"/>
      <c r="EAM59" s="908"/>
      <c r="EAN59" s="908"/>
      <c r="EAO59" s="908"/>
      <c r="EAP59" s="908"/>
      <c r="EAQ59" s="908"/>
      <c r="EAR59" s="908"/>
      <c r="EAS59" s="908"/>
      <c r="EAT59" s="908"/>
      <c r="EAU59" s="908"/>
      <c r="EAV59" s="908"/>
      <c r="EAW59" s="908"/>
      <c r="EAX59" s="908"/>
      <c r="EAY59" s="908"/>
      <c r="EAZ59" s="908"/>
      <c r="EBA59" s="908"/>
      <c r="EBB59" s="908"/>
      <c r="EBC59" s="908"/>
      <c r="EBD59" s="908"/>
      <c r="EBE59" s="908"/>
      <c r="EBF59" s="908"/>
      <c r="EBG59" s="908"/>
      <c r="EBH59" s="908"/>
      <c r="EBI59" s="908"/>
      <c r="EBJ59" s="908"/>
      <c r="EBK59" s="908"/>
      <c r="EBL59" s="908"/>
      <c r="EBM59" s="908"/>
      <c r="EBN59" s="908"/>
      <c r="EBO59" s="908"/>
      <c r="EBP59" s="908"/>
      <c r="EBQ59" s="908"/>
      <c r="EBR59" s="908"/>
      <c r="EBS59" s="908"/>
      <c r="EBT59" s="908"/>
      <c r="EBU59" s="908"/>
      <c r="EBV59" s="908"/>
      <c r="EBW59" s="908"/>
      <c r="EBX59" s="908"/>
      <c r="EBY59" s="908"/>
      <c r="EBZ59" s="908"/>
      <c r="ECA59" s="908"/>
      <c r="ECB59" s="908"/>
      <c r="ECC59" s="908"/>
      <c r="ECD59" s="908"/>
      <c r="ECE59" s="908"/>
      <c r="ECF59" s="908"/>
      <c r="ECG59" s="908"/>
      <c r="ECH59" s="908"/>
      <c r="ECI59" s="908"/>
      <c r="ECJ59" s="908"/>
      <c r="ECK59" s="908"/>
      <c r="ECL59" s="908"/>
      <c r="ECM59" s="908"/>
      <c r="ECN59" s="908"/>
      <c r="ECO59" s="908"/>
      <c r="ECP59" s="908"/>
      <c r="ECQ59" s="908"/>
      <c r="ECR59" s="908"/>
      <c r="ECS59" s="908"/>
      <c r="ECT59" s="908"/>
      <c r="ECU59" s="908"/>
      <c r="ECV59" s="908"/>
      <c r="ECW59" s="908"/>
      <c r="ECX59" s="908"/>
      <c r="ECY59" s="908"/>
      <c r="ECZ59" s="908"/>
      <c r="EDA59" s="908"/>
      <c r="EDB59" s="908"/>
      <c r="EDC59" s="908"/>
      <c r="EDD59" s="908"/>
      <c r="EDE59" s="908"/>
      <c r="EDF59" s="908"/>
      <c r="EDG59" s="908"/>
      <c r="EDH59" s="908"/>
      <c r="EDI59" s="908"/>
      <c r="EDJ59" s="908"/>
      <c r="EDK59" s="908"/>
      <c r="EDL59" s="908"/>
      <c r="EDM59" s="908"/>
      <c r="EDN59" s="908"/>
      <c r="EDO59" s="908"/>
      <c r="EDP59" s="908"/>
      <c r="EDQ59" s="908"/>
      <c r="EDR59" s="908"/>
      <c r="EDS59" s="908"/>
      <c r="EDT59" s="908"/>
      <c r="EDU59" s="908"/>
      <c r="EDV59" s="908"/>
      <c r="EDW59" s="908"/>
      <c r="EDX59" s="908"/>
      <c r="EDY59" s="908"/>
      <c r="EDZ59" s="908"/>
      <c r="EEA59" s="908"/>
      <c r="EEB59" s="908"/>
      <c r="EEC59" s="908"/>
      <c r="EED59" s="908"/>
      <c r="EEE59" s="908"/>
      <c r="EEF59" s="908"/>
      <c r="EEG59" s="908"/>
      <c r="EEH59" s="908"/>
      <c r="EEI59" s="908"/>
      <c r="EEJ59" s="908"/>
      <c r="EEK59" s="908"/>
      <c r="EEL59" s="908"/>
      <c r="EEM59" s="908"/>
      <c r="EEN59" s="908"/>
      <c r="EEO59" s="908"/>
      <c r="EEP59" s="908"/>
      <c r="EEQ59" s="908"/>
      <c r="EER59" s="908"/>
      <c r="EES59" s="908"/>
      <c r="EET59" s="908"/>
      <c r="EEU59" s="908"/>
      <c r="EEV59" s="908"/>
      <c r="EEW59" s="908"/>
      <c r="EEX59" s="908"/>
      <c r="EEY59" s="908"/>
      <c r="EEZ59" s="908"/>
      <c r="EFA59" s="908"/>
      <c r="EFB59" s="908"/>
      <c r="EFC59" s="908"/>
      <c r="EFD59" s="908"/>
      <c r="EFE59" s="908"/>
      <c r="EFF59" s="908"/>
      <c r="EFG59" s="908"/>
      <c r="EFH59" s="908"/>
      <c r="EFI59" s="908"/>
      <c r="EFJ59" s="908"/>
      <c r="EFK59" s="908"/>
      <c r="EFL59" s="908"/>
      <c r="EFM59" s="908"/>
      <c r="EFN59" s="908"/>
      <c r="EFO59" s="908"/>
      <c r="EFP59" s="908"/>
      <c r="EFQ59" s="908"/>
      <c r="EFR59" s="908"/>
      <c r="EFS59" s="908"/>
      <c r="EFT59" s="908"/>
      <c r="EFU59" s="908"/>
      <c r="EFV59" s="908"/>
      <c r="EFW59" s="908"/>
      <c r="EFX59" s="908"/>
      <c r="EFY59" s="908"/>
      <c r="EFZ59" s="908"/>
      <c r="EGA59" s="908"/>
      <c r="EGB59" s="908"/>
      <c r="EGC59" s="908"/>
      <c r="EGD59" s="908"/>
      <c r="EGE59" s="908"/>
      <c r="EGF59" s="908"/>
      <c r="EGG59" s="908"/>
      <c r="EGH59" s="908"/>
      <c r="EGI59" s="908"/>
      <c r="EGJ59" s="908"/>
      <c r="EGK59" s="908"/>
      <c r="EGL59" s="908"/>
      <c r="EGM59" s="908"/>
      <c r="EGN59" s="908"/>
      <c r="EGO59" s="908"/>
      <c r="EGP59" s="908"/>
      <c r="EGQ59" s="908"/>
      <c r="EGR59" s="908"/>
      <c r="EGS59" s="908"/>
      <c r="EGT59" s="908"/>
      <c r="EGU59" s="908"/>
      <c r="EGV59" s="908"/>
      <c r="EGW59" s="908"/>
      <c r="EGX59" s="908"/>
      <c r="EGY59" s="908"/>
      <c r="EGZ59" s="908"/>
      <c r="EHA59" s="908"/>
      <c r="EHB59" s="908"/>
      <c r="EHC59" s="908"/>
      <c r="EHD59" s="908"/>
      <c r="EHE59" s="908"/>
      <c r="EHF59" s="908"/>
      <c r="EHG59" s="908"/>
      <c r="EHH59" s="908"/>
      <c r="EHI59" s="908"/>
      <c r="EHJ59" s="908"/>
      <c r="EHK59" s="908"/>
      <c r="EHL59" s="908"/>
      <c r="EHM59" s="908"/>
      <c r="EHN59" s="908"/>
      <c r="EHO59" s="908"/>
      <c r="EHP59" s="908"/>
      <c r="EHQ59" s="908"/>
      <c r="EHR59" s="908"/>
      <c r="EHS59" s="908"/>
      <c r="EHT59" s="908"/>
      <c r="EHU59" s="908"/>
      <c r="EHV59" s="908"/>
      <c r="EHW59" s="908"/>
      <c r="EHX59" s="908"/>
      <c r="EHY59" s="908"/>
      <c r="EHZ59" s="908"/>
      <c r="EIA59" s="908"/>
      <c r="EIB59" s="908"/>
      <c r="EIC59" s="908"/>
      <c r="EID59" s="908"/>
      <c r="EIE59" s="908"/>
      <c r="EIF59" s="908"/>
      <c r="EIG59" s="908"/>
      <c r="EIH59" s="908"/>
      <c r="EII59" s="908"/>
      <c r="EIJ59" s="908"/>
      <c r="EIK59" s="908"/>
      <c r="EIL59" s="908"/>
      <c r="EIM59" s="908"/>
      <c r="EIN59" s="908"/>
      <c r="EIO59" s="908"/>
      <c r="EIP59" s="908"/>
      <c r="EIQ59" s="908"/>
      <c r="EIR59" s="908"/>
      <c r="EIS59" s="908"/>
      <c r="EIT59" s="908"/>
      <c r="EIU59" s="908"/>
      <c r="EIV59" s="908"/>
      <c r="EIW59" s="908"/>
      <c r="EIX59" s="908"/>
      <c r="EIY59" s="908"/>
      <c r="EIZ59" s="908"/>
      <c r="EJA59" s="908"/>
      <c r="EJB59" s="908"/>
      <c r="EJC59" s="908"/>
      <c r="EJD59" s="908"/>
      <c r="EJE59" s="908"/>
      <c r="EJF59" s="908"/>
      <c r="EJG59" s="908"/>
      <c r="EJH59" s="908"/>
      <c r="EJI59" s="908"/>
      <c r="EJJ59" s="908"/>
      <c r="EJK59" s="908"/>
      <c r="EJL59" s="908"/>
      <c r="EJM59" s="908"/>
      <c r="EJN59" s="908"/>
      <c r="EJO59" s="908"/>
      <c r="EJP59" s="908"/>
      <c r="EJQ59" s="908"/>
      <c r="EJR59" s="908"/>
      <c r="EJS59" s="908"/>
      <c r="EJT59" s="908"/>
      <c r="EJU59" s="908"/>
      <c r="EJV59" s="908"/>
      <c r="EJW59" s="908"/>
      <c r="EJX59" s="908"/>
      <c r="EJY59" s="908"/>
      <c r="EJZ59" s="908"/>
      <c r="EKA59" s="908"/>
      <c r="EKB59" s="908"/>
      <c r="EKC59" s="908"/>
      <c r="EKD59" s="908"/>
      <c r="EKE59" s="908"/>
      <c r="EKF59" s="908"/>
      <c r="EKG59" s="908"/>
      <c r="EKH59" s="908"/>
      <c r="EKI59" s="908"/>
      <c r="EKJ59" s="908"/>
      <c r="EKK59" s="908"/>
      <c r="EKL59" s="908"/>
      <c r="EKM59" s="908"/>
      <c r="EKN59" s="908"/>
      <c r="EKO59" s="908"/>
      <c r="EKP59" s="908"/>
      <c r="EKQ59" s="908"/>
      <c r="EKR59" s="908"/>
      <c r="EKS59" s="908"/>
      <c r="EKT59" s="908"/>
      <c r="EKU59" s="908"/>
      <c r="EKV59" s="908"/>
      <c r="EKW59" s="908"/>
      <c r="EKX59" s="908"/>
      <c r="EKY59" s="908"/>
      <c r="EKZ59" s="908"/>
      <c r="ELA59" s="908"/>
      <c r="ELB59" s="908"/>
      <c r="ELC59" s="908"/>
      <c r="ELD59" s="908"/>
      <c r="ELE59" s="908"/>
      <c r="ELF59" s="908"/>
      <c r="ELG59" s="908"/>
      <c r="ELH59" s="908"/>
      <c r="ELI59" s="908"/>
      <c r="ELJ59" s="908"/>
      <c r="ELK59" s="908"/>
      <c r="ELL59" s="908"/>
      <c r="ELM59" s="908"/>
      <c r="ELN59" s="908"/>
      <c r="ELO59" s="908"/>
      <c r="ELP59" s="908"/>
      <c r="ELQ59" s="908"/>
      <c r="ELR59" s="908"/>
      <c r="ELS59" s="908"/>
      <c r="ELT59" s="908"/>
      <c r="ELU59" s="908"/>
      <c r="ELV59" s="908"/>
      <c r="ELW59" s="908"/>
      <c r="ELX59" s="908"/>
      <c r="ELY59" s="908"/>
      <c r="ELZ59" s="908"/>
      <c r="EMA59" s="908"/>
      <c r="EMB59" s="908"/>
      <c r="EMC59" s="908"/>
      <c r="EMD59" s="908"/>
      <c r="EME59" s="908"/>
      <c r="EMF59" s="908"/>
      <c r="EMG59" s="908"/>
      <c r="EMH59" s="908"/>
      <c r="EMI59" s="908"/>
      <c r="EMJ59" s="908"/>
      <c r="EMK59" s="908"/>
      <c r="EML59" s="908"/>
      <c r="EMM59" s="908"/>
      <c r="EMN59" s="908"/>
      <c r="EMO59" s="908"/>
      <c r="EMP59" s="908"/>
      <c r="EMQ59" s="908"/>
      <c r="EMR59" s="908"/>
      <c r="EMS59" s="908"/>
      <c r="EMT59" s="908"/>
      <c r="EMU59" s="908"/>
      <c r="EMV59" s="908"/>
      <c r="EMW59" s="908"/>
      <c r="EMX59" s="908"/>
      <c r="EMY59" s="908"/>
      <c r="EMZ59" s="908"/>
      <c r="ENA59" s="908"/>
      <c r="ENB59" s="908"/>
      <c r="ENC59" s="908"/>
      <c r="END59" s="908"/>
      <c r="ENE59" s="908"/>
      <c r="ENF59" s="908"/>
      <c r="ENG59" s="908"/>
      <c r="ENH59" s="908"/>
      <c r="ENI59" s="908"/>
      <c r="ENJ59" s="908"/>
      <c r="ENK59" s="908"/>
      <c r="ENL59" s="908"/>
      <c r="ENM59" s="908"/>
      <c r="ENN59" s="908"/>
      <c r="ENO59" s="908"/>
      <c r="ENP59" s="908"/>
      <c r="ENQ59" s="908"/>
      <c r="ENR59" s="908"/>
      <c r="ENS59" s="908"/>
      <c r="ENT59" s="908"/>
      <c r="ENU59" s="908"/>
      <c r="ENV59" s="908"/>
      <c r="ENW59" s="908"/>
      <c r="ENX59" s="908"/>
      <c r="ENY59" s="908"/>
      <c r="ENZ59" s="908"/>
      <c r="EOA59" s="908"/>
      <c r="EOB59" s="908"/>
      <c r="EOC59" s="908"/>
      <c r="EOD59" s="908"/>
      <c r="EOE59" s="908"/>
      <c r="EOF59" s="908"/>
      <c r="EOG59" s="908"/>
      <c r="EOH59" s="908"/>
      <c r="EOI59" s="908"/>
      <c r="EOJ59" s="908"/>
      <c r="EOK59" s="908"/>
      <c r="EOL59" s="908"/>
      <c r="EOM59" s="908"/>
      <c r="EON59" s="908"/>
      <c r="EOO59" s="908"/>
      <c r="EOP59" s="908"/>
      <c r="EOQ59" s="908"/>
      <c r="EOR59" s="908"/>
      <c r="EOS59" s="908"/>
      <c r="EOT59" s="908"/>
      <c r="EOU59" s="908"/>
      <c r="EOV59" s="908"/>
      <c r="EOW59" s="908"/>
      <c r="EOX59" s="908"/>
      <c r="EOY59" s="908"/>
      <c r="EOZ59" s="908"/>
      <c r="EPA59" s="908"/>
      <c r="EPB59" s="908"/>
      <c r="EPC59" s="908"/>
      <c r="EPD59" s="908"/>
      <c r="EPE59" s="908"/>
      <c r="EPF59" s="908"/>
      <c r="EPG59" s="908"/>
      <c r="EPH59" s="908"/>
      <c r="EPI59" s="908"/>
      <c r="EPJ59" s="908"/>
      <c r="EPK59" s="908"/>
      <c r="EPL59" s="908"/>
      <c r="EPM59" s="908"/>
      <c r="EPN59" s="908"/>
      <c r="EPO59" s="908"/>
      <c r="EPP59" s="908"/>
      <c r="EPQ59" s="908"/>
      <c r="EPR59" s="908"/>
      <c r="EPS59" s="908"/>
      <c r="EPT59" s="908"/>
      <c r="EPU59" s="908"/>
      <c r="EPV59" s="908"/>
      <c r="EPW59" s="908"/>
      <c r="EPX59" s="908"/>
      <c r="EPY59" s="908"/>
      <c r="EPZ59" s="908"/>
      <c r="EQA59" s="908"/>
      <c r="EQB59" s="908"/>
      <c r="EQC59" s="908"/>
      <c r="EQD59" s="908"/>
      <c r="EQE59" s="908"/>
      <c r="EQF59" s="908"/>
      <c r="EQG59" s="908"/>
      <c r="EQH59" s="908"/>
      <c r="EQI59" s="908"/>
      <c r="EQJ59" s="908"/>
      <c r="EQK59" s="908"/>
      <c r="EQL59" s="908"/>
      <c r="EQM59" s="908"/>
      <c r="EQN59" s="908"/>
      <c r="EQO59" s="908"/>
      <c r="EQP59" s="908"/>
      <c r="EQQ59" s="908"/>
      <c r="EQR59" s="908"/>
      <c r="EQS59" s="908"/>
      <c r="EQT59" s="908"/>
      <c r="EQU59" s="908"/>
      <c r="EQV59" s="908"/>
      <c r="EQW59" s="908"/>
      <c r="EQX59" s="908"/>
      <c r="EQY59" s="908"/>
      <c r="EQZ59" s="908"/>
      <c r="ERA59" s="908"/>
      <c r="ERB59" s="908"/>
      <c r="ERC59" s="908"/>
      <c r="ERD59" s="908"/>
      <c r="ERE59" s="908"/>
      <c r="ERF59" s="908"/>
      <c r="ERG59" s="908"/>
      <c r="ERH59" s="908"/>
      <c r="ERI59" s="908"/>
      <c r="ERJ59" s="908"/>
      <c r="ERK59" s="908"/>
      <c r="ERL59" s="908"/>
      <c r="ERM59" s="908"/>
      <c r="ERN59" s="908"/>
      <c r="ERO59" s="908"/>
      <c r="ERP59" s="908"/>
      <c r="ERQ59" s="908"/>
      <c r="ERR59" s="908"/>
      <c r="ERS59" s="908"/>
      <c r="ERT59" s="908"/>
      <c r="ERU59" s="908"/>
      <c r="ERV59" s="908"/>
      <c r="ERW59" s="908"/>
      <c r="ERX59" s="908"/>
      <c r="ERY59" s="908"/>
      <c r="ERZ59" s="908"/>
      <c r="ESA59" s="908"/>
      <c r="ESB59" s="908"/>
      <c r="ESC59" s="908"/>
      <c r="ESD59" s="908"/>
      <c r="ESE59" s="908"/>
      <c r="ESF59" s="908"/>
      <c r="ESG59" s="908"/>
      <c r="ESH59" s="908"/>
      <c r="ESI59" s="908"/>
      <c r="ESJ59" s="908"/>
      <c r="ESK59" s="908"/>
      <c r="ESL59" s="908"/>
      <c r="ESM59" s="908"/>
      <c r="ESN59" s="908"/>
      <c r="ESO59" s="908"/>
      <c r="ESP59" s="908"/>
      <c r="ESQ59" s="908"/>
      <c r="ESR59" s="908"/>
      <c r="ESS59" s="908"/>
      <c r="EST59" s="908"/>
      <c r="ESU59" s="908"/>
      <c r="ESV59" s="908"/>
      <c r="ESW59" s="908"/>
      <c r="ESX59" s="908"/>
      <c r="ESY59" s="908"/>
      <c r="ESZ59" s="908"/>
      <c r="ETA59" s="908"/>
      <c r="ETB59" s="908"/>
      <c r="ETC59" s="908"/>
      <c r="ETD59" s="908"/>
      <c r="ETE59" s="908"/>
      <c r="ETF59" s="908"/>
      <c r="ETG59" s="908"/>
      <c r="ETH59" s="908"/>
      <c r="ETI59" s="908"/>
      <c r="ETJ59" s="908"/>
      <c r="ETK59" s="908"/>
      <c r="ETL59" s="908"/>
      <c r="ETM59" s="908"/>
      <c r="ETN59" s="908"/>
      <c r="ETO59" s="908"/>
      <c r="ETP59" s="908"/>
      <c r="ETQ59" s="908"/>
      <c r="ETR59" s="908"/>
      <c r="ETS59" s="908"/>
      <c r="ETT59" s="908"/>
      <c r="ETU59" s="908"/>
      <c r="ETV59" s="908"/>
      <c r="ETW59" s="908"/>
      <c r="ETX59" s="908"/>
      <c r="ETY59" s="908"/>
      <c r="ETZ59" s="908"/>
      <c r="EUA59" s="908"/>
      <c r="EUB59" s="908"/>
      <c r="EUC59" s="908"/>
      <c r="EUD59" s="908"/>
      <c r="EUE59" s="908"/>
      <c r="EUF59" s="908"/>
      <c r="EUG59" s="908"/>
      <c r="EUH59" s="908"/>
      <c r="EUI59" s="908"/>
      <c r="EUJ59" s="908"/>
      <c r="EUK59" s="908"/>
      <c r="EUL59" s="908"/>
      <c r="EUM59" s="908"/>
      <c r="EUN59" s="908"/>
      <c r="EUO59" s="908"/>
      <c r="EUP59" s="908"/>
      <c r="EUQ59" s="908"/>
      <c r="EUR59" s="908"/>
      <c r="EUS59" s="908"/>
      <c r="EUT59" s="908"/>
      <c r="EUU59" s="908"/>
      <c r="EUV59" s="908"/>
      <c r="EUW59" s="908"/>
      <c r="EUX59" s="908"/>
      <c r="EUY59" s="908"/>
      <c r="EUZ59" s="908"/>
      <c r="EVA59" s="908"/>
      <c r="EVB59" s="908"/>
      <c r="EVC59" s="908"/>
      <c r="EVD59" s="908"/>
      <c r="EVE59" s="908"/>
      <c r="EVF59" s="908"/>
      <c r="EVG59" s="908"/>
      <c r="EVH59" s="908"/>
      <c r="EVI59" s="908"/>
      <c r="EVJ59" s="908"/>
      <c r="EVK59" s="908"/>
      <c r="EVL59" s="908"/>
      <c r="EVM59" s="908"/>
      <c r="EVN59" s="908"/>
      <c r="EVO59" s="908"/>
      <c r="EVP59" s="908"/>
      <c r="EVQ59" s="908"/>
      <c r="EVR59" s="908"/>
      <c r="EVS59" s="908"/>
      <c r="EVT59" s="908"/>
      <c r="EVU59" s="908"/>
      <c r="EVV59" s="908"/>
      <c r="EVW59" s="908"/>
      <c r="EVX59" s="908"/>
      <c r="EVY59" s="908"/>
      <c r="EVZ59" s="908"/>
      <c r="EWA59" s="908"/>
      <c r="EWB59" s="908"/>
      <c r="EWC59" s="908"/>
      <c r="EWD59" s="908"/>
      <c r="EWE59" s="908"/>
      <c r="EWF59" s="908"/>
      <c r="EWG59" s="908"/>
      <c r="EWH59" s="908"/>
      <c r="EWI59" s="908"/>
      <c r="EWJ59" s="908"/>
      <c r="EWK59" s="908"/>
      <c r="EWL59" s="908"/>
      <c r="EWM59" s="908"/>
      <c r="EWN59" s="908"/>
      <c r="EWO59" s="908"/>
      <c r="EWP59" s="908"/>
      <c r="EWQ59" s="908"/>
      <c r="EWR59" s="908"/>
      <c r="EWS59" s="908"/>
      <c r="EWT59" s="908"/>
      <c r="EWU59" s="908"/>
      <c r="EWV59" s="908"/>
      <c r="EWW59" s="908"/>
      <c r="EWX59" s="908"/>
      <c r="EWY59" s="908"/>
      <c r="EWZ59" s="908"/>
      <c r="EXA59" s="908"/>
      <c r="EXB59" s="908"/>
      <c r="EXC59" s="908"/>
      <c r="EXD59" s="908"/>
      <c r="EXE59" s="908"/>
      <c r="EXF59" s="908"/>
      <c r="EXG59" s="908"/>
      <c r="EXH59" s="908"/>
      <c r="EXI59" s="908"/>
      <c r="EXJ59" s="908"/>
      <c r="EXK59" s="908"/>
      <c r="EXL59" s="908"/>
      <c r="EXM59" s="908"/>
      <c r="EXN59" s="908"/>
      <c r="EXO59" s="908"/>
      <c r="EXP59" s="908"/>
      <c r="EXQ59" s="908"/>
      <c r="EXR59" s="908"/>
      <c r="EXS59" s="908"/>
      <c r="EXT59" s="908"/>
      <c r="EXU59" s="908"/>
      <c r="EXV59" s="908"/>
      <c r="EXW59" s="908"/>
      <c r="EXX59" s="908"/>
      <c r="EXY59" s="908"/>
      <c r="EXZ59" s="908"/>
      <c r="EYA59" s="908"/>
      <c r="EYB59" s="908"/>
      <c r="EYC59" s="908"/>
      <c r="EYD59" s="908"/>
      <c r="EYE59" s="908"/>
      <c r="EYF59" s="908"/>
      <c r="EYG59" s="908"/>
      <c r="EYH59" s="908"/>
      <c r="EYI59" s="908"/>
      <c r="EYJ59" s="908"/>
      <c r="EYK59" s="908"/>
      <c r="EYL59" s="908"/>
      <c r="EYM59" s="908"/>
      <c r="EYN59" s="908"/>
      <c r="EYO59" s="908"/>
      <c r="EYP59" s="908"/>
      <c r="EYQ59" s="908"/>
      <c r="EYR59" s="908"/>
      <c r="EYS59" s="908"/>
      <c r="EYT59" s="908"/>
      <c r="EYU59" s="908"/>
      <c r="EYV59" s="908"/>
      <c r="EYW59" s="908"/>
      <c r="EYX59" s="908"/>
      <c r="EYY59" s="908"/>
      <c r="EYZ59" s="908"/>
      <c r="EZA59" s="908"/>
      <c r="EZB59" s="908"/>
      <c r="EZC59" s="908"/>
      <c r="EZD59" s="908"/>
      <c r="EZE59" s="908"/>
      <c r="EZF59" s="908"/>
      <c r="EZG59" s="908"/>
      <c r="EZH59" s="908"/>
      <c r="EZI59" s="908"/>
      <c r="EZJ59" s="908"/>
      <c r="EZK59" s="908"/>
      <c r="EZL59" s="908"/>
      <c r="EZM59" s="908"/>
      <c r="EZN59" s="908"/>
      <c r="EZO59" s="908"/>
      <c r="EZP59" s="908"/>
      <c r="EZQ59" s="908"/>
      <c r="EZR59" s="908"/>
      <c r="EZS59" s="908"/>
      <c r="EZT59" s="908"/>
      <c r="EZU59" s="908"/>
      <c r="EZV59" s="908"/>
      <c r="EZW59" s="908"/>
      <c r="EZX59" s="908"/>
      <c r="EZY59" s="908"/>
      <c r="EZZ59" s="908"/>
      <c r="FAA59" s="908"/>
      <c r="FAB59" s="908"/>
      <c r="FAC59" s="908"/>
      <c r="FAD59" s="908"/>
      <c r="FAE59" s="908"/>
      <c r="FAF59" s="908"/>
      <c r="FAG59" s="908"/>
      <c r="FAH59" s="908"/>
      <c r="FAI59" s="908"/>
      <c r="FAJ59" s="908"/>
      <c r="FAK59" s="908"/>
      <c r="FAL59" s="908"/>
      <c r="FAM59" s="908"/>
      <c r="FAN59" s="908"/>
      <c r="FAO59" s="908"/>
      <c r="FAP59" s="908"/>
      <c r="FAQ59" s="908"/>
      <c r="FAR59" s="908"/>
      <c r="FAS59" s="908"/>
      <c r="FAT59" s="908"/>
      <c r="FAU59" s="908"/>
      <c r="FAV59" s="908"/>
      <c r="FAW59" s="908"/>
      <c r="FAX59" s="908"/>
      <c r="FAY59" s="908"/>
      <c r="FAZ59" s="908"/>
      <c r="FBA59" s="908"/>
      <c r="FBB59" s="908"/>
      <c r="FBC59" s="908"/>
      <c r="FBD59" s="908"/>
      <c r="FBE59" s="908"/>
      <c r="FBF59" s="908"/>
      <c r="FBG59" s="908"/>
      <c r="FBH59" s="908"/>
      <c r="FBI59" s="908"/>
      <c r="FBJ59" s="908"/>
      <c r="FBK59" s="908"/>
      <c r="FBL59" s="908"/>
      <c r="FBM59" s="908"/>
      <c r="FBN59" s="908"/>
      <c r="FBO59" s="908"/>
      <c r="FBP59" s="908"/>
      <c r="FBQ59" s="908"/>
      <c r="FBR59" s="908"/>
      <c r="FBS59" s="908"/>
      <c r="FBT59" s="908"/>
      <c r="FBU59" s="908"/>
      <c r="FBV59" s="908"/>
      <c r="FBW59" s="908"/>
      <c r="FBX59" s="908"/>
      <c r="FBY59" s="908"/>
      <c r="FBZ59" s="908"/>
      <c r="FCA59" s="908"/>
      <c r="FCB59" s="908"/>
      <c r="FCC59" s="908"/>
      <c r="FCD59" s="908"/>
      <c r="FCE59" s="908"/>
      <c r="FCF59" s="908"/>
      <c r="FCG59" s="908"/>
      <c r="FCH59" s="908"/>
      <c r="FCI59" s="908"/>
      <c r="FCJ59" s="908"/>
      <c r="FCK59" s="908"/>
      <c r="FCL59" s="908"/>
      <c r="FCM59" s="908"/>
      <c r="FCN59" s="908"/>
      <c r="FCO59" s="908"/>
      <c r="FCP59" s="908"/>
      <c r="FCQ59" s="908"/>
      <c r="FCR59" s="908"/>
      <c r="FCS59" s="908"/>
      <c r="FCT59" s="908"/>
      <c r="FCU59" s="908"/>
      <c r="FCV59" s="908"/>
      <c r="FCW59" s="908"/>
      <c r="FCX59" s="908"/>
      <c r="FCY59" s="908"/>
      <c r="FCZ59" s="908"/>
      <c r="FDA59" s="908"/>
      <c r="FDB59" s="908"/>
      <c r="FDC59" s="908"/>
      <c r="FDD59" s="908"/>
      <c r="FDE59" s="908"/>
      <c r="FDF59" s="908"/>
      <c r="FDG59" s="908"/>
      <c r="FDH59" s="908"/>
      <c r="FDI59" s="908"/>
      <c r="FDJ59" s="908"/>
      <c r="FDK59" s="908"/>
      <c r="FDL59" s="908"/>
      <c r="FDM59" s="908"/>
      <c r="FDN59" s="908"/>
      <c r="FDO59" s="908"/>
      <c r="FDP59" s="908"/>
      <c r="FDQ59" s="908"/>
      <c r="FDR59" s="908"/>
      <c r="FDS59" s="908"/>
      <c r="FDT59" s="908"/>
      <c r="FDU59" s="908"/>
      <c r="FDV59" s="908"/>
      <c r="FDW59" s="908"/>
      <c r="FDX59" s="908"/>
      <c r="FDY59" s="908"/>
      <c r="FDZ59" s="908"/>
      <c r="FEA59" s="908"/>
      <c r="FEB59" s="908"/>
      <c r="FEC59" s="908"/>
      <c r="FED59" s="908"/>
      <c r="FEE59" s="908"/>
      <c r="FEF59" s="908"/>
      <c r="FEG59" s="908"/>
      <c r="FEH59" s="908"/>
      <c r="FEI59" s="908"/>
      <c r="FEJ59" s="908"/>
      <c r="FEK59" s="908"/>
      <c r="FEL59" s="908"/>
      <c r="FEM59" s="908"/>
      <c r="FEN59" s="908"/>
      <c r="FEO59" s="908"/>
      <c r="FEP59" s="908"/>
      <c r="FEQ59" s="908"/>
      <c r="FER59" s="908"/>
      <c r="FES59" s="908"/>
      <c r="FET59" s="908"/>
      <c r="FEU59" s="908"/>
      <c r="FEV59" s="908"/>
      <c r="FEW59" s="908"/>
      <c r="FEX59" s="908"/>
      <c r="FEY59" s="908"/>
      <c r="FEZ59" s="908"/>
      <c r="FFA59" s="908"/>
      <c r="FFB59" s="908"/>
      <c r="FFC59" s="908"/>
      <c r="FFD59" s="908"/>
      <c r="FFE59" s="908"/>
      <c r="FFF59" s="908"/>
      <c r="FFG59" s="908"/>
      <c r="FFH59" s="908"/>
      <c r="FFI59" s="908"/>
      <c r="FFJ59" s="908"/>
      <c r="FFK59" s="908"/>
      <c r="FFL59" s="908"/>
      <c r="FFM59" s="908"/>
      <c r="FFN59" s="908"/>
      <c r="FFO59" s="908"/>
      <c r="FFP59" s="908"/>
      <c r="FFQ59" s="908"/>
      <c r="FFR59" s="908"/>
      <c r="FFS59" s="908"/>
      <c r="FFT59" s="908"/>
      <c r="FFU59" s="908"/>
      <c r="FFV59" s="908"/>
      <c r="FFW59" s="908"/>
      <c r="FFX59" s="908"/>
      <c r="FFY59" s="908"/>
      <c r="FFZ59" s="908"/>
      <c r="FGA59" s="908"/>
      <c r="FGB59" s="908"/>
      <c r="FGC59" s="908"/>
      <c r="FGD59" s="908"/>
      <c r="FGE59" s="908"/>
      <c r="FGF59" s="908"/>
      <c r="FGG59" s="908"/>
      <c r="FGH59" s="908"/>
      <c r="FGI59" s="908"/>
      <c r="FGJ59" s="908"/>
      <c r="FGK59" s="908"/>
      <c r="FGL59" s="908"/>
      <c r="FGM59" s="908"/>
      <c r="FGN59" s="908"/>
      <c r="FGO59" s="908"/>
      <c r="FGP59" s="908"/>
      <c r="FGQ59" s="908"/>
      <c r="FGR59" s="908"/>
      <c r="FGS59" s="908"/>
      <c r="FGT59" s="908"/>
      <c r="FGU59" s="908"/>
      <c r="FGV59" s="908"/>
      <c r="FGW59" s="908"/>
      <c r="FGX59" s="908"/>
      <c r="FGY59" s="908"/>
      <c r="FGZ59" s="908"/>
      <c r="FHA59" s="908"/>
      <c r="FHB59" s="908"/>
      <c r="FHC59" s="908"/>
      <c r="FHD59" s="908"/>
      <c r="FHE59" s="908"/>
      <c r="FHF59" s="908"/>
      <c r="FHG59" s="908"/>
      <c r="FHH59" s="908"/>
      <c r="FHI59" s="908"/>
      <c r="FHJ59" s="908"/>
      <c r="FHK59" s="908"/>
      <c r="FHL59" s="908"/>
      <c r="FHM59" s="908"/>
      <c r="FHN59" s="908"/>
      <c r="FHO59" s="908"/>
      <c r="FHP59" s="908"/>
      <c r="FHQ59" s="908"/>
      <c r="FHR59" s="908"/>
      <c r="FHS59" s="908"/>
      <c r="FHT59" s="908"/>
      <c r="FHU59" s="908"/>
      <c r="FHV59" s="908"/>
      <c r="FHW59" s="908"/>
      <c r="FHX59" s="908"/>
      <c r="FHY59" s="908"/>
      <c r="FHZ59" s="908"/>
      <c r="FIA59" s="908"/>
      <c r="FIB59" s="908"/>
      <c r="FIC59" s="908"/>
      <c r="FID59" s="908"/>
      <c r="FIE59" s="908"/>
      <c r="FIF59" s="908"/>
      <c r="FIG59" s="908"/>
      <c r="FIH59" s="908"/>
      <c r="FII59" s="908"/>
      <c r="FIJ59" s="908"/>
      <c r="FIK59" s="908"/>
      <c r="FIL59" s="908"/>
      <c r="FIM59" s="908"/>
      <c r="FIN59" s="908"/>
      <c r="FIO59" s="908"/>
      <c r="FIP59" s="908"/>
      <c r="FIQ59" s="908"/>
      <c r="FIR59" s="908"/>
      <c r="FIS59" s="908"/>
      <c r="FIT59" s="908"/>
      <c r="FIU59" s="908"/>
      <c r="FIV59" s="908"/>
      <c r="FIW59" s="908"/>
      <c r="FIX59" s="908"/>
      <c r="FIY59" s="908"/>
      <c r="FIZ59" s="908"/>
      <c r="FJA59" s="908"/>
      <c r="FJB59" s="908"/>
      <c r="FJC59" s="908"/>
      <c r="FJD59" s="908"/>
      <c r="FJE59" s="908"/>
      <c r="FJF59" s="908"/>
      <c r="FJG59" s="908"/>
      <c r="FJH59" s="908"/>
      <c r="FJI59" s="908"/>
      <c r="FJJ59" s="908"/>
      <c r="FJK59" s="908"/>
      <c r="FJL59" s="908"/>
      <c r="FJM59" s="908"/>
      <c r="FJN59" s="908"/>
      <c r="FJO59" s="908"/>
      <c r="FJP59" s="908"/>
      <c r="FJQ59" s="908"/>
      <c r="FJR59" s="908"/>
      <c r="FJS59" s="908"/>
      <c r="FJT59" s="908"/>
      <c r="FJU59" s="908"/>
      <c r="FJV59" s="908"/>
      <c r="FJW59" s="908"/>
      <c r="FJX59" s="908"/>
      <c r="FJY59" s="908"/>
      <c r="FJZ59" s="908"/>
      <c r="FKA59" s="908"/>
      <c r="FKB59" s="908"/>
      <c r="FKC59" s="908"/>
      <c r="FKD59" s="908"/>
      <c r="FKE59" s="908"/>
      <c r="FKF59" s="908"/>
      <c r="FKG59" s="908"/>
      <c r="FKH59" s="908"/>
      <c r="FKI59" s="908"/>
      <c r="FKJ59" s="908"/>
      <c r="FKK59" s="908"/>
      <c r="FKL59" s="908"/>
      <c r="FKM59" s="908"/>
      <c r="FKN59" s="908"/>
      <c r="FKO59" s="908"/>
      <c r="FKP59" s="908"/>
      <c r="FKQ59" s="908"/>
      <c r="FKR59" s="908"/>
      <c r="FKS59" s="908"/>
      <c r="FKT59" s="908"/>
      <c r="FKU59" s="908"/>
      <c r="FKV59" s="908"/>
      <c r="FKW59" s="908"/>
      <c r="FKX59" s="908"/>
      <c r="FKY59" s="908"/>
      <c r="FKZ59" s="908"/>
      <c r="FLA59" s="908"/>
      <c r="FLB59" s="908"/>
      <c r="FLC59" s="908"/>
      <c r="FLD59" s="908"/>
      <c r="FLE59" s="908"/>
      <c r="FLF59" s="908"/>
      <c r="FLG59" s="908"/>
      <c r="FLH59" s="908"/>
      <c r="FLI59" s="908"/>
      <c r="FLJ59" s="908"/>
      <c r="FLK59" s="908"/>
      <c r="FLL59" s="908"/>
      <c r="FLM59" s="908"/>
      <c r="FLN59" s="908"/>
      <c r="FLO59" s="908"/>
      <c r="FLP59" s="908"/>
      <c r="FLQ59" s="908"/>
      <c r="FLR59" s="908"/>
      <c r="FLS59" s="908"/>
      <c r="FLT59" s="908"/>
      <c r="FLU59" s="908"/>
      <c r="FLV59" s="908"/>
      <c r="FLW59" s="908"/>
      <c r="FLX59" s="908"/>
      <c r="FLY59" s="908"/>
      <c r="FLZ59" s="908"/>
      <c r="FMA59" s="908"/>
      <c r="FMB59" s="908"/>
      <c r="FMC59" s="908"/>
      <c r="FMD59" s="908"/>
      <c r="FME59" s="908"/>
      <c r="FMF59" s="908"/>
      <c r="FMG59" s="908"/>
      <c r="FMH59" s="908"/>
      <c r="FMI59" s="908"/>
      <c r="FMJ59" s="908"/>
      <c r="FMK59" s="908"/>
      <c r="FML59" s="908"/>
      <c r="FMM59" s="908"/>
      <c r="FMN59" s="908"/>
      <c r="FMO59" s="908"/>
      <c r="FMP59" s="908"/>
      <c r="FMQ59" s="908"/>
      <c r="FMR59" s="908"/>
      <c r="FMS59" s="908"/>
      <c r="FMT59" s="908"/>
      <c r="FMU59" s="908"/>
      <c r="FMV59" s="908"/>
      <c r="FMW59" s="908"/>
      <c r="FMX59" s="908"/>
      <c r="FMY59" s="908"/>
      <c r="FMZ59" s="908"/>
      <c r="FNA59" s="908"/>
      <c r="FNB59" s="908"/>
      <c r="FNC59" s="908"/>
      <c r="FND59" s="908"/>
      <c r="FNE59" s="908"/>
      <c r="FNF59" s="908"/>
      <c r="FNG59" s="908"/>
      <c r="FNH59" s="908"/>
      <c r="FNI59" s="908"/>
      <c r="FNJ59" s="908"/>
      <c r="FNK59" s="908"/>
      <c r="FNL59" s="908"/>
      <c r="FNM59" s="908"/>
      <c r="FNN59" s="908"/>
      <c r="FNO59" s="908"/>
      <c r="FNP59" s="908"/>
      <c r="FNQ59" s="908"/>
      <c r="FNR59" s="908"/>
      <c r="FNS59" s="908"/>
      <c r="FNT59" s="908"/>
      <c r="FNU59" s="908"/>
      <c r="FNV59" s="908"/>
      <c r="FNW59" s="908"/>
      <c r="FNX59" s="908"/>
      <c r="FNY59" s="908"/>
      <c r="FNZ59" s="908"/>
      <c r="FOA59" s="908"/>
      <c r="FOB59" s="908"/>
      <c r="FOC59" s="908"/>
      <c r="FOD59" s="908"/>
      <c r="FOE59" s="908"/>
      <c r="FOF59" s="908"/>
      <c r="FOG59" s="908"/>
      <c r="FOH59" s="908"/>
      <c r="FOI59" s="908"/>
      <c r="FOJ59" s="908"/>
      <c r="FOK59" s="908"/>
      <c r="FOL59" s="908"/>
      <c r="FOM59" s="908"/>
      <c r="FON59" s="908"/>
      <c r="FOO59" s="908"/>
      <c r="FOP59" s="908"/>
      <c r="FOQ59" s="908"/>
      <c r="FOR59" s="908"/>
      <c r="FOS59" s="908"/>
      <c r="FOT59" s="908"/>
      <c r="FOU59" s="908"/>
      <c r="FOV59" s="908"/>
      <c r="FOW59" s="908"/>
      <c r="FOX59" s="908"/>
      <c r="FOY59" s="908"/>
      <c r="FOZ59" s="908"/>
      <c r="FPA59" s="908"/>
      <c r="FPB59" s="908"/>
      <c r="FPC59" s="908"/>
      <c r="FPD59" s="908"/>
      <c r="FPE59" s="908"/>
      <c r="FPF59" s="908"/>
      <c r="FPG59" s="908"/>
      <c r="FPH59" s="908"/>
      <c r="FPI59" s="908"/>
      <c r="FPJ59" s="908"/>
      <c r="FPK59" s="908"/>
      <c r="FPL59" s="908"/>
      <c r="FPM59" s="908"/>
      <c r="FPN59" s="908"/>
      <c r="FPO59" s="908"/>
      <c r="FPP59" s="908"/>
      <c r="FPQ59" s="908"/>
      <c r="FPR59" s="908"/>
      <c r="FPS59" s="908"/>
      <c r="FPT59" s="908"/>
      <c r="FPU59" s="908"/>
      <c r="FPV59" s="908"/>
      <c r="FPW59" s="908"/>
      <c r="FPX59" s="908"/>
      <c r="FPY59" s="908"/>
      <c r="FPZ59" s="908"/>
      <c r="FQA59" s="908"/>
      <c r="FQB59" s="908"/>
      <c r="FQC59" s="908"/>
      <c r="FQD59" s="908"/>
      <c r="FQE59" s="908"/>
      <c r="FQF59" s="908"/>
      <c r="FQG59" s="908"/>
      <c r="FQH59" s="908"/>
      <c r="FQI59" s="908"/>
      <c r="FQJ59" s="908"/>
      <c r="FQK59" s="908"/>
      <c r="FQL59" s="908"/>
      <c r="FQM59" s="908"/>
      <c r="FQN59" s="908"/>
      <c r="FQO59" s="908"/>
      <c r="FQP59" s="908"/>
      <c r="FQQ59" s="908"/>
      <c r="FQR59" s="908"/>
      <c r="FQS59" s="908"/>
      <c r="FQT59" s="908"/>
      <c r="FQU59" s="908"/>
      <c r="FQV59" s="908"/>
      <c r="FQW59" s="908"/>
      <c r="FQX59" s="908"/>
      <c r="FQY59" s="908"/>
      <c r="FQZ59" s="908"/>
      <c r="FRA59" s="908"/>
      <c r="FRB59" s="908"/>
      <c r="FRC59" s="908"/>
      <c r="FRD59" s="908"/>
      <c r="FRE59" s="908"/>
      <c r="FRF59" s="908"/>
      <c r="FRG59" s="908"/>
      <c r="FRH59" s="908"/>
      <c r="FRI59" s="908"/>
      <c r="FRJ59" s="908"/>
      <c r="FRK59" s="908"/>
      <c r="FRL59" s="908"/>
      <c r="FRM59" s="908"/>
      <c r="FRN59" s="908"/>
      <c r="FRO59" s="908"/>
      <c r="FRP59" s="908"/>
      <c r="FRQ59" s="908"/>
      <c r="FRR59" s="908"/>
      <c r="FRS59" s="908"/>
      <c r="FRT59" s="908"/>
      <c r="FRU59" s="908"/>
      <c r="FRV59" s="908"/>
      <c r="FRW59" s="908"/>
      <c r="FRX59" s="908"/>
      <c r="FRY59" s="908"/>
      <c r="FRZ59" s="908"/>
      <c r="FSA59" s="908"/>
      <c r="FSB59" s="908"/>
      <c r="FSC59" s="908"/>
      <c r="FSD59" s="908"/>
      <c r="FSE59" s="908"/>
      <c r="FSF59" s="908"/>
      <c r="FSG59" s="908"/>
      <c r="FSH59" s="908"/>
      <c r="FSI59" s="908"/>
      <c r="FSJ59" s="908"/>
      <c r="FSK59" s="908"/>
      <c r="FSL59" s="908"/>
      <c r="FSM59" s="908"/>
      <c r="FSN59" s="908"/>
      <c r="FSO59" s="908"/>
      <c r="FSP59" s="908"/>
      <c r="FSQ59" s="908"/>
      <c r="FSR59" s="908"/>
      <c r="FSS59" s="908"/>
      <c r="FST59" s="908"/>
      <c r="FSU59" s="908"/>
      <c r="FSV59" s="908"/>
      <c r="FSW59" s="908"/>
      <c r="FSX59" s="908"/>
      <c r="FSY59" s="908"/>
      <c r="FSZ59" s="908"/>
      <c r="FTA59" s="908"/>
      <c r="FTB59" s="908"/>
      <c r="FTC59" s="908"/>
      <c r="FTD59" s="908"/>
      <c r="FTE59" s="908"/>
      <c r="FTF59" s="908"/>
      <c r="FTG59" s="908"/>
      <c r="FTH59" s="908"/>
      <c r="FTI59" s="908"/>
      <c r="FTJ59" s="908"/>
      <c r="FTK59" s="908"/>
      <c r="FTL59" s="908"/>
      <c r="FTM59" s="908"/>
      <c r="FTN59" s="908"/>
      <c r="FTO59" s="908"/>
      <c r="FTP59" s="908"/>
      <c r="FTQ59" s="908"/>
      <c r="FTR59" s="908"/>
      <c r="FTS59" s="908"/>
      <c r="FTT59" s="908"/>
      <c r="FTU59" s="908"/>
      <c r="FTV59" s="908"/>
      <c r="FTW59" s="908"/>
      <c r="FTX59" s="908"/>
      <c r="FTY59" s="908"/>
      <c r="FTZ59" s="908"/>
      <c r="FUA59" s="908"/>
      <c r="FUB59" s="908"/>
      <c r="FUC59" s="908"/>
      <c r="FUD59" s="908"/>
      <c r="FUE59" s="908"/>
      <c r="FUF59" s="908"/>
      <c r="FUG59" s="908"/>
      <c r="FUH59" s="908"/>
      <c r="FUI59" s="908"/>
      <c r="FUJ59" s="908"/>
      <c r="FUK59" s="908"/>
      <c r="FUL59" s="908"/>
      <c r="FUM59" s="908"/>
      <c r="FUN59" s="908"/>
      <c r="FUO59" s="908"/>
      <c r="FUP59" s="908"/>
      <c r="FUQ59" s="908"/>
      <c r="FUR59" s="908"/>
      <c r="FUS59" s="908"/>
      <c r="FUT59" s="908"/>
      <c r="FUU59" s="908"/>
      <c r="FUV59" s="908"/>
      <c r="FUW59" s="908"/>
      <c r="FUX59" s="908"/>
      <c r="FUY59" s="908"/>
      <c r="FUZ59" s="908"/>
      <c r="FVA59" s="908"/>
      <c r="FVB59" s="908"/>
      <c r="FVC59" s="908"/>
      <c r="FVD59" s="908"/>
      <c r="FVE59" s="908"/>
      <c r="FVF59" s="908"/>
      <c r="FVG59" s="908"/>
      <c r="FVH59" s="908"/>
      <c r="FVI59" s="908"/>
      <c r="FVJ59" s="908"/>
      <c r="FVK59" s="908"/>
      <c r="FVL59" s="908"/>
      <c r="FVM59" s="908"/>
      <c r="FVN59" s="908"/>
      <c r="FVO59" s="908"/>
      <c r="FVP59" s="908"/>
      <c r="FVQ59" s="908"/>
      <c r="FVR59" s="908"/>
      <c r="FVS59" s="908"/>
      <c r="FVT59" s="908"/>
      <c r="FVU59" s="908"/>
      <c r="FVV59" s="908"/>
      <c r="FVW59" s="908"/>
      <c r="FVX59" s="908"/>
      <c r="FVY59" s="908"/>
      <c r="FVZ59" s="908"/>
      <c r="FWA59" s="908"/>
      <c r="FWB59" s="908"/>
      <c r="FWC59" s="908"/>
      <c r="FWD59" s="908"/>
      <c r="FWE59" s="908"/>
      <c r="FWF59" s="908"/>
      <c r="FWG59" s="908"/>
      <c r="FWH59" s="908"/>
      <c r="FWI59" s="908"/>
      <c r="FWJ59" s="908"/>
      <c r="FWK59" s="908"/>
      <c r="FWL59" s="908"/>
      <c r="FWM59" s="908"/>
      <c r="FWN59" s="908"/>
      <c r="FWO59" s="908"/>
      <c r="FWP59" s="908"/>
      <c r="FWQ59" s="908"/>
      <c r="FWR59" s="908"/>
      <c r="FWS59" s="908"/>
      <c r="FWT59" s="908"/>
      <c r="FWU59" s="908"/>
      <c r="FWV59" s="908"/>
      <c r="FWW59" s="908"/>
      <c r="FWX59" s="908"/>
      <c r="FWY59" s="908"/>
      <c r="FWZ59" s="908"/>
      <c r="FXA59" s="908"/>
      <c r="FXB59" s="908"/>
      <c r="FXC59" s="908"/>
      <c r="FXD59" s="908"/>
      <c r="FXE59" s="908"/>
      <c r="FXF59" s="908"/>
      <c r="FXG59" s="908"/>
      <c r="FXH59" s="908"/>
      <c r="FXI59" s="908"/>
      <c r="FXJ59" s="908"/>
      <c r="FXK59" s="908"/>
      <c r="FXL59" s="908"/>
      <c r="FXM59" s="908"/>
      <c r="FXN59" s="908"/>
      <c r="FXO59" s="908"/>
      <c r="FXP59" s="908"/>
      <c r="FXQ59" s="908"/>
      <c r="FXR59" s="908"/>
      <c r="FXS59" s="908"/>
      <c r="FXT59" s="908"/>
      <c r="FXU59" s="908"/>
      <c r="FXV59" s="908"/>
      <c r="FXW59" s="908"/>
      <c r="FXX59" s="908"/>
      <c r="FXY59" s="908"/>
      <c r="FXZ59" s="908"/>
      <c r="FYA59" s="908"/>
      <c r="FYB59" s="908"/>
      <c r="FYC59" s="908"/>
      <c r="FYD59" s="908"/>
      <c r="FYE59" s="908"/>
      <c r="FYF59" s="908"/>
      <c r="FYG59" s="908"/>
      <c r="FYH59" s="908"/>
      <c r="FYI59" s="908"/>
      <c r="FYJ59" s="908"/>
      <c r="FYK59" s="908"/>
      <c r="FYL59" s="908"/>
      <c r="FYM59" s="908"/>
      <c r="FYN59" s="908"/>
      <c r="FYO59" s="908"/>
      <c r="FYP59" s="908"/>
      <c r="FYQ59" s="908"/>
      <c r="FYR59" s="908"/>
      <c r="FYS59" s="908"/>
      <c r="FYT59" s="908"/>
      <c r="FYU59" s="908"/>
      <c r="FYV59" s="908"/>
      <c r="FYW59" s="908"/>
      <c r="FYX59" s="908"/>
      <c r="FYY59" s="908"/>
      <c r="FYZ59" s="908"/>
      <c r="FZA59" s="908"/>
      <c r="FZB59" s="908"/>
      <c r="FZC59" s="908"/>
      <c r="FZD59" s="908"/>
      <c r="FZE59" s="908"/>
      <c r="FZF59" s="908"/>
      <c r="FZG59" s="908"/>
      <c r="FZH59" s="908"/>
      <c r="FZI59" s="908"/>
      <c r="FZJ59" s="908"/>
      <c r="FZK59" s="908"/>
      <c r="FZL59" s="908"/>
      <c r="FZM59" s="908"/>
      <c r="FZN59" s="908"/>
      <c r="FZO59" s="908"/>
      <c r="FZP59" s="908"/>
      <c r="FZQ59" s="908"/>
      <c r="FZR59" s="908"/>
      <c r="FZS59" s="908"/>
      <c r="FZT59" s="908"/>
      <c r="FZU59" s="908"/>
      <c r="FZV59" s="908"/>
      <c r="FZW59" s="908"/>
      <c r="FZX59" s="908"/>
      <c r="FZY59" s="908"/>
      <c r="FZZ59" s="908"/>
      <c r="GAA59" s="908"/>
      <c r="GAB59" s="908"/>
      <c r="GAC59" s="908"/>
      <c r="GAD59" s="908"/>
      <c r="GAE59" s="908"/>
      <c r="GAF59" s="908"/>
      <c r="GAG59" s="908"/>
      <c r="GAH59" s="908"/>
      <c r="GAI59" s="908"/>
      <c r="GAJ59" s="908"/>
      <c r="GAK59" s="908"/>
      <c r="GAL59" s="908"/>
      <c r="GAM59" s="908"/>
      <c r="GAN59" s="908"/>
      <c r="GAO59" s="908"/>
      <c r="GAP59" s="908"/>
      <c r="GAQ59" s="908"/>
      <c r="GAR59" s="908"/>
      <c r="GAS59" s="908"/>
      <c r="GAT59" s="908"/>
      <c r="GAU59" s="908"/>
      <c r="GAV59" s="908"/>
      <c r="GAW59" s="908"/>
      <c r="GAX59" s="908"/>
      <c r="GAY59" s="908"/>
      <c r="GAZ59" s="908"/>
      <c r="GBA59" s="908"/>
      <c r="GBB59" s="908"/>
      <c r="GBC59" s="908"/>
      <c r="GBD59" s="908"/>
      <c r="GBE59" s="908"/>
      <c r="GBF59" s="908"/>
      <c r="GBG59" s="908"/>
      <c r="GBH59" s="908"/>
      <c r="GBI59" s="908"/>
      <c r="GBJ59" s="908"/>
      <c r="GBK59" s="908"/>
      <c r="GBL59" s="908"/>
      <c r="GBM59" s="908"/>
      <c r="GBN59" s="908"/>
      <c r="GBO59" s="908"/>
      <c r="GBP59" s="908"/>
      <c r="GBQ59" s="908"/>
      <c r="GBR59" s="908"/>
      <c r="GBS59" s="908"/>
      <c r="GBT59" s="908"/>
      <c r="GBU59" s="908"/>
      <c r="GBV59" s="908"/>
      <c r="GBW59" s="908"/>
      <c r="GBX59" s="908"/>
      <c r="GBY59" s="908"/>
      <c r="GBZ59" s="908"/>
      <c r="GCA59" s="908"/>
      <c r="GCB59" s="908"/>
      <c r="GCC59" s="908"/>
      <c r="GCD59" s="908"/>
      <c r="GCE59" s="908"/>
      <c r="GCF59" s="908"/>
      <c r="GCG59" s="908"/>
      <c r="GCH59" s="908"/>
      <c r="GCI59" s="908"/>
      <c r="GCJ59" s="908"/>
      <c r="GCK59" s="908"/>
      <c r="GCL59" s="908"/>
      <c r="GCM59" s="908"/>
      <c r="GCN59" s="908"/>
      <c r="GCO59" s="908"/>
      <c r="GCP59" s="908"/>
      <c r="GCQ59" s="908"/>
      <c r="GCR59" s="908"/>
      <c r="GCS59" s="908"/>
      <c r="GCT59" s="908"/>
      <c r="GCU59" s="908"/>
      <c r="GCV59" s="908"/>
      <c r="GCW59" s="908"/>
      <c r="GCX59" s="908"/>
      <c r="GCY59" s="908"/>
      <c r="GCZ59" s="908"/>
      <c r="GDA59" s="908"/>
      <c r="GDB59" s="908"/>
      <c r="GDC59" s="908"/>
      <c r="GDD59" s="908"/>
      <c r="GDE59" s="908"/>
      <c r="GDF59" s="908"/>
      <c r="GDG59" s="908"/>
      <c r="GDH59" s="908"/>
      <c r="GDI59" s="908"/>
      <c r="GDJ59" s="908"/>
      <c r="GDK59" s="908"/>
      <c r="GDL59" s="908"/>
      <c r="GDM59" s="908"/>
      <c r="GDN59" s="908"/>
      <c r="GDO59" s="908"/>
      <c r="GDP59" s="908"/>
      <c r="GDQ59" s="908"/>
      <c r="GDR59" s="908"/>
      <c r="GDS59" s="908"/>
      <c r="GDT59" s="908"/>
      <c r="GDU59" s="908"/>
      <c r="GDV59" s="908"/>
      <c r="GDW59" s="908"/>
      <c r="GDX59" s="908"/>
      <c r="GDY59" s="908"/>
      <c r="GDZ59" s="908"/>
      <c r="GEA59" s="908"/>
      <c r="GEB59" s="908"/>
      <c r="GEC59" s="908"/>
      <c r="GED59" s="908"/>
      <c r="GEE59" s="908"/>
      <c r="GEF59" s="908"/>
      <c r="GEG59" s="908"/>
      <c r="GEH59" s="908"/>
      <c r="GEI59" s="908"/>
      <c r="GEJ59" s="908"/>
      <c r="GEK59" s="908"/>
      <c r="GEL59" s="908"/>
      <c r="GEM59" s="908"/>
      <c r="GEN59" s="908"/>
      <c r="GEO59" s="908"/>
      <c r="GEP59" s="908"/>
      <c r="GEQ59" s="908"/>
      <c r="GER59" s="908"/>
      <c r="GES59" s="908"/>
      <c r="GET59" s="908"/>
      <c r="GEU59" s="908"/>
      <c r="GEV59" s="908"/>
      <c r="GEW59" s="908"/>
      <c r="GEX59" s="908"/>
      <c r="GEY59" s="908"/>
      <c r="GEZ59" s="908"/>
      <c r="GFA59" s="908"/>
      <c r="GFB59" s="908"/>
      <c r="GFC59" s="908"/>
      <c r="GFD59" s="908"/>
      <c r="GFE59" s="908"/>
      <c r="GFF59" s="908"/>
      <c r="GFG59" s="908"/>
      <c r="GFH59" s="908"/>
      <c r="GFI59" s="908"/>
      <c r="GFJ59" s="908"/>
      <c r="GFK59" s="908"/>
      <c r="GFL59" s="908"/>
      <c r="GFM59" s="908"/>
      <c r="GFN59" s="908"/>
      <c r="GFO59" s="908"/>
      <c r="GFP59" s="908"/>
      <c r="GFQ59" s="908"/>
      <c r="GFR59" s="908"/>
      <c r="GFS59" s="908"/>
      <c r="GFT59" s="908"/>
      <c r="GFU59" s="908"/>
      <c r="GFV59" s="908"/>
      <c r="GFW59" s="908"/>
      <c r="GFX59" s="908"/>
      <c r="GFY59" s="908"/>
      <c r="GFZ59" s="908"/>
      <c r="GGA59" s="908"/>
      <c r="GGB59" s="908"/>
      <c r="GGC59" s="908"/>
      <c r="GGD59" s="908"/>
      <c r="GGE59" s="908"/>
      <c r="GGF59" s="908"/>
      <c r="GGG59" s="908"/>
      <c r="GGH59" s="908"/>
      <c r="GGI59" s="908"/>
      <c r="GGJ59" s="908"/>
      <c r="GGK59" s="908"/>
      <c r="GGL59" s="908"/>
      <c r="GGM59" s="908"/>
      <c r="GGN59" s="908"/>
      <c r="GGO59" s="908"/>
      <c r="GGP59" s="908"/>
      <c r="GGQ59" s="908"/>
      <c r="GGR59" s="908"/>
      <c r="GGS59" s="908"/>
      <c r="GGT59" s="908"/>
      <c r="GGU59" s="908"/>
      <c r="GGV59" s="908"/>
      <c r="GGW59" s="908"/>
      <c r="GGX59" s="908"/>
      <c r="GGY59" s="908"/>
      <c r="GGZ59" s="908"/>
      <c r="GHA59" s="908"/>
      <c r="GHB59" s="908"/>
      <c r="GHC59" s="908"/>
      <c r="GHD59" s="908"/>
      <c r="GHE59" s="908"/>
      <c r="GHF59" s="908"/>
      <c r="GHG59" s="908"/>
      <c r="GHH59" s="908"/>
      <c r="GHI59" s="908"/>
      <c r="GHJ59" s="908"/>
      <c r="GHK59" s="908"/>
      <c r="GHL59" s="908"/>
      <c r="GHM59" s="908"/>
      <c r="GHN59" s="908"/>
      <c r="GHO59" s="908"/>
      <c r="GHP59" s="908"/>
      <c r="GHQ59" s="908"/>
      <c r="GHR59" s="908"/>
      <c r="GHS59" s="908"/>
      <c r="GHT59" s="908"/>
      <c r="GHU59" s="908"/>
      <c r="GHV59" s="908"/>
      <c r="GHW59" s="908"/>
      <c r="GHX59" s="908"/>
      <c r="GHY59" s="908"/>
      <c r="GHZ59" s="908"/>
      <c r="GIA59" s="908"/>
      <c r="GIB59" s="908"/>
      <c r="GIC59" s="908"/>
      <c r="GID59" s="908"/>
      <c r="GIE59" s="908"/>
      <c r="GIF59" s="908"/>
      <c r="GIG59" s="908"/>
      <c r="GIH59" s="908"/>
      <c r="GII59" s="908"/>
      <c r="GIJ59" s="908"/>
      <c r="GIK59" s="908"/>
      <c r="GIL59" s="908"/>
      <c r="GIM59" s="908"/>
      <c r="GIN59" s="908"/>
      <c r="GIO59" s="908"/>
      <c r="GIP59" s="908"/>
      <c r="GIQ59" s="908"/>
      <c r="GIR59" s="908"/>
      <c r="GIS59" s="908"/>
      <c r="GIT59" s="908"/>
      <c r="GIU59" s="908"/>
      <c r="GIV59" s="908"/>
      <c r="GIW59" s="908"/>
      <c r="GIX59" s="908"/>
      <c r="GIY59" s="908"/>
      <c r="GIZ59" s="908"/>
      <c r="GJA59" s="908"/>
      <c r="GJB59" s="908"/>
      <c r="GJC59" s="908"/>
      <c r="GJD59" s="908"/>
      <c r="GJE59" s="908"/>
      <c r="GJF59" s="908"/>
      <c r="GJG59" s="908"/>
      <c r="GJH59" s="908"/>
      <c r="GJI59" s="908"/>
      <c r="GJJ59" s="908"/>
      <c r="GJK59" s="908"/>
      <c r="GJL59" s="908"/>
      <c r="GJM59" s="908"/>
      <c r="GJN59" s="908"/>
      <c r="GJO59" s="908"/>
      <c r="GJP59" s="908"/>
      <c r="GJQ59" s="908"/>
      <c r="GJR59" s="908"/>
      <c r="GJS59" s="908"/>
      <c r="GJT59" s="908"/>
      <c r="GJU59" s="908"/>
      <c r="GJV59" s="908"/>
      <c r="GJW59" s="908"/>
      <c r="GJX59" s="908"/>
      <c r="GJY59" s="908"/>
      <c r="GJZ59" s="908"/>
      <c r="GKA59" s="908"/>
      <c r="GKB59" s="908"/>
      <c r="GKC59" s="908"/>
      <c r="GKD59" s="908"/>
      <c r="GKE59" s="908"/>
      <c r="GKF59" s="908"/>
      <c r="GKG59" s="908"/>
      <c r="GKH59" s="908"/>
      <c r="GKI59" s="908"/>
      <c r="GKJ59" s="908"/>
      <c r="GKK59" s="908"/>
      <c r="GKL59" s="908"/>
      <c r="GKM59" s="908"/>
      <c r="GKN59" s="908"/>
      <c r="GKO59" s="908"/>
      <c r="GKP59" s="908"/>
      <c r="GKQ59" s="908"/>
      <c r="GKR59" s="908"/>
      <c r="GKS59" s="908"/>
      <c r="GKT59" s="908"/>
      <c r="GKU59" s="908"/>
      <c r="GKV59" s="908"/>
      <c r="GKW59" s="908"/>
      <c r="GKX59" s="908"/>
      <c r="GKY59" s="908"/>
      <c r="GKZ59" s="908"/>
      <c r="GLA59" s="908"/>
      <c r="GLB59" s="908"/>
      <c r="GLC59" s="908"/>
      <c r="GLD59" s="908"/>
      <c r="GLE59" s="908"/>
      <c r="GLF59" s="908"/>
      <c r="GLG59" s="908"/>
      <c r="GLH59" s="908"/>
      <c r="GLI59" s="908"/>
      <c r="GLJ59" s="908"/>
      <c r="GLK59" s="908"/>
      <c r="GLL59" s="908"/>
      <c r="GLM59" s="908"/>
      <c r="GLN59" s="908"/>
      <c r="GLO59" s="908"/>
      <c r="GLP59" s="908"/>
      <c r="GLQ59" s="908"/>
      <c r="GLR59" s="908"/>
      <c r="GLS59" s="908"/>
      <c r="GLT59" s="908"/>
      <c r="GLU59" s="908"/>
      <c r="GLV59" s="908"/>
      <c r="GLW59" s="908"/>
      <c r="GLX59" s="908"/>
      <c r="GLY59" s="908"/>
      <c r="GLZ59" s="908"/>
      <c r="GMA59" s="908"/>
      <c r="GMB59" s="908"/>
      <c r="GMC59" s="908"/>
      <c r="GMD59" s="908"/>
      <c r="GME59" s="908"/>
      <c r="GMF59" s="908"/>
      <c r="GMG59" s="908"/>
      <c r="GMH59" s="908"/>
      <c r="GMI59" s="908"/>
      <c r="GMJ59" s="908"/>
      <c r="GMK59" s="908"/>
      <c r="GML59" s="908"/>
      <c r="GMM59" s="908"/>
      <c r="GMN59" s="908"/>
      <c r="GMO59" s="908"/>
      <c r="GMP59" s="908"/>
      <c r="GMQ59" s="908"/>
      <c r="GMR59" s="908"/>
      <c r="GMS59" s="908"/>
      <c r="GMT59" s="908"/>
      <c r="GMU59" s="908"/>
      <c r="GMV59" s="908"/>
      <c r="GMW59" s="908"/>
      <c r="GMX59" s="908"/>
      <c r="GMY59" s="908"/>
      <c r="GMZ59" s="908"/>
      <c r="GNA59" s="908"/>
      <c r="GNB59" s="908"/>
      <c r="GNC59" s="908"/>
      <c r="GND59" s="908"/>
      <c r="GNE59" s="908"/>
      <c r="GNF59" s="908"/>
      <c r="GNG59" s="908"/>
      <c r="GNH59" s="908"/>
      <c r="GNI59" s="908"/>
      <c r="GNJ59" s="908"/>
      <c r="GNK59" s="908"/>
      <c r="GNL59" s="908"/>
      <c r="GNM59" s="908"/>
      <c r="GNN59" s="908"/>
      <c r="GNO59" s="908"/>
      <c r="GNP59" s="908"/>
      <c r="GNQ59" s="908"/>
      <c r="GNR59" s="908"/>
      <c r="GNS59" s="908"/>
      <c r="GNT59" s="908"/>
      <c r="GNU59" s="908"/>
      <c r="GNV59" s="908"/>
      <c r="GNW59" s="908"/>
      <c r="GNX59" s="908"/>
      <c r="GNY59" s="908"/>
      <c r="GNZ59" s="908"/>
      <c r="GOA59" s="908"/>
      <c r="GOB59" s="908"/>
      <c r="GOC59" s="908"/>
      <c r="GOD59" s="908"/>
      <c r="GOE59" s="908"/>
      <c r="GOF59" s="908"/>
      <c r="GOG59" s="908"/>
      <c r="GOH59" s="908"/>
      <c r="GOI59" s="908"/>
      <c r="GOJ59" s="908"/>
      <c r="GOK59" s="908"/>
      <c r="GOL59" s="908"/>
      <c r="GOM59" s="908"/>
      <c r="GON59" s="908"/>
      <c r="GOO59" s="908"/>
      <c r="GOP59" s="908"/>
      <c r="GOQ59" s="908"/>
      <c r="GOR59" s="908"/>
      <c r="GOS59" s="908"/>
      <c r="GOT59" s="908"/>
      <c r="GOU59" s="908"/>
      <c r="GOV59" s="908"/>
      <c r="GOW59" s="908"/>
      <c r="GOX59" s="908"/>
      <c r="GOY59" s="908"/>
      <c r="GOZ59" s="908"/>
      <c r="GPA59" s="908"/>
      <c r="GPB59" s="908"/>
      <c r="GPC59" s="908"/>
      <c r="GPD59" s="908"/>
      <c r="GPE59" s="908"/>
      <c r="GPF59" s="908"/>
      <c r="GPG59" s="908"/>
      <c r="GPH59" s="908"/>
      <c r="GPI59" s="908"/>
      <c r="GPJ59" s="908"/>
      <c r="GPK59" s="908"/>
      <c r="GPL59" s="908"/>
      <c r="GPM59" s="908"/>
      <c r="GPN59" s="908"/>
      <c r="GPO59" s="908"/>
      <c r="GPP59" s="908"/>
      <c r="GPQ59" s="908"/>
      <c r="GPR59" s="908"/>
      <c r="GPS59" s="908"/>
      <c r="GPT59" s="908"/>
      <c r="GPU59" s="908"/>
      <c r="GPV59" s="908"/>
      <c r="GPW59" s="908"/>
      <c r="GPX59" s="908"/>
      <c r="GPY59" s="908"/>
      <c r="GPZ59" s="908"/>
      <c r="GQA59" s="908"/>
      <c r="GQB59" s="908"/>
      <c r="GQC59" s="908"/>
      <c r="GQD59" s="908"/>
      <c r="GQE59" s="908"/>
      <c r="GQF59" s="908"/>
      <c r="GQG59" s="908"/>
      <c r="GQH59" s="908"/>
      <c r="GQI59" s="908"/>
      <c r="GQJ59" s="908"/>
      <c r="GQK59" s="908"/>
      <c r="GQL59" s="908"/>
      <c r="GQM59" s="908"/>
      <c r="GQN59" s="908"/>
      <c r="GQO59" s="908"/>
      <c r="GQP59" s="908"/>
      <c r="GQQ59" s="908"/>
      <c r="GQR59" s="908"/>
      <c r="GQS59" s="908"/>
      <c r="GQT59" s="908"/>
      <c r="GQU59" s="908"/>
      <c r="GQV59" s="908"/>
      <c r="GQW59" s="908"/>
      <c r="GQX59" s="908"/>
      <c r="GQY59" s="908"/>
      <c r="GQZ59" s="908"/>
      <c r="GRA59" s="908"/>
      <c r="GRB59" s="908"/>
      <c r="GRC59" s="908"/>
      <c r="GRD59" s="908"/>
      <c r="GRE59" s="908"/>
      <c r="GRF59" s="908"/>
      <c r="GRG59" s="908"/>
      <c r="GRH59" s="908"/>
      <c r="GRI59" s="908"/>
      <c r="GRJ59" s="908"/>
      <c r="GRK59" s="908"/>
      <c r="GRL59" s="908"/>
      <c r="GRM59" s="908"/>
      <c r="GRN59" s="908"/>
      <c r="GRO59" s="908"/>
      <c r="GRP59" s="908"/>
      <c r="GRQ59" s="908"/>
      <c r="GRR59" s="908"/>
      <c r="GRS59" s="908"/>
      <c r="GRT59" s="908"/>
      <c r="GRU59" s="908"/>
      <c r="GRV59" s="908"/>
      <c r="GRW59" s="908"/>
      <c r="GRX59" s="908"/>
      <c r="GRY59" s="908"/>
      <c r="GRZ59" s="908"/>
      <c r="GSA59" s="908"/>
      <c r="GSB59" s="908"/>
      <c r="GSC59" s="908"/>
      <c r="GSD59" s="908"/>
      <c r="GSE59" s="908"/>
      <c r="GSF59" s="908"/>
      <c r="GSG59" s="908"/>
      <c r="GSH59" s="908"/>
      <c r="GSI59" s="908"/>
      <c r="GSJ59" s="908"/>
      <c r="GSK59" s="908"/>
      <c r="GSL59" s="908"/>
      <c r="GSM59" s="908"/>
      <c r="GSN59" s="908"/>
      <c r="GSO59" s="908"/>
      <c r="GSP59" s="908"/>
      <c r="GSQ59" s="908"/>
      <c r="GSR59" s="908"/>
      <c r="GSS59" s="908"/>
      <c r="GST59" s="908"/>
      <c r="GSU59" s="908"/>
      <c r="GSV59" s="908"/>
      <c r="GSW59" s="908"/>
      <c r="GSX59" s="908"/>
      <c r="GSY59" s="908"/>
      <c r="GSZ59" s="908"/>
      <c r="GTA59" s="908"/>
      <c r="GTB59" s="908"/>
      <c r="GTC59" s="908"/>
      <c r="GTD59" s="908"/>
      <c r="GTE59" s="908"/>
      <c r="GTF59" s="908"/>
      <c r="GTG59" s="908"/>
      <c r="GTH59" s="908"/>
      <c r="GTI59" s="908"/>
      <c r="GTJ59" s="908"/>
      <c r="GTK59" s="908"/>
      <c r="GTL59" s="908"/>
      <c r="GTM59" s="908"/>
      <c r="GTN59" s="908"/>
      <c r="GTO59" s="908"/>
      <c r="GTP59" s="908"/>
      <c r="GTQ59" s="908"/>
      <c r="GTR59" s="908"/>
      <c r="GTS59" s="908"/>
      <c r="GTT59" s="908"/>
      <c r="GTU59" s="908"/>
      <c r="GTV59" s="908"/>
      <c r="GTW59" s="908"/>
      <c r="GTX59" s="908"/>
      <c r="GTY59" s="908"/>
      <c r="GTZ59" s="908"/>
      <c r="GUA59" s="908"/>
      <c r="GUB59" s="908"/>
      <c r="GUC59" s="908"/>
      <c r="GUD59" s="908"/>
      <c r="GUE59" s="908"/>
      <c r="GUF59" s="908"/>
      <c r="GUG59" s="908"/>
      <c r="GUH59" s="908"/>
      <c r="GUI59" s="908"/>
      <c r="GUJ59" s="908"/>
      <c r="GUK59" s="908"/>
      <c r="GUL59" s="908"/>
      <c r="GUM59" s="908"/>
      <c r="GUN59" s="908"/>
      <c r="GUO59" s="908"/>
      <c r="GUP59" s="908"/>
      <c r="GUQ59" s="908"/>
      <c r="GUR59" s="908"/>
      <c r="GUS59" s="908"/>
      <c r="GUT59" s="908"/>
      <c r="GUU59" s="908"/>
      <c r="GUV59" s="908"/>
      <c r="GUW59" s="908"/>
      <c r="GUX59" s="908"/>
      <c r="GUY59" s="908"/>
      <c r="GUZ59" s="908"/>
      <c r="GVA59" s="908"/>
      <c r="GVB59" s="908"/>
      <c r="GVC59" s="908"/>
      <c r="GVD59" s="908"/>
      <c r="GVE59" s="908"/>
      <c r="GVF59" s="908"/>
      <c r="GVG59" s="908"/>
      <c r="GVH59" s="908"/>
      <c r="GVI59" s="908"/>
      <c r="GVJ59" s="908"/>
      <c r="GVK59" s="908"/>
      <c r="GVL59" s="908"/>
      <c r="GVM59" s="908"/>
      <c r="GVN59" s="908"/>
      <c r="GVO59" s="908"/>
      <c r="GVP59" s="908"/>
      <c r="GVQ59" s="908"/>
      <c r="GVR59" s="908"/>
      <c r="GVS59" s="908"/>
      <c r="GVT59" s="908"/>
      <c r="GVU59" s="908"/>
      <c r="GVV59" s="908"/>
      <c r="GVW59" s="908"/>
      <c r="GVX59" s="908"/>
      <c r="GVY59" s="908"/>
      <c r="GVZ59" s="908"/>
      <c r="GWA59" s="908"/>
      <c r="GWB59" s="908"/>
      <c r="GWC59" s="908"/>
      <c r="GWD59" s="908"/>
      <c r="GWE59" s="908"/>
      <c r="GWF59" s="908"/>
      <c r="GWG59" s="908"/>
      <c r="GWH59" s="908"/>
      <c r="GWI59" s="908"/>
      <c r="GWJ59" s="908"/>
      <c r="GWK59" s="908"/>
      <c r="GWL59" s="908"/>
      <c r="GWM59" s="908"/>
      <c r="GWN59" s="908"/>
      <c r="GWO59" s="908"/>
      <c r="GWP59" s="908"/>
      <c r="GWQ59" s="908"/>
      <c r="GWR59" s="908"/>
      <c r="GWS59" s="908"/>
      <c r="GWT59" s="908"/>
      <c r="GWU59" s="908"/>
      <c r="GWV59" s="908"/>
      <c r="GWW59" s="908"/>
      <c r="GWX59" s="908"/>
      <c r="GWY59" s="908"/>
      <c r="GWZ59" s="908"/>
      <c r="GXA59" s="908"/>
      <c r="GXB59" s="908"/>
      <c r="GXC59" s="908"/>
      <c r="GXD59" s="908"/>
      <c r="GXE59" s="908"/>
      <c r="GXF59" s="908"/>
      <c r="GXG59" s="908"/>
      <c r="GXH59" s="908"/>
      <c r="GXI59" s="908"/>
      <c r="GXJ59" s="908"/>
      <c r="GXK59" s="908"/>
      <c r="GXL59" s="908"/>
      <c r="GXM59" s="908"/>
      <c r="GXN59" s="908"/>
      <c r="GXO59" s="908"/>
      <c r="GXP59" s="908"/>
      <c r="GXQ59" s="908"/>
      <c r="GXR59" s="908"/>
      <c r="GXS59" s="908"/>
      <c r="GXT59" s="908"/>
      <c r="GXU59" s="908"/>
      <c r="GXV59" s="908"/>
      <c r="GXW59" s="908"/>
      <c r="GXX59" s="908"/>
      <c r="GXY59" s="908"/>
      <c r="GXZ59" s="908"/>
      <c r="GYA59" s="908"/>
      <c r="GYB59" s="908"/>
      <c r="GYC59" s="908"/>
      <c r="GYD59" s="908"/>
      <c r="GYE59" s="908"/>
      <c r="GYF59" s="908"/>
      <c r="GYG59" s="908"/>
      <c r="GYH59" s="908"/>
      <c r="GYI59" s="908"/>
      <c r="GYJ59" s="908"/>
      <c r="GYK59" s="908"/>
      <c r="GYL59" s="908"/>
      <c r="GYM59" s="908"/>
      <c r="GYN59" s="908"/>
      <c r="GYO59" s="908"/>
      <c r="GYP59" s="908"/>
      <c r="GYQ59" s="908"/>
      <c r="GYR59" s="908"/>
      <c r="GYS59" s="908"/>
      <c r="GYT59" s="908"/>
      <c r="GYU59" s="908"/>
      <c r="GYV59" s="908"/>
      <c r="GYW59" s="908"/>
      <c r="GYX59" s="908"/>
      <c r="GYY59" s="908"/>
      <c r="GYZ59" s="908"/>
      <c r="GZA59" s="908"/>
      <c r="GZB59" s="908"/>
      <c r="GZC59" s="908"/>
      <c r="GZD59" s="908"/>
      <c r="GZE59" s="908"/>
      <c r="GZF59" s="908"/>
      <c r="GZG59" s="908"/>
      <c r="GZH59" s="908"/>
      <c r="GZI59" s="908"/>
      <c r="GZJ59" s="908"/>
      <c r="GZK59" s="908"/>
      <c r="GZL59" s="908"/>
      <c r="GZM59" s="908"/>
      <c r="GZN59" s="908"/>
      <c r="GZO59" s="908"/>
      <c r="GZP59" s="908"/>
      <c r="GZQ59" s="908"/>
      <c r="GZR59" s="908"/>
      <c r="GZS59" s="908"/>
      <c r="GZT59" s="908"/>
      <c r="GZU59" s="908"/>
      <c r="GZV59" s="908"/>
      <c r="GZW59" s="908"/>
      <c r="GZX59" s="908"/>
      <c r="GZY59" s="908"/>
      <c r="GZZ59" s="908"/>
      <c r="HAA59" s="908"/>
      <c r="HAB59" s="908"/>
      <c r="HAC59" s="908"/>
      <c r="HAD59" s="908"/>
      <c r="HAE59" s="908"/>
      <c r="HAF59" s="908"/>
      <c r="HAG59" s="908"/>
      <c r="HAH59" s="908"/>
      <c r="HAI59" s="908"/>
      <c r="HAJ59" s="908"/>
      <c r="HAK59" s="908"/>
      <c r="HAL59" s="908"/>
      <c r="HAM59" s="908"/>
      <c r="HAN59" s="908"/>
      <c r="HAO59" s="908"/>
      <c r="HAP59" s="908"/>
      <c r="HAQ59" s="908"/>
      <c r="HAR59" s="908"/>
      <c r="HAS59" s="908"/>
      <c r="HAT59" s="908"/>
      <c r="HAU59" s="908"/>
      <c r="HAV59" s="908"/>
      <c r="HAW59" s="908"/>
      <c r="HAX59" s="908"/>
      <c r="HAY59" s="908"/>
      <c r="HAZ59" s="908"/>
      <c r="HBA59" s="908"/>
      <c r="HBB59" s="908"/>
      <c r="HBC59" s="908"/>
      <c r="HBD59" s="908"/>
      <c r="HBE59" s="908"/>
      <c r="HBF59" s="908"/>
      <c r="HBG59" s="908"/>
      <c r="HBH59" s="908"/>
      <c r="HBI59" s="908"/>
      <c r="HBJ59" s="908"/>
      <c r="HBK59" s="908"/>
      <c r="HBL59" s="908"/>
      <c r="HBM59" s="908"/>
      <c r="HBN59" s="908"/>
      <c r="HBO59" s="908"/>
      <c r="HBP59" s="908"/>
      <c r="HBQ59" s="908"/>
      <c r="HBR59" s="908"/>
      <c r="HBS59" s="908"/>
      <c r="HBT59" s="908"/>
      <c r="HBU59" s="908"/>
      <c r="HBV59" s="908"/>
      <c r="HBW59" s="908"/>
      <c r="HBX59" s="908"/>
      <c r="HBY59" s="908"/>
      <c r="HBZ59" s="908"/>
      <c r="HCA59" s="908"/>
      <c r="HCB59" s="908"/>
      <c r="HCC59" s="908"/>
      <c r="HCD59" s="908"/>
      <c r="HCE59" s="908"/>
      <c r="HCF59" s="908"/>
      <c r="HCG59" s="908"/>
      <c r="HCH59" s="908"/>
      <c r="HCI59" s="908"/>
      <c r="HCJ59" s="908"/>
      <c r="HCK59" s="908"/>
      <c r="HCL59" s="908"/>
      <c r="HCM59" s="908"/>
      <c r="HCN59" s="908"/>
      <c r="HCO59" s="908"/>
      <c r="HCP59" s="908"/>
      <c r="HCQ59" s="908"/>
      <c r="HCR59" s="908"/>
      <c r="HCS59" s="908"/>
      <c r="HCT59" s="908"/>
      <c r="HCU59" s="908"/>
      <c r="HCV59" s="908"/>
      <c r="HCW59" s="908"/>
      <c r="HCX59" s="908"/>
      <c r="HCY59" s="908"/>
      <c r="HCZ59" s="908"/>
      <c r="HDA59" s="908"/>
      <c r="HDB59" s="908"/>
      <c r="HDC59" s="908"/>
      <c r="HDD59" s="908"/>
      <c r="HDE59" s="908"/>
      <c r="HDF59" s="908"/>
      <c r="HDG59" s="908"/>
      <c r="HDH59" s="908"/>
      <c r="HDI59" s="908"/>
      <c r="HDJ59" s="908"/>
      <c r="HDK59" s="908"/>
      <c r="HDL59" s="908"/>
      <c r="HDM59" s="908"/>
      <c r="HDN59" s="908"/>
      <c r="HDO59" s="908"/>
      <c r="HDP59" s="908"/>
      <c r="HDQ59" s="908"/>
      <c r="HDR59" s="908"/>
      <c r="HDS59" s="908"/>
      <c r="HDT59" s="908"/>
      <c r="HDU59" s="908"/>
      <c r="HDV59" s="908"/>
      <c r="HDW59" s="908"/>
      <c r="HDX59" s="908"/>
      <c r="HDY59" s="908"/>
      <c r="HDZ59" s="908"/>
      <c r="HEA59" s="908"/>
      <c r="HEB59" s="908"/>
      <c r="HEC59" s="908"/>
      <c r="HED59" s="908"/>
      <c r="HEE59" s="908"/>
      <c r="HEF59" s="908"/>
      <c r="HEG59" s="908"/>
      <c r="HEH59" s="908"/>
      <c r="HEI59" s="908"/>
      <c r="HEJ59" s="908"/>
      <c r="HEK59" s="908"/>
      <c r="HEL59" s="908"/>
      <c r="HEM59" s="908"/>
      <c r="HEN59" s="908"/>
      <c r="HEO59" s="908"/>
      <c r="HEP59" s="908"/>
      <c r="HEQ59" s="908"/>
      <c r="HER59" s="908"/>
      <c r="HES59" s="908"/>
      <c r="HET59" s="908"/>
      <c r="HEU59" s="908"/>
      <c r="HEV59" s="908"/>
      <c r="HEW59" s="908"/>
      <c r="HEX59" s="908"/>
      <c r="HEY59" s="908"/>
      <c r="HEZ59" s="908"/>
      <c r="HFA59" s="908"/>
      <c r="HFB59" s="908"/>
      <c r="HFC59" s="908"/>
      <c r="HFD59" s="908"/>
      <c r="HFE59" s="908"/>
      <c r="HFF59" s="908"/>
      <c r="HFG59" s="908"/>
      <c r="HFH59" s="908"/>
      <c r="HFI59" s="908"/>
      <c r="HFJ59" s="908"/>
      <c r="HFK59" s="908"/>
      <c r="HFL59" s="908"/>
      <c r="HFM59" s="908"/>
      <c r="HFN59" s="908"/>
      <c r="HFO59" s="908"/>
      <c r="HFP59" s="908"/>
      <c r="HFQ59" s="908"/>
      <c r="HFR59" s="908"/>
      <c r="HFS59" s="908"/>
      <c r="HFT59" s="908"/>
      <c r="HFU59" s="908"/>
      <c r="HFV59" s="908"/>
      <c r="HFW59" s="908"/>
      <c r="HFX59" s="908"/>
      <c r="HFY59" s="908"/>
      <c r="HFZ59" s="908"/>
      <c r="HGA59" s="908"/>
      <c r="HGB59" s="908"/>
      <c r="HGC59" s="908"/>
      <c r="HGD59" s="908"/>
      <c r="HGE59" s="908"/>
      <c r="HGF59" s="908"/>
      <c r="HGG59" s="908"/>
      <c r="HGH59" s="908"/>
      <c r="HGI59" s="908"/>
      <c r="HGJ59" s="908"/>
      <c r="HGK59" s="908"/>
      <c r="HGL59" s="908"/>
      <c r="HGM59" s="908"/>
      <c r="HGN59" s="908"/>
      <c r="HGO59" s="908"/>
      <c r="HGP59" s="908"/>
      <c r="HGQ59" s="908"/>
      <c r="HGR59" s="908"/>
      <c r="HGS59" s="908"/>
      <c r="HGT59" s="908"/>
      <c r="HGU59" s="908"/>
      <c r="HGV59" s="908"/>
      <c r="HGW59" s="908"/>
      <c r="HGX59" s="908"/>
      <c r="HGY59" s="908"/>
      <c r="HGZ59" s="908"/>
      <c r="HHA59" s="908"/>
      <c r="HHB59" s="908"/>
      <c r="HHC59" s="908"/>
      <c r="HHD59" s="908"/>
      <c r="HHE59" s="908"/>
      <c r="HHF59" s="908"/>
      <c r="HHG59" s="908"/>
      <c r="HHH59" s="908"/>
      <c r="HHI59" s="908"/>
      <c r="HHJ59" s="908"/>
      <c r="HHK59" s="908"/>
      <c r="HHL59" s="908"/>
      <c r="HHM59" s="908"/>
      <c r="HHN59" s="908"/>
      <c r="HHO59" s="908"/>
      <c r="HHP59" s="908"/>
      <c r="HHQ59" s="908"/>
      <c r="HHR59" s="908"/>
      <c r="HHS59" s="908"/>
      <c r="HHT59" s="908"/>
      <c r="HHU59" s="908"/>
      <c r="HHV59" s="908"/>
      <c r="HHW59" s="908"/>
      <c r="HHX59" s="908"/>
      <c r="HHY59" s="908"/>
      <c r="HHZ59" s="908"/>
      <c r="HIA59" s="908"/>
      <c r="HIB59" s="908"/>
      <c r="HIC59" s="908"/>
      <c r="HID59" s="908"/>
      <c r="HIE59" s="908"/>
      <c r="HIF59" s="908"/>
      <c r="HIG59" s="908"/>
      <c r="HIH59" s="908"/>
      <c r="HII59" s="908"/>
      <c r="HIJ59" s="908"/>
      <c r="HIK59" s="908"/>
      <c r="HIL59" s="908"/>
      <c r="HIM59" s="908"/>
      <c r="HIN59" s="908"/>
      <c r="HIO59" s="908"/>
      <c r="HIP59" s="908"/>
      <c r="HIQ59" s="908"/>
      <c r="HIR59" s="908"/>
      <c r="HIS59" s="908"/>
      <c r="HIT59" s="908"/>
      <c r="HIU59" s="908"/>
      <c r="HIV59" s="908"/>
      <c r="HIW59" s="908"/>
      <c r="HIX59" s="908"/>
      <c r="HIY59" s="908"/>
      <c r="HIZ59" s="908"/>
      <c r="HJA59" s="908"/>
      <c r="HJB59" s="908"/>
      <c r="HJC59" s="908"/>
      <c r="HJD59" s="908"/>
      <c r="HJE59" s="908"/>
      <c r="HJF59" s="908"/>
      <c r="HJG59" s="908"/>
      <c r="HJH59" s="908"/>
      <c r="HJI59" s="908"/>
      <c r="HJJ59" s="908"/>
      <c r="HJK59" s="908"/>
      <c r="HJL59" s="908"/>
      <c r="HJM59" s="908"/>
      <c r="HJN59" s="908"/>
      <c r="HJO59" s="908"/>
      <c r="HJP59" s="908"/>
      <c r="HJQ59" s="908"/>
      <c r="HJR59" s="908"/>
      <c r="HJS59" s="908"/>
      <c r="HJT59" s="908"/>
      <c r="HJU59" s="908"/>
      <c r="HJV59" s="908"/>
      <c r="HJW59" s="908"/>
      <c r="HJX59" s="908"/>
      <c r="HJY59" s="908"/>
      <c r="HJZ59" s="908"/>
      <c r="HKA59" s="908"/>
      <c r="HKB59" s="908"/>
      <c r="HKC59" s="908"/>
      <c r="HKD59" s="908"/>
      <c r="HKE59" s="908"/>
      <c r="HKF59" s="908"/>
      <c r="HKG59" s="908"/>
      <c r="HKH59" s="908"/>
      <c r="HKI59" s="908"/>
      <c r="HKJ59" s="908"/>
      <c r="HKK59" s="908"/>
      <c r="HKL59" s="908"/>
      <c r="HKM59" s="908"/>
      <c r="HKN59" s="908"/>
      <c r="HKO59" s="908"/>
      <c r="HKP59" s="908"/>
      <c r="HKQ59" s="908"/>
      <c r="HKR59" s="908"/>
      <c r="HKS59" s="908"/>
      <c r="HKT59" s="908"/>
      <c r="HKU59" s="908"/>
      <c r="HKV59" s="908"/>
      <c r="HKW59" s="908"/>
      <c r="HKX59" s="908"/>
      <c r="HKY59" s="908"/>
      <c r="HKZ59" s="908"/>
      <c r="HLA59" s="908"/>
      <c r="HLB59" s="908"/>
      <c r="HLC59" s="908"/>
      <c r="HLD59" s="908"/>
      <c r="HLE59" s="908"/>
      <c r="HLF59" s="908"/>
      <c r="HLG59" s="908"/>
      <c r="HLH59" s="908"/>
      <c r="HLI59" s="908"/>
      <c r="HLJ59" s="908"/>
      <c r="HLK59" s="908"/>
      <c r="HLL59" s="908"/>
      <c r="HLM59" s="908"/>
      <c r="HLN59" s="908"/>
      <c r="HLO59" s="908"/>
      <c r="HLP59" s="908"/>
      <c r="HLQ59" s="908"/>
      <c r="HLR59" s="908"/>
      <c r="HLS59" s="908"/>
      <c r="HLT59" s="908"/>
      <c r="HLU59" s="908"/>
      <c r="HLV59" s="908"/>
      <c r="HLW59" s="908"/>
      <c r="HLX59" s="908"/>
      <c r="HLY59" s="908"/>
      <c r="HLZ59" s="908"/>
      <c r="HMA59" s="908"/>
      <c r="HMB59" s="908"/>
      <c r="HMC59" s="908"/>
      <c r="HMD59" s="908"/>
      <c r="HME59" s="908"/>
      <c r="HMF59" s="908"/>
      <c r="HMG59" s="908"/>
      <c r="HMH59" s="908"/>
      <c r="HMI59" s="908"/>
      <c r="HMJ59" s="908"/>
      <c r="HMK59" s="908"/>
      <c r="HML59" s="908"/>
      <c r="HMM59" s="908"/>
      <c r="HMN59" s="908"/>
      <c r="HMO59" s="908"/>
      <c r="HMP59" s="908"/>
      <c r="HMQ59" s="908"/>
      <c r="HMR59" s="908"/>
      <c r="HMS59" s="908"/>
      <c r="HMT59" s="908"/>
      <c r="HMU59" s="908"/>
      <c r="HMV59" s="908"/>
      <c r="HMW59" s="908"/>
      <c r="HMX59" s="908"/>
      <c r="HMY59" s="908"/>
      <c r="HMZ59" s="908"/>
      <c r="HNA59" s="908"/>
      <c r="HNB59" s="908"/>
      <c r="HNC59" s="908"/>
      <c r="HND59" s="908"/>
      <c r="HNE59" s="908"/>
      <c r="HNF59" s="908"/>
      <c r="HNG59" s="908"/>
      <c r="HNH59" s="908"/>
      <c r="HNI59" s="908"/>
      <c r="HNJ59" s="908"/>
      <c r="HNK59" s="908"/>
      <c r="HNL59" s="908"/>
      <c r="HNM59" s="908"/>
      <c r="HNN59" s="908"/>
      <c r="HNO59" s="908"/>
      <c r="HNP59" s="908"/>
      <c r="HNQ59" s="908"/>
      <c r="HNR59" s="908"/>
      <c r="HNS59" s="908"/>
      <c r="HNT59" s="908"/>
      <c r="HNU59" s="908"/>
      <c r="HNV59" s="908"/>
      <c r="HNW59" s="908"/>
      <c r="HNX59" s="908"/>
      <c r="HNY59" s="908"/>
      <c r="HNZ59" s="908"/>
      <c r="HOA59" s="908"/>
      <c r="HOB59" s="908"/>
      <c r="HOC59" s="908"/>
      <c r="HOD59" s="908"/>
      <c r="HOE59" s="908"/>
      <c r="HOF59" s="908"/>
      <c r="HOG59" s="908"/>
      <c r="HOH59" s="908"/>
      <c r="HOI59" s="908"/>
      <c r="HOJ59" s="908"/>
      <c r="HOK59" s="908"/>
      <c r="HOL59" s="908"/>
      <c r="HOM59" s="908"/>
      <c r="HON59" s="908"/>
      <c r="HOO59" s="908"/>
      <c r="HOP59" s="908"/>
      <c r="HOQ59" s="908"/>
      <c r="HOR59" s="908"/>
      <c r="HOS59" s="908"/>
      <c r="HOT59" s="908"/>
      <c r="HOU59" s="908"/>
      <c r="HOV59" s="908"/>
      <c r="HOW59" s="908"/>
      <c r="HOX59" s="908"/>
      <c r="HOY59" s="908"/>
      <c r="HOZ59" s="908"/>
      <c r="HPA59" s="908"/>
      <c r="HPB59" s="908"/>
      <c r="HPC59" s="908"/>
      <c r="HPD59" s="908"/>
      <c r="HPE59" s="908"/>
      <c r="HPF59" s="908"/>
      <c r="HPG59" s="908"/>
      <c r="HPH59" s="908"/>
      <c r="HPI59" s="908"/>
      <c r="HPJ59" s="908"/>
      <c r="HPK59" s="908"/>
      <c r="HPL59" s="908"/>
      <c r="HPM59" s="908"/>
      <c r="HPN59" s="908"/>
      <c r="HPO59" s="908"/>
      <c r="HPP59" s="908"/>
      <c r="HPQ59" s="908"/>
      <c r="HPR59" s="908"/>
      <c r="HPS59" s="908"/>
      <c r="HPT59" s="908"/>
      <c r="HPU59" s="908"/>
      <c r="HPV59" s="908"/>
      <c r="HPW59" s="908"/>
      <c r="HPX59" s="908"/>
      <c r="HPY59" s="908"/>
      <c r="HPZ59" s="908"/>
      <c r="HQA59" s="908"/>
      <c r="HQB59" s="908"/>
      <c r="HQC59" s="908"/>
      <c r="HQD59" s="908"/>
      <c r="HQE59" s="908"/>
      <c r="HQF59" s="908"/>
      <c r="HQG59" s="908"/>
      <c r="HQH59" s="908"/>
      <c r="HQI59" s="908"/>
      <c r="HQJ59" s="908"/>
      <c r="HQK59" s="908"/>
      <c r="HQL59" s="908"/>
      <c r="HQM59" s="908"/>
      <c r="HQN59" s="908"/>
      <c r="HQO59" s="908"/>
      <c r="HQP59" s="908"/>
      <c r="HQQ59" s="908"/>
      <c r="HQR59" s="908"/>
      <c r="HQS59" s="908"/>
      <c r="HQT59" s="908"/>
      <c r="HQU59" s="908"/>
      <c r="HQV59" s="908"/>
      <c r="HQW59" s="908"/>
      <c r="HQX59" s="908"/>
      <c r="HQY59" s="908"/>
      <c r="HQZ59" s="908"/>
      <c r="HRA59" s="908"/>
      <c r="HRB59" s="908"/>
      <c r="HRC59" s="908"/>
      <c r="HRD59" s="908"/>
      <c r="HRE59" s="908"/>
      <c r="HRF59" s="908"/>
      <c r="HRG59" s="908"/>
      <c r="HRH59" s="908"/>
      <c r="HRI59" s="908"/>
      <c r="HRJ59" s="908"/>
      <c r="HRK59" s="908"/>
      <c r="HRL59" s="908"/>
      <c r="HRM59" s="908"/>
      <c r="HRN59" s="908"/>
      <c r="HRO59" s="908"/>
      <c r="HRP59" s="908"/>
      <c r="HRQ59" s="908"/>
      <c r="HRR59" s="908"/>
      <c r="HRS59" s="908"/>
      <c r="HRT59" s="908"/>
      <c r="HRU59" s="908"/>
      <c r="HRV59" s="908"/>
      <c r="HRW59" s="908"/>
      <c r="HRX59" s="908"/>
      <c r="HRY59" s="908"/>
      <c r="HRZ59" s="908"/>
      <c r="HSA59" s="908"/>
      <c r="HSB59" s="908"/>
      <c r="HSC59" s="908"/>
      <c r="HSD59" s="908"/>
      <c r="HSE59" s="908"/>
      <c r="HSF59" s="908"/>
      <c r="HSG59" s="908"/>
      <c r="HSH59" s="908"/>
      <c r="HSI59" s="908"/>
      <c r="HSJ59" s="908"/>
      <c r="HSK59" s="908"/>
      <c r="HSL59" s="908"/>
      <c r="HSM59" s="908"/>
      <c r="HSN59" s="908"/>
      <c r="HSO59" s="908"/>
      <c r="HSP59" s="908"/>
      <c r="HSQ59" s="908"/>
      <c r="HSR59" s="908"/>
      <c r="HSS59" s="908"/>
      <c r="HST59" s="908"/>
      <c r="HSU59" s="908"/>
      <c r="HSV59" s="908"/>
      <c r="HSW59" s="908"/>
      <c r="HSX59" s="908"/>
      <c r="HSY59" s="908"/>
      <c r="HSZ59" s="908"/>
      <c r="HTA59" s="908"/>
      <c r="HTB59" s="908"/>
      <c r="HTC59" s="908"/>
      <c r="HTD59" s="908"/>
      <c r="HTE59" s="908"/>
      <c r="HTF59" s="908"/>
      <c r="HTG59" s="908"/>
      <c r="HTH59" s="908"/>
      <c r="HTI59" s="908"/>
      <c r="HTJ59" s="908"/>
      <c r="HTK59" s="908"/>
      <c r="HTL59" s="908"/>
      <c r="HTM59" s="908"/>
      <c r="HTN59" s="908"/>
      <c r="HTO59" s="908"/>
      <c r="HTP59" s="908"/>
      <c r="HTQ59" s="908"/>
      <c r="HTR59" s="908"/>
      <c r="HTS59" s="908"/>
      <c r="HTT59" s="908"/>
      <c r="HTU59" s="908"/>
      <c r="HTV59" s="908"/>
      <c r="HTW59" s="908"/>
      <c r="HTX59" s="908"/>
      <c r="HTY59" s="908"/>
      <c r="HTZ59" s="908"/>
      <c r="HUA59" s="908"/>
      <c r="HUB59" s="908"/>
      <c r="HUC59" s="908"/>
      <c r="HUD59" s="908"/>
      <c r="HUE59" s="908"/>
      <c r="HUF59" s="908"/>
      <c r="HUG59" s="908"/>
      <c r="HUH59" s="908"/>
      <c r="HUI59" s="908"/>
      <c r="HUJ59" s="908"/>
      <c r="HUK59" s="908"/>
      <c r="HUL59" s="908"/>
      <c r="HUM59" s="908"/>
      <c r="HUN59" s="908"/>
      <c r="HUO59" s="908"/>
      <c r="HUP59" s="908"/>
      <c r="HUQ59" s="908"/>
      <c r="HUR59" s="908"/>
      <c r="HUS59" s="908"/>
      <c r="HUT59" s="908"/>
      <c r="HUU59" s="908"/>
      <c r="HUV59" s="908"/>
      <c r="HUW59" s="908"/>
      <c r="HUX59" s="908"/>
      <c r="HUY59" s="908"/>
      <c r="HUZ59" s="908"/>
      <c r="HVA59" s="908"/>
      <c r="HVB59" s="908"/>
      <c r="HVC59" s="908"/>
      <c r="HVD59" s="908"/>
      <c r="HVE59" s="908"/>
      <c r="HVF59" s="908"/>
      <c r="HVG59" s="908"/>
      <c r="HVH59" s="908"/>
      <c r="HVI59" s="908"/>
      <c r="HVJ59" s="908"/>
      <c r="HVK59" s="908"/>
      <c r="HVL59" s="908"/>
      <c r="HVM59" s="908"/>
      <c r="HVN59" s="908"/>
      <c r="HVO59" s="908"/>
      <c r="HVP59" s="908"/>
      <c r="HVQ59" s="908"/>
      <c r="HVR59" s="908"/>
      <c r="HVS59" s="908"/>
      <c r="HVT59" s="908"/>
      <c r="HVU59" s="908"/>
      <c r="HVV59" s="908"/>
      <c r="HVW59" s="908"/>
      <c r="HVX59" s="908"/>
      <c r="HVY59" s="908"/>
      <c r="HVZ59" s="908"/>
      <c r="HWA59" s="908"/>
      <c r="HWB59" s="908"/>
      <c r="HWC59" s="908"/>
      <c r="HWD59" s="908"/>
      <c r="HWE59" s="908"/>
      <c r="HWF59" s="908"/>
      <c r="HWG59" s="908"/>
      <c r="HWH59" s="908"/>
      <c r="HWI59" s="908"/>
      <c r="HWJ59" s="908"/>
      <c r="HWK59" s="908"/>
      <c r="HWL59" s="908"/>
      <c r="HWM59" s="908"/>
      <c r="HWN59" s="908"/>
      <c r="HWO59" s="908"/>
      <c r="HWP59" s="908"/>
      <c r="HWQ59" s="908"/>
      <c r="HWR59" s="908"/>
      <c r="HWS59" s="908"/>
      <c r="HWT59" s="908"/>
      <c r="HWU59" s="908"/>
      <c r="HWV59" s="908"/>
      <c r="HWW59" s="908"/>
      <c r="HWX59" s="908"/>
      <c r="HWY59" s="908"/>
      <c r="HWZ59" s="908"/>
      <c r="HXA59" s="908"/>
      <c r="HXB59" s="908"/>
      <c r="HXC59" s="908"/>
      <c r="HXD59" s="908"/>
      <c r="HXE59" s="908"/>
      <c r="HXF59" s="908"/>
      <c r="HXG59" s="908"/>
      <c r="HXH59" s="908"/>
      <c r="HXI59" s="908"/>
      <c r="HXJ59" s="908"/>
      <c r="HXK59" s="908"/>
      <c r="HXL59" s="908"/>
      <c r="HXM59" s="908"/>
      <c r="HXN59" s="908"/>
      <c r="HXO59" s="908"/>
      <c r="HXP59" s="908"/>
      <c r="HXQ59" s="908"/>
      <c r="HXR59" s="908"/>
      <c r="HXS59" s="908"/>
      <c r="HXT59" s="908"/>
      <c r="HXU59" s="908"/>
      <c r="HXV59" s="908"/>
      <c r="HXW59" s="908"/>
      <c r="HXX59" s="908"/>
      <c r="HXY59" s="908"/>
      <c r="HXZ59" s="908"/>
      <c r="HYA59" s="908"/>
      <c r="HYB59" s="908"/>
      <c r="HYC59" s="908"/>
      <c r="HYD59" s="908"/>
      <c r="HYE59" s="908"/>
      <c r="HYF59" s="908"/>
      <c r="HYG59" s="908"/>
      <c r="HYH59" s="908"/>
      <c r="HYI59" s="908"/>
      <c r="HYJ59" s="908"/>
      <c r="HYK59" s="908"/>
      <c r="HYL59" s="908"/>
      <c r="HYM59" s="908"/>
      <c r="HYN59" s="908"/>
      <c r="HYO59" s="908"/>
      <c r="HYP59" s="908"/>
      <c r="HYQ59" s="908"/>
      <c r="HYR59" s="908"/>
      <c r="HYS59" s="908"/>
      <c r="HYT59" s="908"/>
      <c r="HYU59" s="908"/>
      <c r="HYV59" s="908"/>
      <c r="HYW59" s="908"/>
      <c r="HYX59" s="908"/>
      <c r="HYY59" s="908"/>
      <c r="HYZ59" s="908"/>
      <c r="HZA59" s="908"/>
      <c r="HZB59" s="908"/>
      <c r="HZC59" s="908"/>
      <c r="HZD59" s="908"/>
      <c r="HZE59" s="908"/>
      <c r="HZF59" s="908"/>
      <c r="HZG59" s="908"/>
      <c r="HZH59" s="908"/>
      <c r="HZI59" s="908"/>
      <c r="HZJ59" s="908"/>
      <c r="HZK59" s="908"/>
      <c r="HZL59" s="908"/>
      <c r="HZM59" s="908"/>
      <c r="HZN59" s="908"/>
      <c r="HZO59" s="908"/>
      <c r="HZP59" s="908"/>
      <c r="HZQ59" s="908"/>
      <c r="HZR59" s="908"/>
      <c r="HZS59" s="908"/>
      <c r="HZT59" s="908"/>
      <c r="HZU59" s="908"/>
      <c r="HZV59" s="908"/>
      <c r="HZW59" s="908"/>
      <c r="HZX59" s="908"/>
      <c r="HZY59" s="908"/>
      <c r="HZZ59" s="908"/>
      <c r="IAA59" s="908"/>
      <c r="IAB59" s="908"/>
      <c r="IAC59" s="908"/>
      <c r="IAD59" s="908"/>
      <c r="IAE59" s="908"/>
      <c r="IAF59" s="908"/>
      <c r="IAG59" s="908"/>
      <c r="IAH59" s="908"/>
      <c r="IAI59" s="908"/>
      <c r="IAJ59" s="908"/>
      <c r="IAK59" s="908"/>
      <c r="IAL59" s="908"/>
      <c r="IAM59" s="908"/>
      <c r="IAN59" s="908"/>
      <c r="IAO59" s="908"/>
      <c r="IAP59" s="908"/>
      <c r="IAQ59" s="908"/>
      <c r="IAR59" s="908"/>
      <c r="IAS59" s="908"/>
      <c r="IAT59" s="908"/>
      <c r="IAU59" s="908"/>
      <c r="IAV59" s="908"/>
      <c r="IAW59" s="908"/>
      <c r="IAX59" s="908"/>
      <c r="IAY59" s="908"/>
      <c r="IAZ59" s="908"/>
      <c r="IBA59" s="908"/>
      <c r="IBB59" s="908"/>
      <c r="IBC59" s="908"/>
      <c r="IBD59" s="908"/>
      <c r="IBE59" s="908"/>
      <c r="IBF59" s="908"/>
      <c r="IBG59" s="908"/>
      <c r="IBH59" s="908"/>
      <c r="IBI59" s="908"/>
      <c r="IBJ59" s="908"/>
      <c r="IBK59" s="908"/>
      <c r="IBL59" s="908"/>
      <c r="IBM59" s="908"/>
      <c r="IBN59" s="908"/>
      <c r="IBO59" s="908"/>
      <c r="IBP59" s="908"/>
      <c r="IBQ59" s="908"/>
      <c r="IBR59" s="908"/>
      <c r="IBS59" s="908"/>
      <c r="IBT59" s="908"/>
      <c r="IBU59" s="908"/>
      <c r="IBV59" s="908"/>
      <c r="IBW59" s="908"/>
      <c r="IBX59" s="908"/>
      <c r="IBY59" s="908"/>
      <c r="IBZ59" s="908"/>
      <c r="ICA59" s="908"/>
      <c r="ICB59" s="908"/>
      <c r="ICC59" s="908"/>
      <c r="ICD59" s="908"/>
      <c r="ICE59" s="908"/>
      <c r="ICF59" s="908"/>
      <c r="ICG59" s="908"/>
      <c r="ICH59" s="908"/>
      <c r="ICI59" s="908"/>
      <c r="ICJ59" s="908"/>
      <c r="ICK59" s="908"/>
      <c r="ICL59" s="908"/>
      <c r="ICM59" s="908"/>
      <c r="ICN59" s="908"/>
      <c r="ICO59" s="908"/>
      <c r="ICP59" s="908"/>
      <c r="ICQ59" s="908"/>
      <c r="ICR59" s="908"/>
      <c r="ICS59" s="908"/>
      <c r="ICT59" s="908"/>
      <c r="ICU59" s="908"/>
      <c r="ICV59" s="908"/>
      <c r="ICW59" s="908"/>
      <c r="ICX59" s="908"/>
      <c r="ICY59" s="908"/>
      <c r="ICZ59" s="908"/>
      <c r="IDA59" s="908"/>
      <c r="IDB59" s="908"/>
      <c r="IDC59" s="908"/>
      <c r="IDD59" s="908"/>
      <c r="IDE59" s="908"/>
      <c r="IDF59" s="908"/>
      <c r="IDG59" s="908"/>
      <c r="IDH59" s="908"/>
      <c r="IDI59" s="908"/>
      <c r="IDJ59" s="908"/>
      <c r="IDK59" s="908"/>
      <c r="IDL59" s="908"/>
      <c r="IDM59" s="908"/>
      <c r="IDN59" s="908"/>
      <c r="IDO59" s="908"/>
      <c r="IDP59" s="908"/>
      <c r="IDQ59" s="908"/>
      <c r="IDR59" s="908"/>
      <c r="IDS59" s="908"/>
      <c r="IDT59" s="908"/>
      <c r="IDU59" s="908"/>
      <c r="IDV59" s="908"/>
      <c r="IDW59" s="908"/>
      <c r="IDX59" s="908"/>
      <c r="IDY59" s="908"/>
      <c r="IDZ59" s="908"/>
      <c r="IEA59" s="908"/>
      <c r="IEB59" s="908"/>
      <c r="IEC59" s="908"/>
      <c r="IED59" s="908"/>
      <c r="IEE59" s="908"/>
      <c r="IEF59" s="908"/>
      <c r="IEG59" s="908"/>
      <c r="IEH59" s="908"/>
      <c r="IEI59" s="908"/>
      <c r="IEJ59" s="908"/>
      <c r="IEK59" s="908"/>
      <c r="IEL59" s="908"/>
      <c r="IEM59" s="908"/>
      <c r="IEN59" s="908"/>
      <c r="IEO59" s="908"/>
      <c r="IEP59" s="908"/>
      <c r="IEQ59" s="908"/>
      <c r="IER59" s="908"/>
      <c r="IES59" s="908"/>
      <c r="IET59" s="908"/>
      <c r="IEU59" s="908"/>
      <c r="IEV59" s="908"/>
      <c r="IEW59" s="908"/>
      <c r="IEX59" s="908"/>
      <c r="IEY59" s="908"/>
      <c r="IEZ59" s="908"/>
      <c r="IFA59" s="908"/>
      <c r="IFB59" s="908"/>
      <c r="IFC59" s="908"/>
      <c r="IFD59" s="908"/>
      <c r="IFE59" s="908"/>
      <c r="IFF59" s="908"/>
      <c r="IFG59" s="908"/>
      <c r="IFH59" s="908"/>
      <c r="IFI59" s="908"/>
      <c r="IFJ59" s="908"/>
      <c r="IFK59" s="908"/>
      <c r="IFL59" s="908"/>
      <c r="IFM59" s="908"/>
      <c r="IFN59" s="908"/>
      <c r="IFO59" s="908"/>
      <c r="IFP59" s="908"/>
      <c r="IFQ59" s="908"/>
      <c r="IFR59" s="908"/>
      <c r="IFS59" s="908"/>
      <c r="IFT59" s="908"/>
      <c r="IFU59" s="908"/>
      <c r="IFV59" s="908"/>
      <c r="IFW59" s="908"/>
      <c r="IFX59" s="908"/>
      <c r="IFY59" s="908"/>
      <c r="IFZ59" s="908"/>
      <c r="IGA59" s="908"/>
      <c r="IGB59" s="908"/>
      <c r="IGC59" s="908"/>
      <c r="IGD59" s="908"/>
      <c r="IGE59" s="908"/>
      <c r="IGF59" s="908"/>
      <c r="IGG59" s="908"/>
      <c r="IGH59" s="908"/>
      <c r="IGI59" s="908"/>
      <c r="IGJ59" s="908"/>
      <c r="IGK59" s="908"/>
      <c r="IGL59" s="908"/>
      <c r="IGM59" s="908"/>
      <c r="IGN59" s="908"/>
      <c r="IGO59" s="908"/>
      <c r="IGP59" s="908"/>
      <c r="IGQ59" s="908"/>
      <c r="IGR59" s="908"/>
      <c r="IGS59" s="908"/>
      <c r="IGT59" s="908"/>
      <c r="IGU59" s="908"/>
      <c r="IGV59" s="908"/>
      <c r="IGW59" s="908"/>
      <c r="IGX59" s="908"/>
      <c r="IGY59" s="908"/>
      <c r="IGZ59" s="908"/>
      <c r="IHA59" s="908"/>
      <c r="IHB59" s="908"/>
      <c r="IHC59" s="908"/>
      <c r="IHD59" s="908"/>
      <c r="IHE59" s="908"/>
      <c r="IHF59" s="908"/>
      <c r="IHG59" s="908"/>
      <c r="IHH59" s="908"/>
      <c r="IHI59" s="908"/>
      <c r="IHJ59" s="908"/>
      <c r="IHK59" s="908"/>
      <c r="IHL59" s="908"/>
      <c r="IHM59" s="908"/>
      <c r="IHN59" s="908"/>
      <c r="IHO59" s="908"/>
      <c r="IHP59" s="908"/>
      <c r="IHQ59" s="908"/>
      <c r="IHR59" s="908"/>
      <c r="IHS59" s="908"/>
      <c r="IHT59" s="908"/>
      <c r="IHU59" s="908"/>
      <c r="IHV59" s="908"/>
      <c r="IHW59" s="908"/>
      <c r="IHX59" s="908"/>
      <c r="IHY59" s="908"/>
      <c r="IHZ59" s="908"/>
      <c r="IIA59" s="908"/>
      <c r="IIB59" s="908"/>
      <c r="IIC59" s="908"/>
      <c r="IID59" s="908"/>
      <c r="IIE59" s="908"/>
      <c r="IIF59" s="908"/>
      <c r="IIG59" s="908"/>
      <c r="IIH59" s="908"/>
      <c r="III59" s="908"/>
      <c r="IIJ59" s="908"/>
      <c r="IIK59" s="908"/>
      <c r="IIL59" s="908"/>
      <c r="IIM59" s="908"/>
      <c r="IIN59" s="908"/>
      <c r="IIO59" s="908"/>
      <c r="IIP59" s="908"/>
      <c r="IIQ59" s="908"/>
      <c r="IIR59" s="908"/>
      <c r="IIS59" s="908"/>
      <c r="IIT59" s="908"/>
      <c r="IIU59" s="908"/>
      <c r="IIV59" s="908"/>
      <c r="IIW59" s="908"/>
      <c r="IIX59" s="908"/>
      <c r="IIY59" s="908"/>
      <c r="IIZ59" s="908"/>
      <c r="IJA59" s="908"/>
      <c r="IJB59" s="908"/>
      <c r="IJC59" s="908"/>
      <c r="IJD59" s="908"/>
      <c r="IJE59" s="908"/>
      <c r="IJF59" s="908"/>
      <c r="IJG59" s="908"/>
      <c r="IJH59" s="908"/>
      <c r="IJI59" s="908"/>
      <c r="IJJ59" s="908"/>
      <c r="IJK59" s="908"/>
      <c r="IJL59" s="908"/>
      <c r="IJM59" s="908"/>
      <c r="IJN59" s="908"/>
      <c r="IJO59" s="908"/>
      <c r="IJP59" s="908"/>
      <c r="IJQ59" s="908"/>
      <c r="IJR59" s="908"/>
      <c r="IJS59" s="908"/>
      <c r="IJT59" s="908"/>
      <c r="IJU59" s="908"/>
      <c r="IJV59" s="908"/>
      <c r="IJW59" s="908"/>
      <c r="IJX59" s="908"/>
      <c r="IJY59" s="908"/>
      <c r="IJZ59" s="908"/>
      <c r="IKA59" s="908"/>
      <c r="IKB59" s="908"/>
      <c r="IKC59" s="908"/>
      <c r="IKD59" s="908"/>
      <c r="IKE59" s="908"/>
      <c r="IKF59" s="908"/>
      <c r="IKG59" s="908"/>
      <c r="IKH59" s="908"/>
      <c r="IKI59" s="908"/>
      <c r="IKJ59" s="908"/>
      <c r="IKK59" s="908"/>
      <c r="IKL59" s="908"/>
      <c r="IKM59" s="908"/>
      <c r="IKN59" s="908"/>
      <c r="IKO59" s="908"/>
      <c r="IKP59" s="908"/>
      <c r="IKQ59" s="908"/>
      <c r="IKR59" s="908"/>
      <c r="IKS59" s="908"/>
      <c r="IKT59" s="908"/>
      <c r="IKU59" s="908"/>
      <c r="IKV59" s="908"/>
      <c r="IKW59" s="908"/>
      <c r="IKX59" s="908"/>
      <c r="IKY59" s="908"/>
      <c r="IKZ59" s="908"/>
      <c r="ILA59" s="908"/>
      <c r="ILB59" s="908"/>
      <c r="ILC59" s="908"/>
      <c r="ILD59" s="908"/>
      <c r="ILE59" s="908"/>
      <c r="ILF59" s="908"/>
      <c r="ILG59" s="908"/>
      <c r="ILH59" s="908"/>
      <c r="ILI59" s="908"/>
      <c r="ILJ59" s="908"/>
      <c r="ILK59" s="908"/>
      <c r="ILL59" s="908"/>
      <c r="ILM59" s="908"/>
      <c r="ILN59" s="908"/>
      <c r="ILO59" s="908"/>
      <c r="ILP59" s="908"/>
      <c r="ILQ59" s="908"/>
      <c r="ILR59" s="908"/>
      <c r="ILS59" s="908"/>
      <c r="ILT59" s="908"/>
      <c r="ILU59" s="908"/>
      <c r="ILV59" s="908"/>
      <c r="ILW59" s="908"/>
      <c r="ILX59" s="908"/>
      <c r="ILY59" s="908"/>
      <c r="ILZ59" s="908"/>
      <c r="IMA59" s="908"/>
      <c r="IMB59" s="908"/>
      <c r="IMC59" s="908"/>
      <c r="IMD59" s="908"/>
      <c r="IME59" s="908"/>
      <c r="IMF59" s="908"/>
      <c r="IMG59" s="908"/>
      <c r="IMH59" s="908"/>
      <c r="IMI59" s="908"/>
      <c r="IMJ59" s="908"/>
      <c r="IMK59" s="908"/>
      <c r="IML59" s="908"/>
      <c r="IMM59" s="908"/>
      <c r="IMN59" s="908"/>
      <c r="IMO59" s="908"/>
      <c r="IMP59" s="908"/>
      <c r="IMQ59" s="908"/>
      <c r="IMR59" s="908"/>
      <c r="IMS59" s="908"/>
      <c r="IMT59" s="908"/>
      <c r="IMU59" s="908"/>
      <c r="IMV59" s="908"/>
      <c r="IMW59" s="908"/>
      <c r="IMX59" s="908"/>
      <c r="IMY59" s="908"/>
      <c r="IMZ59" s="908"/>
      <c r="INA59" s="908"/>
      <c r="INB59" s="908"/>
      <c r="INC59" s="908"/>
      <c r="IND59" s="908"/>
      <c r="INE59" s="908"/>
      <c r="INF59" s="908"/>
      <c r="ING59" s="908"/>
      <c r="INH59" s="908"/>
      <c r="INI59" s="908"/>
      <c r="INJ59" s="908"/>
      <c r="INK59" s="908"/>
      <c r="INL59" s="908"/>
      <c r="INM59" s="908"/>
      <c r="INN59" s="908"/>
      <c r="INO59" s="908"/>
      <c r="INP59" s="908"/>
      <c r="INQ59" s="908"/>
      <c r="INR59" s="908"/>
      <c r="INS59" s="908"/>
      <c r="INT59" s="908"/>
      <c r="INU59" s="908"/>
      <c r="INV59" s="908"/>
      <c r="INW59" s="908"/>
      <c r="INX59" s="908"/>
      <c r="INY59" s="908"/>
      <c r="INZ59" s="908"/>
      <c r="IOA59" s="908"/>
      <c r="IOB59" s="908"/>
      <c r="IOC59" s="908"/>
      <c r="IOD59" s="908"/>
      <c r="IOE59" s="908"/>
      <c r="IOF59" s="908"/>
      <c r="IOG59" s="908"/>
      <c r="IOH59" s="908"/>
      <c r="IOI59" s="908"/>
      <c r="IOJ59" s="908"/>
      <c r="IOK59" s="908"/>
      <c r="IOL59" s="908"/>
      <c r="IOM59" s="908"/>
      <c r="ION59" s="908"/>
      <c r="IOO59" s="908"/>
      <c r="IOP59" s="908"/>
      <c r="IOQ59" s="908"/>
      <c r="IOR59" s="908"/>
      <c r="IOS59" s="908"/>
      <c r="IOT59" s="908"/>
      <c r="IOU59" s="908"/>
      <c r="IOV59" s="908"/>
      <c r="IOW59" s="908"/>
      <c r="IOX59" s="908"/>
      <c r="IOY59" s="908"/>
      <c r="IOZ59" s="908"/>
      <c r="IPA59" s="908"/>
      <c r="IPB59" s="908"/>
      <c r="IPC59" s="908"/>
      <c r="IPD59" s="908"/>
      <c r="IPE59" s="908"/>
      <c r="IPF59" s="908"/>
      <c r="IPG59" s="908"/>
      <c r="IPH59" s="908"/>
      <c r="IPI59" s="908"/>
      <c r="IPJ59" s="908"/>
      <c r="IPK59" s="908"/>
      <c r="IPL59" s="908"/>
      <c r="IPM59" s="908"/>
      <c r="IPN59" s="908"/>
      <c r="IPO59" s="908"/>
      <c r="IPP59" s="908"/>
      <c r="IPQ59" s="908"/>
      <c r="IPR59" s="908"/>
      <c r="IPS59" s="908"/>
      <c r="IPT59" s="908"/>
      <c r="IPU59" s="908"/>
      <c r="IPV59" s="908"/>
      <c r="IPW59" s="908"/>
      <c r="IPX59" s="908"/>
      <c r="IPY59" s="908"/>
      <c r="IPZ59" s="908"/>
      <c r="IQA59" s="908"/>
      <c r="IQB59" s="908"/>
      <c r="IQC59" s="908"/>
      <c r="IQD59" s="908"/>
      <c r="IQE59" s="908"/>
      <c r="IQF59" s="908"/>
      <c r="IQG59" s="908"/>
      <c r="IQH59" s="908"/>
      <c r="IQI59" s="908"/>
      <c r="IQJ59" s="908"/>
      <c r="IQK59" s="908"/>
      <c r="IQL59" s="908"/>
      <c r="IQM59" s="908"/>
      <c r="IQN59" s="908"/>
      <c r="IQO59" s="908"/>
      <c r="IQP59" s="908"/>
      <c r="IQQ59" s="908"/>
      <c r="IQR59" s="908"/>
      <c r="IQS59" s="908"/>
      <c r="IQT59" s="908"/>
      <c r="IQU59" s="908"/>
      <c r="IQV59" s="908"/>
      <c r="IQW59" s="908"/>
      <c r="IQX59" s="908"/>
      <c r="IQY59" s="908"/>
      <c r="IQZ59" s="908"/>
      <c r="IRA59" s="908"/>
      <c r="IRB59" s="908"/>
      <c r="IRC59" s="908"/>
      <c r="IRD59" s="908"/>
      <c r="IRE59" s="908"/>
      <c r="IRF59" s="908"/>
      <c r="IRG59" s="908"/>
      <c r="IRH59" s="908"/>
      <c r="IRI59" s="908"/>
      <c r="IRJ59" s="908"/>
      <c r="IRK59" s="908"/>
      <c r="IRL59" s="908"/>
      <c r="IRM59" s="908"/>
      <c r="IRN59" s="908"/>
      <c r="IRO59" s="908"/>
      <c r="IRP59" s="908"/>
      <c r="IRQ59" s="908"/>
      <c r="IRR59" s="908"/>
      <c r="IRS59" s="908"/>
      <c r="IRT59" s="908"/>
      <c r="IRU59" s="908"/>
      <c r="IRV59" s="908"/>
      <c r="IRW59" s="908"/>
      <c r="IRX59" s="908"/>
      <c r="IRY59" s="908"/>
      <c r="IRZ59" s="908"/>
      <c r="ISA59" s="908"/>
      <c r="ISB59" s="908"/>
      <c r="ISC59" s="908"/>
      <c r="ISD59" s="908"/>
      <c r="ISE59" s="908"/>
      <c r="ISF59" s="908"/>
      <c r="ISG59" s="908"/>
      <c r="ISH59" s="908"/>
      <c r="ISI59" s="908"/>
      <c r="ISJ59" s="908"/>
      <c r="ISK59" s="908"/>
      <c r="ISL59" s="908"/>
      <c r="ISM59" s="908"/>
      <c r="ISN59" s="908"/>
      <c r="ISO59" s="908"/>
      <c r="ISP59" s="908"/>
      <c r="ISQ59" s="908"/>
      <c r="ISR59" s="908"/>
      <c r="ISS59" s="908"/>
      <c r="IST59" s="908"/>
      <c r="ISU59" s="908"/>
      <c r="ISV59" s="908"/>
      <c r="ISW59" s="908"/>
      <c r="ISX59" s="908"/>
      <c r="ISY59" s="908"/>
      <c r="ISZ59" s="908"/>
      <c r="ITA59" s="908"/>
      <c r="ITB59" s="908"/>
      <c r="ITC59" s="908"/>
      <c r="ITD59" s="908"/>
      <c r="ITE59" s="908"/>
      <c r="ITF59" s="908"/>
      <c r="ITG59" s="908"/>
      <c r="ITH59" s="908"/>
      <c r="ITI59" s="908"/>
      <c r="ITJ59" s="908"/>
      <c r="ITK59" s="908"/>
      <c r="ITL59" s="908"/>
      <c r="ITM59" s="908"/>
      <c r="ITN59" s="908"/>
      <c r="ITO59" s="908"/>
      <c r="ITP59" s="908"/>
      <c r="ITQ59" s="908"/>
      <c r="ITR59" s="908"/>
      <c r="ITS59" s="908"/>
      <c r="ITT59" s="908"/>
      <c r="ITU59" s="908"/>
      <c r="ITV59" s="908"/>
      <c r="ITW59" s="908"/>
      <c r="ITX59" s="908"/>
      <c r="ITY59" s="908"/>
      <c r="ITZ59" s="908"/>
      <c r="IUA59" s="908"/>
      <c r="IUB59" s="908"/>
      <c r="IUC59" s="908"/>
      <c r="IUD59" s="908"/>
      <c r="IUE59" s="908"/>
      <c r="IUF59" s="908"/>
      <c r="IUG59" s="908"/>
      <c r="IUH59" s="908"/>
      <c r="IUI59" s="908"/>
      <c r="IUJ59" s="908"/>
      <c r="IUK59" s="908"/>
      <c r="IUL59" s="908"/>
      <c r="IUM59" s="908"/>
      <c r="IUN59" s="908"/>
      <c r="IUO59" s="908"/>
      <c r="IUP59" s="908"/>
      <c r="IUQ59" s="908"/>
      <c r="IUR59" s="908"/>
      <c r="IUS59" s="908"/>
      <c r="IUT59" s="908"/>
      <c r="IUU59" s="908"/>
      <c r="IUV59" s="908"/>
      <c r="IUW59" s="908"/>
      <c r="IUX59" s="908"/>
      <c r="IUY59" s="908"/>
      <c r="IUZ59" s="908"/>
      <c r="IVA59" s="908"/>
      <c r="IVB59" s="908"/>
      <c r="IVC59" s="908"/>
      <c r="IVD59" s="908"/>
      <c r="IVE59" s="908"/>
      <c r="IVF59" s="908"/>
      <c r="IVG59" s="908"/>
      <c r="IVH59" s="908"/>
      <c r="IVI59" s="908"/>
      <c r="IVJ59" s="908"/>
      <c r="IVK59" s="908"/>
      <c r="IVL59" s="908"/>
      <c r="IVM59" s="908"/>
      <c r="IVN59" s="908"/>
      <c r="IVO59" s="908"/>
      <c r="IVP59" s="908"/>
      <c r="IVQ59" s="908"/>
      <c r="IVR59" s="908"/>
      <c r="IVS59" s="908"/>
      <c r="IVT59" s="908"/>
      <c r="IVU59" s="908"/>
      <c r="IVV59" s="908"/>
      <c r="IVW59" s="908"/>
      <c r="IVX59" s="908"/>
      <c r="IVY59" s="908"/>
      <c r="IVZ59" s="908"/>
      <c r="IWA59" s="908"/>
      <c r="IWB59" s="908"/>
      <c r="IWC59" s="908"/>
      <c r="IWD59" s="908"/>
      <c r="IWE59" s="908"/>
      <c r="IWF59" s="908"/>
      <c r="IWG59" s="908"/>
      <c r="IWH59" s="908"/>
      <c r="IWI59" s="908"/>
      <c r="IWJ59" s="908"/>
      <c r="IWK59" s="908"/>
      <c r="IWL59" s="908"/>
      <c r="IWM59" s="908"/>
      <c r="IWN59" s="908"/>
      <c r="IWO59" s="908"/>
      <c r="IWP59" s="908"/>
      <c r="IWQ59" s="908"/>
      <c r="IWR59" s="908"/>
      <c r="IWS59" s="908"/>
      <c r="IWT59" s="908"/>
      <c r="IWU59" s="908"/>
      <c r="IWV59" s="908"/>
      <c r="IWW59" s="908"/>
      <c r="IWX59" s="908"/>
      <c r="IWY59" s="908"/>
      <c r="IWZ59" s="908"/>
      <c r="IXA59" s="908"/>
      <c r="IXB59" s="908"/>
      <c r="IXC59" s="908"/>
      <c r="IXD59" s="908"/>
      <c r="IXE59" s="908"/>
      <c r="IXF59" s="908"/>
      <c r="IXG59" s="908"/>
      <c r="IXH59" s="908"/>
      <c r="IXI59" s="908"/>
      <c r="IXJ59" s="908"/>
      <c r="IXK59" s="908"/>
      <c r="IXL59" s="908"/>
      <c r="IXM59" s="908"/>
      <c r="IXN59" s="908"/>
      <c r="IXO59" s="908"/>
      <c r="IXP59" s="908"/>
      <c r="IXQ59" s="908"/>
      <c r="IXR59" s="908"/>
      <c r="IXS59" s="908"/>
      <c r="IXT59" s="908"/>
      <c r="IXU59" s="908"/>
      <c r="IXV59" s="908"/>
      <c r="IXW59" s="908"/>
      <c r="IXX59" s="908"/>
      <c r="IXY59" s="908"/>
      <c r="IXZ59" s="908"/>
      <c r="IYA59" s="908"/>
      <c r="IYB59" s="908"/>
      <c r="IYC59" s="908"/>
      <c r="IYD59" s="908"/>
      <c r="IYE59" s="908"/>
      <c r="IYF59" s="908"/>
      <c r="IYG59" s="908"/>
      <c r="IYH59" s="908"/>
      <c r="IYI59" s="908"/>
      <c r="IYJ59" s="908"/>
      <c r="IYK59" s="908"/>
      <c r="IYL59" s="908"/>
      <c r="IYM59" s="908"/>
      <c r="IYN59" s="908"/>
      <c r="IYO59" s="908"/>
      <c r="IYP59" s="908"/>
      <c r="IYQ59" s="908"/>
      <c r="IYR59" s="908"/>
      <c r="IYS59" s="908"/>
      <c r="IYT59" s="908"/>
      <c r="IYU59" s="908"/>
      <c r="IYV59" s="908"/>
      <c r="IYW59" s="908"/>
      <c r="IYX59" s="908"/>
      <c r="IYY59" s="908"/>
      <c r="IYZ59" s="908"/>
      <c r="IZA59" s="908"/>
      <c r="IZB59" s="908"/>
      <c r="IZC59" s="908"/>
      <c r="IZD59" s="908"/>
      <c r="IZE59" s="908"/>
      <c r="IZF59" s="908"/>
      <c r="IZG59" s="908"/>
      <c r="IZH59" s="908"/>
      <c r="IZI59" s="908"/>
      <c r="IZJ59" s="908"/>
      <c r="IZK59" s="908"/>
      <c r="IZL59" s="908"/>
      <c r="IZM59" s="908"/>
      <c r="IZN59" s="908"/>
      <c r="IZO59" s="908"/>
      <c r="IZP59" s="908"/>
      <c r="IZQ59" s="908"/>
      <c r="IZR59" s="908"/>
      <c r="IZS59" s="908"/>
      <c r="IZT59" s="908"/>
      <c r="IZU59" s="908"/>
      <c r="IZV59" s="908"/>
      <c r="IZW59" s="908"/>
      <c r="IZX59" s="908"/>
      <c r="IZY59" s="908"/>
      <c r="IZZ59" s="908"/>
      <c r="JAA59" s="908"/>
      <c r="JAB59" s="908"/>
      <c r="JAC59" s="908"/>
      <c r="JAD59" s="908"/>
      <c r="JAE59" s="908"/>
      <c r="JAF59" s="908"/>
      <c r="JAG59" s="908"/>
      <c r="JAH59" s="908"/>
      <c r="JAI59" s="908"/>
      <c r="JAJ59" s="908"/>
      <c r="JAK59" s="908"/>
      <c r="JAL59" s="908"/>
      <c r="JAM59" s="908"/>
      <c r="JAN59" s="908"/>
      <c r="JAO59" s="908"/>
      <c r="JAP59" s="908"/>
      <c r="JAQ59" s="908"/>
      <c r="JAR59" s="908"/>
      <c r="JAS59" s="908"/>
      <c r="JAT59" s="908"/>
      <c r="JAU59" s="908"/>
      <c r="JAV59" s="908"/>
      <c r="JAW59" s="908"/>
      <c r="JAX59" s="908"/>
      <c r="JAY59" s="908"/>
      <c r="JAZ59" s="908"/>
      <c r="JBA59" s="908"/>
      <c r="JBB59" s="908"/>
      <c r="JBC59" s="908"/>
      <c r="JBD59" s="908"/>
      <c r="JBE59" s="908"/>
      <c r="JBF59" s="908"/>
      <c r="JBG59" s="908"/>
      <c r="JBH59" s="908"/>
      <c r="JBI59" s="908"/>
      <c r="JBJ59" s="908"/>
      <c r="JBK59" s="908"/>
      <c r="JBL59" s="908"/>
      <c r="JBM59" s="908"/>
      <c r="JBN59" s="908"/>
      <c r="JBO59" s="908"/>
      <c r="JBP59" s="908"/>
      <c r="JBQ59" s="908"/>
      <c r="JBR59" s="908"/>
      <c r="JBS59" s="908"/>
      <c r="JBT59" s="908"/>
      <c r="JBU59" s="908"/>
      <c r="JBV59" s="908"/>
      <c r="JBW59" s="908"/>
      <c r="JBX59" s="908"/>
      <c r="JBY59" s="908"/>
      <c r="JBZ59" s="908"/>
      <c r="JCA59" s="908"/>
      <c r="JCB59" s="908"/>
      <c r="JCC59" s="908"/>
      <c r="JCD59" s="908"/>
      <c r="JCE59" s="908"/>
      <c r="JCF59" s="908"/>
      <c r="JCG59" s="908"/>
      <c r="JCH59" s="908"/>
      <c r="JCI59" s="908"/>
      <c r="JCJ59" s="908"/>
      <c r="JCK59" s="908"/>
      <c r="JCL59" s="908"/>
      <c r="JCM59" s="908"/>
      <c r="JCN59" s="908"/>
      <c r="JCO59" s="908"/>
      <c r="JCP59" s="908"/>
      <c r="JCQ59" s="908"/>
      <c r="JCR59" s="908"/>
      <c r="JCS59" s="908"/>
      <c r="JCT59" s="908"/>
      <c r="JCU59" s="908"/>
      <c r="JCV59" s="908"/>
      <c r="JCW59" s="908"/>
      <c r="JCX59" s="908"/>
      <c r="JCY59" s="908"/>
      <c r="JCZ59" s="908"/>
      <c r="JDA59" s="908"/>
      <c r="JDB59" s="908"/>
      <c r="JDC59" s="908"/>
      <c r="JDD59" s="908"/>
      <c r="JDE59" s="908"/>
      <c r="JDF59" s="908"/>
      <c r="JDG59" s="908"/>
      <c r="JDH59" s="908"/>
      <c r="JDI59" s="908"/>
      <c r="JDJ59" s="908"/>
      <c r="JDK59" s="908"/>
      <c r="JDL59" s="908"/>
      <c r="JDM59" s="908"/>
      <c r="JDN59" s="908"/>
      <c r="JDO59" s="908"/>
      <c r="JDP59" s="908"/>
      <c r="JDQ59" s="908"/>
      <c r="JDR59" s="908"/>
      <c r="JDS59" s="908"/>
      <c r="JDT59" s="908"/>
      <c r="JDU59" s="908"/>
      <c r="JDV59" s="908"/>
      <c r="JDW59" s="908"/>
      <c r="JDX59" s="908"/>
      <c r="JDY59" s="908"/>
      <c r="JDZ59" s="908"/>
      <c r="JEA59" s="908"/>
      <c r="JEB59" s="908"/>
      <c r="JEC59" s="908"/>
      <c r="JED59" s="908"/>
      <c r="JEE59" s="908"/>
      <c r="JEF59" s="908"/>
      <c r="JEG59" s="908"/>
      <c r="JEH59" s="908"/>
      <c r="JEI59" s="908"/>
      <c r="JEJ59" s="908"/>
      <c r="JEK59" s="908"/>
      <c r="JEL59" s="908"/>
      <c r="JEM59" s="908"/>
      <c r="JEN59" s="908"/>
      <c r="JEO59" s="908"/>
      <c r="JEP59" s="908"/>
      <c r="JEQ59" s="908"/>
      <c r="JER59" s="908"/>
      <c r="JES59" s="908"/>
      <c r="JET59" s="908"/>
      <c r="JEU59" s="908"/>
      <c r="JEV59" s="908"/>
      <c r="JEW59" s="908"/>
      <c r="JEX59" s="908"/>
      <c r="JEY59" s="908"/>
      <c r="JEZ59" s="908"/>
      <c r="JFA59" s="908"/>
      <c r="JFB59" s="908"/>
      <c r="JFC59" s="908"/>
      <c r="JFD59" s="908"/>
      <c r="JFE59" s="908"/>
      <c r="JFF59" s="908"/>
      <c r="JFG59" s="908"/>
      <c r="JFH59" s="908"/>
      <c r="JFI59" s="908"/>
      <c r="JFJ59" s="908"/>
      <c r="JFK59" s="908"/>
      <c r="JFL59" s="908"/>
      <c r="JFM59" s="908"/>
      <c r="JFN59" s="908"/>
      <c r="JFO59" s="908"/>
      <c r="JFP59" s="908"/>
      <c r="JFQ59" s="908"/>
      <c r="JFR59" s="908"/>
      <c r="JFS59" s="908"/>
      <c r="JFT59" s="908"/>
      <c r="JFU59" s="908"/>
      <c r="JFV59" s="908"/>
      <c r="JFW59" s="908"/>
      <c r="JFX59" s="908"/>
      <c r="JFY59" s="908"/>
      <c r="JFZ59" s="908"/>
      <c r="JGA59" s="908"/>
      <c r="JGB59" s="908"/>
      <c r="JGC59" s="908"/>
      <c r="JGD59" s="908"/>
      <c r="JGE59" s="908"/>
      <c r="JGF59" s="908"/>
      <c r="JGG59" s="908"/>
      <c r="JGH59" s="908"/>
      <c r="JGI59" s="908"/>
      <c r="JGJ59" s="908"/>
      <c r="JGK59" s="908"/>
      <c r="JGL59" s="908"/>
      <c r="JGM59" s="908"/>
      <c r="JGN59" s="908"/>
      <c r="JGO59" s="908"/>
      <c r="JGP59" s="908"/>
      <c r="JGQ59" s="908"/>
      <c r="JGR59" s="908"/>
      <c r="JGS59" s="908"/>
      <c r="JGT59" s="908"/>
      <c r="JGU59" s="908"/>
      <c r="JGV59" s="908"/>
      <c r="JGW59" s="908"/>
      <c r="JGX59" s="908"/>
      <c r="JGY59" s="908"/>
      <c r="JGZ59" s="908"/>
      <c r="JHA59" s="908"/>
      <c r="JHB59" s="908"/>
      <c r="JHC59" s="908"/>
      <c r="JHD59" s="908"/>
      <c r="JHE59" s="908"/>
      <c r="JHF59" s="908"/>
      <c r="JHG59" s="908"/>
      <c r="JHH59" s="908"/>
      <c r="JHI59" s="908"/>
      <c r="JHJ59" s="908"/>
      <c r="JHK59" s="908"/>
      <c r="JHL59" s="908"/>
      <c r="JHM59" s="908"/>
      <c r="JHN59" s="908"/>
      <c r="JHO59" s="908"/>
      <c r="JHP59" s="908"/>
      <c r="JHQ59" s="908"/>
      <c r="JHR59" s="908"/>
      <c r="JHS59" s="908"/>
      <c r="JHT59" s="908"/>
      <c r="JHU59" s="908"/>
      <c r="JHV59" s="908"/>
      <c r="JHW59" s="908"/>
      <c r="JHX59" s="908"/>
      <c r="JHY59" s="908"/>
      <c r="JHZ59" s="908"/>
      <c r="JIA59" s="908"/>
      <c r="JIB59" s="908"/>
      <c r="JIC59" s="908"/>
      <c r="JID59" s="908"/>
      <c r="JIE59" s="908"/>
      <c r="JIF59" s="908"/>
      <c r="JIG59" s="908"/>
      <c r="JIH59" s="908"/>
      <c r="JII59" s="908"/>
      <c r="JIJ59" s="908"/>
      <c r="JIK59" s="908"/>
      <c r="JIL59" s="908"/>
      <c r="JIM59" s="908"/>
      <c r="JIN59" s="908"/>
      <c r="JIO59" s="908"/>
      <c r="JIP59" s="908"/>
      <c r="JIQ59" s="908"/>
      <c r="JIR59" s="908"/>
      <c r="JIS59" s="908"/>
      <c r="JIT59" s="908"/>
      <c r="JIU59" s="908"/>
      <c r="JIV59" s="908"/>
      <c r="JIW59" s="908"/>
      <c r="JIX59" s="908"/>
      <c r="JIY59" s="908"/>
      <c r="JIZ59" s="908"/>
      <c r="JJA59" s="908"/>
      <c r="JJB59" s="908"/>
      <c r="JJC59" s="908"/>
      <c r="JJD59" s="908"/>
      <c r="JJE59" s="908"/>
      <c r="JJF59" s="908"/>
      <c r="JJG59" s="908"/>
      <c r="JJH59" s="908"/>
      <c r="JJI59" s="908"/>
      <c r="JJJ59" s="908"/>
      <c r="JJK59" s="908"/>
      <c r="JJL59" s="908"/>
      <c r="JJM59" s="908"/>
      <c r="JJN59" s="908"/>
      <c r="JJO59" s="908"/>
      <c r="JJP59" s="908"/>
      <c r="JJQ59" s="908"/>
      <c r="JJR59" s="908"/>
      <c r="JJS59" s="908"/>
      <c r="JJT59" s="908"/>
      <c r="JJU59" s="908"/>
      <c r="JJV59" s="908"/>
      <c r="JJW59" s="908"/>
      <c r="JJX59" s="908"/>
      <c r="JJY59" s="908"/>
      <c r="JJZ59" s="908"/>
      <c r="JKA59" s="908"/>
      <c r="JKB59" s="908"/>
      <c r="JKC59" s="908"/>
      <c r="JKD59" s="908"/>
      <c r="JKE59" s="908"/>
      <c r="JKF59" s="908"/>
      <c r="JKG59" s="908"/>
      <c r="JKH59" s="908"/>
      <c r="JKI59" s="908"/>
      <c r="JKJ59" s="908"/>
      <c r="JKK59" s="908"/>
      <c r="JKL59" s="908"/>
      <c r="JKM59" s="908"/>
      <c r="JKN59" s="908"/>
      <c r="JKO59" s="908"/>
      <c r="JKP59" s="908"/>
      <c r="JKQ59" s="908"/>
      <c r="JKR59" s="908"/>
      <c r="JKS59" s="908"/>
      <c r="JKT59" s="908"/>
      <c r="JKU59" s="908"/>
      <c r="JKV59" s="908"/>
      <c r="JKW59" s="908"/>
      <c r="JKX59" s="908"/>
      <c r="JKY59" s="908"/>
      <c r="JKZ59" s="908"/>
      <c r="JLA59" s="908"/>
      <c r="JLB59" s="908"/>
      <c r="JLC59" s="908"/>
      <c r="JLD59" s="908"/>
      <c r="JLE59" s="908"/>
      <c r="JLF59" s="908"/>
      <c r="JLG59" s="908"/>
      <c r="JLH59" s="908"/>
      <c r="JLI59" s="908"/>
      <c r="JLJ59" s="908"/>
      <c r="JLK59" s="908"/>
      <c r="JLL59" s="908"/>
      <c r="JLM59" s="908"/>
      <c r="JLN59" s="908"/>
      <c r="JLO59" s="908"/>
      <c r="JLP59" s="908"/>
      <c r="JLQ59" s="908"/>
      <c r="JLR59" s="908"/>
      <c r="JLS59" s="908"/>
      <c r="JLT59" s="908"/>
      <c r="JLU59" s="908"/>
      <c r="JLV59" s="908"/>
      <c r="JLW59" s="908"/>
      <c r="JLX59" s="908"/>
      <c r="JLY59" s="908"/>
      <c r="JLZ59" s="908"/>
      <c r="JMA59" s="908"/>
      <c r="JMB59" s="908"/>
      <c r="JMC59" s="908"/>
      <c r="JMD59" s="908"/>
      <c r="JME59" s="908"/>
      <c r="JMF59" s="908"/>
      <c r="JMG59" s="908"/>
      <c r="JMH59" s="908"/>
      <c r="JMI59" s="908"/>
      <c r="JMJ59" s="908"/>
      <c r="JMK59" s="908"/>
      <c r="JML59" s="908"/>
      <c r="JMM59" s="908"/>
      <c r="JMN59" s="908"/>
      <c r="JMO59" s="908"/>
      <c r="JMP59" s="908"/>
      <c r="JMQ59" s="908"/>
      <c r="JMR59" s="908"/>
      <c r="JMS59" s="908"/>
      <c r="JMT59" s="908"/>
      <c r="JMU59" s="908"/>
      <c r="JMV59" s="908"/>
      <c r="JMW59" s="908"/>
      <c r="JMX59" s="908"/>
      <c r="JMY59" s="908"/>
      <c r="JMZ59" s="908"/>
      <c r="JNA59" s="908"/>
      <c r="JNB59" s="908"/>
      <c r="JNC59" s="908"/>
      <c r="JND59" s="908"/>
      <c r="JNE59" s="908"/>
      <c r="JNF59" s="908"/>
      <c r="JNG59" s="908"/>
      <c r="JNH59" s="908"/>
      <c r="JNI59" s="908"/>
      <c r="JNJ59" s="908"/>
      <c r="JNK59" s="908"/>
      <c r="JNL59" s="908"/>
      <c r="JNM59" s="908"/>
      <c r="JNN59" s="908"/>
      <c r="JNO59" s="908"/>
      <c r="JNP59" s="908"/>
      <c r="JNQ59" s="908"/>
      <c r="JNR59" s="908"/>
      <c r="JNS59" s="908"/>
      <c r="JNT59" s="908"/>
      <c r="JNU59" s="908"/>
      <c r="JNV59" s="908"/>
      <c r="JNW59" s="908"/>
      <c r="JNX59" s="908"/>
      <c r="JNY59" s="908"/>
      <c r="JNZ59" s="908"/>
      <c r="JOA59" s="908"/>
      <c r="JOB59" s="908"/>
      <c r="JOC59" s="908"/>
      <c r="JOD59" s="908"/>
      <c r="JOE59" s="908"/>
      <c r="JOF59" s="908"/>
      <c r="JOG59" s="908"/>
      <c r="JOH59" s="908"/>
      <c r="JOI59" s="908"/>
      <c r="JOJ59" s="908"/>
      <c r="JOK59" s="908"/>
      <c r="JOL59" s="908"/>
      <c r="JOM59" s="908"/>
      <c r="JON59" s="908"/>
      <c r="JOO59" s="908"/>
      <c r="JOP59" s="908"/>
      <c r="JOQ59" s="908"/>
      <c r="JOR59" s="908"/>
      <c r="JOS59" s="908"/>
      <c r="JOT59" s="908"/>
      <c r="JOU59" s="908"/>
      <c r="JOV59" s="908"/>
      <c r="JOW59" s="908"/>
      <c r="JOX59" s="908"/>
      <c r="JOY59" s="908"/>
      <c r="JOZ59" s="908"/>
      <c r="JPA59" s="908"/>
      <c r="JPB59" s="908"/>
      <c r="JPC59" s="908"/>
      <c r="JPD59" s="908"/>
      <c r="JPE59" s="908"/>
      <c r="JPF59" s="908"/>
      <c r="JPG59" s="908"/>
      <c r="JPH59" s="908"/>
      <c r="JPI59" s="908"/>
      <c r="JPJ59" s="908"/>
      <c r="JPK59" s="908"/>
      <c r="JPL59" s="908"/>
      <c r="JPM59" s="908"/>
      <c r="JPN59" s="908"/>
      <c r="JPO59" s="908"/>
      <c r="JPP59" s="908"/>
      <c r="JPQ59" s="908"/>
      <c r="JPR59" s="908"/>
      <c r="JPS59" s="908"/>
      <c r="JPT59" s="908"/>
      <c r="JPU59" s="908"/>
      <c r="JPV59" s="908"/>
      <c r="JPW59" s="908"/>
      <c r="JPX59" s="908"/>
      <c r="JPY59" s="908"/>
      <c r="JPZ59" s="908"/>
      <c r="JQA59" s="908"/>
      <c r="JQB59" s="908"/>
      <c r="JQC59" s="908"/>
      <c r="JQD59" s="908"/>
      <c r="JQE59" s="908"/>
      <c r="JQF59" s="908"/>
      <c r="JQG59" s="908"/>
      <c r="JQH59" s="908"/>
      <c r="JQI59" s="908"/>
      <c r="JQJ59" s="908"/>
      <c r="JQK59" s="908"/>
      <c r="JQL59" s="908"/>
      <c r="JQM59" s="908"/>
      <c r="JQN59" s="908"/>
      <c r="JQO59" s="908"/>
      <c r="JQP59" s="908"/>
      <c r="JQQ59" s="908"/>
      <c r="JQR59" s="908"/>
      <c r="JQS59" s="908"/>
      <c r="JQT59" s="908"/>
      <c r="JQU59" s="908"/>
      <c r="JQV59" s="908"/>
      <c r="JQW59" s="908"/>
      <c r="JQX59" s="908"/>
      <c r="JQY59" s="908"/>
      <c r="JQZ59" s="908"/>
      <c r="JRA59" s="908"/>
      <c r="JRB59" s="908"/>
      <c r="JRC59" s="908"/>
      <c r="JRD59" s="908"/>
      <c r="JRE59" s="908"/>
      <c r="JRF59" s="908"/>
      <c r="JRG59" s="908"/>
      <c r="JRH59" s="908"/>
      <c r="JRI59" s="908"/>
      <c r="JRJ59" s="908"/>
      <c r="JRK59" s="908"/>
      <c r="JRL59" s="908"/>
      <c r="JRM59" s="908"/>
      <c r="JRN59" s="908"/>
      <c r="JRO59" s="908"/>
      <c r="JRP59" s="908"/>
      <c r="JRQ59" s="908"/>
      <c r="JRR59" s="908"/>
      <c r="JRS59" s="908"/>
      <c r="JRT59" s="908"/>
      <c r="JRU59" s="908"/>
      <c r="JRV59" s="908"/>
      <c r="JRW59" s="908"/>
      <c r="JRX59" s="908"/>
      <c r="JRY59" s="908"/>
      <c r="JRZ59" s="908"/>
      <c r="JSA59" s="908"/>
      <c r="JSB59" s="908"/>
      <c r="JSC59" s="908"/>
      <c r="JSD59" s="908"/>
      <c r="JSE59" s="908"/>
      <c r="JSF59" s="908"/>
      <c r="JSG59" s="908"/>
      <c r="JSH59" s="908"/>
      <c r="JSI59" s="908"/>
      <c r="JSJ59" s="908"/>
      <c r="JSK59" s="908"/>
      <c r="JSL59" s="908"/>
      <c r="JSM59" s="908"/>
      <c r="JSN59" s="908"/>
      <c r="JSO59" s="908"/>
      <c r="JSP59" s="908"/>
      <c r="JSQ59" s="908"/>
      <c r="JSR59" s="908"/>
      <c r="JSS59" s="908"/>
      <c r="JST59" s="908"/>
      <c r="JSU59" s="908"/>
      <c r="JSV59" s="908"/>
      <c r="JSW59" s="908"/>
      <c r="JSX59" s="908"/>
      <c r="JSY59" s="908"/>
      <c r="JSZ59" s="908"/>
      <c r="JTA59" s="908"/>
      <c r="JTB59" s="908"/>
      <c r="JTC59" s="908"/>
      <c r="JTD59" s="908"/>
      <c r="JTE59" s="908"/>
      <c r="JTF59" s="908"/>
      <c r="JTG59" s="908"/>
      <c r="JTH59" s="908"/>
      <c r="JTI59" s="908"/>
      <c r="JTJ59" s="908"/>
      <c r="JTK59" s="908"/>
      <c r="JTL59" s="908"/>
      <c r="JTM59" s="908"/>
      <c r="JTN59" s="908"/>
      <c r="JTO59" s="908"/>
      <c r="JTP59" s="908"/>
      <c r="JTQ59" s="908"/>
      <c r="JTR59" s="908"/>
      <c r="JTS59" s="908"/>
      <c r="JTT59" s="908"/>
      <c r="JTU59" s="908"/>
      <c r="JTV59" s="908"/>
      <c r="JTW59" s="908"/>
      <c r="JTX59" s="908"/>
      <c r="JTY59" s="908"/>
      <c r="JTZ59" s="908"/>
      <c r="JUA59" s="908"/>
      <c r="JUB59" s="908"/>
      <c r="JUC59" s="908"/>
      <c r="JUD59" s="908"/>
      <c r="JUE59" s="908"/>
      <c r="JUF59" s="908"/>
      <c r="JUG59" s="908"/>
      <c r="JUH59" s="908"/>
      <c r="JUI59" s="908"/>
      <c r="JUJ59" s="908"/>
      <c r="JUK59" s="908"/>
      <c r="JUL59" s="908"/>
      <c r="JUM59" s="908"/>
      <c r="JUN59" s="908"/>
      <c r="JUO59" s="908"/>
      <c r="JUP59" s="908"/>
      <c r="JUQ59" s="908"/>
      <c r="JUR59" s="908"/>
      <c r="JUS59" s="908"/>
      <c r="JUT59" s="908"/>
      <c r="JUU59" s="908"/>
      <c r="JUV59" s="908"/>
      <c r="JUW59" s="908"/>
      <c r="JUX59" s="908"/>
      <c r="JUY59" s="908"/>
      <c r="JUZ59" s="908"/>
      <c r="JVA59" s="908"/>
      <c r="JVB59" s="908"/>
      <c r="JVC59" s="908"/>
      <c r="JVD59" s="908"/>
      <c r="JVE59" s="908"/>
      <c r="JVF59" s="908"/>
      <c r="JVG59" s="908"/>
      <c r="JVH59" s="908"/>
      <c r="JVI59" s="908"/>
      <c r="JVJ59" s="908"/>
      <c r="JVK59" s="908"/>
      <c r="JVL59" s="908"/>
      <c r="JVM59" s="908"/>
      <c r="JVN59" s="908"/>
      <c r="JVO59" s="908"/>
      <c r="JVP59" s="908"/>
      <c r="JVQ59" s="908"/>
      <c r="JVR59" s="908"/>
      <c r="JVS59" s="908"/>
      <c r="JVT59" s="908"/>
      <c r="JVU59" s="908"/>
      <c r="JVV59" s="908"/>
      <c r="JVW59" s="908"/>
      <c r="JVX59" s="908"/>
      <c r="JVY59" s="908"/>
      <c r="JVZ59" s="908"/>
      <c r="JWA59" s="908"/>
      <c r="JWB59" s="908"/>
      <c r="JWC59" s="908"/>
      <c r="JWD59" s="908"/>
      <c r="JWE59" s="908"/>
      <c r="JWF59" s="908"/>
      <c r="JWG59" s="908"/>
      <c r="JWH59" s="908"/>
      <c r="JWI59" s="908"/>
      <c r="JWJ59" s="908"/>
      <c r="JWK59" s="908"/>
      <c r="JWL59" s="908"/>
      <c r="JWM59" s="908"/>
      <c r="JWN59" s="908"/>
      <c r="JWO59" s="908"/>
      <c r="JWP59" s="908"/>
      <c r="JWQ59" s="908"/>
      <c r="JWR59" s="908"/>
      <c r="JWS59" s="908"/>
      <c r="JWT59" s="908"/>
      <c r="JWU59" s="908"/>
      <c r="JWV59" s="908"/>
      <c r="JWW59" s="908"/>
      <c r="JWX59" s="908"/>
      <c r="JWY59" s="908"/>
      <c r="JWZ59" s="908"/>
      <c r="JXA59" s="908"/>
      <c r="JXB59" s="908"/>
      <c r="JXC59" s="908"/>
      <c r="JXD59" s="908"/>
      <c r="JXE59" s="908"/>
      <c r="JXF59" s="908"/>
      <c r="JXG59" s="908"/>
      <c r="JXH59" s="908"/>
      <c r="JXI59" s="908"/>
      <c r="JXJ59" s="908"/>
      <c r="JXK59" s="908"/>
      <c r="JXL59" s="908"/>
      <c r="JXM59" s="908"/>
      <c r="JXN59" s="908"/>
      <c r="JXO59" s="908"/>
      <c r="JXP59" s="908"/>
      <c r="JXQ59" s="908"/>
      <c r="JXR59" s="908"/>
      <c r="JXS59" s="908"/>
      <c r="JXT59" s="908"/>
      <c r="JXU59" s="908"/>
      <c r="JXV59" s="908"/>
      <c r="JXW59" s="908"/>
      <c r="JXX59" s="908"/>
      <c r="JXY59" s="908"/>
      <c r="JXZ59" s="908"/>
      <c r="JYA59" s="908"/>
      <c r="JYB59" s="908"/>
      <c r="JYC59" s="908"/>
      <c r="JYD59" s="908"/>
      <c r="JYE59" s="908"/>
      <c r="JYF59" s="908"/>
      <c r="JYG59" s="908"/>
      <c r="JYH59" s="908"/>
      <c r="JYI59" s="908"/>
      <c r="JYJ59" s="908"/>
      <c r="JYK59" s="908"/>
      <c r="JYL59" s="908"/>
      <c r="JYM59" s="908"/>
      <c r="JYN59" s="908"/>
      <c r="JYO59" s="908"/>
      <c r="JYP59" s="908"/>
      <c r="JYQ59" s="908"/>
      <c r="JYR59" s="908"/>
      <c r="JYS59" s="908"/>
      <c r="JYT59" s="908"/>
      <c r="JYU59" s="908"/>
      <c r="JYV59" s="908"/>
      <c r="JYW59" s="908"/>
      <c r="JYX59" s="908"/>
      <c r="JYY59" s="908"/>
      <c r="JYZ59" s="908"/>
      <c r="JZA59" s="908"/>
      <c r="JZB59" s="908"/>
      <c r="JZC59" s="908"/>
      <c r="JZD59" s="908"/>
      <c r="JZE59" s="908"/>
      <c r="JZF59" s="908"/>
      <c r="JZG59" s="908"/>
      <c r="JZH59" s="908"/>
      <c r="JZI59" s="908"/>
      <c r="JZJ59" s="908"/>
      <c r="JZK59" s="908"/>
      <c r="JZL59" s="908"/>
      <c r="JZM59" s="908"/>
      <c r="JZN59" s="908"/>
      <c r="JZO59" s="908"/>
      <c r="JZP59" s="908"/>
      <c r="JZQ59" s="908"/>
      <c r="JZR59" s="908"/>
      <c r="JZS59" s="908"/>
      <c r="JZT59" s="908"/>
      <c r="JZU59" s="908"/>
      <c r="JZV59" s="908"/>
      <c r="JZW59" s="908"/>
      <c r="JZX59" s="908"/>
      <c r="JZY59" s="908"/>
      <c r="JZZ59" s="908"/>
      <c r="KAA59" s="908"/>
      <c r="KAB59" s="908"/>
      <c r="KAC59" s="908"/>
      <c r="KAD59" s="908"/>
      <c r="KAE59" s="908"/>
      <c r="KAF59" s="908"/>
      <c r="KAG59" s="908"/>
      <c r="KAH59" s="908"/>
      <c r="KAI59" s="908"/>
      <c r="KAJ59" s="908"/>
      <c r="KAK59" s="908"/>
      <c r="KAL59" s="908"/>
      <c r="KAM59" s="908"/>
      <c r="KAN59" s="908"/>
      <c r="KAO59" s="908"/>
      <c r="KAP59" s="908"/>
      <c r="KAQ59" s="908"/>
      <c r="KAR59" s="908"/>
      <c r="KAS59" s="908"/>
      <c r="KAT59" s="908"/>
      <c r="KAU59" s="908"/>
      <c r="KAV59" s="908"/>
      <c r="KAW59" s="908"/>
      <c r="KAX59" s="908"/>
      <c r="KAY59" s="908"/>
      <c r="KAZ59" s="908"/>
      <c r="KBA59" s="908"/>
      <c r="KBB59" s="908"/>
      <c r="KBC59" s="908"/>
      <c r="KBD59" s="908"/>
      <c r="KBE59" s="908"/>
      <c r="KBF59" s="908"/>
      <c r="KBG59" s="908"/>
      <c r="KBH59" s="908"/>
      <c r="KBI59" s="908"/>
      <c r="KBJ59" s="908"/>
      <c r="KBK59" s="908"/>
      <c r="KBL59" s="908"/>
      <c r="KBM59" s="908"/>
      <c r="KBN59" s="908"/>
      <c r="KBO59" s="908"/>
      <c r="KBP59" s="908"/>
      <c r="KBQ59" s="908"/>
      <c r="KBR59" s="908"/>
      <c r="KBS59" s="908"/>
      <c r="KBT59" s="908"/>
      <c r="KBU59" s="908"/>
      <c r="KBV59" s="908"/>
      <c r="KBW59" s="908"/>
      <c r="KBX59" s="908"/>
      <c r="KBY59" s="908"/>
      <c r="KBZ59" s="908"/>
      <c r="KCA59" s="908"/>
      <c r="KCB59" s="908"/>
      <c r="KCC59" s="908"/>
      <c r="KCD59" s="908"/>
      <c r="KCE59" s="908"/>
      <c r="KCF59" s="908"/>
      <c r="KCG59" s="908"/>
      <c r="KCH59" s="908"/>
      <c r="KCI59" s="908"/>
      <c r="KCJ59" s="908"/>
      <c r="KCK59" s="908"/>
      <c r="KCL59" s="908"/>
      <c r="KCM59" s="908"/>
      <c r="KCN59" s="908"/>
      <c r="KCO59" s="908"/>
      <c r="KCP59" s="908"/>
      <c r="KCQ59" s="908"/>
      <c r="KCR59" s="908"/>
      <c r="KCS59" s="908"/>
      <c r="KCT59" s="908"/>
      <c r="KCU59" s="908"/>
      <c r="KCV59" s="908"/>
      <c r="KCW59" s="908"/>
      <c r="KCX59" s="908"/>
      <c r="KCY59" s="908"/>
      <c r="KCZ59" s="908"/>
      <c r="KDA59" s="908"/>
      <c r="KDB59" s="908"/>
      <c r="KDC59" s="908"/>
      <c r="KDD59" s="908"/>
      <c r="KDE59" s="908"/>
      <c r="KDF59" s="908"/>
      <c r="KDG59" s="908"/>
      <c r="KDH59" s="908"/>
      <c r="KDI59" s="908"/>
      <c r="KDJ59" s="908"/>
      <c r="KDK59" s="908"/>
      <c r="KDL59" s="908"/>
      <c r="KDM59" s="908"/>
      <c r="KDN59" s="908"/>
      <c r="KDO59" s="908"/>
      <c r="KDP59" s="908"/>
      <c r="KDQ59" s="908"/>
      <c r="KDR59" s="908"/>
      <c r="KDS59" s="908"/>
      <c r="KDT59" s="908"/>
      <c r="KDU59" s="908"/>
      <c r="KDV59" s="908"/>
      <c r="KDW59" s="908"/>
      <c r="KDX59" s="908"/>
      <c r="KDY59" s="908"/>
      <c r="KDZ59" s="908"/>
      <c r="KEA59" s="908"/>
      <c r="KEB59" s="908"/>
      <c r="KEC59" s="908"/>
      <c r="KED59" s="908"/>
      <c r="KEE59" s="908"/>
      <c r="KEF59" s="908"/>
      <c r="KEG59" s="908"/>
      <c r="KEH59" s="908"/>
      <c r="KEI59" s="908"/>
      <c r="KEJ59" s="908"/>
      <c r="KEK59" s="908"/>
      <c r="KEL59" s="908"/>
      <c r="KEM59" s="908"/>
      <c r="KEN59" s="908"/>
      <c r="KEO59" s="908"/>
      <c r="KEP59" s="908"/>
      <c r="KEQ59" s="908"/>
      <c r="KER59" s="908"/>
      <c r="KES59" s="908"/>
      <c r="KET59" s="908"/>
      <c r="KEU59" s="908"/>
      <c r="KEV59" s="908"/>
      <c r="KEW59" s="908"/>
      <c r="KEX59" s="908"/>
      <c r="KEY59" s="908"/>
      <c r="KEZ59" s="908"/>
      <c r="KFA59" s="908"/>
      <c r="KFB59" s="908"/>
      <c r="KFC59" s="908"/>
      <c r="KFD59" s="908"/>
      <c r="KFE59" s="908"/>
      <c r="KFF59" s="908"/>
      <c r="KFG59" s="908"/>
      <c r="KFH59" s="908"/>
      <c r="KFI59" s="908"/>
      <c r="KFJ59" s="908"/>
      <c r="KFK59" s="908"/>
      <c r="KFL59" s="908"/>
      <c r="KFM59" s="908"/>
      <c r="KFN59" s="908"/>
      <c r="KFO59" s="908"/>
      <c r="KFP59" s="908"/>
      <c r="KFQ59" s="908"/>
      <c r="KFR59" s="908"/>
      <c r="KFS59" s="908"/>
      <c r="KFT59" s="908"/>
      <c r="KFU59" s="908"/>
      <c r="KFV59" s="908"/>
      <c r="KFW59" s="908"/>
      <c r="KFX59" s="908"/>
      <c r="KFY59" s="908"/>
      <c r="KFZ59" s="908"/>
      <c r="KGA59" s="908"/>
      <c r="KGB59" s="908"/>
      <c r="KGC59" s="908"/>
      <c r="KGD59" s="908"/>
      <c r="KGE59" s="908"/>
      <c r="KGF59" s="908"/>
      <c r="KGG59" s="908"/>
      <c r="KGH59" s="908"/>
      <c r="KGI59" s="908"/>
      <c r="KGJ59" s="908"/>
      <c r="KGK59" s="908"/>
      <c r="KGL59" s="908"/>
      <c r="KGM59" s="908"/>
      <c r="KGN59" s="908"/>
      <c r="KGO59" s="908"/>
      <c r="KGP59" s="908"/>
      <c r="KGQ59" s="908"/>
      <c r="KGR59" s="908"/>
      <c r="KGS59" s="908"/>
      <c r="KGT59" s="908"/>
      <c r="KGU59" s="908"/>
      <c r="KGV59" s="908"/>
      <c r="KGW59" s="908"/>
      <c r="KGX59" s="908"/>
      <c r="KGY59" s="908"/>
      <c r="KGZ59" s="908"/>
      <c r="KHA59" s="908"/>
      <c r="KHB59" s="908"/>
      <c r="KHC59" s="908"/>
      <c r="KHD59" s="908"/>
      <c r="KHE59" s="908"/>
      <c r="KHF59" s="908"/>
      <c r="KHG59" s="908"/>
      <c r="KHH59" s="908"/>
      <c r="KHI59" s="908"/>
      <c r="KHJ59" s="908"/>
      <c r="KHK59" s="908"/>
      <c r="KHL59" s="908"/>
      <c r="KHM59" s="908"/>
      <c r="KHN59" s="908"/>
      <c r="KHO59" s="908"/>
      <c r="KHP59" s="908"/>
      <c r="KHQ59" s="908"/>
      <c r="KHR59" s="908"/>
      <c r="KHS59" s="908"/>
      <c r="KHT59" s="908"/>
      <c r="KHU59" s="908"/>
      <c r="KHV59" s="908"/>
      <c r="KHW59" s="908"/>
      <c r="KHX59" s="908"/>
      <c r="KHY59" s="908"/>
      <c r="KHZ59" s="908"/>
      <c r="KIA59" s="908"/>
      <c r="KIB59" s="908"/>
      <c r="KIC59" s="908"/>
      <c r="KID59" s="908"/>
      <c r="KIE59" s="908"/>
      <c r="KIF59" s="908"/>
      <c r="KIG59" s="908"/>
      <c r="KIH59" s="908"/>
      <c r="KII59" s="908"/>
      <c r="KIJ59" s="908"/>
      <c r="KIK59" s="908"/>
      <c r="KIL59" s="908"/>
      <c r="KIM59" s="908"/>
      <c r="KIN59" s="908"/>
      <c r="KIO59" s="908"/>
      <c r="KIP59" s="908"/>
      <c r="KIQ59" s="908"/>
      <c r="KIR59" s="908"/>
      <c r="KIS59" s="908"/>
      <c r="KIT59" s="908"/>
      <c r="KIU59" s="908"/>
      <c r="KIV59" s="908"/>
      <c r="KIW59" s="908"/>
      <c r="KIX59" s="908"/>
      <c r="KIY59" s="908"/>
      <c r="KIZ59" s="908"/>
      <c r="KJA59" s="908"/>
      <c r="KJB59" s="908"/>
      <c r="KJC59" s="908"/>
      <c r="KJD59" s="908"/>
      <c r="KJE59" s="908"/>
      <c r="KJF59" s="908"/>
      <c r="KJG59" s="908"/>
      <c r="KJH59" s="908"/>
      <c r="KJI59" s="908"/>
      <c r="KJJ59" s="908"/>
      <c r="KJK59" s="908"/>
      <c r="KJL59" s="908"/>
      <c r="KJM59" s="908"/>
      <c r="KJN59" s="908"/>
      <c r="KJO59" s="908"/>
      <c r="KJP59" s="908"/>
      <c r="KJQ59" s="908"/>
      <c r="KJR59" s="908"/>
      <c r="KJS59" s="908"/>
      <c r="KJT59" s="908"/>
      <c r="KJU59" s="908"/>
      <c r="KJV59" s="908"/>
      <c r="KJW59" s="908"/>
      <c r="KJX59" s="908"/>
      <c r="KJY59" s="908"/>
      <c r="KJZ59" s="908"/>
      <c r="KKA59" s="908"/>
      <c r="KKB59" s="908"/>
      <c r="KKC59" s="908"/>
      <c r="KKD59" s="908"/>
      <c r="KKE59" s="908"/>
      <c r="KKF59" s="908"/>
      <c r="KKG59" s="908"/>
      <c r="KKH59" s="908"/>
      <c r="KKI59" s="908"/>
      <c r="KKJ59" s="908"/>
      <c r="KKK59" s="908"/>
      <c r="KKL59" s="908"/>
      <c r="KKM59" s="908"/>
      <c r="KKN59" s="908"/>
      <c r="KKO59" s="908"/>
      <c r="KKP59" s="908"/>
      <c r="KKQ59" s="908"/>
      <c r="KKR59" s="908"/>
      <c r="KKS59" s="908"/>
      <c r="KKT59" s="908"/>
      <c r="KKU59" s="908"/>
      <c r="KKV59" s="908"/>
      <c r="KKW59" s="908"/>
      <c r="KKX59" s="908"/>
      <c r="KKY59" s="908"/>
      <c r="KKZ59" s="908"/>
      <c r="KLA59" s="908"/>
      <c r="KLB59" s="908"/>
      <c r="KLC59" s="908"/>
      <c r="KLD59" s="908"/>
      <c r="KLE59" s="908"/>
      <c r="KLF59" s="908"/>
      <c r="KLG59" s="908"/>
      <c r="KLH59" s="908"/>
      <c r="KLI59" s="908"/>
      <c r="KLJ59" s="908"/>
      <c r="KLK59" s="908"/>
      <c r="KLL59" s="908"/>
      <c r="KLM59" s="908"/>
      <c r="KLN59" s="908"/>
      <c r="KLO59" s="908"/>
      <c r="KLP59" s="908"/>
      <c r="KLQ59" s="908"/>
      <c r="KLR59" s="908"/>
      <c r="KLS59" s="908"/>
      <c r="KLT59" s="908"/>
      <c r="KLU59" s="908"/>
      <c r="KLV59" s="908"/>
      <c r="KLW59" s="908"/>
      <c r="KLX59" s="908"/>
      <c r="KLY59" s="908"/>
      <c r="KLZ59" s="908"/>
      <c r="KMA59" s="908"/>
      <c r="KMB59" s="908"/>
      <c r="KMC59" s="908"/>
      <c r="KMD59" s="908"/>
      <c r="KME59" s="908"/>
      <c r="KMF59" s="908"/>
      <c r="KMG59" s="908"/>
      <c r="KMH59" s="908"/>
      <c r="KMI59" s="908"/>
      <c r="KMJ59" s="908"/>
      <c r="KMK59" s="908"/>
      <c r="KML59" s="908"/>
      <c r="KMM59" s="908"/>
      <c r="KMN59" s="908"/>
      <c r="KMO59" s="908"/>
      <c r="KMP59" s="908"/>
      <c r="KMQ59" s="908"/>
      <c r="KMR59" s="908"/>
      <c r="KMS59" s="908"/>
      <c r="KMT59" s="908"/>
      <c r="KMU59" s="908"/>
      <c r="KMV59" s="908"/>
      <c r="KMW59" s="908"/>
      <c r="KMX59" s="908"/>
      <c r="KMY59" s="908"/>
      <c r="KMZ59" s="908"/>
      <c r="KNA59" s="908"/>
      <c r="KNB59" s="908"/>
      <c r="KNC59" s="908"/>
      <c r="KND59" s="908"/>
      <c r="KNE59" s="908"/>
      <c r="KNF59" s="908"/>
      <c r="KNG59" s="908"/>
      <c r="KNH59" s="908"/>
      <c r="KNI59" s="908"/>
      <c r="KNJ59" s="908"/>
      <c r="KNK59" s="908"/>
      <c r="KNL59" s="908"/>
      <c r="KNM59" s="908"/>
      <c r="KNN59" s="908"/>
      <c r="KNO59" s="908"/>
      <c r="KNP59" s="908"/>
      <c r="KNQ59" s="908"/>
      <c r="KNR59" s="908"/>
      <c r="KNS59" s="908"/>
      <c r="KNT59" s="908"/>
      <c r="KNU59" s="908"/>
      <c r="KNV59" s="908"/>
      <c r="KNW59" s="908"/>
      <c r="KNX59" s="908"/>
      <c r="KNY59" s="908"/>
      <c r="KNZ59" s="908"/>
      <c r="KOA59" s="908"/>
      <c r="KOB59" s="908"/>
      <c r="KOC59" s="908"/>
      <c r="KOD59" s="908"/>
      <c r="KOE59" s="908"/>
      <c r="KOF59" s="908"/>
      <c r="KOG59" s="908"/>
      <c r="KOH59" s="908"/>
      <c r="KOI59" s="908"/>
      <c r="KOJ59" s="908"/>
      <c r="KOK59" s="908"/>
      <c r="KOL59" s="908"/>
      <c r="KOM59" s="908"/>
      <c r="KON59" s="908"/>
      <c r="KOO59" s="908"/>
      <c r="KOP59" s="908"/>
      <c r="KOQ59" s="908"/>
      <c r="KOR59" s="908"/>
      <c r="KOS59" s="908"/>
      <c r="KOT59" s="908"/>
      <c r="KOU59" s="908"/>
      <c r="KOV59" s="908"/>
      <c r="KOW59" s="908"/>
      <c r="KOX59" s="908"/>
      <c r="KOY59" s="908"/>
      <c r="KOZ59" s="908"/>
      <c r="KPA59" s="908"/>
      <c r="KPB59" s="908"/>
      <c r="KPC59" s="908"/>
      <c r="KPD59" s="908"/>
      <c r="KPE59" s="908"/>
      <c r="KPF59" s="908"/>
      <c r="KPG59" s="908"/>
      <c r="KPH59" s="908"/>
      <c r="KPI59" s="908"/>
      <c r="KPJ59" s="908"/>
      <c r="KPK59" s="908"/>
      <c r="KPL59" s="908"/>
      <c r="KPM59" s="908"/>
      <c r="KPN59" s="908"/>
      <c r="KPO59" s="908"/>
      <c r="KPP59" s="908"/>
      <c r="KPQ59" s="908"/>
      <c r="KPR59" s="908"/>
      <c r="KPS59" s="908"/>
      <c r="KPT59" s="908"/>
      <c r="KPU59" s="908"/>
      <c r="KPV59" s="908"/>
      <c r="KPW59" s="908"/>
      <c r="KPX59" s="908"/>
      <c r="KPY59" s="908"/>
      <c r="KPZ59" s="908"/>
      <c r="KQA59" s="908"/>
      <c r="KQB59" s="908"/>
      <c r="KQC59" s="908"/>
      <c r="KQD59" s="908"/>
      <c r="KQE59" s="908"/>
      <c r="KQF59" s="908"/>
      <c r="KQG59" s="908"/>
      <c r="KQH59" s="908"/>
      <c r="KQI59" s="908"/>
      <c r="KQJ59" s="908"/>
      <c r="KQK59" s="908"/>
      <c r="KQL59" s="908"/>
      <c r="KQM59" s="908"/>
      <c r="KQN59" s="908"/>
      <c r="KQO59" s="908"/>
      <c r="KQP59" s="908"/>
      <c r="KQQ59" s="908"/>
      <c r="KQR59" s="908"/>
      <c r="KQS59" s="908"/>
      <c r="KQT59" s="908"/>
      <c r="KQU59" s="908"/>
      <c r="KQV59" s="908"/>
      <c r="KQW59" s="908"/>
      <c r="KQX59" s="908"/>
      <c r="KQY59" s="908"/>
      <c r="KQZ59" s="908"/>
      <c r="KRA59" s="908"/>
      <c r="KRB59" s="908"/>
      <c r="KRC59" s="908"/>
      <c r="KRD59" s="908"/>
      <c r="KRE59" s="908"/>
      <c r="KRF59" s="908"/>
      <c r="KRG59" s="908"/>
      <c r="KRH59" s="908"/>
      <c r="KRI59" s="908"/>
      <c r="KRJ59" s="908"/>
      <c r="KRK59" s="908"/>
      <c r="KRL59" s="908"/>
      <c r="KRM59" s="908"/>
      <c r="KRN59" s="908"/>
      <c r="KRO59" s="908"/>
      <c r="KRP59" s="908"/>
      <c r="KRQ59" s="908"/>
      <c r="KRR59" s="908"/>
      <c r="KRS59" s="908"/>
      <c r="KRT59" s="908"/>
      <c r="KRU59" s="908"/>
      <c r="KRV59" s="908"/>
      <c r="KRW59" s="908"/>
      <c r="KRX59" s="908"/>
      <c r="KRY59" s="908"/>
      <c r="KRZ59" s="908"/>
      <c r="KSA59" s="908"/>
      <c r="KSB59" s="908"/>
      <c r="KSC59" s="908"/>
      <c r="KSD59" s="908"/>
      <c r="KSE59" s="908"/>
      <c r="KSF59" s="908"/>
      <c r="KSG59" s="908"/>
      <c r="KSH59" s="908"/>
      <c r="KSI59" s="908"/>
      <c r="KSJ59" s="908"/>
      <c r="KSK59" s="908"/>
      <c r="KSL59" s="908"/>
      <c r="KSM59" s="908"/>
      <c r="KSN59" s="908"/>
      <c r="KSO59" s="908"/>
      <c r="KSP59" s="908"/>
      <c r="KSQ59" s="908"/>
      <c r="KSR59" s="908"/>
      <c r="KSS59" s="908"/>
      <c r="KST59" s="908"/>
      <c r="KSU59" s="908"/>
      <c r="KSV59" s="908"/>
      <c r="KSW59" s="908"/>
      <c r="KSX59" s="908"/>
      <c r="KSY59" s="908"/>
      <c r="KSZ59" s="908"/>
      <c r="KTA59" s="908"/>
      <c r="KTB59" s="908"/>
      <c r="KTC59" s="908"/>
      <c r="KTD59" s="908"/>
      <c r="KTE59" s="908"/>
      <c r="KTF59" s="908"/>
      <c r="KTG59" s="908"/>
      <c r="KTH59" s="908"/>
      <c r="KTI59" s="908"/>
      <c r="KTJ59" s="908"/>
      <c r="KTK59" s="908"/>
      <c r="KTL59" s="908"/>
      <c r="KTM59" s="908"/>
      <c r="KTN59" s="908"/>
      <c r="KTO59" s="908"/>
      <c r="KTP59" s="908"/>
      <c r="KTQ59" s="908"/>
      <c r="KTR59" s="908"/>
      <c r="KTS59" s="908"/>
      <c r="KTT59" s="908"/>
      <c r="KTU59" s="908"/>
      <c r="KTV59" s="908"/>
      <c r="KTW59" s="908"/>
      <c r="KTX59" s="908"/>
      <c r="KTY59" s="908"/>
      <c r="KTZ59" s="908"/>
      <c r="KUA59" s="908"/>
      <c r="KUB59" s="908"/>
      <c r="KUC59" s="908"/>
      <c r="KUD59" s="908"/>
      <c r="KUE59" s="908"/>
      <c r="KUF59" s="908"/>
      <c r="KUG59" s="908"/>
      <c r="KUH59" s="908"/>
      <c r="KUI59" s="908"/>
      <c r="KUJ59" s="908"/>
      <c r="KUK59" s="908"/>
      <c r="KUL59" s="908"/>
      <c r="KUM59" s="908"/>
      <c r="KUN59" s="908"/>
      <c r="KUO59" s="908"/>
      <c r="KUP59" s="908"/>
      <c r="KUQ59" s="908"/>
      <c r="KUR59" s="908"/>
      <c r="KUS59" s="908"/>
      <c r="KUT59" s="908"/>
      <c r="KUU59" s="908"/>
      <c r="KUV59" s="908"/>
      <c r="KUW59" s="908"/>
      <c r="KUX59" s="908"/>
      <c r="KUY59" s="908"/>
      <c r="KUZ59" s="908"/>
      <c r="KVA59" s="908"/>
      <c r="KVB59" s="908"/>
      <c r="KVC59" s="908"/>
      <c r="KVD59" s="908"/>
      <c r="KVE59" s="908"/>
      <c r="KVF59" s="908"/>
      <c r="KVG59" s="908"/>
      <c r="KVH59" s="908"/>
      <c r="KVI59" s="908"/>
      <c r="KVJ59" s="908"/>
      <c r="KVK59" s="908"/>
      <c r="KVL59" s="908"/>
      <c r="KVM59" s="908"/>
      <c r="KVN59" s="908"/>
      <c r="KVO59" s="908"/>
      <c r="KVP59" s="908"/>
      <c r="KVQ59" s="908"/>
      <c r="KVR59" s="908"/>
      <c r="KVS59" s="908"/>
      <c r="KVT59" s="908"/>
      <c r="KVU59" s="908"/>
      <c r="KVV59" s="908"/>
      <c r="KVW59" s="908"/>
      <c r="KVX59" s="908"/>
      <c r="KVY59" s="908"/>
      <c r="KVZ59" s="908"/>
      <c r="KWA59" s="908"/>
      <c r="KWB59" s="908"/>
      <c r="KWC59" s="908"/>
      <c r="KWD59" s="908"/>
      <c r="KWE59" s="908"/>
      <c r="KWF59" s="908"/>
      <c r="KWG59" s="908"/>
      <c r="KWH59" s="908"/>
      <c r="KWI59" s="908"/>
      <c r="KWJ59" s="908"/>
      <c r="KWK59" s="908"/>
      <c r="KWL59" s="908"/>
      <c r="KWM59" s="908"/>
      <c r="KWN59" s="908"/>
      <c r="KWO59" s="908"/>
      <c r="KWP59" s="908"/>
      <c r="KWQ59" s="908"/>
      <c r="KWR59" s="908"/>
      <c r="KWS59" s="908"/>
      <c r="KWT59" s="908"/>
      <c r="KWU59" s="908"/>
      <c r="KWV59" s="908"/>
      <c r="KWW59" s="908"/>
      <c r="KWX59" s="908"/>
      <c r="KWY59" s="908"/>
      <c r="KWZ59" s="908"/>
      <c r="KXA59" s="908"/>
      <c r="KXB59" s="908"/>
      <c r="KXC59" s="908"/>
      <c r="KXD59" s="908"/>
      <c r="KXE59" s="908"/>
      <c r="KXF59" s="908"/>
      <c r="KXG59" s="908"/>
      <c r="KXH59" s="908"/>
      <c r="KXI59" s="908"/>
      <c r="KXJ59" s="908"/>
      <c r="KXK59" s="908"/>
      <c r="KXL59" s="908"/>
      <c r="KXM59" s="908"/>
      <c r="KXN59" s="908"/>
      <c r="KXO59" s="908"/>
      <c r="KXP59" s="908"/>
      <c r="KXQ59" s="908"/>
      <c r="KXR59" s="908"/>
      <c r="KXS59" s="908"/>
      <c r="KXT59" s="908"/>
      <c r="KXU59" s="908"/>
      <c r="KXV59" s="908"/>
      <c r="KXW59" s="908"/>
      <c r="KXX59" s="908"/>
      <c r="KXY59" s="908"/>
      <c r="KXZ59" s="908"/>
      <c r="KYA59" s="908"/>
      <c r="KYB59" s="908"/>
      <c r="KYC59" s="908"/>
      <c r="KYD59" s="908"/>
      <c r="KYE59" s="908"/>
      <c r="KYF59" s="908"/>
      <c r="KYG59" s="908"/>
      <c r="KYH59" s="908"/>
      <c r="KYI59" s="908"/>
      <c r="KYJ59" s="908"/>
      <c r="KYK59" s="908"/>
      <c r="KYL59" s="908"/>
      <c r="KYM59" s="908"/>
      <c r="KYN59" s="908"/>
      <c r="KYO59" s="908"/>
      <c r="KYP59" s="908"/>
      <c r="KYQ59" s="908"/>
      <c r="KYR59" s="908"/>
      <c r="KYS59" s="908"/>
      <c r="KYT59" s="908"/>
      <c r="KYU59" s="908"/>
      <c r="KYV59" s="908"/>
      <c r="KYW59" s="908"/>
      <c r="KYX59" s="908"/>
      <c r="KYY59" s="908"/>
      <c r="KYZ59" s="908"/>
      <c r="KZA59" s="908"/>
      <c r="KZB59" s="908"/>
      <c r="KZC59" s="908"/>
      <c r="KZD59" s="908"/>
      <c r="KZE59" s="908"/>
      <c r="KZF59" s="908"/>
      <c r="KZG59" s="908"/>
      <c r="KZH59" s="908"/>
      <c r="KZI59" s="908"/>
      <c r="KZJ59" s="908"/>
      <c r="KZK59" s="908"/>
      <c r="KZL59" s="908"/>
      <c r="KZM59" s="908"/>
      <c r="KZN59" s="908"/>
      <c r="KZO59" s="908"/>
      <c r="KZP59" s="908"/>
      <c r="KZQ59" s="908"/>
      <c r="KZR59" s="908"/>
      <c r="KZS59" s="908"/>
      <c r="KZT59" s="908"/>
      <c r="KZU59" s="908"/>
      <c r="KZV59" s="908"/>
      <c r="KZW59" s="908"/>
      <c r="KZX59" s="908"/>
      <c r="KZY59" s="908"/>
      <c r="KZZ59" s="908"/>
      <c r="LAA59" s="908"/>
      <c r="LAB59" s="908"/>
      <c r="LAC59" s="908"/>
      <c r="LAD59" s="908"/>
      <c r="LAE59" s="908"/>
      <c r="LAF59" s="908"/>
      <c r="LAG59" s="908"/>
      <c r="LAH59" s="908"/>
      <c r="LAI59" s="908"/>
      <c r="LAJ59" s="908"/>
      <c r="LAK59" s="908"/>
      <c r="LAL59" s="908"/>
      <c r="LAM59" s="908"/>
      <c r="LAN59" s="908"/>
      <c r="LAO59" s="908"/>
      <c r="LAP59" s="908"/>
      <c r="LAQ59" s="908"/>
      <c r="LAR59" s="908"/>
      <c r="LAS59" s="908"/>
      <c r="LAT59" s="908"/>
      <c r="LAU59" s="908"/>
      <c r="LAV59" s="908"/>
      <c r="LAW59" s="908"/>
      <c r="LAX59" s="908"/>
      <c r="LAY59" s="908"/>
      <c r="LAZ59" s="908"/>
      <c r="LBA59" s="908"/>
      <c r="LBB59" s="908"/>
      <c r="LBC59" s="908"/>
      <c r="LBD59" s="908"/>
      <c r="LBE59" s="908"/>
      <c r="LBF59" s="908"/>
      <c r="LBG59" s="908"/>
      <c r="LBH59" s="908"/>
      <c r="LBI59" s="908"/>
      <c r="LBJ59" s="908"/>
      <c r="LBK59" s="908"/>
      <c r="LBL59" s="908"/>
      <c r="LBM59" s="908"/>
      <c r="LBN59" s="908"/>
      <c r="LBO59" s="908"/>
      <c r="LBP59" s="908"/>
      <c r="LBQ59" s="908"/>
      <c r="LBR59" s="908"/>
      <c r="LBS59" s="908"/>
      <c r="LBT59" s="908"/>
      <c r="LBU59" s="908"/>
      <c r="LBV59" s="908"/>
      <c r="LBW59" s="908"/>
      <c r="LBX59" s="908"/>
      <c r="LBY59" s="908"/>
      <c r="LBZ59" s="908"/>
      <c r="LCA59" s="908"/>
      <c r="LCB59" s="908"/>
      <c r="LCC59" s="908"/>
      <c r="LCD59" s="908"/>
      <c r="LCE59" s="908"/>
      <c r="LCF59" s="908"/>
      <c r="LCG59" s="908"/>
      <c r="LCH59" s="908"/>
      <c r="LCI59" s="908"/>
      <c r="LCJ59" s="908"/>
      <c r="LCK59" s="908"/>
      <c r="LCL59" s="908"/>
      <c r="LCM59" s="908"/>
      <c r="LCN59" s="908"/>
      <c r="LCO59" s="908"/>
      <c r="LCP59" s="908"/>
      <c r="LCQ59" s="908"/>
      <c r="LCR59" s="908"/>
      <c r="LCS59" s="908"/>
      <c r="LCT59" s="908"/>
      <c r="LCU59" s="908"/>
      <c r="LCV59" s="908"/>
      <c r="LCW59" s="908"/>
      <c r="LCX59" s="908"/>
      <c r="LCY59" s="908"/>
      <c r="LCZ59" s="908"/>
      <c r="LDA59" s="908"/>
      <c r="LDB59" s="908"/>
      <c r="LDC59" s="908"/>
      <c r="LDD59" s="908"/>
      <c r="LDE59" s="908"/>
      <c r="LDF59" s="908"/>
      <c r="LDG59" s="908"/>
      <c r="LDH59" s="908"/>
      <c r="LDI59" s="908"/>
      <c r="LDJ59" s="908"/>
      <c r="LDK59" s="908"/>
      <c r="LDL59" s="908"/>
      <c r="LDM59" s="908"/>
      <c r="LDN59" s="908"/>
      <c r="LDO59" s="908"/>
      <c r="LDP59" s="908"/>
      <c r="LDQ59" s="908"/>
      <c r="LDR59" s="908"/>
      <c r="LDS59" s="908"/>
      <c r="LDT59" s="908"/>
      <c r="LDU59" s="908"/>
      <c r="LDV59" s="908"/>
      <c r="LDW59" s="908"/>
      <c r="LDX59" s="908"/>
      <c r="LDY59" s="908"/>
      <c r="LDZ59" s="908"/>
      <c r="LEA59" s="908"/>
      <c r="LEB59" s="908"/>
      <c r="LEC59" s="908"/>
      <c r="LED59" s="908"/>
      <c r="LEE59" s="908"/>
      <c r="LEF59" s="908"/>
      <c r="LEG59" s="908"/>
      <c r="LEH59" s="908"/>
      <c r="LEI59" s="908"/>
      <c r="LEJ59" s="908"/>
      <c r="LEK59" s="908"/>
      <c r="LEL59" s="908"/>
      <c r="LEM59" s="908"/>
      <c r="LEN59" s="908"/>
      <c r="LEO59" s="908"/>
      <c r="LEP59" s="908"/>
      <c r="LEQ59" s="908"/>
      <c r="LER59" s="908"/>
      <c r="LES59" s="908"/>
      <c r="LET59" s="908"/>
      <c r="LEU59" s="908"/>
      <c r="LEV59" s="908"/>
      <c r="LEW59" s="908"/>
      <c r="LEX59" s="908"/>
      <c r="LEY59" s="908"/>
      <c r="LEZ59" s="908"/>
      <c r="LFA59" s="908"/>
      <c r="LFB59" s="908"/>
      <c r="LFC59" s="908"/>
      <c r="LFD59" s="908"/>
      <c r="LFE59" s="908"/>
      <c r="LFF59" s="908"/>
      <c r="LFG59" s="908"/>
      <c r="LFH59" s="908"/>
      <c r="LFI59" s="908"/>
      <c r="LFJ59" s="908"/>
      <c r="LFK59" s="908"/>
      <c r="LFL59" s="908"/>
      <c r="LFM59" s="908"/>
      <c r="LFN59" s="908"/>
      <c r="LFO59" s="908"/>
      <c r="LFP59" s="908"/>
      <c r="LFQ59" s="908"/>
      <c r="LFR59" s="908"/>
      <c r="LFS59" s="908"/>
      <c r="LFT59" s="908"/>
      <c r="LFU59" s="908"/>
      <c r="LFV59" s="908"/>
      <c r="LFW59" s="908"/>
      <c r="LFX59" s="908"/>
      <c r="LFY59" s="908"/>
      <c r="LFZ59" s="908"/>
      <c r="LGA59" s="908"/>
      <c r="LGB59" s="908"/>
      <c r="LGC59" s="908"/>
      <c r="LGD59" s="908"/>
      <c r="LGE59" s="908"/>
      <c r="LGF59" s="908"/>
      <c r="LGG59" s="908"/>
      <c r="LGH59" s="908"/>
      <c r="LGI59" s="908"/>
      <c r="LGJ59" s="908"/>
      <c r="LGK59" s="908"/>
      <c r="LGL59" s="908"/>
      <c r="LGM59" s="908"/>
      <c r="LGN59" s="908"/>
      <c r="LGO59" s="908"/>
      <c r="LGP59" s="908"/>
      <c r="LGQ59" s="908"/>
      <c r="LGR59" s="908"/>
      <c r="LGS59" s="908"/>
      <c r="LGT59" s="908"/>
      <c r="LGU59" s="908"/>
      <c r="LGV59" s="908"/>
      <c r="LGW59" s="908"/>
      <c r="LGX59" s="908"/>
      <c r="LGY59" s="908"/>
      <c r="LGZ59" s="908"/>
      <c r="LHA59" s="908"/>
      <c r="LHB59" s="908"/>
      <c r="LHC59" s="908"/>
      <c r="LHD59" s="908"/>
      <c r="LHE59" s="908"/>
      <c r="LHF59" s="908"/>
      <c r="LHG59" s="908"/>
      <c r="LHH59" s="908"/>
      <c r="LHI59" s="908"/>
      <c r="LHJ59" s="908"/>
      <c r="LHK59" s="908"/>
      <c r="LHL59" s="908"/>
      <c r="LHM59" s="908"/>
      <c r="LHN59" s="908"/>
      <c r="LHO59" s="908"/>
      <c r="LHP59" s="908"/>
      <c r="LHQ59" s="908"/>
      <c r="LHR59" s="908"/>
      <c r="LHS59" s="908"/>
      <c r="LHT59" s="908"/>
      <c r="LHU59" s="908"/>
      <c r="LHV59" s="908"/>
      <c r="LHW59" s="908"/>
      <c r="LHX59" s="908"/>
      <c r="LHY59" s="908"/>
      <c r="LHZ59" s="908"/>
      <c r="LIA59" s="908"/>
      <c r="LIB59" s="908"/>
      <c r="LIC59" s="908"/>
      <c r="LID59" s="908"/>
      <c r="LIE59" s="908"/>
      <c r="LIF59" s="908"/>
      <c r="LIG59" s="908"/>
      <c r="LIH59" s="908"/>
      <c r="LII59" s="908"/>
      <c r="LIJ59" s="908"/>
      <c r="LIK59" s="908"/>
      <c r="LIL59" s="908"/>
      <c r="LIM59" s="908"/>
      <c r="LIN59" s="908"/>
      <c r="LIO59" s="908"/>
      <c r="LIP59" s="908"/>
      <c r="LIQ59" s="908"/>
      <c r="LIR59" s="908"/>
      <c r="LIS59" s="908"/>
      <c r="LIT59" s="908"/>
      <c r="LIU59" s="908"/>
      <c r="LIV59" s="908"/>
      <c r="LIW59" s="908"/>
      <c r="LIX59" s="908"/>
      <c r="LIY59" s="908"/>
      <c r="LIZ59" s="908"/>
      <c r="LJA59" s="908"/>
      <c r="LJB59" s="908"/>
      <c r="LJC59" s="908"/>
      <c r="LJD59" s="908"/>
      <c r="LJE59" s="908"/>
      <c r="LJF59" s="908"/>
      <c r="LJG59" s="908"/>
      <c r="LJH59" s="908"/>
      <c r="LJI59" s="908"/>
      <c r="LJJ59" s="908"/>
      <c r="LJK59" s="908"/>
      <c r="LJL59" s="908"/>
      <c r="LJM59" s="908"/>
      <c r="LJN59" s="908"/>
      <c r="LJO59" s="908"/>
      <c r="LJP59" s="908"/>
      <c r="LJQ59" s="908"/>
      <c r="LJR59" s="908"/>
      <c r="LJS59" s="908"/>
      <c r="LJT59" s="908"/>
      <c r="LJU59" s="908"/>
      <c r="LJV59" s="908"/>
      <c r="LJW59" s="908"/>
      <c r="LJX59" s="908"/>
      <c r="LJY59" s="908"/>
      <c r="LJZ59" s="908"/>
      <c r="LKA59" s="908"/>
      <c r="LKB59" s="908"/>
      <c r="LKC59" s="908"/>
      <c r="LKD59" s="908"/>
      <c r="LKE59" s="908"/>
      <c r="LKF59" s="908"/>
      <c r="LKG59" s="908"/>
      <c r="LKH59" s="908"/>
      <c r="LKI59" s="908"/>
      <c r="LKJ59" s="908"/>
      <c r="LKK59" s="908"/>
      <c r="LKL59" s="908"/>
      <c r="LKM59" s="908"/>
      <c r="LKN59" s="908"/>
      <c r="LKO59" s="908"/>
      <c r="LKP59" s="908"/>
      <c r="LKQ59" s="908"/>
      <c r="LKR59" s="908"/>
      <c r="LKS59" s="908"/>
      <c r="LKT59" s="908"/>
      <c r="LKU59" s="908"/>
      <c r="LKV59" s="908"/>
      <c r="LKW59" s="908"/>
      <c r="LKX59" s="908"/>
      <c r="LKY59" s="908"/>
      <c r="LKZ59" s="908"/>
      <c r="LLA59" s="908"/>
      <c r="LLB59" s="908"/>
      <c r="LLC59" s="908"/>
      <c r="LLD59" s="908"/>
      <c r="LLE59" s="908"/>
      <c r="LLF59" s="908"/>
      <c r="LLG59" s="908"/>
      <c r="LLH59" s="908"/>
      <c r="LLI59" s="908"/>
      <c r="LLJ59" s="908"/>
      <c r="LLK59" s="908"/>
      <c r="LLL59" s="908"/>
      <c r="LLM59" s="908"/>
      <c r="LLN59" s="908"/>
      <c r="LLO59" s="908"/>
      <c r="LLP59" s="908"/>
      <c r="LLQ59" s="908"/>
      <c r="LLR59" s="908"/>
      <c r="LLS59" s="908"/>
      <c r="LLT59" s="908"/>
      <c r="LLU59" s="908"/>
      <c r="LLV59" s="908"/>
      <c r="LLW59" s="908"/>
      <c r="LLX59" s="908"/>
      <c r="LLY59" s="908"/>
      <c r="LLZ59" s="908"/>
      <c r="LMA59" s="908"/>
      <c r="LMB59" s="908"/>
      <c r="LMC59" s="908"/>
      <c r="LMD59" s="908"/>
      <c r="LME59" s="908"/>
      <c r="LMF59" s="908"/>
      <c r="LMG59" s="908"/>
      <c r="LMH59" s="908"/>
      <c r="LMI59" s="908"/>
      <c r="LMJ59" s="908"/>
      <c r="LMK59" s="908"/>
      <c r="LML59" s="908"/>
      <c r="LMM59" s="908"/>
      <c r="LMN59" s="908"/>
      <c r="LMO59" s="908"/>
      <c r="LMP59" s="908"/>
      <c r="LMQ59" s="908"/>
      <c r="LMR59" s="908"/>
      <c r="LMS59" s="908"/>
      <c r="LMT59" s="908"/>
      <c r="LMU59" s="908"/>
      <c r="LMV59" s="908"/>
      <c r="LMW59" s="908"/>
      <c r="LMX59" s="908"/>
      <c r="LMY59" s="908"/>
      <c r="LMZ59" s="908"/>
      <c r="LNA59" s="908"/>
      <c r="LNB59" s="908"/>
      <c r="LNC59" s="908"/>
      <c r="LND59" s="908"/>
      <c r="LNE59" s="908"/>
      <c r="LNF59" s="908"/>
      <c r="LNG59" s="908"/>
      <c r="LNH59" s="908"/>
      <c r="LNI59" s="908"/>
      <c r="LNJ59" s="908"/>
      <c r="LNK59" s="908"/>
      <c r="LNL59" s="908"/>
      <c r="LNM59" s="908"/>
      <c r="LNN59" s="908"/>
      <c r="LNO59" s="908"/>
      <c r="LNP59" s="908"/>
      <c r="LNQ59" s="908"/>
      <c r="LNR59" s="908"/>
      <c r="LNS59" s="908"/>
      <c r="LNT59" s="908"/>
      <c r="LNU59" s="908"/>
      <c r="LNV59" s="908"/>
      <c r="LNW59" s="908"/>
      <c r="LNX59" s="908"/>
      <c r="LNY59" s="908"/>
      <c r="LNZ59" s="908"/>
      <c r="LOA59" s="908"/>
      <c r="LOB59" s="908"/>
      <c r="LOC59" s="908"/>
      <c r="LOD59" s="908"/>
      <c r="LOE59" s="908"/>
      <c r="LOF59" s="908"/>
      <c r="LOG59" s="908"/>
      <c r="LOH59" s="908"/>
      <c r="LOI59" s="908"/>
      <c r="LOJ59" s="908"/>
      <c r="LOK59" s="908"/>
      <c r="LOL59" s="908"/>
      <c r="LOM59" s="908"/>
      <c r="LON59" s="908"/>
      <c r="LOO59" s="908"/>
      <c r="LOP59" s="908"/>
      <c r="LOQ59" s="908"/>
      <c r="LOR59" s="908"/>
      <c r="LOS59" s="908"/>
      <c r="LOT59" s="908"/>
      <c r="LOU59" s="908"/>
      <c r="LOV59" s="908"/>
      <c r="LOW59" s="908"/>
      <c r="LOX59" s="908"/>
      <c r="LOY59" s="908"/>
      <c r="LOZ59" s="908"/>
      <c r="LPA59" s="908"/>
      <c r="LPB59" s="908"/>
      <c r="LPC59" s="908"/>
      <c r="LPD59" s="908"/>
      <c r="LPE59" s="908"/>
      <c r="LPF59" s="908"/>
      <c r="LPG59" s="908"/>
      <c r="LPH59" s="908"/>
      <c r="LPI59" s="908"/>
      <c r="LPJ59" s="908"/>
      <c r="LPK59" s="908"/>
      <c r="LPL59" s="908"/>
      <c r="LPM59" s="908"/>
      <c r="LPN59" s="908"/>
      <c r="LPO59" s="908"/>
      <c r="LPP59" s="908"/>
      <c r="LPQ59" s="908"/>
      <c r="LPR59" s="908"/>
      <c r="LPS59" s="908"/>
      <c r="LPT59" s="908"/>
      <c r="LPU59" s="908"/>
      <c r="LPV59" s="908"/>
      <c r="LPW59" s="908"/>
      <c r="LPX59" s="908"/>
      <c r="LPY59" s="908"/>
      <c r="LPZ59" s="908"/>
      <c r="LQA59" s="908"/>
      <c r="LQB59" s="908"/>
      <c r="LQC59" s="908"/>
      <c r="LQD59" s="908"/>
      <c r="LQE59" s="908"/>
      <c r="LQF59" s="908"/>
      <c r="LQG59" s="908"/>
      <c r="LQH59" s="908"/>
      <c r="LQI59" s="908"/>
      <c r="LQJ59" s="908"/>
      <c r="LQK59" s="908"/>
      <c r="LQL59" s="908"/>
      <c r="LQM59" s="908"/>
      <c r="LQN59" s="908"/>
      <c r="LQO59" s="908"/>
      <c r="LQP59" s="908"/>
      <c r="LQQ59" s="908"/>
      <c r="LQR59" s="908"/>
      <c r="LQS59" s="908"/>
      <c r="LQT59" s="908"/>
      <c r="LQU59" s="908"/>
      <c r="LQV59" s="908"/>
      <c r="LQW59" s="908"/>
      <c r="LQX59" s="908"/>
      <c r="LQY59" s="908"/>
      <c r="LQZ59" s="908"/>
      <c r="LRA59" s="908"/>
      <c r="LRB59" s="908"/>
      <c r="LRC59" s="908"/>
      <c r="LRD59" s="908"/>
      <c r="LRE59" s="908"/>
      <c r="LRF59" s="908"/>
      <c r="LRG59" s="908"/>
      <c r="LRH59" s="908"/>
      <c r="LRI59" s="908"/>
      <c r="LRJ59" s="908"/>
      <c r="LRK59" s="908"/>
      <c r="LRL59" s="908"/>
      <c r="LRM59" s="908"/>
      <c r="LRN59" s="908"/>
      <c r="LRO59" s="908"/>
      <c r="LRP59" s="908"/>
      <c r="LRQ59" s="908"/>
      <c r="LRR59" s="908"/>
      <c r="LRS59" s="908"/>
      <c r="LRT59" s="908"/>
      <c r="LRU59" s="908"/>
      <c r="LRV59" s="908"/>
      <c r="LRW59" s="908"/>
      <c r="LRX59" s="908"/>
      <c r="LRY59" s="908"/>
      <c r="LRZ59" s="908"/>
      <c r="LSA59" s="908"/>
      <c r="LSB59" s="908"/>
      <c r="LSC59" s="908"/>
      <c r="LSD59" s="908"/>
      <c r="LSE59" s="908"/>
      <c r="LSF59" s="908"/>
      <c r="LSG59" s="908"/>
      <c r="LSH59" s="908"/>
      <c r="LSI59" s="908"/>
      <c r="LSJ59" s="908"/>
      <c r="LSK59" s="908"/>
      <c r="LSL59" s="908"/>
      <c r="LSM59" s="908"/>
      <c r="LSN59" s="908"/>
      <c r="LSO59" s="908"/>
      <c r="LSP59" s="908"/>
      <c r="LSQ59" s="908"/>
      <c r="LSR59" s="908"/>
      <c r="LSS59" s="908"/>
      <c r="LST59" s="908"/>
      <c r="LSU59" s="908"/>
      <c r="LSV59" s="908"/>
      <c r="LSW59" s="908"/>
      <c r="LSX59" s="908"/>
      <c r="LSY59" s="908"/>
      <c r="LSZ59" s="908"/>
      <c r="LTA59" s="908"/>
      <c r="LTB59" s="908"/>
      <c r="LTC59" s="908"/>
      <c r="LTD59" s="908"/>
      <c r="LTE59" s="908"/>
      <c r="LTF59" s="908"/>
      <c r="LTG59" s="908"/>
      <c r="LTH59" s="908"/>
      <c r="LTI59" s="908"/>
      <c r="LTJ59" s="908"/>
      <c r="LTK59" s="908"/>
      <c r="LTL59" s="908"/>
      <c r="LTM59" s="908"/>
      <c r="LTN59" s="908"/>
      <c r="LTO59" s="908"/>
      <c r="LTP59" s="908"/>
      <c r="LTQ59" s="908"/>
      <c r="LTR59" s="908"/>
      <c r="LTS59" s="908"/>
      <c r="LTT59" s="908"/>
      <c r="LTU59" s="908"/>
      <c r="LTV59" s="908"/>
      <c r="LTW59" s="908"/>
      <c r="LTX59" s="908"/>
      <c r="LTY59" s="908"/>
      <c r="LTZ59" s="908"/>
      <c r="LUA59" s="908"/>
      <c r="LUB59" s="908"/>
      <c r="LUC59" s="908"/>
      <c r="LUD59" s="908"/>
      <c r="LUE59" s="908"/>
      <c r="LUF59" s="908"/>
      <c r="LUG59" s="908"/>
      <c r="LUH59" s="908"/>
      <c r="LUI59" s="908"/>
      <c r="LUJ59" s="908"/>
      <c r="LUK59" s="908"/>
      <c r="LUL59" s="908"/>
      <c r="LUM59" s="908"/>
      <c r="LUN59" s="908"/>
      <c r="LUO59" s="908"/>
      <c r="LUP59" s="908"/>
      <c r="LUQ59" s="908"/>
      <c r="LUR59" s="908"/>
      <c r="LUS59" s="908"/>
      <c r="LUT59" s="908"/>
      <c r="LUU59" s="908"/>
      <c r="LUV59" s="908"/>
      <c r="LUW59" s="908"/>
      <c r="LUX59" s="908"/>
      <c r="LUY59" s="908"/>
      <c r="LUZ59" s="908"/>
      <c r="LVA59" s="908"/>
      <c r="LVB59" s="908"/>
      <c r="LVC59" s="908"/>
      <c r="LVD59" s="908"/>
      <c r="LVE59" s="908"/>
      <c r="LVF59" s="908"/>
      <c r="LVG59" s="908"/>
      <c r="LVH59" s="908"/>
      <c r="LVI59" s="908"/>
      <c r="LVJ59" s="908"/>
      <c r="LVK59" s="908"/>
      <c r="LVL59" s="908"/>
      <c r="LVM59" s="908"/>
      <c r="LVN59" s="908"/>
      <c r="LVO59" s="908"/>
      <c r="LVP59" s="908"/>
      <c r="LVQ59" s="908"/>
      <c r="LVR59" s="908"/>
      <c r="LVS59" s="908"/>
      <c r="LVT59" s="908"/>
      <c r="LVU59" s="908"/>
      <c r="LVV59" s="908"/>
      <c r="LVW59" s="908"/>
      <c r="LVX59" s="908"/>
      <c r="LVY59" s="908"/>
      <c r="LVZ59" s="908"/>
      <c r="LWA59" s="908"/>
      <c r="LWB59" s="908"/>
      <c r="LWC59" s="908"/>
      <c r="LWD59" s="908"/>
      <c r="LWE59" s="908"/>
      <c r="LWF59" s="908"/>
      <c r="LWG59" s="908"/>
      <c r="LWH59" s="908"/>
      <c r="LWI59" s="908"/>
      <c r="LWJ59" s="908"/>
      <c r="LWK59" s="908"/>
      <c r="LWL59" s="908"/>
      <c r="LWM59" s="908"/>
      <c r="LWN59" s="908"/>
      <c r="LWO59" s="908"/>
      <c r="LWP59" s="908"/>
      <c r="LWQ59" s="908"/>
      <c r="LWR59" s="908"/>
      <c r="LWS59" s="908"/>
      <c r="LWT59" s="908"/>
      <c r="LWU59" s="908"/>
      <c r="LWV59" s="908"/>
      <c r="LWW59" s="908"/>
      <c r="LWX59" s="908"/>
      <c r="LWY59" s="908"/>
      <c r="LWZ59" s="908"/>
      <c r="LXA59" s="908"/>
      <c r="LXB59" s="908"/>
      <c r="LXC59" s="908"/>
      <c r="LXD59" s="908"/>
      <c r="LXE59" s="908"/>
      <c r="LXF59" s="908"/>
      <c r="LXG59" s="908"/>
      <c r="LXH59" s="908"/>
      <c r="LXI59" s="908"/>
      <c r="LXJ59" s="908"/>
      <c r="LXK59" s="908"/>
      <c r="LXL59" s="908"/>
      <c r="LXM59" s="908"/>
      <c r="LXN59" s="908"/>
      <c r="LXO59" s="908"/>
      <c r="LXP59" s="908"/>
      <c r="LXQ59" s="908"/>
      <c r="LXR59" s="908"/>
      <c r="LXS59" s="908"/>
      <c r="LXT59" s="908"/>
      <c r="LXU59" s="908"/>
      <c r="LXV59" s="908"/>
      <c r="LXW59" s="908"/>
      <c r="LXX59" s="908"/>
      <c r="LXY59" s="908"/>
      <c r="LXZ59" s="908"/>
      <c r="LYA59" s="908"/>
      <c r="LYB59" s="908"/>
      <c r="LYC59" s="908"/>
      <c r="LYD59" s="908"/>
      <c r="LYE59" s="908"/>
      <c r="LYF59" s="908"/>
      <c r="LYG59" s="908"/>
      <c r="LYH59" s="908"/>
      <c r="LYI59" s="908"/>
      <c r="LYJ59" s="908"/>
      <c r="LYK59" s="908"/>
      <c r="LYL59" s="908"/>
      <c r="LYM59" s="908"/>
      <c r="LYN59" s="908"/>
      <c r="LYO59" s="908"/>
      <c r="LYP59" s="908"/>
      <c r="LYQ59" s="908"/>
      <c r="LYR59" s="908"/>
      <c r="LYS59" s="908"/>
      <c r="LYT59" s="908"/>
      <c r="LYU59" s="908"/>
      <c r="LYV59" s="908"/>
      <c r="LYW59" s="908"/>
      <c r="LYX59" s="908"/>
      <c r="LYY59" s="908"/>
      <c r="LYZ59" s="908"/>
      <c r="LZA59" s="908"/>
      <c r="LZB59" s="908"/>
      <c r="LZC59" s="908"/>
      <c r="LZD59" s="908"/>
      <c r="LZE59" s="908"/>
      <c r="LZF59" s="908"/>
      <c r="LZG59" s="908"/>
      <c r="LZH59" s="908"/>
      <c r="LZI59" s="908"/>
      <c r="LZJ59" s="908"/>
      <c r="LZK59" s="908"/>
      <c r="LZL59" s="908"/>
      <c r="LZM59" s="908"/>
      <c r="LZN59" s="908"/>
      <c r="LZO59" s="908"/>
      <c r="LZP59" s="908"/>
      <c r="LZQ59" s="908"/>
      <c r="LZR59" s="908"/>
      <c r="LZS59" s="908"/>
      <c r="LZT59" s="908"/>
      <c r="LZU59" s="908"/>
      <c r="LZV59" s="908"/>
      <c r="LZW59" s="908"/>
      <c r="LZX59" s="908"/>
      <c r="LZY59" s="908"/>
      <c r="LZZ59" s="908"/>
      <c r="MAA59" s="908"/>
      <c r="MAB59" s="908"/>
      <c r="MAC59" s="908"/>
      <c r="MAD59" s="908"/>
      <c r="MAE59" s="908"/>
      <c r="MAF59" s="908"/>
      <c r="MAG59" s="908"/>
      <c r="MAH59" s="908"/>
      <c r="MAI59" s="908"/>
      <c r="MAJ59" s="908"/>
      <c r="MAK59" s="908"/>
      <c r="MAL59" s="908"/>
      <c r="MAM59" s="908"/>
      <c r="MAN59" s="908"/>
      <c r="MAO59" s="908"/>
      <c r="MAP59" s="908"/>
      <c r="MAQ59" s="908"/>
      <c r="MAR59" s="908"/>
      <c r="MAS59" s="908"/>
      <c r="MAT59" s="908"/>
      <c r="MAU59" s="908"/>
      <c r="MAV59" s="908"/>
      <c r="MAW59" s="908"/>
      <c r="MAX59" s="908"/>
      <c r="MAY59" s="908"/>
      <c r="MAZ59" s="908"/>
      <c r="MBA59" s="908"/>
      <c r="MBB59" s="908"/>
      <c r="MBC59" s="908"/>
      <c r="MBD59" s="908"/>
      <c r="MBE59" s="908"/>
      <c r="MBF59" s="908"/>
      <c r="MBG59" s="908"/>
      <c r="MBH59" s="908"/>
      <c r="MBI59" s="908"/>
      <c r="MBJ59" s="908"/>
      <c r="MBK59" s="908"/>
      <c r="MBL59" s="908"/>
      <c r="MBM59" s="908"/>
      <c r="MBN59" s="908"/>
      <c r="MBO59" s="908"/>
      <c r="MBP59" s="908"/>
      <c r="MBQ59" s="908"/>
      <c r="MBR59" s="908"/>
      <c r="MBS59" s="908"/>
      <c r="MBT59" s="908"/>
      <c r="MBU59" s="908"/>
      <c r="MBV59" s="908"/>
      <c r="MBW59" s="908"/>
      <c r="MBX59" s="908"/>
      <c r="MBY59" s="908"/>
      <c r="MBZ59" s="908"/>
      <c r="MCA59" s="908"/>
      <c r="MCB59" s="908"/>
      <c r="MCC59" s="908"/>
      <c r="MCD59" s="908"/>
      <c r="MCE59" s="908"/>
      <c r="MCF59" s="908"/>
      <c r="MCG59" s="908"/>
      <c r="MCH59" s="908"/>
      <c r="MCI59" s="908"/>
      <c r="MCJ59" s="908"/>
      <c r="MCK59" s="908"/>
      <c r="MCL59" s="908"/>
      <c r="MCM59" s="908"/>
      <c r="MCN59" s="908"/>
      <c r="MCO59" s="908"/>
      <c r="MCP59" s="908"/>
      <c r="MCQ59" s="908"/>
      <c r="MCR59" s="908"/>
      <c r="MCS59" s="908"/>
      <c r="MCT59" s="908"/>
      <c r="MCU59" s="908"/>
      <c r="MCV59" s="908"/>
      <c r="MCW59" s="908"/>
      <c r="MCX59" s="908"/>
      <c r="MCY59" s="908"/>
      <c r="MCZ59" s="908"/>
      <c r="MDA59" s="908"/>
      <c r="MDB59" s="908"/>
      <c r="MDC59" s="908"/>
      <c r="MDD59" s="908"/>
      <c r="MDE59" s="908"/>
      <c r="MDF59" s="908"/>
      <c r="MDG59" s="908"/>
      <c r="MDH59" s="908"/>
      <c r="MDI59" s="908"/>
      <c r="MDJ59" s="908"/>
      <c r="MDK59" s="908"/>
      <c r="MDL59" s="908"/>
      <c r="MDM59" s="908"/>
      <c r="MDN59" s="908"/>
      <c r="MDO59" s="908"/>
      <c r="MDP59" s="908"/>
      <c r="MDQ59" s="908"/>
      <c r="MDR59" s="908"/>
      <c r="MDS59" s="908"/>
      <c r="MDT59" s="908"/>
      <c r="MDU59" s="908"/>
      <c r="MDV59" s="908"/>
      <c r="MDW59" s="908"/>
      <c r="MDX59" s="908"/>
      <c r="MDY59" s="908"/>
      <c r="MDZ59" s="908"/>
      <c r="MEA59" s="908"/>
      <c r="MEB59" s="908"/>
      <c r="MEC59" s="908"/>
      <c r="MED59" s="908"/>
      <c r="MEE59" s="908"/>
      <c r="MEF59" s="908"/>
      <c r="MEG59" s="908"/>
      <c r="MEH59" s="908"/>
      <c r="MEI59" s="908"/>
      <c r="MEJ59" s="908"/>
      <c r="MEK59" s="908"/>
      <c r="MEL59" s="908"/>
      <c r="MEM59" s="908"/>
      <c r="MEN59" s="908"/>
      <c r="MEO59" s="908"/>
      <c r="MEP59" s="908"/>
      <c r="MEQ59" s="908"/>
      <c r="MER59" s="908"/>
      <c r="MES59" s="908"/>
      <c r="MET59" s="908"/>
      <c r="MEU59" s="908"/>
      <c r="MEV59" s="908"/>
      <c r="MEW59" s="908"/>
      <c r="MEX59" s="908"/>
      <c r="MEY59" s="908"/>
      <c r="MEZ59" s="908"/>
      <c r="MFA59" s="908"/>
      <c r="MFB59" s="908"/>
      <c r="MFC59" s="908"/>
      <c r="MFD59" s="908"/>
      <c r="MFE59" s="908"/>
      <c r="MFF59" s="908"/>
      <c r="MFG59" s="908"/>
      <c r="MFH59" s="908"/>
      <c r="MFI59" s="908"/>
      <c r="MFJ59" s="908"/>
      <c r="MFK59" s="908"/>
      <c r="MFL59" s="908"/>
      <c r="MFM59" s="908"/>
      <c r="MFN59" s="908"/>
      <c r="MFO59" s="908"/>
      <c r="MFP59" s="908"/>
      <c r="MFQ59" s="908"/>
      <c r="MFR59" s="908"/>
      <c r="MFS59" s="908"/>
      <c r="MFT59" s="908"/>
      <c r="MFU59" s="908"/>
      <c r="MFV59" s="908"/>
      <c r="MFW59" s="908"/>
      <c r="MFX59" s="908"/>
      <c r="MFY59" s="908"/>
      <c r="MFZ59" s="908"/>
      <c r="MGA59" s="908"/>
      <c r="MGB59" s="908"/>
      <c r="MGC59" s="908"/>
      <c r="MGD59" s="908"/>
      <c r="MGE59" s="908"/>
      <c r="MGF59" s="908"/>
      <c r="MGG59" s="908"/>
      <c r="MGH59" s="908"/>
      <c r="MGI59" s="908"/>
      <c r="MGJ59" s="908"/>
      <c r="MGK59" s="908"/>
      <c r="MGL59" s="908"/>
      <c r="MGM59" s="908"/>
      <c r="MGN59" s="908"/>
      <c r="MGO59" s="908"/>
      <c r="MGP59" s="908"/>
      <c r="MGQ59" s="908"/>
      <c r="MGR59" s="908"/>
      <c r="MGS59" s="908"/>
      <c r="MGT59" s="908"/>
      <c r="MGU59" s="908"/>
      <c r="MGV59" s="908"/>
      <c r="MGW59" s="908"/>
      <c r="MGX59" s="908"/>
      <c r="MGY59" s="908"/>
      <c r="MGZ59" s="908"/>
      <c r="MHA59" s="908"/>
      <c r="MHB59" s="908"/>
      <c r="MHC59" s="908"/>
      <c r="MHD59" s="908"/>
      <c r="MHE59" s="908"/>
      <c r="MHF59" s="908"/>
      <c r="MHG59" s="908"/>
      <c r="MHH59" s="908"/>
      <c r="MHI59" s="908"/>
      <c r="MHJ59" s="908"/>
      <c r="MHK59" s="908"/>
      <c r="MHL59" s="908"/>
      <c r="MHM59" s="908"/>
      <c r="MHN59" s="908"/>
      <c r="MHO59" s="908"/>
      <c r="MHP59" s="908"/>
      <c r="MHQ59" s="908"/>
      <c r="MHR59" s="908"/>
      <c r="MHS59" s="908"/>
      <c r="MHT59" s="908"/>
      <c r="MHU59" s="908"/>
      <c r="MHV59" s="908"/>
      <c r="MHW59" s="908"/>
      <c r="MHX59" s="908"/>
      <c r="MHY59" s="908"/>
      <c r="MHZ59" s="908"/>
      <c r="MIA59" s="908"/>
      <c r="MIB59" s="908"/>
      <c r="MIC59" s="908"/>
      <c r="MID59" s="908"/>
      <c r="MIE59" s="908"/>
      <c r="MIF59" s="908"/>
      <c r="MIG59" s="908"/>
      <c r="MIH59" s="908"/>
      <c r="MII59" s="908"/>
      <c r="MIJ59" s="908"/>
      <c r="MIK59" s="908"/>
      <c r="MIL59" s="908"/>
      <c r="MIM59" s="908"/>
      <c r="MIN59" s="908"/>
      <c r="MIO59" s="908"/>
      <c r="MIP59" s="908"/>
      <c r="MIQ59" s="908"/>
      <c r="MIR59" s="908"/>
      <c r="MIS59" s="908"/>
      <c r="MIT59" s="908"/>
      <c r="MIU59" s="908"/>
      <c r="MIV59" s="908"/>
      <c r="MIW59" s="908"/>
      <c r="MIX59" s="908"/>
      <c r="MIY59" s="908"/>
      <c r="MIZ59" s="908"/>
      <c r="MJA59" s="908"/>
      <c r="MJB59" s="908"/>
      <c r="MJC59" s="908"/>
      <c r="MJD59" s="908"/>
      <c r="MJE59" s="908"/>
      <c r="MJF59" s="908"/>
      <c r="MJG59" s="908"/>
      <c r="MJH59" s="908"/>
      <c r="MJI59" s="908"/>
      <c r="MJJ59" s="908"/>
      <c r="MJK59" s="908"/>
      <c r="MJL59" s="908"/>
      <c r="MJM59" s="908"/>
      <c r="MJN59" s="908"/>
      <c r="MJO59" s="908"/>
      <c r="MJP59" s="908"/>
      <c r="MJQ59" s="908"/>
      <c r="MJR59" s="908"/>
      <c r="MJS59" s="908"/>
      <c r="MJT59" s="908"/>
      <c r="MJU59" s="908"/>
      <c r="MJV59" s="908"/>
      <c r="MJW59" s="908"/>
      <c r="MJX59" s="908"/>
      <c r="MJY59" s="908"/>
      <c r="MJZ59" s="908"/>
      <c r="MKA59" s="908"/>
      <c r="MKB59" s="908"/>
      <c r="MKC59" s="908"/>
      <c r="MKD59" s="908"/>
      <c r="MKE59" s="908"/>
      <c r="MKF59" s="908"/>
      <c r="MKG59" s="908"/>
      <c r="MKH59" s="908"/>
      <c r="MKI59" s="908"/>
      <c r="MKJ59" s="908"/>
      <c r="MKK59" s="908"/>
      <c r="MKL59" s="908"/>
      <c r="MKM59" s="908"/>
      <c r="MKN59" s="908"/>
      <c r="MKO59" s="908"/>
      <c r="MKP59" s="908"/>
      <c r="MKQ59" s="908"/>
      <c r="MKR59" s="908"/>
      <c r="MKS59" s="908"/>
      <c r="MKT59" s="908"/>
      <c r="MKU59" s="908"/>
      <c r="MKV59" s="908"/>
      <c r="MKW59" s="908"/>
      <c r="MKX59" s="908"/>
      <c r="MKY59" s="908"/>
      <c r="MKZ59" s="908"/>
      <c r="MLA59" s="908"/>
      <c r="MLB59" s="908"/>
      <c r="MLC59" s="908"/>
      <c r="MLD59" s="908"/>
      <c r="MLE59" s="908"/>
      <c r="MLF59" s="908"/>
      <c r="MLG59" s="908"/>
      <c r="MLH59" s="908"/>
      <c r="MLI59" s="908"/>
      <c r="MLJ59" s="908"/>
      <c r="MLK59" s="908"/>
      <c r="MLL59" s="908"/>
      <c r="MLM59" s="908"/>
      <c r="MLN59" s="908"/>
      <c r="MLO59" s="908"/>
      <c r="MLP59" s="908"/>
      <c r="MLQ59" s="908"/>
      <c r="MLR59" s="908"/>
      <c r="MLS59" s="908"/>
      <c r="MLT59" s="908"/>
      <c r="MLU59" s="908"/>
      <c r="MLV59" s="908"/>
      <c r="MLW59" s="908"/>
      <c r="MLX59" s="908"/>
      <c r="MLY59" s="908"/>
      <c r="MLZ59" s="908"/>
      <c r="MMA59" s="908"/>
      <c r="MMB59" s="908"/>
      <c r="MMC59" s="908"/>
      <c r="MMD59" s="908"/>
      <c r="MME59" s="908"/>
      <c r="MMF59" s="908"/>
      <c r="MMG59" s="908"/>
      <c r="MMH59" s="908"/>
      <c r="MMI59" s="908"/>
      <c r="MMJ59" s="908"/>
      <c r="MMK59" s="908"/>
      <c r="MML59" s="908"/>
      <c r="MMM59" s="908"/>
      <c r="MMN59" s="908"/>
      <c r="MMO59" s="908"/>
      <c r="MMP59" s="908"/>
      <c r="MMQ59" s="908"/>
      <c r="MMR59" s="908"/>
      <c r="MMS59" s="908"/>
      <c r="MMT59" s="908"/>
      <c r="MMU59" s="908"/>
      <c r="MMV59" s="908"/>
      <c r="MMW59" s="908"/>
      <c r="MMX59" s="908"/>
      <c r="MMY59" s="908"/>
      <c r="MMZ59" s="908"/>
      <c r="MNA59" s="908"/>
      <c r="MNB59" s="908"/>
      <c r="MNC59" s="908"/>
      <c r="MND59" s="908"/>
      <c r="MNE59" s="908"/>
      <c r="MNF59" s="908"/>
      <c r="MNG59" s="908"/>
      <c r="MNH59" s="908"/>
      <c r="MNI59" s="908"/>
      <c r="MNJ59" s="908"/>
      <c r="MNK59" s="908"/>
      <c r="MNL59" s="908"/>
      <c r="MNM59" s="908"/>
      <c r="MNN59" s="908"/>
      <c r="MNO59" s="908"/>
      <c r="MNP59" s="908"/>
      <c r="MNQ59" s="908"/>
      <c r="MNR59" s="908"/>
      <c r="MNS59" s="908"/>
      <c r="MNT59" s="908"/>
      <c r="MNU59" s="908"/>
      <c r="MNV59" s="908"/>
      <c r="MNW59" s="908"/>
      <c r="MNX59" s="908"/>
      <c r="MNY59" s="908"/>
      <c r="MNZ59" s="908"/>
      <c r="MOA59" s="908"/>
      <c r="MOB59" s="908"/>
      <c r="MOC59" s="908"/>
      <c r="MOD59" s="908"/>
      <c r="MOE59" s="908"/>
      <c r="MOF59" s="908"/>
      <c r="MOG59" s="908"/>
      <c r="MOH59" s="908"/>
      <c r="MOI59" s="908"/>
      <c r="MOJ59" s="908"/>
      <c r="MOK59" s="908"/>
      <c r="MOL59" s="908"/>
      <c r="MOM59" s="908"/>
      <c r="MON59" s="908"/>
      <c r="MOO59" s="908"/>
      <c r="MOP59" s="908"/>
      <c r="MOQ59" s="908"/>
      <c r="MOR59" s="908"/>
      <c r="MOS59" s="908"/>
      <c r="MOT59" s="908"/>
      <c r="MOU59" s="908"/>
      <c r="MOV59" s="908"/>
      <c r="MOW59" s="908"/>
      <c r="MOX59" s="908"/>
      <c r="MOY59" s="908"/>
      <c r="MOZ59" s="908"/>
      <c r="MPA59" s="908"/>
      <c r="MPB59" s="908"/>
      <c r="MPC59" s="908"/>
      <c r="MPD59" s="908"/>
      <c r="MPE59" s="908"/>
      <c r="MPF59" s="908"/>
      <c r="MPG59" s="908"/>
      <c r="MPH59" s="908"/>
      <c r="MPI59" s="908"/>
      <c r="MPJ59" s="908"/>
      <c r="MPK59" s="908"/>
      <c r="MPL59" s="908"/>
      <c r="MPM59" s="908"/>
      <c r="MPN59" s="908"/>
      <c r="MPO59" s="908"/>
      <c r="MPP59" s="908"/>
      <c r="MPQ59" s="908"/>
      <c r="MPR59" s="908"/>
      <c r="MPS59" s="908"/>
      <c r="MPT59" s="908"/>
      <c r="MPU59" s="908"/>
      <c r="MPV59" s="908"/>
      <c r="MPW59" s="908"/>
      <c r="MPX59" s="908"/>
      <c r="MPY59" s="908"/>
      <c r="MPZ59" s="908"/>
      <c r="MQA59" s="908"/>
      <c r="MQB59" s="908"/>
      <c r="MQC59" s="908"/>
      <c r="MQD59" s="908"/>
      <c r="MQE59" s="908"/>
      <c r="MQF59" s="908"/>
      <c r="MQG59" s="908"/>
      <c r="MQH59" s="908"/>
      <c r="MQI59" s="908"/>
      <c r="MQJ59" s="908"/>
      <c r="MQK59" s="908"/>
      <c r="MQL59" s="908"/>
      <c r="MQM59" s="908"/>
      <c r="MQN59" s="908"/>
      <c r="MQO59" s="908"/>
      <c r="MQP59" s="908"/>
      <c r="MQQ59" s="908"/>
      <c r="MQR59" s="908"/>
      <c r="MQS59" s="908"/>
      <c r="MQT59" s="908"/>
      <c r="MQU59" s="908"/>
      <c r="MQV59" s="908"/>
      <c r="MQW59" s="908"/>
      <c r="MQX59" s="908"/>
      <c r="MQY59" s="908"/>
      <c r="MQZ59" s="908"/>
      <c r="MRA59" s="908"/>
      <c r="MRB59" s="908"/>
      <c r="MRC59" s="908"/>
      <c r="MRD59" s="908"/>
      <c r="MRE59" s="908"/>
      <c r="MRF59" s="908"/>
      <c r="MRG59" s="908"/>
      <c r="MRH59" s="908"/>
      <c r="MRI59" s="908"/>
      <c r="MRJ59" s="908"/>
      <c r="MRK59" s="908"/>
      <c r="MRL59" s="908"/>
      <c r="MRM59" s="908"/>
      <c r="MRN59" s="908"/>
      <c r="MRO59" s="908"/>
      <c r="MRP59" s="908"/>
      <c r="MRQ59" s="908"/>
      <c r="MRR59" s="908"/>
      <c r="MRS59" s="908"/>
      <c r="MRT59" s="908"/>
      <c r="MRU59" s="908"/>
      <c r="MRV59" s="908"/>
      <c r="MRW59" s="908"/>
      <c r="MRX59" s="908"/>
      <c r="MRY59" s="908"/>
      <c r="MRZ59" s="908"/>
      <c r="MSA59" s="908"/>
      <c r="MSB59" s="908"/>
      <c r="MSC59" s="908"/>
      <c r="MSD59" s="908"/>
      <c r="MSE59" s="908"/>
      <c r="MSF59" s="908"/>
      <c r="MSG59" s="908"/>
      <c r="MSH59" s="908"/>
      <c r="MSI59" s="908"/>
      <c r="MSJ59" s="908"/>
      <c r="MSK59" s="908"/>
      <c r="MSL59" s="908"/>
      <c r="MSM59" s="908"/>
      <c r="MSN59" s="908"/>
      <c r="MSO59" s="908"/>
      <c r="MSP59" s="908"/>
      <c r="MSQ59" s="908"/>
      <c r="MSR59" s="908"/>
      <c r="MSS59" s="908"/>
      <c r="MST59" s="908"/>
      <c r="MSU59" s="908"/>
      <c r="MSV59" s="908"/>
      <c r="MSW59" s="908"/>
      <c r="MSX59" s="908"/>
      <c r="MSY59" s="908"/>
      <c r="MSZ59" s="908"/>
      <c r="MTA59" s="908"/>
      <c r="MTB59" s="908"/>
      <c r="MTC59" s="908"/>
      <c r="MTD59" s="908"/>
      <c r="MTE59" s="908"/>
      <c r="MTF59" s="908"/>
      <c r="MTG59" s="908"/>
      <c r="MTH59" s="908"/>
      <c r="MTI59" s="908"/>
      <c r="MTJ59" s="908"/>
      <c r="MTK59" s="908"/>
      <c r="MTL59" s="908"/>
      <c r="MTM59" s="908"/>
      <c r="MTN59" s="908"/>
      <c r="MTO59" s="908"/>
      <c r="MTP59" s="908"/>
      <c r="MTQ59" s="908"/>
      <c r="MTR59" s="908"/>
      <c r="MTS59" s="908"/>
      <c r="MTT59" s="908"/>
      <c r="MTU59" s="908"/>
      <c r="MTV59" s="908"/>
      <c r="MTW59" s="908"/>
      <c r="MTX59" s="908"/>
      <c r="MTY59" s="908"/>
      <c r="MTZ59" s="908"/>
      <c r="MUA59" s="908"/>
      <c r="MUB59" s="908"/>
      <c r="MUC59" s="908"/>
      <c r="MUD59" s="908"/>
      <c r="MUE59" s="908"/>
      <c r="MUF59" s="908"/>
      <c r="MUG59" s="908"/>
      <c r="MUH59" s="908"/>
      <c r="MUI59" s="908"/>
      <c r="MUJ59" s="908"/>
      <c r="MUK59" s="908"/>
      <c r="MUL59" s="908"/>
      <c r="MUM59" s="908"/>
      <c r="MUN59" s="908"/>
      <c r="MUO59" s="908"/>
      <c r="MUP59" s="908"/>
      <c r="MUQ59" s="908"/>
      <c r="MUR59" s="908"/>
      <c r="MUS59" s="908"/>
      <c r="MUT59" s="908"/>
      <c r="MUU59" s="908"/>
      <c r="MUV59" s="908"/>
      <c r="MUW59" s="908"/>
      <c r="MUX59" s="908"/>
      <c r="MUY59" s="908"/>
      <c r="MUZ59" s="908"/>
      <c r="MVA59" s="908"/>
      <c r="MVB59" s="908"/>
      <c r="MVC59" s="908"/>
      <c r="MVD59" s="908"/>
      <c r="MVE59" s="908"/>
      <c r="MVF59" s="908"/>
      <c r="MVG59" s="908"/>
      <c r="MVH59" s="908"/>
      <c r="MVI59" s="908"/>
      <c r="MVJ59" s="908"/>
      <c r="MVK59" s="908"/>
      <c r="MVL59" s="908"/>
      <c r="MVM59" s="908"/>
      <c r="MVN59" s="908"/>
      <c r="MVO59" s="908"/>
      <c r="MVP59" s="908"/>
      <c r="MVQ59" s="908"/>
      <c r="MVR59" s="908"/>
      <c r="MVS59" s="908"/>
      <c r="MVT59" s="908"/>
      <c r="MVU59" s="908"/>
      <c r="MVV59" s="908"/>
      <c r="MVW59" s="908"/>
      <c r="MVX59" s="908"/>
      <c r="MVY59" s="908"/>
      <c r="MVZ59" s="908"/>
      <c r="MWA59" s="908"/>
      <c r="MWB59" s="908"/>
      <c r="MWC59" s="908"/>
      <c r="MWD59" s="908"/>
      <c r="MWE59" s="908"/>
      <c r="MWF59" s="908"/>
      <c r="MWG59" s="908"/>
      <c r="MWH59" s="908"/>
      <c r="MWI59" s="908"/>
      <c r="MWJ59" s="908"/>
      <c r="MWK59" s="908"/>
      <c r="MWL59" s="908"/>
      <c r="MWM59" s="908"/>
      <c r="MWN59" s="908"/>
      <c r="MWO59" s="908"/>
      <c r="MWP59" s="908"/>
      <c r="MWQ59" s="908"/>
      <c r="MWR59" s="908"/>
      <c r="MWS59" s="908"/>
      <c r="MWT59" s="908"/>
      <c r="MWU59" s="908"/>
      <c r="MWV59" s="908"/>
      <c r="MWW59" s="908"/>
      <c r="MWX59" s="908"/>
      <c r="MWY59" s="908"/>
      <c r="MWZ59" s="908"/>
      <c r="MXA59" s="908"/>
      <c r="MXB59" s="908"/>
      <c r="MXC59" s="908"/>
      <c r="MXD59" s="908"/>
      <c r="MXE59" s="908"/>
      <c r="MXF59" s="908"/>
      <c r="MXG59" s="908"/>
      <c r="MXH59" s="908"/>
      <c r="MXI59" s="908"/>
      <c r="MXJ59" s="908"/>
      <c r="MXK59" s="908"/>
      <c r="MXL59" s="908"/>
      <c r="MXM59" s="908"/>
      <c r="MXN59" s="908"/>
      <c r="MXO59" s="908"/>
      <c r="MXP59" s="908"/>
      <c r="MXQ59" s="908"/>
      <c r="MXR59" s="908"/>
      <c r="MXS59" s="908"/>
      <c r="MXT59" s="908"/>
      <c r="MXU59" s="908"/>
      <c r="MXV59" s="908"/>
      <c r="MXW59" s="908"/>
      <c r="MXX59" s="908"/>
      <c r="MXY59" s="908"/>
      <c r="MXZ59" s="908"/>
      <c r="MYA59" s="908"/>
      <c r="MYB59" s="908"/>
      <c r="MYC59" s="908"/>
      <c r="MYD59" s="908"/>
      <c r="MYE59" s="908"/>
      <c r="MYF59" s="908"/>
      <c r="MYG59" s="908"/>
      <c r="MYH59" s="908"/>
      <c r="MYI59" s="908"/>
      <c r="MYJ59" s="908"/>
      <c r="MYK59" s="908"/>
      <c r="MYL59" s="908"/>
      <c r="MYM59" s="908"/>
      <c r="MYN59" s="908"/>
      <c r="MYO59" s="908"/>
      <c r="MYP59" s="908"/>
      <c r="MYQ59" s="908"/>
      <c r="MYR59" s="908"/>
      <c r="MYS59" s="908"/>
      <c r="MYT59" s="908"/>
      <c r="MYU59" s="908"/>
      <c r="MYV59" s="908"/>
      <c r="MYW59" s="908"/>
      <c r="MYX59" s="908"/>
      <c r="MYY59" s="908"/>
      <c r="MYZ59" s="908"/>
      <c r="MZA59" s="908"/>
      <c r="MZB59" s="908"/>
      <c r="MZC59" s="908"/>
      <c r="MZD59" s="908"/>
      <c r="MZE59" s="908"/>
      <c r="MZF59" s="908"/>
      <c r="MZG59" s="908"/>
      <c r="MZH59" s="908"/>
      <c r="MZI59" s="908"/>
      <c r="MZJ59" s="908"/>
      <c r="MZK59" s="908"/>
      <c r="MZL59" s="908"/>
      <c r="MZM59" s="908"/>
      <c r="MZN59" s="908"/>
      <c r="MZO59" s="908"/>
      <c r="MZP59" s="908"/>
      <c r="MZQ59" s="908"/>
      <c r="MZR59" s="908"/>
      <c r="MZS59" s="908"/>
      <c r="MZT59" s="908"/>
      <c r="MZU59" s="908"/>
      <c r="MZV59" s="908"/>
      <c r="MZW59" s="908"/>
      <c r="MZX59" s="908"/>
      <c r="MZY59" s="908"/>
      <c r="MZZ59" s="908"/>
      <c r="NAA59" s="908"/>
      <c r="NAB59" s="908"/>
      <c r="NAC59" s="908"/>
      <c r="NAD59" s="908"/>
      <c r="NAE59" s="908"/>
      <c r="NAF59" s="908"/>
      <c r="NAG59" s="908"/>
      <c r="NAH59" s="908"/>
      <c r="NAI59" s="908"/>
      <c r="NAJ59" s="908"/>
      <c r="NAK59" s="908"/>
      <c r="NAL59" s="908"/>
      <c r="NAM59" s="908"/>
      <c r="NAN59" s="908"/>
      <c r="NAO59" s="908"/>
      <c r="NAP59" s="908"/>
      <c r="NAQ59" s="908"/>
      <c r="NAR59" s="908"/>
      <c r="NAS59" s="908"/>
      <c r="NAT59" s="908"/>
      <c r="NAU59" s="908"/>
      <c r="NAV59" s="908"/>
      <c r="NAW59" s="908"/>
      <c r="NAX59" s="908"/>
      <c r="NAY59" s="908"/>
      <c r="NAZ59" s="908"/>
      <c r="NBA59" s="908"/>
      <c r="NBB59" s="908"/>
      <c r="NBC59" s="908"/>
      <c r="NBD59" s="908"/>
      <c r="NBE59" s="908"/>
      <c r="NBF59" s="908"/>
      <c r="NBG59" s="908"/>
      <c r="NBH59" s="908"/>
      <c r="NBI59" s="908"/>
      <c r="NBJ59" s="908"/>
      <c r="NBK59" s="908"/>
      <c r="NBL59" s="908"/>
      <c r="NBM59" s="908"/>
      <c r="NBN59" s="908"/>
      <c r="NBO59" s="908"/>
      <c r="NBP59" s="908"/>
      <c r="NBQ59" s="908"/>
      <c r="NBR59" s="908"/>
      <c r="NBS59" s="908"/>
      <c r="NBT59" s="908"/>
      <c r="NBU59" s="908"/>
      <c r="NBV59" s="908"/>
      <c r="NBW59" s="908"/>
      <c r="NBX59" s="908"/>
      <c r="NBY59" s="908"/>
      <c r="NBZ59" s="908"/>
      <c r="NCA59" s="908"/>
      <c r="NCB59" s="908"/>
      <c r="NCC59" s="908"/>
      <c r="NCD59" s="908"/>
      <c r="NCE59" s="908"/>
      <c r="NCF59" s="908"/>
      <c r="NCG59" s="908"/>
      <c r="NCH59" s="908"/>
      <c r="NCI59" s="908"/>
      <c r="NCJ59" s="908"/>
      <c r="NCK59" s="908"/>
      <c r="NCL59" s="908"/>
      <c r="NCM59" s="908"/>
      <c r="NCN59" s="908"/>
      <c r="NCO59" s="908"/>
      <c r="NCP59" s="908"/>
      <c r="NCQ59" s="908"/>
      <c r="NCR59" s="908"/>
      <c r="NCS59" s="908"/>
      <c r="NCT59" s="908"/>
      <c r="NCU59" s="908"/>
      <c r="NCV59" s="908"/>
      <c r="NCW59" s="908"/>
      <c r="NCX59" s="908"/>
      <c r="NCY59" s="908"/>
      <c r="NCZ59" s="908"/>
      <c r="NDA59" s="908"/>
      <c r="NDB59" s="908"/>
      <c r="NDC59" s="908"/>
      <c r="NDD59" s="908"/>
      <c r="NDE59" s="908"/>
      <c r="NDF59" s="908"/>
      <c r="NDG59" s="908"/>
      <c r="NDH59" s="908"/>
      <c r="NDI59" s="908"/>
      <c r="NDJ59" s="908"/>
      <c r="NDK59" s="908"/>
      <c r="NDL59" s="908"/>
      <c r="NDM59" s="908"/>
      <c r="NDN59" s="908"/>
      <c r="NDO59" s="908"/>
      <c r="NDP59" s="908"/>
      <c r="NDQ59" s="908"/>
      <c r="NDR59" s="908"/>
      <c r="NDS59" s="908"/>
      <c r="NDT59" s="908"/>
      <c r="NDU59" s="908"/>
      <c r="NDV59" s="908"/>
      <c r="NDW59" s="908"/>
      <c r="NDX59" s="908"/>
      <c r="NDY59" s="908"/>
      <c r="NDZ59" s="908"/>
      <c r="NEA59" s="908"/>
      <c r="NEB59" s="908"/>
      <c r="NEC59" s="908"/>
      <c r="NED59" s="908"/>
      <c r="NEE59" s="908"/>
      <c r="NEF59" s="908"/>
      <c r="NEG59" s="908"/>
      <c r="NEH59" s="908"/>
      <c r="NEI59" s="908"/>
      <c r="NEJ59" s="908"/>
      <c r="NEK59" s="908"/>
      <c r="NEL59" s="908"/>
      <c r="NEM59" s="908"/>
      <c r="NEN59" s="908"/>
      <c r="NEO59" s="908"/>
      <c r="NEP59" s="908"/>
      <c r="NEQ59" s="908"/>
      <c r="NER59" s="908"/>
      <c r="NES59" s="908"/>
      <c r="NET59" s="908"/>
      <c r="NEU59" s="908"/>
      <c r="NEV59" s="908"/>
      <c r="NEW59" s="908"/>
      <c r="NEX59" s="908"/>
      <c r="NEY59" s="908"/>
      <c r="NEZ59" s="908"/>
      <c r="NFA59" s="908"/>
      <c r="NFB59" s="908"/>
      <c r="NFC59" s="908"/>
      <c r="NFD59" s="908"/>
      <c r="NFE59" s="908"/>
      <c r="NFF59" s="908"/>
      <c r="NFG59" s="908"/>
      <c r="NFH59" s="908"/>
      <c r="NFI59" s="908"/>
      <c r="NFJ59" s="908"/>
      <c r="NFK59" s="908"/>
      <c r="NFL59" s="908"/>
      <c r="NFM59" s="908"/>
      <c r="NFN59" s="908"/>
      <c r="NFO59" s="908"/>
      <c r="NFP59" s="908"/>
      <c r="NFQ59" s="908"/>
      <c r="NFR59" s="908"/>
      <c r="NFS59" s="908"/>
      <c r="NFT59" s="908"/>
      <c r="NFU59" s="908"/>
      <c r="NFV59" s="908"/>
      <c r="NFW59" s="908"/>
      <c r="NFX59" s="908"/>
      <c r="NFY59" s="908"/>
      <c r="NFZ59" s="908"/>
      <c r="NGA59" s="908"/>
      <c r="NGB59" s="908"/>
      <c r="NGC59" s="908"/>
      <c r="NGD59" s="908"/>
      <c r="NGE59" s="908"/>
      <c r="NGF59" s="908"/>
      <c r="NGG59" s="908"/>
      <c r="NGH59" s="908"/>
      <c r="NGI59" s="908"/>
      <c r="NGJ59" s="908"/>
      <c r="NGK59" s="908"/>
      <c r="NGL59" s="908"/>
      <c r="NGM59" s="908"/>
      <c r="NGN59" s="908"/>
      <c r="NGO59" s="908"/>
      <c r="NGP59" s="908"/>
      <c r="NGQ59" s="908"/>
      <c r="NGR59" s="908"/>
      <c r="NGS59" s="908"/>
      <c r="NGT59" s="908"/>
      <c r="NGU59" s="908"/>
      <c r="NGV59" s="908"/>
      <c r="NGW59" s="908"/>
      <c r="NGX59" s="908"/>
      <c r="NGY59" s="908"/>
      <c r="NGZ59" s="908"/>
      <c r="NHA59" s="908"/>
      <c r="NHB59" s="908"/>
      <c r="NHC59" s="908"/>
      <c r="NHD59" s="908"/>
      <c r="NHE59" s="908"/>
      <c r="NHF59" s="908"/>
      <c r="NHG59" s="908"/>
      <c r="NHH59" s="908"/>
      <c r="NHI59" s="908"/>
      <c r="NHJ59" s="908"/>
      <c r="NHK59" s="908"/>
      <c r="NHL59" s="908"/>
      <c r="NHM59" s="908"/>
      <c r="NHN59" s="908"/>
      <c r="NHO59" s="908"/>
      <c r="NHP59" s="908"/>
      <c r="NHQ59" s="908"/>
      <c r="NHR59" s="908"/>
      <c r="NHS59" s="908"/>
      <c r="NHT59" s="908"/>
      <c r="NHU59" s="908"/>
      <c r="NHV59" s="908"/>
      <c r="NHW59" s="908"/>
      <c r="NHX59" s="908"/>
      <c r="NHY59" s="908"/>
      <c r="NHZ59" s="908"/>
      <c r="NIA59" s="908"/>
      <c r="NIB59" s="908"/>
      <c r="NIC59" s="908"/>
      <c r="NID59" s="908"/>
      <c r="NIE59" s="908"/>
      <c r="NIF59" s="908"/>
      <c r="NIG59" s="908"/>
      <c r="NIH59" s="908"/>
      <c r="NII59" s="908"/>
      <c r="NIJ59" s="908"/>
      <c r="NIK59" s="908"/>
      <c r="NIL59" s="908"/>
      <c r="NIM59" s="908"/>
      <c r="NIN59" s="908"/>
      <c r="NIO59" s="908"/>
      <c r="NIP59" s="908"/>
      <c r="NIQ59" s="908"/>
      <c r="NIR59" s="908"/>
      <c r="NIS59" s="908"/>
      <c r="NIT59" s="908"/>
      <c r="NIU59" s="908"/>
      <c r="NIV59" s="908"/>
      <c r="NIW59" s="908"/>
      <c r="NIX59" s="908"/>
      <c r="NIY59" s="908"/>
      <c r="NIZ59" s="908"/>
      <c r="NJA59" s="908"/>
      <c r="NJB59" s="908"/>
      <c r="NJC59" s="908"/>
      <c r="NJD59" s="908"/>
      <c r="NJE59" s="908"/>
      <c r="NJF59" s="908"/>
      <c r="NJG59" s="908"/>
      <c r="NJH59" s="908"/>
      <c r="NJI59" s="908"/>
      <c r="NJJ59" s="908"/>
      <c r="NJK59" s="908"/>
      <c r="NJL59" s="908"/>
      <c r="NJM59" s="908"/>
      <c r="NJN59" s="908"/>
      <c r="NJO59" s="908"/>
      <c r="NJP59" s="908"/>
      <c r="NJQ59" s="908"/>
      <c r="NJR59" s="908"/>
      <c r="NJS59" s="908"/>
      <c r="NJT59" s="908"/>
      <c r="NJU59" s="908"/>
      <c r="NJV59" s="908"/>
      <c r="NJW59" s="908"/>
      <c r="NJX59" s="908"/>
      <c r="NJY59" s="908"/>
      <c r="NJZ59" s="908"/>
      <c r="NKA59" s="908"/>
      <c r="NKB59" s="908"/>
      <c r="NKC59" s="908"/>
      <c r="NKD59" s="908"/>
      <c r="NKE59" s="908"/>
      <c r="NKF59" s="908"/>
      <c r="NKG59" s="908"/>
      <c r="NKH59" s="908"/>
      <c r="NKI59" s="908"/>
      <c r="NKJ59" s="908"/>
      <c r="NKK59" s="908"/>
      <c r="NKL59" s="908"/>
      <c r="NKM59" s="908"/>
      <c r="NKN59" s="908"/>
      <c r="NKO59" s="908"/>
      <c r="NKP59" s="908"/>
      <c r="NKQ59" s="908"/>
      <c r="NKR59" s="908"/>
      <c r="NKS59" s="908"/>
      <c r="NKT59" s="908"/>
      <c r="NKU59" s="908"/>
      <c r="NKV59" s="908"/>
      <c r="NKW59" s="908"/>
      <c r="NKX59" s="908"/>
      <c r="NKY59" s="908"/>
      <c r="NKZ59" s="908"/>
      <c r="NLA59" s="908"/>
      <c r="NLB59" s="908"/>
      <c r="NLC59" s="908"/>
      <c r="NLD59" s="908"/>
      <c r="NLE59" s="908"/>
      <c r="NLF59" s="908"/>
      <c r="NLG59" s="908"/>
      <c r="NLH59" s="908"/>
      <c r="NLI59" s="908"/>
      <c r="NLJ59" s="908"/>
      <c r="NLK59" s="908"/>
      <c r="NLL59" s="908"/>
      <c r="NLM59" s="908"/>
      <c r="NLN59" s="908"/>
      <c r="NLO59" s="908"/>
      <c r="NLP59" s="908"/>
      <c r="NLQ59" s="908"/>
      <c r="NLR59" s="908"/>
      <c r="NLS59" s="908"/>
      <c r="NLT59" s="908"/>
      <c r="NLU59" s="908"/>
      <c r="NLV59" s="908"/>
      <c r="NLW59" s="908"/>
      <c r="NLX59" s="908"/>
      <c r="NLY59" s="908"/>
      <c r="NLZ59" s="908"/>
      <c r="NMA59" s="908"/>
      <c r="NMB59" s="908"/>
      <c r="NMC59" s="908"/>
      <c r="NMD59" s="908"/>
      <c r="NME59" s="908"/>
      <c r="NMF59" s="908"/>
      <c r="NMG59" s="908"/>
      <c r="NMH59" s="908"/>
      <c r="NMI59" s="908"/>
      <c r="NMJ59" s="908"/>
      <c r="NMK59" s="908"/>
      <c r="NML59" s="908"/>
      <c r="NMM59" s="908"/>
      <c r="NMN59" s="908"/>
      <c r="NMO59" s="908"/>
      <c r="NMP59" s="908"/>
      <c r="NMQ59" s="908"/>
      <c r="NMR59" s="908"/>
      <c r="NMS59" s="908"/>
      <c r="NMT59" s="908"/>
      <c r="NMU59" s="908"/>
      <c r="NMV59" s="908"/>
      <c r="NMW59" s="908"/>
      <c r="NMX59" s="908"/>
      <c r="NMY59" s="908"/>
      <c r="NMZ59" s="908"/>
      <c r="NNA59" s="908"/>
      <c r="NNB59" s="908"/>
      <c r="NNC59" s="908"/>
      <c r="NND59" s="908"/>
      <c r="NNE59" s="908"/>
      <c r="NNF59" s="908"/>
      <c r="NNG59" s="908"/>
      <c r="NNH59" s="908"/>
      <c r="NNI59" s="908"/>
      <c r="NNJ59" s="908"/>
      <c r="NNK59" s="908"/>
      <c r="NNL59" s="908"/>
      <c r="NNM59" s="908"/>
      <c r="NNN59" s="908"/>
      <c r="NNO59" s="908"/>
      <c r="NNP59" s="908"/>
      <c r="NNQ59" s="908"/>
      <c r="NNR59" s="908"/>
      <c r="NNS59" s="908"/>
      <c r="NNT59" s="908"/>
      <c r="NNU59" s="908"/>
      <c r="NNV59" s="908"/>
      <c r="NNW59" s="908"/>
      <c r="NNX59" s="908"/>
      <c r="NNY59" s="908"/>
      <c r="NNZ59" s="908"/>
      <c r="NOA59" s="908"/>
      <c r="NOB59" s="908"/>
      <c r="NOC59" s="908"/>
      <c r="NOD59" s="908"/>
      <c r="NOE59" s="908"/>
      <c r="NOF59" s="908"/>
      <c r="NOG59" s="908"/>
      <c r="NOH59" s="908"/>
      <c r="NOI59" s="908"/>
      <c r="NOJ59" s="908"/>
      <c r="NOK59" s="908"/>
      <c r="NOL59" s="908"/>
      <c r="NOM59" s="908"/>
      <c r="NON59" s="908"/>
      <c r="NOO59" s="908"/>
      <c r="NOP59" s="908"/>
      <c r="NOQ59" s="908"/>
      <c r="NOR59" s="908"/>
      <c r="NOS59" s="908"/>
      <c r="NOT59" s="908"/>
      <c r="NOU59" s="908"/>
      <c r="NOV59" s="908"/>
      <c r="NOW59" s="908"/>
      <c r="NOX59" s="908"/>
      <c r="NOY59" s="908"/>
      <c r="NOZ59" s="908"/>
      <c r="NPA59" s="908"/>
      <c r="NPB59" s="908"/>
      <c r="NPC59" s="908"/>
      <c r="NPD59" s="908"/>
      <c r="NPE59" s="908"/>
      <c r="NPF59" s="908"/>
      <c r="NPG59" s="908"/>
      <c r="NPH59" s="908"/>
      <c r="NPI59" s="908"/>
      <c r="NPJ59" s="908"/>
      <c r="NPK59" s="908"/>
      <c r="NPL59" s="908"/>
      <c r="NPM59" s="908"/>
      <c r="NPN59" s="908"/>
      <c r="NPO59" s="908"/>
      <c r="NPP59" s="908"/>
      <c r="NPQ59" s="908"/>
      <c r="NPR59" s="908"/>
      <c r="NPS59" s="908"/>
      <c r="NPT59" s="908"/>
      <c r="NPU59" s="908"/>
      <c r="NPV59" s="908"/>
      <c r="NPW59" s="908"/>
      <c r="NPX59" s="908"/>
      <c r="NPY59" s="908"/>
      <c r="NPZ59" s="908"/>
      <c r="NQA59" s="908"/>
      <c r="NQB59" s="908"/>
      <c r="NQC59" s="908"/>
      <c r="NQD59" s="908"/>
      <c r="NQE59" s="908"/>
      <c r="NQF59" s="908"/>
      <c r="NQG59" s="908"/>
      <c r="NQH59" s="908"/>
      <c r="NQI59" s="908"/>
      <c r="NQJ59" s="908"/>
      <c r="NQK59" s="908"/>
      <c r="NQL59" s="908"/>
      <c r="NQM59" s="908"/>
      <c r="NQN59" s="908"/>
      <c r="NQO59" s="908"/>
      <c r="NQP59" s="908"/>
      <c r="NQQ59" s="908"/>
      <c r="NQR59" s="908"/>
      <c r="NQS59" s="908"/>
      <c r="NQT59" s="908"/>
      <c r="NQU59" s="908"/>
      <c r="NQV59" s="908"/>
      <c r="NQW59" s="908"/>
      <c r="NQX59" s="908"/>
      <c r="NQY59" s="908"/>
      <c r="NQZ59" s="908"/>
      <c r="NRA59" s="908"/>
      <c r="NRB59" s="908"/>
      <c r="NRC59" s="908"/>
      <c r="NRD59" s="908"/>
      <c r="NRE59" s="908"/>
      <c r="NRF59" s="908"/>
      <c r="NRG59" s="908"/>
      <c r="NRH59" s="908"/>
      <c r="NRI59" s="908"/>
      <c r="NRJ59" s="908"/>
      <c r="NRK59" s="908"/>
      <c r="NRL59" s="908"/>
      <c r="NRM59" s="908"/>
      <c r="NRN59" s="908"/>
      <c r="NRO59" s="908"/>
      <c r="NRP59" s="908"/>
      <c r="NRQ59" s="908"/>
      <c r="NRR59" s="908"/>
      <c r="NRS59" s="908"/>
      <c r="NRT59" s="908"/>
      <c r="NRU59" s="908"/>
      <c r="NRV59" s="908"/>
      <c r="NRW59" s="908"/>
      <c r="NRX59" s="908"/>
      <c r="NRY59" s="908"/>
      <c r="NRZ59" s="908"/>
      <c r="NSA59" s="908"/>
      <c r="NSB59" s="908"/>
      <c r="NSC59" s="908"/>
      <c r="NSD59" s="908"/>
      <c r="NSE59" s="908"/>
      <c r="NSF59" s="908"/>
      <c r="NSG59" s="908"/>
      <c r="NSH59" s="908"/>
      <c r="NSI59" s="908"/>
      <c r="NSJ59" s="908"/>
      <c r="NSK59" s="908"/>
      <c r="NSL59" s="908"/>
      <c r="NSM59" s="908"/>
      <c r="NSN59" s="908"/>
      <c r="NSO59" s="908"/>
      <c r="NSP59" s="908"/>
      <c r="NSQ59" s="908"/>
      <c r="NSR59" s="908"/>
      <c r="NSS59" s="908"/>
      <c r="NST59" s="908"/>
      <c r="NSU59" s="908"/>
      <c r="NSV59" s="908"/>
      <c r="NSW59" s="908"/>
      <c r="NSX59" s="908"/>
      <c r="NSY59" s="908"/>
      <c r="NSZ59" s="908"/>
      <c r="NTA59" s="908"/>
      <c r="NTB59" s="908"/>
      <c r="NTC59" s="908"/>
      <c r="NTD59" s="908"/>
      <c r="NTE59" s="908"/>
      <c r="NTF59" s="908"/>
      <c r="NTG59" s="908"/>
      <c r="NTH59" s="908"/>
      <c r="NTI59" s="908"/>
      <c r="NTJ59" s="908"/>
      <c r="NTK59" s="908"/>
      <c r="NTL59" s="908"/>
      <c r="NTM59" s="908"/>
      <c r="NTN59" s="908"/>
      <c r="NTO59" s="908"/>
      <c r="NTP59" s="908"/>
      <c r="NTQ59" s="908"/>
      <c r="NTR59" s="908"/>
      <c r="NTS59" s="908"/>
      <c r="NTT59" s="908"/>
      <c r="NTU59" s="908"/>
      <c r="NTV59" s="908"/>
      <c r="NTW59" s="908"/>
      <c r="NTX59" s="908"/>
      <c r="NTY59" s="908"/>
      <c r="NTZ59" s="908"/>
      <c r="NUA59" s="908"/>
      <c r="NUB59" s="908"/>
      <c r="NUC59" s="908"/>
      <c r="NUD59" s="908"/>
      <c r="NUE59" s="908"/>
      <c r="NUF59" s="908"/>
      <c r="NUG59" s="908"/>
      <c r="NUH59" s="908"/>
      <c r="NUI59" s="908"/>
      <c r="NUJ59" s="908"/>
      <c r="NUK59" s="908"/>
      <c r="NUL59" s="908"/>
      <c r="NUM59" s="908"/>
      <c r="NUN59" s="908"/>
      <c r="NUO59" s="908"/>
      <c r="NUP59" s="908"/>
      <c r="NUQ59" s="908"/>
      <c r="NUR59" s="908"/>
      <c r="NUS59" s="908"/>
      <c r="NUT59" s="908"/>
      <c r="NUU59" s="908"/>
      <c r="NUV59" s="908"/>
      <c r="NUW59" s="908"/>
      <c r="NUX59" s="908"/>
      <c r="NUY59" s="908"/>
      <c r="NUZ59" s="908"/>
      <c r="NVA59" s="908"/>
      <c r="NVB59" s="908"/>
      <c r="NVC59" s="908"/>
      <c r="NVD59" s="908"/>
      <c r="NVE59" s="908"/>
      <c r="NVF59" s="908"/>
      <c r="NVG59" s="908"/>
      <c r="NVH59" s="908"/>
      <c r="NVI59" s="908"/>
      <c r="NVJ59" s="908"/>
      <c r="NVK59" s="908"/>
      <c r="NVL59" s="908"/>
      <c r="NVM59" s="908"/>
      <c r="NVN59" s="908"/>
      <c r="NVO59" s="908"/>
      <c r="NVP59" s="908"/>
      <c r="NVQ59" s="908"/>
      <c r="NVR59" s="908"/>
      <c r="NVS59" s="908"/>
      <c r="NVT59" s="908"/>
      <c r="NVU59" s="908"/>
      <c r="NVV59" s="908"/>
      <c r="NVW59" s="908"/>
      <c r="NVX59" s="908"/>
      <c r="NVY59" s="908"/>
      <c r="NVZ59" s="908"/>
      <c r="NWA59" s="908"/>
      <c r="NWB59" s="908"/>
      <c r="NWC59" s="908"/>
      <c r="NWD59" s="908"/>
      <c r="NWE59" s="908"/>
      <c r="NWF59" s="908"/>
      <c r="NWG59" s="908"/>
      <c r="NWH59" s="908"/>
      <c r="NWI59" s="908"/>
      <c r="NWJ59" s="908"/>
      <c r="NWK59" s="908"/>
      <c r="NWL59" s="908"/>
      <c r="NWM59" s="908"/>
      <c r="NWN59" s="908"/>
      <c r="NWO59" s="908"/>
      <c r="NWP59" s="908"/>
      <c r="NWQ59" s="908"/>
      <c r="NWR59" s="908"/>
      <c r="NWS59" s="908"/>
      <c r="NWT59" s="908"/>
      <c r="NWU59" s="908"/>
      <c r="NWV59" s="908"/>
      <c r="NWW59" s="908"/>
      <c r="NWX59" s="908"/>
      <c r="NWY59" s="908"/>
      <c r="NWZ59" s="908"/>
      <c r="NXA59" s="908"/>
      <c r="NXB59" s="908"/>
      <c r="NXC59" s="908"/>
      <c r="NXD59" s="908"/>
      <c r="NXE59" s="908"/>
      <c r="NXF59" s="908"/>
      <c r="NXG59" s="908"/>
      <c r="NXH59" s="908"/>
      <c r="NXI59" s="908"/>
      <c r="NXJ59" s="908"/>
      <c r="NXK59" s="908"/>
      <c r="NXL59" s="908"/>
      <c r="NXM59" s="908"/>
      <c r="NXN59" s="908"/>
      <c r="NXO59" s="908"/>
      <c r="NXP59" s="908"/>
      <c r="NXQ59" s="908"/>
      <c r="NXR59" s="908"/>
      <c r="NXS59" s="908"/>
      <c r="NXT59" s="908"/>
      <c r="NXU59" s="908"/>
      <c r="NXV59" s="908"/>
      <c r="NXW59" s="908"/>
      <c r="NXX59" s="908"/>
      <c r="NXY59" s="908"/>
      <c r="NXZ59" s="908"/>
      <c r="NYA59" s="908"/>
      <c r="NYB59" s="908"/>
      <c r="NYC59" s="908"/>
      <c r="NYD59" s="908"/>
      <c r="NYE59" s="908"/>
      <c r="NYF59" s="908"/>
      <c r="NYG59" s="908"/>
      <c r="NYH59" s="908"/>
      <c r="NYI59" s="908"/>
      <c r="NYJ59" s="908"/>
      <c r="NYK59" s="908"/>
      <c r="NYL59" s="908"/>
      <c r="NYM59" s="908"/>
      <c r="NYN59" s="908"/>
      <c r="NYO59" s="908"/>
      <c r="NYP59" s="908"/>
      <c r="NYQ59" s="908"/>
      <c r="NYR59" s="908"/>
      <c r="NYS59" s="908"/>
      <c r="NYT59" s="908"/>
      <c r="NYU59" s="908"/>
      <c r="NYV59" s="908"/>
      <c r="NYW59" s="908"/>
      <c r="NYX59" s="908"/>
      <c r="NYY59" s="908"/>
      <c r="NYZ59" s="908"/>
      <c r="NZA59" s="908"/>
      <c r="NZB59" s="908"/>
      <c r="NZC59" s="908"/>
      <c r="NZD59" s="908"/>
      <c r="NZE59" s="908"/>
      <c r="NZF59" s="908"/>
      <c r="NZG59" s="908"/>
      <c r="NZH59" s="908"/>
      <c r="NZI59" s="908"/>
      <c r="NZJ59" s="908"/>
      <c r="NZK59" s="908"/>
      <c r="NZL59" s="908"/>
      <c r="NZM59" s="908"/>
      <c r="NZN59" s="908"/>
      <c r="NZO59" s="908"/>
      <c r="NZP59" s="908"/>
      <c r="NZQ59" s="908"/>
      <c r="NZR59" s="908"/>
      <c r="NZS59" s="908"/>
      <c r="NZT59" s="908"/>
      <c r="NZU59" s="908"/>
      <c r="NZV59" s="908"/>
      <c r="NZW59" s="908"/>
      <c r="NZX59" s="908"/>
      <c r="NZY59" s="908"/>
      <c r="NZZ59" s="908"/>
      <c r="OAA59" s="908"/>
      <c r="OAB59" s="908"/>
      <c r="OAC59" s="908"/>
      <c r="OAD59" s="908"/>
      <c r="OAE59" s="908"/>
      <c r="OAF59" s="908"/>
      <c r="OAG59" s="908"/>
      <c r="OAH59" s="908"/>
      <c r="OAI59" s="908"/>
      <c r="OAJ59" s="908"/>
      <c r="OAK59" s="908"/>
      <c r="OAL59" s="908"/>
      <c r="OAM59" s="908"/>
      <c r="OAN59" s="908"/>
      <c r="OAO59" s="908"/>
      <c r="OAP59" s="908"/>
      <c r="OAQ59" s="908"/>
      <c r="OAR59" s="908"/>
      <c r="OAS59" s="908"/>
      <c r="OAT59" s="908"/>
      <c r="OAU59" s="908"/>
      <c r="OAV59" s="908"/>
      <c r="OAW59" s="908"/>
      <c r="OAX59" s="908"/>
      <c r="OAY59" s="908"/>
      <c r="OAZ59" s="908"/>
      <c r="OBA59" s="908"/>
      <c r="OBB59" s="908"/>
      <c r="OBC59" s="908"/>
      <c r="OBD59" s="908"/>
      <c r="OBE59" s="908"/>
      <c r="OBF59" s="908"/>
      <c r="OBG59" s="908"/>
      <c r="OBH59" s="908"/>
      <c r="OBI59" s="908"/>
      <c r="OBJ59" s="908"/>
      <c r="OBK59" s="908"/>
      <c r="OBL59" s="908"/>
      <c r="OBM59" s="908"/>
      <c r="OBN59" s="908"/>
      <c r="OBO59" s="908"/>
      <c r="OBP59" s="908"/>
      <c r="OBQ59" s="908"/>
      <c r="OBR59" s="908"/>
      <c r="OBS59" s="908"/>
      <c r="OBT59" s="908"/>
      <c r="OBU59" s="908"/>
      <c r="OBV59" s="908"/>
      <c r="OBW59" s="908"/>
      <c r="OBX59" s="908"/>
      <c r="OBY59" s="908"/>
      <c r="OBZ59" s="908"/>
      <c r="OCA59" s="908"/>
      <c r="OCB59" s="908"/>
      <c r="OCC59" s="908"/>
      <c r="OCD59" s="908"/>
      <c r="OCE59" s="908"/>
      <c r="OCF59" s="908"/>
      <c r="OCG59" s="908"/>
      <c r="OCH59" s="908"/>
      <c r="OCI59" s="908"/>
      <c r="OCJ59" s="908"/>
      <c r="OCK59" s="908"/>
      <c r="OCL59" s="908"/>
      <c r="OCM59" s="908"/>
      <c r="OCN59" s="908"/>
      <c r="OCO59" s="908"/>
      <c r="OCP59" s="908"/>
      <c r="OCQ59" s="908"/>
      <c r="OCR59" s="908"/>
      <c r="OCS59" s="908"/>
      <c r="OCT59" s="908"/>
      <c r="OCU59" s="908"/>
      <c r="OCV59" s="908"/>
      <c r="OCW59" s="908"/>
      <c r="OCX59" s="908"/>
      <c r="OCY59" s="908"/>
      <c r="OCZ59" s="908"/>
      <c r="ODA59" s="908"/>
      <c r="ODB59" s="908"/>
      <c r="ODC59" s="908"/>
      <c r="ODD59" s="908"/>
      <c r="ODE59" s="908"/>
      <c r="ODF59" s="908"/>
      <c r="ODG59" s="908"/>
      <c r="ODH59" s="908"/>
      <c r="ODI59" s="908"/>
      <c r="ODJ59" s="908"/>
      <c r="ODK59" s="908"/>
      <c r="ODL59" s="908"/>
      <c r="ODM59" s="908"/>
      <c r="ODN59" s="908"/>
      <c r="ODO59" s="908"/>
      <c r="ODP59" s="908"/>
      <c r="ODQ59" s="908"/>
      <c r="ODR59" s="908"/>
      <c r="ODS59" s="908"/>
      <c r="ODT59" s="908"/>
      <c r="ODU59" s="908"/>
      <c r="ODV59" s="908"/>
      <c r="ODW59" s="908"/>
      <c r="ODX59" s="908"/>
      <c r="ODY59" s="908"/>
      <c r="ODZ59" s="908"/>
      <c r="OEA59" s="908"/>
      <c r="OEB59" s="908"/>
      <c r="OEC59" s="908"/>
      <c r="OED59" s="908"/>
      <c r="OEE59" s="908"/>
      <c r="OEF59" s="908"/>
      <c r="OEG59" s="908"/>
      <c r="OEH59" s="908"/>
      <c r="OEI59" s="908"/>
      <c r="OEJ59" s="908"/>
      <c r="OEK59" s="908"/>
      <c r="OEL59" s="908"/>
      <c r="OEM59" s="908"/>
      <c r="OEN59" s="908"/>
      <c r="OEO59" s="908"/>
      <c r="OEP59" s="908"/>
      <c r="OEQ59" s="908"/>
      <c r="OER59" s="908"/>
      <c r="OES59" s="908"/>
      <c r="OET59" s="908"/>
      <c r="OEU59" s="908"/>
      <c r="OEV59" s="908"/>
      <c r="OEW59" s="908"/>
      <c r="OEX59" s="908"/>
      <c r="OEY59" s="908"/>
      <c r="OEZ59" s="908"/>
      <c r="OFA59" s="908"/>
      <c r="OFB59" s="908"/>
      <c r="OFC59" s="908"/>
      <c r="OFD59" s="908"/>
      <c r="OFE59" s="908"/>
      <c r="OFF59" s="908"/>
      <c r="OFG59" s="908"/>
      <c r="OFH59" s="908"/>
      <c r="OFI59" s="908"/>
      <c r="OFJ59" s="908"/>
      <c r="OFK59" s="908"/>
      <c r="OFL59" s="908"/>
      <c r="OFM59" s="908"/>
      <c r="OFN59" s="908"/>
      <c r="OFO59" s="908"/>
      <c r="OFP59" s="908"/>
      <c r="OFQ59" s="908"/>
      <c r="OFR59" s="908"/>
      <c r="OFS59" s="908"/>
      <c r="OFT59" s="908"/>
      <c r="OFU59" s="908"/>
      <c r="OFV59" s="908"/>
      <c r="OFW59" s="908"/>
      <c r="OFX59" s="908"/>
      <c r="OFY59" s="908"/>
      <c r="OFZ59" s="908"/>
      <c r="OGA59" s="908"/>
      <c r="OGB59" s="908"/>
      <c r="OGC59" s="908"/>
      <c r="OGD59" s="908"/>
      <c r="OGE59" s="908"/>
      <c r="OGF59" s="908"/>
      <c r="OGG59" s="908"/>
      <c r="OGH59" s="908"/>
      <c r="OGI59" s="908"/>
      <c r="OGJ59" s="908"/>
      <c r="OGK59" s="908"/>
      <c r="OGL59" s="908"/>
      <c r="OGM59" s="908"/>
      <c r="OGN59" s="908"/>
      <c r="OGO59" s="908"/>
      <c r="OGP59" s="908"/>
      <c r="OGQ59" s="908"/>
      <c r="OGR59" s="908"/>
      <c r="OGS59" s="908"/>
      <c r="OGT59" s="908"/>
      <c r="OGU59" s="908"/>
      <c r="OGV59" s="908"/>
      <c r="OGW59" s="908"/>
      <c r="OGX59" s="908"/>
      <c r="OGY59" s="908"/>
      <c r="OGZ59" s="908"/>
      <c r="OHA59" s="908"/>
      <c r="OHB59" s="908"/>
      <c r="OHC59" s="908"/>
      <c r="OHD59" s="908"/>
      <c r="OHE59" s="908"/>
      <c r="OHF59" s="908"/>
      <c r="OHG59" s="908"/>
      <c r="OHH59" s="908"/>
      <c r="OHI59" s="908"/>
      <c r="OHJ59" s="908"/>
      <c r="OHK59" s="908"/>
      <c r="OHL59" s="908"/>
      <c r="OHM59" s="908"/>
      <c r="OHN59" s="908"/>
      <c r="OHO59" s="908"/>
      <c r="OHP59" s="908"/>
      <c r="OHQ59" s="908"/>
      <c r="OHR59" s="908"/>
      <c r="OHS59" s="908"/>
      <c r="OHT59" s="908"/>
      <c r="OHU59" s="908"/>
      <c r="OHV59" s="908"/>
      <c r="OHW59" s="908"/>
      <c r="OHX59" s="908"/>
      <c r="OHY59" s="908"/>
      <c r="OHZ59" s="908"/>
      <c r="OIA59" s="908"/>
      <c r="OIB59" s="908"/>
      <c r="OIC59" s="908"/>
      <c r="OID59" s="908"/>
      <c r="OIE59" s="908"/>
      <c r="OIF59" s="908"/>
      <c r="OIG59" s="908"/>
      <c r="OIH59" s="908"/>
      <c r="OII59" s="908"/>
      <c r="OIJ59" s="908"/>
      <c r="OIK59" s="908"/>
      <c r="OIL59" s="908"/>
      <c r="OIM59" s="908"/>
      <c r="OIN59" s="908"/>
      <c r="OIO59" s="908"/>
      <c r="OIP59" s="908"/>
      <c r="OIQ59" s="908"/>
      <c r="OIR59" s="908"/>
      <c r="OIS59" s="908"/>
      <c r="OIT59" s="908"/>
      <c r="OIU59" s="908"/>
      <c r="OIV59" s="908"/>
      <c r="OIW59" s="908"/>
      <c r="OIX59" s="908"/>
      <c r="OIY59" s="908"/>
      <c r="OIZ59" s="908"/>
      <c r="OJA59" s="908"/>
      <c r="OJB59" s="908"/>
      <c r="OJC59" s="908"/>
      <c r="OJD59" s="908"/>
      <c r="OJE59" s="908"/>
      <c r="OJF59" s="908"/>
      <c r="OJG59" s="908"/>
      <c r="OJH59" s="908"/>
      <c r="OJI59" s="908"/>
      <c r="OJJ59" s="908"/>
      <c r="OJK59" s="908"/>
      <c r="OJL59" s="908"/>
      <c r="OJM59" s="908"/>
      <c r="OJN59" s="908"/>
      <c r="OJO59" s="908"/>
      <c r="OJP59" s="908"/>
      <c r="OJQ59" s="908"/>
      <c r="OJR59" s="908"/>
      <c r="OJS59" s="908"/>
      <c r="OJT59" s="908"/>
      <c r="OJU59" s="908"/>
      <c r="OJV59" s="908"/>
      <c r="OJW59" s="908"/>
      <c r="OJX59" s="908"/>
      <c r="OJY59" s="908"/>
      <c r="OJZ59" s="908"/>
      <c r="OKA59" s="908"/>
      <c r="OKB59" s="908"/>
      <c r="OKC59" s="908"/>
      <c r="OKD59" s="908"/>
      <c r="OKE59" s="908"/>
      <c r="OKF59" s="908"/>
      <c r="OKG59" s="908"/>
      <c r="OKH59" s="908"/>
      <c r="OKI59" s="908"/>
      <c r="OKJ59" s="908"/>
      <c r="OKK59" s="908"/>
      <c r="OKL59" s="908"/>
      <c r="OKM59" s="908"/>
      <c r="OKN59" s="908"/>
      <c r="OKO59" s="908"/>
      <c r="OKP59" s="908"/>
      <c r="OKQ59" s="908"/>
      <c r="OKR59" s="908"/>
      <c r="OKS59" s="908"/>
      <c r="OKT59" s="908"/>
      <c r="OKU59" s="908"/>
      <c r="OKV59" s="908"/>
      <c r="OKW59" s="908"/>
      <c r="OKX59" s="908"/>
      <c r="OKY59" s="908"/>
      <c r="OKZ59" s="908"/>
      <c r="OLA59" s="908"/>
      <c r="OLB59" s="908"/>
      <c r="OLC59" s="908"/>
      <c r="OLD59" s="908"/>
      <c r="OLE59" s="908"/>
      <c r="OLF59" s="908"/>
      <c r="OLG59" s="908"/>
      <c r="OLH59" s="908"/>
      <c r="OLI59" s="908"/>
      <c r="OLJ59" s="908"/>
      <c r="OLK59" s="908"/>
      <c r="OLL59" s="908"/>
      <c r="OLM59" s="908"/>
      <c r="OLN59" s="908"/>
      <c r="OLO59" s="908"/>
      <c r="OLP59" s="908"/>
      <c r="OLQ59" s="908"/>
      <c r="OLR59" s="908"/>
      <c r="OLS59" s="908"/>
      <c r="OLT59" s="908"/>
      <c r="OLU59" s="908"/>
      <c r="OLV59" s="908"/>
      <c r="OLW59" s="908"/>
      <c r="OLX59" s="908"/>
      <c r="OLY59" s="908"/>
      <c r="OLZ59" s="908"/>
      <c r="OMA59" s="908"/>
      <c r="OMB59" s="908"/>
      <c r="OMC59" s="908"/>
      <c r="OMD59" s="908"/>
      <c r="OME59" s="908"/>
      <c r="OMF59" s="908"/>
      <c r="OMG59" s="908"/>
      <c r="OMH59" s="908"/>
      <c r="OMI59" s="908"/>
      <c r="OMJ59" s="908"/>
      <c r="OMK59" s="908"/>
      <c r="OML59" s="908"/>
      <c r="OMM59" s="908"/>
      <c r="OMN59" s="908"/>
      <c r="OMO59" s="908"/>
      <c r="OMP59" s="908"/>
      <c r="OMQ59" s="908"/>
      <c r="OMR59" s="908"/>
      <c r="OMS59" s="908"/>
      <c r="OMT59" s="908"/>
      <c r="OMU59" s="908"/>
      <c r="OMV59" s="908"/>
      <c r="OMW59" s="908"/>
      <c r="OMX59" s="908"/>
      <c r="OMY59" s="908"/>
      <c r="OMZ59" s="908"/>
      <c r="ONA59" s="908"/>
      <c r="ONB59" s="908"/>
      <c r="ONC59" s="908"/>
      <c r="OND59" s="908"/>
      <c r="ONE59" s="908"/>
      <c r="ONF59" s="908"/>
      <c r="ONG59" s="908"/>
      <c r="ONH59" s="908"/>
      <c r="ONI59" s="908"/>
      <c r="ONJ59" s="908"/>
      <c r="ONK59" s="908"/>
      <c r="ONL59" s="908"/>
      <c r="ONM59" s="908"/>
      <c r="ONN59" s="908"/>
      <c r="ONO59" s="908"/>
      <c r="ONP59" s="908"/>
      <c r="ONQ59" s="908"/>
      <c r="ONR59" s="908"/>
      <c r="ONS59" s="908"/>
      <c r="ONT59" s="908"/>
      <c r="ONU59" s="908"/>
      <c r="ONV59" s="908"/>
      <c r="ONW59" s="908"/>
      <c r="ONX59" s="908"/>
      <c r="ONY59" s="908"/>
      <c r="ONZ59" s="908"/>
      <c r="OOA59" s="908"/>
      <c r="OOB59" s="908"/>
      <c r="OOC59" s="908"/>
      <c r="OOD59" s="908"/>
      <c r="OOE59" s="908"/>
      <c r="OOF59" s="908"/>
      <c r="OOG59" s="908"/>
      <c r="OOH59" s="908"/>
      <c r="OOI59" s="908"/>
      <c r="OOJ59" s="908"/>
      <c r="OOK59" s="908"/>
      <c r="OOL59" s="908"/>
      <c r="OOM59" s="908"/>
      <c r="OON59" s="908"/>
      <c r="OOO59" s="908"/>
      <c r="OOP59" s="908"/>
      <c r="OOQ59" s="908"/>
      <c r="OOR59" s="908"/>
      <c r="OOS59" s="908"/>
      <c r="OOT59" s="908"/>
      <c r="OOU59" s="908"/>
      <c r="OOV59" s="908"/>
      <c r="OOW59" s="908"/>
      <c r="OOX59" s="908"/>
      <c r="OOY59" s="908"/>
      <c r="OOZ59" s="908"/>
      <c r="OPA59" s="908"/>
      <c r="OPB59" s="908"/>
      <c r="OPC59" s="908"/>
      <c r="OPD59" s="908"/>
      <c r="OPE59" s="908"/>
      <c r="OPF59" s="908"/>
      <c r="OPG59" s="908"/>
      <c r="OPH59" s="908"/>
      <c r="OPI59" s="908"/>
      <c r="OPJ59" s="908"/>
      <c r="OPK59" s="908"/>
      <c r="OPL59" s="908"/>
      <c r="OPM59" s="908"/>
      <c r="OPN59" s="908"/>
      <c r="OPO59" s="908"/>
      <c r="OPP59" s="908"/>
      <c r="OPQ59" s="908"/>
      <c r="OPR59" s="908"/>
      <c r="OPS59" s="908"/>
      <c r="OPT59" s="908"/>
      <c r="OPU59" s="908"/>
      <c r="OPV59" s="908"/>
      <c r="OPW59" s="908"/>
      <c r="OPX59" s="908"/>
      <c r="OPY59" s="908"/>
      <c r="OPZ59" s="908"/>
      <c r="OQA59" s="908"/>
      <c r="OQB59" s="908"/>
      <c r="OQC59" s="908"/>
      <c r="OQD59" s="908"/>
      <c r="OQE59" s="908"/>
      <c r="OQF59" s="908"/>
      <c r="OQG59" s="908"/>
      <c r="OQH59" s="908"/>
      <c r="OQI59" s="908"/>
      <c r="OQJ59" s="908"/>
      <c r="OQK59" s="908"/>
      <c r="OQL59" s="908"/>
      <c r="OQM59" s="908"/>
      <c r="OQN59" s="908"/>
      <c r="OQO59" s="908"/>
      <c r="OQP59" s="908"/>
      <c r="OQQ59" s="908"/>
      <c r="OQR59" s="908"/>
      <c r="OQS59" s="908"/>
      <c r="OQT59" s="908"/>
      <c r="OQU59" s="908"/>
      <c r="OQV59" s="908"/>
      <c r="OQW59" s="908"/>
      <c r="OQX59" s="908"/>
      <c r="OQY59" s="908"/>
      <c r="OQZ59" s="908"/>
      <c r="ORA59" s="908"/>
      <c r="ORB59" s="908"/>
      <c r="ORC59" s="908"/>
      <c r="ORD59" s="908"/>
      <c r="ORE59" s="908"/>
      <c r="ORF59" s="908"/>
      <c r="ORG59" s="908"/>
      <c r="ORH59" s="908"/>
      <c r="ORI59" s="908"/>
      <c r="ORJ59" s="908"/>
      <c r="ORK59" s="908"/>
      <c r="ORL59" s="908"/>
      <c r="ORM59" s="908"/>
      <c r="ORN59" s="908"/>
      <c r="ORO59" s="908"/>
      <c r="ORP59" s="908"/>
      <c r="ORQ59" s="908"/>
      <c r="ORR59" s="908"/>
      <c r="ORS59" s="908"/>
      <c r="ORT59" s="908"/>
      <c r="ORU59" s="908"/>
      <c r="ORV59" s="908"/>
      <c r="ORW59" s="908"/>
      <c r="ORX59" s="908"/>
      <c r="ORY59" s="908"/>
      <c r="ORZ59" s="908"/>
      <c r="OSA59" s="908"/>
      <c r="OSB59" s="908"/>
      <c r="OSC59" s="908"/>
      <c r="OSD59" s="908"/>
      <c r="OSE59" s="908"/>
      <c r="OSF59" s="908"/>
      <c r="OSG59" s="908"/>
      <c r="OSH59" s="908"/>
      <c r="OSI59" s="908"/>
      <c r="OSJ59" s="908"/>
      <c r="OSK59" s="908"/>
      <c r="OSL59" s="908"/>
      <c r="OSM59" s="908"/>
      <c r="OSN59" s="908"/>
      <c r="OSO59" s="908"/>
      <c r="OSP59" s="908"/>
      <c r="OSQ59" s="908"/>
      <c r="OSR59" s="908"/>
      <c r="OSS59" s="908"/>
      <c r="OST59" s="908"/>
      <c r="OSU59" s="908"/>
      <c r="OSV59" s="908"/>
      <c r="OSW59" s="908"/>
      <c r="OSX59" s="908"/>
      <c r="OSY59" s="908"/>
      <c r="OSZ59" s="908"/>
      <c r="OTA59" s="908"/>
      <c r="OTB59" s="908"/>
      <c r="OTC59" s="908"/>
      <c r="OTD59" s="908"/>
      <c r="OTE59" s="908"/>
      <c r="OTF59" s="908"/>
      <c r="OTG59" s="908"/>
      <c r="OTH59" s="908"/>
      <c r="OTI59" s="908"/>
      <c r="OTJ59" s="908"/>
      <c r="OTK59" s="908"/>
      <c r="OTL59" s="908"/>
      <c r="OTM59" s="908"/>
      <c r="OTN59" s="908"/>
      <c r="OTO59" s="908"/>
      <c r="OTP59" s="908"/>
      <c r="OTQ59" s="908"/>
      <c r="OTR59" s="908"/>
      <c r="OTS59" s="908"/>
      <c r="OTT59" s="908"/>
      <c r="OTU59" s="908"/>
      <c r="OTV59" s="908"/>
      <c r="OTW59" s="908"/>
      <c r="OTX59" s="908"/>
      <c r="OTY59" s="908"/>
      <c r="OTZ59" s="908"/>
      <c r="OUA59" s="908"/>
      <c r="OUB59" s="908"/>
      <c r="OUC59" s="908"/>
      <c r="OUD59" s="908"/>
      <c r="OUE59" s="908"/>
      <c r="OUF59" s="908"/>
      <c r="OUG59" s="908"/>
      <c r="OUH59" s="908"/>
      <c r="OUI59" s="908"/>
      <c r="OUJ59" s="908"/>
      <c r="OUK59" s="908"/>
      <c r="OUL59" s="908"/>
      <c r="OUM59" s="908"/>
      <c r="OUN59" s="908"/>
      <c r="OUO59" s="908"/>
      <c r="OUP59" s="908"/>
      <c r="OUQ59" s="908"/>
      <c r="OUR59" s="908"/>
      <c r="OUS59" s="908"/>
      <c r="OUT59" s="908"/>
      <c r="OUU59" s="908"/>
      <c r="OUV59" s="908"/>
      <c r="OUW59" s="908"/>
      <c r="OUX59" s="908"/>
      <c r="OUY59" s="908"/>
      <c r="OUZ59" s="908"/>
      <c r="OVA59" s="908"/>
      <c r="OVB59" s="908"/>
      <c r="OVC59" s="908"/>
      <c r="OVD59" s="908"/>
      <c r="OVE59" s="908"/>
      <c r="OVF59" s="908"/>
      <c r="OVG59" s="908"/>
      <c r="OVH59" s="908"/>
      <c r="OVI59" s="908"/>
      <c r="OVJ59" s="908"/>
      <c r="OVK59" s="908"/>
      <c r="OVL59" s="908"/>
      <c r="OVM59" s="908"/>
      <c r="OVN59" s="908"/>
      <c r="OVO59" s="908"/>
      <c r="OVP59" s="908"/>
      <c r="OVQ59" s="908"/>
      <c r="OVR59" s="908"/>
      <c r="OVS59" s="908"/>
      <c r="OVT59" s="908"/>
      <c r="OVU59" s="908"/>
      <c r="OVV59" s="908"/>
      <c r="OVW59" s="908"/>
      <c r="OVX59" s="908"/>
      <c r="OVY59" s="908"/>
      <c r="OVZ59" s="908"/>
      <c r="OWA59" s="908"/>
      <c r="OWB59" s="908"/>
      <c r="OWC59" s="908"/>
      <c r="OWD59" s="908"/>
      <c r="OWE59" s="908"/>
      <c r="OWF59" s="908"/>
      <c r="OWG59" s="908"/>
      <c r="OWH59" s="908"/>
      <c r="OWI59" s="908"/>
      <c r="OWJ59" s="908"/>
      <c r="OWK59" s="908"/>
      <c r="OWL59" s="908"/>
      <c r="OWM59" s="908"/>
      <c r="OWN59" s="908"/>
      <c r="OWO59" s="908"/>
      <c r="OWP59" s="908"/>
      <c r="OWQ59" s="908"/>
      <c r="OWR59" s="908"/>
      <c r="OWS59" s="908"/>
      <c r="OWT59" s="908"/>
      <c r="OWU59" s="908"/>
      <c r="OWV59" s="908"/>
      <c r="OWW59" s="908"/>
      <c r="OWX59" s="908"/>
      <c r="OWY59" s="908"/>
      <c r="OWZ59" s="908"/>
      <c r="OXA59" s="908"/>
      <c r="OXB59" s="908"/>
      <c r="OXC59" s="908"/>
      <c r="OXD59" s="908"/>
      <c r="OXE59" s="908"/>
      <c r="OXF59" s="908"/>
      <c r="OXG59" s="908"/>
      <c r="OXH59" s="908"/>
      <c r="OXI59" s="908"/>
      <c r="OXJ59" s="908"/>
      <c r="OXK59" s="908"/>
      <c r="OXL59" s="908"/>
      <c r="OXM59" s="908"/>
      <c r="OXN59" s="908"/>
      <c r="OXO59" s="908"/>
      <c r="OXP59" s="908"/>
      <c r="OXQ59" s="908"/>
      <c r="OXR59" s="908"/>
      <c r="OXS59" s="908"/>
      <c r="OXT59" s="908"/>
      <c r="OXU59" s="908"/>
      <c r="OXV59" s="908"/>
      <c r="OXW59" s="908"/>
      <c r="OXX59" s="908"/>
      <c r="OXY59" s="908"/>
      <c r="OXZ59" s="908"/>
      <c r="OYA59" s="908"/>
      <c r="OYB59" s="908"/>
      <c r="OYC59" s="908"/>
      <c r="OYD59" s="908"/>
      <c r="OYE59" s="908"/>
      <c r="OYF59" s="908"/>
      <c r="OYG59" s="908"/>
      <c r="OYH59" s="908"/>
      <c r="OYI59" s="908"/>
      <c r="OYJ59" s="908"/>
      <c r="OYK59" s="908"/>
      <c r="OYL59" s="908"/>
      <c r="OYM59" s="908"/>
      <c r="OYN59" s="908"/>
      <c r="OYO59" s="908"/>
      <c r="OYP59" s="908"/>
      <c r="OYQ59" s="908"/>
      <c r="OYR59" s="908"/>
      <c r="OYS59" s="908"/>
      <c r="OYT59" s="908"/>
      <c r="OYU59" s="908"/>
      <c r="OYV59" s="908"/>
      <c r="OYW59" s="908"/>
      <c r="OYX59" s="908"/>
      <c r="OYY59" s="908"/>
      <c r="OYZ59" s="908"/>
      <c r="OZA59" s="908"/>
      <c r="OZB59" s="908"/>
      <c r="OZC59" s="908"/>
      <c r="OZD59" s="908"/>
      <c r="OZE59" s="908"/>
      <c r="OZF59" s="908"/>
      <c r="OZG59" s="908"/>
      <c r="OZH59" s="908"/>
      <c r="OZI59" s="908"/>
      <c r="OZJ59" s="908"/>
      <c r="OZK59" s="908"/>
      <c r="OZL59" s="908"/>
      <c r="OZM59" s="908"/>
      <c r="OZN59" s="908"/>
      <c r="OZO59" s="908"/>
      <c r="OZP59" s="908"/>
      <c r="OZQ59" s="908"/>
      <c r="OZR59" s="908"/>
      <c r="OZS59" s="908"/>
      <c r="OZT59" s="908"/>
      <c r="OZU59" s="908"/>
      <c r="OZV59" s="908"/>
      <c r="OZW59" s="908"/>
      <c r="OZX59" s="908"/>
      <c r="OZY59" s="908"/>
      <c r="OZZ59" s="908"/>
      <c r="PAA59" s="908"/>
      <c r="PAB59" s="908"/>
      <c r="PAC59" s="908"/>
      <c r="PAD59" s="908"/>
      <c r="PAE59" s="908"/>
      <c r="PAF59" s="908"/>
      <c r="PAG59" s="908"/>
      <c r="PAH59" s="908"/>
      <c r="PAI59" s="908"/>
      <c r="PAJ59" s="908"/>
      <c r="PAK59" s="908"/>
      <c r="PAL59" s="908"/>
      <c r="PAM59" s="908"/>
      <c r="PAN59" s="908"/>
      <c r="PAO59" s="908"/>
      <c r="PAP59" s="908"/>
      <c r="PAQ59" s="908"/>
      <c r="PAR59" s="908"/>
      <c r="PAS59" s="908"/>
      <c r="PAT59" s="908"/>
      <c r="PAU59" s="908"/>
      <c r="PAV59" s="908"/>
      <c r="PAW59" s="908"/>
      <c r="PAX59" s="908"/>
      <c r="PAY59" s="908"/>
      <c r="PAZ59" s="908"/>
      <c r="PBA59" s="908"/>
      <c r="PBB59" s="908"/>
      <c r="PBC59" s="908"/>
      <c r="PBD59" s="908"/>
      <c r="PBE59" s="908"/>
      <c r="PBF59" s="908"/>
      <c r="PBG59" s="908"/>
      <c r="PBH59" s="908"/>
      <c r="PBI59" s="908"/>
      <c r="PBJ59" s="908"/>
      <c r="PBK59" s="908"/>
      <c r="PBL59" s="908"/>
      <c r="PBM59" s="908"/>
      <c r="PBN59" s="908"/>
      <c r="PBO59" s="908"/>
      <c r="PBP59" s="908"/>
      <c r="PBQ59" s="908"/>
      <c r="PBR59" s="908"/>
      <c r="PBS59" s="908"/>
      <c r="PBT59" s="908"/>
      <c r="PBU59" s="908"/>
      <c r="PBV59" s="908"/>
      <c r="PBW59" s="908"/>
      <c r="PBX59" s="908"/>
      <c r="PBY59" s="908"/>
      <c r="PBZ59" s="908"/>
      <c r="PCA59" s="908"/>
      <c r="PCB59" s="908"/>
      <c r="PCC59" s="908"/>
      <c r="PCD59" s="908"/>
      <c r="PCE59" s="908"/>
      <c r="PCF59" s="908"/>
      <c r="PCG59" s="908"/>
      <c r="PCH59" s="908"/>
      <c r="PCI59" s="908"/>
      <c r="PCJ59" s="908"/>
      <c r="PCK59" s="908"/>
      <c r="PCL59" s="908"/>
      <c r="PCM59" s="908"/>
      <c r="PCN59" s="908"/>
      <c r="PCO59" s="908"/>
      <c r="PCP59" s="908"/>
      <c r="PCQ59" s="908"/>
      <c r="PCR59" s="908"/>
      <c r="PCS59" s="908"/>
      <c r="PCT59" s="908"/>
      <c r="PCU59" s="908"/>
      <c r="PCV59" s="908"/>
      <c r="PCW59" s="908"/>
      <c r="PCX59" s="908"/>
      <c r="PCY59" s="908"/>
      <c r="PCZ59" s="908"/>
      <c r="PDA59" s="908"/>
      <c r="PDB59" s="908"/>
      <c r="PDC59" s="908"/>
      <c r="PDD59" s="908"/>
      <c r="PDE59" s="908"/>
      <c r="PDF59" s="908"/>
      <c r="PDG59" s="908"/>
      <c r="PDH59" s="908"/>
      <c r="PDI59" s="908"/>
      <c r="PDJ59" s="908"/>
      <c r="PDK59" s="908"/>
      <c r="PDL59" s="908"/>
      <c r="PDM59" s="908"/>
      <c r="PDN59" s="908"/>
      <c r="PDO59" s="908"/>
      <c r="PDP59" s="908"/>
      <c r="PDQ59" s="908"/>
      <c r="PDR59" s="908"/>
      <c r="PDS59" s="908"/>
      <c r="PDT59" s="908"/>
      <c r="PDU59" s="908"/>
      <c r="PDV59" s="908"/>
      <c r="PDW59" s="908"/>
      <c r="PDX59" s="908"/>
      <c r="PDY59" s="908"/>
      <c r="PDZ59" s="908"/>
      <c r="PEA59" s="908"/>
      <c r="PEB59" s="908"/>
      <c r="PEC59" s="908"/>
      <c r="PED59" s="908"/>
      <c r="PEE59" s="908"/>
      <c r="PEF59" s="908"/>
      <c r="PEG59" s="908"/>
      <c r="PEH59" s="908"/>
      <c r="PEI59" s="908"/>
      <c r="PEJ59" s="908"/>
      <c r="PEK59" s="908"/>
      <c r="PEL59" s="908"/>
      <c r="PEM59" s="908"/>
      <c r="PEN59" s="908"/>
      <c r="PEO59" s="908"/>
      <c r="PEP59" s="908"/>
      <c r="PEQ59" s="908"/>
      <c r="PER59" s="908"/>
      <c r="PES59" s="908"/>
      <c r="PET59" s="908"/>
      <c r="PEU59" s="908"/>
      <c r="PEV59" s="908"/>
      <c r="PEW59" s="908"/>
      <c r="PEX59" s="908"/>
      <c r="PEY59" s="908"/>
      <c r="PEZ59" s="908"/>
      <c r="PFA59" s="908"/>
      <c r="PFB59" s="908"/>
      <c r="PFC59" s="908"/>
      <c r="PFD59" s="908"/>
      <c r="PFE59" s="908"/>
      <c r="PFF59" s="908"/>
      <c r="PFG59" s="908"/>
      <c r="PFH59" s="908"/>
      <c r="PFI59" s="908"/>
      <c r="PFJ59" s="908"/>
      <c r="PFK59" s="908"/>
      <c r="PFL59" s="908"/>
      <c r="PFM59" s="908"/>
      <c r="PFN59" s="908"/>
      <c r="PFO59" s="908"/>
      <c r="PFP59" s="908"/>
      <c r="PFQ59" s="908"/>
      <c r="PFR59" s="908"/>
      <c r="PFS59" s="908"/>
      <c r="PFT59" s="908"/>
      <c r="PFU59" s="908"/>
      <c r="PFV59" s="908"/>
      <c r="PFW59" s="908"/>
      <c r="PFX59" s="908"/>
      <c r="PFY59" s="908"/>
      <c r="PFZ59" s="908"/>
      <c r="PGA59" s="908"/>
      <c r="PGB59" s="908"/>
      <c r="PGC59" s="908"/>
      <c r="PGD59" s="908"/>
      <c r="PGE59" s="908"/>
      <c r="PGF59" s="908"/>
      <c r="PGG59" s="908"/>
      <c r="PGH59" s="908"/>
      <c r="PGI59" s="908"/>
      <c r="PGJ59" s="908"/>
      <c r="PGK59" s="908"/>
      <c r="PGL59" s="908"/>
      <c r="PGM59" s="908"/>
      <c r="PGN59" s="908"/>
      <c r="PGO59" s="908"/>
      <c r="PGP59" s="908"/>
      <c r="PGQ59" s="908"/>
      <c r="PGR59" s="908"/>
      <c r="PGS59" s="908"/>
      <c r="PGT59" s="908"/>
      <c r="PGU59" s="908"/>
      <c r="PGV59" s="908"/>
      <c r="PGW59" s="908"/>
      <c r="PGX59" s="908"/>
      <c r="PGY59" s="908"/>
      <c r="PGZ59" s="908"/>
      <c r="PHA59" s="908"/>
      <c r="PHB59" s="908"/>
      <c r="PHC59" s="908"/>
      <c r="PHD59" s="908"/>
      <c r="PHE59" s="908"/>
      <c r="PHF59" s="908"/>
      <c r="PHG59" s="908"/>
      <c r="PHH59" s="908"/>
      <c r="PHI59" s="908"/>
      <c r="PHJ59" s="908"/>
      <c r="PHK59" s="908"/>
      <c r="PHL59" s="908"/>
      <c r="PHM59" s="908"/>
      <c r="PHN59" s="908"/>
      <c r="PHO59" s="908"/>
      <c r="PHP59" s="908"/>
      <c r="PHQ59" s="908"/>
      <c r="PHR59" s="908"/>
      <c r="PHS59" s="908"/>
      <c r="PHT59" s="908"/>
      <c r="PHU59" s="908"/>
      <c r="PHV59" s="908"/>
      <c r="PHW59" s="908"/>
      <c r="PHX59" s="908"/>
      <c r="PHY59" s="908"/>
      <c r="PHZ59" s="908"/>
      <c r="PIA59" s="908"/>
      <c r="PIB59" s="908"/>
      <c r="PIC59" s="908"/>
      <c r="PID59" s="908"/>
      <c r="PIE59" s="908"/>
      <c r="PIF59" s="908"/>
      <c r="PIG59" s="908"/>
      <c r="PIH59" s="908"/>
      <c r="PII59" s="908"/>
      <c r="PIJ59" s="908"/>
      <c r="PIK59" s="908"/>
      <c r="PIL59" s="908"/>
      <c r="PIM59" s="908"/>
      <c r="PIN59" s="908"/>
      <c r="PIO59" s="908"/>
      <c r="PIP59" s="908"/>
      <c r="PIQ59" s="908"/>
      <c r="PIR59" s="908"/>
      <c r="PIS59" s="908"/>
      <c r="PIT59" s="908"/>
      <c r="PIU59" s="908"/>
      <c r="PIV59" s="908"/>
      <c r="PIW59" s="908"/>
      <c r="PIX59" s="908"/>
      <c r="PIY59" s="908"/>
      <c r="PIZ59" s="908"/>
      <c r="PJA59" s="908"/>
      <c r="PJB59" s="908"/>
      <c r="PJC59" s="908"/>
      <c r="PJD59" s="908"/>
      <c r="PJE59" s="908"/>
      <c r="PJF59" s="908"/>
      <c r="PJG59" s="908"/>
      <c r="PJH59" s="908"/>
      <c r="PJI59" s="908"/>
      <c r="PJJ59" s="908"/>
      <c r="PJK59" s="908"/>
      <c r="PJL59" s="908"/>
      <c r="PJM59" s="908"/>
      <c r="PJN59" s="908"/>
      <c r="PJO59" s="908"/>
      <c r="PJP59" s="908"/>
      <c r="PJQ59" s="908"/>
      <c r="PJR59" s="908"/>
      <c r="PJS59" s="908"/>
      <c r="PJT59" s="908"/>
      <c r="PJU59" s="908"/>
      <c r="PJV59" s="908"/>
      <c r="PJW59" s="908"/>
      <c r="PJX59" s="908"/>
      <c r="PJY59" s="908"/>
      <c r="PJZ59" s="908"/>
      <c r="PKA59" s="908"/>
      <c r="PKB59" s="908"/>
      <c r="PKC59" s="908"/>
      <c r="PKD59" s="908"/>
      <c r="PKE59" s="908"/>
      <c r="PKF59" s="908"/>
      <c r="PKG59" s="908"/>
      <c r="PKH59" s="908"/>
      <c r="PKI59" s="908"/>
      <c r="PKJ59" s="908"/>
      <c r="PKK59" s="908"/>
      <c r="PKL59" s="908"/>
      <c r="PKM59" s="908"/>
      <c r="PKN59" s="908"/>
      <c r="PKO59" s="908"/>
      <c r="PKP59" s="908"/>
      <c r="PKQ59" s="908"/>
      <c r="PKR59" s="908"/>
      <c r="PKS59" s="908"/>
      <c r="PKT59" s="908"/>
      <c r="PKU59" s="908"/>
      <c r="PKV59" s="908"/>
      <c r="PKW59" s="908"/>
      <c r="PKX59" s="908"/>
      <c r="PKY59" s="908"/>
      <c r="PKZ59" s="908"/>
      <c r="PLA59" s="908"/>
      <c r="PLB59" s="908"/>
      <c r="PLC59" s="908"/>
      <c r="PLD59" s="908"/>
      <c r="PLE59" s="908"/>
      <c r="PLF59" s="908"/>
      <c r="PLG59" s="908"/>
      <c r="PLH59" s="908"/>
      <c r="PLI59" s="908"/>
      <c r="PLJ59" s="908"/>
      <c r="PLK59" s="908"/>
      <c r="PLL59" s="908"/>
      <c r="PLM59" s="908"/>
      <c r="PLN59" s="908"/>
      <c r="PLO59" s="908"/>
      <c r="PLP59" s="908"/>
      <c r="PLQ59" s="908"/>
      <c r="PLR59" s="908"/>
      <c r="PLS59" s="908"/>
      <c r="PLT59" s="908"/>
      <c r="PLU59" s="908"/>
      <c r="PLV59" s="908"/>
      <c r="PLW59" s="908"/>
      <c r="PLX59" s="908"/>
      <c r="PLY59" s="908"/>
      <c r="PLZ59" s="908"/>
      <c r="PMA59" s="908"/>
      <c r="PMB59" s="908"/>
      <c r="PMC59" s="908"/>
      <c r="PMD59" s="908"/>
      <c r="PME59" s="908"/>
      <c r="PMF59" s="908"/>
      <c r="PMG59" s="908"/>
      <c r="PMH59" s="908"/>
      <c r="PMI59" s="908"/>
      <c r="PMJ59" s="908"/>
      <c r="PMK59" s="908"/>
      <c r="PML59" s="908"/>
      <c r="PMM59" s="908"/>
      <c r="PMN59" s="908"/>
      <c r="PMO59" s="908"/>
      <c r="PMP59" s="908"/>
      <c r="PMQ59" s="908"/>
      <c r="PMR59" s="908"/>
      <c r="PMS59" s="908"/>
      <c r="PMT59" s="908"/>
      <c r="PMU59" s="908"/>
      <c r="PMV59" s="908"/>
      <c r="PMW59" s="908"/>
      <c r="PMX59" s="908"/>
      <c r="PMY59" s="908"/>
      <c r="PMZ59" s="908"/>
      <c r="PNA59" s="908"/>
      <c r="PNB59" s="908"/>
      <c r="PNC59" s="908"/>
      <c r="PND59" s="908"/>
      <c r="PNE59" s="908"/>
      <c r="PNF59" s="908"/>
      <c r="PNG59" s="908"/>
      <c r="PNH59" s="908"/>
      <c r="PNI59" s="908"/>
      <c r="PNJ59" s="908"/>
      <c r="PNK59" s="908"/>
      <c r="PNL59" s="908"/>
      <c r="PNM59" s="908"/>
      <c r="PNN59" s="908"/>
      <c r="PNO59" s="908"/>
      <c r="PNP59" s="908"/>
      <c r="PNQ59" s="908"/>
      <c r="PNR59" s="908"/>
      <c r="PNS59" s="908"/>
      <c r="PNT59" s="908"/>
      <c r="PNU59" s="908"/>
      <c r="PNV59" s="908"/>
      <c r="PNW59" s="908"/>
      <c r="PNX59" s="908"/>
      <c r="PNY59" s="908"/>
      <c r="PNZ59" s="908"/>
      <c r="POA59" s="908"/>
      <c r="POB59" s="908"/>
      <c r="POC59" s="908"/>
      <c r="POD59" s="908"/>
      <c r="POE59" s="908"/>
      <c r="POF59" s="908"/>
      <c r="POG59" s="908"/>
      <c r="POH59" s="908"/>
      <c r="POI59" s="908"/>
      <c r="POJ59" s="908"/>
      <c r="POK59" s="908"/>
      <c r="POL59" s="908"/>
      <c r="POM59" s="908"/>
      <c r="PON59" s="908"/>
      <c r="POO59" s="908"/>
      <c r="POP59" s="908"/>
      <c r="POQ59" s="908"/>
      <c r="POR59" s="908"/>
      <c r="POS59" s="908"/>
      <c r="POT59" s="908"/>
      <c r="POU59" s="908"/>
      <c r="POV59" s="908"/>
      <c r="POW59" s="908"/>
      <c r="POX59" s="908"/>
      <c r="POY59" s="908"/>
      <c r="POZ59" s="908"/>
      <c r="PPA59" s="908"/>
      <c r="PPB59" s="908"/>
      <c r="PPC59" s="908"/>
      <c r="PPD59" s="908"/>
      <c r="PPE59" s="908"/>
      <c r="PPF59" s="908"/>
      <c r="PPG59" s="908"/>
      <c r="PPH59" s="908"/>
      <c r="PPI59" s="908"/>
      <c r="PPJ59" s="908"/>
      <c r="PPK59" s="908"/>
      <c r="PPL59" s="908"/>
      <c r="PPM59" s="908"/>
      <c r="PPN59" s="908"/>
      <c r="PPO59" s="908"/>
      <c r="PPP59" s="908"/>
      <c r="PPQ59" s="908"/>
      <c r="PPR59" s="908"/>
      <c r="PPS59" s="908"/>
      <c r="PPT59" s="908"/>
      <c r="PPU59" s="908"/>
      <c r="PPV59" s="908"/>
      <c r="PPW59" s="908"/>
      <c r="PPX59" s="908"/>
      <c r="PPY59" s="908"/>
      <c r="PPZ59" s="908"/>
      <c r="PQA59" s="908"/>
      <c r="PQB59" s="908"/>
      <c r="PQC59" s="908"/>
      <c r="PQD59" s="908"/>
      <c r="PQE59" s="908"/>
      <c r="PQF59" s="908"/>
      <c r="PQG59" s="908"/>
      <c r="PQH59" s="908"/>
      <c r="PQI59" s="908"/>
      <c r="PQJ59" s="908"/>
      <c r="PQK59" s="908"/>
      <c r="PQL59" s="908"/>
      <c r="PQM59" s="908"/>
      <c r="PQN59" s="908"/>
      <c r="PQO59" s="908"/>
      <c r="PQP59" s="908"/>
      <c r="PQQ59" s="908"/>
      <c r="PQR59" s="908"/>
      <c r="PQS59" s="908"/>
      <c r="PQT59" s="908"/>
      <c r="PQU59" s="908"/>
      <c r="PQV59" s="908"/>
      <c r="PQW59" s="908"/>
      <c r="PQX59" s="908"/>
      <c r="PQY59" s="908"/>
      <c r="PQZ59" s="908"/>
      <c r="PRA59" s="908"/>
      <c r="PRB59" s="908"/>
      <c r="PRC59" s="908"/>
      <c r="PRD59" s="908"/>
      <c r="PRE59" s="908"/>
      <c r="PRF59" s="908"/>
      <c r="PRG59" s="908"/>
      <c r="PRH59" s="908"/>
      <c r="PRI59" s="908"/>
      <c r="PRJ59" s="908"/>
      <c r="PRK59" s="908"/>
      <c r="PRL59" s="908"/>
      <c r="PRM59" s="908"/>
      <c r="PRN59" s="908"/>
      <c r="PRO59" s="908"/>
      <c r="PRP59" s="908"/>
      <c r="PRQ59" s="908"/>
      <c r="PRR59" s="908"/>
      <c r="PRS59" s="908"/>
      <c r="PRT59" s="908"/>
      <c r="PRU59" s="908"/>
      <c r="PRV59" s="908"/>
      <c r="PRW59" s="908"/>
      <c r="PRX59" s="908"/>
      <c r="PRY59" s="908"/>
      <c r="PRZ59" s="908"/>
      <c r="PSA59" s="908"/>
      <c r="PSB59" s="908"/>
      <c r="PSC59" s="908"/>
      <c r="PSD59" s="908"/>
      <c r="PSE59" s="908"/>
      <c r="PSF59" s="908"/>
      <c r="PSG59" s="908"/>
      <c r="PSH59" s="908"/>
      <c r="PSI59" s="908"/>
      <c r="PSJ59" s="908"/>
      <c r="PSK59" s="908"/>
      <c r="PSL59" s="908"/>
      <c r="PSM59" s="908"/>
      <c r="PSN59" s="908"/>
      <c r="PSO59" s="908"/>
      <c r="PSP59" s="908"/>
      <c r="PSQ59" s="908"/>
      <c r="PSR59" s="908"/>
      <c r="PSS59" s="908"/>
      <c r="PST59" s="908"/>
      <c r="PSU59" s="908"/>
      <c r="PSV59" s="908"/>
      <c r="PSW59" s="908"/>
      <c r="PSX59" s="908"/>
      <c r="PSY59" s="908"/>
      <c r="PSZ59" s="908"/>
      <c r="PTA59" s="908"/>
      <c r="PTB59" s="908"/>
      <c r="PTC59" s="908"/>
      <c r="PTD59" s="908"/>
      <c r="PTE59" s="908"/>
      <c r="PTF59" s="908"/>
      <c r="PTG59" s="908"/>
      <c r="PTH59" s="908"/>
      <c r="PTI59" s="908"/>
      <c r="PTJ59" s="908"/>
      <c r="PTK59" s="908"/>
      <c r="PTL59" s="908"/>
      <c r="PTM59" s="908"/>
      <c r="PTN59" s="908"/>
      <c r="PTO59" s="908"/>
      <c r="PTP59" s="908"/>
      <c r="PTQ59" s="908"/>
      <c r="PTR59" s="908"/>
      <c r="PTS59" s="908"/>
      <c r="PTT59" s="908"/>
      <c r="PTU59" s="908"/>
      <c r="PTV59" s="908"/>
      <c r="PTW59" s="908"/>
      <c r="PTX59" s="908"/>
      <c r="PTY59" s="908"/>
      <c r="PTZ59" s="908"/>
      <c r="PUA59" s="908"/>
      <c r="PUB59" s="908"/>
      <c r="PUC59" s="908"/>
      <c r="PUD59" s="908"/>
      <c r="PUE59" s="908"/>
      <c r="PUF59" s="908"/>
      <c r="PUG59" s="908"/>
      <c r="PUH59" s="908"/>
      <c r="PUI59" s="908"/>
      <c r="PUJ59" s="908"/>
      <c r="PUK59" s="908"/>
      <c r="PUL59" s="908"/>
      <c r="PUM59" s="908"/>
      <c r="PUN59" s="908"/>
      <c r="PUO59" s="908"/>
      <c r="PUP59" s="908"/>
      <c r="PUQ59" s="908"/>
      <c r="PUR59" s="908"/>
      <c r="PUS59" s="908"/>
      <c r="PUT59" s="908"/>
      <c r="PUU59" s="908"/>
      <c r="PUV59" s="908"/>
      <c r="PUW59" s="908"/>
      <c r="PUX59" s="908"/>
      <c r="PUY59" s="908"/>
      <c r="PUZ59" s="908"/>
      <c r="PVA59" s="908"/>
      <c r="PVB59" s="908"/>
      <c r="PVC59" s="908"/>
      <c r="PVD59" s="908"/>
      <c r="PVE59" s="908"/>
      <c r="PVF59" s="908"/>
      <c r="PVG59" s="908"/>
      <c r="PVH59" s="908"/>
      <c r="PVI59" s="908"/>
      <c r="PVJ59" s="908"/>
      <c r="PVK59" s="908"/>
      <c r="PVL59" s="908"/>
      <c r="PVM59" s="908"/>
      <c r="PVN59" s="908"/>
      <c r="PVO59" s="908"/>
      <c r="PVP59" s="908"/>
      <c r="PVQ59" s="908"/>
      <c r="PVR59" s="908"/>
      <c r="PVS59" s="908"/>
      <c r="PVT59" s="908"/>
      <c r="PVU59" s="908"/>
      <c r="PVV59" s="908"/>
      <c r="PVW59" s="908"/>
      <c r="PVX59" s="908"/>
      <c r="PVY59" s="908"/>
      <c r="PVZ59" s="908"/>
      <c r="PWA59" s="908"/>
      <c r="PWB59" s="908"/>
      <c r="PWC59" s="908"/>
      <c r="PWD59" s="908"/>
      <c r="PWE59" s="908"/>
      <c r="PWF59" s="908"/>
      <c r="PWG59" s="908"/>
      <c r="PWH59" s="908"/>
      <c r="PWI59" s="908"/>
      <c r="PWJ59" s="908"/>
      <c r="PWK59" s="908"/>
      <c r="PWL59" s="908"/>
      <c r="PWM59" s="908"/>
      <c r="PWN59" s="908"/>
      <c r="PWO59" s="908"/>
      <c r="PWP59" s="908"/>
      <c r="PWQ59" s="908"/>
      <c r="PWR59" s="908"/>
      <c r="PWS59" s="908"/>
      <c r="PWT59" s="908"/>
      <c r="PWU59" s="908"/>
      <c r="PWV59" s="908"/>
      <c r="PWW59" s="908"/>
      <c r="PWX59" s="908"/>
      <c r="PWY59" s="908"/>
      <c r="PWZ59" s="908"/>
      <c r="PXA59" s="908"/>
      <c r="PXB59" s="908"/>
      <c r="PXC59" s="908"/>
      <c r="PXD59" s="908"/>
      <c r="PXE59" s="908"/>
      <c r="PXF59" s="908"/>
      <c r="PXG59" s="908"/>
      <c r="PXH59" s="908"/>
      <c r="PXI59" s="908"/>
      <c r="PXJ59" s="908"/>
      <c r="PXK59" s="908"/>
      <c r="PXL59" s="908"/>
      <c r="PXM59" s="908"/>
      <c r="PXN59" s="908"/>
      <c r="PXO59" s="908"/>
      <c r="PXP59" s="908"/>
      <c r="PXQ59" s="908"/>
      <c r="PXR59" s="908"/>
      <c r="PXS59" s="908"/>
      <c r="PXT59" s="908"/>
      <c r="PXU59" s="908"/>
      <c r="PXV59" s="908"/>
      <c r="PXW59" s="908"/>
      <c r="PXX59" s="908"/>
      <c r="PXY59" s="908"/>
      <c r="PXZ59" s="908"/>
      <c r="PYA59" s="908"/>
      <c r="PYB59" s="908"/>
      <c r="PYC59" s="908"/>
      <c r="PYD59" s="908"/>
      <c r="PYE59" s="908"/>
      <c r="PYF59" s="908"/>
      <c r="PYG59" s="908"/>
      <c r="PYH59" s="908"/>
      <c r="PYI59" s="908"/>
      <c r="PYJ59" s="908"/>
      <c r="PYK59" s="908"/>
      <c r="PYL59" s="908"/>
      <c r="PYM59" s="908"/>
      <c r="PYN59" s="908"/>
      <c r="PYO59" s="908"/>
      <c r="PYP59" s="908"/>
      <c r="PYQ59" s="908"/>
      <c r="PYR59" s="908"/>
      <c r="PYS59" s="908"/>
      <c r="PYT59" s="908"/>
      <c r="PYU59" s="908"/>
      <c r="PYV59" s="908"/>
      <c r="PYW59" s="908"/>
      <c r="PYX59" s="908"/>
      <c r="PYY59" s="908"/>
      <c r="PYZ59" s="908"/>
      <c r="PZA59" s="908"/>
      <c r="PZB59" s="908"/>
      <c r="PZC59" s="908"/>
      <c r="PZD59" s="908"/>
      <c r="PZE59" s="908"/>
      <c r="PZF59" s="908"/>
      <c r="PZG59" s="908"/>
      <c r="PZH59" s="908"/>
      <c r="PZI59" s="908"/>
      <c r="PZJ59" s="908"/>
      <c r="PZK59" s="908"/>
      <c r="PZL59" s="908"/>
      <c r="PZM59" s="908"/>
      <c r="PZN59" s="908"/>
      <c r="PZO59" s="908"/>
      <c r="PZP59" s="908"/>
      <c r="PZQ59" s="908"/>
      <c r="PZR59" s="908"/>
      <c r="PZS59" s="908"/>
      <c r="PZT59" s="908"/>
      <c r="PZU59" s="908"/>
      <c r="PZV59" s="908"/>
      <c r="PZW59" s="908"/>
      <c r="PZX59" s="908"/>
      <c r="PZY59" s="908"/>
      <c r="PZZ59" s="908"/>
      <c r="QAA59" s="908"/>
      <c r="QAB59" s="908"/>
      <c r="QAC59" s="908"/>
      <c r="QAD59" s="908"/>
      <c r="QAE59" s="908"/>
      <c r="QAF59" s="908"/>
      <c r="QAG59" s="908"/>
      <c r="QAH59" s="908"/>
      <c r="QAI59" s="908"/>
      <c r="QAJ59" s="908"/>
      <c r="QAK59" s="908"/>
      <c r="QAL59" s="908"/>
      <c r="QAM59" s="908"/>
      <c r="QAN59" s="908"/>
      <c r="QAO59" s="908"/>
      <c r="QAP59" s="908"/>
      <c r="QAQ59" s="908"/>
      <c r="QAR59" s="908"/>
      <c r="QAS59" s="908"/>
      <c r="QAT59" s="908"/>
      <c r="QAU59" s="908"/>
      <c r="QAV59" s="908"/>
      <c r="QAW59" s="908"/>
      <c r="QAX59" s="908"/>
      <c r="QAY59" s="908"/>
      <c r="QAZ59" s="908"/>
      <c r="QBA59" s="908"/>
      <c r="QBB59" s="908"/>
      <c r="QBC59" s="908"/>
      <c r="QBD59" s="908"/>
      <c r="QBE59" s="908"/>
      <c r="QBF59" s="908"/>
      <c r="QBG59" s="908"/>
      <c r="QBH59" s="908"/>
      <c r="QBI59" s="908"/>
      <c r="QBJ59" s="908"/>
      <c r="QBK59" s="908"/>
      <c r="QBL59" s="908"/>
      <c r="QBM59" s="908"/>
      <c r="QBN59" s="908"/>
      <c r="QBO59" s="908"/>
      <c r="QBP59" s="908"/>
      <c r="QBQ59" s="908"/>
      <c r="QBR59" s="908"/>
      <c r="QBS59" s="908"/>
      <c r="QBT59" s="908"/>
      <c r="QBU59" s="908"/>
      <c r="QBV59" s="908"/>
      <c r="QBW59" s="908"/>
      <c r="QBX59" s="908"/>
      <c r="QBY59" s="908"/>
      <c r="QBZ59" s="908"/>
      <c r="QCA59" s="908"/>
      <c r="QCB59" s="908"/>
      <c r="QCC59" s="908"/>
      <c r="QCD59" s="908"/>
      <c r="QCE59" s="908"/>
      <c r="QCF59" s="908"/>
      <c r="QCG59" s="908"/>
      <c r="QCH59" s="908"/>
      <c r="QCI59" s="908"/>
      <c r="QCJ59" s="908"/>
      <c r="QCK59" s="908"/>
      <c r="QCL59" s="908"/>
      <c r="QCM59" s="908"/>
      <c r="QCN59" s="908"/>
      <c r="QCO59" s="908"/>
      <c r="QCP59" s="908"/>
      <c r="QCQ59" s="908"/>
      <c r="QCR59" s="908"/>
      <c r="QCS59" s="908"/>
      <c r="QCT59" s="908"/>
      <c r="QCU59" s="908"/>
      <c r="QCV59" s="908"/>
      <c r="QCW59" s="908"/>
      <c r="QCX59" s="908"/>
      <c r="QCY59" s="908"/>
      <c r="QCZ59" s="908"/>
      <c r="QDA59" s="908"/>
      <c r="QDB59" s="908"/>
      <c r="QDC59" s="908"/>
      <c r="QDD59" s="908"/>
      <c r="QDE59" s="908"/>
      <c r="QDF59" s="908"/>
      <c r="QDG59" s="908"/>
      <c r="QDH59" s="908"/>
      <c r="QDI59" s="908"/>
      <c r="QDJ59" s="908"/>
      <c r="QDK59" s="908"/>
      <c r="QDL59" s="908"/>
      <c r="QDM59" s="908"/>
      <c r="QDN59" s="908"/>
      <c r="QDO59" s="908"/>
      <c r="QDP59" s="908"/>
      <c r="QDQ59" s="908"/>
      <c r="QDR59" s="908"/>
      <c r="QDS59" s="908"/>
      <c r="QDT59" s="908"/>
      <c r="QDU59" s="908"/>
      <c r="QDV59" s="908"/>
      <c r="QDW59" s="908"/>
      <c r="QDX59" s="908"/>
      <c r="QDY59" s="908"/>
      <c r="QDZ59" s="908"/>
      <c r="QEA59" s="908"/>
      <c r="QEB59" s="908"/>
      <c r="QEC59" s="908"/>
      <c r="QED59" s="908"/>
      <c r="QEE59" s="908"/>
      <c r="QEF59" s="908"/>
      <c r="QEG59" s="908"/>
      <c r="QEH59" s="908"/>
      <c r="QEI59" s="908"/>
      <c r="QEJ59" s="908"/>
      <c r="QEK59" s="908"/>
      <c r="QEL59" s="908"/>
      <c r="QEM59" s="908"/>
      <c r="QEN59" s="908"/>
      <c r="QEO59" s="908"/>
      <c r="QEP59" s="908"/>
      <c r="QEQ59" s="908"/>
      <c r="QER59" s="908"/>
      <c r="QES59" s="908"/>
      <c r="QET59" s="908"/>
      <c r="QEU59" s="908"/>
      <c r="QEV59" s="908"/>
      <c r="QEW59" s="908"/>
      <c r="QEX59" s="908"/>
      <c r="QEY59" s="908"/>
      <c r="QEZ59" s="908"/>
      <c r="QFA59" s="908"/>
      <c r="QFB59" s="908"/>
      <c r="QFC59" s="908"/>
      <c r="QFD59" s="908"/>
      <c r="QFE59" s="908"/>
      <c r="QFF59" s="908"/>
      <c r="QFG59" s="908"/>
      <c r="QFH59" s="908"/>
      <c r="QFI59" s="908"/>
      <c r="QFJ59" s="908"/>
      <c r="QFK59" s="908"/>
      <c r="QFL59" s="908"/>
      <c r="QFM59" s="908"/>
      <c r="QFN59" s="908"/>
      <c r="QFO59" s="908"/>
      <c r="QFP59" s="908"/>
      <c r="QFQ59" s="908"/>
      <c r="QFR59" s="908"/>
      <c r="QFS59" s="908"/>
      <c r="QFT59" s="908"/>
      <c r="QFU59" s="908"/>
      <c r="QFV59" s="908"/>
      <c r="QFW59" s="908"/>
      <c r="QFX59" s="908"/>
      <c r="QFY59" s="908"/>
      <c r="QFZ59" s="908"/>
      <c r="QGA59" s="908"/>
      <c r="QGB59" s="908"/>
      <c r="QGC59" s="908"/>
      <c r="QGD59" s="908"/>
      <c r="QGE59" s="908"/>
      <c r="QGF59" s="908"/>
      <c r="QGG59" s="908"/>
      <c r="QGH59" s="908"/>
      <c r="QGI59" s="908"/>
      <c r="QGJ59" s="908"/>
      <c r="QGK59" s="908"/>
      <c r="QGL59" s="908"/>
      <c r="QGM59" s="908"/>
      <c r="QGN59" s="908"/>
      <c r="QGO59" s="908"/>
      <c r="QGP59" s="908"/>
      <c r="QGQ59" s="908"/>
      <c r="QGR59" s="908"/>
      <c r="QGS59" s="908"/>
      <c r="QGT59" s="908"/>
      <c r="QGU59" s="908"/>
      <c r="QGV59" s="908"/>
      <c r="QGW59" s="908"/>
      <c r="QGX59" s="908"/>
      <c r="QGY59" s="908"/>
      <c r="QGZ59" s="908"/>
      <c r="QHA59" s="908"/>
      <c r="QHB59" s="908"/>
      <c r="QHC59" s="908"/>
      <c r="QHD59" s="908"/>
      <c r="QHE59" s="908"/>
      <c r="QHF59" s="908"/>
      <c r="QHG59" s="908"/>
      <c r="QHH59" s="908"/>
      <c r="QHI59" s="908"/>
      <c r="QHJ59" s="908"/>
      <c r="QHK59" s="908"/>
      <c r="QHL59" s="908"/>
      <c r="QHM59" s="908"/>
      <c r="QHN59" s="908"/>
      <c r="QHO59" s="908"/>
      <c r="QHP59" s="908"/>
      <c r="QHQ59" s="908"/>
      <c r="QHR59" s="908"/>
      <c r="QHS59" s="908"/>
      <c r="QHT59" s="908"/>
      <c r="QHU59" s="908"/>
      <c r="QHV59" s="908"/>
      <c r="QHW59" s="908"/>
      <c r="QHX59" s="908"/>
      <c r="QHY59" s="908"/>
      <c r="QHZ59" s="908"/>
      <c r="QIA59" s="908"/>
      <c r="QIB59" s="908"/>
      <c r="QIC59" s="908"/>
      <c r="QID59" s="908"/>
      <c r="QIE59" s="908"/>
      <c r="QIF59" s="908"/>
      <c r="QIG59" s="908"/>
      <c r="QIH59" s="908"/>
      <c r="QII59" s="908"/>
      <c r="QIJ59" s="908"/>
      <c r="QIK59" s="908"/>
      <c r="QIL59" s="908"/>
      <c r="QIM59" s="908"/>
      <c r="QIN59" s="908"/>
      <c r="QIO59" s="908"/>
      <c r="QIP59" s="908"/>
      <c r="QIQ59" s="908"/>
      <c r="QIR59" s="908"/>
      <c r="QIS59" s="908"/>
      <c r="QIT59" s="908"/>
      <c r="QIU59" s="908"/>
      <c r="QIV59" s="908"/>
      <c r="QIW59" s="908"/>
      <c r="QIX59" s="908"/>
      <c r="QIY59" s="908"/>
      <c r="QIZ59" s="908"/>
      <c r="QJA59" s="908"/>
      <c r="QJB59" s="908"/>
      <c r="QJC59" s="908"/>
      <c r="QJD59" s="908"/>
      <c r="QJE59" s="908"/>
      <c r="QJF59" s="908"/>
      <c r="QJG59" s="908"/>
      <c r="QJH59" s="908"/>
      <c r="QJI59" s="908"/>
      <c r="QJJ59" s="908"/>
      <c r="QJK59" s="908"/>
      <c r="QJL59" s="908"/>
      <c r="QJM59" s="908"/>
      <c r="QJN59" s="908"/>
      <c r="QJO59" s="908"/>
      <c r="QJP59" s="908"/>
      <c r="QJQ59" s="908"/>
      <c r="QJR59" s="908"/>
      <c r="QJS59" s="908"/>
      <c r="QJT59" s="908"/>
      <c r="QJU59" s="908"/>
      <c r="QJV59" s="908"/>
      <c r="QJW59" s="908"/>
      <c r="QJX59" s="908"/>
      <c r="QJY59" s="908"/>
      <c r="QJZ59" s="908"/>
      <c r="QKA59" s="908"/>
      <c r="QKB59" s="908"/>
      <c r="QKC59" s="908"/>
      <c r="QKD59" s="908"/>
      <c r="QKE59" s="908"/>
      <c r="QKF59" s="908"/>
      <c r="QKG59" s="908"/>
      <c r="QKH59" s="908"/>
      <c r="QKI59" s="908"/>
      <c r="QKJ59" s="908"/>
      <c r="QKK59" s="908"/>
      <c r="QKL59" s="908"/>
      <c r="QKM59" s="908"/>
      <c r="QKN59" s="908"/>
      <c r="QKO59" s="908"/>
      <c r="QKP59" s="908"/>
      <c r="QKQ59" s="908"/>
      <c r="QKR59" s="908"/>
      <c r="QKS59" s="908"/>
      <c r="QKT59" s="908"/>
      <c r="QKU59" s="908"/>
      <c r="QKV59" s="908"/>
      <c r="QKW59" s="908"/>
      <c r="QKX59" s="908"/>
      <c r="QKY59" s="908"/>
      <c r="QKZ59" s="908"/>
      <c r="QLA59" s="908"/>
      <c r="QLB59" s="908"/>
      <c r="QLC59" s="908"/>
      <c r="QLD59" s="908"/>
      <c r="QLE59" s="908"/>
      <c r="QLF59" s="908"/>
      <c r="QLG59" s="908"/>
      <c r="QLH59" s="908"/>
      <c r="QLI59" s="908"/>
      <c r="QLJ59" s="908"/>
      <c r="QLK59" s="908"/>
      <c r="QLL59" s="908"/>
      <c r="QLM59" s="908"/>
      <c r="QLN59" s="908"/>
      <c r="QLO59" s="908"/>
      <c r="QLP59" s="908"/>
      <c r="QLQ59" s="908"/>
      <c r="QLR59" s="908"/>
      <c r="QLS59" s="908"/>
      <c r="QLT59" s="908"/>
      <c r="QLU59" s="908"/>
      <c r="QLV59" s="908"/>
      <c r="QLW59" s="908"/>
      <c r="QLX59" s="908"/>
      <c r="QLY59" s="908"/>
      <c r="QLZ59" s="908"/>
      <c r="QMA59" s="908"/>
      <c r="QMB59" s="908"/>
      <c r="QMC59" s="908"/>
      <c r="QMD59" s="908"/>
      <c r="QME59" s="908"/>
      <c r="QMF59" s="908"/>
      <c r="QMG59" s="908"/>
      <c r="QMH59" s="908"/>
      <c r="QMI59" s="908"/>
      <c r="QMJ59" s="908"/>
      <c r="QMK59" s="908"/>
      <c r="QML59" s="908"/>
      <c r="QMM59" s="908"/>
      <c r="QMN59" s="908"/>
      <c r="QMO59" s="908"/>
      <c r="QMP59" s="908"/>
      <c r="QMQ59" s="908"/>
      <c r="QMR59" s="908"/>
      <c r="QMS59" s="908"/>
      <c r="QMT59" s="908"/>
      <c r="QMU59" s="908"/>
      <c r="QMV59" s="908"/>
      <c r="QMW59" s="908"/>
      <c r="QMX59" s="908"/>
      <c r="QMY59" s="908"/>
      <c r="QMZ59" s="908"/>
      <c r="QNA59" s="908"/>
      <c r="QNB59" s="908"/>
      <c r="QNC59" s="908"/>
      <c r="QND59" s="908"/>
      <c r="QNE59" s="908"/>
      <c r="QNF59" s="908"/>
      <c r="QNG59" s="908"/>
      <c r="QNH59" s="908"/>
      <c r="QNI59" s="908"/>
      <c r="QNJ59" s="908"/>
      <c r="QNK59" s="908"/>
      <c r="QNL59" s="908"/>
      <c r="QNM59" s="908"/>
      <c r="QNN59" s="908"/>
      <c r="QNO59" s="908"/>
      <c r="QNP59" s="908"/>
      <c r="QNQ59" s="908"/>
      <c r="QNR59" s="908"/>
      <c r="QNS59" s="908"/>
      <c r="QNT59" s="908"/>
      <c r="QNU59" s="908"/>
      <c r="QNV59" s="908"/>
      <c r="QNW59" s="908"/>
      <c r="QNX59" s="908"/>
      <c r="QNY59" s="908"/>
      <c r="QNZ59" s="908"/>
      <c r="QOA59" s="908"/>
      <c r="QOB59" s="908"/>
      <c r="QOC59" s="908"/>
      <c r="QOD59" s="908"/>
      <c r="QOE59" s="908"/>
      <c r="QOF59" s="908"/>
      <c r="QOG59" s="908"/>
      <c r="QOH59" s="908"/>
      <c r="QOI59" s="908"/>
      <c r="QOJ59" s="908"/>
      <c r="QOK59" s="908"/>
      <c r="QOL59" s="908"/>
      <c r="QOM59" s="908"/>
      <c r="QON59" s="908"/>
      <c r="QOO59" s="908"/>
      <c r="QOP59" s="908"/>
      <c r="QOQ59" s="908"/>
      <c r="QOR59" s="908"/>
      <c r="QOS59" s="908"/>
      <c r="QOT59" s="908"/>
      <c r="QOU59" s="908"/>
      <c r="QOV59" s="908"/>
      <c r="QOW59" s="908"/>
      <c r="QOX59" s="908"/>
      <c r="QOY59" s="908"/>
      <c r="QOZ59" s="908"/>
      <c r="QPA59" s="908"/>
      <c r="QPB59" s="908"/>
      <c r="QPC59" s="908"/>
      <c r="QPD59" s="908"/>
      <c r="QPE59" s="908"/>
      <c r="QPF59" s="908"/>
      <c r="QPG59" s="908"/>
      <c r="QPH59" s="908"/>
      <c r="QPI59" s="908"/>
      <c r="QPJ59" s="908"/>
      <c r="QPK59" s="908"/>
      <c r="QPL59" s="908"/>
      <c r="QPM59" s="908"/>
      <c r="QPN59" s="908"/>
      <c r="QPO59" s="908"/>
      <c r="QPP59" s="908"/>
      <c r="QPQ59" s="908"/>
      <c r="QPR59" s="908"/>
      <c r="QPS59" s="908"/>
      <c r="QPT59" s="908"/>
      <c r="QPU59" s="908"/>
      <c r="QPV59" s="908"/>
      <c r="QPW59" s="908"/>
      <c r="QPX59" s="908"/>
      <c r="QPY59" s="908"/>
      <c r="QPZ59" s="908"/>
      <c r="QQA59" s="908"/>
      <c r="QQB59" s="908"/>
      <c r="QQC59" s="908"/>
      <c r="QQD59" s="908"/>
      <c r="QQE59" s="908"/>
      <c r="QQF59" s="908"/>
      <c r="QQG59" s="908"/>
      <c r="QQH59" s="908"/>
      <c r="QQI59" s="908"/>
      <c r="QQJ59" s="908"/>
      <c r="QQK59" s="908"/>
      <c r="QQL59" s="908"/>
      <c r="QQM59" s="908"/>
      <c r="QQN59" s="908"/>
      <c r="QQO59" s="908"/>
      <c r="QQP59" s="908"/>
      <c r="QQQ59" s="908"/>
      <c r="QQR59" s="908"/>
      <c r="QQS59" s="908"/>
      <c r="QQT59" s="908"/>
      <c r="QQU59" s="908"/>
      <c r="QQV59" s="908"/>
      <c r="QQW59" s="908"/>
      <c r="QQX59" s="908"/>
      <c r="QQY59" s="908"/>
      <c r="QQZ59" s="908"/>
      <c r="QRA59" s="908"/>
      <c r="QRB59" s="908"/>
      <c r="QRC59" s="908"/>
      <c r="QRD59" s="908"/>
      <c r="QRE59" s="908"/>
      <c r="QRF59" s="908"/>
      <c r="QRG59" s="908"/>
      <c r="QRH59" s="908"/>
      <c r="QRI59" s="908"/>
      <c r="QRJ59" s="908"/>
      <c r="QRK59" s="908"/>
      <c r="QRL59" s="908"/>
      <c r="QRM59" s="908"/>
      <c r="QRN59" s="908"/>
      <c r="QRO59" s="908"/>
      <c r="QRP59" s="908"/>
      <c r="QRQ59" s="908"/>
      <c r="QRR59" s="908"/>
      <c r="QRS59" s="908"/>
      <c r="QRT59" s="908"/>
      <c r="QRU59" s="908"/>
      <c r="QRV59" s="908"/>
      <c r="QRW59" s="908"/>
      <c r="QRX59" s="908"/>
      <c r="QRY59" s="908"/>
      <c r="QRZ59" s="908"/>
      <c r="QSA59" s="908"/>
      <c r="QSB59" s="908"/>
      <c r="QSC59" s="908"/>
      <c r="QSD59" s="908"/>
      <c r="QSE59" s="908"/>
      <c r="QSF59" s="908"/>
      <c r="QSG59" s="908"/>
      <c r="QSH59" s="908"/>
      <c r="QSI59" s="908"/>
      <c r="QSJ59" s="908"/>
      <c r="QSK59" s="908"/>
      <c r="QSL59" s="908"/>
      <c r="QSM59" s="908"/>
      <c r="QSN59" s="908"/>
      <c r="QSO59" s="908"/>
      <c r="QSP59" s="908"/>
      <c r="QSQ59" s="908"/>
      <c r="QSR59" s="908"/>
      <c r="QSS59" s="908"/>
      <c r="QST59" s="908"/>
      <c r="QSU59" s="908"/>
      <c r="QSV59" s="908"/>
      <c r="QSW59" s="908"/>
      <c r="QSX59" s="908"/>
      <c r="QSY59" s="908"/>
      <c r="QSZ59" s="908"/>
      <c r="QTA59" s="908"/>
      <c r="QTB59" s="908"/>
      <c r="QTC59" s="908"/>
      <c r="QTD59" s="908"/>
      <c r="QTE59" s="908"/>
      <c r="QTF59" s="908"/>
      <c r="QTG59" s="908"/>
      <c r="QTH59" s="908"/>
      <c r="QTI59" s="908"/>
      <c r="QTJ59" s="908"/>
      <c r="QTK59" s="908"/>
      <c r="QTL59" s="908"/>
      <c r="QTM59" s="908"/>
      <c r="QTN59" s="908"/>
      <c r="QTO59" s="908"/>
      <c r="QTP59" s="908"/>
      <c r="QTQ59" s="908"/>
      <c r="QTR59" s="908"/>
      <c r="QTS59" s="908"/>
      <c r="QTT59" s="908"/>
      <c r="QTU59" s="908"/>
      <c r="QTV59" s="908"/>
      <c r="QTW59" s="908"/>
      <c r="QTX59" s="908"/>
      <c r="QTY59" s="908"/>
      <c r="QTZ59" s="908"/>
      <c r="QUA59" s="908"/>
      <c r="QUB59" s="908"/>
      <c r="QUC59" s="908"/>
      <c r="QUD59" s="908"/>
      <c r="QUE59" s="908"/>
      <c r="QUF59" s="908"/>
      <c r="QUG59" s="908"/>
      <c r="QUH59" s="908"/>
      <c r="QUI59" s="908"/>
      <c r="QUJ59" s="908"/>
      <c r="QUK59" s="908"/>
      <c r="QUL59" s="908"/>
      <c r="QUM59" s="908"/>
      <c r="QUN59" s="908"/>
      <c r="QUO59" s="908"/>
      <c r="QUP59" s="908"/>
      <c r="QUQ59" s="908"/>
      <c r="QUR59" s="908"/>
      <c r="QUS59" s="908"/>
      <c r="QUT59" s="908"/>
      <c r="QUU59" s="908"/>
      <c r="QUV59" s="908"/>
      <c r="QUW59" s="908"/>
      <c r="QUX59" s="908"/>
      <c r="QUY59" s="908"/>
      <c r="QUZ59" s="908"/>
      <c r="QVA59" s="908"/>
      <c r="QVB59" s="908"/>
      <c r="QVC59" s="908"/>
      <c r="QVD59" s="908"/>
      <c r="QVE59" s="908"/>
      <c r="QVF59" s="908"/>
      <c r="QVG59" s="908"/>
      <c r="QVH59" s="908"/>
      <c r="QVI59" s="908"/>
      <c r="QVJ59" s="908"/>
      <c r="QVK59" s="908"/>
      <c r="QVL59" s="908"/>
      <c r="QVM59" s="908"/>
      <c r="QVN59" s="908"/>
      <c r="QVO59" s="908"/>
      <c r="QVP59" s="908"/>
      <c r="QVQ59" s="908"/>
      <c r="QVR59" s="908"/>
      <c r="QVS59" s="908"/>
      <c r="QVT59" s="908"/>
      <c r="QVU59" s="908"/>
      <c r="QVV59" s="908"/>
      <c r="QVW59" s="908"/>
      <c r="QVX59" s="908"/>
      <c r="QVY59" s="908"/>
      <c r="QVZ59" s="908"/>
      <c r="QWA59" s="908"/>
      <c r="QWB59" s="908"/>
      <c r="QWC59" s="908"/>
      <c r="QWD59" s="908"/>
      <c r="QWE59" s="908"/>
      <c r="QWF59" s="908"/>
      <c r="QWG59" s="908"/>
      <c r="QWH59" s="908"/>
      <c r="QWI59" s="908"/>
      <c r="QWJ59" s="908"/>
      <c r="QWK59" s="908"/>
      <c r="QWL59" s="908"/>
      <c r="QWM59" s="908"/>
      <c r="QWN59" s="908"/>
      <c r="QWO59" s="908"/>
      <c r="QWP59" s="908"/>
      <c r="QWQ59" s="908"/>
      <c r="QWR59" s="908"/>
      <c r="QWS59" s="908"/>
      <c r="QWT59" s="908"/>
      <c r="QWU59" s="908"/>
      <c r="QWV59" s="908"/>
      <c r="QWW59" s="908"/>
      <c r="QWX59" s="908"/>
      <c r="QWY59" s="908"/>
      <c r="QWZ59" s="908"/>
      <c r="QXA59" s="908"/>
      <c r="QXB59" s="908"/>
      <c r="QXC59" s="908"/>
      <c r="QXD59" s="908"/>
      <c r="QXE59" s="908"/>
      <c r="QXF59" s="908"/>
      <c r="QXG59" s="908"/>
      <c r="QXH59" s="908"/>
      <c r="QXI59" s="908"/>
      <c r="QXJ59" s="908"/>
      <c r="QXK59" s="908"/>
      <c r="QXL59" s="908"/>
      <c r="QXM59" s="908"/>
      <c r="QXN59" s="908"/>
      <c r="QXO59" s="908"/>
      <c r="QXP59" s="908"/>
      <c r="QXQ59" s="908"/>
      <c r="QXR59" s="908"/>
      <c r="QXS59" s="908"/>
      <c r="QXT59" s="908"/>
      <c r="QXU59" s="908"/>
      <c r="QXV59" s="908"/>
      <c r="QXW59" s="908"/>
      <c r="QXX59" s="908"/>
      <c r="QXY59" s="908"/>
      <c r="QXZ59" s="908"/>
      <c r="QYA59" s="908"/>
      <c r="QYB59" s="908"/>
      <c r="QYC59" s="908"/>
      <c r="QYD59" s="908"/>
      <c r="QYE59" s="908"/>
      <c r="QYF59" s="908"/>
      <c r="QYG59" s="908"/>
      <c r="QYH59" s="908"/>
      <c r="QYI59" s="908"/>
      <c r="QYJ59" s="908"/>
      <c r="QYK59" s="908"/>
      <c r="QYL59" s="908"/>
      <c r="QYM59" s="908"/>
      <c r="QYN59" s="908"/>
      <c r="QYO59" s="908"/>
      <c r="QYP59" s="908"/>
      <c r="QYQ59" s="908"/>
      <c r="QYR59" s="908"/>
      <c r="QYS59" s="908"/>
      <c r="QYT59" s="908"/>
      <c r="QYU59" s="908"/>
      <c r="QYV59" s="908"/>
      <c r="QYW59" s="908"/>
      <c r="QYX59" s="908"/>
      <c r="QYY59" s="908"/>
      <c r="QYZ59" s="908"/>
      <c r="QZA59" s="908"/>
      <c r="QZB59" s="908"/>
      <c r="QZC59" s="908"/>
      <c r="QZD59" s="908"/>
      <c r="QZE59" s="908"/>
      <c r="QZF59" s="908"/>
      <c r="QZG59" s="908"/>
      <c r="QZH59" s="908"/>
      <c r="QZI59" s="908"/>
      <c r="QZJ59" s="908"/>
      <c r="QZK59" s="908"/>
      <c r="QZL59" s="908"/>
      <c r="QZM59" s="908"/>
      <c r="QZN59" s="908"/>
      <c r="QZO59" s="908"/>
      <c r="QZP59" s="908"/>
      <c r="QZQ59" s="908"/>
      <c r="QZR59" s="908"/>
      <c r="QZS59" s="908"/>
      <c r="QZT59" s="908"/>
      <c r="QZU59" s="908"/>
      <c r="QZV59" s="908"/>
      <c r="QZW59" s="908"/>
      <c r="QZX59" s="908"/>
      <c r="QZY59" s="908"/>
      <c r="QZZ59" s="908"/>
      <c r="RAA59" s="908"/>
      <c r="RAB59" s="908"/>
      <c r="RAC59" s="908"/>
      <c r="RAD59" s="908"/>
      <c r="RAE59" s="908"/>
      <c r="RAF59" s="908"/>
      <c r="RAG59" s="908"/>
      <c r="RAH59" s="908"/>
      <c r="RAI59" s="908"/>
      <c r="RAJ59" s="908"/>
      <c r="RAK59" s="908"/>
      <c r="RAL59" s="908"/>
      <c r="RAM59" s="908"/>
      <c r="RAN59" s="908"/>
      <c r="RAO59" s="908"/>
      <c r="RAP59" s="908"/>
      <c r="RAQ59" s="908"/>
      <c r="RAR59" s="908"/>
      <c r="RAS59" s="908"/>
      <c r="RAT59" s="908"/>
      <c r="RAU59" s="908"/>
      <c r="RAV59" s="908"/>
      <c r="RAW59" s="908"/>
      <c r="RAX59" s="908"/>
      <c r="RAY59" s="908"/>
      <c r="RAZ59" s="908"/>
      <c r="RBA59" s="908"/>
      <c r="RBB59" s="908"/>
      <c r="RBC59" s="908"/>
      <c r="RBD59" s="908"/>
      <c r="RBE59" s="908"/>
      <c r="RBF59" s="908"/>
      <c r="RBG59" s="908"/>
      <c r="RBH59" s="908"/>
      <c r="RBI59" s="908"/>
      <c r="RBJ59" s="908"/>
      <c r="RBK59" s="908"/>
      <c r="RBL59" s="908"/>
      <c r="RBM59" s="908"/>
      <c r="RBN59" s="908"/>
      <c r="RBO59" s="908"/>
      <c r="RBP59" s="908"/>
      <c r="RBQ59" s="908"/>
      <c r="RBR59" s="908"/>
      <c r="RBS59" s="908"/>
      <c r="RBT59" s="908"/>
      <c r="RBU59" s="908"/>
      <c r="RBV59" s="908"/>
      <c r="RBW59" s="908"/>
      <c r="RBX59" s="908"/>
      <c r="RBY59" s="908"/>
      <c r="RBZ59" s="908"/>
      <c r="RCA59" s="908"/>
      <c r="RCB59" s="908"/>
      <c r="RCC59" s="908"/>
      <c r="RCD59" s="908"/>
      <c r="RCE59" s="908"/>
      <c r="RCF59" s="908"/>
      <c r="RCG59" s="908"/>
      <c r="RCH59" s="908"/>
      <c r="RCI59" s="908"/>
      <c r="RCJ59" s="908"/>
      <c r="RCK59" s="908"/>
      <c r="RCL59" s="908"/>
      <c r="RCM59" s="908"/>
      <c r="RCN59" s="908"/>
      <c r="RCO59" s="908"/>
      <c r="RCP59" s="908"/>
      <c r="RCQ59" s="908"/>
      <c r="RCR59" s="908"/>
      <c r="RCS59" s="908"/>
      <c r="RCT59" s="908"/>
      <c r="RCU59" s="908"/>
      <c r="RCV59" s="908"/>
      <c r="RCW59" s="908"/>
      <c r="RCX59" s="908"/>
      <c r="RCY59" s="908"/>
      <c r="RCZ59" s="908"/>
      <c r="RDA59" s="908"/>
      <c r="RDB59" s="908"/>
      <c r="RDC59" s="908"/>
      <c r="RDD59" s="908"/>
      <c r="RDE59" s="908"/>
      <c r="RDF59" s="908"/>
      <c r="RDG59" s="908"/>
      <c r="RDH59" s="908"/>
      <c r="RDI59" s="908"/>
      <c r="RDJ59" s="908"/>
      <c r="RDK59" s="908"/>
      <c r="RDL59" s="908"/>
      <c r="RDM59" s="908"/>
      <c r="RDN59" s="908"/>
      <c r="RDO59" s="908"/>
      <c r="RDP59" s="908"/>
      <c r="RDQ59" s="908"/>
      <c r="RDR59" s="908"/>
      <c r="RDS59" s="908"/>
      <c r="RDT59" s="908"/>
      <c r="RDU59" s="908"/>
      <c r="RDV59" s="908"/>
      <c r="RDW59" s="908"/>
      <c r="RDX59" s="908"/>
      <c r="RDY59" s="908"/>
      <c r="RDZ59" s="908"/>
      <c r="REA59" s="908"/>
      <c r="REB59" s="908"/>
      <c r="REC59" s="908"/>
      <c r="RED59" s="908"/>
      <c r="REE59" s="908"/>
      <c r="REF59" s="908"/>
      <c r="REG59" s="908"/>
      <c r="REH59" s="908"/>
      <c r="REI59" s="908"/>
      <c r="REJ59" s="908"/>
      <c r="REK59" s="908"/>
      <c r="REL59" s="908"/>
      <c r="REM59" s="908"/>
      <c r="REN59" s="908"/>
      <c r="REO59" s="908"/>
      <c r="REP59" s="908"/>
      <c r="REQ59" s="908"/>
      <c r="RER59" s="908"/>
      <c r="RES59" s="908"/>
      <c r="RET59" s="908"/>
      <c r="REU59" s="908"/>
      <c r="REV59" s="908"/>
      <c r="REW59" s="908"/>
      <c r="REX59" s="908"/>
      <c r="REY59" s="908"/>
      <c r="REZ59" s="908"/>
      <c r="RFA59" s="908"/>
      <c r="RFB59" s="908"/>
      <c r="RFC59" s="908"/>
      <c r="RFD59" s="908"/>
      <c r="RFE59" s="908"/>
      <c r="RFF59" s="908"/>
      <c r="RFG59" s="908"/>
      <c r="RFH59" s="908"/>
      <c r="RFI59" s="908"/>
      <c r="RFJ59" s="908"/>
      <c r="RFK59" s="908"/>
      <c r="RFL59" s="908"/>
      <c r="RFM59" s="908"/>
      <c r="RFN59" s="908"/>
      <c r="RFO59" s="908"/>
      <c r="RFP59" s="908"/>
      <c r="RFQ59" s="908"/>
      <c r="RFR59" s="908"/>
      <c r="RFS59" s="908"/>
      <c r="RFT59" s="908"/>
      <c r="RFU59" s="908"/>
      <c r="RFV59" s="908"/>
      <c r="RFW59" s="908"/>
      <c r="RFX59" s="908"/>
      <c r="RFY59" s="908"/>
      <c r="RFZ59" s="908"/>
      <c r="RGA59" s="908"/>
      <c r="RGB59" s="908"/>
      <c r="RGC59" s="908"/>
      <c r="RGD59" s="908"/>
      <c r="RGE59" s="908"/>
      <c r="RGF59" s="908"/>
      <c r="RGG59" s="908"/>
      <c r="RGH59" s="908"/>
      <c r="RGI59" s="908"/>
      <c r="RGJ59" s="908"/>
      <c r="RGK59" s="908"/>
      <c r="RGL59" s="908"/>
      <c r="RGM59" s="908"/>
      <c r="RGN59" s="908"/>
      <c r="RGO59" s="908"/>
      <c r="RGP59" s="908"/>
      <c r="RGQ59" s="908"/>
      <c r="RGR59" s="908"/>
      <c r="RGS59" s="908"/>
      <c r="RGT59" s="908"/>
      <c r="RGU59" s="908"/>
      <c r="RGV59" s="908"/>
      <c r="RGW59" s="908"/>
      <c r="RGX59" s="908"/>
      <c r="RGY59" s="908"/>
      <c r="RGZ59" s="908"/>
      <c r="RHA59" s="908"/>
      <c r="RHB59" s="908"/>
      <c r="RHC59" s="908"/>
      <c r="RHD59" s="908"/>
      <c r="RHE59" s="908"/>
      <c r="RHF59" s="908"/>
      <c r="RHG59" s="908"/>
      <c r="RHH59" s="908"/>
      <c r="RHI59" s="908"/>
      <c r="RHJ59" s="908"/>
      <c r="RHK59" s="908"/>
      <c r="RHL59" s="908"/>
      <c r="RHM59" s="908"/>
      <c r="RHN59" s="908"/>
      <c r="RHO59" s="908"/>
      <c r="RHP59" s="908"/>
      <c r="RHQ59" s="908"/>
      <c r="RHR59" s="908"/>
      <c r="RHS59" s="908"/>
      <c r="RHT59" s="908"/>
      <c r="RHU59" s="908"/>
      <c r="RHV59" s="908"/>
      <c r="RHW59" s="908"/>
      <c r="RHX59" s="908"/>
      <c r="RHY59" s="908"/>
      <c r="RHZ59" s="908"/>
      <c r="RIA59" s="908"/>
      <c r="RIB59" s="908"/>
      <c r="RIC59" s="908"/>
      <c r="RID59" s="908"/>
      <c r="RIE59" s="908"/>
      <c r="RIF59" s="908"/>
      <c r="RIG59" s="908"/>
      <c r="RIH59" s="908"/>
      <c r="RII59" s="908"/>
      <c r="RIJ59" s="908"/>
      <c r="RIK59" s="908"/>
      <c r="RIL59" s="908"/>
      <c r="RIM59" s="908"/>
      <c r="RIN59" s="908"/>
      <c r="RIO59" s="908"/>
      <c r="RIP59" s="908"/>
      <c r="RIQ59" s="908"/>
      <c r="RIR59" s="908"/>
      <c r="RIS59" s="908"/>
      <c r="RIT59" s="908"/>
      <c r="RIU59" s="908"/>
      <c r="RIV59" s="908"/>
      <c r="RIW59" s="908"/>
      <c r="RIX59" s="908"/>
      <c r="RIY59" s="908"/>
      <c r="RIZ59" s="908"/>
      <c r="RJA59" s="908"/>
      <c r="RJB59" s="908"/>
      <c r="RJC59" s="908"/>
      <c r="RJD59" s="908"/>
      <c r="RJE59" s="908"/>
      <c r="RJF59" s="908"/>
      <c r="RJG59" s="908"/>
      <c r="RJH59" s="908"/>
      <c r="RJI59" s="908"/>
      <c r="RJJ59" s="908"/>
      <c r="RJK59" s="908"/>
      <c r="RJL59" s="908"/>
      <c r="RJM59" s="908"/>
      <c r="RJN59" s="908"/>
      <c r="RJO59" s="908"/>
      <c r="RJP59" s="908"/>
      <c r="RJQ59" s="908"/>
      <c r="RJR59" s="908"/>
      <c r="RJS59" s="908"/>
      <c r="RJT59" s="908"/>
      <c r="RJU59" s="908"/>
      <c r="RJV59" s="908"/>
      <c r="RJW59" s="908"/>
      <c r="RJX59" s="908"/>
      <c r="RJY59" s="908"/>
      <c r="RJZ59" s="908"/>
      <c r="RKA59" s="908"/>
      <c r="RKB59" s="908"/>
      <c r="RKC59" s="908"/>
      <c r="RKD59" s="908"/>
      <c r="RKE59" s="908"/>
      <c r="RKF59" s="908"/>
      <c r="RKG59" s="908"/>
      <c r="RKH59" s="908"/>
      <c r="RKI59" s="908"/>
      <c r="RKJ59" s="908"/>
      <c r="RKK59" s="908"/>
      <c r="RKL59" s="908"/>
      <c r="RKM59" s="908"/>
      <c r="RKN59" s="908"/>
      <c r="RKO59" s="908"/>
      <c r="RKP59" s="908"/>
      <c r="RKQ59" s="908"/>
      <c r="RKR59" s="908"/>
      <c r="RKS59" s="908"/>
      <c r="RKT59" s="908"/>
      <c r="RKU59" s="908"/>
      <c r="RKV59" s="908"/>
      <c r="RKW59" s="908"/>
      <c r="RKX59" s="908"/>
      <c r="RKY59" s="908"/>
      <c r="RKZ59" s="908"/>
      <c r="RLA59" s="908"/>
      <c r="RLB59" s="908"/>
      <c r="RLC59" s="908"/>
      <c r="RLD59" s="908"/>
      <c r="RLE59" s="908"/>
      <c r="RLF59" s="908"/>
      <c r="RLG59" s="908"/>
      <c r="RLH59" s="908"/>
      <c r="RLI59" s="908"/>
      <c r="RLJ59" s="908"/>
      <c r="RLK59" s="908"/>
      <c r="RLL59" s="908"/>
      <c r="RLM59" s="908"/>
      <c r="RLN59" s="908"/>
      <c r="RLO59" s="908"/>
      <c r="RLP59" s="908"/>
      <c r="RLQ59" s="908"/>
      <c r="RLR59" s="908"/>
      <c r="RLS59" s="908"/>
      <c r="RLT59" s="908"/>
      <c r="RLU59" s="908"/>
      <c r="RLV59" s="908"/>
      <c r="RLW59" s="908"/>
      <c r="RLX59" s="908"/>
      <c r="RLY59" s="908"/>
      <c r="RLZ59" s="908"/>
      <c r="RMA59" s="908"/>
      <c r="RMB59" s="908"/>
      <c r="RMC59" s="908"/>
      <c r="RMD59" s="908"/>
      <c r="RME59" s="908"/>
      <c r="RMF59" s="908"/>
      <c r="RMG59" s="908"/>
      <c r="RMH59" s="908"/>
      <c r="RMI59" s="908"/>
      <c r="RMJ59" s="908"/>
      <c r="RMK59" s="908"/>
      <c r="RML59" s="908"/>
      <c r="RMM59" s="908"/>
      <c r="RMN59" s="908"/>
      <c r="RMO59" s="908"/>
      <c r="RMP59" s="908"/>
      <c r="RMQ59" s="908"/>
      <c r="RMR59" s="908"/>
      <c r="RMS59" s="908"/>
      <c r="RMT59" s="908"/>
      <c r="RMU59" s="908"/>
      <c r="RMV59" s="908"/>
      <c r="RMW59" s="908"/>
      <c r="RMX59" s="908"/>
      <c r="RMY59" s="908"/>
      <c r="RMZ59" s="908"/>
      <c r="RNA59" s="908"/>
      <c r="RNB59" s="908"/>
      <c r="RNC59" s="908"/>
      <c r="RND59" s="908"/>
      <c r="RNE59" s="908"/>
      <c r="RNF59" s="908"/>
      <c r="RNG59" s="908"/>
      <c r="RNH59" s="908"/>
      <c r="RNI59" s="908"/>
      <c r="RNJ59" s="908"/>
      <c r="RNK59" s="908"/>
      <c r="RNL59" s="908"/>
      <c r="RNM59" s="908"/>
      <c r="RNN59" s="908"/>
      <c r="RNO59" s="908"/>
      <c r="RNP59" s="908"/>
      <c r="RNQ59" s="908"/>
      <c r="RNR59" s="908"/>
      <c r="RNS59" s="908"/>
      <c r="RNT59" s="908"/>
      <c r="RNU59" s="908"/>
      <c r="RNV59" s="908"/>
      <c r="RNW59" s="908"/>
      <c r="RNX59" s="908"/>
      <c r="RNY59" s="908"/>
      <c r="RNZ59" s="908"/>
      <c r="ROA59" s="908"/>
      <c r="ROB59" s="908"/>
      <c r="ROC59" s="908"/>
      <c r="ROD59" s="908"/>
      <c r="ROE59" s="908"/>
      <c r="ROF59" s="908"/>
      <c r="ROG59" s="908"/>
      <c r="ROH59" s="908"/>
      <c r="ROI59" s="908"/>
      <c r="ROJ59" s="908"/>
      <c r="ROK59" s="908"/>
      <c r="ROL59" s="908"/>
      <c r="ROM59" s="908"/>
      <c r="RON59" s="908"/>
      <c r="ROO59" s="908"/>
      <c r="ROP59" s="908"/>
      <c r="ROQ59" s="908"/>
      <c r="ROR59" s="908"/>
      <c r="ROS59" s="908"/>
      <c r="ROT59" s="908"/>
      <c r="ROU59" s="908"/>
      <c r="ROV59" s="908"/>
      <c r="ROW59" s="908"/>
      <c r="ROX59" s="908"/>
      <c r="ROY59" s="908"/>
      <c r="ROZ59" s="908"/>
      <c r="RPA59" s="908"/>
      <c r="RPB59" s="908"/>
      <c r="RPC59" s="908"/>
      <c r="RPD59" s="908"/>
      <c r="RPE59" s="908"/>
      <c r="RPF59" s="908"/>
      <c r="RPG59" s="908"/>
      <c r="RPH59" s="908"/>
      <c r="RPI59" s="908"/>
      <c r="RPJ59" s="908"/>
      <c r="RPK59" s="908"/>
      <c r="RPL59" s="908"/>
      <c r="RPM59" s="908"/>
      <c r="RPN59" s="908"/>
      <c r="RPO59" s="908"/>
      <c r="RPP59" s="908"/>
      <c r="RPQ59" s="908"/>
      <c r="RPR59" s="908"/>
      <c r="RPS59" s="908"/>
      <c r="RPT59" s="908"/>
      <c r="RPU59" s="908"/>
      <c r="RPV59" s="908"/>
      <c r="RPW59" s="908"/>
      <c r="RPX59" s="908"/>
      <c r="RPY59" s="908"/>
      <c r="RPZ59" s="908"/>
      <c r="RQA59" s="908"/>
      <c r="RQB59" s="908"/>
      <c r="RQC59" s="908"/>
      <c r="RQD59" s="908"/>
      <c r="RQE59" s="908"/>
      <c r="RQF59" s="908"/>
      <c r="RQG59" s="908"/>
      <c r="RQH59" s="908"/>
      <c r="RQI59" s="908"/>
      <c r="RQJ59" s="908"/>
      <c r="RQK59" s="908"/>
      <c r="RQL59" s="908"/>
      <c r="RQM59" s="908"/>
      <c r="RQN59" s="908"/>
      <c r="RQO59" s="908"/>
      <c r="RQP59" s="908"/>
      <c r="RQQ59" s="908"/>
      <c r="RQR59" s="908"/>
      <c r="RQS59" s="908"/>
      <c r="RQT59" s="908"/>
      <c r="RQU59" s="908"/>
      <c r="RQV59" s="908"/>
      <c r="RQW59" s="908"/>
      <c r="RQX59" s="908"/>
      <c r="RQY59" s="908"/>
      <c r="RQZ59" s="908"/>
      <c r="RRA59" s="908"/>
      <c r="RRB59" s="908"/>
      <c r="RRC59" s="908"/>
      <c r="RRD59" s="908"/>
      <c r="RRE59" s="908"/>
      <c r="RRF59" s="908"/>
      <c r="RRG59" s="908"/>
      <c r="RRH59" s="908"/>
      <c r="RRI59" s="908"/>
      <c r="RRJ59" s="908"/>
      <c r="RRK59" s="908"/>
      <c r="RRL59" s="908"/>
      <c r="RRM59" s="908"/>
      <c r="RRN59" s="908"/>
      <c r="RRO59" s="908"/>
      <c r="RRP59" s="908"/>
      <c r="RRQ59" s="908"/>
      <c r="RRR59" s="908"/>
      <c r="RRS59" s="908"/>
      <c r="RRT59" s="908"/>
      <c r="RRU59" s="908"/>
      <c r="RRV59" s="908"/>
      <c r="RRW59" s="908"/>
      <c r="RRX59" s="908"/>
      <c r="RRY59" s="908"/>
      <c r="RRZ59" s="908"/>
      <c r="RSA59" s="908"/>
      <c r="RSB59" s="908"/>
      <c r="RSC59" s="908"/>
      <c r="RSD59" s="908"/>
      <c r="RSE59" s="908"/>
      <c r="RSF59" s="908"/>
      <c r="RSG59" s="908"/>
      <c r="RSH59" s="908"/>
      <c r="RSI59" s="908"/>
      <c r="RSJ59" s="908"/>
      <c r="RSK59" s="908"/>
      <c r="RSL59" s="908"/>
      <c r="RSM59" s="908"/>
      <c r="RSN59" s="908"/>
      <c r="RSO59" s="908"/>
      <c r="RSP59" s="908"/>
      <c r="RSQ59" s="908"/>
      <c r="RSR59" s="908"/>
      <c r="RSS59" s="908"/>
      <c r="RST59" s="908"/>
      <c r="RSU59" s="908"/>
      <c r="RSV59" s="908"/>
      <c r="RSW59" s="908"/>
      <c r="RSX59" s="908"/>
      <c r="RSY59" s="908"/>
      <c r="RSZ59" s="908"/>
      <c r="RTA59" s="908"/>
      <c r="RTB59" s="908"/>
      <c r="RTC59" s="908"/>
      <c r="RTD59" s="908"/>
      <c r="RTE59" s="908"/>
      <c r="RTF59" s="908"/>
      <c r="RTG59" s="908"/>
      <c r="RTH59" s="908"/>
      <c r="RTI59" s="908"/>
      <c r="RTJ59" s="908"/>
      <c r="RTK59" s="908"/>
      <c r="RTL59" s="908"/>
      <c r="RTM59" s="908"/>
      <c r="RTN59" s="908"/>
      <c r="RTO59" s="908"/>
      <c r="RTP59" s="908"/>
      <c r="RTQ59" s="908"/>
      <c r="RTR59" s="908"/>
      <c r="RTS59" s="908"/>
      <c r="RTT59" s="908"/>
      <c r="RTU59" s="908"/>
      <c r="RTV59" s="908"/>
      <c r="RTW59" s="908"/>
      <c r="RTX59" s="908"/>
      <c r="RTY59" s="908"/>
      <c r="RTZ59" s="908"/>
      <c r="RUA59" s="908"/>
      <c r="RUB59" s="908"/>
      <c r="RUC59" s="908"/>
      <c r="RUD59" s="908"/>
      <c r="RUE59" s="908"/>
      <c r="RUF59" s="908"/>
      <c r="RUG59" s="908"/>
      <c r="RUH59" s="908"/>
      <c r="RUI59" s="908"/>
      <c r="RUJ59" s="908"/>
      <c r="RUK59" s="908"/>
      <c r="RUL59" s="908"/>
      <c r="RUM59" s="908"/>
      <c r="RUN59" s="908"/>
      <c r="RUO59" s="908"/>
      <c r="RUP59" s="908"/>
      <c r="RUQ59" s="908"/>
      <c r="RUR59" s="908"/>
      <c r="RUS59" s="908"/>
      <c r="RUT59" s="908"/>
      <c r="RUU59" s="908"/>
      <c r="RUV59" s="908"/>
      <c r="RUW59" s="908"/>
      <c r="RUX59" s="908"/>
      <c r="RUY59" s="908"/>
      <c r="RUZ59" s="908"/>
      <c r="RVA59" s="908"/>
      <c r="RVB59" s="908"/>
      <c r="RVC59" s="908"/>
      <c r="RVD59" s="908"/>
      <c r="RVE59" s="908"/>
      <c r="RVF59" s="908"/>
      <c r="RVG59" s="908"/>
      <c r="RVH59" s="908"/>
      <c r="RVI59" s="908"/>
      <c r="RVJ59" s="908"/>
      <c r="RVK59" s="908"/>
      <c r="RVL59" s="908"/>
      <c r="RVM59" s="908"/>
      <c r="RVN59" s="908"/>
      <c r="RVO59" s="908"/>
      <c r="RVP59" s="908"/>
      <c r="RVQ59" s="908"/>
      <c r="RVR59" s="908"/>
      <c r="RVS59" s="908"/>
      <c r="RVT59" s="908"/>
      <c r="RVU59" s="908"/>
      <c r="RVV59" s="908"/>
      <c r="RVW59" s="908"/>
      <c r="RVX59" s="908"/>
      <c r="RVY59" s="908"/>
      <c r="RVZ59" s="908"/>
      <c r="RWA59" s="908"/>
      <c r="RWB59" s="908"/>
      <c r="RWC59" s="908"/>
      <c r="RWD59" s="908"/>
      <c r="RWE59" s="908"/>
      <c r="RWF59" s="908"/>
      <c r="RWG59" s="908"/>
      <c r="RWH59" s="908"/>
      <c r="RWI59" s="908"/>
      <c r="RWJ59" s="908"/>
      <c r="RWK59" s="908"/>
      <c r="RWL59" s="908"/>
      <c r="RWM59" s="908"/>
      <c r="RWN59" s="908"/>
      <c r="RWO59" s="908"/>
      <c r="RWP59" s="908"/>
      <c r="RWQ59" s="908"/>
      <c r="RWR59" s="908"/>
      <c r="RWS59" s="908"/>
      <c r="RWT59" s="908"/>
      <c r="RWU59" s="908"/>
      <c r="RWV59" s="908"/>
      <c r="RWW59" s="908"/>
      <c r="RWX59" s="908"/>
      <c r="RWY59" s="908"/>
      <c r="RWZ59" s="908"/>
      <c r="RXA59" s="908"/>
      <c r="RXB59" s="908"/>
      <c r="RXC59" s="908"/>
      <c r="RXD59" s="908"/>
      <c r="RXE59" s="908"/>
      <c r="RXF59" s="908"/>
      <c r="RXG59" s="908"/>
      <c r="RXH59" s="908"/>
      <c r="RXI59" s="908"/>
      <c r="RXJ59" s="908"/>
      <c r="RXK59" s="908"/>
      <c r="RXL59" s="908"/>
      <c r="RXM59" s="908"/>
      <c r="RXN59" s="908"/>
      <c r="RXO59" s="908"/>
      <c r="RXP59" s="908"/>
      <c r="RXQ59" s="908"/>
      <c r="RXR59" s="908"/>
      <c r="RXS59" s="908"/>
      <c r="RXT59" s="908"/>
      <c r="RXU59" s="908"/>
      <c r="RXV59" s="908"/>
      <c r="RXW59" s="908"/>
      <c r="RXX59" s="908"/>
      <c r="RXY59" s="908"/>
      <c r="RXZ59" s="908"/>
      <c r="RYA59" s="908"/>
      <c r="RYB59" s="908"/>
      <c r="RYC59" s="908"/>
      <c r="RYD59" s="908"/>
      <c r="RYE59" s="908"/>
      <c r="RYF59" s="908"/>
      <c r="RYG59" s="908"/>
      <c r="RYH59" s="908"/>
      <c r="RYI59" s="908"/>
      <c r="RYJ59" s="908"/>
      <c r="RYK59" s="908"/>
      <c r="RYL59" s="908"/>
      <c r="RYM59" s="908"/>
      <c r="RYN59" s="908"/>
      <c r="RYO59" s="908"/>
      <c r="RYP59" s="908"/>
      <c r="RYQ59" s="908"/>
      <c r="RYR59" s="908"/>
      <c r="RYS59" s="908"/>
      <c r="RYT59" s="908"/>
      <c r="RYU59" s="908"/>
      <c r="RYV59" s="908"/>
      <c r="RYW59" s="908"/>
      <c r="RYX59" s="908"/>
      <c r="RYY59" s="908"/>
      <c r="RYZ59" s="908"/>
      <c r="RZA59" s="908"/>
      <c r="RZB59" s="908"/>
      <c r="RZC59" s="908"/>
      <c r="RZD59" s="908"/>
      <c r="RZE59" s="908"/>
      <c r="RZF59" s="908"/>
      <c r="RZG59" s="908"/>
      <c r="RZH59" s="908"/>
      <c r="RZI59" s="908"/>
      <c r="RZJ59" s="908"/>
      <c r="RZK59" s="908"/>
      <c r="RZL59" s="908"/>
      <c r="RZM59" s="908"/>
      <c r="RZN59" s="908"/>
      <c r="RZO59" s="908"/>
      <c r="RZP59" s="908"/>
      <c r="RZQ59" s="908"/>
      <c r="RZR59" s="908"/>
      <c r="RZS59" s="908"/>
      <c r="RZT59" s="908"/>
      <c r="RZU59" s="908"/>
      <c r="RZV59" s="908"/>
      <c r="RZW59" s="908"/>
      <c r="RZX59" s="908"/>
      <c r="RZY59" s="908"/>
      <c r="RZZ59" s="908"/>
      <c r="SAA59" s="908"/>
      <c r="SAB59" s="908"/>
      <c r="SAC59" s="908"/>
      <c r="SAD59" s="908"/>
      <c r="SAE59" s="908"/>
      <c r="SAF59" s="908"/>
      <c r="SAG59" s="908"/>
      <c r="SAH59" s="908"/>
      <c r="SAI59" s="908"/>
      <c r="SAJ59" s="908"/>
      <c r="SAK59" s="908"/>
      <c r="SAL59" s="908"/>
      <c r="SAM59" s="908"/>
      <c r="SAN59" s="908"/>
      <c r="SAO59" s="908"/>
      <c r="SAP59" s="908"/>
      <c r="SAQ59" s="908"/>
      <c r="SAR59" s="908"/>
      <c r="SAS59" s="908"/>
      <c r="SAT59" s="908"/>
      <c r="SAU59" s="908"/>
      <c r="SAV59" s="908"/>
      <c r="SAW59" s="908"/>
      <c r="SAX59" s="908"/>
      <c r="SAY59" s="908"/>
      <c r="SAZ59" s="908"/>
      <c r="SBA59" s="908"/>
      <c r="SBB59" s="908"/>
      <c r="SBC59" s="908"/>
      <c r="SBD59" s="908"/>
      <c r="SBE59" s="908"/>
      <c r="SBF59" s="908"/>
      <c r="SBG59" s="908"/>
      <c r="SBH59" s="908"/>
      <c r="SBI59" s="908"/>
      <c r="SBJ59" s="908"/>
      <c r="SBK59" s="908"/>
      <c r="SBL59" s="908"/>
      <c r="SBM59" s="908"/>
      <c r="SBN59" s="908"/>
      <c r="SBO59" s="908"/>
      <c r="SBP59" s="908"/>
      <c r="SBQ59" s="908"/>
      <c r="SBR59" s="908"/>
      <c r="SBS59" s="908"/>
      <c r="SBT59" s="908"/>
      <c r="SBU59" s="908"/>
      <c r="SBV59" s="908"/>
      <c r="SBW59" s="908"/>
      <c r="SBX59" s="908"/>
      <c r="SBY59" s="908"/>
      <c r="SBZ59" s="908"/>
      <c r="SCA59" s="908"/>
      <c r="SCB59" s="908"/>
      <c r="SCC59" s="908"/>
      <c r="SCD59" s="908"/>
      <c r="SCE59" s="908"/>
      <c r="SCF59" s="908"/>
      <c r="SCG59" s="908"/>
      <c r="SCH59" s="908"/>
      <c r="SCI59" s="908"/>
      <c r="SCJ59" s="908"/>
      <c r="SCK59" s="908"/>
      <c r="SCL59" s="908"/>
      <c r="SCM59" s="908"/>
      <c r="SCN59" s="908"/>
      <c r="SCO59" s="908"/>
      <c r="SCP59" s="908"/>
      <c r="SCQ59" s="908"/>
      <c r="SCR59" s="908"/>
      <c r="SCS59" s="908"/>
      <c r="SCT59" s="908"/>
      <c r="SCU59" s="908"/>
      <c r="SCV59" s="908"/>
      <c r="SCW59" s="908"/>
      <c r="SCX59" s="908"/>
      <c r="SCY59" s="908"/>
      <c r="SCZ59" s="908"/>
      <c r="SDA59" s="908"/>
      <c r="SDB59" s="908"/>
      <c r="SDC59" s="908"/>
      <c r="SDD59" s="908"/>
      <c r="SDE59" s="908"/>
      <c r="SDF59" s="908"/>
      <c r="SDG59" s="908"/>
      <c r="SDH59" s="908"/>
      <c r="SDI59" s="908"/>
      <c r="SDJ59" s="908"/>
      <c r="SDK59" s="908"/>
      <c r="SDL59" s="908"/>
      <c r="SDM59" s="908"/>
      <c r="SDN59" s="908"/>
      <c r="SDO59" s="908"/>
      <c r="SDP59" s="908"/>
      <c r="SDQ59" s="908"/>
      <c r="SDR59" s="908"/>
      <c r="SDS59" s="908"/>
      <c r="SDT59" s="908"/>
      <c r="SDU59" s="908"/>
      <c r="SDV59" s="908"/>
      <c r="SDW59" s="908"/>
      <c r="SDX59" s="908"/>
      <c r="SDY59" s="908"/>
      <c r="SDZ59" s="908"/>
      <c r="SEA59" s="908"/>
      <c r="SEB59" s="908"/>
      <c r="SEC59" s="908"/>
      <c r="SED59" s="908"/>
      <c r="SEE59" s="908"/>
      <c r="SEF59" s="908"/>
      <c r="SEG59" s="908"/>
      <c r="SEH59" s="908"/>
      <c r="SEI59" s="908"/>
      <c r="SEJ59" s="908"/>
      <c r="SEK59" s="908"/>
      <c r="SEL59" s="908"/>
      <c r="SEM59" s="908"/>
      <c r="SEN59" s="908"/>
      <c r="SEO59" s="908"/>
      <c r="SEP59" s="908"/>
      <c r="SEQ59" s="908"/>
      <c r="SER59" s="908"/>
      <c r="SES59" s="908"/>
      <c r="SET59" s="908"/>
      <c r="SEU59" s="908"/>
      <c r="SEV59" s="908"/>
      <c r="SEW59" s="908"/>
      <c r="SEX59" s="908"/>
      <c r="SEY59" s="908"/>
      <c r="SEZ59" s="908"/>
      <c r="SFA59" s="908"/>
      <c r="SFB59" s="908"/>
      <c r="SFC59" s="908"/>
      <c r="SFD59" s="908"/>
      <c r="SFE59" s="908"/>
      <c r="SFF59" s="908"/>
      <c r="SFG59" s="908"/>
      <c r="SFH59" s="908"/>
      <c r="SFI59" s="908"/>
      <c r="SFJ59" s="908"/>
      <c r="SFK59" s="908"/>
      <c r="SFL59" s="908"/>
      <c r="SFM59" s="908"/>
      <c r="SFN59" s="908"/>
      <c r="SFO59" s="908"/>
      <c r="SFP59" s="908"/>
      <c r="SFQ59" s="908"/>
      <c r="SFR59" s="908"/>
      <c r="SFS59" s="908"/>
      <c r="SFT59" s="908"/>
      <c r="SFU59" s="908"/>
      <c r="SFV59" s="908"/>
      <c r="SFW59" s="908"/>
      <c r="SFX59" s="908"/>
      <c r="SFY59" s="908"/>
      <c r="SFZ59" s="908"/>
      <c r="SGA59" s="908"/>
      <c r="SGB59" s="908"/>
      <c r="SGC59" s="908"/>
      <c r="SGD59" s="908"/>
      <c r="SGE59" s="908"/>
      <c r="SGF59" s="908"/>
      <c r="SGG59" s="908"/>
      <c r="SGH59" s="908"/>
      <c r="SGI59" s="908"/>
      <c r="SGJ59" s="908"/>
      <c r="SGK59" s="908"/>
      <c r="SGL59" s="908"/>
      <c r="SGM59" s="908"/>
      <c r="SGN59" s="908"/>
      <c r="SGO59" s="908"/>
      <c r="SGP59" s="908"/>
      <c r="SGQ59" s="908"/>
      <c r="SGR59" s="908"/>
      <c r="SGS59" s="908"/>
      <c r="SGT59" s="908"/>
      <c r="SGU59" s="908"/>
      <c r="SGV59" s="908"/>
      <c r="SGW59" s="908"/>
      <c r="SGX59" s="908"/>
      <c r="SGY59" s="908"/>
      <c r="SGZ59" s="908"/>
      <c r="SHA59" s="908"/>
      <c r="SHB59" s="908"/>
      <c r="SHC59" s="908"/>
      <c r="SHD59" s="908"/>
      <c r="SHE59" s="908"/>
      <c r="SHF59" s="908"/>
      <c r="SHG59" s="908"/>
      <c r="SHH59" s="908"/>
      <c r="SHI59" s="908"/>
      <c r="SHJ59" s="908"/>
      <c r="SHK59" s="908"/>
      <c r="SHL59" s="908"/>
      <c r="SHM59" s="908"/>
      <c r="SHN59" s="908"/>
      <c r="SHO59" s="908"/>
      <c r="SHP59" s="908"/>
      <c r="SHQ59" s="908"/>
      <c r="SHR59" s="908"/>
      <c r="SHS59" s="908"/>
      <c r="SHT59" s="908"/>
      <c r="SHU59" s="908"/>
      <c r="SHV59" s="908"/>
      <c r="SHW59" s="908"/>
      <c r="SHX59" s="908"/>
      <c r="SHY59" s="908"/>
      <c r="SHZ59" s="908"/>
      <c r="SIA59" s="908"/>
      <c r="SIB59" s="908"/>
      <c r="SIC59" s="908"/>
      <c r="SID59" s="908"/>
      <c r="SIE59" s="908"/>
      <c r="SIF59" s="908"/>
      <c r="SIG59" s="908"/>
      <c r="SIH59" s="908"/>
      <c r="SII59" s="908"/>
      <c r="SIJ59" s="908"/>
      <c r="SIK59" s="908"/>
      <c r="SIL59" s="908"/>
      <c r="SIM59" s="908"/>
      <c r="SIN59" s="908"/>
      <c r="SIO59" s="908"/>
      <c r="SIP59" s="908"/>
      <c r="SIQ59" s="908"/>
      <c r="SIR59" s="908"/>
      <c r="SIS59" s="908"/>
      <c r="SIT59" s="908"/>
      <c r="SIU59" s="908"/>
      <c r="SIV59" s="908"/>
      <c r="SIW59" s="908"/>
      <c r="SIX59" s="908"/>
      <c r="SIY59" s="908"/>
      <c r="SIZ59" s="908"/>
      <c r="SJA59" s="908"/>
      <c r="SJB59" s="908"/>
      <c r="SJC59" s="908"/>
      <c r="SJD59" s="908"/>
      <c r="SJE59" s="908"/>
      <c r="SJF59" s="908"/>
      <c r="SJG59" s="908"/>
      <c r="SJH59" s="908"/>
      <c r="SJI59" s="908"/>
      <c r="SJJ59" s="908"/>
      <c r="SJK59" s="908"/>
      <c r="SJL59" s="908"/>
      <c r="SJM59" s="908"/>
      <c r="SJN59" s="908"/>
      <c r="SJO59" s="908"/>
      <c r="SJP59" s="908"/>
      <c r="SJQ59" s="908"/>
      <c r="SJR59" s="908"/>
      <c r="SJS59" s="908"/>
      <c r="SJT59" s="908"/>
      <c r="SJU59" s="908"/>
      <c r="SJV59" s="908"/>
      <c r="SJW59" s="908"/>
      <c r="SJX59" s="908"/>
      <c r="SJY59" s="908"/>
      <c r="SJZ59" s="908"/>
      <c r="SKA59" s="908"/>
      <c r="SKB59" s="908"/>
      <c r="SKC59" s="908"/>
      <c r="SKD59" s="908"/>
      <c r="SKE59" s="908"/>
      <c r="SKF59" s="908"/>
      <c r="SKG59" s="908"/>
      <c r="SKH59" s="908"/>
      <c r="SKI59" s="908"/>
      <c r="SKJ59" s="908"/>
      <c r="SKK59" s="908"/>
      <c r="SKL59" s="908"/>
      <c r="SKM59" s="908"/>
      <c r="SKN59" s="908"/>
      <c r="SKO59" s="908"/>
      <c r="SKP59" s="908"/>
      <c r="SKQ59" s="908"/>
      <c r="SKR59" s="908"/>
      <c r="SKS59" s="908"/>
      <c r="SKT59" s="908"/>
      <c r="SKU59" s="908"/>
      <c r="SKV59" s="908"/>
      <c r="SKW59" s="908"/>
      <c r="SKX59" s="908"/>
      <c r="SKY59" s="908"/>
      <c r="SKZ59" s="908"/>
      <c r="SLA59" s="908"/>
      <c r="SLB59" s="908"/>
      <c r="SLC59" s="908"/>
      <c r="SLD59" s="908"/>
      <c r="SLE59" s="908"/>
      <c r="SLF59" s="908"/>
      <c r="SLG59" s="908"/>
      <c r="SLH59" s="908"/>
      <c r="SLI59" s="908"/>
      <c r="SLJ59" s="908"/>
      <c r="SLK59" s="908"/>
      <c r="SLL59" s="908"/>
      <c r="SLM59" s="908"/>
      <c r="SLN59" s="908"/>
      <c r="SLO59" s="908"/>
      <c r="SLP59" s="908"/>
      <c r="SLQ59" s="908"/>
      <c r="SLR59" s="908"/>
      <c r="SLS59" s="908"/>
      <c r="SLT59" s="908"/>
      <c r="SLU59" s="908"/>
      <c r="SLV59" s="908"/>
      <c r="SLW59" s="908"/>
      <c r="SLX59" s="908"/>
      <c r="SLY59" s="908"/>
      <c r="SLZ59" s="908"/>
      <c r="SMA59" s="908"/>
      <c r="SMB59" s="908"/>
      <c r="SMC59" s="908"/>
      <c r="SMD59" s="908"/>
      <c r="SME59" s="908"/>
      <c r="SMF59" s="908"/>
      <c r="SMG59" s="908"/>
      <c r="SMH59" s="908"/>
      <c r="SMI59" s="908"/>
      <c r="SMJ59" s="908"/>
      <c r="SMK59" s="908"/>
      <c r="SML59" s="908"/>
      <c r="SMM59" s="908"/>
      <c r="SMN59" s="908"/>
      <c r="SMO59" s="908"/>
      <c r="SMP59" s="908"/>
      <c r="SMQ59" s="908"/>
      <c r="SMR59" s="908"/>
      <c r="SMS59" s="908"/>
      <c r="SMT59" s="908"/>
      <c r="SMU59" s="908"/>
      <c r="SMV59" s="908"/>
      <c r="SMW59" s="908"/>
      <c r="SMX59" s="908"/>
      <c r="SMY59" s="908"/>
      <c r="SMZ59" s="908"/>
      <c r="SNA59" s="908"/>
      <c r="SNB59" s="908"/>
      <c r="SNC59" s="908"/>
      <c r="SND59" s="908"/>
      <c r="SNE59" s="908"/>
      <c r="SNF59" s="908"/>
      <c r="SNG59" s="908"/>
      <c r="SNH59" s="908"/>
      <c r="SNI59" s="908"/>
      <c r="SNJ59" s="908"/>
      <c r="SNK59" s="908"/>
      <c r="SNL59" s="908"/>
      <c r="SNM59" s="908"/>
      <c r="SNN59" s="908"/>
      <c r="SNO59" s="908"/>
      <c r="SNP59" s="908"/>
      <c r="SNQ59" s="908"/>
      <c r="SNR59" s="908"/>
      <c r="SNS59" s="908"/>
      <c r="SNT59" s="908"/>
      <c r="SNU59" s="908"/>
      <c r="SNV59" s="908"/>
      <c r="SNW59" s="908"/>
      <c r="SNX59" s="908"/>
      <c r="SNY59" s="908"/>
      <c r="SNZ59" s="908"/>
      <c r="SOA59" s="908"/>
      <c r="SOB59" s="908"/>
      <c r="SOC59" s="908"/>
      <c r="SOD59" s="908"/>
      <c r="SOE59" s="908"/>
      <c r="SOF59" s="908"/>
      <c r="SOG59" s="908"/>
      <c r="SOH59" s="908"/>
      <c r="SOI59" s="908"/>
      <c r="SOJ59" s="908"/>
      <c r="SOK59" s="908"/>
      <c r="SOL59" s="908"/>
      <c r="SOM59" s="908"/>
      <c r="SON59" s="908"/>
      <c r="SOO59" s="908"/>
      <c r="SOP59" s="908"/>
      <c r="SOQ59" s="908"/>
      <c r="SOR59" s="908"/>
      <c r="SOS59" s="908"/>
      <c r="SOT59" s="908"/>
      <c r="SOU59" s="908"/>
      <c r="SOV59" s="908"/>
      <c r="SOW59" s="908"/>
      <c r="SOX59" s="908"/>
      <c r="SOY59" s="908"/>
      <c r="SOZ59" s="908"/>
      <c r="SPA59" s="908"/>
      <c r="SPB59" s="908"/>
      <c r="SPC59" s="908"/>
      <c r="SPD59" s="908"/>
      <c r="SPE59" s="908"/>
      <c r="SPF59" s="908"/>
      <c r="SPG59" s="908"/>
      <c r="SPH59" s="908"/>
      <c r="SPI59" s="908"/>
      <c r="SPJ59" s="908"/>
      <c r="SPK59" s="908"/>
      <c r="SPL59" s="908"/>
      <c r="SPM59" s="908"/>
      <c r="SPN59" s="908"/>
      <c r="SPO59" s="908"/>
      <c r="SPP59" s="908"/>
      <c r="SPQ59" s="908"/>
      <c r="SPR59" s="908"/>
      <c r="SPS59" s="908"/>
      <c r="SPT59" s="908"/>
      <c r="SPU59" s="908"/>
      <c r="SPV59" s="908"/>
      <c r="SPW59" s="908"/>
      <c r="SPX59" s="908"/>
      <c r="SPY59" s="908"/>
      <c r="SPZ59" s="908"/>
      <c r="SQA59" s="908"/>
      <c r="SQB59" s="908"/>
      <c r="SQC59" s="908"/>
      <c r="SQD59" s="908"/>
      <c r="SQE59" s="908"/>
      <c r="SQF59" s="908"/>
      <c r="SQG59" s="908"/>
      <c r="SQH59" s="908"/>
      <c r="SQI59" s="908"/>
      <c r="SQJ59" s="908"/>
      <c r="SQK59" s="908"/>
      <c r="SQL59" s="908"/>
      <c r="SQM59" s="908"/>
      <c r="SQN59" s="908"/>
      <c r="SQO59" s="908"/>
      <c r="SQP59" s="908"/>
      <c r="SQQ59" s="908"/>
      <c r="SQR59" s="908"/>
      <c r="SQS59" s="908"/>
      <c r="SQT59" s="908"/>
      <c r="SQU59" s="908"/>
      <c r="SQV59" s="908"/>
      <c r="SQW59" s="908"/>
      <c r="SQX59" s="908"/>
      <c r="SQY59" s="908"/>
      <c r="SQZ59" s="908"/>
      <c r="SRA59" s="908"/>
      <c r="SRB59" s="908"/>
      <c r="SRC59" s="908"/>
      <c r="SRD59" s="908"/>
      <c r="SRE59" s="908"/>
      <c r="SRF59" s="908"/>
      <c r="SRG59" s="908"/>
      <c r="SRH59" s="908"/>
      <c r="SRI59" s="908"/>
      <c r="SRJ59" s="908"/>
      <c r="SRK59" s="908"/>
      <c r="SRL59" s="908"/>
      <c r="SRM59" s="908"/>
      <c r="SRN59" s="908"/>
      <c r="SRO59" s="908"/>
      <c r="SRP59" s="908"/>
      <c r="SRQ59" s="908"/>
      <c r="SRR59" s="908"/>
      <c r="SRS59" s="908"/>
      <c r="SRT59" s="908"/>
      <c r="SRU59" s="908"/>
      <c r="SRV59" s="908"/>
      <c r="SRW59" s="908"/>
      <c r="SRX59" s="908"/>
      <c r="SRY59" s="908"/>
      <c r="SRZ59" s="908"/>
      <c r="SSA59" s="908"/>
      <c r="SSB59" s="908"/>
      <c r="SSC59" s="908"/>
      <c r="SSD59" s="908"/>
      <c r="SSE59" s="908"/>
      <c r="SSF59" s="908"/>
      <c r="SSG59" s="908"/>
      <c r="SSH59" s="908"/>
      <c r="SSI59" s="908"/>
      <c r="SSJ59" s="908"/>
      <c r="SSK59" s="908"/>
      <c r="SSL59" s="908"/>
      <c r="SSM59" s="908"/>
      <c r="SSN59" s="908"/>
      <c r="SSO59" s="908"/>
      <c r="SSP59" s="908"/>
      <c r="SSQ59" s="908"/>
      <c r="SSR59" s="908"/>
      <c r="SSS59" s="908"/>
      <c r="SST59" s="908"/>
      <c r="SSU59" s="908"/>
      <c r="SSV59" s="908"/>
      <c r="SSW59" s="908"/>
      <c r="SSX59" s="908"/>
      <c r="SSY59" s="908"/>
      <c r="SSZ59" s="908"/>
      <c r="STA59" s="908"/>
      <c r="STB59" s="908"/>
      <c r="STC59" s="908"/>
      <c r="STD59" s="908"/>
      <c r="STE59" s="908"/>
      <c r="STF59" s="908"/>
      <c r="STG59" s="908"/>
      <c r="STH59" s="908"/>
      <c r="STI59" s="908"/>
      <c r="STJ59" s="908"/>
      <c r="STK59" s="908"/>
      <c r="STL59" s="908"/>
      <c r="STM59" s="908"/>
      <c r="STN59" s="908"/>
      <c r="STO59" s="908"/>
      <c r="STP59" s="908"/>
      <c r="STQ59" s="908"/>
      <c r="STR59" s="908"/>
      <c r="STS59" s="908"/>
      <c r="STT59" s="908"/>
      <c r="STU59" s="908"/>
      <c r="STV59" s="908"/>
      <c r="STW59" s="908"/>
      <c r="STX59" s="908"/>
      <c r="STY59" s="908"/>
      <c r="STZ59" s="908"/>
      <c r="SUA59" s="908"/>
      <c r="SUB59" s="908"/>
      <c r="SUC59" s="908"/>
      <c r="SUD59" s="908"/>
      <c r="SUE59" s="908"/>
      <c r="SUF59" s="908"/>
      <c r="SUG59" s="908"/>
      <c r="SUH59" s="908"/>
      <c r="SUI59" s="908"/>
      <c r="SUJ59" s="908"/>
      <c r="SUK59" s="908"/>
      <c r="SUL59" s="908"/>
      <c r="SUM59" s="908"/>
      <c r="SUN59" s="908"/>
      <c r="SUO59" s="908"/>
      <c r="SUP59" s="908"/>
      <c r="SUQ59" s="908"/>
      <c r="SUR59" s="908"/>
      <c r="SUS59" s="908"/>
      <c r="SUT59" s="908"/>
      <c r="SUU59" s="908"/>
      <c r="SUV59" s="908"/>
      <c r="SUW59" s="908"/>
      <c r="SUX59" s="908"/>
      <c r="SUY59" s="908"/>
      <c r="SUZ59" s="908"/>
      <c r="SVA59" s="908"/>
      <c r="SVB59" s="908"/>
      <c r="SVC59" s="908"/>
      <c r="SVD59" s="908"/>
      <c r="SVE59" s="908"/>
      <c r="SVF59" s="908"/>
      <c r="SVG59" s="908"/>
      <c r="SVH59" s="908"/>
      <c r="SVI59" s="908"/>
      <c r="SVJ59" s="908"/>
      <c r="SVK59" s="908"/>
      <c r="SVL59" s="908"/>
      <c r="SVM59" s="908"/>
      <c r="SVN59" s="908"/>
      <c r="SVO59" s="908"/>
      <c r="SVP59" s="908"/>
      <c r="SVQ59" s="908"/>
      <c r="SVR59" s="908"/>
      <c r="SVS59" s="908"/>
      <c r="SVT59" s="908"/>
      <c r="SVU59" s="908"/>
      <c r="SVV59" s="908"/>
      <c r="SVW59" s="908"/>
      <c r="SVX59" s="908"/>
      <c r="SVY59" s="908"/>
      <c r="SVZ59" s="908"/>
      <c r="SWA59" s="908"/>
      <c r="SWB59" s="908"/>
      <c r="SWC59" s="908"/>
      <c r="SWD59" s="908"/>
      <c r="SWE59" s="908"/>
      <c r="SWF59" s="908"/>
      <c r="SWG59" s="908"/>
      <c r="SWH59" s="908"/>
      <c r="SWI59" s="908"/>
      <c r="SWJ59" s="908"/>
      <c r="SWK59" s="908"/>
      <c r="SWL59" s="908"/>
      <c r="SWM59" s="908"/>
      <c r="SWN59" s="908"/>
      <c r="SWO59" s="908"/>
      <c r="SWP59" s="908"/>
      <c r="SWQ59" s="908"/>
      <c r="SWR59" s="908"/>
      <c r="SWS59" s="908"/>
      <c r="SWT59" s="908"/>
      <c r="SWU59" s="908"/>
      <c r="SWV59" s="908"/>
      <c r="SWW59" s="908"/>
      <c r="SWX59" s="908"/>
      <c r="SWY59" s="908"/>
      <c r="SWZ59" s="908"/>
      <c r="SXA59" s="908"/>
      <c r="SXB59" s="908"/>
      <c r="SXC59" s="908"/>
      <c r="SXD59" s="908"/>
      <c r="SXE59" s="908"/>
      <c r="SXF59" s="908"/>
      <c r="SXG59" s="908"/>
      <c r="SXH59" s="908"/>
      <c r="SXI59" s="908"/>
      <c r="SXJ59" s="908"/>
      <c r="SXK59" s="908"/>
      <c r="SXL59" s="908"/>
      <c r="SXM59" s="908"/>
      <c r="SXN59" s="908"/>
      <c r="SXO59" s="908"/>
      <c r="SXP59" s="908"/>
      <c r="SXQ59" s="908"/>
      <c r="SXR59" s="908"/>
      <c r="SXS59" s="908"/>
      <c r="SXT59" s="908"/>
      <c r="SXU59" s="908"/>
      <c r="SXV59" s="908"/>
      <c r="SXW59" s="908"/>
      <c r="SXX59" s="908"/>
      <c r="SXY59" s="908"/>
      <c r="SXZ59" s="908"/>
      <c r="SYA59" s="908"/>
      <c r="SYB59" s="908"/>
      <c r="SYC59" s="908"/>
      <c r="SYD59" s="908"/>
      <c r="SYE59" s="908"/>
      <c r="SYF59" s="908"/>
      <c r="SYG59" s="908"/>
      <c r="SYH59" s="908"/>
      <c r="SYI59" s="908"/>
      <c r="SYJ59" s="908"/>
      <c r="SYK59" s="908"/>
      <c r="SYL59" s="908"/>
      <c r="SYM59" s="908"/>
      <c r="SYN59" s="908"/>
      <c r="SYO59" s="908"/>
      <c r="SYP59" s="908"/>
      <c r="SYQ59" s="908"/>
      <c r="SYR59" s="908"/>
      <c r="SYS59" s="908"/>
      <c r="SYT59" s="908"/>
      <c r="SYU59" s="908"/>
      <c r="SYV59" s="908"/>
      <c r="SYW59" s="908"/>
      <c r="SYX59" s="908"/>
      <c r="SYY59" s="908"/>
      <c r="SYZ59" s="908"/>
      <c r="SZA59" s="908"/>
      <c r="SZB59" s="908"/>
      <c r="SZC59" s="908"/>
      <c r="SZD59" s="908"/>
      <c r="SZE59" s="908"/>
      <c r="SZF59" s="908"/>
      <c r="SZG59" s="908"/>
      <c r="SZH59" s="908"/>
      <c r="SZI59" s="908"/>
      <c r="SZJ59" s="908"/>
      <c r="SZK59" s="908"/>
      <c r="SZL59" s="908"/>
      <c r="SZM59" s="908"/>
      <c r="SZN59" s="908"/>
      <c r="SZO59" s="908"/>
      <c r="SZP59" s="908"/>
      <c r="SZQ59" s="908"/>
      <c r="SZR59" s="908"/>
      <c r="SZS59" s="908"/>
      <c r="SZT59" s="908"/>
      <c r="SZU59" s="908"/>
      <c r="SZV59" s="908"/>
      <c r="SZW59" s="908"/>
      <c r="SZX59" s="908"/>
      <c r="SZY59" s="908"/>
      <c r="SZZ59" s="908"/>
      <c r="TAA59" s="908"/>
      <c r="TAB59" s="908"/>
      <c r="TAC59" s="908"/>
      <c r="TAD59" s="908"/>
      <c r="TAE59" s="908"/>
      <c r="TAF59" s="908"/>
      <c r="TAG59" s="908"/>
      <c r="TAH59" s="908"/>
      <c r="TAI59" s="908"/>
      <c r="TAJ59" s="908"/>
      <c r="TAK59" s="908"/>
      <c r="TAL59" s="908"/>
      <c r="TAM59" s="908"/>
      <c r="TAN59" s="908"/>
      <c r="TAO59" s="908"/>
      <c r="TAP59" s="908"/>
      <c r="TAQ59" s="908"/>
      <c r="TAR59" s="908"/>
      <c r="TAS59" s="908"/>
      <c r="TAT59" s="908"/>
      <c r="TAU59" s="908"/>
      <c r="TAV59" s="908"/>
      <c r="TAW59" s="908"/>
      <c r="TAX59" s="908"/>
      <c r="TAY59" s="908"/>
      <c r="TAZ59" s="908"/>
      <c r="TBA59" s="908"/>
      <c r="TBB59" s="908"/>
      <c r="TBC59" s="908"/>
      <c r="TBD59" s="908"/>
      <c r="TBE59" s="908"/>
      <c r="TBF59" s="908"/>
      <c r="TBG59" s="908"/>
      <c r="TBH59" s="908"/>
      <c r="TBI59" s="908"/>
      <c r="TBJ59" s="908"/>
      <c r="TBK59" s="908"/>
      <c r="TBL59" s="908"/>
      <c r="TBM59" s="908"/>
      <c r="TBN59" s="908"/>
      <c r="TBO59" s="908"/>
      <c r="TBP59" s="908"/>
      <c r="TBQ59" s="908"/>
      <c r="TBR59" s="908"/>
      <c r="TBS59" s="908"/>
      <c r="TBT59" s="908"/>
      <c r="TBU59" s="908"/>
      <c r="TBV59" s="908"/>
      <c r="TBW59" s="908"/>
      <c r="TBX59" s="908"/>
      <c r="TBY59" s="908"/>
      <c r="TBZ59" s="908"/>
      <c r="TCA59" s="908"/>
      <c r="TCB59" s="908"/>
      <c r="TCC59" s="908"/>
      <c r="TCD59" s="908"/>
      <c r="TCE59" s="908"/>
      <c r="TCF59" s="908"/>
      <c r="TCG59" s="908"/>
      <c r="TCH59" s="908"/>
      <c r="TCI59" s="908"/>
      <c r="TCJ59" s="908"/>
      <c r="TCK59" s="908"/>
      <c r="TCL59" s="908"/>
      <c r="TCM59" s="908"/>
      <c r="TCN59" s="908"/>
      <c r="TCO59" s="908"/>
      <c r="TCP59" s="908"/>
      <c r="TCQ59" s="908"/>
      <c r="TCR59" s="908"/>
      <c r="TCS59" s="908"/>
      <c r="TCT59" s="908"/>
      <c r="TCU59" s="908"/>
      <c r="TCV59" s="908"/>
      <c r="TCW59" s="908"/>
      <c r="TCX59" s="908"/>
      <c r="TCY59" s="908"/>
      <c r="TCZ59" s="908"/>
      <c r="TDA59" s="908"/>
      <c r="TDB59" s="908"/>
      <c r="TDC59" s="908"/>
      <c r="TDD59" s="908"/>
      <c r="TDE59" s="908"/>
      <c r="TDF59" s="908"/>
      <c r="TDG59" s="908"/>
      <c r="TDH59" s="908"/>
      <c r="TDI59" s="908"/>
      <c r="TDJ59" s="908"/>
      <c r="TDK59" s="908"/>
      <c r="TDL59" s="908"/>
      <c r="TDM59" s="908"/>
      <c r="TDN59" s="908"/>
      <c r="TDO59" s="908"/>
      <c r="TDP59" s="908"/>
      <c r="TDQ59" s="908"/>
      <c r="TDR59" s="908"/>
      <c r="TDS59" s="908"/>
      <c r="TDT59" s="908"/>
      <c r="TDU59" s="908"/>
      <c r="TDV59" s="908"/>
      <c r="TDW59" s="908"/>
      <c r="TDX59" s="908"/>
      <c r="TDY59" s="908"/>
      <c r="TDZ59" s="908"/>
      <c r="TEA59" s="908"/>
      <c r="TEB59" s="908"/>
      <c r="TEC59" s="908"/>
      <c r="TED59" s="908"/>
      <c r="TEE59" s="908"/>
      <c r="TEF59" s="908"/>
      <c r="TEG59" s="908"/>
      <c r="TEH59" s="908"/>
      <c r="TEI59" s="908"/>
      <c r="TEJ59" s="908"/>
      <c r="TEK59" s="908"/>
      <c r="TEL59" s="908"/>
      <c r="TEM59" s="908"/>
      <c r="TEN59" s="908"/>
      <c r="TEO59" s="908"/>
      <c r="TEP59" s="908"/>
      <c r="TEQ59" s="908"/>
      <c r="TER59" s="908"/>
      <c r="TES59" s="908"/>
      <c r="TET59" s="908"/>
      <c r="TEU59" s="908"/>
      <c r="TEV59" s="908"/>
      <c r="TEW59" s="908"/>
      <c r="TEX59" s="908"/>
      <c r="TEY59" s="908"/>
      <c r="TEZ59" s="908"/>
      <c r="TFA59" s="908"/>
      <c r="TFB59" s="908"/>
      <c r="TFC59" s="908"/>
      <c r="TFD59" s="908"/>
      <c r="TFE59" s="908"/>
      <c r="TFF59" s="908"/>
      <c r="TFG59" s="908"/>
      <c r="TFH59" s="908"/>
      <c r="TFI59" s="908"/>
      <c r="TFJ59" s="908"/>
      <c r="TFK59" s="908"/>
      <c r="TFL59" s="908"/>
      <c r="TFM59" s="908"/>
      <c r="TFN59" s="908"/>
      <c r="TFO59" s="908"/>
      <c r="TFP59" s="908"/>
      <c r="TFQ59" s="908"/>
      <c r="TFR59" s="908"/>
      <c r="TFS59" s="908"/>
      <c r="TFT59" s="908"/>
      <c r="TFU59" s="908"/>
      <c r="TFV59" s="908"/>
      <c r="TFW59" s="908"/>
      <c r="TFX59" s="908"/>
      <c r="TFY59" s="908"/>
      <c r="TFZ59" s="908"/>
      <c r="TGA59" s="908"/>
      <c r="TGB59" s="908"/>
      <c r="TGC59" s="908"/>
      <c r="TGD59" s="908"/>
      <c r="TGE59" s="908"/>
      <c r="TGF59" s="908"/>
      <c r="TGG59" s="908"/>
      <c r="TGH59" s="908"/>
      <c r="TGI59" s="908"/>
      <c r="TGJ59" s="908"/>
      <c r="TGK59" s="908"/>
      <c r="TGL59" s="908"/>
      <c r="TGM59" s="908"/>
      <c r="TGN59" s="908"/>
      <c r="TGO59" s="908"/>
      <c r="TGP59" s="908"/>
      <c r="TGQ59" s="908"/>
      <c r="TGR59" s="908"/>
      <c r="TGS59" s="908"/>
      <c r="TGT59" s="908"/>
      <c r="TGU59" s="908"/>
      <c r="TGV59" s="908"/>
      <c r="TGW59" s="908"/>
      <c r="TGX59" s="908"/>
      <c r="TGY59" s="908"/>
      <c r="TGZ59" s="908"/>
      <c r="THA59" s="908"/>
      <c r="THB59" s="908"/>
      <c r="THC59" s="908"/>
      <c r="THD59" s="908"/>
      <c r="THE59" s="908"/>
      <c r="THF59" s="908"/>
      <c r="THG59" s="908"/>
      <c r="THH59" s="908"/>
      <c r="THI59" s="908"/>
      <c r="THJ59" s="908"/>
      <c r="THK59" s="908"/>
      <c r="THL59" s="908"/>
      <c r="THM59" s="908"/>
      <c r="THN59" s="908"/>
      <c r="THO59" s="908"/>
      <c r="THP59" s="908"/>
      <c r="THQ59" s="908"/>
      <c r="THR59" s="908"/>
      <c r="THS59" s="908"/>
      <c r="THT59" s="908"/>
      <c r="THU59" s="908"/>
      <c r="THV59" s="908"/>
      <c r="THW59" s="908"/>
      <c r="THX59" s="908"/>
      <c r="THY59" s="908"/>
      <c r="THZ59" s="908"/>
      <c r="TIA59" s="908"/>
      <c r="TIB59" s="908"/>
      <c r="TIC59" s="908"/>
      <c r="TID59" s="908"/>
      <c r="TIE59" s="908"/>
      <c r="TIF59" s="908"/>
      <c r="TIG59" s="908"/>
      <c r="TIH59" s="908"/>
      <c r="TII59" s="908"/>
      <c r="TIJ59" s="908"/>
      <c r="TIK59" s="908"/>
      <c r="TIL59" s="908"/>
      <c r="TIM59" s="908"/>
      <c r="TIN59" s="908"/>
      <c r="TIO59" s="908"/>
      <c r="TIP59" s="908"/>
      <c r="TIQ59" s="908"/>
      <c r="TIR59" s="908"/>
      <c r="TIS59" s="908"/>
      <c r="TIT59" s="908"/>
      <c r="TIU59" s="908"/>
      <c r="TIV59" s="908"/>
      <c r="TIW59" s="908"/>
      <c r="TIX59" s="908"/>
      <c r="TIY59" s="908"/>
      <c r="TIZ59" s="908"/>
      <c r="TJA59" s="908"/>
      <c r="TJB59" s="908"/>
      <c r="TJC59" s="908"/>
      <c r="TJD59" s="908"/>
      <c r="TJE59" s="908"/>
      <c r="TJF59" s="908"/>
      <c r="TJG59" s="908"/>
      <c r="TJH59" s="908"/>
      <c r="TJI59" s="908"/>
      <c r="TJJ59" s="908"/>
      <c r="TJK59" s="908"/>
      <c r="TJL59" s="908"/>
      <c r="TJM59" s="908"/>
      <c r="TJN59" s="908"/>
      <c r="TJO59" s="908"/>
      <c r="TJP59" s="908"/>
      <c r="TJQ59" s="908"/>
      <c r="TJR59" s="908"/>
      <c r="TJS59" s="908"/>
      <c r="TJT59" s="908"/>
      <c r="TJU59" s="908"/>
      <c r="TJV59" s="908"/>
      <c r="TJW59" s="908"/>
      <c r="TJX59" s="908"/>
      <c r="TJY59" s="908"/>
      <c r="TJZ59" s="908"/>
      <c r="TKA59" s="908"/>
      <c r="TKB59" s="908"/>
      <c r="TKC59" s="908"/>
      <c r="TKD59" s="908"/>
      <c r="TKE59" s="908"/>
      <c r="TKF59" s="908"/>
      <c r="TKG59" s="908"/>
      <c r="TKH59" s="908"/>
      <c r="TKI59" s="908"/>
      <c r="TKJ59" s="908"/>
      <c r="TKK59" s="908"/>
      <c r="TKL59" s="908"/>
      <c r="TKM59" s="908"/>
      <c r="TKN59" s="908"/>
      <c r="TKO59" s="908"/>
      <c r="TKP59" s="908"/>
      <c r="TKQ59" s="908"/>
      <c r="TKR59" s="908"/>
      <c r="TKS59" s="908"/>
      <c r="TKT59" s="908"/>
      <c r="TKU59" s="908"/>
      <c r="TKV59" s="908"/>
      <c r="TKW59" s="908"/>
      <c r="TKX59" s="908"/>
      <c r="TKY59" s="908"/>
      <c r="TKZ59" s="908"/>
      <c r="TLA59" s="908"/>
      <c r="TLB59" s="908"/>
      <c r="TLC59" s="908"/>
      <c r="TLD59" s="908"/>
      <c r="TLE59" s="908"/>
      <c r="TLF59" s="908"/>
      <c r="TLG59" s="908"/>
      <c r="TLH59" s="908"/>
      <c r="TLI59" s="908"/>
      <c r="TLJ59" s="908"/>
      <c r="TLK59" s="908"/>
      <c r="TLL59" s="908"/>
      <c r="TLM59" s="908"/>
      <c r="TLN59" s="908"/>
      <c r="TLO59" s="908"/>
      <c r="TLP59" s="908"/>
      <c r="TLQ59" s="908"/>
      <c r="TLR59" s="908"/>
      <c r="TLS59" s="908"/>
      <c r="TLT59" s="908"/>
      <c r="TLU59" s="908"/>
      <c r="TLV59" s="908"/>
      <c r="TLW59" s="908"/>
      <c r="TLX59" s="908"/>
      <c r="TLY59" s="908"/>
      <c r="TLZ59" s="908"/>
      <c r="TMA59" s="908"/>
      <c r="TMB59" s="908"/>
      <c r="TMC59" s="908"/>
      <c r="TMD59" s="908"/>
      <c r="TME59" s="908"/>
      <c r="TMF59" s="908"/>
      <c r="TMG59" s="908"/>
      <c r="TMH59" s="908"/>
      <c r="TMI59" s="908"/>
      <c r="TMJ59" s="908"/>
      <c r="TMK59" s="908"/>
      <c r="TML59" s="908"/>
      <c r="TMM59" s="908"/>
      <c r="TMN59" s="908"/>
      <c r="TMO59" s="908"/>
      <c r="TMP59" s="908"/>
      <c r="TMQ59" s="908"/>
      <c r="TMR59" s="908"/>
      <c r="TMS59" s="908"/>
      <c r="TMT59" s="908"/>
      <c r="TMU59" s="908"/>
      <c r="TMV59" s="908"/>
      <c r="TMW59" s="908"/>
      <c r="TMX59" s="908"/>
      <c r="TMY59" s="908"/>
      <c r="TMZ59" s="908"/>
      <c r="TNA59" s="908"/>
      <c r="TNB59" s="908"/>
      <c r="TNC59" s="908"/>
      <c r="TND59" s="908"/>
      <c r="TNE59" s="908"/>
      <c r="TNF59" s="908"/>
      <c r="TNG59" s="908"/>
      <c r="TNH59" s="908"/>
      <c r="TNI59" s="908"/>
      <c r="TNJ59" s="908"/>
      <c r="TNK59" s="908"/>
      <c r="TNL59" s="908"/>
      <c r="TNM59" s="908"/>
      <c r="TNN59" s="908"/>
      <c r="TNO59" s="908"/>
      <c r="TNP59" s="908"/>
      <c r="TNQ59" s="908"/>
      <c r="TNR59" s="908"/>
      <c r="TNS59" s="908"/>
      <c r="TNT59" s="908"/>
      <c r="TNU59" s="908"/>
      <c r="TNV59" s="908"/>
      <c r="TNW59" s="908"/>
      <c r="TNX59" s="908"/>
      <c r="TNY59" s="908"/>
      <c r="TNZ59" s="908"/>
      <c r="TOA59" s="908"/>
      <c r="TOB59" s="908"/>
      <c r="TOC59" s="908"/>
      <c r="TOD59" s="908"/>
      <c r="TOE59" s="908"/>
      <c r="TOF59" s="908"/>
      <c r="TOG59" s="908"/>
      <c r="TOH59" s="908"/>
      <c r="TOI59" s="908"/>
      <c r="TOJ59" s="908"/>
      <c r="TOK59" s="908"/>
      <c r="TOL59" s="908"/>
      <c r="TOM59" s="908"/>
      <c r="TON59" s="908"/>
      <c r="TOO59" s="908"/>
      <c r="TOP59" s="908"/>
      <c r="TOQ59" s="908"/>
      <c r="TOR59" s="908"/>
      <c r="TOS59" s="908"/>
      <c r="TOT59" s="908"/>
      <c r="TOU59" s="908"/>
      <c r="TOV59" s="908"/>
      <c r="TOW59" s="908"/>
      <c r="TOX59" s="908"/>
      <c r="TOY59" s="908"/>
      <c r="TOZ59" s="908"/>
      <c r="TPA59" s="908"/>
      <c r="TPB59" s="908"/>
      <c r="TPC59" s="908"/>
      <c r="TPD59" s="908"/>
      <c r="TPE59" s="908"/>
      <c r="TPF59" s="908"/>
      <c r="TPG59" s="908"/>
      <c r="TPH59" s="908"/>
      <c r="TPI59" s="908"/>
      <c r="TPJ59" s="908"/>
      <c r="TPK59" s="908"/>
      <c r="TPL59" s="908"/>
      <c r="TPM59" s="908"/>
      <c r="TPN59" s="908"/>
      <c r="TPO59" s="908"/>
      <c r="TPP59" s="908"/>
      <c r="TPQ59" s="908"/>
      <c r="TPR59" s="908"/>
      <c r="TPS59" s="908"/>
      <c r="TPT59" s="908"/>
      <c r="TPU59" s="908"/>
      <c r="TPV59" s="908"/>
      <c r="TPW59" s="908"/>
      <c r="TPX59" s="908"/>
      <c r="TPY59" s="908"/>
      <c r="TPZ59" s="908"/>
      <c r="TQA59" s="908"/>
      <c r="TQB59" s="908"/>
      <c r="TQC59" s="908"/>
      <c r="TQD59" s="908"/>
      <c r="TQE59" s="908"/>
      <c r="TQF59" s="908"/>
      <c r="TQG59" s="908"/>
      <c r="TQH59" s="908"/>
      <c r="TQI59" s="908"/>
      <c r="TQJ59" s="908"/>
      <c r="TQK59" s="908"/>
      <c r="TQL59" s="908"/>
      <c r="TQM59" s="908"/>
      <c r="TQN59" s="908"/>
      <c r="TQO59" s="908"/>
      <c r="TQP59" s="908"/>
      <c r="TQQ59" s="908"/>
      <c r="TQR59" s="908"/>
      <c r="TQS59" s="908"/>
      <c r="TQT59" s="908"/>
      <c r="TQU59" s="908"/>
      <c r="TQV59" s="908"/>
      <c r="TQW59" s="908"/>
      <c r="TQX59" s="908"/>
      <c r="TQY59" s="908"/>
      <c r="TQZ59" s="908"/>
      <c r="TRA59" s="908"/>
      <c r="TRB59" s="908"/>
      <c r="TRC59" s="908"/>
      <c r="TRD59" s="908"/>
      <c r="TRE59" s="908"/>
      <c r="TRF59" s="908"/>
      <c r="TRG59" s="908"/>
      <c r="TRH59" s="908"/>
      <c r="TRI59" s="908"/>
      <c r="TRJ59" s="908"/>
      <c r="TRK59" s="908"/>
      <c r="TRL59" s="908"/>
      <c r="TRM59" s="908"/>
      <c r="TRN59" s="908"/>
      <c r="TRO59" s="908"/>
      <c r="TRP59" s="908"/>
      <c r="TRQ59" s="908"/>
      <c r="TRR59" s="908"/>
      <c r="TRS59" s="908"/>
      <c r="TRT59" s="908"/>
      <c r="TRU59" s="908"/>
      <c r="TRV59" s="908"/>
      <c r="TRW59" s="908"/>
      <c r="TRX59" s="908"/>
      <c r="TRY59" s="908"/>
      <c r="TRZ59" s="908"/>
      <c r="TSA59" s="908"/>
      <c r="TSB59" s="908"/>
      <c r="TSC59" s="908"/>
      <c r="TSD59" s="908"/>
      <c r="TSE59" s="908"/>
      <c r="TSF59" s="908"/>
      <c r="TSG59" s="908"/>
      <c r="TSH59" s="908"/>
      <c r="TSI59" s="908"/>
      <c r="TSJ59" s="908"/>
      <c r="TSK59" s="908"/>
      <c r="TSL59" s="908"/>
      <c r="TSM59" s="908"/>
      <c r="TSN59" s="908"/>
      <c r="TSO59" s="908"/>
      <c r="TSP59" s="908"/>
      <c r="TSQ59" s="908"/>
      <c r="TSR59" s="908"/>
      <c r="TSS59" s="908"/>
      <c r="TST59" s="908"/>
      <c r="TSU59" s="908"/>
      <c r="TSV59" s="908"/>
      <c r="TSW59" s="908"/>
      <c r="TSX59" s="908"/>
      <c r="TSY59" s="908"/>
      <c r="TSZ59" s="908"/>
      <c r="TTA59" s="908"/>
      <c r="TTB59" s="908"/>
      <c r="TTC59" s="908"/>
      <c r="TTD59" s="908"/>
      <c r="TTE59" s="908"/>
      <c r="TTF59" s="908"/>
      <c r="TTG59" s="908"/>
      <c r="TTH59" s="908"/>
      <c r="TTI59" s="908"/>
      <c r="TTJ59" s="908"/>
      <c r="TTK59" s="908"/>
      <c r="TTL59" s="908"/>
      <c r="TTM59" s="908"/>
      <c r="TTN59" s="908"/>
      <c r="TTO59" s="908"/>
      <c r="TTP59" s="908"/>
      <c r="TTQ59" s="908"/>
      <c r="TTR59" s="908"/>
      <c r="TTS59" s="908"/>
      <c r="TTT59" s="908"/>
      <c r="TTU59" s="908"/>
      <c r="TTV59" s="908"/>
      <c r="TTW59" s="908"/>
      <c r="TTX59" s="908"/>
      <c r="TTY59" s="908"/>
      <c r="TTZ59" s="908"/>
      <c r="TUA59" s="908"/>
      <c r="TUB59" s="908"/>
      <c r="TUC59" s="908"/>
      <c r="TUD59" s="908"/>
      <c r="TUE59" s="908"/>
      <c r="TUF59" s="908"/>
      <c r="TUG59" s="908"/>
      <c r="TUH59" s="908"/>
      <c r="TUI59" s="908"/>
      <c r="TUJ59" s="908"/>
      <c r="TUK59" s="908"/>
      <c r="TUL59" s="908"/>
      <c r="TUM59" s="908"/>
      <c r="TUN59" s="908"/>
      <c r="TUO59" s="908"/>
      <c r="TUP59" s="908"/>
      <c r="TUQ59" s="908"/>
      <c r="TUR59" s="908"/>
      <c r="TUS59" s="908"/>
      <c r="TUT59" s="908"/>
      <c r="TUU59" s="908"/>
      <c r="TUV59" s="908"/>
      <c r="TUW59" s="908"/>
      <c r="TUX59" s="908"/>
      <c r="TUY59" s="908"/>
      <c r="TUZ59" s="908"/>
      <c r="TVA59" s="908"/>
      <c r="TVB59" s="908"/>
      <c r="TVC59" s="908"/>
      <c r="TVD59" s="908"/>
      <c r="TVE59" s="908"/>
      <c r="TVF59" s="908"/>
      <c r="TVG59" s="908"/>
      <c r="TVH59" s="908"/>
      <c r="TVI59" s="908"/>
      <c r="TVJ59" s="908"/>
      <c r="TVK59" s="908"/>
      <c r="TVL59" s="908"/>
      <c r="TVM59" s="908"/>
      <c r="TVN59" s="908"/>
      <c r="TVO59" s="908"/>
      <c r="TVP59" s="908"/>
      <c r="TVQ59" s="908"/>
      <c r="TVR59" s="908"/>
      <c r="TVS59" s="908"/>
      <c r="TVT59" s="908"/>
      <c r="TVU59" s="908"/>
      <c r="TVV59" s="908"/>
      <c r="TVW59" s="908"/>
      <c r="TVX59" s="908"/>
      <c r="TVY59" s="908"/>
      <c r="TVZ59" s="908"/>
      <c r="TWA59" s="908"/>
      <c r="TWB59" s="908"/>
      <c r="TWC59" s="908"/>
      <c r="TWD59" s="908"/>
      <c r="TWE59" s="908"/>
      <c r="TWF59" s="908"/>
      <c r="TWG59" s="908"/>
      <c r="TWH59" s="908"/>
      <c r="TWI59" s="908"/>
      <c r="TWJ59" s="908"/>
      <c r="TWK59" s="908"/>
      <c r="TWL59" s="908"/>
      <c r="TWM59" s="908"/>
      <c r="TWN59" s="908"/>
      <c r="TWO59" s="908"/>
      <c r="TWP59" s="908"/>
      <c r="TWQ59" s="908"/>
      <c r="TWR59" s="908"/>
      <c r="TWS59" s="908"/>
      <c r="TWT59" s="908"/>
      <c r="TWU59" s="908"/>
      <c r="TWV59" s="908"/>
      <c r="TWW59" s="908"/>
      <c r="TWX59" s="908"/>
      <c r="TWY59" s="908"/>
      <c r="TWZ59" s="908"/>
      <c r="TXA59" s="908"/>
      <c r="TXB59" s="908"/>
      <c r="TXC59" s="908"/>
      <c r="TXD59" s="908"/>
      <c r="TXE59" s="908"/>
      <c r="TXF59" s="908"/>
      <c r="TXG59" s="908"/>
      <c r="TXH59" s="908"/>
      <c r="TXI59" s="908"/>
      <c r="TXJ59" s="908"/>
      <c r="TXK59" s="908"/>
      <c r="TXL59" s="908"/>
      <c r="TXM59" s="908"/>
      <c r="TXN59" s="908"/>
      <c r="TXO59" s="908"/>
      <c r="TXP59" s="908"/>
      <c r="TXQ59" s="908"/>
      <c r="TXR59" s="908"/>
      <c r="TXS59" s="908"/>
      <c r="TXT59" s="908"/>
      <c r="TXU59" s="908"/>
      <c r="TXV59" s="908"/>
      <c r="TXW59" s="908"/>
      <c r="TXX59" s="908"/>
      <c r="TXY59" s="908"/>
      <c r="TXZ59" s="908"/>
      <c r="TYA59" s="908"/>
      <c r="TYB59" s="908"/>
      <c r="TYC59" s="908"/>
      <c r="TYD59" s="908"/>
      <c r="TYE59" s="908"/>
      <c r="TYF59" s="908"/>
      <c r="TYG59" s="908"/>
      <c r="TYH59" s="908"/>
      <c r="TYI59" s="908"/>
      <c r="TYJ59" s="908"/>
      <c r="TYK59" s="908"/>
      <c r="TYL59" s="908"/>
      <c r="TYM59" s="908"/>
      <c r="TYN59" s="908"/>
      <c r="TYO59" s="908"/>
      <c r="TYP59" s="908"/>
      <c r="TYQ59" s="908"/>
      <c r="TYR59" s="908"/>
      <c r="TYS59" s="908"/>
      <c r="TYT59" s="908"/>
      <c r="TYU59" s="908"/>
      <c r="TYV59" s="908"/>
      <c r="TYW59" s="908"/>
      <c r="TYX59" s="908"/>
      <c r="TYY59" s="908"/>
      <c r="TYZ59" s="908"/>
      <c r="TZA59" s="908"/>
      <c r="TZB59" s="908"/>
      <c r="TZC59" s="908"/>
      <c r="TZD59" s="908"/>
      <c r="TZE59" s="908"/>
      <c r="TZF59" s="908"/>
      <c r="TZG59" s="908"/>
      <c r="TZH59" s="908"/>
      <c r="TZI59" s="908"/>
      <c r="TZJ59" s="908"/>
      <c r="TZK59" s="908"/>
      <c r="TZL59" s="908"/>
      <c r="TZM59" s="908"/>
      <c r="TZN59" s="908"/>
      <c r="TZO59" s="908"/>
      <c r="TZP59" s="908"/>
      <c r="TZQ59" s="908"/>
      <c r="TZR59" s="908"/>
      <c r="TZS59" s="908"/>
      <c r="TZT59" s="908"/>
      <c r="TZU59" s="908"/>
      <c r="TZV59" s="908"/>
      <c r="TZW59" s="908"/>
      <c r="TZX59" s="908"/>
      <c r="TZY59" s="908"/>
      <c r="TZZ59" s="908"/>
      <c r="UAA59" s="908"/>
      <c r="UAB59" s="908"/>
      <c r="UAC59" s="908"/>
      <c r="UAD59" s="908"/>
      <c r="UAE59" s="908"/>
      <c r="UAF59" s="908"/>
      <c r="UAG59" s="908"/>
      <c r="UAH59" s="908"/>
      <c r="UAI59" s="908"/>
      <c r="UAJ59" s="908"/>
      <c r="UAK59" s="908"/>
      <c r="UAL59" s="908"/>
      <c r="UAM59" s="908"/>
      <c r="UAN59" s="908"/>
      <c r="UAO59" s="908"/>
      <c r="UAP59" s="908"/>
      <c r="UAQ59" s="908"/>
      <c r="UAR59" s="908"/>
      <c r="UAS59" s="908"/>
      <c r="UAT59" s="908"/>
      <c r="UAU59" s="908"/>
      <c r="UAV59" s="908"/>
      <c r="UAW59" s="908"/>
      <c r="UAX59" s="908"/>
      <c r="UAY59" s="908"/>
      <c r="UAZ59" s="908"/>
      <c r="UBA59" s="908"/>
      <c r="UBB59" s="908"/>
      <c r="UBC59" s="908"/>
      <c r="UBD59" s="908"/>
      <c r="UBE59" s="908"/>
      <c r="UBF59" s="908"/>
      <c r="UBG59" s="908"/>
      <c r="UBH59" s="908"/>
      <c r="UBI59" s="908"/>
      <c r="UBJ59" s="908"/>
      <c r="UBK59" s="908"/>
      <c r="UBL59" s="908"/>
      <c r="UBM59" s="908"/>
      <c r="UBN59" s="908"/>
      <c r="UBO59" s="908"/>
      <c r="UBP59" s="908"/>
      <c r="UBQ59" s="908"/>
      <c r="UBR59" s="908"/>
      <c r="UBS59" s="908"/>
      <c r="UBT59" s="908"/>
      <c r="UBU59" s="908"/>
      <c r="UBV59" s="908"/>
      <c r="UBW59" s="908"/>
      <c r="UBX59" s="908"/>
      <c r="UBY59" s="908"/>
      <c r="UBZ59" s="908"/>
      <c r="UCA59" s="908"/>
      <c r="UCB59" s="908"/>
      <c r="UCC59" s="908"/>
      <c r="UCD59" s="908"/>
      <c r="UCE59" s="908"/>
      <c r="UCF59" s="908"/>
      <c r="UCG59" s="908"/>
      <c r="UCH59" s="908"/>
      <c r="UCI59" s="908"/>
      <c r="UCJ59" s="908"/>
      <c r="UCK59" s="908"/>
      <c r="UCL59" s="908"/>
      <c r="UCM59" s="908"/>
      <c r="UCN59" s="908"/>
      <c r="UCO59" s="908"/>
      <c r="UCP59" s="908"/>
      <c r="UCQ59" s="908"/>
      <c r="UCR59" s="908"/>
      <c r="UCS59" s="908"/>
      <c r="UCT59" s="908"/>
      <c r="UCU59" s="908"/>
      <c r="UCV59" s="908"/>
      <c r="UCW59" s="908"/>
      <c r="UCX59" s="908"/>
      <c r="UCY59" s="908"/>
      <c r="UCZ59" s="908"/>
      <c r="UDA59" s="908"/>
      <c r="UDB59" s="908"/>
      <c r="UDC59" s="908"/>
      <c r="UDD59" s="908"/>
      <c r="UDE59" s="908"/>
      <c r="UDF59" s="908"/>
      <c r="UDG59" s="908"/>
      <c r="UDH59" s="908"/>
      <c r="UDI59" s="908"/>
      <c r="UDJ59" s="908"/>
      <c r="UDK59" s="908"/>
      <c r="UDL59" s="908"/>
      <c r="UDM59" s="908"/>
      <c r="UDN59" s="908"/>
      <c r="UDO59" s="908"/>
      <c r="UDP59" s="908"/>
      <c r="UDQ59" s="908"/>
      <c r="UDR59" s="908"/>
      <c r="UDS59" s="908"/>
      <c r="UDT59" s="908"/>
      <c r="UDU59" s="908"/>
      <c r="UDV59" s="908"/>
      <c r="UDW59" s="908"/>
      <c r="UDX59" s="908"/>
      <c r="UDY59" s="908"/>
      <c r="UDZ59" s="908"/>
      <c r="UEA59" s="908"/>
      <c r="UEB59" s="908"/>
      <c r="UEC59" s="908"/>
      <c r="UED59" s="908"/>
      <c r="UEE59" s="908"/>
      <c r="UEF59" s="908"/>
      <c r="UEG59" s="908"/>
      <c r="UEH59" s="908"/>
      <c r="UEI59" s="908"/>
      <c r="UEJ59" s="908"/>
      <c r="UEK59" s="908"/>
      <c r="UEL59" s="908"/>
      <c r="UEM59" s="908"/>
      <c r="UEN59" s="908"/>
      <c r="UEO59" s="908"/>
      <c r="UEP59" s="908"/>
      <c r="UEQ59" s="908"/>
      <c r="UER59" s="908"/>
      <c r="UES59" s="908"/>
      <c r="UET59" s="908"/>
      <c r="UEU59" s="908"/>
      <c r="UEV59" s="908"/>
      <c r="UEW59" s="908"/>
      <c r="UEX59" s="908"/>
      <c r="UEY59" s="908"/>
      <c r="UEZ59" s="908"/>
      <c r="UFA59" s="908"/>
      <c r="UFB59" s="908"/>
      <c r="UFC59" s="908"/>
      <c r="UFD59" s="908"/>
      <c r="UFE59" s="908"/>
      <c r="UFF59" s="908"/>
      <c r="UFG59" s="908"/>
      <c r="UFH59" s="908"/>
      <c r="UFI59" s="908"/>
      <c r="UFJ59" s="908"/>
      <c r="UFK59" s="908"/>
      <c r="UFL59" s="908"/>
      <c r="UFM59" s="908"/>
      <c r="UFN59" s="908"/>
      <c r="UFO59" s="908"/>
      <c r="UFP59" s="908"/>
      <c r="UFQ59" s="908"/>
      <c r="UFR59" s="908"/>
      <c r="UFS59" s="908"/>
      <c r="UFT59" s="908"/>
      <c r="UFU59" s="908"/>
      <c r="UFV59" s="908"/>
      <c r="UFW59" s="908"/>
      <c r="UFX59" s="908"/>
      <c r="UFY59" s="908"/>
      <c r="UFZ59" s="908"/>
      <c r="UGA59" s="908"/>
      <c r="UGB59" s="908"/>
      <c r="UGC59" s="908"/>
      <c r="UGD59" s="908"/>
      <c r="UGE59" s="908"/>
      <c r="UGF59" s="908"/>
      <c r="UGG59" s="908"/>
      <c r="UGH59" s="908"/>
      <c r="UGI59" s="908"/>
      <c r="UGJ59" s="908"/>
      <c r="UGK59" s="908"/>
      <c r="UGL59" s="908"/>
      <c r="UGM59" s="908"/>
      <c r="UGN59" s="908"/>
      <c r="UGO59" s="908"/>
      <c r="UGP59" s="908"/>
      <c r="UGQ59" s="908"/>
      <c r="UGR59" s="908"/>
      <c r="UGS59" s="908"/>
      <c r="UGT59" s="908"/>
      <c r="UGU59" s="908"/>
      <c r="UGV59" s="908"/>
      <c r="UGW59" s="908"/>
      <c r="UGX59" s="908"/>
      <c r="UGY59" s="908"/>
      <c r="UGZ59" s="908"/>
      <c r="UHA59" s="908"/>
      <c r="UHB59" s="908"/>
      <c r="UHC59" s="908"/>
      <c r="UHD59" s="908"/>
      <c r="UHE59" s="908"/>
      <c r="UHF59" s="908"/>
      <c r="UHG59" s="908"/>
      <c r="UHH59" s="908"/>
      <c r="UHI59" s="908"/>
      <c r="UHJ59" s="908"/>
      <c r="UHK59" s="908"/>
      <c r="UHL59" s="908"/>
      <c r="UHM59" s="908"/>
      <c r="UHN59" s="908"/>
      <c r="UHO59" s="908"/>
      <c r="UHP59" s="908"/>
      <c r="UHQ59" s="908"/>
      <c r="UHR59" s="908"/>
      <c r="UHS59" s="908"/>
      <c r="UHT59" s="908"/>
      <c r="UHU59" s="908"/>
      <c r="UHV59" s="908"/>
      <c r="UHW59" s="908"/>
      <c r="UHX59" s="908"/>
      <c r="UHY59" s="908"/>
      <c r="UHZ59" s="908"/>
      <c r="UIA59" s="908"/>
      <c r="UIB59" s="908"/>
      <c r="UIC59" s="908"/>
      <c r="UID59" s="908"/>
      <c r="UIE59" s="908"/>
      <c r="UIF59" s="908"/>
      <c r="UIG59" s="908"/>
      <c r="UIH59" s="908"/>
      <c r="UII59" s="908"/>
      <c r="UIJ59" s="908"/>
      <c r="UIK59" s="908"/>
      <c r="UIL59" s="908"/>
      <c r="UIM59" s="908"/>
      <c r="UIN59" s="908"/>
      <c r="UIO59" s="908"/>
      <c r="UIP59" s="908"/>
      <c r="UIQ59" s="908"/>
      <c r="UIR59" s="908"/>
      <c r="UIS59" s="908"/>
      <c r="UIT59" s="908"/>
      <c r="UIU59" s="908"/>
      <c r="UIV59" s="908"/>
      <c r="UIW59" s="908"/>
      <c r="UIX59" s="908"/>
      <c r="UIY59" s="908"/>
      <c r="UIZ59" s="908"/>
      <c r="UJA59" s="908"/>
      <c r="UJB59" s="908"/>
      <c r="UJC59" s="908"/>
      <c r="UJD59" s="908"/>
      <c r="UJE59" s="908"/>
      <c r="UJF59" s="908"/>
      <c r="UJG59" s="908"/>
      <c r="UJH59" s="908"/>
      <c r="UJI59" s="908"/>
      <c r="UJJ59" s="908"/>
      <c r="UJK59" s="908"/>
      <c r="UJL59" s="908"/>
      <c r="UJM59" s="908"/>
      <c r="UJN59" s="908"/>
      <c r="UJO59" s="908"/>
      <c r="UJP59" s="908"/>
      <c r="UJQ59" s="908"/>
      <c r="UJR59" s="908"/>
      <c r="UJS59" s="908"/>
      <c r="UJT59" s="908"/>
      <c r="UJU59" s="908"/>
      <c r="UJV59" s="908"/>
      <c r="UJW59" s="908"/>
      <c r="UJX59" s="908"/>
      <c r="UJY59" s="908"/>
      <c r="UJZ59" s="908"/>
      <c r="UKA59" s="908"/>
      <c r="UKB59" s="908"/>
      <c r="UKC59" s="908"/>
      <c r="UKD59" s="908"/>
      <c r="UKE59" s="908"/>
      <c r="UKF59" s="908"/>
      <c r="UKG59" s="908"/>
      <c r="UKH59" s="908"/>
      <c r="UKI59" s="908"/>
      <c r="UKJ59" s="908"/>
      <c r="UKK59" s="908"/>
      <c r="UKL59" s="908"/>
      <c r="UKM59" s="908"/>
      <c r="UKN59" s="908"/>
      <c r="UKO59" s="908"/>
      <c r="UKP59" s="908"/>
      <c r="UKQ59" s="908"/>
      <c r="UKR59" s="908"/>
      <c r="UKS59" s="908"/>
      <c r="UKT59" s="908"/>
      <c r="UKU59" s="908"/>
      <c r="UKV59" s="908"/>
      <c r="UKW59" s="908"/>
      <c r="UKX59" s="908"/>
      <c r="UKY59" s="908"/>
      <c r="UKZ59" s="908"/>
      <c r="ULA59" s="908"/>
      <c r="ULB59" s="908"/>
      <c r="ULC59" s="908"/>
      <c r="ULD59" s="908"/>
      <c r="ULE59" s="908"/>
      <c r="ULF59" s="908"/>
      <c r="ULG59" s="908"/>
      <c r="ULH59" s="908"/>
      <c r="ULI59" s="908"/>
      <c r="ULJ59" s="908"/>
      <c r="ULK59" s="908"/>
      <c r="ULL59" s="908"/>
      <c r="ULM59" s="908"/>
      <c r="ULN59" s="908"/>
      <c r="ULO59" s="908"/>
      <c r="ULP59" s="908"/>
      <c r="ULQ59" s="908"/>
      <c r="ULR59" s="908"/>
      <c r="ULS59" s="908"/>
      <c r="ULT59" s="908"/>
      <c r="ULU59" s="908"/>
      <c r="ULV59" s="908"/>
      <c r="ULW59" s="908"/>
      <c r="ULX59" s="908"/>
      <c r="ULY59" s="908"/>
      <c r="ULZ59" s="908"/>
      <c r="UMA59" s="908"/>
      <c r="UMB59" s="908"/>
      <c r="UMC59" s="908"/>
      <c r="UMD59" s="908"/>
      <c r="UME59" s="908"/>
      <c r="UMF59" s="908"/>
      <c r="UMG59" s="908"/>
      <c r="UMH59" s="908"/>
      <c r="UMI59" s="908"/>
      <c r="UMJ59" s="908"/>
      <c r="UMK59" s="908"/>
      <c r="UML59" s="908"/>
      <c r="UMM59" s="908"/>
      <c r="UMN59" s="908"/>
      <c r="UMO59" s="908"/>
      <c r="UMP59" s="908"/>
      <c r="UMQ59" s="908"/>
      <c r="UMR59" s="908"/>
      <c r="UMS59" s="908"/>
      <c r="UMT59" s="908"/>
      <c r="UMU59" s="908"/>
      <c r="UMV59" s="908"/>
      <c r="UMW59" s="908"/>
      <c r="UMX59" s="908"/>
      <c r="UMY59" s="908"/>
      <c r="UMZ59" s="908"/>
      <c r="UNA59" s="908"/>
      <c r="UNB59" s="908"/>
      <c r="UNC59" s="908"/>
      <c r="UND59" s="908"/>
      <c r="UNE59" s="908"/>
      <c r="UNF59" s="908"/>
      <c r="UNG59" s="908"/>
      <c r="UNH59" s="908"/>
      <c r="UNI59" s="908"/>
      <c r="UNJ59" s="908"/>
      <c r="UNK59" s="908"/>
      <c r="UNL59" s="908"/>
      <c r="UNM59" s="908"/>
      <c r="UNN59" s="908"/>
      <c r="UNO59" s="908"/>
      <c r="UNP59" s="908"/>
      <c r="UNQ59" s="908"/>
      <c r="UNR59" s="908"/>
      <c r="UNS59" s="908"/>
      <c r="UNT59" s="908"/>
      <c r="UNU59" s="908"/>
      <c r="UNV59" s="908"/>
      <c r="UNW59" s="908"/>
      <c r="UNX59" s="908"/>
      <c r="UNY59" s="908"/>
      <c r="UNZ59" s="908"/>
      <c r="UOA59" s="908"/>
      <c r="UOB59" s="908"/>
      <c r="UOC59" s="908"/>
      <c r="UOD59" s="908"/>
      <c r="UOE59" s="908"/>
      <c r="UOF59" s="908"/>
      <c r="UOG59" s="908"/>
      <c r="UOH59" s="908"/>
      <c r="UOI59" s="908"/>
      <c r="UOJ59" s="908"/>
      <c r="UOK59" s="908"/>
      <c r="UOL59" s="908"/>
      <c r="UOM59" s="908"/>
      <c r="UON59" s="908"/>
      <c r="UOO59" s="908"/>
      <c r="UOP59" s="908"/>
      <c r="UOQ59" s="908"/>
      <c r="UOR59" s="908"/>
      <c r="UOS59" s="908"/>
      <c r="UOT59" s="908"/>
      <c r="UOU59" s="908"/>
      <c r="UOV59" s="908"/>
      <c r="UOW59" s="908"/>
      <c r="UOX59" s="908"/>
      <c r="UOY59" s="908"/>
      <c r="UOZ59" s="908"/>
      <c r="UPA59" s="908"/>
      <c r="UPB59" s="908"/>
      <c r="UPC59" s="908"/>
      <c r="UPD59" s="908"/>
      <c r="UPE59" s="908"/>
      <c r="UPF59" s="908"/>
      <c r="UPG59" s="908"/>
      <c r="UPH59" s="908"/>
      <c r="UPI59" s="908"/>
      <c r="UPJ59" s="908"/>
      <c r="UPK59" s="908"/>
      <c r="UPL59" s="908"/>
      <c r="UPM59" s="908"/>
      <c r="UPN59" s="908"/>
      <c r="UPO59" s="908"/>
      <c r="UPP59" s="908"/>
      <c r="UPQ59" s="908"/>
      <c r="UPR59" s="908"/>
      <c r="UPS59" s="908"/>
      <c r="UPT59" s="908"/>
      <c r="UPU59" s="908"/>
      <c r="UPV59" s="908"/>
      <c r="UPW59" s="908"/>
      <c r="UPX59" s="908"/>
      <c r="UPY59" s="908"/>
      <c r="UPZ59" s="908"/>
      <c r="UQA59" s="908"/>
      <c r="UQB59" s="908"/>
      <c r="UQC59" s="908"/>
      <c r="UQD59" s="908"/>
      <c r="UQE59" s="908"/>
      <c r="UQF59" s="908"/>
      <c r="UQG59" s="908"/>
      <c r="UQH59" s="908"/>
      <c r="UQI59" s="908"/>
      <c r="UQJ59" s="908"/>
      <c r="UQK59" s="908"/>
      <c r="UQL59" s="908"/>
      <c r="UQM59" s="908"/>
      <c r="UQN59" s="908"/>
      <c r="UQO59" s="908"/>
      <c r="UQP59" s="908"/>
      <c r="UQQ59" s="908"/>
      <c r="UQR59" s="908"/>
      <c r="UQS59" s="908"/>
      <c r="UQT59" s="908"/>
      <c r="UQU59" s="908"/>
      <c r="UQV59" s="908"/>
      <c r="UQW59" s="908"/>
      <c r="UQX59" s="908"/>
      <c r="UQY59" s="908"/>
      <c r="UQZ59" s="908"/>
      <c r="URA59" s="908"/>
      <c r="URB59" s="908"/>
      <c r="URC59" s="908"/>
      <c r="URD59" s="908"/>
      <c r="URE59" s="908"/>
      <c r="URF59" s="908"/>
      <c r="URG59" s="908"/>
      <c r="URH59" s="908"/>
      <c r="URI59" s="908"/>
      <c r="URJ59" s="908"/>
      <c r="URK59" s="908"/>
      <c r="URL59" s="908"/>
      <c r="URM59" s="908"/>
      <c r="URN59" s="908"/>
      <c r="URO59" s="908"/>
      <c r="URP59" s="908"/>
      <c r="URQ59" s="908"/>
      <c r="URR59" s="908"/>
      <c r="URS59" s="908"/>
      <c r="URT59" s="908"/>
      <c r="URU59" s="908"/>
      <c r="URV59" s="908"/>
      <c r="URW59" s="908"/>
      <c r="URX59" s="908"/>
      <c r="URY59" s="908"/>
      <c r="URZ59" s="908"/>
      <c r="USA59" s="908"/>
      <c r="USB59" s="908"/>
      <c r="USC59" s="908"/>
      <c r="USD59" s="908"/>
      <c r="USE59" s="908"/>
      <c r="USF59" s="908"/>
      <c r="USG59" s="908"/>
      <c r="USH59" s="908"/>
      <c r="USI59" s="908"/>
      <c r="USJ59" s="908"/>
      <c r="USK59" s="908"/>
      <c r="USL59" s="908"/>
      <c r="USM59" s="908"/>
      <c r="USN59" s="908"/>
      <c r="USO59" s="908"/>
      <c r="USP59" s="908"/>
      <c r="USQ59" s="908"/>
      <c r="USR59" s="908"/>
      <c r="USS59" s="908"/>
      <c r="UST59" s="908"/>
      <c r="USU59" s="908"/>
      <c r="USV59" s="908"/>
      <c r="USW59" s="908"/>
      <c r="USX59" s="908"/>
      <c r="USY59" s="908"/>
      <c r="USZ59" s="908"/>
      <c r="UTA59" s="908"/>
      <c r="UTB59" s="908"/>
      <c r="UTC59" s="908"/>
      <c r="UTD59" s="908"/>
      <c r="UTE59" s="908"/>
      <c r="UTF59" s="908"/>
      <c r="UTG59" s="908"/>
      <c r="UTH59" s="908"/>
      <c r="UTI59" s="908"/>
      <c r="UTJ59" s="908"/>
      <c r="UTK59" s="908"/>
      <c r="UTL59" s="908"/>
      <c r="UTM59" s="908"/>
      <c r="UTN59" s="908"/>
      <c r="UTO59" s="908"/>
      <c r="UTP59" s="908"/>
      <c r="UTQ59" s="908"/>
      <c r="UTR59" s="908"/>
      <c r="UTS59" s="908"/>
      <c r="UTT59" s="908"/>
      <c r="UTU59" s="908"/>
      <c r="UTV59" s="908"/>
      <c r="UTW59" s="908"/>
      <c r="UTX59" s="908"/>
      <c r="UTY59" s="908"/>
      <c r="UTZ59" s="908"/>
      <c r="UUA59" s="908"/>
      <c r="UUB59" s="908"/>
      <c r="UUC59" s="908"/>
      <c r="UUD59" s="908"/>
      <c r="UUE59" s="908"/>
      <c r="UUF59" s="908"/>
      <c r="UUG59" s="908"/>
      <c r="UUH59" s="908"/>
      <c r="UUI59" s="908"/>
      <c r="UUJ59" s="908"/>
      <c r="UUK59" s="908"/>
      <c r="UUL59" s="908"/>
      <c r="UUM59" s="908"/>
      <c r="UUN59" s="908"/>
      <c r="UUO59" s="908"/>
      <c r="UUP59" s="908"/>
      <c r="UUQ59" s="908"/>
      <c r="UUR59" s="908"/>
      <c r="UUS59" s="908"/>
      <c r="UUT59" s="908"/>
      <c r="UUU59" s="908"/>
      <c r="UUV59" s="908"/>
      <c r="UUW59" s="908"/>
      <c r="UUX59" s="908"/>
      <c r="UUY59" s="908"/>
      <c r="UUZ59" s="908"/>
      <c r="UVA59" s="908"/>
      <c r="UVB59" s="908"/>
      <c r="UVC59" s="908"/>
      <c r="UVD59" s="908"/>
      <c r="UVE59" s="908"/>
      <c r="UVF59" s="908"/>
      <c r="UVG59" s="908"/>
      <c r="UVH59" s="908"/>
      <c r="UVI59" s="908"/>
      <c r="UVJ59" s="908"/>
      <c r="UVK59" s="908"/>
      <c r="UVL59" s="908"/>
      <c r="UVM59" s="908"/>
      <c r="UVN59" s="908"/>
      <c r="UVO59" s="908"/>
      <c r="UVP59" s="908"/>
      <c r="UVQ59" s="908"/>
      <c r="UVR59" s="908"/>
      <c r="UVS59" s="908"/>
      <c r="UVT59" s="908"/>
      <c r="UVU59" s="908"/>
      <c r="UVV59" s="908"/>
      <c r="UVW59" s="908"/>
      <c r="UVX59" s="908"/>
      <c r="UVY59" s="908"/>
      <c r="UVZ59" s="908"/>
      <c r="UWA59" s="908"/>
      <c r="UWB59" s="908"/>
      <c r="UWC59" s="908"/>
      <c r="UWD59" s="908"/>
      <c r="UWE59" s="908"/>
      <c r="UWF59" s="908"/>
      <c r="UWG59" s="908"/>
      <c r="UWH59" s="908"/>
      <c r="UWI59" s="908"/>
      <c r="UWJ59" s="908"/>
      <c r="UWK59" s="908"/>
      <c r="UWL59" s="908"/>
      <c r="UWM59" s="908"/>
      <c r="UWN59" s="908"/>
      <c r="UWO59" s="908"/>
      <c r="UWP59" s="908"/>
      <c r="UWQ59" s="908"/>
      <c r="UWR59" s="908"/>
      <c r="UWS59" s="908"/>
      <c r="UWT59" s="908"/>
      <c r="UWU59" s="908"/>
      <c r="UWV59" s="908"/>
      <c r="UWW59" s="908"/>
      <c r="UWX59" s="908"/>
      <c r="UWY59" s="908"/>
      <c r="UWZ59" s="908"/>
      <c r="UXA59" s="908"/>
      <c r="UXB59" s="908"/>
      <c r="UXC59" s="908"/>
      <c r="UXD59" s="908"/>
      <c r="UXE59" s="908"/>
      <c r="UXF59" s="908"/>
      <c r="UXG59" s="908"/>
      <c r="UXH59" s="908"/>
      <c r="UXI59" s="908"/>
      <c r="UXJ59" s="908"/>
      <c r="UXK59" s="908"/>
      <c r="UXL59" s="908"/>
      <c r="UXM59" s="908"/>
      <c r="UXN59" s="908"/>
      <c r="UXO59" s="908"/>
      <c r="UXP59" s="908"/>
      <c r="UXQ59" s="908"/>
      <c r="UXR59" s="908"/>
      <c r="UXS59" s="908"/>
      <c r="UXT59" s="908"/>
      <c r="UXU59" s="908"/>
      <c r="UXV59" s="908"/>
      <c r="UXW59" s="908"/>
      <c r="UXX59" s="908"/>
      <c r="UXY59" s="908"/>
      <c r="UXZ59" s="908"/>
      <c r="UYA59" s="908"/>
      <c r="UYB59" s="908"/>
      <c r="UYC59" s="908"/>
      <c r="UYD59" s="908"/>
      <c r="UYE59" s="908"/>
      <c r="UYF59" s="908"/>
      <c r="UYG59" s="908"/>
      <c r="UYH59" s="908"/>
      <c r="UYI59" s="908"/>
      <c r="UYJ59" s="908"/>
      <c r="UYK59" s="908"/>
      <c r="UYL59" s="908"/>
      <c r="UYM59" s="908"/>
      <c r="UYN59" s="908"/>
      <c r="UYO59" s="908"/>
      <c r="UYP59" s="908"/>
      <c r="UYQ59" s="908"/>
      <c r="UYR59" s="908"/>
      <c r="UYS59" s="908"/>
      <c r="UYT59" s="908"/>
      <c r="UYU59" s="908"/>
      <c r="UYV59" s="908"/>
      <c r="UYW59" s="908"/>
      <c r="UYX59" s="908"/>
      <c r="UYY59" s="908"/>
      <c r="UYZ59" s="908"/>
      <c r="UZA59" s="908"/>
      <c r="UZB59" s="908"/>
      <c r="UZC59" s="908"/>
      <c r="UZD59" s="908"/>
      <c r="UZE59" s="908"/>
      <c r="UZF59" s="908"/>
      <c r="UZG59" s="908"/>
      <c r="UZH59" s="908"/>
      <c r="UZI59" s="908"/>
      <c r="UZJ59" s="908"/>
      <c r="UZK59" s="908"/>
      <c r="UZL59" s="908"/>
      <c r="UZM59" s="908"/>
      <c r="UZN59" s="908"/>
      <c r="UZO59" s="908"/>
      <c r="UZP59" s="908"/>
      <c r="UZQ59" s="908"/>
      <c r="UZR59" s="908"/>
      <c r="UZS59" s="908"/>
      <c r="UZT59" s="908"/>
      <c r="UZU59" s="908"/>
      <c r="UZV59" s="908"/>
      <c r="UZW59" s="908"/>
      <c r="UZX59" s="908"/>
      <c r="UZY59" s="908"/>
      <c r="UZZ59" s="908"/>
      <c r="VAA59" s="908"/>
      <c r="VAB59" s="908"/>
      <c r="VAC59" s="908"/>
      <c r="VAD59" s="908"/>
      <c r="VAE59" s="908"/>
      <c r="VAF59" s="908"/>
      <c r="VAG59" s="908"/>
      <c r="VAH59" s="908"/>
      <c r="VAI59" s="908"/>
      <c r="VAJ59" s="908"/>
      <c r="VAK59" s="908"/>
      <c r="VAL59" s="908"/>
      <c r="VAM59" s="908"/>
      <c r="VAN59" s="908"/>
      <c r="VAO59" s="908"/>
      <c r="VAP59" s="908"/>
      <c r="VAQ59" s="908"/>
      <c r="VAR59" s="908"/>
      <c r="VAS59" s="908"/>
      <c r="VAT59" s="908"/>
      <c r="VAU59" s="908"/>
      <c r="VAV59" s="908"/>
      <c r="VAW59" s="908"/>
      <c r="VAX59" s="908"/>
      <c r="VAY59" s="908"/>
      <c r="VAZ59" s="908"/>
      <c r="VBA59" s="908"/>
      <c r="VBB59" s="908"/>
      <c r="VBC59" s="908"/>
      <c r="VBD59" s="908"/>
      <c r="VBE59" s="908"/>
      <c r="VBF59" s="908"/>
      <c r="VBG59" s="908"/>
      <c r="VBH59" s="908"/>
      <c r="VBI59" s="908"/>
      <c r="VBJ59" s="908"/>
      <c r="VBK59" s="908"/>
      <c r="VBL59" s="908"/>
      <c r="VBM59" s="908"/>
      <c r="VBN59" s="908"/>
      <c r="VBO59" s="908"/>
      <c r="VBP59" s="908"/>
      <c r="VBQ59" s="908"/>
      <c r="VBR59" s="908"/>
      <c r="VBS59" s="908"/>
      <c r="VBT59" s="908"/>
      <c r="VBU59" s="908"/>
      <c r="VBV59" s="908"/>
      <c r="VBW59" s="908"/>
      <c r="VBX59" s="908"/>
      <c r="VBY59" s="908"/>
      <c r="VBZ59" s="908"/>
      <c r="VCA59" s="908"/>
      <c r="VCB59" s="908"/>
      <c r="VCC59" s="908"/>
      <c r="VCD59" s="908"/>
      <c r="VCE59" s="908"/>
      <c r="VCF59" s="908"/>
      <c r="VCG59" s="908"/>
      <c r="VCH59" s="908"/>
      <c r="VCI59" s="908"/>
      <c r="VCJ59" s="908"/>
      <c r="VCK59" s="908"/>
      <c r="VCL59" s="908"/>
      <c r="VCM59" s="908"/>
      <c r="VCN59" s="908"/>
      <c r="VCO59" s="908"/>
      <c r="VCP59" s="908"/>
      <c r="VCQ59" s="908"/>
      <c r="VCR59" s="908"/>
      <c r="VCS59" s="908"/>
      <c r="VCT59" s="908"/>
      <c r="VCU59" s="908"/>
      <c r="VCV59" s="908"/>
      <c r="VCW59" s="908"/>
      <c r="VCX59" s="908"/>
      <c r="VCY59" s="908"/>
      <c r="VCZ59" s="908"/>
      <c r="VDA59" s="908"/>
      <c r="VDB59" s="908"/>
      <c r="VDC59" s="908"/>
      <c r="VDD59" s="908"/>
      <c r="VDE59" s="908"/>
      <c r="VDF59" s="908"/>
      <c r="VDG59" s="908"/>
      <c r="VDH59" s="908"/>
      <c r="VDI59" s="908"/>
      <c r="VDJ59" s="908"/>
      <c r="VDK59" s="908"/>
      <c r="VDL59" s="908"/>
      <c r="VDM59" s="908"/>
      <c r="VDN59" s="908"/>
      <c r="VDO59" s="908"/>
      <c r="VDP59" s="908"/>
      <c r="VDQ59" s="908"/>
      <c r="VDR59" s="908"/>
      <c r="VDS59" s="908"/>
      <c r="VDT59" s="908"/>
      <c r="VDU59" s="908"/>
      <c r="VDV59" s="908"/>
      <c r="VDW59" s="908"/>
      <c r="VDX59" s="908"/>
      <c r="VDY59" s="908"/>
      <c r="VDZ59" s="908"/>
      <c r="VEA59" s="908"/>
      <c r="VEB59" s="908"/>
      <c r="VEC59" s="908"/>
      <c r="VED59" s="908"/>
      <c r="VEE59" s="908"/>
      <c r="VEF59" s="908"/>
      <c r="VEG59" s="908"/>
      <c r="VEH59" s="908"/>
      <c r="VEI59" s="908"/>
      <c r="VEJ59" s="908"/>
      <c r="VEK59" s="908"/>
      <c r="VEL59" s="908"/>
      <c r="VEM59" s="908"/>
      <c r="VEN59" s="908"/>
      <c r="VEO59" s="908"/>
      <c r="VEP59" s="908"/>
      <c r="VEQ59" s="908"/>
      <c r="VER59" s="908"/>
      <c r="VES59" s="908"/>
      <c r="VET59" s="908"/>
      <c r="VEU59" s="908"/>
      <c r="VEV59" s="908"/>
      <c r="VEW59" s="908"/>
      <c r="VEX59" s="908"/>
      <c r="VEY59" s="908"/>
      <c r="VEZ59" s="908"/>
      <c r="VFA59" s="908"/>
      <c r="VFB59" s="908"/>
      <c r="VFC59" s="908"/>
      <c r="VFD59" s="908"/>
      <c r="VFE59" s="908"/>
      <c r="VFF59" s="908"/>
      <c r="VFG59" s="908"/>
      <c r="VFH59" s="908"/>
      <c r="VFI59" s="908"/>
      <c r="VFJ59" s="908"/>
      <c r="VFK59" s="908"/>
      <c r="VFL59" s="908"/>
      <c r="VFM59" s="908"/>
      <c r="VFN59" s="908"/>
      <c r="VFO59" s="908"/>
      <c r="VFP59" s="908"/>
      <c r="VFQ59" s="908"/>
      <c r="VFR59" s="908"/>
      <c r="VFS59" s="908"/>
      <c r="VFT59" s="908"/>
      <c r="VFU59" s="908"/>
      <c r="VFV59" s="908"/>
      <c r="VFW59" s="908"/>
      <c r="VFX59" s="908"/>
      <c r="VFY59" s="908"/>
      <c r="VFZ59" s="908"/>
      <c r="VGA59" s="908"/>
      <c r="VGB59" s="908"/>
      <c r="VGC59" s="908"/>
      <c r="VGD59" s="908"/>
      <c r="VGE59" s="908"/>
      <c r="VGF59" s="908"/>
      <c r="VGG59" s="908"/>
      <c r="VGH59" s="908"/>
      <c r="VGI59" s="908"/>
      <c r="VGJ59" s="908"/>
      <c r="VGK59" s="908"/>
      <c r="VGL59" s="908"/>
      <c r="VGM59" s="908"/>
      <c r="VGN59" s="908"/>
      <c r="VGO59" s="908"/>
      <c r="VGP59" s="908"/>
      <c r="VGQ59" s="908"/>
      <c r="VGR59" s="908"/>
      <c r="VGS59" s="908"/>
      <c r="VGT59" s="908"/>
      <c r="VGU59" s="908"/>
      <c r="VGV59" s="908"/>
      <c r="VGW59" s="908"/>
      <c r="VGX59" s="908"/>
      <c r="VGY59" s="908"/>
      <c r="VGZ59" s="908"/>
      <c r="VHA59" s="908"/>
      <c r="VHB59" s="908"/>
      <c r="VHC59" s="908"/>
      <c r="VHD59" s="908"/>
      <c r="VHE59" s="908"/>
      <c r="VHF59" s="908"/>
      <c r="VHG59" s="908"/>
      <c r="VHH59" s="908"/>
      <c r="VHI59" s="908"/>
      <c r="VHJ59" s="908"/>
      <c r="VHK59" s="908"/>
      <c r="VHL59" s="908"/>
      <c r="VHM59" s="908"/>
      <c r="VHN59" s="908"/>
      <c r="VHO59" s="908"/>
      <c r="VHP59" s="908"/>
      <c r="VHQ59" s="908"/>
      <c r="VHR59" s="908"/>
      <c r="VHS59" s="908"/>
      <c r="VHT59" s="908"/>
      <c r="VHU59" s="908"/>
      <c r="VHV59" s="908"/>
      <c r="VHW59" s="908"/>
      <c r="VHX59" s="908"/>
      <c r="VHY59" s="908"/>
      <c r="VHZ59" s="908"/>
      <c r="VIA59" s="908"/>
      <c r="VIB59" s="908"/>
      <c r="VIC59" s="908"/>
      <c r="VID59" s="908"/>
      <c r="VIE59" s="908"/>
      <c r="VIF59" s="908"/>
      <c r="VIG59" s="908"/>
      <c r="VIH59" s="908"/>
      <c r="VII59" s="908"/>
      <c r="VIJ59" s="908"/>
      <c r="VIK59" s="908"/>
      <c r="VIL59" s="908"/>
      <c r="VIM59" s="908"/>
      <c r="VIN59" s="908"/>
      <c r="VIO59" s="908"/>
      <c r="VIP59" s="908"/>
      <c r="VIQ59" s="908"/>
      <c r="VIR59" s="908"/>
      <c r="VIS59" s="908"/>
      <c r="VIT59" s="908"/>
      <c r="VIU59" s="908"/>
      <c r="VIV59" s="908"/>
      <c r="VIW59" s="908"/>
      <c r="VIX59" s="908"/>
      <c r="VIY59" s="908"/>
      <c r="VIZ59" s="908"/>
      <c r="VJA59" s="908"/>
      <c r="VJB59" s="908"/>
      <c r="VJC59" s="908"/>
      <c r="VJD59" s="908"/>
      <c r="VJE59" s="908"/>
      <c r="VJF59" s="908"/>
      <c r="VJG59" s="908"/>
      <c r="VJH59" s="908"/>
      <c r="VJI59" s="908"/>
      <c r="VJJ59" s="908"/>
      <c r="VJK59" s="908"/>
      <c r="VJL59" s="908"/>
      <c r="VJM59" s="908"/>
      <c r="VJN59" s="908"/>
      <c r="VJO59" s="908"/>
      <c r="VJP59" s="908"/>
      <c r="VJQ59" s="908"/>
      <c r="VJR59" s="908"/>
      <c r="VJS59" s="908"/>
      <c r="VJT59" s="908"/>
      <c r="VJU59" s="908"/>
      <c r="VJV59" s="908"/>
      <c r="VJW59" s="908"/>
      <c r="VJX59" s="908"/>
      <c r="VJY59" s="908"/>
      <c r="VJZ59" s="908"/>
      <c r="VKA59" s="908"/>
      <c r="VKB59" s="908"/>
      <c r="VKC59" s="908"/>
      <c r="VKD59" s="908"/>
      <c r="VKE59" s="908"/>
      <c r="VKF59" s="908"/>
      <c r="VKG59" s="908"/>
      <c r="VKH59" s="908"/>
      <c r="VKI59" s="908"/>
      <c r="VKJ59" s="908"/>
      <c r="VKK59" s="908"/>
      <c r="VKL59" s="908"/>
      <c r="VKM59" s="908"/>
      <c r="VKN59" s="908"/>
      <c r="VKO59" s="908"/>
      <c r="VKP59" s="908"/>
      <c r="VKQ59" s="908"/>
      <c r="VKR59" s="908"/>
      <c r="VKS59" s="908"/>
      <c r="VKT59" s="908"/>
      <c r="VKU59" s="908"/>
      <c r="VKV59" s="908"/>
      <c r="VKW59" s="908"/>
      <c r="VKX59" s="908"/>
      <c r="VKY59" s="908"/>
      <c r="VKZ59" s="908"/>
      <c r="VLA59" s="908"/>
      <c r="VLB59" s="908"/>
      <c r="VLC59" s="908"/>
      <c r="VLD59" s="908"/>
      <c r="VLE59" s="908"/>
      <c r="VLF59" s="908"/>
      <c r="VLG59" s="908"/>
      <c r="VLH59" s="908"/>
      <c r="VLI59" s="908"/>
      <c r="VLJ59" s="908"/>
      <c r="VLK59" s="908"/>
      <c r="VLL59" s="908"/>
      <c r="VLM59" s="908"/>
      <c r="VLN59" s="908"/>
      <c r="VLO59" s="908"/>
      <c r="VLP59" s="908"/>
      <c r="VLQ59" s="908"/>
      <c r="VLR59" s="908"/>
      <c r="VLS59" s="908"/>
      <c r="VLT59" s="908"/>
      <c r="VLU59" s="908"/>
      <c r="VLV59" s="908"/>
      <c r="VLW59" s="908"/>
      <c r="VLX59" s="908"/>
      <c r="VLY59" s="908"/>
      <c r="VLZ59" s="908"/>
      <c r="VMA59" s="908"/>
      <c r="VMB59" s="908"/>
      <c r="VMC59" s="908"/>
      <c r="VMD59" s="908"/>
      <c r="VME59" s="908"/>
      <c r="VMF59" s="908"/>
      <c r="VMG59" s="908"/>
      <c r="VMH59" s="908"/>
      <c r="VMI59" s="908"/>
      <c r="VMJ59" s="908"/>
      <c r="VMK59" s="908"/>
      <c r="VML59" s="908"/>
      <c r="VMM59" s="908"/>
      <c r="VMN59" s="908"/>
      <c r="VMO59" s="908"/>
      <c r="VMP59" s="908"/>
      <c r="VMQ59" s="908"/>
      <c r="VMR59" s="908"/>
      <c r="VMS59" s="908"/>
      <c r="VMT59" s="908"/>
      <c r="VMU59" s="908"/>
      <c r="VMV59" s="908"/>
      <c r="VMW59" s="908"/>
      <c r="VMX59" s="908"/>
      <c r="VMY59" s="908"/>
      <c r="VMZ59" s="908"/>
      <c r="VNA59" s="908"/>
      <c r="VNB59" s="908"/>
      <c r="VNC59" s="908"/>
      <c r="VND59" s="908"/>
      <c r="VNE59" s="908"/>
      <c r="VNF59" s="908"/>
      <c r="VNG59" s="908"/>
      <c r="VNH59" s="908"/>
      <c r="VNI59" s="908"/>
      <c r="VNJ59" s="908"/>
      <c r="VNK59" s="908"/>
      <c r="VNL59" s="908"/>
      <c r="VNM59" s="908"/>
      <c r="VNN59" s="908"/>
      <c r="VNO59" s="908"/>
      <c r="VNP59" s="908"/>
      <c r="VNQ59" s="908"/>
      <c r="VNR59" s="908"/>
      <c r="VNS59" s="908"/>
      <c r="VNT59" s="908"/>
      <c r="VNU59" s="908"/>
      <c r="VNV59" s="908"/>
      <c r="VNW59" s="908"/>
      <c r="VNX59" s="908"/>
      <c r="VNY59" s="908"/>
      <c r="VNZ59" s="908"/>
      <c r="VOA59" s="908"/>
      <c r="VOB59" s="908"/>
      <c r="VOC59" s="908"/>
      <c r="VOD59" s="908"/>
      <c r="VOE59" s="908"/>
      <c r="VOF59" s="908"/>
      <c r="VOG59" s="908"/>
      <c r="VOH59" s="908"/>
      <c r="VOI59" s="908"/>
      <c r="VOJ59" s="908"/>
      <c r="VOK59" s="908"/>
      <c r="VOL59" s="908"/>
      <c r="VOM59" s="908"/>
      <c r="VON59" s="908"/>
      <c r="VOO59" s="908"/>
      <c r="VOP59" s="908"/>
      <c r="VOQ59" s="908"/>
      <c r="VOR59" s="908"/>
      <c r="VOS59" s="908"/>
      <c r="VOT59" s="908"/>
      <c r="VOU59" s="908"/>
      <c r="VOV59" s="908"/>
      <c r="VOW59" s="908"/>
      <c r="VOX59" s="908"/>
      <c r="VOY59" s="908"/>
      <c r="VOZ59" s="908"/>
      <c r="VPA59" s="908"/>
      <c r="VPB59" s="908"/>
      <c r="VPC59" s="908"/>
      <c r="VPD59" s="908"/>
      <c r="VPE59" s="908"/>
      <c r="VPF59" s="908"/>
      <c r="VPG59" s="908"/>
      <c r="VPH59" s="908"/>
      <c r="VPI59" s="908"/>
      <c r="VPJ59" s="908"/>
      <c r="VPK59" s="908"/>
      <c r="VPL59" s="908"/>
      <c r="VPM59" s="908"/>
      <c r="VPN59" s="908"/>
      <c r="VPO59" s="908"/>
      <c r="VPP59" s="908"/>
      <c r="VPQ59" s="908"/>
      <c r="VPR59" s="908"/>
      <c r="VPS59" s="908"/>
      <c r="VPT59" s="908"/>
      <c r="VPU59" s="908"/>
      <c r="VPV59" s="908"/>
      <c r="VPW59" s="908"/>
      <c r="VPX59" s="908"/>
      <c r="VPY59" s="908"/>
      <c r="VPZ59" s="908"/>
      <c r="VQA59" s="908"/>
      <c r="VQB59" s="908"/>
      <c r="VQC59" s="908"/>
      <c r="VQD59" s="908"/>
      <c r="VQE59" s="908"/>
      <c r="VQF59" s="908"/>
      <c r="VQG59" s="908"/>
      <c r="VQH59" s="908"/>
      <c r="VQI59" s="908"/>
      <c r="VQJ59" s="908"/>
      <c r="VQK59" s="908"/>
      <c r="VQL59" s="908"/>
      <c r="VQM59" s="908"/>
      <c r="VQN59" s="908"/>
      <c r="VQO59" s="908"/>
      <c r="VQP59" s="908"/>
      <c r="VQQ59" s="908"/>
      <c r="VQR59" s="908"/>
      <c r="VQS59" s="908"/>
      <c r="VQT59" s="908"/>
      <c r="VQU59" s="908"/>
      <c r="VQV59" s="908"/>
      <c r="VQW59" s="908"/>
      <c r="VQX59" s="908"/>
      <c r="VQY59" s="908"/>
      <c r="VQZ59" s="908"/>
      <c r="VRA59" s="908"/>
      <c r="VRB59" s="908"/>
      <c r="VRC59" s="908"/>
      <c r="VRD59" s="908"/>
      <c r="VRE59" s="908"/>
      <c r="VRF59" s="908"/>
      <c r="VRG59" s="908"/>
      <c r="VRH59" s="908"/>
      <c r="VRI59" s="908"/>
      <c r="VRJ59" s="908"/>
      <c r="VRK59" s="908"/>
      <c r="VRL59" s="908"/>
      <c r="VRM59" s="908"/>
      <c r="VRN59" s="908"/>
      <c r="VRO59" s="908"/>
      <c r="VRP59" s="908"/>
      <c r="VRQ59" s="908"/>
      <c r="VRR59" s="908"/>
      <c r="VRS59" s="908"/>
      <c r="VRT59" s="908"/>
      <c r="VRU59" s="908"/>
      <c r="VRV59" s="908"/>
      <c r="VRW59" s="908"/>
      <c r="VRX59" s="908"/>
      <c r="VRY59" s="908"/>
      <c r="VRZ59" s="908"/>
      <c r="VSA59" s="908"/>
      <c r="VSB59" s="908"/>
      <c r="VSC59" s="908"/>
      <c r="VSD59" s="908"/>
      <c r="VSE59" s="908"/>
      <c r="VSF59" s="908"/>
      <c r="VSG59" s="908"/>
      <c r="VSH59" s="908"/>
      <c r="VSI59" s="908"/>
      <c r="VSJ59" s="908"/>
      <c r="VSK59" s="908"/>
      <c r="VSL59" s="908"/>
      <c r="VSM59" s="908"/>
      <c r="VSN59" s="908"/>
      <c r="VSO59" s="908"/>
      <c r="VSP59" s="908"/>
      <c r="VSQ59" s="908"/>
      <c r="VSR59" s="908"/>
      <c r="VSS59" s="908"/>
      <c r="VST59" s="908"/>
      <c r="VSU59" s="908"/>
      <c r="VSV59" s="908"/>
      <c r="VSW59" s="908"/>
      <c r="VSX59" s="908"/>
      <c r="VSY59" s="908"/>
      <c r="VSZ59" s="908"/>
      <c r="VTA59" s="908"/>
      <c r="VTB59" s="908"/>
      <c r="VTC59" s="908"/>
      <c r="VTD59" s="908"/>
      <c r="VTE59" s="908"/>
      <c r="VTF59" s="908"/>
      <c r="VTG59" s="908"/>
      <c r="VTH59" s="908"/>
      <c r="VTI59" s="908"/>
      <c r="VTJ59" s="908"/>
      <c r="VTK59" s="908"/>
      <c r="VTL59" s="908"/>
      <c r="VTM59" s="908"/>
      <c r="VTN59" s="908"/>
      <c r="VTO59" s="908"/>
      <c r="VTP59" s="908"/>
      <c r="VTQ59" s="908"/>
      <c r="VTR59" s="908"/>
      <c r="VTS59" s="908"/>
      <c r="VTT59" s="908"/>
      <c r="VTU59" s="908"/>
      <c r="VTV59" s="908"/>
      <c r="VTW59" s="908"/>
      <c r="VTX59" s="908"/>
      <c r="VTY59" s="908"/>
      <c r="VTZ59" s="908"/>
      <c r="VUA59" s="908"/>
      <c r="VUB59" s="908"/>
      <c r="VUC59" s="908"/>
      <c r="VUD59" s="908"/>
      <c r="VUE59" s="908"/>
      <c r="VUF59" s="908"/>
      <c r="VUG59" s="908"/>
      <c r="VUH59" s="908"/>
      <c r="VUI59" s="908"/>
      <c r="VUJ59" s="908"/>
      <c r="VUK59" s="908"/>
      <c r="VUL59" s="908"/>
      <c r="VUM59" s="908"/>
      <c r="VUN59" s="908"/>
      <c r="VUO59" s="908"/>
      <c r="VUP59" s="908"/>
      <c r="VUQ59" s="908"/>
      <c r="VUR59" s="908"/>
      <c r="VUS59" s="908"/>
      <c r="VUT59" s="908"/>
      <c r="VUU59" s="908"/>
      <c r="VUV59" s="908"/>
      <c r="VUW59" s="908"/>
      <c r="VUX59" s="908"/>
      <c r="VUY59" s="908"/>
      <c r="VUZ59" s="908"/>
      <c r="VVA59" s="908"/>
      <c r="VVB59" s="908"/>
      <c r="VVC59" s="908"/>
      <c r="VVD59" s="908"/>
      <c r="VVE59" s="908"/>
      <c r="VVF59" s="908"/>
      <c r="VVG59" s="908"/>
      <c r="VVH59" s="908"/>
      <c r="VVI59" s="908"/>
      <c r="VVJ59" s="908"/>
      <c r="VVK59" s="908"/>
      <c r="VVL59" s="908"/>
      <c r="VVM59" s="908"/>
      <c r="VVN59" s="908"/>
      <c r="VVO59" s="908"/>
      <c r="VVP59" s="908"/>
      <c r="VVQ59" s="908"/>
      <c r="VVR59" s="908"/>
      <c r="VVS59" s="908"/>
      <c r="VVT59" s="908"/>
      <c r="VVU59" s="908"/>
      <c r="VVV59" s="908"/>
      <c r="VVW59" s="908"/>
      <c r="VVX59" s="908"/>
      <c r="VVY59" s="908"/>
      <c r="VVZ59" s="908"/>
      <c r="VWA59" s="908"/>
      <c r="VWB59" s="908"/>
      <c r="VWC59" s="908"/>
      <c r="VWD59" s="908"/>
      <c r="VWE59" s="908"/>
      <c r="VWF59" s="908"/>
      <c r="VWG59" s="908"/>
      <c r="VWH59" s="908"/>
      <c r="VWI59" s="908"/>
      <c r="VWJ59" s="908"/>
      <c r="VWK59" s="908"/>
      <c r="VWL59" s="908"/>
      <c r="VWM59" s="908"/>
      <c r="VWN59" s="908"/>
      <c r="VWO59" s="908"/>
      <c r="VWP59" s="908"/>
      <c r="VWQ59" s="908"/>
      <c r="VWR59" s="908"/>
      <c r="VWS59" s="908"/>
      <c r="VWT59" s="908"/>
      <c r="VWU59" s="908"/>
      <c r="VWV59" s="908"/>
      <c r="VWW59" s="908"/>
      <c r="VWX59" s="908"/>
      <c r="VWY59" s="908"/>
      <c r="VWZ59" s="908"/>
      <c r="VXA59" s="908"/>
      <c r="VXB59" s="908"/>
      <c r="VXC59" s="908"/>
      <c r="VXD59" s="908"/>
      <c r="VXE59" s="908"/>
      <c r="VXF59" s="908"/>
      <c r="VXG59" s="908"/>
      <c r="VXH59" s="908"/>
      <c r="VXI59" s="908"/>
      <c r="VXJ59" s="908"/>
      <c r="VXK59" s="908"/>
      <c r="VXL59" s="908"/>
      <c r="VXM59" s="908"/>
      <c r="VXN59" s="908"/>
      <c r="VXO59" s="908"/>
      <c r="VXP59" s="908"/>
      <c r="VXQ59" s="908"/>
      <c r="VXR59" s="908"/>
      <c r="VXS59" s="908"/>
      <c r="VXT59" s="908"/>
      <c r="VXU59" s="908"/>
      <c r="VXV59" s="908"/>
      <c r="VXW59" s="908"/>
      <c r="VXX59" s="908"/>
      <c r="VXY59" s="908"/>
      <c r="VXZ59" s="908"/>
      <c r="VYA59" s="908"/>
      <c r="VYB59" s="908"/>
      <c r="VYC59" s="908"/>
      <c r="VYD59" s="908"/>
      <c r="VYE59" s="908"/>
      <c r="VYF59" s="908"/>
      <c r="VYG59" s="908"/>
      <c r="VYH59" s="908"/>
      <c r="VYI59" s="908"/>
      <c r="VYJ59" s="908"/>
      <c r="VYK59" s="908"/>
      <c r="VYL59" s="908"/>
      <c r="VYM59" s="908"/>
      <c r="VYN59" s="908"/>
      <c r="VYO59" s="908"/>
      <c r="VYP59" s="908"/>
      <c r="VYQ59" s="908"/>
      <c r="VYR59" s="908"/>
      <c r="VYS59" s="908"/>
      <c r="VYT59" s="908"/>
      <c r="VYU59" s="908"/>
      <c r="VYV59" s="908"/>
      <c r="VYW59" s="908"/>
      <c r="VYX59" s="908"/>
      <c r="VYY59" s="908"/>
      <c r="VYZ59" s="908"/>
      <c r="VZA59" s="908"/>
      <c r="VZB59" s="908"/>
      <c r="VZC59" s="908"/>
      <c r="VZD59" s="908"/>
      <c r="VZE59" s="908"/>
      <c r="VZF59" s="908"/>
      <c r="VZG59" s="908"/>
      <c r="VZH59" s="908"/>
      <c r="VZI59" s="908"/>
      <c r="VZJ59" s="908"/>
      <c r="VZK59" s="908"/>
      <c r="VZL59" s="908"/>
      <c r="VZM59" s="908"/>
      <c r="VZN59" s="908"/>
      <c r="VZO59" s="908"/>
      <c r="VZP59" s="908"/>
      <c r="VZQ59" s="908"/>
      <c r="VZR59" s="908"/>
      <c r="VZS59" s="908"/>
      <c r="VZT59" s="908"/>
      <c r="VZU59" s="908"/>
      <c r="VZV59" s="908"/>
      <c r="VZW59" s="908"/>
      <c r="VZX59" s="908"/>
      <c r="VZY59" s="908"/>
      <c r="VZZ59" s="908"/>
      <c r="WAA59" s="908"/>
      <c r="WAB59" s="908"/>
      <c r="WAC59" s="908"/>
      <c r="WAD59" s="908"/>
      <c r="WAE59" s="908"/>
      <c r="WAF59" s="908"/>
      <c r="WAG59" s="908"/>
      <c r="WAH59" s="908"/>
      <c r="WAI59" s="908"/>
      <c r="WAJ59" s="908"/>
      <c r="WAK59" s="908"/>
      <c r="WAL59" s="908"/>
      <c r="WAM59" s="908"/>
      <c r="WAN59" s="908"/>
      <c r="WAO59" s="908"/>
      <c r="WAP59" s="908"/>
      <c r="WAQ59" s="908"/>
      <c r="WAR59" s="908"/>
      <c r="WAS59" s="908"/>
      <c r="WAT59" s="908"/>
      <c r="WAU59" s="908"/>
      <c r="WAV59" s="908"/>
      <c r="WAW59" s="908"/>
      <c r="WAX59" s="908"/>
      <c r="WAY59" s="908"/>
      <c r="WAZ59" s="908"/>
      <c r="WBA59" s="908"/>
      <c r="WBB59" s="908"/>
      <c r="WBC59" s="908"/>
      <c r="WBD59" s="908"/>
      <c r="WBE59" s="908"/>
      <c r="WBF59" s="908"/>
      <c r="WBG59" s="908"/>
      <c r="WBH59" s="908"/>
      <c r="WBI59" s="908"/>
      <c r="WBJ59" s="908"/>
      <c r="WBK59" s="908"/>
      <c r="WBL59" s="908"/>
      <c r="WBM59" s="908"/>
      <c r="WBN59" s="908"/>
      <c r="WBO59" s="908"/>
      <c r="WBP59" s="908"/>
      <c r="WBQ59" s="908"/>
      <c r="WBR59" s="908"/>
      <c r="WBS59" s="908"/>
      <c r="WBT59" s="908"/>
      <c r="WBU59" s="908"/>
      <c r="WBV59" s="908"/>
      <c r="WBW59" s="908"/>
      <c r="WBX59" s="908"/>
      <c r="WBY59" s="908"/>
      <c r="WBZ59" s="908"/>
      <c r="WCA59" s="908"/>
      <c r="WCB59" s="908"/>
      <c r="WCC59" s="908"/>
      <c r="WCD59" s="908"/>
      <c r="WCE59" s="908"/>
      <c r="WCF59" s="908"/>
      <c r="WCG59" s="908"/>
      <c r="WCH59" s="908"/>
      <c r="WCI59" s="908"/>
      <c r="WCJ59" s="908"/>
      <c r="WCK59" s="908"/>
      <c r="WCL59" s="908"/>
      <c r="WCM59" s="908"/>
      <c r="WCN59" s="908"/>
      <c r="WCO59" s="908"/>
      <c r="WCP59" s="908"/>
      <c r="WCQ59" s="908"/>
      <c r="WCR59" s="908"/>
      <c r="WCS59" s="908"/>
      <c r="WCT59" s="908"/>
      <c r="WCU59" s="908"/>
      <c r="WCV59" s="908"/>
      <c r="WCW59" s="908"/>
      <c r="WCX59" s="908"/>
      <c r="WCY59" s="908"/>
      <c r="WCZ59" s="908"/>
      <c r="WDA59" s="908"/>
      <c r="WDB59" s="908"/>
      <c r="WDC59" s="908"/>
      <c r="WDD59" s="908"/>
      <c r="WDE59" s="908"/>
      <c r="WDF59" s="908"/>
      <c r="WDG59" s="908"/>
      <c r="WDH59" s="908"/>
      <c r="WDI59" s="908"/>
      <c r="WDJ59" s="908"/>
      <c r="WDK59" s="908"/>
      <c r="WDL59" s="908"/>
      <c r="WDM59" s="908"/>
      <c r="WDN59" s="908"/>
      <c r="WDO59" s="908"/>
      <c r="WDP59" s="908"/>
      <c r="WDQ59" s="908"/>
      <c r="WDR59" s="908"/>
      <c r="WDS59" s="908"/>
      <c r="WDT59" s="908"/>
      <c r="WDU59" s="908"/>
      <c r="WDV59" s="908"/>
      <c r="WDW59" s="908"/>
      <c r="WDX59" s="908"/>
      <c r="WDY59" s="908"/>
      <c r="WDZ59" s="908"/>
      <c r="WEA59" s="908"/>
      <c r="WEB59" s="908"/>
      <c r="WEC59" s="908"/>
      <c r="WED59" s="908"/>
      <c r="WEE59" s="908"/>
      <c r="WEF59" s="908"/>
      <c r="WEG59" s="908"/>
      <c r="WEH59" s="908"/>
      <c r="WEI59" s="908"/>
      <c r="WEJ59" s="908"/>
      <c r="WEK59" s="908"/>
      <c r="WEL59" s="908"/>
      <c r="WEM59" s="908"/>
      <c r="WEN59" s="908"/>
      <c r="WEO59" s="908"/>
      <c r="WEP59" s="908"/>
      <c r="WEQ59" s="908"/>
      <c r="WER59" s="908"/>
      <c r="WES59" s="908"/>
      <c r="WET59" s="908"/>
      <c r="WEU59" s="908"/>
      <c r="WEV59" s="908"/>
      <c r="WEW59" s="908"/>
      <c r="WEX59" s="908"/>
      <c r="WEY59" s="908"/>
      <c r="WEZ59" s="908"/>
      <c r="WFA59" s="908"/>
      <c r="WFB59" s="908"/>
      <c r="WFC59" s="908"/>
      <c r="WFD59" s="908"/>
      <c r="WFE59" s="908"/>
      <c r="WFF59" s="908"/>
      <c r="WFG59" s="908"/>
      <c r="WFH59" s="908"/>
      <c r="WFI59" s="908"/>
      <c r="WFJ59" s="908"/>
      <c r="WFK59" s="908"/>
      <c r="WFL59" s="908"/>
      <c r="WFM59" s="908"/>
      <c r="WFN59" s="908"/>
      <c r="WFO59" s="908"/>
      <c r="WFP59" s="908"/>
      <c r="WFQ59" s="908"/>
      <c r="WFR59" s="908"/>
      <c r="WFS59" s="908"/>
      <c r="WFT59" s="908"/>
      <c r="WFU59" s="908"/>
      <c r="WFV59" s="908"/>
      <c r="WFW59" s="908"/>
      <c r="WFX59" s="908"/>
      <c r="WFY59" s="908"/>
      <c r="WFZ59" s="908"/>
      <c r="WGA59" s="908"/>
      <c r="WGB59" s="908"/>
      <c r="WGC59" s="908"/>
      <c r="WGD59" s="908"/>
      <c r="WGE59" s="908"/>
      <c r="WGF59" s="908"/>
      <c r="WGG59" s="908"/>
      <c r="WGH59" s="908"/>
      <c r="WGI59" s="908"/>
      <c r="WGJ59" s="908"/>
      <c r="WGK59" s="908"/>
      <c r="WGL59" s="908"/>
      <c r="WGM59" s="908"/>
      <c r="WGN59" s="908"/>
      <c r="WGO59" s="908"/>
      <c r="WGP59" s="908"/>
      <c r="WGQ59" s="908"/>
      <c r="WGR59" s="908"/>
      <c r="WGS59" s="908"/>
      <c r="WGT59" s="908"/>
      <c r="WGU59" s="908"/>
      <c r="WGV59" s="908"/>
      <c r="WGW59" s="908"/>
      <c r="WGX59" s="908"/>
      <c r="WGY59" s="908"/>
      <c r="WGZ59" s="908"/>
      <c r="WHA59" s="908"/>
      <c r="WHB59" s="908"/>
      <c r="WHC59" s="908"/>
      <c r="WHD59" s="908"/>
      <c r="WHE59" s="908"/>
      <c r="WHF59" s="908"/>
      <c r="WHG59" s="908"/>
      <c r="WHH59" s="908"/>
      <c r="WHI59" s="908"/>
      <c r="WHJ59" s="908"/>
      <c r="WHK59" s="908"/>
      <c r="WHL59" s="908"/>
      <c r="WHM59" s="908"/>
      <c r="WHN59" s="908"/>
      <c r="WHO59" s="908"/>
      <c r="WHP59" s="908"/>
      <c r="WHQ59" s="908"/>
      <c r="WHR59" s="908"/>
      <c r="WHS59" s="908"/>
      <c r="WHT59" s="908"/>
      <c r="WHU59" s="908"/>
      <c r="WHV59" s="908"/>
      <c r="WHW59" s="908"/>
      <c r="WHX59" s="908"/>
      <c r="WHY59" s="908"/>
      <c r="WHZ59" s="908"/>
      <c r="WIA59" s="908"/>
      <c r="WIB59" s="908"/>
      <c r="WIC59" s="908"/>
      <c r="WID59" s="908"/>
      <c r="WIE59" s="908"/>
      <c r="WIF59" s="908"/>
      <c r="WIG59" s="908"/>
      <c r="WIH59" s="908"/>
      <c r="WII59" s="908"/>
      <c r="WIJ59" s="908"/>
      <c r="WIK59" s="908"/>
      <c r="WIL59" s="908"/>
      <c r="WIM59" s="908"/>
      <c r="WIN59" s="908"/>
      <c r="WIO59" s="908"/>
      <c r="WIP59" s="908"/>
      <c r="WIQ59" s="908"/>
      <c r="WIR59" s="908"/>
      <c r="WIS59" s="908"/>
      <c r="WIT59" s="908"/>
      <c r="WIU59" s="908"/>
      <c r="WIV59" s="908"/>
      <c r="WIW59" s="908"/>
      <c r="WIX59" s="908"/>
      <c r="WIY59" s="908"/>
      <c r="WIZ59" s="908"/>
      <c r="WJA59" s="908"/>
      <c r="WJB59" s="908"/>
      <c r="WJC59" s="908"/>
      <c r="WJD59" s="908"/>
      <c r="WJE59" s="908"/>
      <c r="WJF59" s="908"/>
      <c r="WJG59" s="908"/>
      <c r="WJH59" s="908"/>
      <c r="WJI59" s="908"/>
      <c r="WJJ59" s="908"/>
      <c r="WJK59" s="908"/>
      <c r="WJL59" s="908"/>
      <c r="WJM59" s="908"/>
      <c r="WJN59" s="908"/>
      <c r="WJO59" s="908"/>
      <c r="WJP59" s="908"/>
      <c r="WJQ59" s="908"/>
      <c r="WJR59" s="908"/>
      <c r="WJS59" s="908"/>
      <c r="WJT59" s="908"/>
      <c r="WJU59" s="908"/>
      <c r="WJV59" s="908"/>
      <c r="WJW59" s="908"/>
      <c r="WJX59" s="908"/>
      <c r="WJY59" s="908"/>
      <c r="WJZ59" s="908"/>
      <c r="WKA59" s="908"/>
      <c r="WKB59" s="908"/>
      <c r="WKC59" s="908"/>
      <c r="WKD59" s="908"/>
      <c r="WKE59" s="908"/>
      <c r="WKF59" s="908"/>
      <c r="WKG59" s="908"/>
      <c r="WKH59" s="908"/>
      <c r="WKI59" s="908"/>
      <c r="WKJ59" s="908"/>
      <c r="WKK59" s="908"/>
      <c r="WKL59" s="908"/>
      <c r="WKM59" s="908"/>
      <c r="WKN59" s="908"/>
      <c r="WKO59" s="908"/>
      <c r="WKP59" s="908"/>
      <c r="WKQ59" s="908"/>
      <c r="WKR59" s="908"/>
      <c r="WKS59" s="908"/>
      <c r="WKT59" s="908"/>
      <c r="WKU59" s="908"/>
      <c r="WKV59" s="908"/>
      <c r="WKW59" s="908"/>
      <c r="WKX59" s="908"/>
      <c r="WKY59" s="908"/>
      <c r="WKZ59" s="908"/>
      <c r="WLA59" s="908"/>
      <c r="WLB59" s="908"/>
      <c r="WLC59" s="908"/>
      <c r="WLD59" s="908"/>
      <c r="WLE59" s="908"/>
      <c r="WLF59" s="908"/>
      <c r="WLG59" s="908"/>
      <c r="WLH59" s="908"/>
      <c r="WLI59" s="908"/>
      <c r="WLJ59" s="908"/>
      <c r="WLK59" s="908"/>
      <c r="WLL59" s="908"/>
      <c r="WLM59" s="908"/>
      <c r="WLN59" s="908"/>
      <c r="WLO59" s="908"/>
      <c r="WLP59" s="908"/>
      <c r="WLQ59" s="908"/>
      <c r="WLR59" s="908"/>
      <c r="WLS59" s="908"/>
      <c r="WLT59" s="908"/>
      <c r="WLU59" s="908"/>
      <c r="WLV59" s="908"/>
      <c r="WLW59" s="908"/>
      <c r="WLX59" s="908"/>
      <c r="WLY59" s="908"/>
      <c r="WLZ59" s="908"/>
      <c r="WMA59" s="908"/>
      <c r="WMB59" s="908"/>
      <c r="WMC59" s="908"/>
      <c r="WMD59" s="908"/>
      <c r="WME59" s="908"/>
      <c r="WMF59" s="908"/>
      <c r="WMG59" s="908"/>
      <c r="WMH59" s="908"/>
      <c r="WMI59" s="908"/>
      <c r="WMJ59" s="908"/>
      <c r="WMK59" s="908"/>
      <c r="WML59" s="908"/>
      <c r="WMM59" s="908"/>
      <c r="WMN59" s="908"/>
      <c r="WMO59" s="908"/>
      <c r="WMP59" s="908"/>
      <c r="WMQ59" s="908"/>
      <c r="WMR59" s="908"/>
      <c r="WMS59" s="908"/>
      <c r="WMT59" s="908"/>
      <c r="WMU59" s="908"/>
      <c r="WMV59" s="908"/>
      <c r="WMW59" s="908"/>
      <c r="WMX59" s="908"/>
      <c r="WMY59" s="908"/>
      <c r="WMZ59" s="908"/>
      <c r="WNA59" s="908"/>
      <c r="WNB59" s="908"/>
      <c r="WNC59" s="908"/>
      <c r="WND59" s="908"/>
      <c r="WNE59" s="908"/>
      <c r="WNF59" s="908"/>
      <c r="WNG59" s="908"/>
      <c r="WNH59" s="908"/>
      <c r="WNI59" s="908"/>
      <c r="WNJ59" s="908"/>
      <c r="WNK59" s="908"/>
      <c r="WNL59" s="908"/>
      <c r="WNM59" s="908"/>
      <c r="WNN59" s="908"/>
      <c r="WNO59" s="908"/>
      <c r="WNP59" s="908"/>
      <c r="WNQ59" s="908"/>
      <c r="WNR59" s="908"/>
      <c r="WNS59" s="908"/>
      <c r="WNT59" s="908"/>
      <c r="WNU59" s="908"/>
      <c r="WNV59" s="908"/>
      <c r="WNW59" s="908"/>
      <c r="WNX59" s="908"/>
      <c r="WNY59" s="908"/>
      <c r="WNZ59" s="908"/>
      <c r="WOA59" s="908"/>
      <c r="WOB59" s="908"/>
      <c r="WOC59" s="908"/>
      <c r="WOD59" s="908"/>
      <c r="WOE59" s="908"/>
      <c r="WOF59" s="908"/>
      <c r="WOG59" s="908"/>
      <c r="WOH59" s="908"/>
      <c r="WOI59" s="908"/>
      <c r="WOJ59" s="908"/>
      <c r="WOK59" s="908"/>
      <c r="WOL59" s="908"/>
      <c r="WOM59" s="908"/>
      <c r="WON59" s="908"/>
      <c r="WOO59" s="908"/>
      <c r="WOP59" s="908"/>
      <c r="WOQ59" s="908"/>
      <c r="WOR59" s="908"/>
      <c r="WOS59" s="908"/>
      <c r="WOT59" s="908"/>
      <c r="WOU59" s="908"/>
      <c r="WOV59" s="908"/>
      <c r="WOW59" s="908"/>
      <c r="WOX59" s="908"/>
      <c r="WOY59" s="908"/>
      <c r="WOZ59" s="908"/>
      <c r="WPA59" s="908"/>
      <c r="WPB59" s="908"/>
      <c r="WPC59" s="908"/>
      <c r="WPD59" s="908"/>
      <c r="WPE59" s="908"/>
      <c r="WPF59" s="908"/>
      <c r="WPG59" s="908"/>
      <c r="WPH59" s="908"/>
      <c r="WPI59" s="908"/>
      <c r="WPJ59" s="908"/>
      <c r="WPK59" s="908"/>
      <c r="WPL59" s="908"/>
      <c r="WPM59" s="908"/>
      <c r="WPN59" s="908"/>
      <c r="WPO59" s="908"/>
      <c r="WPP59" s="908"/>
      <c r="WPQ59" s="908"/>
      <c r="WPR59" s="908"/>
      <c r="WPS59" s="908"/>
      <c r="WPT59" s="908"/>
      <c r="WPU59" s="908"/>
      <c r="WPV59" s="908"/>
      <c r="WPW59" s="908"/>
      <c r="WPX59" s="908"/>
      <c r="WPY59" s="908"/>
      <c r="WPZ59" s="908"/>
      <c r="WQA59" s="908"/>
      <c r="WQB59" s="908"/>
      <c r="WQC59" s="908"/>
      <c r="WQD59" s="908"/>
      <c r="WQE59" s="908"/>
      <c r="WQF59" s="908"/>
      <c r="WQG59" s="908"/>
      <c r="WQH59" s="908"/>
      <c r="WQI59" s="908"/>
      <c r="WQJ59" s="908"/>
      <c r="WQK59" s="908"/>
      <c r="WQL59" s="908"/>
      <c r="WQM59" s="908"/>
      <c r="WQN59" s="908"/>
      <c r="WQO59" s="908"/>
      <c r="WQP59" s="908"/>
      <c r="WQQ59" s="908"/>
      <c r="WQR59" s="908"/>
      <c r="WQS59" s="908"/>
      <c r="WQT59" s="908"/>
      <c r="WQU59" s="908"/>
      <c r="WQV59" s="908"/>
      <c r="WQW59" s="908"/>
      <c r="WQX59" s="908"/>
      <c r="WQY59" s="908"/>
      <c r="WQZ59" s="908"/>
      <c r="WRA59" s="908"/>
      <c r="WRB59" s="908"/>
      <c r="WRC59" s="908"/>
      <c r="WRD59" s="908"/>
      <c r="WRE59" s="908"/>
      <c r="WRF59" s="908"/>
      <c r="WRG59" s="908"/>
      <c r="WRH59" s="908"/>
      <c r="WRI59" s="908"/>
      <c r="WRJ59" s="908"/>
      <c r="WRK59" s="908"/>
      <c r="WRL59" s="908"/>
      <c r="WRM59" s="908"/>
      <c r="WRN59" s="908"/>
      <c r="WRO59" s="908"/>
      <c r="WRP59" s="908"/>
      <c r="WRQ59" s="908"/>
      <c r="WRR59" s="908"/>
      <c r="WRS59" s="908"/>
      <c r="WRT59" s="908"/>
      <c r="WRU59" s="908"/>
      <c r="WRV59" s="908"/>
      <c r="WRW59" s="908"/>
      <c r="WRX59" s="908"/>
      <c r="WRY59" s="908"/>
      <c r="WRZ59" s="908"/>
      <c r="WSA59" s="908"/>
      <c r="WSB59" s="908"/>
      <c r="WSC59" s="908"/>
      <c r="WSD59" s="908"/>
      <c r="WSE59" s="908"/>
      <c r="WSF59" s="908"/>
      <c r="WSG59" s="908"/>
      <c r="WSH59" s="908"/>
      <c r="WSI59" s="908"/>
      <c r="WSJ59" s="908"/>
      <c r="WSK59" s="908"/>
      <c r="WSL59" s="908"/>
      <c r="WSM59" s="908"/>
      <c r="WSN59" s="908"/>
      <c r="WSO59" s="908"/>
      <c r="WSP59" s="908"/>
      <c r="WSQ59" s="908"/>
      <c r="WSR59" s="908"/>
      <c r="WSS59" s="908"/>
      <c r="WST59" s="908"/>
      <c r="WSU59" s="908"/>
      <c r="WSV59" s="908"/>
      <c r="WSW59" s="908"/>
      <c r="WSX59" s="908"/>
      <c r="WSY59" s="908"/>
      <c r="WSZ59" s="908"/>
      <c r="WTA59" s="908"/>
      <c r="WTB59" s="908"/>
      <c r="WTC59" s="908"/>
      <c r="WTD59" s="908"/>
      <c r="WTE59" s="908"/>
      <c r="WTF59" s="908"/>
      <c r="WTG59" s="908"/>
      <c r="WTH59" s="908"/>
      <c r="WTI59" s="908"/>
      <c r="WTJ59" s="908"/>
      <c r="WTK59" s="908"/>
      <c r="WTL59" s="908"/>
      <c r="WTM59" s="908"/>
      <c r="WTN59" s="908"/>
      <c r="WTO59" s="908"/>
      <c r="WTP59" s="908"/>
      <c r="WTQ59" s="908"/>
      <c r="WTR59" s="908"/>
      <c r="WTS59" s="908"/>
      <c r="WTT59" s="908"/>
      <c r="WTU59" s="908"/>
      <c r="WTV59" s="908"/>
      <c r="WTW59" s="908"/>
      <c r="WTX59" s="908"/>
      <c r="WTY59" s="908"/>
      <c r="WTZ59" s="908"/>
      <c r="WUA59" s="908"/>
      <c r="WUB59" s="908"/>
      <c r="WUC59" s="908"/>
      <c r="WUD59" s="908"/>
      <c r="WUE59" s="908"/>
      <c r="WUF59" s="908"/>
      <c r="WUG59" s="908"/>
      <c r="WUH59" s="908"/>
      <c r="WUI59" s="908"/>
      <c r="WUJ59" s="908"/>
      <c r="WUK59" s="908"/>
      <c r="WUL59" s="908"/>
      <c r="WUM59" s="908"/>
      <c r="WUN59" s="908"/>
      <c r="WUO59" s="908"/>
      <c r="WUP59" s="908"/>
      <c r="WUQ59" s="908"/>
      <c r="WUR59" s="908"/>
      <c r="WUS59" s="908"/>
      <c r="WUT59" s="908"/>
      <c r="WUU59" s="908"/>
      <c r="WUV59" s="908"/>
      <c r="WUW59" s="908"/>
      <c r="WUX59" s="908"/>
      <c r="WUY59" s="908"/>
      <c r="WUZ59" s="908"/>
      <c r="WVA59" s="908"/>
      <c r="WVB59" s="908"/>
      <c r="WVC59" s="908"/>
      <c r="WVD59" s="908"/>
      <c r="WVE59" s="908"/>
      <c r="WVF59" s="908"/>
      <c r="WVG59" s="908"/>
      <c r="WVH59" s="908"/>
      <c r="WVI59" s="908"/>
      <c r="WVJ59" s="908"/>
      <c r="WVK59" s="908"/>
      <c r="WVL59" s="908"/>
      <c r="WVM59" s="908"/>
      <c r="WVN59" s="908"/>
      <c r="WVO59" s="908"/>
      <c r="WVP59" s="908"/>
      <c r="WVQ59" s="908"/>
      <c r="WVR59" s="908"/>
      <c r="WVS59" s="908"/>
      <c r="WVT59" s="908"/>
      <c r="WVU59" s="908"/>
      <c r="WVV59" s="908"/>
      <c r="WVW59" s="908"/>
      <c r="WVX59" s="908"/>
      <c r="WVY59" s="908"/>
      <c r="WVZ59" s="908"/>
      <c r="WWA59" s="908"/>
      <c r="WWB59" s="908"/>
      <c r="WWC59" s="908"/>
    </row>
    <row r="60" spans="1:16149" s="908" customFormat="1" ht="24.95" customHeight="1">
      <c r="A60" s="899" t="s">
        <v>491</v>
      </c>
      <c r="B60" s="736" t="s">
        <v>366</v>
      </c>
      <c r="C60" s="743" t="s">
        <v>117</v>
      </c>
      <c r="D60" s="738">
        <v>21069</v>
      </c>
      <c r="E60" s="738">
        <v>31728</v>
      </c>
      <c r="F60" s="915">
        <f t="shared" ca="1" si="4"/>
        <v>33.259150412861494</v>
      </c>
      <c r="G60" s="916">
        <f t="shared" si="0"/>
        <v>42984</v>
      </c>
      <c r="H60" s="917">
        <f>28447</f>
        <v>28447</v>
      </c>
      <c r="I60" s="741" t="s">
        <v>140</v>
      </c>
      <c r="J60" s="741" t="s">
        <v>140</v>
      </c>
      <c r="K60" s="443">
        <v>3</v>
      </c>
      <c r="L60" s="443">
        <f t="shared" si="9"/>
        <v>15</v>
      </c>
      <c r="M60" s="443">
        <f t="shared" si="9"/>
        <v>15</v>
      </c>
      <c r="N60" s="902"/>
      <c r="O60" s="902"/>
      <c r="P60" s="903">
        <f t="shared" si="5"/>
        <v>41128.132106999998</v>
      </c>
      <c r="Q60" s="443">
        <f t="shared" si="2"/>
        <v>33</v>
      </c>
      <c r="R60" s="904">
        <v>20</v>
      </c>
      <c r="S60" s="904">
        <v>35</v>
      </c>
      <c r="T60" s="904">
        <f t="shared" si="10"/>
        <v>41</v>
      </c>
      <c r="U60" s="903">
        <f t="shared" si="3"/>
        <v>1166327</v>
      </c>
      <c r="V60" s="918"/>
      <c r="W60" s="919"/>
      <c r="X60" s="920"/>
    </row>
    <row r="61" spans="1:16149" s="908" customFormat="1" ht="24.95" customHeight="1">
      <c r="A61" s="899" t="s">
        <v>1719</v>
      </c>
      <c r="B61" s="909" t="s">
        <v>2191</v>
      </c>
      <c r="C61" s="909" t="s">
        <v>1746</v>
      </c>
      <c r="D61" s="910" t="s">
        <v>2192</v>
      </c>
      <c r="E61" s="910">
        <v>31723</v>
      </c>
      <c r="F61" s="915">
        <f t="shared" ca="1" si="4"/>
        <v>33.27284904299848</v>
      </c>
      <c r="G61" s="916">
        <f t="shared" si="0"/>
        <v>44085</v>
      </c>
      <c r="H61" s="917">
        <v>76420</v>
      </c>
      <c r="I61" s="741" t="s">
        <v>136</v>
      </c>
      <c r="J61" s="741"/>
      <c r="K61" s="922">
        <v>3</v>
      </c>
      <c r="L61" s="443">
        <f t="shared" si="9"/>
        <v>28.47</v>
      </c>
      <c r="M61" s="443">
        <f t="shared" si="9"/>
        <v>38.489999999999995</v>
      </c>
      <c r="N61" s="902">
        <v>13.47</v>
      </c>
      <c r="O61" s="902">
        <v>23.49</v>
      </c>
      <c r="P61" s="903">
        <f t="shared" si="5"/>
        <v>246606.05553263996</v>
      </c>
      <c r="Q61" s="443">
        <f t="shared" si="2"/>
        <v>33</v>
      </c>
      <c r="R61" s="904"/>
      <c r="S61" s="904"/>
      <c r="T61" s="904">
        <f t="shared" si="10"/>
        <v>41</v>
      </c>
      <c r="U61" s="903">
        <f t="shared" si="3"/>
        <v>3133220</v>
      </c>
      <c r="V61" s="918"/>
      <c r="W61" s="919"/>
      <c r="X61" s="920"/>
      <c r="Y61" s="921"/>
      <c r="Z61" s="921"/>
      <c r="AA61" s="921"/>
      <c r="AB61" s="921"/>
      <c r="AC61" s="921"/>
      <c r="AD61" s="921"/>
      <c r="AE61" s="921"/>
      <c r="AF61" s="921"/>
      <c r="AG61" s="921"/>
      <c r="AH61" s="921"/>
      <c r="AI61" s="921"/>
      <c r="AJ61" s="921"/>
      <c r="AK61" s="921"/>
      <c r="AL61" s="921"/>
      <c r="AM61" s="921"/>
      <c r="AN61" s="921"/>
      <c r="AO61" s="921"/>
      <c r="AP61" s="921"/>
      <c r="AQ61" s="921"/>
      <c r="AR61" s="921"/>
      <c r="AS61" s="921"/>
      <c r="AT61" s="921"/>
      <c r="AU61" s="921"/>
      <c r="AV61" s="921"/>
      <c r="AW61" s="921"/>
      <c r="AX61" s="921"/>
      <c r="AY61" s="921"/>
      <c r="AZ61" s="921"/>
      <c r="BA61" s="921"/>
      <c r="BB61" s="921"/>
      <c r="BC61" s="921"/>
      <c r="BD61" s="921"/>
      <c r="BE61" s="921"/>
      <c r="BF61" s="921"/>
      <c r="BG61" s="921"/>
      <c r="BH61" s="921"/>
      <c r="BI61" s="921"/>
      <c r="BJ61" s="921"/>
      <c r="BK61" s="921"/>
      <c r="BL61" s="921"/>
      <c r="BM61" s="921"/>
      <c r="BN61" s="921"/>
      <c r="BO61" s="921"/>
      <c r="BP61" s="921"/>
      <c r="BQ61" s="921"/>
      <c r="BR61" s="921"/>
      <c r="BS61" s="921"/>
      <c r="BT61" s="921"/>
      <c r="BU61" s="921"/>
      <c r="BV61" s="921"/>
      <c r="BW61" s="921"/>
      <c r="BX61" s="921"/>
      <c r="BY61" s="921"/>
      <c r="BZ61" s="921"/>
      <c r="CA61" s="921"/>
      <c r="CB61" s="921"/>
      <c r="CC61" s="921"/>
      <c r="CD61" s="921"/>
      <c r="CE61" s="921"/>
      <c r="CF61" s="921"/>
      <c r="CG61" s="921"/>
      <c r="CH61" s="921"/>
      <c r="CI61" s="921"/>
      <c r="CJ61" s="921"/>
      <c r="CK61" s="921"/>
      <c r="CL61" s="921"/>
      <c r="CM61" s="921"/>
      <c r="CN61" s="921"/>
      <c r="CO61" s="921"/>
      <c r="CP61" s="921"/>
      <c r="CQ61" s="921"/>
      <c r="CR61" s="921"/>
      <c r="CS61" s="921"/>
      <c r="CT61" s="921"/>
      <c r="CU61" s="921"/>
      <c r="CV61" s="921"/>
      <c r="CW61" s="921"/>
      <c r="CX61" s="921"/>
      <c r="CY61" s="921"/>
      <c r="CZ61" s="921"/>
      <c r="DA61" s="921"/>
      <c r="DB61" s="921"/>
      <c r="DC61" s="921"/>
      <c r="DD61" s="921"/>
      <c r="DE61" s="921"/>
      <c r="DF61" s="921"/>
      <c r="DG61" s="921"/>
      <c r="DH61" s="921"/>
      <c r="DI61" s="921"/>
      <c r="DJ61" s="921"/>
      <c r="DK61" s="921"/>
      <c r="DL61" s="921"/>
      <c r="DM61" s="921"/>
      <c r="DN61" s="921"/>
      <c r="DO61" s="921"/>
      <c r="DP61" s="921"/>
      <c r="DQ61" s="921"/>
      <c r="DR61" s="921"/>
      <c r="DS61" s="921"/>
      <c r="DT61" s="921"/>
      <c r="DU61" s="921"/>
      <c r="DV61" s="921"/>
      <c r="DW61" s="921"/>
      <c r="DX61" s="921"/>
      <c r="DY61" s="921"/>
      <c r="DZ61" s="921"/>
      <c r="EA61" s="921"/>
      <c r="EB61" s="921"/>
      <c r="EC61" s="921"/>
      <c r="ED61" s="921"/>
      <c r="EE61" s="921"/>
      <c r="EF61" s="921"/>
      <c r="EG61" s="921"/>
      <c r="EH61" s="921"/>
      <c r="EI61" s="921"/>
      <c r="EJ61" s="921"/>
      <c r="EK61" s="921"/>
      <c r="EL61" s="921"/>
      <c r="EM61" s="921"/>
      <c r="EN61" s="921"/>
      <c r="EO61" s="921"/>
      <c r="EP61" s="921"/>
      <c r="EQ61" s="921"/>
      <c r="ER61" s="921"/>
      <c r="ES61" s="921"/>
      <c r="ET61" s="921"/>
      <c r="EU61" s="921"/>
      <c r="EV61" s="921"/>
      <c r="EW61" s="921"/>
      <c r="EX61" s="921"/>
      <c r="EY61" s="921"/>
      <c r="EZ61" s="921"/>
      <c r="FA61" s="921"/>
      <c r="FB61" s="921"/>
      <c r="FC61" s="921"/>
      <c r="FD61" s="921"/>
      <c r="FE61" s="921"/>
      <c r="FF61" s="921"/>
      <c r="FG61" s="921"/>
      <c r="FH61" s="921"/>
      <c r="FI61" s="921"/>
      <c r="FJ61" s="921"/>
      <c r="FK61" s="921"/>
      <c r="FL61" s="921"/>
      <c r="FM61" s="921"/>
      <c r="FN61" s="921"/>
      <c r="FO61" s="921"/>
      <c r="FP61" s="921"/>
      <c r="FQ61" s="921"/>
      <c r="FR61" s="921"/>
      <c r="FS61" s="921"/>
      <c r="FT61" s="921"/>
      <c r="FU61" s="921"/>
      <c r="FV61" s="921"/>
      <c r="FW61" s="921"/>
      <c r="FX61" s="921"/>
      <c r="FY61" s="921"/>
      <c r="FZ61" s="921"/>
      <c r="GA61" s="921"/>
      <c r="GB61" s="921"/>
      <c r="GC61" s="921"/>
      <c r="GD61" s="921"/>
      <c r="GE61" s="921"/>
      <c r="GF61" s="921"/>
      <c r="GG61" s="921"/>
      <c r="GH61" s="921"/>
      <c r="GI61" s="921"/>
      <c r="GJ61" s="921"/>
      <c r="GK61" s="921"/>
      <c r="GL61" s="921"/>
      <c r="GM61" s="921"/>
      <c r="GN61" s="921"/>
      <c r="GO61" s="921"/>
      <c r="GP61" s="921"/>
      <c r="GQ61" s="921"/>
      <c r="GR61" s="921"/>
      <c r="GS61" s="921"/>
      <c r="GT61" s="921"/>
      <c r="GU61" s="921"/>
      <c r="GV61" s="921"/>
      <c r="GW61" s="921"/>
      <c r="GX61" s="921"/>
      <c r="GY61" s="921"/>
      <c r="GZ61" s="921"/>
      <c r="HA61" s="921"/>
      <c r="HB61" s="921"/>
      <c r="HC61" s="921"/>
      <c r="HD61" s="921"/>
      <c r="HE61" s="921"/>
      <c r="HF61" s="921"/>
      <c r="HG61" s="921"/>
      <c r="HH61" s="921"/>
      <c r="HI61" s="921"/>
      <c r="HJ61" s="921"/>
      <c r="HK61" s="921"/>
      <c r="HL61" s="921"/>
      <c r="HM61" s="921"/>
      <c r="HN61" s="921"/>
      <c r="HO61" s="921"/>
      <c r="HP61" s="921"/>
      <c r="HQ61" s="921"/>
      <c r="HR61" s="921"/>
      <c r="HS61" s="921"/>
      <c r="HT61" s="921"/>
      <c r="HU61" s="921"/>
      <c r="HV61" s="921"/>
      <c r="HW61" s="921"/>
      <c r="HX61" s="921"/>
      <c r="HY61" s="921"/>
      <c r="HZ61" s="921"/>
      <c r="IA61" s="921"/>
      <c r="IB61" s="921"/>
      <c r="IC61" s="921"/>
      <c r="ID61" s="921"/>
      <c r="IE61" s="921"/>
      <c r="IF61" s="921"/>
      <c r="IG61" s="921"/>
      <c r="IH61" s="921"/>
      <c r="II61" s="921"/>
      <c r="IJ61" s="921"/>
      <c r="IK61" s="921"/>
      <c r="IL61" s="921"/>
      <c r="IM61" s="921"/>
      <c r="IN61" s="921"/>
      <c r="IO61" s="921"/>
      <c r="IP61" s="921"/>
      <c r="IQ61" s="921"/>
      <c r="IR61" s="921"/>
      <c r="IS61" s="921"/>
      <c r="IT61" s="921"/>
      <c r="IU61" s="921"/>
      <c r="IV61" s="921"/>
      <c r="IW61" s="921"/>
      <c r="IX61" s="921"/>
      <c r="IY61" s="921"/>
      <c r="IZ61" s="921"/>
      <c r="JA61" s="921"/>
      <c r="JB61" s="921"/>
      <c r="JC61" s="921"/>
      <c r="JD61" s="921"/>
      <c r="JE61" s="921"/>
      <c r="JF61" s="921"/>
      <c r="JG61" s="921"/>
      <c r="JH61" s="921"/>
      <c r="JI61" s="921"/>
      <c r="JJ61" s="921"/>
      <c r="JK61" s="921"/>
      <c r="JL61" s="921"/>
      <c r="JM61" s="921"/>
      <c r="JN61" s="921"/>
      <c r="JO61" s="921"/>
      <c r="JP61" s="921"/>
      <c r="JQ61" s="921"/>
      <c r="JR61" s="921"/>
      <c r="JS61" s="921"/>
      <c r="JT61" s="921"/>
      <c r="JU61" s="921"/>
      <c r="JV61" s="921"/>
      <c r="JW61" s="921"/>
      <c r="JX61" s="921"/>
      <c r="JY61" s="921"/>
      <c r="JZ61" s="921"/>
      <c r="KA61" s="921"/>
      <c r="KB61" s="921"/>
      <c r="KC61" s="921"/>
      <c r="KD61" s="921"/>
      <c r="KE61" s="921"/>
      <c r="KF61" s="921"/>
      <c r="KG61" s="921"/>
      <c r="KH61" s="921"/>
      <c r="KI61" s="921"/>
      <c r="KJ61" s="921"/>
      <c r="KK61" s="921"/>
      <c r="KL61" s="921"/>
      <c r="KM61" s="921"/>
      <c r="KN61" s="921"/>
      <c r="KO61" s="921"/>
      <c r="KP61" s="921"/>
      <c r="KQ61" s="921"/>
      <c r="KR61" s="921"/>
      <c r="KS61" s="921"/>
      <c r="KT61" s="921"/>
      <c r="KU61" s="921"/>
      <c r="KV61" s="921"/>
      <c r="KW61" s="921"/>
      <c r="KX61" s="921"/>
      <c r="KY61" s="921"/>
      <c r="KZ61" s="921"/>
      <c r="LA61" s="921"/>
      <c r="LB61" s="921"/>
      <c r="LC61" s="921"/>
      <c r="LD61" s="921"/>
      <c r="LE61" s="921"/>
      <c r="LF61" s="921"/>
      <c r="LG61" s="921"/>
      <c r="LH61" s="921"/>
      <c r="LI61" s="921"/>
      <c r="LJ61" s="921"/>
      <c r="LK61" s="921"/>
      <c r="LL61" s="921"/>
      <c r="LM61" s="921"/>
      <c r="LN61" s="921"/>
      <c r="LO61" s="921"/>
      <c r="LP61" s="921"/>
      <c r="LQ61" s="921"/>
      <c r="LR61" s="921"/>
      <c r="LS61" s="921"/>
      <c r="LT61" s="921"/>
      <c r="LU61" s="921"/>
      <c r="LV61" s="921"/>
      <c r="LW61" s="921"/>
      <c r="LX61" s="921"/>
      <c r="LY61" s="921"/>
      <c r="LZ61" s="921"/>
      <c r="MA61" s="921"/>
      <c r="MB61" s="921"/>
      <c r="MC61" s="921"/>
      <c r="MD61" s="921"/>
      <c r="ME61" s="921"/>
      <c r="MF61" s="921"/>
      <c r="MG61" s="921"/>
      <c r="MH61" s="921"/>
      <c r="MI61" s="921"/>
      <c r="MJ61" s="921"/>
      <c r="MK61" s="921"/>
      <c r="ML61" s="921"/>
      <c r="MM61" s="921"/>
      <c r="MN61" s="921"/>
      <c r="MO61" s="921"/>
      <c r="MP61" s="921"/>
      <c r="MQ61" s="921"/>
      <c r="MR61" s="921"/>
      <c r="MS61" s="921"/>
      <c r="MT61" s="921"/>
      <c r="MU61" s="921"/>
      <c r="MV61" s="921"/>
      <c r="MW61" s="921"/>
      <c r="MX61" s="921"/>
      <c r="MY61" s="921"/>
      <c r="MZ61" s="921"/>
      <c r="NA61" s="921"/>
      <c r="NB61" s="921"/>
      <c r="NC61" s="921"/>
      <c r="ND61" s="921"/>
      <c r="NE61" s="921"/>
      <c r="NF61" s="921"/>
      <c r="NG61" s="921"/>
      <c r="NH61" s="921"/>
      <c r="NI61" s="921"/>
      <c r="NJ61" s="921"/>
      <c r="NK61" s="921"/>
      <c r="NL61" s="921"/>
      <c r="NM61" s="921"/>
      <c r="NN61" s="921"/>
      <c r="NO61" s="921"/>
      <c r="NP61" s="921"/>
      <c r="NQ61" s="921"/>
      <c r="NR61" s="921"/>
      <c r="NS61" s="921"/>
      <c r="NT61" s="921"/>
      <c r="NU61" s="921"/>
      <c r="NV61" s="921"/>
      <c r="NW61" s="921"/>
      <c r="NX61" s="921"/>
      <c r="NY61" s="921"/>
      <c r="NZ61" s="921"/>
      <c r="OA61" s="921"/>
      <c r="OB61" s="921"/>
      <c r="OC61" s="921"/>
      <c r="OD61" s="921"/>
      <c r="OE61" s="921"/>
      <c r="OF61" s="921"/>
      <c r="OG61" s="921"/>
      <c r="OH61" s="921"/>
      <c r="OI61" s="921"/>
      <c r="OJ61" s="921"/>
      <c r="OK61" s="921"/>
      <c r="OL61" s="921"/>
      <c r="OM61" s="921"/>
      <c r="ON61" s="921"/>
      <c r="OO61" s="921"/>
      <c r="OP61" s="921"/>
      <c r="OQ61" s="921"/>
      <c r="OR61" s="921"/>
      <c r="OS61" s="921"/>
      <c r="OT61" s="921"/>
      <c r="OU61" s="921"/>
      <c r="OV61" s="921"/>
      <c r="OW61" s="921"/>
      <c r="OX61" s="921"/>
      <c r="OY61" s="921"/>
      <c r="OZ61" s="921"/>
      <c r="PA61" s="921"/>
      <c r="PB61" s="921"/>
      <c r="PC61" s="921"/>
      <c r="PD61" s="921"/>
      <c r="PE61" s="921"/>
      <c r="PF61" s="921"/>
      <c r="PG61" s="921"/>
      <c r="PH61" s="921"/>
      <c r="PI61" s="921"/>
      <c r="PJ61" s="921"/>
      <c r="PK61" s="921"/>
      <c r="PL61" s="921"/>
      <c r="PM61" s="921"/>
      <c r="PN61" s="921"/>
      <c r="PO61" s="921"/>
      <c r="PP61" s="921"/>
      <c r="PQ61" s="921"/>
      <c r="PR61" s="921"/>
      <c r="PS61" s="921"/>
      <c r="PT61" s="921"/>
      <c r="PU61" s="921"/>
      <c r="PV61" s="921"/>
      <c r="PW61" s="921"/>
      <c r="PX61" s="921"/>
      <c r="PY61" s="921"/>
      <c r="PZ61" s="921"/>
      <c r="QA61" s="921"/>
      <c r="QB61" s="921"/>
      <c r="QC61" s="921"/>
      <c r="QD61" s="921"/>
      <c r="QE61" s="921"/>
      <c r="QF61" s="921"/>
      <c r="QG61" s="921"/>
      <c r="QH61" s="921"/>
      <c r="QI61" s="921"/>
      <c r="QJ61" s="921"/>
      <c r="QK61" s="921"/>
      <c r="QL61" s="921"/>
      <c r="QM61" s="921"/>
      <c r="QN61" s="921"/>
      <c r="QO61" s="921"/>
      <c r="QP61" s="921"/>
      <c r="QQ61" s="921"/>
      <c r="QR61" s="921"/>
      <c r="QS61" s="921"/>
      <c r="QT61" s="921"/>
      <c r="QU61" s="921"/>
      <c r="QV61" s="921"/>
      <c r="QW61" s="921"/>
      <c r="QX61" s="921"/>
      <c r="QY61" s="921"/>
      <c r="QZ61" s="921"/>
      <c r="RA61" s="921"/>
      <c r="RB61" s="921"/>
      <c r="RC61" s="921"/>
      <c r="RD61" s="921"/>
      <c r="RE61" s="921"/>
      <c r="RF61" s="921"/>
      <c r="RG61" s="921"/>
      <c r="RH61" s="921"/>
      <c r="RI61" s="921"/>
      <c r="RJ61" s="921"/>
      <c r="RK61" s="921"/>
      <c r="RL61" s="921"/>
      <c r="RM61" s="921"/>
      <c r="RN61" s="921"/>
      <c r="RO61" s="921"/>
      <c r="RP61" s="921"/>
      <c r="RQ61" s="921"/>
      <c r="RR61" s="921"/>
      <c r="RS61" s="921"/>
      <c r="RT61" s="921"/>
      <c r="RU61" s="921"/>
      <c r="RV61" s="921"/>
      <c r="RW61" s="921"/>
      <c r="RX61" s="921"/>
      <c r="RY61" s="921"/>
      <c r="RZ61" s="921"/>
      <c r="SA61" s="921"/>
      <c r="SB61" s="921"/>
      <c r="SC61" s="921"/>
      <c r="SD61" s="921"/>
      <c r="SE61" s="921"/>
      <c r="SF61" s="921"/>
      <c r="SG61" s="921"/>
      <c r="SH61" s="921"/>
      <c r="SI61" s="921"/>
      <c r="SJ61" s="921"/>
      <c r="SK61" s="921"/>
      <c r="SL61" s="921"/>
      <c r="SM61" s="921"/>
      <c r="SN61" s="921"/>
      <c r="SO61" s="921"/>
      <c r="SP61" s="921"/>
      <c r="SQ61" s="921"/>
      <c r="SR61" s="921"/>
      <c r="SS61" s="921"/>
      <c r="ST61" s="921"/>
      <c r="SU61" s="921"/>
      <c r="SV61" s="921"/>
      <c r="SW61" s="921"/>
      <c r="SX61" s="921"/>
      <c r="SY61" s="921"/>
      <c r="SZ61" s="921"/>
      <c r="TA61" s="921"/>
      <c r="TB61" s="921"/>
      <c r="TC61" s="921"/>
      <c r="TD61" s="921"/>
      <c r="TE61" s="921"/>
      <c r="TF61" s="921"/>
      <c r="TG61" s="921"/>
      <c r="TH61" s="921"/>
      <c r="TI61" s="921"/>
      <c r="TJ61" s="921"/>
      <c r="TK61" s="921"/>
      <c r="TL61" s="921"/>
      <c r="TM61" s="921"/>
      <c r="TN61" s="921"/>
      <c r="TO61" s="921"/>
      <c r="TP61" s="921"/>
      <c r="TQ61" s="921"/>
      <c r="TR61" s="921"/>
      <c r="TS61" s="921"/>
      <c r="TT61" s="921"/>
      <c r="TU61" s="921"/>
      <c r="TV61" s="921"/>
      <c r="TW61" s="921"/>
      <c r="TX61" s="921"/>
      <c r="TY61" s="921"/>
      <c r="TZ61" s="921"/>
      <c r="UA61" s="921"/>
      <c r="UB61" s="921"/>
      <c r="UC61" s="921"/>
      <c r="UD61" s="921"/>
      <c r="UE61" s="921"/>
      <c r="UF61" s="921"/>
      <c r="UG61" s="921"/>
      <c r="UH61" s="921"/>
      <c r="UI61" s="921"/>
      <c r="UJ61" s="921"/>
      <c r="UK61" s="921"/>
      <c r="UL61" s="921"/>
      <c r="UM61" s="921"/>
      <c r="UN61" s="921"/>
      <c r="UO61" s="921"/>
      <c r="UP61" s="921"/>
      <c r="UQ61" s="921"/>
      <c r="UR61" s="921"/>
      <c r="US61" s="921"/>
      <c r="UT61" s="921"/>
      <c r="UU61" s="921"/>
      <c r="UV61" s="921"/>
      <c r="UW61" s="921"/>
      <c r="UX61" s="921"/>
      <c r="UY61" s="921"/>
      <c r="UZ61" s="921"/>
      <c r="VA61" s="921"/>
      <c r="VB61" s="921"/>
      <c r="VC61" s="921"/>
      <c r="VD61" s="921"/>
      <c r="VE61" s="921"/>
      <c r="VF61" s="921"/>
      <c r="VG61" s="921"/>
      <c r="VH61" s="921"/>
      <c r="VI61" s="921"/>
      <c r="VJ61" s="921"/>
      <c r="VK61" s="921"/>
      <c r="VL61" s="921"/>
      <c r="VM61" s="921"/>
      <c r="VN61" s="921"/>
      <c r="VO61" s="921"/>
      <c r="VP61" s="921"/>
      <c r="VQ61" s="921"/>
      <c r="VR61" s="921"/>
      <c r="VS61" s="921"/>
      <c r="VT61" s="921"/>
      <c r="VU61" s="921"/>
      <c r="VV61" s="921"/>
      <c r="VW61" s="921"/>
      <c r="VX61" s="921"/>
      <c r="VY61" s="921"/>
      <c r="VZ61" s="921"/>
      <c r="WA61" s="921"/>
      <c r="WB61" s="921"/>
      <c r="WC61" s="921"/>
      <c r="WD61" s="921"/>
      <c r="WE61" s="921"/>
      <c r="WF61" s="921"/>
      <c r="WG61" s="921"/>
      <c r="WH61" s="921"/>
      <c r="WI61" s="921"/>
      <c r="WJ61" s="921"/>
      <c r="WK61" s="921"/>
      <c r="WL61" s="921"/>
      <c r="WM61" s="921"/>
      <c r="WN61" s="921"/>
      <c r="WO61" s="921"/>
      <c r="WP61" s="921"/>
      <c r="WQ61" s="921"/>
      <c r="WR61" s="921"/>
      <c r="WS61" s="921"/>
      <c r="WT61" s="921"/>
      <c r="WU61" s="921"/>
      <c r="WV61" s="921"/>
      <c r="WW61" s="921"/>
      <c r="WX61" s="921"/>
      <c r="WY61" s="921"/>
      <c r="WZ61" s="921"/>
      <c r="XA61" s="921"/>
      <c r="XB61" s="921"/>
      <c r="XC61" s="921"/>
      <c r="XD61" s="921"/>
      <c r="XE61" s="921"/>
      <c r="XF61" s="921"/>
      <c r="XG61" s="921"/>
      <c r="XH61" s="921"/>
      <c r="XI61" s="921"/>
      <c r="XJ61" s="921"/>
      <c r="XK61" s="921"/>
      <c r="XL61" s="921"/>
      <c r="XM61" s="921"/>
      <c r="XN61" s="921"/>
      <c r="XO61" s="921"/>
      <c r="XP61" s="921"/>
      <c r="XQ61" s="921"/>
      <c r="XR61" s="921"/>
      <c r="XS61" s="921"/>
      <c r="XT61" s="921"/>
      <c r="XU61" s="921"/>
      <c r="XV61" s="921"/>
      <c r="XW61" s="921"/>
      <c r="XX61" s="921"/>
      <c r="XY61" s="921"/>
      <c r="XZ61" s="921"/>
      <c r="YA61" s="921"/>
      <c r="YB61" s="921"/>
      <c r="YC61" s="921"/>
      <c r="YD61" s="921"/>
      <c r="YE61" s="921"/>
      <c r="YF61" s="921"/>
      <c r="YG61" s="921"/>
      <c r="YH61" s="921"/>
      <c r="YI61" s="921"/>
      <c r="YJ61" s="921"/>
      <c r="YK61" s="921"/>
      <c r="YL61" s="921"/>
      <c r="YM61" s="921"/>
      <c r="YN61" s="921"/>
      <c r="YO61" s="921"/>
      <c r="YP61" s="921"/>
      <c r="YQ61" s="921"/>
      <c r="YR61" s="921"/>
      <c r="YS61" s="921"/>
      <c r="YT61" s="921"/>
      <c r="YU61" s="921"/>
      <c r="YV61" s="921"/>
      <c r="YW61" s="921"/>
      <c r="YX61" s="921"/>
      <c r="YY61" s="921"/>
      <c r="YZ61" s="921"/>
      <c r="ZA61" s="921"/>
      <c r="ZB61" s="921"/>
      <c r="ZC61" s="921"/>
      <c r="ZD61" s="921"/>
      <c r="ZE61" s="921"/>
      <c r="ZF61" s="921"/>
      <c r="ZG61" s="921"/>
      <c r="ZH61" s="921"/>
      <c r="ZI61" s="921"/>
      <c r="ZJ61" s="921"/>
      <c r="ZK61" s="921"/>
      <c r="ZL61" s="921"/>
      <c r="ZM61" s="921"/>
      <c r="ZN61" s="921"/>
      <c r="ZO61" s="921"/>
      <c r="ZP61" s="921"/>
      <c r="ZQ61" s="921"/>
      <c r="ZR61" s="921"/>
      <c r="ZS61" s="921"/>
      <c r="ZT61" s="921"/>
      <c r="ZU61" s="921"/>
      <c r="ZV61" s="921"/>
      <c r="ZW61" s="921"/>
      <c r="ZX61" s="921"/>
      <c r="ZY61" s="921"/>
      <c r="ZZ61" s="921"/>
      <c r="AAA61" s="921"/>
      <c r="AAB61" s="921"/>
      <c r="AAC61" s="921"/>
      <c r="AAD61" s="921"/>
      <c r="AAE61" s="921"/>
      <c r="AAF61" s="921"/>
      <c r="AAG61" s="921"/>
      <c r="AAH61" s="921"/>
      <c r="AAI61" s="921"/>
      <c r="AAJ61" s="921"/>
      <c r="AAK61" s="921"/>
      <c r="AAL61" s="921"/>
      <c r="AAM61" s="921"/>
      <c r="AAN61" s="921"/>
      <c r="AAO61" s="921"/>
      <c r="AAP61" s="921"/>
      <c r="AAQ61" s="921"/>
      <c r="AAR61" s="921"/>
      <c r="AAS61" s="921"/>
      <c r="AAT61" s="921"/>
      <c r="AAU61" s="921"/>
      <c r="AAV61" s="921"/>
      <c r="AAW61" s="921"/>
      <c r="AAX61" s="921"/>
      <c r="AAY61" s="921"/>
      <c r="AAZ61" s="921"/>
      <c r="ABA61" s="921"/>
      <c r="ABB61" s="921"/>
      <c r="ABC61" s="921"/>
      <c r="ABD61" s="921"/>
      <c r="ABE61" s="921"/>
      <c r="ABF61" s="921"/>
      <c r="ABG61" s="921"/>
      <c r="ABH61" s="921"/>
      <c r="ABI61" s="921"/>
      <c r="ABJ61" s="921"/>
      <c r="ABK61" s="921"/>
      <c r="ABL61" s="921"/>
      <c r="ABM61" s="921"/>
      <c r="ABN61" s="921"/>
      <c r="ABO61" s="921"/>
      <c r="ABP61" s="921"/>
      <c r="ABQ61" s="921"/>
      <c r="ABR61" s="921"/>
      <c r="ABS61" s="921"/>
      <c r="ABT61" s="921"/>
      <c r="ABU61" s="921"/>
      <c r="ABV61" s="921"/>
      <c r="ABW61" s="921"/>
      <c r="ABX61" s="921"/>
      <c r="ABY61" s="921"/>
      <c r="ABZ61" s="921"/>
      <c r="ACA61" s="921"/>
      <c r="ACB61" s="921"/>
      <c r="ACC61" s="921"/>
      <c r="ACD61" s="921"/>
      <c r="ACE61" s="921"/>
      <c r="ACF61" s="921"/>
      <c r="ACG61" s="921"/>
      <c r="ACH61" s="921"/>
      <c r="ACI61" s="921"/>
      <c r="ACJ61" s="921"/>
      <c r="ACK61" s="921"/>
      <c r="ACL61" s="921"/>
      <c r="ACM61" s="921"/>
      <c r="ACN61" s="921"/>
      <c r="ACO61" s="921"/>
      <c r="ACP61" s="921"/>
      <c r="ACQ61" s="921"/>
      <c r="ACR61" s="921"/>
      <c r="ACS61" s="921"/>
      <c r="ACT61" s="921"/>
      <c r="ACU61" s="921"/>
      <c r="ACV61" s="921"/>
      <c r="ACW61" s="921"/>
      <c r="ACX61" s="921"/>
      <c r="ACY61" s="921"/>
      <c r="ACZ61" s="921"/>
      <c r="ADA61" s="921"/>
      <c r="ADB61" s="921"/>
      <c r="ADC61" s="921"/>
      <c r="ADD61" s="921"/>
      <c r="ADE61" s="921"/>
      <c r="ADF61" s="921"/>
      <c r="ADG61" s="921"/>
      <c r="ADH61" s="921"/>
      <c r="ADI61" s="921"/>
      <c r="ADJ61" s="921"/>
      <c r="ADK61" s="921"/>
      <c r="ADL61" s="921"/>
      <c r="ADM61" s="921"/>
      <c r="ADN61" s="921"/>
      <c r="ADO61" s="921"/>
      <c r="ADP61" s="921"/>
      <c r="ADQ61" s="921"/>
      <c r="ADR61" s="921"/>
      <c r="ADS61" s="921"/>
      <c r="ADT61" s="921"/>
      <c r="ADU61" s="921"/>
      <c r="ADV61" s="921"/>
      <c r="ADW61" s="921"/>
      <c r="ADX61" s="921"/>
      <c r="ADY61" s="921"/>
      <c r="ADZ61" s="921"/>
      <c r="AEA61" s="921"/>
      <c r="AEB61" s="921"/>
      <c r="AEC61" s="921"/>
      <c r="AED61" s="921"/>
      <c r="AEE61" s="921"/>
      <c r="AEF61" s="921"/>
      <c r="AEG61" s="921"/>
      <c r="AEH61" s="921"/>
      <c r="AEI61" s="921"/>
      <c r="AEJ61" s="921"/>
      <c r="AEK61" s="921"/>
      <c r="AEL61" s="921"/>
      <c r="AEM61" s="921"/>
      <c r="AEN61" s="921"/>
      <c r="AEO61" s="921"/>
      <c r="AEP61" s="921"/>
      <c r="AEQ61" s="921"/>
      <c r="AER61" s="921"/>
      <c r="AES61" s="921"/>
      <c r="AET61" s="921"/>
      <c r="AEU61" s="921"/>
      <c r="AEV61" s="921"/>
      <c r="AEW61" s="921"/>
      <c r="AEX61" s="921"/>
      <c r="AEY61" s="921"/>
      <c r="AEZ61" s="921"/>
      <c r="AFA61" s="921"/>
      <c r="AFB61" s="921"/>
      <c r="AFC61" s="921"/>
      <c r="AFD61" s="921"/>
      <c r="AFE61" s="921"/>
      <c r="AFF61" s="921"/>
      <c r="AFG61" s="921"/>
      <c r="AFH61" s="921"/>
      <c r="AFI61" s="921"/>
      <c r="AFJ61" s="921"/>
      <c r="AFK61" s="921"/>
      <c r="AFL61" s="921"/>
      <c r="AFM61" s="921"/>
      <c r="AFN61" s="921"/>
      <c r="AFO61" s="921"/>
      <c r="AFP61" s="921"/>
      <c r="AFQ61" s="921"/>
      <c r="AFR61" s="921"/>
      <c r="AFS61" s="921"/>
      <c r="AFT61" s="921"/>
      <c r="AFU61" s="921"/>
      <c r="AFV61" s="921"/>
      <c r="AFW61" s="921"/>
      <c r="AFX61" s="921"/>
      <c r="AFY61" s="921"/>
      <c r="AFZ61" s="921"/>
      <c r="AGA61" s="921"/>
      <c r="AGB61" s="921"/>
      <c r="AGC61" s="921"/>
      <c r="AGD61" s="921"/>
      <c r="AGE61" s="921"/>
      <c r="AGF61" s="921"/>
      <c r="AGG61" s="921"/>
      <c r="AGH61" s="921"/>
      <c r="AGI61" s="921"/>
      <c r="AGJ61" s="921"/>
      <c r="AGK61" s="921"/>
      <c r="AGL61" s="921"/>
      <c r="AGM61" s="921"/>
      <c r="AGN61" s="921"/>
      <c r="AGO61" s="921"/>
      <c r="AGP61" s="921"/>
      <c r="AGQ61" s="921"/>
      <c r="AGR61" s="921"/>
      <c r="AGS61" s="921"/>
      <c r="AGT61" s="921"/>
      <c r="AGU61" s="921"/>
      <c r="AGV61" s="921"/>
      <c r="AGW61" s="921"/>
      <c r="AGX61" s="921"/>
      <c r="AGY61" s="921"/>
      <c r="AGZ61" s="921"/>
      <c r="AHA61" s="921"/>
      <c r="AHB61" s="921"/>
      <c r="AHC61" s="921"/>
      <c r="AHD61" s="921"/>
      <c r="AHE61" s="921"/>
      <c r="AHF61" s="921"/>
      <c r="AHG61" s="921"/>
      <c r="AHH61" s="921"/>
      <c r="AHI61" s="921"/>
      <c r="AHJ61" s="921"/>
      <c r="AHK61" s="921"/>
      <c r="AHL61" s="921"/>
      <c r="AHM61" s="921"/>
      <c r="AHN61" s="921"/>
      <c r="AHO61" s="921"/>
      <c r="AHP61" s="921"/>
      <c r="AHQ61" s="921"/>
      <c r="AHR61" s="921"/>
      <c r="AHS61" s="921"/>
      <c r="AHT61" s="921"/>
      <c r="AHU61" s="921"/>
      <c r="AHV61" s="921"/>
      <c r="AHW61" s="921"/>
      <c r="AHX61" s="921"/>
      <c r="AHY61" s="921"/>
      <c r="AHZ61" s="921"/>
      <c r="AIA61" s="921"/>
      <c r="AIB61" s="921"/>
      <c r="AIC61" s="921"/>
      <c r="AID61" s="921"/>
      <c r="AIE61" s="921"/>
      <c r="AIF61" s="921"/>
      <c r="AIG61" s="921"/>
      <c r="AIH61" s="921"/>
      <c r="AII61" s="921"/>
      <c r="AIJ61" s="921"/>
      <c r="AIK61" s="921"/>
      <c r="AIL61" s="921"/>
      <c r="AIM61" s="921"/>
      <c r="AIN61" s="921"/>
      <c r="AIO61" s="921"/>
      <c r="AIP61" s="921"/>
      <c r="AIQ61" s="921"/>
      <c r="AIR61" s="921"/>
      <c r="AIS61" s="921"/>
      <c r="AIT61" s="921"/>
      <c r="AIU61" s="921"/>
      <c r="AIV61" s="921"/>
      <c r="AIW61" s="921"/>
      <c r="AIX61" s="921"/>
      <c r="AIY61" s="921"/>
      <c r="AIZ61" s="921"/>
      <c r="AJA61" s="921"/>
      <c r="AJB61" s="921"/>
      <c r="AJC61" s="921"/>
      <c r="AJD61" s="921"/>
      <c r="AJE61" s="921"/>
      <c r="AJF61" s="921"/>
      <c r="AJG61" s="921"/>
      <c r="AJH61" s="921"/>
      <c r="AJI61" s="921"/>
      <c r="AJJ61" s="921"/>
      <c r="AJK61" s="921"/>
      <c r="AJL61" s="921"/>
      <c r="AJM61" s="921"/>
      <c r="AJN61" s="921"/>
      <c r="AJO61" s="921"/>
      <c r="AJP61" s="921"/>
      <c r="AJQ61" s="921"/>
      <c r="AJR61" s="921"/>
      <c r="AJS61" s="921"/>
      <c r="AJT61" s="921"/>
      <c r="AJU61" s="921"/>
      <c r="AJV61" s="921"/>
      <c r="AJW61" s="921"/>
      <c r="AJX61" s="921"/>
      <c r="AJY61" s="921"/>
      <c r="AJZ61" s="921"/>
      <c r="AKA61" s="921"/>
      <c r="AKB61" s="921"/>
      <c r="AKC61" s="921"/>
      <c r="AKD61" s="921"/>
      <c r="AKE61" s="921"/>
      <c r="AKF61" s="921"/>
      <c r="AKG61" s="921"/>
      <c r="AKH61" s="921"/>
      <c r="AKI61" s="921"/>
      <c r="AKJ61" s="921"/>
      <c r="AKK61" s="921"/>
      <c r="AKL61" s="921"/>
      <c r="AKM61" s="921"/>
      <c r="AKN61" s="921"/>
      <c r="AKO61" s="921"/>
      <c r="AKP61" s="921"/>
      <c r="AKQ61" s="921"/>
      <c r="AKR61" s="921"/>
      <c r="AKS61" s="921"/>
      <c r="AKT61" s="921"/>
      <c r="AKU61" s="921"/>
      <c r="AKV61" s="921"/>
      <c r="AKW61" s="921"/>
      <c r="AKX61" s="921"/>
      <c r="AKY61" s="921"/>
      <c r="AKZ61" s="921"/>
      <c r="ALA61" s="921"/>
      <c r="ALB61" s="921"/>
      <c r="ALC61" s="921"/>
      <c r="ALD61" s="921"/>
      <c r="ALE61" s="921"/>
      <c r="ALF61" s="921"/>
      <c r="ALG61" s="921"/>
      <c r="ALH61" s="921"/>
      <c r="ALI61" s="921"/>
      <c r="ALJ61" s="921"/>
      <c r="ALK61" s="921"/>
      <c r="ALL61" s="921"/>
      <c r="ALM61" s="921"/>
      <c r="ALN61" s="921"/>
      <c r="ALO61" s="921"/>
      <c r="ALP61" s="921"/>
      <c r="ALQ61" s="921"/>
      <c r="ALR61" s="921"/>
      <c r="ALS61" s="921"/>
      <c r="ALT61" s="921"/>
      <c r="ALU61" s="921"/>
      <c r="ALV61" s="921"/>
      <c r="ALW61" s="921"/>
      <c r="ALX61" s="921"/>
      <c r="ALY61" s="921"/>
      <c r="ALZ61" s="921"/>
      <c r="AMA61" s="921"/>
      <c r="AMB61" s="921"/>
      <c r="AMC61" s="921"/>
      <c r="AMD61" s="921"/>
      <c r="AME61" s="921"/>
      <c r="AMF61" s="921"/>
      <c r="AMG61" s="921"/>
      <c r="AMH61" s="921"/>
      <c r="AMI61" s="921"/>
      <c r="AMJ61" s="921"/>
      <c r="AMK61" s="921"/>
      <c r="AML61" s="921"/>
      <c r="AMM61" s="921"/>
      <c r="AMN61" s="921"/>
      <c r="AMO61" s="921"/>
      <c r="AMP61" s="921"/>
      <c r="AMQ61" s="921"/>
      <c r="AMR61" s="921"/>
      <c r="AMS61" s="921"/>
      <c r="AMT61" s="921"/>
      <c r="AMU61" s="921"/>
      <c r="AMV61" s="921"/>
      <c r="AMW61" s="921"/>
      <c r="AMX61" s="921"/>
      <c r="AMY61" s="921"/>
      <c r="AMZ61" s="921"/>
      <c r="ANA61" s="921"/>
      <c r="ANB61" s="921"/>
      <c r="ANC61" s="921"/>
      <c r="AND61" s="921"/>
      <c r="ANE61" s="921"/>
      <c r="ANF61" s="921"/>
      <c r="ANG61" s="921"/>
      <c r="ANH61" s="921"/>
      <c r="ANI61" s="921"/>
      <c r="ANJ61" s="921"/>
      <c r="ANK61" s="921"/>
      <c r="ANL61" s="921"/>
      <c r="ANM61" s="921"/>
      <c r="ANN61" s="921"/>
      <c r="ANO61" s="921"/>
      <c r="ANP61" s="921"/>
      <c r="ANQ61" s="921"/>
      <c r="ANR61" s="921"/>
      <c r="ANS61" s="921"/>
      <c r="ANT61" s="921"/>
      <c r="ANU61" s="921"/>
      <c r="ANV61" s="921"/>
      <c r="ANW61" s="921"/>
      <c r="ANX61" s="921"/>
      <c r="ANY61" s="921"/>
      <c r="ANZ61" s="921"/>
      <c r="AOA61" s="921"/>
      <c r="AOB61" s="921"/>
      <c r="AOC61" s="921"/>
      <c r="AOD61" s="921"/>
      <c r="AOE61" s="921"/>
      <c r="AOF61" s="921"/>
      <c r="AOG61" s="921"/>
      <c r="AOH61" s="921"/>
      <c r="AOI61" s="921"/>
      <c r="AOJ61" s="921"/>
      <c r="AOK61" s="921"/>
      <c r="AOL61" s="921"/>
      <c r="AOM61" s="921"/>
      <c r="AON61" s="921"/>
      <c r="AOO61" s="921"/>
      <c r="AOP61" s="921"/>
      <c r="AOQ61" s="921"/>
      <c r="AOR61" s="921"/>
      <c r="AOS61" s="921"/>
      <c r="AOT61" s="921"/>
      <c r="AOU61" s="921"/>
      <c r="AOV61" s="921"/>
      <c r="AOW61" s="921"/>
      <c r="AOX61" s="921"/>
      <c r="AOY61" s="921"/>
      <c r="AOZ61" s="921"/>
      <c r="APA61" s="921"/>
      <c r="APB61" s="921"/>
      <c r="APC61" s="921"/>
      <c r="APD61" s="921"/>
      <c r="APE61" s="921"/>
      <c r="APF61" s="921"/>
      <c r="APG61" s="921"/>
      <c r="APH61" s="921"/>
      <c r="API61" s="921"/>
      <c r="APJ61" s="921"/>
      <c r="APK61" s="921"/>
      <c r="APL61" s="921"/>
      <c r="APM61" s="921"/>
      <c r="APN61" s="921"/>
      <c r="APO61" s="921"/>
      <c r="APP61" s="921"/>
      <c r="APQ61" s="921"/>
      <c r="APR61" s="921"/>
      <c r="APS61" s="921"/>
      <c r="APT61" s="921"/>
      <c r="APU61" s="921"/>
      <c r="APV61" s="921"/>
      <c r="APW61" s="921"/>
      <c r="APX61" s="921"/>
      <c r="APY61" s="921"/>
      <c r="APZ61" s="921"/>
      <c r="AQA61" s="921"/>
      <c r="AQB61" s="921"/>
      <c r="AQC61" s="921"/>
      <c r="AQD61" s="921"/>
      <c r="AQE61" s="921"/>
      <c r="AQF61" s="921"/>
      <c r="AQG61" s="921"/>
      <c r="AQH61" s="921"/>
      <c r="AQI61" s="921"/>
      <c r="AQJ61" s="921"/>
      <c r="AQK61" s="921"/>
      <c r="AQL61" s="921"/>
      <c r="AQM61" s="921"/>
      <c r="AQN61" s="921"/>
      <c r="AQO61" s="921"/>
      <c r="AQP61" s="921"/>
      <c r="AQQ61" s="921"/>
      <c r="AQR61" s="921"/>
      <c r="AQS61" s="921"/>
      <c r="AQT61" s="921"/>
      <c r="AQU61" s="921"/>
      <c r="AQV61" s="921"/>
      <c r="AQW61" s="921"/>
      <c r="AQX61" s="921"/>
      <c r="AQY61" s="921"/>
      <c r="AQZ61" s="921"/>
      <c r="ARA61" s="921"/>
      <c r="ARB61" s="921"/>
      <c r="ARC61" s="921"/>
      <c r="ARD61" s="921"/>
      <c r="ARE61" s="921"/>
      <c r="ARF61" s="921"/>
      <c r="ARG61" s="921"/>
      <c r="ARH61" s="921"/>
      <c r="ARI61" s="921"/>
      <c r="ARJ61" s="921"/>
      <c r="ARK61" s="921"/>
      <c r="ARL61" s="921"/>
      <c r="ARM61" s="921"/>
      <c r="ARN61" s="921"/>
      <c r="ARO61" s="921"/>
      <c r="ARP61" s="921"/>
      <c r="ARQ61" s="921"/>
      <c r="ARR61" s="921"/>
      <c r="ARS61" s="921"/>
      <c r="ART61" s="921"/>
      <c r="ARU61" s="921"/>
      <c r="ARV61" s="921"/>
      <c r="ARW61" s="921"/>
      <c r="ARX61" s="921"/>
      <c r="ARY61" s="921"/>
      <c r="ARZ61" s="921"/>
      <c r="ASA61" s="921"/>
      <c r="ASB61" s="921"/>
      <c r="ASC61" s="921"/>
      <c r="ASD61" s="921"/>
      <c r="ASE61" s="921"/>
      <c r="ASF61" s="921"/>
      <c r="ASG61" s="921"/>
      <c r="ASH61" s="921"/>
      <c r="ASI61" s="921"/>
      <c r="ASJ61" s="921"/>
      <c r="ASK61" s="921"/>
      <c r="ASL61" s="921"/>
      <c r="ASM61" s="921"/>
      <c r="ASN61" s="921"/>
      <c r="ASO61" s="921"/>
      <c r="ASP61" s="921"/>
      <c r="ASQ61" s="921"/>
      <c r="ASR61" s="921"/>
      <c r="ASS61" s="921"/>
      <c r="AST61" s="921"/>
      <c r="ASU61" s="921"/>
      <c r="ASV61" s="921"/>
      <c r="ASW61" s="921"/>
      <c r="ASX61" s="921"/>
      <c r="ASY61" s="921"/>
      <c r="ASZ61" s="921"/>
      <c r="ATA61" s="921"/>
      <c r="ATB61" s="921"/>
      <c r="ATC61" s="921"/>
      <c r="ATD61" s="921"/>
      <c r="ATE61" s="921"/>
      <c r="ATF61" s="921"/>
      <c r="ATG61" s="921"/>
      <c r="ATH61" s="921"/>
      <c r="ATI61" s="921"/>
      <c r="ATJ61" s="921"/>
      <c r="ATK61" s="921"/>
      <c r="ATL61" s="921"/>
      <c r="ATM61" s="921"/>
      <c r="ATN61" s="921"/>
      <c r="ATO61" s="921"/>
      <c r="ATP61" s="921"/>
      <c r="ATQ61" s="921"/>
      <c r="ATR61" s="921"/>
      <c r="ATS61" s="921"/>
      <c r="ATT61" s="921"/>
      <c r="ATU61" s="921"/>
      <c r="ATV61" s="921"/>
      <c r="ATW61" s="921"/>
      <c r="ATX61" s="921"/>
      <c r="ATY61" s="921"/>
      <c r="ATZ61" s="921"/>
      <c r="AUA61" s="921"/>
      <c r="AUB61" s="921"/>
      <c r="AUC61" s="921"/>
      <c r="AUD61" s="921"/>
      <c r="AUE61" s="921"/>
      <c r="AUF61" s="921"/>
      <c r="AUG61" s="921"/>
      <c r="AUH61" s="921"/>
      <c r="AUI61" s="921"/>
      <c r="AUJ61" s="921"/>
      <c r="AUK61" s="921"/>
      <c r="AUL61" s="921"/>
      <c r="AUM61" s="921"/>
      <c r="AUN61" s="921"/>
      <c r="AUO61" s="921"/>
      <c r="AUP61" s="921"/>
      <c r="AUQ61" s="921"/>
      <c r="AUR61" s="921"/>
      <c r="AUS61" s="921"/>
      <c r="AUT61" s="921"/>
      <c r="AUU61" s="921"/>
      <c r="AUV61" s="921"/>
      <c r="AUW61" s="921"/>
      <c r="AUX61" s="921"/>
      <c r="AUY61" s="921"/>
      <c r="AUZ61" s="921"/>
      <c r="AVA61" s="921"/>
      <c r="AVB61" s="921"/>
      <c r="AVC61" s="921"/>
      <c r="AVD61" s="921"/>
      <c r="AVE61" s="921"/>
      <c r="AVF61" s="921"/>
      <c r="AVG61" s="921"/>
      <c r="AVH61" s="921"/>
      <c r="AVI61" s="921"/>
      <c r="AVJ61" s="921"/>
      <c r="AVK61" s="921"/>
      <c r="AVL61" s="921"/>
      <c r="AVM61" s="921"/>
      <c r="AVN61" s="921"/>
      <c r="AVO61" s="921"/>
      <c r="AVP61" s="921"/>
      <c r="AVQ61" s="921"/>
      <c r="AVR61" s="921"/>
      <c r="AVS61" s="921"/>
      <c r="AVT61" s="921"/>
      <c r="AVU61" s="921"/>
      <c r="AVV61" s="921"/>
      <c r="AVW61" s="921"/>
      <c r="AVX61" s="921"/>
      <c r="AVY61" s="921"/>
      <c r="AVZ61" s="921"/>
      <c r="AWA61" s="921"/>
      <c r="AWB61" s="921"/>
      <c r="AWC61" s="921"/>
      <c r="AWD61" s="921"/>
      <c r="AWE61" s="921"/>
      <c r="AWF61" s="921"/>
      <c r="AWG61" s="921"/>
      <c r="AWH61" s="921"/>
      <c r="AWI61" s="921"/>
      <c r="AWJ61" s="921"/>
      <c r="AWK61" s="921"/>
      <c r="AWL61" s="921"/>
      <c r="AWM61" s="921"/>
      <c r="AWN61" s="921"/>
      <c r="AWO61" s="921"/>
      <c r="AWP61" s="921"/>
      <c r="AWQ61" s="921"/>
      <c r="AWR61" s="921"/>
      <c r="AWS61" s="921"/>
      <c r="AWT61" s="921"/>
      <c r="AWU61" s="921"/>
      <c r="AWV61" s="921"/>
      <c r="AWW61" s="921"/>
      <c r="AWX61" s="921"/>
      <c r="AWY61" s="921"/>
      <c r="AWZ61" s="921"/>
      <c r="AXA61" s="921"/>
      <c r="AXB61" s="921"/>
      <c r="AXC61" s="921"/>
      <c r="AXD61" s="921"/>
      <c r="AXE61" s="921"/>
      <c r="AXF61" s="921"/>
      <c r="AXG61" s="921"/>
      <c r="AXH61" s="921"/>
      <c r="AXI61" s="921"/>
      <c r="AXJ61" s="921"/>
      <c r="AXK61" s="921"/>
      <c r="AXL61" s="921"/>
      <c r="AXM61" s="921"/>
      <c r="AXN61" s="921"/>
      <c r="AXO61" s="921"/>
      <c r="AXP61" s="921"/>
      <c r="AXQ61" s="921"/>
      <c r="AXR61" s="921"/>
      <c r="AXS61" s="921"/>
      <c r="AXT61" s="921"/>
      <c r="AXU61" s="921"/>
      <c r="AXV61" s="921"/>
      <c r="AXW61" s="921"/>
      <c r="AXX61" s="921"/>
      <c r="AXY61" s="921"/>
      <c r="AXZ61" s="921"/>
      <c r="AYA61" s="921"/>
      <c r="AYB61" s="921"/>
      <c r="AYC61" s="921"/>
      <c r="AYD61" s="921"/>
      <c r="AYE61" s="921"/>
      <c r="AYF61" s="921"/>
      <c r="AYG61" s="921"/>
      <c r="AYH61" s="921"/>
      <c r="AYI61" s="921"/>
      <c r="AYJ61" s="921"/>
      <c r="AYK61" s="921"/>
      <c r="AYL61" s="921"/>
      <c r="AYM61" s="921"/>
      <c r="AYN61" s="921"/>
      <c r="AYO61" s="921"/>
      <c r="AYP61" s="921"/>
      <c r="AYQ61" s="921"/>
      <c r="AYR61" s="921"/>
      <c r="AYS61" s="921"/>
      <c r="AYT61" s="921"/>
      <c r="AYU61" s="921"/>
      <c r="AYV61" s="921"/>
      <c r="AYW61" s="921"/>
      <c r="AYX61" s="921"/>
      <c r="AYY61" s="921"/>
      <c r="AYZ61" s="921"/>
      <c r="AZA61" s="921"/>
      <c r="AZB61" s="921"/>
      <c r="AZC61" s="921"/>
      <c r="AZD61" s="921"/>
      <c r="AZE61" s="921"/>
      <c r="AZF61" s="921"/>
      <c r="AZG61" s="921"/>
      <c r="AZH61" s="921"/>
      <c r="AZI61" s="921"/>
      <c r="AZJ61" s="921"/>
      <c r="AZK61" s="921"/>
      <c r="AZL61" s="921"/>
      <c r="AZM61" s="921"/>
      <c r="AZN61" s="921"/>
      <c r="AZO61" s="921"/>
      <c r="AZP61" s="921"/>
      <c r="AZQ61" s="921"/>
      <c r="AZR61" s="921"/>
      <c r="AZS61" s="921"/>
      <c r="AZT61" s="921"/>
      <c r="AZU61" s="921"/>
      <c r="AZV61" s="921"/>
      <c r="AZW61" s="921"/>
      <c r="AZX61" s="921"/>
      <c r="AZY61" s="921"/>
      <c r="AZZ61" s="921"/>
      <c r="BAA61" s="921"/>
      <c r="BAB61" s="921"/>
      <c r="BAC61" s="921"/>
      <c r="BAD61" s="921"/>
      <c r="BAE61" s="921"/>
      <c r="BAF61" s="921"/>
      <c r="BAG61" s="921"/>
      <c r="BAH61" s="921"/>
      <c r="BAI61" s="921"/>
      <c r="BAJ61" s="921"/>
      <c r="BAK61" s="921"/>
      <c r="BAL61" s="921"/>
      <c r="BAM61" s="921"/>
      <c r="BAN61" s="921"/>
      <c r="BAO61" s="921"/>
      <c r="BAP61" s="921"/>
      <c r="BAQ61" s="921"/>
      <c r="BAR61" s="921"/>
      <c r="BAS61" s="921"/>
      <c r="BAT61" s="921"/>
      <c r="BAU61" s="921"/>
      <c r="BAV61" s="921"/>
      <c r="BAW61" s="921"/>
      <c r="BAX61" s="921"/>
      <c r="BAY61" s="921"/>
      <c r="BAZ61" s="921"/>
      <c r="BBA61" s="921"/>
      <c r="BBB61" s="921"/>
      <c r="BBC61" s="921"/>
      <c r="BBD61" s="921"/>
      <c r="BBE61" s="921"/>
      <c r="BBF61" s="921"/>
      <c r="BBG61" s="921"/>
      <c r="BBH61" s="921"/>
      <c r="BBI61" s="921"/>
      <c r="BBJ61" s="921"/>
      <c r="BBK61" s="921"/>
      <c r="BBL61" s="921"/>
      <c r="BBM61" s="921"/>
      <c r="BBN61" s="921"/>
      <c r="BBO61" s="921"/>
      <c r="BBP61" s="921"/>
      <c r="BBQ61" s="921"/>
      <c r="BBR61" s="921"/>
      <c r="BBS61" s="921"/>
      <c r="BBT61" s="921"/>
      <c r="BBU61" s="921"/>
      <c r="BBV61" s="921"/>
      <c r="BBW61" s="921"/>
      <c r="BBX61" s="921"/>
      <c r="BBY61" s="921"/>
      <c r="BBZ61" s="921"/>
      <c r="BCA61" s="921"/>
      <c r="BCB61" s="921"/>
      <c r="BCC61" s="921"/>
      <c r="BCD61" s="921"/>
      <c r="BCE61" s="921"/>
      <c r="BCF61" s="921"/>
      <c r="BCG61" s="921"/>
      <c r="BCH61" s="921"/>
      <c r="BCI61" s="921"/>
      <c r="BCJ61" s="921"/>
      <c r="BCK61" s="921"/>
      <c r="BCL61" s="921"/>
      <c r="BCM61" s="921"/>
      <c r="BCN61" s="921"/>
      <c r="BCO61" s="921"/>
      <c r="BCP61" s="921"/>
      <c r="BCQ61" s="921"/>
      <c r="BCR61" s="921"/>
      <c r="BCS61" s="921"/>
      <c r="BCT61" s="921"/>
      <c r="BCU61" s="921"/>
      <c r="BCV61" s="921"/>
      <c r="BCW61" s="921"/>
      <c r="BCX61" s="921"/>
      <c r="BCY61" s="921"/>
      <c r="BCZ61" s="921"/>
      <c r="BDA61" s="921"/>
      <c r="BDB61" s="921"/>
      <c r="BDC61" s="921"/>
      <c r="BDD61" s="921"/>
      <c r="BDE61" s="921"/>
      <c r="BDF61" s="921"/>
      <c r="BDG61" s="921"/>
      <c r="BDH61" s="921"/>
      <c r="BDI61" s="921"/>
      <c r="BDJ61" s="921"/>
      <c r="BDK61" s="921"/>
      <c r="BDL61" s="921"/>
      <c r="BDM61" s="921"/>
      <c r="BDN61" s="921"/>
      <c r="BDO61" s="921"/>
      <c r="BDP61" s="921"/>
      <c r="BDQ61" s="921"/>
      <c r="BDR61" s="921"/>
      <c r="BDS61" s="921"/>
      <c r="BDT61" s="921"/>
      <c r="BDU61" s="921"/>
      <c r="BDV61" s="921"/>
      <c r="BDW61" s="921"/>
      <c r="BDX61" s="921"/>
      <c r="BDY61" s="921"/>
      <c r="BDZ61" s="921"/>
      <c r="BEA61" s="921"/>
      <c r="BEB61" s="921"/>
      <c r="BEC61" s="921"/>
      <c r="BED61" s="921"/>
      <c r="BEE61" s="921"/>
      <c r="BEF61" s="921"/>
      <c r="BEG61" s="921"/>
      <c r="BEH61" s="921"/>
      <c r="BEI61" s="921"/>
      <c r="BEJ61" s="921"/>
      <c r="BEK61" s="921"/>
      <c r="BEL61" s="921"/>
      <c r="BEM61" s="921"/>
      <c r="BEN61" s="921"/>
      <c r="BEO61" s="921"/>
      <c r="BEP61" s="921"/>
      <c r="BEQ61" s="921"/>
      <c r="BER61" s="921"/>
      <c r="BES61" s="921"/>
      <c r="BET61" s="921"/>
      <c r="BEU61" s="921"/>
      <c r="BEV61" s="921"/>
      <c r="BEW61" s="921"/>
      <c r="BEX61" s="921"/>
      <c r="BEY61" s="921"/>
      <c r="BEZ61" s="921"/>
      <c r="BFA61" s="921"/>
      <c r="BFB61" s="921"/>
      <c r="BFC61" s="921"/>
      <c r="BFD61" s="921"/>
      <c r="BFE61" s="921"/>
      <c r="BFF61" s="921"/>
      <c r="BFG61" s="921"/>
      <c r="BFH61" s="921"/>
      <c r="BFI61" s="921"/>
      <c r="BFJ61" s="921"/>
      <c r="BFK61" s="921"/>
      <c r="BFL61" s="921"/>
      <c r="BFM61" s="921"/>
      <c r="BFN61" s="921"/>
      <c r="BFO61" s="921"/>
      <c r="BFP61" s="921"/>
      <c r="BFQ61" s="921"/>
      <c r="BFR61" s="921"/>
      <c r="BFS61" s="921"/>
      <c r="BFT61" s="921"/>
      <c r="BFU61" s="921"/>
      <c r="BFV61" s="921"/>
      <c r="BFW61" s="921"/>
      <c r="BFX61" s="921"/>
      <c r="BFY61" s="921"/>
      <c r="BFZ61" s="921"/>
      <c r="BGA61" s="921"/>
      <c r="BGB61" s="921"/>
      <c r="BGC61" s="921"/>
      <c r="BGD61" s="921"/>
      <c r="BGE61" s="921"/>
      <c r="BGF61" s="921"/>
      <c r="BGG61" s="921"/>
      <c r="BGH61" s="921"/>
      <c r="BGI61" s="921"/>
      <c r="BGJ61" s="921"/>
      <c r="BGK61" s="921"/>
      <c r="BGL61" s="921"/>
      <c r="BGM61" s="921"/>
      <c r="BGN61" s="921"/>
      <c r="BGO61" s="921"/>
      <c r="BGP61" s="921"/>
      <c r="BGQ61" s="921"/>
      <c r="BGR61" s="921"/>
      <c r="BGS61" s="921"/>
      <c r="BGT61" s="921"/>
      <c r="BGU61" s="921"/>
      <c r="BGV61" s="921"/>
      <c r="BGW61" s="921"/>
      <c r="BGX61" s="921"/>
      <c r="BGY61" s="921"/>
      <c r="BGZ61" s="921"/>
      <c r="BHA61" s="921"/>
      <c r="BHB61" s="921"/>
      <c r="BHC61" s="921"/>
      <c r="BHD61" s="921"/>
      <c r="BHE61" s="921"/>
      <c r="BHF61" s="921"/>
      <c r="BHG61" s="921"/>
      <c r="BHH61" s="921"/>
      <c r="BHI61" s="921"/>
      <c r="BHJ61" s="921"/>
      <c r="BHK61" s="921"/>
      <c r="BHL61" s="921"/>
      <c r="BHM61" s="921"/>
      <c r="BHN61" s="921"/>
      <c r="BHO61" s="921"/>
      <c r="BHP61" s="921"/>
      <c r="BHQ61" s="921"/>
      <c r="BHR61" s="921"/>
      <c r="BHS61" s="921"/>
      <c r="BHT61" s="921"/>
      <c r="BHU61" s="921"/>
      <c r="BHV61" s="921"/>
      <c r="BHW61" s="921"/>
      <c r="BHX61" s="921"/>
      <c r="BHY61" s="921"/>
      <c r="BHZ61" s="921"/>
      <c r="BIA61" s="921"/>
      <c r="BIB61" s="921"/>
      <c r="BIC61" s="921"/>
      <c r="BID61" s="921"/>
      <c r="BIE61" s="921"/>
      <c r="BIF61" s="921"/>
      <c r="BIG61" s="921"/>
      <c r="BIH61" s="921"/>
      <c r="BII61" s="921"/>
      <c r="BIJ61" s="921"/>
      <c r="BIK61" s="921"/>
      <c r="BIL61" s="921"/>
      <c r="BIM61" s="921"/>
      <c r="BIN61" s="921"/>
      <c r="BIO61" s="921"/>
      <c r="BIP61" s="921"/>
      <c r="BIQ61" s="921"/>
      <c r="BIR61" s="921"/>
      <c r="BIS61" s="921"/>
      <c r="BIT61" s="921"/>
      <c r="BIU61" s="921"/>
      <c r="BIV61" s="921"/>
      <c r="BIW61" s="921"/>
      <c r="BIX61" s="921"/>
      <c r="BIY61" s="921"/>
      <c r="BIZ61" s="921"/>
      <c r="BJA61" s="921"/>
      <c r="BJB61" s="921"/>
      <c r="BJC61" s="921"/>
      <c r="BJD61" s="921"/>
      <c r="BJE61" s="921"/>
      <c r="BJF61" s="921"/>
      <c r="BJG61" s="921"/>
      <c r="BJH61" s="921"/>
      <c r="BJI61" s="921"/>
      <c r="BJJ61" s="921"/>
      <c r="BJK61" s="921"/>
      <c r="BJL61" s="921"/>
      <c r="BJM61" s="921"/>
      <c r="BJN61" s="921"/>
      <c r="BJO61" s="921"/>
      <c r="BJP61" s="921"/>
      <c r="BJQ61" s="921"/>
      <c r="BJR61" s="921"/>
      <c r="BJS61" s="921"/>
      <c r="BJT61" s="921"/>
      <c r="BJU61" s="921"/>
      <c r="BJV61" s="921"/>
      <c r="BJW61" s="921"/>
      <c r="BJX61" s="921"/>
      <c r="BJY61" s="921"/>
      <c r="BJZ61" s="921"/>
      <c r="BKA61" s="921"/>
      <c r="BKB61" s="921"/>
      <c r="BKC61" s="921"/>
      <c r="BKD61" s="921"/>
      <c r="BKE61" s="921"/>
      <c r="BKF61" s="921"/>
      <c r="BKG61" s="921"/>
      <c r="BKH61" s="921"/>
      <c r="BKI61" s="921"/>
      <c r="BKJ61" s="921"/>
      <c r="BKK61" s="921"/>
      <c r="BKL61" s="921"/>
      <c r="BKM61" s="921"/>
      <c r="BKN61" s="921"/>
      <c r="BKO61" s="921"/>
      <c r="BKP61" s="921"/>
      <c r="BKQ61" s="921"/>
      <c r="BKR61" s="921"/>
      <c r="BKS61" s="921"/>
      <c r="BKT61" s="921"/>
      <c r="BKU61" s="921"/>
      <c r="BKV61" s="921"/>
      <c r="BKW61" s="921"/>
      <c r="BKX61" s="921"/>
      <c r="BKY61" s="921"/>
      <c r="BKZ61" s="921"/>
      <c r="BLA61" s="921"/>
      <c r="BLB61" s="921"/>
      <c r="BLC61" s="921"/>
      <c r="BLD61" s="921"/>
      <c r="BLE61" s="921"/>
      <c r="BLF61" s="921"/>
      <c r="BLG61" s="921"/>
      <c r="BLH61" s="921"/>
      <c r="BLI61" s="921"/>
      <c r="BLJ61" s="921"/>
      <c r="BLK61" s="921"/>
      <c r="BLL61" s="921"/>
      <c r="BLM61" s="921"/>
      <c r="BLN61" s="921"/>
      <c r="BLO61" s="921"/>
      <c r="BLP61" s="921"/>
      <c r="BLQ61" s="921"/>
      <c r="BLR61" s="921"/>
      <c r="BLS61" s="921"/>
      <c r="BLT61" s="921"/>
      <c r="BLU61" s="921"/>
      <c r="BLV61" s="921"/>
      <c r="BLW61" s="921"/>
      <c r="BLX61" s="921"/>
      <c r="BLY61" s="921"/>
      <c r="BLZ61" s="921"/>
      <c r="BMA61" s="921"/>
      <c r="BMB61" s="921"/>
      <c r="BMC61" s="921"/>
      <c r="BMD61" s="921"/>
      <c r="BME61" s="921"/>
      <c r="BMF61" s="921"/>
      <c r="BMG61" s="921"/>
      <c r="BMH61" s="921"/>
      <c r="BMI61" s="921"/>
      <c r="BMJ61" s="921"/>
      <c r="BMK61" s="921"/>
      <c r="BML61" s="921"/>
      <c r="BMM61" s="921"/>
      <c r="BMN61" s="921"/>
      <c r="BMO61" s="921"/>
      <c r="BMP61" s="921"/>
      <c r="BMQ61" s="921"/>
      <c r="BMR61" s="921"/>
      <c r="BMS61" s="921"/>
      <c r="BMT61" s="921"/>
      <c r="BMU61" s="921"/>
      <c r="BMV61" s="921"/>
      <c r="BMW61" s="921"/>
      <c r="BMX61" s="921"/>
      <c r="BMY61" s="921"/>
      <c r="BMZ61" s="921"/>
      <c r="BNA61" s="921"/>
      <c r="BNB61" s="921"/>
      <c r="BNC61" s="921"/>
      <c r="BND61" s="921"/>
      <c r="BNE61" s="921"/>
      <c r="BNF61" s="921"/>
      <c r="BNG61" s="921"/>
      <c r="BNH61" s="921"/>
      <c r="BNI61" s="921"/>
      <c r="BNJ61" s="921"/>
      <c r="BNK61" s="921"/>
      <c r="BNL61" s="921"/>
      <c r="BNM61" s="921"/>
      <c r="BNN61" s="921"/>
      <c r="BNO61" s="921"/>
      <c r="BNP61" s="921"/>
      <c r="BNQ61" s="921"/>
      <c r="BNR61" s="921"/>
      <c r="BNS61" s="921"/>
      <c r="BNT61" s="921"/>
      <c r="BNU61" s="921"/>
      <c r="BNV61" s="921"/>
      <c r="BNW61" s="921"/>
      <c r="BNX61" s="921"/>
      <c r="BNY61" s="921"/>
      <c r="BNZ61" s="921"/>
      <c r="BOA61" s="921"/>
      <c r="BOB61" s="921"/>
      <c r="BOC61" s="921"/>
      <c r="BOD61" s="921"/>
      <c r="BOE61" s="921"/>
      <c r="BOF61" s="921"/>
      <c r="BOG61" s="921"/>
      <c r="BOH61" s="921"/>
      <c r="BOI61" s="921"/>
      <c r="BOJ61" s="921"/>
      <c r="BOK61" s="921"/>
      <c r="BOL61" s="921"/>
      <c r="BOM61" s="921"/>
      <c r="BON61" s="921"/>
      <c r="BOO61" s="921"/>
      <c r="BOP61" s="921"/>
      <c r="BOQ61" s="921"/>
      <c r="BOR61" s="921"/>
      <c r="BOS61" s="921"/>
      <c r="BOT61" s="921"/>
      <c r="BOU61" s="921"/>
      <c r="BOV61" s="921"/>
      <c r="BOW61" s="921"/>
      <c r="BOX61" s="921"/>
      <c r="BOY61" s="921"/>
      <c r="BOZ61" s="921"/>
      <c r="BPA61" s="921"/>
      <c r="BPB61" s="921"/>
      <c r="BPC61" s="921"/>
      <c r="BPD61" s="921"/>
      <c r="BPE61" s="921"/>
      <c r="BPF61" s="921"/>
      <c r="BPG61" s="921"/>
      <c r="BPH61" s="921"/>
      <c r="BPI61" s="921"/>
      <c r="BPJ61" s="921"/>
      <c r="BPK61" s="921"/>
      <c r="BPL61" s="921"/>
      <c r="BPM61" s="921"/>
      <c r="BPN61" s="921"/>
      <c r="BPO61" s="921"/>
      <c r="BPP61" s="921"/>
      <c r="BPQ61" s="921"/>
      <c r="BPR61" s="921"/>
      <c r="BPS61" s="921"/>
      <c r="BPT61" s="921"/>
      <c r="BPU61" s="921"/>
      <c r="BPV61" s="921"/>
      <c r="BPW61" s="921"/>
      <c r="BPX61" s="921"/>
      <c r="BPY61" s="921"/>
      <c r="BPZ61" s="921"/>
      <c r="BQA61" s="921"/>
      <c r="BQB61" s="921"/>
      <c r="BQC61" s="921"/>
      <c r="BQD61" s="921"/>
      <c r="BQE61" s="921"/>
      <c r="BQF61" s="921"/>
      <c r="BQG61" s="921"/>
      <c r="BQH61" s="921"/>
      <c r="BQI61" s="921"/>
      <c r="BQJ61" s="921"/>
      <c r="BQK61" s="921"/>
      <c r="BQL61" s="921"/>
      <c r="BQM61" s="921"/>
      <c r="BQN61" s="921"/>
      <c r="BQO61" s="921"/>
      <c r="BQP61" s="921"/>
      <c r="BQQ61" s="921"/>
      <c r="BQR61" s="921"/>
      <c r="BQS61" s="921"/>
      <c r="BQT61" s="921"/>
      <c r="BQU61" s="921"/>
      <c r="BQV61" s="921"/>
      <c r="BQW61" s="921"/>
      <c r="BQX61" s="921"/>
      <c r="BQY61" s="921"/>
      <c r="BQZ61" s="921"/>
      <c r="BRA61" s="921"/>
      <c r="BRB61" s="921"/>
      <c r="BRC61" s="921"/>
      <c r="BRD61" s="921"/>
      <c r="BRE61" s="921"/>
      <c r="BRF61" s="921"/>
      <c r="BRG61" s="921"/>
      <c r="BRH61" s="921"/>
      <c r="BRI61" s="921"/>
      <c r="BRJ61" s="921"/>
      <c r="BRK61" s="921"/>
      <c r="BRL61" s="921"/>
      <c r="BRM61" s="921"/>
      <c r="BRN61" s="921"/>
      <c r="BRO61" s="921"/>
      <c r="BRP61" s="921"/>
      <c r="BRQ61" s="921"/>
      <c r="BRR61" s="921"/>
      <c r="BRS61" s="921"/>
      <c r="BRT61" s="921"/>
      <c r="BRU61" s="921"/>
      <c r="BRV61" s="921"/>
      <c r="BRW61" s="921"/>
      <c r="BRX61" s="921"/>
      <c r="BRY61" s="921"/>
      <c r="BRZ61" s="921"/>
      <c r="BSA61" s="921"/>
      <c r="BSB61" s="921"/>
      <c r="BSC61" s="921"/>
      <c r="BSD61" s="921"/>
      <c r="BSE61" s="921"/>
      <c r="BSF61" s="921"/>
      <c r="BSG61" s="921"/>
      <c r="BSH61" s="921"/>
      <c r="BSI61" s="921"/>
      <c r="BSJ61" s="921"/>
      <c r="BSK61" s="921"/>
      <c r="BSL61" s="921"/>
      <c r="BSM61" s="921"/>
      <c r="BSN61" s="921"/>
      <c r="BSO61" s="921"/>
      <c r="BSP61" s="921"/>
      <c r="BSQ61" s="921"/>
      <c r="BSR61" s="921"/>
      <c r="BSS61" s="921"/>
      <c r="BST61" s="921"/>
      <c r="BSU61" s="921"/>
      <c r="BSV61" s="921"/>
      <c r="BSW61" s="921"/>
      <c r="BSX61" s="921"/>
      <c r="BSY61" s="921"/>
      <c r="BSZ61" s="921"/>
      <c r="BTA61" s="921"/>
      <c r="BTB61" s="921"/>
      <c r="BTC61" s="921"/>
      <c r="BTD61" s="921"/>
      <c r="BTE61" s="921"/>
      <c r="BTF61" s="921"/>
      <c r="BTG61" s="921"/>
      <c r="BTH61" s="921"/>
      <c r="BTI61" s="921"/>
      <c r="BTJ61" s="921"/>
      <c r="BTK61" s="921"/>
      <c r="BTL61" s="921"/>
      <c r="BTM61" s="921"/>
      <c r="BTN61" s="921"/>
      <c r="BTO61" s="921"/>
      <c r="BTP61" s="921"/>
      <c r="BTQ61" s="921"/>
      <c r="BTR61" s="921"/>
      <c r="BTS61" s="921"/>
      <c r="BTT61" s="921"/>
      <c r="BTU61" s="921"/>
      <c r="BTV61" s="921"/>
      <c r="BTW61" s="921"/>
      <c r="BTX61" s="921"/>
      <c r="BTY61" s="921"/>
      <c r="BTZ61" s="921"/>
      <c r="BUA61" s="921"/>
      <c r="BUB61" s="921"/>
      <c r="BUC61" s="921"/>
      <c r="BUD61" s="921"/>
      <c r="BUE61" s="921"/>
      <c r="BUF61" s="921"/>
      <c r="BUG61" s="921"/>
      <c r="BUH61" s="921"/>
      <c r="BUI61" s="921"/>
      <c r="BUJ61" s="921"/>
      <c r="BUK61" s="921"/>
      <c r="BUL61" s="921"/>
      <c r="BUM61" s="921"/>
      <c r="BUN61" s="921"/>
      <c r="BUO61" s="921"/>
      <c r="BUP61" s="921"/>
      <c r="BUQ61" s="921"/>
      <c r="BUR61" s="921"/>
      <c r="BUS61" s="921"/>
      <c r="BUT61" s="921"/>
      <c r="BUU61" s="921"/>
      <c r="BUV61" s="921"/>
      <c r="BUW61" s="921"/>
      <c r="BUX61" s="921"/>
      <c r="BUY61" s="921"/>
      <c r="BUZ61" s="921"/>
      <c r="BVA61" s="921"/>
      <c r="BVB61" s="921"/>
      <c r="BVC61" s="921"/>
      <c r="BVD61" s="921"/>
      <c r="BVE61" s="921"/>
      <c r="BVF61" s="921"/>
      <c r="BVG61" s="921"/>
      <c r="BVH61" s="921"/>
      <c r="BVI61" s="921"/>
      <c r="BVJ61" s="921"/>
      <c r="BVK61" s="921"/>
      <c r="BVL61" s="921"/>
      <c r="BVM61" s="921"/>
      <c r="BVN61" s="921"/>
      <c r="BVO61" s="921"/>
      <c r="BVP61" s="921"/>
      <c r="BVQ61" s="921"/>
      <c r="BVR61" s="921"/>
      <c r="BVS61" s="921"/>
      <c r="BVT61" s="921"/>
      <c r="BVU61" s="921"/>
      <c r="BVV61" s="921"/>
      <c r="BVW61" s="921"/>
      <c r="BVX61" s="921"/>
      <c r="BVY61" s="921"/>
      <c r="BVZ61" s="921"/>
      <c r="BWA61" s="921"/>
      <c r="BWB61" s="921"/>
      <c r="BWC61" s="921"/>
      <c r="BWD61" s="921"/>
      <c r="BWE61" s="921"/>
      <c r="BWF61" s="921"/>
      <c r="BWG61" s="921"/>
      <c r="BWH61" s="921"/>
      <c r="BWI61" s="921"/>
      <c r="BWJ61" s="921"/>
      <c r="BWK61" s="921"/>
      <c r="BWL61" s="921"/>
      <c r="BWM61" s="921"/>
      <c r="BWN61" s="921"/>
      <c r="BWO61" s="921"/>
      <c r="BWP61" s="921"/>
      <c r="BWQ61" s="921"/>
      <c r="BWR61" s="921"/>
      <c r="BWS61" s="921"/>
      <c r="BWT61" s="921"/>
      <c r="BWU61" s="921"/>
      <c r="BWV61" s="921"/>
      <c r="BWW61" s="921"/>
      <c r="BWX61" s="921"/>
      <c r="BWY61" s="921"/>
      <c r="BWZ61" s="921"/>
      <c r="BXA61" s="921"/>
      <c r="BXB61" s="921"/>
      <c r="BXC61" s="921"/>
      <c r="BXD61" s="921"/>
      <c r="BXE61" s="921"/>
      <c r="BXF61" s="921"/>
      <c r="BXG61" s="921"/>
      <c r="BXH61" s="921"/>
      <c r="BXI61" s="921"/>
      <c r="BXJ61" s="921"/>
      <c r="BXK61" s="921"/>
      <c r="BXL61" s="921"/>
      <c r="BXM61" s="921"/>
      <c r="BXN61" s="921"/>
      <c r="BXO61" s="921"/>
      <c r="BXP61" s="921"/>
      <c r="BXQ61" s="921"/>
      <c r="BXR61" s="921"/>
      <c r="BXS61" s="921"/>
      <c r="BXT61" s="921"/>
      <c r="BXU61" s="921"/>
      <c r="BXV61" s="921"/>
      <c r="BXW61" s="921"/>
      <c r="BXX61" s="921"/>
      <c r="BXY61" s="921"/>
      <c r="BXZ61" s="921"/>
      <c r="BYA61" s="921"/>
      <c r="BYB61" s="921"/>
      <c r="BYC61" s="921"/>
      <c r="BYD61" s="921"/>
      <c r="BYE61" s="921"/>
      <c r="BYF61" s="921"/>
      <c r="BYG61" s="921"/>
      <c r="BYH61" s="921"/>
      <c r="BYI61" s="921"/>
      <c r="BYJ61" s="921"/>
      <c r="BYK61" s="921"/>
      <c r="BYL61" s="921"/>
      <c r="BYM61" s="921"/>
      <c r="BYN61" s="921"/>
      <c r="BYO61" s="921"/>
      <c r="BYP61" s="921"/>
      <c r="BYQ61" s="921"/>
      <c r="BYR61" s="921"/>
      <c r="BYS61" s="921"/>
      <c r="BYT61" s="921"/>
      <c r="BYU61" s="921"/>
      <c r="BYV61" s="921"/>
      <c r="BYW61" s="921"/>
      <c r="BYX61" s="921"/>
      <c r="BYY61" s="921"/>
      <c r="BYZ61" s="921"/>
      <c r="BZA61" s="921"/>
      <c r="BZB61" s="921"/>
      <c r="BZC61" s="921"/>
      <c r="BZD61" s="921"/>
      <c r="BZE61" s="921"/>
      <c r="BZF61" s="921"/>
      <c r="BZG61" s="921"/>
      <c r="BZH61" s="921"/>
      <c r="BZI61" s="921"/>
      <c r="BZJ61" s="921"/>
      <c r="BZK61" s="921"/>
      <c r="BZL61" s="921"/>
      <c r="BZM61" s="921"/>
      <c r="BZN61" s="921"/>
      <c r="BZO61" s="921"/>
      <c r="BZP61" s="921"/>
      <c r="BZQ61" s="921"/>
      <c r="BZR61" s="921"/>
      <c r="BZS61" s="921"/>
      <c r="BZT61" s="921"/>
      <c r="BZU61" s="921"/>
      <c r="BZV61" s="921"/>
      <c r="BZW61" s="921"/>
      <c r="BZX61" s="921"/>
      <c r="BZY61" s="921"/>
      <c r="BZZ61" s="921"/>
      <c r="CAA61" s="921"/>
      <c r="CAB61" s="921"/>
      <c r="CAC61" s="921"/>
      <c r="CAD61" s="921"/>
      <c r="CAE61" s="921"/>
      <c r="CAF61" s="921"/>
      <c r="CAG61" s="921"/>
      <c r="CAH61" s="921"/>
      <c r="CAI61" s="921"/>
      <c r="CAJ61" s="921"/>
      <c r="CAK61" s="921"/>
      <c r="CAL61" s="921"/>
      <c r="CAM61" s="921"/>
      <c r="CAN61" s="921"/>
      <c r="CAO61" s="921"/>
      <c r="CAP61" s="921"/>
      <c r="CAQ61" s="921"/>
      <c r="CAR61" s="921"/>
      <c r="CAS61" s="921"/>
      <c r="CAT61" s="921"/>
      <c r="CAU61" s="921"/>
      <c r="CAV61" s="921"/>
      <c r="CAW61" s="921"/>
      <c r="CAX61" s="921"/>
      <c r="CAY61" s="921"/>
      <c r="CAZ61" s="921"/>
      <c r="CBA61" s="921"/>
      <c r="CBB61" s="921"/>
      <c r="CBC61" s="921"/>
      <c r="CBD61" s="921"/>
      <c r="CBE61" s="921"/>
      <c r="CBF61" s="921"/>
      <c r="CBG61" s="921"/>
      <c r="CBH61" s="921"/>
      <c r="CBI61" s="921"/>
      <c r="CBJ61" s="921"/>
      <c r="CBK61" s="921"/>
      <c r="CBL61" s="921"/>
      <c r="CBM61" s="921"/>
      <c r="CBN61" s="921"/>
      <c r="CBO61" s="921"/>
      <c r="CBP61" s="921"/>
      <c r="CBQ61" s="921"/>
      <c r="CBR61" s="921"/>
      <c r="CBS61" s="921"/>
      <c r="CBT61" s="921"/>
      <c r="CBU61" s="921"/>
      <c r="CBV61" s="921"/>
      <c r="CBW61" s="921"/>
      <c r="CBX61" s="921"/>
      <c r="CBY61" s="921"/>
      <c r="CBZ61" s="921"/>
      <c r="CCA61" s="921"/>
      <c r="CCB61" s="921"/>
      <c r="CCC61" s="921"/>
      <c r="CCD61" s="921"/>
      <c r="CCE61" s="921"/>
      <c r="CCF61" s="921"/>
      <c r="CCG61" s="921"/>
      <c r="CCH61" s="921"/>
      <c r="CCI61" s="921"/>
      <c r="CCJ61" s="921"/>
      <c r="CCK61" s="921"/>
      <c r="CCL61" s="921"/>
      <c r="CCM61" s="921"/>
      <c r="CCN61" s="921"/>
      <c r="CCO61" s="921"/>
      <c r="CCP61" s="921"/>
      <c r="CCQ61" s="921"/>
      <c r="CCR61" s="921"/>
      <c r="CCS61" s="921"/>
      <c r="CCT61" s="921"/>
      <c r="CCU61" s="921"/>
      <c r="CCV61" s="921"/>
      <c r="CCW61" s="921"/>
      <c r="CCX61" s="921"/>
      <c r="CCY61" s="921"/>
      <c r="CCZ61" s="921"/>
      <c r="CDA61" s="921"/>
      <c r="CDB61" s="921"/>
      <c r="CDC61" s="921"/>
      <c r="CDD61" s="921"/>
      <c r="CDE61" s="921"/>
      <c r="CDF61" s="921"/>
      <c r="CDG61" s="921"/>
      <c r="CDH61" s="921"/>
      <c r="CDI61" s="921"/>
      <c r="CDJ61" s="921"/>
      <c r="CDK61" s="921"/>
      <c r="CDL61" s="921"/>
      <c r="CDM61" s="921"/>
      <c r="CDN61" s="921"/>
      <c r="CDO61" s="921"/>
      <c r="CDP61" s="921"/>
      <c r="CDQ61" s="921"/>
      <c r="CDR61" s="921"/>
      <c r="CDS61" s="921"/>
      <c r="CDT61" s="921"/>
      <c r="CDU61" s="921"/>
      <c r="CDV61" s="921"/>
      <c r="CDW61" s="921"/>
      <c r="CDX61" s="921"/>
      <c r="CDY61" s="921"/>
      <c r="CDZ61" s="921"/>
      <c r="CEA61" s="921"/>
      <c r="CEB61" s="921"/>
      <c r="CEC61" s="921"/>
      <c r="CED61" s="921"/>
      <c r="CEE61" s="921"/>
      <c r="CEF61" s="921"/>
      <c r="CEG61" s="921"/>
      <c r="CEH61" s="921"/>
      <c r="CEI61" s="921"/>
      <c r="CEJ61" s="921"/>
      <c r="CEK61" s="921"/>
      <c r="CEL61" s="921"/>
      <c r="CEM61" s="921"/>
      <c r="CEN61" s="921"/>
      <c r="CEO61" s="921"/>
      <c r="CEP61" s="921"/>
      <c r="CEQ61" s="921"/>
      <c r="CER61" s="921"/>
      <c r="CES61" s="921"/>
      <c r="CET61" s="921"/>
      <c r="CEU61" s="921"/>
      <c r="CEV61" s="921"/>
      <c r="CEW61" s="921"/>
      <c r="CEX61" s="921"/>
      <c r="CEY61" s="921"/>
      <c r="CEZ61" s="921"/>
      <c r="CFA61" s="921"/>
      <c r="CFB61" s="921"/>
      <c r="CFC61" s="921"/>
      <c r="CFD61" s="921"/>
      <c r="CFE61" s="921"/>
      <c r="CFF61" s="921"/>
      <c r="CFG61" s="921"/>
      <c r="CFH61" s="921"/>
      <c r="CFI61" s="921"/>
      <c r="CFJ61" s="921"/>
      <c r="CFK61" s="921"/>
      <c r="CFL61" s="921"/>
      <c r="CFM61" s="921"/>
      <c r="CFN61" s="921"/>
      <c r="CFO61" s="921"/>
      <c r="CFP61" s="921"/>
      <c r="CFQ61" s="921"/>
      <c r="CFR61" s="921"/>
      <c r="CFS61" s="921"/>
      <c r="CFT61" s="921"/>
      <c r="CFU61" s="921"/>
      <c r="CFV61" s="921"/>
      <c r="CFW61" s="921"/>
      <c r="CFX61" s="921"/>
      <c r="CFY61" s="921"/>
      <c r="CFZ61" s="921"/>
      <c r="CGA61" s="921"/>
      <c r="CGB61" s="921"/>
      <c r="CGC61" s="921"/>
      <c r="CGD61" s="921"/>
      <c r="CGE61" s="921"/>
      <c r="CGF61" s="921"/>
      <c r="CGG61" s="921"/>
      <c r="CGH61" s="921"/>
      <c r="CGI61" s="921"/>
      <c r="CGJ61" s="921"/>
      <c r="CGK61" s="921"/>
      <c r="CGL61" s="921"/>
      <c r="CGM61" s="921"/>
      <c r="CGN61" s="921"/>
      <c r="CGO61" s="921"/>
      <c r="CGP61" s="921"/>
      <c r="CGQ61" s="921"/>
      <c r="CGR61" s="921"/>
      <c r="CGS61" s="921"/>
      <c r="CGT61" s="921"/>
      <c r="CGU61" s="921"/>
      <c r="CGV61" s="921"/>
      <c r="CGW61" s="921"/>
      <c r="CGX61" s="921"/>
      <c r="CGY61" s="921"/>
      <c r="CGZ61" s="921"/>
      <c r="CHA61" s="921"/>
      <c r="CHB61" s="921"/>
      <c r="CHC61" s="921"/>
      <c r="CHD61" s="921"/>
      <c r="CHE61" s="921"/>
      <c r="CHF61" s="921"/>
      <c r="CHG61" s="921"/>
      <c r="CHH61" s="921"/>
      <c r="CHI61" s="921"/>
      <c r="CHJ61" s="921"/>
      <c r="CHK61" s="921"/>
      <c r="CHL61" s="921"/>
      <c r="CHM61" s="921"/>
      <c r="CHN61" s="921"/>
      <c r="CHO61" s="921"/>
      <c r="CHP61" s="921"/>
      <c r="CHQ61" s="921"/>
      <c r="CHR61" s="921"/>
      <c r="CHS61" s="921"/>
      <c r="CHT61" s="921"/>
      <c r="CHU61" s="921"/>
      <c r="CHV61" s="921"/>
      <c r="CHW61" s="921"/>
      <c r="CHX61" s="921"/>
      <c r="CHY61" s="921"/>
      <c r="CHZ61" s="921"/>
      <c r="CIA61" s="921"/>
      <c r="CIB61" s="921"/>
      <c r="CIC61" s="921"/>
      <c r="CID61" s="921"/>
      <c r="CIE61" s="921"/>
      <c r="CIF61" s="921"/>
      <c r="CIG61" s="921"/>
      <c r="CIH61" s="921"/>
      <c r="CII61" s="921"/>
      <c r="CIJ61" s="921"/>
      <c r="CIK61" s="921"/>
      <c r="CIL61" s="921"/>
      <c r="CIM61" s="921"/>
      <c r="CIN61" s="921"/>
      <c r="CIO61" s="921"/>
      <c r="CIP61" s="921"/>
      <c r="CIQ61" s="921"/>
      <c r="CIR61" s="921"/>
      <c r="CIS61" s="921"/>
      <c r="CIT61" s="921"/>
      <c r="CIU61" s="921"/>
      <c r="CIV61" s="921"/>
      <c r="CIW61" s="921"/>
      <c r="CIX61" s="921"/>
      <c r="CIY61" s="921"/>
      <c r="CIZ61" s="921"/>
      <c r="CJA61" s="921"/>
      <c r="CJB61" s="921"/>
      <c r="CJC61" s="921"/>
      <c r="CJD61" s="921"/>
      <c r="CJE61" s="921"/>
      <c r="CJF61" s="921"/>
      <c r="CJG61" s="921"/>
      <c r="CJH61" s="921"/>
      <c r="CJI61" s="921"/>
      <c r="CJJ61" s="921"/>
      <c r="CJK61" s="921"/>
      <c r="CJL61" s="921"/>
      <c r="CJM61" s="921"/>
      <c r="CJN61" s="921"/>
      <c r="CJO61" s="921"/>
      <c r="CJP61" s="921"/>
      <c r="CJQ61" s="921"/>
      <c r="CJR61" s="921"/>
      <c r="CJS61" s="921"/>
      <c r="CJT61" s="921"/>
      <c r="CJU61" s="921"/>
      <c r="CJV61" s="921"/>
      <c r="CJW61" s="921"/>
      <c r="CJX61" s="921"/>
      <c r="CJY61" s="921"/>
      <c r="CJZ61" s="921"/>
      <c r="CKA61" s="921"/>
      <c r="CKB61" s="921"/>
      <c r="CKC61" s="921"/>
      <c r="CKD61" s="921"/>
      <c r="CKE61" s="921"/>
      <c r="CKF61" s="921"/>
      <c r="CKG61" s="921"/>
      <c r="CKH61" s="921"/>
      <c r="CKI61" s="921"/>
      <c r="CKJ61" s="921"/>
      <c r="CKK61" s="921"/>
      <c r="CKL61" s="921"/>
      <c r="CKM61" s="921"/>
      <c r="CKN61" s="921"/>
      <c r="CKO61" s="921"/>
      <c r="CKP61" s="921"/>
      <c r="CKQ61" s="921"/>
      <c r="CKR61" s="921"/>
      <c r="CKS61" s="921"/>
      <c r="CKT61" s="921"/>
      <c r="CKU61" s="921"/>
      <c r="CKV61" s="921"/>
      <c r="CKW61" s="921"/>
      <c r="CKX61" s="921"/>
      <c r="CKY61" s="921"/>
      <c r="CKZ61" s="921"/>
      <c r="CLA61" s="921"/>
      <c r="CLB61" s="921"/>
      <c r="CLC61" s="921"/>
      <c r="CLD61" s="921"/>
      <c r="CLE61" s="921"/>
      <c r="CLF61" s="921"/>
      <c r="CLG61" s="921"/>
      <c r="CLH61" s="921"/>
      <c r="CLI61" s="921"/>
      <c r="CLJ61" s="921"/>
      <c r="CLK61" s="921"/>
      <c r="CLL61" s="921"/>
      <c r="CLM61" s="921"/>
      <c r="CLN61" s="921"/>
      <c r="CLO61" s="921"/>
      <c r="CLP61" s="921"/>
      <c r="CLQ61" s="921"/>
      <c r="CLR61" s="921"/>
      <c r="CLS61" s="921"/>
      <c r="CLT61" s="921"/>
      <c r="CLU61" s="921"/>
      <c r="CLV61" s="921"/>
      <c r="CLW61" s="921"/>
      <c r="CLX61" s="921"/>
      <c r="CLY61" s="921"/>
      <c r="CLZ61" s="921"/>
      <c r="CMA61" s="921"/>
      <c r="CMB61" s="921"/>
      <c r="CMC61" s="921"/>
      <c r="CMD61" s="921"/>
      <c r="CME61" s="921"/>
      <c r="CMF61" s="921"/>
      <c r="CMG61" s="921"/>
      <c r="CMH61" s="921"/>
      <c r="CMI61" s="921"/>
      <c r="CMJ61" s="921"/>
      <c r="CMK61" s="921"/>
      <c r="CML61" s="921"/>
      <c r="CMM61" s="921"/>
      <c r="CMN61" s="921"/>
      <c r="CMO61" s="921"/>
      <c r="CMP61" s="921"/>
      <c r="CMQ61" s="921"/>
      <c r="CMR61" s="921"/>
      <c r="CMS61" s="921"/>
      <c r="CMT61" s="921"/>
      <c r="CMU61" s="921"/>
      <c r="CMV61" s="921"/>
      <c r="CMW61" s="921"/>
      <c r="CMX61" s="921"/>
      <c r="CMY61" s="921"/>
      <c r="CMZ61" s="921"/>
      <c r="CNA61" s="921"/>
      <c r="CNB61" s="921"/>
      <c r="CNC61" s="921"/>
      <c r="CND61" s="921"/>
      <c r="CNE61" s="921"/>
      <c r="CNF61" s="921"/>
      <c r="CNG61" s="921"/>
      <c r="CNH61" s="921"/>
      <c r="CNI61" s="921"/>
      <c r="CNJ61" s="921"/>
      <c r="CNK61" s="921"/>
      <c r="CNL61" s="921"/>
      <c r="CNM61" s="921"/>
      <c r="CNN61" s="921"/>
      <c r="CNO61" s="921"/>
      <c r="CNP61" s="921"/>
      <c r="CNQ61" s="921"/>
      <c r="CNR61" s="921"/>
      <c r="CNS61" s="921"/>
      <c r="CNT61" s="921"/>
      <c r="CNU61" s="921"/>
      <c r="CNV61" s="921"/>
      <c r="CNW61" s="921"/>
      <c r="CNX61" s="921"/>
      <c r="CNY61" s="921"/>
      <c r="CNZ61" s="921"/>
      <c r="COA61" s="921"/>
      <c r="COB61" s="921"/>
      <c r="COC61" s="921"/>
      <c r="COD61" s="921"/>
      <c r="COE61" s="921"/>
      <c r="COF61" s="921"/>
      <c r="COG61" s="921"/>
      <c r="COH61" s="921"/>
      <c r="COI61" s="921"/>
      <c r="COJ61" s="921"/>
      <c r="COK61" s="921"/>
      <c r="COL61" s="921"/>
      <c r="COM61" s="921"/>
      <c r="CON61" s="921"/>
      <c r="COO61" s="921"/>
      <c r="COP61" s="921"/>
      <c r="COQ61" s="921"/>
      <c r="COR61" s="921"/>
      <c r="COS61" s="921"/>
      <c r="COT61" s="921"/>
      <c r="COU61" s="921"/>
      <c r="COV61" s="921"/>
      <c r="COW61" s="921"/>
      <c r="COX61" s="921"/>
      <c r="COY61" s="921"/>
      <c r="COZ61" s="921"/>
      <c r="CPA61" s="921"/>
      <c r="CPB61" s="921"/>
      <c r="CPC61" s="921"/>
      <c r="CPD61" s="921"/>
      <c r="CPE61" s="921"/>
      <c r="CPF61" s="921"/>
      <c r="CPG61" s="921"/>
      <c r="CPH61" s="921"/>
      <c r="CPI61" s="921"/>
      <c r="CPJ61" s="921"/>
      <c r="CPK61" s="921"/>
      <c r="CPL61" s="921"/>
      <c r="CPM61" s="921"/>
      <c r="CPN61" s="921"/>
      <c r="CPO61" s="921"/>
      <c r="CPP61" s="921"/>
      <c r="CPQ61" s="921"/>
      <c r="CPR61" s="921"/>
      <c r="CPS61" s="921"/>
      <c r="CPT61" s="921"/>
      <c r="CPU61" s="921"/>
      <c r="CPV61" s="921"/>
      <c r="CPW61" s="921"/>
      <c r="CPX61" s="921"/>
      <c r="CPY61" s="921"/>
      <c r="CPZ61" s="921"/>
      <c r="CQA61" s="921"/>
      <c r="CQB61" s="921"/>
      <c r="CQC61" s="921"/>
      <c r="CQD61" s="921"/>
      <c r="CQE61" s="921"/>
      <c r="CQF61" s="921"/>
      <c r="CQG61" s="921"/>
      <c r="CQH61" s="921"/>
      <c r="CQI61" s="921"/>
      <c r="CQJ61" s="921"/>
      <c r="CQK61" s="921"/>
      <c r="CQL61" s="921"/>
      <c r="CQM61" s="921"/>
      <c r="CQN61" s="921"/>
      <c r="CQO61" s="921"/>
      <c r="CQP61" s="921"/>
      <c r="CQQ61" s="921"/>
      <c r="CQR61" s="921"/>
      <c r="CQS61" s="921"/>
      <c r="CQT61" s="921"/>
      <c r="CQU61" s="921"/>
      <c r="CQV61" s="921"/>
      <c r="CQW61" s="921"/>
      <c r="CQX61" s="921"/>
      <c r="CQY61" s="921"/>
      <c r="CQZ61" s="921"/>
      <c r="CRA61" s="921"/>
      <c r="CRB61" s="921"/>
      <c r="CRC61" s="921"/>
      <c r="CRD61" s="921"/>
      <c r="CRE61" s="921"/>
      <c r="CRF61" s="921"/>
      <c r="CRG61" s="921"/>
      <c r="CRH61" s="921"/>
      <c r="CRI61" s="921"/>
      <c r="CRJ61" s="921"/>
      <c r="CRK61" s="921"/>
      <c r="CRL61" s="921"/>
      <c r="CRM61" s="921"/>
      <c r="CRN61" s="921"/>
      <c r="CRO61" s="921"/>
      <c r="CRP61" s="921"/>
      <c r="CRQ61" s="921"/>
      <c r="CRR61" s="921"/>
      <c r="CRS61" s="921"/>
      <c r="CRT61" s="921"/>
      <c r="CRU61" s="921"/>
      <c r="CRV61" s="921"/>
      <c r="CRW61" s="921"/>
      <c r="CRX61" s="921"/>
      <c r="CRY61" s="921"/>
      <c r="CRZ61" s="921"/>
      <c r="CSA61" s="921"/>
      <c r="CSB61" s="921"/>
      <c r="CSC61" s="921"/>
      <c r="CSD61" s="921"/>
      <c r="CSE61" s="921"/>
      <c r="CSF61" s="921"/>
      <c r="CSG61" s="921"/>
      <c r="CSH61" s="921"/>
      <c r="CSI61" s="921"/>
      <c r="CSJ61" s="921"/>
      <c r="CSK61" s="921"/>
      <c r="CSL61" s="921"/>
      <c r="CSM61" s="921"/>
      <c r="CSN61" s="921"/>
      <c r="CSO61" s="921"/>
      <c r="CSP61" s="921"/>
      <c r="CSQ61" s="921"/>
      <c r="CSR61" s="921"/>
      <c r="CSS61" s="921"/>
      <c r="CST61" s="921"/>
      <c r="CSU61" s="921"/>
      <c r="CSV61" s="921"/>
      <c r="CSW61" s="921"/>
      <c r="CSX61" s="921"/>
      <c r="CSY61" s="921"/>
      <c r="CSZ61" s="921"/>
      <c r="CTA61" s="921"/>
      <c r="CTB61" s="921"/>
      <c r="CTC61" s="921"/>
      <c r="CTD61" s="921"/>
      <c r="CTE61" s="921"/>
      <c r="CTF61" s="921"/>
      <c r="CTG61" s="921"/>
      <c r="CTH61" s="921"/>
      <c r="CTI61" s="921"/>
      <c r="CTJ61" s="921"/>
      <c r="CTK61" s="921"/>
      <c r="CTL61" s="921"/>
      <c r="CTM61" s="921"/>
      <c r="CTN61" s="921"/>
      <c r="CTO61" s="921"/>
      <c r="CTP61" s="921"/>
      <c r="CTQ61" s="921"/>
      <c r="CTR61" s="921"/>
      <c r="CTS61" s="921"/>
      <c r="CTT61" s="921"/>
      <c r="CTU61" s="921"/>
      <c r="CTV61" s="921"/>
      <c r="CTW61" s="921"/>
      <c r="CTX61" s="921"/>
      <c r="CTY61" s="921"/>
      <c r="CTZ61" s="921"/>
      <c r="CUA61" s="921"/>
      <c r="CUB61" s="921"/>
      <c r="CUC61" s="921"/>
      <c r="CUD61" s="921"/>
      <c r="CUE61" s="921"/>
      <c r="CUF61" s="921"/>
      <c r="CUG61" s="921"/>
      <c r="CUH61" s="921"/>
      <c r="CUI61" s="921"/>
      <c r="CUJ61" s="921"/>
      <c r="CUK61" s="921"/>
      <c r="CUL61" s="921"/>
      <c r="CUM61" s="921"/>
      <c r="CUN61" s="921"/>
      <c r="CUO61" s="921"/>
      <c r="CUP61" s="921"/>
      <c r="CUQ61" s="921"/>
      <c r="CUR61" s="921"/>
      <c r="CUS61" s="921"/>
      <c r="CUT61" s="921"/>
      <c r="CUU61" s="921"/>
      <c r="CUV61" s="921"/>
      <c r="CUW61" s="921"/>
      <c r="CUX61" s="921"/>
      <c r="CUY61" s="921"/>
      <c r="CUZ61" s="921"/>
      <c r="CVA61" s="921"/>
      <c r="CVB61" s="921"/>
      <c r="CVC61" s="921"/>
      <c r="CVD61" s="921"/>
      <c r="CVE61" s="921"/>
      <c r="CVF61" s="921"/>
      <c r="CVG61" s="921"/>
      <c r="CVH61" s="921"/>
      <c r="CVI61" s="921"/>
      <c r="CVJ61" s="921"/>
      <c r="CVK61" s="921"/>
      <c r="CVL61" s="921"/>
      <c r="CVM61" s="921"/>
      <c r="CVN61" s="921"/>
      <c r="CVO61" s="921"/>
      <c r="CVP61" s="921"/>
      <c r="CVQ61" s="921"/>
      <c r="CVR61" s="921"/>
      <c r="CVS61" s="921"/>
      <c r="CVT61" s="921"/>
      <c r="CVU61" s="921"/>
      <c r="CVV61" s="921"/>
      <c r="CVW61" s="921"/>
      <c r="CVX61" s="921"/>
      <c r="CVY61" s="921"/>
      <c r="CVZ61" s="921"/>
      <c r="CWA61" s="921"/>
      <c r="CWB61" s="921"/>
      <c r="CWC61" s="921"/>
      <c r="CWD61" s="921"/>
      <c r="CWE61" s="921"/>
      <c r="CWF61" s="921"/>
      <c r="CWG61" s="921"/>
      <c r="CWH61" s="921"/>
      <c r="CWI61" s="921"/>
      <c r="CWJ61" s="921"/>
      <c r="CWK61" s="921"/>
      <c r="CWL61" s="921"/>
      <c r="CWM61" s="921"/>
      <c r="CWN61" s="921"/>
      <c r="CWO61" s="921"/>
      <c r="CWP61" s="921"/>
      <c r="CWQ61" s="921"/>
      <c r="CWR61" s="921"/>
      <c r="CWS61" s="921"/>
      <c r="CWT61" s="921"/>
      <c r="CWU61" s="921"/>
      <c r="CWV61" s="921"/>
      <c r="CWW61" s="921"/>
      <c r="CWX61" s="921"/>
      <c r="CWY61" s="921"/>
      <c r="CWZ61" s="921"/>
      <c r="CXA61" s="921"/>
      <c r="CXB61" s="921"/>
      <c r="CXC61" s="921"/>
      <c r="CXD61" s="921"/>
      <c r="CXE61" s="921"/>
      <c r="CXF61" s="921"/>
      <c r="CXG61" s="921"/>
      <c r="CXH61" s="921"/>
      <c r="CXI61" s="921"/>
      <c r="CXJ61" s="921"/>
      <c r="CXK61" s="921"/>
      <c r="CXL61" s="921"/>
      <c r="CXM61" s="921"/>
      <c r="CXN61" s="921"/>
      <c r="CXO61" s="921"/>
      <c r="CXP61" s="921"/>
      <c r="CXQ61" s="921"/>
      <c r="CXR61" s="921"/>
      <c r="CXS61" s="921"/>
      <c r="CXT61" s="921"/>
      <c r="CXU61" s="921"/>
      <c r="CXV61" s="921"/>
      <c r="CXW61" s="921"/>
      <c r="CXX61" s="921"/>
      <c r="CXY61" s="921"/>
      <c r="CXZ61" s="921"/>
      <c r="CYA61" s="921"/>
      <c r="CYB61" s="921"/>
      <c r="CYC61" s="921"/>
      <c r="CYD61" s="921"/>
      <c r="CYE61" s="921"/>
      <c r="CYF61" s="921"/>
      <c r="CYG61" s="921"/>
      <c r="CYH61" s="921"/>
      <c r="CYI61" s="921"/>
      <c r="CYJ61" s="921"/>
      <c r="CYK61" s="921"/>
      <c r="CYL61" s="921"/>
      <c r="CYM61" s="921"/>
      <c r="CYN61" s="921"/>
      <c r="CYO61" s="921"/>
      <c r="CYP61" s="921"/>
      <c r="CYQ61" s="921"/>
      <c r="CYR61" s="921"/>
      <c r="CYS61" s="921"/>
      <c r="CYT61" s="921"/>
      <c r="CYU61" s="921"/>
      <c r="CYV61" s="921"/>
      <c r="CYW61" s="921"/>
      <c r="CYX61" s="921"/>
      <c r="CYY61" s="921"/>
      <c r="CYZ61" s="921"/>
      <c r="CZA61" s="921"/>
      <c r="CZB61" s="921"/>
      <c r="CZC61" s="921"/>
      <c r="CZD61" s="921"/>
      <c r="CZE61" s="921"/>
      <c r="CZF61" s="921"/>
      <c r="CZG61" s="921"/>
      <c r="CZH61" s="921"/>
      <c r="CZI61" s="921"/>
      <c r="CZJ61" s="921"/>
      <c r="CZK61" s="921"/>
      <c r="CZL61" s="921"/>
      <c r="CZM61" s="921"/>
      <c r="CZN61" s="921"/>
      <c r="CZO61" s="921"/>
      <c r="CZP61" s="921"/>
      <c r="CZQ61" s="921"/>
      <c r="CZR61" s="921"/>
      <c r="CZS61" s="921"/>
      <c r="CZT61" s="921"/>
      <c r="CZU61" s="921"/>
      <c r="CZV61" s="921"/>
      <c r="CZW61" s="921"/>
      <c r="CZX61" s="921"/>
      <c r="CZY61" s="921"/>
      <c r="CZZ61" s="921"/>
      <c r="DAA61" s="921"/>
      <c r="DAB61" s="921"/>
      <c r="DAC61" s="921"/>
      <c r="DAD61" s="921"/>
      <c r="DAE61" s="921"/>
      <c r="DAF61" s="921"/>
      <c r="DAG61" s="921"/>
      <c r="DAH61" s="921"/>
      <c r="DAI61" s="921"/>
      <c r="DAJ61" s="921"/>
      <c r="DAK61" s="921"/>
      <c r="DAL61" s="921"/>
      <c r="DAM61" s="921"/>
      <c r="DAN61" s="921"/>
      <c r="DAO61" s="921"/>
      <c r="DAP61" s="921"/>
      <c r="DAQ61" s="921"/>
      <c r="DAR61" s="921"/>
      <c r="DAS61" s="921"/>
      <c r="DAT61" s="921"/>
      <c r="DAU61" s="921"/>
      <c r="DAV61" s="921"/>
      <c r="DAW61" s="921"/>
      <c r="DAX61" s="921"/>
      <c r="DAY61" s="921"/>
      <c r="DAZ61" s="921"/>
      <c r="DBA61" s="921"/>
      <c r="DBB61" s="921"/>
      <c r="DBC61" s="921"/>
      <c r="DBD61" s="921"/>
      <c r="DBE61" s="921"/>
      <c r="DBF61" s="921"/>
      <c r="DBG61" s="921"/>
      <c r="DBH61" s="921"/>
      <c r="DBI61" s="921"/>
      <c r="DBJ61" s="921"/>
      <c r="DBK61" s="921"/>
      <c r="DBL61" s="921"/>
      <c r="DBM61" s="921"/>
      <c r="DBN61" s="921"/>
      <c r="DBO61" s="921"/>
      <c r="DBP61" s="921"/>
      <c r="DBQ61" s="921"/>
      <c r="DBR61" s="921"/>
      <c r="DBS61" s="921"/>
      <c r="DBT61" s="921"/>
      <c r="DBU61" s="921"/>
      <c r="DBV61" s="921"/>
      <c r="DBW61" s="921"/>
      <c r="DBX61" s="921"/>
      <c r="DBY61" s="921"/>
      <c r="DBZ61" s="921"/>
      <c r="DCA61" s="921"/>
      <c r="DCB61" s="921"/>
      <c r="DCC61" s="921"/>
      <c r="DCD61" s="921"/>
      <c r="DCE61" s="921"/>
      <c r="DCF61" s="921"/>
      <c r="DCG61" s="921"/>
      <c r="DCH61" s="921"/>
      <c r="DCI61" s="921"/>
      <c r="DCJ61" s="921"/>
      <c r="DCK61" s="921"/>
      <c r="DCL61" s="921"/>
      <c r="DCM61" s="921"/>
      <c r="DCN61" s="921"/>
      <c r="DCO61" s="921"/>
      <c r="DCP61" s="921"/>
      <c r="DCQ61" s="921"/>
      <c r="DCR61" s="921"/>
      <c r="DCS61" s="921"/>
      <c r="DCT61" s="921"/>
      <c r="DCU61" s="921"/>
      <c r="DCV61" s="921"/>
      <c r="DCW61" s="921"/>
      <c r="DCX61" s="921"/>
      <c r="DCY61" s="921"/>
      <c r="DCZ61" s="921"/>
      <c r="DDA61" s="921"/>
      <c r="DDB61" s="921"/>
      <c r="DDC61" s="921"/>
      <c r="DDD61" s="921"/>
      <c r="DDE61" s="921"/>
      <c r="DDF61" s="921"/>
      <c r="DDG61" s="921"/>
      <c r="DDH61" s="921"/>
      <c r="DDI61" s="921"/>
      <c r="DDJ61" s="921"/>
      <c r="DDK61" s="921"/>
      <c r="DDL61" s="921"/>
      <c r="DDM61" s="921"/>
      <c r="DDN61" s="921"/>
      <c r="DDO61" s="921"/>
      <c r="DDP61" s="921"/>
      <c r="DDQ61" s="921"/>
      <c r="DDR61" s="921"/>
      <c r="DDS61" s="921"/>
      <c r="DDT61" s="921"/>
      <c r="DDU61" s="921"/>
      <c r="DDV61" s="921"/>
      <c r="DDW61" s="921"/>
      <c r="DDX61" s="921"/>
      <c r="DDY61" s="921"/>
      <c r="DDZ61" s="921"/>
      <c r="DEA61" s="921"/>
      <c r="DEB61" s="921"/>
      <c r="DEC61" s="921"/>
      <c r="DED61" s="921"/>
      <c r="DEE61" s="921"/>
      <c r="DEF61" s="921"/>
      <c r="DEG61" s="921"/>
      <c r="DEH61" s="921"/>
      <c r="DEI61" s="921"/>
      <c r="DEJ61" s="921"/>
      <c r="DEK61" s="921"/>
      <c r="DEL61" s="921"/>
      <c r="DEM61" s="921"/>
      <c r="DEN61" s="921"/>
      <c r="DEO61" s="921"/>
      <c r="DEP61" s="921"/>
      <c r="DEQ61" s="921"/>
      <c r="DER61" s="921"/>
      <c r="DES61" s="921"/>
      <c r="DET61" s="921"/>
      <c r="DEU61" s="921"/>
      <c r="DEV61" s="921"/>
      <c r="DEW61" s="921"/>
      <c r="DEX61" s="921"/>
      <c r="DEY61" s="921"/>
      <c r="DEZ61" s="921"/>
      <c r="DFA61" s="921"/>
      <c r="DFB61" s="921"/>
      <c r="DFC61" s="921"/>
      <c r="DFD61" s="921"/>
      <c r="DFE61" s="921"/>
      <c r="DFF61" s="921"/>
      <c r="DFG61" s="921"/>
      <c r="DFH61" s="921"/>
      <c r="DFI61" s="921"/>
      <c r="DFJ61" s="921"/>
      <c r="DFK61" s="921"/>
      <c r="DFL61" s="921"/>
      <c r="DFM61" s="921"/>
      <c r="DFN61" s="921"/>
      <c r="DFO61" s="921"/>
      <c r="DFP61" s="921"/>
      <c r="DFQ61" s="921"/>
      <c r="DFR61" s="921"/>
      <c r="DFS61" s="921"/>
      <c r="DFT61" s="921"/>
      <c r="DFU61" s="921"/>
      <c r="DFV61" s="921"/>
      <c r="DFW61" s="921"/>
      <c r="DFX61" s="921"/>
      <c r="DFY61" s="921"/>
      <c r="DFZ61" s="921"/>
      <c r="DGA61" s="921"/>
      <c r="DGB61" s="921"/>
      <c r="DGC61" s="921"/>
      <c r="DGD61" s="921"/>
      <c r="DGE61" s="921"/>
      <c r="DGF61" s="921"/>
      <c r="DGG61" s="921"/>
      <c r="DGH61" s="921"/>
      <c r="DGI61" s="921"/>
      <c r="DGJ61" s="921"/>
      <c r="DGK61" s="921"/>
      <c r="DGL61" s="921"/>
      <c r="DGM61" s="921"/>
      <c r="DGN61" s="921"/>
      <c r="DGO61" s="921"/>
      <c r="DGP61" s="921"/>
      <c r="DGQ61" s="921"/>
      <c r="DGR61" s="921"/>
      <c r="DGS61" s="921"/>
      <c r="DGT61" s="921"/>
      <c r="DGU61" s="921"/>
      <c r="DGV61" s="921"/>
      <c r="DGW61" s="921"/>
      <c r="DGX61" s="921"/>
      <c r="DGY61" s="921"/>
      <c r="DGZ61" s="921"/>
      <c r="DHA61" s="921"/>
      <c r="DHB61" s="921"/>
      <c r="DHC61" s="921"/>
      <c r="DHD61" s="921"/>
      <c r="DHE61" s="921"/>
      <c r="DHF61" s="921"/>
      <c r="DHG61" s="921"/>
      <c r="DHH61" s="921"/>
      <c r="DHI61" s="921"/>
      <c r="DHJ61" s="921"/>
      <c r="DHK61" s="921"/>
      <c r="DHL61" s="921"/>
      <c r="DHM61" s="921"/>
      <c r="DHN61" s="921"/>
      <c r="DHO61" s="921"/>
      <c r="DHP61" s="921"/>
      <c r="DHQ61" s="921"/>
      <c r="DHR61" s="921"/>
      <c r="DHS61" s="921"/>
      <c r="DHT61" s="921"/>
      <c r="DHU61" s="921"/>
      <c r="DHV61" s="921"/>
      <c r="DHW61" s="921"/>
      <c r="DHX61" s="921"/>
      <c r="DHY61" s="921"/>
      <c r="DHZ61" s="921"/>
      <c r="DIA61" s="921"/>
      <c r="DIB61" s="921"/>
      <c r="DIC61" s="921"/>
      <c r="DID61" s="921"/>
      <c r="DIE61" s="921"/>
      <c r="DIF61" s="921"/>
      <c r="DIG61" s="921"/>
      <c r="DIH61" s="921"/>
      <c r="DII61" s="921"/>
      <c r="DIJ61" s="921"/>
      <c r="DIK61" s="921"/>
      <c r="DIL61" s="921"/>
      <c r="DIM61" s="921"/>
      <c r="DIN61" s="921"/>
      <c r="DIO61" s="921"/>
      <c r="DIP61" s="921"/>
      <c r="DIQ61" s="921"/>
      <c r="DIR61" s="921"/>
      <c r="DIS61" s="921"/>
      <c r="DIT61" s="921"/>
      <c r="DIU61" s="921"/>
      <c r="DIV61" s="921"/>
      <c r="DIW61" s="921"/>
      <c r="DIX61" s="921"/>
      <c r="DIY61" s="921"/>
      <c r="DIZ61" s="921"/>
      <c r="DJA61" s="921"/>
      <c r="DJB61" s="921"/>
      <c r="DJC61" s="921"/>
      <c r="DJD61" s="921"/>
      <c r="DJE61" s="921"/>
      <c r="DJF61" s="921"/>
      <c r="DJG61" s="921"/>
      <c r="DJH61" s="921"/>
      <c r="DJI61" s="921"/>
      <c r="DJJ61" s="921"/>
      <c r="DJK61" s="921"/>
      <c r="DJL61" s="921"/>
      <c r="DJM61" s="921"/>
      <c r="DJN61" s="921"/>
      <c r="DJO61" s="921"/>
      <c r="DJP61" s="921"/>
      <c r="DJQ61" s="921"/>
      <c r="DJR61" s="921"/>
      <c r="DJS61" s="921"/>
      <c r="DJT61" s="921"/>
      <c r="DJU61" s="921"/>
      <c r="DJV61" s="921"/>
      <c r="DJW61" s="921"/>
      <c r="DJX61" s="921"/>
      <c r="DJY61" s="921"/>
      <c r="DJZ61" s="921"/>
      <c r="DKA61" s="921"/>
      <c r="DKB61" s="921"/>
      <c r="DKC61" s="921"/>
      <c r="DKD61" s="921"/>
      <c r="DKE61" s="921"/>
      <c r="DKF61" s="921"/>
      <c r="DKG61" s="921"/>
      <c r="DKH61" s="921"/>
      <c r="DKI61" s="921"/>
      <c r="DKJ61" s="921"/>
      <c r="DKK61" s="921"/>
      <c r="DKL61" s="921"/>
      <c r="DKM61" s="921"/>
      <c r="DKN61" s="921"/>
      <c r="DKO61" s="921"/>
      <c r="DKP61" s="921"/>
      <c r="DKQ61" s="921"/>
      <c r="DKR61" s="921"/>
      <c r="DKS61" s="921"/>
      <c r="DKT61" s="921"/>
      <c r="DKU61" s="921"/>
      <c r="DKV61" s="921"/>
      <c r="DKW61" s="921"/>
      <c r="DKX61" s="921"/>
      <c r="DKY61" s="921"/>
      <c r="DKZ61" s="921"/>
      <c r="DLA61" s="921"/>
      <c r="DLB61" s="921"/>
      <c r="DLC61" s="921"/>
      <c r="DLD61" s="921"/>
      <c r="DLE61" s="921"/>
      <c r="DLF61" s="921"/>
      <c r="DLG61" s="921"/>
      <c r="DLH61" s="921"/>
      <c r="DLI61" s="921"/>
      <c r="DLJ61" s="921"/>
      <c r="DLK61" s="921"/>
      <c r="DLL61" s="921"/>
      <c r="DLM61" s="921"/>
      <c r="DLN61" s="921"/>
      <c r="DLO61" s="921"/>
      <c r="DLP61" s="921"/>
      <c r="DLQ61" s="921"/>
      <c r="DLR61" s="921"/>
      <c r="DLS61" s="921"/>
      <c r="DLT61" s="921"/>
      <c r="DLU61" s="921"/>
      <c r="DLV61" s="921"/>
      <c r="DLW61" s="921"/>
      <c r="DLX61" s="921"/>
      <c r="DLY61" s="921"/>
      <c r="DLZ61" s="921"/>
      <c r="DMA61" s="921"/>
      <c r="DMB61" s="921"/>
      <c r="DMC61" s="921"/>
      <c r="DMD61" s="921"/>
      <c r="DME61" s="921"/>
      <c r="DMF61" s="921"/>
      <c r="DMG61" s="921"/>
      <c r="DMH61" s="921"/>
      <c r="DMI61" s="921"/>
      <c r="DMJ61" s="921"/>
      <c r="DMK61" s="921"/>
      <c r="DML61" s="921"/>
      <c r="DMM61" s="921"/>
      <c r="DMN61" s="921"/>
      <c r="DMO61" s="921"/>
      <c r="DMP61" s="921"/>
      <c r="DMQ61" s="921"/>
      <c r="DMR61" s="921"/>
      <c r="DMS61" s="921"/>
      <c r="DMT61" s="921"/>
      <c r="DMU61" s="921"/>
      <c r="DMV61" s="921"/>
      <c r="DMW61" s="921"/>
      <c r="DMX61" s="921"/>
      <c r="DMY61" s="921"/>
      <c r="DMZ61" s="921"/>
      <c r="DNA61" s="921"/>
      <c r="DNB61" s="921"/>
      <c r="DNC61" s="921"/>
      <c r="DND61" s="921"/>
      <c r="DNE61" s="921"/>
      <c r="DNF61" s="921"/>
      <c r="DNG61" s="921"/>
      <c r="DNH61" s="921"/>
      <c r="DNI61" s="921"/>
      <c r="DNJ61" s="921"/>
      <c r="DNK61" s="921"/>
      <c r="DNL61" s="921"/>
      <c r="DNM61" s="921"/>
      <c r="DNN61" s="921"/>
      <c r="DNO61" s="921"/>
      <c r="DNP61" s="921"/>
      <c r="DNQ61" s="921"/>
      <c r="DNR61" s="921"/>
      <c r="DNS61" s="921"/>
      <c r="DNT61" s="921"/>
      <c r="DNU61" s="921"/>
      <c r="DNV61" s="921"/>
      <c r="DNW61" s="921"/>
      <c r="DNX61" s="921"/>
      <c r="DNY61" s="921"/>
      <c r="DNZ61" s="921"/>
      <c r="DOA61" s="921"/>
      <c r="DOB61" s="921"/>
      <c r="DOC61" s="921"/>
      <c r="DOD61" s="921"/>
      <c r="DOE61" s="921"/>
      <c r="DOF61" s="921"/>
      <c r="DOG61" s="921"/>
      <c r="DOH61" s="921"/>
      <c r="DOI61" s="921"/>
      <c r="DOJ61" s="921"/>
      <c r="DOK61" s="921"/>
      <c r="DOL61" s="921"/>
      <c r="DOM61" s="921"/>
      <c r="DON61" s="921"/>
      <c r="DOO61" s="921"/>
      <c r="DOP61" s="921"/>
      <c r="DOQ61" s="921"/>
      <c r="DOR61" s="921"/>
      <c r="DOS61" s="921"/>
      <c r="DOT61" s="921"/>
      <c r="DOU61" s="921"/>
      <c r="DOV61" s="921"/>
      <c r="DOW61" s="921"/>
      <c r="DOX61" s="921"/>
      <c r="DOY61" s="921"/>
      <c r="DOZ61" s="921"/>
      <c r="DPA61" s="921"/>
      <c r="DPB61" s="921"/>
      <c r="DPC61" s="921"/>
      <c r="DPD61" s="921"/>
      <c r="DPE61" s="921"/>
      <c r="DPF61" s="921"/>
      <c r="DPG61" s="921"/>
      <c r="DPH61" s="921"/>
      <c r="DPI61" s="921"/>
      <c r="DPJ61" s="921"/>
      <c r="DPK61" s="921"/>
      <c r="DPL61" s="921"/>
      <c r="DPM61" s="921"/>
      <c r="DPN61" s="921"/>
      <c r="DPO61" s="921"/>
      <c r="DPP61" s="921"/>
      <c r="DPQ61" s="921"/>
      <c r="DPR61" s="921"/>
      <c r="DPS61" s="921"/>
      <c r="DPT61" s="921"/>
      <c r="DPU61" s="921"/>
      <c r="DPV61" s="921"/>
      <c r="DPW61" s="921"/>
      <c r="DPX61" s="921"/>
      <c r="DPY61" s="921"/>
      <c r="DPZ61" s="921"/>
      <c r="DQA61" s="921"/>
      <c r="DQB61" s="921"/>
      <c r="DQC61" s="921"/>
      <c r="DQD61" s="921"/>
      <c r="DQE61" s="921"/>
      <c r="DQF61" s="921"/>
      <c r="DQG61" s="921"/>
      <c r="DQH61" s="921"/>
      <c r="DQI61" s="921"/>
      <c r="DQJ61" s="921"/>
      <c r="DQK61" s="921"/>
      <c r="DQL61" s="921"/>
      <c r="DQM61" s="921"/>
      <c r="DQN61" s="921"/>
      <c r="DQO61" s="921"/>
      <c r="DQP61" s="921"/>
      <c r="DQQ61" s="921"/>
      <c r="DQR61" s="921"/>
      <c r="DQS61" s="921"/>
      <c r="DQT61" s="921"/>
      <c r="DQU61" s="921"/>
      <c r="DQV61" s="921"/>
      <c r="DQW61" s="921"/>
      <c r="DQX61" s="921"/>
      <c r="DQY61" s="921"/>
      <c r="DQZ61" s="921"/>
      <c r="DRA61" s="921"/>
      <c r="DRB61" s="921"/>
      <c r="DRC61" s="921"/>
      <c r="DRD61" s="921"/>
      <c r="DRE61" s="921"/>
      <c r="DRF61" s="921"/>
      <c r="DRG61" s="921"/>
      <c r="DRH61" s="921"/>
      <c r="DRI61" s="921"/>
      <c r="DRJ61" s="921"/>
      <c r="DRK61" s="921"/>
      <c r="DRL61" s="921"/>
      <c r="DRM61" s="921"/>
      <c r="DRN61" s="921"/>
      <c r="DRO61" s="921"/>
      <c r="DRP61" s="921"/>
      <c r="DRQ61" s="921"/>
      <c r="DRR61" s="921"/>
      <c r="DRS61" s="921"/>
      <c r="DRT61" s="921"/>
      <c r="DRU61" s="921"/>
      <c r="DRV61" s="921"/>
      <c r="DRW61" s="921"/>
      <c r="DRX61" s="921"/>
      <c r="DRY61" s="921"/>
      <c r="DRZ61" s="921"/>
      <c r="DSA61" s="921"/>
      <c r="DSB61" s="921"/>
      <c r="DSC61" s="921"/>
      <c r="DSD61" s="921"/>
      <c r="DSE61" s="921"/>
      <c r="DSF61" s="921"/>
      <c r="DSG61" s="921"/>
      <c r="DSH61" s="921"/>
      <c r="DSI61" s="921"/>
      <c r="DSJ61" s="921"/>
      <c r="DSK61" s="921"/>
      <c r="DSL61" s="921"/>
      <c r="DSM61" s="921"/>
      <c r="DSN61" s="921"/>
      <c r="DSO61" s="921"/>
      <c r="DSP61" s="921"/>
      <c r="DSQ61" s="921"/>
      <c r="DSR61" s="921"/>
      <c r="DSS61" s="921"/>
      <c r="DST61" s="921"/>
      <c r="DSU61" s="921"/>
      <c r="DSV61" s="921"/>
      <c r="DSW61" s="921"/>
      <c r="DSX61" s="921"/>
      <c r="DSY61" s="921"/>
      <c r="DSZ61" s="921"/>
      <c r="DTA61" s="921"/>
      <c r="DTB61" s="921"/>
      <c r="DTC61" s="921"/>
      <c r="DTD61" s="921"/>
      <c r="DTE61" s="921"/>
      <c r="DTF61" s="921"/>
      <c r="DTG61" s="921"/>
      <c r="DTH61" s="921"/>
      <c r="DTI61" s="921"/>
      <c r="DTJ61" s="921"/>
      <c r="DTK61" s="921"/>
      <c r="DTL61" s="921"/>
      <c r="DTM61" s="921"/>
      <c r="DTN61" s="921"/>
      <c r="DTO61" s="921"/>
      <c r="DTP61" s="921"/>
      <c r="DTQ61" s="921"/>
      <c r="DTR61" s="921"/>
      <c r="DTS61" s="921"/>
      <c r="DTT61" s="921"/>
      <c r="DTU61" s="921"/>
      <c r="DTV61" s="921"/>
      <c r="DTW61" s="921"/>
      <c r="DTX61" s="921"/>
      <c r="DTY61" s="921"/>
      <c r="DTZ61" s="921"/>
      <c r="DUA61" s="921"/>
      <c r="DUB61" s="921"/>
      <c r="DUC61" s="921"/>
      <c r="DUD61" s="921"/>
      <c r="DUE61" s="921"/>
      <c r="DUF61" s="921"/>
      <c r="DUG61" s="921"/>
      <c r="DUH61" s="921"/>
      <c r="DUI61" s="921"/>
      <c r="DUJ61" s="921"/>
      <c r="DUK61" s="921"/>
      <c r="DUL61" s="921"/>
      <c r="DUM61" s="921"/>
      <c r="DUN61" s="921"/>
      <c r="DUO61" s="921"/>
      <c r="DUP61" s="921"/>
      <c r="DUQ61" s="921"/>
      <c r="DUR61" s="921"/>
      <c r="DUS61" s="921"/>
      <c r="DUT61" s="921"/>
      <c r="DUU61" s="921"/>
      <c r="DUV61" s="921"/>
      <c r="DUW61" s="921"/>
      <c r="DUX61" s="921"/>
      <c r="DUY61" s="921"/>
      <c r="DUZ61" s="921"/>
      <c r="DVA61" s="921"/>
      <c r="DVB61" s="921"/>
      <c r="DVC61" s="921"/>
      <c r="DVD61" s="921"/>
      <c r="DVE61" s="921"/>
      <c r="DVF61" s="921"/>
      <c r="DVG61" s="921"/>
      <c r="DVH61" s="921"/>
      <c r="DVI61" s="921"/>
      <c r="DVJ61" s="921"/>
      <c r="DVK61" s="921"/>
      <c r="DVL61" s="921"/>
      <c r="DVM61" s="921"/>
      <c r="DVN61" s="921"/>
      <c r="DVO61" s="921"/>
      <c r="DVP61" s="921"/>
      <c r="DVQ61" s="921"/>
      <c r="DVR61" s="921"/>
      <c r="DVS61" s="921"/>
      <c r="DVT61" s="921"/>
      <c r="DVU61" s="921"/>
      <c r="DVV61" s="921"/>
      <c r="DVW61" s="921"/>
      <c r="DVX61" s="921"/>
      <c r="DVY61" s="921"/>
      <c r="DVZ61" s="921"/>
      <c r="DWA61" s="921"/>
      <c r="DWB61" s="921"/>
      <c r="DWC61" s="921"/>
      <c r="DWD61" s="921"/>
      <c r="DWE61" s="921"/>
      <c r="DWF61" s="921"/>
      <c r="DWG61" s="921"/>
      <c r="DWH61" s="921"/>
      <c r="DWI61" s="921"/>
      <c r="DWJ61" s="921"/>
      <c r="DWK61" s="921"/>
      <c r="DWL61" s="921"/>
      <c r="DWM61" s="921"/>
      <c r="DWN61" s="921"/>
      <c r="DWO61" s="921"/>
      <c r="DWP61" s="921"/>
      <c r="DWQ61" s="921"/>
      <c r="DWR61" s="921"/>
      <c r="DWS61" s="921"/>
      <c r="DWT61" s="921"/>
      <c r="DWU61" s="921"/>
      <c r="DWV61" s="921"/>
      <c r="DWW61" s="921"/>
      <c r="DWX61" s="921"/>
      <c r="DWY61" s="921"/>
      <c r="DWZ61" s="921"/>
      <c r="DXA61" s="921"/>
      <c r="DXB61" s="921"/>
      <c r="DXC61" s="921"/>
      <c r="DXD61" s="921"/>
      <c r="DXE61" s="921"/>
      <c r="DXF61" s="921"/>
      <c r="DXG61" s="921"/>
      <c r="DXH61" s="921"/>
      <c r="DXI61" s="921"/>
      <c r="DXJ61" s="921"/>
      <c r="DXK61" s="921"/>
      <c r="DXL61" s="921"/>
      <c r="DXM61" s="921"/>
      <c r="DXN61" s="921"/>
      <c r="DXO61" s="921"/>
      <c r="DXP61" s="921"/>
      <c r="DXQ61" s="921"/>
      <c r="DXR61" s="921"/>
      <c r="DXS61" s="921"/>
      <c r="DXT61" s="921"/>
      <c r="DXU61" s="921"/>
      <c r="DXV61" s="921"/>
      <c r="DXW61" s="921"/>
      <c r="DXX61" s="921"/>
      <c r="DXY61" s="921"/>
      <c r="DXZ61" s="921"/>
      <c r="DYA61" s="921"/>
      <c r="DYB61" s="921"/>
      <c r="DYC61" s="921"/>
      <c r="DYD61" s="921"/>
      <c r="DYE61" s="921"/>
      <c r="DYF61" s="921"/>
      <c r="DYG61" s="921"/>
      <c r="DYH61" s="921"/>
      <c r="DYI61" s="921"/>
      <c r="DYJ61" s="921"/>
      <c r="DYK61" s="921"/>
      <c r="DYL61" s="921"/>
      <c r="DYM61" s="921"/>
      <c r="DYN61" s="921"/>
      <c r="DYO61" s="921"/>
      <c r="DYP61" s="921"/>
      <c r="DYQ61" s="921"/>
      <c r="DYR61" s="921"/>
      <c r="DYS61" s="921"/>
      <c r="DYT61" s="921"/>
      <c r="DYU61" s="921"/>
      <c r="DYV61" s="921"/>
      <c r="DYW61" s="921"/>
      <c r="DYX61" s="921"/>
      <c r="DYY61" s="921"/>
      <c r="DYZ61" s="921"/>
      <c r="DZA61" s="921"/>
      <c r="DZB61" s="921"/>
      <c r="DZC61" s="921"/>
      <c r="DZD61" s="921"/>
      <c r="DZE61" s="921"/>
      <c r="DZF61" s="921"/>
      <c r="DZG61" s="921"/>
      <c r="DZH61" s="921"/>
      <c r="DZI61" s="921"/>
      <c r="DZJ61" s="921"/>
      <c r="DZK61" s="921"/>
      <c r="DZL61" s="921"/>
      <c r="DZM61" s="921"/>
      <c r="DZN61" s="921"/>
      <c r="DZO61" s="921"/>
      <c r="DZP61" s="921"/>
      <c r="DZQ61" s="921"/>
      <c r="DZR61" s="921"/>
      <c r="DZS61" s="921"/>
      <c r="DZT61" s="921"/>
      <c r="DZU61" s="921"/>
      <c r="DZV61" s="921"/>
      <c r="DZW61" s="921"/>
      <c r="DZX61" s="921"/>
      <c r="DZY61" s="921"/>
      <c r="DZZ61" s="921"/>
      <c r="EAA61" s="921"/>
      <c r="EAB61" s="921"/>
      <c r="EAC61" s="921"/>
      <c r="EAD61" s="921"/>
      <c r="EAE61" s="921"/>
      <c r="EAF61" s="921"/>
      <c r="EAG61" s="921"/>
      <c r="EAH61" s="921"/>
      <c r="EAI61" s="921"/>
      <c r="EAJ61" s="921"/>
      <c r="EAK61" s="921"/>
      <c r="EAL61" s="921"/>
      <c r="EAM61" s="921"/>
      <c r="EAN61" s="921"/>
      <c r="EAO61" s="921"/>
      <c r="EAP61" s="921"/>
      <c r="EAQ61" s="921"/>
      <c r="EAR61" s="921"/>
      <c r="EAS61" s="921"/>
      <c r="EAT61" s="921"/>
      <c r="EAU61" s="921"/>
      <c r="EAV61" s="921"/>
      <c r="EAW61" s="921"/>
      <c r="EAX61" s="921"/>
      <c r="EAY61" s="921"/>
      <c r="EAZ61" s="921"/>
      <c r="EBA61" s="921"/>
      <c r="EBB61" s="921"/>
      <c r="EBC61" s="921"/>
      <c r="EBD61" s="921"/>
      <c r="EBE61" s="921"/>
      <c r="EBF61" s="921"/>
      <c r="EBG61" s="921"/>
      <c r="EBH61" s="921"/>
      <c r="EBI61" s="921"/>
      <c r="EBJ61" s="921"/>
      <c r="EBK61" s="921"/>
      <c r="EBL61" s="921"/>
      <c r="EBM61" s="921"/>
      <c r="EBN61" s="921"/>
      <c r="EBO61" s="921"/>
      <c r="EBP61" s="921"/>
      <c r="EBQ61" s="921"/>
      <c r="EBR61" s="921"/>
      <c r="EBS61" s="921"/>
      <c r="EBT61" s="921"/>
      <c r="EBU61" s="921"/>
      <c r="EBV61" s="921"/>
      <c r="EBW61" s="921"/>
      <c r="EBX61" s="921"/>
      <c r="EBY61" s="921"/>
      <c r="EBZ61" s="921"/>
      <c r="ECA61" s="921"/>
      <c r="ECB61" s="921"/>
      <c r="ECC61" s="921"/>
      <c r="ECD61" s="921"/>
      <c r="ECE61" s="921"/>
      <c r="ECF61" s="921"/>
      <c r="ECG61" s="921"/>
      <c r="ECH61" s="921"/>
      <c r="ECI61" s="921"/>
      <c r="ECJ61" s="921"/>
      <c r="ECK61" s="921"/>
      <c r="ECL61" s="921"/>
      <c r="ECM61" s="921"/>
      <c r="ECN61" s="921"/>
      <c r="ECO61" s="921"/>
      <c r="ECP61" s="921"/>
      <c r="ECQ61" s="921"/>
      <c r="ECR61" s="921"/>
      <c r="ECS61" s="921"/>
      <c r="ECT61" s="921"/>
      <c r="ECU61" s="921"/>
      <c r="ECV61" s="921"/>
      <c r="ECW61" s="921"/>
      <c r="ECX61" s="921"/>
      <c r="ECY61" s="921"/>
      <c r="ECZ61" s="921"/>
      <c r="EDA61" s="921"/>
      <c r="EDB61" s="921"/>
      <c r="EDC61" s="921"/>
      <c r="EDD61" s="921"/>
      <c r="EDE61" s="921"/>
      <c r="EDF61" s="921"/>
      <c r="EDG61" s="921"/>
      <c r="EDH61" s="921"/>
      <c r="EDI61" s="921"/>
      <c r="EDJ61" s="921"/>
      <c r="EDK61" s="921"/>
      <c r="EDL61" s="921"/>
      <c r="EDM61" s="921"/>
      <c r="EDN61" s="921"/>
      <c r="EDO61" s="921"/>
      <c r="EDP61" s="921"/>
      <c r="EDQ61" s="921"/>
      <c r="EDR61" s="921"/>
      <c r="EDS61" s="921"/>
      <c r="EDT61" s="921"/>
      <c r="EDU61" s="921"/>
      <c r="EDV61" s="921"/>
      <c r="EDW61" s="921"/>
      <c r="EDX61" s="921"/>
      <c r="EDY61" s="921"/>
      <c r="EDZ61" s="921"/>
      <c r="EEA61" s="921"/>
      <c r="EEB61" s="921"/>
      <c r="EEC61" s="921"/>
      <c r="EED61" s="921"/>
      <c r="EEE61" s="921"/>
      <c r="EEF61" s="921"/>
      <c r="EEG61" s="921"/>
      <c r="EEH61" s="921"/>
      <c r="EEI61" s="921"/>
      <c r="EEJ61" s="921"/>
      <c r="EEK61" s="921"/>
      <c r="EEL61" s="921"/>
      <c r="EEM61" s="921"/>
      <c r="EEN61" s="921"/>
      <c r="EEO61" s="921"/>
      <c r="EEP61" s="921"/>
      <c r="EEQ61" s="921"/>
      <c r="EER61" s="921"/>
      <c r="EES61" s="921"/>
      <c r="EET61" s="921"/>
      <c r="EEU61" s="921"/>
      <c r="EEV61" s="921"/>
      <c r="EEW61" s="921"/>
      <c r="EEX61" s="921"/>
      <c r="EEY61" s="921"/>
      <c r="EEZ61" s="921"/>
      <c r="EFA61" s="921"/>
      <c r="EFB61" s="921"/>
      <c r="EFC61" s="921"/>
      <c r="EFD61" s="921"/>
      <c r="EFE61" s="921"/>
      <c r="EFF61" s="921"/>
      <c r="EFG61" s="921"/>
      <c r="EFH61" s="921"/>
      <c r="EFI61" s="921"/>
      <c r="EFJ61" s="921"/>
      <c r="EFK61" s="921"/>
      <c r="EFL61" s="921"/>
      <c r="EFM61" s="921"/>
      <c r="EFN61" s="921"/>
      <c r="EFO61" s="921"/>
      <c r="EFP61" s="921"/>
      <c r="EFQ61" s="921"/>
      <c r="EFR61" s="921"/>
      <c r="EFS61" s="921"/>
      <c r="EFT61" s="921"/>
      <c r="EFU61" s="921"/>
      <c r="EFV61" s="921"/>
      <c r="EFW61" s="921"/>
      <c r="EFX61" s="921"/>
      <c r="EFY61" s="921"/>
      <c r="EFZ61" s="921"/>
      <c r="EGA61" s="921"/>
      <c r="EGB61" s="921"/>
      <c r="EGC61" s="921"/>
      <c r="EGD61" s="921"/>
      <c r="EGE61" s="921"/>
      <c r="EGF61" s="921"/>
      <c r="EGG61" s="921"/>
      <c r="EGH61" s="921"/>
      <c r="EGI61" s="921"/>
      <c r="EGJ61" s="921"/>
      <c r="EGK61" s="921"/>
      <c r="EGL61" s="921"/>
      <c r="EGM61" s="921"/>
      <c r="EGN61" s="921"/>
      <c r="EGO61" s="921"/>
      <c r="EGP61" s="921"/>
      <c r="EGQ61" s="921"/>
      <c r="EGR61" s="921"/>
      <c r="EGS61" s="921"/>
      <c r="EGT61" s="921"/>
      <c r="EGU61" s="921"/>
      <c r="EGV61" s="921"/>
      <c r="EGW61" s="921"/>
      <c r="EGX61" s="921"/>
      <c r="EGY61" s="921"/>
      <c r="EGZ61" s="921"/>
      <c r="EHA61" s="921"/>
      <c r="EHB61" s="921"/>
      <c r="EHC61" s="921"/>
      <c r="EHD61" s="921"/>
      <c r="EHE61" s="921"/>
      <c r="EHF61" s="921"/>
      <c r="EHG61" s="921"/>
      <c r="EHH61" s="921"/>
      <c r="EHI61" s="921"/>
      <c r="EHJ61" s="921"/>
      <c r="EHK61" s="921"/>
      <c r="EHL61" s="921"/>
      <c r="EHM61" s="921"/>
      <c r="EHN61" s="921"/>
      <c r="EHO61" s="921"/>
      <c r="EHP61" s="921"/>
      <c r="EHQ61" s="921"/>
      <c r="EHR61" s="921"/>
      <c r="EHS61" s="921"/>
      <c r="EHT61" s="921"/>
      <c r="EHU61" s="921"/>
      <c r="EHV61" s="921"/>
      <c r="EHW61" s="921"/>
      <c r="EHX61" s="921"/>
      <c r="EHY61" s="921"/>
      <c r="EHZ61" s="921"/>
      <c r="EIA61" s="921"/>
      <c r="EIB61" s="921"/>
      <c r="EIC61" s="921"/>
      <c r="EID61" s="921"/>
      <c r="EIE61" s="921"/>
      <c r="EIF61" s="921"/>
      <c r="EIG61" s="921"/>
      <c r="EIH61" s="921"/>
      <c r="EII61" s="921"/>
      <c r="EIJ61" s="921"/>
      <c r="EIK61" s="921"/>
      <c r="EIL61" s="921"/>
      <c r="EIM61" s="921"/>
      <c r="EIN61" s="921"/>
      <c r="EIO61" s="921"/>
      <c r="EIP61" s="921"/>
      <c r="EIQ61" s="921"/>
      <c r="EIR61" s="921"/>
      <c r="EIS61" s="921"/>
      <c r="EIT61" s="921"/>
      <c r="EIU61" s="921"/>
      <c r="EIV61" s="921"/>
      <c r="EIW61" s="921"/>
      <c r="EIX61" s="921"/>
      <c r="EIY61" s="921"/>
      <c r="EIZ61" s="921"/>
      <c r="EJA61" s="921"/>
      <c r="EJB61" s="921"/>
      <c r="EJC61" s="921"/>
      <c r="EJD61" s="921"/>
      <c r="EJE61" s="921"/>
      <c r="EJF61" s="921"/>
      <c r="EJG61" s="921"/>
      <c r="EJH61" s="921"/>
      <c r="EJI61" s="921"/>
      <c r="EJJ61" s="921"/>
      <c r="EJK61" s="921"/>
      <c r="EJL61" s="921"/>
      <c r="EJM61" s="921"/>
      <c r="EJN61" s="921"/>
      <c r="EJO61" s="921"/>
      <c r="EJP61" s="921"/>
      <c r="EJQ61" s="921"/>
      <c r="EJR61" s="921"/>
      <c r="EJS61" s="921"/>
      <c r="EJT61" s="921"/>
      <c r="EJU61" s="921"/>
      <c r="EJV61" s="921"/>
      <c r="EJW61" s="921"/>
      <c r="EJX61" s="921"/>
      <c r="EJY61" s="921"/>
      <c r="EJZ61" s="921"/>
      <c r="EKA61" s="921"/>
      <c r="EKB61" s="921"/>
      <c r="EKC61" s="921"/>
      <c r="EKD61" s="921"/>
      <c r="EKE61" s="921"/>
      <c r="EKF61" s="921"/>
      <c r="EKG61" s="921"/>
      <c r="EKH61" s="921"/>
      <c r="EKI61" s="921"/>
      <c r="EKJ61" s="921"/>
      <c r="EKK61" s="921"/>
      <c r="EKL61" s="921"/>
      <c r="EKM61" s="921"/>
      <c r="EKN61" s="921"/>
      <c r="EKO61" s="921"/>
      <c r="EKP61" s="921"/>
      <c r="EKQ61" s="921"/>
      <c r="EKR61" s="921"/>
      <c r="EKS61" s="921"/>
      <c r="EKT61" s="921"/>
      <c r="EKU61" s="921"/>
      <c r="EKV61" s="921"/>
      <c r="EKW61" s="921"/>
      <c r="EKX61" s="921"/>
      <c r="EKY61" s="921"/>
      <c r="EKZ61" s="921"/>
      <c r="ELA61" s="921"/>
      <c r="ELB61" s="921"/>
      <c r="ELC61" s="921"/>
      <c r="ELD61" s="921"/>
      <c r="ELE61" s="921"/>
      <c r="ELF61" s="921"/>
      <c r="ELG61" s="921"/>
      <c r="ELH61" s="921"/>
      <c r="ELI61" s="921"/>
      <c r="ELJ61" s="921"/>
      <c r="ELK61" s="921"/>
      <c r="ELL61" s="921"/>
      <c r="ELM61" s="921"/>
      <c r="ELN61" s="921"/>
      <c r="ELO61" s="921"/>
      <c r="ELP61" s="921"/>
      <c r="ELQ61" s="921"/>
      <c r="ELR61" s="921"/>
      <c r="ELS61" s="921"/>
      <c r="ELT61" s="921"/>
      <c r="ELU61" s="921"/>
      <c r="ELV61" s="921"/>
      <c r="ELW61" s="921"/>
      <c r="ELX61" s="921"/>
      <c r="ELY61" s="921"/>
      <c r="ELZ61" s="921"/>
      <c r="EMA61" s="921"/>
      <c r="EMB61" s="921"/>
      <c r="EMC61" s="921"/>
      <c r="EMD61" s="921"/>
      <c r="EME61" s="921"/>
      <c r="EMF61" s="921"/>
      <c r="EMG61" s="921"/>
      <c r="EMH61" s="921"/>
      <c r="EMI61" s="921"/>
      <c r="EMJ61" s="921"/>
      <c r="EMK61" s="921"/>
      <c r="EML61" s="921"/>
      <c r="EMM61" s="921"/>
      <c r="EMN61" s="921"/>
      <c r="EMO61" s="921"/>
      <c r="EMP61" s="921"/>
      <c r="EMQ61" s="921"/>
      <c r="EMR61" s="921"/>
      <c r="EMS61" s="921"/>
      <c r="EMT61" s="921"/>
      <c r="EMU61" s="921"/>
      <c r="EMV61" s="921"/>
      <c r="EMW61" s="921"/>
      <c r="EMX61" s="921"/>
      <c r="EMY61" s="921"/>
      <c r="EMZ61" s="921"/>
      <c r="ENA61" s="921"/>
      <c r="ENB61" s="921"/>
      <c r="ENC61" s="921"/>
      <c r="END61" s="921"/>
      <c r="ENE61" s="921"/>
      <c r="ENF61" s="921"/>
      <c r="ENG61" s="921"/>
      <c r="ENH61" s="921"/>
      <c r="ENI61" s="921"/>
      <c r="ENJ61" s="921"/>
      <c r="ENK61" s="921"/>
      <c r="ENL61" s="921"/>
      <c r="ENM61" s="921"/>
      <c r="ENN61" s="921"/>
      <c r="ENO61" s="921"/>
      <c r="ENP61" s="921"/>
      <c r="ENQ61" s="921"/>
      <c r="ENR61" s="921"/>
      <c r="ENS61" s="921"/>
      <c r="ENT61" s="921"/>
      <c r="ENU61" s="921"/>
      <c r="ENV61" s="921"/>
      <c r="ENW61" s="921"/>
      <c r="ENX61" s="921"/>
      <c r="ENY61" s="921"/>
      <c r="ENZ61" s="921"/>
      <c r="EOA61" s="921"/>
      <c r="EOB61" s="921"/>
      <c r="EOC61" s="921"/>
      <c r="EOD61" s="921"/>
      <c r="EOE61" s="921"/>
      <c r="EOF61" s="921"/>
      <c r="EOG61" s="921"/>
      <c r="EOH61" s="921"/>
      <c r="EOI61" s="921"/>
      <c r="EOJ61" s="921"/>
      <c r="EOK61" s="921"/>
      <c r="EOL61" s="921"/>
      <c r="EOM61" s="921"/>
      <c r="EON61" s="921"/>
      <c r="EOO61" s="921"/>
      <c r="EOP61" s="921"/>
      <c r="EOQ61" s="921"/>
      <c r="EOR61" s="921"/>
      <c r="EOS61" s="921"/>
      <c r="EOT61" s="921"/>
      <c r="EOU61" s="921"/>
      <c r="EOV61" s="921"/>
      <c r="EOW61" s="921"/>
      <c r="EOX61" s="921"/>
      <c r="EOY61" s="921"/>
      <c r="EOZ61" s="921"/>
      <c r="EPA61" s="921"/>
      <c r="EPB61" s="921"/>
      <c r="EPC61" s="921"/>
      <c r="EPD61" s="921"/>
      <c r="EPE61" s="921"/>
      <c r="EPF61" s="921"/>
      <c r="EPG61" s="921"/>
      <c r="EPH61" s="921"/>
      <c r="EPI61" s="921"/>
      <c r="EPJ61" s="921"/>
      <c r="EPK61" s="921"/>
      <c r="EPL61" s="921"/>
      <c r="EPM61" s="921"/>
      <c r="EPN61" s="921"/>
      <c r="EPO61" s="921"/>
      <c r="EPP61" s="921"/>
      <c r="EPQ61" s="921"/>
      <c r="EPR61" s="921"/>
      <c r="EPS61" s="921"/>
      <c r="EPT61" s="921"/>
      <c r="EPU61" s="921"/>
      <c r="EPV61" s="921"/>
      <c r="EPW61" s="921"/>
      <c r="EPX61" s="921"/>
      <c r="EPY61" s="921"/>
      <c r="EPZ61" s="921"/>
      <c r="EQA61" s="921"/>
      <c r="EQB61" s="921"/>
      <c r="EQC61" s="921"/>
      <c r="EQD61" s="921"/>
      <c r="EQE61" s="921"/>
      <c r="EQF61" s="921"/>
      <c r="EQG61" s="921"/>
      <c r="EQH61" s="921"/>
      <c r="EQI61" s="921"/>
      <c r="EQJ61" s="921"/>
      <c r="EQK61" s="921"/>
      <c r="EQL61" s="921"/>
      <c r="EQM61" s="921"/>
      <c r="EQN61" s="921"/>
      <c r="EQO61" s="921"/>
      <c r="EQP61" s="921"/>
      <c r="EQQ61" s="921"/>
      <c r="EQR61" s="921"/>
      <c r="EQS61" s="921"/>
      <c r="EQT61" s="921"/>
      <c r="EQU61" s="921"/>
      <c r="EQV61" s="921"/>
      <c r="EQW61" s="921"/>
      <c r="EQX61" s="921"/>
      <c r="EQY61" s="921"/>
      <c r="EQZ61" s="921"/>
      <c r="ERA61" s="921"/>
      <c r="ERB61" s="921"/>
      <c r="ERC61" s="921"/>
      <c r="ERD61" s="921"/>
      <c r="ERE61" s="921"/>
      <c r="ERF61" s="921"/>
      <c r="ERG61" s="921"/>
      <c r="ERH61" s="921"/>
      <c r="ERI61" s="921"/>
      <c r="ERJ61" s="921"/>
      <c r="ERK61" s="921"/>
      <c r="ERL61" s="921"/>
      <c r="ERM61" s="921"/>
      <c r="ERN61" s="921"/>
      <c r="ERO61" s="921"/>
      <c r="ERP61" s="921"/>
      <c r="ERQ61" s="921"/>
      <c r="ERR61" s="921"/>
      <c r="ERS61" s="921"/>
      <c r="ERT61" s="921"/>
      <c r="ERU61" s="921"/>
      <c r="ERV61" s="921"/>
      <c r="ERW61" s="921"/>
      <c r="ERX61" s="921"/>
      <c r="ERY61" s="921"/>
      <c r="ERZ61" s="921"/>
      <c r="ESA61" s="921"/>
      <c r="ESB61" s="921"/>
      <c r="ESC61" s="921"/>
      <c r="ESD61" s="921"/>
      <c r="ESE61" s="921"/>
      <c r="ESF61" s="921"/>
      <c r="ESG61" s="921"/>
      <c r="ESH61" s="921"/>
      <c r="ESI61" s="921"/>
      <c r="ESJ61" s="921"/>
      <c r="ESK61" s="921"/>
      <c r="ESL61" s="921"/>
      <c r="ESM61" s="921"/>
      <c r="ESN61" s="921"/>
      <c r="ESO61" s="921"/>
      <c r="ESP61" s="921"/>
      <c r="ESQ61" s="921"/>
      <c r="ESR61" s="921"/>
      <c r="ESS61" s="921"/>
      <c r="EST61" s="921"/>
      <c r="ESU61" s="921"/>
      <c r="ESV61" s="921"/>
      <c r="ESW61" s="921"/>
      <c r="ESX61" s="921"/>
      <c r="ESY61" s="921"/>
      <c r="ESZ61" s="921"/>
      <c r="ETA61" s="921"/>
      <c r="ETB61" s="921"/>
      <c r="ETC61" s="921"/>
      <c r="ETD61" s="921"/>
      <c r="ETE61" s="921"/>
      <c r="ETF61" s="921"/>
      <c r="ETG61" s="921"/>
      <c r="ETH61" s="921"/>
      <c r="ETI61" s="921"/>
      <c r="ETJ61" s="921"/>
      <c r="ETK61" s="921"/>
      <c r="ETL61" s="921"/>
      <c r="ETM61" s="921"/>
      <c r="ETN61" s="921"/>
      <c r="ETO61" s="921"/>
      <c r="ETP61" s="921"/>
      <c r="ETQ61" s="921"/>
      <c r="ETR61" s="921"/>
      <c r="ETS61" s="921"/>
      <c r="ETT61" s="921"/>
      <c r="ETU61" s="921"/>
      <c r="ETV61" s="921"/>
      <c r="ETW61" s="921"/>
      <c r="ETX61" s="921"/>
      <c r="ETY61" s="921"/>
      <c r="ETZ61" s="921"/>
      <c r="EUA61" s="921"/>
      <c r="EUB61" s="921"/>
      <c r="EUC61" s="921"/>
      <c r="EUD61" s="921"/>
      <c r="EUE61" s="921"/>
      <c r="EUF61" s="921"/>
      <c r="EUG61" s="921"/>
      <c r="EUH61" s="921"/>
      <c r="EUI61" s="921"/>
      <c r="EUJ61" s="921"/>
      <c r="EUK61" s="921"/>
      <c r="EUL61" s="921"/>
      <c r="EUM61" s="921"/>
      <c r="EUN61" s="921"/>
      <c r="EUO61" s="921"/>
      <c r="EUP61" s="921"/>
      <c r="EUQ61" s="921"/>
      <c r="EUR61" s="921"/>
      <c r="EUS61" s="921"/>
      <c r="EUT61" s="921"/>
      <c r="EUU61" s="921"/>
      <c r="EUV61" s="921"/>
      <c r="EUW61" s="921"/>
      <c r="EUX61" s="921"/>
      <c r="EUY61" s="921"/>
      <c r="EUZ61" s="921"/>
      <c r="EVA61" s="921"/>
      <c r="EVB61" s="921"/>
      <c r="EVC61" s="921"/>
      <c r="EVD61" s="921"/>
      <c r="EVE61" s="921"/>
      <c r="EVF61" s="921"/>
      <c r="EVG61" s="921"/>
      <c r="EVH61" s="921"/>
      <c r="EVI61" s="921"/>
      <c r="EVJ61" s="921"/>
      <c r="EVK61" s="921"/>
      <c r="EVL61" s="921"/>
      <c r="EVM61" s="921"/>
      <c r="EVN61" s="921"/>
      <c r="EVO61" s="921"/>
      <c r="EVP61" s="921"/>
      <c r="EVQ61" s="921"/>
      <c r="EVR61" s="921"/>
      <c r="EVS61" s="921"/>
      <c r="EVT61" s="921"/>
      <c r="EVU61" s="921"/>
      <c r="EVV61" s="921"/>
      <c r="EVW61" s="921"/>
      <c r="EVX61" s="921"/>
      <c r="EVY61" s="921"/>
      <c r="EVZ61" s="921"/>
      <c r="EWA61" s="921"/>
      <c r="EWB61" s="921"/>
      <c r="EWC61" s="921"/>
      <c r="EWD61" s="921"/>
      <c r="EWE61" s="921"/>
      <c r="EWF61" s="921"/>
      <c r="EWG61" s="921"/>
      <c r="EWH61" s="921"/>
      <c r="EWI61" s="921"/>
      <c r="EWJ61" s="921"/>
      <c r="EWK61" s="921"/>
      <c r="EWL61" s="921"/>
      <c r="EWM61" s="921"/>
      <c r="EWN61" s="921"/>
      <c r="EWO61" s="921"/>
      <c r="EWP61" s="921"/>
      <c r="EWQ61" s="921"/>
      <c r="EWR61" s="921"/>
      <c r="EWS61" s="921"/>
      <c r="EWT61" s="921"/>
      <c r="EWU61" s="921"/>
      <c r="EWV61" s="921"/>
      <c r="EWW61" s="921"/>
      <c r="EWX61" s="921"/>
      <c r="EWY61" s="921"/>
      <c r="EWZ61" s="921"/>
      <c r="EXA61" s="921"/>
      <c r="EXB61" s="921"/>
      <c r="EXC61" s="921"/>
      <c r="EXD61" s="921"/>
      <c r="EXE61" s="921"/>
      <c r="EXF61" s="921"/>
      <c r="EXG61" s="921"/>
      <c r="EXH61" s="921"/>
      <c r="EXI61" s="921"/>
      <c r="EXJ61" s="921"/>
      <c r="EXK61" s="921"/>
      <c r="EXL61" s="921"/>
      <c r="EXM61" s="921"/>
      <c r="EXN61" s="921"/>
      <c r="EXO61" s="921"/>
      <c r="EXP61" s="921"/>
      <c r="EXQ61" s="921"/>
      <c r="EXR61" s="921"/>
      <c r="EXS61" s="921"/>
      <c r="EXT61" s="921"/>
      <c r="EXU61" s="921"/>
      <c r="EXV61" s="921"/>
      <c r="EXW61" s="921"/>
      <c r="EXX61" s="921"/>
      <c r="EXY61" s="921"/>
      <c r="EXZ61" s="921"/>
      <c r="EYA61" s="921"/>
      <c r="EYB61" s="921"/>
      <c r="EYC61" s="921"/>
      <c r="EYD61" s="921"/>
      <c r="EYE61" s="921"/>
      <c r="EYF61" s="921"/>
      <c r="EYG61" s="921"/>
      <c r="EYH61" s="921"/>
      <c r="EYI61" s="921"/>
      <c r="EYJ61" s="921"/>
      <c r="EYK61" s="921"/>
      <c r="EYL61" s="921"/>
      <c r="EYM61" s="921"/>
      <c r="EYN61" s="921"/>
      <c r="EYO61" s="921"/>
      <c r="EYP61" s="921"/>
      <c r="EYQ61" s="921"/>
      <c r="EYR61" s="921"/>
      <c r="EYS61" s="921"/>
      <c r="EYT61" s="921"/>
      <c r="EYU61" s="921"/>
      <c r="EYV61" s="921"/>
      <c r="EYW61" s="921"/>
      <c r="EYX61" s="921"/>
      <c r="EYY61" s="921"/>
      <c r="EYZ61" s="921"/>
      <c r="EZA61" s="921"/>
      <c r="EZB61" s="921"/>
      <c r="EZC61" s="921"/>
      <c r="EZD61" s="921"/>
      <c r="EZE61" s="921"/>
      <c r="EZF61" s="921"/>
      <c r="EZG61" s="921"/>
      <c r="EZH61" s="921"/>
      <c r="EZI61" s="921"/>
      <c r="EZJ61" s="921"/>
      <c r="EZK61" s="921"/>
      <c r="EZL61" s="921"/>
      <c r="EZM61" s="921"/>
      <c r="EZN61" s="921"/>
      <c r="EZO61" s="921"/>
      <c r="EZP61" s="921"/>
      <c r="EZQ61" s="921"/>
      <c r="EZR61" s="921"/>
      <c r="EZS61" s="921"/>
      <c r="EZT61" s="921"/>
      <c r="EZU61" s="921"/>
      <c r="EZV61" s="921"/>
      <c r="EZW61" s="921"/>
      <c r="EZX61" s="921"/>
      <c r="EZY61" s="921"/>
      <c r="EZZ61" s="921"/>
      <c r="FAA61" s="921"/>
      <c r="FAB61" s="921"/>
      <c r="FAC61" s="921"/>
      <c r="FAD61" s="921"/>
      <c r="FAE61" s="921"/>
      <c r="FAF61" s="921"/>
      <c r="FAG61" s="921"/>
      <c r="FAH61" s="921"/>
      <c r="FAI61" s="921"/>
      <c r="FAJ61" s="921"/>
      <c r="FAK61" s="921"/>
      <c r="FAL61" s="921"/>
      <c r="FAM61" s="921"/>
      <c r="FAN61" s="921"/>
      <c r="FAO61" s="921"/>
      <c r="FAP61" s="921"/>
      <c r="FAQ61" s="921"/>
      <c r="FAR61" s="921"/>
      <c r="FAS61" s="921"/>
      <c r="FAT61" s="921"/>
      <c r="FAU61" s="921"/>
      <c r="FAV61" s="921"/>
      <c r="FAW61" s="921"/>
      <c r="FAX61" s="921"/>
      <c r="FAY61" s="921"/>
      <c r="FAZ61" s="921"/>
      <c r="FBA61" s="921"/>
      <c r="FBB61" s="921"/>
      <c r="FBC61" s="921"/>
      <c r="FBD61" s="921"/>
      <c r="FBE61" s="921"/>
      <c r="FBF61" s="921"/>
      <c r="FBG61" s="921"/>
      <c r="FBH61" s="921"/>
      <c r="FBI61" s="921"/>
      <c r="FBJ61" s="921"/>
      <c r="FBK61" s="921"/>
      <c r="FBL61" s="921"/>
      <c r="FBM61" s="921"/>
      <c r="FBN61" s="921"/>
      <c r="FBO61" s="921"/>
      <c r="FBP61" s="921"/>
      <c r="FBQ61" s="921"/>
      <c r="FBR61" s="921"/>
      <c r="FBS61" s="921"/>
      <c r="FBT61" s="921"/>
      <c r="FBU61" s="921"/>
      <c r="FBV61" s="921"/>
      <c r="FBW61" s="921"/>
      <c r="FBX61" s="921"/>
      <c r="FBY61" s="921"/>
      <c r="FBZ61" s="921"/>
      <c r="FCA61" s="921"/>
      <c r="FCB61" s="921"/>
      <c r="FCC61" s="921"/>
      <c r="FCD61" s="921"/>
      <c r="FCE61" s="921"/>
      <c r="FCF61" s="921"/>
      <c r="FCG61" s="921"/>
      <c r="FCH61" s="921"/>
      <c r="FCI61" s="921"/>
      <c r="FCJ61" s="921"/>
      <c r="FCK61" s="921"/>
      <c r="FCL61" s="921"/>
      <c r="FCM61" s="921"/>
      <c r="FCN61" s="921"/>
      <c r="FCO61" s="921"/>
      <c r="FCP61" s="921"/>
      <c r="FCQ61" s="921"/>
      <c r="FCR61" s="921"/>
      <c r="FCS61" s="921"/>
      <c r="FCT61" s="921"/>
      <c r="FCU61" s="921"/>
      <c r="FCV61" s="921"/>
      <c r="FCW61" s="921"/>
      <c r="FCX61" s="921"/>
      <c r="FCY61" s="921"/>
      <c r="FCZ61" s="921"/>
      <c r="FDA61" s="921"/>
      <c r="FDB61" s="921"/>
      <c r="FDC61" s="921"/>
      <c r="FDD61" s="921"/>
      <c r="FDE61" s="921"/>
      <c r="FDF61" s="921"/>
      <c r="FDG61" s="921"/>
      <c r="FDH61" s="921"/>
      <c r="FDI61" s="921"/>
      <c r="FDJ61" s="921"/>
      <c r="FDK61" s="921"/>
      <c r="FDL61" s="921"/>
      <c r="FDM61" s="921"/>
      <c r="FDN61" s="921"/>
      <c r="FDO61" s="921"/>
      <c r="FDP61" s="921"/>
      <c r="FDQ61" s="921"/>
      <c r="FDR61" s="921"/>
      <c r="FDS61" s="921"/>
      <c r="FDT61" s="921"/>
      <c r="FDU61" s="921"/>
      <c r="FDV61" s="921"/>
      <c r="FDW61" s="921"/>
      <c r="FDX61" s="921"/>
      <c r="FDY61" s="921"/>
      <c r="FDZ61" s="921"/>
      <c r="FEA61" s="921"/>
      <c r="FEB61" s="921"/>
      <c r="FEC61" s="921"/>
      <c r="FED61" s="921"/>
      <c r="FEE61" s="921"/>
      <c r="FEF61" s="921"/>
      <c r="FEG61" s="921"/>
      <c r="FEH61" s="921"/>
      <c r="FEI61" s="921"/>
      <c r="FEJ61" s="921"/>
      <c r="FEK61" s="921"/>
      <c r="FEL61" s="921"/>
      <c r="FEM61" s="921"/>
      <c r="FEN61" s="921"/>
      <c r="FEO61" s="921"/>
      <c r="FEP61" s="921"/>
      <c r="FEQ61" s="921"/>
      <c r="FER61" s="921"/>
      <c r="FES61" s="921"/>
      <c r="FET61" s="921"/>
      <c r="FEU61" s="921"/>
      <c r="FEV61" s="921"/>
      <c r="FEW61" s="921"/>
      <c r="FEX61" s="921"/>
      <c r="FEY61" s="921"/>
      <c r="FEZ61" s="921"/>
      <c r="FFA61" s="921"/>
      <c r="FFB61" s="921"/>
      <c r="FFC61" s="921"/>
      <c r="FFD61" s="921"/>
      <c r="FFE61" s="921"/>
      <c r="FFF61" s="921"/>
      <c r="FFG61" s="921"/>
      <c r="FFH61" s="921"/>
      <c r="FFI61" s="921"/>
      <c r="FFJ61" s="921"/>
      <c r="FFK61" s="921"/>
      <c r="FFL61" s="921"/>
      <c r="FFM61" s="921"/>
      <c r="FFN61" s="921"/>
      <c r="FFO61" s="921"/>
      <c r="FFP61" s="921"/>
      <c r="FFQ61" s="921"/>
      <c r="FFR61" s="921"/>
      <c r="FFS61" s="921"/>
      <c r="FFT61" s="921"/>
      <c r="FFU61" s="921"/>
      <c r="FFV61" s="921"/>
      <c r="FFW61" s="921"/>
      <c r="FFX61" s="921"/>
      <c r="FFY61" s="921"/>
      <c r="FFZ61" s="921"/>
      <c r="FGA61" s="921"/>
      <c r="FGB61" s="921"/>
      <c r="FGC61" s="921"/>
      <c r="FGD61" s="921"/>
      <c r="FGE61" s="921"/>
      <c r="FGF61" s="921"/>
      <c r="FGG61" s="921"/>
      <c r="FGH61" s="921"/>
      <c r="FGI61" s="921"/>
      <c r="FGJ61" s="921"/>
      <c r="FGK61" s="921"/>
      <c r="FGL61" s="921"/>
      <c r="FGM61" s="921"/>
      <c r="FGN61" s="921"/>
      <c r="FGO61" s="921"/>
      <c r="FGP61" s="921"/>
      <c r="FGQ61" s="921"/>
      <c r="FGR61" s="921"/>
      <c r="FGS61" s="921"/>
      <c r="FGT61" s="921"/>
      <c r="FGU61" s="921"/>
      <c r="FGV61" s="921"/>
      <c r="FGW61" s="921"/>
      <c r="FGX61" s="921"/>
      <c r="FGY61" s="921"/>
      <c r="FGZ61" s="921"/>
      <c r="FHA61" s="921"/>
      <c r="FHB61" s="921"/>
      <c r="FHC61" s="921"/>
      <c r="FHD61" s="921"/>
      <c r="FHE61" s="921"/>
      <c r="FHF61" s="921"/>
      <c r="FHG61" s="921"/>
      <c r="FHH61" s="921"/>
      <c r="FHI61" s="921"/>
      <c r="FHJ61" s="921"/>
      <c r="FHK61" s="921"/>
      <c r="FHL61" s="921"/>
      <c r="FHM61" s="921"/>
      <c r="FHN61" s="921"/>
      <c r="FHO61" s="921"/>
      <c r="FHP61" s="921"/>
      <c r="FHQ61" s="921"/>
      <c r="FHR61" s="921"/>
      <c r="FHS61" s="921"/>
      <c r="FHT61" s="921"/>
      <c r="FHU61" s="921"/>
      <c r="FHV61" s="921"/>
      <c r="FHW61" s="921"/>
      <c r="FHX61" s="921"/>
      <c r="FHY61" s="921"/>
      <c r="FHZ61" s="921"/>
      <c r="FIA61" s="921"/>
      <c r="FIB61" s="921"/>
      <c r="FIC61" s="921"/>
      <c r="FID61" s="921"/>
      <c r="FIE61" s="921"/>
      <c r="FIF61" s="921"/>
      <c r="FIG61" s="921"/>
      <c r="FIH61" s="921"/>
      <c r="FII61" s="921"/>
      <c r="FIJ61" s="921"/>
      <c r="FIK61" s="921"/>
      <c r="FIL61" s="921"/>
      <c r="FIM61" s="921"/>
      <c r="FIN61" s="921"/>
      <c r="FIO61" s="921"/>
      <c r="FIP61" s="921"/>
      <c r="FIQ61" s="921"/>
      <c r="FIR61" s="921"/>
      <c r="FIS61" s="921"/>
      <c r="FIT61" s="921"/>
      <c r="FIU61" s="921"/>
      <c r="FIV61" s="921"/>
      <c r="FIW61" s="921"/>
      <c r="FIX61" s="921"/>
      <c r="FIY61" s="921"/>
      <c r="FIZ61" s="921"/>
      <c r="FJA61" s="921"/>
      <c r="FJB61" s="921"/>
      <c r="FJC61" s="921"/>
      <c r="FJD61" s="921"/>
      <c r="FJE61" s="921"/>
      <c r="FJF61" s="921"/>
      <c r="FJG61" s="921"/>
      <c r="FJH61" s="921"/>
      <c r="FJI61" s="921"/>
      <c r="FJJ61" s="921"/>
      <c r="FJK61" s="921"/>
      <c r="FJL61" s="921"/>
      <c r="FJM61" s="921"/>
      <c r="FJN61" s="921"/>
      <c r="FJO61" s="921"/>
      <c r="FJP61" s="921"/>
      <c r="FJQ61" s="921"/>
      <c r="FJR61" s="921"/>
      <c r="FJS61" s="921"/>
      <c r="FJT61" s="921"/>
      <c r="FJU61" s="921"/>
      <c r="FJV61" s="921"/>
      <c r="FJW61" s="921"/>
      <c r="FJX61" s="921"/>
      <c r="FJY61" s="921"/>
      <c r="FJZ61" s="921"/>
      <c r="FKA61" s="921"/>
      <c r="FKB61" s="921"/>
      <c r="FKC61" s="921"/>
      <c r="FKD61" s="921"/>
      <c r="FKE61" s="921"/>
      <c r="FKF61" s="921"/>
      <c r="FKG61" s="921"/>
      <c r="FKH61" s="921"/>
      <c r="FKI61" s="921"/>
      <c r="FKJ61" s="921"/>
      <c r="FKK61" s="921"/>
      <c r="FKL61" s="921"/>
      <c r="FKM61" s="921"/>
      <c r="FKN61" s="921"/>
      <c r="FKO61" s="921"/>
      <c r="FKP61" s="921"/>
      <c r="FKQ61" s="921"/>
      <c r="FKR61" s="921"/>
      <c r="FKS61" s="921"/>
      <c r="FKT61" s="921"/>
      <c r="FKU61" s="921"/>
      <c r="FKV61" s="921"/>
      <c r="FKW61" s="921"/>
      <c r="FKX61" s="921"/>
      <c r="FKY61" s="921"/>
      <c r="FKZ61" s="921"/>
      <c r="FLA61" s="921"/>
      <c r="FLB61" s="921"/>
      <c r="FLC61" s="921"/>
      <c r="FLD61" s="921"/>
      <c r="FLE61" s="921"/>
      <c r="FLF61" s="921"/>
      <c r="FLG61" s="921"/>
      <c r="FLH61" s="921"/>
      <c r="FLI61" s="921"/>
      <c r="FLJ61" s="921"/>
      <c r="FLK61" s="921"/>
      <c r="FLL61" s="921"/>
      <c r="FLM61" s="921"/>
      <c r="FLN61" s="921"/>
      <c r="FLO61" s="921"/>
      <c r="FLP61" s="921"/>
      <c r="FLQ61" s="921"/>
      <c r="FLR61" s="921"/>
      <c r="FLS61" s="921"/>
      <c r="FLT61" s="921"/>
      <c r="FLU61" s="921"/>
      <c r="FLV61" s="921"/>
      <c r="FLW61" s="921"/>
      <c r="FLX61" s="921"/>
      <c r="FLY61" s="921"/>
      <c r="FLZ61" s="921"/>
      <c r="FMA61" s="921"/>
      <c r="FMB61" s="921"/>
      <c r="FMC61" s="921"/>
      <c r="FMD61" s="921"/>
      <c r="FME61" s="921"/>
      <c r="FMF61" s="921"/>
      <c r="FMG61" s="921"/>
      <c r="FMH61" s="921"/>
      <c r="FMI61" s="921"/>
      <c r="FMJ61" s="921"/>
      <c r="FMK61" s="921"/>
      <c r="FML61" s="921"/>
      <c r="FMM61" s="921"/>
      <c r="FMN61" s="921"/>
      <c r="FMO61" s="921"/>
      <c r="FMP61" s="921"/>
      <c r="FMQ61" s="921"/>
      <c r="FMR61" s="921"/>
      <c r="FMS61" s="921"/>
      <c r="FMT61" s="921"/>
      <c r="FMU61" s="921"/>
      <c r="FMV61" s="921"/>
      <c r="FMW61" s="921"/>
      <c r="FMX61" s="921"/>
      <c r="FMY61" s="921"/>
      <c r="FMZ61" s="921"/>
      <c r="FNA61" s="921"/>
      <c r="FNB61" s="921"/>
      <c r="FNC61" s="921"/>
      <c r="FND61" s="921"/>
      <c r="FNE61" s="921"/>
      <c r="FNF61" s="921"/>
      <c r="FNG61" s="921"/>
      <c r="FNH61" s="921"/>
      <c r="FNI61" s="921"/>
      <c r="FNJ61" s="921"/>
      <c r="FNK61" s="921"/>
      <c r="FNL61" s="921"/>
      <c r="FNM61" s="921"/>
      <c r="FNN61" s="921"/>
      <c r="FNO61" s="921"/>
      <c r="FNP61" s="921"/>
      <c r="FNQ61" s="921"/>
      <c r="FNR61" s="921"/>
      <c r="FNS61" s="921"/>
      <c r="FNT61" s="921"/>
      <c r="FNU61" s="921"/>
      <c r="FNV61" s="921"/>
      <c r="FNW61" s="921"/>
      <c r="FNX61" s="921"/>
      <c r="FNY61" s="921"/>
      <c r="FNZ61" s="921"/>
      <c r="FOA61" s="921"/>
      <c r="FOB61" s="921"/>
      <c r="FOC61" s="921"/>
      <c r="FOD61" s="921"/>
      <c r="FOE61" s="921"/>
      <c r="FOF61" s="921"/>
      <c r="FOG61" s="921"/>
      <c r="FOH61" s="921"/>
      <c r="FOI61" s="921"/>
      <c r="FOJ61" s="921"/>
      <c r="FOK61" s="921"/>
      <c r="FOL61" s="921"/>
      <c r="FOM61" s="921"/>
      <c r="FON61" s="921"/>
      <c r="FOO61" s="921"/>
      <c r="FOP61" s="921"/>
      <c r="FOQ61" s="921"/>
      <c r="FOR61" s="921"/>
      <c r="FOS61" s="921"/>
      <c r="FOT61" s="921"/>
      <c r="FOU61" s="921"/>
      <c r="FOV61" s="921"/>
      <c r="FOW61" s="921"/>
      <c r="FOX61" s="921"/>
      <c r="FOY61" s="921"/>
      <c r="FOZ61" s="921"/>
      <c r="FPA61" s="921"/>
      <c r="FPB61" s="921"/>
      <c r="FPC61" s="921"/>
      <c r="FPD61" s="921"/>
      <c r="FPE61" s="921"/>
      <c r="FPF61" s="921"/>
      <c r="FPG61" s="921"/>
      <c r="FPH61" s="921"/>
      <c r="FPI61" s="921"/>
      <c r="FPJ61" s="921"/>
      <c r="FPK61" s="921"/>
      <c r="FPL61" s="921"/>
      <c r="FPM61" s="921"/>
      <c r="FPN61" s="921"/>
      <c r="FPO61" s="921"/>
      <c r="FPP61" s="921"/>
      <c r="FPQ61" s="921"/>
      <c r="FPR61" s="921"/>
      <c r="FPS61" s="921"/>
      <c r="FPT61" s="921"/>
      <c r="FPU61" s="921"/>
      <c r="FPV61" s="921"/>
      <c r="FPW61" s="921"/>
      <c r="FPX61" s="921"/>
      <c r="FPY61" s="921"/>
      <c r="FPZ61" s="921"/>
      <c r="FQA61" s="921"/>
      <c r="FQB61" s="921"/>
      <c r="FQC61" s="921"/>
      <c r="FQD61" s="921"/>
      <c r="FQE61" s="921"/>
      <c r="FQF61" s="921"/>
      <c r="FQG61" s="921"/>
      <c r="FQH61" s="921"/>
      <c r="FQI61" s="921"/>
      <c r="FQJ61" s="921"/>
      <c r="FQK61" s="921"/>
      <c r="FQL61" s="921"/>
      <c r="FQM61" s="921"/>
      <c r="FQN61" s="921"/>
      <c r="FQO61" s="921"/>
      <c r="FQP61" s="921"/>
      <c r="FQQ61" s="921"/>
      <c r="FQR61" s="921"/>
      <c r="FQS61" s="921"/>
      <c r="FQT61" s="921"/>
      <c r="FQU61" s="921"/>
      <c r="FQV61" s="921"/>
      <c r="FQW61" s="921"/>
      <c r="FQX61" s="921"/>
      <c r="FQY61" s="921"/>
      <c r="FQZ61" s="921"/>
      <c r="FRA61" s="921"/>
      <c r="FRB61" s="921"/>
      <c r="FRC61" s="921"/>
      <c r="FRD61" s="921"/>
      <c r="FRE61" s="921"/>
      <c r="FRF61" s="921"/>
      <c r="FRG61" s="921"/>
      <c r="FRH61" s="921"/>
      <c r="FRI61" s="921"/>
      <c r="FRJ61" s="921"/>
      <c r="FRK61" s="921"/>
      <c r="FRL61" s="921"/>
      <c r="FRM61" s="921"/>
      <c r="FRN61" s="921"/>
      <c r="FRO61" s="921"/>
      <c r="FRP61" s="921"/>
      <c r="FRQ61" s="921"/>
      <c r="FRR61" s="921"/>
      <c r="FRS61" s="921"/>
      <c r="FRT61" s="921"/>
      <c r="FRU61" s="921"/>
      <c r="FRV61" s="921"/>
      <c r="FRW61" s="921"/>
      <c r="FRX61" s="921"/>
      <c r="FRY61" s="921"/>
      <c r="FRZ61" s="921"/>
      <c r="FSA61" s="921"/>
      <c r="FSB61" s="921"/>
      <c r="FSC61" s="921"/>
      <c r="FSD61" s="921"/>
      <c r="FSE61" s="921"/>
      <c r="FSF61" s="921"/>
      <c r="FSG61" s="921"/>
      <c r="FSH61" s="921"/>
      <c r="FSI61" s="921"/>
      <c r="FSJ61" s="921"/>
      <c r="FSK61" s="921"/>
      <c r="FSL61" s="921"/>
      <c r="FSM61" s="921"/>
      <c r="FSN61" s="921"/>
      <c r="FSO61" s="921"/>
      <c r="FSP61" s="921"/>
      <c r="FSQ61" s="921"/>
      <c r="FSR61" s="921"/>
      <c r="FSS61" s="921"/>
      <c r="FST61" s="921"/>
      <c r="FSU61" s="921"/>
      <c r="FSV61" s="921"/>
      <c r="FSW61" s="921"/>
      <c r="FSX61" s="921"/>
      <c r="FSY61" s="921"/>
      <c r="FSZ61" s="921"/>
      <c r="FTA61" s="921"/>
      <c r="FTB61" s="921"/>
      <c r="FTC61" s="921"/>
      <c r="FTD61" s="921"/>
      <c r="FTE61" s="921"/>
      <c r="FTF61" s="921"/>
      <c r="FTG61" s="921"/>
      <c r="FTH61" s="921"/>
      <c r="FTI61" s="921"/>
      <c r="FTJ61" s="921"/>
      <c r="FTK61" s="921"/>
      <c r="FTL61" s="921"/>
      <c r="FTM61" s="921"/>
      <c r="FTN61" s="921"/>
      <c r="FTO61" s="921"/>
      <c r="FTP61" s="921"/>
      <c r="FTQ61" s="921"/>
      <c r="FTR61" s="921"/>
      <c r="FTS61" s="921"/>
      <c r="FTT61" s="921"/>
      <c r="FTU61" s="921"/>
      <c r="FTV61" s="921"/>
      <c r="FTW61" s="921"/>
      <c r="FTX61" s="921"/>
      <c r="FTY61" s="921"/>
      <c r="FTZ61" s="921"/>
      <c r="FUA61" s="921"/>
      <c r="FUB61" s="921"/>
      <c r="FUC61" s="921"/>
      <c r="FUD61" s="921"/>
      <c r="FUE61" s="921"/>
      <c r="FUF61" s="921"/>
      <c r="FUG61" s="921"/>
      <c r="FUH61" s="921"/>
      <c r="FUI61" s="921"/>
      <c r="FUJ61" s="921"/>
      <c r="FUK61" s="921"/>
      <c r="FUL61" s="921"/>
      <c r="FUM61" s="921"/>
      <c r="FUN61" s="921"/>
      <c r="FUO61" s="921"/>
      <c r="FUP61" s="921"/>
      <c r="FUQ61" s="921"/>
      <c r="FUR61" s="921"/>
      <c r="FUS61" s="921"/>
      <c r="FUT61" s="921"/>
      <c r="FUU61" s="921"/>
      <c r="FUV61" s="921"/>
      <c r="FUW61" s="921"/>
      <c r="FUX61" s="921"/>
      <c r="FUY61" s="921"/>
      <c r="FUZ61" s="921"/>
      <c r="FVA61" s="921"/>
      <c r="FVB61" s="921"/>
      <c r="FVC61" s="921"/>
      <c r="FVD61" s="921"/>
      <c r="FVE61" s="921"/>
      <c r="FVF61" s="921"/>
      <c r="FVG61" s="921"/>
      <c r="FVH61" s="921"/>
      <c r="FVI61" s="921"/>
      <c r="FVJ61" s="921"/>
      <c r="FVK61" s="921"/>
      <c r="FVL61" s="921"/>
      <c r="FVM61" s="921"/>
      <c r="FVN61" s="921"/>
      <c r="FVO61" s="921"/>
      <c r="FVP61" s="921"/>
      <c r="FVQ61" s="921"/>
      <c r="FVR61" s="921"/>
      <c r="FVS61" s="921"/>
      <c r="FVT61" s="921"/>
      <c r="FVU61" s="921"/>
      <c r="FVV61" s="921"/>
      <c r="FVW61" s="921"/>
      <c r="FVX61" s="921"/>
      <c r="FVY61" s="921"/>
      <c r="FVZ61" s="921"/>
      <c r="FWA61" s="921"/>
      <c r="FWB61" s="921"/>
      <c r="FWC61" s="921"/>
      <c r="FWD61" s="921"/>
      <c r="FWE61" s="921"/>
      <c r="FWF61" s="921"/>
      <c r="FWG61" s="921"/>
      <c r="FWH61" s="921"/>
      <c r="FWI61" s="921"/>
      <c r="FWJ61" s="921"/>
      <c r="FWK61" s="921"/>
      <c r="FWL61" s="921"/>
      <c r="FWM61" s="921"/>
      <c r="FWN61" s="921"/>
      <c r="FWO61" s="921"/>
      <c r="FWP61" s="921"/>
      <c r="FWQ61" s="921"/>
      <c r="FWR61" s="921"/>
      <c r="FWS61" s="921"/>
      <c r="FWT61" s="921"/>
      <c r="FWU61" s="921"/>
      <c r="FWV61" s="921"/>
      <c r="FWW61" s="921"/>
      <c r="FWX61" s="921"/>
      <c r="FWY61" s="921"/>
      <c r="FWZ61" s="921"/>
      <c r="FXA61" s="921"/>
      <c r="FXB61" s="921"/>
      <c r="FXC61" s="921"/>
      <c r="FXD61" s="921"/>
      <c r="FXE61" s="921"/>
      <c r="FXF61" s="921"/>
      <c r="FXG61" s="921"/>
      <c r="FXH61" s="921"/>
      <c r="FXI61" s="921"/>
      <c r="FXJ61" s="921"/>
      <c r="FXK61" s="921"/>
      <c r="FXL61" s="921"/>
      <c r="FXM61" s="921"/>
      <c r="FXN61" s="921"/>
      <c r="FXO61" s="921"/>
      <c r="FXP61" s="921"/>
      <c r="FXQ61" s="921"/>
      <c r="FXR61" s="921"/>
      <c r="FXS61" s="921"/>
      <c r="FXT61" s="921"/>
      <c r="FXU61" s="921"/>
      <c r="FXV61" s="921"/>
      <c r="FXW61" s="921"/>
      <c r="FXX61" s="921"/>
      <c r="FXY61" s="921"/>
      <c r="FXZ61" s="921"/>
      <c r="FYA61" s="921"/>
      <c r="FYB61" s="921"/>
      <c r="FYC61" s="921"/>
      <c r="FYD61" s="921"/>
      <c r="FYE61" s="921"/>
      <c r="FYF61" s="921"/>
      <c r="FYG61" s="921"/>
      <c r="FYH61" s="921"/>
      <c r="FYI61" s="921"/>
      <c r="FYJ61" s="921"/>
      <c r="FYK61" s="921"/>
      <c r="FYL61" s="921"/>
      <c r="FYM61" s="921"/>
      <c r="FYN61" s="921"/>
      <c r="FYO61" s="921"/>
      <c r="FYP61" s="921"/>
      <c r="FYQ61" s="921"/>
      <c r="FYR61" s="921"/>
      <c r="FYS61" s="921"/>
      <c r="FYT61" s="921"/>
      <c r="FYU61" s="921"/>
      <c r="FYV61" s="921"/>
      <c r="FYW61" s="921"/>
      <c r="FYX61" s="921"/>
      <c r="FYY61" s="921"/>
      <c r="FYZ61" s="921"/>
      <c r="FZA61" s="921"/>
      <c r="FZB61" s="921"/>
      <c r="FZC61" s="921"/>
      <c r="FZD61" s="921"/>
      <c r="FZE61" s="921"/>
      <c r="FZF61" s="921"/>
      <c r="FZG61" s="921"/>
      <c r="FZH61" s="921"/>
      <c r="FZI61" s="921"/>
      <c r="FZJ61" s="921"/>
      <c r="FZK61" s="921"/>
      <c r="FZL61" s="921"/>
      <c r="FZM61" s="921"/>
      <c r="FZN61" s="921"/>
      <c r="FZO61" s="921"/>
      <c r="FZP61" s="921"/>
      <c r="FZQ61" s="921"/>
      <c r="FZR61" s="921"/>
      <c r="FZS61" s="921"/>
      <c r="FZT61" s="921"/>
      <c r="FZU61" s="921"/>
      <c r="FZV61" s="921"/>
      <c r="FZW61" s="921"/>
      <c r="FZX61" s="921"/>
      <c r="FZY61" s="921"/>
      <c r="FZZ61" s="921"/>
      <c r="GAA61" s="921"/>
      <c r="GAB61" s="921"/>
      <c r="GAC61" s="921"/>
      <c r="GAD61" s="921"/>
      <c r="GAE61" s="921"/>
      <c r="GAF61" s="921"/>
      <c r="GAG61" s="921"/>
      <c r="GAH61" s="921"/>
      <c r="GAI61" s="921"/>
      <c r="GAJ61" s="921"/>
      <c r="GAK61" s="921"/>
      <c r="GAL61" s="921"/>
      <c r="GAM61" s="921"/>
      <c r="GAN61" s="921"/>
      <c r="GAO61" s="921"/>
      <c r="GAP61" s="921"/>
      <c r="GAQ61" s="921"/>
      <c r="GAR61" s="921"/>
      <c r="GAS61" s="921"/>
      <c r="GAT61" s="921"/>
      <c r="GAU61" s="921"/>
      <c r="GAV61" s="921"/>
      <c r="GAW61" s="921"/>
      <c r="GAX61" s="921"/>
      <c r="GAY61" s="921"/>
      <c r="GAZ61" s="921"/>
      <c r="GBA61" s="921"/>
      <c r="GBB61" s="921"/>
      <c r="GBC61" s="921"/>
      <c r="GBD61" s="921"/>
      <c r="GBE61" s="921"/>
      <c r="GBF61" s="921"/>
      <c r="GBG61" s="921"/>
      <c r="GBH61" s="921"/>
      <c r="GBI61" s="921"/>
      <c r="GBJ61" s="921"/>
      <c r="GBK61" s="921"/>
      <c r="GBL61" s="921"/>
      <c r="GBM61" s="921"/>
      <c r="GBN61" s="921"/>
      <c r="GBO61" s="921"/>
      <c r="GBP61" s="921"/>
      <c r="GBQ61" s="921"/>
      <c r="GBR61" s="921"/>
      <c r="GBS61" s="921"/>
      <c r="GBT61" s="921"/>
      <c r="GBU61" s="921"/>
      <c r="GBV61" s="921"/>
      <c r="GBW61" s="921"/>
      <c r="GBX61" s="921"/>
      <c r="GBY61" s="921"/>
      <c r="GBZ61" s="921"/>
      <c r="GCA61" s="921"/>
      <c r="GCB61" s="921"/>
      <c r="GCC61" s="921"/>
      <c r="GCD61" s="921"/>
      <c r="GCE61" s="921"/>
      <c r="GCF61" s="921"/>
      <c r="GCG61" s="921"/>
      <c r="GCH61" s="921"/>
      <c r="GCI61" s="921"/>
      <c r="GCJ61" s="921"/>
      <c r="GCK61" s="921"/>
      <c r="GCL61" s="921"/>
      <c r="GCM61" s="921"/>
      <c r="GCN61" s="921"/>
      <c r="GCO61" s="921"/>
      <c r="GCP61" s="921"/>
      <c r="GCQ61" s="921"/>
      <c r="GCR61" s="921"/>
      <c r="GCS61" s="921"/>
      <c r="GCT61" s="921"/>
      <c r="GCU61" s="921"/>
      <c r="GCV61" s="921"/>
      <c r="GCW61" s="921"/>
      <c r="GCX61" s="921"/>
      <c r="GCY61" s="921"/>
      <c r="GCZ61" s="921"/>
      <c r="GDA61" s="921"/>
      <c r="GDB61" s="921"/>
      <c r="GDC61" s="921"/>
      <c r="GDD61" s="921"/>
      <c r="GDE61" s="921"/>
      <c r="GDF61" s="921"/>
      <c r="GDG61" s="921"/>
      <c r="GDH61" s="921"/>
      <c r="GDI61" s="921"/>
      <c r="GDJ61" s="921"/>
      <c r="GDK61" s="921"/>
      <c r="GDL61" s="921"/>
      <c r="GDM61" s="921"/>
      <c r="GDN61" s="921"/>
      <c r="GDO61" s="921"/>
      <c r="GDP61" s="921"/>
      <c r="GDQ61" s="921"/>
      <c r="GDR61" s="921"/>
      <c r="GDS61" s="921"/>
      <c r="GDT61" s="921"/>
      <c r="GDU61" s="921"/>
      <c r="GDV61" s="921"/>
      <c r="GDW61" s="921"/>
      <c r="GDX61" s="921"/>
      <c r="GDY61" s="921"/>
      <c r="GDZ61" s="921"/>
      <c r="GEA61" s="921"/>
      <c r="GEB61" s="921"/>
      <c r="GEC61" s="921"/>
      <c r="GED61" s="921"/>
      <c r="GEE61" s="921"/>
      <c r="GEF61" s="921"/>
      <c r="GEG61" s="921"/>
      <c r="GEH61" s="921"/>
      <c r="GEI61" s="921"/>
      <c r="GEJ61" s="921"/>
      <c r="GEK61" s="921"/>
      <c r="GEL61" s="921"/>
      <c r="GEM61" s="921"/>
      <c r="GEN61" s="921"/>
      <c r="GEO61" s="921"/>
      <c r="GEP61" s="921"/>
      <c r="GEQ61" s="921"/>
      <c r="GER61" s="921"/>
      <c r="GES61" s="921"/>
      <c r="GET61" s="921"/>
      <c r="GEU61" s="921"/>
      <c r="GEV61" s="921"/>
      <c r="GEW61" s="921"/>
      <c r="GEX61" s="921"/>
      <c r="GEY61" s="921"/>
      <c r="GEZ61" s="921"/>
      <c r="GFA61" s="921"/>
      <c r="GFB61" s="921"/>
      <c r="GFC61" s="921"/>
      <c r="GFD61" s="921"/>
      <c r="GFE61" s="921"/>
      <c r="GFF61" s="921"/>
      <c r="GFG61" s="921"/>
      <c r="GFH61" s="921"/>
      <c r="GFI61" s="921"/>
      <c r="GFJ61" s="921"/>
      <c r="GFK61" s="921"/>
      <c r="GFL61" s="921"/>
      <c r="GFM61" s="921"/>
      <c r="GFN61" s="921"/>
      <c r="GFO61" s="921"/>
      <c r="GFP61" s="921"/>
      <c r="GFQ61" s="921"/>
      <c r="GFR61" s="921"/>
      <c r="GFS61" s="921"/>
      <c r="GFT61" s="921"/>
      <c r="GFU61" s="921"/>
      <c r="GFV61" s="921"/>
      <c r="GFW61" s="921"/>
      <c r="GFX61" s="921"/>
      <c r="GFY61" s="921"/>
      <c r="GFZ61" s="921"/>
      <c r="GGA61" s="921"/>
      <c r="GGB61" s="921"/>
      <c r="GGC61" s="921"/>
      <c r="GGD61" s="921"/>
      <c r="GGE61" s="921"/>
      <c r="GGF61" s="921"/>
      <c r="GGG61" s="921"/>
      <c r="GGH61" s="921"/>
      <c r="GGI61" s="921"/>
      <c r="GGJ61" s="921"/>
      <c r="GGK61" s="921"/>
      <c r="GGL61" s="921"/>
      <c r="GGM61" s="921"/>
      <c r="GGN61" s="921"/>
      <c r="GGO61" s="921"/>
      <c r="GGP61" s="921"/>
      <c r="GGQ61" s="921"/>
      <c r="GGR61" s="921"/>
      <c r="GGS61" s="921"/>
      <c r="GGT61" s="921"/>
      <c r="GGU61" s="921"/>
      <c r="GGV61" s="921"/>
      <c r="GGW61" s="921"/>
      <c r="GGX61" s="921"/>
      <c r="GGY61" s="921"/>
      <c r="GGZ61" s="921"/>
      <c r="GHA61" s="921"/>
      <c r="GHB61" s="921"/>
      <c r="GHC61" s="921"/>
      <c r="GHD61" s="921"/>
      <c r="GHE61" s="921"/>
      <c r="GHF61" s="921"/>
      <c r="GHG61" s="921"/>
      <c r="GHH61" s="921"/>
      <c r="GHI61" s="921"/>
      <c r="GHJ61" s="921"/>
      <c r="GHK61" s="921"/>
      <c r="GHL61" s="921"/>
      <c r="GHM61" s="921"/>
      <c r="GHN61" s="921"/>
      <c r="GHO61" s="921"/>
      <c r="GHP61" s="921"/>
      <c r="GHQ61" s="921"/>
      <c r="GHR61" s="921"/>
      <c r="GHS61" s="921"/>
      <c r="GHT61" s="921"/>
      <c r="GHU61" s="921"/>
      <c r="GHV61" s="921"/>
      <c r="GHW61" s="921"/>
      <c r="GHX61" s="921"/>
      <c r="GHY61" s="921"/>
      <c r="GHZ61" s="921"/>
      <c r="GIA61" s="921"/>
      <c r="GIB61" s="921"/>
      <c r="GIC61" s="921"/>
      <c r="GID61" s="921"/>
      <c r="GIE61" s="921"/>
      <c r="GIF61" s="921"/>
      <c r="GIG61" s="921"/>
      <c r="GIH61" s="921"/>
      <c r="GII61" s="921"/>
      <c r="GIJ61" s="921"/>
      <c r="GIK61" s="921"/>
      <c r="GIL61" s="921"/>
      <c r="GIM61" s="921"/>
      <c r="GIN61" s="921"/>
      <c r="GIO61" s="921"/>
      <c r="GIP61" s="921"/>
      <c r="GIQ61" s="921"/>
      <c r="GIR61" s="921"/>
      <c r="GIS61" s="921"/>
      <c r="GIT61" s="921"/>
      <c r="GIU61" s="921"/>
      <c r="GIV61" s="921"/>
      <c r="GIW61" s="921"/>
      <c r="GIX61" s="921"/>
      <c r="GIY61" s="921"/>
      <c r="GIZ61" s="921"/>
      <c r="GJA61" s="921"/>
      <c r="GJB61" s="921"/>
      <c r="GJC61" s="921"/>
      <c r="GJD61" s="921"/>
      <c r="GJE61" s="921"/>
      <c r="GJF61" s="921"/>
      <c r="GJG61" s="921"/>
      <c r="GJH61" s="921"/>
      <c r="GJI61" s="921"/>
      <c r="GJJ61" s="921"/>
      <c r="GJK61" s="921"/>
      <c r="GJL61" s="921"/>
      <c r="GJM61" s="921"/>
      <c r="GJN61" s="921"/>
      <c r="GJO61" s="921"/>
      <c r="GJP61" s="921"/>
      <c r="GJQ61" s="921"/>
      <c r="GJR61" s="921"/>
      <c r="GJS61" s="921"/>
      <c r="GJT61" s="921"/>
      <c r="GJU61" s="921"/>
      <c r="GJV61" s="921"/>
      <c r="GJW61" s="921"/>
      <c r="GJX61" s="921"/>
      <c r="GJY61" s="921"/>
      <c r="GJZ61" s="921"/>
      <c r="GKA61" s="921"/>
      <c r="GKB61" s="921"/>
      <c r="GKC61" s="921"/>
      <c r="GKD61" s="921"/>
      <c r="GKE61" s="921"/>
      <c r="GKF61" s="921"/>
      <c r="GKG61" s="921"/>
      <c r="GKH61" s="921"/>
      <c r="GKI61" s="921"/>
      <c r="GKJ61" s="921"/>
      <c r="GKK61" s="921"/>
      <c r="GKL61" s="921"/>
      <c r="GKM61" s="921"/>
      <c r="GKN61" s="921"/>
      <c r="GKO61" s="921"/>
      <c r="GKP61" s="921"/>
      <c r="GKQ61" s="921"/>
      <c r="GKR61" s="921"/>
      <c r="GKS61" s="921"/>
      <c r="GKT61" s="921"/>
      <c r="GKU61" s="921"/>
      <c r="GKV61" s="921"/>
      <c r="GKW61" s="921"/>
      <c r="GKX61" s="921"/>
      <c r="GKY61" s="921"/>
      <c r="GKZ61" s="921"/>
      <c r="GLA61" s="921"/>
      <c r="GLB61" s="921"/>
      <c r="GLC61" s="921"/>
      <c r="GLD61" s="921"/>
      <c r="GLE61" s="921"/>
      <c r="GLF61" s="921"/>
      <c r="GLG61" s="921"/>
      <c r="GLH61" s="921"/>
      <c r="GLI61" s="921"/>
      <c r="GLJ61" s="921"/>
      <c r="GLK61" s="921"/>
      <c r="GLL61" s="921"/>
      <c r="GLM61" s="921"/>
      <c r="GLN61" s="921"/>
      <c r="GLO61" s="921"/>
      <c r="GLP61" s="921"/>
      <c r="GLQ61" s="921"/>
      <c r="GLR61" s="921"/>
      <c r="GLS61" s="921"/>
      <c r="GLT61" s="921"/>
      <c r="GLU61" s="921"/>
      <c r="GLV61" s="921"/>
      <c r="GLW61" s="921"/>
      <c r="GLX61" s="921"/>
      <c r="GLY61" s="921"/>
      <c r="GLZ61" s="921"/>
      <c r="GMA61" s="921"/>
      <c r="GMB61" s="921"/>
      <c r="GMC61" s="921"/>
      <c r="GMD61" s="921"/>
      <c r="GME61" s="921"/>
      <c r="GMF61" s="921"/>
      <c r="GMG61" s="921"/>
      <c r="GMH61" s="921"/>
      <c r="GMI61" s="921"/>
      <c r="GMJ61" s="921"/>
      <c r="GMK61" s="921"/>
      <c r="GML61" s="921"/>
      <c r="GMM61" s="921"/>
      <c r="GMN61" s="921"/>
      <c r="GMO61" s="921"/>
      <c r="GMP61" s="921"/>
      <c r="GMQ61" s="921"/>
      <c r="GMR61" s="921"/>
      <c r="GMS61" s="921"/>
      <c r="GMT61" s="921"/>
      <c r="GMU61" s="921"/>
      <c r="GMV61" s="921"/>
      <c r="GMW61" s="921"/>
      <c r="GMX61" s="921"/>
      <c r="GMY61" s="921"/>
      <c r="GMZ61" s="921"/>
      <c r="GNA61" s="921"/>
      <c r="GNB61" s="921"/>
      <c r="GNC61" s="921"/>
      <c r="GND61" s="921"/>
      <c r="GNE61" s="921"/>
      <c r="GNF61" s="921"/>
      <c r="GNG61" s="921"/>
      <c r="GNH61" s="921"/>
      <c r="GNI61" s="921"/>
      <c r="GNJ61" s="921"/>
      <c r="GNK61" s="921"/>
      <c r="GNL61" s="921"/>
      <c r="GNM61" s="921"/>
      <c r="GNN61" s="921"/>
      <c r="GNO61" s="921"/>
      <c r="GNP61" s="921"/>
      <c r="GNQ61" s="921"/>
      <c r="GNR61" s="921"/>
      <c r="GNS61" s="921"/>
      <c r="GNT61" s="921"/>
      <c r="GNU61" s="921"/>
      <c r="GNV61" s="921"/>
      <c r="GNW61" s="921"/>
      <c r="GNX61" s="921"/>
      <c r="GNY61" s="921"/>
      <c r="GNZ61" s="921"/>
      <c r="GOA61" s="921"/>
      <c r="GOB61" s="921"/>
      <c r="GOC61" s="921"/>
      <c r="GOD61" s="921"/>
      <c r="GOE61" s="921"/>
      <c r="GOF61" s="921"/>
      <c r="GOG61" s="921"/>
      <c r="GOH61" s="921"/>
      <c r="GOI61" s="921"/>
      <c r="GOJ61" s="921"/>
      <c r="GOK61" s="921"/>
      <c r="GOL61" s="921"/>
      <c r="GOM61" s="921"/>
      <c r="GON61" s="921"/>
      <c r="GOO61" s="921"/>
      <c r="GOP61" s="921"/>
      <c r="GOQ61" s="921"/>
      <c r="GOR61" s="921"/>
      <c r="GOS61" s="921"/>
      <c r="GOT61" s="921"/>
      <c r="GOU61" s="921"/>
      <c r="GOV61" s="921"/>
      <c r="GOW61" s="921"/>
      <c r="GOX61" s="921"/>
      <c r="GOY61" s="921"/>
      <c r="GOZ61" s="921"/>
      <c r="GPA61" s="921"/>
      <c r="GPB61" s="921"/>
      <c r="GPC61" s="921"/>
      <c r="GPD61" s="921"/>
      <c r="GPE61" s="921"/>
      <c r="GPF61" s="921"/>
      <c r="GPG61" s="921"/>
      <c r="GPH61" s="921"/>
      <c r="GPI61" s="921"/>
      <c r="GPJ61" s="921"/>
      <c r="GPK61" s="921"/>
      <c r="GPL61" s="921"/>
      <c r="GPM61" s="921"/>
      <c r="GPN61" s="921"/>
      <c r="GPO61" s="921"/>
      <c r="GPP61" s="921"/>
      <c r="GPQ61" s="921"/>
      <c r="GPR61" s="921"/>
      <c r="GPS61" s="921"/>
      <c r="GPT61" s="921"/>
      <c r="GPU61" s="921"/>
      <c r="GPV61" s="921"/>
      <c r="GPW61" s="921"/>
      <c r="GPX61" s="921"/>
      <c r="GPY61" s="921"/>
      <c r="GPZ61" s="921"/>
      <c r="GQA61" s="921"/>
      <c r="GQB61" s="921"/>
      <c r="GQC61" s="921"/>
      <c r="GQD61" s="921"/>
      <c r="GQE61" s="921"/>
      <c r="GQF61" s="921"/>
      <c r="GQG61" s="921"/>
      <c r="GQH61" s="921"/>
      <c r="GQI61" s="921"/>
      <c r="GQJ61" s="921"/>
      <c r="GQK61" s="921"/>
      <c r="GQL61" s="921"/>
      <c r="GQM61" s="921"/>
      <c r="GQN61" s="921"/>
      <c r="GQO61" s="921"/>
      <c r="GQP61" s="921"/>
      <c r="GQQ61" s="921"/>
      <c r="GQR61" s="921"/>
      <c r="GQS61" s="921"/>
      <c r="GQT61" s="921"/>
      <c r="GQU61" s="921"/>
      <c r="GQV61" s="921"/>
      <c r="GQW61" s="921"/>
      <c r="GQX61" s="921"/>
      <c r="GQY61" s="921"/>
      <c r="GQZ61" s="921"/>
      <c r="GRA61" s="921"/>
      <c r="GRB61" s="921"/>
      <c r="GRC61" s="921"/>
      <c r="GRD61" s="921"/>
      <c r="GRE61" s="921"/>
      <c r="GRF61" s="921"/>
      <c r="GRG61" s="921"/>
      <c r="GRH61" s="921"/>
      <c r="GRI61" s="921"/>
      <c r="GRJ61" s="921"/>
      <c r="GRK61" s="921"/>
      <c r="GRL61" s="921"/>
      <c r="GRM61" s="921"/>
      <c r="GRN61" s="921"/>
      <c r="GRO61" s="921"/>
      <c r="GRP61" s="921"/>
      <c r="GRQ61" s="921"/>
      <c r="GRR61" s="921"/>
      <c r="GRS61" s="921"/>
      <c r="GRT61" s="921"/>
      <c r="GRU61" s="921"/>
      <c r="GRV61" s="921"/>
      <c r="GRW61" s="921"/>
      <c r="GRX61" s="921"/>
      <c r="GRY61" s="921"/>
      <c r="GRZ61" s="921"/>
      <c r="GSA61" s="921"/>
      <c r="GSB61" s="921"/>
      <c r="GSC61" s="921"/>
      <c r="GSD61" s="921"/>
      <c r="GSE61" s="921"/>
      <c r="GSF61" s="921"/>
      <c r="GSG61" s="921"/>
      <c r="GSH61" s="921"/>
      <c r="GSI61" s="921"/>
      <c r="GSJ61" s="921"/>
      <c r="GSK61" s="921"/>
      <c r="GSL61" s="921"/>
      <c r="GSM61" s="921"/>
      <c r="GSN61" s="921"/>
      <c r="GSO61" s="921"/>
      <c r="GSP61" s="921"/>
      <c r="GSQ61" s="921"/>
      <c r="GSR61" s="921"/>
      <c r="GSS61" s="921"/>
      <c r="GST61" s="921"/>
      <c r="GSU61" s="921"/>
      <c r="GSV61" s="921"/>
      <c r="GSW61" s="921"/>
      <c r="GSX61" s="921"/>
      <c r="GSY61" s="921"/>
      <c r="GSZ61" s="921"/>
      <c r="GTA61" s="921"/>
      <c r="GTB61" s="921"/>
      <c r="GTC61" s="921"/>
      <c r="GTD61" s="921"/>
      <c r="GTE61" s="921"/>
      <c r="GTF61" s="921"/>
      <c r="GTG61" s="921"/>
      <c r="GTH61" s="921"/>
      <c r="GTI61" s="921"/>
      <c r="GTJ61" s="921"/>
      <c r="GTK61" s="921"/>
      <c r="GTL61" s="921"/>
      <c r="GTM61" s="921"/>
      <c r="GTN61" s="921"/>
      <c r="GTO61" s="921"/>
      <c r="GTP61" s="921"/>
      <c r="GTQ61" s="921"/>
      <c r="GTR61" s="921"/>
      <c r="GTS61" s="921"/>
      <c r="GTT61" s="921"/>
      <c r="GTU61" s="921"/>
      <c r="GTV61" s="921"/>
      <c r="GTW61" s="921"/>
      <c r="GTX61" s="921"/>
      <c r="GTY61" s="921"/>
      <c r="GTZ61" s="921"/>
      <c r="GUA61" s="921"/>
      <c r="GUB61" s="921"/>
      <c r="GUC61" s="921"/>
      <c r="GUD61" s="921"/>
      <c r="GUE61" s="921"/>
      <c r="GUF61" s="921"/>
      <c r="GUG61" s="921"/>
      <c r="GUH61" s="921"/>
      <c r="GUI61" s="921"/>
      <c r="GUJ61" s="921"/>
      <c r="GUK61" s="921"/>
      <c r="GUL61" s="921"/>
      <c r="GUM61" s="921"/>
      <c r="GUN61" s="921"/>
      <c r="GUO61" s="921"/>
      <c r="GUP61" s="921"/>
      <c r="GUQ61" s="921"/>
      <c r="GUR61" s="921"/>
      <c r="GUS61" s="921"/>
      <c r="GUT61" s="921"/>
      <c r="GUU61" s="921"/>
      <c r="GUV61" s="921"/>
      <c r="GUW61" s="921"/>
      <c r="GUX61" s="921"/>
      <c r="GUY61" s="921"/>
      <c r="GUZ61" s="921"/>
      <c r="GVA61" s="921"/>
      <c r="GVB61" s="921"/>
      <c r="GVC61" s="921"/>
      <c r="GVD61" s="921"/>
      <c r="GVE61" s="921"/>
      <c r="GVF61" s="921"/>
      <c r="GVG61" s="921"/>
      <c r="GVH61" s="921"/>
      <c r="GVI61" s="921"/>
      <c r="GVJ61" s="921"/>
      <c r="GVK61" s="921"/>
      <c r="GVL61" s="921"/>
      <c r="GVM61" s="921"/>
      <c r="GVN61" s="921"/>
      <c r="GVO61" s="921"/>
      <c r="GVP61" s="921"/>
      <c r="GVQ61" s="921"/>
      <c r="GVR61" s="921"/>
      <c r="GVS61" s="921"/>
      <c r="GVT61" s="921"/>
      <c r="GVU61" s="921"/>
      <c r="GVV61" s="921"/>
      <c r="GVW61" s="921"/>
      <c r="GVX61" s="921"/>
      <c r="GVY61" s="921"/>
      <c r="GVZ61" s="921"/>
      <c r="GWA61" s="921"/>
      <c r="GWB61" s="921"/>
      <c r="GWC61" s="921"/>
      <c r="GWD61" s="921"/>
      <c r="GWE61" s="921"/>
      <c r="GWF61" s="921"/>
      <c r="GWG61" s="921"/>
      <c r="GWH61" s="921"/>
      <c r="GWI61" s="921"/>
      <c r="GWJ61" s="921"/>
      <c r="GWK61" s="921"/>
      <c r="GWL61" s="921"/>
      <c r="GWM61" s="921"/>
      <c r="GWN61" s="921"/>
      <c r="GWO61" s="921"/>
      <c r="GWP61" s="921"/>
      <c r="GWQ61" s="921"/>
      <c r="GWR61" s="921"/>
      <c r="GWS61" s="921"/>
      <c r="GWT61" s="921"/>
      <c r="GWU61" s="921"/>
      <c r="GWV61" s="921"/>
      <c r="GWW61" s="921"/>
      <c r="GWX61" s="921"/>
      <c r="GWY61" s="921"/>
      <c r="GWZ61" s="921"/>
      <c r="GXA61" s="921"/>
      <c r="GXB61" s="921"/>
      <c r="GXC61" s="921"/>
      <c r="GXD61" s="921"/>
      <c r="GXE61" s="921"/>
      <c r="GXF61" s="921"/>
      <c r="GXG61" s="921"/>
      <c r="GXH61" s="921"/>
      <c r="GXI61" s="921"/>
      <c r="GXJ61" s="921"/>
      <c r="GXK61" s="921"/>
      <c r="GXL61" s="921"/>
      <c r="GXM61" s="921"/>
      <c r="GXN61" s="921"/>
      <c r="GXO61" s="921"/>
      <c r="GXP61" s="921"/>
      <c r="GXQ61" s="921"/>
      <c r="GXR61" s="921"/>
      <c r="GXS61" s="921"/>
      <c r="GXT61" s="921"/>
      <c r="GXU61" s="921"/>
      <c r="GXV61" s="921"/>
      <c r="GXW61" s="921"/>
      <c r="GXX61" s="921"/>
      <c r="GXY61" s="921"/>
      <c r="GXZ61" s="921"/>
      <c r="GYA61" s="921"/>
      <c r="GYB61" s="921"/>
      <c r="GYC61" s="921"/>
      <c r="GYD61" s="921"/>
      <c r="GYE61" s="921"/>
      <c r="GYF61" s="921"/>
      <c r="GYG61" s="921"/>
      <c r="GYH61" s="921"/>
      <c r="GYI61" s="921"/>
      <c r="GYJ61" s="921"/>
      <c r="GYK61" s="921"/>
      <c r="GYL61" s="921"/>
      <c r="GYM61" s="921"/>
      <c r="GYN61" s="921"/>
      <c r="GYO61" s="921"/>
      <c r="GYP61" s="921"/>
      <c r="GYQ61" s="921"/>
      <c r="GYR61" s="921"/>
      <c r="GYS61" s="921"/>
      <c r="GYT61" s="921"/>
      <c r="GYU61" s="921"/>
      <c r="GYV61" s="921"/>
      <c r="GYW61" s="921"/>
      <c r="GYX61" s="921"/>
      <c r="GYY61" s="921"/>
      <c r="GYZ61" s="921"/>
      <c r="GZA61" s="921"/>
      <c r="GZB61" s="921"/>
      <c r="GZC61" s="921"/>
      <c r="GZD61" s="921"/>
      <c r="GZE61" s="921"/>
      <c r="GZF61" s="921"/>
      <c r="GZG61" s="921"/>
      <c r="GZH61" s="921"/>
      <c r="GZI61" s="921"/>
      <c r="GZJ61" s="921"/>
      <c r="GZK61" s="921"/>
      <c r="GZL61" s="921"/>
      <c r="GZM61" s="921"/>
      <c r="GZN61" s="921"/>
      <c r="GZO61" s="921"/>
      <c r="GZP61" s="921"/>
      <c r="GZQ61" s="921"/>
      <c r="GZR61" s="921"/>
      <c r="GZS61" s="921"/>
      <c r="GZT61" s="921"/>
      <c r="GZU61" s="921"/>
      <c r="GZV61" s="921"/>
      <c r="GZW61" s="921"/>
      <c r="GZX61" s="921"/>
      <c r="GZY61" s="921"/>
      <c r="GZZ61" s="921"/>
      <c r="HAA61" s="921"/>
      <c r="HAB61" s="921"/>
      <c r="HAC61" s="921"/>
      <c r="HAD61" s="921"/>
      <c r="HAE61" s="921"/>
      <c r="HAF61" s="921"/>
      <c r="HAG61" s="921"/>
      <c r="HAH61" s="921"/>
      <c r="HAI61" s="921"/>
      <c r="HAJ61" s="921"/>
      <c r="HAK61" s="921"/>
      <c r="HAL61" s="921"/>
      <c r="HAM61" s="921"/>
      <c r="HAN61" s="921"/>
      <c r="HAO61" s="921"/>
      <c r="HAP61" s="921"/>
      <c r="HAQ61" s="921"/>
      <c r="HAR61" s="921"/>
      <c r="HAS61" s="921"/>
      <c r="HAT61" s="921"/>
      <c r="HAU61" s="921"/>
      <c r="HAV61" s="921"/>
      <c r="HAW61" s="921"/>
      <c r="HAX61" s="921"/>
      <c r="HAY61" s="921"/>
      <c r="HAZ61" s="921"/>
      <c r="HBA61" s="921"/>
      <c r="HBB61" s="921"/>
      <c r="HBC61" s="921"/>
      <c r="HBD61" s="921"/>
      <c r="HBE61" s="921"/>
      <c r="HBF61" s="921"/>
      <c r="HBG61" s="921"/>
      <c r="HBH61" s="921"/>
      <c r="HBI61" s="921"/>
      <c r="HBJ61" s="921"/>
      <c r="HBK61" s="921"/>
      <c r="HBL61" s="921"/>
      <c r="HBM61" s="921"/>
      <c r="HBN61" s="921"/>
      <c r="HBO61" s="921"/>
      <c r="HBP61" s="921"/>
      <c r="HBQ61" s="921"/>
      <c r="HBR61" s="921"/>
      <c r="HBS61" s="921"/>
      <c r="HBT61" s="921"/>
      <c r="HBU61" s="921"/>
      <c r="HBV61" s="921"/>
      <c r="HBW61" s="921"/>
      <c r="HBX61" s="921"/>
      <c r="HBY61" s="921"/>
      <c r="HBZ61" s="921"/>
      <c r="HCA61" s="921"/>
      <c r="HCB61" s="921"/>
      <c r="HCC61" s="921"/>
      <c r="HCD61" s="921"/>
      <c r="HCE61" s="921"/>
      <c r="HCF61" s="921"/>
      <c r="HCG61" s="921"/>
      <c r="HCH61" s="921"/>
      <c r="HCI61" s="921"/>
      <c r="HCJ61" s="921"/>
      <c r="HCK61" s="921"/>
      <c r="HCL61" s="921"/>
      <c r="HCM61" s="921"/>
      <c r="HCN61" s="921"/>
      <c r="HCO61" s="921"/>
      <c r="HCP61" s="921"/>
      <c r="HCQ61" s="921"/>
      <c r="HCR61" s="921"/>
      <c r="HCS61" s="921"/>
      <c r="HCT61" s="921"/>
      <c r="HCU61" s="921"/>
      <c r="HCV61" s="921"/>
      <c r="HCW61" s="921"/>
      <c r="HCX61" s="921"/>
      <c r="HCY61" s="921"/>
      <c r="HCZ61" s="921"/>
      <c r="HDA61" s="921"/>
      <c r="HDB61" s="921"/>
      <c r="HDC61" s="921"/>
      <c r="HDD61" s="921"/>
      <c r="HDE61" s="921"/>
      <c r="HDF61" s="921"/>
      <c r="HDG61" s="921"/>
      <c r="HDH61" s="921"/>
      <c r="HDI61" s="921"/>
      <c r="HDJ61" s="921"/>
      <c r="HDK61" s="921"/>
      <c r="HDL61" s="921"/>
      <c r="HDM61" s="921"/>
      <c r="HDN61" s="921"/>
      <c r="HDO61" s="921"/>
      <c r="HDP61" s="921"/>
      <c r="HDQ61" s="921"/>
      <c r="HDR61" s="921"/>
      <c r="HDS61" s="921"/>
      <c r="HDT61" s="921"/>
      <c r="HDU61" s="921"/>
      <c r="HDV61" s="921"/>
      <c r="HDW61" s="921"/>
      <c r="HDX61" s="921"/>
      <c r="HDY61" s="921"/>
      <c r="HDZ61" s="921"/>
      <c r="HEA61" s="921"/>
      <c r="HEB61" s="921"/>
      <c r="HEC61" s="921"/>
      <c r="HED61" s="921"/>
      <c r="HEE61" s="921"/>
      <c r="HEF61" s="921"/>
      <c r="HEG61" s="921"/>
      <c r="HEH61" s="921"/>
      <c r="HEI61" s="921"/>
      <c r="HEJ61" s="921"/>
      <c r="HEK61" s="921"/>
      <c r="HEL61" s="921"/>
      <c r="HEM61" s="921"/>
      <c r="HEN61" s="921"/>
      <c r="HEO61" s="921"/>
      <c r="HEP61" s="921"/>
      <c r="HEQ61" s="921"/>
      <c r="HER61" s="921"/>
      <c r="HES61" s="921"/>
      <c r="HET61" s="921"/>
      <c r="HEU61" s="921"/>
      <c r="HEV61" s="921"/>
      <c r="HEW61" s="921"/>
      <c r="HEX61" s="921"/>
      <c r="HEY61" s="921"/>
      <c r="HEZ61" s="921"/>
      <c r="HFA61" s="921"/>
      <c r="HFB61" s="921"/>
      <c r="HFC61" s="921"/>
      <c r="HFD61" s="921"/>
      <c r="HFE61" s="921"/>
      <c r="HFF61" s="921"/>
      <c r="HFG61" s="921"/>
      <c r="HFH61" s="921"/>
      <c r="HFI61" s="921"/>
      <c r="HFJ61" s="921"/>
      <c r="HFK61" s="921"/>
      <c r="HFL61" s="921"/>
      <c r="HFM61" s="921"/>
      <c r="HFN61" s="921"/>
      <c r="HFO61" s="921"/>
      <c r="HFP61" s="921"/>
      <c r="HFQ61" s="921"/>
      <c r="HFR61" s="921"/>
      <c r="HFS61" s="921"/>
      <c r="HFT61" s="921"/>
      <c r="HFU61" s="921"/>
      <c r="HFV61" s="921"/>
      <c r="HFW61" s="921"/>
      <c r="HFX61" s="921"/>
      <c r="HFY61" s="921"/>
      <c r="HFZ61" s="921"/>
      <c r="HGA61" s="921"/>
      <c r="HGB61" s="921"/>
      <c r="HGC61" s="921"/>
      <c r="HGD61" s="921"/>
      <c r="HGE61" s="921"/>
      <c r="HGF61" s="921"/>
      <c r="HGG61" s="921"/>
      <c r="HGH61" s="921"/>
      <c r="HGI61" s="921"/>
      <c r="HGJ61" s="921"/>
      <c r="HGK61" s="921"/>
      <c r="HGL61" s="921"/>
      <c r="HGM61" s="921"/>
      <c r="HGN61" s="921"/>
      <c r="HGO61" s="921"/>
      <c r="HGP61" s="921"/>
      <c r="HGQ61" s="921"/>
      <c r="HGR61" s="921"/>
      <c r="HGS61" s="921"/>
      <c r="HGT61" s="921"/>
      <c r="HGU61" s="921"/>
      <c r="HGV61" s="921"/>
      <c r="HGW61" s="921"/>
      <c r="HGX61" s="921"/>
      <c r="HGY61" s="921"/>
      <c r="HGZ61" s="921"/>
      <c r="HHA61" s="921"/>
      <c r="HHB61" s="921"/>
      <c r="HHC61" s="921"/>
      <c r="HHD61" s="921"/>
      <c r="HHE61" s="921"/>
      <c r="HHF61" s="921"/>
      <c r="HHG61" s="921"/>
      <c r="HHH61" s="921"/>
      <c r="HHI61" s="921"/>
      <c r="HHJ61" s="921"/>
      <c r="HHK61" s="921"/>
      <c r="HHL61" s="921"/>
      <c r="HHM61" s="921"/>
      <c r="HHN61" s="921"/>
      <c r="HHO61" s="921"/>
      <c r="HHP61" s="921"/>
      <c r="HHQ61" s="921"/>
      <c r="HHR61" s="921"/>
      <c r="HHS61" s="921"/>
      <c r="HHT61" s="921"/>
      <c r="HHU61" s="921"/>
      <c r="HHV61" s="921"/>
      <c r="HHW61" s="921"/>
      <c r="HHX61" s="921"/>
      <c r="HHY61" s="921"/>
      <c r="HHZ61" s="921"/>
      <c r="HIA61" s="921"/>
      <c r="HIB61" s="921"/>
      <c r="HIC61" s="921"/>
      <c r="HID61" s="921"/>
      <c r="HIE61" s="921"/>
      <c r="HIF61" s="921"/>
      <c r="HIG61" s="921"/>
      <c r="HIH61" s="921"/>
      <c r="HII61" s="921"/>
      <c r="HIJ61" s="921"/>
      <c r="HIK61" s="921"/>
      <c r="HIL61" s="921"/>
      <c r="HIM61" s="921"/>
      <c r="HIN61" s="921"/>
      <c r="HIO61" s="921"/>
      <c r="HIP61" s="921"/>
      <c r="HIQ61" s="921"/>
      <c r="HIR61" s="921"/>
      <c r="HIS61" s="921"/>
      <c r="HIT61" s="921"/>
      <c r="HIU61" s="921"/>
      <c r="HIV61" s="921"/>
      <c r="HIW61" s="921"/>
      <c r="HIX61" s="921"/>
      <c r="HIY61" s="921"/>
      <c r="HIZ61" s="921"/>
      <c r="HJA61" s="921"/>
      <c r="HJB61" s="921"/>
      <c r="HJC61" s="921"/>
      <c r="HJD61" s="921"/>
      <c r="HJE61" s="921"/>
      <c r="HJF61" s="921"/>
      <c r="HJG61" s="921"/>
      <c r="HJH61" s="921"/>
      <c r="HJI61" s="921"/>
      <c r="HJJ61" s="921"/>
      <c r="HJK61" s="921"/>
      <c r="HJL61" s="921"/>
      <c r="HJM61" s="921"/>
      <c r="HJN61" s="921"/>
      <c r="HJO61" s="921"/>
      <c r="HJP61" s="921"/>
      <c r="HJQ61" s="921"/>
      <c r="HJR61" s="921"/>
      <c r="HJS61" s="921"/>
      <c r="HJT61" s="921"/>
      <c r="HJU61" s="921"/>
      <c r="HJV61" s="921"/>
      <c r="HJW61" s="921"/>
      <c r="HJX61" s="921"/>
      <c r="HJY61" s="921"/>
      <c r="HJZ61" s="921"/>
      <c r="HKA61" s="921"/>
      <c r="HKB61" s="921"/>
      <c r="HKC61" s="921"/>
      <c r="HKD61" s="921"/>
      <c r="HKE61" s="921"/>
      <c r="HKF61" s="921"/>
      <c r="HKG61" s="921"/>
      <c r="HKH61" s="921"/>
      <c r="HKI61" s="921"/>
      <c r="HKJ61" s="921"/>
      <c r="HKK61" s="921"/>
      <c r="HKL61" s="921"/>
      <c r="HKM61" s="921"/>
      <c r="HKN61" s="921"/>
      <c r="HKO61" s="921"/>
      <c r="HKP61" s="921"/>
      <c r="HKQ61" s="921"/>
      <c r="HKR61" s="921"/>
      <c r="HKS61" s="921"/>
      <c r="HKT61" s="921"/>
      <c r="HKU61" s="921"/>
      <c r="HKV61" s="921"/>
      <c r="HKW61" s="921"/>
      <c r="HKX61" s="921"/>
      <c r="HKY61" s="921"/>
      <c r="HKZ61" s="921"/>
      <c r="HLA61" s="921"/>
      <c r="HLB61" s="921"/>
      <c r="HLC61" s="921"/>
      <c r="HLD61" s="921"/>
      <c r="HLE61" s="921"/>
      <c r="HLF61" s="921"/>
      <c r="HLG61" s="921"/>
      <c r="HLH61" s="921"/>
      <c r="HLI61" s="921"/>
      <c r="HLJ61" s="921"/>
      <c r="HLK61" s="921"/>
      <c r="HLL61" s="921"/>
      <c r="HLM61" s="921"/>
      <c r="HLN61" s="921"/>
      <c r="HLO61" s="921"/>
      <c r="HLP61" s="921"/>
      <c r="HLQ61" s="921"/>
      <c r="HLR61" s="921"/>
      <c r="HLS61" s="921"/>
      <c r="HLT61" s="921"/>
      <c r="HLU61" s="921"/>
      <c r="HLV61" s="921"/>
      <c r="HLW61" s="921"/>
      <c r="HLX61" s="921"/>
      <c r="HLY61" s="921"/>
      <c r="HLZ61" s="921"/>
      <c r="HMA61" s="921"/>
      <c r="HMB61" s="921"/>
      <c r="HMC61" s="921"/>
      <c r="HMD61" s="921"/>
      <c r="HME61" s="921"/>
      <c r="HMF61" s="921"/>
      <c r="HMG61" s="921"/>
      <c r="HMH61" s="921"/>
      <c r="HMI61" s="921"/>
      <c r="HMJ61" s="921"/>
      <c r="HMK61" s="921"/>
      <c r="HML61" s="921"/>
      <c r="HMM61" s="921"/>
      <c r="HMN61" s="921"/>
      <c r="HMO61" s="921"/>
      <c r="HMP61" s="921"/>
      <c r="HMQ61" s="921"/>
      <c r="HMR61" s="921"/>
      <c r="HMS61" s="921"/>
      <c r="HMT61" s="921"/>
      <c r="HMU61" s="921"/>
      <c r="HMV61" s="921"/>
      <c r="HMW61" s="921"/>
      <c r="HMX61" s="921"/>
      <c r="HMY61" s="921"/>
      <c r="HMZ61" s="921"/>
      <c r="HNA61" s="921"/>
      <c r="HNB61" s="921"/>
      <c r="HNC61" s="921"/>
      <c r="HND61" s="921"/>
      <c r="HNE61" s="921"/>
      <c r="HNF61" s="921"/>
      <c r="HNG61" s="921"/>
      <c r="HNH61" s="921"/>
      <c r="HNI61" s="921"/>
      <c r="HNJ61" s="921"/>
      <c r="HNK61" s="921"/>
      <c r="HNL61" s="921"/>
      <c r="HNM61" s="921"/>
      <c r="HNN61" s="921"/>
      <c r="HNO61" s="921"/>
      <c r="HNP61" s="921"/>
      <c r="HNQ61" s="921"/>
      <c r="HNR61" s="921"/>
      <c r="HNS61" s="921"/>
      <c r="HNT61" s="921"/>
      <c r="HNU61" s="921"/>
      <c r="HNV61" s="921"/>
      <c r="HNW61" s="921"/>
      <c r="HNX61" s="921"/>
      <c r="HNY61" s="921"/>
      <c r="HNZ61" s="921"/>
      <c r="HOA61" s="921"/>
      <c r="HOB61" s="921"/>
      <c r="HOC61" s="921"/>
      <c r="HOD61" s="921"/>
      <c r="HOE61" s="921"/>
      <c r="HOF61" s="921"/>
      <c r="HOG61" s="921"/>
      <c r="HOH61" s="921"/>
      <c r="HOI61" s="921"/>
      <c r="HOJ61" s="921"/>
      <c r="HOK61" s="921"/>
      <c r="HOL61" s="921"/>
      <c r="HOM61" s="921"/>
      <c r="HON61" s="921"/>
      <c r="HOO61" s="921"/>
      <c r="HOP61" s="921"/>
      <c r="HOQ61" s="921"/>
      <c r="HOR61" s="921"/>
      <c r="HOS61" s="921"/>
      <c r="HOT61" s="921"/>
      <c r="HOU61" s="921"/>
      <c r="HOV61" s="921"/>
      <c r="HOW61" s="921"/>
      <c r="HOX61" s="921"/>
      <c r="HOY61" s="921"/>
      <c r="HOZ61" s="921"/>
      <c r="HPA61" s="921"/>
      <c r="HPB61" s="921"/>
      <c r="HPC61" s="921"/>
      <c r="HPD61" s="921"/>
      <c r="HPE61" s="921"/>
      <c r="HPF61" s="921"/>
      <c r="HPG61" s="921"/>
      <c r="HPH61" s="921"/>
      <c r="HPI61" s="921"/>
      <c r="HPJ61" s="921"/>
      <c r="HPK61" s="921"/>
      <c r="HPL61" s="921"/>
      <c r="HPM61" s="921"/>
      <c r="HPN61" s="921"/>
      <c r="HPO61" s="921"/>
      <c r="HPP61" s="921"/>
      <c r="HPQ61" s="921"/>
      <c r="HPR61" s="921"/>
      <c r="HPS61" s="921"/>
      <c r="HPT61" s="921"/>
      <c r="HPU61" s="921"/>
      <c r="HPV61" s="921"/>
      <c r="HPW61" s="921"/>
      <c r="HPX61" s="921"/>
      <c r="HPY61" s="921"/>
      <c r="HPZ61" s="921"/>
      <c r="HQA61" s="921"/>
      <c r="HQB61" s="921"/>
      <c r="HQC61" s="921"/>
      <c r="HQD61" s="921"/>
      <c r="HQE61" s="921"/>
      <c r="HQF61" s="921"/>
      <c r="HQG61" s="921"/>
      <c r="HQH61" s="921"/>
      <c r="HQI61" s="921"/>
      <c r="HQJ61" s="921"/>
      <c r="HQK61" s="921"/>
      <c r="HQL61" s="921"/>
      <c r="HQM61" s="921"/>
      <c r="HQN61" s="921"/>
      <c r="HQO61" s="921"/>
      <c r="HQP61" s="921"/>
      <c r="HQQ61" s="921"/>
      <c r="HQR61" s="921"/>
      <c r="HQS61" s="921"/>
      <c r="HQT61" s="921"/>
      <c r="HQU61" s="921"/>
      <c r="HQV61" s="921"/>
      <c r="HQW61" s="921"/>
      <c r="HQX61" s="921"/>
      <c r="HQY61" s="921"/>
      <c r="HQZ61" s="921"/>
      <c r="HRA61" s="921"/>
      <c r="HRB61" s="921"/>
      <c r="HRC61" s="921"/>
      <c r="HRD61" s="921"/>
      <c r="HRE61" s="921"/>
      <c r="HRF61" s="921"/>
      <c r="HRG61" s="921"/>
      <c r="HRH61" s="921"/>
      <c r="HRI61" s="921"/>
      <c r="HRJ61" s="921"/>
      <c r="HRK61" s="921"/>
      <c r="HRL61" s="921"/>
      <c r="HRM61" s="921"/>
      <c r="HRN61" s="921"/>
      <c r="HRO61" s="921"/>
      <c r="HRP61" s="921"/>
      <c r="HRQ61" s="921"/>
      <c r="HRR61" s="921"/>
      <c r="HRS61" s="921"/>
      <c r="HRT61" s="921"/>
      <c r="HRU61" s="921"/>
      <c r="HRV61" s="921"/>
      <c r="HRW61" s="921"/>
      <c r="HRX61" s="921"/>
      <c r="HRY61" s="921"/>
      <c r="HRZ61" s="921"/>
      <c r="HSA61" s="921"/>
      <c r="HSB61" s="921"/>
      <c r="HSC61" s="921"/>
      <c r="HSD61" s="921"/>
      <c r="HSE61" s="921"/>
      <c r="HSF61" s="921"/>
      <c r="HSG61" s="921"/>
      <c r="HSH61" s="921"/>
      <c r="HSI61" s="921"/>
      <c r="HSJ61" s="921"/>
      <c r="HSK61" s="921"/>
      <c r="HSL61" s="921"/>
      <c r="HSM61" s="921"/>
      <c r="HSN61" s="921"/>
      <c r="HSO61" s="921"/>
      <c r="HSP61" s="921"/>
      <c r="HSQ61" s="921"/>
      <c r="HSR61" s="921"/>
      <c r="HSS61" s="921"/>
      <c r="HST61" s="921"/>
      <c r="HSU61" s="921"/>
      <c r="HSV61" s="921"/>
      <c r="HSW61" s="921"/>
      <c r="HSX61" s="921"/>
      <c r="HSY61" s="921"/>
      <c r="HSZ61" s="921"/>
      <c r="HTA61" s="921"/>
      <c r="HTB61" s="921"/>
      <c r="HTC61" s="921"/>
      <c r="HTD61" s="921"/>
      <c r="HTE61" s="921"/>
      <c r="HTF61" s="921"/>
      <c r="HTG61" s="921"/>
      <c r="HTH61" s="921"/>
      <c r="HTI61" s="921"/>
      <c r="HTJ61" s="921"/>
      <c r="HTK61" s="921"/>
      <c r="HTL61" s="921"/>
      <c r="HTM61" s="921"/>
      <c r="HTN61" s="921"/>
      <c r="HTO61" s="921"/>
      <c r="HTP61" s="921"/>
      <c r="HTQ61" s="921"/>
      <c r="HTR61" s="921"/>
      <c r="HTS61" s="921"/>
      <c r="HTT61" s="921"/>
      <c r="HTU61" s="921"/>
      <c r="HTV61" s="921"/>
      <c r="HTW61" s="921"/>
      <c r="HTX61" s="921"/>
      <c r="HTY61" s="921"/>
      <c r="HTZ61" s="921"/>
      <c r="HUA61" s="921"/>
      <c r="HUB61" s="921"/>
      <c r="HUC61" s="921"/>
      <c r="HUD61" s="921"/>
      <c r="HUE61" s="921"/>
      <c r="HUF61" s="921"/>
      <c r="HUG61" s="921"/>
      <c r="HUH61" s="921"/>
      <c r="HUI61" s="921"/>
      <c r="HUJ61" s="921"/>
      <c r="HUK61" s="921"/>
      <c r="HUL61" s="921"/>
      <c r="HUM61" s="921"/>
      <c r="HUN61" s="921"/>
      <c r="HUO61" s="921"/>
      <c r="HUP61" s="921"/>
      <c r="HUQ61" s="921"/>
      <c r="HUR61" s="921"/>
      <c r="HUS61" s="921"/>
      <c r="HUT61" s="921"/>
      <c r="HUU61" s="921"/>
      <c r="HUV61" s="921"/>
      <c r="HUW61" s="921"/>
      <c r="HUX61" s="921"/>
      <c r="HUY61" s="921"/>
      <c r="HUZ61" s="921"/>
      <c r="HVA61" s="921"/>
      <c r="HVB61" s="921"/>
      <c r="HVC61" s="921"/>
      <c r="HVD61" s="921"/>
      <c r="HVE61" s="921"/>
      <c r="HVF61" s="921"/>
      <c r="HVG61" s="921"/>
      <c r="HVH61" s="921"/>
      <c r="HVI61" s="921"/>
      <c r="HVJ61" s="921"/>
      <c r="HVK61" s="921"/>
      <c r="HVL61" s="921"/>
      <c r="HVM61" s="921"/>
      <c r="HVN61" s="921"/>
      <c r="HVO61" s="921"/>
      <c r="HVP61" s="921"/>
      <c r="HVQ61" s="921"/>
      <c r="HVR61" s="921"/>
      <c r="HVS61" s="921"/>
      <c r="HVT61" s="921"/>
      <c r="HVU61" s="921"/>
      <c r="HVV61" s="921"/>
      <c r="HVW61" s="921"/>
      <c r="HVX61" s="921"/>
      <c r="HVY61" s="921"/>
      <c r="HVZ61" s="921"/>
      <c r="HWA61" s="921"/>
      <c r="HWB61" s="921"/>
      <c r="HWC61" s="921"/>
      <c r="HWD61" s="921"/>
      <c r="HWE61" s="921"/>
      <c r="HWF61" s="921"/>
      <c r="HWG61" s="921"/>
      <c r="HWH61" s="921"/>
      <c r="HWI61" s="921"/>
      <c r="HWJ61" s="921"/>
      <c r="HWK61" s="921"/>
      <c r="HWL61" s="921"/>
      <c r="HWM61" s="921"/>
      <c r="HWN61" s="921"/>
      <c r="HWO61" s="921"/>
      <c r="HWP61" s="921"/>
      <c r="HWQ61" s="921"/>
      <c r="HWR61" s="921"/>
      <c r="HWS61" s="921"/>
      <c r="HWT61" s="921"/>
      <c r="HWU61" s="921"/>
      <c r="HWV61" s="921"/>
      <c r="HWW61" s="921"/>
      <c r="HWX61" s="921"/>
      <c r="HWY61" s="921"/>
      <c r="HWZ61" s="921"/>
      <c r="HXA61" s="921"/>
      <c r="HXB61" s="921"/>
      <c r="HXC61" s="921"/>
      <c r="HXD61" s="921"/>
      <c r="HXE61" s="921"/>
      <c r="HXF61" s="921"/>
      <c r="HXG61" s="921"/>
      <c r="HXH61" s="921"/>
      <c r="HXI61" s="921"/>
      <c r="HXJ61" s="921"/>
      <c r="HXK61" s="921"/>
      <c r="HXL61" s="921"/>
      <c r="HXM61" s="921"/>
      <c r="HXN61" s="921"/>
      <c r="HXO61" s="921"/>
      <c r="HXP61" s="921"/>
      <c r="HXQ61" s="921"/>
      <c r="HXR61" s="921"/>
      <c r="HXS61" s="921"/>
      <c r="HXT61" s="921"/>
      <c r="HXU61" s="921"/>
      <c r="HXV61" s="921"/>
      <c r="HXW61" s="921"/>
      <c r="HXX61" s="921"/>
      <c r="HXY61" s="921"/>
      <c r="HXZ61" s="921"/>
      <c r="HYA61" s="921"/>
      <c r="HYB61" s="921"/>
      <c r="HYC61" s="921"/>
      <c r="HYD61" s="921"/>
      <c r="HYE61" s="921"/>
      <c r="HYF61" s="921"/>
      <c r="HYG61" s="921"/>
      <c r="HYH61" s="921"/>
      <c r="HYI61" s="921"/>
      <c r="HYJ61" s="921"/>
      <c r="HYK61" s="921"/>
      <c r="HYL61" s="921"/>
      <c r="HYM61" s="921"/>
      <c r="HYN61" s="921"/>
      <c r="HYO61" s="921"/>
      <c r="HYP61" s="921"/>
      <c r="HYQ61" s="921"/>
      <c r="HYR61" s="921"/>
      <c r="HYS61" s="921"/>
      <c r="HYT61" s="921"/>
      <c r="HYU61" s="921"/>
      <c r="HYV61" s="921"/>
      <c r="HYW61" s="921"/>
      <c r="HYX61" s="921"/>
      <c r="HYY61" s="921"/>
      <c r="HYZ61" s="921"/>
      <c r="HZA61" s="921"/>
      <c r="HZB61" s="921"/>
      <c r="HZC61" s="921"/>
      <c r="HZD61" s="921"/>
      <c r="HZE61" s="921"/>
      <c r="HZF61" s="921"/>
      <c r="HZG61" s="921"/>
      <c r="HZH61" s="921"/>
      <c r="HZI61" s="921"/>
      <c r="HZJ61" s="921"/>
      <c r="HZK61" s="921"/>
      <c r="HZL61" s="921"/>
      <c r="HZM61" s="921"/>
      <c r="HZN61" s="921"/>
      <c r="HZO61" s="921"/>
      <c r="HZP61" s="921"/>
      <c r="HZQ61" s="921"/>
      <c r="HZR61" s="921"/>
      <c r="HZS61" s="921"/>
      <c r="HZT61" s="921"/>
      <c r="HZU61" s="921"/>
      <c r="HZV61" s="921"/>
      <c r="HZW61" s="921"/>
      <c r="HZX61" s="921"/>
      <c r="HZY61" s="921"/>
      <c r="HZZ61" s="921"/>
      <c r="IAA61" s="921"/>
      <c r="IAB61" s="921"/>
      <c r="IAC61" s="921"/>
      <c r="IAD61" s="921"/>
      <c r="IAE61" s="921"/>
      <c r="IAF61" s="921"/>
      <c r="IAG61" s="921"/>
      <c r="IAH61" s="921"/>
      <c r="IAI61" s="921"/>
      <c r="IAJ61" s="921"/>
      <c r="IAK61" s="921"/>
      <c r="IAL61" s="921"/>
      <c r="IAM61" s="921"/>
      <c r="IAN61" s="921"/>
      <c r="IAO61" s="921"/>
      <c r="IAP61" s="921"/>
      <c r="IAQ61" s="921"/>
      <c r="IAR61" s="921"/>
      <c r="IAS61" s="921"/>
      <c r="IAT61" s="921"/>
      <c r="IAU61" s="921"/>
      <c r="IAV61" s="921"/>
      <c r="IAW61" s="921"/>
      <c r="IAX61" s="921"/>
      <c r="IAY61" s="921"/>
      <c r="IAZ61" s="921"/>
      <c r="IBA61" s="921"/>
      <c r="IBB61" s="921"/>
      <c r="IBC61" s="921"/>
      <c r="IBD61" s="921"/>
      <c r="IBE61" s="921"/>
      <c r="IBF61" s="921"/>
      <c r="IBG61" s="921"/>
      <c r="IBH61" s="921"/>
      <c r="IBI61" s="921"/>
      <c r="IBJ61" s="921"/>
      <c r="IBK61" s="921"/>
      <c r="IBL61" s="921"/>
      <c r="IBM61" s="921"/>
      <c r="IBN61" s="921"/>
      <c r="IBO61" s="921"/>
      <c r="IBP61" s="921"/>
      <c r="IBQ61" s="921"/>
      <c r="IBR61" s="921"/>
      <c r="IBS61" s="921"/>
      <c r="IBT61" s="921"/>
      <c r="IBU61" s="921"/>
      <c r="IBV61" s="921"/>
      <c r="IBW61" s="921"/>
      <c r="IBX61" s="921"/>
      <c r="IBY61" s="921"/>
      <c r="IBZ61" s="921"/>
      <c r="ICA61" s="921"/>
      <c r="ICB61" s="921"/>
      <c r="ICC61" s="921"/>
      <c r="ICD61" s="921"/>
      <c r="ICE61" s="921"/>
      <c r="ICF61" s="921"/>
      <c r="ICG61" s="921"/>
      <c r="ICH61" s="921"/>
      <c r="ICI61" s="921"/>
      <c r="ICJ61" s="921"/>
      <c r="ICK61" s="921"/>
      <c r="ICL61" s="921"/>
      <c r="ICM61" s="921"/>
      <c r="ICN61" s="921"/>
      <c r="ICO61" s="921"/>
      <c r="ICP61" s="921"/>
      <c r="ICQ61" s="921"/>
      <c r="ICR61" s="921"/>
      <c r="ICS61" s="921"/>
      <c r="ICT61" s="921"/>
      <c r="ICU61" s="921"/>
      <c r="ICV61" s="921"/>
      <c r="ICW61" s="921"/>
      <c r="ICX61" s="921"/>
      <c r="ICY61" s="921"/>
      <c r="ICZ61" s="921"/>
      <c r="IDA61" s="921"/>
      <c r="IDB61" s="921"/>
      <c r="IDC61" s="921"/>
      <c r="IDD61" s="921"/>
      <c r="IDE61" s="921"/>
      <c r="IDF61" s="921"/>
      <c r="IDG61" s="921"/>
      <c r="IDH61" s="921"/>
      <c r="IDI61" s="921"/>
      <c r="IDJ61" s="921"/>
      <c r="IDK61" s="921"/>
      <c r="IDL61" s="921"/>
      <c r="IDM61" s="921"/>
      <c r="IDN61" s="921"/>
      <c r="IDO61" s="921"/>
      <c r="IDP61" s="921"/>
      <c r="IDQ61" s="921"/>
      <c r="IDR61" s="921"/>
      <c r="IDS61" s="921"/>
      <c r="IDT61" s="921"/>
      <c r="IDU61" s="921"/>
      <c r="IDV61" s="921"/>
      <c r="IDW61" s="921"/>
      <c r="IDX61" s="921"/>
      <c r="IDY61" s="921"/>
      <c r="IDZ61" s="921"/>
      <c r="IEA61" s="921"/>
      <c r="IEB61" s="921"/>
      <c r="IEC61" s="921"/>
      <c r="IED61" s="921"/>
      <c r="IEE61" s="921"/>
      <c r="IEF61" s="921"/>
      <c r="IEG61" s="921"/>
      <c r="IEH61" s="921"/>
      <c r="IEI61" s="921"/>
      <c r="IEJ61" s="921"/>
      <c r="IEK61" s="921"/>
      <c r="IEL61" s="921"/>
      <c r="IEM61" s="921"/>
      <c r="IEN61" s="921"/>
      <c r="IEO61" s="921"/>
      <c r="IEP61" s="921"/>
      <c r="IEQ61" s="921"/>
      <c r="IER61" s="921"/>
      <c r="IES61" s="921"/>
      <c r="IET61" s="921"/>
      <c r="IEU61" s="921"/>
      <c r="IEV61" s="921"/>
      <c r="IEW61" s="921"/>
      <c r="IEX61" s="921"/>
      <c r="IEY61" s="921"/>
      <c r="IEZ61" s="921"/>
      <c r="IFA61" s="921"/>
      <c r="IFB61" s="921"/>
      <c r="IFC61" s="921"/>
      <c r="IFD61" s="921"/>
      <c r="IFE61" s="921"/>
      <c r="IFF61" s="921"/>
      <c r="IFG61" s="921"/>
      <c r="IFH61" s="921"/>
      <c r="IFI61" s="921"/>
      <c r="IFJ61" s="921"/>
      <c r="IFK61" s="921"/>
      <c r="IFL61" s="921"/>
      <c r="IFM61" s="921"/>
      <c r="IFN61" s="921"/>
      <c r="IFO61" s="921"/>
      <c r="IFP61" s="921"/>
      <c r="IFQ61" s="921"/>
      <c r="IFR61" s="921"/>
      <c r="IFS61" s="921"/>
      <c r="IFT61" s="921"/>
      <c r="IFU61" s="921"/>
      <c r="IFV61" s="921"/>
      <c r="IFW61" s="921"/>
      <c r="IFX61" s="921"/>
      <c r="IFY61" s="921"/>
      <c r="IFZ61" s="921"/>
      <c r="IGA61" s="921"/>
      <c r="IGB61" s="921"/>
      <c r="IGC61" s="921"/>
      <c r="IGD61" s="921"/>
      <c r="IGE61" s="921"/>
      <c r="IGF61" s="921"/>
      <c r="IGG61" s="921"/>
      <c r="IGH61" s="921"/>
      <c r="IGI61" s="921"/>
      <c r="IGJ61" s="921"/>
      <c r="IGK61" s="921"/>
      <c r="IGL61" s="921"/>
      <c r="IGM61" s="921"/>
      <c r="IGN61" s="921"/>
      <c r="IGO61" s="921"/>
      <c r="IGP61" s="921"/>
      <c r="IGQ61" s="921"/>
      <c r="IGR61" s="921"/>
      <c r="IGS61" s="921"/>
      <c r="IGT61" s="921"/>
      <c r="IGU61" s="921"/>
      <c r="IGV61" s="921"/>
      <c r="IGW61" s="921"/>
      <c r="IGX61" s="921"/>
      <c r="IGY61" s="921"/>
      <c r="IGZ61" s="921"/>
      <c r="IHA61" s="921"/>
      <c r="IHB61" s="921"/>
      <c r="IHC61" s="921"/>
      <c r="IHD61" s="921"/>
      <c r="IHE61" s="921"/>
      <c r="IHF61" s="921"/>
      <c r="IHG61" s="921"/>
      <c r="IHH61" s="921"/>
      <c r="IHI61" s="921"/>
      <c r="IHJ61" s="921"/>
      <c r="IHK61" s="921"/>
      <c r="IHL61" s="921"/>
      <c r="IHM61" s="921"/>
      <c r="IHN61" s="921"/>
      <c r="IHO61" s="921"/>
      <c r="IHP61" s="921"/>
      <c r="IHQ61" s="921"/>
      <c r="IHR61" s="921"/>
      <c r="IHS61" s="921"/>
      <c r="IHT61" s="921"/>
      <c r="IHU61" s="921"/>
      <c r="IHV61" s="921"/>
      <c r="IHW61" s="921"/>
      <c r="IHX61" s="921"/>
      <c r="IHY61" s="921"/>
      <c r="IHZ61" s="921"/>
      <c r="IIA61" s="921"/>
      <c r="IIB61" s="921"/>
      <c r="IIC61" s="921"/>
      <c r="IID61" s="921"/>
      <c r="IIE61" s="921"/>
      <c r="IIF61" s="921"/>
      <c r="IIG61" s="921"/>
      <c r="IIH61" s="921"/>
      <c r="III61" s="921"/>
      <c r="IIJ61" s="921"/>
      <c r="IIK61" s="921"/>
      <c r="IIL61" s="921"/>
      <c r="IIM61" s="921"/>
      <c r="IIN61" s="921"/>
      <c r="IIO61" s="921"/>
      <c r="IIP61" s="921"/>
      <c r="IIQ61" s="921"/>
      <c r="IIR61" s="921"/>
      <c r="IIS61" s="921"/>
      <c r="IIT61" s="921"/>
      <c r="IIU61" s="921"/>
      <c r="IIV61" s="921"/>
      <c r="IIW61" s="921"/>
      <c r="IIX61" s="921"/>
      <c r="IIY61" s="921"/>
      <c r="IIZ61" s="921"/>
      <c r="IJA61" s="921"/>
      <c r="IJB61" s="921"/>
      <c r="IJC61" s="921"/>
      <c r="IJD61" s="921"/>
      <c r="IJE61" s="921"/>
      <c r="IJF61" s="921"/>
      <c r="IJG61" s="921"/>
      <c r="IJH61" s="921"/>
      <c r="IJI61" s="921"/>
      <c r="IJJ61" s="921"/>
      <c r="IJK61" s="921"/>
      <c r="IJL61" s="921"/>
      <c r="IJM61" s="921"/>
      <c r="IJN61" s="921"/>
      <c r="IJO61" s="921"/>
      <c r="IJP61" s="921"/>
      <c r="IJQ61" s="921"/>
      <c r="IJR61" s="921"/>
      <c r="IJS61" s="921"/>
      <c r="IJT61" s="921"/>
      <c r="IJU61" s="921"/>
      <c r="IJV61" s="921"/>
      <c r="IJW61" s="921"/>
      <c r="IJX61" s="921"/>
      <c r="IJY61" s="921"/>
      <c r="IJZ61" s="921"/>
      <c r="IKA61" s="921"/>
      <c r="IKB61" s="921"/>
      <c r="IKC61" s="921"/>
      <c r="IKD61" s="921"/>
      <c r="IKE61" s="921"/>
      <c r="IKF61" s="921"/>
      <c r="IKG61" s="921"/>
      <c r="IKH61" s="921"/>
      <c r="IKI61" s="921"/>
      <c r="IKJ61" s="921"/>
      <c r="IKK61" s="921"/>
      <c r="IKL61" s="921"/>
      <c r="IKM61" s="921"/>
      <c r="IKN61" s="921"/>
      <c r="IKO61" s="921"/>
      <c r="IKP61" s="921"/>
      <c r="IKQ61" s="921"/>
      <c r="IKR61" s="921"/>
      <c r="IKS61" s="921"/>
      <c r="IKT61" s="921"/>
      <c r="IKU61" s="921"/>
      <c r="IKV61" s="921"/>
      <c r="IKW61" s="921"/>
      <c r="IKX61" s="921"/>
      <c r="IKY61" s="921"/>
      <c r="IKZ61" s="921"/>
      <c r="ILA61" s="921"/>
      <c r="ILB61" s="921"/>
      <c r="ILC61" s="921"/>
      <c r="ILD61" s="921"/>
      <c r="ILE61" s="921"/>
      <c r="ILF61" s="921"/>
      <c r="ILG61" s="921"/>
      <c r="ILH61" s="921"/>
      <c r="ILI61" s="921"/>
      <c r="ILJ61" s="921"/>
      <c r="ILK61" s="921"/>
      <c r="ILL61" s="921"/>
      <c r="ILM61" s="921"/>
      <c r="ILN61" s="921"/>
      <c r="ILO61" s="921"/>
      <c r="ILP61" s="921"/>
      <c r="ILQ61" s="921"/>
      <c r="ILR61" s="921"/>
      <c r="ILS61" s="921"/>
      <c r="ILT61" s="921"/>
      <c r="ILU61" s="921"/>
      <c r="ILV61" s="921"/>
      <c r="ILW61" s="921"/>
      <c r="ILX61" s="921"/>
      <c r="ILY61" s="921"/>
      <c r="ILZ61" s="921"/>
      <c r="IMA61" s="921"/>
      <c r="IMB61" s="921"/>
      <c r="IMC61" s="921"/>
      <c r="IMD61" s="921"/>
      <c r="IME61" s="921"/>
      <c r="IMF61" s="921"/>
      <c r="IMG61" s="921"/>
      <c r="IMH61" s="921"/>
      <c r="IMI61" s="921"/>
      <c r="IMJ61" s="921"/>
      <c r="IMK61" s="921"/>
      <c r="IML61" s="921"/>
      <c r="IMM61" s="921"/>
      <c r="IMN61" s="921"/>
      <c r="IMO61" s="921"/>
      <c r="IMP61" s="921"/>
      <c r="IMQ61" s="921"/>
      <c r="IMR61" s="921"/>
      <c r="IMS61" s="921"/>
      <c r="IMT61" s="921"/>
      <c r="IMU61" s="921"/>
      <c r="IMV61" s="921"/>
      <c r="IMW61" s="921"/>
      <c r="IMX61" s="921"/>
      <c r="IMY61" s="921"/>
      <c r="IMZ61" s="921"/>
      <c r="INA61" s="921"/>
      <c r="INB61" s="921"/>
      <c r="INC61" s="921"/>
      <c r="IND61" s="921"/>
      <c r="INE61" s="921"/>
      <c r="INF61" s="921"/>
      <c r="ING61" s="921"/>
      <c r="INH61" s="921"/>
      <c r="INI61" s="921"/>
      <c r="INJ61" s="921"/>
      <c r="INK61" s="921"/>
      <c r="INL61" s="921"/>
      <c r="INM61" s="921"/>
      <c r="INN61" s="921"/>
      <c r="INO61" s="921"/>
      <c r="INP61" s="921"/>
      <c r="INQ61" s="921"/>
      <c r="INR61" s="921"/>
      <c r="INS61" s="921"/>
      <c r="INT61" s="921"/>
      <c r="INU61" s="921"/>
      <c r="INV61" s="921"/>
      <c r="INW61" s="921"/>
      <c r="INX61" s="921"/>
      <c r="INY61" s="921"/>
      <c r="INZ61" s="921"/>
      <c r="IOA61" s="921"/>
      <c r="IOB61" s="921"/>
      <c r="IOC61" s="921"/>
      <c r="IOD61" s="921"/>
      <c r="IOE61" s="921"/>
      <c r="IOF61" s="921"/>
      <c r="IOG61" s="921"/>
      <c r="IOH61" s="921"/>
      <c r="IOI61" s="921"/>
      <c r="IOJ61" s="921"/>
      <c r="IOK61" s="921"/>
      <c r="IOL61" s="921"/>
      <c r="IOM61" s="921"/>
      <c r="ION61" s="921"/>
      <c r="IOO61" s="921"/>
      <c r="IOP61" s="921"/>
      <c r="IOQ61" s="921"/>
      <c r="IOR61" s="921"/>
      <c r="IOS61" s="921"/>
      <c r="IOT61" s="921"/>
      <c r="IOU61" s="921"/>
      <c r="IOV61" s="921"/>
      <c r="IOW61" s="921"/>
      <c r="IOX61" s="921"/>
      <c r="IOY61" s="921"/>
      <c r="IOZ61" s="921"/>
      <c r="IPA61" s="921"/>
      <c r="IPB61" s="921"/>
      <c r="IPC61" s="921"/>
      <c r="IPD61" s="921"/>
      <c r="IPE61" s="921"/>
      <c r="IPF61" s="921"/>
      <c r="IPG61" s="921"/>
      <c r="IPH61" s="921"/>
      <c r="IPI61" s="921"/>
      <c r="IPJ61" s="921"/>
      <c r="IPK61" s="921"/>
      <c r="IPL61" s="921"/>
      <c r="IPM61" s="921"/>
      <c r="IPN61" s="921"/>
      <c r="IPO61" s="921"/>
      <c r="IPP61" s="921"/>
      <c r="IPQ61" s="921"/>
      <c r="IPR61" s="921"/>
      <c r="IPS61" s="921"/>
      <c r="IPT61" s="921"/>
      <c r="IPU61" s="921"/>
      <c r="IPV61" s="921"/>
      <c r="IPW61" s="921"/>
      <c r="IPX61" s="921"/>
      <c r="IPY61" s="921"/>
      <c r="IPZ61" s="921"/>
      <c r="IQA61" s="921"/>
      <c r="IQB61" s="921"/>
      <c r="IQC61" s="921"/>
      <c r="IQD61" s="921"/>
      <c r="IQE61" s="921"/>
      <c r="IQF61" s="921"/>
      <c r="IQG61" s="921"/>
      <c r="IQH61" s="921"/>
      <c r="IQI61" s="921"/>
      <c r="IQJ61" s="921"/>
      <c r="IQK61" s="921"/>
      <c r="IQL61" s="921"/>
      <c r="IQM61" s="921"/>
      <c r="IQN61" s="921"/>
      <c r="IQO61" s="921"/>
      <c r="IQP61" s="921"/>
      <c r="IQQ61" s="921"/>
      <c r="IQR61" s="921"/>
      <c r="IQS61" s="921"/>
      <c r="IQT61" s="921"/>
      <c r="IQU61" s="921"/>
      <c r="IQV61" s="921"/>
      <c r="IQW61" s="921"/>
      <c r="IQX61" s="921"/>
      <c r="IQY61" s="921"/>
      <c r="IQZ61" s="921"/>
      <c r="IRA61" s="921"/>
      <c r="IRB61" s="921"/>
      <c r="IRC61" s="921"/>
      <c r="IRD61" s="921"/>
      <c r="IRE61" s="921"/>
      <c r="IRF61" s="921"/>
      <c r="IRG61" s="921"/>
      <c r="IRH61" s="921"/>
      <c r="IRI61" s="921"/>
      <c r="IRJ61" s="921"/>
      <c r="IRK61" s="921"/>
      <c r="IRL61" s="921"/>
      <c r="IRM61" s="921"/>
      <c r="IRN61" s="921"/>
      <c r="IRO61" s="921"/>
      <c r="IRP61" s="921"/>
      <c r="IRQ61" s="921"/>
      <c r="IRR61" s="921"/>
      <c r="IRS61" s="921"/>
      <c r="IRT61" s="921"/>
      <c r="IRU61" s="921"/>
      <c r="IRV61" s="921"/>
      <c r="IRW61" s="921"/>
      <c r="IRX61" s="921"/>
      <c r="IRY61" s="921"/>
      <c r="IRZ61" s="921"/>
      <c r="ISA61" s="921"/>
      <c r="ISB61" s="921"/>
      <c r="ISC61" s="921"/>
      <c r="ISD61" s="921"/>
      <c r="ISE61" s="921"/>
      <c r="ISF61" s="921"/>
      <c r="ISG61" s="921"/>
      <c r="ISH61" s="921"/>
      <c r="ISI61" s="921"/>
      <c r="ISJ61" s="921"/>
      <c r="ISK61" s="921"/>
      <c r="ISL61" s="921"/>
      <c r="ISM61" s="921"/>
      <c r="ISN61" s="921"/>
      <c r="ISO61" s="921"/>
      <c r="ISP61" s="921"/>
      <c r="ISQ61" s="921"/>
      <c r="ISR61" s="921"/>
      <c r="ISS61" s="921"/>
      <c r="IST61" s="921"/>
      <c r="ISU61" s="921"/>
      <c r="ISV61" s="921"/>
      <c r="ISW61" s="921"/>
      <c r="ISX61" s="921"/>
      <c r="ISY61" s="921"/>
      <c r="ISZ61" s="921"/>
      <c r="ITA61" s="921"/>
      <c r="ITB61" s="921"/>
      <c r="ITC61" s="921"/>
      <c r="ITD61" s="921"/>
      <c r="ITE61" s="921"/>
      <c r="ITF61" s="921"/>
      <c r="ITG61" s="921"/>
      <c r="ITH61" s="921"/>
      <c r="ITI61" s="921"/>
      <c r="ITJ61" s="921"/>
      <c r="ITK61" s="921"/>
      <c r="ITL61" s="921"/>
      <c r="ITM61" s="921"/>
      <c r="ITN61" s="921"/>
      <c r="ITO61" s="921"/>
      <c r="ITP61" s="921"/>
      <c r="ITQ61" s="921"/>
      <c r="ITR61" s="921"/>
      <c r="ITS61" s="921"/>
      <c r="ITT61" s="921"/>
      <c r="ITU61" s="921"/>
      <c r="ITV61" s="921"/>
      <c r="ITW61" s="921"/>
      <c r="ITX61" s="921"/>
      <c r="ITY61" s="921"/>
      <c r="ITZ61" s="921"/>
      <c r="IUA61" s="921"/>
      <c r="IUB61" s="921"/>
      <c r="IUC61" s="921"/>
      <c r="IUD61" s="921"/>
      <c r="IUE61" s="921"/>
      <c r="IUF61" s="921"/>
      <c r="IUG61" s="921"/>
      <c r="IUH61" s="921"/>
      <c r="IUI61" s="921"/>
      <c r="IUJ61" s="921"/>
      <c r="IUK61" s="921"/>
      <c r="IUL61" s="921"/>
      <c r="IUM61" s="921"/>
      <c r="IUN61" s="921"/>
      <c r="IUO61" s="921"/>
      <c r="IUP61" s="921"/>
      <c r="IUQ61" s="921"/>
      <c r="IUR61" s="921"/>
      <c r="IUS61" s="921"/>
      <c r="IUT61" s="921"/>
      <c r="IUU61" s="921"/>
      <c r="IUV61" s="921"/>
      <c r="IUW61" s="921"/>
      <c r="IUX61" s="921"/>
      <c r="IUY61" s="921"/>
      <c r="IUZ61" s="921"/>
      <c r="IVA61" s="921"/>
      <c r="IVB61" s="921"/>
      <c r="IVC61" s="921"/>
      <c r="IVD61" s="921"/>
      <c r="IVE61" s="921"/>
      <c r="IVF61" s="921"/>
      <c r="IVG61" s="921"/>
      <c r="IVH61" s="921"/>
      <c r="IVI61" s="921"/>
      <c r="IVJ61" s="921"/>
      <c r="IVK61" s="921"/>
      <c r="IVL61" s="921"/>
      <c r="IVM61" s="921"/>
      <c r="IVN61" s="921"/>
      <c r="IVO61" s="921"/>
      <c r="IVP61" s="921"/>
      <c r="IVQ61" s="921"/>
      <c r="IVR61" s="921"/>
      <c r="IVS61" s="921"/>
      <c r="IVT61" s="921"/>
      <c r="IVU61" s="921"/>
      <c r="IVV61" s="921"/>
      <c r="IVW61" s="921"/>
      <c r="IVX61" s="921"/>
      <c r="IVY61" s="921"/>
      <c r="IVZ61" s="921"/>
      <c r="IWA61" s="921"/>
      <c r="IWB61" s="921"/>
      <c r="IWC61" s="921"/>
      <c r="IWD61" s="921"/>
      <c r="IWE61" s="921"/>
      <c r="IWF61" s="921"/>
      <c r="IWG61" s="921"/>
      <c r="IWH61" s="921"/>
      <c r="IWI61" s="921"/>
      <c r="IWJ61" s="921"/>
      <c r="IWK61" s="921"/>
      <c r="IWL61" s="921"/>
      <c r="IWM61" s="921"/>
      <c r="IWN61" s="921"/>
      <c r="IWO61" s="921"/>
      <c r="IWP61" s="921"/>
      <c r="IWQ61" s="921"/>
      <c r="IWR61" s="921"/>
      <c r="IWS61" s="921"/>
      <c r="IWT61" s="921"/>
      <c r="IWU61" s="921"/>
      <c r="IWV61" s="921"/>
      <c r="IWW61" s="921"/>
      <c r="IWX61" s="921"/>
      <c r="IWY61" s="921"/>
      <c r="IWZ61" s="921"/>
      <c r="IXA61" s="921"/>
      <c r="IXB61" s="921"/>
      <c r="IXC61" s="921"/>
      <c r="IXD61" s="921"/>
      <c r="IXE61" s="921"/>
      <c r="IXF61" s="921"/>
      <c r="IXG61" s="921"/>
      <c r="IXH61" s="921"/>
      <c r="IXI61" s="921"/>
      <c r="IXJ61" s="921"/>
      <c r="IXK61" s="921"/>
      <c r="IXL61" s="921"/>
      <c r="IXM61" s="921"/>
      <c r="IXN61" s="921"/>
      <c r="IXO61" s="921"/>
      <c r="IXP61" s="921"/>
      <c r="IXQ61" s="921"/>
      <c r="IXR61" s="921"/>
      <c r="IXS61" s="921"/>
      <c r="IXT61" s="921"/>
      <c r="IXU61" s="921"/>
      <c r="IXV61" s="921"/>
      <c r="IXW61" s="921"/>
      <c r="IXX61" s="921"/>
      <c r="IXY61" s="921"/>
      <c r="IXZ61" s="921"/>
      <c r="IYA61" s="921"/>
      <c r="IYB61" s="921"/>
      <c r="IYC61" s="921"/>
      <c r="IYD61" s="921"/>
      <c r="IYE61" s="921"/>
      <c r="IYF61" s="921"/>
      <c r="IYG61" s="921"/>
      <c r="IYH61" s="921"/>
      <c r="IYI61" s="921"/>
      <c r="IYJ61" s="921"/>
      <c r="IYK61" s="921"/>
      <c r="IYL61" s="921"/>
      <c r="IYM61" s="921"/>
      <c r="IYN61" s="921"/>
      <c r="IYO61" s="921"/>
      <c r="IYP61" s="921"/>
      <c r="IYQ61" s="921"/>
      <c r="IYR61" s="921"/>
      <c r="IYS61" s="921"/>
      <c r="IYT61" s="921"/>
      <c r="IYU61" s="921"/>
      <c r="IYV61" s="921"/>
      <c r="IYW61" s="921"/>
      <c r="IYX61" s="921"/>
      <c r="IYY61" s="921"/>
      <c r="IYZ61" s="921"/>
      <c r="IZA61" s="921"/>
      <c r="IZB61" s="921"/>
      <c r="IZC61" s="921"/>
      <c r="IZD61" s="921"/>
      <c r="IZE61" s="921"/>
      <c r="IZF61" s="921"/>
      <c r="IZG61" s="921"/>
      <c r="IZH61" s="921"/>
      <c r="IZI61" s="921"/>
      <c r="IZJ61" s="921"/>
      <c r="IZK61" s="921"/>
      <c r="IZL61" s="921"/>
      <c r="IZM61" s="921"/>
      <c r="IZN61" s="921"/>
      <c r="IZO61" s="921"/>
      <c r="IZP61" s="921"/>
      <c r="IZQ61" s="921"/>
      <c r="IZR61" s="921"/>
      <c r="IZS61" s="921"/>
      <c r="IZT61" s="921"/>
      <c r="IZU61" s="921"/>
      <c r="IZV61" s="921"/>
      <c r="IZW61" s="921"/>
      <c r="IZX61" s="921"/>
      <c r="IZY61" s="921"/>
      <c r="IZZ61" s="921"/>
      <c r="JAA61" s="921"/>
      <c r="JAB61" s="921"/>
      <c r="JAC61" s="921"/>
      <c r="JAD61" s="921"/>
      <c r="JAE61" s="921"/>
      <c r="JAF61" s="921"/>
      <c r="JAG61" s="921"/>
      <c r="JAH61" s="921"/>
      <c r="JAI61" s="921"/>
      <c r="JAJ61" s="921"/>
      <c r="JAK61" s="921"/>
      <c r="JAL61" s="921"/>
      <c r="JAM61" s="921"/>
      <c r="JAN61" s="921"/>
      <c r="JAO61" s="921"/>
      <c r="JAP61" s="921"/>
      <c r="JAQ61" s="921"/>
      <c r="JAR61" s="921"/>
      <c r="JAS61" s="921"/>
      <c r="JAT61" s="921"/>
      <c r="JAU61" s="921"/>
      <c r="JAV61" s="921"/>
      <c r="JAW61" s="921"/>
      <c r="JAX61" s="921"/>
      <c r="JAY61" s="921"/>
      <c r="JAZ61" s="921"/>
      <c r="JBA61" s="921"/>
      <c r="JBB61" s="921"/>
      <c r="JBC61" s="921"/>
      <c r="JBD61" s="921"/>
      <c r="JBE61" s="921"/>
      <c r="JBF61" s="921"/>
      <c r="JBG61" s="921"/>
      <c r="JBH61" s="921"/>
      <c r="JBI61" s="921"/>
      <c r="JBJ61" s="921"/>
      <c r="JBK61" s="921"/>
      <c r="JBL61" s="921"/>
      <c r="JBM61" s="921"/>
      <c r="JBN61" s="921"/>
      <c r="JBO61" s="921"/>
      <c r="JBP61" s="921"/>
      <c r="JBQ61" s="921"/>
      <c r="JBR61" s="921"/>
      <c r="JBS61" s="921"/>
      <c r="JBT61" s="921"/>
      <c r="JBU61" s="921"/>
      <c r="JBV61" s="921"/>
      <c r="JBW61" s="921"/>
      <c r="JBX61" s="921"/>
      <c r="JBY61" s="921"/>
      <c r="JBZ61" s="921"/>
      <c r="JCA61" s="921"/>
      <c r="JCB61" s="921"/>
      <c r="JCC61" s="921"/>
      <c r="JCD61" s="921"/>
      <c r="JCE61" s="921"/>
      <c r="JCF61" s="921"/>
      <c r="JCG61" s="921"/>
      <c r="JCH61" s="921"/>
      <c r="JCI61" s="921"/>
      <c r="JCJ61" s="921"/>
      <c r="JCK61" s="921"/>
      <c r="JCL61" s="921"/>
      <c r="JCM61" s="921"/>
      <c r="JCN61" s="921"/>
      <c r="JCO61" s="921"/>
      <c r="JCP61" s="921"/>
      <c r="JCQ61" s="921"/>
      <c r="JCR61" s="921"/>
      <c r="JCS61" s="921"/>
      <c r="JCT61" s="921"/>
      <c r="JCU61" s="921"/>
      <c r="JCV61" s="921"/>
      <c r="JCW61" s="921"/>
      <c r="JCX61" s="921"/>
      <c r="JCY61" s="921"/>
      <c r="JCZ61" s="921"/>
      <c r="JDA61" s="921"/>
      <c r="JDB61" s="921"/>
      <c r="JDC61" s="921"/>
      <c r="JDD61" s="921"/>
      <c r="JDE61" s="921"/>
      <c r="JDF61" s="921"/>
      <c r="JDG61" s="921"/>
      <c r="JDH61" s="921"/>
      <c r="JDI61" s="921"/>
      <c r="JDJ61" s="921"/>
      <c r="JDK61" s="921"/>
      <c r="JDL61" s="921"/>
      <c r="JDM61" s="921"/>
      <c r="JDN61" s="921"/>
      <c r="JDO61" s="921"/>
      <c r="JDP61" s="921"/>
      <c r="JDQ61" s="921"/>
      <c r="JDR61" s="921"/>
      <c r="JDS61" s="921"/>
      <c r="JDT61" s="921"/>
      <c r="JDU61" s="921"/>
      <c r="JDV61" s="921"/>
      <c r="JDW61" s="921"/>
      <c r="JDX61" s="921"/>
      <c r="JDY61" s="921"/>
      <c r="JDZ61" s="921"/>
      <c r="JEA61" s="921"/>
      <c r="JEB61" s="921"/>
      <c r="JEC61" s="921"/>
      <c r="JED61" s="921"/>
      <c r="JEE61" s="921"/>
      <c r="JEF61" s="921"/>
      <c r="JEG61" s="921"/>
      <c r="JEH61" s="921"/>
      <c r="JEI61" s="921"/>
      <c r="JEJ61" s="921"/>
      <c r="JEK61" s="921"/>
      <c r="JEL61" s="921"/>
      <c r="JEM61" s="921"/>
      <c r="JEN61" s="921"/>
      <c r="JEO61" s="921"/>
      <c r="JEP61" s="921"/>
      <c r="JEQ61" s="921"/>
      <c r="JER61" s="921"/>
      <c r="JES61" s="921"/>
      <c r="JET61" s="921"/>
      <c r="JEU61" s="921"/>
      <c r="JEV61" s="921"/>
      <c r="JEW61" s="921"/>
      <c r="JEX61" s="921"/>
      <c r="JEY61" s="921"/>
      <c r="JEZ61" s="921"/>
      <c r="JFA61" s="921"/>
      <c r="JFB61" s="921"/>
      <c r="JFC61" s="921"/>
      <c r="JFD61" s="921"/>
      <c r="JFE61" s="921"/>
      <c r="JFF61" s="921"/>
      <c r="JFG61" s="921"/>
      <c r="JFH61" s="921"/>
      <c r="JFI61" s="921"/>
      <c r="JFJ61" s="921"/>
      <c r="JFK61" s="921"/>
      <c r="JFL61" s="921"/>
      <c r="JFM61" s="921"/>
      <c r="JFN61" s="921"/>
      <c r="JFO61" s="921"/>
      <c r="JFP61" s="921"/>
      <c r="JFQ61" s="921"/>
      <c r="JFR61" s="921"/>
      <c r="JFS61" s="921"/>
      <c r="JFT61" s="921"/>
      <c r="JFU61" s="921"/>
      <c r="JFV61" s="921"/>
      <c r="JFW61" s="921"/>
      <c r="JFX61" s="921"/>
      <c r="JFY61" s="921"/>
      <c r="JFZ61" s="921"/>
      <c r="JGA61" s="921"/>
      <c r="JGB61" s="921"/>
      <c r="JGC61" s="921"/>
      <c r="JGD61" s="921"/>
      <c r="JGE61" s="921"/>
      <c r="JGF61" s="921"/>
      <c r="JGG61" s="921"/>
      <c r="JGH61" s="921"/>
      <c r="JGI61" s="921"/>
      <c r="JGJ61" s="921"/>
      <c r="JGK61" s="921"/>
      <c r="JGL61" s="921"/>
      <c r="JGM61" s="921"/>
      <c r="JGN61" s="921"/>
      <c r="JGO61" s="921"/>
      <c r="JGP61" s="921"/>
      <c r="JGQ61" s="921"/>
      <c r="JGR61" s="921"/>
      <c r="JGS61" s="921"/>
      <c r="JGT61" s="921"/>
      <c r="JGU61" s="921"/>
      <c r="JGV61" s="921"/>
      <c r="JGW61" s="921"/>
      <c r="JGX61" s="921"/>
      <c r="JGY61" s="921"/>
      <c r="JGZ61" s="921"/>
      <c r="JHA61" s="921"/>
      <c r="JHB61" s="921"/>
      <c r="JHC61" s="921"/>
      <c r="JHD61" s="921"/>
      <c r="JHE61" s="921"/>
      <c r="JHF61" s="921"/>
      <c r="JHG61" s="921"/>
      <c r="JHH61" s="921"/>
      <c r="JHI61" s="921"/>
      <c r="JHJ61" s="921"/>
      <c r="JHK61" s="921"/>
      <c r="JHL61" s="921"/>
      <c r="JHM61" s="921"/>
      <c r="JHN61" s="921"/>
      <c r="JHO61" s="921"/>
      <c r="JHP61" s="921"/>
      <c r="JHQ61" s="921"/>
      <c r="JHR61" s="921"/>
      <c r="JHS61" s="921"/>
      <c r="JHT61" s="921"/>
      <c r="JHU61" s="921"/>
      <c r="JHV61" s="921"/>
      <c r="JHW61" s="921"/>
      <c r="JHX61" s="921"/>
      <c r="JHY61" s="921"/>
      <c r="JHZ61" s="921"/>
      <c r="JIA61" s="921"/>
      <c r="JIB61" s="921"/>
      <c r="JIC61" s="921"/>
      <c r="JID61" s="921"/>
      <c r="JIE61" s="921"/>
      <c r="JIF61" s="921"/>
      <c r="JIG61" s="921"/>
      <c r="JIH61" s="921"/>
      <c r="JII61" s="921"/>
      <c r="JIJ61" s="921"/>
      <c r="JIK61" s="921"/>
      <c r="JIL61" s="921"/>
      <c r="JIM61" s="921"/>
      <c r="JIN61" s="921"/>
      <c r="JIO61" s="921"/>
      <c r="JIP61" s="921"/>
      <c r="JIQ61" s="921"/>
      <c r="JIR61" s="921"/>
      <c r="JIS61" s="921"/>
      <c r="JIT61" s="921"/>
      <c r="JIU61" s="921"/>
      <c r="JIV61" s="921"/>
      <c r="JIW61" s="921"/>
      <c r="JIX61" s="921"/>
      <c r="JIY61" s="921"/>
      <c r="JIZ61" s="921"/>
      <c r="JJA61" s="921"/>
      <c r="JJB61" s="921"/>
      <c r="JJC61" s="921"/>
      <c r="JJD61" s="921"/>
      <c r="JJE61" s="921"/>
      <c r="JJF61" s="921"/>
      <c r="JJG61" s="921"/>
      <c r="JJH61" s="921"/>
      <c r="JJI61" s="921"/>
      <c r="JJJ61" s="921"/>
      <c r="JJK61" s="921"/>
      <c r="JJL61" s="921"/>
      <c r="JJM61" s="921"/>
      <c r="JJN61" s="921"/>
      <c r="JJO61" s="921"/>
      <c r="JJP61" s="921"/>
      <c r="JJQ61" s="921"/>
      <c r="JJR61" s="921"/>
      <c r="JJS61" s="921"/>
      <c r="JJT61" s="921"/>
      <c r="JJU61" s="921"/>
      <c r="JJV61" s="921"/>
      <c r="JJW61" s="921"/>
      <c r="JJX61" s="921"/>
      <c r="JJY61" s="921"/>
      <c r="JJZ61" s="921"/>
      <c r="JKA61" s="921"/>
      <c r="JKB61" s="921"/>
      <c r="JKC61" s="921"/>
      <c r="JKD61" s="921"/>
      <c r="JKE61" s="921"/>
      <c r="JKF61" s="921"/>
      <c r="JKG61" s="921"/>
      <c r="JKH61" s="921"/>
      <c r="JKI61" s="921"/>
      <c r="JKJ61" s="921"/>
      <c r="JKK61" s="921"/>
      <c r="JKL61" s="921"/>
      <c r="JKM61" s="921"/>
      <c r="JKN61" s="921"/>
      <c r="JKO61" s="921"/>
      <c r="JKP61" s="921"/>
      <c r="JKQ61" s="921"/>
      <c r="JKR61" s="921"/>
      <c r="JKS61" s="921"/>
      <c r="JKT61" s="921"/>
      <c r="JKU61" s="921"/>
      <c r="JKV61" s="921"/>
      <c r="JKW61" s="921"/>
      <c r="JKX61" s="921"/>
      <c r="JKY61" s="921"/>
      <c r="JKZ61" s="921"/>
      <c r="JLA61" s="921"/>
      <c r="JLB61" s="921"/>
      <c r="JLC61" s="921"/>
      <c r="JLD61" s="921"/>
      <c r="JLE61" s="921"/>
      <c r="JLF61" s="921"/>
      <c r="JLG61" s="921"/>
      <c r="JLH61" s="921"/>
      <c r="JLI61" s="921"/>
      <c r="JLJ61" s="921"/>
      <c r="JLK61" s="921"/>
      <c r="JLL61" s="921"/>
      <c r="JLM61" s="921"/>
      <c r="JLN61" s="921"/>
      <c r="JLO61" s="921"/>
      <c r="JLP61" s="921"/>
      <c r="JLQ61" s="921"/>
      <c r="JLR61" s="921"/>
      <c r="JLS61" s="921"/>
      <c r="JLT61" s="921"/>
      <c r="JLU61" s="921"/>
      <c r="JLV61" s="921"/>
      <c r="JLW61" s="921"/>
      <c r="JLX61" s="921"/>
      <c r="JLY61" s="921"/>
      <c r="JLZ61" s="921"/>
      <c r="JMA61" s="921"/>
      <c r="JMB61" s="921"/>
      <c r="JMC61" s="921"/>
      <c r="JMD61" s="921"/>
      <c r="JME61" s="921"/>
      <c r="JMF61" s="921"/>
      <c r="JMG61" s="921"/>
      <c r="JMH61" s="921"/>
      <c r="JMI61" s="921"/>
      <c r="JMJ61" s="921"/>
      <c r="JMK61" s="921"/>
      <c r="JML61" s="921"/>
      <c r="JMM61" s="921"/>
      <c r="JMN61" s="921"/>
      <c r="JMO61" s="921"/>
      <c r="JMP61" s="921"/>
      <c r="JMQ61" s="921"/>
      <c r="JMR61" s="921"/>
      <c r="JMS61" s="921"/>
      <c r="JMT61" s="921"/>
      <c r="JMU61" s="921"/>
      <c r="JMV61" s="921"/>
      <c r="JMW61" s="921"/>
      <c r="JMX61" s="921"/>
      <c r="JMY61" s="921"/>
      <c r="JMZ61" s="921"/>
      <c r="JNA61" s="921"/>
      <c r="JNB61" s="921"/>
      <c r="JNC61" s="921"/>
      <c r="JND61" s="921"/>
      <c r="JNE61" s="921"/>
      <c r="JNF61" s="921"/>
      <c r="JNG61" s="921"/>
      <c r="JNH61" s="921"/>
      <c r="JNI61" s="921"/>
      <c r="JNJ61" s="921"/>
      <c r="JNK61" s="921"/>
      <c r="JNL61" s="921"/>
      <c r="JNM61" s="921"/>
      <c r="JNN61" s="921"/>
      <c r="JNO61" s="921"/>
      <c r="JNP61" s="921"/>
      <c r="JNQ61" s="921"/>
      <c r="JNR61" s="921"/>
      <c r="JNS61" s="921"/>
      <c r="JNT61" s="921"/>
      <c r="JNU61" s="921"/>
      <c r="JNV61" s="921"/>
      <c r="JNW61" s="921"/>
      <c r="JNX61" s="921"/>
      <c r="JNY61" s="921"/>
      <c r="JNZ61" s="921"/>
      <c r="JOA61" s="921"/>
      <c r="JOB61" s="921"/>
      <c r="JOC61" s="921"/>
      <c r="JOD61" s="921"/>
      <c r="JOE61" s="921"/>
      <c r="JOF61" s="921"/>
      <c r="JOG61" s="921"/>
      <c r="JOH61" s="921"/>
      <c r="JOI61" s="921"/>
      <c r="JOJ61" s="921"/>
      <c r="JOK61" s="921"/>
      <c r="JOL61" s="921"/>
      <c r="JOM61" s="921"/>
      <c r="JON61" s="921"/>
      <c r="JOO61" s="921"/>
      <c r="JOP61" s="921"/>
      <c r="JOQ61" s="921"/>
      <c r="JOR61" s="921"/>
      <c r="JOS61" s="921"/>
      <c r="JOT61" s="921"/>
      <c r="JOU61" s="921"/>
      <c r="JOV61" s="921"/>
      <c r="JOW61" s="921"/>
      <c r="JOX61" s="921"/>
      <c r="JOY61" s="921"/>
      <c r="JOZ61" s="921"/>
      <c r="JPA61" s="921"/>
      <c r="JPB61" s="921"/>
      <c r="JPC61" s="921"/>
      <c r="JPD61" s="921"/>
      <c r="JPE61" s="921"/>
      <c r="JPF61" s="921"/>
      <c r="JPG61" s="921"/>
      <c r="JPH61" s="921"/>
      <c r="JPI61" s="921"/>
      <c r="JPJ61" s="921"/>
      <c r="JPK61" s="921"/>
      <c r="JPL61" s="921"/>
      <c r="JPM61" s="921"/>
      <c r="JPN61" s="921"/>
      <c r="JPO61" s="921"/>
      <c r="JPP61" s="921"/>
      <c r="JPQ61" s="921"/>
      <c r="JPR61" s="921"/>
      <c r="JPS61" s="921"/>
      <c r="JPT61" s="921"/>
      <c r="JPU61" s="921"/>
      <c r="JPV61" s="921"/>
      <c r="JPW61" s="921"/>
      <c r="JPX61" s="921"/>
      <c r="JPY61" s="921"/>
      <c r="JPZ61" s="921"/>
      <c r="JQA61" s="921"/>
      <c r="JQB61" s="921"/>
      <c r="JQC61" s="921"/>
      <c r="JQD61" s="921"/>
      <c r="JQE61" s="921"/>
      <c r="JQF61" s="921"/>
      <c r="JQG61" s="921"/>
      <c r="JQH61" s="921"/>
      <c r="JQI61" s="921"/>
      <c r="JQJ61" s="921"/>
      <c r="JQK61" s="921"/>
      <c r="JQL61" s="921"/>
      <c r="JQM61" s="921"/>
      <c r="JQN61" s="921"/>
      <c r="JQO61" s="921"/>
      <c r="JQP61" s="921"/>
      <c r="JQQ61" s="921"/>
      <c r="JQR61" s="921"/>
      <c r="JQS61" s="921"/>
      <c r="JQT61" s="921"/>
      <c r="JQU61" s="921"/>
      <c r="JQV61" s="921"/>
      <c r="JQW61" s="921"/>
      <c r="JQX61" s="921"/>
      <c r="JQY61" s="921"/>
      <c r="JQZ61" s="921"/>
      <c r="JRA61" s="921"/>
      <c r="JRB61" s="921"/>
      <c r="JRC61" s="921"/>
      <c r="JRD61" s="921"/>
      <c r="JRE61" s="921"/>
      <c r="JRF61" s="921"/>
      <c r="JRG61" s="921"/>
      <c r="JRH61" s="921"/>
      <c r="JRI61" s="921"/>
      <c r="JRJ61" s="921"/>
      <c r="JRK61" s="921"/>
      <c r="JRL61" s="921"/>
      <c r="JRM61" s="921"/>
      <c r="JRN61" s="921"/>
      <c r="JRO61" s="921"/>
      <c r="JRP61" s="921"/>
      <c r="JRQ61" s="921"/>
      <c r="JRR61" s="921"/>
      <c r="JRS61" s="921"/>
      <c r="JRT61" s="921"/>
      <c r="JRU61" s="921"/>
      <c r="JRV61" s="921"/>
      <c r="JRW61" s="921"/>
      <c r="JRX61" s="921"/>
      <c r="JRY61" s="921"/>
      <c r="JRZ61" s="921"/>
      <c r="JSA61" s="921"/>
      <c r="JSB61" s="921"/>
      <c r="JSC61" s="921"/>
      <c r="JSD61" s="921"/>
      <c r="JSE61" s="921"/>
      <c r="JSF61" s="921"/>
      <c r="JSG61" s="921"/>
      <c r="JSH61" s="921"/>
      <c r="JSI61" s="921"/>
      <c r="JSJ61" s="921"/>
      <c r="JSK61" s="921"/>
      <c r="JSL61" s="921"/>
      <c r="JSM61" s="921"/>
      <c r="JSN61" s="921"/>
      <c r="JSO61" s="921"/>
      <c r="JSP61" s="921"/>
      <c r="JSQ61" s="921"/>
      <c r="JSR61" s="921"/>
      <c r="JSS61" s="921"/>
      <c r="JST61" s="921"/>
      <c r="JSU61" s="921"/>
      <c r="JSV61" s="921"/>
      <c r="JSW61" s="921"/>
      <c r="JSX61" s="921"/>
      <c r="JSY61" s="921"/>
      <c r="JSZ61" s="921"/>
      <c r="JTA61" s="921"/>
      <c r="JTB61" s="921"/>
      <c r="JTC61" s="921"/>
      <c r="JTD61" s="921"/>
      <c r="JTE61" s="921"/>
      <c r="JTF61" s="921"/>
      <c r="JTG61" s="921"/>
      <c r="JTH61" s="921"/>
      <c r="JTI61" s="921"/>
      <c r="JTJ61" s="921"/>
      <c r="JTK61" s="921"/>
      <c r="JTL61" s="921"/>
      <c r="JTM61" s="921"/>
      <c r="JTN61" s="921"/>
      <c r="JTO61" s="921"/>
      <c r="JTP61" s="921"/>
      <c r="JTQ61" s="921"/>
      <c r="JTR61" s="921"/>
      <c r="JTS61" s="921"/>
      <c r="JTT61" s="921"/>
      <c r="JTU61" s="921"/>
      <c r="JTV61" s="921"/>
      <c r="JTW61" s="921"/>
      <c r="JTX61" s="921"/>
      <c r="JTY61" s="921"/>
      <c r="JTZ61" s="921"/>
      <c r="JUA61" s="921"/>
      <c r="JUB61" s="921"/>
      <c r="JUC61" s="921"/>
      <c r="JUD61" s="921"/>
      <c r="JUE61" s="921"/>
      <c r="JUF61" s="921"/>
      <c r="JUG61" s="921"/>
      <c r="JUH61" s="921"/>
      <c r="JUI61" s="921"/>
      <c r="JUJ61" s="921"/>
      <c r="JUK61" s="921"/>
      <c r="JUL61" s="921"/>
      <c r="JUM61" s="921"/>
      <c r="JUN61" s="921"/>
      <c r="JUO61" s="921"/>
      <c r="JUP61" s="921"/>
      <c r="JUQ61" s="921"/>
      <c r="JUR61" s="921"/>
      <c r="JUS61" s="921"/>
      <c r="JUT61" s="921"/>
      <c r="JUU61" s="921"/>
      <c r="JUV61" s="921"/>
      <c r="JUW61" s="921"/>
      <c r="JUX61" s="921"/>
      <c r="JUY61" s="921"/>
      <c r="JUZ61" s="921"/>
      <c r="JVA61" s="921"/>
      <c r="JVB61" s="921"/>
      <c r="JVC61" s="921"/>
      <c r="JVD61" s="921"/>
      <c r="JVE61" s="921"/>
      <c r="JVF61" s="921"/>
      <c r="JVG61" s="921"/>
      <c r="JVH61" s="921"/>
      <c r="JVI61" s="921"/>
      <c r="JVJ61" s="921"/>
      <c r="JVK61" s="921"/>
      <c r="JVL61" s="921"/>
      <c r="JVM61" s="921"/>
      <c r="JVN61" s="921"/>
      <c r="JVO61" s="921"/>
      <c r="JVP61" s="921"/>
      <c r="JVQ61" s="921"/>
      <c r="JVR61" s="921"/>
      <c r="JVS61" s="921"/>
      <c r="JVT61" s="921"/>
      <c r="JVU61" s="921"/>
      <c r="JVV61" s="921"/>
      <c r="JVW61" s="921"/>
      <c r="JVX61" s="921"/>
      <c r="JVY61" s="921"/>
      <c r="JVZ61" s="921"/>
      <c r="JWA61" s="921"/>
      <c r="JWB61" s="921"/>
      <c r="JWC61" s="921"/>
      <c r="JWD61" s="921"/>
      <c r="JWE61" s="921"/>
      <c r="JWF61" s="921"/>
      <c r="JWG61" s="921"/>
      <c r="JWH61" s="921"/>
      <c r="JWI61" s="921"/>
      <c r="JWJ61" s="921"/>
      <c r="JWK61" s="921"/>
      <c r="JWL61" s="921"/>
      <c r="JWM61" s="921"/>
      <c r="JWN61" s="921"/>
      <c r="JWO61" s="921"/>
      <c r="JWP61" s="921"/>
      <c r="JWQ61" s="921"/>
      <c r="JWR61" s="921"/>
      <c r="JWS61" s="921"/>
      <c r="JWT61" s="921"/>
      <c r="JWU61" s="921"/>
      <c r="JWV61" s="921"/>
      <c r="JWW61" s="921"/>
      <c r="JWX61" s="921"/>
      <c r="JWY61" s="921"/>
      <c r="JWZ61" s="921"/>
      <c r="JXA61" s="921"/>
      <c r="JXB61" s="921"/>
      <c r="JXC61" s="921"/>
      <c r="JXD61" s="921"/>
      <c r="JXE61" s="921"/>
      <c r="JXF61" s="921"/>
      <c r="JXG61" s="921"/>
      <c r="JXH61" s="921"/>
      <c r="JXI61" s="921"/>
      <c r="JXJ61" s="921"/>
      <c r="JXK61" s="921"/>
      <c r="JXL61" s="921"/>
      <c r="JXM61" s="921"/>
      <c r="JXN61" s="921"/>
      <c r="JXO61" s="921"/>
      <c r="JXP61" s="921"/>
      <c r="JXQ61" s="921"/>
      <c r="JXR61" s="921"/>
      <c r="JXS61" s="921"/>
      <c r="JXT61" s="921"/>
      <c r="JXU61" s="921"/>
      <c r="JXV61" s="921"/>
      <c r="JXW61" s="921"/>
      <c r="JXX61" s="921"/>
      <c r="JXY61" s="921"/>
      <c r="JXZ61" s="921"/>
      <c r="JYA61" s="921"/>
      <c r="JYB61" s="921"/>
      <c r="JYC61" s="921"/>
      <c r="JYD61" s="921"/>
      <c r="JYE61" s="921"/>
      <c r="JYF61" s="921"/>
      <c r="JYG61" s="921"/>
      <c r="JYH61" s="921"/>
      <c r="JYI61" s="921"/>
      <c r="JYJ61" s="921"/>
      <c r="JYK61" s="921"/>
      <c r="JYL61" s="921"/>
      <c r="JYM61" s="921"/>
      <c r="JYN61" s="921"/>
      <c r="JYO61" s="921"/>
      <c r="JYP61" s="921"/>
      <c r="JYQ61" s="921"/>
      <c r="JYR61" s="921"/>
      <c r="JYS61" s="921"/>
      <c r="JYT61" s="921"/>
      <c r="JYU61" s="921"/>
      <c r="JYV61" s="921"/>
      <c r="JYW61" s="921"/>
      <c r="JYX61" s="921"/>
      <c r="JYY61" s="921"/>
      <c r="JYZ61" s="921"/>
      <c r="JZA61" s="921"/>
      <c r="JZB61" s="921"/>
      <c r="JZC61" s="921"/>
      <c r="JZD61" s="921"/>
      <c r="JZE61" s="921"/>
      <c r="JZF61" s="921"/>
      <c r="JZG61" s="921"/>
      <c r="JZH61" s="921"/>
      <c r="JZI61" s="921"/>
      <c r="JZJ61" s="921"/>
      <c r="JZK61" s="921"/>
      <c r="JZL61" s="921"/>
      <c r="JZM61" s="921"/>
      <c r="JZN61" s="921"/>
      <c r="JZO61" s="921"/>
      <c r="JZP61" s="921"/>
      <c r="JZQ61" s="921"/>
      <c r="JZR61" s="921"/>
      <c r="JZS61" s="921"/>
      <c r="JZT61" s="921"/>
      <c r="JZU61" s="921"/>
      <c r="JZV61" s="921"/>
      <c r="JZW61" s="921"/>
      <c r="JZX61" s="921"/>
      <c r="JZY61" s="921"/>
      <c r="JZZ61" s="921"/>
      <c r="KAA61" s="921"/>
      <c r="KAB61" s="921"/>
      <c r="KAC61" s="921"/>
      <c r="KAD61" s="921"/>
      <c r="KAE61" s="921"/>
      <c r="KAF61" s="921"/>
      <c r="KAG61" s="921"/>
      <c r="KAH61" s="921"/>
      <c r="KAI61" s="921"/>
      <c r="KAJ61" s="921"/>
      <c r="KAK61" s="921"/>
      <c r="KAL61" s="921"/>
      <c r="KAM61" s="921"/>
      <c r="KAN61" s="921"/>
      <c r="KAO61" s="921"/>
      <c r="KAP61" s="921"/>
      <c r="KAQ61" s="921"/>
      <c r="KAR61" s="921"/>
      <c r="KAS61" s="921"/>
      <c r="KAT61" s="921"/>
      <c r="KAU61" s="921"/>
      <c r="KAV61" s="921"/>
      <c r="KAW61" s="921"/>
      <c r="KAX61" s="921"/>
      <c r="KAY61" s="921"/>
      <c r="KAZ61" s="921"/>
      <c r="KBA61" s="921"/>
      <c r="KBB61" s="921"/>
      <c r="KBC61" s="921"/>
      <c r="KBD61" s="921"/>
      <c r="KBE61" s="921"/>
      <c r="KBF61" s="921"/>
      <c r="KBG61" s="921"/>
      <c r="KBH61" s="921"/>
      <c r="KBI61" s="921"/>
      <c r="KBJ61" s="921"/>
      <c r="KBK61" s="921"/>
      <c r="KBL61" s="921"/>
      <c r="KBM61" s="921"/>
      <c r="KBN61" s="921"/>
      <c r="KBO61" s="921"/>
      <c r="KBP61" s="921"/>
      <c r="KBQ61" s="921"/>
      <c r="KBR61" s="921"/>
      <c r="KBS61" s="921"/>
      <c r="KBT61" s="921"/>
      <c r="KBU61" s="921"/>
      <c r="KBV61" s="921"/>
      <c r="KBW61" s="921"/>
      <c r="KBX61" s="921"/>
      <c r="KBY61" s="921"/>
      <c r="KBZ61" s="921"/>
      <c r="KCA61" s="921"/>
      <c r="KCB61" s="921"/>
      <c r="KCC61" s="921"/>
      <c r="KCD61" s="921"/>
      <c r="KCE61" s="921"/>
      <c r="KCF61" s="921"/>
      <c r="KCG61" s="921"/>
      <c r="KCH61" s="921"/>
      <c r="KCI61" s="921"/>
      <c r="KCJ61" s="921"/>
      <c r="KCK61" s="921"/>
      <c r="KCL61" s="921"/>
      <c r="KCM61" s="921"/>
      <c r="KCN61" s="921"/>
      <c r="KCO61" s="921"/>
      <c r="KCP61" s="921"/>
      <c r="KCQ61" s="921"/>
      <c r="KCR61" s="921"/>
      <c r="KCS61" s="921"/>
      <c r="KCT61" s="921"/>
      <c r="KCU61" s="921"/>
      <c r="KCV61" s="921"/>
      <c r="KCW61" s="921"/>
      <c r="KCX61" s="921"/>
      <c r="KCY61" s="921"/>
      <c r="KCZ61" s="921"/>
      <c r="KDA61" s="921"/>
      <c r="KDB61" s="921"/>
      <c r="KDC61" s="921"/>
      <c r="KDD61" s="921"/>
      <c r="KDE61" s="921"/>
      <c r="KDF61" s="921"/>
      <c r="KDG61" s="921"/>
      <c r="KDH61" s="921"/>
      <c r="KDI61" s="921"/>
      <c r="KDJ61" s="921"/>
      <c r="KDK61" s="921"/>
      <c r="KDL61" s="921"/>
      <c r="KDM61" s="921"/>
      <c r="KDN61" s="921"/>
      <c r="KDO61" s="921"/>
      <c r="KDP61" s="921"/>
      <c r="KDQ61" s="921"/>
      <c r="KDR61" s="921"/>
      <c r="KDS61" s="921"/>
      <c r="KDT61" s="921"/>
      <c r="KDU61" s="921"/>
      <c r="KDV61" s="921"/>
      <c r="KDW61" s="921"/>
      <c r="KDX61" s="921"/>
      <c r="KDY61" s="921"/>
      <c r="KDZ61" s="921"/>
      <c r="KEA61" s="921"/>
      <c r="KEB61" s="921"/>
      <c r="KEC61" s="921"/>
      <c r="KED61" s="921"/>
      <c r="KEE61" s="921"/>
      <c r="KEF61" s="921"/>
      <c r="KEG61" s="921"/>
      <c r="KEH61" s="921"/>
      <c r="KEI61" s="921"/>
      <c r="KEJ61" s="921"/>
      <c r="KEK61" s="921"/>
      <c r="KEL61" s="921"/>
      <c r="KEM61" s="921"/>
      <c r="KEN61" s="921"/>
      <c r="KEO61" s="921"/>
      <c r="KEP61" s="921"/>
      <c r="KEQ61" s="921"/>
      <c r="KER61" s="921"/>
      <c r="KES61" s="921"/>
      <c r="KET61" s="921"/>
      <c r="KEU61" s="921"/>
      <c r="KEV61" s="921"/>
      <c r="KEW61" s="921"/>
      <c r="KEX61" s="921"/>
      <c r="KEY61" s="921"/>
      <c r="KEZ61" s="921"/>
      <c r="KFA61" s="921"/>
      <c r="KFB61" s="921"/>
      <c r="KFC61" s="921"/>
      <c r="KFD61" s="921"/>
      <c r="KFE61" s="921"/>
      <c r="KFF61" s="921"/>
      <c r="KFG61" s="921"/>
      <c r="KFH61" s="921"/>
      <c r="KFI61" s="921"/>
      <c r="KFJ61" s="921"/>
      <c r="KFK61" s="921"/>
      <c r="KFL61" s="921"/>
      <c r="KFM61" s="921"/>
      <c r="KFN61" s="921"/>
      <c r="KFO61" s="921"/>
      <c r="KFP61" s="921"/>
      <c r="KFQ61" s="921"/>
      <c r="KFR61" s="921"/>
      <c r="KFS61" s="921"/>
      <c r="KFT61" s="921"/>
      <c r="KFU61" s="921"/>
      <c r="KFV61" s="921"/>
      <c r="KFW61" s="921"/>
      <c r="KFX61" s="921"/>
      <c r="KFY61" s="921"/>
      <c r="KFZ61" s="921"/>
      <c r="KGA61" s="921"/>
      <c r="KGB61" s="921"/>
      <c r="KGC61" s="921"/>
      <c r="KGD61" s="921"/>
      <c r="KGE61" s="921"/>
      <c r="KGF61" s="921"/>
      <c r="KGG61" s="921"/>
      <c r="KGH61" s="921"/>
      <c r="KGI61" s="921"/>
      <c r="KGJ61" s="921"/>
      <c r="KGK61" s="921"/>
      <c r="KGL61" s="921"/>
      <c r="KGM61" s="921"/>
      <c r="KGN61" s="921"/>
      <c r="KGO61" s="921"/>
      <c r="KGP61" s="921"/>
      <c r="KGQ61" s="921"/>
      <c r="KGR61" s="921"/>
      <c r="KGS61" s="921"/>
      <c r="KGT61" s="921"/>
      <c r="KGU61" s="921"/>
      <c r="KGV61" s="921"/>
      <c r="KGW61" s="921"/>
      <c r="KGX61" s="921"/>
      <c r="KGY61" s="921"/>
      <c r="KGZ61" s="921"/>
      <c r="KHA61" s="921"/>
      <c r="KHB61" s="921"/>
      <c r="KHC61" s="921"/>
      <c r="KHD61" s="921"/>
      <c r="KHE61" s="921"/>
      <c r="KHF61" s="921"/>
      <c r="KHG61" s="921"/>
      <c r="KHH61" s="921"/>
      <c r="KHI61" s="921"/>
      <c r="KHJ61" s="921"/>
      <c r="KHK61" s="921"/>
      <c r="KHL61" s="921"/>
      <c r="KHM61" s="921"/>
      <c r="KHN61" s="921"/>
      <c r="KHO61" s="921"/>
      <c r="KHP61" s="921"/>
      <c r="KHQ61" s="921"/>
      <c r="KHR61" s="921"/>
      <c r="KHS61" s="921"/>
      <c r="KHT61" s="921"/>
      <c r="KHU61" s="921"/>
      <c r="KHV61" s="921"/>
      <c r="KHW61" s="921"/>
      <c r="KHX61" s="921"/>
      <c r="KHY61" s="921"/>
      <c r="KHZ61" s="921"/>
      <c r="KIA61" s="921"/>
      <c r="KIB61" s="921"/>
      <c r="KIC61" s="921"/>
      <c r="KID61" s="921"/>
      <c r="KIE61" s="921"/>
      <c r="KIF61" s="921"/>
      <c r="KIG61" s="921"/>
      <c r="KIH61" s="921"/>
      <c r="KII61" s="921"/>
      <c r="KIJ61" s="921"/>
      <c r="KIK61" s="921"/>
      <c r="KIL61" s="921"/>
      <c r="KIM61" s="921"/>
      <c r="KIN61" s="921"/>
      <c r="KIO61" s="921"/>
      <c r="KIP61" s="921"/>
      <c r="KIQ61" s="921"/>
      <c r="KIR61" s="921"/>
      <c r="KIS61" s="921"/>
      <c r="KIT61" s="921"/>
      <c r="KIU61" s="921"/>
      <c r="KIV61" s="921"/>
      <c r="KIW61" s="921"/>
      <c r="KIX61" s="921"/>
      <c r="KIY61" s="921"/>
      <c r="KIZ61" s="921"/>
      <c r="KJA61" s="921"/>
      <c r="KJB61" s="921"/>
      <c r="KJC61" s="921"/>
      <c r="KJD61" s="921"/>
      <c r="KJE61" s="921"/>
      <c r="KJF61" s="921"/>
      <c r="KJG61" s="921"/>
      <c r="KJH61" s="921"/>
      <c r="KJI61" s="921"/>
      <c r="KJJ61" s="921"/>
      <c r="KJK61" s="921"/>
      <c r="KJL61" s="921"/>
      <c r="KJM61" s="921"/>
      <c r="KJN61" s="921"/>
      <c r="KJO61" s="921"/>
      <c r="KJP61" s="921"/>
      <c r="KJQ61" s="921"/>
      <c r="KJR61" s="921"/>
      <c r="KJS61" s="921"/>
      <c r="KJT61" s="921"/>
      <c r="KJU61" s="921"/>
      <c r="KJV61" s="921"/>
      <c r="KJW61" s="921"/>
      <c r="KJX61" s="921"/>
      <c r="KJY61" s="921"/>
      <c r="KJZ61" s="921"/>
      <c r="KKA61" s="921"/>
      <c r="KKB61" s="921"/>
      <c r="KKC61" s="921"/>
      <c r="KKD61" s="921"/>
      <c r="KKE61" s="921"/>
      <c r="KKF61" s="921"/>
      <c r="KKG61" s="921"/>
      <c r="KKH61" s="921"/>
      <c r="KKI61" s="921"/>
      <c r="KKJ61" s="921"/>
      <c r="KKK61" s="921"/>
      <c r="KKL61" s="921"/>
      <c r="KKM61" s="921"/>
      <c r="KKN61" s="921"/>
      <c r="KKO61" s="921"/>
      <c r="KKP61" s="921"/>
      <c r="KKQ61" s="921"/>
      <c r="KKR61" s="921"/>
      <c r="KKS61" s="921"/>
      <c r="KKT61" s="921"/>
      <c r="KKU61" s="921"/>
      <c r="KKV61" s="921"/>
      <c r="KKW61" s="921"/>
      <c r="KKX61" s="921"/>
      <c r="KKY61" s="921"/>
      <c r="KKZ61" s="921"/>
      <c r="KLA61" s="921"/>
      <c r="KLB61" s="921"/>
      <c r="KLC61" s="921"/>
      <c r="KLD61" s="921"/>
      <c r="KLE61" s="921"/>
      <c r="KLF61" s="921"/>
      <c r="KLG61" s="921"/>
      <c r="KLH61" s="921"/>
      <c r="KLI61" s="921"/>
      <c r="KLJ61" s="921"/>
      <c r="KLK61" s="921"/>
      <c r="KLL61" s="921"/>
      <c r="KLM61" s="921"/>
      <c r="KLN61" s="921"/>
      <c r="KLO61" s="921"/>
      <c r="KLP61" s="921"/>
      <c r="KLQ61" s="921"/>
      <c r="KLR61" s="921"/>
      <c r="KLS61" s="921"/>
      <c r="KLT61" s="921"/>
      <c r="KLU61" s="921"/>
      <c r="KLV61" s="921"/>
      <c r="KLW61" s="921"/>
      <c r="KLX61" s="921"/>
      <c r="KLY61" s="921"/>
      <c r="KLZ61" s="921"/>
      <c r="KMA61" s="921"/>
      <c r="KMB61" s="921"/>
      <c r="KMC61" s="921"/>
      <c r="KMD61" s="921"/>
      <c r="KME61" s="921"/>
      <c r="KMF61" s="921"/>
      <c r="KMG61" s="921"/>
      <c r="KMH61" s="921"/>
      <c r="KMI61" s="921"/>
      <c r="KMJ61" s="921"/>
      <c r="KMK61" s="921"/>
      <c r="KML61" s="921"/>
      <c r="KMM61" s="921"/>
      <c r="KMN61" s="921"/>
      <c r="KMO61" s="921"/>
      <c r="KMP61" s="921"/>
      <c r="KMQ61" s="921"/>
      <c r="KMR61" s="921"/>
      <c r="KMS61" s="921"/>
      <c r="KMT61" s="921"/>
      <c r="KMU61" s="921"/>
      <c r="KMV61" s="921"/>
      <c r="KMW61" s="921"/>
      <c r="KMX61" s="921"/>
      <c r="KMY61" s="921"/>
      <c r="KMZ61" s="921"/>
      <c r="KNA61" s="921"/>
      <c r="KNB61" s="921"/>
      <c r="KNC61" s="921"/>
      <c r="KND61" s="921"/>
      <c r="KNE61" s="921"/>
      <c r="KNF61" s="921"/>
      <c r="KNG61" s="921"/>
      <c r="KNH61" s="921"/>
      <c r="KNI61" s="921"/>
      <c r="KNJ61" s="921"/>
      <c r="KNK61" s="921"/>
      <c r="KNL61" s="921"/>
      <c r="KNM61" s="921"/>
      <c r="KNN61" s="921"/>
      <c r="KNO61" s="921"/>
      <c r="KNP61" s="921"/>
      <c r="KNQ61" s="921"/>
      <c r="KNR61" s="921"/>
      <c r="KNS61" s="921"/>
      <c r="KNT61" s="921"/>
      <c r="KNU61" s="921"/>
      <c r="KNV61" s="921"/>
      <c r="KNW61" s="921"/>
      <c r="KNX61" s="921"/>
      <c r="KNY61" s="921"/>
      <c r="KNZ61" s="921"/>
      <c r="KOA61" s="921"/>
      <c r="KOB61" s="921"/>
      <c r="KOC61" s="921"/>
      <c r="KOD61" s="921"/>
      <c r="KOE61" s="921"/>
      <c r="KOF61" s="921"/>
      <c r="KOG61" s="921"/>
      <c r="KOH61" s="921"/>
      <c r="KOI61" s="921"/>
      <c r="KOJ61" s="921"/>
      <c r="KOK61" s="921"/>
      <c r="KOL61" s="921"/>
      <c r="KOM61" s="921"/>
      <c r="KON61" s="921"/>
      <c r="KOO61" s="921"/>
      <c r="KOP61" s="921"/>
      <c r="KOQ61" s="921"/>
      <c r="KOR61" s="921"/>
      <c r="KOS61" s="921"/>
      <c r="KOT61" s="921"/>
      <c r="KOU61" s="921"/>
      <c r="KOV61" s="921"/>
      <c r="KOW61" s="921"/>
      <c r="KOX61" s="921"/>
      <c r="KOY61" s="921"/>
      <c r="KOZ61" s="921"/>
      <c r="KPA61" s="921"/>
      <c r="KPB61" s="921"/>
      <c r="KPC61" s="921"/>
      <c r="KPD61" s="921"/>
      <c r="KPE61" s="921"/>
      <c r="KPF61" s="921"/>
      <c r="KPG61" s="921"/>
      <c r="KPH61" s="921"/>
      <c r="KPI61" s="921"/>
      <c r="KPJ61" s="921"/>
      <c r="KPK61" s="921"/>
      <c r="KPL61" s="921"/>
      <c r="KPM61" s="921"/>
      <c r="KPN61" s="921"/>
      <c r="KPO61" s="921"/>
      <c r="KPP61" s="921"/>
      <c r="KPQ61" s="921"/>
      <c r="KPR61" s="921"/>
      <c r="KPS61" s="921"/>
      <c r="KPT61" s="921"/>
      <c r="KPU61" s="921"/>
      <c r="KPV61" s="921"/>
      <c r="KPW61" s="921"/>
      <c r="KPX61" s="921"/>
      <c r="KPY61" s="921"/>
      <c r="KPZ61" s="921"/>
      <c r="KQA61" s="921"/>
      <c r="KQB61" s="921"/>
      <c r="KQC61" s="921"/>
      <c r="KQD61" s="921"/>
      <c r="KQE61" s="921"/>
      <c r="KQF61" s="921"/>
      <c r="KQG61" s="921"/>
      <c r="KQH61" s="921"/>
      <c r="KQI61" s="921"/>
      <c r="KQJ61" s="921"/>
      <c r="KQK61" s="921"/>
      <c r="KQL61" s="921"/>
      <c r="KQM61" s="921"/>
      <c r="KQN61" s="921"/>
      <c r="KQO61" s="921"/>
      <c r="KQP61" s="921"/>
      <c r="KQQ61" s="921"/>
      <c r="KQR61" s="921"/>
      <c r="KQS61" s="921"/>
      <c r="KQT61" s="921"/>
      <c r="KQU61" s="921"/>
      <c r="KQV61" s="921"/>
      <c r="KQW61" s="921"/>
      <c r="KQX61" s="921"/>
      <c r="KQY61" s="921"/>
      <c r="KQZ61" s="921"/>
      <c r="KRA61" s="921"/>
      <c r="KRB61" s="921"/>
      <c r="KRC61" s="921"/>
      <c r="KRD61" s="921"/>
      <c r="KRE61" s="921"/>
      <c r="KRF61" s="921"/>
      <c r="KRG61" s="921"/>
      <c r="KRH61" s="921"/>
      <c r="KRI61" s="921"/>
      <c r="KRJ61" s="921"/>
      <c r="KRK61" s="921"/>
      <c r="KRL61" s="921"/>
      <c r="KRM61" s="921"/>
      <c r="KRN61" s="921"/>
      <c r="KRO61" s="921"/>
      <c r="KRP61" s="921"/>
      <c r="KRQ61" s="921"/>
      <c r="KRR61" s="921"/>
      <c r="KRS61" s="921"/>
      <c r="KRT61" s="921"/>
      <c r="KRU61" s="921"/>
      <c r="KRV61" s="921"/>
      <c r="KRW61" s="921"/>
      <c r="KRX61" s="921"/>
      <c r="KRY61" s="921"/>
      <c r="KRZ61" s="921"/>
      <c r="KSA61" s="921"/>
      <c r="KSB61" s="921"/>
      <c r="KSC61" s="921"/>
      <c r="KSD61" s="921"/>
      <c r="KSE61" s="921"/>
      <c r="KSF61" s="921"/>
      <c r="KSG61" s="921"/>
      <c r="KSH61" s="921"/>
      <c r="KSI61" s="921"/>
      <c r="KSJ61" s="921"/>
      <c r="KSK61" s="921"/>
      <c r="KSL61" s="921"/>
      <c r="KSM61" s="921"/>
      <c r="KSN61" s="921"/>
      <c r="KSO61" s="921"/>
      <c r="KSP61" s="921"/>
      <c r="KSQ61" s="921"/>
      <c r="KSR61" s="921"/>
      <c r="KSS61" s="921"/>
      <c r="KST61" s="921"/>
      <c r="KSU61" s="921"/>
      <c r="KSV61" s="921"/>
      <c r="KSW61" s="921"/>
      <c r="KSX61" s="921"/>
      <c r="KSY61" s="921"/>
      <c r="KSZ61" s="921"/>
      <c r="KTA61" s="921"/>
      <c r="KTB61" s="921"/>
      <c r="KTC61" s="921"/>
      <c r="KTD61" s="921"/>
      <c r="KTE61" s="921"/>
      <c r="KTF61" s="921"/>
      <c r="KTG61" s="921"/>
      <c r="KTH61" s="921"/>
      <c r="KTI61" s="921"/>
      <c r="KTJ61" s="921"/>
      <c r="KTK61" s="921"/>
      <c r="KTL61" s="921"/>
      <c r="KTM61" s="921"/>
      <c r="KTN61" s="921"/>
      <c r="KTO61" s="921"/>
      <c r="KTP61" s="921"/>
      <c r="KTQ61" s="921"/>
      <c r="KTR61" s="921"/>
      <c r="KTS61" s="921"/>
      <c r="KTT61" s="921"/>
      <c r="KTU61" s="921"/>
      <c r="KTV61" s="921"/>
      <c r="KTW61" s="921"/>
      <c r="KTX61" s="921"/>
      <c r="KTY61" s="921"/>
      <c r="KTZ61" s="921"/>
      <c r="KUA61" s="921"/>
      <c r="KUB61" s="921"/>
      <c r="KUC61" s="921"/>
      <c r="KUD61" s="921"/>
      <c r="KUE61" s="921"/>
      <c r="KUF61" s="921"/>
      <c r="KUG61" s="921"/>
      <c r="KUH61" s="921"/>
      <c r="KUI61" s="921"/>
      <c r="KUJ61" s="921"/>
      <c r="KUK61" s="921"/>
      <c r="KUL61" s="921"/>
      <c r="KUM61" s="921"/>
      <c r="KUN61" s="921"/>
      <c r="KUO61" s="921"/>
      <c r="KUP61" s="921"/>
      <c r="KUQ61" s="921"/>
      <c r="KUR61" s="921"/>
      <c r="KUS61" s="921"/>
      <c r="KUT61" s="921"/>
      <c r="KUU61" s="921"/>
      <c r="KUV61" s="921"/>
      <c r="KUW61" s="921"/>
      <c r="KUX61" s="921"/>
      <c r="KUY61" s="921"/>
      <c r="KUZ61" s="921"/>
      <c r="KVA61" s="921"/>
      <c r="KVB61" s="921"/>
      <c r="KVC61" s="921"/>
      <c r="KVD61" s="921"/>
      <c r="KVE61" s="921"/>
      <c r="KVF61" s="921"/>
      <c r="KVG61" s="921"/>
      <c r="KVH61" s="921"/>
      <c r="KVI61" s="921"/>
      <c r="KVJ61" s="921"/>
      <c r="KVK61" s="921"/>
      <c r="KVL61" s="921"/>
      <c r="KVM61" s="921"/>
      <c r="KVN61" s="921"/>
      <c r="KVO61" s="921"/>
      <c r="KVP61" s="921"/>
      <c r="KVQ61" s="921"/>
      <c r="KVR61" s="921"/>
      <c r="KVS61" s="921"/>
      <c r="KVT61" s="921"/>
      <c r="KVU61" s="921"/>
      <c r="KVV61" s="921"/>
      <c r="KVW61" s="921"/>
      <c r="KVX61" s="921"/>
      <c r="KVY61" s="921"/>
      <c r="KVZ61" s="921"/>
      <c r="KWA61" s="921"/>
      <c r="KWB61" s="921"/>
      <c r="KWC61" s="921"/>
      <c r="KWD61" s="921"/>
      <c r="KWE61" s="921"/>
      <c r="KWF61" s="921"/>
      <c r="KWG61" s="921"/>
      <c r="KWH61" s="921"/>
      <c r="KWI61" s="921"/>
      <c r="KWJ61" s="921"/>
      <c r="KWK61" s="921"/>
      <c r="KWL61" s="921"/>
      <c r="KWM61" s="921"/>
      <c r="KWN61" s="921"/>
      <c r="KWO61" s="921"/>
      <c r="KWP61" s="921"/>
      <c r="KWQ61" s="921"/>
      <c r="KWR61" s="921"/>
      <c r="KWS61" s="921"/>
      <c r="KWT61" s="921"/>
      <c r="KWU61" s="921"/>
      <c r="KWV61" s="921"/>
      <c r="KWW61" s="921"/>
      <c r="KWX61" s="921"/>
      <c r="KWY61" s="921"/>
      <c r="KWZ61" s="921"/>
      <c r="KXA61" s="921"/>
      <c r="KXB61" s="921"/>
      <c r="KXC61" s="921"/>
      <c r="KXD61" s="921"/>
      <c r="KXE61" s="921"/>
      <c r="KXF61" s="921"/>
      <c r="KXG61" s="921"/>
      <c r="KXH61" s="921"/>
      <c r="KXI61" s="921"/>
      <c r="KXJ61" s="921"/>
      <c r="KXK61" s="921"/>
      <c r="KXL61" s="921"/>
      <c r="KXM61" s="921"/>
      <c r="KXN61" s="921"/>
      <c r="KXO61" s="921"/>
      <c r="KXP61" s="921"/>
      <c r="KXQ61" s="921"/>
      <c r="KXR61" s="921"/>
      <c r="KXS61" s="921"/>
      <c r="KXT61" s="921"/>
      <c r="KXU61" s="921"/>
      <c r="KXV61" s="921"/>
      <c r="KXW61" s="921"/>
      <c r="KXX61" s="921"/>
      <c r="KXY61" s="921"/>
      <c r="KXZ61" s="921"/>
      <c r="KYA61" s="921"/>
      <c r="KYB61" s="921"/>
      <c r="KYC61" s="921"/>
      <c r="KYD61" s="921"/>
      <c r="KYE61" s="921"/>
      <c r="KYF61" s="921"/>
      <c r="KYG61" s="921"/>
      <c r="KYH61" s="921"/>
      <c r="KYI61" s="921"/>
      <c r="KYJ61" s="921"/>
      <c r="KYK61" s="921"/>
      <c r="KYL61" s="921"/>
      <c r="KYM61" s="921"/>
      <c r="KYN61" s="921"/>
      <c r="KYO61" s="921"/>
      <c r="KYP61" s="921"/>
      <c r="KYQ61" s="921"/>
      <c r="KYR61" s="921"/>
      <c r="KYS61" s="921"/>
      <c r="KYT61" s="921"/>
      <c r="KYU61" s="921"/>
      <c r="KYV61" s="921"/>
      <c r="KYW61" s="921"/>
      <c r="KYX61" s="921"/>
      <c r="KYY61" s="921"/>
      <c r="KYZ61" s="921"/>
      <c r="KZA61" s="921"/>
      <c r="KZB61" s="921"/>
      <c r="KZC61" s="921"/>
      <c r="KZD61" s="921"/>
      <c r="KZE61" s="921"/>
      <c r="KZF61" s="921"/>
      <c r="KZG61" s="921"/>
      <c r="KZH61" s="921"/>
      <c r="KZI61" s="921"/>
      <c r="KZJ61" s="921"/>
      <c r="KZK61" s="921"/>
      <c r="KZL61" s="921"/>
      <c r="KZM61" s="921"/>
      <c r="KZN61" s="921"/>
      <c r="KZO61" s="921"/>
      <c r="KZP61" s="921"/>
      <c r="KZQ61" s="921"/>
      <c r="KZR61" s="921"/>
      <c r="KZS61" s="921"/>
      <c r="KZT61" s="921"/>
      <c r="KZU61" s="921"/>
      <c r="KZV61" s="921"/>
      <c r="KZW61" s="921"/>
      <c r="KZX61" s="921"/>
      <c r="KZY61" s="921"/>
      <c r="KZZ61" s="921"/>
      <c r="LAA61" s="921"/>
      <c r="LAB61" s="921"/>
      <c r="LAC61" s="921"/>
      <c r="LAD61" s="921"/>
      <c r="LAE61" s="921"/>
      <c r="LAF61" s="921"/>
      <c r="LAG61" s="921"/>
      <c r="LAH61" s="921"/>
      <c r="LAI61" s="921"/>
      <c r="LAJ61" s="921"/>
      <c r="LAK61" s="921"/>
      <c r="LAL61" s="921"/>
      <c r="LAM61" s="921"/>
      <c r="LAN61" s="921"/>
      <c r="LAO61" s="921"/>
      <c r="LAP61" s="921"/>
      <c r="LAQ61" s="921"/>
      <c r="LAR61" s="921"/>
      <c r="LAS61" s="921"/>
      <c r="LAT61" s="921"/>
      <c r="LAU61" s="921"/>
      <c r="LAV61" s="921"/>
      <c r="LAW61" s="921"/>
      <c r="LAX61" s="921"/>
      <c r="LAY61" s="921"/>
      <c r="LAZ61" s="921"/>
      <c r="LBA61" s="921"/>
      <c r="LBB61" s="921"/>
      <c r="LBC61" s="921"/>
      <c r="LBD61" s="921"/>
      <c r="LBE61" s="921"/>
      <c r="LBF61" s="921"/>
      <c r="LBG61" s="921"/>
      <c r="LBH61" s="921"/>
      <c r="LBI61" s="921"/>
      <c r="LBJ61" s="921"/>
      <c r="LBK61" s="921"/>
      <c r="LBL61" s="921"/>
      <c r="LBM61" s="921"/>
      <c r="LBN61" s="921"/>
      <c r="LBO61" s="921"/>
      <c r="LBP61" s="921"/>
      <c r="LBQ61" s="921"/>
      <c r="LBR61" s="921"/>
      <c r="LBS61" s="921"/>
      <c r="LBT61" s="921"/>
      <c r="LBU61" s="921"/>
      <c r="LBV61" s="921"/>
      <c r="LBW61" s="921"/>
      <c r="LBX61" s="921"/>
      <c r="LBY61" s="921"/>
      <c r="LBZ61" s="921"/>
      <c r="LCA61" s="921"/>
      <c r="LCB61" s="921"/>
      <c r="LCC61" s="921"/>
      <c r="LCD61" s="921"/>
      <c r="LCE61" s="921"/>
      <c r="LCF61" s="921"/>
      <c r="LCG61" s="921"/>
      <c r="LCH61" s="921"/>
      <c r="LCI61" s="921"/>
      <c r="LCJ61" s="921"/>
      <c r="LCK61" s="921"/>
      <c r="LCL61" s="921"/>
      <c r="LCM61" s="921"/>
      <c r="LCN61" s="921"/>
      <c r="LCO61" s="921"/>
      <c r="LCP61" s="921"/>
      <c r="LCQ61" s="921"/>
      <c r="LCR61" s="921"/>
      <c r="LCS61" s="921"/>
      <c r="LCT61" s="921"/>
      <c r="LCU61" s="921"/>
      <c r="LCV61" s="921"/>
      <c r="LCW61" s="921"/>
      <c r="LCX61" s="921"/>
      <c r="LCY61" s="921"/>
      <c r="LCZ61" s="921"/>
      <c r="LDA61" s="921"/>
      <c r="LDB61" s="921"/>
      <c r="LDC61" s="921"/>
      <c r="LDD61" s="921"/>
      <c r="LDE61" s="921"/>
      <c r="LDF61" s="921"/>
      <c r="LDG61" s="921"/>
      <c r="LDH61" s="921"/>
      <c r="LDI61" s="921"/>
      <c r="LDJ61" s="921"/>
      <c r="LDK61" s="921"/>
      <c r="LDL61" s="921"/>
      <c r="LDM61" s="921"/>
      <c r="LDN61" s="921"/>
      <c r="LDO61" s="921"/>
      <c r="LDP61" s="921"/>
      <c r="LDQ61" s="921"/>
      <c r="LDR61" s="921"/>
      <c r="LDS61" s="921"/>
      <c r="LDT61" s="921"/>
      <c r="LDU61" s="921"/>
      <c r="LDV61" s="921"/>
      <c r="LDW61" s="921"/>
      <c r="LDX61" s="921"/>
      <c r="LDY61" s="921"/>
      <c r="LDZ61" s="921"/>
      <c r="LEA61" s="921"/>
      <c r="LEB61" s="921"/>
      <c r="LEC61" s="921"/>
      <c r="LED61" s="921"/>
      <c r="LEE61" s="921"/>
      <c r="LEF61" s="921"/>
      <c r="LEG61" s="921"/>
      <c r="LEH61" s="921"/>
      <c r="LEI61" s="921"/>
      <c r="LEJ61" s="921"/>
      <c r="LEK61" s="921"/>
      <c r="LEL61" s="921"/>
      <c r="LEM61" s="921"/>
      <c r="LEN61" s="921"/>
      <c r="LEO61" s="921"/>
      <c r="LEP61" s="921"/>
      <c r="LEQ61" s="921"/>
      <c r="LER61" s="921"/>
      <c r="LES61" s="921"/>
      <c r="LET61" s="921"/>
      <c r="LEU61" s="921"/>
      <c r="LEV61" s="921"/>
      <c r="LEW61" s="921"/>
      <c r="LEX61" s="921"/>
      <c r="LEY61" s="921"/>
      <c r="LEZ61" s="921"/>
      <c r="LFA61" s="921"/>
      <c r="LFB61" s="921"/>
      <c r="LFC61" s="921"/>
      <c r="LFD61" s="921"/>
      <c r="LFE61" s="921"/>
      <c r="LFF61" s="921"/>
      <c r="LFG61" s="921"/>
      <c r="LFH61" s="921"/>
      <c r="LFI61" s="921"/>
      <c r="LFJ61" s="921"/>
      <c r="LFK61" s="921"/>
      <c r="LFL61" s="921"/>
      <c r="LFM61" s="921"/>
      <c r="LFN61" s="921"/>
      <c r="LFO61" s="921"/>
      <c r="LFP61" s="921"/>
      <c r="LFQ61" s="921"/>
      <c r="LFR61" s="921"/>
      <c r="LFS61" s="921"/>
      <c r="LFT61" s="921"/>
      <c r="LFU61" s="921"/>
      <c r="LFV61" s="921"/>
      <c r="LFW61" s="921"/>
      <c r="LFX61" s="921"/>
      <c r="LFY61" s="921"/>
      <c r="LFZ61" s="921"/>
      <c r="LGA61" s="921"/>
      <c r="LGB61" s="921"/>
      <c r="LGC61" s="921"/>
      <c r="LGD61" s="921"/>
      <c r="LGE61" s="921"/>
      <c r="LGF61" s="921"/>
      <c r="LGG61" s="921"/>
      <c r="LGH61" s="921"/>
      <c r="LGI61" s="921"/>
      <c r="LGJ61" s="921"/>
      <c r="LGK61" s="921"/>
      <c r="LGL61" s="921"/>
      <c r="LGM61" s="921"/>
      <c r="LGN61" s="921"/>
      <c r="LGO61" s="921"/>
      <c r="LGP61" s="921"/>
      <c r="LGQ61" s="921"/>
      <c r="LGR61" s="921"/>
      <c r="LGS61" s="921"/>
      <c r="LGT61" s="921"/>
      <c r="LGU61" s="921"/>
      <c r="LGV61" s="921"/>
      <c r="LGW61" s="921"/>
      <c r="LGX61" s="921"/>
      <c r="LGY61" s="921"/>
      <c r="LGZ61" s="921"/>
      <c r="LHA61" s="921"/>
      <c r="LHB61" s="921"/>
      <c r="LHC61" s="921"/>
      <c r="LHD61" s="921"/>
      <c r="LHE61" s="921"/>
      <c r="LHF61" s="921"/>
      <c r="LHG61" s="921"/>
      <c r="LHH61" s="921"/>
      <c r="LHI61" s="921"/>
      <c r="LHJ61" s="921"/>
      <c r="LHK61" s="921"/>
      <c r="LHL61" s="921"/>
      <c r="LHM61" s="921"/>
      <c r="LHN61" s="921"/>
      <c r="LHO61" s="921"/>
      <c r="LHP61" s="921"/>
      <c r="LHQ61" s="921"/>
      <c r="LHR61" s="921"/>
      <c r="LHS61" s="921"/>
      <c r="LHT61" s="921"/>
      <c r="LHU61" s="921"/>
      <c r="LHV61" s="921"/>
      <c r="LHW61" s="921"/>
      <c r="LHX61" s="921"/>
      <c r="LHY61" s="921"/>
      <c r="LHZ61" s="921"/>
      <c r="LIA61" s="921"/>
      <c r="LIB61" s="921"/>
      <c r="LIC61" s="921"/>
      <c r="LID61" s="921"/>
      <c r="LIE61" s="921"/>
      <c r="LIF61" s="921"/>
      <c r="LIG61" s="921"/>
      <c r="LIH61" s="921"/>
      <c r="LII61" s="921"/>
      <c r="LIJ61" s="921"/>
      <c r="LIK61" s="921"/>
      <c r="LIL61" s="921"/>
      <c r="LIM61" s="921"/>
      <c r="LIN61" s="921"/>
      <c r="LIO61" s="921"/>
      <c r="LIP61" s="921"/>
      <c r="LIQ61" s="921"/>
      <c r="LIR61" s="921"/>
      <c r="LIS61" s="921"/>
      <c r="LIT61" s="921"/>
      <c r="LIU61" s="921"/>
      <c r="LIV61" s="921"/>
      <c r="LIW61" s="921"/>
      <c r="LIX61" s="921"/>
      <c r="LIY61" s="921"/>
      <c r="LIZ61" s="921"/>
      <c r="LJA61" s="921"/>
      <c r="LJB61" s="921"/>
      <c r="LJC61" s="921"/>
      <c r="LJD61" s="921"/>
      <c r="LJE61" s="921"/>
      <c r="LJF61" s="921"/>
      <c r="LJG61" s="921"/>
      <c r="LJH61" s="921"/>
      <c r="LJI61" s="921"/>
      <c r="LJJ61" s="921"/>
      <c r="LJK61" s="921"/>
      <c r="LJL61" s="921"/>
      <c r="LJM61" s="921"/>
      <c r="LJN61" s="921"/>
      <c r="LJO61" s="921"/>
      <c r="LJP61" s="921"/>
      <c r="LJQ61" s="921"/>
      <c r="LJR61" s="921"/>
      <c r="LJS61" s="921"/>
      <c r="LJT61" s="921"/>
      <c r="LJU61" s="921"/>
      <c r="LJV61" s="921"/>
      <c r="LJW61" s="921"/>
      <c r="LJX61" s="921"/>
      <c r="LJY61" s="921"/>
      <c r="LJZ61" s="921"/>
      <c r="LKA61" s="921"/>
      <c r="LKB61" s="921"/>
      <c r="LKC61" s="921"/>
      <c r="LKD61" s="921"/>
      <c r="LKE61" s="921"/>
      <c r="LKF61" s="921"/>
      <c r="LKG61" s="921"/>
      <c r="LKH61" s="921"/>
      <c r="LKI61" s="921"/>
      <c r="LKJ61" s="921"/>
      <c r="LKK61" s="921"/>
      <c r="LKL61" s="921"/>
      <c r="LKM61" s="921"/>
      <c r="LKN61" s="921"/>
      <c r="LKO61" s="921"/>
      <c r="LKP61" s="921"/>
      <c r="LKQ61" s="921"/>
      <c r="LKR61" s="921"/>
      <c r="LKS61" s="921"/>
      <c r="LKT61" s="921"/>
      <c r="LKU61" s="921"/>
      <c r="LKV61" s="921"/>
      <c r="LKW61" s="921"/>
      <c r="LKX61" s="921"/>
      <c r="LKY61" s="921"/>
      <c r="LKZ61" s="921"/>
      <c r="LLA61" s="921"/>
      <c r="LLB61" s="921"/>
      <c r="LLC61" s="921"/>
      <c r="LLD61" s="921"/>
      <c r="LLE61" s="921"/>
      <c r="LLF61" s="921"/>
      <c r="LLG61" s="921"/>
      <c r="LLH61" s="921"/>
      <c r="LLI61" s="921"/>
      <c r="LLJ61" s="921"/>
      <c r="LLK61" s="921"/>
      <c r="LLL61" s="921"/>
      <c r="LLM61" s="921"/>
      <c r="LLN61" s="921"/>
      <c r="LLO61" s="921"/>
      <c r="LLP61" s="921"/>
      <c r="LLQ61" s="921"/>
      <c r="LLR61" s="921"/>
      <c r="LLS61" s="921"/>
      <c r="LLT61" s="921"/>
      <c r="LLU61" s="921"/>
      <c r="LLV61" s="921"/>
      <c r="LLW61" s="921"/>
      <c r="LLX61" s="921"/>
      <c r="LLY61" s="921"/>
      <c r="LLZ61" s="921"/>
      <c r="LMA61" s="921"/>
      <c r="LMB61" s="921"/>
      <c r="LMC61" s="921"/>
      <c r="LMD61" s="921"/>
      <c r="LME61" s="921"/>
      <c r="LMF61" s="921"/>
      <c r="LMG61" s="921"/>
      <c r="LMH61" s="921"/>
      <c r="LMI61" s="921"/>
      <c r="LMJ61" s="921"/>
      <c r="LMK61" s="921"/>
      <c r="LML61" s="921"/>
      <c r="LMM61" s="921"/>
      <c r="LMN61" s="921"/>
      <c r="LMO61" s="921"/>
      <c r="LMP61" s="921"/>
      <c r="LMQ61" s="921"/>
      <c r="LMR61" s="921"/>
      <c r="LMS61" s="921"/>
      <c r="LMT61" s="921"/>
      <c r="LMU61" s="921"/>
      <c r="LMV61" s="921"/>
      <c r="LMW61" s="921"/>
      <c r="LMX61" s="921"/>
      <c r="LMY61" s="921"/>
      <c r="LMZ61" s="921"/>
      <c r="LNA61" s="921"/>
      <c r="LNB61" s="921"/>
      <c r="LNC61" s="921"/>
      <c r="LND61" s="921"/>
      <c r="LNE61" s="921"/>
      <c r="LNF61" s="921"/>
      <c r="LNG61" s="921"/>
      <c r="LNH61" s="921"/>
      <c r="LNI61" s="921"/>
      <c r="LNJ61" s="921"/>
      <c r="LNK61" s="921"/>
      <c r="LNL61" s="921"/>
      <c r="LNM61" s="921"/>
      <c r="LNN61" s="921"/>
      <c r="LNO61" s="921"/>
      <c r="LNP61" s="921"/>
      <c r="LNQ61" s="921"/>
      <c r="LNR61" s="921"/>
      <c r="LNS61" s="921"/>
      <c r="LNT61" s="921"/>
      <c r="LNU61" s="921"/>
      <c r="LNV61" s="921"/>
      <c r="LNW61" s="921"/>
      <c r="LNX61" s="921"/>
      <c r="LNY61" s="921"/>
      <c r="LNZ61" s="921"/>
      <c r="LOA61" s="921"/>
      <c r="LOB61" s="921"/>
      <c r="LOC61" s="921"/>
      <c r="LOD61" s="921"/>
      <c r="LOE61" s="921"/>
      <c r="LOF61" s="921"/>
      <c r="LOG61" s="921"/>
      <c r="LOH61" s="921"/>
      <c r="LOI61" s="921"/>
      <c r="LOJ61" s="921"/>
      <c r="LOK61" s="921"/>
      <c r="LOL61" s="921"/>
      <c r="LOM61" s="921"/>
      <c r="LON61" s="921"/>
      <c r="LOO61" s="921"/>
      <c r="LOP61" s="921"/>
      <c r="LOQ61" s="921"/>
      <c r="LOR61" s="921"/>
      <c r="LOS61" s="921"/>
      <c r="LOT61" s="921"/>
      <c r="LOU61" s="921"/>
      <c r="LOV61" s="921"/>
      <c r="LOW61" s="921"/>
      <c r="LOX61" s="921"/>
      <c r="LOY61" s="921"/>
      <c r="LOZ61" s="921"/>
      <c r="LPA61" s="921"/>
      <c r="LPB61" s="921"/>
      <c r="LPC61" s="921"/>
      <c r="LPD61" s="921"/>
      <c r="LPE61" s="921"/>
      <c r="LPF61" s="921"/>
      <c r="LPG61" s="921"/>
      <c r="LPH61" s="921"/>
      <c r="LPI61" s="921"/>
      <c r="LPJ61" s="921"/>
      <c r="LPK61" s="921"/>
      <c r="LPL61" s="921"/>
      <c r="LPM61" s="921"/>
      <c r="LPN61" s="921"/>
      <c r="LPO61" s="921"/>
      <c r="LPP61" s="921"/>
      <c r="LPQ61" s="921"/>
      <c r="LPR61" s="921"/>
      <c r="LPS61" s="921"/>
      <c r="LPT61" s="921"/>
      <c r="LPU61" s="921"/>
      <c r="LPV61" s="921"/>
      <c r="LPW61" s="921"/>
      <c r="LPX61" s="921"/>
      <c r="LPY61" s="921"/>
      <c r="LPZ61" s="921"/>
      <c r="LQA61" s="921"/>
      <c r="LQB61" s="921"/>
      <c r="LQC61" s="921"/>
      <c r="LQD61" s="921"/>
      <c r="LQE61" s="921"/>
      <c r="LQF61" s="921"/>
      <c r="LQG61" s="921"/>
      <c r="LQH61" s="921"/>
      <c r="LQI61" s="921"/>
      <c r="LQJ61" s="921"/>
      <c r="LQK61" s="921"/>
      <c r="LQL61" s="921"/>
      <c r="LQM61" s="921"/>
      <c r="LQN61" s="921"/>
      <c r="LQO61" s="921"/>
      <c r="LQP61" s="921"/>
      <c r="LQQ61" s="921"/>
      <c r="LQR61" s="921"/>
      <c r="LQS61" s="921"/>
      <c r="LQT61" s="921"/>
      <c r="LQU61" s="921"/>
      <c r="LQV61" s="921"/>
      <c r="LQW61" s="921"/>
      <c r="LQX61" s="921"/>
      <c r="LQY61" s="921"/>
      <c r="LQZ61" s="921"/>
      <c r="LRA61" s="921"/>
      <c r="LRB61" s="921"/>
      <c r="LRC61" s="921"/>
      <c r="LRD61" s="921"/>
      <c r="LRE61" s="921"/>
      <c r="LRF61" s="921"/>
      <c r="LRG61" s="921"/>
      <c r="LRH61" s="921"/>
      <c r="LRI61" s="921"/>
      <c r="LRJ61" s="921"/>
      <c r="LRK61" s="921"/>
      <c r="LRL61" s="921"/>
      <c r="LRM61" s="921"/>
      <c r="LRN61" s="921"/>
      <c r="LRO61" s="921"/>
      <c r="LRP61" s="921"/>
      <c r="LRQ61" s="921"/>
      <c r="LRR61" s="921"/>
      <c r="LRS61" s="921"/>
      <c r="LRT61" s="921"/>
      <c r="LRU61" s="921"/>
      <c r="LRV61" s="921"/>
      <c r="LRW61" s="921"/>
      <c r="LRX61" s="921"/>
      <c r="LRY61" s="921"/>
      <c r="LRZ61" s="921"/>
      <c r="LSA61" s="921"/>
      <c r="LSB61" s="921"/>
      <c r="LSC61" s="921"/>
      <c r="LSD61" s="921"/>
      <c r="LSE61" s="921"/>
      <c r="LSF61" s="921"/>
      <c r="LSG61" s="921"/>
      <c r="LSH61" s="921"/>
      <c r="LSI61" s="921"/>
      <c r="LSJ61" s="921"/>
      <c r="LSK61" s="921"/>
      <c r="LSL61" s="921"/>
      <c r="LSM61" s="921"/>
      <c r="LSN61" s="921"/>
      <c r="LSO61" s="921"/>
      <c r="LSP61" s="921"/>
      <c r="LSQ61" s="921"/>
      <c r="LSR61" s="921"/>
      <c r="LSS61" s="921"/>
      <c r="LST61" s="921"/>
      <c r="LSU61" s="921"/>
      <c r="LSV61" s="921"/>
      <c r="LSW61" s="921"/>
      <c r="LSX61" s="921"/>
      <c r="LSY61" s="921"/>
      <c r="LSZ61" s="921"/>
      <c r="LTA61" s="921"/>
      <c r="LTB61" s="921"/>
      <c r="LTC61" s="921"/>
      <c r="LTD61" s="921"/>
      <c r="LTE61" s="921"/>
      <c r="LTF61" s="921"/>
      <c r="LTG61" s="921"/>
      <c r="LTH61" s="921"/>
      <c r="LTI61" s="921"/>
      <c r="LTJ61" s="921"/>
      <c r="LTK61" s="921"/>
      <c r="LTL61" s="921"/>
      <c r="LTM61" s="921"/>
      <c r="LTN61" s="921"/>
      <c r="LTO61" s="921"/>
      <c r="LTP61" s="921"/>
      <c r="LTQ61" s="921"/>
      <c r="LTR61" s="921"/>
      <c r="LTS61" s="921"/>
      <c r="LTT61" s="921"/>
      <c r="LTU61" s="921"/>
      <c r="LTV61" s="921"/>
      <c r="LTW61" s="921"/>
      <c r="LTX61" s="921"/>
      <c r="LTY61" s="921"/>
      <c r="LTZ61" s="921"/>
      <c r="LUA61" s="921"/>
      <c r="LUB61" s="921"/>
      <c r="LUC61" s="921"/>
      <c r="LUD61" s="921"/>
      <c r="LUE61" s="921"/>
      <c r="LUF61" s="921"/>
      <c r="LUG61" s="921"/>
      <c r="LUH61" s="921"/>
      <c r="LUI61" s="921"/>
      <c r="LUJ61" s="921"/>
      <c r="LUK61" s="921"/>
      <c r="LUL61" s="921"/>
      <c r="LUM61" s="921"/>
      <c r="LUN61" s="921"/>
      <c r="LUO61" s="921"/>
      <c r="LUP61" s="921"/>
      <c r="LUQ61" s="921"/>
      <c r="LUR61" s="921"/>
      <c r="LUS61" s="921"/>
      <c r="LUT61" s="921"/>
      <c r="LUU61" s="921"/>
      <c r="LUV61" s="921"/>
      <c r="LUW61" s="921"/>
      <c r="LUX61" s="921"/>
      <c r="LUY61" s="921"/>
      <c r="LUZ61" s="921"/>
      <c r="LVA61" s="921"/>
      <c r="LVB61" s="921"/>
      <c r="LVC61" s="921"/>
      <c r="LVD61" s="921"/>
      <c r="LVE61" s="921"/>
      <c r="LVF61" s="921"/>
      <c r="LVG61" s="921"/>
      <c r="LVH61" s="921"/>
      <c r="LVI61" s="921"/>
      <c r="LVJ61" s="921"/>
      <c r="LVK61" s="921"/>
      <c r="LVL61" s="921"/>
      <c r="LVM61" s="921"/>
      <c r="LVN61" s="921"/>
      <c r="LVO61" s="921"/>
      <c r="LVP61" s="921"/>
      <c r="LVQ61" s="921"/>
      <c r="LVR61" s="921"/>
      <c r="LVS61" s="921"/>
      <c r="LVT61" s="921"/>
      <c r="LVU61" s="921"/>
      <c r="LVV61" s="921"/>
      <c r="LVW61" s="921"/>
      <c r="LVX61" s="921"/>
      <c r="LVY61" s="921"/>
      <c r="LVZ61" s="921"/>
      <c r="LWA61" s="921"/>
      <c r="LWB61" s="921"/>
      <c r="LWC61" s="921"/>
      <c r="LWD61" s="921"/>
      <c r="LWE61" s="921"/>
      <c r="LWF61" s="921"/>
      <c r="LWG61" s="921"/>
      <c r="LWH61" s="921"/>
      <c r="LWI61" s="921"/>
      <c r="LWJ61" s="921"/>
      <c r="LWK61" s="921"/>
      <c r="LWL61" s="921"/>
      <c r="LWM61" s="921"/>
      <c r="LWN61" s="921"/>
      <c r="LWO61" s="921"/>
      <c r="LWP61" s="921"/>
      <c r="LWQ61" s="921"/>
      <c r="LWR61" s="921"/>
      <c r="LWS61" s="921"/>
      <c r="LWT61" s="921"/>
      <c r="LWU61" s="921"/>
      <c r="LWV61" s="921"/>
      <c r="LWW61" s="921"/>
      <c r="LWX61" s="921"/>
      <c r="LWY61" s="921"/>
      <c r="LWZ61" s="921"/>
      <c r="LXA61" s="921"/>
      <c r="LXB61" s="921"/>
      <c r="LXC61" s="921"/>
      <c r="LXD61" s="921"/>
      <c r="LXE61" s="921"/>
      <c r="LXF61" s="921"/>
      <c r="LXG61" s="921"/>
      <c r="LXH61" s="921"/>
      <c r="LXI61" s="921"/>
      <c r="LXJ61" s="921"/>
      <c r="LXK61" s="921"/>
      <c r="LXL61" s="921"/>
      <c r="LXM61" s="921"/>
      <c r="LXN61" s="921"/>
      <c r="LXO61" s="921"/>
      <c r="LXP61" s="921"/>
      <c r="LXQ61" s="921"/>
      <c r="LXR61" s="921"/>
      <c r="LXS61" s="921"/>
      <c r="LXT61" s="921"/>
      <c r="LXU61" s="921"/>
      <c r="LXV61" s="921"/>
      <c r="LXW61" s="921"/>
      <c r="LXX61" s="921"/>
      <c r="LXY61" s="921"/>
      <c r="LXZ61" s="921"/>
      <c r="LYA61" s="921"/>
      <c r="LYB61" s="921"/>
      <c r="LYC61" s="921"/>
      <c r="LYD61" s="921"/>
      <c r="LYE61" s="921"/>
      <c r="LYF61" s="921"/>
      <c r="LYG61" s="921"/>
      <c r="LYH61" s="921"/>
      <c r="LYI61" s="921"/>
      <c r="LYJ61" s="921"/>
      <c r="LYK61" s="921"/>
      <c r="LYL61" s="921"/>
      <c r="LYM61" s="921"/>
      <c r="LYN61" s="921"/>
      <c r="LYO61" s="921"/>
      <c r="LYP61" s="921"/>
      <c r="LYQ61" s="921"/>
      <c r="LYR61" s="921"/>
      <c r="LYS61" s="921"/>
      <c r="LYT61" s="921"/>
      <c r="LYU61" s="921"/>
      <c r="LYV61" s="921"/>
      <c r="LYW61" s="921"/>
      <c r="LYX61" s="921"/>
      <c r="LYY61" s="921"/>
      <c r="LYZ61" s="921"/>
      <c r="LZA61" s="921"/>
      <c r="LZB61" s="921"/>
      <c r="LZC61" s="921"/>
      <c r="LZD61" s="921"/>
      <c r="LZE61" s="921"/>
      <c r="LZF61" s="921"/>
      <c r="LZG61" s="921"/>
      <c r="LZH61" s="921"/>
      <c r="LZI61" s="921"/>
      <c r="LZJ61" s="921"/>
      <c r="LZK61" s="921"/>
      <c r="LZL61" s="921"/>
      <c r="LZM61" s="921"/>
      <c r="LZN61" s="921"/>
      <c r="LZO61" s="921"/>
      <c r="LZP61" s="921"/>
      <c r="LZQ61" s="921"/>
      <c r="LZR61" s="921"/>
      <c r="LZS61" s="921"/>
      <c r="LZT61" s="921"/>
      <c r="LZU61" s="921"/>
      <c r="LZV61" s="921"/>
      <c r="LZW61" s="921"/>
      <c r="LZX61" s="921"/>
      <c r="LZY61" s="921"/>
      <c r="LZZ61" s="921"/>
      <c r="MAA61" s="921"/>
      <c r="MAB61" s="921"/>
      <c r="MAC61" s="921"/>
      <c r="MAD61" s="921"/>
      <c r="MAE61" s="921"/>
      <c r="MAF61" s="921"/>
      <c r="MAG61" s="921"/>
      <c r="MAH61" s="921"/>
      <c r="MAI61" s="921"/>
      <c r="MAJ61" s="921"/>
      <c r="MAK61" s="921"/>
      <c r="MAL61" s="921"/>
      <c r="MAM61" s="921"/>
      <c r="MAN61" s="921"/>
      <c r="MAO61" s="921"/>
      <c r="MAP61" s="921"/>
      <c r="MAQ61" s="921"/>
      <c r="MAR61" s="921"/>
      <c r="MAS61" s="921"/>
      <c r="MAT61" s="921"/>
      <c r="MAU61" s="921"/>
      <c r="MAV61" s="921"/>
      <c r="MAW61" s="921"/>
      <c r="MAX61" s="921"/>
      <c r="MAY61" s="921"/>
      <c r="MAZ61" s="921"/>
      <c r="MBA61" s="921"/>
      <c r="MBB61" s="921"/>
      <c r="MBC61" s="921"/>
      <c r="MBD61" s="921"/>
      <c r="MBE61" s="921"/>
      <c r="MBF61" s="921"/>
      <c r="MBG61" s="921"/>
      <c r="MBH61" s="921"/>
      <c r="MBI61" s="921"/>
      <c r="MBJ61" s="921"/>
      <c r="MBK61" s="921"/>
      <c r="MBL61" s="921"/>
      <c r="MBM61" s="921"/>
      <c r="MBN61" s="921"/>
      <c r="MBO61" s="921"/>
      <c r="MBP61" s="921"/>
      <c r="MBQ61" s="921"/>
      <c r="MBR61" s="921"/>
      <c r="MBS61" s="921"/>
      <c r="MBT61" s="921"/>
      <c r="MBU61" s="921"/>
      <c r="MBV61" s="921"/>
      <c r="MBW61" s="921"/>
      <c r="MBX61" s="921"/>
      <c r="MBY61" s="921"/>
      <c r="MBZ61" s="921"/>
      <c r="MCA61" s="921"/>
      <c r="MCB61" s="921"/>
      <c r="MCC61" s="921"/>
      <c r="MCD61" s="921"/>
      <c r="MCE61" s="921"/>
      <c r="MCF61" s="921"/>
      <c r="MCG61" s="921"/>
      <c r="MCH61" s="921"/>
      <c r="MCI61" s="921"/>
      <c r="MCJ61" s="921"/>
      <c r="MCK61" s="921"/>
      <c r="MCL61" s="921"/>
      <c r="MCM61" s="921"/>
      <c r="MCN61" s="921"/>
      <c r="MCO61" s="921"/>
      <c r="MCP61" s="921"/>
      <c r="MCQ61" s="921"/>
      <c r="MCR61" s="921"/>
      <c r="MCS61" s="921"/>
      <c r="MCT61" s="921"/>
      <c r="MCU61" s="921"/>
      <c r="MCV61" s="921"/>
      <c r="MCW61" s="921"/>
      <c r="MCX61" s="921"/>
      <c r="MCY61" s="921"/>
      <c r="MCZ61" s="921"/>
      <c r="MDA61" s="921"/>
      <c r="MDB61" s="921"/>
      <c r="MDC61" s="921"/>
      <c r="MDD61" s="921"/>
      <c r="MDE61" s="921"/>
      <c r="MDF61" s="921"/>
      <c r="MDG61" s="921"/>
      <c r="MDH61" s="921"/>
      <c r="MDI61" s="921"/>
      <c r="MDJ61" s="921"/>
      <c r="MDK61" s="921"/>
      <c r="MDL61" s="921"/>
      <c r="MDM61" s="921"/>
      <c r="MDN61" s="921"/>
      <c r="MDO61" s="921"/>
      <c r="MDP61" s="921"/>
      <c r="MDQ61" s="921"/>
      <c r="MDR61" s="921"/>
      <c r="MDS61" s="921"/>
      <c r="MDT61" s="921"/>
      <c r="MDU61" s="921"/>
      <c r="MDV61" s="921"/>
      <c r="MDW61" s="921"/>
      <c r="MDX61" s="921"/>
      <c r="MDY61" s="921"/>
      <c r="MDZ61" s="921"/>
      <c r="MEA61" s="921"/>
      <c r="MEB61" s="921"/>
      <c r="MEC61" s="921"/>
      <c r="MED61" s="921"/>
      <c r="MEE61" s="921"/>
      <c r="MEF61" s="921"/>
      <c r="MEG61" s="921"/>
      <c r="MEH61" s="921"/>
      <c r="MEI61" s="921"/>
      <c r="MEJ61" s="921"/>
      <c r="MEK61" s="921"/>
      <c r="MEL61" s="921"/>
      <c r="MEM61" s="921"/>
      <c r="MEN61" s="921"/>
      <c r="MEO61" s="921"/>
      <c r="MEP61" s="921"/>
      <c r="MEQ61" s="921"/>
      <c r="MER61" s="921"/>
      <c r="MES61" s="921"/>
      <c r="MET61" s="921"/>
      <c r="MEU61" s="921"/>
      <c r="MEV61" s="921"/>
      <c r="MEW61" s="921"/>
      <c r="MEX61" s="921"/>
      <c r="MEY61" s="921"/>
      <c r="MEZ61" s="921"/>
      <c r="MFA61" s="921"/>
      <c r="MFB61" s="921"/>
      <c r="MFC61" s="921"/>
      <c r="MFD61" s="921"/>
      <c r="MFE61" s="921"/>
      <c r="MFF61" s="921"/>
      <c r="MFG61" s="921"/>
      <c r="MFH61" s="921"/>
      <c r="MFI61" s="921"/>
      <c r="MFJ61" s="921"/>
      <c r="MFK61" s="921"/>
      <c r="MFL61" s="921"/>
      <c r="MFM61" s="921"/>
      <c r="MFN61" s="921"/>
      <c r="MFO61" s="921"/>
      <c r="MFP61" s="921"/>
      <c r="MFQ61" s="921"/>
      <c r="MFR61" s="921"/>
      <c r="MFS61" s="921"/>
      <c r="MFT61" s="921"/>
      <c r="MFU61" s="921"/>
      <c r="MFV61" s="921"/>
      <c r="MFW61" s="921"/>
      <c r="MFX61" s="921"/>
      <c r="MFY61" s="921"/>
      <c r="MFZ61" s="921"/>
      <c r="MGA61" s="921"/>
      <c r="MGB61" s="921"/>
      <c r="MGC61" s="921"/>
      <c r="MGD61" s="921"/>
      <c r="MGE61" s="921"/>
      <c r="MGF61" s="921"/>
      <c r="MGG61" s="921"/>
      <c r="MGH61" s="921"/>
      <c r="MGI61" s="921"/>
      <c r="MGJ61" s="921"/>
      <c r="MGK61" s="921"/>
      <c r="MGL61" s="921"/>
      <c r="MGM61" s="921"/>
      <c r="MGN61" s="921"/>
      <c r="MGO61" s="921"/>
      <c r="MGP61" s="921"/>
      <c r="MGQ61" s="921"/>
      <c r="MGR61" s="921"/>
      <c r="MGS61" s="921"/>
      <c r="MGT61" s="921"/>
      <c r="MGU61" s="921"/>
      <c r="MGV61" s="921"/>
      <c r="MGW61" s="921"/>
      <c r="MGX61" s="921"/>
      <c r="MGY61" s="921"/>
      <c r="MGZ61" s="921"/>
      <c r="MHA61" s="921"/>
      <c r="MHB61" s="921"/>
      <c r="MHC61" s="921"/>
      <c r="MHD61" s="921"/>
      <c r="MHE61" s="921"/>
      <c r="MHF61" s="921"/>
      <c r="MHG61" s="921"/>
      <c r="MHH61" s="921"/>
      <c r="MHI61" s="921"/>
      <c r="MHJ61" s="921"/>
      <c r="MHK61" s="921"/>
      <c r="MHL61" s="921"/>
      <c r="MHM61" s="921"/>
      <c r="MHN61" s="921"/>
      <c r="MHO61" s="921"/>
      <c r="MHP61" s="921"/>
      <c r="MHQ61" s="921"/>
      <c r="MHR61" s="921"/>
      <c r="MHS61" s="921"/>
      <c r="MHT61" s="921"/>
      <c r="MHU61" s="921"/>
      <c r="MHV61" s="921"/>
      <c r="MHW61" s="921"/>
      <c r="MHX61" s="921"/>
      <c r="MHY61" s="921"/>
      <c r="MHZ61" s="921"/>
      <c r="MIA61" s="921"/>
      <c r="MIB61" s="921"/>
      <c r="MIC61" s="921"/>
      <c r="MID61" s="921"/>
      <c r="MIE61" s="921"/>
      <c r="MIF61" s="921"/>
      <c r="MIG61" s="921"/>
      <c r="MIH61" s="921"/>
      <c r="MII61" s="921"/>
      <c r="MIJ61" s="921"/>
      <c r="MIK61" s="921"/>
      <c r="MIL61" s="921"/>
      <c r="MIM61" s="921"/>
      <c r="MIN61" s="921"/>
      <c r="MIO61" s="921"/>
      <c r="MIP61" s="921"/>
      <c r="MIQ61" s="921"/>
      <c r="MIR61" s="921"/>
      <c r="MIS61" s="921"/>
      <c r="MIT61" s="921"/>
      <c r="MIU61" s="921"/>
      <c r="MIV61" s="921"/>
      <c r="MIW61" s="921"/>
      <c r="MIX61" s="921"/>
      <c r="MIY61" s="921"/>
      <c r="MIZ61" s="921"/>
      <c r="MJA61" s="921"/>
      <c r="MJB61" s="921"/>
      <c r="MJC61" s="921"/>
      <c r="MJD61" s="921"/>
      <c r="MJE61" s="921"/>
      <c r="MJF61" s="921"/>
      <c r="MJG61" s="921"/>
      <c r="MJH61" s="921"/>
      <c r="MJI61" s="921"/>
      <c r="MJJ61" s="921"/>
      <c r="MJK61" s="921"/>
      <c r="MJL61" s="921"/>
      <c r="MJM61" s="921"/>
      <c r="MJN61" s="921"/>
      <c r="MJO61" s="921"/>
      <c r="MJP61" s="921"/>
      <c r="MJQ61" s="921"/>
      <c r="MJR61" s="921"/>
      <c r="MJS61" s="921"/>
      <c r="MJT61" s="921"/>
      <c r="MJU61" s="921"/>
      <c r="MJV61" s="921"/>
      <c r="MJW61" s="921"/>
      <c r="MJX61" s="921"/>
      <c r="MJY61" s="921"/>
      <c r="MJZ61" s="921"/>
      <c r="MKA61" s="921"/>
      <c r="MKB61" s="921"/>
      <c r="MKC61" s="921"/>
      <c r="MKD61" s="921"/>
      <c r="MKE61" s="921"/>
      <c r="MKF61" s="921"/>
      <c r="MKG61" s="921"/>
      <c r="MKH61" s="921"/>
      <c r="MKI61" s="921"/>
      <c r="MKJ61" s="921"/>
      <c r="MKK61" s="921"/>
      <c r="MKL61" s="921"/>
      <c r="MKM61" s="921"/>
      <c r="MKN61" s="921"/>
      <c r="MKO61" s="921"/>
      <c r="MKP61" s="921"/>
      <c r="MKQ61" s="921"/>
      <c r="MKR61" s="921"/>
      <c r="MKS61" s="921"/>
      <c r="MKT61" s="921"/>
      <c r="MKU61" s="921"/>
      <c r="MKV61" s="921"/>
      <c r="MKW61" s="921"/>
      <c r="MKX61" s="921"/>
      <c r="MKY61" s="921"/>
      <c r="MKZ61" s="921"/>
      <c r="MLA61" s="921"/>
      <c r="MLB61" s="921"/>
      <c r="MLC61" s="921"/>
      <c r="MLD61" s="921"/>
      <c r="MLE61" s="921"/>
      <c r="MLF61" s="921"/>
      <c r="MLG61" s="921"/>
      <c r="MLH61" s="921"/>
      <c r="MLI61" s="921"/>
      <c r="MLJ61" s="921"/>
      <c r="MLK61" s="921"/>
      <c r="MLL61" s="921"/>
      <c r="MLM61" s="921"/>
      <c r="MLN61" s="921"/>
      <c r="MLO61" s="921"/>
      <c r="MLP61" s="921"/>
      <c r="MLQ61" s="921"/>
      <c r="MLR61" s="921"/>
      <c r="MLS61" s="921"/>
      <c r="MLT61" s="921"/>
      <c r="MLU61" s="921"/>
      <c r="MLV61" s="921"/>
      <c r="MLW61" s="921"/>
      <c r="MLX61" s="921"/>
      <c r="MLY61" s="921"/>
      <c r="MLZ61" s="921"/>
      <c r="MMA61" s="921"/>
      <c r="MMB61" s="921"/>
      <c r="MMC61" s="921"/>
      <c r="MMD61" s="921"/>
      <c r="MME61" s="921"/>
      <c r="MMF61" s="921"/>
      <c r="MMG61" s="921"/>
      <c r="MMH61" s="921"/>
      <c r="MMI61" s="921"/>
      <c r="MMJ61" s="921"/>
      <c r="MMK61" s="921"/>
      <c r="MML61" s="921"/>
      <c r="MMM61" s="921"/>
      <c r="MMN61" s="921"/>
      <c r="MMO61" s="921"/>
      <c r="MMP61" s="921"/>
      <c r="MMQ61" s="921"/>
      <c r="MMR61" s="921"/>
      <c r="MMS61" s="921"/>
      <c r="MMT61" s="921"/>
      <c r="MMU61" s="921"/>
      <c r="MMV61" s="921"/>
      <c r="MMW61" s="921"/>
      <c r="MMX61" s="921"/>
      <c r="MMY61" s="921"/>
      <c r="MMZ61" s="921"/>
      <c r="MNA61" s="921"/>
      <c r="MNB61" s="921"/>
      <c r="MNC61" s="921"/>
      <c r="MND61" s="921"/>
      <c r="MNE61" s="921"/>
      <c r="MNF61" s="921"/>
      <c r="MNG61" s="921"/>
      <c r="MNH61" s="921"/>
      <c r="MNI61" s="921"/>
      <c r="MNJ61" s="921"/>
      <c r="MNK61" s="921"/>
      <c r="MNL61" s="921"/>
      <c r="MNM61" s="921"/>
      <c r="MNN61" s="921"/>
      <c r="MNO61" s="921"/>
      <c r="MNP61" s="921"/>
      <c r="MNQ61" s="921"/>
      <c r="MNR61" s="921"/>
      <c r="MNS61" s="921"/>
      <c r="MNT61" s="921"/>
      <c r="MNU61" s="921"/>
      <c r="MNV61" s="921"/>
      <c r="MNW61" s="921"/>
      <c r="MNX61" s="921"/>
      <c r="MNY61" s="921"/>
      <c r="MNZ61" s="921"/>
      <c r="MOA61" s="921"/>
      <c r="MOB61" s="921"/>
      <c r="MOC61" s="921"/>
      <c r="MOD61" s="921"/>
      <c r="MOE61" s="921"/>
      <c r="MOF61" s="921"/>
      <c r="MOG61" s="921"/>
      <c r="MOH61" s="921"/>
      <c r="MOI61" s="921"/>
      <c r="MOJ61" s="921"/>
      <c r="MOK61" s="921"/>
      <c r="MOL61" s="921"/>
      <c r="MOM61" s="921"/>
      <c r="MON61" s="921"/>
      <c r="MOO61" s="921"/>
      <c r="MOP61" s="921"/>
      <c r="MOQ61" s="921"/>
      <c r="MOR61" s="921"/>
      <c r="MOS61" s="921"/>
      <c r="MOT61" s="921"/>
      <c r="MOU61" s="921"/>
      <c r="MOV61" s="921"/>
      <c r="MOW61" s="921"/>
      <c r="MOX61" s="921"/>
      <c r="MOY61" s="921"/>
      <c r="MOZ61" s="921"/>
      <c r="MPA61" s="921"/>
      <c r="MPB61" s="921"/>
      <c r="MPC61" s="921"/>
      <c r="MPD61" s="921"/>
      <c r="MPE61" s="921"/>
      <c r="MPF61" s="921"/>
      <c r="MPG61" s="921"/>
      <c r="MPH61" s="921"/>
      <c r="MPI61" s="921"/>
      <c r="MPJ61" s="921"/>
      <c r="MPK61" s="921"/>
      <c r="MPL61" s="921"/>
      <c r="MPM61" s="921"/>
      <c r="MPN61" s="921"/>
      <c r="MPO61" s="921"/>
      <c r="MPP61" s="921"/>
      <c r="MPQ61" s="921"/>
      <c r="MPR61" s="921"/>
      <c r="MPS61" s="921"/>
      <c r="MPT61" s="921"/>
      <c r="MPU61" s="921"/>
      <c r="MPV61" s="921"/>
      <c r="MPW61" s="921"/>
      <c r="MPX61" s="921"/>
      <c r="MPY61" s="921"/>
      <c r="MPZ61" s="921"/>
      <c r="MQA61" s="921"/>
      <c r="MQB61" s="921"/>
      <c r="MQC61" s="921"/>
      <c r="MQD61" s="921"/>
      <c r="MQE61" s="921"/>
      <c r="MQF61" s="921"/>
      <c r="MQG61" s="921"/>
      <c r="MQH61" s="921"/>
      <c r="MQI61" s="921"/>
      <c r="MQJ61" s="921"/>
      <c r="MQK61" s="921"/>
      <c r="MQL61" s="921"/>
      <c r="MQM61" s="921"/>
      <c r="MQN61" s="921"/>
      <c r="MQO61" s="921"/>
      <c r="MQP61" s="921"/>
      <c r="MQQ61" s="921"/>
      <c r="MQR61" s="921"/>
      <c r="MQS61" s="921"/>
      <c r="MQT61" s="921"/>
      <c r="MQU61" s="921"/>
      <c r="MQV61" s="921"/>
      <c r="MQW61" s="921"/>
      <c r="MQX61" s="921"/>
      <c r="MQY61" s="921"/>
      <c r="MQZ61" s="921"/>
      <c r="MRA61" s="921"/>
      <c r="MRB61" s="921"/>
      <c r="MRC61" s="921"/>
      <c r="MRD61" s="921"/>
      <c r="MRE61" s="921"/>
      <c r="MRF61" s="921"/>
      <c r="MRG61" s="921"/>
      <c r="MRH61" s="921"/>
      <c r="MRI61" s="921"/>
      <c r="MRJ61" s="921"/>
      <c r="MRK61" s="921"/>
      <c r="MRL61" s="921"/>
      <c r="MRM61" s="921"/>
      <c r="MRN61" s="921"/>
      <c r="MRO61" s="921"/>
      <c r="MRP61" s="921"/>
      <c r="MRQ61" s="921"/>
      <c r="MRR61" s="921"/>
      <c r="MRS61" s="921"/>
      <c r="MRT61" s="921"/>
      <c r="MRU61" s="921"/>
      <c r="MRV61" s="921"/>
      <c r="MRW61" s="921"/>
      <c r="MRX61" s="921"/>
      <c r="MRY61" s="921"/>
      <c r="MRZ61" s="921"/>
      <c r="MSA61" s="921"/>
      <c r="MSB61" s="921"/>
      <c r="MSC61" s="921"/>
      <c r="MSD61" s="921"/>
      <c r="MSE61" s="921"/>
      <c r="MSF61" s="921"/>
      <c r="MSG61" s="921"/>
      <c r="MSH61" s="921"/>
      <c r="MSI61" s="921"/>
      <c r="MSJ61" s="921"/>
      <c r="MSK61" s="921"/>
      <c r="MSL61" s="921"/>
      <c r="MSM61" s="921"/>
      <c r="MSN61" s="921"/>
      <c r="MSO61" s="921"/>
      <c r="MSP61" s="921"/>
      <c r="MSQ61" s="921"/>
      <c r="MSR61" s="921"/>
      <c r="MSS61" s="921"/>
      <c r="MST61" s="921"/>
      <c r="MSU61" s="921"/>
      <c r="MSV61" s="921"/>
      <c r="MSW61" s="921"/>
      <c r="MSX61" s="921"/>
      <c r="MSY61" s="921"/>
      <c r="MSZ61" s="921"/>
      <c r="MTA61" s="921"/>
      <c r="MTB61" s="921"/>
      <c r="MTC61" s="921"/>
      <c r="MTD61" s="921"/>
      <c r="MTE61" s="921"/>
      <c r="MTF61" s="921"/>
      <c r="MTG61" s="921"/>
      <c r="MTH61" s="921"/>
      <c r="MTI61" s="921"/>
      <c r="MTJ61" s="921"/>
      <c r="MTK61" s="921"/>
      <c r="MTL61" s="921"/>
      <c r="MTM61" s="921"/>
      <c r="MTN61" s="921"/>
      <c r="MTO61" s="921"/>
      <c r="MTP61" s="921"/>
      <c r="MTQ61" s="921"/>
      <c r="MTR61" s="921"/>
      <c r="MTS61" s="921"/>
      <c r="MTT61" s="921"/>
      <c r="MTU61" s="921"/>
      <c r="MTV61" s="921"/>
      <c r="MTW61" s="921"/>
      <c r="MTX61" s="921"/>
      <c r="MTY61" s="921"/>
      <c r="MTZ61" s="921"/>
      <c r="MUA61" s="921"/>
      <c r="MUB61" s="921"/>
      <c r="MUC61" s="921"/>
      <c r="MUD61" s="921"/>
      <c r="MUE61" s="921"/>
      <c r="MUF61" s="921"/>
      <c r="MUG61" s="921"/>
      <c r="MUH61" s="921"/>
      <c r="MUI61" s="921"/>
      <c r="MUJ61" s="921"/>
      <c r="MUK61" s="921"/>
      <c r="MUL61" s="921"/>
      <c r="MUM61" s="921"/>
      <c r="MUN61" s="921"/>
      <c r="MUO61" s="921"/>
      <c r="MUP61" s="921"/>
      <c r="MUQ61" s="921"/>
      <c r="MUR61" s="921"/>
      <c r="MUS61" s="921"/>
      <c r="MUT61" s="921"/>
      <c r="MUU61" s="921"/>
      <c r="MUV61" s="921"/>
      <c r="MUW61" s="921"/>
      <c r="MUX61" s="921"/>
      <c r="MUY61" s="921"/>
      <c r="MUZ61" s="921"/>
      <c r="MVA61" s="921"/>
      <c r="MVB61" s="921"/>
      <c r="MVC61" s="921"/>
      <c r="MVD61" s="921"/>
      <c r="MVE61" s="921"/>
      <c r="MVF61" s="921"/>
      <c r="MVG61" s="921"/>
      <c r="MVH61" s="921"/>
      <c r="MVI61" s="921"/>
      <c r="MVJ61" s="921"/>
      <c r="MVK61" s="921"/>
      <c r="MVL61" s="921"/>
      <c r="MVM61" s="921"/>
      <c r="MVN61" s="921"/>
      <c r="MVO61" s="921"/>
      <c r="MVP61" s="921"/>
      <c r="MVQ61" s="921"/>
      <c r="MVR61" s="921"/>
      <c r="MVS61" s="921"/>
      <c r="MVT61" s="921"/>
      <c r="MVU61" s="921"/>
      <c r="MVV61" s="921"/>
      <c r="MVW61" s="921"/>
      <c r="MVX61" s="921"/>
      <c r="MVY61" s="921"/>
      <c r="MVZ61" s="921"/>
      <c r="MWA61" s="921"/>
      <c r="MWB61" s="921"/>
      <c r="MWC61" s="921"/>
      <c r="MWD61" s="921"/>
      <c r="MWE61" s="921"/>
      <c r="MWF61" s="921"/>
      <c r="MWG61" s="921"/>
      <c r="MWH61" s="921"/>
      <c r="MWI61" s="921"/>
      <c r="MWJ61" s="921"/>
      <c r="MWK61" s="921"/>
      <c r="MWL61" s="921"/>
      <c r="MWM61" s="921"/>
      <c r="MWN61" s="921"/>
      <c r="MWO61" s="921"/>
      <c r="MWP61" s="921"/>
      <c r="MWQ61" s="921"/>
      <c r="MWR61" s="921"/>
      <c r="MWS61" s="921"/>
      <c r="MWT61" s="921"/>
      <c r="MWU61" s="921"/>
      <c r="MWV61" s="921"/>
      <c r="MWW61" s="921"/>
      <c r="MWX61" s="921"/>
      <c r="MWY61" s="921"/>
      <c r="MWZ61" s="921"/>
      <c r="MXA61" s="921"/>
      <c r="MXB61" s="921"/>
      <c r="MXC61" s="921"/>
      <c r="MXD61" s="921"/>
      <c r="MXE61" s="921"/>
      <c r="MXF61" s="921"/>
      <c r="MXG61" s="921"/>
      <c r="MXH61" s="921"/>
      <c r="MXI61" s="921"/>
      <c r="MXJ61" s="921"/>
      <c r="MXK61" s="921"/>
      <c r="MXL61" s="921"/>
      <c r="MXM61" s="921"/>
      <c r="MXN61" s="921"/>
      <c r="MXO61" s="921"/>
      <c r="MXP61" s="921"/>
      <c r="MXQ61" s="921"/>
      <c r="MXR61" s="921"/>
      <c r="MXS61" s="921"/>
      <c r="MXT61" s="921"/>
      <c r="MXU61" s="921"/>
      <c r="MXV61" s="921"/>
      <c r="MXW61" s="921"/>
      <c r="MXX61" s="921"/>
      <c r="MXY61" s="921"/>
      <c r="MXZ61" s="921"/>
      <c r="MYA61" s="921"/>
      <c r="MYB61" s="921"/>
      <c r="MYC61" s="921"/>
      <c r="MYD61" s="921"/>
      <c r="MYE61" s="921"/>
      <c r="MYF61" s="921"/>
      <c r="MYG61" s="921"/>
      <c r="MYH61" s="921"/>
      <c r="MYI61" s="921"/>
      <c r="MYJ61" s="921"/>
      <c r="MYK61" s="921"/>
      <c r="MYL61" s="921"/>
      <c r="MYM61" s="921"/>
      <c r="MYN61" s="921"/>
      <c r="MYO61" s="921"/>
      <c r="MYP61" s="921"/>
      <c r="MYQ61" s="921"/>
      <c r="MYR61" s="921"/>
      <c r="MYS61" s="921"/>
      <c r="MYT61" s="921"/>
      <c r="MYU61" s="921"/>
      <c r="MYV61" s="921"/>
      <c r="MYW61" s="921"/>
      <c r="MYX61" s="921"/>
      <c r="MYY61" s="921"/>
      <c r="MYZ61" s="921"/>
      <c r="MZA61" s="921"/>
      <c r="MZB61" s="921"/>
      <c r="MZC61" s="921"/>
      <c r="MZD61" s="921"/>
      <c r="MZE61" s="921"/>
      <c r="MZF61" s="921"/>
      <c r="MZG61" s="921"/>
      <c r="MZH61" s="921"/>
      <c r="MZI61" s="921"/>
      <c r="MZJ61" s="921"/>
      <c r="MZK61" s="921"/>
      <c r="MZL61" s="921"/>
      <c r="MZM61" s="921"/>
      <c r="MZN61" s="921"/>
      <c r="MZO61" s="921"/>
      <c r="MZP61" s="921"/>
      <c r="MZQ61" s="921"/>
      <c r="MZR61" s="921"/>
      <c r="MZS61" s="921"/>
      <c r="MZT61" s="921"/>
      <c r="MZU61" s="921"/>
      <c r="MZV61" s="921"/>
      <c r="MZW61" s="921"/>
      <c r="MZX61" s="921"/>
      <c r="MZY61" s="921"/>
      <c r="MZZ61" s="921"/>
      <c r="NAA61" s="921"/>
      <c r="NAB61" s="921"/>
      <c r="NAC61" s="921"/>
      <c r="NAD61" s="921"/>
      <c r="NAE61" s="921"/>
      <c r="NAF61" s="921"/>
      <c r="NAG61" s="921"/>
      <c r="NAH61" s="921"/>
      <c r="NAI61" s="921"/>
      <c r="NAJ61" s="921"/>
      <c r="NAK61" s="921"/>
      <c r="NAL61" s="921"/>
      <c r="NAM61" s="921"/>
      <c r="NAN61" s="921"/>
      <c r="NAO61" s="921"/>
      <c r="NAP61" s="921"/>
      <c r="NAQ61" s="921"/>
      <c r="NAR61" s="921"/>
      <c r="NAS61" s="921"/>
      <c r="NAT61" s="921"/>
      <c r="NAU61" s="921"/>
      <c r="NAV61" s="921"/>
      <c r="NAW61" s="921"/>
      <c r="NAX61" s="921"/>
      <c r="NAY61" s="921"/>
      <c r="NAZ61" s="921"/>
      <c r="NBA61" s="921"/>
      <c r="NBB61" s="921"/>
      <c r="NBC61" s="921"/>
      <c r="NBD61" s="921"/>
      <c r="NBE61" s="921"/>
      <c r="NBF61" s="921"/>
      <c r="NBG61" s="921"/>
      <c r="NBH61" s="921"/>
      <c r="NBI61" s="921"/>
      <c r="NBJ61" s="921"/>
      <c r="NBK61" s="921"/>
      <c r="NBL61" s="921"/>
      <c r="NBM61" s="921"/>
      <c r="NBN61" s="921"/>
      <c r="NBO61" s="921"/>
      <c r="NBP61" s="921"/>
      <c r="NBQ61" s="921"/>
      <c r="NBR61" s="921"/>
      <c r="NBS61" s="921"/>
      <c r="NBT61" s="921"/>
      <c r="NBU61" s="921"/>
      <c r="NBV61" s="921"/>
      <c r="NBW61" s="921"/>
      <c r="NBX61" s="921"/>
      <c r="NBY61" s="921"/>
      <c r="NBZ61" s="921"/>
      <c r="NCA61" s="921"/>
      <c r="NCB61" s="921"/>
      <c r="NCC61" s="921"/>
      <c r="NCD61" s="921"/>
      <c r="NCE61" s="921"/>
      <c r="NCF61" s="921"/>
      <c r="NCG61" s="921"/>
      <c r="NCH61" s="921"/>
      <c r="NCI61" s="921"/>
      <c r="NCJ61" s="921"/>
      <c r="NCK61" s="921"/>
      <c r="NCL61" s="921"/>
      <c r="NCM61" s="921"/>
      <c r="NCN61" s="921"/>
      <c r="NCO61" s="921"/>
      <c r="NCP61" s="921"/>
      <c r="NCQ61" s="921"/>
      <c r="NCR61" s="921"/>
      <c r="NCS61" s="921"/>
      <c r="NCT61" s="921"/>
      <c r="NCU61" s="921"/>
      <c r="NCV61" s="921"/>
      <c r="NCW61" s="921"/>
      <c r="NCX61" s="921"/>
      <c r="NCY61" s="921"/>
      <c r="NCZ61" s="921"/>
      <c r="NDA61" s="921"/>
      <c r="NDB61" s="921"/>
      <c r="NDC61" s="921"/>
      <c r="NDD61" s="921"/>
      <c r="NDE61" s="921"/>
      <c r="NDF61" s="921"/>
      <c r="NDG61" s="921"/>
      <c r="NDH61" s="921"/>
      <c r="NDI61" s="921"/>
      <c r="NDJ61" s="921"/>
      <c r="NDK61" s="921"/>
      <c r="NDL61" s="921"/>
      <c r="NDM61" s="921"/>
      <c r="NDN61" s="921"/>
      <c r="NDO61" s="921"/>
      <c r="NDP61" s="921"/>
      <c r="NDQ61" s="921"/>
      <c r="NDR61" s="921"/>
      <c r="NDS61" s="921"/>
      <c r="NDT61" s="921"/>
      <c r="NDU61" s="921"/>
      <c r="NDV61" s="921"/>
      <c r="NDW61" s="921"/>
      <c r="NDX61" s="921"/>
      <c r="NDY61" s="921"/>
      <c r="NDZ61" s="921"/>
      <c r="NEA61" s="921"/>
      <c r="NEB61" s="921"/>
      <c r="NEC61" s="921"/>
      <c r="NED61" s="921"/>
      <c r="NEE61" s="921"/>
      <c r="NEF61" s="921"/>
      <c r="NEG61" s="921"/>
      <c r="NEH61" s="921"/>
      <c r="NEI61" s="921"/>
      <c r="NEJ61" s="921"/>
      <c r="NEK61" s="921"/>
      <c r="NEL61" s="921"/>
      <c r="NEM61" s="921"/>
      <c r="NEN61" s="921"/>
      <c r="NEO61" s="921"/>
      <c r="NEP61" s="921"/>
      <c r="NEQ61" s="921"/>
      <c r="NER61" s="921"/>
      <c r="NES61" s="921"/>
      <c r="NET61" s="921"/>
      <c r="NEU61" s="921"/>
      <c r="NEV61" s="921"/>
      <c r="NEW61" s="921"/>
      <c r="NEX61" s="921"/>
      <c r="NEY61" s="921"/>
      <c r="NEZ61" s="921"/>
      <c r="NFA61" s="921"/>
      <c r="NFB61" s="921"/>
      <c r="NFC61" s="921"/>
      <c r="NFD61" s="921"/>
      <c r="NFE61" s="921"/>
      <c r="NFF61" s="921"/>
      <c r="NFG61" s="921"/>
      <c r="NFH61" s="921"/>
      <c r="NFI61" s="921"/>
      <c r="NFJ61" s="921"/>
      <c r="NFK61" s="921"/>
      <c r="NFL61" s="921"/>
      <c r="NFM61" s="921"/>
      <c r="NFN61" s="921"/>
      <c r="NFO61" s="921"/>
      <c r="NFP61" s="921"/>
      <c r="NFQ61" s="921"/>
      <c r="NFR61" s="921"/>
      <c r="NFS61" s="921"/>
      <c r="NFT61" s="921"/>
      <c r="NFU61" s="921"/>
      <c r="NFV61" s="921"/>
      <c r="NFW61" s="921"/>
      <c r="NFX61" s="921"/>
      <c r="NFY61" s="921"/>
      <c r="NFZ61" s="921"/>
      <c r="NGA61" s="921"/>
      <c r="NGB61" s="921"/>
      <c r="NGC61" s="921"/>
      <c r="NGD61" s="921"/>
      <c r="NGE61" s="921"/>
      <c r="NGF61" s="921"/>
      <c r="NGG61" s="921"/>
      <c r="NGH61" s="921"/>
      <c r="NGI61" s="921"/>
      <c r="NGJ61" s="921"/>
      <c r="NGK61" s="921"/>
      <c r="NGL61" s="921"/>
      <c r="NGM61" s="921"/>
      <c r="NGN61" s="921"/>
      <c r="NGO61" s="921"/>
      <c r="NGP61" s="921"/>
      <c r="NGQ61" s="921"/>
      <c r="NGR61" s="921"/>
      <c r="NGS61" s="921"/>
      <c r="NGT61" s="921"/>
      <c r="NGU61" s="921"/>
      <c r="NGV61" s="921"/>
      <c r="NGW61" s="921"/>
      <c r="NGX61" s="921"/>
      <c r="NGY61" s="921"/>
      <c r="NGZ61" s="921"/>
      <c r="NHA61" s="921"/>
      <c r="NHB61" s="921"/>
      <c r="NHC61" s="921"/>
      <c r="NHD61" s="921"/>
      <c r="NHE61" s="921"/>
      <c r="NHF61" s="921"/>
      <c r="NHG61" s="921"/>
      <c r="NHH61" s="921"/>
      <c r="NHI61" s="921"/>
      <c r="NHJ61" s="921"/>
      <c r="NHK61" s="921"/>
      <c r="NHL61" s="921"/>
      <c r="NHM61" s="921"/>
      <c r="NHN61" s="921"/>
      <c r="NHO61" s="921"/>
      <c r="NHP61" s="921"/>
      <c r="NHQ61" s="921"/>
      <c r="NHR61" s="921"/>
      <c r="NHS61" s="921"/>
      <c r="NHT61" s="921"/>
      <c r="NHU61" s="921"/>
      <c r="NHV61" s="921"/>
      <c r="NHW61" s="921"/>
      <c r="NHX61" s="921"/>
      <c r="NHY61" s="921"/>
      <c r="NHZ61" s="921"/>
      <c r="NIA61" s="921"/>
      <c r="NIB61" s="921"/>
      <c r="NIC61" s="921"/>
      <c r="NID61" s="921"/>
      <c r="NIE61" s="921"/>
      <c r="NIF61" s="921"/>
      <c r="NIG61" s="921"/>
      <c r="NIH61" s="921"/>
      <c r="NII61" s="921"/>
      <c r="NIJ61" s="921"/>
      <c r="NIK61" s="921"/>
      <c r="NIL61" s="921"/>
      <c r="NIM61" s="921"/>
      <c r="NIN61" s="921"/>
      <c r="NIO61" s="921"/>
      <c r="NIP61" s="921"/>
      <c r="NIQ61" s="921"/>
      <c r="NIR61" s="921"/>
      <c r="NIS61" s="921"/>
      <c r="NIT61" s="921"/>
      <c r="NIU61" s="921"/>
      <c r="NIV61" s="921"/>
      <c r="NIW61" s="921"/>
      <c r="NIX61" s="921"/>
      <c r="NIY61" s="921"/>
      <c r="NIZ61" s="921"/>
      <c r="NJA61" s="921"/>
      <c r="NJB61" s="921"/>
      <c r="NJC61" s="921"/>
      <c r="NJD61" s="921"/>
      <c r="NJE61" s="921"/>
      <c r="NJF61" s="921"/>
      <c r="NJG61" s="921"/>
      <c r="NJH61" s="921"/>
      <c r="NJI61" s="921"/>
      <c r="NJJ61" s="921"/>
      <c r="NJK61" s="921"/>
      <c r="NJL61" s="921"/>
      <c r="NJM61" s="921"/>
      <c r="NJN61" s="921"/>
      <c r="NJO61" s="921"/>
      <c r="NJP61" s="921"/>
      <c r="NJQ61" s="921"/>
      <c r="NJR61" s="921"/>
      <c r="NJS61" s="921"/>
      <c r="NJT61" s="921"/>
      <c r="NJU61" s="921"/>
      <c r="NJV61" s="921"/>
      <c r="NJW61" s="921"/>
      <c r="NJX61" s="921"/>
      <c r="NJY61" s="921"/>
      <c r="NJZ61" s="921"/>
      <c r="NKA61" s="921"/>
      <c r="NKB61" s="921"/>
      <c r="NKC61" s="921"/>
      <c r="NKD61" s="921"/>
      <c r="NKE61" s="921"/>
      <c r="NKF61" s="921"/>
      <c r="NKG61" s="921"/>
      <c r="NKH61" s="921"/>
      <c r="NKI61" s="921"/>
      <c r="NKJ61" s="921"/>
      <c r="NKK61" s="921"/>
      <c r="NKL61" s="921"/>
      <c r="NKM61" s="921"/>
      <c r="NKN61" s="921"/>
      <c r="NKO61" s="921"/>
      <c r="NKP61" s="921"/>
      <c r="NKQ61" s="921"/>
      <c r="NKR61" s="921"/>
      <c r="NKS61" s="921"/>
      <c r="NKT61" s="921"/>
      <c r="NKU61" s="921"/>
      <c r="NKV61" s="921"/>
      <c r="NKW61" s="921"/>
      <c r="NKX61" s="921"/>
      <c r="NKY61" s="921"/>
      <c r="NKZ61" s="921"/>
      <c r="NLA61" s="921"/>
      <c r="NLB61" s="921"/>
      <c r="NLC61" s="921"/>
      <c r="NLD61" s="921"/>
      <c r="NLE61" s="921"/>
      <c r="NLF61" s="921"/>
      <c r="NLG61" s="921"/>
      <c r="NLH61" s="921"/>
      <c r="NLI61" s="921"/>
      <c r="NLJ61" s="921"/>
      <c r="NLK61" s="921"/>
      <c r="NLL61" s="921"/>
      <c r="NLM61" s="921"/>
      <c r="NLN61" s="921"/>
      <c r="NLO61" s="921"/>
      <c r="NLP61" s="921"/>
      <c r="NLQ61" s="921"/>
      <c r="NLR61" s="921"/>
      <c r="NLS61" s="921"/>
      <c r="NLT61" s="921"/>
      <c r="NLU61" s="921"/>
      <c r="NLV61" s="921"/>
      <c r="NLW61" s="921"/>
      <c r="NLX61" s="921"/>
      <c r="NLY61" s="921"/>
      <c r="NLZ61" s="921"/>
      <c r="NMA61" s="921"/>
      <c r="NMB61" s="921"/>
      <c r="NMC61" s="921"/>
      <c r="NMD61" s="921"/>
      <c r="NME61" s="921"/>
      <c r="NMF61" s="921"/>
      <c r="NMG61" s="921"/>
      <c r="NMH61" s="921"/>
      <c r="NMI61" s="921"/>
      <c r="NMJ61" s="921"/>
      <c r="NMK61" s="921"/>
      <c r="NML61" s="921"/>
      <c r="NMM61" s="921"/>
      <c r="NMN61" s="921"/>
      <c r="NMO61" s="921"/>
      <c r="NMP61" s="921"/>
      <c r="NMQ61" s="921"/>
      <c r="NMR61" s="921"/>
      <c r="NMS61" s="921"/>
      <c r="NMT61" s="921"/>
      <c r="NMU61" s="921"/>
      <c r="NMV61" s="921"/>
      <c r="NMW61" s="921"/>
      <c r="NMX61" s="921"/>
      <c r="NMY61" s="921"/>
      <c r="NMZ61" s="921"/>
      <c r="NNA61" s="921"/>
      <c r="NNB61" s="921"/>
      <c r="NNC61" s="921"/>
      <c r="NND61" s="921"/>
      <c r="NNE61" s="921"/>
      <c r="NNF61" s="921"/>
      <c r="NNG61" s="921"/>
      <c r="NNH61" s="921"/>
      <c r="NNI61" s="921"/>
      <c r="NNJ61" s="921"/>
      <c r="NNK61" s="921"/>
      <c r="NNL61" s="921"/>
      <c r="NNM61" s="921"/>
      <c r="NNN61" s="921"/>
      <c r="NNO61" s="921"/>
      <c r="NNP61" s="921"/>
      <c r="NNQ61" s="921"/>
      <c r="NNR61" s="921"/>
      <c r="NNS61" s="921"/>
      <c r="NNT61" s="921"/>
      <c r="NNU61" s="921"/>
      <c r="NNV61" s="921"/>
      <c r="NNW61" s="921"/>
      <c r="NNX61" s="921"/>
      <c r="NNY61" s="921"/>
      <c r="NNZ61" s="921"/>
      <c r="NOA61" s="921"/>
      <c r="NOB61" s="921"/>
      <c r="NOC61" s="921"/>
      <c r="NOD61" s="921"/>
      <c r="NOE61" s="921"/>
      <c r="NOF61" s="921"/>
      <c r="NOG61" s="921"/>
      <c r="NOH61" s="921"/>
      <c r="NOI61" s="921"/>
      <c r="NOJ61" s="921"/>
      <c r="NOK61" s="921"/>
      <c r="NOL61" s="921"/>
      <c r="NOM61" s="921"/>
      <c r="NON61" s="921"/>
      <c r="NOO61" s="921"/>
      <c r="NOP61" s="921"/>
      <c r="NOQ61" s="921"/>
      <c r="NOR61" s="921"/>
      <c r="NOS61" s="921"/>
      <c r="NOT61" s="921"/>
      <c r="NOU61" s="921"/>
      <c r="NOV61" s="921"/>
      <c r="NOW61" s="921"/>
      <c r="NOX61" s="921"/>
      <c r="NOY61" s="921"/>
      <c r="NOZ61" s="921"/>
      <c r="NPA61" s="921"/>
      <c r="NPB61" s="921"/>
      <c r="NPC61" s="921"/>
      <c r="NPD61" s="921"/>
      <c r="NPE61" s="921"/>
      <c r="NPF61" s="921"/>
      <c r="NPG61" s="921"/>
      <c r="NPH61" s="921"/>
      <c r="NPI61" s="921"/>
      <c r="NPJ61" s="921"/>
      <c r="NPK61" s="921"/>
      <c r="NPL61" s="921"/>
      <c r="NPM61" s="921"/>
      <c r="NPN61" s="921"/>
      <c r="NPO61" s="921"/>
      <c r="NPP61" s="921"/>
      <c r="NPQ61" s="921"/>
      <c r="NPR61" s="921"/>
      <c r="NPS61" s="921"/>
      <c r="NPT61" s="921"/>
      <c r="NPU61" s="921"/>
      <c r="NPV61" s="921"/>
      <c r="NPW61" s="921"/>
      <c r="NPX61" s="921"/>
      <c r="NPY61" s="921"/>
      <c r="NPZ61" s="921"/>
      <c r="NQA61" s="921"/>
      <c r="NQB61" s="921"/>
      <c r="NQC61" s="921"/>
      <c r="NQD61" s="921"/>
      <c r="NQE61" s="921"/>
      <c r="NQF61" s="921"/>
      <c r="NQG61" s="921"/>
      <c r="NQH61" s="921"/>
      <c r="NQI61" s="921"/>
      <c r="NQJ61" s="921"/>
      <c r="NQK61" s="921"/>
      <c r="NQL61" s="921"/>
      <c r="NQM61" s="921"/>
      <c r="NQN61" s="921"/>
      <c r="NQO61" s="921"/>
      <c r="NQP61" s="921"/>
      <c r="NQQ61" s="921"/>
      <c r="NQR61" s="921"/>
      <c r="NQS61" s="921"/>
      <c r="NQT61" s="921"/>
      <c r="NQU61" s="921"/>
      <c r="NQV61" s="921"/>
      <c r="NQW61" s="921"/>
      <c r="NQX61" s="921"/>
      <c r="NQY61" s="921"/>
      <c r="NQZ61" s="921"/>
      <c r="NRA61" s="921"/>
      <c r="NRB61" s="921"/>
      <c r="NRC61" s="921"/>
      <c r="NRD61" s="921"/>
      <c r="NRE61" s="921"/>
      <c r="NRF61" s="921"/>
      <c r="NRG61" s="921"/>
      <c r="NRH61" s="921"/>
      <c r="NRI61" s="921"/>
      <c r="NRJ61" s="921"/>
      <c r="NRK61" s="921"/>
      <c r="NRL61" s="921"/>
      <c r="NRM61" s="921"/>
      <c r="NRN61" s="921"/>
      <c r="NRO61" s="921"/>
      <c r="NRP61" s="921"/>
      <c r="NRQ61" s="921"/>
      <c r="NRR61" s="921"/>
      <c r="NRS61" s="921"/>
      <c r="NRT61" s="921"/>
      <c r="NRU61" s="921"/>
      <c r="NRV61" s="921"/>
      <c r="NRW61" s="921"/>
      <c r="NRX61" s="921"/>
      <c r="NRY61" s="921"/>
      <c r="NRZ61" s="921"/>
      <c r="NSA61" s="921"/>
      <c r="NSB61" s="921"/>
      <c r="NSC61" s="921"/>
      <c r="NSD61" s="921"/>
      <c r="NSE61" s="921"/>
      <c r="NSF61" s="921"/>
      <c r="NSG61" s="921"/>
      <c r="NSH61" s="921"/>
      <c r="NSI61" s="921"/>
      <c r="NSJ61" s="921"/>
      <c r="NSK61" s="921"/>
      <c r="NSL61" s="921"/>
      <c r="NSM61" s="921"/>
      <c r="NSN61" s="921"/>
      <c r="NSO61" s="921"/>
      <c r="NSP61" s="921"/>
      <c r="NSQ61" s="921"/>
      <c r="NSR61" s="921"/>
      <c r="NSS61" s="921"/>
      <c r="NST61" s="921"/>
      <c r="NSU61" s="921"/>
      <c r="NSV61" s="921"/>
      <c r="NSW61" s="921"/>
      <c r="NSX61" s="921"/>
      <c r="NSY61" s="921"/>
      <c r="NSZ61" s="921"/>
      <c r="NTA61" s="921"/>
      <c r="NTB61" s="921"/>
      <c r="NTC61" s="921"/>
      <c r="NTD61" s="921"/>
      <c r="NTE61" s="921"/>
      <c r="NTF61" s="921"/>
      <c r="NTG61" s="921"/>
      <c r="NTH61" s="921"/>
      <c r="NTI61" s="921"/>
      <c r="NTJ61" s="921"/>
      <c r="NTK61" s="921"/>
      <c r="NTL61" s="921"/>
      <c r="NTM61" s="921"/>
      <c r="NTN61" s="921"/>
      <c r="NTO61" s="921"/>
      <c r="NTP61" s="921"/>
      <c r="NTQ61" s="921"/>
      <c r="NTR61" s="921"/>
      <c r="NTS61" s="921"/>
      <c r="NTT61" s="921"/>
      <c r="NTU61" s="921"/>
      <c r="NTV61" s="921"/>
      <c r="NTW61" s="921"/>
      <c r="NTX61" s="921"/>
      <c r="NTY61" s="921"/>
      <c r="NTZ61" s="921"/>
      <c r="NUA61" s="921"/>
      <c r="NUB61" s="921"/>
      <c r="NUC61" s="921"/>
      <c r="NUD61" s="921"/>
      <c r="NUE61" s="921"/>
      <c r="NUF61" s="921"/>
      <c r="NUG61" s="921"/>
      <c r="NUH61" s="921"/>
      <c r="NUI61" s="921"/>
      <c r="NUJ61" s="921"/>
      <c r="NUK61" s="921"/>
      <c r="NUL61" s="921"/>
      <c r="NUM61" s="921"/>
      <c r="NUN61" s="921"/>
      <c r="NUO61" s="921"/>
      <c r="NUP61" s="921"/>
      <c r="NUQ61" s="921"/>
      <c r="NUR61" s="921"/>
      <c r="NUS61" s="921"/>
      <c r="NUT61" s="921"/>
      <c r="NUU61" s="921"/>
      <c r="NUV61" s="921"/>
      <c r="NUW61" s="921"/>
      <c r="NUX61" s="921"/>
      <c r="NUY61" s="921"/>
      <c r="NUZ61" s="921"/>
      <c r="NVA61" s="921"/>
      <c r="NVB61" s="921"/>
      <c r="NVC61" s="921"/>
      <c r="NVD61" s="921"/>
      <c r="NVE61" s="921"/>
      <c r="NVF61" s="921"/>
      <c r="NVG61" s="921"/>
      <c r="NVH61" s="921"/>
      <c r="NVI61" s="921"/>
      <c r="NVJ61" s="921"/>
      <c r="NVK61" s="921"/>
      <c r="NVL61" s="921"/>
      <c r="NVM61" s="921"/>
      <c r="NVN61" s="921"/>
      <c r="NVO61" s="921"/>
      <c r="NVP61" s="921"/>
      <c r="NVQ61" s="921"/>
      <c r="NVR61" s="921"/>
      <c r="NVS61" s="921"/>
      <c r="NVT61" s="921"/>
      <c r="NVU61" s="921"/>
      <c r="NVV61" s="921"/>
      <c r="NVW61" s="921"/>
      <c r="NVX61" s="921"/>
      <c r="NVY61" s="921"/>
      <c r="NVZ61" s="921"/>
      <c r="NWA61" s="921"/>
      <c r="NWB61" s="921"/>
      <c r="NWC61" s="921"/>
      <c r="NWD61" s="921"/>
      <c r="NWE61" s="921"/>
      <c r="NWF61" s="921"/>
      <c r="NWG61" s="921"/>
      <c r="NWH61" s="921"/>
      <c r="NWI61" s="921"/>
      <c r="NWJ61" s="921"/>
      <c r="NWK61" s="921"/>
      <c r="NWL61" s="921"/>
      <c r="NWM61" s="921"/>
      <c r="NWN61" s="921"/>
      <c r="NWO61" s="921"/>
      <c r="NWP61" s="921"/>
      <c r="NWQ61" s="921"/>
      <c r="NWR61" s="921"/>
      <c r="NWS61" s="921"/>
      <c r="NWT61" s="921"/>
      <c r="NWU61" s="921"/>
      <c r="NWV61" s="921"/>
      <c r="NWW61" s="921"/>
      <c r="NWX61" s="921"/>
      <c r="NWY61" s="921"/>
      <c r="NWZ61" s="921"/>
      <c r="NXA61" s="921"/>
      <c r="NXB61" s="921"/>
      <c r="NXC61" s="921"/>
      <c r="NXD61" s="921"/>
      <c r="NXE61" s="921"/>
      <c r="NXF61" s="921"/>
      <c r="NXG61" s="921"/>
      <c r="NXH61" s="921"/>
      <c r="NXI61" s="921"/>
      <c r="NXJ61" s="921"/>
      <c r="NXK61" s="921"/>
      <c r="NXL61" s="921"/>
      <c r="NXM61" s="921"/>
      <c r="NXN61" s="921"/>
      <c r="NXO61" s="921"/>
      <c r="NXP61" s="921"/>
      <c r="NXQ61" s="921"/>
      <c r="NXR61" s="921"/>
      <c r="NXS61" s="921"/>
      <c r="NXT61" s="921"/>
      <c r="NXU61" s="921"/>
      <c r="NXV61" s="921"/>
      <c r="NXW61" s="921"/>
      <c r="NXX61" s="921"/>
      <c r="NXY61" s="921"/>
      <c r="NXZ61" s="921"/>
      <c r="NYA61" s="921"/>
      <c r="NYB61" s="921"/>
      <c r="NYC61" s="921"/>
      <c r="NYD61" s="921"/>
      <c r="NYE61" s="921"/>
      <c r="NYF61" s="921"/>
      <c r="NYG61" s="921"/>
      <c r="NYH61" s="921"/>
      <c r="NYI61" s="921"/>
      <c r="NYJ61" s="921"/>
      <c r="NYK61" s="921"/>
      <c r="NYL61" s="921"/>
      <c r="NYM61" s="921"/>
      <c r="NYN61" s="921"/>
      <c r="NYO61" s="921"/>
      <c r="NYP61" s="921"/>
      <c r="NYQ61" s="921"/>
      <c r="NYR61" s="921"/>
      <c r="NYS61" s="921"/>
      <c r="NYT61" s="921"/>
      <c r="NYU61" s="921"/>
      <c r="NYV61" s="921"/>
      <c r="NYW61" s="921"/>
      <c r="NYX61" s="921"/>
      <c r="NYY61" s="921"/>
      <c r="NYZ61" s="921"/>
      <c r="NZA61" s="921"/>
      <c r="NZB61" s="921"/>
      <c r="NZC61" s="921"/>
      <c r="NZD61" s="921"/>
      <c r="NZE61" s="921"/>
      <c r="NZF61" s="921"/>
      <c r="NZG61" s="921"/>
      <c r="NZH61" s="921"/>
      <c r="NZI61" s="921"/>
      <c r="NZJ61" s="921"/>
      <c r="NZK61" s="921"/>
      <c r="NZL61" s="921"/>
      <c r="NZM61" s="921"/>
      <c r="NZN61" s="921"/>
      <c r="NZO61" s="921"/>
      <c r="NZP61" s="921"/>
      <c r="NZQ61" s="921"/>
      <c r="NZR61" s="921"/>
      <c r="NZS61" s="921"/>
      <c r="NZT61" s="921"/>
      <c r="NZU61" s="921"/>
      <c r="NZV61" s="921"/>
      <c r="NZW61" s="921"/>
      <c r="NZX61" s="921"/>
      <c r="NZY61" s="921"/>
      <c r="NZZ61" s="921"/>
      <c r="OAA61" s="921"/>
      <c r="OAB61" s="921"/>
      <c r="OAC61" s="921"/>
      <c r="OAD61" s="921"/>
      <c r="OAE61" s="921"/>
      <c r="OAF61" s="921"/>
      <c r="OAG61" s="921"/>
      <c r="OAH61" s="921"/>
      <c r="OAI61" s="921"/>
      <c r="OAJ61" s="921"/>
      <c r="OAK61" s="921"/>
      <c r="OAL61" s="921"/>
      <c r="OAM61" s="921"/>
      <c r="OAN61" s="921"/>
      <c r="OAO61" s="921"/>
      <c r="OAP61" s="921"/>
      <c r="OAQ61" s="921"/>
      <c r="OAR61" s="921"/>
      <c r="OAS61" s="921"/>
      <c r="OAT61" s="921"/>
      <c r="OAU61" s="921"/>
      <c r="OAV61" s="921"/>
      <c r="OAW61" s="921"/>
      <c r="OAX61" s="921"/>
      <c r="OAY61" s="921"/>
      <c r="OAZ61" s="921"/>
      <c r="OBA61" s="921"/>
      <c r="OBB61" s="921"/>
      <c r="OBC61" s="921"/>
      <c r="OBD61" s="921"/>
      <c r="OBE61" s="921"/>
      <c r="OBF61" s="921"/>
      <c r="OBG61" s="921"/>
      <c r="OBH61" s="921"/>
      <c r="OBI61" s="921"/>
      <c r="OBJ61" s="921"/>
      <c r="OBK61" s="921"/>
      <c r="OBL61" s="921"/>
      <c r="OBM61" s="921"/>
      <c r="OBN61" s="921"/>
      <c r="OBO61" s="921"/>
      <c r="OBP61" s="921"/>
      <c r="OBQ61" s="921"/>
      <c r="OBR61" s="921"/>
      <c r="OBS61" s="921"/>
      <c r="OBT61" s="921"/>
      <c r="OBU61" s="921"/>
      <c r="OBV61" s="921"/>
      <c r="OBW61" s="921"/>
      <c r="OBX61" s="921"/>
      <c r="OBY61" s="921"/>
      <c r="OBZ61" s="921"/>
      <c r="OCA61" s="921"/>
      <c r="OCB61" s="921"/>
      <c r="OCC61" s="921"/>
      <c r="OCD61" s="921"/>
      <c r="OCE61" s="921"/>
      <c r="OCF61" s="921"/>
      <c r="OCG61" s="921"/>
      <c r="OCH61" s="921"/>
      <c r="OCI61" s="921"/>
      <c r="OCJ61" s="921"/>
      <c r="OCK61" s="921"/>
      <c r="OCL61" s="921"/>
      <c r="OCM61" s="921"/>
      <c r="OCN61" s="921"/>
      <c r="OCO61" s="921"/>
      <c r="OCP61" s="921"/>
      <c r="OCQ61" s="921"/>
      <c r="OCR61" s="921"/>
      <c r="OCS61" s="921"/>
      <c r="OCT61" s="921"/>
      <c r="OCU61" s="921"/>
      <c r="OCV61" s="921"/>
      <c r="OCW61" s="921"/>
      <c r="OCX61" s="921"/>
      <c r="OCY61" s="921"/>
      <c r="OCZ61" s="921"/>
      <c r="ODA61" s="921"/>
      <c r="ODB61" s="921"/>
      <c r="ODC61" s="921"/>
      <c r="ODD61" s="921"/>
      <c r="ODE61" s="921"/>
      <c r="ODF61" s="921"/>
      <c r="ODG61" s="921"/>
      <c r="ODH61" s="921"/>
      <c r="ODI61" s="921"/>
      <c r="ODJ61" s="921"/>
      <c r="ODK61" s="921"/>
      <c r="ODL61" s="921"/>
      <c r="ODM61" s="921"/>
      <c r="ODN61" s="921"/>
      <c r="ODO61" s="921"/>
      <c r="ODP61" s="921"/>
      <c r="ODQ61" s="921"/>
      <c r="ODR61" s="921"/>
      <c r="ODS61" s="921"/>
      <c r="ODT61" s="921"/>
      <c r="ODU61" s="921"/>
      <c r="ODV61" s="921"/>
      <c r="ODW61" s="921"/>
      <c r="ODX61" s="921"/>
      <c r="ODY61" s="921"/>
      <c r="ODZ61" s="921"/>
      <c r="OEA61" s="921"/>
      <c r="OEB61" s="921"/>
      <c r="OEC61" s="921"/>
      <c r="OED61" s="921"/>
      <c r="OEE61" s="921"/>
      <c r="OEF61" s="921"/>
      <c r="OEG61" s="921"/>
      <c r="OEH61" s="921"/>
      <c r="OEI61" s="921"/>
      <c r="OEJ61" s="921"/>
      <c r="OEK61" s="921"/>
      <c r="OEL61" s="921"/>
      <c r="OEM61" s="921"/>
      <c r="OEN61" s="921"/>
      <c r="OEO61" s="921"/>
      <c r="OEP61" s="921"/>
      <c r="OEQ61" s="921"/>
      <c r="OER61" s="921"/>
      <c r="OES61" s="921"/>
      <c r="OET61" s="921"/>
      <c r="OEU61" s="921"/>
      <c r="OEV61" s="921"/>
      <c r="OEW61" s="921"/>
      <c r="OEX61" s="921"/>
      <c r="OEY61" s="921"/>
      <c r="OEZ61" s="921"/>
      <c r="OFA61" s="921"/>
      <c r="OFB61" s="921"/>
      <c r="OFC61" s="921"/>
      <c r="OFD61" s="921"/>
      <c r="OFE61" s="921"/>
      <c r="OFF61" s="921"/>
      <c r="OFG61" s="921"/>
      <c r="OFH61" s="921"/>
      <c r="OFI61" s="921"/>
      <c r="OFJ61" s="921"/>
      <c r="OFK61" s="921"/>
      <c r="OFL61" s="921"/>
      <c r="OFM61" s="921"/>
      <c r="OFN61" s="921"/>
      <c r="OFO61" s="921"/>
      <c r="OFP61" s="921"/>
      <c r="OFQ61" s="921"/>
      <c r="OFR61" s="921"/>
      <c r="OFS61" s="921"/>
      <c r="OFT61" s="921"/>
      <c r="OFU61" s="921"/>
      <c r="OFV61" s="921"/>
      <c r="OFW61" s="921"/>
      <c r="OFX61" s="921"/>
      <c r="OFY61" s="921"/>
      <c r="OFZ61" s="921"/>
      <c r="OGA61" s="921"/>
      <c r="OGB61" s="921"/>
      <c r="OGC61" s="921"/>
      <c r="OGD61" s="921"/>
      <c r="OGE61" s="921"/>
      <c r="OGF61" s="921"/>
      <c r="OGG61" s="921"/>
      <c r="OGH61" s="921"/>
      <c r="OGI61" s="921"/>
      <c r="OGJ61" s="921"/>
      <c r="OGK61" s="921"/>
      <c r="OGL61" s="921"/>
      <c r="OGM61" s="921"/>
      <c r="OGN61" s="921"/>
      <c r="OGO61" s="921"/>
      <c r="OGP61" s="921"/>
      <c r="OGQ61" s="921"/>
      <c r="OGR61" s="921"/>
      <c r="OGS61" s="921"/>
      <c r="OGT61" s="921"/>
      <c r="OGU61" s="921"/>
      <c r="OGV61" s="921"/>
      <c r="OGW61" s="921"/>
      <c r="OGX61" s="921"/>
      <c r="OGY61" s="921"/>
      <c r="OGZ61" s="921"/>
      <c r="OHA61" s="921"/>
      <c r="OHB61" s="921"/>
      <c r="OHC61" s="921"/>
      <c r="OHD61" s="921"/>
      <c r="OHE61" s="921"/>
      <c r="OHF61" s="921"/>
      <c r="OHG61" s="921"/>
      <c r="OHH61" s="921"/>
      <c r="OHI61" s="921"/>
      <c r="OHJ61" s="921"/>
      <c r="OHK61" s="921"/>
      <c r="OHL61" s="921"/>
      <c r="OHM61" s="921"/>
      <c r="OHN61" s="921"/>
      <c r="OHO61" s="921"/>
      <c r="OHP61" s="921"/>
      <c r="OHQ61" s="921"/>
      <c r="OHR61" s="921"/>
      <c r="OHS61" s="921"/>
      <c r="OHT61" s="921"/>
      <c r="OHU61" s="921"/>
      <c r="OHV61" s="921"/>
      <c r="OHW61" s="921"/>
      <c r="OHX61" s="921"/>
      <c r="OHY61" s="921"/>
      <c r="OHZ61" s="921"/>
      <c r="OIA61" s="921"/>
      <c r="OIB61" s="921"/>
      <c r="OIC61" s="921"/>
      <c r="OID61" s="921"/>
      <c r="OIE61" s="921"/>
      <c r="OIF61" s="921"/>
      <c r="OIG61" s="921"/>
      <c r="OIH61" s="921"/>
      <c r="OII61" s="921"/>
      <c r="OIJ61" s="921"/>
      <c r="OIK61" s="921"/>
      <c r="OIL61" s="921"/>
      <c r="OIM61" s="921"/>
      <c r="OIN61" s="921"/>
      <c r="OIO61" s="921"/>
      <c r="OIP61" s="921"/>
      <c r="OIQ61" s="921"/>
      <c r="OIR61" s="921"/>
      <c r="OIS61" s="921"/>
      <c r="OIT61" s="921"/>
      <c r="OIU61" s="921"/>
      <c r="OIV61" s="921"/>
      <c r="OIW61" s="921"/>
      <c r="OIX61" s="921"/>
      <c r="OIY61" s="921"/>
      <c r="OIZ61" s="921"/>
      <c r="OJA61" s="921"/>
      <c r="OJB61" s="921"/>
      <c r="OJC61" s="921"/>
      <c r="OJD61" s="921"/>
      <c r="OJE61" s="921"/>
      <c r="OJF61" s="921"/>
      <c r="OJG61" s="921"/>
      <c r="OJH61" s="921"/>
      <c r="OJI61" s="921"/>
      <c r="OJJ61" s="921"/>
      <c r="OJK61" s="921"/>
      <c r="OJL61" s="921"/>
      <c r="OJM61" s="921"/>
      <c r="OJN61" s="921"/>
      <c r="OJO61" s="921"/>
      <c r="OJP61" s="921"/>
      <c r="OJQ61" s="921"/>
      <c r="OJR61" s="921"/>
      <c r="OJS61" s="921"/>
      <c r="OJT61" s="921"/>
      <c r="OJU61" s="921"/>
      <c r="OJV61" s="921"/>
      <c r="OJW61" s="921"/>
      <c r="OJX61" s="921"/>
      <c r="OJY61" s="921"/>
      <c r="OJZ61" s="921"/>
      <c r="OKA61" s="921"/>
      <c r="OKB61" s="921"/>
      <c r="OKC61" s="921"/>
      <c r="OKD61" s="921"/>
      <c r="OKE61" s="921"/>
      <c r="OKF61" s="921"/>
      <c r="OKG61" s="921"/>
      <c r="OKH61" s="921"/>
      <c r="OKI61" s="921"/>
      <c r="OKJ61" s="921"/>
      <c r="OKK61" s="921"/>
      <c r="OKL61" s="921"/>
      <c r="OKM61" s="921"/>
      <c r="OKN61" s="921"/>
      <c r="OKO61" s="921"/>
      <c r="OKP61" s="921"/>
      <c r="OKQ61" s="921"/>
      <c r="OKR61" s="921"/>
      <c r="OKS61" s="921"/>
      <c r="OKT61" s="921"/>
      <c r="OKU61" s="921"/>
      <c r="OKV61" s="921"/>
      <c r="OKW61" s="921"/>
      <c r="OKX61" s="921"/>
      <c r="OKY61" s="921"/>
      <c r="OKZ61" s="921"/>
      <c r="OLA61" s="921"/>
      <c r="OLB61" s="921"/>
      <c r="OLC61" s="921"/>
      <c r="OLD61" s="921"/>
      <c r="OLE61" s="921"/>
      <c r="OLF61" s="921"/>
      <c r="OLG61" s="921"/>
      <c r="OLH61" s="921"/>
      <c r="OLI61" s="921"/>
      <c r="OLJ61" s="921"/>
      <c r="OLK61" s="921"/>
      <c r="OLL61" s="921"/>
      <c r="OLM61" s="921"/>
      <c r="OLN61" s="921"/>
      <c r="OLO61" s="921"/>
      <c r="OLP61" s="921"/>
      <c r="OLQ61" s="921"/>
      <c r="OLR61" s="921"/>
      <c r="OLS61" s="921"/>
      <c r="OLT61" s="921"/>
      <c r="OLU61" s="921"/>
      <c r="OLV61" s="921"/>
      <c r="OLW61" s="921"/>
      <c r="OLX61" s="921"/>
      <c r="OLY61" s="921"/>
      <c r="OLZ61" s="921"/>
      <c r="OMA61" s="921"/>
      <c r="OMB61" s="921"/>
      <c r="OMC61" s="921"/>
      <c r="OMD61" s="921"/>
      <c r="OME61" s="921"/>
      <c r="OMF61" s="921"/>
      <c r="OMG61" s="921"/>
      <c r="OMH61" s="921"/>
      <c r="OMI61" s="921"/>
      <c r="OMJ61" s="921"/>
      <c r="OMK61" s="921"/>
      <c r="OML61" s="921"/>
      <c r="OMM61" s="921"/>
      <c r="OMN61" s="921"/>
      <c r="OMO61" s="921"/>
      <c r="OMP61" s="921"/>
      <c r="OMQ61" s="921"/>
      <c r="OMR61" s="921"/>
      <c r="OMS61" s="921"/>
      <c r="OMT61" s="921"/>
      <c r="OMU61" s="921"/>
      <c r="OMV61" s="921"/>
      <c r="OMW61" s="921"/>
      <c r="OMX61" s="921"/>
      <c r="OMY61" s="921"/>
      <c r="OMZ61" s="921"/>
      <c r="ONA61" s="921"/>
      <c r="ONB61" s="921"/>
      <c r="ONC61" s="921"/>
      <c r="OND61" s="921"/>
      <c r="ONE61" s="921"/>
      <c r="ONF61" s="921"/>
      <c r="ONG61" s="921"/>
      <c r="ONH61" s="921"/>
      <c r="ONI61" s="921"/>
      <c r="ONJ61" s="921"/>
      <c r="ONK61" s="921"/>
      <c r="ONL61" s="921"/>
      <c r="ONM61" s="921"/>
      <c r="ONN61" s="921"/>
      <c r="ONO61" s="921"/>
      <c r="ONP61" s="921"/>
      <c r="ONQ61" s="921"/>
      <c r="ONR61" s="921"/>
      <c r="ONS61" s="921"/>
      <c r="ONT61" s="921"/>
      <c r="ONU61" s="921"/>
      <c r="ONV61" s="921"/>
      <c r="ONW61" s="921"/>
      <c r="ONX61" s="921"/>
      <c r="ONY61" s="921"/>
      <c r="ONZ61" s="921"/>
      <c r="OOA61" s="921"/>
      <c r="OOB61" s="921"/>
      <c r="OOC61" s="921"/>
      <c r="OOD61" s="921"/>
      <c r="OOE61" s="921"/>
      <c r="OOF61" s="921"/>
      <c r="OOG61" s="921"/>
      <c r="OOH61" s="921"/>
      <c r="OOI61" s="921"/>
      <c r="OOJ61" s="921"/>
      <c r="OOK61" s="921"/>
      <c r="OOL61" s="921"/>
      <c r="OOM61" s="921"/>
      <c r="OON61" s="921"/>
      <c r="OOO61" s="921"/>
      <c r="OOP61" s="921"/>
      <c r="OOQ61" s="921"/>
      <c r="OOR61" s="921"/>
      <c r="OOS61" s="921"/>
      <c r="OOT61" s="921"/>
      <c r="OOU61" s="921"/>
      <c r="OOV61" s="921"/>
      <c r="OOW61" s="921"/>
      <c r="OOX61" s="921"/>
      <c r="OOY61" s="921"/>
      <c r="OOZ61" s="921"/>
      <c r="OPA61" s="921"/>
      <c r="OPB61" s="921"/>
      <c r="OPC61" s="921"/>
      <c r="OPD61" s="921"/>
      <c r="OPE61" s="921"/>
      <c r="OPF61" s="921"/>
      <c r="OPG61" s="921"/>
      <c r="OPH61" s="921"/>
      <c r="OPI61" s="921"/>
      <c r="OPJ61" s="921"/>
      <c r="OPK61" s="921"/>
      <c r="OPL61" s="921"/>
      <c r="OPM61" s="921"/>
      <c r="OPN61" s="921"/>
      <c r="OPO61" s="921"/>
      <c r="OPP61" s="921"/>
      <c r="OPQ61" s="921"/>
      <c r="OPR61" s="921"/>
      <c r="OPS61" s="921"/>
      <c r="OPT61" s="921"/>
      <c r="OPU61" s="921"/>
      <c r="OPV61" s="921"/>
      <c r="OPW61" s="921"/>
      <c r="OPX61" s="921"/>
      <c r="OPY61" s="921"/>
      <c r="OPZ61" s="921"/>
      <c r="OQA61" s="921"/>
      <c r="OQB61" s="921"/>
      <c r="OQC61" s="921"/>
      <c r="OQD61" s="921"/>
      <c r="OQE61" s="921"/>
      <c r="OQF61" s="921"/>
      <c r="OQG61" s="921"/>
      <c r="OQH61" s="921"/>
      <c r="OQI61" s="921"/>
      <c r="OQJ61" s="921"/>
      <c r="OQK61" s="921"/>
      <c r="OQL61" s="921"/>
      <c r="OQM61" s="921"/>
      <c r="OQN61" s="921"/>
      <c r="OQO61" s="921"/>
      <c r="OQP61" s="921"/>
      <c r="OQQ61" s="921"/>
      <c r="OQR61" s="921"/>
      <c r="OQS61" s="921"/>
      <c r="OQT61" s="921"/>
      <c r="OQU61" s="921"/>
      <c r="OQV61" s="921"/>
      <c r="OQW61" s="921"/>
      <c r="OQX61" s="921"/>
      <c r="OQY61" s="921"/>
      <c r="OQZ61" s="921"/>
      <c r="ORA61" s="921"/>
      <c r="ORB61" s="921"/>
      <c r="ORC61" s="921"/>
      <c r="ORD61" s="921"/>
      <c r="ORE61" s="921"/>
      <c r="ORF61" s="921"/>
      <c r="ORG61" s="921"/>
      <c r="ORH61" s="921"/>
      <c r="ORI61" s="921"/>
      <c r="ORJ61" s="921"/>
      <c r="ORK61" s="921"/>
      <c r="ORL61" s="921"/>
      <c r="ORM61" s="921"/>
      <c r="ORN61" s="921"/>
      <c r="ORO61" s="921"/>
      <c r="ORP61" s="921"/>
      <c r="ORQ61" s="921"/>
      <c r="ORR61" s="921"/>
      <c r="ORS61" s="921"/>
      <c r="ORT61" s="921"/>
      <c r="ORU61" s="921"/>
      <c r="ORV61" s="921"/>
      <c r="ORW61" s="921"/>
      <c r="ORX61" s="921"/>
      <c r="ORY61" s="921"/>
      <c r="ORZ61" s="921"/>
      <c r="OSA61" s="921"/>
      <c r="OSB61" s="921"/>
      <c r="OSC61" s="921"/>
      <c r="OSD61" s="921"/>
      <c r="OSE61" s="921"/>
      <c r="OSF61" s="921"/>
      <c r="OSG61" s="921"/>
      <c r="OSH61" s="921"/>
      <c r="OSI61" s="921"/>
      <c r="OSJ61" s="921"/>
      <c r="OSK61" s="921"/>
      <c r="OSL61" s="921"/>
      <c r="OSM61" s="921"/>
      <c r="OSN61" s="921"/>
      <c r="OSO61" s="921"/>
      <c r="OSP61" s="921"/>
      <c r="OSQ61" s="921"/>
      <c r="OSR61" s="921"/>
      <c r="OSS61" s="921"/>
      <c r="OST61" s="921"/>
      <c r="OSU61" s="921"/>
      <c r="OSV61" s="921"/>
      <c r="OSW61" s="921"/>
      <c r="OSX61" s="921"/>
      <c r="OSY61" s="921"/>
      <c r="OSZ61" s="921"/>
      <c r="OTA61" s="921"/>
      <c r="OTB61" s="921"/>
      <c r="OTC61" s="921"/>
      <c r="OTD61" s="921"/>
      <c r="OTE61" s="921"/>
      <c r="OTF61" s="921"/>
      <c r="OTG61" s="921"/>
      <c r="OTH61" s="921"/>
      <c r="OTI61" s="921"/>
      <c r="OTJ61" s="921"/>
      <c r="OTK61" s="921"/>
      <c r="OTL61" s="921"/>
      <c r="OTM61" s="921"/>
      <c r="OTN61" s="921"/>
      <c r="OTO61" s="921"/>
      <c r="OTP61" s="921"/>
      <c r="OTQ61" s="921"/>
      <c r="OTR61" s="921"/>
      <c r="OTS61" s="921"/>
      <c r="OTT61" s="921"/>
      <c r="OTU61" s="921"/>
      <c r="OTV61" s="921"/>
      <c r="OTW61" s="921"/>
      <c r="OTX61" s="921"/>
      <c r="OTY61" s="921"/>
      <c r="OTZ61" s="921"/>
      <c r="OUA61" s="921"/>
      <c r="OUB61" s="921"/>
      <c r="OUC61" s="921"/>
      <c r="OUD61" s="921"/>
      <c r="OUE61" s="921"/>
      <c r="OUF61" s="921"/>
      <c r="OUG61" s="921"/>
      <c r="OUH61" s="921"/>
      <c r="OUI61" s="921"/>
      <c r="OUJ61" s="921"/>
      <c r="OUK61" s="921"/>
      <c r="OUL61" s="921"/>
      <c r="OUM61" s="921"/>
      <c r="OUN61" s="921"/>
      <c r="OUO61" s="921"/>
      <c r="OUP61" s="921"/>
      <c r="OUQ61" s="921"/>
      <c r="OUR61" s="921"/>
      <c r="OUS61" s="921"/>
      <c r="OUT61" s="921"/>
      <c r="OUU61" s="921"/>
      <c r="OUV61" s="921"/>
      <c r="OUW61" s="921"/>
      <c r="OUX61" s="921"/>
      <c r="OUY61" s="921"/>
      <c r="OUZ61" s="921"/>
      <c r="OVA61" s="921"/>
      <c r="OVB61" s="921"/>
      <c r="OVC61" s="921"/>
      <c r="OVD61" s="921"/>
      <c r="OVE61" s="921"/>
      <c r="OVF61" s="921"/>
      <c r="OVG61" s="921"/>
      <c r="OVH61" s="921"/>
      <c r="OVI61" s="921"/>
      <c r="OVJ61" s="921"/>
      <c r="OVK61" s="921"/>
      <c r="OVL61" s="921"/>
      <c r="OVM61" s="921"/>
      <c r="OVN61" s="921"/>
      <c r="OVO61" s="921"/>
      <c r="OVP61" s="921"/>
      <c r="OVQ61" s="921"/>
      <c r="OVR61" s="921"/>
      <c r="OVS61" s="921"/>
      <c r="OVT61" s="921"/>
      <c r="OVU61" s="921"/>
      <c r="OVV61" s="921"/>
      <c r="OVW61" s="921"/>
      <c r="OVX61" s="921"/>
      <c r="OVY61" s="921"/>
      <c r="OVZ61" s="921"/>
      <c r="OWA61" s="921"/>
      <c r="OWB61" s="921"/>
      <c r="OWC61" s="921"/>
      <c r="OWD61" s="921"/>
      <c r="OWE61" s="921"/>
      <c r="OWF61" s="921"/>
      <c r="OWG61" s="921"/>
      <c r="OWH61" s="921"/>
      <c r="OWI61" s="921"/>
      <c r="OWJ61" s="921"/>
      <c r="OWK61" s="921"/>
      <c r="OWL61" s="921"/>
      <c r="OWM61" s="921"/>
      <c r="OWN61" s="921"/>
      <c r="OWO61" s="921"/>
      <c r="OWP61" s="921"/>
      <c r="OWQ61" s="921"/>
      <c r="OWR61" s="921"/>
      <c r="OWS61" s="921"/>
      <c r="OWT61" s="921"/>
      <c r="OWU61" s="921"/>
      <c r="OWV61" s="921"/>
      <c r="OWW61" s="921"/>
      <c r="OWX61" s="921"/>
      <c r="OWY61" s="921"/>
      <c r="OWZ61" s="921"/>
      <c r="OXA61" s="921"/>
      <c r="OXB61" s="921"/>
      <c r="OXC61" s="921"/>
      <c r="OXD61" s="921"/>
      <c r="OXE61" s="921"/>
      <c r="OXF61" s="921"/>
      <c r="OXG61" s="921"/>
      <c r="OXH61" s="921"/>
      <c r="OXI61" s="921"/>
      <c r="OXJ61" s="921"/>
      <c r="OXK61" s="921"/>
      <c r="OXL61" s="921"/>
      <c r="OXM61" s="921"/>
      <c r="OXN61" s="921"/>
      <c r="OXO61" s="921"/>
      <c r="OXP61" s="921"/>
      <c r="OXQ61" s="921"/>
      <c r="OXR61" s="921"/>
      <c r="OXS61" s="921"/>
      <c r="OXT61" s="921"/>
      <c r="OXU61" s="921"/>
      <c r="OXV61" s="921"/>
      <c r="OXW61" s="921"/>
      <c r="OXX61" s="921"/>
      <c r="OXY61" s="921"/>
      <c r="OXZ61" s="921"/>
      <c r="OYA61" s="921"/>
      <c r="OYB61" s="921"/>
      <c r="OYC61" s="921"/>
      <c r="OYD61" s="921"/>
      <c r="OYE61" s="921"/>
      <c r="OYF61" s="921"/>
      <c r="OYG61" s="921"/>
      <c r="OYH61" s="921"/>
      <c r="OYI61" s="921"/>
      <c r="OYJ61" s="921"/>
      <c r="OYK61" s="921"/>
      <c r="OYL61" s="921"/>
      <c r="OYM61" s="921"/>
      <c r="OYN61" s="921"/>
      <c r="OYO61" s="921"/>
      <c r="OYP61" s="921"/>
      <c r="OYQ61" s="921"/>
      <c r="OYR61" s="921"/>
      <c r="OYS61" s="921"/>
      <c r="OYT61" s="921"/>
      <c r="OYU61" s="921"/>
      <c r="OYV61" s="921"/>
      <c r="OYW61" s="921"/>
      <c r="OYX61" s="921"/>
      <c r="OYY61" s="921"/>
      <c r="OYZ61" s="921"/>
      <c r="OZA61" s="921"/>
      <c r="OZB61" s="921"/>
      <c r="OZC61" s="921"/>
      <c r="OZD61" s="921"/>
      <c r="OZE61" s="921"/>
      <c r="OZF61" s="921"/>
      <c r="OZG61" s="921"/>
      <c r="OZH61" s="921"/>
      <c r="OZI61" s="921"/>
      <c r="OZJ61" s="921"/>
      <c r="OZK61" s="921"/>
      <c r="OZL61" s="921"/>
      <c r="OZM61" s="921"/>
      <c r="OZN61" s="921"/>
      <c r="OZO61" s="921"/>
      <c r="OZP61" s="921"/>
      <c r="OZQ61" s="921"/>
      <c r="OZR61" s="921"/>
      <c r="OZS61" s="921"/>
      <c r="OZT61" s="921"/>
      <c r="OZU61" s="921"/>
      <c r="OZV61" s="921"/>
      <c r="OZW61" s="921"/>
      <c r="OZX61" s="921"/>
      <c r="OZY61" s="921"/>
      <c r="OZZ61" s="921"/>
      <c r="PAA61" s="921"/>
      <c r="PAB61" s="921"/>
      <c r="PAC61" s="921"/>
      <c r="PAD61" s="921"/>
      <c r="PAE61" s="921"/>
      <c r="PAF61" s="921"/>
      <c r="PAG61" s="921"/>
      <c r="PAH61" s="921"/>
      <c r="PAI61" s="921"/>
      <c r="PAJ61" s="921"/>
      <c r="PAK61" s="921"/>
      <c r="PAL61" s="921"/>
      <c r="PAM61" s="921"/>
      <c r="PAN61" s="921"/>
      <c r="PAO61" s="921"/>
      <c r="PAP61" s="921"/>
      <c r="PAQ61" s="921"/>
      <c r="PAR61" s="921"/>
      <c r="PAS61" s="921"/>
      <c r="PAT61" s="921"/>
      <c r="PAU61" s="921"/>
      <c r="PAV61" s="921"/>
      <c r="PAW61" s="921"/>
      <c r="PAX61" s="921"/>
      <c r="PAY61" s="921"/>
      <c r="PAZ61" s="921"/>
      <c r="PBA61" s="921"/>
      <c r="PBB61" s="921"/>
      <c r="PBC61" s="921"/>
      <c r="PBD61" s="921"/>
      <c r="PBE61" s="921"/>
      <c r="PBF61" s="921"/>
      <c r="PBG61" s="921"/>
      <c r="PBH61" s="921"/>
      <c r="PBI61" s="921"/>
      <c r="PBJ61" s="921"/>
      <c r="PBK61" s="921"/>
      <c r="PBL61" s="921"/>
      <c r="PBM61" s="921"/>
      <c r="PBN61" s="921"/>
      <c r="PBO61" s="921"/>
      <c r="PBP61" s="921"/>
      <c r="PBQ61" s="921"/>
      <c r="PBR61" s="921"/>
      <c r="PBS61" s="921"/>
      <c r="PBT61" s="921"/>
      <c r="PBU61" s="921"/>
      <c r="PBV61" s="921"/>
      <c r="PBW61" s="921"/>
      <c r="PBX61" s="921"/>
      <c r="PBY61" s="921"/>
      <c r="PBZ61" s="921"/>
      <c r="PCA61" s="921"/>
      <c r="PCB61" s="921"/>
      <c r="PCC61" s="921"/>
      <c r="PCD61" s="921"/>
      <c r="PCE61" s="921"/>
      <c r="PCF61" s="921"/>
      <c r="PCG61" s="921"/>
      <c r="PCH61" s="921"/>
      <c r="PCI61" s="921"/>
      <c r="PCJ61" s="921"/>
      <c r="PCK61" s="921"/>
      <c r="PCL61" s="921"/>
      <c r="PCM61" s="921"/>
      <c r="PCN61" s="921"/>
      <c r="PCO61" s="921"/>
      <c r="PCP61" s="921"/>
      <c r="PCQ61" s="921"/>
      <c r="PCR61" s="921"/>
      <c r="PCS61" s="921"/>
      <c r="PCT61" s="921"/>
      <c r="PCU61" s="921"/>
      <c r="PCV61" s="921"/>
      <c r="PCW61" s="921"/>
      <c r="PCX61" s="921"/>
      <c r="PCY61" s="921"/>
      <c r="PCZ61" s="921"/>
      <c r="PDA61" s="921"/>
      <c r="PDB61" s="921"/>
      <c r="PDC61" s="921"/>
      <c r="PDD61" s="921"/>
      <c r="PDE61" s="921"/>
      <c r="PDF61" s="921"/>
      <c r="PDG61" s="921"/>
      <c r="PDH61" s="921"/>
      <c r="PDI61" s="921"/>
      <c r="PDJ61" s="921"/>
      <c r="PDK61" s="921"/>
      <c r="PDL61" s="921"/>
      <c r="PDM61" s="921"/>
      <c r="PDN61" s="921"/>
      <c r="PDO61" s="921"/>
      <c r="PDP61" s="921"/>
      <c r="PDQ61" s="921"/>
      <c r="PDR61" s="921"/>
      <c r="PDS61" s="921"/>
      <c r="PDT61" s="921"/>
      <c r="PDU61" s="921"/>
      <c r="PDV61" s="921"/>
      <c r="PDW61" s="921"/>
      <c r="PDX61" s="921"/>
      <c r="PDY61" s="921"/>
      <c r="PDZ61" s="921"/>
      <c r="PEA61" s="921"/>
      <c r="PEB61" s="921"/>
      <c r="PEC61" s="921"/>
      <c r="PED61" s="921"/>
      <c r="PEE61" s="921"/>
      <c r="PEF61" s="921"/>
      <c r="PEG61" s="921"/>
      <c r="PEH61" s="921"/>
      <c r="PEI61" s="921"/>
      <c r="PEJ61" s="921"/>
      <c r="PEK61" s="921"/>
      <c r="PEL61" s="921"/>
      <c r="PEM61" s="921"/>
      <c r="PEN61" s="921"/>
      <c r="PEO61" s="921"/>
      <c r="PEP61" s="921"/>
      <c r="PEQ61" s="921"/>
      <c r="PER61" s="921"/>
      <c r="PES61" s="921"/>
      <c r="PET61" s="921"/>
      <c r="PEU61" s="921"/>
      <c r="PEV61" s="921"/>
      <c r="PEW61" s="921"/>
      <c r="PEX61" s="921"/>
      <c r="PEY61" s="921"/>
      <c r="PEZ61" s="921"/>
      <c r="PFA61" s="921"/>
      <c r="PFB61" s="921"/>
      <c r="PFC61" s="921"/>
      <c r="PFD61" s="921"/>
      <c r="PFE61" s="921"/>
      <c r="PFF61" s="921"/>
      <c r="PFG61" s="921"/>
      <c r="PFH61" s="921"/>
      <c r="PFI61" s="921"/>
      <c r="PFJ61" s="921"/>
      <c r="PFK61" s="921"/>
      <c r="PFL61" s="921"/>
      <c r="PFM61" s="921"/>
      <c r="PFN61" s="921"/>
      <c r="PFO61" s="921"/>
      <c r="PFP61" s="921"/>
      <c r="PFQ61" s="921"/>
      <c r="PFR61" s="921"/>
      <c r="PFS61" s="921"/>
      <c r="PFT61" s="921"/>
      <c r="PFU61" s="921"/>
      <c r="PFV61" s="921"/>
      <c r="PFW61" s="921"/>
      <c r="PFX61" s="921"/>
      <c r="PFY61" s="921"/>
      <c r="PFZ61" s="921"/>
      <c r="PGA61" s="921"/>
      <c r="PGB61" s="921"/>
      <c r="PGC61" s="921"/>
      <c r="PGD61" s="921"/>
      <c r="PGE61" s="921"/>
      <c r="PGF61" s="921"/>
      <c r="PGG61" s="921"/>
      <c r="PGH61" s="921"/>
      <c r="PGI61" s="921"/>
      <c r="PGJ61" s="921"/>
      <c r="PGK61" s="921"/>
      <c r="PGL61" s="921"/>
      <c r="PGM61" s="921"/>
      <c r="PGN61" s="921"/>
      <c r="PGO61" s="921"/>
      <c r="PGP61" s="921"/>
      <c r="PGQ61" s="921"/>
      <c r="PGR61" s="921"/>
      <c r="PGS61" s="921"/>
      <c r="PGT61" s="921"/>
      <c r="PGU61" s="921"/>
      <c r="PGV61" s="921"/>
      <c r="PGW61" s="921"/>
      <c r="PGX61" s="921"/>
      <c r="PGY61" s="921"/>
      <c r="PGZ61" s="921"/>
      <c r="PHA61" s="921"/>
      <c r="PHB61" s="921"/>
      <c r="PHC61" s="921"/>
      <c r="PHD61" s="921"/>
      <c r="PHE61" s="921"/>
      <c r="PHF61" s="921"/>
      <c r="PHG61" s="921"/>
      <c r="PHH61" s="921"/>
      <c r="PHI61" s="921"/>
      <c r="PHJ61" s="921"/>
      <c r="PHK61" s="921"/>
      <c r="PHL61" s="921"/>
      <c r="PHM61" s="921"/>
      <c r="PHN61" s="921"/>
      <c r="PHO61" s="921"/>
      <c r="PHP61" s="921"/>
      <c r="PHQ61" s="921"/>
      <c r="PHR61" s="921"/>
      <c r="PHS61" s="921"/>
      <c r="PHT61" s="921"/>
      <c r="PHU61" s="921"/>
      <c r="PHV61" s="921"/>
      <c r="PHW61" s="921"/>
      <c r="PHX61" s="921"/>
      <c r="PHY61" s="921"/>
      <c r="PHZ61" s="921"/>
      <c r="PIA61" s="921"/>
      <c r="PIB61" s="921"/>
      <c r="PIC61" s="921"/>
      <c r="PID61" s="921"/>
      <c r="PIE61" s="921"/>
      <c r="PIF61" s="921"/>
      <c r="PIG61" s="921"/>
      <c r="PIH61" s="921"/>
      <c r="PII61" s="921"/>
      <c r="PIJ61" s="921"/>
      <c r="PIK61" s="921"/>
      <c r="PIL61" s="921"/>
      <c r="PIM61" s="921"/>
      <c r="PIN61" s="921"/>
      <c r="PIO61" s="921"/>
      <c r="PIP61" s="921"/>
      <c r="PIQ61" s="921"/>
      <c r="PIR61" s="921"/>
      <c r="PIS61" s="921"/>
      <c r="PIT61" s="921"/>
      <c r="PIU61" s="921"/>
      <c r="PIV61" s="921"/>
      <c r="PIW61" s="921"/>
      <c r="PIX61" s="921"/>
      <c r="PIY61" s="921"/>
      <c r="PIZ61" s="921"/>
      <c r="PJA61" s="921"/>
      <c r="PJB61" s="921"/>
      <c r="PJC61" s="921"/>
      <c r="PJD61" s="921"/>
      <c r="PJE61" s="921"/>
      <c r="PJF61" s="921"/>
      <c r="PJG61" s="921"/>
      <c r="PJH61" s="921"/>
      <c r="PJI61" s="921"/>
      <c r="PJJ61" s="921"/>
      <c r="PJK61" s="921"/>
      <c r="PJL61" s="921"/>
      <c r="PJM61" s="921"/>
      <c r="PJN61" s="921"/>
      <c r="PJO61" s="921"/>
      <c r="PJP61" s="921"/>
      <c r="PJQ61" s="921"/>
      <c r="PJR61" s="921"/>
      <c r="PJS61" s="921"/>
      <c r="PJT61" s="921"/>
      <c r="PJU61" s="921"/>
      <c r="PJV61" s="921"/>
      <c r="PJW61" s="921"/>
      <c r="PJX61" s="921"/>
      <c r="PJY61" s="921"/>
      <c r="PJZ61" s="921"/>
      <c r="PKA61" s="921"/>
      <c r="PKB61" s="921"/>
      <c r="PKC61" s="921"/>
      <c r="PKD61" s="921"/>
      <c r="PKE61" s="921"/>
      <c r="PKF61" s="921"/>
      <c r="PKG61" s="921"/>
      <c r="PKH61" s="921"/>
      <c r="PKI61" s="921"/>
      <c r="PKJ61" s="921"/>
      <c r="PKK61" s="921"/>
      <c r="PKL61" s="921"/>
      <c r="PKM61" s="921"/>
      <c r="PKN61" s="921"/>
      <c r="PKO61" s="921"/>
      <c r="PKP61" s="921"/>
      <c r="PKQ61" s="921"/>
      <c r="PKR61" s="921"/>
      <c r="PKS61" s="921"/>
      <c r="PKT61" s="921"/>
      <c r="PKU61" s="921"/>
      <c r="PKV61" s="921"/>
      <c r="PKW61" s="921"/>
      <c r="PKX61" s="921"/>
      <c r="PKY61" s="921"/>
      <c r="PKZ61" s="921"/>
      <c r="PLA61" s="921"/>
      <c r="PLB61" s="921"/>
      <c r="PLC61" s="921"/>
      <c r="PLD61" s="921"/>
      <c r="PLE61" s="921"/>
      <c r="PLF61" s="921"/>
      <c r="PLG61" s="921"/>
      <c r="PLH61" s="921"/>
      <c r="PLI61" s="921"/>
      <c r="PLJ61" s="921"/>
      <c r="PLK61" s="921"/>
      <c r="PLL61" s="921"/>
      <c r="PLM61" s="921"/>
      <c r="PLN61" s="921"/>
      <c r="PLO61" s="921"/>
      <c r="PLP61" s="921"/>
      <c r="PLQ61" s="921"/>
      <c r="PLR61" s="921"/>
      <c r="PLS61" s="921"/>
      <c r="PLT61" s="921"/>
      <c r="PLU61" s="921"/>
      <c r="PLV61" s="921"/>
      <c r="PLW61" s="921"/>
      <c r="PLX61" s="921"/>
      <c r="PLY61" s="921"/>
      <c r="PLZ61" s="921"/>
      <c r="PMA61" s="921"/>
      <c r="PMB61" s="921"/>
      <c r="PMC61" s="921"/>
      <c r="PMD61" s="921"/>
      <c r="PME61" s="921"/>
      <c r="PMF61" s="921"/>
      <c r="PMG61" s="921"/>
      <c r="PMH61" s="921"/>
      <c r="PMI61" s="921"/>
      <c r="PMJ61" s="921"/>
      <c r="PMK61" s="921"/>
      <c r="PML61" s="921"/>
      <c r="PMM61" s="921"/>
      <c r="PMN61" s="921"/>
      <c r="PMO61" s="921"/>
      <c r="PMP61" s="921"/>
      <c r="PMQ61" s="921"/>
      <c r="PMR61" s="921"/>
      <c r="PMS61" s="921"/>
      <c r="PMT61" s="921"/>
      <c r="PMU61" s="921"/>
      <c r="PMV61" s="921"/>
      <c r="PMW61" s="921"/>
      <c r="PMX61" s="921"/>
      <c r="PMY61" s="921"/>
      <c r="PMZ61" s="921"/>
      <c r="PNA61" s="921"/>
      <c r="PNB61" s="921"/>
      <c r="PNC61" s="921"/>
      <c r="PND61" s="921"/>
      <c r="PNE61" s="921"/>
      <c r="PNF61" s="921"/>
      <c r="PNG61" s="921"/>
      <c r="PNH61" s="921"/>
      <c r="PNI61" s="921"/>
      <c r="PNJ61" s="921"/>
      <c r="PNK61" s="921"/>
      <c r="PNL61" s="921"/>
      <c r="PNM61" s="921"/>
      <c r="PNN61" s="921"/>
      <c r="PNO61" s="921"/>
      <c r="PNP61" s="921"/>
      <c r="PNQ61" s="921"/>
      <c r="PNR61" s="921"/>
      <c r="PNS61" s="921"/>
      <c r="PNT61" s="921"/>
      <c r="PNU61" s="921"/>
      <c r="PNV61" s="921"/>
      <c r="PNW61" s="921"/>
      <c r="PNX61" s="921"/>
      <c r="PNY61" s="921"/>
      <c r="PNZ61" s="921"/>
      <c r="POA61" s="921"/>
      <c r="POB61" s="921"/>
      <c r="POC61" s="921"/>
      <c r="POD61" s="921"/>
      <c r="POE61" s="921"/>
      <c r="POF61" s="921"/>
      <c r="POG61" s="921"/>
      <c r="POH61" s="921"/>
      <c r="POI61" s="921"/>
      <c r="POJ61" s="921"/>
      <c r="POK61" s="921"/>
      <c r="POL61" s="921"/>
      <c r="POM61" s="921"/>
      <c r="PON61" s="921"/>
      <c r="POO61" s="921"/>
      <c r="POP61" s="921"/>
      <c r="POQ61" s="921"/>
      <c r="POR61" s="921"/>
      <c r="POS61" s="921"/>
      <c r="POT61" s="921"/>
      <c r="POU61" s="921"/>
      <c r="POV61" s="921"/>
      <c r="POW61" s="921"/>
      <c r="POX61" s="921"/>
      <c r="POY61" s="921"/>
      <c r="POZ61" s="921"/>
      <c r="PPA61" s="921"/>
      <c r="PPB61" s="921"/>
      <c r="PPC61" s="921"/>
      <c r="PPD61" s="921"/>
      <c r="PPE61" s="921"/>
      <c r="PPF61" s="921"/>
      <c r="PPG61" s="921"/>
      <c r="PPH61" s="921"/>
      <c r="PPI61" s="921"/>
      <c r="PPJ61" s="921"/>
      <c r="PPK61" s="921"/>
      <c r="PPL61" s="921"/>
      <c r="PPM61" s="921"/>
      <c r="PPN61" s="921"/>
      <c r="PPO61" s="921"/>
      <c r="PPP61" s="921"/>
      <c r="PPQ61" s="921"/>
      <c r="PPR61" s="921"/>
      <c r="PPS61" s="921"/>
      <c r="PPT61" s="921"/>
      <c r="PPU61" s="921"/>
      <c r="PPV61" s="921"/>
      <c r="PPW61" s="921"/>
      <c r="PPX61" s="921"/>
      <c r="PPY61" s="921"/>
      <c r="PPZ61" s="921"/>
      <c r="PQA61" s="921"/>
      <c r="PQB61" s="921"/>
      <c r="PQC61" s="921"/>
      <c r="PQD61" s="921"/>
      <c r="PQE61" s="921"/>
      <c r="PQF61" s="921"/>
      <c r="PQG61" s="921"/>
      <c r="PQH61" s="921"/>
      <c r="PQI61" s="921"/>
      <c r="PQJ61" s="921"/>
      <c r="PQK61" s="921"/>
      <c r="PQL61" s="921"/>
      <c r="PQM61" s="921"/>
      <c r="PQN61" s="921"/>
      <c r="PQO61" s="921"/>
      <c r="PQP61" s="921"/>
      <c r="PQQ61" s="921"/>
      <c r="PQR61" s="921"/>
      <c r="PQS61" s="921"/>
      <c r="PQT61" s="921"/>
      <c r="PQU61" s="921"/>
      <c r="PQV61" s="921"/>
      <c r="PQW61" s="921"/>
      <c r="PQX61" s="921"/>
      <c r="PQY61" s="921"/>
      <c r="PQZ61" s="921"/>
      <c r="PRA61" s="921"/>
      <c r="PRB61" s="921"/>
      <c r="PRC61" s="921"/>
      <c r="PRD61" s="921"/>
      <c r="PRE61" s="921"/>
      <c r="PRF61" s="921"/>
      <c r="PRG61" s="921"/>
      <c r="PRH61" s="921"/>
      <c r="PRI61" s="921"/>
      <c r="PRJ61" s="921"/>
      <c r="PRK61" s="921"/>
      <c r="PRL61" s="921"/>
      <c r="PRM61" s="921"/>
      <c r="PRN61" s="921"/>
      <c r="PRO61" s="921"/>
      <c r="PRP61" s="921"/>
      <c r="PRQ61" s="921"/>
      <c r="PRR61" s="921"/>
      <c r="PRS61" s="921"/>
      <c r="PRT61" s="921"/>
      <c r="PRU61" s="921"/>
      <c r="PRV61" s="921"/>
      <c r="PRW61" s="921"/>
      <c r="PRX61" s="921"/>
      <c r="PRY61" s="921"/>
      <c r="PRZ61" s="921"/>
      <c r="PSA61" s="921"/>
      <c r="PSB61" s="921"/>
      <c r="PSC61" s="921"/>
      <c r="PSD61" s="921"/>
      <c r="PSE61" s="921"/>
      <c r="PSF61" s="921"/>
      <c r="PSG61" s="921"/>
      <c r="PSH61" s="921"/>
      <c r="PSI61" s="921"/>
      <c r="PSJ61" s="921"/>
      <c r="PSK61" s="921"/>
      <c r="PSL61" s="921"/>
      <c r="PSM61" s="921"/>
      <c r="PSN61" s="921"/>
      <c r="PSO61" s="921"/>
      <c r="PSP61" s="921"/>
      <c r="PSQ61" s="921"/>
      <c r="PSR61" s="921"/>
      <c r="PSS61" s="921"/>
      <c r="PST61" s="921"/>
      <c r="PSU61" s="921"/>
      <c r="PSV61" s="921"/>
      <c r="PSW61" s="921"/>
      <c r="PSX61" s="921"/>
      <c r="PSY61" s="921"/>
      <c r="PSZ61" s="921"/>
      <c r="PTA61" s="921"/>
      <c r="PTB61" s="921"/>
      <c r="PTC61" s="921"/>
      <c r="PTD61" s="921"/>
      <c r="PTE61" s="921"/>
      <c r="PTF61" s="921"/>
      <c r="PTG61" s="921"/>
      <c r="PTH61" s="921"/>
      <c r="PTI61" s="921"/>
      <c r="PTJ61" s="921"/>
      <c r="PTK61" s="921"/>
      <c r="PTL61" s="921"/>
      <c r="PTM61" s="921"/>
      <c r="PTN61" s="921"/>
      <c r="PTO61" s="921"/>
      <c r="PTP61" s="921"/>
      <c r="PTQ61" s="921"/>
      <c r="PTR61" s="921"/>
      <c r="PTS61" s="921"/>
      <c r="PTT61" s="921"/>
      <c r="PTU61" s="921"/>
      <c r="PTV61" s="921"/>
      <c r="PTW61" s="921"/>
      <c r="PTX61" s="921"/>
      <c r="PTY61" s="921"/>
      <c r="PTZ61" s="921"/>
      <c r="PUA61" s="921"/>
      <c r="PUB61" s="921"/>
      <c r="PUC61" s="921"/>
      <c r="PUD61" s="921"/>
      <c r="PUE61" s="921"/>
      <c r="PUF61" s="921"/>
      <c r="PUG61" s="921"/>
      <c r="PUH61" s="921"/>
      <c r="PUI61" s="921"/>
      <c r="PUJ61" s="921"/>
      <c r="PUK61" s="921"/>
      <c r="PUL61" s="921"/>
      <c r="PUM61" s="921"/>
      <c r="PUN61" s="921"/>
      <c r="PUO61" s="921"/>
      <c r="PUP61" s="921"/>
      <c r="PUQ61" s="921"/>
      <c r="PUR61" s="921"/>
      <c r="PUS61" s="921"/>
      <c r="PUT61" s="921"/>
      <c r="PUU61" s="921"/>
      <c r="PUV61" s="921"/>
      <c r="PUW61" s="921"/>
      <c r="PUX61" s="921"/>
      <c r="PUY61" s="921"/>
      <c r="PUZ61" s="921"/>
      <c r="PVA61" s="921"/>
      <c r="PVB61" s="921"/>
      <c r="PVC61" s="921"/>
      <c r="PVD61" s="921"/>
      <c r="PVE61" s="921"/>
      <c r="PVF61" s="921"/>
      <c r="PVG61" s="921"/>
      <c r="PVH61" s="921"/>
      <c r="PVI61" s="921"/>
      <c r="PVJ61" s="921"/>
      <c r="PVK61" s="921"/>
      <c r="PVL61" s="921"/>
      <c r="PVM61" s="921"/>
      <c r="PVN61" s="921"/>
      <c r="PVO61" s="921"/>
      <c r="PVP61" s="921"/>
      <c r="PVQ61" s="921"/>
      <c r="PVR61" s="921"/>
      <c r="PVS61" s="921"/>
      <c r="PVT61" s="921"/>
      <c r="PVU61" s="921"/>
      <c r="PVV61" s="921"/>
      <c r="PVW61" s="921"/>
      <c r="PVX61" s="921"/>
      <c r="PVY61" s="921"/>
      <c r="PVZ61" s="921"/>
      <c r="PWA61" s="921"/>
      <c r="PWB61" s="921"/>
      <c r="PWC61" s="921"/>
      <c r="PWD61" s="921"/>
      <c r="PWE61" s="921"/>
      <c r="PWF61" s="921"/>
      <c r="PWG61" s="921"/>
      <c r="PWH61" s="921"/>
      <c r="PWI61" s="921"/>
      <c r="PWJ61" s="921"/>
      <c r="PWK61" s="921"/>
      <c r="PWL61" s="921"/>
      <c r="PWM61" s="921"/>
      <c r="PWN61" s="921"/>
      <c r="PWO61" s="921"/>
      <c r="PWP61" s="921"/>
      <c r="PWQ61" s="921"/>
      <c r="PWR61" s="921"/>
      <c r="PWS61" s="921"/>
      <c r="PWT61" s="921"/>
      <c r="PWU61" s="921"/>
      <c r="PWV61" s="921"/>
      <c r="PWW61" s="921"/>
      <c r="PWX61" s="921"/>
      <c r="PWY61" s="921"/>
      <c r="PWZ61" s="921"/>
      <c r="PXA61" s="921"/>
      <c r="PXB61" s="921"/>
      <c r="PXC61" s="921"/>
      <c r="PXD61" s="921"/>
      <c r="PXE61" s="921"/>
      <c r="PXF61" s="921"/>
      <c r="PXG61" s="921"/>
      <c r="PXH61" s="921"/>
      <c r="PXI61" s="921"/>
      <c r="PXJ61" s="921"/>
      <c r="PXK61" s="921"/>
      <c r="PXL61" s="921"/>
      <c r="PXM61" s="921"/>
      <c r="PXN61" s="921"/>
      <c r="PXO61" s="921"/>
      <c r="PXP61" s="921"/>
      <c r="PXQ61" s="921"/>
      <c r="PXR61" s="921"/>
      <c r="PXS61" s="921"/>
      <c r="PXT61" s="921"/>
      <c r="PXU61" s="921"/>
      <c r="PXV61" s="921"/>
      <c r="PXW61" s="921"/>
      <c r="PXX61" s="921"/>
      <c r="PXY61" s="921"/>
      <c r="PXZ61" s="921"/>
      <c r="PYA61" s="921"/>
      <c r="PYB61" s="921"/>
      <c r="PYC61" s="921"/>
      <c r="PYD61" s="921"/>
      <c r="PYE61" s="921"/>
      <c r="PYF61" s="921"/>
      <c r="PYG61" s="921"/>
      <c r="PYH61" s="921"/>
      <c r="PYI61" s="921"/>
      <c r="PYJ61" s="921"/>
      <c r="PYK61" s="921"/>
      <c r="PYL61" s="921"/>
      <c r="PYM61" s="921"/>
      <c r="PYN61" s="921"/>
      <c r="PYO61" s="921"/>
      <c r="PYP61" s="921"/>
      <c r="PYQ61" s="921"/>
      <c r="PYR61" s="921"/>
      <c r="PYS61" s="921"/>
      <c r="PYT61" s="921"/>
      <c r="PYU61" s="921"/>
      <c r="PYV61" s="921"/>
      <c r="PYW61" s="921"/>
      <c r="PYX61" s="921"/>
      <c r="PYY61" s="921"/>
      <c r="PYZ61" s="921"/>
      <c r="PZA61" s="921"/>
      <c r="PZB61" s="921"/>
      <c r="PZC61" s="921"/>
      <c r="PZD61" s="921"/>
      <c r="PZE61" s="921"/>
      <c r="PZF61" s="921"/>
      <c r="PZG61" s="921"/>
      <c r="PZH61" s="921"/>
      <c r="PZI61" s="921"/>
      <c r="PZJ61" s="921"/>
      <c r="PZK61" s="921"/>
      <c r="PZL61" s="921"/>
      <c r="PZM61" s="921"/>
      <c r="PZN61" s="921"/>
      <c r="PZO61" s="921"/>
      <c r="PZP61" s="921"/>
      <c r="PZQ61" s="921"/>
      <c r="PZR61" s="921"/>
      <c r="PZS61" s="921"/>
      <c r="PZT61" s="921"/>
      <c r="PZU61" s="921"/>
      <c r="PZV61" s="921"/>
      <c r="PZW61" s="921"/>
      <c r="PZX61" s="921"/>
      <c r="PZY61" s="921"/>
      <c r="PZZ61" s="921"/>
      <c r="QAA61" s="921"/>
      <c r="QAB61" s="921"/>
      <c r="QAC61" s="921"/>
      <c r="QAD61" s="921"/>
      <c r="QAE61" s="921"/>
      <c r="QAF61" s="921"/>
      <c r="QAG61" s="921"/>
      <c r="QAH61" s="921"/>
      <c r="QAI61" s="921"/>
      <c r="QAJ61" s="921"/>
      <c r="QAK61" s="921"/>
      <c r="QAL61" s="921"/>
      <c r="QAM61" s="921"/>
      <c r="QAN61" s="921"/>
      <c r="QAO61" s="921"/>
      <c r="QAP61" s="921"/>
      <c r="QAQ61" s="921"/>
      <c r="QAR61" s="921"/>
      <c r="QAS61" s="921"/>
      <c r="QAT61" s="921"/>
      <c r="QAU61" s="921"/>
      <c r="QAV61" s="921"/>
      <c r="QAW61" s="921"/>
      <c r="QAX61" s="921"/>
      <c r="QAY61" s="921"/>
      <c r="QAZ61" s="921"/>
      <c r="QBA61" s="921"/>
      <c r="QBB61" s="921"/>
      <c r="QBC61" s="921"/>
      <c r="QBD61" s="921"/>
      <c r="QBE61" s="921"/>
      <c r="QBF61" s="921"/>
      <c r="QBG61" s="921"/>
      <c r="QBH61" s="921"/>
      <c r="QBI61" s="921"/>
      <c r="QBJ61" s="921"/>
      <c r="QBK61" s="921"/>
      <c r="QBL61" s="921"/>
      <c r="QBM61" s="921"/>
      <c r="QBN61" s="921"/>
      <c r="QBO61" s="921"/>
      <c r="QBP61" s="921"/>
      <c r="QBQ61" s="921"/>
      <c r="QBR61" s="921"/>
      <c r="QBS61" s="921"/>
      <c r="QBT61" s="921"/>
      <c r="QBU61" s="921"/>
      <c r="QBV61" s="921"/>
      <c r="QBW61" s="921"/>
      <c r="QBX61" s="921"/>
      <c r="QBY61" s="921"/>
      <c r="QBZ61" s="921"/>
      <c r="QCA61" s="921"/>
      <c r="QCB61" s="921"/>
      <c r="QCC61" s="921"/>
      <c r="QCD61" s="921"/>
      <c r="QCE61" s="921"/>
      <c r="QCF61" s="921"/>
      <c r="QCG61" s="921"/>
      <c r="QCH61" s="921"/>
      <c r="QCI61" s="921"/>
      <c r="QCJ61" s="921"/>
      <c r="QCK61" s="921"/>
      <c r="QCL61" s="921"/>
      <c r="QCM61" s="921"/>
      <c r="QCN61" s="921"/>
      <c r="QCO61" s="921"/>
      <c r="QCP61" s="921"/>
      <c r="QCQ61" s="921"/>
      <c r="QCR61" s="921"/>
      <c r="QCS61" s="921"/>
      <c r="QCT61" s="921"/>
      <c r="QCU61" s="921"/>
      <c r="QCV61" s="921"/>
      <c r="QCW61" s="921"/>
      <c r="QCX61" s="921"/>
      <c r="QCY61" s="921"/>
      <c r="QCZ61" s="921"/>
      <c r="QDA61" s="921"/>
      <c r="QDB61" s="921"/>
      <c r="QDC61" s="921"/>
      <c r="QDD61" s="921"/>
      <c r="QDE61" s="921"/>
      <c r="QDF61" s="921"/>
      <c r="QDG61" s="921"/>
      <c r="QDH61" s="921"/>
      <c r="QDI61" s="921"/>
      <c r="QDJ61" s="921"/>
      <c r="QDK61" s="921"/>
      <c r="QDL61" s="921"/>
      <c r="QDM61" s="921"/>
      <c r="QDN61" s="921"/>
      <c r="QDO61" s="921"/>
      <c r="QDP61" s="921"/>
      <c r="QDQ61" s="921"/>
      <c r="QDR61" s="921"/>
      <c r="QDS61" s="921"/>
      <c r="QDT61" s="921"/>
      <c r="QDU61" s="921"/>
      <c r="QDV61" s="921"/>
      <c r="QDW61" s="921"/>
      <c r="QDX61" s="921"/>
      <c r="QDY61" s="921"/>
      <c r="QDZ61" s="921"/>
      <c r="QEA61" s="921"/>
      <c r="QEB61" s="921"/>
      <c r="QEC61" s="921"/>
      <c r="QED61" s="921"/>
      <c r="QEE61" s="921"/>
      <c r="QEF61" s="921"/>
      <c r="QEG61" s="921"/>
      <c r="QEH61" s="921"/>
      <c r="QEI61" s="921"/>
      <c r="QEJ61" s="921"/>
      <c r="QEK61" s="921"/>
      <c r="QEL61" s="921"/>
      <c r="QEM61" s="921"/>
      <c r="QEN61" s="921"/>
      <c r="QEO61" s="921"/>
      <c r="QEP61" s="921"/>
      <c r="QEQ61" s="921"/>
      <c r="QER61" s="921"/>
      <c r="QES61" s="921"/>
      <c r="QET61" s="921"/>
      <c r="QEU61" s="921"/>
      <c r="QEV61" s="921"/>
      <c r="QEW61" s="921"/>
      <c r="QEX61" s="921"/>
      <c r="QEY61" s="921"/>
      <c r="QEZ61" s="921"/>
      <c r="QFA61" s="921"/>
      <c r="QFB61" s="921"/>
      <c r="QFC61" s="921"/>
      <c r="QFD61" s="921"/>
      <c r="QFE61" s="921"/>
      <c r="QFF61" s="921"/>
      <c r="QFG61" s="921"/>
      <c r="QFH61" s="921"/>
      <c r="QFI61" s="921"/>
      <c r="QFJ61" s="921"/>
      <c r="QFK61" s="921"/>
      <c r="QFL61" s="921"/>
      <c r="QFM61" s="921"/>
      <c r="QFN61" s="921"/>
      <c r="QFO61" s="921"/>
      <c r="QFP61" s="921"/>
      <c r="QFQ61" s="921"/>
      <c r="QFR61" s="921"/>
      <c r="QFS61" s="921"/>
      <c r="QFT61" s="921"/>
      <c r="QFU61" s="921"/>
      <c r="QFV61" s="921"/>
      <c r="QFW61" s="921"/>
      <c r="QFX61" s="921"/>
      <c r="QFY61" s="921"/>
      <c r="QFZ61" s="921"/>
      <c r="QGA61" s="921"/>
      <c r="QGB61" s="921"/>
      <c r="QGC61" s="921"/>
      <c r="QGD61" s="921"/>
      <c r="QGE61" s="921"/>
      <c r="QGF61" s="921"/>
      <c r="QGG61" s="921"/>
      <c r="QGH61" s="921"/>
      <c r="QGI61" s="921"/>
      <c r="QGJ61" s="921"/>
      <c r="QGK61" s="921"/>
      <c r="QGL61" s="921"/>
      <c r="QGM61" s="921"/>
      <c r="QGN61" s="921"/>
      <c r="QGO61" s="921"/>
      <c r="QGP61" s="921"/>
      <c r="QGQ61" s="921"/>
      <c r="QGR61" s="921"/>
      <c r="QGS61" s="921"/>
      <c r="QGT61" s="921"/>
      <c r="QGU61" s="921"/>
      <c r="QGV61" s="921"/>
      <c r="QGW61" s="921"/>
      <c r="QGX61" s="921"/>
      <c r="QGY61" s="921"/>
      <c r="QGZ61" s="921"/>
      <c r="QHA61" s="921"/>
      <c r="QHB61" s="921"/>
      <c r="QHC61" s="921"/>
      <c r="QHD61" s="921"/>
      <c r="QHE61" s="921"/>
      <c r="QHF61" s="921"/>
      <c r="QHG61" s="921"/>
      <c r="QHH61" s="921"/>
      <c r="QHI61" s="921"/>
      <c r="QHJ61" s="921"/>
      <c r="QHK61" s="921"/>
      <c r="QHL61" s="921"/>
      <c r="QHM61" s="921"/>
      <c r="QHN61" s="921"/>
      <c r="QHO61" s="921"/>
      <c r="QHP61" s="921"/>
      <c r="QHQ61" s="921"/>
      <c r="QHR61" s="921"/>
      <c r="QHS61" s="921"/>
      <c r="QHT61" s="921"/>
      <c r="QHU61" s="921"/>
      <c r="QHV61" s="921"/>
      <c r="QHW61" s="921"/>
      <c r="QHX61" s="921"/>
      <c r="QHY61" s="921"/>
      <c r="QHZ61" s="921"/>
      <c r="QIA61" s="921"/>
      <c r="QIB61" s="921"/>
      <c r="QIC61" s="921"/>
      <c r="QID61" s="921"/>
      <c r="QIE61" s="921"/>
      <c r="QIF61" s="921"/>
      <c r="QIG61" s="921"/>
      <c r="QIH61" s="921"/>
      <c r="QII61" s="921"/>
      <c r="QIJ61" s="921"/>
      <c r="QIK61" s="921"/>
      <c r="QIL61" s="921"/>
      <c r="QIM61" s="921"/>
      <c r="QIN61" s="921"/>
      <c r="QIO61" s="921"/>
      <c r="QIP61" s="921"/>
      <c r="QIQ61" s="921"/>
      <c r="QIR61" s="921"/>
      <c r="QIS61" s="921"/>
      <c r="QIT61" s="921"/>
      <c r="QIU61" s="921"/>
      <c r="QIV61" s="921"/>
      <c r="QIW61" s="921"/>
      <c r="QIX61" s="921"/>
      <c r="QIY61" s="921"/>
      <c r="QIZ61" s="921"/>
      <c r="QJA61" s="921"/>
      <c r="QJB61" s="921"/>
      <c r="QJC61" s="921"/>
      <c r="QJD61" s="921"/>
      <c r="QJE61" s="921"/>
      <c r="QJF61" s="921"/>
      <c r="QJG61" s="921"/>
      <c r="QJH61" s="921"/>
      <c r="QJI61" s="921"/>
      <c r="QJJ61" s="921"/>
      <c r="QJK61" s="921"/>
      <c r="QJL61" s="921"/>
      <c r="QJM61" s="921"/>
      <c r="QJN61" s="921"/>
      <c r="QJO61" s="921"/>
      <c r="QJP61" s="921"/>
      <c r="QJQ61" s="921"/>
      <c r="QJR61" s="921"/>
      <c r="QJS61" s="921"/>
      <c r="QJT61" s="921"/>
      <c r="QJU61" s="921"/>
      <c r="QJV61" s="921"/>
      <c r="QJW61" s="921"/>
      <c r="QJX61" s="921"/>
      <c r="QJY61" s="921"/>
      <c r="QJZ61" s="921"/>
      <c r="QKA61" s="921"/>
      <c r="QKB61" s="921"/>
      <c r="QKC61" s="921"/>
      <c r="QKD61" s="921"/>
      <c r="QKE61" s="921"/>
      <c r="QKF61" s="921"/>
      <c r="QKG61" s="921"/>
      <c r="QKH61" s="921"/>
      <c r="QKI61" s="921"/>
      <c r="QKJ61" s="921"/>
      <c r="QKK61" s="921"/>
      <c r="QKL61" s="921"/>
      <c r="QKM61" s="921"/>
      <c r="QKN61" s="921"/>
      <c r="QKO61" s="921"/>
      <c r="QKP61" s="921"/>
      <c r="QKQ61" s="921"/>
      <c r="QKR61" s="921"/>
      <c r="QKS61" s="921"/>
      <c r="QKT61" s="921"/>
      <c r="QKU61" s="921"/>
      <c r="QKV61" s="921"/>
      <c r="QKW61" s="921"/>
      <c r="QKX61" s="921"/>
      <c r="QKY61" s="921"/>
      <c r="QKZ61" s="921"/>
      <c r="QLA61" s="921"/>
      <c r="QLB61" s="921"/>
      <c r="QLC61" s="921"/>
      <c r="QLD61" s="921"/>
      <c r="QLE61" s="921"/>
      <c r="QLF61" s="921"/>
      <c r="QLG61" s="921"/>
      <c r="QLH61" s="921"/>
      <c r="QLI61" s="921"/>
      <c r="QLJ61" s="921"/>
      <c r="QLK61" s="921"/>
      <c r="QLL61" s="921"/>
      <c r="QLM61" s="921"/>
      <c r="QLN61" s="921"/>
      <c r="QLO61" s="921"/>
      <c r="QLP61" s="921"/>
      <c r="QLQ61" s="921"/>
      <c r="QLR61" s="921"/>
      <c r="QLS61" s="921"/>
      <c r="QLT61" s="921"/>
      <c r="QLU61" s="921"/>
      <c r="QLV61" s="921"/>
      <c r="QLW61" s="921"/>
      <c r="QLX61" s="921"/>
      <c r="QLY61" s="921"/>
      <c r="QLZ61" s="921"/>
      <c r="QMA61" s="921"/>
      <c r="QMB61" s="921"/>
      <c r="QMC61" s="921"/>
      <c r="QMD61" s="921"/>
      <c r="QME61" s="921"/>
      <c r="QMF61" s="921"/>
      <c r="QMG61" s="921"/>
      <c r="QMH61" s="921"/>
      <c r="QMI61" s="921"/>
      <c r="QMJ61" s="921"/>
      <c r="QMK61" s="921"/>
      <c r="QML61" s="921"/>
      <c r="QMM61" s="921"/>
      <c r="QMN61" s="921"/>
      <c r="QMO61" s="921"/>
      <c r="QMP61" s="921"/>
      <c r="QMQ61" s="921"/>
      <c r="QMR61" s="921"/>
      <c r="QMS61" s="921"/>
      <c r="QMT61" s="921"/>
      <c r="QMU61" s="921"/>
      <c r="QMV61" s="921"/>
      <c r="QMW61" s="921"/>
      <c r="QMX61" s="921"/>
      <c r="QMY61" s="921"/>
      <c r="QMZ61" s="921"/>
      <c r="QNA61" s="921"/>
      <c r="QNB61" s="921"/>
      <c r="QNC61" s="921"/>
      <c r="QND61" s="921"/>
      <c r="QNE61" s="921"/>
      <c r="QNF61" s="921"/>
      <c r="QNG61" s="921"/>
      <c r="QNH61" s="921"/>
      <c r="QNI61" s="921"/>
      <c r="QNJ61" s="921"/>
      <c r="QNK61" s="921"/>
      <c r="QNL61" s="921"/>
      <c r="QNM61" s="921"/>
      <c r="QNN61" s="921"/>
      <c r="QNO61" s="921"/>
      <c r="QNP61" s="921"/>
      <c r="QNQ61" s="921"/>
      <c r="QNR61" s="921"/>
      <c r="QNS61" s="921"/>
      <c r="QNT61" s="921"/>
      <c r="QNU61" s="921"/>
      <c r="QNV61" s="921"/>
      <c r="QNW61" s="921"/>
      <c r="QNX61" s="921"/>
      <c r="QNY61" s="921"/>
      <c r="QNZ61" s="921"/>
      <c r="QOA61" s="921"/>
      <c r="QOB61" s="921"/>
      <c r="QOC61" s="921"/>
      <c r="QOD61" s="921"/>
      <c r="QOE61" s="921"/>
      <c r="QOF61" s="921"/>
      <c r="QOG61" s="921"/>
      <c r="QOH61" s="921"/>
      <c r="QOI61" s="921"/>
      <c r="QOJ61" s="921"/>
      <c r="QOK61" s="921"/>
      <c r="QOL61" s="921"/>
      <c r="QOM61" s="921"/>
      <c r="QON61" s="921"/>
      <c r="QOO61" s="921"/>
      <c r="QOP61" s="921"/>
      <c r="QOQ61" s="921"/>
      <c r="QOR61" s="921"/>
      <c r="QOS61" s="921"/>
      <c r="QOT61" s="921"/>
      <c r="QOU61" s="921"/>
      <c r="QOV61" s="921"/>
      <c r="QOW61" s="921"/>
      <c r="QOX61" s="921"/>
      <c r="QOY61" s="921"/>
      <c r="QOZ61" s="921"/>
      <c r="QPA61" s="921"/>
      <c r="QPB61" s="921"/>
      <c r="QPC61" s="921"/>
      <c r="QPD61" s="921"/>
      <c r="QPE61" s="921"/>
      <c r="QPF61" s="921"/>
      <c r="QPG61" s="921"/>
      <c r="QPH61" s="921"/>
      <c r="QPI61" s="921"/>
      <c r="QPJ61" s="921"/>
      <c r="QPK61" s="921"/>
      <c r="QPL61" s="921"/>
      <c r="QPM61" s="921"/>
      <c r="QPN61" s="921"/>
      <c r="QPO61" s="921"/>
      <c r="QPP61" s="921"/>
      <c r="QPQ61" s="921"/>
      <c r="QPR61" s="921"/>
      <c r="QPS61" s="921"/>
      <c r="QPT61" s="921"/>
      <c r="QPU61" s="921"/>
      <c r="QPV61" s="921"/>
      <c r="QPW61" s="921"/>
      <c r="QPX61" s="921"/>
      <c r="QPY61" s="921"/>
      <c r="QPZ61" s="921"/>
      <c r="QQA61" s="921"/>
      <c r="QQB61" s="921"/>
      <c r="QQC61" s="921"/>
      <c r="QQD61" s="921"/>
      <c r="QQE61" s="921"/>
      <c r="QQF61" s="921"/>
      <c r="QQG61" s="921"/>
      <c r="QQH61" s="921"/>
      <c r="QQI61" s="921"/>
      <c r="QQJ61" s="921"/>
      <c r="QQK61" s="921"/>
      <c r="QQL61" s="921"/>
      <c r="QQM61" s="921"/>
      <c r="QQN61" s="921"/>
      <c r="QQO61" s="921"/>
      <c r="QQP61" s="921"/>
      <c r="QQQ61" s="921"/>
      <c r="QQR61" s="921"/>
      <c r="QQS61" s="921"/>
      <c r="QQT61" s="921"/>
      <c r="QQU61" s="921"/>
      <c r="QQV61" s="921"/>
      <c r="QQW61" s="921"/>
      <c r="QQX61" s="921"/>
      <c r="QQY61" s="921"/>
      <c r="QQZ61" s="921"/>
      <c r="QRA61" s="921"/>
      <c r="QRB61" s="921"/>
      <c r="QRC61" s="921"/>
      <c r="QRD61" s="921"/>
      <c r="QRE61" s="921"/>
      <c r="QRF61" s="921"/>
      <c r="QRG61" s="921"/>
      <c r="QRH61" s="921"/>
      <c r="QRI61" s="921"/>
      <c r="QRJ61" s="921"/>
      <c r="QRK61" s="921"/>
      <c r="QRL61" s="921"/>
      <c r="QRM61" s="921"/>
      <c r="QRN61" s="921"/>
      <c r="QRO61" s="921"/>
      <c r="QRP61" s="921"/>
      <c r="QRQ61" s="921"/>
      <c r="QRR61" s="921"/>
      <c r="QRS61" s="921"/>
      <c r="QRT61" s="921"/>
      <c r="QRU61" s="921"/>
      <c r="QRV61" s="921"/>
      <c r="QRW61" s="921"/>
      <c r="QRX61" s="921"/>
      <c r="QRY61" s="921"/>
      <c r="QRZ61" s="921"/>
      <c r="QSA61" s="921"/>
      <c r="QSB61" s="921"/>
      <c r="QSC61" s="921"/>
      <c r="QSD61" s="921"/>
      <c r="QSE61" s="921"/>
      <c r="QSF61" s="921"/>
      <c r="QSG61" s="921"/>
      <c r="QSH61" s="921"/>
      <c r="QSI61" s="921"/>
      <c r="QSJ61" s="921"/>
      <c r="QSK61" s="921"/>
      <c r="QSL61" s="921"/>
      <c r="QSM61" s="921"/>
      <c r="QSN61" s="921"/>
      <c r="QSO61" s="921"/>
      <c r="QSP61" s="921"/>
      <c r="QSQ61" s="921"/>
      <c r="QSR61" s="921"/>
      <c r="QSS61" s="921"/>
      <c r="QST61" s="921"/>
      <c r="QSU61" s="921"/>
      <c r="QSV61" s="921"/>
      <c r="QSW61" s="921"/>
      <c r="QSX61" s="921"/>
      <c r="QSY61" s="921"/>
      <c r="QSZ61" s="921"/>
      <c r="QTA61" s="921"/>
      <c r="QTB61" s="921"/>
      <c r="QTC61" s="921"/>
      <c r="QTD61" s="921"/>
      <c r="QTE61" s="921"/>
      <c r="QTF61" s="921"/>
      <c r="QTG61" s="921"/>
      <c r="QTH61" s="921"/>
      <c r="QTI61" s="921"/>
      <c r="QTJ61" s="921"/>
      <c r="QTK61" s="921"/>
      <c r="QTL61" s="921"/>
      <c r="QTM61" s="921"/>
      <c r="QTN61" s="921"/>
      <c r="QTO61" s="921"/>
      <c r="QTP61" s="921"/>
      <c r="QTQ61" s="921"/>
      <c r="QTR61" s="921"/>
      <c r="QTS61" s="921"/>
      <c r="QTT61" s="921"/>
      <c r="QTU61" s="921"/>
      <c r="QTV61" s="921"/>
      <c r="QTW61" s="921"/>
      <c r="QTX61" s="921"/>
      <c r="QTY61" s="921"/>
      <c r="QTZ61" s="921"/>
      <c r="QUA61" s="921"/>
      <c r="QUB61" s="921"/>
      <c r="QUC61" s="921"/>
      <c r="QUD61" s="921"/>
      <c r="QUE61" s="921"/>
      <c r="QUF61" s="921"/>
      <c r="QUG61" s="921"/>
      <c r="QUH61" s="921"/>
      <c r="QUI61" s="921"/>
      <c r="QUJ61" s="921"/>
      <c r="QUK61" s="921"/>
      <c r="QUL61" s="921"/>
      <c r="QUM61" s="921"/>
      <c r="QUN61" s="921"/>
      <c r="QUO61" s="921"/>
      <c r="QUP61" s="921"/>
      <c r="QUQ61" s="921"/>
      <c r="QUR61" s="921"/>
      <c r="QUS61" s="921"/>
      <c r="QUT61" s="921"/>
      <c r="QUU61" s="921"/>
      <c r="QUV61" s="921"/>
      <c r="QUW61" s="921"/>
      <c r="QUX61" s="921"/>
      <c r="QUY61" s="921"/>
      <c r="QUZ61" s="921"/>
      <c r="QVA61" s="921"/>
      <c r="QVB61" s="921"/>
      <c r="QVC61" s="921"/>
      <c r="QVD61" s="921"/>
      <c r="QVE61" s="921"/>
      <c r="QVF61" s="921"/>
      <c r="QVG61" s="921"/>
      <c r="QVH61" s="921"/>
      <c r="QVI61" s="921"/>
      <c r="QVJ61" s="921"/>
      <c r="QVK61" s="921"/>
      <c r="QVL61" s="921"/>
      <c r="QVM61" s="921"/>
      <c r="QVN61" s="921"/>
      <c r="QVO61" s="921"/>
      <c r="QVP61" s="921"/>
      <c r="QVQ61" s="921"/>
      <c r="QVR61" s="921"/>
      <c r="QVS61" s="921"/>
      <c r="QVT61" s="921"/>
      <c r="QVU61" s="921"/>
      <c r="QVV61" s="921"/>
      <c r="QVW61" s="921"/>
      <c r="QVX61" s="921"/>
      <c r="QVY61" s="921"/>
      <c r="QVZ61" s="921"/>
      <c r="QWA61" s="921"/>
      <c r="QWB61" s="921"/>
      <c r="QWC61" s="921"/>
      <c r="QWD61" s="921"/>
      <c r="QWE61" s="921"/>
      <c r="QWF61" s="921"/>
      <c r="QWG61" s="921"/>
      <c r="QWH61" s="921"/>
      <c r="QWI61" s="921"/>
      <c r="QWJ61" s="921"/>
      <c r="QWK61" s="921"/>
      <c r="QWL61" s="921"/>
      <c r="QWM61" s="921"/>
      <c r="QWN61" s="921"/>
      <c r="QWO61" s="921"/>
      <c r="QWP61" s="921"/>
      <c r="QWQ61" s="921"/>
      <c r="QWR61" s="921"/>
      <c r="QWS61" s="921"/>
      <c r="QWT61" s="921"/>
      <c r="QWU61" s="921"/>
      <c r="QWV61" s="921"/>
      <c r="QWW61" s="921"/>
      <c r="QWX61" s="921"/>
      <c r="QWY61" s="921"/>
      <c r="QWZ61" s="921"/>
      <c r="QXA61" s="921"/>
      <c r="QXB61" s="921"/>
      <c r="QXC61" s="921"/>
      <c r="QXD61" s="921"/>
      <c r="QXE61" s="921"/>
      <c r="QXF61" s="921"/>
      <c r="QXG61" s="921"/>
      <c r="QXH61" s="921"/>
      <c r="QXI61" s="921"/>
      <c r="QXJ61" s="921"/>
      <c r="QXK61" s="921"/>
      <c r="QXL61" s="921"/>
      <c r="QXM61" s="921"/>
      <c r="QXN61" s="921"/>
      <c r="QXO61" s="921"/>
      <c r="QXP61" s="921"/>
      <c r="QXQ61" s="921"/>
      <c r="QXR61" s="921"/>
      <c r="QXS61" s="921"/>
      <c r="QXT61" s="921"/>
      <c r="QXU61" s="921"/>
      <c r="QXV61" s="921"/>
      <c r="QXW61" s="921"/>
      <c r="QXX61" s="921"/>
      <c r="QXY61" s="921"/>
      <c r="QXZ61" s="921"/>
      <c r="QYA61" s="921"/>
      <c r="QYB61" s="921"/>
      <c r="QYC61" s="921"/>
      <c r="QYD61" s="921"/>
      <c r="QYE61" s="921"/>
      <c r="QYF61" s="921"/>
      <c r="QYG61" s="921"/>
      <c r="QYH61" s="921"/>
      <c r="QYI61" s="921"/>
      <c r="QYJ61" s="921"/>
      <c r="QYK61" s="921"/>
      <c r="QYL61" s="921"/>
      <c r="QYM61" s="921"/>
      <c r="QYN61" s="921"/>
      <c r="QYO61" s="921"/>
      <c r="QYP61" s="921"/>
      <c r="QYQ61" s="921"/>
      <c r="QYR61" s="921"/>
      <c r="QYS61" s="921"/>
      <c r="QYT61" s="921"/>
      <c r="QYU61" s="921"/>
      <c r="QYV61" s="921"/>
      <c r="QYW61" s="921"/>
      <c r="QYX61" s="921"/>
      <c r="QYY61" s="921"/>
      <c r="QYZ61" s="921"/>
      <c r="QZA61" s="921"/>
      <c r="QZB61" s="921"/>
      <c r="QZC61" s="921"/>
      <c r="QZD61" s="921"/>
      <c r="QZE61" s="921"/>
      <c r="QZF61" s="921"/>
      <c r="QZG61" s="921"/>
      <c r="QZH61" s="921"/>
      <c r="QZI61" s="921"/>
      <c r="QZJ61" s="921"/>
      <c r="QZK61" s="921"/>
      <c r="QZL61" s="921"/>
      <c r="QZM61" s="921"/>
      <c r="QZN61" s="921"/>
      <c r="QZO61" s="921"/>
      <c r="QZP61" s="921"/>
      <c r="QZQ61" s="921"/>
      <c r="QZR61" s="921"/>
      <c r="QZS61" s="921"/>
      <c r="QZT61" s="921"/>
      <c r="QZU61" s="921"/>
      <c r="QZV61" s="921"/>
      <c r="QZW61" s="921"/>
      <c r="QZX61" s="921"/>
      <c r="QZY61" s="921"/>
      <c r="QZZ61" s="921"/>
      <c r="RAA61" s="921"/>
      <c r="RAB61" s="921"/>
      <c r="RAC61" s="921"/>
      <c r="RAD61" s="921"/>
      <c r="RAE61" s="921"/>
      <c r="RAF61" s="921"/>
      <c r="RAG61" s="921"/>
      <c r="RAH61" s="921"/>
      <c r="RAI61" s="921"/>
      <c r="RAJ61" s="921"/>
      <c r="RAK61" s="921"/>
      <c r="RAL61" s="921"/>
      <c r="RAM61" s="921"/>
      <c r="RAN61" s="921"/>
      <c r="RAO61" s="921"/>
      <c r="RAP61" s="921"/>
      <c r="RAQ61" s="921"/>
      <c r="RAR61" s="921"/>
      <c r="RAS61" s="921"/>
      <c r="RAT61" s="921"/>
      <c r="RAU61" s="921"/>
      <c r="RAV61" s="921"/>
      <c r="RAW61" s="921"/>
      <c r="RAX61" s="921"/>
      <c r="RAY61" s="921"/>
      <c r="RAZ61" s="921"/>
      <c r="RBA61" s="921"/>
      <c r="RBB61" s="921"/>
      <c r="RBC61" s="921"/>
      <c r="RBD61" s="921"/>
      <c r="RBE61" s="921"/>
      <c r="RBF61" s="921"/>
      <c r="RBG61" s="921"/>
      <c r="RBH61" s="921"/>
      <c r="RBI61" s="921"/>
      <c r="RBJ61" s="921"/>
      <c r="RBK61" s="921"/>
      <c r="RBL61" s="921"/>
      <c r="RBM61" s="921"/>
      <c r="RBN61" s="921"/>
      <c r="RBO61" s="921"/>
      <c r="RBP61" s="921"/>
      <c r="RBQ61" s="921"/>
      <c r="RBR61" s="921"/>
      <c r="RBS61" s="921"/>
      <c r="RBT61" s="921"/>
      <c r="RBU61" s="921"/>
      <c r="RBV61" s="921"/>
      <c r="RBW61" s="921"/>
      <c r="RBX61" s="921"/>
      <c r="RBY61" s="921"/>
      <c r="RBZ61" s="921"/>
      <c r="RCA61" s="921"/>
      <c r="RCB61" s="921"/>
      <c r="RCC61" s="921"/>
      <c r="RCD61" s="921"/>
      <c r="RCE61" s="921"/>
      <c r="RCF61" s="921"/>
      <c r="RCG61" s="921"/>
      <c r="RCH61" s="921"/>
      <c r="RCI61" s="921"/>
      <c r="RCJ61" s="921"/>
      <c r="RCK61" s="921"/>
      <c r="RCL61" s="921"/>
      <c r="RCM61" s="921"/>
      <c r="RCN61" s="921"/>
      <c r="RCO61" s="921"/>
      <c r="RCP61" s="921"/>
      <c r="RCQ61" s="921"/>
      <c r="RCR61" s="921"/>
      <c r="RCS61" s="921"/>
      <c r="RCT61" s="921"/>
      <c r="RCU61" s="921"/>
      <c r="RCV61" s="921"/>
      <c r="RCW61" s="921"/>
      <c r="RCX61" s="921"/>
      <c r="RCY61" s="921"/>
      <c r="RCZ61" s="921"/>
      <c r="RDA61" s="921"/>
      <c r="RDB61" s="921"/>
      <c r="RDC61" s="921"/>
      <c r="RDD61" s="921"/>
      <c r="RDE61" s="921"/>
      <c r="RDF61" s="921"/>
      <c r="RDG61" s="921"/>
      <c r="RDH61" s="921"/>
      <c r="RDI61" s="921"/>
      <c r="RDJ61" s="921"/>
      <c r="RDK61" s="921"/>
      <c r="RDL61" s="921"/>
      <c r="RDM61" s="921"/>
      <c r="RDN61" s="921"/>
      <c r="RDO61" s="921"/>
      <c r="RDP61" s="921"/>
      <c r="RDQ61" s="921"/>
      <c r="RDR61" s="921"/>
      <c r="RDS61" s="921"/>
      <c r="RDT61" s="921"/>
      <c r="RDU61" s="921"/>
      <c r="RDV61" s="921"/>
      <c r="RDW61" s="921"/>
      <c r="RDX61" s="921"/>
      <c r="RDY61" s="921"/>
      <c r="RDZ61" s="921"/>
      <c r="REA61" s="921"/>
      <c r="REB61" s="921"/>
      <c r="REC61" s="921"/>
      <c r="RED61" s="921"/>
      <c r="REE61" s="921"/>
      <c r="REF61" s="921"/>
      <c r="REG61" s="921"/>
      <c r="REH61" s="921"/>
      <c r="REI61" s="921"/>
      <c r="REJ61" s="921"/>
      <c r="REK61" s="921"/>
      <c r="REL61" s="921"/>
      <c r="REM61" s="921"/>
      <c r="REN61" s="921"/>
      <c r="REO61" s="921"/>
      <c r="REP61" s="921"/>
      <c r="REQ61" s="921"/>
      <c r="RER61" s="921"/>
      <c r="RES61" s="921"/>
      <c r="RET61" s="921"/>
      <c r="REU61" s="921"/>
      <c r="REV61" s="921"/>
      <c r="REW61" s="921"/>
      <c r="REX61" s="921"/>
      <c r="REY61" s="921"/>
      <c r="REZ61" s="921"/>
      <c r="RFA61" s="921"/>
      <c r="RFB61" s="921"/>
      <c r="RFC61" s="921"/>
      <c r="RFD61" s="921"/>
      <c r="RFE61" s="921"/>
      <c r="RFF61" s="921"/>
      <c r="RFG61" s="921"/>
      <c r="RFH61" s="921"/>
      <c r="RFI61" s="921"/>
      <c r="RFJ61" s="921"/>
      <c r="RFK61" s="921"/>
      <c r="RFL61" s="921"/>
      <c r="RFM61" s="921"/>
      <c r="RFN61" s="921"/>
      <c r="RFO61" s="921"/>
      <c r="RFP61" s="921"/>
      <c r="RFQ61" s="921"/>
      <c r="RFR61" s="921"/>
      <c r="RFS61" s="921"/>
      <c r="RFT61" s="921"/>
      <c r="RFU61" s="921"/>
      <c r="RFV61" s="921"/>
      <c r="RFW61" s="921"/>
      <c r="RFX61" s="921"/>
      <c r="RFY61" s="921"/>
      <c r="RFZ61" s="921"/>
      <c r="RGA61" s="921"/>
      <c r="RGB61" s="921"/>
      <c r="RGC61" s="921"/>
      <c r="RGD61" s="921"/>
      <c r="RGE61" s="921"/>
      <c r="RGF61" s="921"/>
      <c r="RGG61" s="921"/>
      <c r="RGH61" s="921"/>
      <c r="RGI61" s="921"/>
      <c r="RGJ61" s="921"/>
      <c r="RGK61" s="921"/>
      <c r="RGL61" s="921"/>
      <c r="RGM61" s="921"/>
      <c r="RGN61" s="921"/>
      <c r="RGO61" s="921"/>
      <c r="RGP61" s="921"/>
      <c r="RGQ61" s="921"/>
      <c r="RGR61" s="921"/>
      <c r="RGS61" s="921"/>
      <c r="RGT61" s="921"/>
      <c r="RGU61" s="921"/>
      <c r="RGV61" s="921"/>
      <c r="RGW61" s="921"/>
      <c r="RGX61" s="921"/>
      <c r="RGY61" s="921"/>
      <c r="RGZ61" s="921"/>
      <c r="RHA61" s="921"/>
      <c r="RHB61" s="921"/>
      <c r="RHC61" s="921"/>
      <c r="RHD61" s="921"/>
      <c r="RHE61" s="921"/>
      <c r="RHF61" s="921"/>
      <c r="RHG61" s="921"/>
      <c r="RHH61" s="921"/>
      <c r="RHI61" s="921"/>
      <c r="RHJ61" s="921"/>
      <c r="RHK61" s="921"/>
      <c r="RHL61" s="921"/>
      <c r="RHM61" s="921"/>
      <c r="RHN61" s="921"/>
      <c r="RHO61" s="921"/>
      <c r="RHP61" s="921"/>
      <c r="RHQ61" s="921"/>
      <c r="RHR61" s="921"/>
      <c r="RHS61" s="921"/>
      <c r="RHT61" s="921"/>
      <c r="RHU61" s="921"/>
      <c r="RHV61" s="921"/>
      <c r="RHW61" s="921"/>
      <c r="RHX61" s="921"/>
      <c r="RHY61" s="921"/>
      <c r="RHZ61" s="921"/>
      <c r="RIA61" s="921"/>
      <c r="RIB61" s="921"/>
      <c r="RIC61" s="921"/>
      <c r="RID61" s="921"/>
      <c r="RIE61" s="921"/>
      <c r="RIF61" s="921"/>
      <c r="RIG61" s="921"/>
      <c r="RIH61" s="921"/>
      <c r="RII61" s="921"/>
      <c r="RIJ61" s="921"/>
      <c r="RIK61" s="921"/>
      <c r="RIL61" s="921"/>
      <c r="RIM61" s="921"/>
      <c r="RIN61" s="921"/>
      <c r="RIO61" s="921"/>
      <c r="RIP61" s="921"/>
      <c r="RIQ61" s="921"/>
      <c r="RIR61" s="921"/>
      <c r="RIS61" s="921"/>
      <c r="RIT61" s="921"/>
      <c r="RIU61" s="921"/>
      <c r="RIV61" s="921"/>
      <c r="RIW61" s="921"/>
      <c r="RIX61" s="921"/>
      <c r="RIY61" s="921"/>
      <c r="RIZ61" s="921"/>
      <c r="RJA61" s="921"/>
      <c r="RJB61" s="921"/>
      <c r="RJC61" s="921"/>
      <c r="RJD61" s="921"/>
      <c r="RJE61" s="921"/>
      <c r="RJF61" s="921"/>
      <c r="RJG61" s="921"/>
      <c r="RJH61" s="921"/>
      <c r="RJI61" s="921"/>
      <c r="RJJ61" s="921"/>
      <c r="RJK61" s="921"/>
      <c r="RJL61" s="921"/>
      <c r="RJM61" s="921"/>
      <c r="RJN61" s="921"/>
      <c r="RJO61" s="921"/>
      <c r="RJP61" s="921"/>
      <c r="RJQ61" s="921"/>
      <c r="RJR61" s="921"/>
      <c r="RJS61" s="921"/>
      <c r="RJT61" s="921"/>
      <c r="RJU61" s="921"/>
      <c r="RJV61" s="921"/>
      <c r="RJW61" s="921"/>
      <c r="RJX61" s="921"/>
      <c r="RJY61" s="921"/>
      <c r="RJZ61" s="921"/>
      <c r="RKA61" s="921"/>
      <c r="RKB61" s="921"/>
      <c r="RKC61" s="921"/>
      <c r="RKD61" s="921"/>
      <c r="RKE61" s="921"/>
      <c r="RKF61" s="921"/>
      <c r="RKG61" s="921"/>
      <c r="RKH61" s="921"/>
      <c r="RKI61" s="921"/>
      <c r="RKJ61" s="921"/>
      <c r="RKK61" s="921"/>
      <c r="RKL61" s="921"/>
      <c r="RKM61" s="921"/>
      <c r="RKN61" s="921"/>
      <c r="RKO61" s="921"/>
      <c r="RKP61" s="921"/>
      <c r="RKQ61" s="921"/>
      <c r="RKR61" s="921"/>
      <c r="RKS61" s="921"/>
      <c r="RKT61" s="921"/>
      <c r="RKU61" s="921"/>
      <c r="RKV61" s="921"/>
      <c r="RKW61" s="921"/>
      <c r="RKX61" s="921"/>
      <c r="RKY61" s="921"/>
      <c r="RKZ61" s="921"/>
      <c r="RLA61" s="921"/>
      <c r="RLB61" s="921"/>
      <c r="RLC61" s="921"/>
      <c r="RLD61" s="921"/>
      <c r="RLE61" s="921"/>
      <c r="RLF61" s="921"/>
      <c r="RLG61" s="921"/>
      <c r="RLH61" s="921"/>
      <c r="RLI61" s="921"/>
      <c r="RLJ61" s="921"/>
      <c r="RLK61" s="921"/>
      <c r="RLL61" s="921"/>
      <c r="RLM61" s="921"/>
      <c r="RLN61" s="921"/>
      <c r="RLO61" s="921"/>
      <c r="RLP61" s="921"/>
      <c r="RLQ61" s="921"/>
      <c r="RLR61" s="921"/>
      <c r="RLS61" s="921"/>
      <c r="RLT61" s="921"/>
      <c r="RLU61" s="921"/>
      <c r="RLV61" s="921"/>
      <c r="RLW61" s="921"/>
      <c r="RLX61" s="921"/>
      <c r="RLY61" s="921"/>
      <c r="RLZ61" s="921"/>
      <c r="RMA61" s="921"/>
      <c r="RMB61" s="921"/>
      <c r="RMC61" s="921"/>
      <c r="RMD61" s="921"/>
      <c r="RME61" s="921"/>
      <c r="RMF61" s="921"/>
      <c r="RMG61" s="921"/>
      <c r="RMH61" s="921"/>
      <c r="RMI61" s="921"/>
      <c r="RMJ61" s="921"/>
      <c r="RMK61" s="921"/>
      <c r="RML61" s="921"/>
      <c r="RMM61" s="921"/>
      <c r="RMN61" s="921"/>
      <c r="RMO61" s="921"/>
      <c r="RMP61" s="921"/>
      <c r="RMQ61" s="921"/>
      <c r="RMR61" s="921"/>
      <c r="RMS61" s="921"/>
      <c r="RMT61" s="921"/>
      <c r="RMU61" s="921"/>
      <c r="RMV61" s="921"/>
      <c r="RMW61" s="921"/>
      <c r="RMX61" s="921"/>
      <c r="RMY61" s="921"/>
      <c r="RMZ61" s="921"/>
      <c r="RNA61" s="921"/>
      <c r="RNB61" s="921"/>
      <c r="RNC61" s="921"/>
      <c r="RND61" s="921"/>
      <c r="RNE61" s="921"/>
      <c r="RNF61" s="921"/>
      <c r="RNG61" s="921"/>
      <c r="RNH61" s="921"/>
      <c r="RNI61" s="921"/>
      <c r="RNJ61" s="921"/>
      <c r="RNK61" s="921"/>
      <c r="RNL61" s="921"/>
      <c r="RNM61" s="921"/>
      <c r="RNN61" s="921"/>
      <c r="RNO61" s="921"/>
      <c r="RNP61" s="921"/>
      <c r="RNQ61" s="921"/>
      <c r="RNR61" s="921"/>
      <c r="RNS61" s="921"/>
      <c r="RNT61" s="921"/>
      <c r="RNU61" s="921"/>
      <c r="RNV61" s="921"/>
      <c r="RNW61" s="921"/>
      <c r="RNX61" s="921"/>
      <c r="RNY61" s="921"/>
      <c r="RNZ61" s="921"/>
      <c r="ROA61" s="921"/>
      <c r="ROB61" s="921"/>
      <c r="ROC61" s="921"/>
      <c r="ROD61" s="921"/>
      <c r="ROE61" s="921"/>
      <c r="ROF61" s="921"/>
      <c r="ROG61" s="921"/>
      <c r="ROH61" s="921"/>
      <c r="ROI61" s="921"/>
      <c r="ROJ61" s="921"/>
      <c r="ROK61" s="921"/>
      <c r="ROL61" s="921"/>
      <c r="ROM61" s="921"/>
      <c r="RON61" s="921"/>
      <c r="ROO61" s="921"/>
      <c r="ROP61" s="921"/>
      <c r="ROQ61" s="921"/>
      <c r="ROR61" s="921"/>
      <c r="ROS61" s="921"/>
      <c r="ROT61" s="921"/>
      <c r="ROU61" s="921"/>
      <c r="ROV61" s="921"/>
      <c r="ROW61" s="921"/>
      <c r="ROX61" s="921"/>
      <c r="ROY61" s="921"/>
      <c r="ROZ61" s="921"/>
      <c r="RPA61" s="921"/>
      <c r="RPB61" s="921"/>
      <c r="RPC61" s="921"/>
      <c r="RPD61" s="921"/>
      <c r="RPE61" s="921"/>
      <c r="RPF61" s="921"/>
      <c r="RPG61" s="921"/>
      <c r="RPH61" s="921"/>
      <c r="RPI61" s="921"/>
      <c r="RPJ61" s="921"/>
      <c r="RPK61" s="921"/>
      <c r="RPL61" s="921"/>
      <c r="RPM61" s="921"/>
      <c r="RPN61" s="921"/>
      <c r="RPO61" s="921"/>
      <c r="RPP61" s="921"/>
      <c r="RPQ61" s="921"/>
      <c r="RPR61" s="921"/>
      <c r="RPS61" s="921"/>
      <c r="RPT61" s="921"/>
      <c r="RPU61" s="921"/>
      <c r="RPV61" s="921"/>
      <c r="RPW61" s="921"/>
      <c r="RPX61" s="921"/>
      <c r="RPY61" s="921"/>
      <c r="RPZ61" s="921"/>
      <c r="RQA61" s="921"/>
      <c r="RQB61" s="921"/>
      <c r="RQC61" s="921"/>
      <c r="RQD61" s="921"/>
      <c r="RQE61" s="921"/>
      <c r="RQF61" s="921"/>
      <c r="RQG61" s="921"/>
      <c r="RQH61" s="921"/>
      <c r="RQI61" s="921"/>
      <c r="RQJ61" s="921"/>
      <c r="RQK61" s="921"/>
      <c r="RQL61" s="921"/>
      <c r="RQM61" s="921"/>
      <c r="RQN61" s="921"/>
      <c r="RQO61" s="921"/>
      <c r="RQP61" s="921"/>
      <c r="RQQ61" s="921"/>
      <c r="RQR61" s="921"/>
      <c r="RQS61" s="921"/>
      <c r="RQT61" s="921"/>
      <c r="RQU61" s="921"/>
      <c r="RQV61" s="921"/>
      <c r="RQW61" s="921"/>
      <c r="RQX61" s="921"/>
      <c r="RQY61" s="921"/>
      <c r="RQZ61" s="921"/>
      <c r="RRA61" s="921"/>
      <c r="RRB61" s="921"/>
      <c r="RRC61" s="921"/>
      <c r="RRD61" s="921"/>
      <c r="RRE61" s="921"/>
      <c r="RRF61" s="921"/>
      <c r="RRG61" s="921"/>
      <c r="RRH61" s="921"/>
      <c r="RRI61" s="921"/>
      <c r="RRJ61" s="921"/>
      <c r="RRK61" s="921"/>
      <c r="RRL61" s="921"/>
      <c r="RRM61" s="921"/>
      <c r="RRN61" s="921"/>
      <c r="RRO61" s="921"/>
      <c r="RRP61" s="921"/>
      <c r="RRQ61" s="921"/>
      <c r="RRR61" s="921"/>
      <c r="RRS61" s="921"/>
      <c r="RRT61" s="921"/>
      <c r="RRU61" s="921"/>
      <c r="RRV61" s="921"/>
      <c r="RRW61" s="921"/>
      <c r="RRX61" s="921"/>
      <c r="RRY61" s="921"/>
      <c r="RRZ61" s="921"/>
      <c r="RSA61" s="921"/>
      <c r="RSB61" s="921"/>
      <c r="RSC61" s="921"/>
      <c r="RSD61" s="921"/>
      <c r="RSE61" s="921"/>
      <c r="RSF61" s="921"/>
      <c r="RSG61" s="921"/>
      <c r="RSH61" s="921"/>
      <c r="RSI61" s="921"/>
      <c r="RSJ61" s="921"/>
      <c r="RSK61" s="921"/>
      <c r="RSL61" s="921"/>
      <c r="RSM61" s="921"/>
      <c r="RSN61" s="921"/>
      <c r="RSO61" s="921"/>
      <c r="RSP61" s="921"/>
      <c r="RSQ61" s="921"/>
      <c r="RSR61" s="921"/>
      <c r="RSS61" s="921"/>
      <c r="RST61" s="921"/>
      <c r="RSU61" s="921"/>
      <c r="RSV61" s="921"/>
      <c r="RSW61" s="921"/>
      <c r="RSX61" s="921"/>
      <c r="RSY61" s="921"/>
      <c r="RSZ61" s="921"/>
      <c r="RTA61" s="921"/>
      <c r="RTB61" s="921"/>
      <c r="RTC61" s="921"/>
      <c r="RTD61" s="921"/>
      <c r="RTE61" s="921"/>
      <c r="RTF61" s="921"/>
      <c r="RTG61" s="921"/>
      <c r="RTH61" s="921"/>
      <c r="RTI61" s="921"/>
      <c r="RTJ61" s="921"/>
      <c r="RTK61" s="921"/>
      <c r="RTL61" s="921"/>
      <c r="RTM61" s="921"/>
      <c r="RTN61" s="921"/>
      <c r="RTO61" s="921"/>
      <c r="RTP61" s="921"/>
      <c r="RTQ61" s="921"/>
      <c r="RTR61" s="921"/>
      <c r="RTS61" s="921"/>
      <c r="RTT61" s="921"/>
      <c r="RTU61" s="921"/>
      <c r="RTV61" s="921"/>
      <c r="RTW61" s="921"/>
      <c r="RTX61" s="921"/>
      <c r="RTY61" s="921"/>
      <c r="RTZ61" s="921"/>
      <c r="RUA61" s="921"/>
      <c r="RUB61" s="921"/>
      <c r="RUC61" s="921"/>
      <c r="RUD61" s="921"/>
      <c r="RUE61" s="921"/>
      <c r="RUF61" s="921"/>
      <c r="RUG61" s="921"/>
      <c r="RUH61" s="921"/>
      <c r="RUI61" s="921"/>
      <c r="RUJ61" s="921"/>
      <c r="RUK61" s="921"/>
      <c r="RUL61" s="921"/>
      <c r="RUM61" s="921"/>
      <c r="RUN61" s="921"/>
      <c r="RUO61" s="921"/>
      <c r="RUP61" s="921"/>
      <c r="RUQ61" s="921"/>
      <c r="RUR61" s="921"/>
      <c r="RUS61" s="921"/>
      <c r="RUT61" s="921"/>
      <c r="RUU61" s="921"/>
      <c r="RUV61" s="921"/>
      <c r="RUW61" s="921"/>
      <c r="RUX61" s="921"/>
      <c r="RUY61" s="921"/>
      <c r="RUZ61" s="921"/>
      <c r="RVA61" s="921"/>
      <c r="RVB61" s="921"/>
      <c r="RVC61" s="921"/>
      <c r="RVD61" s="921"/>
      <c r="RVE61" s="921"/>
      <c r="RVF61" s="921"/>
      <c r="RVG61" s="921"/>
      <c r="RVH61" s="921"/>
      <c r="RVI61" s="921"/>
      <c r="RVJ61" s="921"/>
      <c r="RVK61" s="921"/>
      <c r="RVL61" s="921"/>
      <c r="RVM61" s="921"/>
      <c r="RVN61" s="921"/>
      <c r="RVO61" s="921"/>
      <c r="RVP61" s="921"/>
      <c r="RVQ61" s="921"/>
      <c r="RVR61" s="921"/>
      <c r="RVS61" s="921"/>
      <c r="RVT61" s="921"/>
      <c r="RVU61" s="921"/>
      <c r="RVV61" s="921"/>
      <c r="RVW61" s="921"/>
      <c r="RVX61" s="921"/>
      <c r="RVY61" s="921"/>
      <c r="RVZ61" s="921"/>
      <c r="RWA61" s="921"/>
      <c r="RWB61" s="921"/>
      <c r="RWC61" s="921"/>
      <c r="RWD61" s="921"/>
      <c r="RWE61" s="921"/>
      <c r="RWF61" s="921"/>
      <c r="RWG61" s="921"/>
      <c r="RWH61" s="921"/>
      <c r="RWI61" s="921"/>
      <c r="RWJ61" s="921"/>
      <c r="RWK61" s="921"/>
      <c r="RWL61" s="921"/>
      <c r="RWM61" s="921"/>
      <c r="RWN61" s="921"/>
      <c r="RWO61" s="921"/>
      <c r="RWP61" s="921"/>
      <c r="RWQ61" s="921"/>
      <c r="RWR61" s="921"/>
      <c r="RWS61" s="921"/>
      <c r="RWT61" s="921"/>
      <c r="RWU61" s="921"/>
      <c r="RWV61" s="921"/>
      <c r="RWW61" s="921"/>
      <c r="RWX61" s="921"/>
      <c r="RWY61" s="921"/>
      <c r="RWZ61" s="921"/>
      <c r="RXA61" s="921"/>
      <c r="RXB61" s="921"/>
      <c r="RXC61" s="921"/>
      <c r="RXD61" s="921"/>
      <c r="RXE61" s="921"/>
      <c r="RXF61" s="921"/>
      <c r="RXG61" s="921"/>
      <c r="RXH61" s="921"/>
      <c r="RXI61" s="921"/>
      <c r="RXJ61" s="921"/>
      <c r="RXK61" s="921"/>
      <c r="RXL61" s="921"/>
      <c r="RXM61" s="921"/>
      <c r="RXN61" s="921"/>
      <c r="RXO61" s="921"/>
      <c r="RXP61" s="921"/>
      <c r="RXQ61" s="921"/>
      <c r="RXR61" s="921"/>
      <c r="RXS61" s="921"/>
      <c r="RXT61" s="921"/>
      <c r="RXU61" s="921"/>
      <c r="RXV61" s="921"/>
      <c r="RXW61" s="921"/>
      <c r="RXX61" s="921"/>
      <c r="RXY61" s="921"/>
      <c r="RXZ61" s="921"/>
      <c r="RYA61" s="921"/>
      <c r="RYB61" s="921"/>
      <c r="RYC61" s="921"/>
      <c r="RYD61" s="921"/>
      <c r="RYE61" s="921"/>
      <c r="RYF61" s="921"/>
      <c r="RYG61" s="921"/>
      <c r="RYH61" s="921"/>
      <c r="RYI61" s="921"/>
      <c r="RYJ61" s="921"/>
      <c r="RYK61" s="921"/>
      <c r="RYL61" s="921"/>
      <c r="RYM61" s="921"/>
      <c r="RYN61" s="921"/>
      <c r="RYO61" s="921"/>
      <c r="RYP61" s="921"/>
      <c r="RYQ61" s="921"/>
      <c r="RYR61" s="921"/>
      <c r="RYS61" s="921"/>
      <c r="RYT61" s="921"/>
      <c r="RYU61" s="921"/>
      <c r="RYV61" s="921"/>
      <c r="RYW61" s="921"/>
      <c r="RYX61" s="921"/>
      <c r="RYY61" s="921"/>
      <c r="RYZ61" s="921"/>
      <c r="RZA61" s="921"/>
      <c r="RZB61" s="921"/>
      <c r="RZC61" s="921"/>
      <c r="RZD61" s="921"/>
      <c r="RZE61" s="921"/>
      <c r="RZF61" s="921"/>
      <c r="RZG61" s="921"/>
      <c r="RZH61" s="921"/>
      <c r="RZI61" s="921"/>
      <c r="RZJ61" s="921"/>
      <c r="RZK61" s="921"/>
      <c r="RZL61" s="921"/>
      <c r="RZM61" s="921"/>
      <c r="RZN61" s="921"/>
      <c r="RZO61" s="921"/>
      <c r="RZP61" s="921"/>
      <c r="RZQ61" s="921"/>
      <c r="RZR61" s="921"/>
      <c r="RZS61" s="921"/>
      <c r="RZT61" s="921"/>
      <c r="RZU61" s="921"/>
      <c r="RZV61" s="921"/>
      <c r="RZW61" s="921"/>
      <c r="RZX61" s="921"/>
      <c r="RZY61" s="921"/>
      <c r="RZZ61" s="921"/>
      <c r="SAA61" s="921"/>
      <c r="SAB61" s="921"/>
      <c r="SAC61" s="921"/>
      <c r="SAD61" s="921"/>
      <c r="SAE61" s="921"/>
      <c r="SAF61" s="921"/>
      <c r="SAG61" s="921"/>
      <c r="SAH61" s="921"/>
      <c r="SAI61" s="921"/>
      <c r="SAJ61" s="921"/>
      <c r="SAK61" s="921"/>
      <c r="SAL61" s="921"/>
      <c r="SAM61" s="921"/>
      <c r="SAN61" s="921"/>
      <c r="SAO61" s="921"/>
      <c r="SAP61" s="921"/>
      <c r="SAQ61" s="921"/>
      <c r="SAR61" s="921"/>
      <c r="SAS61" s="921"/>
      <c r="SAT61" s="921"/>
      <c r="SAU61" s="921"/>
      <c r="SAV61" s="921"/>
      <c r="SAW61" s="921"/>
      <c r="SAX61" s="921"/>
      <c r="SAY61" s="921"/>
      <c r="SAZ61" s="921"/>
      <c r="SBA61" s="921"/>
      <c r="SBB61" s="921"/>
      <c r="SBC61" s="921"/>
      <c r="SBD61" s="921"/>
      <c r="SBE61" s="921"/>
      <c r="SBF61" s="921"/>
      <c r="SBG61" s="921"/>
      <c r="SBH61" s="921"/>
      <c r="SBI61" s="921"/>
      <c r="SBJ61" s="921"/>
      <c r="SBK61" s="921"/>
      <c r="SBL61" s="921"/>
      <c r="SBM61" s="921"/>
      <c r="SBN61" s="921"/>
      <c r="SBO61" s="921"/>
      <c r="SBP61" s="921"/>
      <c r="SBQ61" s="921"/>
      <c r="SBR61" s="921"/>
      <c r="SBS61" s="921"/>
      <c r="SBT61" s="921"/>
      <c r="SBU61" s="921"/>
      <c r="SBV61" s="921"/>
      <c r="SBW61" s="921"/>
      <c r="SBX61" s="921"/>
      <c r="SBY61" s="921"/>
      <c r="SBZ61" s="921"/>
      <c r="SCA61" s="921"/>
      <c r="SCB61" s="921"/>
      <c r="SCC61" s="921"/>
      <c r="SCD61" s="921"/>
      <c r="SCE61" s="921"/>
      <c r="SCF61" s="921"/>
      <c r="SCG61" s="921"/>
      <c r="SCH61" s="921"/>
      <c r="SCI61" s="921"/>
      <c r="SCJ61" s="921"/>
      <c r="SCK61" s="921"/>
      <c r="SCL61" s="921"/>
      <c r="SCM61" s="921"/>
      <c r="SCN61" s="921"/>
      <c r="SCO61" s="921"/>
      <c r="SCP61" s="921"/>
      <c r="SCQ61" s="921"/>
      <c r="SCR61" s="921"/>
      <c r="SCS61" s="921"/>
      <c r="SCT61" s="921"/>
      <c r="SCU61" s="921"/>
      <c r="SCV61" s="921"/>
      <c r="SCW61" s="921"/>
      <c r="SCX61" s="921"/>
      <c r="SCY61" s="921"/>
      <c r="SCZ61" s="921"/>
      <c r="SDA61" s="921"/>
      <c r="SDB61" s="921"/>
      <c r="SDC61" s="921"/>
      <c r="SDD61" s="921"/>
      <c r="SDE61" s="921"/>
      <c r="SDF61" s="921"/>
      <c r="SDG61" s="921"/>
      <c r="SDH61" s="921"/>
      <c r="SDI61" s="921"/>
      <c r="SDJ61" s="921"/>
      <c r="SDK61" s="921"/>
      <c r="SDL61" s="921"/>
      <c r="SDM61" s="921"/>
      <c r="SDN61" s="921"/>
      <c r="SDO61" s="921"/>
      <c r="SDP61" s="921"/>
      <c r="SDQ61" s="921"/>
      <c r="SDR61" s="921"/>
      <c r="SDS61" s="921"/>
      <c r="SDT61" s="921"/>
      <c r="SDU61" s="921"/>
      <c r="SDV61" s="921"/>
      <c r="SDW61" s="921"/>
      <c r="SDX61" s="921"/>
      <c r="SDY61" s="921"/>
      <c r="SDZ61" s="921"/>
      <c r="SEA61" s="921"/>
      <c r="SEB61" s="921"/>
      <c r="SEC61" s="921"/>
      <c r="SED61" s="921"/>
      <c r="SEE61" s="921"/>
      <c r="SEF61" s="921"/>
      <c r="SEG61" s="921"/>
      <c r="SEH61" s="921"/>
      <c r="SEI61" s="921"/>
      <c r="SEJ61" s="921"/>
      <c r="SEK61" s="921"/>
      <c r="SEL61" s="921"/>
      <c r="SEM61" s="921"/>
      <c r="SEN61" s="921"/>
      <c r="SEO61" s="921"/>
      <c r="SEP61" s="921"/>
      <c r="SEQ61" s="921"/>
      <c r="SER61" s="921"/>
      <c r="SES61" s="921"/>
      <c r="SET61" s="921"/>
      <c r="SEU61" s="921"/>
      <c r="SEV61" s="921"/>
      <c r="SEW61" s="921"/>
      <c r="SEX61" s="921"/>
      <c r="SEY61" s="921"/>
      <c r="SEZ61" s="921"/>
      <c r="SFA61" s="921"/>
      <c r="SFB61" s="921"/>
      <c r="SFC61" s="921"/>
      <c r="SFD61" s="921"/>
      <c r="SFE61" s="921"/>
      <c r="SFF61" s="921"/>
      <c r="SFG61" s="921"/>
      <c r="SFH61" s="921"/>
      <c r="SFI61" s="921"/>
      <c r="SFJ61" s="921"/>
      <c r="SFK61" s="921"/>
      <c r="SFL61" s="921"/>
      <c r="SFM61" s="921"/>
      <c r="SFN61" s="921"/>
      <c r="SFO61" s="921"/>
      <c r="SFP61" s="921"/>
      <c r="SFQ61" s="921"/>
      <c r="SFR61" s="921"/>
      <c r="SFS61" s="921"/>
      <c r="SFT61" s="921"/>
      <c r="SFU61" s="921"/>
      <c r="SFV61" s="921"/>
      <c r="SFW61" s="921"/>
      <c r="SFX61" s="921"/>
      <c r="SFY61" s="921"/>
      <c r="SFZ61" s="921"/>
      <c r="SGA61" s="921"/>
      <c r="SGB61" s="921"/>
      <c r="SGC61" s="921"/>
      <c r="SGD61" s="921"/>
      <c r="SGE61" s="921"/>
      <c r="SGF61" s="921"/>
      <c r="SGG61" s="921"/>
      <c r="SGH61" s="921"/>
      <c r="SGI61" s="921"/>
      <c r="SGJ61" s="921"/>
      <c r="SGK61" s="921"/>
      <c r="SGL61" s="921"/>
      <c r="SGM61" s="921"/>
      <c r="SGN61" s="921"/>
      <c r="SGO61" s="921"/>
      <c r="SGP61" s="921"/>
      <c r="SGQ61" s="921"/>
      <c r="SGR61" s="921"/>
      <c r="SGS61" s="921"/>
      <c r="SGT61" s="921"/>
      <c r="SGU61" s="921"/>
      <c r="SGV61" s="921"/>
      <c r="SGW61" s="921"/>
      <c r="SGX61" s="921"/>
      <c r="SGY61" s="921"/>
      <c r="SGZ61" s="921"/>
      <c r="SHA61" s="921"/>
      <c r="SHB61" s="921"/>
      <c r="SHC61" s="921"/>
      <c r="SHD61" s="921"/>
      <c r="SHE61" s="921"/>
      <c r="SHF61" s="921"/>
      <c r="SHG61" s="921"/>
      <c r="SHH61" s="921"/>
      <c r="SHI61" s="921"/>
      <c r="SHJ61" s="921"/>
      <c r="SHK61" s="921"/>
      <c r="SHL61" s="921"/>
      <c r="SHM61" s="921"/>
      <c r="SHN61" s="921"/>
      <c r="SHO61" s="921"/>
      <c r="SHP61" s="921"/>
      <c r="SHQ61" s="921"/>
      <c r="SHR61" s="921"/>
      <c r="SHS61" s="921"/>
      <c r="SHT61" s="921"/>
      <c r="SHU61" s="921"/>
      <c r="SHV61" s="921"/>
      <c r="SHW61" s="921"/>
      <c r="SHX61" s="921"/>
      <c r="SHY61" s="921"/>
      <c r="SHZ61" s="921"/>
      <c r="SIA61" s="921"/>
      <c r="SIB61" s="921"/>
      <c r="SIC61" s="921"/>
      <c r="SID61" s="921"/>
      <c r="SIE61" s="921"/>
      <c r="SIF61" s="921"/>
      <c r="SIG61" s="921"/>
      <c r="SIH61" s="921"/>
      <c r="SII61" s="921"/>
      <c r="SIJ61" s="921"/>
      <c r="SIK61" s="921"/>
      <c r="SIL61" s="921"/>
      <c r="SIM61" s="921"/>
      <c r="SIN61" s="921"/>
      <c r="SIO61" s="921"/>
      <c r="SIP61" s="921"/>
      <c r="SIQ61" s="921"/>
      <c r="SIR61" s="921"/>
      <c r="SIS61" s="921"/>
      <c r="SIT61" s="921"/>
      <c r="SIU61" s="921"/>
      <c r="SIV61" s="921"/>
      <c r="SIW61" s="921"/>
      <c r="SIX61" s="921"/>
      <c r="SIY61" s="921"/>
      <c r="SIZ61" s="921"/>
      <c r="SJA61" s="921"/>
      <c r="SJB61" s="921"/>
      <c r="SJC61" s="921"/>
      <c r="SJD61" s="921"/>
      <c r="SJE61" s="921"/>
      <c r="SJF61" s="921"/>
      <c r="SJG61" s="921"/>
      <c r="SJH61" s="921"/>
      <c r="SJI61" s="921"/>
      <c r="SJJ61" s="921"/>
      <c r="SJK61" s="921"/>
      <c r="SJL61" s="921"/>
      <c r="SJM61" s="921"/>
      <c r="SJN61" s="921"/>
      <c r="SJO61" s="921"/>
      <c r="SJP61" s="921"/>
      <c r="SJQ61" s="921"/>
      <c r="SJR61" s="921"/>
      <c r="SJS61" s="921"/>
      <c r="SJT61" s="921"/>
      <c r="SJU61" s="921"/>
      <c r="SJV61" s="921"/>
      <c r="SJW61" s="921"/>
      <c r="SJX61" s="921"/>
      <c r="SJY61" s="921"/>
      <c r="SJZ61" s="921"/>
      <c r="SKA61" s="921"/>
      <c r="SKB61" s="921"/>
      <c r="SKC61" s="921"/>
      <c r="SKD61" s="921"/>
      <c r="SKE61" s="921"/>
      <c r="SKF61" s="921"/>
      <c r="SKG61" s="921"/>
      <c r="SKH61" s="921"/>
      <c r="SKI61" s="921"/>
      <c r="SKJ61" s="921"/>
      <c r="SKK61" s="921"/>
      <c r="SKL61" s="921"/>
      <c r="SKM61" s="921"/>
      <c r="SKN61" s="921"/>
      <c r="SKO61" s="921"/>
      <c r="SKP61" s="921"/>
      <c r="SKQ61" s="921"/>
      <c r="SKR61" s="921"/>
      <c r="SKS61" s="921"/>
      <c r="SKT61" s="921"/>
      <c r="SKU61" s="921"/>
      <c r="SKV61" s="921"/>
      <c r="SKW61" s="921"/>
      <c r="SKX61" s="921"/>
      <c r="SKY61" s="921"/>
      <c r="SKZ61" s="921"/>
      <c r="SLA61" s="921"/>
      <c r="SLB61" s="921"/>
      <c r="SLC61" s="921"/>
      <c r="SLD61" s="921"/>
      <c r="SLE61" s="921"/>
      <c r="SLF61" s="921"/>
      <c r="SLG61" s="921"/>
      <c r="SLH61" s="921"/>
      <c r="SLI61" s="921"/>
      <c r="SLJ61" s="921"/>
      <c r="SLK61" s="921"/>
      <c r="SLL61" s="921"/>
      <c r="SLM61" s="921"/>
      <c r="SLN61" s="921"/>
      <c r="SLO61" s="921"/>
      <c r="SLP61" s="921"/>
      <c r="SLQ61" s="921"/>
      <c r="SLR61" s="921"/>
      <c r="SLS61" s="921"/>
      <c r="SLT61" s="921"/>
      <c r="SLU61" s="921"/>
      <c r="SLV61" s="921"/>
      <c r="SLW61" s="921"/>
      <c r="SLX61" s="921"/>
      <c r="SLY61" s="921"/>
      <c r="SLZ61" s="921"/>
      <c r="SMA61" s="921"/>
      <c r="SMB61" s="921"/>
      <c r="SMC61" s="921"/>
      <c r="SMD61" s="921"/>
      <c r="SME61" s="921"/>
      <c r="SMF61" s="921"/>
      <c r="SMG61" s="921"/>
      <c r="SMH61" s="921"/>
      <c r="SMI61" s="921"/>
      <c r="SMJ61" s="921"/>
      <c r="SMK61" s="921"/>
      <c r="SML61" s="921"/>
      <c r="SMM61" s="921"/>
      <c r="SMN61" s="921"/>
      <c r="SMO61" s="921"/>
      <c r="SMP61" s="921"/>
      <c r="SMQ61" s="921"/>
      <c r="SMR61" s="921"/>
      <c r="SMS61" s="921"/>
      <c r="SMT61" s="921"/>
      <c r="SMU61" s="921"/>
      <c r="SMV61" s="921"/>
      <c r="SMW61" s="921"/>
      <c r="SMX61" s="921"/>
      <c r="SMY61" s="921"/>
      <c r="SMZ61" s="921"/>
      <c r="SNA61" s="921"/>
      <c r="SNB61" s="921"/>
      <c r="SNC61" s="921"/>
      <c r="SND61" s="921"/>
      <c r="SNE61" s="921"/>
      <c r="SNF61" s="921"/>
      <c r="SNG61" s="921"/>
      <c r="SNH61" s="921"/>
      <c r="SNI61" s="921"/>
      <c r="SNJ61" s="921"/>
      <c r="SNK61" s="921"/>
      <c r="SNL61" s="921"/>
      <c r="SNM61" s="921"/>
      <c r="SNN61" s="921"/>
      <c r="SNO61" s="921"/>
      <c r="SNP61" s="921"/>
      <c r="SNQ61" s="921"/>
      <c r="SNR61" s="921"/>
      <c r="SNS61" s="921"/>
      <c r="SNT61" s="921"/>
      <c r="SNU61" s="921"/>
      <c r="SNV61" s="921"/>
      <c r="SNW61" s="921"/>
      <c r="SNX61" s="921"/>
      <c r="SNY61" s="921"/>
      <c r="SNZ61" s="921"/>
      <c r="SOA61" s="921"/>
      <c r="SOB61" s="921"/>
      <c r="SOC61" s="921"/>
      <c r="SOD61" s="921"/>
      <c r="SOE61" s="921"/>
      <c r="SOF61" s="921"/>
      <c r="SOG61" s="921"/>
      <c r="SOH61" s="921"/>
      <c r="SOI61" s="921"/>
      <c r="SOJ61" s="921"/>
      <c r="SOK61" s="921"/>
      <c r="SOL61" s="921"/>
      <c r="SOM61" s="921"/>
      <c r="SON61" s="921"/>
      <c r="SOO61" s="921"/>
      <c r="SOP61" s="921"/>
      <c r="SOQ61" s="921"/>
      <c r="SOR61" s="921"/>
      <c r="SOS61" s="921"/>
      <c r="SOT61" s="921"/>
      <c r="SOU61" s="921"/>
      <c r="SOV61" s="921"/>
      <c r="SOW61" s="921"/>
      <c r="SOX61" s="921"/>
      <c r="SOY61" s="921"/>
      <c r="SOZ61" s="921"/>
      <c r="SPA61" s="921"/>
      <c r="SPB61" s="921"/>
      <c r="SPC61" s="921"/>
      <c r="SPD61" s="921"/>
      <c r="SPE61" s="921"/>
      <c r="SPF61" s="921"/>
      <c r="SPG61" s="921"/>
      <c r="SPH61" s="921"/>
      <c r="SPI61" s="921"/>
      <c r="SPJ61" s="921"/>
      <c r="SPK61" s="921"/>
      <c r="SPL61" s="921"/>
      <c r="SPM61" s="921"/>
      <c r="SPN61" s="921"/>
      <c r="SPO61" s="921"/>
      <c r="SPP61" s="921"/>
      <c r="SPQ61" s="921"/>
      <c r="SPR61" s="921"/>
      <c r="SPS61" s="921"/>
      <c r="SPT61" s="921"/>
      <c r="SPU61" s="921"/>
      <c r="SPV61" s="921"/>
      <c r="SPW61" s="921"/>
      <c r="SPX61" s="921"/>
      <c r="SPY61" s="921"/>
      <c r="SPZ61" s="921"/>
      <c r="SQA61" s="921"/>
      <c r="SQB61" s="921"/>
      <c r="SQC61" s="921"/>
      <c r="SQD61" s="921"/>
      <c r="SQE61" s="921"/>
      <c r="SQF61" s="921"/>
      <c r="SQG61" s="921"/>
      <c r="SQH61" s="921"/>
      <c r="SQI61" s="921"/>
      <c r="SQJ61" s="921"/>
      <c r="SQK61" s="921"/>
      <c r="SQL61" s="921"/>
      <c r="SQM61" s="921"/>
      <c r="SQN61" s="921"/>
      <c r="SQO61" s="921"/>
      <c r="SQP61" s="921"/>
      <c r="SQQ61" s="921"/>
      <c r="SQR61" s="921"/>
      <c r="SQS61" s="921"/>
      <c r="SQT61" s="921"/>
      <c r="SQU61" s="921"/>
      <c r="SQV61" s="921"/>
      <c r="SQW61" s="921"/>
      <c r="SQX61" s="921"/>
      <c r="SQY61" s="921"/>
      <c r="SQZ61" s="921"/>
      <c r="SRA61" s="921"/>
      <c r="SRB61" s="921"/>
      <c r="SRC61" s="921"/>
      <c r="SRD61" s="921"/>
      <c r="SRE61" s="921"/>
      <c r="SRF61" s="921"/>
      <c r="SRG61" s="921"/>
      <c r="SRH61" s="921"/>
      <c r="SRI61" s="921"/>
      <c r="SRJ61" s="921"/>
      <c r="SRK61" s="921"/>
      <c r="SRL61" s="921"/>
      <c r="SRM61" s="921"/>
      <c r="SRN61" s="921"/>
      <c r="SRO61" s="921"/>
      <c r="SRP61" s="921"/>
      <c r="SRQ61" s="921"/>
      <c r="SRR61" s="921"/>
      <c r="SRS61" s="921"/>
      <c r="SRT61" s="921"/>
      <c r="SRU61" s="921"/>
      <c r="SRV61" s="921"/>
      <c r="SRW61" s="921"/>
      <c r="SRX61" s="921"/>
      <c r="SRY61" s="921"/>
      <c r="SRZ61" s="921"/>
      <c r="SSA61" s="921"/>
      <c r="SSB61" s="921"/>
      <c r="SSC61" s="921"/>
      <c r="SSD61" s="921"/>
      <c r="SSE61" s="921"/>
      <c r="SSF61" s="921"/>
      <c r="SSG61" s="921"/>
      <c r="SSH61" s="921"/>
      <c r="SSI61" s="921"/>
      <c r="SSJ61" s="921"/>
      <c r="SSK61" s="921"/>
      <c r="SSL61" s="921"/>
      <c r="SSM61" s="921"/>
      <c r="SSN61" s="921"/>
      <c r="SSO61" s="921"/>
      <c r="SSP61" s="921"/>
      <c r="SSQ61" s="921"/>
      <c r="SSR61" s="921"/>
      <c r="SSS61" s="921"/>
      <c r="SST61" s="921"/>
      <c r="SSU61" s="921"/>
      <c r="SSV61" s="921"/>
      <c r="SSW61" s="921"/>
      <c r="SSX61" s="921"/>
      <c r="SSY61" s="921"/>
      <c r="SSZ61" s="921"/>
      <c r="STA61" s="921"/>
      <c r="STB61" s="921"/>
      <c r="STC61" s="921"/>
      <c r="STD61" s="921"/>
      <c r="STE61" s="921"/>
      <c r="STF61" s="921"/>
      <c r="STG61" s="921"/>
      <c r="STH61" s="921"/>
      <c r="STI61" s="921"/>
      <c r="STJ61" s="921"/>
      <c r="STK61" s="921"/>
      <c r="STL61" s="921"/>
      <c r="STM61" s="921"/>
      <c r="STN61" s="921"/>
      <c r="STO61" s="921"/>
      <c r="STP61" s="921"/>
      <c r="STQ61" s="921"/>
      <c r="STR61" s="921"/>
      <c r="STS61" s="921"/>
      <c r="STT61" s="921"/>
      <c r="STU61" s="921"/>
      <c r="STV61" s="921"/>
      <c r="STW61" s="921"/>
      <c r="STX61" s="921"/>
      <c r="STY61" s="921"/>
      <c r="STZ61" s="921"/>
      <c r="SUA61" s="921"/>
      <c r="SUB61" s="921"/>
      <c r="SUC61" s="921"/>
      <c r="SUD61" s="921"/>
      <c r="SUE61" s="921"/>
      <c r="SUF61" s="921"/>
      <c r="SUG61" s="921"/>
      <c r="SUH61" s="921"/>
      <c r="SUI61" s="921"/>
      <c r="SUJ61" s="921"/>
      <c r="SUK61" s="921"/>
      <c r="SUL61" s="921"/>
      <c r="SUM61" s="921"/>
      <c r="SUN61" s="921"/>
      <c r="SUO61" s="921"/>
      <c r="SUP61" s="921"/>
      <c r="SUQ61" s="921"/>
      <c r="SUR61" s="921"/>
      <c r="SUS61" s="921"/>
      <c r="SUT61" s="921"/>
      <c r="SUU61" s="921"/>
      <c r="SUV61" s="921"/>
      <c r="SUW61" s="921"/>
      <c r="SUX61" s="921"/>
      <c r="SUY61" s="921"/>
      <c r="SUZ61" s="921"/>
      <c r="SVA61" s="921"/>
      <c r="SVB61" s="921"/>
      <c r="SVC61" s="921"/>
      <c r="SVD61" s="921"/>
      <c r="SVE61" s="921"/>
      <c r="SVF61" s="921"/>
      <c r="SVG61" s="921"/>
      <c r="SVH61" s="921"/>
      <c r="SVI61" s="921"/>
      <c r="SVJ61" s="921"/>
      <c r="SVK61" s="921"/>
      <c r="SVL61" s="921"/>
      <c r="SVM61" s="921"/>
      <c r="SVN61" s="921"/>
      <c r="SVO61" s="921"/>
      <c r="SVP61" s="921"/>
      <c r="SVQ61" s="921"/>
      <c r="SVR61" s="921"/>
      <c r="SVS61" s="921"/>
      <c r="SVT61" s="921"/>
      <c r="SVU61" s="921"/>
      <c r="SVV61" s="921"/>
      <c r="SVW61" s="921"/>
      <c r="SVX61" s="921"/>
      <c r="SVY61" s="921"/>
      <c r="SVZ61" s="921"/>
      <c r="SWA61" s="921"/>
      <c r="SWB61" s="921"/>
      <c r="SWC61" s="921"/>
      <c r="SWD61" s="921"/>
      <c r="SWE61" s="921"/>
      <c r="SWF61" s="921"/>
      <c r="SWG61" s="921"/>
      <c r="SWH61" s="921"/>
      <c r="SWI61" s="921"/>
      <c r="SWJ61" s="921"/>
      <c r="SWK61" s="921"/>
      <c r="SWL61" s="921"/>
      <c r="SWM61" s="921"/>
      <c r="SWN61" s="921"/>
      <c r="SWO61" s="921"/>
      <c r="SWP61" s="921"/>
      <c r="SWQ61" s="921"/>
      <c r="SWR61" s="921"/>
      <c r="SWS61" s="921"/>
      <c r="SWT61" s="921"/>
      <c r="SWU61" s="921"/>
      <c r="SWV61" s="921"/>
      <c r="SWW61" s="921"/>
      <c r="SWX61" s="921"/>
      <c r="SWY61" s="921"/>
      <c r="SWZ61" s="921"/>
      <c r="SXA61" s="921"/>
      <c r="SXB61" s="921"/>
      <c r="SXC61" s="921"/>
      <c r="SXD61" s="921"/>
      <c r="SXE61" s="921"/>
      <c r="SXF61" s="921"/>
      <c r="SXG61" s="921"/>
      <c r="SXH61" s="921"/>
      <c r="SXI61" s="921"/>
      <c r="SXJ61" s="921"/>
      <c r="SXK61" s="921"/>
      <c r="SXL61" s="921"/>
      <c r="SXM61" s="921"/>
      <c r="SXN61" s="921"/>
      <c r="SXO61" s="921"/>
      <c r="SXP61" s="921"/>
      <c r="SXQ61" s="921"/>
      <c r="SXR61" s="921"/>
      <c r="SXS61" s="921"/>
      <c r="SXT61" s="921"/>
      <c r="SXU61" s="921"/>
      <c r="SXV61" s="921"/>
      <c r="SXW61" s="921"/>
      <c r="SXX61" s="921"/>
      <c r="SXY61" s="921"/>
      <c r="SXZ61" s="921"/>
      <c r="SYA61" s="921"/>
      <c r="SYB61" s="921"/>
      <c r="SYC61" s="921"/>
      <c r="SYD61" s="921"/>
      <c r="SYE61" s="921"/>
      <c r="SYF61" s="921"/>
      <c r="SYG61" s="921"/>
      <c r="SYH61" s="921"/>
      <c r="SYI61" s="921"/>
      <c r="SYJ61" s="921"/>
      <c r="SYK61" s="921"/>
      <c r="SYL61" s="921"/>
      <c r="SYM61" s="921"/>
      <c r="SYN61" s="921"/>
      <c r="SYO61" s="921"/>
      <c r="SYP61" s="921"/>
      <c r="SYQ61" s="921"/>
      <c r="SYR61" s="921"/>
      <c r="SYS61" s="921"/>
      <c r="SYT61" s="921"/>
      <c r="SYU61" s="921"/>
      <c r="SYV61" s="921"/>
      <c r="SYW61" s="921"/>
      <c r="SYX61" s="921"/>
      <c r="SYY61" s="921"/>
      <c r="SYZ61" s="921"/>
      <c r="SZA61" s="921"/>
      <c r="SZB61" s="921"/>
      <c r="SZC61" s="921"/>
      <c r="SZD61" s="921"/>
      <c r="SZE61" s="921"/>
      <c r="SZF61" s="921"/>
      <c r="SZG61" s="921"/>
      <c r="SZH61" s="921"/>
      <c r="SZI61" s="921"/>
      <c r="SZJ61" s="921"/>
      <c r="SZK61" s="921"/>
      <c r="SZL61" s="921"/>
      <c r="SZM61" s="921"/>
      <c r="SZN61" s="921"/>
      <c r="SZO61" s="921"/>
      <c r="SZP61" s="921"/>
      <c r="SZQ61" s="921"/>
      <c r="SZR61" s="921"/>
      <c r="SZS61" s="921"/>
      <c r="SZT61" s="921"/>
      <c r="SZU61" s="921"/>
      <c r="SZV61" s="921"/>
      <c r="SZW61" s="921"/>
      <c r="SZX61" s="921"/>
      <c r="SZY61" s="921"/>
      <c r="SZZ61" s="921"/>
      <c r="TAA61" s="921"/>
      <c r="TAB61" s="921"/>
      <c r="TAC61" s="921"/>
      <c r="TAD61" s="921"/>
      <c r="TAE61" s="921"/>
      <c r="TAF61" s="921"/>
      <c r="TAG61" s="921"/>
      <c r="TAH61" s="921"/>
      <c r="TAI61" s="921"/>
      <c r="TAJ61" s="921"/>
      <c r="TAK61" s="921"/>
      <c r="TAL61" s="921"/>
      <c r="TAM61" s="921"/>
      <c r="TAN61" s="921"/>
      <c r="TAO61" s="921"/>
      <c r="TAP61" s="921"/>
      <c r="TAQ61" s="921"/>
      <c r="TAR61" s="921"/>
      <c r="TAS61" s="921"/>
      <c r="TAT61" s="921"/>
      <c r="TAU61" s="921"/>
      <c r="TAV61" s="921"/>
      <c r="TAW61" s="921"/>
      <c r="TAX61" s="921"/>
      <c r="TAY61" s="921"/>
      <c r="TAZ61" s="921"/>
      <c r="TBA61" s="921"/>
      <c r="TBB61" s="921"/>
      <c r="TBC61" s="921"/>
      <c r="TBD61" s="921"/>
      <c r="TBE61" s="921"/>
      <c r="TBF61" s="921"/>
      <c r="TBG61" s="921"/>
      <c r="TBH61" s="921"/>
      <c r="TBI61" s="921"/>
      <c r="TBJ61" s="921"/>
      <c r="TBK61" s="921"/>
      <c r="TBL61" s="921"/>
      <c r="TBM61" s="921"/>
      <c r="TBN61" s="921"/>
      <c r="TBO61" s="921"/>
      <c r="TBP61" s="921"/>
      <c r="TBQ61" s="921"/>
      <c r="TBR61" s="921"/>
      <c r="TBS61" s="921"/>
      <c r="TBT61" s="921"/>
      <c r="TBU61" s="921"/>
      <c r="TBV61" s="921"/>
      <c r="TBW61" s="921"/>
      <c r="TBX61" s="921"/>
      <c r="TBY61" s="921"/>
      <c r="TBZ61" s="921"/>
      <c r="TCA61" s="921"/>
      <c r="TCB61" s="921"/>
      <c r="TCC61" s="921"/>
      <c r="TCD61" s="921"/>
      <c r="TCE61" s="921"/>
      <c r="TCF61" s="921"/>
      <c r="TCG61" s="921"/>
      <c r="TCH61" s="921"/>
      <c r="TCI61" s="921"/>
      <c r="TCJ61" s="921"/>
      <c r="TCK61" s="921"/>
      <c r="TCL61" s="921"/>
      <c r="TCM61" s="921"/>
      <c r="TCN61" s="921"/>
      <c r="TCO61" s="921"/>
      <c r="TCP61" s="921"/>
      <c r="TCQ61" s="921"/>
      <c r="TCR61" s="921"/>
      <c r="TCS61" s="921"/>
      <c r="TCT61" s="921"/>
      <c r="TCU61" s="921"/>
      <c r="TCV61" s="921"/>
      <c r="TCW61" s="921"/>
      <c r="TCX61" s="921"/>
      <c r="TCY61" s="921"/>
      <c r="TCZ61" s="921"/>
      <c r="TDA61" s="921"/>
      <c r="TDB61" s="921"/>
      <c r="TDC61" s="921"/>
      <c r="TDD61" s="921"/>
      <c r="TDE61" s="921"/>
      <c r="TDF61" s="921"/>
      <c r="TDG61" s="921"/>
      <c r="TDH61" s="921"/>
      <c r="TDI61" s="921"/>
      <c r="TDJ61" s="921"/>
      <c r="TDK61" s="921"/>
      <c r="TDL61" s="921"/>
      <c r="TDM61" s="921"/>
      <c r="TDN61" s="921"/>
      <c r="TDO61" s="921"/>
      <c r="TDP61" s="921"/>
      <c r="TDQ61" s="921"/>
      <c r="TDR61" s="921"/>
      <c r="TDS61" s="921"/>
      <c r="TDT61" s="921"/>
      <c r="TDU61" s="921"/>
      <c r="TDV61" s="921"/>
      <c r="TDW61" s="921"/>
      <c r="TDX61" s="921"/>
      <c r="TDY61" s="921"/>
      <c r="TDZ61" s="921"/>
      <c r="TEA61" s="921"/>
      <c r="TEB61" s="921"/>
      <c r="TEC61" s="921"/>
      <c r="TED61" s="921"/>
      <c r="TEE61" s="921"/>
      <c r="TEF61" s="921"/>
      <c r="TEG61" s="921"/>
      <c r="TEH61" s="921"/>
      <c r="TEI61" s="921"/>
      <c r="TEJ61" s="921"/>
      <c r="TEK61" s="921"/>
      <c r="TEL61" s="921"/>
      <c r="TEM61" s="921"/>
      <c r="TEN61" s="921"/>
      <c r="TEO61" s="921"/>
      <c r="TEP61" s="921"/>
      <c r="TEQ61" s="921"/>
      <c r="TER61" s="921"/>
      <c r="TES61" s="921"/>
      <c r="TET61" s="921"/>
      <c r="TEU61" s="921"/>
      <c r="TEV61" s="921"/>
      <c r="TEW61" s="921"/>
      <c r="TEX61" s="921"/>
      <c r="TEY61" s="921"/>
      <c r="TEZ61" s="921"/>
      <c r="TFA61" s="921"/>
      <c r="TFB61" s="921"/>
      <c r="TFC61" s="921"/>
      <c r="TFD61" s="921"/>
      <c r="TFE61" s="921"/>
      <c r="TFF61" s="921"/>
      <c r="TFG61" s="921"/>
      <c r="TFH61" s="921"/>
      <c r="TFI61" s="921"/>
      <c r="TFJ61" s="921"/>
      <c r="TFK61" s="921"/>
      <c r="TFL61" s="921"/>
      <c r="TFM61" s="921"/>
      <c r="TFN61" s="921"/>
      <c r="TFO61" s="921"/>
      <c r="TFP61" s="921"/>
      <c r="TFQ61" s="921"/>
      <c r="TFR61" s="921"/>
      <c r="TFS61" s="921"/>
      <c r="TFT61" s="921"/>
      <c r="TFU61" s="921"/>
      <c r="TFV61" s="921"/>
      <c r="TFW61" s="921"/>
      <c r="TFX61" s="921"/>
      <c r="TFY61" s="921"/>
      <c r="TFZ61" s="921"/>
      <c r="TGA61" s="921"/>
      <c r="TGB61" s="921"/>
      <c r="TGC61" s="921"/>
      <c r="TGD61" s="921"/>
      <c r="TGE61" s="921"/>
      <c r="TGF61" s="921"/>
      <c r="TGG61" s="921"/>
      <c r="TGH61" s="921"/>
      <c r="TGI61" s="921"/>
      <c r="TGJ61" s="921"/>
      <c r="TGK61" s="921"/>
      <c r="TGL61" s="921"/>
      <c r="TGM61" s="921"/>
      <c r="TGN61" s="921"/>
      <c r="TGO61" s="921"/>
      <c r="TGP61" s="921"/>
      <c r="TGQ61" s="921"/>
      <c r="TGR61" s="921"/>
      <c r="TGS61" s="921"/>
      <c r="TGT61" s="921"/>
      <c r="TGU61" s="921"/>
      <c r="TGV61" s="921"/>
      <c r="TGW61" s="921"/>
      <c r="TGX61" s="921"/>
      <c r="TGY61" s="921"/>
      <c r="TGZ61" s="921"/>
      <c r="THA61" s="921"/>
      <c r="THB61" s="921"/>
      <c r="THC61" s="921"/>
      <c r="THD61" s="921"/>
      <c r="THE61" s="921"/>
      <c r="THF61" s="921"/>
      <c r="THG61" s="921"/>
      <c r="THH61" s="921"/>
      <c r="THI61" s="921"/>
      <c r="THJ61" s="921"/>
      <c r="THK61" s="921"/>
      <c r="THL61" s="921"/>
      <c r="THM61" s="921"/>
      <c r="THN61" s="921"/>
      <c r="THO61" s="921"/>
      <c r="THP61" s="921"/>
      <c r="THQ61" s="921"/>
      <c r="THR61" s="921"/>
      <c r="THS61" s="921"/>
      <c r="THT61" s="921"/>
      <c r="THU61" s="921"/>
      <c r="THV61" s="921"/>
      <c r="THW61" s="921"/>
      <c r="THX61" s="921"/>
      <c r="THY61" s="921"/>
      <c r="THZ61" s="921"/>
      <c r="TIA61" s="921"/>
      <c r="TIB61" s="921"/>
      <c r="TIC61" s="921"/>
      <c r="TID61" s="921"/>
      <c r="TIE61" s="921"/>
      <c r="TIF61" s="921"/>
      <c r="TIG61" s="921"/>
      <c r="TIH61" s="921"/>
      <c r="TII61" s="921"/>
      <c r="TIJ61" s="921"/>
      <c r="TIK61" s="921"/>
      <c r="TIL61" s="921"/>
      <c r="TIM61" s="921"/>
      <c r="TIN61" s="921"/>
      <c r="TIO61" s="921"/>
      <c r="TIP61" s="921"/>
      <c r="TIQ61" s="921"/>
      <c r="TIR61" s="921"/>
      <c r="TIS61" s="921"/>
      <c r="TIT61" s="921"/>
      <c r="TIU61" s="921"/>
      <c r="TIV61" s="921"/>
      <c r="TIW61" s="921"/>
      <c r="TIX61" s="921"/>
      <c r="TIY61" s="921"/>
      <c r="TIZ61" s="921"/>
      <c r="TJA61" s="921"/>
      <c r="TJB61" s="921"/>
      <c r="TJC61" s="921"/>
      <c r="TJD61" s="921"/>
      <c r="TJE61" s="921"/>
      <c r="TJF61" s="921"/>
      <c r="TJG61" s="921"/>
      <c r="TJH61" s="921"/>
      <c r="TJI61" s="921"/>
      <c r="TJJ61" s="921"/>
      <c r="TJK61" s="921"/>
      <c r="TJL61" s="921"/>
      <c r="TJM61" s="921"/>
      <c r="TJN61" s="921"/>
      <c r="TJO61" s="921"/>
      <c r="TJP61" s="921"/>
      <c r="TJQ61" s="921"/>
      <c r="TJR61" s="921"/>
      <c r="TJS61" s="921"/>
      <c r="TJT61" s="921"/>
      <c r="TJU61" s="921"/>
      <c r="TJV61" s="921"/>
      <c r="TJW61" s="921"/>
      <c r="TJX61" s="921"/>
      <c r="TJY61" s="921"/>
      <c r="TJZ61" s="921"/>
      <c r="TKA61" s="921"/>
      <c r="TKB61" s="921"/>
      <c r="TKC61" s="921"/>
      <c r="TKD61" s="921"/>
      <c r="TKE61" s="921"/>
      <c r="TKF61" s="921"/>
      <c r="TKG61" s="921"/>
      <c r="TKH61" s="921"/>
      <c r="TKI61" s="921"/>
      <c r="TKJ61" s="921"/>
      <c r="TKK61" s="921"/>
      <c r="TKL61" s="921"/>
      <c r="TKM61" s="921"/>
      <c r="TKN61" s="921"/>
      <c r="TKO61" s="921"/>
      <c r="TKP61" s="921"/>
      <c r="TKQ61" s="921"/>
      <c r="TKR61" s="921"/>
      <c r="TKS61" s="921"/>
      <c r="TKT61" s="921"/>
      <c r="TKU61" s="921"/>
      <c r="TKV61" s="921"/>
      <c r="TKW61" s="921"/>
      <c r="TKX61" s="921"/>
      <c r="TKY61" s="921"/>
      <c r="TKZ61" s="921"/>
      <c r="TLA61" s="921"/>
      <c r="TLB61" s="921"/>
      <c r="TLC61" s="921"/>
      <c r="TLD61" s="921"/>
      <c r="TLE61" s="921"/>
      <c r="TLF61" s="921"/>
      <c r="TLG61" s="921"/>
      <c r="TLH61" s="921"/>
      <c r="TLI61" s="921"/>
      <c r="TLJ61" s="921"/>
      <c r="TLK61" s="921"/>
      <c r="TLL61" s="921"/>
      <c r="TLM61" s="921"/>
      <c r="TLN61" s="921"/>
      <c r="TLO61" s="921"/>
      <c r="TLP61" s="921"/>
      <c r="TLQ61" s="921"/>
      <c r="TLR61" s="921"/>
      <c r="TLS61" s="921"/>
      <c r="TLT61" s="921"/>
      <c r="TLU61" s="921"/>
      <c r="TLV61" s="921"/>
      <c r="TLW61" s="921"/>
      <c r="TLX61" s="921"/>
      <c r="TLY61" s="921"/>
      <c r="TLZ61" s="921"/>
      <c r="TMA61" s="921"/>
      <c r="TMB61" s="921"/>
      <c r="TMC61" s="921"/>
      <c r="TMD61" s="921"/>
      <c r="TME61" s="921"/>
      <c r="TMF61" s="921"/>
      <c r="TMG61" s="921"/>
      <c r="TMH61" s="921"/>
      <c r="TMI61" s="921"/>
      <c r="TMJ61" s="921"/>
      <c r="TMK61" s="921"/>
      <c r="TML61" s="921"/>
      <c r="TMM61" s="921"/>
      <c r="TMN61" s="921"/>
      <c r="TMO61" s="921"/>
      <c r="TMP61" s="921"/>
      <c r="TMQ61" s="921"/>
      <c r="TMR61" s="921"/>
      <c r="TMS61" s="921"/>
      <c r="TMT61" s="921"/>
      <c r="TMU61" s="921"/>
      <c r="TMV61" s="921"/>
      <c r="TMW61" s="921"/>
      <c r="TMX61" s="921"/>
      <c r="TMY61" s="921"/>
      <c r="TMZ61" s="921"/>
      <c r="TNA61" s="921"/>
      <c r="TNB61" s="921"/>
      <c r="TNC61" s="921"/>
      <c r="TND61" s="921"/>
      <c r="TNE61" s="921"/>
      <c r="TNF61" s="921"/>
      <c r="TNG61" s="921"/>
      <c r="TNH61" s="921"/>
      <c r="TNI61" s="921"/>
      <c r="TNJ61" s="921"/>
      <c r="TNK61" s="921"/>
      <c r="TNL61" s="921"/>
      <c r="TNM61" s="921"/>
      <c r="TNN61" s="921"/>
      <c r="TNO61" s="921"/>
      <c r="TNP61" s="921"/>
      <c r="TNQ61" s="921"/>
      <c r="TNR61" s="921"/>
      <c r="TNS61" s="921"/>
      <c r="TNT61" s="921"/>
      <c r="TNU61" s="921"/>
      <c r="TNV61" s="921"/>
      <c r="TNW61" s="921"/>
      <c r="TNX61" s="921"/>
      <c r="TNY61" s="921"/>
      <c r="TNZ61" s="921"/>
      <c r="TOA61" s="921"/>
      <c r="TOB61" s="921"/>
      <c r="TOC61" s="921"/>
      <c r="TOD61" s="921"/>
      <c r="TOE61" s="921"/>
      <c r="TOF61" s="921"/>
      <c r="TOG61" s="921"/>
      <c r="TOH61" s="921"/>
      <c r="TOI61" s="921"/>
      <c r="TOJ61" s="921"/>
      <c r="TOK61" s="921"/>
      <c r="TOL61" s="921"/>
      <c r="TOM61" s="921"/>
      <c r="TON61" s="921"/>
      <c r="TOO61" s="921"/>
      <c r="TOP61" s="921"/>
      <c r="TOQ61" s="921"/>
      <c r="TOR61" s="921"/>
      <c r="TOS61" s="921"/>
      <c r="TOT61" s="921"/>
      <c r="TOU61" s="921"/>
      <c r="TOV61" s="921"/>
      <c r="TOW61" s="921"/>
      <c r="TOX61" s="921"/>
      <c r="TOY61" s="921"/>
      <c r="TOZ61" s="921"/>
      <c r="TPA61" s="921"/>
      <c r="TPB61" s="921"/>
      <c r="TPC61" s="921"/>
      <c r="TPD61" s="921"/>
      <c r="TPE61" s="921"/>
      <c r="TPF61" s="921"/>
      <c r="TPG61" s="921"/>
      <c r="TPH61" s="921"/>
      <c r="TPI61" s="921"/>
      <c r="TPJ61" s="921"/>
      <c r="TPK61" s="921"/>
      <c r="TPL61" s="921"/>
      <c r="TPM61" s="921"/>
      <c r="TPN61" s="921"/>
      <c r="TPO61" s="921"/>
      <c r="TPP61" s="921"/>
      <c r="TPQ61" s="921"/>
      <c r="TPR61" s="921"/>
      <c r="TPS61" s="921"/>
      <c r="TPT61" s="921"/>
      <c r="TPU61" s="921"/>
      <c r="TPV61" s="921"/>
      <c r="TPW61" s="921"/>
      <c r="TPX61" s="921"/>
      <c r="TPY61" s="921"/>
      <c r="TPZ61" s="921"/>
      <c r="TQA61" s="921"/>
      <c r="TQB61" s="921"/>
      <c r="TQC61" s="921"/>
      <c r="TQD61" s="921"/>
      <c r="TQE61" s="921"/>
      <c r="TQF61" s="921"/>
      <c r="TQG61" s="921"/>
      <c r="TQH61" s="921"/>
      <c r="TQI61" s="921"/>
      <c r="TQJ61" s="921"/>
      <c r="TQK61" s="921"/>
      <c r="TQL61" s="921"/>
      <c r="TQM61" s="921"/>
      <c r="TQN61" s="921"/>
      <c r="TQO61" s="921"/>
      <c r="TQP61" s="921"/>
      <c r="TQQ61" s="921"/>
      <c r="TQR61" s="921"/>
      <c r="TQS61" s="921"/>
      <c r="TQT61" s="921"/>
      <c r="TQU61" s="921"/>
      <c r="TQV61" s="921"/>
      <c r="TQW61" s="921"/>
      <c r="TQX61" s="921"/>
      <c r="TQY61" s="921"/>
      <c r="TQZ61" s="921"/>
      <c r="TRA61" s="921"/>
      <c r="TRB61" s="921"/>
      <c r="TRC61" s="921"/>
      <c r="TRD61" s="921"/>
      <c r="TRE61" s="921"/>
      <c r="TRF61" s="921"/>
      <c r="TRG61" s="921"/>
      <c r="TRH61" s="921"/>
      <c r="TRI61" s="921"/>
      <c r="TRJ61" s="921"/>
      <c r="TRK61" s="921"/>
      <c r="TRL61" s="921"/>
      <c r="TRM61" s="921"/>
      <c r="TRN61" s="921"/>
      <c r="TRO61" s="921"/>
      <c r="TRP61" s="921"/>
      <c r="TRQ61" s="921"/>
      <c r="TRR61" s="921"/>
      <c r="TRS61" s="921"/>
      <c r="TRT61" s="921"/>
      <c r="TRU61" s="921"/>
      <c r="TRV61" s="921"/>
      <c r="TRW61" s="921"/>
      <c r="TRX61" s="921"/>
      <c r="TRY61" s="921"/>
      <c r="TRZ61" s="921"/>
      <c r="TSA61" s="921"/>
      <c r="TSB61" s="921"/>
      <c r="TSC61" s="921"/>
      <c r="TSD61" s="921"/>
      <c r="TSE61" s="921"/>
      <c r="TSF61" s="921"/>
      <c r="TSG61" s="921"/>
      <c r="TSH61" s="921"/>
      <c r="TSI61" s="921"/>
      <c r="TSJ61" s="921"/>
      <c r="TSK61" s="921"/>
      <c r="TSL61" s="921"/>
      <c r="TSM61" s="921"/>
      <c r="TSN61" s="921"/>
      <c r="TSO61" s="921"/>
      <c r="TSP61" s="921"/>
      <c r="TSQ61" s="921"/>
      <c r="TSR61" s="921"/>
      <c r="TSS61" s="921"/>
      <c r="TST61" s="921"/>
      <c r="TSU61" s="921"/>
      <c r="TSV61" s="921"/>
      <c r="TSW61" s="921"/>
      <c r="TSX61" s="921"/>
      <c r="TSY61" s="921"/>
      <c r="TSZ61" s="921"/>
      <c r="TTA61" s="921"/>
      <c r="TTB61" s="921"/>
      <c r="TTC61" s="921"/>
      <c r="TTD61" s="921"/>
      <c r="TTE61" s="921"/>
      <c r="TTF61" s="921"/>
      <c r="TTG61" s="921"/>
      <c r="TTH61" s="921"/>
      <c r="TTI61" s="921"/>
      <c r="TTJ61" s="921"/>
      <c r="TTK61" s="921"/>
      <c r="TTL61" s="921"/>
      <c r="TTM61" s="921"/>
      <c r="TTN61" s="921"/>
      <c r="TTO61" s="921"/>
      <c r="TTP61" s="921"/>
      <c r="TTQ61" s="921"/>
      <c r="TTR61" s="921"/>
      <c r="TTS61" s="921"/>
      <c r="TTT61" s="921"/>
      <c r="TTU61" s="921"/>
      <c r="TTV61" s="921"/>
      <c r="TTW61" s="921"/>
      <c r="TTX61" s="921"/>
      <c r="TTY61" s="921"/>
      <c r="TTZ61" s="921"/>
      <c r="TUA61" s="921"/>
      <c r="TUB61" s="921"/>
      <c r="TUC61" s="921"/>
      <c r="TUD61" s="921"/>
      <c r="TUE61" s="921"/>
      <c r="TUF61" s="921"/>
      <c r="TUG61" s="921"/>
      <c r="TUH61" s="921"/>
      <c r="TUI61" s="921"/>
      <c r="TUJ61" s="921"/>
      <c r="TUK61" s="921"/>
      <c r="TUL61" s="921"/>
      <c r="TUM61" s="921"/>
      <c r="TUN61" s="921"/>
      <c r="TUO61" s="921"/>
      <c r="TUP61" s="921"/>
      <c r="TUQ61" s="921"/>
      <c r="TUR61" s="921"/>
      <c r="TUS61" s="921"/>
      <c r="TUT61" s="921"/>
      <c r="TUU61" s="921"/>
      <c r="TUV61" s="921"/>
      <c r="TUW61" s="921"/>
      <c r="TUX61" s="921"/>
      <c r="TUY61" s="921"/>
      <c r="TUZ61" s="921"/>
      <c r="TVA61" s="921"/>
      <c r="TVB61" s="921"/>
      <c r="TVC61" s="921"/>
      <c r="TVD61" s="921"/>
      <c r="TVE61" s="921"/>
      <c r="TVF61" s="921"/>
      <c r="TVG61" s="921"/>
      <c r="TVH61" s="921"/>
      <c r="TVI61" s="921"/>
      <c r="TVJ61" s="921"/>
      <c r="TVK61" s="921"/>
      <c r="TVL61" s="921"/>
      <c r="TVM61" s="921"/>
      <c r="TVN61" s="921"/>
      <c r="TVO61" s="921"/>
      <c r="TVP61" s="921"/>
      <c r="TVQ61" s="921"/>
      <c r="TVR61" s="921"/>
      <c r="TVS61" s="921"/>
      <c r="TVT61" s="921"/>
      <c r="TVU61" s="921"/>
      <c r="TVV61" s="921"/>
      <c r="TVW61" s="921"/>
      <c r="TVX61" s="921"/>
      <c r="TVY61" s="921"/>
      <c r="TVZ61" s="921"/>
      <c r="TWA61" s="921"/>
      <c r="TWB61" s="921"/>
      <c r="TWC61" s="921"/>
      <c r="TWD61" s="921"/>
      <c r="TWE61" s="921"/>
      <c r="TWF61" s="921"/>
      <c r="TWG61" s="921"/>
      <c r="TWH61" s="921"/>
      <c r="TWI61" s="921"/>
      <c r="TWJ61" s="921"/>
      <c r="TWK61" s="921"/>
      <c r="TWL61" s="921"/>
      <c r="TWM61" s="921"/>
      <c r="TWN61" s="921"/>
      <c r="TWO61" s="921"/>
      <c r="TWP61" s="921"/>
      <c r="TWQ61" s="921"/>
      <c r="TWR61" s="921"/>
      <c r="TWS61" s="921"/>
      <c r="TWT61" s="921"/>
      <c r="TWU61" s="921"/>
      <c r="TWV61" s="921"/>
      <c r="TWW61" s="921"/>
      <c r="TWX61" s="921"/>
      <c r="TWY61" s="921"/>
      <c r="TWZ61" s="921"/>
      <c r="TXA61" s="921"/>
      <c r="TXB61" s="921"/>
      <c r="TXC61" s="921"/>
      <c r="TXD61" s="921"/>
      <c r="TXE61" s="921"/>
      <c r="TXF61" s="921"/>
      <c r="TXG61" s="921"/>
      <c r="TXH61" s="921"/>
      <c r="TXI61" s="921"/>
      <c r="TXJ61" s="921"/>
      <c r="TXK61" s="921"/>
      <c r="TXL61" s="921"/>
      <c r="TXM61" s="921"/>
      <c r="TXN61" s="921"/>
      <c r="TXO61" s="921"/>
      <c r="TXP61" s="921"/>
      <c r="TXQ61" s="921"/>
      <c r="TXR61" s="921"/>
      <c r="TXS61" s="921"/>
      <c r="TXT61" s="921"/>
      <c r="TXU61" s="921"/>
      <c r="TXV61" s="921"/>
      <c r="TXW61" s="921"/>
      <c r="TXX61" s="921"/>
      <c r="TXY61" s="921"/>
      <c r="TXZ61" s="921"/>
      <c r="TYA61" s="921"/>
      <c r="TYB61" s="921"/>
      <c r="TYC61" s="921"/>
      <c r="TYD61" s="921"/>
      <c r="TYE61" s="921"/>
      <c r="TYF61" s="921"/>
      <c r="TYG61" s="921"/>
      <c r="TYH61" s="921"/>
      <c r="TYI61" s="921"/>
      <c r="TYJ61" s="921"/>
      <c r="TYK61" s="921"/>
      <c r="TYL61" s="921"/>
      <c r="TYM61" s="921"/>
      <c r="TYN61" s="921"/>
      <c r="TYO61" s="921"/>
      <c r="TYP61" s="921"/>
      <c r="TYQ61" s="921"/>
      <c r="TYR61" s="921"/>
      <c r="TYS61" s="921"/>
      <c r="TYT61" s="921"/>
      <c r="TYU61" s="921"/>
      <c r="TYV61" s="921"/>
      <c r="TYW61" s="921"/>
      <c r="TYX61" s="921"/>
      <c r="TYY61" s="921"/>
      <c r="TYZ61" s="921"/>
      <c r="TZA61" s="921"/>
      <c r="TZB61" s="921"/>
      <c r="TZC61" s="921"/>
      <c r="TZD61" s="921"/>
      <c r="TZE61" s="921"/>
      <c r="TZF61" s="921"/>
      <c r="TZG61" s="921"/>
      <c r="TZH61" s="921"/>
      <c r="TZI61" s="921"/>
      <c r="TZJ61" s="921"/>
      <c r="TZK61" s="921"/>
      <c r="TZL61" s="921"/>
      <c r="TZM61" s="921"/>
      <c r="TZN61" s="921"/>
      <c r="TZO61" s="921"/>
      <c r="TZP61" s="921"/>
      <c r="TZQ61" s="921"/>
      <c r="TZR61" s="921"/>
      <c r="TZS61" s="921"/>
      <c r="TZT61" s="921"/>
      <c r="TZU61" s="921"/>
      <c r="TZV61" s="921"/>
      <c r="TZW61" s="921"/>
      <c r="TZX61" s="921"/>
      <c r="TZY61" s="921"/>
      <c r="TZZ61" s="921"/>
      <c r="UAA61" s="921"/>
      <c r="UAB61" s="921"/>
      <c r="UAC61" s="921"/>
      <c r="UAD61" s="921"/>
      <c r="UAE61" s="921"/>
      <c r="UAF61" s="921"/>
      <c r="UAG61" s="921"/>
      <c r="UAH61" s="921"/>
      <c r="UAI61" s="921"/>
      <c r="UAJ61" s="921"/>
      <c r="UAK61" s="921"/>
      <c r="UAL61" s="921"/>
      <c r="UAM61" s="921"/>
      <c r="UAN61" s="921"/>
      <c r="UAO61" s="921"/>
      <c r="UAP61" s="921"/>
      <c r="UAQ61" s="921"/>
      <c r="UAR61" s="921"/>
      <c r="UAS61" s="921"/>
      <c r="UAT61" s="921"/>
      <c r="UAU61" s="921"/>
      <c r="UAV61" s="921"/>
      <c r="UAW61" s="921"/>
      <c r="UAX61" s="921"/>
      <c r="UAY61" s="921"/>
      <c r="UAZ61" s="921"/>
      <c r="UBA61" s="921"/>
      <c r="UBB61" s="921"/>
      <c r="UBC61" s="921"/>
      <c r="UBD61" s="921"/>
      <c r="UBE61" s="921"/>
      <c r="UBF61" s="921"/>
      <c r="UBG61" s="921"/>
      <c r="UBH61" s="921"/>
      <c r="UBI61" s="921"/>
      <c r="UBJ61" s="921"/>
      <c r="UBK61" s="921"/>
      <c r="UBL61" s="921"/>
      <c r="UBM61" s="921"/>
      <c r="UBN61" s="921"/>
      <c r="UBO61" s="921"/>
      <c r="UBP61" s="921"/>
      <c r="UBQ61" s="921"/>
      <c r="UBR61" s="921"/>
      <c r="UBS61" s="921"/>
      <c r="UBT61" s="921"/>
      <c r="UBU61" s="921"/>
      <c r="UBV61" s="921"/>
      <c r="UBW61" s="921"/>
      <c r="UBX61" s="921"/>
      <c r="UBY61" s="921"/>
      <c r="UBZ61" s="921"/>
      <c r="UCA61" s="921"/>
      <c r="UCB61" s="921"/>
      <c r="UCC61" s="921"/>
      <c r="UCD61" s="921"/>
      <c r="UCE61" s="921"/>
      <c r="UCF61" s="921"/>
      <c r="UCG61" s="921"/>
      <c r="UCH61" s="921"/>
      <c r="UCI61" s="921"/>
      <c r="UCJ61" s="921"/>
      <c r="UCK61" s="921"/>
      <c r="UCL61" s="921"/>
      <c r="UCM61" s="921"/>
      <c r="UCN61" s="921"/>
      <c r="UCO61" s="921"/>
      <c r="UCP61" s="921"/>
      <c r="UCQ61" s="921"/>
      <c r="UCR61" s="921"/>
      <c r="UCS61" s="921"/>
      <c r="UCT61" s="921"/>
      <c r="UCU61" s="921"/>
      <c r="UCV61" s="921"/>
      <c r="UCW61" s="921"/>
      <c r="UCX61" s="921"/>
      <c r="UCY61" s="921"/>
      <c r="UCZ61" s="921"/>
      <c r="UDA61" s="921"/>
      <c r="UDB61" s="921"/>
      <c r="UDC61" s="921"/>
      <c r="UDD61" s="921"/>
      <c r="UDE61" s="921"/>
      <c r="UDF61" s="921"/>
      <c r="UDG61" s="921"/>
      <c r="UDH61" s="921"/>
      <c r="UDI61" s="921"/>
      <c r="UDJ61" s="921"/>
      <c r="UDK61" s="921"/>
      <c r="UDL61" s="921"/>
      <c r="UDM61" s="921"/>
      <c r="UDN61" s="921"/>
      <c r="UDO61" s="921"/>
      <c r="UDP61" s="921"/>
      <c r="UDQ61" s="921"/>
      <c r="UDR61" s="921"/>
      <c r="UDS61" s="921"/>
      <c r="UDT61" s="921"/>
      <c r="UDU61" s="921"/>
      <c r="UDV61" s="921"/>
      <c r="UDW61" s="921"/>
      <c r="UDX61" s="921"/>
      <c r="UDY61" s="921"/>
      <c r="UDZ61" s="921"/>
      <c r="UEA61" s="921"/>
      <c r="UEB61" s="921"/>
      <c r="UEC61" s="921"/>
      <c r="UED61" s="921"/>
      <c r="UEE61" s="921"/>
      <c r="UEF61" s="921"/>
      <c r="UEG61" s="921"/>
      <c r="UEH61" s="921"/>
      <c r="UEI61" s="921"/>
      <c r="UEJ61" s="921"/>
      <c r="UEK61" s="921"/>
      <c r="UEL61" s="921"/>
      <c r="UEM61" s="921"/>
      <c r="UEN61" s="921"/>
      <c r="UEO61" s="921"/>
      <c r="UEP61" s="921"/>
      <c r="UEQ61" s="921"/>
      <c r="UER61" s="921"/>
      <c r="UES61" s="921"/>
      <c r="UET61" s="921"/>
      <c r="UEU61" s="921"/>
      <c r="UEV61" s="921"/>
      <c r="UEW61" s="921"/>
      <c r="UEX61" s="921"/>
      <c r="UEY61" s="921"/>
      <c r="UEZ61" s="921"/>
      <c r="UFA61" s="921"/>
      <c r="UFB61" s="921"/>
      <c r="UFC61" s="921"/>
      <c r="UFD61" s="921"/>
      <c r="UFE61" s="921"/>
      <c r="UFF61" s="921"/>
      <c r="UFG61" s="921"/>
      <c r="UFH61" s="921"/>
      <c r="UFI61" s="921"/>
      <c r="UFJ61" s="921"/>
      <c r="UFK61" s="921"/>
      <c r="UFL61" s="921"/>
      <c r="UFM61" s="921"/>
      <c r="UFN61" s="921"/>
      <c r="UFO61" s="921"/>
      <c r="UFP61" s="921"/>
      <c r="UFQ61" s="921"/>
      <c r="UFR61" s="921"/>
      <c r="UFS61" s="921"/>
      <c r="UFT61" s="921"/>
      <c r="UFU61" s="921"/>
      <c r="UFV61" s="921"/>
      <c r="UFW61" s="921"/>
      <c r="UFX61" s="921"/>
      <c r="UFY61" s="921"/>
      <c r="UFZ61" s="921"/>
      <c r="UGA61" s="921"/>
      <c r="UGB61" s="921"/>
      <c r="UGC61" s="921"/>
      <c r="UGD61" s="921"/>
      <c r="UGE61" s="921"/>
      <c r="UGF61" s="921"/>
      <c r="UGG61" s="921"/>
      <c r="UGH61" s="921"/>
      <c r="UGI61" s="921"/>
      <c r="UGJ61" s="921"/>
      <c r="UGK61" s="921"/>
      <c r="UGL61" s="921"/>
      <c r="UGM61" s="921"/>
      <c r="UGN61" s="921"/>
      <c r="UGO61" s="921"/>
      <c r="UGP61" s="921"/>
      <c r="UGQ61" s="921"/>
      <c r="UGR61" s="921"/>
      <c r="UGS61" s="921"/>
      <c r="UGT61" s="921"/>
      <c r="UGU61" s="921"/>
      <c r="UGV61" s="921"/>
      <c r="UGW61" s="921"/>
      <c r="UGX61" s="921"/>
      <c r="UGY61" s="921"/>
      <c r="UGZ61" s="921"/>
      <c r="UHA61" s="921"/>
      <c r="UHB61" s="921"/>
      <c r="UHC61" s="921"/>
      <c r="UHD61" s="921"/>
      <c r="UHE61" s="921"/>
      <c r="UHF61" s="921"/>
      <c r="UHG61" s="921"/>
      <c r="UHH61" s="921"/>
      <c r="UHI61" s="921"/>
      <c r="UHJ61" s="921"/>
      <c r="UHK61" s="921"/>
      <c r="UHL61" s="921"/>
      <c r="UHM61" s="921"/>
      <c r="UHN61" s="921"/>
      <c r="UHO61" s="921"/>
      <c r="UHP61" s="921"/>
      <c r="UHQ61" s="921"/>
      <c r="UHR61" s="921"/>
      <c r="UHS61" s="921"/>
      <c r="UHT61" s="921"/>
      <c r="UHU61" s="921"/>
      <c r="UHV61" s="921"/>
      <c r="UHW61" s="921"/>
      <c r="UHX61" s="921"/>
      <c r="UHY61" s="921"/>
      <c r="UHZ61" s="921"/>
      <c r="UIA61" s="921"/>
      <c r="UIB61" s="921"/>
      <c r="UIC61" s="921"/>
      <c r="UID61" s="921"/>
      <c r="UIE61" s="921"/>
      <c r="UIF61" s="921"/>
      <c r="UIG61" s="921"/>
      <c r="UIH61" s="921"/>
      <c r="UII61" s="921"/>
      <c r="UIJ61" s="921"/>
      <c r="UIK61" s="921"/>
      <c r="UIL61" s="921"/>
      <c r="UIM61" s="921"/>
      <c r="UIN61" s="921"/>
      <c r="UIO61" s="921"/>
      <c r="UIP61" s="921"/>
      <c r="UIQ61" s="921"/>
      <c r="UIR61" s="921"/>
      <c r="UIS61" s="921"/>
      <c r="UIT61" s="921"/>
      <c r="UIU61" s="921"/>
      <c r="UIV61" s="921"/>
      <c r="UIW61" s="921"/>
      <c r="UIX61" s="921"/>
      <c r="UIY61" s="921"/>
      <c r="UIZ61" s="921"/>
      <c r="UJA61" s="921"/>
      <c r="UJB61" s="921"/>
      <c r="UJC61" s="921"/>
      <c r="UJD61" s="921"/>
      <c r="UJE61" s="921"/>
      <c r="UJF61" s="921"/>
      <c r="UJG61" s="921"/>
      <c r="UJH61" s="921"/>
      <c r="UJI61" s="921"/>
      <c r="UJJ61" s="921"/>
      <c r="UJK61" s="921"/>
      <c r="UJL61" s="921"/>
      <c r="UJM61" s="921"/>
      <c r="UJN61" s="921"/>
      <c r="UJO61" s="921"/>
      <c r="UJP61" s="921"/>
      <c r="UJQ61" s="921"/>
      <c r="UJR61" s="921"/>
      <c r="UJS61" s="921"/>
      <c r="UJT61" s="921"/>
      <c r="UJU61" s="921"/>
      <c r="UJV61" s="921"/>
      <c r="UJW61" s="921"/>
      <c r="UJX61" s="921"/>
      <c r="UJY61" s="921"/>
      <c r="UJZ61" s="921"/>
      <c r="UKA61" s="921"/>
      <c r="UKB61" s="921"/>
      <c r="UKC61" s="921"/>
      <c r="UKD61" s="921"/>
      <c r="UKE61" s="921"/>
      <c r="UKF61" s="921"/>
      <c r="UKG61" s="921"/>
      <c r="UKH61" s="921"/>
      <c r="UKI61" s="921"/>
      <c r="UKJ61" s="921"/>
      <c r="UKK61" s="921"/>
      <c r="UKL61" s="921"/>
      <c r="UKM61" s="921"/>
      <c r="UKN61" s="921"/>
      <c r="UKO61" s="921"/>
      <c r="UKP61" s="921"/>
      <c r="UKQ61" s="921"/>
      <c r="UKR61" s="921"/>
      <c r="UKS61" s="921"/>
      <c r="UKT61" s="921"/>
      <c r="UKU61" s="921"/>
      <c r="UKV61" s="921"/>
      <c r="UKW61" s="921"/>
      <c r="UKX61" s="921"/>
      <c r="UKY61" s="921"/>
      <c r="UKZ61" s="921"/>
      <c r="ULA61" s="921"/>
      <c r="ULB61" s="921"/>
      <c r="ULC61" s="921"/>
      <c r="ULD61" s="921"/>
      <c r="ULE61" s="921"/>
      <c r="ULF61" s="921"/>
      <c r="ULG61" s="921"/>
      <c r="ULH61" s="921"/>
      <c r="ULI61" s="921"/>
      <c r="ULJ61" s="921"/>
      <c r="ULK61" s="921"/>
      <c r="ULL61" s="921"/>
      <c r="ULM61" s="921"/>
      <c r="ULN61" s="921"/>
      <c r="ULO61" s="921"/>
      <c r="ULP61" s="921"/>
      <c r="ULQ61" s="921"/>
      <c r="ULR61" s="921"/>
      <c r="ULS61" s="921"/>
      <c r="ULT61" s="921"/>
      <c r="ULU61" s="921"/>
      <c r="ULV61" s="921"/>
      <c r="ULW61" s="921"/>
      <c r="ULX61" s="921"/>
      <c r="ULY61" s="921"/>
      <c r="ULZ61" s="921"/>
      <c r="UMA61" s="921"/>
      <c r="UMB61" s="921"/>
      <c r="UMC61" s="921"/>
      <c r="UMD61" s="921"/>
      <c r="UME61" s="921"/>
      <c r="UMF61" s="921"/>
      <c r="UMG61" s="921"/>
      <c r="UMH61" s="921"/>
      <c r="UMI61" s="921"/>
      <c r="UMJ61" s="921"/>
      <c r="UMK61" s="921"/>
      <c r="UML61" s="921"/>
      <c r="UMM61" s="921"/>
      <c r="UMN61" s="921"/>
      <c r="UMO61" s="921"/>
      <c r="UMP61" s="921"/>
      <c r="UMQ61" s="921"/>
      <c r="UMR61" s="921"/>
      <c r="UMS61" s="921"/>
      <c r="UMT61" s="921"/>
      <c r="UMU61" s="921"/>
      <c r="UMV61" s="921"/>
      <c r="UMW61" s="921"/>
      <c r="UMX61" s="921"/>
      <c r="UMY61" s="921"/>
      <c r="UMZ61" s="921"/>
      <c r="UNA61" s="921"/>
      <c r="UNB61" s="921"/>
      <c r="UNC61" s="921"/>
      <c r="UND61" s="921"/>
      <c r="UNE61" s="921"/>
      <c r="UNF61" s="921"/>
      <c r="UNG61" s="921"/>
      <c r="UNH61" s="921"/>
      <c r="UNI61" s="921"/>
      <c r="UNJ61" s="921"/>
      <c r="UNK61" s="921"/>
      <c r="UNL61" s="921"/>
      <c r="UNM61" s="921"/>
      <c r="UNN61" s="921"/>
      <c r="UNO61" s="921"/>
      <c r="UNP61" s="921"/>
      <c r="UNQ61" s="921"/>
      <c r="UNR61" s="921"/>
      <c r="UNS61" s="921"/>
      <c r="UNT61" s="921"/>
      <c r="UNU61" s="921"/>
      <c r="UNV61" s="921"/>
      <c r="UNW61" s="921"/>
      <c r="UNX61" s="921"/>
      <c r="UNY61" s="921"/>
      <c r="UNZ61" s="921"/>
      <c r="UOA61" s="921"/>
      <c r="UOB61" s="921"/>
      <c r="UOC61" s="921"/>
      <c r="UOD61" s="921"/>
      <c r="UOE61" s="921"/>
      <c r="UOF61" s="921"/>
      <c r="UOG61" s="921"/>
      <c r="UOH61" s="921"/>
      <c r="UOI61" s="921"/>
      <c r="UOJ61" s="921"/>
      <c r="UOK61" s="921"/>
      <c r="UOL61" s="921"/>
      <c r="UOM61" s="921"/>
      <c r="UON61" s="921"/>
      <c r="UOO61" s="921"/>
      <c r="UOP61" s="921"/>
      <c r="UOQ61" s="921"/>
      <c r="UOR61" s="921"/>
      <c r="UOS61" s="921"/>
      <c r="UOT61" s="921"/>
      <c r="UOU61" s="921"/>
      <c r="UOV61" s="921"/>
      <c r="UOW61" s="921"/>
      <c r="UOX61" s="921"/>
      <c r="UOY61" s="921"/>
      <c r="UOZ61" s="921"/>
      <c r="UPA61" s="921"/>
      <c r="UPB61" s="921"/>
      <c r="UPC61" s="921"/>
      <c r="UPD61" s="921"/>
      <c r="UPE61" s="921"/>
      <c r="UPF61" s="921"/>
      <c r="UPG61" s="921"/>
      <c r="UPH61" s="921"/>
      <c r="UPI61" s="921"/>
      <c r="UPJ61" s="921"/>
      <c r="UPK61" s="921"/>
      <c r="UPL61" s="921"/>
      <c r="UPM61" s="921"/>
      <c r="UPN61" s="921"/>
      <c r="UPO61" s="921"/>
      <c r="UPP61" s="921"/>
      <c r="UPQ61" s="921"/>
      <c r="UPR61" s="921"/>
      <c r="UPS61" s="921"/>
      <c r="UPT61" s="921"/>
      <c r="UPU61" s="921"/>
      <c r="UPV61" s="921"/>
      <c r="UPW61" s="921"/>
      <c r="UPX61" s="921"/>
      <c r="UPY61" s="921"/>
      <c r="UPZ61" s="921"/>
      <c r="UQA61" s="921"/>
      <c r="UQB61" s="921"/>
      <c r="UQC61" s="921"/>
      <c r="UQD61" s="921"/>
      <c r="UQE61" s="921"/>
      <c r="UQF61" s="921"/>
      <c r="UQG61" s="921"/>
      <c r="UQH61" s="921"/>
      <c r="UQI61" s="921"/>
      <c r="UQJ61" s="921"/>
      <c r="UQK61" s="921"/>
      <c r="UQL61" s="921"/>
      <c r="UQM61" s="921"/>
      <c r="UQN61" s="921"/>
      <c r="UQO61" s="921"/>
      <c r="UQP61" s="921"/>
      <c r="UQQ61" s="921"/>
      <c r="UQR61" s="921"/>
      <c r="UQS61" s="921"/>
      <c r="UQT61" s="921"/>
      <c r="UQU61" s="921"/>
      <c r="UQV61" s="921"/>
      <c r="UQW61" s="921"/>
      <c r="UQX61" s="921"/>
      <c r="UQY61" s="921"/>
      <c r="UQZ61" s="921"/>
      <c r="URA61" s="921"/>
      <c r="URB61" s="921"/>
      <c r="URC61" s="921"/>
      <c r="URD61" s="921"/>
      <c r="URE61" s="921"/>
      <c r="URF61" s="921"/>
      <c r="URG61" s="921"/>
      <c r="URH61" s="921"/>
      <c r="URI61" s="921"/>
      <c r="URJ61" s="921"/>
      <c r="URK61" s="921"/>
      <c r="URL61" s="921"/>
      <c r="URM61" s="921"/>
      <c r="URN61" s="921"/>
      <c r="URO61" s="921"/>
      <c r="URP61" s="921"/>
      <c r="URQ61" s="921"/>
      <c r="URR61" s="921"/>
      <c r="URS61" s="921"/>
      <c r="URT61" s="921"/>
      <c r="URU61" s="921"/>
      <c r="URV61" s="921"/>
      <c r="URW61" s="921"/>
      <c r="URX61" s="921"/>
      <c r="URY61" s="921"/>
      <c r="URZ61" s="921"/>
      <c r="USA61" s="921"/>
      <c r="USB61" s="921"/>
      <c r="USC61" s="921"/>
      <c r="USD61" s="921"/>
      <c r="USE61" s="921"/>
      <c r="USF61" s="921"/>
      <c r="USG61" s="921"/>
      <c r="USH61" s="921"/>
      <c r="USI61" s="921"/>
      <c r="USJ61" s="921"/>
      <c r="USK61" s="921"/>
      <c r="USL61" s="921"/>
      <c r="USM61" s="921"/>
      <c r="USN61" s="921"/>
      <c r="USO61" s="921"/>
      <c r="USP61" s="921"/>
      <c r="USQ61" s="921"/>
      <c r="USR61" s="921"/>
      <c r="USS61" s="921"/>
      <c r="UST61" s="921"/>
      <c r="USU61" s="921"/>
      <c r="USV61" s="921"/>
      <c r="USW61" s="921"/>
      <c r="USX61" s="921"/>
      <c r="USY61" s="921"/>
      <c r="USZ61" s="921"/>
      <c r="UTA61" s="921"/>
      <c r="UTB61" s="921"/>
      <c r="UTC61" s="921"/>
      <c r="UTD61" s="921"/>
      <c r="UTE61" s="921"/>
      <c r="UTF61" s="921"/>
      <c r="UTG61" s="921"/>
      <c r="UTH61" s="921"/>
      <c r="UTI61" s="921"/>
      <c r="UTJ61" s="921"/>
      <c r="UTK61" s="921"/>
      <c r="UTL61" s="921"/>
      <c r="UTM61" s="921"/>
      <c r="UTN61" s="921"/>
      <c r="UTO61" s="921"/>
      <c r="UTP61" s="921"/>
      <c r="UTQ61" s="921"/>
      <c r="UTR61" s="921"/>
      <c r="UTS61" s="921"/>
      <c r="UTT61" s="921"/>
      <c r="UTU61" s="921"/>
      <c r="UTV61" s="921"/>
      <c r="UTW61" s="921"/>
      <c r="UTX61" s="921"/>
      <c r="UTY61" s="921"/>
      <c r="UTZ61" s="921"/>
      <c r="UUA61" s="921"/>
      <c r="UUB61" s="921"/>
      <c r="UUC61" s="921"/>
      <c r="UUD61" s="921"/>
      <c r="UUE61" s="921"/>
      <c r="UUF61" s="921"/>
      <c r="UUG61" s="921"/>
      <c r="UUH61" s="921"/>
      <c r="UUI61" s="921"/>
      <c r="UUJ61" s="921"/>
      <c r="UUK61" s="921"/>
      <c r="UUL61" s="921"/>
      <c r="UUM61" s="921"/>
      <c r="UUN61" s="921"/>
      <c r="UUO61" s="921"/>
      <c r="UUP61" s="921"/>
      <c r="UUQ61" s="921"/>
      <c r="UUR61" s="921"/>
      <c r="UUS61" s="921"/>
      <c r="UUT61" s="921"/>
      <c r="UUU61" s="921"/>
      <c r="UUV61" s="921"/>
      <c r="UUW61" s="921"/>
      <c r="UUX61" s="921"/>
      <c r="UUY61" s="921"/>
      <c r="UUZ61" s="921"/>
      <c r="UVA61" s="921"/>
      <c r="UVB61" s="921"/>
      <c r="UVC61" s="921"/>
      <c r="UVD61" s="921"/>
      <c r="UVE61" s="921"/>
      <c r="UVF61" s="921"/>
      <c r="UVG61" s="921"/>
      <c r="UVH61" s="921"/>
      <c r="UVI61" s="921"/>
      <c r="UVJ61" s="921"/>
      <c r="UVK61" s="921"/>
      <c r="UVL61" s="921"/>
      <c r="UVM61" s="921"/>
      <c r="UVN61" s="921"/>
      <c r="UVO61" s="921"/>
      <c r="UVP61" s="921"/>
      <c r="UVQ61" s="921"/>
      <c r="UVR61" s="921"/>
      <c r="UVS61" s="921"/>
      <c r="UVT61" s="921"/>
      <c r="UVU61" s="921"/>
      <c r="UVV61" s="921"/>
      <c r="UVW61" s="921"/>
      <c r="UVX61" s="921"/>
      <c r="UVY61" s="921"/>
      <c r="UVZ61" s="921"/>
      <c r="UWA61" s="921"/>
      <c r="UWB61" s="921"/>
      <c r="UWC61" s="921"/>
      <c r="UWD61" s="921"/>
      <c r="UWE61" s="921"/>
      <c r="UWF61" s="921"/>
      <c r="UWG61" s="921"/>
      <c r="UWH61" s="921"/>
      <c r="UWI61" s="921"/>
      <c r="UWJ61" s="921"/>
      <c r="UWK61" s="921"/>
      <c r="UWL61" s="921"/>
      <c r="UWM61" s="921"/>
      <c r="UWN61" s="921"/>
      <c r="UWO61" s="921"/>
      <c r="UWP61" s="921"/>
      <c r="UWQ61" s="921"/>
      <c r="UWR61" s="921"/>
      <c r="UWS61" s="921"/>
      <c r="UWT61" s="921"/>
      <c r="UWU61" s="921"/>
      <c r="UWV61" s="921"/>
      <c r="UWW61" s="921"/>
      <c r="UWX61" s="921"/>
      <c r="UWY61" s="921"/>
      <c r="UWZ61" s="921"/>
      <c r="UXA61" s="921"/>
      <c r="UXB61" s="921"/>
      <c r="UXC61" s="921"/>
      <c r="UXD61" s="921"/>
      <c r="UXE61" s="921"/>
      <c r="UXF61" s="921"/>
      <c r="UXG61" s="921"/>
      <c r="UXH61" s="921"/>
      <c r="UXI61" s="921"/>
      <c r="UXJ61" s="921"/>
      <c r="UXK61" s="921"/>
      <c r="UXL61" s="921"/>
      <c r="UXM61" s="921"/>
      <c r="UXN61" s="921"/>
      <c r="UXO61" s="921"/>
      <c r="UXP61" s="921"/>
      <c r="UXQ61" s="921"/>
      <c r="UXR61" s="921"/>
      <c r="UXS61" s="921"/>
      <c r="UXT61" s="921"/>
      <c r="UXU61" s="921"/>
      <c r="UXV61" s="921"/>
      <c r="UXW61" s="921"/>
      <c r="UXX61" s="921"/>
      <c r="UXY61" s="921"/>
      <c r="UXZ61" s="921"/>
      <c r="UYA61" s="921"/>
      <c r="UYB61" s="921"/>
      <c r="UYC61" s="921"/>
      <c r="UYD61" s="921"/>
      <c r="UYE61" s="921"/>
      <c r="UYF61" s="921"/>
      <c r="UYG61" s="921"/>
      <c r="UYH61" s="921"/>
      <c r="UYI61" s="921"/>
      <c r="UYJ61" s="921"/>
      <c r="UYK61" s="921"/>
      <c r="UYL61" s="921"/>
      <c r="UYM61" s="921"/>
      <c r="UYN61" s="921"/>
      <c r="UYO61" s="921"/>
      <c r="UYP61" s="921"/>
      <c r="UYQ61" s="921"/>
      <c r="UYR61" s="921"/>
      <c r="UYS61" s="921"/>
      <c r="UYT61" s="921"/>
      <c r="UYU61" s="921"/>
      <c r="UYV61" s="921"/>
      <c r="UYW61" s="921"/>
      <c r="UYX61" s="921"/>
      <c r="UYY61" s="921"/>
      <c r="UYZ61" s="921"/>
      <c r="UZA61" s="921"/>
      <c r="UZB61" s="921"/>
      <c r="UZC61" s="921"/>
      <c r="UZD61" s="921"/>
      <c r="UZE61" s="921"/>
      <c r="UZF61" s="921"/>
      <c r="UZG61" s="921"/>
      <c r="UZH61" s="921"/>
      <c r="UZI61" s="921"/>
      <c r="UZJ61" s="921"/>
      <c r="UZK61" s="921"/>
      <c r="UZL61" s="921"/>
      <c r="UZM61" s="921"/>
      <c r="UZN61" s="921"/>
      <c r="UZO61" s="921"/>
      <c r="UZP61" s="921"/>
      <c r="UZQ61" s="921"/>
      <c r="UZR61" s="921"/>
      <c r="UZS61" s="921"/>
      <c r="UZT61" s="921"/>
      <c r="UZU61" s="921"/>
      <c r="UZV61" s="921"/>
      <c r="UZW61" s="921"/>
      <c r="UZX61" s="921"/>
      <c r="UZY61" s="921"/>
      <c r="UZZ61" s="921"/>
      <c r="VAA61" s="921"/>
      <c r="VAB61" s="921"/>
      <c r="VAC61" s="921"/>
      <c r="VAD61" s="921"/>
      <c r="VAE61" s="921"/>
      <c r="VAF61" s="921"/>
      <c r="VAG61" s="921"/>
      <c r="VAH61" s="921"/>
      <c r="VAI61" s="921"/>
      <c r="VAJ61" s="921"/>
      <c r="VAK61" s="921"/>
      <c r="VAL61" s="921"/>
      <c r="VAM61" s="921"/>
      <c r="VAN61" s="921"/>
      <c r="VAO61" s="921"/>
      <c r="VAP61" s="921"/>
      <c r="VAQ61" s="921"/>
      <c r="VAR61" s="921"/>
      <c r="VAS61" s="921"/>
      <c r="VAT61" s="921"/>
      <c r="VAU61" s="921"/>
      <c r="VAV61" s="921"/>
      <c r="VAW61" s="921"/>
      <c r="VAX61" s="921"/>
      <c r="VAY61" s="921"/>
      <c r="VAZ61" s="921"/>
      <c r="VBA61" s="921"/>
      <c r="VBB61" s="921"/>
      <c r="VBC61" s="921"/>
      <c r="VBD61" s="921"/>
      <c r="VBE61" s="921"/>
      <c r="VBF61" s="921"/>
      <c r="VBG61" s="921"/>
      <c r="VBH61" s="921"/>
      <c r="VBI61" s="921"/>
      <c r="VBJ61" s="921"/>
      <c r="VBK61" s="921"/>
      <c r="VBL61" s="921"/>
      <c r="VBM61" s="921"/>
      <c r="VBN61" s="921"/>
      <c r="VBO61" s="921"/>
      <c r="VBP61" s="921"/>
      <c r="VBQ61" s="921"/>
      <c r="VBR61" s="921"/>
      <c r="VBS61" s="921"/>
      <c r="VBT61" s="921"/>
      <c r="VBU61" s="921"/>
      <c r="VBV61" s="921"/>
      <c r="VBW61" s="921"/>
      <c r="VBX61" s="921"/>
      <c r="VBY61" s="921"/>
      <c r="VBZ61" s="921"/>
      <c r="VCA61" s="921"/>
      <c r="VCB61" s="921"/>
      <c r="VCC61" s="921"/>
      <c r="VCD61" s="921"/>
      <c r="VCE61" s="921"/>
      <c r="VCF61" s="921"/>
      <c r="VCG61" s="921"/>
      <c r="VCH61" s="921"/>
      <c r="VCI61" s="921"/>
      <c r="VCJ61" s="921"/>
      <c r="VCK61" s="921"/>
      <c r="VCL61" s="921"/>
      <c r="VCM61" s="921"/>
      <c r="VCN61" s="921"/>
      <c r="VCO61" s="921"/>
      <c r="VCP61" s="921"/>
      <c r="VCQ61" s="921"/>
      <c r="VCR61" s="921"/>
      <c r="VCS61" s="921"/>
      <c r="VCT61" s="921"/>
      <c r="VCU61" s="921"/>
      <c r="VCV61" s="921"/>
      <c r="VCW61" s="921"/>
      <c r="VCX61" s="921"/>
      <c r="VCY61" s="921"/>
      <c r="VCZ61" s="921"/>
      <c r="VDA61" s="921"/>
      <c r="VDB61" s="921"/>
      <c r="VDC61" s="921"/>
      <c r="VDD61" s="921"/>
      <c r="VDE61" s="921"/>
      <c r="VDF61" s="921"/>
      <c r="VDG61" s="921"/>
      <c r="VDH61" s="921"/>
      <c r="VDI61" s="921"/>
      <c r="VDJ61" s="921"/>
      <c r="VDK61" s="921"/>
      <c r="VDL61" s="921"/>
      <c r="VDM61" s="921"/>
      <c r="VDN61" s="921"/>
      <c r="VDO61" s="921"/>
      <c r="VDP61" s="921"/>
      <c r="VDQ61" s="921"/>
      <c r="VDR61" s="921"/>
      <c r="VDS61" s="921"/>
      <c r="VDT61" s="921"/>
      <c r="VDU61" s="921"/>
      <c r="VDV61" s="921"/>
      <c r="VDW61" s="921"/>
      <c r="VDX61" s="921"/>
      <c r="VDY61" s="921"/>
      <c r="VDZ61" s="921"/>
      <c r="VEA61" s="921"/>
      <c r="VEB61" s="921"/>
      <c r="VEC61" s="921"/>
      <c r="VED61" s="921"/>
      <c r="VEE61" s="921"/>
      <c r="VEF61" s="921"/>
      <c r="VEG61" s="921"/>
      <c r="VEH61" s="921"/>
      <c r="VEI61" s="921"/>
      <c r="VEJ61" s="921"/>
      <c r="VEK61" s="921"/>
      <c r="VEL61" s="921"/>
      <c r="VEM61" s="921"/>
      <c r="VEN61" s="921"/>
      <c r="VEO61" s="921"/>
      <c r="VEP61" s="921"/>
      <c r="VEQ61" s="921"/>
      <c r="VER61" s="921"/>
      <c r="VES61" s="921"/>
      <c r="VET61" s="921"/>
      <c r="VEU61" s="921"/>
      <c r="VEV61" s="921"/>
      <c r="VEW61" s="921"/>
      <c r="VEX61" s="921"/>
      <c r="VEY61" s="921"/>
      <c r="VEZ61" s="921"/>
      <c r="VFA61" s="921"/>
      <c r="VFB61" s="921"/>
      <c r="VFC61" s="921"/>
      <c r="VFD61" s="921"/>
      <c r="VFE61" s="921"/>
      <c r="VFF61" s="921"/>
      <c r="VFG61" s="921"/>
      <c r="VFH61" s="921"/>
      <c r="VFI61" s="921"/>
      <c r="VFJ61" s="921"/>
      <c r="VFK61" s="921"/>
      <c r="VFL61" s="921"/>
      <c r="VFM61" s="921"/>
      <c r="VFN61" s="921"/>
      <c r="VFO61" s="921"/>
      <c r="VFP61" s="921"/>
      <c r="VFQ61" s="921"/>
      <c r="VFR61" s="921"/>
      <c r="VFS61" s="921"/>
      <c r="VFT61" s="921"/>
      <c r="VFU61" s="921"/>
      <c r="VFV61" s="921"/>
      <c r="VFW61" s="921"/>
      <c r="VFX61" s="921"/>
      <c r="VFY61" s="921"/>
      <c r="VFZ61" s="921"/>
      <c r="VGA61" s="921"/>
      <c r="VGB61" s="921"/>
      <c r="VGC61" s="921"/>
      <c r="VGD61" s="921"/>
      <c r="VGE61" s="921"/>
      <c r="VGF61" s="921"/>
      <c r="VGG61" s="921"/>
      <c r="VGH61" s="921"/>
      <c r="VGI61" s="921"/>
      <c r="VGJ61" s="921"/>
      <c r="VGK61" s="921"/>
      <c r="VGL61" s="921"/>
      <c r="VGM61" s="921"/>
      <c r="VGN61" s="921"/>
      <c r="VGO61" s="921"/>
      <c r="VGP61" s="921"/>
      <c r="VGQ61" s="921"/>
      <c r="VGR61" s="921"/>
      <c r="VGS61" s="921"/>
      <c r="VGT61" s="921"/>
      <c r="VGU61" s="921"/>
      <c r="VGV61" s="921"/>
      <c r="VGW61" s="921"/>
      <c r="VGX61" s="921"/>
      <c r="VGY61" s="921"/>
      <c r="VGZ61" s="921"/>
      <c r="VHA61" s="921"/>
      <c r="VHB61" s="921"/>
      <c r="VHC61" s="921"/>
      <c r="VHD61" s="921"/>
      <c r="VHE61" s="921"/>
      <c r="VHF61" s="921"/>
      <c r="VHG61" s="921"/>
      <c r="VHH61" s="921"/>
      <c r="VHI61" s="921"/>
      <c r="VHJ61" s="921"/>
      <c r="VHK61" s="921"/>
      <c r="VHL61" s="921"/>
      <c r="VHM61" s="921"/>
      <c r="VHN61" s="921"/>
      <c r="VHO61" s="921"/>
      <c r="VHP61" s="921"/>
      <c r="VHQ61" s="921"/>
      <c r="VHR61" s="921"/>
      <c r="VHS61" s="921"/>
      <c r="VHT61" s="921"/>
      <c r="VHU61" s="921"/>
      <c r="VHV61" s="921"/>
      <c r="VHW61" s="921"/>
      <c r="VHX61" s="921"/>
      <c r="VHY61" s="921"/>
      <c r="VHZ61" s="921"/>
      <c r="VIA61" s="921"/>
      <c r="VIB61" s="921"/>
      <c r="VIC61" s="921"/>
      <c r="VID61" s="921"/>
      <c r="VIE61" s="921"/>
      <c r="VIF61" s="921"/>
      <c r="VIG61" s="921"/>
      <c r="VIH61" s="921"/>
      <c r="VII61" s="921"/>
      <c r="VIJ61" s="921"/>
      <c r="VIK61" s="921"/>
      <c r="VIL61" s="921"/>
      <c r="VIM61" s="921"/>
      <c r="VIN61" s="921"/>
      <c r="VIO61" s="921"/>
      <c r="VIP61" s="921"/>
      <c r="VIQ61" s="921"/>
      <c r="VIR61" s="921"/>
      <c r="VIS61" s="921"/>
      <c r="VIT61" s="921"/>
      <c r="VIU61" s="921"/>
      <c r="VIV61" s="921"/>
      <c r="VIW61" s="921"/>
      <c r="VIX61" s="921"/>
      <c r="VIY61" s="921"/>
      <c r="VIZ61" s="921"/>
      <c r="VJA61" s="921"/>
      <c r="VJB61" s="921"/>
      <c r="VJC61" s="921"/>
      <c r="VJD61" s="921"/>
      <c r="VJE61" s="921"/>
      <c r="VJF61" s="921"/>
      <c r="VJG61" s="921"/>
      <c r="VJH61" s="921"/>
      <c r="VJI61" s="921"/>
      <c r="VJJ61" s="921"/>
      <c r="VJK61" s="921"/>
      <c r="VJL61" s="921"/>
      <c r="VJM61" s="921"/>
      <c r="VJN61" s="921"/>
      <c r="VJO61" s="921"/>
      <c r="VJP61" s="921"/>
      <c r="VJQ61" s="921"/>
      <c r="VJR61" s="921"/>
      <c r="VJS61" s="921"/>
      <c r="VJT61" s="921"/>
      <c r="VJU61" s="921"/>
      <c r="VJV61" s="921"/>
      <c r="VJW61" s="921"/>
      <c r="VJX61" s="921"/>
      <c r="VJY61" s="921"/>
      <c r="VJZ61" s="921"/>
      <c r="VKA61" s="921"/>
      <c r="VKB61" s="921"/>
      <c r="VKC61" s="921"/>
      <c r="VKD61" s="921"/>
      <c r="VKE61" s="921"/>
      <c r="VKF61" s="921"/>
      <c r="VKG61" s="921"/>
      <c r="VKH61" s="921"/>
      <c r="VKI61" s="921"/>
      <c r="VKJ61" s="921"/>
      <c r="VKK61" s="921"/>
      <c r="VKL61" s="921"/>
      <c r="VKM61" s="921"/>
      <c r="VKN61" s="921"/>
      <c r="VKO61" s="921"/>
      <c r="VKP61" s="921"/>
      <c r="VKQ61" s="921"/>
      <c r="VKR61" s="921"/>
      <c r="VKS61" s="921"/>
      <c r="VKT61" s="921"/>
      <c r="VKU61" s="921"/>
      <c r="VKV61" s="921"/>
      <c r="VKW61" s="921"/>
      <c r="VKX61" s="921"/>
      <c r="VKY61" s="921"/>
      <c r="VKZ61" s="921"/>
      <c r="VLA61" s="921"/>
      <c r="VLB61" s="921"/>
      <c r="VLC61" s="921"/>
      <c r="VLD61" s="921"/>
      <c r="VLE61" s="921"/>
      <c r="VLF61" s="921"/>
      <c r="VLG61" s="921"/>
      <c r="VLH61" s="921"/>
      <c r="VLI61" s="921"/>
      <c r="VLJ61" s="921"/>
      <c r="VLK61" s="921"/>
      <c r="VLL61" s="921"/>
      <c r="VLM61" s="921"/>
      <c r="VLN61" s="921"/>
      <c r="VLO61" s="921"/>
      <c r="VLP61" s="921"/>
      <c r="VLQ61" s="921"/>
      <c r="VLR61" s="921"/>
      <c r="VLS61" s="921"/>
      <c r="VLT61" s="921"/>
      <c r="VLU61" s="921"/>
      <c r="VLV61" s="921"/>
      <c r="VLW61" s="921"/>
      <c r="VLX61" s="921"/>
      <c r="VLY61" s="921"/>
      <c r="VLZ61" s="921"/>
      <c r="VMA61" s="921"/>
      <c r="VMB61" s="921"/>
      <c r="VMC61" s="921"/>
      <c r="VMD61" s="921"/>
      <c r="VME61" s="921"/>
      <c r="VMF61" s="921"/>
      <c r="VMG61" s="921"/>
      <c r="VMH61" s="921"/>
      <c r="VMI61" s="921"/>
      <c r="VMJ61" s="921"/>
      <c r="VMK61" s="921"/>
      <c r="VML61" s="921"/>
      <c r="VMM61" s="921"/>
      <c r="VMN61" s="921"/>
      <c r="VMO61" s="921"/>
      <c r="VMP61" s="921"/>
      <c r="VMQ61" s="921"/>
      <c r="VMR61" s="921"/>
      <c r="VMS61" s="921"/>
      <c r="VMT61" s="921"/>
      <c r="VMU61" s="921"/>
      <c r="VMV61" s="921"/>
      <c r="VMW61" s="921"/>
      <c r="VMX61" s="921"/>
      <c r="VMY61" s="921"/>
      <c r="VMZ61" s="921"/>
      <c r="VNA61" s="921"/>
      <c r="VNB61" s="921"/>
      <c r="VNC61" s="921"/>
      <c r="VND61" s="921"/>
      <c r="VNE61" s="921"/>
      <c r="VNF61" s="921"/>
      <c r="VNG61" s="921"/>
      <c r="VNH61" s="921"/>
      <c r="VNI61" s="921"/>
      <c r="VNJ61" s="921"/>
      <c r="VNK61" s="921"/>
      <c r="VNL61" s="921"/>
      <c r="VNM61" s="921"/>
      <c r="VNN61" s="921"/>
      <c r="VNO61" s="921"/>
      <c r="VNP61" s="921"/>
      <c r="VNQ61" s="921"/>
      <c r="VNR61" s="921"/>
      <c r="VNS61" s="921"/>
      <c r="VNT61" s="921"/>
      <c r="VNU61" s="921"/>
      <c r="VNV61" s="921"/>
      <c r="VNW61" s="921"/>
      <c r="VNX61" s="921"/>
      <c r="VNY61" s="921"/>
      <c r="VNZ61" s="921"/>
      <c r="VOA61" s="921"/>
      <c r="VOB61" s="921"/>
      <c r="VOC61" s="921"/>
      <c r="VOD61" s="921"/>
      <c r="VOE61" s="921"/>
      <c r="VOF61" s="921"/>
      <c r="VOG61" s="921"/>
      <c r="VOH61" s="921"/>
      <c r="VOI61" s="921"/>
      <c r="VOJ61" s="921"/>
      <c r="VOK61" s="921"/>
      <c r="VOL61" s="921"/>
      <c r="VOM61" s="921"/>
      <c r="VON61" s="921"/>
      <c r="VOO61" s="921"/>
      <c r="VOP61" s="921"/>
      <c r="VOQ61" s="921"/>
      <c r="VOR61" s="921"/>
      <c r="VOS61" s="921"/>
      <c r="VOT61" s="921"/>
      <c r="VOU61" s="921"/>
      <c r="VOV61" s="921"/>
      <c r="VOW61" s="921"/>
      <c r="VOX61" s="921"/>
      <c r="VOY61" s="921"/>
      <c r="VOZ61" s="921"/>
      <c r="VPA61" s="921"/>
      <c r="VPB61" s="921"/>
      <c r="VPC61" s="921"/>
      <c r="VPD61" s="921"/>
      <c r="VPE61" s="921"/>
      <c r="VPF61" s="921"/>
      <c r="VPG61" s="921"/>
      <c r="VPH61" s="921"/>
      <c r="VPI61" s="921"/>
      <c r="VPJ61" s="921"/>
      <c r="VPK61" s="921"/>
      <c r="VPL61" s="921"/>
      <c r="VPM61" s="921"/>
      <c r="VPN61" s="921"/>
      <c r="VPO61" s="921"/>
      <c r="VPP61" s="921"/>
      <c r="VPQ61" s="921"/>
      <c r="VPR61" s="921"/>
      <c r="VPS61" s="921"/>
      <c r="VPT61" s="921"/>
      <c r="VPU61" s="921"/>
      <c r="VPV61" s="921"/>
      <c r="VPW61" s="921"/>
      <c r="VPX61" s="921"/>
      <c r="VPY61" s="921"/>
      <c r="VPZ61" s="921"/>
      <c r="VQA61" s="921"/>
      <c r="VQB61" s="921"/>
      <c r="VQC61" s="921"/>
      <c r="VQD61" s="921"/>
      <c r="VQE61" s="921"/>
      <c r="VQF61" s="921"/>
      <c r="VQG61" s="921"/>
      <c r="VQH61" s="921"/>
      <c r="VQI61" s="921"/>
      <c r="VQJ61" s="921"/>
      <c r="VQK61" s="921"/>
      <c r="VQL61" s="921"/>
      <c r="VQM61" s="921"/>
      <c r="VQN61" s="921"/>
      <c r="VQO61" s="921"/>
      <c r="VQP61" s="921"/>
      <c r="VQQ61" s="921"/>
      <c r="VQR61" s="921"/>
      <c r="VQS61" s="921"/>
      <c r="VQT61" s="921"/>
      <c r="VQU61" s="921"/>
      <c r="VQV61" s="921"/>
      <c r="VQW61" s="921"/>
      <c r="VQX61" s="921"/>
      <c r="VQY61" s="921"/>
      <c r="VQZ61" s="921"/>
      <c r="VRA61" s="921"/>
      <c r="VRB61" s="921"/>
      <c r="VRC61" s="921"/>
      <c r="VRD61" s="921"/>
      <c r="VRE61" s="921"/>
      <c r="VRF61" s="921"/>
      <c r="VRG61" s="921"/>
      <c r="VRH61" s="921"/>
      <c r="VRI61" s="921"/>
      <c r="VRJ61" s="921"/>
      <c r="VRK61" s="921"/>
      <c r="VRL61" s="921"/>
      <c r="VRM61" s="921"/>
      <c r="VRN61" s="921"/>
      <c r="VRO61" s="921"/>
      <c r="VRP61" s="921"/>
      <c r="VRQ61" s="921"/>
      <c r="VRR61" s="921"/>
      <c r="VRS61" s="921"/>
      <c r="VRT61" s="921"/>
      <c r="VRU61" s="921"/>
      <c r="VRV61" s="921"/>
      <c r="VRW61" s="921"/>
      <c r="VRX61" s="921"/>
      <c r="VRY61" s="921"/>
      <c r="VRZ61" s="921"/>
      <c r="VSA61" s="921"/>
      <c r="VSB61" s="921"/>
      <c r="VSC61" s="921"/>
      <c r="VSD61" s="921"/>
      <c r="VSE61" s="921"/>
      <c r="VSF61" s="921"/>
      <c r="VSG61" s="921"/>
      <c r="VSH61" s="921"/>
      <c r="VSI61" s="921"/>
      <c r="VSJ61" s="921"/>
      <c r="VSK61" s="921"/>
      <c r="VSL61" s="921"/>
      <c r="VSM61" s="921"/>
      <c r="VSN61" s="921"/>
      <c r="VSO61" s="921"/>
      <c r="VSP61" s="921"/>
      <c r="VSQ61" s="921"/>
      <c r="VSR61" s="921"/>
      <c r="VSS61" s="921"/>
      <c r="VST61" s="921"/>
      <c r="VSU61" s="921"/>
      <c r="VSV61" s="921"/>
      <c r="VSW61" s="921"/>
      <c r="VSX61" s="921"/>
      <c r="VSY61" s="921"/>
      <c r="VSZ61" s="921"/>
      <c r="VTA61" s="921"/>
      <c r="VTB61" s="921"/>
      <c r="VTC61" s="921"/>
      <c r="VTD61" s="921"/>
      <c r="VTE61" s="921"/>
      <c r="VTF61" s="921"/>
      <c r="VTG61" s="921"/>
      <c r="VTH61" s="921"/>
      <c r="VTI61" s="921"/>
      <c r="VTJ61" s="921"/>
      <c r="VTK61" s="921"/>
      <c r="VTL61" s="921"/>
      <c r="VTM61" s="921"/>
      <c r="VTN61" s="921"/>
      <c r="VTO61" s="921"/>
      <c r="VTP61" s="921"/>
      <c r="VTQ61" s="921"/>
      <c r="VTR61" s="921"/>
      <c r="VTS61" s="921"/>
      <c r="VTT61" s="921"/>
      <c r="VTU61" s="921"/>
      <c r="VTV61" s="921"/>
      <c r="VTW61" s="921"/>
      <c r="VTX61" s="921"/>
      <c r="VTY61" s="921"/>
      <c r="VTZ61" s="921"/>
      <c r="VUA61" s="921"/>
      <c r="VUB61" s="921"/>
      <c r="VUC61" s="921"/>
      <c r="VUD61" s="921"/>
      <c r="VUE61" s="921"/>
      <c r="VUF61" s="921"/>
      <c r="VUG61" s="921"/>
      <c r="VUH61" s="921"/>
      <c r="VUI61" s="921"/>
      <c r="VUJ61" s="921"/>
      <c r="VUK61" s="921"/>
      <c r="VUL61" s="921"/>
      <c r="VUM61" s="921"/>
      <c r="VUN61" s="921"/>
      <c r="VUO61" s="921"/>
      <c r="VUP61" s="921"/>
      <c r="VUQ61" s="921"/>
      <c r="VUR61" s="921"/>
      <c r="VUS61" s="921"/>
      <c r="VUT61" s="921"/>
      <c r="VUU61" s="921"/>
      <c r="VUV61" s="921"/>
      <c r="VUW61" s="921"/>
      <c r="VUX61" s="921"/>
      <c r="VUY61" s="921"/>
      <c r="VUZ61" s="921"/>
      <c r="VVA61" s="921"/>
      <c r="VVB61" s="921"/>
      <c r="VVC61" s="921"/>
      <c r="VVD61" s="921"/>
      <c r="VVE61" s="921"/>
      <c r="VVF61" s="921"/>
      <c r="VVG61" s="921"/>
      <c r="VVH61" s="921"/>
      <c r="VVI61" s="921"/>
      <c r="VVJ61" s="921"/>
      <c r="VVK61" s="921"/>
      <c r="VVL61" s="921"/>
      <c r="VVM61" s="921"/>
      <c r="VVN61" s="921"/>
      <c r="VVO61" s="921"/>
      <c r="VVP61" s="921"/>
      <c r="VVQ61" s="921"/>
      <c r="VVR61" s="921"/>
      <c r="VVS61" s="921"/>
      <c r="VVT61" s="921"/>
      <c r="VVU61" s="921"/>
      <c r="VVV61" s="921"/>
      <c r="VVW61" s="921"/>
      <c r="VVX61" s="921"/>
      <c r="VVY61" s="921"/>
      <c r="VVZ61" s="921"/>
      <c r="VWA61" s="921"/>
      <c r="VWB61" s="921"/>
      <c r="VWC61" s="921"/>
      <c r="VWD61" s="921"/>
      <c r="VWE61" s="921"/>
      <c r="VWF61" s="921"/>
      <c r="VWG61" s="921"/>
      <c r="VWH61" s="921"/>
      <c r="VWI61" s="921"/>
      <c r="VWJ61" s="921"/>
      <c r="VWK61" s="921"/>
      <c r="VWL61" s="921"/>
      <c r="VWM61" s="921"/>
      <c r="VWN61" s="921"/>
      <c r="VWO61" s="921"/>
      <c r="VWP61" s="921"/>
      <c r="VWQ61" s="921"/>
      <c r="VWR61" s="921"/>
      <c r="VWS61" s="921"/>
      <c r="VWT61" s="921"/>
      <c r="VWU61" s="921"/>
      <c r="VWV61" s="921"/>
      <c r="VWW61" s="921"/>
      <c r="VWX61" s="921"/>
      <c r="VWY61" s="921"/>
      <c r="VWZ61" s="921"/>
      <c r="VXA61" s="921"/>
      <c r="VXB61" s="921"/>
      <c r="VXC61" s="921"/>
      <c r="VXD61" s="921"/>
      <c r="VXE61" s="921"/>
      <c r="VXF61" s="921"/>
      <c r="VXG61" s="921"/>
      <c r="VXH61" s="921"/>
      <c r="VXI61" s="921"/>
      <c r="VXJ61" s="921"/>
      <c r="VXK61" s="921"/>
      <c r="VXL61" s="921"/>
      <c r="VXM61" s="921"/>
      <c r="VXN61" s="921"/>
      <c r="VXO61" s="921"/>
      <c r="VXP61" s="921"/>
      <c r="VXQ61" s="921"/>
      <c r="VXR61" s="921"/>
      <c r="VXS61" s="921"/>
      <c r="VXT61" s="921"/>
      <c r="VXU61" s="921"/>
      <c r="VXV61" s="921"/>
      <c r="VXW61" s="921"/>
      <c r="VXX61" s="921"/>
      <c r="VXY61" s="921"/>
      <c r="VXZ61" s="921"/>
      <c r="VYA61" s="921"/>
      <c r="VYB61" s="921"/>
      <c r="VYC61" s="921"/>
      <c r="VYD61" s="921"/>
      <c r="VYE61" s="921"/>
      <c r="VYF61" s="921"/>
      <c r="VYG61" s="921"/>
      <c r="VYH61" s="921"/>
      <c r="VYI61" s="921"/>
      <c r="VYJ61" s="921"/>
      <c r="VYK61" s="921"/>
      <c r="VYL61" s="921"/>
      <c r="VYM61" s="921"/>
      <c r="VYN61" s="921"/>
      <c r="VYO61" s="921"/>
      <c r="VYP61" s="921"/>
      <c r="VYQ61" s="921"/>
      <c r="VYR61" s="921"/>
      <c r="VYS61" s="921"/>
      <c r="VYT61" s="921"/>
      <c r="VYU61" s="921"/>
      <c r="VYV61" s="921"/>
      <c r="VYW61" s="921"/>
      <c r="VYX61" s="921"/>
      <c r="VYY61" s="921"/>
      <c r="VYZ61" s="921"/>
      <c r="VZA61" s="921"/>
      <c r="VZB61" s="921"/>
      <c r="VZC61" s="921"/>
      <c r="VZD61" s="921"/>
      <c r="VZE61" s="921"/>
      <c r="VZF61" s="921"/>
      <c r="VZG61" s="921"/>
      <c r="VZH61" s="921"/>
      <c r="VZI61" s="921"/>
      <c r="VZJ61" s="921"/>
      <c r="VZK61" s="921"/>
      <c r="VZL61" s="921"/>
      <c r="VZM61" s="921"/>
      <c r="VZN61" s="921"/>
      <c r="VZO61" s="921"/>
      <c r="VZP61" s="921"/>
      <c r="VZQ61" s="921"/>
      <c r="VZR61" s="921"/>
      <c r="VZS61" s="921"/>
      <c r="VZT61" s="921"/>
      <c r="VZU61" s="921"/>
      <c r="VZV61" s="921"/>
      <c r="VZW61" s="921"/>
      <c r="VZX61" s="921"/>
      <c r="VZY61" s="921"/>
      <c r="VZZ61" s="921"/>
      <c r="WAA61" s="921"/>
      <c r="WAB61" s="921"/>
      <c r="WAC61" s="921"/>
      <c r="WAD61" s="921"/>
      <c r="WAE61" s="921"/>
      <c r="WAF61" s="921"/>
      <c r="WAG61" s="921"/>
      <c r="WAH61" s="921"/>
      <c r="WAI61" s="921"/>
      <c r="WAJ61" s="921"/>
      <c r="WAK61" s="921"/>
      <c r="WAL61" s="921"/>
      <c r="WAM61" s="921"/>
      <c r="WAN61" s="921"/>
      <c r="WAO61" s="921"/>
      <c r="WAP61" s="921"/>
      <c r="WAQ61" s="921"/>
      <c r="WAR61" s="921"/>
      <c r="WAS61" s="921"/>
      <c r="WAT61" s="921"/>
      <c r="WAU61" s="921"/>
      <c r="WAV61" s="921"/>
      <c r="WAW61" s="921"/>
      <c r="WAX61" s="921"/>
      <c r="WAY61" s="921"/>
      <c r="WAZ61" s="921"/>
      <c r="WBA61" s="921"/>
      <c r="WBB61" s="921"/>
      <c r="WBC61" s="921"/>
      <c r="WBD61" s="921"/>
      <c r="WBE61" s="921"/>
      <c r="WBF61" s="921"/>
      <c r="WBG61" s="921"/>
      <c r="WBH61" s="921"/>
      <c r="WBI61" s="921"/>
      <c r="WBJ61" s="921"/>
      <c r="WBK61" s="921"/>
      <c r="WBL61" s="921"/>
      <c r="WBM61" s="921"/>
      <c r="WBN61" s="921"/>
      <c r="WBO61" s="921"/>
      <c r="WBP61" s="921"/>
      <c r="WBQ61" s="921"/>
      <c r="WBR61" s="921"/>
      <c r="WBS61" s="921"/>
      <c r="WBT61" s="921"/>
      <c r="WBU61" s="921"/>
      <c r="WBV61" s="921"/>
      <c r="WBW61" s="921"/>
      <c r="WBX61" s="921"/>
      <c r="WBY61" s="921"/>
      <c r="WBZ61" s="921"/>
      <c r="WCA61" s="921"/>
      <c r="WCB61" s="921"/>
      <c r="WCC61" s="921"/>
      <c r="WCD61" s="921"/>
      <c r="WCE61" s="921"/>
      <c r="WCF61" s="921"/>
      <c r="WCG61" s="921"/>
      <c r="WCH61" s="921"/>
      <c r="WCI61" s="921"/>
      <c r="WCJ61" s="921"/>
      <c r="WCK61" s="921"/>
      <c r="WCL61" s="921"/>
      <c r="WCM61" s="921"/>
      <c r="WCN61" s="921"/>
      <c r="WCO61" s="921"/>
      <c r="WCP61" s="921"/>
      <c r="WCQ61" s="921"/>
      <c r="WCR61" s="921"/>
      <c r="WCS61" s="921"/>
      <c r="WCT61" s="921"/>
      <c r="WCU61" s="921"/>
      <c r="WCV61" s="921"/>
      <c r="WCW61" s="921"/>
      <c r="WCX61" s="921"/>
      <c r="WCY61" s="921"/>
      <c r="WCZ61" s="921"/>
      <c r="WDA61" s="921"/>
      <c r="WDB61" s="921"/>
      <c r="WDC61" s="921"/>
      <c r="WDD61" s="921"/>
      <c r="WDE61" s="921"/>
      <c r="WDF61" s="921"/>
      <c r="WDG61" s="921"/>
      <c r="WDH61" s="921"/>
      <c r="WDI61" s="921"/>
      <c r="WDJ61" s="921"/>
      <c r="WDK61" s="921"/>
      <c r="WDL61" s="921"/>
      <c r="WDM61" s="921"/>
      <c r="WDN61" s="921"/>
      <c r="WDO61" s="921"/>
      <c r="WDP61" s="921"/>
      <c r="WDQ61" s="921"/>
      <c r="WDR61" s="921"/>
      <c r="WDS61" s="921"/>
      <c r="WDT61" s="921"/>
      <c r="WDU61" s="921"/>
      <c r="WDV61" s="921"/>
      <c r="WDW61" s="921"/>
      <c r="WDX61" s="921"/>
      <c r="WDY61" s="921"/>
      <c r="WDZ61" s="921"/>
      <c r="WEA61" s="921"/>
      <c r="WEB61" s="921"/>
      <c r="WEC61" s="921"/>
      <c r="WED61" s="921"/>
      <c r="WEE61" s="921"/>
      <c r="WEF61" s="921"/>
      <c r="WEG61" s="921"/>
      <c r="WEH61" s="921"/>
      <c r="WEI61" s="921"/>
      <c r="WEJ61" s="921"/>
      <c r="WEK61" s="921"/>
      <c r="WEL61" s="921"/>
      <c r="WEM61" s="921"/>
      <c r="WEN61" s="921"/>
      <c r="WEO61" s="921"/>
      <c r="WEP61" s="921"/>
      <c r="WEQ61" s="921"/>
      <c r="WER61" s="921"/>
      <c r="WES61" s="921"/>
      <c r="WET61" s="921"/>
      <c r="WEU61" s="921"/>
      <c r="WEV61" s="921"/>
      <c r="WEW61" s="921"/>
      <c r="WEX61" s="921"/>
      <c r="WEY61" s="921"/>
      <c r="WEZ61" s="921"/>
      <c r="WFA61" s="921"/>
      <c r="WFB61" s="921"/>
      <c r="WFC61" s="921"/>
      <c r="WFD61" s="921"/>
      <c r="WFE61" s="921"/>
      <c r="WFF61" s="921"/>
      <c r="WFG61" s="921"/>
      <c r="WFH61" s="921"/>
      <c r="WFI61" s="921"/>
      <c r="WFJ61" s="921"/>
      <c r="WFK61" s="921"/>
      <c r="WFL61" s="921"/>
      <c r="WFM61" s="921"/>
      <c r="WFN61" s="921"/>
      <c r="WFO61" s="921"/>
      <c r="WFP61" s="921"/>
      <c r="WFQ61" s="921"/>
      <c r="WFR61" s="921"/>
      <c r="WFS61" s="921"/>
      <c r="WFT61" s="921"/>
      <c r="WFU61" s="921"/>
      <c r="WFV61" s="921"/>
      <c r="WFW61" s="921"/>
      <c r="WFX61" s="921"/>
      <c r="WFY61" s="921"/>
      <c r="WFZ61" s="921"/>
      <c r="WGA61" s="921"/>
      <c r="WGB61" s="921"/>
      <c r="WGC61" s="921"/>
      <c r="WGD61" s="921"/>
      <c r="WGE61" s="921"/>
      <c r="WGF61" s="921"/>
      <c r="WGG61" s="921"/>
      <c r="WGH61" s="921"/>
      <c r="WGI61" s="921"/>
      <c r="WGJ61" s="921"/>
      <c r="WGK61" s="921"/>
      <c r="WGL61" s="921"/>
      <c r="WGM61" s="921"/>
      <c r="WGN61" s="921"/>
      <c r="WGO61" s="921"/>
      <c r="WGP61" s="921"/>
      <c r="WGQ61" s="921"/>
      <c r="WGR61" s="921"/>
      <c r="WGS61" s="921"/>
      <c r="WGT61" s="921"/>
      <c r="WGU61" s="921"/>
      <c r="WGV61" s="921"/>
      <c r="WGW61" s="921"/>
      <c r="WGX61" s="921"/>
      <c r="WGY61" s="921"/>
      <c r="WGZ61" s="921"/>
      <c r="WHA61" s="921"/>
      <c r="WHB61" s="921"/>
      <c r="WHC61" s="921"/>
      <c r="WHD61" s="921"/>
      <c r="WHE61" s="921"/>
      <c r="WHF61" s="921"/>
      <c r="WHG61" s="921"/>
      <c r="WHH61" s="921"/>
      <c r="WHI61" s="921"/>
      <c r="WHJ61" s="921"/>
      <c r="WHK61" s="921"/>
      <c r="WHL61" s="921"/>
      <c r="WHM61" s="921"/>
      <c r="WHN61" s="921"/>
      <c r="WHO61" s="921"/>
      <c r="WHP61" s="921"/>
      <c r="WHQ61" s="921"/>
      <c r="WHR61" s="921"/>
      <c r="WHS61" s="921"/>
      <c r="WHT61" s="921"/>
      <c r="WHU61" s="921"/>
      <c r="WHV61" s="921"/>
      <c r="WHW61" s="921"/>
      <c r="WHX61" s="921"/>
      <c r="WHY61" s="921"/>
      <c r="WHZ61" s="921"/>
      <c r="WIA61" s="921"/>
      <c r="WIB61" s="921"/>
      <c r="WIC61" s="921"/>
      <c r="WID61" s="921"/>
      <c r="WIE61" s="921"/>
      <c r="WIF61" s="921"/>
      <c r="WIG61" s="921"/>
      <c r="WIH61" s="921"/>
      <c r="WII61" s="921"/>
      <c r="WIJ61" s="921"/>
      <c r="WIK61" s="921"/>
      <c r="WIL61" s="921"/>
      <c r="WIM61" s="921"/>
      <c r="WIN61" s="921"/>
      <c r="WIO61" s="921"/>
      <c r="WIP61" s="921"/>
      <c r="WIQ61" s="921"/>
      <c r="WIR61" s="921"/>
      <c r="WIS61" s="921"/>
      <c r="WIT61" s="921"/>
      <c r="WIU61" s="921"/>
      <c r="WIV61" s="921"/>
      <c r="WIW61" s="921"/>
      <c r="WIX61" s="921"/>
      <c r="WIY61" s="921"/>
      <c r="WIZ61" s="921"/>
      <c r="WJA61" s="921"/>
      <c r="WJB61" s="921"/>
      <c r="WJC61" s="921"/>
      <c r="WJD61" s="921"/>
      <c r="WJE61" s="921"/>
      <c r="WJF61" s="921"/>
      <c r="WJG61" s="921"/>
      <c r="WJH61" s="921"/>
      <c r="WJI61" s="921"/>
      <c r="WJJ61" s="921"/>
      <c r="WJK61" s="921"/>
      <c r="WJL61" s="921"/>
      <c r="WJM61" s="921"/>
      <c r="WJN61" s="921"/>
      <c r="WJO61" s="921"/>
      <c r="WJP61" s="921"/>
      <c r="WJQ61" s="921"/>
      <c r="WJR61" s="921"/>
      <c r="WJS61" s="921"/>
      <c r="WJT61" s="921"/>
      <c r="WJU61" s="921"/>
      <c r="WJV61" s="921"/>
      <c r="WJW61" s="921"/>
      <c r="WJX61" s="921"/>
      <c r="WJY61" s="921"/>
      <c r="WJZ61" s="921"/>
      <c r="WKA61" s="921"/>
      <c r="WKB61" s="921"/>
      <c r="WKC61" s="921"/>
      <c r="WKD61" s="921"/>
      <c r="WKE61" s="921"/>
      <c r="WKF61" s="921"/>
      <c r="WKG61" s="921"/>
      <c r="WKH61" s="921"/>
      <c r="WKI61" s="921"/>
      <c r="WKJ61" s="921"/>
      <c r="WKK61" s="921"/>
      <c r="WKL61" s="921"/>
      <c r="WKM61" s="921"/>
      <c r="WKN61" s="921"/>
      <c r="WKO61" s="921"/>
      <c r="WKP61" s="921"/>
      <c r="WKQ61" s="921"/>
      <c r="WKR61" s="921"/>
      <c r="WKS61" s="921"/>
      <c r="WKT61" s="921"/>
      <c r="WKU61" s="921"/>
      <c r="WKV61" s="921"/>
      <c r="WKW61" s="921"/>
      <c r="WKX61" s="921"/>
      <c r="WKY61" s="921"/>
      <c r="WKZ61" s="921"/>
      <c r="WLA61" s="921"/>
      <c r="WLB61" s="921"/>
      <c r="WLC61" s="921"/>
      <c r="WLD61" s="921"/>
      <c r="WLE61" s="921"/>
      <c r="WLF61" s="921"/>
      <c r="WLG61" s="921"/>
      <c r="WLH61" s="921"/>
      <c r="WLI61" s="921"/>
      <c r="WLJ61" s="921"/>
      <c r="WLK61" s="921"/>
      <c r="WLL61" s="921"/>
      <c r="WLM61" s="921"/>
      <c r="WLN61" s="921"/>
      <c r="WLO61" s="921"/>
      <c r="WLP61" s="921"/>
      <c r="WLQ61" s="921"/>
      <c r="WLR61" s="921"/>
      <c r="WLS61" s="921"/>
      <c r="WLT61" s="921"/>
      <c r="WLU61" s="921"/>
      <c r="WLV61" s="921"/>
      <c r="WLW61" s="921"/>
      <c r="WLX61" s="921"/>
      <c r="WLY61" s="921"/>
      <c r="WLZ61" s="921"/>
      <c r="WMA61" s="921"/>
      <c r="WMB61" s="921"/>
      <c r="WMC61" s="921"/>
      <c r="WMD61" s="921"/>
      <c r="WME61" s="921"/>
      <c r="WMF61" s="921"/>
      <c r="WMG61" s="921"/>
      <c r="WMH61" s="921"/>
      <c r="WMI61" s="921"/>
      <c r="WMJ61" s="921"/>
      <c r="WMK61" s="921"/>
      <c r="WML61" s="921"/>
      <c r="WMM61" s="921"/>
      <c r="WMN61" s="921"/>
      <c r="WMO61" s="921"/>
      <c r="WMP61" s="921"/>
      <c r="WMQ61" s="921"/>
      <c r="WMR61" s="921"/>
      <c r="WMS61" s="921"/>
      <c r="WMT61" s="921"/>
      <c r="WMU61" s="921"/>
      <c r="WMV61" s="921"/>
      <c r="WMW61" s="921"/>
      <c r="WMX61" s="921"/>
      <c r="WMY61" s="921"/>
      <c r="WMZ61" s="921"/>
      <c r="WNA61" s="921"/>
      <c r="WNB61" s="921"/>
      <c r="WNC61" s="921"/>
      <c r="WND61" s="921"/>
      <c r="WNE61" s="921"/>
      <c r="WNF61" s="921"/>
      <c r="WNG61" s="921"/>
      <c r="WNH61" s="921"/>
      <c r="WNI61" s="921"/>
      <c r="WNJ61" s="921"/>
      <c r="WNK61" s="921"/>
      <c r="WNL61" s="921"/>
      <c r="WNM61" s="921"/>
      <c r="WNN61" s="921"/>
      <c r="WNO61" s="921"/>
      <c r="WNP61" s="921"/>
      <c r="WNQ61" s="921"/>
      <c r="WNR61" s="921"/>
      <c r="WNS61" s="921"/>
      <c r="WNT61" s="921"/>
      <c r="WNU61" s="921"/>
      <c r="WNV61" s="921"/>
      <c r="WNW61" s="921"/>
      <c r="WNX61" s="921"/>
      <c r="WNY61" s="921"/>
      <c r="WNZ61" s="921"/>
      <c r="WOA61" s="921"/>
      <c r="WOB61" s="921"/>
      <c r="WOC61" s="921"/>
      <c r="WOD61" s="921"/>
      <c r="WOE61" s="921"/>
      <c r="WOF61" s="921"/>
      <c r="WOG61" s="921"/>
      <c r="WOH61" s="921"/>
      <c r="WOI61" s="921"/>
      <c r="WOJ61" s="921"/>
      <c r="WOK61" s="921"/>
      <c r="WOL61" s="921"/>
      <c r="WOM61" s="921"/>
      <c r="WON61" s="921"/>
      <c r="WOO61" s="921"/>
      <c r="WOP61" s="921"/>
      <c r="WOQ61" s="921"/>
      <c r="WOR61" s="921"/>
      <c r="WOS61" s="921"/>
      <c r="WOT61" s="921"/>
      <c r="WOU61" s="921"/>
      <c r="WOV61" s="921"/>
      <c r="WOW61" s="921"/>
      <c r="WOX61" s="921"/>
      <c r="WOY61" s="921"/>
      <c r="WOZ61" s="921"/>
      <c r="WPA61" s="921"/>
      <c r="WPB61" s="921"/>
      <c r="WPC61" s="921"/>
      <c r="WPD61" s="921"/>
      <c r="WPE61" s="921"/>
      <c r="WPF61" s="921"/>
      <c r="WPG61" s="921"/>
      <c r="WPH61" s="921"/>
      <c r="WPI61" s="921"/>
      <c r="WPJ61" s="921"/>
      <c r="WPK61" s="921"/>
      <c r="WPL61" s="921"/>
      <c r="WPM61" s="921"/>
      <c r="WPN61" s="921"/>
      <c r="WPO61" s="921"/>
      <c r="WPP61" s="921"/>
      <c r="WPQ61" s="921"/>
      <c r="WPR61" s="921"/>
      <c r="WPS61" s="921"/>
      <c r="WPT61" s="921"/>
      <c r="WPU61" s="921"/>
      <c r="WPV61" s="921"/>
      <c r="WPW61" s="921"/>
      <c r="WPX61" s="921"/>
      <c r="WPY61" s="921"/>
      <c r="WPZ61" s="921"/>
      <c r="WQA61" s="921"/>
      <c r="WQB61" s="921"/>
      <c r="WQC61" s="921"/>
      <c r="WQD61" s="921"/>
      <c r="WQE61" s="921"/>
      <c r="WQF61" s="921"/>
      <c r="WQG61" s="921"/>
      <c r="WQH61" s="921"/>
      <c r="WQI61" s="921"/>
      <c r="WQJ61" s="921"/>
      <c r="WQK61" s="921"/>
      <c r="WQL61" s="921"/>
      <c r="WQM61" s="921"/>
      <c r="WQN61" s="921"/>
      <c r="WQO61" s="921"/>
      <c r="WQP61" s="921"/>
      <c r="WQQ61" s="921"/>
      <c r="WQR61" s="921"/>
      <c r="WQS61" s="921"/>
      <c r="WQT61" s="921"/>
      <c r="WQU61" s="921"/>
      <c r="WQV61" s="921"/>
      <c r="WQW61" s="921"/>
      <c r="WQX61" s="921"/>
      <c r="WQY61" s="921"/>
      <c r="WQZ61" s="921"/>
      <c r="WRA61" s="921"/>
      <c r="WRB61" s="921"/>
      <c r="WRC61" s="921"/>
      <c r="WRD61" s="921"/>
      <c r="WRE61" s="921"/>
      <c r="WRF61" s="921"/>
      <c r="WRG61" s="921"/>
      <c r="WRH61" s="921"/>
      <c r="WRI61" s="921"/>
      <c r="WRJ61" s="921"/>
      <c r="WRK61" s="921"/>
      <c r="WRL61" s="921"/>
      <c r="WRM61" s="921"/>
      <c r="WRN61" s="921"/>
      <c r="WRO61" s="921"/>
      <c r="WRP61" s="921"/>
      <c r="WRQ61" s="921"/>
      <c r="WRR61" s="921"/>
      <c r="WRS61" s="921"/>
      <c r="WRT61" s="921"/>
      <c r="WRU61" s="921"/>
      <c r="WRV61" s="921"/>
      <c r="WRW61" s="921"/>
      <c r="WRX61" s="921"/>
      <c r="WRY61" s="921"/>
      <c r="WRZ61" s="921"/>
      <c r="WSA61" s="921"/>
      <c r="WSB61" s="921"/>
      <c r="WSC61" s="921"/>
      <c r="WSD61" s="921"/>
      <c r="WSE61" s="921"/>
      <c r="WSF61" s="921"/>
      <c r="WSG61" s="921"/>
      <c r="WSH61" s="921"/>
      <c r="WSI61" s="921"/>
      <c r="WSJ61" s="921"/>
      <c r="WSK61" s="921"/>
      <c r="WSL61" s="921"/>
      <c r="WSM61" s="921"/>
      <c r="WSN61" s="921"/>
      <c r="WSO61" s="921"/>
      <c r="WSP61" s="921"/>
      <c r="WSQ61" s="921"/>
      <c r="WSR61" s="921"/>
      <c r="WSS61" s="921"/>
      <c r="WST61" s="921"/>
      <c r="WSU61" s="921"/>
      <c r="WSV61" s="921"/>
      <c r="WSW61" s="921"/>
      <c r="WSX61" s="921"/>
      <c r="WSY61" s="921"/>
      <c r="WSZ61" s="921"/>
      <c r="WTA61" s="921"/>
      <c r="WTB61" s="921"/>
      <c r="WTC61" s="921"/>
      <c r="WTD61" s="921"/>
      <c r="WTE61" s="921"/>
      <c r="WTF61" s="921"/>
      <c r="WTG61" s="921"/>
      <c r="WTH61" s="921"/>
      <c r="WTI61" s="921"/>
      <c r="WTJ61" s="921"/>
      <c r="WTK61" s="921"/>
      <c r="WTL61" s="921"/>
      <c r="WTM61" s="921"/>
      <c r="WTN61" s="921"/>
      <c r="WTO61" s="921"/>
      <c r="WTP61" s="921"/>
      <c r="WTQ61" s="921"/>
      <c r="WTR61" s="921"/>
      <c r="WTS61" s="921"/>
      <c r="WTT61" s="921"/>
      <c r="WTU61" s="921"/>
      <c r="WTV61" s="921"/>
      <c r="WTW61" s="921"/>
      <c r="WTX61" s="921"/>
      <c r="WTY61" s="921"/>
      <c r="WTZ61" s="921"/>
      <c r="WUA61" s="921"/>
      <c r="WUB61" s="921"/>
      <c r="WUC61" s="921"/>
      <c r="WUD61" s="921"/>
      <c r="WUE61" s="921"/>
      <c r="WUF61" s="921"/>
      <c r="WUG61" s="921"/>
      <c r="WUH61" s="921"/>
      <c r="WUI61" s="921"/>
      <c r="WUJ61" s="921"/>
      <c r="WUK61" s="921"/>
      <c r="WUL61" s="921"/>
      <c r="WUM61" s="921"/>
      <c r="WUN61" s="921"/>
      <c r="WUO61" s="921"/>
      <c r="WUP61" s="921"/>
      <c r="WUQ61" s="921"/>
      <c r="WUR61" s="921"/>
      <c r="WUS61" s="921"/>
      <c r="WUT61" s="921"/>
      <c r="WUU61" s="921"/>
      <c r="WUV61" s="921"/>
      <c r="WUW61" s="921"/>
      <c r="WUX61" s="921"/>
      <c r="WUY61" s="921"/>
      <c r="WUZ61" s="921"/>
      <c r="WVA61" s="921"/>
      <c r="WVB61" s="921"/>
      <c r="WVC61" s="921"/>
      <c r="WVD61" s="921"/>
      <c r="WVE61" s="921"/>
      <c r="WVF61" s="921"/>
      <c r="WVG61" s="921"/>
      <c r="WVH61" s="921"/>
      <c r="WVI61" s="921"/>
      <c r="WVJ61" s="921"/>
      <c r="WVK61" s="921"/>
      <c r="WVL61" s="921"/>
      <c r="WVM61" s="921"/>
      <c r="WVN61" s="921"/>
      <c r="WVO61" s="921"/>
      <c r="WVP61" s="921"/>
      <c r="WVQ61" s="921"/>
      <c r="WVR61" s="921"/>
      <c r="WVS61" s="921"/>
      <c r="WVT61" s="921"/>
      <c r="WVU61" s="921"/>
      <c r="WVV61" s="921"/>
      <c r="WVW61" s="921"/>
      <c r="WVX61" s="921"/>
      <c r="WVY61" s="921"/>
      <c r="WVZ61" s="921"/>
      <c r="WWA61" s="921"/>
      <c r="WWB61" s="921"/>
      <c r="WWC61" s="921"/>
    </row>
    <row r="62" spans="1:16149" s="908" customFormat="1" ht="24.95" customHeight="1">
      <c r="A62" s="899" t="s">
        <v>211</v>
      </c>
      <c r="B62" s="736" t="s">
        <v>353</v>
      </c>
      <c r="C62" s="743" t="s">
        <v>1746</v>
      </c>
      <c r="D62" s="738">
        <v>20852</v>
      </c>
      <c r="E62" s="738">
        <v>31959</v>
      </c>
      <c r="F62" s="915">
        <f t="shared" ca="1" si="4"/>
        <v>32.626273700532728</v>
      </c>
      <c r="G62" s="916">
        <f t="shared" si="0"/>
        <v>42767</v>
      </c>
      <c r="H62" s="917">
        <v>76240</v>
      </c>
      <c r="I62" s="741" t="s">
        <v>136</v>
      </c>
      <c r="J62" s="741" t="s">
        <v>136</v>
      </c>
      <c r="K62" s="443">
        <v>3</v>
      </c>
      <c r="L62" s="443">
        <f t="shared" si="9"/>
        <v>55.686999999999998</v>
      </c>
      <c r="M62" s="443">
        <f t="shared" si="9"/>
        <v>60.7</v>
      </c>
      <c r="N62" s="902">
        <v>40.686999999999998</v>
      </c>
      <c r="O62" s="902">
        <v>45.7</v>
      </c>
      <c r="P62" s="903">
        <f t="shared" si="5"/>
        <v>427630.44779837603</v>
      </c>
      <c r="Q62" s="443">
        <f t="shared" si="2"/>
        <v>32</v>
      </c>
      <c r="R62" s="904">
        <v>20</v>
      </c>
      <c r="S62" s="904">
        <v>35</v>
      </c>
      <c r="T62" s="904">
        <f t="shared" ref="T62:T76" si="11">+$R$16+10*1.5+2*2</f>
        <v>39</v>
      </c>
      <c r="U62" s="903">
        <f t="shared" si="3"/>
        <v>2973360</v>
      </c>
      <c r="V62" s="918"/>
      <c r="W62" s="919"/>
      <c r="X62" s="920"/>
    </row>
    <row r="63" spans="1:16149" s="908" customFormat="1" ht="24.95" customHeight="1">
      <c r="A63" s="899" t="s">
        <v>131</v>
      </c>
      <c r="B63" s="736" t="s">
        <v>1752</v>
      </c>
      <c r="C63" s="743" t="s">
        <v>1737</v>
      </c>
      <c r="D63" s="738">
        <v>20785</v>
      </c>
      <c r="E63" s="738">
        <v>32112</v>
      </c>
      <c r="F63" s="915">
        <f t="shared" ca="1" si="4"/>
        <v>32.207095618340944</v>
      </c>
      <c r="G63" s="916">
        <f t="shared" si="0"/>
        <v>42700</v>
      </c>
      <c r="H63" s="917">
        <f>47522</f>
        <v>47522</v>
      </c>
      <c r="I63" s="741" t="s">
        <v>127</v>
      </c>
      <c r="J63" s="741" t="s">
        <v>127</v>
      </c>
      <c r="K63" s="443">
        <v>4</v>
      </c>
      <c r="L63" s="443">
        <f t="shared" si="9"/>
        <v>15</v>
      </c>
      <c r="M63" s="443">
        <f t="shared" si="9"/>
        <v>15</v>
      </c>
      <c r="N63" s="902"/>
      <c r="O63" s="902"/>
      <c r="P63" s="903">
        <f t="shared" si="5"/>
        <v>68706.404681999993</v>
      </c>
      <c r="Q63" s="443">
        <f t="shared" si="2"/>
        <v>32</v>
      </c>
      <c r="R63" s="904">
        <v>20</v>
      </c>
      <c r="S63" s="904">
        <v>35</v>
      </c>
      <c r="T63" s="904">
        <f t="shared" si="11"/>
        <v>39</v>
      </c>
      <c r="U63" s="903">
        <f t="shared" si="3"/>
        <v>1853358</v>
      </c>
      <c r="V63" s="918"/>
      <c r="W63" s="919"/>
      <c r="X63" s="920"/>
    </row>
    <row r="64" spans="1:16149" s="908" customFormat="1" ht="24.95" customHeight="1">
      <c r="A64" s="899" t="s">
        <v>135</v>
      </c>
      <c r="B64" s="736" t="s">
        <v>355</v>
      </c>
      <c r="C64" s="743" t="s">
        <v>1737</v>
      </c>
      <c r="D64" s="738">
        <v>20671</v>
      </c>
      <c r="E64" s="738">
        <v>31992</v>
      </c>
      <c r="F64" s="915">
        <f t="shared" ca="1" si="4"/>
        <v>32.53586274162862</v>
      </c>
      <c r="G64" s="916">
        <f t="shared" si="0"/>
        <v>42586</v>
      </c>
      <c r="H64" s="917">
        <f>49888</f>
        <v>49888</v>
      </c>
      <c r="I64" s="741" t="s">
        <v>127</v>
      </c>
      <c r="J64" s="741" t="s">
        <v>127</v>
      </c>
      <c r="K64" s="443">
        <v>7</v>
      </c>
      <c r="L64" s="443">
        <f t="shared" si="9"/>
        <v>15</v>
      </c>
      <c r="M64" s="443">
        <f t="shared" si="9"/>
        <v>15</v>
      </c>
      <c r="N64" s="902"/>
      <c r="O64" s="902"/>
      <c r="P64" s="903">
        <f t="shared" si="5"/>
        <v>72127.122527999993</v>
      </c>
      <c r="Q64" s="443">
        <f t="shared" si="2"/>
        <v>32</v>
      </c>
      <c r="R64" s="904">
        <v>20</v>
      </c>
      <c r="S64" s="904">
        <v>35</v>
      </c>
      <c r="T64" s="904">
        <f t="shared" si="11"/>
        <v>39</v>
      </c>
      <c r="U64" s="903">
        <f t="shared" si="3"/>
        <v>1945632</v>
      </c>
      <c r="V64" s="918"/>
      <c r="W64" s="919"/>
      <c r="X64" s="920"/>
    </row>
    <row r="65" spans="1:16149" s="908" customFormat="1" ht="24.95" customHeight="1">
      <c r="A65" s="899" t="s">
        <v>122</v>
      </c>
      <c r="B65" s="736" t="s">
        <v>958</v>
      </c>
      <c r="C65" s="743" t="s">
        <v>116</v>
      </c>
      <c r="D65" s="738">
        <v>21446</v>
      </c>
      <c r="E65" s="738">
        <v>32091</v>
      </c>
      <c r="F65" s="915">
        <f t="shared" ca="1" si="4"/>
        <v>32.264629864916287</v>
      </c>
      <c r="G65" s="916">
        <f t="shared" si="0"/>
        <v>43361</v>
      </c>
      <c r="H65" s="917">
        <f>27503</f>
        <v>27503</v>
      </c>
      <c r="I65" s="741" t="s">
        <v>231</v>
      </c>
      <c r="J65" s="741" t="s">
        <v>231</v>
      </c>
      <c r="K65" s="443">
        <v>8</v>
      </c>
      <c r="L65" s="443">
        <f t="shared" si="9"/>
        <v>15</v>
      </c>
      <c r="M65" s="443">
        <f t="shared" si="9"/>
        <v>15</v>
      </c>
      <c r="N65" s="902"/>
      <c r="O65" s="902"/>
      <c r="P65" s="903">
        <f t="shared" si="5"/>
        <v>39763.314843</v>
      </c>
      <c r="Q65" s="443">
        <f t="shared" si="2"/>
        <v>32</v>
      </c>
      <c r="R65" s="904">
        <v>20</v>
      </c>
      <c r="S65" s="904">
        <v>35</v>
      </c>
      <c r="T65" s="904">
        <f t="shared" si="11"/>
        <v>39</v>
      </c>
      <c r="U65" s="903">
        <f t="shared" si="3"/>
        <v>1072617</v>
      </c>
      <c r="V65" s="918"/>
      <c r="W65" s="919"/>
      <c r="X65" s="920"/>
    </row>
    <row r="66" spans="1:16149" s="908" customFormat="1" ht="24.95" customHeight="1">
      <c r="A66" s="899" t="s">
        <v>447</v>
      </c>
      <c r="B66" s="736" t="s">
        <v>1770</v>
      </c>
      <c r="C66" s="743" t="s">
        <v>117</v>
      </c>
      <c r="D66" s="738">
        <v>21871</v>
      </c>
      <c r="E66" s="738">
        <v>31992</v>
      </c>
      <c r="F66" s="915">
        <f t="shared" ca="1" si="4"/>
        <v>32.53586274162862</v>
      </c>
      <c r="G66" s="916">
        <f t="shared" si="0"/>
        <v>43786</v>
      </c>
      <c r="H66" s="917">
        <f>30253</f>
        <v>30253</v>
      </c>
      <c r="I66" s="741" t="s">
        <v>140</v>
      </c>
      <c r="J66" s="741" t="s">
        <v>140</v>
      </c>
      <c r="K66" s="443">
        <v>8</v>
      </c>
      <c r="L66" s="443">
        <f t="shared" si="9"/>
        <v>15</v>
      </c>
      <c r="M66" s="443">
        <f t="shared" si="9"/>
        <v>15</v>
      </c>
      <c r="N66" s="902"/>
      <c r="O66" s="902"/>
      <c r="P66" s="903">
        <f t="shared" si="5"/>
        <v>43739.212592999997</v>
      </c>
      <c r="Q66" s="443">
        <f t="shared" si="2"/>
        <v>32</v>
      </c>
      <c r="R66" s="904">
        <v>20</v>
      </c>
      <c r="S66" s="904">
        <v>35</v>
      </c>
      <c r="T66" s="904">
        <f t="shared" si="11"/>
        <v>39</v>
      </c>
      <c r="U66" s="903">
        <f t="shared" si="3"/>
        <v>1179867</v>
      </c>
      <c r="V66" s="918"/>
      <c r="W66" s="919"/>
      <c r="X66" s="920"/>
    </row>
    <row r="67" spans="1:16149" s="908" customFormat="1" ht="24.95" customHeight="1">
      <c r="A67" s="899" t="s">
        <v>487</v>
      </c>
      <c r="B67" s="736" t="s">
        <v>378</v>
      </c>
      <c r="C67" s="743" t="s">
        <v>117</v>
      </c>
      <c r="D67" s="738">
        <v>21115</v>
      </c>
      <c r="E67" s="738">
        <v>32091</v>
      </c>
      <c r="F67" s="915">
        <f t="shared" ca="1" si="4"/>
        <v>32.264629864916287</v>
      </c>
      <c r="G67" s="916">
        <f t="shared" si="0"/>
        <v>43030</v>
      </c>
      <c r="H67" s="917">
        <f>29883</f>
        <v>29883</v>
      </c>
      <c r="I67" s="741" t="s">
        <v>140</v>
      </c>
      <c r="J67" s="741" t="s">
        <v>140</v>
      </c>
      <c r="K67" s="443">
        <v>7</v>
      </c>
      <c r="L67" s="443">
        <f t="shared" si="9"/>
        <v>15</v>
      </c>
      <c r="M67" s="443">
        <f t="shared" si="9"/>
        <v>15</v>
      </c>
      <c r="N67" s="902"/>
      <c r="O67" s="902"/>
      <c r="P67" s="903">
        <f t="shared" si="5"/>
        <v>43204.273623000001</v>
      </c>
      <c r="Q67" s="443">
        <f t="shared" si="2"/>
        <v>32</v>
      </c>
      <c r="R67" s="904">
        <v>20</v>
      </c>
      <c r="S67" s="904">
        <v>35</v>
      </c>
      <c r="T67" s="904">
        <f t="shared" si="11"/>
        <v>39</v>
      </c>
      <c r="U67" s="903">
        <f t="shared" si="3"/>
        <v>1165437</v>
      </c>
      <c r="V67" s="918"/>
      <c r="W67" s="919"/>
      <c r="X67" s="920"/>
    </row>
    <row r="68" spans="1:16149" s="908" customFormat="1" ht="24.95" customHeight="1">
      <c r="A68" s="899" t="s">
        <v>493</v>
      </c>
      <c r="B68" s="736" t="s">
        <v>951</v>
      </c>
      <c r="C68" s="743" t="s">
        <v>117</v>
      </c>
      <c r="D68" s="738">
        <v>21068</v>
      </c>
      <c r="E68" s="738">
        <v>32091</v>
      </c>
      <c r="F68" s="915">
        <f t="shared" ca="1" si="4"/>
        <v>32.264629864916287</v>
      </c>
      <c r="G68" s="916">
        <f t="shared" si="0"/>
        <v>42983</v>
      </c>
      <c r="H68" s="917">
        <f>30253</f>
        <v>30253</v>
      </c>
      <c r="I68" s="741" t="s">
        <v>140</v>
      </c>
      <c r="J68" s="741" t="s">
        <v>140</v>
      </c>
      <c r="K68" s="443">
        <v>8</v>
      </c>
      <c r="L68" s="443">
        <f t="shared" si="9"/>
        <v>15</v>
      </c>
      <c r="M68" s="443">
        <f t="shared" si="9"/>
        <v>15</v>
      </c>
      <c r="N68" s="902"/>
      <c r="O68" s="902"/>
      <c r="P68" s="903">
        <f t="shared" si="5"/>
        <v>43739.212592999997</v>
      </c>
      <c r="Q68" s="443">
        <f t="shared" si="2"/>
        <v>32</v>
      </c>
      <c r="R68" s="904">
        <v>20</v>
      </c>
      <c r="S68" s="904">
        <v>35</v>
      </c>
      <c r="T68" s="904">
        <f t="shared" si="11"/>
        <v>39</v>
      </c>
      <c r="U68" s="903">
        <f t="shared" si="3"/>
        <v>1179867</v>
      </c>
      <c r="V68" s="918"/>
      <c r="W68" s="919"/>
      <c r="X68" s="920"/>
    </row>
    <row r="69" spans="1:16149" s="908" customFormat="1" ht="24.95" customHeight="1">
      <c r="A69" s="899" t="s">
        <v>495</v>
      </c>
      <c r="B69" s="736" t="s">
        <v>368</v>
      </c>
      <c r="C69" s="743" t="s">
        <v>117</v>
      </c>
      <c r="D69" s="738">
        <v>21037</v>
      </c>
      <c r="E69" s="738">
        <v>32091</v>
      </c>
      <c r="F69" s="915">
        <f t="shared" ca="1" si="4"/>
        <v>32.264629864916287</v>
      </c>
      <c r="G69" s="916">
        <f t="shared" si="0"/>
        <v>42952</v>
      </c>
      <c r="H69" s="917">
        <f>28447</f>
        <v>28447</v>
      </c>
      <c r="I69" s="741" t="s">
        <v>140</v>
      </c>
      <c r="J69" s="741" t="s">
        <v>140</v>
      </c>
      <c r="K69" s="443">
        <v>3</v>
      </c>
      <c r="L69" s="443">
        <f t="shared" si="9"/>
        <v>15</v>
      </c>
      <c r="M69" s="443">
        <f t="shared" si="9"/>
        <v>15</v>
      </c>
      <c r="N69" s="902"/>
      <c r="O69" s="902"/>
      <c r="P69" s="903">
        <f t="shared" si="5"/>
        <v>41128.132106999998</v>
      </c>
      <c r="Q69" s="443">
        <f t="shared" si="2"/>
        <v>32</v>
      </c>
      <c r="R69" s="904">
        <v>20</v>
      </c>
      <c r="S69" s="904">
        <v>35</v>
      </c>
      <c r="T69" s="904">
        <f t="shared" si="11"/>
        <v>39</v>
      </c>
      <c r="U69" s="903">
        <f t="shared" si="3"/>
        <v>1109433</v>
      </c>
      <c r="V69" s="918"/>
      <c r="W69" s="919"/>
      <c r="X69" s="920"/>
    </row>
    <row r="70" spans="1:16149" s="908" customFormat="1" ht="24.95" customHeight="1">
      <c r="A70" s="899" t="s">
        <v>505</v>
      </c>
      <c r="B70" s="736" t="s">
        <v>379</v>
      </c>
      <c r="C70" s="743" t="s">
        <v>117</v>
      </c>
      <c r="D70" s="738">
        <v>20745</v>
      </c>
      <c r="E70" s="738">
        <v>32091</v>
      </c>
      <c r="F70" s="915">
        <f t="shared" ca="1" si="4"/>
        <v>32.264629864916287</v>
      </c>
      <c r="G70" s="916">
        <f t="shared" si="0"/>
        <v>42660</v>
      </c>
      <c r="H70" s="917">
        <f>29156</f>
        <v>29156</v>
      </c>
      <c r="I70" s="741" t="s">
        <v>140</v>
      </c>
      <c r="J70" s="741" t="s">
        <v>140</v>
      </c>
      <c r="K70" s="443">
        <v>5</v>
      </c>
      <c r="L70" s="443">
        <f t="shared" si="9"/>
        <v>15</v>
      </c>
      <c r="M70" s="443">
        <f t="shared" si="9"/>
        <v>15</v>
      </c>
      <c r="N70" s="902"/>
      <c r="O70" s="902"/>
      <c r="P70" s="903">
        <f t="shared" si="5"/>
        <v>42153.190836000002</v>
      </c>
      <c r="Q70" s="443">
        <f t="shared" si="2"/>
        <v>32</v>
      </c>
      <c r="R70" s="904">
        <v>20</v>
      </c>
      <c r="S70" s="904">
        <v>35</v>
      </c>
      <c r="T70" s="904">
        <f t="shared" si="11"/>
        <v>39</v>
      </c>
      <c r="U70" s="903">
        <f t="shared" si="3"/>
        <v>1137084</v>
      </c>
      <c r="V70" s="918"/>
      <c r="W70" s="919"/>
      <c r="X70" s="920"/>
    </row>
    <row r="71" spans="1:16149" s="908" customFormat="1" ht="24.95" customHeight="1">
      <c r="A71" s="899" t="s">
        <v>508</v>
      </c>
      <c r="B71" s="736" t="s">
        <v>957</v>
      </c>
      <c r="C71" s="743" t="s">
        <v>117</v>
      </c>
      <c r="D71" s="738">
        <v>20597</v>
      </c>
      <c r="E71" s="738">
        <v>32091</v>
      </c>
      <c r="F71" s="915">
        <f t="shared" ca="1" si="4"/>
        <v>32.264629864916287</v>
      </c>
      <c r="G71" s="916">
        <f t="shared" si="0"/>
        <v>42512</v>
      </c>
      <c r="H71" s="917">
        <f>29156</f>
        <v>29156</v>
      </c>
      <c r="I71" s="741" t="s">
        <v>140</v>
      </c>
      <c r="J71" s="741" t="s">
        <v>140</v>
      </c>
      <c r="K71" s="443">
        <v>5</v>
      </c>
      <c r="L71" s="443">
        <f t="shared" si="9"/>
        <v>15</v>
      </c>
      <c r="M71" s="443">
        <f t="shared" si="9"/>
        <v>15</v>
      </c>
      <c r="N71" s="902"/>
      <c r="O71" s="902"/>
      <c r="P71" s="903">
        <f t="shared" si="5"/>
        <v>42153.190836000002</v>
      </c>
      <c r="Q71" s="443">
        <f t="shared" si="2"/>
        <v>32</v>
      </c>
      <c r="R71" s="904">
        <v>20</v>
      </c>
      <c r="S71" s="904">
        <v>35</v>
      </c>
      <c r="T71" s="904">
        <f t="shared" si="11"/>
        <v>39</v>
      </c>
      <c r="U71" s="903">
        <f t="shared" si="3"/>
        <v>1137084</v>
      </c>
      <c r="V71" s="918"/>
      <c r="W71" s="919"/>
      <c r="X71" s="920"/>
      <c r="Y71" s="921"/>
      <c r="Z71" s="921"/>
      <c r="AA71" s="921"/>
      <c r="AB71" s="921"/>
      <c r="AC71" s="921"/>
      <c r="AD71" s="921"/>
      <c r="AE71" s="921"/>
      <c r="AF71" s="921"/>
      <c r="AG71" s="921"/>
      <c r="AH71" s="921"/>
      <c r="AI71" s="921"/>
      <c r="AJ71" s="921"/>
      <c r="AK71" s="921"/>
      <c r="AL71" s="921"/>
      <c r="AM71" s="921"/>
      <c r="AN71" s="921"/>
      <c r="AO71" s="921"/>
      <c r="AP71" s="921"/>
      <c r="AQ71" s="921"/>
      <c r="AR71" s="921"/>
      <c r="AS71" s="921"/>
      <c r="AT71" s="921"/>
      <c r="AU71" s="921"/>
      <c r="AV71" s="921"/>
      <c r="AW71" s="921"/>
      <c r="AX71" s="921"/>
      <c r="AY71" s="921"/>
      <c r="AZ71" s="921"/>
      <c r="BA71" s="921"/>
      <c r="BB71" s="921"/>
      <c r="BC71" s="921"/>
      <c r="BD71" s="921"/>
      <c r="BE71" s="921"/>
      <c r="BF71" s="921"/>
      <c r="BG71" s="921"/>
      <c r="BH71" s="921"/>
      <c r="BI71" s="921"/>
      <c r="BJ71" s="921"/>
      <c r="BK71" s="921"/>
      <c r="BL71" s="921"/>
      <c r="BM71" s="921"/>
      <c r="BN71" s="921"/>
      <c r="BO71" s="921"/>
      <c r="BP71" s="921"/>
      <c r="BQ71" s="921"/>
      <c r="BR71" s="921"/>
      <c r="BS71" s="921"/>
      <c r="BT71" s="921"/>
      <c r="BU71" s="921"/>
      <c r="BV71" s="921"/>
      <c r="BW71" s="921"/>
      <c r="BX71" s="921"/>
      <c r="BY71" s="921"/>
      <c r="BZ71" s="921"/>
      <c r="CA71" s="921"/>
      <c r="CB71" s="921"/>
      <c r="CC71" s="921"/>
      <c r="CD71" s="921"/>
      <c r="CE71" s="921"/>
      <c r="CF71" s="921"/>
      <c r="CG71" s="921"/>
      <c r="CH71" s="921"/>
      <c r="CI71" s="921"/>
      <c r="CJ71" s="921"/>
      <c r="CK71" s="921"/>
      <c r="CL71" s="921"/>
      <c r="CM71" s="921"/>
      <c r="CN71" s="921"/>
      <c r="CO71" s="921"/>
      <c r="CP71" s="921"/>
      <c r="CQ71" s="921"/>
      <c r="CR71" s="921"/>
      <c r="CS71" s="921"/>
      <c r="CT71" s="921"/>
      <c r="CU71" s="921"/>
      <c r="CV71" s="921"/>
      <c r="CW71" s="921"/>
      <c r="CX71" s="921"/>
      <c r="CY71" s="921"/>
      <c r="CZ71" s="921"/>
      <c r="DA71" s="921"/>
      <c r="DB71" s="921"/>
      <c r="DC71" s="921"/>
      <c r="DD71" s="921"/>
      <c r="DE71" s="921"/>
      <c r="DF71" s="921"/>
      <c r="DG71" s="921"/>
      <c r="DH71" s="921"/>
      <c r="DI71" s="921"/>
      <c r="DJ71" s="921"/>
      <c r="DK71" s="921"/>
      <c r="DL71" s="921"/>
      <c r="DM71" s="921"/>
      <c r="DN71" s="921"/>
      <c r="DO71" s="921"/>
      <c r="DP71" s="921"/>
      <c r="DQ71" s="921"/>
      <c r="DR71" s="921"/>
      <c r="DS71" s="921"/>
      <c r="DT71" s="921"/>
      <c r="DU71" s="921"/>
      <c r="DV71" s="921"/>
      <c r="DW71" s="921"/>
      <c r="DX71" s="921"/>
      <c r="DY71" s="921"/>
      <c r="DZ71" s="921"/>
      <c r="EA71" s="921"/>
      <c r="EB71" s="921"/>
      <c r="EC71" s="921"/>
      <c r="ED71" s="921"/>
      <c r="EE71" s="921"/>
      <c r="EF71" s="921"/>
      <c r="EG71" s="921"/>
      <c r="EH71" s="921"/>
      <c r="EI71" s="921"/>
      <c r="EJ71" s="921"/>
      <c r="EK71" s="921"/>
      <c r="EL71" s="921"/>
      <c r="EM71" s="921"/>
      <c r="EN71" s="921"/>
      <c r="EO71" s="921"/>
      <c r="EP71" s="921"/>
      <c r="EQ71" s="921"/>
      <c r="ER71" s="921"/>
      <c r="ES71" s="921"/>
      <c r="ET71" s="921"/>
      <c r="EU71" s="921"/>
      <c r="EV71" s="921"/>
      <c r="EW71" s="921"/>
      <c r="EX71" s="921"/>
      <c r="EY71" s="921"/>
      <c r="EZ71" s="921"/>
      <c r="FA71" s="921"/>
      <c r="FB71" s="921"/>
      <c r="FC71" s="921"/>
      <c r="FD71" s="921"/>
      <c r="FE71" s="921"/>
      <c r="FF71" s="921"/>
      <c r="FG71" s="921"/>
      <c r="FH71" s="921"/>
      <c r="FI71" s="921"/>
      <c r="FJ71" s="921"/>
      <c r="FK71" s="921"/>
      <c r="FL71" s="921"/>
      <c r="FM71" s="921"/>
      <c r="FN71" s="921"/>
      <c r="FO71" s="921"/>
      <c r="FP71" s="921"/>
      <c r="FQ71" s="921"/>
      <c r="FR71" s="921"/>
      <c r="FS71" s="921"/>
      <c r="FT71" s="921"/>
      <c r="FU71" s="921"/>
      <c r="FV71" s="921"/>
      <c r="FW71" s="921"/>
      <c r="FX71" s="921"/>
      <c r="FY71" s="921"/>
      <c r="FZ71" s="921"/>
      <c r="GA71" s="921"/>
      <c r="GB71" s="921"/>
      <c r="GC71" s="921"/>
      <c r="GD71" s="921"/>
      <c r="GE71" s="921"/>
      <c r="GF71" s="921"/>
      <c r="GG71" s="921"/>
      <c r="GH71" s="921"/>
      <c r="GI71" s="921"/>
      <c r="GJ71" s="921"/>
      <c r="GK71" s="921"/>
      <c r="GL71" s="921"/>
      <c r="GM71" s="921"/>
      <c r="GN71" s="921"/>
      <c r="GO71" s="921"/>
      <c r="GP71" s="921"/>
      <c r="GQ71" s="921"/>
      <c r="GR71" s="921"/>
      <c r="GS71" s="921"/>
      <c r="GT71" s="921"/>
      <c r="GU71" s="921"/>
      <c r="GV71" s="921"/>
      <c r="GW71" s="921"/>
      <c r="GX71" s="921"/>
      <c r="GY71" s="921"/>
      <c r="GZ71" s="921"/>
      <c r="HA71" s="921"/>
      <c r="HB71" s="921"/>
      <c r="HC71" s="921"/>
      <c r="HD71" s="921"/>
      <c r="HE71" s="921"/>
      <c r="HF71" s="921"/>
      <c r="HG71" s="921"/>
      <c r="HH71" s="921"/>
      <c r="HI71" s="921"/>
      <c r="HJ71" s="921"/>
      <c r="HK71" s="921"/>
      <c r="HL71" s="921"/>
      <c r="HM71" s="921"/>
      <c r="HN71" s="921"/>
      <c r="HO71" s="921"/>
      <c r="HP71" s="921"/>
      <c r="HQ71" s="921"/>
      <c r="HR71" s="921"/>
      <c r="HS71" s="921"/>
      <c r="HT71" s="921"/>
      <c r="HU71" s="921"/>
      <c r="HV71" s="921"/>
      <c r="HW71" s="921"/>
      <c r="HX71" s="921"/>
      <c r="HY71" s="921"/>
      <c r="HZ71" s="921"/>
      <c r="IA71" s="921"/>
      <c r="IB71" s="921"/>
      <c r="IC71" s="921"/>
      <c r="ID71" s="921"/>
      <c r="IE71" s="921"/>
      <c r="IF71" s="921"/>
      <c r="IG71" s="921"/>
      <c r="IH71" s="921"/>
      <c r="II71" s="921"/>
      <c r="IJ71" s="921"/>
      <c r="IK71" s="921"/>
      <c r="IL71" s="921"/>
      <c r="IM71" s="921"/>
      <c r="IN71" s="921"/>
      <c r="IO71" s="921"/>
      <c r="IP71" s="921"/>
      <c r="IQ71" s="921"/>
      <c r="IR71" s="921"/>
      <c r="IS71" s="921"/>
      <c r="IT71" s="921"/>
      <c r="IU71" s="921"/>
      <c r="IV71" s="921"/>
      <c r="IW71" s="921"/>
      <c r="IX71" s="921"/>
      <c r="IY71" s="921"/>
      <c r="IZ71" s="921"/>
      <c r="JA71" s="921"/>
      <c r="JB71" s="921"/>
      <c r="JC71" s="921"/>
      <c r="JD71" s="921"/>
      <c r="JE71" s="921"/>
      <c r="JF71" s="921"/>
      <c r="JG71" s="921"/>
      <c r="JH71" s="921"/>
      <c r="JI71" s="921"/>
      <c r="JJ71" s="921"/>
      <c r="JK71" s="921"/>
      <c r="JL71" s="921"/>
      <c r="JM71" s="921"/>
      <c r="JN71" s="921"/>
      <c r="JO71" s="921"/>
      <c r="JP71" s="921"/>
      <c r="JQ71" s="921"/>
      <c r="JR71" s="921"/>
      <c r="JS71" s="921"/>
      <c r="JT71" s="921"/>
      <c r="JU71" s="921"/>
      <c r="JV71" s="921"/>
      <c r="JW71" s="921"/>
      <c r="JX71" s="921"/>
      <c r="JY71" s="921"/>
      <c r="JZ71" s="921"/>
      <c r="KA71" s="921"/>
      <c r="KB71" s="921"/>
      <c r="KC71" s="921"/>
      <c r="KD71" s="921"/>
      <c r="KE71" s="921"/>
      <c r="KF71" s="921"/>
      <c r="KG71" s="921"/>
      <c r="KH71" s="921"/>
      <c r="KI71" s="921"/>
      <c r="KJ71" s="921"/>
      <c r="KK71" s="921"/>
      <c r="KL71" s="921"/>
      <c r="KM71" s="921"/>
      <c r="KN71" s="921"/>
      <c r="KO71" s="921"/>
      <c r="KP71" s="921"/>
      <c r="KQ71" s="921"/>
      <c r="KR71" s="921"/>
      <c r="KS71" s="921"/>
      <c r="KT71" s="921"/>
      <c r="KU71" s="921"/>
      <c r="KV71" s="921"/>
      <c r="KW71" s="921"/>
      <c r="KX71" s="921"/>
      <c r="KY71" s="921"/>
      <c r="KZ71" s="921"/>
      <c r="LA71" s="921"/>
      <c r="LB71" s="921"/>
      <c r="LC71" s="921"/>
      <c r="LD71" s="921"/>
      <c r="LE71" s="921"/>
      <c r="LF71" s="921"/>
      <c r="LG71" s="921"/>
      <c r="LH71" s="921"/>
      <c r="LI71" s="921"/>
      <c r="LJ71" s="921"/>
      <c r="LK71" s="921"/>
      <c r="LL71" s="921"/>
      <c r="LM71" s="921"/>
      <c r="LN71" s="921"/>
      <c r="LO71" s="921"/>
      <c r="LP71" s="921"/>
      <c r="LQ71" s="921"/>
      <c r="LR71" s="921"/>
      <c r="LS71" s="921"/>
      <c r="LT71" s="921"/>
      <c r="LU71" s="921"/>
      <c r="LV71" s="921"/>
      <c r="LW71" s="921"/>
      <c r="LX71" s="921"/>
      <c r="LY71" s="921"/>
      <c r="LZ71" s="921"/>
      <c r="MA71" s="921"/>
      <c r="MB71" s="921"/>
      <c r="MC71" s="921"/>
      <c r="MD71" s="921"/>
      <c r="ME71" s="921"/>
      <c r="MF71" s="921"/>
      <c r="MG71" s="921"/>
      <c r="MH71" s="921"/>
      <c r="MI71" s="921"/>
      <c r="MJ71" s="921"/>
      <c r="MK71" s="921"/>
      <c r="ML71" s="921"/>
      <c r="MM71" s="921"/>
      <c r="MN71" s="921"/>
      <c r="MO71" s="921"/>
      <c r="MP71" s="921"/>
      <c r="MQ71" s="921"/>
      <c r="MR71" s="921"/>
      <c r="MS71" s="921"/>
      <c r="MT71" s="921"/>
      <c r="MU71" s="921"/>
      <c r="MV71" s="921"/>
      <c r="MW71" s="921"/>
      <c r="MX71" s="921"/>
      <c r="MY71" s="921"/>
      <c r="MZ71" s="921"/>
      <c r="NA71" s="921"/>
      <c r="NB71" s="921"/>
      <c r="NC71" s="921"/>
      <c r="ND71" s="921"/>
      <c r="NE71" s="921"/>
      <c r="NF71" s="921"/>
      <c r="NG71" s="921"/>
      <c r="NH71" s="921"/>
      <c r="NI71" s="921"/>
      <c r="NJ71" s="921"/>
      <c r="NK71" s="921"/>
      <c r="NL71" s="921"/>
      <c r="NM71" s="921"/>
      <c r="NN71" s="921"/>
      <c r="NO71" s="921"/>
      <c r="NP71" s="921"/>
      <c r="NQ71" s="921"/>
      <c r="NR71" s="921"/>
      <c r="NS71" s="921"/>
      <c r="NT71" s="921"/>
      <c r="NU71" s="921"/>
      <c r="NV71" s="921"/>
      <c r="NW71" s="921"/>
      <c r="NX71" s="921"/>
      <c r="NY71" s="921"/>
      <c r="NZ71" s="921"/>
      <c r="OA71" s="921"/>
      <c r="OB71" s="921"/>
      <c r="OC71" s="921"/>
      <c r="OD71" s="921"/>
      <c r="OE71" s="921"/>
      <c r="OF71" s="921"/>
      <c r="OG71" s="921"/>
      <c r="OH71" s="921"/>
      <c r="OI71" s="921"/>
      <c r="OJ71" s="921"/>
      <c r="OK71" s="921"/>
      <c r="OL71" s="921"/>
      <c r="OM71" s="921"/>
      <c r="ON71" s="921"/>
      <c r="OO71" s="921"/>
      <c r="OP71" s="921"/>
      <c r="OQ71" s="921"/>
      <c r="OR71" s="921"/>
      <c r="OS71" s="921"/>
      <c r="OT71" s="921"/>
      <c r="OU71" s="921"/>
      <c r="OV71" s="921"/>
      <c r="OW71" s="921"/>
      <c r="OX71" s="921"/>
      <c r="OY71" s="921"/>
      <c r="OZ71" s="921"/>
      <c r="PA71" s="921"/>
      <c r="PB71" s="921"/>
      <c r="PC71" s="921"/>
      <c r="PD71" s="921"/>
      <c r="PE71" s="921"/>
      <c r="PF71" s="921"/>
      <c r="PG71" s="921"/>
      <c r="PH71" s="921"/>
      <c r="PI71" s="921"/>
      <c r="PJ71" s="921"/>
      <c r="PK71" s="921"/>
      <c r="PL71" s="921"/>
      <c r="PM71" s="921"/>
      <c r="PN71" s="921"/>
      <c r="PO71" s="921"/>
      <c r="PP71" s="921"/>
      <c r="PQ71" s="921"/>
      <c r="PR71" s="921"/>
      <c r="PS71" s="921"/>
      <c r="PT71" s="921"/>
      <c r="PU71" s="921"/>
      <c r="PV71" s="921"/>
      <c r="PW71" s="921"/>
      <c r="PX71" s="921"/>
      <c r="PY71" s="921"/>
      <c r="PZ71" s="921"/>
      <c r="QA71" s="921"/>
      <c r="QB71" s="921"/>
      <c r="QC71" s="921"/>
      <c r="QD71" s="921"/>
      <c r="QE71" s="921"/>
      <c r="QF71" s="921"/>
      <c r="QG71" s="921"/>
      <c r="QH71" s="921"/>
      <c r="QI71" s="921"/>
      <c r="QJ71" s="921"/>
      <c r="QK71" s="921"/>
      <c r="QL71" s="921"/>
      <c r="QM71" s="921"/>
      <c r="QN71" s="921"/>
      <c r="QO71" s="921"/>
      <c r="QP71" s="921"/>
      <c r="QQ71" s="921"/>
      <c r="QR71" s="921"/>
      <c r="QS71" s="921"/>
      <c r="QT71" s="921"/>
      <c r="QU71" s="921"/>
      <c r="QV71" s="921"/>
      <c r="QW71" s="921"/>
      <c r="QX71" s="921"/>
      <c r="QY71" s="921"/>
      <c r="QZ71" s="921"/>
      <c r="RA71" s="921"/>
      <c r="RB71" s="921"/>
      <c r="RC71" s="921"/>
      <c r="RD71" s="921"/>
      <c r="RE71" s="921"/>
      <c r="RF71" s="921"/>
      <c r="RG71" s="921"/>
      <c r="RH71" s="921"/>
      <c r="RI71" s="921"/>
      <c r="RJ71" s="921"/>
      <c r="RK71" s="921"/>
      <c r="RL71" s="921"/>
      <c r="RM71" s="921"/>
      <c r="RN71" s="921"/>
      <c r="RO71" s="921"/>
      <c r="RP71" s="921"/>
      <c r="RQ71" s="921"/>
      <c r="RR71" s="921"/>
      <c r="RS71" s="921"/>
      <c r="RT71" s="921"/>
      <c r="RU71" s="921"/>
      <c r="RV71" s="921"/>
      <c r="RW71" s="921"/>
      <c r="RX71" s="921"/>
      <c r="RY71" s="921"/>
      <c r="RZ71" s="921"/>
      <c r="SA71" s="921"/>
      <c r="SB71" s="921"/>
      <c r="SC71" s="921"/>
      <c r="SD71" s="921"/>
      <c r="SE71" s="921"/>
      <c r="SF71" s="921"/>
      <c r="SG71" s="921"/>
      <c r="SH71" s="921"/>
      <c r="SI71" s="921"/>
      <c r="SJ71" s="921"/>
      <c r="SK71" s="921"/>
      <c r="SL71" s="921"/>
      <c r="SM71" s="921"/>
      <c r="SN71" s="921"/>
      <c r="SO71" s="921"/>
      <c r="SP71" s="921"/>
      <c r="SQ71" s="921"/>
      <c r="SR71" s="921"/>
      <c r="SS71" s="921"/>
      <c r="ST71" s="921"/>
      <c r="SU71" s="921"/>
      <c r="SV71" s="921"/>
      <c r="SW71" s="921"/>
      <c r="SX71" s="921"/>
      <c r="SY71" s="921"/>
      <c r="SZ71" s="921"/>
      <c r="TA71" s="921"/>
      <c r="TB71" s="921"/>
      <c r="TC71" s="921"/>
      <c r="TD71" s="921"/>
      <c r="TE71" s="921"/>
      <c r="TF71" s="921"/>
      <c r="TG71" s="921"/>
      <c r="TH71" s="921"/>
      <c r="TI71" s="921"/>
      <c r="TJ71" s="921"/>
      <c r="TK71" s="921"/>
      <c r="TL71" s="921"/>
      <c r="TM71" s="921"/>
      <c r="TN71" s="921"/>
      <c r="TO71" s="921"/>
      <c r="TP71" s="921"/>
      <c r="TQ71" s="921"/>
      <c r="TR71" s="921"/>
      <c r="TS71" s="921"/>
      <c r="TT71" s="921"/>
      <c r="TU71" s="921"/>
      <c r="TV71" s="921"/>
      <c r="TW71" s="921"/>
      <c r="TX71" s="921"/>
      <c r="TY71" s="921"/>
      <c r="TZ71" s="921"/>
      <c r="UA71" s="921"/>
      <c r="UB71" s="921"/>
      <c r="UC71" s="921"/>
      <c r="UD71" s="921"/>
      <c r="UE71" s="921"/>
      <c r="UF71" s="921"/>
      <c r="UG71" s="921"/>
      <c r="UH71" s="921"/>
      <c r="UI71" s="921"/>
      <c r="UJ71" s="921"/>
      <c r="UK71" s="921"/>
      <c r="UL71" s="921"/>
      <c r="UM71" s="921"/>
      <c r="UN71" s="921"/>
      <c r="UO71" s="921"/>
      <c r="UP71" s="921"/>
      <c r="UQ71" s="921"/>
      <c r="UR71" s="921"/>
      <c r="US71" s="921"/>
      <c r="UT71" s="921"/>
      <c r="UU71" s="921"/>
      <c r="UV71" s="921"/>
      <c r="UW71" s="921"/>
      <c r="UX71" s="921"/>
      <c r="UY71" s="921"/>
      <c r="UZ71" s="921"/>
      <c r="VA71" s="921"/>
      <c r="VB71" s="921"/>
      <c r="VC71" s="921"/>
      <c r="VD71" s="921"/>
      <c r="VE71" s="921"/>
      <c r="VF71" s="921"/>
      <c r="VG71" s="921"/>
      <c r="VH71" s="921"/>
      <c r="VI71" s="921"/>
      <c r="VJ71" s="921"/>
      <c r="VK71" s="921"/>
      <c r="VL71" s="921"/>
      <c r="VM71" s="921"/>
      <c r="VN71" s="921"/>
      <c r="VO71" s="921"/>
      <c r="VP71" s="921"/>
      <c r="VQ71" s="921"/>
      <c r="VR71" s="921"/>
      <c r="VS71" s="921"/>
      <c r="VT71" s="921"/>
      <c r="VU71" s="921"/>
      <c r="VV71" s="921"/>
      <c r="VW71" s="921"/>
      <c r="VX71" s="921"/>
      <c r="VY71" s="921"/>
      <c r="VZ71" s="921"/>
      <c r="WA71" s="921"/>
      <c r="WB71" s="921"/>
      <c r="WC71" s="921"/>
      <c r="WD71" s="921"/>
      <c r="WE71" s="921"/>
      <c r="WF71" s="921"/>
      <c r="WG71" s="921"/>
      <c r="WH71" s="921"/>
      <c r="WI71" s="921"/>
      <c r="WJ71" s="921"/>
      <c r="WK71" s="921"/>
      <c r="WL71" s="921"/>
      <c r="WM71" s="921"/>
      <c r="WN71" s="921"/>
      <c r="WO71" s="921"/>
      <c r="WP71" s="921"/>
      <c r="WQ71" s="921"/>
      <c r="WR71" s="921"/>
      <c r="WS71" s="921"/>
      <c r="WT71" s="921"/>
      <c r="WU71" s="921"/>
      <c r="WV71" s="921"/>
      <c r="WW71" s="921"/>
      <c r="WX71" s="921"/>
      <c r="WY71" s="921"/>
      <c r="WZ71" s="921"/>
      <c r="XA71" s="921"/>
      <c r="XB71" s="921"/>
      <c r="XC71" s="921"/>
      <c r="XD71" s="921"/>
      <c r="XE71" s="921"/>
      <c r="XF71" s="921"/>
      <c r="XG71" s="921"/>
      <c r="XH71" s="921"/>
      <c r="XI71" s="921"/>
      <c r="XJ71" s="921"/>
      <c r="XK71" s="921"/>
      <c r="XL71" s="921"/>
      <c r="XM71" s="921"/>
      <c r="XN71" s="921"/>
      <c r="XO71" s="921"/>
      <c r="XP71" s="921"/>
      <c r="XQ71" s="921"/>
      <c r="XR71" s="921"/>
      <c r="XS71" s="921"/>
      <c r="XT71" s="921"/>
      <c r="XU71" s="921"/>
      <c r="XV71" s="921"/>
      <c r="XW71" s="921"/>
      <c r="XX71" s="921"/>
      <c r="XY71" s="921"/>
      <c r="XZ71" s="921"/>
      <c r="YA71" s="921"/>
      <c r="YB71" s="921"/>
      <c r="YC71" s="921"/>
      <c r="YD71" s="921"/>
      <c r="YE71" s="921"/>
      <c r="YF71" s="921"/>
      <c r="YG71" s="921"/>
      <c r="YH71" s="921"/>
      <c r="YI71" s="921"/>
      <c r="YJ71" s="921"/>
      <c r="YK71" s="921"/>
      <c r="YL71" s="921"/>
      <c r="YM71" s="921"/>
      <c r="YN71" s="921"/>
      <c r="YO71" s="921"/>
      <c r="YP71" s="921"/>
      <c r="YQ71" s="921"/>
      <c r="YR71" s="921"/>
      <c r="YS71" s="921"/>
      <c r="YT71" s="921"/>
      <c r="YU71" s="921"/>
      <c r="YV71" s="921"/>
      <c r="YW71" s="921"/>
      <c r="YX71" s="921"/>
      <c r="YY71" s="921"/>
      <c r="YZ71" s="921"/>
      <c r="ZA71" s="921"/>
      <c r="ZB71" s="921"/>
      <c r="ZC71" s="921"/>
      <c r="ZD71" s="921"/>
      <c r="ZE71" s="921"/>
      <c r="ZF71" s="921"/>
      <c r="ZG71" s="921"/>
      <c r="ZH71" s="921"/>
      <c r="ZI71" s="921"/>
      <c r="ZJ71" s="921"/>
      <c r="ZK71" s="921"/>
      <c r="ZL71" s="921"/>
      <c r="ZM71" s="921"/>
      <c r="ZN71" s="921"/>
      <c r="ZO71" s="921"/>
      <c r="ZP71" s="921"/>
      <c r="ZQ71" s="921"/>
      <c r="ZR71" s="921"/>
      <c r="ZS71" s="921"/>
      <c r="ZT71" s="921"/>
      <c r="ZU71" s="921"/>
      <c r="ZV71" s="921"/>
      <c r="ZW71" s="921"/>
      <c r="ZX71" s="921"/>
      <c r="ZY71" s="921"/>
      <c r="ZZ71" s="921"/>
      <c r="AAA71" s="921"/>
      <c r="AAB71" s="921"/>
      <c r="AAC71" s="921"/>
      <c r="AAD71" s="921"/>
      <c r="AAE71" s="921"/>
      <c r="AAF71" s="921"/>
      <c r="AAG71" s="921"/>
      <c r="AAH71" s="921"/>
      <c r="AAI71" s="921"/>
      <c r="AAJ71" s="921"/>
      <c r="AAK71" s="921"/>
      <c r="AAL71" s="921"/>
      <c r="AAM71" s="921"/>
      <c r="AAN71" s="921"/>
      <c r="AAO71" s="921"/>
      <c r="AAP71" s="921"/>
      <c r="AAQ71" s="921"/>
      <c r="AAR71" s="921"/>
      <c r="AAS71" s="921"/>
      <c r="AAT71" s="921"/>
      <c r="AAU71" s="921"/>
      <c r="AAV71" s="921"/>
      <c r="AAW71" s="921"/>
      <c r="AAX71" s="921"/>
      <c r="AAY71" s="921"/>
      <c r="AAZ71" s="921"/>
      <c r="ABA71" s="921"/>
      <c r="ABB71" s="921"/>
      <c r="ABC71" s="921"/>
      <c r="ABD71" s="921"/>
      <c r="ABE71" s="921"/>
      <c r="ABF71" s="921"/>
      <c r="ABG71" s="921"/>
      <c r="ABH71" s="921"/>
      <c r="ABI71" s="921"/>
      <c r="ABJ71" s="921"/>
      <c r="ABK71" s="921"/>
      <c r="ABL71" s="921"/>
      <c r="ABM71" s="921"/>
      <c r="ABN71" s="921"/>
      <c r="ABO71" s="921"/>
      <c r="ABP71" s="921"/>
      <c r="ABQ71" s="921"/>
      <c r="ABR71" s="921"/>
      <c r="ABS71" s="921"/>
      <c r="ABT71" s="921"/>
      <c r="ABU71" s="921"/>
      <c r="ABV71" s="921"/>
      <c r="ABW71" s="921"/>
      <c r="ABX71" s="921"/>
      <c r="ABY71" s="921"/>
      <c r="ABZ71" s="921"/>
      <c r="ACA71" s="921"/>
      <c r="ACB71" s="921"/>
      <c r="ACC71" s="921"/>
      <c r="ACD71" s="921"/>
      <c r="ACE71" s="921"/>
      <c r="ACF71" s="921"/>
      <c r="ACG71" s="921"/>
      <c r="ACH71" s="921"/>
      <c r="ACI71" s="921"/>
      <c r="ACJ71" s="921"/>
      <c r="ACK71" s="921"/>
      <c r="ACL71" s="921"/>
      <c r="ACM71" s="921"/>
      <c r="ACN71" s="921"/>
      <c r="ACO71" s="921"/>
      <c r="ACP71" s="921"/>
      <c r="ACQ71" s="921"/>
      <c r="ACR71" s="921"/>
      <c r="ACS71" s="921"/>
      <c r="ACT71" s="921"/>
      <c r="ACU71" s="921"/>
      <c r="ACV71" s="921"/>
      <c r="ACW71" s="921"/>
      <c r="ACX71" s="921"/>
      <c r="ACY71" s="921"/>
      <c r="ACZ71" s="921"/>
      <c r="ADA71" s="921"/>
      <c r="ADB71" s="921"/>
      <c r="ADC71" s="921"/>
      <c r="ADD71" s="921"/>
      <c r="ADE71" s="921"/>
      <c r="ADF71" s="921"/>
      <c r="ADG71" s="921"/>
      <c r="ADH71" s="921"/>
      <c r="ADI71" s="921"/>
      <c r="ADJ71" s="921"/>
      <c r="ADK71" s="921"/>
      <c r="ADL71" s="921"/>
      <c r="ADM71" s="921"/>
      <c r="ADN71" s="921"/>
      <c r="ADO71" s="921"/>
      <c r="ADP71" s="921"/>
      <c r="ADQ71" s="921"/>
      <c r="ADR71" s="921"/>
      <c r="ADS71" s="921"/>
      <c r="ADT71" s="921"/>
      <c r="ADU71" s="921"/>
      <c r="ADV71" s="921"/>
      <c r="ADW71" s="921"/>
      <c r="ADX71" s="921"/>
      <c r="ADY71" s="921"/>
      <c r="ADZ71" s="921"/>
      <c r="AEA71" s="921"/>
      <c r="AEB71" s="921"/>
      <c r="AEC71" s="921"/>
      <c r="AED71" s="921"/>
      <c r="AEE71" s="921"/>
      <c r="AEF71" s="921"/>
      <c r="AEG71" s="921"/>
      <c r="AEH71" s="921"/>
      <c r="AEI71" s="921"/>
      <c r="AEJ71" s="921"/>
      <c r="AEK71" s="921"/>
      <c r="AEL71" s="921"/>
      <c r="AEM71" s="921"/>
      <c r="AEN71" s="921"/>
      <c r="AEO71" s="921"/>
      <c r="AEP71" s="921"/>
      <c r="AEQ71" s="921"/>
      <c r="AER71" s="921"/>
      <c r="AES71" s="921"/>
      <c r="AET71" s="921"/>
      <c r="AEU71" s="921"/>
      <c r="AEV71" s="921"/>
      <c r="AEW71" s="921"/>
      <c r="AEX71" s="921"/>
      <c r="AEY71" s="921"/>
      <c r="AEZ71" s="921"/>
      <c r="AFA71" s="921"/>
      <c r="AFB71" s="921"/>
      <c r="AFC71" s="921"/>
      <c r="AFD71" s="921"/>
      <c r="AFE71" s="921"/>
      <c r="AFF71" s="921"/>
      <c r="AFG71" s="921"/>
      <c r="AFH71" s="921"/>
      <c r="AFI71" s="921"/>
      <c r="AFJ71" s="921"/>
      <c r="AFK71" s="921"/>
      <c r="AFL71" s="921"/>
      <c r="AFM71" s="921"/>
      <c r="AFN71" s="921"/>
      <c r="AFO71" s="921"/>
      <c r="AFP71" s="921"/>
      <c r="AFQ71" s="921"/>
      <c r="AFR71" s="921"/>
      <c r="AFS71" s="921"/>
      <c r="AFT71" s="921"/>
      <c r="AFU71" s="921"/>
      <c r="AFV71" s="921"/>
      <c r="AFW71" s="921"/>
      <c r="AFX71" s="921"/>
      <c r="AFY71" s="921"/>
      <c r="AFZ71" s="921"/>
      <c r="AGA71" s="921"/>
      <c r="AGB71" s="921"/>
      <c r="AGC71" s="921"/>
      <c r="AGD71" s="921"/>
      <c r="AGE71" s="921"/>
      <c r="AGF71" s="921"/>
      <c r="AGG71" s="921"/>
      <c r="AGH71" s="921"/>
      <c r="AGI71" s="921"/>
      <c r="AGJ71" s="921"/>
      <c r="AGK71" s="921"/>
      <c r="AGL71" s="921"/>
      <c r="AGM71" s="921"/>
      <c r="AGN71" s="921"/>
      <c r="AGO71" s="921"/>
      <c r="AGP71" s="921"/>
      <c r="AGQ71" s="921"/>
      <c r="AGR71" s="921"/>
      <c r="AGS71" s="921"/>
      <c r="AGT71" s="921"/>
      <c r="AGU71" s="921"/>
      <c r="AGV71" s="921"/>
      <c r="AGW71" s="921"/>
      <c r="AGX71" s="921"/>
      <c r="AGY71" s="921"/>
      <c r="AGZ71" s="921"/>
      <c r="AHA71" s="921"/>
      <c r="AHB71" s="921"/>
      <c r="AHC71" s="921"/>
      <c r="AHD71" s="921"/>
      <c r="AHE71" s="921"/>
      <c r="AHF71" s="921"/>
      <c r="AHG71" s="921"/>
      <c r="AHH71" s="921"/>
      <c r="AHI71" s="921"/>
      <c r="AHJ71" s="921"/>
      <c r="AHK71" s="921"/>
      <c r="AHL71" s="921"/>
      <c r="AHM71" s="921"/>
      <c r="AHN71" s="921"/>
      <c r="AHO71" s="921"/>
      <c r="AHP71" s="921"/>
      <c r="AHQ71" s="921"/>
      <c r="AHR71" s="921"/>
      <c r="AHS71" s="921"/>
      <c r="AHT71" s="921"/>
      <c r="AHU71" s="921"/>
      <c r="AHV71" s="921"/>
      <c r="AHW71" s="921"/>
      <c r="AHX71" s="921"/>
      <c r="AHY71" s="921"/>
      <c r="AHZ71" s="921"/>
      <c r="AIA71" s="921"/>
      <c r="AIB71" s="921"/>
      <c r="AIC71" s="921"/>
      <c r="AID71" s="921"/>
      <c r="AIE71" s="921"/>
      <c r="AIF71" s="921"/>
      <c r="AIG71" s="921"/>
      <c r="AIH71" s="921"/>
      <c r="AII71" s="921"/>
      <c r="AIJ71" s="921"/>
      <c r="AIK71" s="921"/>
      <c r="AIL71" s="921"/>
      <c r="AIM71" s="921"/>
      <c r="AIN71" s="921"/>
      <c r="AIO71" s="921"/>
      <c r="AIP71" s="921"/>
      <c r="AIQ71" s="921"/>
      <c r="AIR71" s="921"/>
      <c r="AIS71" s="921"/>
      <c r="AIT71" s="921"/>
      <c r="AIU71" s="921"/>
      <c r="AIV71" s="921"/>
      <c r="AIW71" s="921"/>
      <c r="AIX71" s="921"/>
      <c r="AIY71" s="921"/>
      <c r="AIZ71" s="921"/>
      <c r="AJA71" s="921"/>
      <c r="AJB71" s="921"/>
      <c r="AJC71" s="921"/>
      <c r="AJD71" s="921"/>
      <c r="AJE71" s="921"/>
      <c r="AJF71" s="921"/>
      <c r="AJG71" s="921"/>
      <c r="AJH71" s="921"/>
      <c r="AJI71" s="921"/>
      <c r="AJJ71" s="921"/>
      <c r="AJK71" s="921"/>
      <c r="AJL71" s="921"/>
      <c r="AJM71" s="921"/>
      <c r="AJN71" s="921"/>
      <c r="AJO71" s="921"/>
      <c r="AJP71" s="921"/>
      <c r="AJQ71" s="921"/>
      <c r="AJR71" s="921"/>
      <c r="AJS71" s="921"/>
      <c r="AJT71" s="921"/>
      <c r="AJU71" s="921"/>
      <c r="AJV71" s="921"/>
      <c r="AJW71" s="921"/>
      <c r="AJX71" s="921"/>
      <c r="AJY71" s="921"/>
      <c r="AJZ71" s="921"/>
      <c r="AKA71" s="921"/>
      <c r="AKB71" s="921"/>
      <c r="AKC71" s="921"/>
      <c r="AKD71" s="921"/>
      <c r="AKE71" s="921"/>
      <c r="AKF71" s="921"/>
      <c r="AKG71" s="921"/>
      <c r="AKH71" s="921"/>
      <c r="AKI71" s="921"/>
      <c r="AKJ71" s="921"/>
      <c r="AKK71" s="921"/>
      <c r="AKL71" s="921"/>
      <c r="AKM71" s="921"/>
      <c r="AKN71" s="921"/>
      <c r="AKO71" s="921"/>
      <c r="AKP71" s="921"/>
      <c r="AKQ71" s="921"/>
      <c r="AKR71" s="921"/>
      <c r="AKS71" s="921"/>
      <c r="AKT71" s="921"/>
      <c r="AKU71" s="921"/>
      <c r="AKV71" s="921"/>
      <c r="AKW71" s="921"/>
      <c r="AKX71" s="921"/>
      <c r="AKY71" s="921"/>
      <c r="AKZ71" s="921"/>
      <c r="ALA71" s="921"/>
      <c r="ALB71" s="921"/>
      <c r="ALC71" s="921"/>
      <c r="ALD71" s="921"/>
      <c r="ALE71" s="921"/>
      <c r="ALF71" s="921"/>
      <c r="ALG71" s="921"/>
      <c r="ALH71" s="921"/>
      <c r="ALI71" s="921"/>
      <c r="ALJ71" s="921"/>
      <c r="ALK71" s="921"/>
      <c r="ALL71" s="921"/>
      <c r="ALM71" s="921"/>
      <c r="ALN71" s="921"/>
      <c r="ALO71" s="921"/>
      <c r="ALP71" s="921"/>
      <c r="ALQ71" s="921"/>
      <c r="ALR71" s="921"/>
      <c r="ALS71" s="921"/>
      <c r="ALT71" s="921"/>
      <c r="ALU71" s="921"/>
      <c r="ALV71" s="921"/>
      <c r="ALW71" s="921"/>
      <c r="ALX71" s="921"/>
      <c r="ALY71" s="921"/>
      <c r="ALZ71" s="921"/>
      <c r="AMA71" s="921"/>
      <c r="AMB71" s="921"/>
      <c r="AMC71" s="921"/>
      <c r="AMD71" s="921"/>
      <c r="AME71" s="921"/>
      <c r="AMF71" s="921"/>
      <c r="AMG71" s="921"/>
      <c r="AMH71" s="921"/>
      <c r="AMI71" s="921"/>
      <c r="AMJ71" s="921"/>
      <c r="AMK71" s="921"/>
      <c r="AML71" s="921"/>
      <c r="AMM71" s="921"/>
      <c r="AMN71" s="921"/>
      <c r="AMO71" s="921"/>
      <c r="AMP71" s="921"/>
      <c r="AMQ71" s="921"/>
      <c r="AMR71" s="921"/>
      <c r="AMS71" s="921"/>
      <c r="AMT71" s="921"/>
      <c r="AMU71" s="921"/>
      <c r="AMV71" s="921"/>
      <c r="AMW71" s="921"/>
      <c r="AMX71" s="921"/>
      <c r="AMY71" s="921"/>
      <c r="AMZ71" s="921"/>
      <c r="ANA71" s="921"/>
      <c r="ANB71" s="921"/>
      <c r="ANC71" s="921"/>
      <c r="AND71" s="921"/>
      <c r="ANE71" s="921"/>
      <c r="ANF71" s="921"/>
      <c r="ANG71" s="921"/>
      <c r="ANH71" s="921"/>
      <c r="ANI71" s="921"/>
      <c r="ANJ71" s="921"/>
      <c r="ANK71" s="921"/>
      <c r="ANL71" s="921"/>
      <c r="ANM71" s="921"/>
      <c r="ANN71" s="921"/>
      <c r="ANO71" s="921"/>
      <c r="ANP71" s="921"/>
      <c r="ANQ71" s="921"/>
      <c r="ANR71" s="921"/>
      <c r="ANS71" s="921"/>
      <c r="ANT71" s="921"/>
      <c r="ANU71" s="921"/>
      <c r="ANV71" s="921"/>
      <c r="ANW71" s="921"/>
      <c r="ANX71" s="921"/>
      <c r="ANY71" s="921"/>
      <c r="ANZ71" s="921"/>
      <c r="AOA71" s="921"/>
      <c r="AOB71" s="921"/>
      <c r="AOC71" s="921"/>
      <c r="AOD71" s="921"/>
      <c r="AOE71" s="921"/>
      <c r="AOF71" s="921"/>
      <c r="AOG71" s="921"/>
      <c r="AOH71" s="921"/>
      <c r="AOI71" s="921"/>
      <c r="AOJ71" s="921"/>
      <c r="AOK71" s="921"/>
      <c r="AOL71" s="921"/>
      <c r="AOM71" s="921"/>
      <c r="AON71" s="921"/>
      <c r="AOO71" s="921"/>
      <c r="AOP71" s="921"/>
      <c r="AOQ71" s="921"/>
      <c r="AOR71" s="921"/>
      <c r="AOS71" s="921"/>
      <c r="AOT71" s="921"/>
      <c r="AOU71" s="921"/>
      <c r="AOV71" s="921"/>
      <c r="AOW71" s="921"/>
      <c r="AOX71" s="921"/>
      <c r="AOY71" s="921"/>
      <c r="AOZ71" s="921"/>
      <c r="APA71" s="921"/>
      <c r="APB71" s="921"/>
      <c r="APC71" s="921"/>
      <c r="APD71" s="921"/>
      <c r="APE71" s="921"/>
      <c r="APF71" s="921"/>
      <c r="APG71" s="921"/>
      <c r="APH71" s="921"/>
      <c r="API71" s="921"/>
      <c r="APJ71" s="921"/>
      <c r="APK71" s="921"/>
      <c r="APL71" s="921"/>
      <c r="APM71" s="921"/>
      <c r="APN71" s="921"/>
      <c r="APO71" s="921"/>
      <c r="APP71" s="921"/>
      <c r="APQ71" s="921"/>
      <c r="APR71" s="921"/>
      <c r="APS71" s="921"/>
      <c r="APT71" s="921"/>
      <c r="APU71" s="921"/>
      <c r="APV71" s="921"/>
      <c r="APW71" s="921"/>
      <c r="APX71" s="921"/>
      <c r="APY71" s="921"/>
      <c r="APZ71" s="921"/>
      <c r="AQA71" s="921"/>
      <c r="AQB71" s="921"/>
      <c r="AQC71" s="921"/>
      <c r="AQD71" s="921"/>
      <c r="AQE71" s="921"/>
      <c r="AQF71" s="921"/>
      <c r="AQG71" s="921"/>
      <c r="AQH71" s="921"/>
      <c r="AQI71" s="921"/>
      <c r="AQJ71" s="921"/>
      <c r="AQK71" s="921"/>
      <c r="AQL71" s="921"/>
      <c r="AQM71" s="921"/>
      <c r="AQN71" s="921"/>
      <c r="AQO71" s="921"/>
      <c r="AQP71" s="921"/>
      <c r="AQQ71" s="921"/>
      <c r="AQR71" s="921"/>
      <c r="AQS71" s="921"/>
      <c r="AQT71" s="921"/>
      <c r="AQU71" s="921"/>
      <c r="AQV71" s="921"/>
      <c r="AQW71" s="921"/>
      <c r="AQX71" s="921"/>
      <c r="AQY71" s="921"/>
      <c r="AQZ71" s="921"/>
      <c r="ARA71" s="921"/>
      <c r="ARB71" s="921"/>
      <c r="ARC71" s="921"/>
      <c r="ARD71" s="921"/>
      <c r="ARE71" s="921"/>
      <c r="ARF71" s="921"/>
      <c r="ARG71" s="921"/>
      <c r="ARH71" s="921"/>
      <c r="ARI71" s="921"/>
      <c r="ARJ71" s="921"/>
      <c r="ARK71" s="921"/>
      <c r="ARL71" s="921"/>
      <c r="ARM71" s="921"/>
      <c r="ARN71" s="921"/>
      <c r="ARO71" s="921"/>
      <c r="ARP71" s="921"/>
      <c r="ARQ71" s="921"/>
      <c r="ARR71" s="921"/>
      <c r="ARS71" s="921"/>
      <c r="ART71" s="921"/>
      <c r="ARU71" s="921"/>
      <c r="ARV71" s="921"/>
      <c r="ARW71" s="921"/>
      <c r="ARX71" s="921"/>
      <c r="ARY71" s="921"/>
      <c r="ARZ71" s="921"/>
      <c r="ASA71" s="921"/>
      <c r="ASB71" s="921"/>
      <c r="ASC71" s="921"/>
      <c r="ASD71" s="921"/>
      <c r="ASE71" s="921"/>
      <c r="ASF71" s="921"/>
      <c r="ASG71" s="921"/>
      <c r="ASH71" s="921"/>
      <c r="ASI71" s="921"/>
      <c r="ASJ71" s="921"/>
      <c r="ASK71" s="921"/>
      <c r="ASL71" s="921"/>
      <c r="ASM71" s="921"/>
      <c r="ASN71" s="921"/>
      <c r="ASO71" s="921"/>
      <c r="ASP71" s="921"/>
      <c r="ASQ71" s="921"/>
      <c r="ASR71" s="921"/>
      <c r="ASS71" s="921"/>
      <c r="AST71" s="921"/>
      <c r="ASU71" s="921"/>
      <c r="ASV71" s="921"/>
      <c r="ASW71" s="921"/>
      <c r="ASX71" s="921"/>
      <c r="ASY71" s="921"/>
      <c r="ASZ71" s="921"/>
      <c r="ATA71" s="921"/>
      <c r="ATB71" s="921"/>
      <c r="ATC71" s="921"/>
      <c r="ATD71" s="921"/>
      <c r="ATE71" s="921"/>
      <c r="ATF71" s="921"/>
      <c r="ATG71" s="921"/>
      <c r="ATH71" s="921"/>
      <c r="ATI71" s="921"/>
      <c r="ATJ71" s="921"/>
      <c r="ATK71" s="921"/>
      <c r="ATL71" s="921"/>
      <c r="ATM71" s="921"/>
      <c r="ATN71" s="921"/>
      <c r="ATO71" s="921"/>
      <c r="ATP71" s="921"/>
      <c r="ATQ71" s="921"/>
      <c r="ATR71" s="921"/>
      <c r="ATS71" s="921"/>
      <c r="ATT71" s="921"/>
      <c r="ATU71" s="921"/>
      <c r="ATV71" s="921"/>
      <c r="ATW71" s="921"/>
      <c r="ATX71" s="921"/>
      <c r="ATY71" s="921"/>
      <c r="ATZ71" s="921"/>
      <c r="AUA71" s="921"/>
      <c r="AUB71" s="921"/>
      <c r="AUC71" s="921"/>
      <c r="AUD71" s="921"/>
      <c r="AUE71" s="921"/>
      <c r="AUF71" s="921"/>
      <c r="AUG71" s="921"/>
      <c r="AUH71" s="921"/>
      <c r="AUI71" s="921"/>
      <c r="AUJ71" s="921"/>
      <c r="AUK71" s="921"/>
      <c r="AUL71" s="921"/>
      <c r="AUM71" s="921"/>
      <c r="AUN71" s="921"/>
      <c r="AUO71" s="921"/>
      <c r="AUP71" s="921"/>
      <c r="AUQ71" s="921"/>
      <c r="AUR71" s="921"/>
      <c r="AUS71" s="921"/>
      <c r="AUT71" s="921"/>
      <c r="AUU71" s="921"/>
      <c r="AUV71" s="921"/>
      <c r="AUW71" s="921"/>
      <c r="AUX71" s="921"/>
      <c r="AUY71" s="921"/>
      <c r="AUZ71" s="921"/>
      <c r="AVA71" s="921"/>
      <c r="AVB71" s="921"/>
      <c r="AVC71" s="921"/>
      <c r="AVD71" s="921"/>
      <c r="AVE71" s="921"/>
      <c r="AVF71" s="921"/>
      <c r="AVG71" s="921"/>
      <c r="AVH71" s="921"/>
      <c r="AVI71" s="921"/>
      <c r="AVJ71" s="921"/>
      <c r="AVK71" s="921"/>
      <c r="AVL71" s="921"/>
      <c r="AVM71" s="921"/>
      <c r="AVN71" s="921"/>
      <c r="AVO71" s="921"/>
      <c r="AVP71" s="921"/>
      <c r="AVQ71" s="921"/>
      <c r="AVR71" s="921"/>
      <c r="AVS71" s="921"/>
      <c r="AVT71" s="921"/>
      <c r="AVU71" s="921"/>
      <c r="AVV71" s="921"/>
      <c r="AVW71" s="921"/>
      <c r="AVX71" s="921"/>
      <c r="AVY71" s="921"/>
      <c r="AVZ71" s="921"/>
      <c r="AWA71" s="921"/>
      <c r="AWB71" s="921"/>
      <c r="AWC71" s="921"/>
      <c r="AWD71" s="921"/>
      <c r="AWE71" s="921"/>
      <c r="AWF71" s="921"/>
      <c r="AWG71" s="921"/>
      <c r="AWH71" s="921"/>
      <c r="AWI71" s="921"/>
      <c r="AWJ71" s="921"/>
      <c r="AWK71" s="921"/>
      <c r="AWL71" s="921"/>
      <c r="AWM71" s="921"/>
      <c r="AWN71" s="921"/>
      <c r="AWO71" s="921"/>
      <c r="AWP71" s="921"/>
      <c r="AWQ71" s="921"/>
      <c r="AWR71" s="921"/>
      <c r="AWS71" s="921"/>
      <c r="AWT71" s="921"/>
      <c r="AWU71" s="921"/>
      <c r="AWV71" s="921"/>
      <c r="AWW71" s="921"/>
      <c r="AWX71" s="921"/>
      <c r="AWY71" s="921"/>
      <c r="AWZ71" s="921"/>
      <c r="AXA71" s="921"/>
      <c r="AXB71" s="921"/>
      <c r="AXC71" s="921"/>
      <c r="AXD71" s="921"/>
      <c r="AXE71" s="921"/>
      <c r="AXF71" s="921"/>
      <c r="AXG71" s="921"/>
      <c r="AXH71" s="921"/>
      <c r="AXI71" s="921"/>
      <c r="AXJ71" s="921"/>
      <c r="AXK71" s="921"/>
      <c r="AXL71" s="921"/>
      <c r="AXM71" s="921"/>
      <c r="AXN71" s="921"/>
      <c r="AXO71" s="921"/>
      <c r="AXP71" s="921"/>
      <c r="AXQ71" s="921"/>
      <c r="AXR71" s="921"/>
      <c r="AXS71" s="921"/>
      <c r="AXT71" s="921"/>
      <c r="AXU71" s="921"/>
      <c r="AXV71" s="921"/>
      <c r="AXW71" s="921"/>
      <c r="AXX71" s="921"/>
      <c r="AXY71" s="921"/>
      <c r="AXZ71" s="921"/>
      <c r="AYA71" s="921"/>
      <c r="AYB71" s="921"/>
      <c r="AYC71" s="921"/>
      <c r="AYD71" s="921"/>
      <c r="AYE71" s="921"/>
      <c r="AYF71" s="921"/>
      <c r="AYG71" s="921"/>
      <c r="AYH71" s="921"/>
      <c r="AYI71" s="921"/>
      <c r="AYJ71" s="921"/>
      <c r="AYK71" s="921"/>
      <c r="AYL71" s="921"/>
      <c r="AYM71" s="921"/>
      <c r="AYN71" s="921"/>
      <c r="AYO71" s="921"/>
      <c r="AYP71" s="921"/>
      <c r="AYQ71" s="921"/>
      <c r="AYR71" s="921"/>
      <c r="AYS71" s="921"/>
      <c r="AYT71" s="921"/>
      <c r="AYU71" s="921"/>
      <c r="AYV71" s="921"/>
      <c r="AYW71" s="921"/>
      <c r="AYX71" s="921"/>
      <c r="AYY71" s="921"/>
      <c r="AYZ71" s="921"/>
      <c r="AZA71" s="921"/>
      <c r="AZB71" s="921"/>
      <c r="AZC71" s="921"/>
      <c r="AZD71" s="921"/>
      <c r="AZE71" s="921"/>
      <c r="AZF71" s="921"/>
      <c r="AZG71" s="921"/>
      <c r="AZH71" s="921"/>
      <c r="AZI71" s="921"/>
      <c r="AZJ71" s="921"/>
      <c r="AZK71" s="921"/>
      <c r="AZL71" s="921"/>
      <c r="AZM71" s="921"/>
      <c r="AZN71" s="921"/>
      <c r="AZO71" s="921"/>
      <c r="AZP71" s="921"/>
      <c r="AZQ71" s="921"/>
      <c r="AZR71" s="921"/>
      <c r="AZS71" s="921"/>
      <c r="AZT71" s="921"/>
      <c r="AZU71" s="921"/>
      <c r="AZV71" s="921"/>
      <c r="AZW71" s="921"/>
      <c r="AZX71" s="921"/>
      <c r="AZY71" s="921"/>
      <c r="AZZ71" s="921"/>
      <c r="BAA71" s="921"/>
      <c r="BAB71" s="921"/>
      <c r="BAC71" s="921"/>
      <c r="BAD71" s="921"/>
      <c r="BAE71" s="921"/>
      <c r="BAF71" s="921"/>
      <c r="BAG71" s="921"/>
      <c r="BAH71" s="921"/>
      <c r="BAI71" s="921"/>
      <c r="BAJ71" s="921"/>
      <c r="BAK71" s="921"/>
      <c r="BAL71" s="921"/>
      <c r="BAM71" s="921"/>
      <c r="BAN71" s="921"/>
      <c r="BAO71" s="921"/>
      <c r="BAP71" s="921"/>
      <c r="BAQ71" s="921"/>
      <c r="BAR71" s="921"/>
      <c r="BAS71" s="921"/>
      <c r="BAT71" s="921"/>
      <c r="BAU71" s="921"/>
      <c r="BAV71" s="921"/>
      <c r="BAW71" s="921"/>
      <c r="BAX71" s="921"/>
      <c r="BAY71" s="921"/>
      <c r="BAZ71" s="921"/>
      <c r="BBA71" s="921"/>
      <c r="BBB71" s="921"/>
      <c r="BBC71" s="921"/>
      <c r="BBD71" s="921"/>
      <c r="BBE71" s="921"/>
      <c r="BBF71" s="921"/>
      <c r="BBG71" s="921"/>
      <c r="BBH71" s="921"/>
      <c r="BBI71" s="921"/>
      <c r="BBJ71" s="921"/>
      <c r="BBK71" s="921"/>
      <c r="BBL71" s="921"/>
      <c r="BBM71" s="921"/>
      <c r="BBN71" s="921"/>
      <c r="BBO71" s="921"/>
      <c r="BBP71" s="921"/>
      <c r="BBQ71" s="921"/>
      <c r="BBR71" s="921"/>
      <c r="BBS71" s="921"/>
      <c r="BBT71" s="921"/>
      <c r="BBU71" s="921"/>
      <c r="BBV71" s="921"/>
      <c r="BBW71" s="921"/>
      <c r="BBX71" s="921"/>
      <c r="BBY71" s="921"/>
      <c r="BBZ71" s="921"/>
      <c r="BCA71" s="921"/>
      <c r="BCB71" s="921"/>
      <c r="BCC71" s="921"/>
      <c r="BCD71" s="921"/>
      <c r="BCE71" s="921"/>
      <c r="BCF71" s="921"/>
      <c r="BCG71" s="921"/>
      <c r="BCH71" s="921"/>
      <c r="BCI71" s="921"/>
      <c r="BCJ71" s="921"/>
      <c r="BCK71" s="921"/>
      <c r="BCL71" s="921"/>
      <c r="BCM71" s="921"/>
      <c r="BCN71" s="921"/>
      <c r="BCO71" s="921"/>
      <c r="BCP71" s="921"/>
      <c r="BCQ71" s="921"/>
      <c r="BCR71" s="921"/>
      <c r="BCS71" s="921"/>
      <c r="BCT71" s="921"/>
      <c r="BCU71" s="921"/>
      <c r="BCV71" s="921"/>
      <c r="BCW71" s="921"/>
      <c r="BCX71" s="921"/>
      <c r="BCY71" s="921"/>
      <c r="BCZ71" s="921"/>
      <c r="BDA71" s="921"/>
      <c r="BDB71" s="921"/>
      <c r="BDC71" s="921"/>
      <c r="BDD71" s="921"/>
      <c r="BDE71" s="921"/>
      <c r="BDF71" s="921"/>
      <c r="BDG71" s="921"/>
      <c r="BDH71" s="921"/>
      <c r="BDI71" s="921"/>
      <c r="BDJ71" s="921"/>
      <c r="BDK71" s="921"/>
      <c r="BDL71" s="921"/>
      <c r="BDM71" s="921"/>
      <c r="BDN71" s="921"/>
      <c r="BDO71" s="921"/>
      <c r="BDP71" s="921"/>
      <c r="BDQ71" s="921"/>
      <c r="BDR71" s="921"/>
      <c r="BDS71" s="921"/>
      <c r="BDT71" s="921"/>
      <c r="BDU71" s="921"/>
      <c r="BDV71" s="921"/>
      <c r="BDW71" s="921"/>
      <c r="BDX71" s="921"/>
      <c r="BDY71" s="921"/>
      <c r="BDZ71" s="921"/>
      <c r="BEA71" s="921"/>
      <c r="BEB71" s="921"/>
      <c r="BEC71" s="921"/>
      <c r="BED71" s="921"/>
      <c r="BEE71" s="921"/>
      <c r="BEF71" s="921"/>
      <c r="BEG71" s="921"/>
      <c r="BEH71" s="921"/>
      <c r="BEI71" s="921"/>
      <c r="BEJ71" s="921"/>
      <c r="BEK71" s="921"/>
      <c r="BEL71" s="921"/>
      <c r="BEM71" s="921"/>
      <c r="BEN71" s="921"/>
      <c r="BEO71" s="921"/>
      <c r="BEP71" s="921"/>
      <c r="BEQ71" s="921"/>
      <c r="BER71" s="921"/>
      <c r="BES71" s="921"/>
      <c r="BET71" s="921"/>
      <c r="BEU71" s="921"/>
      <c r="BEV71" s="921"/>
      <c r="BEW71" s="921"/>
      <c r="BEX71" s="921"/>
      <c r="BEY71" s="921"/>
      <c r="BEZ71" s="921"/>
      <c r="BFA71" s="921"/>
      <c r="BFB71" s="921"/>
      <c r="BFC71" s="921"/>
      <c r="BFD71" s="921"/>
      <c r="BFE71" s="921"/>
      <c r="BFF71" s="921"/>
      <c r="BFG71" s="921"/>
      <c r="BFH71" s="921"/>
      <c r="BFI71" s="921"/>
      <c r="BFJ71" s="921"/>
      <c r="BFK71" s="921"/>
      <c r="BFL71" s="921"/>
      <c r="BFM71" s="921"/>
      <c r="BFN71" s="921"/>
      <c r="BFO71" s="921"/>
      <c r="BFP71" s="921"/>
      <c r="BFQ71" s="921"/>
      <c r="BFR71" s="921"/>
      <c r="BFS71" s="921"/>
      <c r="BFT71" s="921"/>
      <c r="BFU71" s="921"/>
      <c r="BFV71" s="921"/>
      <c r="BFW71" s="921"/>
      <c r="BFX71" s="921"/>
      <c r="BFY71" s="921"/>
      <c r="BFZ71" s="921"/>
      <c r="BGA71" s="921"/>
      <c r="BGB71" s="921"/>
      <c r="BGC71" s="921"/>
      <c r="BGD71" s="921"/>
      <c r="BGE71" s="921"/>
      <c r="BGF71" s="921"/>
      <c r="BGG71" s="921"/>
      <c r="BGH71" s="921"/>
      <c r="BGI71" s="921"/>
      <c r="BGJ71" s="921"/>
      <c r="BGK71" s="921"/>
      <c r="BGL71" s="921"/>
      <c r="BGM71" s="921"/>
      <c r="BGN71" s="921"/>
      <c r="BGO71" s="921"/>
      <c r="BGP71" s="921"/>
      <c r="BGQ71" s="921"/>
      <c r="BGR71" s="921"/>
      <c r="BGS71" s="921"/>
      <c r="BGT71" s="921"/>
      <c r="BGU71" s="921"/>
      <c r="BGV71" s="921"/>
      <c r="BGW71" s="921"/>
      <c r="BGX71" s="921"/>
      <c r="BGY71" s="921"/>
      <c r="BGZ71" s="921"/>
      <c r="BHA71" s="921"/>
      <c r="BHB71" s="921"/>
      <c r="BHC71" s="921"/>
      <c r="BHD71" s="921"/>
      <c r="BHE71" s="921"/>
      <c r="BHF71" s="921"/>
      <c r="BHG71" s="921"/>
      <c r="BHH71" s="921"/>
      <c r="BHI71" s="921"/>
      <c r="BHJ71" s="921"/>
      <c r="BHK71" s="921"/>
      <c r="BHL71" s="921"/>
      <c r="BHM71" s="921"/>
      <c r="BHN71" s="921"/>
      <c r="BHO71" s="921"/>
      <c r="BHP71" s="921"/>
      <c r="BHQ71" s="921"/>
      <c r="BHR71" s="921"/>
      <c r="BHS71" s="921"/>
      <c r="BHT71" s="921"/>
      <c r="BHU71" s="921"/>
      <c r="BHV71" s="921"/>
      <c r="BHW71" s="921"/>
      <c r="BHX71" s="921"/>
      <c r="BHY71" s="921"/>
      <c r="BHZ71" s="921"/>
      <c r="BIA71" s="921"/>
      <c r="BIB71" s="921"/>
      <c r="BIC71" s="921"/>
      <c r="BID71" s="921"/>
      <c r="BIE71" s="921"/>
      <c r="BIF71" s="921"/>
      <c r="BIG71" s="921"/>
      <c r="BIH71" s="921"/>
      <c r="BII71" s="921"/>
      <c r="BIJ71" s="921"/>
      <c r="BIK71" s="921"/>
      <c r="BIL71" s="921"/>
      <c r="BIM71" s="921"/>
      <c r="BIN71" s="921"/>
      <c r="BIO71" s="921"/>
      <c r="BIP71" s="921"/>
      <c r="BIQ71" s="921"/>
      <c r="BIR71" s="921"/>
      <c r="BIS71" s="921"/>
      <c r="BIT71" s="921"/>
      <c r="BIU71" s="921"/>
      <c r="BIV71" s="921"/>
      <c r="BIW71" s="921"/>
      <c r="BIX71" s="921"/>
      <c r="BIY71" s="921"/>
      <c r="BIZ71" s="921"/>
      <c r="BJA71" s="921"/>
      <c r="BJB71" s="921"/>
      <c r="BJC71" s="921"/>
      <c r="BJD71" s="921"/>
      <c r="BJE71" s="921"/>
      <c r="BJF71" s="921"/>
      <c r="BJG71" s="921"/>
      <c r="BJH71" s="921"/>
      <c r="BJI71" s="921"/>
      <c r="BJJ71" s="921"/>
      <c r="BJK71" s="921"/>
      <c r="BJL71" s="921"/>
      <c r="BJM71" s="921"/>
      <c r="BJN71" s="921"/>
      <c r="BJO71" s="921"/>
      <c r="BJP71" s="921"/>
      <c r="BJQ71" s="921"/>
      <c r="BJR71" s="921"/>
      <c r="BJS71" s="921"/>
      <c r="BJT71" s="921"/>
      <c r="BJU71" s="921"/>
      <c r="BJV71" s="921"/>
      <c r="BJW71" s="921"/>
      <c r="BJX71" s="921"/>
      <c r="BJY71" s="921"/>
      <c r="BJZ71" s="921"/>
      <c r="BKA71" s="921"/>
      <c r="BKB71" s="921"/>
      <c r="BKC71" s="921"/>
      <c r="BKD71" s="921"/>
      <c r="BKE71" s="921"/>
      <c r="BKF71" s="921"/>
      <c r="BKG71" s="921"/>
      <c r="BKH71" s="921"/>
      <c r="BKI71" s="921"/>
      <c r="BKJ71" s="921"/>
      <c r="BKK71" s="921"/>
      <c r="BKL71" s="921"/>
      <c r="BKM71" s="921"/>
      <c r="BKN71" s="921"/>
      <c r="BKO71" s="921"/>
      <c r="BKP71" s="921"/>
      <c r="BKQ71" s="921"/>
      <c r="BKR71" s="921"/>
      <c r="BKS71" s="921"/>
      <c r="BKT71" s="921"/>
      <c r="BKU71" s="921"/>
      <c r="BKV71" s="921"/>
      <c r="BKW71" s="921"/>
      <c r="BKX71" s="921"/>
      <c r="BKY71" s="921"/>
      <c r="BKZ71" s="921"/>
      <c r="BLA71" s="921"/>
      <c r="BLB71" s="921"/>
      <c r="BLC71" s="921"/>
      <c r="BLD71" s="921"/>
      <c r="BLE71" s="921"/>
      <c r="BLF71" s="921"/>
      <c r="BLG71" s="921"/>
      <c r="BLH71" s="921"/>
      <c r="BLI71" s="921"/>
      <c r="BLJ71" s="921"/>
      <c r="BLK71" s="921"/>
      <c r="BLL71" s="921"/>
      <c r="BLM71" s="921"/>
      <c r="BLN71" s="921"/>
      <c r="BLO71" s="921"/>
      <c r="BLP71" s="921"/>
      <c r="BLQ71" s="921"/>
      <c r="BLR71" s="921"/>
      <c r="BLS71" s="921"/>
      <c r="BLT71" s="921"/>
      <c r="BLU71" s="921"/>
      <c r="BLV71" s="921"/>
      <c r="BLW71" s="921"/>
      <c r="BLX71" s="921"/>
      <c r="BLY71" s="921"/>
      <c r="BLZ71" s="921"/>
      <c r="BMA71" s="921"/>
      <c r="BMB71" s="921"/>
      <c r="BMC71" s="921"/>
      <c r="BMD71" s="921"/>
      <c r="BME71" s="921"/>
      <c r="BMF71" s="921"/>
      <c r="BMG71" s="921"/>
      <c r="BMH71" s="921"/>
      <c r="BMI71" s="921"/>
      <c r="BMJ71" s="921"/>
      <c r="BMK71" s="921"/>
      <c r="BML71" s="921"/>
      <c r="BMM71" s="921"/>
      <c r="BMN71" s="921"/>
      <c r="BMO71" s="921"/>
      <c r="BMP71" s="921"/>
      <c r="BMQ71" s="921"/>
      <c r="BMR71" s="921"/>
      <c r="BMS71" s="921"/>
      <c r="BMT71" s="921"/>
      <c r="BMU71" s="921"/>
      <c r="BMV71" s="921"/>
      <c r="BMW71" s="921"/>
      <c r="BMX71" s="921"/>
      <c r="BMY71" s="921"/>
      <c r="BMZ71" s="921"/>
      <c r="BNA71" s="921"/>
      <c r="BNB71" s="921"/>
      <c r="BNC71" s="921"/>
      <c r="BND71" s="921"/>
      <c r="BNE71" s="921"/>
      <c r="BNF71" s="921"/>
      <c r="BNG71" s="921"/>
      <c r="BNH71" s="921"/>
      <c r="BNI71" s="921"/>
      <c r="BNJ71" s="921"/>
      <c r="BNK71" s="921"/>
      <c r="BNL71" s="921"/>
      <c r="BNM71" s="921"/>
      <c r="BNN71" s="921"/>
      <c r="BNO71" s="921"/>
      <c r="BNP71" s="921"/>
      <c r="BNQ71" s="921"/>
      <c r="BNR71" s="921"/>
      <c r="BNS71" s="921"/>
      <c r="BNT71" s="921"/>
      <c r="BNU71" s="921"/>
      <c r="BNV71" s="921"/>
      <c r="BNW71" s="921"/>
      <c r="BNX71" s="921"/>
      <c r="BNY71" s="921"/>
      <c r="BNZ71" s="921"/>
      <c r="BOA71" s="921"/>
      <c r="BOB71" s="921"/>
      <c r="BOC71" s="921"/>
      <c r="BOD71" s="921"/>
      <c r="BOE71" s="921"/>
      <c r="BOF71" s="921"/>
      <c r="BOG71" s="921"/>
      <c r="BOH71" s="921"/>
      <c r="BOI71" s="921"/>
      <c r="BOJ71" s="921"/>
      <c r="BOK71" s="921"/>
      <c r="BOL71" s="921"/>
      <c r="BOM71" s="921"/>
      <c r="BON71" s="921"/>
      <c r="BOO71" s="921"/>
      <c r="BOP71" s="921"/>
      <c r="BOQ71" s="921"/>
      <c r="BOR71" s="921"/>
      <c r="BOS71" s="921"/>
      <c r="BOT71" s="921"/>
      <c r="BOU71" s="921"/>
      <c r="BOV71" s="921"/>
      <c r="BOW71" s="921"/>
      <c r="BOX71" s="921"/>
      <c r="BOY71" s="921"/>
      <c r="BOZ71" s="921"/>
      <c r="BPA71" s="921"/>
      <c r="BPB71" s="921"/>
      <c r="BPC71" s="921"/>
      <c r="BPD71" s="921"/>
      <c r="BPE71" s="921"/>
      <c r="BPF71" s="921"/>
      <c r="BPG71" s="921"/>
      <c r="BPH71" s="921"/>
      <c r="BPI71" s="921"/>
      <c r="BPJ71" s="921"/>
      <c r="BPK71" s="921"/>
      <c r="BPL71" s="921"/>
      <c r="BPM71" s="921"/>
      <c r="BPN71" s="921"/>
      <c r="BPO71" s="921"/>
      <c r="BPP71" s="921"/>
      <c r="BPQ71" s="921"/>
      <c r="BPR71" s="921"/>
      <c r="BPS71" s="921"/>
      <c r="BPT71" s="921"/>
      <c r="BPU71" s="921"/>
      <c r="BPV71" s="921"/>
      <c r="BPW71" s="921"/>
      <c r="BPX71" s="921"/>
      <c r="BPY71" s="921"/>
      <c r="BPZ71" s="921"/>
      <c r="BQA71" s="921"/>
      <c r="BQB71" s="921"/>
      <c r="BQC71" s="921"/>
      <c r="BQD71" s="921"/>
      <c r="BQE71" s="921"/>
      <c r="BQF71" s="921"/>
      <c r="BQG71" s="921"/>
      <c r="BQH71" s="921"/>
      <c r="BQI71" s="921"/>
      <c r="BQJ71" s="921"/>
      <c r="BQK71" s="921"/>
      <c r="BQL71" s="921"/>
      <c r="BQM71" s="921"/>
      <c r="BQN71" s="921"/>
      <c r="BQO71" s="921"/>
      <c r="BQP71" s="921"/>
      <c r="BQQ71" s="921"/>
      <c r="BQR71" s="921"/>
      <c r="BQS71" s="921"/>
      <c r="BQT71" s="921"/>
      <c r="BQU71" s="921"/>
      <c r="BQV71" s="921"/>
      <c r="BQW71" s="921"/>
      <c r="BQX71" s="921"/>
      <c r="BQY71" s="921"/>
      <c r="BQZ71" s="921"/>
      <c r="BRA71" s="921"/>
      <c r="BRB71" s="921"/>
      <c r="BRC71" s="921"/>
      <c r="BRD71" s="921"/>
      <c r="BRE71" s="921"/>
      <c r="BRF71" s="921"/>
      <c r="BRG71" s="921"/>
      <c r="BRH71" s="921"/>
      <c r="BRI71" s="921"/>
      <c r="BRJ71" s="921"/>
      <c r="BRK71" s="921"/>
      <c r="BRL71" s="921"/>
      <c r="BRM71" s="921"/>
      <c r="BRN71" s="921"/>
      <c r="BRO71" s="921"/>
      <c r="BRP71" s="921"/>
      <c r="BRQ71" s="921"/>
      <c r="BRR71" s="921"/>
      <c r="BRS71" s="921"/>
      <c r="BRT71" s="921"/>
      <c r="BRU71" s="921"/>
      <c r="BRV71" s="921"/>
      <c r="BRW71" s="921"/>
      <c r="BRX71" s="921"/>
      <c r="BRY71" s="921"/>
      <c r="BRZ71" s="921"/>
      <c r="BSA71" s="921"/>
      <c r="BSB71" s="921"/>
      <c r="BSC71" s="921"/>
      <c r="BSD71" s="921"/>
      <c r="BSE71" s="921"/>
      <c r="BSF71" s="921"/>
      <c r="BSG71" s="921"/>
      <c r="BSH71" s="921"/>
      <c r="BSI71" s="921"/>
      <c r="BSJ71" s="921"/>
      <c r="BSK71" s="921"/>
      <c r="BSL71" s="921"/>
      <c r="BSM71" s="921"/>
      <c r="BSN71" s="921"/>
      <c r="BSO71" s="921"/>
      <c r="BSP71" s="921"/>
      <c r="BSQ71" s="921"/>
      <c r="BSR71" s="921"/>
      <c r="BSS71" s="921"/>
      <c r="BST71" s="921"/>
      <c r="BSU71" s="921"/>
      <c r="BSV71" s="921"/>
      <c r="BSW71" s="921"/>
      <c r="BSX71" s="921"/>
      <c r="BSY71" s="921"/>
      <c r="BSZ71" s="921"/>
      <c r="BTA71" s="921"/>
      <c r="BTB71" s="921"/>
      <c r="BTC71" s="921"/>
      <c r="BTD71" s="921"/>
      <c r="BTE71" s="921"/>
      <c r="BTF71" s="921"/>
      <c r="BTG71" s="921"/>
      <c r="BTH71" s="921"/>
      <c r="BTI71" s="921"/>
      <c r="BTJ71" s="921"/>
      <c r="BTK71" s="921"/>
      <c r="BTL71" s="921"/>
      <c r="BTM71" s="921"/>
      <c r="BTN71" s="921"/>
      <c r="BTO71" s="921"/>
      <c r="BTP71" s="921"/>
      <c r="BTQ71" s="921"/>
      <c r="BTR71" s="921"/>
      <c r="BTS71" s="921"/>
      <c r="BTT71" s="921"/>
      <c r="BTU71" s="921"/>
      <c r="BTV71" s="921"/>
      <c r="BTW71" s="921"/>
      <c r="BTX71" s="921"/>
      <c r="BTY71" s="921"/>
      <c r="BTZ71" s="921"/>
      <c r="BUA71" s="921"/>
      <c r="BUB71" s="921"/>
      <c r="BUC71" s="921"/>
      <c r="BUD71" s="921"/>
      <c r="BUE71" s="921"/>
      <c r="BUF71" s="921"/>
      <c r="BUG71" s="921"/>
      <c r="BUH71" s="921"/>
      <c r="BUI71" s="921"/>
      <c r="BUJ71" s="921"/>
      <c r="BUK71" s="921"/>
      <c r="BUL71" s="921"/>
      <c r="BUM71" s="921"/>
      <c r="BUN71" s="921"/>
      <c r="BUO71" s="921"/>
      <c r="BUP71" s="921"/>
      <c r="BUQ71" s="921"/>
      <c r="BUR71" s="921"/>
      <c r="BUS71" s="921"/>
      <c r="BUT71" s="921"/>
      <c r="BUU71" s="921"/>
      <c r="BUV71" s="921"/>
      <c r="BUW71" s="921"/>
      <c r="BUX71" s="921"/>
      <c r="BUY71" s="921"/>
      <c r="BUZ71" s="921"/>
      <c r="BVA71" s="921"/>
      <c r="BVB71" s="921"/>
      <c r="BVC71" s="921"/>
      <c r="BVD71" s="921"/>
      <c r="BVE71" s="921"/>
      <c r="BVF71" s="921"/>
      <c r="BVG71" s="921"/>
      <c r="BVH71" s="921"/>
      <c r="BVI71" s="921"/>
      <c r="BVJ71" s="921"/>
      <c r="BVK71" s="921"/>
      <c r="BVL71" s="921"/>
      <c r="BVM71" s="921"/>
      <c r="BVN71" s="921"/>
      <c r="BVO71" s="921"/>
      <c r="BVP71" s="921"/>
      <c r="BVQ71" s="921"/>
      <c r="BVR71" s="921"/>
      <c r="BVS71" s="921"/>
      <c r="BVT71" s="921"/>
      <c r="BVU71" s="921"/>
      <c r="BVV71" s="921"/>
      <c r="BVW71" s="921"/>
      <c r="BVX71" s="921"/>
      <c r="BVY71" s="921"/>
      <c r="BVZ71" s="921"/>
      <c r="BWA71" s="921"/>
      <c r="BWB71" s="921"/>
      <c r="BWC71" s="921"/>
      <c r="BWD71" s="921"/>
      <c r="BWE71" s="921"/>
      <c r="BWF71" s="921"/>
      <c r="BWG71" s="921"/>
      <c r="BWH71" s="921"/>
      <c r="BWI71" s="921"/>
      <c r="BWJ71" s="921"/>
      <c r="BWK71" s="921"/>
      <c r="BWL71" s="921"/>
      <c r="BWM71" s="921"/>
      <c r="BWN71" s="921"/>
      <c r="BWO71" s="921"/>
      <c r="BWP71" s="921"/>
      <c r="BWQ71" s="921"/>
      <c r="BWR71" s="921"/>
      <c r="BWS71" s="921"/>
      <c r="BWT71" s="921"/>
      <c r="BWU71" s="921"/>
      <c r="BWV71" s="921"/>
      <c r="BWW71" s="921"/>
      <c r="BWX71" s="921"/>
      <c r="BWY71" s="921"/>
      <c r="BWZ71" s="921"/>
      <c r="BXA71" s="921"/>
      <c r="BXB71" s="921"/>
      <c r="BXC71" s="921"/>
      <c r="BXD71" s="921"/>
      <c r="BXE71" s="921"/>
      <c r="BXF71" s="921"/>
      <c r="BXG71" s="921"/>
      <c r="BXH71" s="921"/>
      <c r="BXI71" s="921"/>
      <c r="BXJ71" s="921"/>
      <c r="BXK71" s="921"/>
      <c r="BXL71" s="921"/>
      <c r="BXM71" s="921"/>
      <c r="BXN71" s="921"/>
      <c r="BXO71" s="921"/>
      <c r="BXP71" s="921"/>
      <c r="BXQ71" s="921"/>
      <c r="BXR71" s="921"/>
      <c r="BXS71" s="921"/>
      <c r="BXT71" s="921"/>
      <c r="BXU71" s="921"/>
      <c r="BXV71" s="921"/>
      <c r="BXW71" s="921"/>
      <c r="BXX71" s="921"/>
      <c r="BXY71" s="921"/>
      <c r="BXZ71" s="921"/>
      <c r="BYA71" s="921"/>
      <c r="BYB71" s="921"/>
      <c r="BYC71" s="921"/>
      <c r="BYD71" s="921"/>
      <c r="BYE71" s="921"/>
      <c r="BYF71" s="921"/>
      <c r="BYG71" s="921"/>
      <c r="BYH71" s="921"/>
      <c r="BYI71" s="921"/>
      <c r="BYJ71" s="921"/>
      <c r="BYK71" s="921"/>
      <c r="BYL71" s="921"/>
      <c r="BYM71" s="921"/>
      <c r="BYN71" s="921"/>
      <c r="BYO71" s="921"/>
      <c r="BYP71" s="921"/>
      <c r="BYQ71" s="921"/>
      <c r="BYR71" s="921"/>
      <c r="BYS71" s="921"/>
      <c r="BYT71" s="921"/>
      <c r="BYU71" s="921"/>
      <c r="BYV71" s="921"/>
      <c r="BYW71" s="921"/>
      <c r="BYX71" s="921"/>
      <c r="BYY71" s="921"/>
      <c r="BYZ71" s="921"/>
      <c r="BZA71" s="921"/>
      <c r="BZB71" s="921"/>
      <c r="BZC71" s="921"/>
      <c r="BZD71" s="921"/>
      <c r="BZE71" s="921"/>
      <c r="BZF71" s="921"/>
      <c r="BZG71" s="921"/>
      <c r="BZH71" s="921"/>
      <c r="BZI71" s="921"/>
      <c r="BZJ71" s="921"/>
      <c r="BZK71" s="921"/>
      <c r="BZL71" s="921"/>
      <c r="BZM71" s="921"/>
      <c r="BZN71" s="921"/>
      <c r="BZO71" s="921"/>
      <c r="BZP71" s="921"/>
      <c r="BZQ71" s="921"/>
      <c r="BZR71" s="921"/>
      <c r="BZS71" s="921"/>
      <c r="BZT71" s="921"/>
      <c r="BZU71" s="921"/>
      <c r="BZV71" s="921"/>
      <c r="BZW71" s="921"/>
      <c r="BZX71" s="921"/>
      <c r="BZY71" s="921"/>
      <c r="BZZ71" s="921"/>
      <c r="CAA71" s="921"/>
      <c r="CAB71" s="921"/>
      <c r="CAC71" s="921"/>
      <c r="CAD71" s="921"/>
      <c r="CAE71" s="921"/>
      <c r="CAF71" s="921"/>
      <c r="CAG71" s="921"/>
      <c r="CAH71" s="921"/>
      <c r="CAI71" s="921"/>
      <c r="CAJ71" s="921"/>
      <c r="CAK71" s="921"/>
      <c r="CAL71" s="921"/>
      <c r="CAM71" s="921"/>
      <c r="CAN71" s="921"/>
      <c r="CAO71" s="921"/>
      <c r="CAP71" s="921"/>
      <c r="CAQ71" s="921"/>
      <c r="CAR71" s="921"/>
      <c r="CAS71" s="921"/>
      <c r="CAT71" s="921"/>
      <c r="CAU71" s="921"/>
      <c r="CAV71" s="921"/>
      <c r="CAW71" s="921"/>
      <c r="CAX71" s="921"/>
      <c r="CAY71" s="921"/>
      <c r="CAZ71" s="921"/>
      <c r="CBA71" s="921"/>
      <c r="CBB71" s="921"/>
      <c r="CBC71" s="921"/>
      <c r="CBD71" s="921"/>
      <c r="CBE71" s="921"/>
      <c r="CBF71" s="921"/>
      <c r="CBG71" s="921"/>
      <c r="CBH71" s="921"/>
      <c r="CBI71" s="921"/>
      <c r="CBJ71" s="921"/>
      <c r="CBK71" s="921"/>
      <c r="CBL71" s="921"/>
      <c r="CBM71" s="921"/>
      <c r="CBN71" s="921"/>
      <c r="CBO71" s="921"/>
      <c r="CBP71" s="921"/>
      <c r="CBQ71" s="921"/>
      <c r="CBR71" s="921"/>
      <c r="CBS71" s="921"/>
      <c r="CBT71" s="921"/>
      <c r="CBU71" s="921"/>
      <c r="CBV71" s="921"/>
      <c r="CBW71" s="921"/>
      <c r="CBX71" s="921"/>
      <c r="CBY71" s="921"/>
      <c r="CBZ71" s="921"/>
      <c r="CCA71" s="921"/>
      <c r="CCB71" s="921"/>
      <c r="CCC71" s="921"/>
      <c r="CCD71" s="921"/>
      <c r="CCE71" s="921"/>
      <c r="CCF71" s="921"/>
      <c r="CCG71" s="921"/>
      <c r="CCH71" s="921"/>
      <c r="CCI71" s="921"/>
      <c r="CCJ71" s="921"/>
      <c r="CCK71" s="921"/>
      <c r="CCL71" s="921"/>
      <c r="CCM71" s="921"/>
      <c r="CCN71" s="921"/>
      <c r="CCO71" s="921"/>
      <c r="CCP71" s="921"/>
      <c r="CCQ71" s="921"/>
      <c r="CCR71" s="921"/>
      <c r="CCS71" s="921"/>
      <c r="CCT71" s="921"/>
      <c r="CCU71" s="921"/>
      <c r="CCV71" s="921"/>
      <c r="CCW71" s="921"/>
      <c r="CCX71" s="921"/>
      <c r="CCY71" s="921"/>
      <c r="CCZ71" s="921"/>
      <c r="CDA71" s="921"/>
      <c r="CDB71" s="921"/>
      <c r="CDC71" s="921"/>
      <c r="CDD71" s="921"/>
      <c r="CDE71" s="921"/>
      <c r="CDF71" s="921"/>
      <c r="CDG71" s="921"/>
      <c r="CDH71" s="921"/>
      <c r="CDI71" s="921"/>
      <c r="CDJ71" s="921"/>
      <c r="CDK71" s="921"/>
      <c r="CDL71" s="921"/>
      <c r="CDM71" s="921"/>
      <c r="CDN71" s="921"/>
      <c r="CDO71" s="921"/>
      <c r="CDP71" s="921"/>
      <c r="CDQ71" s="921"/>
      <c r="CDR71" s="921"/>
      <c r="CDS71" s="921"/>
      <c r="CDT71" s="921"/>
      <c r="CDU71" s="921"/>
      <c r="CDV71" s="921"/>
      <c r="CDW71" s="921"/>
      <c r="CDX71" s="921"/>
      <c r="CDY71" s="921"/>
      <c r="CDZ71" s="921"/>
      <c r="CEA71" s="921"/>
      <c r="CEB71" s="921"/>
      <c r="CEC71" s="921"/>
      <c r="CED71" s="921"/>
      <c r="CEE71" s="921"/>
      <c r="CEF71" s="921"/>
      <c r="CEG71" s="921"/>
      <c r="CEH71" s="921"/>
      <c r="CEI71" s="921"/>
      <c r="CEJ71" s="921"/>
      <c r="CEK71" s="921"/>
      <c r="CEL71" s="921"/>
      <c r="CEM71" s="921"/>
      <c r="CEN71" s="921"/>
      <c r="CEO71" s="921"/>
      <c r="CEP71" s="921"/>
      <c r="CEQ71" s="921"/>
      <c r="CER71" s="921"/>
      <c r="CES71" s="921"/>
      <c r="CET71" s="921"/>
      <c r="CEU71" s="921"/>
      <c r="CEV71" s="921"/>
      <c r="CEW71" s="921"/>
      <c r="CEX71" s="921"/>
      <c r="CEY71" s="921"/>
      <c r="CEZ71" s="921"/>
      <c r="CFA71" s="921"/>
      <c r="CFB71" s="921"/>
      <c r="CFC71" s="921"/>
      <c r="CFD71" s="921"/>
      <c r="CFE71" s="921"/>
      <c r="CFF71" s="921"/>
      <c r="CFG71" s="921"/>
      <c r="CFH71" s="921"/>
      <c r="CFI71" s="921"/>
      <c r="CFJ71" s="921"/>
      <c r="CFK71" s="921"/>
      <c r="CFL71" s="921"/>
      <c r="CFM71" s="921"/>
      <c r="CFN71" s="921"/>
      <c r="CFO71" s="921"/>
      <c r="CFP71" s="921"/>
      <c r="CFQ71" s="921"/>
      <c r="CFR71" s="921"/>
      <c r="CFS71" s="921"/>
      <c r="CFT71" s="921"/>
      <c r="CFU71" s="921"/>
      <c r="CFV71" s="921"/>
      <c r="CFW71" s="921"/>
      <c r="CFX71" s="921"/>
      <c r="CFY71" s="921"/>
      <c r="CFZ71" s="921"/>
      <c r="CGA71" s="921"/>
      <c r="CGB71" s="921"/>
      <c r="CGC71" s="921"/>
      <c r="CGD71" s="921"/>
      <c r="CGE71" s="921"/>
      <c r="CGF71" s="921"/>
      <c r="CGG71" s="921"/>
      <c r="CGH71" s="921"/>
      <c r="CGI71" s="921"/>
      <c r="CGJ71" s="921"/>
      <c r="CGK71" s="921"/>
      <c r="CGL71" s="921"/>
      <c r="CGM71" s="921"/>
      <c r="CGN71" s="921"/>
      <c r="CGO71" s="921"/>
      <c r="CGP71" s="921"/>
      <c r="CGQ71" s="921"/>
      <c r="CGR71" s="921"/>
      <c r="CGS71" s="921"/>
      <c r="CGT71" s="921"/>
      <c r="CGU71" s="921"/>
      <c r="CGV71" s="921"/>
      <c r="CGW71" s="921"/>
      <c r="CGX71" s="921"/>
      <c r="CGY71" s="921"/>
      <c r="CGZ71" s="921"/>
      <c r="CHA71" s="921"/>
      <c r="CHB71" s="921"/>
      <c r="CHC71" s="921"/>
      <c r="CHD71" s="921"/>
      <c r="CHE71" s="921"/>
      <c r="CHF71" s="921"/>
      <c r="CHG71" s="921"/>
      <c r="CHH71" s="921"/>
      <c r="CHI71" s="921"/>
      <c r="CHJ71" s="921"/>
      <c r="CHK71" s="921"/>
      <c r="CHL71" s="921"/>
      <c r="CHM71" s="921"/>
      <c r="CHN71" s="921"/>
      <c r="CHO71" s="921"/>
      <c r="CHP71" s="921"/>
      <c r="CHQ71" s="921"/>
      <c r="CHR71" s="921"/>
      <c r="CHS71" s="921"/>
      <c r="CHT71" s="921"/>
      <c r="CHU71" s="921"/>
      <c r="CHV71" s="921"/>
      <c r="CHW71" s="921"/>
      <c r="CHX71" s="921"/>
      <c r="CHY71" s="921"/>
      <c r="CHZ71" s="921"/>
      <c r="CIA71" s="921"/>
      <c r="CIB71" s="921"/>
      <c r="CIC71" s="921"/>
      <c r="CID71" s="921"/>
      <c r="CIE71" s="921"/>
      <c r="CIF71" s="921"/>
      <c r="CIG71" s="921"/>
      <c r="CIH71" s="921"/>
      <c r="CII71" s="921"/>
      <c r="CIJ71" s="921"/>
      <c r="CIK71" s="921"/>
      <c r="CIL71" s="921"/>
      <c r="CIM71" s="921"/>
      <c r="CIN71" s="921"/>
      <c r="CIO71" s="921"/>
      <c r="CIP71" s="921"/>
      <c r="CIQ71" s="921"/>
      <c r="CIR71" s="921"/>
      <c r="CIS71" s="921"/>
      <c r="CIT71" s="921"/>
      <c r="CIU71" s="921"/>
      <c r="CIV71" s="921"/>
      <c r="CIW71" s="921"/>
      <c r="CIX71" s="921"/>
      <c r="CIY71" s="921"/>
      <c r="CIZ71" s="921"/>
      <c r="CJA71" s="921"/>
      <c r="CJB71" s="921"/>
      <c r="CJC71" s="921"/>
      <c r="CJD71" s="921"/>
      <c r="CJE71" s="921"/>
      <c r="CJF71" s="921"/>
      <c r="CJG71" s="921"/>
      <c r="CJH71" s="921"/>
      <c r="CJI71" s="921"/>
      <c r="CJJ71" s="921"/>
      <c r="CJK71" s="921"/>
      <c r="CJL71" s="921"/>
      <c r="CJM71" s="921"/>
      <c r="CJN71" s="921"/>
      <c r="CJO71" s="921"/>
      <c r="CJP71" s="921"/>
      <c r="CJQ71" s="921"/>
      <c r="CJR71" s="921"/>
      <c r="CJS71" s="921"/>
      <c r="CJT71" s="921"/>
      <c r="CJU71" s="921"/>
      <c r="CJV71" s="921"/>
      <c r="CJW71" s="921"/>
      <c r="CJX71" s="921"/>
      <c r="CJY71" s="921"/>
      <c r="CJZ71" s="921"/>
      <c r="CKA71" s="921"/>
      <c r="CKB71" s="921"/>
      <c r="CKC71" s="921"/>
      <c r="CKD71" s="921"/>
      <c r="CKE71" s="921"/>
      <c r="CKF71" s="921"/>
      <c r="CKG71" s="921"/>
      <c r="CKH71" s="921"/>
      <c r="CKI71" s="921"/>
      <c r="CKJ71" s="921"/>
      <c r="CKK71" s="921"/>
      <c r="CKL71" s="921"/>
      <c r="CKM71" s="921"/>
      <c r="CKN71" s="921"/>
      <c r="CKO71" s="921"/>
      <c r="CKP71" s="921"/>
      <c r="CKQ71" s="921"/>
      <c r="CKR71" s="921"/>
      <c r="CKS71" s="921"/>
      <c r="CKT71" s="921"/>
      <c r="CKU71" s="921"/>
      <c r="CKV71" s="921"/>
      <c r="CKW71" s="921"/>
      <c r="CKX71" s="921"/>
      <c r="CKY71" s="921"/>
      <c r="CKZ71" s="921"/>
      <c r="CLA71" s="921"/>
      <c r="CLB71" s="921"/>
      <c r="CLC71" s="921"/>
      <c r="CLD71" s="921"/>
      <c r="CLE71" s="921"/>
      <c r="CLF71" s="921"/>
      <c r="CLG71" s="921"/>
      <c r="CLH71" s="921"/>
      <c r="CLI71" s="921"/>
      <c r="CLJ71" s="921"/>
      <c r="CLK71" s="921"/>
      <c r="CLL71" s="921"/>
      <c r="CLM71" s="921"/>
      <c r="CLN71" s="921"/>
      <c r="CLO71" s="921"/>
      <c r="CLP71" s="921"/>
      <c r="CLQ71" s="921"/>
      <c r="CLR71" s="921"/>
      <c r="CLS71" s="921"/>
      <c r="CLT71" s="921"/>
      <c r="CLU71" s="921"/>
      <c r="CLV71" s="921"/>
      <c r="CLW71" s="921"/>
      <c r="CLX71" s="921"/>
      <c r="CLY71" s="921"/>
      <c r="CLZ71" s="921"/>
      <c r="CMA71" s="921"/>
      <c r="CMB71" s="921"/>
      <c r="CMC71" s="921"/>
      <c r="CMD71" s="921"/>
      <c r="CME71" s="921"/>
      <c r="CMF71" s="921"/>
      <c r="CMG71" s="921"/>
      <c r="CMH71" s="921"/>
      <c r="CMI71" s="921"/>
      <c r="CMJ71" s="921"/>
      <c r="CMK71" s="921"/>
      <c r="CML71" s="921"/>
      <c r="CMM71" s="921"/>
      <c r="CMN71" s="921"/>
      <c r="CMO71" s="921"/>
      <c r="CMP71" s="921"/>
      <c r="CMQ71" s="921"/>
      <c r="CMR71" s="921"/>
      <c r="CMS71" s="921"/>
      <c r="CMT71" s="921"/>
      <c r="CMU71" s="921"/>
      <c r="CMV71" s="921"/>
      <c r="CMW71" s="921"/>
      <c r="CMX71" s="921"/>
      <c r="CMY71" s="921"/>
      <c r="CMZ71" s="921"/>
      <c r="CNA71" s="921"/>
      <c r="CNB71" s="921"/>
      <c r="CNC71" s="921"/>
      <c r="CND71" s="921"/>
      <c r="CNE71" s="921"/>
      <c r="CNF71" s="921"/>
      <c r="CNG71" s="921"/>
      <c r="CNH71" s="921"/>
      <c r="CNI71" s="921"/>
      <c r="CNJ71" s="921"/>
      <c r="CNK71" s="921"/>
      <c r="CNL71" s="921"/>
      <c r="CNM71" s="921"/>
      <c r="CNN71" s="921"/>
      <c r="CNO71" s="921"/>
      <c r="CNP71" s="921"/>
      <c r="CNQ71" s="921"/>
      <c r="CNR71" s="921"/>
      <c r="CNS71" s="921"/>
      <c r="CNT71" s="921"/>
      <c r="CNU71" s="921"/>
      <c r="CNV71" s="921"/>
      <c r="CNW71" s="921"/>
      <c r="CNX71" s="921"/>
      <c r="CNY71" s="921"/>
      <c r="CNZ71" s="921"/>
      <c r="COA71" s="921"/>
      <c r="COB71" s="921"/>
      <c r="COC71" s="921"/>
      <c r="COD71" s="921"/>
      <c r="COE71" s="921"/>
      <c r="COF71" s="921"/>
      <c r="COG71" s="921"/>
      <c r="COH71" s="921"/>
      <c r="COI71" s="921"/>
      <c r="COJ71" s="921"/>
      <c r="COK71" s="921"/>
      <c r="COL71" s="921"/>
      <c r="COM71" s="921"/>
      <c r="CON71" s="921"/>
      <c r="COO71" s="921"/>
      <c r="COP71" s="921"/>
      <c r="COQ71" s="921"/>
      <c r="COR71" s="921"/>
      <c r="COS71" s="921"/>
      <c r="COT71" s="921"/>
      <c r="COU71" s="921"/>
      <c r="COV71" s="921"/>
      <c r="COW71" s="921"/>
      <c r="COX71" s="921"/>
      <c r="COY71" s="921"/>
      <c r="COZ71" s="921"/>
      <c r="CPA71" s="921"/>
      <c r="CPB71" s="921"/>
      <c r="CPC71" s="921"/>
      <c r="CPD71" s="921"/>
      <c r="CPE71" s="921"/>
      <c r="CPF71" s="921"/>
      <c r="CPG71" s="921"/>
      <c r="CPH71" s="921"/>
      <c r="CPI71" s="921"/>
      <c r="CPJ71" s="921"/>
      <c r="CPK71" s="921"/>
      <c r="CPL71" s="921"/>
      <c r="CPM71" s="921"/>
      <c r="CPN71" s="921"/>
      <c r="CPO71" s="921"/>
      <c r="CPP71" s="921"/>
      <c r="CPQ71" s="921"/>
      <c r="CPR71" s="921"/>
      <c r="CPS71" s="921"/>
      <c r="CPT71" s="921"/>
      <c r="CPU71" s="921"/>
      <c r="CPV71" s="921"/>
      <c r="CPW71" s="921"/>
      <c r="CPX71" s="921"/>
      <c r="CPY71" s="921"/>
      <c r="CPZ71" s="921"/>
      <c r="CQA71" s="921"/>
      <c r="CQB71" s="921"/>
      <c r="CQC71" s="921"/>
      <c r="CQD71" s="921"/>
      <c r="CQE71" s="921"/>
      <c r="CQF71" s="921"/>
      <c r="CQG71" s="921"/>
      <c r="CQH71" s="921"/>
      <c r="CQI71" s="921"/>
      <c r="CQJ71" s="921"/>
      <c r="CQK71" s="921"/>
      <c r="CQL71" s="921"/>
      <c r="CQM71" s="921"/>
      <c r="CQN71" s="921"/>
      <c r="CQO71" s="921"/>
      <c r="CQP71" s="921"/>
      <c r="CQQ71" s="921"/>
      <c r="CQR71" s="921"/>
      <c r="CQS71" s="921"/>
      <c r="CQT71" s="921"/>
      <c r="CQU71" s="921"/>
      <c r="CQV71" s="921"/>
      <c r="CQW71" s="921"/>
      <c r="CQX71" s="921"/>
      <c r="CQY71" s="921"/>
      <c r="CQZ71" s="921"/>
      <c r="CRA71" s="921"/>
      <c r="CRB71" s="921"/>
      <c r="CRC71" s="921"/>
      <c r="CRD71" s="921"/>
      <c r="CRE71" s="921"/>
      <c r="CRF71" s="921"/>
      <c r="CRG71" s="921"/>
      <c r="CRH71" s="921"/>
      <c r="CRI71" s="921"/>
      <c r="CRJ71" s="921"/>
      <c r="CRK71" s="921"/>
      <c r="CRL71" s="921"/>
      <c r="CRM71" s="921"/>
      <c r="CRN71" s="921"/>
      <c r="CRO71" s="921"/>
      <c r="CRP71" s="921"/>
      <c r="CRQ71" s="921"/>
      <c r="CRR71" s="921"/>
      <c r="CRS71" s="921"/>
      <c r="CRT71" s="921"/>
      <c r="CRU71" s="921"/>
      <c r="CRV71" s="921"/>
      <c r="CRW71" s="921"/>
      <c r="CRX71" s="921"/>
      <c r="CRY71" s="921"/>
      <c r="CRZ71" s="921"/>
      <c r="CSA71" s="921"/>
      <c r="CSB71" s="921"/>
      <c r="CSC71" s="921"/>
      <c r="CSD71" s="921"/>
      <c r="CSE71" s="921"/>
      <c r="CSF71" s="921"/>
      <c r="CSG71" s="921"/>
      <c r="CSH71" s="921"/>
      <c r="CSI71" s="921"/>
      <c r="CSJ71" s="921"/>
      <c r="CSK71" s="921"/>
      <c r="CSL71" s="921"/>
      <c r="CSM71" s="921"/>
      <c r="CSN71" s="921"/>
      <c r="CSO71" s="921"/>
      <c r="CSP71" s="921"/>
      <c r="CSQ71" s="921"/>
      <c r="CSR71" s="921"/>
      <c r="CSS71" s="921"/>
      <c r="CST71" s="921"/>
      <c r="CSU71" s="921"/>
      <c r="CSV71" s="921"/>
      <c r="CSW71" s="921"/>
      <c r="CSX71" s="921"/>
      <c r="CSY71" s="921"/>
      <c r="CSZ71" s="921"/>
      <c r="CTA71" s="921"/>
      <c r="CTB71" s="921"/>
      <c r="CTC71" s="921"/>
      <c r="CTD71" s="921"/>
      <c r="CTE71" s="921"/>
      <c r="CTF71" s="921"/>
      <c r="CTG71" s="921"/>
      <c r="CTH71" s="921"/>
      <c r="CTI71" s="921"/>
      <c r="CTJ71" s="921"/>
      <c r="CTK71" s="921"/>
      <c r="CTL71" s="921"/>
      <c r="CTM71" s="921"/>
      <c r="CTN71" s="921"/>
      <c r="CTO71" s="921"/>
      <c r="CTP71" s="921"/>
      <c r="CTQ71" s="921"/>
      <c r="CTR71" s="921"/>
      <c r="CTS71" s="921"/>
      <c r="CTT71" s="921"/>
      <c r="CTU71" s="921"/>
      <c r="CTV71" s="921"/>
      <c r="CTW71" s="921"/>
      <c r="CTX71" s="921"/>
      <c r="CTY71" s="921"/>
      <c r="CTZ71" s="921"/>
      <c r="CUA71" s="921"/>
      <c r="CUB71" s="921"/>
      <c r="CUC71" s="921"/>
      <c r="CUD71" s="921"/>
      <c r="CUE71" s="921"/>
      <c r="CUF71" s="921"/>
      <c r="CUG71" s="921"/>
      <c r="CUH71" s="921"/>
      <c r="CUI71" s="921"/>
      <c r="CUJ71" s="921"/>
      <c r="CUK71" s="921"/>
      <c r="CUL71" s="921"/>
      <c r="CUM71" s="921"/>
      <c r="CUN71" s="921"/>
      <c r="CUO71" s="921"/>
      <c r="CUP71" s="921"/>
      <c r="CUQ71" s="921"/>
      <c r="CUR71" s="921"/>
      <c r="CUS71" s="921"/>
      <c r="CUT71" s="921"/>
      <c r="CUU71" s="921"/>
      <c r="CUV71" s="921"/>
      <c r="CUW71" s="921"/>
      <c r="CUX71" s="921"/>
      <c r="CUY71" s="921"/>
      <c r="CUZ71" s="921"/>
      <c r="CVA71" s="921"/>
      <c r="CVB71" s="921"/>
      <c r="CVC71" s="921"/>
      <c r="CVD71" s="921"/>
      <c r="CVE71" s="921"/>
      <c r="CVF71" s="921"/>
      <c r="CVG71" s="921"/>
      <c r="CVH71" s="921"/>
      <c r="CVI71" s="921"/>
      <c r="CVJ71" s="921"/>
      <c r="CVK71" s="921"/>
      <c r="CVL71" s="921"/>
      <c r="CVM71" s="921"/>
      <c r="CVN71" s="921"/>
      <c r="CVO71" s="921"/>
      <c r="CVP71" s="921"/>
      <c r="CVQ71" s="921"/>
      <c r="CVR71" s="921"/>
      <c r="CVS71" s="921"/>
      <c r="CVT71" s="921"/>
      <c r="CVU71" s="921"/>
      <c r="CVV71" s="921"/>
      <c r="CVW71" s="921"/>
      <c r="CVX71" s="921"/>
      <c r="CVY71" s="921"/>
      <c r="CVZ71" s="921"/>
      <c r="CWA71" s="921"/>
      <c r="CWB71" s="921"/>
      <c r="CWC71" s="921"/>
      <c r="CWD71" s="921"/>
      <c r="CWE71" s="921"/>
      <c r="CWF71" s="921"/>
      <c r="CWG71" s="921"/>
      <c r="CWH71" s="921"/>
      <c r="CWI71" s="921"/>
      <c r="CWJ71" s="921"/>
      <c r="CWK71" s="921"/>
      <c r="CWL71" s="921"/>
      <c r="CWM71" s="921"/>
      <c r="CWN71" s="921"/>
      <c r="CWO71" s="921"/>
      <c r="CWP71" s="921"/>
      <c r="CWQ71" s="921"/>
      <c r="CWR71" s="921"/>
      <c r="CWS71" s="921"/>
      <c r="CWT71" s="921"/>
      <c r="CWU71" s="921"/>
      <c r="CWV71" s="921"/>
      <c r="CWW71" s="921"/>
      <c r="CWX71" s="921"/>
      <c r="CWY71" s="921"/>
      <c r="CWZ71" s="921"/>
      <c r="CXA71" s="921"/>
      <c r="CXB71" s="921"/>
      <c r="CXC71" s="921"/>
      <c r="CXD71" s="921"/>
      <c r="CXE71" s="921"/>
      <c r="CXF71" s="921"/>
      <c r="CXG71" s="921"/>
      <c r="CXH71" s="921"/>
      <c r="CXI71" s="921"/>
      <c r="CXJ71" s="921"/>
      <c r="CXK71" s="921"/>
      <c r="CXL71" s="921"/>
      <c r="CXM71" s="921"/>
      <c r="CXN71" s="921"/>
      <c r="CXO71" s="921"/>
      <c r="CXP71" s="921"/>
      <c r="CXQ71" s="921"/>
      <c r="CXR71" s="921"/>
      <c r="CXS71" s="921"/>
      <c r="CXT71" s="921"/>
      <c r="CXU71" s="921"/>
      <c r="CXV71" s="921"/>
      <c r="CXW71" s="921"/>
      <c r="CXX71" s="921"/>
      <c r="CXY71" s="921"/>
      <c r="CXZ71" s="921"/>
      <c r="CYA71" s="921"/>
      <c r="CYB71" s="921"/>
      <c r="CYC71" s="921"/>
      <c r="CYD71" s="921"/>
      <c r="CYE71" s="921"/>
      <c r="CYF71" s="921"/>
      <c r="CYG71" s="921"/>
      <c r="CYH71" s="921"/>
      <c r="CYI71" s="921"/>
      <c r="CYJ71" s="921"/>
      <c r="CYK71" s="921"/>
      <c r="CYL71" s="921"/>
      <c r="CYM71" s="921"/>
      <c r="CYN71" s="921"/>
      <c r="CYO71" s="921"/>
      <c r="CYP71" s="921"/>
      <c r="CYQ71" s="921"/>
      <c r="CYR71" s="921"/>
      <c r="CYS71" s="921"/>
      <c r="CYT71" s="921"/>
      <c r="CYU71" s="921"/>
      <c r="CYV71" s="921"/>
      <c r="CYW71" s="921"/>
      <c r="CYX71" s="921"/>
      <c r="CYY71" s="921"/>
      <c r="CYZ71" s="921"/>
      <c r="CZA71" s="921"/>
      <c r="CZB71" s="921"/>
      <c r="CZC71" s="921"/>
      <c r="CZD71" s="921"/>
      <c r="CZE71" s="921"/>
      <c r="CZF71" s="921"/>
      <c r="CZG71" s="921"/>
      <c r="CZH71" s="921"/>
      <c r="CZI71" s="921"/>
      <c r="CZJ71" s="921"/>
      <c r="CZK71" s="921"/>
      <c r="CZL71" s="921"/>
      <c r="CZM71" s="921"/>
      <c r="CZN71" s="921"/>
      <c r="CZO71" s="921"/>
      <c r="CZP71" s="921"/>
      <c r="CZQ71" s="921"/>
      <c r="CZR71" s="921"/>
      <c r="CZS71" s="921"/>
      <c r="CZT71" s="921"/>
      <c r="CZU71" s="921"/>
      <c r="CZV71" s="921"/>
      <c r="CZW71" s="921"/>
      <c r="CZX71" s="921"/>
      <c r="CZY71" s="921"/>
      <c r="CZZ71" s="921"/>
      <c r="DAA71" s="921"/>
      <c r="DAB71" s="921"/>
      <c r="DAC71" s="921"/>
      <c r="DAD71" s="921"/>
      <c r="DAE71" s="921"/>
      <c r="DAF71" s="921"/>
      <c r="DAG71" s="921"/>
      <c r="DAH71" s="921"/>
      <c r="DAI71" s="921"/>
      <c r="DAJ71" s="921"/>
      <c r="DAK71" s="921"/>
      <c r="DAL71" s="921"/>
      <c r="DAM71" s="921"/>
      <c r="DAN71" s="921"/>
      <c r="DAO71" s="921"/>
      <c r="DAP71" s="921"/>
      <c r="DAQ71" s="921"/>
      <c r="DAR71" s="921"/>
      <c r="DAS71" s="921"/>
      <c r="DAT71" s="921"/>
      <c r="DAU71" s="921"/>
      <c r="DAV71" s="921"/>
      <c r="DAW71" s="921"/>
      <c r="DAX71" s="921"/>
      <c r="DAY71" s="921"/>
      <c r="DAZ71" s="921"/>
      <c r="DBA71" s="921"/>
      <c r="DBB71" s="921"/>
      <c r="DBC71" s="921"/>
      <c r="DBD71" s="921"/>
      <c r="DBE71" s="921"/>
      <c r="DBF71" s="921"/>
      <c r="DBG71" s="921"/>
      <c r="DBH71" s="921"/>
      <c r="DBI71" s="921"/>
      <c r="DBJ71" s="921"/>
      <c r="DBK71" s="921"/>
      <c r="DBL71" s="921"/>
      <c r="DBM71" s="921"/>
      <c r="DBN71" s="921"/>
      <c r="DBO71" s="921"/>
      <c r="DBP71" s="921"/>
      <c r="DBQ71" s="921"/>
      <c r="DBR71" s="921"/>
      <c r="DBS71" s="921"/>
      <c r="DBT71" s="921"/>
      <c r="DBU71" s="921"/>
      <c r="DBV71" s="921"/>
      <c r="DBW71" s="921"/>
      <c r="DBX71" s="921"/>
      <c r="DBY71" s="921"/>
      <c r="DBZ71" s="921"/>
      <c r="DCA71" s="921"/>
      <c r="DCB71" s="921"/>
      <c r="DCC71" s="921"/>
      <c r="DCD71" s="921"/>
      <c r="DCE71" s="921"/>
      <c r="DCF71" s="921"/>
      <c r="DCG71" s="921"/>
      <c r="DCH71" s="921"/>
      <c r="DCI71" s="921"/>
      <c r="DCJ71" s="921"/>
      <c r="DCK71" s="921"/>
      <c r="DCL71" s="921"/>
      <c r="DCM71" s="921"/>
      <c r="DCN71" s="921"/>
      <c r="DCO71" s="921"/>
      <c r="DCP71" s="921"/>
      <c r="DCQ71" s="921"/>
      <c r="DCR71" s="921"/>
      <c r="DCS71" s="921"/>
      <c r="DCT71" s="921"/>
      <c r="DCU71" s="921"/>
      <c r="DCV71" s="921"/>
      <c r="DCW71" s="921"/>
      <c r="DCX71" s="921"/>
      <c r="DCY71" s="921"/>
      <c r="DCZ71" s="921"/>
      <c r="DDA71" s="921"/>
      <c r="DDB71" s="921"/>
      <c r="DDC71" s="921"/>
      <c r="DDD71" s="921"/>
      <c r="DDE71" s="921"/>
      <c r="DDF71" s="921"/>
      <c r="DDG71" s="921"/>
      <c r="DDH71" s="921"/>
      <c r="DDI71" s="921"/>
      <c r="DDJ71" s="921"/>
      <c r="DDK71" s="921"/>
      <c r="DDL71" s="921"/>
      <c r="DDM71" s="921"/>
      <c r="DDN71" s="921"/>
      <c r="DDO71" s="921"/>
      <c r="DDP71" s="921"/>
      <c r="DDQ71" s="921"/>
      <c r="DDR71" s="921"/>
      <c r="DDS71" s="921"/>
      <c r="DDT71" s="921"/>
      <c r="DDU71" s="921"/>
      <c r="DDV71" s="921"/>
      <c r="DDW71" s="921"/>
      <c r="DDX71" s="921"/>
      <c r="DDY71" s="921"/>
      <c r="DDZ71" s="921"/>
      <c r="DEA71" s="921"/>
      <c r="DEB71" s="921"/>
      <c r="DEC71" s="921"/>
      <c r="DED71" s="921"/>
      <c r="DEE71" s="921"/>
      <c r="DEF71" s="921"/>
      <c r="DEG71" s="921"/>
      <c r="DEH71" s="921"/>
      <c r="DEI71" s="921"/>
      <c r="DEJ71" s="921"/>
      <c r="DEK71" s="921"/>
      <c r="DEL71" s="921"/>
      <c r="DEM71" s="921"/>
      <c r="DEN71" s="921"/>
      <c r="DEO71" s="921"/>
      <c r="DEP71" s="921"/>
      <c r="DEQ71" s="921"/>
      <c r="DER71" s="921"/>
      <c r="DES71" s="921"/>
      <c r="DET71" s="921"/>
      <c r="DEU71" s="921"/>
      <c r="DEV71" s="921"/>
      <c r="DEW71" s="921"/>
      <c r="DEX71" s="921"/>
      <c r="DEY71" s="921"/>
      <c r="DEZ71" s="921"/>
      <c r="DFA71" s="921"/>
      <c r="DFB71" s="921"/>
      <c r="DFC71" s="921"/>
      <c r="DFD71" s="921"/>
      <c r="DFE71" s="921"/>
      <c r="DFF71" s="921"/>
      <c r="DFG71" s="921"/>
      <c r="DFH71" s="921"/>
      <c r="DFI71" s="921"/>
      <c r="DFJ71" s="921"/>
      <c r="DFK71" s="921"/>
      <c r="DFL71" s="921"/>
      <c r="DFM71" s="921"/>
      <c r="DFN71" s="921"/>
      <c r="DFO71" s="921"/>
      <c r="DFP71" s="921"/>
      <c r="DFQ71" s="921"/>
      <c r="DFR71" s="921"/>
      <c r="DFS71" s="921"/>
      <c r="DFT71" s="921"/>
      <c r="DFU71" s="921"/>
      <c r="DFV71" s="921"/>
      <c r="DFW71" s="921"/>
      <c r="DFX71" s="921"/>
      <c r="DFY71" s="921"/>
      <c r="DFZ71" s="921"/>
      <c r="DGA71" s="921"/>
      <c r="DGB71" s="921"/>
      <c r="DGC71" s="921"/>
      <c r="DGD71" s="921"/>
      <c r="DGE71" s="921"/>
      <c r="DGF71" s="921"/>
      <c r="DGG71" s="921"/>
      <c r="DGH71" s="921"/>
      <c r="DGI71" s="921"/>
      <c r="DGJ71" s="921"/>
      <c r="DGK71" s="921"/>
      <c r="DGL71" s="921"/>
      <c r="DGM71" s="921"/>
      <c r="DGN71" s="921"/>
      <c r="DGO71" s="921"/>
      <c r="DGP71" s="921"/>
      <c r="DGQ71" s="921"/>
      <c r="DGR71" s="921"/>
      <c r="DGS71" s="921"/>
      <c r="DGT71" s="921"/>
      <c r="DGU71" s="921"/>
      <c r="DGV71" s="921"/>
      <c r="DGW71" s="921"/>
      <c r="DGX71" s="921"/>
      <c r="DGY71" s="921"/>
      <c r="DGZ71" s="921"/>
      <c r="DHA71" s="921"/>
      <c r="DHB71" s="921"/>
      <c r="DHC71" s="921"/>
      <c r="DHD71" s="921"/>
      <c r="DHE71" s="921"/>
      <c r="DHF71" s="921"/>
      <c r="DHG71" s="921"/>
      <c r="DHH71" s="921"/>
      <c r="DHI71" s="921"/>
      <c r="DHJ71" s="921"/>
      <c r="DHK71" s="921"/>
      <c r="DHL71" s="921"/>
      <c r="DHM71" s="921"/>
      <c r="DHN71" s="921"/>
      <c r="DHO71" s="921"/>
      <c r="DHP71" s="921"/>
      <c r="DHQ71" s="921"/>
      <c r="DHR71" s="921"/>
      <c r="DHS71" s="921"/>
      <c r="DHT71" s="921"/>
      <c r="DHU71" s="921"/>
      <c r="DHV71" s="921"/>
      <c r="DHW71" s="921"/>
      <c r="DHX71" s="921"/>
      <c r="DHY71" s="921"/>
      <c r="DHZ71" s="921"/>
      <c r="DIA71" s="921"/>
      <c r="DIB71" s="921"/>
      <c r="DIC71" s="921"/>
      <c r="DID71" s="921"/>
      <c r="DIE71" s="921"/>
      <c r="DIF71" s="921"/>
      <c r="DIG71" s="921"/>
      <c r="DIH71" s="921"/>
      <c r="DII71" s="921"/>
      <c r="DIJ71" s="921"/>
      <c r="DIK71" s="921"/>
      <c r="DIL71" s="921"/>
      <c r="DIM71" s="921"/>
      <c r="DIN71" s="921"/>
      <c r="DIO71" s="921"/>
      <c r="DIP71" s="921"/>
      <c r="DIQ71" s="921"/>
      <c r="DIR71" s="921"/>
      <c r="DIS71" s="921"/>
      <c r="DIT71" s="921"/>
      <c r="DIU71" s="921"/>
      <c r="DIV71" s="921"/>
      <c r="DIW71" s="921"/>
      <c r="DIX71" s="921"/>
      <c r="DIY71" s="921"/>
      <c r="DIZ71" s="921"/>
      <c r="DJA71" s="921"/>
      <c r="DJB71" s="921"/>
      <c r="DJC71" s="921"/>
      <c r="DJD71" s="921"/>
      <c r="DJE71" s="921"/>
      <c r="DJF71" s="921"/>
      <c r="DJG71" s="921"/>
      <c r="DJH71" s="921"/>
      <c r="DJI71" s="921"/>
      <c r="DJJ71" s="921"/>
      <c r="DJK71" s="921"/>
      <c r="DJL71" s="921"/>
      <c r="DJM71" s="921"/>
      <c r="DJN71" s="921"/>
      <c r="DJO71" s="921"/>
      <c r="DJP71" s="921"/>
      <c r="DJQ71" s="921"/>
      <c r="DJR71" s="921"/>
      <c r="DJS71" s="921"/>
      <c r="DJT71" s="921"/>
      <c r="DJU71" s="921"/>
      <c r="DJV71" s="921"/>
      <c r="DJW71" s="921"/>
      <c r="DJX71" s="921"/>
      <c r="DJY71" s="921"/>
      <c r="DJZ71" s="921"/>
      <c r="DKA71" s="921"/>
      <c r="DKB71" s="921"/>
      <c r="DKC71" s="921"/>
      <c r="DKD71" s="921"/>
      <c r="DKE71" s="921"/>
      <c r="DKF71" s="921"/>
      <c r="DKG71" s="921"/>
      <c r="DKH71" s="921"/>
      <c r="DKI71" s="921"/>
      <c r="DKJ71" s="921"/>
      <c r="DKK71" s="921"/>
      <c r="DKL71" s="921"/>
      <c r="DKM71" s="921"/>
      <c r="DKN71" s="921"/>
      <c r="DKO71" s="921"/>
      <c r="DKP71" s="921"/>
      <c r="DKQ71" s="921"/>
      <c r="DKR71" s="921"/>
      <c r="DKS71" s="921"/>
      <c r="DKT71" s="921"/>
      <c r="DKU71" s="921"/>
      <c r="DKV71" s="921"/>
      <c r="DKW71" s="921"/>
      <c r="DKX71" s="921"/>
      <c r="DKY71" s="921"/>
      <c r="DKZ71" s="921"/>
      <c r="DLA71" s="921"/>
      <c r="DLB71" s="921"/>
      <c r="DLC71" s="921"/>
      <c r="DLD71" s="921"/>
      <c r="DLE71" s="921"/>
      <c r="DLF71" s="921"/>
      <c r="DLG71" s="921"/>
      <c r="DLH71" s="921"/>
      <c r="DLI71" s="921"/>
      <c r="DLJ71" s="921"/>
      <c r="DLK71" s="921"/>
      <c r="DLL71" s="921"/>
      <c r="DLM71" s="921"/>
      <c r="DLN71" s="921"/>
      <c r="DLO71" s="921"/>
      <c r="DLP71" s="921"/>
      <c r="DLQ71" s="921"/>
      <c r="DLR71" s="921"/>
      <c r="DLS71" s="921"/>
      <c r="DLT71" s="921"/>
      <c r="DLU71" s="921"/>
      <c r="DLV71" s="921"/>
      <c r="DLW71" s="921"/>
      <c r="DLX71" s="921"/>
      <c r="DLY71" s="921"/>
      <c r="DLZ71" s="921"/>
      <c r="DMA71" s="921"/>
      <c r="DMB71" s="921"/>
      <c r="DMC71" s="921"/>
      <c r="DMD71" s="921"/>
      <c r="DME71" s="921"/>
      <c r="DMF71" s="921"/>
      <c r="DMG71" s="921"/>
      <c r="DMH71" s="921"/>
      <c r="DMI71" s="921"/>
      <c r="DMJ71" s="921"/>
      <c r="DMK71" s="921"/>
      <c r="DML71" s="921"/>
      <c r="DMM71" s="921"/>
      <c r="DMN71" s="921"/>
      <c r="DMO71" s="921"/>
      <c r="DMP71" s="921"/>
      <c r="DMQ71" s="921"/>
      <c r="DMR71" s="921"/>
      <c r="DMS71" s="921"/>
      <c r="DMT71" s="921"/>
      <c r="DMU71" s="921"/>
      <c r="DMV71" s="921"/>
      <c r="DMW71" s="921"/>
      <c r="DMX71" s="921"/>
      <c r="DMY71" s="921"/>
      <c r="DMZ71" s="921"/>
      <c r="DNA71" s="921"/>
      <c r="DNB71" s="921"/>
      <c r="DNC71" s="921"/>
      <c r="DND71" s="921"/>
      <c r="DNE71" s="921"/>
      <c r="DNF71" s="921"/>
      <c r="DNG71" s="921"/>
      <c r="DNH71" s="921"/>
      <c r="DNI71" s="921"/>
      <c r="DNJ71" s="921"/>
      <c r="DNK71" s="921"/>
      <c r="DNL71" s="921"/>
      <c r="DNM71" s="921"/>
      <c r="DNN71" s="921"/>
      <c r="DNO71" s="921"/>
      <c r="DNP71" s="921"/>
      <c r="DNQ71" s="921"/>
      <c r="DNR71" s="921"/>
      <c r="DNS71" s="921"/>
      <c r="DNT71" s="921"/>
      <c r="DNU71" s="921"/>
      <c r="DNV71" s="921"/>
      <c r="DNW71" s="921"/>
      <c r="DNX71" s="921"/>
      <c r="DNY71" s="921"/>
      <c r="DNZ71" s="921"/>
      <c r="DOA71" s="921"/>
      <c r="DOB71" s="921"/>
      <c r="DOC71" s="921"/>
      <c r="DOD71" s="921"/>
      <c r="DOE71" s="921"/>
      <c r="DOF71" s="921"/>
      <c r="DOG71" s="921"/>
      <c r="DOH71" s="921"/>
      <c r="DOI71" s="921"/>
      <c r="DOJ71" s="921"/>
      <c r="DOK71" s="921"/>
      <c r="DOL71" s="921"/>
      <c r="DOM71" s="921"/>
      <c r="DON71" s="921"/>
      <c r="DOO71" s="921"/>
      <c r="DOP71" s="921"/>
      <c r="DOQ71" s="921"/>
      <c r="DOR71" s="921"/>
      <c r="DOS71" s="921"/>
      <c r="DOT71" s="921"/>
      <c r="DOU71" s="921"/>
      <c r="DOV71" s="921"/>
      <c r="DOW71" s="921"/>
      <c r="DOX71" s="921"/>
      <c r="DOY71" s="921"/>
      <c r="DOZ71" s="921"/>
      <c r="DPA71" s="921"/>
      <c r="DPB71" s="921"/>
      <c r="DPC71" s="921"/>
      <c r="DPD71" s="921"/>
      <c r="DPE71" s="921"/>
      <c r="DPF71" s="921"/>
      <c r="DPG71" s="921"/>
      <c r="DPH71" s="921"/>
      <c r="DPI71" s="921"/>
      <c r="DPJ71" s="921"/>
      <c r="DPK71" s="921"/>
      <c r="DPL71" s="921"/>
      <c r="DPM71" s="921"/>
      <c r="DPN71" s="921"/>
      <c r="DPO71" s="921"/>
      <c r="DPP71" s="921"/>
      <c r="DPQ71" s="921"/>
      <c r="DPR71" s="921"/>
      <c r="DPS71" s="921"/>
      <c r="DPT71" s="921"/>
      <c r="DPU71" s="921"/>
      <c r="DPV71" s="921"/>
      <c r="DPW71" s="921"/>
      <c r="DPX71" s="921"/>
      <c r="DPY71" s="921"/>
      <c r="DPZ71" s="921"/>
      <c r="DQA71" s="921"/>
      <c r="DQB71" s="921"/>
      <c r="DQC71" s="921"/>
      <c r="DQD71" s="921"/>
      <c r="DQE71" s="921"/>
      <c r="DQF71" s="921"/>
      <c r="DQG71" s="921"/>
      <c r="DQH71" s="921"/>
      <c r="DQI71" s="921"/>
      <c r="DQJ71" s="921"/>
      <c r="DQK71" s="921"/>
      <c r="DQL71" s="921"/>
      <c r="DQM71" s="921"/>
      <c r="DQN71" s="921"/>
      <c r="DQO71" s="921"/>
      <c r="DQP71" s="921"/>
      <c r="DQQ71" s="921"/>
      <c r="DQR71" s="921"/>
      <c r="DQS71" s="921"/>
      <c r="DQT71" s="921"/>
      <c r="DQU71" s="921"/>
      <c r="DQV71" s="921"/>
      <c r="DQW71" s="921"/>
      <c r="DQX71" s="921"/>
      <c r="DQY71" s="921"/>
      <c r="DQZ71" s="921"/>
      <c r="DRA71" s="921"/>
      <c r="DRB71" s="921"/>
      <c r="DRC71" s="921"/>
      <c r="DRD71" s="921"/>
      <c r="DRE71" s="921"/>
      <c r="DRF71" s="921"/>
      <c r="DRG71" s="921"/>
      <c r="DRH71" s="921"/>
      <c r="DRI71" s="921"/>
      <c r="DRJ71" s="921"/>
      <c r="DRK71" s="921"/>
      <c r="DRL71" s="921"/>
      <c r="DRM71" s="921"/>
      <c r="DRN71" s="921"/>
      <c r="DRO71" s="921"/>
      <c r="DRP71" s="921"/>
      <c r="DRQ71" s="921"/>
      <c r="DRR71" s="921"/>
      <c r="DRS71" s="921"/>
      <c r="DRT71" s="921"/>
      <c r="DRU71" s="921"/>
      <c r="DRV71" s="921"/>
      <c r="DRW71" s="921"/>
      <c r="DRX71" s="921"/>
      <c r="DRY71" s="921"/>
      <c r="DRZ71" s="921"/>
      <c r="DSA71" s="921"/>
      <c r="DSB71" s="921"/>
      <c r="DSC71" s="921"/>
      <c r="DSD71" s="921"/>
      <c r="DSE71" s="921"/>
      <c r="DSF71" s="921"/>
      <c r="DSG71" s="921"/>
      <c r="DSH71" s="921"/>
      <c r="DSI71" s="921"/>
      <c r="DSJ71" s="921"/>
      <c r="DSK71" s="921"/>
      <c r="DSL71" s="921"/>
      <c r="DSM71" s="921"/>
      <c r="DSN71" s="921"/>
      <c r="DSO71" s="921"/>
      <c r="DSP71" s="921"/>
      <c r="DSQ71" s="921"/>
      <c r="DSR71" s="921"/>
      <c r="DSS71" s="921"/>
      <c r="DST71" s="921"/>
      <c r="DSU71" s="921"/>
      <c r="DSV71" s="921"/>
      <c r="DSW71" s="921"/>
      <c r="DSX71" s="921"/>
      <c r="DSY71" s="921"/>
      <c r="DSZ71" s="921"/>
      <c r="DTA71" s="921"/>
      <c r="DTB71" s="921"/>
      <c r="DTC71" s="921"/>
      <c r="DTD71" s="921"/>
      <c r="DTE71" s="921"/>
      <c r="DTF71" s="921"/>
      <c r="DTG71" s="921"/>
      <c r="DTH71" s="921"/>
      <c r="DTI71" s="921"/>
      <c r="DTJ71" s="921"/>
      <c r="DTK71" s="921"/>
      <c r="DTL71" s="921"/>
      <c r="DTM71" s="921"/>
      <c r="DTN71" s="921"/>
      <c r="DTO71" s="921"/>
      <c r="DTP71" s="921"/>
      <c r="DTQ71" s="921"/>
      <c r="DTR71" s="921"/>
      <c r="DTS71" s="921"/>
      <c r="DTT71" s="921"/>
      <c r="DTU71" s="921"/>
      <c r="DTV71" s="921"/>
      <c r="DTW71" s="921"/>
      <c r="DTX71" s="921"/>
      <c r="DTY71" s="921"/>
      <c r="DTZ71" s="921"/>
      <c r="DUA71" s="921"/>
      <c r="DUB71" s="921"/>
      <c r="DUC71" s="921"/>
      <c r="DUD71" s="921"/>
      <c r="DUE71" s="921"/>
      <c r="DUF71" s="921"/>
      <c r="DUG71" s="921"/>
      <c r="DUH71" s="921"/>
      <c r="DUI71" s="921"/>
      <c r="DUJ71" s="921"/>
      <c r="DUK71" s="921"/>
      <c r="DUL71" s="921"/>
      <c r="DUM71" s="921"/>
      <c r="DUN71" s="921"/>
      <c r="DUO71" s="921"/>
      <c r="DUP71" s="921"/>
      <c r="DUQ71" s="921"/>
      <c r="DUR71" s="921"/>
      <c r="DUS71" s="921"/>
      <c r="DUT71" s="921"/>
      <c r="DUU71" s="921"/>
      <c r="DUV71" s="921"/>
      <c r="DUW71" s="921"/>
      <c r="DUX71" s="921"/>
      <c r="DUY71" s="921"/>
      <c r="DUZ71" s="921"/>
      <c r="DVA71" s="921"/>
      <c r="DVB71" s="921"/>
      <c r="DVC71" s="921"/>
      <c r="DVD71" s="921"/>
      <c r="DVE71" s="921"/>
      <c r="DVF71" s="921"/>
      <c r="DVG71" s="921"/>
      <c r="DVH71" s="921"/>
      <c r="DVI71" s="921"/>
      <c r="DVJ71" s="921"/>
      <c r="DVK71" s="921"/>
      <c r="DVL71" s="921"/>
      <c r="DVM71" s="921"/>
      <c r="DVN71" s="921"/>
      <c r="DVO71" s="921"/>
      <c r="DVP71" s="921"/>
      <c r="DVQ71" s="921"/>
      <c r="DVR71" s="921"/>
      <c r="DVS71" s="921"/>
      <c r="DVT71" s="921"/>
      <c r="DVU71" s="921"/>
      <c r="DVV71" s="921"/>
      <c r="DVW71" s="921"/>
      <c r="DVX71" s="921"/>
      <c r="DVY71" s="921"/>
      <c r="DVZ71" s="921"/>
      <c r="DWA71" s="921"/>
      <c r="DWB71" s="921"/>
      <c r="DWC71" s="921"/>
      <c r="DWD71" s="921"/>
      <c r="DWE71" s="921"/>
      <c r="DWF71" s="921"/>
      <c r="DWG71" s="921"/>
      <c r="DWH71" s="921"/>
      <c r="DWI71" s="921"/>
      <c r="DWJ71" s="921"/>
      <c r="DWK71" s="921"/>
      <c r="DWL71" s="921"/>
      <c r="DWM71" s="921"/>
      <c r="DWN71" s="921"/>
      <c r="DWO71" s="921"/>
      <c r="DWP71" s="921"/>
      <c r="DWQ71" s="921"/>
      <c r="DWR71" s="921"/>
      <c r="DWS71" s="921"/>
      <c r="DWT71" s="921"/>
      <c r="DWU71" s="921"/>
      <c r="DWV71" s="921"/>
      <c r="DWW71" s="921"/>
      <c r="DWX71" s="921"/>
      <c r="DWY71" s="921"/>
      <c r="DWZ71" s="921"/>
      <c r="DXA71" s="921"/>
      <c r="DXB71" s="921"/>
      <c r="DXC71" s="921"/>
      <c r="DXD71" s="921"/>
      <c r="DXE71" s="921"/>
      <c r="DXF71" s="921"/>
      <c r="DXG71" s="921"/>
      <c r="DXH71" s="921"/>
      <c r="DXI71" s="921"/>
      <c r="DXJ71" s="921"/>
      <c r="DXK71" s="921"/>
      <c r="DXL71" s="921"/>
      <c r="DXM71" s="921"/>
      <c r="DXN71" s="921"/>
      <c r="DXO71" s="921"/>
      <c r="DXP71" s="921"/>
      <c r="DXQ71" s="921"/>
      <c r="DXR71" s="921"/>
      <c r="DXS71" s="921"/>
      <c r="DXT71" s="921"/>
      <c r="DXU71" s="921"/>
      <c r="DXV71" s="921"/>
      <c r="DXW71" s="921"/>
      <c r="DXX71" s="921"/>
      <c r="DXY71" s="921"/>
      <c r="DXZ71" s="921"/>
      <c r="DYA71" s="921"/>
      <c r="DYB71" s="921"/>
      <c r="DYC71" s="921"/>
      <c r="DYD71" s="921"/>
      <c r="DYE71" s="921"/>
      <c r="DYF71" s="921"/>
      <c r="DYG71" s="921"/>
      <c r="DYH71" s="921"/>
      <c r="DYI71" s="921"/>
      <c r="DYJ71" s="921"/>
      <c r="DYK71" s="921"/>
      <c r="DYL71" s="921"/>
      <c r="DYM71" s="921"/>
      <c r="DYN71" s="921"/>
      <c r="DYO71" s="921"/>
      <c r="DYP71" s="921"/>
      <c r="DYQ71" s="921"/>
      <c r="DYR71" s="921"/>
      <c r="DYS71" s="921"/>
      <c r="DYT71" s="921"/>
      <c r="DYU71" s="921"/>
      <c r="DYV71" s="921"/>
      <c r="DYW71" s="921"/>
      <c r="DYX71" s="921"/>
      <c r="DYY71" s="921"/>
      <c r="DYZ71" s="921"/>
      <c r="DZA71" s="921"/>
      <c r="DZB71" s="921"/>
      <c r="DZC71" s="921"/>
      <c r="DZD71" s="921"/>
      <c r="DZE71" s="921"/>
      <c r="DZF71" s="921"/>
      <c r="DZG71" s="921"/>
      <c r="DZH71" s="921"/>
      <c r="DZI71" s="921"/>
      <c r="DZJ71" s="921"/>
      <c r="DZK71" s="921"/>
      <c r="DZL71" s="921"/>
      <c r="DZM71" s="921"/>
      <c r="DZN71" s="921"/>
      <c r="DZO71" s="921"/>
      <c r="DZP71" s="921"/>
      <c r="DZQ71" s="921"/>
      <c r="DZR71" s="921"/>
      <c r="DZS71" s="921"/>
      <c r="DZT71" s="921"/>
      <c r="DZU71" s="921"/>
      <c r="DZV71" s="921"/>
      <c r="DZW71" s="921"/>
      <c r="DZX71" s="921"/>
      <c r="DZY71" s="921"/>
      <c r="DZZ71" s="921"/>
      <c r="EAA71" s="921"/>
      <c r="EAB71" s="921"/>
      <c r="EAC71" s="921"/>
      <c r="EAD71" s="921"/>
      <c r="EAE71" s="921"/>
      <c r="EAF71" s="921"/>
      <c r="EAG71" s="921"/>
      <c r="EAH71" s="921"/>
      <c r="EAI71" s="921"/>
      <c r="EAJ71" s="921"/>
      <c r="EAK71" s="921"/>
      <c r="EAL71" s="921"/>
      <c r="EAM71" s="921"/>
      <c r="EAN71" s="921"/>
      <c r="EAO71" s="921"/>
      <c r="EAP71" s="921"/>
      <c r="EAQ71" s="921"/>
      <c r="EAR71" s="921"/>
      <c r="EAS71" s="921"/>
      <c r="EAT71" s="921"/>
      <c r="EAU71" s="921"/>
      <c r="EAV71" s="921"/>
      <c r="EAW71" s="921"/>
      <c r="EAX71" s="921"/>
      <c r="EAY71" s="921"/>
      <c r="EAZ71" s="921"/>
      <c r="EBA71" s="921"/>
      <c r="EBB71" s="921"/>
      <c r="EBC71" s="921"/>
      <c r="EBD71" s="921"/>
      <c r="EBE71" s="921"/>
      <c r="EBF71" s="921"/>
      <c r="EBG71" s="921"/>
      <c r="EBH71" s="921"/>
      <c r="EBI71" s="921"/>
      <c r="EBJ71" s="921"/>
      <c r="EBK71" s="921"/>
      <c r="EBL71" s="921"/>
      <c r="EBM71" s="921"/>
      <c r="EBN71" s="921"/>
      <c r="EBO71" s="921"/>
      <c r="EBP71" s="921"/>
      <c r="EBQ71" s="921"/>
      <c r="EBR71" s="921"/>
      <c r="EBS71" s="921"/>
      <c r="EBT71" s="921"/>
      <c r="EBU71" s="921"/>
      <c r="EBV71" s="921"/>
      <c r="EBW71" s="921"/>
      <c r="EBX71" s="921"/>
      <c r="EBY71" s="921"/>
      <c r="EBZ71" s="921"/>
      <c r="ECA71" s="921"/>
      <c r="ECB71" s="921"/>
      <c r="ECC71" s="921"/>
      <c r="ECD71" s="921"/>
      <c r="ECE71" s="921"/>
      <c r="ECF71" s="921"/>
      <c r="ECG71" s="921"/>
      <c r="ECH71" s="921"/>
      <c r="ECI71" s="921"/>
      <c r="ECJ71" s="921"/>
      <c r="ECK71" s="921"/>
      <c r="ECL71" s="921"/>
      <c r="ECM71" s="921"/>
      <c r="ECN71" s="921"/>
      <c r="ECO71" s="921"/>
      <c r="ECP71" s="921"/>
      <c r="ECQ71" s="921"/>
      <c r="ECR71" s="921"/>
      <c r="ECS71" s="921"/>
      <c r="ECT71" s="921"/>
      <c r="ECU71" s="921"/>
      <c r="ECV71" s="921"/>
      <c r="ECW71" s="921"/>
      <c r="ECX71" s="921"/>
      <c r="ECY71" s="921"/>
      <c r="ECZ71" s="921"/>
      <c r="EDA71" s="921"/>
      <c r="EDB71" s="921"/>
      <c r="EDC71" s="921"/>
      <c r="EDD71" s="921"/>
      <c r="EDE71" s="921"/>
      <c r="EDF71" s="921"/>
      <c r="EDG71" s="921"/>
      <c r="EDH71" s="921"/>
      <c r="EDI71" s="921"/>
      <c r="EDJ71" s="921"/>
      <c r="EDK71" s="921"/>
      <c r="EDL71" s="921"/>
      <c r="EDM71" s="921"/>
      <c r="EDN71" s="921"/>
      <c r="EDO71" s="921"/>
      <c r="EDP71" s="921"/>
      <c r="EDQ71" s="921"/>
      <c r="EDR71" s="921"/>
      <c r="EDS71" s="921"/>
      <c r="EDT71" s="921"/>
      <c r="EDU71" s="921"/>
      <c r="EDV71" s="921"/>
      <c r="EDW71" s="921"/>
      <c r="EDX71" s="921"/>
      <c r="EDY71" s="921"/>
      <c r="EDZ71" s="921"/>
      <c r="EEA71" s="921"/>
      <c r="EEB71" s="921"/>
      <c r="EEC71" s="921"/>
      <c r="EED71" s="921"/>
      <c r="EEE71" s="921"/>
      <c r="EEF71" s="921"/>
      <c r="EEG71" s="921"/>
      <c r="EEH71" s="921"/>
      <c r="EEI71" s="921"/>
      <c r="EEJ71" s="921"/>
      <c r="EEK71" s="921"/>
      <c r="EEL71" s="921"/>
      <c r="EEM71" s="921"/>
      <c r="EEN71" s="921"/>
      <c r="EEO71" s="921"/>
      <c r="EEP71" s="921"/>
      <c r="EEQ71" s="921"/>
      <c r="EER71" s="921"/>
      <c r="EES71" s="921"/>
      <c r="EET71" s="921"/>
      <c r="EEU71" s="921"/>
      <c r="EEV71" s="921"/>
      <c r="EEW71" s="921"/>
      <c r="EEX71" s="921"/>
      <c r="EEY71" s="921"/>
      <c r="EEZ71" s="921"/>
      <c r="EFA71" s="921"/>
      <c r="EFB71" s="921"/>
      <c r="EFC71" s="921"/>
      <c r="EFD71" s="921"/>
      <c r="EFE71" s="921"/>
      <c r="EFF71" s="921"/>
      <c r="EFG71" s="921"/>
      <c r="EFH71" s="921"/>
      <c r="EFI71" s="921"/>
      <c r="EFJ71" s="921"/>
      <c r="EFK71" s="921"/>
      <c r="EFL71" s="921"/>
      <c r="EFM71" s="921"/>
      <c r="EFN71" s="921"/>
      <c r="EFO71" s="921"/>
      <c r="EFP71" s="921"/>
      <c r="EFQ71" s="921"/>
      <c r="EFR71" s="921"/>
      <c r="EFS71" s="921"/>
      <c r="EFT71" s="921"/>
      <c r="EFU71" s="921"/>
      <c r="EFV71" s="921"/>
      <c r="EFW71" s="921"/>
      <c r="EFX71" s="921"/>
      <c r="EFY71" s="921"/>
      <c r="EFZ71" s="921"/>
      <c r="EGA71" s="921"/>
      <c r="EGB71" s="921"/>
      <c r="EGC71" s="921"/>
      <c r="EGD71" s="921"/>
      <c r="EGE71" s="921"/>
      <c r="EGF71" s="921"/>
      <c r="EGG71" s="921"/>
      <c r="EGH71" s="921"/>
      <c r="EGI71" s="921"/>
      <c r="EGJ71" s="921"/>
      <c r="EGK71" s="921"/>
      <c r="EGL71" s="921"/>
      <c r="EGM71" s="921"/>
      <c r="EGN71" s="921"/>
      <c r="EGO71" s="921"/>
      <c r="EGP71" s="921"/>
      <c r="EGQ71" s="921"/>
      <c r="EGR71" s="921"/>
      <c r="EGS71" s="921"/>
      <c r="EGT71" s="921"/>
      <c r="EGU71" s="921"/>
      <c r="EGV71" s="921"/>
      <c r="EGW71" s="921"/>
      <c r="EGX71" s="921"/>
      <c r="EGY71" s="921"/>
      <c r="EGZ71" s="921"/>
      <c r="EHA71" s="921"/>
      <c r="EHB71" s="921"/>
      <c r="EHC71" s="921"/>
      <c r="EHD71" s="921"/>
      <c r="EHE71" s="921"/>
      <c r="EHF71" s="921"/>
      <c r="EHG71" s="921"/>
      <c r="EHH71" s="921"/>
      <c r="EHI71" s="921"/>
      <c r="EHJ71" s="921"/>
      <c r="EHK71" s="921"/>
      <c r="EHL71" s="921"/>
      <c r="EHM71" s="921"/>
      <c r="EHN71" s="921"/>
      <c r="EHO71" s="921"/>
      <c r="EHP71" s="921"/>
      <c r="EHQ71" s="921"/>
      <c r="EHR71" s="921"/>
      <c r="EHS71" s="921"/>
      <c r="EHT71" s="921"/>
      <c r="EHU71" s="921"/>
      <c r="EHV71" s="921"/>
      <c r="EHW71" s="921"/>
      <c r="EHX71" s="921"/>
      <c r="EHY71" s="921"/>
      <c r="EHZ71" s="921"/>
      <c r="EIA71" s="921"/>
      <c r="EIB71" s="921"/>
      <c r="EIC71" s="921"/>
      <c r="EID71" s="921"/>
      <c r="EIE71" s="921"/>
      <c r="EIF71" s="921"/>
      <c r="EIG71" s="921"/>
      <c r="EIH71" s="921"/>
      <c r="EII71" s="921"/>
      <c r="EIJ71" s="921"/>
      <c r="EIK71" s="921"/>
      <c r="EIL71" s="921"/>
      <c r="EIM71" s="921"/>
      <c r="EIN71" s="921"/>
      <c r="EIO71" s="921"/>
      <c r="EIP71" s="921"/>
      <c r="EIQ71" s="921"/>
      <c r="EIR71" s="921"/>
      <c r="EIS71" s="921"/>
      <c r="EIT71" s="921"/>
      <c r="EIU71" s="921"/>
      <c r="EIV71" s="921"/>
      <c r="EIW71" s="921"/>
      <c r="EIX71" s="921"/>
      <c r="EIY71" s="921"/>
      <c r="EIZ71" s="921"/>
      <c r="EJA71" s="921"/>
      <c r="EJB71" s="921"/>
      <c r="EJC71" s="921"/>
      <c r="EJD71" s="921"/>
      <c r="EJE71" s="921"/>
      <c r="EJF71" s="921"/>
      <c r="EJG71" s="921"/>
      <c r="EJH71" s="921"/>
      <c r="EJI71" s="921"/>
      <c r="EJJ71" s="921"/>
      <c r="EJK71" s="921"/>
      <c r="EJL71" s="921"/>
      <c r="EJM71" s="921"/>
      <c r="EJN71" s="921"/>
      <c r="EJO71" s="921"/>
      <c r="EJP71" s="921"/>
      <c r="EJQ71" s="921"/>
      <c r="EJR71" s="921"/>
      <c r="EJS71" s="921"/>
      <c r="EJT71" s="921"/>
      <c r="EJU71" s="921"/>
      <c r="EJV71" s="921"/>
      <c r="EJW71" s="921"/>
      <c r="EJX71" s="921"/>
      <c r="EJY71" s="921"/>
      <c r="EJZ71" s="921"/>
      <c r="EKA71" s="921"/>
      <c r="EKB71" s="921"/>
      <c r="EKC71" s="921"/>
      <c r="EKD71" s="921"/>
      <c r="EKE71" s="921"/>
      <c r="EKF71" s="921"/>
      <c r="EKG71" s="921"/>
      <c r="EKH71" s="921"/>
      <c r="EKI71" s="921"/>
      <c r="EKJ71" s="921"/>
      <c r="EKK71" s="921"/>
      <c r="EKL71" s="921"/>
      <c r="EKM71" s="921"/>
      <c r="EKN71" s="921"/>
      <c r="EKO71" s="921"/>
      <c r="EKP71" s="921"/>
      <c r="EKQ71" s="921"/>
      <c r="EKR71" s="921"/>
      <c r="EKS71" s="921"/>
      <c r="EKT71" s="921"/>
      <c r="EKU71" s="921"/>
      <c r="EKV71" s="921"/>
      <c r="EKW71" s="921"/>
      <c r="EKX71" s="921"/>
      <c r="EKY71" s="921"/>
      <c r="EKZ71" s="921"/>
      <c r="ELA71" s="921"/>
      <c r="ELB71" s="921"/>
      <c r="ELC71" s="921"/>
      <c r="ELD71" s="921"/>
      <c r="ELE71" s="921"/>
      <c r="ELF71" s="921"/>
      <c r="ELG71" s="921"/>
      <c r="ELH71" s="921"/>
      <c r="ELI71" s="921"/>
      <c r="ELJ71" s="921"/>
      <c r="ELK71" s="921"/>
      <c r="ELL71" s="921"/>
      <c r="ELM71" s="921"/>
      <c r="ELN71" s="921"/>
      <c r="ELO71" s="921"/>
      <c r="ELP71" s="921"/>
      <c r="ELQ71" s="921"/>
      <c r="ELR71" s="921"/>
      <c r="ELS71" s="921"/>
      <c r="ELT71" s="921"/>
      <c r="ELU71" s="921"/>
      <c r="ELV71" s="921"/>
      <c r="ELW71" s="921"/>
      <c r="ELX71" s="921"/>
      <c r="ELY71" s="921"/>
      <c r="ELZ71" s="921"/>
      <c r="EMA71" s="921"/>
      <c r="EMB71" s="921"/>
      <c r="EMC71" s="921"/>
      <c r="EMD71" s="921"/>
      <c r="EME71" s="921"/>
      <c r="EMF71" s="921"/>
      <c r="EMG71" s="921"/>
      <c r="EMH71" s="921"/>
      <c r="EMI71" s="921"/>
      <c r="EMJ71" s="921"/>
      <c r="EMK71" s="921"/>
      <c r="EML71" s="921"/>
      <c r="EMM71" s="921"/>
      <c r="EMN71" s="921"/>
      <c r="EMO71" s="921"/>
      <c r="EMP71" s="921"/>
      <c r="EMQ71" s="921"/>
      <c r="EMR71" s="921"/>
      <c r="EMS71" s="921"/>
      <c r="EMT71" s="921"/>
      <c r="EMU71" s="921"/>
      <c r="EMV71" s="921"/>
      <c r="EMW71" s="921"/>
      <c r="EMX71" s="921"/>
      <c r="EMY71" s="921"/>
      <c r="EMZ71" s="921"/>
      <c r="ENA71" s="921"/>
      <c r="ENB71" s="921"/>
      <c r="ENC71" s="921"/>
      <c r="END71" s="921"/>
      <c r="ENE71" s="921"/>
      <c r="ENF71" s="921"/>
      <c r="ENG71" s="921"/>
      <c r="ENH71" s="921"/>
      <c r="ENI71" s="921"/>
      <c r="ENJ71" s="921"/>
      <c r="ENK71" s="921"/>
      <c r="ENL71" s="921"/>
      <c r="ENM71" s="921"/>
      <c r="ENN71" s="921"/>
      <c r="ENO71" s="921"/>
      <c r="ENP71" s="921"/>
      <c r="ENQ71" s="921"/>
      <c r="ENR71" s="921"/>
      <c r="ENS71" s="921"/>
      <c r="ENT71" s="921"/>
      <c r="ENU71" s="921"/>
      <c r="ENV71" s="921"/>
      <c r="ENW71" s="921"/>
      <c r="ENX71" s="921"/>
      <c r="ENY71" s="921"/>
      <c r="ENZ71" s="921"/>
      <c r="EOA71" s="921"/>
      <c r="EOB71" s="921"/>
      <c r="EOC71" s="921"/>
      <c r="EOD71" s="921"/>
      <c r="EOE71" s="921"/>
      <c r="EOF71" s="921"/>
      <c r="EOG71" s="921"/>
      <c r="EOH71" s="921"/>
      <c r="EOI71" s="921"/>
      <c r="EOJ71" s="921"/>
      <c r="EOK71" s="921"/>
      <c r="EOL71" s="921"/>
      <c r="EOM71" s="921"/>
      <c r="EON71" s="921"/>
      <c r="EOO71" s="921"/>
      <c r="EOP71" s="921"/>
      <c r="EOQ71" s="921"/>
      <c r="EOR71" s="921"/>
      <c r="EOS71" s="921"/>
      <c r="EOT71" s="921"/>
      <c r="EOU71" s="921"/>
      <c r="EOV71" s="921"/>
      <c r="EOW71" s="921"/>
      <c r="EOX71" s="921"/>
      <c r="EOY71" s="921"/>
      <c r="EOZ71" s="921"/>
      <c r="EPA71" s="921"/>
      <c r="EPB71" s="921"/>
      <c r="EPC71" s="921"/>
      <c r="EPD71" s="921"/>
      <c r="EPE71" s="921"/>
      <c r="EPF71" s="921"/>
      <c r="EPG71" s="921"/>
      <c r="EPH71" s="921"/>
      <c r="EPI71" s="921"/>
      <c r="EPJ71" s="921"/>
      <c r="EPK71" s="921"/>
      <c r="EPL71" s="921"/>
      <c r="EPM71" s="921"/>
      <c r="EPN71" s="921"/>
      <c r="EPO71" s="921"/>
      <c r="EPP71" s="921"/>
      <c r="EPQ71" s="921"/>
      <c r="EPR71" s="921"/>
      <c r="EPS71" s="921"/>
      <c r="EPT71" s="921"/>
      <c r="EPU71" s="921"/>
      <c r="EPV71" s="921"/>
      <c r="EPW71" s="921"/>
      <c r="EPX71" s="921"/>
      <c r="EPY71" s="921"/>
      <c r="EPZ71" s="921"/>
      <c r="EQA71" s="921"/>
      <c r="EQB71" s="921"/>
      <c r="EQC71" s="921"/>
      <c r="EQD71" s="921"/>
      <c r="EQE71" s="921"/>
      <c r="EQF71" s="921"/>
      <c r="EQG71" s="921"/>
      <c r="EQH71" s="921"/>
      <c r="EQI71" s="921"/>
      <c r="EQJ71" s="921"/>
      <c r="EQK71" s="921"/>
      <c r="EQL71" s="921"/>
      <c r="EQM71" s="921"/>
      <c r="EQN71" s="921"/>
      <c r="EQO71" s="921"/>
      <c r="EQP71" s="921"/>
      <c r="EQQ71" s="921"/>
      <c r="EQR71" s="921"/>
      <c r="EQS71" s="921"/>
      <c r="EQT71" s="921"/>
      <c r="EQU71" s="921"/>
      <c r="EQV71" s="921"/>
      <c r="EQW71" s="921"/>
      <c r="EQX71" s="921"/>
      <c r="EQY71" s="921"/>
      <c r="EQZ71" s="921"/>
      <c r="ERA71" s="921"/>
      <c r="ERB71" s="921"/>
      <c r="ERC71" s="921"/>
      <c r="ERD71" s="921"/>
      <c r="ERE71" s="921"/>
      <c r="ERF71" s="921"/>
      <c r="ERG71" s="921"/>
      <c r="ERH71" s="921"/>
      <c r="ERI71" s="921"/>
      <c r="ERJ71" s="921"/>
      <c r="ERK71" s="921"/>
      <c r="ERL71" s="921"/>
      <c r="ERM71" s="921"/>
      <c r="ERN71" s="921"/>
      <c r="ERO71" s="921"/>
      <c r="ERP71" s="921"/>
      <c r="ERQ71" s="921"/>
      <c r="ERR71" s="921"/>
      <c r="ERS71" s="921"/>
      <c r="ERT71" s="921"/>
      <c r="ERU71" s="921"/>
      <c r="ERV71" s="921"/>
      <c r="ERW71" s="921"/>
      <c r="ERX71" s="921"/>
      <c r="ERY71" s="921"/>
      <c r="ERZ71" s="921"/>
      <c r="ESA71" s="921"/>
      <c r="ESB71" s="921"/>
      <c r="ESC71" s="921"/>
      <c r="ESD71" s="921"/>
      <c r="ESE71" s="921"/>
      <c r="ESF71" s="921"/>
      <c r="ESG71" s="921"/>
      <c r="ESH71" s="921"/>
      <c r="ESI71" s="921"/>
      <c r="ESJ71" s="921"/>
      <c r="ESK71" s="921"/>
      <c r="ESL71" s="921"/>
      <c r="ESM71" s="921"/>
      <c r="ESN71" s="921"/>
      <c r="ESO71" s="921"/>
      <c r="ESP71" s="921"/>
      <c r="ESQ71" s="921"/>
      <c r="ESR71" s="921"/>
      <c r="ESS71" s="921"/>
      <c r="EST71" s="921"/>
      <c r="ESU71" s="921"/>
      <c r="ESV71" s="921"/>
      <c r="ESW71" s="921"/>
      <c r="ESX71" s="921"/>
      <c r="ESY71" s="921"/>
      <c r="ESZ71" s="921"/>
      <c r="ETA71" s="921"/>
      <c r="ETB71" s="921"/>
      <c r="ETC71" s="921"/>
      <c r="ETD71" s="921"/>
      <c r="ETE71" s="921"/>
      <c r="ETF71" s="921"/>
      <c r="ETG71" s="921"/>
      <c r="ETH71" s="921"/>
      <c r="ETI71" s="921"/>
      <c r="ETJ71" s="921"/>
      <c r="ETK71" s="921"/>
      <c r="ETL71" s="921"/>
      <c r="ETM71" s="921"/>
      <c r="ETN71" s="921"/>
      <c r="ETO71" s="921"/>
      <c r="ETP71" s="921"/>
      <c r="ETQ71" s="921"/>
      <c r="ETR71" s="921"/>
      <c r="ETS71" s="921"/>
      <c r="ETT71" s="921"/>
      <c r="ETU71" s="921"/>
      <c r="ETV71" s="921"/>
      <c r="ETW71" s="921"/>
      <c r="ETX71" s="921"/>
      <c r="ETY71" s="921"/>
      <c r="ETZ71" s="921"/>
      <c r="EUA71" s="921"/>
      <c r="EUB71" s="921"/>
      <c r="EUC71" s="921"/>
      <c r="EUD71" s="921"/>
      <c r="EUE71" s="921"/>
      <c r="EUF71" s="921"/>
      <c r="EUG71" s="921"/>
      <c r="EUH71" s="921"/>
      <c r="EUI71" s="921"/>
      <c r="EUJ71" s="921"/>
      <c r="EUK71" s="921"/>
      <c r="EUL71" s="921"/>
      <c r="EUM71" s="921"/>
      <c r="EUN71" s="921"/>
      <c r="EUO71" s="921"/>
      <c r="EUP71" s="921"/>
      <c r="EUQ71" s="921"/>
      <c r="EUR71" s="921"/>
      <c r="EUS71" s="921"/>
      <c r="EUT71" s="921"/>
      <c r="EUU71" s="921"/>
      <c r="EUV71" s="921"/>
      <c r="EUW71" s="921"/>
      <c r="EUX71" s="921"/>
      <c r="EUY71" s="921"/>
      <c r="EUZ71" s="921"/>
      <c r="EVA71" s="921"/>
      <c r="EVB71" s="921"/>
      <c r="EVC71" s="921"/>
      <c r="EVD71" s="921"/>
      <c r="EVE71" s="921"/>
      <c r="EVF71" s="921"/>
      <c r="EVG71" s="921"/>
      <c r="EVH71" s="921"/>
      <c r="EVI71" s="921"/>
      <c r="EVJ71" s="921"/>
      <c r="EVK71" s="921"/>
      <c r="EVL71" s="921"/>
      <c r="EVM71" s="921"/>
      <c r="EVN71" s="921"/>
      <c r="EVO71" s="921"/>
      <c r="EVP71" s="921"/>
      <c r="EVQ71" s="921"/>
      <c r="EVR71" s="921"/>
      <c r="EVS71" s="921"/>
      <c r="EVT71" s="921"/>
      <c r="EVU71" s="921"/>
      <c r="EVV71" s="921"/>
      <c r="EVW71" s="921"/>
      <c r="EVX71" s="921"/>
      <c r="EVY71" s="921"/>
      <c r="EVZ71" s="921"/>
      <c r="EWA71" s="921"/>
      <c r="EWB71" s="921"/>
      <c r="EWC71" s="921"/>
      <c r="EWD71" s="921"/>
      <c r="EWE71" s="921"/>
      <c r="EWF71" s="921"/>
      <c r="EWG71" s="921"/>
      <c r="EWH71" s="921"/>
      <c r="EWI71" s="921"/>
      <c r="EWJ71" s="921"/>
      <c r="EWK71" s="921"/>
      <c r="EWL71" s="921"/>
      <c r="EWM71" s="921"/>
      <c r="EWN71" s="921"/>
      <c r="EWO71" s="921"/>
      <c r="EWP71" s="921"/>
      <c r="EWQ71" s="921"/>
      <c r="EWR71" s="921"/>
      <c r="EWS71" s="921"/>
      <c r="EWT71" s="921"/>
      <c r="EWU71" s="921"/>
      <c r="EWV71" s="921"/>
      <c r="EWW71" s="921"/>
      <c r="EWX71" s="921"/>
      <c r="EWY71" s="921"/>
      <c r="EWZ71" s="921"/>
      <c r="EXA71" s="921"/>
      <c r="EXB71" s="921"/>
      <c r="EXC71" s="921"/>
      <c r="EXD71" s="921"/>
      <c r="EXE71" s="921"/>
      <c r="EXF71" s="921"/>
      <c r="EXG71" s="921"/>
      <c r="EXH71" s="921"/>
      <c r="EXI71" s="921"/>
      <c r="EXJ71" s="921"/>
      <c r="EXK71" s="921"/>
      <c r="EXL71" s="921"/>
      <c r="EXM71" s="921"/>
      <c r="EXN71" s="921"/>
      <c r="EXO71" s="921"/>
      <c r="EXP71" s="921"/>
      <c r="EXQ71" s="921"/>
      <c r="EXR71" s="921"/>
      <c r="EXS71" s="921"/>
      <c r="EXT71" s="921"/>
      <c r="EXU71" s="921"/>
      <c r="EXV71" s="921"/>
      <c r="EXW71" s="921"/>
      <c r="EXX71" s="921"/>
      <c r="EXY71" s="921"/>
      <c r="EXZ71" s="921"/>
      <c r="EYA71" s="921"/>
      <c r="EYB71" s="921"/>
      <c r="EYC71" s="921"/>
      <c r="EYD71" s="921"/>
      <c r="EYE71" s="921"/>
      <c r="EYF71" s="921"/>
      <c r="EYG71" s="921"/>
      <c r="EYH71" s="921"/>
      <c r="EYI71" s="921"/>
      <c r="EYJ71" s="921"/>
      <c r="EYK71" s="921"/>
      <c r="EYL71" s="921"/>
      <c r="EYM71" s="921"/>
      <c r="EYN71" s="921"/>
      <c r="EYO71" s="921"/>
      <c r="EYP71" s="921"/>
      <c r="EYQ71" s="921"/>
      <c r="EYR71" s="921"/>
      <c r="EYS71" s="921"/>
      <c r="EYT71" s="921"/>
      <c r="EYU71" s="921"/>
      <c r="EYV71" s="921"/>
      <c r="EYW71" s="921"/>
      <c r="EYX71" s="921"/>
      <c r="EYY71" s="921"/>
      <c r="EYZ71" s="921"/>
      <c r="EZA71" s="921"/>
      <c r="EZB71" s="921"/>
      <c r="EZC71" s="921"/>
      <c r="EZD71" s="921"/>
      <c r="EZE71" s="921"/>
      <c r="EZF71" s="921"/>
      <c r="EZG71" s="921"/>
      <c r="EZH71" s="921"/>
      <c r="EZI71" s="921"/>
      <c r="EZJ71" s="921"/>
      <c r="EZK71" s="921"/>
      <c r="EZL71" s="921"/>
      <c r="EZM71" s="921"/>
      <c r="EZN71" s="921"/>
      <c r="EZO71" s="921"/>
      <c r="EZP71" s="921"/>
      <c r="EZQ71" s="921"/>
      <c r="EZR71" s="921"/>
      <c r="EZS71" s="921"/>
      <c r="EZT71" s="921"/>
      <c r="EZU71" s="921"/>
      <c r="EZV71" s="921"/>
      <c r="EZW71" s="921"/>
      <c r="EZX71" s="921"/>
      <c r="EZY71" s="921"/>
      <c r="EZZ71" s="921"/>
      <c r="FAA71" s="921"/>
      <c r="FAB71" s="921"/>
      <c r="FAC71" s="921"/>
      <c r="FAD71" s="921"/>
      <c r="FAE71" s="921"/>
      <c r="FAF71" s="921"/>
      <c r="FAG71" s="921"/>
      <c r="FAH71" s="921"/>
      <c r="FAI71" s="921"/>
      <c r="FAJ71" s="921"/>
      <c r="FAK71" s="921"/>
      <c r="FAL71" s="921"/>
      <c r="FAM71" s="921"/>
      <c r="FAN71" s="921"/>
      <c r="FAO71" s="921"/>
      <c r="FAP71" s="921"/>
      <c r="FAQ71" s="921"/>
      <c r="FAR71" s="921"/>
      <c r="FAS71" s="921"/>
      <c r="FAT71" s="921"/>
      <c r="FAU71" s="921"/>
      <c r="FAV71" s="921"/>
      <c r="FAW71" s="921"/>
      <c r="FAX71" s="921"/>
      <c r="FAY71" s="921"/>
      <c r="FAZ71" s="921"/>
      <c r="FBA71" s="921"/>
      <c r="FBB71" s="921"/>
      <c r="FBC71" s="921"/>
      <c r="FBD71" s="921"/>
      <c r="FBE71" s="921"/>
      <c r="FBF71" s="921"/>
      <c r="FBG71" s="921"/>
      <c r="FBH71" s="921"/>
      <c r="FBI71" s="921"/>
      <c r="FBJ71" s="921"/>
      <c r="FBK71" s="921"/>
      <c r="FBL71" s="921"/>
      <c r="FBM71" s="921"/>
      <c r="FBN71" s="921"/>
      <c r="FBO71" s="921"/>
      <c r="FBP71" s="921"/>
      <c r="FBQ71" s="921"/>
      <c r="FBR71" s="921"/>
      <c r="FBS71" s="921"/>
      <c r="FBT71" s="921"/>
      <c r="FBU71" s="921"/>
      <c r="FBV71" s="921"/>
      <c r="FBW71" s="921"/>
      <c r="FBX71" s="921"/>
      <c r="FBY71" s="921"/>
      <c r="FBZ71" s="921"/>
      <c r="FCA71" s="921"/>
      <c r="FCB71" s="921"/>
      <c r="FCC71" s="921"/>
      <c r="FCD71" s="921"/>
      <c r="FCE71" s="921"/>
      <c r="FCF71" s="921"/>
      <c r="FCG71" s="921"/>
      <c r="FCH71" s="921"/>
      <c r="FCI71" s="921"/>
      <c r="FCJ71" s="921"/>
      <c r="FCK71" s="921"/>
      <c r="FCL71" s="921"/>
      <c r="FCM71" s="921"/>
      <c r="FCN71" s="921"/>
      <c r="FCO71" s="921"/>
      <c r="FCP71" s="921"/>
      <c r="FCQ71" s="921"/>
      <c r="FCR71" s="921"/>
      <c r="FCS71" s="921"/>
      <c r="FCT71" s="921"/>
      <c r="FCU71" s="921"/>
      <c r="FCV71" s="921"/>
      <c r="FCW71" s="921"/>
      <c r="FCX71" s="921"/>
      <c r="FCY71" s="921"/>
      <c r="FCZ71" s="921"/>
      <c r="FDA71" s="921"/>
      <c r="FDB71" s="921"/>
      <c r="FDC71" s="921"/>
      <c r="FDD71" s="921"/>
      <c r="FDE71" s="921"/>
      <c r="FDF71" s="921"/>
      <c r="FDG71" s="921"/>
      <c r="FDH71" s="921"/>
      <c r="FDI71" s="921"/>
      <c r="FDJ71" s="921"/>
      <c r="FDK71" s="921"/>
      <c r="FDL71" s="921"/>
      <c r="FDM71" s="921"/>
      <c r="FDN71" s="921"/>
      <c r="FDO71" s="921"/>
      <c r="FDP71" s="921"/>
      <c r="FDQ71" s="921"/>
      <c r="FDR71" s="921"/>
      <c r="FDS71" s="921"/>
      <c r="FDT71" s="921"/>
      <c r="FDU71" s="921"/>
      <c r="FDV71" s="921"/>
      <c r="FDW71" s="921"/>
      <c r="FDX71" s="921"/>
      <c r="FDY71" s="921"/>
      <c r="FDZ71" s="921"/>
      <c r="FEA71" s="921"/>
      <c r="FEB71" s="921"/>
      <c r="FEC71" s="921"/>
      <c r="FED71" s="921"/>
      <c r="FEE71" s="921"/>
      <c r="FEF71" s="921"/>
      <c r="FEG71" s="921"/>
      <c r="FEH71" s="921"/>
      <c r="FEI71" s="921"/>
      <c r="FEJ71" s="921"/>
      <c r="FEK71" s="921"/>
      <c r="FEL71" s="921"/>
      <c r="FEM71" s="921"/>
      <c r="FEN71" s="921"/>
      <c r="FEO71" s="921"/>
      <c r="FEP71" s="921"/>
      <c r="FEQ71" s="921"/>
      <c r="FER71" s="921"/>
      <c r="FES71" s="921"/>
      <c r="FET71" s="921"/>
      <c r="FEU71" s="921"/>
      <c r="FEV71" s="921"/>
      <c r="FEW71" s="921"/>
      <c r="FEX71" s="921"/>
      <c r="FEY71" s="921"/>
      <c r="FEZ71" s="921"/>
      <c r="FFA71" s="921"/>
      <c r="FFB71" s="921"/>
      <c r="FFC71" s="921"/>
      <c r="FFD71" s="921"/>
      <c r="FFE71" s="921"/>
      <c r="FFF71" s="921"/>
      <c r="FFG71" s="921"/>
      <c r="FFH71" s="921"/>
      <c r="FFI71" s="921"/>
      <c r="FFJ71" s="921"/>
      <c r="FFK71" s="921"/>
      <c r="FFL71" s="921"/>
      <c r="FFM71" s="921"/>
      <c r="FFN71" s="921"/>
      <c r="FFO71" s="921"/>
      <c r="FFP71" s="921"/>
      <c r="FFQ71" s="921"/>
      <c r="FFR71" s="921"/>
      <c r="FFS71" s="921"/>
      <c r="FFT71" s="921"/>
      <c r="FFU71" s="921"/>
      <c r="FFV71" s="921"/>
      <c r="FFW71" s="921"/>
      <c r="FFX71" s="921"/>
      <c r="FFY71" s="921"/>
      <c r="FFZ71" s="921"/>
      <c r="FGA71" s="921"/>
      <c r="FGB71" s="921"/>
      <c r="FGC71" s="921"/>
      <c r="FGD71" s="921"/>
      <c r="FGE71" s="921"/>
      <c r="FGF71" s="921"/>
      <c r="FGG71" s="921"/>
      <c r="FGH71" s="921"/>
      <c r="FGI71" s="921"/>
      <c r="FGJ71" s="921"/>
      <c r="FGK71" s="921"/>
      <c r="FGL71" s="921"/>
      <c r="FGM71" s="921"/>
      <c r="FGN71" s="921"/>
      <c r="FGO71" s="921"/>
      <c r="FGP71" s="921"/>
      <c r="FGQ71" s="921"/>
      <c r="FGR71" s="921"/>
      <c r="FGS71" s="921"/>
      <c r="FGT71" s="921"/>
      <c r="FGU71" s="921"/>
      <c r="FGV71" s="921"/>
      <c r="FGW71" s="921"/>
      <c r="FGX71" s="921"/>
      <c r="FGY71" s="921"/>
      <c r="FGZ71" s="921"/>
      <c r="FHA71" s="921"/>
      <c r="FHB71" s="921"/>
      <c r="FHC71" s="921"/>
      <c r="FHD71" s="921"/>
      <c r="FHE71" s="921"/>
      <c r="FHF71" s="921"/>
      <c r="FHG71" s="921"/>
      <c r="FHH71" s="921"/>
      <c r="FHI71" s="921"/>
      <c r="FHJ71" s="921"/>
      <c r="FHK71" s="921"/>
      <c r="FHL71" s="921"/>
      <c r="FHM71" s="921"/>
      <c r="FHN71" s="921"/>
      <c r="FHO71" s="921"/>
      <c r="FHP71" s="921"/>
      <c r="FHQ71" s="921"/>
      <c r="FHR71" s="921"/>
      <c r="FHS71" s="921"/>
      <c r="FHT71" s="921"/>
      <c r="FHU71" s="921"/>
      <c r="FHV71" s="921"/>
      <c r="FHW71" s="921"/>
      <c r="FHX71" s="921"/>
      <c r="FHY71" s="921"/>
      <c r="FHZ71" s="921"/>
      <c r="FIA71" s="921"/>
      <c r="FIB71" s="921"/>
      <c r="FIC71" s="921"/>
      <c r="FID71" s="921"/>
      <c r="FIE71" s="921"/>
      <c r="FIF71" s="921"/>
      <c r="FIG71" s="921"/>
      <c r="FIH71" s="921"/>
      <c r="FII71" s="921"/>
      <c r="FIJ71" s="921"/>
      <c r="FIK71" s="921"/>
      <c r="FIL71" s="921"/>
      <c r="FIM71" s="921"/>
      <c r="FIN71" s="921"/>
      <c r="FIO71" s="921"/>
      <c r="FIP71" s="921"/>
      <c r="FIQ71" s="921"/>
      <c r="FIR71" s="921"/>
      <c r="FIS71" s="921"/>
      <c r="FIT71" s="921"/>
      <c r="FIU71" s="921"/>
      <c r="FIV71" s="921"/>
      <c r="FIW71" s="921"/>
      <c r="FIX71" s="921"/>
      <c r="FIY71" s="921"/>
      <c r="FIZ71" s="921"/>
      <c r="FJA71" s="921"/>
      <c r="FJB71" s="921"/>
      <c r="FJC71" s="921"/>
      <c r="FJD71" s="921"/>
      <c r="FJE71" s="921"/>
      <c r="FJF71" s="921"/>
      <c r="FJG71" s="921"/>
      <c r="FJH71" s="921"/>
      <c r="FJI71" s="921"/>
      <c r="FJJ71" s="921"/>
      <c r="FJK71" s="921"/>
      <c r="FJL71" s="921"/>
      <c r="FJM71" s="921"/>
      <c r="FJN71" s="921"/>
      <c r="FJO71" s="921"/>
      <c r="FJP71" s="921"/>
      <c r="FJQ71" s="921"/>
      <c r="FJR71" s="921"/>
      <c r="FJS71" s="921"/>
      <c r="FJT71" s="921"/>
      <c r="FJU71" s="921"/>
      <c r="FJV71" s="921"/>
      <c r="FJW71" s="921"/>
      <c r="FJX71" s="921"/>
      <c r="FJY71" s="921"/>
      <c r="FJZ71" s="921"/>
      <c r="FKA71" s="921"/>
      <c r="FKB71" s="921"/>
      <c r="FKC71" s="921"/>
      <c r="FKD71" s="921"/>
      <c r="FKE71" s="921"/>
      <c r="FKF71" s="921"/>
      <c r="FKG71" s="921"/>
      <c r="FKH71" s="921"/>
      <c r="FKI71" s="921"/>
      <c r="FKJ71" s="921"/>
      <c r="FKK71" s="921"/>
      <c r="FKL71" s="921"/>
      <c r="FKM71" s="921"/>
      <c r="FKN71" s="921"/>
      <c r="FKO71" s="921"/>
      <c r="FKP71" s="921"/>
      <c r="FKQ71" s="921"/>
      <c r="FKR71" s="921"/>
      <c r="FKS71" s="921"/>
      <c r="FKT71" s="921"/>
      <c r="FKU71" s="921"/>
      <c r="FKV71" s="921"/>
      <c r="FKW71" s="921"/>
      <c r="FKX71" s="921"/>
      <c r="FKY71" s="921"/>
      <c r="FKZ71" s="921"/>
      <c r="FLA71" s="921"/>
      <c r="FLB71" s="921"/>
      <c r="FLC71" s="921"/>
      <c r="FLD71" s="921"/>
      <c r="FLE71" s="921"/>
      <c r="FLF71" s="921"/>
      <c r="FLG71" s="921"/>
      <c r="FLH71" s="921"/>
      <c r="FLI71" s="921"/>
      <c r="FLJ71" s="921"/>
      <c r="FLK71" s="921"/>
      <c r="FLL71" s="921"/>
      <c r="FLM71" s="921"/>
      <c r="FLN71" s="921"/>
      <c r="FLO71" s="921"/>
      <c r="FLP71" s="921"/>
      <c r="FLQ71" s="921"/>
      <c r="FLR71" s="921"/>
      <c r="FLS71" s="921"/>
      <c r="FLT71" s="921"/>
      <c r="FLU71" s="921"/>
      <c r="FLV71" s="921"/>
      <c r="FLW71" s="921"/>
      <c r="FLX71" s="921"/>
      <c r="FLY71" s="921"/>
      <c r="FLZ71" s="921"/>
      <c r="FMA71" s="921"/>
      <c r="FMB71" s="921"/>
      <c r="FMC71" s="921"/>
      <c r="FMD71" s="921"/>
      <c r="FME71" s="921"/>
      <c r="FMF71" s="921"/>
      <c r="FMG71" s="921"/>
      <c r="FMH71" s="921"/>
      <c r="FMI71" s="921"/>
      <c r="FMJ71" s="921"/>
      <c r="FMK71" s="921"/>
      <c r="FML71" s="921"/>
      <c r="FMM71" s="921"/>
      <c r="FMN71" s="921"/>
      <c r="FMO71" s="921"/>
      <c r="FMP71" s="921"/>
      <c r="FMQ71" s="921"/>
      <c r="FMR71" s="921"/>
      <c r="FMS71" s="921"/>
      <c r="FMT71" s="921"/>
      <c r="FMU71" s="921"/>
      <c r="FMV71" s="921"/>
      <c r="FMW71" s="921"/>
      <c r="FMX71" s="921"/>
      <c r="FMY71" s="921"/>
      <c r="FMZ71" s="921"/>
      <c r="FNA71" s="921"/>
      <c r="FNB71" s="921"/>
      <c r="FNC71" s="921"/>
      <c r="FND71" s="921"/>
      <c r="FNE71" s="921"/>
      <c r="FNF71" s="921"/>
      <c r="FNG71" s="921"/>
      <c r="FNH71" s="921"/>
      <c r="FNI71" s="921"/>
      <c r="FNJ71" s="921"/>
      <c r="FNK71" s="921"/>
      <c r="FNL71" s="921"/>
      <c r="FNM71" s="921"/>
      <c r="FNN71" s="921"/>
      <c r="FNO71" s="921"/>
      <c r="FNP71" s="921"/>
      <c r="FNQ71" s="921"/>
      <c r="FNR71" s="921"/>
      <c r="FNS71" s="921"/>
      <c r="FNT71" s="921"/>
      <c r="FNU71" s="921"/>
      <c r="FNV71" s="921"/>
      <c r="FNW71" s="921"/>
      <c r="FNX71" s="921"/>
      <c r="FNY71" s="921"/>
      <c r="FNZ71" s="921"/>
      <c r="FOA71" s="921"/>
      <c r="FOB71" s="921"/>
      <c r="FOC71" s="921"/>
      <c r="FOD71" s="921"/>
      <c r="FOE71" s="921"/>
      <c r="FOF71" s="921"/>
      <c r="FOG71" s="921"/>
      <c r="FOH71" s="921"/>
      <c r="FOI71" s="921"/>
      <c r="FOJ71" s="921"/>
      <c r="FOK71" s="921"/>
      <c r="FOL71" s="921"/>
      <c r="FOM71" s="921"/>
      <c r="FON71" s="921"/>
      <c r="FOO71" s="921"/>
      <c r="FOP71" s="921"/>
      <c r="FOQ71" s="921"/>
      <c r="FOR71" s="921"/>
      <c r="FOS71" s="921"/>
      <c r="FOT71" s="921"/>
      <c r="FOU71" s="921"/>
      <c r="FOV71" s="921"/>
      <c r="FOW71" s="921"/>
      <c r="FOX71" s="921"/>
      <c r="FOY71" s="921"/>
      <c r="FOZ71" s="921"/>
      <c r="FPA71" s="921"/>
      <c r="FPB71" s="921"/>
      <c r="FPC71" s="921"/>
      <c r="FPD71" s="921"/>
      <c r="FPE71" s="921"/>
      <c r="FPF71" s="921"/>
      <c r="FPG71" s="921"/>
      <c r="FPH71" s="921"/>
      <c r="FPI71" s="921"/>
      <c r="FPJ71" s="921"/>
      <c r="FPK71" s="921"/>
      <c r="FPL71" s="921"/>
      <c r="FPM71" s="921"/>
      <c r="FPN71" s="921"/>
      <c r="FPO71" s="921"/>
      <c r="FPP71" s="921"/>
      <c r="FPQ71" s="921"/>
      <c r="FPR71" s="921"/>
      <c r="FPS71" s="921"/>
      <c r="FPT71" s="921"/>
      <c r="FPU71" s="921"/>
      <c r="FPV71" s="921"/>
      <c r="FPW71" s="921"/>
      <c r="FPX71" s="921"/>
      <c r="FPY71" s="921"/>
      <c r="FPZ71" s="921"/>
      <c r="FQA71" s="921"/>
      <c r="FQB71" s="921"/>
      <c r="FQC71" s="921"/>
      <c r="FQD71" s="921"/>
      <c r="FQE71" s="921"/>
      <c r="FQF71" s="921"/>
      <c r="FQG71" s="921"/>
      <c r="FQH71" s="921"/>
      <c r="FQI71" s="921"/>
      <c r="FQJ71" s="921"/>
      <c r="FQK71" s="921"/>
      <c r="FQL71" s="921"/>
      <c r="FQM71" s="921"/>
      <c r="FQN71" s="921"/>
      <c r="FQO71" s="921"/>
      <c r="FQP71" s="921"/>
      <c r="FQQ71" s="921"/>
      <c r="FQR71" s="921"/>
      <c r="FQS71" s="921"/>
      <c r="FQT71" s="921"/>
      <c r="FQU71" s="921"/>
      <c r="FQV71" s="921"/>
      <c r="FQW71" s="921"/>
      <c r="FQX71" s="921"/>
      <c r="FQY71" s="921"/>
      <c r="FQZ71" s="921"/>
      <c r="FRA71" s="921"/>
      <c r="FRB71" s="921"/>
      <c r="FRC71" s="921"/>
      <c r="FRD71" s="921"/>
      <c r="FRE71" s="921"/>
      <c r="FRF71" s="921"/>
      <c r="FRG71" s="921"/>
      <c r="FRH71" s="921"/>
      <c r="FRI71" s="921"/>
      <c r="FRJ71" s="921"/>
      <c r="FRK71" s="921"/>
      <c r="FRL71" s="921"/>
      <c r="FRM71" s="921"/>
      <c r="FRN71" s="921"/>
      <c r="FRO71" s="921"/>
      <c r="FRP71" s="921"/>
      <c r="FRQ71" s="921"/>
      <c r="FRR71" s="921"/>
      <c r="FRS71" s="921"/>
      <c r="FRT71" s="921"/>
      <c r="FRU71" s="921"/>
      <c r="FRV71" s="921"/>
      <c r="FRW71" s="921"/>
      <c r="FRX71" s="921"/>
      <c r="FRY71" s="921"/>
      <c r="FRZ71" s="921"/>
      <c r="FSA71" s="921"/>
      <c r="FSB71" s="921"/>
      <c r="FSC71" s="921"/>
      <c r="FSD71" s="921"/>
      <c r="FSE71" s="921"/>
      <c r="FSF71" s="921"/>
      <c r="FSG71" s="921"/>
      <c r="FSH71" s="921"/>
      <c r="FSI71" s="921"/>
      <c r="FSJ71" s="921"/>
      <c r="FSK71" s="921"/>
      <c r="FSL71" s="921"/>
      <c r="FSM71" s="921"/>
      <c r="FSN71" s="921"/>
      <c r="FSO71" s="921"/>
      <c r="FSP71" s="921"/>
      <c r="FSQ71" s="921"/>
      <c r="FSR71" s="921"/>
      <c r="FSS71" s="921"/>
      <c r="FST71" s="921"/>
      <c r="FSU71" s="921"/>
      <c r="FSV71" s="921"/>
      <c r="FSW71" s="921"/>
      <c r="FSX71" s="921"/>
      <c r="FSY71" s="921"/>
      <c r="FSZ71" s="921"/>
      <c r="FTA71" s="921"/>
      <c r="FTB71" s="921"/>
      <c r="FTC71" s="921"/>
      <c r="FTD71" s="921"/>
      <c r="FTE71" s="921"/>
      <c r="FTF71" s="921"/>
      <c r="FTG71" s="921"/>
      <c r="FTH71" s="921"/>
      <c r="FTI71" s="921"/>
      <c r="FTJ71" s="921"/>
      <c r="FTK71" s="921"/>
      <c r="FTL71" s="921"/>
      <c r="FTM71" s="921"/>
      <c r="FTN71" s="921"/>
      <c r="FTO71" s="921"/>
      <c r="FTP71" s="921"/>
      <c r="FTQ71" s="921"/>
      <c r="FTR71" s="921"/>
      <c r="FTS71" s="921"/>
      <c r="FTT71" s="921"/>
      <c r="FTU71" s="921"/>
      <c r="FTV71" s="921"/>
      <c r="FTW71" s="921"/>
      <c r="FTX71" s="921"/>
      <c r="FTY71" s="921"/>
      <c r="FTZ71" s="921"/>
      <c r="FUA71" s="921"/>
      <c r="FUB71" s="921"/>
      <c r="FUC71" s="921"/>
      <c r="FUD71" s="921"/>
      <c r="FUE71" s="921"/>
      <c r="FUF71" s="921"/>
      <c r="FUG71" s="921"/>
      <c r="FUH71" s="921"/>
      <c r="FUI71" s="921"/>
      <c r="FUJ71" s="921"/>
      <c r="FUK71" s="921"/>
      <c r="FUL71" s="921"/>
      <c r="FUM71" s="921"/>
      <c r="FUN71" s="921"/>
      <c r="FUO71" s="921"/>
      <c r="FUP71" s="921"/>
      <c r="FUQ71" s="921"/>
      <c r="FUR71" s="921"/>
      <c r="FUS71" s="921"/>
      <c r="FUT71" s="921"/>
      <c r="FUU71" s="921"/>
      <c r="FUV71" s="921"/>
      <c r="FUW71" s="921"/>
      <c r="FUX71" s="921"/>
      <c r="FUY71" s="921"/>
      <c r="FUZ71" s="921"/>
      <c r="FVA71" s="921"/>
      <c r="FVB71" s="921"/>
      <c r="FVC71" s="921"/>
      <c r="FVD71" s="921"/>
      <c r="FVE71" s="921"/>
      <c r="FVF71" s="921"/>
      <c r="FVG71" s="921"/>
      <c r="FVH71" s="921"/>
      <c r="FVI71" s="921"/>
      <c r="FVJ71" s="921"/>
      <c r="FVK71" s="921"/>
      <c r="FVL71" s="921"/>
      <c r="FVM71" s="921"/>
      <c r="FVN71" s="921"/>
      <c r="FVO71" s="921"/>
      <c r="FVP71" s="921"/>
      <c r="FVQ71" s="921"/>
      <c r="FVR71" s="921"/>
      <c r="FVS71" s="921"/>
      <c r="FVT71" s="921"/>
      <c r="FVU71" s="921"/>
      <c r="FVV71" s="921"/>
      <c r="FVW71" s="921"/>
      <c r="FVX71" s="921"/>
      <c r="FVY71" s="921"/>
      <c r="FVZ71" s="921"/>
      <c r="FWA71" s="921"/>
      <c r="FWB71" s="921"/>
      <c r="FWC71" s="921"/>
      <c r="FWD71" s="921"/>
      <c r="FWE71" s="921"/>
      <c r="FWF71" s="921"/>
      <c r="FWG71" s="921"/>
      <c r="FWH71" s="921"/>
      <c r="FWI71" s="921"/>
      <c r="FWJ71" s="921"/>
      <c r="FWK71" s="921"/>
      <c r="FWL71" s="921"/>
      <c r="FWM71" s="921"/>
      <c r="FWN71" s="921"/>
      <c r="FWO71" s="921"/>
      <c r="FWP71" s="921"/>
      <c r="FWQ71" s="921"/>
      <c r="FWR71" s="921"/>
      <c r="FWS71" s="921"/>
      <c r="FWT71" s="921"/>
      <c r="FWU71" s="921"/>
      <c r="FWV71" s="921"/>
      <c r="FWW71" s="921"/>
      <c r="FWX71" s="921"/>
      <c r="FWY71" s="921"/>
      <c r="FWZ71" s="921"/>
      <c r="FXA71" s="921"/>
      <c r="FXB71" s="921"/>
      <c r="FXC71" s="921"/>
      <c r="FXD71" s="921"/>
      <c r="FXE71" s="921"/>
      <c r="FXF71" s="921"/>
      <c r="FXG71" s="921"/>
      <c r="FXH71" s="921"/>
      <c r="FXI71" s="921"/>
      <c r="FXJ71" s="921"/>
      <c r="FXK71" s="921"/>
      <c r="FXL71" s="921"/>
      <c r="FXM71" s="921"/>
      <c r="FXN71" s="921"/>
      <c r="FXO71" s="921"/>
      <c r="FXP71" s="921"/>
      <c r="FXQ71" s="921"/>
      <c r="FXR71" s="921"/>
      <c r="FXS71" s="921"/>
      <c r="FXT71" s="921"/>
      <c r="FXU71" s="921"/>
      <c r="FXV71" s="921"/>
      <c r="FXW71" s="921"/>
      <c r="FXX71" s="921"/>
      <c r="FXY71" s="921"/>
      <c r="FXZ71" s="921"/>
      <c r="FYA71" s="921"/>
      <c r="FYB71" s="921"/>
      <c r="FYC71" s="921"/>
      <c r="FYD71" s="921"/>
      <c r="FYE71" s="921"/>
      <c r="FYF71" s="921"/>
      <c r="FYG71" s="921"/>
      <c r="FYH71" s="921"/>
      <c r="FYI71" s="921"/>
      <c r="FYJ71" s="921"/>
      <c r="FYK71" s="921"/>
      <c r="FYL71" s="921"/>
      <c r="FYM71" s="921"/>
      <c r="FYN71" s="921"/>
      <c r="FYO71" s="921"/>
      <c r="FYP71" s="921"/>
      <c r="FYQ71" s="921"/>
      <c r="FYR71" s="921"/>
      <c r="FYS71" s="921"/>
      <c r="FYT71" s="921"/>
      <c r="FYU71" s="921"/>
      <c r="FYV71" s="921"/>
      <c r="FYW71" s="921"/>
      <c r="FYX71" s="921"/>
      <c r="FYY71" s="921"/>
      <c r="FYZ71" s="921"/>
      <c r="FZA71" s="921"/>
      <c r="FZB71" s="921"/>
      <c r="FZC71" s="921"/>
      <c r="FZD71" s="921"/>
      <c r="FZE71" s="921"/>
      <c r="FZF71" s="921"/>
      <c r="FZG71" s="921"/>
      <c r="FZH71" s="921"/>
      <c r="FZI71" s="921"/>
      <c r="FZJ71" s="921"/>
      <c r="FZK71" s="921"/>
      <c r="FZL71" s="921"/>
      <c r="FZM71" s="921"/>
      <c r="FZN71" s="921"/>
      <c r="FZO71" s="921"/>
      <c r="FZP71" s="921"/>
      <c r="FZQ71" s="921"/>
      <c r="FZR71" s="921"/>
      <c r="FZS71" s="921"/>
      <c r="FZT71" s="921"/>
      <c r="FZU71" s="921"/>
      <c r="FZV71" s="921"/>
      <c r="FZW71" s="921"/>
      <c r="FZX71" s="921"/>
      <c r="FZY71" s="921"/>
      <c r="FZZ71" s="921"/>
      <c r="GAA71" s="921"/>
      <c r="GAB71" s="921"/>
      <c r="GAC71" s="921"/>
      <c r="GAD71" s="921"/>
      <c r="GAE71" s="921"/>
      <c r="GAF71" s="921"/>
      <c r="GAG71" s="921"/>
      <c r="GAH71" s="921"/>
      <c r="GAI71" s="921"/>
      <c r="GAJ71" s="921"/>
      <c r="GAK71" s="921"/>
      <c r="GAL71" s="921"/>
      <c r="GAM71" s="921"/>
      <c r="GAN71" s="921"/>
      <c r="GAO71" s="921"/>
      <c r="GAP71" s="921"/>
      <c r="GAQ71" s="921"/>
      <c r="GAR71" s="921"/>
      <c r="GAS71" s="921"/>
      <c r="GAT71" s="921"/>
      <c r="GAU71" s="921"/>
      <c r="GAV71" s="921"/>
      <c r="GAW71" s="921"/>
      <c r="GAX71" s="921"/>
      <c r="GAY71" s="921"/>
      <c r="GAZ71" s="921"/>
      <c r="GBA71" s="921"/>
      <c r="GBB71" s="921"/>
      <c r="GBC71" s="921"/>
      <c r="GBD71" s="921"/>
      <c r="GBE71" s="921"/>
      <c r="GBF71" s="921"/>
      <c r="GBG71" s="921"/>
      <c r="GBH71" s="921"/>
      <c r="GBI71" s="921"/>
      <c r="GBJ71" s="921"/>
      <c r="GBK71" s="921"/>
      <c r="GBL71" s="921"/>
      <c r="GBM71" s="921"/>
      <c r="GBN71" s="921"/>
      <c r="GBO71" s="921"/>
      <c r="GBP71" s="921"/>
      <c r="GBQ71" s="921"/>
      <c r="GBR71" s="921"/>
      <c r="GBS71" s="921"/>
      <c r="GBT71" s="921"/>
      <c r="GBU71" s="921"/>
      <c r="GBV71" s="921"/>
      <c r="GBW71" s="921"/>
      <c r="GBX71" s="921"/>
      <c r="GBY71" s="921"/>
      <c r="GBZ71" s="921"/>
      <c r="GCA71" s="921"/>
      <c r="GCB71" s="921"/>
      <c r="GCC71" s="921"/>
      <c r="GCD71" s="921"/>
      <c r="GCE71" s="921"/>
      <c r="GCF71" s="921"/>
      <c r="GCG71" s="921"/>
      <c r="GCH71" s="921"/>
      <c r="GCI71" s="921"/>
      <c r="GCJ71" s="921"/>
      <c r="GCK71" s="921"/>
      <c r="GCL71" s="921"/>
      <c r="GCM71" s="921"/>
      <c r="GCN71" s="921"/>
      <c r="GCO71" s="921"/>
      <c r="GCP71" s="921"/>
      <c r="GCQ71" s="921"/>
      <c r="GCR71" s="921"/>
      <c r="GCS71" s="921"/>
      <c r="GCT71" s="921"/>
      <c r="GCU71" s="921"/>
      <c r="GCV71" s="921"/>
      <c r="GCW71" s="921"/>
      <c r="GCX71" s="921"/>
      <c r="GCY71" s="921"/>
      <c r="GCZ71" s="921"/>
      <c r="GDA71" s="921"/>
      <c r="GDB71" s="921"/>
      <c r="GDC71" s="921"/>
      <c r="GDD71" s="921"/>
      <c r="GDE71" s="921"/>
      <c r="GDF71" s="921"/>
      <c r="GDG71" s="921"/>
      <c r="GDH71" s="921"/>
      <c r="GDI71" s="921"/>
      <c r="GDJ71" s="921"/>
      <c r="GDK71" s="921"/>
      <c r="GDL71" s="921"/>
      <c r="GDM71" s="921"/>
      <c r="GDN71" s="921"/>
      <c r="GDO71" s="921"/>
      <c r="GDP71" s="921"/>
      <c r="GDQ71" s="921"/>
      <c r="GDR71" s="921"/>
      <c r="GDS71" s="921"/>
      <c r="GDT71" s="921"/>
      <c r="GDU71" s="921"/>
      <c r="GDV71" s="921"/>
      <c r="GDW71" s="921"/>
      <c r="GDX71" s="921"/>
      <c r="GDY71" s="921"/>
      <c r="GDZ71" s="921"/>
      <c r="GEA71" s="921"/>
      <c r="GEB71" s="921"/>
      <c r="GEC71" s="921"/>
      <c r="GED71" s="921"/>
      <c r="GEE71" s="921"/>
      <c r="GEF71" s="921"/>
      <c r="GEG71" s="921"/>
      <c r="GEH71" s="921"/>
      <c r="GEI71" s="921"/>
      <c r="GEJ71" s="921"/>
      <c r="GEK71" s="921"/>
      <c r="GEL71" s="921"/>
      <c r="GEM71" s="921"/>
      <c r="GEN71" s="921"/>
      <c r="GEO71" s="921"/>
      <c r="GEP71" s="921"/>
      <c r="GEQ71" s="921"/>
      <c r="GER71" s="921"/>
      <c r="GES71" s="921"/>
      <c r="GET71" s="921"/>
      <c r="GEU71" s="921"/>
      <c r="GEV71" s="921"/>
      <c r="GEW71" s="921"/>
      <c r="GEX71" s="921"/>
      <c r="GEY71" s="921"/>
      <c r="GEZ71" s="921"/>
      <c r="GFA71" s="921"/>
      <c r="GFB71" s="921"/>
      <c r="GFC71" s="921"/>
      <c r="GFD71" s="921"/>
      <c r="GFE71" s="921"/>
      <c r="GFF71" s="921"/>
      <c r="GFG71" s="921"/>
      <c r="GFH71" s="921"/>
      <c r="GFI71" s="921"/>
      <c r="GFJ71" s="921"/>
      <c r="GFK71" s="921"/>
      <c r="GFL71" s="921"/>
      <c r="GFM71" s="921"/>
      <c r="GFN71" s="921"/>
      <c r="GFO71" s="921"/>
      <c r="GFP71" s="921"/>
      <c r="GFQ71" s="921"/>
      <c r="GFR71" s="921"/>
      <c r="GFS71" s="921"/>
      <c r="GFT71" s="921"/>
      <c r="GFU71" s="921"/>
      <c r="GFV71" s="921"/>
      <c r="GFW71" s="921"/>
      <c r="GFX71" s="921"/>
      <c r="GFY71" s="921"/>
      <c r="GFZ71" s="921"/>
      <c r="GGA71" s="921"/>
      <c r="GGB71" s="921"/>
      <c r="GGC71" s="921"/>
      <c r="GGD71" s="921"/>
      <c r="GGE71" s="921"/>
      <c r="GGF71" s="921"/>
      <c r="GGG71" s="921"/>
      <c r="GGH71" s="921"/>
      <c r="GGI71" s="921"/>
      <c r="GGJ71" s="921"/>
      <c r="GGK71" s="921"/>
      <c r="GGL71" s="921"/>
      <c r="GGM71" s="921"/>
      <c r="GGN71" s="921"/>
      <c r="GGO71" s="921"/>
      <c r="GGP71" s="921"/>
      <c r="GGQ71" s="921"/>
      <c r="GGR71" s="921"/>
      <c r="GGS71" s="921"/>
      <c r="GGT71" s="921"/>
      <c r="GGU71" s="921"/>
      <c r="GGV71" s="921"/>
      <c r="GGW71" s="921"/>
      <c r="GGX71" s="921"/>
      <c r="GGY71" s="921"/>
      <c r="GGZ71" s="921"/>
      <c r="GHA71" s="921"/>
      <c r="GHB71" s="921"/>
      <c r="GHC71" s="921"/>
      <c r="GHD71" s="921"/>
      <c r="GHE71" s="921"/>
      <c r="GHF71" s="921"/>
      <c r="GHG71" s="921"/>
      <c r="GHH71" s="921"/>
      <c r="GHI71" s="921"/>
      <c r="GHJ71" s="921"/>
      <c r="GHK71" s="921"/>
      <c r="GHL71" s="921"/>
      <c r="GHM71" s="921"/>
      <c r="GHN71" s="921"/>
      <c r="GHO71" s="921"/>
      <c r="GHP71" s="921"/>
      <c r="GHQ71" s="921"/>
      <c r="GHR71" s="921"/>
      <c r="GHS71" s="921"/>
      <c r="GHT71" s="921"/>
      <c r="GHU71" s="921"/>
      <c r="GHV71" s="921"/>
      <c r="GHW71" s="921"/>
      <c r="GHX71" s="921"/>
      <c r="GHY71" s="921"/>
      <c r="GHZ71" s="921"/>
      <c r="GIA71" s="921"/>
      <c r="GIB71" s="921"/>
      <c r="GIC71" s="921"/>
      <c r="GID71" s="921"/>
      <c r="GIE71" s="921"/>
      <c r="GIF71" s="921"/>
      <c r="GIG71" s="921"/>
      <c r="GIH71" s="921"/>
      <c r="GII71" s="921"/>
      <c r="GIJ71" s="921"/>
      <c r="GIK71" s="921"/>
      <c r="GIL71" s="921"/>
      <c r="GIM71" s="921"/>
      <c r="GIN71" s="921"/>
      <c r="GIO71" s="921"/>
      <c r="GIP71" s="921"/>
      <c r="GIQ71" s="921"/>
      <c r="GIR71" s="921"/>
      <c r="GIS71" s="921"/>
      <c r="GIT71" s="921"/>
      <c r="GIU71" s="921"/>
      <c r="GIV71" s="921"/>
      <c r="GIW71" s="921"/>
      <c r="GIX71" s="921"/>
      <c r="GIY71" s="921"/>
      <c r="GIZ71" s="921"/>
      <c r="GJA71" s="921"/>
      <c r="GJB71" s="921"/>
      <c r="GJC71" s="921"/>
      <c r="GJD71" s="921"/>
      <c r="GJE71" s="921"/>
      <c r="GJF71" s="921"/>
      <c r="GJG71" s="921"/>
      <c r="GJH71" s="921"/>
      <c r="GJI71" s="921"/>
      <c r="GJJ71" s="921"/>
      <c r="GJK71" s="921"/>
      <c r="GJL71" s="921"/>
      <c r="GJM71" s="921"/>
      <c r="GJN71" s="921"/>
      <c r="GJO71" s="921"/>
      <c r="GJP71" s="921"/>
      <c r="GJQ71" s="921"/>
      <c r="GJR71" s="921"/>
      <c r="GJS71" s="921"/>
      <c r="GJT71" s="921"/>
      <c r="GJU71" s="921"/>
      <c r="GJV71" s="921"/>
      <c r="GJW71" s="921"/>
      <c r="GJX71" s="921"/>
      <c r="GJY71" s="921"/>
      <c r="GJZ71" s="921"/>
      <c r="GKA71" s="921"/>
      <c r="GKB71" s="921"/>
      <c r="GKC71" s="921"/>
      <c r="GKD71" s="921"/>
      <c r="GKE71" s="921"/>
      <c r="GKF71" s="921"/>
      <c r="GKG71" s="921"/>
      <c r="GKH71" s="921"/>
      <c r="GKI71" s="921"/>
      <c r="GKJ71" s="921"/>
      <c r="GKK71" s="921"/>
      <c r="GKL71" s="921"/>
      <c r="GKM71" s="921"/>
      <c r="GKN71" s="921"/>
      <c r="GKO71" s="921"/>
      <c r="GKP71" s="921"/>
      <c r="GKQ71" s="921"/>
      <c r="GKR71" s="921"/>
      <c r="GKS71" s="921"/>
      <c r="GKT71" s="921"/>
      <c r="GKU71" s="921"/>
      <c r="GKV71" s="921"/>
      <c r="GKW71" s="921"/>
      <c r="GKX71" s="921"/>
      <c r="GKY71" s="921"/>
      <c r="GKZ71" s="921"/>
      <c r="GLA71" s="921"/>
      <c r="GLB71" s="921"/>
      <c r="GLC71" s="921"/>
      <c r="GLD71" s="921"/>
      <c r="GLE71" s="921"/>
      <c r="GLF71" s="921"/>
      <c r="GLG71" s="921"/>
      <c r="GLH71" s="921"/>
      <c r="GLI71" s="921"/>
      <c r="GLJ71" s="921"/>
      <c r="GLK71" s="921"/>
      <c r="GLL71" s="921"/>
      <c r="GLM71" s="921"/>
      <c r="GLN71" s="921"/>
      <c r="GLO71" s="921"/>
      <c r="GLP71" s="921"/>
      <c r="GLQ71" s="921"/>
      <c r="GLR71" s="921"/>
      <c r="GLS71" s="921"/>
      <c r="GLT71" s="921"/>
      <c r="GLU71" s="921"/>
      <c r="GLV71" s="921"/>
      <c r="GLW71" s="921"/>
      <c r="GLX71" s="921"/>
      <c r="GLY71" s="921"/>
      <c r="GLZ71" s="921"/>
      <c r="GMA71" s="921"/>
      <c r="GMB71" s="921"/>
      <c r="GMC71" s="921"/>
      <c r="GMD71" s="921"/>
      <c r="GME71" s="921"/>
      <c r="GMF71" s="921"/>
      <c r="GMG71" s="921"/>
      <c r="GMH71" s="921"/>
      <c r="GMI71" s="921"/>
      <c r="GMJ71" s="921"/>
      <c r="GMK71" s="921"/>
      <c r="GML71" s="921"/>
      <c r="GMM71" s="921"/>
      <c r="GMN71" s="921"/>
      <c r="GMO71" s="921"/>
      <c r="GMP71" s="921"/>
      <c r="GMQ71" s="921"/>
      <c r="GMR71" s="921"/>
      <c r="GMS71" s="921"/>
      <c r="GMT71" s="921"/>
      <c r="GMU71" s="921"/>
      <c r="GMV71" s="921"/>
      <c r="GMW71" s="921"/>
      <c r="GMX71" s="921"/>
      <c r="GMY71" s="921"/>
      <c r="GMZ71" s="921"/>
      <c r="GNA71" s="921"/>
      <c r="GNB71" s="921"/>
      <c r="GNC71" s="921"/>
      <c r="GND71" s="921"/>
      <c r="GNE71" s="921"/>
      <c r="GNF71" s="921"/>
      <c r="GNG71" s="921"/>
      <c r="GNH71" s="921"/>
      <c r="GNI71" s="921"/>
      <c r="GNJ71" s="921"/>
      <c r="GNK71" s="921"/>
      <c r="GNL71" s="921"/>
      <c r="GNM71" s="921"/>
      <c r="GNN71" s="921"/>
      <c r="GNO71" s="921"/>
      <c r="GNP71" s="921"/>
      <c r="GNQ71" s="921"/>
      <c r="GNR71" s="921"/>
      <c r="GNS71" s="921"/>
      <c r="GNT71" s="921"/>
      <c r="GNU71" s="921"/>
      <c r="GNV71" s="921"/>
      <c r="GNW71" s="921"/>
      <c r="GNX71" s="921"/>
      <c r="GNY71" s="921"/>
      <c r="GNZ71" s="921"/>
      <c r="GOA71" s="921"/>
      <c r="GOB71" s="921"/>
      <c r="GOC71" s="921"/>
      <c r="GOD71" s="921"/>
      <c r="GOE71" s="921"/>
      <c r="GOF71" s="921"/>
      <c r="GOG71" s="921"/>
      <c r="GOH71" s="921"/>
      <c r="GOI71" s="921"/>
      <c r="GOJ71" s="921"/>
      <c r="GOK71" s="921"/>
      <c r="GOL71" s="921"/>
      <c r="GOM71" s="921"/>
      <c r="GON71" s="921"/>
      <c r="GOO71" s="921"/>
      <c r="GOP71" s="921"/>
      <c r="GOQ71" s="921"/>
      <c r="GOR71" s="921"/>
      <c r="GOS71" s="921"/>
      <c r="GOT71" s="921"/>
      <c r="GOU71" s="921"/>
      <c r="GOV71" s="921"/>
      <c r="GOW71" s="921"/>
      <c r="GOX71" s="921"/>
      <c r="GOY71" s="921"/>
      <c r="GOZ71" s="921"/>
      <c r="GPA71" s="921"/>
      <c r="GPB71" s="921"/>
      <c r="GPC71" s="921"/>
      <c r="GPD71" s="921"/>
      <c r="GPE71" s="921"/>
      <c r="GPF71" s="921"/>
      <c r="GPG71" s="921"/>
      <c r="GPH71" s="921"/>
      <c r="GPI71" s="921"/>
      <c r="GPJ71" s="921"/>
      <c r="GPK71" s="921"/>
      <c r="GPL71" s="921"/>
      <c r="GPM71" s="921"/>
      <c r="GPN71" s="921"/>
      <c r="GPO71" s="921"/>
      <c r="GPP71" s="921"/>
      <c r="GPQ71" s="921"/>
      <c r="GPR71" s="921"/>
      <c r="GPS71" s="921"/>
      <c r="GPT71" s="921"/>
      <c r="GPU71" s="921"/>
      <c r="GPV71" s="921"/>
      <c r="GPW71" s="921"/>
      <c r="GPX71" s="921"/>
      <c r="GPY71" s="921"/>
      <c r="GPZ71" s="921"/>
      <c r="GQA71" s="921"/>
      <c r="GQB71" s="921"/>
      <c r="GQC71" s="921"/>
      <c r="GQD71" s="921"/>
      <c r="GQE71" s="921"/>
      <c r="GQF71" s="921"/>
      <c r="GQG71" s="921"/>
      <c r="GQH71" s="921"/>
      <c r="GQI71" s="921"/>
      <c r="GQJ71" s="921"/>
      <c r="GQK71" s="921"/>
      <c r="GQL71" s="921"/>
      <c r="GQM71" s="921"/>
      <c r="GQN71" s="921"/>
      <c r="GQO71" s="921"/>
      <c r="GQP71" s="921"/>
      <c r="GQQ71" s="921"/>
      <c r="GQR71" s="921"/>
      <c r="GQS71" s="921"/>
      <c r="GQT71" s="921"/>
      <c r="GQU71" s="921"/>
      <c r="GQV71" s="921"/>
      <c r="GQW71" s="921"/>
      <c r="GQX71" s="921"/>
      <c r="GQY71" s="921"/>
      <c r="GQZ71" s="921"/>
      <c r="GRA71" s="921"/>
      <c r="GRB71" s="921"/>
      <c r="GRC71" s="921"/>
      <c r="GRD71" s="921"/>
      <c r="GRE71" s="921"/>
      <c r="GRF71" s="921"/>
      <c r="GRG71" s="921"/>
      <c r="GRH71" s="921"/>
      <c r="GRI71" s="921"/>
      <c r="GRJ71" s="921"/>
      <c r="GRK71" s="921"/>
      <c r="GRL71" s="921"/>
      <c r="GRM71" s="921"/>
      <c r="GRN71" s="921"/>
      <c r="GRO71" s="921"/>
      <c r="GRP71" s="921"/>
      <c r="GRQ71" s="921"/>
      <c r="GRR71" s="921"/>
      <c r="GRS71" s="921"/>
      <c r="GRT71" s="921"/>
      <c r="GRU71" s="921"/>
      <c r="GRV71" s="921"/>
      <c r="GRW71" s="921"/>
      <c r="GRX71" s="921"/>
      <c r="GRY71" s="921"/>
      <c r="GRZ71" s="921"/>
      <c r="GSA71" s="921"/>
      <c r="GSB71" s="921"/>
      <c r="GSC71" s="921"/>
      <c r="GSD71" s="921"/>
      <c r="GSE71" s="921"/>
      <c r="GSF71" s="921"/>
      <c r="GSG71" s="921"/>
      <c r="GSH71" s="921"/>
      <c r="GSI71" s="921"/>
      <c r="GSJ71" s="921"/>
      <c r="GSK71" s="921"/>
      <c r="GSL71" s="921"/>
      <c r="GSM71" s="921"/>
      <c r="GSN71" s="921"/>
      <c r="GSO71" s="921"/>
      <c r="GSP71" s="921"/>
      <c r="GSQ71" s="921"/>
      <c r="GSR71" s="921"/>
      <c r="GSS71" s="921"/>
      <c r="GST71" s="921"/>
      <c r="GSU71" s="921"/>
      <c r="GSV71" s="921"/>
      <c r="GSW71" s="921"/>
      <c r="GSX71" s="921"/>
      <c r="GSY71" s="921"/>
      <c r="GSZ71" s="921"/>
      <c r="GTA71" s="921"/>
      <c r="GTB71" s="921"/>
      <c r="GTC71" s="921"/>
      <c r="GTD71" s="921"/>
      <c r="GTE71" s="921"/>
      <c r="GTF71" s="921"/>
      <c r="GTG71" s="921"/>
      <c r="GTH71" s="921"/>
      <c r="GTI71" s="921"/>
      <c r="GTJ71" s="921"/>
      <c r="GTK71" s="921"/>
      <c r="GTL71" s="921"/>
      <c r="GTM71" s="921"/>
      <c r="GTN71" s="921"/>
      <c r="GTO71" s="921"/>
      <c r="GTP71" s="921"/>
      <c r="GTQ71" s="921"/>
      <c r="GTR71" s="921"/>
      <c r="GTS71" s="921"/>
      <c r="GTT71" s="921"/>
      <c r="GTU71" s="921"/>
      <c r="GTV71" s="921"/>
      <c r="GTW71" s="921"/>
      <c r="GTX71" s="921"/>
      <c r="GTY71" s="921"/>
      <c r="GTZ71" s="921"/>
      <c r="GUA71" s="921"/>
      <c r="GUB71" s="921"/>
      <c r="GUC71" s="921"/>
      <c r="GUD71" s="921"/>
      <c r="GUE71" s="921"/>
      <c r="GUF71" s="921"/>
      <c r="GUG71" s="921"/>
      <c r="GUH71" s="921"/>
      <c r="GUI71" s="921"/>
      <c r="GUJ71" s="921"/>
      <c r="GUK71" s="921"/>
      <c r="GUL71" s="921"/>
      <c r="GUM71" s="921"/>
      <c r="GUN71" s="921"/>
      <c r="GUO71" s="921"/>
      <c r="GUP71" s="921"/>
      <c r="GUQ71" s="921"/>
      <c r="GUR71" s="921"/>
      <c r="GUS71" s="921"/>
      <c r="GUT71" s="921"/>
      <c r="GUU71" s="921"/>
      <c r="GUV71" s="921"/>
      <c r="GUW71" s="921"/>
      <c r="GUX71" s="921"/>
      <c r="GUY71" s="921"/>
      <c r="GUZ71" s="921"/>
      <c r="GVA71" s="921"/>
      <c r="GVB71" s="921"/>
      <c r="GVC71" s="921"/>
      <c r="GVD71" s="921"/>
      <c r="GVE71" s="921"/>
      <c r="GVF71" s="921"/>
      <c r="GVG71" s="921"/>
      <c r="GVH71" s="921"/>
      <c r="GVI71" s="921"/>
      <c r="GVJ71" s="921"/>
      <c r="GVK71" s="921"/>
      <c r="GVL71" s="921"/>
      <c r="GVM71" s="921"/>
      <c r="GVN71" s="921"/>
      <c r="GVO71" s="921"/>
      <c r="GVP71" s="921"/>
      <c r="GVQ71" s="921"/>
      <c r="GVR71" s="921"/>
      <c r="GVS71" s="921"/>
      <c r="GVT71" s="921"/>
      <c r="GVU71" s="921"/>
      <c r="GVV71" s="921"/>
      <c r="GVW71" s="921"/>
      <c r="GVX71" s="921"/>
      <c r="GVY71" s="921"/>
      <c r="GVZ71" s="921"/>
      <c r="GWA71" s="921"/>
      <c r="GWB71" s="921"/>
      <c r="GWC71" s="921"/>
      <c r="GWD71" s="921"/>
      <c r="GWE71" s="921"/>
      <c r="GWF71" s="921"/>
      <c r="GWG71" s="921"/>
      <c r="GWH71" s="921"/>
      <c r="GWI71" s="921"/>
      <c r="GWJ71" s="921"/>
      <c r="GWK71" s="921"/>
      <c r="GWL71" s="921"/>
      <c r="GWM71" s="921"/>
      <c r="GWN71" s="921"/>
      <c r="GWO71" s="921"/>
      <c r="GWP71" s="921"/>
      <c r="GWQ71" s="921"/>
      <c r="GWR71" s="921"/>
      <c r="GWS71" s="921"/>
      <c r="GWT71" s="921"/>
      <c r="GWU71" s="921"/>
      <c r="GWV71" s="921"/>
      <c r="GWW71" s="921"/>
      <c r="GWX71" s="921"/>
      <c r="GWY71" s="921"/>
      <c r="GWZ71" s="921"/>
      <c r="GXA71" s="921"/>
      <c r="GXB71" s="921"/>
      <c r="GXC71" s="921"/>
      <c r="GXD71" s="921"/>
      <c r="GXE71" s="921"/>
      <c r="GXF71" s="921"/>
      <c r="GXG71" s="921"/>
      <c r="GXH71" s="921"/>
      <c r="GXI71" s="921"/>
      <c r="GXJ71" s="921"/>
      <c r="GXK71" s="921"/>
      <c r="GXL71" s="921"/>
      <c r="GXM71" s="921"/>
      <c r="GXN71" s="921"/>
      <c r="GXO71" s="921"/>
      <c r="GXP71" s="921"/>
      <c r="GXQ71" s="921"/>
      <c r="GXR71" s="921"/>
      <c r="GXS71" s="921"/>
      <c r="GXT71" s="921"/>
      <c r="GXU71" s="921"/>
      <c r="GXV71" s="921"/>
      <c r="GXW71" s="921"/>
      <c r="GXX71" s="921"/>
      <c r="GXY71" s="921"/>
      <c r="GXZ71" s="921"/>
      <c r="GYA71" s="921"/>
      <c r="GYB71" s="921"/>
      <c r="GYC71" s="921"/>
      <c r="GYD71" s="921"/>
      <c r="GYE71" s="921"/>
      <c r="GYF71" s="921"/>
      <c r="GYG71" s="921"/>
      <c r="GYH71" s="921"/>
      <c r="GYI71" s="921"/>
      <c r="GYJ71" s="921"/>
      <c r="GYK71" s="921"/>
      <c r="GYL71" s="921"/>
      <c r="GYM71" s="921"/>
      <c r="GYN71" s="921"/>
      <c r="GYO71" s="921"/>
      <c r="GYP71" s="921"/>
      <c r="GYQ71" s="921"/>
      <c r="GYR71" s="921"/>
      <c r="GYS71" s="921"/>
      <c r="GYT71" s="921"/>
      <c r="GYU71" s="921"/>
      <c r="GYV71" s="921"/>
      <c r="GYW71" s="921"/>
      <c r="GYX71" s="921"/>
      <c r="GYY71" s="921"/>
      <c r="GYZ71" s="921"/>
      <c r="GZA71" s="921"/>
      <c r="GZB71" s="921"/>
      <c r="GZC71" s="921"/>
      <c r="GZD71" s="921"/>
      <c r="GZE71" s="921"/>
      <c r="GZF71" s="921"/>
      <c r="GZG71" s="921"/>
      <c r="GZH71" s="921"/>
      <c r="GZI71" s="921"/>
      <c r="GZJ71" s="921"/>
      <c r="GZK71" s="921"/>
      <c r="GZL71" s="921"/>
      <c r="GZM71" s="921"/>
      <c r="GZN71" s="921"/>
      <c r="GZO71" s="921"/>
      <c r="GZP71" s="921"/>
      <c r="GZQ71" s="921"/>
      <c r="GZR71" s="921"/>
      <c r="GZS71" s="921"/>
      <c r="GZT71" s="921"/>
      <c r="GZU71" s="921"/>
      <c r="GZV71" s="921"/>
      <c r="GZW71" s="921"/>
      <c r="GZX71" s="921"/>
      <c r="GZY71" s="921"/>
      <c r="GZZ71" s="921"/>
      <c r="HAA71" s="921"/>
      <c r="HAB71" s="921"/>
      <c r="HAC71" s="921"/>
      <c r="HAD71" s="921"/>
      <c r="HAE71" s="921"/>
      <c r="HAF71" s="921"/>
      <c r="HAG71" s="921"/>
      <c r="HAH71" s="921"/>
      <c r="HAI71" s="921"/>
      <c r="HAJ71" s="921"/>
      <c r="HAK71" s="921"/>
      <c r="HAL71" s="921"/>
      <c r="HAM71" s="921"/>
      <c r="HAN71" s="921"/>
      <c r="HAO71" s="921"/>
      <c r="HAP71" s="921"/>
      <c r="HAQ71" s="921"/>
      <c r="HAR71" s="921"/>
      <c r="HAS71" s="921"/>
      <c r="HAT71" s="921"/>
      <c r="HAU71" s="921"/>
      <c r="HAV71" s="921"/>
      <c r="HAW71" s="921"/>
      <c r="HAX71" s="921"/>
      <c r="HAY71" s="921"/>
      <c r="HAZ71" s="921"/>
      <c r="HBA71" s="921"/>
      <c r="HBB71" s="921"/>
      <c r="HBC71" s="921"/>
      <c r="HBD71" s="921"/>
      <c r="HBE71" s="921"/>
      <c r="HBF71" s="921"/>
      <c r="HBG71" s="921"/>
      <c r="HBH71" s="921"/>
      <c r="HBI71" s="921"/>
      <c r="HBJ71" s="921"/>
      <c r="HBK71" s="921"/>
      <c r="HBL71" s="921"/>
      <c r="HBM71" s="921"/>
      <c r="HBN71" s="921"/>
      <c r="HBO71" s="921"/>
      <c r="HBP71" s="921"/>
      <c r="HBQ71" s="921"/>
      <c r="HBR71" s="921"/>
      <c r="HBS71" s="921"/>
      <c r="HBT71" s="921"/>
      <c r="HBU71" s="921"/>
      <c r="HBV71" s="921"/>
      <c r="HBW71" s="921"/>
      <c r="HBX71" s="921"/>
      <c r="HBY71" s="921"/>
      <c r="HBZ71" s="921"/>
      <c r="HCA71" s="921"/>
      <c r="HCB71" s="921"/>
      <c r="HCC71" s="921"/>
      <c r="HCD71" s="921"/>
      <c r="HCE71" s="921"/>
      <c r="HCF71" s="921"/>
      <c r="HCG71" s="921"/>
      <c r="HCH71" s="921"/>
      <c r="HCI71" s="921"/>
      <c r="HCJ71" s="921"/>
      <c r="HCK71" s="921"/>
      <c r="HCL71" s="921"/>
      <c r="HCM71" s="921"/>
      <c r="HCN71" s="921"/>
      <c r="HCO71" s="921"/>
      <c r="HCP71" s="921"/>
      <c r="HCQ71" s="921"/>
      <c r="HCR71" s="921"/>
      <c r="HCS71" s="921"/>
      <c r="HCT71" s="921"/>
      <c r="HCU71" s="921"/>
      <c r="HCV71" s="921"/>
      <c r="HCW71" s="921"/>
      <c r="HCX71" s="921"/>
      <c r="HCY71" s="921"/>
      <c r="HCZ71" s="921"/>
      <c r="HDA71" s="921"/>
      <c r="HDB71" s="921"/>
      <c r="HDC71" s="921"/>
      <c r="HDD71" s="921"/>
      <c r="HDE71" s="921"/>
      <c r="HDF71" s="921"/>
      <c r="HDG71" s="921"/>
      <c r="HDH71" s="921"/>
      <c r="HDI71" s="921"/>
      <c r="HDJ71" s="921"/>
      <c r="HDK71" s="921"/>
      <c r="HDL71" s="921"/>
      <c r="HDM71" s="921"/>
      <c r="HDN71" s="921"/>
      <c r="HDO71" s="921"/>
      <c r="HDP71" s="921"/>
      <c r="HDQ71" s="921"/>
      <c r="HDR71" s="921"/>
      <c r="HDS71" s="921"/>
      <c r="HDT71" s="921"/>
      <c r="HDU71" s="921"/>
      <c r="HDV71" s="921"/>
      <c r="HDW71" s="921"/>
      <c r="HDX71" s="921"/>
      <c r="HDY71" s="921"/>
      <c r="HDZ71" s="921"/>
      <c r="HEA71" s="921"/>
      <c r="HEB71" s="921"/>
      <c r="HEC71" s="921"/>
      <c r="HED71" s="921"/>
      <c r="HEE71" s="921"/>
      <c r="HEF71" s="921"/>
      <c r="HEG71" s="921"/>
      <c r="HEH71" s="921"/>
      <c r="HEI71" s="921"/>
      <c r="HEJ71" s="921"/>
      <c r="HEK71" s="921"/>
      <c r="HEL71" s="921"/>
      <c r="HEM71" s="921"/>
      <c r="HEN71" s="921"/>
      <c r="HEO71" s="921"/>
      <c r="HEP71" s="921"/>
      <c r="HEQ71" s="921"/>
      <c r="HER71" s="921"/>
      <c r="HES71" s="921"/>
      <c r="HET71" s="921"/>
      <c r="HEU71" s="921"/>
      <c r="HEV71" s="921"/>
      <c r="HEW71" s="921"/>
      <c r="HEX71" s="921"/>
      <c r="HEY71" s="921"/>
      <c r="HEZ71" s="921"/>
      <c r="HFA71" s="921"/>
      <c r="HFB71" s="921"/>
      <c r="HFC71" s="921"/>
      <c r="HFD71" s="921"/>
      <c r="HFE71" s="921"/>
      <c r="HFF71" s="921"/>
      <c r="HFG71" s="921"/>
      <c r="HFH71" s="921"/>
      <c r="HFI71" s="921"/>
      <c r="HFJ71" s="921"/>
      <c r="HFK71" s="921"/>
      <c r="HFL71" s="921"/>
      <c r="HFM71" s="921"/>
      <c r="HFN71" s="921"/>
      <c r="HFO71" s="921"/>
      <c r="HFP71" s="921"/>
      <c r="HFQ71" s="921"/>
      <c r="HFR71" s="921"/>
      <c r="HFS71" s="921"/>
      <c r="HFT71" s="921"/>
      <c r="HFU71" s="921"/>
      <c r="HFV71" s="921"/>
      <c r="HFW71" s="921"/>
      <c r="HFX71" s="921"/>
      <c r="HFY71" s="921"/>
      <c r="HFZ71" s="921"/>
      <c r="HGA71" s="921"/>
      <c r="HGB71" s="921"/>
      <c r="HGC71" s="921"/>
      <c r="HGD71" s="921"/>
      <c r="HGE71" s="921"/>
      <c r="HGF71" s="921"/>
      <c r="HGG71" s="921"/>
      <c r="HGH71" s="921"/>
      <c r="HGI71" s="921"/>
      <c r="HGJ71" s="921"/>
      <c r="HGK71" s="921"/>
      <c r="HGL71" s="921"/>
      <c r="HGM71" s="921"/>
      <c r="HGN71" s="921"/>
      <c r="HGO71" s="921"/>
      <c r="HGP71" s="921"/>
      <c r="HGQ71" s="921"/>
      <c r="HGR71" s="921"/>
      <c r="HGS71" s="921"/>
      <c r="HGT71" s="921"/>
      <c r="HGU71" s="921"/>
      <c r="HGV71" s="921"/>
      <c r="HGW71" s="921"/>
      <c r="HGX71" s="921"/>
      <c r="HGY71" s="921"/>
      <c r="HGZ71" s="921"/>
      <c r="HHA71" s="921"/>
      <c r="HHB71" s="921"/>
      <c r="HHC71" s="921"/>
      <c r="HHD71" s="921"/>
      <c r="HHE71" s="921"/>
      <c r="HHF71" s="921"/>
      <c r="HHG71" s="921"/>
      <c r="HHH71" s="921"/>
      <c r="HHI71" s="921"/>
      <c r="HHJ71" s="921"/>
      <c r="HHK71" s="921"/>
      <c r="HHL71" s="921"/>
      <c r="HHM71" s="921"/>
      <c r="HHN71" s="921"/>
      <c r="HHO71" s="921"/>
      <c r="HHP71" s="921"/>
      <c r="HHQ71" s="921"/>
      <c r="HHR71" s="921"/>
      <c r="HHS71" s="921"/>
      <c r="HHT71" s="921"/>
      <c r="HHU71" s="921"/>
      <c r="HHV71" s="921"/>
      <c r="HHW71" s="921"/>
      <c r="HHX71" s="921"/>
      <c r="HHY71" s="921"/>
      <c r="HHZ71" s="921"/>
      <c r="HIA71" s="921"/>
      <c r="HIB71" s="921"/>
      <c r="HIC71" s="921"/>
      <c r="HID71" s="921"/>
      <c r="HIE71" s="921"/>
      <c r="HIF71" s="921"/>
      <c r="HIG71" s="921"/>
      <c r="HIH71" s="921"/>
      <c r="HII71" s="921"/>
      <c r="HIJ71" s="921"/>
      <c r="HIK71" s="921"/>
      <c r="HIL71" s="921"/>
      <c r="HIM71" s="921"/>
      <c r="HIN71" s="921"/>
      <c r="HIO71" s="921"/>
      <c r="HIP71" s="921"/>
      <c r="HIQ71" s="921"/>
      <c r="HIR71" s="921"/>
      <c r="HIS71" s="921"/>
      <c r="HIT71" s="921"/>
      <c r="HIU71" s="921"/>
      <c r="HIV71" s="921"/>
      <c r="HIW71" s="921"/>
      <c r="HIX71" s="921"/>
      <c r="HIY71" s="921"/>
      <c r="HIZ71" s="921"/>
      <c r="HJA71" s="921"/>
      <c r="HJB71" s="921"/>
      <c r="HJC71" s="921"/>
      <c r="HJD71" s="921"/>
      <c r="HJE71" s="921"/>
      <c r="HJF71" s="921"/>
      <c r="HJG71" s="921"/>
      <c r="HJH71" s="921"/>
      <c r="HJI71" s="921"/>
      <c r="HJJ71" s="921"/>
      <c r="HJK71" s="921"/>
      <c r="HJL71" s="921"/>
      <c r="HJM71" s="921"/>
      <c r="HJN71" s="921"/>
      <c r="HJO71" s="921"/>
      <c r="HJP71" s="921"/>
      <c r="HJQ71" s="921"/>
      <c r="HJR71" s="921"/>
      <c r="HJS71" s="921"/>
      <c r="HJT71" s="921"/>
      <c r="HJU71" s="921"/>
      <c r="HJV71" s="921"/>
      <c r="HJW71" s="921"/>
      <c r="HJX71" s="921"/>
      <c r="HJY71" s="921"/>
      <c r="HJZ71" s="921"/>
      <c r="HKA71" s="921"/>
      <c r="HKB71" s="921"/>
      <c r="HKC71" s="921"/>
      <c r="HKD71" s="921"/>
      <c r="HKE71" s="921"/>
      <c r="HKF71" s="921"/>
      <c r="HKG71" s="921"/>
      <c r="HKH71" s="921"/>
      <c r="HKI71" s="921"/>
      <c r="HKJ71" s="921"/>
      <c r="HKK71" s="921"/>
      <c r="HKL71" s="921"/>
      <c r="HKM71" s="921"/>
      <c r="HKN71" s="921"/>
      <c r="HKO71" s="921"/>
      <c r="HKP71" s="921"/>
      <c r="HKQ71" s="921"/>
      <c r="HKR71" s="921"/>
      <c r="HKS71" s="921"/>
      <c r="HKT71" s="921"/>
      <c r="HKU71" s="921"/>
      <c r="HKV71" s="921"/>
      <c r="HKW71" s="921"/>
      <c r="HKX71" s="921"/>
      <c r="HKY71" s="921"/>
      <c r="HKZ71" s="921"/>
      <c r="HLA71" s="921"/>
      <c r="HLB71" s="921"/>
      <c r="HLC71" s="921"/>
      <c r="HLD71" s="921"/>
      <c r="HLE71" s="921"/>
      <c r="HLF71" s="921"/>
      <c r="HLG71" s="921"/>
      <c r="HLH71" s="921"/>
      <c r="HLI71" s="921"/>
      <c r="HLJ71" s="921"/>
      <c r="HLK71" s="921"/>
      <c r="HLL71" s="921"/>
      <c r="HLM71" s="921"/>
      <c r="HLN71" s="921"/>
      <c r="HLO71" s="921"/>
      <c r="HLP71" s="921"/>
      <c r="HLQ71" s="921"/>
      <c r="HLR71" s="921"/>
      <c r="HLS71" s="921"/>
      <c r="HLT71" s="921"/>
      <c r="HLU71" s="921"/>
      <c r="HLV71" s="921"/>
      <c r="HLW71" s="921"/>
      <c r="HLX71" s="921"/>
      <c r="HLY71" s="921"/>
      <c r="HLZ71" s="921"/>
      <c r="HMA71" s="921"/>
      <c r="HMB71" s="921"/>
      <c r="HMC71" s="921"/>
      <c r="HMD71" s="921"/>
      <c r="HME71" s="921"/>
      <c r="HMF71" s="921"/>
      <c r="HMG71" s="921"/>
      <c r="HMH71" s="921"/>
      <c r="HMI71" s="921"/>
      <c r="HMJ71" s="921"/>
      <c r="HMK71" s="921"/>
      <c r="HML71" s="921"/>
      <c r="HMM71" s="921"/>
      <c r="HMN71" s="921"/>
      <c r="HMO71" s="921"/>
      <c r="HMP71" s="921"/>
      <c r="HMQ71" s="921"/>
      <c r="HMR71" s="921"/>
      <c r="HMS71" s="921"/>
      <c r="HMT71" s="921"/>
      <c r="HMU71" s="921"/>
      <c r="HMV71" s="921"/>
      <c r="HMW71" s="921"/>
      <c r="HMX71" s="921"/>
      <c r="HMY71" s="921"/>
      <c r="HMZ71" s="921"/>
      <c r="HNA71" s="921"/>
      <c r="HNB71" s="921"/>
      <c r="HNC71" s="921"/>
      <c r="HND71" s="921"/>
      <c r="HNE71" s="921"/>
      <c r="HNF71" s="921"/>
      <c r="HNG71" s="921"/>
      <c r="HNH71" s="921"/>
      <c r="HNI71" s="921"/>
      <c r="HNJ71" s="921"/>
      <c r="HNK71" s="921"/>
      <c r="HNL71" s="921"/>
      <c r="HNM71" s="921"/>
      <c r="HNN71" s="921"/>
      <c r="HNO71" s="921"/>
      <c r="HNP71" s="921"/>
      <c r="HNQ71" s="921"/>
      <c r="HNR71" s="921"/>
      <c r="HNS71" s="921"/>
      <c r="HNT71" s="921"/>
      <c r="HNU71" s="921"/>
      <c r="HNV71" s="921"/>
      <c r="HNW71" s="921"/>
      <c r="HNX71" s="921"/>
      <c r="HNY71" s="921"/>
      <c r="HNZ71" s="921"/>
      <c r="HOA71" s="921"/>
      <c r="HOB71" s="921"/>
      <c r="HOC71" s="921"/>
      <c r="HOD71" s="921"/>
      <c r="HOE71" s="921"/>
      <c r="HOF71" s="921"/>
      <c r="HOG71" s="921"/>
      <c r="HOH71" s="921"/>
      <c r="HOI71" s="921"/>
      <c r="HOJ71" s="921"/>
      <c r="HOK71" s="921"/>
      <c r="HOL71" s="921"/>
      <c r="HOM71" s="921"/>
      <c r="HON71" s="921"/>
      <c r="HOO71" s="921"/>
      <c r="HOP71" s="921"/>
      <c r="HOQ71" s="921"/>
      <c r="HOR71" s="921"/>
      <c r="HOS71" s="921"/>
      <c r="HOT71" s="921"/>
      <c r="HOU71" s="921"/>
      <c r="HOV71" s="921"/>
      <c r="HOW71" s="921"/>
      <c r="HOX71" s="921"/>
      <c r="HOY71" s="921"/>
      <c r="HOZ71" s="921"/>
      <c r="HPA71" s="921"/>
      <c r="HPB71" s="921"/>
      <c r="HPC71" s="921"/>
      <c r="HPD71" s="921"/>
      <c r="HPE71" s="921"/>
      <c r="HPF71" s="921"/>
      <c r="HPG71" s="921"/>
      <c r="HPH71" s="921"/>
      <c r="HPI71" s="921"/>
      <c r="HPJ71" s="921"/>
      <c r="HPK71" s="921"/>
      <c r="HPL71" s="921"/>
      <c r="HPM71" s="921"/>
      <c r="HPN71" s="921"/>
      <c r="HPO71" s="921"/>
      <c r="HPP71" s="921"/>
      <c r="HPQ71" s="921"/>
      <c r="HPR71" s="921"/>
      <c r="HPS71" s="921"/>
      <c r="HPT71" s="921"/>
      <c r="HPU71" s="921"/>
      <c r="HPV71" s="921"/>
      <c r="HPW71" s="921"/>
      <c r="HPX71" s="921"/>
      <c r="HPY71" s="921"/>
      <c r="HPZ71" s="921"/>
      <c r="HQA71" s="921"/>
      <c r="HQB71" s="921"/>
      <c r="HQC71" s="921"/>
      <c r="HQD71" s="921"/>
      <c r="HQE71" s="921"/>
      <c r="HQF71" s="921"/>
      <c r="HQG71" s="921"/>
      <c r="HQH71" s="921"/>
      <c r="HQI71" s="921"/>
      <c r="HQJ71" s="921"/>
      <c r="HQK71" s="921"/>
      <c r="HQL71" s="921"/>
      <c r="HQM71" s="921"/>
      <c r="HQN71" s="921"/>
      <c r="HQO71" s="921"/>
      <c r="HQP71" s="921"/>
      <c r="HQQ71" s="921"/>
      <c r="HQR71" s="921"/>
      <c r="HQS71" s="921"/>
      <c r="HQT71" s="921"/>
      <c r="HQU71" s="921"/>
      <c r="HQV71" s="921"/>
      <c r="HQW71" s="921"/>
      <c r="HQX71" s="921"/>
      <c r="HQY71" s="921"/>
      <c r="HQZ71" s="921"/>
      <c r="HRA71" s="921"/>
      <c r="HRB71" s="921"/>
      <c r="HRC71" s="921"/>
      <c r="HRD71" s="921"/>
      <c r="HRE71" s="921"/>
      <c r="HRF71" s="921"/>
      <c r="HRG71" s="921"/>
      <c r="HRH71" s="921"/>
      <c r="HRI71" s="921"/>
      <c r="HRJ71" s="921"/>
      <c r="HRK71" s="921"/>
      <c r="HRL71" s="921"/>
      <c r="HRM71" s="921"/>
      <c r="HRN71" s="921"/>
      <c r="HRO71" s="921"/>
      <c r="HRP71" s="921"/>
      <c r="HRQ71" s="921"/>
      <c r="HRR71" s="921"/>
      <c r="HRS71" s="921"/>
      <c r="HRT71" s="921"/>
      <c r="HRU71" s="921"/>
      <c r="HRV71" s="921"/>
      <c r="HRW71" s="921"/>
      <c r="HRX71" s="921"/>
      <c r="HRY71" s="921"/>
      <c r="HRZ71" s="921"/>
      <c r="HSA71" s="921"/>
      <c r="HSB71" s="921"/>
      <c r="HSC71" s="921"/>
      <c r="HSD71" s="921"/>
      <c r="HSE71" s="921"/>
      <c r="HSF71" s="921"/>
      <c r="HSG71" s="921"/>
      <c r="HSH71" s="921"/>
      <c r="HSI71" s="921"/>
      <c r="HSJ71" s="921"/>
      <c r="HSK71" s="921"/>
      <c r="HSL71" s="921"/>
      <c r="HSM71" s="921"/>
      <c r="HSN71" s="921"/>
      <c r="HSO71" s="921"/>
      <c r="HSP71" s="921"/>
      <c r="HSQ71" s="921"/>
      <c r="HSR71" s="921"/>
      <c r="HSS71" s="921"/>
      <c r="HST71" s="921"/>
      <c r="HSU71" s="921"/>
      <c r="HSV71" s="921"/>
      <c r="HSW71" s="921"/>
      <c r="HSX71" s="921"/>
      <c r="HSY71" s="921"/>
      <c r="HSZ71" s="921"/>
      <c r="HTA71" s="921"/>
      <c r="HTB71" s="921"/>
      <c r="HTC71" s="921"/>
      <c r="HTD71" s="921"/>
      <c r="HTE71" s="921"/>
      <c r="HTF71" s="921"/>
      <c r="HTG71" s="921"/>
      <c r="HTH71" s="921"/>
      <c r="HTI71" s="921"/>
      <c r="HTJ71" s="921"/>
      <c r="HTK71" s="921"/>
      <c r="HTL71" s="921"/>
      <c r="HTM71" s="921"/>
      <c r="HTN71" s="921"/>
      <c r="HTO71" s="921"/>
      <c r="HTP71" s="921"/>
      <c r="HTQ71" s="921"/>
      <c r="HTR71" s="921"/>
      <c r="HTS71" s="921"/>
      <c r="HTT71" s="921"/>
      <c r="HTU71" s="921"/>
      <c r="HTV71" s="921"/>
      <c r="HTW71" s="921"/>
      <c r="HTX71" s="921"/>
      <c r="HTY71" s="921"/>
      <c r="HTZ71" s="921"/>
      <c r="HUA71" s="921"/>
      <c r="HUB71" s="921"/>
      <c r="HUC71" s="921"/>
      <c r="HUD71" s="921"/>
      <c r="HUE71" s="921"/>
      <c r="HUF71" s="921"/>
      <c r="HUG71" s="921"/>
      <c r="HUH71" s="921"/>
      <c r="HUI71" s="921"/>
      <c r="HUJ71" s="921"/>
      <c r="HUK71" s="921"/>
      <c r="HUL71" s="921"/>
      <c r="HUM71" s="921"/>
      <c r="HUN71" s="921"/>
      <c r="HUO71" s="921"/>
      <c r="HUP71" s="921"/>
      <c r="HUQ71" s="921"/>
      <c r="HUR71" s="921"/>
      <c r="HUS71" s="921"/>
      <c r="HUT71" s="921"/>
      <c r="HUU71" s="921"/>
      <c r="HUV71" s="921"/>
      <c r="HUW71" s="921"/>
      <c r="HUX71" s="921"/>
      <c r="HUY71" s="921"/>
      <c r="HUZ71" s="921"/>
      <c r="HVA71" s="921"/>
      <c r="HVB71" s="921"/>
      <c r="HVC71" s="921"/>
      <c r="HVD71" s="921"/>
      <c r="HVE71" s="921"/>
      <c r="HVF71" s="921"/>
      <c r="HVG71" s="921"/>
      <c r="HVH71" s="921"/>
      <c r="HVI71" s="921"/>
      <c r="HVJ71" s="921"/>
      <c r="HVK71" s="921"/>
      <c r="HVL71" s="921"/>
      <c r="HVM71" s="921"/>
      <c r="HVN71" s="921"/>
      <c r="HVO71" s="921"/>
      <c r="HVP71" s="921"/>
      <c r="HVQ71" s="921"/>
      <c r="HVR71" s="921"/>
      <c r="HVS71" s="921"/>
      <c r="HVT71" s="921"/>
      <c r="HVU71" s="921"/>
      <c r="HVV71" s="921"/>
      <c r="HVW71" s="921"/>
      <c r="HVX71" s="921"/>
      <c r="HVY71" s="921"/>
      <c r="HVZ71" s="921"/>
      <c r="HWA71" s="921"/>
      <c r="HWB71" s="921"/>
      <c r="HWC71" s="921"/>
      <c r="HWD71" s="921"/>
      <c r="HWE71" s="921"/>
      <c r="HWF71" s="921"/>
      <c r="HWG71" s="921"/>
      <c r="HWH71" s="921"/>
      <c r="HWI71" s="921"/>
      <c r="HWJ71" s="921"/>
      <c r="HWK71" s="921"/>
      <c r="HWL71" s="921"/>
      <c r="HWM71" s="921"/>
      <c r="HWN71" s="921"/>
      <c r="HWO71" s="921"/>
      <c r="HWP71" s="921"/>
      <c r="HWQ71" s="921"/>
      <c r="HWR71" s="921"/>
      <c r="HWS71" s="921"/>
      <c r="HWT71" s="921"/>
      <c r="HWU71" s="921"/>
      <c r="HWV71" s="921"/>
      <c r="HWW71" s="921"/>
      <c r="HWX71" s="921"/>
      <c r="HWY71" s="921"/>
      <c r="HWZ71" s="921"/>
      <c r="HXA71" s="921"/>
      <c r="HXB71" s="921"/>
      <c r="HXC71" s="921"/>
      <c r="HXD71" s="921"/>
      <c r="HXE71" s="921"/>
      <c r="HXF71" s="921"/>
      <c r="HXG71" s="921"/>
      <c r="HXH71" s="921"/>
      <c r="HXI71" s="921"/>
      <c r="HXJ71" s="921"/>
      <c r="HXK71" s="921"/>
      <c r="HXL71" s="921"/>
      <c r="HXM71" s="921"/>
      <c r="HXN71" s="921"/>
      <c r="HXO71" s="921"/>
      <c r="HXP71" s="921"/>
      <c r="HXQ71" s="921"/>
      <c r="HXR71" s="921"/>
      <c r="HXS71" s="921"/>
      <c r="HXT71" s="921"/>
      <c r="HXU71" s="921"/>
      <c r="HXV71" s="921"/>
      <c r="HXW71" s="921"/>
      <c r="HXX71" s="921"/>
      <c r="HXY71" s="921"/>
      <c r="HXZ71" s="921"/>
      <c r="HYA71" s="921"/>
      <c r="HYB71" s="921"/>
      <c r="HYC71" s="921"/>
      <c r="HYD71" s="921"/>
      <c r="HYE71" s="921"/>
      <c r="HYF71" s="921"/>
      <c r="HYG71" s="921"/>
      <c r="HYH71" s="921"/>
      <c r="HYI71" s="921"/>
      <c r="HYJ71" s="921"/>
      <c r="HYK71" s="921"/>
      <c r="HYL71" s="921"/>
      <c r="HYM71" s="921"/>
      <c r="HYN71" s="921"/>
      <c r="HYO71" s="921"/>
      <c r="HYP71" s="921"/>
      <c r="HYQ71" s="921"/>
      <c r="HYR71" s="921"/>
      <c r="HYS71" s="921"/>
      <c r="HYT71" s="921"/>
      <c r="HYU71" s="921"/>
      <c r="HYV71" s="921"/>
      <c r="HYW71" s="921"/>
      <c r="HYX71" s="921"/>
      <c r="HYY71" s="921"/>
      <c r="HYZ71" s="921"/>
      <c r="HZA71" s="921"/>
      <c r="HZB71" s="921"/>
      <c r="HZC71" s="921"/>
      <c r="HZD71" s="921"/>
      <c r="HZE71" s="921"/>
      <c r="HZF71" s="921"/>
      <c r="HZG71" s="921"/>
      <c r="HZH71" s="921"/>
      <c r="HZI71" s="921"/>
      <c r="HZJ71" s="921"/>
      <c r="HZK71" s="921"/>
      <c r="HZL71" s="921"/>
      <c r="HZM71" s="921"/>
      <c r="HZN71" s="921"/>
      <c r="HZO71" s="921"/>
      <c r="HZP71" s="921"/>
      <c r="HZQ71" s="921"/>
      <c r="HZR71" s="921"/>
      <c r="HZS71" s="921"/>
      <c r="HZT71" s="921"/>
      <c r="HZU71" s="921"/>
      <c r="HZV71" s="921"/>
      <c r="HZW71" s="921"/>
      <c r="HZX71" s="921"/>
      <c r="HZY71" s="921"/>
      <c r="HZZ71" s="921"/>
      <c r="IAA71" s="921"/>
      <c r="IAB71" s="921"/>
      <c r="IAC71" s="921"/>
      <c r="IAD71" s="921"/>
      <c r="IAE71" s="921"/>
      <c r="IAF71" s="921"/>
      <c r="IAG71" s="921"/>
      <c r="IAH71" s="921"/>
      <c r="IAI71" s="921"/>
      <c r="IAJ71" s="921"/>
      <c r="IAK71" s="921"/>
      <c r="IAL71" s="921"/>
      <c r="IAM71" s="921"/>
      <c r="IAN71" s="921"/>
      <c r="IAO71" s="921"/>
      <c r="IAP71" s="921"/>
      <c r="IAQ71" s="921"/>
      <c r="IAR71" s="921"/>
      <c r="IAS71" s="921"/>
      <c r="IAT71" s="921"/>
      <c r="IAU71" s="921"/>
      <c r="IAV71" s="921"/>
      <c r="IAW71" s="921"/>
      <c r="IAX71" s="921"/>
      <c r="IAY71" s="921"/>
      <c r="IAZ71" s="921"/>
      <c r="IBA71" s="921"/>
      <c r="IBB71" s="921"/>
      <c r="IBC71" s="921"/>
      <c r="IBD71" s="921"/>
      <c r="IBE71" s="921"/>
      <c r="IBF71" s="921"/>
      <c r="IBG71" s="921"/>
      <c r="IBH71" s="921"/>
      <c r="IBI71" s="921"/>
      <c r="IBJ71" s="921"/>
      <c r="IBK71" s="921"/>
      <c r="IBL71" s="921"/>
      <c r="IBM71" s="921"/>
      <c r="IBN71" s="921"/>
      <c r="IBO71" s="921"/>
      <c r="IBP71" s="921"/>
      <c r="IBQ71" s="921"/>
      <c r="IBR71" s="921"/>
      <c r="IBS71" s="921"/>
      <c r="IBT71" s="921"/>
      <c r="IBU71" s="921"/>
      <c r="IBV71" s="921"/>
      <c r="IBW71" s="921"/>
      <c r="IBX71" s="921"/>
      <c r="IBY71" s="921"/>
      <c r="IBZ71" s="921"/>
      <c r="ICA71" s="921"/>
      <c r="ICB71" s="921"/>
      <c r="ICC71" s="921"/>
      <c r="ICD71" s="921"/>
      <c r="ICE71" s="921"/>
      <c r="ICF71" s="921"/>
      <c r="ICG71" s="921"/>
      <c r="ICH71" s="921"/>
      <c r="ICI71" s="921"/>
      <c r="ICJ71" s="921"/>
      <c r="ICK71" s="921"/>
      <c r="ICL71" s="921"/>
      <c r="ICM71" s="921"/>
      <c r="ICN71" s="921"/>
      <c r="ICO71" s="921"/>
      <c r="ICP71" s="921"/>
      <c r="ICQ71" s="921"/>
      <c r="ICR71" s="921"/>
      <c r="ICS71" s="921"/>
      <c r="ICT71" s="921"/>
      <c r="ICU71" s="921"/>
      <c r="ICV71" s="921"/>
      <c r="ICW71" s="921"/>
      <c r="ICX71" s="921"/>
      <c r="ICY71" s="921"/>
      <c r="ICZ71" s="921"/>
      <c r="IDA71" s="921"/>
      <c r="IDB71" s="921"/>
      <c r="IDC71" s="921"/>
      <c r="IDD71" s="921"/>
      <c r="IDE71" s="921"/>
      <c r="IDF71" s="921"/>
      <c r="IDG71" s="921"/>
      <c r="IDH71" s="921"/>
      <c r="IDI71" s="921"/>
      <c r="IDJ71" s="921"/>
      <c r="IDK71" s="921"/>
      <c r="IDL71" s="921"/>
      <c r="IDM71" s="921"/>
      <c r="IDN71" s="921"/>
      <c r="IDO71" s="921"/>
      <c r="IDP71" s="921"/>
      <c r="IDQ71" s="921"/>
      <c r="IDR71" s="921"/>
      <c r="IDS71" s="921"/>
      <c r="IDT71" s="921"/>
      <c r="IDU71" s="921"/>
      <c r="IDV71" s="921"/>
      <c r="IDW71" s="921"/>
      <c r="IDX71" s="921"/>
      <c r="IDY71" s="921"/>
      <c r="IDZ71" s="921"/>
      <c r="IEA71" s="921"/>
      <c r="IEB71" s="921"/>
      <c r="IEC71" s="921"/>
      <c r="IED71" s="921"/>
      <c r="IEE71" s="921"/>
      <c r="IEF71" s="921"/>
      <c r="IEG71" s="921"/>
      <c r="IEH71" s="921"/>
      <c r="IEI71" s="921"/>
      <c r="IEJ71" s="921"/>
      <c r="IEK71" s="921"/>
      <c r="IEL71" s="921"/>
      <c r="IEM71" s="921"/>
      <c r="IEN71" s="921"/>
      <c r="IEO71" s="921"/>
      <c r="IEP71" s="921"/>
      <c r="IEQ71" s="921"/>
      <c r="IER71" s="921"/>
      <c r="IES71" s="921"/>
      <c r="IET71" s="921"/>
      <c r="IEU71" s="921"/>
      <c r="IEV71" s="921"/>
      <c r="IEW71" s="921"/>
      <c r="IEX71" s="921"/>
      <c r="IEY71" s="921"/>
      <c r="IEZ71" s="921"/>
      <c r="IFA71" s="921"/>
      <c r="IFB71" s="921"/>
      <c r="IFC71" s="921"/>
      <c r="IFD71" s="921"/>
      <c r="IFE71" s="921"/>
      <c r="IFF71" s="921"/>
      <c r="IFG71" s="921"/>
      <c r="IFH71" s="921"/>
      <c r="IFI71" s="921"/>
      <c r="IFJ71" s="921"/>
      <c r="IFK71" s="921"/>
      <c r="IFL71" s="921"/>
      <c r="IFM71" s="921"/>
      <c r="IFN71" s="921"/>
      <c r="IFO71" s="921"/>
      <c r="IFP71" s="921"/>
      <c r="IFQ71" s="921"/>
      <c r="IFR71" s="921"/>
      <c r="IFS71" s="921"/>
      <c r="IFT71" s="921"/>
      <c r="IFU71" s="921"/>
      <c r="IFV71" s="921"/>
      <c r="IFW71" s="921"/>
      <c r="IFX71" s="921"/>
      <c r="IFY71" s="921"/>
      <c r="IFZ71" s="921"/>
      <c r="IGA71" s="921"/>
      <c r="IGB71" s="921"/>
      <c r="IGC71" s="921"/>
      <c r="IGD71" s="921"/>
      <c r="IGE71" s="921"/>
      <c r="IGF71" s="921"/>
      <c r="IGG71" s="921"/>
      <c r="IGH71" s="921"/>
      <c r="IGI71" s="921"/>
      <c r="IGJ71" s="921"/>
      <c r="IGK71" s="921"/>
      <c r="IGL71" s="921"/>
      <c r="IGM71" s="921"/>
      <c r="IGN71" s="921"/>
      <c r="IGO71" s="921"/>
      <c r="IGP71" s="921"/>
      <c r="IGQ71" s="921"/>
      <c r="IGR71" s="921"/>
      <c r="IGS71" s="921"/>
      <c r="IGT71" s="921"/>
      <c r="IGU71" s="921"/>
      <c r="IGV71" s="921"/>
      <c r="IGW71" s="921"/>
      <c r="IGX71" s="921"/>
      <c r="IGY71" s="921"/>
      <c r="IGZ71" s="921"/>
      <c r="IHA71" s="921"/>
      <c r="IHB71" s="921"/>
      <c r="IHC71" s="921"/>
      <c r="IHD71" s="921"/>
      <c r="IHE71" s="921"/>
      <c r="IHF71" s="921"/>
      <c r="IHG71" s="921"/>
      <c r="IHH71" s="921"/>
      <c r="IHI71" s="921"/>
      <c r="IHJ71" s="921"/>
      <c r="IHK71" s="921"/>
      <c r="IHL71" s="921"/>
      <c r="IHM71" s="921"/>
      <c r="IHN71" s="921"/>
      <c r="IHO71" s="921"/>
      <c r="IHP71" s="921"/>
      <c r="IHQ71" s="921"/>
      <c r="IHR71" s="921"/>
      <c r="IHS71" s="921"/>
      <c r="IHT71" s="921"/>
      <c r="IHU71" s="921"/>
      <c r="IHV71" s="921"/>
      <c r="IHW71" s="921"/>
      <c r="IHX71" s="921"/>
      <c r="IHY71" s="921"/>
      <c r="IHZ71" s="921"/>
      <c r="IIA71" s="921"/>
      <c r="IIB71" s="921"/>
      <c r="IIC71" s="921"/>
      <c r="IID71" s="921"/>
      <c r="IIE71" s="921"/>
      <c r="IIF71" s="921"/>
      <c r="IIG71" s="921"/>
      <c r="IIH71" s="921"/>
      <c r="III71" s="921"/>
      <c r="IIJ71" s="921"/>
      <c r="IIK71" s="921"/>
      <c r="IIL71" s="921"/>
      <c r="IIM71" s="921"/>
      <c r="IIN71" s="921"/>
      <c r="IIO71" s="921"/>
      <c r="IIP71" s="921"/>
      <c r="IIQ71" s="921"/>
      <c r="IIR71" s="921"/>
      <c r="IIS71" s="921"/>
      <c r="IIT71" s="921"/>
      <c r="IIU71" s="921"/>
      <c r="IIV71" s="921"/>
      <c r="IIW71" s="921"/>
      <c r="IIX71" s="921"/>
      <c r="IIY71" s="921"/>
      <c r="IIZ71" s="921"/>
      <c r="IJA71" s="921"/>
      <c r="IJB71" s="921"/>
      <c r="IJC71" s="921"/>
      <c r="IJD71" s="921"/>
      <c r="IJE71" s="921"/>
      <c r="IJF71" s="921"/>
      <c r="IJG71" s="921"/>
      <c r="IJH71" s="921"/>
      <c r="IJI71" s="921"/>
      <c r="IJJ71" s="921"/>
      <c r="IJK71" s="921"/>
      <c r="IJL71" s="921"/>
      <c r="IJM71" s="921"/>
      <c r="IJN71" s="921"/>
      <c r="IJO71" s="921"/>
      <c r="IJP71" s="921"/>
      <c r="IJQ71" s="921"/>
      <c r="IJR71" s="921"/>
      <c r="IJS71" s="921"/>
      <c r="IJT71" s="921"/>
      <c r="IJU71" s="921"/>
      <c r="IJV71" s="921"/>
      <c r="IJW71" s="921"/>
      <c r="IJX71" s="921"/>
      <c r="IJY71" s="921"/>
      <c r="IJZ71" s="921"/>
      <c r="IKA71" s="921"/>
      <c r="IKB71" s="921"/>
      <c r="IKC71" s="921"/>
      <c r="IKD71" s="921"/>
      <c r="IKE71" s="921"/>
      <c r="IKF71" s="921"/>
      <c r="IKG71" s="921"/>
      <c r="IKH71" s="921"/>
      <c r="IKI71" s="921"/>
      <c r="IKJ71" s="921"/>
      <c r="IKK71" s="921"/>
      <c r="IKL71" s="921"/>
      <c r="IKM71" s="921"/>
      <c r="IKN71" s="921"/>
      <c r="IKO71" s="921"/>
      <c r="IKP71" s="921"/>
      <c r="IKQ71" s="921"/>
      <c r="IKR71" s="921"/>
      <c r="IKS71" s="921"/>
      <c r="IKT71" s="921"/>
      <c r="IKU71" s="921"/>
      <c r="IKV71" s="921"/>
      <c r="IKW71" s="921"/>
      <c r="IKX71" s="921"/>
      <c r="IKY71" s="921"/>
      <c r="IKZ71" s="921"/>
      <c r="ILA71" s="921"/>
      <c r="ILB71" s="921"/>
      <c r="ILC71" s="921"/>
      <c r="ILD71" s="921"/>
      <c r="ILE71" s="921"/>
      <c r="ILF71" s="921"/>
      <c r="ILG71" s="921"/>
      <c r="ILH71" s="921"/>
      <c r="ILI71" s="921"/>
      <c r="ILJ71" s="921"/>
      <c r="ILK71" s="921"/>
      <c r="ILL71" s="921"/>
      <c r="ILM71" s="921"/>
      <c r="ILN71" s="921"/>
      <c r="ILO71" s="921"/>
      <c r="ILP71" s="921"/>
      <c r="ILQ71" s="921"/>
      <c r="ILR71" s="921"/>
      <c r="ILS71" s="921"/>
      <c r="ILT71" s="921"/>
      <c r="ILU71" s="921"/>
      <c r="ILV71" s="921"/>
      <c r="ILW71" s="921"/>
      <c r="ILX71" s="921"/>
      <c r="ILY71" s="921"/>
      <c r="ILZ71" s="921"/>
      <c r="IMA71" s="921"/>
      <c r="IMB71" s="921"/>
      <c r="IMC71" s="921"/>
      <c r="IMD71" s="921"/>
      <c r="IME71" s="921"/>
      <c r="IMF71" s="921"/>
      <c r="IMG71" s="921"/>
      <c r="IMH71" s="921"/>
      <c r="IMI71" s="921"/>
      <c r="IMJ71" s="921"/>
      <c r="IMK71" s="921"/>
      <c r="IML71" s="921"/>
      <c r="IMM71" s="921"/>
      <c r="IMN71" s="921"/>
      <c r="IMO71" s="921"/>
      <c r="IMP71" s="921"/>
      <c r="IMQ71" s="921"/>
      <c r="IMR71" s="921"/>
      <c r="IMS71" s="921"/>
      <c r="IMT71" s="921"/>
      <c r="IMU71" s="921"/>
      <c r="IMV71" s="921"/>
      <c r="IMW71" s="921"/>
      <c r="IMX71" s="921"/>
      <c r="IMY71" s="921"/>
      <c r="IMZ71" s="921"/>
      <c r="INA71" s="921"/>
      <c r="INB71" s="921"/>
      <c r="INC71" s="921"/>
      <c r="IND71" s="921"/>
      <c r="INE71" s="921"/>
      <c r="INF71" s="921"/>
      <c r="ING71" s="921"/>
      <c r="INH71" s="921"/>
      <c r="INI71" s="921"/>
      <c r="INJ71" s="921"/>
      <c r="INK71" s="921"/>
      <c r="INL71" s="921"/>
      <c r="INM71" s="921"/>
      <c r="INN71" s="921"/>
      <c r="INO71" s="921"/>
      <c r="INP71" s="921"/>
      <c r="INQ71" s="921"/>
      <c r="INR71" s="921"/>
      <c r="INS71" s="921"/>
      <c r="INT71" s="921"/>
      <c r="INU71" s="921"/>
      <c r="INV71" s="921"/>
      <c r="INW71" s="921"/>
      <c r="INX71" s="921"/>
      <c r="INY71" s="921"/>
      <c r="INZ71" s="921"/>
      <c r="IOA71" s="921"/>
      <c r="IOB71" s="921"/>
      <c r="IOC71" s="921"/>
      <c r="IOD71" s="921"/>
      <c r="IOE71" s="921"/>
      <c r="IOF71" s="921"/>
      <c r="IOG71" s="921"/>
      <c r="IOH71" s="921"/>
      <c r="IOI71" s="921"/>
      <c r="IOJ71" s="921"/>
      <c r="IOK71" s="921"/>
      <c r="IOL71" s="921"/>
      <c r="IOM71" s="921"/>
      <c r="ION71" s="921"/>
      <c r="IOO71" s="921"/>
      <c r="IOP71" s="921"/>
      <c r="IOQ71" s="921"/>
      <c r="IOR71" s="921"/>
      <c r="IOS71" s="921"/>
      <c r="IOT71" s="921"/>
      <c r="IOU71" s="921"/>
      <c r="IOV71" s="921"/>
      <c r="IOW71" s="921"/>
      <c r="IOX71" s="921"/>
      <c r="IOY71" s="921"/>
      <c r="IOZ71" s="921"/>
      <c r="IPA71" s="921"/>
      <c r="IPB71" s="921"/>
      <c r="IPC71" s="921"/>
      <c r="IPD71" s="921"/>
      <c r="IPE71" s="921"/>
      <c r="IPF71" s="921"/>
      <c r="IPG71" s="921"/>
      <c r="IPH71" s="921"/>
      <c r="IPI71" s="921"/>
      <c r="IPJ71" s="921"/>
      <c r="IPK71" s="921"/>
      <c r="IPL71" s="921"/>
      <c r="IPM71" s="921"/>
      <c r="IPN71" s="921"/>
      <c r="IPO71" s="921"/>
      <c r="IPP71" s="921"/>
      <c r="IPQ71" s="921"/>
      <c r="IPR71" s="921"/>
      <c r="IPS71" s="921"/>
      <c r="IPT71" s="921"/>
      <c r="IPU71" s="921"/>
      <c r="IPV71" s="921"/>
      <c r="IPW71" s="921"/>
      <c r="IPX71" s="921"/>
      <c r="IPY71" s="921"/>
      <c r="IPZ71" s="921"/>
      <c r="IQA71" s="921"/>
      <c r="IQB71" s="921"/>
      <c r="IQC71" s="921"/>
      <c r="IQD71" s="921"/>
      <c r="IQE71" s="921"/>
      <c r="IQF71" s="921"/>
      <c r="IQG71" s="921"/>
      <c r="IQH71" s="921"/>
      <c r="IQI71" s="921"/>
      <c r="IQJ71" s="921"/>
      <c r="IQK71" s="921"/>
      <c r="IQL71" s="921"/>
      <c r="IQM71" s="921"/>
      <c r="IQN71" s="921"/>
      <c r="IQO71" s="921"/>
      <c r="IQP71" s="921"/>
      <c r="IQQ71" s="921"/>
      <c r="IQR71" s="921"/>
      <c r="IQS71" s="921"/>
      <c r="IQT71" s="921"/>
      <c r="IQU71" s="921"/>
      <c r="IQV71" s="921"/>
      <c r="IQW71" s="921"/>
      <c r="IQX71" s="921"/>
      <c r="IQY71" s="921"/>
      <c r="IQZ71" s="921"/>
      <c r="IRA71" s="921"/>
      <c r="IRB71" s="921"/>
      <c r="IRC71" s="921"/>
      <c r="IRD71" s="921"/>
      <c r="IRE71" s="921"/>
      <c r="IRF71" s="921"/>
      <c r="IRG71" s="921"/>
      <c r="IRH71" s="921"/>
      <c r="IRI71" s="921"/>
      <c r="IRJ71" s="921"/>
      <c r="IRK71" s="921"/>
      <c r="IRL71" s="921"/>
      <c r="IRM71" s="921"/>
      <c r="IRN71" s="921"/>
      <c r="IRO71" s="921"/>
      <c r="IRP71" s="921"/>
      <c r="IRQ71" s="921"/>
      <c r="IRR71" s="921"/>
      <c r="IRS71" s="921"/>
      <c r="IRT71" s="921"/>
      <c r="IRU71" s="921"/>
      <c r="IRV71" s="921"/>
      <c r="IRW71" s="921"/>
      <c r="IRX71" s="921"/>
      <c r="IRY71" s="921"/>
      <c r="IRZ71" s="921"/>
      <c r="ISA71" s="921"/>
      <c r="ISB71" s="921"/>
      <c r="ISC71" s="921"/>
      <c r="ISD71" s="921"/>
      <c r="ISE71" s="921"/>
      <c r="ISF71" s="921"/>
      <c r="ISG71" s="921"/>
      <c r="ISH71" s="921"/>
      <c r="ISI71" s="921"/>
      <c r="ISJ71" s="921"/>
      <c r="ISK71" s="921"/>
      <c r="ISL71" s="921"/>
      <c r="ISM71" s="921"/>
      <c r="ISN71" s="921"/>
      <c r="ISO71" s="921"/>
      <c r="ISP71" s="921"/>
      <c r="ISQ71" s="921"/>
      <c r="ISR71" s="921"/>
      <c r="ISS71" s="921"/>
      <c r="IST71" s="921"/>
      <c r="ISU71" s="921"/>
      <c r="ISV71" s="921"/>
      <c r="ISW71" s="921"/>
      <c r="ISX71" s="921"/>
      <c r="ISY71" s="921"/>
      <c r="ISZ71" s="921"/>
      <c r="ITA71" s="921"/>
      <c r="ITB71" s="921"/>
      <c r="ITC71" s="921"/>
      <c r="ITD71" s="921"/>
      <c r="ITE71" s="921"/>
      <c r="ITF71" s="921"/>
      <c r="ITG71" s="921"/>
      <c r="ITH71" s="921"/>
      <c r="ITI71" s="921"/>
      <c r="ITJ71" s="921"/>
      <c r="ITK71" s="921"/>
      <c r="ITL71" s="921"/>
      <c r="ITM71" s="921"/>
      <c r="ITN71" s="921"/>
      <c r="ITO71" s="921"/>
      <c r="ITP71" s="921"/>
      <c r="ITQ71" s="921"/>
      <c r="ITR71" s="921"/>
      <c r="ITS71" s="921"/>
      <c r="ITT71" s="921"/>
      <c r="ITU71" s="921"/>
      <c r="ITV71" s="921"/>
      <c r="ITW71" s="921"/>
      <c r="ITX71" s="921"/>
      <c r="ITY71" s="921"/>
      <c r="ITZ71" s="921"/>
      <c r="IUA71" s="921"/>
      <c r="IUB71" s="921"/>
      <c r="IUC71" s="921"/>
      <c r="IUD71" s="921"/>
      <c r="IUE71" s="921"/>
      <c r="IUF71" s="921"/>
      <c r="IUG71" s="921"/>
      <c r="IUH71" s="921"/>
      <c r="IUI71" s="921"/>
      <c r="IUJ71" s="921"/>
      <c r="IUK71" s="921"/>
      <c r="IUL71" s="921"/>
      <c r="IUM71" s="921"/>
      <c r="IUN71" s="921"/>
      <c r="IUO71" s="921"/>
      <c r="IUP71" s="921"/>
      <c r="IUQ71" s="921"/>
      <c r="IUR71" s="921"/>
      <c r="IUS71" s="921"/>
      <c r="IUT71" s="921"/>
      <c r="IUU71" s="921"/>
      <c r="IUV71" s="921"/>
      <c r="IUW71" s="921"/>
      <c r="IUX71" s="921"/>
      <c r="IUY71" s="921"/>
      <c r="IUZ71" s="921"/>
      <c r="IVA71" s="921"/>
      <c r="IVB71" s="921"/>
      <c r="IVC71" s="921"/>
      <c r="IVD71" s="921"/>
      <c r="IVE71" s="921"/>
      <c r="IVF71" s="921"/>
      <c r="IVG71" s="921"/>
      <c r="IVH71" s="921"/>
      <c r="IVI71" s="921"/>
      <c r="IVJ71" s="921"/>
      <c r="IVK71" s="921"/>
      <c r="IVL71" s="921"/>
      <c r="IVM71" s="921"/>
      <c r="IVN71" s="921"/>
      <c r="IVO71" s="921"/>
      <c r="IVP71" s="921"/>
      <c r="IVQ71" s="921"/>
      <c r="IVR71" s="921"/>
      <c r="IVS71" s="921"/>
      <c r="IVT71" s="921"/>
      <c r="IVU71" s="921"/>
      <c r="IVV71" s="921"/>
      <c r="IVW71" s="921"/>
      <c r="IVX71" s="921"/>
      <c r="IVY71" s="921"/>
      <c r="IVZ71" s="921"/>
      <c r="IWA71" s="921"/>
      <c r="IWB71" s="921"/>
      <c r="IWC71" s="921"/>
      <c r="IWD71" s="921"/>
      <c r="IWE71" s="921"/>
      <c r="IWF71" s="921"/>
      <c r="IWG71" s="921"/>
      <c r="IWH71" s="921"/>
      <c r="IWI71" s="921"/>
      <c r="IWJ71" s="921"/>
      <c r="IWK71" s="921"/>
      <c r="IWL71" s="921"/>
      <c r="IWM71" s="921"/>
      <c r="IWN71" s="921"/>
      <c r="IWO71" s="921"/>
      <c r="IWP71" s="921"/>
      <c r="IWQ71" s="921"/>
      <c r="IWR71" s="921"/>
      <c r="IWS71" s="921"/>
      <c r="IWT71" s="921"/>
      <c r="IWU71" s="921"/>
      <c r="IWV71" s="921"/>
      <c r="IWW71" s="921"/>
      <c r="IWX71" s="921"/>
      <c r="IWY71" s="921"/>
      <c r="IWZ71" s="921"/>
      <c r="IXA71" s="921"/>
      <c r="IXB71" s="921"/>
      <c r="IXC71" s="921"/>
      <c r="IXD71" s="921"/>
      <c r="IXE71" s="921"/>
      <c r="IXF71" s="921"/>
      <c r="IXG71" s="921"/>
      <c r="IXH71" s="921"/>
      <c r="IXI71" s="921"/>
      <c r="IXJ71" s="921"/>
      <c r="IXK71" s="921"/>
      <c r="IXL71" s="921"/>
      <c r="IXM71" s="921"/>
      <c r="IXN71" s="921"/>
      <c r="IXO71" s="921"/>
      <c r="IXP71" s="921"/>
      <c r="IXQ71" s="921"/>
      <c r="IXR71" s="921"/>
      <c r="IXS71" s="921"/>
      <c r="IXT71" s="921"/>
      <c r="IXU71" s="921"/>
      <c r="IXV71" s="921"/>
      <c r="IXW71" s="921"/>
      <c r="IXX71" s="921"/>
      <c r="IXY71" s="921"/>
      <c r="IXZ71" s="921"/>
      <c r="IYA71" s="921"/>
      <c r="IYB71" s="921"/>
      <c r="IYC71" s="921"/>
      <c r="IYD71" s="921"/>
      <c r="IYE71" s="921"/>
      <c r="IYF71" s="921"/>
      <c r="IYG71" s="921"/>
      <c r="IYH71" s="921"/>
      <c r="IYI71" s="921"/>
      <c r="IYJ71" s="921"/>
      <c r="IYK71" s="921"/>
      <c r="IYL71" s="921"/>
      <c r="IYM71" s="921"/>
      <c r="IYN71" s="921"/>
      <c r="IYO71" s="921"/>
      <c r="IYP71" s="921"/>
      <c r="IYQ71" s="921"/>
      <c r="IYR71" s="921"/>
      <c r="IYS71" s="921"/>
      <c r="IYT71" s="921"/>
      <c r="IYU71" s="921"/>
      <c r="IYV71" s="921"/>
      <c r="IYW71" s="921"/>
      <c r="IYX71" s="921"/>
      <c r="IYY71" s="921"/>
      <c r="IYZ71" s="921"/>
      <c r="IZA71" s="921"/>
      <c r="IZB71" s="921"/>
      <c r="IZC71" s="921"/>
      <c r="IZD71" s="921"/>
      <c r="IZE71" s="921"/>
      <c r="IZF71" s="921"/>
      <c r="IZG71" s="921"/>
      <c r="IZH71" s="921"/>
      <c r="IZI71" s="921"/>
      <c r="IZJ71" s="921"/>
      <c r="IZK71" s="921"/>
      <c r="IZL71" s="921"/>
      <c r="IZM71" s="921"/>
      <c r="IZN71" s="921"/>
      <c r="IZO71" s="921"/>
      <c r="IZP71" s="921"/>
      <c r="IZQ71" s="921"/>
      <c r="IZR71" s="921"/>
      <c r="IZS71" s="921"/>
      <c r="IZT71" s="921"/>
      <c r="IZU71" s="921"/>
      <c r="IZV71" s="921"/>
      <c r="IZW71" s="921"/>
      <c r="IZX71" s="921"/>
      <c r="IZY71" s="921"/>
      <c r="IZZ71" s="921"/>
      <c r="JAA71" s="921"/>
      <c r="JAB71" s="921"/>
      <c r="JAC71" s="921"/>
      <c r="JAD71" s="921"/>
      <c r="JAE71" s="921"/>
      <c r="JAF71" s="921"/>
      <c r="JAG71" s="921"/>
      <c r="JAH71" s="921"/>
      <c r="JAI71" s="921"/>
      <c r="JAJ71" s="921"/>
      <c r="JAK71" s="921"/>
      <c r="JAL71" s="921"/>
      <c r="JAM71" s="921"/>
      <c r="JAN71" s="921"/>
      <c r="JAO71" s="921"/>
      <c r="JAP71" s="921"/>
      <c r="JAQ71" s="921"/>
      <c r="JAR71" s="921"/>
      <c r="JAS71" s="921"/>
      <c r="JAT71" s="921"/>
      <c r="JAU71" s="921"/>
      <c r="JAV71" s="921"/>
      <c r="JAW71" s="921"/>
      <c r="JAX71" s="921"/>
      <c r="JAY71" s="921"/>
      <c r="JAZ71" s="921"/>
      <c r="JBA71" s="921"/>
      <c r="JBB71" s="921"/>
      <c r="JBC71" s="921"/>
      <c r="JBD71" s="921"/>
      <c r="JBE71" s="921"/>
      <c r="JBF71" s="921"/>
      <c r="JBG71" s="921"/>
      <c r="JBH71" s="921"/>
      <c r="JBI71" s="921"/>
      <c r="JBJ71" s="921"/>
      <c r="JBK71" s="921"/>
      <c r="JBL71" s="921"/>
      <c r="JBM71" s="921"/>
      <c r="JBN71" s="921"/>
      <c r="JBO71" s="921"/>
      <c r="JBP71" s="921"/>
      <c r="JBQ71" s="921"/>
      <c r="JBR71" s="921"/>
      <c r="JBS71" s="921"/>
      <c r="JBT71" s="921"/>
      <c r="JBU71" s="921"/>
      <c r="JBV71" s="921"/>
      <c r="JBW71" s="921"/>
      <c r="JBX71" s="921"/>
      <c r="JBY71" s="921"/>
      <c r="JBZ71" s="921"/>
      <c r="JCA71" s="921"/>
      <c r="JCB71" s="921"/>
      <c r="JCC71" s="921"/>
      <c r="JCD71" s="921"/>
      <c r="JCE71" s="921"/>
      <c r="JCF71" s="921"/>
      <c r="JCG71" s="921"/>
      <c r="JCH71" s="921"/>
      <c r="JCI71" s="921"/>
      <c r="JCJ71" s="921"/>
      <c r="JCK71" s="921"/>
      <c r="JCL71" s="921"/>
      <c r="JCM71" s="921"/>
      <c r="JCN71" s="921"/>
      <c r="JCO71" s="921"/>
      <c r="JCP71" s="921"/>
      <c r="JCQ71" s="921"/>
      <c r="JCR71" s="921"/>
      <c r="JCS71" s="921"/>
      <c r="JCT71" s="921"/>
      <c r="JCU71" s="921"/>
      <c r="JCV71" s="921"/>
      <c r="JCW71" s="921"/>
      <c r="JCX71" s="921"/>
      <c r="JCY71" s="921"/>
      <c r="JCZ71" s="921"/>
      <c r="JDA71" s="921"/>
      <c r="JDB71" s="921"/>
      <c r="JDC71" s="921"/>
      <c r="JDD71" s="921"/>
      <c r="JDE71" s="921"/>
      <c r="JDF71" s="921"/>
      <c r="JDG71" s="921"/>
      <c r="JDH71" s="921"/>
      <c r="JDI71" s="921"/>
      <c r="JDJ71" s="921"/>
      <c r="JDK71" s="921"/>
      <c r="JDL71" s="921"/>
      <c r="JDM71" s="921"/>
      <c r="JDN71" s="921"/>
      <c r="JDO71" s="921"/>
      <c r="JDP71" s="921"/>
      <c r="JDQ71" s="921"/>
      <c r="JDR71" s="921"/>
      <c r="JDS71" s="921"/>
      <c r="JDT71" s="921"/>
      <c r="JDU71" s="921"/>
      <c r="JDV71" s="921"/>
      <c r="JDW71" s="921"/>
      <c r="JDX71" s="921"/>
      <c r="JDY71" s="921"/>
      <c r="JDZ71" s="921"/>
      <c r="JEA71" s="921"/>
      <c r="JEB71" s="921"/>
      <c r="JEC71" s="921"/>
      <c r="JED71" s="921"/>
      <c r="JEE71" s="921"/>
      <c r="JEF71" s="921"/>
      <c r="JEG71" s="921"/>
      <c r="JEH71" s="921"/>
      <c r="JEI71" s="921"/>
      <c r="JEJ71" s="921"/>
      <c r="JEK71" s="921"/>
      <c r="JEL71" s="921"/>
      <c r="JEM71" s="921"/>
      <c r="JEN71" s="921"/>
      <c r="JEO71" s="921"/>
      <c r="JEP71" s="921"/>
      <c r="JEQ71" s="921"/>
      <c r="JER71" s="921"/>
      <c r="JES71" s="921"/>
      <c r="JET71" s="921"/>
      <c r="JEU71" s="921"/>
      <c r="JEV71" s="921"/>
      <c r="JEW71" s="921"/>
      <c r="JEX71" s="921"/>
      <c r="JEY71" s="921"/>
      <c r="JEZ71" s="921"/>
      <c r="JFA71" s="921"/>
      <c r="JFB71" s="921"/>
      <c r="JFC71" s="921"/>
      <c r="JFD71" s="921"/>
      <c r="JFE71" s="921"/>
      <c r="JFF71" s="921"/>
      <c r="JFG71" s="921"/>
      <c r="JFH71" s="921"/>
      <c r="JFI71" s="921"/>
      <c r="JFJ71" s="921"/>
      <c r="JFK71" s="921"/>
      <c r="JFL71" s="921"/>
      <c r="JFM71" s="921"/>
      <c r="JFN71" s="921"/>
      <c r="JFO71" s="921"/>
      <c r="JFP71" s="921"/>
      <c r="JFQ71" s="921"/>
      <c r="JFR71" s="921"/>
      <c r="JFS71" s="921"/>
      <c r="JFT71" s="921"/>
      <c r="JFU71" s="921"/>
      <c r="JFV71" s="921"/>
      <c r="JFW71" s="921"/>
      <c r="JFX71" s="921"/>
      <c r="JFY71" s="921"/>
      <c r="JFZ71" s="921"/>
      <c r="JGA71" s="921"/>
      <c r="JGB71" s="921"/>
      <c r="JGC71" s="921"/>
      <c r="JGD71" s="921"/>
      <c r="JGE71" s="921"/>
      <c r="JGF71" s="921"/>
      <c r="JGG71" s="921"/>
      <c r="JGH71" s="921"/>
      <c r="JGI71" s="921"/>
      <c r="JGJ71" s="921"/>
      <c r="JGK71" s="921"/>
      <c r="JGL71" s="921"/>
      <c r="JGM71" s="921"/>
      <c r="JGN71" s="921"/>
      <c r="JGO71" s="921"/>
      <c r="JGP71" s="921"/>
      <c r="JGQ71" s="921"/>
      <c r="JGR71" s="921"/>
      <c r="JGS71" s="921"/>
      <c r="JGT71" s="921"/>
      <c r="JGU71" s="921"/>
      <c r="JGV71" s="921"/>
      <c r="JGW71" s="921"/>
      <c r="JGX71" s="921"/>
      <c r="JGY71" s="921"/>
      <c r="JGZ71" s="921"/>
      <c r="JHA71" s="921"/>
      <c r="JHB71" s="921"/>
      <c r="JHC71" s="921"/>
      <c r="JHD71" s="921"/>
      <c r="JHE71" s="921"/>
      <c r="JHF71" s="921"/>
      <c r="JHG71" s="921"/>
      <c r="JHH71" s="921"/>
      <c r="JHI71" s="921"/>
      <c r="JHJ71" s="921"/>
      <c r="JHK71" s="921"/>
      <c r="JHL71" s="921"/>
      <c r="JHM71" s="921"/>
      <c r="JHN71" s="921"/>
      <c r="JHO71" s="921"/>
      <c r="JHP71" s="921"/>
      <c r="JHQ71" s="921"/>
      <c r="JHR71" s="921"/>
      <c r="JHS71" s="921"/>
      <c r="JHT71" s="921"/>
      <c r="JHU71" s="921"/>
      <c r="JHV71" s="921"/>
      <c r="JHW71" s="921"/>
      <c r="JHX71" s="921"/>
      <c r="JHY71" s="921"/>
      <c r="JHZ71" s="921"/>
      <c r="JIA71" s="921"/>
      <c r="JIB71" s="921"/>
      <c r="JIC71" s="921"/>
      <c r="JID71" s="921"/>
      <c r="JIE71" s="921"/>
      <c r="JIF71" s="921"/>
      <c r="JIG71" s="921"/>
      <c r="JIH71" s="921"/>
      <c r="JII71" s="921"/>
      <c r="JIJ71" s="921"/>
      <c r="JIK71" s="921"/>
      <c r="JIL71" s="921"/>
      <c r="JIM71" s="921"/>
      <c r="JIN71" s="921"/>
      <c r="JIO71" s="921"/>
      <c r="JIP71" s="921"/>
      <c r="JIQ71" s="921"/>
      <c r="JIR71" s="921"/>
      <c r="JIS71" s="921"/>
      <c r="JIT71" s="921"/>
      <c r="JIU71" s="921"/>
      <c r="JIV71" s="921"/>
      <c r="JIW71" s="921"/>
      <c r="JIX71" s="921"/>
      <c r="JIY71" s="921"/>
      <c r="JIZ71" s="921"/>
      <c r="JJA71" s="921"/>
      <c r="JJB71" s="921"/>
      <c r="JJC71" s="921"/>
      <c r="JJD71" s="921"/>
      <c r="JJE71" s="921"/>
      <c r="JJF71" s="921"/>
      <c r="JJG71" s="921"/>
      <c r="JJH71" s="921"/>
      <c r="JJI71" s="921"/>
      <c r="JJJ71" s="921"/>
      <c r="JJK71" s="921"/>
      <c r="JJL71" s="921"/>
      <c r="JJM71" s="921"/>
      <c r="JJN71" s="921"/>
      <c r="JJO71" s="921"/>
      <c r="JJP71" s="921"/>
      <c r="JJQ71" s="921"/>
      <c r="JJR71" s="921"/>
      <c r="JJS71" s="921"/>
      <c r="JJT71" s="921"/>
      <c r="JJU71" s="921"/>
      <c r="JJV71" s="921"/>
      <c r="JJW71" s="921"/>
      <c r="JJX71" s="921"/>
      <c r="JJY71" s="921"/>
      <c r="JJZ71" s="921"/>
      <c r="JKA71" s="921"/>
      <c r="JKB71" s="921"/>
      <c r="JKC71" s="921"/>
      <c r="JKD71" s="921"/>
      <c r="JKE71" s="921"/>
      <c r="JKF71" s="921"/>
      <c r="JKG71" s="921"/>
      <c r="JKH71" s="921"/>
      <c r="JKI71" s="921"/>
      <c r="JKJ71" s="921"/>
      <c r="JKK71" s="921"/>
      <c r="JKL71" s="921"/>
      <c r="JKM71" s="921"/>
      <c r="JKN71" s="921"/>
      <c r="JKO71" s="921"/>
      <c r="JKP71" s="921"/>
      <c r="JKQ71" s="921"/>
      <c r="JKR71" s="921"/>
      <c r="JKS71" s="921"/>
      <c r="JKT71" s="921"/>
      <c r="JKU71" s="921"/>
      <c r="JKV71" s="921"/>
      <c r="JKW71" s="921"/>
      <c r="JKX71" s="921"/>
      <c r="JKY71" s="921"/>
      <c r="JKZ71" s="921"/>
      <c r="JLA71" s="921"/>
      <c r="JLB71" s="921"/>
      <c r="JLC71" s="921"/>
      <c r="JLD71" s="921"/>
      <c r="JLE71" s="921"/>
      <c r="JLF71" s="921"/>
      <c r="JLG71" s="921"/>
      <c r="JLH71" s="921"/>
      <c r="JLI71" s="921"/>
      <c r="JLJ71" s="921"/>
      <c r="JLK71" s="921"/>
      <c r="JLL71" s="921"/>
      <c r="JLM71" s="921"/>
      <c r="JLN71" s="921"/>
      <c r="JLO71" s="921"/>
      <c r="JLP71" s="921"/>
      <c r="JLQ71" s="921"/>
      <c r="JLR71" s="921"/>
      <c r="JLS71" s="921"/>
      <c r="JLT71" s="921"/>
      <c r="JLU71" s="921"/>
      <c r="JLV71" s="921"/>
      <c r="JLW71" s="921"/>
      <c r="JLX71" s="921"/>
      <c r="JLY71" s="921"/>
      <c r="JLZ71" s="921"/>
      <c r="JMA71" s="921"/>
      <c r="JMB71" s="921"/>
      <c r="JMC71" s="921"/>
      <c r="JMD71" s="921"/>
      <c r="JME71" s="921"/>
      <c r="JMF71" s="921"/>
      <c r="JMG71" s="921"/>
      <c r="JMH71" s="921"/>
      <c r="JMI71" s="921"/>
      <c r="JMJ71" s="921"/>
      <c r="JMK71" s="921"/>
      <c r="JML71" s="921"/>
      <c r="JMM71" s="921"/>
      <c r="JMN71" s="921"/>
      <c r="JMO71" s="921"/>
      <c r="JMP71" s="921"/>
      <c r="JMQ71" s="921"/>
      <c r="JMR71" s="921"/>
      <c r="JMS71" s="921"/>
      <c r="JMT71" s="921"/>
      <c r="JMU71" s="921"/>
      <c r="JMV71" s="921"/>
      <c r="JMW71" s="921"/>
      <c r="JMX71" s="921"/>
      <c r="JMY71" s="921"/>
      <c r="JMZ71" s="921"/>
      <c r="JNA71" s="921"/>
      <c r="JNB71" s="921"/>
      <c r="JNC71" s="921"/>
      <c r="JND71" s="921"/>
      <c r="JNE71" s="921"/>
      <c r="JNF71" s="921"/>
      <c r="JNG71" s="921"/>
      <c r="JNH71" s="921"/>
      <c r="JNI71" s="921"/>
      <c r="JNJ71" s="921"/>
      <c r="JNK71" s="921"/>
      <c r="JNL71" s="921"/>
      <c r="JNM71" s="921"/>
      <c r="JNN71" s="921"/>
      <c r="JNO71" s="921"/>
      <c r="JNP71" s="921"/>
      <c r="JNQ71" s="921"/>
      <c r="JNR71" s="921"/>
      <c r="JNS71" s="921"/>
      <c r="JNT71" s="921"/>
      <c r="JNU71" s="921"/>
      <c r="JNV71" s="921"/>
      <c r="JNW71" s="921"/>
      <c r="JNX71" s="921"/>
      <c r="JNY71" s="921"/>
      <c r="JNZ71" s="921"/>
      <c r="JOA71" s="921"/>
      <c r="JOB71" s="921"/>
      <c r="JOC71" s="921"/>
      <c r="JOD71" s="921"/>
      <c r="JOE71" s="921"/>
      <c r="JOF71" s="921"/>
      <c r="JOG71" s="921"/>
      <c r="JOH71" s="921"/>
      <c r="JOI71" s="921"/>
      <c r="JOJ71" s="921"/>
      <c r="JOK71" s="921"/>
      <c r="JOL71" s="921"/>
      <c r="JOM71" s="921"/>
      <c r="JON71" s="921"/>
      <c r="JOO71" s="921"/>
      <c r="JOP71" s="921"/>
      <c r="JOQ71" s="921"/>
      <c r="JOR71" s="921"/>
      <c r="JOS71" s="921"/>
      <c r="JOT71" s="921"/>
      <c r="JOU71" s="921"/>
      <c r="JOV71" s="921"/>
      <c r="JOW71" s="921"/>
      <c r="JOX71" s="921"/>
      <c r="JOY71" s="921"/>
      <c r="JOZ71" s="921"/>
      <c r="JPA71" s="921"/>
      <c r="JPB71" s="921"/>
      <c r="JPC71" s="921"/>
      <c r="JPD71" s="921"/>
      <c r="JPE71" s="921"/>
      <c r="JPF71" s="921"/>
      <c r="JPG71" s="921"/>
      <c r="JPH71" s="921"/>
      <c r="JPI71" s="921"/>
      <c r="JPJ71" s="921"/>
      <c r="JPK71" s="921"/>
      <c r="JPL71" s="921"/>
      <c r="JPM71" s="921"/>
      <c r="JPN71" s="921"/>
      <c r="JPO71" s="921"/>
      <c r="JPP71" s="921"/>
      <c r="JPQ71" s="921"/>
      <c r="JPR71" s="921"/>
      <c r="JPS71" s="921"/>
      <c r="JPT71" s="921"/>
      <c r="JPU71" s="921"/>
      <c r="JPV71" s="921"/>
      <c r="JPW71" s="921"/>
      <c r="JPX71" s="921"/>
      <c r="JPY71" s="921"/>
      <c r="JPZ71" s="921"/>
      <c r="JQA71" s="921"/>
      <c r="JQB71" s="921"/>
      <c r="JQC71" s="921"/>
      <c r="JQD71" s="921"/>
      <c r="JQE71" s="921"/>
      <c r="JQF71" s="921"/>
      <c r="JQG71" s="921"/>
      <c r="JQH71" s="921"/>
      <c r="JQI71" s="921"/>
      <c r="JQJ71" s="921"/>
      <c r="JQK71" s="921"/>
      <c r="JQL71" s="921"/>
      <c r="JQM71" s="921"/>
      <c r="JQN71" s="921"/>
      <c r="JQO71" s="921"/>
      <c r="JQP71" s="921"/>
      <c r="JQQ71" s="921"/>
      <c r="JQR71" s="921"/>
      <c r="JQS71" s="921"/>
      <c r="JQT71" s="921"/>
      <c r="JQU71" s="921"/>
      <c r="JQV71" s="921"/>
      <c r="JQW71" s="921"/>
      <c r="JQX71" s="921"/>
      <c r="JQY71" s="921"/>
      <c r="JQZ71" s="921"/>
      <c r="JRA71" s="921"/>
      <c r="JRB71" s="921"/>
      <c r="JRC71" s="921"/>
      <c r="JRD71" s="921"/>
      <c r="JRE71" s="921"/>
      <c r="JRF71" s="921"/>
      <c r="JRG71" s="921"/>
      <c r="JRH71" s="921"/>
      <c r="JRI71" s="921"/>
      <c r="JRJ71" s="921"/>
      <c r="JRK71" s="921"/>
      <c r="JRL71" s="921"/>
      <c r="JRM71" s="921"/>
      <c r="JRN71" s="921"/>
      <c r="JRO71" s="921"/>
      <c r="JRP71" s="921"/>
      <c r="JRQ71" s="921"/>
      <c r="JRR71" s="921"/>
      <c r="JRS71" s="921"/>
      <c r="JRT71" s="921"/>
      <c r="JRU71" s="921"/>
      <c r="JRV71" s="921"/>
      <c r="JRW71" s="921"/>
      <c r="JRX71" s="921"/>
      <c r="JRY71" s="921"/>
      <c r="JRZ71" s="921"/>
      <c r="JSA71" s="921"/>
      <c r="JSB71" s="921"/>
      <c r="JSC71" s="921"/>
      <c r="JSD71" s="921"/>
      <c r="JSE71" s="921"/>
      <c r="JSF71" s="921"/>
      <c r="JSG71" s="921"/>
      <c r="JSH71" s="921"/>
      <c r="JSI71" s="921"/>
      <c r="JSJ71" s="921"/>
      <c r="JSK71" s="921"/>
      <c r="JSL71" s="921"/>
      <c r="JSM71" s="921"/>
      <c r="JSN71" s="921"/>
      <c r="JSO71" s="921"/>
      <c r="JSP71" s="921"/>
      <c r="JSQ71" s="921"/>
      <c r="JSR71" s="921"/>
      <c r="JSS71" s="921"/>
      <c r="JST71" s="921"/>
      <c r="JSU71" s="921"/>
      <c r="JSV71" s="921"/>
      <c r="JSW71" s="921"/>
      <c r="JSX71" s="921"/>
      <c r="JSY71" s="921"/>
      <c r="JSZ71" s="921"/>
      <c r="JTA71" s="921"/>
      <c r="JTB71" s="921"/>
      <c r="JTC71" s="921"/>
      <c r="JTD71" s="921"/>
      <c r="JTE71" s="921"/>
      <c r="JTF71" s="921"/>
      <c r="JTG71" s="921"/>
      <c r="JTH71" s="921"/>
      <c r="JTI71" s="921"/>
      <c r="JTJ71" s="921"/>
      <c r="JTK71" s="921"/>
      <c r="JTL71" s="921"/>
      <c r="JTM71" s="921"/>
      <c r="JTN71" s="921"/>
      <c r="JTO71" s="921"/>
      <c r="JTP71" s="921"/>
      <c r="JTQ71" s="921"/>
      <c r="JTR71" s="921"/>
      <c r="JTS71" s="921"/>
      <c r="JTT71" s="921"/>
      <c r="JTU71" s="921"/>
      <c r="JTV71" s="921"/>
      <c r="JTW71" s="921"/>
      <c r="JTX71" s="921"/>
      <c r="JTY71" s="921"/>
      <c r="JTZ71" s="921"/>
      <c r="JUA71" s="921"/>
      <c r="JUB71" s="921"/>
      <c r="JUC71" s="921"/>
      <c r="JUD71" s="921"/>
      <c r="JUE71" s="921"/>
      <c r="JUF71" s="921"/>
      <c r="JUG71" s="921"/>
      <c r="JUH71" s="921"/>
      <c r="JUI71" s="921"/>
      <c r="JUJ71" s="921"/>
      <c r="JUK71" s="921"/>
      <c r="JUL71" s="921"/>
      <c r="JUM71" s="921"/>
      <c r="JUN71" s="921"/>
      <c r="JUO71" s="921"/>
      <c r="JUP71" s="921"/>
      <c r="JUQ71" s="921"/>
      <c r="JUR71" s="921"/>
      <c r="JUS71" s="921"/>
      <c r="JUT71" s="921"/>
      <c r="JUU71" s="921"/>
      <c r="JUV71" s="921"/>
      <c r="JUW71" s="921"/>
      <c r="JUX71" s="921"/>
      <c r="JUY71" s="921"/>
      <c r="JUZ71" s="921"/>
      <c r="JVA71" s="921"/>
      <c r="JVB71" s="921"/>
      <c r="JVC71" s="921"/>
      <c r="JVD71" s="921"/>
      <c r="JVE71" s="921"/>
      <c r="JVF71" s="921"/>
      <c r="JVG71" s="921"/>
      <c r="JVH71" s="921"/>
      <c r="JVI71" s="921"/>
      <c r="JVJ71" s="921"/>
      <c r="JVK71" s="921"/>
      <c r="JVL71" s="921"/>
      <c r="JVM71" s="921"/>
      <c r="JVN71" s="921"/>
      <c r="JVO71" s="921"/>
      <c r="JVP71" s="921"/>
      <c r="JVQ71" s="921"/>
      <c r="JVR71" s="921"/>
      <c r="JVS71" s="921"/>
      <c r="JVT71" s="921"/>
      <c r="JVU71" s="921"/>
      <c r="JVV71" s="921"/>
      <c r="JVW71" s="921"/>
      <c r="JVX71" s="921"/>
      <c r="JVY71" s="921"/>
      <c r="JVZ71" s="921"/>
      <c r="JWA71" s="921"/>
      <c r="JWB71" s="921"/>
      <c r="JWC71" s="921"/>
      <c r="JWD71" s="921"/>
      <c r="JWE71" s="921"/>
      <c r="JWF71" s="921"/>
      <c r="JWG71" s="921"/>
      <c r="JWH71" s="921"/>
      <c r="JWI71" s="921"/>
      <c r="JWJ71" s="921"/>
      <c r="JWK71" s="921"/>
      <c r="JWL71" s="921"/>
      <c r="JWM71" s="921"/>
      <c r="JWN71" s="921"/>
      <c r="JWO71" s="921"/>
      <c r="JWP71" s="921"/>
      <c r="JWQ71" s="921"/>
      <c r="JWR71" s="921"/>
      <c r="JWS71" s="921"/>
      <c r="JWT71" s="921"/>
      <c r="JWU71" s="921"/>
      <c r="JWV71" s="921"/>
      <c r="JWW71" s="921"/>
      <c r="JWX71" s="921"/>
      <c r="JWY71" s="921"/>
      <c r="JWZ71" s="921"/>
      <c r="JXA71" s="921"/>
      <c r="JXB71" s="921"/>
      <c r="JXC71" s="921"/>
      <c r="JXD71" s="921"/>
      <c r="JXE71" s="921"/>
      <c r="JXF71" s="921"/>
      <c r="JXG71" s="921"/>
      <c r="JXH71" s="921"/>
      <c r="JXI71" s="921"/>
      <c r="JXJ71" s="921"/>
      <c r="JXK71" s="921"/>
      <c r="JXL71" s="921"/>
      <c r="JXM71" s="921"/>
      <c r="JXN71" s="921"/>
      <c r="JXO71" s="921"/>
      <c r="JXP71" s="921"/>
      <c r="JXQ71" s="921"/>
      <c r="JXR71" s="921"/>
      <c r="JXS71" s="921"/>
      <c r="JXT71" s="921"/>
      <c r="JXU71" s="921"/>
      <c r="JXV71" s="921"/>
      <c r="JXW71" s="921"/>
      <c r="JXX71" s="921"/>
      <c r="JXY71" s="921"/>
      <c r="JXZ71" s="921"/>
      <c r="JYA71" s="921"/>
      <c r="JYB71" s="921"/>
      <c r="JYC71" s="921"/>
      <c r="JYD71" s="921"/>
      <c r="JYE71" s="921"/>
      <c r="JYF71" s="921"/>
      <c r="JYG71" s="921"/>
      <c r="JYH71" s="921"/>
      <c r="JYI71" s="921"/>
      <c r="JYJ71" s="921"/>
      <c r="JYK71" s="921"/>
      <c r="JYL71" s="921"/>
      <c r="JYM71" s="921"/>
      <c r="JYN71" s="921"/>
      <c r="JYO71" s="921"/>
      <c r="JYP71" s="921"/>
      <c r="JYQ71" s="921"/>
      <c r="JYR71" s="921"/>
      <c r="JYS71" s="921"/>
      <c r="JYT71" s="921"/>
      <c r="JYU71" s="921"/>
      <c r="JYV71" s="921"/>
      <c r="JYW71" s="921"/>
      <c r="JYX71" s="921"/>
      <c r="JYY71" s="921"/>
      <c r="JYZ71" s="921"/>
      <c r="JZA71" s="921"/>
      <c r="JZB71" s="921"/>
      <c r="JZC71" s="921"/>
      <c r="JZD71" s="921"/>
      <c r="JZE71" s="921"/>
      <c r="JZF71" s="921"/>
      <c r="JZG71" s="921"/>
      <c r="JZH71" s="921"/>
      <c r="JZI71" s="921"/>
      <c r="JZJ71" s="921"/>
      <c r="JZK71" s="921"/>
      <c r="JZL71" s="921"/>
      <c r="JZM71" s="921"/>
      <c r="JZN71" s="921"/>
      <c r="JZO71" s="921"/>
      <c r="JZP71" s="921"/>
      <c r="JZQ71" s="921"/>
      <c r="JZR71" s="921"/>
      <c r="JZS71" s="921"/>
      <c r="JZT71" s="921"/>
      <c r="JZU71" s="921"/>
      <c r="JZV71" s="921"/>
      <c r="JZW71" s="921"/>
      <c r="JZX71" s="921"/>
      <c r="JZY71" s="921"/>
      <c r="JZZ71" s="921"/>
      <c r="KAA71" s="921"/>
      <c r="KAB71" s="921"/>
      <c r="KAC71" s="921"/>
      <c r="KAD71" s="921"/>
      <c r="KAE71" s="921"/>
      <c r="KAF71" s="921"/>
      <c r="KAG71" s="921"/>
      <c r="KAH71" s="921"/>
      <c r="KAI71" s="921"/>
      <c r="KAJ71" s="921"/>
      <c r="KAK71" s="921"/>
      <c r="KAL71" s="921"/>
      <c r="KAM71" s="921"/>
      <c r="KAN71" s="921"/>
      <c r="KAO71" s="921"/>
      <c r="KAP71" s="921"/>
      <c r="KAQ71" s="921"/>
      <c r="KAR71" s="921"/>
      <c r="KAS71" s="921"/>
      <c r="KAT71" s="921"/>
      <c r="KAU71" s="921"/>
      <c r="KAV71" s="921"/>
      <c r="KAW71" s="921"/>
      <c r="KAX71" s="921"/>
      <c r="KAY71" s="921"/>
      <c r="KAZ71" s="921"/>
      <c r="KBA71" s="921"/>
      <c r="KBB71" s="921"/>
      <c r="KBC71" s="921"/>
      <c r="KBD71" s="921"/>
      <c r="KBE71" s="921"/>
      <c r="KBF71" s="921"/>
      <c r="KBG71" s="921"/>
      <c r="KBH71" s="921"/>
      <c r="KBI71" s="921"/>
      <c r="KBJ71" s="921"/>
      <c r="KBK71" s="921"/>
      <c r="KBL71" s="921"/>
      <c r="KBM71" s="921"/>
      <c r="KBN71" s="921"/>
      <c r="KBO71" s="921"/>
      <c r="KBP71" s="921"/>
      <c r="KBQ71" s="921"/>
      <c r="KBR71" s="921"/>
      <c r="KBS71" s="921"/>
      <c r="KBT71" s="921"/>
      <c r="KBU71" s="921"/>
      <c r="KBV71" s="921"/>
      <c r="KBW71" s="921"/>
      <c r="KBX71" s="921"/>
      <c r="KBY71" s="921"/>
      <c r="KBZ71" s="921"/>
      <c r="KCA71" s="921"/>
      <c r="KCB71" s="921"/>
      <c r="KCC71" s="921"/>
      <c r="KCD71" s="921"/>
      <c r="KCE71" s="921"/>
      <c r="KCF71" s="921"/>
      <c r="KCG71" s="921"/>
      <c r="KCH71" s="921"/>
      <c r="KCI71" s="921"/>
      <c r="KCJ71" s="921"/>
      <c r="KCK71" s="921"/>
      <c r="KCL71" s="921"/>
      <c r="KCM71" s="921"/>
      <c r="KCN71" s="921"/>
      <c r="KCO71" s="921"/>
      <c r="KCP71" s="921"/>
      <c r="KCQ71" s="921"/>
      <c r="KCR71" s="921"/>
      <c r="KCS71" s="921"/>
      <c r="KCT71" s="921"/>
      <c r="KCU71" s="921"/>
      <c r="KCV71" s="921"/>
      <c r="KCW71" s="921"/>
      <c r="KCX71" s="921"/>
      <c r="KCY71" s="921"/>
      <c r="KCZ71" s="921"/>
      <c r="KDA71" s="921"/>
      <c r="KDB71" s="921"/>
      <c r="KDC71" s="921"/>
      <c r="KDD71" s="921"/>
      <c r="KDE71" s="921"/>
      <c r="KDF71" s="921"/>
      <c r="KDG71" s="921"/>
      <c r="KDH71" s="921"/>
      <c r="KDI71" s="921"/>
      <c r="KDJ71" s="921"/>
      <c r="KDK71" s="921"/>
      <c r="KDL71" s="921"/>
      <c r="KDM71" s="921"/>
      <c r="KDN71" s="921"/>
      <c r="KDO71" s="921"/>
      <c r="KDP71" s="921"/>
      <c r="KDQ71" s="921"/>
      <c r="KDR71" s="921"/>
      <c r="KDS71" s="921"/>
      <c r="KDT71" s="921"/>
      <c r="KDU71" s="921"/>
      <c r="KDV71" s="921"/>
      <c r="KDW71" s="921"/>
      <c r="KDX71" s="921"/>
      <c r="KDY71" s="921"/>
      <c r="KDZ71" s="921"/>
      <c r="KEA71" s="921"/>
      <c r="KEB71" s="921"/>
      <c r="KEC71" s="921"/>
      <c r="KED71" s="921"/>
      <c r="KEE71" s="921"/>
      <c r="KEF71" s="921"/>
      <c r="KEG71" s="921"/>
      <c r="KEH71" s="921"/>
      <c r="KEI71" s="921"/>
      <c r="KEJ71" s="921"/>
      <c r="KEK71" s="921"/>
      <c r="KEL71" s="921"/>
      <c r="KEM71" s="921"/>
      <c r="KEN71" s="921"/>
      <c r="KEO71" s="921"/>
      <c r="KEP71" s="921"/>
      <c r="KEQ71" s="921"/>
      <c r="KER71" s="921"/>
      <c r="KES71" s="921"/>
      <c r="KET71" s="921"/>
      <c r="KEU71" s="921"/>
      <c r="KEV71" s="921"/>
      <c r="KEW71" s="921"/>
      <c r="KEX71" s="921"/>
      <c r="KEY71" s="921"/>
      <c r="KEZ71" s="921"/>
      <c r="KFA71" s="921"/>
      <c r="KFB71" s="921"/>
      <c r="KFC71" s="921"/>
      <c r="KFD71" s="921"/>
      <c r="KFE71" s="921"/>
      <c r="KFF71" s="921"/>
      <c r="KFG71" s="921"/>
      <c r="KFH71" s="921"/>
      <c r="KFI71" s="921"/>
      <c r="KFJ71" s="921"/>
      <c r="KFK71" s="921"/>
      <c r="KFL71" s="921"/>
      <c r="KFM71" s="921"/>
      <c r="KFN71" s="921"/>
      <c r="KFO71" s="921"/>
      <c r="KFP71" s="921"/>
      <c r="KFQ71" s="921"/>
      <c r="KFR71" s="921"/>
      <c r="KFS71" s="921"/>
      <c r="KFT71" s="921"/>
      <c r="KFU71" s="921"/>
      <c r="KFV71" s="921"/>
      <c r="KFW71" s="921"/>
      <c r="KFX71" s="921"/>
      <c r="KFY71" s="921"/>
      <c r="KFZ71" s="921"/>
      <c r="KGA71" s="921"/>
      <c r="KGB71" s="921"/>
      <c r="KGC71" s="921"/>
      <c r="KGD71" s="921"/>
      <c r="KGE71" s="921"/>
      <c r="KGF71" s="921"/>
      <c r="KGG71" s="921"/>
      <c r="KGH71" s="921"/>
      <c r="KGI71" s="921"/>
      <c r="KGJ71" s="921"/>
      <c r="KGK71" s="921"/>
      <c r="KGL71" s="921"/>
      <c r="KGM71" s="921"/>
      <c r="KGN71" s="921"/>
      <c r="KGO71" s="921"/>
      <c r="KGP71" s="921"/>
      <c r="KGQ71" s="921"/>
      <c r="KGR71" s="921"/>
      <c r="KGS71" s="921"/>
      <c r="KGT71" s="921"/>
      <c r="KGU71" s="921"/>
      <c r="KGV71" s="921"/>
      <c r="KGW71" s="921"/>
      <c r="KGX71" s="921"/>
      <c r="KGY71" s="921"/>
      <c r="KGZ71" s="921"/>
      <c r="KHA71" s="921"/>
      <c r="KHB71" s="921"/>
      <c r="KHC71" s="921"/>
      <c r="KHD71" s="921"/>
      <c r="KHE71" s="921"/>
      <c r="KHF71" s="921"/>
      <c r="KHG71" s="921"/>
      <c r="KHH71" s="921"/>
      <c r="KHI71" s="921"/>
      <c r="KHJ71" s="921"/>
      <c r="KHK71" s="921"/>
      <c r="KHL71" s="921"/>
      <c r="KHM71" s="921"/>
      <c r="KHN71" s="921"/>
      <c r="KHO71" s="921"/>
      <c r="KHP71" s="921"/>
      <c r="KHQ71" s="921"/>
      <c r="KHR71" s="921"/>
      <c r="KHS71" s="921"/>
      <c r="KHT71" s="921"/>
      <c r="KHU71" s="921"/>
      <c r="KHV71" s="921"/>
      <c r="KHW71" s="921"/>
      <c r="KHX71" s="921"/>
      <c r="KHY71" s="921"/>
      <c r="KHZ71" s="921"/>
      <c r="KIA71" s="921"/>
      <c r="KIB71" s="921"/>
      <c r="KIC71" s="921"/>
      <c r="KID71" s="921"/>
      <c r="KIE71" s="921"/>
      <c r="KIF71" s="921"/>
      <c r="KIG71" s="921"/>
      <c r="KIH71" s="921"/>
      <c r="KII71" s="921"/>
      <c r="KIJ71" s="921"/>
      <c r="KIK71" s="921"/>
      <c r="KIL71" s="921"/>
      <c r="KIM71" s="921"/>
      <c r="KIN71" s="921"/>
      <c r="KIO71" s="921"/>
      <c r="KIP71" s="921"/>
      <c r="KIQ71" s="921"/>
      <c r="KIR71" s="921"/>
      <c r="KIS71" s="921"/>
      <c r="KIT71" s="921"/>
      <c r="KIU71" s="921"/>
      <c r="KIV71" s="921"/>
      <c r="KIW71" s="921"/>
      <c r="KIX71" s="921"/>
      <c r="KIY71" s="921"/>
      <c r="KIZ71" s="921"/>
      <c r="KJA71" s="921"/>
      <c r="KJB71" s="921"/>
      <c r="KJC71" s="921"/>
      <c r="KJD71" s="921"/>
      <c r="KJE71" s="921"/>
      <c r="KJF71" s="921"/>
      <c r="KJG71" s="921"/>
      <c r="KJH71" s="921"/>
      <c r="KJI71" s="921"/>
      <c r="KJJ71" s="921"/>
      <c r="KJK71" s="921"/>
      <c r="KJL71" s="921"/>
      <c r="KJM71" s="921"/>
      <c r="KJN71" s="921"/>
      <c r="KJO71" s="921"/>
      <c r="KJP71" s="921"/>
      <c r="KJQ71" s="921"/>
      <c r="KJR71" s="921"/>
      <c r="KJS71" s="921"/>
      <c r="KJT71" s="921"/>
      <c r="KJU71" s="921"/>
      <c r="KJV71" s="921"/>
      <c r="KJW71" s="921"/>
      <c r="KJX71" s="921"/>
      <c r="KJY71" s="921"/>
      <c r="KJZ71" s="921"/>
      <c r="KKA71" s="921"/>
      <c r="KKB71" s="921"/>
      <c r="KKC71" s="921"/>
      <c r="KKD71" s="921"/>
      <c r="KKE71" s="921"/>
      <c r="KKF71" s="921"/>
      <c r="KKG71" s="921"/>
      <c r="KKH71" s="921"/>
      <c r="KKI71" s="921"/>
      <c r="KKJ71" s="921"/>
      <c r="KKK71" s="921"/>
      <c r="KKL71" s="921"/>
      <c r="KKM71" s="921"/>
      <c r="KKN71" s="921"/>
      <c r="KKO71" s="921"/>
      <c r="KKP71" s="921"/>
      <c r="KKQ71" s="921"/>
      <c r="KKR71" s="921"/>
      <c r="KKS71" s="921"/>
      <c r="KKT71" s="921"/>
      <c r="KKU71" s="921"/>
      <c r="KKV71" s="921"/>
      <c r="KKW71" s="921"/>
      <c r="KKX71" s="921"/>
      <c r="KKY71" s="921"/>
      <c r="KKZ71" s="921"/>
      <c r="KLA71" s="921"/>
      <c r="KLB71" s="921"/>
      <c r="KLC71" s="921"/>
      <c r="KLD71" s="921"/>
      <c r="KLE71" s="921"/>
      <c r="KLF71" s="921"/>
      <c r="KLG71" s="921"/>
      <c r="KLH71" s="921"/>
      <c r="KLI71" s="921"/>
      <c r="KLJ71" s="921"/>
      <c r="KLK71" s="921"/>
      <c r="KLL71" s="921"/>
      <c r="KLM71" s="921"/>
      <c r="KLN71" s="921"/>
      <c r="KLO71" s="921"/>
      <c r="KLP71" s="921"/>
      <c r="KLQ71" s="921"/>
      <c r="KLR71" s="921"/>
      <c r="KLS71" s="921"/>
      <c r="KLT71" s="921"/>
      <c r="KLU71" s="921"/>
      <c r="KLV71" s="921"/>
      <c r="KLW71" s="921"/>
      <c r="KLX71" s="921"/>
      <c r="KLY71" s="921"/>
      <c r="KLZ71" s="921"/>
      <c r="KMA71" s="921"/>
      <c r="KMB71" s="921"/>
      <c r="KMC71" s="921"/>
      <c r="KMD71" s="921"/>
      <c r="KME71" s="921"/>
      <c r="KMF71" s="921"/>
      <c r="KMG71" s="921"/>
      <c r="KMH71" s="921"/>
      <c r="KMI71" s="921"/>
      <c r="KMJ71" s="921"/>
      <c r="KMK71" s="921"/>
      <c r="KML71" s="921"/>
      <c r="KMM71" s="921"/>
      <c r="KMN71" s="921"/>
      <c r="KMO71" s="921"/>
      <c r="KMP71" s="921"/>
      <c r="KMQ71" s="921"/>
      <c r="KMR71" s="921"/>
      <c r="KMS71" s="921"/>
      <c r="KMT71" s="921"/>
      <c r="KMU71" s="921"/>
      <c r="KMV71" s="921"/>
      <c r="KMW71" s="921"/>
      <c r="KMX71" s="921"/>
      <c r="KMY71" s="921"/>
      <c r="KMZ71" s="921"/>
      <c r="KNA71" s="921"/>
      <c r="KNB71" s="921"/>
      <c r="KNC71" s="921"/>
      <c r="KND71" s="921"/>
      <c r="KNE71" s="921"/>
      <c r="KNF71" s="921"/>
      <c r="KNG71" s="921"/>
      <c r="KNH71" s="921"/>
      <c r="KNI71" s="921"/>
      <c r="KNJ71" s="921"/>
      <c r="KNK71" s="921"/>
      <c r="KNL71" s="921"/>
      <c r="KNM71" s="921"/>
      <c r="KNN71" s="921"/>
      <c r="KNO71" s="921"/>
      <c r="KNP71" s="921"/>
      <c r="KNQ71" s="921"/>
      <c r="KNR71" s="921"/>
      <c r="KNS71" s="921"/>
      <c r="KNT71" s="921"/>
      <c r="KNU71" s="921"/>
      <c r="KNV71" s="921"/>
      <c r="KNW71" s="921"/>
      <c r="KNX71" s="921"/>
      <c r="KNY71" s="921"/>
      <c r="KNZ71" s="921"/>
      <c r="KOA71" s="921"/>
      <c r="KOB71" s="921"/>
      <c r="KOC71" s="921"/>
      <c r="KOD71" s="921"/>
      <c r="KOE71" s="921"/>
      <c r="KOF71" s="921"/>
      <c r="KOG71" s="921"/>
      <c r="KOH71" s="921"/>
      <c r="KOI71" s="921"/>
      <c r="KOJ71" s="921"/>
      <c r="KOK71" s="921"/>
      <c r="KOL71" s="921"/>
      <c r="KOM71" s="921"/>
      <c r="KON71" s="921"/>
      <c r="KOO71" s="921"/>
      <c r="KOP71" s="921"/>
      <c r="KOQ71" s="921"/>
      <c r="KOR71" s="921"/>
      <c r="KOS71" s="921"/>
      <c r="KOT71" s="921"/>
      <c r="KOU71" s="921"/>
      <c r="KOV71" s="921"/>
      <c r="KOW71" s="921"/>
      <c r="KOX71" s="921"/>
      <c r="KOY71" s="921"/>
      <c r="KOZ71" s="921"/>
      <c r="KPA71" s="921"/>
      <c r="KPB71" s="921"/>
      <c r="KPC71" s="921"/>
      <c r="KPD71" s="921"/>
      <c r="KPE71" s="921"/>
      <c r="KPF71" s="921"/>
      <c r="KPG71" s="921"/>
      <c r="KPH71" s="921"/>
      <c r="KPI71" s="921"/>
      <c r="KPJ71" s="921"/>
      <c r="KPK71" s="921"/>
      <c r="KPL71" s="921"/>
      <c r="KPM71" s="921"/>
      <c r="KPN71" s="921"/>
      <c r="KPO71" s="921"/>
      <c r="KPP71" s="921"/>
      <c r="KPQ71" s="921"/>
      <c r="KPR71" s="921"/>
      <c r="KPS71" s="921"/>
      <c r="KPT71" s="921"/>
      <c r="KPU71" s="921"/>
      <c r="KPV71" s="921"/>
      <c r="KPW71" s="921"/>
      <c r="KPX71" s="921"/>
      <c r="KPY71" s="921"/>
      <c r="KPZ71" s="921"/>
      <c r="KQA71" s="921"/>
      <c r="KQB71" s="921"/>
      <c r="KQC71" s="921"/>
      <c r="KQD71" s="921"/>
      <c r="KQE71" s="921"/>
      <c r="KQF71" s="921"/>
      <c r="KQG71" s="921"/>
      <c r="KQH71" s="921"/>
      <c r="KQI71" s="921"/>
      <c r="KQJ71" s="921"/>
      <c r="KQK71" s="921"/>
      <c r="KQL71" s="921"/>
      <c r="KQM71" s="921"/>
      <c r="KQN71" s="921"/>
      <c r="KQO71" s="921"/>
      <c r="KQP71" s="921"/>
      <c r="KQQ71" s="921"/>
      <c r="KQR71" s="921"/>
      <c r="KQS71" s="921"/>
      <c r="KQT71" s="921"/>
      <c r="KQU71" s="921"/>
      <c r="KQV71" s="921"/>
      <c r="KQW71" s="921"/>
      <c r="KQX71" s="921"/>
      <c r="KQY71" s="921"/>
      <c r="KQZ71" s="921"/>
      <c r="KRA71" s="921"/>
      <c r="KRB71" s="921"/>
      <c r="KRC71" s="921"/>
      <c r="KRD71" s="921"/>
      <c r="KRE71" s="921"/>
      <c r="KRF71" s="921"/>
      <c r="KRG71" s="921"/>
      <c r="KRH71" s="921"/>
      <c r="KRI71" s="921"/>
      <c r="KRJ71" s="921"/>
      <c r="KRK71" s="921"/>
      <c r="KRL71" s="921"/>
      <c r="KRM71" s="921"/>
      <c r="KRN71" s="921"/>
      <c r="KRO71" s="921"/>
      <c r="KRP71" s="921"/>
      <c r="KRQ71" s="921"/>
      <c r="KRR71" s="921"/>
      <c r="KRS71" s="921"/>
      <c r="KRT71" s="921"/>
      <c r="KRU71" s="921"/>
      <c r="KRV71" s="921"/>
      <c r="KRW71" s="921"/>
      <c r="KRX71" s="921"/>
      <c r="KRY71" s="921"/>
      <c r="KRZ71" s="921"/>
      <c r="KSA71" s="921"/>
      <c r="KSB71" s="921"/>
      <c r="KSC71" s="921"/>
      <c r="KSD71" s="921"/>
      <c r="KSE71" s="921"/>
      <c r="KSF71" s="921"/>
      <c r="KSG71" s="921"/>
      <c r="KSH71" s="921"/>
      <c r="KSI71" s="921"/>
      <c r="KSJ71" s="921"/>
      <c r="KSK71" s="921"/>
      <c r="KSL71" s="921"/>
      <c r="KSM71" s="921"/>
      <c r="KSN71" s="921"/>
      <c r="KSO71" s="921"/>
      <c r="KSP71" s="921"/>
      <c r="KSQ71" s="921"/>
      <c r="KSR71" s="921"/>
      <c r="KSS71" s="921"/>
      <c r="KST71" s="921"/>
      <c r="KSU71" s="921"/>
      <c r="KSV71" s="921"/>
      <c r="KSW71" s="921"/>
      <c r="KSX71" s="921"/>
      <c r="KSY71" s="921"/>
      <c r="KSZ71" s="921"/>
      <c r="KTA71" s="921"/>
      <c r="KTB71" s="921"/>
      <c r="KTC71" s="921"/>
      <c r="KTD71" s="921"/>
      <c r="KTE71" s="921"/>
      <c r="KTF71" s="921"/>
      <c r="KTG71" s="921"/>
      <c r="KTH71" s="921"/>
      <c r="KTI71" s="921"/>
      <c r="KTJ71" s="921"/>
      <c r="KTK71" s="921"/>
      <c r="KTL71" s="921"/>
      <c r="KTM71" s="921"/>
      <c r="KTN71" s="921"/>
      <c r="KTO71" s="921"/>
      <c r="KTP71" s="921"/>
      <c r="KTQ71" s="921"/>
      <c r="KTR71" s="921"/>
      <c r="KTS71" s="921"/>
      <c r="KTT71" s="921"/>
      <c r="KTU71" s="921"/>
      <c r="KTV71" s="921"/>
      <c r="KTW71" s="921"/>
      <c r="KTX71" s="921"/>
      <c r="KTY71" s="921"/>
      <c r="KTZ71" s="921"/>
      <c r="KUA71" s="921"/>
      <c r="KUB71" s="921"/>
      <c r="KUC71" s="921"/>
      <c r="KUD71" s="921"/>
      <c r="KUE71" s="921"/>
      <c r="KUF71" s="921"/>
      <c r="KUG71" s="921"/>
      <c r="KUH71" s="921"/>
      <c r="KUI71" s="921"/>
      <c r="KUJ71" s="921"/>
      <c r="KUK71" s="921"/>
      <c r="KUL71" s="921"/>
      <c r="KUM71" s="921"/>
      <c r="KUN71" s="921"/>
      <c r="KUO71" s="921"/>
      <c r="KUP71" s="921"/>
      <c r="KUQ71" s="921"/>
      <c r="KUR71" s="921"/>
      <c r="KUS71" s="921"/>
      <c r="KUT71" s="921"/>
      <c r="KUU71" s="921"/>
      <c r="KUV71" s="921"/>
      <c r="KUW71" s="921"/>
      <c r="KUX71" s="921"/>
      <c r="KUY71" s="921"/>
      <c r="KUZ71" s="921"/>
      <c r="KVA71" s="921"/>
      <c r="KVB71" s="921"/>
      <c r="KVC71" s="921"/>
      <c r="KVD71" s="921"/>
      <c r="KVE71" s="921"/>
      <c r="KVF71" s="921"/>
      <c r="KVG71" s="921"/>
      <c r="KVH71" s="921"/>
      <c r="KVI71" s="921"/>
      <c r="KVJ71" s="921"/>
      <c r="KVK71" s="921"/>
      <c r="KVL71" s="921"/>
      <c r="KVM71" s="921"/>
      <c r="KVN71" s="921"/>
      <c r="KVO71" s="921"/>
      <c r="KVP71" s="921"/>
      <c r="KVQ71" s="921"/>
      <c r="KVR71" s="921"/>
      <c r="KVS71" s="921"/>
      <c r="KVT71" s="921"/>
      <c r="KVU71" s="921"/>
      <c r="KVV71" s="921"/>
      <c r="KVW71" s="921"/>
      <c r="KVX71" s="921"/>
      <c r="KVY71" s="921"/>
      <c r="KVZ71" s="921"/>
      <c r="KWA71" s="921"/>
      <c r="KWB71" s="921"/>
      <c r="KWC71" s="921"/>
      <c r="KWD71" s="921"/>
      <c r="KWE71" s="921"/>
      <c r="KWF71" s="921"/>
      <c r="KWG71" s="921"/>
      <c r="KWH71" s="921"/>
      <c r="KWI71" s="921"/>
      <c r="KWJ71" s="921"/>
      <c r="KWK71" s="921"/>
      <c r="KWL71" s="921"/>
      <c r="KWM71" s="921"/>
      <c r="KWN71" s="921"/>
      <c r="KWO71" s="921"/>
      <c r="KWP71" s="921"/>
      <c r="KWQ71" s="921"/>
      <c r="KWR71" s="921"/>
      <c r="KWS71" s="921"/>
      <c r="KWT71" s="921"/>
      <c r="KWU71" s="921"/>
      <c r="KWV71" s="921"/>
      <c r="KWW71" s="921"/>
      <c r="KWX71" s="921"/>
      <c r="KWY71" s="921"/>
      <c r="KWZ71" s="921"/>
      <c r="KXA71" s="921"/>
      <c r="KXB71" s="921"/>
      <c r="KXC71" s="921"/>
      <c r="KXD71" s="921"/>
      <c r="KXE71" s="921"/>
      <c r="KXF71" s="921"/>
      <c r="KXG71" s="921"/>
      <c r="KXH71" s="921"/>
      <c r="KXI71" s="921"/>
      <c r="KXJ71" s="921"/>
      <c r="KXK71" s="921"/>
      <c r="KXL71" s="921"/>
      <c r="KXM71" s="921"/>
      <c r="KXN71" s="921"/>
      <c r="KXO71" s="921"/>
      <c r="KXP71" s="921"/>
      <c r="KXQ71" s="921"/>
      <c r="KXR71" s="921"/>
      <c r="KXS71" s="921"/>
      <c r="KXT71" s="921"/>
      <c r="KXU71" s="921"/>
      <c r="KXV71" s="921"/>
      <c r="KXW71" s="921"/>
      <c r="KXX71" s="921"/>
      <c r="KXY71" s="921"/>
      <c r="KXZ71" s="921"/>
      <c r="KYA71" s="921"/>
      <c r="KYB71" s="921"/>
      <c r="KYC71" s="921"/>
      <c r="KYD71" s="921"/>
      <c r="KYE71" s="921"/>
      <c r="KYF71" s="921"/>
      <c r="KYG71" s="921"/>
      <c r="KYH71" s="921"/>
      <c r="KYI71" s="921"/>
      <c r="KYJ71" s="921"/>
      <c r="KYK71" s="921"/>
      <c r="KYL71" s="921"/>
      <c r="KYM71" s="921"/>
      <c r="KYN71" s="921"/>
      <c r="KYO71" s="921"/>
      <c r="KYP71" s="921"/>
      <c r="KYQ71" s="921"/>
      <c r="KYR71" s="921"/>
      <c r="KYS71" s="921"/>
      <c r="KYT71" s="921"/>
      <c r="KYU71" s="921"/>
      <c r="KYV71" s="921"/>
      <c r="KYW71" s="921"/>
      <c r="KYX71" s="921"/>
      <c r="KYY71" s="921"/>
      <c r="KYZ71" s="921"/>
      <c r="KZA71" s="921"/>
      <c r="KZB71" s="921"/>
      <c r="KZC71" s="921"/>
      <c r="KZD71" s="921"/>
      <c r="KZE71" s="921"/>
      <c r="KZF71" s="921"/>
      <c r="KZG71" s="921"/>
      <c r="KZH71" s="921"/>
      <c r="KZI71" s="921"/>
      <c r="KZJ71" s="921"/>
      <c r="KZK71" s="921"/>
      <c r="KZL71" s="921"/>
      <c r="KZM71" s="921"/>
      <c r="KZN71" s="921"/>
      <c r="KZO71" s="921"/>
      <c r="KZP71" s="921"/>
      <c r="KZQ71" s="921"/>
      <c r="KZR71" s="921"/>
      <c r="KZS71" s="921"/>
      <c r="KZT71" s="921"/>
      <c r="KZU71" s="921"/>
      <c r="KZV71" s="921"/>
      <c r="KZW71" s="921"/>
      <c r="KZX71" s="921"/>
      <c r="KZY71" s="921"/>
      <c r="KZZ71" s="921"/>
      <c r="LAA71" s="921"/>
      <c r="LAB71" s="921"/>
      <c r="LAC71" s="921"/>
      <c r="LAD71" s="921"/>
      <c r="LAE71" s="921"/>
      <c r="LAF71" s="921"/>
      <c r="LAG71" s="921"/>
      <c r="LAH71" s="921"/>
      <c r="LAI71" s="921"/>
      <c r="LAJ71" s="921"/>
      <c r="LAK71" s="921"/>
      <c r="LAL71" s="921"/>
      <c r="LAM71" s="921"/>
      <c r="LAN71" s="921"/>
      <c r="LAO71" s="921"/>
      <c r="LAP71" s="921"/>
      <c r="LAQ71" s="921"/>
      <c r="LAR71" s="921"/>
      <c r="LAS71" s="921"/>
      <c r="LAT71" s="921"/>
      <c r="LAU71" s="921"/>
      <c r="LAV71" s="921"/>
      <c r="LAW71" s="921"/>
      <c r="LAX71" s="921"/>
      <c r="LAY71" s="921"/>
      <c r="LAZ71" s="921"/>
      <c r="LBA71" s="921"/>
      <c r="LBB71" s="921"/>
      <c r="LBC71" s="921"/>
      <c r="LBD71" s="921"/>
      <c r="LBE71" s="921"/>
      <c r="LBF71" s="921"/>
      <c r="LBG71" s="921"/>
      <c r="LBH71" s="921"/>
      <c r="LBI71" s="921"/>
      <c r="LBJ71" s="921"/>
      <c r="LBK71" s="921"/>
      <c r="LBL71" s="921"/>
      <c r="LBM71" s="921"/>
      <c r="LBN71" s="921"/>
      <c r="LBO71" s="921"/>
      <c r="LBP71" s="921"/>
      <c r="LBQ71" s="921"/>
      <c r="LBR71" s="921"/>
      <c r="LBS71" s="921"/>
      <c r="LBT71" s="921"/>
      <c r="LBU71" s="921"/>
      <c r="LBV71" s="921"/>
      <c r="LBW71" s="921"/>
      <c r="LBX71" s="921"/>
      <c r="LBY71" s="921"/>
      <c r="LBZ71" s="921"/>
      <c r="LCA71" s="921"/>
      <c r="LCB71" s="921"/>
      <c r="LCC71" s="921"/>
      <c r="LCD71" s="921"/>
      <c r="LCE71" s="921"/>
      <c r="LCF71" s="921"/>
      <c r="LCG71" s="921"/>
      <c r="LCH71" s="921"/>
      <c r="LCI71" s="921"/>
      <c r="LCJ71" s="921"/>
      <c r="LCK71" s="921"/>
      <c r="LCL71" s="921"/>
      <c r="LCM71" s="921"/>
      <c r="LCN71" s="921"/>
      <c r="LCO71" s="921"/>
      <c r="LCP71" s="921"/>
      <c r="LCQ71" s="921"/>
      <c r="LCR71" s="921"/>
      <c r="LCS71" s="921"/>
      <c r="LCT71" s="921"/>
      <c r="LCU71" s="921"/>
      <c r="LCV71" s="921"/>
      <c r="LCW71" s="921"/>
      <c r="LCX71" s="921"/>
      <c r="LCY71" s="921"/>
      <c r="LCZ71" s="921"/>
      <c r="LDA71" s="921"/>
      <c r="LDB71" s="921"/>
      <c r="LDC71" s="921"/>
      <c r="LDD71" s="921"/>
      <c r="LDE71" s="921"/>
      <c r="LDF71" s="921"/>
      <c r="LDG71" s="921"/>
      <c r="LDH71" s="921"/>
      <c r="LDI71" s="921"/>
      <c r="LDJ71" s="921"/>
      <c r="LDK71" s="921"/>
      <c r="LDL71" s="921"/>
      <c r="LDM71" s="921"/>
      <c r="LDN71" s="921"/>
      <c r="LDO71" s="921"/>
      <c r="LDP71" s="921"/>
      <c r="LDQ71" s="921"/>
      <c r="LDR71" s="921"/>
      <c r="LDS71" s="921"/>
      <c r="LDT71" s="921"/>
      <c r="LDU71" s="921"/>
      <c r="LDV71" s="921"/>
      <c r="LDW71" s="921"/>
      <c r="LDX71" s="921"/>
      <c r="LDY71" s="921"/>
      <c r="LDZ71" s="921"/>
      <c r="LEA71" s="921"/>
      <c r="LEB71" s="921"/>
      <c r="LEC71" s="921"/>
      <c r="LED71" s="921"/>
      <c r="LEE71" s="921"/>
      <c r="LEF71" s="921"/>
      <c r="LEG71" s="921"/>
      <c r="LEH71" s="921"/>
      <c r="LEI71" s="921"/>
      <c r="LEJ71" s="921"/>
      <c r="LEK71" s="921"/>
      <c r="LEL71" s="921"/>
      <c r="LEM71" s="921"/>
      <c r="LEN71" s="921"/>
      <c r="LEO71" s="921"/>
      <c r="LEP71" s="921"/>
      <c r="LEQ71" s="921"/>
      <c r="LER71" s="921"/>
      <c r="LES71" s="921"/>
      <c r="LET71" s="921"/>
      <c r="LEU71" s="921"/>
      <c r="LEV71" s="921"/>
      <c r="LEW71" s="921"/>
      <c r="LEX71" s="921"/>
      <c r="LEY71" s="921"/>
      <c r="LEZ71" s="921"/>
      <c r="LFA71" s="921"/>
      <c r="LFB71" s="921"/>
      <c r="LFC71" s="921"/>
      <c r="LFD71" s="921"/>
      <c r="LFE71" s="921"/>
      <c r="LFF71" s="921"/>
      <c r="LFG71" s="921"/>
      <c r="LFH71" s="921"/>
      <c r="LFI71" s="921"/>
      <c r="LFJ71" s="921"/>
      <c r="LFK71" s="921"/>
      <c r="LFL71" s="921"/>
      <c r="LFM71" s="921"/>
      <c r="LFN71" s="921"/>
      <c r="LFO71" s="921"/>
      <c r="LFP71" s="921"/>
      <c r="LFQ71" s="921"/>
      <c r="LFR71" s="921"/>
      <c r="LFS71" s="921"/>
      <c r="LFT71" s="921"/>
      <c r="LFU71" s="921"/>
      <c r="LFV71" s="921"/>
      <c r="LFW71" s="921"/>
      <c r="LFX71" s="921"/>
      <c r="LFY71" s="921"/>
      <c r="LFZ71" s="921"/>
      <c r="LGA71" s="921"/>
      <c r="LGB71" s="921"/>
      <c r="LGC71" s="921"/>
      <c r="LGD71" s="921"/>
      <c r="LGE71" s="921"/>
      <c r="LGF71" s="921"/>
      <c r="LGG71" s="921"/>
      <c r="LGH71" s="921"/>
      <c r="LGI71" s="921"/>
      <c r="LGJ71" s="921"/>
      <c r="LGK71" s="921"/>
      <c r="LGL71" s="921"/>
      <c r="LGM71" s="921"/>
      <c r="LGN71" s="921"/>
      <c r="LGO71" s="921"/>
      <c r="LGP71" s="921"/>
      <c r="LGQ71" s="921"/>
      <c r="LGR71" s="921"/>
      <c r="LGS71" s="921"/>
      <c r="LGT71" s="921"/>
      <c r="LGU71" s="921"/>
      <c r="LGV71" s="921"/>
      <c r="LGW71" s="921"/>
      <c r="LGX71" s="921"/>
      <c r="LGY71" s="921"/>
      <c r="LGZ71" s="921"/>
      <c r="LHA71" s="921"/>
      <c r="LHB71" s="921"/>
      <c r="LHC71" s="921"/>
      <c r="LHD71" s="921"/>
      <c r="LHE71" s="921"/>
      <c r="LHF71" s="921"/>
      <c r="LHG71" s="921"/>
      <c r="LHH71" s="921"/>
      <c r="LHI71" s="921"/>
      <c r="LHJ71" s="921"/>
      <c r="LHK71" s="921"/>
      <c r="LHL71" s="921"/>
      <c r="LHM71" s="921"/>
      <c r="LHN71" s="921"/>
      <c r="LHO71" s="921"/>
      <c r="LHP71" s="921"/>
      <c r="LHQ71" s="921"/>
      <c r="LHR71" s="921"/>
      <c r="LHS71" s="921"/>
      <c r="LHT71" s="921"/>
      <c r="LHU71" s="921"/>
      <c r="LHV71" s="921"/>
      <c r="LHW71" s="921"/>
      <c r="LHX71" s="921"/>
      <c r="LHY71" s="921"/>
      <c r="LHZ71" s="921"/>
      <c r="LIA71" s="921"/>
      <c r="LIB71" s="921"/>
      <c r="LIC71" s="921"/>
      <c r="LID71" s="921"/>
      <c r="LIE71" s="921"/>
      <c r="LIF71" s="921"/>
      <c r="LIG71" s="921"/>
      <c r="LIH71" s="921"/>
      <c r="LII71" s="921"/>
      <c r="LIJ71" s="921"/>
      <c r="LIK71" s="921"/>
      <c r="LIL71" s="921"/>
      <c r="LIM71" s="921"/>
      <c r="LIN71" s="921"/>
      <c r="LIO71" s="921"/>
      <c r="LIP71" s="921"/>
      <c r="LIQ71" s="921"/>
      <c r="LIR71" s="921"/>
      <c r="LIS71" s="921"/>
      <c r="LIT71" s="921"/>
      <c r="LIU71" s="921"/>
      <c r="LIV71" s="921"/>
      <c r="LIW71" s="921"/>
      <c r="LIX71" s="921"/>
      <c r="LIY71" s="921"/>
      <c r="LIZ71" s="921"/>
      <c r="LJA71" s="921"/>
      <c r="LJB71" s="921"/>
      <c r="LJC71" s="921"/>
      <c r="LJD71" s="921"/>
      <c r="LJE71" s="921"/>
      <c r="LJF71" s="921"/>
      <c r="LJG71" s="921"/>
      <c r="LJH71" s="921"/>
      <c r="LJI71" s="921"/>
      <c r="LJJ71" s="921"/>
      <c r="LJK71" s="921"/>
      <c r="LJL71" s="921"/>
      <c r="LJM71" s="921"/>
      <c r="LJN71" s="921"/>
      <c r="LJO71" s="921"/>
      <c r="LJP71" s="921"/>
      <c r="LJQ71" s="921"/>
      <c r="LJR71" s="921"/>
      <c r="LJS71" s="921"/>
      <c r="LJT71" s="921"/>
      <c r="LJU71" s="921"/>
      <c r="LJV71" s="921"/>
      <c r="LJW71" s="921"/>
      <c r="LJX71" s="921"/>
      <c r="LJY71" s="921"/>
      <c r="LJZ71" s="921"/>
      <c r="LKA71" s="921"/>
      <c r="LKB71" s="921"/>
      <c r="LKC71" s="921"/>
      <c r="LKD71" s="921"/>
      <c r="LKE71" s="921"/>
      <c r="LKF71" s="921"/>
      <c r="LKG71" s="921"/>
      <c r="LKH71" s="921"/>
      <c r="LKI71" s="921"/>
      <c r="LKJ71" s="921"/>
      <c r="LKK71" s="921"/>
      <c r="LKL71" s="921"/>
      <c r="LKM71" s="921"/>
      <c r="LKN71" s="921"/>
      <c r="LKO71" s="921"/>
      <c r="LKP71" s="921"/>
      <c r="LKQ71" s="921"/>
      <c r="LKR71" s="921"/>
      <c r="LKS71" s="921"/>
      <c r="LKT71" s="921"/>
      <c r="LKU71" s="921"/>
      <c r="LKV71" s="921"/>
      <c r="LKW71" s="921"/>
      <c r="LKX71" s="921"/>
      <c r="LKY71" s="921"/>
      <c r="LKZ71" s="921"/>
      <c r="LLA71" s="921"/>
      <c r="LLB71" s="921"/>
      <c r="LLC71" s="921"/>
      <c r="LLD71" s="921"/>
      <c r="LLE71" s="921"/>
      <c r="LLF71" s="921"/>
      <c r="LLG71" s="921"/>
      <c r="LLH71" s="921"/>
      <c r="LLI71" s="921"/>
      <c r="LLJ71" s="921"/>
      <c r="LLK71" s="921"/>
      <c r="LLL71" s="921"/>
      <c r="LLM71" s="921"/>
      <c r="LLN71" s="921"/>
      <c r="LLO71" s="921"/>
      <c r="LLP71" s="921"/>
      <c r="LLQ71" s="921"/>
      <c r="LLR71" s="921"/>
      <c r="LLS71" s="921"/>
      <c r="LLT71" s="921"/>
      <c r="LLU71" s="921"/>
      <c r="LLV71" s="921"/>
      <c r="LLW71" s="921"/>
      <c r="LLX71" s="921"/>
      <c r="LLY71" s="921"/>
      <c r="LLZ71" s="921"/>
      <c r="LMA71" s="921"/>
      <c r="LMB71" s="921"/>
      <c r="LMC71" s="921"/>
      <c r="LMD71" s="921"/>
      <c r="LME71" s="921"/>
      <c r="LMF71" s="921"/>
      <c r="LMG71" s="921"/>
      <c r="LMH71" s="921"/>
      <c r="LMI71" s="921"/>
      <c r="LMJ71" s="921"/>
      <c r="LMK71" s="921"/>
      <c r="LML71" s="921"/>
      <c r="LMM71" s="921"/>
      <c r="LMN71" s="921"/>
      <c r="LMO71" s="921"/>
      <c r="LMP71" s="921"/>
      <c r="LMQ71" s="921"/>
      <c r="LMR71" s="921"/>
      <c r="LMS71" s="921"/>
      <c r="LMT71" s="921"/>
      <c r="LMU71" s="921"/>
      <c r="LMV71" s="921"/>
      <c r="LMW71" s="921"/>
      <c r="LMX71" s="921"/>
      <c r="LMY71" s="921"/>
      <c r="LMZ71" s="921"/>
      <c r="LNA71" s="921"/>
      <c r="LNB71" s="921"/>
      <c r="LNC71" s="921"/>
      <c r="LND71" s="921"/>
      <c r="LNE71" s="921"/>
      <c r="LNF71" s="921"/>
      <c r="LNG71" s="921"/>
      <c r="LNH71" s="921"/>
      <c r="LNI71" s="921"/>
      <c r="LNJ71" s="921"/>
      <c r="LNK71" s="921"/>
      <c r="LNL71" s="921"/>
      <c r="LNM71" s="921"/>
      <c r="LNN71" s="921"/>
      <c r="LNO71" s="921"/>
      <c r="LNP71" s="921"/>
      <c r="LNQ71" s="921"/>
      <c r="LNR71" s="921"/>
      <c r="LNS71" s="921"/>
      <c r="LNT71" s="921"/>
      <c r="LNU71" s="921"/>
      <c r="LNV71" s="921"/>
      <c r="LNW71" s="921"/>
      <c r="LNX71" s="921"/>
      <c r="LNY71" s="921"/>
      <c r="LNZ71" s="921"/>
      <c r="LOA71" s="921"/>
      <c r="LOB71" s="921"/>
      <c r="LOC71" s="921"/>
      <c r="LOD71" s="921"/>
      <c r="LOE71" s="921"/>
      <c r="LOF71" s="921"/>
      <c r="LOG71" s="921"/>
      <c r="LOH71" s="921"/>
      <c r="LOI71" s="921"/>
      <c r="LOJ71" s="921"/>
      <c r="LOK71" s="921"/>
      <c r="LOL71" s="921"/>
      <c r="LOM71" s="921"/>
      <c r="LON71" s="921"/>
      <c r="LOO71" s="921"/>
      <c r="LOP71" s="921"/>
      <c r="LOQ71" s="921"/>
      <c r="LOR71" s="921"/>
      <c r="LOS71" s="921"/>
      <c r="LOT71" s="921"/>
      <c r="LOU71" s="921"/>
      <c r="LOV71" s="921"/>
      <c r="LOW71" s="921"/>
      <c r="LOX71" s="921"/>
      <c r="LOY71" s="921"/>
      <c r="LOZ71" s="921"/>
      <c r="LPA71" s="921"/>
      <c r="LPB71" s="921"/>
      <c r="LPC71" s="921"/>
      <c r="LPD71" s="921"/>
      <c r="LPE71" s="921"/>
      <c r="LPF71" s="921"/>
      <c r="LPG71" s="921"/>
      <c r="LPH71" s="921"/>
      <c r="LPI71" s="921"/>
      <c r="LPJ71" s="921"/>
      <c r="LPK71" s="921"/>
      <c r="LPL71" s="921"/>
      <c r="LPM71" s="921"/>
      <c r="LPN71" s="921"/>
      <c r="LPO71" s="921"/>
      <c r="LPP71" s="921"/>
      <c r="LPQ71" s="921"/>
      <c r="LPR71" s="921"/>
      <c r="LPS71" s="921"/>
      <c r="LPT71" s="921"/>
      <c r="LPU71" s="921"/>
      <c r="LPV71" s="921"/>
      <c r="LPW71" s="921"/>
      <c r="LPX71" s="921"/>
      <c r="LPY71" s="921"/>
      <c r="LPZ71" s="921"/>
      <c r="LQA71" s="921"/>
      <c r="LQB71" s="921"/>
      <c r="LQC71" s="921"/>
      <c r="LQD71" s="921"/>
      <c r="LQE71" s="921"/>
      <c r="LQF71" s="921"/>
      <c r="LQG71" s="921"/>
      <c r="LQH71" s="921"/>
      <c r="LQI71" s="921"/>
      <c r="LQJ71" s="921"/>
      <c r="LQK71" s="921"/>
      <c r="LQL71" s="921"/>
      <c r="LQM71" s="921"/>
      <c r="LQN71" s="921"/>
      <c r="LQO71" s="921"/>
      <c r="LQP71" s="921"/>
      <c r="LQQ71" s="921"/>
      <c r="LQR71" s="921"/>
      <c r="LQS71" s="921"/>
      <c r="LQT71" s="921"/>
      <c r="LQU71" s="921"/>
      <c r="LQV71" s="921"/>
      <c r="LQW71" s="921"/>
      <c r="LQX71" s="921"/>
      <c r="LQY71" s="921"/>
      <c r="LQZ71" s="921"/>
      <c r="LRA71" s="921"/>
      <c r="LRB71" s="921"/>
      <c r="LRC71" s="921"/>
      <c r="LRD71" s="921"/>
      <c r="LRE71" s="921"/>
      <c r="LRF71" s="921"/>
      <c r="LRG71" s="921"/>
      <c r="LRH71" s="921"/>
      <c r="LRI71" s="921"/>
      <c r="LRJ71" s="921"/>
      <c r="LRK71" s="921"/>
      <c r="LRL71" s="921"/>
      <c r="LRM71" s="921"/>
      <c r="LRN71" s="921"/>
      <c r="LRO71" s="921"/>
      <c r="LRP71" s="921"/>
      <c r="LRQ71" s="921"/>
      <c r="LRR71" s="921"/>
      <c r="LRS71" s="921"/>
      <c r="LRT71" s="921"/>
      <c r="LRU71" s="921"/>
      <c r="LRV71" s="921"/>
      <c r="LRW71" s="921"/>
      <c r="LRX71" s="921"/>
      <c r="LRY71" s="921"/>
      <c r="LRZ71" s="921"/>
      <c r="LSA71" s="921"/>
      <c r="LSB71" s="921"/>
      <c r="LSC71" s="921"/>
      <c r="LSD71" s="921"/>
      <c r="LSE71" s="921"/>
      <c r="LSF71" s="921"/>
      <c r="LSG71" s="921"/>
      <c r="LSH71" s="921"/>
      <c r="LSI71" s="921"/>
      <c r="LSJ71" s="921"/>
      <c r="LSK71" s="921"/>
      <c r="LSL71" s="921"/>
      <c r="LSM71" s="921"/>
      <c r="LSN71" s="921"/>
      <c r="LSO71" s="921"/>
      <c r="LSP71" s="921"/>
      <c r="LSQ71" s="921"/>
      <c r="LSR71" s="921"/>
      <c r="LSS71" s="921"/>
      <c r="LST71" s="921"/>
      <c r="LSU71" s="921"/>
      <c r="LSV71" s="921"/>
      <c r="LSW71" s="921"/>
      <c r="LSX71" s="921"/>
      <c r="LSY71" s="921"/>
      <c r="LSZ71" s="921"/>
      <c r="LTA71" s="921"/>
      <c r="LTB71" s="921"/>
      <c r="LTC71" s="921"/>
      <c r="LTD71" s="921"/>
      <c r="LTE71" s="921"/>
      <c r="LTF71" s="921"/>
      <c r="LTG71" s="921"/>
      <c r="LTH71" s="921"/>
      <c r="LTI71" s="921"/>
      <c r="LTJ71" s="921"/>
      <c r="LTK71" s="921"/>
      <c r="LTL71" s="921"/>
      <c r="LTM71" s="921"/>
      <c r="LTN71" s="921"/>
      <c r="LTO71" s="921"/>
      <c r="LTP71" s="921"/>
      <c r="LTQ71" s="921"/>
      <c r="LTR71" s="921"/>
      <c r="LTS71" s="921"/>
      <c r="LTT71" s="921"/>
      <c r="LTU71" s="921"/>
      <c r="LTV71" s="921"/>
      <c r="LTW71" s="921"/>
      <c r="LTX71" s="921"/>
      <c r="LTY71" s="921"/>
      <c r="LTZ71" s="921"/>
      <c r="LUA71" s="921"/>
      <c r="LUB71" s="921"/>
      <c r="LUC71" s="921"/>
      <c r="LUD71" s="921"/>
      <c r="LUE71" s="921"/>
      <c r="LUF71" s="921"/>
      <c r="LUG71" s="921"/>
      <c r="LUH71" s="921"/>
      <c r="LUI71" s="921"/>
      <c r="LUJ71" s="921"/>
      <c r="LUK71" s="921"/>
      <c r="LUL71" s="921"/>
      <c r="LUM71" s="921"/>
      <c r="LUN71" s="921"/>
      <c r="LUO71" s="921"/>
      <c r="LUP71" s="921"/>
      <c r="LUQ71" s="921"/>
      <c r="LUR71" s="921"/>
      <c r="LUS71" s="921"/>
      <c r="LUT71" s="921"/>
      <c r="LUU71" s="921"/>
      <c r="LUV71" s="921"/>
      <c r="LUW71" s="921"/>
      <c r="LUX71" s="921"/>
      <c r="LUY71" s="921"/>
      <c r="LUZ71" s="921"/>
      <c r="LVA71" s="921"/>
      <c r="LVB71" s="921"/>
      <c r="LVC71" s="921"/>
      <c r="LVD71" s="921"/>
      <c r="LVE71" s="921"/>
      <c r="LVF71" s="921"/>
      <c r="LVG71" s="921"/>
      <c r="LVH71" s="921"/>
      <c r="LVI71" s="921"/>
      <c r="LVJ71" s="921"/>
      <c r="LVK71" s="921"/>
      <c r="LVL71" s="921"/>
      <c r="LVM71" s="921"/>
      <c r="LVN71" s="921"/>
      <c r="LVO71" s="921"/>
      <c r="LVP71" s="921"/>
      <c r="LVQ71" s="921"/>
      <c r="LVR71" s="921"/>
      <c r="LVS71" s="921"/>
      <c r="LVT71" s="921"/>
      <c r="LVU71" s="921"/>
      <c r="LVV71" s="921"/>
      <c r="LVW71" s="921"/>
      <c r="LVX71" s="921"/>
      <c r="LVY71" s="921"/>
      <c r="LVZ71" s="921"/>
      <c r="LWA71" s="921"/>
      <c r="LWB71" s="921"/>
      <c r="LWC71" s="921"/>
      <c r="LWD71" s="921"/>
      <c r="LWE71" s="921"/>
      <c r="LWF71" s="921"/>
      <c r="LWG71" s="921"/>
      <c r="LWH71" s="921"/>
      <c r="LWI71" s="921"/>
      <c r="LWJ71" s="921"/>
      <c r="LWK71" s="921"/>
      <c r="LWL71" s="921"/>
      <c r="LWM71" s="921"/>
      <c r="LWN71" s="921"/>
      <c r="LWO71" s="921"/>
      <c r="LWP71" s="921"/>
      <c r="LWQ71" s="921"/>
      <c r="LWR71" s="921"/>
      <c r="LWS71" s="921"/>
      <c r="LWT71" s="921"/>
      <c r="LWU71" s="921"/>
      <c r="LWV71" s="921"/>
      <c r="LWW71" s="921"/>
      <c r="LWX71" s="921"/>
      <c r="LWY71" s="921"/>
      <c r="LWZ71" s="921"/>
      <c r="LXA71" s="921"/>
      <c r="LXB71" s="921"/>
      <c r="LXC71" s="921"/>
      <c r="LXD71" s="921"/>
      <c r="LXE71" s="921"/>
      <c r="LXF71" s="921"/>
      <c r="LXG71" s="921"/>
      <c r="LXH71" s="921"/>
      <c r="LXI71" s="921"/>
      <c r="LXJ71" s="921"/>
      <c r="LXK71" s="921"/>
      <c r="LXL71" s="921"/>
      <c r="LXM71" s="921"/>
      <c r="LXN71" s="921"/>
      <c r="LXO71" s="921"/>
      <c r="LXP71" s="921"/>
      <c r="LXQ71" s="921"/>
      <c r="LXR71" s="921"/>
      <c r="LXS71" s="921"/>
      <c r="LXT71" s="921"/>
      <c r="LXU71" s="921"/>
      <c r="LXV71" s="921"/>
      <c r="LXW71" s="921"/>
      <c r="LXX71" s="921"/>
      <c r="LXY71" s="921"/>
      <c r="LXZ71" s="921"/>
      <c r="LYA71" s="921"/>
      <c r="LYB71" s="921"/>
      <c r="LYC71" s="921"/>
      <c r="LYD71" s="921"/>
      <c r="LYE71" s="921"/>
      <c r="LYF71" s="921"/>
      <c r="LYG71" s="921"/>
      <c r="LYH71" s="921"/>
      <c r="LYI71" s="921"/>
      <c r="LYJ71" s="921"/>
      <c r="LYK71" s="921"/>
      <c r="LYL71" s="921"/>
      <c r="LYM71" s="921"/>
      <c r="LYN71" s="921"/>
      <c r="LYO71" s="921"/>
      <c r="LYP71" s="921"/>
      <c r="LYQ71" s="921"/>
      <c r="LYR71" s="921"/>
      <c r="LYS71" s="921"/>
      <c r="LYT71" s="921"/>
      <c r="LYU71" s="921"/>
      <c r="LYV71" s="921"/>
      <c r="LYW71" s="921"/>
      <c r="LYX71" s="921"/>
      <c r="LYY71" s="921"/>
      <c r="LYZ71" s="921"/>
      <c r="LZA71" s="921"/>
      <c r="LZB71" s="921"/>
      <c r="LZC71" s="921"/>
      <c r="LZD71" s="921"/>
      <c r="LZE71" s="921"/>
      <c r="LZF71" s="921"/>
      <c r="LZG71" s="921"/>
      <c r="LZH71" s="921"/>
      <c r="LZI71" s="921"/>
      <c r="LZJ71" s="921"/>
      <c r="LZK71" s="921"/>
      <c r="LZL71" s="921"/>
      <c r="LZM71" s="921"/>
      <c r="LZN71" s="921"/>
      <c r="LZO71" s="921"/>
      <c r="LZP71" s="921"/>
      <c r="LZQ71" s="921"/>
      <c r="LZR71" s="921"/>
      <c r="LZS71" s="921"/>
      <c r="LZT71" s="921"/>
      <c r="LZU71" s="921"/>
      <c r="LZV71" s="921"/>
      <c r="LZW71" s="921"/>
      <c r="LZX71" s="921"/>
      <c r="LZY71" s="921"/>
      <c r="LZZ71" s="921"/>
      <c r="MAA71" s="921"/>
      <c r="MAB71" s="921"/>
      <c r="MAC71" s="921"/>
      <c r="MAD71" s="921"/>
      <c r="MAE71" s="921"/>
      <c r="MAF71" s="921"/>
      <c r="MAG71" s="921"/>
      <c r="MAH71" s="921"/>
      <c r="MAI71" s="921"/>
      <c r="MAJ71" s="921"/>
      <c r="MAK71" s="921"/>
      <c r="MAL71" s="921"/>
      <c r="MAM71" s="921"/>
      <c r="MAN71" s="921"/>
      <c r="MAO71" s="921"/>
      <c r="MAP71" s="921"/>
      <c r="MAQ71" s="921"/>
      <c r="MAR71" s="921"/>
      <c r="MAS71" s="921"/>
      <c r="MAT71" s="921"/>
      <c r="MAU71" s="921"/>
      <c r="MAV71" s="921"/>
      <c r="MAW71" s="921"/>
      <c r="MAX71" s="921"/>
      <c r="MAY71" s="921"/>
      <c r="MAZ71" s="921"/>
      <c r="MBA71" s="921"/>
      <c r="MBB71" s="921"/>
      <c r="MBC71" s="921"/>
      <c r="MBD71" s="921"/>
      <c r="MBE71" s="921"/>
      <c r="MBF71" s="921"/>
      <c r="MBG71" s="921"/>
      <c r="MBH71" s="921"/>
      <c r="MBI71" s="921"/>
      <c r="MBJ71" s="921"/>
      <c r="MBK71" s="921"/>
      <c r="MBL71" s="921"/>
      <c r="MBM71" s="921"/>
      <c r="MBN71" s="921"/>
      <c r="MBO71" s="921"/>
      <c r="MBP71" s="921"/>
      <c r="MBQ71" s="921"/>
      <c r="MBR71" s="921"/>
      <c r="MBS71" s="921"/>
      <c r="MBT71" s="921"/>
      <c r="MBU71" s="921"/>
      <c r="MBV71" s="921"/>
      <c r="MBW71" s="921"/>
      <c r="MBX71" s="921"/>
      <c r="MBY71" s="921"/>
      <c r="MBZ71" s="921"/>
      <c r="MCA71" s="921"/>
      <c r="MCB71" s="921"/>
      <c r="MCC71" s="921"/>
      <c r="MCD71" s="921"/>
      <c r="MCE71" s="921"/>
      <c r="MCF71" s="921"/>
      <c r="MCG71" s="921"/>
      <c r="MCH71" s="921"/>
      <c r="MCI71" s="921"/>
      <c r="MCJ71" s="921"/>
      <c r="MCK71" s="921"/>
      <c r="MCL71" s="921"/>
      <c r="MCM71" s="921"/>
      <c r="MCN71" s="921"/>
      <c r="MCO71" s="921"/>
      <c r="MCP71" s="921"/>
      <c r="MCQ71" s="921"/>
      <c r="MCR71" s="921"/>
      <c r="MCS71" s="921"/>
      <c r="MCT71" s="921"/>
      <c r="MCU71" s="921"/>
      <c r="MCV71" s="921"/>
      <c r="MCW71" s="921"/>
      <c r="MCX71" s="921"/>
      <c r="MCY71" s="921"/>
      <c r="MCZ71" s="921"/>
      <c r="MDA71" s="921"/>
      <c r="MDB71" s="921"/>
      <c r="MDC71" s="921"/>
      <c r="MDD71" s="921"/>
      <c r="MDE71" s="921"/>
      <c r="MDF71" s="921"/>
      <c r="MDG71" s="921"/>
      <c r="MDH71" s="921"/>
      <c r="MDI71" s="921"/>
      <c r="MDJ71" s="921"/>
      <c r="MDK71" s="921"/>
      <c r="MDL71" s="921"/>
      <c r="MDM71" s="921"/>
      <c r="MDN71" s="921"/>
      <c r="MDO71" s="921"/>
      <c r="MDP71" s="921"/>
      <c r="MDQ71" s="921"/>
      <c r="MDR71" s="921"/>
      <c r="MDS71" s="921"/>
      <c r="MDT71" s="921"/>
      <c r="MDU71" s="921"/>
      <c r="MDV71" s="921"/>
      <c r="MDW71" s="921"/>
      <c r="MDX71" s="921"/>
      <c r="MDY71" s="921"/>
      <c r="MDZ71" s="921"/>
      <c r="MEA71" s="921"/>
      <c r="MEB71" s="921"/>
      <c r="MEC71" s="921"/>
      <c r="MED71" s="921"/>
      <c r="MEE71" s="921"/>
      <c r="MEF71" s="921"/>
      <c r="MEG71" s="921"/>
      <c r="MEH71" s="921"/>
      <c r="MEI71" s="921"/>
      <c r="MEJ71" s="921"/>
      <c r="MEK71" s="921"/>
      <c r="MEL71" s="921"/>
      <c r="MEM71" s="921"/>
      <c r="MEN71" s="921"/>
      <c r="MEO71" s="921"/>
      <c r="MEP71" s="921"/>
      <c r="MEQ71" s="921"/>
      <c r="MER71" s="921"/>
      <c r="MES71" s="921"/>
      <c r="MET71" s="921"/>
      <c r="MEU71" s="921"/>
      <c r="MEV71" s="921"/>
      <c r="MEW71" s="921"/>
      <c r="MEX71" s="921"/>
      <c r="MEY71" s="921"/>
      <c r="MEZ71" s="921"/>
      <c r="MFA71" s="921"/>
      <c r="MFB71" s="921"/>
      <c r="MFC71" s="921"/>
      <c r="MFD71" s="921"/>
      <c r="MFE71" s="921"/>
      <c r="MFF71" s="921"/>
      <c r="MFG71" s="921"/>
      <c r="MFH71" s="921"/>
      <c r="MFI71" s="921"/>
      <c r="MFJ71" s="921"/>
      <c r="MFK71" s="921"/>
      <c r="MFL71" s="921"/>
      <c r="MFM71" s="921"/>
      <c r="MFN71" s="921"/>
      <c r="MFO71" s="921"/>
      <c r="MFP71" s="921"/>
      <c r="MFQ71" s="921"/>
      <c r="MFR71" s="921"/>
      <c r="MFS71" s="921"/>
      <c r="MFT71" s="921"/>
      <c r="MFU71" s="921"/>
      <c r="MFV71" s="921"/>
      <c r="MFW71" s="921"/>
      <c r="MFX71" s="921"/>
      <c r="MFY71" s="921"/>
      <c r="MFZ71" s="921"/>
      <c r="MGA71" s="921"/>
      <c r="MGB71" s="921"/>
      <c r="MGC71" s="921"/>
      <c r="MGD71" s="921"/>
      <c r="MGE71" s="921"/>
      <c r="MGF71" s="921"/>
      <c r="MGG71" s="921"/>
      <c r="MGH71" s="921"/>
      <c r="MGI71" s="921"/>
      <c r="MGJ71" s="921"/>
      <c r="MGK71" s="921"/>
      <c r="MGL71" s="921"/>
      <c r="MGM71" s="921"/>
      <c r="MGN71" s="921"/>
      <c r="MGO71" s="921"/>
      <c r="MGP71" s="921"/>
      <c r="MGQ71" s="921"/>
      <c r="MGR71" s="921"/>
      <c r="MGS71" s="921"/>
      <c r="MGT71" s="921"/>
      <c r="MGU71" s="921"/>
      <c r="MGV71" s="921"/>
      <c r="MGW71" s="921"/>
      <c r="MGX71" s="921"/>
      <c r="MGY71" s="921"/>
      <c r="MGZ71" s="921"/>
      <c r="MHA71" s="921"/>
      <c r="MHB71" s="921"/>
      <c r="MHC71" s="921"/>
      <c r="MHD71" s="921"/>
      <c r="MHE71" s="921"/>
      <c r="MHF71" s="921"/>
      <c r="MHG71" s="921"/>
      <c r="MHH71" s="921"/>
      <c r="MHI71" s="921"/>
      <c r="MHJ71" s="921"/>
      <c r="MHK71" s="921"/>
      <c r="MHL71" s="921"/>
      <c r="MHM71" s="921"/>
      <c r="MHN71" s="921"/>
      <c r="MHO71" s="921"/>
      <c r="MHP71" s="921"/>
      <c r="MHQ71" s="921"/>
      <c r="MHR71" s="921"/>
      <c r="MHS71" s="921"/>
      <c r="MHT71" s="921"/>
      <c r="MHU71" s="921"/>
      <c r="MHV71" s="921"/>
      <c r="MHW71" s="921"/>
      <c r="MHX71" s="921"/>
      <c r="MHY71" s="921"/>
      <c r="MHZ71" s="921"/>
      <c r="MIA71" s="921"/>
      <c r="MIB71" s="921"/>
      <c r="MIC71" s="921"/>
      <c r="MID71" s="921"/>
      <c r="MIE71" s="921"/>
      <c r="MIF71" s="921"/>
      <c r="MIG71" s="921"/>
      <c r="MIH71" s="921"/>
      <c r="MII71" s="921"/>
      <c r="MIJ71" s="921"/>
      <c r="MIK71" s="921"/>
      <c r="MIL71" s="921"/>
      <c r="MIM71" s="921"/>
      <c r="MIN71" s="921"/>
      <c r="MIO71" s="921"/>
      <c r="MIP71" s="921"/>
      <c r="MIQ71" s="921"/>
      <c r="MIR71" s="921"/>
      <c r="MIS71" s="921"/>
      <c r="MIT71" s="921"/>
      <c r="MIU71" s="921"/>
      <c r="MIV71" s="921"/>
      <c r="MIW71" s="921"/>
      <c r="MIX71" s="921"/>
      <c r="MIY71" s="921"/>
      <c r="MIZ71" s="921"/>
      <c r="MJA71" s="921"/>
      <c r="MJB71" s="921"/>
      <c r="MJC71" s="921"/>
      <c r="MJD71" s="921"/>
      <c r="MJE71" s="921"/>
      <c r="MJF71" s="921"/>
      <c r="MJG71" s="921"/>
      <c r="MJH71" s="921"/>
      <c r="MJI71" s="921"/>
      <c r="MJJ71" s="921"/>
      <c r="MJK71" s="921"/>
      <c r="MJL71" s="921"/>
      <c r="MJM71" s="921"/>
      <c r="MJN71" s="921"/>
      <c r="MJO71" s="921"/>
      <c r="MJP71" s="921"/>
      <c r="MJQ71" s="921"/>
      <c r="MJR71" s="921"/>
      <c r="MJS71" s="921"/>
      <c r="MJT71" s="921"/>
      <c r="MJU71" s="921"/>
      <c r="MJV71" s="921"/>
      <c r="MJW71" s="921"/>
      <c r="MJX71" s="921"/>
      <c r="MJY71" s="921"/>
      <c r="MJZ71" s="921"/>
      <c r="MKA71" s="921"/>
      <c r="MKB71" s="921"/>
      <c r="MKC71" s="921"/>
      <c r="MKD71" s="921"/>
      <c r="MKE71" s="921"/>
      <c r="MKF71" s="921"/>
      <c r="MKG71" s="921"/>
      <c r="MKH71" s="921"/>
      <c r="MKI71" s="921"/>
      <c r="MKJ71" s="921"/>
      <c r="MKK71" s="921"/>
      <c r="MKL71" s="921"/>
      <c r="MKM71" s="921"/>
      <c r="MKN71" s="921"/>
      <c r="MKO71" s="921"/>
      <c r="MKP71" s="921"/>
      <c r="MKQ71" s="921"/>
      <c r="MKR71" s="921"/>
      <c r="MKS71" s="921"/>
      <c r="MKT71" s="921"/>
      <c r="MKU71" s="921"/>
      <c r="MKV71" s="921"/>
      <c r="MKW71" s="921"/>
      <c r="MKX71" s="921"/>
      <c r="MKY71" s="921"/>
      <c r="MKZ71" s="921"/>
      <c r="MLA71" s="921"/>
      <c r="MLB71" s="921"/>
      <c r="MLC71" s="921"/>
      <c r="MLD71" s="921"/>
      <c r="MLE71" s="921"/>
      <c r="MLF71" s="921"/>
      <c r="MLG71" s="921"/>
      <c r="MLH71" s="921"/>
      <c r="MLI71" s="921"/>
      <c r="MLJ71" s="921"/>
      <c r="MLK71" s="921"/>
      <c r="MLL71" s="921"/>
      <c r="MLM71" s="921"/>
      <c r="MLN71" s="921"/>
      <c r="MLO71" s="921"/>
      <c r="MLP71" s="921"/>
      <c r="MLQ71" s="921"/>
      <c r="MLR71" s="921"/>
      <c r="MLS71" s="921"/>
      <c r="MLT71" s="921"/>
      <c r="MLU71" s="921"/>
      <c r="MLV71" s="921"/>
      <c r="MLW71" s="921"/>
      <c r="MLX71" s="921"/>
      <c r="MLY71" s="921"/>
      <c r="MLZ71" s="921"/>
      <c r="MMA71" s="921"/>
      <c r="MMB71" s="921"/>
      <c r="MMC71" s="921"/>
      <c r="MMD71" s="921"/>
      <c r="MME71" s="921"/>
      <c r="MMF71" s="921"/>
      <c r="MMG71" s="921"/>
      <c r="MMH71" s="921"/>
      <c r="MMI71" s="921"/>
      <c r="MMJ71" s="921"/>
      <c r="MMK71" s="921"/>
      <c r="MML71" s="921"/>
      <c r="MMM71" s="921"/>
      <c r="MMN71" s="921"/>
      <c r="MMO71" s="921"/>
      <c r="MMP71" s="921"/>
      <c r="MMQ71" s="921"/>
      <c r="MMR71" s="921"/>
      <c r="MMS71" s="921"/>
      <c r="MMT71" s="921"/>
      <c r="MMU71" s="921"/>
      <c r="MMV71" s="921"/>
      <c r="MMW71" s="921"/>
      <c r="MMX71" s="921"/>
      <c r="MMY71" s="921"/>
      <c r="MMZ71" s="921"/>
      <c r="MNA71" s="921"/>
      <c r="MNB71" s="921"/>
      <c r="MNC71" s="921"/>
      <c r="MND71" s="921"/>
      <c r="MNE71" s="921"/>
      <c r="MNF71" s="921"/>
      <c r="MNG71" s="921"/>
      <c r="MNH71" s="921"/>
      <c r="MNI71" s="921"/>
      <c r="MNJ71" s="921"/>
      <c r="MNK71" s="921"/>
      <c r="MNL71" s="921"/>
      <c r="MNM71" s="921"/>
      <c r="MNN71" s="921"/>
      <c r="MNO71" s="921"/>
      <c r="MNP71" s="921"/>
      <c r="MNQ71" s="921"/>
      <c r="MNR71" s="921"/>
      <c r="MNS71" s="921"/>
      <c r="MNT71" s="921"/>
      <c r="MNU71" s="921"/>
      <c r="MNV71" s="921"/>
      <c r="MNW71" s="921"/>
      <c r="MNX71" s="921"/>
      <c r="MNY71" s="921"/>
      <c r="MNZ71" s="921"/>
      <c r="MOA71" s="921"/>
      <c r="MOB71" s="921"/>
      <c r="MOC71" s="921"/>
      <c r="MOD71" s="921"/>
      <c r="MOE71" s="921"/>
      <c r="MOF71" s="921"/>
      <c r="MOG71" s="921"/>
      <c r="MOH71" s="921"/>
      <c r="MOI71" s="921"/>
      <c r="MOJ71" s="921"/>
      <c r="MOK71" s="921"/>
      <c r="MOL71" s="921"/>
      <c r="MOM71" s="921"/>
      <c r="MON71" s="921"/>
      <c r="MOO71" s="921"/>
      <c r="MOP71" s="921"/>
      <c r="MOQ71" s="921"/>
      <c r="MOR71" s="921"/>
      <c r="MOS71" s="921"/>
      <c r="MOT71" s="921"/>
      <c r="MOU71" s="921"/>
      <c r="MOV71" s="921"/>
      <c r="MOW71" s="921"/>
      <c r="MOX71" s="921"/>
      <c r="MOY71" s="921"/>
      <c r="MOZ71" s="921"/>
      <c r="MPA71" s="921"/>
      <c r="MPB71" s="921"/>
      <c r="MPC71" s="921"/>
      <c r="MPD71" s="921"/>
      <c r="MPE71" s="921"/>
      <c r="MPF71" s="921"/>
      <c r="MPG71" s="921"/>
      <c r="MPH71" s="921"/>
      <c r="MPI71" s="921"/>
      <c r="MPJ71" s="921"/>
      <c r="MPK71" s="921"/>
      <c r="MPL71" s="921"/>
      <c r="MPM71" s="921"/>
      <c r="MPN71" s="921"/>
      <c r="MPO71" s="921"/>
      <c r="MPP71" s="921"/>
      <c r="MPQ71" s="921"/>
      <c r="MPR71" s="921"/>
      <c r="MPS71" s="921"/>
      <c r="MPT71" s="921"/>
      <c r="MPU71" s="921"/>
      <c r="MPV71" s="921"/>
      <c r="MPW71" s="921"/>
      <c r="MPX71" s="921"/>
      <c r="MPY71" s="921"/>
      <c r="MPZ71" s="921"/>
      <c r="MQA71" s="921"/>
      <c r="MQB71" s="921"/>
      <c r="MQC71" s="921"/>
      <c r="MQD71" s="921"/>
      <c r="MQE71" s="921"/>
      <c r="MQF71" s="921"/>
      <c r="MQG71" s="921"/>
      <c r="MQH71" s="921"/>
      <c r="MQI71" s="921"/>
      <c r="MQJ71" s="921"/>
      <c r="MQK71" s="921"/>
      <c r="MQL71" s="921"/>
      <c r="MQM71" s="921"/>
      <c r="MQN71" s="921"/>
      <c r="MQO71" s="921"/>
      <c r="MQP71" s="921"/>
      <c r="MQQ71" s="921"/>
      <c r="MQR71" s="921"/>
      <c r="MQS71" s="921"/>
      <c r="MQT71" s="921"/>
      <c r="MQU71" s="921"/>
      <c r="MQV71" s="921"/>
      <c r="MQW71" s="921"/>
      <c r="MQX71" s="921"/>
      <c r="MQY71" s="921"/>
      <c r="MQZ71" s="921"/>
      <c r="MRA71" s="921"/>
      <c r="MRB71" s="921"/>
      <c r="MRC71" s="921"/>
      <c r="MRD71" s="921"/>
      <c r="MRE71" s="921"/>
      <c r="MRF71" s="921"/>
      <c r="MRG71" s="921"/>
      <c r="MRH71" s="921"/>
      <c r="MRI71" s="921"/>
      <c r="MRJ71" s="921"/>
      <c r="MRK71" s="921"/>
      <c r="MRL71" s="921"/>
      <c r="MRM71" s="921"/>
      <c r="MRN71" s="921"/>
      <c r="MRO71" s="921"/>
      <c r="MRP71" s="921"/>
      <c r="MRQ71" s="921"/>
      <c r="MRR71" s="921"/>
      <c r="MRS71" s="921"/>
      <c r="MRT71" s="921"/>
      <c r="MRU71" s="921"/>
      <c r="MRV71" s="921"/>
      <c r="MRW71" s="921"/>
      <c r="MRX71" s="921"/>
      <c r="MRY71" s="921"/>
      <c r="MRZ71" s="921"/>
      <c r="MSA71" s="921"/>
      <c r="MSB71" s="921"/>
      <c r="MSC71" s="921"/>
      <c r="MSD71" s="921"/>
      <c r="MSE71" s="921"/>
      <c r="MSF71" s="921"/>
      <c r="MSG71" s="921"/>
      <c r="MSH71" s="921"/>
      <c r="MSI71" s="921"/>
      <c r="MSJ71" s="921"/>
      <c r="MSK71" s="921"/>
      <c r="MSL71" s="921"/>
      <c r="MSM71" s="921"/>
      <c r="MSN71" s="921"/>
      <c r="MSO71" s="921"/>
      <c r="MSP71" s="921"/>
      <c r="MSQ71" s="921"/>
      <c r="MSR71" s="921"/>
      <c r="MSS71" s="921"/>
      <c r="MST71" s="921"/>
      <c r="MSU71" s="921"/>
      <c r="MSV71" s="921"/>
      <c r="MSW71" s="921"/>
      <c r="MSX71" s="921"/>
      <c r="MSY71" s="921"/>
      <c r="MSZ71" s="921"/>
      <c r="MTA71" s="921"/>
      <c r="MTB71" s="921"/>
      <c r="MTC71" s="921"/>
      <c r="MTD71" s="921"/>
      <c r="MTE71" s="921"/>
      <c r="MTF71" s="921"/>
      <c r="MTG71" s="921"/>
      <c r="MTH71" s="921"/>
      <c r="MTI71" s="921"/>
      <c r="MTJ71" s="921"/>
      <c r="MTK71" s="921"/>
      <c r="MTL71" s="921"/>
      <c r="MTM71" s="921"/>
      <c r="MTN71" s="921"/>
      <c r="MTO71" s="921"/>
      <c r="MTP71" s="921"/>
      <c r="MTQ71" s="921"/>
      <c r="MTR71" s="921"/>
      <c r="MTS71" s="921"/>
      <c r="MTT71" s="921"/>
      <c r="MTU71" s="921"/>
      <c r="MTV71" s="921"/>
      <c r="MTW71" s="921"/>
      <c r="MTX71" s="921"/>
      <c r="MTY71" s="921"/>
      <c r="MTZ71" s="921"/>
      <c r="MUA71" s="921"/>
      <c r="MUB71" s="921"/>
      <c r="MUC71" s="921"/>
      <c r="MUD71" s="921"/>
      <c r="MUE71" s="921"/>
      <c r="MUF71" s="921"/>
      <c r="MUG71" s="921"/>
      <c r="MUH71" s="921"/>
      <c r="MUI71" s="921"/>
      <c r="MUJ71" s="921"/>
      <c r="MUK71" s="921"/>
      <c r="MUL71" s="921"/>
      <c r="MUM71" s="921"/>
      <c r="MUN71" s="921"/>
      <c r="MUO71" s="921"/>
      <c r="MUP71" s="921"/>
      <c r="MUQ71" s="921"/>
      <c r="MUR71" s="921"/>
      <c r="MUS71" s="921"/>
      <c r="MUT71" s="921"/>
      <c r="MUU71" s="921"/>
      <c r="MUV71" s="921"/>
      <c r="MUW71" s="921"/>
      <c r="MUX71" s="921"/>
      <c r="MUY71" s="921"/>
      <c r="MUZ71" s="921"/>
      <c r="MVA71" s="921"/>
      <c r="MVB71" s="921"/>
      <c r="MVC71" s="921"/>
      <c r="MVD71" s="921"/>
      <c r="MVE71" s="921"/>
      <c r="MVF71" s="921"/>
      <c r="MVG71" s="921"/>
      <c r="MVH71" s="921"/>
      <c r="MVI71" s="921"/>
      <c r="MVJ71" s="921"/>
      <c r="MVK71" s="921"/>
      <c r="MVL71" s="921"/>
      <c r="MVM71" s="921"/>
      <c r="MVN71" s="921"/>
      <c r="MVO71" s="921"/>
      <c r="MVP71" s="921"/>
      <c r="MVQ71" s="921"/>
      <c r="MVR71" s="921"/>
      <c r="MVS71" s="921"/>
      <c r="MVT71" s="921"/>
      <c r="MVU71" s="921"/>
      <c r="MVV71" s="921"/>
      <c r="MVW71" s="921"/>
      <c r="MVX71" s="921"/>
      <c r="MVY71" s="921"/>
      <c r="MVZ71" s="921"/>
      <c r="MWA71" s="921"/>
      <c r="MWB71" s="921"/>
      <c r="MWC71" s="921"/>
      <c r="MWD71" s="921"/>
      <c r="MWE71" s="921"/>
      <c r="MWF71" s="921"/>
      <c r="MWG71" s="921"/>
      <c r="MWH71" s="921"/>
      <c r="MWI71" s="921"/>
      <c r="MWJ71" s="921"/>
      <c r="MWK71" s="921"/>
      <c r="MWL71" s="921"/>
      <c r="MWM71" s="921"/>
      <c r="MWN71" s="921"/>
      <c r="MWO71" s="921"/>
      <c r="MWP71" s="921"/>
      <c r="MWQ71" s="921"/>
      <c r="MWR71" s="921"/>
      <c r="MWS71" s="921"/>
      <c r="MWT71" s="921"/>
      <c r="MWU71" s="921"/>
      <c r="MWV71" s="921"/>
      <c r="MWW71" s="921"/>
      <c r="MWX71" s="921"/>
      <c r="MWY71" s="921"/>
      <c r="MWZ71" s="921"/>
      <c r="MXA71" s="921"/>
      <c r="MXB71" s="921"/>
      <c r="MXC71" s="921"/>
      <c r="MXD71" s="921"/>
      <c r="MXE71" s="921"/>
      <c r="MXF71" s="921"/>
      <c r="MXG71" s="921"/>
      <c r="MXH71" s="921"/>
      <c r="MXI71" s="921"/>
      <c r="MXJ71" s="921"/>
      <c r="MXK71" s="921"/>
      <c r="MXL71" s="921"/>
      <c r="MXM71" s="921"/>
      <c r="MXN71" s="921"/>
      <c r="MXO71" s="921"/>
      <c r="MXP71" s="921"/>
      <c r="MXQ71" s="921"/>
      <c r="MXR71" s="921"/>
      <c r="MXS71" s="921"/>
      <c r="MXT71" s="921"/>
      <c r="MXU71" s="921"/>
      <c r="MXV71" s="921"/>
      <c r="MXW71" s="921"/>
      <c r="MXX71" s="921"/>
      <c r="MXY71" s="921"/>
      <c r="MXZ71" s="921"/>
      <c r="MYA71" s="921"/>
      <c r="MYB71" s="921"/>
      <c r="MYC71" s="921"/>
      <c r="MYD71" s="921"/>
      <c r="MYE71" s="921"/>
      <c r="MYF71" s="921"/>
      <c r="MYG71" s="921"/>
      <c r="MYH71" s="921"/>
      <c r="MYI71" s="921"/>
      <c r="MYJ71" s="921"/>
      <c r="MYK71" s="921"/>
      <c r="MYL71" s="921"/>
      <c r="MYM71" s="921"/>
      <c r="MYN71" s="921"/>
      <c r="MYO71" s="921"/>
      <c r="MYP71" s="921"/>
      <c r="MYQ71" s="921"/>
      <c r="MYR71" s="921"/>
      <c r="MYS71" s="921"/>
      <c r="MYT71" s="921"/>
      <c r="MYU71" s="921"/>
      <c r="MYV71" s="921"/>
      <c r="MYW71" s="921"/>
      <c r="MYX71" s="921"/>
      <c r="MYY71" s="921"/>
      <c r="MYZ71" s="921"/>
      <c r="MZA71" s="921"/>
      <c r="MZB71" s="921"/>
      <c r="MZC71" s="921"/>
      <c r="MZD71" s="921"/>
      <c r="MZE71" s="921"/>
      <c r="MZF71" s="921"/>
      <c r="MZG71" s="921"/>
      <c r="MZH71" s="921"/>
      <c r="MZI71" s="921"/>
      <c r="MZJ71" s="921"/>
      <c r="MZK71" s="921"/>
      <c r="MZL71" s="921"/>
      <c r="MZM71" s="921"/>
      <c r="MZN71" s="921"/>
      <c r="MZO71" s="921"/>
      <c r="MZP71" s="921"/>
      <c r="MZQ71" s="921"/>
      <c r="MZR71" s="921"/>
      <c r="MZS71" s="921"/>
      <c r="MZT71" s="921"/>
      <c r="MZU71" s="921"/>
      <c r="MZV71" s="921"/>
      <c r="MZW71" s="921"/>
      <c r="MZX71" s="921"/>
      <c r="MZY71" s="921"/>
      <c r="MZZ71" s="921"/>
      <c r="NAA71" s="921"/>
      <c r="NAB71" s="921"/>
      <c r="NAC71" s="921"/>
      <c r="NAD71" s="921"/>
      <c r="NAE71" s="921"/>
      <c r="NAF71" s="921"/>
      <c r="NAG71" s="921"/>
      <c r="NAH71" s="921"/>
      <c r="NAI71" s="921"/>
      <c r="NAJ71" s="921"/>
      <c r="NAK71" s="921"/>
      <c r="NAL71" s="921"/>
      <c r="NAM71" s="921"/>
      <c r="NAN71" s="921"/>
      <c r="NAO71" s="921"/>
      <c r="NAP71" s="921"/>
      <c r="NAQ71" s="921"/>
      <c r="NAR71" s="921"/>
      <c r="NAS71" s="921"/>
      <c r="NAT71" s="921"/>
      <c r="NAU71" s="921"/>
      <c r="NAV71" s="921"/>
      <c r="NAW71" s="921"/>
      <c r="NAX71" s="921"/>
      <c r="NAY71" s="921"/>
      <c r="NAZ71" s="921"/>
      <c r="NBA71" s="921"/>
      <c r="NBB71" s="921"/>
      <c r="NBC71" s="921"/>
      <c r="NBD71" s="921"/>
      <c r="NBE71" s="921"/>
      <c r="NBF71" s="921"/>
      <c r="NBG71" s="921"/>
      <c r="NBH71" s="921"/>
      <c r="NBI71" s="921"/>
      <c r="NBJ71" s="921"/>
      <c r="NBK71" s="921"/>
      <c r="NBL71" s="921"/>
      <c r="NBM71" s="921"/>
      <c r="NBN71" s="921"/>
      <c r="NBO71" s="921"/>
      <c r="NBP71" s="921"/>
      <c r="NBQ71" s="921"/>
      <c r="NBR71" s="921"/>
      <c r="NBS71" s="921"/>
      <c r="NBT71" s="921"/>
      <c r="NBU71" s="921"/>
      <c r="NBV71" s="921"/>
      <c r="NBW71" s="921"/>
      <c r="NBX71" s="921"/>
      <c r="NBY71" s="921"/>
      <c r="NBZ71" s="921"/>
      <c r="NCA71" s="921"/>
      <c r="NCB71" s="921"/>
      <c r="NCC71" s="921"/>
      <c r="NCD71" s="921"/>
      <c r="NCE71" s="921"/>
      <c r="NCF71" s="921"/>
      <c r="NCG71" s="921"/>
      <c r="NCH71" s="921"/>
      <c r="NCI71" s="921"/>
      <c r="NCJ71" s="921"/>
      <c r="NCK71" s="921"/>
      <c r="NCL71" s="921"/>
      <c r="NCM71" s="921"/>
      <c r="NCN71" s="921"/>
      <c r="NCO71" s="921"/>
      <c r="NCP71" s="921"/>
      <c r="NCQ71" s="921"/>
      <c r="NCR71" s="921"/>
      <c r="NCS71" s="921"/>
      <c r="NCT71" s="921"/>
      <c r="NCU71" s="921"/>
      <c r="NCV71" s="921"/>
      <c r="NCW71" s="921"/>
      <c r="NCX71" s="921"/>
      <c r="NCY71" s="921"/>
      <c r="NCZ71" s="921"/>
      <c r="NDA71" s="921"/>
      <c r="NDB71" s="921"/>
      <c r="NDC71" s="921"/>
      <c r="NDD71" s="921"/>
      <c r="NDE71" s="921"/>
      <c r="NDF71" s="921"/>
      <c r="NDG71" s="921"/>
      <c r="NDH71" s="921"/>
      <c r="NDI71" s="921"/>
      <c r="NDJ71" s="921"/>
      <c r="NDK71" s="921"/>
      <c r="NDL71" s="921"/>
      <c r="NDM71" s="921"/>
      <c r="NDN71" s="921"/>
      <c r="NDO71" s="921"/>
      <c r="NDP71" s="921"/>
      <c r="NDQ71" s="921"/>
      <c r="NDR71" s="921"/>
      <c r="NDS71" s="921"/>
      <c r="NDT71" s="921"/>
      <c r="NDU71" s="921"/>
      <c r="NDV71" s="921"/>
      <c r="NDW71" s="921"/>
      <c r="NDX71" s="921"/>
      <c r="NDY71" s="921"/>
      <c r="NDZ71" s="921"/>
      <c r="NEA71" s="921"/>
      <c r="NEB71" s="921"/>
      <c r="NEC71" s="921"/>
      <c r="NED71" s="921"/>
      <c r="NEE71" s="921"/>
      <c r="NEF71" s="921"/>
      <c r="NEG71" s="921"/>
      <c r="NEH71" s="921"/>
      <c r="NEI71" s="921"/>
      <c r="NEJ71" s="921"/>
      <c r="NEK71" s="921"/>
      <c r="NEL71" s="921"/>
      <c r="NEM71" s="921"/>
      <c r="NEN71" s="921"/>
      <c r="NEO71" s="921"/>
      <c r="NEP71" s="921"/>
      <c r="NEQ71" s="921"/>
      <c r="NER71" s="921"/>
      <c r="NES71" s="921"/>
      <c r="NET71" s="921"/>
      <c r="NEU71" s="921"/>
      <c r="NEV71" s="921"/>
      <c r="NEW71" s="921"/>
      <c r="NEX71" s="921"/>
      <c r="NEY71" s="921"/>
      <c r="NEZ71" s="921"/>
      <c r="NFA71" s="921"/>
      <c r="NFB71" s="921"/>
      <c r="NFC71" s="921"/>
      <c r="NFD71" s="921"/>
      <c r="NFE71" s="921"/>
      <c r="NFF71" s="921"/>
      <c r="NFG71" s="921"/>
      <c r="NFH71" s="921"/>
      <c r="NFI71" s="921"/>
      <c r="NFJ71" s="921"/>
      <c r="NFK71" s="921"/>
      <c r="NFL71" s="921"/>
      <c r="NFM71" s="921"/>
      <c r="NFN71" s="921"/>
      <c r="NFO71" s="921"/>
      <c r="NFP71" s="921"/>
      <c r="NFQ71" s="921"/>
      <c r="NFR71" s="921"/>
      <c r="NFS71" s="921"/>
      <c r="NFT71" s="921"/>
      <c r="NFU71" s="921"/>
      <c r="NFV71" s="921"/>
      <c r="NFW71" s="921"/>
      <c r="NFX71" s="921"/>
      <c r="NFY71" s="921"/>
      <c r="NFZ71" s="921"/>
      <c r="NGA71" s="921"/>
      <c r="NGB71" s="921"/>
      <c r="NGC71" s="921"/>
      <c r="NGD71" s="921"/>
      <c r="NGE71" s="921"/>
      <c r="NGF71" s="921"/>
      <c r="NGG71" s="921"/>
      <c r="NGH71" s="921"/>
      <c r="NGI71" s="921"/>
      <c r="NGJ71" s="921"/>
      <c r="NGK71" s="921"/>
      <c r="NGL71" s="921"/>
      <c r="NGM71" s="921"/>
      <c r="NGN71" s="921"/>
      <c r="NGO71" s="921"/>
      <c r="NGP71" s="921"/>
      <c r="NGQ71" s="921"/>
      <c r="NGR71" s="921"/>
      <c r="NGS71" s="921"/>
      <c r="NGT71" s="921"/>
      <c r="NGU71" s="921"/>
      <c r="NGV71" s="921"/>
      <c r="NGW71" s="921"/>
      <c r="NGX71" s="921"/>
      <c r="NGY71" s="921"/>
      <c r="NGZ71" s="921"/>
      <c r="NHA71" s="921"/>
      <c r="NHB71" s="921"/>
      <c r="NHC71" s="921"/>
      <c r="NHD71" s="921"/>
      <c r="NHE71" s="921"/>
      <c r="NHF71" s="921"/>
      <c r="NHG71" s="921"/>
      <c r="NHH71" s="921"/>
      <c r="NHI71" s="921"/>
      <c r="NHJ71" s="921"/>
      <c r="NHK71" s="921"/>
      <c r="NHL71" s="921"/>
      <c r="NHM71" s="921"/>
      <c r="NHN71" s="921"/>
      <c r="NHO71" s="921"/>
      <c r="NHP71" s="921"/>
      <c r="NHQ71" s="921"/>
      <c r="NHR71" s="921"/>
      <c r="NHS71" s="921"/>
      <c r="NHT71" s="921"/>
      <c r="NHU71" s="921"/>
      <c r="NHV71" s="921"/>
      <c r="NHW71" s="921"/>
      <c r="NHX71" s="921"/>
      <c r="NHY71" s="921"/>
      <c r="NHZ71" s="921"/>
      <c r="NIA71" s="921"/>
      <c r="NIB71" s="921"/>
      <c r="NIC71" s="921"/>
      <c r="NID71" s="921"/>
      <c r="NIE71" s="921"/>
      <c r="NIF71" s="921"/>
      <c r="NIG71" s="921"/>
      <c r="NIH71" s="921"/>
      <c r="NII71" s="921"/>
      <c r="NIJ71" s="921"/>
      <c r="NIK71" s="921"/>
      <c r="NIL71" s="921"/>
      <c r="NIM71" s="921"/>
      <c r="NIN71" s="921"/>
      <c r="NIO71" s="921"/>
      <c r="NIP71" s="921"/>
      <c r="NIQ71" s="921"/>
      <c r="NIR71" s="921"/>
      <c r="NIS71" s="921"/>
      <c r="NIT71" s="921"/>
      <c r="NIU71" s="921"/>
      <c r="NIV71" s="921"/>
      <c r="NIW71" s="921"/>
      <c r="NIX71" s="921"/>
      <c r="NIY71" s="921"/>
      <c r="NIZ71" s="921"/>
      <c r="NJA71" s="921"/>
      <c r="NJB71" s="921"/>
      <c r="NJC71" s="921"/>
      <c r="NJD71" s="921"/>
      <c r="NJE71" s="921"/>
      <c r="NJF71" s="921"/>
      <c r="NJG71" s="921"/>
      <c r="NJH71" s="921"/>
      <c r="NJI71" s="921"/>
      <c r="NJJ71" s="921"/>
      <c r="NJK71" s="921"/>
      <c r="NJL71" s="921"/>
      <c r="NJM71" s="921"/>
      <c r="NJN71" s="921"/>
      <c r="NJO71" s="921"/>
      <c r="NJP71" s="921"/>
      <c r="NJQ71" s="921"/>
      <c r="NJR71" s="921"/>
      <c r="NJS71" s="921"/>
      <c r="NJT71" s="921"/>
      <c r="NJU71" s="921"/>
      <c r="NJV71" s="921"/>
      <c r="NJW71" s="921"/>
      <c r="NJX71" s="921"/>
      <c r="NJY71" s="921"/>
      <c r="NJZ71" s="921"/>
      <c r="NKA71" s="921"/>
      <c r="NKB71" s="921"/>
      <c r="NKC71" s="921"/>
      <c r="NKD71" s="921"/>
      <c r="NKE71" s="921"/>
      <c r="NKF71" s="921"/>
      <c r="NKG71" s="921"/>
      <c r="NKH71" s="921"/>
      <c r="NKI71" s="921"/>
      <c r="NKJ71" s="921"/>
      <c r="NKK71" s="921"/>
      <c r="NKL71" s="921"/>
      <c r="NKM71" s="921"/>
      <c r="NKN71" s="921"/>
      <c r="NKO71" s="921"/>
      <c r="NKP71" s="921"/>
      <c r="NKQ71" s="921"/>
      <c r="NKR71" s="921"/>
      <c r="NKS71" s="921"/>
      <c r="NKT71" s="921"/>
      <c r="NKU71" s="921"/>
      <c r="NKV71" s="921"/>
      <c r="NKW71" s="921"/>
      <c r="NKX71" s="921"/>
      <c r="NKY71" s="921"/>
      <c r="NKZ71" s="921"/>
      <c r="NLA71" s="921"/>
      <c r="NLB71" s="921"/>
      <c r="NLC71" s="921"/>
      <c r="NLD71" s="921"/>
      <c r="NLE71" s="921"/>
      <c r="NLF71" s="921"/>
      <c r="NLG71" s="921"/>
      <c r="NLH71" s="921"/>
      <c r="NLI71" s="921"/>
      <c r="NLJ71" s="921"/>
      <c r="NLK71" s="921"/>
      <c r="NLL71" s="921"/>
      <c r="NLM71" s="921"/>
      <c r="NLN71" s="921"/>
      <c r="NLO71" s="921"/>
      <c r="NLP71" s="921"/>
      <c r="NLQ71" s="921"/>
      <c r="NLR71" s="921"/>
      <c r="NLS71" s="921"/>
      <c r="NLT71" s="921"/>
      <c r="NLU71" s="921"/>
      <c r="NLV71" s="921"/>
      <c r="NLW71" s="921"/>
      <c r="NLX71" s="921"/>
      <c r="NLY71" s="921"/>
      <c r="NLZ71" s="921"/>
      <c r="NMA71" s="921"/>
      <c r="NMB71" s="921"/>
      <c r="NMC71" s="921"/>
      <c r="NMD71" s="921"/>
      <c r="NME71" s="921"/>
      <c r="NMF71" s="921"/>
      <c r="NMG71" s="921"/>
      <c r="NMH71" s="921"/>
      <c r="NMI71" s="921"/>
      <c r="NMJ71" s="921"/>
      <c r="NMK71" s="921"/>
      <c r="NML71" s="921"/>
      <c r="NMM71" s="921"/>
      <c r="NMN71" s="921"/>
      <c r="NMO71" s="921"/>
      <c r="NMP71" s="921"/>
      <c r="NMQ71" s="921"/>
      <c r="NMR71" s="921"/>
      <c r="NMS71" s="921"/>
      <c r="NMT71" s="921"/>
      <c r="NMU71" s="921"/>
      <c r="NMV71" s="921"/>
      <c r="NMW71" s="921"/>
      <c r="NMX71" s="921"/>
      <c r="NMY71" s="921"/>
      <c r="NMZ71" s="921"/>
      <c r="NNA71" s="921"/>
      <c r="NNB71" s="921"/>
      <c r="NNC71" s="921"/>
      <c r="NND71" s="921"/>
      <c r="NNE71" s="921"/>
      <c r="NNF71" s="921"/>
      <c r="NNG71" s="921"/>
      <c r="NNH71" s="921"/>
      <c r="NNI71" s="921"/>
      <c r="NNJ71" s="921"/>
      <c r="NNK71" s="921"/>
      <c r="NNL71" s="921"/>
      <c r="NNM71" s="921"/>
      <c r="NNN71" s="921"/>
      <c r="NNO71" s="921"/>
      <c r="NNP71" s="921"/>
      <c r="NNQ71" s="921"/>
      <c r="NNR71" s="921"/>
      <c r="NNS71" s="921"/>
      <c r="NNT71" s="921"/>
      <c r="NNU71" s="921"/>
      <c r="NNV71" s="921"/>
      <c r="NNW71" s="921"/>
      <c r="NNX71" s="921"/>
      <c r="NNY71" s="921"/>
      <c r="NNZ71" s="921"/>
      <c r="NOA71" s="921"/>
      <c r="NOB71" s="921"/>
      <c r="NOC71" s="921"/>
      <c r="NOD71" s="921"/>
      <c r="NOE71" s="921"/>
      <c r="NOF71" s="921"/>
      <c r="NOG71" s="921"/>
      <c r="NOH71" s="921"/>
      <c r="NOI71" s="921"/>
      <c r="NOJ71" s="921"/>
      <c r="NOK71" s="921"/>
      <c r="NOL71" s="921"/>
      <c r="NOM71" s="921"/>
      <c r="NON71" s="921"/>
      <c r="NOO71" s="921"/>
      <c r="NOP71" s="921"/>
      <c r="NOQ71" s="921"/>
      <c r="NOR71" s="921"/>
      <c r="NOS71" s="921"/>
      <c r="NOT71" s="921"/>
      <c r="NOU71" s="921"/>
      <c r="NOV71" s="921"/>
      <c r="NOW71" s="921"/>
      <c r="NOX71" s="921"/>
      <c r="NOY71" s="921"/>
      <c r="NOZ71" s="921"/>
      <c r="NPA71" s="921"/>
      <c r="NPB71" s="921"/>
      <c r="NPC71" s="921"/>
      <c r="NPD71" s="921"/>
      <c r="NPE71" s="921"/>
      <c r="NPF71" s="921"/>
      <c r="NPG71" s="921"/>
      <c r="NPH71" s="921"/>
      <c r="NPI71" s="921"/>
      <c r="NPJ71" s="921"/>
      <c r="NPK71" s="921"/>
      <c r="NPL71" s="921"/>
      <c r="NPM71" s="921"/>
      <c r="NPN71" s="921"/>
      <c r="NPO71" s="921"/>
      <c r="NPP71" s="921"/>
      <c r="NPQ71" s="921"/>
      <c r="NPR71" s="921"/>
      <c r="NPS71" s="921"/>
      <c r="NPT71" s="921"/>
      <c r="NPU71" s="921"/>
      <c r="NPV71" s="921"/>
      <c r="NPW71" s="921"/>
      <c r="NPX71" s="921"/>
      <c r="NPY71" s="921"/>
      <c r="NPZ71" s="921"/>
      <c r="NQA71" s="921"/>
      <c r="NQB71" s="921"/>
      <c r="NQC71" s="921"/>
      <c r="NQD71" s="921"/>
      <c r="NQE71" s="921"/>
      <c r="NQF71" s="921"/>
      <c r="NQG71" s="921"/>
      <c r="NQH71" s="921"/>
      <c r="NQI71" s="921"/>
      <c r="NQJ71" s="921"/>
      <c r="NQK71" s="921"/>
      <c r="NQL71" s="921"/>
      <c r="NQM71" s="921"/>
      <c r="NQN71" s="921"/>
      <c r="NQO71" s="921"/>
      <c r="NQP71" s="921"/>
      <c r="NQQ71" s="921"/>
      <c r="NQR71" s="921"/>
      <c r="NQS71" s="921"/>
      <c r="NQT71" s="921"/>
      <c r="NQU71" s="921"/>
      <c r="NQV71" s="921"/>
      <c r="NQW71" s="921"/>
      <c r="NQX71" s="921"/>
      <c r="NQY71" s="921"/>
      <c r="NQZ71" s="921"/>
      <c r="NRA71" s="921"/>
      <c r="NRB71" s="921"/>
      <c r="NRC71" s="921"/>
      <c r="NRD71" s="921"/>
      <c r="NRE71" s="921"/>
      <c r="NRF71" s="921"/>
      <c r="NRG71" s="921"/>
      <c r="NRH71" s="921"/>
      <c r="NRI71" s="921"/>
      <c r="NRJ71" s="921"/>
      <c r="NRK71" s="921"/>
      <c r="NRL71" s="921"/>
      <c r="NRM71" s="921"/>
      <c r="NRN71" s="921"/>
      <c r="NRO71" s="921"/>
      <c r="NRP71" s="921"/>
      <c r="NRQ71" s="921"/>
      <c r="NRR71" s="921"/>
      <c r="NRS71" s="921"/>
      <c r="NRT71" s="921"/>
      <c r="NRU71" s="921"/>
      <c r="NRV71" s="921"/>
      <c r="NRW71" s="921"/>
      <c r="NRX71" s="921"/>
      <c r="NRY71" s="921"/>
      <c r="NRZ71" s="921"/>
      <c r="NSA71" s="921"/>
      <c r="NSB71" s="921"/>
      <c r="NSC71" s="921"/>
      <c r="NSD71" s="921"/>
      <c r="NSE71" s="921"/>
      <c r="NSF71" s="921"/>
      <c r="NSG71" s="921"/>
      <c r="NSH71" s="921"/>
      <c r="NSI71" s="921"/>
      <c r="NSJ71" s="921"/>
      <c r="NSK71" s="921"/>
      <c r="NSL71" s="921"/>
      <c r="NSM71" s="921"/>
      <c r="NSN71" s="921"/>
      <c r="NSO71" s="921"/>
      <c r="NSP71" s="921"/>
      <c r="NSQ71" s="921"/>
      <c r="NSR71" s="921"/>
      <c r="NSS71" s="921"/>
      <c r="NST71" s="921"/>
      <c r="NSU71" s="921"/>
      <c r="NSV71" s="921"/>
      <c r="NSW71" s="921"/>
      <c r="NSX71" s="921"/>
      <c r="NSY71" s="921"/>
      <c r="NSZ71" s="921"/>
      <c r="NTA71" s="921"/>
      <c r="NTB71" s="921"/>
      <c r="NTC71" s="921"/>
      <c r="NTD71" s="921"/>
      <c r="NTE71" s="921"/>
      <c r="NTF71" s="921"/>
      <c r="NTG71" s="921"/>
      <c r="NTH71" s="921"/>
      <c r="NTI71" s="921"/>
      <c r="NTJ71" s="921"/>
      <c r="NTK71" s="921"/>
      <c r="NTL71" s="921"/>
      <c r="NTM71" s="921"/>
      <c r="NTN71" s="921"/>
      <c r="NTO71" s="921"/>
      <c r="NTP71" s="921"/>
      <c r="NTQ71" s="921"/>
      <c r="NTR71" s="921"/>
      <c r="NTS71" s="921"/>
      <c r="NTT71" s="921"/>
      <c r="NTU71" s="921"/>
      <c r="NTV71" s="921"/>
      <c r="NTW71" s="921"/>
      <c r="NTX71" s="921"/>
      <c r="NTY71" s="921"/>
      <c r="NTZ71" s="921"/>
      <c r="NUA71" s="921"/>
      <c r="NUB71" s="921"/>
      <c r="NUC71" s="921"/>
      <c r="NUD71" s="921"/>
      <c r="NUE71" s="921"/>
      <c r="NUF71" s="921"/>
      <c r="NUG71" s="921"/>
      <c r="NUH71" s="921"/>
      <c r="NUI71" s="921"/>
      <c r="NUJ71" s="921"/>
      <c r="NUK71" s="921"/>
      <c r="NUL71" s="921"/>
      <c r="NUM71" s="921"/>
      <c r="NUN71" s="921"/>
      <c r="NUO71" s="921"/>
      <c r="NUP71" s="921"/>
      <c r="NUQ71" s="921"/>
      <c r="NUR71" s="921"/>
      <c r="NUS71" s="921"/>
      <c r="NUT71" s="921"/>
      <c r="NUU71" s="921"/>
      <c r="NUV71" s="921"/>
      <c r="NUW71" s="921"/>
      <c r="NUX71" s="921"/>
      <c r="NUY71" s="921"/>
      <c r="NUZ71" s="921"/>
      <c r="NVA71" s="921"/>
      <c r="NVB71" s="921"/>
      <c r="NVC71" s="921"/>
      <c r="NVD71" s="921"/>
      <c r="NVE71" s="921"/>
      <c r="NVF71" s="921"/>
      <c r="NVG71" s="921"/>
      <c r="NVH71" s="921"/>
      <c r="NVI71" s="921"/>
      <c r="NVJ71" s="921"/>
      <c r="NVK71" s="921"/>
      <c r="NVL71" s="921"/>
      <c r="NVM71" s="921"/>
      <c r="NVN71" s="921"/>
      <c r="NVO71" s="921"/>
      <c r="NVP71" s="921"/>
      <c r="NVQ71" s="921"/>
      <c r="NVR71" s="921"/>
      <c r="NVS71" s="921"/>
      <c r="NVT71" s="921"/>
      <c r="NVU71" s="921"/>
      <c r="NVV71" s="921"/>
      <c r="NVW71" s="921"/>
      <c r="NVX71" s="921"/>
      <c r="NVY71" s="921"/>
      <c r="NVZ71" s="921"/>
      <c r="NWA71" s="921"/>
      <c r="NWB71" s="921"/>
      <c r="NWC71" s="921"/>
      <c r="NWD71" s="921"/>
      <c r="NWE71" s="921"/>
      <c r="NWF71" s="921"/>
      <c r="NWG71" s="921"/>
      <c r="NWH71" s="921"/>
      <c r="NWI71" s="921"/>
      <c r="NWJ71" s="921"/>
      <c r="NWK71" s="921"/>
      <c r="NWL71" s="921"/>
      <c r="NWM71" s="921"/>
      <c r="NWN71" s="921"/>
      <c r="NWO71" s="921"/>
      <c r="NWP71" s="921"/>
      <c r="NWQ71" s="921"/>
      <c r="NWR71" s="921"/>
      <c r="NWS71" s="921"/>
      <c r="NWT71" s="921"/>
      <c r="NWU71" s="921"/>
      <c r="NWV71" s="921"/>
      <c r="NWW71" s="921"/>
      <c r="NWX71" s="921"/>
      <c r="NWY71" s="921"/>
      <c r="NWZ71" s="921"/>
      <c r="NXA71" s="921"/>
      <c r="NXB71" s="921"/>
      <c r="NXC71" s="921"/>
      <c r="NXD71" s="921"/>
      <c r="NXE71" s="921"/>
      <c r="NXF71" s="921"/>
      <c r="NXG71" s="921"/>
      <c r="NXH71" s="921"/>
      <c r="NXI71" s="921"/>
      <c r="NXJ71" s="921"/>
      <c r="NXK71" s="921"/>
      <c r="NXL71" s="921"/>
      <c r="NXM71" s="921"/>
      <c r="NXN71" s="921"/>
      <c r="NXO71" s="921"/>
      <c r="NXP71" s="921"/>
      <c r="NXQ71" s="921"/>
      <c r="NXR71" s="921"/>
      <c r="NXS71" s="921"/>
      <c r="NXT71" s="921"/>
      <c r="NXU71" s="921"/>
      <c r="NXV71" s="921"/>
      <c r="NXW71" s="921"/>
      <c r="NXX71" s="921"/>
      <c r="NXY71" s="921"/>
      <c r="NXZ71" s="921"/>
      <c r="NYA71" s="921"/>
      <c r="NYB71" s="921"/>
      <c r="NYC71" s="921"/>
      <c r="NYD71" s="921"/>
      <c r="NYE71" s="921"/>
      <c r="NYF71" s="921"/>
      <c r="NYG71" s="921"/>
      <c r="NYH71" s="921"/>
      <c r="NYI71" s="921"/>
      <c r="NYJ71" s="921"/>
      <c r="NYK71" s="921"/>
      <c r="NYL71" s="921"/>
      <c r="NYM71" s="921"/>
      <c r="NYN71" s="921"/>
      <c r="NYO71" s="921"/>
      <c r="NYP71" s="921"/>
      <c r="NYQ71" s="921"/>
      <c r="NYR71" s="921"/>
      <c r="NYS71" s="921"/>
      <c r="NYT71" s="921"/>
      <c r="NYU71" s="921"/>
      <c r="NYV71" s="921"/>
      <c r="NYW71" s="921"/>
      <c r="NYX71" s="921"/>
      <c r="NYY71" s="921"/>
      <c r="NYZ71" s="921"/>
      <c r="NZA71" s="921"/>
      <c r="NZB71" s="921"/>
      <c r="NZC71" s="921"/>
      <c r="NZD71" s="921"/>
      <c r="NZE71" s="921"/>
      <c r="NZF71" s="921"/>
      <c r="NZG71" s="921"/>
      <c r="NZH71" s="921"/>
      <c r="NZI71" s="921"/>
      <c r="NZJ71" s="921"/>
      <c r="NZK71" s="921"/>
      <c r="NZL71" s="921"/>
      <c r="NZM71" s="921"/>
      <c r="NZN71" s="921"/>
      <c r="NZO71" s="921"/>
      <c r="NZP71" s="921"/>
      <c r="NZQ71" s="921"/>
      <c r="NZR71" s="921"/>
      <c r="NZS71" s="921"/>
      <c r="NZT71" s="921"/>
      <c r="NZU71" s="921"/>
      <c r="NZV71" s="921"/>
      <c r="NZW71" s="921"/>
      <c r="NZX71" s="921"/>
      <c r="NZY71" s="921"/>
      <c r="NZZ71" s="921"/>
      <c r="OAA71" s="921"/>
      <c r="OAB71" s="921"/>
      <c r="OAC71" s="921"/>
      <c r="OAD71" s="921"/>
      <c r="OAE71" s="921"/>
      <c r="OAF71" s="921"/>
      <c r="OAG71" s="921"/>
      <c r="OAH71" s="921"/>
      <c r="OAI71" s="921"/>
      <c r="OAJ71" s="921"/>
      <c r="OAK71" s="921"/>
      <c r="OAL71" s="921"/>
      <c r="OAM71" s="921"/>
      <c r="OAN71" s="921"/>
      <c r="OAO71" s="921"/>
      <c r="OAP71" s="921"/>
      <c r="OAQ71" s="921"/>
      <c r="OAR71" s="921"/>
      <c r="OAS71" s="921"/>
      <c r="OAT71" s="921"/>
      <c r="OAU71" s="921"/>
      <c r="OAV71" s="921"/>
      <c r="OAW71" s="921"/>
      <c r="OAX71" s="921"/>
      <c r="OAY71" s="921"/>
      <c r="OAZ71" s="921"/>
      <c r="OBA71" s="921"/>
      <c r="OBB71" s="921"/>
      <c r="OBC71" s="921"/>
      <c r="OBD71" s="921"/>
      <c r="OBE71" s="921"/>
      <c r="OBF71" s="921"/>
      <c r="OBG71" s="921"/>
      <c r="OBH71" s="921"/>
      <c r="OBI71" s="921"/>
      <c r="OBJ71" s="921"/>
      <c r="OBK71" s="921"/>
      <c r="OBL71" s="921"/>
      <c r="OBM71" s="921"/>
      <c r="OBN71" s="921"/>
      <c r="OBO71" s="921"/>
      <c r="OBP71" s="921"/>
      <c r="OBQ71" s="921"/>
      <c r="OBR71" s="921"/>
      <c r="OBS71" s="921"/>
      <c r="OBT71" s="921"/>
      <c r="OBU71" s="921"/>
      <c r="OBV71" s="921"/>
      <c r="OBW71" s="921"/>
      <c r="OBX71" s="921"/>
      <c r="OBY71" s="921"/>
      <c r="OBZ71" s="921"/>
      <c r="OCA71" s="921"/>
      <c r="OCB71" s="921"/>
      <c r="OCC71" s="921"/>
      <c r="OCD71" s="921"/>
      <c r="OCE71" s="921"/>
      <c r="OCF71" s="921"/>
      <c r="OCG71" s="921"/>
      <c r="OCH71" s="921"/>
      <c r="OCI71" s="921"/>
      <c r="OCJ71" s="921"/>
      <c r="OCK71" s="921"/>
      <c r="OCL71" s="921"/>
      <c r="OCM71" s="921"/>
      <c r="OCN71" s="921"/>
      <c r="OCO71" s="921"/>
      <c r="OCP71" s="921"/>
      <c r="OCQ71" s="921"/>
      <c r="OCR71" s="921"/>
      <c r="OCS71" s="921"/>
      <c r="OCT71" s="921"/>
      <c r="OCU71" s="921"/>
      <c r="OCV71" s="921"/>
      <c r="OCW71" s="921"/>
      <c r="OCX71" s="921"/>
      <c r="OCY71" s="921"/>
      <c r="OCZ71" s="921"/>
      <c r="ODA71" s="921"/>
      <c r="ODB71" s="921"/>
      <c r="ODC71" s="921"/>
      <c r="ODD71" s="921"/>
      <c r="ODE71" s="921"/>
      <c r="ODF71" s="921"/>
      <c r="ODG71" s="921"/>
      <c r="ODH71" s="921"/>
      <c r="ODI71" s="921"/>
      <c r="ODJ71" s="921"/>
      <c r="ODK71" s="921"/>
      <c r="ODL71" s="921"/>
      <c r="ODM71" s="921"/>
      <c r="ODN71" s="921"/>
      <c r="ODO71" s="921"/>
      <c r="ODP71" s="921"/>
      <c r="ODQ71" s="921"/>
      <c r="ODR71" s="921"/>
      <c r="ODS71" s="921"/>
      <c r="ODT71" s="921"/>
      <c r="ODU71" s="921"/>
      <c r="ODV71" s="921"/>
      <c r="ODW71" s="921"/>
      <c r="ODX71" s="921"/>
      <c r="ODY71" s="921"/>
      <c r="ODZ71" s="921"/>
      <c r="OEA71" s="921"/>
      <c r="OEB71" s="921"/>
      <c r="OEC71" s="921"/>
      <c r="OED71" s="921"/>
      <c r="OEE71" s="921"/>
      <c r="OEF71" s="921"/>
      <c r="OEG71" s="921"/>
      <c r="OEH71" s="921"/>
      <c r="OEI71" s="921"/>
      <c r="OEJ71" s="921"/>
      <c r="OEK71" s="921"/>
      <c r="OEL71" s="921"/>
      <c r="OEM71" s="921"/>
      <c r="OEN71" s="921"/>
      <c r="OEO71" s="921"/>
      <c r="OEP71" s="921"/>
      <c r="OEQ71" s="921"/>
      <c r="OER71" s="921"/>
      <c r="OES71" s="921"/>
      <c r="OET71" s="921"/>
      <c r="OEU71" s="921"/>
      <c r="OEV71" s="921"/>
      <c r="OEW71" s="921"/>
      <c r="OEX71" s="921"/>
      <c r="OEY71" s="921"/>
      <c r="OEZ71" s="921"/>
      <c r="OFA71" s="921"/>
      <c r="OFB71" s="921"/>
      <c r="OFC71" s="921"/>
      <c r="OFD71" s="921"/>
      <c r="OFE71" s="921"/>
      <c r="OFF71" s="921"/>
      <c r="OFG71" s="921"/>
      <c r="OFH71" s="921"/>
      <c r="OFI71" s="921"/>
      <c r="OFJ71" s="921"/>
      <c r="OFK71" s="921"/>
      <c r="OFL71" s="921"/>
      <c r="OFM71" s="921"/>
      <c r="OFN71" s="921"/>
      <c r="OFO71" s="921"/>
      <c r="OFP71" s="921"/>
      <c r="OFQ71" s="921"/>
      <c r="OFR71" s="921"/>
      <c r="OFS71" s="921"/>
      <c r="OFT71" s="921"/>
      <c r="OFU71" s="921"/>
      <c r="OFV71" s="921"/>
      <c r="OFW71" s="921"/>
      <c r="OFX71" s="921"/>
      <c r="OFY71" s="921"/>
      <c r="OFZ71" s="921"/>
      <c r="OGA71" s="921"/>
      <c r="OGB71" s="921"/>
      <c r="OGC71" s="921"/>
      <c r="OGD71" s="921"/>
      <c r="OGE71" s="921"/>
      <c r="OGF71" s="921"/>
      <c r="OGG71" s="921"/>
      <c r="OGH71" s="921"/>
      <c r="OGI71" s="921"/>
      <c r="OGJ71" s="921"/>
      <c r="OGK71" s="921"/>
      <c r="OGL71" s="921"/>
      <c r="OGM71" s="921"/>
      <c r="OGN71" s="921"/>
      <c r="OGO71" s="921"/>
      <c r="OGP71" s="921"/>
      <c r="OGQ71" s="921"/>
      <c r="OGR71" s="921"/>
      <c r="OGS71" s="921"/>
      <c r="OGT71" s="921"/>
      <c r="OGU71" s="921"/>
      <c r="OGV71" s="921"/>
      <c r="OGW71" s="921"/>
      <c r="OGX71" s="921"/>
      <c r="OGY71" s="921"/>
      <c r="OGZ71" s="921"/>
      <c r="OHA71" s="921"/>
      <c r="OHB71" s="921"/>
      <c r="OHC71" s="921"/>
      <c r="OHD71" s="921"/>
      <c r="OHE71" s="921"/>
      <c r="OHF71" s="921"/>
      <c r="OHG71" s="921"/>
      <c r="OHH71" s="921"/>
      <c r="OHI71" s="921"/>
      <c r="OHJ71" s="921"/>
      <c r="OHK71" s="921"/>
      <c r="OHL71" s="921"/>
      <c r="OHM71" s="921"/>
      <c r="OHN71" s="921"/>
      <c r="OHO71" s="921"/>
      <c r="OHP71" s="921"/>
      <c r="OHQ71" s="921"/>
      <c r="OHR71" s="921"/>
      <c r="OHS71" s="921"/>
      <c r="OHT71" s="921"/>
      <c r="OHU71" s="921"/>
      <c r="OHV71" s="921"/>
      <c r="OHW71" s="921"/>
      <c r="OHX71" s="921"/>
      <c r="OHY71" s="921"/>
      <c r="OHZ71" s="921"/>
      <c r="OIA71" s="921"/>
      <c r="OIB71" s="921"/>
      <c r="OIC71" s="921"/>
      <c r="OID71" s="921"/>
      <c r="OIE71" s="921"/>
      <c r="OIF71" s="921"/>
      <c r="OIG71" s="921"/>
      <c r="OIH71" s="921"/>
      <c r="OII71" s="921"/>
      <c r="OIJ71" s="921"/>
      <c r="OIK71" s="921"/>
      <c r="OIL71" s="921"/>
      <c r="OIM71" s="921"/>
      <c r="OIN71" s="921"/>
      <c r="OIO71" s="921"/>
      <c r="OIP71" s="921"/>
      <c r="OIQ71" s="921"/>
      <c r="OIR71" s="921"/>
      <c r="OIS71" s="921"/>
      <c r="OIT71" s="921"/>
      <c r="OIU71" s="921"/>
      <c r="OIV71" s="921"/>
      <c r="OIW71" s="921"/>
      <c r="OIX71" s="921"/>
      <c r="OIY71" s="921"/>
      <c r="OIZ71" s="921"/>
      <c r="OJA71" s="921"/>
      <c r="OJB71" s="921"/>
      <c r="OJC71" s="921"/>
      <c r="OJD71" s="921"/>
      <c r="OJE71" s="921"/>
      <c r="OJF71" s="921"/>
      <c r="OJG71" s="921"/>
      <c r="OJH71" s="921"/>
      <c r="OJI71" s="921"/>
      <c r="OJJ71" s="921"/>
      <c r="OJK71" s="921"/>
      <c r="OJL71" s="921"/>
      <c r="OJM71" s="921"/>
      <c r="OJN71" s="921"/>
      <c r="OJO71" s="921"/>
      <c r="OJP71" s="921"/>
      <c r="OJQ71" s="921"/>
      <c r="OJR71" s="921"/>
      <c r="OJS71" s="921"/>
      <c r="OJT71" s="921"/>
      <c r="OJU71" s="921"/>
      <c r="OJV71" s="921"/>
      <c r="OJW71" s="921"/>
      <c r="OJX71" s="921"/>
      <c r="OJY71" s="921"/>
      <c r="OJZ71" s="921"/>
      <c r="OKA71" s="921"/>
      <c r="OKB71" s="921"/>
      <c r="OKC71" s="921"/>
      <c r="OKD71" s="921"/>
      <c r="OKE71" s="921"/>
      <c r="OKF71" s="921"/>
      <c r="OKG71" s="921"/>
      <c r="OKH71" s="921"/>
      <c r="OKI71" s="921"/>
      <c r="OKJ71" s="921"/>
      <c r="OKK71" s="921"/>
      <c r="OKL71" s="921"/>
      <c r="OKM71" s="921"/>
      <c r="OKN71" s="921"/>
      <c r="OKO71" s="921"/>
      <c r="OKP71" s="921"/>
      <c r="OKQ71" s="921"/>
      <c r="OKR71" s="921"/>
      <c r="OKS71" s="921"/>
      <c r="OKT71" s="921"/>
      <c r="OKU71" s="921"/>
      <c r="OKV71" s="921"/>
      <c r="OKW71" s="921"/>
      <c r="OKX71" s="921"/>
      <c r="OKY71" s="921"/>
      <c r="OKZ71" s="921"/>
      <c r="OLA71" s="921"/>
      <c r="OLB71" s="921"/>
      <c r="OLC71" s="921"/>
      <c r="OLD71" s="921"/>
      <c r="OLE71" s="921"/>
      <c r="OLF71" s="921"/>
      <c r="OLG71" s="921"/>
      <c r="OLH71" s="921"/>
      <c r="OLI71" s="921"/>
      <c r="OLJ71" s="921"/>
      <c r="OLK71" s="921"/>
      <c r="OLL71" s="921"/>
      <c r="OLM71" s="921"/>
      <c r="OLN71" s="921"/>
      <c r="OLO71" s="921"/>
      <c r="OLP71" s="921"/>
      <c r="OLQ71" s="921"/>
      <c r="OLR71" s="921"/>
      <c r="OLS71" s="921"/>
      <c r="OLT71" s="921"/>
      <c r="OLU71" s="921"/>
      <c r="OLV71" s="921"/>
      <c r="OLW71" s="921"/>
      <c r="OLX71" s="921"/>
      <c r="OLY71" s="921"/>
      <c r="OLZ71" s="921"/>
      <c r="OMA71" s="921"/>
      <c r="OMB71" s="921"/>
      <c r="OMC71" s="921"/>
      <c r="OMD71" s="921"/>
      <c r="OME71" s="921"/>
      <c r="OMF71" s="921"/>
      <c r="OMG71" s="921"/>
      <c r="OMH71" s="921"/>
      <c r="OMI71" s="921"/>
      <c r="OMJ71" s="921"/>
      <c r="OMK71" s="921"/>
      <c r="OML71" s="921"/>
      <c r="OMM71" s="921"/>
      <c r="OMN71" s="921"/>
      <c r="OMO71" s="921"/>
      <c r="OMP71" s="921"/>
      <c r="OMQ71" s="921"/>
      <c r="OMR71" s="921"/>
      <c r="OMS71" s="921"/>
      <c r="OMT71" s="921"/>
      <c r="OMU71" s="921"/>
      <c r="OMV71" s="921"/>
      <c r="OMW71" s="921"/>
      <c r="OMX71" s="921"/>
      <c r="OMY71" s="921"/>
      <c r="OMZ71" s="921"/>
      <c r="ONA71" s="921"/>
      <c r="ONB71" s="921"/>
      <c r="ONC71" s="921"/>
      <c r="OND71" s="921"/>
      <c r="ONE71" s="921"/>
      <c r="ONF71" s="921"/>
      <c r="ONG71" s="921"/>
      <c r="ONH71" s="921"/>
      <c r="ONI71" s="921"/>
      <c r="ONJ71" s="921"/>
      <c r="ONK71" s="921"/>
      <c r="ONL71" s="921"/>
      <c r="ONM71" s="921"/>
      <c r="ONN71" s="921"/>
      <c r="ONO71" s="921"/>
      <c r="ONP71" s="921"/>
      <c r="ONQ71" s="921"/>
      <c r="ONR71" s="921"/>
      <c r="ONS71" s="921"/>
      <c r="ONT71" s="921"/>
      <c r="ONU71" s="921"/>
      <c r="ONV71" s="921"/>
      <c r="ONW71" s="921"/>
      <c r="ONX71" s="921"/>
      <c r="ONY71" s="921"/>
      <c r="ONZ71" s="921"/>
      <c r="OOA71" s="921"/>
      <c r="OOB71" s="921"/>
      <c r="OOC71" s="921"/>
      <c r="OOD71" s="921"/>
      <c r="OOE71" s="921"/>
      <c r="OOF71" s="921"/>
      <c r="OOG71" s="921"/>
      <c r="OOH71" s="921"/>
      <c r="OOI71" s="921"/>
      <c r="OOJ71" s="921"/>
      <c r="OOK71" s="921"/>
      <c r="OOL71" s="921"/>
      <c r="OOM71" s="921"/>
      <c r="OON71" s="921"/>
      <c r="OOO71" s="921"/>
      <c r="OOP71" s="921"/>
      <c r="OOQ71" s="921"/>
      <c r="OOR71" s="921"/>
      <c r="OOS71" s="921"/>
      <c r="OOT71" s="921"/>
      <c r="OOU71" s="921"/>
      <c r="OOV71" s="921"/>
      <c r="OOW71" s="921"/>
      <c r="OOX71" s="921"/>
      <c r="OOY71" s="921"/>
      <c r="OOZ71" s="921"/>
      <c r="OPA71" s="921"/>
      <c r="OPB71" s="921"/>
      <c r="OPC71" s="921"/>
      <c r="OPD71" s="921"/>
      <c r="OPE71" s="921"/>
      <c r="OPF71" s="921"/>
      <c r="OPG71" s="921"/>
      <c r="OPH71" s="921"/>
      <c r="OPI71" s="921"/>
      <c r="OPJ71" s="921"/>
      <c r="OPK71" s="921"/>
      <c r="OPL71" s="921"/>
      <c r="OPM71" s="921"/>
      <c r="OPN71" s="921"/>
      <c r="OPO71" s="921"/>
      <c r="OPP71" s="921"/>
      <c r="OPQ71" s="921"/>
      <c r="OPR71" s="921"/>
      <c r="OPS71" s="921"/>
      <c r="OPT71" s="921"/>
      <c r="OPU71" s="921"/>
      <c r="OPV71" s="921"/>
      <c r="OPW71" s="921"/>
      <c r="OPX71" s="921"/>
      <c r="OPY71" s="921"/>
      <c r="OPZ71" s="921"/>
      <c r="OQA71" s="921"/>
      <c r="OQB71" s="921"/>
      <c r="OQC71" s="921"/>
      <c r="OQD71" s="921"/>
      <c r="OQE71" s="921"/>
      <c r="OQF71" s="921"/>
      <c r="OQG71" s="921"/>
      <c r="OQH71" s="921"/>
      <c r="OQI71" s="921"/>
      <c r="OQJ71" s="921"/>
      <c r="OQK71" s="921"/>
      <c r="OQL71" s="921"/>
      <c r="OQM71" s="921"/>
      <c r="OQN71" s="921"/>
      <c r="OQO71" s="921"/>
      <c r="OQP71" s="921"/>
      <c r="OQQ71" s="921"/>
      <c r="OQR71" s="921"/>
      <c r="OQS71" s="921"/>
      <c r="OQT71" s="921"/>
      <c r="OQU71" s="921"/>
      <c r="OQV71" s="921"/>
      <c r="OQW71" s="921"/>
      <c r="OQX71" s="921"/>
      <c r="OQY71" s="921"/>
      <c r="OQZ71" s="921"/>
      <c r="ORA71" s="921"/>
      <c r="ORB71" s="921"/>
      <c r="ORC71" s="921"/>
      <c r="ORD71" s="921"/>
      <c r="ORE71" s="921"/>
      <c r="ORF71" s="921"/>
      <c r="ORG71" s="921"/>
      <c r="ORH71" s="921"/>
      <c r="ORI71" s="921"/>
      <c r="ORJ71" s="921"/>
      <c r="ORK71" s="921"/>
      <c r="ORL71" s="921"/>
      <c r="ORM71" s="921"/>
      <c r="ORN71" s="921"/>
      <c r="ORO71" s="921"/>
      <c r="ORP71" s="921"/>
      <c r="ORQ71" s="921"/>
      <c r="ORR71" s="921"/>
      <c r="ORS71" s="921"/>
      <c r="ORT71" s="921"/>
      <c r="ORU71" s="921"/>
      <c r="ORV71" s="921"/>
      <c r="ORW71" s="921"/>
      <c r="ORX71" s="921"/>
      <c r="ORY71" s="921"/>
      <c r="ORZ71" s="921"/>
      <c r="OSA71" s="921"/>
      <c r="OSB71" s="921"/>
      <c r="OSC71" s="921"/>
      <c r="OSD71" s="921"/>
      <c r="OSE71" s="921"/>
      <c r="OSF71" s="921"/>
      <c r="OSG71" s="921"/>
      <c r="OSH71" s="921"/>
      <c r="OSI71" s="921"/>
      <c r="OSJ71" s="921"/>
      <c r="OSK71" s="921"/>
      <c r="OSL71" s="921"/>
      <c r="OSM71" s="921"/>
      <c r="OSN71" s="921"/>
      <c r="OSO71" s="921"/>
      <c r="OSP71" s="921"/>
      <c r="OSQ71" s="921"/>
      <c r="OSR71" s="921"/>
      <c r="OSS71" s="921"/>
      <c r="OST71" s="921"/>
      <c r="OSU71" s="921"/>
      <c r="OSV71" s="921"/>
      <c r="OSW71" s="921"/>
      <c r="OSX71" s="921"/>
      <c r="OSY71" s="921"/>
      <c r="OSZ71" s="921"/>
      <c r="OTA71" s="921"/>
      <c r="OTB71" s="921"/>
      <c r="OTC71" s="921"/>
      <c r="OTD71" s="921"/>
      <c r="OTE71" s="921"/>
      <c r="OTF71" s="921"/>
      <c r="OTG71" s="921"/>
      <c r="OTH71" s="921"/>
      <c r="OTI71" s="921"/>
      <c r="OTJ71" s="921"/>
      <c r="OTK71" s="921"/>
      <c r="OTL71" s="921"/>
      <c r="OTM71" s="921"/>
      <c r="OTN71" s="921"/>
      <c r="OTO71" s="921"/>
      <c r="OTP71" s="921"/>
      <c r="OTQ71" s="921"/>
      <c r="OTR71" s="921"/>
      <c r="OTS71" s="921"/>
      <c r="OTT71" s="921"/>
      <c r="OTU71" s="921"/>
      <c r="OTV71" s="921"/>
      <c r="OTW71" s="921"/>
      <c r="OTX71" s="921"/>
      <c r="OTY71" s="921"/>
      <c r="OTZ71" s="921"/>
      <c r="OUA71" s="921"/>
      <c r="OUB71" s="921"/>
      <c r="OUC71" s="921"/>
      <c r="OUD71" s="921"/>
      <c r="OUE71" s="921"/>
      <c r="OUF71" s="921"/>
      <c r="OUG71" s="921"/>
      <c r="OUH71" s="921"/>
      <c r="OUI71" s="921"/>
      <c r="OUJ71" s="921"/>
      <c r="OUK71" s="921"/>
      <c r="OUL71" s="921"/>
      <c r="OUM71" s="921"/>
      <c r="OUN71" s="921"/>
      <c r="OUO71" s="921"/>
      <c r="OUP71" s="921"/>
      <c r="OUQ71" s="921"/>
      <c r="OUR71" s="921"/>
      <c r="OUS71" s="921"/>
      <c r="OUT71" s="921"/>
      <c r="OUU71" s="921"/>
      <c r="OUV71" s="921"/>
      <c r="OUW71" s="921"/>
      <c r="OUX71" s="921"/>
      <c r="OUY71" s="921"/>
      <c r="OUZ71" s="921"/>
      <c r="OVA71" s="921"/>
      <c r="OVB71" s="921"/>
      <c r="OVC71" s="921"/>
      <c r="OVD71" s="921"/>
      <c r="OVE71" s="921"/>
      <c r="OVF71" s="921"/>
      <c r="OVG71" s="921"/>
      <c r="OVH71" s="921"/>
      <c r="OVI71" s="921"/>
      <c r="OVJ71" s="921"/>
      <c r="OVK71" s="921"/>
      <c r="OVL71" s="921"/>
      <c r="OVM71" s="921"/>
      <c r="OVN71" s="921"/>
      <c r="OVO71" s="921"/>
      <c r="OVP71" s="921"/>
      <c r="OVQ71" s="921"/>
      <c r="OVR71" s="921"/>
      <c r="OVS71" s="921"/>
      <c r="OVT71" s="921"/>
      <c r="OVU71" s="921"/>
      <c r="OVV71" s="921"/>
      <c r="OVW71" s="921"/>
      <c r="OVX71" s="921"/>
      <c r="OVY71" s="921"/>
      <c r="OVZ71" s="921"/>
      <c r="OWA71" s="921"/>
      <c r="OWB71" s="921"/>
      <c r="OWC71" s="921"/>
      <c r="OWD71" s="921"/>
      <c r="OWE71" s="921"/>
      <c r="OWF71" s="921"/>
      <c r="OWG71" s="921"/>
      <c r="OWH71" s="921"/>
      <c r="OWI71" s="921"/>
      <c r="OWJ71" s="921"/>
      <c r="OWK71" s="921"/>
      <c r="OWL71" s="921"/>
      <c r="OWM71" s="921"/>
      <c r="OWN71" s="921"/>
      <c r="OWO71" s="921"/>
      <c r="OWP71" s="921"/>
      <c r="OWQ71" s="921"/>
      <c r="OWR71" s="921"/>
      <c r="OWS71" s="921"/>
      <c r="OWT71" s="921"/>
      <c r="OWU71" s="921"/>
      <c r="OWV71" s="921"/>
      <c r="OWW71" s="921"/>
      <c r="OWX71" s="921"/>
      <c r="OWY71" s="921"/>
      <c r="OWZ71" s="921"/>
      <c r="OXA71" s="921"/>
      <c r="OXB71" s="921"/>
      <c r="OXC71" s="921"/>
      <c r="OXD71" s="921"/>
      <c r="OXE71" s="921"/>
      <c r="OXF71" s="921"/>
      <c r="OXG71" s="921"/>
      <c r="OXH71" s="921"/>
      <c r="OXI71" s="921"/>
      <c r="OXJ71" s="921"/>
      <c r="OXK71" s="921"/>
      <c r="OXL71" s="921"/>
      <c r="OXM71" s="921"/>
      <c r="OXN71" s="921"/>
      <c r="OXO71" s="921"/>
      <c r="OXP71" s="921"/>
      <c r="OXQ71" s="921"/>
      <c r="OXR71" s="921"/>
      <c r="OXS71" s="921"/>
      <c r="OXT71" s="921"/>
      <c r="OXU71" s="921"/>
      <c r="OXV71" s="921"/>
      <c r="OXW71" s="921"/>
      <c r="OXX71" s="921"/>
      <c r="OXY71" s="921"/>
      <c r="OXZ71" s="921"/>
      <c r="OYA71" s="921"/>
      <c r="OYB71" s="921"/>
      <c r="OYC71" s="921"/>
      <c r="OYD71" s="921"/>
      <c r="OYE71" s="921"/>
      <c r="OYF71" s="921"/>
      <c r="OYG71" s="921"/>
      <c r="OYH71" s="921"/>
      <c r="OYI71" s="921"/>
      <c r="OYJ71" s="921"/>
      <c r="OYK71" s="921"/>
      <c r="OYL71" s="921"/>
      <c r="OYM71" s="921"/>
      <c r="OYN71" s="921"/>
      <c r="OYO71" s="921"/>
      <c r="OYP71" s="921"/>
      <c r="OYQ71" s="921"/>
      <c r="OYR71" s="921"/>
      <c r="OYS71" s="921"/>
      <c r="OYT71" s="921"/>
      <c r="OYU71" s="921"/>
      <c r="OYV71" s="921"/>
      <c r="OYW71" s="921"/>
      <c r="OYX71" s="921"/>
      <c r="OYY71" s="921"/>
      <c r="OYZ71" s="921"/>
      <c r="OZA71" s="921"/>
      <c r="OZB71" s="921"/>
      <c r="OZC71" s="921"/>
      <c r="OZD71" s="921"/>
      <c r="OZE71" s="921"/>
      <c r="OZF71" s="921"/>
      <c r="OZG71" s="921"/>
      <c r="OZH71" s="921"/>
      <c r="OZI71" s="921"/>
      <c r="OZJ71" s="921"/>
      <c r="OZK71" s="921"/>
      <c r="OZL71" s="921"/>
      <c r="OZM71" s="921"/>
      <c r="OZN71" s="921"/>
      <c r="OZO71" s="921"/>
      <c r="OZP71" s="921"/>
      <c r="OZQ71" s="921"/>
      <c r="OZR71" s="921"/>
      <c r="OZS71" s="921"/>
      <c r="OZT71" s="921"/>
      <c r="OZU71" s="921"/>
      <c r="OZV71" s="921"/>
      <c r="OZW71" s="921"/>
      <c r="OZX71" s="921"/>
      <c r="OZY71" s="921"/>
      <c r="OZZ71" s="921"/>
      <c r="PAA71" s="921"/>
      <c r="PAB71" s="921"/>
      <c r="PAC71" s="921"/>
      <c r="PAD71" s="921"/>
      <c r="PAE71" s="921"/>
      <c r="PAF71" s="921"/>
      <c r="PAG71" s="921"/>
      <c r="PAH71" s="921"/>
      <c r="PAI71" s="921"/>
      <c r="PAJ71" s="921"/>
      <c r="PAK71" s="921"/>
      <c r="PAL71" s="921"/>
      <c r="PAM71" s="921"/>
      <c r="PAN71" s="921"/>
      <c r="PAO71" s="921"/>
      <c r="PAP71" s="921"/>
      <c r="PAQ71" s="921"/>
      <c r="PAR71" s="921"/>
      <c r="PAS71" s="921"/>
      <c r="PAT71" s="921"/>
      <c r="PAU71" s="921"/>
      <c r="PAV71" s="921"/>
      <c r="PAW71" s="921"/>
      <c r="PAX71" s="921"/>
      <c r="PAY71" s="921"/>
      <c r="PAZ71" s="921"/>
      <c r="PBA71" s="921"/>
      <c r="PBB71" s="921"/>
      <c r="PBC71" s="921"/>
      <c r="PBD71" s="921"/>
      <c r="PBE71" s="921"/>
      <c r="PBF71" s="921"/>
      <c r="PBG71" s="921"/>
      <c r="PBH71" s="921"/>
      <c r="PBI71" s="921"/>
      <c r="PBJ71" s="921"/>
      <c r="PBK71" s="921"/>
      <c r="PBL71" s="921"/>
      <c r="PBM71" s="921"/>
      <c r="PBN71" s="921"/>
      <c r="PBO71" s="921"/>
      <c r="PBP71" s="921"/>
      <c r="PBQ71" s="921"/>
      <c r="PBR71" s="921"/>
      <c r="PBS71" s="921"/>
      <c r="PBT71" s="921"/>
      <c r="PBU71" s="921"/>
      <c r="PBV71" s="921"/>
      <c r="PBW71" s="921"/>
      <c r="PBX71" s="921"/>
      <c r="PBY71" s="921"/>
      <c r="PBZ71" s="921"/>
      <c r="PCA71" s="921"/>
      <c r="PCB71" s="921"/>
      <c r="PCC71" s="921"/>
      <c r="PCD71" s="921"/>
      <c r="PCE71" s="921"/>
      <c r="PCF71" s="921"/>
      <c r="PCG71" s="921"/>
      <c r="PCH71" s="921"/>
      <c r="PCI71" s="921"/>
      <c r="PCJ71" s="921"/>
      <c r="PCK71" s="921"/>
      <c r="PCL71" s="921"/>
      <c r="PCM71" s="921"/>
      <c r="PCN71" s="921"/>
      <c r="PCO71" s="921"/>
      <c r="PCP71" s="921"/>
      <c r="PCQ71" s="921"/>
      <c r="PCR71" s="921"/>
      <c r="PCS71" s="921"/>
      <c r="PCT71" s="921"/>
      <c r="PCU71" s="921"/>
      <c r="PCV71" s="921"/>
      <c r="PCW71" s="921"/>
      <c r="PCX71" s="921"/>
      <c r="PCY71" s="921"/>
      <c r="PCZ71" s="921"/>
      <c r="PDA71" s="921"/>
      <c r="PDB71" s="921"/>
      <c r="PDC71" s="921"/>
      <c r="PDD71" s="921"/>
      <c r="PDE71" s="921"/>
      <c r="PDF71" s="921"/>
      <c r="PDG71" s="921"/>
      <c r="PDH71" s="921"/>
      <c r="PDI71" s="921"/>
      <c r="PDJ71" s="921"/>
      <c r="PDK71" s="921"/>
      <c r="PDL71" s="921"/>
      <c r="PDM71" s="921"/>
      <c r="PDN71" s="921"/>
      <c r="PDO71" s="921"/>
      <c r="PDP71" s="921"/>
      <c r="PDQ71" s="921"/>
      <c r="PDR71" s="921"/>
      <c r="PDS71" s="921"/>
      <c r="PDT71" s="921"/>
      <c r="PDU71" s="921"/>
      <c r="PDV71" s="921"/>
      <c r="PDW71" s="921"/>
      <c r="PDX71" s="921"/>
      <c r="PDY71" s="921"/>
      <c r="PDZ71" s="921"/>
      <c r="PEA71" s="921"/>
      <c r="PEB71" s="921"/>
      <c r="PEC71" s="921"/>
      <c r="PED71" s="921"/>
      <c r="PEE71" s="921"/>
      <c r="PEF71" s="921"/>
      <c r="PEG71" s="921"/>
      <c r="PEH71" s="921"/>
      <c r="PEI71" s="921"/>
      <c r="PEJ71" s="921"/>
      <c r="PEK71" s="921"/>
      <c r="PEL71" s="921"/>
      <c r="PEM71" s="921"/>
      <c r="PEN71" s="921"/>
      <c r="PEO71" s="921"/>
      <c r="PEP71" s="921"/>
      <c r="PEQ71" s="921"/>
      <c r="PER71" s="921"/>
      <c r="PES71" s="921"/>
      <c r="PET71" s="921"/>
      <c r="PEU71" s="921"/>
      <c r="PEV71" s="921"/>
      <c r="PEW71" s="921"/>
      <c r="PEX71" s="921"/>
      <c r="PEY71" s="921"/>
      <c r="PEZ71" s="921"/>
      <c r="PFA71" s="921"/>
      <c r="PFB71" s="921"/>
      <c r="PFC71" s="921"/>
      <c r="PFD71" s="921"/>
      <c r="PFE71" s="921"/>
      <c r="PFF71" s="921"/>
      <c r="PFG71" s="921"/>
      <c r="PFH71" s="921"/>
      <c r="PFI71" s="921"/>
      <c r="PFJ71" s="921"/>
      <c r="PFK71" s="921"/>
      <c r="PFL71" s="921"/>
      <c r="PFM71" s="921"/>
      <c r="PFN71" s="921"/>
      <c r="PFO71" s="921"/>
      <c r="PFP71" s="921"/>
      <c r="PFQ71" s="921"/>
      <c r="PFR71" s="921"/>
      <c r="PFS71" s="921"/>
      <c r="PFT71" s="921"/>
      <c r="PFU71" s="921"/>
      <c r="PFV71" s="921"/>
      <c r="PFW71" s="921"/>
      <c r="PFX71" s="921"/>
      <c r="PFY71" s="921"/>
      <c r="PFZ71" s="921"/>
      <c r="PGA71" s="921"/>
      <c r="PGB71" s="921"/>
      <c r="PGC71" s="921"/>
      <c r="PGD71" s="921"/>
      <c r="PGE71" s="921"/>
      <c r="PGF71" s="921"/>
      <c r="PGG71" s="921"/>
      <c r="PGH71" s="921"/>
      <c r="PGI71" s="921"/>
      <c r="PGJ71" s="921"/>
      <c r="PGK71" s="921"/>
      <c r="PGL71" s="921"/>
      <c r="PGM71" s="921"/>
      <c r="PGN71" s="921"/>
      <c r="PGO71" s="921"/>
      <c r="PGP71" s="921"/>
      <c r="PGQ71" s="921"/>
      <c r="PGR71" s="921"/>
      <c r="PGS71" s="921"/>
      <c r="PGT71" s="921"/>
      <c r="PGU71" s="921"/>
      <c r="PGV71" s="921"/>
      <c r="PGW71" s="921"/>
      <c r="PGX71" s="921"/>
      <c r="PGY71" s="921"/>
      <c r="PGZ71" s="921"/>
      <c r="PHA71" s="921"/>
      <c r="PHB71" s="921"/>
      <c r="PHC71" s="921"/>
      <c r="PHD71" s="921"/>
      <c r="PHE71" s="921"/>
      <c r="PHF71" s="921"/>
      <c r="PHG71" s="921"/>
      <c r="PHH71" s="921"/>
      <c r="PHI71" s="921"/>
      <c r="PHJ71" s="921"/>
      <c r="PHK71" s="921"/>
      <c r="PHL71" s="921"/>
      <c r="PHM71" s="921"/>
      <c r="PHN71" s="921"/>
      <c r="PHO71" s="921"/>
      <c r="PHP71" s="921"/>
      <c r="PHQ71" s="921"/>
      <c r="PHR71" s="921"/>
      <c r="PHS71" s="921"/>
      <c r="PHT71" s="921"/>
      <c r="PHU71" s="921"/>
      <c r="PHV71" s="921"/>
      <c r="PHW71" s="921"/>
      <c r="PHX71" s="921"/>
      <c r="PHY71" s="921"/>
      <c r="PHZ71" s="921"/>
      <c r="PIA71" s="921"/>
      <c r="PIB71" s="921"/>
      <c r="PIC71" s="921"/>
      <c r="PID71" s="921"/>
      <c r="PIE71" s="921"/>
      <c r="PIF71" s="921"/>
      <c r="PIG71" s="921"/>
      <c r="PIH71" s="921"/>
      <c r="PII71" s="921"/>
      <c r="PIJ71" s="921"/>
      <c r="PIK71" s="921"/>
      <c r="PIL71" s="921"/>
      <c r="PIM71" s="921"/>
      <c r="PIN71" s="921"/>
      <c r="PIO71" s="921"/>
      <c r="PIP71" s="921"/>
      <c r="PIQ71" s="921"/>
      <c r="PIR71" s="921"/>
      <c r="PIS71" s="921"/>
      <c r="PIT71" s="921"/>
      <c r="PIU71" s="921"/>
      <c r="PIV71" s="921"/>
      <c r="PIW71" s="921"/>
      <c r="PIX71" s="921"/>
      <c r="PIY71" s="921"/>
      <c r="PIZ71" s="921"/>
      <c r="PJA71" s="921"/>
      <c r="PJB71" s="921"/>
      <c r="PJC71" s="921"/>
      <c r="PJD71" s="921"/>
      <c r="PJE71" s="921"/>
      <c r="PJF71" s="921"/>
      <c r="PJG71" s="921"/>
      <c r="PJH71" s="921"/>
      <c r="PJI71" s="921"/>
      <c r="PJJ71" s="921"/>
      <c r="PJK71" s="921"/>
      <c r="PJL71" s="921"/>
      <c r="PJM71" s="921"/>
      <c r="PJN71" s="921"/>
      <c r="PJO71" s="921"/>
      <c r="PJP71" s="921"/>
      <c r="PJQ71" s="921"/>
      <c r="PJR71" s="921"/>
      <c r="PJS71" s="921"/>
      <c r="PJT71" s="921"/>
      <c r="PJU71" s="921"/>
      <c r="PJV71" s="921"/>
      <c r="PJW71" s="921"/>
      <c r="PJX71" s="921"/>
      <c r="PJY71" s="921"/>
      <c r="PJZ71" s="921"/>
      <c r="PKA71" s="921"/>
      <c r="PKB71" s="921"/>
      <c r="PKC71" s="921"/>
      <c r="PKD71" s="921"/>
      <c r="PKE71" s="921"/>
      <c r="PKF71" s="921"/>
      <c r="PKG71" s="921"/>
      <c r="PKH71" s="921"/>
      <c r="PKI71" s="921"/>
      <c r="PKJ71" s="921"/>
      <c r="PKK71" s="921"/>
      <c r="PKL71" s="921"/>
      <c r="PKM71" s="921"/>
      <c r="PKN71" s="921"/>
      <c r="PKO71" s="921"/>
      <c r="PKP71" s="921"/>
      <c r="PKQ71" s="921"/>
      <c r="PKR71" s="921"/>
      <c r="PKS71" s="921"/>
      <c r="PKT71" s="921"/>
      <c r="PKU71" s="921"/>
      <c r="PKV71" s="921"/>
      <c r="PKW71" s="921"/>
      <c r="PKX71" s="921"/>
      <c r="PKY71" s="921"/>
      <c r="PKZ71" s="921"/>
      <c r="PLA71" s="921"/>
      <c r="PLB71" s="921"/>
      <c r="PLC71" s="921"/>
      <c r="PLD71" s="921"/>
      <c r="PLE71" s="921"/>
      <c r="PLF71" s="921"/>
      <c r="PLG71" s="921"/>
      <c r="PLH71" s="921"/>
      <c r="PLI71" s="921"/>
      <c r="PLJ71" s="921"/>
      <c r="PLK71" s="921"/>
      <c r="PLL71" s="921"/>
      <c r="PLM71" s="921"/>
      <c r="PLN71" s="921"/>
      <c r="PLO71" s="921"/>
      <c r="PLP71" s="921"/>
      <c r="PLQ71" s="921"/>
      <c r="PLR71" s="921"/>
      <c r="PLS71" s="921"/>
      <c r="PLT71" s="921"/>
      <c r="PLU71" s="921"/>
      <c r="PLV71" s="921"/>
      <c r="PLW71" s="921"/>
      <c r="PLX71" s="921"/>
      <c r="PLY71" s="921"/>
      <c r="PLZ71" s="921"/>
      <c r="PMA71" s="921"/>
      <c r="PMB71" s="921"/>
      <c r="PMC71" s="921"/>
      <c r="PMD71" s="921"/>
      <c r="PME71" s="921"/>
      <c r="PMF71" s="921"/>
      <c r="PMG71" s="921"/>
      <c r="PMH71" s="921"/>
      <c r="PMI71" s="921"/>
      <c r="PMJ71" s="921"/>
      <c r="PMK71" s="921"/>
      <c r="PML71" s="921"/>
      <c r="PMM71" s="921"/>
      <c r="PMN71" s="921"/>
      <c r="PMO71" s="921"/>
      <c r="PMP71" s="921"/>
      <c r="PMQ71" s="921"/>
      <c r="PMR71" s="921"/>
      <c r="PMS71" s="921"/>
      <c r="PMT71" s="921"/>
      <c r="PMU71" s="921"/>
      <c r="PMV71" s="921"/>
      <c r="PMW71" s="921"/>
      <c r="PMX71" s="921"/>
      <c r="PMY71" s="921"/>
      <c r="PMZ71" s="921"/>
      <c r="PNA71" s="921"/>
      <c r="PNB71" s="921"/>
      <c r="PNC71" s="921"/>
      <c r="PND71" s="921"/>
      <c r="PNE71" s="921"/>
      <c r="PNF71" s="921"/>
      <c r="PNG71" s="921"/>
      <c r="PNH71" s="921"/>
      <c r="PNI71" s="921"/>
      <c r="PNJ71" s="921"/>
      <c r="PNK71" s="921"/>
      <c r="PNL71" s="921"/>
      <c r="PNM71" s="921"/>
      <c r="PNN71" s="921"/>
      <c r="PNO71" s="921"/>
      <c r="PNP71" s="921"/>
      <c r="PNQ71" s="921"/>
      <c r="PNR71" s="921"/>
      <c r="PNS71" s="921"/>
      <c r="PNT71" s="921"/>
      <c r="PNU71" s="921"/>
      <c r="PNV71" s="921"/>
      <c r="PNW71" s="921"/>
      <c r="PNX71" s="921"/>
      <c r="PNY71" s="921"/>
      <c r="PNZ71" s="921"/>
      <c r="POA71" s="921"/>
      <c r="POB71" s="921"/>
      <c r="POC71" s="921"/>
      <c r="POD71" s="921"/>
      <c r="POE71" s="921"/>
      <c r="POF71" s="921"/>
      <c r="POG71" s="921"/>
      <c r="POH71" s="921"/>
      <c r="POI71" s="921"/>
      <c r="POJ71" s="921"/>
      <c r="POK71" s="921"/>
      <c r="POL71" s="921"/>
      <c r="POM71" s="921"/>
      <c r="PON71" s="921"/>
      <c r="POO71" s="921"/>
      <c r="POP71" s="921"/>
      <c r="POQ71" s="921"/>
      <c r="POR71" s="921"/>
      <c r="POS71" s="921"/>
      <c r="POT71" s="921"/>
      <c r="POU71" s="921"/>
      <c r="POV71" s="921"/>
      <c r="POW71" s="921"/>
      <c r="POX71" s="921"/>
      <c r="POY71" s="921"/>
      <c r="POZ71" s="921"/>
      <c r="PPA71" s="921"/>
      <c r="PPB71" s="921"/>
      <c r="PPC71" s="921"/>
      <c r="PPD71" s="921"/>
      <c r="PPE71" s="921"/>
      <c r="PPF71" s="921"/>
      <c r="PPG71" s="921"/>
      <c r="PPH71" s="921"/>
      <c r="PPI71" s="921"/>
      <c r="PPJ71" s="921"/>
      <c r="PPK71" s="921"/>
      <c r="PPL71" s="921"/>
      <c r="PPM71" s="921"/>
      <c r="PPN71" s="921"/>
      <c r="PPO71" s="921"/>
      <c r="PPP71" s="921"/>
      <c r="PPQ71" s="921"/>
      <c r="PPR71" s="921"/>
      <c r="PPS71" s="921"/>
      <c r="PPT71" s="921"/>
      <c r="PPU71" s="921"/>
      <c r="PPV71" s="921"/>
      <c r="PPW71" s="921"/>
      <c r="PPX71" s="921"/>
      <c r="PPY71" s="921"/>
      <c r="PPZ71" s="921"/>
      <c r="PQA71" s="921"/>
      <c r="PQB71" s="921"/>
      <c r="PQC71" s="921"/>
      <c r="PQD71" s="921"/>
      <c r="PQE71" s="921"/>
      <c r="PQF71" s="921"/>
      <c r="PQG71" s="921"/>
      <c r="PQH71" s="921"/>
      <c r="PQI71" s="921"/>
      <c r="PQJ71" s="921"/>
      <c r="PQK71" s="921"/>
      <c r="PQL71" s="921"/>
      <c r="PQM71" s="921"/>
      <c r="PQN71" s="921"/>
      <c r="PQO71" s="921"/>
      <c r="PQP71" s="921"/>
      <c r="PQQ71" s="921"/>
      <c r="PQR71" s="921"/>
      <c r="PQS71" s="921"/>
      <c r="PQT71" s="921"/>
      <c r="PQU71" s="921"/>
      <c r="PQV71" s="921"/>
      <c r="PQW71" s="921"/>
      <c r="PQX71" s="921"/>
      <c r="PQY71" s="921"/>
      <c r="PQZ71" s="921"/>
      <c r="PRA71" s="921"/>
      <c r="PRB71" s="921"/>
      <c r="PRC71" s="921"/>
      <c r="PRD71" s="921"/>
      <c r="PRE71" s="921"/>
      <c r="PRF71" s="921"/>
      <c r="PRG71" s="921"/>
      <c r="PRH71" s="921"/>
      <c r="PRI71" s="921"/>
      <c r="PRJ71" s="921"/>
      <c r="PRK71" s="921"/>
      <c r="PRL71" s="921"/>
      <c r="PRM71" s="921"/>
      <c r="PRN71" s="921"/>
      <c r="PRO71" s="921"/>
      <c r="PRP71" s="921"/>
      <c r="PRQ71" s="921"/>
      <c r="PRR71" s="921"/>
      <c r="PRS71" s="921"/>
      <c r="PRT71" s="921"/>
      <c r="PRU71" s="921"/>
      <c r="PRV71" s="921"/>
      <c r="PRW71" s="921"/>
      <c r="PRX71" s="921"/>
      <c r="PRY71" s="921"/>
      <c r="PRZ71" s="921"/>
      <c r="PSA71" s="921"/>
      <c r="PSB71" s="921"/>
      <c r="PSC71" s="921"/>
      <c r="PSD71" s="921"/>
      <c r="PSE71" s="921"/>
      <c r="PSF71" s="921"/>
      <c r="PSG71" s="921"/>
      <c r="PSH71" s="921"/>
      <c r="PSI71" s="921"/>
      <c r="PSJ71" s="921"/>
      <c r="PSK71" s="921"/>
      <c r="PSL71" s="921"/>
      <c r="PSM71" s="921"/>
      <c r="PSN71" s="921"/>
      <c r="PSO71" s="921"/>
      <c r="PSP71" s="921"/>
      <c r="PSQ71" s="921"/>
      <c r="PSR71" s="921"/>
      <c r="PSS71" s="921"/>
      <c r="PST71" s="921"/>
      <c r="PSU71" s="921"/>
      <c r="PSV71" s="921"/>
      <c r="PSW71" s="921"/>
      <c r="PSX71" s="921"/>
      <c r="PSY71" s="921"/>
      <c r="PSZ71" s="921"/>
      <c r="PTA71" s="921"/>
      <c r="PTB71" s="921"/>
      <c r="PTC71" s="921"/>
      <c r="PTD71" s="921"/>
      <c r="PTE71" s="921"/>
      <c r="PTF71" s="921"/>
      <c r="PTG71" s="921"/>
      <c r="PTH71" s="921"/>
      <c r="PTI71" s="921"/>
      <c r="PTJ71" s="921"/>
      <c r="PTK71" s="921"/>
      <c r="PTL71" s="921"/>
      <c r="PTM71" s="921"/>
      <c r="PTN71" s="921"/>
      <c r="PTO71" s="921"/>
      <c r="PTP71" s="921"/>
      <c r="PTQ71" s="921"/>
      <c r="PTR71" s="921"/>
      <c r="PTS71" s="921"/>
      <c r="PTT71" s="921"/>
      <c r="PTU71" s="921"/>
      <c r="PTV71" s="921"/>
      <c r="PTW71" s="921"/>
      <c r="PTX71" s="921"/>
      <c r="PTY71" s="921"/>
      <c r="PTZ71" s="921"/>
      <c r="PUA71" s="921"/>
      <c r="PUB71" s="921"/>
      <c r="PUC71" s="921"/>
      <c r="PUD71" s="921"/>
      <c r="PUE71" s="921"/>
      <c r="PUF71" s="921"/>
      <c r="PUG71" s="921"/>
      <c r="PUH71" s="921"/>
      <c r="PUI71" s="921"/>
      <c r="PUJ71" s="921"/>
      <c r="PUK71" s="921"/>
      <c r="PUL71" s="921"/>
      <c r="PUM71" s="921"/>
      <c r="PUN71" s="921"/>
      <c r="PUO71" s="921"/>
      <c r="PUP71" s="921"/>
      <c r="PUQ71" s="921"/>
      <c r="PUR71" s="921"/>
      <c r="PUS71" s="921"/>
      <c r="PUT71" s="921"/>
      <c r="PUU71" s="921"/>
      <c r="PUV71" s="921"/>
      <c r="PUW71" s="921"/>
      <c r="PUX71" s="921"/>
      <c r="PUY71" s="921"/>
      <c r="PUZ71" s="921"/>
      <c r="PVA71" s="921"/>
      <c r="PVB71" s="921"/>
      <c r="PVC71" s="921"/>
      <c r="PVD71" s="921"/>
      <c r="PVE71" s="921"/>
      <c r="PVF71" s="921"/>
      <c r="PVG71" s="921"/>
      <c r="PVH71" s="921"/>
      <c r="PVI71" s="921"/>
      <c r="PVJ71" s="921"/>
      <c r="PVK71" s="921"/>
      <c r="PVL71" s="921"/>
      <c r="PVM71" s="921"/>
      <c r="PVN71" s="921"/>
      <c r="PVO71" s="921"/>
      <c r="PVP71" s="921"/>
      <c r="PVQ71" s="921"/>
      <c r="PVR71" s="921"/>
      <c r="PVS71" s="921"/>
      <c r="PVT71" s="921"/>
      <c r="PVU71" s="921"/>
      <c r="PVV71" s="921"/>
      <c r="PVW71" s="921"/>
      <c r="PVX71" s="921"/>
      <c r="PVY71" s="921"/>
      <c r="PVZ71" s="921"/>
      <c r="PWA71" s="921"/>
      <c r="PWB71" s="921"/>
      <c r="PWC71" s="921"/>
      <c r="PWD71" s="921"/>
      <c r="PWE71" s="921"/>
      <c r="PWF71" s="921"/>
      <c r="PWG71" s="921"/>
      <c r="PWH71" s="921"/>
      <c r="PWI71" s="921"/>
      <c r="PWJ71" s="921"/>
      <c r="PWK71" s="921"/>
      <c r="PWL71" s="921"/>
      <c r="PWM71" s="921"/>
      <c r="PWN71" s="921"/>
      <c r="PWO71" s="921"/>
      <c r="PWP71" s="921"/>
      <c r="PWQ71" s="921"/>
      <c r="PWR71" s="921"/>
      <c r="PWS71" s="921"/>
      <c r="PWT71" s="921"/>
      <c r="PWU71" s="921"/>
      <c r="PWV71" s="921"/>
      <c r="PWW71" s="921"/>
      <c r="PWX71" s="921"/>
      <c r="PWY71" s="921"/>
      <c r="PWZ71" s="921"/>
      <c r="PXA71" s="921"/>
      <c r="PXB71" s="921"/>
      <c r="PXC71" s="921"/>
      <c r="PXD71" s="921"/>
      <c r="PXE71" s="921"/>
      <c r="PXF71" s="921"/>
      <c r="PXG71" s="921"/>
      <c r="PXH71" s="921"/>
      <c r="PXI71" s="921"/>
      <c r="PXJ71" s="921"/>
      <c r="PXK71" s="921"/>
      <c r="PXL71" s="921"/>
      <c r="PXM71" s="921"/>
      <c r="PXN71" s="921"/>
      <c r="PXO71" s="921"/>
      <c r="PXP71" s="921"/>
      <c r="PXQ71" s="921"/>
      <c r="PXR71" s="921"/>
      <c r="PXS71" s="921"/>
      <c r="PXT71" s="921"/>
      <c r="PXU71" s="921"/>
      <c r="PXV71" s="921"/>
      <c r="PXW71" s="921"/>
      <c r="PXX71" s="921"/>
      <c r="PXY71" s="921"/>
      <c r="PXZ71" s="921"/>
      <c r="PYA71" s="921"/>
      <c r="PYB71" s="921"/>
      <c r="PYC71" s="921"/>
      <c r="PYD71" s="921"/>
      <c r="PYE71" s="921"/>
      <c r="PYF71" s="921"/>
      <c r="PYG71" s="921"/>
      <c r="PYH71" s="921"/>
      <c r="PYI71" s="921"/>
      <c r="PYJ71" s="921"/>
      <c r="PYK71" s="921"/>
      <c r="PYL71" s="921"/>
      <c r="PYM71" s="921"/>
      <c r="PYN71" s="921"/>
      <c r="PYO71" s="921"/>
      <c r="PYP71" s="921"/>
      <c r="PYQ71" s="921"/>
      <c r="PYR71" s="921"/>
      <c r="PYS71" s="921"/>
      <c r="PYT71" s="921"/>
      <c r="PYU71" s="921"/>
      <c r="PYV71" s="921"/>
      <c r="PYW71" s="921"/>
      <c r="PYX71" s="921"/>
      <c r="PYY71" s="921"/>
      <c r="PYZ71" s="921"/>
      <c r="PZA71" s="921"/>
      <c r="PZB71" s="921"/>
      <c r="PZC71" s="921"/>
      <c r="PZD71" s="921"/>
      <c r="PZE71" s="921"/>
      <c r="PZF71" s="921"/>
      <c r="PZG71" s="921"/>
      <c r="PZH71" s="921"/>
      <c r="PZI71" s="921"/>
      <c r="PZJ71" s="921"/>
      <c r="PZK71" s="921"/>
      <c r="PZL71" s="921"/>
      <c r="PZM71" s="921"/>
      <c r="PZN71" s="921"/>
      <c r="PZO71" s="921"/>
      <c r="PZP71" s="921"/>
      <c r="PZQ71" s="921"/>
      <c r="PZR71" s="921"/>
      <c r="PZS71" s="921"/>
      <c r="PZT71" s="921"/>
      <c r="PZU71" s="921"/>
      <c r="PZV71" s="921"/>
      <c r="PZW71" s="921"/>
      <c r="PZX71" s="921"/>
      <c r="PZY71" s="921"/>
      <c r="PZZ71" s="921"/>
      <c r="QAA71" s="921"/>
      <c r="QAB71" s="921"/>
      <c r="QAC71" s="921"/>
      <c r="QAD71" s="921"/>
      <c r="QAE71" s="921"/>
      <c r="QAF71" s="921"/>
      <c r="QAG71" s="921"/>
      <c r="QAH71" s="921"/>
      <c r="QAI71" s="921"/>
      <c r="QAJ71" s="921"/>
      <c r="QAK71" s="921"/>
      <c r="QAL71" s="921"/>
      <c r="QAM71" s="921"/>
      <c r="QAN71" s="921"/>
      <c r="QAO71" s="921"/>
      <c r="QAP71" s="921"/>
      <c r="QAQ71" s="921"/>
      <c r="QAR71" s="921"/>
      <c r="QAS71" s="921"/>
      <c r="QAT71" s="921"/>
      <c r="QAU71" s="921"/>
      <c r="QAV71" s="921"/>
      <c r="QAW71" s="921"/>
      <c r="QAX71" s="921"/>
      <c r="QAY71" s="921"/>
      <c r="QAZ71" s="921"/>
      <c r="QBA71" s="921"/>
      <c r="QBB71" s="921"/>
      <c r="QBC71" s="921"/>
      <c r="QBD71" s="921"/>
      <c r="QBE71" s="921"/>
      <c r="QBF71" s="921"/>
      <c r="QBG71" s="921"/>
      <c r="QBH71" s="921"/>
      <c r="QBI71" s="921"/>
      <c r="QBJ71" s="921"/>
      <c r="QBK71" s="921"/>
      <c r="QBL71" s="921"/>
      <c r="QBM71" s="921"/>
      <c r="QBN71" s="921"/>
      <c r="QBO71" s="921"/>
      <c r="QBP71" s="921"/>
      <c r="QBQ71" s="921"/>
      <c r="QBR71" s="921"/>
      <c r="QBS71" s="921"/>
      <c r="QBT71" s="921"/>
      <c r="QBU71" s="921"/>
      <c r="QBV71" s="921"/>
      <c r="QBW71" s="921"/>
      <c r="QBX71" s="921"/>
      <c r="QBY71" s="921"/>
      <c r="QBZ71" s="921"/>
      <c r="QCA71" s="921"/>
      <c r="QCB71" s="921"/>
      <c r="QCC71" s="921"/>
      <c r="QCD71" s="921"/>
      <c r="QCE71" s="921"/>
      <c r="QCF71" s="921"/>
      <c r="QCG71" s="921"/>
      <c r="QCH71" s="921"/>
      <c r="QCI71" s="921"/>
      <c r="QCJ71" s="921"/>
      <c r="QCK71" s="921"/>
      <c r="QCL71" s="921"/>
      <c r="QCM71" s="921"/>
      <c r="QCN71" s="921"/>
      <c r="QCO71" s="921"/>
      <c r="QCP71" s="921"/>
      <c r="QCQ71" s="921"/>
      <c r="QCR71" s="921"/>
      <c r="QCS71" s="921"/>
      <c r="QCT71" s="921"/>
      <c r="QCU71" s="921"/>
      <c r="QCV71" s="921"/>
      <c r="QCW71" s="921"/>
      <c r="QCX71" s="921"/>
      <c r="QCY71" s="921"/>
      <c r="QCZ71" s="921"/>
      <c r="QDA71" s="921"/>
      <c r="QDB71" s="921"/>
      <c r="QDC71" s="921"/>
      <c r="QDD71" s="921"/>
      <c r="QDE71" s="921"/>
      <c r="QDF71" s="921"/>
      <c r="QDG71" s="921"/>
      <c r="QDH71" s="921"/>
      <c r="QDI71" s="921"/>
      <c r="QDJ71" s="921"/>
      <c r="QDK71" s="921"/>
      <c r="QDL71" s="921"/>
      <c r="QDM71" s="921"/>
      <c r="QDN71" s="921"/>
      <c r="QDO71" s="921"/>
      <c r="QDP71" s="921"/>
      <c r="QDQ71" s="921"/>
      <c r="QDR71" s="921"/>
      <c r="QDS71" s="921"/>
      <c r="QDT71" s="921"/>
      <c r="QDU71" s="921"/>
      <c r="QDV71" s="921"/>
      <c r="QDW71" s="921"/>
      <c r="QDX71" s="921"/>
      <c r="QDY71" s="921"/>
      <c r="QDZ71" s="921"/>
      <c r="QEA71" s="921"/>
      <c r="QEB71" s="921"/>
      <c r="QEC71" s="921"/>
      <c r="QED71" s="921"/>
      <c r="QEE71" s="921"/>
      <c r="QEF71" s="921"/>
      <c r="QEG71" s="921"/>
      <c r="QEH71" s="921"/>
      <c r="QEI71" s="921"/>
      <c r="QEJ71" s="921"/>
      <c r="QEK71" s="921"/>
      <c r="QEL71" s="921"/>
      <c r="QEM71" s="921"/>
      <c r="QEN71" s="921"/>
      <c r="QEO71" s="921"/>
      <c r="QEP71" s="921"/>
      <c r="QEQ71" s="921"/>
      <c r="QER71" s="921"/>
      <c r="QES71" s="921"/>
      <c r="QET71" s="921"/>
      <c r="QEU71" s="921"/>
      <c r="QEV71" s="921"/>
      <c r="QEW71" s="921"/>
      <c r="QEX71" s="921"/>
      <c r="QEY71" s="921"/>
      <c r="QEZ71" s="921"/>
      <c r="QFA71" s="921"/>
      <c r="QFB71" s="921"/>
      <c r="QFC71" s="921"/>
      <c r="QFD71" s="921"/>
      <c r="QFE71" s="921"/>
      <c r="QFF71" s="921"/>
      <c r="QFG71" s="921"/>
      <c r="QFH71" s="921"/>
      <c r="QFI71" s="921"/>
      <c r="QFJ71" s="921"/>
      <c r="QFK71" s="921"/>
      <c r="QFL71" s="921"/>
      <c r="QFM71" s="921"/>
      <c r="QFN71" s="921"/>
      <c r="QFO71" s="921"/>
      <c r="QFP71" s="921"/>
      <c r="QFQ71" s="921"/>
      <c r="QFR71" s="921"/>
      <c r="QFS71" s="921"/>
      <c r="QFT71" s="921"/>
      <c r="QFU71" s="921"/>
      <c r="QFV71" s="921"/>
      <c r="QFW71" s="921"/>
      <c r="QFX71" s="921"/>
      <c r="QFY71" s="921"/>
      <c r="QFZ71" s="921"/>
      <c r="QGA71" s="921"/>
      <c r="QGB71" s="921"/>
      <c r="QGC71" s="921"/>
      <c r="QGD71" s="921"/>
      <c r="QGE71" s="921"/>
      <c r="QGF71" s="921"/>
      <c r="QGG71" s="921"/>
      <c r="QGH71" s="921"/>
      <c r="QGI71" s="921"/>
      <c r="QGJ71" s="921"/>
      <c r="QGK71" s="921"/>
      <c r="QGL71" s="921"/>
      <c r="QGM71" s="921"/>
      <c r="QGN71" s="921"/>
      <c r="QGO71" s="921"/>
      <c r="QGP71" s="921"/>
      <c r="QGQ71" s="921"/>
      <c r="QGR71" s="921"/>
      <c r="QGS71" s="921"/>
      <c r="QGT71" s="921"/>
      <c r="QGU71" s="921"/>
      <c r="QGV71" s="921"/>
      <c r="QGW71" s="921"/>
      <c r="QGX71" s="921"/>
      <c r="QGY71" s="921"/>
      <c r="QGZ71" s="921"/>
      <c r="QHA71" s="921"/>
      <c r="QHB71" s="921"/>
      <c r="QHC71" s="921"/>
      <c r="QHD71" s="921"/>
      <c r="QHE71" s="921"/>
      <c r="QHF71" s="921"/>
      <c r="QHG71" s="921"/>
      <c r="QHH71" s="921"/>
      <c r="QHI71" s="921"/>
      <c r="QHJ71" s="921"/>
      <c r="QHK71" s="921"/>
      <c r="QHL71" s="921"/>
      <c r="QHM71" s="921"/>
      <c r="QHN71" s="921"/>
      <c r="QHO71" s="921"/>
      <c r="QHP71" s="921"/>
      <c r="QHQ71" s="921"/>
      <c r="QHR71" s="921"/>
      <c r="QHS71" s="921"/>
      <c r="QHT71" s="921"/>
      <c r="QHU71" s="921"/>
      <c r="QHV71" s="921"/>
      <c r="QHW71" s="921"/>
      <c r="QHX71" s="921"/>
      <c r="QHY71" s="921"/>
      <c r="QHZ71" s="921"/>
      <c r="QIA71" s="921"/>
      <c r="QIB71" s="921"/>
      <c r="QIC71" s="921"/>
      <c r="QID71" s="921"/>
      <c r="QIE71" s="921"/>
      <c r="QIF71" s="921"/>
      <c r="QIG71" s="921"/>
      <c r="QIH71" s="921"/>
      <c r="QII71" s="921"/>
      <c r="QIJ71" s="921"/>
      <c r="QIK71" s="921"/>
      <c r="QIL71" s="921"/>
      <c r="QIM71" s="921"/>
      <c r="QIN71" s="921"/>
      <c r="QIO71" s="921"/>
      <c r="QIP71" s="921"/>
      <c r="QIQ71" s="921"/>
      <c r="QIR71" s="921"/>
      <c r="QIS71" s="921"/>
      <c r="QIT71" s="921"/>
      <c r="QIU71" s="921"/>
      <c r="QIV71" s="921"/>
      <c r="QIW71" s="921"/>
      <c r="QIX71" s="921"/>
      <c r="QIY71" s="921"/>
      <c r="QIZ71" s="921"/>
      <c r="QJA71" s="921"/>
      <c r="QJB71" s="921"/>
      <c r="QJC71" s="921"/>
      <c r="QJD71" s="921"/>
      <c r="QJE71" s="921"/>
      <c r="QJF71" s="921"/>
      <c r="QJG71" s="921"/>
      <c r="QJH71" s="921"/>
      <c r="QJI71" s="921"/>
      <c r="QJJ71" s="921"/>
      <c r="QJK71" s="921"/>
      <c r="QJL71" s="921"/>
      <c r="QJM71" s="921"/>
      <c r="QJN71" s="921"/>
      <c r="QJO71" s="921"/>
      <c r="QJP71" s="921"/>
      <c r="QJQ71" s="921"/>
      <c r="QJR71" s="921"/>
      <c r="QJS71" s="921"/>
      <c r="QJT71" s="921"/>
      <c r="QJU71" s="921"/>
      <c r="QJV71" s="921"/>
      <c r="QJW71" s="921"/>
      <c r="QJX71" s="921"/>
      <c r="QJY71" s="921"/>
      <c r="QJZ71" s="921"/>
      <c r="QKA71" s="921"/>
      <c r="QKB71" s="921"/>
      <c r="QKC71" s="921"/>
      <c r="QKD71" s="921"/>
      <c r="QKE71" s="921"/>
      <c r="QKF71" s="921"/>
      <c r="QKG71" s="921"/>
      <c r="QKH71" s="921"/>
      <c r="QKI71" s="921"/>
      <c r="QKJ71" s="921"/>
      <c r="QKK71" s="921"/>
      <c r="QKL71" s="921"/>
      <c r="QKM71" s="921"/>
      <c r="QKN71" s="921"/>
      <c r="QKO71" s="921"/>
      <c r="QKP71" s="921"/>
      <c r="QKQ71" s="921"/>
      <c r="QKR71" s="921"/>
      <c r="QKS71" s="921"/>
      <c r="QKT71" s="921"/>
      <c r="QKU71" s="921"/>
      <c r="QKV71" s="921"/>
      <c r="QKW71" s="921"/>
      <c r="QKX71" s="921"/>
      <c r="QKY71" s="921"/>
      <c r="QKZ71" s="921"/>
      <c r="QLA71" s="921"/>
      <c r="QLB71" s="921"/>
      <c r="QLC71" s="921"/>
      <c r="QLD71" s="921"/>
      <c r="QLE71" s="921"/>
      <c r="QLF71" s="921"/>
      <c r="QLG71" s="921"/>
      <c r="QLH71" s="921"/>
      <c r="QLI71" s="921"/>
      <c r="QLJ71" s="921"/>
      <c r="QLK71" s="921"/>
      <c r="QLL71" s="921"/>
      <c r="QLM71" s="921"/>
      <c r="QLN71" s="921"/>
      <c r="QLO71" s="921"/>
      <c r="QLP71" s="921"/>
      <c r="QLQ71" s="921"/>
      <c r="QLR71" s="921"/>
      <c r="QLS71" s="921"/>
      <c r="QLT71" s="921"/>
      <c r="QLU71" s="921"/>
      <c r="QLV71" s="921"/>
      <c r="QLW71" s="921"/>
      <c r="QLX71" s="921"/>
      <c r="QLY71" s="921"/>
      <c r="QLZ71" s="921"/>
      <c r="QMA71" s="921"/>
      <c r="QMB71" s="921"/>
      <c r="QMC71" s="921"/>
      <c r="QMD71" s="921"/>
      <c r="QME71" s="921"/>
      <c r="QMF71" s="921"/>
      <c r="QMG71" s="921"/>
      <c r="QMH71" s="921"/>
      <c r="QMI71" s="921"/>
      <c r="QMJ71" s="921"/>
      <c r="QMK71" s="921"/>
      <c r="QML71" s="921"/>
      <c r="QMM71" s="921"/>
      <c r="QMN71" s="921"/>
      <c r="QMO71" s="921"/>
      <c r="QMP71" s="921"/>
      <c r="QMQ71" s="921"/>
      <c r="QMR71" s="921"/>
      <c r="QMS71" s="921"/>
      <c r="QMT71" s="921"/>
      <c r="QMU71" s="921"/>
      <c r="QMV71" s="921"/>
      <c r="QMW71" s="921"/>
      <c r="QMX71" s="921"/>
      <c r="QMY71" s="921"/>
      <c r="QMZ71" s="921"/>
      <c r="QNA71" s="921"/>
      <c r="QNB71" s="921"/>
      <c r="QNC71" s="921"/>
      <c r="QND71" s="921"/>
      <c r="QNE71" s="921"/>
      <c r="QNF71" s="921"/>
      <c r="QNG71" s="921"/>
      <c r="QNH71" s="921"/>
      <c r="QNI71" s="921"/>
      <c r="QNJ71" s="921"/>
      <c r="QNK71" s="921"/>
      <c r="QNL71" s="921"/>
      <c r="QNM71" s="921"/>
      <c r="QNN71" s="921"/>
      <c r="QNO71" s="921"/>
      <c r="QNP71" s="921"/>
      <c r="QNQ71" s="921"/>
      <c r="QNR71" s="921"/>
      <c r="QNS71" s="921"/>
      <c r="QNT71" s="921"/>
      <c r="QNU71" s="921"/>
      <c r="QNV71" s="921"/>
      <c r="QNW71" s="921"/>
      <c r="QNX71" s="921"/>
      <c r="QNY71" s="921"/>
      <c r="QNZ71" s="921"/>
      <c r="QOA71" s="921"/>
      <c r="QOB71" s="921"/>
      <c r="QOC71" s="921"/>
      <c r="QOD71" s="921"/>
      <c r="QOE71" s="921"/>
      <c r="QOF71" s="921"/>
      <c r="QOG71" s="921"/>
      <c r="QOH71" s="921"/>
      <c r="QOI71" s="921"/>
      <c r="QOJ71" s="921"/>
      <c r="QOK71" s="921"/>
      <c r="QOL71" s="921"/>
      <c r="QOM71" s="921"/>
      <c r="QON71" s="921"/>
      <c r="QOO71" s="921"/>
      <c r="QOP71" s="921"/>
      <c r="QOQ71" s="921"/>
      <c r="QOR71" s="921"/>
      <c r="QOS71" s="921"/>
      <c r="QOT71" s="921"/>
      <c r="QOU71" s="921"/>
      <c r="QOV71" s="921"/>
      <c r="QOW71" s="921"/>
      <c r="QOX71" s="921"/>
      <c r="QOY71" s="921"/>
      <c r="QOZ71" s="921"/>
      <c r="QPA71" s="921"/>
      <c r="QPB71" s="921"/>
      <c r="QPC71" s="921"/>
      <c r="QPD71" s="921"/>
      <c r="QPE71" s="921"/>
      <c r="QPF71" s="921"/>
      <c r="QPG71" s="921"/>
      <c r="QPH71" s="921"/>
      <c r="QPI71" s="921"/>
      <c r="QPJ71" s="921"/>
      <c r="QPK71" s="921"/>
      <c r="QPL71" s="921"/>
      <c r="QPM71" s="921"/>
      <c r="QPN71" s="921"/>
      <c r="QPO71" s="921"/>
      <c r="QPP71" s="921"/>
      <c r="QPQ71" s="921"/>
      <c r="QPR71" s="921"/>
      <c r="QPS71" s="921"/>
      <c r="QPT71" s="921"/>
      <c r="QPU71" s="921"/>
      <c r="QPV71" s="921"/>
      <c r="QPW71" s="921"/>
      <c r="QPX71" s="921"/>
      <c r="QPY71" s="921"/>
      <c r="QPZ71" s="921"/>
      <c r="QQA71" s="921"/>
      <c r="QQB71" s="921"/>
      <c r="QQC71" s="921"/>
      <c r="QQD71" s="921"/>
      <c r="QQE71" s="921"/>
      <c r="QQF71" s="921"/>
      <c r="QQG71" s="921"/>
      <c r="QQH71" s="921"/>
      <c r="QQI71" s="921"/>
      <c r="QQJ71" s="921"/>
      <c r="QQK71" s="921"/>
      <c r="QQL71" s="921"/>
      <c r="QQM71" s="921"/>
      <c r="QQN71" s="921"/>
      <c r="QQO71" s="921"/>
      <c r="QQP71" s="921"/>
      <c r="QQQ71" s="921"/>
      <c r="QQR71" s="921"/>
      <c r="QQS71" s="921"/>
      <c r="QQT71" s="921"/>
      <c r="QQU71" s="921"/>
      <c r="QQV71" s="921"/>
      <c r="QQW71" s="921"/>
      <c r="QQX71" s="921"/>
      <c r="QQY71" s="921"/>
      <c r="QQZ71" s="921"/>
      <c r="QRA71" s="921"/>
      <c r="QRB71" s="921"/>
      <c r="QRC71" s="921"/>
      <c r="QRD71" s="921"/>
      <c r="QRE71" s="921"/>
      <c r="QRF71" s="921"/>
      <c r="QRG71" s="921"/>
      <c r="QRH71" s="921"/>
      <c r="QRI71" s="921"/>
      <c r="QRJ71" s="921"/>
      <c r="QRK71" s="921"/>
      <c r="QRL71" s="921"/>
      <c r="QRM71" s="921"/>
      <c r="QRN71" s="921"/>
      <c r="QRO71" s="921"/>
      <c r="QRP71" s="921"/>
      <c r="QRQ71" s="921"/>
      <c r="QRR71" s="921"/>
      <c r="QRS71" s="921"/>
      <c r="QRT71" s="921"/>
      <c r="QRU71" s="921"/>
      <c r="QRV71" s="921"/>
      <c r="QRW71" s="921"/>
      <c r="QRX71" s="921"/>
      <c r="QRY71" s="921"/>
      <c r="QRZ71" s="921"/>
      <c r="QSA71" s="921"/>
      <c r="QSB71" s="921"/>
      <c r="QSC71" s="921"/>
      <c r="QSD71" s="921"/>
      <c r="QSE71" s="921"/>
      <c r="QSF71" s="921"/>
      <c r="QSG71" s="921"/>
      <c r="QSH71" s="921"/>
      <c r="QSI71" s="921"/>
      <c r="QSJ71" s="921"/>
      <c r="QSK71" s="921"/>
      <c r="QSL71" s="921"/>
      <c r="QSM71" s="921"/>
      <c r="QSN71" s="921"/>
      <c r="QSO71" s="921"/>
      <c r="QSP71" s="921"/>
      <c r="QSQ71" s="921"/>
      <c r="QSR71" s="921"/>
      <c r="QSS71" s="921"/>
      <c r="QST71" s="921"/>
      <c r="QSU71" s="921"/>
      <c r="QSV71" s="921"/>
      <c r="QSW71" s="921"/>
      <c r="QSX71" s="921"/>
      <c r="QSY71" s="921"/>
      <c r="QSZ71" s="921"/>
      <c r="QTA71" s="921"/>
      <c r="QTB71" s="921"/>
      <c r="QTC71" s="921"/>
      <c r="QTD71" s="921"/>
      <c r="QTE71" s="921"/>
      <c r="QTF71" s="921"/>
      <c r="QTG71" s="921"/>
      <c r="QTH71" s="921"/>
      <c r="QTI71" s="921"/>
      <c r="QTJ71" s="921"/>
      <c r="QTK71" s="921"/>
      <c r="QTL71" s="921"/>
      <c r="QTM71" s="921"/>
      <c r="QTN71" s="921"/>
      <c r="QTO71" s="921"/>
      <c r="QTP71" s="921"/>
      <c r="QTQ71" s="921"/>
      <c r="QTR71" s="921"/>
      <c r="QTS71" s="921"/>
      <c r="QTT71" s="921"/>
      <c r="QTU71" s="921"/>
      <c r="QTV71" s="921"/>
      <c r="QTW71" s="921"/>
      <c r="QTX71" s="921"/>
      <c r="QTY71" s="921"/>
      <c r="QTZ71" s="921"/>
      <c r="QUA71" s="921"/>
      <c r="QUB71" s="921"/>
      <c r="QUC71" s="921"/>
      <c r="QUD71" s="921"/>
      <c r="QUE71" s="921"/>
      <c r="QUF71" s="921"/>
      <c r="QUG71" s="921"/>
      <c r="QUH71" s="921"/>
      <c r="QUI71" s="921"/>
      <c r="QUJ71" s="921"/>
      <c r="QUK71" s="921"/>
      <c r="QUL71" s="921"/>
      <c r="QUM71" s="921"/>
      <c r="QUN71" s="921"/>
      <c r="QUO71" s="921"/>
      <c r="QUP71" s="921"/>
      <c r="QUQ71" s="921"/>
      <c r="QUR71" s="921"/>
      <c r="QUS71" s="921"/>
      <c r="QUT71" s="921"/>
      <c r="QUU71" s="921"/>
      <c r="QUV71" s="921"/>
      <c r="QUW71" s="921"/>
      <c r="QUX71" s="921"/>
      <c r="QUY71" s="921"/>
      <c r="QUZ71" s="921"/>
      <c r="QVA71" s="921"/>
      <c r="QVB71" s="921"/>
      <c r="QVC71" s="921"/>
      <c r="QVD71" s="921"/>
      <c r="QVE71" s="921"/>
      <c r="QVF71" s="921"/>
      <c r="QVG71" s="921"/>
      <c r="QVH71" s="921"/>
      <c r="QVI71" s="921"/>
      <c r="QVJ71" s="921"/>
      <c r="QVK71" s="921"/>
      <c r="QVL71" s="921"/>
      <c r="QVM71" s="921"/>
      <c r="QVN71" s="921"/>
      <c r="QVO71" s="921"/>
      <c r="QVP71" s="921"/>
      <c r="QVQ71" s="921"/>
      <c r="QVR71" s="921"/>
      <c r="QVS71" s="921"/>
      <c r="QVT71" s="921"/>
      <c r="QVU71" s="921"/>
      <c r="QVV71" s="921"/>
      <c r="QVW71" s="921"/>
      <c r="QVX71" s="921"/>
      <c r="QVY71" s="921"/>
      <c r="QVZ71" s="921"/>
      <c r="QWA71" s="921"/>
      <c r="QWB71" s="921"/>
      <c r="QWC71" s="921"/>
      <c r="QWD71" s="921"/>
      <c r="QWE71" s="921"/>
      <c r="QWF71" s="921"/>
      <c r="QWG71" s="921"/>
      <c r="QWH71" s="921"/>
      <c r="QWI71" s="921"/>
      <c r="QWJ71" s="921"/>
      <c r="QWK71" s="921"/>
      <c r="QWL71" s="921"/>
      <c r="QWM71" s="921"/>
      <c r="QWN71" s="921"/>
      <c r="QWO71" s="921"/>
      <c r="QWP71" s="921"/>
      <c r="QWQ71" s="921"/>
      <c r="QWR71" s="921"/>
      <c r="QWS71" s="921"/>
      <c r="QWT71" s="921"/>
      <c r="QWU71" s="921"/>
      <c r="QWV71" s="921"/>
      <c r="QWW71" s="921"/>
      <c r="QWX71" s="921"/>
      <c r="QWY71" s="921"/>
      <c r="QWZ71" s="921"/>
      <c r="QXA71" s="921"/>
      <c r="QXB71" s="921"/>
      <c r="QXC71" s="921"/>
      <c r="QXD71" s="921"/>
      <c r="QXE71" s="921"/>
      <c r="QXF71" s="921"/>
      <c r="QXG71" s="921"/>
      <c r="QXH71" s="921"/>
      <c r="QXI71" s="921"/>
      <c r="QXJ71" s="921"/>
      <c r="QXK71" s="921"/>
      <c r="QXL71" s="921"/>
      <c r="QXM71" s="921"/>
      <c r="QXN71" s="921"/>
      <c r="QXO71" s="921"/>
      <c r="QXP71" s="921"/>
      <c r="QXQ71" s="921"/>
      <c r="QXR71" s="921"/>
      <c r="QXS71" s="921"/>
      <c r="QXT71" s="921"/>
      <c r="QXU71" s="921"/>
      <c r="QXV71" s="921"/>
      <c r="QXW71" s="921"/>
      <c r="QXX71" s="921"/>
      <c r="QXY71" s="921"/>
      <c r="QXZ71" s="921"/>
      <c r="QYA71" s="921"/>
      <c r="QYB71" s="921"/>
      <c r="QYC71" s="921"/>
      <c r="QYD71" s="921"/>
      <c r="QYE71" s="921"/>
      <c r="QYF71" s="921"/>
      <c r="QYG71" s="921"/>
      <c r="QYH71" s="921"/>
      <c r="QYI71" s="921"/>
      <c r="QYJ71" s="921"/>
      <c r="QYK71" s="921"/>
      <c r="QYL71" s="921"/>
      <c r="QYM71" s="921"/>
      <c r="QYN71" s="921"/>
      <c r="QYO71" s="921"/>
      <c r="QYP71" s="921"/>
      <c r="QYQ71" s="921"/>
      <c r="QYR71" s="921"/>
      <c r="QYS71" s="921"/>
      <c r="QYT71" s="921"/>
      <c r="QYU71" s="921"/>
      <c r="QYV71" s="921"/>
      <c r="QYW71" s="921"/>
      <c r="QYX71" s="921"/>
      <c r="QYY71" s="921"/>
      <c r="QYZ71" s="921"/>
      <c r="QZA71" s="921"/>
      <c r="QZB71" s="921"/>
      <c r="QZC71" s="921"/>
      <c r="QZD71" s="921"/>
      <c r="QZE71" s="921"/>
      <c r="QZF71" s="921"/>
      <c r="QZG71" s="921"/>
      <c r="QZH71" s="921"/>
      <c r="QZI71" s="921"/>
      <c r="QZJ71" s="921"/>
      <c r="QZK71" s="921"/>
      <c r="QZL71" s="921"/>
      <c r="QZM71" s="921"/>
      <c r="QZN71" s="921"/>
      <c r="QZO71" s="921"/>
      <c r="QZP71" s="921"/>
      <c r="QZQ71" s="921"/>
      <c r="QZR71" s="921"/>
      <c r="QZS71" s="921"/>
      <c r="QZT71" s="921"/>
      <c r="QZU71" s="921"/>
      <c r="QZV71" s="921"/>
      <c r="QZW71" s="921"/>
      <c r="QZX71" s="921"/>
      <c r="QZY71" s="921"/>
      <c r="QZZ71" s="921"/>
      <c r="RAA71" s="921"/>
      <c r="RAB71" s="921"/>
      <c r="RAC71" s="921"/>
      <c r="RAD71" s="921"/>
      <c r="RAE71" s="921"/>
      <c r="RAF71" s="921"/>
      <c r="RAG71" s="921"/>
      <c r="RAH71" s="921"/>
      <c r="RAI71" s="921"/>
      <c r="RAJ71" s="921"/>
      <c r="RAK71" s="921"/>
      <c r="RAL71" s="921"/>
      <c r="RAM71" s="921"/>
      <c r="RAN71" s="921"/>
      <c r="RAO71" s="921"/>
      <c r="RAP71" s="921"/>
      <c r="RAQ71" s="921"/>
      <c r="RAR71" s="921"/>
      <c r="RAS71" s="921"/>
      <c r="RAT71" s="921"/>
      <c r="RAU71" s="921"/>
      <c r="RAV71" s="921"/>
      <c r="RAW71" s="921"/>
      <c r="RAX71" s="921"/>
      <c r="RAY71" s="921"/>
      <c r="RAZ71" s="921"/>
      <c r="RBA71" s="921"/>
      <c r="RBB71" s="921"/>
      <c r="RBC71" s="921"/>
      <c r="RBD71" s="921"/>
      <c r="RBE71" s="921"/>
      <c r="RBF71" s="921"/>
      <c r="RBG71" s="921"/>
      <c r="RBH71" s="921"/>
      <c r="RBI71" s="921"/>
      <c r="RBJ71" s="921"/>
      <c r="RBK71" s="921"/>
      <c r="RBL71" s="921"/>
      <c r="RBM71" s="921"/>
      <c r="RBN71" s="921"/>
      <c r="RBO71" s="921"/>
      <c r="RBP71" s="921"/>
      <c r="RBQ71" s="921"/>
      <c r="RBR71" s="921"/>
      <c r="RBS71" s="921"/>
      <c r="RBT71" s="921"/>
      <c r="RBU71" s="921"/>
      <c r="RBV71" s="921"/>
      <c r="RBW71" s="921"/>
      <c r="RBX71" s="921"/>
      <c r="RBY71" s="921"/>
      <c r="RBZ71" s="921"/>
      <c r="RCA71" s="921"/>
      <c r="RCB71" s="921"/>
      <c r="RCC71" s="921"/>
      <c r="RCD71" s="921"/>
      <c r="RCE71" s="921"/>
      <c r="RCF71" s="921"/>
      <c r="RCG71" s="921"/>
      <c r="RCH71" s="921"/>
      <c r="RCI71" s="921"/>
      <c r="RCJ71" s="921"/>
      <c r="RCK71" s="921"/>
      <c r="RCL71" s="921"/>
      <c r="RCM71" s="921"/>
      <c r="RCN71" s="921"/>
      <c r="RCO71" s="921"/>
      <c r="RCP71" s="921"/>
      <c r="RCQ71" s="921"/>
      <c r="RCR71" s="921"/>
      <c r="RCS71" s="921"/>
      <c r="RCT71" s="921"/>
      <c r="RCU71" s="921"/>
      <c r="RCV71" s="921"/>
      <c r="RCW71" s="921"/>
      <c r="RCX71" s="921"/>
      <c r="RCY71" s="921"/>
      <c r="RCZ71" s="921"/>
      <c r="RDA71" s="921"/>
      <c r="RDB71" s="921"/>
      <c r="RDC71" s="921"/>
      <c r="RDD71" s="921"/>
      <c r="RDE71" s="921"/>
      <c r="RDF71" s="921"/>
      <c r="RDG71" s="921"/>
      <c r="RDH71" s="921"/>
      <c r="RDI71" s="921"/>
      <c r="RDJ71" s="921"/>
      <c r="RDK71" s="921"/>
      <c r="RDL71" s="921"/>
      <c r="RDM71" s="921"/>
      <c r="RDN71" s="921"/>
      <c r="RDO71" s="921"/>
      <c r="RDP71" s="921"/>
      <c r="RDQ71" s="921"/>
      <c r="RDR71" s="921"/>
      <c r="RDS71" s="921"/>
      <c r="RDT71" s="921"/>
      <c r="RDU71" s="921"/>
      <c r="RDV71" s="921"/>
      <c r="RDW71" s="921"/>
      <c r="RDX71" s="921"/>
      <c r="RDY71" s="921"/>
      <c r="RDZ71" s="921"/>
      <c r="REA71" s="921"/>
      <c r="REB71" s="921"/>
      <c r="REC71" s="921"/>
      <c r="RED71" s="921"/>
      <c r="REE71" s="921"/>
      <c r="REF71" s="921"/>
      <c r="REG71" s="921"/>
      <c r="REH71" s="921"/>
      <c r="REI71" s="921"/>
      <c r="REJ71" s="921"/>
      <c r="REK71" s="921"/>
      <c r="REL71" s="921"/>
      <c r="REM71" s="921"/>
      <c r="REN71" s="921"/>
      <c r="REO71" s="921"/>
      <c r="REP71" s="921"/>
      <c r="REQ71" s="921"/>
      <c r="RER71" s="921"/>
      <c r="RES71" s="921"/>
      <c r="RET71" s="921"/>
      <c r="REU71" s="921"/>
      <c r="REV71" s="921"/>
      <c r="REW71" s="921"/>
      <c r="REX71" s="921"/>
      <c r="REY71" s="921"/>
      <c r="REZ71" s="921"/>
      <c r="RFA71" s="921"/>
      <c r="RFB71" s="921"/>
      <c r="RFC71" s="921"/>
      <c r="RFD71" s="921"/>
      <c r="RFE71" s="921"/>
      <c r="RFF71" s="921"/>
      <c r="RFG71" s="921"/>
      <c r="RFH71" s="921"/>
      <c r="RFI71" s="921"/>
      <c r="RFJ71" s="921"/>
      <c r="RFK71" s="921"/>
      <c r="RFL71" s="921"/>
      <c r="RFM71" s="921"/>
      <c r="RFN71" s="921"/>
      <c r="RFO71" s="921"/>
      <c r="RFP71" s="921"/>
      <c r="RFQ71" s="921"/>
      <c r="RFR71" s="921"/>
      <c r="RFS71" s="921"/>
      <c r="RFT71" s="921"/>
      <c r="RFU71" s="921"/>
      <c r="RFV71" s="921"/>
      <c r="RFW71" s="921"/>
      <c r="RFX71" s="921"/>
      <c r="RFY71" s="921"/>
      <c r="RFZ71" s="921"/>
      <c r="RGA71" s="921"/>
      <c r="RGB71" s="921"/>
      <c r="RGC71" s="921"/>
      <c r="RGD71" s="921"/>
      <c r="RGE71" s="921"/>
      <c r="RGF71" s="921"/>
      <c r="RGG71" s="921"/>
      <c r="RGH71" s="921"/>
      <c r="RGI71" s="921"/>
      <c r="RGJ71" s="921"/>
      <c r="RGK71" s="921"/>
      <c r="RGL71" s="921"/>
      <c r="RGM71" s="921"/>
      <c r="RGN71" s="921"/>
      <c r="RGO71" s="921"/>
      <c r="RGP71" s="921"/>
      <c r="RGQ71" s="921"/>
      <c r="RGR71" s="921"/>
      <c r="RGS71" s="921"/>
      <c r="RGT71" s="921"/>
      <c r="RGU71" s="921"/>
      <c r="RGV71" s="921"/>
      <c r="RGW71" s="921"/>
      <c r="RGX71" s="921"/>
      <c r="RGY71" s="921"/>
      <c r="RGZ71" s="921"/>
      <c r="RHA71" s="921"/>
      <c r="RHB71" s="921"/>
      <c r="RHC71" s="921"/>
      <c r="RHD71" s="921"/>
      <c r="RHE71" s="921"/>
      <c r="RHF71" s="921"/>
      <c r="RHG71" s="921"/>
      <c r="RHH71" s="921"/>
      <c r="RHI71" s="921"/>
      <c r="RHJ71" s="921"/>
      <c r="RHK71" s="921"/>
      <c r="RHL71" s="921"/>
      <c r="RHM71" s="921"/>
      <c r="RHN71" s="921"/>
      <c r="RHO71" s="921"/>
      <c r="RHP71" s="921"/>
      <c r="RHQ71" s="921"/>
      <c r="RHR71" s="921"/>
      <c r="RHS71" s="921"/>
      <c r="RHT71" s="921"/>
      <c r="RHU71" s="921"/>
      <c r="RHV71" s="921"/>
      <c r="RHW71" s="921"/>
      <c r="RHX71" s="921"/>
      <c r="RHY71" s="921"/>
      <c r="RHZ71" s="921"/>
      <c r="RIA71" s="921"/>
      <c r="RIB71" s="921"/>
      <c r="RIC71" s="921"/>
      <c r="RID71" s="921"/>
      <c r="RIE71" s="921"/>
      <c r="RIF71" s="921"/>
      <c r="RIG71" s="921"/>
      <c r="RIH71" s="921"/>
      <c r="RII71" s="921"/>
      <c r="RIJ71" s="921"/>
      <c r="RIK71" s="921"/>
      <c r="RIL71" s="921"/>
      <c r="RIM71" s="921"/>
      <c r="RIN71" s="921"/>
      <c r="RIO71" s="921"/>
      <c r="RIP71" s="921"/>
      <c r="RIQ71" s="921"/>
      <c r="RIR71" s="921"/>
      <c r="RIS71" s="921"/>
      <c r="RIT71" s="921"/>
      <c r="RIU71" s="921"/>
      <c r="RIV71" s="921"/>
      <c r="RIW71" s="921"/>
      <c r="RIX71" s="921"/>
      <c r="RIY71" s="921"/>
      <c r="RIZ71" s="921"/>
      <c r="RJA71" s="921"/>
      <c r="RJB71" s="921"/>
      <c r="RJC71" s="921"/>
      <c r="RJD71" s="921"/>
      <c r="RJE71" s="921"/>
      <c r="RJF71" s="921"/>
      <c r="RJG71" s="921"/>
      <c r="RJH71" s="921"/>
      <c r="RJI71" s="921"/>
      <c r="RJJ71" s="921"/>
      <c r="RJK71" s="921"/>
      <c r="RJL71" s="921"/>
      <c r="RJM71" s="921"/>
      <c r="RJN71" s="921"/>
      <c r="RJO71" s="921"/>
      <c r="RJP71" s="921"/>
      <c r="RJQ71" s="921"/>
      <c r="RJR71" s="921"/>
      <c r="RJS71" s="921"/>
      <c r="RJT71" s="921"/>
      <c r="RJU71" s="921"/>
      <c r="RJV71" s="921"/>
      <c r="RJW71" s="921"/>
      <c r="RJX71" s="921"/>
      <c r="RJY71" s="921"/>
      <c r="RJZ71" s="921"/>
      <c r="RKA71" s="921"/>
      <c r="RKB71" s="921"/>
      <c r="RKC71" s="921"/>
      <c r="RKD71" s="921"/>
      <c r="RKE71" s="921"/>
      <c r="RKF71" s="921"/>
      <c r="RKG71" s="921"/>
      <c r="RKH71" s="921"/>
      <c r="RKI71" s="921"/>
      <c r="RKJ71" s="921"/>
      <c r="RKK71" s="921"/>
      <c r="RKL71" s="921"/>
      <c r="RKM71" s="921"/>
      <c r="RKN71" s="921"/>
      <c r="RKO71" s="921"/>
      <c r="RKP71" s="921"/>
      <c r="RKQ71" s="921"/>
      <c r="RKR71" s="921"/>
      <c r="RKS71" s="921"/>
      <c r="RKT71" s="921"/>
      <c r="RKU71" s="921"/>
      <c r="RKV71" s="921"/>
      <c r="RKW71" s="921"/>
      <c r="RKX71" s="921"/>
      <c r="RKY71" s="921"/>
      <c r="RKZ71" s="921"/>
      <c r="RLA71" s="921"/>
      <c r="RLB71" s="921"/>
      <c r="RLC71" s="921"/>
      <c r="RLD71" s="921"/>
      <c r="RLE71" s="921"/>
      <c r="RLF71" s="921"/>
      <c r="RLG71" s="921"/>
      <c r="RLH71" s="921"/>
      <c r="RLI71" s="921"/>
      <c r="RLJ71" s="921"/>
      <c r="RLK71" s="921"/>
      <c r="RLL71" s="921"/>
      <c r="RLM71" s="921"/>
      <c r="RLN71" s="921"/>
      <c r="RLO71" s="921"/>
      <c r="RLP71" s="921"/>
      <c r="RLQ71" s="921"/>
      <c r="RLR71" s="921"/>
      <c r="RLS71" s="921"/>
      <c r="RLT71" s="921"/>
      <c r="RLU71" s="921"/>
      <c r="RLV71" s="921"/>
      <c r="RLW71" s="921"/>
      <c r="RLX71" s="921"/>
      <c r="RLY71" s="921"/>
      <c r="RLZ71" s="921"/>
      <c r="RMA71" s="921"/>
      <c r="RMB71" s="921"/>
      <c r="RMC71" s="921"/>
      <c r="RMD71" s="921"/>
      <c r="RME71" s="921"/>
      <c r="RMF71" s="921"/>
      <c r="RMG71" s="921"/>
      <c r="RMH71" s="921"/>
      <c r="RMI71" s="921"/>
      <c r="RMJ71" s="921"/>
      <c r="RMK71" s="921"/>
      <c r="RML71" s="921"/>
      <c r="RMM71" s="921"/>
      <c r="RMN71" s="921"/>
      <c r="RMO71" s="921"/>
      <c r="RMP71" s="921"/>
      <c r="RMQ71" s="921"/>
      <c r="RMR71" s="921"/>
      <c r="RMS71" s="921"/>
      <c r="RMT71" s="921"/>
      <c r="RMU71" s="921"/>
      <c r="RMV71" s="921"/>
      <c r="RMW71" s="921"/>
      <c r="RMX71" s="921"/>
      <c r="RMY71" s="921"/>
      <c r="RMZ71" s="921"/>
      <c r="RNA71" s="921"/>
      <c r="RNB71" s="921"/>
      <c r="RNC71" s="921"/>
      <c r="RND71" s="921"/>
      <c r="RNE71" s="921"/>
      <c r="RNF71" s="921"/>
      <c r="RNG71" s="921"/>
      <c r="RNH71" s="921"/>
      <c r="RNI71" s="921"/>
      <c r="RNJ71" s="921"/>
      <c r="RNK71" s="921"/>
      <c r="RNL71" s="921"/>
      <c r="RNM71" s="921"/>
      <c r="RNN71" s="921"/>
      <c r="RNO71" s="921"/>
      <c r="RNP71" s="921"/>
      <c r="RNQ71" s="921"/>
      <c r="RNR71" s="921"/>
      <c r="RNS71" s="921"/>
      <c r="RNT71" s="921"/>
      <c r="RNU71" s="921"/>
      <c r="RNV71" s="921"/>
      <c r="RNW71" s="921"/>
      <c r="RNX71" s="921"/>
      <c r="RNY71" s="921"/>
      <c r="RNZ71" s="921"/>
      <c r="ROA71" s="921"/>
      <c r="ROB71" s="921"/>
      <c r="ROC71" s="921"/>
      <c r="ROD71" s="921"/>
      <c r="ROE71" s="921"/>
      <c r="ROF71" s="921"/>
      <c r="ROG71" s="921"/>
      <c r="ROH71" s="921"/>
      <c r="ROI71" s="921"/>
      <c r="ROJ71" s="921"/>
      <c r="ROK71" s="921"/>
      <c r="ROL71" s="921"/>
      <c r="ROM71" s="921"/>
      <c r="RON71" s="921"/>
      <c r="ROO71" s="921"/>
      <c r="ROP71" s="921"/>
      <c r="ROQ71" s="921"/>
      <c r="ROR71" s="921"/>
      <c r="ROS71" s="921"/>
      <c r="ROT71" s="921"/>
      <c r="ROU71" s="921"/>
      <c r="ROV71" s="921"/>
      <c r="ROW71" s="921"/>
      <c r="ROX71" s="921"/>
      <c r="ROY71" s="921"/>
      <c r="ROZ71" s="921"/>
      <c r="RPA71" s="921"/>
      <c r="RPB71" s="921"/>
      <c r="RPC71" s="921"/>
      <c r="RPD71" s="921"/>
      <c r="RPE71" s="921"/>
      <c r="RPF71" s="921"/>
      <c r="RPG71" s="921"/>
      <c r="RPH71" s="921"/>
      <c r="RPI71" s="921"/>
      <c r="RPJ71" s="921"/>
      <c r="RPK71" s="921"/>
      <c r="RPL71" s="921"/>
      <c r="RPM71" s="921"/>
      <c r="RPN71" s="921"/>
      <c r="RPO71" s="921"/>
      <c r="RPP71" s="921"/>
      <c r="RPQ71" s="921"/>
      <c r="RPR71" s="921"/>
      <c r="RPS71" s="921"/>
      <c r="RPT71" s="921"/>
      <c r="RPU71" s="921"/>
      <c r="RPV71" s="921"/>
      <c r="RPW71" s="921"/>
      <c r="RPX71" s="921"/>
      <c r="RPY71" s="921"/>
      <c r="RPZ71" s="921"/>
      <c r="RQA71" s="921"/>
      <c r="RQB71" s="921"/>
      <c r="RQC71" s="921"/>
      <c r="RQD71" s="921"/>
      <c r="RQE71" s="921"/>
      <c r="RQF71" s="921"/>
      <c r="RQG71" s="921"/>
      <c r="RQH71" s="921"/>
      <c r="RQI71" s="921"/>
      <c r="RQJ71" s="921"/>
      <c r="RQK71" s="921"/>
      <c r="RQL71" s="921"/>
      <c r="RQM71" s="921"/>
      <c r="RQN71" s="921"/>
      <c r="RQO71" s="921"/>
      <c r="RQP71" s="921"/>
      <c r="RQQ71" s="921"/>
      <c r="RQR71" s="921"/>
      <c r="RQS71" s="921"/>
      <c r="RQT71" s="921"/>
      <c r="RQU71" s="921"/>
      <c r="RQV71" s="921"/>
      <c r="RQW71" s="921"/>
      <c r="RQX71" s="921"/>
      <c r="RQY71" s="921"/>
      <c r="RQZ71" s="921"/>
      <c r="RRA71" s="921"/>
      <c r="RRB71" s="921"/>
      <c r="RRC71" s="921"/>
      <c r="RRD71" s="921"/>
      <c r="RRE71" s="921"/>
      <c r="RRF71" s="921"/>
      <c r="RRG71" s="921"/>
      <c r="RRH71" s="921"/>
      <c r="RRI71" s="921"/>
      <c r="RRJ71" s="921"/>
      <c r="RRK71" s="921"/>
      <c r="RRL71" s="921"/>
      <c r="RRM71" s="921"/>
      <c r="RRN71" s="921"/>
      <c r="RRO71" s="921"/>
      <c r="RRP71" s="921"/>
      <c r="RRQ71" s="921"/>
      <c r="RRR71" s="921"/>
      <c r="RRS71" s="921"/>
      <c r="RRT71" s="921"/>
      <c r="RRU71" s="921"/>
      <c r="RRV71" s="921"/>
      <c r="RRW71" s="921"/>
      <c r="RRX71" s="921"/>
      <c r="RRY71" s="921"/>
      <c r="RRZ71" s="921"/>
      <c r="RSA71" s="921"/>
      <c r="RSB71" s="921"/>
      <c r="RSC71" s="921"/>
      <c r="RSD71" s="921"/>
      <c r="RSE71" s="921"/>
      <c r="RSF71" s="921"/>
      <c r="RSG71" s="921"/>
      <c r="RSH71" s="921"/>
      <c r="RSI71" s="921"/>
      <c r="RSJ71" s="921"/>
      <c r="RSK71" s="921"/>
      <c r="RSL71" s="921"/>
      <c r="RSM71" s="921"/>
      <c r="RSN71" s="921"/>
      <c r="RSO71" s="921"/>
      <c r="RSP71" s="921"/>
      <c r="RSQ71" s="921"/>
      <c r="RSR71" s="921"/>
      <c r="RSS71" s="921"/>
      <c r="RST71" s="921"/>
      <c r="RSU71" s="921"/>
      <c r="RSV71" s="921"/>
      <c r="RSW71" s="921"/>
      <c r="RSX71" s="921"/>
      <c r="RSY71" s="921"/>
      <c r="RSZ71" s="921"/>
      <c r="RTA71" s="921"/>
      <c r="RTB71" s="921"/>
      <c r="RTC71" s="921"/>
      <c r="RTD71" s="921"/>
      <c r="RTE71" s="921"/>
      <c r="RTF71" s="921"/>
      <c r="RTG71" s="921"/>
      <c r="RTH71" s="921"/>
      <c r="RTI71" s="921"/>
      <c r="RTJ71" s="921"/>
      <c r="RTK71" s="921"/>
      <c r="RTL71" s="921"/>
      <c r="RTM71" s="921"/>
      <c r="RTN71" s="921"/>
      <c r="RTO71" s="921"/>
      <c r="RTP71" s="921"/>
      <c r="RTQ71" s="921"/>
      <c r="RTR71" s="921"/>
      <c r="RTS71" s="921"/>
      <c r="RTT71" s="921"/>
      <c r="RTU71" s="921"/>
      <c r="RTV71" s="921"/>
      <c r="RTW71" s="921"/>
      <c r="RTX71" s="921"/>
      <c r="RTY71" s="921"/>
      <c r="RTZ71" s="921"/>
      <c r="RUA71" s="921"/>
      <c r="RUB71" s="921"/>
      <c r="RUC71" s="921"/>
      <c r="RUD71" s="921"/>
      <c r="RUE71" s="921"/>
      <c r="RUF71" s="921"/>
      <c r="RUG71" s="921"/>
      <c r="RUH71" s="921"/>
      <c r="RUI71" s="921"/>
      <c r="RUJ71" s="921"/>
      <c r="RUK71" s="921"/>
      <c r="RUL71" s="921"/>
      <c r="RUM71" s="921"/>
      <c r="RUN71" s="921"/>
      <c r="RUO71" s="921"/>
      <c r="RUP71" s="921"/>
      <c r="RUQ71" s="921"/>
      <c r="RUR71" s="921"/>
      <c r="RUS71" s="921"/>
      <c r="RUT71" s="921"/>
      <c r="RUU71" s="921"/>
      <c r="RUV71" s="921"/>
      <c r="RUW71" s="921"/>
      <c r="RUX71" s="921"/>
      <c r="RUY71" s="921"/>
      <c r="RUZ71" s="921"/>
      <c r="RVA71" s="921"/>
      <c r="RVB71" s="921"/>
      <c r="RVC71" s="921"/>
      <c r="RVD71" s="921"/>
      <c r="RVE71" s="921"/>
      <c r="RVF71" s="921"/>
      <c r="RVG71" s="921"/>
      <c r="RVH71" s="921"/>
      <c r="RVI71" s="921"/>
      <c r="RVJ71" s="921"/>
      <c r="RVK71" s="921"/>
      <c r="RVL71" s="921"/>
      <c r="RVM71" s="921"/>
      <c r="RVN71" s="921"/>
      <c r="RVO71" s="921"/>
      <c r="RVP71" s="921"/>
      <c r="RVQ71" s="921"/>
      <c r="RVR71" s="921"/>
      <c r="RVS71" s="921"/>
      <c r="RVT71" s="921"/>
      <c r="RVU71" s="921"/>
      <c r="RVV71" s="921"/>
      <c r="RVW71" s="921"/>
      <c r="RVX71" s="921"/>
      <c r="RVY71" s="921"/>
      <c r="RVZ71" s="921"/>
      <c r="RWA71" s="921"/>
      <c r="RWB71" s="921"/>
      <c r="RWC71" s="921"/>
      <c r="RWD71" s="921"/>
      <c r="RWE71" s="921"/>
      <c r="RWF71" s="921"/>
      <c r="RWG71" s="921"/>
      <c r="RWH71" s="921"/>
      <c r="RWI71" s="921"/>
      <c r="RWJ71" s="921"/>
      <c r="RWK71" s="921"/>
      <c r="RWL71" s="921"/>
      <c r="RWM71" s="921"/>
      <c r="RWN71" s="921"/>
      <c r="RWO71" s="921"/>
      <c r="RWP71" s="921"/>
      <c r="RWQ71" s="921"/>
      <c r="RWR71" s="921"/>
      <c r="RWS71" s="921"/>
      <c r="RWT71" s="921"/>
      <c r="RWU71" s="921"/>
      <c r="RWV71" s="921"/>
      <c r="RWW71" s="921"/>
      <c r="RWX71" s="921"/>
      <c r="RWY71" s="921"/>
      <c r="RWZ71" s="921"/>
      <c r="RXA71" s="921"/>
      <c r="RXB71" s="921"/>
      <c r="RXC71" s="921"/>
      <c r="RXD71" s="921"/>
      <c r="RXE71" s="921"/>
      <c r="RXF71" s="921"/>
      <c r="RXG71" s="921"/>
      <c r="RXH71" s="921"/>
      <c r="RXI71" s="921"/>
      <c r="RXJ71" s="921"/>
      <c r="RXK71" s="921"/>
      <c r="RXL71" s="921"/>
      <c r="RXM71" s="921"/>
      <c r="RXN71" s="921"/>
      <c r="RXO71" s="921"/>
      <c r="RXP71" s="921"/>
      <c r="RXQ71" s="921"/>
      <c r="RXR71" s="921"/>
      <c r="RXS71" s="921"/>
      <c r="RXT71" s="921"/>
      <c r="RXU71" s="921"/>
      <c r="RXV71" s="921"/>
      <c r="RXW71" s="921"/>
      <c r="RXX71" s="921"/>
      <c r="RXY71" s="921"/>
      <c r="RXZ71" s="921"/>
      <c r="RYA71" s="921"/>
      <c r="RYB71" s="921"/>
      <c r="RYC71" s="921"/>
      <c r="RYD71" s="921"/>
      <c r="RYE71" s="921"/>
      <c r="RYF71" s="921"/>
      <c r="RYG71" s="921"/>
      <c r="RYH71" s="921"/>
      <c r="RYI71" s="921"/>
      <c r="RYJ71" s="921"/>
      <c r="RYK71" s="921"/>
      <c r="RYL71" s="921"/>
      <c r="RYM71" s="921"/>
      <c r="RYN71" s="921"/>
      <c r="RYO71" s="921"/>
      <c r="RYP71" s="921"/>
      <c r="RYQ71" s="921"/>
      <c r="RYR71" s="921"/>
      <c r="RYS71" s="921"/>
      <c r="RYT71" s="921"/>
      <c r="RYU71" s="921"/>
      <c r="RYV71" s="921"/>
      <c r="RYW71" s="921"/>
      <c r="RYX71" s="921"/>
      <c r="RYY71" s="921"/>
      <c r="RYZ71" s="921"/>
      <c r="RZA71" s="921"/>
      <c r="RZB71" s="921"/>
      <c r="RZC71" s="921"/>
      <c r="RZD71" s="921"/>
      <c r="RZE71" s="921"/>
      <c r="RZF71" s="921"/>
      <c r="RZG71" s="921"/>
      <c r="RZH71" s="921"/>
      <c r="RZI71" s="921"/>
      <c r="RZJ71" s="921"/>
      <c r="RZK71" s="921"/>
      <c r="RZL71" s="921"/>
      <c r="RZM71" s="921"/>
      <c r="RZN71" s="921"/>
      <c r="RZO71" s="921"/>
      <c r="RZP71" s="921"/>
      <c r="RZQ71" s="921"/>
      <c r="RZR71" s="921"/>
      <c r="RZS71" s="921"/>
      <c r="RZT71" s="921"/>
      <c r="RZU71" s="921"/>
      <c r="RZV71" s="921"/>
      <c r="RZW71" s="921"/>
      <c r="RZX71" s="921"/>
      <c r="RZY71" s="921"/>
      <c r="RZZ71" s="921"/>
      <c r="SAA71" s="921"/>
      <c r="SAB71" s="921"/>
      <c r="SAC71" s="921"/>
      <c r="SAD71" s="921"/>
      <c r="SAE71" s="921"/>
      <c r="SAF71" s="921"/>
      <c r="SAG71" s="921"/>
      <c r="SAH71" s="921"/>
      <c r="SAI71" s="921"/>
      <c r="SAJ71" s="921"/>
      <c r="SAK71" s="921"/>
      <c r="SAL71" s="921"/>
      <c r="SAM71" s="921"/>
      <c r="SAN71" s="921"/>
      <c r="SAO71" s="921"/>
      <c r="SAP71" s="921"/>
      <c r="SAQ71" s="921"/>
      <c r="SAR71" s="921"/>
      <c r="SAS71" s="921"/>
      <c r="SAT71" s="921"/>
      <c r="SAU71" s="921"/>
      <c r="SAV71" s="921"/>
      <c r="SAW71" s="921"/>
      <c r="SAX71" s="921"/>
      <c r="SAY71" s="921"/>
      <c r="SAZ71" s="921"/>
      <c r="SBA71" s="921"/>
      <c r="SBB71" s="921"/>
      <c r="SBC71" s="921"/>
      <c r="SBD71" s="921"/>
      <c r="SBE71" s="921"/>
      <c r="SBF71" s="921"/>
      <c r="SBG71" s="921"/>
      <c r="SBH71" s="921"/>
      <c r="SBI71" s="921"/>
      <c r="SBJ71" s="921"/>
      <c r="SBK71" s="921"/>
      <c r="SBL71" s="921"/>
      <c r="SBM71" s="921"/>
      <c r="SBN71" s="921"/>
      <c r="SBO71" s="921"/>
      <c r="SBP71" s="921"/>
      <c r="SBQ71" s="921"/>
      <c r="SBR71" s="921"/>
      <c r="SBS71" s="921"/>
      <c r="SBT71" s="921"/>
      <c r="SBU71" s="921"/>
      <c r="SBV71" s="921"/>
      <c r="SBW71" s="921"/>
      <c r="SBX71" s="921"/>
      <c r="SBY71" s="921"/>
      <c r="SBZ71" s="921"/>
      <c r="SCA71" s="921"/>
      <c r="SCB71" s="921"/>
      <c r="SCC71" s="921"/>
      <c r="SCD71" s="921"/>
      <c r="SCE71" s="921"/>
      <c r="SCF71" s="921"/>
      <c r="SCG71" s="921"/>
      <c r="SCH71" s="921"/>
      <c r="SCI71" s="921"/>
      <c r="SCJ71" s="921"/>
      <c r="SCK71" s="921"/>
      <c r="SCL71" s="921"/>
      <c r="SCM71" s="921"/>
      <c r="SCN71" s="921"/>
      <c r="SCO71" s="921"/>
      <c r="SCP71" s="921"/>
      <c r="SCQ71" s="921"/>
      <c r="SCR71" s="921"/>
      <c r="SCS71" s="921"/>
      <c r="SCT71" s="921"/>
      <c r="SCU71" s="921"/>
      <c r="SCV71" s="921"/>
      <c r="SCW71" s="921"/>
      <c r="SCX71" s="921"/>
      <c r="SCY71" s="921"/>
      <c r="SCZ71" s="921"/>
      <c r="SDA71" s="921"/>
      <c r="SDB71" s="921"/>
      <c r="SDC71" s="921"/>
      <c r="SDD71" s="921"/>
      <c r="SDE71" s="921"/>
      <c r="SDF71" s="921"/>
      <c r="SDG71" s="921"/>
      <c r="SDH71" s="921"/>
      <c r="SDI71" s="921"/>
      <c r="SDJ71" s="921"/>
      <c r="SDK71" s="921"/>
      <c r="SDL71" s="921"/>
      <c r="SDM71" s="921"/>
      <c r="SDN71" s="921"/>
      <c r="SDO71" s="921"/>
      <c r="SDP71" s="921"/>
      <c r="SDQ71" s="921"/>
      <c r="SDR71" s="921"/>
      <c r="SDS71" s="921"/>
      <c r="SDT71" s="921"/>
      <c r="SDU71" s="921"/>
      <c r="SDV71" s="921"/>
      <c r="SDW71" s="921"/>
      <c r="SDX71" s="921"/>
      <c r="SDY71" s="921"/>
      <c r="SDZ71" s="921"/>
      <c r="SEA71" s="921"/>
      <c r="SEB71" s="921"/>
      <c r="SEC71" s="921"/>
      <c r="SED71" s="921"/>
      <c r="SEE71" s="921"/>
      <c r="SEF71" s="921"/>
      <c r="SEG71" s="921"/>
      <c r="SEH71" s="921"/>
      <c r="SEI71" s="921"/>
      <c r="SEJ71" s="921"/>
      <c r="SEK71" s="921"/>
      <c r="SEL71" s="921"/>
      <c r="SEM71" s="921"/>
      <c r="SEN71" s="921"/>
      <c r="SEO71" s="921"/>
      <c r="SEP71" s="921"/>
      <c r="SEQ71" s="921"/>
      <c r="SER71" s="921"/>
      <c r="SES71" s="921"/>
      <c r="SET71" s="921"/>
      <c r="SEU71" s="921"/>
      <c r="SEV71" s="921"/>
      <c r="SEW71" s="921"/>
      <c r="SEX71" s="921"/>
      <c r="SEY71" s="921"/>
      <c r="SEZ71" s="921"/>
      <c r="SFA71" s="921"/>
      <c r="SFB71" s="921"/>
      <c r="SFC71" s="921"/>
      <c r="SFD71" s="921"/>
      <c r="SFE71" s="921"/>
      <c r="SFF71" s="921"/>
      <c r="SFG71" s="921"/>
      <c r="SFH71" s="921"/>
      <c r="SFI71" s="921"/>
      <c r="SFJ71" s="921"/>
      <c r="SFK71" s="921"/>
      <c r="SFL71" s="921"/>
      <c r="SFM71" s="921"/>
      <c r="SFN71" s="921"/>
      <c r="SFO71" s="921"/>
      <c r="SFP71" s="921"/>
      <c r="SFQ71" s="921"/>
      <c r="SFR71" s="921"/>
      <c r="SFS71" s="921"/>
      <c r="SFT71" s="921"/>
      <c r="SFU71" s="921"/>
      <c r="SFV71" s="921"/>
      <c r="SFW71" s="921"/>
      <c r="SFX71" s="921"/>
      <c r="SFY71" s="921"/>
      <c r="SFZ71" s="921"/>
      <c r="SGA71" s="921"/>
      <c r="SGB71" s="921"/>
      <c r="SGC71" s="921"/>
      <c r="SGD71" s="921"/>
      <c r="SGE71" s="921"/>
      <c r="SGF71" s="921"/>
      <c r="SGG71" s="921"/>
      <c r="SGH71" s="921"/>
      <c r="SGI71" s="921"/>
      <c r="SGJ71" s="921"/>
      <c r="SGK71" s="921"/>
      <c r="SGL71" s="921"/>
      <c r="SGM71" s="921"/>
      <c r="SGN71" s="921"/>
      <c r="SGO71" s="921"/>
      <c r="SGP71" s="921"/>
      <c r="SGQ71" s="921"/>
      <c r="SGR71" s="921"/>
      <c r="SGS71" s="921"/>
      <c r="SGT71" s="921"/>
      <c r="SGU71" s="921"/>
      <c r="SGV71" s="921"/>
      <c r="SGW71" s="921"/>
      <c r="SGX71" s="921"/>
      <c r="SGY71" s="921"/>
      <c r="SGZ71" s="921"/>
      <c r="SHA71" s="921"/>
      <c r="SHB71" s="921"/>
      <c r="SHC71" s="921"/>
      <c r="SHD71" s="921"/>
      <c r="SHE71" s="921"/>
      <c r="SHF71" s="921"/>
      <c r="SHG71" s="921"/>
      <c r="SHH71" s="921"/>
      <c r="SHI71" s="921"/>
      <c r="SHJ71" s="921"/>
      <c r="SHK71" s="921"/>
      <c r="SHL71" s="921"/>
      <c r="SHM71" s="921"/>
      <c r="SHN71" s="921"/>
      <c r="SHO71" s="921"/>
      <c r="SHP71" s="921"/>
      <c r="SHQ71" s="921"/>
      <c r="SHR71" s="921"/>
      <c r="SHS71" s="921"/>
      <c r="SHT71" s="921"/>
      <c r="SHU71" s="921"/>
      <c r="SHV71" s="921"/>
      <c r="SHW71" s="921"/>
      <c r="SHX71" s="921"/>
      <c r="SHY71" s="921"/>
      <c r="SHZ71" s="921"/>
      <c r="SIA71" s="921"/>
      <c r="SIB71" s="921"/>
      <c r="SIC71" s="921"/>
      <c r="SID71" s="921"/>
      <c r="SIE71" s="921"/>
      <c r="SIF71" s="921"/>
      <c r="SIG71" s="921"/>
      <c r="SIH71" s="921"/>
      <c r="SII71" s="921"/>
      <c r="SIJ71" s="921"/>
      <c r="SIK71" s="921"/>
      <c r="SIL71" s="921"/>
      <c r="SIM71" s="921"/>
      <c r="SIN71" s="921"/>
      <c r="SIO71" s="921"/>
      <c r="SIP71" s="921"/>
      <c r="SIQ71" s="921"/>
      <c r="SIR71" s="921"/>
      <c r="SIS71" s="921"/>
      <c r="SIT71" s="921"/>
      <c r="SIU71" s="921"/>
      <c r="SIV71" s="921"/>
      <c r="SIW71" s="921"/>
      <c r="SIX71" s="921"/>
      <c r="SIY71" s="921"/>
      <c r="SIZ71" s="921"/>
      <c r="SJA71" s="921"/>
      <c r="SJB71" s="921"/>
      <c r="SJC71" s="921"/>
      <c r="SJD71" s="921"/>
      <c r="SJE71" s="921"/>
      <c r="SJF71" s="921"/>
      <c r="SJG71" s="921"/>
      <c r="SJH71" s="921"/>
      <c r="SJI71" s="921"/>
      <c r="SJJ71" s="921"/>
      <c r="SJK71" s="921"/>
      <c r="SJL71" s="921"/>
      <c r="SJM71" s="921"/>
      <c r="SJN71" s="921"/>
      <c r="SJO71" s="921"/>
      <c r="SJP71" s="921"/>
      <c r="SJQ71" s="921"/>
      <c r="SJR71" s="921"/>
      <c r="SJS71" s="921"/>
      <c r="SJT71" s="921"/>
      <c r="SJU71" s="921"/>
      <c r="SJV71" s="921"/>
      <c r="SJW71" s="921"/>
      <c r="SJX71" s="921"/>
      <c r="SJY71" s="921"/>
      <c r="SJZ71" s="921"/>
      <c r="SKA71" s="921"/>
      <c r="SKB71" s="921"/>
      <c r="SKC71" s="921"/>
      <c r="SKD71" s="921"/>
      <c r="SKE71" s="921"/>
      <c r="SKF71" s="921"/>
      <c r="SKG71" s="921"/>
      <c r="SKH71" s="921"/>
      <c r="SKI71" s="921"/>
      <c r="SKJ71" s="921"/>
      <c r="SKK71" s="921"/>
      <c r="SKL71" s="921"/>
      <c r="SKM71" s="921"/>
      <c r="SKN71" s="921"/>
      <c r="SKO71" s="921"/>
      <c r="SKP71" s="921"/>
      <c r="SKQ71" s="921"/>
      <c r="SKR71" s="921"/>
      <c r="SKS71" s="921"/>
      <c r="SKT71" s="921"/>
      <c r="SKU71" s="921"/>
      <c r="SKV71" s="921"/>
      <c r="SKW71" s="921"/>
      <c r="SKX71" s="921"/>
      <c r="SKY71" s="921"/>
      <c r="SKZ71" s="921"/>
      <c r="SLA71" s="921"/>
      <c r="SLB71" s="921"/>
      <c r="SLC71" s="921"/>
      <c r="SLD71" s="921"/>
      <c r="SLE71" s="921"/>
      <c r="SLF71" s="921"/>
      <c r="SLG71" s="921"/>
      <c r="SLH71" s="921"/>
      <c r="SLI71" s="921"/>
      <c r="SLJ71" s="921"/>
      <c r="SLK71" s="921"/>
      <c r="SLL71" s="921"/>
      <c r="SLM71" s="921"/>
      <c r="SLN71" s="921"/>
      <c r="SLO71" s="921"/>
      <c r="SLP71" s="921"/>
      <c r="SLQ71" s="921"/>
      <c r="SLR71" s="921"/>
      <c r="SLS71" s="921"/>
      <c r="SLT71" s="921"/>
      <c r="SLU71" s="921"/>
      <c r="SLV71" s="921"/>
      <c r="SLW71" s="921"/>
      <c r="SLX71" s="921"/>
      <c r="SLY71" s="921"/>
      <c r="SLZ71" s="921"/>
      <c r="SMA71" s="921"/>
      <c r="SMB71" s="921"/>
      <c r="SMC71" s="921"/>
      <c r="SMD71" s="921"/>
      <c r="SME71" s="921"/>
      <c r="SMF71" s="921"/>
      <c r="SMG71" s="921"/>
      <c r="SMH71" s="921"/>
      <c r="SMI71" s="921"/>
      <c r="SMJ71" s="921"/>
      <c r="SMK71" s="921"/>
      <c r="SML71" s="921"/>
      <c r="SMM71" s="921"/>
      <c r="SMN71" s="921"/>
      <c r="SMO71" s="921"/>
      <c r="SMP71" s="921"/>
      <c r="SMQ71" s="921"/>
      <c r="SMR71" s="921"/>
      <c r="SMS71" s="921"/>
      <c r="SMT71" s="921"/>
      <c r="SMU71" s="921"/>
      <c r="SMV71" s="921"/>
      <c r="SMW71" s="921"/>
      <c r="SMX71" s="921"/>
      <c r="SMY71" s="921"/>
      <c r="SMZ71" s="921"/>
      <c r="SNA71" s="921"/>
      <c r="SNB71" s="921"/>
      <c r="SNC71" s="921"/>
      <c r="SND71" s="921"/>
      <c r="SNE71" s="921"/>
      <c r="SNF71" s="921"/>
      <c r="SNG71" s="921"/>
      <c r="SNH71" s="921"/>
      <c r="SNI71" s="921"/>
      <c r="SNJ71" s="921"/>
      <c r="SNK71" s="921"/>
      <c r="SNL71" s="921"/>
      <c r="SNM71" s="921"/>
      <c r="SNN71" s="921"/>
      <c r="SNO71" s="921"/>
      <c r="SNP71" s="921"/>
      <c r="SNQ71" s="921"/>
      <c r="SNR71" s="921"/>
      <c r="SNS71" s="921"/>
      <c r="SNT71" s="921"/>
      <c r="SNU71" s="921"/>
      <c r="SNV71" s="921"/>
      <c r="SNW71" s="921"/>
      <c r="SNX71" s="921"/>
      <c r="SNY71" s="921"/>
      <c r="SNZ71" s="921"/>
      <c r="SOA71" s="921"/>
      <c r="SOB71" s="921"/>
      <c r="SOC71" s="921"/>
      <c r="SOD71" s="921"/>
      <c r="SOE71" s="921"/>
      <c r="SOF71" s="921"/>
      <c r="SOG71" s="921"/>
      <c r="SOH71" s="921"/>
      <c r="SOI71" s="921"/>
      <c r="SOJ71" s="921"/>
      <c r="SOK71" s="921"/>
      <c r="SOL71" s="921"/>
      <c r="SOM71" s="921"/>
      <c r="SON71" s="921"/>
      <c r="SOO71" s="921"/>
      <c r="SOP71" s="921"/>
      <c r="SOQ71" s="921"/>
      <c r="SOR71" s="921"/>
      <c r="SOS71" s="921"/>
      <c r="SOT71" s="921"/>
      <c r="SOU71" s="921"/>
      <c r="SOV71" s="921"/>
      <c r="SOW71" s="921"/>
      <c r="SOX71" s="921"/>
      <c r="SOY71" s="921"/>
      <c r="SOZ71" s="921"/>
      <c r="SPA71" s="921"/>
      <c r="SPB71" s="921"/>
      <c r="SPC71" s="921"/>
      <c r="SPD71" s="921"/>
      <c r="SPE71" s="921"/>
      <c r="SPF71" s="921"/>
      <c r="SPG71" s="921"/>
      <c r="SPH71" s="921"/>
      <c r="SPI71" s="921"/>
      <c r="SPJ71" s="921"/>
      <c r="SPK71" s="921"/>
      <c r="SPL71" s="921"/>
      <c r="SPM71" s="921"/>
      <c r="SPN71" s="921"/>
      <c r="SPO71" s="921"/>
      <c r="SPP71" s="921"/>
      <c r="SPQ71" s="921"/>
      <c r="SPR71" s="921"/>
      <c r="SPS71" s="921"/>
      <c r="SPT71" s="921"/>
      <c r="SPU71" s="921"/>
      <c r="SPV71" s="921"/>
      <c r="SPW71" s="921"/>
      <c r="SPX71" s="921"/>
      <c r="SPY71" s="921"/>
      <c r="SPZ71" s="921"/>
      <c r="SQA71" s="921"/>
      <c r="SQB71" s="921"/>
      <c r="SQC71" s="921"/>
      <c r="SQD71" s="921"/>
      <c r="SQE71" s="921"/>
      <c r="SQF71" s="921"/>
      <c r="SQG71" s="921"/>
      <c r="SQH71" s="921"/>
      <c r="SQI71" s="921"/>
      <c r="SQJ71" s="921"/>
      <c r="SQK71" s="921"/>
      <c r="SQL71" s="921"/>
      <c r="SQM71" s="921"/>
      <c r="SQN71" s="921"/>
      <c r="SQO71" s="921"/>
      <c r="SQP71" s="921"/>
      <c r="SQQ71" s="921"/>
      <c r="SQR71" s="921"/>
      <c r="SQS71" s="921"/>
      <c r="SQT71" s="921"/>
      <c r="SQU71" s="921"/>
      <c r="SQV71" s="921"/>
      <c r="SQW71" s="921"/>
      <c r="SQX71" s="921"/>
      <c r="SQY71" s="921"/>
      <c r="SQZ71" s="921"/>
      <c r="SRA71" s="921"/>
      <c r="SRB71" s="921"/>
      <c r="SRC71" s="921"/>
      <c r="SRD71" s="921"/>
      <c r="SRE71" s="921"/>
      <c r="SRF71" s="921"/>
      <c r="SRG71" s="921"/>
      <c r="SRH71" s="921"/>
      <c r="SRI71" s="921"/>
      <c r="SRJ71" s="921"/>
      <c r="SRK71" s="921"/>
      <c r="SRL71" s="921"/>
      <c r="SRM71" s="921"/>
      <c r="SRN71" s="921"/>
      <c r="SRO71" s="921"/>
      <c r="SRP71" s="921"/>
      <c r="SRQ71" s="921"/>
      <c r="SRR71" s="921"/>
      <c r="SRS71" s="921"/>
      <c r="SRT71" s="921"/>
      <c r="SRU71" s="921"/>
      <c r="SRV71" s="921"/>
      <c r="SRW71" s="921"/>
      <c r="SRX71" s="921"/>
      <c r="SRY71" s="921"/>
      <c r="SRZ71" s="921"/>
      <c r="SSA71" s="921"/>
      <c r="SSB71" s="921"/>
      <c r="SSC71" s="921"/>
      <c r="SSD71" s="921"/>
      <c r="SSE71" s="921"/>
      <c r="SSF71" s="921"/>
      <c r="SSG71" s="921"/>
      <c r="SSH71" s="921"/>
      <c r="SSI71" s="921"/>
      <c r="SSJ71" s="921"/>
      <c r="SSK71" s="921"/>
      <c r="SSL71" s="921"/>
      <c r="SSM71" s="921"/>
      <c r="SSN71" s="921"/>
      <c r="SSO71" s="921"/>
      <c r="SSP71" s="921"/>
      <c r="SSQ71" s="921"/>
      <c r="SSR71" s="921"/>
      <c r="SSS71" s="921"/>
      <c r="SST71" s="921"/>
      <c r="SSU71" s="921"/>
      <c r="SSV71" s="921"/>
      <c r="SSW71" s="921"/>
      <c r="SSX71" s="921"/>
      <c r="SSY71" s="921"/>
      <c r="SSZ71" s="921"/>
      <c r="STA71" s="921"/>
      <c r="STB71" s="921"/>
      <c r="STC71" s="921"/>
      <c r="STD71" s="921"/>
      <c r="STE71" s="921"/>
      <c r="STF71" s="921"/>
      <c r="STG71" s="921"/>
      <c r="STH71" s="921"/>
      <c r="STI71" s="921"/>
      <c r="STJ71" s="921"/>
      <c r="STK71" s="921"/>
      <c r="STL71" s="921"/>
      <c r="STM71" s="921"/>
      <c r="STN71" s="921"/>
      <c r="STO71" s="921"/>
      <c r="STP71" s="921"/>
      <c r="STQ71" s="921"/>
      <c r="STR71" s="921"/>
      <c r="STS71" s="921"/>
      <c r="STT71" s="921"/>
      <c r="STU71" s="921"/>
      <c r="STV71" s="921"/>
      <c r="STW71" s="921"/>
      <c r="STX71" s="921"/>
      <c r="STY71" s="921"/>
      <c r="STZ71" s="921"/>
      <c r="SUA71" s="921"/>
      <c r="SUB71" s="921"/>
      <c r="SUC71" s="921"/>
      <c r="SUD71" s="921"/>
      <c r="SUE71" s="921"/>
      <c r="SUF71" s="921"/>
      <c r="SUG71" s="921"/>
      <c r="SUH71" s="921"/>
      <c r="SUI71" s="921"/>
      <c r="SUJ71" s="921"/>
      <c r="SUK71" s="921"/>
      <c r="SUL71" s="921"/>
      <c r="SUM71" s="921"/>
      <c r="SUN71" s="921"/>
      <c r="SUO71" s="921"/>
      <c r="SUP71" s="921"/>
      <c r="SUQ71" s="921"/>
      <c r="SUR71" s="921"/>
      <c r="SUS71" s="921"/>
      <c r="SUT71" s="921"/>
      <c r="SUU71" s="921"/>
      <c r="SUV71" s="921"/>
      <c r="SUW71" s="921"/>
      <c r="SUX71" s="921"/>
      <c r="SUY71" s="921"/>
      <c r="SUZ71" s="921"/>
      <c r="SVA71" s="921"/>
      <c r="SVB71" s="921"/>
      <c r="SVC71" s="921"/>
      <c r="SVD71" s="921"/>
      <c r="SVE71" s="921"/>
      <c r="SVF71" s="921"/>
      <c r="SVG71" s="921"/>
      <c r="SVH71" s="921"/>
      <c r="SVI71" s="921"/>
      <c r="SVJ71" s="921"/>
      <c r="SVK71" s="921"/>
      <c r="SVL71" s="921"/>
      <c r="SVM71" s="921"/>
      <c r="SVN71" s="921"/>
      <c r="SVO71" s="921"/>
      <c r="SVP71" s="921"/>
      <c r="SVQ71" s="921"/>
      <c r="SVR71" s="921"/>
      <c r="SVS71" s="921"/>
      <c r="SVT71" s="921"/>
      <c r="SVU71" s="921"/>
      <c r="SVV71" s="921"/>
      <c r="SVW71" s="921"/>
      <c r="SVX71" s="921"/>
      <c r="SVY71" s="921"/>
      <c r="SVZ71" s="921"/>
      <c r="SWA71" s="921"/>
      <c r="SWB71" s="921"/>
      <c r="SWC71" s="921"/>
      <c r="SWD71" s="921"/>
      <c r="SWE71" s="921"/>
      <c r="SWF71" s="921"/>
      <c r="SWG71" s="921"/>
      <c r="SWH71" s="921"/>
      <c r="SWI71" s="921"/>
      <c r="SWJ71" s="921"/>
      <c r="SWK71" s="921"/>
      <c r="SWL71" s="921"/>
      <c r="SWM71" s="921"/>
      <c r="SWN71" s="921"/>
      <c r="SWO71" s="921"/>
      <c r="SWP71" s="921"/>
      <c r="SWQ71" s="921"/>
      <c r="SWR71" s="921"/>
      <c r="SWS71" s="921"/>
      <c r="SWT71" s="921"/>
      <c r="SWU71" s="921"/>
      <c r="SWV71" s="921"/>
      <c r="SWW71" s="921"/>
      <c r="SWX71" s="921"/>
      <c r="SWY71" s="921"/>
      <c r="SWZ71" s="921"/>
      <c r="SXA71" s="921"/>
      <c r="SXB71" s="921"/>
      <c r="SXC71" s="921"/>
      <c r="SXD71" s="921"/>
      <c r="SXE71" s="921"/>
      <c r="SXF71" s="921"/>
      <c r="SXG71" s="921"/>
      <c r="SXH71" s="921"/>
      <c r="SXI71" s="921"/>
      <c r="SXJ71" s="921"/>
      <c r="SXK71" s="921"/>
      <c r="SXL71" s="921"/>
      <c r="SXM71" s="921"/>
      <c r="SXN71" s="921"/>
      <c r="SXO71" s="921"/>
      <c r="SXP71" s="921"/>
      <c r="SXQ71" s="921"/>
      <c r="SXR71" s="921"/>
      <c r="SXS71" s="921"/>
      <c r="SXT71" s="921"/>
      <c r="SXU71" s="921"/>
      <c r="SXV71" s="921"/>
      <c r="SXW71" s="921"/>
      <c r="SXX71" s="921"/>
      <c r="SXY71" s="921"/>
      <c r="SXZ71" s="921"/>
      <c r="SYA71" s="921"/>
      <c r="SYB71" s="921"/>
      <c r="SYC71" s="921"/>
      <c r="SYD71" s="921"/>
      <c r="SYE71" s="921"/>
      <c r="SYF71" s="921"/>
      <c r="SYG71" s="921"/>
      <c r="SYH71" s="921"/>
      <c r="SYI71" s="921"/>
      <c r="SYJ71" s="921"/>
      <c r="SYK71" s="921"/>
      <c r="SYL71" s="921"/>
      <c r="SYM71" s="921"/>
      <c r="SYN71" s="921"/>
      <c r="SYO71" s="921"/>
      <c r="SYP71" s="921"/>
      <c r="SYQ71" s="921"/>
      <c r="SYR71" s="921"/>
      <c r="SYS71" s="921"/>
      <c r="SYT71" s="921"/>
      <c r="SYU71" s="921"/>
      <c r="SYV71" s="921"/>
      <c r="SYW71" s="921"/>
      <c r="SYX71" s="921"/>
      <c r="SYY71" s="921"/>
      <c r="SYZ71" s="921"/>
      <c r="SZA71" s="921"/>
      <c r="SZB71" s="921"/>
      <c r="SZC71" s="921"/>
      <c r="SZD71" s="921"/>
      <c r="SZE71" s="921"/>
      <c r="SZF71" s="921"/>
      <c r="SZG71" s="921"/>
      <c r="SZH71" s="921"/>
      <c r="SZI71" s="921"/>
      <c r="SZJ71" s="921"/>
      <c r="SZK71" s="921"/>
      <c r="SZL71" s="921"/>
      <c r="SZM71" s="921"/>
      <c r="SZN71" s="921"/>
      <c r="SZO71" s="921"/>
      <c r="SZP71" s="921"/>
      <c r="SZQ71" s="921"/>
      <c r="SZR71" s="921"/>
      <c r="SZS71" s="921"/>
      <c r="SZT71" s="921"/>
      <c r="SZU71" s="921"/>
      <c r="SZV71" s="921"/>
      <c r="SZW71" s="921"/>
      <c r="SZX71" s="921"/>
      <c r="SZY71" s="921"/>
      <c r="SZZ71" s="921"/>
      <c r="TAA71" s="921"/>
      <c r="TAB71" s="921"/>
      <c r="TAC71" s="921"/>
      <c r="TAD71" s="921"/>
      <c r="TAE71" s="921"/>
      <c r="TAF71" s="921"/>
      <c r="TAG71" s="921"/>
      <c r="TAH71" s="921"/>
      <c r="TAI71" s="921"/>
      <c r="TAJ71" s="921"/>
      <c r="TAK71" s="921"/>
      <c r="TAL71" s="921"/>
      <c r="TAM71" s="921"/>
      <c r="TAN71" s="921"/>
      <c r="TAO71" s="921"/>
      <c r="TAP71" s="921"/>
      <c r="TAQ71" s="921"/>
      <c r="TAR71" s="921"/>
      <c r="TAS71" s="921"/>
      <c r="TAT71" s="921"/>
      <c r="TAU71" s="921"/>
      <c r="TAV71" s="921"/>
      <c r="TAW71" s="921"/>
      <c r="TAX71" s="921"/>
      <c r="TAY71" s="921"/>
      <c r="TAZ71" s="921"/>
      <c r="TBA71" s="921"/>
      <c r="TBB71" s="921"/>
      <c r="TBC71" s="921"/>
      <c r="TBD71" s="921"/>
      <c r="TBE71" s="921"/>
      <c r="TBF71" s="921"/>
      <c r="TBG71" s="921"/>
      <c r="TBH71" s="921"/>
      <c r="TBI71" s="921"/>
      <c r="TBJ71" s="921"/>
      <c r="TBK71" s="921"/>
      <c r="TBL71" s="921"/>
      <c r="TBM71" s="921"/>
      <c r="TBN71" s="921"/>
      <c r="TBO71" s="921"/>
      <c r="TBP71" s="921"/>
      <c r="TBQ71" s="921"/>
      <c r="TBR71" s="921"/>
      <c r="TBS71" s="921"/>
      <c r="TBT71" s="921"/>
      <c r="TBU71" s="921"/>
      <c r="TBV71" s="921"/>
      <c r="TBW71" s="921"/>
      <c r="TBX71" s="921"/>
      <c r="TBY71" s="921"/>
      <c r="TBZ71" s="921"/>
      <c r="TCA71" s="921"/>
      <c r="TCB71" s="921"/>
      <c r="TCC71" s="921"/>
      <c r="TCD71" s="921"/>
      <c r="TCE71" s="921"/>
      <c r="TCF71" s="921"/>
      <c r="TCG71" s="921"/>
      <c r="TCH71" s="921"/>
      <c r="TCI71" s="921"/>
      <c r="TCJ71" s="921"/>
      <c r="TCK71" s="921"/>
      <c r="TCL71" s="921"/>
      <c r="TCM71" s="921"/>
      <c r="TCN71" s="921"/>
      <c r="TCO71" s="921"/>
      <c r="TCP71" s="921"/>
      <c r="TCQ71" s="921"/>
      <c r="TCR71" s="921"/>
      <c r="TCS71" s="921"/>
      <c r="TCT71" s="921"/>
      <c r="TCU71" s="921"/>
      <c r="TCV71" s="921"/>
      <c r="TCW71" s="921"/>
      <c r="TCX71" s="921"/>
      <c r="TCY71" s="921"/>
      <c r="TCZ71" s="921"/>
      <c r="TDA71" s="921"/>
      <c r="TDB71" s="921"/>
      <c r="TDC71" s="921"/>
      <c r="TDD71" s="921"/>
      <c r="TDE71" s="921"/>
      <c r="TDF71" s="921"/>
      <c r="TDG71" s="921"/>
      <c r="TDH71" s="921"/>
      <c r="TDI71" s="921"/>
      <c r="TDJ71" s="921"/>
      <c r="TDK71" s="921"/>
      <c r="TDL71" s="921"/>
      <c r="TDM71" s="921"/>
      <c r="TDN71" s="921"/>
      <c r="TDO71" s="921"/>
      <c r="TDP71" s="921"/>
      <c r="TDQ71" s="921"/>
      <c r="TDR71" s="921"/>
      <c r="TDS71" s="921"/>
      <c r="TDT71" s="921"/>
      <c r="TDU71" s="921"/>
      <c r="TDV71" s="921"/>
      <c r="TDW71" s="921"/>
      <c r="TDX71" s="921"/>
      <c r="TDY71" s="921"/>
      <c r="TDZ71" s="921"/>
      <c r="TEA71" s="921"/>
      <c r="TEB71" s="921"/>
      <c r="TEC71" s="921"/>
      <c r="TED71" s="921"/>
      <c r="TEE71" s="921"/>
      <c r="TEF71" s="921"/>
      <c r="TEG71" s="921"/>
      <c r="TEH71" s="921"/>
      <c r="TEI71" s="921"/>
      <c r="TEJ71" s="921"/>
      <c r="TEK71" s="921"/>
      <c r="TEL71" s="921"/>
      <c r="TEM71" s="921"/>
      <c r="TEN71" s="921"/>
      <c r="TEO71" s="921"/>
      <c r="TEP71" s="921"/>
      <c r="TEQ71" s="921"/>
      <c r="TER71" s="921"/>
      <c r="TES71" s="921"/>
      <c r="TET71" s="921"/>
      <c r="TEU71" s="921"/>
      <c r="TEV71" s="921"/>
      <c r="TEW71" s="921"/>
      <c r="TEX71" s="921"/>
      <c r="TEY71" s="921"/>
      <c r="TEZ71" s="921"/>
      <c r="TFA71" s="921"/>
      <c r="TFB71" s="921"/>
      <c r="TFC71" s="921"/>
      <c r="TFD71" s="921"/>
      <c r="TFE71" s="921"/>
      <c r="TFF71" s="921"/>
      <c r="TFG71" s="921"/>
      <c r="TFH71" s="921"/>
      <c r="TFI71" s="921"/>
      <c r="TFJ71" s="921"/>
      <c r="TFK71" s="921"/>
      <c r="TFL71" s="921"/>
      <c r="TFM71" s="921"/>
      <c r="TFN71" s="921"/>
      <c r="TFO71" s="921"/>
      <c r="TFP71" s="921"/>
      <c r="TFQ71" s="921"/>
      <c r="TFR71" s="921"/>
      <c r="TFS71" s="921"/>
      <c r="TFT71" s="921"/>
      <c r="TFU71" s="921"/>
      <c r="TFV71" s="921"/>
      <c r="TFW71" s="921"/>
      <c r="TFX71" s="921"/>
      <c r="TFY71" s="921"/>
      <c r="TFZ71" s="921"/>
      <c r="TGA71" s="921"/>
      <c r="TGB71" s="921"/>
      <c r="TGC71" s="921"/>
      <c r="TGD71" s="921"/>
      <c r="TGE71" s="921"/>
      <c r="TGF71" s="921"/>
      <c r="TGG71" s="921"/>
      <c r="TGH71" s="921"/>
      <c r="TGI71" s="921"/>
      <c r="TGJ71" s="921"/>
      <c r="TGK71" s="921"/>
      <c r="TGL71" s="921"/>
      <c r="TGM71" s="921"/>
      <c r="TGN71" s="921"/>
      <c r="TGO71" s="921"/>
      <c r="TGP71" s="921"/>
      <c r="TGQ71" s="921"/>
      <c r="TGR71" s="921"/>
      <c r="TGS71" s="921"/>
      <c r="TGT71" s="921"/>
      <c r="TGU71" s="921"/>
      <c r="TGV71" s="921"/>
      <c r="TGW71" s="921"/>
      <c r="TGX71" s="921"/>
      <c r="TGY71" s="921"/>
      <c r="TGZ71" s="921"/>
      <c r="THA71" s="921"/>
      <c r="THB71" s="921"/>
      <c r="THC71" s="921"/>
      <c r="THD71" s="921"/>
      <c r="THE71" s="921"/>
      <c r="THF71" s="921"/>
      <c r="THG71" s="921"/>
      <c r="THH71" s="921"/>
      <c r="THI71" s="921"/>
      <c r="THJ71" s="921"/>
      <c r="THK71" s="921"/>
      <c r="THL71" s="921"/>
      <c r="THM71" s="921"/>
      <c r="THN71" s="921"/>
      <c r="THO71" s="921"/>
      <c r="THP71" s="921"/>
      <c r="THQ71" s="921"/>
      <c r="THR71" s="921"/>
      <c r="THS71" s="921"/>
      <c r="THT71" s="921"/>
      <c r="THU71" s="921"/>
      <c r="THV71" s="921"/>
      <c r="THW71" s="921"/>
      <c r="THX71" s="921"/>
      <c r="THY71" s="921"/>
      <c r="THZ71" s="921"/>
      <c r="TIA71" s="921"/>
      <c r="TIB71" s="921"/>
      <c r="TIC71" s="921"/>
      <c r="TID71" s="921"/>
      <c r="TIE71" s="921"/>
      <c r="TIF71" s="921"/>
      <c r="TIG71" s="921"/>
      <c r="TIH71" s="921"/>
      <c r="TII71" s="921"/>
      <c r="TIJ71" s="921"/>
      <c r="TIK71" s="921"/>
      <c r="TIL71" s="921"/>
      <c r="TIM71" s="921"/>
      <c r="TIN71" s="921"/>
      <c r="TIO71" s="921"/>
      <c r="TIP71" s="921"/>
      <c r="TIQ71" s="921"/>
      <c r="TIR71" s="921"/>
      <c r="TIS71" s="921"/>
      <c r="TIT71" s="921"/>
      <c r="TIU71" s="921"/>
      <c r="TIV71" s="921"/>
      <c r="TIW71" s="921"/>
      <c r="TIX71" s="921"/>
      <c r="TIY71" s="921"/>
      <c r="TIZ71" s="921"/>
      <c r="TJA71" s="921"/>
      <c r="TJB71" s="921"/>
      <c r="TJC71" s="921"/>
      <c r="TJD71" s="921"/>
      <c r="TJE71" s="921"/>
      <c r="TJF71" s="921"/>
      <c r="TJG71" s="921"/>
      <c r="TJH71" s="921"/>
      <c r="TJI71" s="921"/>
      <c r="TJJ71" s="921"/>
      <c r="TJK71" s="921"/>
      <c r="TJL71" s="921"/>
      <c r="TJM71" s="921"/>
      <c r="TJN71" s="921"/>
      <c r="TJO71" s="921"/>
      <c r="TJP71" s="921"/>
      <c r="TJQ71" s="921"/>
      <c r="TJR71" s="921"/>
      <c r="TJS71" s="921"/>
      <c r="TJT71" s="921"/>
      <c r="TJU71" s="921"/>
      <c r="TJV71" s="921"/>
      <c r="TJW71" s="921"/>
      <c r="TJX71" s="921"/>
      <c r="TJY71" s="921"/>
      <c r="TJZ71" s="921"/>
      <c r="TKA71" s="921"/>
      <c r="TKB71" s="921"/>
      <c r="TKC71" s="921"/>
      <c r="TKD71" s="921"/>
      <c r="TKE71" s="921"/>
      <c r="TKF71" s="921"/>
      <c r="TKG71" s="921"/>
      <c r="TKH71" s="921"/>
      <c r="TKI71" s="921"/>
      <c r="TKJ71" s="921"/>
      <c r="TKK71" s="921"/>
      <c r="TKL71" s="921"/>
      <c r="TKM71" s="921"/>
      <c r="TKN71" s="921"/>
      <c r="TKO71" s="921"/>
      <c r="TKP71" s="921"/>
      <c r="TKQ71" s="921"/>
      <c r="TKR71" s="921"/>
      <c r="TKS71" s="921"/>
      <c r="TKT71" s="921"/>
      <c r="TKU71" s="921"/>
      <c r="TKV71" s="921"/>
      <c r="TKW71" s="921"/>
      <c r="TKX71" s="921"/>
      <c r="TKY71" s="921"/>
      <c r="TKZ71" s="921"/>
      <c r="TLA71" s="921"/>
      <c r="TLB71" s="921"/>
      <c r="TLC71" s="921"/>
      <c r="TLD71" s="921"/>
      <c r="TLE71" s="921"/>
      <c r="TLF71" s="921"/>
      <c r="TLG71" s="921"/>
      <c r="TLH71" s="921"/>
      <c r="TLI71" s="921"/>
      <c r="TLJ71" s="921"/>
      <c r="TLK71" s="921"/>
      <c r="TLL71" s="921"/>
      <c r="TLM71" s="921"/>
      <c r="TLN71" s="921"/>
      <c r="TLO71" s="921"/>
      <c r="TLP71" s="921"/>
      <c r="TLQ71" s="921"/>
      <c r="TLR71" s="921"/>
      <c r="TLS71" s="921"/>
      <c r="TLT71" s="921"/>
      <c r="TLU71" s="921"/>
      <c r="TLV71" s="921"/>
      <c r="TLW71" s="921"/>
      <c r="TLX71" s="921"/>
      <c r="TLY71" s="921"/>
      <c r="TLZ71" s="921"/>
      <c r="TMA71" s="921"/>
      <c r="TMB71" s="921"/>
      <c r="TMC71" s="921"/>
      <c r="TMD71" s="921"/>
      <c r="TME71" s="921"/>
      <c r="TMF71" s="921"/>
      <c r="TMG71" s="921"/>
      <c r="TMH71" s="921"/>
      <c r="TMI71" s="921"/>
      <c r="TMJ71" s="921"/>
      <c r="TMK71" s="921"/>
      <c r="TML71" s="921"/>
      <c r="TMM71" s="921"/>
      <c r="TMN71" s="921"/>
      <c r="TMO71" s="921"/>
      <c r="TMP71" s="921"/>
      <c r="TMQ71" s="921"/>
      <c r="TMR71" s="921"/>
      <c r="TMS71" s="921"/>
      <c r="TMT71" s="921"/>
      <c r="TMU71" s="921"/>
      <c r="TMV71" s="921"/>
      <c r="TMW71" s="921"/>
      <c r="TMX71" s="921"/>
      <c r="TMY71" s="921"/>
      <c r="TMZ71" s="921"/>
      <c r="TNA71" s="921"/>
      <c r="TNB71" s="921"/>
      <c r="TNC71" s="921"/>
      <c r="TND71" s="921"/>
      <c r="TNE71" s="921"/>
      <c r="TNF71" s="921"/>
      <c r="TNG71" s="921"/>
      <c r="TNH71" s="921"/>
      <c r="TNI71" s="921"/>
      <c r="TNJ71" s="921"/>
      <c r="TNK71" s="921"/>
      <c r="TNL71" s="921"/>
      <c r="TNM71" s="921"/>
      <c r="TNN71" s="921"/>
      <c r="TNO71" s="921"/>
      <c r="TNP71" s="921"/>
      <c r="TNQ71" s="921"/>
      <c r="TNR71" s="921"/>
      <c r="TNS71" s="921"/>
      <c r="TNT71" s="921"/>
      <c r="TNU71" s="921"/>
      <c r="TNV71" s="921"/>
      <c r="TNW71" s="921"/>
      <c r="TNX71" s="921"/>
      <c r="TNY71" s="921"/>
      <c r="TNZ71" s="921"/>
      <c r="TOA71" s="921"/>
      <c r="TOB71" s="921"/>
      <c r="TOC71" s="921"/>
      <c r="TOD71" s="921"/>
      <c r="TOE71" s="921"/>
      <c r="TOF71" s="921"/>
      <c r="TOG71" s="921"/>
      <c r="TOH71" s="921"/>
      <c r="TOI71" s="921"/>
      <c r="TOJ71" s="921"/>
      <c r="TOK71" s="921"/>
      <c r="TOL71" s="921"/>
      <c r="TOM71" s="921"/>
      <c r="TON71" s="921"/>
      <c r="TOO71" s="921"/>
      <c r="TOP71" s="921"/>
      <c r="TOQ71" s="921"/>
      <c r="TOR71" s="921"/>
      <c r="TOS71" s="921"/>
      <c r="TOT71" s="921"/>
      <c r="TOU71" s="921"/>
      <c r="TOV71" s="921"/>
      <c r="TOW71" s="921"/>
      <c r="TOX71" s="921"/>
      <c r="TOY71" s="921"/>
      <c r="TOZ71" s="921"/>
      <c r="TPA71" s="921"/>
      <c r="TPB71" s="921"/>
      <c r="TPC71" s="921"/>
      <c r="TPD71" s="921"/>
      <c r="TPE71" s="921"/>
      <c r="TPF71" s="921"/>
      <c r="TPG71" s="921"/>
      <c r="TPH71" s="921"/>
      <c r="TPI71" s="921"/>
      <c r="TPJ71" s="921"/>
      <c r="TPK71" s="921"/>
      <c r="TPL71" s="921"/>
      <c r="TPM71" s="921"/>
      <c r="TPN71" s="921"/>
      <c r="TPO71" s="921"/>
      <c r="TPP71" s="921"/>
      <c r="TPQ71" s="921"/>
      <c r="TPR71" s="921"/>
      <c r="TPS71" s="921"/>
      <c r="TPT71" s="921"/>
      <c r="TPU71" s="921"/>
      <c r="TPV71" s="921"/>
      <c r="TPW71" s="921"/>
      <c r="TPX71" s="921"/>
      <c r="TPY71" s="921"/>
      <c r="TPZ71" s="921"/>
      <c r="TQA71" s="921"/>
      <c r="TQB71" s="921"/>
      <c r="TQC71" s="921"/>
      <c r="TQD71" s="921"/>
      <c r="TQE71" s="921"/>
      <c r="TQF71" s="921"/>
      <c r="TQG71" s="921"/>
      <c r="TQH71" s="921"/>
      <c r="TQI71" s="921"/>
      <c r="TQJ71" s="921"/>
      <c r="TQK71" s="921"/>
      <c r="TQL71" s="921"/>
      <c r="TQM71" s="921"/>
      <c r="TQN71" s="921"/>
      <c r="TQO71" s="921"/>
      <c r="TQP71" s="921"/>
      <c r="TQQ71" s="921"/>
      <c r="TQR71" s="921"/>
      <c r="TQS71" s="921"/>
      <c r="TQT71" s="921"/>
      <c r="TQU71" s="921"/>
      <c r="TQV71" s="921"/>
      <c r="TQW71" s="921"/>
      <c r="TQX71" s="921"/>
      <c r="TQY71" s="921"/>
      <c r="TQZ71" s="921"/>
      <c r="TRA71" s="921"/>
      <c r="TRB71" s="921"/>
      <c r="TRC71" s="921"/>
      <c r="TRD71" s="921"/>
      <c r="TRE71" s="921"/>
      <c r="TRF71" s="921"/>
      <c r="TRG71" s="921"/>
      <c r="TRH71" s="921"/>
      <c r="TRI71" s="921"/>
      <c r="TRJ71" s="921"/>
      <c r="TRK71" s="921"/>
      <c r="TRL71" s="921"/>
      <c r="TRM71" s="921"/>
      <c r="TRN71" s="921"/>
      <c r="TRO71" s="921"/>
      <c r="TRP71" s="921"/>
      <c r="TRQ71" s="921"/>
      <c r="TRR71" s="921"/>
      <c r="TRS71" s="921"/>
      <c r="TRT71" s="921"/>
      <c r="TRU71" s="921"/>
      <c r="TRV71" s="921"/>
      <c r="TRW71" s="921"/>
      <c r="TRX71" s="921"/>
      <c r="TRY71" s="921"/>
      <c r="TRZ71" s="921"/>
      <c r="TSA71" s="921"/>
      <c r="TSB71" s="921"/>
      <c r="TSC71" s="921"/>
      <c r="TSD71" s="921"/>
      <c r="TSE71" s="921"/>
      <c r="TSF71" s="921"/>
      <c r="TSG71" s="921"/>
      <c r="TSH71" s="921"/>
      <c r="TSI71" s="921"/>
      <c r="TSJ71" s="921"/>
      <c r="TSK71" s="921"/>
      <c r="TSL71" s="921"/>
      <c r="TSM71" s="921"/>
      <c r="TSN71" s="921"/>
      <c r="TSO71" s="921"/>
      <c r="TSP71" s="921"/>
      <c r="TSQ71" s="921"/>
      <c r="TSR71" s="921"/>
      <c r="TSS71" s="921"/>
      <c r="TST71" s="921"/>
      <c r="TSU71" s="921"/>
      <c r="TSV71" s="921"/>
      <c r="TSW71" s="921"/>
      <c r="TSX71" s="921"/>
      <c r="TSY71" s="921"/>
      <c r="TSZ71" s="921"/>
      <c r="TTA71" s="921"/>
      <c r="TTB71" s="921"/>
      <c r="TTC71" s="921"/>
      <c r="TTD71" s="921"/>
      <c r="TTE71" s="921"/>
      <c r="TTF71" s="921"/>
      <c r="TTG71" s="921"/>
      <c r="TTH71" s="921"/>
      <c r="TTI71" s="921"/>
      <c r="TTJ71" s="921"/>
      <c r="TTK71" s="921"/>
      <c r="TTL71" s="921"/>
      <c r="TTM71" s="921"/>
      <c r="TTN71" s="921"/>
      <c r="TTO71" s="921"/>
      <c r="TTP71" s="921"/>
      <c r="TTQ71" s="921"/>
      <c r="TTR71" s="921"/>
      <c r="TTS71" s="921"/>
      <c r="TTT71" s="921"/>
      <c r="TTU71" s="921"/>
      <c r="TTV71" s="921"/>
      <c r="TTW71" s="921"/>
      <c r="TTX71" s="921"/>
      <c r="TTY71" s="921"/>
      <c r="TTZ71" s="921"/>
      <c r="TUA71" s="921"/>
      <c r="TUB71" s="921"/>
      <c r="TUC71" s="921"/>
      <c r="TUD71" s="921"/>
      <c r="TUE71" s="921"/>
      <c r="TUF71" s="921"/>
      <c r="TUG71" s="921"/>
      <c r="TUH71" s="921"/>
      <c r="TUI71" s="921"/>
      <c r="TUJ71" s="921"/>
      <c r="TUK71" s="921"/>
      <c r="TUL71" s="921"/>
      <c r="TUM71" s="921"/>
      <c r="TUN71" s="921"/>
      <c r="TUO71" s="921"/>
      <c r="TUP71" s="921"/>
      <c r="TUQ71" s="921"/>
      <c r="TUR71" s="921"/>
      <c r="TUS71" s="921"/>
      <c r="TUT71" s="921"/>
      <c r="TUU71" s="921"/>
      <c r="TUV71" s="921"/>
      <c r="TUW71" s="921"/>
      <c r="TUX71" s="921"/>
      <c r="TUY71" s="921"/>
      <c r="TUZ71" s="921"/>
      <c r="TVA71" s="921"/>
      <c r="TVB71" s="921"/>
      <c r="TVC71" s="921"/>
      <c r="TVD71" s="921"/>
      <c r="TVE71" s="921"/>
      <c r="TVF71" s="921"/>
      <c r="TVG71" s="921"/>
      <c r="TVH71" s="921"/>
      <c r="TVI71" s="921"/>
      <c r="TVJ71" s="921"/>
      <c r="TVK71" s="921"/>
      <c r="TVL71" s="921"/>
      <c r="TVM71" s="921"/>
      <c r="TVN71" s="921"/>
      <c r="TVO71" s="921"/>
      <c r="TVP71" s="921"/>
      <c r="TVQ71" s="921"/>
      <c r="TVR71" s="921"/>
      <c r="TVS71" s="921"/>
      <c r="TVT71" s="921"/>
      <c r="TVU71" s="921"/>
      <c r="TVV71" s="921"/>
      <c r="TVW71" s="921"/>
      <c r="TVX71" s="921"/>
      <c r="TVY71" s="921"/>
      <c r="TVZ71" s="921"/>
      <c r="TWA71" s="921"/>
      <c r="TWB71" s="921"/>
      <c r="TWC71" s="921"/>
      <c r="TWD71" s="921"/>
      <c r="TWE71" s="921"/>
      <c r="TWF71" s="921"/>
      <c r="TWG71" s="921"/>
      <c r="TWH71" s="921"/>
      <c r="TWI71" s="921"/>
      <c r="TWJ71" s="921"/>
      <c r="TWK71" s="921"/>
      <c r="TWL71" s="921"/>
      <c r="TWM71" s="921"/>
      <c r="TWN71" s="921"/>
      <c r="TWO71" s="921"/>
      <c r="TWP71" s="921"/>
      <c r="TWQ71" s="921"/>
      <c r="TWR71" s="921"/>
      <c r="TWS71" s="921"/>
      <c r="TWT71" s="921"/>
      <c r="TWU71" s="921"/>
      <c r="TWV71" s="921"/>
      <c r="TWW71" s="921"/>
      <c r="TWX71" s="921"/>
      <c r="TWY71" s="921"/>
      <c r="TWZ71" s="921"/>
      <c r="TXA71" s="921"/>
      <c r="TXB71" s="921"/>
      <c r="TXC71" s="921"/>
      <c r="TXD71" s="921"/>
      <c r="TXE71" s="921"/>
      <c r="TXF71" s="921"/>
      <c r="TXG71" s="921"/>
      <c r="TXH71" s="921"/>
      <c r="TXI71" s="921"/>
      <c r="TXJ71" s="921"/>
      <c r="TXK71" s="921"/>
      <c r="TXL71" s="921"/>
      <c r="TXM71" s="921"/>
      <c r="TXN71" s="921"/>
      <c r="TXO71" s="921"/>
      <c r="TXP71" s="921"/>
      <c r="TXQ71" s="921"/>
      <c r="TXR71" s="921"/>
      <c r="TXS71" s="921"/>
      <c r="TXT71" s="921"/>
      <c r="TXU71" s="921"/>
      <c r="TXV71" s="921"/>
      <c r="TXW71" s="921"/>
      <c r="TXX71" s="921"/>
      <c r="TXY71" s="921"/>
      <c r="TXZ71" s="921"/>
      <c r="TYA71" s="921"/>
      <c r="TYB71" s="921"/>
      <c r="TYC71" s="921"/>
      <c r="TYD71" s="921"/>
      <c r="TYE71" s="921"/>
      <c r="TYF71" s="921"/>
      <c r="TYG71" s="921"/>
      <c r="TYH71" s="921"/>
      <c r="TYI71" s="921"/>
      <c r="TYJ71" s="921"/>
      <c r="TYK71" s="921"/>
      <c r="TYL71" s="921"/>
      <c r="TYM71" s="921"/>
      <c r="TYN71" s="921"/>
      <c r="TYO71" s="921"/>
      <c r="TYP71" s="921"/>
      <c r="TYQ71" s="921"/>
      <c r="TYR71" s="921"/>
      <c r="TYS71" s="921"/>
      <c r="TYT71" s="921"/>
      <c r="TYU71" s="921"/>
      <c r="TYV71" s="921"/>
      <c r="TYW71" s="921"/>
      <c r="TYX71" s="921"/>
      <c r="TYY71" s="921"/>
      <c r="TYZ71" s="921"/>
      <c r="TZA71" s="921"/>
      <c r="TZB71" s="921"/>
      <c r="TZC71" s="921"/>
      <c r="TZD71" s="921"/>
      <c r="TZE71" s="921"/>
      <c r="TZF71" s="921"/>
      <c r="TZG71" s="921"/>
      <c r="TZH71" s="921"/>
      <c r="TZI71" s="921"/>
      <c r="TZJ71" s="921"/>
      <c r="TZK71" s="921"/>
      <c r="TZL71" s="921"/>
      <c r="TZM71" s="921"/>
      <c r="TZN71" s="921"/>
      <c r="TZO71" s="921"/>
      <c r="TZP71" s="921"/>
      <c r="TZQ71" s="921"/>
      <c r="TZR71" s="921"/>
      <c r="TZS71" s="921"/>
      <c r="TZT71" s="921"/>
      <c r="TZU71" s="921"/>
      <c r="TZV71" s="921"/>
      <c r="TZW71" s="921"/>
      <c r="TZX71" s="921"/>
      <c r="TZY71" s="921"/>
      <c r="TZZ71" s="921"/>
      <c r="UAA71" s="921"/>
      <c r="UAB71" s="921"/>
      <c r="UAC71" s="921"/>
      <c r="UAD71" s="921"/>
      <c r="UAE71" s="921"/>
      <c r="UAF71" s="921"/>
      <c r="UAG71" s="921"/>
      <c r="UAH71" s="921"/>
      <c r="UAI71" s="921"/>
      <c r="UAJ71" s="921"/>
      <c r="UAK71" s="921"/>
      <c r="UAL71" s="921"/>
      <c r="UAM71" s="921"/>
      <c r="UAN71" s="921"/>
      <c r="UAO71" s="921"/>
      <c r="UAP71" s="921"/>
      <c r="UAQ71" s="921"/>
      <c r="UAR71" s="921"/>
      <c r="UAS71" s="921"/>
      <c r="UAT71" s="921"/>
      <c r="UAU71" s="921"/>
      <c r="UAV71" s="921"/>
      <c r="UAW71" s="921"/>
      <c r="UAX71" s="921"/>
      <c r="UAY71" s="921"/>
      <c r="UAZ71" s="921"/>
      <c r="UBA71" s="921"/>
      <c r="UBB71" s="921"/>
      <c r="UBC71" s="921"/>
      <c r="UBD71" s="921"/>
      <c r="UBE71" s="921"/>
      <c r="UBF71" s="921"/>
      <c r="UBG71" s="921"/>
      <c r="UBH71" s="921"/>
      <c r="UBI71" s="921"/>
      <c r="UBJ71" s="921"/>
      <c r="UBK71" s="921"/>
      <c r="UBL71" s="921"/>
      <c r="UBM71" s="921"/>
      <c r="UBN71" s="921"/>
      <c r="UBO71" s="921"/>
      <c r="UBP71" s="921"/>
      <c r="UBQ71" s="921"/>
      <c r="UBR71" s="921"/>
      <c r="UBS71" s="921"/>
      <c r="UBT71" s="921"/>
      <c r="UBU71" s="921"/>
      <c r="UBV71" s="921"/>
      <c r="UBW71" s="921"/>
      <c r="UBX71" s="921"/>
      <c r="UBY71" s="921"/>
      <c r="UBZ71" s="921"/>
      <c r="UCA71" s="921"/>
      <c r="UCB71" s="921"/>
      <c r="UCC71" s="921"/>
      <c r="UCD71" s="921"/>
      <c r="UCE71" s="921"/>
      <c r="UCF71" s="921"/>
      <c r="UCG71" s="921"/>
      <c r="UCH71" s="921"/>
      <c r="UCI71" s="921"/>
      <c r="UCJ71" s="921"/>
      <c r="UCK71" s="921"/>
      <c r="UCL71" s="921"/>
      <c r="UCM71" s="921"/>
      <c r="UCN71" s="921"/>
      <c r="UCO71" s="921"/>
      <c r="UCP71" s="921"/>
      <c r="UCQ71" s="921"/>
      <c r="UCR71" s="921"/>
      <c r="UCS71" s="921"/>
      <c r="UCT71" s="921"/>
      <c r="UCU71" s="921"/>
      <c r="UCV71" s="921"/>
      <c r="UCW71" s="921"/>
      <c r="UCX71" s="921"/>
      <c r="UCY71" s="921"/>
      <c r="UCZ71" s="921"/>
      <c r="UDA71" s="921"/>
      <c r="UDB71" s="921"/>
      <c r="UDC71" s="921"/>
      <c r="UDD71" s="921"/>
      <c r="UDE71" s="921"/>
      <c r="UDF71" s="921"/>
      <c r="UDG71" s="921"/>
      <c r="UDH71" s="921"/>
      <c r="UDI71" s="921"/>
      <c r="UDJ71" s="921"/>
      <c r="UDK71" s="921"/>
      <c r="UDL71" s="921"/>
      <c r="UDM71" s="921"/>
      <c r="UDN71" s="921"/>
      <c r="UDO71" s="921"/>
      <c r="UDP71" s="921"/>
      <c r="UDQ71" s="921"/>
      <c r="UDR71" s="921"/>
      <c r="UDS71" s="921"/>
      <c r="UDT71" s="921"/>
      <c r="UDU71" s="921"/>
      <c r="UDV71" s="921"/>
      <c r="UDW71" s="921"/>
      <c r="UDX71" s="921"/>
      <c r="UDY71" s="921"/>
      <c r="UDZ71" s="921"/>
      <c r="UEA71" s="921"/>
      <c r="UEB71" s="921"/>
      <c r="UEC71" s="921"/>
      <c r="UED71" s="921"/>
      <c r="UEE71" s="921"/>
      <c r="UEF71" s="921"/>
      <c r="UEG71" s="921"/>
      <c r="UEH71" s="921"/>
      <c r="UEI71" s="921"/>
      <c r="UEJ71" s="921"/>
      <c r="UEK71" s="921"/>
      <c r="UEL71" s="921"/>
      <c r="UEM71" s="921"/>
      <c r="UEN71" s="921"/>
      <c r="UEO71" s="921"/>
      <c r="UEP71" s="921"/>
      <c r="UEQ71" s="921"/>
      <c r="UER71" s="921"/>
      <c r="UES71" s="921"/>
      <c r="UET71" s="921"/>
      <c r="UEU71" s="921"/>
      <c r="UEV71" s="921"/>
      <c r="UEW71" s="921"/>
      <c r="UEX71" s="921"/>
      <c r="UEY71" s="921"/>
      <c r="UEZ71" s="921"/>
      <c r="UFA71" s="921"/>
      <c r="UFB71" s="921"/>
      <c r="UFC71" s="921"/>
      <c r="UFD71" s="921"/>
      <c r="UFE71" s="921"/>
      <c r="UFF71" s="921"/>
      <c r="UFG71" s="921"/>
      <c r="UFH71" s="921"/>
      <c r="UFI71" s="921"/>
      <c r="UFJ71" s="921"/>
      <c r="UFK71" s="921"/>
      <c r="UFL71" s="921"/>
      <c r="UFM71" s="921"/>
      <c r="UFN71" s="921"/>
      <c r="UFO71" s="921"/>
      <c r="UFP71" s="921"/>
      <c r="UFQ71" s="921"/>
      <c r="UFR71" s="921"/>
      <c r="UFS71" s="921"/>
      <c r="UFT71" s="921"/>
      <c r="UFU71" s="921"/>
      <c r="UFV71" s="921"/>
      <c r="UFW71" s="921"/>
      <c r="UFX71" s="921"/>
      <c r="UFY71" s="921"/>
      <c r="UFZ71" s="921"/>
      <c r="UGA71" s="921"/>
      <c r="UGB71" s="921"/>
      <c r="UGC71" s="921"/>
      <c r="UGD71" s="921"/>
      <c r="UGE71" s="921"/>
      <c r="UGF71" s="921"/>
      <c r="UGG71" s="921"/>
      <c r="UGH71" s="921"/>
      <c r="UGI71" s="921"/>
      <c r="UGJ71" s="921"/>
      <c r="UGK71" s="921"/>
      <c r="UGL71" s="921"/>
      <c r="UGM71" s="921"/>
      <c r="UGN71" s="921"/>
      <c r="UGO71" s="921"/>
      <c r="UGP71" s="921"/>
      <c r="UGQ71" s="921"/>
      <c r="UGR71" s="921"/>
      <c r="UGS71" s="921"/>
      <c r="UGT71" s="921"/>
      <c r="UGU71" s="921"/>
      <c r="UGV71" s="921"/>
      <c r="UGW71" s="921"/>
      <c r="UGX71" s="921"/>
      <c r="UGY71" s="921"/>
      <c r="UGZ71" s="921"/>
      <c r="UHA71" s="921"/>
      <c r="UHB71" s="921"/>
      <c r="UHC71" s="921"/>
      <c r="UHD71" s="921"/>
      <c r="UHE71" s="921"/>
      <c r="UHF71" s="921"/>
      <c r="UHG71" s="921"/>
      <c r="UHH71" s="921"/>
      <c r="UHI71" s="921"/>
      <c r="UHJ71" s="921"/>
      <c r="UHK71" s="921"/>
      <c r="UHL71" s="921"/>
      <c r="UHM71" s="921"/>
      <c r="UHN71" s="921"/>
      <c r="UHO71" s="921"/>
      <c r="UHP71" s="921"/>
      <c r="UHQ71" s="921"/>
      <c r="UHR71" s="921"/>
      <c r="UHS71" s="921"/>
      <c r="UHT71" s="921"/>
      <c r="UHU71" s="921"/>
      <c r="UHV71" s="921"/>
      <c r="UHW71" s="921"/>
      <c r="UHX71" s="921"/>
      <c r="UHY71" s="921"/>
      <c r="UHZ71" s="921"/>
      <c r="UIA71" s="921"/>
      <c r="UIB71" s="921"/>
      <c r="UIC71" s="921"/>
      <c r="UID71" s="921"/>
      <c r="UIE71" s="921"/>
      <c r="UIF71" s="921"/>
      <c r="UIG71" s="921"/>
      <c r="UIH71" s="921"/>
      <c r="UII71" s="921"/>
      <c r="UIJ71" s="921"/>
      <c r="UIK71" s="921"/>
      <c r="UIL71" s="921"/>
      <c r="UIM71" s="921"/>
      <c r="UIN71" s="921"/>
      <c r="UIO71" s="921"/>
      <c r="UIP71" s="921"/>
      <c r="UIQ71" s="921"/>
      <c r="UIR71" s="921"/>
      <c r="UIS71" s="921"/>
      <c r="UIT71" s="921"/>
      <c r="UIU71" s="921"/>
      <c r="UIV71" s="921"/>
      <c r="UIW71" s="921"/>
      <c r="UIX71" s="921"/>
      <c r="UIY71" s="921"/>
      <c r="UIZ71" s="921"/>
      <c r="UJA71" s="921"/>
      <c r="UJB71" s="921"/>
      <c r="UJC71" s="921"/>
      <c r="UJD71" s="921"/>
      <c r="UJE71" s="921"/>
      <c r="UJF71" s="921"/>
      <c r="UJG71" s="921"/>
      <c r="UJH71" s="921"/>
      <c r="UJI71" s="921"/>
      <c r="UJJ71" s="921"/>
      <c r="UJK71" s="921"/>
      <c r="UJL71" s="921"/>
      <c r="UJM71" s="921"/>
      <c r="UJN71" s="921"/>
      <c r="UJO71" s="921"/>
      <c r="UJP71" s="921"/>
      <c r="UJQ71" s="921"/>
      <c r="UJR71" s="921"/>
      <c r="UJS71" s="921"/>
      <c r="UJT71" s="921"/>
      <c r="UJU71" s="921"/>
      <c r="UJV71" s="921"/>
      <c r="UJW71" s="921"/>
      <c r="UJX71" s="921"/>
      <c r="UJY71" s="921"/>
      <c r="UJZ71" s="921"/>
      <c r="UKA71" s="921"/>
      <c r="UKB71" s="921"/>
      <c r="UKC71" s="921"/>
      <c r="UKD71" s="921"/>
      <c r="UKE71" s="921"/>
      <c r="UKF71" s="921"/>
      <c r="UKG71" s="921"/>
      <c r="UKH71" s="921"/>
      <c r="UKI71" s="921"/>
      <c r="UKJ71" s="921"/>
      <c r="UKK71" s="921"/>
      <c r="UKL71" s="921"/>
      <c r="UKM71" s="921"/>
      <c r="UKN71" s="921"/>
      <c r="UKO71" s="921"/>
      <c r="UKP71" s="921"/>
      <c r="UKQ71" s="921"/>
      <c r="UKR71" s="921"/>
      <c r="UKS71" s="921"/>
      <c r="UKT71" s="921"/>
      <c r="UKU71" s="921"/>
      <c r="UKV71" s="921"/>
      <c r="UKW71" s="921"/>
      <c r="UKX71" s="921"/>
      <c r="UKY71" s="921"/>
      <c r="UKZ71" s="921"/>
      <c r="ULA71" s="921"/>
      <c r="ULB71" s="921"/>
      <c r="ULC71" s="921"/>
      <c r="ULD71" s="921"/>
      <c r="ULE71" s="921"/>
      <c r="ULF71" s="921"/>
      <c r="ULG71" s="921"/>
      <c r="ULH71" s="921"/>
      <c r="ULI71" s="921"/>
      <c r="ULJ71" s="921"/>
      <c r="ULK71" s="921"/>
      <c r="ULL71" s="921"/>
      <c r="ULM71" s="921"/>
      <c r="ULN71" s="921"/>
      <c r="ULO71" s="921"/>
      <c r="ULP71" s="921"/>
      <c r="ULQ71" s="921"/>
      <c r="ULR71" s="921"/>
      <c r="ULS71" s="921"/>
      <c r="ULT71" s="921"/>
      <c r="ULU71" s="921"/>
      <c r="ULV71" s="921"/>
      <c r="ULW71" s="921"/>
      <c r="ULX71" s="921"/>
      <c r="ULY71" s="921"/>
      <c r="ULZ71" s="921"/>
      <c r="UMA71" s="921"/>
      <c r="UMB71" s="921"/>
      <c r="UMC71" s="921"/>
      <c r="UMD71" s="921"/>
      <c r="UME71" s="921"/>
      <c r="UMF71" s="921"/>
      <c r="UMG71" s="921"/>
      <c r="UMH71" s="921"/>
      <c r="UMI71" s="921"/>
      <c r="UMJ71" s="921"/>
      <c r="UMK71" s="921"/>
      <c r="UML71" s="921"/>
      <c r="UMM71" s="921"/>
      <c r="UMN71" s="921"/>
      <c r="UMO71" s="921"/>
      <c r="UMP71" s="921"/>
      <c r="UMQ71" s="921"/>
      <c r="UMR71" s="921"/>
      <c r="UMS71" s="921"/>
      <c r="UMT71" s="921"/>
      <c r="UMU71" s="921"/>
      <c r="UMV71" s="921"/>
      <c r="UMW71" s="921"/>
      <c r="UMX71" s="921"/>
      <c r="UMY71" s="921"/>
      <c r="UMZ71" s="921"/>
      <c r="UNA71" s="921"/>
      <c r="UNB71" s="921"/>
      <c r="UNC71" s="921"/>
      <c r="UND71" s="921"/>
      <c r="UNE71" s="921"/>
      <c r="UNF71" s="921"/>
      <c r="UNG71" s="921"/>
      <c r="UNH71" s="921"/>
      <c r="UNI71" s="921"/>
      <c r="UNJ71" s="921"/>
      <c r="UNK71" s="921"/>
      <c r="UNL71" s="921"/>
      <c r="UNM71" s="921"/>
      <c r="UNN71" s="921"/>
      <c r="UNO71" s="921"/>
      <c r="UNP71" s="921"/>
      <c r="UNQ71" s="921"/>
      <c r="UNR71" s="921"/>
      <c r="UNS71" s="921"/>
      <c r="UNT71" s="921"/>
      <c r="UNU71" s="921"/>
      <c r="UNV71" s="921"/>
      <c r="UNW71" s="921"/>
      <c r="UNX71" s="921"/>
      <c r="UNY71" s="921"/>
      <c r="UNZ71" s="921"/>
      <c r="UOA71" s="921"/>
      <c r="UOB71" s="921"/>
      <c r="UOC71" s="921"/>
      <c r="UOD71" s="921"/>
      <c r="UOE71" s="921"/>
      <c r="UOF71" s="921"/>
      <c r="UOG71" s="921"/>
      <c r="UOH71" s="921"/>
      <c r="UOI71" s="921"/>
      <c r="UOJ71" s="921"/>
      <c r="UOK71" s="921"/>
      <c r="UOL71" s="921"/>
      <c r="UOM71" s="921"/>
      <c r="UON71" s="921"/>
      <c r="UOO71" s="921"/>
      <c r="UOP71" s="921"/>
      <c r="UOQ71" s="921"/>
      <c r="UOR71" s="921"/>
      <c r="UOS71" s="921"/>
      <c r="UOT71" s="921"/>
      <c r="UOU71" s="921"/>
      <c r="UOV71" s="921"/>
      <c r="UOW71" s="921"/>
      <c r="UOX71" s="921"/>
      <c r="UOY71" s="921"/>
      <c r="UOZ71" s="921"/>
      <c r="UPA71" s="921"/>
      <c r="UPB71" s="921"/>
      <c r="UPC71" s="921"/>
      <c r="UPD71" s="921"/>
      <c r="UPE71" s="921"/>
      <c r="UPF71" s="921"/>
      <c r="UPG71" s="921"/>
      <c r="UPH71" s="921"/>
      <c r="UPI71" s="921"/>
      <c r="UPJ71" s="921"/>
      <c r="UPK71" s="921"/>
      <c r="UPL71" s="921"/>
      <c r="UPM71" s="921"/>
      <c r="UPN71" s="921"/>
      <c r="UPO71" s="921"/>
      <c r="UPP71" s="921"/>
      <c r="UPQ71" s="921"/>
      <c r="UPR71" s="921"/>
      <c r="UPS71" s="921"/>
      <c r="UPT71" s="921"/>
      <c r="UPU71" s="921"/>
      <c r="UPV71" s="921"/>
      <c r="UPW71" s="921"/>
      <c r="UPX71" s="921"/>
      <c r="UPY71" s="921"/>
      <c r="UPZ71" s="921"/>
      <c r="UQA71" s="921"/>
      <c r="UQB71" s="921"/>
      <c r="UQC71" s="921"/>
      <c r="UQD71" s="921"/>
      <c r="UQE71" s="921"/>
      <c r="UQF71" s="921"/>
      <c r="UQG71" s="921"/>
      <c r="UQH71" s="921"/>
      <c r="UQI71" s="921"/>
      <c r="UQJ71" s="921"/>
      <c r="UQK71" s="921"/>
      <c r="UQL71" s="921"/>
      <c r="UQM71" s="921"/>
      <c r="UQN71" s="921"/>
      <c r="UQO71" s="921"/>
      <c r="UQP71" s="921"/>
      <c r="UQQ71" s="921"/>
      <c r="UQR71" s="921"/>
      <c r="UQS71" s="921"/>
      <c r="UQT71" s="921"/>
      <c r="UQU71" s="921"/>
      <c r="UQV71" s="921"/>
      <c r="UQW71" s="921"/>
      <c r="UQX71" s="921"/>
      <c r="UQY71" s="921"/>
      <c r="UQZ71" s="921"/>
      <c r="URA71" s="921"/>
      <c r="URB71" s="921"/>
      <c r="URC71" s="921"/>
      <c r="URD71" s="921"/>
      <c r="URE71" s="921"/>
      <c r="URF71" s="921"/>
      <c r="URG71" s="921"/>
      <c r="URH71" s="921"/>
      <c r="URI71" s="921"/>
      <c r="URJ71" s="921"/>
      <c r="URK71" s="921"/>
      <c r="URL71" s="921"/>
      <c r="URM71" s="921"/>
      <c r="URN71" s="921"/>
      <c r="URO71" s="921"/>
      <c r="URP71" s="921"/>
      <c r="URQ71" s="921"/>
      <c r="URR71" s="921"/>
      <c r="URS71" s="921"/>
      <c r="URT71" s="921"/>
      <c r="URU71" s="921"/>
      <c r="URV71" s="921"/>
      <c r="URW71" s="921"/>
      <c r="URX71" s="921"/>
      <c r="URY71" s="921"/>
      <c r="URZ71" s="921"/>
      <c r="USA71" s="921"/>
      <c r="USB71" s="921"/>
      <c r="USC71" s="921"/>
      <c r="USD71" s="921"/>
      <c r="USE71" s="921"/>
      <c r="USF71" s="921"/>
      <c r="USG71" s="921"/>
      <c r="USH71" s="921"/>
      <c r="USI71" s="921"/>
      <c r="USJ71" s="921"/>
      <c r="USK71" s="921"/>
      <c r="USL71" s="921"/>
      <c r="USM71" s="921"/>
      <c r="USN71" s="921"/>
      <c r="USO71" s="921"/>
      <c r="USP71" s="921"/>
      <c r="USQ71" s="921"/>
      <c r="USR71" s="921"/>
      <c r="USS71" s="921"/>
      <c r="UST71" s="921"/>
      <c r="USU71" s="921"/>
      <c r="USV71" s="921"/>
      <c r="USW71" s="921"/>
      <c r="USX71" s="921"/>
      <c r="USY71" s="921"/>
      <c r="USZ71" s="921"/>
      <c r="UTA71" s="921"/>
      <c r="UTB71" s="921"/>
      <c r="UTC71" s="921"/>
      <c r="UTD71" s="921"/>
      <c r="UTE71" s="921"/>
      <c r="UTF71" s="921"/>
      <c r="UTG71" s="921"/>
      <c r="UTH71" s="921"/>
      <c r="UTI71" s="921"/>
      <c r="UTJ71" s="921"/>
      <c r="UTK71" s="921"/>
      <c r="UTL71" s="921"/>
      <c r="UTM71" s="921"/>
      <c r="UTN71" s="921"/>
      <c r="UTO71" s="921"/>
      <c r="UTP71" s="921"/>
      <c r="UTQ71" s="921"/>
      <c r="UTR71" s="921"/>
      <c r="UTS71" s="921"/>
      <c r="UTT71" s="921"/>
      <c r="UTU71" s="921"/>
      <c r="UTV71" s="921"/>
      <c r="UTW71" s="921"/>
      <c r="UTX71" s="921"/>
      <c r="UTY71" s="921"/>
      <c r="UTZ71" s="921"/>
      <c r="UUA71" s="921"/>
      <c r="UUB71" s="921"/>
      <c r="UUC71" s="921"/>
      <c r="UUD71" s="921"/>
      <c r="UUE71" s="921"/>
      <c r="UUF71" s="921"/>
      <c r="UUG71" s="921"/>
      <c r="UUH71" s="921"/>
      <c r="UUI71" s="921"/>
      <c r="UUJ71" s="921"/>
      <c r="UUK71" s="921"/>
      <c r="UUL71" s="921"/>
      <c r="UUM71" s="921"/>
      <c r="UUN71" s="921"/>
      <c r="UUO71" s="921"/>
      <c r="UUP71" s="921"/>
      <c r="UUQ71" s="921"/>
      <c r="UUR71" s="921"/>
      <c r="UUS71" s="921"/>
      <c r="UUT71" s="921"/>
      <c r="UUU71" s="921"/>
      <c r="UUV71" s="921"/>
      <c r="UUW71" s="921"/>
      <c r="UUX71" s="921"/>
      <c r="UUY71" s="921"/>
      <c r="UUZ71" s="921"/>
      <c r="UVA71" s="921"/>
      <c r="UVB71" s="921"/>
      <c r="UVC71" s="921"/>
      <c r="UVD71" s="921"/>
      <c r="UVE71" s="921"/>
      <c r="UVF71" s="921"/>
      <c r="UVG71" s="921"/>
      <c r="UVH71" s="921"/>
      <c r="UVI71" s="921"/>
      <c r="UVJ71" s="921"/>
      <c r="UVK71" s="921"/>
      <c r="UVL71" s="921"/>
      <c r="UVM71" s="921"/>
      <c r="UVN71" s="921"/>
      <c r="UVO71" s="921"/>
      <c r="UVP71" s="921"/>
      <c r="UVQ71" s="921"/>
      <c r="UVR71" s="921"/>
      <c r="UVS71" s="921"/>
      <c r="UVT71" s="921"/>
      <c r="UVU71" s="921"/>
      <c r="UVV71" s="921"/>
      <c r="UVW71" s="921"/>
      <c r="UVX71" s="921"/>
      <c r="UVY71" s="921"/>
      <c r="UVZ71" s="921"/>
      <c r="UWA71" s="921"/>
      <c r="UWB71" s="921"/>
      <c r="UWC71" s="921"/>
      <c r="UWD71" s="921"/>
      <c r="UWE71" s="921"/>
      <c r="UWF71" s="921"/>
      <c r="UWG71" s="921"/>
      <c r="UWH71" s="921"/>
      <c r="UWI71" s="921"/>
      <c r="UWJ71" s="921"/>
      <c r="UWK71" s="921"/>
      <c r="UWL71" s="921"/>
      <c r="UWM71" s="921"/>
      <c r="UWN71" s="921"/>
      <c r="UWO71" s="921"/>
      <c r="UWP71" s="921"/>
      <c r="UWQ71" s="921"/>
      <c r="UWR71" s="921"/>
      <c r="UWS71" s="921"/>
      <c r="UWT71" s="921"/>
      <c r="UWU71" s="921"/>
      <c r="UWV71" s="921"/>
      <c r="UWW71" s="921"/>
      <c r="UWX71" s="921"/>
      <c r="UWY71" s="921"/>
      <c r="UWZ71" s="921"/>
      <c r="UXA71" s="921"/>
      <c r="UXB71" s="921"/>
      <c r="UXC71" s="921"/>
      <c r="UXD71" s="921"/>
      <c r="UXE71" s="921"/>
      <c r="UXF71" s="921"/>
      <c r="UXG71" s="921"/>
      <c r="UXH71" s="921"/>
      <c r="UXI71" s="921"/>
      <c r="UXJ71" s="921"/>
      <c r="UXK71" s="921"/>
      <c r="UXL71" s="921"/>
      <c r="UXM71" s="921"/>
      <c r="UXN71" s="921"/>
      <c r="UXO71" s="921"/>
      <c r="UXP71" s="921"/>
      <c r="UXQ71" s="921"/>
      <c r="UXR71" s="921"/>
      <c r="UXS71" s="921"/>
      <c r="UXT71" s="921"/>
      <c r="UXU71" s="921"/>
      <c r="UXV71" s="921"/>
      <c r="UXW71" s="921"/>
      <c r="UXX71" s="921"/>
      <c r="UXY71" s="921"/>
      <c r="UXZ71" s="921"/>
      <c r="UYA71" s="921"/>
      <c r="UYB71" s="921"/>
      <c r="UYC71" s="921"/>
      <c r="UYD71" s="921"/>
      <c r="UYE71" s="921"/>
      <c r="UYF71" s="921"/>
      <c r="UYG71" s="921"/>
      <c r="UYH71" s="921"/>
      <c r="UYI71" s="921"/>
      <c r="UYJ71" s="921"/>
      <c r="UYK71" s="921"/>
      <c r="UYL71" s="921"/>
      <c r="UYM71" s="921"/>
      <c r="UYN71" s="921"/>
      <c r="UYO71" s="921"/>
      <c r="UYP71" s="921"/>
      <c r="UYQ71" s="921"/>
      <c r="UYR71" s="921"/>
      <c r="UYS71" s="921"/>
      <c r="UYT71" s="921"/>
      <c r="UYU71" s="921"/>
      <c r="UYV71" s="921"/>
      <c r="UYW71" s="921"/>
      <c r="UYX71" s="921"/>
      <c r="UYY71" s="921"/>
      <c r="UYZ71" s="921"/>
      <c r="UZA71" s="921"/>
      <c r="UZB71" s="921"/>
      <c r="UZC71" s="921"/>
      <c r="UZD71" s="921"/>
      <c r="UZE71" s="921"/>
      <c r="UZF71" s="921"/>
      <c r="UZG71" s="921"/>
      <c r="UZH71" s="921"/>
      <c r="UZI71" s="921"/>
      <c r="UZJ71" s="921"/>
      <c r="UZK71" s="921"/>
      <c r="UZL71" s="921"/>
      <c r="UZM71" s="921"/>
      <c r="UZN71" s="921"/>
      <c r="UZO71" s="921"/>
      <c r="UZP71" s="921"/>
      <c r="UZQ71" s="921"/>
      <c r="UZR71" s="921"/>
      <c r="UZS71" s="921"/>
      <c r="UZT71" s="921"/>
      <c r="UZU71" s="921"/>
      <c r="UZV71" s="921"/>
      <c r="UZW71" s="921"/>
      <c r="UZX71" s="921"/>
      <c r="UZY71" s="921"/>
      <c r="UZZ71" s="921"/>
      <c r="VAA71" s="921"/>
      <c r="VAB71" s="921"/>
      <c r="VAC71" s="921"/>
      <c r="VAD71" s="921"/>
      <c r="VAE71" s="921"/>
      <c r="VAF71" s="921"/>
      <c r="VAG71" s="921"/>
      <c r="VAH71" s="921"/>
      <c r="VAI71" s="921"/>
      <c r="VAJ71" s="921"/>
      <c r="VAK71" s="921"/>
      <c r="VAL71" s="921"/>
      <c r="VAM71" s="921"/>
      <c r="VAN71" s="921"/>
      <c r="VAO71" s="921"/>
      <c r="VAP71" s="921"/>
      <c r="VAQ71" s="921"/>
      <c r="VAR71" s="921"/>
      <c r="VAS71" s="921"/>
      <c r="VAT71" s="921"/>
      <c r="VAU71" s="921"/>
      <c r="VAV71" s="921"/>
      <c r="VAW71" s="921"/>
      <c r="VAX71" s="921"/>
      <c r="VAY71" s="921"/>
      <c r="VAZ71" s="921"/>
      <c r="VBA71" s="921"/>
      <c r="VBB71" s="921"/>
      <c r="VBC71" s="921"/>
      <c r="VBD71" s="921"/>
      <c r="VBE71" s="921"/>
      <c r="VBF71" s="921"/>
      <c r="VBG71" s="921"/>
      <c r="VBH71" s="921"/>
      <c r="VBI71" s="921"/>
      <c r="VBJ71" s="921"/>
      <c r="VBK71" s="921"/>
      <c r="VBL71" s="921"/>
      <c r="VBM71" s="921"/>
      <c r="VBN71" s="921"/>
      <c r="VBO71" s="921"/>
      <c r="VBP71" s="921"/>
      <c r="VBQ71" s="921"/>
      <c r="VBR71" s="921"/>
      <c r="VBS71" s="921"/>
      <c r="VBT71" s="921"/>
      <c r="VBU71" s="921"/>
      <c r="VBV71" s="921"/>
      <c r="VBW71" s="921"/>
      <c r="VBX71" s="921"/>
      <c r="VBY71" s="921"/>
      <c r="VBZ71" s="921"/>
      <c r="VCA71" s="921"/>
      <c r="VCB71" s="921"/>
      <c r="VCC71" s="921"/>
      <c r="VCD71" s="921"/>
      <c r="VCE71" s="921"/>
      <c r="VCF71" s="921"/>
      <c r="VCG71" s="921"/>
      <c r="VCH71" s="921"/>
      <c r="VCI71" s="921"/>
      <c r="VCJ71" s="921"/>
      <c r="VCK71" s="921"/>
      <c r="VCL71" s="921"/>
      <c r="VCM71" s="921"/>
      <c r="VCN71" s="921"/>
      <c r="VCO71" s="921"/>
      <c r="VCP71" s="921"/>
      <c r="VCQ71" s="921"/>
      <c r="VCR71" s="921"/>
      <c r="VCS71" s="921"/>
      <c r="VCT71" s="921"/>
      <c r="VCU71" s="921"/>
      <c r="VCV71" s="921"/>
      <c r="VCW71" s="921"/>
      <c r="VCX71" s="921"/>
      <c r="VCY71" s="921"/>
      <c r="VCZ71" s="921"/>
      <c r="VDA71" s="921"/>
      <c r="VDB71" s="921"/>
      <c r="VDC71" s="921"/>
      <c r="VDD71" s="921"/>
      <c r="VDE71" s="921"/>
      <c r="VDF71" s="921"/>
      <c r="VDG71" s="921"/>
      <c r="VDH71" s="921"/>
      <c r="VDI71" s="921"/>
      <c r="VDJ71" s="921"/>
      <c r="VDK71" s="921"/>
      <c r="VDL71" s="921"/>
      <c r="VDM71" s="921"/>
      <c r="VDN71" s="921"/>
      <c r="VDO71" s="921"/>
      <c r="VDP71" s="921"/>
      <c r="VDQ71" s="921"/>
      <c r="VDR71" s="921"/>
      <c r="VDS71" s="921"/>
      <c r="VDT71" s="921"/>
      <c r="VDU71" s="921"/>
      <c r="VDV71" s="921"/>
      <c r="VDW71" s="921"/>
      <c r="VDX71" s="921"/>
      <c r="VDY71" s="921"/>
      <c r="VDZ71" s="921"/>
      <c r="VEA71" s="921"/>
      <c r="VEB71" s="921"/>
      <c r="VEC71" s="921"/>
      <c r="VED71" s="921"/>
      <c r="VEE71" s="921"/>
      <c r="VEF71" s="921"/>
      <c r="VEG71" s="921"/>
      <c r="VEH71" s="921"/>
      <c r="VEI71" s="921"/>
      <c r="VEJ71" s="921"/>
      <c r="VEK71" s="921"/>
      <c r="VEL71" s="921"/>
      <c r="VEM71" s="921"/>
      <c r="VEN71" s="921"/>
      <c r="VEO71" s="921"/>
      <c r="VEP71" s="921"/>
      <c r="VEQ71" s="921"/>
      <c r="VER71" s="921"/>
      <c r="VES71" s="921"/>
      <c r="VET71" s="921"/>
      <c r="VEU71" s="921"/>
      <c r="VEV71" s="921"/>
      <c r="VEW71" s="921"/>
      <c r="VEX71" s="921"/>
      <c r="VEY71" s="921"/>
      <c r="VEZ71" s="921"/>
      <c r="VFA71" s="921"/>
      <c r="VFB71" s="921"/>
      <c r="VFC71" s="921"/>
      <c r="VFD71" s="921"/>
      <c r="VFE71" s="921"/>
      <c r="VFF71" s="921"/>
      <c r="VFG71" s="921"/>
      <c r="VFH71" s="921"/>
      <c r="VFI71" s="921"/>
      <c r="VFJ71" s="921"/>
      <c r="VFK71" s="921"/>
      <c r="VFL71" s="921"/>
      <c r="VFM71" s="921"/>
      <c r="VFN71" s="921"/>
      <c r="VFO71" s="921"/>
      <c r="VFP71" s="921"/>
      <c r="VFQ71" s="921"/>
      <c r="VFR71" s="921"/>
      <c r="VFS71" s="921"/>
      <c r="VFT71" s="921"/>
      <c r="VFU71" s="921"/>
      <c r="VFV71" s="921"/>
      <c r="VFW71" s="921"/>
      <c r="VFX71" s="921"/>
      <c r="VFY71" s="921"/>
      <c r="VFZ71" s="921"/>
      <c r="VGA71" s="921"/>
      <c r="VGB71" s="921"/>
      <c r="VGC71" s="921"/>
      <c r="VGD71" s="921"/>
      <c r="VGE71" s="921"/>
      <c r="VGF71" s="921"/>
      <c r="VGG71" s="921"/>
      <c r="VGH71" s="921"/>
      <c r="VGI71" s="921"/>
      <c r="VGJ71" s="921"/>
      <c r="VGK71" s="921"/>
      <c r="VGL71" s="921"/>
      <c r="VGM71" s="921"/>
      <c r="VGN71" s="921"/>
      <c r="VGO71" s="921"/>
      <c r="VGP71" s="921"/>
      <c r="VGQ71" s="921"/>
      <c r="VGR71" s="921"/>
      <c r="VGS71" s="921"/>
      <c r="VGT71" s="921"/>
      <c r="VGU71" s="921"/>
      <c r="VGV71" s="921"/>
      <c r="VGW71" s="921"/>
      <c r="VGX71" s="921"/>
      <c r="VGY71" s="921"/>
      <c r="VGZ71" s="921"/>
      <c r="VHA71" s="921"/>
      <c r="VHB71" s="921"/>
      <c r="VHC71" s="921"/>
      <c r="VHD71" s="921"/>
      <c r="VHE71" s="921"/>
      <c r="VHF71" s="921"/>
      <c r="VHG71" s="921"/>
      <c r="VHH71" s="921"/>
      <c r="VHI71" s="921"/>
      <c r="VHJ71" s="921"/>
      <c r="VHK71" s="921"/>
      <c r="VHL71" s="921"/>
      <c r="VHM71" s="921"/>
      <c r="VHN71" s="921"/>
      <c r="VHO71" s="921"/>
      <c r="VHP71" s="921"/>
      <c r="VHQ71" s="921"/>
      <c r="VHR71" s="921"/>
      <c r="VHS71" s="921"/>
      <c r="VHT71" s="921"/>
      <c r="VHU71" s="921"/>
      <c r="VHV71" s="921"/>
      <c r="VHW71" s="921"/>
      <c r="VHX71" s="921"/>
      <c r="VHY71" s="921"/>
      <c r="VHZ71" s="921"/>
      <c r="VIA71" s="921"/>
      <c r="VIB71" s="921"/>
      <c r="VIC71" s="921"/>
      <c r="VID71" s="921"/>
      <c r="VIE71" s="921"/>
      <c r="VIF71" s="921"/>
      <c r="VIG71" s="921"/>
      <c r="VIH71" s="921"/>
      <c r="VII71" s="921"/>
      <c r="VIJ71" s="921"/>
      <c r="VIK71" s="921"/>
      <c r="VIL71" s="921"/>
      <c r="VIM71" s="921"/>
      <c r="VIN71" s="921"/>
      <c r="VIO71" s="921"/>
      <c r="VIP71" s="921"/>
      <c r="VIQ71" s="921"/>
      <c r="VIR71" s="921"/>
      <c r="VIS71" s="921"/>
      <c r="VIT71" s="921"/>
      <c r="VIU71" s="921"/>
      <c r="VIV71" s="921"/>
      <c r="VIW71" s="921"/>
      <c r="VIX71" s="921"/>
      <c r="VIY71" s="921"/>
      <c r="VIZ71" s="921"/>
      <c r="VJA71" s="921"/>
      <c r="VJB71" s="921"/>
      <c r="VJC71" s="921"/>
      <c r="VJD71" s="921"/>
      <c r="VJE71" s="921"/>
      <c r="VJF71" s="921"/>
      <c r="VJG71" s="921"/>
      <c r="VJH71" s="921"/>
      <c r="VJI71" s="921"/>
      <c r="VJJ71" s="921"/>
      <c r="VJK71" s="921"/>
      <c r="VJL71" s="921"/>
      <c r="VJM71" s="921"/>
      <c r="VJN71" s="921"/>
      <c r="VJO71" s="921"/>
      <c r="VJP71" s="921"/>
      <c r="VJQ71" s="921"/>
      <c r="VJR71" s="921"/>
      <c r="VJS71" s="921"/>
      <c r="VJT71" s="921"/>
      <c r="VJU71" s="921"/>
      <c r="VJV71" s="921"/>
      <c r="VJW71" s="921"/>
      <c r="VJX71" s="921"/>
      <c r="VJY71" s="921"/>
      <c r="VJZ71" s="921"/>
      <c r="VKA71" s="921"/>
      <c r="VKB71" s="921"/>
      <c r="VKC71" s="921"/>
      <c r="VKD71" s="921"/>
      <c r="VKE71" s="921"/>
      <c r="VKF71" s="921"/>
      <c r="VKG71" s="921"/>
      <c r="VKH71" s="921"/>
      <c r="VKI71" s="921"/>
      <c r="VKJ71" s="921"/>
      <c r="VKK71" s="921"/>
      <c r="VKL71" s="921"/>
      <c r="VKM71" s="921"/>
      <c r="VKN71" s="921"/>
      <c r="VKO71" s="921"/>
      <c r="VKP71" s="921"/>
      <c r="VKQ71" s="921"/>
      <c r="VKR71" s="921"/>
      <c r="VKS71" s="921"/>
      <c r="VKT71" s="921"/>
      <c r="VKU71" s="921"/>
      <c r="VKV71" s="921"/>
      <c r="VKW71" s="921"/>
      <c r="VKX71" s="921"/>
      <c r="VKY71" s="921"/>
      <c r="VKZ71" s="921"/>
      <c r="VLA71" s="921"/>
      <c r="VLB71" s="921"/>
      <c r="VLC71" s="921"/>
      <c r="VLD71" s="921"/>
      <c r="VLE71" s="921"/>
      <c r="VLF71" s="921"/>
      <c r="VLG71" s="921"/>
      <c r="VLH71" s="921"/>
      <c r="VLI71" s="921"/>
      <c r="VLJ71" s="921"/>
      <c r="VLK71" s="921"/>
      <c r="VLL71" s="921"/>
      <c r="VLM71" s="921"/>
      <c r="VLN71" s="921"/>
      <c r="VLO71" s="921"/>
      <c r="VLP71" s="921"/>
      <c r="VLQ71" s="921"/>
      <c r="VLR71" s="921"/>
      <c r="VLS71" s="921"/>
      <c r="VLT71" s="921"/>
      <c r="VLU71" s="921"/>
      <c r="VLV71" s="921"/>
      <c r="VLW71" s="921"/>
      <c r="VLX71" s="921"/>
      <c r="VLY71" s="921"/>
      <c r="VLZ71" s="921"/>
      <c r="VMA71" s="921"/>
      <c r="VMB71" s="921"/>
      <c r="VMC71" s="921"/>
      <c r="VMD71" s="921"/>
      <c r="VME71" s="921"/>
      <c r="VMF71" s="921"/>
      <c r="VMG71" s="921"/>
      <c r="VMH71" s="921"/>
      <c r="VMI71" s="921"/>
      <c r="VMJ71" s="921"/>
      <c r="VMK71" s="921"/>
      <c r="VML71" s="921"/>
      <c r="VMM71" s="921"/>
      <c r="VMN71" s="921"/>
      <c r="VMO71" s="921"/>
      <c r="VMP71" s="921"/>
      <c r="VMQ71" s="921"/>
      <c r="VMR71" s="921"/>
      <c r="VMS71" s="921"/>
      <c r="VMT71" s="921"/>
      <c r="VMU71" s="921"/>
      <c r="VMV71" s="921"/>
      <c r="VMW71" s="921"/>
      <c r="VMX71" s="921"/>
      <c r="VMY71" s="921"/>
      <c r="VMZ71" s="921"/>
      <c r="VNA71" s="921"/>
      <c r="VNB71" s="921"/>
      <c r="VNC71" s="921"/>
      <c r="VND71" s="921"/>
      <c r="VNE71" s="921"/>
      <c r="VNF71" s="921"/>
      <c r="VNG71" s="921"/>
      <c r="VNH71" s="921"/>
      <c r="VNI71" s="921"/>
      <c r="VNJ71" s="921"/>
      <c r="VNK71" s="921"/>
      <c r="VNL71" s="921"/>
      <c r="VNM71" s="921"/>
      <c r="VNN71" s="921"/>
      <c r="VNO71" s="921"/>
      <c r="VNP71" s="921"/>
      <c r="VNQ71" s="921"/>
      <c r="VNR71" s="921"/>
      <c r="VNS71" s="921"/>
      <c r="VNT71" s="921"/>
      <c r="VNU71" s="921"/>
      <c r="VNV71" s="921"/>
      <c r="VNW71" s="921"/>
      <c r="VNX71" s="921"/>
      <c r="VNY71" s="921"/>
      <c r="VNZ71" s="921"/>
      <c r="VOA71" s="921"/>
      <c r="VOB71" s="921"/>
      <c r="VOC71" s="921"/>
      <c r="VOD71" s="921"/>
      <c r="VOE71" s="921"/>
      <c r="VOF71" s="921"/>
      <c r="VOG71" s="921"/>
      <c r="VOH71" s="921"/>
      <c r="VOI71" s="921"/>
      <c r="VOJ71" s="921"/>
      <c r="VOK71" s="921"/>
      <c r="VOL71" s="921"/>
      <c r="VOM71" s="921"/>
      <c r="VON71" s="921"/>
      <c r="VOO71" s="921"/>
      <c r="VOP71" s="921"/>
      <c r="VOQ71" s="921"/>
      <c r="VOR71" s="921"/>
      <c r="VOS71" s="921"/>
      <c r="VOT71" s="921"/>
      <c r="VOU71" s="921"/>
      <c r="VOV71" s="921"/>
      <c r="VOW71" s="921"/>
      <c r="VOX71" s="921"/>
      <c r="VOY71" s="921"/>
      <c r="VOZ71" s="921"/>
      <c r="VPA71" s="921"/>
      <c r="VPB71" s="921"/>
      <c r="VPC71" s="921"/>
      <c r="VPD71" s="921"/>
      <c r="VPE71" s="921"/>
      <c r="VPF71" s="921"/>
      <c r="VPG71" s="921"/>
      <c r="VPH71" s="921"/>
      <c r="VPI71" s="921"/>
      <c r="VPJ71" s="921"/>
      <c r="VPK71" s="921"/>
      <c r="VPL71" s="921"/>
      <c r="VPM71" s="921"/>
      <c r="VPN71" s="921"/>
      <c r="VPO71" s="921"/>
      <c r="VPP71" s="921"/>
      <c r="VPQ71" s="921"/>
      <c r="VPR71" s="921"/>
      <c r="VPS71" s="921"/>
      <c r="VPT71" s="921"/>
      <c r="VPU71" s="921"/>
      <c r="VPV71" s="921"/>
      <c r="VPW71" s="921"/>
      <c r="VPX71" s="921"/>
      <c r="VPY71" s="921"/>
      <c r="VPZ71" s="921"/>
      <c r="VQA71" s="921"/>
      <c r="VQB71" s="921"/>
      <c r="VQC71" s="921"/>
      <c r="VQD71" s="921"/>
      <c r="VQE71" s="921"/>
      <c r="VQF71" s="921"/>
      <c r="VQG71" s="921"/>
      <c r="VQH71" s="921"/>
      <c r="VQI71" s="921"/>
      <c r="VQJ71" s="921"/>
      <c r="VQK71" s="921"/>
      <c r="VQL71" s="921"/>
      <c r="VQM71" s="921"/>
      <c r="VQN71" s="921"/>
      <c r="VQO71" s="921"/>
      <c r="VQP71" s="921"/>
      <c r="VQQ71" s="921"/>
      <c r="VQR71" s="921"/>
      <c r="VQS71" s="921"/>
      <c r="VQT71" s="921"/>
      <c r="VQU71" s="921"/>
      <c r="VQV71" s="921"/>
      <c r="VQW71" s="921"/>
      <c r="VQX71" s="921"/>
      <c r="VQY71" s="921"/>
      <c r="VQZ71" s="921"/>
      <c r="VRA71" s="921"/>
      <c r="VRB71" s="921"/>
      <c r="VRC71" s="921"/>
      <c r="VRD71" s="921"/>
      <c r="VRE71" s="921"/>
      <c r="VRF71" s="921"/>
      <c r="VRG71" s="921"/>
      <c r="VRH71" s="921"/>
      <c r="VRI71" s="921"/>
      <c r="VRJ71" s="921"/>
      <c r="VRK71" s="921"/>
      <c r="VRL71" s="921"/>
      <c r="VRM71" s="921"/>
      <c r="VRN71" s="921"/>
      <c r="VRO71" s="921"/>
      <c r="VRP71" s="921"/>
      <c r="VRQ71" s="921"/>
      <c r="VRR71" s="921"/>
      <c r="VRS71" s="921"/>
      <c r="VRT71" s="921"/>
      <c r="VRU71" s="921"/>
      <c r="VRV71" s="921"/>
      <c r="VRW71" s="921"/>
      <c r="VRX71" s="921"/>
      <c r="VRY71" s="921"/>
      <c r="VRZ71" s="921"/>
      <c r="VSA71" s="921"/>
      <c r="VSB71" s="921"/>
      <c r="VSC71" s="921"/>
      <c r="VSD71" s="921"/>
      <c r="VSE71" s="921"/>
      <c r="VSF71" s="921"/>
      <c r="VSG71" s="921"/>
      <c r="VSH71" s="921"/>
      <c r="VSI71" s="921"/>
      <c r="VSJ71" s="921"/>
      <c r="VSK71" s="921"/>
      <c r="VSL71" s="921"/>
      <c r="VSM71" s="921"/>
      <c r="VSN71" s="921"/>
      <c r="VSO71" s="921"/>
      <c r="VSP71" s="921"/>
      <c r="VSQ71" s="921"/>
      <c r="VSR71" s="921"/>
      <c r="VSS71" s="921"/>
      <c r="VST71" s="921"/>
      <c r="VSU71" s="921"/>
      <c r="VSV71" s="921"/>
      <c r="VSW71" s="921"/>
      <c r="VSX71" s="921"/>
      <c r="VSY71" s="921"/>
      <c r="VSZ71" s="921"/>
      <c r="VTA71" s="921"/>
      <c r="VTB71" s="921"/>
      <c r="VTC71" s="921"/>
      <c r="VTD71" s="921"/>
      <c r="VTE71" s="921"/>
      <c r="VTF71" s="921"/>
      <c r="VTG71" s="921"/>
      <c r="VTH71" s="921"/>
      <c r="VTI71" s="921"/>
      <c r="VTJ71" s="921"/>
      <c r="VTK71" s="921"/>
      <c r="VTL71" s="921"/>
      <c r="VTM71" s="921"/>
      <c r="VTN71" s="921"/>
      <c r="VTO71" s="921"/>
      <c r="VTP71" s="921"/>
      <c r="VTQ71" s="921"/>
      <c r="VTR71" s="921"/>
      <c r="VTS71" s="921"/>
      <c r="VTT71" s="921"/>
      <c r="VTU71" s="921"/>
      <c r="VTV71" s="921"/>
      <c r="VTW71" s="921"/>
      <c r="VTX71" s="921"/>
      <c r="VTY71" s="921"/>
      <c r="VTZ71" s="921"/>
      <c r="VUA71" s="921"/>
      <c r="VUB71" s="921"/>
      <c r="VUC71" s="921"/>
      <c r="VUD71" s="921"/>
      <c r="VUE71" s="921"/>
      <c r="VUF71" s="921"/>
      <c r="VUG71" s="921"/>
      <c r="VUH71" s="921"/>
      <c r="VUI71" s="921"/>
      <c r="VUJ71" s="921"/>
      <c r="VUK71" s="921"/>
      <c r="VUL71" s="921"/>
      <c r="VUM71" s="921"/>
      <c r="VUN71" s="921"/>
      <c r="VUO71" s="921"/>
      <c r="VUP71" s="921"/>
      <c r="VUQ71" s="921"/>
      <c r="VUR71" s="921"/>
      <c r="VUS71" s="921"/>
      <c r="VUT71" s="921"/>
      <c r="VUU71" s="921"/>
      <c r="VUV71" s="921"/>
      <c r="VUW71" s="921"/>
      <c r="VUX71" s="921"/>
      <c r="VUY71" s="921"/>
      <c r="VUZ71" s="921"/>
      <c r="VVA71" s="921"/>
      <c r="VVB71" s="921"/>
      <c r="VVC71" s="921"/>
      <c r="VVD71" s="921"/>
      <c r="VVE71" s="921"/>
      <c r="VVF71" s="921"/>
      <c r="VVG71" s="921"/>
      <c r="VVH71" s="921"/>
      <c r="VVI71" s="921"/>
      <c r="VVJ71" s="921"/>
      <c r="VVK71" s="921"/>
      <c r="VVL71" s="921"/>
      <c r="VVM71" s="921"/>
      <c r="VVN71" s="921"/>
      <c r="VVO71" s="921"/>
      <c r="VVP71" s="921"/>
      <c r="VVQ71" s="921"/>
      <c r="VVR71" s="921"/>
      <c r="VVS71" s="921"/>
      <c r="VVT71" s="921"/>
      <c r="VVU71" s="921"/>
      <c r="VVV71" s="921"/>
      <c r="VVW71" s="921"/>
      <c r="VVX71" s="921"/>
      <c r="VVY71" s="921"/>
      <c r="VVZ71" s="921"/>
      <c r="VWA71" s="921"/>
      <c r="VWB71" s="921"/>
      <c r="VWC71" s="921"/>
      <c r="VWD71" s="921"/>
      <c r="VWE71" s="921"/>
      <c r="VWF71" s="921"/>
      <c r="VWG71" s="921"/>
      <c r="VWH71" s="921"/>
      <c r="VWI71" s="921"/>
      <c r="VWJ71" s="921"/>
      <c r="VWK71" s="921"/>
      <c r="VWL71" s="921"/>
      <c r="VWM71" s="921"/>
      <c r="VWN71" s="921"/>
      <c r="VWO71" s="921"/>
      <c r="VWP71" s="921"/>
      <c r="VWQ71" s="921"/>
      <c r="VWR71" s="921"/>
      <c r="VWS71" s="921"/>
      <c r="VWT71" s="921"/>
      <c r="VWU71" s="921"/>
      <c r="VWV71" s="921"/>
      <c r="VWW71" s="921"/>
      <c r="VWX71" s="921"/>
      <c r="VWY71" s="921"/>
      <c r="VWZ71" s="921"/>
      <c r="VXA71" s="921"/>
      <c r="VXB71" s="921"/>
      <c r="VXC71" s="921"/>
      <c r="VXD71" s="921"/>
      <c r="VXE71" s="921"/>
      <c r="VXF71" s="921"/>
      <c r="VXG71" s="921"/>
      <c r="VXH71" s="921"/>
      <c r="VXI71" s="921"/>
      <c r="VXJ71" s="921"/>
      <c r="VXK71" s="921"/>
      <c r="VXL71" s="921"/>
      <c r="VXM71" s="921"/>
      <c r="VXN71" s="921"/>
      <c r="VXO71" s="921"/>
      <c r="VXP71" s="921"/>
      <c r="VXQ71" s="921"/>
      <c r="VXR71" s="921"/>
      <c r="VXS71" s="921"/>
      <c r="VXT71" s="921"/>
      <c r="VXU71" s="921"/>
      <c r="VXV71" s="921"/>
      <c r="VXW71" s="921"/>
      <c r="VXX71" s="921"/>
      <c r="VXY71" s="921"/>
      <c r="VXZ71" s="921"/>
      <c r="VYA71" s="921"/>
      <c r="VYB71" s="921"/>
      <c r="VYC71" s="921"/>
      <c r="VYD71" s="921"/>
      <c r="VYE71" s="921"/>
      <c r="VYF71" s="921"/>
      <c r="VYG71" s="921"/>
      <c r="VYH71" s="921"/>
      <c r="VYI71" s="921"/>
      <c r="VYJ71" s="921"/>
      <c r="VYK71" s="921"/>
      <c r="VYL71" s="921"/>
      <c r="VYM71" s="921"/>
      <c r="VYN71" s="921"/>
      <c r="VYO71" s="921"/>
      <c r="VYP71" s="921"/>
      <c r="VYQ71" s="921"/>
      <c r="VYR71" s="921"/>
      <c r="VYS71" s="921"/>
      <c r="VYT71" s="921"/>
      <c r="VYU71" s="921"/>
      <c r="VYV71" s="921"/>
      <c r="VYW71" s="921"/>
      <c r="VYX71" s="921"/>
      <c r="VYY71" s="921"/>
      <c r="VYZ71" s="921"/>
      <c r="VZA71" s="921"/>
      <c r="VZB71" s="921"/>
      <c r="VZC71" s="921"/>
      <c r="VZD71" s="921"/>
      <c r="VZE71" s="921"/>
      <c r="VZF71" s="921"/>
      <c r="VZG71" s="921"/>
      <c r="VZH71" s="921"/>
      <c r="VZI71" s="921"/>
      <c r="VZJ71" s="921"/>
      <c r="VZK71" s="921"/>
      <c r="VZL71" s="921"/>
      <c r="VZM71" s="921"/>
      <c r="VZN71" s="921"/>
      <c r="VZO71" s="921"/>
      <c r="VZP71" s="921"/>
      <c r="VZQ71" s="921"/>
      <c r="VZR71" s="921"/>
      <c r="VZS71" s="921"/>
      <c r="VZT71" s="921"/>
      <c r="VZU71" s="921"/>
      <c r="VZV71" s="921"/>
      <c r="VZW71" s="921"/>
      <c r="VZX71" s="921"/>
      <c r="VZY71" s="921"/>
      <c r="VZZ71" s="921"/>
      <c r="WAA71" s="921"/>
      <c r="WAB71" s="921"/>
      <c r="WAC71" s="921"/>
      <c r="WAD71" s="921"/>
      <c r="WAE71" s="921"/>
      <c r="WAF71" s="921"/>
      <c r="WAG71" s="921"/>
      <c r="WAH71" s="921"/>
      <c r="WAI71" s="921"/>
      <c r="WAJ71" s="921"/>
      <c r="WAK71" s="921"/>
      <c r="WAL71" s="921"/>
      <c r="WAM71" s="921"/>
      <c r="WAN71" s="921"/>
      <c r="WAO71" s="921"/>
      <c r="WAP71" s="921"/>
      <c r="WAQ71" s="921"/>
      <c r="WAR71" s="921"/>
      <c r="WAS71" s="921"/>
      <c r="WAT71" s="921"/>
      <c r="WAU71" s="921"/>
      <c r="WAV71" s="921"/>
      <c r="WAW71" s="921"/>
      <c r="WAX71" s="921"/>
      <c r="WAY71" s="921"/>
      <c r="WAZ71" s="921"/>
      <c r="WBA71" s="921"/>
      <c r="WBB71" s="921"/>
      <c r="WBC71" s="921"/>
      <c r="WBD71" s="921"/>
      <c r="WBE71" s="921"/>
      <c r="WBF71" s="921"/>
      <c r="WBG71" s="921"/>
      <c r="WBH71" s="921"/>
      <c r="WBI71" s="921"/>
      <c r="WBJ71" s="921"/>
      <c r="WBK71" s="921"/>
      <c r="WBL71" s="921"/>
      <c r="WBM71" s="921"/>
      <c r="WBN71" s="921"/>
      <c r="WBO71" s="921"/>
      <c r="WBP71" s="921"/>
      <c r="WBQ71" s="921"/>
      <c r="WBR71" s="921"/>
      <c r="WBS71" s="921"/>
      <c r="WBT71" s="921"/>
      <c r="WBU71" s="921"/>
      <c r="WBV71" s="921"/>
      <c r="WBW71" s="921"/>
      <c r="WBX71" s="921"/>
      <c r="WBY71" s="921"/>
      <c r="WBZ71" s="921"/>
      <c r="WCA71" s="921"/>
      <c r="WCB71" s="921"/>
      <c r="WCC71" s="921"/>
      <c r="WCD71" s="921"/>
      <c r="WCE71" s="921"/>
      <c r="WCF71" s="921"/>
      <c r="WCG71" s="921"/>
      <c r="WCH71" s="921"/>
      <c r="WCI71" s="921"/>
      <c r="WCJ71" s="921"/>
      <c r="WCK71" s="921"/>
      <c r="WCL71" s="921"/>
      <c r="WCM71" s="921"/>
      <c r="WCN71" s="921"/>
      <c r="WCO71" s="921"/>
      <c r="WCP71" s="921"/>
      <c r="WCQ71" s="921"/>
      <c r="WCR71" s="921"/>
      <c r="WCS71" s="921"/>
      <c r="WCT71" s="921"/>
      <c r="WCU71" s="921"/>
      <c r="WCV71" s="921"/>
      <c r="WCW71" s="921"/>
      <c r="WCX71" s="921"/>
      <c r="WCY71" s="921"/>
      <c r="WCZ71" s="921"/>
      <c r="WDA71" s="921"/>
      <c r="WDB71" s="921"/>
      <c r="WDC71" s="921"/>
      <c r="WDD71" s="921"/>
      <c r="WDE71" s="921"/>
      <c r="WDF71" s="921"/>
      <c r="WDG71" s="921"/>
      <c r="WDH71" s="921"/>
      <c r="WDI71" s="921"/>
      <c r="WDJ71" s="921"/>
      <c r="WDK71" s="921"/>
      <c r="WDL71" s="921"/>
      <c r="WDM71" s="921"/>
      <c r="WDN71" s="921"/>
      <c r="WDO71" s="921"/>
      <c r="WDP71" s="921"/>
      <c r="WDQ71" s="921"/>
      <c r="WDR71" s="921"/>
      <c r="WDS71" s="921"/>
      <c r="WDT71" s="921"/>
      <c r="WDU71" s="921"/>
      <c r="WDV71" s="921"/>
      <c r="WDW71" s="921"/>
      <c r="WDX71" s="921"/>
      <c r="WDY71" s="921"/>
      <c r="WDZ71" s="921"/>
      <c r="WEA71" s="921"/>
      <c r="WEB71" s="921"/>
      <c r="WEC71" s="921"/>
      <c r="WED71" s="921"/>
      <c r="WEE71" s="921"/>
      <c r="WEF71" s="921"/>
      <c r="WEG71" s="921"/>
      <c r="WEH71" s="921"/>
      <c r="WEI71" s="921"/>
      <c r="WEJ71" s="921"/>
      <c r="WEK71" s="921"/>
      <c r="WEL71" s="921"/>
      <c r="WEM71" s="921"/>
      <c r="WEN71" s="921"/>
      <c r="WEO71" s="921"/>
      <c r="WEP71" s="921"/>
      <c r="WEQ71" s="921"/>
      <c r="WER71" s="921"/>
      <c r="WES71" s="921"/>
      <c r="WET71" s="921"/>
      <c r="WEU71" s="921"/>
      <c r="WEV71" s="921"/>
      <c r="WEW71" s="921"/>
      <c r="WEX71" s="921"/>
      <c r="WEY71" s="921"/>
      <c r="WEZ71" s="921"/>
      <c r="WFA71" s="921"/>
      <c r="WFB71" s="921"/>
      <c r="WFC71" s="921"/>
      <c r="WFD71" s="921"/>
      <c r="WFE71" s="921"/>
      <c r="WFF71" s="921"/>
      <c r="WFG71" s="921"/>
      <c r="WFH71" s="921"/>
      <c r="WFI71" s="921"/>
      <c r="WFJ71" s="921"/>
      <c r="WFK71" s="921"/>
      <c r="WFL71" s="921"/>
      <c r="WFM71" s="921"/>
      <c r="WFN71" s="921"/>
      <c r="WFO71" s="921"/>
      <c r="WFP71" s="921"/>
      <c r="WFQ71" s="921"/>
      <c r="WFR71" s="921"/>
      <c r="WFS71" s="921"/>
      <c r="WFT71" s="921"/>
      <c r="WFU71" s="921"/>
      <c r="WFV71" s="921"/>
      <c r="WFW71" s="921"/>
      <c r="WFX71" s="921"/>
      <c r="WFY71" s="921"/>
      <c r="WFZ71" s="921"/>
      <c r="WGA71" s="921"/>
      <c r="WGB71" s="921"/>
      <c r="WGC71" s="921"/>
      <c r="WGD71" s="921"/>
      <c r="WGE71" s="921"/>
      <c r="WGF71" s="921"/>
      <c r="WGG71" s="921"/>
      <c r="WGH71" s="921"/>
      <c r="WGI71" s="921"/>
      <c r="WGJ71" s="921"/>
      <c r="WGK71" s="921"/>
      <c r="WGL71" s="921"/>
      <c r="WGM71" s="921"/>
      <c r="WGN71" s="921"/>
      <c r="WGO71" s="921"/>
      <c r="WGP71" s="921"/>
      <c r="WGQ71" s="921"/>
      <c r="WGR71" s="921"/>
      <c r="WGS71" s="921"/>
      <c r="WGT71" s="921"/>
      <c r="WGU71" s="921"/>
      <c r="WGV71" s="921"/>
      <c r="WGW71" s="921"/>
      <c r="WGX71" s="921"/>
      <c r="WGY71" s="921"/>
      <c r="WGZ71" s="921"/>
      <c r="WHA71" s="921"/>
      <c r="WHB71" s="921"/>
      <c r="WHC71" s="921"/>
      <c r="WHD71" s="921"/>
      <c r="WHE71" s="921"/>
      <c r="WHF71" s="921"/>
      <c r="WHG71" s="921"/>
      <c r="WHH71" s="921"/>
      <c r="WHI71" s="921"/>
      <c r="WHJ71" s="921"/>
      <c r="WHK71" s="921"/>
      <c r="WHL71" s="921"/>
      <c r="WHM71" s="921"/>
      <c r="WHN71" s="921"/>
      <c r="WHO71" s="921"/>
      <c r="WHP71" s="921"/>
      <c r="WHQ71" s="921"/>
      <c r="WHR71" s="921"/>
      <c r="WHS71" s="921"/>
      <c r="WHT71" s="921"/>
      <c r="WHU71" s="921"/>
      <c r="WHV71" s="921"/>
      <c r="WHW71" s="921"/>
      <c r="WHX71" s="921"/>
      <c r="WHY71" s="921"/>
      <c r="WHZ71" s="921"/>
      <c r="WIA71" s="921"/>
      <c r="WIB71" s="921"/>
      <c r="WIC71" s="921"/>
      <c r="WID71" s="921"/>
      <c r="WIE71" s="921"/>
      <c r="WIF71" s="921"/>
      <c r="WIG71" s="921"/>
      <c r="WIH71" s="921"/>
      <c r="WII71" s="921"/>
      <c r="WIJ71" s="921"/>
      <c r="WIK71" s="921"/>
      <c r="WIL71" s="921"/>
      <c r="WIM71" s="921"/>
      <c r="WIN71" s="921"/>
      <c r="WIO71" s="921"/>
      <c r="WIP71" s="921"/>
      <c r="WIQ71" s="921"/>
      <c r="WIR71" s="921"/>
      <c r="WIS71" s="921"/>
      <c r="WIT71" s="921"/>
      <c r="WIU71" s="921"/>
      <c r="WIV71" s="921"/>
      <c r="WIW71" s="921"/>
      <c r="WIX71" s="921"/>
      <c r="WIY71" s="921"/>
      <c r="WIZ71" s="921"/>
      <c r="WJA71" s="921"/>
      <c r="WJB71" s="921"/>
      <c r="WJC71" s="921"/>
      <c r="WJD71" s="921"/>
      <c r="WJE71" s="921"/>
      <c r="WJF71" s="921"/>
      <c r="WJG71" s="921"/>
      <c r="WJH71" s="921"/>
      <c r="WJI71" s="921"/>
      <c r="WJJ71" s="921"/>
      <c r="WJK71" s="921"/>
      <c r="WJL71" s="921"/>
      <c r="WJM71" s="921"/>
      <c r="WJN71" s="921"/>
      <c r="WJO71" s="921"/>
      <c r="WJP71" s="921"/>
      <c r="WJQ71" s="921"/>
      <c r="WJR71" s="921"/>
      <c r="WJS71" s="921"/>
      <c r="WJT71" s="921"/>
      <c r="WJU71" s="921"/>
      <c r="WJV71" s="921"/>
      <c r="WJW71" s="921"/>
      <c r="WJX71" s="921"/>
      <c r="WJY71" s="921"/>
      <c r="WJZ71" s="921"/>
      <c r="WKA71" s="921"/>
      <c r="WKB71" s="921"/>
      <c r="WKC71" s="921"/>
      <c r="WKD71" s="921"/>
      <c r="WKE71" s="921"/>
      <c r="WKF71" s="921"/>
      <c r="WKG71" s="921"/>
      <c r="WKH71" s="921"/>
      <c r="WKI71" s="921"/>
      <c r="WKJ71" s="921"/>
      <c r="WKK71" s="921"/>
      <c r="WKL71" s="921"/>
      <c r="WKM71" s="921"/>
      <c r="WKN71" s="921"/>
      <c r="WKO71" s="921"/>
      <c r="WKP71" s="921"/>
      <c r="WKQ71" s="921"/>
      <c r="WKR71" s="921"/>
      <c r="WKS71" s="921"/>
      <c r="WKT71" s="921"/>
      <c r="WKU71" s="921"/>
      <c r="WKV71" s="921"/>
      <c r="WKW71" s="921"/>
      <c r="WKX71" s="921"/>
      <c r="WKY71" s="921"/>
      <c r="WKZ71" s="921"/>
      <c r="WLA71" s="921"/>
      <c r="WLB71" s="921"/>
      <c r="WLC71" s="921"/>
      <c r="WLD71" s="921"/>
      <c r="WLE71" s="921"/>
      <c r="WLF71" s="921"/>
      <c r="WLG71" s="921"/>
      <c r="WLH71" s="921"/>
      <c r="WLI71" s="921"/>
      <c r="WLJ71" s="921"/>
      <c r="WLK71" s="921"/>
      <c r="WLL71" s="921"/>
      <c r="WLM71" s="921"/>
      <c r="WLN71" s="921"/>
      <c r="WLO71" s="921"/>
      <c r="WLP71" s="921"/>
      <c r="WLQ71" s="921"/>
      <c r="WLR71" s="921"/>
      <c r="WLS71" s="921"/>
      <c r="WLT71" s="921"/>
      <c r="WLU71" s="921"/>
      <c r="WLV71" s="921"/>
      <c r="WLW71" s="921"/>
      <c r="WLX71" s="921"/>
      <c r="WLY71" s="921"/>
      <c r="WLZ71" s="921"/>
      <c r="WMA71" s="921"/>
      <c r="WMB71" s="921"/>
      <c r="WMC71" s="921"/>
      <c r="WMD71" s="921"/>
      <c r="WME71" s="921"/>
      <c r="WMF71" s="921"/>
      <c r="WMG71" s="921"/>
      <c r="WMH71" s="921"/>
      <c r="WMI71" s="921"/>
      <c r="WMJ71" s="921"/>
      <c r="WMK71" s="921"/>
      <c r="WML71" s="921"/>
      <c r="WMM71" s="921"/>
      <c r="WMN71" s="921"/>
      <c r="WMO71" s="921"/>
      <c r="WMP71" s="921"/>
      <c r="WMQ71" s="921"/>
      <c r="WMR71" s="921"/>
      <c r="WMS71" s="921"/>
      <c r="WMT71" s="921"/>
      <c r="WMU71" s="921"/>
      <c r="WMV71" s="921"/>
      <c r="WMW71" s="921"/>
      <c r="WMX71" s="921"/>
      <c r="WMY71" s="921"/>
      <c r="WMZ71" s="921"/>
      <c r="WNA71" s="921"/>
      <c r="WNB71" s="921"/>
      <c r="WNC71" s="921"/>
      <c r="WND71" s="921"/>
      <c r="WNE71" s="921"/>
      <c r="WNF71" s="921"/>
      <c r="WNG71" s="921"/>
      <c r="WNH71" s="921"/>
      <c r="WNI71" s="921"/>
      <c r="WNJ71" s="921"/>
      <c r="WNK71" s="921"/>
      <c r="WNL71" s="921"/>
      <c r="WNM71" s="921"/>
      <c r="WNN71" s="921"/>
      <c r="WNO71" s="921"/>
      <c r="WNP71" s="921"/>
      <c r="WNQ71" s="921"/>
      <c r="WNR71" s="921"/>
      <c r="WNS71" s="921"/>
      <c r="WNT71" s="921"/>
      <c r="WNU71" s="921"/>
      <c r="WNV71" s="921"/>
      <c r="WNW71" s="921"/>
      <c r="WNX71" s="921"/>
      <c r="WNY71" s="921"/>
      <c r="WNZ71" s="921"/>
      <c r="WOA71" s="921"/>
      <c r="WOB71" s="921"/>
      <c r="WOC71" s="921"/>
      <c r="WOD71" s="921"/>
      <c r="WOE71" s="921"/>
      <c r="WOF71" s="921"/>
      <c r="WOG71" s="921"/>
      <c r="WOH71" s="921"/>
      <c r="WOI71" s="921"/>
      <c r="WOJ71" s="921"/>
      <c r="WOK71" s="921"/>
      <c r="WOL71" s="921"/>
      <c r="WOM71" s="921"/>
      <c r="WON71" s="921"/>
      <c r="WOO71" s="921"/>
      <c r="WOP71" s="921"/>
      <c r="WOQ71" s="921"/>
      <c r="WOR71" s="921"/>
      <c r="WOS71" s="921"/>
      <c r="WOT71" s="921"/>
      <c r="WOU71" s="921"/>
      <c r="WOV71" s="921"/>
      <c r="WOW71" s="921"/>
      <c r="WOX71" s="921"/>
      <c r="WOY71" s="921"/>
      <c r="WOZ71" s="921"/>
      <c r="WPA71" s="921"/>
      <c r="WPB71" s="921"/>
      <c r="WPC71" s="921"/>
      <c r="WPD71" s="921"/>
      <c r="WPE71" s="921"/>
      <c r="WPF71" s="921"/>
      <c r="WPG71" s="921"/>
      <c r="WPH71" s="921"/>
      <c r="WPI71" s="921"/>
      <c r="WPJ71" s="921"/>
      <c r="WPK71" s="921"/>
      <c r="WPL71" s="921"/>
      <c r="WPM71" s="921"/>
      <c r="WPN71" s="921"/>
      <c r="WPO71" s="921"/>
      <c r="WPP71" s="921"/>
      <c r="WPQ71" s="921"/>
      <c r="WPR71" s="921"/>
      <c r="WPS71" s="921"/>
      <c r="WPT71" s="921"/>
      <c r="WPU71" s="921"/>
      <c r="WPV71" s="921"/>
      <c r="WPW71" s="921"/>
      <c r="WPX71" s="921"/>
      <c r="WPY71" s="921"/>
      <c r="WPZ71" s="921"/>
      <c r="WQA71" s="921"/>
      <c r="WQB71" s="921"/>
      <c r="WQC71" s="921"/>
      <c r="WQD71" s="921"/>
      <c r="WQE71" s="921"/>
      <c r="WQF71" s="921"/>
      <c r="WQG71" s="921"/>
      <c r="WQH71" s="921"/>
      <c r="WQI71" s="921"/>
      <c r="WQJ71" s="921"/>
      <c r="WQK71" s="921"/>
      <c r="WQL71" s="921"/>
      <c r="WQM71" s="921"/>
      <c r="WQN71" s="921"/>
      <c r="WQO71" s="921"/>
      <c r="WQP71" s="921"/>
      <c r="WQQ71" s="921"/>
      <c r="WQR71" s="921"/>
      <c r="WQS71" s="921"/>
      <c r="WQT71" s="921"/>
      <c r="WQU71" s="921"/>
      <c r="WQV71" s="921"/>
      <c r="WQW71" s="921"/>
      <c r="WQX71" s="921"/>
      <c r="WQY71" s="921"/>
      <c r="WQZ71" s="921"/>
      <c r="WRA71" s="921"/>
      <c r="WRB71" s="921"/>
      <c r="WRC71" s="921"/>
      <c r="WRD71" s="921"/>
      <c r="WRE71" s="921"/>
      <c r="WRF71" s="921"/>
      <c r="WRG71" s="921"/>
      <c r="WRH71" s="921"/>
      <c r="WRI71" s="921"/>
      <c r="WRJ71" s="921"/>
      <c r="WRK71" s="921"/>
      <c r="WRL71" s="921"/>
      <c r="WRM71" s="921"/>
      <c r="WRN71" s="921"/>
      <c r="WRO71" s="921"/>
      <c r="WRP71" s="921"/>
      <c r="WRQ71" s="921"/>
      <c r="WRR71" s="921"/>
      <c r="WRS71" s="921"/>
      <c r="WRT71" s="921"/>
      <c r="WRU71" s="921"/>
      <c r="WRV71" s="921"/>
      <c r="WRW71" s="921"/>
      <c r="WRX71" s="921"/>
      <c r="WRY71" s="921"/>
      <c r="WRZ71" s="921"/>
      <c r="WSA71" s="921"/>
      <c r="WSB71" s="921"/>
      <c r="WSC71" s="921"/>
      <c r="WSD71" s="921"/>
      <c r="WSE71" s="921"/>
      <c r="WSF71" s="921"/>
      <c r="WSG71" s="921"/>
      <c r="WSH71" s="921"/>
      <c r="WSI71" s="921"/>
      <c r="WSJ71" s="921"/>
      <c r="WSK71" s="921"/>
      <c r="WSL71" s="921"/>
      <c r="WSM71" s="921"/>
      <c r="WSN71" s="921"/>
      <c r="WSO71" s="921"/>
      <c r="WSP71" s="921"/>
      <c r="WSQ71" s="921"/>
      <c r="WSR71" s="921"/>
      <c r="WSS71" s="921"/>
      <c r="WST71" s="921"/>
      <c r="WSU71" s="921"/>
      <c r="WSV71" s="921"/>
      <c r="WSW71" s="921"/>
      <c r="WSX71" s="921"/>
      <c r="WSY71" s="921"/>
      <c r="WSZ71" s="921"/>
      <c r="WTA71" s="921"/>
      <c r="WTB71" s="921"/>
      <c r="WTC71" s="921"/>
      <c r="WTD71" s="921"/>
      <c r="WTE71" s="921"/>
      <c r="WTF71" s="921"/>
      <c r="WTG71" s="921"/>
      <c r="WTH71" s="921"/>
      <c r="WTI71" s="921"/>
      <c r="WTJ71" s="921"/>
      <c r="WTK71" s="921"/>
      <c r="WTL71" s="921"/>
      <c r="WTM71" s="921"/>
      <c r="WTN71" s="921"/>
      <c r="WTO71" s="921"/>
      <c r="WTP71" s="921"/>
      <c r="WTQ71" s="921"/>
      <c r="WTR71" s="921"/>
      <c r="WTS71" s="921"/>
      <c r="WTT71" s="921"/>
      <c r="WTU71" s="921"/>
      <c r="WTV71" s="921"/>
      <c r="WTW71" s="921"/>
      <c r="WTX71" s="921"/>
      <c r="WTY71" s="921"/>
      <c r="WTZ71" s="921"/>
      <c r="WUA71" s="921"/>
      <c r="WUB71" s="921"/>
      <c r="WUC71" s="921"/>
      <c r="WUD71" s="921"/>
      <c r="WUE71" s="921"/>
      <c r="WUF71" s="921"/>
      <c r="WUG71" s="921"/>
      <c r="WUH71" s="921"/>
      <c r="WUI71" s="921"/>
      <c r="WUJ71" s="921"/>
      <c r="WUK71" s="921"/>
      <c r="WUL71" s="921"/>
      <c r="WUM71" s="921"/>
      <c r="WUN71" s="921"/>
      <c r="WUO71" s="921"/>
      <c r="WUP71" s="921"/>
      <c r="WUQ71" s="921"/>
      <c r="WUR71" s="921"/>
      <c r="WUS71" s="921"/>
      <c r="WUT71" s="921"/>
      <c r="WUU71" s="921"/>
      <c r="WUV71" s="921"/>
      <c r="WUW71" s="921"/>
      <c r="WUX71" s="921"/>
      <c r="WUY71" s="921"/>
      <c r="WUZ71" s="921"/>
      <c r="WVA71" s="921"/>
      <c r="WVB71" s="921"/>
      <c r="WVC71" s="921"/>
      <c r="WVD71" s="921"/>
      <c r="WVE71" s="921"/>
      <c r="WVF71" s="921"/>
      <c r="WVG71" s="921"/>
      <c r="WVH71" s="921"/>
      <c r="WVI71" s="921"/>
      <c r="WVJ71" s="921"/>
      <c r="WVK71" s="921"/>
      <c r="WVL71" s="921"/>
      <c r="WVM71" s="921"/>
      <c r="WVN71" s="921"/>
      <c r="WVO71" s="921"/>
      <c r="WVP71" s="921"/>
      <c r="WVQ71" s="921"/>
      <c r="WVR71" s="921"/>
      <c r="WVS71" s="921"/>
      <c r="WVT71" s="921"/>
      <c r="WVU71" s="921"/>
      <c r="WVV71" s="921"/>
      <c r="WVW71" s="921"/>
      <c r="WVX71" s="921"/>
      <c r="WVY71" s="921"/>
      <c r="WVZ71" s="921"/>
      <c r="WWA71" s="921"/>
      <c r="WWB71" s="921"/>
      <c r="WWC71" s="921"/>
    </row>
    <row r="72" spans="1:16149" s="908" customFormat="1" ht="24.95" customHeight="1">
      <c r="A72" s="899" t="s">
        <v>512</v>
      </c>
      <c r="B72" s="736" t="s">
        <v>367</v>
      </c>
      <c r="C72" s="743" t="s">
        <v>117</v>
      </c>
      <c r="D72" s="738">
        <v>20492</v>
      </c>
      <c r="E72" s="738">
        <v>32091</v>
      </c>
      <c r="F72" s="915">
        <f t="shared" ca="1" si="4"/>
        <v>32.264629864916287</v>
      </c>
      <c r="G72" s="916">
        <f t="shared" si="0"/>
        <v>42407</v>
      </c>
      <c r="H72" s="917">
        <f>28447</f>
        <v>28447</v>
      </c>
      <c r="I72" s="741" t="s">
        <v>140</v>
      </c>
      <c r="J72" s="741" t="s">
        <v>140</v>
      </c>
      <c r="K72" s="443">
        <v>3</v>
      </c>
      <c r="L72" s="443">
        <f t="shared" si="9"/>
        <v>15</v>
      </c>
      <c r="M72" s="443">
        <f t="shared" si="9"/>
        <v>15</v>
      </c>
      <c r="N72" s="902"/>
      <c r="O72" s="902"/>
      <c r="P72" s="903">
        <f t="shared" si="5"/>
        <v>41128.132106999998</v>
      </c>
      <c r="Q72" s="443">
        <f t="shared" si="2"/>
        <v>32</v>
      </c>
      <c r="R72" s="904">
        <v>20</v>
      </c>
      <c r="S72" s="904">
        <v>35</v>
      </c>
      <c r="T72" s="904">
        <f t="shared" si="11"/>
        <v>39</v>
      </c>
      <c r="U72" s="903">
        <f t="shared" si="3"/>
        <v>1109433</v>
      </c>
      <c r="V72" s="918"/>
      <c r="W72" s="919"/>
      <c r="X72" s="920"/>
      <c r="Y72" s="921"/>
      <c r="Z72" s="921"/>
      <c r="AA72" s="921"/>
      <c r="AB72" s="921"/>
      <c r="AC72" s="921"/>
      <c r="AD72" s="921"/>
      <c r="AE72" s="921"/>
      <c r="AF72" s="921"/>
      <c r="AG72" s="921"/>
      <c r="AH72" s="921"/>
      <c r="AI72" s="921"/>
      <c r="AJ72" s="921"/>
      <c r="AK72" s="921"/>
      <c r="AL72" s="921"/>
      <c r="AM72" s="921"/>
      <c r="AN72" s="921"/>
      <c r="AO72" s="921"/>
      <c r="AP72" s="921"/>
      <c r="AQ72" s="921"/>
      <c r="AR72" s="921"/>
      <c r="AS72" s="921"/>
      <c r="AT72" s="921"/>
      <c r="AU72" s="921"/>
      <c r="AV72" s="921"/>
      <c r="AW72" s="921"/>
      <c r="AX72" s="921"/>
      <c r="AY72" s="921"/>
      <c r="AZ72" s="921"/>
      <c r="BA72" s="921"/>
      <c r="BB72" s="921"/>
      <c r="BC72" s="921"/>
      <c r="BD72" s="921"/>
      <c r="BE72" s="921"/>
      <c r="BF72" s="921"/>
      <c r="BG72" s="921"/>
      <c r="BH72" s="921"/>
      <c r="BI72" s="921"/>
      <c r="BJ72" s="921"/>
      <c r="BK72" s="921"/>
      <c r="BL72" s="921"/>
      <c r="BM72" s="921"/>
      <c r="BN72" s="921"/>
      <c r="BO72" s="921"/>
      <c r="BP72" s="921"/>
      <c r="BQ72" s="921"/>
      <c r="BR72" s="921"/>
      <c r="BS72" s="921"/>
      <c r="BT72" s="921"/>
      <c r="BU72" s="921"/>
      <c r="BV72" s="921"/>
      <c r="BW72" s="921"/>
      <c r="BX72" s="921"/>
      <c r="BY72" s="921"/>
      <c r="BZ72" s="921"/>
      <c r="CA72" s="921"/>
      <c r="CB72" s="921"/>
      <c r="CC72" s="921"/>
      <c r="CD72" s="921"/>
      <c r="CE72" s="921"/>
      <c r="CF72" s="921"/>
      <c r="CG72" s="921"/>
      <c r="CH72" s="921"/>
      <c r="CI72" s="921"/>
      <c r="CJ72" s="921"/>
      <c r="CK72" s="921"/>
      <c r="CL72" s="921"/>
      <c r="CM72" s="921"/>
      <c r="CN72" s="921"/>
      <c r="CO72" s="921"/>
      <c r="CP72" s="921"/>
      <c r="CQ72" s="921"/>
      <c r="CR72" s="921"/>
      <c r="CS72" s="921"/>
      <c r="CT72" s="921"/>
      <c r="CU72" s="921"/>
      <c r="CV72" s="921"/>
      <c r="CW72" s="921"/>
      <c r="CX72" s="921"/>
      <c r="CY72" s="921"/>
      <c r="CZ72" s="921"/>
      <c r="DA72" s="921"/>
      <c r="DB72" s="921"/>
      <c r="DC72" s="921"/>
      <c r="DD72" s="921"/>
      <c r="DE72" s="921"/>
      <c r="DF72" s="921"/>
      <c r="DG72" s="921"/>
      <c r="DH72" s="921"/>
      <c r="DI72" s="921"/>
      <c r="DJ72" s="921"/>
      <c r="DK72" s="921"/>
      <c r="DL72" s="921"/>
      <c r="DM72" s="921"/>
      <c r="DN72" s="921"/>
      <c r="DO72" s="921"/>
      <c r="DP72" s="921"/>
      <c r="DQ72" s="921"/>
      <c r="DR72" s="921"/>
      <c r="DS72" s="921"/>
      <c r="DT72" s="921"/>
      <c r="DU72" s="921"/>
      <c r="DV72" s="921"/>
      <c r="DW72" s="921"/>
      <c r="DX72" s="921"/>
      <c r="DY72" s="921"/>
      <c r="DZ72" s="921"/>
      <c r="EA72" s="921"/>
      <c r="EB72" s="921"/>
      <c r="EC72" s="921"/>
      <c r="ED72" s="921"/>
      <c r="EE72" s="921"/>
      <c r="EF72" s="921"/>
      <c r="EG72" s="921"/>
      <c r="EH72" s="921"/>
      <c r="EI72" s="921"/>
      <c r="EJ72" s="921"/>
      <c r="EK72" s="921"/>
      <c r="EL72" s="921"/>
      <c r="EM72" s="921"/>
      <c r="EN72" s="921"/>
      <c r="EO72" s="921"/>
      <c r="EP72" s="921"/>
      <c r="EQ72" s="921"/>
      <c r="ER72" s="921"/>
      <c r="ES72" s="921"/>
      <c r="ET72" s="921"/>
      <c r="EU72" s="921"/>
      <c r="EV72" s="921"/>
      <c r="EW72" s="921"/>
      <c r="EX72" s="921"/>
      <c r="EY72" s="921"/>
      <c r="EZ72" s="921"/>
      <c r="FA72" s="921"/>
      <c r="FB72" s="921"/>
      <c r="FC72" s="921"/>
      <c r="FD72" s="921"/>
      <c r="FE72" s="921"/>
      <c r="FF72" s="921"/>
      <c r="FG72" s="921"/>
      <c r="FH72" s="921"/>
      <c r="FI72" s="921"/>
      <c r="FJ72" s="921"/>
      <c r="FK72" s="921"/>
      <c r="FL72" s="921"/>
      <c r="FM72" s="921"/>
      <c r="FN72" s="921"/>
      <c r="FO72" s="921"/>
      <c r="FP72" s="921"/>
      <c r="FQ72" s="921"/>
      <c r="FR72" s="921"/>
      <c r="FS72" s="921"/>
      <c r="FT72" s="921"/>
      <c r="FU72" s="921"/>
      <c r="FV72" s="921"/>
      <c r="FW72" s="921"/>
      <c r="FX72" s="921"/>
      <c r="FY72" s="921"/>
      <c r="FZ72" s="921"/>
      <c r="GA72" s="921"/>
      <c r="GB72" s="921"/>
      <c r="GC72" s="921"/>
      <c r="GD72" s="921"/>
      <c r="GE72" s="921"/>
      <c r="GF72" s="921"/>
      <c r="GG72" s="921"/>
      <c r="GH72" s="921"/>
      <c r="GI72" s="921"/>
      <c r="GJ72" s="921"/>
      <c r="GK72" s="921"/>
      <c r="GL72" s="921"/>
      <c r="GM72" s="921"/>
      <c r="GN72" s="921"/>
      <c r="GO72" s="921"/>
      <c r="GP72" s="921"/>
      <c r="GQ72" s="921"/>
      <c r="GR72" s="921"/>
      <c r="GS72" s="921"/>
      <c r="GT72" s="921"/>
      <c r="GU72" s="921"/>
      <c r="GV72" s="921"/>
      <c r="GW72" s="921"/>
      <c r="GX72" s="921"/>
      <c r="GY72" s="921"/>
      <c r="GZ72" s="921"/>
      <c r="HA72" s="921"/>
      <c r="HB72" s="921"/>
      <c r="HC72" s="921"/>
      <c r="HD72" s="921"/>
      <c r="HE72" s="921"/>
      <c r="HF72" s="921"/>
      <c r="HG72" s="921"/>
      <c r="HH72" s="921"/>
      <c r="HI72" s="921"/>
      <c r="HJ72" s="921"/>
      <c r="HK72" s="921"/>
      <c r="HL72" s="921"/>
      <c r="HM72" s="921"/>
      <c r="HN72" s="921"/>
      <c r="HO72" s="921"/>
      <c r="HP72" s="921"/>
      <c r="HQ72" s="921"/>
      <c r="HR72" s="921"/>
      <c r="HS72" s="921"/>
      <c r="HT72" s="921"/>
      <c r="HU72" s="921"/>
      <c r="HV72" s="921"/>
      <c r="HW72" s="921"/>
      <c r="HX72" s="921"/>
      <c r="HY72" s="921"/>
      <c r="HZ72" s="921"/>
      <c r="IA72" s="921"/>
      <c r="IB72" s="921"/>
      <c r="IC72" s="921"/>
      <c r="ID72" s="921"/>
      <c r="IE72" s="921"/>
      <c r="IF72" s="921"/>
      <c r="IG72" s="921"/>
      <c r="IH72" s="921"/>
      <c r="II72" s="921"/>
      <c r="IJ72" s="921"/>
      <c r="IK72" s="921"/>
      <c r="IL72" s="921"/>
      <c r="IM72" s="921"/>
      <c r="IN72" s="921"/>
      <c r="IO72" s="921"/>
      <c r="IP72" s="921"/>
      <c r="IQ72" s="921"/>
      <c r="IR72" s="921"/>
      <c r="IS72" s="921"/>
      <c r="IT72" s="921"/>
      <c r="IU72" s="921"/>
      <c r="IV72" s="921"/>
      <c r="IW72" s="921"/>
      <c r="IX72" s="921"/>
      <c r="IY72" s="921"/>
      <c r="IZ72" s="921"/>
      <c r="JA72" s="921"/>
      <c r="JB72" s="921"/>
      <c r="JC72" s="921"/>
      <c r="JD72" s="921"/>
      <c r="JE72" s="921"/>
      <c r="JF72" s="921"/>
      <c r="JG72" s="921"/>
      <c r="JH72" s="921"/>
      <c r="JI72" s="921"/>
      <c r="JJ72" s="921"/>
      <c r="JK72" s="921"/>
      <c r="JL72" s="921"/>
      <c r="JM72" s="921"/>
      <c r="JN72" s="921"/>
      <c r="JO72" s="921"/>
      <c r="JP72" s="921"/>
      <c r="JQ72" s="921"/>
      <c r="JR72" s="921"/>
      <c r="JS72" s="921"/>
      <c r="JT72" s="921"/>
      <c r="JU72" s="921"/>
      <c r="JV72" s="921"/>
      <c r="JW72" s="921"/>
      <c r="JX72" s="921"/>
      <c r="JY72" s="921"/>
      <c r="JZ72" s="921"/>
      <c r="KA72" s="921"/>
      <c r="KB72" s="921"/>
      <c r="KC72" s="921"/>
      <c r="KD72" s="921"/>
      <c r="KE72" s="921"/>
      <c r="KF72" s="921"/>
      <c r="KG72" s="921"/>
      <c r="KH72" s="921"/>
      <c r="KI72" s="921"/>
      <c r="KJ72" s="921"/>
      <c r="KK72" s="921"/>
      <c r="KL72" s="921"/>
      <c r="KM72" s="921"/>
      <c r="KN72" s="921"/>
      <c r="KO72" s="921"/>
      <c r="KP72" s="921"/>
      <c r="KQ72" s="921"/>
      <c r="KR72" s="921"/>
      <c r="KS72" s="921"/>
      <c r="KT72" s="921"/>
      <c r="KU72" s="921"/>
      <c r="KV72" s="921"/>
      <c r="KW72" s="921"/>
      <c r="KX72" s="921"/>
      <c r="KY72" s="921"/>
      <c r="KZ72" s="921"/>
      <c r="LA72" s="921"/>
      <c r="LB72" s="921"/>
      <c r="LC72" s="921"/>
      <c r="LD72" s="921"/>
      <c r="LE72" s="921"/>
      <c r="LF72" s="921"/>
      <c r="LG72" s="921"/>
      <c r="LH72" s="921"/>
      <c r="LI72" s="921"/>
      <c r="LJ72" s="921"/>
      <c r="LK72" s="921"/>
      <c r="LL72" s="921"/>
      <c r="LM72" s="921"/>
      <c r="LN72" s="921"/>
      <c r="LO72" s="921"/>
      <c r="LP72" s="921"/>
      <c r="LQ72" s="921"/>
      <c r="LR72" s="921"/>
      <c r="LS72" s="921"/>
      <c r="LT72" s="921"/>
      <c r="LU72" s="921"/>
      <c r="LV72" s="921"/>
      <c r="LW72" s="921"/>
      <c r="LX72" s="921"/>
      <c r="LY72" s="921"/>
      <c r="LZ72" s="921"/>
      <c r="MA72" s="921"/>
      <c r="MB72" s="921"/>
      <c r="MC72" s="921"/>
      <c r="MD72" s="921"/>
      <c r="ME72" s="921"/>
      <c r="MF72" s="921"/>
      <c r="MG72" s="921"/>
      <c r="MH72" s="921"/>
      <c r="MI72" s="921"/>
      <c r="MJ72" s="921"/>
      <c r="MK72" s="921"/>
      <c r="ML72" s="921"/>
      <c r="MM72" s="921"/>
      <c r="MN72" s="921"/>
      <c r="MO72" s="921"/>
      <c r="MP72" s="921"/>
      <c r="MQ72" s="921"/>
      <c r="MR72" s="921"/>
      <c r="MS72" s="921"/>
      <c r="MT72" s="921"/>
      <c r="MU72" s="921"/>
      <c r="MV72" s="921"/>
      <c r="MW72" s="921"/>
      <c r="MX72" s="921"/>
      <c r="MY72" s="921"/>
      <c r="MZ72" s="921"/>
      <c r="NA72" s="921"/>
      <c r="NB72" s="921"/>
      <c r="NC72" s="921"/>
      <c r="ND72" s="921"/>
      <c r="NE72" s="921"/>
      <c r="NF72" s="921"/>
      <c r="NG72" s="921"/>
      <c r="NH72" s="921"/>
      <c r="NI72" s="921"/>
      <c r="NJ72" s="921"/>
      <c r="NK72" s="921"/>
      <c r="NL72" s="921"/>
      <c r="NM72" s="921"/>
      <c r="NN72" s="921"/>
      <c r="NO72" s="921"/>
      <c r="NP72" s="921"/>
      <c r="NQ72" s="921"/>
      <c r="NR72" s="921"/>
      <c r="NS72" s="921"/>
      <c r="NT72" s="921"/>
      <c r="NU72" s="921"/>
      <c r="NV72" s="921"/>
      <c r="NW72" s="921"/>
      <c r="NX72" s="921"/>
      <c r="NY72" s="921"/>
      <c r="NZ72" s="921"/>
      <c r="OA72" s="921"/>
      <c r="OB72" s="921"/>
      <c r="OC72" s="921"/>
      <c r="OD72" s="921"/>
      <c r="OE72" s="921"/>
      <c r="OF72" s="921"/>
      <c r="OG72" s="921"/>
      <c r="OH72" s="921"/>
      <c r="OI72" s="921"/>
      <c r="OJ72" s="921"/>
      <c r="OK72" s="921"/>
      <c r="OL72" s="921"/>
      <c r="OM72" s="921"/>
      <c r="ON72" s="921"/>
      <c r="OO72" s="921"/>
      <c r="OP72" s="921"/>
      <c r="OQ72" s="921"/>
      <c r="OR72" s="921"/>
      <c r="OS72" s="921"/>
      <c r="OT72" s="921"/>
      <c r="OU72" s="921"/>
      <c r="OV72" s="921"/>
      <c r="OW72" s="921"/>
      <c r="OX72" s="921"/>
      <c r="OY72" s="921"/>
      <c r="OZ72" s="921"/>
      <c r="PA72" s="921"/>
      <c r="PB72" s="921"/>
      <c r="PC72" s="921"/>
      <c r="PD72" s="921"/>
      <c r="PE72" s="921"/>
      <c r="PF72" s="921"/>
      <c r="PG72" s="921"/>
      <c r="PH72" s="921"/>
      <c r="PI72" s="921"/>
      <c r="PJ72" s="921"/>
      <c r="PK72" s="921"/>
      <c r="PL72" s="921"/>
      <c r="PM72" s="921"/>
      <c r="PN72" s="921"/>
      <c r="PO72" s="921"/>
      <c r="PP72" s="921"/>
      <c r="PQ72" s="921"/>
      <c r="PR72" s="921"/>
      <c r="PS72" s="921"/>
      <c r="PT72" s="921"/>
      <c r="PU72" s="921"/>
      <c r="PV72" s="921"/>
      <c r="PW72" s="921"/>
      <c r="PX72" s="921"/>
      <c r="PY72" s="921"/>
      <c r="PZ72" s="921"/>
      <c r="QA72" s="921"/>
      <c r="QB72" s="921"/>
      <c r="QC72" s="921"/>
      <c r="QD72" s="921"/>
      <c r="QE72" s="921"/>
      <c r="QF72" s="921"/>
      <c r="QG72" s="921"/>
      <c r="QH72" s="921"/>
      <c r="QI72" s="921"/>
      <c r="QJ72" s="921"/>
      <c r="QK72" s="921"/>
      <c r="QL72" s="921"/>
      <c r="QM72" s="921"/>
      <c r="QN72" s="921"/>
      <c r="QO72" s="921"/>
      <c r="QP72" s="921"/>
      <c r="QQ72" s="921"/>
      <c r="QR72" s="921"/>
      <c r="QS72" s="921"/>
      <c r="QT72" s="921"/>
      <c r="QU72" s="921"/>
      <c r="QV72" s="921"/>
      <c r="QW72" s="921"/>
      <c r="QX72" s="921"/>
      <c r="QY72" s="921"/>
      <c r="QZ72" s="921"/>
      <c r="RA72" s="921"/>
      <c r="RB72" s="921"/>
      <c r="RC72" s="921"/>
      <c r="RD72" s="921"/>
      <c r="RE72" s="921"/>
      <c r="RF72" s="921"/>
      <c r="RG72" s="921"/>
      <c r="RH72" s="921"/>
      <c r="RI72" s="921"/>
      <c r="RJ72" s="921"/>
      <c r="RK72" s="921"/>
      <c r="RL72" s="921"/>
      <c r="RM72" s="921"/>
      <c r="RN72" s="921"/>
      <c r="RO72" s="921"/>
      <c r="RP72" s="921"/>
      <c r="RQ72" s="921"/>
      <c r="RR72" s="921"/>
      <c r="RS72" s="921"/>
      <c r="RT72" s="921"/>
      <c r="RU72" s="921"/>
      <c r="RV72" s="921"/>
      <c r="RW72" s="921"/>
      <c r="RX72" s="921"/>
      <c r="RY72" s="921"/>
      <c r="RZ72" s="921"/>
      <c r="SA72" s="921"/>
      <c r="SB72" s="921"/>
      <c r="SC72" s="921"/>
      <c r="SD72" s="921"/>
      <c r="SE72" s="921"/>
      <c r="SF72" s="921"/>
      <c r="SG72" s="921"/>
      <c r="SH72" s="921"/>
      <c r="SI72" s="921"/>
      <c r="SJ72" s="921"/>
      <c r="SK72" s="921"/>
      <c r="SL72" s="921"/>
      <c r="SM72" s="921"/>
      <c r="SN72" s="921"/>
      <c r="SO72" s="921"/>
      <c r="SP72" s="921"/>
      <c r="SQ72" s="921"/>
      <c r="SR72" s="921"/>
      <c r="SS72" s="921"/>
      <c r="ST72" s="921"/>
      <c r="SU72" s="921"/>
      <c r="SV72" s="921"/>
      <c r="SW72" s="921"/>
      <c r="SX72" s="921"/>
      <c r="SY72" s="921"/>
      <c r="SZ72" s="921"/>
      <c r="TA72" s="921"/>
      <c r="TB72" s="921"/>
      <c r="TC72" s="921"/>
      <c r="TD72" s="921"/>
      <c r="TE72" s="921"/>
      <c r="TF72" s="921"/>
      <c r="TG72" s="921"/>
      <c r="TH72" s="921"/>
      <c r="TI72" s="921"/>
      <c r="TJ72" s="921"/>
      <c r="TK72" s="921"/>
      <c r="TL72" s="921"/>
      <c r="TM72" s="921"/>
      <c r="TN72" s="921"/>
      <c r="TO72" s="921"/>
      <c r="TP72" s="921"/>
      <c r="TQ72" s="921"/>
      <c r="TR72" s="921"/>
      <c r="TS72" s="921"/>
      <c r="TT72" s="921"/>
      <c r="TU72" s="921"/>
      <c r="TV72" s="921"/>
      <c r="TW72" s="921"/>
      <c r="TX72" s="921"/>
      <c r="TY72" s="921"/>
      <c r="TZ72" s="921"/>
      <c r="UA72" s="921"/>
      <c r="UB72" s="921"/>
      <c r="UC72" s="921"/>
      <c r="UD72" s="921"/>
      <c r="UE72" s="921"/>
      <c r="UF72" s="921"/>
      <c r="UG72" s="921"/>
      <c r="UH72" s="921"/>
      <c r="UI72" s="921"/>
      <c r="UJ72" s="921"/>
      <c r="UK72" s="921"/>
      <c r="UL72" s="921"/>
      <c r="UM72" s="921"/>
      <c r="UN72" s="921"/>
      <c r="UO72" s="921"/>
      <c r="UP72" s="921"/>
      <c r="UQ72" s="921"/>
      <c r="UR72" s="921"/>
      <c r="US72" s="921"/>
      <c r="UT72" s="921"/>
      <c r="UU72" s="921"/>
      <c r="UV72" s="921"/>
      <c r="UW72" s="921"/>
      <c r="UX72" s="921"/>
      <c r="UY72" s="921"/>
      <c r="UZ72" s="921"/>
      <c r="VA72" s="921"/>
      <c r="VB72" s="921"/>
      <c r="VC72" s="921"/>
      <c r="VD72" s="921"/>
      <c r="VE72" s="921"/>
      <c r="VF72" s="921"/>
      <c r="VG72" s="921"/>
      <c r="VH72" s="921"/>
      <c r="VI72" s="921"/>
      <c r="VJ72" s="921"/>
      <c r="VK72" s="921"/>
      <c r="VL72" s="921"/>
      <c r="VM72" s="921"/>
      <c r="VN72" s="921"/>
      <c r="VO72" s="921"/>
      <c r="VP72" s="921"/>
      <c r="VQ72" s="921"/>
      <c r="VR72" s="921"/>
      <c r="VS72" s="921"/>
      <c r="VT72" s="921"/>
      <c r="VU72" s="921"/>
      <c r="VV72" s="921"/>
      <c r="VW72" s="921"/>
      <c r="VX72" s="921"/>
      <c r="VY72" s="921"/>
      <c r="VZ72" s="921"/>
      <c r="WA72" s="921"/>
      <c r="WB72" s="921"/>
      <c r="WC72" s="921"/>
      <c r="WD72" s="921"/>
      <c r="WE72" s="921"/>
      <c r="WF72" s="921"/>
      <c r="WG72" s="921"/>
      <c r="WH72" s="921"/>
      <c r="WI72" s="921"/>
      <c r="WJ72" s="921"/>
      <c r="WK72" s="921"/>
      <c r="WL72" s="921"/>
      <c r="WM72" s="921"/>
      <c r="WN72" s="921"/>
      <c r="WO72" s="921"/>
      <c r="WP72" s="921"/>
      <c r="WQ72" s="921"/>
      <c r="WR72" s="921"/>
      <c r="WS72" s="921"/>
      <c r="WT72" s="921"/>
      <c r="WU72" s="921"/>
      <c r="WV72" s="921"/>
      <c r="WW72" s="921"/>
      <c r="WX72" s="921"/>
      <c r="WY72" s="921"/>
      <c r="WZ72" s="921"/>
      <c r="XA72" s="921"/>
      <c r="XB72" s="921"/>
      <c r="XC72" s="921"/>
      <c r="XD72" s="921"/>
      <c r="XE72" s="921"/>
      <c r="XF72" s="921"/>
      <c r="XG72" s="921"/>
      <c r="XH72" s="921"/>
      <c r="XI72" s="921"/>
      <c r="XJ72" s="921"/>
      <c r="XK72" s="921"/>
      <c r="XL72" s="921"/>
      <c r="XM72" s="921"/>
      <c r="XN72" s="921"/>
      <c r="XO72" s="921"/>
      <c r="XP72" s="921"/>
      <c r="XQ72" s="921"/>
      <c r="XR72" s="921"/>
      <c r="XS72" s="921"/>
      <c r="XT72" s="921"/>
      <c r="XU72" s="921"/>
      <c r="XV72" s="921"/>
      <c r="XW72" s="921"/>
      <c r="XX72" s="921"/>
      <c r="XY72" s="921"/>
      <c r="XZ72" s="921"/>
      <c r="YA72" s="921"/>
      <c r="YB72" s="921"/>
      <c r="YC72" s="921"/>
      <c r="YD72" s="921"/>
      <c r="YE72" s="921"/>
      <c r="YF72" s="921"/>
      <c r="YG72" s="921"/>
      <c r="YH72" s="921"/>
      <c r="YI72" s="921"/>
      <c r="YJ72" s="921"/>
      <c r="YK72" s="921"/>
      <c r="YL72" s="921"/>
      <c r="YM72" s="921"/>
      <c r="YN72" s="921"/>
      <c r="YO72" s="921"/>
      <c r="YP72" s="921"/>
      <c r="YQ72" s="921"/>
      <c r="YR72" s="921"/>
      <c r="YS72" s="921"/>
      <c r="YT72" s="921"/>
      <c r="YU72" s="921"/>
      <c r="YV72" s="921"/>
      <c r="YW72" s="921"/>
      <c r="YX72" s="921"/>
      <c r="YY72" s="921"/>
      <c r="YZ72" s="921"/>
      <c r="ZA72" s="921"/>
      <c r="ZB72" s="921"/>
      <c r="ZC72" s="921"/>
      <c r="ZD72" s="921"/>
      <c r="ZE72" s="921"/>
      <c r="ZF72" s="921"/>
      <c r="ZG72" s="921"/>
      <c r="ZH72" s="921"/>
      <c r="ZI72" s="921"/>
      <c r="ZJ72" s="921"/>
      <c r="ZK72" s="921"/>
      <c r="ZL72" s="921"/>
      <c r="ZM72" s="921"/>
      <c r="ZN72" s="921"/>
      <c r="ZO72" s="921"/>
      <c r="ZP72" s="921"/>
      <c r="ZQ72" s="921"/>
      <c r="ZR72" s="921"/>
      <c r="ZS72" s="921"/>
      <c r="ZT72" s="921"/>
      <c r="ZU72" s="921"/>
      <c r="ZV72" s="921"/>
      <c r="ZW72" s="921"/>
      <c r="ZX72" s="921"/>
      <c r="ZY72" s="921"/>
      <c r="ZZ72" s="921"/>
      <c r="AAA72" s="921"/>
      <c r="AAB72" s="921"/>
      <c r="AAC72" s="921"/>
      <c r="AAD72" s="921"/>
      <c r="AAE72" s="921"/>
      <c r="AAF72" s="921"/>
      <c r="AAG72" s="921"/>
      <c r="AAH72" s="921"/>
      <c r="AAI72" s="921"/>
      <c r="AAJ72" s="921"/>
      <c r="AAK72" s="921"/>
      <c r="AAL72" s="921"/>
      <c r="AAM72" s="921"/>
      <c r="AAN72" s="921"/>
      <c r="AAO72" s="921"/>
      <c r="AAP72" s="921"/>
      <c r="AAQ72" s="921"/>
      <c r="AAR72" s="921"/>
      <c r="AAS72" s="921"/>
      <c r="AAT72" s="921"/>
      <c r="AAU72" s="921"/>
      <c r="AAV72" s="921"/>
      <c r="AAW72" s="921"/>
      <c r="AAX72" s="921"/>
      <c r="AAY72" s="921"/>
      <c r="AAZ72" s="921"/>
      <c r="ABA72" s="921"/>
      <c r="ABB72" s="921"/>
      <c r="ABC72" s="921"/>
      <c r="ABD72" s="921"/>
      <c r="ABE72" s="921"/>
      <c r="ABF72" s="921"/>
      <c r="ABG72" s="921"/>
      <c r="ABH72" s="921"/>
      <c r="ABI72" s="921"/>
      <c r="ABJ72" s="921"/>
      <c r="ABK72" s="921"/>
      <c r="ABL72" s="921"/>
      <c r="ABM72" s="921"/>
      <c r="ABN72" s="921"/>
      <c r="ABO72" s="921"/>
      <c r="ABP72" s="921"/>
      <c r="ABQ72" s="921"/>
      <c r="ABR72" s="921"/>
      <c r="ABS72" s="921"/>
      <c r="ABT72" s="921"/>
      <c r="ABU72" s="921"/>
      <c r="ABV72" s="921"/>
      <c r="ABW72" s="921"/>
      <c r="ABX72" s="921"/>
      <c r="ABY72" s="921"/>
      <c r="ABZ72" s="921"/>
      <c r="ACA72" s="921"/>
      <c r="ACB72" s="921"/>
      <c r="ACC72" s="921"/>
      <c r="ACD72" s="921"/>
      <c r="ACE72" s="921"/>
      <c r="ACF72" s="921"/>
      <c r="ACG72" s="921"/>
      <c r="ACH72" s="921"/>
      <c r="ACI72" s="921"/>
      <c r="ACJ72" s="921"/>
      <c r="ACK72" s="921"/>
      <c r="ACL72" s="921"/>
      <c r="ACM72" s="921"/>
      <c r="ACN72" s="921"/>
      <c r="ACO72" s="921"/>
      <c r="ACP72" s="921"/>
      <c r="ACQ72" s="921"/>
      <c r="ACR72" s="921"/>
      <c r="ACS72" s="921"/>
      <c r="ACT72" s="921"/>
      <c r="ACU72" s="921"/>
      <c r="ACV72" s="921"/>
      <c r="ACW72" s="921"/>
      <c r="ACX72" s="921"/>
      <c r="ACY72" s="921"/>
      <c r="ACZ72" s="921"/>
      <c r="ADA72" s="921"/>
      <c r="ADB72" s="921"/>
      <c r="ADC72" s="921"/>
      <c r="ADD72" s="921"/>
      <c r="ADE72" s="921"/>
      <c r="ADF72" s="921"/>
      <c r="ADG72" s="921"/>
      <c r="ADH72" s="921"/>
      <c r="ADI72" s="921"/>
      <c r="ADJ72" s="921"/>
      <c r="ADK72" s="921"/>
      <c r="ADL72" s="921"/>
      <c r="ADM72" s="921"/>
      <c r="ADN72" s="921"/>
      <c r="ADO72" s="921"/>
      <c r="ADP72" s="921"/>
      <c r="ADQ72" s="921"/>
      <c r="ADR72" s="921"/>
      <c r="ADS72" s="921"/>
      <c r="ADT72" s="921"/>
      <c r="ADU72" s="921"/>
      <c r="ADV72" s="921"/>
      <c r="ADW72" s="921"/>
      <c r="ADX72" s="921"/>
      <c r="ADY72" s="921"/>
      <c r="ADZ72" s="921"/>
      <c r="AEA72" s="921"/>
      <c r="AEB72" s="921"/>
      <c r="AEC72" s="921"/>
      <c r="AED72" s="921"/>
      <c r="AEE72" s="921"/>
      <c r="AEF72" s="921"/>
      <c r="AEG72" s="921"/>
      <c r="AEH72" s="921"/>
      <c r="AEI72" s="921"/>
      <c r="AEJ72" s="921"/>
      <c r="AEK72" s="921"/>
      <c r="AEL72" s="921"/>
      <c r="AEM72" s="921"/>
      <c r="AEN72" s="921"/>
      <c r="AEO72" s="921"/>
      <c r="AEP72" s="921"/>
      <c r="AEQ72" s="921"/>
      <c r="AER72" s="921"/>
      <c r="AES72" s="921"/>
      <c r="AET72" s="921"/>
      <c r="AEU72" s="921"/>
      <c r="AEV72" s="921"/>
      <c r="AEW72" s="921"/>
      <c r="AEX72" s="921"/>
      <c r="AEY72" s="921"/>
      <c r="AEZ72" s="921"/>
      <c r="AFA72" s="921"/>
      <c r="AFB72" s="921"/>
      <c r="AFC72" s="921"/>
      <c r="AFD72" s="921"/>
      <c r="AFE72" s="921"/>
      <c r="AFF72" s="921"/>
      <c r="AFG72" s="921"/>
      <c r="AFH72" s="921"/>
      <c r="AFI72" s="921"/>
      <c r="AFJ72" s="921"/>
      <c r="AFK72" s="921"/>
      <c r="AFL72" s="921"/>
      <c r="AFM72" s="921"/>
      <c r="AFN72" s="921"/>
      <c r="AFO72" s="921"/>
      <c r="AFP72" s="921"/>
      <c r="AFQ72" s="921"/>
      <c r="AFR72" s="921"/>
      <c r="AFS72" s="921"/>
      <c r="AFT72" s="921"/>
      <c r="AFU72" s="921"/>
      <c r="AFV72" s="921"/>
      <c r="AFW72" s="921"/>
      <c r="AFX72" s="921"/>
      <c r="AFY72" s="921"/>
      <c r="AFZ72" s="921"/>
      <c r="AGA72" s="921"/>
      <c r="AGB72" s="921"/>
      <c r="AGC72" s="921"/>
      <c r="AGD72" s="921"/>
      <c r="AGE72" s="921"/>
      <c r="AGF72" s="921"/>
      <c r="AGG72" s="921"/>
      <c r="AGH72" s="921"/>
      <c r="AGI72" s="921"/>
      <c r="AGJ72" s="921"/>
      <c r="AGK72" s="921"/>
      <c r="AGL72" s="921"/>
      <c r="AGM72" s="921"/>
      <c r="AGN72" s="921"/>
      <c r="AGO72" s="921"/>
      <c r="AGP72" s="921"/>
      <c r="AGQ72" s="921"/>
      <c r="AGR72" s="921"/>
      <c r="AGS72" s="921"/>
      <c r="AGT72" s="921"/>
      <c r="AGU72" s="921"/>
      <c r="AGV72" s="921"/>
      <c r="AGW72" s="921"/>
      <c r="AGX72" s="921"/>
      <c r="AGY72" s="921"/>
      <c r="AGZ72" s="921"/>
      <c r="AHA72" s="921"/>
      <c r="AHB72" s="921"/>
      <c r="AHC72" s="921"/>
      <c r="AHD72" s="921"/>
      <c r="AHE72" s="921"/>
      <c r="AHF72" s="921"/>
      <c r="AHG72" s="921"/>
      <c r="AHH72" s="921"/>
      <c r="AHI72" s="921"/>
      <c r="AHJ72" s="921"/>
      <c r="AHK72" s="921"/>
      <c r="AHL72" s="921"/>
      <c r="AHM72" s="921"/>
      <c r="AHN72" s="921"/>
      <c r="AHO72" s="921"/>
      <c r="AHP72" s="921"/>
      <c r="AHQ72" s="921"/>
      <c r="AHR72" s="921"/>
      <c r="AHS72" s="921"/>
      <c r="AHT72" s="921"/>
      <c r="AHU72" s="921"/>
      <c r="AHV72" s="921"/>
      <c r="AHW72" s="921"/>
      <c r="AHX72" s="921"/>
      <c r="AHY72" s="921"/>
      <c r="AHZ72" s="921"/>
      <c r="AIA72" s="921"/>
      <c r="AIB72" s="921"/>
      <c r="AIC72" s="921"/>
      <c r="AID72" s="921"/>
      <c r="AIE72" s="921"/>
      <c r="AIF72" s="921"/>
      <c r="AIG72" s="921"/>
      <c r="AIH72" s="921"/>
      <c r="AII72" s="921"/>
      <c r="AIJ72" s="921"/>
      <c r="AIK72" s="921"/>
      <c r="AIL72" s="921"/>
      <c r="AIM72" s="921"/>
      <c r="AIN72" s="921"/>
      <c r="AIO72" s="921"/>
      <c r="AIP72" s="921"/>
      <c r="AIQ72" s="921"/>
      <c r="AIR72" s="921"/>
      <c r="AIS72" s="921"/>
      <c r="AIT72" s="921"/>
      <c r="AIU72" s="921"/>
      <c r="AIV72" s="921"/>
      <c r="AIW72" s="921"/>
      <c r="AIX72" s="921"/>
      <c r="AIY72" s="921"/>
      <c r="AIZ72" s="921"/>
      <c r="AJA72" s="921"/>
      <c r="AJB72" s="921"/>
      <c r="AJC72" s="921"/>
      <c r="AJD72" s="921"/>
      <c r="AJE72" s="921"/>
      <c r="AJF72" s="921"/>
      <c r="AJG72" s="921"/>
      <c r="AJH72" s="921"/>
      <c r="AJI72" s="921"/>
      <c r="AJJ72" s="921"/>
      <c r="AJK72" s="921"/>
      <c r="AJL72" s="921"/>
      <c r="AJM72" s="921"/>
      <c r="AJN72" s="921"/>
      <c r="AJO72" s="921"/>
      <c r="AJP72" s="921"/>
      <c r="AJQ72" s="921"/>
      <c r="AJR72" s="921"/>
      <c r="AJS72" s="921"/>
      <c r="AJT72" s="921"/>
      <c r="AJU72" s="921"/>
      <c r="AJV72" s="921"/>
      <c r="AJW72" s="921"/>
      <c r="AJX72" s="921"/>
      <c r="AJY72" s="921"/>
      <c r="AJZ72" s="921"/>
      <c r="AKA72" s="921"/>
      <c r="AKB72" s="921"/>
      <c r="AKC72" s="921"/>
      <c r="AKD72" s="921"/>
      <c r="AKE72" s="921"/>
      <c r="AKF72" s="921"/>
      <c r="AKG72" s="921"/>
      <c r="AKH72" s="921"/>
      <c r="AKI72" s="921"/>
      <c r="AKJ72" s="921"/>
      <c r="AKK72" s="921"/>
      <c r="AKL72" s="921"/>
      <c r="AKM72" s="921"/>
      <c r="AKN72" s="921"/>
      <c r="AKO72" s="921"/>
      <c r="AKP72" s="921"/>
      <c r="AKQ72" s="921"/>
      <c r="AKR72" s="921"/>
      <c r="AKS72" s="921"/>
      <c r="AKT72" s="921"/>
      <c r="AKU72" s="921"/>
      <c r="AKV72" s="921"/>
      <c r="AKW72" s="921"/>
      <c r="AKX72" s="921"/>
      <c r="AKY72" s="921"/>
      <c r="AKZ72" s="921"/>
      <c r="ALA72" s="921"/>
      <c r="ALB72" s="921"/>
      <c r="ALC72" s="921"/>
      <c r="ALD72" s="921"/>
      <c r="ALE72" s="921"/>
      <c r="ALF72" s="921"/>
      <c r="ALG72" s="921"/>
      <c r="ALH72" s="921"/>
      <c r="ALI72" s="921"/>
      <c r="ALJ72" s="921"/>
      <c r="ALK72" s="921"/>
      <c r="ALL72" s="921"/>
      <c r="ALM72" s="921"/>
      <c r="ALN72" s="921"/>
      <c r="ALO72" s="921"/>
      <c r="ALP72" s="921"/>
      <c r="ALQ72" s="921"/>
      <c r="ALR72" s="921"/>
      <c r="ALS72" s="921"/>
      <c r="ALT72" s="921"/>
      <c r="ALU72" s="921"/>
      <c r="ALV72" s="921"/>
      <c r="ALW72" s="921"/>
      <c r="ALX72" s="921"/>
      <c r="ALY72" s="921"/>
      <c r="ALZ72" s="921"/>
      <c r="AMA72" s="921"/>
      <c r="AMB72" s="921"/>
      <c r="AMC72" s="921"/>
      <c r="AMD72" s="921"/>
      <c r="AME72" s="921"/>
      <c r="AMF72" s="921"/>
      <c r="AMG72" s="921"/>
      <c r="AMH72" s="921"/>
      <c r="AMI72" s="921"/>
      <c r="AMJ72" s="921"/>
      <c r="AMK72" s="921"/>
      <c r="AML72" s="921"/>
      <c r="AMM72" s="921"/>
      <c r="AMN72" s="921"/>
      <c r="AMO72" s="921"/>
      <c r="AMP72" s="921"/>
      <c r="AMQ72" s="921"/>
      <c r="AMR72" s="921"/>
      <c r="AMS72" s="921"/>
      <c r="AMT72" s="921"/>
      <c r="AMU72" s="921"/>
      <c r="AMV72" s="921"/>
      <c r="AMW72" s="921"/>
      <c r="AMX72" s="921"/>
      <c r="AMY72" s="921"/>
      <c r="AMZ72" s="921"/>
      <c r="ANA72" s="921"/>
      <c r="ANB72" s="921"/>
      <c r="ANC72" s="921"/>
      <c r="AND72" s="921"/>
      <c r="ANE72" s="921"/>
      <c r="ANF72" s="921"/>
      <c r="ANG72" s="921"/>
      <c r="ANH72" s="921"/>
      <c r="ANI72" s="921"/>
      <c r="ANJ72" s="921"/>
      <c r="ANK72" s="921"/>
      <c r="ANL72" s="921"/>
      <c r="ANM72" s="921"/>
      <c r="ANN72" s="921"/>
      <c r="ANO72" s="921"/>
      <c r="ANP72" s="921"/>
      <c r="ANQ72" s="921"/>
      <c r="ANR72" s="921"/>
      <c r="ANS72" s="921"/>
      <c r="ANT72" s="921"/>
      <c r="ANU72" s="921"/>
      <c r="ANV72" s="921"/>
      <c r="ANW72" s="921"/>
      <c r="ANX72" s="921"/>
      <c r="ANY72" s="921"/>
      <c r="ANZ72" s="921"/>
      <c r="AOA72" s="921"/>
      <c r="AOB72" s="921"/>
      <c r="AOC72" s="921"/>
      <c r="AOD72" s="921"/>
      <c r="AOE72" s="921"/>
      <c r="AOF72" s="921"/>
      <c r="AOG72" s="921"/>
      <c r="AOH72" s="921"/>
      <c r="AOI72" s="921"/>
      <c r="AOJ72" s="921"/>
      <c r="AOK72" s="921"/>
      <c r="AOL72" s="921"/>
      <c r="AOM72" s="921"/>
      <c r="AON72" s="921"/>
      <c r="AOO72" s="921"/>
      <c r="AOP72" s="921"/>
      <c r="AOQ72" s="921"/>
      <c r="AOR72" s="921"/>
      <c r="AOS72" s="921"/>
      <c r="AOT72" s="921"/>
      <c r="AOU72" s="921"/>
      <c r="AOV72" s="921"/>
      <c r="AOW72" s="921"/>
      <c r="AOX72" s="921"/>
      <c r="AOY72" s="921"/>
      <c r="AOZ72" s="921"/>
      <c r="APA72" s="921"/>
      <c r="APB72" s="921"/>
      <c r="APC72" s="921"/>
      <c r="APD72" s="921"/>
      <c r="APE72" s="921"/>
      <c r="APF72" s="921"/>
      <c r="APG72" s="921"/>
      <c r="APH72" s="921"/>
      <c r="API72" s="921"/>
      <c r="APJ72" s="921"/>
      <c r="APK72" s="921"/>
      <c r="APL72" s="921"/>
      <c r="APM72" s="921"/>
      <c r="APN72" s="921"/>
      <c r="APO72" s="921"/>
      <c r="APP72" s="921"/>
      <c r="APQ72" s="921"/>
      <c r="APR72" s="921"/>
      <c r="APS72" s="921"/>
      <c r="APT72" s="921"/>
      <c r="APU72" s="921"/>
      <c r="APV72" s="921"/>
      <c r="APW72" s="921"/>
      <c r="APX72" s="921"/>
      <c r="APY72" s="921"/>
      <c r="APZ72" s="921"/>
      <c r="AQA72" s="921"/>
      <c r="AQB72" s="921"/>
      <c r="AQC72" s="921"/>
      <c r="AQD72" s="921"/>
      <c r="AQE72" s="921"/>
      <c r="AQF72" s="921"/>
      <c r="AQG72" s="921"/>
      <c r="AQH72" s="921"/>
      <c r="AQI72" s="921"/>
      <c r="AQJ72" s="921"/>
      <c r="AQK72" s="921"/>
      <c r="AQL72" s="921"/>
      <c r="AQM72" s="921"/>
      <c r="AQN72" s="921"/>
      <c r="AQO72" s="921"/>
      <c r="AQP72" s="921"/>
      <c r="AQQ72" s="921"/>
      <c r="AQR72" s="921"/>
      <c r="AQS72" s="921"/>
      <c r="AQT72" s="921"/>
      <c r="AQU72" s="921"/>
      <c r="AQV72" s="921"/>
      <c r="AQW72" s="921"/>
      <c r="AQX72" s="921"/>
      <c r="AQY72" s="921"/>
      <c r="AQZ72" s="921"/>
      <c r="ARA72" s="921"/>
      <c r="ARB72" s="921"/>
      <c r="ARC72" s="921"/>
      <c r="ARD72" s="921"/>
      <c r="ARE72" s="921"/>
      <c r="ARF72" s="921"/>
      <c r="ARG72" s="921"/>
      <c r="ARH72" s="921"/>
      <c r="ARI72" s="921"/>
      <c r="ARJ72" s="921"/>
      <c r="ARK72" s="921"/>
      <c r="ARL72" s="921"/>
      <c r="ARM72" s="921"/>
      <c r="ARN72" s="921"/>
      <c r="ARO72" s="921"/>
      <c r="ARP72" s="921"/>
      <c r="ARQ72" s="921"/>
      <c r="ARR72" s="921"/>
      <c r="ARS72" s="921"/>
      <c r="ART72" s="921"/>
      <c r="ARU72" s="921"/>
      <c r="ARV72" s="921"/>
      <c r="ARW72" s="921"/>
      <c r="ARX72" s="921"/>
      <c r="ARY72" s="921"/>
      <c r="ARZ72" s="921"/>
      <c r="ASA72" s="921"/>
      <c r="ASB72" s="921"/>
      <c r="ASC72" s="921"/>
      <c r="ASD72" s="921"/>
      <c r="ASE72" s="921"/>
      <c r="ASF72" s="921"/>
      <c r="ASG72" s="921"/>
      <c r="ASH72" s="921"/>
      <c r="ASI72" s="921"/>
      <c r="ASJ72" s="921"/>
      <c r="ASK72" s="921"/>
      <c r="ASL72" s="921"/>
      <c r="ASM72" s="921"/>
      <c r="ASN72" s="921"/>
      <c r="ASO72" s="921"/>
      <c r="ASP72" s="921"/>
      <c r="ASQ72" s="921"/>
      <c r="ASR72" s="921"/>
      <c r="ASS72" s="921"/>
      <c r="AST72" s="921"/>
      <c r="ASU72" s="921"/>
      <c r="ASV72" s="921"/>
      <c r="ASW72" s="921"/>
      <c r="ASX72" s="921"/>
      <c r="ASY72" s="921"/>
      <c r="ASZ72" s="921"/>
      <c r="ATA72" s="921"/>
      <c r="ATB72" s="921"/>
      <c r="ATC72" s="921"/>
      <c r="ATD72" s="921"/>
      <c r="ATE72" s="921"/>
      <c r="ATF72" s="921"/>
      <c r="ATG72" s="921"/>
      <c r="ATH72" s="921"/>
      <c r="ATI72" s="921"/>
      <c r="ATJ72" s="921"/>
      <c r="ATK72" s="921"/>
      <c r="ATL72" s="921"/>
      <c r="ATM72" s="921"/>
      <c r="ATN72" s="921"/>
      <c r="ATO72" s="921"/>
      <c r="ATP72" s="921"/>
      <c r="ATQ72" s="921"/>
      <c r="ATR72" s="921"/>
      <c r="ATS72" s="921"/>
      <c r="ATT72" s="921"/>
      <c r="ATU72" s="921"/>
      <c r="ATV72" s="921"/>
      <c r="ATW72" s="921"/>
      <c r="ATX72" s="921"/>
      <c r="ATY72" s="921"/>
      <c r="ATZ72" s="921"/>
      <c r="AUA72" s="921"/>
      <c r="AUB72" s="921"/>
      <c r="AUC72" s="921"/>
      <c r="AUD72" s="921"/>
      <c r="AUE72" s="921"/>
      <c r="AUF72" s="921"/>
      <c r="AUG72" s="921"/>
      <c r="AUH72" s="921"/>
      <c r="AUI72" s="921"/>
      <c r="AUJ72" s="921"/>
      <c r="AUK72" s="921"/>
      <c r="AUL72" s="921"/>
      <c r="AUM72" s="921"/>
      <c r="AUN72" s="921"/>
      <c r="AUO72" s="921"/>
      <c r="AUP72" s="921"/>
      <c r="AUQ72" s="921"/>
      <c r="AUR72" s="921"/>
      <c r="AUS72" s="921"/>
      <c r="AUT72" s="921"/>
      <c r="AUU72" s="921"/>
      <c r="AUV72" s="921"/>
      <c r="AUW72" s="921"/>
      <c r="AUX72" s="921"/>
      <c r="AUY72" s="921"/>
      <c r="AUZ72" s="921"/>
      <c r="AVA72" s="921"/>
      <c r="AVB72" s="921"/>
      <c r="AVC72" s="921"/>
      <c r="AVD72" s="921"/>
      <c r="AVE72" s="921"/>
      <c r="AVF72" s="921"/>
      <c r="AVG72" s="921"/>
      <c r="AVH72" s="921"/>
      <c r="AVI72" s="921"/>
      <c r="AVJ72" s="921"/>
      <c r="AVK72" s="921"/>
      <c r="AVL72" s="921"/>
      <c r="AVM72" s="921"/>
      <c r="AVN72" s="921"/>
      <c r="AVO72" s="921"/>
      <c r="AVP72" s="921"/>
      <c r="AVQ72" s="921"/>
      <c r="AVR72" s="921"/>
      <c r="AVS72" s="921"/>
      <c r="AVT72" s="921"/>
      <c r="AVU72" s="921"/>
      <c r="AVV72" s="921"/>
      <c r="AVW72" s="921"/>
      <c r="AVX72" s="921"/>
      <c r="AVY72" s="921"/>
      <c r="AVZ72" s="921"/>
      <c r="AWA72" s="921"/>
      <c r="AWB72" s="921"/>
      <c r="AWC72" s="921"/>
      <c r="AWD72" s="921"/>
      <c r="AWE72" s="921"/>
      <c r="AWF72" s="921"/>
      <c r="AWG72" s="921"/>
      <c r="AWH72" s="921"/>
      <c r="AWI72" s="921"/>
      <c r="AWJ72" s="921"/>
      <c r="AWK72" s="921"/>
      <c r="AWL72" s="921"/>
      <c r="AWM72" s="921"/>
      <c r="AWN72" s="921"/>
      <c r="AWO72" s="921"/>
      <c r="AWP72" s="921"/>
      <c r="AWQ72" s="921"/>
      <c r="AWR72" s="921"/>
      <c r="AWS72" s="921"/>
      <c r="AWT72" s="921"/>
      <c r="AWU72" s="921"/>
      <c r="AWV72" s="921"/>
      <c r="AWW72" s="921"/>
      <c r="AWX72" s="921"/>
      <c r="AWY72" s="921"/>
      <c r="AWZ72" s="921"/>
      <c r="AXA72" s="921"/>
      <c r="AXB72" s="921"/>
      <c r="AXC72" s="921"/>
      <c r="AXD72" s="921"/>
      <c r="AXE72" s="921"/>
      <c r="AXF72" s="921"/>
      <c r="AXG72" s="921"/>
      <c r="AXH72" s="921"/>
      <c r="AXI72" s="921"/>
      <c r="AXJ72" s="921"/>
      <c r="AXK72" s="921"/>
      <c r="AXL72" s="921"/>
      <c r="AXM72" s="921"/>
      <c r="AXN72" s="921"/>
      <c r="AXO72" s="921"/>
      <c r="AXP72" s="921"/>
      <c r="AXQ72" s="921"/>
      <c r="AXR72" s="921"/>
      <c r="AXS72" s="921"/>
      <c r="AXT72" s="921"/>
      <c r="AXU72" s="921"/>
      <c r="AXV72" s="921"/>
      <c r="AXW72" s="921"/>
      <c r="AXX72" s="921"/>
      <c r="AXY72" s="921"/>
      <c r="AXZ72" s="921"/>
      <c r="AYA72" s="921"/>
      <c r="AYB72" s="921"/>
      <c r="AYC72" s="921"/>
      <c r="AYD72" s="921"/>
      <c r="AYE72" s="921"/>
      <c r="AYF72" s="921"/>
      <c r="AYG72" s="921"/>
      <c r="AYH72" s="921"/>
      <c r="AYI72" s="921"/>
      <c r="AYJ72" s="921"/>
      <c r="AYK72" s="921"/>
      <c r="AYL72" s="921"/>
      <c r="AYM72" s="921"/>
      <c r="AYN72" s="921"/>
      <c r="AYO72" s="921"/>
      <c r="AYP72" s="921"/>
      <c r="AYQ72" s="921"/>
      <c r="AYR72" s="921"/>
      <c r="AYS72" s="921"/>
      <c r="AYT72" s="921"/>
      <c r="AYU72" s="921"/>
      <c r="AYV72" s="921"/>
      <c r="AYW72" s="921"/>
      <c r="AYX72" s="921"/>
      <c r="AYY72" s="921"/>
      <c r="AYZ72" s="921"/>
      <c r="AZA72" s="921"/>
      <c r="AZB72" s="921"/>
      <c r="AZC72" s="921"/>
      <c r="AZD72" s="921"/>
      <c r="AZE72" s="921"/>
      <c r="AZF72" s="921"/>
      <c r="AZG72" s="921"/>
      <c r="AZH72" s="921"/>
      <c r="AZI72" s="921"/>
      <c r="AZJ72" s="921"/>
      <c r="AZK72" s="921"/>
      <c r="AZL72" s="921"/>
      <c r="AZM72" s="921"/>
      <c r="AZN72" s="921"/>
      <c r="AZO72" s="921"/>
      <c r="AZP72" s="921"/>
      <c r="AZQ72" s="921"/>
      <c r="AZR72" s="921"/>
      <c r="AZS72" s="921"/>
      <c r="AZT72" s="921"/>
      <c r="AZU72" s="921"/>
      <c r="AZV72" s="921"/>
      <c r="AZW72" s="921"/>
      <c r="AZX72" s="921"/>
      <c r="AZY72" s="921"/>
      <c r="AZZ72" s="921"/>
      <c r="BAA72" s="921"/>
      <c r="BAB72" s="921"/>
      <c r="BAC72" s="921"/>
      <c r="BAD72" s="921"/>
      <c r="BAE72" s="921"/>
      <c r="BAF72" s="921"/>
      <c r="BAG72" s="921"/>
      <c r="BAH72" s="921"/>
      <c r="BAI72" s="921"/>
      <c r="BAJ72" s="921"/>
      <c r="BAK72" s="921"/>
      <c r="BAL72" s="921"/>
      <c r="BAM72" s="921"/>
      <c r="BAN72" s="921"/>
      <c r="BAO72" s="921"/>
      <c r="BAP72" s="921"/>
      <c r="BAQ72" s="921"/>
      <c r="BAR72" s="921"/>
      <c r="BAS72" s="921"/>
      <c r="BAT72" s="921"/>
      <c r="BAU72" s="921"/>
      <c r="BAV72" s="921"/>
      <c r="BAW72" s="921"/>
      <c r="BAX72" s="921"/>
      <c r="BAY72" s="921"/>
      <c r="BAZ72" s="921"/>
      <c r="BBA72" s="921"/>
      <c r="BBB72" s="921"/>
      <c r="BBC72" s="921"/>
      <c r="BBD72" s="921"/>
      <c r="BBE72" s="921"/>
      <c r="BBF72" s="921"/>
      <c r="BBG72" s="921"/>
      <c r="BBH72" s="921"/>
      <c r="BBI72" s="921"/>
      <c r="BBJ72" s="921"/>
      <c r="BBK72" s="921"/>
      <c r="BBL72" s="921"/>
      <c r="BBM72" s="921"/>
      <c r="BBN72" s="921"/>
      <c r="BBO72" s="921"/>
      <c r="BBP72" s="921"/>
      <c r="BBQ72" s="921"/>
      <c r="BBR72" s="921"/>
      <c r="BBS72" s="921"/>
      <c r="BBT72" s="921"/>
      <c r="BBU72" s="921"/>
      <c r="BBV72" s="921"/>
      <c r="BBW72" s="921"/>
      <c r="BBX72" s="921"/>
      <c r="BBY72" s="921"/>
      <c r="BBZ72" s="921"/>
      <c r="BCA72" s="921"/>
      <c r="BCB72" s="921"/>
      <c r="BCC72" s="921"/>
      <c r="BCD72" s="921"/>
      <c r="BCE72" s="921"/>
      <c r="BCF72" s="921"/>
      <c r="BCG72" s="921"/>
      <c r="BCH72" s="921"/>
      <c r="BCI72" s="921"/>
      <c r="BCJ72" s="921"/>
      <c r="BCK72" s="921"/>
      <c r="BCL72" s="921"/>
      <c r="BCM72" s="921"/>
      <c r="BCN72" s="921"/>
      <c r="BCO72" s="921"/>
      <c r="BCP72" s="921"/>
      <c r="BCQ72" s="921"/>
      <c r="BCR72" s="921"/>
      <c r="BCS72" s="921"/>
      <c r="BCT72" s="921"/>
      <c r="BCU72" s="921"/>
      <c r="BCV72" s="921"/>
      <c r="BCW72" s="921"/>
      <c r="BCX72" s="921"/>
      <c r="BCY72" s="921"/>
      <c r="BCZ72" s="921"/>
      <c r="BDA72" s="921"/>
      <c r="BDB72" s="921"/>
      <c r="BDC72" s="921"/>
      <c r="BDD72" s="921"/>
      <c r="BDE72" s="921"/>
      <c r="BDF72" s="921"/>
      <c r="BDG72" s="921"/>
      <c r="BDH72" s="921"/>
      <c r="BDI72" s="921"/>
      <c r="BDJ72" s="921"/>
      <c r="BDK72" s="921"/>
      <c r="BDL72" s="921"/>
      <c r="BDM72" s="921"/>
      <c r="BDN72" s="921"/>
      <c r="BDO72" s="921"/>
      <c r="BDP72" s="921"/>
      <c r="BDQ72" s="921"/>
      <c r="BDR72" s="921"/>
      <c r="BDS72" s="921"/>
      <c r="BDT72" s="921"/>
      <c r="BDU72" s="921"/>
      <c r="BDV72" s="921"/>
      <c r="BDW72" s="921"/>
      <c r="BDX72" s="921"/>
      <c r="BDY72" s="921"/>
      <c r="BDZ72" s="921"/>
      <c r="BEA72" s="921"/>
      <c r="BEB72" s="921"/>
      <c r="BEC72" s="921"/>
      <c r="BED72" s="921"/>
      <c r="BEE72" s="921"/>
      <c r="BEF72" s="921"/>
      <c r="BEG72" s="921"/>
      <c r="BEH72" s="921"/>
      <c r="BEI72" s="921"/>
      <c r="BEJ72" s="921"/>
      <c r="BEK72" s="921"/>
      <c r="BEL72" s="921"/>
      <c r="BEM72" s="921"/>
      <c r="BEN72" s="921"/>
      <c r="BEO72" s="921"/>
      <c r="BEP72" s="921"/>
      <c r="BEQ72" s="921"/>
      <c r="BER72" s="921"/>
      <c r="BES72" s="921"/>
      <c r="BET72" s="921"/>
      <c r="BEU72" s="921"/>
      <c r="BEV72" s="921"/>
      <c r="BEW72" s="921"/>
      <c r="BEX72" s="921"/>
      <c r="BEY72" s="921"/>
      <c r="BEZ72" s="921"/>
      <c r="BFA72" s="921"/>
      <c r="BFB72" s="921"/>
      <c r="BFC72" s="921"/>
      <c r="BFD72" s="921"/>
      <c r="BFE72" s="921"/>
      <c r="BFF72" s="921"/>
      <c r="BFG72" s="921"/>
      <c r="BFH72" s="921"/>
      <c r="BFI72" s="921"/>
      <c r="BFJ72" s="921"/>
      <c r="BFK72" s="921"/>
      <c r="BFL72" s="921"/>
      <c r="BFM72" s="921"/>
      <c r="BFN72" s="921"/>
      <c r="BFO72" s="921"/>
      <c r="BFP72" s="921"/>
      <c r="BFQ72" s="921"/>
      <c r="BFR72" s="921"/>
      <c r="BFS72" s="921"/>
      <c r="BFT72" s="921"/>
      <c r="BFU72" s="921"/>
      <c r="BFV72" s="921"/>
      <c r="BFW72" s="921"/>
      <c r="BFX72" s="921"/>
      <c r="BFY72" s="921"/>
      <c r="BFZ72" s="921"/>
      <c r="BGA72" s="921"/>
      <c r="BGB72" s="921"/>
      <c r="BGC72" s="921"/>
      <c r="BGD72" s="921"/>
      <c r="BGE72" s="921"/>
      <c r="BGF72" s="921"/>
      <c r="BGG72" s="921"/>
      <c r="BGH72" s="921"/>
      <c r="BGI72" s="921"/>
      <c r="BGJ72" s="921"/>
      <c r="BGK72" s="921"/>
      <c r="BGL72" s="921"/>
      <c r="BGM72" s="921"/>
      <c r="BGN72" s="921"/>
      <c r="BGO72" s="921"/>
      <c r="BGP72" s="921"/>
      <c r="BGQ72" s="921"/>
      <c r="BGR72" s="921"/>
      <c r="BGS72" s="921"/>
      <c r="BGT72" s="921"/>
      <c r="BGU72" s="921"/>
      <c r="BGV72" s="921"/>
      <c r="BGW72" s="921"/>
      <c r="BGX72" s="921"/>
      <c r="BGY72" s="921"/>
      <c r="BGZ72" s="921"/>
      <c r="BHA72" s="921"/>
      <c r="BHB72" s="921"/>
      <c r="BHC72" s="921"/>
      <c r="BHD72" s="921"/>
      <c r="BHE72" s="921"/>
      <c r="BHF72" s="921"/>
      <c r="BHG72" s="921"/>
      <c r="BHH72" s="921"/>
      <c r="BHI72" s="921"/>
      <c r="BHJ72" s="921"/>
      <c r="BHK72" s="921"/>
      <c r="BHL72" s="921"/>
      <c r="BHM72" s="921"/>
      <c r="BHN72" s="921"/>
      <c r="BHO72" s="921"/>
      <c r="BHP72" s="921"/>
      <c r="BHQ72" s="921"/>
      <c r="BHR72" s="921"/>
      <c r="BHS72" s="921"/>
      <c r="BHT72" s="921"/>
      <c r="BHU72" s="921"/>
      <c r="BHV72" s="921"/>
      <c r="BHW72" s="921"/>
      <c r="BHX72" s="921"/>
      <c r="BHY72" s="921"/>
      <c r="BHZ72" s="921"/>
      <c r="BIA72" s="921"/>
      <c r="BIB72" s="921"/>
      <c r="BIC72" s="921"/>
      <c r="BID72" s="921"/>
      <c r="BIE72" s="921"/>
      <c r="BIF72" s="921"/>
      <c r="BIG72" s="921"/>
      <c r="BIH72" s="921"/>
      <c r="BII72" s="921"/>
      <c r="BIJ72" s="921"/>
      <c r="BIK72" s="921"/>
      <c r="BIL72" s="921"/>
      <c r="BIM72" s="921"/>
      <c r="BIN72" s="921"/>
      <c r="BIO72" s="921"/>
      <c r="BIP72" s="921"/>
      <c r="BIQ72" s="921"/>
      <c r="BIR72" s="921"/>
      <c r="BIS72" s="921"/>
      <c r="BIT72" s="921"/>
      <c r="BIU72" s="921"/>
      <c r="BIV72" s="921"/>
      <c r="BIW72" s="921"/>
      <c r="BIX72" s="921"/>
      <c r="BIY72" s="921"/>
      <c r="BIZ72" s="921"/>
      <c r="BJA72" s="921"/>
      <c r="BJB72" s="921"/>
      <c r="BJC72" s="921"/>
      <c r="BJD72" s="921"/>
      <c r="BJE72" s="921"/>
      <c r="BJF72" s="921"/>
      <c r="BJG72" s="921"/>
      <c r="BJH72" s="921"/>
      <c r="BJI72" s="921"/>
      <c r="BJJ72" s="921"/>
      <c r="BJK72" s="921"/>
      <c r="BJL72" s="921"/>
      <c r="BJM72" s="921"/>
      <c r="BJN72" s="921"/>
      <c r="BJO72" s="921"/>
      <c r="BJP72" s="921"/>
      <c r="BJQ72" s="921"/>
      <c r="BJR72" s="921"/>
      <c r="BJS72" s="921"/>
      <c r="BJT72" s="921"/>
      <c r="BJU72" s="921"/>
      <c r="BJV72" s="921"/>
      <c r="BJW72" s="921"/>
      <c r="BJX72" s="921"/>
      <c r="BJY72" s="921"/>
      <c r="BJZ72" s="921"/>
      <c r="BKA72" s="921"/>
      <c r="BKB72" s="921"/>
      <c r="BKC72" s="921"/>
      <c r="BKD72" s="921"/>
      <c r="BKE72" s="921"/>
      <c r="BKF72" s="921"/>
      <c r="BKG72" s="921"/>
      <c r="BKH72" s="921"/>
      <c r="BKI72" s="921"/>
      <c r="BKJ72" s="921"/>
      <c r="BKK72" s="921"/>
      <c r="BKL72" s="921"/>
      <c r="BKM72" s="921"/>
      <c r="BKN72" s="921"/>
      <c r="BKO72" s="921"/>
      <c r="BKP72" s="921"/>
      <c r="BKQ72" s="921"/>
      <c r="BKR72" s="921"/>
      <c r="BKS72" s="921"/>
      <c r="BKT72" s="921"/>
      <c r="BKU72" s="921"/>
      <c r="BKV72" s="921"/>
      <c r="BKW72" s="921"/>
      <c r="BKX72" s="921"/>
      <c r="BKY72" s="921"/>
      <c r="BKZ72" s="921"/>
      <c r="BLA72" s="921"/>
      <c r="BLB72" s="921"/>
      <c r="BLC72" s="921"/>
      <c r="BLD72" s="921"/>
      <c r="BLE72" s="921"/>
      <c r="BLF72" s="921"/>
      <c r="BLG72" s="921"/>
      <c r="BLH72" s="921"/>
      <c r="BLI72" s="921"/>
      <c r="BLJ72" s="921"/>
      <c r="BLK72" s="921"/>
      <c r="BLL72" s="921"/>
      <c r="BLM72" s="921"/>
      <c r="BLN72" s="921"/>
      <c r="BLO72" s="921"/>
      <c r="BLP72" s="921"/>
      <c r="BLQ72" s="921"/>
      <c r="BLR72" s="921"/>
      <c r="BLS72" s="921"/>
      <c r="BLT72" s="921"/>
      <c r="BLU72" s="921"/>
      <c r="BLV72" s="921"/>
      <c r="BLW72" s="921"/>
      <c r="BLX72" s="921"/>
      <c r="BLY72" s="921"/>
      <c r="BLZ72" s="921"/>
      <c r="BMA72" s="921"/>
      <c r="BMB72" s="921"/>
      <c r="BMC72" s="921"/>
      <c r="BMD72" s="921"/>
      <c r="BME72" s="921"/>
      <c r="BMF72" s="921"/>
      <c r="BMG72" s="921"/>
      <c r="BMH72" s="921"/>
      <c r="BMI72" s="921"/>
      <c r="BMJ72" s="921"/>
      <c r="BMK72" s="921"/>
      <c r="BML72" s="921"/>
      <c r="BMM72" s="921"/>
      <c r="BMN72" s="921"/>
      <c r="BMO72" s="921"/>
      <c r="BMP72" s="921"/>
      <c r="BMQ72" s="921"/>
      <c r="BMR72" s="921"/>
      <c r="BMS72" s="921"/>
      <c r="BMT72" s="921"/>
      <c r="BMU72" s="921"/>
      <c r="BMV72" s="921"/>
      <c r="BMW72" s="921"/>
      <c r="BMX72" s="921"/>
      <c r="BMY72" s="921"/>
      <c r="BMZ72" s="921"/>
      <c r="BNA72" s="921"/>
      <c r="BNB72" s="921"/>
      <c r="BNC72" s="921"/>
      <c r="BND72" s="921"/>
      <c r="BNE72" s="921"/>
      <c r="BNF72" s="921"/>
      <c r="BNG72" s="921"/>
      <c r="BNH72" s="921"/>
      <c r="BNI72" s="921"/>
      <c r="BNJ72" s="921"/>
      <c r="BNK72" s="921"/>
      <c r="BNL72" s="921"/>
      <c r="BNM72" s="921"/>
      <c r="BNN72" s="921"/>
      <c r="BNO72" s="921"/>
      <c r="BNP72" s="921"/>
      <c r="BNQ72" s="921"/>
      <c r="BNR72" s="921"/>
      <c r="BNS72" s="921"/>
      <c r="BNT72" s="921"/>
      <c r="BNU72" s="921"/>
      <c r="BNV72" s="921"/>
      <c r="BNW72" s="921"/>
      <c r="BNX72" s="921"/>
      <c r="BNY72" s="921"/>
      <c r="BNZ72" s="921"/>
      <c r="BOA72" s="921"/>
      <c r="BOB72" s="921"/>
      <c r="BOC72" s="921"/>
      <c r="BOD72" s="921"/>
      <c r="BOE72" s="921"/>
      <c r="BOF72" s="921"/>
      <c r="BOG72" s="921"/>
      <c r="BOH72" s="921"/>
      <c r="BOI72" s="921"/>
      <c r="BOJ72" s="921"/>
      <c r="BOK72" s="921"/>
      <c r="BOL72" s="921"/>
      <c r="BOM72" s="921"/>
      <c r="BON72" s="921"/>
      <c r="BOO72" s="921"/>
      <c r="BOP72" s="921"/>
      <c r="BOQ72" s="921"/>
      <c r="BOR72" s="921"/>
      <c r="BOS72" s="921"/>
      <c r="BOT72" s="921"/>
      <c r="BOU72" s="921"/>
      <c r="BOV72" s="921"/>
      <c r="BOW72" s="921"/>
      <c r="BOX72" s="921"/>
      <c r="BOY72" s="921"/>
      <c r="BOZ72" s="921"/>
      <c r="BPA72" s="921"/>
      <c r="BPB72" s="921"/>
      <c r="BPC72" s="921"/>
      <c r="BPD72" s="921"/>
      <c r="BPE72" s="921"/>
      <c r="BPF72" s="921"/>
      <c r="BPG72" s="921"/>
      <c r="BPH72" s="921"/>
      <c r="BPI72" s="921"/>
      <c r="BPJ72" s="921"/>
      <c r="BPK72" s="921"/>
      <c r="BPL72" s="921"/>
      <c r="BPM72" s="921"/>
      <c r="BPN72" s="921"/>
      <c r="BPO72" s="921"/>
      <c r="BPP72" s="921"/>
      <c r="BPQ72" s="921"/>
      <c r="BPR72" s="921"/>
      <c r="BPS72" s="921"/>
      <c r="BPT72" s="921"/>
      <c r="BPU72" s="921"/>
      <c r="BPV72" s="921"/>
      <c r="BPW72" s="921"/>
      <c r="BPX72" s="921"/>
      <c r="BPY72" s="921"/>
      <c r="BPZ72" s="921"/>
      <c r="BQA72" s="921"/>
      <c r="BQB72" s="921"/>
      <c r="BQC72" s="921"/>
      <c r="BQD72" s="921"/>
      <c r="BQE72" s="921"/>
      <c r="BQF72" s="921"/>
      <c r="BQG72" s="921"/>
      <c r="BQH72" s="921"/>
      <c r="BQI72" s="921"/>
      <c r="BQJ72" s="921"/>
      <c r="BQK72" s="921"/>
      <c r="BQL72" s="921"/>
      <c r="BQM72" s="921"/>
      <c r="BQN72" s="921"/>
      <c r="BQO72" s="921"/>
      <c r="BQP72" s="921"/>
      <c r="BQQ72" s="921"/>
      <c r="BQR72" s="921"/>
      <c r="BQS72" s="921"/>
      <c r="BQT72" s="921"/>
      <c r="BQU72" s="921"/>
      <c r="BQV72" s="921"/>
      <c r="BQW72" s="921"/>
      <c r="BQX72" s="921"/>
      <c r="BQY72" s="921"/>
      <c r="BQZ72" s="921"/>
      <c r="BRA72" s="921"/>
      <c r="BRB72" s="921"/>
      <c r="BRC72" s="921"/>
      <c r="BRD72" s="921"/>
      <c r="BRE72" s="921"/>
      <c r="BRF72" s="921"/>
      <c r="BRG72" s="921"/>
      <c r="BRH72" s="921"/>
      <c r="BRI72" s="921"/>
      <c r="BRJ72" s="921"/>
      <c r="BRK72" s="921"/>
      <c r="BRL72" s="921"/>
      <c r="BRM72" s="921"/>
      <c r="BRN72" s="921"/>
      <c r="BRO72" s="921"/>
      <c r="BRP72" s="921"/>
      <c r="BRQ72" s="921"/>
      <c r="BRR72" s="921"/>
      <c r="BRS72" s="921"/>
      <c r="BRT72" s="921"/>
      <c r="BRU72" s="921"/>
      <c r="BRV72" s="921"/>
      <c r="BRW72" s="921"/>
      <c r="BRX72" s="921"/>
      <c r="BRY72" s="921"/>
      <c r="BRZ72" s="921"/>
      <c r="BSA72" s="921"/>
      <c r="BSB72" s="921"/>
      <c r="BSC72" s="921"/>
      <c r="BSD72" s="921"/>
      <c r="BSE72" s="921"/>
      <c r="BSF72" s="921"/>
      <c r="BSG72" s="921"/>
      <c r="BSH72" s="921"/>
      <c r="BSI72" s="921"/>
      <c r="BSJ72" s="921"/>
      <c r="BSK72" s="921"/>
      <c r="BSL72" s="921"/>
      <c r="BSM72" s="921"/>
      <c r="BSN72" s="921"/>
      <c r="BSO72" s="921"/>
      <c r="BSP72" s="921"/>
      <c r="BSQ72" s="921"/>
      <c r="BSR72" s="921"/>
      <c r="BSS72" s="921"/>
      <c r="BST72" s="921"/>
      <c r="BSU72" s="921"/>
      <c r="BSV72" s="921"/>
      <c r="BSW72" s="921"/>
      <c r="BSX72" s="921"/>
      <c r="BSY72" s="921"/>
      <c r="BSZ72" s="921"/>
      <c r="BTA72" s="921"/>
      <c r="BTB72" s="921"/>
      <c r="BTC72" s="921"/>
      <c r="BTD72" s="921"/>
      <c r="BTE72" s="921"/>
      <c r="BTF72" s="921"/>
      <c r="BTG72" s="921"/>
      <c r="BTH72" s="921"/>
      <c r="BTI72" s="921"/>
      <c r="BTJ72" s="921"/>
      <c r="BTK72" s="921"/>
      <c r="BTL72" s="921"/>
      <c r="BTM72" s="921"/>
      <c r="BTN72" s="921"/>
      <c r="BTO72" s="921"/>
      <c r="BTP72" s="921"/>
      <c r="BTQ72" s="921"/>
      <c r="BTR72" s="921"/>
      <c r="BTS72" s="921"/>
      <c r="BTT72" s="921"/>
      <c r="BTU72" s="921"/>
      <c r="BTV72" s="921"/>
      <c r="BTW72" s="921"/>
      <c r="BTX72" s="921"/>
      <c r="BTY72" s="921"/>
      <c r="BTZ72" s="921"/>
      <c r="BUA72" s="921"/>
      <c r="BUB72" s="921"/>
      <c r="BUC72" s="921"/>
      <c r="BUD72" s="921"/>
      <c r="BUE72" s="921"/>
      <c r="BUF72" s="921"/>
      <c r="BUG72" s="921"/>
      <c r="BUH72" s="921"/>
      <c r="BUI72" s="921"/>
      <c r="BUJ72" s="921"/>
      <c r="BUK72" s="921"/>
      <c r="BUL72" s="921"/>
      <c r="BUM72" s="921"/>
      <c r="BUN72" s="921"/>
      <c r="BUO72" s="921"/>
      <c r="BUP72" s="921"/>
      <c r="BUQ72" s="921"/>
      <c r="BUR72" s="921"/>
      <c r="BUS72" s="921"/>
      <c r="BUT72" s="921"/>
      <c r="BUU72" s="921"/>
      <c r="BUV72" s="921"/>
      <c r="BUW72" s="921"/>
      <c r="BUX72" s="921"/>
      <c r="BUY72" s="921"/>
      <c r="BUZ72" s="921"/>
      <c r="BVA72" s="921"/>
      <c r="BVB72" s="921"/>
      <c r="BVC72" s="921"/>
      <c r="BVD72" s="921"/>
      <c r="BVE72" s="921"/>
      <c r="BVF72" s="921"/>
      <c r="BVG72" s="921"/>
      <c r="BVH72" s="921"/>
      <c r="BVI72" s="921"/>
      <c r="BVJ72" s="921"/>
      <c r="BVK72" s="921"/>
      <c r="BVL72" s="921"/>
      <c r="BVM72" s="921"/>
      <c r="BVN72" s="921"/>
      <c r="BVO72" s="921"/>
      <c r="BVP72" s="921"/>
      <c r="BVQ72" s="921"/>
      <c r="BVR72" s="921"/>
      <c r="BVS72" s="921"/>
      <c r="BVT72" s="921"/>
      <c r="BVU72" s="921"/>
      <c r="BVV72" s="921"/>
      <c r="BVW72" s="921"/>
      <c r="BVX72" s="921"/>
      <c r="BVY72" s="921"/>
      <c r="BVZ72" s="921"/>
      <c r="BWA72" s="921"/>
      <c r="BWB72" s="921"/>
      <c r="BWC72" s="921"/>
      <c r="BWD72" s="921"/>
      <c r="BWE72" s="921"/>
      <c r="BWF72" s="921"/>
      <c r="BWG72" s="921"/>
      <c r="BWH72" s="921"/>
      <c r="BWI72" s="921"/>
      <c r="BWJ72" s="921"/>
      <c r="BWK72" s="921"/>
      <c r="BWL72" s="921"/>
      <c r="BWM72" s="921"/>
      <c r="BWN72" s="921"/>
      <c r="BWO72" s="921"/>
      <c r="BWP72" s="921"/>
      <c r="BWQ72" s="921"/>
      <c r="BWR72" s="921"/>
      <c r="BWS72" s="921"/>
      <c r="BWT72" s="921"/>
      <c r="BWU72" s="921"/>
      <c r="BWV72" s="921"/>
      <c r="BWW72" s="921"/>
      <c r="BWX72" s="921"/>
      <c r="BWY72" s="921"/>
      <c r="BWZ72" s="921"/>
      <c r="BXA72" s="921"/>
      <c r="BXB72" s="921"/>
      <c r="BXC72" s="921"/>
      <c r="BXD72" s="921"/>
      <c r="BXE72" s="921"/>
      <c r="BXF72" s="921"/>
      <c r="BXG72" s="921"/>
      <c r="BXH72" s="921"/>
      <c r="BXI72" s="921"/>
      <c r="BXJ72" s="921"/>
      <c r="BXK72" s="921"/>
      <c r="BXL72" s="921"/>
      <c r="BXM72" s="921"/>
      <c r="BXN72" s="921"/>
      <c r="BXO72" s="921"/>
      <c r="BXP72" s="921"/>
      <c r="BXQ72" s="921"/>
      <c r="BXR72" s="921"/>
      <c r="BXS72" s="921"/>
      <c r="BXT72" s="921"/>
      <c r="BXU72" s="921"/>
      <c r="BXV72" s="921"/>
      <c r="BXW72" s="921"/>
      <c r="BXX72" s="921"/>
      <c r="BXY72" s="921"/>
      <c r="BXZ72" s="921"/>
      <c r="BYA72" s="921"/>
      <c r="BYB72" s="921"/>
      <c r="BYC72" s="921"/>
      <c r="BYD72" s="921"/>
      <c r="BYE72" s="921"/>
      <c r="BYF72" s="921"/>
      <c r="BYG72" s="921"/>
      <c r="BYH72" s="921"/>
      <c r="BYI72" s="921"/>
      <c r="BYJ72" s="921"/>
      <c r="BYK72" s="921"/>
      <c r="BYL72" s="921"/>
      <c r="BYM72" s="921"/>
      <c r="BYN72" s="921"/>
      <c r="BYO72" s="921"/>
      <c r="BYP72" s="921"/>
      <c r="BYQ72" s="921"/>
      <c r="BYR72" s="921"/>
      <c r="BYS72" s="921"/>
      <c r="BYT72" s="921"/>
      <c r="BYU72" s="921"/>
      <c r="BYV72" s="921"/>
      <c r="BYW72" s="921"/>
      <c r="BYX72" s="921"/>
      <c r="BYY72" s="921"/>
      <c r="BYZ72" s="921"/>
      <c r="BZA72" s="921"/>
      <c r="BZB72" s="921"/>
      <c r="BZC72" s="921"/>
      <c r="BZD72" s="921"/>
      <c r="BZE72" s="921"/>
      <c r="BZF72" s="921"/>
      <c r="BZG72" s="921"/>
      <c r="BZH72" s="921"/>
      <c r="BZI72" s="921"/>
      <c r="BZJ72" s="921"/>
      <c r="BZK72" s="921"/>
      <c r="BZL72" s="921"/>
      <c r="BZM72" s="921"/>
      <c r="BZN72" s="921"/>
      <c r="BZO72" s="921"/>
      <c r="BZP72" s="921"/>
      <c r="BZQ72" s="921"/>
      <c r="BZR72" s="921"/>
      <c r="BZS72" s="921"/>
      <c r="BZT72" s="921"/>
      <c r="BZU72" s="921"/>
      <c r="BZV72" s="921"/>
      <c r="BZW72" s="921"/>
      <c r="BZX72" s="921"/>
      <c r="BZY72" s="921"/>
      <c r="BZZ72" s="921"/>
      <c r="CAA72" s="921"/>
      <c r="CAB72" s="921"/>
      <c r="CAC72" s="921"/>
      <c r="CAD72" s="921"/>
      <c r="CAE72" s="921"/>
      <c r="CAF72" s="921"/>
      <c r="CAG72" s="921"/>
      <c r="CAH72" s="921"/>
      <c r="CAI72" s="921"/>
      <c r="CAJ72" s="921"/>
      <c r="CAK72" s="921"/>
      <c r="CAL72" s="921"/>
      <c r="CAM72" s="921"/>
      <c r="CAN72" s="921"/>
      <c r="CAO72" s="921"/>
      <c r="CAP72" s="921"/>
      <c r="CAQ72" s="921"/>
      <c r="CAR72" s="921"/>
      <c r="CAS72" s="921"/>
      <c r="CAT72" s="921"/>
      <c r="CAU72" s="921"/>
      <c r="CAV72" s="921"/>
      <c r="CAW72" s="921"/>
      <c r="CAX72" s="921"/>
      <c r="CAY72" s="921"/>
      <c r="CAZ72" s="921"/>
      <c r="CBA72" s="921"/>
      <c r="CBB72" s="921"/>
      <c r="CBC72" s="921"/>
      <c r="CBD72" s="921"/>
      <c r="CBE72" s="921"/>
      <c r="CBF72" s="921"/>
      <c r="CBG72" s="921"/>
      <c r="CBH72" s="921"/>
      <c r="CBI72" s="921"/>
      <c r="CBJ72" s="921"/>
      <c r="CBK72" s="921"/>
      <c r="CBL72" s="921"/>
      <c r="CBM72" s="921"/>
      <c r="CBN72" s="921"/>
      <c r="CBO72" s="921"/>
      <c r="CBP72" s="921"/>
      <c r="CBQ72" s="921"/>
      <c r="CBR72" s="921"/>
      <c r="CBS72" s="921"/>
      <c r="CBT72" s="921"/>
      <c r="CBU72" s="921"/>
      <c r="CBV72" s="921"/>
      <c r="CBW72" s="921"/>
      <c r="CBX72" s="921"/>
      <c r="CBY72" s="921"/>
      <c r="CBZ72" s="921"/>
      <c r="CCA72" s="921"/>
      <c r="CCB72" s="921"/>
      <c r="CCC72" s="921"/>
      <c r="CCD72" s="921"/>
      <c r="CCE72" s="921"/>
      <c r="CCF72" s="921"/>
      <c r="CCG72" s="921"/>
      <c r="CCH72" s="921"/>
      <c r="CCI72" s="921"/>
      <c r="CCJ72" s="921"/>
      <c r="CCK72" s="921"/>
      <c r="CCL72" s="921"/>
      <c r="CCM72" s="921"/>
      <c r="CCN72" s="921"/>
      <c r="CCO72" s="921"/>
      <c r="CCP72" s="921"/>
      <c r="CCQ72" s="921"/>
      <c r="CCR72" s="921"/>
      <c r="CCS72" s="921"/>
      <c r="CCT72" s="921"/>
      <c r="CCU72" s="921"/>
      <c r="CCV72" s="921"/>
      <c r="CCW72" s="921"/>
      <c r="CCX72" s="921"/>
      <c r="CCY72" s="921"/>
      <c r="CCZ72" s="921"/>
      <c r="CDA72" s="921"/>
      <c r="CDB72" s="921"/>
      <c r="CDC72" s="921"/>
      <c r="CDD72" s="921"/>
      <c r="CDE72" s="921"/>
      <c r="CDF72" s="921"/>
      <c r="CDG72" s="921"/>
      <c r="CDH72" s="921"/>
      <c r="CDI72" s="921"/>
      <c r="CDJ72" s="921"/>
      <c r="CDK72" s="921"/>
      <c r="CDL72" s="921"/>
      <c r="CDM72" s="921"/>
      <c r="CDN72" s="921"/>
      <c r="CDO72" s="921"/>
      <c r="CDP72" s="921"/>
      <c r="CDQ72" s="921"/>
      <c r="CDR72" s="921"/>
      <c r="CDS72" s="921"/>
      <c r="CDT72" s="921"/>
      <c r="CDU72" s="921"/>
      <c r="CDV72" s="921"/>
      <c r="CDW72" s="921"/>
      <c r="CDX72" s="921"/>
      <c r="CDY72" s="921"/>
      <c r="CDZ72" s="921"/>
      <c r="CEA72" s="921"/>
      <c r="CEB72" s="921"/>
      <c r="CEC72" s="921"/>
      <c r="CED72" s="921"/>
      <c r="CEE72" s="921"/>
      <c r="CEF72" s="921"/>
      <c r="CEG72" s="921"/>
      <c r="CEH72" s="921"/>
      <c r="CEI72" s="921"/>
      <c r="CEJ72" s="921"/>
      <c r="CEK72" s="921"/>
      <c r="CEL72" s="921"/>
      <c r="CEM72" s="921"/>
      <c r="CEN72" s="921"/>
      <c r="CEO72" s="921"/>
      <c r="CEP72" s="921"/>
      <c r="CEQ72" s="921"/>
      <c r="CER72" s="921"/>
      <c r="CES72" s="921"/>
      <c r="CET72" s="921"/>
      <c r="CEU72" s="921"/>
      <c r="CEV72" s="921"/>
      <c r="CEW72" s="921"/>
      <c r="CEX72" s="921"/>
      <c r="CEY72" s="921"/>
      <c r="CEZ72" s="921"/>
      <c r="CFA72" s="921"/>
      <c r="CFB72" s="921"/>
      <c r="CFC72" s="921"/>
      <c r="CFD72" s="921"/>
      <c r="CFE72" s="921"/>
      <c r="CFF72" s="921"/>
      <c r="CFG72" s="921"/>
      <c r="CFH72" s="921"/>
      <c r="CFI72" s="921"/>
      <c r="CFJ72" s="921"/>
      <c r="CFK72" s="921"/>
      <c r="CFL72" s="921"/>
      <c r="CFM72" s="921"/>
      <c r="CFN72" s="921"/>
      <c r="CFO72" s="921"/>
      <c r="CFP72" s="921"/>
      <c r="CFQ72" s="921"/>
      <c r="CFR72" s="921"/>
      <c r="CFS72" s="921"/>
      <c r="CFT72" s="921"/>
      <c r="CFU72" s="921"/>
      <c r="CFV72" s="921"/>
      <c r="CFW72" s="921"/>
      <c r="CFX72" s="921"/>
      <c r="CFY72" s="921"/>
      <c r="CFZ72" s="921"/>
      <c r="CGA72" s="921"/>
      <c r="CGB72" s="921"/>
      <c r="CGC72" s="921"/>
      <c r="CGD72" s="921"/>
      <c r="CGE72" s="921"/>
      <c r="CGF72" s="921"/>
      <c r="CGG72" s="921"/>
      <c r="CGH72" s="921"/>
      <c r="CGI72" s="921"/>
      <c r="CGJ72" s="921"/>
      <c r="CGK72" s="921"/>
      <c r="CGL72" s="921"/>
      <c r="CGM72" s="921"/>
      <c r="CGN72" s="921"/>
      <c r="CGO72" s="921"/>
      <c r="CGP72" s="921"/>
      <c r="CGQ72" s="921"/>
      <c r="CGR72" s="921"/>
      <c r="CGS72" s="921"/>
      <c r="CGT72" s="921"/>
      <c r="CGU72" s="921"/>
      <c r="CGV72" s="921"/>
      <c r="CGW72" s="921"/>
      <c r="CGX72" s="921"/>
      <c r="CGY72" s="921"/>
      <c r="CGZ72" s="921"/>
      <c r="CHA72" s="921"/>
      <c r="CHB72" s="921"/>
      <c r="CHC72" s="921"/>
      <c r="CHD72" s="921"/>
      <c r="CHE72" s="921"/>
      <c r="CHF72" s="921"/>
      <c r="CHG72" s="921"/>
      <c r="CHH72" s="921"/>
      <c r="CHI72" s="921"/>
      <c r="CHJ72" s="921"/>
      <c r="CHK72" s="921"/>
      <c r="CHL72" s="921"/>
      <c r="CHM72" s="921"/>
      <c r="CHN72" s="921"/>
      <c r="CHO72" s="921"/>
      <c r="CHP72" s="921"/>
      <c r="CHQ72" s="921"/>
      <c r="CHR72" s="921"/>
      <c r="CHS72" s="921"/>
      <c r="CHT72" s="921"/>
      <c r="CHU72" s="921"/>
      <c r="CHV72" s="921"/>
      <c r="CHW72" s="921"/>
      <c r="CHX72" s="921"/>
      <c r="CHY72" s="921"/>
      <c r="CHZ72" s="921"/>
      <c r="CIA72" s="921"/>
      <c r="CIB72" s="921"/>
      <c r="CIC72" s="921"/>
      <c r="CID72" s="921"/>
      <c r="CIE72" s="921"/>
      <c r="CIF72" s="921"/>
      <c r="CIG72" s="921"/>
      <c r="CIH72" s="921"/>
      <c r="CII72" s="921"/>
      <c r="CIJ72" s="921"/>
      <c r="CIK72" s="921"/>
      <c r="CIL72" s="921"/>
      <c r="CIM72" s="921"/>
      <c r="CIN72" s="921"/>
      <c r="CIO72" s="921"/>
      <c r="CIP72" s="921"/>
      <c r="CIQ72" s="921"/>
      <c r="CIR72" s="921"/>
      <c r="CIS72" s="921"/>
      <c r="CIT72" s="921"/>
      <c r="CIU72" s="921"/>
      <c r="CIV72" s="921"/>
      <c r="CIW72" s="921"/>
      <c r="CIX72" s="921"/>
      <c r="CIY72" s="921"/>
      <c r="CIZ72" s="921"/>
      <c r="CJA72" s="921"/>
      <c r="CJB72" s="921"/>
      <c r="CJC72" s="921"/>
      <c r="CJD72" s="921"/>
      <c r="CJE72" s="921"/>
      <c r="CJF72" s="921"/>
      <c r="CJG72" s="921"/>
      <c r="CJH72" s="921"/>
      <c r="CJI72" s="921"/>
      <c r="CJJ72" s="921"/>
      <c r="CJK72" s="921"/>
      <c r="CJL72" s="921"/>
      <c r="CJM72" s="921"/>
      <c r="CJN72" s="921"/>
      <c r="CJO72" s="921"/>
      <c r="CJP72" s="921"/>
      <c r="CJQ72" s="921"/>
      <c r="CJR72" s="921"/>
      <c r="CJS72" s="921"/>
      <c r="CJT72" s="921"/>
      <c r="CJU72" s="921"/>
      <c r="CJV72" s="921"/>
      <c r="CJW72" s="921"/>
      <c r="CJX72" s="921"/>
      <c r="CJY72" s="921"/>
      <c r="CJZ72" s="921"/>
      <c r="CKA72" s="921"/>
      <c r="CKB72" s="921"/>
      <c r="CKC72" s="921"/>
      <c r="CKD72" s="921"/>
      <c r="CKE72" s="921"/>
      <c r="CKF72" s="921"/>
      <c r="CKG72" s="921"/>
      <c r="CKH72" s="921"/>
      <c r="CKI72" s="921"/>
      <c r="CKJ72" s="921"/>
      <c r="CKK72" s="921"/>
      <c r="CKL72" s="921"/>
      <c r="CKM72" s="921"/>
      <c r="CKN72" s="921"/>
      <c r="CKO72" s="921"/>
      <c r="CKP72" s="921"/>
      <c r="CKQ72" s="921"/>
      <c r="CKR72" s="921"/>
      <c r="CKS72" s="921"/>
      <c r="CKT72" s="921"/>
      <c r="CKU72" s="921"/>
      <c r="CKV72" s="921"/>
      <c r="CKW72" s="921"/>
      <c r="CKX72" s="921"/>
      <c r="CKY72" s="921"/>
      <c r="CKZ72" s="921"/>
      <c r="CLA72" s="921"/>
      <c r="CLB72" s="921"/>
      <c r="CLC72" s="921"/>
      <c r="CLD72" s="921"/>
      <c r="CLE72" s="921"/>
      <c r="CLF72" s="921"/>
      <c r="CLG72" s="921"/>
      <c r="CLH72" s="921"/>
      <c r="CLI72" s="921"/>
      <c r="CLJ72" s="921"/>
      <c r="CLK72" s="921"/>
      <c r="CLL72" s="921"/>
      <c r="CLM72" s="921"/>
      <c r="CLN72" s="921"/>
      <c r="CLO72" s="921"/>
      <c r="CLP72" s="921"/>
      <c r="CLQ72" s="921"/>
      <c r="CLR72" s="921"/>
      <c r="CLS72" s="921"/>
      <c r="CLT72" s="921"/>
      <c r="CLU72" s="921"/>
      <c r="CLV72" s="921"/>
      <c r="CLW72" s="921"/>
      <c r="CLX72" s="921"/>
      <c r="CLY72" s="921"/>
      <c r="CLZ72" s="921"/>
      <c r="CMA72" s="921"/>
      <c r="CMB72" s="921"/>
      <c r="CMC72" s="921"/>
      <c r="CMD72" s="921"/>
      <c r="CME72" s="921"/>
      <c r="CMF72" s="921"/>
      <c r="CMG72" s="921"/>
      <c r="CMH72" s="921"/>
      <c r="CMI72" s="921"/>
      <c r="CMJ72" s="921"/>
      <c r="CMK72" s="921"/>
      <c r="CML72" s="921"/>
      <c r="CMM72" s="921"/>
      <c r="CMN72" s="921"/>
      <c r="CMO72" s="921"/>
      <c r="CMP72" s="921"/>
      <c r="CMQ72" s="921"/>
      <c r="CMR72" s="921"/>
      <c r="CMS72" s="921"/>
      <c r="CMT72" s="921"/>
      <c r="CMU72" s="921"/>
      <c r="CMV72" s="921"/>
      <c r="CMW72" s="921"/>
      <c r="CMX72" s="921"/>
      <c r="CMY72" s="921"/>
      <c r="CMZ72" s="921"/>
      <c r="CNA72" s="921"/>
      <c r="CNB72" s="921"/>
      <c r="CNC72" s="921"/>
      <c r="CND72" s="921"/>
      <c r="CNE72" s="921"/>
      <c r="CNF72" s="921"/>
      <c r="CNG72" s="921"/>
      <c r="CNH72" s="921"/>
      <c r="CNI72" s="921"/>
      <c r="CNJ72" s="921"/>
      <c r="CNK72" s="921"/>
      <c r="CNL72" s="921"/>
      <c r="CNM72" s="921"/>
      <c r="CNN72" s="921"/>
      <c r="CNO72" s="921"/>
      <c r="CNP72" s="921"/>
      <c r="CNQ72" s="921"/>
      <c r="CNR72" s="921"/>
      <c r="CNS72" s="921"/>
      <c r="CNT72" s="921"/>
      <c r="CNU72" s="921"/>
      <c r="CNV72" s="921"/>
      <c r="CNW72" s="921"/>
      <c r="CNX72" s="921"/>
      <c r="CNY72" s="921"/>
      <c r="CNZ72" s="921"/>
      <c r="COA72" s="921"/>
      <c r="COB72" s="921"/>
      <c r="COC72" s="921"/>
      <c r="COD72" s="921"/>
      <c r="COE72" s="921"/>
      <c r="COF72" s="921"/>
      <c r="COG72" s="921"/>
      <c r="COH72" s="921"/>
      <c r="COI72" s="921"/>
      <c r="COJ72" s="921"/>
      <c r="COK72" s="921"/>
      <c r="COL72" s="921"/>
      <c r="COM72" s="921"/>
      <c r="CON72" s="921"/>
      <c r="COO72" s="921"/>
      <c r="COP72" s="921"/>
      <c r="COQ72" s="921"/>
      <c r="COR72" s="921"/>
      <c r="COS72" s="921"/>
      <c r="COT72" s="921"/>
      <c r="COU72" s="921"/>
      <c r="COV72" s="921"/>
      <c r="COW72" s="921"/>
      <c r="COX72" s="921"/>
      <c r="COY72" s="921"/>
      <c r="COZ72" s="921"/>
      <c r="CPA72" s="921"/>
      <c r="CPB72" s="921"/>
      <c r="CPC72" s="921"/>
      <c r="CPD72" s="921"/>
      <c r="CPE72" s="921"/>
      <c r="CPF72" s="921"/>
      <c r="CPG72" s="921"/>
      <c r="CPH72" s="921"/>
      <c r="CPI72" s="921"/>
      <c r="CPJ72" s="921"/>
      <c r="CPK72" s="921"/>
      <c r="CPL72" s="921"/>
      <c r="CPM72" s="921"/>
      <c r="CPN72" s="921"/>
      <c r="CPO72" s="921"/>
      <c r="CPP72" s="921"/>
      <c r="CPQ72" s="921"/>
      <c r="CPR72" s="921"/>
      <c r="CPS72" s="921"/>
      <c r="CPT72" s="921"/>
      <c r="CPU72" s="921"/>
      <c r="CPV72" s="921"/>
      <c r="CPW72" s="921"/>
      <c r="CPX72" s="921"/>
      <c r="CPY72" s="921"/>
      <c r="CPZ72" s="921"/>
      <c r="CQA72" s="921"/>
      <c r="CQB72" s="921"/>
      <c r="CQC72" s="921"/>
      <c r="CQD72" s="921"/>
      <c r="CQE72" s="921"/>
      <c r="CQF72" s="921"/>
      <c r="CQG72" s="921"/>
      <c r="CQH72" s="921"/>
      <c r="CQI72" s="921"/>
      <c r="CQJ72" s="921"/>
      <c r="CQK72" s="921"/>
      <c r="CQL72" s="921"/>
      <c r="CQM72" s="921"/>
      <c r="CQN72" s="921"/>
      <c r="CQO72" s="921"/>
      <c r="CQP72" s="921"/>
      <c r="CQQ72" s="921"/>
      <c r="CQR72" s="921"/>
      <c r="CQS72" s="921"/>
      <c r="CQT72" s="921"/>
      <c r="CQU72" s="921"/>
      <c r="CQV72" s="921"/>
      <c r="CQW72" s="921"/>
      <c r="CQX72" s="921"/>
      <c r="CQY72" s="921"/>
      <c r="CQZ72" s="921"/>
      <c r="CRA72" s="921"/>
      <c r="CRB72" s="921"/>
      <c r="CRC72" s="921"/>
      <c r="CRD72" s="921"/>
      <c r="CRE72" s="921"/>
      <c r="CRF72" s="921"/>
      <c r="CRG72" s="921"/>
      <c r="CRH72" s="921"/>
      <c r="CRI72" s="921"/>
      <c r="CRJ72" s="921"/>
      <c r="CRK72" s="921"/>
      <c r="CRL72" s="921"/>
      <c r="CRM72" s="921"/>
      <c r="CRN72" s="921"/>
      <c r="CRO72" s="921"/>
      <c r="CRP72" s="921"/>
      <c r="CRQ72" s="921"/>
      <c r="CRR72" s="921"/>
      <c r="CRS72" s="921"/>
      <c r="CRT72" s="921"/>
      <c r="CRU72" s="921"/>
      <c r="CRV72" s="921"/>
      <c r="CRW72" s="921"/>
      <c r="CRX72" s="921"/>
      <c r="CRY72" s="921"/>
      <c r="CRZ72" s="921"/>
      <c r="CSA72" s="921"/>
      <c r="CSB72" s="921"/>
      <c r="CSC72" s="921"/>
      <c r="CSD72" s="921"/>
      <c r="CSE72" s="921"/>
      <c r="CSF72" s="921"/>
      <c r="CSG72" s="921"/>
      <c r="CSH72" s="921"/>
      <c r="CSI72" s="921"/>
      <c r="CSJ72" s="921"/>
      <c r="CSK72" s="921"/>
      <c r="CSL72" s="921"/>
      <c r="CSM72" s="921"/>
      <c r="CSN72" s="921"/>
      <c r="CSO72" s="921"/>
      <c r="CSP72" s="921"/>
      <c r="CSQ72" s="921"/>
      <c r="CSR72" s="921"/>
      <c r="CSS72" s="921"/>
      <c r="CST72" s="921"/>
      <c r="CSU72" s="921"/>
      <c r="CSV72" s="921"/>
      <c r="CSW72" s="921"/>
      <c r="CSX72" s="921"/>
      <c r="CSY72" s="921"/>
      <c r="CSZ72" s="921"/>
      <c r="CTA72" s="921"/>
      <c r="CTB72" s="921"/>
      <c r="CTC72" s="921"/>
      <c r="CTD72" s="921"/>
      <c r="CTE72" s="921"/>
      <c r="CTF72" s="921"/>
      <c r="CTG72" s="921"/>
      <c r="CTH72" s="921"/>
      <c r="CTI72" s="921"/>
      <c r="CTJ72" s="921"/>
      <c r="CTK72" s="921"/>
      <c r="CTL72" s="921"/>
      <c r="CTM72" s="921"/>
      <c r="CTN72" s="921"/>
      <c r="CTO72" s="921"/>
      <c r="CTP72" s="921"/>
      <c r="CTQ72" s="921"/>
      <c r="CTR72" s="921"/>
      <c r="CTS72" s="921"/>
      <c r="CTT72" s="921"/>
      <c r="CTU72" s="921"/>
      <c r="CTV72" s="921"/>
      <c r="CTW72" s="921"/>
      <c r="CTX72" s="921"/>
      <c r="CTY72" s="921"/>
      <c r="CTZ72" s="921"/>
      <c r="CUA72" s="921"/>
      <c r="CUB72" s="921"/>
      <c r="CUC72" s="921"/>
      <c r="CUD72" s="921"/>
      <c r="CUE72" s="921"/>
      <c r="CUF72" s="921"/>
      <c r="CUG72" s="921"/>
      <c r="CUH72" s="921"/>
      <c r="CUI72" s="921"/>
      <c r="CUJ72" s="921"/>
      <c r="CUK72" s="921"/>
      <c r="CUL72" s="921"/>
      <c r="CUM72" s="921"/>
      <c r="CUN72" s="921"/>
      <c r="CUO72" s="921"/>
      <c r="CUP72" s="921"/>
      <c r="CUQ72" s="921"/>
      <c r="CUR72" s="921"/>
      <c r="CUS72" s="921"/>
      <c r="CUT72" s="921"/>
      <c r="CUU72" s="921"/>
      <c r="CUV72" s="921"/>
      <c r="CUW72" s="921"/>
      <c r="CUX72" s="921"/>
      <c r="CUY72" s="921"/>
      <c r="CUZ72" s="921"/>
      <c r="CVA72" s="921"/>
      <c r="CVB72" s="921"/>
      <c r="CVC72" s="921"/>
      <c r="CVD72" s="921"/>
      <c r="CVE72" s="921"/>
      <c r="CVF72" s="921"/>
      <c r="CVG72" s="921"/>
      <c r="CVH72" s="921"/>
      <c r="CVI72" s="921"/>
      <c r="CVJ72" s="921"/>
      <c r="CVK72" s="921"/>
      <c r="CVL72" s="921"/>
      <c r="CVM72" s="921"/>
      <c r="CVN72" s="921"/>
      <c r="CVO72" s="921"/>
      <c r="CVP72" s="921"/>
      <c r="CVQ72" s="921"/>
      <c r="CVR72" s="921"/>
      <c r="CVS72" s="921"/>
      <c r="CVT72" s="921"/>
      <c r="CVU72" s="921"/>
      <c r="CVV72" s="921"/>
      <c r="CVW72" s="921"/>
      <c r="CVX72" s="921"/>
      <c r="CVY72" s="921"/>
      <c r="CVZ72" s="921"/>
      <c r="CWA72" s="921"/>
      <c r="CWB72" s="921"/>
      <c r="CWC72" s="921"/>
      <c r="CWD72" s="921"/>
      <c r="CWE72" s="921"/>
      <c r="CWF72" s="921"/>
      <c r="CWG72" s="921"/>
      <c r="CWH72" s="921"/>
      <c r="CWI72" s="921"/>
      <c r="CWJ72" s="921"/>
      <c r="CWK72" s="921"/>
      <c r="CWL72" s="921"/>
      <c r="CWM72" s="921"/>
      <c r="CWN72" s="921"/>
      <c r="CWO72" s="921"/>
      <c r="CWP72" s="921"/>
      <c r="CWQ72" s="921"/>
      <c r="CWR72" s="921"/>
      <c r="CWS72" s="921"/>
      <c r="CWT72" s="921"/>
      <c r="CWU72" s="921"/>
      <c r="CWV72" s="921"/>
      <c r="CWW72" s="921"/>
      <c r="CWX72" s="921"/>
      <c r="CWY72" s="921"/>
      <c r="CWZ72" s="921"/>
      <c r="CXA72" s="921"/>
      <c r="CXB72" s="921"/>
      <c r="CXC72" s="921"/>
      <c r="CXD72" s="921"/>
      <c r="CXE72" s="921"/>
      <c r="CXF72" s="921"/>
      <c r="CXG72" s="921"/>
      <c r="CXH72" s="921"/>
      <c r="CXI72" s="921"/>
      <c r="CXJ72" s="921"/>
      <c r="CXK72" s="921"/>
      <c r="CXL72" s="921"/>
      <c r="CXM72" s="921"/>
      <c r="CXN72" s="921"/>
      <c r="CXO72" s="921"/>
      <c r="CXP72" s="921"/>
      <c r="CXQ72" s="921"/>
      <c r="CXR72" s="921"/>
      <c r="CXS72" s="921"/>
      <c r="CXT72" s="921"/>
      <c r="CXU72" s="921"/>
      <c r="CXV72" s="921"/>
      <c r="CXW72" s="921"/>
      <c r="CXX72" s="921"/>
      <c r="CXY72" s="921"/>
      <c r="CXZ72" s="921"/>
      <c r="CYA72" s="921"/>
      <c r="CYB72" s="921"/>
      <c r="CYC72" s="921"/>
      <c r="CYD72" s="921"/>
      <c r="CYE72" s="921"/>
      <c r="CYF72" s="921"/>
      <c r="CYG72" s="921"/>
      <c r="CYH72" s="921"/>
      <c r="CYI72" s="921"/>
      <c r="CYJ72" s="921"/>
      <c r="CYK72" s="921"/>
      <c r="CYL72" s="921"/>
      <c r="CYM72" s="921"/>
      <c r="CYN72" s="921"/>
      <c r="CYO72" s="921"/>
      <c r="CYP72" s="921"/>
      <c r="CYQ72" s="921"/>
      <c r="CYR72" s="921"/>
      <c r="CYS72" s="921"/>
      <c r="CYT72" s="921"/>
      <c r="CYU72" s="921"/>
      <c r="CYV72" s="921"/>
      <c r="CYW72" s="921"/>
      <c r="CYX72" s="921"/>
      <c r="CYY72" s="921"/>
      <c r="CYZ72" s="921"/>
      <c r="CZA72" s="921"/>
      <c r="CZB72" s="921"/>
      <c r="CZC72" s="921"/>
      <c r="CZD72" s="921"/>
      <c r="CZE72" s="921"/>
      <c r="CZF72" s="921"/>
      <c r="CZG72" s="921"/>
      <c r="CZH72" s="921"/>
      <c r="CZI72" s="921"/>
      <c r="CZJ72" s="921"/>
      <c r="CZK72" s="921"/>
      <c r="CZL72" s="921"/>
      <c r="CZM72" s="921"/>
      <c r="CZN72" s="921"/>
      <c r="CZO72" s="921"/>
      <c r="CZP72" s="921"/>
      <c r="CZQ72" s="921"/>
      <c r="CZR72" s="921"/>
      <c r="CZS72" s="921"/>
      <c r="CZT72" s="921"/>
      <c r="CZU72" s="921"/>
      <c r="CZV72" s="921"/>
      <c r="CZW72" s="921"/>
      <c r="CZX72" s="921"/>
      <c r="CZY72" s="921"/>
      <c r="CZZ72" s="921"/>
      <c r="DAA72" s="921"/>
      <c r="DAB72" s="921"/>
      <c r="DAC72" s="921"/>
      <c r="DAD72" s="921"/>
      <c r="DAE72" s="921"/>
      <c r="DAF72" s="921"/>
      <c r="DAG72" s="921"/>
      <c r="DAH72" s="921"/>
      <c r="DAI72" s="921"/>
      <c r="DAJ72" s="921"/>
      <c r="DAK72" s="921"/>
      <c r="DAL72" s="921"/>
      <c r="DAM72" s="921"/>
      <c r="DAN72" s="921"/>
      <c r="DAO72" s="921"/>
      <c r="DAP72" s="921"/>
      <c r="DAQ72" s="921"/>
      <c r="DAR72" s="921"/>
      <c r="DAS72" s="921"/>
      <c r="DAT72" s="921"/>
      <c r="DAU72" s="921"/>
      <c r="DAV72" s="921"/>
      <c r="DAW72" s="921"/>
      <c r="DAX72" s="921"/>
      <c r="DAY72" s="921"/>
      <c r="DAZ72" s="921"/>
      <c r="DBA72" s="921"/>
      <c r="DBB72" s="921"/>
      <c r="DBC72" s="921"/>
      <c r="DBD72" s="921"/>
      <c r="DBE72" s="921"/>
      <c r="DBF72" s="921"/>
      <c r="DBG72" s="921"/>
      <c r="DBH72" s="921"/>
      <c r="DBI72" s="921"/>
      <c r="DBJ72" s="921"/>
      <c r="DBK72" s="921"/>
      <c r="DBL72" s="921"/>
      <c r="DBM72" s="921"/>
      <c r="DBN72" s="921"/>
      <c r="DBO72" s="921"/>
      <c r="DBP72" s="921"/>
      <c r="DBQ72" s="921"/>
      <c r="DBR72" s="921"/>
      <c r="DBS72" s="921"/>
      <c r="DBT72" s="921"/>
      <c r="DBU72" s="921"/>
      <c r="DBV72" s="921"/>
      <c r="DBW72" s="921"/>
      <c r="DBX72" s="921"/>
      <c r="DBY72" s="921"/>
      <c r="DBZ72" s="921"/>
      <c r="DCA72" s="921"/>
      <c r="DCB72" s="921"/>
      <c r="DCC72" s="921"/>
      <c r="DCD72" s="921"/>
      <c r="DCE72" s="921"/>
      <c r="DCF72" s="921"/>
      <c r="DCG72" s="921"/>
      <c r="DCH72" s="921"/>
      <c r="DCI72" s="921"/>
      <c r="DCJ72" s="921"/>
      <c r="DCK72" s="921"/>
      <c r="DCL72" s="921"/>
      <c r="DCM72" s="921"/>
      <c r="DCN72" s="921"/>
      <c r="DCO72" s="921"/>
      <c r="DCP72" s="921"/>
      <c r="DCQ72" s="921"/>
      <c r="DCR72" s="921"/>
      <c r="DCS72" s="921"/>
      <c r="DCT72" s="921"/>
      <c r="DCU72" s="921"/>
      <c r="DCV72" s="921"/>
      <c r="DCW72" s="921"/>
      <c r="DCX72" s="921"/>
      <c r="DCY72" s="921"/>
      <c r="DCZ72" s="921"/>
      <c r="DDA72" s="921"/>
      <c r="DDB72" s="921"/>
      <c r="DDC72" s="921"/>
      <c r="DDD72" s="921"/>
      <c r="DDE72" s="921"/>
      <c r="DDF72" s="921"/>
      <c r="DDG72" s="921"/>
      <c r="DDH72" s="921"/>
      <c r="DDI72" s="921"/>
      <c r="DDJ72" s="921"/>
      <c r="DDK72" s="921"/>
      <c r="DDL72" s="921"/>
      <c r="DDM72" s="921"/>
      <c r="DDN72" s="921"/>
      <c r="DDO72" s="921"/>
      <c r="DDP72" s="921"/>
      <c r="DDQ72" s="921"/>
      <c r="DDR72" s="921"/>
      <c r="DDS72" s="921"/>
      <c r="DDT72" s="921"/>
      <c r="DDU72" s="921"/>
      <c r="DDV72" s="921"/>
      <c r="DDW72" s="921"/>
      <c r="DDX72" s="921"/>
      <c r="DDY72" s="921"/>
      <c r="DDZ72" s="921"/>
      <c r="DEA72" s="921"/>
      <c r="DEB72" s="921"/>
      <c r="DEC72" s="921"/>
      <c r="DED72" s="921"/>
      <c r="DEE72" s="921"/>
      <c r="DEF72" s="921"/>
      <c r="DEG72" s="921"/>
      <c r="DEH72" s="921"/>
      <c r="DEI72" s="921"/>
      <c r="DEJ72" s="921"/>
      <c r="DEK72" s="921"/>
      <c r="DEL72" s="921"/>
      <c r="DEM72" s="921"/>
      <c r="DEN72" s="921"/>
      <c r="DEO72" s="921"/>
      <c r="DEP72" s="921"/>
      <c r="DEQ72" s="921"/>
      <c r="DER72" s="921"/>
      <c r="DES72" s="921"/>
      <c r="DET72" s="921"/>
      <c r="DEU72" s="921"/>
      <c r="DEV72" s="921"/>
      <c r="DEW72" s="921"/>
      <c r="DEX72" s="921"/>
      <c r="DEY72" s="921"/>
      <c r="DEZ72" s="921"/>
      <c r="DFA72" s="921"/>
      <c r="DFB72" s="921"/>
      <c r="DFC72" s="921"/>
      <c r="DFD72" s="921"/>
      <c r="DFE72" s="921"/>
      <c r="DFF72" s="921"/>
      <c r="DFG72" s="921"/>
      <c r="DFH72" s="921"/>
      <c r="DFI72" s="921"/>
      <c r="DFJ72" s="921"/>
      <c r="DFK72" s="921"/>
      <c r="DFL72" s="921"/>
      <c r="DFM72" s="921"/>
      <c r="DFN72" s="921"/>
      <c r="DFO72" s="921"/>
      <c r="DFP72" s="921"/>
      <c r="DFQ72" s="921"/>
      <c r="DFR72" s="921"/>
      <c r="DFS72" s="921"/>
      <c r="DFT72" s="921"/>
      <c r="DFU72" s="921"/>
      <c r="DFV72" s="921"/>
      <c r="DFW72" s="921"/>
      <c r="DFX72" s="921"/>
      <c r="DFY72" s="921"/>
      <c r="DFZ72" s="921"/>
      <c r="DGA72" s="921"/>
      <c r="DGB72" s="921"/>
      <c r="DGC72" s="921"/>
      <c r="DGD72" s="921"/>
      <c r="DGE72" s="921"/>
      <c r="DGF72" s="921"/>
      <c r="DGG72" s="921"/>
      <c r="DGH72" s="921"/>
      <c r="DGI72" s="921"/>
      <c r="DGJ72" s="921"/>
      <c r="DGK72" s="921"/>
      <c r="DGL72" s="921"/>
      <c r="DGM72" s="921"/>
      <c r="DGN72" s="921"/>
      <c r="DGO72" s="921"/>
      <c r="DGP72" s="921"/>
      <c r="DGQ72" s="921"/>
      <c r="DGR72" s="921"/>
      <c r="DGS72" s="921"/>
      <c r="DGT72" s="921"/>
      <c r="DGU72" s="921"/>
      <c r="DGV72" s="921"/>
      <c r="DGW72" s="921"/>
      <c r="DGX72" s="921"/>
      <c r="DGY72" s="921"/>
      <c r="DGZ72" s="921"/>
      <c r="DHA72" s="921"/>
      <c r="DHB72" s="921"/>
      <c r="DHC72" s="921"/>
      <c r="DHD72" s="921"/>
      <c r="DHE72" s="921"/>
      <c r="DHF72" s="921"/>
      <c r="DHG72" s="921"/>
      <c r="DHH72" s="921"/>
      <c r="DHI72" s="921"/>
      <c r="DHJ72" s="921"/>
      <c r="DHK72" s="921"/>
      <c r="DHL72" s="921"/>
      <c r="DHM72" s="921"/>
      <c r="DHN72" s="921"/>
      <c r="DHO72" s="921"/>
      <c r="DHP72" s="921"/>
      <c r="DHQ72" s="921"/>
      <c r="DHR72" s="921"/>
      <c r="DHS72" s="921"/>
      <c r="DHT72" s="921"/>
      <c r="DHU72" s="921"/>
      <c r="DHV72" s="921"/>
      <c r="DHW72" s="921"/>
      <c r="DHX72" s="921"/>
      <c r="DHY72" s="921"/>
      <c r="DHZ72" s="921"/>
      <c r="DIA72" s="921"/>
      <c r="DIB72" s="921"/>
      <c r="DIC72" s="921"/>
      <c r="DID72" s="921"/>
      <c r="DIE72" s="921"/>
      <c r="DIF72" s="921"/>
      <c r="DIG72" s="921"/>
      <c r="DIH72" s="921"/>
      <c r="DII72" s="921"/>
      <c r="DIJ72" s="921"/>
      <c r="DIK72" s="921"/>
      <c r="DIL72" s="921"/>
      <c r="DIM72" s="921"/>
      <c r="DIN72" s="921"/>
      <c r="DIO72" s="921"/>
      <c r="DIP72" s="921"/>
      <c r="DIQ72" s="921"/>
      <c r="DIR72" s="921"/>
      <c r="DIS72" s="921"/>
      <c r="DIT72" s="921"/>
      <c r="DIU72" s="921"/>
      <c r="DIV72" s="921"/>
      <c r="DIW72" s="921"/>
      <c r="DIX72" s="921"/>
      <c r="DIY72" s="921"/>
      <c r="DIZ72" s="921"/>
      <c r="DJA72" s="921"/>
      <c r="DJB72" s="921"/>
      <c r="DJC72" s="921"/>
      <c r="DJD72" s="921"/>
      <c r="DJE72" s="921"/>
      <c r="DJF72" s="921"/>
      <c r="DJG72" s="921"/>
      <c r="DJH72" s="921"/>
      <c r="DJI72" s="921"/>
      <c r="DJJ72" s="921"/>
      <c r="DJK72" s="921"/>
      <c r="DJL72" s="921"/>
      <c r="DJM72" s="921"/>
      <c r="DJN72" s="921"/>
      <c r="DJO72" s="921"/>
      <c r="DJP72" s="921"/>
      <c r="DJQ72" s="921"/>
      <c r="DJR72" s="921"/>
      <c r="DJS72" s="921"/>
      <c r="DJT72" s="921"/>
      <c r="DJU72" s="921"/>
      <c r="DJV72" s="921"/>
      <c r="DJW72" s="921"/>
      <c r="DJX72" s="921"/>
      <c r="DJY72" s="921"/>
      <c r="DJZ72" s="921"/>
      <c r="DKA72" s="921"/>
      <c r="DKB72" s="921"/>
      <c r="DKC72" s="921"/>
      <c r="DKD72" s="921"/>
      <c r="DKE72" s="921"/>
      <c r="DKF72" s="921"/>
      <c r="DKG72" s="921"/>
      <c r="DKH72" s="921"/>
      <c r="DKI72" s="921"/>
      <c r="DKJ72" s="921"/>
      <c r="DKK72" s="921"/>
      <c r="DKL72" s="921"/>
      <c r="DKM72" s="921"/>
      <c r="DKN72" s="921"/>
      <c r="DKO72" s="921"/>
      <c r="DKP72" s="921"/>
      <c r="DKQ72" s="921"/>
      <c r="DKR72" s="921"/>
      <c r="DKS72" s="921"/>
      <c r="DKT72" s="921"/>
      <c r="DKU72" s="921"/>
      <c r="DKV72" s="921"/>
      <c r="DKW72" s="921"/>
      <c r="DKX72" s="921"/>
      <c r="DKY72" s="921"/>
      <c r="DKZ72" s="921"/>
      <c r="DLA72" s="921"/>
      <c r="DLB72" s="921"/>
      <c r="DLC72" s="921"/>
      <c r="DLD72" s="921"/>
      <c r="DLE72" s="921"/>
      <c r="DLF72" s="921"/>
      <c r="DLG72" s="921"/>
      <c r="DLH72" s="921"/>
      <c r="DLI72" s="921"/>
      <c r="DLJ72" s="921"/>
      <c r="DLK72" s="921"/>
      <c r="DLL72" s="921"/>
      <c r="DLM72" s="921"/>
      <c r="DLN72" s="921"/>
      <c r="DLO72" s="921"/>
      <c r="DLP72" s="921"/>
      <c r="DLQ72" s="921"/>
      <c r="DLR72" s="921"/>
      <c r="DLS72" s="921"/>
      <c r="DLT72" s="921"/>
      <c r="DLU72" s="921"/>
      <c r="DLV72" s="921"/>
      <c r="DLW72" s="921"/>
      <c r="DLX72" s="921"/>
      <c r="DLY72" s="921"/>
      <c r="DLZ72" s="921"/>
      <c r="DMA72" s="921"/>
      <c r="DMB72" s="921"/>
      <c r="DMC72" s="921"/>
      <c r="DMD72" s="921"/>
      <c r="DME72" s="921"/>
      <c r="DMF72" s="921"/>
      <c r="DMG72" s="921"/>
      <c r="DMH72" s="921"/>
      <c r="DMI72" s="921"/>
      <c r="DMJ72" s="921"/>
      <c r="DMK72" s="921"/>
      <c r="DML72" s="921"/>
      <c r="DMM72" s="921"/>
      <c r="DMN72" s="921"/>
      <c r="DMO72" s="921"/>
      <c r="DMP72" s="921"/>
      <c r="DMQ72" s="921"/>
      <c r="DMR72" s="921"/>
      <c r="DMS72" s="921"/>
      <c r="DMT72" s="921"/>
      <c r="DMU72" s="921"/>
      <c r="DMV72" s="921"/>
      <c r="DMW72" s="921"/>
      <c r="DMX72" s="921"/>
      <c r="DMY72" s="921"/>
      <c r="DMZ72" s="921"/>
      <c r="DNA72" s="921"/>
      <c r="DNB72" s="921"/>
      <c r="DNC72" s="921"/>
      <c r="DND72" s="921"/>
      <c r="DNE72" s="921"/>
      <c r="DNF72" s="921"/>
      <c r="DNG72" s="921"/>
      <c r="DNH72" s="921"/>
      <c r="DNI72" s="921"/>
      <c r="DNJ72" s="921"/>
      <c r="DNK72" s="921"/>
      <c r="DNL72" s="921"/>
      <c r="DNM72" s="921"/>
      <c r="DNN72" s="921"/>
      <c r="DNO72" s="921"/>
      <c r="DNP72" s="921"/>
      <c r="DNQ72" s="921"/>
      <c r="DNR72" s="921"/>
      <c r="DNS72" s="921"/>
      <c r="DNT72" s="921"/>
      <c r="DNU72" s="921"/>
      <c r="DNV72" s="921"/>
      <c r="DNW72" s="921"/>
      <c r="DNX72" s="921"/>
      <c r="DNY72" s="921"/>
      <c r="DNZ72" s="921"/>
      <c r="DOA72" s="921"/>
      <c r="DOB72" s="921"/>
      <c r="DOC72" s="921"/>
      <c r="DOD72" s="921"/>
      <c r="DOE72" s="921"/>
      <c r="DOF72" s="921"/>
      <c r="DOG72" s="921"/>
      <c r="DOH72" s="921"/>
      <c r="DOI72" s="921"/>
      <c r="DOJ72" s="921"/>
      <c r="DOK72" s="921"/>
      <c r="DOL72" s="921"/>
      <c r="DOM72" s="921"/>
      <c r="DON72" s="921"/>
      <c r="DOO72" s="921"/>
      <c r="DOP72" s="921"/>
      <c r="DOQ72" s="921"/>
      <c r="DOR72" s="921"/>
      <c r="DOS72" s="921"/>
      <c r="DOT72" s="921"/>
      <c r="DOU72" s="921"/>
      <c r="DOV72" s="921"/>
      <c r="DOW72" s="921"/>
      <c r="DOX72" s="921"/>
      <c r="DOY72" s="921"/>
      <c r="DOZ72" s="921"/>
      <c r="DPA72" s="921"/>
      <c r="DPB72" s="921"/>
      <c r="DPC72" s="921"/>
      <c r="DPD72" s="921"/>
      <c r="DPE72" s="921"/>
      <c r="DPF72" s="921"/>
      <c r="DPG72" s="921"/>
      <c r="DPH72" s="921"/>
      <c r="DPI72" s="921"/>
      <c r="DPJ72" s="921"/>
      <c r="DPK72" s="921"/>
      <c r="DPL72" s="921"/>
      <c r="DPM72" s="921"/>
      <c r="DPN72" s="921"/>
      <c r="DPO72" s="921"/>
      <c r="DPP72" s="921"/>
      <c r="DPQ72" s="921"/>
      <c r="DPR72" s="921"/>
      <c r="DPS72" s="921"/>
      <c r="DPT72" s="921"/>
      <c r="DPU72" s="921"/>
      <c r="DPV72" s="921"/>
      <c r="DPW72" s="921"/>
      <c r="DPX72" s="921"/>
      <c r="DPY72" s="921"/>
      <c r="DPZ72" s="921"/>
      <c r="DQA72" s="921"/>
      <c r="DQB72" s="921"/>
      <c r="DQC72" s="921"/>
      <c r="DQD72" s="921"/>
      <c r="DQE72" s="921"/>
      <c r="DQF72" s="921"/>
      <c r="DQG72" s="921"/>
      <c r="DQH72" s="921"/>
      <c r="DQI72" s="921"/>
      <c r="DQJ72" s="921"/>
      <c r="DQK72" s="921"/>
      <c r="DQL72" s="921"/>
      <c r="DQM72" s="921"/>
      <c r="DQN72" s="921"/>
      <c r="DQO72" s="921"/>
      <c r="DQP72" s="921"/>
      <c r="DQQ72" s="921"/>
      <c r="DQR72" s="921"/>
      <c r="DQS72" s="921"/>
      <c r="DQT72" s="921"/>
      <c r="DQU72" s="921"/>
      <c r="DQV72" s="921"/>
      <c r="DQW72" s="921"/>
      <c r="DQX72" s="921"/>
      <c r="DQY72" s="921"/>
      <c r="DQZ72" s="921"/>
      <c r="DRA72" s="921"/>
      <c r="DRB72" s="921"/>
      <c r="DRC72" s="921"/>
      <c r="DRD72" s="921"/>
      <c r="DRE72" s="921"/>
      <c r="DRF72" s="921"/>
      <c r="DRG72" s="921"/>
      <c r="DRH72" s="921"/>
      <c r="DRI72" s="921"/>
      <c r="DRJ72" s="921"/>
      <c r="DRK72" s="921"/>
      <c r="DRL72" s="921"/>
      <c r="DRM72" s="921"/>
      <c r="DRN72" s="921"/>
      <c r="DRO72" s="921"/>
      <c r="DRP72" s="921"/>
      <c r="DRQ72" s="921"/>
      <c r="DRR72" s="921"/>
      <c r="DRS72" s="921"/>
      <c r="DRT72" s="921"/>
      <c r="DRU72" s="921"/>
      <c r="DRV72" s="921"/>
      <c r="DRW72" s="921"/>
      <c r="DRX72" s="921"/>
      <c r="DRY72" s="921"/>
      <c r="DRZ72" s="921"/>
      <c r="DSA72" s="921"/>
      <c r="DSB72" s="921"/>
      <c r="DSC72" s="921"/>
      <c r="DSD72" s="921"/>
      <c r="DSE72" s="921"/>
      <c r="DSF72" s="921"/>
      <c r="DSG72" s="921"/>
      <c r="DSH72" s="921"/>
      <c r="DSI72" s="921"/>
      <c r="DSJ72" s="921"/>
      <c r="DSK72" s="921"/>
      <c r="DSL72" s="921"/>
      <c r="DSM72" s="921"/>
      <c r="DSN72" s="921"/>
      <c r="DSO72" s="921"/>
      <c r="DSP72" s="921"/>
      <c r="DSQ72" s="921"/>
      <c r="DSR72" s="921"/>
      <c r="DSS72" s="921"/>
      <c r="DST72" s="921"/>
      <c r="DSU72" s="921"/>
      <c r="DSV72" s="921"/>
      <c r="DSW72" s="921"/>
      <c r="DSX72" s="921"/>
      <c r="DSY72" s="921"/>
      <c r="DSZ72" s="921"/>
      <c r="DTA72" s="921"/>
      <c r="DTB72" s="921"/>
      <c r="DTC72" s="921"/>
      <c r="DTD72" s="921"/>
      <c r="DTE72" s="921"/>
      <c r="DTF72" s="921"/>
      <c r="DTG72" s="921"/>
      <c r="DTH72" s="921"/>
      <c r="DTI72" s="921"/>
      <c r="DTJ72" s="921"/>
      <c r="DTK72" s="921"/>
      <c r="DTL72" s="921"/>
      <c r="DTM72" s="921"/>
      <c r="DTN72" s="921"/>
      <c r="DTO72" s="921"/>
      <c r="DTP72" s="921"/>
      <c r="DTQ72" s="921"/>
      <c r="DTR72" s="921"/>
      <c r="DTS72" s="921"/>
      <c r="DTT72" s="921"/>
      <c r="DTU72" s="921"/>
      <c r="DTV72" s="921"/>
      <c r="DTW72" s="921"/>
      <c r="DTX72" s="921"/>
      <c r="DTY72" s="921"/>
      <c r="DTZ72" s="921"/>
      <c r="DUA72" s="921"/>
      <c r="DUB72" s="921"/>
      <c r="DUC72" s="921"/>
      <c r="DUD72" s="921"/>
      <c r="DUE72" s="921"/>
      <c r="DUF72" s="921"/>
      <c r="DUG72" s="921"/>
      <c r="DUH72" s="921"/>
      <c r="DUI72" s="921"/>
      <c r="DUJ72" s="921"/>
      <c r="DUK72" s="921"/>
      <c r="DUL72" s="921"/>
      <c r="DUM72" s="921"/>
      <c r="DUN72" s="921"/>
      <c r="DUO72" s="921"/>
      <c r="DUP72" s="921"/>
      <c r="DUQ72" s="921"/>
      <c r="DUR72" s="921"/>
      <c r="DUS72" s="921"/>
      <c r="DUT72" s="921"/>
      <c r="DUU72" s="921"/>
      <c r="DUV72" s="921"/>
      <c r="DUW72" s="921"/>
      <c r="DUX72" s="921"/>
      <c r="DUY72" s="921"/>
      <c r="DUZ72" s="921"/>
      <c r="DVA72" s="921"/>
      <c r="DVB72" s="921"/>
      <c r="DVC72" s="921"/>
      <c r="DVD72" s="921"/>
      <c r="DVE72" s="921"/>
      <c r="DVF72" s="921"/>
      <c r="DVG72" s="921"/>
      <c r="DVH72" s="921"/>
      <c r="DVI72" s="921"/>
      <c r="DVJ72" s="921"/>
      <c r="DVK72" s="921"/>
      <c r="DVL72" s="921"/>
      <c r="DVM72" s="921"/>
      <c r="DVN72" s="921"/>
      <c r="DVO72" s="921"/>
      <c r="DVP72" s="921"/>
      <c r="DVQ72" s="921"/>
      <c r="DVR72" s="921"/>
      <c r="DVS72" s="921"/>
      <c r="DVT72" s="921"/>
      <c r="DVU72" s="921"/>
      <c r="DVV72" s="921"/>
      <c r="DVW72" s="921"/>
      <c r="DVX72" s="921"/>
      <c r="DVY72" s="921"/>
      <c r="DVZ72" s="921"/>
      <c r="DWA72" s="921"/>
      <c r="DWB72" s="921"/>
      <c r="DWC72" s="921"/>
      <c r="DWD72" s="921"/>
      <c r="DWE72" s="921"/>
      <c r="DWF72" s="921"/>
      <c r="DWG72" s="921"/>
      <c r="DWH72" s="921"/>
      <c r="DWI72" s="921"/>
      <c r="DWJ72" s="921"/>
      <c r="DWK72" s="921"/>
      <c r="DWL72" s="921"/>
      <c r="DWM72" s="921"/>
      <c r="DWN72" s="921"/>
      <c r="DWO72" s="921"/>
      <c r="DWP72" s="921"/>
      <c r="DWQ72" s="921"/>
      <c r="DWR72" s="921"/>
      <c r="DWS72" s="921"/>
      <c r="DWT72" s="921"/>
      <c r="DWU72" s="921"/>
      <c r="DWV72" s="921"/>
      <c r="DWW72" s="921"/>
      <c r="DWX72" s="921"/>
      <c r="DWY72" s="921"/>
      <c r="DWZ72" s="921"/>
      <c r="DXA72" s="921"/>
      <c r="DXB72" s="921"/>
      <c r="DXC72" s="921"/>
      <c r="DXD72" s="921"/>
      <c r="DXE72" s="921"/>
      <c r="DXF72" s="921"/>
      <c r="DXG72" s="921"/>
      <c r="DXH72" s="921"/>
      <c r="DXI72" s="921"/>
      <c r="DXJ72" s="921"/>
      <c r="DXK72" s="921"/>
      <c r="DXL72" s="921"/>
      <c r="DXM72" s="921"/>
      <c r="DXN72" s="921"/>
      <c r="DXO72" s="921"/>
      <c r="DXP72" s="921"/>
      <c r="DXQ72" s="921"/>
      <c r="DXR72" s="921"/>
      <c r="DXS72" s="921"/>
      <c r="DXT72" s="921"/>
      <c r="DXU72" s="921"/>
      <c r="DXV72" s="921"/>
      <c r="DXW72" s="921"/>
      <c r="DXX72" s="921"/>
      <c r="DXY72" s="921"/>
      <c r="DXZ72" s="921"/>
      <c r="DYA72" s="921"/>
      <c r="DYB72" s="921"/>
      <c r="DYC72" s="921"/>
      <c r="DYD72" s="921"/>
      <c r="DYE72" s="921"/>
      <c r="DYF72" s="921"/>
      <c r="DYG72" s="921"/>
      <c r="DYH72" s="921"/>
      <c r="DYI72" s="921"/>
      <c r="DYJ72" s="921"/>
      <c r="DYK72" s="921"/>
      <c r="DYL72" s="921"/>
      <c r="DYM72" s="921"/>
      <c r="DYN72" s="921"/>
      <c r="DYO72" s="921"/>
      <c r="DYP72" s="921"/>
      <c r="DYQ72" s="921"/>
      <c r="DYR72" s="921"/>
      <c r="DYS72" s="921"/>
      <c r="DYT72" s="921"/>
      <c r="DYU72" s="921"/>
      <c r="DYV72" s="921"/>
      <c r="DYW72" s="921"/>
      <c r="DYX72" s="921"/>
      <c r="DYY72" s="921"/>
      <c r="DYZ72" s="921"/>
      <c r="DZA72" s="921"/>
      <c r="DZB72" s="921"/>
      <c r="DZC72" s="921"/>
      <c r="DZD72" s="921"/>
      <c r="DZE72" s="921"/>
      <c r="DZF72" s="921"/>
      <c r="DZG72" s="921"/>
      <c r="DZH72" s="921"/>
      <c r="DZI72" s="921"/>
      <c r="DZJ72" s="921"/>
      <c r="DZK72" s="921"/>
      <c r="DZL72" s="921"/>
      <c r="DZM72" s="921"/>
      <c r="DZN72" s="921"/>
      <c r="DZO72" s="921"/>
      <c r="DZP72" s="921"/>
      <c r="DZQ72" s="921"/>
      <c r="DZR72" s="921"/>
      <c r="DZS72" s="921"/>
      <c r="DZT72" s="921"/>
      <c r="DZU72" s="921"/>
      <c r="DZV72" s="921"/>
      <c r="DZW72" s="921"/>
      <c r="DZX72" s="921"/>
      <c r="DZY72" s="921"/>
      <c r="DZZ72" s="921"/>
      <c r="EAA72" s="921"/>
      <c r="EAB72" s="921"/>
      <c r="EAC72" s="921"/>
      <c r="EAD72" s="921"/>
      <c r="EAE72" s="921"/>
      <c r="EAF72" s="921"/>
      <c r="EAG72" s="921"/>
      <c r="EAH72" s="921"/>
      <c r="EAI72" s="921"/>
      <c r="EAJ72" s="921"/>
      <c r="EAK72" s="921"/>
      <c r="EAL72" s="921"/>
      <c r="EAM72" s="921"/>
      <c r="EAN72" s="921"/>
      <c r="EAO72" s="921"/>
      <c r="EAP72" s="921"/>
      <c r="EAQ72" s="921"/>
      <c r="EAR72" s="921"/>
      <c r="EAS72" s="921"/>
      <c r="EAT72" s="921"/>
      <c r="EAU72" s="921"/>
      <c r="EAV72" s="921"/>
      <c r="EAW72" s="921"/>
      <c r="EAX72" s="921"/>
      <c r="EAY72" s="921"/>
      <c r="EAZ72" s="921"/>
      <c r="EBA72" s="921"/>
      <c r="EBB72" s="921"/>
      <c r="EBC72" s="921"/>
      <c r="EBD72" s="921"/>
      <c r="EBE72" s="921"/>
      <c r="EBF72" s="921"/>
      <c r="EBG72" s="921"/>
      <c r="EBH72" s="921"/>
      <c r="EBI72" s="921"/>
      <c r="EBJ72" s="921"/>
      <c r="EBK72" s="921"/>
      <c r="EBL72" s="921"/>
      <c r="EBM72" s="921"/>
      <c r="EBN72" s="921"/>
      <c r="EBO72" s="921"/>
      <c r="EBP72" s="921"/>
      <c r="EBQ72" s="921"/>
      <c r="EBR72" s="921"/>
      <c r="EBS72" s="921"/>
      <c r="EBT72" s="921"/>
      <c r="EBU72" s="921"/>
      <c r="EBV72" s="921"/>
      <c r="EBW72" s="921"/>
      <c r="EBX72" s="921"/>
      <c r="EBY72" s="921"/>
      <c r="EBZ72" s="921"/>
      <c r="ECA72" s="921"/>
      <c r="ECB72" s="921"/>
      <c r="ECC72" s="921"/>
      <c r="ECD72" s="921"/>
      <c r="ECE72" s="921"/>
      <c r="ECF72" s="921"/>
      <c r="ECG72" s="921"/>
      <c r="ECH72" s="921"/>
      <c r="ECI72" s="921"/>
      <c r="ECJ72" s="921"/>
      <c r="ECK72" s="921"/>
      <c r="ECL72" s="921"/>
      <c r="ECM72" s="921"/>
      <c r="ECN72" s="921"/>
      <c r="ECO72" s="921"/>
      <c r="ECP72" s="921"/>
      <c r="ECQ72" s="921"/>
      <c r="ECR72" s="921"/>
      <c r="ECS72" s="921"/>
      <c r="ECT72" s="921"/>
      <c r="ECU72" s="921"/>
      <c r="ECV72" s="921"/>
      <c r="ECW72" s="921"/>
      <c r="ECX72" s="921"/>
      <c r="ECY72" s="921"/>
      <c r="ECZ72" s="921"/>
      <c r="EDA72" s="921"/>
      <c r="EDB72" s="921"/>
      <c r="EDC72" s="921"/>
      <c r="EDD72" s="921"/>
      <c r="EDE72" s="921"/>
      <c r="EDF72" s="921"/>
      <c r="EDG72" s="921"/>
      <c r="EDH72" s="921"/>
      <c r="EDI72" s="921"/>
      <c r="EDJ72" s="921"/>
      <c r="EDK72" s="921"/>
      <c r="EDL72" s="921"/>
      <c r="EDM72" s="921"/>
      <c r="EDN72" s="921"/>
      <c r="EDO72" s="921"/>
      <c r="EDP72" s="921"/>
      <c r="EDQ72" s="921"/>
      <c r="EDR72" s="921"/>
      <c r="EDS72" s="921"/>
      <c r="EDT72" s="921"/>
      <c r="EDU72" s="921"/>
      <c r="EDV72" s="921"/>
      <c r="EDW72" s="921"/>
      <c r="EDX72" s="921"/>
      <c r="EDY72" s="921"/>
      <c r="EDZ72" s="921"/>
      <c r="EEA72" s="921"/>
      <c r="EEB72" s="921"/>
      <c r="EEC72" s="921"/>
      <c r="EED72" s="921"/>
      <c r="EEE72" s="921"/>
      <c r="EEF72" s="921"/>
      <c r="EEG72" s="921"/>
      <c r="EEH72" s="921"/>
      <c r="EEI72" s="921"/>
      <c r="EEJ72" s="921"/>
      <c r="EEK72" s="921"/>
      <c r="EEL72" s="921"/>
      <c r="EEM72" s="921"/>
      <c r="EEN72" s="921"/>
      <c r="EEO72" s="921"/>
      <c r="EEP72" s="921"/>
      <c r="EEQ72" s="921"/>
      <c r="EER72" s="921"/>
      <c r="EES72" s="921"/>
      <c r="EET72" s="921"/>
      <c r="EEU72" s="921"/>
      <c r="EEV72" s="921"/>
      <c r="EEW72" s="921"/>
      <c r="EEX72" s="921"/>
      <c r="EEY72" s="921"/>
      <c r="EEZ72" s="921"/>
      <c r="EFA72" s="921"/>
      <c r="EFB72" s="921"/>
      <c r="EFC72" s="921"/>
      <c r="EFD72" s="921"/>
      <c r="EFE72" s="921"/>
      <c r="EFF72" s="921"/>
      <c r="EFG72" s="921"/>
      <c r="EFH72" s="921"/>
      <c r="EFI72" s="921"/>
      <c r="EFJ72" s="921"/>
      <c r="EFK72" s="921"/>
      <c r="EFL72" s="921"/>
      <c r="EFM72" s="921"/>
      <c r="EFN72" s="921"/>
      <c r="EFO72" s="921"/>
      <c r="EFP72" s="921"/>
      <c r="EFQ72" s="921"/>
      <c r="EFR72" s="921"/>
      <c r="EFS72" s="921"/>
      <c r="EFT72" s="921"/>
      <c r="EFU72" s="921"/>
      <c r="EFV72" s="921"/>
      <c r="EFW72" s="921"/>
      <c r="EFX72" s="921"/>
      <c r="EFY72" s="921"/>
      <c r="EFZ72" s="921"/>
      <c r="EGA72" s="921"/>
      <c r="EGB72" s="921"/>
      <c r="EGC72" s="921"/>
      <c r="EGD72" s="921"/>
      <c r="EGE72" s="921"/>
      <c r="EGF72" s="921"/>
      <c r="EGG72" s="921"/>
      <c r="EGH72" s="921"/>
      <c r="EGI72" s="921"/>
      <c r="EGJ72" s="921"/>
      <c r="EGK72" s="921"/>
      <c r="EGL72" s="921"/>
      <c r="EGM72" s="921"/>
      <c r="EGN72" s="921"/>
      <c r="EGO72" s="921"/>
      <c r="EGP72" s="921"/>
      <c r="EGQ72" s="921"/>
      <c r="EGR72" s="921"/>
      <c r="EGS72" s="921"/>
      <c r="EGT72" s="921"/>
      <c r="EGU72" s="921"/>
      <c r="EGV72" s="921"/>
      <c r="EGW72" s="921"/>
      <c r="EGX72" s="921"/>
      <c r="EGY72" s="921"/>
      <c r="EGZ72" s="921"/>
      <c r="EHA72" s="921"/>
      <c r="EHB72" s="921"/>
      <c r="EHC72" s="921"/>
      <c r="EHD72" s="921"/>
      <c r="EHE72" s="921"/>
      <c r="EHF72" s="921"/>
      <c r="EHG72" s="921"/>
      <c r="EHH72" s="921"/>
      <c r="EHI72" s="921"/>
      <c r="EHJ72" s="921"/>
      <c r="EHK72" s="921"/>
      <c r="EHL72" s="921"/>
      <c r="EHM72" s="921"/>
      <c r="EHN72" s="921"/>
      <c r="EHO72" s="921"/>
      <c r="EHP72" s="921"/>
      <c r="EHQ72" s="921"/>
      <c r="EHR72" s="921"/>
      <c r="EHS72" s="921"/>
      <c r="EHT72" s="921"/>
      <c r="EHU72" s="921"/>
      <c r="EHV72" s="921"/>
      <c r="EHW72" s="921"/>
      <c r="EHX72" s="921"/>
      <c r="EHY72" s="921"/>
      <c r="EHZ72" s="921"/>
      <c r="EIA72" s="921"/>
      <c r="EIB72" s="921"/>
      <c r="EIC72" s="921"/>
      <c r="EID72" s="921"/>
      <c r="EIE72" s="921"/>
      <c r="EIF72" s="921"/>
      <c r="EIG72" s="921"/>
      <c r="EIH72" s="921"/>
      <c r="EII72" s="921"/>
      <c r="EIJ72" s="921"/>
      <c r="EIK72" s="921"/>
      <c r="EIL72" s="921"/>
      <c r="EIM72" s="921"/>
      <c r="EIN72" s="921"/>
      <c r="EIO72" s="921"/>
      <c r="EIP72" s="921"/>
      <c r="EIQ72" s="921"/>
      <c r="EIR72" s="921"/>
      <c r="EIS72" s="921"/>
      <c r="EIT72" s="921"/>
      <c r="EIU72" s="921"/>
      <c r="EIV72" s="921"/>
      <c r="EIW72" s="921"/>
      <c r="EIX72" s="921"/>
      <c r="EIY72" s="921"/>
      <c r="EIZ72" s="921"/>
      <c r="EJA72" s="921"/>
      <c r="EJB72" s="921"/>
      <c r="EJC72" s="921"/>
      <c r="EJD72" s="921"/>
      <c r="EJE72" s="921"/>
      <c r="EJF72" s="921"/>
      <c r="EJG72" s="921"/>
      <c r="EJH72" s="921"/>
      <c r="EJI72" s="921"/>
      <c r="EJJ72" s="921"/>
      <c r="EJK72" s="921"/>
      <c r="EJL72" s="921"/>
      <c r="EJM72" s="921"/>
      <c r="EJN72" s="921"/>
      <c r="EJO72" s="921"/>
      <c r="EJP72" s="921"/>
      <c r="EJQ72" s="921"/>
      <c r="EJR72" s="921"/>
      <c r="EJS72" s="921"/>
      <c r="EJT72" s="921"/>
      <c r="EJU72" s="921"/>
      <c r="EJV72" s="921"/>
      <c r="EJW72" s="921"/>
      <c r="EJX72" s="921"/>
      <c r="EJY72" s="921"/>
      <c r="EJZ72" s="921"/>
      <c r="EKA72" s="921"/>
      <c r="EKB72" s="921"/>
      <c r="EKC72" s="921"/>
      <c r="EKD72" s="921"/>
      <c r="EKE72" s="921"/>
      <c r="EKF72" s="921"/>
      <c r="EKG72" s="921"/>
      <c r="EKH72" s="921"/>
      <c r="EKI72" s="921"/>
      <c r="EKJ72" s="921"/>
      <c r="EKK72" s="921"/>
      <c r="EKL72" s="921"/>
      <c r="EKM72" s="921"/>
      <c r="EKN72" s="921"/>
      <c r="EKO72" s="921"/>
      <c r="EKP72" s="921"/>
      <c r="EKQ72" s="921"/>
      <c r="EKR72" s="921"/>
      <c r="EKS72" s="921"/>
      <c r="EKT72" s="921"/>
      <c r="EKU72" s="921"/>
      <c r="EKV72" s="921"/>
      <c r="EKW72" s="921"/>
      <c r="EKX72" s="921"/>
      <c r="EKY72" s="921"/>
      <c r="EKZ72" s="921"/>
      <c r="ELA72" s="921"/>
      <c r="ELB72" s="921"/>
      <c r="ELC72" s="921"/>
      <c r="ELD72" s="921"/>
      <c r="ELE72" s="921"/>
      <c r="ELF72" s="921"/>
      <c r="ELG72" s="921"/>
      <c r="ELH72" s="921"/>
      <c r="ELI72" s="921"/>
      <c r="ELJ72" s="921"/>
      <c r="ELK72" s="921"/>
      <c r="ELL72" s="921"/>
      <c r="ELM72" s="921"/>
      <c r="ELN72" s="921"/>
      <c r="ELO72" s="921"/>
      <c r="ELP72" s="921"/>
      <c r="ELQ72" s="921"/>
      <c r="ELR72" s="921"/>
      <c r="ELS72" s="921"/>
      <c r="ELT72" s="921"/>
      <c r="ELU72" s="921"/>
      <c r="ELV72" s="921"/>
      <c r="ELW72" s="921"/>
      <c r="ELX72" s="921"/>
      <c r="ELY72" s="921"/>
      <c r="ELZ72" s="921"/>
      <c r="EMA72" s="921"/>
      <c r="EMB72" s="921"/>
      <c r="EMC72" s="921"/>
      <c r="EMD72" s="921"/>
      <c r="EME72" s="921"/>
      <c r="EMF72" s="921"/>
      <c r="EMG72" s="921"/>
      <c r="EMH72" s="921"/>
      <c r="EMI72" s="921"/>
      <c r="EMJ72" s="921"/>
      <c r="EMK72" s="921"/>
      <c r="EML72" s="921"/>
      <c r="EMM72" s="921"/>
      <c r="EMN72" s="921"/>
      <c r="EMO72" s="921"/>
      <c r="EMP72" s="921"/>
      <c r="EMQ72" s="921"/>
      <c r="EMR72" s="921"/>
      <c r="EMS72" s="921"/>
      <c r="EMT72" s="921"/>
      <c r="EMU72" s="921"/>
      <c r="EMV72" s="921"/>
      <c r="EMW72" s="921"/>
      <c r="EMX72" s="921"/>
      <c r="EMY72" s="921"/>
      <c r="EMZ72" s="921"/>
      <c r="ENA72" s="921"/>
      <c r="ENB72" s="921"/>
      <c r="ENC72" s="921"/>
      <c r="END72" s="921"/>
      <c r="ENE72" s="921"/>
      <c r="ENF72" s="921"/>
      <c r="ENG72" s="921"/>
      <c r="ENH72" s="921"/>
      <c r="ENI72" s="921"/>
      <c r="ENJ72" s="921"/>
      <c r="ENK72" s="921"/>
      <c r="ENL72" s="921"/>
      <c r="ENM72" s="921"/>
      <c r="ENN72" s="921"/>
      <c r="ENO72" s="921"/>
      <c r="ENP72" s="921"/>
      <c r="ENQ72" s="921"/>
      <c r="ENR72" s="921"/>
      <c r="ENS72" s="921"/>
      <c r="ENT72" s="921"/>
      <c r="ENU72" s="921"/>
      <c r="ENV72" s="921"/>
      <c r="ENW72" s="921"/>
      <c r="ENX72" s="921"/>
      <c r="ENY72" s="921"/>
      <c r="ENZ72" s="921"/>
      <c r="EOA72" s="921"/>
      <c r="EOB72" s="921"/>
      <c r="EOC72" s="921"/>
      <c r="EOD72" s="921"/>
      <c r="EOE72" s="921"/>
      <c r="EOF72" s="921"/>
      <c r="EOG72" s="921"/>
      <c r="EOH72" s="921"/>
      <c r="EOI72" s="921"/>
      <c r="EOJ72" s="921"/>
      <c r="EOK72" s="921"/>
      <c r="EOL72" s="921"/>
      <c r="EOM72" s="921"/>
      <c r="EON72" s="921"/>
      <c r="EOO72" s="921"/>
      <c r="EOP72" s="921"/>
      <c r="EOQ72" s="921"/>
      <c r="EOR72" s="921"/>
      <c r="EOS72" s="921"/>
      <c r="EOT72" s="921"/>
      <c r="EOU72" s="921"/>
      <c r="EOV72" s="921"/>
      <c r="EOW72" s="921"/>
      <c r="EOX72" s="921"/>
      <c r="EOY72" s="921"/>
      <c r="EOZ72" s="921"/>
      <c r="EPA72" s="921"/>
      <c r="EPB72" s="921"/>
      <c r="EPC72" s="921"/>
      <c r="EPD72" s="921"/>
      <c r="EPE72" s="921"/>
      <c r="EPF72" s="921"/>
      <c r="EPG72" s="921"/>
      <c r="EPH72" s="921"/>
      <c r="EPI72" s="921"/>
      <c r="EPJ72" s="921"/>
      <c r="EPK72" s="921"/>
      <c r="EPL72" s="921"/>
      <c r="EPM72" s="921"/>
      <c r="EPN72" s="921"/>
      <c r="EPO72" s="921"/>
      <c r="EPP72" s="921"/>
      <c r="EPQ72" s="921"/>
      <c r="EPR72" s="921"/>
      <c r="EPS72" s="921"/>
      <c r="EPT72" s="921"/>
      <c r="EPU72" s="921"/>
      <c r="EPV72" s="921"/>
      <c r="EPW72" s="921"/>
      <c r="EPX72" s="921"/>
      <c r="EPY72" s="921"/>
      <c r="EPZ72" s="921"/>
      <c r="EQA72" s="921"/>
      <c r="EQB72" s="921"/>
      <c r="EQC72" s="921"/>
      <c r="EQD72" s="921"/>
      <c r="EQE72" s="921"/>
      <c r="EQF72" s="921"/>
      <c r="EQG72" s="921"/>
      <c r="EQH72" s="921"/>
      <c r="EQI72" s="921"/>
      <c r="EQJ72" s="921"/>
      <c r="EQK72" s="921"/>
      <c r="EQL72" s="921"/>
      <c r="EQM72" s="921"/>
      <c r="EQN72" s="921"/>
      <c r="EQO72" s="921"/>
      <c r="EQP72" s="921"/>
      <c r="EQQ72" s="921"/>
      <c r="EQR72" s="921"/>
      <c r="EQS72" s="921"/>
      <c r="EQT72" s="921"/>
      <c r="EQU72" s="921"/>
      <c r="EQV72" s="921"/>
      <c r="EQW72" s="921"/>
      <c r="EQX72" s="921"/>
      <c r="EQY72" s="921"/>
      <c r="EQZ72" s="921"/>
      <c r="ERA72" s="921"/>
      <c r="ERB72" s="921"/>
      <c r="ERC72" s="921"/>
      <c r="ERD72" s="921"/>
      <c r="ERE72" s="921"/>
      <c r="ERF72" s="921"/>
      <c r="ERG72" s="921"/>
      <c r="ERH72" s="921"/>
      <c r="ERI72" s="921"/>
      <c r="ERJ72" s="921"/>
      <c r="ERK72" s="921"/>
      <c r="ERL72" s="921"/>
      <c r="ERM72" s="921"/>
      <c r="ERN72" s="921"/>
      <c r="ERO72" s="921"/>
      <c r="ERP72" s="921"/>
      <c r="ERQ72" s="921"/>
      <c r="ERR72" s="921"/>
      <c r="ERS72" s="921"/>
      <c r="ERT72" s="921"/>
      <c r="ERU72" s="921"/>
      <c r="ERV72" s="921"/>
      <c r="ERW72" s="921"/>
      <c r="ERX72" s="921"/>
      <c r="ERY72" s="921"/>
      <c r="ERZ72" s="921"/>
      <c r="ESA72" s="921"/>
      <c r="ESB72" s="921"/>
      <c r="ESC72" s="921"/>
      <c r="ESD72" s="921"/>
      <c r="ESE72" s="921"/>
      <c r="ESF72" s="921"/>
      <c r="ESG72" s="921"/>
      <c r="ESH72" s="921"/>
      <c r="ESI72" s="921"/>
      <c r="ESJ72" s="921"/>
      <c r="ESK72" s="921"/>
      <c r="ESL72" s="921"/>
      <c r="ESM72" s="921"/>
      <c r="ESN72" s="921"/>
      <c r="ESO72" s="921"/>
      <c r="ESP72" s="921"/>
      <c r="ESQ72" s="921"/>
      <c r="ESR72" s="921"/>
      <c r="ESS72" s="921"/>
      <c r="EST72" s="921"/>
      <c r="ESU72" s="921"/>
      <c r="ESV72" s="921"/>
      <c r="ESW72" s="921"/>
      <c r="ESX72" s="921"/>
      <c r="ESY72" s="921"/>
      <c r="ESZ72" s="921"/>
      <c r="ETA72" s="921"/>
      <c r="ETB72" s="921"/>
      <c r="ETC72" s="921"/>
      <c r="ETD72" s="921"/>
      <c r="ETE72" s="921"/>
      <c r="ETF72" s="921"/>
      <c r="ETG72" s="921"/>
      <c r="ETH72" s="921"/>
      <c r="ETI72" s="921"/>
      <c r="ETJ72" s="921"/>
      <c r="ETK72" s="921"/>
      <c r="ETL72" s="921"/>
      <c r="ETM72" s="921"/>
      <c r="ETN72" s="921"/>
      <c r="ETO72" s="921"/>
      <c r="ETP72" s="921"/>
      <c r="ETQ72" s="921"/>
      <c r="ETR72" s="921"/>
      <c r="ETS72" s="921"/>
      <c r="ETT72" s="921"/>
      <c r="ETU72" s="921"/>
      <c r="ETV72" s="921"/>
      <c r="ETW72" s="921"/>
      <c r="ETX72" s="921"/>
      <c r="ETY72" s="921"/>
      <c r="ETZ72" s="921"/>
      <c r="EUA72" s="921"/>
      <c r="EUB72" s="921"/>
      <c r="EUC72" s="921"/>
      <c r="EUD72" s="921"/>
      <c r="EUE72" s="921"/>
      <c r="EUF72" s="921"/>
      <c r="EUG72" s="921"/>
      <c r="EUH72" s="921"/>
      <c r="EUI72" s="921"/>
      <c r="EUJ72" s="921"/>
      <c r="EUK72" s="921"/>
      <c r="EUL72" s="921"/>
      <c r="EUM72" s="921"/>
      <c r="EUN72" s="921"/>
      <c r="EUO72" s="921"/>
      <c r="EUP72" s="921"/>
      <c r="EUQ72" s="921"/>
      <c r="EUR72" s="921"/>
      <c r="EUS72" s="921"/>
      <c r="EUT72" s="921"/>
      <c r="EUU72" s="921"/>
      <c r="EUV72" s="921"/>
      <c r="EUW72" s="921"/>
      <c r="EUX72" s="921"/>
      <c r="EUY72" s="921"/>
      <c r="EUZ72" s="921"/>
      <c r="EVA72" s="921"/>
      <c r="EVB72" s="921"/>
      <c r="EVC72" s="921"/>
      <c r="EVD72" s="921"/>
      <c r="EVE72" s="921"/>
      <c r="EVF72" s="921"/>
      <c r="EVG72" s="921"/>
      <c r="EVH72" s="921"/>
      <c r="EVI72" s="921"/>
      <c r="EVJ72" s="921"/>
      <c r="EVK72" s="921"/>
      <c r="EVL72" s="921"/>
      <c r="EVM72" s="921"/>
      <c r="EVN72" s="921"/>
      <c r="EVO72" s="921"/>
      <c r="EVP72" s="921"/>
      <c r="EVQ72" s="921"/>
      <c r="EVR72" s="921"/>
      <c r="EVS72" s="921"/>
      <c r="EVT72" s="921"/>
      <c r="EVU72" s="921"/>
      <c r="EVV72" s="921"/>
      <c r="EVW72" s="921"/>
      <c r="EVX72" s="921"/>
      <c r="EVY72" s="921"/>
      <c r="EVZ72" s="921"/>
      <c r="EWA72" s="921"/>
      <c r="EWB72" s="921"/>
      <c r="EWC72" s="921"/>
      <c r="EWD72" s="921"/>
      <c r="EWE72" s="921"/>
      <c r="EWF72" s="921"/>
      <c r="EWG72" s="921"/>
      <c r="EWH72" s="921"/>
      <c r="EWI72" s="921"/>
      <c r="EWJ72" s="921"/>
      <c r="EWK72" s="921"/>
      <c r="EWL72" s="921"/>
      <c r="EWM72" s="921"/>
      <c r="EWN72" s="921"/>
      <c r="EWO72" s="921"/>
      <c r="EWP72" s="921"/>
      <c r="EWQ72" s="921"/>
      <c r="EWR72" s="921"/>
      <c r="EWS72" s="921"/>
      <c r="EWT72" s="921"/>
      <c r="EWU72" s="921"/>
      <c r="EWV72" s="921"/>
      <c r="EWW72" s="921"/>
      <c r="EWX72" s="921"/>
      <c r="EWY72" s="921"/>
      <c r="EWZ72" s="921"/>
      <c r="EXA72" s="921"/>
      <c r="EXB72" s="921"/>
      <c r="EXC72" s="921"/>
      <c r="EXD72" s="921"/>
      <c r="EXE72" s="921"/>
      <c r="EXF72" s="921"/>
      <c r="EXG72" s="921"/>
      <c r="EXH72" s="921"/>
      <c r="EXI72" s="921"/>
      <c r="EXJ72" s="921"/>
      <c r="EXK72" s="921"/>
      <c r="EXL72" s="921"/>
      <c r="EXM72" s="921"/>
      <c r="EXN72" s="921"/>
      <c r="EXO72" s="921"/>
      <c r="EXP72" s="921"/>
      <c r="EXQ72" s="921"/>
      <c r="EXR72" s="921"/>
      <c r="EXS72" s="921"/>
      <c r="EXT72" s="921"/>
      <c r="EXU72" s="921"/>
      <c r="EXV72" s="921"/>
      <c r="EXW72" s="921"/>
      <c r="EXX72" s="921"/>
      <c r="EXY72" s="921"/>
      <c r="EXZ72" s="921"/>
      <c r="EYA72" s="921"/>
      <c r="EYB72" s="921"/>
      <c r="EYC72" s="921"/>
      <c r="EYD72" s="921"/>
      <c r="EYE72" s="921"/>
      <c r="EYF72" s="921"/>
      <c r="EYG72" s="921"/>
      <c r="EYH72" s="921"/>
      <c r="EYI72" s="921"/>
      <c r="EYJ72" s="921"/>
      <c r="EYK72" s="921"/>
      <c r="EYL72" s="921"/>
      <c r="EYM72" s="921"/>
      <c r="EYN72" s="921"/>
      <c r="EYO72" s="921"/>
      <c r="EYP72" s="921"/>
      <c r="EYQ72" s="921"/>
      <c r="EYR72" s="921"/>
      <c r="EYS72" s="921"/>
      <c r="EYT72" s="921"/>
      <c r="EYU72" s="921"/>
      <c r="EYV72" s="921"/>
      <c r="EYW72" s="921"/>
      <c r="EYX72" s="921"/>
      <c r="EYY72" s="921"/>
      <c r="EYZ72" s="921"/>
      <c r="EZA72" s="921"/>
      <c r="EZB72" s="921"/>
      <c r="EZC72" s="921"/>
      <c r="EZD72" s="921"/>
      <c r="EZE72" s="921"/>
      <c r="EZF72" s="921"/>
      <c r="EZG72" s="921"/>
      <c r="EZH72" s="921"/>
      <c r="EZI72" s="921"/>
      <c r="EZJ72" s="921"/>
      <c r="EZK72" s="921"/>
      <c r="EZL72" s="921"/>
      <c r="EZM72" s="921"/>
      <c r="EZN72" s="921"/>
      <c r="EZO72" s="921"/>
      <c r="EZP72" s="921"/>
      <c r="EZQ72" s="921"/>
      <c r="EZR72" s="921"/>
      <c r="EZS72" s="921"/>
      <c r="EZT72" s="921"/>
      <c r="EZU72" s="921"/>
      <c r="EZV72" s="921"/>
      <c r="EZW72" s="921"/>
      <c r="EZX72" s="921"/>
      <c r="EZY72" s="921"/>
      <c r="EZZ72" s="921"/>
      <c r="FAA72" s="921"/>
      <c r="FAB72" s="921"/>
      <c r="FAC72" s="921"/>
      <c r="FAD72" s="921"/>
      <c r="FAE72" s="921"/>
      <c r="FAF72" s="921"/>
      <c r="FAG72" s="921"/>
      <c r="FAH72" s="921"/>
      <c r="FAI72" s="921"/>
      <c r="FAJ72" s="921"/>
      <c r="FAK72" s="921"/>
      <c r="FAL72" s="921"/>
      <c r="FAM72" s="921"/>
      <c r="FAN72" s="921"/>
      <c r="FAO72" s="921"/>
      <c r="FAP72" s="921"/>
      <c r="FAQ72" s="921"/>
      <c r="FAR72" s="921"/>
      <c r="FAS72" s="921"/>
      <c r="FAT72" s="921"/>
      <c r="FAU72" s="921"/>
      <c r="FAV72" s="921"/>
      <c r="FAW72" s="921"/>
      <c r="FAX72" s="921"/>
      <c r="FAY72" s="921"/>
      <c r="FAZ72" s="921"/>
      <c r="FBA72" s="921"/>
      <c r="FBB72" s="921"/>
      <c r="FBC72" s="921"/>
      <c r="FBD72" s="921"/>
      <c r="FBE72" s="921"/>
      <c r="FBF72" s="921"/>
      <c r="FBG72" s="921"/>
      <c r="FBH72" s="921"/>
      <c r="FBI72" s="921"/>
      <c r="FBJ72" s="921"/>
      <c r="FBK72" s="921"/>
      <c r="FBL72" s="921"/>
      <c r="FBM72" s="921"/>
      <c r="FBN72" s="921"/>
      <c r="FBO72" s="921"/>
      <c r="FBP72" s="921"/>
      <c r="FBQ72" s="921"/>
      <c r="FBR72" s="921"/>
      <c r="FBS72" s="921"/>
      <c r="FBT72" s="921"/>
      <c r="FBU72" s="921"/>
      <c r="FBV72" s="921"/>
      <c r="FBW72" s="921"/>
      <c r="FBX72" s="921"/>
      <c r="FBY72" s="921"/>
      <c r="FBZ72" s="921"/>
      <c r="FCA72" s="921"/>
      <c r="FCB72" s="921"/>
      <c r="FCC72" s="921"/>
      <c r="FCD72" s="921"/>
      <c r="FCE72" s="921"/>
      <c r="FCF72" s="921"/>
      <c r="FCG72" s="921"/>
      <c r="FCH72" s="921"/>
      <c r="FCI72" s="921"/>
      <c r="FCJ72" s="921"/>
      <c r="FCK72" s="921"/>
      <c r="FCL72" s="921"/>
      <c r="FCM72" s="921"/>
      <c r="FCN72" s="921"/>
      <c r="FCO72" s="921"/>
      <c r="FCP72" s="921"/>
      <c r="FCQ72" s="921"/>
      <c r="FCR72" s="921"/>
      <c r="FCS72" s="921"/>
      <c r="FCT72" s="921"/>
      <c r="FCU72" s="921"/>
      <c r="FCV72" s="921"/>
      <c r="FCW72" s="921"/>
      <c r="FCX72" s="921"/>
      <c r="FCY72" s="921"/>
      <c r="FCZ72" s="921"/>
      <c r="FDA72" s="921"/>
      <c r="FDB72" s="921"/>
      <c r="FDC72" s="921"/>
      <c r="FDD72" s="921"/>
      <c r="FDE72" s="921"/>
      <c r="FDF72" s="921"/>
      <c r="FDG72" s="921"/>
      <c r="FDH72" s="921"/>
      <c r="FDI72" s="921"/>
      <c r="FDJ72" s="921"/>
      <c r="FDK72" s="921"/>
      <c r="FDL72" s="921"/>
      <c r="FDM72" s="921"/>
      <c r="FDN72" s="921"/>
      <c r="FDO72" s="921"/>
      <c r="FDP72" s="921"/>
      <c r="FDQ72" s="921"/>
      <c r="FDR72" s="921"/>
      <c r="FDS72" s="921"/>
      <c r="FDT72" s="921"/>
      <c r="FDU72" s="921"/>
      <c r="FDV72" s="921"/>
      <c r="FDW72" s="921"/>
      <c r="FDX72" s="921"/>
      <c r="FDY72" s="921"/>
      <c r="FDZ72" s="921"/>
      <c r="FEA72" s="921"/>
      <c r="FEB72" s="921"/>
      <c r="FEC72" s="921"/>
      <c r="FED72" s="921"/>
      <c r="FEE72" s="921"/>
      <c r="FEF72" s="921"/>
      <c r="FEG72" s="921"/>
      <c r="FEH72" s="921"/>
      <c r="FEI72" s="921"/>
      <c r="FEJ72" s="921"/>
      <c r="FEK72" s="921"/>
      <c r="FEL72" s="921"/>
      <c r="FEM72" s="921"/>
      <c r="FEN72" s="921"/>
      <c r="FEO72" s="921"/>
      <c r="FEP72" s="921"/>
      <c r="FEQ72" s="921"/>
      <c r="FER72" s="921"/>
      <c r="FES72" s="921"/>
      <c r="FET72" s="921"/>
      <c r="FEU72" s="921"/>
      <c r="FEV72" s="921"/>
      <c r="FEW72" s="921"/>
      <c r="FEX72" s="921"/>
      <c r="FEY72" s="921"/>
      <c r="FEZ72" s="921"/>
      <c r="FFA72" s="921"/>
      <c r="FFB72" s="921"/>
      <c r="FFC72" s="921"/>
      <c r="FFD72" s="921"/>
      <c r="FFE72" s="921"/>
      <c r="FFF72" s="921"/>
      <c r="FFG72" s="921"/>
      <c r="FFH72" s="921"/>
      <c r="FFI72" s="921"/>
      <c r="FFJ72" s="921"/>
      <c r="FFK72" s="921"/>
      <c r="FFL72" s="921"/>
      <c r="FFM72" s="921"/>
      <c r="FFN72" s="921"/>
      <c r="FFO72" s="921"/>
      <c r="FFP72" s="921"/>
      <c r="FFQ72" s="921"/>
      <c r="FFR72" s="921"/>
      <c r="FFS72" s="921"/>
      <c r="FFT72" s="921"/>
      <c r="FFU72" s="921"/>
      <c r="FFV72" s="921"/>
      <c r="FFW72" s="921"/>
      <c r="FFX72" s="921"/>
      <c r="FFY72" s="921"/>
      <c r="FFZ72" s="921"/>
      <c r="FGA72" s="921"/>
      <c r="FGB72" s="921"/>
      <c r="FGC72" s="921"/>
      <c r="FGD72" s="921"/>
      <c r="FGE72" s="921"/>
      <c r="FGF72" s="921"/>
      <c r="FGG72" s="921"/>
      <c r="FGH72" s="921"/>
      <c r="FGI72" s="921"/>
      <c r="FGJ72" s="921"/>
      <c r="FGK72" s="921"/>
      <c r="FGL72" s="921"/>
      <c r="FGM72" s="921"/>
      <c r="FGN72" s="921"/>
      <c r="FGO72" s="921"/>
      <c r="FGP72" s="921"/>
      <c r="FGQ72" s="921"/>
      <c r="FGR72" s="921"/>
      <c r="FGS72" s="921"/>
      <c r="FGT72" s="921"/>
      <c r="FGU72" s="921"/>
      <c r="FGV72" s="921"/>
      <c r="FGW72" s="921"/>
      <c r="FGX72" s="921"/>
      <c r="FGY72" s="921"/>
      <c r="FGZ72" s="921"/>
      <c r="FHA72" s="921"/>
      <c r="FHB72" s="921"/>
      <c r="FHC72" s="921"/>
      <c r="FHD72" s="921"/>
      <c r="FHE72" s="921"/>
      <c r="FHF72" s="921"/>
      <c r="FHG72" s="921"/>
      <c r="FHH72" s="921"/>
      <c r="FHI72" s="921"/>
      <c r="FHJ72" s="921"/>
      <c r="FHK72" s="921"/>
      <c r="FHL72" s="921"/>
      <c r="FHM72" s="921"/>
      <c r="FHN72" s="921"/>
      <c r="FHO72" s="921"/>
      <c r="FHP72" s="921"/>
      <c r="FHQ72" s="921"/>
      <c r="FHR72" s="921"/>
      <c r="FHS72" s="921"/>
      <c r="FHT72" s="921"/>
      <c r="FHU72" s="921"/>
      <c r="FHV72" s="921"/>
      <c r="FHW72" s="921"/>
      <c r="FHX72" s="921"/>
      <c r="FHY72" s="921"/>
      <c r="FHZ72" s="921"/>
      <c r="FIA72" s="921"/>
      <c r="FIB72" s="921"/>
      <c r="FIC72" s="921"/>
      <c r="FID72" s="921"/>
      <c r="FIE72" s="921"/>
      <c r="FIF72" s="921"/>
      <c r="FIG72" s="921"/>
      <c r="FIH72" s="921"/>
      <c r="FII72" s="921"/>
      <c r="FIJ72" s="921"/>
      <c r="FIK72" s="921"/>
      <c r="FIL72" s="921"/>
      <c r="FIM72" s="921"/>
      <c r="FIN72" s="921"/>
      <c r="FIO72" s="921"/>
      <c r="FIP72" s="921"/>
      <c r="FIQ72" s="921"/>
      <c r="FIR72" s="921"/>
      <c r="FIS72" s="921"/>
      <c r="FIT72" s="921"/>
      <c r="FIU72" s="921"/>
      <c r="FIV72" s="921"/>
      <c r="FIW72" s="921"/>
      <c r="FIX72" s="921"/>
      <c r="FIY72" s="921"/>
      <c r="FIZ72" s="921"/>
      <c r="FJA72" s="921"/>
      <c r="FJB72" s="921"/>
      <c r="FJC72" s="921"/>
      <c r="FJD72" s="921"/>
      <c r="FJE72" s="921"/>
      <c r="FJF72" s="921"/>
      <c r="FJG72" s="921"/>
      <c r="FJH72" s="921"/>
      <c r="FJI72" s="921"/>
      <c r="FJJ72" s="921"/>
      <c r="FJK72" s="921"/>
      <c r="FJL72" s="921"/>
      <c r="FJM72" s="921"/>
      <c r="FJN72" s="921"/>
      <c r="FJO72" s="921"/>
      <c r="FJP72" s="921"/>
      <c r="FJQ72" s="921"/>
      <c r="FJR72" s="921"/>
      <c r="FJS72" s="921"/>
      <c r="FJT72" s="921"/>
      <c r="FJU72" s="921"/>
      <c r="FJV72" s="921"/>
      <c r="FJW72" s="921"/>
      <c r="FJX72" s="921"/>
      <c r="FJY72" s="921"/>
      <c r="FJZ72" s="921"/>
      <c r="FKA72" s="921"/>
      <c r="FKB72" s="921"/>
      <c r="FKC72" s="921"/>
      <c r="FKD72" s="921"/>
      <c r="FKE72" s="921"/>
      <c r="FKF72" s="921"/>
      <c r="FKG72" s="921"/>
      <c r="FKH72" s="921"/>
      <c r="FKI72" s="921"/>
      <c r="FKJ72" s="921"/>
      <c r="FKK72" s="921"/>
      <c r="FKL72" s="921"/>
      <c r="FKM72" s="921"/>
      <c r="FKN72" s="921"/>
      <c r="FKO72" s="921"/>
      <c r="FKP72" s="921"/>
      <c r="FKQ72" s="921"/>
      <c r="FKR72" s="921"/>
      <c r="FKS72" s="921"/>
      <c r="FKT72" s="921"/>
      <c r="FKU72" s="921"/>
      <c r="FKV72" s="921"/>
      <c r="FKW72" s="921"/>
      <c r="FKX72" s="921"/>
      <c r="FKY72" s="921"/>
      <c r="FKZ72" s="921"/>
      <c r="FLA72" s="921"/>
      <c r="FLB72" s="921"/>
      <c r="FLC72" s="921"/>
      <c r="FLD72" s="921"/>
      <c r="FLE72" s="921"/>
      <c r="FLF72" s="921"/>
      <c r="FLG72" s="921"/>
      <c r="FLH72" s="921"/>
      <c r="FLI72" s="921"/>
      <c r="FLJ72" s="921"/>
      <c r="FLK72" s="921"/>
      <c r="FLL72" s="921"/>
      <c r="FLM72" s="921"/>
      <c r="FLN72" s="921"/>
      <c r="FLO72" s="921"/>
      <c r="FLP72" s="921"/>
      <c r="FLQ72" s="921"/>
      <c r="FLR72" s="921"/>
      <c r="FLS72" s="921"/>
      <c r="FLT72" s="921"/>
      <c r="FLU72" s="921"/>
      <c r="FLV72" s="921"/>
      <c r="FLW72" s="921"/>
      <c r="FLX72" s="921"/>
      <c r="FLY72" s="921"/>
      <c r="FLZ72" s="921"/>
      <c r="FMA72" s="921"/>
      <c r="FMB72" s="921"/>
      <c r="FMC72" s="921"/>
      <c r="FMD72" s="921"/>
      <c r="FME72" s="921"/>
      <c r="FMF72" s="921"/>
      <c r="FMG72" s="921"/>
      <c r="FMH72" s="921"/>
      <c r="FMI72" s="921"/>
      <c r="FMJ72" s="921"/>
      <c r="FMK72" s="921"/>
      <c r="FML72" s="921"/>
      <c r="FMM72" s="921"/>
      <c r="FMN72" s="921"/>
      <c r="FMO72" s="921"/>
      <c r="FMP72" s="921"/>
      <c r="FMQ72" s="921"/>
      <c r="FMR72" s="921"/>
      <c r="FMS72" s="921"/>
      <c r="FMT72" s="921"/>
      <c r="FMU72" s="921"/>
      <c r="FMV72" s="921"/>
      <c r="FMW72" s="921"/>
      <c r="FMX72" s="921"/>
      <c r="FMY72" s="921"/>
      <c r="FMZ72" s="921"/>
      <c r="FNA72" s="921"/>
      <c r="FNB72" s="921"/>
      <c r="FNC72" s="921"/>
      <c r="FND72" s="921"/>
      <c r="FNE72" s="921"/>
      <c r="FNF72" s="921"/>
      <c r="FNG72" s="921"/>
      <c r="FNH72" s="921"/>
      <c r="FNI72" s="921"/>
      <c r="FNJ72" s="921"/>
      <c r="FNK72" s="921"/>
      <c r="FNL72" s="921"/>
      <c r="FNM72" s="921"/>
      <c r="FNN72" s="921"/>
      <c r="FNO72" s="921"/>
      <c r="FNP72" s="921"/>
      <c r="FNQ72" s="921"/>
      <c r="FNR72" s="921"/>
      <c r="FNS72" s="921"/>
      <c r="FNT72" s="921"/>
      <c r="FNU72" s="921"/>
      <c r="FNV72" s="921"/>
      <c r="FNW72" s="921"/>
      <c r="FNX72" s="921"/>
      <c r="FNY72" s="921"/>
      <c r="FNZ72" s="921"/>
      <c r="FOA72" s="921"/>
      <c r="FOB72" s="921"/>
      <c r="FOC72" s="921"/>
      <c r="FOD72" s="921"/>
      <c r="FOE72" s="921"/>
      <c r="FOF72" s="921"/>
      <c r="FOG72" s="921"/>
      <c r="FOH72" s="921"/>
      <c r="FOI72" s="921"/>
      <c r="FOJ72" s="921"/>
      <c r="FOK72" s="921"/>
      <c r="FOL72" s="921"/>
      <c r="FOM72" s="921"/>
      <c r="FON72" s="921"/>
      <c r="FOO72" s="921"/>
      <c r="FOP72" s="921"/>
      <c r="FOQ72" s="921"/>
      <c r="FOR72" s="921"/>
      <c r="FOS72" s="921"/>
      <c r="FOT72" s="921"/>
      <c r="FOU72" s="921"/>
      <c r="FOV72" s="921"/>
      <c r="FOW72" s="921"/>
      <c r="FOX72" s="921"/>
      <c r="FOY72" s="921"/>
      <c r="FOZ72" s="921"/>
      <c r="FPA72" s="921"/>
      <c r="FPB72" s="921"/>
      <c r="FPC72" s="921"/>
      <c r="FPD72" s="921"/>
      <c r="FPE72" s="921"/>
      <c r="FPF72" s="921"/>
      <c r="FPG72" s="921"/>
      <c r="FPH72" s="921"/>
      <c r="FPI72" s="921"/>
      <c r="FPJ72" s="921"/>
      <c r="FPK72" s="921"/>
      <c r="FPL72" s="921"/>
      <c r="FPM72" s="921"/>
      <c r="FPN72" s="921"/>
      <c r="FPO72" s="921"/>
      <c r="FPP72" s="921"/>
      <c r="FPQ72" s="921"/>
      <c r="FPR72" s="921"/>
      <c r="FPS72" s="921"/>
      <c r="FPT72" s="921"/>
      <c r="FPU72" s="921"/>
      <c r="FPV72" s="921"/>
      <c r="FPW72" s="921"/>
      <c r="FPX72" s="921"/>
      <c r="FPY72" s="921"/>
      <c r="FPZ72" s="921"/>
      <c r="FQA72" s="921"/>
      <c r="FQB72" s="921"/>
      <c r="FQC72" s="921"/>
      <c r="FQD72" s="921"/>
      <c r="FQE72" s="921"/>
      <c r="FQF72" s="921"/>
      <c r="FQG72" s="921"/>
      <c r="FQH72" s="921"/>
      <c r="FQI72" s="921"/>
      <c r="FQJ72" s="921"/>
      <c r="FQK72" s="921"/>
      <c r="FQL72" s="921"/>
      <c r="FQM72" s="921"/>
      <c r="FQN72" s="921"/>
      <c r="FQO72" s="921"/>
      <c r="FQP72" s="921"/>
      <c r="FQQ72" s="921"/>
      <c r="FQR72" s="921"/>
      <c r="FQS72" s="921"/>
      <c r="FQT72" s="921"/>
      <c r="FQU72" s="921"/>
      <c r="FQV72" s="921"/>
      <c r="FQW72" s="921"/>
      <c r="FQX72" s="921"/>
      <c r="FQY72" s="921"/>
      <c r="FQZ72" s="921"/>
      <c r="FRA72" s="921"/>
      <c r="FRB72" s="921"/>
      <c r="FRC72" s="921"/>
      <c r="FRD72" s="921"/>
      <c r="FRE72" s="921"/>
      <c r="FRF72" s="921"/>
      <c r="FRG72" s="921"/>
      <c r="FRH72" s="921"/>
      <c r="FRI72" s="921"/>
      <c r="FRJ72" s="921"/>
      <c r="FRK72" s="921"/>
      <c r="FRL72" s="921"/>
      <c r="FRM72" s="921"/>
      <c r="FRN72" s="921"/>
      <c r="FRO72" s="921"/>
      <c r="FRP72" s="921"/>
      <c r="FRQ72" s="921"/>
      <c r="FRR72" s="921"/>
      <c r="FRS72" s="921"/>
      <c r="FRT72" s="921"/>
      <c r="FRU72" s="921"/>
      <c r="FRV72" s="921"/>
      <c r="FRW72" s="921"/>
      <c r="FRX72" s="921"/>
      <c r="FRY72" s="921"/>
      <c r="FRZ72" s="921"/>
      <c r="FSA72" s="921"/>
      <c r="FSB72" s="921"/>
      <c r="FSC72" s="921"/>
      <c r="FSD72" s="921"/>
      <c r="FSE72" s="921"/>
      <c r="FSF72" s="921"/>
      <c r="FSG72" s="921"/>
      <c r="FSH72" s="921"/>
      <c r="FSI72" s="921"/>
      <c r="FSJ72" s="921"/>
      <c r="FSK72" s="921"/>
      <c r="FSL72" s="921"/>
      <c r="FSM72" s="921"/>
      <c r="FSN72" s="921"/>
      <c r="FSO72" s="921"/>
      <c r="FSP72" s="921"/>
      <c r="FSQ72" s="921"/>
      <c r="FSR72" s="921"/>
      <c r="FSS72" s="921"/>
      <c r="FST72" s="921"/>
      <c r="FSU72" s="921"/>
      <c r="FSV72" s="921"/>
      <c r="FSW72" s="921"/>
      <c r="FSX72" s="921"/>
      <c r="FSY72" s="921"/>
      <c r="FSZ72" s="921"/>
      <c r="FTA72" s="921"/>
      <c r="FTB72" s="921"/>
      <c r="FTC72" s="921"/>
      <c r="FTD72" s="921"/>
      <c r="FTE72" s="921"/>
      <c r="FTF72" s="921"/>
      <c r="FTG72" s="921"/>
      <c r="FTH72" s="921"/>
      <c r="FTI72" s="921"/>
      <c r="FTJ72" s="921"/>
      <c r="FTK72" s="921"/>
      <c r="FTL72" s="921"/>
      <c r="FTM72" s="921"/>
      <c r="FTN72" s="921"/>
      <c r="FTO72" s="921"/>
      <c r="FTP72" s="921"/>
      <c r="FTQ72" s="921"/>
      <c r="FTR72" s="921"/>
      <c r="FTS72" s="921"/>
      <c r="FTT72" s="921"/>
      <c r="FTU72" s="921"/>
      <c r="FTV72" s="921"/>
      <c r="FTW72" s="921"/>
      <c r="FTX72" s="921"/>
      <c r="FTY72" s="921"/>
      <c r="FTZ72" s="921"/>
      <c r="FUA72" s="921"/>
      <c r="FUB72" s="921"/>
      <c r="FUC72" s="921"/>
      <c r="FUD72" s="921"/>
      <c r="FUE72" s="921"/>
      <c r="FUF72" s="921"/>
      <c r="FUG72" s="921"/>
      <c r="FUH72" s="921"/>
      <c r="FUI72" s="921"/>
      <c r="FUJ72" s="921"/>
      <c r="FUK72" s="921"/>
      <c r="FUL72" s="921"/>
      <c r="FUM72" s="921"/>
      <c r="FUN72" s="921"/>
      <c r="FUO72" s="921"/>
      <c r="FUP72" s="921"/>
      <c r="FUQ72" s="921"/>
      <c r="FUR72" s="921"/>
      <c r="FUS72" s="921"/>
      <c r="FUT72" s="921"/>
      <c r="FUU72" s="921"/>
      <c r="FUV72" s="921"/>
      <c r="FUW72" s="921"/>
      <c r="FUX72" s="921"/>
      <c r="FUY72" s="921"/>
      <c r="FUZ72" s="921"/>
      <c r="FVA72" s="921"/>
      <c r="FVB72" s="921"/>
      <c r="FVC72" s="921"/>
      <c r="FVD72" s="921"/>
      <c r="FVE72" s="921"/>
      <c r="FVF72" s="921"/>
      <c r="FVG72" s="921"/>
      <c r="FVH72" s="921"/>
      <c r="FVI72" s="921"/>
      <c r="FVJ72" s="921"/>
      <c r="FVK72" s="921"/>
      <c r="FVL72" s="921"/>
      <c r="FVM72" s="921"/>
      <c r="FVN72" s="921"/>
      <c r="FVO72" s="921"/>
      <c r="FVP72" s="921"/>
      <c r="FVQ72" s="921"/>
      <c r="FVR72" s="921"/>
      <c r="FVS72" s="921"/>
      <c r="FVT72" s="921"/>
      <c r="FVU72" s="921"/>
      <c r="FVV72" s="921"/>
      <c r="FVW72" s="921"/>
      <c r="FVX72" s="921"/>
      <c r="FVY72" s="921"/>
      <c r="FVZ72" s="921"/>
      <c r="FWA72" s="921"/>
      <c r="FWB72" s="921"/>
      <c r="FWC72" s="921"/>
      <c r="FWD72" s="921"/>
      <c r="FWE72" s="921"/>
      <c r="FWF72" s="921"/>
      <c r="FWG72" s="921"/>
      <c r="FWH72" s="921"/>
      <c r="FWI72" s="921"/>
      <c r="FWJ72" s="921"/>
      <c r="FWK72" s="921"/>
      <c r="FWL72" s="921"/>
      <c r="FWM72" s="921"/>
      <c r="FWN72" s="921"/>
      <c r="FWO72" s="921"/>
      <c r="FWP72" s="921"/>
      <c r="FWQ72" s="921"/>
      <c r="FWR72" s="921"/>
      <c r="FWS72" s="921"/>
      <c r="FWT72" s="921"/>
      <c r="FWU72" s="921"/>
      <c r="FWV72" s="921"/>
      <c r="FWW72" s="921"/>
      <c r="FWX72" s="921"/>
      <c r="FWY72" s="921"/>
      <c r="FWZ72" s="921"/>
      <c r="FXA72" s="921"/>
      <c r="FXB72" s="921"/>
      <c r="FXC72" s="921"/>
      <c r="FXD72" s="921"/>
      <c r="FXE72" s="921"/>
      <c r="FXF72" s="921"/>
      <c r="FXG72" s="921"/>
      <c r="FXH72" s="921"/>
      <c r="FXI72" s="921"/>
      <c r="FXJ72" s="921"/>
      <c r="FXK72" s="921"/>
      <c r="FXL72" s="921"/>
      <c r="FXM72" s="921"/>
      <c r="FXN72" s="921"/>
      <c r="FXO72" s="921"/>
      <c r="FXP72" s="921"/>
      <c r="FXQ72" s="921"/>
      <c r="FXR72" s="921"/>
      <c r="FXS72" s="921"/>
      <c r="FXT72" s="921"/>
      <c r="FXU72" s="921"/>
      <c r="FXV72" s="921"/>
      <c r="FXW72" s="921"/>
      <c r="FXX72" s="921"/>
      <c r="FXY72" s="921"/>
      <c r="FXZ72" s="921"/>
      <c r="FYA72" s="921"/>
      <c r="FYB72" s="921"/>
      <c r="FYC72" s="921"/>
      <c r="FYD72" s="921"/>
      <c r="FYE72" s="921"/>
      <c r="FYF72" s="921"/>
      <c r="FYG72" s="921"/>
      <c r="FYH72" s="921"/>
      <c r="FYI72" s="921"/>
      <c r="FYJ72" s="921"/>
      <c r="FYK72" s="921"/>
      <c r="FYL72" s="921"/>
      <c r="FYM72" s="921"/>
      <c r="FYN72" s="921"/>
      <c r="FYO72" s="921"/>
      <c r="FYP72" s="921"/>
      <c r="FYQ72" s="921"/>
      <c r="FYR72" s="921"/>
      <c r="FYS72" s="921"/>
      <c r="FYT72" s="921"/>
      <c r="FYU72" s="921"/>
      <c r="FYV72" s="921"/>
      <c r="FYW72" s="921"/>
      <c r="FYX72" s="921"/>
      <c r="FYY72" s="921"/>
      <c r="FYZ72" s="921"/>
      <c r="FZA72" s="921"/>
      <c r="FZB72" s="921"/>
      <c r="FZC72" s="921"/>
      <c r="FZD72" s="921"/>
      <c r="FZE72" s="921"/>
      <c r="FZF72" s="921"/>
      <c r="FZG72" s="921"/>
      <c r="FZH72" s="921"/>
      <c r="FZI72" s="921"/>
      <c r="FZJ72" s="921"/>
      <c r="FZK72" s="921"/>
      <c r="FZL72" s="921"/>
      <c r="FZM72" s="921"/>
      <c r="FZN72" s="921"/>
      <c r="FZO72" s="921"/>
      <c r="FZP72" s="921"/>
      <c r="FZQ72" s="921"/>
      <c r="FZR72" s="921"/>
      <c r="FZS72" s="921"/>
      <c r="FZT72" s="921"/>
      <c r="FZU72" s="921"/>
      <c r="FZV72" s="921"/>
      <c r="FZW72" s="921"/>
      <c r="FZX72" s="921"/>
      <c r="FZY72" s="921"/>
      <c r="FZZ72" s="921"/>
      <c r="GAA72" s="921"/>
      <c r="GAB72" s="921"/>
      <c r="GAC72" s="921"/>
      <c r="GAD72" s="921"/>
      <c r="GAE72" s="921"/>
      <c r="GAF72" s="921"/>
      <c r="GAG72" s="921"/>
      <c r="GAH72" s="921"/>
      <c r="GAI72" s="921"/>
      <c r="GAJ72" s="921"/>
      <c r="GAK72" s="921"/>
      <c r="GAL72" s="921"/>
      <c r="GAM72" s="921"/>
      <c r="GAN72" s="921"/>
      <c r="GAO72" s="921"/>
      <c r="GAP72" s="921"/>
      <c r="GAQ72" s="921"/>
      <c r="GAR72" s="921"/>
      <c r="GAS72" s="921"/>
      <c r="GAT72" s="921"/>
      <c r="GAU72" s="921"/>
      <c r="GAV72" s="921"/>
      <c r="GAW72" s="921"/>
      <c r="GAX72" s="921"/>
      <c r="GAY72" s="921"/>
      <c r="GAZ72" s="921"/>
      <c r="GBA72" s="921"/>
      <c r="GBB72" s="921"/>
      <c r="GBC72" s="921"/>
      <c r="GBD72" s="921"/>
      <c r="GBE72" s="921"/>
      <c r="GBF72" s="921"/>
      <c r="GBG72" s="921"/>
      <c r="GBH72" s="921"/>
      <c r="GBI72" s="921"/>
      <c r="GBJ72" s="921"/>
      <c r="GBK72" s="921"/>
      <c r="GBL72" s="921"/>
      <c r="GBM72" s="921"/>
      <c r="GBN72" s="921"/>
      <c r="GBO72" s="921"/>
      <c r="GBP72" s="921"/>
      <c r="GBQ72" s="921"/>
      <c r="GBR72" s="921"/>
      <c r="GBS72" s="921"/>
      <c r="GBT72" s="921"/>
      <c r="GBU72" s="921"/>
      <c r="GBV72" s="921"/>
      <c r="GBW72" s="921"/>
      <c r="GBX72" s="921"/>
      <c r="GBY72" s="921"/>
      <c r="GBZ72" s="921"/>
      <c r="GCA72" s="921"/>
      <c r="GCB72" s="921"/>
      <c r="GCC72" s="921"/>
      <c r="GCD72" s="921"/>
      <c r="GCE72" s="921"/>
      <c r="GCF72" s="921"/>
      <c r="GCG72" s="921"/>
      <c r="GCH72" s="921"/>
      <c r="GCI72" s="921"/>
      <c r="GCJ72" s="921"/>
      <c r="GCK72" s="921"/>
      <c r="GCL72" s="921"/>
      <c r="GCM72" s="921"/>
      <c r="GCN72" s="921"/>
      <c r="GCO72" s="921"/>
      <c r="GCP72" s="921"/>
      <c r="GCQ72" s="921"/>
      <c r="GCR72" s="921"/>
      <c r="GCS72" s="921"/>
      <c r="GCT72" s="921"/>
      <c r="GCU72" s="921"/>
      <c r="GCV72" s="921"/>
      <c r="GCW72" s="921"/>
      <c r="GCX72" s="921"/>
      <c r="GCY72" s="921"/>
      <c r="GCZ72" s="921"/>
      <c r="GDA72" s="921"/>
      <c r="GDB72" s="921"/>
      <c r="GDC72" s="921"/>
      <c r="GDD72" s="921"/>
      <c r="GDE72" s="921"/>
      <c r="GDF72" s="921"/>
      <c r="GDG72" s="921"/>
      <c r="GDH72" s="921"/>
      <c r="GDI72" s="921"/>
      <c r="GDJ72" s="921"/>
      <c r="GDK72" s="921"/>
      <c r="GDL72" s="921"/>
      <c r="GDM72" s="921"/>
      <c r="GDN72" s="921"/>
      <c r="GDO72" s="921"/>
      <c r="GDP72" s="921"/>
      <c r="GDQ72" s="921"/>
      <c r="GDR72" s="921"/>
      <c r="GDS72" s="921"/>
      <c r="GDT72" s="921"/>
      <c r="GDU72" s="921"/>
      <c r="GDV72" s="921"/>
      <c r="GDW72" s="921"/>
      <c r="GDX72" s="921"/>
      <c r="GDY72" s="921"/>
      <c r="GDZ72" s="921"/>
      <c r="GEA72" s="921"/>
      <c r="GEB72" s="921"/>
      <c r="GEC72" s="921"/>
      <c r="GED72" s="921"/>
      <c r="GEE72" s="921"/>
      <c r="GEF72" s="921"/>
      <c r="GEG72" s="921"/>
      <c r="GEH72" s="921"/>
      <c r="GEI72" s="921"/>
      <c r="GEJ72" s="921"/>
      <c r="GEK72" s="921"/>
      <c r="GEL72" s="921"/>
      <c r="GEM72" s="921"/>
      <c r="GEN72" s="921"/>
      <c r="GEO72" s="921"/>
      <c r="GEP72" s="921"/>
      <c r="GEQ72" s="921"/>
      <c r="GER72" s="921"/>
      <c r="GES72" s="921"/>
      <c r="GET72" s="921"/>
      <c r="GEU72" s="921"/>
      <c r="GEV72" s="921"/>
      <c r="GEW72" s="921"/>
      <c r="GEX72" s="921"/>
      <c r="GEY72" s="921"/>
      <c r="GEZ72" s="921"/>
      <c r="GFA72" s="921"/>
      <c r="GFB72" s="921"/>
      <c r="GFC72" s="921"/>
      <c r="GFD72" s="921"/>
      <c r="GFE72" s="921"/>
      <c r="GFF72" s="921"/>
      <c r="GFG72" s="921"/>
      <c r="GFH72" s="921"/>
      <c r="GFI72" s="921"/>
      <c r="GFJ72" s="921"/>
      <c r="GFK72" s="921"/>
      <c r="GFL72" s="921"/>
      <c r="GFM72" s="921"/>
      <c r="GFN72" s="921"/>
      <c r="GFO72" s="921"/>
      <c r="GFP72" s="921"/>
      <c r="GFQ72" s="921"/>
      <c r="GFR72" s="921"/>
      <c r="GFS72" s="921"/>
      <c r="GFT72" s="921"/>
      <c r="GFU72" s="921"/>
      <c r="GFV72" s="921"/>
      <c r="GFW72" s="921"/>
      <c r="GFX72" s="921"/>
      <c r="GFY72" s="921"/>
      <c r="GFZ72" s="921"/>
      <c r="GGA72" s="921"/>
      <c r="GGB72" s="921"/>
      <c r="GGC72" s="921"/>
      <c r="GGD72" s="921"/>
      <c r="GGE72" s="921"/>
      <c r="GGF72" s="921"/>
      <c r="GGG72" s="921"/>
      <c r="GGH72" s="921"/>
      <c r="GGI72" s="921"/>
      <c r="GGJ72" s="921"/>
      <c r="GGK72" s="921"/>
      <c r="GGL72" s="921"/>
      <c r="GGM72" s="921"/>
      <c r="GGN72" s="921"/>
      <c r="GGO72" s="921"/>
      <c r="GGP72" s="921"/>
      <c r="GGQ72" s="921"/>
      <c r="GGR72" s="921"/>
      <c r="GGS72" s="921"/>
      <c r="GGT72" s="921"/>
      <c r="GGU72" s="921"/>
      <c r="GGV72" s="921"/>
      <c r="GGW72" s="921"/>
      <c r="GGX72" s="921"/>
      <c r="GGY72" s="921"/>
      <c r="GGZ72" s="921"/>
      <c r="GHA72" s="921"/>
      <c r="GHB72" s="921"/>
      <c r="GHC72" s="921"/>
      <c r="GHD72" s="921"/>
      <c r="GHE72" s="921"/>
      <c r="GHF72" s="921"/>
      <c r="GHG72" s="921"/>
      <c r="GHH72" s="921"/>
      <c r="GHI72" s="921"/>
      <c r="GHJ72" s="921"/>
      <c r="GHK72" s="921"/>
      <c r="GHL72" s="921"/>
      <c r="GHM72" s="921"/>
      <c r="GHN72" s="921"/>
      <c r="GHO72" s="921"/>
      <c r="GHP72" s="921"/>
      <c r="GHQ72" s="921"/>
      <c r="GHR72" s="921"/>
      <c r="GHS72" s="921"/>
      <c r="GHT72" s="921"/>
      <c r="GHU72" s="921"/>
      <c r="GHV72" s="921"/>
      <c r="GHW72" s="921"/>
      <c r="GHX72" s="921"/>
      <c r="GHY72" s="921"/>
      <c r="GHZ72" s="921"/>
      <c r="GIA72" s="921"/>
      <c r="GIB72" s="921"/>
      <c r="GIC72" s="921"/>
      <c r="GID72" s="921"/>
      <c r="GIE72" s="921"/>
      <c r="GIF72" s="921"/>
      <c r="GIG72" s="921"/>
      <c r="GIH72" s="921"/>
      <c r="GII72" s="921"/>
      <c r="GIJ72" s="921"/>
      <c r="GIK72" s="921"/>
      <c r="GIL72" s="921"/>
      <c r="GIM72" s="921"/>
      <c r="GIN72" s="921"/>
      <c r="GIO72" s="921"/>
      <c r="GIP72" s="921"/>
      <c r="GIQ72" s="921"/>
      <c r="GIR72" s="921"/>
      <c r="GIS72" s="921"/>
      <c r="GIT72" s="921"/>
      <c r="GIU72" s="921"/>
      <c r="GIV72" s="921"/>
      <c r="GIW72" s="921"/>
      <c r="GIX72" s="921"/>
      <c r="GIY72" s="921"/>
      <c r="GIZ72" s="921"/>
      <c r="GJA72" s="921"/>
      <c r="GJB72" s="921"/>
      <c r="GJC72" s="921"/>
      <c r="GJD72" s="921"/>
      <c r="GJE72" s="921"/>
      <c r="GJF72" s="921"/>
      <c r="GJG72" s="921"/>
      <c r="GJH72" s="921"/>
      <c r="GJI72" s="921"/>
      <c r="GJJ72" s="921"/>
      <c r="GJK72" s="921"/>
      <c r="GJL72" s="921"/>
      <c r="GJM72" s="921"/>
      <c r="GJN72" s="921"/>
      <c r="GJO72" s="921"/>
      <c r="GJP72" s="921"/>
      <c r="GJQ72" s="921"/>
      <c r="GJR72" s="921"/>
      <c r="GJS72" s="921"/>
      <c r="GJT72" s="921"/>
      <c r="GJU72" s="921"/>
      <c r="GJV72" s="921"/>
      <c r="GJW72" s="921"/>
      <c r="GJX72" s="921"/>
      <c r="GJY72" s="921"/>
      <c r="GJZ72" s="921"/>
      <c r="GKA72" s="921"/>
      <c r="GKB72" s="921"/>
      <c r="GKC72" s="921"/>
      <c r="GKD72" s="921"/>
      <c r="GKE72" s="921"/>
      <c r="GKF72" s="921"/>
      <c r="GKG72" s="921"/>
      <c r="GKH72" s="921"/>
      <c r="GKI72" s="921"/>
      <c r="GKJ72" s="921"/>
      <c r="GKK72" s="921"/>
      <c r="GKL72" s="921"/>
      <c r="GKM72" s="921"/>
      <c r="GKN72" s="921"/>
      <c r="GKO72" s="921"/>
      <c r="GKP72" s="921"/>
      <c r="GKQ72" s="921"/>
      <c r="GKR72" s="921"/>
      <c r="GKS72" s="921"/>
      <c r="GKT72" s="921"/>
      <c r="GKU72" s="921"/>
      <c r="GKV72" s="921"/>
      <c r="GKW72" s="921"/>
      <c r="GKX72" s="921"/>
      <c r="GKY72" s="921"/>
      <c r="GKZ72" s="921"/>
      <c r="GLA72" s="921"/>
      <c r="GLB72" s="921"/>
      <c r="GLC72" s="921"/>
      <c r="GLD72" s="921"/>
      <c r="GLE72" s="921"/>
      <c r="GLF72" s="921"/>
      <c r="GLG72" s="921"/>
      <c r="GLH72" s="921"/>
      <c r="GLI72" s="921"/>
      <c r="GLJ72" s="921"/>
      <c r="GLK72" s="921"/>
      <c r="GLL72" s="921"/>
      <c r="GLM72" s="921"/>
      <c r="GLN72" s="921"/>
      <c r="GLO72" s="921"/>
      <c r="GLP72" s="921"/>
      <c r="GLQ72" s="921"/>
      <c r="GLR72" s="921"/>
      <c r="GLS72" s="921"/>
      <c r="GLT72" s="921"/>
      <c r="GLU72" s="921"/>
      <c r="GLV72" s="921"/>
      <c r="GLW72" s="921"/>
      <c r="GLX72" s="921"/>
      <c r="GLY72" s="921"/>
      <c r="GLZ72" s="921"/>
      <c r="GMA72" s="921"/>
      <c r="GMB72" s="921"/>
      <c r="GMC72" s="921"/>
      <c r="GMD72" s="921"/>
      <c r="GME72" s="921"/>
      <c r="GMF72" s="921"/>
      <c r="GMG72" s="921"/>
      <c r="GMH72" s="921"/>
      <c r="GMI72" s="921"/>
      <c r="GMJ72" s="921"/>
      <c r="GMK72" s="921"/>
      <c r="GML72" s="921"/>
      <c r="GMM72" s="921"/>
      <c r="GMN72" s="921"/>
      <c r="GMO72" s="921"/>
      <c r="GMP72" s="921"/>
      <c r="GMQ72" s="921"/>
      <c r="GMR72" s="921"/>
      <c r="GMS72" s="921"/>
      <c r="GMT72" s="921"/>
      <c r="GMU72" s="921"/>
      <c r="GMV72" s="921"/>
      <c r="GMW72" s="921"/>
      <c r="GMX72" s="921"/>
      <c r="GMY72" s="921"/>
      <c r="GMZ72" s="921"/>
      <c r="GNA72" s="921"/>
      <c r="GNB72" s="921"/>
      <c r="GNC72" s="921"/>
      <c r="GND72" s="921"/>
      <c r="GNE72" s="921"/>
      <c r="GNF72" s="921"/>
      <c r="GNG72" s="921"/>
      <c r="GNH72" s="921"/>
      <c r="GNI72" s="921"/>
      <c r="GNJ72" s="921"/>
      <c r="GNK72" s="921"/>
      <c r="GNL72" s="921"/>
      <c r="GNM72" s="921"/>
      <c r="GNN72" s="921"/>
      <c r="GNO72" s="921"/>
      <c r="GNP72" s="921"/>
      <c r="GNQ72" s="921"/>
      <c r="GNR72" s="921"/>
      <c r="GNS72" s="921"/>
      <c r="GNT72" s="921"/>
      <c r="GNU72" s="921"/>
      <c r="GNV72" s="921"/>
      <c r="GNW72" s="921"/>
      <c r="GNX72" s="921"/>
      <c r="GNY72" s="921"/>
      <c r="GNZ72" s="921"/>
      <c r="GOA72" s="921"/>
      <c r="GOB72" s="921"/>
      <c r="GOC72" s="921"/>
      <c r="GOD72" s="921"/>
      <c r="GOE72" s="921"/>
      <c r="GOF72" s="921"/>
      <c r="GOG72" s="921"/>
      <c r="GOH72" s="921"/>
      <c r="GOI72" s="921"/>
      <c r="GOJ72" s="921"/>
      <c r="GOK72" s="921"/>
      <c r="GOL72" s="921"/>
      <c r="GOM72" s="921"/>
      <c r="GON72" s="921"/>
      <c r="GOO72" s="921"/>
      <c r="GOP72" s="921"/>
      <c r="GOQ72" s="921"/>
      <c r="GOR72" s="921"/>
      <c r="GOS72" s="921"/>
      <c r="GOT72" s="921"/>
      <c r="GOU72" s="921"/>
      <c r="GOV72" s="921"/>
      <c r="GOW72" s="921"/>
      <c r="GOX72" s="921"/>
      <c r="GOY72" s="921"/>
      <c r="GOZ72" s="921"/>
      <c r="GPA72" s="921"/>
      <c r="GPB72" s="921"/>
      <c r="GPC72" s="921"/>
      <c r="GPD72" s="921"/>
      <c r="GPE72" s="921"/>
      <c r="GPF72" s="921"/>
      <c r="GPG72" s="921"/>
      <c r="GPH72" s="921"/>
      <c r="GPI72" s="921"/>
      <c r="GPJ72" s="921"/>
      <c r="GPK72" s="921"/>
      <c r="GPL72" s="921"/>
      <c r="GPM72" s="921"/>
      <c r="GPN72" s="921"/>
      <c r="GPO72" s="921"/>
      <c r="GPP72" s="921"/>
      <c r="GPQ72" s="921"/>
      <c r="GPR72" s="921"/>
      <c r="GPS72" s="921"/>
      <c r="GPT72" s="921"/>
      <c r="GPU72" s="921"/>
      <c r="GPV72" s="921"/>
      <c r="GPW72" s="921"/>
      <c r="GPX72" s="921"/>
      <c r="GPY72" s="921"/>
      <c r="GPZ72" s="921"/>
      <c r="GQA72" s="921"/>
      <c r="GQB72" s="921"/>
      <c r="GQC72" s="921"/>
      <c r="GQD72" s="921"/>
      <c r="GQE72" s="921"/>
      <c r="GQF72" s="921"/>
      <c r="GQG72" s="921"/>
      <c r="GQH72" s="921"/>
      <c r="GQI72" s="921"/>
      <c r="GQJ72" s="921"/>
      <c r="GQK72" s="921"/>
      <c r="GQL72" s="921"/>
      <c r="GQM72" s="921"/>
      <c r="GQN72" s="921"/>
      <c r="GQO72" s="921"/>
      <c r="GQP72" s="921"/>
      <c r="GQQ72" s="921"/>
      <c r="GQR72" s="921"/>
      <c r="GQS72" s="921"/>
      <c r="GQT72" s="921"/>
      <c r="GQU72" s="921"/>
      <c r="GQV72" s="921"/>
      <c r="GQW72" s="921"/>
      <c r="GQX72" s="921"/>
      <c r="GQY72" s="921"/>
      <c r="GQZ72" s="921"/>
      <c r="GRA72" s="921"/>
      <c r="GRB72" s="921"/>
      <c r="GRC72" s="921"/>
      <c r="GRD72" s="921"/>
      <c r="GRE72" s="921"/>
      <c r="GRF72" s="921"/>
      <c r="GRG72" s="921"/>
      <c r="GRH72" s="921"/>
      <c r="GRI72" s="921"/>
      <c r="GRJ72" s="921"/>
      <c r="GRK72" s="921"/>
      <c r="GRL72" s="921"/>
      <c r="GRM72" s="921"/>
      <c r="GRN72" s="921"/>
      <c r="GRO72" s="921"/>
      <c r="GRP72" s="921"/>
      <c r="GRQ72" s="921"/>
      <c r="GRR72" s="921"/>
      <c r="GRS72" s="921"/>
      <c r="GRT72" s="921"/>
      <c r="GRU72" s="921"/>
      <c r="GRV72" s="921"/>
      <c r="GRW72" s="921"/>
      <c r="GRX72" s="921"/>
      <c r="GRY72" s="921"/>
      <c r="GRZ72" s="921"/>
      <c r="GSA72" s="921"/>
      <c r="GSB72" s="921"/>
      <c r="GSC72" s="921"/>
      <c r="GSD72" s="921"/>
      <c r="GSE72" s="921"/>
      <c r="GSF72" s="921"/>
      <c r="GSG72" s="921"/>
      <c r="GSH72" s="921"/>
      <c r="GSI72" s="921"/>
      <c r="GSJ72" s="921"/>
      <c r="GSK72" s="921"/>
      <c r="GSL72" s="921"/>
      <c r="GSM72" s="921"/>
      <c r="GSN72" s="921"/>
      <c r="GSO72" s="921"/>
      <c r="GSP72" s="921"/>
      <c r="GSQ72" s="921"/>
      <c r="GSR72" s="921"/>
      <c r="GSS72" s="921"/>
      <c r="GST72" s="921"/>
      <c r="GSU72" s="921"/>
      <c r="GSV72" s="921"/>
      <c r="GSW72" s="921"/>
      <c r="GSX72" s="921"/>
      <c r="GSY72" s="921"/>
      <c r="GSZ72" s="921"/>
      <c r="GTA72" s="921"/>
      <c r="GTB72" s="921"/>
      <c r="GTC72" s="921"/>
      <c r="GTD72" s="921"/>
      <c r="GTE72" s="921"/>
      <c r="GTF72" s="921"/>
      <c r="GTG72" s="921"/>
      <c r="GTH72" s="921"/>
      <c r="GTI72" s="921"/>
      <c r="GTJ72" s="921"/>
      <c r="GTK72" s="921"/>
      <c r="GTL72" s="921"/>
      <c r="GTM72" s="921"/>
      <c r="GTN72" s="921"/>
      <c r="GTO72" s="921"/>
      <c r="GTP72" s="921"/>
      <c r="GTQ72" s="921"/>
      <c r="GTR72" s="921"/>
      <c r="GTS72" s="921"/>
      <c r="GTT72" s="921"/>
      <c r="GTU72" s="921"/>
      <c r="GTV72" s="921"/>
      <c r="GTW72" s="921"/>
      <c r="GTX72" s="921"/>
      <c r="GTY72" s="921"/>
      <c r="GTZ72" s="921"/>
      <c r="GUA72" s="921"/>
      <c r="GUB72" s="921"/>
      <c r="GUC72" s="921"/>
      <c r="GUD72" s="921"/>
      <c r="GUE72" s="921"/>
      <c r="GUF72" s="921"/>
      <c r="GUG72" s="921"/>
      <c r="GUH72" s="921"/>
      <c r="GUI72" s="921"/>
      <c r="GUJ72" s="921"/>
      <c r="GUK72" s="921"/>
      <c r="GUL72" s="921"/>
      <c r="GUM72" s="921"/>
      <c r="GUN72" s="921"/>
      <c r="GUO72" s="921"/>
      <c r="GUP72" s="921"/>
      <c r="GUQ72" s="921"/>
      <c r="GUR72" s="921"/>
      <c r="GUS72" s="921"/>
      <c r="GUT72" s="921"/>
      <c r="GUU72" s="921"/>
      <c r="GUV72" s="921"/>
      <c r="GUW72" s="921"/>
      <c r="GUX72" s="921"/>
      <c r="GUY72" s="921"/>
      <c r="GUZ72" s="921"/>
      <c r="GVA72" s="921"/>
      <c r="GVB72" s="921"/>
      <c r="GVC72" s="921"/>
      <c r="GVD72" s="921"/>
      <c r="GVE72" s="921"/>
      <c r="GVF72" s="921"/>
      <c r="GVG72" s="921"/>
      <c r="GVH72" s="921"/>
      <c r="GVI72" s="921"/>
      <c r="GVJ72" s="921"/>
      <c r="GVK72" s="921"/>
      <c r="GVL72" s="921"/>
      <c r="GVM72" s="921"/>
      <c r="GVN72" s="921"/>
      <c r="GVO72" s="921"/>
      <c r="GVP72" s="921"/>
      <c r="GVQ72" s="921"/>
      <c r="GVR72" s="921"/>
      <c r="GVS72" s="921"/>
      <c r="GVT72" s="921"/>
      <c r="GVU72" s="921"/>
      <c r="GVV72" s="921"/>
      <c r="GVW72" s="921"/>
      <c r="GVX72" s="921"/>
      <c r="GVY72" s="921"/>
      <c r="GVZ72" s="921"/>
      <c r="GWA72" s="921"/>
      <c r="GWB72" s="921"/>
      <c r="GWC72" s="921"/>
      <c r="GWD72" s="921"/>
      <c r="GWE72" s="921"/>
      <c r="GWF72" s="921"/>
      <c r="GWG72" s="921"/>
      <c r="GWH72" s="921"/>
      <c r="GWI72" s="921"/>
      <c r="GWJ72" s="921"/>
      <c r="GWK72" s="921"/>
      <c r="GWL72" s="921"/>
      <c r="GWM72" s="921"/>
      <c r="GWN72" s="921"/>
      <c r="GWO72" s="921"/>
      <c r="GWP72" s="921"/>
      <c r="GWQ72" s="921"/>
      <c r="GWR72" s="921"/>
      <c r="GWS72" s="921"/>
      <c r="GWT72" s="921"/>
      <c r="GWU72" s="921"/>
      <c r="GWV72" s="921"/>
      <c r="GWW72" s="921"/>
      <c r="GWX72" s="921"/>
      <c r="GWY72" s="921"/>
      <c r="GWZ72" s="921"/>
      <c r="GXA72" s="921"/>
      <c r="GXB72" s="921"/>
      <c r="GXC72" s="921"/>
      <c r="GXD72" s="921"/>
      <c r="GXE72" s="921"/>
      <c r="GXF72" s="921"/>
      <c r="GXG72" s="921"/>
      <c r="GXH72" s="921"/>
      <c r="GXI72" s="921"/>
      <c r="GXJ72" s="921"/>
      <c r="GXK72" s="921"/>
      <c r="GXL72" s="921"/>
      <c r="GXM72" s="921"/>
      <c r="GXN72" s="921"/>
      <c r="GXO72" s="921"/>
      <c r="GXP72" s="921"/>
      <c r="GXQ72" s="921"/>
      <c r="GXR72" s="921"/>
      <c r="GXS72" s="921"/>
      <c r="GXT72" s="921"/>
      <c r="GXU72" s="921"/>
      <c r="GXV72" s="921"/>
      <c r="GXW72" s="921"/>
      <c r="GXX72" s="921"/>
      <c r="GXY72" s="921"/>
      <c r="GXZ72" s="921"/>
      <c r="GYA72" s="921"/>
      <c r="GYB72" s="921"/>
      <c r="GYC72" s="921"/>
      <c r="GYD72" s="921"/>
      <c r="GYE72" s="921"/>
      <c r="GYF72" s="921"/>
      <c r="GYG72" s="921"/>
      <c r="GYH72" s="921"/>
      <c r="GYI72" s="921"/>
      <c r="GYJ72" s="921"/>
      <c r="GYK72" s="921"/>
      <c r="GYL72" s="921"/>
      <c r="GYM72" s="921"/>
      <c r="GYN72" s="921"/>
      <c r="GYO72" s="921"/>
      <c r="GYP72" s="921"/>
      <c r="GYQ72" s="921"/>
      <c r="GYR72" s="921"/>
      <c r="GYS72" s="921"/>
      <c r="GYT72" s="921"/>
      <c r="GYU72" s="921"/>
      <c r="GYV72" s="921"/>
      <c r="GYW72" s="921"/>
      <c r="GYX72" s="921"/>
      <c r="GYY72" s="921"/>
      <c r="GYZ72" s="921"/>
      <c r="GZA72" s="921"/>
      <c r="GZB72" s="921"/>
      <c r="GZC72" s="921"/>
      <c r="GZD72" s="921"/>
      <c r="GZE72" s="921"/>
      <c r="GZF72" s="921"/>
      <c r="GZG72" s="921"/>
      <c r="GZH72" s="921"/>
      <c r="GZI72" s="921"/>
      <c r="GZJ72" s="921"/>
      <c r="GZK72" s="921"/>
      <c r="GZL72" s="921"/>
      <c r="GZM72" s="921"/>
      <c r="GZN72" s="921"/>
      <c r="GZO72" s="921"/>
      <c r="GZP72" s="921"/>
      <c r="GZQ72" s="921"/>
      <c r="GZR72" s="921"/>
      <c r="GZS72" s="921"/>
      <c r="GZT72" s="921"/>
      <c r="GZU72" s="921"/>
      <c r="GZV72" s="921"/>
      <c r="GZW72" s="921"/>
      <c r="GZX72" s="921"/>
      <c r="GZY72" s="921"/>
      <c r="GZZ72" s="921"/>
      <c r="HAA72" s="921"/>
      <c r="HAB72" s="921"/>
      <c r="HAC72" s="921"/>
      <c r="HAD72" s="921"/>
      <c r="HAE72" s="921"/>
      <c r="HAF72" s="921"/>
      <c r="HAG72" s="921"/>
      <c r="HAH72" s="921"/>
      <c r="HAI72" s="921"/>
      <c r="HAJ72" s="921"/>
      <c r="HAK72" s="921"/>
      <c r="HAL72" s="921"/>
      <c r="HAM72" s="921"/>
      <c r="HAN72" s="921"/>
      <c r="HAO72" s="921"/>
      <c r="HAP72" s="921"/>
      <c r="HAQ72" s="921"/>
      <c r="HAR72" s="921"/>
      <c r="HAS72" s="921"/>
      <c r="HAT72" s="921"/>
      <c r="HAU72" s="921"/>
      <c r="HAV72" s="921"/>
      <c r="HAW72" s="921"/>
      <c r="HAX72" s="921"/>
      <c r="HAY72" s="921"/>
      <c r="HAZ72" s="921"/>
      <c r="HBA72" s="921"/>
      <c r="HBB72" s="921"/>
      <c r="HBC72" s="921"/>
      <c r="HBD72" s="921"/>
      <c r="HBE72" s="921"/>
      <c r="HBF72" s="921"/>
      <c r="HBG72" s="921"/>
      <c r="HBH72" s="921"/>
      <c r="HBI72" s="921"/>
      <c r="HBJ72" s="921"/>
      <c r="HBK72" s="921"/>
      <c r="HBL72" s="921"/>
      <c r="HBM72" s="921"/>
      <c r="HBN72" s="921"/>
      <c r="HBO72" s="921"/>
      <c r="HBP72" s="921"/>
      <c r="HBQ72" s="921"/>
      <c r="HBR72" s="921"/>
      <c r="HBS72" s="921"/>
      <c r="HBT72" s="921"/>
      <c r="HBU72" s="921"/>
      <c r="HBV72" s="921"/>
      <c r="HBW72" s="921"/>
      <c r="HBX72" s="921"/>
      <c r="HBY72" s="921"/>
      <c r="HBZ72" s="921"/>
      <c r="HCA72" s="921"/>
      <c r="HCB72" s="921"/>
      <c r="HCC72" s="921"/>
      <c r="HCD72" s="921"/>
      <c r="HCE72" s="921"/>
      <c r="HCF72" s="921"/>
      <c r="HCG72" s="921"/>
      <c r="HCH72" s="921"/>
      <c r="HCI72" s="921"/>
      <c r="HCJ72" s="921"/>
      <c r="HCK72" s="921"/>
      <c r="HCL72" s="921"/>
      <c r="HCM72" s="921"/>
      <c r="HCN72" s="921"/>
      <c r="HCO72" s="921"/>
      <c r="HCP72" s="921"/>
      <c r="HCQ72" s="921"/>
      <c r="HCR72" s="921"/>
      <c r="HCS72" s="921"/>
      <c r="HCT72" s="921"/>
      <c r="HCU72" s="921"/>
      <c r="HCV72" s="921"/>
      <c r="HCW72" s="921"/>
      <c r="HCX72" s="921"/>
      <c r="HCY72" s="921"/>
      <c r="HCZ72" s="921"/>
      <c r="HDA72" s="921"/>
      <c r="HDB72" s="921"/>
      <c r="HDC72" s="921"/>
      <c r="HDD72" s="921"/>
      <c r="HDE72" s="921"/>
      <c r="HDF72" s="921"/>
      <c r="HDG72" s="921"/>
      <c r="HDH72" s="921"/>
      <c r="HDI72" s="921"/>
      <c r="HDJ72" s="921"/>
      <c r="HDK72" s="921"/>
      <c r="HDL72" s="921"/>
      <c r="HDM72" s="921"/>
      <c r="HDN72" s="921"/>
      <c r="HDO72" s="921"/>
      <c r="HDP72" s="921"/>
      <c r="HDQ72" s="921"/>
      <c r="HDR72" s="921"/>
      <c r="HDS72" s="921"/>
      <c r="HDT72" s="921"/>
      <c r="HDU72" s="921"/>
      <c r="HDV72" s="921"/>
      <c r="HDW72" s="921"/>
      <c r="HDX72" s="921"/>
      <c r="HDY72" s="921"/>
      <c r="HDZ72" s="921"/>
      <c r="HEA72" s="921"/>
      <c r="HEB72" s="921"/>
      <c r="HEC72" s="921"/>
      <c r="HED72" s="921"/>
      <c r="HEE72" s="921"/>
      <c r="HEF72" s="921"/>
      <c r="HEG72" s="921"/>
      <c r="HEH72" s="921"/>
      <c r="HEI72" s="921"/>
      <c r="HEJ72" s="921"/>
      <c r="HEK72" s="921"/>
      <c r="HEL72" s="921"/>
      <c r="HEM72" s="921"/>
      <c r="HEN72" s="921"/>
      <c r="HEO72" s="921"/>
      <c r="HEP72" s="921"/>
      <c r="HEQ72" s="921"/>
      <c r="HER72" s="921"/>
      <c r="HES72" s="921"/>
      <c r="HET72" s="921"/>
      <c r="HEU72" s="921"/>
      <c r="HEV72" s="921"/>
      <c r="HEW72" s="921"/>
      <c r="HEX72" s="921"/>
      <c r="HEY72" s="921"/>
      <c r="HEZ72" s="921"/>
      <c r="HFA72" s="921"/>
      <c r="HFB72" s="921"/>
      <c r="HFC72" s="921"/>
      <c r="HFD72" s="921"/>
      <c r="HFE72" s="921"/>
      <c r="HFF72" s="921"/>
      <c r="HFG72" s="921"/>
      <c r="HFH72" s="921"/>
      <c r="HFI72" s="921"/>
      <c r="HFJ72" s="921"/>
      <c r="HFK72" s="921"/>
      <c r="HFL72" s="921"/>
      <c r="HFM72" s="921"/>
      <c r="HFN72" s="921"/>
      <c r="HFO72" s="921"/>
      <c r="HFP72" s="921"/>
      <c r="HFQ72" s="921"/>
      <c r="HFR72" s="921"/>
      <c r="HFS72" s="921"/>
      <c r="HFT72" s="921"/>
      <c r="HFU72" s="921"/>
      <c r="HFV72" s="921"/>
      <c r="HFW72" s="921"/>
      <c r="HFX72" s="921"/>
      <c r="HFY72" s="921"/>
      <c r="HFZ72" s="921"/>
      <c r="HGA72" s="921"/>
      <c r="HGB72" s="921"/>
      <c r="HGC72" s="921"/>
      <c r="HGD72" s="921"/>
      <c r="HGE72" s="921"/>
      <c r="HGF72" s="921"/>
      <c r="HGG72" s="921"/>
      <c r="HGH72" s="921"/>
      <c r="HGI72" s="921"/>
      <c r="HGJ72" s="921"/>
      <c r="HGK72" s="921"/>
      <c r="HGL72" s="921"/>
      <c r="HGM72" s="921"/>
      <c r="HGN72" s="921"/>
      <c r="HGO72" s="921"/>
      <c r="HGP72" s="921"/>
      <c r="HGQ72" s="921"/>
      <c r="HGR72" s="921"/>
      <c r="HGS72" s="921"/>
      <c r="HGT72" s="921"/>
      <c r="HGU72" s="921"/>
      <c r="HGV72" s="921"/>
      <c r="HGW72" s="921"/>
      <c r="HGX72" s="921"/>
      <c r="HGY72" s="921"/>
      <c r="HGZ72" s="921"/>
      <c r="HHA72" s="921"/>
      <c r="HHB72" s="921"/>
      <c r="HHC72" s="921"/>
      <c r="HHD72" s="921"/>
      <c r="HHE72" s="921"/>
      <c r="HHF72" s="921"/>
      <c r="HHG72" s="921"/>
      <c r="HHH72" s="921"/>
      <c r="HHI72" s="921"/>
      <c r="HHJ72" s="921"/>
      <c r="HHK72" s="921"/>
      <c r="HHL72" s="921"/>
      <c r="HHM72" s="921"/>
      <c r="HHN72" s="921"/>
      <c r="HHO72" s="921"/>
      <c r="HHP72" s="921"/>
      <c r="HHQ72" s="921"/>
      <c r="HHR72" s="921"/>
      <c r="HHS72" s="921"/>
      <c r="HHT72" s="921"/>
      <c r="HHU72" s="921"/>
      <c r="HHV72" s="921"/>
      <c r="HHW72" s="921"/>
      <c r="HHX72" s="921"/>
      <c r="HHY72" s="921"/>
      <c r="HHZ72" s="921"/>
      <c r="HIA72" s="921"/>
      <c r="HIB72" s="921"/>
      <c r="HIC72" s="921"/>
      <c r="HID72" s="921"/>
      <c r="HIE72" s="921"/>
      <c r="HIF72" s="921"/>
      <c r="HIG72" s="921"/>
      <c r="HIH72" s="921"/>
      <c r="HII72" s="921"/>
      <c r="HIJ72" s="921"/>
      <c r="HIK72" s="921"/>
      <c r="HIL72" s="921"/>
      <c r="HIM72" s="921"/>
      <c r="HIN72" s="921"/>
      <c r="HIO72" s="921"/>
      <c r="HIP72" s="921"/>
      <c r="HIQ72" s="921"/>
      <c r="HIR72" s="921"/>
      <c r="HIS72" s="921"/>
      <c r="HIT72" s="921"/>
      <c r="HIU72" s="921"/>
      <c r="HIV72" s="921"/>
      <c r="HIW72" s="921"/>
      <c r="HIX72" s="921"/>
      <c r="HIY72" s="921"/>
      <c r="HIZ72" s="921"/>
      <c r="HJA72" s="921"/>
      <c r="HJB72" s="921"/>
      <c r="HJC72" s="921"/>
      <c r="HJD72" s="921"/>
      <c r="HJE72" s="921"/>
      <c r="HJF72" s="921"/>
      <c r="HJG72" s="921"/>
      <c r="HJH72" s="921"/>
      <c r="HJI72" s="921"/>
      <c r="HJJ72" s="921"/>
      <c r="HJK72" s="921"/>
      <c r="HJL72" s="921"/>
      <c r="HJM72" s="921"/>
      <c r="HJN72" s="921"/>
      <c r="HJO72" s="921"/>
      <c r="HJP72" s="921"/>
      <c r="HJQ72" s="921"/>
      <c r="HJR72" s="921"/>
      <c r="HJS72" s="921"/>
      <c r="HJT72" s="921"/>
      <c r="HJU72" s="921"/>
      <c r="HJV72" s="921"/>
      <c r="HJW72" s="921"/>
      <c r="HJX72" s="921"/>
      <c r="HJY72" s="921"/>
      <c r="HJZ72" s="921"/>
      <c r="HKA72" s="921"/>
      <c r="HKB72" s="921"/>
      <c r="HKC72" s="921"/>
      <c r="HKD72" s="921"/>
      <c r="HKE72" s="921"/>
      <c r="HKF72" s="921"/>
      <c r="HKG72" s="921"/>
      <c r="HKH72" s="921"/>
      <c r="HKI72" s="921"/>
      <c r="HKJ72" s="921"/>
      <c r="HKK72" s="921"/>
      <c r="HKL72" s="921"/>
      <c r="HKM72" s="921"/>
      <c r="HKN72" s="921"/>
      <c r="HKO72" s="921"/>
      <c r="HKP72" s="921"/>
      <c r="HKQ72" s="921"/>
      <c r="HKR72" s="921"/>
      <c r="HKS72" s="921"/>
      <c r="HKT72" s="921"/>
      <c r="HKU72" s="921"/>
      <c r="HKV72" s="921"/>
      <c r="HKW72" s="921"/>
      <c r="HKX72" s="921"/>
      <c r="HKY72" s="921"/>
      <c r="HKZ72" s="921"/>
      <c r="HLA72" s="921"/>
      <c r="HLB72" s="921"/>
      <c r="HLC72" s="921"/>
      <c r="HLD72" s="921"/>
      <c r="HLE72" s="921"/>
      <c r="HLF72" s="921"/>
      <c r="HLG72" s="921"/>
      <c r="HLH72" s="921"/>
      <c r="HLI72" s="921"/>
      <c r="HLJ72" s="921"/>
      <c r="HLK72" s="921"/>
      <c r="HLL72" s="921"/>
      <c r="HLM72" s="921"/>
      <c r="HLN72" s="921"/>
      <c r="HLO72" s="921"/>
      <c r="HLP72" s="921"/>
      <c r="HLQ72" s="921"/>
      <c r="HLR72" s="921"/>
      <c r="HLS72" s="921"/>
      <c r="HLT72" s="921"/>
      <c r="HLU72" s="921"/>
      <c r="HLV72" s="921"/>
      <c r="HLW72" s="921"/>
      <c r="HLX72" s="921"/>
      <c r="HLY72" s="921"/>
      <c r="HLZ72" s="921"/>
      <c r="HMA72" s="921"/>
      <c r="HMB72" s="921"/>
      <c r="HMC72" s="921"/>
      <c r="HMD72" s="921"/>
      <c r="HME72" s="921"/>
      <c r="HMF72" s="921"/>
      <c r="HMG72" s="921"/>
      <c r="HMH72" s="921"/>
      <c r="HMI72" s="921"/>
      <c r="HMJ72" s="921"/>
      <c r="HMK72" s="921"/>
      <c r="HML72" s="921"/>
      <c r="HMM72" s="921"/>
      <c r="HMN72" s="921"/>
      <c r="HMO72" s="921"/>
      <c r="HMP72" s="921"/>
      <c r="HMQ72" s="921"/>
      <c r="HMR72" s="921"/>
      <c r="HMS72" s="921"/>
      <c r="HMT72" s="921"/>
      <c r="HMU72" s="921"/>
      <c r="HMV72" s="921"/>
      <c r="HMW72" s="921"/>
      <c r="HMX72" s="921"/>
      <c r="HMY72" s="921"/>
      <c r="HMZ72" s="921"/>
      <c r="HNA72" s="921"/>
      <c r="HNB72" s="921"/>
      <c r="HNC72" s="921"/>
      <c r="HND72" s="921"/>
      <c r="HNE72" s="921"/>
      <c r="HNF72" s="921"/>
      <c r="HNG72" s="921"/>
      <c r="HNH72" s="921"/>
      <c r="HNI72" s="921"/>
      <c r="HNJ72" s="921"/>
      <c r="HNK72" s="921"/>
      <c r="HNL72" s="921"/>
      <c r="HNM72" s="921"/>
      <c r="HNN72" s="921"/>
      <c r="HNO72" s="921"/>
      <c r="HNP72" s="921"/>
      <c r="HNQ72" s="921"/>
      <c r="HNR72" s="921"/>
      <c r="HNS72" s="921"/>
      <c r="HNT72" s="921"/>
      <c r="HNU72" s="921"/>
      <c r="HNV72" s="921"/>
      <c r="HNW72" s="921"/>
      <c r="HNX72" s="921"/>
      <c r="HNY72" s="921"/>
      <c r="HNZ72" s="921"/>
      <c r="HOA72" s="921"/>
      <c r="HOB72" s="921"/>
      <c r="HOC72" s="921"/>
      <c r="HOD72" s="921"/>
      <c r="HOE72" s="921"/>
      <c r="HOF72" s="921"/>
      <c r="HOG72" s="921"/>
      <c r="HOH72" s="921"/>
      <c r="HOI72" s="921"/>
      <c r="HOJ72" s="921"/>
      <c r="HOK72" s="921"/>
      <c r="HOL72" s="921"/>
      <c r="HOM72" s="921"/>
      <c r="HON72" s="921"/>
      <c r="HOO72" s="921"/>
      <c r="HOP72" s="921"/>
      <c r="HOQ72" s="921"/>
      <c r="HOR72" s="921"/>
      <c r="HOS72" s="921"/>
      <c r="HOT72" s="921"/>
      <c r="HOU72" s="921"/>
      <c r="HOV72" s="921"/>
      <c r="HOW72" s="921"/>
      <c r="HOX72" s="921"/>
      <c r="HOY72" s="921"/>
      <c r="HOZ72" s="921"/>
      <c r="HPA72" s="921"/>
      <c r="HPB72" s="921"/>
      <c r="HPC72" s="921"/>
      <c r="HPD72" s="921"/>
      <c r="HPE72" s="921"/>
      <c r="HPF72" s="921"/>
      <c r="HPG72" s="921"/>
      <c r="HPH72" s="921"/>
      <c r="HPI72" s="921"/>
      <c r="HPJ72" s="921"/>
      <c r="HPK72" s="921"/>
      <c r="HPL72" s="921"/>
      <c r="HPM72" s="921"/>
      <c r="HPN72" s="921"/>
      <c r="HPO72" s="921"/>
      <c r="HPP72" s="921"/>
      <c r="HPQ72" s="921"/>
      <c r="HPR72" s="921"/>
      <c r="HPS72" s="921"/>
      <c r="HPT72" s="921"/>
      <c r="HPU72" s="921"/>
      <c r="HPV72" s="921"/>
      <c r="HPW72" s="921"/>
      <c r="HPX72" s="921"/>
      <c r="HPY72" s="921"/>
      <c r="HPZ72" s="921"/>
      <c r="HQA72" s="921"/>
      <c r="HQB72" s="921"/>
      <c r="HQC72" s="921"/>
      <c r="HQD72" s="921"/>
      <c r="HQE72" s="921"/>
      <c r="HQF72" s="921"/>
      <c r="HQG72" s="921"/>
      <c r="HQH72" s="921"/>
      <c r="HQI72" s="921"/>
      <c r="HQJ72" s="921"/>
      <c r="HQK72" s="921"/>
      <c r="HQL72" s="921"/>
      <c r="HQM72" s="921"/>
      <c r="HQN72" s="921"/>
      <c r="HQO72" s="921"/>
      <c r="HQP72" s="921"/>
      <c r="HQQ72" s="921"/>
      <c r="HQR72" s="921"/>
      <c r="HQS72" s="921"/>
      <c r="HQT72" s="921"/>
      <c r="HQU72" s="921"/>
      <c r="HQV72" s="921"/>
      <c r="HQW72" s="921"/>
      <c r="HQX72" s="921"/>
      <c r="HQY72" s="921"/>
      <c r="HQZ72" s="921"/>
      <c r="HRA72" s="921"/>
      <c r="HRB72" s="921"/>
      <c r="HRC72" s="921"/>
      <c r="HRD72" s="921"/>
      <c r="HRE72" s="921"/>
      <c r="HRF72" s="921"/>
      <c r="HRG72" s="921"/>
      <c r="HRH72" s="921"/>
      <c r="HRI72" s="921"/>
      <c r="HRJ72" s="921"/>
      <c r="HRK72" s="921"/>
      <c r="HRL72" s="921"/>
      <c r="HRM72" s="921"/>
      <c r="HRN72" s="921"/>
      <c r="HRO72" s="921"/>
      <c r="HRP72" s="921"/>
      <c r="HRQ72" s="921"/>
      <c r="HRR72" s="921"/>
      <c r="HRS72" s="921"/>
      <c r="HRT72" s="921"/>
      <c r="HRU72" s="921"/>
      <c r="HRV72" s="921"/>
      <c r="HRW72" s="921"/>
      <c r="HRX72" s="921"/>
      <c r="HRY72" s="921"/>
      <c r="HRZ72" s="921"/>
      <c r="HSA72" s="921"/>
      <c r="HSB72" s="921"/>
      <c r="HSC72" s="921"/>
      <c r="HSD72" s="921"/>
      <c r="HSE72" s="921"/>
      <c r="HSF72" s="921"/>
      <c r="HSG72" s="921"/>
      <c r="HSH72" s="921"/>
      <c r="HSI72" s="921"/>
      <c r="HSJ72" s="921"/>
      <c r="HSK72" s="921"/>
      <c r="HSL72" s="921"/>
      <c r="HSM72" s="921"/>
      <c r="HSN72" s="921"/>
      <c r="HSO72" s="921"/>
      <c r="HSP72" s="921"/>
      <c r="HSQ72" s="921"/>
      <c r="HSR72" s="921"/>
      <c r="HSS72" s="921"/>
      <c r="HST72" s="921"/>
      <c r="HSU72" s="921"/>
      <c r="HSV72" s="921"/>
      <c r="HSW72" s="921"/>
      <c r="HSX72" s="921"/>
      <c r="HSY72" s="921"/>
      <c r="HSZ72" s="921"/>
      <c r="HTA72" s="921"/>
      <c r="HTB72" s="921"/>
      <c r="HTC72" s="921"/>
      <c r="HTD72" s="921"/>
      <c r="HTE72" s="921"/>
      <c r="HTF72" s="921"/>
      <c r="HTG72" s="921"/>
      <c r="HTH72" s="921"/>
      <c r="HTI72" s="921"/>
      <c r="HTJ72" s="921"/>
      <c r="HTK72" s="921"/>
      <c r="HTL72" s="921"/>
      <c r="HTM72" s="921"/>
      <c r="HTN72" s="921"/>
      <c r="HTO72" s="921"/>
      <c r="HTP72" s="921"/>
      <c r="HTQ72" s="921"/>
      <c r="HTR72" s="921"/>
      <c r="HTS72" s="921"/>
      <c r="HTT72" s="921"/>
      <c r="HTU72" s="921"/>
      <c r="HTV72" s="921"/>
      <c r="HTW72" s="921"/>
      <c r="HTX72" s="921"/>
      <c r="HTY72" s="921"/>
      <c r="HTZ72" s="921"/>
      <c r="HUA72" s="921"/>
      <c r="HUB72" s="921"/>
      <c r="HUC72" s="921"/>
      <c r="HUD72" s="921"/>
      <c r="HUE72" s="921"/>
      <c r="HUF72" s="921"/>
      <c r="HUG72" s="921"/>
      <c r="HUH72" s="921"/>
      <c r="HUI72" s="921"/>
      <c r="HUJ72" s="921"/>
      <c r="HUK72" s="921"/>
      <c r="HUL72" s="921"/>
      <c r="HUM72" s="921"/>
      <c r="HUN72" s="921"/>
      <c r="HUO72" s="921"/>
      <c r="HUP72" s="921"/>
      <c r="HUQ72" s="921"/>
      <c r="HUR72" s="921"/>
      <c r="HUS72" s="921"/>
      <c r="HUT72" s="921"/>
      <c r="HUU72" s="921"/>
      <c r="HUV72" s="921"/>
      <c r="HUW72" s="921"/>
      <c r="HUX72" s="921"/>
      <c r="HUY72" s="921"/>
      <c r="HUZ72" s="921"/>
      <c r="HVA72" s="921"/>
      <c r="HVB72" s="921"/>
      <c r="HVC72" s="921"/>
      <c r="HVD72" s="921"/>
      <c r="HVE72" s="921"/>
      <c r="HVF72" s="921"/>
      <c r="HVG72" s="921"/>
      <c r="HVH72" s="921"/>
      <c r="HVI72" s="921"/>
      <c r="HVJ72" s="921"/>
      <c r="HVK72" s="921"/>
      <c r="HVL72" s="921"/>
      <c r="HVM72" s="921"/>
      <c r="HVN72" s="921"/>
      <c r="HVO72" s="921"/>
      <c r="HVP72" s="921"/>
      <c r="HVQ72" s="921"/>
      <c r="HVR72" s="921"/>
      <c r="HVS72" s="921"/>
      <c r="HVT72" s="921"/>
      <c r="HVU72" s="921"/>
      <c r="HVV72" s="921"/>
      <c r="HVW72" s="921"/>
      <c r="HVX72" s="921"/>
      <c r="HVY72" s="921"/>
      <c r="HVZ72" s="921"/>
      <c r="HWA72" s="921"/>
      <c r="HWB72" s="921"/>
      <c r="HWC72" s="921"/>
      <c r="HWD72" s="921"/>
      <c r="HWE72" s="921"/>
      <c r="HWF72" s="921"/>
      <c r="HWG72" s="921"/>
      <c r="HWH72" s="921"/>
      <c r="HWI72" s="921"/>
      <c r="HWJ72" s="921"/>
      <c r="HWK72" s="921"/>
      <c r="HWL72" s="921"/>
      <c r="HWM72" s="921"/>
      <c r="HWN72" s="921"/>
      <c r="HWO72" s="921"/>
      <c r="HWP72" s="921"/>
      <c r="HWQ72" s="921"/>
      <c r="HWR72" s="921"/>
      <c r="HWS72" s="921"/>
      <c r="HWT72" s="921"/>
      <c r="HWU72" s="921"/>
      <c r="HWV72" s="921"/>
      <c r="HWW72" s="921"/>
      <c r="HWX72" s="921"/>
      <c r="HWY72" s="921"/>
      <c r="HWZ72" s="921"/>
      <c r="HXA72" s="921"/>
      <c r="HXB72" s="921"/>
      <c r="HXC72" s="921"/>
      <c r="HXD72" s="921"/>
      <c r="HXE72" s="921"/>
      <c r="HXF72" s="921"/>
      <c r="HXG72" s="921"/>
      <c r="HXH72" s="921"/>
      <c r="HXI72" s="921"/>
      <c r="HXJ72" s="921"/>
      <c r="HXK72" s="921"/>
      <c r="HXL72" s="921"/>
      <c r="HXM72" s="921"/>
      <c r="HXN72" s="921"/>
      <c r="HXO72" s="921"/>
      <c r="HXP72" s="921"/>
      <c r="HXQ72" s="921"/>
      <c r="HXR72" s="921"/>
      <c r="HXS72" s="921"/>
      <c r="HXT72" s="921"/>
      <c r="HXU72" s="921"/>
      <c r="HXV72" s="921"/>
      <c r="HXW72" s="921"/>
      <c r="HXX72" s="921"/>
      <c r="HXY72" s="921"/>
      <c r="HXZ72" s="921"/>
      <c r="HYA72" s="921"/>
      <c r="HYB72" s="921"/>
      <c r="HYC72" s="921"/>
      <c r="HYD72" s="921"/>
      <c r="HYE72" s="921"/>
      <c r="HYF72" s="921"/>
      <c r="HYG72" s="921"/>
      <c r="HYH72" s="921"/>
      <c r="HYI72" s="921"/>
      <c r="HYJ72" s="921"/>
      <c r="HYK72" s="921"/>
      <c r="HYL72" s="921"/>
      <c r="HYM72" s="921"/>
      <c r="HYN72" s="921"/>
      <c r="HYO72" s="921"/>
      <c r="HYP72" s="921"/>
      <c r="HYQ72" s="921"/>
      <c r="HYR72" s="921"/>
      <c r="HYS72" s="921"/>
      <c r="HYT72" s="921"/>
      <c r="HYU72" s="921"/>
      <c r="HYV72" s="921"/>
      <c r="HYW72" s="921"/>
      <c r="HYX72" s="921"/>
      <c r="HYY72" s="921"/>
      <c r="HYZ72" s="921"/>
      <c r="HZA72" s="921"/>
      <c r="HZB72" s="921"/>
      <c r="HZC72" s="921"/>
      <c r="HZD72" s="921"/>
      <c r="HZE72" s="921"/>
      <c r="HZF72" s="921"/>
      <c r="HZG72" s="921"/>
      <c r="HZH72" s="921"/>
      <c r="HZI72" s="921"/>
      <c r="HZJ72" s="921"/>
      <c r="HZK72" s="921"/>
      <c r="HZL72" s="921"/>
      <c r="HZM72" s="921"/>
      <c r="HZN72" s="921"/>
      <c r="HZO72" s="921"/>
      <c r="HZP72" s="921"/>
      <c r="HZQ72" s="921"/>
      <c r="HZR72" s="921"/>
      <c r="HZS72" s="921"/>
      <c r="HZT72" s="921"/>
      <c r="HZU72" s="921"/>
      <c r="HZV72" s="921"/>
      <c r="HZW72" s="921"/>
      <c r="HZX72" s="921"/>
      <c r="HZY72" s="921"/>
      <c r="HZZ72" s="921"/>
      <c r="IAA72" s="921"/>
      <c r="IAB72" s="921"/>
      <c r="IAC72" s="921"/>
      <c r="IAD72" s="921"/>
      <c r="IAE72" s="921"/>
      <c r="IAF72" s="921"/>
      <c r="IAG72" s="921"/>
      <c r="IAH72" s="921"/>
      <c r="IAI72" s="921"/>
      <c r="IAJ72" s="921"/>
      <c r="IAK72" s="921"/>
      <c r="IAL72" s="921"/>
      <c r="IAM72" s="921"/>
      <c r="IAN72" s="921"/>
      <c r="IAO72" s="921"/>
      <c r="IAP72" s="921"/>
      <c r="IAQ72" s="921"/>
      <c r="IAR72" s="921"/>
      <c r="IAS72" s="921"/>
      <c r="IAT72" s="921"/>
      <c r="IAU72" s="921"/>
      <c r="IAV72" s="921"/>
      <c r="IAW72" s="921"/>
      <c r="IAX72" s="921"/>
      <c r="IAY72" s="921"/>
      <c r="IAZ72" s="921"/>
      <c r="IBA72" s="921"/>
      <c r="IBB72" s="921"/>
      <c r="IBC72" s="921"/>
      <c r="IBD72" s="921"/>
      <c r="IBE72" s="921"/>
      <c r="IBF72" s="921"/>
      <c r="IBG72" s="921"/>
      <c r="IBH72" s="921"/>
      <c r="IBI72" s="921"/>
      <c r="IBJ72" s="921"/>
      <c r="IBK72" s="921"/>
      <c r="IBL72" s="921"/>
      <c r="IBM72" s="921"/>
      <c r="IBN72" s="921"/>
      <c r="IBO72" s="921"/>
      <c r="IBP72" s="921"/>
      <c r="IBQ72" s="921"/>
      <c r="IBR72" s="921"/>
      <c r="IBS72" s="921"/>
      <c r="IBT72" s="921"/>
      <c r="IBU72" s="921"/>
      <c r="IBV72" s="921"/>
      <c r="IBW72" s="921"/>
      <c r="IBX72" s="921"/>
      <c r="IBY72" s="921"/>
      <c r="IBZ72" s="921"/>
      <c r="ICA72" s="921"/>
      <c r="ICB72" s="921"/>
      <c r="ICC72" s="921"/>
      <c r="ICD72" s="921"/>
      <c r="ICE72" s="921"/>
      <c r="ICF72" s="921"/>
      <c r="ICG72" s="921"/>
      <c r="ICH72" s="921"/>
      <c r="ICI72" s="921"/>
      <c r="ICJ72" s="921"/>
      <c r="ICK72" s="921"/>
      <c r="ICL72" s="921"/>
      <c r="ICM72" s="921"/>
      <c r="ICN72" s="921"/>
      <c r="ICO72" s="921"/>
      <c r="ICP72" s="921"/>
      <c r="ICQ72" s="921"/>
      <c r="ICR72" s="921"/>
      <c r="ICS72" s="921"/>
      <c r="ICT72" s="921"/>
      <c r="ICU72" s="921"/>
      <c r="ICV72" s="921"/>
      <c r="ICW72" s="921"/>
      <c r="ICX72" s="921"/>
      <c r="ICY72" s="921"/>
      <c r="ICZ72" s="921"/>
      <c r="IDA72" s="921"/>
      <c r="IDB72" s="921"/>
      <c r="IDC72" s="921"/>
      <c r="IDD72" s="921"/>
      <c r="IDE72" s="921"/>
      <c r="IDF72" s="921"/>
      <c r="IDG72" s="921"/>
      <c r="IDH72" s="921"/>
      <c r="IDI72" s="921"/>
      <c r="IDJ72" s="921"/>
      <c r="IDK72" s="921"/>
      <c r="IDL72" s="921"/>
      <c r="IDM72" s="921"/>
      <c r="IDN72" s="921"/>
      <c r="IDO72" s="921"/>
      <c r="IDP72" s="921"/>
      <c r="IDQ72" s="921"/>
      <c r="IDR72" s="921"/>
      <c r="IDS72" s="921"/>
      <c r="IDT72" s="921"/>
      <c r="IDU72" s="921"/>
      <c r="IDV72" s="921"/>
      <c r="IDW72" s="921"/>
      <c r="IDX72" s="921"/>
      <c r="IDY72" s="921"/>
      <c r="IDZ72" s="921"/>
      <c r="IEA72" s="921"/>
      <c r="IEB72" s="921"/>
      <c r="IEC72" s="921"/>
      <c r="IED72" s="921"/>
      <c r="IEE72" s="921"/>
      <c r="IEF72" s="921"/>
      <c r="IEG72" s="921"/>
      <c r="IEH72" s="921"/>
      <c r="IEI72" s="921"/>
      <c r="IEJ72" s="921"/>
      <c r="IEK72" s="921"/>
      <c r="IEL72" s="921"/>
      <c r="IEM72" s="921"/>
      <c r="IEN72" s="921"/>
      <c r="IEO72" s="921"/>
      <c r="IEP72" s="921"/>
      <c r="IEQ72" s="921"/>
      <c r="IER72" s="921"/>
      <c r="IES72" s="921"/>
      <c r="IET72" s="921"/>
      <c r="IEU72" s="921"/>
      <c r="IEV72" s="921"/>
      <c r="IEW72" s="921"/>
      <c r="IEX72" s="921"/>
      <c r="IEY72" s="921"/>
      <c r="IEZ72" s="921"/>
      <c r="IFA72" s="921"/>
      <c r="IFB72" s="921"/>
      <c r="IFC72" s="921"/>
      <c r="IFD72" s="921"/>
      <c r="IFE72" s="921"/>
      <c r="IFF72" s="921"/>
      <c r="IFG72" s="921"/>
      <c r="IFH72" s="921"/>
      <c r="IFI72" s="921"/>
      <c r="IFJ72" s="921"/>
      <c r="IFK72" s="921"/>
      <c r="IFL72" s="921"/>
      <c r="IFM72" s="921"/>
      <c r="IFN72" s="921"/>
      <c r="IFO72" s="921"/>
      <c r="IFP72" s="921"/>
      <c r="IFQ72" s="921"/>
      <c r="IFR72" s="921"/>
      <c r="IFS72" s="921"/>
      <c r="IFT72" s="921"/>
      <c r="IFU72" s="921"/>
      <c r="IFV72" s="921"/>
      <c r="IFW72" s="921"/>
      <c r="IFX72" s="921"/>
      <c r="IFY72" s="921"/>
      <c r="IFZ72" s="921"/>
      <c r="IGA72" s="921"/>
      <c r="IGB72" s="921"/>
      <c r="IGC72" s="921"/>
      <c r="IGD72" s="921"/>
      <c r="IGE72" s="921"/>
      <c r="IGF72" s="921"/>
      <c r="IGG72" s="921"/>
      <c r="IGH72" s="921"/>
      <c r="IGI72" s="921"/>
      <c r="IGJ72" s="921"/>
      <c r="IGK72" s="921"/>
      <c r="IGL72" s="921"/>
      <c r="IGM72" s="921"/>
      <c r="IGN72" s="921"/>
      <c r="IGO72" s="921"/>
      <c r="IGP72" s="921"/>
      <c r="IGQ72" s="921"/>
      <c r="IGR72" s="921"/>
      <c r="IGS72" s="921"/>
      <c r="IGT72" s="921"/>
      <c r="IGU72" s="921"/>
      <c r="IGV72" s="921"/>
      <c r="IGW72" s="921"/>
      <c r="IGX72" s="921"/>
      <c r="IGY72" s="921"/>
      <c r="IGZ72" s="921"/>
      <c r="IHA72" s="921"/>
      <c r="IHB72" s="921"/>
      <c r="IHC72" s="921"/>
      <c r="IHD72" s="921"/>
      <c r="IHE72" s="921"/>
      <c r="IHF72" s="921"/>
      <c r="IHG72" s="921"/>
      <c r="IHH72" s="921"/>
      <c r="IHI72" s="921"/>
      <c r="IHJ72" s="921"/>
      <c r="IHK72" s="921"/>
      <c r="IHL72" s="921"/>
      <c r="IHM72" s="921"/>
      <c r="IHN72" s="921"/>
      <c r="IHO72" s="921"/>
      <c r="IHP72" s="921"/>
      <c r="IHQ72" s="921"/>
      <c r="IHR72" s="921"/>
      <c r="IHS72" s="921"/>
      <c r="IHT72" s="921"/>
      <c r="IHU72" s="921"/>
      <c r="IHV72" s="921"/>
      <c r="IHW72" s="921"/>
      <c r="IHX72" s="921"/>
      <c r="IHY72" s="921"/>
      <c r="IHZ72" s="921"/>
      <c r="IIA72" s="921"/>
      <c r="IIB72" s="921"/>
      <c r="IIC72" s="921"/>
      <c r="IID72" s="921"/>
      <c r="IIE72" s="921"/>
      <c r="IIF72" s="921"/>
      <c r="IIG72" s="921"/>
      <c r="IIH72" s="921"/>
      <c r="III72" s="921"/>
      <c r="IIJ72" s="921"/>
      <c r="IIK72" s="921"/>
      <c r="IIL72" s="921"/>
      <c r="IIM72" s="921"/>
      <c r="IIN72" s="921"/>
      <c r="IIO72" s="921"/>
      <c r="IIP72" s="921"/>
      <c r="IIQ72" s="921"/>
      <c r="IIR72" s="921"/>
      <c r="IIS72" s="921"/>
      <c r="IIT72" s="921"/>
      <c r="IIU72" s="921"/>
      <c r="IIV72" s="921"/>
      <c r="IIW72" s="921"/>
      <c r="IIX72" s="921"/>
      <c r="IIY72" s="921"/>
      <c r="IIZ72" s="921"/>
      <c r="IJA72" s="921"/>
      <c r="IJB72" s="921"/>
      <c r="IJC72" s="921"/>
      <c r="IJD72" s="921"/>
      <c r="IJE72" s="921"/>
      <c r="IJF72" s="921"/>
      <c r="IJG72" s="921"/>
      <c r="IJH72" s="921"/>
      <c r="IJI72" s="921"/>
      <c r="IJJ72" s="921"/>
      <c r="IJK72" s="921"/>
      <c r="IJL72" s="921"/>
      <c r="IJM72" s="921"/>
      <c r="IJN72" s="921"/>
      <c r="IJO72" s="921"/>
      <c r="IJP72" s="921"/>
      <c r="IJQ72" s="921"/>
      <c r="IJR72" s="921"/>
      <c r="IJS72" s="921"/>
      <c r="IJT72" s="921"/>
      <c r="IJU72" s="921"/>
      <c r="IJV72" s="921"/>
      <c r="IJW72" s="921"/>
      <c r="IJX72" s="921"/>
      <c r="IJY72" s="921"/>
      <c r="IJZ72" s="921"/>
      <c r="IKA72" s="921"/>
      <c r="IKB72" s="921"/>
      <c r="IKC72" s="921"/>
      <c r="IKD72" s="921"/>
      <c r="IKE72" s="921"/>
      <c r="IKF72" s="921"/>
      <c r="IKG72" s="921"/>
      <c r="IKH72" s="921"/>
      <c r="IKI72" s="921"/>
      <c r="IKJ72" s="921"/>
      <c r="IKK72" s="921"/>
      <c r="IKL72" s="921"/>
      <c r="IKM72" s="921"/>
      <c r="IKN72" s="921"/>
      <c r="IKO72" s="921"/>
      <c r="IKP72" s="921"/>
      <c r="IKQ72" s="921"/>
      <c r="IKR72" s="921"/>
      <c r="IKS72" s="921"/>
      <c r="IKT72" s="921"/>
      <c r="IKU72" s="921"/>
      <c r="IKV72" s="921"/>
      <c r="IKW72" s="921"/>
      <c r="IKX72" s="921"/>
      <c r="IKY72" s="921"/>
      <c r="IKZ72" s="921"/>
      <c r="ILA72" s="921"/>
      <c r="ILB72" s="921"/>
      <c r="ILC72" s="921"/>
      <c r="ILD72" s="921"/>
      <c r="ILE72" s="921"/>
      <c r="ILF72" s="921"/>
      <c r="ILG72" s="921"/>
      <c r="ILH72" s="921"/>
      <c r="ILI72" s="921"/>
      <c r="ILJ72" s="921"/>
      <c r="ILK72" s="921"/>
      <c r="ILL72" s="921"/>
      <c r="ILM72" s="921"/>
      <c r="ILN72" s="921"/>
      <c r="ILO72" s="921"/>
      <c r="ILP72" s="921"/>
      <c r="ILQ72" s="921"/>
      <c r="ILR72" s="921"/>
      <c r="ILS72" s="921"/>
      <c r="ILT72" s="921"/>
      <c r="ILU72" s="921"/>
      <c r="ILV72" s="921"/>
      <c r="ILW72" s="921"/>
      <c r="ILX72" s="921"/>
      <c r="ILY72" s="921"/>
      <c r="ILZ72" s="921"/>
      <c r="IMA72" s="921"/>
      <c r="IMB72" s="921"/>
      <c r="IMC72" s="921"/>
      <c r="IMD72" s="921"/>
      <c r="IME72" s="921"/>
      <c r="IMF72" s="921"/>
      <c r="IMG72" s="921"/>
      <c r="IMH72" s="921"/>
      <c r="IMI72" s="921"/>
      <c r="IMJ72" s="921"/>
      <c r="IMK72" s="921"/>
      <c r="IML72" s="921"/>
      <c r="IMM72" s="921"/>
      <c r="IMN72" s="921"/>
      <c r="IMO72" s="921"/>
      <c r="IMP72" s="921"/>
      <c r="IMQ72" s="921"/>
      <c r="IMR72" s="921"/>
      <c r="IMS72" s="921"/>
      <c r="IMT72" s="921"/>
      <c r="IMU72" s="921"/>
      <c r="IMV72" s="921"/>
      <c r="IMW72" s="921"/>
      <c r="IMX72" s="921"/>
      <c r="IMY72" s="921"/>
      <c r="IMZ72" s="921"/>
      <c r="INA72" s="921"/>
      <c r="INB72" s="921"/>
      <c r="INC72" s="921"/>
      <c r="IND72" s="921"/>
      <c r="INE72" s="921"/>
      <c r="INF72" s="921"/>
      <c r="ING72" s="921"/>
      <c r="INH72" s="921"/>
      <c r="INI72" s="921"/>
      <c r="INJ72" s="921"/>
      <c r="INK72" s="921"/>
      <c r="INL72" s="921"/>
      <c r="INM72" s="921"/>
      <c r="INN72" s="921"/>
      <c r="INO72" s="921"/>
      <c r="INP72" s="921"/>
      <c r="INQ72" s="921"/>
      <c r="INR72" s="921"/>
      <c r="INS72" s="921"/>
      <c r="INT72" s="921"/>
      <c r="INU72" s="921"/>
      <c r="INV72" s="921"/>
      <c r="INW72" s="921"/>
      <c r="INX72" s="921"/>
      <c r="INY72" s="921"/>
      <c r="INZ72" s="921"/>
      <c r="IOA72" s="921"/>
      <c r="IOB72" s="921"/>
      <c r="IOC72" s="921"/>
      <c r="IOD72" s="921"/>
      <c r="IOE72" s="921"/>
      <c r="IOF72" s="921"/>
      <c r="IOG72" s="921"/>
      <c r="IOH72" s="921"/>
      <c r="IOI72" s="921"/>
      <c r="IOJ72" s="921"/>
      <c r="IOK72" s="921"/>
      <c r="IOL72" s="921"/>
      <c r="IOM72" s="921"/>
      <c r="ION72" s="921"/>
      <c r="IOO72" s="921"/>
      <c r="IOP72" s="921"/>
      <c r="IOQ72" s="921"/>
      <c r="IOR72" s="921"/>
      <c r="IOS72" s="921"/>
      <c r="IOT72" s="921"/>
      <c r="IOU72" s="921"/>
      <c r="IOV72" s="921"/>
      <c r="IOW72" s="921"/>
      <c r="IOX72" s="921"/>
      <c r="IOY72" s="921"/>
      <c r="IOZ72" s="921"/>
      <c r="IPA72" s="921"/>
      <c r="IPB72" s="921"/>
      <c r="IPC72" s="921"/>
      <c r="IPD72" s="921"/>
      <c r="IPE72" s="921"/>
      <c r="IPF72" s="921"/>
      <c r="IPG72" s="921"/>
      <c r="IPH72" s="921"/>
      <c r="IPI72" s="921"/>
      <c r="IPJ72" s="921"/>
      <c r="IPK72" s="921"/>
      <c r="IPL72" s="921"/>
      <c r="IPM72" s="921"/>
      <c r="IPN72" s="921"/>
      <c r="IPO72" s="921"/>
      <c r="IPP72" s="921"/>
      <c r="IPQ72" s="921"/>
      <c r="IPR72" s="921"/>
      <c r="IPS72" s="921"/>
      <c r="IPT72" s="921"/>
      <c r="IPU72" s="921"/>
      <c r="IPV72" s="921"/>
      <c r="IPW72" s="921"/>
      <c r="IPX72" s="921"/>
      <c r="IPY72" s="921"/>
      <c r="IPZ72" s="921"/>
      <c r="IQA72" s="921"/>
      <c r="IQB72" s="921"/>
      <c r="IQC72" s="921"/>
      <c r="IQD72" s="921"/>
      <c r="IQE72" s="921"/>
      <c r="IQF72" s="921"/>
      <c r="IQG72" s="921"/>
      <c r="IQH72" s="921"/>
      <c r="IQI72" s="921"/>
      <c r="IQJ72" s="921"/>
      <c r="IQK72" s="921"/>
      <c r="IQL72" s="921"/>
      <c r="IQM72" s="921"/>
      <c r="IQN72" s="921"/>
      <c r="IQO72" s="921"/>
      <c r="IQP72" s="921"/>
      <c r="IQQ72" s="921"/>
      <c r="IQR72" s="921"/>
      <c r="IQS72" s="921"/>
      <c r="IQT72" s="921"/>
      <c r="IQU72" s="921"/>
      <c r="IQV72" s="921"/>
      <c r="IQW72" s="921"/>
      <c r="IQX72" s="921"/>
      <c r="IQY72" s="921"/>
      <c r="IQZ72" s="921"/>
      <c r="IRA72" s="921"/>
      <c r="IRB72" s="921"/>
      <c r="IRC72" s="921"/>
      <c r="IRD72" s="921"/>
      <c r="IRE72" s="921"/>
      <c r="IRF72" s="921"/>
      <c r="IRG72" s="921"/>
      <c r="IRH72" s="921"/>
      <c r="IRI72" s="921"/>
      <c r="IRJ72" s="921"/>
      <c r="IRK72" s="921"/>
      <c r="IRL72" s="921"/>
      <c r="IRM72" s="921"/>
      <c r="IRN72" s="921"/>
      <c r="IRO72" s="921"/>
      <c r="IRP72" s="921"/>
      <c r="IRQ72" s="921"/>
      <c r="IRR72" s="921"/>
      <c r="IRS72" s="921"/>
      <c r="IRT72" s="921"/>
      <c r="IRU72" s="921"/>
      <c r="IRV72" s="921"/>
      <c r="IRW72" s="921"/>
      <c r="IRX72" s="921"/>
      <c r="IRY72" s="921"/>
      <c r="IRZ72" s="921"/>
      <c r="ISA72" s="921"/>
      <c r="ISB72" s="921"/>
      <c r="ISC72" s="921"/>
      <c r="ISD72" s="921"/>
      <c r="ISE72" s="921"/>
      <c r="ISF72" s="921"/>
      <c r="ISG72" s="921"/>
      <c r="ISH72" s="921"/>
      <c r="ISI72" s="921"/>
      <c r="ISJ72" s="921"/>
      <c r="ISK72" s="921"/>
      <c r="ISL72" s="921"/>
      <c r="ISM72" s="921"/>
      <c r="ISN72" s="921"/>
      <c r="ISO72" s="921"/>
      <c r="ISP72" s="921"/>
      <c r="ISQ72" s="921"/>
      <c r="ISR72" s="921"/>
      <c r="ISS72" s="921"/>
      <c r="IST72" s="921"/>
      <c r="ISU72" s="921"/>
      <c r="ISV72" s="921"/>
      <c r="ISW72" s="921"/>
      <c r="ISX72" s="921"/>
      <c r="ISY72" s="921"/>
      <c r="ISZ72" s="921"/>
      <c r="ITA72" s="921"/>
      <c r="ITB72" s="921"/>
      <c r="ITC72" s="921"/>
      <c r="ITD72" s="921"/>
      <c r="ITE72" s="921"/>
      <c r="ITF72" s="921"/>
      <c r="ITG72" s="921"/>
      <c r="ITH72" s="921"/>
      <c r="ITI72" s="921"/>
      <c r="ITJ72" s="921"/>
      <c r="ITK72" s="921"/>
      <c r="ITL72" s="921"/>
      <c r="ITM72" s="921"/>
      <c r="ITN72" s="921"/>
      <c r="ITO72" s="921"/>
      <c r="ITP72" s="921"/>
      <c r="ITQ72" s="921"/>
      <c r="ITR72" s="921"/>
      <c r="ITS72" s="921"/>
      <c r="ITT72" s="921"/>
      <c r="ITU72" s="921"/>
      <c r="ITV72" s="921"/>
      <c r="ITW72" s="921"/>
      <c r="ITX72" s="921"/>
      <c r="ITY72" s="921"/>
      <c r="ITZ72" s="921"/>
      <c r="IUA72" s="921"/>
      <c r="IUB72" s="921"/>
      <c r="IUC72" s="921"/>
      <c r="IUD72" s="921"/>
      <c r="IUE72" s="921"/>
      <c r="IUF72" s="921"/>
      <c r="IUG72" s="921"/>
      <c r="IUH72" s="921"/>
      <c r="IUI72" s="921"/>
      <c r="IUJ72" s="921"/>
      <c r="IUK72" s="921"/>
      <c r="IUL72" s="921"/>
      <c r="IUM72" s="921"/>
      <c r="IUN72" s="921"/>
      <c r="IUO72" s="921"/>
      <c r="IUP72" s="921"/>
      <c r="IUQ72" s="921"/>
      <c r="IUR72" s="921"/>
      <c r="IUS72" s="921"/>
      <c r="IUT72" s="921"/>
      <c r="IUU72" s="921"/>
      <c r="IUV72" s="921"/>
      <c r="IUW72" s="921"/>
      <c r="IUX72" s="921"/>
      <c r="IUY72" s="921"/>
      <c r="IUZ72" s="921"/>
      <c r="IVA72" s="921"/>
      <c r="IVB72" s="921"/>
      <c r="IVC72" s="921"/>
      <c r="IVD72" s="921"/>
      <c r="IVE72" s="921"/>
      <c r="IVF72" s="921"/>
      <c r="IVG72" s="921"/>
      <c r="IVH72" s="921"/>
      <c r="IVI72" s="921"/>
      <c r="IVJ72" s="921"/>
      <c r="IVK72" s="921"/>
      <c r="IVL72" s="921"/>
      <c r="IVM72" s="921"/>
      <c r="IVN72" s="921"/>
      <c r="IVO72" s="921"/>
      <c r="IVP72" s="921"/>
      <c r="IVQ72" s="921"/>
      <c r="IVR72" s="921"/>
      <c r="IVS72" s="921"/>
      <c r="IVT72" s="921"/>
      <c r="IVU72" s="921"/>
      <c r="IVV72" s="921"/>
      <c r="IVW72" s="921"/>
      <c r="IVX72" s="921"/>
      <c r="IVY72" s="921"/>
      <c r="IVZ72" s="921"/>
      <c r="IWA72" s="921"/>
      <c r="IWB72" s="921"/>
      <c r="IWC72" s="921"/>
      <c r="IWD72" s="921"/>
      <c r="IWE72" s="921"/>
      <c r="IWF72" s="921"/>
      <c r="IWG72" s="921"/>
      <c r="IWH72" s="921"/>
      <c r="IWI72" s="921"/>
      <c r="IWJ72" s="921"/>
      <c r="IWK72" s="921"/>
      <c r="IWL72" s="921"/>
      <c r="IWM72" s="921"/>
      <c r="IWN72" s="921"/>
      <c r="IWO72" s="921"/>
      <c r="IWP72" s="921"/>
      <c r="IWQ72" s="921"/>
      <c r="IWR72" s="921"/>
      <c r="IWS72" s="921"/>
      <c r="IWT72" s="921"/>
      <c r="IWU72" s="921"/>
      <c r="IWV72" s="921"/>
      <c r="IWW72" s="921"/>
      <c r="IWX72" s="921"/>
      <c r="IWY72" s="921"/>
      <c r="IWZ72" s="921"/>
      <c r="IXA72" s="921"/>
      <c r="IXB72" s="921"/>
      <c r="IXC72" s="921"/>
      <c r="IXD72" s="921"/>
      <c r="IXE72" s="921"/>
      <c r="IXF72" s="921"/>
      <c r="IXG72" s="921"/>
      <c r="IXH72" s="921"/>
      <c r="IXI72" s="921"/>
      <c r="IXJ72" s="921"/>
      <c r="IXK72" s="921"/>
      <c r="IXL72" s="921"/>
      <c r="IXM72" s="921"/>
      <c r="IXN72" s="921"/>
      <c r="IXO72" s="921"/>
      <c r="IXP72" s="921"/>
      <c r="IXQ72" s="921"/>
      <c r="IXR72" s="921"/>
      <c r="IXS72" s="921"/>
      <c r="IXT72" s="921"/>
      <c r="IXU72" s="921"/>
      <c r="IXV72" s="921"/>
      <c r="IXW72" s="921"/>
      <c r="IXX72" s="921"/>
      <c r="IXY72" s="921"/>
      <c r="IXZ72" s="921"/>
      <c r="IYA72" s="921"/>
      <c r="IYB72" s="921"/>
      <c r="IYC72" s="921"/>
      <c r="IYD72" s="921"/>
      <c r="IYE72" s="921"/>
      <c r="IYF72" s="921"/>
      <c r="IYG72" s="921"/>
      <c r="IYH72" s="921"/>
      <c r="IYI72" s="921"/>
      <c r="IYJ72" s="921"/>
      <c r="IYK72" s="921"/>
      <c r="IYL72" s="921"/>
      <c r="IYM72" s="921"/>
      <c r="IYN72" s="921"/>
      <c r="IYO72" s="921"/>
      <c r="IYP72" s="921"/>
      <c r="IYQ72" s="921"/>
      <c r="IYR72" s="921"/>
      <c r="IYS72" s="921"/>
      <c r="IYT72" s="921"/>
      <c r="IYU72" s="921"/>
      <c r="IYV72" s="921"/>
      <c r="IYW72" s="921"/>
      <c r="IYX72" s="921"/>
      <c r="IYY72" s="921"/>
      <c r="IYZ72" s="921"/>
      <c r="IZA72" s="921"/>
      <c r="IZB72" s="921"/>
      <c r="IZC72" s="921"/>
      <c r="IZD72" s="921"/>
      <c r="IZE72" s="921"/>
      <c r="IZF72" s="921"/>
      <c r="IZG72" s="921"/>
      <c r="IZH72" s="921"/>
      <c r="IZI72" s="921"/>
      <c r="IZJ72" s="921"/>
      <c r="IZK72" s="921"/>
      <c r="IZL72" s="921"/>
      <c r="IZM72" s="921"/>
      <c r="IZN72" s="921"/>
      <c r="IZO72" s="921"/>
      <c r="IZP72" s="921"/>
      <c r="IZQ72" s="921"/>
      <c r="IZR72" s="921"/>
      <c r="IZS72" s="921"/>
      <c r="IZT72" s="921"/>
      <c r="IZU72" s="921"/>
      <c r="IZV72" s="921"/>
      <c r="IZW72" s="921"/>
      <c r="IZX72" s="921"/>
      <c r="IZY72" s="921"/>
      <c r="IZZ72" s="921"/>
      <c r="JAA72" s="921"/>
      <c r="JAB72" s="921"/>
      <c r="JAC72" s="921"/>
      <c r="JAD72" s="921"/>
      <c r="JAE72" s="921"/>
      <c r="JAF72" s="921"/>
      <c r="JAG72" s="921"/>
      <c r="JAH72" s="921"/>
      <c r="JAI72" s="921"/>
      <c r="JAJ72" s="921"/>
      <c r="JAK72" s="921"/>
      <c r="JAL72" s="921"/>
      <c r="JAM72" s="921"/>
      <c r="JAN72" s="921"/>
      <c r="JAO72" s="921"/>
      <c r="JAP72" s="921"/>
      <c r="JAQ72" s="921"/>
      <c r="JAR72" s="921"/>
      <c r="JAS72" s="921"/>
      <c r="JAT72" s="921"/>
      <c r="JAU72" s="921"/>
      <c r="JAV72" s="921"/>
      <c r="JAW72" s="921"/>
      <c r="JAX72" s="921"/>
      <c r="JAY72" s="921"/>
      <c r="JAZ72" s="921"/>
      <c r="JBA72" s="921"/>
      <c r="JBB72" s="921"/>
      <c r="JBC72" s="921"/>
      <c r="JBD72" s="921"/>
      <c r="JBE72" s="921"/>
      <c r="JBF72" s="921"/>
      <c r="JBG72" s="921"/>
      <c r="JBH72" s="921"/>
      <c r="JBI72" s="921"/>
      <c r="JBJ72" s="921"/>
      <c r="JBK72" s="921"/>
      <c r="JBL72" s="921"/>
      <c r="JBM72" s="921"/>
      <c r="JBN72" s="921"/>
      <c r="JBO72" s="921"/>
      <c r="JBP72" s="921"/>
      <c r="JBQ72" s="921"/>
      <c r="JBR72" s="921"/>
      <c r="JBS72" s="921"/>
      <c r="JBT72" s="921"/>
      <c r="JBU72" s="921"/>
      <c r="JBV72" s="921"/>
      <c r="JBW72" s="921"/>
      <c r="JBX72" s="921"/>
      <c r="JBY72" s="921"/>
      <c r="JBZ72" s="921"/>
      <c r="JCA72" s="921"/>
      <c r="JCB72" s="921"/>
      <c r="JCC72" s="921"/>
      <c r="JCD72" s="921"/>
      <c r="JCE72" s="921"/>
      <c r="JCF72" s="921"/>
      <c r="JCG72" s="921"/>
      <c r="JCH72" s="921"/>
      <c r="JCI72" s="921"/>
      <c r="JCJ72" s="921"/>
      <c r="JCK72" s="921"/>
      <c r="JCL72" s="921"/>
      <c r="JCM72" s="921"/>
      <c r="JCN72" s="921"/>
      <c r="JCO72" s="921"/>
      <c r="JCP72" s="921"/>
      <c r="JCQ72" s="921"/>
      <c r="JCR72" s="921"/>
      <c r="JCS72" s="921"/>
      <c r="JCT72" s="921"/>
      <c r="JCU72" s="921"/>
      <c r="JCV72" s="921"/>
      <c r="JCW72" s="921"/>
      <c r="JCX72" s="921"/>
      <c r="JCY72" s="921"/>
      <c r="JCZ72" s="921"/>
      <c r="JDA72" s="921"/>
      <c r="JDB72" s="921"/>
      <c r="JDC72" s="921"/>
      <c r="JDD72" s="921"/>
      <c r="JDE72" s="921"/>
      <c r="JDF72" s="921"/>
      <c r="JDG72" s="921"/>
      <c r="JDH72" s="921"/>
      <c r="JDI72" s="921"/>
      <c r="JDJ72" s="921"/>
      <c r="JDK72" s="921"/>
      <c r="JDL72" s="921"/>
      <c r="JDM72" s="921"/>
      <c r="JDN72" s="921"/>
      <c r="JDO72" s="921"/>
      <c r="JDP72" s="921"/>
      <c r="JDQ72" s="921"/>
      <c r="JDR72" s="921"/>
      <c r="JDS72" s="921"/>
      <c r="JDT72" s="921"/>
      <c r="JDU72" s="921"/>
      <c r="JDV72" s="921"/>
      <c r="JDW72" s="921"/>
      <c r="JDX72" s="921"/>
      <c r="JDY72" s="921"/>
      <c r="JDZ72" s="921"/>
      <c r="JEA72" s="921"/>
      <c r="JEB72" s="921"/>
      <c r="JEC72" s="921"/>
      <c r="JED72" s="921"/>
      <c r="JEE72" s="921"/>
      <c r="JEF72" s="921"/>
      <c r="JEG72" s="921"/>
      <c r="JEH72" s="921"/>
      <c r="JEI72" s="921"/>
      <c r="JEJ72" s="921"/>
      <c r="JEK72" s="921"/>
      <c r="JEL72" s="921"/>
      <c r="JEM72" s="921"/>
      <c r="JEN72" s="921"/>
      <c r="JEO72" s="921"/>
      <c r="JEP72" s="921"/>
      <c r="JEQ72" s="921"/>
      <c r="JER72" s="921"/>
      <c r="JES72" s="921"/>
      <c r="JET72" s="921"/>
      <c r="JEU72" s="921"/>
      <c r="JEV72" s="921"/>
      <c r="JEW72" s="921"/>
      <c r="JEX72" s="921"/>
      <c r="JEY72" s="921"/>
      <c r="JEZ72" s="921"/>
      <c r="JFA72" s="921"/>
      <c r="JFB72" s="921"/>
      <c r="JFC72" s="921"/>
      <c r="JFD72" s="921"/>
      <c r="JFE72" s="921"/>
      <c r="JFF72" s="921"/>
      <c r="JFG72" s="921"/>
      <c r="JFH72" s="921"/>
      <c r="JFI72" s="921"/>
      <c r="JFJ72" s="921"/>
      <c r="JFK72" s="921"/>
      <c r="JFL72" s="921"/>
      <c r="JFM72" s="921"/>
      <c r="JFN72" s="921"/>
      <c r="JFO72" s="921"/>
      <c r="JFP72" s="921"/>
      <c r="JFQ72" s="921"/>
      <c r="JFR72" s="921"/>
      <c r="JFS72" s="921"/>
      <c r="JFT72" s="921"/>
      <c r="JFU72" s="921"/>
      <c r="JFV72" s="921"/>
      <c r="JFW72" s="921"/>
      <c r="JFX72" s="921"/>
      <c r="JFY72" s="921"/>
      <c r="JFZ72" s="921"/>
      <c r="JGA72" s="921"/>
      <c r="JGB72" s="921"/>
      <c r="JGC72" s="921"/>
      <c r="JGD72" s="921"/>
      <c r="JGE72" s="921"/>
      <c r="JGF72" s="921"/>
      <c r="JGG72" s="921"/>
      <c r="JGH72" s="921"/>
      <c r="JGI72" s="921"/>
      <c r="JGJ72" s="921"/>
      <c r="JGK72" s="921"/>
      <c r="JGL72" s="921"/>
      <c r="JGM72" s="921"/>
      <c r="JGN72" s="921"/>
      <c r="JGO72" s="921"/>
      <c r="JGP72" s="921"/>
      <c r="JGQ72" s="921"/>
      <c r="JGR72" s="921"/>
      <c r="JGS72" s="921"/>
      <c r="JGT72" s="921"/>
      <c r="JGU72" s="921"/>
      <c r="JGV72" s="921"/>
      <c r="JGW72" s="921"/>
      <c r="JGX72" s="921"/>
      <c r="JGY72" s="921"/>
      <c r="JGZ72" s="921"/>
      <c r="JHA72" s="921"/>
      <c r="JHB72" s="921"/>
      <c r="JHC72" s="921"/>
      <c r="JHD72" s="921"/>
      <c r="JHE72" s="921"/>
      <c r="JHF72" s="921"/>
      <c r="JHG72" s="921"/>
      <c r="JHH72" s="921"/>
      <c r="JHI72" s="921"/>
      <c r="JHJ72" s="921"/>
      <c r="JHK72" s="921"/>
      <c r="JHL72" s="921"/>
      <c r="JHM72" s="921"/>
      <c r="JHN72" s="921"/>
      <c r="JHO72" s="921"/>
      <c r="JHP72" s="921"/>
      <c r="JHQ72" s="921"/>
      <c r="JHR72" s="921"/>
      <c r="JHS72" s="921"/>
      <c r="JHT72" s="921"/>
      <c r="JHU72" s="921"/>
      <c r="JHV72" s="921"/>
      <c r="JHW72" s="921"/>
      <c r="JHX72" s="921"/>
      <c r="JHY72" s="921"/>
      <c r="JHZ72" s="921"/>
      <c r="JIA72" s="921"/>
      <c r="JIB72" s="921"/>
      <c r="JIC72" s="921"/>
      <c r="JID72" s="921"/>
      <c r="JIE72" s="921"/>
      <c r="JIF72" s="921"/>
      <c r="JIG72" s="921"/>
      <c r="JIH72" s="921"/>
      <c r="JII72" s="921"/>
      <c r="JIJ72" s="921"/>
      <c r="JIK72" s="921"/>
      <c r="JIL72" s="921"/>
      <c r="JIM72" s="921"/>
      <c r="JIN72" s="921"/>
      <c r="JIO72" s="921"/>
      <c r="JIP72" s="921"/>
      <c r="JIQ72" s="921"/>
      <c r="JIR72" s="921"/>
      <c r="JIS72" s="921"/>
      <c r="JIT72" s="921"/>
      <c r="JIU72" s="921"/>
      <c r="JIV72" s="921"/>
      <c r="JIW72" s="921"/>
      <c r="JIX72" s="921"/>
      <c r="JIY72" s="921"/>
      <c r="JIZ72" s="921"/>
      <c r="JJA72" s="921"/>
      <c r="JJB72" s="921"/>
      <c r="JJC72" s="921"/>
      <c r="JJD72" s="921"/>
      <c r="JJE72" s="921"/>
      <c r="JJF72" s="921"/>
      <c r="JJG72" s="921"/>
      <c r="JJH72" s="921"/>
      <c r="JJI72" s="921"/>
      <c r="JJJ72" s="921"/>
      <c r="JJK72" s="921"/>
      <c r="JJL72" s="921"/>
      <c r="JJM72" s="921"/>
      <c r="JJN72" s="921"/>
      <c r="JJO72" s="921"/>
      <c r="JJP72" s="921"/>
      <c r="JJQ72" s="921"/>
      <c r="JJR72" s="921"/>
      <c r="JJS72" s="921"/>
      <c r="JJT72" s="921"/>
      <c r="JJU72" s="921"/>
      <c r="JJV72" s="921"/>
      <c r="JJW72" s="921"/>
      <c r="JJX72" s="921"/>
      <c r="JJY72" s="921"/>
      <c r="JJZ72" s="921"/>
      <c r="JKA72" s="921"/>
      <c r="JKB72" s="921"/>
      <c r="JKC72" s="921"/>
      <c r="JKD72" s="921"/>
      <c r="JKE72" s="921"/>
      <c r="JKF72" s="921"/>
      <c r="JKG72" s="921"/>
      <c r="JKH72" s="921"/>
      <c r="JKI72" s="921"/>
      <c r="JKJ72" s="921"/>
      <c r="JKK72" s="921"/>
      <c r="JKL72" s="921"/>
      <c r="JKM72" s="921"/>
      <c r="JKN72" s="921"/>
      <c r="JKO72" s="921"/>
      <c r="JKP72" s="921"/>
      <c r="JKQ72" s="921"/>
      <c r="JKR72" s="921"/>
      <c r="JKS72" s="921"/>
      <c r="JKT72" s="921"/>
      <c r="JKU72" s="921"/>
      <c r="JKV72" s="921"/>
      <c r="JKW72" s="921"/>
      <c r="JKX72" s="921"/>
      <c r="JKY72" s="921"/>
      <c r="JKZ72" s="921"/>
      <c r="JLA72" s="921"/>
      <c r="JLB72" s="921"/>
      <c r="JLC72" s="921"/>
      <c r="JLD72" s="921"/>
      <c r="JLE72" s="921"/>
      <c r="JLF72" s="921"/>
      <c r="JLG72" s="921"/>
      <c r="JLH72" s="921"/>
      <c r="JLI72" s="921"/>
      <c r="JLJ72" s="921"/>
      <c r="JLK72" s="921"/>
      <c r="JLL72" s="921"/>
      <c r="JLM72" s="921"/>
      <c r="JLN72" s="921"/>
      <c r="JLO72" s="921"/>
      <c r="JLP72" s="921"/>
      <c r="JLQ72" s="921"/>
      <c r="JLR72" s="921"/>
      <c r="JLS72" s="921"/>
      <c r="JLT72" s="921"/>
      <c r="JLU72" s="921"/>
      <c r="JLV72" s="921"/>
      <c r="JLW72" s="921"/>
      <c r="JLX72" s="921"/>
      <c r="JLY72" s="921"/>
      <c r="JLZ72" s="921"/>
      <c r="JMA72" s="921"/>
      <c r="JMB72" s="921"/>
      <c r="JMC72" s="921"/>
      <c r="JMD72" s="921"/>
      <c r="JME72" s="921"/>
      <c r="JMF72" s="921"/>
      <c r="JMG72" s="921"/>
      <c r="JMH72" s="921"/>
      <c r="JMI72" s="921"/>
      <c r="JMJ72" s="921"/>
      <c r="JMK72" s="921"/>
      <c r="JML72" s="921"/>
      <c r="JMM72" s="921"/>
      <c r="JMN72" s="921"/>
      <c r="JMO72" s="921"/>
      <c r="JMP72" s="921"/>
      <c r="JMQ72" s="921"/>
      <c r="JMR72" s="921"/>
      <c r="JMS72" s="921"/>
      <c r="JMT72" s="921"/>
      <c r="JMU72" s="921"/>
      <c r="JMV72" s="921"/>
      <c r="JMW72" s="921"/>
      <c r="JMX72" s="921"/>
      <c r="JMY72" s="921"/>
      <c r="JMZ72" s="921"/>
      <c r="JNA72" s="921"/>
      <c r="JNB72" s="921"/>
      <c r="JNC72" s="921"/>
      <c r="JND72" s="921"/>
      <c r="JNE72" s="921"/>
      <c r="JNF72" s="921"/>
      <c r="JNG72" s="921"/>
      <c r="JNH72" s="921"/>
      <c r="JNI72" s="921"/>
      <c r="JNJ72" s="921"/>
      <c r="JNK72" s="921"/>
      <c r="JNL72" s="921"/>
      <c r="JNM72" s="921"/>
      <c r="JNN72" s="921"/>
      <c r="JNO72" s="921"/>
      <c r="JNP72" s="921"/>
      <c r="JNQ72" s="921"/>
      <c r="JNR72" s="921"/>
      <c r="JNS72" s="921"/>
      <c r="JNT72" s="921"/>
      <c r="JNU72" s="921"/>
      <c r="JNV72" s="921"/>
      <c r="JNW72" s="921"/>
      <c r="JNX72" s="921"/>
      <c r="JNY72" s="921"/>
      <c r="JNZ72" s="921"/>
      <c r="JOA72" s="921"/>
      <c r="JOB72" s="921"/>
      <c r="JOC72" s="921"/>
      <c r="JOD72" s="921"/>
      <c r="JOE72" s="921"/>
      <c r="JOF72" s="921"/>
      <c r="JOG72" s="921"/>
      <c r="JOH72" s="921"/>
      <c r="JOI72" s="921"/>
      <c r="JOJ72" s="921"/>
      <c r="JOK72" s="921"/>
      <c r="JOL72" s="921"/>
      <c r="JOM72" s="921"/>
      <c r="JON72" s="921"/>
      <c r="JOO72" s="921"/>
      <c r="JOP72" s="921"/>
      <c r="JOQ72" s="921"/>
      <c r="JOR72" s="921"/>
      <c r="JOS72" s="921"/>
      <c r="JOT72" s="921"/>
      <c r="JOU72" s="921"/>
      <c r="JOV72" s="921"/>
      <c r="JOW72" s="921"/>
      <c r="JOX72" s="921"/>
      <c r="JOY72" s="921"/>
      <c r="JOZ72" s="921"/>
      <c r="JPA72" s="921"/>
      <c r="JPB72" s="921"/>
      <c r="JPC72" s="921"/>
      <c r="JPD72" s="921"/>
      <c r="JPE72" s="921"/>
      <c r="JPF72" s="921"/>
      <c r="JPG72" s="921"/>
      <c r="JPH72" s="921"/>
      <c r="JPI72" s="921"/>
      <c r="JPJ72" s="921"/>
      <c r="JPK72" s="921"/>
      <c r="JPL72" s="921"/>
      <c r="JPM72" s="921"/>
      <c r="JPN72" s="921"/>
      <c r="JPO72" s="921"/>
      <c r="JPP72" s="921"/>
      <c r="JPQ72" s="921"/>
      <c r="JPR72" s="921"/>
      <c r="JPS72" s="921"/>
      <c r="JPT72" s="921"/>
      <c r="JPU72" s="921"/>
      <c r="JPV72" s="921"/>
      <c r="JPW72" s="921"/>
      <c r="JPX72" s="921"/>
      <c r="JPY72" s="921"/>
      <c r="JPZ72" s="921"/>
      <c r="JQA72" s="921"/>
      <c r="JQB72" s="921"/>
      <c r="JQC72" s="921"/>
      <c r="JQD72" s="921"/>
      <c r="JQE72" s="921"/>
      <c r="JQF72" s="921"/>
      <c r="JQG72" s="921"/>
      <c r="JQH72" s="921"/>
      <c r="JQI72" s="921"/>
      <c r="JQJ72" s="921"/>
      <c r="JQK72" s="921"/>
      <c r="JQL72" s="921"/>
      <c r="JQM72" s="921"/>
      <c r="JQN72" s="921"/>
      <c r="JQO72" s="921"/>
      <c r="JQP72" s="921"/>
      <c r="JQQ72" s="921"/>
      <c r="JQR72" s="921"/>
      <c r="JQS72" s="921"/>
      <c r="JQT72" s="921"/>
      <c r="JQU72" s="921"/>
      <c r="JQV72" s="921"/>
      <c r="JQW72" s="921"/>
      <c r="JQX72" s="921"/>
      <c r="JQY72" s="921"/>
      <c r="JQZ72" s="921"/>
      <c r="JRA72" s="921"/>
      <c r="JRB72" s="921"/>
      <c r="JRC72" s="921"/>
      <c r="JRD72" s="921"/>
      <c r="JRE72" s="921"/>
      <c r="JRF72" s="921"/>
      <c r="JRG72" s="921"/>
      <c r="JRH72" s="921"/>
      <c r="JRI72" s="921"/>
      <c r="JRJ72" s="921"/>
      <c r="JRK72" s="921"/>
      <c r="JRL72" s="921"/>
      <c r="JRM72" s="921"/>
      <c r="JRN72" s="921"/>
      <c r="JRO72" s="921"/>
      <c r="JRP72" s="921"/>
      <c r="JRQ72" s="921"/>
      <c r="JRR72" s="921"/>
      <c r="JRS72" s="921"/>
      <c r="JRT72" s="921"/>
      <c r="JRU72" s="921"/>
      <c r="JRV72" s="921"/>
      <c r="JRW72" s="921"/>
      <c r="JRX72" s="921"/>
      <c r="JRY72" s="921"/>
      <c r="JRZ72" s="921"/>
      <c r="JSA72" s="921"/>
      <c r="JSB72" s="921"/>
      <c r="JSC72" s="921"/>
      <c r="JSD72" s="921"/>
      <c r="JSE72" s="921"/>
      <c r="JSF72" s="921"/>
      <c r="JSG72" s="921"/>
      <c r="JSH72" s="921"/>
      <c r="JSI72" s="921"/>
      <c r="JSJ72" s="921"/>
      <c r="JSK72" s="921"/>
      <c r="JSL72" s="921"/>
      <c r="JSM72" s="921"/>
      <c r="JSN72" s="921"/>
      <c r="JSO72" s="921"/>
      <c r="JSP72" s="921"/>
      <c r="JSQ72" s="921"/>
      <c r="JSR72" s="921"/>
      <c r="JSS72" s="921"/>
      <c r="JST72" s="921"/>
      <c r="JSU72" s="921"/>
      <c r="JSV72" s="921"/>
      <c r="JSW72" s="921"/>
      <c r="JSX72" s="921"/>
      <c r="JSY72" s="921"/>
      <c r="JSZ72" s="921"/>
      <c r="JTA72" s="921"/>
      <c r="JTB72" s="921"/>
      <c r="JTC72" s="921"/>
      <c r="JTD72" s="921"/>
      <c r="JTE72" s="921"/>
      <c r="JTF72" s="921"/>
      <c r="JTG72" s="921"/>
      <c r="JTH72" s="921"/>
      <c r="JTI72" s="921"/>
      <c r="JTJ72" s="921"/>
      <c r="JTK72" s="921"/>
      <c r="JTL72" s="921"/>
      <c r="JTM72" s="921"/>
      <c r="JTN72" s="921"/>
      <c r="JTO72" s="921"/>
      <c r="JTP72" s="921"/>
      <c r="JTQ72" s="921"/>
      <c r="JTR72" s="921"/>
      <c r="JTS72" s="921"/>
      <c r="JTT72" s="921"/>
      <c r="JTU72" s="921"/>
      <c r="JTV72" s="921"/>
      <c r="JTW72" s="921"/>
      <c r="JTX72" s="921"/>
      <c r="JTY72" s="921"/>
      <c r="JTZ72" s="921"/>
      <c r="JUA72" s="921"/>
      <c r="JUB72" s="921"/>
      <c r="JUC72" s="921"/>
      <c r="JUD72" s="921"/>
      <c r="JUE72" s="921"/>
      <c r="JUF72" s="921"/>
      <c r="JUG72" s="921"/>
      <c r="JUH72" s="921"/>
      <c r="JUI72" s="921"/>
      <c r="JUJ72" s="921"/>
      <c r="JUK72" s="921"/>
      <c r="JUL72" s="921"/>
      <c r="JUM72" s="921"/>
      <c r="JUN72" s="921"/>
      <c r="JUO72" s="921"/>
      <c r="JUP72" s="921"/>
      <c r="JUQ72" s="921"/>
      <c r="JUR72" s="921"/>
      <c r="JUS72" s="921"/>
      <c r="JUT72" s="921"/>
      <c r="JUU72" s="921"/>
      <c r="JUV72" s="921"/>
      <c r="JUW72" s="921"/>
      <c r="JUX72" s="921"/>
      <c r="JUY72" s="921"/>
      <c r="JUZ72" s="921"/>
      <c r="JVA72" s="921"/>
      <c r="JVB72" s="921"/>
      <c r="JVC72" s="921"/>
      <c r="JVD72" s="921"/>
      <c r="JVE72" s="921"/>
      <c r="JVF72" s="921"/>
      <c r="JVG72" s="921"/>
      <c r="JVH72" s="921"/>
      <c r="JVI72" s="921"/>
      <c r="JVJ72" s="921"/>
      <c r="JVK72" s="921"/>
      <c r="JVL72" s="921"/>
      <c r="JVM72" s="921"/>
      <c r="JVN72" s="921"/>
      <c r="JVO72" s="921"/>
      <c r="JVP72" s="921"/>
      <c r="JVQ72" s="921"/>
      <c r="JVR72" s="921"/>
      <c r="JVS72" s="921"/>
      <c r="JVT72" s="921"/>
      <c r="JVU72" s="921"/>
      <c r="JVV72" s="921"/>
      <c r="JVW72" s="921"/>
      <c r="JVX72" s="921"/>
      <c r="JVY72" s="921"/>
      <c r="JVZ72" s="921"/>
      <c r="JWA72" s="921"/>
      <c r="JWB72" s="921"/>
      <c r="JWC72" s="921"/>
      <c r="JWD72" s="921"/>
      <c r="JWE72" s="921"/>
      <c r="JWF72" s="921"/>
      <c r="JWG72" s="921"/>
      <c r="JWH72" s="921"/>
      <c r="JWI72" s="921"/>
      <c r="JWJ72" s="921"/>
      <c r="JWK72" s="921"/>
      <c r="JWL72" s="921"/>
      <c r="JWM72" s="921"/>
      <c r="JWN72" s="921"/>
      <c r="JWO72" s="921"/>
      <c r="JWP72" s="921"/>
      <c r="JWQ72" s="921"/>
      <c r="JWR72" s="921"/>
      <c r="JWS72" s="921"/>
      <c r="JWT72" s="921"/>
      <c r="JWU72" s="921"/>
      <c r="JWV72" s="921"/>
      <c r="JWW72" s="921"/>
      <c r="JWX72" s="921"/>
      <c r="JWY72" s="921"/>
      <c r="JWZ72" s="921"/>
      <c r="JXA72" s="921"/>
      <c r="JXB72" s="921"/>
      <c r="JXC72" s="921"/>
      <c r="JXD72" s="921"/>
      <c r="JXE72" s="921"/>
      <c r="JXF72" s="921"/>
      <c r="JXG72" s="921"/>
      <c r="JXH72" s="921"/>
      <c r="JXI72" s="921"/>
      <c r="JXJ72" s="921"/>
      <c r="JXK72" s="921"/>
      <c r="JXL72" s="921"/>
      <c r="JXM72" s="921"/>
      <c r="JXN72" s="921"/>
      <c r="JXO72" s="921"/>
      <c r="JXP72" s="921"/>
      <c r="JXQ72" s="921"/>
      <c r="JXR72" s="921"/>
      <c r="JXS72" s="921"/>
      <c r="JXT72" s="921"/>
      <c r="JXU72" s="921"/>
      <c r="JXV72" s="921"/>
      <c r="JXW72" s="921"/>
      <c r="JXX72" s="921"/>
      <c r="JXY72" s="921"/>
      <c r="JXZ72" s="921"/>
      <c r="JYA72" s="921"/>
      <c r="JYB72" s="921"/>
      <c r="JYC72" s="921"/>
      <c r="JYD72" s="921"/>
      <c r="JYE72" s="921"/>
      <c r="JYF72" s="921"/>
      <c r="JYG72" s="921"/>
      <c r="JYH72" s="921"/>
      <c r="JYI72" s="921"/>
      <c r="JYJ72" s="921"/>
      <c r="JYK72" s="921"/>
      <c r="JYL72" s="921"/>
      <c r="JYM72" s="921"/>
      <c r="JYN72" s="921"/>
      <c r="JYO72" s="921"/>
      <c r="JYP72" s="921"/>
      <c r="JYQ72" s="921"/>
      <c r="JYR72" s="921"/>
      <c r="JYS72" s="921"/>
      <c r="JYT72" s="921"/>
      <c r="JYU72" s="921"/>
      <c r="JYV72" s="921"/>
      <c r="JYW72" s="921"/>
      <c r="JYX72" s="921"/>
      <c r="JYY72" s="921"/>
      <c r="JYZ72" s="921"/>
      <c r="JZA72" s="921"/>
      <c r="JZB72" s="921"/>
      <c r="JZC72" s="921"/>
      <c r="JZD72" s="921"/>
      <c r="JZE72" s="921"/>
      <c r="JZF72" s="921"/>
      <c r="JZG72" s="921"/>
      <c r="JZH72" s="921"/>
      <c r="JZI72" s="921"/>
      <c r="JZJ72" s="921"/>
      <c r="JZK72" s="921"/>
      <c r="JZL72" s="921"/>
      <c r="JZM72" s="921"/>
      <c r="JZN72" s="921"/>
      <c r="JZO72" s="921"/>
      <c r="JZP72" s="921"/>
      <c r="JZQ72" s="921"/>
      <c r="JZR72" s="921"/>
      <c r="JZS72" s="921"/>
      <c r="JZT72" s="921"/>
      <c r="JZU72" s="921"/>
      <c r="JZV72" s="921"/>
      <c r="JZW72" s="921"/>
      <c r="JZX72" s="921"/>
      <c r="JZY72" s="921"/>
      <c r="JZZ72" s="921"/>
      <c r="KAA72" s="921"/>
      <c r="KAB72" s="921"/>
      <c r="KAC72" s="921"/>
      <c r="KAD72" s="921"/>
      <c r="KAE72" s="921"/>
      <c r="KAF72" s="921"/>
      <c r="KAG72" s="921"/>
      <c r="KAH72" s="921"/>
      <c r="KAI72" s="921"/>
      <c r="KAJ72" s="921"/>
      <c r="KAK72" s="921"/>
      <c r="KAL72" s="921"/>
      <c r="KAM72" s="921"/>
      <c r="KAN72" s="921"/>
      <c r="KAO72" s="921"/>
      <c r="KAP72" s="921"/>
      <c r="KAQ72" s="921"/>
      <c r="KAR72" s="921"/>
      <c r="KAS72" s="921"/>
      <c r="KAT72" s="921"/>
      <c r="KAU72" s="921"/>
      <c r="KAV72" s="921"/>
      <c r="KAW72" s="921"/>
      <c r="KAX72" s="921"/>
      <c r="KAY72" s="921"/>
      <c r="KAZ72" s="921"/>
      <c r="KBA72" s="921"/>
      <c r="KBB72" s="921"/>
      <c r="KBC72" s="921"/>
      <c r="KBD72" s="921"/>
      <c r="KBE72" s="921"/>
      <c r="KBF72" s="921"/>
      <c r="KBG72" s="921"/>
      <c r="KBH72" s="921"/>
      <c r="KBI72" s="921"/>
      <c r="KBJ72" s="921"/>
      <c r="KBK72" s="921"/>
      <c r="KBL72" s="921"/>
      <c r="KBM72" s="921"/>
      <c r="KBN72" s="921"/>
      <c r="KBO72" s="921"/>
      <c r="KBP72" s="921"/>
      <c r="KBQ72" s="921"/>
      <c r="KBR72" s="921"/>
      <c r="KBS72" s="921"/>
      <c r="KBT72" s="921"/>
      <c r="KBU72" s="921"/>
      <c r="KBV72" s="921"/>
      <c r="KBW72" s="921"/>
      <c r="KBX72" s="921"/>
      <c r="KBY72" s="921"/>
      <c r="KBZ72" s="921"/>
      <c r="KCA72" s="921"/>
      <c r="KCB72" s="921"/>
      <c r="KCC72" s="921"/>
      <c r="KCD72" s="921"/>
      <c r="KCE72" s="921"/>
      <c r="KCF72" s="921"/>
      <c r="KCG72" s="921"/>
      <c r="KCH72" s="921"/>
      <c r="KCI72" s="921"/>
      <c r="KCJ72" s="921"/>
      <c r="KCK72" s="921"/>
      <c r="KCL72" s="921"/>
      <c r="KCM72" s="921"/>
      <c r="KCN72" s="921"/>
      <c r="KCO72" s="921"/>
      <c r="KCP72" s="921"/>
      <c r="KCQ72" s="921"/>
      <c r="KCR72" s="921"/>
      <c r="KCS72" s="921"/>
      <c r="KCT72" s="921"/>
      <c r="KCU72" s="921"/>
      <c r="KCV72" s="921"/>
      <c r="KCW72" s="921"/>
      <c r="KCX72" s="921"/>
      <c r="KCY72" s="921"/>
      <c r="KCZ72" s="921"/>
      <c r="KDA72" s="921"/>
      <c r="KDB72" s="921"/>
      <c r="KDC72" s="921"/>
      <c r="KDD72" s="921"/>
      <c r="KDE72" s="921"/>
      <c r="KDF72" s="921"/>
      <c r="KDG72" s="921"/>
      <c r="KDH72" s="921"/>
      <c r="KDI72" s="921"/>
      <c r="KDJ72" s="921"/>
      <c r="KDK72" s="921"/>
      <c r="KDL72" s="921"/>
      <c r="KDM72" s="921"/>
      <c r="KDN72" s="921"/>
      <c r="KDO72" s="921"/>
      <c r="KDP72" s="921"/>
      <c r="KDQ72" s="921"/>
      <c r="KDR72" s="921"/>
      <c r="KDS72" s="921"/>
      <c r="KDT72" s="921"/>
      <c r="KDU72" s="921"/>
      <c r="KDV72" s="921"/>
      <c r="KDW72" s="921"/>
      <c r="KDX72" s="921"/>
      <c r="KDY72" s="921"/>
      <c r="KDZ72" s="921"/>
      <c r="KEA72" s="921"/>
      <c r="KEB72" s="921"/>
      <c r="KEC72" s="921"/>
      <c r="KED72" s="921"/>
      <c r="KEE72" s="921"/>
      <c r="KEF72" s="921"/>
      <c r="KEG72" s="921"/>
      <c r="KEH72" s="921"/>
      <c r="KEI72" s="921"/>
      <c r="KEJ72" s="921"/>
      <c r="KEK72" s="921"/>
      <c r="KEL72" s="921"/>
      <c r="KEM72" s="921"/>
      <c r="KEN72" s="921"/>
      <c r="KEO72" s="921"/>
      <c r="KEP72" s="921"/>
      <c r="KEQ72" s="921"/>
      <c r="KER72" s="921"/>
      <c r="KES72" s="921"/>
      <c r="KET72" s="921"/>
      <c r="KEU72" s="921"/>
      <c r="KEV72" s="921"/>
      <c r="KEW72" s="921"/>
      <c r="KEX72" s="921"/>
      <c r="KEY72" s="921"/>
      <c r="KEZ72" s="921"/>
      <c r="KFA72" s="921"/>
      <c r="KFB72" s="921"/>
      <c r="KFC72" s="921"/>
      <c r="KFD72" s="921"/>
      <c r="KFE72" s="921"/>
      <c r="KFF72" s="921"/>
      <c r="KFG72" s="921"/>
      <c r="KFH72" s="921"/>
      <c r="KFI72" s="921"/>
      <c r="KFJ72" s="921"/>
      <c r="KFK72" s="921"/>
      <c r="KFL72" s="921"/>
      <c r="KFM72" s="921"/>
      <c r="KFN72" s="921"/>
      <c r="KFO72" s="921"/>
      <c r="KFP72" s="921"/>
      <c r="KFQ72" s="921"/>
      <c r="KFR72" s="921"/>
      <c r="KFS72" s="921"/>
      <c r="KFT72" s="921"/>
      <c r="KFU72" s="921"/>
      <c r="KFV72" s="921"/>
      <c r="KFW72" s="921"/>
      <c r="KFX72" s="921"/>
      <c r="KFY72" s="921"/>
      <c r="KFZ72" s="921"/>
      <c r="KGA72" s="921"/>
      <c r="KGB72" s="921"/>
      <c r="KGC72" s="921"/>
      <c r="KGD72" s="921"/>
      <c r="KGE72" s="921"/>
      <c r="KGF72" s="921"/>
      <c r="KGG72" s="921"/>
      <c r="KGH72" s="921"/>
      <c r="KGI72" s="921"/>
      <c r="KGJ72" s="921"/>
      <c r="KGK72" s="921"/>
      <c r="KGL72" s="921"/>
      <c r="KGM72" s="921"/>
      <c r="KGN72" s="921"/>
      <c r="KGO72" s="921"/>
      <c r="KGP72" s="921"/>
      <c r="KGQ72" s="921"/>
      <c r="KGR72" s="921"/>
      <c r="KGS72" s="921"/>
      <c r="KGT72" s="921"/>
      <c r="KGU72" s="921"/>
      <c r="KGV72" s="921"/>
      <c r="KGW72" s="921"/>
      <c r="KGX72" s="921"/>
      <c r="KGY72" s="921"/>
      <c r="KGZ72" s="921"/>
      <c r="KHA72" s="921"/>
      <c r="KHB72" s="921"/>
      <c r="KHC72" s="921"/>
      <c r="KHD72" s="921"/>
      <c r="KHE72" s="921"/>
      <c r="KHF72" s="921"/>
      <c r="KHG72" s="921"/>
      <c r="KHH72" s="921"/>
      <c r="KHI72" s="921"/>
      <c r="KHJ72" s="921"/>
      <c r="KHK72" s="921"/>
      <c r="KHL72" s="921"/>
      <c r="KHM72" s="921"/>
      <c r="KHN72" s="921"/>
      <c r="KHO72" s="921"/>
      <c r="KHP72" s="921"/>
      <c r="KHQ72" s="921"/>
      <c r="KHR72" s="921"/>
      <c r="KHS72" s="921"/>
      <c r="KHT72" s="921"/>
      <c r="KHU72" s="921"/>
      <c r="KHV72" s="921"/>
      <c r="KHW72" s="921"/>
      <c r="KHX72" s="921"/>
      <c r="KHY72" s="921"/>
      <c r="KHZ72" s="921"/>
      <c r="KIA72" s="921"/>
      <c r="KIB72" s="921"/>
      <c r="KIC72" s="921"/>
      <c r="KID72" s="921"/>
      <c r="KIE72" s="921"/>
      <c r="KIF72" s="921"/>
      <c r="KIG72" s="921"/>
      <c r="KIH72" s="921"/>
      <c r="KII72" s="921"/>
      <c r="KIJ72" s="921"/>
      <c r="KIK72" s="921"/>
      <c r="KIL72" s="921"/>
      <c r="KIM72" s="921"/>
      <c r="KIN72" s="921"/>
      <c r="KIO72" s="921"/>
      <c r="KIP72" s="921"/>
      <c r="KIQ72" s="921"/>
      <c r="KIR72" s="921"/>
      <c r="KIS72" s="921"/>
      <c r="KIT72" s="921"/>
      <c r="KIU72" s="921"/>
      <c r="KIV72" s="921"/>
      <c r="KIW72" s="921"/>
      <c r="KIX72" s="921"/>
      <c r="KIY72" s="921"/>
      <c r="KIZ72" s="921"/>
      <c r="KJA72" s="921"/>
      <c r="KJB72" s="921"/>
      <c r="KJC72" s="921"/>
      <c r="KJD72" s="921"/>
      <c r="KJE72" s="921"/>
      <c r="KJF72" s="921"/>
      <c r="KJG72" s="921"/>
      <c r="KJH72" s="921"/>
      <c r="KJI72" s="921"/>
      <c r="KJJ72" s="921"/>
      <c r="KJK72" s="921"/>
      <c r="KJL72" s="921"/>
      <c r="KJM72" s="921"/>
      <c r="KJN72" s="921"/>
      <c r="KJO72" s="921"/>
      <c r="KJP72" s="921"/>
      <c r="KJQ72" s="921"/>
      <c r="KJR72" s="921"/>
      <c r="KJS72" s="921"/>
      <c r="KJT72" s="921"/>
      <c r="KJU72" s="921"/>
      <c r="KJV72" s="921"/>
      <c r="KJW72" s="921"/>
      <c r="KJX72" s="921"/>
      <c r="KJY72" s="921"/>
      <c r="KJZ72" s="921"/>
      <c r="KKA72" s="921"/>
      <c r="KKB72" s="921"/>
      <c r="KKC72" s="921"/>
      <c r="KKD72" s="921"/>
      <c r="KKE72" s="921"/>
      <c r="KKF72" s="921"/>
      <c r="KKG72" s="921"/>
      <c r="KKH72" s="921"/>
      <c r="KKI72" s="921"/>
      <c r="KKJ72" s="921"/>
      <c r="KKK72" s="921"/>
      <c r="KKL72" s="921"/>
      <c r="KKM72" s="921"/>
      <c r="KKN72" s="921"/>
      <c r="KKO72" s="921"/>
      <c r="KKP72" s="921"/>
      <c r="KKQ72" s="921"/>
      <c r="KKR72" s="921"/>
      <c r="KKS72" s="921"/>
      <c r="KKT72" s="921"/>
      <c r="KKU72" s="921"/>
      <c r="KKV72" s="921"/>
      <c r="KKW72" s="921"/>
      <c r="KKX72" s="921"/>
      <c r="KKY72" s="921"/>
      <c r="KKZ72" s="921"/>
      <c r="KLA72" s="921"/>
      <c r="KLB72" s="921"/>
      <c r="KLC72" s="921"/>
      <c r="KLD72" s="921"/>
      <c r="KLE72" s="921"/>
      <c r="KLF72" s="921"/>
      <c r="KLG72" s="921"/>
      <c r="KLH72" s="921"/>
      <c r="KLI72" s="921"/>
      <c r="KLJ72" s="921"/>
      <c r="KLK72" s="921"/>
      <c r="KLL72" s="921"/>
      <c r="KLM72" s="921"/>
      <c r="KLN72" s="921"/>
      <c r="KLO72" s="921"/>
      <c r="KLP72" s="921"/>
      <c r="KLQ72" s="921"/>
      <c r="KLR72" s="921"/>
      <c r="KLS72" s="921"/>
      <c r="KLT72" s="921"/>
      <c r="KLU72" s="921"/>
      <c r="KLV72" s="921"/>
      <c r="KLW72" s="921"/>
      <c r="KLX72" s="921"/>
      <c r="KLY72" s="921"/>
      <c r="KLZ72" s="921"/>
      <c r="KMA72" s="921"/>
      <c r="KMB72" s="921"/>
      <c r="KMC72" s="921"/>
      <c r="KMD72" s="921"/>
      <c r="KME72" s="921"/>
      <c r="KMF72" s="921"/>
      <c r="KMG72" s="921"/>
      <c r="KMH72" s="921"/>
      <c r="KMI72" s="921"/>
      <c r="KMJ72" s="921"/>
      <c r="KMK72" s="921"/>
      <c r="KML72" s="921"/>
      <c r="KMM72" s="921"/>
      <c r="KMN72" s="921"/>
      <c r="KMO72" s="921"/>
      <c r="KMP72" s="921"/>
      <c r="KMQ72" s="921"/>
      <c r="KMR72" s="921"/>
      <c r="KMS72" s="921"/>
      <c r="KMT72" s="921"/>
      <c r="KMU72" s="921"/>
      <c r="KMV72" s="921"/>
      <c r="KMW72" s="921"/>
      <c r="KMX72" s="921"/>
      <c r="KMY72" s="921"/>
      <c r="KMZ72" s="921"/>
      <c r="KNA72" s="921"/>
      <c r="KNB72" s="921"/>
      <c r="KNC72" s="921"/>
      <c r="KND72" s="921"/>
      <c r="KNE72" s="921"/>
      <c r="KNF72" s="921"/>
      <c r="KNG72" s="921"/>
      <c r="KNH72" s="921"/>
      <c r="KNI72" s="921"/>
      <c r="KNJ72" s="921"/>
      <c r="KNK72" s="921"/>
      <c r="KNL72" s="921"/>
      <c r="KNM72" s="921"/>
      <c r="KNN72" s="921"/>
      <c r="KNO72" s="921"/>
      <c r="KNP72" s="921"/>
      <c r="KNQ72" s="921"/>
      <c r="KNR72" s="921"/>
      <c r="KNS72" s="921"/>
      <c r="KNT72" s="921"/>
      <c r="KNU72" s="921"/>
      <c r="KNV72" s="921"/>
      <c r="KNW72" s="921"/>
      <c r="KNX72" s="921"/>
      <c r="KNY72" s="921"/>
      <c r="KNZ72" s="921"/>
      <c r="KOA72" s="921"/>
      <c r="KOB72" s="921"/>
      <c r="KOC72" s="921"/>
      <c r="KOD72" s="921"/>
      <c r="KOE72" s="921"/>
      <c r="KOF72" s="921"/>
      <c r="KOG72" s="921"/>
      <c r="KOH72" s="921"/>
      <c r="KOI72" s="921"/>
      <c r="KOJ72" s="921"/>
      <c r="KOK72" s="921"/>
      <c r="KOL72" s="921"/>
      <c r="KOM72" s="921"/>
      <c r="KON72" s="921"/>
      <c r="KOO72" s="921"/>
      <c r="KOP72" s="921"/>
      <c r="KOQ72" s="921"/>
      <c r="KOR72" s="921"/>
      <c r="KOS72" s="921"/>
      <c r="KOT72" s="921"/>
      <c r="KOU72" s="921"/>
      <c r="KOV72" s="921"/>
      <c r="KOW72" s="921"/>
      <c r="KOX72" s="921"/>
      <c r="KOY72" s="921"/>
      <c r="KOZ72" s="921"/>
      <c r="KPA72" s="921"/>
      <c r="KPB72" s="921"/>
      <c r="KPC72" s="921"/>
      <c r="KPD72" s="921"/>
      <c r="KPE72" s="921"/>
      <c r="KPF72" s="921"/>
      <c r="KPG72" s="921"/>
      <c r="KPH72" s="921"/>
      <c r="KPI72" s="921"/>
      <c r="KPJ72" s="921"/>
      <c r="KPK72" s="921"/>
      <c r="KPL72" s="921"/>
      <c r="KPM72" s="921"/>
      <c r="KPN72" s="921"/>
      <c r="KPO72" s="921"/>
      <c r="KPP72" s="921"/>
      <c r="KPQ72" s="921"/>
      <c r="KPR72" s="921"/>
      <c r="KPS72" s="921"/>
      <c r="KPT72" s="921"/>
      <c r="KPU72" s="921"/>
      <c r="KPV72" s="921"/>
      <c r="KPW72" s="921"/>
      <c r="KPX72" s="921"/>
      <c r="KPY72" s="921"/>
      <c r="KPZ72" s="921"/>
      <c r="KQA72" s="921"/>
      <c r="KQB72" s="921"/>
      <c r="KQC72" s="921"/>
      <c r="KQD72" s="921"/>
      <c r="KQE72" s="921"/>
      <c r="KQF72" s="921"/>
      <c r="KQG72" s="921"/>
      <c r="KQH72" s="921"/>
      <c r="KQI72" s="921"/>
      <c r="KQJ72" s="921"/>
      <c r="KQK72" s="921"/>
      <c r="KQL72" s="921"/>
      <c r="KQM72" s="921"/>
      <c r="KQN72" s="921"/>
      <c r="KQO72" s="921"/>
      <c r="KQP72" s="921"/>
      <c r="KQQ72" s="921"/>
      <c r="KQR72" s="921"/>
      <c r="KQS72" s="921"/>
      <c r="KQT72" s="921"/>
      <c r="KQU72" s="921"/>
      <c r="KQV72" s="921"/>
      <c r="KQW72" s="921"/>
      <c r="KQX72" s="921"/>
      <c r="KQY72" s="921"/>
      <c r="KQZ72" s="921"/>
      <c r="KRA72" s="921"/>
      <c r="KRB72" s="921"/>
      <c r="KRC72" s="921"/>
      <c r="KRD72" s="921"/>
      <c r="KRE72" s="921"/>
      <c r="KRF72" s="921"/>
      <c r="KRG72" s="921"/>
      <c r="KRH72" s="921"/>
      <c r="KRI72" s="921"/>
      <c r="KRJ72" s="921"/>
      <c r="KRK72" s="921"/>
      <c r="KRL72" s="921"/>
      <c r="KRM72" s="921"/>
      <c r="KRN72" s="921"/>
      <c r="KRO72" s="921"/>
      <c r="KRP72" s="921"/>
      <c r="KRQ72" s="921"/>
      <c r="KRR72" s="921"/>
      <c r="KRS72" s="921"/>
      <c r="KRT72" s="921"/>
      <c r="KRU72" s="921"/>
      <c r="KRV72" s="921"/>
      <c r="KRW72" s="921"/>
      <c r="KRX72" s="921"/>
      <c r="KRY72" s="921"/>
      <c r="KRZ72" s="921"/>
      <c r="KSA72" s="921"/>
      <c r="KSB72" s="921"/>
      <c r="KSC72" s="921"/>
      <c r="KSD72" s="921"/>
      <c r="KSE72" s="921"/>
      <c r="KSF72" s="921"/>
      <c r="KSG72" s="921"/>
      <c r="KSH72" s="921"/>
      <c r="KSI72" s="921"/>
      <c r="KSJ72" s="921"/>
      <c r="KSK72" s="921"/>
      <c r="KSL72" s="921"/>
      <c r="KSM72" s="921"/>
      <c r="KSN72" s="921"/>
      <c r="KSO72" s="921"/>
      <c r="KSP72" s="921"/>
      <c r="KSQ72" s="921"/>
      <c r="KSR72" s="921"/>
      <c r="KSS72" s="921"/>
      <c r="KST72" s="921"/>
      <c r="KSU72" s="921"/>
      <c r="KSV72" s="921"/>
      <c r="KSW72" s="921"/>
      <c r="KSX72" s="921"/>
      <c r="KSY72" s="921"/>
      <c r="KSZ72" s="921"/>
      <c r="KTA72" s="921"/>
      <c r="KTB72" s="921"/>
      <c r="KTC72" s="921"/>
      <c r="KTD72" s="921"/>
      <c r="KTE72" s="921"/>
      <c r="KTF72" s="921"/>
      <c r="KTG72" s="921"/>
      <c r="KTH72" s="921"/>
      <c r="KTI72" s="921"/>
      <c r="KTJ72" s="921"/>
      <c r="KTK72" s="921"/>
      <c r="KTL72" s="921"/>
      <c r="KTM72" s="921"/>
      <c r="KTN72" s="921"/>
      <c r="KTO72" s="921"/>
      <c r="KTP72" s="921"/>
      <c r="KTQ72" s="921"/>
      <c r="KTR72" s="921"/>
      <c r="KTS72" s="921"/>
      <c r="KTT72" s="921"/>
      <c r="KTU72" s="921"/>
      <c r="KTV72" s="921"/>
      <c r="KTW72" s="921"/>
      <c r="KTX72" s="921"/>
      <c r="KTY72" s="921"/>
      <c r="KTZ72" s="921"/>
      <c r="KUA72" s="921"/>
      <c r="KUB72" s="921"/>
      <c r="KUC72" s="921"/>
      <c r="KUD72" s="921"/>
      <c r="KUE72" s="921"/>
      <c r="KUF72" s="921"/>
      <c r="KUG72" s="921"/>
      <c r="KUH72" s="921"/>
      <c r="KUI72" s="921"/>
      <c r="KUJ72" s="921"/>
      <c r="KUK72" s="921"/>
      <c r="KUL72" s="921"/>
      <c r="KUM72" s="921"/>
      <c r="KUN72" s="921"/>
      <c r="KUO72" s="921"/>
      <c r="KUP72" s="921"/>
      <c r="KUQ72" s="921"/>
      <c r="KUR72" s="921"/>
      <c r="KUS72" s="921"/>
      <c r="KUT72" s="921"/>
      <c r="KUU72" s="921"/>
      <c r="KUV72" s="921"/>
      <c r="KUW72" s="921"/>
      <c r="KUX72" s="921"/>
      <c r="KUY72" s="921"/>
      <c r="KUZ72" s="921"/>
      <c r="KVA72" s="921"/>
      <c r="KVB72" s="921"/>
      <c r="KVC72" s="921"/>
      <c r="KVD72" s="921"/>
      <c r="KVE72" s="921"/>
      <c r="KVF72" s="921"/>
      <c r="KVG72" s="921"/>
      <c r="KVH72" s="921"/>
      <c r="KVI72" s="921"/>
      <c r="KVJ72" s="921"/>
      <c r="KVK72" s="921"/>
      <c r="KVL72" s="921"/>
      <c r="KVM72" s="921"/>
      <c r="KVN72" s="921"/>
      <c r="KVO72" s="921"/>
      <c r="KVP72" s="921"/>
      <c r="KVQ72" s="921"/>
      <c r="KVR72" s="921"/>
      <c r="KVS72" s="921"/>
      <c r="KVT72" s="921"/>
      <c r="KVU72" s="921"/>
      <c r="KVV72" s="921"/>
      <c r="KVW72" s="921"/>
      <c r="KVX72" s="921"/>
      <c r="KVY72" s="921"/>
      <c r="KVZ72" s="921"/>
      <c r="KWA72" s="921"/>
      <c r="KWB72" s="921"/>
      <c r="KWC72" s="921"/>
      <c r="KWD72" s="921"/>
      <c r="KWE72" s="921"/>
      <c r="KWF72" s="921"/>
      <c r="KWG72" s="921"/>
      <c r="KWH72" s="921"/>
      <c r="KWI72" s="921"/>
      <c r="KWJ72" s="921"/>
      <c r="KWK72" s="921"/>
      <c r="KWL72" s="921"/>
      <c r="KWM72" s="921"/>
      <c r="KWN72" s="921"/>
      <c r="KWO72" s="921"/>
      <c r="KWP72" s="921"/>
      <c r="KWQ72" s="921"/>
      <c r="KWR72" s="921"/>
      <c r="KWS72" s="921"/>
      <c r="KWT72" s="921"/>
      <c r="KWU72" s="921"/>
      <c r="KWV72" s="921"/>
      <c r="KWW72" s="921"/>
      <c r="KWX72" s="921"/>
      <c r="KWY72" s="921"/>
      <c r="KWZ72" s="921"/>
      <c r="KXA72" s="921"/>
      <c r="KXB72" s="921"/>
      <c r="KXC72" s="921"/>
      <c r="KXD72" s="921"/>
      <c r="KXE72" s="921"/>
      <c r="KXF72" s="921"/>
      <c r="KXG72" s="921"/>
      <c r="KXH72" s="921"/>
      <c r="KXI72" s="921"/>
      <c r="KXJ72" s="921"/>
      <c r="KXK72" s="921"/>
      <c r="KXL72" s="921"/>
      <c r="KXM72" s="921"/>
      <c r="KXN72" s="921"/>
      <c r="KXO72" s="921"/>
      <c r="KXP72" s="921"/>
      <c r="KXQ72" s="921"/>
      <c r="KXR72" s="921"/>
      <c r="KXS72" s="921"/>
      <c r="KXT72" s="921"/>
      <c r="KXU72" s="921"/>
      <c r="KXV72" s="921"/>
      <c r="KXW72" s="921"/>
      <c r="KXX72" s="921"/>
      <c r="KXY72" s="921"/>
      <c r="KXZ72" s="921"/>
      <c r="KYA72" s="921"/>
      <c r="KYB72" s="921"/>
      <c r="KYC72" s="921"/>
      <c r="KYD72" s="921"/>
      <c r="KYE72" s="921"/>
      <c r="KYF72" s="921"/>
      <c r="KYG72" s="921"/>
      <c r="KYH72" s="921"/>
      <c r="KYI72" s="921"/>
      <c r="KYJ72" s="921"/>
      <c r="KYK72" s="921"/>
      <c r="KYL72" s="921"/>
      <c r="KYM72" s="921"/>
      <c r="KYN72" s="921"/>
      <c r="KYO72" s="921"/>
      <c r="KYP72" s="921"/>
      <c r="KYQ72" s="921"/>
      <c r="KYR72" s="921"/>
      <c r="KYS72" s="921"/>
      <c r="KYT72" s="921"/>
      <c r="KYU72" s="921"/>
      <c r="KYV72" s="921"/>
      <c r="KYW72" s="921"/>
      <c r="KYX72" s="921"/>
      <c r="KYY72" s="921"/>
      <c r="KYZ72" s="921"/>
      <c r="KZA72" s="921"/>
      <c r="KZB72" s="921"/>
      <c r="KZC72" s="921"/>
      <c r="KZD72" s="921"/>
      <c r="KZE72" s="921"/>
      <c r="KZF72" s="921"/>
      <c r="KZG72" s="921"/>
      <c r="KZH72" s="921"/>
      <c r="KZI72" s="921"/>
      <c r="KZJ72" s="921"/>
      <c r="KZK72" s="921"/>
      <c r="KZL72" s="921"/>
      <c r="KZM72" s="921"/>
      <c r="KZN72" s="921"/>
      <c r="KZO72" s="921"/>
      <c r="KZP72" s="921"/>
      <c r="KZQ72" s="921"/>
      <c r="KZR72" s="921"/>
      <c r="KZS72" s="921"/>
      <c r="KZT72" s="921"/>
      <c r="KZU72" s="921"/>
      <c r="KZV72" s="921"/>
      <c r="KZW72" s="921"/>
      <c r="KZX72" s="921"/>
      <c r="KZY72" s="921"/>
      <c r="KZZ72" s="921"/>
      <c r="LAA72" s="921"/>
      <c r="LAB72" s="921"/>
      <c r="LAC72" s="921"/>
      <c r="LAD72" s="921"/>
      <c r="LAE72" s="921"/>
      <c r="LAF72" s="921"/>
      <c r="LAG72" s="921"/>
      <c r="LAH72" s="921"/>
      <c r="LAI72" s="921"/>
      <c r="LAJ72" s="921"/>
      <c r="LAK72" s="921"/>
      <c r="LAL72" s="921"/>
      <c r="LAM72" s="921"/>
      <c r="LAN72" s="921"/>
      <c r="LAO72" s="921"/>
      <c r="LAP72" s="921"/>
      <c r="LAQ72" s="921"/>
      <c r="LAR72" s="921"/>
      <c r="LAS72" s="921"/>
      <c r="LAT72" s="921"/>
      <c r="LAU72" s="921"/>
      <c r="LAV72" s="921"/>
      <c r="LAW72" s="921"/>
      <c r="LAX72" s="921"/>
      <c r="LAY72" s="921"/>
      <c r="LAZ72" s="921"/>
      <c r="LBA72" s="921"/>
      <c r="LBB72" s="921"/>
      <c r="LBC72" s="921"/>
      <c r="LBD72" s="921"/>
      <c r="LBE72" s="921"/>
      <c r="LBF72" s="921"/>
      <c r="LBG72" s="921"/>
      <c r="LBH72" s="921"/>
      <c r="LBI72" s="921"/>
      <c r="LBJ72" s="921"/>
      <c r="LBK72" s="921"/>
      <c r="LBL72" s="921"/>
      <c r="LBM72" s="921"/>
      <c r="LBN72" s="921"/>
      <c r="LBO72" s="921"/>
      <c r="LBP72" s="921"/>
      <c r="LBQ72" s="921"/>
      <c r="LBR72" s="921"/>
      <c r="LBS72" s="921"/>
      <c r="LBT72" s="921"/>
      <c r="LBU72" s="921"/>
      <c r="LBV72" s="921"/>
      <c r="LBW72" s="921"/>
      <c r="LBX72" s="921"/>
      <c r="LBY72" s="921"/>
      <c r="LBZ72" s="921"/>
      <c r="LCA72" s="921"/>
      <c r="LCB72" s="921"/>
      <c r="LCC72" s="921"/>
      <c r="LCD72" s="921"/>
      <c r="LCE72" s="921"/>
      <c r="LCF72" s="921"/>
      <c r="LCG72" s="921"/>
      <c r="LCH72" s="921"/>
      <c r="LCI72" s="921"/>
      <c r="LCJ72" s="921"/>
      <c r="LCK72" s="921"/>
      <c r="LCL72" s="921"/>
      <c r="LCM72" s="921"/>
      <c r="LCN72" s="921"/>
      <c r="LCO72" s="921"/>
      <c r="LCP72" s="921"/>
      <c r="LCQ72" s="921"/>
      <c r="LCR72" s="921"/>
      <c r="LCS72" s="921"/>
      <c r="LCT72" s="921"/>
      <c r="LCU72" s="921"/>
      <c r="LCV72" s="921"/>
      <c r="LCW72" s="921"/>
      <c r="LCX72" s="921"/>
      <c r="LCY72" s="921"/>
      <c r="LCZ72" s="921"/>
      <c r="LDA72" s="921"/>
      <c r="LDB72" s="921"/>
      <c r="LDC72" s="921"/>
      <c r="LDD72" s="921"/>
      <c r="LDE72" s="921"/>
      <c r="LDF72" s="921"/>
      <c r="LDG72" s="921"/>
      <c r="LDH72" s="921"/>
      <c r="LDI72" s="921"/>
      <c r="LDJ72" s="921"/>
      <c r="LDK72" s="921"/>
      <c r="LDL72" s="921"/>
      <c r="LDM72" s="921"/>
      <c r="LDN72" s="921"/>
      <c r="LDO72" s="921"/>
      <c r="LDP72" s="921"/>
      <c r="LDQ72" s="921"/>
      <c r="LDR72" s="921"/>
      <c r="LDS72" s="921"/>
      <c r="LDT72" s="921"/>
      <c r="LDU72" s="921"/>
      <c r="LDV72" s="921"/>
      <c r="LDW72" s="921"/>
      <c r="LDX72" s="921"/>
      <c r="LDY72" s="921"/>
      <c r="LDZ72" s="921"/>
      <c r="LEA72" s="921"/>
      <c r="LEB72" s="921"/>
      <c r="LEC72" s="921"/>
      <c r="LED72" s="921"/>
      <c r="LEE72" s="921"/>
      <c r="LEF72" s="921"/>
      <c r="LEG72" s="921"/>
      <c r="LEH72" s="921"/>
      <c r="LEI72" s="921"/>
      <c r="LEJ72" s="921"/>
      <c r="LEK72" s="921"/>
      <c r="LEL72" s="921"/>
      <c r="LEM72" s="921"/>
      <c r="LEN72" s="921"/>
      <c r="LEO72" s="921"/>
      <c r="LEP72" s="921"/>
      <c r="LEQ72" s="921"/>
      <c r="LER72" s="921"/>
      <c r="LES72" s="921"/>
      <c r="LET72" s="921"/>
      <c r="LEU72" s="921"/>
      <c r="LEV72" s="921"/>
      <c r="LEW72" s="921"/>
      <c r="LEX72" s="921"/>
      <c r="LEY72" s="921"/>
      <c r="LEZ72" s="921"/>
      <c r="LFA72" s="921"/>
      <c r="LFB72" s="921"/>
      <c r="LFC72" s="921"/>
      <c r="LFD72" s="921"/>
      <c r="LFE72" s="921"/>
      <c r="LFF72" s="921"/>
      <c r="LFG72" s="921"/>
      <c r="LFH72" s="921"/>
      <c r="LFI72" s="921"/>
      <c r="LFJ72" s="921"/>
      <c r="LFK72" s="921"/>
      <c r="LFL72" s="921"/>
      <c r="LFM72" s="921"/>
      <c r="LFN72" s="921"/>
      <c r="LFO72" s="921"/>
      <c r="LFP72" s="921"/>
      <c r="LFQ72" s="921"/>
      <c r="LFR72" s="921"/>
      <c r="LFS72" s="921"/>
      <c r="LFT72" s="921"/>
      <c r="LFU72" s="921"/>
      <c r="LFV72" s="921"/>
      <c r="LFW72" s="921"/>
      <c r="LFX72" s="921"/>
      <c r="LFY72" s="921"/>
      <c r="LFZ72" s="921"/>
      <c r="LGA72" s="921"/>
      <c r="LGB72" s="921"/>
      <c r="LGC72" s="921"/>
      <c r="LGD72" s="921"/>
      <c r="LGE72" s="921"/>
      <c r="LGF72" s="921"/>
      <c r="LGG72" s="921"/>
      <c r="LGH72" s="921"/>
      <c r="LGI72" s="921"/>
      <c r="LGJ72" s="921"/>
      <c r="LGK72" s="921"/>
      <c r="LGL72" s="921"/>
      <c r="LGM72" s="921"/>
      <c r="LGN72" s="921"/>
      <c r="LGO72" s="921"/>
      <c r="LGP72" s="921"/>
      <c r="LGQ72" s="921"/>
      <c r="LGR72" s="921"/>
      <c r="LGS72" s="921"/>
      <c r="LGT72" s="921"/>
      <c r="LGU72" s="921"/>
      <c r="LGV72" s="921"/>
      <c r="LGW72" s="921"/>
      <c r="LGX72" s="921"/>
      <c r="LGY72" s="921"/>
      <c r="LGZ72" s="921"/>
      <c r="LHA72" s="921"/>
      <c r="LHB72" s="921"/>
      <c r="LHC72" s="921"/>
      <c r="LHD72" s="921"/>
      <c r="LHE72" s="921"/>
      <c r="LHF72" s="921"/>
      <c r="LHG72" s="921"/>
      <c r="LHH72" s="921"/>
      <c r="LHI72" s="921"/>
      <c r="LHJ72" s="921"/>
      <c r="LHK72" s="921"/>
      <c r="LHL72" s="921"/>
      <c r="LHM72" s="921"/>
      <c r="LHN72" s="921"/>
      <c r="LHO72" s="921"/>
      <c r="LHP72" s="921"/>
      <c r="LHQ72" s="921"/>
      <c r="LHR72" s="921"/>
      <c r="LHS72" s="921"/>
      <c r="LHT72" s="921"/>
      <c r="LHU72" s="921"/>
      <c r="LHV72" s="921"/>
      <c r="LHW72" s="921"/>
      <c r="LHX72" s="921"/>
      <c r="LHY72" s="921"/>
      <c r="LHZ72" s="921"/>
      <c r="LIA72" s="921"/>
      <c r="LIB72" s="921"/>
      <c r="LIC72" s="921"/>
      <c r="LID72" s="921"/>
      <c r="LIE72" s="921"/>
      <c r="LIF72" s="921"/>
      <c r="LIG72" s="921"/>
      <c r="LIH72" s="921"/>
      <c r="LII72" s="921"/>
      <c r="LIJ72" s="921"/>
      <c r="LIK72" s="921"/>
      <c r="LIL72" s="921"/>
      <c r="LIM72" s="921"/>
      <c r="LIN72" s="921"/>
      <c r="LIO72" s="921"/>
      <c r="LIP72" s="921"/>
      <c r="LIQ72" s="921"/>
      <c r="LIR72" s="921"/>
      <c r="LIS72" s="921"/>
      <c r="LIT72" s="921"/>
      <c r="LIU72" s="921"/>
      <c r="LIV72" s="921"/>
      <c r="LIW72" s="921"/>
      <c r="LIX72" s="921"/>
      <c r="LIY72" s="921"/>
      <c r="LIZ72" s="921"/>
      <c r="LJA72" s="921"/>
      <c r="LJB72" s="921"/>
      <c r="LJC72" s="921"/>
      <c r="LJD72" s="921"/>
      <c r="LJE72" s="921"/>
      <c r="LJF72" s="921"/>
      <c r="LJG72" s="921"/>
      <c r="LJH72" s="921"/>
      <c r="LJI72" s="921"/>
      <c r="LJJ72" s="921"/>
      <c r="LJK72" s="921"/>
      <c r="LJL72" s="921"/>
      <c r="LJM72" s="921"/>
      <c r="LJN72" s="921"/>
      <c r="LJO72" s="921"/>
      <c r="LJP72" s="921"/>
      <c r="LJQ72" s="921"/>
      <c r="LJR72" s="921"/>
      <c r="LJS72" s="921"/>
      <c r="LJT72" s="921"/>
      <c r="LJU72" s="921"/>
      <c r="LJV72" s="921"/>
      <c r="LJW72" s="921"/>
      <c r="LJX72" s="921"/>
      <c r="LJY72" s="921"/>
      <c r="LJZ72" s="921"/>
      <c r="LKA72" s="921"/>
      <c r="LKB72" s="921"/>
      <c r="LKC72" s="921"/>
      <c r="LKD72" s="921"/>
      <c r="LKE72" s="921"/>
      <c r="LKF72" s="921"/>
      <c r="LKG72" s="921"/>
      <c r="LKH72" s="921"/>
      <c r="LKI72" s="921"/>
      <c r="LKJ72" s="921"/>
      <c r="LKK72" s="921"/>
      <c r="LKL72" s="921"/>
      <c r="LKM72" s="921"/>
      <c r="LKN72" s="921"/>
      <c r="LKO72" s="921"/>
      <c r="LKP72" s="921"/>
      <c r="LKQ72" s="921"/>
      <c r="LKR72" s="921"/>
      <c r="LKS72" s="921"/>
      <c r="LKT72" s="921"/>
      <c r="LKU72" s="921"/>
      <c r="LKV72" s="921"/>
      <c r="LKW72" s="921"/>
      <c r="LKX72" s="921"/>
      <c r="LKY72" s="921"/>
      <c r="LKZ72" s="921"/>
      <c r="LLA72" s="921"/>
      <c r="LLB72" s="921"/>
      <c r="LLC72" s="921"/>
      <c r="LLD72" s="921"/>
      <c r="LLE72" s="921"/>
      <c r="LLF72" s="921"/>
      <c r="LLG72" s="921"/>
      <c r="LLH72" s="921"/>
      <c r="LLI72" s="921"/>
      <c r="LLJ72" s="921"/>
      <c r="LLK72" s="921"/>
      <c r="LLL72" s="921"/>
      <c r="LLM72" s="921"/>
      <c r="LLN72" s="921"/>
      <c r="LLO72" s="921"/>
      <c r="LLP72" s="921"/>
      <c r="LLQ72" s="921"/>
      <c r="LLR72" s="921"/>
      <c r="LLS72" s="921"/>
      <c r="LLT72" s="921"/>
      <c r="LLU72" s="921"/>
      <c r="LLV72" s="921"/>
      <c r="LLW72" s="921"/>
      <c r="LLX72" s="921"/>
      <c r="LLY72" s="921"/>
      <c r="LLZ72" s="921"/>
      <c r="LMA72" s="921"/>
      <c r="LMB72" s="921"/>
      <c r="LMC72" s="921"/>
      <c r="LMD72" s="921"/>
      <c r="LME72" s="921"/>
      <c r="LMF72" s="921"/>
      <c r="LMG72" s="921"/>
      <c r="LMH72" s="921"/>
      <c r="LMI72" s="921"/>
      <c r="LMJ72" s="921"/>
      <c r="LMK72" s="921"/>
      <c r="LML72" s="921"/>
      <c r="LMM72" s="921"/>
      <c r="LMN72" s="921"/>
      <c r="LMO72" s="921"/>
      <c r="LMP72" s="921"/>
      <c r="LMQ72" s="921"/>
      <c r="LMR72" s="921"/>
      <c r="LMS72" s="921"/>
      <c r="LMT72" s="921"/>
      <c r="LMU72" s="921"/>
      <c r="LMV72" s="921"/>
      <c r="LMW72" s="921"/>
      <c r="LMX72" s="921"/>
      <c r="LMY72" s="921"/>
      <c r="LMZ72" s="921"/>
      <c r="LNA72" s="921"/>
      <c r="LNB72" s="921"/>
      <c r="LNC72" s="921"/>
      <c r="LND72" s="921"/>
      <c r="LNE72" s="921"/>
      <c r="LNF72" s="921"/>
      <c r="LNG72" s="921"/>
      <c r="LNH72" s="921"/>
      <c r="LNI72" s="921"/>
      <c r="LNJ72" s="921"/>
      <c r="LNK72" s="921"/>
      <c r="LNL72" s="921"/>
      <c r="LNM72" s="921"/>
      <c r="LNN72" s="921"/>
      <c r="LNO72" s="921"/>
      <c r="LNP72" s="921"/>
      <c r="LNQ72" s="921"/>
      <c r="LNR72" s="921"/>
      <c r="LNS72" s="921"/>
      <c r="LNT72" s="921"/>
      <c r="LNU72" s="921"/>
      <c r="LNV72" s="921"/>
      <c r="LNW72" s="921"/>
      <c r="LNX72" s="921"/>
      <c r="LNY72" s="921"/>
      <c r="LNZ72" s="921"/>
      <c r="LOA72" s="921"/>
      <c r="LOB72" s="921"/>
      <c r="LOC72" s="921"/>
      <c r="LOD72" s="921"/>
      <c r="LOE72" s="921"/>
      <c r="LOF72" s="921"/>
      <c r="LOG72" s="921"/>
      <c r="LOH72" s="921"/>
      <c r="LOI72" s="921"/>
      <c r="LOJ72" s="921"/>
      <c r="LOK72" s="921"/>
      <c r="LOL72" s="921"/>
      <c r="LOM72" s="921"/>
      <c r="LON72" s="921"/>
      <c r="LOO72" s="921"/>
      <c r="LOP72" s="921"/>
      <c r="LOQ72" s="921"/>
      <c r="LOR72" s="921"/>
      <c r="LOS72" s="921"/>
      <c r="LOT72" s="921"/>
      <c r="LOU72" s="921"/>
      <c r="LOV72" s="921"/>
      <c r="LOW72" s="921"/>
      <c r="LOX72" s="921"/>
      <c r="LOY72" s="921"/>
      <c r="LOZ72" s="921"/>
      <c r="LPA72" s="921"/>
      <c r="LPB72" s="921"/>
      <c r="LPC72" s="921"/>
      <c r="LPD72" s="921"/>
      <c r="LPE72" s="921"/>
      <c r="LPF72" s="921"/>
      <c r="LPG72" s="921"/>
      <c r="LPH72" s="921"/>
      <c r="LPI72" s="921"/>
      <c r="LPJ72" s="921"/>
      <c r="LPK72" s="921"/>
      <c r="LPL72" s="921"/>
      <c r="LPM72" s="921"/>
      <c r="LPN72" s="921"/>
      <c r="LPO72" s="921"/>
      <c r="LPP72" s="921"/>
      <c r="LPQ72" s="921"/>
      <c r="LPR72" s="921"/>
      <c r="LPS72" s="921"/>
      <c r="LPT72" s="921"/>
      <c r="LPU72" s="921"/>
      <c r="LPV72" s="921"/>
      <c r="LPW72" s="921"/>
      <c r="LPX72" s="921"/>
      <c r="LPY72" s="921"/>
      <c r="LPZ72" s="921"/>
      <c r="LQA72" s="921"/>
      <c r="LQB72" s="921"/>
      <c r="LQC72" s="921"/>
      <c r="LQD72" s="921"/>
      <c r="LQE72" s="921"/>
      <c r="LQF72" s="921"/>
      <c r="LQG72" s="921"/>
      <c r="LQH72" s="921"/>
      <c r="LQI72" s="921"/>
      <c r="LQJ72" s="921"/>
      <c r="LQK72" s="921"/>
      <c r="LQL72" s="921"/>
      <c r="LQM72" s="921"/>
      <c r="LQN72" s="921"/>
      <c r="LQO72" s="921"/>
      <c r="LQP72" s="921"/>
      <c r="LQQ72" s="921"/>
      <c r="LQR72" s="921"/>
      <c r="LQS72" s="921"/>
      <c r="LQT72" s="921"/>
      <c r="LQU72" s="921"/>
      <c r="LQV72" s="921"/>
      <c r="LQW72" s="921"/>
      <c r="LQX72" s="921"/>
      <c r="LQY72" s="921"/>
      <c r="LQZ72" s="921"/>
      <c r="LRA72" s="921"/>
      <c r="LRB72" s="921"/>
      <c r="LRC72" s="921"/>
      <c r="LRD72" s="921"/>
      <c r="LRE72" s="921"/>
      <c r="LRF72" s="921"/>
      <c r="LRG72" s="921"/>
      <c r="LRH72" s="921"/>
      <c r="LRI72" s="921"/>
      <c r="LRJ72" s="921"/>
      <c r="LRK72" s="921"/>
      <c r="LRL72" s="921"/>
      <c r="LRM72" s="921"/>
      <c r="LRN72" s="921"/>
      <c r="LRO72" s="921"/>
      <c r="LRP72" s="921"/>
      <c r="LRQ72" s="921"/>
      <c r="LRR72" s="921"/>
      <c r="LRS72" s="921"/>
      <c r="LRT72" s="921"/>
      <c r="LRU72" s="921"/>
      <c r="LRV72" s="921"/>
      <c r="LRW72" s="921"/>
      <c r="LRX72" s="921"/>
      <c r="LRY72" s="921"/>
      <c r="LRZ72" s="921"/>
      <c r="LSA72" s="921"/>
      <c r="LSB72" s="921"/>
      <c r="LSC72" s="921"/>
      <c r="LSD72" s="921"/>
      <c r="LSE72" s="921"/>
      <c r="LSF72" s="921"/>
      <c r="LSG72" s="921"/>
      <c r="LSH72" s="921"/>
      <c r="LSI72" s="921"/>
      <c r="LSJ72" s="921"/>
      <c r="LSK72" s="921"/>
      <c r="LSL72" s="921"/>
      <c r="LSM72" s="921"/>
      <c r="LSN72" s="921"/>
      <c r="LSO72" s="921"/>
      <c r="LSP72" s="921"/>
      <c r="LSQ72" s="921"/>
      <c r="LSR72" s="921"/>
      <c r="LSS72" s="921"/>
      <c r="LST72" s="921"/>
      <c r="LSU72" s="921"/>
      <c r="LSV72" s="921"/>
      <c r="LSW72" s="921"/>
      <c r="LSX72" s="921"/>
      <c r="LSY72" s="921"/>
      <c r="LSZ72" s="921"/>
      <c r="LTA72" s="921"/>
      <c r="LTB72" s="921"/>
      <c r="LTC72" s="921"/>
      <c r="LTD72" s="921"/>
      <c r="LTE72" s="921"/>
      <c r="LTF72" s="921"/>
      <c r="LTG72" s="921"/>
      <c r="LTH72" s="921"/>
      <c r="LTI72" s="921"/>
      <c r="LTJ72" s="921"/>
      <c r="LTK72" s="921"/>
      <c r="LTL72" s="921"/>
      <c r="LTM72" s="921"/>
      <c r="LTN72" s="921"/>
      <c r="LTO72" s="921"/>
      <c r="LTP72" s="921"/>
      <c r="LTQ72" s="921"/>
      <c r="LTR72" s="921"/>
      <c r="LTS72" s="921"/>
      <c r="LTT72" s="921"/>
      <c r="LTU72" s="921"/>
      <c r="LTV72" s="921"/>
      <c r="LTW72" s="921"/>
      <c r="LTX72" s="921"/>
      <c r="LTY72" s="921"/>
      <c r="LTZ72" s="921"/>
      <c r="LUA72" s="921"/>
      <c r="LUB72" s="921"/>
      <c r="LUC72" s="921"/>
      <c r="LUD72" s="921"/>
      <c r="LUE72" s="921"/>
      <c r="LUF72" s="921"/>
      <c r="LUG72" s="921"/>
      <c r="LUH72" s="921"/>
      <c r="LUI72" s="921"/>
      <c r="LUJ72" s="921"/>
      <c r="LUK72" s="921"/>
      <c r="LUL72" s="921"/>
      <c r="LUM72" s="921"/>
      <c r="LUN72" s="921"/>
      <c r="LUO72" s="921"/>
      <c r="LUP72" s="921"/>
      <c r="LUQ72" s="921"/>
      <c r="LUR72" s="921"/>
      <c r="LUS72" s="921"/>
      <c r="LUT72" s="921"/>
      <c r="LUU72" s="921"/>
      <c r="LUV72" s="921"/>
      <c r="LUW72" s="921"/>
      <c r="LUX72" s="921"/>
      <c r="LUY72" s="921"/>
      <c r="LUZ72" s="921"/>
      <c r="LVA72" s="921"/>
      <c r="LVB72" s="921"/>
      <c r="LVC72" s="921"/>
      <c r="LVD72" s="921"/>
      <c r="LVE72" s="921"/>
      <c r="LVF72" s="921"/>
      <c r="LVG72" s="921"/>
      <c r="LVH72" s="921"/>
      <c r="LVI72" s="921"/>
      <c r="LVJ72" s="921"/>
      <c r="LVK72" s="921"/>
      <c r="LVL72" s="921"/>
      <c r="LVM72" s="921"/>
      <c r="LVN72" s="921"/>
      <c r="LVO72" s="921"/>
      <c r="LVP72" s="921"/>
      <c r="LVQ72" s="921"/>
      <c r="LVR72" s="921"/>
      <c r="LVS72" s="921"/>
      <c r="LVT72" s="921"/>
      <c r="LVU72" s="921"/>
      <c r="LVV72" s="921"/>
      <c r="LVW72" s="921"/>
      <c r="LVX72" s="921"/>
      <c r="LVY72" s="921"/>
      <c r="LVZ72" s="921"/>
      <c r="LWA72" s="921"/>
      <c r="LWB72" s="921"/>
      <c r="LWC72" s="921"/>
      <c r="LWD72" s="921"/>
      <c r="LWE72" s="921"/>
      <c r="LWF72" s="921"/>
      <c r="LWG72" s="921"/>
      <c r="LWH72" s="921"/>
      <c r="LWI72" s="921"/>
      <c r="LWJ72" s="921"/>
      <c r="LWK72" s="921"/>
      <c r="LWL72" s="921"/>
      <c r="LWM72" s="921"/>
      <c r="LWN72" s="921"/>
      <c r="LWO72" s="921"/>
      <c r="LWP72" s="921"/>
      <c r="LWQ72" s="921"/>
      <c r="LWR72" s="921"/>
      <c r="LWS72" s="921"/>
      <c r="LWT72" s="921"/>
      <c r="LWU72" s="921"/>
      <c r="LWV72" s="921"/>
      <c r="LWW72" s="921"/>
      <c r="LWX72" s="921"/>
      <c r="LWY72" s="921"/>
      <c r="LWZ72" s="921"/>
      <c r="LXA72" s="921"/>
      <c r="LXB72" s="921"/>
      <c r="LXC72" s="921"/>
      <c r="LXD72" s="921"/>
      <c r="LXE72" s="921"/>
      <c r="LXF72" s="921"/>
      <c r="LXG72" s="921"/>
      <c r="LXH72" s="921"/>
      <c r="LXI72" s="921"/>
      <c r="LXJ72" s="921"/>
      <c r="LXK72" s="921"/>
      <c r="LXL72" s="921"/>
      <c r="LXM72" s="921"/>
      <c r="LXN72" s="921"/>
      <c r="LXO72" s="921"/>
      <c r="LXP72" s="921"/>
      <c r="LXQ72" s="921"/>
      <c r="LXR72" s="921"/>
      <c r="LXS72" s="921"/>
      <c r="LXT72" s="921"/>
      <c r="LXU72" s="921"/>
      <c r="LXV72" s="921"/>
      <c r="LXW72" s="921"/>
      <c r="LXX72" s="921"/>
      <c r="LXY72" s="921"/>
      <c r="LXZ72" s="921"/>
      <c r="LYA72" s="921"/>
      <c r="LYB72" s="921"/>
      <c r="LYC72" s="921"/>
      <c r="LYD72" s="921"/>
      <c r="LYE72" s="921"/>
      <c r="LYF72" s="921"/>
      <c r="LYG72" s="921"/>
      <c r="LYH72" s="921"/>
      <c r="LYI72" s="921"/>
      <c r="LYJ72" s="921"/>
      <c r="LYK72" s="921"/>
      <c r="LYL72" s="921"/>
      <c r="LYM72" s="921"/>
      <c r="LYN72" s="921"/>
      <c r="LYO72" s="921"/>
      <c r="LYP72" s="921"/>
      <c r="LYQ72" s="921"/>
      <c r="LYR72" s="921"/>
      <c r="LYS72" s="921"/>
      <c r="LYT72" s="921"/>
      <c r="LYU72" s="921"/>
      <c r="LYV72" s="921"/>
      <c r="LYW72" s="921"/>
      <c r="LYX72" s="921"/>
      <c r="LYY72" s="921"/>
      <c r="LYZ72" s="921"/>
      <c r="LZA72" s="921"/>
      <c r="LZB72" s="921"/>
      <c r="LZC72" s="921"/>
      <c r="LZD72" s="921"/>
      <c r="LZE72" s="921"/>
      <c r="LZF72" s="921"/>
      <c r="LZG72" s="921"/>
      <c r="LZH72" s="921"/>
      <c r="LZI72" s="921"/>
      <c r="LZJ72" s="921"/>
      <c r="LZK72" s="921"/>
      <c r="LZL72" s="921"/>
      <c r="LZM72" s="921"/>
      <c r="LZN72" s="921"/>
      <c r="LZO72" s="921"/>
      <c r="LZP72" s="921"/>
      <c r="LZQ72" s="921"/>
      <c r="LZR72" s="921"/>
      <c r="LZS72" s="921"/>
      <c r="LZT72" s="921"/>
      <c r="LZU72" s="921"/>
      <c r="LZV72" s="921"/>
      <c r="LZW72" s="921"/>
      <c r="LZX72" s="921"/>
      <c r="LZY72" s="921"/>
      <c r="LZZ72" s="921"/>
      <c r="MAA72" s="921"/>
      <c r="MAB72" s="921"/>
      <c r="MAC72" s="921"/>
      <c r="MAD72" s="921"/>
      <c r="MAE72" s="921"/>
      <c r="MAF72" s="921"/>
      <c r="MAG72" s="921"/>
      <c r="MAH72" s="921"/>
      <c r="MAI72" s="921"/>
      <c r="MAJ72" s="921"/>
      <c r="MAK72" s="921"/>
      <c r="MAL72" s="921"/>
      <c r="MAM72" s="921"/>
      <c r="MAN72" s="921"/>
      <c r="MAO72" s="921"/>
      <c r="MAP72" s="921"/>
      <c r="MAQ72" s="921"/>
      <c r="MAR72" s="921"/>
      <c r="MAS72" s="921"/>
      <c r="MAT72" s="921"/>
      <c r="MAU72" s="921"/>
      <c r="MAV72" s="921"/>
      <c r="MAW72" s="921"/>
      <c r="MAX72" s="921"/>
      <c r="MAY72" s="921"/>
      <c r="MAZ72" s="921"/>
      <c r="MBA72" s="921"/>
      <c r="MBB72" s="921"/>
      <c r="MBC72" s="921"/>
      <c r="MBD72" s="921"/>
      <c r="MBE72" s="921"/>
      <c r="MBF72" s="921"/>
      <c r="MBG72" s="921"/>
      <c r="MBH72" s="921"/>
      <c r="MBI72" s="921"/>
      <c r="MBJ72" s="921"/>
      <c r="MBK72" s="921"/>
      <c r="MBL72" s="921"/>
      <c r="MBM72" s="921"/>
      <c r="MBN72" s="921"/>
      <c r="MBO72" s="921"/>
      <c r="MBP72" s="921"/>
      <c r="MBQ72" s="921"/>
      <c r="MBR72" s="921"/>
      <c r="MBS72" s="921"/>
      <c r="MBT72" s="921"/>
      <c r="MBU72" s="921"/>
      <c r="MBV72" s="921"/>
      <c r="MBW72" s="921"/>
      <c r="MBX72" s="921"/>
      <c r="MBY72" s="921"/>
      <c r="MBZ72" s="921"/>
      <c r="MCA72" s="921"/>
      <c r="MCB72" s="921"/>
      <c r="MCC72" s="921"/>
      <c r="MCD72" s="921"/>
      <c r="MCE72" s="921"/>
      <c r="MCF72" s="921"/>
      <c r="MCG72" s="921"/>
      <c r="MCH72" s="921"/>
      <c r="MCI72" s="921"/>
      <c r="MCJ72" s="921"/>
      <c r="MCK72" s="921"/>
      <c r="MCL72" s="921"/>
      <c r="MCM72" s="921"/>
      <c r="MCN72" s="921"/>
      <c r="MCO72" s="921"/>
      <c r="MCP72" s="921"/>
      <c r="MCQ72" s="921"/>
      <c r="MCR72" s="921"/>
      <c r="MCS72" s="921"/>
      <c r="MCT72" s="921"/>
      <c r="MCU72" s="921"/>
      <c r="MCV72" s="921"/>
      <c r="MCW72" s="921"/>
      <c r="MCX72" s="921"/>
      <c r="MCY72" s="921"/>
      <c r="MCZ72" s="921"/>
      <c r="MDA72" s="921"/>
      <c r="MDB72" s="921"/>
      <c r="MDC72" s="921"/>
      <c r="MDD72" s="921"/>
      <c r="MDE72" s="921"/>
      <c r="MDF72" s="921"/>
      <c r="MDG72" s="921"/>
      <c r="MDH72" s="921"/>
      <c r="MDI72" s="921"/>
      <c r="MDJ72" s="921"/>
      <c r="MDK72" s="921"/>
      <c r="MDL72" s="921"/>
      <c r="MDM72" s="921"/>
      <c r="MDN72" s="921"/>
      <c r="MDO72" s="921"/>
      <c r="MDP72" s="921"/>
      <c r="MDQ72" s="921"/>
      <c r="MDR72" s="921"/>
      <c r="MDS72" s="921"/>
      <c r="MDT72" s="921"/>
      <c r="MDU72" s="921"/>
      <c r="MDV72" s="921"/>
      <c r="MDW72" s="921"/>
      <c r="MDX72" s="921"/>
      <c r="MDY72" s="921"/>
      <c r="MDZ72" s="921"/>
      <c r="MEA72" s="921"/>
      <c r="MEB72" s="921"/>
      <c r="MEC72" s="921"/>
      <c r="MED72" s="921"/>
      <c r="MEE72" s="921"/>
      <c r="MEF72" s="921"/>
      <c r="MEG72" s="921"/>
      <c r="MEH72" s="921"/>
      <c r="MEI72" s="921"/>
      <c r="MEJ72" s="921"/>
      <c r="MEK72" s="921"/>
      <c r="MEL72" s="921"/>
      <c r="MEM72" s="921"/>
      <c r="MEN72" s="921"/>
      <c r="MEO72" s="921"/>
      <c r="MEP72" s="921"/>
      <c r="MEQ72" s="921"/>
      <c r="MER72" s="921"/>
      <c r="MES72" s="921"/>
      <c r="MET72" s="921"/>
      <c r="MEU72" s="921"/>
      <c r="MEV72" s="921"/>
      <c r="MEW72" s="921"/>
      <c r="MEX72" s="921"/>
      <c r="MEY72" s="921"/>
      <c r="MEZ72" s="921"/>
      <c r="MFA72" s="921"/>
      <c r="MFB72" s="921"/>
      <c r="MFC72" s="921"/>
      <c r="MFD72" s="921"/>
      <c r="MFE72" s="921"/>
      <c r="MFF72" s="921"/>
      <c r="MFG72" s="921"/>
      <c r="MFH72" s="921"/>
      <c r="MFI72" s="921"/>
      <c r="MFJ72" s="921"/>
      <c r="MFK72" s="921"/>
      <c r="MFL72" s="921"/>
      <c r="MFM72" s="921"/>
      <c r="MFN72" s="921"/>
      <c r="MFO72" s="921"/>
      <c r="MFP72" s="921"/>
      <c r="MFQ72" s="921"/>
      <c r="MFR72" s="921"/>
      <c r="MFS72" s="921"/>
      <c r="MFT72" s="921"/>
      <c r="MFU72" s="921"/>
      <c r="MFV72" s="921"/>
      <c r="MFW72" s="921"/>
      <c r="MFX72" s="921"/>
      <c r="MFY72" s="921"/>
      <c r="MFZ72" s="921"/>
      <c r="MGA72" s="921"/>
      <c r="MGB72" s="921"/>
      <c r="MGC72" s="921"/>
      <c r="MGD72" s="921"/>
      <c r="MGE72" s="921"/>
      <c r="MGF72" s="921"/>
      <c r="MGG72" s="921"/>
      <c r="MGH72" s="921"/>
      <c r="MGI72" s="921"/>
      <c r="MGJ72" s="921"/>
      <c r="MGK72" s="921"/>
      <c r="MGL72" s="921"/>
      <c r="MGM72" s="921"/>
      <c r="MGN72" s="921"/>
      <c r="MGO72" s="921"/>
      <c r="MGP72" s="921"/>
      <c r="MGQ72" s="921"/>
      <c r="MGR72" s="921"/>
      <c r="MGS72" s="921"/>
      <c r="MGT72" s="921"/>
      <c r="MGU72" s="921"/>
      <c r="MGV72" s="921"/>
      <c r="MGW72" s="921"/>
      <c r="MGX72" s="921"/>
      <c r="MGY72" s="921"/>
      <c r="MGZ72" s="921"/>
      <c r="MHA72" s="921"/>
      <c r="MHB72" s="921"/>
      <c r="MHC72" s="921"/>
      <c r="MHD72" s="921"/>
      <c r="MHE72" s="921"/>
      <c r="MHF72" s="921"/>
      <c r="MHG72" s="921"/>
      <c r="MHH72" s="921"/>
      <c r="MHI72" s="921"/>
      <c r="MHJ72" s="921"/>
      <c r="MHK72" s="921"/>
      <c r="MHL72" s="921"/>
      <c r="MHM72" s="921"/>
      <c r="MHN72" s="921"/>
      <c r="MHO72" s="921"/>
      <c r="MHP72" s="921"/>
      <c r="MHQ72" s="921"/>
      <c r="MHR72" s="921"/>
      <c r="MHS72" s="921"/>
      <c r="MHT72" s="921"/>
      <c r="MHU72" s="921"/>
      <c r="MHV72" s="921"/>
      <c r="MHW72" s="921"/>
      <c r="MHX72" s="921"/>
      <c r="MHY72" s="921"/>
      <c r="MHZ72" s="921"/>
      <c r="MIA72" s="921"/>
      <c r="MIB72" s="921"/>
      <c r="MIC72" s="921"/>
      <c r="MID72" s="921"/>
      <c r="MIE72" s="921"/>
      <c r="MIF72" s="921"/>
      <c r="MIG72" s="921"/>
      <c r="MIH72" s="921"/>
      <c r="MII72" s="921"/>
      <c r="MIJ72" s="921"/>
      <c r="MIK72" s="921"/>
      <c r="MIL72" s="921"/>
      <c r="MIM72" s="921"/>
      <c r="MIN72" s="921"/>
      <c r="MIO72" s="921"/>
      <c r="MIP72" s="921"/>
      <c r="MIQ72" s="921"/>
      <c r="MIR72" s="921"/>
      <c r="MIS72" s="921"/>
      <c r="MIT72" s="921"/>
      <c r="MIU72" s="921"/>
      <c r="MIV72" s="921"/>
      <c r="MIW72" s="921"/>
      <c r="MIX72" s="921"/>
      <c r="MIY72" s="921"/>
      <c r="MIZ72" s="921"/>
      <c r="MJA72" s="921"/>
      <c r="MJB72" s="921"/>
      <c r="MJC72" s="921"/>
      <c r="MJD72" s="921"/>
      <c r="MJE72" s="921"/>
      <c r="MJF72" s="921"/>
      <c r="MJG72" s="921"/>
      <c r="MJH72" s="921"/>
      <c r="MJI72" s="921"/>
      <c r="MJJ72" s="921"/>
      <c r="MJK72" s="921"/>
      <c r="MJL72" s="921"/>
      <c r="MJM72" s="921"/>
      <c r="MJN72" s="921"/>
      <c r="MJO72" s="921"/>
      <c r="MJP72" s="921"/>
      <c r="MJQ72" s="921"/>
      <c r="MJR72" s="921"/>
      <c r="MJS72" s="921"/>
      <c r="MJT72" s="921"/>
      <c r="MJU72" s="921"/>
      <c r="MJV72" s="921"/>
      <c r="MJW72" s="921"/>
      <c r="MJX72" s="921"/>
      <c r="MJY72" s="921"/>
      <c r="MJZ72" s="921"/>
      <c r="MKA72" s="921"/>
      <c r="MKB72" s="921"/>
      <c r="MKC72" s="921"/>
      <c r="MKD72" s="921"/>
      <c r="MKE72" s="921"/>
      <c r="MKF72" s="921"/>
      <c r="MKG72" s="921"/>
      <c r="MKH72" s="921"/>
      <c r="MKI72" s="921"/>
      <c r="MKJ72" s="921"/>
      <c r="MKK72" s="921"/>
      <c r="MKL72" s="921"/>
      <c r="MKM72" s="921"/>
      <c r="MKN72" s="921"/>
      <c r="MKO72" s="921"/>
      <c r="MKP72" s="921"/>
      <c r="MKQ72" s="921"/>
      <c r="MKR72" s="921"/>
      <c r="MKS72" s="921"/>
      <c r="MKT72" s="921"/>
      <c r="MKU72" s="921"/>
      <c r="MKV72" s="921"/>
      <c r="MKW72" s="921"/>
      <c r="MKX72" s="921"/>
      <c r="MKY72" s="921"/>
      <c r="MKZ72" s="921"/>
      <c r="MLA72" s="921"/>
      <c r="MLB72" s="921"/>
      <c r="MLC72" s="921"/>
      <c r="MLD72" s="921"/>
      <c r="MLE72" s="921"/>
      <c r="MLF72" s="921"/>
      <c r="MLG72" s="921"/>
      <c r="MLH72" s="921"/>
      <c r="MLI72" s="921"/>
      <c r="MLJ72" s="921"/>
      <c r="MLK72" s="921"/>
      <c r="MLL72" s="921"/>
      <c r="MLM72" s="921"/>
      <c r="MLN72" s="921"/>
      <c r="MLO72" s="921"/>
      <c r="MLP72" s="921"/>
      <c r="MLQ72" s="921"/>
      <c r="MLR72" s="921"/>
      <c r="MLS72" s="921"/>
      <c r="MLT72" s="921"/>
      <c r="MLU72" s="921"/>
      <c r="MLV72" s="921"/>
      <c r="MLW72" s="921"/>
      <c r="MLX72" s="921"/>
      <c r="MLY72" s="921"/>
      <c r="MLZ72" s="921"/>
      <c r="MMA72" s="921"/>
      <c r="MMB72" s="921"/>
      <c r="MMC72" s="921"/>
      <c r="MMD72" s="921"/>
      <c r="MME72" s="921"/>
      <c r="MMF72" s="921"/>
      <c r="MMG72" s="921"/>
      <c r="MMH72" s="921"/>
      <c r="MMI72" s="921"/>
      <c r="MMJ72" s="921"/>
      <c r="MMK72" s="921"/>
      <c r="MML72" s="921"/>
      <c r="MMM72" s="921"/>
      <c r="MMN72" s="921"/>
      <c r="MMO72" s="921"/>
      <c r="MMP72" s="921"/>
      <c r="MMQ72" s="921"/>
      <c r="MMR72" s="921"/>
      <c r="MMS72" s="921"/>
      <c r="MMT72" s="921"/>
      <c r="MMU72" s="921"/>
      <c r="MMV72" s="921"/>
      <c r="MMW72" s="921"/>
      <c r="MMX72" s="921"/>
      <c r="MMY72" s="921"/>
      <c r="MMZ72" s="921"/>
      <c r="MNA72" s="921"/>
      <c r="MNB72" s="921"/>
      <c r="MNC72" s="921"/>
      <c r="MND72" s="921"/>
      <c r="MNE72" s="921"/>
      <c r="MNF72" s="921"/>
      <c r="MNG72" s="921"/>
      <c r="MNH72" s="921"/>
      <c r="MNI72" s="921"/>
      <c r="MNJ72" s="921"/>
      <c r="MNK72" s="921"/>
      <c r="MNL72" s="921"/>
      <c r="MNM72" s="921"/>
      <c r="MNN72" s="921"/>
      <c r="MNO72" s="921"/>
      <c r="MNP72" s="921"/>
      <c r="MNQ72" s="921"/>
      <c r="MNR72" s="921"/>
      <c r="MNS72" s="921"/>
      <c r="MNT72" s="921"/>
      <c r="MNU72" s="921"/>
      <c r="MNV72" s="921"/>
      <c r="MNW72" s="921"/>
      <c r="MNX72" s="921"/>
      <c r="MNY72" s="921"/>
      <c r="MNZ72" s="921"/>
      <c r="MOA72" s="921"/>
      <c r="MOB72" s="921"/>
      <c r="MOC72" s="921"/>
      <c r="MOD72" s="921"/>
      <c r="MOE72" s="921"/>
      <c r="MOF72" s="921"/>
      <c r="MOG72" s="921"/>
      <c r="MOH72" s="921"/>
      <c r="MOI72" s="921"/>
      <c r="MOJ72" s="921"/>
      <c r="MOK72" s="921"/>
      <c r="MOL72" s="921"/>
      <c r="MOM72" s="921"/>
      <c r="MON72" s="921"/>
      <c r="MOO72" s="921"/>
      <c r="MOP72" s="921"/>
      <c r="MOQ72" s="921"/>
      <c r="MOR72" s="921"/>
      <c r="MOS72" s="921"/>
      <c r="MOT72" s="921"/>
      <c r="MOU72" s="921"/>
      <c r="MOV72" s="921"/>
      <c r="MOW72" s="921"/>
      <c r="MOX72" s="921"/>
      <c r="MOY72" s="921"/>
      <c r="MOZ72" s="921"/>
      <c r="MPA72" s="921"/>
      <c r="MPB72" s="921"/>
      <c r="MPC72" s="921"/>
      <c r="MPD72" s="921"/>
      <c r="MPE72" s="921"/>
      <c r="MPF72" s="921"/>
      <c r="MPG72" s="921"/>
      <c r="MPH72" s="921"/>
      <c r="MPI72" s="921"/>
      <c r="MPJ72" s="921"/>
      <c r="MPK72" s="921"/>
      <c r="MPL72" s="921"/>
      <c r="MPM72" s="921"/>
      <c r="MPN72" s="921"/>
      <c r="MPO72" s="921"/>
      <c r="MPP72" s="921"/>
      <c r="MPQ72" s="921"/>
      <c r="MPR72" s="921"/>
      <c r="MPS72" s="921"/>
      <c r="MPT72" s="921"/>
      <c r="MPU72" s="921"/>
      <c r="MPV72" s="921"/>
      <c r="MPW72" s="921"/>
      <c r="MPX72" s="921"/>
      <c r="MPY72" s="921"/>
      <c r="MPZ72" s="921"/>
      <c r="MQA72" s="921"/>
      <c r="MQB72" s="921"/>
      <c r="MQC72" s="921"/>
      <c r="MQD72" s="921"/>
      <c r="MQE72" s="921"/>
      <c r="MQF72" s="921"/>
      <c r="MQG72" s="921"/>
      <c r="MQH72" s="921"/>
      <c r="MQI72" s="921"/>
      <c r="MQJ72" s="921"/>
      <c r="MQK72" s="921"/>
      <c r="MQL72" s="921"/>
      <c r="MQM72" s="921"/>
      <c r="MQN72" s="921"/>
      <c r="MQO72" s="921"/>
      <c r="MQP72" s="921"/>
      <c r="MQQ72" s="921"/>
      <c r="MQR72" s="921"/>
      <c r="MQS72" s="921"/>
      <c r="MQT72" s="921"/>
      <c r="MQU72" s="921"/>
      <c r="MQV72" s="921"/>
      <c r="MQW72" s="921"/>
      <c r="MQX72" s="921"/>
      <c r="MQY72" s="921"/>
      <c r="MQZ72" s="921"/>
      <c r="MRA72" s="921"/>
      <c r="MRB72" s="921"/>
      <c r="MRC72" s="921"/>
      <c r="MRD72" s="921"/>
      <c r="MRE72" s="921"/>
      <c r="MRF72" s="921"/>
      <c r="MRG72" s="921"/>
      <c r="MRH72" s="921"/>
      <c r="MRI72" s="921"/>
      <c r="MRJ72" s="921"/>
      <c r="MRK72" s="921"/>
      <c r="MRL72" s="921"/>
      <c r="MRM72" s="921"/>
      <c r="MRN72" s="921"/>
      <c r="MRO72" s="921"/>
      <c r="MRP72" s="921"/>
      <c r="MRQ72" s="921"/>
      <c r="MRR72" s="921"/>
      <c r="MRS72" s="921"/>
      <c r="MRT72" s="921"/>
      <c r="MRU72" s="921"/>
      <c r="MRV72" s="921"/>
      <c r="MRW72" s="921"/>
      <c r="MRX72" s="921"/>
      <c r="MRY72" s="921"/>
      <c r="MRZ72" s="921"/>
      <c r="MSA72" s="921"/>
      <c r="MSB72" s="921"/>
      <c r="MSC72" s="921"/>
      <c r="MSD72" s="921"/>
      <c r="MSE72" s="921"/>
      <c r="MSF72" s="921"/>
      <c r="MSG72" s="921"/>
      <c r="MSH72" s="921"/>
      <c r="MSI72" s="921"/>
      <c r="MSJ72" s="921"/>
      <c r="MSK72" s="921"/>
      <c r="MSL72" s="921"/>
      <c r="MSM72" s="921"/>
      <c r="MSN72" s="921"/>
      <c r="MSO72" s="921"/>
      <c r="MSP72" s="921"/>
      <c r="MSQ72" s="921"/>
      <c r="MSR72" s="921"/>
      <c r="MSS72" s="921"/>
      <c r="MST72" s="921"/>
      <c r="MSU72" s="921"/>
      <c r="MSV72" s="921"/>
      <c r="MSW72" s="921"/>
      <c r="MSX72" s="921"/>
      <c r="MSY72" s="921"/>
      <c r="MSZ72" s="921"/>
      <c r="MTA72" s="921"/>
      <c r="MTB72" s="921"/>
      <c r="MTC72" s="921"/>
      <c r="MTD72" s="921"/>
      <c r="MTE72" s="921"/>
      <c r="MTF72" s="921"/>
      <c r="MTG72" s="921"/>
      <c r="MTH72" s="921"/>
      <c r="MTI72" s="921"/>
      <c r="MTJ72" s="921"/>
      <c r="MTK72" s="921"/>
      <c r="MTL72" s="921"/>
      <c r="MTM72" s="921"/>
      <c r="MTN72" s="921"/>
      <c r="MTO72" s="921"/>
      <c r="MTP72" s="921"/>
      <c r="MTQ72" s="921"/>
      <c r="MTR72" s="921"/>
      <c r="MTS72" s="921"/>
      <c r="MTT72" s="921"/>
      <c r="MTU72" s="921"/>
      <c r="MTV72" s="921"/>
      <c r="MTW72" s="921"/>
      <c r="MTX72" s="921"/>
      <c r="MTY72" s="921"/>
      <c r="MTZ72" s="921"/>
      <c r="MUA72" s="921"/>
      <c r="MUB72" s="921"/>
      <c r="MUC72" s="921"/>
      <c r="MUD72" s="921"/>
      <c r="MUE72" s="921"/>
      <c r="MUF72" s="921"/>
      <c r="MUG72" s="921"/>
      <c r="MUH72" s="921"/>
      <c r="MUI72" s="921"/>
      <c r="MUJ72" s="921"/>
      <c r="MUK72" s="921"/>
      <c r="MUL72" s="921"/>
      <c r="MUM72" s="921"/>
      <c r="MUN72" s="921"/>
      <c r="MUO72" s="921"/>
      <c r="MUP72" s="921"/>
      <c r="MUQ72" s="921"/>
      <c r="MUR72" s="921"/>
      <c r="MUS72" s="921"/>
      <c r="MUT72" s="921"/>
      <c r="MUU72" s="921"/>
      <c r="MUV72" s="921"/>
      <c r="MUW72" s="921"/>
      <c r="MUX72" s="921"/>
      <c r="MUY72" s="921"/>
      <c r="MUZ72" s="921"/>
      <c r="MVA72" s="921"/>
      <c r="MVB72" s="921"/>
      <c r="MVC72" s="921"/>
      <c r="MVD72" s="921"/>
      <c r="MVE72" s="921"/>
      <c r="MVF72" s="921"/>
      <c r="MVG72" s="921"/>
      <c r="MVH72" s="921"/>
      <c r="MVI72" s="921"/>
      <c r="MVJ72" s="921"/>
      <c r="MVK72" s="921"/>
      <c r="MVL72" s="921"/>
      <c r="MVM72" s="921"/>
      <c r="MVN72" s="921"/>
      <c r="MVO72" s="921"/>
      <c r="MVP72" s="921"/>
      <c r="MVQ72" s="921"/>
      <c r="MVR72" s="921"/>
      <c r="MVS72" s="921"/>
      <c r="MVT72" s="921"/>
      <c r="MVU72" s="921"/>
      <c r="MVV72" s="921"/>
      <c r="MVW72" s="921"/>
      <c r="MVX72" s="921"/>
      <c r="MVY72" s="921"/>
      <c r="MVZ72" s="921"/>
      <c r="MWA72" s="921"/>
      <c r="MWB72" s="921"/>
      <c r="MWC72" s="921"/>
      <c r="MWD72" s="921"/>
      <c r="MWE72" s="921"/>
      <c r="MWF72" s="921"/>
      <c r="MWG72" s="921"/>
      <c r="MWH72" s="921"/>
      <c r="MWI72" s="921"/>
      <c r="MWJ72" s="921"/>
      <c r="MWK72" s="921"/>
      <c r="MWL72" s="921"/>
      <c r="MWM72" s="921"/>
      <c r="MWN72" s="921"/>
      <c r="MWO72" s="921"/>
      <c r="MWP72" s="921"/>
      <c r="MWQ72" s="921"/>
      <c r="MWR72" s="921"/>
      <c r="MWS72" s="921"/>
      <c r="MWT72" s="921"/>
      <c r="MWU72" s="921"/>
      <c r="MWV72" s="921"/>
      <c r="MWW72" s="921"/>
      <c r="MWX72" s="921"/>
      <c r="MWY72" s="921"/>
      <c r="MWZ72" s="921"/>
      <c r="MXA72" s="921"/>
      <c r="MXB72" s="921"/>
      <c r="MXC72" s="921"/>
      <c r="MXD72" s="921"/>
      <c r="MXE72" s="921"/>
      <c r="MXF72" s="921"/>
      <c r="MXG72" s="921"/>
      <c r="MXH72" s="921"/>
      <c r="MXI72" s="921"/>
      <c r="MXJ72" s="921"/>
      <c r="MXK72" s="921"/>
      <c r="MXL72" s="921"/>
      <c r="MXM72" s="921"/>
      <c r="MXN72" s="921"/>
      <c r="MXO72" s="921"/>
      <c r="MXP72" s="921"/>
      <c r="MXQ72" s="921"/>
      <c r="MXR72" s="921"/>
      <c r="MXS72" s="921"/>
      <c r="MXT72" s="921"/>
      <c r="MXU72" s="921"/>
      <c r="MXV72" s="921"/>
      <c r="MXW72" s="921"/>
      <c r="MXX72" s="921"/>
      <c r="MXY72" s="921"/>
      <c r="MXZ72" s="921"/>
      <c r="MYA72" s="921"/>
      <c r="MYB72" s="921"/>
      <c r="MYC72" s="921"/>
      <c r="MYD72" s="921"/>
      <c r="MYE72" s="921"/>
      <c r="MYF72" s="921"/>
      <c r="MYG72" s="921"/>
      <c r="MYH72" s="921"/>
      <c r="MYI72" s="921"/>
      <c r="MYJ72" s="921"/>
      <c r="MYK72" s="921"/>
      <c r="MYL72" s="921"/>
      <c r="MYM72" s="921"/>
      <c r="MYN72" s="921"/>
      <c r="MYO72" s="921"/>
      <c r="MYP72" s="921"/>
      <c r="MYQ72" s="921"/>
      <c r="MYR72" s="921"/>
      <c r="MYS72" s="921"/>
      <c r="MYT72" s="921"/>
      <c r="MYU72" s="921"/>
      <c r="MYV72" s="921"/>
      <c r="MYW72" s="921"/>
      <c r="MYX72" s="921"/>
      <c r="MYY72" s="921"/>
      <c r="MYZ72" s="921"/>
      <c r="MZA72" s="921"/>
      <c r="MZB72" s="921"/>
      <c r="MZC72" s="921"/>
      <c r="MZD72" s="921"/>
      <c r="MZE72" s="921"/>
      <c r="MZF72" s="921"/>
      <c r="MZG72" s="921"/>
      <c r="MZH72" s="921"/>
      <c r="MZI72" s="921"/>
      <c r="MZJ72" s="921"/>
      <c r="MZK72" s="921"/>
      <c r="MZL72" s="921"/>
      <c r="MZM72" s="921"/>
      <c r="MZN72" s="921"/>
      <c r="MZO72" s="921"/>
      <c r="MZP72" s="921"/>
      <c r="MZQ72" s="921"/>
      <c r="MZR72" s="921"/>
      <c r="MZS72" s="921"/>
      <c r="MZT72" s="921"/>
      <c r="MZU72" s="921"/>
      <c r="MZV72" s="921"/>
      <c r="MZW72" s="921"/>
      <c r="MZX72" s="921"/>
      <c r="MZY72" s="921"/>
      <c r="MZZ72" s="921"/>
      <c r="NAA72" s="921"/>
      <c r="NAB72" s="921"/>
      <c r="NAC72" s="921"/>
      <c r="NAD72" s="921"/>
      <c r="NAE72" s="921"/>
      <c r="NAF72" s="921"/>
      <c r="NAG72" s="921"/>
      <c r="NAH72" s="921"/>
      <c r="NAI72" s="921"/>
      <c r="NAJ72" s="921"/>
      <c r="NAK72" s="921"/>
      <c r="NAL72" s="921"/>
      <c r="NAM72" s="921"/>
      <c r="NAN72" s="921"/>
      <c r="NAO72" s="921"/>
      <c r="NAP72" s="921"/>
      <c r="NAQ72" s="921"/>
      <c r="NAR72" s="921"/>
      <c r="NAS72" s="921"/>
      <c r="NAT72" s="921"/>
      <c r="NAU72" s="921"/>
      <c r="NAV72" s="921"/>
      <c r="NAW72" s="921"/>
      <c r="NAX72" s="921"/>
      <c r="NAY72" s="921"/>
      <c r="NAZ72" s="921"/>
      <c r="NBA72" s="921"/>
      <c r="NBB72" s="921"/>
      <c r="NBC72" s="921"/>
      <c r="NBD72" s="921"/>
      <c r="NBE72" s="921"/>
      <c r="NBF72" s="921"/>
      <c r="NBG72" s="921"/>
      <c r="NBH72" s="921"/>
      <c r="NBI72" s="921"/>
      <c r="NBJ72" s="921"/>
      <c r="NBK72" s="921"/>
      <c r="NBL72" s="921"/>
      <c r="NBM72" s="921"/>
      <c r="NBN72" s="921"/>
      <c r="NBO72" s="921"/>
      <c r="NBP72" s="921"/>
      <c r="NBQ72" s="921"/>
      <c r="NBR72" s="921"/>
      <c r="NBS72" s="921"/>
      <c r="NBT72" s="921"/>
      <c r="NBU72" s="921"/>
      <c r="NBV72" s="921"/>
      <c r="NBW72" s="921"/>
      <c r="NBX72" s="921"/>
      <c r="NBY72" s="921"/>
      <c r="NBZ72" s="921"/>
      <c r="NCA72" s="921"/>
      <c r="NCB72" s="921"/>
      <c r="NCC72" s="921"/>
      <c r="NCD72" s="921"/>
      <c r="NCE72" s="921"/>
      <c r="NCF72" s="921"/>
      <c r="NCG72" s="921"/>
      <c r="NCH72" s="921"/>
      <c r="NCI72" s="921"/>
      <c r="NCJ72" s="921"/>
      <c r="NCK72" s="921"/>
      <c r="NCL72" s="921"/>
      <c r="NCM72" s="921"/>
      <c r="NCN72" s="921"/>
      <c r="NCO72" s="921"/>
      <c r="NCP72" s="921"/>
      <c r="NCQ72" s="921"/>
      <c r="NCR72" s="921"/>
      <c r="NCS72" s="921"/>
      <c r="NCT72" s="921"/>
      <c r="NCU72" s="921"/>
      <c r="NCV72" s="921"/>
      <c r="NCW72" s="921"/>
      <c r="NCX72" s="921"/>
      <c r="NCY72" s="921"/>
      <c r="NCZ72" s="921"/>
      <c r="NDA72" s="921"/>
      <c r="NDB72" s="921"/>
      <c r="NDC72" s="921"/>
      <c r="NDD72" s="921"/>
      <c r="NDE72" s="921"/>
      <c r="NDF72" s="921"/>
      <c r="NDG72" s="921"/>
      <c r="NDH72" s="921"/>
      <c r="NDI72" s="921"/>
      <c r="NDJ72" s="921"/>
      <c r="NDK72" s="921"/>
      <c r="NDL72" s="921"/>
      <c r="NDM72" s="921"/>
      <c r="NDN72" s="921"/>
      <c r="NDO72" s="921"/>
      <c r="NDP72" s="921"/>
      <c r="NDQ72" s="921"/>
      <c r="NDR72" s="921"/>
      <c r="NDS72" s="921"/>
      <c r="NDT72" s="921"/>
      <c r="NDU72" s="921"/>
      <c r="NDV72" s="921"/>
      <c r="NDW72" s="921"/>
      <c r="NDX72" s="921"/>
      <c r="NDY72" s="921"/>
      <c r="NDZ72" s="921"/>
      <c r="NEA72" s="921"/>
      <c r="NEB72" s="921"/>
      <c r="NEC72" s="921"/>
      <c r="NED72" s="921"/>
      <c r="NEE72" s="921"/>
      <c r="NEF72" s="921"/>
      <c r="NEG72" s="921"/>
      <c r="NEH72" s="921"/>
      <c r="NEI72" s="921"/>
      <c r="NEJ72" s="921"/>
      <c r="NEK72" s="921"/>
      <c r="NEL72" s="921"/>
      <c r="NEM72" s="921"/>
      <c r="NEN72" s="921"/>
      <c r="NEO72" s="921"/>
      <c r="NEP72" s="921"/>
      <c r="NEQ72" s="921"/>
      <c r="NER72" s="921"/>
      <c r="NES72" s="921"/>
      <c r="NET72" s="921"/>
      <c r="NEU72" s="921"/>
      <c r="NEV72" s="921"/>
      <c r="NEW72" s="921"/>
      <c r="NEX72" s="921"/>
      <c r="NEY72" s="921"/>
      <c r="NEZ72" s="921"/>
      <c r="NFA72" s="921"/>
      <c r="NFB72" s="921"/>
      <c r="NFC72" s="921"/>
      <c r="NFD72" s="921"/>
      <c r="NFE72" s="921"/>
      <c r="NFF72" s="921"/>
      <c r="NFG72" s="921"/>
      <c r="NFH72" s="921"/>
      <c r="NFI72" s="921"/>
      <c r="NFJ72" s="921"/>
      <c r="NFK72" s="921"/>
      <c r="NFL72" s="921"/>
      <c r="NFM72" s="921"/>
      <c r="NFN72" s="921"/>
      <c r="NFO72" s="921"/>
      <c r="NFP72" s="921"/>
      <c r="NFQ72" s="921"/>
      <c r="NFR72" s="921"/>
      <c r="NFS72" s="921"/>
      <c r="NFT72" s="921"/>
      <c r="NFU72" s="921"/>
      <c r="NFV72" s="921"/>
      <c r="NFW72" s="921"/>
      <c r="NFX72" s="921"/>
      <c r="NFY72" s="921"/>
      <c r="NFZ72" s="921"/>
      <c r="NGA72" s="921"/>
      <c r="NGB72" s="921"/>
      <c r="NGC72" s="921"/>
      <c r="NGD72" s="921"/>
      <c r="NGE72" s="921"/>
      <c r="NGF72" s="921"/>
      <c r="NGG72" s="921"/>
      <c r="NGH72" s="921"/>
      <c r="NGI72" s="921"/>
      <c r="NGJ72" s="921"/>
      <c r="NGK72" s="921"/>
      <c r="NGL72" s="921"/>
      <c r="NGM72" s="921"/>
      <c r="NGN72" s="921"/>
      <c r="NGO72" s="921"/>
      <c r="NGP72" s="921"/>
      <c r="NGQ72" s="921"/>
      <c r="NGR72" s="921"/>
      <c r="NGS72" s="921"/>
      <c r="NGT72" s="921"/>
      <c r="NGU72" s="921"/>
      <c r="NGV72" s="921"/>
      <c r="NGW72" s="921"/>
      <c r="NGX72" s="921"/>
      <c r="NGY72" s="921"/>
      <c r="NGZ72" s="921"/>
      <c r="NHA72" s="921"/>
      <c r="NHB72" s="921"/>
      <c r="NHC72" s="921"/>
      <c r="NHD72" s="921"/>
      <c r="NHE72" s="921"/>
      <c r="NHF72" s="921"/>
      <c r="NHG72" s="921"/>
      <c r="NHH72" s="921"/>
      <c r="NHI72" s="921"/>
      <c r="NHJ72" s="921"/>
      <c r="NHK72" s="921"/>
      <c r="NHL72" s="921"/>
      <c r="NHM72" s="921"/>
      <c r="NHN72" s="921"/>
      <c r="NHO72" s="921"/>
      <c r="NHP72" s="921"/>
      <c r="NHQ72" s="921"/>
      <c r="NHR72" s="921"/>
      <c r="NHS72" s="921"/>
      <c r="NHT72" s="921"/>
      <c r="NHU72" s="921"/>
      <c r="NHV72" s="921"/>
      <c r="NHW72" s="921"/>
      <c r="NHX72" s="921"/>
      <c r="NHY72" s="921"/>
      <c r="NHZ72" s="921"/>
      <c r="NIA72" s="921"/>
      <c r="NIB72" s="921"/>
      <c r="NIC72" s="921"/>
      <c r="NID72" s="921"/>
      <c r="NIE72" s="921"/>
      <c r="NIF72" s="921"/>
      <c r="NIG72" s="921"/>
      <c r="NIH72" s="921"/>
      <c r="NII72" s="921"/>
      <c r="NIJ72" s="921"/>
      <c r="NIK72" s="921"/>
      <c r="NIL72" s="921"/>
      <c r="NIM72" s="921"/>
      <c r="NIN72" s="921"/>
      <c r="NIO72" s="921"/>
      <c r="NIP72" s="921"/>
      <c r="NIQ72" s="921"/>
      <c r="NIR72" s="921"/>
      <c r="NIS72" s="921"/>
      <c r="NIT72" s="921"/>
      <c r="NIU72" s="921"/>
      <c r="NIV72" s="921"/>
      <c r="NIW72" s="921"/>
      <c r="NIX72" s="921"/>
      <c r="NIY72" s="921"/>
      <c r="NIZ72" s="921"/>
      <c r="NJA72" s="921"/>
      <c r="NJB72" s="921"/>
      <c r="NJC72" s="921"/>
      <c r="NJD72" s="921"/>
      <c r="NJE72" s="921"/>
      <c r="NJF72" s="921"/>
      <c r="NJG72" s="921"/>
      <c r="NJH72" s="921"/>
      <c r="NJI72" s="921"/>
      <c r="NJJ72" s="921"/>
      <c r="NJK72" s="921"/>
      <c r="NJL72" s="921"/>
      <c r="NJM72" s="921"/>
      <c r="NJN72" s="921"/>
      <c r="NJO72" s="921"/>
      <c r="NJP72" s="921"/>
      <c r="NJQ72" s="921"/>
      <c r="NJR72" s="921"/>
      <c r="NJS72" s="921"/>
      <c r="NJT72" s="921"/>
      <c r="NJU72" s="921"/>
      <c r="NJV72" s="921"/>
      <c r="NJW72" s="921"/>
      <c r="NJX72" s="921"/>
      <c r="NJY72" s="921"/>
      <c r="NJZ72" s="921"/>
      <c r="NKA72" s="921"/>
      <c r="NKB72" s="921"/>
      <c r="NKC72" s="921"/>
      <c r="NKD72" s="921"/>
      <c r="NKE72" s="921"/>
      <c r="NKF72" s="921"/>
      <c r="NKG72" s="921"/>
      <c r="NKH72" s="921"/>
      <c r="NKI72" s="921"/>
      <c r="NKJ72" s="921"/>
      <c r="NKK72" s="921"/>
      <c r="NKL72" s="921"/>
      <c r="NKM72" s="921"/>
      <c r="NKN72" s="921"/>
      <c r="NKO72" s="921"/>
      <c r="NKP72" s="921"/>
      <c r="NKQ72" s="921"/>
      <c r="NKR72" s="921"/>
      <c r="NKS72" s="921"/>
      <c r="NKT72" s="921"/>
      <c r="NKU72" s="921"/>
      <c r="NKV72" s="921"/>
      <c r="NKW72" s="921"/>
      <c r="NKX72" s="921"/>
      <c r="NKY72" s="921"/>
      <c r="NKZ72" s="921"/>
      <c r="NLA72" s="921"/>
      <c r="NLB72" s="921"/>
      <c r="NLC72" s="921"/>
      <c r="NLD72" s="921"/>
      <c r="NLE72" s="921"/>
      <c r="NLF72" s="921"/>
      <c r="NLG72" s="921"/>
      <c r="NLH72" s="921"/>
      <c r="NLI72" s="921"/>
      <c r="NLJ72" s="921"/>
      <c r="NLK72" s="921"/>
      <c r="NLL72" s="921"/>
      <c r="NLM72" s="921"/>
      <c r="NLN72" s="921"/>
      <c r="NLO72" s="921"/>
      <c r="NLP72" s="921"/>
      <c r="NLQ72" s="921"/>
      <c r="NLR72" s="921"/>
      <c r="NLS72" s="921"/>
      <c r="NLT72" s="921"/>
      <c r="NLU72" s="921"/>
      <c r="NLV72" s="921"/>
      <c r="NLW72" s="921"/>
      <c r="NLX72" s="921"/>
      <c r="NLY72" s="921"/>
      <c r="NLZ72" s="921"/>
      <c r="NMA72" s="921"/>
      <c r="NMB72" s="921"/>
      <c r="NMC72" s="921"/>
      <c r="NMD72" s="921"/>
      <c r="NME72" s="921"/>
      <c r="NMF72" s="921"/>
      <c r="NMG72" s="921"/>
      <c r="NMH72" s="921"/>
      <c r="NMI72" s="921"/>
      <c r="NMJ72" s="921"/>
      <c r="NMK72" s="921"/>
      <c r="NML72" s="921"/>
      <c r="NMM72" s="921"/>
      <c r="NMN72" s="921"/>
      <c r="NMO72" s="921"/>
      <c r="NMP72" s="921"/>
      <c r="NMQ72" s="921"/>
      <c r="NMR72" s="921"/>
      <c r="NMS72" s="921"/>
      <c r="NMT72" s="921"/>
      <c r="NMU72" s="921"/>
      <c r="NMV72" s="921"/>
      <c r="NMW72" s="921"/>
      <c r="NMX72" s="921"/>
      <c r="NMY72" s="921"/>
      <c r="NMZ72" s="921"/>
      <c r="NNA72" s="921"/>
      <c r="NNB72" s="921"/>
      <c r="NNC72" s="921"/>
      <c r="NND72" s="921"/>
      <c r="NNE72" s="921"/>
      <c r="NNF72" s="921"/>
      <c r="NNG72" s="921"/>
      <c r="NNH72" s="921"/>
      <c r="NNI72" s="921"/>
      <c r="NNJ72" s="921"/>
      <c r="NNK72" s="921"/>
      <c r="NNL72" s="921"/>
      <c r="NNM72" s="921"/>
      <c r="NNN72" s="921"/>
      <c r="NNO72" s="921"/>
      <c r="NNP72" s="921"/>
      <c r="NNQ72" s="921"/>
      <c r="NNR72" s="921"/>
      <c r="NNS72" s="921"/>
      <c r="NNT72" s="921"/>
      <c r="NNU72" s="921"/>
      <c r="NNV72" s="921"/>
      <c r="NNW72" s="921"/>
      <c r="NNX72" s="921"/>
      <c r="NNY72" s="921"/>
      <c r="NNZ72" s="921"/>
      <c r="NOA72" s="921"/>
      <c r="NOB72" s="921"/>
      <c r="NOC72" s="921"/>
      <c r="NOD72" s="921"/>
      <c r="NOE72" s="921"/>
      <c r="NOF72" s="921"/>
      <c r="NOG72" s="921"/>
      <c r="NOH72" s="921"/>
      <c r="NOI72" s="921"/>
      <c r="NOJ72" s="921"/>
      <c r="NOK72" s="921"/>
      <c r="NOL72" s="921"/>
      <c r="NOM72" s="921"/>
      <c r="NON72" s="921"/>
      <c r="NOO72" s="921"/>
      <c r="NOP72" s="921"/>
      <c r="NOQ72" s="921"/>
      <c r="NOR72" s="921"/>
      <c r="NOS72" s="921"/>
      <c r="NOT72" s="921"/>
      <c r="NOU72" s="921"/>
      <c r="NOV72" s="921"/>
      <c r="NOW72" s="921"/>
      <c r="NOX72" s="921"/>
      <c r="NOY72" s="921"/>
      <c r="NOZ72" s="921"/>
      <c r="NPA72" s="921"/>
      <c r="NPB72" s="921"/>
      <c r="NPC72" s="921"/>
      <c r="NPD72" s="921"/>
      <c r="NPE72" s="921"/>
      <c r="NPF72" s="921"/>
      <c r="NPG72" s="921"/>
      <c r="NPH72" s="921"/>
      <c r="NPI72" s="921"/>
      <c r="NPJ72" s="921"/>
      <c r="NPK72" s="921"/>
      <c r="NPL72" s="921"/>
      <c r="NPM72" s="921"/>
      <c r="NPN72" s="921"/>
      <c r="NPO72" s="921"/>
      <c r="NPP72" s="921"/>
      <c r="NPQ72" s="921"/>
      <c r="NPR72" s="921"/>
      <c r="NPS72" s="921"/>
      <c r="NPT72" s="921"/>
      <c r="NPU72" s="921"/>
      <c r="NPV72" s="921"/>
      <c r="NPW72" s="921"/>
      <c r="NPX72" s="921"/>
      <c r="NPY72" s="921"/>
      <c r="NPZ72" s="921"/>
      <c r="NQA72" s="921"/>
      <c r="NQB72" s="921"/>
      <c r="NQC72" s="921"/>
      <c r="NQD72" s="921"/>
      <c r="NQE72" s="921"/>
      <c r="NQF72" s="921"/>
      <c r="NQG72" s="921"/>
      <c r="NQH72" s="921"/>
      <c r="NQI72" s="921"/>
      <c r="NQJ72" s="921"/>
      <c r="NQK72" s="921"/>
      <c r="NQL72" s="921"/>
      <c r="NQM72" s="921"/>
      <c r="NQN72" s="921"/>
      <c r="NQO72" s="921"/>
      <c r="NQP72" s="921"/>
      <c r="NQQ72" s="921"/>
      <c r="NQR72" s="921"/>
      <c r="NQS72" s="921"/>
      <c r="NQT72" s="921"/>
      <c r="NQU72" s="921"/>
      <c r="NQV72" s="921"/>
      <c r="NQW72" s="921"/>
      <c r="NQX72" s="921"/>
      <c r="NQY72" s="921"/>
      <c r="NQZ72" s="921"/>
      <c r="NRA72" s="921"/>
      <c r="NRB72" s="921"/>
      <c r="NRC72" s="921"/>
      <c r="NRD72" s="921"/>
      <c r="NRE72" s="921"/>
      <c r="NRF72" s="921"/>
      <c r="NRG72" s="921"/>
      <c r="NRH72" s="921"/>
      <c r="NRI72" s="921"/>
      <c r="NRJ72" s="921"/>
      <c r="NRK72" s="921"/>
      <c r="NRL72" s="921"/>
      <c r="NRM72" s="921"/>
      <c r="NRN72" s="921"/>
      <c r="NRO72" s="921"/>
      <c r="NRP72" s="921"/>
      <c r="NRQ72" s="921"/>
      <c r="NRR72" s="921"/>
      <c r="NRS72" s="921"/>
      <c r="NRT72" s="921"/>
      <c r="NRU72" s="921"/>
      <c r="NRV72" s="921"/>
      <c r="NRW72" s="921"/>
      <c r="NRX72" s="921"/>
      <c r="NRY72" s="921"/>
      <c r="NRZ72" s="921"/>
      <c r="NSA72" s="921"/>
      <c r="NSB72" s="921"/>
      <c r="NSC72" s="921"/>
      <c r="NSD72" s="921"/>
      <c r="NSE72" s="921"/>
      <c r="NSF72" s="921"/>
      <c r="NSG72" s="921"/>
      <c r="NSH72" s="921"/>
      <c r="NSI72" s="921"/>
      <c r="NSJ72" s="921"/>
      <c r="NSK72" s="921"/>
      <c r="NSL72" s="921"/>
      <c r="NSM72" s="921"/>
      <c r="NSN72" s="921"/>
      <c r="NSO72" s="921"/>
      <c r="NSP72" s="921"/>
      <c r="NSQ72" s="921"/>
      <c r="NSR72" s="921"/>
      <c r="NSS72" s="921"/>
      <c r="NST72" s="921"/>
      <c r="NSU72" s="921"/>
      <c r="NSV72" s="921"/>
      <c r="NSW72" s="921"/>
      <c r="NSX72" s="921"/>
      <c r="NSY72" s="921"/>
      <c r="NSZ72" s="921"/>
      <c r="NTA72" s="921"/>
      <c r="NTB72" s="921"/>
      <c r="NTC72" s="921"/>
      <c r="NTD72" s="921"/>
      <c r="NTE72" s="921"/>
      <c r="NTF72" s="921"/>
      <c r="NTG72" s="921"/>
      <c r="NTH72" s="921"/>
      <c r="NTI72" s="921"/>
      <c r="NTJ72" s="921"/>
      <c r="NTK72" s="921"/>
      <c r="NTL72" s="921"/>
      <c r="NTM72" s="921"/>
      <c r="NTN72" s="921"/>
      <c r="NTO72" s="921"/>
      <c r="NTP72" s="921"/>
      <c r="NTQ72" s="921"/>
      <c r="NTR72" s="921"/>
      <c r="NTS72" s="921"/>
      <c r="NTT72" s="921"/>
      <c r="NTU72" s="921"/>
      <c r="NTV72" s="921"/>
      <c r="NTW72" s="921"/>
      <c r="NTX72" s="921"/>
      <c r="NTY72" s="921"/>
      <c r="NTZ72" s="921"/>
      <c r="NUA72" s="921"/>
      <c r="NUB72" s="921"/>
      <c r="NUC72" s="921"/>
      <c r="NUD72" s="921"/>
      <c r="NUE72" s="921"/>
      <c r="NUF72" s="921"/>
      <c r="NUG72" s="921"/>
      <c r="NUH72" s="921"/>
      <c r="NUI72" s="921"/>
      <c r="NUJ72" s="921"/>
      <c r="NUK72" s="921"/>
      <c r="NUL72" s="921"/>
      <c r="NUM72" s="921"/>
      <c r="NUN72" s="921"/>
      <c r="NUO72" s="921"/>
      <c r="NUP72" s="921"/>
      <c r="NUQ72" s="921"/>
      <c r="NUR72" s="921"/>
      <c r="NUS72" s="921"/>
      <c r="NUT72" s="921"/>
      <c r="NUU72" s="921"/>
      <c r="NUV72" s="921"/>
      <c r="NUW72" s="921"/>
      <c r="NUX72" s="921"/>
      <c r="NUY72" s="921"/>
      <c r="NUZ72" s="921"/>
      <c r="NVA72" s="921"/>
      <c r="NVB72" s="921"/>
      <c r="NVC72" s="921"/>
      <c r="NVD72" s="921"/>
      <c r="NVE72" s="921"/>
      <c r="NVF72" s="921"/>
      <c r="NVG72" s="921"/>
      <c r="NVH72" s="921"/>
      <c r="NVI72" s="921"/>
      <c r="NVJ72" s="921"/>
      <c r="NVK72" s="921"/>
      <c r="NVL72" s="921"/>
      <c r="NVM72" s="921"/>
      <c r="NVN72" s="921"/>
      <c r="NVO72" s="921"/>
      <c r="NVP72" s="921"/>
      <c r="NVQ72" s="921"/>
      <c r="NVR72" s="921"/>
      <c r="NVS72" s="921"/>
      <c r="NVT72" s="921"/>
      <c r="NVU72" s="921"/>
      <c r="NVV72" s="921"/>
      <c r="NVW72" s="921"/>
      <c r="NVX72" s="921"/>
      <c r="NVY72" s="921"/>
      <c r="NVZ72" s="921"/>
      <c r="NWA72" s="921"/>
      <c r="NWB72" s="921"/>
      <c r="NWC72" s="921"/>
      <c r="NWD72" s="921"/>
      <c r="NWE72" s="921"/>
      <c r="NWF72" s="921"/>
      <c r="NWG72" s="921"/>
      <c r="NWH72" s="921"/>
      <c r="NWI72" s="921"/>
      <c r="NWJ72" s="921"/>
      <c r="NWK72" s="921"/>
      <c r="NWL72" s="921"/>
      <c r="NWM72" s="921"/>
      <c r="NWN72" s="921"/>
      <c r="NWO72" s="921"/>
      <c r="NWP72" s="921"/>
      <c r="NWQ72" s="921"/>
      <c r="NWR72" s="921"/>
      <c r="NWS72" s="921"/>
      <c r="NWT72" s="921"/>
      <c r="NWU72" s="921"/>
      <c r="NWV72" s="921"/>
      <c r="NWW72" s="921"/>
      <c r="NWX72" s="921"/>
      <c r="NWY72" s="921"/>
      <c r="NWZ72" s="921"/>
      <c r="NXA72" s="921"/>
      <c r="NXB72" s="921"/>
      <c r="NXC72" s="921"/>
      <c r="NXD72" s="921"/>
      <c r="NXE72" s="921"/>
      <c r="NXF72" s="921"/>
      <c r="NXG72" s="921"/>
      <c r="NXH72" s="921"/>
      <c r="NXI72" s="921"/>
      <c r="NXJ72" s="921"/>
      <c r="NXK72" s="921"/>
      <c r="NXL72" s="921"/>
      <c r="NXM72" s="921"/>
      <c r="NXN72" s="921"/>
      <c r="NXO72" s="921"/>
      <c r="NXP72" s="921"/>
      <c r="NXQ72" s="921"/>
      <c r="NXR72" s="921"/>
      <c r="NXS72" s="921"/>
      <c r="NXT72" s="921"/>
      <c r="NXU72" s="921"/>
      <c r="NXV72" s="921"/>
      <c r="NXW72" s="921"/>
      <c r="NXX72" s="921"/>
      <c r="NXY72" s="921"/>
      <c r="NXZ72" s="921"/>
      <c r="NYA72" s="921"/>
      <c r="NYB72" s="921"/>
      <c r="NYC72" s="921"/>
      <c r="NYD72" s="921"/>
      <c r="NYE72" s="921"/>
      <c r="NYF72" s="921"/>
      <c r="NYG72" s="921"/>
      <c r="NYH72" s="921"/>
      <c r="NYI72" s="921"/>
      <c r="NYJ72" s="921"/>
      <c r="NYK72" s="921"/>
      <c r="NYL72" s="921"/>
      <c r="NYM72" s="921"/>
      <c r="NYN72" s="921"/>
      <c r="NYO72" s="921"/>
      <c r="NYP72" s="921"/>
      <c r="NYQ72" s="921"/>
      <c r="NYR72" s="921"/>
      <c r="NYS72" s="921"/>
      <c r="NYT72" s="921"/>
      <c r="NYU72" s="921"/>
      <c r="NYV72" s="921"/>
      <c r="NYW72" s="921"/>
      <c r="NYX72" s="921"/>
      <c r="NYY72" s="921"/>
      <c r="NYZ72" s="921"/>
      <c r="NZA72" s="921"/>
      <c r="NZB72" s="921"/>
      <c r="NZC72" s="921"/>
      <c r="NZD72" s="921"/>
      <c r="NZE72" s="921"/>
      <c r="NZF72" s="921"/>
      <c r="NZG72" s="921"/>
      <c r="NZH72" s="921"/>
      <c r="NZI72" s="921"/>
      <c r="NZJ72" s="921"/>
      <c r="NZK72" s="921"/>
      <c r="NZL72" s="921"/>
      <c r="NZM72" s="921"/>
      <c r="NZN72" s="921"/>
      <c r="NZO72" s="921"/>
      <c r="NZP72" s="921"/>
      <c r="NZQ72" s="921"/>
      <c r="NZR72" s="921"/>
      <c r="NZS72" s="921"/>
      <c r="NZT72" s="921"/>
      <c r="NZU72" s="921"/>
      <c r="NZV72" s="921"/>
      <c r="NZW72" s="921"/>
      <c r="NZX72" s="921"/>
      <c r="NZY72" s="921"/>
      <c r="NZZ72" s="921"/>
      <c r="OAA72" s="921"/>
      <c r="OAB72" s="921"/>
      <c r="OAC72" s="921"/>
      <c r="OAD72" s="921"/>
      <c r="OAE72" s="921"/>
      <c r="OAF72" s="921"/>
      <c r="OAG72" s="921"/>
      <c r="OAH72" s="921"/>
      <c r="OAI72" s="921"/>
      <c r="OAJ72" s="921"/>
      <c r="OAK72" s="921"/>
      <c r="OAL72" s="921"/>
      <c r="OAM72" s="921"/>
      <c r="OAN72" s="921"/>
      <c r="OAO72" s="921"/>
      <c r="OAP72" s="921"/>
      <c r="OAQ72" s="921"/>
      <c r="OAR72" s="921"/>
      <c r="OAS72" s="921"/>
      <c r="OAT72" s="921"/>
      <c r="OAU72" s="921"/>
      <c r="OAV72" s="921"/>
      <c r="OAW72" s="921"/>
      <c r="OAX72" s="921"/>
      <c r="OAY72" s="921"/>
      <c r="OAZ72" s="921"/>
      <c r="OBA72" s="921"/>
      <c r="OBB72" s="921"/>
      <c r="OBC72" s="921"/>
      <c r="OBD72" s="921"/>
      <c r="OBE72" s="921"/>
      <c r="OBF72" s="921"/>
      <c r="OBG72" s="921"/>
      <c r="OBH72" s="921"/>
      <c r="OBI72" s="921"/>
      <c r="OBJ72" s="921"/>
      <c r="OBK72" s="921"/>
      <c r="OBL72" s="921"/>
      <c r="OBM72" s="921"/>
      <c r="OBN72" s="921"/>
      <c r="OBO72" s="921"/>
      <c r="OBP72" s="921"/>
      <c r="OBQ72" s="921"/>
      <c r="OBR72" s="921"/>
      <c r="OBS72" s="921"/>
      <c r="OBT72" s="921"/>
      <c r="OBU72" s="921"/>
      <c r="OBV72" s="921"/>
      <c r="OBW72" s="921"/>
      <c r="OBX72" s="921"/>
      <c r="OBY72" s="921"/>
      <c r="OBZ72" s="921"/>
      <c r="OCA72" s="921"/>
      <c r="OCB72" s="921"/>
      <c r="OCC72" s="921"/>
      <c r="OCD72" s="921"/>
      <c r="OCE72" s="921"/>
      <c r="OCF72" s="921"/>
      <c r="OCG72" s="921"/>
      <c r="OCH72" s="921"/>
      <c r="OCI72" s="921"/>
      <c r="OCJ72" s="921"/>
      <c r="OCK72" s="921"/>
      <c r="OCL72" s="921"/>
      <c r="OCM72" s="921"/>
      <c r="OCN72" s="921"/>
      <c r="OCO72" s="921"/>
      <c r="OCP72" s="921"/>
      <c r="OCQ72" s="921"/>
      <c r="OCR72" s="921"/>
      <c r="OCS72" s="921"/>
      <c r="OCT72" s="921"/>
      <c r="OCU72" s="921"/>
      <c r="OCV72" s="921"/>
      <c r="OCW72" s="921"/>
      <c r="OCX72" s="921"/>
      <c r="OCY72" s="921"/>
      <c r="OCZ72" s="921"/>
      <c r="ODA72" s="921"/>
      <c r="ODB72" s="921"/>
      <c r="ODC72" s="921"/>
      <c r="ODD72" s="921"/>
      <c r="ODE72" s="921"/>
      <c r="ODF72" s="921"/>
      <c r="ODG72" s="921"/>
      <c r="ODH72" s="921"/>
      <c r="ODI72" s="921"/>
      <c r="ODJ72" s="921"/>
      <c r="ODK72" s="921"/>
      <c r="ODL72" s="921"/>
      <c r="ODM72" s="921"/>
      <c r="ODN72" s="921"/>
      <c r="ODO72" s="921"/>
      <c r="ODP72" s="921"/>
      <c r="ODQ72" s="921"/>
      <c r="ODR72" s="921"/>
      <c r="ODS72" s="921"/>
      <c r="ODT72" s="921"/>
      <c r="ODU72" s="921"/>
      <c r="ODV72" s="921"/>
      <c r="ODW72" s="921"/>
      <c r="ODX72" s="921"/>
      <c r="ODY72" s="921"/>
      <c r="ODZ72" s="921"/>
      <c r="OEA72" s="921"/>
      <c r="OEB72" s="921"/>
      <c r="OEC72" s="921"/>
      <c r="OED72" s="921"/>
      <c r="OEE72" s="921"/>
      <c r="OEF72" s="921"/>
      <c r="OEG72" s="921"/>
      <c r="OEH72" s="921"/>
      <c r="OEI72" s="921"/>
      <c r="OEJ72" s="921"/>
      <c r="OEK72" s="921"/>
      <c r="OEL72" s="921"/>
      <c r="OEM72" s="921"/>
      <c r="OEN72" s="921"/>
      <c r="OEO72" s="921"/>
      <c r="OEP72" s="921"/>
      <c r="OEQ72" s="921"/>
      <c r="OER72" s="921"/>
      <c r="OES72" s="921"/>
      <c r="OET72" s="921"/>
      <c r="OEU72" s="921"/>
      <c r="OEV72" s="921"/>
      <c r="OEW72" s="921"/>
      <c r="OEX72" s="921"/>
      <c r="OEY72" s="921"/>
      <c r="OEZ72" s="921"/>
      <c r="OFA72" s="921"/>
      <c r="OFB72" s="921"/>
      <c r="OFC72" s="921"/>
      <c r="OFD72" s="921"/>
      <c r="OFE72" s="921"/>
      <c r="OFF72" s="921"/>
      <c r="OFG72" s="921"/>
      <c r="OFH72" s="921"/>
      <c r="OFI72" s="921"/>
      <c r="OFJ72" s="921"/>
      <c r="OFK72" s="921"/>
      <c r="OFL72" s="921"/>
      <c r="OFM72" s="921"/>
      <c r="OFN72" s="921"/>
      <c r="OFO72" s="921"/>
      <c r="OFP72" s="921"/>
      <c r="OFQ72" s="921"/>
      <c r="OFR72" s="921"/>
      <c r="OFS72" s="921"/>
      <c r="OFT72" s="921"/>
      <c r="OFU72" s="921"/>
      <c r="OFV72" s="921"/>
      <c r="OFW72" s="921"/>
      <c r="OFX72" s="921"/>
      <c r="OFY72" s="921"/>
      <c r="OFZ72" s="921"/>
      <c r="OGA72" s="921"/>
      <c r="OGB72" s="921"/>
      <c r="OGC72" s="921"/>
      <c r="OGD72" s="921"/>
      <c r="OGE72" s="921"/>
      <c r="OGF72" s="921"/>
      <c r="OGG72" s="921"/>
      <c r="OGH72" s="921"/>
      <c r="OGI72" s="921"/>
      <c r="OGJ72" s="921"/>
      <c r="OGK72" s="921"/>
      <c r="OGL72" s="921"/>
      <c r="OGM72" s="921"/>
      <c r="OGN72" s="921"/>
      <c r="OGO72" s="921"/>
      <c r="OGP72" s="921"/>
      <c r="OGQ72" s="921"/>
      <c r="OGR72" s="921"/>
      <c r="OGS72" s="921"/>
      <c r="OGT72" s="921"/>
      <c r="OGU72" s="921"/>
      <c r="OGV72" s="921"/>
      <c r="OGW72" s="921"/>
      <c r="OGX72" s="921"/>
      <c r="OGY72" s="921"/>
      <c r="OGZ72" s="921"/>
      <c r="OHA72" s="921"/>
      <c r="OHB72" s="921"/>
      <c r="OHC72" s="921"/>
      <c r="OHD72" s="921"/>
      <c r="OHE72" s="921"/>
      <c r="OHF72" s="921"/>
      <c r="OHG72" s="921"/>
      <c r="OHH72" s="921"/>
      <c r="OHI72" s="921"/>
      <c r="OHJ72" s="921"/>
      <c r="OHK72" s="921"/>
      <c r="OHL72" s="921"/>
      <c r="OHM72" s="921"/>
      <c r="OHN72" s="921"/>
      <c r="OHO72" s="921"/>
      <c r="OHP72" s="921"/>
      <c r="OHQ72" s="921"/>
      <c r="OHR72" s="921"/>
      <c r="OHS72" s="921"/>
      <c r="OHT72" s="921"/>
      <c r="OHU72" s="921"/>
      <c r="OHV72" s="921"/>
      <c r="OHW72" s="921"/>
      <c r="OHX72" s="921"/>
      <c r="OHY72" s="921"/>
      <c r="OHZ72" s="921"/>
      <c r="OIA72" s="921"/>
      <c r="OIB72" s="921"/>
      <c r="OIC72" s="921"/>
      <c r="OID72" s="921"/>
      <c r="OIE72" s="921"/>
      <c r="OIF72" s="921"/>
      <c r="OIG72" s="921"/>
      <c r="OIH72" s="921"/>
      <c r="OII72" s="921"/>
      <c r="OIJ72" s="921"/>
      <c r="OIK72" s="921"/>
      <c r="OIL72" s="921"/>
      <c r="OIM72" s="921"/>
      <c r="OIN72" s="921"/>
      <c r="OIO72" s="921"/>
      <c r="OIP72" s="921"/>
      <c r="OIQ72" s="921"/>
      <c r="OIR72" s="921"/>
      <c r="OIS72" s="921"/>
      <c r="OIT72" s="921"/>
      <c r="OIU72" s="921"/>
      <c r="OIV72" s="921"/>
      <c r="OIW72" s="921"/>
      <c r="OIX72" s="921"/>
      <c r="OIY72" s="921"/>
      <c r="OIZ72" s="921"/>
      <c r="OJA72" s="921"/>
      <c r="OJB72" s="921"/>
      <c r="OJC72" s="921"/>
      <c r="OJD72" s="921"/>
      <c r="OJE72" s="921"/>
      <c r="OJF72" s="921"/>
      <c r="OJG72" s="921"/>
      <c r="OJH72" s="921"/>
      <c r="OJI72" s="921"/>
      <c r="OJJ72" s="921"/>
      <c r="OJK72" s="921"/>
      <c r="OJL72" s="921"/>
      <c r="OJM72" s="921"/>
      <c r="OJN72" s="921"/>
      <c r="OJO72" s="921"/>
      <c r="OJP72" s="921"/>
      <c r="OJQ72" s="921"/>
      <c r="OJR72" s="921"/>
      <c r="OJS72" s="921"/>
      <c r="OJT72" s="921"/>
      <c r="OJU72" s="921"/>
      <c r="OJV72" s="921"/>
      <c r="OJW72" s="921"/>
      <c r="OJX72" s="921"/>
      <c r="OJY72" s="921"/>
      <c r="OJZ72" s="921"/>
      <c r="OKA72" s="921"/>
      <c r="OKB72" s="921"/>
      <c r="OKC72" s="921"/>
      <c r="OKD72" s="921"/>
      <c r="OKE72" s="921"/>
      <c r="OKF72" s="921"/>
      <c r="OKG72" s="921"/>
      <c r="OKH72" s="921"/>
      <c r="OKI72" s="921"/>
      <c r="OKJ72" s="921"/>
      <c r="OKK72" s="921"/>
      <c r="OKL72" s="921"/>
      <c r="OKM72" s="921"/>
      <c r="OKN72" s="921"/>
      <c r="OKO72" s="921"/>
      <c r="OKP72" s="921"/>
      <c r="OKQ72" s="921"/>
      <c r="OKR72" s="921"/>
      <c r="OKS72" s="921"/>
      <c r="OKT72" s="921"/>
      <c r="OKU72" s="921"/>
      <c r="OKV72" s="921"/>
      <c r="OKW72" s="921"/>
      <c r="OKX72" s="921"/>
      <c r="OKY72" s="921"/>
      <c r="OKZ72" s="921"/>
      <c r="OLA72" s="921"/>
      <c r="OLB72" s="921"/>
      <c r="OLC72" s="921"/>
      <c r="OLD72" s="921"/>
      <c r="OLE72" s="921"/>
      <c r="OLF72" s="921"/>
      <c r="OLG72" s="921"/>
      <c r="OLH72" s="921"/>
      <c r="OLI72" s="921"/>
      <c r="OLJ72" s="921"/>
      <c r="OLK72" s="921"/>
      <c r="OLL72" s="921"/>
      <c r="OLM72" s="921"/>
      <c r="OLN72" s="921"/>
      <c r="OLO72" s="921"/>
      <c r="OLP72" s="921"/>
      <c r="OLQ72" s="921"/>
      <c r="OLR72" s="921"/>
      <c r="OLS72" s="921"/>
      <c r="OLT72" s="921"/>
      <c r="OLU72" s="921"/>
      <c r="OLV72" s="921"/>
      <c r="OLW72" s="921"/>
      <c r="OLX72" s="921"/>
      <c r="OLY72" s="921"/>
      <c r="OLZ72" s="921"/>
      <c r="OMA72" s="921"/>
      <c r="OMB72" s="921"/>
      <c r="OMC72" s="921"/>
      <c r="OMD72" s="921"/>
      <c r="OME72" s="921"/>
      <c r="OMF72" s="921"/>
      <c r="OMG72" s="921"/>
      <c r="OMH72" s="921"/>
      <c r="OMI72" s="921"/>
      <c r="OMJ72" s="921"/>
      <c r="OMK72" s="921"/>
      <c r="OML72" s="921"/>
      <c r="OMM72" s="921"/>
      <c r="OMN72" s="921"/>
      <c r="OMO72" s="921"/>
      <c r="OMP72" s="921"/>
      <c r="OMQ72" s="921"/>
      <c r="OMR72" s="921"/>
      <c r="OMS72" s="921"/>
      <c r="OMT72" s="921"/>
      <c r="OMU72" s="921"/>
      <c r="OMV72" s="921"/>
      <c r="OMW72" s="921"/>
      <c r="OMX72" s="921"/>
      <c r="OMY72" s="921"/>
      <c r="OMZ72" s="921"/>
      <c r="ONA72" s="921"/>
      <c r="ONB72" s="921"/>
      <c r="ONC72" s="921"/>
      <c r="OND72" s="921"/>
      <c r="ONE72" s="921"/>
      <c r="ONF72" s="921"/>
      <c r="ONG72" s="921"/>
      <c r="ONH72" s="921"/>
      <c r="ONI72" s="921"/>
      <c r="ONJ72" s="921"/>
      <c r="ONK72" s="921"/>
      <c r="ONL72" s="921"/>
      <c r="ONM72" s="921"/>
      <c r="ONN72" s="921"/>
      <c r="ONO72" s="921"/>
      <c r="ONP72" s="921"/>
      <c r="ONQ72" s="921"/>
      <c r="ONR72" s="921"/>
      <c r="ONS72" s="921"/>
      <c r="ONT72" s="921"/>
      <c r="ONU72" s="921"/>
      <c r="ONV72" s="921"/>
      <c r="ONW72" s="921"/>
      <c r="ONX72" s="921"/>
      <c r="ONY72" s="921"/>
      <c r="ONZ72" s="921"/>
      <c r="OOA72" s="921"/>
      <c r="OOB72" s="921"/>
      <c r="OOC72" s="921"/>
      <c r="OOD72" s="921"/>
      <c r="OOE72" s="921"/>
      <c r="OOF72" s="921"/>
      <c r="OOG72" s="921"/>
      <c r="OOH72" s="921"/>
      <c r="OOI72" s="921"/>
      <c r="OOJ72" s="921"/>
      <c r="OOK72" s="921"/>
      <c r="OOL72" s="921"/>
      <c r="OOM72" s="921"/>
      <c r="OON72" s="921"/>
      <c r="OOO72" s="921"/>
      <c r="OOP72" s="921"/>
      <c r="OOQ72" s="921"/>
      <c r="OOR72" s="921"/>
      <c r="OOS72" s="921"/>
      <c r="OOT72" s="921"/>
      <c r="OOU72" s="921"/>
      <c r="OOV72" s="921"/>
      <c r="OOW72" s="921"/>
      <c r="OOX72" s="921"/>
      <c r="OOY72" s="921"/>
      <c r="OOZ72" s="921"/>
      <c r="OPA72" s="921"/>
      <c r="OPB72" s="921"/>
      <c r="OPC72" s="921"/>
      <c r="OPD72" s="921"/>
      <c r="OPE72" s="921"/>
      <c r="OPF72" s="921"/>
      <c r="OPG72" s="921"/>
      <c r="OPH72" s="921"/>
      <c r="OPI72" s="921"/>
      <c r="OPJ72" s="921"/>
      <c r="OPK72" s="921"/>
      <c r="OPL72" s="921"/>
      <c r="OPM72" s="921"/>
      <c r="OPN72" s="921"/>
      <c r="OPO72" s="921"/>
      <c r="OPP72" s="921"/>
      <c r="OPQ72" s="921"/>
      <c r="OPR72" s="921"/>
      <c r="OPS72" s="921"/>
      <c r="OPT72" s="921"/>
      <c r="OPU72" s="921"/>
      <c r="OPV72" s="921"/>
      <c r="OPW72" s="921"/>
      <c r="OPX72" s="921"/>
      <c r="OPY72" s="921"/>
      <c r="OPZ72" s="921"/>
      <c r="OQA72" s="921"/>
      <c r="OQB72" s="921"/>
      <c r="OQC72" s="921"/>
      <c r="OQD72" s="921"/>
      <c r="OQE72" s="921"/>
      <c r="OQF72" s="921"/>
      <c r="OQG72" s="921"/>
      <c r="OQH72" s="921"/>
      <c r="OQI72" s="921"/>
      <c r="OQJ72" s="921"/>
      <c r="OQK72" s="921"/>
      <c r="OQL72" s="921"/>
      <c r="OQM72" s="921"/>
      <c r="OQN72" s="921"/>
      <c r="OQO72" s="921"/>
      <c r="OQP72" s="921"/>
      <c r="OQQ72" s="921"/>
      <c r="OQR72" s="921"/>
      <c r="OQS72" s="921"/>
      <c r="OQT72" s="921"/>
      <c r="OQU72" s="921"/>
      <c r="OQV72" s="921"/>
      <c r="OQW72" s="921"/>
      <c r="OQX72" s="921"/>
      <c r="OQY72" s="921"/>
      <c r="OQZ72" s="921"/>
      <c r="ORA72" s="921"/>
      <c r="ORB72" s="921"/>
      <c r="ORC72" s="921"/>
      <c r="ORD72" s="921"/>
      <c r="ORE72" s="921"/>
      <c r="ORF72" s="921"/>
      <c r="ORG72" s="921"/>
      <c r="ORH72" s="921"/>
      <c r="ORI72" s="921"/>
      <c r="ORJ72" s="921"/>
      <c r="ORK72" s="921"/>
      <c r="ORL72" s="921"/>
      <c r="ORM72" s="921"/>
      <c r="ORN72" s="921"/>
      <c r="ORO72" s="921"/>
      <c r="ORP72" s="921"/>
      <c r="ORQ72" s="921"/>
      <c r="ORR72" s="921"/>
      <c r="ORS72" s="921"/>
      <c r="ORT72" s="921"/>
      <c r="ORU72" s="921"/>
      <c r="ORV72" s="921"/>
      <c r="ORW72" s="921"/>
      <c r="ORX72" s="921"/>
      <c r="ORY72" s="921"/>
      <c r="ORZ72" s="921"/>
      <c r="OSA72" s="921"/>
      <c r="OSB72" s="921"/>
      <c r="OSC72" s="921"/>
      <c r="OSD72" s="921"/>
      <c r="OSE72" s="921"/>
      <c r="OSF72" s="921"/>
      <c r="OSG72" s="921"/>
      <c r="OSH72" s="921"/>
      <c r="OSI72" s="921"/>
      <c r="OSJ72" s="921"/>
      <c r="OSK72" s="921"/>
      <c r="OSL72" s="921"/>
      <c r="OSM72" s="921"/>
      <c r="OSN72" s="921"/>
      <c r="OSO72" s="921"/>
      <c r="OSP72" s="921"/>
      <c r="OSQ72" s="921"/>
      <c r="OSR72" s="921"/>
      <c r="OSS72" s="921"/>
      <c r="OST72" s="921"/>
      <c r="OSU72" s="921"/>
      <c r="OSV72" s="921"/>
      <c r="OSW72" s="921"/>
      <c r="OSX72" s="921"/>
      <c r="OSY72" s="921"/>
      <c r="OSZ72" s="921"/>
      <c r="OTA72" s="921"/>
      <c r="OTB72" s="921"/>
      <c r="OTC72" s="921"/>
      <c r="OTD72" s="921"/>
      <c r="OTE72" s="921"/>
      <c r="OTF72" s="921"/>
      <c r="OTG72" s="921"/>
      <c r="OTH72" s="921"/>
      <c r="OTI72" s="921"/>
      <c r="OTJ72" s="921"/>
      <c r="OTK72" s="921"/>
      <c r="OTL72" s="921"/>
      <c r="OTM72" s="921"/>
      <c r="OTN72" s="921"/>
      <c r="OTO72" s="921"/>
      <c r="OTP72" s="921"/>
      <c r="OTQ72" s="921"/>
      <c r="OTR72" s="921"/>
      <c r="OTS72" s="921"/>
      <c r="OTT72" s="921"/>
      <c r="OTU72" s="921"/>
      <c r="OTV72" s="921"/>
      <c r="OTW72" s="921"/>
      <c r="OTX72" s="921"/>
      <c r="OTY72" s="921"/>
      <c r="OTZ72" s="921"/>
      <c r="OUA72" s="921"/>
      <c r="OUB72" s="921"/>
      <c r="OUC72" s="921"/>
      <c r="OUD72" s="921"/>
      <c r="OUE72" s="921"/>
      <c r="OUF72" s="921"/>
      <c r="OUG72" s="921"/>
      <c r="OUH72" s="921"/>
      <c r="OUI72" s="921"/>
      <c r="OUJ72" s="921"/>
      <c r="OUK72" s="921"/>
      <c r="OUL72" s="921"/>
      <c r="OUM72" s="921"/>
      <c r="OUN72" s="921"/>
      <c r="OUO72" s="921"/>
      <c r="OUP72" s="921"/>
      <c r="OUQ72" s="921"/>
      <c r="OUR72" s="921"/>
      <c r="OUS72" s="921"/>
      <c r="OUT72" s="921"/>
      <c r="OUU72" s="921"/>
      <c r="OUV72" s="921"/>
      <c r="OUW72" s="921"/>
      <c r="OUX72" s="921"/>
      <c r="OUY72" s="921"/>
      <c r="OUZ72" s="921"/>
      <c r="OVA72" s="921"/>
      <c r="OVB72" s="921"/>
      <c r="OVC72" s="921"/>
      <c r="OVD72" s="921"/>
      <c r="OVE72" s="921"/>
      <c r="OVF72" s="921"/>
      <c r="OVG72" s="921"/>
      <c r="OVH72" s="921"/>
      <c r="OVI72" s="921"/>
      <c r="OVJ72" s="921"/>
      <c r="OVK72" s="921"/>
      <c r="OVL72" s="921"/>
      <c r="OVM72" s="921"/>
      <c r="OVN72" s="921"/>
      <c r="OVO72" s="921"/>
      <c r="OVP72" s="921"/>
      <c r="OVQ72" s="921"/>
      <c r="OVR72" s="921"/>
      <c r="OVS72" s="921"/>
      <c r="OVT72" s="921"/>
      <c r="OVU72" s="921"/>
      <c r="OVV72" s="921"/>
      <c r="OVW72" s="921"/>
      <c r="OVX72" s="921"/>
      <c r="OVY72" s="921"/>
      <c r="OVZ72" s="921"/>
      <c r="OWA72" s="921"/>
      <c r="OWB72" s="921"/>
      <c r="OWC72" s="921"/>
      <c r="OWD72" s="921"/>
      <c r="OWE72" s="921"/>
      <c r="OWF72" s="921"/>
      <c r="OWG72" s="921"/>
      <c r="OWH72" s="921"/>
      <c r="OWI72" s="921"/>
      <c r="OWJ72" s="921"/>
      <c r="OWK72" s="921"/>
      <c r="OWL72" s="921"/>
      <c r="OWM72" s="921"/>
      <c r="OWN72" s="921"/>
      <c r="OWO72" s="921"/>
      <c r="OWP72" s="921"/>
      <c r="OWQ72" s="921"/>
      <c r="OWR72" s="921"/>
      <c r="OWS72" s="921"/>
      <c r="OWT72" s="921"/>
      <c r="OWU72" s="921"/>
      <c r="OWV72" s="921"/>
      <c r="OWW72" s="921"/>
      <c r="OWX72" s="921"/>
      <c r="OWY72" s="921"/>
      <c r="OWZ72" s="921"/>
      <c r="OXA72" s="921"/>
      <c r="OXB72" s="921"/>
      <c r="OXC72" s="921"/>
      <c r="OXD72" s="921"/>
      <c r="OXE72" s="921"/>
      <c r="OXF72" s="921"/>
      <c r="OXG72" s="921"/>
      <c r="OXH72" s="921"/>
      <c r="OXI72" s="921"/>
      <c r="OXJ72" s="921"/>
      <c r="OXK72" s="921"/>
      <c r="OXL72" s="921"/>
      <c r="OXM72" s="921"/>
      <c r="OXN72" s="921"/>
      <c r="OXO72" s="921"/>
      <c r="OXP72" s="921"/>
      <c r="OXQ72" s="921"/>
      <c r="OXR72" s="921"/>
      <c r="OXS72" s="921"/>
      <c r="OXT72" s="921"/>
      <c r="OXU72" s="921"/>
      <c r="OXV72" s="921"/>
      <c r="OXW72" s="921"/>
      <c r="OXX72" s="921"/>
      <c r="OXY72" s="921"/>
      <c r="OXZ72" s="921"/>
      <c r="OYA72" s="921"/>
      <c r="OYB72" s="921"/>
      <c r="OYC72" s="921"/>
      <c r="OYD72" s="921"/>
      <c r="OYE72" s="921"/>
      <c r="OYF72" s="921"/>
      <c r="OYG72" s="921"/>
      <c r="OYH72" s="921"/>
      <c r="OYI72" s="921"/>
      <c r="OYJ72" s="921"/>
      <c r="OYK72" s="921"/>
      <c r="OYL72" s="921"/>
      <c r="OYM72" s="921"/>
      <c r="OYN72" s="921"/>
      <c r="OYO72" s="921"/>
      <c r="OYP72" s="921"/>
      <c r="OYQ72" s="921"/>
      <c r="OYR72" s="921"/>
      <c r="OYS72" s="921"/>
      <c r="OYT72" s="921"/>
      <c r="OYU72" s="921"/>
      <c r="OYV72" s="921"/>
      <c r="OYW72" s="921"/>
      <c r="OYX72" s="921"/>
      <c r="OYY72" s="921"/>
      <c r="OYZ72" s="921"/>
      <c r="OZA72" s="921"/>
      <c r="OZB72" s="921"/>
      <c r="OZC72" s="921"/>
      <c r="OZD72" s="921"/>
      <c r="OZE72" s="921"/>
      <c r="OZF72" s="921"/>
      <c r="OZG72" s="921"/>
      <c r="OZH72" s="921"/>
      <c r="OZI72" s="921"/>
      <c r="OZJ72" s="921"/>
      <c r="OZK72" s="921"/>
      <c r="OZL72" s="921"/>
      <c r="OZM72" s="921"/>
      <c r="OZN72" s="921"/>
      <c r="OZO72" s="921"/>
      <c r="OZP72" s="921"/>
      <c r="OZQ72" s="921"/>
      <c r="OZR72" s="921"/>
      <c r="OZS72" s="921"/>
      <c r="OZT72" s="921"/>
      <c r="OZU72" s="921"/>
      <c r="OZV72" s="921"/>
      <c r="OZW72" s="921"/>
      <c r="OZX72" s="921"/>
      <c r="OZY72" s="921"/>
      <c r="OZZ72" s="921"/>
      <c r="PAA72" s="921"/>
      <c r="PAB72" s="921"/>
      <c r="PAC72" s="921"/>
      <c r="PAD72" s="921"/>
      <c r="PAE72" s="921"/>
      <c r="PAF72" s="921"/>
      <c r="PAG72" s="921"/>
      <c r="PAH72" s="921"/>
      <c r="PAI72" s="921"/>
      <c r="PAJ72" s="921"/>
      <c r="PAK72" s="921"/>
      <c r="PAL72" s="921"/>
      <c r="PAM72" s="921"/>
      <c r="PAN72" s="921"/>
      <c r="PAO72" s="921"/>
      <c r="PAP72" s="921"/>
      <c r="PAQ72" s="921"/>
      <c r="PAR72" s="921"/>
      <c r="PAS72" s="921"/>
      <c r="PAT72" s="921"/>
      <c r="PAU72" s="921"/>
      <c r="PAV72" s="921"/>
      <c r="PAW72" s="921"/>
      <c r="PAX72" s="921"/>
      <c r="PAY72" s="921"/>
      <c r="PAZ72" s="921"/>
      <c r="PBA72" s="921"/>
      <c r="PBB72" s="921"/>
      <c r="PBC72" s="921"/>
      <c r="PBD72" s="921"/>
      <c r="PBE72" s="921"/>
      <c r="PBF72" s="921"/>
      <c r="PBG72" s="921"/>
      <c r="PBH72" s="921"/>
      <c r="PBI72" s="921"/>
      <c r="PBJ72" s="921"/>
      <c r="PBK72" s="921"/>
      <c r="PBL72" s="921"/>
      <c r="PBM72" s="921"/>
      <c r="PBN72" s="921"/>
      <c r="PBO72" s="921"/>
      <c r="PBP72" s="921"/>
      <c r="PBQ72" s="921"/>
      <c r="PBR72" s="921"/>
      <c r="PBS72" s="921"/>
      <c r="PBT72" s="921"/>
      <c r="PBU72" s="921"/>
      <c r="PBV72" s="921"/>
      <c r="PBW72" s="921"/>
      <c r="PBX72" s="921"/>
      <c r="PBY72" s="921"/>
      <c r="PBZ72" s="921"/>
      <c r="PCA72" s="921"/>
      <c r="PCB72" s="921"/>
      <c r="PCC72" s="921"/>
      <c r="PCD72" s="921"/>
      <c r="PCE72" s="921"/>
      <c r="PCF72" s="921"/>
      <c r="PCG72" s="921"/>
      <c r="PCH72" s="921"/>
      <c r="PCI72" s="921"/>
      <c r="PCJ72" s="921"/>
      <c r="PCK72" s="921"/>
      <c r="PCL72" s="921"/>
      <c r="PCM72" s="921"/>
      <c r="PCN72" s="921"/>
      <c r="PCO72" s="921"/>
      <c r="PCP72" s="921"/>
      <c r="PCQ72" s="921"/>
      <c r="PCR72" s="921"/>
      <c r="PCS72" s="921"/>
      <c r="PCT72" s="921"/>
      <c r="PCU72" s="921"/>
      <c r="PCV72" s="921"/>
      <c r="PCW72" s="921"/>
      <c r="PCX72" s="921"/>
      <c r="PCY72" s="921"/>
      <c r="PCZ72" s="921"/>
      <c r="PDA72" s="921"/>
      <c r="PDB72" s="921"/>
      <c r="PDC72" s="921"/>
      <c r="PDD72" s="921"/>
      <c r="PDE72" s="921"/>
      <c r="PDF72" s="921"/>
      <c r="PDG72" s="921"/>
      <c r="PDH72" s="921"/>
      <c r="PDI72" s="921"/>
      <c r="PDJ72" s="921"/>
      <c r="PDK72" s="921"/>
      <c r="PDL72" s="921"/>
      <c r="PDM72" s="921"/>
      <c r="PDN72" s="921"/>
      <c r="PDO72" s="921"/>
      <c r="PDP72" s="921"/>
      <c r="PDQ72" s="921"/>
      <c r="PDR72" s="921"/>
      <c r="PDS72" s="921"/>
      <c r="PDT72" s="921"/>
      <c r="PDU72" s="921"/>
      <c r="PDV72" s="921"/>
      <c r="PDW72" s="921"/>
      <c r="PDX72" s="921"/>
      <c r="PDY72" s="921"/>
      <c r="PDZ72" s="921"/>
      <c r="PEA72" s="921"/>
      <c r="PEB72" s="921"/>
      <c r="PEC72" s="921"/>
      <c r="PED72" s="921"/>
      <c r="PEE72" s="921"/>
      <c r="PEF72" s="921"/>
      <c r="PEG72" s="921"/>
      <c r="PEH72" s="921"/>
      <c r="PEI72" s="921"/>
      <c r="PEJ72" s="921"/>
      <c r="PEK72" s="921"/>
      <c r="PEL72" s="921"/>
      <c r="PEM72" s="921"/>
      <c r="PEN72" s="921"/>
      <c r="PEO72" s="921"/>
      <c r="PEP72" s="921"/>
      <c r="PEQ72" s="921"/>
      <c r="PER72" s="921"/>
      <c r="PES72" s="921"/>
      <c r="PET72" s="921"/>
      <c r="PEU72" s="921"/>
      <c r="PEV72" s="921"/>
      <c r="PEW72" s="921"/>
      <c r="PEX72" s="921"/>
      <c r="PEY72" s="921"/>
      <c r="PEZ72" s="921"/>
      <c r="PFA72" s="921"/>
      <c r="PFB72" s="921"/>
      <c r="PFC72" s="921"/>
      <c r="PFD72" s="921"/>
      <c r="PFE72" s="921"/>
      <c r="PFF72" s="921"/>
      <c r="PFG72" s="921"/>
      <c r="PFH72" s="921"/>
      <c r="PFI72" s="921"/>
      <c r="PFJ72" s="921"/>
      <c r="PFK72" s="921"/>
      <c r="PFL72" s="921"/>
      <c r="PFM72" s="921"/>
      <c r="PFN72" s="921"/>
      <c r="PFO72" s="921"/>
      <c r="PFP72" s="921"/>
      <c r="PFQ72" s="921"/>
      <c r="PFR72" s="921"/>
      <c r="PFS72" s="921"/>
      <c r="PFT72" s="921"/>
      <c r="PFU72" s="921"/>
      <c r="PFV72" s="921"/>
      <c r="PFW72" s="921"/>
      <c r="PFX72" s="921"/>
      <c r="PFY72" s="921"/>
      <c r="PFZ72" s="921"/>
      <c r="PGA72" s="921"/>
      <c r="PGB72" s="921"/>
      <c r="PGC72" s="921"/>
      <c r="PGD72" s="921"/>
      <c r="PGE72" s="921"/>
      <c r="PGF72" s="921"/>
      <c r="PGG72" s="921"/>
      <c r="PGH72" s="921"/>
      <c r="PGI72" s="921"/>
      <c r="PGJ72" s="921"/>
      <c r="PGK72" s="921"/>
      <c r="PGL72" s="921"/>
      <c r="PGM72" s="921"/>
      <c r="PGN72" s="921"/>
      <c r="PGO72" s="921"/>
      <c r="PGP72" s="921"/>
      <c r="PGQ72" s="921"/>
      <c r="PGR72" s="921"/>
      <c r="PGS72" s="921"/>
      <c r="PGT72" s="921"/>
      <c r="PGU72" s="921"/>
      <c r="PGV72" s="921"/>
      <c r="PGW72" s="921"/>
      <c r="PGX72" s="921"/>
      <c r="PGY72" s="921"/>
      <c r="PGZ72" s="921"/>
      <c r="PHA72" s="921"/>
      <c r="PHB72" s="921"/>
      <c r="PHC72" s="921"/>
      <c r="PHD72" s="921"/>
      <c r="PHE72" s="921"/>
      <c r="PHF72" s="921"/>
      <c r="PHG72" s="921"/>
      <c r="PHH72" s="921"/>
      <c r="PHI72" s="921"/>
      <c r="PHJ72" s="921"/>
      <c r="PHK72" s="921"/>
      <c r="PHL72" s="921"/>
      <c r="PHM72" s="921"/>
      <c r="PHN72" s="921"/>
      <c r="PHO72" s="921"/>
      <c r="PHP72" s="921"/>
      <c r="PHQ72" s="921"/>
      <c r="PHR72" s="921"/>
      <c r="PHS72" s="921"/>
      <c r="PHT72" s="921"/>
      <c r="PHU72" s="921"/>
      <c r="PHV72" s="921"/>
      <c r="PHW72" s="921"/>
      <c r="PHX72" s="921"/>
      <c r="PHY72" s="921"/>
      <c r="PHZ72" s="921"/>
      <c r="PIA72" s="921"/>
      <c r="PIB72" s="921"/>
      <c r="PIC72" s="921"/>
      <c r="PID72" s="921"/>
      <c r="PIE72" s="921"/>
      <c r="PIF72" s="921"/>
      <c r="PIG72" s="921"/>
      <c r="PIH72" s="921"/>
      <c r="PII72" s="921"/>
      <c r="PIJ72" s="921"/>
      <c r="PIK72" s="921"/>
      <c r="PIL72" s="921"/>
      <c r="PIM72" s="921"/>
      <c r="PIN72" s="921"/>
      <c r="PIO72" s="921"/>
      <c r="PIP72" s="921"/>
      <c r="PIQ72" s="921"/>
      <c r="PIR72" s="921"/>
      <c r="PIS72" s="921"/>
      <c r="PIT72" s="921"/>
      <c r="PIU72" s="921"/>
      <c r="PIV72" s="921"/>
      <c r="PIW72" s="921"/>
      <c r="PIX72" s="921"/>
      <c r="PIY72" s="921"/>
      <c r="PIZ72" s="921"/>
      <c r="PJA72" s="921"/>
      <c r="PJB72" s="921"/>
      <c r="PJC72" s="921"/>
      <c r="PJD72" s="921"/>
      <c r="PJE72" s="921"/>
      <c r="PJF72" s="921"/>
      <c r="PJG72" s="921"/>
      <c r="PJH72" s="921"/>
      <c r="PJI72" s="921"/>
      <c r="PJJ72" s="921"/>
      <c r="PJK72" s="921"/>
      <c r="PJL72" s="921"/>
      <c r="PJM72" s="921"/>
      <c r="PJN72" s="921"/>
      <c r="PJO72" s="921"/>
      <c r="PJP72" s="921"/>
      <c r="PJQ72" s="921"/>
      <c r="PJR72" s="921"/>
      <c r="PJS72" s="921"/>
      <c r="PJT72" s="921"/>
      <c r="PJU72" s="921"/>
      <c r="PJV72" s="921"/>
      <c r="PJW72" s="921"/>
      <c r="PJX72" s="921"/>
      <c r="PJY72" s="921"/>
      <c r="PJZ72" s="921"/>
      <c r="PKA72" s="921"/>
      <c r="PKB72" s="921"/>
      <c r="PKC72" s="921"/>
      <c r="PKD72" s="921"/>
      <c r="PKE72" s="921"/>
      <c r="PKF72" s="921"/>
      <c r="PKG72" s="921"/>
      <c r="PKH72" s="921"/>
      <c r="PKI72" s="921"/>
      <c r="PKJ72" s="921"/>
      <c r="PKK72" s="921"/>
      <c r="PKL72" s="921"/>
      <c r="PKM72" s="921"/>
      <c r="PKN72" s="921"/>
      <c r="PKO72" s="921"/>
      <c r="PKP72" s="921"/>
      <c r="PKQ72" s="921"/>
      <c r="PKR72" s="921"/>
      <c r="PKS72" s="921"/>
      <c r="PKT72" s="921"/>
      <c r="PKU72" s="921"/>
      <c r="PKV72" s="921"/>
      <c r="PKW72" s="921"/>
      <c r="PKX72" s="921"/>
      <c r="PKY72" s="921"/>
      <c r="PKZ72" s="921"/>
      <c r="PLA72" s="921"/>
      <c r="PLB72" s="921"/>
      <c r="PLC72" s="921"/>
      <c r="PLD72" s="921"/>
      <c r="PLE72" s="921"/>
      <c r="PLF72" s="921"/>
      <c r="PLG72" s="921"/>
      <c r="PLH72" s="921"/>
      <c r="PLI72" s="921"/>
      <c r="PLJ72" s="921"/>
      <c r="PLK72" s="921"/>
      <c r="PLL72" s="921"/>
      <c r="PLM72" s="921"/>
      <c r="PLN72" s="921"/>
      <c r="PLO72" s="921"/>
      <c r="PLP72" s="921"/>
      <c r="PLQ72" s="921"/>
      <c r="PLR72" s="921"/>
      <c r="PLS72" s="921"/>
      <c r="PLT72" s="921"/>
      <c r="PLU72" s="921"/>
      <c r="PLV72" s="921"/>
      <c r="PLW72" s="921"/>
      <c r="PLX72" s="921"/>
      <c r="PLY72" s="921"/>
      <c r="PLZ72" s="921"/>
      <c r="PMA72" s="921"/>
      <c r="PMB72" s="921"/>
      <c r="PMC72" s="921"/>
      <c r="PMD72" s="921"/>
      <c r="PME72" s="921"/>
      <c r="PMF72" s="921"/>
      <c r="PMG72" s="921"/>
      <c r="PMH72" s="921"/>
      <c r="PMI72" s="921"/>
      <c r="PMJ72" s="921"/>
      <c r="PMK72" s="921"/>
      <c r="PML72" s="921"/>
      <c r="PMM72" s="921"/>
      <c r="PMN72" s="921"/>
      <c r="PMO72" s="921"/>
      <c r="PMP72" s="921"/>
      <c r="PMQ72" s="921"/>
      <c r="PMR72" s="921"/>
      <c r="PMS72" s="921"/>
      <c r="PMT72" s="921"/>
      <c r="PMU72" s="921"/>
      <c r="PMV72" s="921"/>
      <c r="PMW72" s="921"/>
      <c r="PMX72" s="921"/>
      <c r="PMY72" s="921"/>
      <c r="PMZ72" s="921"/>
      <c r="PNA72" s="921"/>
      <c r="PNB72" s="921"/>
      <c r="PNC72" s="921"/>
      <c r="PND72" s="921"/>
      <c r="PNE72" s="921"/>
      <c r="PNF72" s="921"/>
      <c r="PNG72" s="921"/>
      <c r="PNH72" s="921"/>
      <c r="PNI72" s="921"/>
      <c r="PNJ72" s="921"/>
      <c r="PNK72" s="921"/>
      <c r="PNL72" s="921"/>
      <c r="PNM72" s="921"/>
      <c r="PNN72" s="921"/>
      <c r="PNO72" s="921"/>
      <c r="PNP72" s="921"/>
      <c r="PNQ72" s="921"/>
      <c r="PNR72" s="921"/>
      <c r="PNS72" s="921"/>
      <c r="PNT72" s="921"/>
      <c r="PNU72" s="921"/>
      <c r="PNV72" s="921"/>
      <c r="PNW72" s="921"/>
      <c r="PNX72" s="921"/>
      <c r="PNY72" s="921"/>
      <c r="PNZ72" s="921"/>
      <c r="POA72" s="921"/>
      <c r="POB72" s="921"/>
      <c r="POC72" s="921"/>
      <c r="POD72" s="921"/>
      <c r="POE72" s="921"/>
      <c r="POF72" s="921"/>
      <c r="POG72" s="921"/>
      <c r="POH72" s="921"/>
      <c r="POI72" s="921"/>
      <c r="POJ72" s="921"/>
      <c r="POK72" s="921"/>
      <c r="POL72" s="921"/>
      <c r="POM72" s="921"/>
      <c r="PON72" s="921"/>
      <c r="POO72" s="921"/>
      <c r="POP72" s="921"/>
      <c r="POQ72" s="921"/>
      <c r="POR72" s="921"/>
      <c r="POS72" s="921"/>
      <c r="POT72" s="921"/>
      <c r="POU72" s="921"/>
      <c r="POV72" s="921"/>
      <c r="POW72" s="921"/>
      <c r="POX72" s="921"/>
      <c r="POY72" s="921"/>
      <c r="POZ72" s="921"/>
      <c r="PPA72" s="921"/>
      <c r="PPB72" s="921"/>
      <c r="PPC72" s="921"/>
      <c r="PPD72" s="921"/>
      <c r="PPE72" s="921"/>
      <c r="PPF72" s="921"/>
      <c r="PPG72" s="921"/>
      <c r="PPH72" s="921"/>
      <c r="PPI72" s="921"/>
      <c r="PPJ72" s="921"/>
      <c r="PPK72" s="921"/>
      <c r="PPL72" s="921"/>
      <c r="PPM72" s="921"/>
      <c r="PPN72" s="921"/>
      <c r="PPO72" s="921"/>
      <c r="PPP72" s="921"/>
      <c r="PPQ72" s="921"/>
      <c r="PPR72" s="921"/>
      <c r="PPS72" s="921"/>
      <c r="PPT72" s="921"/>
      <c r="PPU72" s="921"/>
      <c r="PPV72" s="921"/>
      <c r="PPW72" s="921"/>
      <c r="PPX72" s="921"/>
      <c r="PPY72" s="921"/>
      <c r="PPZ72" s="921"/>
      <c r="PQA72" s="921"/>
      <c r="PQB72" s="921"/>
      <c r="PQC72" s="921"/>
      <c r="PQD72" s="921"/>
      <c r="PQE72" s="921"/>
      <c r="PQF72" s="921"/>
      <c r="PQG72" s="921"/>
      <c r="PQH72" s="921"/>
      <c r="PQI72" s="921"/>
      <c r="PQJ72" s="921"/>
      <c r="PQK72" s="921"/>
      <c r="PQL72" s="921"/>
      <c r="PQM72" s="921"/>
      <c r="PQN72" s="921"/>
      <c r="PQO72" s="921"/>
      <c r="PQP72" s="921"/>
      <c r="PQQ72" s="921"/>
      <c r="PQR72" s="921"/>
      <c r="PQS72" s="921"/>
      <c r="PQT72" s="921"/>
      <c r="PQU72" s="921"/>
      <c r="PQV72" s="921"/>
      <c r="PQW72" s="921"/>
      <c r="PQX72" s="921"/>
      <c r="PQY72" s="921"/>
      <c r="PQZ72" s="921"/>
      <c r="PRA72" s="921"/>
      <c r="PRB72" s="921"/>
      <c r="PRC72" s="921"/>
      <c r="PRD72" s="921"/>
      <c r="PRE72" s="921"/>
      <c r="PRF72" s="921"/>
      <c r="PRG72" s="921"/>
      <c r="PRH72" s="921"/>
      <c r="PRI72" s="921"/>
      <c r="PRJ72" s="921"/>
      <c r="PRK72" s="921"/>
      <c r="PRL72" s="921"/>
      <c r="PRM72" s="921"/>
      <c r="PRN72" s="921"/>
      <c r="PRO72" s="921"/>
      <c r="PRP72" s="921"/>
      <c r="PRQ72" s="921"/>
      <c r="PRR72" s="921"/>
      <c r="PRS72" s="921"/>
      <c r="PRT72" s="921"/>
      <c r="PRU72" s="921"/>
      <c r="PRV72" s="921"/>
      <c r="PRW72" s="921"/>
      <c r="PRX72" s="921"/>
      <c r="PRY72" s="921"/>
      <c r="PRZ72" s="921"/>
      <c r="PSA72" s="921"/>
      <c r="PSB72" s="921"/>
      <c r="PSC72" s="921"/>
      <c r="PSD72" s="921"/>
      <c r="PSE72" s="921"/>
      <c r="PSF72" s="921"/>
      <c r="PSG72" s="921"/>
      <c r="PSH72" s="921"/>
      <c r="PSI72" s="921"/>
      <c r="PSJ72" s="921"/>
      <c r="PSK72" s="921"/>
      <c r="PSL72" s="921"/>
      <c r="PSM72" s="921"/>
      <c r="PSN72" s="921"/>
      <c r="PSO72" s="921"/>
      <c r="PSP72" s="921"/>
      <c r="PSQ72" s="921"/>
      <c r="PSR72" s="921"/>
      <c r="PSS72" s="921"/>
      <c r="PST72" s="921"/>
      <c r="PSU72" s="921"/>
      <c r="PSV72" s="921"/>
      <c r="PSW72" s="921"/>
      <c r="PSX72" s="921"/>
      <c r="PSY72" s="921"/>
      <c r="PSZ72" s="921"/>
      <c r="PTA72" s="921"/>
      <c r="PTB72" s="921"/>
      <c r="PTC72" s="921"/>
      <c r="PTD72" s="921"/>
      <c r="PTE72" s="921"/>
      <c r="PTF72" s="921"/>
      <c r="PTG72" s="921"/>
      <c r="PTH72" s="921"/>
      <c r="PTI72" s="921"/>
      <c r="PTJ72" s="921"/>
      <c r="PTK72" s="921"/>
      <c r="PTL72" s="921"/>
      <c r="PTM72" s="921"/>
      <c r="PTN72" s="921"/>
      <c r="PTO72" s="921"/>
      <c r="PTP72" s="921"/>
      <c r="PTQ72" s="921"/>
      <c r="PTR72" s="921"/>
      <c r="PTS72" s="921"/>
      <c r="PTT72" s="921"/>
      <c r="PTU72" s="921"/>
      <c r="PTV72" s="921"/>
      <c r="PTW72" s="921"/>
      <c r="PTX72" s="921"/>
      <c r="PTY72" s="921"/>
      <c r="PTZ72" s="921"/>
      <c r="PUA72" s="921"/>
      <c r="PUB72" s="921"/>
      <c r="PUC72" s="921"/>
      <c r="PUD72" s="921"/>
      <c r="PUE72" s="921"/>
      <c r="PUF72" s="921"/>
      <c r="PUG72" s="921"/>
      <c r="PUH72" s="921"/>
      <c r="PUI72" s="921"/>
      <c r="PUJ72" s="921"/>
      <c r="PUK72" s="921"/>
      <c r="PUL72" s="921"/>
      <c r="PUM72" s="921"/>
      <c r="PUN72" s="921"/>
      <c r="PUO72" s="921"/>
      <c r="PUP72" s="921"/>
      <c r="PUQ72" s="921"/>
      <c r="PUR72" s="921"/>
      <c r="PUS72" s="921"/>
      <c r="PUT72" s="921"/>
      <c r="PUU72" s="921"/>
      <c r="PUV72" s="921"/>
      <c r="PUW72" s="921"/>
      <c r="PUX72" s="921"/>
      <c r="PUY72" s="921"/>
      <c r="PUZ72" s="921"/>
      <c r="PVA72" s="921"/>
      <c r="PVB72" s="921"/>
      <c r="PVC72" s="921"/>
      <c r="PVD72" s="921"/>
      <c r="PVE72" s="921"/>
      <c r="PVF72" s="921"/>
      <c r="PVG72" s="921"/>
      <c r="PVH72" s="921"/>
      <c r="PVI72" s="921"/>
      <c r="PVJ72" s="921"/>
      <c r="PVK72" s="921"/>
      <c r="PVL72" s="921"/>
      <c r="PVM72" s="921"/>
      <c r="PVN72" s="921"/>
      <c r="PVO72" s="921"/>
      <c r="PVP72" s="921"/>
      <c r="PVQ72" s="921"/>
      <c r="PVR72" s="921"/>
      <c r="PVS72" s="921"/>
      <c r="PVT72" s="921"/>
      <c r="PVU72" s="921"/>
      <c r="PVV72" s="921"/>
      <c r="PVW72" s="921"/>
      <c r="PVX72" s="921"/>
      <c r="PVY72" s="921"/>
      <c r="PVZ72" s="921"/>
      <c r="PWA72" s="921"/>
      <c r="PWB72" s="921"/>
      <c r="PWC72" s="921"/>
      <c r="PWD72" s="921"/>
      <c r="PWE72" s="921"/>
      <c r="PWF72" s="921"/>
      <c r="PWG72" s="921"/>
      <c r="PWH72" s="921"/>
      <c r="PWI72" s="921"/>
      <c r="PWJ72" s="921"/>
      <c r="PWK72" s="921"/>
      <c r="PWL72" s="921"/>
      <c r="PWM72" s="921"/>
      <c r="PWN72" s="921"/>
      <c r="PWO72" s="921"/>
      <c r="PWP72" s="921"/>
      <c r="PWQ72" s="921"/>
      <c r="PWR72" s="921"/>
      <c r="PWS72" s="921"/>
      <c r="PWT72" s="921"/>
      <c r="PWU72" s="921"/>
      <c r="PWV72" s="921"/>
      <c r="PWW72" s="921"/>
      <c r="PWX72" s="921"/>
      <c r="PWY72" s="921"/>
      <c r="PWZ72" s="921"/>
      <c r="PXA72" s="921"/>
      <c r="PXB72" s="921"/>
      <c r="PXC72" s="921"/>
      <c r="PXD72" s="921"/>
      <c r="PXE72" s="921"/>
      <c r="PXF72" s="921"/>
      <c r="PXG72" s="921"/>
      <c r="PXH72" s="921"/>
      <c r="PXI72" s="921"/>
      <c r="PXJ72" s="921"/>
      <c r="PXK72" s="921"/>
      <c r="PXL72" s="921"/>
      <c r="PXM72" s="921"/>
      <c r="PXN72" s="921"/>
      <c r="PXO72" s="921"/>
      <c r="PXP72" s="921"/>
      <c r="PXQ72" s="921"/>
      <c r="PXR72" s="921"/>
      <c r="PXS72" s="921"/>
      <c r="PXT72" s="921"/>
      <c r="PXU72" s="921"/>
      <c r="PXV72" s="921"/>
      <c r="PXW72" s="921"/>
      <c r="PXX72" s="921"/>
      <c r="PXY72" s="921"/>
      <c r="PXZ72" s="921"/>
      <c r="PYA72" s="921"/>
      <c r="PYB72" s="921"/>
      <c r="PYC72" s="921"/>
      <c r="PYD72" s="921"/>
      <c r="PYE72" s="921"/>
      <c r="PYF72" s="921"/>
      <c r="PYG72" s="921"/>
      <c r="PYH72" s="921"/>
      <c r="PYI72" s="921"/>
      <c r="PYJ72" s="921"/>
      <c r="PYK72" s="921"/>
      <c r="PYL72" s="921"/>
      <c r="PYM72" s="921"/>
      <c r="PYN72" s="921"/>
      <c r="PYO72" s="921"/>
      <c r="PYP72" s="921"/>
      <c r="PYQ72" s="921"/>
      <c r="PYR72" s="921"/>
      <c r="PYS72" s="921"/>
      <c r="PYT72" s="921"/>
      <c r="PYU72" s="921"/>
      <c r="PYV72" s="921"/>
      <c r="PYW72" s="921"/>
      <c r="PYX72" s="921"/>
      <c r="PYY72" s="921"/>
      <c r="PYZ72" s="921"/>
      <c r="PZA72" s="921"/>
      <c r="PZB72" s="921"/>
      <c r="PZC72" s="921"/>
      <c r="PZD72" s="921"/>
      <c r="PZE72" s="921"/>
      <c r="PZF72" s="921"/>
      <c r="PZG72" s="921"/>
      <c r="PZH72" s="921"/>
      <c r="PZI72" s="921"/>
      <c r="PZJ72" s="921"/>
      <c r="PZK72" s="921"/>
      <c r="PZL72" s="921"/>
      <c r="PZM72" s="921"/>
      <c r="PZN72" s="921"/>
      <c r="PZO72" s="921"/>
      <c r="PZP72" s="921"/>
      <c r="PZQ72" s="921"/>
      <c r="PZR72" s="921"/>
      <c r="PZS72" s="921"/>
      <c r="PZT72" s="921"/>
      <c r="PZU72" s="921"/>
      <c r="PZV72" s="921"/>
      <c r="PZW72" s="921"/>
      <c r="PZX72" s="921"/>
      <c r="PZY72" s="921"/>
      <c r="PZZ72" s="921"/>
      <c r="QAA72" s="921"/>
      <c r="QAB72" s="921"/>
      <c r="QAC72" s="921"/>
      <c r="QAD72" s="921"/>
      <c r="QAE72" s="921"/>
      <c r="QAF72" s="921"/>
      <c r="QAG72" s="921"/>
      <c r="QAH72" s="921"/>
      <c r="QAI72" s="921"/>
      <c r="QAJ72" s="921"/>
      <c r="QAK72" s="921"/>
      <c r="QAL72" s="921"/>
      <c r="QAM72" s="921"/>
      <c r="QAN72" s="921"/>
      <c r="QAO72" s="921"/>
      <c r="QAP72" s="921"/>
      <c r="QAQ72" s="921"/>
      <c r="QAR72" s="921"/>
      <c r="QAS72" s="921"/>
      <c r="QAT72" s="921"/>
      <c r="QAU72" s="921"/>
      <c r="QAV72" s="921"/>
      <c r="QAW72" s="921"/>
      <c r="QAX72" s="921"/>
      <c r="QAY72" s="921"/>
      <c r="QAZ72" s="921"/>
      <c r="QBA72" s="921"/>
      <c r="QBB72" s="921"/>
      <c r="QBC72" s="921"/>
      <c r="QBD72" s="921"/>
      <c r="QBE72" s="921"/>
      <c r="QBF72" s="921"/>
      <c r="QBG72" s="921"/>
      <c r="QBH72" s="921"/>
      <c r="QBI72" s="921"/>
      <c r="QBJ72" s="921"/>
      <c r="QBK72" s="921"/>
      <c r="QBL72" s="921"/>
      <c r="QBM72" s="921"/>
      <c r="QBN72" s="921"/>
      <c r="QBO72" s="921"/>
      <c r="QBP72" s="921"/>
      <c r="QBQ72" s="921"/>
      <c r="QBR72" s="921"/>
      <c r="QBS72" s="921"/>
      <c r="QBT72" s="921"/>
      <c r="QBU72" s="921"/>
      <c r="QBV72" s="921"/>
      <c r="QBW72" s="921"/>
      <c r="QBX72" s="921"/>
      <c r="QBY72" s="921"/>
      <c r="QBZ72" s="921"/>
      <c r="QCA72" s="921"/>
      <c r="QCB72" s="921"/>
      <c r="QCC72" s="921"/>
      <c r="QCD72" s="921"/>
      <c r="QCE72" s="921"/>
      <c r="QCF72" s="921"/>
      <c r="QCG72" s="921"/>
      <c r="QCH72" s="921"/>
      <c r="QCI72" s="921"/>
      <c r="QCJ72" s="921"/>
      <c r="QCK72" s="921"/>
      <c r="QCL72" s="921"/>
      <c r="QCM72" s="921"/>
      <c r="QCN72" s="921"/>
      <c r="QCO72" s="921"/>
      <c r="QCP72" s="921"/>
      <c r="QCQ72" s="921"/>
      <c r="QCR72" s="921"/>
      <c r="QCS72" s="921"/>
      <c r="QCT72" s="921"/>
      <c r="QCU72" s="921"/>
      <c r="QCV72" s="921"/>
      <c r="QCW72" s="921"/>
      <c r="QCX72" s="921"/>
      <c r="QCY72" s="921"/>
      <c r="QCZ72" s="921"/>
      <c r="QDA72" s="921"/>
      <c r="QDB72" s="921"/>
      <c r="QDC72" s="921"/>
      <c r="QDD72" s="921"/>
      <c r="QDE72" s="921"/>
      <c r="QDF72" s="921"/>
      <c r="QDG72" s="921"/>
      <c r="QDH72" s="921"/>
      <c r="QDI72" s="921"/>
      <c r="QDJ72" s="921"/>
      <c r="QDK72" s="921"/>
      <c r="QDL72" s="921"/>
      <c r="QDM72" s="921"/>
      <c r="QDN72" s="921"/>
      <c r="QDO72" s="921"/>
      <c r="QDP72" s="921"/>
      <c r="QDQ72" s="921"/>
      <c r="QDR72" s="921"/>
      <c r="QDS72" s="921"/>
      <c r="QDT72" s="921"/>
      <c r="QDU72" s="921"/>
      <c r="QDV72" s="921"/>
      <c r="QDW72" s="921"/>
      <c r="QDX72" s="921"/>
      <c r="QDY72" s="921"/>
      <c r="QDZ72" s="921"/>
      <c r="QEA72" s="921"/>
      <c r="QEB72" s="921"/>
      <c r="QEC72" s="921"/>
      <c r="QED72" s="921"/>
      <c r="QEE72" s="921"/>
      <c r="QEF72" s="921"/>
      <c r="QEG72" s="921"/>
      <c r="QEH72" s="921"/>
      <c r="QEI72" s="921"/>
      <c r="QEJ72" s="921"/>
      <c r="QEK72" s="921"/>
      <c r="QEL72" s="921"/>
      <c r="QEM72" s="921"/>
      <c r="QEN72" s="921"/>
      <c r="QEO72" s="921"/>
      <c r="QEP72" s="921"/>
      <c r="QEQ72" s="921"/>
      <c r="QER72" s="921"/>
      <c r="QES72" s="921"/>
      <c r="QET72" s="921"/>
      <c r="QEU72" s="921"/>
      <c r="QEV72" s="921"/>
      <c r="QEW72" s="921"/>
      <c r="QEX72" s="921"/>
      <c r="QEY72" s="921"/>
      <c r="QEZ72" s="921"/>
      <c r="QFA72" s="921"/>
      <c r="QFB72" s="921"/>
      <c r="QFC72" s="921"/>
      <c r="QFD72" s="921"/>
      <c r="QFE72" s="921"/>
      <c r="QFF72" s="921"/>
      <c r="QFG72" s="921"/>
      <c r="QFH72" s="921"/>
      <c r="QFI72" s="921"/>
      <c r="QFJ72" s="921"/>
      <c r="QFK72" s="921"/>
      <c r="QFL72" s="921"/>
      <c r="QFM72" s="921"/>
      <c r="QFN72" s="921"/>
      <c r="QFO72" s="921"/>
      <c r="QFP72" s="921"/>
      <c r="QFQ72" s="921"/>
      <c r="QFR72" s="921"/>
      <c r="QFS72" s="921"/>
      <c r="QFT72" s="921"/>
      <c r="QFU72" s="921"/>
      <c r="QFV72" s="921"/>
      <c r="QFW72" s="921"/>
      <c r="QFX72" s="921"/>
      <c r="QFY72" s="921"/>
      <c r="QFZ72" s="921"/>
      <c r="QGA72" s="921"/>
      <c r="QGB72" s="921"/>
      <c r="QGC72" s="921"/>
      <c r="QGD72" s="921"/>
      <c r="QGE72" s="921"/>
      <c r="QGF72" s="921"/>
      <c r="QGG72" s="921"/>
      <c r="QGH72" s="921"/>
      <c r="QGI72" s="921"/>
      <c r="QGJ72" s="921"/>
      <c r="QGK72" s="921"/>
      <c r="QGL72" s="921"/>
      <c r="QGM72" s="921"/>
      <c r="QGN72" s="921"/>
      <c r="QGO72" s="921"/>
      <c r="QGP72" s="921"/>
      <c r="QGQ72" s="921"/>
      <c r="QGR72" s="921"/>
      <c r="QGS72" s="921"/>
      <c r="QGT72" s="921"/>
      <c r="QGU72" s="921"/>
      <c r="QGV72" s="921"/>
      <c r="QGW72" s="921"/>
      <c r="QGX72" s="921"/>
      <c r="QGY72" s="921"/>
      <c r="QGZ72" s="921"/>
      <c r="QHA72" s="921"/>
      <c r="QHB72" s="921"/>
      <c r="QHC72" s="921"/>
      <c r="QHD72" s="921"/>
      <c r="QHE72" s="921"/>
      <c r="QHF72" s="921"/>
      <c r="QHG72" s="921"/>
      <c r="QHH72" s="921"/>
      <c r="QHI72" s="921"/>
      <c r="QHJ72" s="921"/>
      <c r="QHK72" s="921"/>
      <c r="QHL72" s="921"/>
      <c r="QHM72" s="921"/>
      <c r="QHN72" s="921"/>
      <c r="QHO72" s="921"/>
      <c r="QHP72" s="921"/>
      <c r="QHQ72" s="921"/>
      <c r="QHR72" s="921"/>
      <c r="QHS72" s="921"/>
      <c r="QHT72" s="921"/>
      <c r="QHU72" s="921"/>
      <c r="QHV72" s="921"/>
      <c r="QHW72" s="921"/>
      <c r="QHX72" s="921"/>
      <c r="QHY72" s="921"/>
      <c r="QHZ72" s="921"/>
      <c r="QIA72" s="921"/>
      <c r="QIB72" s="921"/>
      <c r="QIC72" s="921"/>
      <c r="QID72" s="921"/>
      <c r="QIE72" s="921"/>
      <c r="QIF72" s="921"/>
      <c r="QIG72" s="921"/>
      <c r="QIH72" s="921"/>
      <c r="QII72" s="921"/>
      <c r="QIJ72" s="921"/>
      <c r="QIK72" s="921"/>
      <c r="QIL72" s="921"/>
      <c r="QIM72" s="921"/>
      <c r="QIN72" s="921"/>
      <c r="QIO72" s="921"/>
      <c r="QIP72" s="921"/>
      <c r="QIQ72" s="921"/>
      <c r="QIR72" s="921"/>
      <c r="QIS72" s="921"/>
      <c r="QIT72" s="921"/>
      <c r="QIU72" s="921"/>
      <c r="QIV72" s="921"/>
      <c r="QIW72" s="921"/>
      <c r="QIX72" s="921"/>
      <c r="QIY72" s="921"/>
      <c r="QIZ72" s="921"/>
      <c r="QJA72" s="921"/>
      <c r="QJB72" s="921"/>
      <c r="QJC72" s="921"/>
      <c r="QJD72" s="921"/>
      <c r="QJE72" s="921"/>
      <c r="QJF72" s="921"/>
      <c r="QJG72" s="921"/>
      <c r="QJH72" s="921"/>
      <c r="QJI72" s="921"/>
      <c r="QJJ72" s="921"/>
      <c r="QJK72" s="921"/>
      <c r="QJL72" s="921"/>
      <c r="QJM72" s="921"/>
      <c r="QJN72" s="921"/>
      <c r="QJO72" s="921"/>
      <c r="QJP72" s="921"/>
      <c r="QJQ72" s="921"/>
      <c r="QJR72" s="921"/>
      <c r="QJS72" s="921"/>
      <c r="QJT72" s="921"/>
      <c r="QJU72" s="921"/>
      <c r="QJV72" s="921"/>
      <c r="QJW72" s="921"/>
      <c r="QJX72" s="921"/>
      <c r="QJY72" s="921"/>
      <c r="QJZ72" s="921"/>
      <c r="QKA72" s="921"/>
      <c r="QKB72" s="921"/>
      <c r="QKC72" s="921"/>
      <c r="QKD72" s="921"/>
      <c r="QKE72" s="921"/>
      <c r="QKF72" s="921"/>
      <c r="QKG72" s="921"/>
      <c r="QKH72" s="921"/>
      <c r="QKI72" s="921"/>
      <c r="QKJ72" s="921"/>
      <c r="QKK72" s="921"/>
      <c r="QKL72" s="921"/>
      <c r="QKM72" s="921"/>
      <c r="QKN72" s="921"/>
      <c r="QKO72" s="921"/>
      <c r="QKP72" s="921"/>
      <c r="QKQ72" s="921"/>
      <c r="QKR72" s="921"/>
      <c r="QKS72" s="921"/>
      <c r="QKT72" s="921"/>
      <c r="QKU72" s="921"/>
      <c r="QKV72" s="921"/>
      <c r="QKW72" s="921"/>
      <c r="QKX72" s="921"/>
      <c r="QKY72" s="921"/>
      <c r="QKZ72" s="921"/>
      <c r="QLA72" s="921"/>
      <c r="QLB72" s="921"/>
      <c r="QLC72" s="921"/>
      <c r="QLD72" s="921"/>
      <c r="QLE72" s="921"/>
      <c r="QLF72" s="921"/>
      <c r="QLG72" s="921"/>
      <c r="QLH72" s="921"/>
      <c r="QLI72" s="921"/>
      <c r="QLJ72" s="921"/>
      <c r="QLK72" s="921"/>
      <c r="QLL72" s="921"/>
      <c r="QLM72" s="921"/>
      <c r="QLN72" s="921"/>
      <c r="QLO72" s="921"/>
      <c r="QLP72" s="921"/>
      <c r="QLQ72" s="921"/>
      <c r="QLR72" s="921"/>
      <c r="QLS72" s="921"/>
      <c r="QLT72" s="921"/>
      <c r="QLU72" s="921"/>
      <c r="QLV72" s="921"/>
      <c r="QLW72" s="921"/>
      <c r="QLX72" s="921"/>
      <c r="QLY72" s="921"/>
      <c r="QLZ72" s="921"/>
      <c r="QMA72" s="921"/>
      <c r="QMB72" s="921"/>
      <c r="QMC72" s="921"/>
      <c r="QMD72" s="921"/>
      <c r="QME72" s="921"/>
      <c r="QMF72" s="921"/>
      <c r="QMG72" s="921"/>
      <c r="QMH72" s="921"/>
      <c r="QMI72" s="921"/>
      <c r="QMJ72" s="921"/>
      <c r="QMK72" s="921"/>
      <c r="QML72" s="921"/>
      <c r="QMM72" s="921"/>
      <c r="QMN72" s="921"/>
      <c r="QMO72" s="921"/>
      <c r="QMP72" s="921"/>
      <c r="QMQ72" s="921"/>
      <c r="QMR72" s="921"/>
      <c r="QMS72" s="921"/>
      <c r="QMT72" s="921"/>
      <c r="QMU72" s="921"/>
      <c r="QMV72" s="921"/>
      <c r="QMW72" s="921"/>
      <c r="QMX72" s="921"/>
      <c r="QMY72" s="921"/>
      <c r="QMZ72" s="921"/>
      <c r="QNA72" s="921"/>
      <c r="QNB72" s="921"/>
      <c r="QNC72" s="921"/>
      <c r="QND72" s="921"/>
      <c r="QNE72" s="921"/>
      <c r="QNF72" s="921"/>
      <c r="QNG72" s="921"/>
      <c r="QNH72" s="921"/>
      <c r="QNI72" s="921"/>
      <c r="QNJ72" s="921"/>
      <c r="QNK72" s="921"/>
      <c r="QNL72" s="921"/>
      <c r="QNM72" s="921"/>
      <c r="QNN72" s="921"/>
      <c r="QNO72" s="921"/>
      <c r="QNP72" s="921"/>
      <c r="QNQ72" s="921"/>
      <c r="QNR72" s="921"/>
      <c r="QNS72" s="921"/>
      <c r="QNT72" s="921"/>
      <c r="QNU72" s="921"/>
      <c r="QNV72" s="921"/>
      <c r="QNW72" s="921"/>
      <c r="QNX72" s="921"/>
      <c r="QNY72" s="921"/>
      <c r="QNZ72" s="921"/>
      <c r="QOA72" s="921"/>
      <c r="QOB72" s="921"/>
      <c r="QOC72" s="921"/>
      <c r="QOD72" s="921"/>
      <c r="QOE72" s="921"/>
      <c r="QOF72" s="921"/>
      <c r="QOG72" s="921"/>
      <c r="QOH72" s="921"/>
      <c r="QOI72" s="921"/>
      <c r="QOJ72" s="921"/>
      <c r="QOK72" s="921"/>
      <c r="QOL72" s="921"/>
      <c r="QOM72" s="921"/>
      <c r="QON72" s="921"/>
      <c r="QOO72" s="921"/>
      <c r="QOP72" s="921"/>
      <c r="QOQ72" s="921"/>
      <c r="QOR72" s="921"/>
      <c r="QOS72" s="921"/>
      <c r="QOT72" s="921"/>
      <c r="QOU72" s="921"/>
      <c r="QOV72" s="921"/>
      <c r="QOW72" s="921"/>
      <c r="QOX72" s="921"/>
      <c r="QOY72" s="921"/>
      <c r="QOZ72" s="921"/>
      <c r="QPA72" s="921"/>
      <c r="QPB72" s="921"/>
      <c r="QPC72" s="921"/>
      <c r="QPD72" s="921"/>
      <c r="QPE72" s="921"/>
      <c r="QPF72" s="921"/>
      <c r="QPG72" s="921"/>
      <c r="QPH72" s="921"/>
      <c r="QPI72" s="921"/>
      <c r="QPJ72" s="921"/>
      <c r="QPK72" s="921"/>
      <c r="QPL72" s="921"/>
      <c r="QPM72" s="921"/>
      <c r="QPN72" s="921"/>
      <c r="QPO72" s="921"/>
      <c r="QPP72" s="921"/>
      <c r="QPQ72" s="921"/>
      <c r="QPR72" s="921"/>
      <c r="QPS72" s="921"/>
      <c r="QPT72" s="921"/>
      <c r="QPU72" s="921"/>
      <c r="QPV72" s="921"/>
      <c r="QPW72" s="921"/>
      <c r="QPX72" s="921"/>
      <c r="QPY72" s="921"/>
      <c r="QPZ72" s="921"/>
      <c r="QQA72" s="921"/>
      <c r="QQB72" s="921"/>
      <c r="QQC72" s="921"/>
      <c r="QQD72" s="921"/>
      <c r="QQE72" s="921"/>
      <c r="QQF72" s="921"/>
      <c r="QQG72" s="921"/>
      <c r="QQH72" s="921"/>
      <c r="QQI72" s="921"/>
      <c r="QQJ72" s="921"/>
      <c r="QQK72" s="921"/>
      <c r="QQL72" s="921"/>
      <c r="QQM72" s="921"/>
      <c r="QQN72" s="921"/>
      <c r="QQO72" s="921"/>
      <c r="QQP72" s="921"/>
      <c r="QQQ72" s="921"/>
      <c r="QQR72" s="921"/>
      <c r="QQS72" s="921"/>
      <c r="QQT72" s="921"/>
      <c r="QQU72" s="921"/>
      <c r="QQV72" s="921"/>
      <c r="QQW72" s="921"/>
      <c r="QQX72" s="921"/>
      <c r="QQY72" s="921"/>
      <c r="QQZ72" s="921"/>
      <c r="QRA72" s="921"/>
      <c r="QRB72" s="921"/>
      <c r="QRC72" s="921"/>
      <c r="QRD72" s="921"/>
      <c r="QRE72" s="921"/>
      <c r="QRF72" s="921"/>
      <c r="QRG72" s="921"/>
      <c r="QRH72" s="921"/>
      <c r="QRI72" s="921"/>
      <c r="QRJ72" s="921"/>
      <c r="QRK72" s="921"/>
      <c r="QRL72" s="921"/>
      <c r="QRM72" s="921"/>
      <c r="QRN72" s="921"/>
      <c r="QRO72" s="921"/>
      <c r="QRP72" s="921"/>
      <c r="QRQ72" s="921"/>
      <c r="QRR72" s="921"/>
      <c r="QRS72" s="921"/>
      <c r="QRT72" s="921"/>
      <c r="QRU72" s="921"/>
      <c r="QRV72" s="921"/>
      <c r="QRW72" s="921"/>
      <c r="QRX72" s="921"/>
      <c r="QRY72" s="921"/>
      <c r="QRZ72" s="921"/>
      <c r="QSA72" s="921"/>
      <c r="QSB72" s="921"/>
      <c r="QSC72" s="921"/>
      <c r="QSD72" s="921"/>
      <c r="QSE72" s="921"/>
      <c r="QSF72" s="921"/>
      <c r="QSG72" s="921"/>
      <c r="QSH72" s="921"/>
      <c r="QSI72" s="921"/>
      <c r="QSJ72" s="921"/>
      <c r="QSK72" s="921"/>
      <c r="QSL72" s="921"/>
      <c r="QSM72" s="921"/>
      <c r="QSN72" s="921"/>
      <c r="QSO72" s="921"/>
      <c r="QSP72" s="921"/>
      <c r="QSQ72" s="921"/>
      <c r="QSR72" s="921"/>
      <c r="QSS72" s="921"/>
      <c r="QST72" s="921"/>
      <c r="QSU72" s="921"/>
      <c r="QSV72" s="921"/>
      <c r="QSW72" s="921"/>
      <c r="QSX72" s="921"/>
      <c r="QSY72" s="921"/>
      <c r="QSZ72" s="921"/>
      <c r="QTA72" s="921"/>
      <c r="QTB72" s="921"/>
      <c r="QTC72" s="921"/>
      <c r="QTD72" s="921"/>
      <c r="QTE72" s="921"/>
      <c r="QTF72" s="921"/>
      <c r="QTG72" s="921"/>
      <c r="QTH72" s="921"/>
      <c r="QTI72" s="921"/>
      <c r="QTJ72" s="921"/>
      <c r="QTK72" s="921"/>
      <c r="QTL72" s="921"/>
      <c r="QTM72" s="921"/>
      <c r="QTN72" s="921"/>
      <c r="QTO72" s="921"/>
      <c r="QTP72" s="921"/>
      <c r="QTQ72" s="921"/>
      <c r="QTR72" s="921"/>
      <c r="QTS72" s="921"/>
      <c r="QTT72" s="921"/>
      <c r="QTU72" s="921"/>
      <c r="QTV72" s="921"/>
      <c r="QTW72" s="921"/>
      <c r="QTX72" s="921"/>
      <c r="QTY72" s="921"/>
      <c r="QTZ72" s="921"/>
      <c r="QUA72" s="921"/>
      <c r="QUB72" s="921"/>
      <c r="QUC72" s="921"/>
      <c r="QUD72" s="921"/>
      <c r="QUE72" s="921"/>
      <c r="QUF72" s="921"/>
      <c r="QUG72" s="921"/>
      <c r="QUH72" s="921"/>
      <c r="QUI72" s="921"/>
      <c r="QUJ72" s="921"/>
      <c r="QUK72" s="921"/>
      <c r="QUL72" s="921"/>
      <c r="QUM72" s="921"/>
      <c r="QUN72" s="921"/>
      <c r="QUO72" s="921"/>
      <c r="QUP72" s="921"/>
      <c r="QUQ72" s="921"/>
      <c r="QUR72" s="921"/>
      <c r="QUS72" s="921"/>
      <c r="QUT72" s="921"/>
      <c r="QUU72" s="921"/>
      <c r="QUV72" s="921"/>
      <c r="QUW72" s="921"/>
      <c r="QUX72" s="921"/>
      <c r="QUY72" s="921"/>
      <c r="QUZ72" s="921"/>
      <c r="QVA72" s="921"/>
      <c r="QVB72" s="921"/>
      <c r="QVC72" s="921"/>
      <c r="QVD72" s="921"/>
      <c r="QVE72" s="921"/>
      <c r="QVF72" s="921"/>
      <c r="QVG72" s="921"/>
      <c r="QVH72" s="921"/>
      <c r="QVI72" s="921"/>
      <c r="QVJ72" s="921"/>
      <c r="QVK72" s="921"/>
      <c r="QVL72" s="921"/>
      <c r="QVM72" s="921"/>
      <c r="QVN72" s="921"/>
      <c r="QVO72" s="921"/>
      <c r="QVP72" s="921"/>
      <c r="QVQ72" s="921"/>
      <c r="QVR72" s="921"/>
      <c r="QVS72" s="921"/>
      <c r="QVT72" s="921"/>
      <c r="QVU72" s="921"/>
      <c r="QVV72" s="921"/>
      <c r="QVW72" s="921"/>
      <c r="QVX72" s="921"/>
      <c r="QVY72" s="921"/>
      <c r="QVZ72" s="921"/>
      <c r="QWA72" s="921"/>
      <c r="QWB72" s="921"/>
      <c r="QWC72" s="921"/>
      <c r="QWD72" s="921"/>
      <c r="QWE72" s="921"/>
      <c r="QWF72" s="921"/>
      <c r="QWG72" s="921"/>
      <c r="QWH72" s="921"/>
      <c r="QWI72" s="921"/>
      <c r="QWJ72" s="921"/>
      <c r="QWK72" s="921"/>
      <c r="QWL72" s="921"/>
      <c r="QWM72" s="921"/>
      <c r="QWN72" s="921"/>
      <c r="QWO72" s="921"/>
      <c r="QWP72" s="921"/>
      <c r="QWQ72" s="921"/>
      <c r="QWR72" s="921"/>
      <c r="QWS72" s="921"/>
      <c r="QWT72" s="921"/>
      <c r="QWU72" s="921"/>
      <c r="QWV72" s="921"/>
      <c r="QWW72" s="921"/>
      <c r="QWX72" s="921"/>
      <c r="QWY72" s="921"/>
      <c r="QWZ72" s="921"/>
      <c r="QXA72" s="921"/>
      <c r="QXB72" s="921"/>
      <c r="QXC72" s="921"/>
      <c r="QXD72" s="921"/>
      <c r="QXE72" s="921"/>
      <c r="QXF72" s="921"/>
      <c r="QXG72" s="921"/>
      <c r="QXH72" s="921"/>
      <c r="QXI72" s="921"/>
      <c r="QXJ72" s="921"/>
      <c r="QXK72" s="921"/>
      <c r="QXL72" s="921"/>
      <c r="QXM72" s="921"/>
      <c r="QXN72" s="921"/>
      <c r="QXO72" s="921"/>
      <c r="QXP72" s="921"/>
      <c r="QXQ72" s="921"/>
      <c r="QXR72" s="921"/>
      <c r="QXS72" s="921"/>
      <c r="QXT72" s="921"/>
      <c r="QXU72" s="921"/>
      <c r="QXV72" s="921"/>
      <c r="QXW72" s="921"/>
      <c r="QXX72" s="921"/>
      <c r="QXY72" s="921"/>
      <c r="QXZ72" s="921"/>
      <c r="QYA72" s="921"/>
      <c r="QYB72" s="921"/>
      <c r="QYC72" s="921"/>
      <c r="QYD72" s="921"/>
      <c r="QYE72" s="921"/>
      <c r="QYF72" s="921"/>
      <c r="QYG72" s="921"/>
      <c r="QYH72" s="921"/>
      <c r="QYI72" s="921"/>
      <c r="QYJ72" s="921"/>
      <c r="QYK72" s="921"/>
      <c r="QYL72" s="921"/>
      <c r="QYM72" s="921"/>
      <c r="QYN72" s="921"/>
      <c r="QYO72" s="921"/>
      <c r="QYP72" s="921"/>
      <c r="QYQ72" s="921"/>
      <c r="QYR72" s="921"/>
      <c r="QYS72" s="921"/>
      <c r="QYT72" s="921"/>
      <c r="QYU72" s="921"/>
      <c r="QYV72" s="921"/>
      <c r="QYW72" s="921"/>
      <c r="QYX72" s="921"/>
      <c r="QYY72" s="921"/>
      <c r="QYZ72" s="921"/>
      <c r="QZA72" s="921"/>
      <c r="QZB72" s="921"/>
      <c r="QZC72" s="921"/>
      <c r="QZD72" s="921"/>
      <c r="QZE72" s="921"/>
      <c r="QZF72" s="921"/>
      <c r="QZG72" s="921"/>
      <c r="QZH72" s="921"/>
      <c r="QZI72" s="921"/>
      <c r="QZJ72" s="921"/>
      <c r="QZK72" s="921"/>
      <c r="QZL72" s="921"/>
      <c r="QZM72" s="921"/>
      <c r="QZN72" s="921"/>
      <c r="QZO72" s="921"/>
      <c r="QZP72" s="921"/>
      <c r="QZQ72" s="921"/>
      <c r="QZR72" s="921"/>
      <c r="QZS72" s="921"/>
      <c r="QZT72" s="921"/>
      <c r="QZU72" s="921"/>
      <c r="QZV72" s="921"/>
      <c r="QZW72" s="921"/>
      <c r="QZX72" s="921"/>
      <c r="QZY72" s="921"/>
      <c r="QZZ72" s="921"/>
      <c r="RAA72" s="921"/>
      <c r="RAB72" s="921"/>
      <c r="RAC72" s="921"/>
      <c r="RAD72" s="921"/>
      <c r="RAE72" s="921"/>
      <c r="RAF72" s="921"/>
      <c r="RAG72" s="921"/>
      <c r="RAH72" s="921"/>
      <c r="RAI72" s="921"/>
      <c r="RAJ72" s="921"/>
      <c r="RAK72" s="921"/>
      <c r="RAL72" s="921"/>
      <c r="RAM72" s="921"/>
      <c r="RAN72" s="921"/>
      <c r="RAO72" s="921"/>
      <c r="RAP72" s="921"/>
      <c r="RAQ72" s="921"/>
      <c r="RAR72" s="921"/>
      <c r="RAS72" s="921"/>
      <c r="RAT72" s="921"/>
      <c r="RAU72" s="921"/>
      <c r="RAV72" s="921"/>
      <c r="RAW72" s="921"/>
      <c r="RAX72" s="921"/>
      <c r="RAY72" s="921"/>
      <c r="RAZ72" s="921"/>
      <c r="RBA72" s="921"/>
      <c r="RBB72" s="921"/>
      <c r="RBC72" s="921"/>
      <c r="RBD72" s="921"/>
      <c r="RBE72" s="921"/>
      <c r="RBF72" s="921"/>
      <c r="RBG72" s="921"/>
      <c r="RBH72" s="921"/>
      <c r="RBI72" s="921"/>
      <c r="RBJ72" s="921"/>
      <c r="RBK72" s="921"/>
      <c r="RBL72" s="921"/>
      <c r="RBM72" s="921"/>
      <c r="RBN72" s="921"/>
      <c r="RBO72" s="921"/>
      <c r="RBP72" s="921"/>
      <c r="RBQ72" s="921"/>
      <c r="RBR72" s="921"/>
      <c r="RBS72" s="921"/>
      <c r="RBT72" s="921"/>
      <c r="RBU72" s="921"/>
      <c r="RBV72" s="921"/>
      <c r="RBW72" s="921"/>
      <c r="RBX72" s="921"/>
      <c r="RBY72" s="921"/>
      <c r="RBZ72" s="921"/>
      <c r="RCA72" s="921"/>
      <c r="RCB72" s="921"/>
      <c r="RCC72" s="921"/>
      <c r="RCD72" s="921"/>
      <c r="RCE72" s="921"/>
      <c r="RCF72" s="921"/>
      <c r="RCG72" s="921"/>
      <c r="RCH72" s="921"/>
      <c r="RCI72" s="921"/>
      <c r="RCJ72" s="921"/>
      <c r="RCK72" s="921"/>
      <c r="RCL72" s="921"/>
      <c r="RCM72" s="921"/>
      <c r="RCN72" s="921"/>
      <c r="RCO72" s="921"/>
      <c r="RCP72" s="921"/>
      <c r="RCQ72" s="921"/>
      <c r="RCR72" s="921"/>
      <c r="RCS72" s="921"/>
      <c r="RCT72" s="921"/>
      <c r="RCU72" s="921"/>
      <c r="RCV72" s="921"/>
      <c r="RCW72" s="921"/>
      <c r="RCX72" s="921"/>
      <c r="RCY72" s="921"/>
      <c r="RCZ72" s="921"/>
      <c r="RDA72" s="921"/>
      <c r="RDB72" s="921"/>
      <c r="RDC72" s="921"/>
      <c r="RDD72" s="921"/>
      <c r="RDE72" s="921"/>
      <c r="RDF72" s="921"/>
      <c r="RDG72" s="921"/>
      <c r="RDH72" s="921"/>
      <c r="RDI72" s="921"/>
      <c r="RDJ72" s="921"/>
      <c r="RDK72" s="921"/>
      <c r="RDL72" s="921"/>
      <c r="RDM72" s="921"/>
      <c r="RDN72" s="921"/>
      <c r="RDO72" s="921"/>
      <c r="RDP72" s="921"/>
      <c r="RDQ72" s="921"/>
      <c r="RDR72" s="921"/>
      <c r="RDS72" s="921"/>
      <c r="RDT72" s="921"/>
      <c r="RDU72" s="921"/>
      <c r="RDV72" s="921"/>
      <c r="RDW72" s="921"/>
      <c r="RDX72" s="921"/>
      <c r="RDY72" s="921"/>
      <c r="RDZ72" s="921"/>
      <c r="REA72" s="921"/>
      <c r="REB72" s="921"/>
      <c r="REC72" s="921"/>
      <c r="RED72" s="921"/>
      <c r="REE72" s="921"/>
      <c r="REF72" s="921"/>
      <c r="REG72" s="921"/>
      <c r="REH72" s="921"/>
      <c r="REI72" s="921"/>
      <c r="REJ72" s="921"/>
      <c r="REK72" s="921"/>
      <c r="REL72" s="921"/>
      <c r="REM72" s="921"/>
      <c r="REN72" s="921"/>
      <c r="REO72" s="921"/>
      <c r="REP72" s="921"/>
      <c r="REQ72" s="921"/>
      <c r="RER72" s="921"/>
      <c r="RES72" s="921"/>
      <c r="RET72" s="921"/>
      <c r="REU72" s="921"/>
      <c r="REV72" s="921"/>
      <c r="REW72" s="921"/>
      <c r="REX72" s="921"/>
      <c r="REY72" s="921"/>
      <c r="REZ72" s="921"/>
      <c r="RFA72" s="921"/>
      <c r="RFB72" s="921"/>
      <c r="RFC72" s="921"/>
      <c r="RFD72" s="921"/>
      <c r="RFE72" s="921"/>
      <c r="RFF72" s="921"/>
      <c r="RFG72" s="921"/>
      <c r="RFH72" s="921"/>
      <c r="RFI72" s="921"/>
      <c r="RFJ72" s="921"/>
      <c r="RFK72" s="921"/>
      <c r="RFL72" s="921"/>
      <c r="RFM72" s="921"/>
      <c r="RFN72" s="921"/>
      <c r="RFO72" s="921"/>
      <c r="RFP72" s="921"/>
      <c r="RFQ72" s="921"/>
      <c r="RFR72" s="921"/>
      <c r="RFS72" s="921"/>
      <c r="RFT72" s="921"/>
      <c r="RFU72" s="921"/>
      <c r="RFV72" s="921"/>
      <c r="RFW72" s="921"/>
      <c r="RFX72" s="921"/>
      <c r="RFY72" s="921"/>
      <c r="RFZ72" s="921"/>
      <c r="RGA72" s="921"/>
      <c r="RGB72" s="921"/>
      <c r="RGC72" s="921"/>
      <c r="RGD72" s="921"/>
      <c r="RGE72" s="921"/>
      <c r="RGF72" s="921"/>
      <c r="RGG72" s="921"/>
      <c r="RGH72" s="921"/>
      <c r="RGI72" s="921"/>
      <c r="RGJ72" s="921"/>
      <c r="RGK72" s="921"/>
      <c r="RGL72" s="921"/>
      <c r="RGM72" s="921"/>
      <c r="RGN72" s="921"/>
      <c r="RGO72" s="921"/>
      <c r="RGP72" s="921"/>
      <c r="RGQ72" s="921"/>
      <c r="RGR72" s="921"/>
      <c r="RGS72" s="921"/>
      <c r="RGT72" s="921"/>
      <c r="RGU72" s="921"/>
      <c r="RGV72" s="921"/>
      <c r="RGW72" s="921"/>
      <c r="RGX72" s="921"/>
      <c r="RGY72" s="921"/>
      <c r="RGZ72" s="921"/>
      <c r="RHA72" s="921"/>
      <c r="RHB72" s="921"/>
      <c r="RHC72" s="921"/>
      <c r="RHD72" s="921"/>
      <c r="RHE72" s="921"/>
      <c r="RHF72" s="921"/>
      <c r="RHG72" s="921"/>
      <c r="RHH72" s="921"/>
      <c r="RHI72" s="921"/>
      <c r="RHJ72" s="921"/>
      <c r="RHK72" s="921"/>
      <c r="RHL72" s="921"/>
      <c r="RHM72" s="921"/>
      <c r="RHN72" s="921"/>
      <c r="RHO72" s="921"/>
      <c r="RHP72" s="921"/>
      <c r="RHQ72" s="921"/>
      <c r="RHR72" s="921"/>
      <c r="RHS72" s="921"/>
      <c r="RHT72" s="921"/>
      <c r="RHU72" s="921"/>
      <c r="RHV72" s="921"/>
      <c r="RHW72" s="921"/>
      <c r="RHX72" s="921"/>
      <c r="RHY72" s="921"/>
      <c r="RHZ72" s="921"/>
      <c r="RIA72" s="921"/>
      <c r="RIB72" s="921"/>
      <c r="RIC72" s="921"/>
      <c r="RID72" s="921"/>
      <c r="RIE72" s="921"/>
      <c r="RIF72" s="921"/>
      <c r="RIG72" s="921"/>
      <c r="RIH72" s="921"/>
      <c r="RII72" s="921"/>
      <c r="RIJ72" s="921"/>
      <c r="RIK72" s="921"/>
      <c r="RIL72" s="921"/>
      <c r="RIM72" s="921"/>
      <c r="RIN72" s="921"/>
      <c r="RIO72" s="921"/>
      <c r="RIP72" s="921"/>
      <c r="RIQ72" s="921"/>
      <c r="RIR72" s="921"/>
      <c r="RIS72" s="921"/>
      <c r="RIT72" s="921"/>
      <c r="RIU72" s="921"/>
      <c r="RIV72" s="921"/>
      <c r="RIW72" s="921"/>
      <c r="RIX72" s="921"/>
      <c r="RIY72" s="921"/>
      <c r="RIZ72" s="921"/>
      <c r="RJA72" s="921"/>
      <c r="RJB72" s="921"/>
      <c r="RJC72" s="921"/>
      <c r="RJD72" s="921"/>
      <c r="RJE72" s="921"/>
      <c r="RJF72" s="921"/>
      <c r="RJG72" s="921"/>
      <c r="RJH72" s="921"/>
      <c r="RJI72" s="921"/>
      <c r="RJJ72" s="921"/>
      <c r="RJK72" s="921"/>
      <c r="RJL72" s="921"/>
      <c r="RJM72" s="921"/>
      <c r="RJN72" s="921"/>
      <c r="RJO72" s="921"/>
      <c r="RJP72" s="921"/>
      <c r="RJQ72" s="921"/>
      <c r="RJR72" s="921"/>
      <c r="RJS72" s="921"/>
      <c r="RJT72" s="921"/>
      <c r="RJU72" s="921"/>
      <c r="RJV72" s="921"/>
      <c r="RJW72" s="921"/>
      <c r="RJX72" s="921"/>
      <c r="RJY72" s="921"/>
      <c r="RJZ72" s="921"/>
      <c r="RKA72" s="921"/>
      <c r="RKB72" s="921"/>
      <c r="RKC72" s="921"/>
      <c r="RKD72" s="921"/>
      <c r="RKE72" s="921"/>
      <c r="RKF72" s="921"/>
      <c r="RKG72" s="921"/>
      <c r="RKH72" s="921"/>
      <c r="RKI72" s="921"/>
      <c r="RKJ72" s="921"/>
      <c r="RKK72" s="921"/>
      <c r="RKL72" s="921"/>
      <c r="RKM72" s="921"/>
      <c r="RKN72" s="921"/>
      <c r="RKO72" s="921"/>
      <c r="RKP72" s="921"/>
      <c r="RKQ72" s="921"/>
      <c r="RKR72" s="921"/>
      <c r="RKS72" s="921"/>
      <c r="RKT72" s="921"/>
      <c r="RKU72" s="921"/>
      <c r="RKV72" s="921"/>
      <c r="RKW72" s="921"/>
      <c r="RKX72" s="921"/>
      <c r="RKY72" s="921"/>
      <c r="RKZ72" s="921"/>
      <c r="RLA72" s="921"/>
      <c r="RLB72" s="921"/>
      <c r="RLC72" s="921"/>
      <c r="RLD72" s="921"/>
      <c r="RLE72" s="921"/>
      <c r="RLF72" s="921"/>
      <c r="RLG72" s="921"/>
      <c r="RLH72" s="921"/>
      <c r="RLI72" s="921"/>
      <c r="RLJ72" s="921"/>
      <c r="RLK72" s="921"/>
      <c r="RLL72" s="921"/>
      <c r="RLM72" s="921"/>
      <c r="RLN72" s="921"/>
      <c r="RLO72" s="921"/>
      <c r="RLP72" s="921"/>
      <c r="RLQ72" s="921"/>
      <c r="RLR72" s="921"/>
      <c r="RLS72" s="921"/>
      <c r="RLT72" s="921"/>
      <c r="RLU72" s="921"/>
      <c r="RLV72" s="921"/>
      <c r="RLW72" s="921"/>
      <c r="RLX72" s="921"/>
      <c r="RLY72" s="921"/>
      <c r="RLZ72" s="921"/>
      <c r="RMA72" s="921"/>
      <c r="RMB72" s="921"/>
      <c r="RMC72" s="921"/>
      <c r="RMD72" s="921"/>
      <c r="RME72" s="921"/>
      <c r="RMF72" s="921"/>
      <c r="RMG72" s="921"/>
      <c r="RMH72" s="921"/>
      <c r="RMI72" s="921"/>
      <c r="RMJ72" s="921"/>
      <c r="RMK72" s="921"/>
      <c r="RML72" s="921"/>
      <c r="RMM72" s="921"/>
      <c r="RMN72" s="921"/>
      <c r="RMO72" s="921"/>
      <c r="RMP72" s="921"/>
      <c r="RMQ72" s="921"/>
      <c r="RMR72" s="921"/>
      <c r="RMS72" s="921"/>
      <c r="RMT72" s="921"/>
      <c r="RMU72" s="921"/>
      <c r="RMV72" s="921"/>
      <c r="RMW72" s="921"/>
      <c r="RMX72" s="921"/>
      <c r="RMY72" s="921"/>
      <c r="RMZ72" s="921"/>
      <c r="RNA72" s="921"/>
      <c r="RNB72" s="921"/>
      <c r="RNC72" s="921"/>
      <c r="RND72" s="921"/>
      <c r="RNE72" s="921"/>
      <c r="RNF72" s="921"/>
      <c r="RNG72" s="921"/>
      <c r="RNH72" s="921"/>
      <c r="RNI72" s="921"/>
      <c r="RNJ72" s="921"/>
      <c r="RNK72" s="921"/>
      <c r="RNL72" s="921"/>
      <c r="RNM72" s="921"/>
      <c r="RNN72" s="921"/>
      <c r="RNO72" s="921"/>
      <c r="RNP72" s="921"/>
      <c r="RNQ72" s="921"/>
      <c r="RNR72" s="921"/>
      <c r="RNS72" s="921"/>
      <c r="RNT72" s="921"/>
      <c r="RNU72" s="921"/>
      <c r="RNV72" s="921"/>
      <c r="RNW72" s="921"/>
      <c r="RNX72" s="921"/>
      <c r="RNY72" s="921"/>
      <c r="RNZ72" s="921"/>
      <c r="ROA72" s="921"/>
      <c r="ROB72" s="921"/>
      <c r="ROC72" s="921"/>
      <c r="ROD72" s="921"/>
      <c r="ROE72" s="921"/>
      <c r="ROF72" s="921"/>
      <c r="ROG72" s="921"/>
      <c r="ROH72" s="921"/>
      <c r="ROI72" s="921"/>
      <c r="ROJ72" s="921"/>
      <c r="ROK72" s="921"/>
      <c r="ROL72" s="921"/>
      <c r="ROM72" s="921"/>
      <c r="RON72" s="921"/>
      <c r="ROO72" s="921"/>
      <c r="ROP72" s="921"/>
      <c r="ROQ72" s="921"/>
      <c r="ROR72" s="921"/>
      <c r="ROS72" s="921"/>
      <c r="ROT72" s="921"/>
      <c r="ROU72" s="921"/>
      <c r="ROV72" s="921"/>
      <c r="ROW72" s="921"/>
      <c r="ROX72" s="921"/>
      <c r="ROY72" s="921"/>
      <c r="ROZ72" s="921"/>
      <c r="RPA72" s="921"/>
      <c r="RPB72" s="921"/>
      <c r="RPC72" s="921"/>
      <c r="RPD72" s="921"/>
      <c r="RPE72" s="921"/>
      <c r="RPF72" s="921"/>
      <c r="RPG72" s="921"/>
      <c r="RPH72" s="921"/>
      <c r="RPI72" s="921"/>
      <c r="RPJ72" s="921"/>
      <c r="RPK72" s="921"/>
      <c r="RPL72" s="921"/>
      <c r="RPM72" s="921"/>
      <c r="RPN72" s="921"/>
      <c r="RPO72" s="921"/>
      <c r="RPP72" s="921"/>
      <c r="RPQ72" s="921"/>
      <c r="RPR72" s="921"/>
      <c r="RPS72" s="921"/>
      <c r="RPT72" s="921"/>
      <c r="RPU72" s="921"/>
      <c r="RPV72" s="921"/>
      <c r="RPW72" s="921"/>
      <c r="RPX72" s="921"/>
      <c r="RPY72" s="921"/>
      <c r="RPZ72" s="921"/>
      <c r="RQA72" s="921"/>
      <c r="RQB72" s="921"/>
      <c r="RQC72" s="921"/>
      <c r="RQD72" s="921"/>
      <c r="RQE72" s="921"/>
      <c r="RQF72" s="921"/>
      <c r="RQG72" s="921"/>
      <c r="RQH72" s="921"/>
      <c r="RQI72" s="921"/>
      <c r="RQJ72" s="921"/>
      <c r="RQK72" s="921"/>
      <c r="RQL72" s="921"/>
      <c r="RQM72" s="921"/>
      <c r="RQN72" s="921"/>
      <c r="RQO72" s="921"/>
      <c r="RQP72" s="921"/>
      <c r="RQQ72" s="921"/>
      <c r="RQR72" s="921"/>
      <c r="RQS72" s="921"/>
      <c r="RQT72" s="921"/>
      <c r="RQU72" s="921"/>
      <c r="RQV72" s="921"/>
      <c r="RQW72" s="921"/>
      <c r="RQX72" s="921"/>
      <c r="RQY72" s="921"/>
      <c r="RQZ72" s="921"/>
      <c r="RRA72" s="921"/>
      <c r="RRB72" s="921"/>
      <c r="RRC72" s="921"/>
      <c r="RRD72" s="921"/>
      <c r="RRE72" s="921"/>
      <c r="RRF72" s="921"/>
      <c r="RRG72" s="921"/>
      <c r="RRH72" s="921"/>
      <c r="RRI72" s="921"/>
      <c r="RRJ72" s="921"/>
      <c r="RRK72" s="921"/>
      <c r="RRL72" s="921"/>
      <c r="RRM72" s="921"/>
      <c r="RRN72" s="921"/>
      <c r="RRO72" s="921"/>
      <c r="RRP72" s="921"/>
      <c r="RRQ72" s="921"/>
      <c r="RRR72" s="921"/>
      <c r="RRS72" s="921"/>
      <c r="RRT72" s="921"/>
      <c r="RRU72" s="921"/>
      <c r="RRV72" s="921"/>
      <c r="RRW72" s="921"/>
      <c r="RRX72" s="921"/>
      <c r="RRY72" s="921"/>
      <c r="RRZ72" s="921"/>
      <c r="RSA72" s="921"/>
      <c r="RSB72" s="921"/>
      <c r="RSC72" s="921"/>
      <c r="RSD72" s="921"/>
      <c r="RSE72" s="921"/>
      <c r="RSF72" s="921"/>
      <c r="RSG72" s="921"/>
      <c r="RSH72" s="921"/>
      <c r="RSI72" s="921"/>
      <c r="RSJ72" s="921"/>
      <c r="RSK72" s="921"/>
      <c r="RSL72" s="921"/>
      <c r="RSM72" s="921"/>
      <c r="RSN72" s="921"/>
      <c r="RSO72" s="921"/>
      <c r="RSP72" s="921"/>
      <c r="RSQ72" s="921"/>
      <c r="RSR72" s="921"/>
      <c r="RSS72" s="921"/>
      <c r="RST72" s="921"/>
      <c r="RSU72" s="921"/>
      <c r="RSV72" s="921"/>
      <c r="RSW72" s="921"/>
      <c r="RSX72" s="921"/>
      <c r="RSY72" s="921"/>
      <c r="RSZ72" s="921"/>
      <c r="RTA72" s="921"/>
      <c r="RTB72" s="921"/>
      <c r="RTC72" s="921"/>
      <c r="RTD72" s="921"/>
      <c r="RTE72" s="921"/>
      <c r="RTF72" s="921"/>
      <c r="RTG72" s="921"/>
      <c r="RTH72" s="921"/>
      <c r="RTI72" s="921"/>
      <c r="RTJ72" s="921"/>
      <c r="RTK72" s="921"/>
      <c r="RTL72" s="921"/>
      <c r="RTM72" s="921"/>
      <c r="RTN72" s="921"/>
      <c r="RTO72" s="921"/>
      <c r="RTP72" s="921"/>
      <c r="RTQ72" s="921"/>
      <c r="RTR72" s="921"/>
      <c r="RTS72" s="921"/>
      <c r="RTT72" s="921"/>
      <c r="RTU72" s="921"/>
      <c r="RTV72" s="921"/>
      <c r="RTW72" s="921"/>
      <c r="RTX72" s="921"/>
      <c r="RTY72" s="921"/>
      <c r="RTZ72" s="921"/>
      <c r="RUA72" s="921"/>
      <c r="RUB72" s="921"/>
      <c r="RUC72" s="921"/>
      <c r="RUD72" s="921"/>
      <c r="RUE72" s="921"/>
      <c r="RUF72" s="921"/>
      <c r="RUG72" s="921"/>
      <c r="RUH72" s="921"/>
      <c r="RUI72" s="921"/>
      <c r="RUJ72" s="921"/>
      <c r="RUK72" s="921"/>
      <c r="RUL72" s="921"/>
      <c r="RUM72" s="921"/>
      <c r="RUN72" s="921"/>
      <c r="RUO72" s="921"/>
      <c r="RUP72" s="921"/>
      <c r="RUQ72" s="921"/>
      <c r="RUR72" s="921"/>
      <c r="RUS72" s="921"/>
      <c r="RUT72" s="921"/>
      <c r="RUU72" s="921"/>
      <c r="RUV72" s="921"/>
      <c r="RUW72" s="921"/>
      <c r="RUX72" s="921"/>
      <c r="RUY72" s="921"/>
      <c r="RUZ72" s="921"/>
      <c r="RVA72" s="921"/>
      <c r="RVB72" s="921"/>
      <c r="RVC72" s="921"/>
      <c r="RVD72" s="921"/>
      <c r="RVE72" s="921"/>
      <c r="RVF72" s="921"/>
      <c r="RVG72" s="921"/>
      <c r="RVH72" s="921"/>
      <c r="RVI72" s="921"/>
      <c r="RVJ72" s="921"/>
      <c r="RVK72" s="921"/>
      <c r="RVL72" s="921"/>
      <c r="RVM72" s="921"/>
      <c r="RVN72" s="921"/>
      <c r="RVO72" s="921"/>
      <c r="RVP72" s="921"/>
      <c r="RVQ72" s="921"/>
      <c r="RVR72" s="921"/>
      <c r="RVS72" s="921"/>
      <c r="RVT72" s="921"/>
      <c r="RVU72" s="921"/>
      <c r="RVV72" s="921"/>
      <c r="RVW72" s="921"/>
      <c r="RVX72" s="921"/>
      <c r="RVY72" s="921"/>
      <c r="RVZ72" s="921"/>
      <c r="RWA72" s="921"/>
      <c r="RWB72" s="921"/>
      <c r="RWC72" s="921"/>
      <c r="RWD72" s="921"/>
      <c r="RWE72" s="921"/>
      <c r="RWF72" s="921"/>
      <c r="RWG72" s="921"/>
      <c r="RWH72" s="921"/>
      <c r="RWI72" s="921"/>
      <c r="RWJ72" s="921"/>
      <c r="RWK72" s="921"/>
      <c r="RWL72" s="921"/>
      <c r="RWM72" s="921"/>
      <c r="RWN72" s="921"/>
      <c r="RWO72" s="921"/>
      <c r="RWP72" s="921"/>
      <c r="RWQ72" s="921"/>
      <c r="RWR72" s="921"/>
      <c r="RWS72" s="921"/>
      <c r="RWT72" s="921"/>
      <c r="RWU72" s="921"/>
      <c r="RWV72" s="921"/>
      <c r="RWW72" s="921"/>
      <c r="RWX72" s="921"/>
      <c r="RWY72" s="921"/>
      <c r="RWZ72" s="921"/>
      <c r="RXA72" s="921"/>
      <c r="RXB72" s="921"/>
      <c r="RXC72" s="921"/>
      <c r="RXD72" s="921"/>
      <c r="RXE72" s="921"/>
      <c r="RXF72" s="921"/>
      <c r="RXG72" s="921"/>
      <c r="RXH72" s="921"/>
      <c r="RXI72" s="921"/>
      <c r="RXJ72" s="921"/>
      <c r="RXK72" s="921"/>
      <c r="RXL72" s="921"/>
      <c r="RXM72" s="921"/>
      <c r="RXN72" s="921"/>
      <c r="RXO72" s="921"/>
      <c r="RXP72" s="921"/>
      <c r="RXQ72" s="921"/>
      <c r="RXR72" s="921"/>
      <c r="RXS72" s="921"/>
      <c r="RXT72" s="921"/>
      <c r="RXU72" s="921"/>
      <c r="RXV72" s="921"/>
      <c r="RXW72" s="921"/>
      <c r="RXX72" s="921"/>
      <c r="RXY72" s="921"/>
      <c r="RXZ72" s="921"/>
      <c r="RYA72" s="921"/>
      <c r="RYB72" s="921"/>
      <c r="RYC72" s="921"/>
      <c r="RYD72" s="921"/>
      <c r="RYE72" s="921"/>
      <c r="RYF72" s="921"/>
      <c r="RYG72" s="921"/>
      <c r="RYH72" s="921"/>
      <c r="RYI72" s="921"/>
      <c r="RYJ72" s="921"/>
      <c r="RYK72" s="921"/>
      <c r="RYL72" s="921"/>
      <c r="RYM72" s="921"/>
      <c r="RYN72" s="921"/>
      <c r="RYO72" s="921"/>
      <c r="RYP72" s="921"/>
      <c r="RYQ72" s="921"/>
      <c r="RYR72" s="921"/>
      <c r="RYS72" s="921"/>
      <c r="RYT72" s="921"/>
      <c r="RYU72" s="921"/>
      <c r="RYV72" s="921"/>
      <c r="RYW72" s="921"/>
      <c r="RYX72" s="921"/>
      <c r="RYY72" s="921"/>
      <c r="RYZ72" s="921"/>
      <c r="RZA72" s="921"/>
      <c r="RZB72" s="921"/>
      <c r="RZC72" s="921"/>
      <c r="RZD72" s="921"/>
      <c r="RZE72" s="921"/>
      <c r="RZF72" s="921"/>
      <c r="RZG72" s="921"/>
      <c r="RZH72" s="921"/>
      <c r="RZI72" s="921"/>
      <c r="RZJ72" s="921"/>
      <c r="RZK72" s="921"/>
      <c r="RZL72" s="921"/>
      <c r="RZM72" s="921"/>
      <c r="RZN72" s="921"/>
      <c r="RZO72" s="921"/>
      <c r="RZP72" s="921"/>
      <c r="RZQ72" s="921"/>
      <c r="RZR72" s="921"/>
      <c r="RZS72" s="921"/>
      <c r="RZT72" s="921"/>
      <c r="RZU72" s="921"/>
      <c r="RZV72" s="921"/>
      <c r="RZW72" s="921"/>
      <c r="RZX72" s="921"/>
      <c r="RZY72" s="921"/>
      <c r="RZZ72" s="921"/>
      <c r="SAA72" s="921"/>
      <c r="SAB72" s="921"/>
      <c r="SAC72" s="921"/>
      <c r="SAD72" s="921"/>
      <c r="SAE72" s="921"/>
      <c r="SAF72" s="921"/>
      <c r="SAG72" s="921"/>
      <c r="SAH72" s="921"/>
      <c r="SAI72" s="921"/>
      <c r="SAJ72" s="921"/>
      <c r="SAK72" s="921"/>
      <c r="SAL72" s="921"/>
      <c r="SAM72" s="921"/>
      <c r="SAN72" s="921"/>
      <c r="SAO72" s="921"/>
      <c r="SAP72" s="921"/>
      <c r="SAQ72" s="921"/>
      <c r="SAR72" s="921"/>
      <c r="SAS72" s="921"/>
      <c r="SAT72" s="921"/>
      <c r="SAU72" s="921"/>
      <c r="SAV72" s="921"/>
      <c r="SAW72" s="921"/>
      <c r="SAX72" s="921"/>
      <c r="SAY72" s="921"/>
      <c r="SAZ72" s="921"/>
      <c r="SBA72" s="921"/>
      <c r="SBB72" s="921"/>
      <c r="SBC72" s="921"/>
      <c r="SBD72" s="921"/>
      <c r="SBE72" s="921"/>
      <c r="SBF72" s="921"/>
      <c r="SBG72" s="921"/>
      <c r="SBH72" s="921"/>
      <c r="SBI72" s="921"/>
      <c r="SBJ72" s="921"/>
      <c r="SBK72" s="921"/>
      <c r="SBL72" s="921"/>
      <c r="SBM72" s="921"/>
      <c r="SBN72" s="921"/>
      <c r="SBO72" s="921"/>
      <c r="SBP72" s="921"/>
      <c r="SBQ72" s="921"/>
      <c r="SBR72" s="921"/>
      <c r="SBS72" s="921"/>
      <c r="SBT72" s="921"/>
      <c r="SBU72" s="921"/>
      <c r="SBV72" s="921"/>
      <c r="SBW72" s="921"/>
      <c r="SBX72" s="921"/>
      <c r="SBY72" s="921"/>
      <c r="SBZ72" s="921"/>
      <c r="SCA72" s="921"/>
      <c r="SCB72" s="921"/>
      <c r="SCC72" s="921"/>
      <c r="SCD72" s="921"/>
      <c r="SCE72" s="921"/>
      <c r="SCF72" s="921"/>
      <c r="SCG72" s="921"/>
      <c r="SCH72" s="921"/>
      <c r="SCI72" s="921"/>
      <c r="SCJ72" s="921"/>
      <c r="SCK72" s="921"/>
      <c r="SCL72" s="921"/>
      <c r="SCM72" s="921"/>
      <c r="SCN72" s="921"/>
      <c r="SCO72" s="921"/>
      <c r="SCP72" s="921"/>
      <c r="SCQ72" s="921"/>
      <c r="SCR72" s="921"/>
      <c r="SCS72" s="921"/>
      <c r="SCT72" s="921"/>
      <c r="SCU72" s="921"/>
      <c r="SCV72" s="921"/>
      <c r="SCW72" s="921"/>
      <c r="SCX72" s="921"/>
      <c r="SCY72" s="921"/>
      <c r="SCZ72" s="921"/>
      <c r="SDA72" s="921"/>
      <c r="SDB72" s="921"/>
      <c r="SDC72" s="921"/>
      <c r="SDD72" s="921"/>
      <c r="SDE72" s="921"/>
      <c r="SDF72" s="921"/>
      <c r="SDG72" s="921"/>
      <c r="SDH72" s="921"/>
      <c r="SDI72" s="921"/>
      <c r="SDJ72" s="921"/>
      <c r="SDK72" s="921"/>
      <c r="SDL72" s="921"/>
      <c r="SDM72" s="921"/>
      <c r="SDN72" s="921"/>
      <c r="SDO72" s="921"/>
      <c r="SDP72" s="921"/>
      <c r="SDQ72" s="921"/>
      <c r="SDR72" s="921"/>
      <c r="SDS72" s="921"/>
      <c r="SDT72" s="921"/>
      <c r="SDU72" s="921"/>
      <c r="SDV72" s="921"/>
      <c r="SDW72" s="921"/>
      <c r="SDX72" s="921"/>
      <c r="SDY72" s="921"/>
      <c r="SDZ72" s="921"/>
      <c r="SEA72" s="921"/>
      <c r="SEB72" s="921"/>
      <c r="SEC72" s="921"/>
      <c r="SED72" s="921"/>
      <c r="SEE72" s="921"/>
      <c r="SEF72" s="921"/>
      <c r="SEG72" s="921"/>
      <c r="SEH72" s="921"/>
      <c r="SEI72" s="921"/>
      <c r="SEJ72" s="921"/>
      <c r="SEK72" s="921"/>
      <c r="SEL72" s="921"/>
      <c r="SEM72" s="921"/>
      <c r="SEN72" s="921"/>
      <c r="SEO72" s="921"/>
      <c r="SEP72" s="921"/>
      <c r="SEQ72" s="921"/>
      <c r="SER72" s="921"/>
      <c r="SES72" s="921"/>
      <c r="SET72" s="921"/>
      <c r="SEU72" s="921"/>
      <c r="SEV72" s="921"/>
      <c r="SEW72" s="921"/>
      <c r="SEX72" s="921"/>
      <c r="SEY72" s="921"/>
      <c r="SEZ72" s="921"/>
      <c r="SFA72" s="921"/>
      <c r="SFB72" s="921"/>
      <c r="SFC72" s="921"/>
      <c r="SFD72" s="921"/>
      <c r="SFE72" s="921"/>
      <c r="SFF72" s="921"/>
      <c r="SFG72" s="921"/>
      <c r="SFH72" s="921"/>
      <c r="SFI72" s="921"/>
      <c r="SFJ72" s="921"/>
      <c r="SFK72" s="921"/>
      <c r="SFL72" s="921"/>
      <c r="SFM72" s="921"/>
      <c r="SFN72" s="921"/>
      <c r="SFO72" s="921"/>
      <c r="SFP72" s="921"/>
      <c r="SFQ72" s="921"/>
      <c r="SFR72" s="921"/>
      <c r="SFS72" s="921"/>
      <c r="SFT72" s="921"/>
      <c r="SFU72" s="921"/>
      <c r="SFV72" s="921"/>
      <c r="SFW72" s="921"/>
      <c r="SFX72" s="921"/>
      <c r="SFY72" s="921"/>
      <c r="SFZ72" s="921"/>
      <c r="SGA72" s="921"/>
      <c r="SGB72" s="921"/>
      <c r="SGC72" s="921"/>
      <c r="SGD72" s="921"/>
      <c r="SGE72" s="921"/>
      <c r="SGF72" s="921"/>
      <c r="SGG72" s="921"/>
      <c r="SGH72" s="921"/>
      <c r="SGI72" s="921"/>
      <c r="SGJ72" s="921"/>
      <c r="SGK72" s="921"/>
      <c r="SGL72" s="921"/>
      <c r="SGM72" s="921"/>
      <c r="SGN72" s="921"/>
      <c r="SGO72" s="921"/>
      <c r="SGP72" s="921"/>
      <c r="SGQ72" s="921"/>
      <c r="SGR72" s="921"/>
      <c r="SGS72" s="921"/>
      <c r="SGT72" s="921"/>
      <c r="SGU72" s="921"/>
      <c r="SGV72" s="921"/>
      <c r="SGW72" s="921"/>
      <c r="SGX72" s="921"/>
      <c r="SGY72" s="921"/>
      <c r="SGZ72" s="921"/>
      <c r="SHA72" s="921"/>
      <c r="SHB72" s="921"/>
      <c r="SHC72" s="921"/>
      <c r="SHD72" s="921"/>
      <c r="SHE72" s="921"/>
      <c r="SHF72" s="921"/>
      <c r="SHG72" s="921"/>
      <c r="SHH72" s="921"/>
      <c r="SHI72" s="921"/>
      <c r="SHJ72" s="921"/>
      <c r="SHK72" s="921"/>
      <c r="SHL72" s="921"/>
      <c r="SHM72" s="921"/>
      <c r="SHN72" s="921"/>
      <c r="SHO72" s="921"/>
      <c r="SHP72" s="921"/>
      <c r="SHQ72" s="921"/>
      <c r="SHR72" s="921"/>
      <c r="SHS72" s="921"/>
      <c r="SHT72" s="921"/>
      <c r="SHU72" s="921"/>
      <c r="SHV72" s="921"/>
      <c r="SHW72" s="921"/>
      <c r="SHX72" s="921"/>
      <c r="SHY72" s="921"/>
      <c r="SHZ72" s="921"/>
      <c r="SIA72" s="921"/>
      <c r="SIB72" s="921"/>
      <c r="SIC72" s="921"/>
      <c r="SID72" s="921"/>
      <c r="SIE72" s="921"/>
      <c r="SIF72" s="921"/>
      <c r="SIG72" s="921"/>
      <c r="SIH72" s="921"/>
      <c r="SII72" s="921"/>
      <c r="SIJ72" s="921"/>
      <c r="SIK72" s="921"/>
      <c r="SIL72" s="921"/>
      <c r="SIM72" s="921"/>
      <c r="SIN72" s="921"/>
      <c r="SIO72" s="921"/>
      <c r="SIP72" s="921"/>
      <c r="SIQ72" s="921"/>
      <c r="SIR72" s="921"/>
      <c r="SIS72" s="921"/>
      <c r="SIT72" s="921"/>
      <c r="SIU72" s="921"/>
      <c r="SIV72" s="921"/>
      <c r="SIW72" s="921"/>
      <c r="SIX72" s="921"/>
      <c r="SIY72" s="921"/>
      <c r="SIZ72" s="921"/>
      <c r="SJA72" s="921"/>
      <c r="SJB72" s="921"/>
      <c r="SJC72" s="921"/>
      <c r="SJD72" s="921"/>
      <c r="SJE72" s="921"/>
      <c r="SJF72" s="921"/>
      <c r="SJG72" s="921"/>
      <c r="SJH72" s="921"/>
      <c r="SJI72" s="921"/>
      <c r="SJJ72" s="921"/>
      <c r="SJK72" s="921"/>
      <c r="SJL72" s="921"/>
      <c r="SJM72" s="921"/>
      <c r="SJN72" s="921"/>
      <c r="SJO72" s="921"/>
      <c r="SJP72" s="921"/>
      <c r="SJQ72" s="921"/>
      <c r="SJR72" s="921"/>
      <c r="SJS72" s="921"/>
      <c r="SJT72" s="921"/>
      <c r="SJU72" s="921"/>
      <c r="SJV72" s="921"/>
      <c r="SJW72" s="921"/>
      <c r="SJX72" s="921"/>
      <c r="SJY72" s="921"/>
      <c r="SJZ72" s="921"/>
      <c r="SKA72" s="921"/>
      <c r="SKB72" s="921"/>
      <c r="SKC72" s="921"/>
      <c r="SKD72" s="921"/>
      <c r="SKE72" s="921"/>
      <c r="SKF72" s="921"/>
      <c r="SKG72" s="921"/>
      <c r="SKH72" s="921"/>
      <c r="SKI72" s="921"/>
      <c r="SKJ72" s="921"/>
      <c r="SKK72" s="921"/>
      <c r="SKL72" s="921"/>
      <c r="SKM72" s="921"/>
      <c r="SKN72" s="921"/>
      <c r="SKO72" s="921"/>
      <c r="SKP72" s="921"/>
      <c r="SKQ72" s="921"/>
      <c r="SKR72" s="921"/>
      <c r="SKS72" s="921"/>
      <c r="SKT72" s="921"/>
      <c r="SKU72" s="921"/>
      <c r="SKV72" s="921"/>
      <c r="SKW72" s="921"/>
      <c r="SKX72" s="921"/>
      <c r="SKY72" s="921"/>
      <c r="SKZ72" s="921"/>
      <c r="SLA72" s="921"/>
      <c r="SLB72" s="921"/>
      <c r="SLC72" s="921"/>
      <c r="SLD72" s="921"/>
      <c r="SLE72" s="921"/>
      <c r="SLF72" s="921"/>
      <c r="SLG72" s="921"/>
      <c r="SLH72" s="921"/>
      <c r="SLI72" s="921"/>
      <c r="SLJ72" s="921"/>
      <c r="SLK72" s="921"/>
      <c r="SLL72" s="921"/>
      <c r="SLM72" s="921"/>
      <c r="SLN72" s="921"/>
      <c r="SLO72" s="921"/>
      <c r="SLP72" s="921"/>
      <c r="SLQ72" s="921"/>
      <c r="SLR72" s="921"/>
      <c r="SLS72" s="921"/>
      <c r="SLT72" s="921"/>
      <c r="SLU72" s="921"/>
      <c r="SLV72" s="921"/>
      <c r="SLW72" s="921"/>
      <c r="SLX72" s="921"/>
      <c r="SLY72" s="921"/>
      <c r="SLZ72" s="921"/>
      <c r="SMA72" s="921"/>
      <c r="SMB72" s="921"/>
      <c r="SMC72" s="921"/>
      <c r="SMD72" s="921"/>
      <c r="SME72" s="921"/>
      <c r="SMF72" s="921"/>
      <c r="SMG72" s="921"/>
      <c r="SMH72" s="921"/>
      <c r="SMI72" s="921"/>
      <c r="SMJ72" s="921"/>
      <c r="SMK72" s="921"/>
      <c r="SML72" s="921"/>
      <c r="SMM72" s="921"/>
      <c r="SMN72" s="921"/>
      <c r="SMO72" s="921"/>
      <c r="SMP72" s="921"/>
      <c r="SMQ72" s="921"/>
      <c r="SMR72" s="921"/>
      <c r="SMS72" s="921"/>
      <c r="SMT72" s="921"/>
      <c r="SMU72" s="921"/>
      <c r="SMV72" s="921"/>
      <c r="SMW72" s="921"/>
      <c r="SMX72" s="921"/>
      <c r="SMY72" s="921"/>
      <c r="SMZ72" s="921"/>
      <c r="SNA72" s="921"/>
      <c r="SNB72" s="921"/>
      <c r="SNC72" s="921"/>
      <c r="SND72" s="921"/>
      <c r="SNE72" s="921"/>
      <c r="SNF72" s="921"/>
      <c r="SNG72" s="921"/>
      <c r="SNH72" s="921"/>
      <c r="SNI72" s="921"/>
      <c r="SNJ72" s="921"/>
      <c r="SNK72" s="921"/>
      <c r="SNL72" s="921"/>
      <c r="SNM72" s="921"/>
      <c r="SNN72" s="921"/>
      <c r="SNO72" s="921"/>
      <c r="SNP72" s="921"/>
      <c r="SNQ72" s="921"/>
      <c r="SNR72" s="921"/>
      <c r="SNS72" s="921"/>
      <c r="SNT72" s="921"/>
      <c r="SNU72" s="921"/>
      <c r="SNV72" s="921"/>
      <c r="SNW72" s="921"/>
      <c r="SNX72" s="921"/>
      <c r="SNY72" s="921"/>
      <c r="SNZ72" s="921"/>
      <c r="SOA72" s="921"/>
      <c r="SOB72" s="921"/>
      <c r="SOC72" s="921"/>
      <c r="SOD72" s="921"/>
      <c r="SOE72" s="921"/>
      <c r="SOF72" s="921"/>
      <c r="SOG72" s="921"/>
      <c r="SOH72" s="921"/>
      <c r="SOI72" s="921"/>
      <c r="SOJ72" s="921"/>
      <c r="SOK72" s="921"/>
      <c r="SOL72" s="921"/>
      <c r="SOM72" s="921"/>
      <c r="SON72" s="921"/>
      <c r="SOO72" s="921"/>
      <c r="SOP72" s="921"/>
      <c r="SOQ72" s="921"/>
      <c r="SOR72" s="921"/>
      <c r="SOS72" s="921"/>
      <c r="SOT72" s="921"/>
      <c r="SOU72" s="921"/>
      <c r="SOV72" s="921"/>
      <c r="SOW72" s="921"/>
      <c r="SOX72" s="921"/>
      <c r="SOY72" s="921"/>
      <c r="SOZ72" s="921"/>
      <c r="SPA72" s="921"/>
      <c r="SPB72" s="921"/>
      <c r="SPC72" s="921"/>
      <c r="SPD72" s="921"/>
      <c r="SPE72" s="921"/>
      <c r="SPF72" s="921"/>
      <c r="SPG72" s="921"/>
      <c r="SPH72" s="921"/>
      <c r="SPI72" s="921"/>
      <c r="SPJ72" s="921"/>
      <c r="SPK72" s="921"/>
      <c r="SPL72" s="921"/>
      <c r="SPM72" s="921"/>
      <c r="SPN72" s="921"/>
      <c r="SPO72" s="921"/>
      <c r="SPP72" s="921"/>
      <c r="SPQ72" s="921"/>
      <c r="SPR72" s="921"/>
      <c r="SPS72" s="921"/>
      <c r="SPT72" s="921"/>
      <c r="SPU72" s="921"/>
      <c r="SPV72" s="921"/>
      <c r="SPW72" s="921"/>
      <c r="SPX72" s="921"/>
      <c r="SPY72" s="921"/>
      <c r="SPZ72" s="921"/>
      <c r="SQA72" s="921"/>
      <c r="SQB72" s="921"/>
      <c r="SQC72" s="921"/>
      <c r="SQD72" s="921"/>
      <c r="SQE72" s="921"/>
      <c r="SQF72" s="921"/>
      <c r="SQG72" s="921"/>
      <c r="SQH72" s="921"/>
      <c r="SQI72" s="921"/>
      <c r="SQJ72" s="921"/>
      <c r="SQK72" s="921"/>
      <c r="SQL72" s="921"/>
      <c r="SQM72" s="921"/>
      <c r="SQN72" s="921"/>
      <c r="SQO72" s="921"/>
      <c r="SQP72" s="921"/>
      <c r="SQQ72" s="921"/>
      <c r="SQR72" s="921"/>
      <c r="SQS72" s="921"/>
      <c r="SQT72" s="921"/>
      <c r="SQU72" s="921"/>
      <c r="SQV72" s="921"/>
      <c r="SQW72" s="921"/>
      <c r="SQX72" s="921"/>
      <c r="SQY72" s="921"/>
      <c r="SQZ72" s="921"/>
      <c r="SRA72" s="921"/>
      <c r="SRB72" s="921"/>
      <c r="SRC72" s="921"/>
      <c r="SRD72" s="921"/>
      <c r="SRE72" s="921"/>
      <c r="SRF72" s="921"/>
      <c r="SRG72" s="921"/>
      <c r="SRH72" s="921"/>
      <c r="SRI72" s="921"/>
      <c r="SRJ72" s="921"/>
      <c r="SRK72" s="921"/>
      <c r="SRL72" s="921"/>
      <c r="SRM72" s="921"/>
      <c r="SRN72" s="921"/>
      <c r="SRO72" s="921"/>
      <c r="SRP72" s="921"/>
      <c r="SRQ72" s="921"/>
      <c r="SRR72" s="921"/>
      <c r="SRS72" s="921"/>
      <c r="SRT72" s="921"/>
      <c r="SRU72" s="921"/>
      <c r="SRV72" s="921"/>
      <c r="SRW72" s="921"/>
      <c r="SRX72" s="921"/>
      <c r="SRY72" s="921"/>
      <c r="SRZ72" s="921"/>
      <c r="SSA72" s="921"/>
      <c r="SSB72" s="921"/>
      <c r="SSC72" s="921"/>
      <c r="SSD72" s="921"/>
      <c r="SSE72" s="921"/>
      <c r="SSF72" s="921"/>
      <c r="SSG72" s="921"/>
      <c r="SSH72" s="921"/>
      <c r="SSI72" s="921"/>
      <c r="SSJ72" s="921"/>
      <c r="SSK72" s="921"/>
      <c r="SSL72" s="921"/>
      <c r="SSM72" s="921"/>
      <c r="SSN72" s="921"/>
      <c r="SSO72" s="921"/>
      <c r="SSP72" s="921"/>
      <c r="SSQ72" s="921"/>
      <c r="SSR72" s="921"/>
      <c r="SSS72" s="921"/>
      <c r="SST72" s="921"/>
      <c r="SSU72" s="921"/>
      <c r="SSV72" s="921"/>
      <c r="SSW72" s="921"/>
      <c r="SSX72" s="921"/>
      <c r="SSY72" s="921"/>
      <c r="SSZ72" s="921"/>
      <c r="STA72" s="921"/>
      <c r="STB72" s="921"/>
      <c r="STC72" s="921"/>
      <c r="STD72" s="921"/>
      <c r="STE72" s="921"/>
      <c r="STF72" s="921"/>
      <c r="STG72" s="921"/>
      <c r="STH72" s="921"/>
      <c r="STI72" s="921"/>
      <c r="STJ72" s="921"/>
      <c r="STK72" s="921"/>
      <c r="STL72" s="921"/>
      <c r="STM72" s="921"/>
      <c r="STN72" s="921"/>
      <c r="STO72" s="921"/>
      <c r="STP72" s="921"/>
      <c r="STQ72" s="921"/>
      <c r="STR72" s="921"/>
      <c r="STS72" s="921"/>
      <c r="STT72" s="921"/>
      <c r="STU72" s="921"/>
      <c r="STV72" s="921"/>
      <c r="STW72" s="921"/>
      <c r="STX72" s="921"/>
      <c r="STY72" s="921"/>
      <c r="STZ72" s="921"/>
      <c r="SUA72" s="921"/>
      <c r="SUB72" s="921"/>
      <c r="SUC72" s="921"/>
      <c r="SUD72" s="921"/>
      <c r="SUE72" s="921"/>
      <c r="SUF72" s="921"/>
      <c r="SUG72" s="921"/>
      <c r="SUH72" s="921"/>
      <c r="SUI72" s="921"/>
      <c r="SUJ72" s="921"/>
      <c r="SUK72" s="921"/>
      <c r="SUL72" s="921"/>
      <c r="SUM72" s="921"/>
      <c r="SUN72" s="921"/>
      <c r="SUO72" s="921"/>
      <c r="SUP72" s="921"/>
      <c r="SUQ72" s="921"/>
      <c r="SUR72" s="921"/>
      <c r="SUS72" s="921"/>
      <c r="SUT72" s="921"/>
      <c r="SUU72" s="921"/>
      <c r="SUV72" s="921"/>
      <c r="SUW72" s="921"/>
      <c r="SUX72" s="921"/>
      <c r="SUY72" s="921"/>
      <c r="SUZ72" s="921"/>
      <c r="SVA72" s="921"/>
      <c r="SVB72" s="921"/>
      <c r="SVC72" s="921"/>
      <c r="SVD72" s="921"/>
      <c r="SVE72" s="921"/>
      <c r="SVF72" s="921"/>
      <c r="SVG72" s="921"/>
      <c r="SVH72" s="921"/>
      <c r="SVI72" s="921"/>
      <c r="SVJ72" s="921"/>
      <c r="SVK72" s="921"/>
      <c r="SVL72" s="921"/>
      <c r="SVM72" s="921"/>
      <c r="SVN72" s="921"/>
      <c r="SVO72" s="921"/>
      <c r="SVP72" s="921"/>
      <c r="SVQ72" s="921"/>
      <c r="SVR72" s="921"/>
      <c r="SVS72" s="921"/>
      <c r="SVT72" s="921"/>
      <c r="SVU72" s="921"/>
      <c r="SVV72" s="921"/>
      <c r="SVW72" s="921"/>
      <c r="SVX72" s="921"/>
      <c r="SVY72" s="921"/>
      <c r="SVZ72" s="921"/>
      <c r="SWA72" s="921"/>
      <c r="SWB72" s="921"/>
      <c r="SWC72" s="921"/>
      <c r="SWD72" s="921"/>
      <c r="SWE72" s="921"/>
      <c r="SWF72" s="921"/>
      <c r="SWG72" s="921"/>
      <c r="SWH72" s="921"/>
      <c r="SWI72" s="921"/>
      <c r="SWJ72" s="921"/>
      <c r="SWK72" s="921"/>
      <c r="SWL72" s="921"/>
      <c r="SWM72" s="921"/>
      <c r="SWN72" s="921"/>
      <c r="SWO72" s="921"/>
      <c r="SWP72" s="921"/>
      <c r="SWQ72" s="921"/>
      <c r="SWR72" s="921"/>
      <c r="SWS72" s="921"/>
      <c r="SWT72" s="921"/>
      <c r="SWU72" s="921"/>
      <c r="SWV72" s="921"/>
      <c r="SWW72" s="921"/>
      <c r="SWX72" s="921"/>
      <c r="SWY72" s="921"/>
      <c r="SWZ72" s="921"/>
      <c r="SXA72" s="921"/>
      <c r="SXB72" s="921"/>
      <c r="SXC72" s="921"/>
      <c r="SXD72" s="921"/>
      <c r="SXE72" s="921"/>
      <c r="SXF72" s="921"/>
      <c r="SXG72" s="921"/>
      <c r="SXH72" s="921"/>
      <c r="SXI72" s="921"/>
      <c r="SXJ72" s="921"/>
      <c r="SXK72" s="921"/>
      <c r="SXL72" s="921"/>
      <c r="SXM72" s="921"/>
      <c r="SXN72" s="921"/>
      <c r="SXO72" s="921"/>
      <c r="SXP72" s="921"/>
      <c r="SXQ72" s="921"/>
      <c r="SXR72" s="921"/>
      <c r="SXS72" s="921"/>
      <c r="SXT72" s="921"/>
      <c r="SXU72" s="921"/>
      <c r="SXV72" s="921"/>
      <c r="SXW72" s="921"/>
      <c r="SXX72" s="921"/>
      <c r="SXY72" s="921"/>
      <c r="SXZ72" s="921"/>
      <c r="SYA72" s="921"/>
      <c r="SYB72" s="921"/>
      <c r="SYC72" s="921"/>
      <c r="SYD72" s="921"/>
      <c r="SYE72" s="921"/>
      <c r="SYF72" s="921"/>
      <c r="SYG72" s="921"/>
      <c r="SYH72" s="921"/>
      <c r="SYI72" s="921"/>
      <c r="SYJ72" s="921"/>
      <c r="SYK72" s="921"/>
      <c r="SYL72" s="921"/>
      <c r="SYM72" s="921"/>
      <c r="SYN72" s="921"/>
      <c r="SYO72" s="921"/>
      <c r="SYP72" s="921"/>
      <c r="SYQ72" s="921"/>
      <c r="SYR72" s="921"/>
      <c r="SYS72" s="921"/>
      <c r="SYT72" s="921"/>
      <c r="SYU72" s="921"/>
      <c r="SYV72" s="921"/>
      <c r="SYW72" s="921"/>
      <c r="SYX72" s="921"/>
      <c r="SYY72" s="921"/>
      <c r="SYZ72" s="921"/>
      <c r="SZA72" s="921"/>
      <c r="SZB72" s="921"/>
      <c r="SZC72" s="921"/>
      <c r="SZD72" s="921"/>
      <c r="SZE72" s="921"/>
      <c r="SZF72" s="921"/>
      <c r="SZG72" s="921"/>
      <c r="SZH72" s="921"/>
      <c r="SZI72" s="921"/>
      <c r="SZJ72" s="921"/>
      <c r="SZK72" s="921"/>
      <c r="SZL72" s="921"/>
      <c r="SZM72" s="921"/>
      <c r="SZN72" s="921"/>
      <c r="SZO72" s="921"/>
      <c r="SZP72" s="921"/>
      <c r="SZQ72" s="921"/>
      <c r="SZR72" s="921"/>
      <c r="SZS72" s="921"/>
      <c r="SZT72" s="921"/>
      <c r="SZU72" s="921"/>
      <c r="SZV72" s="921"/>
      <c r="SZW72" s="921"/>
      <c r="SZX72" s="921"/>
      <c r="SZY72" s="921"/>
      <c r="SZZ72" s="921"/>
      <c r="TAA72" s="921"/>
      <c r="TAB72" s="921"/>
      <c r="TAC72" s="921"/>
      <c r="TAD72" s="921"/>
      <c r="TAE72" s="921"/>
      <c r="TAF72" s="921"/>
      <c r="TAG72" s="921"/>
      <c r="TAH72" s="921"/>
      <c r="TAI72" s="921"/>
      <c r="TAJ72" s="921"/>
      <c r="TAK72" s="921"/>
      <c r="TAL72" s="921"/>
      <c r="TAM72" s="921"/>
      <c r="TAN72" s="921"/>
      <c r="TAO72" s="921"/>
      <c r="TAP72" s="921"/>
      <c r="TAQ72" s="921"/>
      <c r="TAR72" s="921"/>
      <c r="TAS72" s="921"/>
      <c r="TAT72" s="921"/>
      <c r="TAU72" s="921"/>
      <c r="TAV72" s="921"/>
      <c r="TAW72" s="921"/>
      <c r="TAX72" s="921"/>
      <c r="TAY72" s="921"/>
      <c r="TAZ72" s="921"/>
      <c r="TBA72" s="921"/>
      <c r="TBB72" s="921"/>
      <c r="TBC72" s="921"/>
      <c r="TBD72" s="921"/>
      <c r="TBE72" s="921"/>
      <c r="TBF72" s="921"/>
      <c r="TBG72" s="921"/>
      <c r="TBH72" s="921"/>
      <c r="TBI72" s="921"/>
      <c r="TBJ72" s="921"/>
      <c r="TBK72" s="921"/>
      <c r="TBL72" s="921"/>
      <c r="TBM72" s="921"/>
      <c r="TBN72" s="921"/>
      <c r="TBO72" s="921"/>
      <c r="TBP72" s="921"/>
      <c r="TBQ72" s="921"/>
      <c r="TBR72" s="921"/>
      <c r="TBS72" s="921"/>
      <c r="TBT72" s="921"/>
      <c r="TBU72" s="921"/>
      <c r="TBV72" s="921"/>
      <c r="TBW72" s="921"/>
      <c r="TBX72" s="921"/>
      <c r="TBY72" s="921"/>
      <c r="TBZ72" s="921"/>
      <c r="TCA72" s="921"/>
      <c r="TCB72" s="921"/>
      <c r="TCC72" s="921"/>
      <c r="TCD72" s="921"/>
      <c r="TCE72" s="921"/>
      <c r="TCF72" s="921"/>
      <c r="TCG72" s="921"/>
      <c r="TCH72" s="921"/>
      <c r="TCI72" s="921"/>
      <c r="TCJ72" s="921"/>
      <c r="TCK72" s="921"/>
      <c r="TCL72" s="921"/>
      <c r="TCM72" s="921"/>
      <c r="TCN72" s="921"/>
      <c r="TCO72" s="921"/>
      <c r="TCP72" s="921"/>
      <c r="TCQ72" s="921"/>
      <c r="TCR72" s="921"/>
      <c r="TCS72" s="921"/>
      <c r="TCT72" s="921"/>
      <c r="TCU72" s="921"/>
      <c r="TCV72" s="921"/>
      <c r="TCW72" s="921"/>
      <c r="TCX72" s="921"/>
      <c r="TCY72" s="921"/>
      <c r="TCZ72" s="921"/>
      <c r="TDA72" s="921"/>
      <c r="TDB72" s="921"/>
      <c r="TDC72" s="921"/>
      <c r="TDD72" s="921"/>
      <c r="TDE72" s="921"/>
      <c r="TDF72" s="921"/>
      <c r="TDG72" s="921"/>
      <c r="TDH72" s="921"/>
      <c r="TDI72" s="921"/>
      <c r="TDJ72" s="921"/>
      <c r="TDK72" s="921"/>
      <c r="TDL72" s="921"/>
      <c r="TDM72" s="921"/>
      <c r="TDN72" s="921"/>
      <c r="TDO72" s="921"/>
      <c r="TDP72" s="921"/>
      <c r="TDQ72" s="921"/>
      <c r="TDR72" s="921"/>
      <c r="TDS72" s="921"/>
      <c r="TDT72" s="921"/>
      <c r="TDU72" s="921"/>
      <c r="TDV72" s="921"/>
      <c r="TDW72" s="921"/>
      <c r="TDX72" s="921"/>
      <c r="TDY72" s="921"/>
      <c r="TDZ72" s="921"/>
      <c r="TEA72" s="921"/>
      <c r="TEB72" s="921"/>
      <c r="TEC72" s="921"/>
      <c r="TED72" s="921"/>
      <c r="TEE72" s="921"/>
      <c r="TEF72" s="921"/>
      <c r="TEG72" s="921"/>
      <c r="TEH72" s="921"/>
      <c r="TEI72" s="921"/>
      <c r="TEJ72" s="921"/>
      <c r="TEK72" s="921"/>
      <c r="TEL72" s="921"/>
      <c r="TEM72" s="921"/>
      <c r="TEN72" s="921"/>
      <c r="TEO72" s="921"/>
      <c r="TEP72" s="921"/>
      <c r="TEQ72" s="921"/>
      <c r="TER72" s="921"/>
      <c r="TES72" s="921"/>
      <c r="TET72" s="921"/>
      <c r="TEU72" s="921"/>
      <c r="TEV72" s="921"/>
      <c r="TEW72" s="921"/>
      <c r="TEX72" s="921"/>
      <c r="TEY72" s="921"/>
      <c r="TEZ72" s="921"/>
      <c r="TFA72" s="921"/>
      <c r="TFB72" s="921"/>
      <c r="TFC72" s="921"/>
      <c r="TFD72" s="921"/>
      <c r="TFE72" s="921"/>
      <c r="TFF72" s="921"/>
      <c r="TFG72" s="921"/>
      <c r="TFH72" s="921"/>
      <c r="TFI72" s="921"/>
      <c r="TFJ72" s="921"/>
      <c r="TFK72" s="921"/>
      <c r="TFL72" s="921"/>
      <c r="TFM72" s="921"/>
      <c r="TFN72" s="921"/>
      <c r="TFO72" s="921"/>
      <c r="TFP72" s="921"/>
      <c r="TFQ72" s="921"/>
      <c r="TFR72" s="921"/>
      <c r="TFS72" s="921"/>
      <c r="TFT72" s="921"/>
      <c r="TFU72" s="921"/>
      <c r="TFV72" s="921"/>
      <c r="TFW72" s="921"/>
      <c r="TFX72" s="921"/>
      <c r="TFY72" s="921"/>
      <c r="TFZ72" s="921"/>
      <c r="TGA72" s="921"/>
      <c r="TGB72" s="921"/>
      <c r="TGC72" s="921"/>
      <c r="TGD72" s="921"/>
      <c r="TGE72" s="921"/>
      <c r="TGF72" s="921"/>
      <c r="TGG72" s="921"/>
      <c r="TGH72" s="921"/>
      <c r="TGI72" s="921"/>
      <c r="TGJ72" s="921"/>
      <c r="TGK72" s="921"/>
      <c r="TGL72" s="921"/>
      <c r="TGM72" s="921"/>
      <c r="TGN72" s="921"/>
      <c r="TGO72" s="921"/>
      <c r="TGP72" s="921"/>
      <c r="TGQ72" s="921"/>
      <c r="TGR72" s="921"/>
      <c r="TGS72" s="921"/>
      <c r="TGT72" s="921"/>
      <c r="TGU72" s="921"/>
      <c r="TGV72" s="921"/>
      <c r="TGW72" s="921"/>
      <c r="TGX72" s="921"/>
      <c r="TGY72" s="921"/>
      <c r="TGZ72" s="921"/>
      <c r="THA72" s="921"/>
      <c r="THB72" s="921"/>
      <c r="THC72" s="921"/>
      <c r="THD72" s="921"/>
      <c r="THE72" s="921"/>
      <c r="THF72" s="921"/>
      <c r="THG72" s="921"/>
      <c r="THH72" s="921"/>
      <c r="THI72" s="921"/>
      <c r="THJ72" s="921"/>
      <c r="THK72" s="921"/>
      <c r="THL72" s="921"/>
      <c r="THM72" s="921"/>
      <c r="THN72" s="921"/>
      <c r="THO72" s="921"/>
      <c r="THP72" s="921"/>
      <c r="THQ72" s="921"/>
      <c r="THR72" s="921"/>
      <c r="THS72" s="921"/>
      <c r="THT72" s="921"/>
      <c r="THU72" s="921"/>
      <c r="THV72" s="921"/>
      <c r="THW72" s="921"/>
      <c r="THX72" s="921"/>
      <c r="THY72" s="921"/>
      <c r="THZ72" s="921"/>
      <c r="TIA72" s="921"/>
      <c r="TIB72" s="921"/>
      <c r="TIC72" s="921"/>
      <c r="TID72" s="921"/>
      <c r="TIE72" s="921"/>
      <c r="TIF72" s="921"/>
      <c r="TIG72" s="921"/>
      <c r="TIH72" s="921"/>
      <c r="TII72" s="921"/>
      <c r="TIJ72" s="921"/>
      <c r="TIK72" s="921"/>
      <c r="TIL72" s="921"/>
      <c r="TIM72" s="921"/>
      <c r="TIN72" s="921"/>
      <c r="TIO72" s="921"/>
      <c r="TIP72" s="921"/>
      <c r="TIQ72" s="921"/>
      <c r="TIR72" s="921"/>
      <c r="TIS72" s="921"/>
      <c r="TIT72" s="921"/>
      <c r="TIU72" s="921"/>
      <c r="TIV72" s="921"/>
      <c r="TIW72" s="921"/>
      <c r="TIX72" s="921"/>
      <c r="TIY72" s="921"/>
      <c r="TIZ72" s="921"/>
      <c r="TJA72" s="921"/>
      <c r="TJB72" s="921"/>
      <c r="TJC72" s="921"/>
      <c r="TJD72" s="921"/>
      <c r="TJE72" s="921"/>
      <c r="TJF72" s="921"/>
      <c r="TJG72" s="921"/>
      <c r="TJH72" s="921"/>
      <c r="TJI72" s="921"/>
      <c r="TJJ72" s="921"/>
      <c r="TJK72" s="921"/>
      <c r="TJL72" s="921"/>
      <c r="TJM72" s="921"/>
      <c r="TJN72" s="921"/>
      <c r="TJO72" s="921"/>
      <c r="TJP72" s="921"/>
      <c r="TJQ72" s="921"/>
      <c r="TJR72" s="921"/>
      <c r="TJS72" s="921"/>
      <c r="TJT72" s="921"/>
      <c r="TJU72" s="921"/>
      <c r="TJV72" s="921"/>
      <c r="TJW72" s="921"/>
      <c r="TJX72" s="921"/>
      <c r="TJY72" s="921"/>
      <c r="TJZ72" s="921"/>
      <c r="TKA72" s="921"/>
      <c r="TKB72" s="921"/>
      <c r="TKC72" s="921"/>
      <c r="TKD72" s="921"/>
      <c r="TKE72" s="921"/>
      <c r="TKF72" s="921"/>
      <c r="TKG72" s="921"/>
      <c r="TKH72" s="921"/>
      <c r="TKI72" s="921"/>
      <c r="TKJ72" s="921"/>
      <c r="TKK72" s="921"/>
      <c r="TKL72" s="921"/>
      <c r="TKM72" s="921"/>
      <c r="TKN72" s="921"/>
      <c r="TKO72" s="921"/>
      <c r="TKP72" s="921"/>
      <c r="TKQ72" s="921"/>
      <c r="TKR72" s="921"/>
      <c r="TKS72" s="921"/>
      <c r="TKT72" s="921"/>
      <c r="TKU72" s="921"/>
      <c r="TKV72" s="921"/>
      <c r="TKW72" s="921"/>
      <c r="TKX72" s="921"/>
      <c r="TKY72" s="921"/>
      <c r="TKZ72" s="921"/>
      <c r="TLA72" s="921"/>
      <c r="TLB72" s="921"/>
      <c r="TLC72" s="921"/>
      <c r="TLD72" s="921"/>
      <c r="TLE72" s="921"/>
      <c r="TLF72" s="921"/>
      <c r="TLG72" s="921"/>
      <c r="TLH72" s="921"/>
      <c r="TLI72" s="921"/>
      <c r="TLJ72" s="921"/>
      <c r="TLK72" s="921"/>
      <c r="TLL72" s="921"/>
      <c r="TLM72" s="921"/>
      <c r="TLN72" s="921"/>
      <c r="TLO72" s="921"/>
      <c r="TLP72" s="921"/>
      <c r="TLQ72" s="921"/>
      <c r="TLR72" s="921"/>
      <c r="TLS72" s="921"/>
      <c r="TLT72" s="921"/>
      <c r="TLU72" s="921"/>
      <c r="TLV72" s="921"/>
      <c r="TLW72" s="921"/>
      <c r="TLX72" s="921"/>
      <c r="TLY72" s="921"/>
      <c r="TLZ72" s="921"/>
      <c r="TMA72" s="921"/>
      <c r="TMB72" s="921"/>
      <c r="TMC72" s="921"/>
      <c r="TMD72" s="921"/>
      <c r="TME72" s="921"/>
      <c r="TMF72" s="921"/>
      <c r="TMG72" s="921"/>
      <c r="TMH72" s="921"/>
      <c r="TMI72" s="921"/>
      <c r="TMJ72" s="921"/>
      <c r="TMK72" s="921"/>
      <c r="TML72" s="921"/>
      <c r="TMM72" s="921"/>
      <c r="TMN72" s="921"/>
      <c r="TMO72" s="921"/>
      <c r="TMP72" s="921"/>
      <c r="TMQ72" s="921"/>
      <c r="TMR72" s="921"/>
      <c r="TMS72" s="921"/>
      <c r="TMT72" s="921"/>
      <c r="TMU72" s="921"/>
      <c r="TMV72" s="921"/>
      <c r="TMW72" s="921"/>
      <c r="TMX72" s="921"/>
      <c r="TMY72" s="921"/>
      <c r="TMZ72" s="921"/>
      <c r="TNA72" s="921"/>
      <c r="TNB72" s="921"/>
      <c r="TNC72" s="921"/>
      <c r="TND72" s="921"/>
      <c r="TNE72" s="921"/>
      <c r="TNF72" s="921"/>
      <c r="TNG72" s="921"/>
      <c r="TNH72" s="921"/>
      <c r="TNI72" s="921"/>
      <c r="TNJ72" s="921"/>
      <c r="TNK72" s="921"/>
      <c r="TNL72" s="921"/>
      <c r="TNM72" s="921"/>
      <c r="TNN72" s="921"/>
      <c r="TNO72" s="921"/>
      <c r="TNP72" s="921"/>
      <c r="TNQ72" s="921"/>
      <c r="TNR72" s="921"/>
      <c r="TNS72" s="921"/>
      <c r="TNT72" s="921"/>
      <c r="TNU72" s="921"/>
      <c r="TNV72" s="921"/>
      <c r="TNW72" s="921"/>
      <c r="TNX72" s="921"/>
      <c r="TNY72" s="921"/>
      <c r="TNZ72" s="921"/>
      <c r="TOA72" s="921"/>
      <c r="TOB72" s="921"/>
      <c r="TOC72" s="921"/>
      <c r="TOD72" s="921"/>
      <c r="TOE72" s="921"/>
      <c r="TOF72" s="921"/>
      <c r="TOG72" s="921"/>
      <c r="TOH72" s="921"/>
      <c r="TOI72" s="921"/>
      <c r="TOJ72" s="921"/>
      <c r="TOK72" s="921"/>
      <c r="TOL72" s="921"/>
      <c r="TOM72" s="921"/>
      <c r="TON72" s="921"/>
      <c r="TOO72" s="921"/>
      <c r="TOP72" s="921"/>
      <c r="TOQ72" s="921"/>
      <c r="TOR72" s="921"/>
      <c r="TOS72" s="921"/>
      <c r="TOT72" s="921"/>
      <c r="TOU72" s="921"/>
      <c r="TOV72" s="921"/>
      <c r="TOW72" s="921"/>
      <c r="TOX72" s="921"/>
      <c r="TOY72" s="921"/>
      <c r="TOZ72" s="921"/>
      <c r="TPA72" s="921"/>
      <c r="TPB72" s="921"/>
      <c r="TPC72" s="921"/>
      <c r="TPD72" s="921"/>
      <c r="TPE72" s="921"/>
      <c r="TPF72" s="921"/>
      <c r="TPG72" s="921"/>
      <c r="TPH72" s="921"/>
      <c r="TPI72" s="921"/>
      <c r="TPJ72" s="921"/>
      <c r="TPK72" s="921"/>
      <c r="TPL72" s="921"/>
      <c r="TPM72" s="921"/>
      <c r="TPN72" s="921"/>
      <c r="TPO72" s="921"/>
      <c r="TPP72" s="921"/>
      <c r="TPQ72" s="921"/>
      <c r="TPR72" s="921"/>
      <c r="TPS72" s="921"/>
      <c r="TPT72" s="921"/>
      <c r="TPU72" s="921"/>
      <c r="TPV72" s="921"/>
      <c r="TPW72" s="921"/>
      <c r="TPX72" s="921"/>
      <c r="TPY72" s="921"/>
      <c r="TPZ72" s="921"/>
      <c r="TQA72" s="921"/>
      <c r="TQB72" s="921"/>
      <c r="TQC72" s="921"/>
      <c r="TQD72" s="921"/>
      <c r="TQE72" s="921"/>
      <c r="TQF72" s="921"/>
      <c r="TQG72" s="921"/>
      <c r="TQH72" s="921"/>
      <c r="TQI72" s="921"/>
      <c r="TQJ72" s="921"/>
      <c r="TQK72" s="921"/>
      <c r="TQL72" s="921"/>
      <c r="TQM72" s="921"/>
      <c r="TQN72" s="921"/>
      <c r="TQO72" s="921"/>
      <c r="TQP72" s="921"/>
      <c r="TQQ72" s="921"/>
      <c r="TQR72" s="921"/>
      <c r="TQS72" s="921"/>
      <c r="TQT72" s="921"/>
      <c r="TQU72" s="921"/>
      <c r="TQV72" s="921"/>
      <c r="TQW72" s="921"/>
      <c r="TQX72" s="921"/>
      <c r="TQY72" s="921"/>
      <c r="TQZ72" s="921"/>
      <c r="TRA72" s="921"/>
      <c r="TRB72" s="921"/>
      <c r="TRC72" s="921"/>
      <c r="TRD72" s="921"/>
      <c r="TRE72" s="921"/>
      <c r="TRF72" s="921"/>
      <c r="TRG72" s="921"/>
      <c r="TRH72" s="921"/>
      <c r="TRI72" s="921"/>
      <c r="TRJ72" s="921"/>
      <c r="TRK72" s="921"/>
      <c r="TRL72" s="921"/>
      <c r="TRM72" s="921"/>
      <c r="TRN72" s="921"/>
      <c r="TRO72" s="921"/>
      <c r="TRP72" s="921"/>
      <c r="TRQ72" s="921"/>
      <c r="TRR72" s="921"/>
      <c r="TRS72" s="921"/>
      <c r="TRT72" s="921"/>
      <c r="TRU72" s="921"/>
      <c r="TRV72" s="921"/>
      <c r="TRW72" s="921"/>
      <c r="TRX72" s="921"/>
      <c r="TRY72" s="921"/>
      <c r="TRZ72" s="921"/>
      <c r="TSA72" s="921"/>
      <c r="TSB72" s="921"/>
      <c r="TSC72" s="921"/>
      <c r="TSD72" s="921"/>
      <c r="TSE72" s="921"/>
      <c r="TSF72" s="921"/>
      <c r="TSG72" s="921"/>
      <c r="TSH72" s="921"/>
      <c r="TSI72" s="921"/>
      <c r="TSJ72" s="921"/>
      <c r="TSK72" s="921"/>
      <c r="TSL72" s="921"/>
      <c r="TSM72" s="921"/>
      <c r="TSN72" s="921"/>
      <c r="TSO72" s="921"/>
      <c r="TSP72" s="921"/>
      <c r="TSQ72" s="921"/>
      <c r="TSR72" s="921"/>
      <c r="TSS72" s="921"/>
      <c r="TST72" s="921"/>
      <c r="TSU72" s="921"/>
      <c r="TSV72" s="921"/>
      <c r="TSW72" s="921"/>
      <c r="TSX72" s="921"/>
      <c r="TSY72" s="921"/>
      <c r="TSZ72" s="921"/>
      <c r="TTA72" s="921"/>
      <c r="TTB72" s="921"/>
      <c r="TTC72" s="921"/>
      <c r="TTD72" s="921"/>
      <c r="TTE72" s="921"/>
      <c r="TTF72" s="921"/>
      <c r="TTG72" s="921"/>
      <c r="TTH72" s="921"/>
      <c r="TTI72" s="921"/>
      <c r="TTJ72" s="921"/>
      <c r="TTK72" s="921"/>
      <c r="TTL72" s="921"/>
      <c r="TTM72" s="921"/>
      <c r="TTN72" s="921"/>
      <c r="TTO72" s="921"/>
      <c r="TTP72" s="921"/>
      <c r="TTQ72" s="921"/>
      <c r="TTR72" s="921"/>
      <c r="TTS72" s="921"/>
      <c r="TTT72" s="921"/>
      <c r="TTU72" s="921"/>
      <c r="TTV72" s="921"/>
      <c r="TTW72" s="921"/>
      <c r="TTX72" s="921"/>
      <c r="TTY72" s="921"/>
      <c r="TTZ72" s="921"/>
      <c r="TUA72" s="921"/>
      <c r="TUB72" s="921"/>
      <c r="TUC72" s="921"/>
      <c r="TUD72" s="921"/>
      <c r="TUE72" s="921"/>
      <c r="TUF72" s="921"/>
      <c r="TUG72" s="921"/>
      <c r="TUH72" s="921"/>
      <c r="TUI72" s="921"/>
      <c r="TUJ72" s="921"/>
      <c r="TUK72" s="921"/>
      <c r="TUL72" s="921"/>
      <c r="TUM72" s="921"/>
      <c r="TUN72" s="921"/>
      <c r="TUO72" s="921"/>
      <c r="TUP72" s="921"/>
      <c r="TUQ72" s="921"/>
      <c r="TUR72" s="921"/>
      <c r="TUS72" s="921"/>
      <c r="TUT72" s="921"/>
      <c r="TUU72" s="921"/>
      <c r="TUV72" s="921"/>
      <c r="TUW72" s="921"/>
      <c r="TUX72" s="921"/>
      <c r="TUY72" s="921"/>
      <c r="TUZ72" s="921"/>
      <c r="TVA72" s="921"/>
      <c r="TVB72" s="921"/>
      <c r="TVC72" s="921"/>
      <c r="TVD72" s="921"/>
      <c r="TVE72" s="921"/>
      <c r="TVF72" s="921"/>
      <c r="TVG72" s="921"/>
      <c r="TVH72" s="921"/>
      <c r="TVI72" s="921"/>
      <c r="TVJ72" s="921"/>
      <c r="TVK72" s="921"/>
      <c r="TVL72" s="921"/>
      <c r="TVM72" s="921"/>
      <c r="TVN72" s="921"/>
      <c r="TVO72" s="921"/>
      <c r="TVP72" s="921"/>
      <c r="TVQ72" s="921"/>
      <c r="TVR72" s="921"/>
      <c r="TVS72" s="921"/>
      <c r="TVT72" s="921"/>
      <c r="TVU72" s="921"/>
      <c r="TVV72" s="921"/>
      <c r="TVW72" s="921"/>
      <c r="TVX72" s="921"/>
      <c r="TVY72" s="921"/>
      <c r="TVZ72" s="921"/>
      <c r="TWA72" s="921"/>
      <c r="TWB72" s="921"/>
      <c r="TWC72" s="921"/>
      <c r="TWD72" s="921"/>
      <c r="TWE72" s="921"/>
      <c r="TWF72" s="921"/>
      <c r="TWG72" s="921"/>
      <c r="TWH72" s="921"/>
      <c r="TWI72" s="921"/>
      <c r="TWJ72" s="921"/>
      <c r="TWK72" s="921"/>
      <c r="TWL72" s="921"/>
      <c r="TWM72" s="921"/>
      <c r="TWN72" s="921"/>
      <c r="TWO72" s="921"/>
      <c r="TWP72" s="921"/>
      <c r="TWQ72" s="921"/>
      <c r="TWR72" s="921"/>
      <c r="TWS72" s="921"/>
      <c r="TWT72" s="921"/>
      <c r="TWU72" s="921"/>
      <c r="TWV72" s="921"/>
      <c r="TWW72" s="921"/>
      <c r="TWX72" s="921"/>
      <c r="TWY72" s="921"/>
      <c r="TWZ72" s="921"/>
      <c r="TXA72" s="921"/>
      <c r="TXB72" s="921"/>
      <c r="TXC72" s="921"/>
      <c r="TXD72" s="921"/>
      <c r="TXE72" s="921"/>
      <c r="TXF72" s="921"/>
      <c r="TXG72" s="921"/>
      <c r="TXH72" s="921"/>
      <c r="TXI72" s="921"/>
      <c r="TXJ72" s="921"/>
      <c r="TXK72" s="921"/>
      <c r="TXL72" s="921"/>
      <c r="TXM72" s="921"/>
      <c r="TXN72" s="921"/>
      <c r="TXO72" s="921"/>
      <c r="TXP72" s="921"/>
      <c r="TXQ72" s="921"/>
      <c r="TXR72" s="921"/>
      <c r="TXS72" s="921"/>
      <c r="TXT72" s="921"/>
      <c r="TXU72" s="921"/>
      <c r="TXV72" s="921"/>
      <c r="TXW72" s="921"/>
      <c r="TXX72" s="921"/>
      <c r="TXY72" s="921"/>
      <c r="TXZ72" s="921"/>
      <c r="TYA72" s="921"/>
      <c r="TYB72" s="921"/>
      <c r="TYC72" s="921"/>
      <c r="TYD72" s="921"/>
      <c r="TYE72" s="921"/>
      <c r="TYF72" s="921"/>
      <c r="TYG72" s="921"/>
      <c r="TYH72" s="921"/>
      <c r="TYI72" s="921"/>
      <c r="TYJ72" s="921"/>
      <c r="TYK72" s="921"/>
      <c r="TYL72" s="921"/>
      <c r="TYM72" s="921"/>
      <c r="TYN72" s="921"/>
      <c r="TYO72" s="921"/>
      <c r="TYP72" s="921"/>
      <c r="TYQ72" s="921"/>
      <c r="TYR72" s="921"/>
      <c r="TYS72" s="921"/>
      <c r="TYT72" s="921"/>
      <c r="TYU72" s="921"/>
      <c r="TYV72" s="921"/>
      <c r="TYW72" s="921"/>
      <c r="TYX72" s="921"/>
      <c r="TYY72" s="921"/>
      <c r="TYZ72" s="921"/>
      <c r="TZA72" s="921"/>
      <c r="TZB72" s="921"/>
      <c r="TZC72" s="921"/>
      <c r="TZD72" s="921"/>
      <c r="TZE72" s="921"/>
      <c r="TZF72" s="921"/>
      <c r="TZG72" s="921"/>
      <c r="TZH72" s="921"/>
      <c r="TZI72" s="921"/>
      <c r="TZJ72" s="921"/>
      <c r="TZK72" s="921"/>
      <c r="TZL72" s="921"/>
      <c r="TZM72" s="921"/>
      <c r="TZN72" s="921"/>
      <c r="TZO72" s="921"/>
      <c r="TZP72" s="921"/>
      <c r="TZQ72" s="921"/>
      <c r="TZR72" s="921"/>
      <c r="TZS72" s="921"/>
      <c r="TZT72" s="921"/>
      <c r="TZU72" s="921"/>
      <c r="TZV72" s="921"/>
      <c r="TZW72" s="921"/>
      <c r="TZX72" s="921"/>
      <c r="TZY72" s="921"/>
      <c r="TZZ72" s="921"/>
      <c r="UAA72" s="921"/>
      <c r="UAB72" s="921"/>
      <c r="UAC72" s="921"/>
      <c r="UAD72" s="921"/>
      <c r="UAE72" s="921"/>
      <c r="UAF72" s="921"/>
      <c r="UAG72" s="921"/>
      <c r="UAH72" s="921"/>
      <c r="UAI72" s="921"/>
      <c r="UAJ72" s="921"/>
      <c r="UAK72" s="921"/>
      <c r="UAL72" s="921"/>
      <c r="UAM72" s="921"/>
      <c r="UAN72" s="921"/>
      <c r="UAO72" s="921"/>
      <c r="UAP72" s="921"/>
      <c r="UAQ72" s="921"/>
      <c r="UAR72" s="921"/>
      <c r="UAS72" s="921"/>
      <c r="UAT72" s="921"/>
      <c r="UAU72" s="921"/>
      <c r="UAV72" s="921"/>
      <c r="UAW72" s="921"/>
      <c r="UAX72" s="921"/>
      <c r="UAY72" s="921"/>
      <c r="UAZ72" s="921"/>
      <c r="UBA72" s="921"/>
      <c r="UBB72" s="921"/>
      <c r="UBC72" s="921"/>
      <c r="UBD72" s="921"/>
      <c r="UBE72" s="921"/>
      <c r="UBF72" s="921"/>
      <c r="UBG72" s="921"/>
      <c r="UBH72" s="921"/>
      <c r="UBI72" s="921"/>
      <c r="UBJ72" s="921"/>
      <c r="UBK72" s="921"/>
      <c r="UBL72" s="921"/>
      <c r="UBM72" s="921"/>
      <c r="UBN72" s="921"/>
      <c r="UBO72" s="921"/>
      <c r="UBP72" s="921"/>
      <c r="UBQ72" s="921"/>
      <c r="UBR72" s="921"/>
      <c r="UBS72" s="921"/>
      <c r="UBT72" s="921"/>
      <c r="UBU72" s="921"/>
      <c r="UBV72" s="921"/>
      <c r="UBW72" s="921"/>
      <c r="UBX72" s="921"/>
      <c r="UBY72" s="921"/>
      <c r="UBZ72" s="921"/>
      <c r="UCA72" s="921"/>
      <c r="UCB72" s="921"/>
      <c r="UCC72" s="921"/>
      <c r="UCD72" s="921"/>
      <c r="UCE72" s="921"/>
      <c r="UCF72" s="921"/>
      <c r="UCG72" s="921"/>
      <c r="UCH72" s="921"/>
      <c r="UCI72" s="921"/>
      <c r="UCJ72" s="921"/>
      <c r="UCK72" s="921"/>
      <c r="UCL72" s="921"/>
      <c r="UCM72" s="921"/>
      <c r="UCN72" s="921"/>
      <c r="UCO72" s="921"/>
      <c r="UCP72" s="921"/>
      <c r="UCQ72" s="921"/>
      <c r="UCR72" s="921"/>
      <c r="UCS72" s="921"/>
      <c r="UCT72" s="921"/>
      <c r="UCU72" s="921"/>
      <c r="UCV72" s="921"/>
      <c r="UCW72" s="921"/>
      <c r="UCX72" s="921"/>
      <c r="UCY72" s="921"/>
      <c r="UCZ72" s="921"/>
      <c r="UDA72" s="921"/>
      <c r="UDB72" s="921"/>
      <c r="UDC72" s="921"/>
      <c r="UDD72" s="921"/>
      <c r="UDE72" s="921"/>
      <c r="UDF72" s="921"/>
      <c r="UDG72" s="921"/>
      <c r="UDH72" s="921"/>
      <c r="UDI72" s="921"/>
      <c r="UDJ72" s="921"/>
      <c r="UDK72" s="921"/>
      <c r="UDL72" s="921"/>
      <c r="UDM72" s="921"/>
      <c r="UDN72" s="921"/>
      <c r="UDO72" s="921"/>
      <c r="UDP72" s="921"/>
      <c r="UDQ72" s="921"/>
      <c r="UDR72" s="921"/>
      <c r="UDS72" s="921"/>
      <c r="UDT72" s="921"/>
      <c r="UDU72" s="921"/>
      <c r="UDV72" s="921"/>
      <c r="UDW72" s="921"/>
      <c r="UDX72" s="921"/>
      <c r="UDY72" s="921"/>
      <c r="UDZ72" s="921"/>
      <c r="UEA72" s="921"/>
      <c r="UEB72" s="921"/>
      <c r="UEC72" s="921"/>
      <c r="UED72" s="921"/>
      <c r="UEE72" s="921"/>
      <c r="UEF72" s="921"/>
      <c r="UEG72" s="921"/>
      <c r="UEH72" s="921"/>
      <c r="UEI72" s="921"/>
      <c r="UEJ72" s="921"/>
      <c r="UEK72" s="921"/>
      <c r="UEL72" s="921"/>
      <c r="UEM72" s="921"/>
      <c r="UEN72" s="921"/>
      <c r="UEO72" s="921"/>
      <c r="UEP72" s="921"/>
      <c r="UEQ72" s="921"/>
      <c r="UER72" s="921"/>
      <c r="UES72" s="921"/>
      <c r="UET72" s="921"/>
      <c r="UEU72" s="921"/>
      <c r="UEV72" s="921"/>
      <c r="UEW72" s="921"/>
      <c r="UEX72" s="921"/>
      <c r="UEY72" s="921"/>
      <c r="UEZ72" s="921"/>
      <c r="UFA72" s="921"/>
      <c r="UFB72" s="921"/>
      <c r="UFC72" s="921"/>
      <c r="UFD72" s="921"/>
      <c r="UFE72" s="921"/>
      <c r="UFF72" s="921"/>
      <c r="UFG72" s="921"/>
      <c r="UFH72" s="921"/>
      <c r="UFI72" s="921"/>
      <c r="UFJ72" s="921"/>
      <c r="UFK72" s="921"/>
      <c r="UFL72" s="921"/>
      <c r="UFM72" s="921"/>
      <c r="UFN72" s="921"/>
      <c r="UFO72" s="921"/>
      <c r="UFP72" s="921"/>
      <c r="UFQ72" s="921"/>
      <c r="UFR72" s="921"/>
      <c r="UFS72" s="921"/>
      <c r="UFT72" s="921"/>
      <c r="UFU72" s="921"/>
      <c r="UFV72" s="921"/>
      <c r="UFW72" s="921"/>
      <c r="UFX72" s="921"/>
      <c r="UFY72" s="921"/>
      <c r="UFZ72" s="921"/>
      <c r="UGA72" s="921"/>
      <c r="UGB72" s="921"/>
      <c r="UGC72" s="921"/>
      <c r="UGD72" s="921"/>
      <c r="UGE72" s="921"/>
      <c r="UGF72" s="921"/>
      <c r="UGG72" s="921"/>
      <c r="UGH72" s="921"/>
      <c r="UGI72" s="921"/>
      <c r="UGJ72" s="921"/>
      <c r="UGK72" s="921"/>
      <c r="UGL72" s="921"/>
      <c r="UGM72" s="921"/>
      <c r="UGN72" s="921"/>
      <c r="UGO72" s="921"/>
      <c r="UGP72" s="921"/>
      <c r="UGQ72" s="921"/>
      <c r="UGR72" s="921"/>
      <c r="UGS72" s="921"/>
      <c r="UGT72" s="921"/>
      <c r="UGU72" s="921"/>
      <c r="UGV72" s="921"/>
      <c r="UGW72" s="921"/>
      <c r="UGX72" s="921"/>
      <c r="UGY72" s="921"/>
      <c r="UGZ72" s="921"/>
      <c r="UHA72" s="921"/>
      <c r="UHB72" s="921"/>
      <c r="UHC72" s="921"/>
      <c r="UHD72" s="921"/>
      <c r="UHE72" s="921"/>
      <c r="UHF72" s="921"/>
      <c r="UHG72" s="921"/>
      <c r="UHH72" s="921"/>
      <c r="UHI72" s="921"/>
      <c r="UHJ72" s="921"/>
      <c r="UHK72" s="921"/>
      <c r="UHL72" s="921"/>
      <c r="UHM72" s="921"/>
      <c r="UHN72" s="921"/>
      <c r="UHO72" s="921"/>
      <c r="UHP72" s="921"/>
      <c r="UHQ72" s="921"/>
      <c r="UHR72" s="921"/>
      <c r="UHS72" s="921"/>
      <c r="UHT72" s="921"/>
      <c r="UHU72" s="921"/>
      <c r="UHV72" s="921"/>
      <c r="UHW72" s="921"/>
      <c r="UHX72" s="921"/>
      <c r="UHY72" s="921"/>
      <c r="UHZ72" s="921"/>
      <c r="UIA72" s="921"/>
      <c r="UIB72" s="921"/>
      <c r="UIC72" s="921"/>
      <c r="UID72" s="921"/>
      <c r="UIE72" s="921"/>
      <c r="UIF72" s="921"/>
      <c r="UIG72" s="921"/>
      <c r="UIH72" s="921"/>
      <c r="UII72" s="921"/>
      <c r="UIJ72" s="921"/>
      <c r="UIK72" s="921"/>
      <c r="UIL72" s="921"/>
      <c r="UIM72" s="921"/>
      <c r="UIN72" s="921"/>
      <c r="UIO72" s="921"/>
      <c r="UIP72" s="921"/>
      <c r="UIQ72" s="921"/>
      <c r="UIR72" s="921"/>
      <c r="UIS72" s="921"/>
      <c r="UIT72" s="921"/>
      <c r="UIU72" s="921"/>
      <c r="UIV72" s="921"/>
      <c r="UIW72" s="921"/>
      <c r="UIX72" s="921"/>
      <c r="UIY72" s="921"/>
      <c r="UIZ72" s="921"/>
      <c r="UJA72" s="921"/>
      <c r="UJB72" s="921"/>
      <c r="UJC72" s="921"/>
      <c r="UJD72" s="921"/>
      <c r="UJE72" s="921"/>
      <c r="UJF72" s="921"/>
      <c r="UJG72" s="921"/>
      <c r="UJH72" s="921"/>
      <c r="UJI72" s="921"/>
      <c r="UJJ72" s="921"/>
      <c r="UJK72" s="921"/>
      <c r="UJL72" s="921"/>
      <c r="UJM72" s="921"/>
      <c r="UJN72" s="921"/>
      <c r="UJO72" s="921"/>
      <c r="UJP72" s="921"/>
      <c r="UJQ72" s="921"/>
      <c r="UJR72" s="921"/>
      <c r="UJS72" s="921"/>
      <c r="UJT72" s="921"/>
      <c r="UJU72" s="921"/>
      <c r="UJV72" s="921"/>
      <c r="UJW72" s="921"/>
      <c r="UJX72" s="921"/>
      <c r="UJY72" s="921"/>
      <c r="UJZ72" s="921"/>
      <c r="UKA72" s="921"/>
      <c r="UKB72" s="921"/>
      <c r="UKC72" s="921"/>
      <c r="UKD72" s="921"/>
      <c r="UKE72" s="921"/>
      <c r="UKF72" s="921"/>
      <c r="UKG72" s="921"/>
      <c r="UKH72" s="921"/>
      <c r="UKI72" s="921"/>
      <c r="UKJ72" s="921"/>
      <c r="UKK72" s="921"/>
      <c r="UKL72" s="921"/>
      <c r="UKM72" s="921"/>
      <c r="UKN72" s="921"/>
      <c r="UKO72" s="921"/>
      <c r="UKP72" s="921"/>
      <c r="UKQ72" s="921"/>
      <c r="UKR72" s="921"/>
      <c r="UKS72" s="921"/>
      <c r="UKT72" s="921"/>
      <c r="UKU72" s="921"/>
      <c r="UKV72" s="921"/>
      <c r="UKW72" s="921"/>
      <c r="UKX72" s="921"/>
      <c r="UKY72" s="921"/>
      <c r="UKZ72" s="921"/>
      <c r="ULA72" s="921"/>
      <c r="ULB72" s="921"/>
      <c r="ULC72" s="921"/>
      <c r="ULD72" s="921"/>
      <c r="ULE72" s="921"/>
      <c r="ULF72" s="921"/>
      <c r="ULG72" s="921"/>
      <c r="ULH72" s="921"/>
      <c r="ULI72" s="921"/>
      <c r="ULJ72" s="921"/>
      <c r="ULK72" s="921"/>
      <c r="ULL72" s="921"/>
      <c r="ULM72" s="921"/>
      <c r="ULN72" s="921"/>
      <c r="ULO72" s="921"/>
      <c r="ULP72" s="921"/>
      <c r="ULQ72" s="921"/>
      <c r="ULR72" s="921"/>
      <c r="ULS72" s="921"/>
      <c r="ULT72" s="921"/>
      <c r="ULU72" s="921"/>
      <c r="ULV72" s="921"/>
      <c r="ULW72" s="921"/>
      <c r="ULX72" s="921"/>
      <c r="ULY72" s="921"/>
      <c r="ULZ72" s="921"/>
      <c r="UMA72" s="921"/>
      <c r="UMB72" s="921"/>
      <c r="UMC72" s="921"/>
      <c r="UMD72" s="921"/>
      <c r="UME72" s="921"/>
      <c r="UMF72" s="921"/>
      <c r="UMG72" s="921"/>
      <c r="UMH72" s="921"/>
      <c r="UMI72" s="921"/>
      <c r="UMJ72" s="921"/>
      <c r="UMK72" s="921"/>
      <c r="UML72" s="921"/>
      <c r="UMM72" s="921"/>
      <c r="UMN72" s="921"/>
      <c r="UMO72" s="921"/>
      <c r="UMP72" s="921"/>
      <c r="UMQ72" s="921"/>
      <c r="UMR72" s="921"/>
      <c r="UMS72" s="921"/>
      <c r="UMT72" s="921"/>
      <c r="UMU72" s="921"/>
      <c r="UMV72" s="921"/>
      <c r="UMW72" s="921"/>
      <c r="UMX72" s="921"/>
      <c r="UMY72" s="921"/>
      <c r="UMZ72" s="921"/>
      <c r="UNA72" s="921"/>
      <c r="UNB72" s="921"/>
      <c r="UNC72" s="921"/>
      <c r="UND72" s="921"/>
      <c r="UNE72" s="921"/>
      <c r="UNF72" s="921"/>
      <c r="UNG72" s="921"/>
      <c r="UNH72" s="921"/>
      <c r="UNI72" s="921"/>
      <c r="UNJ72" s="921"/>
      <c r="UNK72" s="921"/>
      <c r="UNL72" s="921"/>
      <c r="UNM72" s="921"/>
      <c r="UNN72" s="921"/>
      <c r="UNO72" s="921"/>
      <c r="UNP72" s="921"/>
      <c r="UNQ72" s="921"/>
      <c r="UNR72" s="921"/>
      <c r="UNS72" s="921"/>
      <c r="UNT72" s="921"/>
      <c r="UNU72" s="921"/>
      <c r="UNV72" s="921"/>
      <c r="UNW72" s="921"/>
      <c r="UNX72" s="921"/>
      <c r="UNY72" s="921"/>
      <c r="UNZ72" s="921"/>
      <c r="UOA72" s="921"/>
      <c r="UOB72" s="921"/>
      <c r="UOC72" s="921"/>
      <c r="UOD72" s="921"/>
      <c r="UOE72" s="921"/>
      <c r="UOF72" s="921"/>
      <c r="UOG72" s="921"/>
      <c r="UOH72" s="921"/>
      <c r="UOI72" s="921"/>
      <c r="UOJ72" s="921"/>
      <c r="UOK72" s="921"/>
      <c r="UOL72" s="921"/>
      <c r="UOM72" s="921"/>
      <c r="UON72" s="921"/>
      <c r="UOO72" s="921"/>
      <c r="UOP72" s="921"/>
      <c r="UOQ72" s="921"/>
      <c r="UOR72" s="921"/>
      <c r="UOS72" s="921"/>
      <c r="UOT72" s="921"/>
      <c r="UOU72" s="921"/>
      <c r="UOV72" s="921"/>
      <c r="UOW72" s="921"/>
      <c r="UOX72" s="921"/>
      <c r="UOY72" s="921"/>
      <c r="UOZ72" s="921"/>
      <c r="UPA72" s="921"/>
      <c r="UPB72" s="921"/>
      <c r="UPC72" s="921"/>
      <c r="UPD72" s="921"/>
      <c r="UPE72" s="921"/>
      <c r="UPF72" s="921"/>
      <c r="UPG72" s="921"/>
      <c r="UPH72" s="921"/>
      <c r="UPI72" s="921"/>
      <c r="UPJ72" s="921"/>
      <c r="UPK72" s="921"/>
      <c r="UPL72" s="921"/>
      <c r="UPM72" s="921"/>
      <c r="UPN72" s="921"/>
      <c r="UPO72" s="921"/>
      <c r="UPP72" s="921"/>
      <c r="UPQ72" s="921"/>
      <c r="UPR72" s="921"/>
      <c r="UPS72" s="921"/>
      <c r="UPT72" s="921"/>
      <c r="UPU72" s="921"/>
      <c r="UPV72" s="921"/>
      <c r="UPW72" s="921"/>
      <c r="UPX72" s="921"/>
      <c r="UPY72" s="921"/>
      <c r="UPZ72" s="921"/>
      <c r="UQA72" s="921"/>
      <c r="UQB72" s="921"/>
      <c r="UQC72" s="921"/>
      <c r="UQD72" s="921"/>
      <c r="UQE72" s="921"/>
      <c r="UQF72" s="921"/>
      <c r="UQG72" s="921"/>
      <c r="UQH72" s="921"/>
      <c r="UQI72" s="921"/>
      <c r="UQJ72" s="921"/>
      <c r="UQK72" s="921"/>
      <c r="UQL72" s="921"/>
      <c r="UQM72" s="921"/>
      <c r="UQN72" s="921"/>
      <c r="UQO72" s="921"/>
      <c r="UQP72" s="921"/>
      <c r="UQQ72" s="921"/>
      <c r="UQR72" s="921"/>
      <c r="UQS72" s="921"/>
      <c r="UQT72" s="921"/>
      <c r="UQU72" s="921"/>
      <c r="UQV72" s="921"/>
      <c r="UQW72" s="921"/>
      <c r="UQX72" s="921"/>
      <c r="UQY72" s="921"/>
      <c r="UQZ72" s="921"/>
      <c r="URA72" s="921"/>
      <c r="URB72" s="921"/>
      <c r="URC72" s="921"/>
      <c r="URD72" s="921"/>
      <c r="URE72" s="921"/>
      <c r="URF72" s="921"/>
      <c r="URG72" s="921"/>
      <c r="URH72" s="921"/>
      <c r="URI72" s="921"/>
      <c r="URJ72" s="921"/>
      <c r="URK72" s="921"/>
      <c r="URL72" s="921"/>
      <c r="URM72" s="921"/>
      <c r="URN72" s="921"/>
      <c r="URO72" s="921"/>
      <c r="URP72" s="921"/>
      <c r="URQ72" s="921"/>
      <c r="URR72" s="921"/>
      <c r="URS72" s="921"/>
      <c r="URT72" s="921"/>
      <c r="URU72" s="921"/>
      <c r="URV72" s="921"/>
      <c r="URW72" s="921"/>
      <c r="URX72" s="921"/>
      <c r="URY72" s="921"/>
      <c r="URZ72" s="921"/>
      <c r="USA72" s="921"/>
      <c r="USB72" s="921"/>
      <c r="USC72" s="921"/>
      <c r="USD72" s="921"/>
      <c r="USE72" s="921"/>
      <c r="USF72" s="921"/>
      <c r="USG72" s="921"/>
      <c r="USH72" s="921"/>
      <c r="USI72" s="921"/>
      <c r="USJ72" s="921"/>
      <c r="USK72" s="921"/>
      <c r="USL72" s="921"/>
      <c r="USM72" s="921"/>
      <c r="USN72" s="921"/>
      <c r="USO72" s="921"/>
      <c r="USP72" s="921"/>
      <c r="USQ72" s="921"/>
      <c r="USR72" s="921"/>
      <c r="USS72" s="921"/>
      <c r="UST72" s="921"/>
      <c r="USU72" s="921"/>
      <c r="USV72" s="921"/>
      <c r="USW72" s="921"/>
      <c r="USX72" s="921"/>
      <c r="USY72" s="921"/>
      <c r="USZ72" s="921"/>
      <c r="UTA72" s="921"/>
      <c r="UTB72" s="921"/>
      <c r="UTC72" s="921"/>
      <c r="UTD72" s="921"/>
      <c r="UTE72" s="921"/>
      <c r="UTF72" s="921"/>
      <c r="UTG72" s="921"/>
      <c r="UTH72" s="921"/>
      <c r="UTI72" s="921"/>
      <c r="UTJ72" s="921"/>
      <c r="UTK72" s="921"/>
      <c r="UTL72" s="921"/>
      <c r="UTM72" s="921"/>
      <c r="UTN72" s="921"/>
      <c r="UTO72" s="921"/>
      <c r="UTP72" s="921"/>
      <c r="UTQ72" s="921"/>
      <c r="UTR72" s="921"/>
      <c r="UTS72" s="921"/>
      <c r="UTT72" s="921"/>
      <c r="UTU72" s="921"/>
      <c r="UTV72" s="921"/>
      <c r="UTW72" s="921"/>
      <c r="UTX72" s="921"/>
      <c r="UTY72" s="921"/>
      <c r="UTZ72" s="921"/>
      <c r="UUA72" s="921"/>
      <c r="UUB72" s="921"/>
      <c r="UUC72" s="921"/>
      <c r="UUD72" s="921"/>
      <c r="UUE72" s="921"/>
      <c r="UUF72" s="921"/>
      <c r="UUG72" s="921"/>
      <c r="UUH72" s="921"/>
      <c r="UUI72" s="921"/>
      <c r="UUJ72" s="921"/>
      <c r="UUK72" s="921"/>
      <c r="UUL72" s="921"/>
      <c r="UUM72" s="921"/>
      <c r="UUN72" s="921"/>
      <c r="UUO72" s="921"/>
      <c r="UUP72" s="921"/>
      <c r="UUQ72" s="921"/>
      <c r="UUR72" s="921"/>
      <c r="UUS72" s="921"/>
      <c r="UUT72" s="921"/>
      <c r="UUU72" s="921"/>
      <c r="UUV72" s="921"/>
      <c r="UUW72" s="921"/>
      <c r="UUX72" s="921"/>
      <c r="UUY72" s="921"/>
      <c r="UUZ72" s="921"/>
      <c r="UVA72" s="921"/>
      <c r="UVB72" s="921"/>
      <c r="UVC72" s="921"/>
      <c r="UVD72" s="921"/>
      <c r="UVE72" s="921"/>
      <c r="UVF72" s="921"/>
      <c r="UVG72" s="921"/>
      <c r="UVH72" s="921"/>
      <c r="UVI72" s="921"/>
      <c r="UVJ72" s="921"/>
      <c r="UVK72" s="921"/>
      <c r="UVL72" s="921"/>
      <c r="UVM72" s="921"/>
      <c r="UVN72" s="921"/>
      <c r="UVO72" s="921"/>
      <c r="UVP72" s="921"/>
      <c r="UVQ72" s="921"/>
      <c r="UVR72" s="921"/>
      <c r="UVS72" s="921"/>
      <c r="UVT72" s="921"/>
      <c r="UVU72" s="921"/>
      <c r="UVV72" s="921"/>
      <c r="UVW72" s="921"/>
      <c r="UVX72" s="921"/>
      <c r="UVY72" s="921"/>
      <c r="UVZ72" s="921"/>
      <c r="UWA72" s="921"/>
      <c r="UWB72" s="921"/>
      <c r="UWC72" s="921"/>
      <c r="UWD72" s="921"/>
      <c r="UWE72" s="921"/>
      <c r="UWF72" s="921"/>
      <c r="UWG72" s="921"/>
      <c r="UWH72" s="921"/>
      <c r="UWI72" s="921"/>
      <c r="UWJ72" s="921"/>
      <c r="UWK72" s="921"/>
      <c r="UWL72" s="921"/>
      <c r="UWM72" s="921"/>
      <c r="UWN72" s="921"/>
      <c r="UWO72" s="921"/>
      <c r="UWP72" s="921"/>
      <c r="UWQ72" s="921"/>
      <c r="UWR72" s="921"/>
      <c r="UWS72" s="921"/>
      <c r="UWT72" s="921"/>
      <c r="UWU72" s="921"/>
      <c r="UWV72" s="921"/>
      <c r="UWW72" s="921"/>
      <c r="UWX72" s="921"/>
      <c r="UWY72" s="921"/>
      <c r="UWZ72" s="921"/>
      <c r="UXA72" s="921"/>
      <c r="UXB72" s="921"/>
      <c r="UXC72" s="921"/>
      <c r="UXD72" s="921"/>
      <c r="UXE72" s="921"/>
      <c r="UXF72" s="921"/>
      <c r="UXG72" s="921"/>
      <c r="UXH72" s="921"/>
      <c r="UXI72" s="921"/>
      <c r="UXJ72" s="921"/>
      <c r="UXK72" s="921"/>
      <c r="UXL72" s="921"/>
      <c r="UXM72" s="921"/>
      <c r="UXN72" s="921"/>
      <c r="UXO72" s="921"/>
      <c r="UXP72" s="921"/>
      <c r="UXQ72" s="921"/>
      <c r="UXR72" s="921"/>
      <c r="UXS72" s="921"/>
      <c r="UXT72" s="921"/>
      <c r="UXU72" s="921"/>
      <c r="UXV72" s="921"/>
      <c r="UXW72" s="921"/>
      <c r="UXX72" s="921"/>
      <c r="UXY72" s="921"/>
      <c r="UXZ72" s="921"/>
      <c r="UYA72" s="921"/>
      <c r="UYB72" s="921"/>
      <c r="UYC72" s="921"/>
      <c r="UYD72" s="921"/>
      <c r="UYE72" s="921"/>
      <c r="UYF72" s="921"/>
      <c r="UYG72" s="921"/>
      <c r="UYH72" s="921"/>
      <c r="UYI72" s="921"/>
      <c r="UYJ72" s="921"/>
      <c r="UYK72" s="921"/>
      <c r="UYL72" s="921"/>
      <c r="UYM72" s="921"/>
      <c r="UYN72" s="921"/>
      <c r="UYO72" s="921"/>
      <c r="UYP72" s="921"/>
      <c r="UYQ72" s="921"/>
      <c r="UYR72" s="921"/>
      <c r="UYS72" s="921"/>
      <c r="UYT72" s="921"/>
      <c r="UYU72" s="921"/>
      <c r="UYV72" s="921"/>
      <c r="UYW72" s="921"/>
      <c r="UYX72" s="921"/>
      <c r="UYY72" s="921"/>
      <c r="UYZ72" s="921"/>
      <c r="UZA72" s="921"/>
      <c r="UZB72" s="921"/>
      <c r="UZC72" s="921"/>
      <c r="UZD72" s="921"/>
      <c r="UZE72" s="921"/>
      <c r="UZF72" s="921"/>
      <c r="UZG72" s="921"/>
      <c r="UZH72" s="921"/>
      <c r="UZI72" s="921"/>
      <c r="UZJ72" s="921"/>
      <c r="UZK72" s="921"/>
      <c r="UZL72" s="921"/>
      <c r="UZM72" s="921"/>
      <c r="UZN72" s="921"/>
      <c r="UZO72" s="921"/>
      <c r="UZP72" s="921"/>
      <c r="UZQ72" s="921"/>
      <c r="UZR72" s="921"/>
      <c r="UZS72" s="921"/>
      <c r="UZT72" s="921"/>
      <c r="UZU72" s="921"/>
      <c r="UZV72" s="921"/>
      <c r="UZW72" s="921"/>
      <c r="UZX72" s="921"/>
      <c r="UZY72" s="921"/>
      <c r="UZZ72" s="921"/>
      <c r="VAA72" s="921"/>
      <c r="VAB72" s="921"/>
      <c r="VAC72" s="921"/>
      <c r="VAD72" s="921"/>
      <c r="VAE72" s="921"/>
      <c r="VAF72" s="921"/>
      <c r="VAG72" s="921"/>
      <c r="VAH72" s="921"/>
      <c r="VAI72" s="921"/>
      <c r="VAJ72" s="921"/>
      <c r="VAK72" s="921"/>
      <c r="VAL72" s="921"/>
      <c r="VAM72" s="921"/>
      <c r="VAN72" s="921"/>
      <c r="VAO72" s="921"/>
      <c r="VAP72" s="921"/>
      <c r="VAQ72" s="921"/>
      <c r="VAR72" s="921"/>
      <c r="VAS72" s="921"/>
      <c r="VAT72" s="921"/>
      <c r="VAU72" s="921"/>
      <c r="VAV72" s="921"/>
      <c r="VAW72" s="921"/>
      <c r="VAX72" s="921"/>
      <c r="VAY72" s="921"/>
      <c r="VAZ72" s="921"/>
      <c r="VBA72" s="921"/>
      <c r="VBB72" s="921"/>
      <c r="VBC72" s="921"/>
      <c r="VBD72" s="921"/>
      <c r="VBE72" s="921"/>
      <c r="VBF72" s="921"/>
      <c r="VBG72" s="921"/>
      <c r="VBH72" s="921"/>
      <c r="VBI72" s="921"/>
      <c r="VBJ72" s="921"/>
      <c r="VBK72" s="921"/>
      <c r="VBL72" s="921"/>
      <c r="VBM72" s="921"/>
      <c r="VBN72" s="921"/>
      <c r="VBO72" s="921"/>
      <c r="VBP72" s="921"/>
      <c r="VBQ72" s="921"/>
      <c r="VBR72" s="921"/>
      <c r="VBS72" s="921"/>
      <c r="VBT72" s="921"/>
      <c r="VBU72" s="921"/>
      <c r="VBV72" s="921"/>
      <c r="VBW72" s="921"/>
      <c r="VBX72" s="921"/>
      <c r="VBY72" s="921"/>
      <c r="VBZ72" s="921"/>
      <c r="VCA72" s="921"/>
      <c r="VCB72" s="921"/>
      <c r="VCC72" s="921"/>
      <c r="VCD72" s="921"/>
      <c r="VCE72" s="921"/>
      <c r="VCF72" s="921"/>
      <c r="VCG72" s="921"/>
      <c r="VCH72" s="921"/>
      <c r="VCI72" s="921"/>
      <c r="VCJ72" s="921"/>
      <c r="VCK72" s="921"/>
      <c r="VCL72" s="921"/>
      <c r="VCM72" s="921"/>
      <c r="VCN72" s="921"/>
      <c r="VCO72" s="921"/>
      <c r="VCP72" s="921"/>
      <c r="VCQ72" s="921"/>
      <c r="VCR72" s="921"/>
      <c r="VCS72" s="921"/>
      <c r="VCT72" s="921"/>
      <c r="VCU72" s="921"/>
      <c r="VCV72" s="921"/>
      <c r="VCW72" s="921"/>
      <c r="VCX72" s="921"/>
      <c r="VCY72" s="921"/>
      <c r="VCZ72" s="921"/>
      <c r="VDA72" s="921"/>
      <c r="VDB72" s="921"/>
      <c r="VDC72" s="921"/>
      <c r="VDD72" s="921"/>
      <c r="VDE72" s="921"/>
      <c r="VDF72" s="921"/>
      <c r="VDG72" s="921"/>
      <c r="VDH72" s="921"/>
      <c r="VDI72" s="921"/>
      <c r="VDJ72" s="921"/>
      <c r="VDK72" s="921"/>
      <c r="VDL72" s="921"/>
      <c r="VDM72" s="921"/>
      <c r="VDN72" s="921"/>
      <c r="VDO72" s="921"/>
      <c r="VDP72" s="921"/>
      <c r="VDQ72" s="921"/>
      <c r="VDR72" s="921"/>
      <c r="VDS72" s="921"/>
      <c r="VDT72" s="921"/>
      <c r="VDU72" s="921"/>
      <c r="VDV72" s="921"/>
      <c r="VDW72" s="921"/>
      <c r="VDX72" s="921"/>
      <c r="VDY72" s="921"/>
      <c r="VDZ72" s="921"/>
      <c r="VEA72" s="921"/>
      <c r="VEB72" s="921"/>
      <c r="VEC72" s="921"/>
      <c r="VED72" s="921"/>
      <c r="VEE72" s="921"/>
      <c r="VEF72" s="921"/>
      <c r="VEG72" s="921"/>
      <c r="VEH72" s="921"/>
      <c r="VEI72" s="921"/>
      <c r="VEJ72" s="921"/>
      <c r="VEK72" s="921"/>
      <c r="VEL72" s="921"/>
      <c r="VEM72" s="921"/>
      <c r="VEN72" s="921"/>
      <c r="VEO72" s="921"/>
      <c r="VEP72" s="921"/>
      <c r="VEQ72" s="921"/>
      <c r="VER72" s="921"/>
      <c r="VES72" s="921"/>
      <c r="VET72" s="921"/>
      <c r="VEU72" s="921"/>
      <c r="VEV72" s="921"/>
      <c r="VEW72" s="921"/>
      <c r="VEX72" s="921"/>
      <c r="VEY72" s="921"/>
      <c r="VEZ72" s="921"/>
      <c r="VFA72" s="921"/>
      <c r="VFB72" s="921"/>
      <c r="VFC72" s="921"/>
      <c r="VFD72" s="921"/>
      <c r="VFE72" s="921"/>
      <c r="VFF72" s="921"/>
      <c r="VFG72" s="921"/>
      <c r="VFH72" s="921"/>
      <c r="VFI72" s="921"/>
      <c r="VFJ72" s="921"/>
      <c r="VFK72" s="921"/>
      <c r="VFL72" s="921"/>
      <c r="VFM72" s="921"/>
      <c r="VFN72" s="921"/>
      <c r="VFO72" s="921"/>
      <c r="VFP72" s="921"/>
      <c r="VFQ72" s="921"/>
      <c r="VFR72" s="921"/>
      <c r="VFS72" s="921"/>
      <c r="VFT72" s="921"/>
      <c r="VFU72" s="921"/>
      <c r="VFV72" s="921"/>
      <c r="VFW72" s="921"/>
      <c r="VFX72" s="921"/>
      <c r="VFY72" s="921"/>
      <c r="VFZ72" s="921"/>
      <c r="VGA72" s="921"/>
      <c r="VGB72" s="921"/>
      <c r="VGC72" s="921"/>
      <c r="VGD72" s="921"/>
      <c r="VGE72" s="921"/>
      <c r="VGF72" s="921"/>
      <c r="VGG72" s="921"/>
      <c r="VGH72" s="921"/>
      <c r="VGI72" s="921"/>
      <c r="VGJ72" s="921"/>
      <c r="VGK72" s="921"/>
      <c r="VGL72" s="921"/>
      <c r="VGM72" s="921"/>
      <c r="VGN72" s="921"/>
      <c r="VGO72" s="921"/>
      <c r="VGP72" s="921"/>
      <c r="VGQ72" s="921"/>
      <c r="VGR72" s="921"/>
      <c r="VGS72" s="921"/>
      <c r="VGT72" s="921"/>
      <c r="VGU72" s="921"/>
      <c r="VGV72" s="921"/>
      <c r="VGW72" s="921"/>
      <c r="VGX72" s="921"/>
      <c r="VGY72" s="921"/>
      <c r="VGZ72" s="921"/>
      <c r="VHA72" s="921"/>
      <c r="VHB72" s="921"/>
      <c r="VHC72" s="921"/>
      <c r="VHD72" s="921"/>
      <c r="VHE72" s="921"/>
      <c r="VHF72" s="921"/>
      <c r="VHG72" s="921"/>
      <c r="VHH72" s="921"/>
      <c r="VHI72" s="921"/>
      <c r="VHJ72" s="921"/>
      <c r="VHK72" s="921"/>
      <c r="VHL72" s="921"/>
      <c r="VHM72" s="921"/>
      <c r="VHN72" s="921"/>
      <c r="VHO72" s="921"/>
      <c r="VHP72" s="921"/>
      <c r="VHQ72" s="921"/>
      <c r="VHR72" s="921"/>
      <c r="VHS72" s="921"/>
      <c r="VHT72" s="921"/>
      <c r="VHU72" s="921"/>
      <c r="VHV72" s="921"/>
      <c r="VHW72" s="921"/>
      <c r="VHX72" s="921"/>
      <c r="VHY72" s="921"/>
      <c r="VHZ72" s="921"/>
      <c r="VIA72" s="921"/>
      <c r="VIB72" s="921"/>
      <c r="VIC72" s="921"/>
      <c r="VID72" s="921"/>
      <c r="VIE72" s="921"/>
      <c r="VIF72" s="921"/>
      <c r="VIG72" s="921"/>
      <c r="VIH72" s="921"/>
      <c r="VII72" s="921"/>
      <c r="VIJ72" s="921"/>
      <c r="VIK72" s="921"/>
      <c r="VIL72" s="921"/>
      <c r="VIM72" s="921"/>
      <c r="VIN72" s="921"/>
      <c r="VIO72" s="921"/>
      <c r="VIP72" s="921"/>
      <c r="VIQ72" s="921"/>
      <c r="VIR72" s="921"/>
      <c r="VIS72" s="921"/>
      <c r="VIT72" s="921"/>
      <c r="VIU72" s="921"/>
      <c r="VIV72" s="921"/>
      <c r="VIW72" s="921"/>
      <c r="VIX72" s="921"/>
      <c r="VIY72" s="921"/>
      <c r="VIZ72" s="921"/>
      <c r="VJA72" s="921"/>
      <c r="VJB72" s="921"/>
      <c r="VJC72" s="921"/>
      <c r="VJD72" s="921"/>
      <c r="VJE72" s="921"/>
      <c r="VJF72" s="921"/>
      <c r="VJG72" s="921"/>
      <c r="VJH72" s="921"/>
      <c r="VJI72" s="921"/>
      <c r="VJJ72" s="921"/>
      <c r="VJK72" s="921"/>
      <c r="VJL72" s="921"/>
      <c r="VJM72" s="921"/>
      <c r="VJN72" s="921"/>
      <c r="VJO72" s="921"/>
      <c r="VJP72" s="921"/>
      <c r="VJQ72" s="921"/>
      <c r="VJR72" s="921"/>
      <c r="VJS72" s="921"/>
      <c r="VJT72" s="921"/>
      <c r="VJU72" s="921"/>
      <c r="VJV72" s="921"/>
      <c r="VJW72" s="921"/>
      <c r="VJX72" s="921"/>
      <c r="VJY72" s="921"/>
      <c r="VJZ72" s="921"/>
      <c r="VKA72" s="921"/>
      <c r="VKB72" s="921"/>
      <c r="VKC72" s="921"/>
      <c r="VKD72" s="921"/>
      <c r="VKE72" s="921"/>
      <c r="VKF72" s="921"/>
      <c r="VKG72" s="921"/>
      <c r="VKH72" s="921"/>
      <c r="VKI72" s="921"/>
      <c r="VKJ72" s="921"/>
      <c r="VKK72" s="921"/>
      <c r="VKL72" s="921"/>
      <c r="VKM72" s="921"/>
      <c r="VKN72" s="921"/>
      <c r="VKO72" s="921"/>
      <c r="VKP72" s="921"/>
      <c r="VKQ72" s="921"/>
      <c r="VKR72" s="921"/>
      <c r="VKS72" s="921"/>
      <c r="VKT72" s="921"/>
      <c r="VKU72" s="921"/>
      <c r="VKV72" s="921"/>
      <c r="VKW72" s="921"/>
      <c r="VKX72" s="921"/>
      <c r="VKY72" s="921"/>
      <c r="VKZ72" s="921"/>
      <c r="VLA72" s="921"/>
      <c r="VLB72" s="921"/>
      <c r="VLC72" s="921"/>
      <c r="VLD72" s="921"/>
      <c r="VLE72" s="921"/>
      <c r="VLF72" s="921"/>
      <c r="VLG72" s="921"/>
      <c r="VLH72" s="921"/>
      <c r="VLI72" s="921"/>
      <c r="VLJ72" s="921"/>
      <c r="VLK72" s="921"/>
      <c r="VLL72" s="921"/>
      <c r="VLM72" s="921"/>
      <c r="VLN72" s="921"/>
      <c r="VLO72" s="921"/>
      <c r="VLP72" s="921"/>
      <c r="VLQ72" s="921"/>
      <c r="VLR72" s="921"/>
      <c r="VLS72" s="921"/>
      <c r="VLT72" s="921"/>
      <c r="VLU72" s="921"/>
      <c r="VLV72" s="921"/>
      <c r="VLW72" s="921"/>
      <c r="VLX72" s="921"/>
      <c r="VLY72" s="921"/>
      <c r="VLZ72" s="921"/>
      <c r="VMA72" s="921"/>
      <c r="VMB72" s="921"/>
      <c r="VMC72" s="921"/>
      <c r="VMD72" s="921"/>
      <c r="VME72" s="921"/>
      <c r="VMF72" s="921"/>
      <c r="VMG72" s="921"/>
      <c r="VMH72" s="921"/>
      <c r="VMI72" s="921"/>
      <c r="VMJ72" s="921"/>
      <c r="VMK72" s="921"/>
      <c r="VML72" s="921"/>
      <c r="VMM72" s="921"/>
      <c r="VMN72" s="921"/>
      <c r="VMO72" s="921"/>
      <c r="VMP72" s="921"/>
      <c r="VMQ72" s="921"/>
      <c r="VMR72" s="921"/>
      <c r="VMS72" s="921"/>
      <c r="VMT72" s="921"/>
      <c r="VMU72" s="921"/>
      <c r="VMV72" s="921"/>
      <c r="VMW72" s="921"/>
      <c r="VMX72" s="921"/>
      <c r="VMY72" s="921"/>
      <c r="VMZ72" s="921"/>
      <c r="VNA72" s="921"/>
      <c r="VNB72" s="921"/>
      <c r="VNC72" s="921"/>
      <c r="VND72" s="921"/>
      <c r="VNE72" s="921"/>
      <c r="VNF72" s="921"/>
      <c r="VNG72" s="921"/>
      <c r="VNH72" s="921"/>
      <c r="VNI72" s="921"/>
      <c r="VNJ72" s="921"/>
      <c r="VNK72" s="921"/>
      <c r="VNL72" s="921"/>
      <c r="VNM72" s="921"/>
      <c r="VNN72" s="921"/>
      <c r="VNO72" s="921"/>
      <c r="VNP72" s="921"/>
      <c r="VNQ72" s="921"/>
      <c r="VNR72" s="921"/>
      <c r="VNS72" s="921"/>
      <c r="VNT72" s="921"/>
      <c r="VNU72" s="921"/>
      <c r="VNV72" s="921"/>
      <c r="VNW72" s="921"/>
      <c r="VNX72" s="921"/>
      <c r="VNY72" s="921"/>
      <c r="VNZ72" s="921"/>
      <c r="VOA72" s="921"/>
      <c r="VOB72" s="921"/>
      <c r="VOC72" s="921"/>
      <c r="VOD72" s="921"/>
      <c r="VOE72" s="921"/>
      <c r="VOF72" s="921"/>
      <c r="VOG72" s="921"/>
      <c r="VOH72" s="921"/>
      <c r="VOI72" s="921"/>
      <c r="VOJ72" s="921"/>
      <c r="VOK72" s="921"/>
      <c r="VOL72" s="921"/>
      <c r="VOM72" s="921"/>
      <c r="VON72" s="921"/>
      <c r="VOO72" s="921"/>
      <c r="VOP72" s="921"/>
      <c r="VOQ72" s="921"/>
      <c r="VOR72" s="921"/>
      <c r="VOS72" s="921"/>
      <c r="VOT72" s="921"/>
      <c r="VOU72" s="921"/>
      <c r="VOV72" s="921"/>
      <c r="VOW72" s="921"/>
      <c r="VOX72" s="921"/>
      <c r="VOY72" s="921"/>
      <c r="VOZ72" s="921"/>
      <c r="VPA72" s="921"/>
      <c r="VPB72" s="921"/>
      <c r="VPC72" s="921"/>
      <c r="VPD72" s="921"/>
      <c r="VPE72" s="921"/>
      <c r="VPF72" s="921"/>
      <c r="VPG72" s="921"/>
      <c r="VPH72" s="921"/>
      <c r="VPI72" s="921"/>
      <c r="VPJ72" s="921"/>
      <c r="VPK72" s="921"/>
      <c r="VPL72" s="921"/>
      <c r="VPM72" s="921"/>
      <c r="VPN72" s="921"/>
      <c r="VPO72" s="921"/>
      <c r="VPP72" s="921"/>
      <c r="VPQ72" s="921"/>
      <c r="VPR72" s="921"/>
      <c r="VPS72" s="921"/>
      <c r="VPT72" s="921"/>
      <c r="VPU72" s="921"/>
      <c r="VPV72" s="921"/>
      <c r="VPW72" s="921"/>
      <c r="VPX72" s="921"/>
      <c r="VPY72" s="921"/>
      <c r="VPZ72" s="921"/>
      <c r="VQA72" s="921"/>
      <c r="VQB72" s="921"/>
      <c r="VQC72" s="921"/>
      <c r="VQD72" s="921"/>
      <c r="VQE72" s="921"/>
      <c r="VQF72" s="921"/>
      <c r="VQG72" s="921"/>
      <c r="VQH72" s="921"/>
      <c r="VQI72" s="921"/>
      <c r="VQJ72" s="921"/>
      <c r="VQK72" s="921"/>
      <c r="VQL72" s="921"/>
      <c r="VQM72" s="921"/>
      <c r="VQN72" s="921"/>
      <c r="VQO72" s="921"/>
      <c r="VQP72" s="921"/>
      <c r="VQQ72" s="921"/>
      <c r="VQR72" s="921"/>
      <c r="VQS72" s="921"/>
      <c r="VQT72" s="921"/>
      <c r="VQU72" s="921"/>
      <c r="VQV72" s="921"/>
      <c r="VQW72" s="921"/>
      <c r="VQX72" s="921"/>
      <c r="VQY72" s="921"/>
      <c r="VQZ72" s="921"/>
      <c r="VRA72" s="921"/>
      <c r="VRB72" s="921"/>
      <c r="VRC72" s="921"/>
      <c r="VRD72" s="921"/>
      <c r="VRE72" s="921"/>
      <c r="VRF72" s="921"/>
      <c r="VRG72" s="921"/>
      <c r="VRH72" s="921"/>
      <c r="VRI72" s="921"/>
      <c r="VRJ72" s="921"/>
      <c r="VRK72" s="921"/>
      <c r="VRL72" s="921"/>
      <c r="VRM72" s="921"/>
      <c r="VRN72" s="921"/>
      <c r="VRO72" s="921"/>
      <c r="VRP72" s="921"/>
      <c r="VRQ72" s="921"/>
      <c r="VRR72" s="921"/>
      <c r="VRS72" s="921"/>
      <c r="VRT72" s="921"/>
      <c r="VRU72" s="921"/>
      <c r="VRV72" s="921"/>
      <c r="VRW72" s="921"/>
      <c r="VRX72" s="921"/>
      <c r="VRY72" s="921"/>
      <c r="VRZ72" s="921"/>
      <c r="VSA72" s="921"/>
      <c r="VSB72" s="921"/>
      <c r="VSC72" s="921"/>
      <c r="VSD72" s="921"/>
      <c r="VSE72" s="921"/>
      <c r="VSF72" s="921"/>
      <c r="VSG72" s="921"/>
      <c r="VSH72" s="921"/>
      <c r="VSI72" s="921"/>
      <c r="VSJ72" s="921"/>
      <c r="VSK72" s="921"/>
      <c r="VSL72" s="921"/>
      <c r="VSM72" s="921"/>
      <c r="VSN72" s="921"/>
      <c r="VSO72" s="921"/>
      <c r="VSP72" s="921"/>
      <c r="VSQ72" s="921"/>
      <c r="VSR72" s="921"/>
      <c r="VSS72" s="921"/>
      <c r="VST72" s="921"/>
      <c r="VSU72" s="921"/>
      <c r="VSV72" s="921"/>
      <c r="VSW72" s="921"/>
      <c r="VSX72" s="921"/>
      <c r="VSY72" s="921"/>
      <c r="VSZ72" s="921"/>
      <c r="VTA72" s="921"/>
      <c r="VTB72" s="921"/>
      <c r="VTC72" s="921"/>
      <c r="VTD72" s="921"/>
      <c r="VTE72" s="921"/>
      <c r="VTF72" s="921"/>
      <c r="VTG72" s="921"/>
      <c r="VTH72" s="921"/>
      <c r="VTI72" s="921"/>
      <c r="VTJ72" s="921"/>
      <c r="VTK72" s="921"/>
      <c r="VTL72" s="921"/>
      <c r="VTM72" s="921"/>
      <c r="VTN72" s="921"/>
      <c r="VTO72" s="921"/>
      <c r="VTP72" s="921"/>
      <c r="VTQ72" s="921"/>
      <c r="VTR72" s="921"/>
      <c r="VTS72" s="921"/>
      <c r="VTT72" s="921"/>
      <c r="VTU72" s="921"/>
      <c r="VTV72" s="921"/>
      <c r="VTW72" s="921"/>
      <c r="VTX72" s="921"/>
      <c r="VTY72" s="921"/>
      <c r="VTZ72" s="921"/>
      <c r="VUA72" s="921"/>
      <c r="VUB72" s="921"/>
      <c r="VUC72" s="921"/>
      <c r="VUD72" s="921"/>
      <c r="VUE72" s="921"/>
      <c r="VUF72" s="921"/>
      <c r="VUG72" s="921"/>
      <c r="VUH72" s="921"/>
      <c r="VUI72" s="921"/>
      <c r="VUJ72" s="921"/>
      <c r="VUK72" s="921"/>
      <c r="VUL72" s="921"/>
      <c r="VUM72" s="921"/>
      <c r="VUN72" s="921"/>
      <c r="VUO72" s="921"/>
      <c r="VUP72" s="921"/>
      <c r="VUQ72" s="921"/>
      <c r="VUR72" s="921"/>
      <c r="VUS72" s="921"/>
      <c r="VUT72" s="921"/>
      <c r="VUU72" s="921"/>
      <c r="VUV72" s="921"/>
      <c r="VUW72" s="921"/>
      <c r="VUX72" s="921"/>
      <c r="VUY72" s="921"/>
      <c r="VUZ72" s="921"/>
      <c r="VVA72" s="921"/>
      <c r="VVB72" s="921"/>
      <c r="VVC72" s="921"/>
      <c r="VVD72" s="921"/>
      <c r="VVE72" s="921"/>
      <c r="VVF72" s="921"/>
      <c r="VVG72" s="921"/>
      <c r="VVH72" s="921"/>
      <c r="VVI72" s="921"/>
      <c r="VVJ72" s="921"/>
      <c r="VVK72" s="921"/>
      <c r="VVL72" s="921"/>
      <c r="VVM72" s="921"/>
      <c r="VVN72" s="921"/>
      <c r="VVO72" s="921"/>
      <c r="VVP72" s="921"/>
      <c r="VVQ72" s="921"/>
      <c r="VVR72" s="921"/>
      <c r="VVS72" s="921"/>
      <c r="VVT72" s="921"/>
      <c r="VVU72" s="921"/>
      <c r="VVV72" s="921"/>
      <c r="VVW72" s="921"/>
      <c r="VVX72" s="921"/>
      <c r="VVY72" s="921"/>
      <c r="VVZ72" s="921"/>
      <c r="VWA72" s="921"/>
      <c r="VWB72" s="921"/>
      <c r="VWC72" s="921"/>
      <c r="VWD72" s="921"/>
      <c r="VWE72" s="921"/>
      <c r="VWF72" s="921"/>
      <c r="VWG72" s="921"/>
      <c r="VWH72" s="921"/>
      <c r="VWI72" s="921"/>
      <c r="VWJ72" s="921"/>
      <c r="VWK72" s="921"/>
      <c r="VWL72" s="921"/>
      <c r="VWM72" s="921"/>
      <c r="VWN72" s="921"/>
      <c r="VWO72" s="921"/>
      <c r="VWP72" s="921"/>
      <c r="VWQ72" s="921"/>
      <c r="VWR72" s="921"/>
      <c r="VWS72" s="921"/>
      <c r="VWT72" s="921"/>
      <c r="VWU72" s="921"/>
      <c r="VWV72" s="921"/>
      <c r="VWW72" s="921"/>
      <c r="VWX72" s="921"/>
      <c r="VWY72" s="921"/>
      <c r="VWZ72" s="921"/>
      <c r="VXA72" s="921"/>
      <c r="VXB72" s="921"/>
      <c r="VXC72" s="921"/>
      <c r="VXD72" s="921"/>
      <c r="VXE72" s="921"/>
      <c r="VXF72" s="921"/>
      <c r="VXG72" s="921"/>
      <c r="VXH72" s="921"/>
      <c r="VXI72" s="921"/>
      <c r="VXJ72" s="921"/>
      <c r="VXK72" s="921"/>
      <c r="VXL72" s="921"/>
      <c r="VXM72" s="921"/>
      <c r="VXN72" s="921"/>
      <c r="VXO72" s="921"/>
      <c r="VXP72" s="921"/>
      <c r="VXQ72" s="921"/>
      <c r="VXR72" s="921"/>
      <c r="VXS72" s="921"/>
      <c r="VXT72" s="921"/>
      <c r="VXU72" s="921"/>
      <c r="VXV72" s="921"/>
      <c r="VXW72" s="921"/>
      <c r="VXX72" s="921"/>
      <c r="VXY72" s="921"/>
      <c r="VXZ72" s="921"/>
      <c r="VYA72" s="921"/>
      <c r="VYB72" s="921"/>
      <c r="VYC72" s="921"/>
      <c r="VYD72" s="921"/>
      <c r="VYE72" s="921"/>
      <c r="VYF72" s="921"/>
      <c r="VYG72" s="921"/>
      <c r="VYH72" s="921"/>
      <c r="VYI72" s="921"/>
      <c r="VYJ72" s="921"/>
      <c r="VYK72" s="921"/>
      <c r="VYL72" s="921"/>
      <c r="VYM72" s="921"/>
      <c r="VYN72" s="921"/>
      <c r="VYO72" s="921"/>
      <c r="VYP72" s="921"/>
      <c r="VYQ72" s="921"/>
      <c r="VYR72" s="921"/>
      <c r="VYS72" s="921"/>
      <c r="VYT72" s="921"/>
      <c r="VYU72" s="921"/>
      <c r="VYV72" s="921"/>
      <c r="VYW72" s="921"/>
      <c r="VYX72" s="921"/>
      <c r="VYY72" s="921"/>
      <c r="VYZ72" s="921"/>
      <c r="VZA72" s="921"/>
      <c r="VZB72" s="921"/>
      <c r="VZC72" s="921"/>
      <c r="VZD72" s="921"/>
      <c r="VZE72" s="921"/>
      <c r="VZF72" s="921"/>
      <c r="VZG72" s="921"/>
      <c r="VZH72" s="921"/>
      <c r="VZI72" s="921"/>
      <c r="VZJ72" s="921"/>
      <c r="VZK72" s="921"/>
      <c r="VZL72" s="921"/>
      <c r="VZM72" s="921"/>
      <c r="VZN72" s="921"/>
      <c r="VZO72" s="921"/>
      <c r="VZP72" s="921"/>
      <c r="VZQ72" s="921"/>
      <c r="VZR72" s="921"/>
      <c r="VZS72" s="921"/>
      <c r="VZT72" s="921"/>
      <c r="VZU72" s="921"/>
      <c r="VZV72" s="921"/>
      <c r="VZW72" s="921"/>
      <c r="VZX72" s="921"/>
      <c r="VZY72" s="921"/>
      <c r="VZZ72" s="921"/>
      <c r="WAA72" s="921"/>
      <c r="WAB72" s="921"/>
      <c r="WAC72" s="921"/>
      <c r="WAD72" s="921"/>
      <c r="WAE72" s="921"/>
      <c r="WAF72" s="921"/>
      <c r="WAG72" s="921"/>
      <c r="WAH72" s="921"/>
      <c r="WAI72" s="921"/>
      <c r="WAJ72" s="921"/>
      <c r="WAK72" s="921"/>
      <c r="WAL72" s="921"/>
      <c r="WAM72" s="921"/>
      <c r="WAN72" s="921"/>
      <c r="WAO72" s="921"/>
      <c r="WAP72" s="921"/>
      <c r="WAQ72" s="921"/>
      <c r="WAR72" s="921"/>
      <c r="WAS72" s="921"/>
      <c r="WAT72" s="921"/>
      <c r="WAU72" s="921"/>
      <c r="WAV72" s="921"/>
      <c r="WAW72" s="921"/>
      <c r="WAX72" s="921"/>
      <c r="WAY72" s="921"/>
      <c r="WAZ72" s="921"/>
      <c r="WBA72" s="921"/>
      <c r="WBB72" s="921"/>
      <c r="WBC72" s="921"/>
      <c r="WBD72" s="921"/>
      <c r="WBE72" s="921"/>
      <c r="WBF72" s="921"/>
      <c r="WBG72" s="921"/>
      <c r="WBH72" s="921"/>
      <c r="WBI72" s="921"/>
      <c r="WBJ72" s="921"/>
      <c r="WBK72" s="921"/>
      <c r="WBL72" s="921"/>
      <c r="WBM72" s="921"/>
      <c r="WBN72" s="921"/>
      <c r="WBO72" s="921"/>
      <c r="WBP72" s="921"/>
      <c r="WBQ72" s="921"/>
      <c r="WBR72" s="921"/>
      <c r="WBS72" s="921"/>
      <c r="WBT72" s="921"/>
      <c r="WBU72" s="921"/>
      <c r="WBV72" s="921"/>
      <c r="WBW72" s="921"/>
      <c r="WBX72" s="921"/>
      <c r="WBY72" s="921"/>
      <c r="WBZ72" s="921"/>
      <c r="WCA72" s="921"/>
      <c r="WCB72" s="921"/>
      <c r="WCC72" s="921"/>
      <c r="WCD72" s="921"/>
      <c r="WCE72" s="921"/>
      <c r="WCF72" s="921"/>
      <c r="WCG72" s="921"/>
      <c r="WCH72" s="921"/>
      <c r="WCI72" s="921"/>
      <c r="WCJ72" s="921"/>
      <c r="WCK72" s="921"/>
      <c r="WCL72" s="921"/>
      <c r="WCM72" s="921"/>
      <c r="WCN72" s="921"/>
      <c r="WCO72" s="921"/>
      <c r="WCP72" s="921"/>
      <c r="WCQ72" s="921"/>
      <c r="WCR72" s="921"/>
      <c r="WCS72" s="921"/>
      <c r="WCT72" s="921"/>
      <c r="WCU72" s="921"/>
      <c r="WCV72" s="921"/>
      <c r="WCW72" s="921"/>
      <c r="WCX72" s="921"/>
      <c r="WCY72" s="921"/>
      <c r="WCZ72" s="921"/>
      <c r="WDA72" s="921"/>
      <c r="WDB72" s="921"/>
      <c r="WDC72" s="921"/>
      <c r="WDD72" s="921"/>
      <c r="WDE72" s="921"/>
      <c r="WDF72" s="921"/>
      <c r="WDG72" s="921"/>
      <c r="WDH72" s="921"/>
      <c r="WDI72" s="921"/>
      <c r="WDJ72" s="921"/>
      <c r="WDK72" s="921"/>
      <c r="WDL72" s="921"/>
      <c r="WDM72" s="921"/>
      <c r="WDN72" s="921"/>
      <c r="WDO72" s="921"/>
      <c r="WDP72" s="921"/>
      <c r="WDQ72" s="921"/>
      <c r="WDR72" s="921"/>
      <c r="WDS72" s="921"/>
      <c r="WDT72" s="921"/>
      <c r="WDU72" s="921"/>
      <c r="WDV72" s="921"/>
      <c r="WDW72" s="921"/>
      <c r="WDX72" s="921"/>
      <c r="WDY72" s="921"/>
      <c r="WDZ72" s="921"/>
      <c r="WEA72" s="921"/>
      <c r="WEB72" s="921"/>
      <c r="WEC72" s="921"/>
      <c r="WED72" s="921"/>
      <c r="WEE72" s="921"/>
      <c r="WEF72" s="921"/>
      <c r="WEG72" s="921"/>
      <c r="WEH72" s="921"/>
      <c r="WEI72" s="921"/>
      <c r="WEJ72" s="921"/>
      <c r="WEK72" s="921"/>
      <c r="WEL72" s="921"/>
      <c r="WEM72" s="921"/>
      <c r="WEN72" s="921"/>
      <c r="WEO72" s="921"/>
      <c r="WEP72" s="921"/>
      <c r="WEQ72" s="921"/>
      <c r="WER72" s="921"/>
      <c r="WES72" s="921"/>
      <c r="WET72" s="921"/>
      <c r="WEU72" s="921"/>
      <c r="WEV72" s="921"/>
      <c r="WEW72" s="921"/>
      <c r="WEX72" s="921"/>
      <c r="WEY72" s="921"/>
      <c r="WEZ72" s="921"/>
      <c r="WFA72" s="921"/>
      <c r="WFB72" s="921"/>
      <c r="WFC72" s="921"/>
      <c r="WFD72" s="921"/>
      <c r="WFE72" s="921"/>
      <c r="WFF72" s="921"/>
      <c r="WFG72" s="921"/>
      <c r="WFH72" s="921"/>
      <c r="WFI72" s="921"/>
      <c r="WFJ72" s="921"/>
      <c r="WFK72" s="921"/>
      <c r="WFL72" s="921"/>
      <c r="WFM72" s="921"/>
      <c r="WFN72" s="921"/>
      <c r="WFO72" s="921"/>
      <c r="WFP72" s="921"/>
      <c r="WFQ72" s="921"/>
      <c r="WFR72" s="921"/>
      <c r="WFS72" s="921"/>
      <c r="WFT72" s="921"/>
      <c r="WFU72" s="921"/>
      <c r="WFV72" s="921"/>
      <c r="WFW72" s="921"/>
      <c r="WFX72" s="921"/>
      <c r="WFY72" s="921"/>
      <c r="WFZ72" s="921"/>
      <c r="WGA72" s="921"/>
      <c r="WGB72" s="921"/>
      <c r="WGC72" s="921"/>
      <c r="WGD72" s="921"/>
      <c r="WGE72" s="921"/>
      <c r="WGF72" s="921"/>
      <c r="WGG72" s="921"/>
      <c r="WGH72" s="921"/>
      <c r="WGI72" s="921"/>
      <c r="WGJ72" s="921"/>
      <c r="WGK72" s="921"/>
      <c r="WGL72" s="921"/>
      <c r="WGM72" s="921"/>
      <c r="WGN72" s="921"/>
      <c r="WGO72" s="921"/>
      <c r="WGP72" s="921"/>
      <c r="WGQ72" s="921"/>
      <c r="WGR72" s="921"/>
      <c r="WGS72" s="921"/>
      <c r="WGT72" s="921"/>
      <c r="WGU72" s="921"/>
      <c r="WGV72" s="921"/>
      <c r="WGW72" s="921"/>
      <c r="WGX72" s="921"/>
      <c r="WGY72" s="921"/>
      <c r="WGZ72" s="921"/>
      <c r="WHA72" s="921"/>
      <c r="WHB72" s="921"/>
      <c r="WHC72" s="921"/>
      <c r="WHD72" s="921"/>
      <c r="WHE72" s="921"/>
      <c r="WHF72" s="921"/>
      <c r="WHG72" s="921"/>
      <c r="WHH72" s="921"/>
      <c r="WHI72" s="921"/>
      <c r="WHJ72" s="921"/>
      <c r="WHK72" s="921"/>
      <c r="WHL72" s="921"/>
      <c r="WHM72" s="921"/>
      <c r="WHN72" s="921"/>
      <c r="WHO72" s="921"/>
      <c r="WHP72" s="921"/>
      <c r="WHQ72" s="921"/>
      <c r="WHR72" s="921"/>
      <c r="WHS72" s="921"/>
      <c r="WHT72" s="921"/>
      <c r="WHU72" s="921"/>
      <c r="WHV72" s="921"/>
      <c r="WHW72" s="921"/>
      <c r="WHX72" s="921"/>
      <c r="WHY72" s="921"/>
      <c r="WHZ72" s="921"/>
      <c r="WIA72" s="921"/>
      <c r="WIB72" s="921"/>
      <c r="WIC72" s="921"/>
      <c r="WID72" s="921"/>
      <c r="WIE72" s="921"/>
      <c r="WIF72" s="921"/>
      <c r="WIG72" s="921"/>
      <c r="WIH72" s="921"/>
      <c r="WII72" s="921"/>
      <c r="WIJ72" s="921"/>
      <c r="WIK72" s="921"/>
      <c r="WIL72" s="921"/>
      <c r="WIM72" s="921"/>
      <c r="WIN72" s="921"/>
      <c r="WIO72" s="921"/>
      <c r="WIP72" s="921"/>
      <c r="WIQ72" s="921"/>
      <c r="WIR72" s="921"/>
      <c r="WIS72" s="921"/>
      <c r="WIT72" s="921"/>
      <c r="WIU72" s="921"/>
      <c r="WIV72" s="921"/>
      <c r="WIW72" s="921"/>
      <c r="WIX72" s="921"/>
      <c r="WIY72" s="921"/>
      <c r="WIZ72" s="921"/>
      <c r="WJA72" s="921"/>
      <c r="WJB72" s="921"/>
      <c r="WJC72" s="921"/>
      <c r="WJD72" s="921"/>
      <c r="WJE72" s="921"/>
      <c r="WJF72" s="921"/>
      <c r="WJG72" s="921"/>
      <c r="WJH72" s="921"/>
      <c r="WJI72" s="921"/>
      <c r="WJJ72" s="921"/>
      <c r="WJK72" s="921"/>
      <c r="WJL72" s="921"/>
      <c r="WJM72" s="921"/>
      <c r="WJN72" s="921"/>
      <c r="WJO72" s="921"/>
      <c r="WJP72" s="921"/>
      <c r="WJQ72" s="921"/>
      <c r="WJR72" s="921"/>
      <c r="WJS72" s="921"/>
      <c r="WJT72" s="921"/>
      <c r="WJU72" s="921"/>
      <c r="WJV72" s="921"/>
      <c r="WJW72" s="921"/>
      <c r="WJX72" s="921"/>
      <c r="WJY72" s="921"/>
      <c r="WJZ72" s="921"/>
      <c r="WKA72" s="921"/>
      <c r="WKB72" s="921"/>
      <c r="WKC72" s="921"/>
      <c r="WKD72" s="921"/>
      <c r="WKE72" s="921"/>
      <c r="WKF72" s="921"/>
      <c r="WKG72" s="921"/>
      <c r="WKH72" s="921"/>
      <c r="WKI72" s="921"/>
      <c r="WKJ72" s="921"/>
      <c r="WKK72" s="921"/>
      <c r="WKL72" s="921"/>
      <c r="WKM72" s="921"/>
      <c r="WKN72" s="921"/>
      <c r="WKO72" s="921"/>
      <c r="WKP72" s="921"/>
      <c r="WKQ72" s="921"/>
      <c r="WKR72" s="921"/>
      <c r="WKS72" s="921"/>
      <c r="WKT72" s="921"/>
      <c r="WKU72" s="921"/>
      <c r="WKV72" s="921"/>
      <c r="WKW72" s="921"/>
      <c r="WKX72" s="921"/>
      <c r="WKY72" s="921"/>
      <c r="WKZ72" s="921"/>
      <c r="WLA72" s="921"/>
      <c r="WLB72" s="921"/>
      <c r="WLC72" s="921"/>
      <c r="WLD72" s="921"/>
      <c r="WLE72" s="921"/>
      <c r="WLF72" s="921"/>
      <c r="WLG72" s="921"/>
      <c r="WLH72" s="921"/>
      <c r="WLI72" s="921"/>
      <c r="WLJ72" s="921"/>
      <c r="WLK72" s="921"/>
      <c r="WLL72" s="921"/>
      <c r="WLM72" s="921"/>
      <c r="WLN72" s="921"/>
      <c r="WLO72" s="921"/>
      <c r="WLP72" s="921"/>
      <c r="WLQ72" s="921"/>
      <c r="WLR72" s="921"/>
      <c r="WLS72" s="921"/>
      <c r="WLT72" s="921"/>
      <c r="WLU72" s="921"/>
      <c r="WLV72" s="921"/>
      <c r="WLW72" s="921"/>
      <c r="WLX72" s="921"/>
      <c r="WLY72" s="921"/>
      <c r="WLZ72" s="921"/>
      <c r="WMA72" s="921"/>
      <c r="WMB72" s="921"/>
      <c r="WMC72" s="921"/>
      <c r="WMD72" s="921"/>
      <c r="WME72" s="921"/>
      <c r="WMF72" s="921"/>
      <c r="WMG72" s="921"/>
      <c r="WMH72" s="921"/>
      <c r="WMI72" s="921"/>
      <c r="WMJ72" s="921"/>
      <c r="WMK72" s="921"/>
      <c r="WML72" s="921"/>
      <c r="WMM72" s="921"/>
      <c r="WMN72" s="921"/>
      <c r="WMO72" s="921"/>
      <c r="WMP72" s="921"/>
      <c r="WMQ72" s="921"/>
      <c r="WMR72" s="921"/>
      <c r="WMS72" s="921"/>
      <c r="WMT72" s="921"/>
      <c r="WMU72" s="921"/>
      <c r="WMV72" s="921"/>
      <c r="WMW72" s="921"/>
      <c r="WMX72" s="921"/>
      <c r="WMY72" s="921"/>
      <c r="WMZ72" s="921"/>
      <c r="WNA72" s="921"/>
      <c r="WNB72" s="921"/>
      <c r="WNC72" s="921"/>
      <c r="WND72" s="921"/>
      <c r="WNE72" s="921"/>
      <c r="WNF72" s="921"/>
      <c r="WNG72" s="921"/>
      <c r="WNH72" s="921"/>
      <c r="WNI72" s="921"/>
      <c r="WNJ72" s="921"/>
      <c r="WNK72" s="921"/>
      <c r="WNL72" s="921"/>
      <c r="WNM72" s="921"/>
      <c r="WNN72" s="921"/>
      <c r="WNO72" s="921"/>
      <c r="WNP72" s="921"/>
      <c r="WNQ72" s="921"/>
      <c r="WNR72" s="921"/>
      <c r="WNS72" s="921"/>
      <c r="WNT72" s="921"/>
      <c r="WNU72" s="921"/>
      <c r="WNV72" s="921"/>
      <c r="WNW72" s="921"/>
      <c r="WNX72" s="921"/>
      <c r="WNY72" s="921"/>
      <c r="WNZ72" s="921"/>
      <c r="WOA72" s="921"/>
      <c r="WOB72" s="921"/>
      <c r="WOC72" s="921"/>
      <c r="WOD72" s="921"/>
      <c r="WOE72" s="921"/>
      <c r="WOF72" s="921"/>
      <c r="WOG72" s="921"/>
      <c r="WOH72" s="921"/>
      <c r="WOI72" s="921"/>
      <c r="WOJ72" s="921"/>
      <c r="WOK72" s="921"/>
      <c r="WOL72" s="921"/>
      <c r="WOM72" s="921"/>
      <c r="WON72" s="921"/>
      <c r="WOO72" s="921"/>
      <c r="WOP72" s="921"/>
      <c r="WOQ72" s="921"/>
      <c r="WOR72" s="921"/>
      <c r="WOS72" s="921"/>
      <c r="WOT72" s="921"/>
      <c r="WOU72" s="921"/>
      <c r="WOV72" s="921"/>
      <c r="WOW72" s="921"/>
      <c r="WOX72" s="921"/>
      <c r="WOY72" s="921"/>
      <c r="WOZ72" s="921"/>
      <c r="WPA72" s="921"/>
      <c r="WPB72" s="921"/>
      <c r="WPC72" s="921"/>
      <c r="WPD72" s="921"/>
      <c r="WPE72" s="921"/>
      <c r="WPF72" s="921"/>
      <c r="WPG72" s="921"/>
      <c r="WPH72" s="921"/>
      <c r="WPI72" s="921"/>
      <c r="WPJ72" s="921"/>
      <c r="WPK72" s="921"/>
      <c r="WPL72" s="921"/>
      <c r="WPM72" s="921"/>
      <c r="WPN72" s="921"/>
      <c r="WPO72" s="921"/>
      <c r="WPP72" s="921"/>
      <c r="WPQ72" s="921"/>
      <c r="WPR72" s="921"/>
      <c r="WPS72" s="921"/>
      <c r="WPT72" s="921"/>
      <c r="WPU72" s="921"/>
      <c r="WPV72" s="921"/>
      <c r="WPW72" s="921"/>
      <c r="WPX72" s="921"/>
      <c r="WPY72" s="921"/>
      <c r="WPZ72" s="921"/>
      <c r="WQA72" s="921"/>
      <c r="WQB72" s="921"/>
      <c r="WQC72" s="921"/>
      <c r="WQD72" s="921"/>
      <c r="WQE72" s="921"/>
      <c r="WQF72" s="921"/>
      <c r="WQG72" s="921"/>
      <c r="WQH72" s="921"/>
      <c r="WQI72" s="921"/>
      <c r="WQJ72" s="921"/>
      <c r="WQK72" s="921"/>
      <c r="WQL72" s="921"/>
      <c r="WQM72" s="921"/>
      <c r="WQN72" s="921"/>
      <c r="WQO72" s="921"/>
      <c r="WQP72" s="921"/>
      <c r="WQQ72" s="921"/>
      <c r="WQR72" s="921"/>
      <c r="WQS72" s="921"/>
      <c r="WQT72" s="921"/>
      <c r="WQU72" s="921"/>
      <c r="WQV72" s="921"/>
      <c r="WQW72" s="921"/>
      <c r="WQX72" s="921"/>
      <c r="WQY72" s="921"/>
      <c r="WQZ72" s="921"/>
      <c r="WRA72" s="921"/>
      <c r="WRB72" s="921"/>
      <c r="WRC72" s="921"/>
      <c r="WRD72" s="921"/>
      <c r="WRE72" s="921"/>
      <c r="WRF72" s="921"/>
      <c r="WRG72" s="921"/>
      <c r="WRH72" s="921"/>
      <c r="WRI72" s="921"/>
      <c r="WRJ72" s="921"/>
      <c r="WRK72" s="921"/>
      <c r="WRL72" s="921"/>
      <c r="WRM72" s="921"/>
      <c r="WRN72" s="921"/>
      <c r="WRO72" s="921"/>
      <c r="WRP72" s="921"/>
      <c r="WRQ72" s="921"/>
      <c r="WRR72" s="921"/>
      <c r="WRS72" s="921"/>
      <c r="WRT72" s="921"/>
      <c r="WRU72" s="921"/>
      <c r="WRV72" s="921"/>
      <c r="WRW72" s="921"/>
      <c r="WRX72" s="921"/>
      <c r="WRY72" s="921"/>
      <c r="WRZ72" s="921"/>
      <c r="WSA72" s="921"/>
      <c r="WSB72" s="921"/>
      <c r="WSC72" s="921"/>
      <c r="WSD72" s="921"/>
      <c r="WSE72" s="921"/>
      <c r="WSF72" s="921"/>
      <c r="WSG72" s="921"/>
      <c r="WSH72" s="921"/>
      <c r="WSI72" s="921"/>
      <c r="WSJ72" s="921"/>
      <c r="WSK72" s="921"/>
      <c r="WSL72" s="921"/>
      <c r="WSM72" s="921"/>
      <c r="WSN72" s="921"/>
      <c r="WSO72" s="921"/>
      <c r="WSP72" s="921"/>
      <c r="WSQ72" s="921"/>
      <c r="WSR72" s="921"/>
      <c r="WSS72" s="921"/>
      <c r="WST72" s="921"/>
      <c r="WSU72" s="921"/>
      <c r="WSV72" s="921"/>
      <c r="WSW72" s="921"/>
      <c r="WSX72" s="921"/>
      <c r="WSY72" s="921"/>
      <c r="WSZ72" s="921"/>
      <c r="WTA72" s="921"/>
      <c r="WTB72" s="921"/>
      <c r="WTC72" s="921"/>
      <c r="WTD72" s="921"/>
      <c r="WTE72" s="921"/>
      <c r="WTF72" s="921"/>
      <c r="WTG72" s="921"/>
      <c r="WTH72" s="921"/>
      <c r="WTI72" s="921"/>
      <c r="WTJ72" s="921"/>
      <c r="WTK72" s="921"/>
      <c r="WTL72" s="921"/>
      <c r="WTM72" s="921"/>
      <c r="WTN72" s="921"/>
      <c r="WTO72" s="921"/>
      <c r="WTP72" s="921"/>
      <c r="WTQ72" s="921"/>
      <c r="WTR72" s="921"/>
      <c r="WTS72" s="921"/>
      <c r="WTT72" s="921"/>
      <c r="WTU72" s="921"/>
      <c r="WTV72" s="921"/>
      <c r="WTW72" s="921"/>
      <c r="WTX72" s="921"/>
      <c r="WTY72" s="921"/>
      <c r="WTZ72" s="921"/>
      <c r="WUA72" s="921"/>
      <c r="WUB72" s="921"/>
      <c r="WUC72" s="921"/>
      <c r="WUD72" s="921"/>
      <c r="WUE72" s="921"/>
      <c r="WUF72" s="921"/>
      <c r="WUG72" s="921"/>
      <c r="WUH72" s="921"/>
      <c r="WUI72" s="921"/>
      <c r="WUJ72" s="921"/>
      <c r="WUK72" s="921"/>
      <c r="WUL72" s="921"/>
      <c r="WUM72" s="921"/>
      <c r="WUN72" s="921"/>
      <c r="WUO72" s="921"/>
      <c r="WUP72" s="921"/>
      <c r="WUQ72" s="921"/>
      <c r="WUR72" s="921"/>
      <c r="WUS72" s="921"/>
      <c r="WUT72" s="921"/>
      <c r="WUU72" s="921"/>
      <c r="WUV72" s="921"/>
      <c r="WUW72" s="921"/>
      <c r="WUX72" s="921"/>
      <c r="WUY72" s="921"/>
      <c r="WUZ72" s="921"/>
      <c r="WVA72" s="921"/>
      <c r="WVB72" s="921"/>
      <c r="WVC72" s="921"/>
      <c r="WVD72" s="921"/>
      <c r="WVE72" s="921"/>
      <c r="WVF72" s="921"/>
      <c r="WVG72" s="921"/>
      <c r="WVH72" s="921"/>
      <c r="WVI72" s="921"/>
      <c r="WVJ72" s="921"/>
      <c r="WVK72" s="921"/>
      <c r="WVL72" s="921"/>
      <c r="WVM72" s="921"/>
      <c r="WVN72" s="921"/>
      <c r="WVO72" s="921"/>
      <c r="WVP72" s="921"/>
      <c r="WVQ72" s="921"/>
      <c r="WVR72" s="921"/>
      <c r="WVS72" s="921"/>
      <c r="WVT72" s="921"/>
      <c r="WVU72" s="921"/>
      <c r="WVV72" s="921"/>
      <c r="WVW72" s="921"/>
      <c r="WVX72" s="921"/>
      <c r="WVY72" s="921"/>
      <c r="WVZ72" s="921"/>
      <c r="WWA72" s="921"/>
      <c r="WWB72" s="921"/>
      <c r="WWC72" s="921"/>
    </row>
    <row r="73" spans="1:16149" s="908" customFormat="1" ht="24.95" customHeight="1">
      <c r="A73" s="899" t="s">
        <v>513</v>
      </c>
      <c r="B73" s="909" t="s">
        <v>2193</v>
      </c>
      <c r="C73" s="909" t="s">
        <v>1797</v>
      </c>
      <c r="D73" s="910" t="s">
        <v>2194</v>
      </c>
      <c r="E73" s="910">
        <v>32091</v>
      </c>
      <c r="F73" s="915">
        <f t="shared" ca="1" si="4"/>
        <v>32.264629864916287</v>
      </c>
      <c r="G73" s="916">
        <f t="shared" si="0"/>
        <v>43833</v>
      </c>
      <c r="H73" s="917">
        <v>73811</v>
      </c>
      <c r="I73" s="923">
        <v>23</v>
      </c>
      <c r="J73" s="741"/>
      <c r="K73" s="922">
        <v>1</v>
      </c>
      <c r="L73" s="443">
        <f t="shared" si="9"/>
        <v>35.882000000000005</v>
      </c>
      <c r="M73" s="443">
        <f t="shared" si="9"/>
        <v>53.881999999999998</v>
      </c>
      <c r="N73" s="902">
        <v>20.882000000000001</v>
      </c>
      <c r="O73" s="902">
        <v>38.881999999999998</v>
      </c>
      <c r="P73" s="903">
        <f t="shared" si="5"/>
        <v>319304.13644739077</v>
      </c>
      <c r="Q73" s="443">
        <f t="shared" si="2"/>
        <v>32</v>
      </c>
      <c r="R73" s="904"/>
      <c r="S73" s="904"/>
      <c r="T73" s="904">
        <f t="shared" si="11"/>
        <v>39</v>
      </c>
      <c r="U73" s="903">
        <f t="shared" si="3"/>
        <v>2878629</v>
      </c>
      <c r="V73" s="918"/>
      <c r="W73" s="919"/>
      <c r="X73" s="920"/>
      <c r="Y73" s="921"/>
      <c r="Z73" s="921"/>
      <c r="AA73" s="921"/>
      <c r="AB73" s="921"/>
      <c r="AC73" s="921"/>
      <c r="AD73" s="921"/>
      <c r="AE73" s="921"/>
      <c r="AF73" s="921"/>
      <c r="AG73" s="921"/>
      <c r="AH73" s="921"/>
      <c r="AI73" s="921"/>
      <c r="AJ73" s="921"/>
      <c r="AK73" s="921"/>
      <c r="AL73" s="921"/>
      <c r="AM73" s="921"/>
      <c r="AN73" s="921"/>
      <c r="AO73" s="921"/>
      <c r="AP73" s="921"/>
      <c r="AQ73" s="921"/>
      <c r="AR73" s="921"/>
      <c r="AS73" s="921"/>
      <c r="AT73" s="921"/>
      <c r="AU73" s="921"/>
      <c r="AV73" s="921"/>
      <c r="AW73" s="921"/>
      <c r="AX73" s="921"/>
      <c r="AY73" s="921"/>
      <c r="AZ73" s="921"/>
      <c r="BA73" s="921"/>
      <c r="BB73" s="921"/>
      <c r="BC73" s="921"/>
      <c r="BD73" s="921"/>
      <c r="BE73" s="921"/>
      <c r="BF73" s="921"/>
      <c r="BG73" s="921"/>
      <c r="BH73" s="921"/>
      <c r="BI73" s="921"/>
      <c r="BJ73" s="921"/>
      <c r="BK73" s="921"/>
      <c r="BL73" s="921"/>
      <c r="BM73" s="921"/>
      <c r="BN73" s="921"/>
      <c r="BO73" s="921"/>
      <c r="BP73" s="921"/>
      <c r="BQ73" s="921"/>
      <c r="BR73" s="921"/>
      <c r="BS73" s="921"/>
      <c r="BT73" s="921"/>
      <c r="BU73" s="921"/>
      <c r="BV73" s="921"/>
      <c r="BW73" s="921"/>
      <c r="BX73" s="921"/>
      <c r="BY73" s="921"/>
      <c r="BZ73" s="921"/>
      <c r="CA73" s="921"/>
      <c r="CB73" s="921"/>
      <c r="CC73" s="921"/>
      <c r="CD73" s="921"/>
      <c r="CE73" s="921"/>
      <c r="CF73" s="921"/>
      <c r="CG73" s="921"/>
      <c r="CH73" s="921"/>
      <c r="CI73" s="921"/>
      <c r="CJ73" s="921"/>
      <c r="CK73" s="921"/>
      <c r="CL73" s="921"/>
      <c r="CM73" s="921"/>
      <c r="CN73" s="921"/>
      <c r="CO73" s="921"/>
      <c r="CP73" s="921"/>
      <c r="CQ73" s="921"/>
      <c r="CR73" s="921"/>
      <c r="CS73" s="921"/>
      <c r="CT73" s="921"/>
      <c r="CU73" s="921"/>
      <c r="CV73" s="921"/>
      <c r="CW73" s="921"/>
      <c r="CX73" s="921"/>
      <c r="CY73" s="921"/>
      <c r="CZ73" s="921"/>
      <c r="DA73" s="921"/>
      <c r="DB73" s="921"/>
      <c r="DC73" s="921"/>
      <c r="DD73" s="921"/>
      <c r="DE73" s="921"/>
      <c r="DF73" s="921"/>
      <c r="DG73" s="921"/>
      <c r="DH73" s="921"/>
      <c r="DI73" s="921"/>
      <c r="DJ73" s="921"/>
      <c r="DK73" s="921"/>
      <c r="DL73" s="921"/>
      <c r="DM73" s="921"/>
      <c r="DN73" s="921"/>
      <c r="DO73" s="921"/>
      <c r="DP73" s="921"/>
      <c r="DQ73" s="921"/>
      <c r="DR73" s="921"/>
      <c r="DS73" s="921"/>
      <c r="DT73" s="921"/>
      <c r="DU73" s="921"/>
      <c r="DV73" s="921"/>
      <c r="DW73" s="921"/>
      <c r="DX73" s="921"/>
      <c r="DY73" s="921"/>
      <c r="DZ73" s="921"/>
      <c r="EA73" s="921"/>
      <c r="EB73" s="921"/>
      <c r="EC73" s="921"/>
      <c r="ED73" s="921"/>
      <c r="EE73" s="921"/>
      <c r="EF73" s="921"/>
      <c r="EG73" s="921"/>
      <c r="EH73" s="921"/>
      <c r="EI73" s="921"/>
      <c r="EJ73" s="921"/>
      <c r="EK73" s="921"/>
      <c r="EL73" s="921"/>
      <c r="EM73" s="921"/>
      <c r="EN73" s="921"/>
      <c r="EO73" s="921"/>
      <c r="EP73" s="921"/>
      <c r="EQ73" s="921"/>
      <c r="ER73" s="921"/>
      <c r="ES73" s="921"/>
      <c r="ET73" s="921"/>
      <c r="EU73" s="921"/>
      <c r="EV73" s="921"/>
      <c r="EW73" s="921"/>
      <c r="EX73" s="921"/>
      <c r="EY73" s="921"/>
      <c r="EZ73" s="921"/>
      <c r="FA73" s="921"/>
      <c r="FB73" s="921"/>
      <c r="FC73" s="921"/>
      <c r="FD73" s="921"/>
      <c r="FE73" s="921"/>
      <c r="FF73" s="921"/>
      <c r="FG73" s="921"/>
      <c r="FH73" s="921"/>
      <c r="FI73" s="921"/>
      <c r="FJ73" s="921"/>
      <c r="FK73" s="921"/>
      <c r="FL73" s="921"/>
      <c r="FM73" s="921"/>
      <c r="FN73" s="921"/>
      <c r="FO73" s="921"/>
      <c r="FP73" s="921"/>
      <c r="FQ73" s="921"/>
      <c r="FR73" s="921"/>
      <c r="FS73" s="921"/>
      <c r="FT73" s="921"/>
      <c r="FU73" s="921"/>
      <c r="FV73" s="921"/>
      <c r="FW73" s="921"/>
      <c r="FX73" s="921"/>
      <c r="FY73" s="921"/>
      <c r="FZ73" s="921"/>
      <c r="GA73" s="921"/>
      <c r="GB73" s="921"/>
      <c r="GC73" s="921"/>
      <c r="GD73" s="921"/>
      <c r="GE73" s="921"/>
      <c r="GF73" s="921"/>
      <c r="GG73" s="921"/>
      <c r="GH73" s="921"/>
      <c r="GI73" s="921"/>
      <c r="GJ73" s="921"/>
      <c r="GK73" s="921"/>
      <c r="GL73" s="921"/>
      <c r="GM73" s="921"/>
      <c r="GN73" s="921"/>
      <c r="GO73" s="921"/>
      <c r="GP73" s="921"/>
      <c r="GQ73" s="921"/>
      <c r="GR73" s="921"/>
      <c r="GS73" s="921"/>
      <c r="GT73" s="921"/>
      <c r="GU73" s="921"/>
      <c r="GV73" s="921"/>
      <c r="GW73" s="921"/>
      <c r="GX73" s="921"/>
      <c r="GY73" s="921"/>
      <c r="GZ73" s="921"/>
      <c r="HA73" s="921"/>
      <c r="HB73" s="921"/>
      <c r="HC73" s="921"/>
      <c r="HD73" s="921"/>
      <c r="HE73" s="921"/>
      <c r="HF73" s="921"/>
      <c r="HG73" s="921"/>
      <c r="HH73" s="921"/>
      <c r="HI73" s="921"/>
      <c r="HJ73" s="921"/>
      <c r="HK73" s="921"/>
      <c r="HL73" s="921"/>
      <c r="HM73" s="921"/>
      <c r="HN73" s="921"/>
      <c r="HO73" s="921"/>
      <c r="HP73" s="921"/>
      <c r="HQ73" s="921"/>
      <c r="HR73" s="921"/>
      <c r="HS73" s="921"/>
      <c r="HT73" s="921"/>
      <c r="HU73" s="921"/>
      <c r="HV73" s="921"/>
      <c r="HW73" s="921"/>
      <c r="HX73" s="921"/>
      <c r="HY73" s="921"/>
      <c r="HZ73" s="921"/>
      <c r="IA73" s="921"/>
      <c r="IB73" s="921"/>
      <c r="IC73" s="921"/>
      <c r="ID73" s="921"/>
      <c r="IE73" s="921"/>
      <c r="IF73" s="921"/>
      <c r="IG73" s="921"/>
      <c r="IH73" s="921"/>
      <c r="II73" s="921"/>
      <c r="IJ73" s="921"/>
      <c r="IK73" s="921"/>
      <c r="IL73" s="921"/>
      <c r="IM73" s="921"/>
      <c r="IN73" s="921"/>
      <c r="IO73" s="921"/>
      <c r="IP73" s="921"/>
      <c r="IQ73" s="921"/>
      <c r="IR73" s="921"/>
      <c r="IS73" s="921"/>
      <c r="IT73" s="921"/>
      <c r="IU73" s="921"/>
      <c r="IV73" s="921"/>
      <c r="IW73" s="921"/>
      <c r="IX73" s="921"/>
      <c r="IY73" s="921"/>
      <c r="IZ73" s="921"/>
      <c r="JA73" s="921"/>
      <c r="JB73" s="921"/>
      <c r="JC73" s="921"/>
      <c r="JD73" s="921"/>
      <c r="JE73" s="921"/>
      <c r="JF73" s="921"/>
      <c r="JG73" s="921"/>
      <c r="JH73" s="921"/>
      <c r="JI73" s="921"/>
      <c r="JJ73" s="921"/>
      <c r="JK73" s="921"/>
      <c r="JL73" s="921"/>
      <c r="JM73" s="921"/>
      <c r="JN73" s="921"/>
      <c r="JO73" s="921"/>
      <c r="JP73" s="921"/>
      <c r="JQ73" s="921"/>
      <c r="JR73" s="921"/>
      <c r="JS73" s="921"/>
      <c r="JT73" s="921"/>
      <c r="JU73" s="921"/>
      <c r="JV73" s="921"/>
      <c r="JW73" s="921"/>
      <c r="JX73" s="921"/>
      <c r="JY73" s="921"/>
      <c r="JZ73" s="921"/>
      <c r="KA73" s="921"/>
      <c r="KB73" s="921"/>
      <c r="KC73" s="921"/>
      <c r="KD73" s="921"/>
      <c r="KE73" s="921"/>
      <c r="KF73" s="921"/>
      <c r="KG73" s="921"/>
      <c r="KH73" s="921"/>
      <c r="KI73" s="921"/>
      <c r="KJ73" s="921"/>
      <c r="KK73" s="921"/>
      <c r="KL73" s="921"/>
      <c r="KM73" s="921"/>
      <c r="KN73" s="921"/>
      <c r="KO73" s="921"/>
      <c r="KP73" s="921"/>
      <c r="KQ73" s="921"/>
      <c r="KR73" s="921"/>
      <c r="KS73" s="921"/>
      <c r="KT73" s="921"/>
      <c r="KU73" s="921"/>
      <c r="KV73" s="921"/>
      <c r="KW73" s="921"/>
      <c r="KX73" s="921"/>
      <c r="KY73" s="921"/>
      <c r="KZ73" s="921"/>
      <c r="LA73" s="921"/>
      <c r="LB73" s="921"/>
      <c r="LC73" s="921"/>
      <c r="LD73" s="921"/>
      <c r="LE73" s="921"/>
      <c r="LF73" s="921"/>
      <c r="LG73" s="921"/>
      <c r="LH73" s="921"/>
      <c r="LI73" s="921"/>
      <c r="LJ73" s="921"/>
      <c r="LK73" s="921"/>
      <c r="LL73" s="921"/>
      <c r="LM73" s="921"/>
      <c r="LN73" s="921"/>
      <c r="LO73" s="921"/>
      <c r="LP73" s="921"/>
      <c r="LQ73" s="921"/>
      <c r="LR73" s="921"/>
      <c r="LS73" s="921"/>
      <c r="LT73" s="921"/>
      <c r="LU73" s="921"/>
      <c r="LV73" s="921"/>
      <c r="LW73" s="921"/>
      <c r="LX73" s="921"/>
      <c r="LY73" s="921"/>
      <c r="LZ73" s="921"/>
      <c r="MA73" s="921"/>
      <c r="MB73" s="921"/>
      <c r="MC73" s="921"/>
      <c r="MD73" s="921"/>
      <c r="ME73" s="921"/>
      <c r="MF73" s="921"/>
      <c r="MG73" s="921"/>
      <c r="MH73" s="921"/>
      <c r="MI73" s="921"/>
      <c r="MJ73" s="921"/>
      <c r="MK73" s="921"/>
      <c r="ML73" s="921"/>
      <c r="MM73" s="921"/>
      <c r="MN73" s="921"/>
      <c r="MO73" s="921"/>
      <c r="MP73" s="921"/>
      <c r="MQ73" s="921"/>
      <c r="MR73" s="921"/>
      <c r="MS73" s="921"/>
      <c r="MT73" s="921"/>
      <c r="MU73" s="921"/>
      <c r="MV73" s="921"/>
      <c r="MW73" s="921"/>
      <c r="MX73" s="921"/>
      <c r="MY73" s="921"/>
      <c r="MZ73" s="921"/>
      <c r="NA73" s="921"/>
      <c r="NB73" s="921"/>
      <c r="NC73" s="921"/>
      <c r="ND73" s="921"/>
      <c r="NE73" s="921"/>
      <c r="NF73" s="921"/>
      <c r="NG73" s="921"/>
      <c r="NH73" s="921"/>
      <c r="NI73" s="921"/>
      <c r="NJ73" s="921"/>
      <c r="NK73" s="921"/>
      <c r="NL73" s="921"/>
      <c r="NM73" s="921"/>
      <c r="NN73" s="921"/>
      <c r="NO73" s="921"/>
      <c r="NP73" s="921"/>
      <c r="NQ73" s="921"/>
      <c r="NR73" s="921"/>
      <c r="NS73" s="921"/>
      <c r="NT73" s="921"/>
      <c r="NU73" s="921"/>
      <c r="NV73" s="921"/>
      <c r="NW73" s="921"/>
      <c r="NX73" s="921"/>
      <c r="NY73" s="921"/>
      <c r="NZ73" s="921"/>
      <c r="OA73" s="921"/>
      <c r="OB73" s="921"/>
      <c r="OC73" s="921"/>
      <c r="OD73" s="921"/>
      <c r="OE73" s="921"/>
      <c r="OF73" s="921"/>
      <c r="OG73" s="921"/>
      <c r="OH73" s="921"/>
      <c r="OI73" s="921"/>
      <c r="OJ73" s="921"/>
      <c r="OK73" s="921"/>
      <c r="OL73" s="921"/>
      <c r="OM73" s="921"/>
      <c r="ON73" s="921"/>
      <c r="OO73" s="921"/>
      <c r="OP73" s="921"/>
      <c r="OQ73" s="921"/>
      <c r="OR73" s="921"/>
      <c r="OS73" s="921"/>
      <c r="OT73" s="921"/>
      <c r="OU73" s="921"/>
      <c r="OV73" s="921"/>
      <c r="OW73" s="921"/>
      <c r="OX73" s="921"/>
      <c r="OY73" s="921"/>
      <c r="OZ73" s="921"/>
      <c r="PA73" s="921"/>
      <c r="PB73" s="921"/>
      <c r="PC73" s="921"/>
      <c r="PD73" s="921"/>
      <c r="PE73" s="921"/>
      <c r="PF73" s="921"/>
      <c r="PG73" s="921"/>
      <c r="PH73" s="921"/>
      <c r="PI73" s="921"/>
      <c r="PJ73" s="921"/>
      <c r="PK73" s="921"/>
      <c r="PL73" s="921"/>
      <c r="PM73" s="921"/>
      <c r="PN73" s="921"/>
      <c r="PO73" s="921"/>
      <c r="PP73" s="921"/>
      <c r="PQ73" s="921"/>
      <c r="PR73" s="921"/>
      <c r="PS73" s="921"/>
      <c r="PT73" s="921"/>
      <c r="PU73" s="921"/>
      <c r="PV73" s="921"/>
      <c r="PW73" s="921"/>
      <c r="PX73" s="921"/>
      <c r="PY73" s="921"/>
      <c r="PZ73" s="921"/>
      <c r="QA73" s="921"/>
      <c r="QB73" s="921"/>
      <c r="QC73" s="921"/>
      <c r="QD73" s="921"/>
      <c r="QE73" s="921"/>
      <c r="QF73" s="921"/>
      <c r="QG73" s="921"/>
      <c r="QH73" s="921"/>
      <c r="QI73" s="921"/>
      <c r="QJ73" s="921"/>
      <c r="QK73" s="921"/>
      <c r="QL73" s="921"/>
      <c r="QM73" s="921"/>
      <c r="QN73" s="921"/>
      <c r="QO73" s="921"/>
      <c r="QP73" s="921"/>
      <c r="QQ73" s="921"/>
      <c r="QR73" s="921"/>
      <c r="QS73" s="921"/>
      <c r="QT73" s="921"/>
      <c r="QU73" s="921"/>
      <c r="QV73" s="921"/>
      <c r="QW73" s="921"/>
      <c r="QX73" s="921"/>
      <c r="QY73" s="921"/>
      <c r="QZ73" s="921"/>
      <c r="RA73" s="921"/>
      <c r="RB73" s="921"/>
      <c r="RC73" s="921"/>
      <c r="RD73" s="921"/>
      <c r="RE73" s="921"/>
      <c r="RF73" s="921"/>
      <c r="RG73" s="921"/>
      <c r="RH73" s="921"/>
      <c r="RI73" s="921"/>
      <c r="RJ73" s="921"/>
      <c r="RK73" s="921"/>
      <c r="RL73" s="921"/>
      <c r="RM73" s="921"/>
      <c r="RN73" s="921"/>
      <c r="RO73" s="921"/>
      <c r="RP73" s="921"/>
      <c r="RQ73" s="921"/>
      <c r="RR73" s="921"/>
      <c r="RS73" s="921"/>
      <c r="RT73" s="921"/>
      <c r="RU73" s="921"/>
      <c r="RV73" s="921"/>
      <c r="RW73" s="921"/>
      <c r="RX73" s="921"/>
      <c r="RY73" s="921"/>
      <c r="RZ73" s="921"/>
      <c r="SA73" s="921"/>
      <c r="SB73" s="921"/>
      <c r="SC73" s="921"/>
      <c r="SD73" s="921"/>
      <c r="SE73" s="921"/>
      <c r="SF73" s="921"/>
      <c r="SG73" s="921"/>
      <c r="SH73" s="921"/>
      <c r="SI73" s="921"/>
      <c r="SJ73" s="921"/>
      <c r="SK73" s="921"/>
      <c r="SL73" s="921"/>
      <c r="SM73" s="921"/>
      <c r="SN73" s="921"/>
      <c r="SO73" s="921"/>
      <c r="SP73" s="921"/>
      <c r="SQ73" s="921"/>
      <c r="SR73" s="921"/>
      <c r="SS73" s="921"/>
      <c r="ST73" s="921"/>
      <c r="SU73" s="921"/>
      <c r="SV73" s="921"/>
      <c r="SW73" s="921"/>
      <c r="SX73" s="921"/>
      <c r="SY73" s="921"/>
      <c r="SZ73" s="921"/>
      <c r="TA73" s="921"/>
      <c r="TB73" s="921"/>
      <c r="TC73" s="921"/>
      <c r="TD73" s="921"/>
      <c r="TE73" s="921"/>
      <c r="TF73" s="921"/>
      <c r="TG73" s="921"/>
      <c r="TH73" s="921"/>
      <c r="TI73" s="921"/>
      <c r="TJ73" s="921"/>
      <c r="TK73" s="921"/>
      <c r="TL73" s="921"/>
      <c r="TM73" s="921"/>
      <c r="TN73" s="921"/>
      <c r="TO73" s="921"/>
      <c r="TP73" s="921"/>
      <c r="TQ73" s="921"/>
      <c r="TR73" s="921"/>
      <c r="TS73" s="921"/>
      <c r="TT73" s="921"/>
      <c r="TU73" s="921"/>
      <c r="TV73" s="921"/>
      <c r="TW73" s="921"/>
      <c r="TX73" s="921"/>
      <c r="TY73" s="921"/>
      <c r="TZ73" s="921"/>
      <c r="UA73" s="921"/>
      <c r="UB73" s="921"/>
      <c r="UC73" s="921"/>
      <c r="UD73" s="921"/>
      <c r="UE73" s="921"/>
      <c r="UF73" s="921"/>
      <c r="UG73" s="921"/>
      <c r="UH73" s="921"/>
      <c r="UI73" s="921"/>
      <c r="UJ73" s="921"/>
      <c r="UK73" s="921"/>
      <c r="UL73" s="921"/>
      <c r="UM73" s="921"/>
      <c r="UN73" s="921"/>
      <c r="UO73" s="921"/>
      <c r="UP73" s="921"/>
      <c r="UQ73" s="921"/>
      <c r="UR73" s="921"/>
      <c r="US73" s="921"/>
      <c r="UT73" s="921"/>
      <c r="UU73" s="921"/>
      <c r="UV73" s="921"/>
      <c r="UW73" s="921"/>
      <c r="UX73" s="921"/>
      <c r="UY73" s="921"/>
      <c r="UZ73" s="921"/>
      <c r="VA73" s="921"/>
      <c r="VB73" s="921"/>
      <c r="VC73" s="921"/>
      <c r="VD73" s="921"/>
      <c r="VE73" s="921"/>
      <c r="VF73" s="921"/>
      <c r="VG73" s="921"/>
      <c r="VH73" s="921"/>
      <c r="VI73" s="921"/>
      <c r="VJ73" s="921"/>
      <c r="VK73" s="921"/>
      <c r="VL73" s="921"/>
      <c r="VM73" s="921"/>
      <c r="VN73" s="921"/>
      <c r="VO73" s="921"/>
      <c r="VP73" s="921"/>
      <c r="VQ73" s="921"/>
      <c r="VR73" s="921"/>
      <c r="VS73" s="921"/>
      <c r="VT73" s="921"/>
      <c r="VU73" s="921"/>
      <c r="VV73" s="921"/>
      <c r="VW73" s="921"/>
      <c r="VX73" s="921"/>
      <c r="VY73" s="921"/>
      <c r="VZ73" s="921"/>
      <c r="WA73" s="921"/>
      <c r="WB73" s="921"/>
      <c r="WC73" s="921"/>
      <c r="WD73" s="921"/>
      <c r="WE73" s="921"/>
      <c r="WF73" s="921"/>
      <c r="WG73" s="921"/>
      <c r="WH73" s="921"/>
      <c r="WI73" s="921"/>
      <c r="WJ73" s="921"/>
      <c r="WK73" s="921"/>
      <c r="WL73" s="921"/>
      <c r="WM73" s="921"/>
      <c r="WN73" s="921"/>
      <c r="WO73" s="921"/>
      <c r="WP73" s="921"/>
      <c r="WQ73" s="921"/>
      <c r="WR73" s="921"/>
      <c r="WS73" s="921"/>
      <c r="WT73" s="921"/>
      <c r="WU73" s="921"/>
      <c r="WV73" s="921"/>
      <c r="WW73" s="921"/>
      <c r="WX73" s="921"/>
      <c r="WY73" s="921"/>
      <c r="WZ73" s="921"/>
      <c r="XA73" s="921"/>
      <c r="XB73" s="921"/>
      <c r="XC73" s="921"/>
      <c r="XD73" s="921"/>
      <c r="XE73" s="921"/>
      <c r="XF73" s="921"/>
      <c r="XG73" s="921"/>
      <c r="XH73" s="921"/>
      <c r="XI73" s="921"/>
      <c r="XJ73" s="921"/>
      <c r="XK73" s="921"/>
      <c r="XL73" s="921"/>
      <c r="XM73" s="921"/>
      <c r="XN73" s="921"/>
      <c r="XO73" s="921"/>
      <c r="XP73" s="921"/>
      <c r="XQ73" s="921"/>
      <c r="XR73" s="921"/>
      <c r="XS73" s="921"/>
      <c r="XT73" s="921"/>
      <c r="XU73" s="921"/>
      <c r="XV73" s="921"/>
      <c r="XW73" s="921"/>
      <c r="XX73" s="921"/>
      <c r="XY73" s="921"/>
      <c r="XZ73" s="921"/>
      <c r="YA73" s="921"/>
      <c r="YB73" s="921"/>
      <c r="YC73" s="921"/>
      <c r="YD73" s="921"/>
      <c r="YE73" s="921"/>
      <c r="YF73" s="921"/>
      <c r="YG73" s="921"/>
      <c r="YH73" s="921"/>
      <c r="YI73" s="921"/>
      <c r="YJ73" s="921"/>
      <c r="YK73" s="921"/>
      <c r="YL73" s="921"/>
      <c r="YM73" s="921"/>
      <c r="YN73" s="921"/>
      <c r="YO73" s="921"/>
      <c r="YP73" s="921"/>
      <c r="YQ73" s="921"/>
      <c r="YR73" s="921"/>
      <c r="YS73" s="921"/>
      <c r="YT73" s="921"/>
      <c r="YU73" s="921"/>
      <c r="YV73" s="921"/>
      <c r="YW73" s="921"/>
      <c r="YX73" s="921"/>
      <c r="YY73" s="921"/>
      <c r="YZ73" s="921"/>
      <c r="ZA73" s="921"/>
      <c r="ZB73" s="921"/>
      <c r="ZC73" s="921"/>
      <c r="ZD73" s="921"/>
      <c r="ZE73" s="921"/>
      <c r="ZF73" s="921"/>
      <c r="ZG73" s="921"/>
      <c r="ZH73" s="921"/>
      <c r="ZI73" s="921"/>
      <c r="ZJ73" s="921"/>
      <c r="ZK73" s="921"/>
      <c r="ZL73" s="921"/>
      <c r="ZM73" s="921"/>
      <c r="ZN73" s="921"/>
      <c r="ZO73" s="921"/>
      <c r="ZP73" s="921"/>
      <c r="ZQ73" s="921"/>
      <c r="ZR73" s="921"/>
      <c r="ZS73" s="921"/>
      <c r="ZT73" s="921"/>
      <c r="ZU73" s="921"/>
      <c r="ZV73" s="921"/>
      <c r="ZW73" s="921"/>
      <c r="ZX73" s="921"/>
      <c r="ZY73" s="921"/>
      <c r="ZZ73" s="921"/>
      <c r="AAA73" s="921"/>
      <c r="AAB73" s="921"/>
      <c r="AAC73" s="921"/>
      <c r="AAD73" s="921"/>
      <c r="AAE73" s="921"/>
      <c r="AAF73" s="921"/>
      <c r="AAG73" s="921"/>
      <c r="AAH73" s="921"/>
      <c r="AAI73" s="921"/>
      <c r="AAJ73" s="921"/>
      <c r="AAK73" s="921"/>
      <c r="AAL73" s="921"/>
      <c r="AAM73" s="921"/>
      <c r="AAN73" s="921"/>
      <c r="AAO73" s="921"/>
      <c r="AAP73" s="921"/>
      <c r="AAQ73" s="921"/>
      <c r="AAR73" s="921"/>
      <c r="AAS73" s="921"/>
      <c r="AAT73" s="921"/>
      <c r="AAU73" s="921"/>
      <c r="AAV73" s="921"/>
      <c r="AAW73" s="921"/>
      <c r="AAX73" s="921"/>
      <c r="AAY73" s="921"/>
      <c r="AAZ73" s="921"/>
      <c r="ABA73" s="921"/>
      <c r="ABB73" s="921"/>
      <c r="ABC73" s="921"/>
      <c r="ABD73" s="921"/>
      <c r="ABE73" s="921"/>
      <c r="ABF73" s="921"/>
      <c r="ABG73" s="921"/>
      <c r="ABH73" s="921"/>
      <c r="ABI73" s="921"/>
      <c r="ABJ73" s="921"/>
      <c r="ABK73" s="921"/>
      <c r="ABL73" s="921"/>
      <c r="ABM73" s="921"/>
      <c r="ABN73" s="921"/>
      <c r="ABO73" s="921"/>
      <c r="ABP73" s="921"/>
      <c r="ABQ73" s="921"/>
      <c r="ABR73" s="921"/>
      <c r="ABS73" s="921"/>
      <c r="ABT73" s="921"/>
      <c r="ABU73" s="921"/>
      <c r="ABV73" s="921"/>
      <c r="ABW73" s="921"/>
      <c r="ABX73" s="921"/>
      <c r="ABY73" s="921"/>
      <c r="ABZ73" s="921"/>
      <c r="ACA73" s="921"/>
      <c r="ACB73" s="921"/>
      <c r="ACC73" s="921"/>
      <c r="ACD73" s="921"/>
      <c r="ACE73" s="921"/>
      <c r="ACF73" s="921"/>
      <c r="ACG73" s="921"/>
      <c r="ACH73" s="921"/>
      <c r="ACI73" s="921"/>
      <c r="ACJ73" s="921"/>
      <c r="ACK73" s="921"/>
      <c r="ACL73" s="921"/>
      <c r="ACM73" s="921"/>
      <c r="ACN73" s="921"/>
      <c r="ACO73" s="921"/>
      <c r="ACP73" s="921"/>
      <c r="ACQ73" s="921"/>
      <c r="ACR73" s="921"/>
      <c r="ACS73" s="921"/>
      <c r="ACT73" s="921"/>
      <c r="ACU73" s="921"/>
      <c r="ACV73" s="921"/>
      <c r="ACW73" s="921"/>
      <c r="ACX73" s="921"/>
      <c r="ACY73" s="921"/>
      <c r="ACZ73" s="921"/>
      <c r="ADA73" s="921"/>
      <c r="ADB73" s="921"/>
      <c r="ADC73" s="921"/>
      <c r="ADD73" s="921"/>
      <c r="ADE73" s="921"/>
      <c r="ADF73" s="921"/>
      <c r="ADG73" s="921"/>
      <c r="ADH73" s="921"/>
      <c r="ADI73" s="921"/>
      <c r="ADJ73" s="921"/>
      <c r="ADK73" s="921"/>
      <c r="ADL73" s="921"/>
      <c r="ADM73" s="921"/>
      <c r="ADN73" s="921"/>
      <c r="ADO73" s="921"/>
      <c r="ADP73" s="921"/>
      <c r="ADQ73" s="921"/>
      <c r="ADR73" s="921"/>
      <c r="ADS73" s="921"/>
      <c r="ADT73" s="921"/>
      <c r="ADU73" s="921"/>
      <c r="ADV73" s="921"/>
      <c r="ADW73" s="921"/>
      <c r="ADX73" s="921"/>
      <c r="ADY73" s="921"/>
      <c r="ADZ73" s="921"/>
      <c r="AEA73" s="921"/>
      <c r="AEB73" s="921"/>
      <c r="AEC73" s="921"/>
      <c r="AED73" s="921"/>
      <c r="AEE73" s="921"/>
      <c r="AEF73" s="921"/>
      <c r="AEG73" s="921"/>
      <c r="AEH73" s="921"/>
      <c r="AEI73" s="921"/>
      <c r="AEJ73" s="921"/>
      <c r="AEK73" s="921"/>
      <c r="AEL73" s="921"/>
      <c r="AEM73" s="921"/>
      <c r="AEN73" s="921"/>
      <c r="AEO73" s="921"/>
      <c r="AEP73" s="921"/>
      <c r="AEQ73" s="921"/>
      <c r="AER73" s="921"/>
      <c r="AES73" s="921"/>
      <c r="AET73" s="921"/>
      <c r="AEU73" s="921"/>
      <c r="AEV73" s="921"/>
      <c r="AEW73" s="921"/>
      <c r="AEX73" s="921"/>
      <c r="AEY73" s="921"/>
      <c r="AEZ73" s="921"/>
      <c r="AFA73" s="921"/>
      <c r="AFB73" s="921"/>
      <c r="AFC73" s="921"/>
      <c r="AFD73" s="921"/>
      <c r="AFE73" s="921"/>
      <c r="AFF73" s="921"/>
      <c r="AFG73" s="921"/>
      <c r="AFH73" s="921"/>
      <c r="AFI73" s="921"/>
      <c r="AFJ73" s="921"/>
      <c r="AFK73" s="921"/>
      <c r="AFL73" s="921"/>
      <c r="AFM73" s="921"/>
      <c r="AFN73" s="921"/>
      <c r="AFO73" s="921"/>
      <c r="AFP73" s="921"/>
      <c r="AFQ73" s="921"/>
      <c r="AFR73" s="921"/>
      <c r="AFS73" s="921"/>
      <c r="AFT73" s="921"/>
      <c r="AFU73" s="921"/>
      <c r="AFV73" s="921"/>
      <c r="AFW73" s="921"/>
      <c r="AFX73" s="921"/>
      <c r="AFY73" s="921"/>
      <c r="AFZ73" s="921"/>
      <c r="AGA73" s="921"/>
      <c r="AGB73" s="921"/>
      <c r="AGC73" s="921"/>
      <c r="AGD73" s="921"/>
      <c r="AGE73" s="921"/>
      <c r="AGF73" s="921"/>
      <c r="AGG73" s="921"/>
      <c r="AGH73" s="921"/>
      <c r="AGI73" s="921"/>
      <c r="AGJ73" s="921"/>
      <c r="AGK73" s="921"/>
      <c r="AGL73" s="921"/>
      <c r="AGM73" s="921"/>
      <c r="AGN73" s="921"/>
      <c r="AGO73" s="921"/>
      <c r="AGP73" s="921"/>
      <c r="AGQ73" s="921"/>
      <c r="AGR73" s="921"/>
      <c r="AGS73" s="921"/>
      <c r="AGT73" s="921"/>
      <c r="AGU73" s="921"/>
      <c r="AGV73" s="921"/>
      <c r="AGW73" s="921"/>
      <c r="AGX73" s="921"/>
      <c r="AGY73" s="921"/>
      <c r="AGZ73" s="921"/>
      <c r="AHA73" s="921"/>
      <c r="AHB73" s="921"/>
      <c r="AHC73" s="921"/>
      <c r="AHD73" s="921"/>
      <c r="AHE73" s="921"/>
      <c r="AHF73" s="921"/>
      <c r="AHG73" s="921"/>
      <c r="AHH73" s="921"/>
      <c r="AHI73" s="921"/>
      <c r="AHJ73" s="921"/>
      <c r="AHK73" s="921"/>
      <c r="AHL73" s="921"/>
      <c r="AHM73" s="921"/>
      <c r="AHN73" s="921"/>
      <c r="AHO73" s="921"/>
      <c r="AHP73" s="921"/>
      <c r="AHQ73" s="921"/>
      <c r="AHR73" s="921"/>
      <c r="AHS73" s="921"/>
      <c r="AHT73" s="921"/>
      <c r="AHU73" s="921"/>
      <c r="AHV73" s="921"/>
      <c r="AHW73" s="921"/>
      <c r="AHX73" s="921"/>
      <c r="AHY73" s="921"/>
      <c r="AHZ73" s="921"/>
      <c r="AIA73" s="921"/>
      <c r="AIB73" s="921"/>
      <c r="AIC73" s="921"/>
      <c r="AID73" s="921"/>
      <c r="AIE73" s="921"/>
      <c r="AIF73" s="921"/>
      <c r="AIG73" s="921"/>
      <c r="AIH73" s="921"/>
      <c r="AII73" s="921"/>
      <c r="AIJ73" s="921"/>
      <c r="AIK73" s="921"/>
      <c r="AIL73" s="921"/>
      <c r="AIM73" s="921"/>
      <c r="AIN73" s="921"/>
      <c r="AIO73" s="921"/>
      <c r="AIP73" s="921"/>
      <c r="AIQ73" s="921"/>
      <c r="AIR73" s="921"/>
      <c r="AIS73" s="921"/>
      <c r="AIT73" s="921"/>
      <c r="AIU73" s="921"/>
      <c r="AIV73" s="921"/>
      <c r="AIW73" s="921"/>
      <c r="AIX73" s="921"/>
      <c r="AIY73" s="921"/>
      <c r="AIZ73" s="921"/>
      <c r="AJA73" s="921"/>
      <c r="AJB73" s="921"/>
      <c r="AJC73" s="921"/>
      <c r="AJD73" s="921"/>
      <c r="AJE73" s="921"/>
      <c r="AJF73" s="921"/>
      <c r="AJG73" s="921"/>
      <c r="AJH73" s="921"/>
      <c r="AJI73" s="921"/>
      <c r="AJJ73" s="921"/>
      <c r="AJK73" s="921"/>
      <c r="AJL73" s="921"/>
      <c r="AJM73" s="921"/>
      <c r="AJN73" s="921"/>
      <c r="AJO73" s="921"/>
      <c r="AJP73" s="921"/>
      <c r="AJQ73" s="921"/>
      <c r="AJR73" s="921"/>
      <c r="AJS73" s="921"/>
      <c r="AJT73" s="921"/>
      <c r="AJU73" s="921"/>
      <c r="AJV73" s="921"/>
      <c r="AJW73" s="921"/>
      <c r="AJX73" s="921"/>
      <c r="AJY73" s="921"/>
      <c r="AJZ73" s="921"/>
      <c r="AKA73" s="921"/>
      <c r="AKB73" s="921"/>
      <c r="AKC73" s="921"/>
      <c r="AKD73" s="921"/>
      <c r="AKE73" s="921"/>
      <c r="AKF73" s="921"/>
      <c r="AKG73" s="921"/>
      <c r="AKH73" s="921"/>
      <c r="AKI73" s="921"/>
      <c r="AKJ73" s="921"/>
      <c r="AKK73" s="921"/>
      <c r="AKL73" s="921"/>
      <c r="AKM73" s="921"/>
      <c r="AKN73" s="921"/>
      <c r="AKO73" s="921"/>
      <c r="AKP73" s="921"/>
      <c r="AKQ73" s="921"/>
      <c r="AKR73" s="921"/>
      <c r="AKS73" s="921"/>
      <c r="AKT73" s="921"/>
      <c r="AKU73" s="921"/>
      <c r="AKV73" s="921"/>
      <c r="AKW73" s="921"/>
      <c r="AKX73" s="921"/>
      <c r="AKY73" s="921"/>
      <c r="AKZ73" s="921"/>
      <c r="ALA73" s="921"/>
      <c r="ALB73" s="921"/>
      <c r="ALC73" s="921"/>
      <c r="ALD73" s="921"/>
      <c r="ALE73" s="921"/>
      <c r="ALF73" s="921"/>
      <c r="ALG73" s="921"/>
      <c r="ALH73" s="921"/>
      <c r="ALI73" s="921"/>
      <c r="ALJ73" s="921"/>
      <c r="ALK73" s="921"/>
      <c r="ALL73" s="921"/>
      <c r="ALM73" s="921"/>
      <c r="ALN73" s="921"/>
      <c r="ALO73" s="921"/>
      <c r="ALP73" s="921"/>
      <c r="ALQ73" s="921"/>
      <c r="ALR73" s="921"/>
      <c r="ALS73" s="921"/>
      <c r="ALT73" s="921"/>
      <c r="ALU73" s="921"/>
      <c r="ALV73" s="921"/>
      <c r="ALW73" s="921"/>
      <c r="ALX73" s="921"/>
      <c r="ALY73" s="921"/>
      <c r="ALZ73" s="921"/>
      <c r="AMA73" s="921"/>
      <c r="AMB73" s="921"/>
      <c r="AMC73" s="921"/>
      <c r="AMD73" s="921"/>
      <c r="AME73" s="921"/>
      <c r="AMF73" s="921"/>
      <c r="AMG73" s="921"/>
      <c r="AMH73" s="921"/>
      <c r="AMI73" s="921"/>
      <c r="AMJ73" s="921"/>
      <c r="AMK73" s="921"/>
      <c r="AML73" s="921"/>
      <c r="AMM73" s="921"/>
      <c r="AMN73" s="921"/>
      <c r="AMO73" s="921"/>
      <c r="AMP73" s="921"/>
      <c r="AMQ73" s="921"/>
      <c r="AMR73" s="921"/>
      <c r="AMS73" s="921"/>
      <c r="AMT73" s="921"/>
      <c r="AMU73" s="921"/>
      <c r="AMV73" s="921"/>
      <c r="AMW73" s="921"/>
      <c r="AMX73" s="921"/>
      <c r="AMY73" s="921"/>
      <c r="AMZ73" s="921"/>
      <c r="ANA73" s="921"/>
      <c r="ANB73" s="921"/>
      <c r="ANC73" s="921"/>
      <c r="AND73" s="921"/>
      <c r="ANE73" s="921"/>
      <c r="ANF73" s="921"/>
      <c r="ANG73" s="921"/>
      <c r="ANH73" s="921"/>
      <c r="ANI73" s="921"/>
      <c r="ANJ73" s="921"/>
      <c r="ANK73" s="921"/>
      <c r="ANL73" s="921"/>
      <c r="ANM73" s="921"/>
      <c r="ANN73" s="921"/>
      <c r="ANO73" s="921"/>
      <c r="ANP73" s="921"/>
      <c r="ANQ73" s="921"/>
      <c r="ANR73" s="921"/>
      <c r="ANS73" s="921"/>
      <c r="ANT73" s="921"/>
      <c r="ANU73" s="921"/>
      <c r="ANV73" s="921"/>
      <c r="ANW73" s="921"/>
      <c r="ANX73" s="921"/>
      <c r="ANY73" s="921"/>
      <c r="ANZ73" s="921"/>
      <c r="AOA73" s="921"/>
      <c r="AOB73" s="921"/>
      <c r="AOC73" s="921"/>
      <c r="AOD73" s="921"/>
      <c r="AOE73" s="921"/>
      <c r="AOF73" s="921"/>
      <c r="AOG73" s="921"/>
      <c r="AOH73" s="921"/>
      <c r="AOI73" s="921"/>
      <c r="AOJ73" s="921"/>
      <c r="AOK73" s="921"/>
      <c r="AOL73" s="921"/>
      <c r="AOM73" s="921"/>
      <c r="AON73" s="921"/>
      <c r="AOO73" s="921"/>
      <c r="AOP73" s="921"/>
      <c r="AOQ73" s="921"/>
      <c r="AOR73" s="921"/>
      <c r="AOS73" s="921"/>
      <c r="AOT73" s="921"/>
      <c r="AOU73" s="921"/>
      <c r="AOV73" s="921"/>
      <c r="AOW73" s="921"/>
      <c r="AOX73" s="921"/>
      <c r="AOY73" s="921"/>
      <c r="AOZ73" s="921"/>
      <c r="APA73" s="921"/>
      <c r="APB73" s="921"/>
      <c r="APC73" s="921"/>
      <c r="APD73" s="921"/>
      <c r="APE73" s="921"/>
      <c r="APF73" s="921"/>
      <c r="APG73" s="921"/>
      <c r="APH73" s="921"/>
      <c r="API73" s="921"/>
      <c r="APJ73" s="921"/>
      <c r="APK73" s="921"/>
      <c r="APL73" s="921"/>
      <c r="APM73" s="921"/>
      <c r="APN73" s="921"/>
      <c r="APO73" s="921"/>
      <c r="APP73" s="921"/>
      <c r="APQ73" s="921"/>
      <c r="APR73" s="921"/>
      <c r="APS73" s="921"/>
      <c r="APT73" s="921"/>
      <c r="APU73" s="921"/>
      <c r="APV73" s="921"/>
      <c r="APW73" s="921"/>
      <c r="APX73" s="921"/>
      <c r="APY73" s="921"/>
      <c r="APZ73" s="921"/>
      <c r="AQA73" s="921"/>
      <c r="AQB73" s="921"/>
      <c r="AQC73" s="921"/>
      <c r="AQD73" s="921"/>
      <c r="AQE73" s="921"/>
      <c r="AQF73" s="921"/>
      <c r="AQG73" s="921"/>
      <c r="AQH73" s="921"/>
      <c r="AQI73" s="921"/>
      <c r="AQJ73" s="921"/>
      <c r="AQK73" s="921"/>
      <c r="AQL73" s="921"/>
      <c r="AQM73" s="921"/>
      <c r="AQN73" s="921"/>
      <c r="AQO73" s="921"/>
      <c r="AQP73" s="921"/>
      <c r="AQQ73" s="921"/>
      <c r="AQR73" s="921"/>
      <c r="AQS73" s="921"/>
      <c r="AQT73" s="921"/>
      <c r="AQU73" s="921"/>
      <c r="AQV73" s="921"/>
      <c r="AQW73" s="921"/>
      <c r="AQX73" s="921"/>
      <c r="AQY73" s="921"/>
      <c r="AQZ73" s="921"/>
      <c r="ARA73" s="921"/>
      <c r="ARB73" s="921"/>
      <c r="ARC73" s="921"/>
      <c r="ARD73" s="921"/>
      <c r="ARE73" s="921"/>
      <c r="ARF73" s="921"/>
      <c r="ARG73" s="921"/>
      <c r="ARH73" s="921"/>
      <c r="ARI73" s="921"/>
      <c r="ARJ73" s="921"/>
      <c r="ARK73" s="921"/>
      <c r="ARL73" s="921"/>
      <c r="ARM73" s="921"/>
      <c r="ARN73" s="921"/>
      <c r="ARO73" s="921"/>
      <c r="ARP73" s="921"/>
      <c r="ARQ73" s="921"/>
      <c r="ARR73" s="921"/>
      <c r="ARS73" s="921"/>
      <c r="ART73" s="921"/>
      <c r="ARU73" s="921"/>
      <c r="ARV73" s="921"/>
      <c r="ARW73" s="921"/>
      <c r="ARX73" s="921"/>
      <c r="ARY73" s="921"/>
      <c r="ARZ73" s="921"/>
      <c r="ASA73" s="921"/>
      <c r="ASB73" s="921"/>
      <c r="ASC73" s="921"/>
      <c r="ASD73" s="921"/>
      <c r="ASE73" s="921"/>
      <c r="ASF73" s="921"/>
      <c r="ASG73" s="921"/>
      <c r="ASH73" s="921"/>
      <c r="ASI73" s="921"/>
      <c r="ASJ73" s="921"/>
      <c r="ASK73" s="921"/>
      <c r="ASL73" s="921"/>
      <c r="ASM73" s="921"/>
      <c r="ASN73" s="921"/>
      <c r="ASO73" s="921"/>
      <c r="ASP73" s="921"/>
      <c r="ASQ73" s="921"/>
      <c r="ASR73" s="921"/>
      <c r="ASS73" s="921"/>
      <c r="AST73" s="921"/>
      <c r="ASU73" s="921"/>
      <c r="ASV73" s="921"/>
      <c r="ASW73" s="921"/>
      <c r="ASX73" s="921"/>
      <c r="ASY73" s="921"/>
      <c r="ASZ73" s="921"/>
      <c r="ATA73" s="921"/>
      <c r="ATB73" s="921"/>
      <c r="ATC73" s="921"/>
      <c r="ATD73" s="921"/>
      <c r="ATE73" s="921"/>
      <c r="ATF73" s="921"/>
      <c r="ATG73" s="921"/>
      <c r="ATH73" s="921"/>
      <c r="ATI73" s="921"/>
      <c r="ATJ73" s="921"/>
      <c r="ATK73" s="921"/>
      <c r="ATL73" s="921"/>
      <c r="ATM73" s="921"/>
      <c r="ATN73" s="921"/>
      <c r="ATO73" s="921"/>
      <c r="ATP73" s="921"/>
      <c r="ATQ73" s="921"/>
      <c r="ATR73" s="921"/>
      <c r="ATS73" s="921"/>
      <c r="ATT73" s="921"/>
      <c r="ATU73" s="921"/>
      <c r="ATV73" s="921"/>
      <c r="ATW73" s="921"/>
      <c r="ATX73" s="921"/>
      <c r="ATY73" s="921"/>
      <c r="ATZ73" s="921"/>
      <c r="AUA73" s="921"/>
      <c r="AUB73" s="921"/>
      <c r="AUC73" s="921"/>
      <c r="AUD73" s="921"/>
      <c r="AUE73" s="921"/>
      <c r="AUF73" s="921"/>
      <c r="AUG73" s="921"/>
      <c r="AUH73" s="921"/>
      <c r="AUI73" s="921"/>
      <c r="AUJ73" s="921"/>
      <c r="AUK73" s="921"/>
      <c r="AUL73" s="921"/>
      <c r="AUM73" s="921"/>
      <c r="AUN73" s="921"/>
      <c r="AUO73" s="921"/>
      <c r="AUP73" s="921"/>
      <c r="AUQ73" s="921"/>
      <c r="AUR73" s="921"/>
      <c r="AUS73" s="921"/>
      <c r="AUT73" s="921"/>
      <c r="AUU73" s="921"/>
      <c r="AUV73" s="921"/>
      <c r="AUW73" s="921"/>
      <c r="AUX73" s="921"/>
      <c r="AUY73" s="921"/>
      <c r="AUZ73" s="921"/>
      <c r="AVA73" s="921"/>
      <c r="AVB73" s="921"/>
      <c r="AVC73" s="921"/>
      <c r="AVD73" s="921"/>
      <c r="AVE73" s="921"/>
      <c r="AVF73" s="921"/>
      <c r="AVG73" s="921"/>
      <c r="AVH73" s="921"/>
      <c r="AVI73" s="921"/>
      <c r="AVJ73" s="921"/>
      <c r="AVK73" s="921"/>
      <c r="AVL73" s="921"/>
      <c r="AVM73" s="921"/>
      <c r="AVN73" s="921"/>
      <c r="AVO73" s="921"/>
      <c r="AVP73" s="921"/>
      <c r="AVQ73" s="921"/>
      <c r="AVR73" s="921"/>
      <c r="AVS73" s="921"/>
      <c r="AVT73" s="921"/>
      <c r="AVU73" s="921"/>
      <c r="AVV73" s="921"/>
      <c r="AVW73" s="921"/>
      <c r="AVX73" s="921"/>
      <c r="AVY73" s="921"/>
      <c r="AVZ73" s="921"/>
      <c r="AWA73" s="921"/>
      <c r="AWB73" s="921"/>
      <c r="AWC73" s="921"/>
      <c r="AWD73" s="921"/>
      <c r="AWE73" s="921"/>
      <c r="AWF73" s="921"/>
      <c r="AWG73" s="921"/>
      <c r="AWH73" s="921"/>
      <c r="AWI73" s="921"/>
      <c r="AWJ73" s="921"/>
      <c r="AWK73" s="921"/>
      <c r="AWL73" s="921"/>
      <c r="AWM73" s="921"/>
      <c r="AWN73" s="921"/>
      <c r="AWO73" s="921"/>
      <c r="AWP73" s="921"/>
      <c r="AWQ73" s="921"/>
      <c r="AWR73" s="921"/>
      <c r="AWS73" s="921"/>
      <c r="AWT73" s="921"/>
      <c r="AWU73" s="921"/>
      <c r="AWV73" s="921"/>
      <c r="AWW73" s="921"/>
      <c r="AWX73" s="921"/>
      <c r="AWY73" s="921"/>
      <c r="AWZ73" s="921"/>
      <c r="AXA73" s="921"/>
      <c r="AXB73" s="921"/>
      <c r="AXC73" s="921"/>
      <c r="AXD73" s="921"/>
      <c r="AXE73" s="921"/>
      <c r="AXF73" s="921"/>
      <c r="AXG73" s="921"/>
      <c r="AXH73" s="921"/>
      <c r="AXI73" s="921"/>
      <c r="AXJ73" s="921"/>
      <c r="AXK73" s="921"/>
      <c r="AXL73" s="921"/>
      <c r="AXM73" s="921"/>
      <c r="AXN73" s="921"/>
      <c r="AXO73" s="921"/>
      <c r="AXP73" s="921"/>
      <c r="AXQ73" s="921"/>
      <c r="AXR73" s="921"/>
      <c r="AXS73" s="921"/>
      <c r="AXT73" s="921"/>
      <c r="AXU73" s="921"/>
      <c r="AXV73" s="921"/>
      <c r="AXW73" s="921"/>
      <c r="AXX73" s="921"/>
      <c r="AXY73" s="921"/>
      <c r="AXZ73" s="921"/>
      <c r="AYA73" s="921"/>
      <c r="AYB73" s="921"/>
      <c r="AYC73" s="921"/>
      <c r="AYD73" s="921"/>
      <c r="AYE73" s="921"/>
      <c r="AYF73" s="921"/>
      <c r="AYG73" s="921"/>
      <c r="AYH73" s="921"/>
      <c r="AYI73" s="921"/>
      <c r="AYJ73" s="921"/>
      <c r="AYK73" s="921"/>
      <c r="AYL73" s="921"/>
      <c r="AYM73" s="921"/>
      <c r="AYN73" s="921"/>
      <c r="AYO73" s="921"/>
      <c r="AYP73" s="921"/>
      <c r="AYQ73" s="921"/>
      <c r="AYR73" s="921"/>
      <c r="AYS73" s="921"/>
      <c r="AYT73" s="921"/>
      <c r="AYU73" s="921"/>
      <c r="AYV73" s="921"/>
      <c r="AYW73" s="921"/>
      <c r="AYX73" s="921"/>
      <c r="AYY73" s="921"/>
      <c r="AYZ73" s="921"/>
      <c r="AZA73" s="921"/>
      <c r="AZB73" s="921"/>
      <c r="AZC73" s="921"/>
      <c r="AZD73" s="921"/>
      <c r="AZE73" s="921"/>
      <c r="AZF73" s="921"/>
      <c r="AZG73" s="921"/>
      <c r="AZH73" s="921"/>
      <c r="AZI73" s="921"/>
      <c r="AZJ73" s="921"/>
      <c r="AZK73" s="921"/>
      <c r="AZL73" s="921"/>
      <c r="AZM73" s="921"/>
      <c r="AZN73" s="921"/>
      <c r="AZO73" s="921"/>
      <c r="AZP73" s="921"/>
      <c r="AZQ73" s="921"/>
      <c r="AZR73" s="921"/>
      <c r="AZS73" s="921"/>
      <c r="AZT73" s="921"/>
      <c r="AZU73" s="921"/>
      <c r="AZV73" s="921"/>
      <c r="AZW73" s="921"/>
      <c r="AZX73" s="921"/>
      <c r="AZY73" s="921"/>
      <c r="AZZ73" s="921"/>
      <c r="BAA73" s="921"/>
      <c r="BAB73" s="921"/>
      <c r="BAC73" s="921"/>
      <c r="BAD73" s="921"/>
      <c r="BAE73" s="921"/>
      <c r="BAF73" s="921"/>
      <c r="BAG73" s="921"/>
      <c r="BAH73" s="921"/>
      <c r="BAI73" s="921"/>
      <c r="BAJ73" s="921"/>
      <c r="BAK73" s="921"/>
      <c r="BAL73" s="921"/>
      <c r="BAM73" s="921"/>
      <c r="BAN73" s="921"/>
      <c r="BAO73" s="921"/>
      <c r="BAP73" s="921"/>
      <c r="BAQ73" s="921"/>
      <c r="BAR73" s="921"/>
      <c r="BAS73" s="921"/>
      <c r="BAT73" s="921"/>
      <c r="BAU73" s="921"/>
      <c r="BAV73" s="921"/>
      <c r="BAW73" s="921"/>
      <c r="BAX73" s="921"/>
      <c r="BAY73" s="921"/>
      <c r="BAZ73" s="921"/>
      <c r="BBA73" s="921"/>
      <c r="BBB73" s="921"/>
      <c r="BBC73" s="921"/>
      <c r="BBD73" s="921"/>
      <c r="BBE73" s="921"/>
      <c r="BBF73" s="921"/>
      <c r="BBG73" s="921"/>
      <c r="BBH73" s="921"/>
      <c r="BBI73" s="921"/>
      <c r="BBJ73" s="921"/>
      <c r="BBK73" s="921"/>
      <c r="BBL73" s="921"/>
      <c r="BBM73" s="921"/>
      <c r="BBN73" s="921"/>
      <c r="BBO73" s="921"/>
      <c r="BBP73" s="921"/>
      <c r="BBQ73" s="921"/>
      <c r="BBR73" s="921"/>
      <c r="BBS73" s="921"/>
      <c r="BBT73" s="921"/>
      <c r="BBU73" s="921"/>
      <c r="BBV73" s="921"/>
      <c r="BBW73" s="921"/>
      <c r="BBX73" s="921"/>
      <c r="BBY73" s="921"/>
      <c r="BBZ73" s="921"/>
      <c r="BCA73" s="921"/>
      <c r="BCB73" s="921"/>
      <c r="BCC73" s="921"/>
      <c r="BCD73" s="921"/>
      <c r="BCE73" s="921"/>
      <c r="BCF73" s="921"/>
      <c r="BCG73" s="921"/>
      <c r="BCH73" s="921"/>
      <c r="BCI73" s="921"/>
      <c r="BCJ73" s="921"/>
      <c r="BCK73" s="921"/>
      <c r="BCL73" s="921"/>
      <c r="BCM73" s="921"/>
      <c r="BCN73" s="921"/>
      <c r="BCO73" s="921"/>
      <c r="BCP73" s="921"/>
      <c r="BCQ73" s="921"/>
      <c r="BCR73" s="921"/>
      <c r="BCS73" s="921"/>
      <c r="BCT73" s="921"/>
      <c r="BCU73" s="921"/>
      <c r="BCV73" s="921"/>
      <c r="BCW73" s="921"/>
      <c r="BCX73" s="921"/>
      <c r="BCY73" s="921"/>
      <c r="BCZ73" s="921"/>
      <c r="BDA73" s="921"/>
      <c r="BDB73" s="921"/>
      <c r="BDC73" s="921"/>
      <c r="BDD73" s="921"/>
      <c r="BDE73" s="921"/>
      <c r="BDF73" s="921"/>
      <c r="BDG73" s="921"/>
      <c r="BDH73" s="921"/>
      <c r="BDI73" s="921"/>
      <c r="BDJ73" s="921"/>
      <c r="BDK73" s="921"/>
      <c r="BDL73" s="921"/>
      <c r="BDM73" s="921"/>
      <c r="BDN73" s="921"/>
      <c r="BDO73" s="921"/>
      <c r="BDP73" s="921"/>
      <c r="BDQ73" s="921"/>
      <c r="BDR73" s="921"/>
      <c r="BDS73" s="921"/>
      <c r="BDT73" s="921"/>
      <c r="BDU73" s="921"/>
      <c r="BDV73" s="921"/>
      <c r="BDW73" s="921"/>
      <c r="BDX73" s="921"/>
      <c r="BDY73" s="921"/>
      <c r="BDZ73" s="921"/>
      <c r="BEA73" s="921"/>
      <c r="BEB73" s="921"/>
      <c r="BEC73" s="921"/>
      <c r="BED73" s="921"/>
      <c r="BEE73" s="921"/>
      <c r="BEF73" s="921"/>
      <c r="BEG73" s="921"/>
      <c r="BEH73" s="921"/>
      <c r="BEI73" s="921"/>
      <c r="BEJ73" s="921"/>
      <c r="BEK73" s="921"/>
      <c r="BEL73" s="921"/>
      <c r="BEM73" s="921"/>
      <c r="BEN73" s="921"/>
      <c r="BEO73" s="921"/>
      <c r="BEP73" s="921"/>
      <c r="BEQ73" s="921"/>
      <c r="BER73" s="921"/>
      <c r="BES73" s="921"/>
      <c r="BET73" s="921"/>
      <c r="BEU73" s="921"/>
      <c r="BEV73" s="921"/>
      <c r="BEW73" s="921"/>
      <c r="BEX73" s="921"/>
      <c r="BEY73" s="921"/>
      <c r="BEZ73" s="921"/>
      <c r="BFA73" s="921"/>
      <c r="BFB73" s="921"/>
      <c r="BFC73" s="921"/>
      <c r="BFD73" s="921"/>
      <c r="BFE73" s="921"/>
      <c r="BFF73" s="921"/>
      <c r="BFG73" s="921"/>
      <c r="BFH73" s="921"/>
      <c r="BFI73" s="921"/>
      <c r="BFJ73" s="921"/>
      <c r="BFK73" s="921"/>
      <c r="BFL73" s="921"/>
      <c r="BFM73" s="921"/>
      <c r="BFN73" s="921"/>
      <c r="BFO73" s="921"/>
      <c r="BFP73" s="921"/>
      <c r="BFQ73" s="921"/>
      <c r="BFR73" s="921"/>
      <c r="BFS73" s="921"/>
      <c r="BFT73" s="921"/>
      <c r="BFU73" s="921"/>
      <c r="BFV73" s="921"/>
      <c r="BFW73" s="921"/>
      <c r="BFX73" s="921"/>
      <c r="BFY73" s="921"/>
      <c r="BFZ73" s="921"/>
      <c r="BGA73" s="921"/>
      <c r="BGB73" s="921"/>
      <c r="BGC73" s="921"/>
      <c r="BGD73" s="921"/>
      <c r="BGE73" s="921"/>
      <c r="BGF73" s="921"/>
      <c r="BGG73" s="921"/>
      <c r="BGH73" s="921"/>
      <c r="BGI73" s="921"/>
      <c r="BGJ73" s="921"/>
      <c r="BGK73" s="921"/>
      <c r="BGL73" s="921"/>
      <c r="BGM73" s="921"/>
      <c r="BGN73" s="921"/>
      <c r="BGO73" s="921"/>
      <c r="BGP73" s="921"/>
      <c r="BGQ73" s="921"/>
      <c r="BGR73" s="921"/>
      <c r="BGS73" s="921"/>
      <c r="BGT73" s="921"/>
      <c r="BGU73" s="921"/>
      <c r="BGV73" s="921"/>
      <c r="BGW73" s="921"/>
      <c r="BGX73" s="921"/>
      <c r="BGY73" s="921"/>
      <c r="BGZ73" s="921"/>
      <c r="BHA73" s="921"/>
      <c r="BHB73" s="921"/>
      <c r="BHC73" s="921"/>
      <c r="BHD73" s="921"/>
      <c r="BHE73" s="921"/>
      <c r="BHF73" s="921"/>
      <c r="BHG73" s="921"/>
      <c r="BHH73" s="921"/>
      <c r="BHI73" s="921"/>
      <c r="BHJ73" s="921"/>
      <c r="BHK73" s="921"/>
      <c r="BHL73" s="921"/>
      <c r="BHM73" s="921"/>
      <c r="BHN73" s="921"/>
      <c r="BHO73" s="921"/>
      <c r="BHP73" s="921"/>
      <c r="BHQ73" s="921"/>
      <c r="BHR73" s="921"/>
      <c r="BHS73" s="921"/>
      <c r="BHT73" s="921"/>
      <c r="BHU73" s="921"/>
      <c r="BHV73" s="921"/>
      <c r="BHW73" s="921"/>
      <c r="BHX73" s="921"/>
      <c r="BHY73" s="921"/>
      <c r="BHZ73" s="921"/>
      <c r="BIA73" s="921"/>
      <c r="BIB73" s="921"/>
      <c r="BIC73" s="921"/>
      <c r="BID73" s="921"/>
      <c r="BIE73" s="921"/>
      <c r="BIF73" s="921"/>
      <c r="BIG73" s="921"/>
      <c r="BIH73" s="921"/>
      <c r="BII73" s="921"/>
      <c r="BIJ73" s="921"/>
      <c r="BIK73" s="921"/>
      <c r="BIL73" s="921"/>
      <c r="BIM73" s="921"/>
      <c r="BIN73" s="921"/>
      <c r="BIO73" s="921"/>
      <c r="BIP73" s="921"/>
      <c r="BIQ73" s="921"/>
      <c r="BIR73" s="921"/>
      <c r="BIS73" s="921"/>
      <c r="BIT73" s="921"/>
      <c r="BIU73" s="921"/>
      <c r="BIV73" s="921"/>
      <c r="BIW73" s="921"/>
      <c r="BIX73" s="921"/>
      <c r="BIY73" s="921"/>
      <c r="BIZ73" s="921"/>
      <c r="BJA73" s="921"/>
      <c r="BJB73" s="921"/>
      <c r="BJC73" s="921"/>
      <c r="BJD73" s="921"/>
      <c r="BJE73" s="921"/>
      <c r="BJF73" s="921"/>
      <c r="BJG73" s="921"/>
      <c r="BJH73" s="921"/>
      <c r="BJI73" s="921"/>
      <c r="BJJ73" s="921"/>
      <c r="BJK73" s="921"/>
      <c r="BJL73" s="921"/>
      <c r="BJM73" s="921"/>
      <c r="BJN73" s="921"/>
      <c r="BJO73" s="921"/>
      <c r="BJP73" s="921"/>
      <c r="BJQ73" s="921"/>
      <c r="BJR73" s="921"/>
      <c r="BJS73" s="921"/>
      <c r="BJT73" s="921"/>
      <c r="BJU73" s="921"/>
      <c r="BJV73" s="921"/>
      <c r="BJW73" s="921"/>
      <c r="BJX73" s="921"/>
      <c r="BJY73" s="921"/>
      <c r="BJZ73" s="921"/>
      <c r="BKA73" s="921"/>
      <c r="BKB73" s="921"/>
      <c r="BKC73" s="921"/>
      <c r="BKD73" s="921"/>
      <c r="BKE73" s="921"/>
      <c r="BKF73" s="921"/>
      <c r="BKG73" s="921"/>
      <c r="BKH73" s="921"/>
      <c r="BKI73" s="921"/>
      <c r="BKJ73" s="921"/>
      <c r="BKK73" s="921"/>
      <c r="BKL73" s="921"/>
      <c r="BKM73" s="921"/>
      <c r="BKN73" s="921"/>
      <c r="BKO73" s="921"/>
      <c r="BKP73" s="921"/>
      <c r="BKQ73" s="921"/>
      <c r="BKR73" s="921"/>
      <c r="BKS73" s="921"/>
      <c r="BKT73" s="921"/>
      <c r="BKU73" s="921"/>
      <c r="BKV73" s="921"/>
      <c r="BKW73" s="921"/>
      <c r="BKX73" s="921"/>
      <c r="BKY73" s="921"/>
      <c r="BKZ73" s="921"/>
      <c r="BLA73" s="921"/>
      <c r="BLB73" s="921"/>
      <c r="BLC73" s="921"/>
      <c r="BLD73" s="921"/>
      <c r="BLE73" s="921"/>
      <c r="BLF73" s="921"/>
      <c r="BLG73" s="921"/>
      <c r="BLH73" s="921"/>
      <c r="BLI73" s="921"/>
      <c r="BLJ73" s="921"/>
      <c r="BLK73" s="921"/>
      <c r="BLL73" s="921"/>
      <c r="BLM73" s="921"/>
      <c r="BLN73" s="921"/>
      <c r="BLO73" s="921"/>
      <c r="BLP73" s="921"/>
      <c r="BLQ73" s="921"/>
      <c r="BLR73" s="921"/>
      <c r="BLS73" s="921"/>
      <c r="BLT73" s="921"/>
      <c r="BLU73" s="921"/>
      <c r="BLV73" s="921"/>
      <c r="BLW73" s="921"/>
      <c r="BLX73" s="921"/>
      <c r="BLY73" s="921"/>
      <c r="BLZ73" s="921"/>
      <c r="BMA73" s="921"/>
      <c r="BMB73" s="921"/>
      <c r="BMC73" s="921"/>
      <c r="BMD73" s="921"/>
      <c r="BME73" s="921"/>
      <c r="BMF73" s="921"/>
      <c r="BMG73" s="921"/>
      <c r="BMH73" s="921"/>
      <c r="BMI73" s="921"/>
      <c r="BMJ73" s="921"/>
      <c r="BMK73" s="921"/>
      <c r="BML73" s="921"/>
      <c r="BMM73" s="921"/>
      <c r="BMN73" s="921"/>
      <c r="BMO73" s="921"/>
      <c r="BMP73" s="921"/>
      <c r="BMQ73" s="921"/>
      <c r="BMR73" s="921"/>
      <c r="BMS73" s="921"/>
      <c r="BMT73" s="921"/>
      <c r="BMU73" s="921"/>
      <c r="BMV73" s="921"/>
      <c r="BMW73" s="921"/>
      <c r="BMX73" s="921"/>
      <c r="BMY73" s="921"/>
      <c r="BMZ73" s="921"/>
      <c r="BNA73" s="921"/>
      <c r="BNB73" s="921"/>
      <c r="BNC73" s="921"/>
      <c r="BND73" s="921"/>
      <c r="BNE73" s="921"/>
      <c r="BNF73" s="921"/>
      <c r="BNG73" s="921"/>
      <c r="BNH73" s="921"/>
      <c r="BNI73" s="921"/>
      <c r="BNJ73" s="921"/>
      <c r="BNK73" s="921"/>
      <c r="BNL73" s="921"/>
      <c r="BNM73" s="921"/>
      <c r="BNN73" s="921"/>
      <c r="BNO73" s="921"/>
      <c r="BNP73" s="921"/>
      <c r="BNQ73" s="921"/>
      <c r="BNR73" s="921"/>
      <c r="BNS73" s="921"/>
      <c r="BNT73" s="921"/>
      <c r="BNU73" s="921"/>
      <c r="BNV73" s="921"/>
      <c r="BNW73" s="921"/>
      <c r="BNX73" s="921"/>
      <c r="BNY73" s="921"/>
      <c r="BNZ73" s="921"/>
      <c r="BOA73" s="921"/>
      <c r="BOB73" s="921"/>
      <c r="BOC73" s="921"/>
      <c r="BOD73" s="921"/>
      <c r="BOE73" s="921"/>
      <c r="BOF73" s="921"/>
      <c r="BOG73" s="921"/>
      <c r="BOH73" s="921"/>
      <c r="BOI73" s="921"/>
      <c r="BOJ73" s="921"/>
      <c r="BOK73" s="921"/>
      <c r="BOL73" s="921"/>
      <c r="BOM73" s="921"/>
      <c r="BON73" s="921"/>
      <c r="BOO73" s="921"/>
      <c r="BOP73" s="921"/>
      <c r="BOQ73" s="921"/>
      <c r="BOR73" s="921"/>
      <c r="BOS73" s="921"/>
      <c r="BOT73" s="921"/>
      <c r="BOU73" s="921"/>
      <c r="BOV73" s="921"/>
      <c r="BOW73" s="921"/>
      <c r="BOX73" s="921"/>
      <c r="BOY73" s="921"/>
      <c r="BOZ73" s="921"/>
      <c r="BPA73" s="921"/>
      <c r="BPB73" s="921"/>
      <c r="BPC73" s="921"/>
      <c r="BPD73" s="921"/>
      <c r="BPE73" s="921"/>
      <c r="BPF73" s="921"/>
      <c r="BPG73" s="921"/>
      <c r="BPH73" s="921"/>
      <c r="BPI73" s="921"/>
      <c r="BPJ73" s="921"/>
      <c r="BPK73" s="921"/>
      <c r="BPL73" s="921"/>
      <c r="BPM73" s="921"/>
      <c r="BPN73" s="921"/>
      <c r="BPO73" s="921"/>
      <c r="BPP73" s="921"/>
      <c r="BPQ73" s="921"/>
      <c r="BPR73" s="921"/>
      <c r="BPS73" s="921"/>
      <c r="BPT73" s="921"/>
      <c r="BPU73" s="921"/>
      <c r="BPV73" s="921"/>
      <c r="BPW73" s="921"/>
      <c r="BPX73" s="921"/>
      <c r="BPY73" s="921"/>
      <c r="BPZ73" s="921"/>
      <c r="BQA73" s="921"/>
      <c r="BQB73" s="921"/>
      <c r="BQC73" s="921"/>
      <c r="BQD73" s="921"/>
      <c r="BQE73" s="921"/>
      <c r="BQF73" s="921"/>
      <c r="BQG73" s="921"/>
      <c r="BQH73" s="921"/>
      <c r="BQI73" s="921"/>
      <c r="BQJ73" s="921"/>
      <c r="BQK73" s="921"/>
      <c r="BQL73" s="921"/>
      <c r="BQM73" s="921"/>
      <c r="BQN73" s="921"/>
      <c r="BQO73" s="921"/>
      <c r="BQP73" s="921"/>
      <c r="BQQ73" s="921"/>
      <c r="BQR73" s="921"/>
      <c r="BQS73" s="921"/>
      <c r="BQT73" s="921"/>
      <c r="BQU73" s="921"/>
      <c r="BQV73" s="921"/>
      <c r="BQW73" s="921"/>
      <c r="BQX73" s="921"/>
      <c r="BQY73" s="921"/>
      <c r="BQZ73" s="921"/>
      <c r="BRA73" s="921"/>
      <c r="BRB73" s="921"/>
      <c r="BRC73" s="921"/>
      <c r="BRD73" s="921"/>
      <c r="BRE73" s="921"/>
      <c r="BRF73" s="921"/>
      <c r="BRG73" s="921"/>
      <c r="BRH73" s="921"/>
      <c r="BRI73" s="921"/>
      <c r="BRJ73" s="921"/>
      <c r="BRK73" s="921"/>
      <c r="BRL73" s="921"/>
      <c r="BRM73" s="921"/>
      <c r="BRN73" s="921"/>
      <c r="BRO73" s="921"/>
      <c r="BRP73" s="921"/>
      <c r="BRQ73" s="921"/>
      <c r="BRR73" s="921"/>
      <c r="BRS73" s="921"/>
      <c r="BRT73" s="921"/>
      <c r="BRU73" s="921"/>
      <c r="BRV73" s="921"/>
      <c r="BRW73" s="921"/>
      <c r="BRX73" s="921"/>
      <c r="BRY73" s="921"/>
      <c r="BRZ73" s="921"/>
      <c r="BSA73" s="921"/>
      <c r="BSB73" s="921"/>
      <c r="BSC73" s="921"/>
      <c r="BSD73" s="921"/>
      <c r="BSE73" s="921"/>
      <c r="BSF73" s="921"/>
      <c r="BSG73" s="921"/>
      <c r="BSH73" s="921"/>
      <c r="BSI73" s="921"/>
      <c r="BSJ73" s="921"/>
      <c r="BSK73" s="921"/>
      <c r="BSL73" s="921"/>
      <c r="BSM73" s="921"/>
      <c r="BSN73" s="921"/>
      <c r="BSO73" s="921"/>
      <c r="BSP73" s="921"/>
      <c r="BSQ73" s="921"/>
      <c r="BSR73" s="921"/>
      <c r="BSS73" s="921"/>
      <c r="BST73" s="921"/>
      <c r="BSU73" s="921"/>
      <c r="BSV73" s="921"/>
      <c r="BSW73" s="921"/>
      <c r="BSX73" s="921"/>
      <c r="BSY73" s="921"/>
      <c r="BSZ73" s="921"/>
      <c r="BTA73" s="921"/>
      <c r="BTB73" s="921"/>
      <c r="BTC73" s="921"/>
      <c r="BTD73" s="921"/>
      <c r="BTE73" s="921"/>
      <c r="BTF73" s="921"/>
      <c r="BTG73" s="921"/>
      <c r="BTH73" s="921"/>
      <c r="BTI73" s="921"/>
      <c r="BTJ73" s="921"/>
      <c r="BTK73" s="921"/>
      <c r="BTL73" s="921"/>
      <c r="BTM73" s="921"/>
      <c r="BTN73" s="921"/>
      <c r="BTO73" s="921"/>
      <c r="BTP73" s="921"/>
      <c r="BTQ73" s="921"/>
      <c r="BTR73" s="921"/>
      <c r="BTS73" s="921"/>
      <c r="BTT73" s="921"/>
      <c r="BTU73" s="921"/>
      <c r="BTV73" s="921"/>
      <c r="BTW73" s="921"/>
      <c r="BTX73" s="921"/>
      <c r="BTY73" s="921"/>
      <c r="BTZ73" s="921"/>
      <c r="BUA73" s="921"/>
      <c r="BUB73" s="921"/>
      <c r="BUC73" s="921"/>
      <c r="BUD73" s="921"/>
      <c r="BUE73" s="921"/>
      <c r="BUF73" s="921"/>
      <c r="BUG73" s="921"/>
      <c r="BUH73" s="921"/>
      <c r="BUI73" s="921"/>
      <c r="BUJ73" s="921"/>
      <c r="BUK73" s="921"/>
      <c r="BUL73" s="921"/>
      <c r="BUM73" s="921"/>
      <c r="BUN73" s="921"/>
      <c r="BUO73" s="921"/>
      <c r="BUP73" s="921"/>
      <c r="BUQ73" s="921"/>
      <c r="BUR73" s="921"/>
      <c r="BUS73" s="921"/>
      <c r="BUT73" s="921"/>
      <c r="BUU73" s="921"/>
      <c r="BUV73" s="921"/>
      <c r="BUW73" s="921"/>
      <c r="BUX73" s="921"/>
      <c r="BUY73" s="921"/>
      <c r="BUZ73" s="921"/>
      <c r="BVA73" s="921"/>
      <c r="BVB73" s="921"/>
      <c r="BVC73" s="921"/>
      <c r="BVD73" s="921"/>
      <c r="BVE73" s="921"/>
      <c r="BVF73" s="921"/>
      <c r="BVG73" s="921"/>
      <c r="BVH73" s="921"/>
      <c r="BVI73" s="921"/>
      <c r="BVJ73" s="921"/>
      <c r="BVK73" s="921"/>
      <c r="BVL73" s="921"/>
      <c r="BVM73" s="921"/>
      <c r="BVN73" s="921"/>
      <c r="BVO73" s="921"/>
      <c r="BVP73" s="921"/>
      <c r="BVQ73" s="921"/>
      <c r="BVR73" s="921"/>
      <c r="BVS73" s="921"/>
      <c r="BVT73" s="921"/>
      <c r="BVU73" s="921"/>
      <c r="BVV73" s="921"/>
      <c r="BVW73" s="921"/>
      <c r="BVX73" s="921"/>
      <c r="BVY73" s="921"/>
      <c r="BVZ73" s="921"/>
      <c r="BWA73" s="921"/>
      <c r="BWB73" s="921"/>
      <c r="BWC73" s="921"/>
      <c r="BWD73" s="921"/>
      <c r="BWE73" s="921"/>
      <c r="BWF73" s="921"/>
      <c r="BWG73" s="921"/>
      <c r="BWH73" s="921"/>
      <c r="BWI73" s="921"/>
      <c r="BWJ73" s="921"/>
      <c r="BWK73" s="921"/>
      <c r="BWL73" s="921"/>
      <c r="BWM73" s="921"/>
      <c r="BWN73" s="921"/>
      <c r="BWO73" s="921"/>
      <c r="BWP73" s="921"/>
      <c r="BWQ73" s="921"/>
      <c r="BWR73" s="921"/>
      <c r="BWS73" s="921"/>
      <c r="BWT73" s="921"/>
      <c r="BWU73" s="921"/>
      <c r="BWV73" s="921"/>
      <c r="BWW73" s="921"/>
      <c r="BWX73" s="921"/>
      <c r="BWY73" s="921"/>
      <c r="BWZ73" s="921"/>
      <c r="BXA73" s="921"/>
      <c r="BXB73" s="921"/>
      <c r="BXC73" s="921"/>
      <c r="BXD73" s="921"/>
      <c r="BXE73" s="921"/>
      <c r="BXF73" s="921"/>
      <c r="BXG73" s="921"/>
      <c r="BXH73" s="921"/>
      <c r="BXI73" s="921"/>
      <c r="BXJ73" s="921"/>
      <c r="BXK73" s="921"/>
      <c r="BXL73" s="921"/>
      <c r="BXM73" s="921"/>
      <c r="BXN73" s="921"/>
      <c r="BXO73" s="921"/>
      <c r="BXP73" s="921"/>
      <c r="BXQ73" s="921"/>
      <c r="BXR73" s="921"/>
      <c r="BXS73" s="921"/>
      <c r="BXT73" s="921"/>
      <c r="BXU73" s="921"/>
      <c r="BXV73" s="921"/>
      <c r="BXW73" s="921"/>
      <c r="BXX73" s="921"/>
      <c r="BXY73" s="921"/>
      <c r="BXZ73" s="921"/>
      <c r="BYA73" s="921"/>
      <c r="BYB73" s="921"/>
      <c r="BYC73" s="921"/>
      <c r="BYD73" s="921"/>
      <c r="BYE73" s="921"/>
      <c r="BYF73" s="921"/>
      <c r="BYG73" s="921"/>
      <c r="BYH73" s="921"/>
      <c r="BYI73" s="921"/>
      <c r="BYJ73" s="921"/>
      <c r="BYK73" s="921"/>
      <c r="BYL73" s="921"/>
      <c r="BYM73" s="921"/>
      <c r="BYN73" s="921"/>
      <c r="BYO73" s="921"/>
      <c r="BYP73" s="921"/>
      <c r="BYQ73" s="921"/>
      <c r="BYR73" s="921"/>
      <c r="BYS73" s="921"/>
      <c r="BYT73" s="921"/>
      <c r="BYU73" s="921"/>
      <c r="BYV73" s="921"/>
      <c r="BYW73" s="921"/>
      <c r="BYX73" s="921"/>
      <c r="BYY73" s="921"/>
      <c r="BYZ73" s="921"/>
      <c r="BZA73" s="921"/>
      <c r="BZB73" s="921"/>
      <c r="BZC73" s="921"/>
      <c r="BZD73" s="921"/>
      <c r="BZE73" s="921"/>
      <c r="BZF73" s="921"/>
      <c r="BZG73" s="921"/>
      <c r="BZH73" s="921"/>
      <c r="BZI73" s="921"/>
      <c r="BZJ73" s="921"/>
      <c r="BZK73" s="921"/>
      <c r="BZL73" s="921"/>
      <c r="BZM73" s="921"/>
      <c r="BZN73" s="921"/>
      <c r="BZO73" s="921"/>
      <c r="BZP73" s="921"/>
      <c r="BZQ73" s="921"/>
      <c r="BZR73" s="921"/>
      <c r="BZS73" s="921"/>
      <c r="BZT73" s="921"/>
      <c r="BZU73" s="921"/>
      <c r="BZV73" s="921"/>
      <c r="BZW73" s="921"/>
      <c r="BZX73" s="921"/>
      <c r="BZY73" s="921"/>
      <c r="BZZ73" s="921"/>
      <c r="CAA73" s="921"/>
      <c r="CAB73" s="921"/>
      <c r="CAC73" s="921"/>
      <c r="CAD73" s="921"/>
      <c r="CAE73" s="921"/>
      <c r="CAF73" s="921"/>
      <c r="CAG73" s="921"/>
      <c r="CAH73" s="921"/>
      <c r="CAI73" s="921"/>
      <c r="CAJ73" s="921"/>
      <c r="CAK73" s="921"/>
      <c r="CAL73" s="921"/>
      <c r="CAM73" s="921"/>
      <c r="CAN73" s="921"/>
      <c r="CAO73" s="921"/>
      <c r="CAP73" s="921"/>
      <c r="CAQ73" s="921"/>
      <c r="CAR73" s="921"/>
      <c r="CAS73" s="921"/>
      <c r="CAT73" s="921"/>
      <c r="CAU73" s="921"/>
      <c r="CAV73" s="921"/>
      <c r="CAW73" s="921"/>
      <c r="CAX73" s="921"/>
      <c r="CAY73" s="921"/>
      <c r="CAZ73" s="921"/>
      <c r="CBA73" s="921"/>
      <c r="CBB73" s="921"/>
      <c r="CBC73" s="921"/>
      <c r="CBD73" s="921"/>
      <c r="CBE73" s="921"/>
      <c r="CBF73" s="921"/>
      <c r="CBG73" s="921"/>
      <c r="CBH73" s="921"/>
      <c r="CBI73" s="921"/>
      <c r="CBJ73" s="921"/>
      <c r="CBK73" s="921"/>
      <c r="CBL73" s="921"/>
      <c r="CBM73" s="921"/>
      <c r="CBN73" s="921"/>
      <c r="CBO73" s="921"/>
      <c r="CBP73" s="921"/>
      <c r="CBQ73" s="921"/>
      <c r="CBR73" s="921"/>
      <c r="CBS73" s="921"/>
      <c r="CBT73" s="921"/>
      <c r="CBU73" s="921"/>
      <c r="CBV73" s="921"/>
      <c r="CBW73" s="921"/>
      <c r="CBX73" s="921"/>
      <c r="CBY73" s="921"/>
      <c r="CBZ73" s="921"/>
      <c r="CCA73" s="921"/>
      <c r="CCB73" s="921"/>
      <c r="CCC73" s="921"/>
      <c r="CCD73" s="921"/>
      <c r="CCE73" s="921"/>
      <c r="CCF73" s="921"/>
      <c r="CCG73" s="921"/>
      <c r="CCH73" s="921"/>
      <c r="CCI73" s="921"/>
      <c r="CCJ73" s="921"/>
      <c r="CCK73" s="921"/>
      <c r="CCL73" s="921"/>
      <c r="CCM73" s="921"/>
      <c r="CCN73" s="921"/>
      <c r="CCO73" s="921"/>
      <c r="CCP73" s="921"/>
      <c r="CCQ73" s="921"/>
      <c r="CCR73" s="921"/>
      <c r="CCS73" s="921"/>
      <c r="CCT73" s="921"/>
      <c r="CCU73" s="921"/>
      <c r="CCV73" s="921"/>
      <c r="CCW73" s="921"/>
      <c r="CCX73" s="921"/>
      <c r="CCY73" s="921"/>
      <c r="CCZ73" s="921"/>
      <c r="CDA73" s="921"/>
      <c r="CDB73" s="921"/>
      <c r="CDC73" s="921"/>
      <c r="CDD73" s="921"/>
      <c r="CDE73" s="921"/>
      <c r="CDF73" s="921"/>
      <c r="CDG73" s="921"/>
      <c r="CDH73" s="921"/>
      <c r="CDI73" s="921"/>
      <c r="CDJ73" s="921"/>
      <c r="CDK73" s="921"/>
      <c r="CDL73" s="921"/>
      <c r="CDM73" s="921"/>
      <c r="CDN73" s="921"/>
      <c r="CDO73" s="921"/>
      <c r="CDP73" s="921"/>
      <c r="CDQ73" s="921"/>
      <c r="CDR73" s="921"/>
      <c r="CDS73" s="921"/>
      <c r="CDT73" s="921"/>
      <c r="CDU73" s="921"/>
      <c r="CDV73" s="921"/>
      <c r="CDW73" s="921"/>
      <c r="CDX73" s="921"/>
      <c r="CDY73" s="921"/>
      <c r="CDZ73" s="921"/>
      <c r="CEA73" s="921"/>
      <c r="CEB73" s="921"/>
      <c r="CEC73" s="921"/>
      <c r="CED73" s="921"/>
      <c r="CEE73" s="921"/>
      <c r="CEF73" s="921"/>
      <c r="CEG73" s="921"/>
      <c r="CEH73" s="921"/>
      <c r="CEI73" s="921"/>
      <c r="CEJ73" s="921"/>
      <c r="CEK73" s="921"/>
      <c r="CEL73" s="921"/>
      <c r="CEM73" s="921"/>
      <c r="CEN73" s="921"/>
      <c r="CEO73" s="921"/>
      <c r="CEP73" s="921"/>
      <c r="CEQ73" s="921"/>
      <c r="CER73" s="921"/>
      <c r="CES73" s="921"/>
      <c r="CET73" s="921"/>
      <c r="CEU73" s="921"/>
      <c r="CEV73" s="921"/>
      <c r="CEW73" s="921"/>
      <c r="CEX73" s="921"/>
      <c r="CEY73" s="921"/>
      <c r="CEZ73" s="921"/>
      <c r="CFA73" s="921"/>
      <c r="CFB73" s="921"/>
      <c r="CFC73" s="921"/>
      <c r="CFD73" s="921"/>
      <c r="CFE73" s="921"/>
      <c r="CFF73" s="921"/>
      <c r="CFG73" s="921"/>
      <c r="CFH73" s="921"/>
      <c r="CFI73" s="921"/>
      <c r="CFJ73" s="921"/>
      <c r="CFK73" s="921"/>
      <c r="CFL73" s="921"/>
      <c r="CFM73" s="921"/>
      <c r="CFN73" s="921"/>
      <c r="CFO73" s="921"/>
      <c r="CFP73" s="921"/>
      <c r="CFQ73" s="921"/>
      <c r="CFR73" s="921"/>
      <c r="CFS73" s="921"/>
      <c r="CFT73" s="921"/>
      <c r="CFU73" s="921"/>
      <c r="CFV73" s="921"/>
      <c r="CFW73" s="921"/>
      <c r="CFX73" s="921"/>
      <c r="CFY73" s="921"/>
      <c r="CFZ73" s="921"/>
      <c r="CGA73" s="921"/>
      <c r="CGB73" s="921"/>
      <c r="CGC73" s="921"/>
      <c r="CGD73" s="921"/>
      <c r="CGE73" s="921"/>
      <c r="CGF73" s="921"/>
      <c r="CGG73" s="921"/>
      <c r="CGH73" s="921"/>
      <c r="CGI73" s="921"/>
      <c r="CGJ73" s="921"/>
      <c r="CGK73" s="921"/>
      <c r="CGL73" s="921"/>
      <c r="CGM73" s="921"/>
      <c r="CGN73" s="921"/>
      <c r="CGO73" s="921"/>
      <c r="CGP73" s="921"/>
      <c r="CGQ73" s="921"/>
      <c r="CGR73" s="921"/>
      <c r="CGS73" s="921"/>
      <c r="CGT73" s="921"/>
      <c r="CGU73" s="921"/>
      <c r="CGV73" s="921"/>
      <c r="CGW73" s="921"/>
      <c r="CGX73" s="921"/>
      <c r="CGY73" s="921"/>
      <c r="CGZ73" s="921"/>
      <c r="CHA73" s="921"/>
      <c r="CHB73" s="921"/>
      <c r="CHC73" s="921"/>
      <c r="CHD73" s="921"/>
      <c r="CHE73" s="921"/>
      <c r="CHF73" s="921"/>
      <c r="CHG73" s="921"/>
      <c r="CHH73" s="921"/>
      <c r="CHI73" s="921"/>
      <c r="CHJ73" s="921"/>
      <c r="CHK73" s="921"/>
      <c r="CHL73" s="921"/>
      <c r="CHM73" s="921"/>
      <c r="CHN73" s="921"/>
      <c r="CHO73" s="921"/>
      <c r="CHP73" s="921"/>
      <c r="CHQ73" s="921"/>
      <c r="CHR73" s="921"/>
      <c r="CHS73" s="921"/>
      <c r="CHT73" s="921"/>
      <c r="CHU73" s="921"/>
      <c r="CHV73" s="921"/>
      <c r="CHW73" s="921"/>
      <c r="CHX73" s="921"/>
      <c r="CHY73" s="921"/>
      <c r="CHZ73" s="921"/>
      <c r="CIA73" s="921"/>
      <c r="CIB73" s="921"/>
      <c r="CIC73" s="921"/>
      <c r="CID73" s="921"/>
      <c r="CIE73" s="921"/>
      <c r="CIF73" s="921"/>
      <c r="CIG73" s="921"/>
      <c r="CIH73" s="921"/>
      <c r="CII73" s="921"/>
      <c r="CIJ73" s="921"/>
      <c r="CIK73" s="921"/>
      <c r="CIL73" s="921"/>
      <c r="CIM73" s="921"/>
      <c r="CIN73" s="921"/>
      <c r="CIO73" s="921"/>
      <c r="CIP73" s="921"/>
      <c r="CIQ73" s="921"/>
      <c r="CIR73" s="921"/>
      <c r="CIS73" s="921"/>
      <c r="CIT73" s="921"/>
      <c r="CIU73" s="921"/>
      <c r="CIV73" s="921"/>
      <c r="CIW73" s="921"/>
      <c r="CIX73" s="921"/>
      <c r="CIY73" s="921"/>
      <c r="CIZ73" s="921"/>
      <c r="CJA73" s="921"/>
      <c r="CJB73" s="921"/>
      <c r="CJC73" s="921"/>
      <c r="CJD73" s="921"/>
      <c r="CJE73" s="921"/>
      <c r="CJF73" s="921"/>
      <c r="CJG73" s="921"/>
      <c r="CJH73" s="921"/>
      <c r="CJI73" s="921"/>
      <c r="CJJ73" s="921"/>
      <c r="CJK73" s="921"/>
      <c r="CJL73" s="921"/>
      <c r="CJM73" s="921"/>
      <c r="CJN73" s="921"/>
      <c r="CJO73" s="921"/>
      <c r="CJP73" s="921"/>
      <c r="CJQ73" s="921"/>
      <c r="CJR73" s="921"/>
      <c r="CJS73" s="921"/>
      <c r="CJT73" s="921"/>
      <c r="CJU73" s="921"/>
      <c r="CJV73" s="921"/>
      <c r="CJW73" s="921"/>
      <c r="CJX73" s="921"/>
      <c r="CJY73" s="921"/>
      <c r="CJZ73" s="921"/>
      <c r="CKA73" s="921"/>
      <c r="CKB73" s="921"/>
      <c r="CKC73" s="921"/>
      <c r="CKD73" s="921"/>
      <c r="CKE73" s="921"/>
      <c r="CKF73" s="921"/>
      <c r="CKG73" s="921"/>
      <c r="CKH73" s="921"/>
      <c r="CKI73" s="921"/>
      <c r="CKJ73" s="921"/>
      <c r="CKK73" s="921"/>
      <c r="CKL73" s="921"/>
      <c r="CKM73" s="921"/>
      <c r="CKN73" s="921"/>
      <c r="CKO73" s="921"/>
      <c r="CKP73" s="921"/>
      <c r="CKQ73" s="921"/>
      <c r="CKR73" s="921"/>
      <c r="CKS73" s="921"/>
      <c r="CKT73" s="921"/>
      <c r="CKU73" s="921"/>
      <c r="CKV73" s="921"/>
      <c r="CKW73" s="921"/>
      <c r="CKX73" s="921"/>
      <c r="CKY73" s="921"/>
      <c r="CKZ73" s="921"/>
      <c r="CLA73" s="921"/>
      <c r="CLB73" s="921"/>
      <c r="CLC73" s="921"/>
      <c r="CLD73" s="921"/>
      <c r="CLE73" s="921"/>
      <c r="CLF73" s="921"/>
      <c r="CLG73" s="921"/>
      <c r="CLH73" s="921"/>
      <c r="CLI73" s="921"/>
      <c r="CLJ73" s="921"/>
      <c r="CLK73" s="921"/>
      <c r="CLL73" s="921"/>
      <c r="CLM73" s="921"/>
      <c r="CLN73" s="921"/>
      <c r="CLO73" s="921"/>
      <c r="CLP73" s="921"/>
      <c r="CLQ73" s="921"/>
      <c r="CLR73" s="921"/>
      <c r="CLS73" s="921"/>
      <c r="CLT73" s="921"/>
      <c r="CLU73" s="921"/>
      <c r="CLV73" s="921"/>
      <c r="CLW73" s="921"/>
      <c r="CLX73" s="921"/>
      <c r="CLY73" s="921"/>
      <c r="CLZ73" s="921"/>
      <c r="CMA73" s="921"/>
      <c r="CMB73" s="921"/>
      <c r="CMC73" s="921"/>
      <c r="CMD73" s="921"/>
      <c r="CME73" s="921"/>
      <c r="CMF73" s="921"/>
      <c r="CMG73" s="921"/>
      <c r="CMH73" s="921"/>
      <c r="CMI73" s="921"/>
      <c r="CMJ73" s="921"/>
      <c r="CMK73" s="921"/>
      <c r="CML73" s="921"/>
      <c r="CMM73" s="921"/>
      <c r="CMN73" s="921"/>
      <c r="CMO73" s="921"/>
      <c r="CMP73" s="921"/>
      <c r="CMQ73" s="921"/>
      <c r="CMR73" s="921"/>
      <c r="CMS73" s="921"/>
      <c r="CMT73" s="921"/>
      <c r="CMU73" s="921"/>
      <c r="CMV73" s="921"/>
      <c r="CMW73" s="921"/>
      <c r="CMX73" s="921"/>
      <c r="CMY73" s="921"/>
      <c r="CMZ73" s="921"/>
      <c r="CNA73" s="921"/>
      <c r="CNB73" s="921"/>
      <c r="CNC73" s="921"/>
      <c r="CND73" s="921"/>
      <c r="CNE73" s="921"/>
      <c r="CNF73" s="921"/>
      <c r="CNG73" s="921"/>
      <c r="CNH73" s="921"/>
      <c r="CNI73" s="921"/>
      <c r="CNJ73" s="921"/>
      <c r="CNK73" s="921"/>
      <c r="CNL73" s="921"/>
      <c r="CNM73" s="921"/>
      <c r="CNN73" s="921"/>
      <c r="CNO73" s="921"/>
      <c r="CNP73" s="921"/>
      <c r="CNQ73" s="921"/>
      <c r="CNR73" s="921"/>
      <c r="CNS73" s="921"/>
      <c r="CNT73" s="921"/>
      <c r="CNU73" s="921"/>
      <c r="CNV73" s="921"/>
      <c r="CNW73" s="921"/>
      <c r="CNX73" s="921"/>
      <c r="CNY73" s="921"/>
      <c r="CNZ73" s="921"/>
      <c r="COA73" s="921"/>
      <c r="COB73" s="921"/>
      <c r="COC73" s="921"/>
      <c r="COD73" s="921"/>
      <c r="COE73" s="921"/>
      <c r="COF73" s="921"/>
      <c r="COG73" s="921"/>
      <c r="COH73" s="921"/>
      <c r="COI73" s="921"/>
      <c r="COJ73" s="921"/>
      <c r="COK73" s="921"/>
      <c r="COL73" s="921"/>
      <c r="COM73" s="921"/>
      <c r="CON73" s="921"/>
      <c r="COO73" s="921"/>
      <c r="COP73" s="921"/>
      <c r="COQ73" s="921"/>
      <c r="COR73" s="921"/>
      <c r="COS73" s="921"/>
      <c r="COT73" s="921"/>
      <c r="COU73" s="921"/>
      <c r="COV73" s="921"/>
      <c r="COW73" s="921"/>
      <c r="COX73" s="921"/>
      <c r="COY73" s="921"/>
      <c r="COZ73" s="921"/>
      <c r="CPA73" s="921"/>
      <c r="CPB73" s="921"/>
      <c r="CPC73" s="921"/>
      <c r="CPD73" s="921"/>
      <c r="CPE73" s="921"/>
      <c r="CPF73" s="921"/>
      <c r="CPG73" s="921"/>
      <c r="CPH73" s="921"/>
      <c r="CPI73" s="921"/>
      <c r="CPJ73" s="921"/>
      <c r="CPK73" s="921"/>
      <c r="CPL73" s="921"/>
      <c r="CPM73" s="921"/>
      <c r="CPN73" s="921"/>
      <c r="CPO73" s="921"/>
      <c r="CPP73" s="921"/>
      <c r="CPQ73" s="921"/>
      <c r="CPR73" s="921"/>
      <c r="CPS73" s="921"/>
      <c r="CPT73" s="921"/>
      <c r="CPU73" s="921"/>
      <c r="CPV73" s="921"/>
      <c r="CPW73" s="921"/>
      <c r="CPX73" s="921"/>
      <c r="CPY73" s="921"/>
      <c r="CPZ73" s="921"/>
      <c r="CQA73" s="921"/>
      <c r="CQB73" s="921"/>
      <c r="CQC73" s="921"/>
      <c r="CQD73" s="921"/>
      <c r="CQE73" s="921"/>
      <c r="CQF73" s="921"/>
      <c r="CQG73" s="921"/>
      <c r="CQH73" s="921"/>
      <c r="CQI73" s="921"/>
      <c r="CQJ73" s="921"/>
      <c r="CQK73" s="921"/>
      <c r="CQL73" s="921"/>
      <c r="CQM73" s="921"/>
      <c r="CQN73" s="921"/>
      <c r="CQO73" s="921"/>
      <c r="CQP73" s="921"/>
      <c r="CQQ73" s="921"/>
      <c r="CQR73" s="921"/>
      <c r="CQS73" s="921"/>
      <c r="CQT73" s="921"/>
      <c r="CQU73" s="921"/>
      <c r="CQV73" s="921"/>
      <c r="CQW73" s="921"/>
      <c r="CQX73" s="921"/>
      <c r="CQY73" s="921"/>
      <c r="CQZ73" s="921"/>
      <c r="CRA73" s="921"/>
      <c r="CRB73" s="921"/>
      <c r="CRC73" s="921"/>
      <c r="CRD73" s="921"/>
      <c r="CRE73" s="921"/>
      <c r="CRF73" s="921"/>
      <c r="CRG73" s="921"/>
      <c r="CRH73" s="921"/>
      <c r="CRI73" s="921"/>
      <c r="CRJ73" s="921"/>
      <c r="CRK73" s="921"/>
      <c r="CRL73" s="921"/>
      <c r="CRM73" s="921"/>
      <c r="CRN73" s="921"/>
      <c r="CRO73" s="921"/>
      <c r="CRP73" s="921"/>
      <c r="CRQ73" s="921"/>
      <c r="CRR73" s="921"/>
      <c r="CRS73" s="921"/>
      <c r="CRT73" s="921"/>
      <c r="CRU73" s="921"/>
      <c r="CRV73" s="921"/>
      <c r="CRW73" s="921"/>
      <c r="CRX73" s="921"/>
      <c r="CRY73" s="921"/>
      <c r="CRZ73" s="921"/>
      <c r="CSA73" s="921"/>
      <c r="CSB73" s="921"/>
      <c r="CSC73" s="921"/>
      <c r="CSD73" s="921"/>
      <c r="CSE73" s="921"/>
      <c r="CSF73" s="921"/>
      <c r="CSG73" s="921"/>
      <c r="CSH73" s="921"/>
      <c r="CSI73" s="921"/>
      <c r="CSJ73" s="921"/>
      <c r="CSK73" s="921"/>
      <c r="CSL73" s="921"/>
      <c r="CSM73" s="921"/>
      <c r="CSN73" s="921"/>
      <c r="CSO73" s="921"/>
      <c r="CSP73" s="921"/>
      <c r="CSQ73" s="921"/>
      <c r="CSR73" s="921"/>
      <c r="CSS73" s="921"/>
      <c r="CST73" s="921"/>
      <c r="CSU73" s="921"/>
      <c r="CSV73" s="921"/>
      <c r="CSW73" s="921"/>
      <c r="CSX73" s="921"/>
      <c r="CSY73" s="921"/>
      <c r="CSZ73" s="921"/>
      <c r="CTA73" s="921"/>
      <c r="CTB73" s="921"/>
      <c r="CTC73" s="921"/>
      <c r="CTD73" s="921"/>
      <c r="CTE73" s="921"/>
      <c r="CTF73" s="921"/>
      <c r="CTG73" s="921"/>
      <c r="CTH73" s="921"/>
      <c r="CTI73" s="921"/>
      <c r="CTJ73" s="921"/>
      <c r="CTK73" s="921"/>
      <c r="CTL73" s="921"/>
      <c r="CTM73" s="921"/>
      <c r="CTN73" s="921"/>
      <c r="CTO73" s="921"/>
      <c r="CTP73" s="921"/>
      <c r="CTQ73" s="921"/>
      <c r="CTR73" s="921"/>
      <c r="CTS73" s="921"/>
      <c r="CTT73" s="921"/>
      <c r="CTU73" s="921"/>
      <c r="CTV73" s="921"/>
      <c r="CTW73" s="921"/>
      <c r="CTX73" s="921"/>
      <c r="CTY73" s="921"/>
      <c r="CTZ73" s="921"/>
      <c r="CUA73" s="921"/>
      <c r="CUB73" s="921"/>
      <c r="CUC73" s="921"/>
      <c r="CUD73" s="921"/>
      <c r="CUE73" s="921"/>
      <c r="CUF73" s="921"/>
      <c r="CUG73" s="921"/>
      <c r="CUH73" s="921"/>
      <c r="CUI73" s="921"/>
      <c r="CUJ73" s="921"/>
      <c r="CUK73" s="921"/>
      <c r="CUL73" s="921"/>
      <c r="CUM73" s="921"/>
      <c r="CUN73" s="921"/>
      <c r="CUO73" s="921"/>
      <c r="CUP73" s="921"/>
      <c r="CUQ73" s="921"/>
      <c r="CUR73" s="921"/>
      <c r="CUS73" s="921"/>
      <c r="CUT73" s="921"/>
      <c r="CUU73" s="921"/>
      <c r="CUV73" s="921"/>
      <c r="CUW73" s="921"/>
      <c r="CUX73" s="921"/>
      <c r="CUY73" s="921"/>
      <c r="CUZ73" s="921"/>
      <c r="CVA73" s="921"/>
      <c r="CVB73" s="921"/>
      <c r="CVC73" s="921"/>
      <c r="CVD73" s="921"/>
      <c r="CVE73" s="921"/>
      <c r="CVF73" s="921"/>
      <c r="CVG73" s="921"/>
      <c r="CVH73" s="921"/>
      <c r="CVI73" s="921"/>
      <c r="CVJ73" s="921"/>
      <c r="CVK73" s="921"/>
      <c r="CVL73" s="921"/>
      <c r="CVM73" s="921"/>
      <c r="CVN73" s="921"/>
      <c r="CVO73" s="921"/>
      <c r="CVP73" s="921"/>
      <c r="CVQ73" s="921"/>
      <c r="CVR73" s="921"/>
      <c r="CVS73" s="921"/>
      <c r="CVT73" s="921"/>
      <c r="CVU73" s="921"/>
      <c r="CVV73" s="921"/>
      <c r="CVW73" s="921"/>
      <c r="CVX73" s="921"/>
      <c r="CVY73" s="921"/>
      <c r="CVZ73" s="921"/>
      <c r="CWA73" s="921"/>
      <c r="CWB73" s="921"/>
      <c r="CWC73" s="921"/>
      <c r="CWD73" s="921"/>
      <c r="CWE73" s="921"/>
      <c r="CWF73" s="921"/>
      <c r="CWG73" s="921"/>
      <c r="CWH73" s="921"/>
      <c r="CWI73" s="921"/>
      <c r="CWJ73" s="921"/>
      <c r="CWK73" s="921"/>
      <c r="CWL73" s="921"/>
      <c r="CWM73" s="921"/>
      <c r="CWN73" s="921"/>
      <c r="CWO73" s="921"/>
      <c r="CWP73" s="921"/>
      <c r="CWQ73" s="921"/>
      <c r="CWR73" s="921"/>
      <c r="CWS73" s="921"/>
      <c r="CWT73" s="921"/>
      <c r="CWU73" s="921"/>
      <c r="CWV73" s="921"/>
      <c r="CWW73" s="921"/>
      <c r="CWX73" s="921"/>
      <c r="CWY73" s="921"/>
      <c r="CWZ73" s="921"/>
      <c r="CXA73" s="921"/>
      <c r="CXB73" s="921"/>
      <c r="CXC73" s="921"/>
      <c r="CXD73" s="921"/>
      <c r="CXE73" s="921"/>
      <c r="CXF73" s="921"/>
      <c r="CXG73" s="921"/>
      <c r="CXH73" s="921"/>
      <c r="CXI73" s="921"/>
      <c r="CXJ73" s="921"/>
      <c r="CXK73" s="921"/>
      <c r="CXL73" s="921"/>
      <c r="CXM73" s="921"/>
      <c r="CXN73" s="921"/>
      <c r="CXO73" s="921"/>
      <c r="CXP73" s="921"/>
      <c r="CXQ73" s="921"/>
      <c r="CXR73" s="921"/>
      <c r="CXS73" s="921"/>
      <c r="CXT73" s="921"/>
      <c r="CXU73" s="921"/>
      <c r="CXV73" s="921"/>
      <c r="CXW73" s="921"/>
      <c r="CXX73" s="921"/>
      <c r="CXY73" s="921"/>
      <c r="CXZ73" s="921"/>
      <c r="CYA73" s="921"/>
      <c r="CYB73" s="921"/>
      <c r="CYC73" s="921"/>
      <c r="CYD73" s="921"/>
      <c r="CYE73" s="921"/>
      <c r="CYF73" s="921"/>
      <c r="CYG73" s="921"/>
      <c r="CYH73" s="921"/>
      <c r="CYI73" s="921"/>
      <c r="CYJ73" s="921"/>
      <c r="CYK73" s="921"/>
      <c r="CYL73" s="921"/>
      <c r="CYM73" s="921"/>
      <c r="CYN73" s="921"/>
      <c r="CYO73" s="921"/>
      <c r="CYP73" s="921"/>
      <c r="CYQ73" s="921"/>
      <c r="CYR73" s="921"/>
      <c r="CYS73" s="921"/>
      <c r="CYT73" s="921"/>
      <c r="CYU73" s="921"/>
      <c r="CYV73" s="921"/>
      <c r="CYW73" s="921"/>
      <c r="CYX73" s="921"/>
      <c r="CYY73" s="921"/>
      <c r="CYZ73" s="921"/>
      <c r="CZA73" s="921"/>
      <c r="CZB73" s="921"/>
      <c r="CZC73" s="921"/>
      <c r="CZD73" s="921"/>
      <c r="CZE73" s="921"/>
      <c r="CZF73" s="921"/>
      <c r="CZG73" s="921"/>
      <c r="CZH73" s="921"/>
      <c r="CZI73" s="921"/>
      <c r="CZJ73" s="921"/>
      <c r="CZK73" s="921"/>
      <c r="CZL73" s="921"/>
      <c r="CZM73" s="921"/>
      <c r="CZN73" s="921"/>
      <c r="CZO73" s="921"/>
      <c r="CZP73" s="921"/>
      <c r="CZQ73" s="921"/>
      <c r="CZR73" s="921"/>
      <c r="CZS73" s="921"/>
      <c r="CZT73" s="921"/>
      <c r="CZU73" s="921"/>
      <c r="CZV73" s="921"/>
      <c r="CZW73" s="921"/>
      <c r="CZX73" s="921"/>
      <c r="CZY73" s="921"/>
      <c r="CZZ73" s="921"/>
      <c r="DAA73" s="921"/>
      <c r="DAB73" s="921"/>
      <c r="DAC73" s="921"/>
      <c r="DAD73" s="921"/>
      <c r="DAE73" s="921"/>
      <c r="DAF73" s="921"/>
      <c r="DAG73" s="921"/>
      <c r="DAH73" s="921"/>
      <c r="DAI73" s="921"/>
      <c r="DAJ73" s="921"/>
      <c r="DAK73" s="921"/>
      <c r="DAL73" s="921"/>
      <c r="DAM73" s="921"/>
      <c r="DAN73" s="921"/>
      <c r="DAO73" s="921"/>
      <c r="DAP73" s="921"/>
      <c r="DAQ73" s="921"/>
      <c r="DAR73" s="921"/>
      <c r="DAS73" s="921"/>
      <c r="DAT73" s="921"/>
      <c r="DAU73" s="921"/>
      <c r="DAV73" s="921"/>
      <c r="DAW73" s="921"/>
      <c r="DAX73" s="921"/>
      <c r="DAY73" s="921"/>
      <c r="DAZ73" s="921"/>
      <c r="DBA73" s="921"/>
      <c r="DBB73" s="921"/>
      <c r="DBC73" s="921"/>
      <c r="DBD73" s="921"/>
      <c r="DBE73" s="921"/>
      <c r="DBF73" s="921"/>
      <c r="DBG73" s="921"/>
      <c r="DBH73" s="921"/>
      <c r="DBI73" s="921"/>
      <c r="DBJ73" s="921"/>
      <c r="DBK73" s="921"/>
      <c r="DBL73" s="921"/>
      <c r="DBM73" s="921"/>
      <c r="DBN73" s="921"/>
      <c r="DBO73" s="921"/>
      <c r="DBP73" s="921"/>
      <c r="DBQ73" s="921"/>
      <c r="DBR73" s="921"/>
      <c r="DBS73" s="921"/>
      <c r="DBT73" s="921"/>
      <c r="DBU73" s="921"/>
      <c r="DBV73" s="921"/>
      <c r="DBW73" s="921"/>
      <c r="DBX73" s="921"/>
      <c r="DBY73" s="921"/>
      <c r="DBZ73" s="921"/>
      <c r="DCA73" s="921"/>
      <c r="DCB73" s="921"/>
      <c r="DCC73" s="921"/>
      <c r="DCD73" s="921"/>
      <c r="DCE73" s="921"/>
      <c r="DCF73" s="921"/>
      <c r="DCG73" s="921"/>
      <c r="DCH73" s="921"/>
      <c r="DCI73" s="921"/>
      <c r="DCJ73" s="921"/>
      <c r="DCK73" s="921"/>
      <c r="DCL73" s="921"/>
      <c r="DCM73" s="921"/>
      <c r="DCN73" s="921"/>
      <c r="DCO73" s="921"/>
      <c r="DCP73" s="921"/>
      <c r="DCQ73" s="921"/>
      <c r="DCR73" s="921"/>
      <c r="DCS73" s="921"/>
      <c r="DCT73" s="921"/>
      <c r="DCU73" s="921"/>
      <c r="DCV73" s="921"/>
      <c r="DCW73" s="921"/>
      <c r="DCX73" s="921"/>
      <c r="DCY73" s="921"/>
      <c r="DCZ73" s="921"/>
      <c r="DDA73" s="921"/>
      <c r="DDB73" s="921"/>
      <c r="DDC73" s="921"/>
      <c r="DDD73" s="921"/>
      <c r="DDE73" s="921"/>
      <c r="DDF73" s="921"/>
      <c r="DDG73" s="921"/>
      <c r="DDH73" s="921"/>
      <c r="DDI73" s="921"/>
      <c r="DDJ73" s="921"/>
      <c r="DDK73" s="921"/>
      <c r="DDL73" s="921"/>
      <c r="DDM73" s="921"/>
      <c r="DDN73" s="921"/>
      <c r="DDO73" s="921"/>
      <c r="DDP73" s="921"/>
      <c r="DDQ73" s="921"/>
      <c r="DDR73" s="921"/>
      <c r="DDS73" s="921"/>
      <c r="DDT73" s="921"/>
      <c r="DDU73" s="921"/>
      <c r="DDV73" s="921"/>
      <c r="DDW73" s="921"/>
      <c r="DDX73" s="921"/>
      <c r="DDY73" s="921"/>
      <c r="DDZ73" s="921"/>
      <c r="DEA73" s="921"/>
      <c r="DEB73" s="921"/>
      <c r="DEC73" s="921"/>
      <c r="DED73" s="921"/>
      <c r="DEE73" s="921"/>
      <c r="DEF73" s="921"/>
      <c r="DEG73" s="921"/>
      <c r="DEH73" s="921"/>
      <c r="DEI73" s="921"/>
      <c r="DEJ73" s="921"/>
      <c r="DEK73" s="921"/>
      <c r="DEL73" s="921"/>
      <c r="DEM73" s="921"/>
      <c r="DEN73" s="921"/>
      <c r="DEO73" s="921"/>
      <c r="DEP73" s="921"/>
      <c r="DEQ73" s="921"/>
      <c r="DER73" s="921"/>
      <c r="DES73" s="921"/>
      <c r="DET73" s="921"/>
      <c r="DEU73" s="921"/>
      <c r="DEV73" s="921"/>
      <c r="DEW73" s="921"/>
      <c r="DEX73" s="921"/>
      <c r="DEY73" s="921"/>
      <c r="DEZ73" s="921"/>
      <c r="DFA73" s="921"/>
      <c r="DFB73" s="921"/>
      <c r="DFC73" s="921"/>
      <c r="DFD73" s="921"/>
      <c r="DFE73" s="921"/>
      <c r="DFF73" s="921"/>
      <c r="DFG73" s="921"/>
      <c r="DFH73" s="921"/>
      <c r="DFI73" s="921"/>
      <c r="DFJ73" s="921"/>
      <c r="DFK73" s="921"/>
      <c r="DFL73" s="921"/>
      <c r="DFM73" s="921"/>
      <c r="DFN73" s="921"/>
      <c r="DFO73" s="921"/>
      <c r="DFP73" s="921"/>
      <c r="DFQ73" s="921"/>
      <c r="DFR73" s="921"/>
      <c r="DFS73" s="921"/>
      <c r="DFT73" s="921"/>
      <c r="DFU73" s="921"/>
      <c r="DFV73" s="921"/>
      <c r="DFW73" s="921"/>
      <c r="DFX73" s="921"/>
      <c r="DFY73" s="921"/>
      <c r="DFZ73" s="921"/>
      <c r="DGA73" s="921"/>
      <c r="DGB73" s="921"/>
      <c r="DGC73" s="921"/>
      <c r="DGD73" s="921"/>
      <c r="DGE73" s="921"/>
      <c r="DGF73" s="921"/>
      <c r="DGG73" s="921"/>
      <c r="DGH73" s="921"/>
      <c r="DGI73" s="921"/>
      <c r="DGJ73" s="921"/>
      <c r="DGK73" s="921"/>
      <c r="DGL73" s="921"/>
      <c r="DGM73" s="921"/>
      <c r="DGN73" s="921"/>
      <c r="DGO73" s="921"/>
      <c r="DGP73" s="921"/>
      <c r="DGQ73" s="921"/>
      <c r="DGR73" s="921"/>
      <c r="DGS73" s="921"/>
      <c r="DGT73" s="921"/>
      <c r="DGU73" s="921"/>
      <c r="DGV73" s="921"/>
      <c r="DGW73" s="921"/>
      <c r="DGX73" s="921"/>
      <c r="DGY73" s="921"/>
      <c r="DGZ73" s="921"/>
      <c r="DHA73" s="921"/>
      <c r="DHB73" s="921"/>
      <c r="DHC73" s="921"/>
      <c r="DHD73" s="921"/>
      <c r="DHE73" s="921"/>
      <c r="DHF73" s="921"/>
      <c r="DHG73" s="921"/>
      <c r="DHH73" s="921"/>
      <c r="DHI73" s="921"/>
      <c r="DHJ73" s="921"/>
      <c r="DHK73" s="921"/>
      <c r="DHL73" s="921"/>
      <c r="DHM73" s="921"/>
      <c r="DHN73" s="921"/>
      <c r="DHO73" s="921"/>
      <c r="DHP73" s="921"/>
      <c r="DHQ73" s="921"/>
      <c r="DHR73" s="921"/>
      <c r="DHS73" s="921"/>
      <c r="DHT73" s="921"/>
      <c r="DHU73" s="921"/>
      <c r="DHV73" s="921"/>
      <c r="DHW73" s="921"/>
      <c r="DHX73" s="921"/>
      <c r="DHY73" s="921"/>
      <c r="DHZ73" s="921"/>
      <c r="DIA73" s="921"/>
      <c r="DIB73" s="921"/>
      <c r="DIC73" s="921"/>
      <c r="DID73" s="921"/>
      <c r="DIE73" s="921"/>
      <c r="DIF73" s="921"/>
      <c r="DIG73" s="921"/>
      <c r="DIH73" s="921"/>
      <c r="DII73" s="921"/>
      <c r="DIJ73" s="921"/>
      <c r="DIK73" s="921"/>
      <c r="DIL73" s="921"/>
      <c r="DIM73" s="921"/>
      <c r="DIN73" s="921"/>
      <c r="DIO73" s="921"/>
      <c r="DIP73" s="921"/>
      <c r="DIQ73" s="921"/>
      <c r="DIR73" s="921"/>
      <c r="DIS73" s="921"/>
      <c r="DIT73" s="921"/>
      <c r="DIU73" s="921"/>
      <c r="DIV73" s="921"/>
      <c r="DIW73" s="921"/>
      <c r="DIX73" s="921"/>
      <c r="DIY73" s="921"/>
      <c r="DIZ73" s="921"/>
      <c r="DJA73" s="921"/>
      <c r="DJB73" s="921"/>
      <c r="DJC73" s="921"/>
      <c r="DJD73" s="921"/>
      <c r="DJE73" s="921"/>
      <c r="DJF73" s="921"/>
      <c r="DJG73" s="921"/>
      <c r="DJH73" s="921"/>
      <c r="DJI73" s="921"/>
      <c r="DJJ73" s="921"/>
      <c r="DJK73" s="921"/>
      <c r="DJL73" s="921"/>
      <c r="DJM73" s="921"/>
      <c r="DJN73" s="921"/>
      <c r="DJO73" s="921"/>
      <c r="DJP73" s="921"/>
      <c r="DJQ73" s="921"/>
      <c r="DJR73" s="921"/>
      <c r="DJS73" s="921"/>
      <c r="DJT73" s="921"/>
      <c r="DJU73" s="921"/>
      <c r="DJV73" s="921"/>
      <c r="DJW73" s="921"/>
      <c r="DJX73" s="921"/>
      <c r="DJY73" s="921"/>
      <c r="DJZ73" s="921"/>
      <c r="DKA73" s="921"/>
      <c r="DKB73" s="921"/>
      <c r="DKC73" s="921"/>
      <c r="DKD73" s="921"/>
      <c r="DKE73" s="921"/>
      <c r="DKF73" s="921"/>
      <c r="DKG73" s="921"/>
      <c r="DKH73" s="921"/>
      <c r="DKI73" s="921"/>
      <c r="DKJ73" s="921"/>
      <c r="DKK73" s="921"/>
      <c r="DKL73" s="921"/>
      <c r="DKM73" s="921"/>
      <c r="DKN73" s="921"/>
      <c r="DKO73" s="921"/>
      <c r="DKP73" s="921"/>
      <c r="DKQ73" s="921"/>
      <c r="DKR73" s="921"/>
      <c r="DKS73" s="921"/>
      <c r="DKT73" s="921"/>
      <c r="DKU73" s="921"/>
      <c r="DKV73" s="921"/>
      <c r="DKW73" s="921"/>
      <c r="DKX73" s="921"/>
      <c r="DKY73" s="921"/>
      <c r="DKZ73" s="921"/>
      <c r="DLA73" s="921"/>
      <c r="DLB73" s="921"/>
      <c r="DLC73" s="921"/>
      <c r="DLD73" s="921"/>
      <c r="DLE73" s="921"/>
      <c r="DLF73" s="921"/>
      <c r="DLG73" s="921"/>
      <c r="DLH73" s="921"/>
      <c r="DLI73" s="921"/>
      <c r="DLJ73" s="921"/>
      <c r="DLK73" s="921"/>
      <c r="DLL73" s="921"/>
      <c r="DLM73" s="921"/>
      <c r="DLN73" s="921"/>
      <c r="DLO73" s="921"/>
      <c r="DLP73" s="921"/>
      <c r="DLQ73" s="921"/>
      <c r="DLR73" s="921"/>
      <c r="DLS73" s="921"/>
      <c r="DLT73" s="921"/>
      <c r="DLU73" s="921"/>
      <c r="DLV73" s="921"/>
      <c r="DLW73" s="921"/>
      <c r="DLX73" s="921"/>
      <c r="DLY73" s="921"/>
      <c r="DLZ73" s="921"/>
      <c r="DMA73" s="921"/>
      <c r="DMB73" s="921"/>
      <c r="DMC73" s="921"/>
      <c r="DMD73" s="921"/>
      <c r="DME73" s="921"/>
      <c r="DMF73" s="921"/>
      <c r="DMG73" s="921"/>
      <c r="DMH73" s="921"/>
      <c r="DMI73" s="921"/>
      <c r="DMJ73" s="921"/>
      <c r="DMK73" s="921"/>
      <c r="DML73" s="921"/>
      <c r="DMM73" s="921"/>
      <c r="DMN73" s="921"/>
      <c r="DMO73" s="921"/>
      <c r="DMP73" s="921"/>
      <c r="DMQ73" s="921"/>
      <c r="DMR73" s="921"/>
      <c r="DMS73" s="921"/>
      <c r="DMT73" s="921"/>
      <c r="DMU73" s="921"/>
      <c r="DMV73" s="921"/>
      <c r="DMW73" s="921"/>
      <c r="DMX73" s="921"/>
      <c r="DMY73" s="921"/>
      <c r="DMZ73" s="921"/>
      <c r="DNA73" s="921"/>
      <c r="DNB73" s="921"/>
      <c r="DNC73" s="921"/>
      <c r="DND73" s="921"/>
      <c r="DNE73" s="921"/>
      <c r="DNF73" s="921"/>
      <c r="DNG73" s="921"/>
      <c r="DNH73" s="921"/>
      <c r="DNI73" s="921"/>
      <c r="DNJ73" s="921"/>
      <c r="DNK73" s="921"/>
      <c r="DNL73" s="921"/>
      <c r="DNM73" s="921"/>
      <c r="DNN73" s="921"/>
      <c r="DNO73" s="921"/>
      <c r="DNP73" s="921"/>
      <c r="DNQ73" s="921"/>
      <c r="DNR73" s="921"/>
      <c r="DNS73" s="921"/>
      <c r="DNT73" s="921"/>
      <c r="DNU73" s="921"/>
      <c r="DNV73" s="921"/>
      <c r="DNW73" s="921"/>
      <c r="DNX73" s="921"/>
      <c r="DNY73" s="921"/>
      <c r="DNZ73" s="921"/>
      <c r="DOA73" s="921"/>
      <c r="DOB73" s="921"/>
      <c r="DOC73" s="921"/>
      <c r="DOD73" s="921"/>
      <c r="DOE73" s="921"/>
      <c r="DOF73" s="921"/>
      <c r="DOG73" s="921"/>
      <c r="DOH73" s="921"/>
      <c r="DOI73" s="921"/>
      <c r="DOJ73" s="921"/>
      <c r="DOK73" s="921"/>
      <c r="DOL73" s="921"/>
      <c r="DOM73" s="921"/>
      <c r="DON73" s="921"/>
      <c r="DOO73" s="921"/>
      <c r="DOP73" s="921"/>
      <c r="DOQ73" s="921"/>
      <c r="DOR73" s="921"/>
      <c r="DOS73" s="921"/>
      <c r="DOT73" s="921"/>
      <c r="DOU73" s="921"/>
      <c r="DOV73" s="921"/>
      <c r="DOW73" s="921"/>
      <c r="DOX73" s="921"/>
      <c r="DOY73" s="921"/>
      <c r="DOZ73" s="921"/>
      <c r="DPA73" s="921"/>
      <c r="DPB73" s="921"/>
      <c r="DPC73" s="921"/>
      <c r="DPD73" s="921"/>
      <c r="DPE73" s="921"/>
      <c r="DPF73" s="921"/>
      <c r="DPG73" s="921"/>
      <c r="DPH73" s="921"/>
      <c r="DPI73" s="921"/>
      <c r="DPJ73" s="921"/>
      <c r="DPK73" s="921"/>
      <c r="DPL73" s="921"/>
      <c r="DPM73" s="921"/>
      <c r="DPN73" s="921"/>
      <c r="DPO73" s="921"/>
      <c r="DPP73" s="921"/>
      <c r="DPQ73" s="921"/>
      <c r="DPR73" s="921"/>
      <c r="DPS73" s="921"/>
      <c r="DPT73" s="921"/>
      <c r="DPU73" s="921"/>
      <c r="DPV73" s="921"/>
      <c r="DPW73" s="921"/>
      <c r="DPX73" s="921"/>
      <c r="DPY73" s="921"/>
      <c r="DPZ73" s="921"/>
      <c r="DQA73" s="921"/>
      <c r="DQB73" s="921"/>
      <c r="DQC73" s="921"/>
      <c r="DQD73" s="921"/>
      <c r="DQE73" s="921"/>
      <c r="DQF73" s="921"/>
      <c r="DQG73" s="921"/>
      <c r="DQH73" s="921"/>
      <c r="DQI73" s="921"/>
      <c r="DQJ73" s="921"/>
      <c r="DQK73" s="921"/>
      <c r="DQL73" s="921"/>
      <c r="DQM73" s="921"/>
      <c r="DQN73" s="921"/>
      <c r="DQO73" s="921"/>
      <c r="DQP73" s="921"/>
      <c r="DQQ73" s="921"/>
      <c r="DQR73" s="921"/>
      <c r="DQS73" s="921"/>
      <c r="DQT73" s="921"/>
      <c r="DQU73" s="921"/>
      <c r="DQV73" s="921"/>
      <c r="DQW73" s="921"/>
      <c r="DQX73" s="921"/>
      <c r="DQY73" s="921"/>
      <c r="DQZ73" s="921"/>
      <c r="DRA73" s="921"/>
      <c r="DRB73" s="921"/>
      <c r="DRC73" s="921"/>
      <c r="DRD73" s="921"/>
      <c r="DRE73" s="921"/>
      <c r="DRF73" s="921"/>
      <c r="DRG73" s="921"/>
      <c r="DRH73" s="921"/>
      <c r="DRI73" s="921"/>
      <c r="DRJ73" s="921"/>
      <c r="DRK73" s="921"/>
      <c r="DRL73" s="921"/>
      <c r="DRM73" s="921"/>
      <c r="DRN73" s="921"/>
      <c r="DRO73" s="921"/>
      <c r="DRP73" s="921"/>
      <c r="DRQ73" s="921"/>
      <c r="DRR73" s="921"/>
      <c r="DRS73" s="921"/>
      <c r="DRT73" s="921"/>
      <c r="DRU73" s="921"/>
      <c r="DRV73" s="921"/>
      <c r="DRW73" s="921"/>
      <c r="DRX73" s="921"/>
      <c r="DRY73" s="921"/>
      <c r="DRZ73" s="921"/>
      <c r="DSA73" s="921"/>
      <c r="DSB73" s="921"/>
      <c r="DSC73" s="921"/>
      <c r="DSD73" s="921"/>
      <c r="DSE73" s="921"/>
      <c r="DSF73" s="921"/>
      <c r="DSG73" s="921"/>
      <c r="DSH73" s="921"/>
      <c r="DSI73" s="921"/>
      <c r="DSJ73" s="921"/>
      <c r="DSK73" s="921"/>
      <c r="DSL73" s="921"/>
      <c r="DSM73" s="921"/>
      <c r="DSN73" s="921"/>
      <c r="DSO73" s="921"/>
      <c r="DSP73" s="921"/>
      <c r="DSQ73" s="921"/>
      <c r="DSR73" s="921"/>
      <c r="DSS73" s="921"/>
      <c r="DST73" s="921"/>
      <c r="DSU73" s="921"/>
      <c r="DSV73" s="921"/>
      <c r="DSW73" s="921"/>
      <c r="DSX73" s="921"/>
      <c r="DSY73" s="921"/>
      <c r="DSZ73" s="921"/>
      <c r="DTA73" s="921"/>
      <c r="DTB73" s="921"/>
      <c r="DTC73" s="921"/>
      <c r="DTD73" s="921"/>
      <c r="DTE73" s="921"/>
      <c r="DTF73" s="921"/>
      <c r="DTG73" s="921"/>
      <c r="DTH73" s="921"/>
      <c r="DTI73" s="921"/>
      <c r="DTJ73" s="921"/>
      <c r="DTK73" s="921"/>
      <c r="DTL73" s="921"/>
      <c r="DTM73" s="921"/>
      <c r="DTN73" s="921"/>
      <c r="DTO73" s="921"/>
      <c r="DTP73" s="921"/>
      <c r="DTQ73" s="921"/>
      <c r="DTR73" s="921"/>
      <c r="DTS73" s="921"/>
      <c r="DTT73" s="921"/>
      <c r="DTU73" s="921"/>
      <c r="DTV73" s="921"/>
      <c r="DTW73" s="921"/>
      <c r="DTX73" s="921"/>
      <c r="DTY73" s="921"/>
      <c r="DTZ73" s="921"/>
      <c r="DUA73" s="921"/>
      <c r="DUB73" s="921"/>
      <c r="DUC73" s="921"/>
      <c r="DUD73" s="921"/>
      <c r="DUE73" s="921"/>
      <c r="DUF73" s="921"/>
      <c r="DUG73" s="921"/>
      <c r="DUH73" s="921"/>
      <c r="DUI73" s="921"/>
      <c r="DUJ73" s="921"/>
      <c r="DUK73" s="921"/>
      <c r="DUL73" s="921"/>
      <c r="DUM73" s="921"/>
      <c r="DUN73" s="921"/>
      <c r="DUO73" s="921"/>
      <c r="DUP73" s="921"/>
      <c r="DUQ73" s="921"/>
      <c r="DUR73" s="921"/>
      <c r="DUS73" s="921"/>
      <c r="DUT73" s="921"/>
      <c r="DUU73" s="921"/>
      <c r="DUV73" s="921"/>
      <c r="DUW73" s="921"/>
      <c r="DUX73" s="921"/>
      <c r="DUY73" s="921"/>
      <c r="DUZ73" s="921"/>
      <c r="DVA73" s="921"/>
      <c r="DVB73" s="921"/>
      <c r="DVC73" s="921"/>
      <c r="DVD73" s="921"/>
      <c r="DVE73" s="921"/>
      <c r="DVF73" s="921"/>
      <c r="DVG73" s="921"/>
      <c r="DVH73" s="921"/>
      <c r="DVI73" s="921"/>
      <c r="DVJ73" s="921"/>
      <c r="DVK73" s="921"/>
      <c r="DVL73" s="921"/>
      <c r="DVM73" s="921"/>
      <c r="DVN73" s="921"/>
      <c r="DVO73" s="921"/>
      <c r="DVP73" s="921"/>
      <c r="DVQ73" s="921"/>
      <c r="DVR73" s="921"/>
      <c r="DVS73" s="921"/>
      <c r="DVT73" s="921"/>
      <c r="DVU73" s="921"/>
      <c r="DVV73" s="921"/>
      <c r="DVW73" s="921"/>
      <c r="DVX73" s="921"/>
      <c r="DVY73" s="921"/>
      <c r="DVZ73" s="921"/>
      <c r="DWA73" s="921"/>
      <c r="DWB73" s="921"/>
      <c r="DWC73" s="921"/>
      <c r="DWD73" s="921"/>
      <c r="DWE73" s="921"/>
      <c r="DWF73" s="921"/>
      <c r="DWG73" s="921"/>
      <c r="DWH73" s="921"/>
      <c r="DWI73" s="921"/>
      <c r="DWJ73" s="921"/>
      <c r="DWK73" s="921"/>
      <c r="DWL73" s="921"/>
      <c r="DWM73" s="921"/>
      <c r="DWN73" s="921"/>
      <c r="DWO73" s="921"/>
      <c r="DWP73" s="921"/>
      <c r="DWQ73" s="921"/>
      <c r="DWR73" s="921"/>
      <c r="DWS73" s="921"/>
      <c r="DWT73" s="921"/>
      <c r="DWU73" s="921"/>
      <c r="DWV73" s="921"/>
      <c r="DWW73" s="921"/>
      <c r="DWX73" s="921"/>
      <c r="DWY73" s="921"/>
      <c r="DWZ73" s="921"/>
      <c r="DXA73" s="921"/>
      <c r="DXB73" s="921"/>
      <c r="DXC73" s="921"/>
      <c r="DXD73" s="921"/>
      <c r="DXE73" s="921"/>
      <c r="DXF73" s="921"/>
      <c r="DXG73" s="921"/>
      <c r="DXH73" s="921"/>
      <c r="DXI73" s="921"/>
      <c r="DXJ73" s="921"/>
      <c r="DXK73" s="921"/>
      <c r="DXL73" s="921"/>
      <c r="DXM73" s="921"/>
      <c r="DXN73" s="921"/>
      <c r="DXO73" s="921"/>
      <c r="DXP73" s="921"/>
      <c r="DXQ73" s="921"/>
      <c r="DXR73" s="921"/>
      <c r="DXS73" s="921"/>
      <c r="DXT73" s="921"/>
      <c r="DXU73" s="921"/>
      <c r="DXV73" s="921"/>
      <c r="DXW73" s="921"/>
      <c r="DXX73" s="921"/>
      <c r="DXY73" s="921"/>
      <c r="DXZ73" s="921"/>
      <c r="DYA73" s="921"/>
      <c r="DYB73" s="921"/>
      <c r="DYC73" s="921"/>
      <c r="DYD73" s="921"/>
      <c r="DYE73" s="921"/>
      <c r="DYF73" s="921"/>
      <c r="DYG73" s="921"/>
      <c r="DYH73" s="921"/>
      <c r="DYI73" s="921"/>
      <c r="DYJ73" s="921"/>
      <c r="DYK73" s="921"/>
      <c r="DYL73" s="921"/>
      <c r="DYM73" s="921"/>
      <c r="DYN73" s="921"/>
      <c r="DYO73" s="921"/>
      <c r="DYP73" s="921"/>
      <c r="DYQ73" s="921"/>
      <c r="DYR73" s="921"/>
      <c r="DYS73" s="921"/>
      <c r="DYT73" s="921"/>
      <c r="DYU73" s="921"/>
      <c r="DYV73" s="921"/>
      <c r="DYW73" s="921"/>
      <c r="DYX73" s="921"/>
      <c r="DYY73" s="921"/>
      <c r="DYZ73" s="921"/>
      <c r="DZA73" s="921"/>
      <c r="DZB73" s="921"/>
      <c r="DZC73" s="921"/>
      <c r="DZD73" s="921"/>
      <c r="DZE73" s="921"/>
      <c r="DZF73" s="921"/>
      <c r="DZG73" s="921"/>
      <c r="DZH73" s="921"/>
      <c r="DZI73" s="921"/>
      <c r="DZJ73" s="921"/>
      <c r="DZK73" s="921"/>
      <c r="DZL73" s="921"/>
      <c r="DZM73" s="921"/>
      <c r="DZN73" s="921"/>
      <c r="DZO73" s="921"/>
      <c r="DZP73" s="921"/>
      <c r="DZQ73" s="921"/>
      <c r="DZR73" s="921"/>
      <c r="DZS73" s="921"/>
      <c r="DZT73" s="921"/>
      <c r="DZU73" s="921"/>
      <c r="DZV73" s="921"/>
      <c r="DZW73" s="921"/>
      <c r="DZX73" s="921"/>
      <c r="DZY73" s="921"/>
      <c r="DZZ73" s="921"/>
      <c r="EAA73" s="921"/>
      <c r="EAB73" s="921"/>
      <c r="EAC73" s="921"/>
      <c r="EAD73" s="921"/>
      <c r="EAE73" s="921"/>
      <c r="EAF73" s="921"/>
      <c r="EAG73" s="921"/>
      <c r="EAH73" s="921"/>
      <c r="EAI73" s="921"/>
      <c r="EAJ73" s="921"/>
      <c r="EAK73" s="921"/>
      <c r="EAL73" s="921"/>
      <c r="EAM73" s="921"/>
      <c r="EAN73" s="921"/>
      <c r="EAO73" s="921"/>
      <c r="EAP73" s="921"/>
      <c r="EAQ73" s="921"/>
      <c r="EAR73" s="921"/>
      <c r="EAS73" s="921"/>
      <c r="EAT73" s="921"/>
      <c r="EAU73" s="921"/>
      <c r="EAV73" s="921"/>
      <c r="EAW73" s="921"/>
      <c r="EAX73" s="921"/>
      <c r="EAY73" s="921"/>
      <c r="EAZ73" s="921"/>
      <c r="EBA73" s="921"/>
      <c r="EBB73" s="921"/>
      <c r="EBC73" s="921"/>
      <c r="EBD73" s="921"/>
      <c r="EBE73" s="921"/>
      <c r="EBF73" s="921"/>
      <c r="EBG73" s="921"/>
      <c r="EBH73" s="921"/>
      <c r="EBI73" s="921"/>
      <c r="EBJ73" s="921"/>
      <c r="EBK73" s="921"/>
      <c r="EBL73" s="921"/>
      <c r="EBM73" s="921"/>
      <c r="EBN73" s="921"/>
      <c r="EBO73" s="921"/>
      <c r="EBP73" s="921"/>
      <c r="EBQ73" s="921"/>
      <c r="EBR73" s="921"/>
      <c r="EBS73" s="921"/>
      <c r="EBT73" s="921"/>
      <c r="EBU73" s="921"/>
      <c r="EBV73" s="921"/>
      <c r="EBW73" s="921"/>
      <c r="EBX73" s="921"/>
      <c r="EBY73" s="921"/>
      <c r="EBZ73" s="921"/>
      <c r="ECA73" s="921"/>
      <c r="ECB73" s="921"/>
      <c r="ECC73" s="921"/>
      <c r="ECD73" s="921"/>
      <c r="ECE73" s="921"/>
      <c r="ECF73" s="921"/>
      <c r="ECG73" s="921"/>
      <c r="ECH73" s="921"/>
      <c r="ECI73" s="921"/>
      <c r="ECJ73" s="921"/>
      <c r="ECK73" s="921"/>
      <c r="ECL73" s="921"/>
      <c r="ECM73" s="921"/>
      <c r="ECN73" s="921"/>
      <c r="ECO73" s="921"/>
      <c r="ECP73" s="921"/>
      <c r="ECQ73" s="921"/>
      <c r="ECR73" s="921"/>
      <c r="ECS73" s="921"/>
      <c r="ECT73" s="921"/>
      <c r="ECU73" s="921"/>
      <c r="ECV73" s="921"/>
      <c r="ECW73" s="921"/>
      <c r="ECX73" s="921"/>
      <c r="ECY73" s="921"/>
      <c r="ECZ73" s="921"/>
      <c r="EDA73" s="921"/>
      <c r="EDB73" s="921"/>
      <c r="EDC73" s="921"/>
      <c r="EDD73" s="921"/>
      <c r="EDE73" s="921"/>
      <c r="EDF73" s="921"/>
      <c r="EDG73" s="921"/>
      <c r="EDH73" s="921"/>
      <c r="EDI73" s="921"/>
      <c r="EDJ73" s="921"/>
      <c r="EDK73" s="921"/>
      <c r="EDL73" s="921"/>
      <c r="EDM73" s="921"/>
      <c r="EDN73" s="921"/>
      <c r="EDO73" s="921"/>
      <c r="EDP73" s="921"/>
      <c r="EDQ73" s="921"/>
      <c r="EDR73" s="921"/>
      <c r="EDS73" s="921"/>
      <c r="EDT73" s="921"/>
      <c r="EDU73" s="921"/>
      <c r="EDV73" s="921"/>
      <c r="EDW73" s="921"/>
      <c r="EDX73" s="921"/>
      <c r="EDY73" s="921"/>
      <c r="EDZ73" s="921"/>
      <c r="EEA73" s="921"/>
      <c r="EEB73" s="921"/>
      <c r="EEC73" s="921"/>
      <c r="EED73" s="921"/>
      <c r="EEE73" s="921"/>
      <c r="EEF73" s="921"/>
      <c r="EEG73" s="921"/>
      <c r="EEH73" s="921"/>
      <c r="EEI73" s="921"/>
      <c r="EEJ73" s="921"/>
      <c r="EEK73" s="921"/>
      <c r="EEL73" s="921"/>
      <c r="EEM73" s="921"/>
      <c r="EEN73" s="921"/>
      <c r="EEO73" s="921"/>
      <c r="EEP73" s="921"/>
      <c r="EEQ73" s="921"/>
      <c r="EER73" s="921"/>
      <c r="EES73" s="921"/>
      <c r="EET73" s="921"/>
      <c r="EEU73" s="921"/>
      <c r="EEV73" s="921"/>
      <c r="EEW73" s="921"/>
      <c r="EEX73" s="921"/>
      <c r="EEY73" s="921"/>
      <c r="EEZ73" s="921"/>
      <c r="EFA73" s="921"/>
      <c r="EFB73" s="921"/>
      <c r="EFC73" s="921"/>
      <c r="EFD73" s="921"/>
      <c r="EFE73" s="921"/>
      <c r="EFF73" s="921"/>
      <c r="EFG73" s="921"/>
      <c r="EFH73" s="921"/>
      <c r="EFI73" s="921"/>
      <c r="EFJ73" s="921"/>
      <c r="EFK73" s="921"/>
      <c r="EFL73" s="921"/>
      <c r="EFM73" s="921"/>
      <c r="EFN73" s="921"/>
      <c r="EFO73" s="921"/>
      <c r="EFP73" s="921"/>
      <c r="EFQ73" s="921"/>
      <c r="EFR73" s="921"/>
      <c r="EFS73" s="921"/>
      <c r="EFT73" s="921"/>
      <c r="EFU73" s="921"/>
      <c r="EFV73" s="921"/>
      <c r="EFW73" s="921"/>
      <c r="EFX73" s="921"/>
      <c r="EFY73" s="921"/>
      <c r="EFZ73" s="921"/>
      <c r="EGA73" s="921"/>
      <c r="EGB73" s="921"/>
      <c r="EGC73" s="921"/>
      <c r="EGD73" s="921"/>
      <c r="EGE73" s="921"/>
      <c r="EGF73" s="921"/>
      <c r="EGG73" s="921"/>
      <c r="EGH73" s="921"/>
      <c r="EGI73" s="921"/>
      <c r="EGJ73" s="921"/>
      <c r="EGK73" s="921"/>
      <c r="EGL73" s="921"/>
      <c r="EGM73" s="921"/>
      <c r="EGN73" s="921"/>
      <c r="EGO73" s="921"/>
      <c r="EGP73" s="921"/>
      <c r="EGQ73" s="921"/>
      <c r="EGR73" s="921"/>
      <c r="EGS73" s="921"/>
      <c r="EGT73" s="921"/>
      <c r="EGU73" s="921"/>
      <c r="EGV73" s="921"/>
      <c r="EGW73" s="921"/>
      <c r="EGX73" s="921"/>
      <c r="EGY73" s="921"/>
      <c r="EGZ73" s="921"/>
      <c r="EHA73" s="921"/>
      <c r="EHB73" s="921"/>
      <c r="EHC73" s="921"/>
      <c r="EHD73" s="921"/>
      <c r="EHE73" s="921"/>
      <c r="EHF73" s="921"/>
      <c r="EHG73" s="921"/>
      <c r="EHH73" s="921"/>
      <c r="EHI73" s="921"/>
      <c r="EHJ73" s="921"/>
      <c r="EHK73" s="921"/>
      <c r="EHL73" s="921"/>
      <c r="EHM73" s="921"/>
      <c r="EHN73" s="921"/>
      <c r="EHO73" s="921"/>
      <c r="EHP73" s="921"/>
      <c r="EHQ73" s="921"/>
      <c r="EHR73" s="921"/>
      <c r="EHS73" s="921"/>
      <c r="EHT73" s="921"/>
      <c r="EHU73" s="921"/>
      <c r="EHV73" s="921"/>
      <c r="EHW73" s="921"/>
      <c r="EHX73" s="921"/>
      <c r="EHY73" s="921"/>
      <c r="EHZ73" s="921"/>
      <c r="EIA73" s="921"/>
      <c r="EIB73" s="921"/>
      <c r="EIC73" s="921"/>
      <c r="EID73" s="921"/>
      <c r="EIE73" s="921"/>
      <c r="EIF73" s="921"/>
      <c r="EIG73" s="921"/>
      <c r="EIH73" s="921"/>
      <c r="EII73" s="921"/>
      <c r="EIJ73" s="921"/>
      <c r="EIK73" s="921"/>
      <c r="EIL73" s="921"/>
      <c r="EIM73" s="921"/>
      <c r="EIN73" s="921"/>
      <c r="EIO73" s="921"/>
      <c r="EIP73" s="921"/>
      <c r="EIQ73" s="921"/>
      <c r="EIR73" s="921"/>
      <c r="EIS73" s="921"/>
      <c r="EIT73" s="921"/>
      <c r="EIU73" s="921"/>
      <c r="EIV73" s="921"/>
      <c r="EIW73" s="921"/>
      <c r="EIX73" s="921"/>
      <c r="EIY73" s="921"/>
      <c r="EIZ73" s="921"/>
      <c r="EJA73" s="921"/>
      <c r="EJB73" s="921"/>
      <c r="EJC73" s="921"/>
      <c r="EJD73" s="921"/>
      <c r="EJE73" s="921"/>
      <c r="EJF73" s="921"/>
      <c r="EJG73" s="921"/>
      <c r="EJH73" s="921"/>
      <c r="EJI73" s="921"/>
      <c r="EJJ73" s="921"/>
      <c r="EJK73" s="921"/>
      <c r="EJL73" s="921"/>
      <c r="EJM73" s="921"/>
      <c r="EJN73" s="921"/>
      <c r="EJO73" s="921"/>
      <c r="EJP73" s="921"/>
      <c r="EJQ73" s="921"/>
      <c r="EJR73" s="921"/>
      <c r="EJS73" s="921"/>
      <c r="EJT73" s="921"/>
      <c r="EJU73" s="921"/>
      <c r="EJV73" s="921"/>
      <c r="EJW73" s="921"/>
      <c r="EJX73" s="921"/>
      <c r="EJY73" s="921"/>
      <c r="EJZ73" s="921"/>
      <c r="EKA73" s="921"/>
      <c r="EKB73" s="921"/>
      <c r="EKC73" s="921"/>
      <c r="EKD73" s="921"/>
      <c r="EKE73" s="921"/>
      <c r="EKF73" s="921"/>
      <c r="EKG73" s="921"/>
      <c r="EKH73" s="921"/>
      <c r="EKI73" s="921"/>
      <c r="EKJ73" s="921"/>
      <c r="EKK73" s="921"/>
      <c r="EKL73" s="921"/>
      <c r="EKM73" s="921"/>
      <c r="EKN73" s="921"/>
      <c r="EKO73" s="921"/>
      <c r="EKP73" s="921"/>
      <c r="EKQ73" s="921"/>
      <c r="EKR73" s="921"/>
      <c r="EKS73" s="921"/>
      <c r="EKT73" s="921"/>
      <c r="EKU73" s="921"/>
      <c r="EKV73" s="921"/>
      <c r="EKW73" s="921"/>
      <c r="EKX73" s="921"/>
      <c r="EKY73" s="921"/>
      <c r="EKZ73" s="921"/>
      <c r="ELA73" s="921"/>
      <c r="ELB73" s="921"/>
      <c r="ELC73" s="921"/>
      <c r="ELD73" s="921"/>
      <c r="ELE73" s="921"/>
      <c r="ELF73" s="921"/>
      <c r="ELG73" s="921"/>
      <c r="ELH73" s="921"/>
      <c r="ELI73" s="921"/>
      <c r="ELJ73" s="921"/>
      <c r="ELK73" s="921"/>
      <c r="ELL73" s="921"/>
      <c r="ELM73" s="921"/>
      <c r="ELN73" s="921"/>
      <c r="ELO73" s="921"/>
      <c r="ELP73" s="921"/>
      <c r="ELQ73" s="921"/>
      <c r="ELR73" s="921"/>
      <c r="ELS73" s="921"/>
      <c r="ELT73" s="921"/>
      <c r="ELU73" s="921"/>
      <c r="ELV73" s="921"/>
      <c r="ELW73" s="921"/>
      <c r="ELX73" s="921"/>
      <c r="ELY73" s="921"/>
      <c r="ELZ73" s="921"/>
      <c r="EMA73" s="921"/>
      <c r="EMB73" s="921"/>
      <c r="EMC73" s="921"/>
      <c r="EMD73" s="921"/>
      <c r="EME73" s="921"/>
      <c r="EMF73" s="921"/>
      <c r="EMG73" s="921"/>
      <c r="EMH73" s="921"/>
      <c r="EMI73" s="921"/>
      <c r="EMJ73" s="921"/>
      <c r="EMK73" s="921"/>
      <c r="EML73" s="921"/>
      <c r="EMM73" s="921"/>
      <c r="EMN73" s="921"/>
      <c r="EMO73" s="921"/>
      <c r="EMP73" s="921"/>
      <c r="EMQ73" s="921"/>
      <c r="EMR73" s="921"/>
      <c r="EMS73" s="921"/>
      <c r="EMT73" s="921"/>
      <c r="EMU73" s="921"/>
      <c r="EMV73" s="921"/>
      <c r="EMW73" s="921"/>
      <c r="EMX73" s="921"/>
      <c r="EMY73" s="921"/>
      <c r="EMZ73" s="921"/>
      <c r="ENA73" s="921"/>
      <c r="ENB73" s="921"/>
      <c r="ENC73" s="921"/>
      <c r="END73" s="921"/>
      <c r="ENE73" s="921"/>
      <c r="ENF73" s="921"/>
      <c r="ENG73" s="921"/>
      <c r="ENH73" s="921"/>
      <c r="ENI73" s="921"/>
      <c r="ENJ73" s="921"/>
      <c r="ENK73" s="921"/>
      <c r="ENL73" s="921"/>
      <c r="ENM73" s="921"/>
      <c r="ENN73" s="921"/>
      <c r="ENO73" s="921"/>
      <c r="ENP73" s="921"/>
      <c r="ENQ73" s="921"/>
      <c r="ENR73" s="921"/>
      <c r="ENS73" s="921"/>
      <c r="ENT73" s="921"/>
      <c r="ENU73" s="921"/>
      <c r="ENV73" s="921"/>
      <c r="ENW73" s="921"/>
      <c r="ENX73" s="921"/>
      <c r="ENY73" s="921"/>
      <c r="ENZ73" s="921"/>
      <c r="EOA73" s="921"/>
      <c r="EOB73" s="921"/>
      <c r="EOC73" s="921"/>
      <c r="EOD73" s="921"/>
      <c r="EOE73" s="921"/>
      <c r="EOF73" s="921"/>
      <c r="EOG73" s="921"/>
      <c r="EOH73" s="921"/>
      <c r="EOI73" s="921"/>
      <c r="EOJ73" s="921"/>
      <c r="EOK73" s="921"/>
      <c r="EOL73" s="921"/>
      <c r="EOM73" s="921"/>
      <c r="EON73" s="921"/>
      <c r="EOO73" s="921"/>
      <c r="EOP73" s="921"/>
      <c r="EOQ73" s="921"/>
      <c r="EOR73" s="921"/>
      <c r="EOS73" s="921"/>
      <c r="EOT73" s="921"/>
      <c r="EOU73" s="921"/>
      <c r="EOV73" s="921"/>
      <c r="EOW73" s="921"/>
      <c r="EOX73" s="921"/>
      <c r="EOY73" s="921"/>
      <c r="EOZ73" s="921"/>
      <c r="EPA73" s="921"/>
      <c r="EPB73" s="921"/>
      <c r="EPC73" s="921"/>
      <c r="EPD73" s="921"/>
      <c r="EPE73" s="921"/>
      <c r="EPF73" s="921"/>
      <c r="EPG73" s="921"/>
      <c r="EPH73" s="921"/>
      <c r="EPI73" s="921"/>
      <c r="EPJ73" s="921"/>
      <c r="EPK73" s="921"/>
      <c r="EPL73" s="921"/>
      <c r="EPM73" s="921"/>
      <c r="EPN73" s="921"/>
      <c r="EPO73" s="921"/>
      <c r="EPP73" s="921"/>
      <c r="EPQ73" s="921"/>
      <c r="EPR73" s="921"/>
      <c r="EPS73" s="921"/>
      <c r="EPT73" s="921"/>
      <c r="EPU73" s="921"/>
      <c r="EPV73" s="921"/>
      <c r="EPW73" s="921"/>
      <c r="EPX73" s="921"/>
      <c r="EPY73" s="921"/>
      <c r="EPZ73" s="921"/>
      <c r="EQA73" s="921"/>
      <c r="EQB73" s="921"/>
      <c r="EQC73" s="921"/>
      <c r="EQD73" s="921"/>
      <c r="EQE73" s="921"/>
      <c r="EQF73" s="921"/>
      <c r="EQG73" s="921"/>
      <c r="EQH73" s="921"/>
      <c r="EQI73" s="921"/>
      <c r="EQJ73" s="921"/>
      <c r="EQK73" s="921"/>
      <c r="EQL73" s="921"/>
      <c r="EQM73" s="921"/>
      <c r="EQN73" s="921"/>
      <c r="EQO73" s="921"/>
      <c r="EQP73" s="921"/>
      <c r="EQQ73" s="921"/>
      <c r="EQR73" s="921"/>
      <c r="EQS73" s="921"/>
      <c r="EQT73" s="921"/>
      <c r="EQU73" s="921"/>
      <c r="EQV73" s="921"/>
      <c r="EQW73" s="921"/>
      <c r="EQX73" s="921"/>
      <c r="EQY73" s="921"/>
      <c r="EQZ73" s="921"/>
      <c r="ERA73" s="921"/>
      <c r="ERB73" s="921"/>
      <c r="ERC73" s="921"/>
      <c r="ERD73" s="921"/>
      <c r="ERE73" s="921"/>
      <c r="ERF73" s="921"/>
      <c r="ERG73" s="921"/>
      <c r="ERH73" s="921"/>
      <c r="ERI73" s="921"/>
      <c r="ERJ73" s="921"/>
      <c r="ERK73" s="921"/>
      <c r="ERL73" s="921"/>
      <c r="ERM73" s="921"/>
      <c r="ERN73" s="921"/>
      <c r="ERO73" s="921"/>
      <c r="ERP73" s="921"/>
      <c r="ERQ73" s="921"/>
      <c r="ERR73" s="921"/>
      <c r="ERS73" s="921"/>
      <c r="ERT73" s="921"/>
      <c r="ERU73" s="921"/>
      <c r="ERV73" s="921"/>
      <c r="ERW73" s="921"/>
      <c r="ERX73" s="921"/>
      <c r="ERY73" s="921"/>
      <c r="ERZ73" s="921"/>
      <c r="ESA73" s="921"/>
      <c r="ESB73" s="921"/>
      <c r="ESC73" s="921"/>
      <c r="ESD73" s="921"/>
      <c r="ESE73" s="921"/>
      <c r="ESF73" s="921"/>
      <c r="ESG73" s="921"/>
      <c r="ESH73" s="921"/>
      <c r="ESI73" s="921"/>
      <c r="ESJ73" s="921"/>
      <c r="ESK73" s="921"/>
      <c r="ESL73" s="921"/>
      <c r="ESM73" s="921"/>
      <c r="ESN73" s="921"/>
      <c r="ESO73" s="921"/>
      <c r="ESP73" s="921"/>
      <c r="ESQ73" s="921"/>
      <c r="ESR73" s="921"/>
      <c r="ESS73" s="921"/>
      <c r="EST73" s="921"/>
      <c r="ESU73" s="921"/>
      <c r="ESV73" s="921"/>
      <c r="ESW73" s="921"/>
      <c r="ESX73" s="921"/>
      <c r="ESY73" s="921"/>
      <c r="ESZ73" s="921"/>
      <c r="ETA73" s="921"/>
      <c r="ETB73" s="921"/>
      <c r="ETC73" s="921"/>
      <c r="ETD73" s="921"/>
      <c r="ETE73" s="921"/>
      <c r="ETF73" s="921"/>
      <c r="ETG73" s="921"/>
      <c r="ETH73" s="921"/>
      <c r="ETI73" s="921"/>
      <c r="ETJ73" s="921"/>
      <c r="ETK73" s="921"/>
      <c r="ETL73" s="921"/>
      <c r="ETM73" s="921"/>
      <c r="ETN73" s="921"/>
      <c r="ETO73" s="921"/>
      <c r="ETP73" s="921"/>
      <c r="ETQ73" s="921"/>
      <c r="ETR73" s="921"/>
      <c r="ETS73" s="921"/>
      <c r="ETT73" s="921"/>
      <c r="ETU73" s="921"/>
      <c r="ETV73" s="921"/>
      <c r="ETW73" s="921"/>
      <c r="ETX73" s="921"/>
      <c r="ETY73" s="921"/>
      <c r="ETZ73" s="921"/>
      <c r="EUA73" s="921"/>
      <c r="EUB73" s="921"/>
      <c r="EUC73" s="921"/>
      <c r="EUD73" s="921"/>
      <c r="EUE73" s="921"/>
      <c r="EUF73" s="921"/>
      <c r="EUG73" s="921"/>
      <c r="EUH73" s="921"/>
      <c r="EUI73" s="921"/>
      <c r="EUJ73" s="921"/>
      <c r="EUK73" s="921"/>
      <c r="EUL73" s="921"/>
      <c r="EUM73" s="921"/>
      <c r="EUN73" s="921"/>
      <c r="EUO73" s="921"/>
      <c r="EUP73" s="921"/>
      <c r="EUQ73" s="921"/>
      <c r="EUR73" s="921"/>
      <c r="EUS73" s="921"/>
      <c r="EUT73" s="921"/>
      <c r="EUU73" s="921"/>
      <c r="EUV73" s="921"/>
      <c r="EUW73" s="921"/>
      <c r="EUX73" s="921"/>
      <c r="EUY73" s="921"/>
      <c r="EUZ73" s="921"/>
      <c r="EVA73" s="921"/>
      <c r="EVB73" s="921"/>
      <c r="EVC73" s="921"/>
      <c r="EVD73" s="921"/>
      <c r="EVE73" s="921"/>
      <c r="EVF73" s="921"/>
      <c r="EVG73" s="921"/>
      <c r="EVH73" s="921"/>
      <c r="EVI73" s="921"/>
      <c r="EVJ73" s="921"/>
      <c r="EVK73" s="921"/>
      <c r="EVL73" s="921"/>
      <c r="EVM73" s="921"/>
      <c r="EVN73" s="921"/>
      <c r="EVO73" s="921"/>
      <c r="EVP73" s="921"/>
      <c r="EVQ73" s="921"/>
      <c r="EVR73" s="921"/>
      <c r="EVS73" s="921"/>
      <c r="EVT73" s="921"/>
      <c r="EVU73" s="921"/>
      <c r="EVV73" s="921"/>
      <c r="EVW73" s="921"/>
      <c r="EVX73" s="921"/>
      <c r="EVY73" s="921"/>
      <c r="EVZ73" s="921"/>
      <c r="EWA73" s="921"/>
      <c r="EWB73" s="921"/>
      <c r="EWC73" s="921"/>
      <c r="EWD73" s="921"/>
      <c r="EWE73" s="921"/>
      <c r="EWF73" s="921"/>
      <c r="EWG73" s="921"/>
      <c r="EWH73" s="921"/>
      <c r="EWI73" s="921"/>
      <c r="EWJ73" s="921"/>
      <c r="EWK73" s="921"/>
      <c r="EWL73" s="921"/>
      <c r="EWM73" s="921"/>
      <c r="EWN73" s="921"/>
      <c r="EWO73" s="921"/>
      <c r="EWP73" s="921"/>
      <c r="EWQ73" s="921"/>
      <c r="EWR73" s="921"/>
      <c r="EWS73" s="921"/>
      <c r="EWT73" s="921"/>
      <c r="EWU73" s="921"/>
      <c r="EWV73" s="921"/>
      <c r="EWW73" s="921"/>
      <c r="EWX73" s="921"/>
      <c r="EWY73" s="921"/>
      <c r="EWZ73" s="921"/>
      <c r="EXA73" s="921"/>
      <c r="EXB73" s="921"/>
      <c r="EXC73" s="921"/>
      <c r="EXD73" s="921"/>
      <c r="EXE73" s="921"/>
      <c r="EXF73" s="921"/>
      <c r="EXG73" s="921"/>
      <c r="EXH73" s="921"/>
      <c r="EXI73" s="921"/>
      <c r="EXJ73" s="921"/>
      <c r="EXK73" s="921"/>
      <c r="EXL73" s="921"/>
      <c r="EXM73" s="921"/>
      <c r="EXN73" s="921"/>
      <c r="EXO73" s="921"/>
      <c r="EXP73" s="921"/>
      <c r="EXQ73" s="921"/>
      <c r="EXR73" s="921"/>
      <c r="EXS73" s="921"/>
      <c r="EXT73" s="921"/>
      <c r="EXU73" s="921"/>
      <c r="EXV73" s="921"/>
      <c r="EXW73" s="921"/>
      <c r="EXX73" s="921"/>
      <c r="EXY73" s="921"/>
      <c r="EXZ73" s="921"/>
      <c r="EYA73" s="921"/>
      <c r="EYB73" s="921"/>
      <c r="EYC73" s="921"/>
      <c r="EYD73" s="921"/>
      <c r="EYE73" s="921"/>
      <c r="EYF73" s="921"/>
      <c r="EYG73" s="921"/>
      <c r="EYH73" s="921"/>
      <c r="EYI73" s="921"/>
      <c r="EYJ73" s="921"/>
      <c r="EYK73" s="921"/>
      <c r="EYL73" s="921"/>
      <c r="EYM73" s="921"/>
      <c r="EYN73" s="921"/>
      <c r="EYO73" s="921"/>
      <c r="EYP73" s="921"/>
      <c r="EYQ73" s="921"/>
      <c r="EYR73" s="921"/>
      <c r="EYS73" s="921"/>
      <c r="EYT73" s="921"/>
      <c r="EYU73" s="921"/>
      <c r="EYV73" s="921"/>
      <c r="EYW73" s="921"/>
      <c r="EYX73" s="921"/>
      <c r="EYY73" s="921"/>
      <c r="EYZ73" s="921"/>
      <c r="EZA73" s="921"/>
      <c r="EZB73" s="921"/>
      <c r="EZC73" s="921"/>
      <c r="EZD73" s="921"/>
      <c r="EZE73" s="921"/>
      <c r="EZF73" s="921"/>
      <c r="EZG73" s="921"/>
      <c r="EZH73" s="921"/>
      <c r="EZI73" s="921"/>
      <c r="EZJ73" s="921"/>
      <c r="EZK73" s="921"/>
      <c r="EZL73" s="921"/>
      <c r="EZM73" s="921"/>
      <c r="EZN73" s="921"/>
      <c r="EZO73" s="921"/>
      <c r="EZP73" s="921"/>
      <c r="EZQ73" s="921"/>
      <c r="EZR73" s="921"/>
      <c r="EZS73" s="921"/>
      <c r="EZT73" s="921"/>
      <c r="EZU73" s="921"/>
      <c r="EZV73" s="921"/>
      <c r="EZW73" s="921"/>
      <c r="EZX73" s="921"/>
      <c r="EZY73" s="921"/>
      <c r="EZZ73" s="921"/>
      <c r="FAA73" s="921"/>
      <c r="FAB73" s="921"/>
      <c r="FAC73" s="921"/>
      <c r="FAD73" s="921"/>
      <c r="FAE73" s="921"/>
      <c r="FAF73" s="921"/>
      <c r="FAG73" s="921"/>
      <c r="FAH73" s="921"/>
      <c r="FAI73" s="921"/>
      <c r="FAJ73" s="921"/>
      <c r="FAK73" s="921"/>
      <c r="FAL73" s="921"/>
      <c r="FAM73" s="921"/>
      <c r="FAN73" s="921"/>
      <c r="FAO73" s="921"/>
      <c r="FAP73" s="921"/>
      <c r="FAQ73" s="921"/>
      <c r="FAR73" s="921"/>
      <c r="FAS73" s="921"/>
      <c r="FAT73" s="921"/>
      <c r="FAU73" s="921"/>
      <c r="FAV73" s="921"/>
      <c r="FAW73" s="921"/>
      <c r="FAX73" s="921"/>
      <c r="FAY73" s="921"/>
      <c r="FAZ73" s="921"/>
      <c r="FBA73" s="921"/>
      <c r="FBB73" s="921"/>
      <c r="FBC73" s="921"/>
      <c r="FBD73" s="921"/>
      <c r="FBE73" s="921"/>
      <c r="FBF73" s="921"/>
      <c r="FBG73" s="921"/>
      <c r="FBH73" s="921"/>
      <c r="FBI73" s="921"/>
      <c r="FBJ73" s="921"/>
      <c r="FBK73" s="921"/>
      <c r="FBL73" s="921"/>
      <c r="FBM73" s="921"/>
      <c r="FBN73" s="921"/>
      <c r="FBO73" s="921"/>
      <c r="FBP73" s="921"/>
      <c r="FBQ73" s="921"/>
      <c r="FBR73" s="921"/>
      <c r="FBS73" s="921"/>
      <c r="FBT73" s="921"/>
      <c r="FBU73" s="921"/>
      <c r="FBV73" s="921"/>
      <c r="FBW73" s="921"/>
      <c r="FBX73" s="921"/>
      <c r="FBY73" s="921"/>
      <c r="FBZ73" s="921"/>
      <c r="FCA73" s="921"/>
      <c r="FCB73" s="921"/>
      <c r="FCC73" s="921"/>
      <c r="FCD73" s="921"/>
      <c r="FCE73" s="921"/>
      <c r="FCF73" s="921"/>
      <c r="FCG73" s="921"/>
      <c r="FCH73" s="921"/>
      <c r="FCI73" s="921"/>
      <c r="FCJ73" s="921"/>
      <c r="FCK73" s="921"/>
      <c r="FCL73" s="921"/>
      <c r="FCM73" s="921"/>
      <c r="FCN73" s="921"/>
      <c r="FCO73" s="921"/>
      <c r="FCP73" s="921"/>
      <c r="FCQ73" s="921"/>
      <c r="FCR73" s="921"/>
      <c r="FCS73" s="921"/>
      <c r="FCT73" s="921"/>
      <c r="FCU73" s="921"/>
      <c r="FCV73" s="921"/>
      <c r="FCW73" s="921"/>
      <c r="FCX73" s="921"/>
      <c r="FCY73" s="921"/>
      <c r="FCZ73" s="921"/>
      <c r="FDA73" s="921"/>
      <c r="FDB73" s="921"/>
      <c r="FDC73" s="921"/>
      <c r="FDD73" s="921"/>
      <c r="FDE73" s="921"/>
      <c r="FDF73" s="921"/>
      <c r="FDG73" s="921"/>
      <c r="FDH73" s="921"/>
      <c r="FDI73" s="921"/>
      <c r="FDJ73" s="921"/>
      <c r="FDK73" s="921"/>
      <c r="FDL73" s="921"/>
      <c r="FDM73" s="921"/>
      <c r="FDN73" s="921"/>
      <c r="FDO73" s="921"/>
      <c r="FDP73" s="921"/>
      <c r="FDQ73" s="921"/>
      <c r="FDR73" s="921"/>
      <c r="FDS73" s="921"/>
      <c r="FDT73" s="921"/>
      <c r="FDU73" s="921"/>
      <c r="FDV73" s="921"/>
      <c r="FDW73" s="921"/>
      <c r="FDX73" s="921"/>
      <c r="FDY73" s="921"/>
      <c r="FDZ73" s="921"/>
      <c r="FEA73" s="921"/>
      <c r="FEB73" s="921"/>
      <c r="FEC73" s="921"/>
      <c r="FED73" s="921"/>
      <c r="FEE73" s="921"/>
      <c r="FEF73" s="921"/>
      <c r="FEG73" s="921"/>
      <c r="FEH73" s="921"/>
      <c r="FEI73" s="921"/>
      <c r="FEJ73" s="921"/>
      <c r="FEK73" s="921"/>
      <c r="FEL73" s="921"/>
      <c r="FEM73" s="921"/>
      <c r="FEN73" s="921"/>
      <c r="FEO73" s="921"/>
      <c r="FEP73" s="921"/>
      <c r="FEQ73" s="921"/>
      <c r="FER73" s="921"/>
      <c r="FES73" s="921"/>
      <c r="FET73" s="921"/>
      <c r="FEU73" s="921"/>
      <c r="FEV73" s="921"/>
      <c r="FEW73" s="921"/>
      <c r="FEX73" s="921"/>
      <c r="FEY73" s="921"/>
      <c r="FEZ73" s="921"/>
      <c r="FFA73" s="921"/>
      <c r="FFB73" s="921"/>
      <c r="FFC73" s="921"/>
      <c r="FFD73" s="921"/>
      <c r="FFE73" s="921"/>
      <c r="FFF73" s="921"/>
      <c r="FFG73" s="921"/>
      <c r="FFH73" s="921"/>
      <c r="FFI73" s="921"/>
      <c r="FFJ73" s="921"/>
      <c r="FFK73" s="921"/>
      <c r="FFL73" s="921"/>
      <c r="FFM73" s="921"/>
      <c r="FFN73" s="921"/>
      <c r="FFO73" s="921"/>
      <c r="FFP73" s="921"/>
      <c r="FFQ73" s="921"/>
      <c r="FFR73" s="921"/>
      <c r="FFS73" s="921"/>
      <c r="FFT73" s="921"/>
      <c r="FFU73" s="921"/>
      <c r="FFV73" s="921"/>
      <c r="FFW73" s="921"/>
      <c r="FFX73" s="921"/>
      <c r="FFY73" s="921"/>
      <c r="FFZ73" s="921"/>
      <c r="FGA73" s="921"/>
      <c r="FGB73" s="921"/>
      <c r="FGC73" s="921"/>
      <c r="FGD73" s="921"/>
      <c r="FGE73" s="921"/>
      <c r="FGF73" s="921"/>
      <c r="FGG73" s="921"/>
      <c r="FGH73" s="921"/>
      <c r="FGI73" s="921"/>
      <c r="FGJ73" s="921"/>
      <c r="FGK73" s="921"/>
      <c r="FGL73" s="921"/>
      <c r="FGM73" s="921"/>
      <c r="FGN73" s="921"/>
      <c r="FGO73" s="921"/>
      <c r="FGP73" s="921"/>
      <c r="FGQ73" s="921"/>
      <c r="FGR73" s="921"/>
      <c r="FGS73" s="921"/>
      <c r="FGT73" s="921"/>
      <c r="FGU73" s="921"/>
      <c r="FGV73" s="921"/>
      <c r="FGW73" s="921"/>
      <c r="FGX73" s="921"/>
      <c r="FGY73" s="921"/>
      <c r="FGZ73" s="921"/>
      <c r="FHA73" s="921"/>
      <c r="FHB73" s="921"/>
      <c r="FHC73" s="921"/>
      <c r="FHD73" s="921"/>
      <c r="FHE73" s="921"/>
      <c r="FHF73" s="921"/>
      <c r="FHG73" s="921"/>
      <c r="FHH73" s="921"/>
      <c r="FHI73" s="921"/>
      <c r="FHJ73" s="921"/>
      <c r="FHK73" s="921"/>
      <c r="FHL73" s="921"/>
      <c r="FHM73" s="921"/>
      <c r="FHN73" s="921"/>
      <c r="FHO73" s="921"/>
      <c r="FHP73" s="921"/>
      <c r="FHQ73" s="921"/>
      <c r="FHR73" s="921"/>
      <c r="FHS73" s="921"/>
      <c r="FHT73" s="921"/>
      <c r="FHU73" s="921"/>
      <c r="FHV73" s="921"/>
      <c r="FHW73" s="921"/>
      <c r="FHX73" s="921"/>
      <c r="FHY73" s="921"/>
      <c r="FHZ73" s="921"/>
      <c r="FIA73" s="921"/>
      <c r="FIB73" s="921"/>
      <c r="FIC73" s="921"/>
      <c r="FID73" s="921"/>
      <c r="FIE73" s="921"/>
      <c r="FIF73" s="921"/>
      <c r="FIG73" s="921"/>
      <c r="FIH73" s="921"/>
      <c r="FII73" s="921"/>
      <c r="FIJ73" s="921"/>
      <c r="FIK73" s="921"/>
      <c r="FIL73" s="921"/>
      <c r="FIM73" s="921"/>
      <c r="FIN73" s="921"/>
      <c r="FIO73" s="921"/>
      <c r="FIP73" s="921"/>
      <c r="FIQ73" s="921"/>
      <c r="FIR73" s="921"/>
      <c r="FIS73" s="921"/>
      <c r="FIT73" s="921"/>
      <c r="FIU73" s="921"/>
      <c r="FIV73" s="921"/>
      <c r="FIW73" s="921"/>
      <c r="FIX73" s="921"/>
      <c r="FIY73" s="921"/>
      <c r="FIZ73" s="921"/>
      <c r="FJA73" s="921"/>
      <c r="FJB73" s="921"/>
      <c r="FJC73" s="921"/>
      <c r="FJD73" s="921"/>
      <c r="FJE73" s="921"/>
      <c r="FJF73" s="921"/>
      <c r="FJG73" s="921"/>
      <c r="FJH73" s="921"/>
      <c r="FJI73" s="921"/>
      <c r="FJJ73" s="921"/>
      <c r="FJK73" s="921"/>
      <c r="FJL73" s="921"/>
      <c r="FJM73" s="921"/>
      <c r="FJN73" s="921"/>
      <c r="FJO73" s="921"/>
      <c r="FJP73" s="921"/>
      <c r="FJQ73" s="921"/>
      <c r="FJR73" s="921"/>
      <c r="FJS73" s="921"/>
      <c r="FJT73" s="921"/>
      <c r="FJU73" s="921"/>
      <c r="FJV73" s="921"/>
      <c r="FJW73" s="921"/>
      <c r="FJX73" s="921"/>
      <c r="FJY73" s="921"/>
      <c r="FJZ73" s="921"/>
      <c r="FKA73" s="921"/>
      <c r="FKB73" s="921"/>
      <c r="FKC73" s="921"/>
      <c r="FKD73" s="921"/>
      <c r="FKE73" s="921"/>
      <c r="FKF73" s="921"/>
      <c r="FKG73" s="921"/>
      <c r="FKH73" s="921"/>
      <c r="FKI73" s="921"/>
      <c r="FKJ73" s="921"/>
      <c r="FKK73" s="921"/>
      <c r="FKL73" s="921"/>
      <c r="FKM73" s="921"/>
      <c r="FKN73" s="921"/>
      <c r="FKO73" s="921"/>
      <c r="FKP73" s="921"/>
      <c r="FKQ73" s="921"/>
      <c r="FKR73" s="921"/>
      <c r="FKS73" s="921"/>
      <c r="FKT73" s="921"/>
      <c r="FKU73" s="921"/>
      <c r="FKV73" s="921"/>
      <c r="FKW73" s="921"/>
      <c r="FKX73" s="921"/>
      <c r="FKY73" s="921"/>
      <c r="FKZ73" s="921"/>
      <c r="FLA73" s="921"/>
      <c r="FLB73" s="921"/>
      <c r="FLC73" s="921"/>
      <c r="FLD73" s="921"/>
      <c r="FLE73" s="921"/>
      <c r="FLF73" s="921"/>
      <c r="FLG73" s="921"/>
      <c r="FLH73" s="921"/>
      <c r="FLI73" s="921"/>
      <c r="FLJ73" s="921"/>
      <c r="FLK73" s="921"/>
      <c r="FLL73" s="921"/>
      <c r="FLM73" s="921"/>
      <c r="FLN73" s="921"/>
      <c r="FLO73" s="921"/>
      <c r="FLP73" s="921"/>
      <c r="FLQ73" s="921"/>
      <c r="FLR73" s="921"/>
      <c r="FLS73" s="921"/>
      <c r="FLT73" s="921"/>
      <c r="FLU73" s="921"/>
      <c r="FLV73" s="921"/>
      <c r="FLW73" s="921"/>
      <c r="FLX73" s="921"/>
      <c r="FLY73" s="921"/>
      <c r="FLZ73" s="921"/>
      <c r="FMA73" s="921"/>
      <c r="FMB73" s="921"/>
      <c r="FMC73" s="921"/>
      <c r="FMD73" s="921"/>
      <c r="FME73" s="921"/>
      <c r="FMF73" s="921"/>
      <c r="FMG73" s="921"/>
      <c r="FMH73" s="921"/>
      <c r="FMI73" s="921"/>
      <c r="FMJ73" s="921"/>
      <c r="FMK73" s="921"/>
      <c r="FML73" s="921"/>
      <c r="FMM73" s="921"/>
      <c r="FMN73" s="921"/>
      <c r="FMO73" s="921"/>
      <c r="FMP73" s="921"/>
      <c r="FMQ73" s="921"/>
      <c r="FMR73" s="921"/>
      <c r="FMS73" s="921"/>
      <c r="FMT73" s="921"/>
      <c r="FMU73" s="921"/>
      <c r="FMV73" s="921"/>
      <c r="FMW73" s="921"/>
      <c r="FMX73" s="921"/>
      <c r="FMY73" s="921"/>
      <c r="FMZ73" s="921"/>
      <c r="FNA73" s="921"/>
      <c r="FNB73" s="921"/>
      <c r="FNC73" s="921"/>
      <c r="FND73" s="921"/>
      <c r="FNE73" s="921"/>
      <c r="FNF73" s="921"/>
      <c r="FNG73" s="921"/>
      <c r="FNH73" s="921"/>
      <c r="FNI73" s="921"/>
      <c r="FNJ73" s="921"/>
      <c r="FNK73" s="921"/>
      <c r="FNL73" s="921"/>
      <c r="FNM73" s="921"/>
      <c r="FNN73" s="921"/>
      <c r="FNO73" s="921"/>
      <c r="FNP73" s="921"/>
      <c r="FNQ73" s="921"/>
      <c r="FNR73" s="921"/>
      <c r="FNS73" s="921"/>
      <c r="FNT73" s="921"/>
      <c r="FNU73" s="921"/>
      <c r="FNV73" s="921"/>
      <c r="FNW73" s="921"/>
      <c r="FNX73" s="921"/>
      <c r="FNY73" s="921"/>
      <c r="FNZ73" s="921"/>
      <c r="FOA73" s="921"/>
      <c r="FOB73" s="921"/>
      <c r="FOC73" s="921"/>
      <c r="FOD73" s="921"/>
      <c r="FOE73" s="921"/>
      <c r="FOF73" s="921"/>
      <c r="FOG73" s="921"/>
      <c r="FOH73" s="921"/>
      <c r="FOI73" s="921"/>
      <c r="FOJ73" s="921"/>
      <c r="FOK73" s="921"/>
      <c r="FOL73" s="921"/>
      <c r="FOM73" s="921"/>
      <c r="FON73" s="921"/>
      <c r="FOO73" s="921"/>
      <c r="FOP73" s="921"/>
      <c r="FOQ73" s="921"/>
      <c r="FOR73" s="921"/>
      <c r="FOS73" s="921"/>
      <c r="FOT73" s="921"/>
      <c r="FOU73" s="921"/>
      <c r="FOV73" s="921"/>
      <c r="FOW73" s="921"/>
      <c r="FOX73" s="921"/>
      <c r="FOY73" s="921"/>
      <c r="FOZ73" s="921"/>
      <c r="FPA73" s="921"/>
      <c r="FPB73" s="921"/>
      <c r="FPC73" s="921"/>
      <c r="FPD73" s="921"/>
      <c r="FPE73" s="921"/>
      <c r="FPF73" s="921"/>
      <c r="FPG73" s="921"/>
      <c r="FPH73" s="921"/>
      <c r="FPI73" s="921"/>
      <c r="FPJ73" s="921"/>
      <c r="FPK73" s="921"/>
      <c r="FPL73" s="921"/>
      <c r="FPM73" s="921"/>
      <c r="FPN73" s="921"/>
      <c r="FPO73" s="921"/>
      <c r="FPP73" s="921"/>
      <c r="FPQ73" s="921"/>
      <c r="FPR73" s="921"/>
      <c r="FPS73" s="921"/>
      <c r="FPT73" s="921"/>
      <c r="FPU73" s="921"/>
      <c r="FPV73" s="921"/>
      <c r="FPW73" s="921"/>
      <c r="FPX73" s="921"/>
      <c r="FPY73" s="921"/>
      <c r="FPZ73" s="921"/>
      <c r="FQA73" s="921"/>
      <c r="FQB73" s="921"/>
      <c r="FQC73" s="921"/>
      <c r="FQD73" s="921"/>
      <c r="FQE73" s="921"/>
      <c r="FQF73" s="921"/>
      <c r="FQG73" s="921"/>
      <c r="FQH73" s="921"/>
      <c r="FQI73" s="921"/>
      <c r="FQJ73" s="921"/>
      <c r="FQK73" s="921"/>
      <c r="FQL73" s="921"/>
      <c r="FQM73" s="921"/>
      <c r="FQN73" s="921"/>
      <c r="FQO73" s="921"/>
      <c r="FQP73" s="921"/>
      <c r="FQQ73" s="921"/>
      <c r="FQR73" s="921"/>
      <c r="FQS73" s="921"/>
      <c r="FQT73" s="921"/>
      <c r="FQU73" s="921"/>
      <c r="FQV73" s="921"/>
      <c r="FQW73" s="921"/>
      <c r="FQX73" s="921"/>
      <c r="FQY73" s="921"/>
      <c r="FQZ73" s="921"/>
      <c r="FRA73" s="921"/>
      <c r="FRB73" s="921"/>
      <c r="FRC73" s="921"/>
      <c r="FRD73" s="921"/>
      <c r="FRE73" s="921"/>
      <c r="FRF73" s="921"/>
      <c r="FRG73" s="921"/>
      <c r="FRH73" s="921"/>
      <c r="FRI73" s="921"/>
      <c r="FRJ73" s="921"/>
      <c r="FRK73" s="921"/>
      <c r="FRL73" s="921"/>
      <c r="FRM73" s="921"/>
      <c r="FRN73" s="921"/>
      <c r="FRO73" s="921"/>
      <c r="FRP73" s="921"/>
      <c r="FRQ73" s="921"/>
      <c r="FRR73" s="921"/>
      <c r="FRS73" s="921"/>
      <c r="FRT73" s="921"/>
      <c r="FRU73" s="921"/>
      <c r="FRV73" s="921"/>
      <c r="FRW73" s="921"/>
      <c r="FRX73" s="921"/>
      <c r="FRY73" s="921"/>
      <c r="FRZ73" s="921"/>
      <c r="FSA73" s="921"/>
      <c r="FSB73" s="921"/>
      <c r="FSC73" s="921"/>
      <c r="FSD73" s="921"/>
      <c r="FSE73" s="921"/>
      <c r="FSF73" s="921"/>
      <c r="FSG73" s="921"/>
      <c r="FSH73" s="921"/>
      <c r="FSI73" s="921"/>
      <c r="FSJ73" s="921"/>
      <c r="FSK73" s="921"/>
      <c r="FSL73" s="921"/>
      <c r="FSM73" s="921"/>
      <c r="FSN73" s="921"/>
      <c r="FSO73" s="921"/>
      <c r="FSP73" s="921"/>
      <c r="FSQ73" s="921"/>
      <c r="FSR73" s="921"/>
      <c r="FSS73" s="921"/>
      <c r="FST73" s="921"/>
      <c r="FSU73" s="921"/>
      <c r="FSV73" s="921"/>
      <c r="FSW73" s="921"/>
      <c r="FSX73" s="921"/>
      <c r="FSY73" s="921"/>
      <c r="FSZ73" s="921"/>
      <c r="FTA73" s="921"/>
      <c r="FTB73" s="921"/>
      <c r="FTC73" s="921"/>
      <c r="FTD73" s="921"/>
      <c r="FTE73" s="921"/>
      <c r="FTF73" s="921"/>
      <c r="FTG73" s="921"/>
      <c r="FTH73" s="921"/>
      <c r="FTI73" s="921"/>
      <c r="FTJ73" s="921"/>
      <c r="FTK73" s="921"/>
      <c r="FTL73" s="921"/>
      <c r="FTM73" s="921"/>
      <c r="FTN73" s="921"/>
      <c r="FTO73" s="921"/>
      <c r="FTP73" s="921"/>
      <c r="FTQ73" s="921"/>
      <c r="FTR73" s="921"/>
      <c r="FTS73" s="921"/>
      <c r="FTT73" s="921"/>
      <c r="FTU73" s="921"/>
      <c r="FTV73" s="921"/>
      <c r="FTW73" s="921"/>
      <c r="FTX73" s="921"/>
      <c r="FTY73" s="921"/>
      <c r="FTZ73" s="921"/>
      <c r="FUA73" s="921"/>
      <c r="FUB73" s="921"/>
      <c r="FUC73" s="921"/>
      <c r="FUD73" s="921"/>
      <c r="FUE73" s="921"/>
      <c r="FUF73" s="921"/>
      <c r="FUG73" s="921"/>
      <c r="FUH73" s="921"/>
      <c r="FUI73" s="921"/>
      <c r="FUJ73" s="921"/>
      <c r="FUK73" s="921"/>
      <c r="FUL73" s="921"/>
      <c r="FUM73" s="921"/>
      <c r="FUN73" s="921"/>
      <c r="FUO73" s="921"/>
      <c r="FUP73" s="921"/>
      <c r="FUQ73" s="921"/>
      <c r="FUR73" s="921"/>
      <c r="FUS73" s="921"/>
      <c r="FUT73" s="921"/>
      <c r="FUU73" s="921"/>
      <c r="FUV73" s="921"/>
      <c r="FUW73" s="921"/>
      <c r="FUX73" s="921"/>
      <c r="FUY73" s="921"/>
      <c r="FUZ73" s="921"/>
      <c r="FVA73" s="921"/>
      <c r="FVB73" s="921"/>
      <c r="FVC73" s="921"/>
      <c r="FVD73" s="921"/>
      <c r="FVE73" s="921"/>
      <c r="FVF73" s="921"/>
      <c r="FVG73" s="921"/>
      <c r="FVH73" s="921"/>
      <c r="FVI73" s="921"/>
      <c r="FVJ73" s="921"/>
      <c r="FVK73" s="921"/>
      <c r="FVL73" s="921"/>
      <c r="FVM73" s="921"/>
      <c r="FVN73" s="921"/>
      <c r="FVO73" s="921"/>
      <c r="FVP73" s="921"/>
      <c r="FVQ73" s="921"/>
      <c r="FVR73" s="921"/>
      <c r="FVS73" s="921"/>
      <c r="FVT73" s="921"/>
      <c r="FVU73" s="921"/>
      <c r="FVV73" s="921"/>
      <c r="FVW73" s="921"/>
      <c r="FVX73" s="921"/>
      <c r="FVY73" s="921"/>
      <c r="FVZ73" s="921"/>
      <c r="FWA73" s="921"/>
      <c r="FWB73" s="921"/>
      <c r="FWC73" s="921"/>
      <c r="FWD73" s="921"/>
      <c r="FWE73" s="921"/>
      <c r="FWF73" s="921"/>
      <c r="FWG73" s="921"/>
      <c r="FWH73" s="921"/>
      <c r="FWI73" s="921"/>
      <c r="FWJ73" s="921"/>
      <c r="FWK73" s="921"/>
      <c r="FWL73" s="921"/>
      <c r="FWM73" s="921"/>
      <c r="FWN73" s="921"/>
      <c r="FWO73" s="921"/>
      <c r="FWP73" s="921"/>
      <c r="FWQ73" s="921"/>
      <c r="FWR73" s="921"/>
      <c r="FWS73" s="921"/>
      <c r="FWT73" s="921"/>
      <c r="FWU73" s="921"/>
      <c r="FWV73" s="921"/>
      <c r="FWW73" s="921"/>
      <c r="FWX73" s="921"/>
      <c r="FWY73" s="921"/>
      <c r="FWZ73" s="921"/>
      <c r="FXA73" s="921"/>
      <c r="FXB73" s="921"/>
      <c r="FXC73" s="921"/>
      <c r="FXD73" s="921"/>
      <c r="FXE73" s="921"/>
      <c r="FXF73" s="921"/>
      <c r="FXG73" s="921"/>
      <c r="FXH73" s="921"/>
      <c r="FXI73" s="921"/>
      <c r="FXJ73" s="921"/>
      <c r="FXK73" s="921"/>
      <c r="FXL73" s="921"/>
      <c r="FXM73" s="921"/>
      <c r="FXN73" s="921"/>
      <c r="FXO73" s="921"/>
      <c r="FXP73" s="921"/>
      <c r="FXQ73" s="921"/>
      <c r="FXR73" s="921"/>
      <c r="FXS73" s="921"/>
      <c r="FXT73" s="921"/>
      <c r="FXU73" s="921"/>
      <c r="FXV73" s="921"/>
      <c r="FXW73" s="921"/>
      <c r="FXX73" s="921"/>
      <c r="FXY73" s="921"/>
      <c r="FXZ73" s="921"/>
      <c r="FYA73" s="921"/>
      <c r="FYB73" s="921"/>
      <c r="FYC73" s="921"/>
      <c r="FYD73" s="921"/>
      <c r="FYE73" s="921"/>
      <c r="FYF73" s="921"/>
      <c r="FYG73" s="921"/>
      <c r="FYH73" s="921"/>
      <c r="FYI73" s="921"/>
      <c r="FYJ73" s="921"/>
      <c r="FYK73" s="921"/>
      <c r="FYL73" s="921"/>
      <c r="FYM73" s="921"/>
      <c r="FYN73" s="921"/>
      <c r="FYO73" s="921"/>
      <c r="FYP73" s="921"/>
      <c r="FYQ73" s="921"/>
      <c r="FYR73" s="921"/>
      <c r="FYS73" s="921"/>
      <c r="FYT73" s="921"/>
      <c r="FYU73" s="921"/>
      <c r="FYV73" s="921"/>
      <c r="FYW73" s="921"/>
      <c r="FYX73" s="921"/>
      <c r="FYY73" s="921"/>
      <c r="FYZ73" s="921"/>
      <c r="FZA73" s="921"/>
      <c r="FZB73" s="921"/>
      <c r="FZC73" s="921"/>
      <c r="FZD73" s="921"/>
      <c r="FZE73" s="921"/>
      <c r="FZF73" s="921"/>
      <c r="FZG73" s="921"/>
      <c r="FZH73" s="921"/>
      <c r="FZI73" s="921"/>
      <c r="FZJ73" s="921"/>
      <c r="FZK73" s="921"/>
      <c r="FZL73" s="921"/>
      <c r="FZM73" s="921"/>
      <c r="FZN73" s="921"/>
      <c r="FZO73" s="921"/>
      <c r="FZP73" s="921"/>
      <c r="FZQ73" s="921"/>
      <c r="FZR73" s="921"/>
      <c r="FZS73" s="921"/>
      <c r="FZT73" s="921"/>
      <c r="FZU73" s="921"/>
      <c r="FZV73" s="921"/>
      <c r="FZW73" s="921"/>
      <c r="FZX73" s="921"/>
      <c r="FZY73" s="921"/>
      <c r="FZZ73" s="921"/>
      <c r="GAA73" s="921"/>
      <c r="GAB73" s="921"/>
      <c r="GAC73" s="921"/>
      <c r="GAD73" s="921"/>
      <c r="GAE73" s="921"/>
      <c r="GAF73" s="921"/>
      <c r="GAG73" s="921"/>
      <c r="GAH73" s="921"/>
      <c r="GAI73" s="921"/>
      <c r="GAJ73" s="921"/>
      <c r="GAK73" s="921"/>
      <c r="GAL73" s="921"/>
      <c r="GAM73" s="921"/>
      <c r="GAN73" s="921"/>
      <c r="GAO73" s="921"/>
      <c r="GAP73" s="921"/>
      <c r="GAQ73" s="921"/>
      <c r="GAR73" s="921"/>
      <c r="GAS73" s="921"/>
      <c r="GAT73" s="921"/>
      <c r="GAU73" s="921"/>
      <c r="GAV73" s="921"/>
      <c r="GAW73" s="921"/>
      <c r="GAX73" s="921"/>
      <c r="GAY73" s="921"/>
      <c r="GAZ73" s="921"/>
      <c r="GBA73" s="921"/>
      <c r="GBB73" s="921"/>
      <c r="GBC73" s="921"/>
      <c r="GBD73" s="921"/>
      <c r="GBE73" s="921"/>
      <c r="GBF73" s="921"/>
      <c r="GBG73" s="921"/>
      <c r="GBH73" s="921"/>
      <c r="GBI73" s="921"/>
      <c r="GBJ73" s="921"/>
      <c r="GBK73" s="921"/>
      <c r="GBL73" s="921"/>
      <c r="GBM73" s="921"/>
      <c r="GBN73" s="921"/>
      <c r="GBO73" s="921"/>
      <c r="GBP73" s="921"/>
      <c r="GBQ73" s="921"/>
      <c r="GBR73" s="921"/>
      <c r="GBS73" s="921"/>
      <c r="GBT73" s="921"/>
      <c r="GBU73" s="921"/>
      <c r="GBV73" s="921"/>
      <c r="GBW73" s="921"/>
      <c r="GBX73" s="921"/>
      <c r="GBY73" s="921"/>
      <c r="GBZ73" s="921"/>
      <c r="GCA73" s="921"/>
      <c r="GCB73" s="921"/>
      <c r="GCC73" s="921"/>
      <c r="GCD73" s="921"/>
      <c r="GCE73" s="921"/>
      <c r="GCF73" s="921"/>
      <c r="GCG73" s="921"/>
      <c r="GCH73" s="921"/>
      <c r="GCI73" s="921"/>
      <c r="GCJ73" s="921"/>
      <c r="GCK73" s="921"/>
      <c r="GCL73" s="921"/>
      <c r="GCM73" s="921"/>
      <c r="GCN73" s="921"/>
      <c r="GCO73" s="921"/>
      <c r="GCP73" s="921"/>
      <c r="GCQ73" s="921"/>
      <c r="GCR73" s="921"/>
      <c r="GCS73" s="921"/>
      <c r="GCT73" s="921"/>
      <c r="GCU73" s="921"/>
      <c r="GCV73" s="921"/>
      <c r="GCW73" s="921"/>
      <c r="GCX73" s="921"/>
      <c r="GCY73" s="921"/>
      <c r="GCZ73" s="921"/>
      <c r="GDA73" s="921"/>
      <c r="GDB73" s="921"/>
      <c r="GDC73" s="921"/>
      <c r="GDD73" s="921"/>
      <c r="GDE73" s="921"/>
      <c r="GDF73" s="921"/>
      <c r="GDG73" s="921"/>
      <c r="GDH73" s="921"/>
      <c r="GDI73" s="921"/>
      <c r="GDJ73" s="921"/>
      <c r="GDK73" s="921"/>
      <c r="GDL73" s="921"/>
      <c r="GDM73" s="921"/>
      <c r="GDN73" s="921"/>
      <c r="GDO73" s="921"/>
      <c r="GDP73" s="921"/>
      <c r="GDQ73" s="921"/>
      <c r="GDR73" s="921"/>
      <c r="GDS73" s="921"/>
      <c r="GDT73" s="921"/>
      <c r="GDU73" s="921"/>
      <c r="GDV73" s="921"/>
      <c r="GDW73" s="921"/>
      <c r="GDX73" s="921"/>
      <c r="GDY73" s="921"/>
      <c r="GDZ73" s="921"/>
      <c r="GEA73" s="921"/>
      <c r="GEB73" s="921"/>
      <c r="GEC73" s="921"/>
      <c r="GED73" s="921"/>
      <c r="GEE73" s="921"/>
      <c r="GEF73" s="921"/>
      <c r="GEG73" s="921"/>
      <c r="GEH73" s="921"/>
      <c r="GEI73" s="921"/>
      <c r="GEJ73" s="921"/>
      <c r="GEK73" s="921"/>
      <c r="GEL73" s="921"/>
      <c r="GEM73" s="921"/>
      <c r="GEN73" s="921"/>
      <c r="GEO73" s="921"/>
      <c r="GEP73" s="921"/>
      <c r="GEQ73" s="921"/>
      <c r="GER73" s="921"/>
      <c r="GES73" s="921"/>
      <c r="GET73" s="921"/>
      <c r="GEU73" s="921"/>
      <c r="GEV73" s="921"/>
      <c r="GEW73" s="921"/>
      <c r="GEX73" s="921"/>
      <c r="GEY73" s="921"/>
      <c r="GEZ73" s="921"/>
      <c r="GFA73" s="921"/>
      <c r="GFB73" s="921"/>
      <c r="GFC73" s="921"/>
      <c r="GFD73" s="921"/>
      <c r="GFE73" s="921"/>
      <c r="GFF73" s="921"/>
      <c r="GFG73" s="921"/>
      <c r="GFH73" s="921"/>
      <c r="GFI73" s="921"/>
      <c r="GFJ73" s="921"/>
      <c r="GFK73" s="921"/>
      <c r="GFL73" s="921"/>
      <c r="GFM73" s="921"/>
      <c r="GFN73" s="921"/>
      <c r="GFO73" s="921"/>
      <c r="GFP73" s="921"/>
      <c r="GFQ73" s="921"/>
      <c r="GFR73" s="921"/>
      <c r="GFS73" s="921"/>
      <c r="GFT73" s="921"/>
      <c r="GFU73" s="921"/>
      <c r="GFV73" s="921"/>
      <c r="GFW73" s="921"/>
      <c r="GFX73" s="921"/>
      <c r="GFY73" s="921"/>
      <c r="GFZ73" s="921"/>
      <c r="GGA73" s="921"/>
      <c r="GGB73" s="921"/>
      <c r="GGC73" s="921"/>
      <c r="GGD73" s="921"/>
      <c r="GGE73" s="921"/>
      <c r="GGF73" s="921"/>
      <c r="GGG73" s="921"/>
      <c r="GGH73" s="921"/>
      <c r="GGI73" s="921"/>
      <c r="GGJ73" s="921"/>
      <c r="GGK73" s="921"/>
      <c r="GGL73" s="921"/>
      <c r="GGM73" s="921"/>
      <c r="GGN73" s="921"/>
      <c r="GGO73" s="921"/>
      <c r="GGP73" s="921"/>
      <c r="GGQ73" s="921"/>
      <c r="GGR73" s="921"/>
      <c r="GGS73" s="921"/>
      <c r="GGT73" s="921"/>
      <c r="GGU73" s="921"/>
      <c r="GGV73" s="921"/>
      <c r="GGW73" s="921"/>
      <c r="GGX73" s="921"/>
      <c r="GGY73" s="921"/>
      <c r="GGZ73" s="921"/>
      <c r="GHA73" s="921"/>
      <c r="GHB73" s="921"/>
      <c r="GHC73" s="921"/>
      <c r="GHD73" s="921"/>
      <c r="GHE73" s="921"/>
      <c r="GHF73" s="921"/>
      <c r="GHG73" s="921"/>
      <c r="GHH73" s="921"/>
      <c r="GHI73" s="921"/>
      <c r="GHJ73" s="921"/>
      <c r="GHK73" s="921"/>
      <c r="GHL73" s="921"/>
      <c r="GHM73" s="921"/>
      <c r="GHN73" s="921"/>
      <c r="GHO73" s="921"/>
      <c r="GHP73" s="921"/>
      <c r="GHQ73" s="921"/>
      <c r="GHR73" s="921"/>
      <c r="GHS73" s="921"/>
      <c r="GHT73" s="921"/>
      <c r="GHU73" s="921"/>
      <c r="GHV73" s="921"/>
      <c r="GHW73" s="921"/>
      <c r="GHX73" s="921"/>
      <c r="GHY73" s="921"/>
      <c r="GHZ73" s="921"/>
      <c r="GIA73" s="921"/>
      <c r="GIB73" s="921"/>
      <c r="GIC73" s="921"/>
      <c r="GID73" s="921"/>
      <c r="GIE73" s="921"/>
      <c r="GIF73" s="921"/>
      <c r="GIG73" s="921"/>
      <c r="GIH73" s="921"/>
      <c r="GII73" s="921"/>
      <c r="GIJ73" s="921"/>
      <c r="GIK73" s="921"/>
      <c r="GIL73" s="921"/>
      <c r="GIM73" s="921"/>
      <c r="GIN73" s="921"/>
      <c r="GIO73" s="921"/>
      <c r="GIP73" s="921"/>
      <c r="GIQ73" s="921"/>
      <c r="GIR73" s="921"/>
      <c r="GIS73" s="921"/>
      <c r="GIT73" s="921"/>
      <c r="GIU73" s="921"/>
      <c r="GIV73" s="921"/>
      <c r="GIW73" s="921"/>
      <c r="GIX73" s="921"/>
      <c r="GIY73" s="921"/>
      <c r="GIZ73" s="921"/>
      <c r="GJA73" s="921"/>
      <c r="GJB73" s="921"/>
      <c r="GJC73" s="921"/>
      <c r="GJD73" s="921"/>
      <c r="GJE73" s="921"/>
      <c r="GJF73" s="921"/>
      <c r="GJG73" s="921"/>
      <c r="GJH73" s="921"/>
      <c r="GJI73" s="921"/>
      <c r="GJJ73" s="921"/>
      <c r="GJK73" s="921"/>
      <c r="GJL73" s="921"/>
      <c r="GJM73" s="921"/>
      <c r="GJN73" s="921"/>
      <c r="GJO73" s="921"/>
      <c r="GJP73" s="921"/>
      <c r="GJQ73" s="921"/>
      <c r="GJR73" s="921"/>
      <c r="GJS73" s="921"/>
      <c r="GJT73" s="921"/>
      <c r="GJU73" s="921"/>
      <c r="GJV73" s="921"/>
      <c r="GJW73" s="921"/>
      <c r="GJX73" s="921"/>
      <c r="GJY73" s="921"/>
      <c r="GJZ73" s="921"/>
      <c r="GKA73" s="921"/>
      <c r="GKB73" s="921"/>
      <c r="GKC73" s="921"/>
      <c r="GKD73" s="921"/>
      <c r="GKE73" s="921"/>
      <c r="GKF73" s="921"/>
      <c r="GKG73" s="921"/>
      <c r="GKH73" s="921"/>
      <c r="GKI73" s="921"/>
      <c r="GKJ73" s="921"/>
      <c r="GKK73" s="921"/>
      <c r="GKL73" s="921"/>
      <c r="GKM73" s="921"/>
      <c r="GKN73" s="921"/>
      <c r="GKO73" s="921"/>
      <c r="GKP73" s="921"/>
      <c r="GKQ73" s="921"/>
      <c r="GKR73" s="921"/>
      <c r="GKS73" s="921"/>
      <c r="GKT73" s="921"/>
      <c r="GKU73" s="921"/>
      <c r="GKV73" s="921"/>
      <c r="GKW73" s="921"/>
      <c r="GKX73" s="921"/>
      <c r="GKY73" s="921"/>
      <c r="GKZ73" s="921"/>
      <c r="GLA73" s="921"/>
      <c r="GLB73" s="921"/>
      <c r="GLC73" s="921"/>
      <c r="GLD73" s="921"/>
      <c r="GLE73" s="921"/>
      <c r="GLF73" s="921"/>
      <c r="GLG73" s="921"/>
      <c r="GLH73" s="921"/>
      <c r="GLI73" s="921"/>
      <c r="GLJ73" s="921"/>
      <c r="GLK73" s="921"/>
      <c r="GLL73" s="921"/>
      <c r="GLM73" s="921"/>
      <c r="GLN73" s="921"/>
      <c r="GLO73" s="921"/>
      <c r="GLP73" s="921"/>
      <c r="GLQ73" s="921"/>
      <c r="GLR73" s="921"/>
      <c r="GLS73" s="921"/>
      <c r="GLT73" s="921"/>
      <c r="GLU73" s="921"/>
      <c r="GLV73" s="921"/>
      <c r="GLW73" s="921"/>
      <c r="GLX73" s="921"/>
      <c r="GLY73" s="921"/>
      <c r="GLZ73" s="921"/>
      <c r="GMA73" s="921"/>
      <c r="GMB73" s="921"/>
      <c r="GMC73" s="921"/>
      <c r="GMD73" s="921"/>
      <c r="GME73" s="921"/>
      <c r="GMF73" s="921"/>
      <c r="GMG73" s="921"/>
      <c r="GMH73" s="921"/>
      <c r="GMI73" s="921"/>
      <c r="GMJ73" s="921"/>
      <c r="GMK73" s="921"/>
      <c r="GML73" s="921"/>
      <c r="GMM73" s="921"/>
      <c r="GMN73" s="921"/>
      <c r="GMO73" s="921"/>
      <c r="GMP73" s="921"/>
      <c r="GMQ73" s="921"/>
      <c r="GMR73" s="921"/>
      <c r="GMS73" s="921"/>
      <c r="GMT73" s="921"/>
      <c r="GMU73" s="921"/>
      <c r="GMV73" s="921"/>
      <c r="GMW73" s="921"/>
      <c r="GMX73" s="921"/>
      <c r="GMY73" s="921"/>
      <c r="GMZ73" s="921"/>
      <c r="GNA73" s="921"/>
      <c r="GNB73" s="921"/>
      <c r="GNC73" s="921"/>
      <c r="GND73" s="921"/>
      <c r="GNE73" s="921"/>
      <c r="GNF73" s="921"/>
      <c r="GNG73" s="921"/>
      <c r="GNH73" s="921"/>
      <c r="GNI73" s="921"/>
      <c r="GNJ73" s="921"/>
      <c r="GNK73" s="921"/>
      <c r="GNL73" s="921"/>
      <c r="GNM73" s="921"/>
      <c r="GNN73" s="921"/>
      <c r="GNO73" s="921"/>
      <c r="GNP73" s="921"/>
      <c r="GNQ73" s="921"/>
      <c r="GNR73" s="921"/>
      <c r="GNS73" s="921"/>
      <c r="GNT73" s="921"/>
      <c r="GNU73" s="921"/>
      <c r="GNV73" s="921"/>
      <c r="GNW73" s="921"/>
      <c r="GNX73" s="921"/>
      <c r="GNY73" s="921"/>
      <c r="GNZ73" s="921"/>
      <c r="GOA73" s="921"/>
      <c r="GOB73" s="921"/>
      <c r="GOC73" s="921"/>
      <c r="GOD73" s="921"/>
      <c r="GOE73" s="921"/>
      <c r="GOF73" s="921"/>
      <c r="GOG73" s="921"/>
      <c r="GOH73" s="921"/>
      <c r="GOI73" s="921"/>
      <c r="GOJ73" s="921"/>
      <c r="GOK73" s="921"/>
      <c r="GOL73" s="921"/>
      <c r="GOM73" s="921"/>
      <c r="GON73" s="921"/>
      <c r="GOO73" s="921"/>
      <c r="GOP73" s="921"/>
      <c r="GOQ73" s="921"/>
      <c r="GOR73" s="921"/>
      <c r="GOS73" s="921"/>
      <c r="GOT73" s="921"/>
      <c r="GOU73" s="921"/>
      <c r="GOV73" s="921"/>
      <c r="GOW73" s="921"/>
      <c r="GOX73" s="921"/>
      <c r="GOY73" s="921"/>
      <c r="GOZ73" s="921"/>
      <c r="GPA73" s="921"/>
      <c r="GPB73" s="921"/>
      <c r="GPC73" s="921"/>
      <c r="GPD73" s="921"/>
      <c r="GPE73" s="921"/>
      <c r="GPF73" s="921"/>
      <c r="GPG73" s="921"/>
      <c r="GPH73" s="921"/>
      <c r="GPI73" s="921"/>
      <c r="GPJ73" s="921"/>
      <c r="GPK73" s="921"/>
      <c r="GPL73" s="921"/>
      <c r="GPM73" s="921"/>
      <c r="GPN73" s="921"/>
      <c r="GPO73" s="921"/>
      <c r="GPP73" s="921"/>
      <c r="GPQ73" s="921"/>
      <c r="GPR73" s="921"/>
      <c r="GPS73" s="921"/>
      <c r="GPT73" s="921"/>
      <c r="GPU73" s="921"/>
      <c r="GPV73" s="921"/>
      <c r="GPW73" s="921"/>
      <c r="GPX73" s="921"/>
      <c r="GPY73" s="921"/>
      <c r="GPZ73" s="921"/>
      <c r="GQA73" s="921"/>
      <c r="GQB73" s="921"/>
      <c r="GQC73" s="921"/>
      <c r="GQD73" s="921"/>
      <c r="GQE73" s="921"/>
      <c r="GQF73" s="921"/>
      <c r="GQG73" s="921"/>
      <c r="GQH73" s="921"/>
      <c r="GQI73" s="921"/>
      <c r="GQJ73" s="921"/>
      <c r="GQK73" s="921"/>
      <c r="GQL73" s="921"/>
      <c r="GQM73" s="921"/>
      <c r="GQN73" s="921"/>
      <c r="GQO73" s="921"/>
      <c r="GQP73" s="921"/>
      <c r="GQQ73" s="921"/>
      <c r="GQR73" s="921"/>
      <c r="GQS73" s="921"/>
      <c r="GQT73" s="921"/>
      <c r="GQU73" s="921"/>
      <c r="GQV73" s="921"/>
      <c r="GQW73" s="921"/>
      <c r="GQX73" s="921"/>
      <c r="GQY73" s="921"/>
      <c r="GQZ73" s="921"/>
      <c r="GRA73" s="921"/>
      <c r="GRB73" s="921"/>
      <c r="GRC73" s="921"/>
      <c r="GRD73" s="921"/>
      <c r="GRE73" s="921"/>
      <c r="GRF73" s="921"/>
      <c r="GRG73" s="921"/>
      <c r="GRH73" s="921"/>
      <c r="GRI73" s="921"/>
      <c r="GRJ73" s="921"/>
      <c r="GRK73" s="921"/>
      <c r="GRL73" s="921"/>
      <c r="GRM73" s="921"/>
      <c r="GRN73" s="921"/>
      <c r="GRO73" s="921"/>
      <c r="GRP73" s="921"/>
      <c r="GRQ73" s="921"/>
      <c r="GRR73" s="921"/>
      <c r="GRS73" s="921"/>
      <c r="GRT73" s="921"/>
      <c r="GRU73" s="921"/>
      <c r="GRV73" s="921"/>
      <c r="GRW73" s="921"/>
      <c r="GRX73" s="921"/>
      <c r="GRY73" s="921"/>
      <c r="GRZ73" s="921"/>
      <c r="GSA73" s="921"/>
      <c r="GSB73" s="921"/>
      <c r="GSC73" s="921"/>
      <c r="GSD73" s="921"/>
      <c r="GSE73" s="921"/>
      <c r="GSF73" s="921"/>
      <c r="GSG73" s="921"/>
      <c r="GSH73" s="921"/>
      <c r="GSI73" s="921"/>
      <c r="GSJ73" s="921"/>
      <c r="GSK73" s="921"/>
      <c r="GSL73" s="921"/>
      <c r="GSM73" s="921"/>
      <c r="GSN73" s="921"/>
      <c r="GSO73" s="921"/>
      <c r="GSP73" s="921"/>
      <c r="GSQ73" s="921"/>
      <c r="GSR73" s="921"/>
      <c r="GSS73" s="921"/>
      <c r="GST73" s="921"/>
      <c r="GSU73" s="921"/>
      <c r="GSV73" s="921"/>
      <c r="GSW73" s="921"/>
      <c r="GSX73" s="921"/>
      <c r="GSY73" s="921"/>
      <c r="GSZ73" s="921"/>
      <c r="GTA73" s="921"/>
      <c r="GTB73" s="921"/>
      <c r="GTC73" s="921"/>
      <c r="GTD73" s="921"/>
      <c r="GTE73" s="921"/>
      <c r="GTF73" s="921"/>
      <c r="GTG73" s="921"/>
      <c r="GTH73" s="921"/>
      <c r="GTI73" s="921"/>
      <c r="GTJ73" s="921"/>
      <c r="GTK73" s="921"/>
      <c r="GTL73" s="921"/>
      <c r="GTM73" s="921"/>
      <c r="GTN73" s="921"/>
      <c r="GTO73" s="921"/>
      <c r="GTP73" s="921"/>
      <c r="GTQ73" s="921"/>
      <c r="GTR73" s="921"/>
      <c r="GTS73" s="921"/>
      <c r="GTT73" s="921"/>
      <c r="GTU73" s="921"/>
      <c r="GTV73" s="921"/>
      <c r="GTW73" s="921"/>
      <c r="GTX73" s="921"/>
      <c r="GTY73" s="921"/>
      <c r="GTZ73" s="921"/>
      <c r="GUA73" s="921"/>
      <c r="GUB73" s="921"/>
      <c r="GUC73" s="921"/>
      <c r="GUD73" s="921"/>
      <c r="GUE73" s="921"/>
      <c r="GUF73" s="921"/>
      <c r="GUG73" s="921"/>
      <c r="GUH73" s="921"/>
      <c r="GUI73" s="921"/>
      <c r="GUJ73" s="921"/>
      <c r="GUK73" s="921"/>
      <c r="GUL73" s="921"/>
      <c r="GUM73" s="921"/>
      <c r="GUN73" s="921"/>
      <c r="GUO73" s="921"/>
      <c r="GUP73" s="921"/>
      <c r="GUQ73" s="921"/>
      <c r="GUR73" s="921"/>
      <c r="GUS73" s="921"/>
      <c r="GUT73" s="921"/>
      <c r="GUU73" s="921"/>
      <c r="GUV73" s="921"/>
      <c r="GUW73" s="921"/>
      <c r="GUX73" s="921"/>
      <c r="GUY73" s="921"/>
      <c r="GUZ73" s="921"/>
      <c r="GVA73" s="921"/>
      <c r="GVB73" s="921"/>
      <c r="GVC73" s="921"/>
      <c r="GVD73" s="921"/>
      <c r="GVE73" s="921"/>
      <c r="GVF73" s="921"/>
      <c r="GVG73" s="921"/>
      <c r="GVH73" s="921"/>
      <c r="GVI73" s="921"/>
      <c r="GVJ73" s="921"/>
      <c r="GVK73" s="921"/>
      <c r="GVL73" s="921"/>
      <c r="GVM73" s="921"/>
      <c r="GVN73" s="921"/>
      <c r="GVO73" s="921"/>
      <c r="GVP73" s="921"/>
      <c r="GVQ73" s="921"/>
      <c r="GVR73" s="921"/>
      <c r="GVS73" s="921"/>
      <c r="GVT73" s="921"/>
      <c r="GVU73" s="921"/>
      <c r="GVV73" s="921"/>
      <c r="GVW73" s="921"/>
      <c r="GVX73" s="921"/>
      <c r="GVY73" s="921"/>
      <c r="GVZ73" s="921"/>
      <c r="GWA73" s="921"/>
      <c r="GWB73" s="921"/>
      <c r="GWC73" s="921"/>
      <c r="GWD73" s="921"/>
      <c r="GWE73" s="921"/>
      <c r="GWF73" s="921"/>
      <c r="GWG73" s="921"/>
      <c r="GWH73" s="921"/>
      <c r="GWI73" s="921"/>
      <c r="GWJ73" s="921"/>
      <c r="GWK73" s="921"/>
      <c r="GWL73" s="921"/>
      <c r="GWM73" s="921"/>
      <c r="GWN73" s="921"/>
      <c r="GWO73" s="921"/>
      <c r="GWP73" s="921"/>
      <c r="GWQ73" s="921"/>
      <c r="GWR73" s="921"/>
      <c r="GWS73" s="921"/>
      <c r="GWT73" s="921"/>
      <c r="GWU73" s="921"/>
      <c r="GWV73" s="921"/>
      <c r="GWW73" s="921"/>
      <c r="GWX73" s="921"/>
      <c r="GWY73" s="921"/>
      <c r="GWZ73" s="921"/>
      <c r="GXA73" s="921"/>
      <c r="GXB73" s="921"/>
      <c r="GXC73" s="921"/>
      <c r="GXD73" s="921"/>
      <c r="GXE73" s="921"/>
      <c r="GXF73" s="921"/>
      <c r="GXG73" s="921"/>
      <c r="GXH73" s="921"/>
      <c r="GXI73" s="921"/>
      <c r="GXJ73" s="921"/>
      <c r="GXK73" s="921"/>
      <c r="GXL73" s="921"/>
      <c r="GXM73" s="921"/>
      <c r="GXN73" s="921"/>
      <c r="GXO73" s="921"/>
      <c r="GXP73" s="921"/>
      <c r="GXQ73" s="921"/>
      <c r="GXR73" s="921"/>
      <c r="GXS73" s="921"/>
      <c r="GXT73" s="921"/>
      <c r="GXU73" s="921"/>
      <c r="GXV73" s="921"/>
      <c r="GXW73" s="921"/>
      <c r="GXX73" s="921"/>
      <c r="GXY73" s="921"/>
      <c r="GXZ73" s="921"/>
      <c r="GYA73" s="921"/>
      <c r="GYB73" s="921"/>
      <c r="GYC73" s="921"/>
      <c r="GYD73" s="921"/>
      <c r="GYE73" s="921"/>
      <c r="GYF73" s="921"/>
      <c r="GYG73" s="921"/>
      <c r="GYH73" s="921"/>
      <c r="GYI73" s="921"/>
      <c r="GYJ73" s="921"/>
      <c r="GYK73" s="921"/>
      <c r="GYL73" s="921"/>
      <c r="GYM73" s="921"/>
      <c r="GYN73" s="921"/>
      <c r="GYO73" s="921"/>
      <c r="GYP73" s="921"/>
      <c r="GYQ73" s="921"/>
      <c r="GYR73" s="921"/>
      <c r="GYS73" s="921"/>
      <c r="GYT73" s="921"/>
      <c r="GYU73" s="921"/>
      <c r="GYV73" s="921"/>
      <c r="GYW73" s="921"/>
      <c r="GYX73" s="921"/>
      <c r="GYY73" s="921"/>
      <c r="GYZ73" s="921"/>
      <c r="GZA73" s="921"/>
      <c r="GZB73" s="921"/>
      <c r="GZC73" s="921"/>
      <c r="GZD73" s="921"/>
      <c r="GZE73" s="921"/>
      <c r="GZF73" s="921"/>
      <c r="GZG73" s="921"/>
      <c r="GZH73" s="921"/>
      <c r="GZI73" s="921"/>
      <c r="GZJ73" s="921"/>
      <c r="GZK73" s="921"/>
      <c r="GZL73" s="921"/>
      <c r="GZM73" s="921"/>
      <c r="GZN73" s="921"/>
      <c r="GZO73" s="921"/>
      <c r="GZP73" s="921"/>
      <c r="GZQ73" s="921"/>
      <c r="GZR73" s="921"/>
      <c r="GZS73" s="921"/>
      <c r="GZT73" s="921"/>
      <c r="GZU73" s="921"/>
      <c r="GZV73" s="921"/>
      <c r="GZW73" s="921"/>
      <c r="GZX73" s="921"/>
      <c r="GZY73" s="921"/>
      <c r="GZZ73" s="921"/>
      <c r="HAA73" s="921"/>
      <c r="HAB73" s="921"/>
      <c r="HAC73" s="921"/>
      <c r="HAD73" s="921"/>
      <c r="HAE73" s="921"/>
      <c r="HAF73" s="921"/>
      <c r="HAG73" s="921"/>
      <c r="HAH73" s="921"/>
      <c r="HAI73" s="921"/>
      <c r="HAJ73" s="921"/>
      <c r="HAK73" s="921"/>
      <c r="HAL73" s="921"/>
      <c r="HAM73" s="921"/>
      <c r="HAN73" s="921"/>
      <c r="HAO73" s="921"/>
      <c r="HAP73" s="921"/>
      <c r="HAQ73" s="921"/>
      <c r="HAR73" s="921"/>
      <c r="HAS73" s="921"/>
      <c r="HAT73" s="921"/>
      <c r="HAU73" s="921"/>
      <c r="HAV73" s="921"/>
      <c r="HAW73" s="921"/>
      <c r="HAX73" s="921"/>
      <c r="HAY73" s="921"/>
      <c r="HAZ73" s="921"/>
      <c r="HBA73" s="921"/>
      <c r="HBB73" s="921"/>
      <c r="HBC73" s="921"/>
      <c r="HBD73" s="921"/>
      <c r="HBE73" s="921"/>
      <c r="HBF73" s="921"/>
      <c r="HBG73" s="921"/>
      <c r="HBH73" s="921"/>
      <c r="HBI73" s="921"/>
      <c r="HBJ73" s="921"/>
      <c r="HBK73" s="921"/>
      <c r="HBL73" s="921"/>
      <c r="HBM73" s="921"/>
      <c r="HBN73" s="921"/>
      <c r="HBO73" s="921"/>
      <c r="HBP73" s="921"/>
      <c r="HBQ73" s="921"/>
      <c r="HBR73" s="921"/>
      <c r="HBS73" s="921"/>
      <c r="HBT73" s="921"/>
      <c r="HBU73" s="921"/>
      <c r="HBV73" s="921"/>
      <c r="HBW73" s="921"/>
      <c r="HBX73" s="921"/>
      <c r="HBY73" s="921"/>
      <c r="HBZ73" s="921"/>
      <c r="HCA73" s="921"/>
      <c r="HCB73" s="921"/>
      <c r="HCC73" s="921"/>
      <c r="HCD73" s="921"/>
      <c r="HCE73" s="921"/>
      <c r="HCF73" s="921"/>
      <c r="HCG73" s="921"/>
      <c r="HCH73" s="921"/>
      <c r="HCI73" s="921"/>
      <c r="HCJ73" s="921"/>
      <c r="HCK73" s="921"/>
      <c r="HCL73" s="921"/>
      <c r="HCM73" s="921"/>
      <c r="HCN73" s="921"/>
      <c r="HCO73" s="921"/>
      <c r="HCP73" s="921"/>
      <c r="HCQ73" s="921"/>
      <c r="HCR73" s="921"/>
      <c r="HCS73" s="921"/>
      <c r="HCT73" s="921"/>
      <c r="HCU73" s="921"/>
      <c r="HCV73" s="921"/>
      <c r="HCW73" s="921"/>
      <c r="HCX73" s="921"/>
      <c r="HCY73" s="921"/>
      <c r="HCZ73" s="921"/>
      <c r="HDA73" s="921"/>
      <c r="HDB73" s="921"/>
      <c r="HDC73" s="921"/>
      <c r="HDD73" s="921"/>
      <c r="HDE73" s="921"/>
      <c r="HDF73" s="921"/>
      <c r="HDG73" s="921"/>
      <c r="HDH73" s="921"/>
      <c r="HDI73" s="921"/>
      <c r="HDJ73" s="921"/>
      <c r="HDK73" s="921"/>
      <c r="HDL73" s="921"/>
      <c r="HDM73" s="921"/>
      <c r="HDN73" s="921"/>
      <c r="HDO73" s="921"/>
      <c r="HDP73" s="921"/>
      <c r="HDQ73" s="921"/>
      <c r="HDR73" s="921"/>
      <c r="HDS73" s="921"/>
      <c r="HDT73" s="921"/>
      <c r="HDU73" s="921"/>
      <c r="HDV73" s="921"/>
      <c r="HDW73" s="921"/>
      <c r="HDX73" s="921"/>
      <c r="HDY73" s="921"/>
      <c r="HDZ73" s="921"/>
      <c r="HEA73" s="921"/>
      <c r="HEB73" s="921"/>
      <c r="HEC73" s="921"/>
      <c r="HED73" s="921"/>
      <c r="HEE73" s="921"/>
      <c r="HEF73" s="921"/>
      <c r="HEG73" s="921"/>
      <c r="HEH73" s="921"/>
      <c r="HEI73" s="921"/>
      <c r="HEJ73" s="921"/>
      <c r="HEK73" s="921"/>
      <c r="HEL73" s="921"/>
      <c r="HEM73" s="921"/>
      <c r="HEN73" s="921"/>
      <c r="HEO73" s="921"/>
      <c r="HEP73" s="921"/>
      <c r="HEQ73" s="921"/>
      <c r="HER73" s="921"/>
      <c r="HES73" s="921"/>
      <c r="HET73" s="921"/>
      <c r="HEU73" s="921"/>
      <c r="HEV73" s="921"/>
      <c r="HEW73" s="921"/>
      <c r="HEX73" s="921"/>
      <c r="HEY73" s="921"/>
      <c r="HEZ73" s="921"/>
      <c r="HFA73" s="921"/>
      <c r="HFB73" s="921"/>
      <c r="HFC73" s="921"/>
      <c r="HFD73" s="921"/>
      <c r="HFE73" s="921"/>
      <c r="HFF73" s="921"/>
      <c r="HFG73" s="921"/>
      <c r="HFH73" s="921"/>
      <c r="HFI73" s="921"/>
      <c r="HFJ73" s="921"/>
      <c r="HFK73" s="921"/>
      <c r="HFL73" s="921"/>
      <c r="HFM73" s="921"/>
      <c r="HFN73" s="921"/>
      <c r="HFO73" s="921"/>
      <c r="HFP73" s="921"/>
      <c r="HFQ73" s="921"/>
      <c r="HFR73" s="921"/>
      <c r="HFS73" s="921"/>
      <c r="HFT73" s="921"/>
      <c r="HFU73" s="921"/>
      <c r="HFV73" s="921"/>
      <c r="HFW73" s="921"/>
      <c r="HFX73" s="921"/>
      <c r="HFY73" s="921"/>
      <c r="HFZ73" s="921"/>
      <c r="HGA73" s="921"/>
      <c r="HGB73" s="921"/>
      <c r="HGC73" s="921"/>
      <c r="HGD73" s="921"/>
      <c r="HGE73" s="921"/>
      <c r="HGF73" s="921"/>
      <c r="HGG73" s="921"/>
      <c r="HGH73" s="921"/>
      <c r="HGI73" s="921"/>
      <c r="HGJ73" s="921"/>
      <c r="HGK73" s="921"/>
      <c r="HGL73" s="921"/>
      <c r="HGM73" s="921"/>
      <c r="HGN73" s="921"/>
      <c r="HGO73" s="921"/>
      <c r="HGP73" s="921"/>
      <c r="HGQ73" s="921"/>
      <c r="HGR73" s="921"/>
      <c r="HGS73" s="921"/>
      <c r="HGT73" s="921"/>
      <c r="HGU73" s="921"/>
      <c r="HGV73" s="921"/>
      <c r="HGW73" s="921"/>
      <c r="HGX73" s="921"/>
      <c r="HGY73" s="921"/>
      <c r="HGZ73" s="921"/>
      <c r="HHA73" s="921"/>
      <c r="HHB73" s="921"/>
      <c r="HHC73" s="921"/>
      <c r="HHD73" s="921"/>
      <c r="HHE73" s="921"/>
      <c r="HHF73" s="921"/>
      <c r="HHG73" s="921"/>
      <c r="HHH73" s="921"/>
      <c r="HHI73" s="921"/>
      <c r="HHJ73" s="921"/>
      <c r="HHK73" s="921"/>
      <c r="HHL73" s="921"/>
      <c r="HHM73" s="921"/>
      <c r="HHN73" s="921"/>
      <c r="HHO73" s="921"/>
      <c r="HHP73" s="921"/>
      <c r="HHQ73" s="921"/>
      <c r="HHR73" s="921"/>
      <c r="HHS73" s="921"/>
      <c r="HHT73" s="921"/>
      <c r="HHU73" s="921"/>
      <c r="HHV73" s="921"/>
      <c r="HHW73" s="921"/>
      <c r="HHX73" s="921"/>
      <c r="HHY73" s="921"/>
      <c r="HHZ73" s="921"/>
      <c r="HIA73" s="921"/>
      <c r="HIB73" s="921"/>
      <c r="HIC73" s="921"/>
      <c r="HID73" s="921"/>
      <c r="HIE73" s="921"/>
      <c r="HIF73" s="921"/>
      <c r="HIG73" s="921"/>
      <c r="HIH73" s="921"/>
      <c r="HII73" s="921"/>
      <c r="HIJ73" s="921"/>
      <c r="HIK73" s="921"/>
      <c r="HIL73" s="921"/>
      <c r="HIM73" s="921"/>
      <c r="HIN73" s="921"/>
      <c r="HIO73" s="921"/>
      <c r="HIP73" s="921"/>
      <c r="HIQ73" s="921"/>
      <c r="HIR73" s="921"/>
      <c r="HIS73" s="921"/>
      <c r="HIT73" s="921"/>
      <c r="HIU73" s="921"/>
      <c r="HIV73" s="921"/>
      <c r="HIW73" s="921"/>
      <c r="HIX73" s="921"/>
      <c r="HIY73" s="921"/>
      <c r="HIZ73" s="921"/>
      <c r="HJA73" s="921"/>
      <c r="HJB73" s="921"/>
      <c r="HJC73" s="921"/>
      <c r="HJD73" s="921"/>
      <c r="HJE73" s="921"/>
      <c r="HJF73" s="921"/>
      <c r="HJG73" s="921"/>
      <c r="HJH73" s="921"/>
      <c r="HJI73" s="921"/>
      <c r="HJJ73" s="921"/>
      <c r="HJK73" s="921"/>
      <c r="HJL73" s="921"/>
      <c r="HJM73" s="921"/>
      <c r="HJN73" s="921"/>
      <c r="HJO73" s="921"/>
      <c r="HJP73" s="921"/>
      <c r="HJQ73" s="921"/>
      <c r="HJR73" s="921"/>
      <c r="HJS73" s="921"/>
      <c r="HJT73" s="921"/>
      <c r="HJU73" s="921"/>
      <c r="HJV73" s="921"/>
      <c r="HJW73" s="921"/>
      <c r="HJX73" s="921"/>
      <c r="HJY73" s="921"/>
      <c r="HJZ73" s="921"/>
      <c r="HKA73" s="921"/>
      <c r="HKB73" s="921"/>
      <c r="HKC73" s="921"/>
      <c r="HKD73" s="921"/>
      <c r="HKE73" s="921"/>
      <c r="HKF73" s="921"/>
      <c r="HKG73" s="921"/>
      <c r="HKH73" s="921"/>
      <c r="HKI73" s="921"/>
      <c r="HKJ73" s="921"/>
      <c r="HKK73" s="921"/>
      <c r="HKL73" s="921"/>
      <c r="HKM73" s="921"/>
      <c r="HKN73" s="921"/>
      <c r="HKO73" s="921"/>
      <c r="HKP73" s="921"/>
      <c r="HKQ73" s="921"/>
      <c r="HKR73" s="921"/>
      <c r="HKS73" s="921"/>
      <c r="HKT73" s="921"/>
      <c r="HKU73" s="921"/>
      <c r="HKV73" s="921"/>
      <c r="HKW73" s="921"/>
      <c r="HKX73" s="921"/>
      <c r="HKY73" s="921"/>
      <c r="HKZ73" s="921"/>
      <c r="HLA73" s="921"/>
      <c r="HLB73" s="921"/>
      <c r="HLC73" s="921"/>
      <c r="HLD73" s="921"/>
      <c r="HLE73" s="921"/>
      <c r="HLF73" s="921"/>
      <c r="HLG73" s="921"/>
      <c r="HLH73" s="921"/>
      <c r="HLI73" s="921"/>
      <c r="HLJ73" s="921"/>
      <c r="HLK73" s="921"/>
      <c r="HLL73" s="921"/>
      <c r="HLM73" s="921"/>
      <c r="HLN73" s="921"/>
      <c r="HLO73" s="921"/>
      <c r="HLP73" s="921"/>
      <c r="HLQ73" s="921"/>
      <c r="HLR73" s="921"/>
      <c r="HLS73" s="921"/>
      <c r="HLT73" s="921"/>
      <c r="HLU73" s="921"/>
      <c r="HLV73" s="921"/>
      <c r="HLW73" s="921"/>
      <c r="HLX73" s="921"/>
      <c r="HLY73" s="921"/>
      <c r="HLZ73" s="921"/>
      <c r="HMA73" s="921"/>
      <c r="HMB73" s="921"/>
      <c r="HMC73" s="921"/>
      <c r="HMD73" s="921"/>
      <c r="HME73" s="921"/>
      <c r="HMF73" s="921"/>
      <c r="HMG73" s="921"/>
      <c r="HMH73" s="921"/>
      <c r="HMI73" s="921"/>
      <c r="HMJ73" s="921"/>
      <c r="HMK73" s="921"/>
      <c r="HML73" s="921"/>
      <c r="HMM73" s="921"/>
      <c r="HMN73" s="921"/>
      <c r="HMO73" s="921"/>
      <c r="HMP73" s="921"/>
      <c r="HMQ73" s="921"/>
      <c r="HMR73" s="921"/>
      <c r="HMS73" s="921"/>
      <c r="HMT73" s="921"/>
      <c r="HMU73" s="921"/>
      <c r="HMV73" s="921"/>
      <c r="HMW73" s="921"/>
      <c r="HMX73" s="921"/>
      <c r="HMY73" s="921"/>
      <c r="HMZ73" s="921"/>
      <c r="HNA73" s="921"/>
      <c r="HNB73" s="921"/>
      <c r="HNC73" s="921"/>
      <c r="HND73" s="921"/>
      <c r="HNE73" s="921"/>
      <c r="HNF73" s="921"/>
      <c r="HNG73" s="921"/>
      <c r="HNH73" s="921"/>
      <c r="HNI73" s="921"/>
      <c r="HNJ73" s="921"/>
      <c r="HNK73" s="921"/>
      <c r="HNL73" s="921"/>
      <c r="HNM73" s="921"/>
      <c r="HNN73" s="921"/>
      <c r="HNO73" s="921"/>
      <c r="HNP73" s="921"/>
      <c r="HNQ73" s="921"/>
      <c r="HNR73" s="921"/>
      <c r="HNS73" s="921"/>
      <c r="HNT73" s="921"/>
      <c r="HNU73" s="921"/>
      <c r="HNV73" s="921"/>
      <c r="HNW73" s="921"/>
      <c r="HNX73" s="921"/>
      <c r="HNY73" s="921"/>
      <c r="HNZ73" s="921"/>
      <c r="HOA73" s="921"/>
      <c r="HOB73" s="921"/>
      <c r="HOC73" s="921"/>
      <c r="HOD73" s="921"/>
      <c r="HOE73" s="921"/>
      <c r="HOF73" s="921"/>
      <c r="HOG73" s="921"/>
      <c r="HOH73" s="921"/>
      <c r="HOI73" s="921"/>
      <c r="HOJ73" s="921"/>
      <c r="HOK73" s="921"/>
      <c r="HOL73" s="921"/>
      <c r="HOM73" s="921"/>
      <c r="HON73" s="921"/>
      <c r="HOO73" s="921"/>
      <c r="HOP73" s="921"/>
      <c r="HOQ73" s="921"/>
      <c r="HOR73" s="921"/>
      <c r="HOS73" s="921"/>
      <c r="HOT73" s="921"/>
      <c r="HOU73" s="921"/>
      <c r="HOV73" s="921"/>
      <c r="HOW73" s="921"/>
      <c r="HOX73" s="921"/>
      <c r="HOY73" s="921"/>
      <c r="HOZ73" s="921"/>
      <c r="HPA73" s="921"/>
      <c r="HPB73" s="921"/>
      <c r="HPC73" s="921"/>
      <c r="HPD73" s="921"/>
      <c r="HPE73" s="921"/>
      <c r="HPF73" s="921"/>
      <c r="HPG73" s="921"/>
      <c r="HPH73" s="921"/>
      <c r="HPI73" s="921"/>
      <c r="HPJ73" s="921"/>
      <c r="HPK73" s="921"/>
      <c r="HPL73" s="921"/>
      <c r="HPM73" s="921"/>
      <c r="HPN73" s="921"/>
      <c r="HPO73" s="921"/>
      <c r="HPP73" s="921"/>
      <c r="HPQ73" s="921"/>
      <c r="HPR73" s="921"/>
      <c r="HPS73" s="921"/>
      <c r="HPT73" s="921"/>
      <c r="HPU73" s="921"/>
      <c r="HPV73" s="921"/>
      <c r="HPW73" s="921"/>
      <c r="HPX73" s="921"/>
      <c r="HPY73" s="921"/>
      <c r="HPZ73" s="921"/>
      <c r="HQA73" s="921"/>
      <c r="HQB73" s="921"/>
      <c r="HQC73" s="921"/>
      <c r="HQD73" s="921"/>
      <c r="HQE73" s="921"/>
      <c r="HQF73" s="921"/>
      <c r="HQG73" s="921"/>
      <c r="HQH73" s="921"/>
      <c r="HQI73" s="921"/>
      <c r="HQJ73" s="921"/>
      <c r="HQK73" s="921"/>
      <c r="HQL73" s="921"/>
      <c r="HQM73" s="921"/>
      <c r="HQN73" s="921"/>
      <c r="HQO73" s="921"/>
      <c r="HQP73" s="921"/>
      <c r="HQQ73" s="921"/>
      <c r="HQR73" s="921"/>
      <c r="HQS73" s="921"/>
      <c r="HQT73" s="921"/>
      <c r="HQU73" s="921"/>
      <c r="HQV73" s="921"/>
      <c r="HQW73" s="921"/>
      <c r="HQX73" s="921"/>
      <c r="HQY73" s="921"/>
      <c r="HQZ73" s="921"/>
      <c r="HRA73" s="921"/>
      <c r="HRB73" s="921"/>
      <c r="HRC73" s="921"/>
      <c r="HRD73" s="921"/>
      <c r="HRE73" s="921"/>
      <c r="HRF73" s="921"/>
      <c r="HRG73" s="921"/>
      <c r="HRH73" s="921"/>
      <c r="HRI73" s="921"/>
      <c r="HRJ73" s="921"/>
      <c r="HRK73" s="921"/>
      <c r="HRL73" s="921"/>
      <c r="HRM73" s="921"/>
      <c r="HRN73" s="921"/>
      <c r="HRO73" s="921"/>
      <c r="HRP73" s="921"/>
      <c r="HRQ73" s="921"/>
      <c r="HRR73" s="921"/>
      <c r="HRS73" s="921"/>
      <c r="HRT73" s="921"/>
      <c r="HRU73" s="921"/>
      <c r="HRV73" s="921"/>
      <c r="HRW73" s="921"/>
      <c r="HRX73" s="921"/>
      <c r="HRY73" s="921"/>
      <c r="HRZ73" s="921"/>
      <c r="HSA73" s="921"/>
      <c r="HSB73" s="921"/>
      <c r="HSC73" s="921"/>
      <c r="HSD73" s="921"/>
      <c r="HSE73" s="921"/>
      <c r="HSF73" s="921"/>
      <c r="HSG73" s="921"/>
      <c r="HSH73" s="921"/>
      <c r="HSI73" s="921"/>
      <c r="HSJ73" s="921"/>
      <c r="HSK73" s="921"/>
      <c r="HSL73" s="921"/>
      <c r="HSM73" s="921"/>
      <c r="HSN73" s="921"/>
      <c r="HSO73" s="921"/>
      <c r="HSP73" s="921"/>
      <c r="HSQ73" s="921"/>
      <c r="HSR73" s="921"/>
      <c r="HSS73" s="921"/>
      <c r="HST73" s="921"/>
      <c r="HSU73" s="921"/>
      <c r="HSV73" s="921"/>
      <c r="HSW73" s="921"/>
      <c r="HSX73" s="921"/>
      <c r="HSY73" s="921"/>
      <c r="HSZ73" s="921"/>
      <c r="HTA73" s="921"/>
      <c r="HTB73" s="921"/>
      <c r="HTC73" s="921"/>
      <c r="HTD73" s="921"/>
      <c r="HTE73" s="921"/>
      <c r="HTF73" s="921"/>
      <c r="HTG73" s="921"/>
      <c r="HTH73" s="921"/>
      <c r="HTI73" s="921"/>
      <c r="HTJ73" s="921"/>
      <c r="HTK73" s="921"/>
      <c r="HTL73" s="921"/>
      <c r="HTM73" s="921"/>
      <c r="HTN73" s="921"/>
      <c r="HTO73" s="921"/>
      <c r="HTP73" s="921"/>
      <c r="HTQ73" s="921"/>
      <c r="HTR73" s="921"/>
      <c r="HTS73" s="921"/>
      <c r="HTT73" s="921"/>
      <c r="HTU73" s="921"/>
      <c r="HTV73" s="921"/>
      <c r="HTW73" s="921"/>
      <c r="HTX73" s="921"/>
      <c r="HTY73" s="921"/>
      <c r="HTZ73" s="921"/>
      <c r="HUA73" s="921"/>
      <c r="HUB73" s="921"/>
      <c r="HUC73" s="921"/>
      <c r="HUD73" s="921"/>
      <c r="HUE73" s="921"/>
      <c r="HUF73" s="921"/>
      <c r="HUG73" s="921"/>
      <c r="HUH73" s="921"/>
      <c r="HUI73" s="921"/>
      <c r="HUJ73" s="921"/>
      <c r="HUK73" s="921"/>
      <c r="HUL73" s="921"/>
      <c r="HUM73" s="921"/>
      <c r="HUN73" s="921"/>
      <c r="HUO73" s="921"/>
      <c r="HUP73" s="921"/>
      <c r="HUQ73" s="921"/>
      <c r="HUR73" s="921"/>
      <c r="HUS73" s="921"/>
      <c r="HUT73" s="921"/>
      <c r="HUU73" s="921"/>
      <c r="HUV73" s="921"/>
      <c r="HUW73" s="921"/>
      <c r="HUX73" s="921"/>
      <c r="HUY73" s="921"/>
      <c r="HUZ73" s="921"/>
      <c r="HVA73" s="921"/>
      <c r="HVB73" s="921"/>
      <c r="HVC73" s="921"/>
      <c r="HVD73" s="921"/>
      <c r="HVE73" s="921"/>
      <c r="HVF73" s="921"/>
      <c r="HVG73" s="921"/>
      <c r="HVH73" s="921"/>
      <c r="HVI73" s="921"/>
      <c r="HVJ73" s="921"/>
      <c r="HVK73" s="921"/>
      <c r="HVL73" s="921"/>
      <c r="HVM73" s="921"/>
      <c r="HVN73" s="921"/>
      <c r="HVO73" s="921"/>
      <c r="HVP73" s="921"/>
      <c r="HVQ73" s="921"/>
      <c r="HVR73" s="921"/>
      <c r="HVS73" s="921"/>
      <c r="HVT73" s="921"/>
      <c r="HVU73" s="921"/>
      <c r="HVV73" s="921"/>
      <c r="HVW73" s="921"/>
      <c r="HVX73" s="921"/>
      <c r="HVY73" s="921"/>
      <c r="HVZ73" s="921"/>
      <c r="HWA73" s="921"/>
      <c r="HWB73" s="921"/>
      <c r="HWC73" s="921"/>
      <c r="HWD73" s="921"/>
      <c r="HWE73" s="921"/>
      <c r="HWF73" s="921"/>
      <c r="HWG73" s="921"/>
      <c r="HWH73" s="921"/>
      <c r="HWI73" s="921"/>
      <c r="HWJ73" s="921"/>
      <c r="HWK73" s="921"/>
      <c r="HWL73" s="921"/>
      <c r="HWM73" s="921"/>
      <c r="HWN73" s="921"/>
      <c r="HWO73" s="921"/>
      <c r="HWP73" s="921"/>
      <c r="HWQ73" s="921"/>
      <c r="HWR73" s="921"/>
      <c r="HWS73" s="921"/>
      <c r="HWT73" s="921"/>
      <c r="HWU73" s="921"/>
      <c r="HWV73" s="921"/>
      <c r="HWW73" s="921"/>
      <c r="HWX73" s="921"/>
      <c r="HWY73" s="921"/>
      <c r="HWZ73" s="921"/>
      <c r="HXA73" s="921"/>
      <c r="HXB73" s="921"/>
      <c r="HXC73" s="921"/>
      <c r="HXD73" s="921"/>
      <c r="HXE73" s="921"/>
      <c r="HXF73" s="921"/>
      <c r="HXG73" s="921"/>
      <c r="HXH73" s="921"/>
      <c r="HXI73" s="921"/>
      <c r="HXJ73" s="921"/>
      <c r="HXK73" s="921"/>
      <c r="HXL73" s="921"/>
      <c r="HXM73" s="921"/>
      <c r="HXN73" s="921"/>
      <c r="HXO73" s="921"/>
      <c r="HXP73" s="921"/>
      <c r="HXQ73" s="921"/>
      <c r="HXR73" s="921"/>
      <c r="HXS73" s="921"/>
      <c r="HXT73" s="921"/>
      <c r="HXU73" s="921"/>
      <c r="HXV73" s="921"/>
      <c r="HXW73" s="921"/>
      <c r="HXX73" s="921"/>
      <c r="HXY73" s="921"/>
      <c r="HXZ73" s="921"/>
      <c r="HYA73" s="921"/>
      <c r="HYB73" s="921"/>
      <c r="HYC73" s="921"/>
      <c r="HYD73" s="921"/>
      <c r="HYE73" s="921"/>
      <c r="HYF73" s="921"/>
      <c r="HYG73" s="921"/>
      <c r="HYH73" s="921"/>
      <c r="HYI73" s="921"/>
      <c r="HYJ73" s="921"/>
      <c r="HYK73" s="921"/>
      <c r="HYL73" s="921"/>
      <c r="HYM73" s="921"/>
      <c r="HYN73" s="921"/>
      <c r="HYO73" s="921"/>
      <c r="HYP73" s="921"/>
      <c r="HYQ73" s="921"/>
      <c r="HYR73" s="921"/>
      <c r="HYS73" s="921"/>
      <c r="HYT73" s="921"/>
      <c r="HYU73" s="921"/>
      <c r="HYV73" s="921"/>
      <c r="HYW73" s="921"/>
      <c r="HYX73" s="921"/>
      <c r="HYY73" s="921"/>
      <c r="HYZ73" s="921"/>
      <c r="HZA73" s="921"/>
      <c r="HZB73" s="921"/>
      <c r="HZC73" s="921"/>
      <c r="HZD73" s="921"/>
      <c r="HZE73" s="921"/>
      <c r="HZF73" s="921"/>
      <c r="HZG73" s="921"/>
      <c r="HZH73" s="921"/>
      <c r="HZI73" s="921"/>
      <c r="HZJ73" s="921"/>
      <c r="HZK73" s="921"/>
      <c r="HZL73" s="921"/>
      <c r="HZM73" s="921"/>
      <c r="HZN73" s="921"/>
      <c r="HZO73" s="921"/>
      <c r="HZP73" s="921"/>
      <c r="HZQ73" s="921"/>
      <c r="HZR73" s="921"/>
      <c r="HZS73" s="921"/>
      <c r="HZT73" s="921"/>
      <c r="HZU73" s="921"/>
      <c r="HZV73" s="921"/>
      <c r="HZW73" s="921"/>
      <c r="HZX73" s="921"/>
      <c r="HZY73" s="921"/>
      <c r="HZZ73" s="921"/>
      <c r="IAA73" s="921"/>
      <c r="IAB73" s="921"/>
      <c r="IAC73" s="921"/>
      <c r="IAD73" s="921"/>
      <c r="IAE73" s="921"/>
      <c r="IAF73" s="921"/>
      <c r="IAG73" s="921"/>
      <c r="IAH73" s="921"/>
      <c r="IAI73" s="921"/>
      <c r="IAJ73" s="921"/>
      <c r="IAK73" s="921"/>
      <c r="IAL73" s="921"/>
      <c r="IAM73" s="921"/>
      <c r="IAN73" s="921"/>
      <c r="IAO73" s="921"/>
      <c r="IAP73" s="921"/>
      <c r="IAQ73" s="921"/>
      <c r="IAR73" s="921"/>
      <c r="IAS73" s="921"/>
      <c r="IAT73" s="921"/>
      <c r="IAU73" s="921"/>
      <c r="IAV73" s="921"/>
      <c r="IAW73" s="921"/>
      <c r="IAX73" s="921"/>
      <c r="IAY73" s="921"/>
      <c r="IAZ73" s="921"/>
      <c r="IBA73" s="921"/>
      <c r="IBB73" s="921"/>
      <c r="IBC73" s="921"/>
      <c r="IBD73" s="921"/>
      <c r="IBE73" s="921"/>
      <c r="IBF73" s="921"/>
      <c r="IBG73" s="921"/>
      <c r="IBH73" s="921"/>
      <c r="IBI73" s="921"/>
      <c r="IBJ73" s="921"/>
      <c r="IBK73" s="921"/>
      <c r="IBL73" s="921"/>
      <c r="IBM73" s="921"/>
      <c r="IBN73" s="921"/>
      <c r="IBO73" s="921"/>
      <c r="IBP73" s="921"/>
      <c r="IBQ73" s="921"/>
      <c r="IBR73" s="921"/>
      <c r="IBS73" s="921"/>
      <c r="IBT73" s="921"/>
      <c r="IBU73" s="921"/>
      <c r="IBV73" s="921"/>
      <c r="IBW73" s="921"/>
      <c r="IBX73" s="921"/>
      <c r="IBY73" s="921"/>
      <c r="IBZ73" s="921"/>
      <c r="ICA73" s="921"/>
      <c r="ICB73" s="921"/>
      <c r="ICC73" s="921"/>
      <c r="ICD73" s="921"/>
      <c r="ICE73" s="921"/>
      <c r="ICF73" s="921"/>
      <c r="ICG73" s="921"/>
      <c r="ICH73" s="921"/>
      <c r="ICI73" s="921"/>
      <c r="ICJ73" s="921"/>
      <c r="ICK73" s="921"/>
      <c r="ICL73" s="921"/>
      <c r="ICM73" s="921"/>
      <c r="ICN73" s="921"/>
      <c r="ICO73" s="921"/>
      <c r="ICP73" s="921"/>
      <c r="ICQ73" s="921"/>
      <c r="ICR73" s="921"/>
      <c r="ICS73" s="921"/>
      <c r="ICT73" s="921"/>
      <c r="ICU73" s="921"/>
      <c r="ICV73" s="921"/>
      <c r="ICW73" s="921"/>
      <c r="ICX73" s="921"/>
      <c r="ICY73" s="921"/>
      <c r="ICZ73" s="921"/>
      <c r="IDA73" s="921"/>
      <c r="IDB73" s="921"/>
      <c r="IDC73" s="921"/>
      <c r="IDD73" s="921"/>
      <c r="IDE73" s="921"/>
      <c r="IDF73" s="921"/>
      <c r="IDG73" s="921"/>
      <c r="IDH73" s="921"/>
      <c r="IDI73" s="921"/>
      <c r="IDJ73" s="921"/>
      <c r="IDK73" s="921"/>
      <c r="IDL73" s="921"/>
      <c r="IDM73" s="921"/>
      <c r="IDN73" s="921"/>
      <c r="IDO73" s="921"/>
      <c r="IDP73" s="921"/>
      <c r="IDQ73" s="921"/>
      <c r="IDR73" s="921"/>
      <c r="IDS73" s="921"/>
      <c r="IDT73" s="921"/>
      <c r="IDU73" s="921"/>
      <c r="IDV73" s="921"/>
      <c r="IDW73" s="921"/>
      <c r="IDX73" s="921"/>
      <c r="IDY73" s="921"/>
      <c r="IDZ73" s="921"/>
      <c r="IEA73" s="921"/>
      <c r="IEB73" s="921"/>
      <c r="IEC73" s="921"/>
      <c r="IED73" s="921"/>
      <c r="IEE73" s="921"/>
      <c r="IEF73" s="921"/>
      <c r="IEG73" s="921"/>
      <c r="IEH73" s="921"/>
      <c r="IEI73" s="921"/>
      <c r="IEJ73" s="921"/>
      <c r="IEK73" s="921"/>
      <c r="IEL73" s="921"/>
      <c r="IEM73" s="921"/>
      <c r="IEN73" s="921"/>
      <c r="IEO73" s="921"/>
      <c r="IEP73" s="921"/>
      <c r="IEQ73" s="921"/>
      <c r="IER73" s="921"/>
      <c r="IES73" s="921"/>
      <c r="IET73" s="921"/>
      <c r="IEU73" s="921"/>
      <c r="IEV73" s="921"/>
      <c r="IEW73" s="921"/>
      <c r="IEX73" s="921"/>
      <c r="IEY73" s="921"/>
      <c r="IEZ73" s="921"/>
      <c r="IFA73" s="921"/>
      <c r="IFB73" s="921"/>
      <c r="IFC73" s="921"/>
      <c r="IFD73" s="921"/>
      <c r="IFE73" s="921"/>
      <c r="IFF73" s="921"/>
      <c r="IFG73" s="921"/>
      <c r="IFH73" s="921"/>
      <c r="IFI73" s="921"/>
      <c r="IFJ73" s="921"/>
      <c r="IFK73" s="921"/>
      <c r="IFL73" s="921"/>
      <c r="IFM73" s="921"/>
      <c r="IFN73" s="921"/>
      <c r="IFO73" s="921"/>
      <c r="IFP73" s="921"/>
      <c r="IFQ73" s="921"/>
      <c r="IFR73" s="921"/>
      <c r="IFS73" s="921"/>
      <c r="IFT73" s="921"/>
      <c r="IFU73" s="921"/>
      <c r="IFV73" s="921"/>
      <c r="IFW73" s="921"/>
      <c r="IFX73" s="921"/>
      <c r="IFY73" s="921"/>
      <c r="IFZ73" s="921"/>
      <c r="IGA73" s="921"/>
      <c r="IGB73" s="921"/>
      <c r="IGC73" s="921"/>
      <c r="IGD73" s="921"/>
      <c r="IGE73" s="921"/>
      <c r="IGF73" s="921"/>
      <c r="IGG73" s="921"/>
      <c r="IGH73" s="921"/>
      <c r="IGI73" s="921"/>
      <c r="IGJ73" s="921"/>
      <c r="IGK73" s="921"/>
      <c r="IGL73" s="921"/>
      <c r="IGM73" s="921"/>
      <c r="IGN73" s="921"/>
      <c r="IGO73" s="921"/>
      <c r="IGP73" s="921"/>
      <c r="IGQ73" s="921"/>
      <c r="IGR73" s="921"/>
      <c r="IGS73" s="921"/>
      <c r="IGT73" s="921"/>
      <c r="IGU73" s="921"/>
      <c r="IGV73" s="921"/>
      <c r="IGW73" s="921"/>
      <c r="IGX73" s="921"/>
      <c r="IGY73" s="921"/>
      <c r="IGZ73" s="921"/>
      <c r="IHA73" s="921"/>
      <c r="IHB73" s="921"/>
      <c r="IHC73" s="921"/>
      <c r="IHD73" s="921"/>
      <c r="IHE73" s="921"/>
      <c r="IHF73" s="921"/>
      <c r="IHG73" s="921"/>
      <c r="IHH73" s="921"/>
      <c r="IHI73" s="921"/>
      <c r="IHJ73" s="921"/>
      <c r="IHK73" s="921"/>
      <c r="IHL73" s="921"/>
      <c r="IHM73" s="921"/>
      <c r="IHN73" s="921"/>
      <c r="IHO73" s="921"/>
      <c r="IHP73" s="921"/>
      <c r="IHQ73" s="921"/>
      <c r="IHR73" s="921"/>
      <c r="IHS73" s="921"/>
      <c r="IHT73" s="921"/>
      <c r="IHU73" s="921"/>
      <c r="IHV73" s="921"/>
      <c r="IHW73" s="921"/>
      <c r="IHX73" s="921"/>
      <c r="IHY73" s="921"/>
      <c r="IHZ73" s="921"/>
      <c r="IIA73" s="921"/>
      <c r="IIB73" s="921"/>
      <c r="IIC73" s="921"/>
      <c r="IID73" s="921"/>
      <c r="IIE73" s="921"/>
      <c r="IIF73" s="921"/>
      <c r="IIG73" s="921"/>
      <c r="IIH73" s="921"/>
      <c r="III73" s="921"/>
      <c r="IIJ73" s="921"/>
      <c r="IIK73" s="921"/>
      <c r="IIL73" s="921"/>
      <c r="IIM73" s="921"/>
      <c r="IIN73" s="921"/>
      <c r="IIO73" s="921"/>
      <c r="IIP73" s="921"/>
      <c r="IIQ73" s="921"/>
      <c r="IIR73" s="921"/>
      <c r="IIS73" s="921"/>
      <c r="IIT73" s="921"/>
      <c r="IIU73" s="921"/>
      <c r="IIV73" s="921"/>
      <c r="IIW73" s="921"/>
      <c r="IIX73" s="921"/>
      <c r="IIY73" s="921"/>
      <c r="IIZ73" s="921"/>
      <c r="IJA73" s="921"/>
      <c r="IJB73" s="921"/>
      <c r="IJC73" s="921"/>
      <c r="IJD73" s="921"/>
      <c r="IJE73" s="921"/>
      <c r="IJF73" s="921"/>
      <c r="IJG73" s="921"/>
      <c r="IJH73" s="921"/>
      <c r="IJI73" s="921"/>
      <c r="IJJ73" s="921"/>
      <c r="IJK73" s="921"/>
      <c r="IJL73" s="921"/>
      <c r="IJM73" s="921"/>
      <c r="IJN73" s="921"/>
      <c r="IJO73" s="921"/>
      <c r="IJP73" s="921"/>
      <c r="IJQ73" s="921"/>
      <c r="IJR73" s="921"/>
      <c r="IJS73" s="921"/>
      <c r="IJT73" s="921"/>
      <c r="IJU73" s="921"/>
      <c r="IJV73" s="921"/>
      <c r="IJW73" s="921"/>
      <c r="IJX73" s="921"/>
      <c r="IJY73" s="921"/>
      <c r="IJZ73" s="921"/>
      <c r="IKA73" s="921"/>
      <c r="IKB73" s="921"/>
      <c r="IKC73" s="921"/>
      <c r="IKD73" s="921"/>
      <c r="IKE73" s="921"/>
      <c r="IKF73" s="921"/>
      <c r="IKG73" s="921"/>
      <c r="IKH73" s="921"/>
      <c r="IKI73" s="921"/>
      <c r="IKJ73" s="921"/>
      <c r="IKK73" s="921"/>
      <c r="IKL73" s="921"/>
      <c r="IKM73" s="921"/>
      <c r="IKN73" s="921"/>
      <c r="IKO73" s="921"/>
      <c r="IKP73" s="921"/>
      <c r="IKQ73" s="921"/>
      <c r="IKR73" s="921"/>
      <c r="IKS73" s="921"/>
      <c r="IKT73" s="921"/>
      <c r="IKU73" s="921"/>
      <c r="IKV73" s="921"/>
      <c r="IKW73" s="921"/>
      <c r="IKX73" s="921"/>
      <c r="IKY73" s="921"/>
      <c r="IKZ73" s="921"/>
      <c r="ILA73" s="921"/>
      <c r="ILB73" s="921"/>
      <c r="ILC73" s="921"/>
      <c r="ILD73" s="921"/>
      <c r="ILE73" s="921"/>
      <c r="ILF73" s="921"/>
      <c r="ILG73" s="921"/>
      <c r="ILH73" s="921"/>
      <c r="ILI73" s="921"/>
      <c r="ILJ73" s="921"/>
      <c r="ILK73" s="921"/>
      <c r="ILL73" s="921"/>
      <c r="ILM73" s="921"/>
      <c r="ILN73" s="921"/>
      <c r="ILO73" s="921"/>
      <c r="ILP73" s="921"/>
      <c r="ILQ73" s="921"/>
      <c r="ILR73" s="921"/>
      <c r="ILS73" s="921"/>
      <c r="ILT73" s="921"/>
      <c r="ILU73" s="921"/>
      <c r="ILV73" s="921"/>
      <c r="ILW73" s="921"/>
      <c r="ILX73" s="921"/>
      <c r="ILY73" s="921"/>
      <c r="ILZ73" s="921"/>
      <c r="IMA73" s="921"/>
      <c r="IMB73" s="921"/>
      <c r="IMC73" s="921"/>
      <c r="IMD73" s="921"/>
      <c r="IME73" s="921"/>
      <c r="IMF73" s="921"/>
      <c r="IMG73" s="921"/>
      <c r="IMH73" s="921"/>
      <c r="IMI73" s="921"/>
      <c r="IMJ73" s="921"/>
      <c r="IMK73" s="921"/>
      <c r="IML73" s="921"/>
      <c r="IMM73" s="921"/>
      <c r="IMN73" s="921"/>
      <c r="IMO73" s="921"/>
      <c r="IMP73" s="921"/>
      <c r="IMQ73" s="921"/>
      <c r="IMR73" s="921"/>
      <c r="IMS73" s="921"/>
      <c r="IMT73" s="921"/>
      <c r="IMU73" s="921"/>
      <c r="IMV73" s="921"/>
      <c r="IMW73" s="921"/>
      <c r="IMX73" s="921"/>
      <c r="IMY73" s="921"/>
      <c r="IMZ73" s="921"/>
      <c r="INA73" s="921"/>
      <c r="INB73" s="921"/>
      <c r="INC73" s="921"/>
      <c r="IND73" s="921"/>
      <c r="INE73" s="921"/>
      <c r="INF73" s="921"/>
      <c r="ING73" s="921"/>
      <c r="INH73" s="921"/>
      <c r="INI73" s="921"/>
      <c r="INJ73" s="921"/>
      <c r="INK73" s="921"/>
      <c r="INL73" s="921"/>
      <c r="INM73" s="921"/>
      <c r="INN73" s="921"/>
      <c r="INO73" s="921"/>
      <c r="INP73" s="921"/>
      <c r="INQ73" s="921"/>
      <c r="INR73" s="921"/>
      <c r="INS73" s="921"/>
      <c r="INT73" s="921"/>
      <c r="INU73" s="921"/>
      <c r="INV73" s="921"/>
      <c r="INW73" s="921"/>
      <c r="INX73" s="921"/>
      <c r="INY73" s="921"/>
      <c r="INZ73" s="921"/>
      <c r="IOA73" s="921"/>
      <c r="IOB73" s="921"/>
      <c r="IOC73" s="921"/>
      <c r="IOD73" s="921"/>
      <c r="IOE73" s="921"/>
      <c r="IOF73" s="921"/>
      <c r="IOG73" s="921"/>
      <c r="IOH73" s="921"/>
      <c r="IOI73" s="921"/>
      <c r="IOJ73" s="921"/>
      <c r="IOK73" s="921"/>
      <c r="IOL73" s="921"/>
      <c r="IOM73" s="921"/>
      <c r="ION73" s="921"/>
      <c r="IOO73" s="921"/>
      <c r="IOP73" s="921"/>
      <c r="IOQ73" s="921"/>
      <c r="IOR73" s="921"/>
      <c r="IOS73" s="921"/>
      <c r="IOT73" s="921"/>
      <c r="IOU73" s="921"/>
      <c r="IOV73" s="921"/>
      <c r="IOW73" s="921"/>
      <c r="IOX73" s="921"/>
      <c r="IOY73" s="921"/>
      <c r="IOZ73" s="921"/>
      <c r="IPA73" s="921"/>
      <c r="IPB73" s="921"/>
      <c r="IPC73" s="921"/>
      <c r="IPD73" s="921"/>
      <c r="IPE73" s="921"/>
      <c r="IPF73" s="921"/>
      <c r="IPG73" s="921"/>
      <c r="IPH73" s="921"/>
      <c r="IPI73" s="921"/>
      <c r="IPJ73" s="921"/>
      <c r="IPK73" s="921"/>
      <c r="IPL73" s="921"/>
      <c r="IPM73" s="921"/>
      <c r="IPN73" s="921"/>
      <c r="IPO73" s="921"/>
      <c r="IPP73" s="921"/>
      <c r="IPQ73" s="921"/>
      <c r="IPR73" s="921"/>
      <c r="IPS73" s="921"/>
      <c r="IPT73" s="921"/>
      <c r="IPU73" s="921"/>
      <c r="IPV73" s="921"/>
      <c r="IPW73" s="921"/>
      <c r="IPX73" s="921"/>
      <c r="IPY73" s="921"/>
      <c r="IPZ73" s="921"/>
      <c r="IQA73" s="921"/>
      <c r="IQB73" s="921"/>
      <c r="IQC73" s="921"/>
      <c r="IQD73" s="921"/>
      <c r="IQE73" s="921"/>
      <c r="IQF73" s="921"/>
      <c r="IQG73" s="921"/>
      <c r="IQH73" s="921"/>
      <c r="IQI73" s="921"/>
      <c r="IQJ73" s="921"/>
      <c r="IQK73" s="921"/>
      <c r="IQL73" s="921"/>
      <c r="IQM73" s="921"/>
      <c r="IQN73" s="921"/>
      <c r="IQO73" s="921"/>
      <c r="IQP73" s="921"/>
      <c r="IQQ73" s="921"/>
      <c r="IQR73" s="921"/>
      <c r="IQS73" s="921"/>
      <c r="IQT73" s="921"/>
      <c r="IQU73" s="921"/>
      <c r="IQV73" s="921"/>
      <c r="IQW73" s="921"/>
      <c r="IQX73" s="921"/>
      <c r="IQY73" s="921"/>
      <c r="IQZ73" s="921"/>
      <c r="IRA73" s="921"/>
      <c r="IRB73" s="921"/>
      <c r="IRC73" s="921"/>
      <c r="IRD73" s="921"/>
      <c r="IRE73" s="921"/>
      <c r="IRF73" s="921"/>
      <c r="IRG73" s="921"/>
      <c r="IRH73" s="921"/>
      <c r="IRI73" s="921"/>
      <c r="IRJ73" s="921"/>
      <c r="IRK73" s="921"/>
      <c r="IRL73" s="921"/>
      <c r="IRM73" s="921"/>
      <c r="IRN73" s="921"/>
      <c r="IRO73" s="921"/>
      <c r="IRP73" s="921"/>
      <c r="IRQ73" s="921"/>
      <c r="IRR73" s="921"/>
      <c r="IRS73" s="921"/>
      <c r="IRT73" s="921"/>
      <c r="IRU73" s="921"/>
      <c r="IRV73" s="921"/>
      <c r="IRW73" s="921"/>
      <c r="IRX73" s="921"/>
      <c r="IRY73" s="921"/>
      <c r="IRZ73" s="921"/>
      <c r="ISA73" s="921"/>
      <c r="ISB73" s="921"/>
      <c r="ISC73" s="921"/>
      <c r="ISD73" s="921"/>
      <c r="ISE73" s="921"/>
      <c r="ISF73" s="921"/>
      <c r="ISG73" s="921"/>
      <c r="ISH73" s="921"/>
      <c r="ISI73" s="921"/>
      <c r="ISJ73" s="921"/>
      <c r="ISK73" s="921"/>
      <c r="ISL73" s="921"/>
      <c r="ISM73" s="921"/>
      <c r="ISN73" s="921"/>
      <c r="ISO73" s="921"/>
      <c r="ISP73" s="921"/>
      <c r="ISQ73" s="921"/>
      <c r="ISR73" s="921"/>
      <c r="ISS73" s="921"/>
      <c r="IST73" s="921"/>
      <c r="ISU73" s="921"/>
      <c r="ISV73" s="921"/>
      <c r="ISW73" s="921"/>
      <c r="ISX73" s="921"/>
      <c r="ISY73" s="921"/>
      <c r="ISZ73" s="921"/>
      <c r="ITA73" s="921"/>
      <c r="ITB73" s="921"/>
      <c r="ITC73" s="921"/>
      <c r="ITD73" s="921"/>
      <c r="ITE73" s="921"/>
      <c r="ITF73" s="921"/>
      <c r="ITG73" s="921"/>
      <c r="ITH73" s="921"/>
      <c r="ITI73" s="921"/>
      <c r="ITJ73" s="921"/>
      <c r="ITK73" s="921"/>
      <c r="ITL73" s="921"/>
      <c r="ITM73" s="921"/>
      <c r="ITN73" s="921"/>
      <c r="ITO73" s="921"/>
      <c r="ITP73" s="921"/>
      <c r="ITQ73" s="921"/>
      <c r="ITR73" s="921"/>
      <c r="ITS73" s="921"/>
      <c r="ITT73" s="921"/>
      <c r="ITU73" s="921"/>
      <c r="ITV73" s="921"/>
      <c r="ITW73" s="921"/>
      <c r="ITX73" s="921"/>
      <c r="ITY73" s="921"/>
      <c r="ITZ73" s="921"/>
      <c r="IUA73" s="921"/>
      <c r="IUB73" s="921"/>
      <c r="IUC73" s="921"/>
      <c r="IUD73" s="921"/>
      <c r="IUE73" s="921"/>
      <c r="IUF73" s="921"/>
      <c r="IUG73" s="921"/>
      <c r="IUH73" s="921"/>
      <c r="IUI73" s="921"/>
      <c r="IUJ73" s="921"/>
      <c r="IUK73" s="921"/>
      <c r="IUL73" s="921"/>
      <c r="IUM73" s="921"/>
      <c r="IUN73" s="921"/>
      <c r="IUO73" s="921"/>
      <c r="IUP73" s="921"/>
      <c r="IUQ73" s="921"/>
      <c r="IUR73" s="921"/>
      <c r="IUS73" s="921"/>
      <c r="IUT73" s="921"/>
      <c r="IUU73" s="921"/>
      <c r="IUV73" s="921"/>
      <c r="IUW73" s="921"/>
      <c r="IUX73" s="921"/>
      <c r="IUY73" s="921"/>
      <c r="IUZ73" s="921"/>
      <c r="IVA73" s="921"/>
      <c r="IVB73" s="921"/>
      <c r="IVC73" s="921"/>
      <c r="IVD73" s="921"/>
      <c r="IVE73" s="921"/>
      <c r="IVF73" s="921"/>
      <c r="IVG73" s="921"/>
      <c r="IVH73" s="921"/>
      <c r="IVI73" s="921"/>
      <c r="IVJ73" s="921"/>
      <c r="IVK73" s="921"/>
      <c r="IVL73" s="921"/>
      <c r="IVM73" s="921"/>
      <c r="IVN73" s="921"/>
      <c r="IVO73" s="921"/>
      <c r="IVP73" s="921"/>
      <c r="IVQ73" s="921"/>
      <c r="IVR73" s="921"/>
      <c r="IVS73" s="921"/>
      <c r="IVT73" s="921"/>
      <c r="IVU73" s="921"/>
      <c r="IVV73" s="921"/>
      <c r="IVW73" s="921"/>
      <c r="IVX73" s="921"/>
      <c r="IVY73" s="921"/>
      <c r="IVZ73" s="921"/>
      <c r="IWA73" s="921"/>
      <c r="IWB73" s="921"/>
      <c r="IWC73" s="921"/>
      <c r="IWD73" s="921"/>
      <c r="IWE73" s="921"/>
      <c r="IWF73" s="921"/>
      <c r="IWG73" s="921"/>
      <c r="IWH73" s="921"/>
      <c r="IWI73" s="921"/>
      <c r="IWJ73" s="921"/>
      <c r="IWK73" s="921"/>
      <c r="IWL73" s="921"/>
      <c r="IWM73" s="921"/>
      <c r="IWN73" s="921"/>
      <c r="IWO73" s="921"/>
      <c r="IWP73" s="921"/>
      <c r="IWQ73" s="921"/>
      <c r="IWR73" s="921"/>
      <c r="IWS73" s="921"/>
      <c r="IWT73" s="921"/>
      <c r="IWU73" s="921"/>
      <c r="IWV73" s="921"/>
      <c r="IWW73" s="921"/>
      <c r="IWX73" s="921"/>
      <c r="IWY73" s="921"/>
      <c r="IWZ73" s="921"/>
      <c r="IXA73" s="921"/>
      <c r="IXB73" s="921"/>
      <c r="IXC73" s="921"/>
      <c r="IXD73" s="921"/>
      <c r="IXE73" s="921"/>
      <c r="IXF73" s="921"/>
      <c r="IXG73" s="921"/>
      <c r="IXH73" s="921"/>
      <c r="IXI73" s="921"/>
      <c r="IXJ73" s="921"/>
      <c r="IXK73" s="921"/>
      <c r="IXL73" s="921"/>
      <c r="IXM73" s="921"/>
      <c r="IXN73" s="921"/>
      <c r="IXO73" s="921"/>
      <c r="IXP73" s="921"/>
      <c r="IXQ73" s="921"/>
      <c r="IXR73" s="921"/>
      <c r="IXS73" s="921"/>
      <c r="IXT73" s="921"/>
      <c r="IXU73" s="921"/>
      <c r="IXV73" s="921"/>
      <c r="IXW73" s="921"/>
      <c r="IXX73" s="921"/>
      <c r="IXY73" s="921"/>
      <c r="IXZ73" s="921"/>
      <c r="IYA73" s="921"/>
      <c r="IYB73" s="921"/>
      <c r="IYC73" s="921"/>
      <c r="IYD73" s="921"/>
      <c r="IYE73" s="921"/>
      <c r="IYF73" s="921"/>
      <c r="IYG73" s="921"/>
      <c r="IYH73" s="921"/>
      <c r="IYI73" s="921"/>
      <c r="IYJ73" s="921"/>
      <c r="IYK73" s="921"/>
      <c r="IYL73" s="921"/>
      <c r="IYM73" s="921"/>
      <c r="IYN73" s="921"/>
      <c r="IYO73" s="921"/>
      <c r="IYP73" s="921"/>
      <c r="IYQ73" s="921"/>
      <c r="IYR73" s="921"/>
      <c r="IYS73" s="921"/>
      <c r="IYT73" s="921"/>
      <c r="IYU73" s="921"/>
      <c r="IYV73" s="921"/>
      <c r="IYW73" s="921"/>
      <c r="IYX73" s="921"/>
      <c r="IYY73" s="921"/>
      <c r="IYZ73" s="921"/>
      <c r="IZA73" s="921"/>
      <c r="IZB73" s="921"/>
      <c r="IZC73" s="921"/>
      <c r="IZD73" s="921"/>
      <c r="IZE73" s="921"/>
      <c r="IZF73" s="921"/>
      <c r="IZG73" s="921"/>
      <c r="IZH73" s="921"/>
      <c r="IZI73" s="921"/>
      <c r="IZJ73" s="921"/>
      <c r="IZK73" s="921"/>
      <c r="IZL73" s="921"/>
      <c r="IZM73" s="921"/>
      <c r="IZN73" s="921"/>
      <c r="IZO73" s="921"/>
      <c r="IZP73" s="921"/>
      <c r="IZQ73" s="921"/>
      <c r="IZR73" s="921"/>
      <c r="IZS73" s="921"/>
      <c r="IZT73" s="921"/>
      <c r="IZU73" s="921"/>
      <c r="IZV73" s="921"/>
      <c r="IZW73" s="921"/>
      <c r="IZX73" s="921"/>
      <c r="IZY73" s="921"/>
      <c r="IZZ73" s="921"/>
      <c r="JAA73" s="921"/>
      <c r="JAB73" s="921"/>
      <c r="JAC73" s="921"/>
      <c r="JAD73" s="921"/>
      <c r="JAE73" s="921"/>
      <c r="JAF73" s="921"/>
      <c r="JAG73" s="921"/>
      <c r="JAH73" s="921"/>
      <c r="JAI73" s="921"/>
      <c r="JAJ73" s="921"/>
      <c r="JAK73" s="921"/>
      <c r="JAL73" s="921"/>
      <c r="JAM73" s="921"/>
      <c r="JAN73" s="921"/>
      <c r="JAO73" s="921"/>
      <c r="JAP73" s="921"/>
      <c r="JAQ73" s="921"/>
      <c r="JAR73" s="921"/>
      <c r="JAS73" s="921"/>
      <c r="JAT73" s="921"/>
      <c r="JAU73" s="921"/>
      <c r="JAV73" s="921"/>
      <c r="JAW73" s="921"/>
      <c r="JAX73" s="921"/>
      <c r="JAY73" s="921"/>
      <c r="JAZ73" s="921"/>
      <c r="JBA73" s="921"/>
      <c r="JBB73" s="921"/>
      <c r="JBC73" s="921"/>
      <c r="JBD73" s="921"/>
      <c r="JBE73" s="921"/>
      <c r="JBF73" s="921"/>
      <c r="JBG73" s="921"/>
      <c r="JBH73" s="921"/>
      <c r="JBI73" s="921"/>
      <c r="JBJ73" s="921"/>
      <c r="JBK73" s="921"/>
      <c r="JBL73" s="921"/>
      <c r="JBM73" s="921"/>
      <c r="JBN73" s="921"/>
      <c r="JBO73" s="921"/>
      <c r="JBP73" s="921"/>
      <c r="JBQ73" s="921"/>
      <c r="JBR73" s="921"/>
      <c r="JBS73" s="921"/>
      <c r="JBT73" s="921"/>
      <c r="JBU73" s="921"/>
      <c r="JBV73" s="921"/>
      <c r="JBW73" s="921"/>
      <c r="JBX73" s="921"/>
      <c r="JBY73" s="921"/>
      <c r="JBZ73" s="921"/>
      <c r="JCA73" s="921"/>
      <c r="JCB73" s="921"/>
      <c r="JCC73" s="921"/>
      <c r="JCD73" s="921"/>
      <c r="JCE73" s="921"/>
      <c r="JCF73" s="921"/>
      <c r="JCG73" s="921"/>
      <c r="JCH73" s="921"/>
      <c r="JCI73" s="921"/>
      <c r="JCJ73" s="921"/>
      <c r="JCK73" s="921"/>
      <c r="JCL73" s="921"/>
      <c r="JCM73" s="921"/>
      <c r="JCN73" s="921"/>
      <c r="JCO73" s="921"/>
      <c r="JCP73" s="921"/>
      <c r="JCQ73" s="921"/>
      <c r="JCR73" s="921"/>
      <c r="JCS73" s="921"/>
      <c r="JCT73" s="921"/>
      <c r="JCU73" s="921"/>
      <c r="JCV73" s="921"/>
      <c r="JCW73" s="921"/>
      <c r="JCX73" s="921"/>
      <c r="JCY73" s="921"/>
      <c r="JCZ73" s="921"/>
      <c r="JDA73" s="921"/>
      <c r="JDB73" s="921"/>
      <c r="JDC73" s="921"/>
      <c r="JDD73" s="921"/>
      <c r="JDE73" s="921"/>
      <c r="JDF73" s="921"/>
      <c r="JDG73" s="921"/>
      <c r="JDH73" s="921"/>
      <c r="JDI73" s="921"/>
      <c r="JDJ73" s="921"/>
      <c r="JDK73" s="921"/>
      <c r="JDL73" s="921"/>
      <c r="JDM73" s="921"/>
      <c r="JDN73" s="921"/>
      <c r="JDO73" s="921"/>
      <c r="JDP73" s="921"/>
      <c r="JDQ73" s="921"/>
      <c r="JDR73" s="921"/>
      <c r="JDS73" s="921"/>
      <c r="JDT73" s="921"/>
      <c r="JDU73" s="921"/>
      <c r="JDV73" s="921"/>
      <c r="JDW73" s="921"/>
      <c r="JDX73" s="921"/>
      <c r="JDY73" s="921"/>
      <c r="JDZ73" s="921"/>
      <c r="JEA73" s="921"/>
      <c r="JEB73" s="921"/>
      <c r="JEC73" s="921"/>
      <c r="JED73" s="921"/>
      <c r="JEE73" s="921"/>
      <c r="JEF73" s="921"/>
      <c r="JEG73" s="921"/>
      <c r="JEH73" s="921"/>
      <c r="JEI73" s="921"/>
      <c r="JEJ73" s="921"/>
      <c r="JEK73" s="921"/>
      <c r="JEL73" s="921"/>
      <c r="JEM73" s="921"/>
      <c r="JEN73" s="921"/>
      <c r="JEO73" s="921"/>
      <c r="JEP73" s="921"/>
      <c r="JEQ73" s="921"/>
      <c r="JER73" s="921"/>
      <c r="JES73" s="921"/>
      <c r="JET73" s="921"/>
      <c r="JEU73" s="921"/>
      <c r="JEV73" s="921"/>
      <c r="JEW73" s="921"/>
      <c r="JEX73" s="921"/>
      <c r="JEY73" s="921"/>
      <c r="JEZ73" s="921"/>
      <c r="JFA73" s="921"/>
      <c r="JFB73" s="921"/>
      <c r="JFC73" s="921"/>
      <c r="JFD73" s="921"/>
      <c r="JFE73" s="921"/>
      <c r="JFF73" s="921"/>
      <c r="JFG73" s="921"/>
      <c r="JFH73" s="921"/>
      <c r="JFI73" s="921"/>
      <c r="JFJ73" s="921"/>
      <c r="JFK73" s="921"/>
      <c r="JFL73" s="921"/>
      <c r="JFM73" s="921"/>
      <c r="JFN73" s="921"/>
      <c r="JFO73" s="921"/>
      <c r="JFP73" s="921"/>
      <c r="JFQ73" s="921"/>
      <c r="JFR73" s="921"/>
      <c r="JFS73" s="921"/>
      <c r="JFT73" s="921"/>
      <c r="JFU73" s="921"/>
      <c r="JFV73" s="921"/>
      <c r="JFW73" s="921"/>
      <c r="JFX73" s="921"/>
      <c r="JFY73" s="921"/>
      <c r="JFZ73" s="921"/>
      <c r="JGA73" s="921"/>
      <c r="JGB73" s="921"/>
      <c r="JGC73" s="921"/>
      <c r="JGD73" s="921"/>
      <c r="JGE73" s="921"/>
      <c r="JGF73" s="921"/>
      <c r="JGG73" s="921"/>
      <c r="JGH73" s="921"/>
      <c r="JGI73" s="921"/>
      <c r="JGJ73" s="921"/>
      <c r="JGK73" s="921"/>
      <c r="JGL73" s="921"/>
      <c r="JGM73" s="921"/>
      <c r="JGN73" s="921"/>
      <c r="JGO73" s="921"/>
      <c r="JGP73" s="921"/>
      <c r="JGQ73" s="921"/>
      <c r="JGR73" s="921"/>
      <c r="JGS73" s="921"/>
      <c r="JGT73" s="921"/>
      <c r="JGU73" s="921"/>
      <c r="JGV73" s="921"/>
      <c r="JGW73" s="921"/>
      <c r="JGX73" s="921"/>
      <c r="JGY73" s="921"/>
      <c r="JGZ73" s="921"/>
      <c r="JHA73" s="921"/>
      <c r="JHB73" s="921"/>
      <c r="JHC73" s="921"/>
      <c r="JHD73" s="921"/>
      <c r="JHE73" s="921"/>
      <c r="JHF73" s="921"/>
      <c r="JHG73" s="921"/>
      <c r="JHH73" s="921"/>
      <c r="JHI73" s="921"/>
      <c r="JHJ73" s="921"/>
      <c r="JHK73" s="921"/>
      <c r="JHL73" s="921"/>
      <c r="JHM73" s="921"/>
      <c r="JHN73" s="921"/>
      <c r="JHO73" s="921"/>
      <c r="JHP73" s="921"/>
      <c r="JHQ73" s="921"/>
      <c r="JHR73" s="921"/>
      <c r="JHS73" s="921"/>
      <c r="JHT73" s="921"/>
      <c r="JHU73" s="921"/>
      <c r="JHV73" s="921"/>
      <c r="JHW73" s="921"/>
      <c r="JHX73" s="921"/>
      <c r="JHY73" s="921"/>
      <c r="JHZ73" s="921"/>
      <c r="JIA73" s="921"/>
      <c r="JIB73" s="921"/>
      <c r="JIC73" s="921"/>
      <c r="JID73" s="921"/>
      <c r="JIE73" s="921"/>
      <c r="JIF73" s="921"/>
      <c r="JIG73" s="921"/>
      <c r="JIH73" s="921"/>
      <c r="JII73" s="921"/>
      <c r="JIJ73" s="921"/>
      <c r="JIK73" s="921"/>
      <c r="JIL73" s="921"/>
      <c r="JIM73" s="921"/>
      <c r="JIN73" s="921"/>
      <c r="JIO73" s="921"/>
      <c r="JIP73" s="921"/>
      <c r="JIQ73" s="921"/>
      <c r="JIR73" s="921"/>
      <c r="JIS73" s="921"/>
      <c r="JIT73" s="921"/>
      <c r="JIU73" s="921"/>
      <c r="JIV73" s="921"/>
      <c r="JIW73" s="921"/>
      <c r="JIX73" s="921"/>
      <c r="JIY73" s="921"/>
      <c r="JIZ73" s="921"/>
      <c r="JJA73" s="921"/>
      <c r="JJB73" s="921"/>
      <c r="JJC73" s="921"/>
      <c r="JJD73" s="921"/>
      <c r="JJE73" s="921"/>
      <c r="JJF73" s="921"/>
      <c r="JJG73" s="921"/>
      <c r="JJH73" s="921"/>
      <c r="JJI73" s="921"/>
      <c r="JJJ73" s="921"/>
      <c r="JJK73" s="921"/>
      <c r="JJL73" s="921"/>
      <c r="JJM73" s="921"/>
      <c r="JJN73" s="921"/>
      <c r="JJO73" s="921"/>
      <c r="JJP73" s="921"/>
      <c r="JJQ73" s="921"/>
      <c r="JJR73" s="921"/>
      <c r="JJS73" s="921"/>
      <c r="JJT73" s="921"/>
      <c r="JJU73" s="921"/>
      <c r="JJV73" s="921"/>
      <c r="JJW73" s="921"/>
      <c r="JJX73" s="921"/>
      <c r="JJY73" s="921"/>
      <c r="JJZ73" s="921"/>
      <c r="JKA73" s="921"/>
      <c r="JKB73" s="921"/>
      <c r="JKC73" s="921"/>
      <c r="JKD73" s="921"/>
      <c r="JKE73" s="921"/>
      <c r="JKF73" s="921"/>
      <c r="JKG73" s="921"/>
      <c r="JKH73" s="921"/>
      <c r="JKI73" s="921"/>
      <c r="JKJ73" s="921"/>
      <c r="JKK73" s="921"/>
      <c r="JKL73" s="921"/>
      <c r="JKM73" s="921"/>
      <c r="JKN73" s="921"/>
      <c r="JKO73" s="921"/>
      <c r="JKP73" s="921"/>
      <c r="JKQ73" s="921"/>
      <c r="JKR73" s="921"/>
      <c r="JKS73" s="921"/>
      <c r="JKT73" s="921"/>
      <c r="JKU73" s="921"/>
      <c r="JKV73" s="921"/>
      <c r="JKW73" s="921"/>
      <c r="JKX73" s="921"/>
      <c r="JKY73" s="921"/>
      <c r="JKZ73" s="921"/>
      <c r="JLA73" s="921"/>
      <c r="JLB73" s="921"/>
      <c r="JLC73" s="921"/>
      <c r="JLD73" s="921"/>
      <c r="JLE73" s="921"/>
      <c r="JLF73" s="921"/>
      <c r="JLG73" s="921"/>
      <c r="JLH73" s="921"/>
      <c r="JLI73" s="921"/>
      <c r="JLJ73" s="921"/>
      <c r="JLK73" s="921"/>
      <c r="JLL73" s="921"/>
      <c r="JLM73" s="921"/>
      <c r="JLN73" s="921"/>
      <c r="JLO73" s="921"/>
      <c r="JLP73" s="921"/>
      <c r="JLQ73" s="921"/>
      <c r="JLR73" s="921"/>
      <c r="JLS73" s="921"/>
      <c r="JLT73" s="921"/>
      <c r="JLU73" s="921"/>
      <c r="JLV73" s="921"/>
      <c r="JLW73" s="921"/>
      <c r="JLX73" s="921"/>
      <c r="JLY73" s="921"/>
      <c r="JLZ73" s="921"/>
      <c r="JMA73" s="921"/>
      <c r="JMB73" s="921"/>
      <c r="JMC73" s="921"/>
      <c r="JMD73" s="921"/>
      <c r="JME73" s="921"/>
      <c r="JMF73" s="921"/>
      <c r="JMG73" s="921"/>
      <c r="JMH73" s="921"/>
      <c r="JMI73" s="921"/>
      <c r="JMJ73" s="921"/>
      <c r="JMK73" s="921"/>
      <c r="JML73" s="921"/>
      <c r="JMM73" s="921"/>
      <c r="JMN73" s="921"/>
      <c r="JMO73" s="921"/>
      <c r="JMP73" s="921"/>
      <c r="JMQ73" s="921"/>
      <c r="JMR73" s="921"/>
      <c r="JMS73" s="921"/>
      <c r="JMT73" s="921"/>
      <c r="JMU73" s="921"/>
      <c r="JMV73" s="921"/>
      <c r="JMW73" s="921"/>
      <c r="JMX73" s="921"/>
      <c r="JMY73" s="921"/>
      <c r="JMZ73" s="921"/>
      <c r="JNA73" s="921"/>
      <c r="JNB73" s="921"/>
      <c r="JNC73" s="921"/>
      <c r="JND73" s="921"/>
      <c r="JNE73" s="921"/>
      <c r="JNF73" s="921"/>
      <c r="JNG73" s="921"/>
      <c r="JNH73" s="921"/>
      <c r="JNI73" s="921"/>
      <c r="JNJ73" s="921"/>
      <c r="JNK73" s="921"/>
      <c r="JNL73" s="921"/>
      <c r="JNM73" s="921"/>
      <c r="JNN73" s="921"/>
      <c r="JNO73" s="921"/>
      <c r="JNP73" s="921"/>
      <c r="JNQ73" s="921"/>
      <c r="JNR73" s="921"/>
      <c r="JNS73" s="921"/>
      <c r="JNT73" s="921"/>
      <c r="JNU73" s="921"/>
      <c r="JNV73" s="921"/>
      <c r="JNW73" s="921"/>
      <c r="JNX73" s="921"/>
      <c r="JNY73" s="921"/>
      <c r="JNZ73" s="921"/>
      <c r="JOA73" s="921"/>
      <c r="JOB73" s="921"/>
      <c r="JOC73" s="921"/>
      <c r="JOD73" s="921"/>
      <c r="JOE73" s="921"/>
      <c r="JOF73" s="921"/>
      <c r="JOG73" s="921"/>
      <c r="JOH73" s="921"/>
      <c r="JOI73" s="921"/>
      <c r="JOJ73" s="921"/>
      <c r="JOK73" s="921"/>
      <c r="JOL73" s="921"/>
      <c r="JOM73" s="921"/>
      <c r="JON73" s="921"/>
      <c r="JOO73" s="921"/>
      <c r="JOP73" s="921"/>
      <c r="JOQ73" s="921"/>
      <c r="JOR73" s="921"/>
      <c r="JOS73" s="921"/>
      <c r="JOT73" s="921"/>
      <c r="JOU73" s="921"/>
      <c r="JOV73" s="921"/>
      <c r="JOW73" s="921"/>
      <c r="JOX73" s="921"/>
      <c r="JOY73" s="921"/>
      <c r="JOZ73" s="921"/>
      <c r="JPA73" s="921"/>
      <c r="JPB73" s="921"/>
      <c r="JPC73" s="921"/>
      <c r="JPD73" s="921"/>
      <c r="JPE73" s="921"/>
      <c r="JPF73" s="921"/>
      <c r="JPG73" s="921"/>
      <c r="JPH73" s="921"/>
      <c r="JPI73" s="921"/>
      <c r="JPJ73" s="921"/>
      <c r="JPK73" s="921"/>
      <c r="JPL73" s="921"/>
      <c r="JPM73" s="921"/>
      <c r="JPN73" s="921"/>
      <c r="JPO73" s="921"/>
      <c r="JPP73" s="921"/>
      <c r="JPQ73" s="921"/>
      <c r="JPR73" s="921"/>
      <c r="JPS73" s="921"/>
      <c r="JPT73" s="921"/>
      <c r="JPU73" s="921"/>
      <c r="JPV73" s="921"/>
      <c r="JPW73" s="921"/>
      <c r="JPX73" s="921"/>
      <c r="JPY73" s="921"/>
      <c r="JPZ73" s="921"/>
      <c r="JQA73" s="921"/>
      <c r="JQB73" s="921"/>
      <c r="JQC73" s="921"/>
      <c r="JQD73" s="921"/>
      <c r="JQE73" s="921"/>
      <c r="JQF73" s="921"/>
      <c r="JQG73" s="921"/>
      <c r="JQH73" s="921"/>
      <c r="JQI73" s="921"/>
      <c r="JQJ73" s="921"/>
      <c r="JQK73" s="921"/>
      <c r="JQL73" s="921"/>
      <c r="JQM73" s="921"/>
      <c r="JQN73" s="921"/>
      <c r="JQO73" s="921"/>
      <c r="JQP73" s="921"/>
      <c r="JQQ73" s="921"/>
      <c r="JQR73" s="921"/>
      <c r="JQS73" s="921"/>
      <c r="JQT73" s="921"/>
      <c r="JQU73" s="921"/>
      <c r="JQV73" s="921"/>
      <c r="JQW73" s="921"/>
      <c r="JQX73" s="921"/>
      <c r="JQY73" s="921"/>
      <c r="JQZ73" s="921"/>
      <c r="JRA73" s="921"/>
      <c r="JRB73" s="921"/>
      <c r="JRC73" s="921"/>
      <c r="JRD73" s="921"/>
      <c r="JRE73" s="921"/>
      <c r="JRF73" s="921"/>
      <c r="JRG73" s="921"/>
      <c r="JRH73" s="921"/>
      <c r="JRI73" s="921"/>
      <c r="JRJ73" s="921"/>
      <c r="JRK73" s="921"/>
      <c r="JRL73" s="921"/>
      <c r="JRM73" s="921"/>
      <c r="JRN73" s="921"/>
      <c r="JRO73" s="921"/>
      <c r="JRP73" s="921"/>
      <c r="JRQ73" s="921"/>
      <c r="JRR73" s="921"/>
      <c r="JRS73" s="921"/>
      <c r="JRT73" s="921"/>
      <c r="JRU73" s="921"/>
      <c r="JRV73" s="921"/>
      <c r="JRW73" s="921"/>
      <c r="JRX73" s="921"/>
      <c r="JRY73" s="921"/>
      <c r="JRZ73" s="921"/>
      <c r="JSA73" s="921"/>
      <c r="JSB73" s="921"/>
      <c r="JSC73" s="921"/>
      <c r="JSD73" s="921"/>
      <c r="JSE73" s="921"/>
      <c r="JSF73" s="921"/>
      <c r="JSG73" s="921"/>
      <c r="JSH73" s="921"/>
      <c r="JSI73" s="921"/>
      <c r="JSJ73" s="921"/>
      <c r="JSK73" s="921"/>
      <c r="JSL73" s="921"/>
      <c r="JSM73" s="921"/>
      <c r="JSN73" s="921"/>
      <c r="JSO73" s="921"/>
      <c r="JSP73" s="921"/>
      <c r="JSQ73" s="921"/>
      <c r="JSR73" s="921"/>
      <c r="JSS73" s="921"/>
      <c r="JST73" s="921"/>
      <c r="JSU73" s="921"/>
      <c r="JSV73" s="921"/>
      <c r="JSW73" s="921"/>
      <c r="JSX73" s="921"/>
      <c r="JSY73" s="921"/>
      <c r="JSZ73" s="921"/>
      <c r="JTA73" s="921"/>
      <c r="JTB73" s="921"/>
      <c r="JTC73" s="921"/>
      <c r="JTD73" s="921"/>
      <c r="JTE73" s="921"/>
      <c r="JTF73" s="921"/>
      <c r="JTG73" s="921"/>
      <c r="JTH73" s="921"/>
      <c r="JTI73" s="921"/>
      <c r="JTJ73" s="921"/>
      <c r="JTK73" s="921"/>
      <c r="JTL73" s="921"/>
      <c r="JTM73" s="921"/>
      <c r="JTN73" s="921"/>
      <c r="JTO73" s="921"/>
      <c r="JTP73" s="921"/>
      <c r="JTQ73" s="921"/>
      <c r="JTR73" s="921"/>
      <c r="JTS73" s="921"/>
      <c r="JTT73" s="921"/>
      <c r="JTU73" s="921"/>
      <c r="JTV73" s="921"/>
      <c r="JTW73" s="921"/>
      <c r="JTX73" s="921"/>
      <c r="JTY73" s="921"/>
      <c r="JTZ73" s="921"/>
      <c r="JUA73" s="921"/>
      <c r="JUB73" s="921"/>
      <c r="JUC73" s="921"/>
      <c r="JUD73" s="921"/>
      <c r="JUE73" s="921"/>
      <c r="JUF73" s="921"/>
      <c r="JUG73" s="921"/>
      <c r="JUH73" s="921"/>
      <c r="JUI73" s="921"/>
      <c r="JUJ73" s="921"/>
      <c r="JUK73" s="921"/>
      <c r="JUL73" s="921"/>
      <c r="JUM73" s="921"/>
      <c r="JUN73" s="921"/>
      <c r="JUO73" s="921"/>
      <c r="JUP73" s="921"/>
      <c r="JUQ73" s="921"/>
      <c r="JUR73" s="921"/>
      <c r="JUS73" s="921"/>
      <c r="JUT73" s="921"/>
      <c r="JUU73" s="921"/>
      <c r="JUV73" s="921"/>
      <c r="JUW73" s="921"/>
      <c r="JUX73" s="921"/>
      <c r="JUY73" s="921"/>
      <c r="JUZ73" s="921"/>
      <c r="JVA73" s="921"/>
      <c r="JVB73" s="921"/>
      <c r="JVC73" s="921"/>
      <c r="JVD73" s="921"/>
      <c r="JVE73" s="921"/>
      <c r="JVF73" s="921"/>
      <c r="JVG73" s="921"/>
      <c r="JVH73" s="921"/>
      <c r="JVI73" s="921"/>
      <c r="JVJ73" s="921"/>
      <c r="JVK73" s="921"/>
      <c r="JVL73" s="921"/>
      <c r="JVM73" s="921"/>
      <c r="JVN73" s="921"/>
      <c r="JVO73" s="921"/>
      <c r="JVP73" s="921"/>
      <c r="JVQ73" s="921"/>
      <c r="JVR73" s="921"/>
      <c r="JVS73" s="921"/>
      <c r="JVT73" s="921"/>
      <c r="JVU73" s="921"/>
      <c r="JVV73" s="921"/>
      <c r="JVW73" s="921"/>
      <c r="JVX73" s="921"/>
      <c r="JVY73" s="921"/>
      <c r="JVZ73" s="921"/>
      <c r="JWA73" s="921"/>
      <c r="JWB73" s="921"/>
      <c r="JWC73" s="921"/>
      <c r="JWD73" s="921"/>
      <c r="JWE73" s="921"/>
      <c r="JWF73" s="921"/>
      <c r="JWG73" s="921"/>
      <c r="JWH73" s="921"/>
      <c r="JWI73" s="921"/>
      <c r="JWJ73" s="921"/>
      <c r="JWK73" s="921"/>
      <c r="JWL73" s="921"/>
      <c r="JWM73" s="921"/>
      <c r="JWN73" s="921"/>
      <c r="JWO73" s="921"/>
      <c r="JWP73" s="921"/>
      <c r="JWQ73" s="921"/>
      <c r="JWR73" s="921"/>
      <c r="JWS73" s="921"/>
      <c r="JWT73" s="921"/>
      <c r="JWU73" s="921"/>
      <c r="JWV73" s="921"/>
      <c r="JWW73" s="921"/>
      <c r="JWX73" s="921"/>
      <c r="JWY73" s="921"/>
      <c r="JWZ73" s="921"/>
      <c r="JXA73" s="921"/>
      <c r="JXB73" s="921"/>
      <c r="JXC73" s="921"/>
      <c r="JXD73" s="921"/>
      <c r="JXE73" s="921"/>
      <c r="JXF73" s="921"/>
      <c r="JXG73" s="921"/>
      <c r="JXH73" s="921"/>
      <c r="JXI73" s="921"/>
      <c r="JXJ73" s="921"/>
      <c r="JXK73" s="921"/>
      <c r="JXL73" s="921"/>
      <c r="JXM73" s="921"/>
      <c r="JXN73" s="921"/>
      <c r="JXO73" s="921"/>
      <c r="JXP73" s="921"/>
      <c r="JXQ73" s="921"/>
      <c r="JXR73" s="921"/>
      <c r="JXS73" s="921"/>
      <c r="JXT73" s="921"/>
      <c r="JXU73" s="921"/>
      <c r="JXV73" s="921"/>
      <c r="JXW73" s="921"/>
      <c r="JXX73" s="921"/>
      <c r="JXY73" s="921"/>
      <c r="JXZ73" s="921"/>
      <c r="JYA73" s="921"/>
      <c r="JYB73" s="921"/>
      <c r="JYC73" s="921"/>
      <c r="JYD73" s="921"/>
      <c r="JYE73" s="921"/>
      <c r="JYF73" s="921"/>
      <c r="JYG73" s="921"/>
      <c r="JYH73" s="921"/>
      <c r="JYI73" s="921"/>
      <c r="JYJ73" s="921"/>
      <c r="JYK73" s="921"/>
      <c r="JYL73" s="921"/>
      <c r="JYM73" s="921"/>
      <c r="JYN73" s="921"/>
      <c r="JYO73" s="921"/>
      <c r="JYP73" s="921"/>
      <c r="JYQ73" s="921"/>
      <c r="JYR73" s="921"/>
      <c r="JYS73" s="921"/>
      <c r="JYT73" s="921"/>
      <c r="JYU73" s="921"/>
      <c r="JYV73" s="921"/>
      <c r="JYW73" s="921"/>
      <c r="JYX73" s="921"/>
      <c r="JYY73" s="921"/>
      <c r="JYZ73" s="921"/>
      <c r="JZA73" s="921"/>
      <c r="JZB73" s="921"/>
      <c r="JZC73" s="921"/>
      <c r="JZD73" s="921"/>
      <c r="JZE73" s="921"/>
      <c r="JZF73" s="921"/>
      <c r="JZG73" s="921"/>
      <c r="JZH73" s="921"/>
      <c r="JZI73" s="921"/>
      <c r="JZJ73" s="921"/>
      <c r="JZK73" s="921"/>
      <c r="JZL73" s="921"/>
      <c r="JZM73" s="921"/>
      <c r="JZN73" s="921"/>
      <c r="JZO73" s="921"/>
      <c r="JZP73" s="921"/>
      <c r="JZQ73" s="921"/>
      <c r="JZR73" s="921"/>
      <c r="JZS73" s="921"/>
      <c r="JZT73" s="921"/>
      <c r="JZU73" s="921"/>
      <c r="JZV73" s="921"/>
      <c r="JZW73" s="921"/>
      <c r="JZX73" s="921"/>
      <c r="JZY73" s="921"/>
      <c r="JZZ73" s="921"/>
      <c r="KAA73" s="921"/>
      <c r="KAB73" s="921"/>
      <c r="KAC73" s="921"/>
      <c r="KAD73" s="921"/>
      <c r="KAE73" s="921"/>
      <c r="KAF73" s="921"/>
      <c r="KAG73" s="921"/>
      <c r="KAH73" s="921"/>
      <c r="KAI73" s="921"/>
      <c r="KAJ73" s="921"/>
      <c r="KAK73" s="921"/>
      <c r="KAL73" s="921"/>
      <c r="KAM73" s="921"/>
      <c r="KAN73" s="921"/>
      <c r="KAO73" s="921"/>
      <c r="KAP73" s="921"/>
      <c r="KAQ73" s="921"/>
      <c r="KAR73" s="921"/>
      <c r="KAS73" s="921"/>
      <c r="KAT73" s="921"/>
      <c r="KAU73" s="921"/>
      <c r="KAV73" s="921"/>
      <c r="KAW73" s="921"/>
      <c r="KAX73" s="921"/>
      <c r="KAY73" s="921"/>
      <c r="KAZ73" s="921"/>
      <c r="KBA73" s="921"/>
      <c r="KBB73" s="921"/>
      <c r="KBC73" s="921"/>
      <c r="KBD73" s="921"/>
      <c r="KBE73" s="921"/>
      <c r="KBF73" s="921"/>
      <c r="KBG73" s="921"/>
      <c r="KBH73" s="921"/>
      <c r="KBI73" s="921"/>
      <c r="KBJ73" s="921"/>
      <c r="KBK73" s="921"/>
      <c r="KBL73" s="921"/>
      <c r="KBM73" s="921"/>
      <c r="KBN73" s="921"/>
      <c r="KBO73" s="921"/>
      <c r="KBP73" s="921"/>
      <c r="KBQ73" s="921"/>
      <c r="KBR73" s="921"/>
      <c r="KBS73" s="921"/>
      <c r="KBT73" s="921"/>
      <c r="KBU73" s="921"/>
      <c r="KBV73" s="921"/>
      <c r="KBW73" s="921"/>
      <c r="KBX73" s="921"/>
      <c r="KBY73" s="921"/>
      <c r="KBZ73" s="921"/>
      <c r="KCA73" s="921"/>
      <c r="KCB73" s="921"/>
      <c r="KCC73" s="921"/>
      <c r="KCD73" s="921"/>
      <c r="KCE73" s="921"/>
      <c r="KCF73" s="921"/>
      <c r="KCG73" s="921"/>
      <c r="KCH73" s="921"/>
      <c r="KCI73" s="921"/>
      <c r="KCJ73" s="921"/>
      <c r="KCK73" s="921"/>
      <c r="KCL73" s="921"/>
      <c r="KCM73" s="921"/>
      <c r="KCN73" s="921"/>
      <c r="KCO73" s="921"/>
      <c r="KCP73" s="921"/>
      <c r="KCQ73" s="921"/>
      <c r="KCR73" s="921"/>
      <c r="KCS73" s="921"/>
      <c r="KCT73" s="921"/>
      <c r="KCU73" s="921"/>
      <c r="KCV73" s="921"/>
      <c r="KCW73" s="921"/>
      <c r="KCX73" s="921"/>
      <c r="KCY73" s="921"/>
      <c r="KCZ73" s="921"/>
      <c r="KDA73" s="921"/>
      <c r="KDB73" s="921"/>
      <c r="KDC73" s="921"/>
      <c r="KDD73" s="921"/>
      <c r="KDE73" s="921"/>
      <c r="KDF73" s="921"/>
      <c r="KDG73" s="921"/>
      <c r="KDH73" s="921"/>
      <c r="KDI73" s="921"/>
      <c r="KDJ73" s="921"/>
      <c r="KDK73" s="921"/>
      <c r="KDL73" s="921"/>
      <c r="KDM73" s="921"/>
      <c r="KDN73" s="921"/>
      <c r="KDO73" s="921"/>
      <c r="KDP73" s="921"/>
      <c r="KDQ73" s="921"/>
      <c r="KDR73" s="921"/>
      <c r="KDS73" s="921"/>
      <c r="KDT73" s="921"/>
      <c r="KDU73" s="921"/>
      <c r="KDV73" s="921"/>
      <c r="KDW73" s="921"/>
      <c r="KDX73" s="921"/>
      <c r="KDY73" s="921"/>
      <c r="KDZ73" s="921"/>
      <c r="KEA73" s="921"/>
      <c r="KEB73" s="921"/>
      <c r="KEC73" s="921"/>
      <c r="KED73" s="921"/>
      <c r="KEE73" s="921"/>
      <c r="KEF73" s="921"/>
      <c r="KEG73" s="921"/>
      <c r="KEH73" s="921"/>
      <c r="KEI73" s="921"/>
      <c r="KEJ73" s="921"/>
      <c r="KEK73" s="921"/>
      <c r="KEL73" s="921"/>
      <c r="KEM73" s="921"/>
      <c r="KEN73" s="921"/>
      <c r="KEO73" s="921"/>
      <c r="KEP73" s="921"/>
      <c r="KEQ73" s="921"/>
      <c r="KER73" s="921"/>
      <c r="KES73" s="921"/>
      <c r="KET73" s="921"/>
      <c r="KEU73" s="921"/>
      <c r="KEV73" s="921"/>
      <c r="KEW73" s="921"/>
      <c r="KEX73" s="921"/>
      <c r="KEY73" s="921"/>
      <c r="KEZ73" s="921"/>
      <c r="KFA73" s="921"/>
      <c r="KFB73" s="921"/>
      <c r="KFC73" s="921"/>
      <c r="KFD73" s="921"/>
      <c r="KFE73" s="921"/>
      <c r="KFF73" s="921"/>
      <c r="KFG73" s="921"/>
      <c r="KFH73" s="921"/>
      <c r="KFI73" s="921"/>
      <c r="KFJ73" s="921"/>
      <c r="KFK73" s="921"/>
      <c r="KFL73" s="921"/>
      <c r="KFM73" s="921"/>
      <c r="KFN73" s="921"/>
      <c r="KFO73" s="921"/>
      <c r="KFP73" s="921"/>
      <c r="KFQ73" s="921"/>
      <c r="KFR73" s="921"/>
      <c r="KFS73" s="921"/>
      <c r="KFT73" s="921"/>
      <c r="KFU73" s="921"/>
      <c r="KFV73" s="921"/>
      <c r="KFW73" s="921"/>
      <c r="KFX73" s="921"/>
      <c r="KFY73" s="921"/>
      <c r="KFZ73" s="921"/>
      <c r="KGA73" s="921"/>
      <c r="KGB73" s="921"/>
      <c r="KGC73" s="921"/>
      <c r="KGD73" s="921"/>
      <c r="KGE73" s="921"/>
      <c r="KGF73" s="921"/>
      <c r="KGG73" s="921"/>
      <c r="KGH73" s="921"/>
      <c r="KGI73" s="921"/>
      <c r="KGJ73" s="921"/>
      <c r="KGK73" s="921"/>
      <c r="KGL73" s="921"/>
      <c r="KGM73" s="921"/>
      <c r="KGN73" s="921"/>
      <c r="KGO73" s="921"/>
      <c r="KGP73" s="921"/>
      <c r="KGQ73" s="921"/>
      <c r="KGR73" s="921"/>
      <c r="KGS73" s="921"/>
      <c r="KGT73" s="921"/>
      <c r="KGU73" s="921"/>
      <c r="KGV73" s="921"/>
      <c r="KGW73" s="921"/>
      <c r="KGX73" s="921"/>
      <c r="KGY73" s="921"/>
      <c r="KGZ73" s="921"/>
      <c r="KHA73" s="921"/>
      <c r="KHB73" s="921"/>
      <c r="KHC73" s="921"/>
      <c r="KHD73" s="921"/>
      <c r="KHE73" s="921"/>
      <c r="KHF73" s="921"/>
      <c r="KHG73" s="921"/>
      <c r="KHH73" s="921"/>
      <c r="KHI73" s="921"/>
      <c r="KHJ73" s="921"/>
      <c r="KHK73" s="921"/>
      <c r="KHL73" s="921"/>
      <c r="KHM73" s="921"/>
      <c r="KHN73" s="921"/>
      <c r="KHO73" s="921"/>
      <c r="KHP73" s="921"/>
      <c r="KHQ73" s="921"/>
      <c r="KHR73" s="921"/>
      <c r="KHS73" s="921"/>
      <c r="KHT73" s="921"/>
      <c r="KHU73" s="921"/>
      <c r="KHV73" s="921"/>
      <c r="KHW73" s="921"/>
      <c r="KHX73" s="921"/>
      <c r="KHY73" s="921"/>
      <c r="KHZ73" s="921"/>
      <c r="KIA73" s="921"/>
      <c r="KIB73" s="921"/>
      <c r="KIC73" s="921"/>
      <c r="KID73" s="921"/>
      <c r="KIE73" s="921"/>
      <c r="KIF73" s="921"/>
      <c r="KIG73" s="921"/>
      <c r="KIH73" s="921"/>
      <c r="KII73" s="921"/>
      <c r="KIJ73" s="921"/>
      <c r="KIK73" s="921"/>
      <c r="KIL73" s="921"/>
      <c r="KIM73" s="921"/>
      <c r="KIN73" s="921"/>
      <c r="KIO73" s="921"/>
      <c r="KIP73" s="921"/>
      <c r="KIQ73" s="921"/>
      <c r="KIR73" s="921"/>
      <c r="KIS73" s="921"/>
      <c r="KIT73" s="921"/>
      <c r="KIU73" s="921"/>
      <c r="KIV73" s="921"/>
      <c r="KIW73" s="921"/>
      <c r="KIX73" s="921"/>
      <c r="KIY73" s="921"/>
      <c r="KIZ73" s="921"/>
      <c r="KJA73" s="921"/>
      <c r="KJB73" s="921"/>
      <c r="KJC73" s="921"/>
      <c r="KJD73" s="921"/>
      <c r="KJE73" s="921"/>
      <c r="KJF73" s="921"/>
      <c r="KJG73" s="921"/>
      <c r="KJH73" s="921"/>
      <c r="KJI73" s="921"/>
      <c r="KJJ73" s="921"/>
      <c r="KJK73" s="921"/>
      <c r="KJL73" s="921"/>
      <c r="KJM73" s="921"/>
      <c r="KJN73" s="921"/>
      <c r="KJO73" s="921"/>
      <c r="KJP73" s="921"/>
      <c r="KJQ73" s="921"/>
      <c r="KJR73" s="921"/>
      <c r="KJS73" s="921"/>
      <c r="KJT73" s="921"/>
      <c r="KJU73" s="921"/>
      <c r="KJV73" s="921"/>
      <c r="KJW73" s="921"/>
      <c r="KJX73" s="921"/>
      <c r="KJY73" s="921"/>
      <c r="KJZ73" s="921"/>
      <c r="KKA73" s="921"/>
      <c r="KKB73" s="921"/>
      <c r="KKC73" s="921"/>
      <c r="KKD73" s="921"/>
      <c r="KKE73" s="921"/>
      <c r="KKF73" s="921"/>
      <c r="KKG73" s="921"/>
      <c r="KKH73" s="921"/>
      <c r="KKI73" s="921"/>
      <c r="KKJ73" s="921"/>
      <c r="KKK73" s="921"/>
      <c r="KKL73" s="921"/>
      <c r="KKM73" s="921"/>
      <c r="KKN73" s="921"/>
      <c r="KKO73" s="921"/>
      <c r="KKP73" s="921"/>
      <c r="KKQ73" s="921"/>
      <c r="KKR73" s="921"/>
      <c r="KKS73" s="921"/>
      <c r="KKT73" s="921"/>
      <c r="KKU73" s="921"/>
      <c r="KKV73" s="921"/>
      <c r="KKW73" s="921"/>
      <c r="KKX73" s="921"/>
      <c r="KKY73" s="921"/>
      <c r="KKZ73" s="921"/>
      <c r="KLA73" s="921"/>
      <c r="KLB73" s="921"/>
      <c r="KLC73" s="921"/>
      <c r="KLD73" s="921"/>
      <c r="KLE73" s="921"/>
      <c r="KLF73" s="921"/>
      <c r="KLG73" s="921"/>
      <c r="KLH73" s="921"/>
      <c r="KLI73" s="921"/>
      <c r="KLJ73" s="921"/>
      <c r="KLK73" s="921"/>
      <c r="KLL73" s="921"/>
      <c r="KLM73" s="921"/>
      <c r="KLN73" s="921"/>
      <c r="KLO73" s="921"/>
      <c r="KLP73" s="921"/>
      <c r="KLQ73" s="921"/>
      <c r="KLR73" s="921"/>
      <c r="KLS73" s="921"/>
      <c r="KLT73" s="921"/>
      <c r="KLU73" s="921"/>
      <c r="KLV73" s="921"/>
      <c r="KLW73" s="921"/>
      <c r="KLX73" s="921"/>
      <c r="KLY73" s="921"/>
      <c r="KLZ73" s="921"/>
      <c r="KMA73" s="921"/>
      <c r="KMB73" s="921"/>
      <c r="KMC73" s="921"/>
      <c r="KMD73" s="921"/>
      <c r="KME73" s="921"/>
      <c r="KMF73" s="921"/>
      <c r="KMG73" s="921"/>
      <c r="KMH73" s="921"/>
      <c r="KMI73" s="921"/>
      <c r="KMJ73" s="921"/>
      <c r="KMK73" s="921"/>
      <c r="KML73" s="921"/>
      <c r="KMM73" s="921"/>
      <c r="KMN73" s="921"/>
      <c r="KMO73" s="921"/>
      <c r="KMP73" s="921"/>
      <c r="KMQ73" s="921"/>
      <c r="KMR73" s="921"/>
      <c r="KMS73" s="921"/>
      <c r="KMT73" s="921"/>
      <c r="KMU73" s="921"/>
      <c r="KMV73" s="921"/>
      <c r="KMW73" s="921"/>
      <c r="KMX73" s="921"/>
      <c r="KMY73" s="921"/>
      <c r="KMZ73" s="921"/>
      <c r="KNA73" s="921"/>
      <c r="KNB73" s="921"/>
      <c r="KNC73" s="921"/>
      <c r="KND73" s="921"/>
      <c r="KNE73" s="921"/>
      <c r="KNF73" s="921"/>
      <c r="KNG73" s="921"/>
      <c r="KNH73" s="921"/>
      <c r="KNI73" s="921"/>
      <c r="KNJ73" s="921"/>
      <c r="KNK73" s="921"/>
      <c r="KNL73" s="921"/>
      <c r="KNM73" s="921"/>
      <c r="KNN73" s="921"/>
      <c r="KNO73" s="921"/>
      <c r="KNP73" s="921"/>
      <c r="KNQ73" s="921"/>
      <c r="KNR73" s="921"/>
      <c r="KNS73" s="921"/>
      <c r="KNT73" s="921"/>
      <c r="KNU73" s="921"/>
      <c r="KNV73" s="921"/>
      <c r="KNW73" s="921"/>
      <c r="KNX73" s="921"/>
      <c r="KNY73" s="921"/>
      <c r="KNZ73" s="921"/>
      <c r="KOA73" s="921"/>
      <c r="KOB73" s="921"/>
      <c r="KOC73" s="921"/>
      <c r="KOD73" s="921"/>
      <c r="KOE73" s="921"/>
      <c r="KOF73" s="921"/>
      <c r="KOG73" s="921"/>
      <c r="KOH73" s="921"/>
      <c r="KOI73" s="921"/>
      <c r="KOJ73" s="921"/>
      <c r="KOK73" s="921"/>
      <c r="KOL73" s="921"/>
      <c r="KOM73" s="921"/>
      <c r="KON73" s="921"/>
      <c r="KOO73" s="921"/>
      <c r="KOP73" s="921"/>
      <c r="KOQ73" s="921"/>
      <c r="KOR73" s="921"/>
      <c r="KOS73" s="921"/>
      <c r="KOT73" s="921"/>
      <c r="KOU73" s="921"/>
      <c r="KOV73" s="921"/>
      <c r="KOW73" s="921"/>
      <c r="KOX73" s="921"/>
      <c r="KOY73" s="921"/>
      <c r="KOZ73" s="921"/>
      <c r="KPA73" s="921"/>
      <c r="KPB73" s="921"/>
      <c r="KPC73" s="921"/>
      <c r="KPD73" s="921"/>
      <c r="KPE73" s="921"/>
      <c r="KPF73" s="921"/>
      <c r="KPG73" s="921"/>
      <c r="KPH73" s="921"/>
      <c r="KPI73" s="921"/>
      <c r="KPJ73" s="921"/>
      <c r="KPK73" s="921"/>
      <c r="KPL73" s="921"/>
      <c r="KPM73" s="921"/>
      <c r="KPN73" s="921"/>
      <c r="KPO73" s="921"/>
      <c r="KPP73" s="921"/>
      <c r="KPQ73" s="921"/>
      <c r="KPR73" s="921"/>
      <c r="KPS73" s="921"/>
      <c r="KPT73" s="921"/>
      <c r="KPU73" s="921"/>
      <c r="KPV73" s="921"/>
      <c r="KPW73" s="921"/>
      <c r="KPX73" s="921"/>
      <c r="KPY73" s="921"/>
      <c r="KPZ73" s="921"/>
      <c r="KQA73" s="921"/>
      <c r="KQB73" s="921"/>
      <c r="KQC73" s="921"/>
      <c r="KQD73" s="921"/>
      <c r="KQE73" s="921"/>
      <c r="KQF73" s="921"/>
      <c r="KQG73" s="921"/>
      <c r="KQH73" s="921"/>
      <c r="KQI73" s="921"/>
      <c r="KQJ73" s="921"/>
      <c r="KQK73" s="921"/>
      <c r="KQL73" s="921"/>
      <c r="KQM73" s="921"/>
      <c r="KQN73" s="921"/>
      <c r="KQO73" s="921"/>
      <c r="KQP73" s="921"/>
      <c r="KQQ73" s="921"/>
      <c r="KQR73" s="921"/>
      <c r="KQS73" s="921"/>
      <c r="KQT73" s="921"/>
      <c r="KQU73" s="921"/>
      <c r="KQV73" s="921"/>
      <c r="KQW73" s="921"/>
      <c r="KQX73" s="921"/>
      <c r="KQY73" s="921"/>
      <c r="KQZ73" s="921"/>
      <c r="KRA73" s="921"/>
      <c r="KRB73" s="921"/>
      <c r="KRC73" s="921"/>
      <c r="KRD73" s="921"/>
      <c r="KRE73" s="921"/>
      <c r="KRF73" s="921"/>
      <c r="KRG73" s="921"/>
      <c r="KRH73" s="921"/>
      <c r="KRI73" s="921"/>
      <c r="KRJ73" s="921"/>
      <c r="KRK73" s="921"/>
      <c r="KRL73" s="921"/>
      <c r="KRM73" s="921"/>
      <c r="KRN73" s="921"/>
      <c r="KRO73" s="921"/>
      <c r="KRP73" s="921"/>
      <c r="KRQ73" s="921"/>
      <c r="KRR73" s="921"/>
      <c r="KRS73" s="921"/>
      <c r="KRT73" s="921"/>
      <c r="KRU73" s="921"/>
      <c r="KRV73" s="921"/>
      <c r="KRW73" s="921"/>
      <c r="KRX73" s="921"/>
      <c r="KRY73" s="921"/>
      <c r="KRZ73" s="921"/>
      <c r="KSA73" s="921"/>
      <c r="KSB73" s="921"/>
      <c r="KSC73" s="921"/>
      <c r="KSD73" s="921"/>
      <c r="KSE73" s="921"/>
      <c r="KSF73" s="921"/>
      <c r="KSG73" s="921"/>
      <c r="KSH73" s="921"/>
      <c r="KSI73" s="921"/>
      <c r="KSJ73" s="921"/>
      <c r="KSK73" s="921"/>
      <c r="KSL73" s="921"/>
      <c r="KSM73" s="921"/>
      <c r="KSN73" s="921"/>
      <c r="KSO73" s="921"/>
      <c r="KSP73" s="921"/>
      <c r="KSQ73" s="921"/>
      <c r="KSR73" s="921"/>
      <c r="KSS73" s="921"/>
      <c r="KST73" s="921"/>
      <c r="KSU73" s="921"/>
      <c r="KSV73" s="921"/>
      <c r="KSW73" s="921"/>
      <c r="KSX73" s="921"/>
      <c r="KSY73" s="921"/>
      <c r="KSZ73" s="921"/>
      <c r="KTA73" s="921"/>
      <c r="KTB73" s="921"/>
      <c r="KTC73" s="921"/>
      <c r="KTD73" s="921"/>
      <c r="KTE73" s="921"/>
      <c r="KTF73" s="921"/>
      <c r="KTG73" s="921"/>
      <c r="KTH73" s="921"/>
      <c r="KTI73" s="921"/>
      <c r="KTJ73" s="921"/>
      <c r="KTK73" s="921"/>
      <c r="KTL73" s="921"/>
      <c r="KTM73" s="921"/>
      <c r="KTN73" s="921"/>
      <c r="KTO73" s="921"/>
      <c r="KTP73" s="921"/>
      <c r="KTQ73" s="921"/>
      <c r="KTR73" s="921"/>
      <c r="KTS73" s="921"/>
      <c r="KTT73" s="921"/>
      <c r="KTU73" s="921"/>
      <c r="KTV73" s="921"/>
      <c r="KTW73" s="921"/>
      <c r="KTX73" s="921"/>
      <c r="KTY73" s="921"/>
      <c r="KTZ73" s="921"/>
      <c r="KUA73" s="921"/>
      <c r="KUB73" s="921"/>
      <c r="KUC73" s="921"/>
      <c r="KUD73" s="921"/>
      <c r="KUE73" s="921"/>
      <c r="KUF73" s="921"/>
      <c r="KUG73" s="921"/>
      <c r="KUH73" s="921"/>
      <c r="KUI73" s="921"/>
      <c r="KUJ73" s="921"/>
      <c r="KUK73" s="921"/>
      <c r="KUL73" s="921"/>
      <c r="KUM73" s="921"/>
      <c r="KUN73" s="921"/>
      <c r="KUO73" s="921"/>
      <c r="KUP73" s="921"/>
      <c r="KUQ73" s="921"/>
      <c r="KUR73" s="921"/>
      <c r="KUS73" s="921"/>
      <c r="KUT73" s="921"/>
      <c r="KUU73" s="921"/>
      <c r="KUV73" s="921"/>
      <c r="KUW73" s="921"/>
      <c r="KUX73" s="921"/>
      <c r="KUY73" s="921"/>
      <c r="KUZ73" s="921"/>
      <c r="KVA73" s="921"/>
      <c r="KVB73" s="921"/>
      <c r="KVC73" s="921"/>
      <c r="KVD73" s="921"/>
      <c r="KVE73" s="921"/>
      <c r="KVF73" s="921"/>
      <c r="KVG73" s="921"/>
      <c r="KVH73" s="921"/>
      <c r="KVI73" s="921"/>
      <c r="KVJ73" s="921"/>
      <c r="KVK73" s="921"/>
      <c r="KVL73" s="921"/>
      <c r="KVM73" s="921"/>
      <c r="KVN73" s="921"/>
      <c r="KVO73" s="921"/>
      <c r="KVP73" s="921"/>
      <c r="KVQ73" s="921"/>
      <c r="KVR73" s="921"/>
      <c r="KVS73" s="921"/>
      <c r="KVT73" s="921"/>
      <c r="KVU73" s="921"/>
      <c r="KVV73" s="921"/>
      <c r="KVW73" s="921"/>
      <c r="KVX73" s="921"/>
      <c r="KVY73" s="921"/>
      <c r="KVZ73" s="921"/>
      <c r="KWA73" s="921"/>
      <c r="KWB73" s="921"/>
      <c r="KWC73" s="921"/>
      <c r="KWD73" s="921"/>
      <c r="KWE73" s="921"/>
      <c r="KWF73" s="921"/>
      <c r="KWG73" s="921"/>
      <c r="KWH73" s="921"/>
      <c r="KWI73" s="921"/>
      <c r="KWJ73" s="921"/>
      <c r="KWK73" s="921"/>
      <c r="KWL73" s="921"/>
      <c r="KWM73" s="921"/>
      <c r="KWN73" s="921"/>
      <c r="KWO73" s="921"/>
      <c r="KWP73" s="921"/>
      <c r="KWQ73" s="921"/>
      <c r="KWR73" s="921"/>
      <c r="KWS73" s="921"/>
      <c r="KWT73" s="921"/>
      <c r="KWU73" s="921"/>
      <c r="KWV73" s="921"/>
      <c r="KWW73" s="921"/>
      <c r="KWX73" s="921"/>
      <c r="KWY73" s="921"/>
      <c r="KWZ73" s="921"/>
      <c r="KXA73" s="921"/>
      <c r="KXB73" s="921"/>
      <c r="KXC73" s="921"/>
      <c r="KXD73" s="921"/>
      <c r="KXE73" s="921"/>
      <c r="KXF73" s="921"/>
      <c r="KXG73" s="921"/>
      <c r="KXH73" s="921"/>
      <c r="KXI73" s="921"/>
      <c r="KXJ73" s="921"/>
      <c r="KXK73" s="921"/>
      <c r="KXL73" s="921"/>
      <c r="KXM73" s="921"/>
      <c r="KXN73" s="921"/>
      <c r="KXO73" s="921"/>
      <c r="KXP73" s="921"/>
      <c r="KXQ73" s="921"/>
      <c r="KXR73" s="921"/>
      <c r="KXS73" s="921"/>
      <c r="KXT73" s="921"/>
      <c r="KXU73" s="921"/>
      <c r="KXV73" s="921"/>
      <c r="KXW73" s="921"/>
      <c r="KXX73" s="921"/>
      <c r="KXY73" s="921"/>
      <c r="KXZ73" s="921"/>
      <c r="KYA73" s="921"/>
      <c r="KYB73" s="921"/>
      <c r="KYC73" s="921"/>
      <c r="KYD73" s="921"/>
      <c r="KYE73" s="921"/>
      <c r="KYF73" s="921"/>
      <c r="KYG73" s="921"/>
      <c r="KYH73" s="921"/>
      <c r="KYI73" s="921"/>
      <c r="KYJ73" s="921"/>
      <c r="KYK73" s="921"/>
      <c r="KYL73" s="921"/>
      <c r="KYM73" s="921"/>
      <c r="KYN73" s="921"/>
      <c r="KYO73" s="921"/>
      <c r="KYP73" s="921"/>
      <c r="KYQ73" s="921"/>
      <c r="KYR73" s="921"/>
      <c r="KYS73" s="921"/>
      <c r="KYT73" s="921"/>
      <c r="KYU73" s="921"/>
      <c r="KYV73" s="921"/>
      <c r="KYW73" s="921"/>
      <c r="KYX73" s="921"/>
      <c r="KYY73" s="921"/>
      <c r="KYZ73" s="921"/>
      <c r="KZA73" s="921"/>
      <c r="KZB73" s="921"/>
      <c r="KZC73" s="921"/>
      <c r="KZD73" s="921"/>
      <c r="KZE73" s="921"/>
      <c r="KZF73" s="921"/>
      <c r="KZG73" s="921"/>
      <c r="KZH73" s="921"/>
      <c r="KZI73" s="921"/>
      <c r="KZJ73" s="921"/>
      <c r="KZK73" s="921"/>
      <c r="KZL73" s="921"/>
      <c r="KZM73" s="921"/>
      <c r="KZN73" s="921"/>
      <c r="KZO73" s="921"/>
      <c r="KZP73" s="921"/>
      <c r="KZQ73" s="921"/>
      <c r="KZR73" s="921"/>
      <c r="KZS73" s="921"/>
      <c r="KZT73" s="921"/>
      <c r="KZU73" s="921"/>
      <c r="KZV73" s="921"/>
      <c r="KZW73" s="921"/>
      <c r="KZX73" s="921"/>
      <c r="KZY73" s="921"/>
      <c r="KZZ73" s="921"/>
      <c r="LAA73" s="921"/>
      <c r="LAB73" s="921"/>
      <c r="LAC73" s="921"/>
      <c r="LAD73" s="921"/>
      <c r="LAE73" s="921"/>
      <c r="LAF73" s="921"/>
      <c r="LAG73" s="921"/>
      <c r="LAH73" s="921"/>
      <c r="LAI73" s="921"/>
      <c r="LAJ73" s="921"/>
      <c r="LAK73" s="921"/>
      <c r="LAL73" s="921"/>
      <c r="LAM73" s="921"/>
      <c r="LAN73" s="921"/>
      <c r="LAO73" s="921"/>
      <c r="LAP73" s="921"/>
      <c r="LAQ73" s="921"/>
      <c r="LAR73" s="921"/>
      <c r="LAS73" s="921"/>
      <c r="LAT73" s="921"/>
      <c r="LAU73" s="921"/>
      <c r="LAV73" s="921"/>
      <c r="LAW73" s="921"/>
      <c r="LAX73" s="921"/>
      <c r="LAY73" s="921"/>
      <c r="LAZ73" s="921"/>
      <c r="LBA73" s="921"/>
      <c r="LBB73" s="921"/>
      <c r="LBC73" s="921"/>
      <c r="LBD73" s="921"/>
      <c r="LBE73" s="921"/>
      <c r="LBF73" s="921"/>
      <c r="LBG73" s="921"/>
      <c r="LBH73" s="921"/>
      <c r="LBI73" s="921"/>
      <c r="LBJ73" s="921"/>
      <c r="LBK73" s="921"/>
      <c r="LBL73" s="921"/>
      <c r="LBM73" s="921"/>
      <c r="LBN73" s="921"/>
      <c r="LBO73" s="921"/>
      <c r="LBP73" s="921"/>
      <c r="LBQ73" s="921"/>
      <c r="LBR73" s="921"/>
      <c r="LBS73" s="921"/>
      <c r="LBT73" s="921"/>
      <c r="LBU73" s="921"/>
      <c r="LBV73" s="921"/>
      <c r="LBW73" s="921"/>
      <c r="LBX73" s="921"/>
      <c r="LBY73" s="921"/>
      <c r="LBZ73" s="921"/>
      <c r="LCA73" s="921"/>
      <c r="LCB73" s="921"/>
      <c r="LCC73" s="921"/>
      <c r="LCD73" s="921"/>
      <c r="LCE73" s="921"/>
      <c r="LCF73" s="921"/>
      <c r="LCG73" s="921"/>
      <c r="LCH73" s="921"/>
      <c r="LCI73" s="921"/>
      <c r="LCJ73" s="921"/>
      <c r="LCK73" s="921"/>
      <c r="LCL73" s="921"/>
      <c r="LCM73" s="921"/>
      <c r="LCN73" s="921"/>
      <c r="LCO73" s="921"/>
      <c r="LCP73" s="921"/>
      <c r="LCQ73" s="921"/>
      <c r="LCR73" s="921"/>
      <c r="LCS73" s="921"/>
      <c r="LCT73" s="921"/>
      <c r="LCU73" s="921"/>
      <c r="LCV73" s="921"/>
      <c r="LCW73" s="921"/>
      <c r="LCX73" s="921"/>
      <c r="LCY73" s="921"/>
      <c r="LCZ73" s="921"/>
      <c r="LDA73" s="921"/>
      <c r="LDB73" s="921"/>
      <c r="LDC73" s="921"/>
      <c r="LDD73" s="921"/>
      <c r="LDE73" s="921"/>
      <c r="LDF73" s="921"/>
      <c r="LDG73" s="921"/>
      <c r="LDH73" s="921"/>
      <c r="LDI73" s="921"/>
      <c r="LDJ73" s="921"/>
      <c r="LDK73" s="921"/>
      <c r="LDL73" s="921"/>
      <c r="LDM73" s="921"/>
      <c r="LDN73" s="921"/>
      <c r="LDO73" s="921"/>
      <c r="LDP73" s="921"/>
      <c r="LDQ73" s="921"/>
      <c r="LDR73" s="921"/>
      <c r="LDS73" s="921"/>
      <c r="LDT73" s="921"/>
      <c r="LDU73" s="921"/>
      <c r="LDV73" s="921"/>
      <c r="LDW73" s="921"/>
      <c r="LDX73" s="921"/>
      <c r="LDY73" s="921"/>
      <c r="LDZ73" s="921"/>
      <c r="LEA73" s="921"/>
      <c r="LEB73" s="921"/>
      <c r="LEC73" s="921"/>
      <c r="LED73" s="921"/>
      <c r="LEE73" s="921"/>
      <c r="LEF73" s="921"/>
      <c r="LEG73" s="921"/>
      <c r="LEH73" s="921"/>
      <c r="LEI73" s="921"/>
      <c r="LEJ73" s="921"/>
      <c r="LEK73" s="921"/>
      <c r="LEL73" s="921"/>
      <c r="LEM73" s="921"/>
      <c r="LEN73" s="921"/>
      <c r="LEO73" s="921"/>
      <c r="LEP73" s="921"/>
      <c r="LEQ73" s="921"/>
      <c r="LER73" s="921"/>
      <c r="LES73" s="921"/>
      <c r="LET73" s="921"/>
      <c r="LEU73" s="921"/>
      <c r="LEV73" s="921"/>
      <c r="LEW73" s="921"/>
      <c r="LEX73" s="921"/>
      <c r="LEY73" s="921"/>
      <c r="LEZ73" s="921"/>
      <c r="LFA73" s="921"/>
      <c r="LFB73" s="921"/>
      <c r="LFC73" s="921"/>
      <c r="LFD73" s="921"/>
      <c r="LFE73" s="921"/>
      <c r="LFF73" s="921"/>
      <c r="LFG73" s="921"/>
      <c r="LFH73" s="921"/>
      <c r="LFI73" s="921"/>
      <c r="LFJ73" s="921"/>
      <c r="LFK73" s="921"/>
      <c r="LFL73" s="921"/>
      <c r="LFM73" s="921"/>
      <c r="LFN73" s="921"/>
      <c r="LFO73" s="921"/>
      <c r="LFP73" s="921"/>
      <c r="LFQ73" s="921"/>
      <c r="LFR73" s="921"/>
      <c r="LFS73" s="921"/>
      <c r="LFT73" s="921"/>
      <c r="LFU73" s="921"/>
      <c r="LFV73" s="921"/>
      <c r="LFW73" s="921"/>
      <c r="LFX73" s="921"/>
      <c r="LFY73" s="921"/>
      <c r="LFZ73" s="921"/>
      <c r="LGA73" s="921"/>
      <c r="LGB73" s="921"/>
      <c r="LGC73" s="921"/>
      <c r="LGD73" s="921"/>
      <c r="LGE73" s="921"/>
      <c r="LGF73" s="921"/>
      <c r="LGG73" s="921"/>
      <c r="LGH73" s="921"/>
      <c r="LGI73" s="921"/>
      <c r="LGJ73" s="921"/>
      <c r="LGK73" s="921"/>
      <c r="LGL73" s="921"/>
      <c r="LGM73" s="921"/>
      <c r="LGN73" s="921"/>
      <c r="LGO73" s="921"/>
      <c r="LGP73" s="921"/>
      <c r="LGQ73" s="921"/>
      <c r="LGR73" s="921"/>
      <c r="LGS73" s="921"/>
      <c r="LGT73" s="921"/>
      <c r="LGU73" s="921"/>
      <c r="LGV73" s="921"/>
      <c r="LGW73" s="921"/>
      <c r="LGX73" s="921"/>
      <c r="LGY73" s="921"/>
      <c r="LGZ73" s="921"/>
      <c r="LHA73" s="921"/>
      <c r="LHB73" s="921"/>
      <c r="LHC73" s="921"/>
      <c r="LHD73" s="921"/>
      <c r="LHE73" s="921"/>
      <c r="LHF73" s="921"/>
      <c r="LHG73" s="921"/>
      <c r="LHH73" s="921"/>
      <c r="LHI73" s="921"/>
      <c r="LHJ73" s="921"/>
      <c r="LHK73" s="921"/>
      <c r="LHL73" s="921"/>
      <c r="LHM73" s="921"/>
      <c r="LHN73" s="921"/>
      <c r="LHO73" s="921"/>
      <c r="LHP73" s="921"/>
      <c r="LHQ73" s="921"/>
      <c r="LHR73" s="921"/>
      <c r="LHS73" s="921"/>
      <c r="LHT73" s="921"/>
      <c r="LHU73" s="921"/>
      <c r="LHV73" s="921"/>
      <c r="LHW73" s="921"/>
      <c r="LHX73" s="921"/>
      <c r="LHY73" s="921"/>
      <c r="LHZ73" s="921"/>
      <c r="LIA73" s="921"/>
      <c r="LIB73" s="921"/>
      <c r="LIC73" s="921"/>
      <c r="LID73" s="921"/>
      <c r="LIE73" s="921"/>
      <c r="LIF73" s="921"/>
      <c r="LIG73" s="921"/>
      <c r="LIH73" s="921"/>
      <c r="LII73" s="921"/>
      <c r="LIJ73" s="921"/>
      <c r="LIK73" s="921"/>
      <c r="LIL73" s="921"/>
      <c r="LIM73" s="921"/>
      <c r="LIN73" s="921"/>
      <c r="LIO73" s="921"/>
      <c r="LIP73" s="921"/>
      <c r="LIQ73" s="921"/>
      <c r="LIR73" s="921"/>
      <c r="LIS73" s="921"/>
      <c r="LIT73" s="921"/>
      <c r="LIU73" s="921"/>
      <c r="LIV73" s="921"/>
      <c r="LIW73" s="921"/>
      <c r="LIX73" s="921"/>
      <c r="LIY73" s="921"/>
      <c r="LIZ73" s="921"/>
      <c r="LJA73" s="921"/>
      <c r="LJB73" s="921"/>
      <c r="LJC73" s="921"/>
      <c r="LJD73" s="921"/>
      <c r="LJE73" s="921"/>
      <c r="LJF73" s="921"/>
      <c r="LJG73" s="921"/>
      <c r="LJH73" s="921"/>
      <c r="LJI73" s="921"/>
      <c r="LJJ73" s="921"/>
      <c r="LJK73" s="921"/>
      <c r="LJL73" s="921"/>
      <c r="LJM73" s="921"/>
      <c r="LJN73" s="921"/>
      <c r="LJO73" s="921"/>
      <c r="LJP73" s="921"/>
      <c r="LJQ73" s="921"/>
      <c r="LJR73" s="921"/>
      <c r="LJS73" s="921"/>
      <c r="LJT73" s="921"/>
      <c r="LJU73" s="921"/>
      <c r="LJV73" s="921"/>
      <c r="LJW73" s="921"/>
      <c r="LJX73" s="921"/>
      <c r="LJY73" s="921"/>
      <c r="LJZ73" s="921"/>
      <c r="LKA73" s="921"/>
      <c r="LKB73" s="921"/>
      <c r="LKC73" s="921"/>
      <c r="LKD73" s="921"/>
      <c r="LKE73" s="921"/>
      <c r="LKF73" s="921"/>
      <c r="LKG73" s="921"/>
      <c r="LKH73" s="921"/>
      <c r="LKI73" s="921"/>
      <c r="LKJ73" s="921"/>
      <c r="LKK73" s="921"/>
      <c r="LKL73" s="921"/>
      <c r="LKM73" s="921"/>
      <c r="LKN73" s="921"/>
      <c r="LKO73" s="921"/>
      <c r="LKP73" s="921"/>
      <c r="LKQ73" s="921"/>
      <c r="LKR73" s="921"/>
      <c r="LKS73" s="921"/>
      <c r="LKT73" s="921"/>
      <c r="LKU73" s="921"/>
      <c r="LKV73" s="921"/>
      <c r="LKW73" s="921"/>
      <c r="LKX73" s="921"/>
      <c r="LKY73" s="921"/>
      <c r="LKZ73" s="921"/>
      <c r="LLA73" s="921"/>
      <c r="LLB73" s="921"/>
      <c r="LLC73" s="921"/>
      <c r="LLD73" s="921"/>
      <c r="LLE73" s="921"/>
      <c r="LLF73" s="921"/>
      <c r="LLG73" s="921"/>
      <c r="LLH73" s="921"/>
      <c r="LLI73" s="921"/>
      <c r="LLJ73" s="921"/>
      <c r="LLK73" s="921"/>
      <c r="LLL73" s="921"/>
      <c r="LLM73" s="921"/>
      <c r="LLN73" s="921"/>
      <c r="LLO73" s="921"/>
      <c r="LLP73" s="921"/>
      <c r="LLQ73" s="921"/>
      <c r="LLR73" s="921"/>
      <c r="LLS73" s="921"/>
      <c r="LLT73" s="921"/>
      <c r="LLU73" s="921"/>
      <c r="LLV73" s="921"/>
      <c r="LLW73" s="921"/>
      <c r="LLX73" s="921"/>
      <c r="LLY73" s="921"/>
      <c r="LLZ73" s="921"/>
      <c r="LMA73" s="921"/>
      <c r="LMB73" s="921"/>
      <c r="LMC73" s="921"/>
      <c r="LMD73" s="921"/>
      <c r="LME73" s="921"/>
      <c r="LMF73" s="921"/>
      <c r="LMG73" s="921"/>
      <c r="LMH73" s="921"/>
      <c r="LMI73" s="921"/>
      <c r="LMJ73" s="921"/>
      <c r="LMK73" s="921"/>
      <c r="LML73" s="921"/>
      <c r="LMM73" s="921"/>
      <c r="LMN73" s="921"/>
      <c r="LMO73" s="921"/>
      <c r="LMP73" s="921"/>
      <c r="LMQ73" s="921"/>
      <c r="LMR73" s="921"/>
      <c r="LMS73" s="921"/>
      <c r="LMT73" s="921"/>
      <c r="LMU73" s="921"/>
      <c r="LMV73" s="921"/>
      <c r="LMW73" s="921"/>
      <c r="LMX73" s="921"/>
      <c r="LMY73" s="921"/>
      <c r="LMZ73" s="921"/>
      <c r="LNA73" s="921"/>
      <c r="LNB73" s="921"/>
      <c r="LNC73" s="921"/>
      <c r="LND73" s="921"/>
      <c r="LNE73" s="921"/>
      <c r="LNF73" s="921"/>
      <c r="LNG73" s="921"/>
      <c r="LNH73" s="921"/>
      <c r="LNI73" s="921"/>
      <c r="LNJ73" s="921"/>
      <c r="LNK73" s="921"/>
      <c r="LNL73" s="921"/>
      <c r="LNM73" s="921"/>
      <c r="LNN73" s="921"/>
      <c r="LNO73" s="921"/>
      <c r="LNP73" s="921"/>
      <c r="LNQ73" s="921"/>
      <c r="LNR73" s="921"/>
      <c r="LNS73" s="921"/>
      <c r="LNT73" s="921"/>
      <c r="LNU73" s="921"/>
      <c r="LNV73" s="921"/>
      <c r="LNW73" s="921"/>
      <c r="LNX73" s="921"/>
      <c r="LNY73" s="921"/>
      <c r="LNZ73" s="921"/>
      <c r="LOA73" s="921"/>
      <c r="LOB73" s="921"/>
      <c r="LOC73" s="921"/>
      <c r="LOD73" s="921"/>
      <c r="LOE73" s="921"/>
      <c r="LOF73" s="921"/>
      <c r="LOG73" s="921"/>
      <c r="LOH73" s="921"/>
      <c r="LOI73" s="921"/>
      <c r="LOJ73" s="921"/>
      <c r="LOK73" s="921"/>
      <c r="LOL73" s="921"/>
      <c r="LOM73" s="921"/>
      <c r="LON73" s="921"/>
      <c r="LOO73" s="921"/>
      <c r="LOP73" s="921"/>
      <c r="LOQ73" s="921"/>
      <c r="LOR73" s="921"/>
      <c r="LOS73" s="921"/>
      <c r="LOT73" s="921"/>
      <c r="LOU73" s="921"/>
      <c r="LOV73" s="921"/>
      <c r="LOW73" s="921"/>
      <c r="LOX73" s="921"/>
      <c r="LOY73" s="921"/>
      <c r="LOZ73" s="921"/>
      <c r="LPA73" s="921"/>
      <c r="LPB73" s="921"/>
      <c r="LPC73" s="921"/>
      <c r="LPD73" s="921"/>
      <c r="LPE73" s="921"/>
      <c r="LPF73" s="921"/>
      <c r="LPG73" s="921"/>
      <c r="LPH73" s="921"/>
      <c r="LPI73" s="921"/>
      <c r="LPJ73" s="921"/>
      <c r="LPK73" s="921"/>
      <c r="LPL73" s="921"/>
      <c r="LPM73" s="921"/>
      <c r="LPN73" s="921"/>
      <c r="LPO73" s="921"/>
      <c r="LPP73" s="921"/>
      <c r="LPQ73" s="921"/>
      <c r="LPR73" s="921"/>
      <c r="LPS73" s="921"/>
      <c r="LPT73" s="921"/>
      <c r="LPU73" s="921"/>
      <c r="LPV73" s="921"/>
      <c r="LPW73" s="921"/>
      <c r="LPX73" s="921"/>
      <c r="LPY73" s="921"/>
      <c r="LPZ73" s="921"/>
      <c r="LQA73" s="921"/>
      <c r="LQB73" s="921"/>
      <c r="LQC73" s="921"/>
      <c r="LQD73" s="921"/>
      <c r="LQE73" s="921"/>
      <c r="LQF73" s="921"/>
      <c r="LQG73" s="921"/>
      <c r="LQH73" s="921"/>
      <c r="LQI73" s="921"/>
      <c r="LQJ73" s="921"/>
      <c r="LQK73" s="921"/>
      <c r="LQL73" s="921"/>
      <c r="LQM73" s="921"/>
      <c r="LQN73" s="921"/>
      <c r="LQO73" s="921"/>
      <c r="LQP73" s="921"/>
      <c r="LQQ73" s="921"/>
      <c r="LQR73" s="921"/>
      <c r="LQS73" s="921"/>
      <c r="LQT73" s="921"/>
      <c r="LQU73" s="921"/>
      <c r="LQV73" s="921"/>
      <c r="LQW73" s="921"/>
      <c r="LQX73" s="921"/>
      <c r="LQY73" s="921"/>
      <c r="LQZ73" s="921"/>
      <c r="LRA73" s="921"/>
      <c r="LRB73" s="921"/>
      <c r="LRC73" s="921"/>
      <c r="LRD73" s="921"/>
      <c r="LRE73" s="921"/>
      <c r="LRF73" s="921"/>
      <c r="LRG73" s="921"/>
      <c r="LRH73" s="921"/>
      <c r="LRI73" s="921"/>
      <c r="LRJ73" s="921"/>
      <c r="LRK73" s="921"/>
      <c r="LRL73" s="921"/>
      <c r="LRM73" s="921"/>
      <c r="LRN73" s="921"/>
      <c r="LRO73" s="921"/>
      <c r="LRP73" s="921"/>
      <c r="LRQ73" s="921"/>
      <c r="LRR73" s="921"/>
      <c r="LRS73" s="921"/>
      <c r="LRT73" s="921"/>
      <c r="LRU73" s="921"/>
      <c r="LRV73" s="921"/>
      <c r="LRW73" s="921"/>
      <c r="LRX73" s="921"/>
      <c r="LRY73" s="921"/>
      <c r="LRZ73" s="921"/>
      <c r="LSA73" s="921"/>
      <c r="LSB73" s="921"/>
      <c r="LSC73" s="921"/>
      <c r="LSD73" s="921"/>
      <c r="LSE73" s="921"/>
      <c r="LSF73" s="921"/>
      <c r="LSG73" s="921"/>
      <c r="LSH73" s="921"/>
      <c r="LSI73" s="921"/>
      <c r="LSJ73" s="921"/>
      <c r="LSK73" s="921"/>
      <c r="LSL73" s="921"/>
      <c r="LSM73" s="921"/>
      <c r="LSN73" s="921"/>
      <c r="LSO73" s="921"/>
      <c r="LSP73" s="921"/>
      <c r="LSQ73" s="921"/>
      <c r="LSR73" s="921"/>
      <c r="LSS73" s="921"/>
      <c r="LST73" s="921"/>
      <c r="LSU73" s="921"/>
      <c r="LSV73" s="921"/>
      <c r="LSW73" s="921"/>
      <c r="LSX73" s="921"/>
      <c r="LSY73" s="921"/>
      <c r="LSZ73" s="921"/>
      <c r="LTA73" s="921"/>
      <c r="LTB73" s="921"/>
      <c r="LTC73" s="921"/>
      <c r="LTD73" s="921"/>
      <c r="LTE73" s="921"/>
      <c r="LTF73" s="921"/>
      <c r="LTG73" s="921"/>
      <c r="LTH73" s="921"/>
      <c r="LTI73" s="921"/>
      <c r="LTJ73" s="921"/>
      <c r="LTK73" s="921"/>
      <c r="LTL73" s="921"/>
      <c r="LTM73" s="921"/>
      <c r="LTN73" s="921"/>
      <c r="LTO73" s="921"/>
      <c r="LTP73" s="921"/>
      <c r="LTQ73" s="921"/>
      <c r="LTR73" s="921"/>
      <c r="LTS73" s="921"/>
      <c r="LTT73" s="921"/>
      <c r="LTU73" s="921"/>
      <c r="LTV73" s="921"/>
      <c r="LTW73" s="921"/>
      <c r="LTX73" s="921"/>
      <c r="LTY73" s="921"/>
      <c r="LTZ73" s="921"/>
      <c r="LUA73" s="921"/>
      <c r="LUB73" s="921"/>
      <c r="LUC73" s="921"/>
      <c r="LUD73" s="921"/>
      <c r="LUE73" s="921"/>
      <c r="LUF73" s="921"/>
      <c r="LUG73" s="921"/>
      <c r="LUH73" s="921"/>
      <c r="LUI73" s="921"/>
      <c r="LUJ73" s="921"/>
      <c r="LUK73" s="921"/>
      <c r="LUL73" s="921"/>
      <c r="LUM73" s="921"/>
      <c r="LUN73" s="921"/>
      <c r="LUO73" s="921"/>
      <c r="LUP73" s="921"/>
      <c r="LUQ73" s="921"/>
      <c r="LUR73" s="921"/>
      <c r="LUS73" s="921"/>
      <c r="LUT73" s="921"/>
      <c r="LUU73" s="921"/>
      <c r="LUV73" s="921"/>
      <c r="LUW73" s="921"/>
      <c r="LUX73" s="921"/>
      <c r="LUY73" s="921"/>
      <c r="LUZ73" s="921"/>
      <c r="LVA73" s="921"/>
      <c r="LVB73" s="921"/>
      <c r="LVC73" s="921"/>
      <c r="LVD73" s="921"/>
      <c r="LVE73" s="921"/>
      <c r="LVF73" s="921"/>
      <c r="LVG73" s="921"/>
      <c r="LVH73" s="921"/>
      <c r="LVI73" s="921"/>
      <c r="LVJ73" s="921"/>
      <c r="LVK73" s="921"/>
      <c r="LVL73" s="921"/>
      <c r="LVM73" s="921"/>
      <c r="LVN73" s="921"/>
      <c r="LVO73" s="921"/>
      <c r="LVP73" s="921"/>
      <c r="LVQ73" s="921"/>
      <c r="LVR73" s="921"/>
      <c r="LVS73" s="921"/>
      <c r="LVT73" s="921"/>
      <c r="LVU73" s="921"/>
      <c r="LVV73" s="921"/>
      <c r="LVW73" s="921"/>
      <c r="LVX73" s="921"/>
      <c r="LVY73" s="921"/>
      <c r="LVZ73" s="921"/>
      <c r="LWA73" s="921"/>
      <c r="LWB73" s="921"/>
      <c r="LWC73" s="921"/>
      <c r="LWD73" s="921"/>
      <c r="LWE73" s="921"/>
      <c r="LWF73" s="921"/>
      <c r="LWG73" s="921"/>
      <c r="LWH73" s="921"/>
      <c r="LWI73" s="921"/>
      <c r="LWJ73" s="921"/>
      <c r="LWK73" s="921"/>
      <c r="LWL73" s="921"/>
      <c r="LWM73" s="921"/>
      <c r="LWN73" s="921"/>
      <c r="LWO73" s="921"/>
      <c r="LWP73" s="921"/>
      <c r="LWQ73" s="921"/>
      <c r="LWR73" s="921"/>
      <c r="LWS73" s="921"/>
      <c r="LWT73" s="921"/>
      <c r="LWU73" s="921"/>
      <c r="LWV73" s="921"/>
      <c r="LWW73" s="921"/>
      <c r="LWX73" s="921"/>
      <c r="LWY73" s="921"/>
      <c r="LWZ73" s="921"/>
      <c r="LXA73" s="921"/>
      <c r="LXB73" s="921"/>
      <c r="LXC73" s="921"/>
      <c r="LXD73" s="921"/>
      <c r="LXE73" s="921"/>
      <c r="LXF73" s="921"/>
      <c r="LXG73" s="921"/>
      <c r="LXH73" s="921"/>
      <c r="LXI73" s="921"/>
      <c r="LXJ73" s="921"/>
      <c r="LXK73" s="921"/>
      <c r="LXL73" s="921"/>
      <c r="LXM73" s="921"/>
      <c r="LXN73" s="921"/>
      <c r="LXO73" s="921"/>
      <c r="LXP73" s="921"/>
      <c r="LXQ73" s="921"/>
      <c r="LXR73" s="921"/>
      <c r="LXS73" s="921"/>
      <c r="LXT73" s="921"/>
      <c r="LXU73" s="921"/>
      <c r="LXV73" s="921"/>
      <c r="LXW73" s="921"/>
      <c r="LXX73" s="921"/>
      <c r="LXY73" s="921"/>
      <c r="LXZ73" s="921"/>
      <c r="LYA73" s="921"/>
      <c r="LYB73" s="921"/>
      <c r="LYC73" s="921"/>
      <c r="LYD73" s="921"/>
      <c r="LYE73" s="921"/>
      <c r="LYF73" s="921"/>
      <c r="LYG73" s="921"/>
      <c r="LYH73" s="921"/>
      <c r="LYI73" s="921"/>
      <c r="LYJ73" s="921"/>
      <c r="LYK73" s="921"/>
      <c r="LYL73" s="921"/>
      <c r="LYM73" s="921"/>
      <c r="LYN73" s="921"/>
      <c r="LYO73" s="921"/>
      <c r="LYP73" s="921"/>
      <c r="LYQ73" s="921"/>
      <c r="LYR73" s="921"/>
      <c r="LYS73" s="921"/>
      <c r="LYT73" s="921"/>
      <c r="LYU73" s="921"/>
      <c r="LYV73" s="921"/>
      <c r="LYW73" s="921"/>
      <c r="LYX73" s="921"/>
      <c r="LYY73" s="921"/>
      <c r="LYZ73" s="921"/>
      <c r="LZA73" s="921"/>
      <c r="LZB73" s="921"/>
      <c r="LZC73" s="921"/>
      <c r="LZD73" s="921"/>
      <c r="LZE73" s="921"/>
      <c r="LZF73" s="921"/>
      <c r="LZG73" s="921"/>
      <c r="LZH73" s="921"/>
      <c r="LZI73" s="921"/>
      <c r="LZJ73" s="921"/>
      <c r="LZK73" s="921"/>
      <c r="LZL73" s="921"/>
      <c r="LZM73" s="921"/>
      <c r="LZN73" s="921"/>
      <c r="LZO73" s="921"/>
      <c r="LZP73" s="921"/>
      <c r="LZQ73" s="921"/>
      <c r="LZR73" s="921"/>
      <c r="LZS73" s="921"/>
      <c r="LZT73" s="921"/>
      <c r="LZU73" s="921"/>
      <c r="LZV73" s="921"/>
      <c r="LZW73" s="921"/>
      <c r="LZX73" s="921"/>
      <c r="LZY73" s="921"/>
      <c r="LZZ73" s="921"/>
      <c r="MAA73" s="921"/>
      <c r="MAB73" s="921"/>
      <c r="MAC73" s="921"/>
      <c r="MAD73" s="921"/>
      <c r="MAE73" s="921"/>
      <c r="MAF73" s="921"/>
      <c r="MAG73" s="921"/>
      <c r="MAH73" s="921"/>
      <c r="MAI73" s="921"/>
      <c r="MAJ73" s="921"/>
      <c r="MAK73" s="921"/>
      <c r="MAL73" s="921"/>
      <c r="MAM73" s="921"/>
      <c r="MAN73" s="921"/>
      <c r="MAO73" s="921"/>
      <c r="MAP73" s="921"/>
      <c r="MAQ73" s="921"/>
      <c r="MAR73" s="921"/>
      <c r="MAS73" s="921"/>
      <c r="MAT73" s="921"/>
      <c r="MAU73" s="921"/>
      <c r="MAV73" s="921"/>
      <c r="MAW73" s="921"/>
      <c r="MAX73" s="921"/>
      <c r="MAY73" s="921"/>
      <c r="MAZ73" s="921"/>
      <c r="MBA73" s="921"/>
      <c r="MBB73" s="921"/>
      <c r="MBC73" s="921"/>
      <c r="MBD73" s="921"/>
      <c r="MBE73" s="921"/>
      <c r="MBF73" s="921"/>
      <c r="MBG73" s="921"/>
      <c r="MBH73" s="921"/>
      <c r="MBI73" s="921"/>
      <c r="MBJ73" s="921"/>
      <c r="MBK73" s="921"/>
      <c r="MBL73" s="921"/>
      <c r="MBM73" s="921"/>
      <c r="MBN73" s="921"/>
      <c r="MBO73" s="921"/>
      <c r="MBP73" s="921"/>
      <c r="MBQ73" s="921"/>
      <c r="MBR73" s="921"/>
      <c r="MBS73" s="921"/>
      <c r="MBT73" s="921"/>
      <c r="MBU73" s="921"/>
      <c r="MBV73" s="921"/>
      <c r="MBW73" s="921"/>
      <c r="MBX73" s="921"/>
      <c r="MBY73" s="921"/>
      <c r="MBZ73" s="921"/>
      <c r="MCA73" s="921"/>
      <c r="MCB73" s="921"/>
      <c r="MCC73" s="921"/>
      <c r="MCD73" s="921"/>
      <c r="MCE73" s="921"/>
      <c r="MCF73" s="921"/>
      <c r="MCG73" s="921"/>
      <c r="MCH73" s="921"/>
      <c r="MCI73" s="921"/>
      <c r="MCJ73" s="921"/>
      <c r="MCK73" s="921"/>
      <c r="MCL73" s="921"/>
      <c r="MCM73" s="921"/>
      <c r="MCN73" s="921"/>
      <c r="MCO73" s="921"/>
      <c r="MCP73" s="921"/>
      <c r="MCQ73" s="921"/>
      <c r="MCR73" s="921"/>
      <c r="MCS73" s="921"/>
      <c r="MCT73" s="921"/>
      <c r="MCU73" s="921"/>
      <c r="MCV73" s="921"/>
      <c r="MCW73" s="921"/>
      <c r="MCX73" s="921"/>
      <c r="MCY73" s="921"/>
      <c r="MCZ73" s="921"/>
      <c r="MDA73" s="921"/>
      <c r="MDB73" s="921"/>
      <c r="MDC73" s="921"/>
      <c r="MDD73" s="921"/>
      <c r="MDE73" s="921"/>
      <c r="MDF73" s="921"/>
      <c r="MDG73" s="921"/>
      <c r="MDH73" s="921"/>
      <c r="MDI73" s="921"/>
      <c r="MDJ73" s="921"/>
      <c r="MDK73" s="921"/>
      <c r="MDL73" s="921"/>
      <c r="MDM73" s="921"/>
      <c r="MDN73" s="921"/>
      <c r="MDO73" s="921"/>
      <c r="MDP73" s="921"/>
      <c r="MDQ73" s="921"/>
      <c r="MDR73" s="921"/>
      <c r="MDS73" s="921"/>
      <c r="MDT73" s="921"/>
      <c r="MDU73" s="921"/>
      <c r="MDV73" s="921"/>
      <c r="MDW73" s="921"/>
      <c r="MDX73" s="921"/>
      <c r="MDY73" s="921"/>
      <c r="MDZ73" s="921"/>
      <c r="MEA73" s="921"/>
      <c r="MEB73" s="921"/>
      <c r="MEC73" s="921"/>
      <c r="MED73" s="921"/>
      <c r="MEE73" s="921"/>
      <c r="MEF73" s="921"/>
      <c r="MEG73" s="921"/>
      <c r="MEH73" s="921"/>
      <c r="MEI73" s="921"/>
      <c r="MEJ73" s="921"/>
      <c r="MEK73" s="921"/>
      <c r="MEL73" s="921"/>
      <c r="MEM73" s="921"/>
      <c r="MEN73" s="921"/>
      <c r="MEO73" s="921"/>
      <c r="MEP73" s="921"/>
      <c r="MEQ73" s="921"/>
      <c r="MER73" s="921"/>
      <c r="MES73" s="921"/>
      <c r="MET73" s="921"/>
      <c r="MEU73" s="921"/>
      <c r="MEV73" s="921"/>
      <c r="MEW73" s="921"/>
      <c r="MEX73" s="921"/>
      <c r="MEY73" s="921"/>
      <c r="MEZ73" s="921"/>
      <c r="MFA73" s="921"/>
      <c r="MFB73" s="921"/>
      <c r="MFC73" s="921"/>
      <c r="MFD73" s="921"/>
      <c r="MFE73" s="921"/>
      <c r="MFF73" s="921"/>
      <c r="MFG73" s="921"/>
      <c r="MFH73" s="921"/>
      <c r="MFI73" s="921"/>
      <c r="MFJ73" s="921"/>
      <c r="MFK73" s="921"/>
      <c r="MFL73" s="921"/>
      <c r="MFM73" s="921"/>
      <c r="MFN73" s="921"/>
      <c r="MFO73" s="921"/>
      <c r="MFP73" s="921"/>
      <c r="MFQ73" s="921"/>
      <c r="MFR73" s="921"/>
      <c r="MFS73" s="921"/>
      <c r="MFT73" s="921"/>
      <c r="MFU73" s="921"/>
      <c r="MFV73" s="921"/>
      <c r="MFW73" s="921"/>
      <c r="MFX73" s="921"/>
      <c r="MFY73" s="921"/>
      <c r="MFZ73" s="921"/>
      <c r="MGA73" s="921"/>
      <c r="MGB73" s="921"/>
      <c r="MGC73" s="921"/>
      <c r="MGD73" s="921"/>
      <c r="MGE73" s="921"/>
      <c r="MGF73" s="921"/>
      <c r="MGG73" s="921"/>
      <c r="MGH73" s="921"/>
      <c r="MGI73" s="921"/>
      <c r="MGJ73" s="921"/>
      <c r="MGK73" s="921"/>
      <c r="MGL73" s="921"/>
      <c r="MGM73" s="921"/>
      <c r="MGN73" s="921"/>
      <c r="MGO73" s="921"/>
      <c r="MGP73" s="921"/>
      <c r="MGQ73" s="921"/>
      <c r="MGR73" s="921"/>
      <c r="MGS73" s="921"/>
      <c r="MGT73" s="921"/>
      <c r="MGU73" s="921"/>
      <c r="MGV73" s="921"/>
      <c r="MGW73" s="921"/>
      <c r="MGX73" s="921"/>
      <c r="MGY73" s="921"/>
      <c r="MGZ73" s="921"/>
      <c r="MHA73" s="921"/>
      <c r="MHB73" s="921"/>
      <c r="MHC73" s="921"/>
      <c r="MHD73" s="921"/>
      <c r="MHE73" s="921"/>
      <c r="MHF73" s="921"/>
      <c r="MHG73" s="921"/>
      <c r="MHH73" s="921"/>
      <c r="MHI73" s="921"/>
      <c r="MHJ73" s="921"/>
      <c r="MHK73" s="921"/>
      <c r="MHL73" s="921"/>
      <c r="MHM73" s="921"/>
      <c r="MHN73" s="921"/>
      <c r="MHO73" s="921"/>
      <c r="MHP73" s="921"/>
      <c r="MHQ73" s="921"/>
      <c r="MHR73" s="921"/>
      <c r="MHS73" s="921"/>
      <c r="MHT73" s="921"/>
      <c r="MHU73" s="921"/>
      <c r="MHV73" s="921"/>
      <c r="MHW73" s="921"/>
      <c r="MHX73" s="921"/>
      <c r="MHY73" s="921"/>
      <c r="MHZ73" s="921"/>
      <c r="MIA73" s="921"/>
      <c r="MIB73" s="921"/>
      <c r="MIC73" s="921"/>
      <c r="MID73" s="921"/>
      <c r="MIE73" s="921"/>
      <c r="MIF73" s="921"/>
      <c r="MIG73" s="921"/>
      <c r="MIH73" s="921"/>
      <c r="MII73" s="921"/>
      <c r="MIJ73" s="921"/>
      <c r="MIK73" s="921"/>
      <c r="MIL73" s="921"/>
      <c r="MIM73" s="921"/>
      <c r="MIN73" s="921"/>
      <c r="MIO73" s="921"/>
      <c r="MIP73" s="921"/>
      <c r="MIQ73" s="921"/>
      <c r="MIR73" s="921"/>
      <c r="MIS73" s="921"/>
      <c r="MIT73" s="921"/>
      <c r="MIU73" s="921"/>
      <c r="MIV73" s="921"/>
      <c r="MIW73" s="921"/>
      <c r="MIX73" s="921"/>
      <c r="MIY73" s="921"/>
      <c r="MIZ73" s="921"/>
      <c r="MJA73" s="921"/>
      <c r="MJB73" s="921"/>
      <c r="MJC73" s="921"/>
      <c r="MJD73" s="921"/>
      <c r="MJE73" s="921"/>
      <c r="MJF73" s="921"/>
      <c r="MJG73" s="921"/>
      <c r="MJH73" s="921"/>
      <c r="MJI73" s="921"/>
      <c r="MJJ73" s="921"/>
      <c r="MJK73" s="921"/>
      <c r="MJL73" s="921"/>
      <c r="MJM73" s="921"/>
      <c r="MJN73" s="921"/>
      <c r="MJO73" s="921"/>
      <c r="MJP73" s="921"/>
      <c r="MJQ73" s="921"/>
      <c r="MJR73" s="921"/>
      <c r="MJS73" s="921"/>
      <c r="MJT73" s="921"/>
      <c r="MJU73" s="921"/>
      <c r="MJV73" s="921"/>
      <c r="MJW73" s="921"/>
      <c r="MJX73" s="921"/>
      <c r="MJY73" s="921"/>
      <c r="MJZ73" s="921"/>
      <c r="MKA73" s="921"/>
      <c r="MKB73" s="921"/>
      <c r="MKC73" s="921"/>
      <c r="MKD73" s="921"/>
      <c r="MKE73" s="921"/>
      <c r="MKF73" s="921"/>
      <c r="MKG73" s="921"/>
      <c r="MKH73" s="921"/>
      <c r="MKI73" s="921"/>
      <c r="MKJ73" s="921"/>
      <c r="MKK73" s="921"/>
      <c r="MKL73" s="921"/>
      <c r="MKM73" s="921"/>
      <c r="MKN73" s="921"/>
      <c r="MKO73" s="921"/>
      <c r="MKP73" s="921"/>
      <c r="MKQ73" s="921"/>
      <c r="MKR73" s="921"/>
      <c r="MKS73" s="921"/>
      <c r="MKT73" s="921"/>
      <c r="MKU73" s="921"/>
      <c r="MKV73" s="921"/>
      <c r="MKW73" s="921"/>
      <c r="MKX73" s="921"/>
      <c r="MKY73" s="921"/>
      <c r="MKZ73" s="921"/>
      <c r="MLA73" s="921"/>
      <c r="MLB73" s="921"/>
      <c r="MLC73" s="921"/>
      <c r="MLD73" s="921"/>
      <c r="MLE73" s="921"/>
      <c r="MLF73" s="921"/>
      <c r="MLG73" s="921"/>
      <c r="MLH73" s="921"/>
      <c r="MLI73" s="921"/>
      <c r="MLJ73" s="921"/>
      <c r="MLK73" s="921"/>
      <c r="MLL73" s="921"/>
      <c r="MLM73" s="921"/>
      <c r="MLN73" s="921"/>
      <c r="MLO73" s="921"/>
      <c r="MLP73" s="921"/>
      <c r="MLQ73" s="921"/>
      <c r="MLR73" s="921"/>
      <c r="MLS73" s="921"/>
      <c r="MLT73" s="921"/>
      <c r="MLU73" s="921"/>
      <c r="MLV73" s="921"/>
      <c r="MLW73" s="921"/>
      <c r="MLX73" s="921"/>
      <c r="MLY73" s="921"/>
      <c r="MLZ73" s="921"/>
      <c r="MMA73" s="921"/>
      <c r="MMB73" s="921"/>
      <c r="MMC73" s="921"/>
      <c r="MMD73" s="921"/>
      <c r="MME73" s="921"/>
      <c r="MMF73" s="921"/>
      <c r="MMG73" s="921"/>
      <c r="MMH73" s="921"/>
      <c r="MMI73" s="921"/>
      <c r="MMJ73" s="921"/>
      <c r="MMK73" s="921"/>
      <c r="MML73" s="921"/>
      <c r="MMM73" s="921"/>
      <c r="MMN73" s="921"/>
      <c r="MMO73" s="921"/>
      <c r="MMP73" s="921"/>
      <c r="MMQ73" s="921"/>
      <c r="MMR73" s="921"/>
      <c r="MMS73" s="921"/>
      <c r="MMT73" s="921"/>
      <c r="MMU73" s="921"/>
      <c r="MMV73" s="921"/>
      <c r="MMW73" s="921"/>
      <c r="MMX73" s="921"/>
      <c r="MMY73" s="921"/>
      <c r="MMZ73" s="921"/>
      <c r="MNA73" s="921"/>
      <c r="MNB73" s="921"/>
      <c r="MNC73" s="921"/>
      <c r="MND73" s="921"/>
      <c r="MNE73" s="921"/>
      <c r="MNF73" s="921"/>
      <c r="MNG73" s="921"/>
      <c r="MNH73" s="921"/>
      <c r="MNI73" s="921"/>
      <c r="MNJ73" s="921"/>
      <c r="MNK73" s="921"/>
      <c r="MNL73" s="921"/>
      <c r="MNM73" s="921"/>
      <c r="MNN73" s="921"/>
      <c r="MNO73" s="921"/>
      <c r="MNP73" s="921"/>
      <c r="MNQ73" s="921"/>
      <c r="MNR73" s="921"/>
      <c r="MNS73" s="921"/>
      <c r="MNT73" s="921"/>
      <c r="MNU73" s="921"/>
      <c r="MNV73" s="921"/>
      <c r="MNW73" s="921"/>
      <c r="MNX73" s="921"/>
      <c r="MNY73" s="921"/>
      <c r="MNZ73" s="921"/>
      <c r="MOA73" s="921"/>
      <c r="MOB73" s="921"/>
      <c r="MOC73" s="921"/>
      <c r="MOD73" s="921"/>
      <c r="MOE73" s="921"/>
      <c r="MOF73" s="921"/>
      <c r="MOG73" s="921"/>
      <c r="MOH73" s="921"/>
      <c r="MOI73" s="921"/>
      <c r="MOJ73" s="921"/>
      <c r="MOK73" s="921"/>
      <c r="MOL73" s="921"/>
      <c r="MOM73" s="921"/>
      <c r="MON73" s="921"/>
      <c r="MOO73" s="921"/>
      <c r="MOP73" s="921"/>
      <c r="MOQ73" s="921"/>
      <c r="MOR73" s="921"/>
      <c r="MOS73" s="921"/>
      <c r="MOT73" s="921"/>
      <c r="MOU73" s="921"/>
      <c r="MOV73" s="921"/>
      <c r="MOW73" s="921"/>
      <c r="MOX73" s="921"/>
      <c r="MOY73" s="921"/>
      <c r="MOZ73" s="921"/>
      <c r="MPA73" s="921"/>
      <c r="MPB73" s="921"/>
      <c r="MPC73" s="921"/>
      <c r="MPD73" s="921"/>
      <c r="MPE73" s="921"/>
      <c r="MPF73" s="921"/>
      <c r="MPG73" s="921"/>
      <c r="MPH73" s="921"/>
      <c r="MPI73" s="921"/>
      <c r="MPJ73" s="921"/>
      <c r="MPK73" s="921"/>
      <c r="MPL73" s="921"/>
      <c r="MPM73" s="921"/>
      <c r="MPN73" s="921"/>
      <c r="MPO73" s="921"/>
      <c r="MPP73" s="921"/>
      <c r="MPQ73" s="921"/>
      <c r="MPR73" s="921"/>
      <c r="MPS73" s="921"/>
      <c r="MPT73" s="921"/>
      <c r="MPU73" s="921"/>
      <c r="MPV73" s="921"/>
      <c r="MPW73" s="921"/>
      <c r="MPX73" s="921"/>
      <c r="MPY73" s="921"/>
      <c r="MPZ73" s="921"/>
      <c r="MQA73" s="921"/>
      <c r="MQB73" s="921"/>
      <c r="MQC73" s="921"/>
      <c r="MQD73" s="921"/>
      <c r="MQE73" s="921"/>
      <c r="MQF73" s="921"/>
      <c r="MQG73" s="921"/>
      <c r="MQH73" s="921"/>
      <c r="MQI73" s="921"/>
      <c r="MQJ73" s="921"/>
      <c r="MQK73" s="921"/>
      <c r="MQL73" s="921"/>
      <c r="MQM73" s="921"/>
      <c r="MQN73" s="921"/>
      <c r="MQO73" s="921"/>
      <c r="MQP73" s="921"/>
      <c r="MQQ73" s="921"/>
      <c r="MQR73" s="921"/>
      <c r="MQS73" s="921"/>
      <c r="MQT73" s="921"/>
      <c r="MQU73" s="921"/>
      <c r="MQV73" s="921"/>
      <c r="MQW73" s="921"/>
      <c r="MQX73" s="921"/>
      <c r="MQY73" s="921"/>
      <c r="MQZ73" s="921"/>
      <c r="MRA73" s="921"/>
      <c r="MRB73" s="921"/>
      <c r="MRC73" s="921"/>
      <c r="MRD73" s="921"/>
      <c r="MRE73" s="921"/>
      <c r="MRF73" s="921"/>
      <c r="MRG73" s="921"/>
      <c r="MRH73" s="921"/>
      <c r="MRI73" s="921"/>
      <c r="MRJ73" s="921"/>
      <c r="MRK73" s="921"/>
      <c r="MRL73" s="921"/>
      <c r="MRM73" s="921"/>
      <c r="MRN73" s="921"/>
      <c r="MRO73" s="921"/>
      <c r="MRP73" s="921"/>
      <c r="MRQ73" s="921"/>
      <c r="MRR73" s="921"/>
      <c r="MRS73" s="921"/>
      <c r="MRT73" s="921"/>
      <c r="MRU73" s="921"/>
      <c r="MRV73" s="921"/>
      <c r="MRW73" s="921"/>
      <c r="MRX73" s="921"/>
      <c r="MRY73" s="921"/>
      <c r="MRZ73" s="921"/>
      <c r="MSA73" s="921"/>
      <c r="MSB73" s="921"/>
      <c r="MSC73" s="921"/>
      <c r="MSD73" s="921"/>
      <c r="MSE73" s="921"/>
      <c r="MSF73" s="921"/>
      <c r="MSG73" s="921"/>
      <c r="MSH73" s="921"/>
      <c r="MSI73" s="921"/>
      <c r="MSJ73" s="921"/>
      <c r="MSK73" s="921"/>
      <c r="MSL73" s="921"/>
      <c r="MSM73" s="921"/>
      <c r="MSN73" s="921"/>
      <c r="MSO73" s="921"/>
      <c r="MSP73" s="921"/>
      <c r="MSQ73" s="921"/>
      <c r="MSR73" s="921"/>
      <c r="MSS73" s="921"/>
      <c r="MST73" s="921"/>
      <c r="MSU73" s="921"/>
      <c r="MSV73" s="921"/>
      <c r="MSW73" s="921"/>
      <c r="MSX73" s="921"/>
      <c r="MSY73" s="921"/>
      <c r="MSZ73" s="921"/>
      <c r="MTA73" s="921"/>
      <c r="MTB73" s="921"/>
      <c r="MTC73" s="921"/>
      <c r="MTD73" s="921"/>
      <c r="MTE73" s="921"/>
      <c r="MTF73" s="921"/>
      <c r="MTG73" s="921"/>
      <c r="MTH73" s="921"/>
      <c r="MTI73" s="921"/>
      <c r="MTJ73" s="921"/>
      <c r="MTK73" s="921"/>
      <c r="MTL73" s="921"/>
      <c r="MTM73" s="921"/>
      <c r="MTN73" s="921"/>
      <c r="MTO73" s="921"/>
      <c r="MTP73" s="921"/>
      <c r="MTQ73" s="921"/>
      <c r="MTR73" s="921"/>
      <c r="MTS73" s="921"/>
      <c r="MTT73" s="921"/>
      <c r="MTU73" s="921"/>
      <c r="MTV73" s="921"/>
      <c r="MTW73" s="921"/>
      <c r="MTX73" s="921"/>
      <c r="MTY73" s="921"/>
      <c r="MTZ73" s="921"/>
      <c r="MUA73" s="921"/>
      <c r="MUB73" s="921"/>
      <c r="MUC73" s="921"/>
      <c r="MUD73" s="921"/>
      <c r="MUE73" s="921"/>
      <c r="MUF73" s="921"/>
      <c r="MUG73" s="921"/>
      <c r="MUH73" s="921"/>
      <c r="MUI73" s="921"/>
      <c r="MUJ73" s="921"/>
      <c r="MUK73" s="921"/>
      <c r="MUL73" s="921"/>
      <c r="MUM73" s="921"/>
      <c r="MUN73" s="921"/>
      <c r="MUO73" s="921"/>
      <c r="MUP73" s="921"/>
      <c r="MUQ73" s="921"/>
      <c r="MUR73" s="921"/>
      <c r="MUS73" s="921"/>
      <c r="MUT73" s="921"/>
      <c r="MUU73" s="921"/>
      <c r="MUV73" s="921"/>
      <c r="MUW73" s="921"/>
      <c r="MUX73" s="921"/>
      <c r="MUY73" s="921"/>
      <c r="MUZ73" s="921"/>
      <c r="MVA73" s="921"/>
      <c r="MVB73" s="921"/>
      <c r="MVC73" s="921"/>
      <c r="MVD73" s="921"/>
      <c r="MVE73" s="921"/>
      <c r="MVF73" s="921"/>
      <c r="MVG73" s="921"/>
      <c r="MVH73" s="921"/>
      <c r="MVI73" s="921"/>
      <c r="MVJ73" s="921"/>
      <c r="MVK73" s="921"/>
      <c r="MVL73" s="921"/>
      <c r="MVM73" s="921"/>
      <c r="MVN73" s="921"/>
      <c r="MVO73" s="921"/>
      <c r="MVP73" s="921"/>
      <c r="MVQ73" s="921"/>
      <c r="MVR73" s="921"/>
      <c r="MVS73" s="921"/>
      <c r="MVT73" s="921"/>
      <c r="MVU73" s="921"/>
      <c r="MVV73" s="921"/>
      <c r="MVW73" s="921"/>
      <c r="MVX73" s="921"/>
      <c r="MVY73" s="921"/>
      <c r="MVZ73" s="921"/>
      <c r="MWA73" s="921"/>
      <c r="MWB73" s="921"/>
      <c r="MWC73" s="921"/>
      <c r="MWD73" s="921"/>
      <c r="MWE73" s="921"/>
      <c r="MWF73" s="921"/>
      <c r="MWG73" s="921"/>
      <c r="MWH73" s="921"/>
      <c r="MWI73" s="921"/>
      <c r="MWJ73" s="921"/>
      <c r="MWK73" s="921"/>
      <c r="MWL73" s="921"/>
      <c r="MWM73" s="921"/>
      <c r="MWN73" s="921"/>
      <c r="MWO73" s="921"/>
      <c r="MWP73" s="921"/>
      <c r="MWQ73" s="921"/>
      <c r="MWR73" s="921"/>
      <c r="MWS73" s="921"/>
      <c r="MWT73" s="921"/>
      <c r="MWU73" s="921"/>
      <c r="MWV73" s="921"/>
      <c r="MWW73" s="921"/>
      <c r="MWX73" s="921"/>
      <c r="MWY73" s="921"/>
      <c r="MWZ73" s="921"/>
      <c r="MXA73" s="921"/>
      <c r="MXB73" s="921"/>
      <c r="MXC73" s="921"/>
      <c r="MXD73" s="921"/>
      <c r="MXE73" s="921"/>
      <c r="MXF73" s="921"/>
      <c r="MXG73" s="921"/>
      <c r="MXH73" s="921"/>
      <c r="MXI73" s="921"/>
      <c r="MXJ73" s="921"/>
      <c r="MXK73" s="921"/>
      <c r="MXL73" s="921"/>
      <c r="MXM73" s="921"/>
      <c r="MXN73" s="921"/>
      <c r="MXO73" s="921"/>
      <c r="MXP73" s="921"/>
      <c r="MXQ73" s="921"/>
      <c r="MXR73" s="921"/>
      <c r="MXS73" s="921"/>
      <c r="MXT73" s="921"/>
      <c r="MXU73" s="921"/>
      <c r="MXV73" s="921"/>
      <c r="MXW73" s="921"/>
      <c r="MXX73" s="921"/>
      <c r="MXY73" s="921"/>
      <c r="MXZ73" s="921"/>
      <c r="MYA73" s="921"/>
      <c r="MYB73" s="921"/>
      <c r="MYC73" s="921"/>
      <c r="MYD73" s="921"/>
      <c r="MYE73" s="921"/>
      <c r="MYF73" s="921"/>
      <c r="MYG73" s="921"/>
      <c r="MYH73" s="921"/>
      <c r="MYI73" s="921"/>
      <c r="MYJ73" s="921"/>
      <c r="MYK73" s="921"/>
      <c r="MYL73" s="921"/>
      <c r="MYM73" s="921"/>
      <c r="MYN73" s="921"/>
      <c r="MYO73" s="921"/>
      <c r="MYP73" s="921"/>
      <c r="MYQ73" s="921"/>
      <c r="MYR73" s="921"/>
      <c r="MYS73" s="921"/>
      <c r="MYT73" s="921"/>
      <c r="MYU73" s="921"/>
      <c r="MYV73" s="921"/>
      <c r="MYW73" s="921"/>
      <c r="MYX73" s="921"/>
      <c r="MYY73" s="921"/>
      <c r="MYZ73" s="921"/>
      <c r="MZA73" s="921"/>
      <c r="MZB73" s="921"/>
      <c r="MZC73" s="921"/>
      <c r="MZD73" s="921"/>
      <c r="MZE73" s="921"/>
      <c r="MZF73" s="921"/>
      <c r="MZG73" s="921"/>
      <c r="MZH73" s="921"/>
      <c r="MZI73" s="921"/>
      <c r="MZJ73" s="921"/>
      <c r="MZK73" s="921"/>
      <c r="MZL73" s="921"/>
      <c r="MZM73" s="921"/>
      <c r="MZN73" s="921"/>
      <c r="MZO73" s="921"/>
      <c r="MZP73" s="921"/>
      <c r="MZQ73" s="921"/>
      <c r="MZR73" s="921"/>
      <c r="MZS73" s="921"/>
      <c r="MZT73" s="921"/>
      <c r="MZU73" s="921"/>
      <c r="MZV73" s="921"/>
      <c r="MZW73" s="921"/>
      <c r="MZX73" s="921"/>
      <c r="MZY73" s="921"/>
      <c r="MZZ73" s="921"/>
      <c r="NAA73" s="921"/>
      <c r="NAB73" s="921"/>
      <c r="NAC73" s="921"/>
      <c r="NAD73" s="921"/>
      <c r="NAE73" s="921"/>
      <c r="NAF73" s="921"/>
      <c r="NAG73" s="921"/>
      <c r="NAH73" s="921"/>
      <c r="NAI73" s="921"/>
      <c r="NAJ73" s="921"/>
      <c r="NAK73" s="921"/>
      <c r="NAL73" s="921"/>
      <c r="NAM73" s="921"/>
      <c r="NAN73" s="921"/>
      <c r="NAO73" s="921"/>
      <c r="NAP73" s="921"/>
      <c r="NAQ73" s="921"/>
      <c r="NAR73" s="921"/>
      <c r="NAS73" s="921"/>
      <c r="NAT73" s="921"/>
      <c r="NAU73" s="921"/>
      <c r="NAV73" s="921"/>
      <c r="NAW73" s="921"/>
      <c r="NAX73" s="921"/>
      <c r="NAY73" s="921"/>
      <c r="NAZ73" s="921"/>
      <c r="NBA73" s="921"/>
      <c r="NBB73" s="921"/>
      <c r="NBC73" s="921"/>
      <c r="NBD73" s="921"/>
      <c r="NBE73" s="921"/>
      <c r="NBF73" s="921"/>
      <c r="NBG73" s="921"/>
      <c r="NBH73" s="921"/>
      <c r="NBI73" s="921"/>
      <c r="NBJ73" s="921"/>
      <c r="NBK73" s="921"/>
      <c r="NBL73" s="921"/>
      <c r="NBM73" s="921"/>
      <c r="NBN73" s="921"/>
      <c r="NBO73" s="921"/>
      <c r="NBP73" s="921"/>
      <c r="NBQ73" s="921"/>
      <c r="NBR73" s="921"/>
      <c r="NBS73" s="921"/>
      <c r="NBT73" s="921"/>
      <c r="NBU73" s="921"/>
      <c r="NBV73" s="921"/>
      <c r="NBW73" s="921"/>
      <c r="NBX73" s="921"/>
      <c r="NBY73" s="921"/>
      <c r="NBZ73" s="921"/>
      <c r="NCA73" s="921"/>
      <c r="NCB73" s="921"/>
      <c r="NCC73" s="921"/>
      <c r="NCD73" s="921"/>
      <c r="NCE73" s="921"/>
      <c r="NCF73" s="921"/>
      <c r="NCG73" s="921"/>
      <c r="NCH73" s="921"/>
      <c r="NCI73" s="921"/>
      <c r="NCJ73" s="921"/>
      <c r="NCK73" s="921"/>
      <c r="NCL73" s="921"/>
      <c r="NCM73" s="921"/>
      <c r="NCN73" s="921"/>
      <c r="NCO73" s="921"/>
      <c r="NCP73" s="921"/>
      <c r="NCQ73" s="921"/>
      <c r="NCR73" s="921"/>
      <c r="NCS73" s="921"/>
      <c r="NCT73" s="921"/>
      <c r="NCU73" s="921"/>
      <c r="NCV73" s="921"/>
      <c r="NCW73" s="921"/>
      <c r="NCX73" s="921"/>
      <c r="NCY73" s="921"/>
      <c r="NCZ73" s="921"/>
      <c r="NDA73" s="921"/>
      <c r="NDB73" s="921"/>
      <c r="NDC73" s="921"/>
      <c r="NDD73" s="921"/>
      <c r="NDE73" s="921"/>
      <c r="NDF73" s="921"/>
      <c r="NDG73" s="921"/>
      <c r="NDH73" s="921"/>
      <c r="NDI73" s="921"/>
      <c r="NDJ73" s="921"/>
      <c r="NDK73" s="921"/>
      <c r="NDL73" s="921"/>
      <c r="NDM73" s="921"/>
      <c r="NDN73" s="921"/>
      <c r="NDO73" s="921"/>
      <c r="NDP73" s="921"/>
      <c r="NDQ73" s="921"/>
      <c r="NDR73" s="921"/>
      <c r="NDS73" s="921"/>
      <c r="NDT73" s="921"/>
      <c r="NDU73" s="921"/>
      <c r="NDV73" s="921"/>
      <c r="NDW73" s="921"/>
      <c r="NDX73" s="921"/>
      <c r="NDY73" s="921"/>
      <c r="NDZ73" s="921"/>
      <c r="NEA73" s="921"/>
      <c r="NEB73" s="921"/>
      <c r="NEC73" s="921"/>
      <c r="NED73" s="921"/>
      <c r="NEE73" s="921"/>
      <c r="NEF73" s="921"/>
      <c r="NEG73" s="921"/>
      <c r="NEH73" s="921"/>
      <c r="NEI73" s="921"/>
      <c r="NEJ73" s="921"/>
      <c r="NEK73" s="921"/>
      <c r="NEL73" s="921"/>
      <c r="NEM73" s="921"/>
      <c r="NEN73" s="921"/>
      <c r="NEO73" s="921"/>
      <c r="NEP73" s="921"/>
      <c r="NEQ73" s="921"/>
      <c r="NER73" s="921"/>
      <c r="NES73" s="921"/>
      <c r="NET73" s="921"/>
      <c r="NEU73" s="921"/>
      <c r="NEV73" s="921"/>
      <c r="NEW73" s="921"/>
      <c r="NEX73" s="921"/>
      <c r="NEY73" s="921"/>
      <c r="NEZ73" s="921"/>
      <c r="NFA73" s="921"/>
      <c r="NFB73" s="921"/>
      <c r="NFC73" s="921"/>
      <c r="NFD73" s="921"/>
      <c r="NFE73" s="921"/>
      <c r="NFF73" s="921"/>
      <c r="NFG73" s="921"/>
      <c r="NFH73" s="921"/>
      <c r="NFI73" s="921"/>
      <c r="NFJ73" s="921"/>
      <c r="NFK73" s="921"/>
      <c r="NFL73" s="921"/>
      <c r="NFM73" s="921"/>
      <c r="NFN73" s="921"/>
      <c r="NFO73" s="921"/>
      <c r="NFP73" s="921"/>
      <c r="NFQ73" s="921"/>
      <c r="NFR73" s="921"/>
      <c r="NFS73" s="921"/>
      <c r="NFT73" s="921"/>
      <c r="NFU73" s="921"/>
      <c r="NFV73" s="921"/>
      <c r="NFW73" s="921"/>
      <c r="NFX73" s="921"/>
      <c r="NFY73" s="921"/>
      <c r="NFZ73" s="921"/>
      <c r="NGA73" s="921"/>
      <c r="NGB73" s="921"/>
      <c r="NGC73" s="921"/>
      <c r="NGD73" s="921"/>
      <c r="NGE73" s="921"/>
      <c r="NGF73" s="921"/>
      <c r="NGG73" s="921"/>
      <c r="NGH73" s="921"/>
      <c r="NGI73" s="921"/>
      <c r="NGJ73" s="921"/>
      <c r="NGK73" s="921"/>
      <c r="NGL73" s="921"/>
      <c r="NGM73" s="921"/>
      <c r="NGN73" s="921"/>
      <c r="NGO73" s="921"/>
      <c r="NGP73" s="921"/>
      <c r="NGQ73" s="921"/>
      <c r="NGR73" s="921"/>
      <c r="NGS73" s="921"/>
      <c r="NGT73" s="921"/>
      <c r="NGU73" s="921"/>
      <c r="NGV73" s="921"/>
      <c r="NGW73" s="921"/>
      <c r="NGX73" s="921"/>
      <c r="NGY73" s="921"/>
      <c r="NGZ73" s="921"/>
      <c r="NHA73" s="921"/>
      <c r="NHB73" s="921"/>
      <c r="NHC73" s="921"/>
      <c r="NHD73" s="921"/>
      <c r="NHE73" s="921"/>
      <c r="NHF73" s="921"/>
      <c r="NHG73" s="921"/>
      <c r="NHH73" s="921"/>
      <c r="NHI73" s="921"/>
      <c r="NHJ73" s="921"/>
      <c r="NHK73" s="921"/>
      <c r="NHL73" s="921"/>
      <c r="NHM73" s="921"/>
      <c r="NHN73" s="921"/>
      <c r="NHO73" s="921"/>
      <c r="NHP73" s="921"/>
      <c r="NHQ73" s="921"/>
      <c r="NHR73" s="921"/>
      <c r="NHS73" s="921"/>
      <c r="NHT73" s="921"/>
      <c r="NHU73" s="921"/>
      <c r="NHV73" s="921"/>
      <c r="NHW73" s="921"/>
      <c r="NHX73" s="921"/>
      <c r="NHY73" s="921"/>
      <c r="NHZ73" s="921"/>
      <c r="NIA73" s="921"/>
      <c r="NIB73" s="921"/>
      <c r="NIC73" s="921"/>
      <c r="NID73" s="921"/>
      <c r="NIE73" s="921"/>
      <c r="NIF73" s="921"/>
      <c r="NIG73" s="921"/>
      <c r="NIH73" s="921"/>
      <c r="NII73" s="921"/>
      <c r="NIJ73" s="921"/>
      <c r="NIK73" s="921"/>
      <c r="NIL73" s="921"/>
      <c r="NIM73" s="921"/>
      <c r="NIN73" s="921"/>
      <c r="NIO73" s="921"/>
      <c r="NIP73" s="921"/>
      <c r="NIQ73" s="921"/>
      <c r="NIR73" s="921"/>
      <c r="NIS73" s="921"/>
      <c r="NIT73" s="921"/>
      <c r="NIU73" s="921"/>
      <c r="NIV73" s="921"/>
      <c r="NIW73" s="921"/>
      <c r="NIX73" s="921"/>
      <c r="NIY73" s="921"/>
      <c r="NIZ73" s="921"/>
      <c r="NJA73" s="921"/>
      <c r="NJB73" s="921"/>
      <c r="NJC73" s="921"/>
      <c r="NJD73" s="921"/>
      <c r="NJE73" s="921"/>
      <c r="NJF73" s="921"/>
      <c r="NJG73" s="921"/>
      <c r="NJH73" s="921"/>
      <c r="NJI73" s="921"/>
      <c r="NJJ73" s="921"/>
      <c r="NJK73" s="921"/>
      <c r="NJL73" s="921"/>
      <c r="NJM73" s="921"/>
      <c r="NJN73" s="921"/>
      <c r="NJO73" s="921"/>
      <c r="NJP73" s="921"/>
      <c r="NJQ73" s="921"/>
      <c r="NJR73" s="921"/>
      <c r="NJS73" s="921"/>
      <c r="NJT73" s="921"/>
      <c r="NJU73" s="921"/>
      <c r="NJV73" s="921"/>
      <c r="NJW73" s="921"/>
      <c r="NJX73" s="921"/>
      <c r="NJY73" s="921"/>
      <c r="NJZ73" s="921"/>
      <c r="NKA73" s="921"/>
      <c r="NKB73" s="921"/>
      <c r="NKC73" s="921"/>
      <c r="NKD73" s="921"/>
      <c r="NKE73" s="921"/>
      <c r="NKF73" s="921"/>
      <c r="NKG73" s="921"/>
      <c r="NKH73" s="921"/>
      <c r="NKI73" s="921"/>
      <c r="NKJ73" s="921"/>
      <c r="NKK73" s="921"/>
      <c r="NKL73" s="921"/>
      <c r="NKM73" s="921"/>
      <c r="NKN73" s="921"/>
      <c r="NKO73" s="921"/>
      <c r="NKP73" s="921"/>
      <c r="NKQ73" s="921"/>
      <c r="NKR73" s="921"/>
      <c r="NKS73" s="921"/>
      <c r="NKT73" s="921"/>
      <c r="NKU73" s="921"/>
      <c r="NKV73" s="921"/>
      <c r="NKW73" s="921"/>
      <c r="NKX73" s="921"/>
      <c r="NKY73" s="921"/>
      <c r="NKZ73" s="921"/>
      <c r="NLA73" s="921"/>
      <c r="NLB73" s="921"/>
      <c r="NLC73" s="921"/>
      <c r="NLD73" s="921"/>
      <c r="NLE73" s="921"/>
      <c r="NLF73" s="921"/>
      <c r="NLG73" s="921"/>
      <c r="NLH73" s="921"/>
      <c r="NLI73" s="921"/>
      <c r="NLJ73" s="921"/>
      <c r="NLK73" s="921"/>
      <c r="NLL73" s="921"/>
      <c r="NLM73" s="921"/>
      <c r="NLN73" s="921"/>
      <c r="NLO73" s="921"/>
      <c r="NLP73" s="921"/>
      <c r="NLQ73" s="921"/>
      <c r="NLR73" s="921"/>
      <c r="NLS73" s="921"/>
      <c r="NLT73" s="921"/>
      <c r="NLU73" s="921"/>
      <c r="NLV73" s="921"/>
      <c r="NLW73" s="921"/>
      <c r="NLX73" s="921"/>
      <c r="NLY73" s="921"/>
      <c r="NLZ73" s="921"/>
      <c r="NMA73" s="921"/>
      <c r="NMB73" s="921"/>
      <c r="NMC73" s="921"/>
      <c r="NMD73" s="921"/>
      <c r="NME73" s="921"/>
      <c r="NMF73" s="921"/>
      <c r="NMG73" s="921"/>
      <c r="NMH73" s="921"/>
      <c r="NMI73" s="921"/>
      <c r="NMJ73" s="921"/>
      <c r="NMK73" s="921"/>
      <c r="NML73" s="921"/>
      <c r="NMM73" s="921"/>
      <c r="NMN73" s="921"/>
      <c r="NMO73" s="921"/>
      <c r="NMP73" s="921"/>
      <c r="NMQ73" s="921"/>
      <c r="NMR73" s="921"/>
      <c r="NMS73" s="921"/>
      <c r="NMT73" s="921"/>
      <c r="NMU73" s="921"/>
      <c r="NMV73" s="921"/>
      <c r="NMW73" s="921"/>
      <c r="NMX73" s="921"/>
      <c r="NMY73" s="921"/>
      <c r="NMZ73" s="921"/>
      <c r="NNA73" s="921"/>
      <c r="NNB73" s="921"/>
      <c r="NNC73" s="921"/>
      <c r="NND73" s="921"/>
      <c r="NNE73" s="921"/>
      <c r="NNF73" s="921"/>
      <c r="NNG73" s="921"/>
      <c r="NNH73" s="921"/>
      <c r="NNI73" s="921"/>
      <c r="NNJ73" s="921"/>
      <c r="NNK73" s="921"/>
      <c r="NNL73" s="921"/>
      <c r="NNM73" s="921"/>
      <c r="NNN73" s="921"/>
      <c r="NNO73" s="921"/>
      <c r="NNP73" s="921"/>
      <c r="NNQ73" s="921"/>
      <c r="NNR73" s="921"/>
      <c r="NNS73" s="921"/>
      <c r="NNT73" s="921"/>
      <c r="NNU73" s="921"/>
      <c r="NNV73" s="921"/>
      <c r="NNW73" s="921"/>
      <c r="NNX73" s="921"/>
      <c r="NNY73" s="921"/>
      <c r="NNZ73" s="921"/>
      <c r="NOA73" s="921"/>
      <c r="NOB73" s="921"/>
      <c r="NOC73" s="921"/>
      <c r="NOD73" s="921"/>
      <c r="NOE73" s="921"/>
      <c r="NOF73" s="921"/>
      <c r="NOG73" s="921"/>
      <c r="NOH73" s="921"/>
      <c r="NOI73" s="921"/>
      <c r="NOJ73" s="921"/>
      <c r="NOK73" s="921"/>
      <c r="NOL73" s="921"/>
      <c r="NOM73" s="921"/>
      <c r="NON73" s="921"/>
      <c r="NOO73" s="921"/>
      <c r="NOP73" s="921"/>
      <c r="NOQ73" s="921"/>
      <c r="NOR73" s="921"/>
      <c r="NOS73" s="921"/>
      <c r="NOT73" s="921"/>
      <c r="NOU73" s="921"/>
      <c r="NOV73" s="921"/>
      <c r="NOW73" s="921"/>
      <c r="NOX73" s="921"/>
      <c r="NOY73" s="921"/>
      <c r="NOZ73" s="921"/>
      <c r="NPA73" s="921"/>
      <c r="NPB73" s="921"/>
      <c r="NPC73" s="921"/>
      <c r="NPD73" s="921"/>
      <c r="NPE73" s="921"/>
      <c r="NPF73" s="921"/>
      <c r="NPG73" s="921"/>
      <c r="NPH73" s="921"/>
      <c r="NPI73" s="921"/>
      <c r="NPJ73" s="921"/>
      <c r="NPK73" s="921"/>
      <c r="NPL73" s="921"/>
      <c r="NPM73" s="921"/>
      <c r="NPN73" s="921"/>
      <c r="NPO73" s="921"/>
      <c r="NPP73" s="921"/>
      <c r="NPQ73" s="921"/>
      <c r="NPR73" s="921"/>
      <c r="NPS73" s="921"/>
      <c r="NPT73" s="921"/>
      <c r="NPU73" s="921"/>
      <c r="NPV73" s="921"/>
      <c r="NPW73" s="921"/>
      <c r="NPX73" s="921"/>
      <c r="NPY73" s="921"/>
      <c r="NPZ73" s="921"/>
      <c r="NQA73" s="921"/>
      <c r="NQB73" s="921"/>
      <c r="NQC73" s="921"/>
      <c r="NQD73" s="921"/>
      <c r="NQE73" s="921"/>
      <c r="NQF73" s="921"/>
      <c r="NQG73" s="921"/>
      <c r="NQH73" s="921"/>
      <c r="NQI73" s="921"/>
      <c r="NQJ73" s="921"/>
      <c r="NQK73" s="921"/>
      <c r="NQL73" s="921"/>
      <c r="NQM73" s="921"/>
      <c r="NQN73" s="921"/>
      <c r="NQO73" s="921"/>
      <c r="NQP73" s="921"/>
      <c r="NQQ73" s="921"/>
      <c r="NQR73" s="921"/>
      <c r="NQS73" s="921"/>
      <c r="NQT73" s="921"/>
      <c r="NQU73" s="921"/>
      <c r="NQV73" s="921"/>
      <c r="NQW73" s="921"/>
      <c r="NQX73" s="921"/>
      <c r="NQY73" s="921"/>
      <c r="NQZ73" s="921"/>
      <c r="NRA73" s="921"/>
      <c r="NRB73" s="921"/>
      <c r="NRC73" s="921"/>
      <c r="NRD73" s="921"/>
      <c r="NRE73" s="921"/>
      <c r="NRF73" s="921"/>
      <c r="NRG73" s="921"/>
      <c r="NRH73" s="921"/>
      <c r="NRI73" s="921"/>
      <c r="NRJ73" s="921"/>
      <c r="NRK73" s="921"/>
      <c r="NRL73" s="921"/>
      <c r="NRM73" s="921"/>
      <c r="NRN73" s="921"/>
      <c r="NRO73" s="921"/>
      <c r="NRP73" s="921"/>
      <c r="NRQ73" s="921"/>
      <c r="NRR73" s="921"/>
      <c r="NRS73" s="921"/>
      <c r="NRT73" s="921"/>
      <c r="NRU73" s="921"/>
      <c r="NRV73" s="921"/>
      <c r="NRW73" s="921"/>
      <c r="NRX73" s="921"/>
      <c r="NRY73" s="921"/>
      <c r="NRZ73" s="921"/>
      <c r="NSA73" s="921"/>
      <c r="NSB73" s="921"/>
      <c r="NSC73" s="921"/>
      <c r="NSD73" s="921"/>
      <c r="NSE73" s="921"/>
      <c r="NSF73" s="921"/>
      <c r="NSG73" s="921"/>
      <c r="NSH73" s="921"/>
      <c r="NSI73" s="921"/>
      <c r="NSJ73" s="921"/>
      <c r="NSK73" s="921"/>
      <c r="NSL73" s="921"/>
      <c r="NSM73" s="921"/>
      <c r="NSN73" s="921"/>
      <c r="NSO73" s="921"/>
      <c r="NSP73" s="921"/>
      <c r="NSQ73" s="921"/>
      <c r="NSR73" s="921"/>
      <c r="NSS73" s="921"/>
      <c r="NST73" s="921"/>
      <c r="NSU73" s="921"/>
      <c r="NSV73" s="921"/>
      <c r="NSW73" s="921"/>
      <c r="NSX73" s="921"/>
      <c r="NSY73" s="921"/>
      <c r="NSZ73" s="921"/>
      <c r="NTA73" s="921"/>
      <c r="NTB73" s="921"/>
      <c r="NTC73" s="921"/>
      <c r="NTD73" s="921"/>
      <c r="NTE73" s="921"/>
      <c r="NTF73" s="921"/>
      <c r="NTG73" s="921"/>
      <c r="NTH73" s="921"/>
      <c r="NTI73" s="921"/>
      <c r="NTJ73" s="921"/>
      <c r="NTK73" s="921"/>
      <c r="NTL73" s="921"/>
      <c r="NTM73" s="921"/>
      <c r="NTN73" s="921"/>
      <c r="NTO73" s="921"/>
      <c r="NTP73" s="921"/>
      <c r="NTQ73" s="921"/>
      <c r="NTR73" s="921"/>
      <c r="NTS73" s="921"/>
      <c r="NTT73" s="921"/>
      <c r="NTU73" s="921"/>
      <c r="NTV73" s="921"/>
      <c r="NTW73" s="921"/>
      <c r="NTX73" s="921"/>
      <c r="NTY73" s="921"/>
      <c r="NTZ73" s="921"/>
      <c r="NUA73" s="921"/>
      <c r="NUB73" s="921"/>
      <c r="NUC73" s="921"/>
      <c r="NUD73" s="921"/>
      <c r="NUE73" s="921"/>
      <c r="NUF73" s="921"/>
      <c r="NUG73" s="921"/>
      <c r="NUH73" s="921"/>
      <c r="NUI73" s="921"/>
      <c r="NUJ73" s="921"/>
      <c r="NUK73" s="921"/>
      <c r="NUL73" s="921"/>
      <c r="NUM73" s="921"/>
      <c r="NUN73" s="921"/>
      <c r="NUO73" s="921"/>
      <c r="NUP73" s="921"/>
      <c r="NUQ73" s="921"/>
      <c r="NUR73" s="921"/>
      <c r="NUS73" s="921"/>
      <c r="NUT73" s="921"/>
      <c r="NUU73" s="921"/>
      <c r="NUV73" s="921"/>
      <c r="NUW73" s="921"/>
      <c r="NUX73" s="921"/>
      <c r="NUY73" s="921"/>
      <c r="NUZ73" s="921"/>
      <c r="NVA73" s="921"/>
      <c r="NVB73" s="921"/>
      <c r="NVC73" s="921"/>
      <c r="NVD73" s="921"/>
      <c r="NVE73" s="921"/>
      <c r="NVF73" s="921"/>
      <c r="NVG73" s="921"/>
      <c r="NVH73" s="921"/>
      <c r="NVI73" s="921"/>
      <c r="NVJ73" s="921"/>
      <c r="NVK73" s="921"/>
      <c r="NVL73" s="921"/>
      <c r="NVM73" s="921"/>
      <c r="NVN73" s="921"/>
      <c r="NVO73" s="921"/>
      <c r="NVP73" s="921"/>
      <c r="NVQ73" s="921"/>
      <c r="NVR73" s="921"/>
      <c r="NVS73" s="921"/>
      <c r="NVT73" s="921"/>
      <c r="NVU73" s="921"/>
      <c r="NVV73" s="921"/>
      <c r="NVW73" s="921"/>
      <c r="NVX73" s="921"/>
      <c r="NVY73" s="921"/>
      <c r="NVZ73" s="921"/>
      <c r="NWA73" s="921"/>
      <c r="NWB73" s="921"/>
      <c r="NWC73" s="921"/>
      <c r="NWD73" s="921"/>
      <c r="NWE73" s="921"/>
      <c r="NWF73" s="921"/>
      <c r="NWG73" s="921"/>
      <c r="NWH73" s="921"/>
      <c r="NWI73" s="921"/>
      <c r="NWJ73" s="921"/>
      <c r="NWK73" s="921"/>
      <c r="NWL73" s="921"/>
      <c r="NWM73" s="921"/>
      <c r="NWN73" s="921"/>
      <c r="NWO73" s="921"/>
      <c r="NWP73" s="921"/>
      <c r="NWQ73" s="921"/>
      <c r="NWR73" s="921"/>
      <c r="NWS73" s="921"/>
      <c r="NWT73" s="921"/>
      <c r="NWU73" s="921"/>
      <c r="NWV73" s="921"/>
      <c r="NWW73" s="921"/>
      <c r="NWX73" s="921"/>
      <c r="NWY73" s="921"/>
      <c r="NWZ73" s="921"/>
      <c r="NXA73" s="921"/>
      <c r="NXB73" s="921"/>
      <c r="NXC73" s="921"/>
      <c r="NXD73" s="921"/>
      <c r="NXE73" s="921"/>
      <c r="NXF73" s="921"/>
      <c r="NXG73" s="921"/>
      <c r="NXH73" s="921"/>
      <c r="NXI73" s="921"/>
      <c r="NXJ73" s="921"/>
      <c r="NXK73" s="921"/>
      <c r="NXL73" s="921"/>
      <c r="NXM73" s="921"/>
      <c r="NXN73" s="921"/>
      <c r="NXO73" s="921"/>
      <c r="NXP73" s="921"/>
      <c r="NXQ73" s="921"/>
      <c r="NXR73" s="921"/>
      <c r="NXS73" s="921"/>
      <c r="NXT73" s="921"/>
      <c r="NXU73" s="921"/>
      <c r="NXV73" s="921"/>
      <c r="NXW73" s="921"/>
      <c r="NXX73" s="921"/>
      <c r="NXY73" s="921"/>
      <c r="NXZ73" s="921"/>
      <c r="NYA73" s="921"/>
      <c r="NYB73" s="921"/>
      <c r="NYC73" s="921"/>
      <c r="NYD73" s="921"/>
      <c r="NYE73" s="921"/>
      <c r="NYF73" s="921"/>
      <c r="NYG73" s="921"/>
      <c r="NYH73" s="921"/>
      <c r="NYI73" s="921"/>
      <c r="NYJ73" s="921"/>
      <c r="NYK73" s="921"/>
      <c r="NYL73" s="921"/>
      <c r="NYM73" s="921"/>
      <c r="NYN73" s="921"/>
      <c r="NYO73" s="921"/>
      <c r="NYP73" s="921"/>
      <c r="NYQ73" s="921"/>
      <c r="NYR73" s="921"/>
      <c r="NYS73" s="921"/>
      <c r="NYT73" s="921"/>
      <c r="NYU73" s="921"/>
      <c r="NYV73" s="921"/>
      <c r="NYW73" s="921"/>
      <c r="NYX73" s="921"/>
      <c r="NYY73" s="921"/>
      <c r="NYZ73" s="921"/>
      <c r="NZA73" s="921"/>
      <c r="NZB73" s="921"/>
      <c r="NZC73" s="921"/>
      <c r="NZD73" s="921"/>
      <c r="NZE73" s="921"/>
      <c r="NZF73" s="921"/>
      <c r="NZG73" s="921"/>
      <c r="NZH73" s="921"/>
      <c r="NZI73" s="921"/>
      <c r="NZJ73" s="921"/>
      <c r="NZK73" s="921"/>
      <c r="NZL73" s="921"/>
      <c r="NZM73" s="921"/>
      <c r="NZN73" s="921"/>
      <c r="NZO73" s="921"/>
      <c r="NZP73" s="921"/>
      <c r="NZQ73" s="921"/>
      <c r="NZR73" s="921"/>
      <c r="NZS73" s="921"/>
      <c r="NZT73" s="921"/>
      <c r="NZU73" s="921"/>
      <c r="NZV73" s="921"/>
      <c r="NZW73" s="921"/>
      <c r="NZX73" s="921"/>
      <c r="NZY73" s="921"/>
      <c r="NZZ73" s="921"/>
      <c r="OAA73" s="921"/>
      <c r="OAB73" s="921"/>
      <c r="OAC73" s="921"/>
      <c r="OAD73" s="921"/>
      <c r="OAE73" s="921"/>
      <c r="OAF73" s="921"/>
      <c r="OAG73" s="921"/>
      <c r="OAH73" s="921"/>
      <c r="OAI73" s="921"/>
      <c r="OAJ73" s="921"/>
      <c r="OAK73" s="921"/>
      <c r="OAL73" s="921"/>
      <c r="OAM73" s="921"/>
      <c r="OAN73" s="921"/>
      <c r="OAO73" s="921"/>
      <c r="OAP73" s="921"/>
      <c r="OAQ73" s="921"/>
      <c r="OAR73" s="921"/>
      <c r="OAS73" s="921"/>
      <c r="OAT73" s="921"/>
      <c r="OAU73" s="921"/>
      <c r="OAV73" s="921"/>
      <c r="OAW73" s="921"/>
      <c r="OAX73" s="921"/>
      <c r="OAY73" s="921"/>
      <c r="OAZ73" s="921"/>
      <c r="OBA73" s="921"/>
      <c r="OBB73" s="921"/>
      <c r="OBC73" s="921"/>
      <c r="OBD73" s="921"/>
      <c r="OBE73" s="921"/>
      <c r="OBF73" s="921"/>
      <c r="OBG73" s="921"/>
      <c r="OBH73" s="921"/>
      <c r="OBI73" s="921"/>
      <c r="OBJ73" s="921"/>
      <c r="OBK73" s="921"/>
      <c r="OBL73" s="921"/>
      <c r="OBM73" s="921"/>
      <c r="OBN73" s="921"/>
      <c r="OBO73" s="921"/>
      <c r="OBP73" s="921"/>
      <c r="OBQ73" s="921"/>
      <c r="OBR73" s="921"/>
      <c r="OBS73" s="921"/>
      <c r="OBT73" s="921"/>
      <c r="OBU73" s="921"/>
      <c r="OBV73" s="921"/>
      <c r="OBW73" s="921"/>
      <c r="OBX73" s="921"/>
      <c r="OBY73" s="921"/>
      <c r="OBZ73" s="921"/>
      <c r="OCA73" s="921"/>
      <c r="OCB73" s="921"/>
      <c r="OCC73" s="921"/>
      <c r="OCD73" s="921"/>
      <c r="OCE73" s="921"/>
      <c r="OCF73" s="921"/>
      <c r="OCG73" s="921"/>
      <c r="OCH73" s="921"/>
      <c r="OCI73" s="921"/>
      <c r="OCJ73" s="921"/>
      <c r="OCK73" s="921"/>
      <c r="OCL73" s="921"/>
      <c r="OCM73" s="921"/>
      <c r="OCN73" s="921"/>
      <c r="OCO73" s="921"/>
      <c r="OCP73" s="921"/>
      <c r="OCQ73" s="921"/>
      <c r="OCR73" s="921"/>
      <c r="OCS73" s="921"/>
      <c r="OCT73" s="921"/>
      <c r="OCU73" s="921"/>
      <c r="OCV73" s="921"/>
      <c r="OCW73" s="921"/>
      <c r="OCX73" s="921"/>
      <c r="OCY73" s="921"/>
      <c r="OCZ73" s="921"/>
      <c r="ODA73" s="921"/>
      <c r="ODB73" s="921"/>
      <c r="ODC73" s="921"/>
      <c r="ODD73" s="921"/>
      <c r="ODE73" s="921"/>
      <c r="ODF73" s="921"/>
      <c r="ODG73" s="921"/>
      <c r="ODH73" s="921"/>
      <c r="ODI73" s="921"/>
      <c r="ODJ73" s="921"/>
      <c r="ODK73" s="921"/>
      <c r="ODL73" s="921"/>
      <c r="ODM73" s="921"/>
      <c r="ODN73" s="921"/>
      <c r="ODO73" s="921"/>
      <c r="ODP73" s="921"/>
      <c r="ODQ73" s="921"/>
      <c r="ODR73" s="921"/>
      <c r="ODS73" s="921"/>
      <c r="ODT73" s="921"/>
      <c r="ODU73" s="921"/>
      <c r="ODV73" s="921"/>
      <c r="ODW73" s="921"/>
      <c r="ODX73" s="921"/>
      <c r="ODY73" s="921"/>
      <c r="ODZ73" s="921"/>
      <c r="OEA73" s="921"/>
      <c r="OEB73" s="921"/>
      <c r="OEC73" s="921"/>
      <c r="OED73" s="921"/>
      <c r="OEE73" s="921"/>
      <c r="OEF73" s="921"/>
      <c r="OEG73" s="921"/>
      <c r="OEH73" s="921"/>
      <c r="OEI73" s="921"/>
      <c r="OEJ73" s="921"/>
      <c r="OEK73" s="921"/>
      <c r="OEL73" s="921"/>
      <c r="OEM73" s="921"/>
      <c r="OEN73" s="921"/>
      <c r="OEO73" s="921"/>
      <c r="OEP73" s="921"/>
      <c r="OEQ73" s="921"/>
      <c r="OER73" s="921"/>
      <c r="OES73" s="921"/>
      <c r="OET73" s="921"/>
      <c r="OEU73" s="921"/>
      <c r="OEV73" s="921"/>
      <c r="OEW73" s="921"/>
      <c r="OEX73" s="921"/>
      <c r="OEY73" s="921"/>
      <c r="OEZ73" s="921"/>
      <c r="OFA73" s="921"/>
      <c r="OFB73" s="921"/>
      <c r="OFC73" s="921"/>
      <c r="OFD73" s="921"/>
      <c r="OFE73" s="921"/>
      <c r="OFF73" s="921"/>
      <c r="OFG73" s="921"/>
      <c r="OFH73" s="921"/>
      <c r="OFI73" s="921"/>
      <c r="OFJ73" s="921"/>
      <c r="OFK73" s="921"/>
      <c r="OFL73" s="921"/>
      <c r="OFM73" s="921"/>
      <c r="OFN73" s="921"/>
      <c r="OFO73" s="921"/>
      <c r="OFP73" s="921"/>
      <c r="OFQ73" s="921"/>
      <c r="OFR73" s="921"/>
      <c r="OFS73" s="921"/>
      <c r="OFT73" s="921"/>
      <c r="OFU73" s="921"/>
      <c r="OFV73" s="921"/>
      <c r="OFW73" s="921"/>
      <c r="OFX73" s="921"/>
      <c r="OFY73" s="921"/>
      <c r="OFZ73" s="921"/>
      <c r="OGA73" s="921"/>
      <c r="OGB73" s="921"/>
      <c r="OGC73" s="921"/>
      <c r="OGD73" s="921"/>
      <c r="OGE73" s="921"/>
      <c r="OGF73" s="921"/>
      <c r="OGG73" s="921"/>
      <c r="OGH73" s="921"/>
      <c r="OGI73" s="921"/>
      <c r="OGJ73" s="921"/>
      <c r="OGK73" s="921"/>
      <c r="OGL73" s="921"/>
      <c r="OGM73" s="921"/>
      <c r="OGN73" s="921"/>
      <c r="OGO73" s="921"/>
      <c r="OGP73" s="921"/>
      <c r="OGQ73" s="921"/>
      <c r="OGR73" s="921"/>
      <c r="OGS73" s="921"/>
      <c r="OGT73" s="921"/>
      <c r="OGU73" s="921"/>
      <c r="OGV73" s="921"/>
      <c r="OGW73" s="921"/>
      <c r="OGX73" s="921"/>
      <c r="OGY73" s="921"/>
      <c r="OGZ73" s="921"/>
      <c r="OHA73" s="921"/>
      <c r="OHB73" s="921"/>
      <c r="OHC73" s="921"/>
      <c r="OHD73" s="921"/>
      <c r="OHE73" s="921"/>
      <c r="OHF73" s="921"/>
      <c r="OHG73" s="921"/>
      <c r="OHH73" s="921"/>
      <c r="OHI73" s="921"/>
      <c r="OHJ73" s="921"/>
      <c r="OHK73" s="921"/>
      <c r="OHL73" s="921"/>
      <c r="OHM73" s="921"/>
      <c r="OHN73" s="921"/>
      <c r="OHO73" s="921"/>
      <c r="OHP73" s="921"/>
      <c r="OHQ73" s="921"/>
      <c r="OHR73" s="921"/>
      <c r="OHS73" s="921"/>
      <c r="OHT73" s="921"/>
      <c r="OHU73" s="921"/>
      <c r="OHV73" s="921"/>
      <c r="OHW73" s="921"/>
      <c r="OHX73" s="921"/>
      <c r="OHY73" s="921"/>
      <c r="OHZ73" s="921"/>
      <c r="OIA73" s="921"/>
      <c r="OIB73" s="921"/>
      <c r="OIC73" s="921"/>
      <c r="OID73" s="921"/>
      <c r="OIE73" s="921"/>
      <c r="OIF73" s="921"/>
      <c r="OIG73" s="921"/>
      <c r="OIH73" s="921"/>
      <c r="OII73" s="921"/>
      <c r="OIJ73" s="921"/>
      <c r="OIK73" s="921"/>
      <c r="OIL73" s="921"/>
      <c r="OIM73" s="921"/>
      <c r="OIN73" s="921"/>
      <c r="OIO73" s="921"/>
      <c r="OIP73" s="921"/>
      <c r="OIQ73" s="921"/>
      <c r="OIR73" s="921"/>
      <c r="OIS73" s="921"/>
      <c r="OIT73" s="921"/>
      <c r="OIU73" s="921"/>
      <c r="OIV73" s="921"/>
      <c r="OIW73" s="921"/>
      <c r="OIX73" s="921"/>
      <c r="OIY73" s="921"/>
      <c r="OIZ73" s="921"/>
      <c r="OJA73" s="921"/>
      <c r="OJB73" s="921"/>
      <c r="OJC73" s="921"/>
      <c r="OJD73" s="921"/>
      <c r="OJE73" s="921"/>
      <c r="OJF73" s="921"/>
      <c r="OJG73" s="921"/>
      <c r="OJH73" s="921"/>
      <c r="OJI73" s="921"/>
      <c r="OJJ73" s="921"/>
      <c r="OJK73" s="921"/>
      <c r="OJL73" s="921"/>
      <c r="OJM73" s="921"/>
      <c r="OJN73" s="921"/>
      <c r="OJO73" s="921"/>
      <c r="OJP73" s="921"/>
      <c r="OJQ73" s="921"/>
      <c r="OJR73" s="921"/>
      <c r="OJS73" s="921"/>
      <c r="OJT73" s="921"/>
      <c r="OJU73" s="921"/>
      <c r="OJV73" s="921"/>
      <c r="OJW73" s="921"/>
      <c r="OJX73" s="921"/>
      <c r="OJY73" s="921"/>
      <c r="OJZ73" s="921"/>
      <c r="OKA73" s="921"/>
      <c r="OKB73" s="921"/>
      <c r="OKC73" s="921"/>
      <c r="OKD73" s="921"/>
      <c r="OKE73" s="921"/>
      <c r="OKF73" s="921"/>
      <c r="OKG73" s="921"/>
      <c r="OKH73" s="921"/>
      <c r="OKI73" s="921"/>
      <c r="OKJ73" s="921"/>
      <c r="OKK73" s="921"/>
      <c r="OKL73" s="921"/>
      <c r="OKM73" s="921"/>
      <c r="OKN73" s="921"/>
      <c r="OKO73" s="921"/>
      <c r="OKP73" s="921"/>
      <c r="OKQ73" s="921"/>
      <c r="OKR73" s="921"/>
      <c r="OKS73" s="921"/>
      <c r="OKT73" s="921"/>
      <c r="OKU73" s="921"/>
      <c r="OKV73" s="921"/>
      <c r="OKW73" s="921"/>
      <c r="OKX73" s="921"/>
      <c r="OKY73" s="921"/>
      <c r="OKZ73" s="921"/>
      <c r="OLA73" s="921"/>
      <c r="OLB73" s="921"/>
      <c r="OLC73" s="921"/>
      <c r="OLD73" s="921"/>
      <c r="OLE73" s="921"/>
      <c r="OLF73" s="921"/>
      <c r="OLG73" s="921"/>
      <c r="OLH73" s="921"/>
      <c r="OLI73" s="921"/>
      <c r="OLJ73" s="921"/>
      <c r="OLK73" s="921"/>
      <c r="OLL73" s="921"/>
      <c r="OLM73" s="921"/>
      <c r="OLN73" s="921"/>
      <c r="OLO73" s="921"/>
      <c r="OLP73" s="921"/>
      <c r="OLQ73" s="921"/>
      <c r="OLR73" s="921"/>
      <c r="OLS73" s="921"/>
      <c r="OLT73" s="921"/>
      <c r="OLU73" s="921"/>
      <c r="OLV73" s="921"/>
      <c r="OLW73" s="921"/>
      <c r="OLX73" s="921"/>
      <c r="OLY73" s="921"/>
      <c r="OLZ73" s="921"/>
      <c r="OMA73" s="921"/>
      <c r="OMB73" s="921"/>
      <c r="OMC73" s="921"/>
      <c r="OMD73" s="921"/>
      <c r="OME73" s="921"/>
      <c r="OMF73" s="921"/>
      <c r="OMG73" s="921"/>
      <c r="OMH73" s="921"/>
      <c r="OMI73" s="921"/>
      <c r="OMJ73" s="921"/>
      <c r="OMK73" s="921"/>
      <c r="OML73" s="921"/>
      <c r="OMM73" s="921"/>
      <c r="OMN73" s="921"/>
      <c r="OMO73" s="921"/>
      <c r="OMP73" s="921"/>
      <c r="OMQ73" s="921"/>
      <c r="OMR73" s="921"/>
      <c r="OMS73" s="921"/>
      <c r="OMT73" s="921"/>
      <c r="OMU73" s="921"/>
      <c r="OMV73" s="921"/>
      <c r="OMW73" s="921"/>
      <c r="OMX73" s="921"/>
      <c r="OMY73" s="921"/>
      <c r="OMZ73" s="921"/>
      <c r="ONA73" s="921"/>
      <c r="ONB73" s="921"/>
      <c r="ONC73" s="921"/>
      <c r="OND73" s="921"/>
      <c r="ONE73" s="921"/>
      <c r="ONF73" s="921"/>
      <c r="ONG73" s="921"/>
      <c r="ONH73" s="921"/>
      <c r="ONI73" s="921"/>
      <c r="ONJ73" s="921"/>
      <c r="ONK73" s="921"/>
      <c r="ONL73" s="921"/>
      <c r="ONM73" s="921"/>
      <c r="ONN73" s="921"/>
      <c r="ONO73" s="921"/>
      <c r="ONP73" s="921"/>
      <c r="ONQ73" s="921"/>
      <c r="ONR73" s="921"/>
      <c r="ONS73" s="921"/>
      <c r="ONT73" s="921"/>
      <c r="ONU73" s="921"/>
      <c r="ONV73" s="921"/>
      <c r="ONW73" s="921"/>
      <c r="ONX73" s="921"/>
      <c r="ONY73" s="921"/>
      <c r="ONZ73" s="921"/>
      <c r="OOA73" s="921"/>
      <c r="OOB73" s="921"/>
      <c r="OOC73" s="921"/>
      <c r="OOD73" s="921"/>
      <c r="OOE73" s="921"/>
      <c r="OOF73" s="921"/>
      <c r="OOG73" s="921"/>
      <c r="OOH73" s="921"/>
      <c r="OOI73" s="921"/>
      <c r="OOJ73" s="921"/>
      <c r="OOK73" s="921"/>
      <c r="OOL73" s="921"/>
      <c r="OOM73" s="921"/>
      <c r="OON73" s="921"/>
      <c r="OOO73" s="921"/>
      <c r="OOP73" s="921"/>
      <c r="OOQ73" s="921"/>
      <c r="OOR73" s="921"/>
      <c r="OOS73" s="921"/>
      <c r="OOT73" s="921"/>
      <c r="OOU73" s="921"/>
      <c r="OOV73" s="921"/>
      <c r="OOW73" s="921"/>
      <c r="OOX73" s="921"/>
      <c r="OOY73" s="921"/>
      <c r="OOZ73" s="921"/>
      <c r="OPA73" s="921"/>
      <c r="OPB73" s="921"/>
      <c r="OPC73" s="921"/>
      <c r="OPD73" s="921"/>
      <c r="OPE73" s="921"/>
      <c r="OPF73" s="921"/>
      <c r="OPG73" s="921"/>
      <c r="OPH73" s="921"/>
      <c r="OPI73" s="921"/>
      <c r="OPJ73" s="921"/>
      <c r="OPK73" s="921"/>
      <c r="OPL73" s="921"/>
      <c r="OPM73" s="921"/>
      <c r="OPN73" s="921"/>
      <c r="OPO73" s="921"/>
      <c r="OPP73" s="921"/>
      <c r="OPQ73" s="921"/>
      <c r="OPR73" s="921"/>
      <c r="OPS73" s="921"/>
      <c r="OPT73" s="921"/>
      <c r="OPU73" s="921"/>
      <c r="OPV73" s="921"/>
      <c r="OPW73" s="921"/>
      <c r="OPX73" s="921"/>
      <c r="OPY73" s="921"/>
      <c r="OPZ73" s="921"/>
      <c r="OQA73" s="921"/>
      <c r="OQB73" s="921"/>
      <c r="OQC73" s="921"/>
      <c r="OQD73" s="921"/>
      <c r="OQE73" s="921"/>
      <c r="OQF73" s="921"/>
      <c r="OQG73" s="921"/>
      <c r="OQH73" s="921"/>
      <c r="OQI73" s="921"/>
      <c r="OQJ73" s="921"/>
      <c r="OQK73" s="921"/>
      <c r="OQL73" s="921"/>
      <c r="OQM73" s="921"/>
      <c r="OQN73" s="921"/>
      <c r="OQO73" s="921"/>
      <c r="OQP73" s="921"/>
      <c r="OQQ73" s="921"/>
      <c r="OQR73" s="921"/>
      <c r="OQS73" s="921"/>
      <c r="OQT73" s="921"/>
      <c r="OQU73" s="921"/>
      <c r="OQV73" s="921"/>
      <c r="OQW73" s="921"/>
      <c r="OQX73" s="921"/>
      <c r="OQY73" s="921"/>
      <c r="OQZ73" s="921"/>
      <c r="ORA73" s="921"/>
      <c r="ORB73" s="921"/>
      <c r="ORC73" s="921"/>
      <c r="ORD73" s="921"/>
      <c r="ORE73" s="921"/>
      <c r="ORF73" s="921"/>
      <c r="ORG73" s="921"/>
      <c r="ORH73" s="921"/>
      <c r="ORI73" s="921"/>
      <c r="ORJ73" s="921"/>
      <c r="ORK73" s="921"/>
      <c r="ORL73" s="921"/>
      <c r="ORM73" s="921"/>
      <c r="ORN73" s="921"/>
      <c r="ORO73" s="921"/>
      <c r="ORP73" s="921"/>
      <c r="ORQ73" s="921"/>
      <c r="ORR73" s="921"/>
      <c r="ORS73" s="921"/>
      <c r="ORT73" s="921"/>
      <c r="ORU73" s="921"/>
      <c r="ORV73" s="921"/>
      <c r="ORW73" s="921"/>
      <c r="ORX73" s="921"/>
      <c r="ORY73" s="921"/>
      <c r="ORZ73" s="921"/>
      <c r="OSA73" s="921"/>
      <c r="OSB73" s="921"/>
      <c r="OSC73" s="921"/>
      <c r="OSD73" s="921"/>
      <c r="OSE73" s="921"/>
      <c r="OSF73" s="921"/>
      <c r="OSG73" s="921"/>
      <c r="OSH73" s="921"/>
      <c r="OSI73" s="921"/>
      <c r="OSJ73" s="921"/>
      <c r="OSK73" s="921"/>
      <c r="OSL73" s="921"/>
      <c r="OSM73" s="921"/>
      <c r="OSN73" s="921"/>
      <c r="OSO73" s="921"/>
      <c r="OSP73" s="921"/>
      <c r="OSQ73" s="921"/>
      <c r="OSR73" s="921"/>
      <c r="OSS73" s="921"/>
      <c r="OST73" s="921"/>
      <c r="OSU73" s="921"/>
      <c r="OSV73" s="921"/>
      <c r="OSW73" s="921"/>
      <c r="OSX73" s="921"/>
      <c r="OSY73" s="921"/>
      <c r="OSZ73" s="921"/>
      <c r="OTA73" s="921"/>
      <c r="OTB73" s="921"/>
      <c r="OTC73" s="921"/>
      <c r="OTD73" s="921"/>
      <c r="OTE73" s="921"/>
      <c r="OTF73" s="921"/>
      <c r="OTG73" s="921"/>
      <c r="OTH73" s="921"/>
      <c r="OTI73" s="921"/>
      <c r="OTJ73" s="921"/>
      <c r="OTK73" s="921"/>
      <c r="OTL73" s="921"/>
      <c r="OTM73" s="921"/>
      <c r="OTN73" s="921"/>
      <c r="OTO73" s="921"/>
      <c r="OTP73" s="921"/>
      <c r="OTQ73" s="921"/>
      <c r="OTR73" s="921"/>
      <c r="OTS73" s="921"/>
      <c r="OTT73" s="921"/>
      <c r="OTU73" s="921"/>
      <c r="OTV73" s="921"/>
      <c r="OTW73" s="921"/>
      <c r="OTX73" s="921"/>
      <c r="OTY73" s="921"/>
      <c r="OTZ73" s="921"/>
      <c r="OUA73" s="921"/>
      <c r="OUB73" s="921"/>
      <c r="OUC73" s="921"/>
      <c r="OUD73" s="921"/>
      <c r="OUE73" s="921"/>
      <c r="OUF73" s="921"/>
      <c r="OUG73" s="921"/>
      <c r="OUH73" s="921"/>
      <c r="OUI73" s="921"/>
      <c r="OUJ73" s="921"/>
      <c r="OUK73" s="921"/>
      <c r="OUL73" s="921"/>
      <c r="OUM73" s="921"/>
      <c r="OUN73" s="921"/>
      <c r="OUO73" s="921"/>
      <c r="OUP73" s="921"/>
      <c r="OUQ73" s="921"/>
      <c r="OUR73" s="921"/>
      <c r="OUS73" s="921"/>
      <c r="OUT73" s="921"/>
      <c r="OUU73" s="921"/>
      <c r="OUV73" s="921"/>
      <c r="OUW73" s="921"/>
      <c r="OUX73" s="921"/>
      <c r="OUY73" s="921"/>
      <c r="OUZ73" s="921"/>
      <c r="OVA73" s="921"/>
      <c r="OVB73" s="921"/>
      <c r="OVC73" s="921"/>
      <c r="OVD73" s="921"/>
      <c r="OVE73" s="921"/>
      <c r="OVF73" s="921"/>
      <c r="OVG73" s="921"/>
      <c r="OVH73" s="921"/>
      <c r="OVI73" s="921"/>
      <c r="OVJ73" s="921"/>
      <c r="OVK73" s="921"/>
      <c r="OVL73" s="921"/>
      <c r="OVM73" s="921"/>
      <c r="OVN73" s="921"/>
      <c r="OVO73" s="921"/>
      <c r="OVP73" s="921"/>
      <c r="OVQ73" s="921"/>
      <c r="OVR73" s="921"/>
      <c r="OVS73" s="921"/>
      <c r="OVT73" s="921"/>
      <c r="OVU73" s="921"/>
      <c r="OVV73" s="921"/>
      <c r="OVW73" s="921"/>
      <c r="OVX73" s="921"/>
      <c r="OVY73" s="921"/>
      <c r="OVZ73" s="921"/>
      <c r="OWA73" s="921"/>
      <c r="OWB73" s="921"/>
      <c r="OWC73" s="921"/>
      <c r="OWD73" s="921"/>
      <c r="OWE73" s="921"/>
      <c r="OWF73" s="921"/>
      <c r="OWG73" s="921"/>
      <c r="OWH73" s="921"/>
      <c r="OWI73" s="921"/>
      <c r="OWJ73" s="921"/>
      <c r="OWK73" s="921"/>
      <c r="OWL73" s="921"/>
      <c r="OWM73" s="921"/>
      <c r="OWN73" s="921"/>
      <c r="OWO73" s="921"/>
      <c r="OWP73" s="921"/>
      <c r="OWQ73" s="921"/>
      <c r="OWR73" s="921"/>
      <c r="OWS73" s="921"/>
      <c r="OWT73" s="921"/>
      <c r="OWU73" s="921"/>
      <c r="OWV73" s="921"/>
      <c r="OWW73" s="921"/>
      <c r="OWX73" s="921"/>
      <c r="OWY73" s="921"/>
      <c r="OWZ73" s="921"/>
      <c r="OXA73" s="921"/>
      <c r="OXB73" s="921"/>
      <c r="OXC73" s="921"/>
      <c r="OXD73" s="921"/>
      <c r="OXE73" s="921"/>
      <c r="OXF73" s="921"/>
      <c r="OXG73" s="921"/>
      <c r="OXH73" s="921"/>
      <c r="OXI73" s="921"/>
      <c r="OXJ73" s="921"/>
      <c r="OXK73" s="921"/>
      <c r="OXL73" s="921"/>
      <c r="OXM73" s="921"/>
      <c r="OXN73" s="921"/>
      <c r="OXO73" s="921"/>
      <c r="OXP73" s="921"/>
      <c r="OXQ73" s="921"/>
      <c r="OXR73" s="921"/>
      <c r="OXS73" s="921"/>
      <c r="OXT73" s="921"/>
      <c r="OXU73" s="921"/>
      <c r="OXV73" s="921"/>
      <c r="OXW73" s="921"/>
      <c r="OXX73" s="921"/>
      <c r="OXY73" s="921"/>
      <c r="OXZ73" s="921"/>
      <c r="OYA73" s="921"/>
      <c r="OYB73" s="921"/>
      <c r="OYC73" s="921"/>
      <c r="OYD73" s="921"/>
      <c r="OYE73" s="921"/>
      <c r="OYF73" s="921"/>
      <c r="OYG73" s="921"/>
      <c r="OYH73" s="921"/>
      <c r="OYI73" s="921"/>
      <c r="OYJ73" s="921"/>
      <c r="OYK73" s="921"/>
      <c r="OYL73" s="921"/>
      <c r="OYM73" s="921"/>
      <c r="OYN73" s="921"/>
      <c r="OYO73" s="921"/>
      <c r="OYP73" s="921"/>
      <c r="OYQ73" s="921"/>
      <c r="OYR73" s="921"/>
      <c r="OYS73" s="921"/>
      <c r="OYT73" s="921"/>
      <c r="OYU73" s="921"/>
      <c r="OYV73" s="921"/>
      <c r="OYW73" s="921"/>
      <c r="OYX73" s="921"/>
      <c r="OYY73" s="921"/>
      <c r="OYZ73" s="921"/>
      <c r="OZA73" s="921"/>
      <c r="OZB73" s="921"/>
      <c r="OZC73" s="921"/>
      <c r="OZD73" s="921"/>
      <c r="OZE73" s="921"/>
      <c r="OZF73" s="921"/>
      <c r="OZG73" s="921"/>
      <c r="OZH73" s="921"/>
      <c r="OZI73" s="921"/>
      <c r="OZJ73" s="921"/>
      <c r="OZK73" s="921"/>
      <c r="OZL73" s="921"/>
      <c r="OZM73" s="921"/>
      <c r="OZN73" s="921"/>
      <c r="OZO73" s="921"/>
      <c r="OZP73" s="921"/>
      <c r="OZQ73" s="921"/>
      <c r="OZR73" s="921"/>
      <c r="OZS73" s="921"/>
      <c r="OZT73" s="921"/>
      <c r="OZU73" s="921"/>
      <c r="OZV73" s="921"/>
      <c r="OZW73" s="921"/>
      <c r="OZX73" s="921"/>
      <c r="OZY73" s="921"/>
      <c r="OZZ73" s="921"/>
      <c r="PAA73" s="921"/>
      <c r="PAB73" s="921"/>
      <c r="PAC73" s="921"/>
      <c r="PAD73" s="921"/>
      <c r="PAE73" s="921"/>
      <c r="PAF73" s="921"/>
      <c r="PAG73" s="921"/>
      <c r="PAH73" s="921"/>
      <c r="PAI73" s="921"/>
      <c r="PAJ73" s="921"/>
      <c r="PAK73" s="921"/>
      <c r="PAL73" s="921"/>
      <c r="PAM73" s="921"/>
      <c r="PAN73" s="921"/>
      <c r="PAO73" s="921"/>
      <c r="PAP73" s="921"/>
      <c r="PAQ73" s="921"/>
      <c r="PAR73" s="921"/>
      <c r="PAS73" s="921"/>
      <c r="PAT73" s="921"/>
      <c r="PAU73" s="921"/>
      <c r="PAV73" s="921"/>
      <c r="PAW73" s="921"/>
      <c r="PAX73" s="921"/>
      <c r="PAY73" s="921"/>
      <c r="PAZ73" s="921"/>
      <c r="PBA73" s="921"/>
      <c r="PBB73" s="921"/>
      <c r="PBC73" s="921"/>
      <c r="PBD73" s="921"/>
      <c r="PBE73" s="921"/>
      <c r="PBF73" s="921"/>
      <c r="PBG73" s="921"/>
      <c r="PBH73" s="921"/>
      <c r="PBI73" s="921"/>
      <c r="PBJ73" s="921"/>
      <c r="PBK73" s="921"/>
      <c r="PBL73" s="921"/>
      <c r="PBM73" s="921"/>
      <c r="PBN73" s="921"/>
      <c r="PBO73" s="921"/>
      <c r="PBP73" s="921"/>
      <c r="PBQ73" s="921"/>
      <c r="PBR73" s="921"/>
      <c r="PBS73" s="921"/>
      <c r="PBT73" s="921"/>
      <c r="PBU73" s="921"/>
      <c r="PBV73" s="921"/>
      <c r="PBW73" s="921"/>
      <c r="PBX73" s="921"/>
      <c r="PBY73" s="921"/>
      <c r="PBZ73" s="921"/>
      <c r="PCA73" s="921"/>
      <c r="PCB73" s="921"/>
      <c r="PCC73" s="921"/>
      <c r="PCD73" s="921"/>
      <c r="PCE73" s="921"/>
      <c r="PCF73" s="921"/>
      <c r="PCG73" s="921"/>
      <c r="PCH73" s="921"/>
      <c r="PCI73" s="921"/>
      <c r="PCJ73" s="921"/>
      <c r="PCK73" s="921"/>
      <c r="PCL73" s="921"/>
      <c r="PCM73" s="921"/>
      <c r="PCN73" s="921"/>
      <c r="PCO73" s="921"/>
      <c r="PCP73" s="921"/>
      <c r="PCQ73" s="921"/>
      <c r="PCR73" s="921"/>
      <c r="PCS73" s="921"/>
      <c r="PCT73" s="921"/>
      <c r="PCU73" s="921"/>
      <c r="PCV73" s="921"/>
      <c r="PCW73" s="921"/>
      <c r="PCX73" s="921"/>
      <c r="PCY73" s="921"/>
      <c r="PCZ73" s="921"/>
      <c r="PDA73" s="921"/>
      <c r="PDB73" s="921"/>
      <c r="PDC73" s="921"/>
      <c r="PDD73" s="921"/>
      <c r="PDE73" s="921"/>
      <c r="PDF73" s="921"/>
      <c r="PDG73" s="921"/>
      <c r="PDH73" s="921"/>
      <c r="PDI73" s="921"/>
      <c r="PDJ73" s="921"/>
      <c r="PDK73" s="921"/>
      <c r="PDL73" s="921"/>
      <c r="PDM73" s="921"/>
      <c r="PDN73" s="921"/>
      <c r="PDO73" s="921"/>
      <c r="PDP73" s="921"/>
      <c r="PDQ73" s="921"/>
      <c r="PDR73" s="921"/>
      <c r="PDS73" s="921"/>
      <c r="PDT73" s="921"/>
      <c r="PDU73" s="921"/>
      <c r="PDV73" s="921"/>
      <c r="PDW73" s="921"/>
      <c r="PDX73" s="921"/>
      <c r="PDY73" s="921"/>
      <c r="PDZ73" s="921"/>
      <c r="PEA73" s="921"/>
      <c r="PEB73" s="921"/>
      <c r="PEC73" s="921"/>
      <c r="PED73" s="921"/>
      <c r="PEE73" s="921"/>
      <c r="PEF73" s="921"/>
      <c r="PEG73" s="921"/>
      <c r="PEH73" s="921"/>
      <c r="PEI73" s="921"/>
      <c r="PEJ73" s="921"/>
      <c r="PEK73" s="921"/>
      <c r="PEL73" s="921"/>
      <c r="PEM73" s="921"/>
      <c r="PEN73" s="921"/>
      <c r="PEO73" s="921"/>
      <c r="PEP73" s="921"/>
      <c r="PEQ73" s="921"/>
      <c r="PER73" s="921"/>
      <c r="PES73" s="921"/>
      <c r="PET73" s="921"/>
      <c r="PEU73" s="921"/>
      <c r="PEV73" s="921"/>
      <c r="PEW73" s="921"/>
      <c r="PEX73" s="921"/>
      <c r="PEY73" s="921"/>
      <c r="PEZ73" s="921"/>
      <c r="PFA73" s="921"/>
      <c r="PFB73" s="921"/>
      <c r="PFC73" s="921"/>
      <c r="PFD73" s="921"/>
      <c r="PFE73" s="921"/>
      <c r="PFF73" s="921"/>
      <c r="PFG73" s="921"/>
      <c r="PFH73" s="921"/>
      <c r="PFI73" s="921"/>
      <c r="PFJ73" s="921"/>
      <c r="PFK73" s="921"/>
      <c r="PFL73" s="921"/>
      <c r="PFM73" s="921"/>
      <c r="PFN73" s="921"/>
      <c r="PFO73" s="921"/>
      <c r="PFP73" s="921"/>
      <c r="PFQ73" s="921"/>
      <c r="PFR73" s="921"/>
      <c r="PFS73" s="921"/>
      <c r="PFT73" s="921"/>
      <c r="PFU73" s="921"/>
      <c r="PFV73" s="921"/>
      <c r="PFW73" s="921"/>
      <c r="PFX73" s="921"/>
      <c r="PFY73" s="921"/>
      <c r="PFZ73" s="921"/>
      <c r="PGA73" s="921"/>
      <c r="PGB73" s="921"/>
      <c r="PGC73" s="921"/>
      <c r="PGD73" s="921"/>
      <c r="PGE73" s="921"/>
      <c r="PGF73" s="921"/>
      <c r="PGG73" s="921"/>
      <c r="PGH73" s="921"/>
      <c r="PGI73" s="921"/>
      <c r="PGJ73" s="921"/>
      <c r="PGK73" s="921"/>
      <c r="PGL73" s="921"/>
      <c r="PGM73" s="921"/>
      <c r="PGN73" s="921"/>
      <c r="PGO73" s="921"/>
      <c r="PGP73" s="921"/>
      <c r="PGQ73" s="921"/>
      <c r="PGR73" s="921"/>
      <c r="PGS73" s="921"/>
      <c r="PGT73" s="921"/>
      <c r="PGU73" s="921"/>
      <c r="PGV73" s="921"/>
      <c r="PGW73" s="921"/>
      <c r="PGX73" s="921"/>
      <c r="PGY73" s="921"/>
      <c r="PGZ73" s="921"/>
      <c r="PHA73" s="921"/>
      <c r="PHB73" s="921"/>
      <c r="PHC73" s="921"/>
      <c r="PHD73" s="921"/>
      <c r="PHE73" s="921"/>
      <c r="PHF73" s="921"/>
      <c r="PHG73" s="921"/>
      <c r="PHH73" s="921"/>
      <c r="PHI73" s="921"/>
      <c r="PHJ73" s="921"/>
      <c r="PHK73" s="921"/>
      <c r="PHL73" s="921"/>
      <c r="PHM73" s="921"/>
      <c r="PHN73" s="921"/>
      <c r="PHO73" s="921"/>
      <c r="PHP73" s="921"/>
      <c r="PHQ73" s="921"/>
      <c r="PHR73" s="921"/>
      <c r="PHS73" s="921"/>
      <c r="PHT73" s="921"/>
      <c r="PHU73" s="921"/>
      <c r="PHV73" s="921"/>
      <c r="PHW73" s="921"/>
      <c r="PHX73" s="921"/>
      <c r="PHY73" s="921"/>
      <c r="PHZ73" s="921"/>
      <c r="PIA73" s="921"/>
      <c r="PIB73" s="921"/>
      <c r="PIC73" s="921"/>
      <c r="PID73" s="921"/>
      <c r="PIE73" s="921"/>
      <c r="PIF73" s="921"/>
      <c r="PIG73" s="921"/>
      <c r="PIH73" s="921"/>
      <c r="PII73" s="921"/>
      <c r="PIJ73" s="921"/>
      <c r="PIK73" s="921"/>
      <c r="PIL73" s="921"/>
      <c r="PIM73" s="921"/>
      <c r="PIN73" s="921"/>
      <c r="PIO73" s="921"/>
      <c r="PIP73" s="921"/>
      <c r="PIQ73" s="921"/>
      <c r="PIR73" s="921"/>
      <c r="PIS73" s="921"/>
      <c r="PIT73" s="921"/>
      <c r="PIU73" s="921"/>
      <c r="PIV73" s="921"/>
      <c r="PIW73" s="921"/>
      <c r="PIX73" s="921"/>
      <c r="PIY73" s="921"/>
      <c r="PIZ73" s="921"/>
      <c r="PJA73" s="921"/>
      <c r="PJB73" s="921"/>
      <c r="PJC73" s="921"/>
      <c r="PJD73" s="921"/>
      <c r="PJE73" s="921"/>
      <c r="PJF73" s="921"/>
      <c r="PJG73" s="921"/>
      <c r="PJH73" s="921"/>
      <c r="PJI73" s="921"/>
      <c r="PJJ73" s="921"/>
      <c r="PJK73" s="921"/>
      <c r="PJL73" s="921"/>
      <c r="PJM73" s="921"/>
      <c r="PJN73" s="921"/>
      <c r="PJO73" s="921"/>
      <c r="PJP73" s="921"/>
      <c r="PJQ73" s="921"/>
      <c r="PJR73" s="921"/>
      <c r="PJS73" s="921"/>
      <c r="PJT73" s="921"/>
      <c r="PJU73" s="921"/>
      <c r="PJV73" s="921"/>
      <c r="PJW73" s="921"/>
      <c r="PJX73" s="921"/>
      <c r="PJY73" s="921"/>
      <c r="PJZ73" s="921"/>
      <c r="PKA73" s="921"/>
      <c r="PKB73" s="921"/>
      <c r="PKC73" s="921"/>
      <c r="PKD73" s="921"/>
      <c r="PKE73" s="921"/>
      <c r="PKF73" s="921"/>
      <c r="PKG73" s="921"/>
      <c r="PKH73" s="921"/>
      <c r="PKI73" s="921"/>
      <c r="PKJ73" s="921"/>
      <c r="PKK73" s="921"/>
      <c r="PKL73" s="921"/>
      <c r="PKM73" s="921"/>
      <c r="PKN73" s="921"/>
      <c r="PKO73" s="921"/>
      <c r="PKP73" s="921"/>
      <c r="PKQ73" s="921"/>
      <c r="PKR73" s="921"/>
      <c r="PKS73" s="921"/>
      <c r="PKT73" s="921"/>
      <c r="PKU73" s="921"/>
      <c r="PKV73" s="921"/>
      <c r="PKW73" s="921"/>
      <c r="PKX73" s="921"/>
      <c r="PKY73" s="921"/>
      <c r="PKZ73" s="921"/>
      <c r="PLA73" s="921"/>
      <c r="PLB73" s="921"/>
      <c r="PLC73" s="921"/>
      <c r="PLD73" s="921"/>
      <c r="PLE73" s="921"/>
      <c r="PLF73" s="921"/>
      <c r="PLG73" s="921"/>
      <c r="PLH73" s="921"/>
      <c r="PLI73" s="921"/>
      <c r="PLJ73" s="921"/>
      <c r="PLK73" s="921"/>
      <c r="PLL73" s="921"/>
      <c r="PLM73" s="921"/>
      <c r="PLN73" s="921"/>
      <c r="PLO73" s="921"/>
      <c r="PLP73" s="921"/>
      <c r="PLQ73" s="921"/>
      <c r="PLR73" s="921"/>
      <c r="PLS73" s="921"/>
      <c r="PLT73" s="921"/>
      <c r="PLU73" s="921"/>
      <c r="PLV73" s="921"/>
      <c r="PLW73" s="921"/>
      <c r="PLX73" s="921"/>
      <c r="PLY73" s="921"/>
      <c r="PLZ73" s="921"/>
      <c r="PMA73" s="921"/>
      <c r="PMB73" s="921"/>
      <c r="PMC73" s="921"/>
      <c r="PMD73" s="921"/>
      <c r="PME73" s="921"/>
      <c r="PMF73" s="921"/>
      <c r="PMG73" s="921"/>
      <c r="PMH73" s="921"/>
      <c r="PMI73" s="921"/>
      <c r="PMJ73" s="921"/>
      <c r="PMK73" s="921"/>
      <c r="PML73" s="921"/>
      <c r="PMM73" s="921"/>
      <c r="PMN73" s="921"/>
      <c r="PMO73" s="921"/>
      <c r="PMP73" s="921"/>
      <c r="PMQ73" s="921"/>
      <c r="PMR73" s="921"/>
      <c r="PMS73" s="921"/>
      <c r="PMT73" s="921"/>
      <c r="PMU73" s="921"/>
      <c r="PMV73" s="921"/>
      <c r="PMW73" s="921"/>
      <c r="PMX73" s="921"/>
      <c r="PMY73" s="921"/>
      <c r="PMZ73" s="921"/>
      <c r="PNA73" s="921"/>
      <c r="PNB73" s="921"/>
      <c r="PNC73" s="921"/>
      <c r="PND73" s="921"/>
      <c r="PNE73" s="921"/>
      <c r="PNF73" s="921"/>
      <c r="PNG73" s="921"/>
      <c r="PNH73" s="921"/>
      <c r="PNI73" s="921"/>
      <c r="PNJ73" s="921"/>
      <c r="PNK73" s="921"/>
      <c r="PNL73" s="921"/>
      <c r="PNM73" s="921"/>
      <c r="PNN73" s="921"/>
      <c r="PNO73" s="921"/>
      <c r="PNP73" s="921"/>
      <c r="PNQ73" s="921"/>
      <c r="PNR73" s="921"/>
      <c r="PNS73" s="921"/>
      <c r="PNT73" s="921"/>
      <c r="PNU73" s="921"/>
      <c r="PNV73" s="921"/>
      <c r="PNW73" s="921"/>
      <c r="PNX73" s="921"/>
      <c r="PNY73" s="921"/>
      <c r="PNZ73" s="921"/>
      <c r="POA73" s="921"/>
      <c r="POB73" s="921"/>
      <c r="POC73" s="921"/>
      <c r="POD73" s="921"/>
      <c r="POE73" s="921"/>
      <c r="POF73" s="921"/>
      <c r="POG73" s="921"/>
      <c r="POH73" s="921"/>
      <c r="POI73" s="921"/>
      <c r="POJ73" s="921"/>
      <c r="POK73" s="921"/>
      <c r="POL73" s="921"/>
      <c r="POM73" s="921"/>
      <c r="PON73" s="921"/>
      <c r="POO73" s="921"/>
      <c r="POP73" s="921"/>
      <c r="POQ73" s="921"/>
      <c r="POR73" s="921"/>
      <c r="POS73" s="921"/>
      <c r="POT73" s="921"/>
      <c r="POU73" s="921"/>
      <c r="POV73" s="921"/>
      <c r="POW73" s="921"/>
      <c r="POX73" s="921"/>
      <c r="POY73" s="921"/>
      <c r="POZ73" s="921"/>
      <c r="PPA73" s="921"/>
      <c r="PPB73" s="921"/>
      <c r="PPC73" s="921"/>
      <c r="PPD73" s="921"/>
      <c r="PPE73" s="921"/>
      <c r="PPF73" s="921"/>
      <c r="PPG73" s="921"/>
      <c r="PPH73" s="921"/>
      <c r="PPI73" s="921"/>
      <c r="PPJ73" s="921"/>
      <c r="PPK73" s="921"/>
      <c r="PPL73" s="921"/>
      <c r="PPM73" s="921"/>
      <c r="PPN73" s="921"/>
      <c r="PPO73" s="921"/>
      <c r="PPP73" s="921"/>
      <c r="PPQ73" s="921"/>
      <c r="PPR73" s="921"/>
      <c r="PPS73" s="921"/>
      <c r="PPT73" s="921"/>
      <c r="PPU73" s="921"/>
      <c r="PPV73" s="921"/>
      <c r="PPW73" s="921"/>
      <c r="PPX73" s="921"/>
      <c r="PPY73" s="921"/>
      <c r="PPZ73" s="921"/>
      <c r="PQA73" s="921"/>
      <c r="PQB73" s="921"/>
      <c r="PQC73" s="921"/>
      <c r="PQD73" s="921"/>
      <c r="PQE73" s="921"/>
      <c r="PQF73" s="921"/>
      <c r="PQG73" s="921"/>
      <c r="PQH73" s="921"/>
      <c r="PQI73" s="921"/>
      <c r="PQJ73" s="921"/>
      <c r="PQK73" s="921"/>
      <c r="PQL73" s="921"/>
      <c r="PQM73" s="921"/>
      <c r="PQN73" s="921"/>
      <c r="PQO73" s="921"/>
      <c r="PQP73" s="921"/>
      <c r="PQQ73" s="921"/>
      <c r="PQR73" s="921"/>
      <c r="PQS73" s="921"/>
      <c r="PQT73" s="921"/>
      <c r="PQU73" s="921"/>
      <c r="PQV73" s="921"/>
      <c r="PQW73" s="921"/>
      <c r="PQX73" s="921"/>
      <c r="PQY73" s="921"/>
      <c r="PQZ73" s="921"/>
      <c r="PRA73" s="921"/>
      <c r="PRB73" s="921"/>
      <c r="PRC73" s="921"/>
      <c r="PRD73" s="921"/>
      <c r="PRE73" s="921"/>
      <c r="PRF73" s="921"/>
      <c r="PRG73" s="921"/>
      <c r="PRH73" s="921"/>
      <c r="PRI73" s="921"/>
      <c r="PRJ73" s="921"/>
      <c r="PRK73" s="921"/>
      <c r="PRL73" s="921"/>
      <c r="PRM73" s="921"/>
      <c r="PRN73" s="921"/>
      <c r="PRO73" s="921"/>
      <c r="PRP73" s="921"/>
      <c r="PRQ73" s="921"/>
      <c r="PRR73" s="921"/>
      <c r="PRS73" s="921"/>
      <c r="PRT73" s="921"/>
      <c r="PRU73" s="921"/>
      <c r="PRV73" s="921"/>
      <c r="PRW73" s="921"/>
      <c r="PRX73" s="921"/>
      <c r="PRY73" s="921"/>
      <c r="PRZ73" s="921"/>
      <c r="PSA73" s="921"/>
      <c r="PSB73" s="921"/>
      <c r="PSC73" s="921"/>
      <c r="PSD73" s="921"/>
      <c r="PSE73" s="921"/>
      <c r="PSF73" s="921"/>
      <c r="PSG73" s="921"/>
      <c r="PSH73" s="921"/>
      <c r="PSI73" s="921"/>
      <c r="PSJ73" s="921"/>
      <c r="PSK73" s="921"/>
      <c r="PSL73" s="921"/>
      <c r="PSM73" s="921"/>
      <c r="PSN73" s="921"/>
      <c r="PSO73" s="921"/>
      <c r="PSP73" s="921"/>
      <c r="PSQ73" s="921"/>
      <c r="PSR73" s="921"/>
      <c r="PSS73" s="921"/>
      <c r="PST73" s="921"/>
      <c r="PSU73" s="921"/>
      <c r="PSV73" s="921"/>
      <c r="PSW73" s="921"/>
      <c r="PSX73" s="921"/>
      <c r="PSY73" s="921"/>
      <c r="PSZ73" s="921"/>
      <c r="PTA73" s="921"/>
      <c r="PTB73" s="921"/>
      <c r="PTC73" s="921"/>
      <c r="PTD73" s="921"/>
      <c r="PTE73" s="921"/>
      <c r="PTF73" s="921"/>
      <c r="PTG73" s="921"/>
      <c r="PTH73" s="921"/>
      <c r="PTI73" s="921"/>
      <c r="PTJ73" s="921"/>
      <c r="PTK73" s="921"/>
      <c r="PTL73" s="921"/>
      <c r="PTM73" s="921"/>
      <c r="PTN73" s="921"/>
      <c r="PTO73" s="921"/>
      <c r="PTP73" s="921"/>
      <c r="PTQ73" s="921"/>
      <c r="PTR73" s="921"/>
      <c r="PTS73" s="921"/>
      <c r="PTT73" s="921"/>
      <c r="PTU73" s="921"/>
      <c r="PTV73" s="921"/>
      <c r="PTW73" s="921"/>
      <c r="PTX73" s="921"/>
      <c r="PTY73" s="921"/>
      <c r="PTZ73" s="921"/>
      <c r="PUA73" s="921"/>
      <c r="PUB73" s="921"/>
      <c r="PUC73" s="921"/>
      <c r="PUD73" s="921"/>
      <c r="PUE73" s="921"/>
      <c r="PUF73" s="921"/>
      <c r="PUG73" s="921"/>
      <c r="PUH73" s="921"/>
      <c r="PUI73" s="921"/>
      <c r="PUJ73" s="921"/>
      <c r="PUK73" s="921"/>
      <c r="PUL73" s="921"/>
      <c r="PUM73" s="921"/>
      <c r="PUN73" s="921"/>
      <c r="PUO73" s="921"/>
      <c r="PUP73" s="921"/>
      <c r="PUQ73" s="921"/>
      <c r="PUR73" s="921"/>
      <c r="PUS73" s="921"/>
      <c r="PUT73" s="921"/>
      <c r="PUU73" s="921"/>
      <c r="PUV73" s="921"/>
      <c r="PUW73" s="921"/>
      <c r="PUX73" s="921"/>
      <c r="PUY73" s="921"/>
      <c r="PUZ73" s="921"/>
      <c r="PVA73" s="921"/>
      <c r="PVB73" s="921"/>
      <c r="PVC73" s="921"/>
      <c r="PVD73" s="921"/>
      <c r="PVE73" s="921"/>
      <c r="PVF73" s="921"/>
      <c r="PVG73" s="921"/>
      <c r="PVH73" s="921"/>
      <c r="PVI73" s="921"/>
      <c r="PVJ73" s="921"/>
      <c r="PVK73" s="921"/>
      <c r="PVL73" s="921"/>
      <c r="PVM73" s="921"/>
      <c r="PVN73" s="921"/>
      <c r="PVO73" s="921"/>
      <c r="PVP73" s="921"/>
      <c r="PVQ73" s="921"/>
      <c r="PVR73" s="921"/>
      <c r="PVS73" s="921"/>
      <c r="PVT73" s="921"/>
      <c r="PVU73" s="921"/>
      <c r="PVV73" s="921"/>
      <c r="PVW73" s="921"/>
      <c r="PVX73" s="921"/>
      <c r="PVY73" s="921"/>
      <c r="PVZ73" s="921"/>
      <c r="PWA73" s="921"/>
      <c r="PWB73" s="921"/>
      <c r="PWC73" s="921"/>
      <c r="PWD73" s="921"/>
      <c r="PWE73" s="921"/>
      <c r="PWF73" s="921"/>
      <c r="PWG73" s="921"/>
      <c r="PWH73" s="921"/>
      <c r="PWI73" s="921"/>
      <c r="PWJ73" s="921"/>
      <c r="PWK73" s="921"/>
      <c r="PWL73" s="921"/>
      <c r="PWM73" s="921"/>
      <c r="PWN73" s="921"/>
      <c r="PWO73" s="921"/>
      <c r="PWP73" s="921"/>
      <c r="PWQ73" s="921"/>
      <c r="PWR73" s="921"/>
      <c r="PWS73" s="921"/>
      <c r="PWT73" s="921"/>
      <c r="PWU73" s="921"/>
      <c r="PWV73" s="921"/>
      <c r="PWW73" s="921"/>
      <c r="PWX73" s="921"/>
      <c r="PWY73" s="921"/>
      <c r="PWZ73" s="921"/>
      <c r="PXA73" s="921"/>
      <c r="PXB73" s="921"/>
      <c r="PXC73" s="921"/>
      <c r="PXD73" s="921"/>
      <c r="PXE73" s="921"/>
      <c r="PXF73" s="921"/>
      <c r="PXG73" s="921"/>
      <c r="PXH73" s="921"/>
      <c r="PXI73" s="921"/>
      <c r="PXJ73" s="921"/>
      <c r="PXK73" s="921"/>
      <c r="PXL73" s="921"/>
      <c r="PXM73" s="921"/>
      <c r="PXN73" s="921"/>
      <c r="PXO73" s="921"/>
      <c r="PXP73" s="921"/>
      <c r="PXQ73" s="921"/>
      <c r="PXR73" s="921"/>
      <c r="PXS73" s="921"/>
      <c r="PXT73" s="921"/>
      <c r="PXU73" s="921"/>
      <c r="PXV73" s="921"/>
      <c r="PXW73" s="921"/>
      <c r="PXX73" s="921"/>
      <c r="PXY73" s="921"/>
      <c r="PXZ73" s="921"/>
      <c r="PYA73" s="921"/>
      <c r="PYB73" s="921"/>
      <c r="PYC73" s="921"/>
      <c r="PYD73" s="921"/>
      <c r="PYE73" s="921"/>
      <c r="PYF73" s="921"/>
      <c r="PYG73" s="921"/>
      <c r="PYH73" s="921"/>
      <c r="PYI73" s="921"/>
      <c r="PYJ73" s="921"/>
      <c r="PYK73" s="921"/>
      <c r="PYL73" s="921"/>
      <c r="PYM73" s="921"/>
      <c r="PYN73" s="921"/>
      <c r="PYO73" s="921"/>
      <c r="PYP73" s="921"/>
      <c r="PYQ73" s="921"/>
      <c r="PYR73" s="921"/>
      <c r="PYS73" s="921"/>
      <c r="PYT73" s="921"/>
      <c r="PYU73" s="921"/>
      <c r="PYV73" s="921"/>
      <c r="PYW73" s="921"/>
      <c r="PYX73" s="921"/>
      <c r="PYY73" s="921"/>
      <c r="PYZ73" s="921"/>
      <c r="PZA73" s="921"/>
      <c r="PZB73" s="921"/>
      <c r="PZC73" s="921"/>
      <c r="PZD73" s="921"/>
      <c r="PZE73" s="921"/>
      <c r="PZF73" s="921"/>
      <c r="PZG73" s="921"/>
      <c r="PZH73" s="921"/>
      <c r="PZI73" s="921"/>
      <c r="PZJ73" s="921"/>
      <c r="PZK73" s="921"/>
      <c r="PZL73" s="921"/>
      <c r="PZM73" s="921"/>
      <c r="PZN73" s="921"/>
      <c r="PZO73" s="921"/>
      <c r="PZP73" s="921"/>
      <c r="PZQ73" s="921"/>
      <c r="PZR73" s="921"/>
      <c r="PZS73" s="921"/>
      <c r="PZT73" s="921"/>
      <c r="PZU73" s="921"/>
      <c r="PZV73" s="921"/>
      <c r="PZW73" s="921"/>
      <c r="PZX73" s="921"/>
      <c r="PZY73" s="921"/>
      <c r="PZZ73" s="921"/>
      <c r="QAA73" s="921"/>
      <c r="QAB73" s="921"/>
      <c r="QAC73" s="921"/>
      <c r="QAD73" s="921"/>
      <c r="QAE73" s="921"/>
      <c r="QAF73" s="921"/>
      <c r="QAG73" s="921"/>
      <c r="QAH73" s="921"/>
      <c r="QAI73" s="921"/>
      <c r="QAJ73" s="921"/>
      <c r="QAK73" s="921"/>
      <c r="QAL73" s="921"/>
      <c r="QAM73" s="921"/>
      <c r="QAN73" s="921"/>
      <c r="QAO73" s="921"/>
      <c r="QAP73" s="921"/>
      <c r="QAQ73" s="921"/>
      <c r="QAR73" s="921"/>
      <c r="QAS73" s="921"/>
      <c r="QAT73" s="921"/>
      <c r="QAU73" s="921"/>
      <c r="QAV73" s="921"/>
      <c r="QAW73" s="921"/>
      <c r="QAX73" s="921"/>
      <c r="QAY73" s="921"/>
      <c r="QAZ73" s="921"/>
      <c r="QBA73" s="921"/>
      <c r="QBB73" s="921"/>
      <c r="QBC73" s="921"/>
      <c r="QBD73" s="921"/>
      <c r="QBE73" s="921"/>
      <c r="QBF73" s="921"/>
      <c r="QBG73" s="921"/>
      <c r="QBH73" s="921"/>
      <c r="QBI73" s="921"/>
      <c r="QBJ73" s="921"/>
      <c r="QBK73" s="921"/>
      <c r="QBL73" s="921"/>
      <c r="QBM73" s="921"/>
      <c r="QBN73" s="921"/>
      <c r="QBO73" s="921"/>
      <c r="QBP73" s="921"/>
      <c r="QBQ73" s="921"/>
      <c r="QBR73" s="921"/>
      <c r="QBS73" s="921"/>
      <c r="QBT73" s="921"/>
      <c r="QBU73" s="921"/>
      <c r="QBV73" s="921"/>
      <c r="QBW73" s="921"/>
      <c r="QBX73" s="921"/>
      <c r="QBY73" s="921"/>
      <c r="QBZ73" s="921"/>
      <c r="QCA73" s="921"/>
      <c r="QCB73" s="921"/>
      <c r="QCC73" s="921"/>
      <c r="QCD73" s="921"/>
      <c r="QCE73" s="921"/>
      <c r="QCF73" s="921"/>
      <c r="QCG73" s="921"/>
      <c r="QCH73" s="921"/>
      <c r="QCI73" s="921"/>
      <c r="QCJ73" s="921"/>
      <c r="QCK73" s="921"/>
      <c r="QCL73" s="921"/>
      <c r="QCM73" s="921"/>
      <c r="QCN73" s="921"/>
      <c r="QCO73" s="921"/>
      <c r="QCP73" s="921"/>
      <c r="QCQ73" s="921"/>
      <c r="QCR73" s="921"/>
      <c r="QCS73" s="921"/>
      <c r="QCT73" s="921"/>
      <c r="QCU73" s="921"/>
      <c r="QCV73" s="921"/>
      <c r="QCW73" s="921"/>
      <c r="QCX73" s="921"/>
      <c r="QCY73" s="921"/>
      <c r="QCZ73" s="921"/>
      <c r="QDA73" s="921"/>
      <c r="QDB73" s="921"/>
      <c r="QDC73" s="921"/>
      <c r="QDD73" s="921"/>
      <c r="QDE73" s="921"/>
      <c r="QDF73" s="921"/>
      <c r="QDG73" s="921"/>
      <c r="QDH73" s="921"/>
      <c r="QDI73" s="921"/>
      <c r="QDJ73" s="921"/>
      <c r="QDK73" s="921"/>
      <c r="QDL73" s="921"/>
      <c r="QDM73" s="921"/>
      <c r="QDN73" s="921"/>
      <c r="QDO73" s="921"/>
      <c r="QDP73" s="921"/>
      <c r="QDQ73" s="921"/>
      <c r="QDR73" s="921"/>
      <c r="QDS73" s="921"/>
      <c r="QDT73" s="921"/>
      <c r="QDU73" s="921"/>
      <c r="QDV73" s="921"/>
      <c r="QDW73" s="921"/>
      <c r="QDX73" s="921"/>
      <c r="QDY73" s="921"/>
      <c r="QDZ73" s="921"/>
      <c r="QEA73" s="921"/>
      <c r="QEB73" s="921"/>
      <c r="QEC73" s="921"/>
      <c r="QED73" s="921"/>
      <c r="QEE73" s="921"/>
      <c r="QEF73" s="921"/>
      <c r="QEG73" s="921"/>
      <c r="QEH73" s="921"/>
      <c r="QEI73" s="921"/>
      <c r="QEJ73" s="921"/>
      <c r="QEK73" s="921"/>
      <c r="QEL73" s="921"/>
      <c r="QEM73" s="921"/>
      <c r="QEN73" s="921"/>
      <c r="QEO73" s="921"/>
      <c r="QEP73" s="921"/>
      <c r="QEQ73" s="921"/>
      <c r="QER73" s="921"/>
      <c r="QES73" s="921"/>
      <c r="QET73" s="921"/>
      <c r="QEU73" s="921"/>
      <c r="QEV73" s="921"/>
      <c r="QEW73" s="921"/>
      <c r="QEX73" s="921"/>
      <c r="QEY73" s="921"/>
      <c r="QEZ73" s="921"/>
      <c r="QFA73" s="921"/>
      <c r="QFB73" s="921"/>
      <c r="QFC73" s="921"/>
      <c r="QFD73" s="921"/>
      <c r="QFE73" s="921"/>
      <c r="QFF73" s="921"/>
      <c r="QFG73" s="921"/>
      <c r="QFH73" s="921"/>
      <c r="QFI73" s="921"/>
      <c r="QFJ73" s="921"/>
      <c r="QFK73" s="921"/>
      <c r="QFL73" s="921"/>
      <c r="QFM73" s="921"/>
      <c r="QFN73" s="921"/>
      <c r="QFO73" s="921"/>
      <c r="QFP73" s="921"/>
      <c r="QFQ73" s="921"/>
      <c r="QFR73" s="921"/>
      <c r="QFS73" s="921"/>
      <c r="QFT73" s="921"/>
      <c r="QFU73" s="921"/>
      <c r="QFV73" s="921"/>
      <c r="QFW73" s="921"/>
      <c r="QFX73" s="921"/>
      <c r="QFY73" s="921"/>
      <c r="QFZ73" s="921"/>
      <c r="QGA73" s="921"/>
      <c r="QGB73" s="921"/>
      <c r="QGC73" s="921"/>
      <c r="QGD73" s="921"/>
      <c r="QGE73" s="921"/>
      <c r="QGF73" s="921"/>
      <c r="QGG73" s="921"/>
      <c r="QGH73" s="921"/>
      <c r="QGI73" s="921"/>
      <c r="QGJ73" s="921"/>
      <c r="QGK73" s="921"/>
      <c r="QGL73" s="921"/>
      <c r="QGM73" s="921"/>
      <c r="QGN73" s="921"/>
      <c r="QGO73" s="921"/>
      <c r="QGP73" s="921"/>
      <c r="QGQ73" s="921"/>
      <c r="QGR73" s="921"/>
      <c r="QGS73" s="921"/>
      <c r="QGT73" s="921"/>
      <c r="QGU73" s="921"/>
      <c r="QGV73" s="921"/>
      <c r="QGW73" s="921"/>
      <c r="QGX73" s="921"/>
      <c r="QGY73" s="921"/>
      <c r="QGZ73" s="921"/>
      <c r="QHA73" s="921"/>
      <c r="QHB73" s="921"/>
      <c r="QHC73" s="921"/>
      <c r="QHD73" s="921"/>
      <c r="QHE73" s="921"/>
      <c r="QHF73" s="921"/>
      <c r="QHG73" s="921"/>
      <c r="QHH73" s="921"/>
      <c r="QHI73" s="921"/>
      <c r="QHJ73" s="921"/>
      <c r="QHK73" s="921"/>
      <c r="QHL73" s="921"/>
      <c r="QHM73" s="921"/>
      <c r="QHN73" s="921"/>
      <c r="QHO73" s="921"/>
      <c r="QHP73" s="921"/>
      <c r="QHQ73" s="921"/>
      <c r="QHR73" s="921"/>
      <c r="QHS73" s="921"/>
      <c r="QHT73" s="921"/>
      <c r="QHU73" s="921"/>
      <c r="QHV73" s="921"/>
      <c r="QHW73" s="921"/>
      <c r="QHX73" s="921"/>
      <c r="QHY73" s="921"/>
      <c r="QHZ73" s="921"/>
      <c r="QIA73" s="921"/>
      <c r="QIB73" s="921"/>
      <c r="QIC73" s="921"/>
      <c r="QID73" s="921"/>
      <c r="QIE73" s="921"/>
      <c r="QIF73" s="921"/>
      <c r="QIG73" s="921"/>
      <c r="QIH73" s="921"/>
      <c r="QII73" s="921"/>
      <c r="QIJ73" s="921"/>
      <c r="QIK73" s="921"/>
      <c r="QIL73" s="921"/>
      <c r="QIM73" s="921"/>
      <c r="QIN73" s="921"/>
      <c r="QIO73" s="921"/>
      <c r="QIP73" s="921"/>
      <c r="QIQ73" s="921"/>
      <c r="QIR73" s="921"/>
      <c r="QIS73" s="921"/>
      <c r="QIT73" s="921"/>
      <c r="QIU73" s="921"/>
      <c r="QIV73" s="921"/>
      <c r="QIW73" s="921"/>
      <c r="QIX73" s="921"/>
      <c r="QIY73" s="921"/>
      <c r="QIZ73" s="921"/>
      <c r="QJA73" s="921"/>
      <c r="QJB73" s="921"/>
      <c r="QJC73" s="921"/>
      <c r="QJD73" s="921"/>
      <c r="QJE73" s="921"/>
      <c r="QJF73" s="921"/>
      <c r="QJG73" s="921"/>
      <c r="QJH73" s="921"/>
      <c r="QJI73" s="921"/>
      <c r="QJJ73" s="921"/>
      <c r="QJK73" s="921"/>
      <c r="QJL73" s="921"/>
      <c r="QJM73" s="921"/>
      <c r="QJN73" s="921"/>
      <c r="QJO73" s="921"/>
      <c r="QJP73" s="921"/>
      <c r="QJQ73" s="921"/>
      <c r="QJR73" s="921"/>
      <c r="QJS73" s="921"/>
      <c r="QJT73" s="921"/>
      <c r="QJU73" s="921"/>
      <c r="QJV73" s="921"/>
      <c r="QJW73" s="921"/>
      <c r="QJX73" s="921"/>
      <c r="QJY73" s="921"/>
      <c r="QJZ73" s="921"/>
      <c r="QKA73" s="921"/>
      <c r="QKB73" s="921"/>
      <c r="QKC73" s="921"/>
      <c r="QKD73" s="921"/>
      <c r="QKE73" s="921"/>
      <c r="QKF73" s="921"/>
      <c r="QKG73" s="921"/>
      <c r="QKH73" s="921"/>
      <c r="QKI73" s="921"/>
      <c r="QKJ73" s="921"/>
      <c r="QKK73" s="921"/>
      <c r="QKL73" s="921"/>
      <c r="QKM73" s="921"/>
      <c r="QKN73" s="921"/>
      <c r="QKO73" s="921"/>
      <c r="QKP73" s="921"/>
      <c r="QKQ73" s="921"/>
      <c r="QKR73" s="921"/>
      <c r="QKS73" s="921"/>
      <c r="QKT73" s="921"/>
      <c r="QKU73" s="921"/>
      <c r="QKV73" s="921"/>
      <c r="QKW73" s="921"/>
      <c r="QKX73" s="921"/>
      <c r="QKY73" s="921"/>
      <c r="QKZ73" s="921"/>
      <c r="QLA73" s="921"/>
      <c r="QLB73" s="921"/>
      <c r="QLC73" s="921"/>
      <c r="QLD73" s="921"/>
      <c r="QLE73" s="921"/>
      <c r="QLF73" s="921"/>
      <c r="QLG73" s="921"/>
      <c r="QLH73" s="921"/>
      <c r="QLI73" s="921"/>
      <c r="QLJ73" s="921"/>
      <c r="QLK73" s="921"/>
      <c r="QLL73" s="921"/>
      <c r="QLM73" s="921"/>
      <c r="QLN73" s="921"/>
      <c r="QLO73" s="921"/>
      <c r="QLP73" s="921"/>
      <c r="QLQ73" s="921"/>
      <c r="QLR73" s="921"/>
      <c r="QLS73" s="921"/>
      <c r="QLT73" s="921"/>
      <c r="QLU73" s="921"/>
      <c r="QLV73" s="921"/>
      <c r="QLW73" s="921"/>
      <c r="QLX73" s="921"/>
      <c r="QLY73" s="921"/>
      <c r="QLZ73" s="921"/>
      <c r="QMA73" s="921"/>
      <c r="QMB73" s="921"/>
      <c r="QMC73" s="921"/>
      <c r="QMD73" s="921"/>
      <c r="QME73" s="921"/>
      <c r="QMF73" s="921"/>
      <c r="QMG73" s="921"/>
      <c r="QMH73" s="921"/>
      <c r="QMI73" s="921"/>
      <c r="QMJ73" s="921"/>
      <c r="QMK73" s="921"/>
      <c r="QML73" s="921"/>
      <c r="QMM73" s="921"/>
      <c r="QMN73" s="921"/>
      <c r="QMO73" s="921"/>
      <c r="QMP73" s="921"/>
      <c r="QMQ73" s="921"/>
      <c r="QMR73" s="921"/>
      <c r="QMS73" s="921"/>
      <c r="QMT73" s="921"/>
      <c r="QMU73" s="921"/>
      <c r="QMV73" s="921"/>
      <c r="QMW73" s="921"/>
      <c r="QMX73" s="921"/>
      <c r="QMY73" s="921"/>
      <c r="QMZ73" s="921"/>
      <c r="QNA73" s="921"/>
      <c r="QNB73" s="921"/>
      <c r="QNC73" s="921"/>
      <c r="QND73" s="921"/>
      <c r="QNE73" s="921"/>
      <c r="QNF73" s="921"/>
      <c r="QNG73" s="921"/>
      <c r="QNH73" s="921"/>
      <c r="QNI73" s="921"/>
      <c r="QNJ73" s="921"/>
      <c r="QNK73" s="921"/>
      <c r="QNL73" s="921"/>
      <c r="QNM73" s="921"/>
      <c r="QNN73" s="921"/>
      <c r="QNO73" s="921"/>
      <c r="QNP73" s="921"/>
      <c r="QNQ73" s="921"/>
      <c r="QNR73" s="921"/>
      <c r="QNS73" s="921"/>
      <c r="QNT73" s="921"/>
      <c r="QNU73" s="921"/>
      <c r="QNV73" s="921"/>
      <c r="QNW73" s="921"/>
      <c r="QNX73" s="921"/>
      <c r="QNY73" s="921"/>
      <c r="QNZ73" s="921"/>
      <c r="QOA73" s="921"/>
      <c r="QOB73" s="921"/>
      <c r="QOC73" s="921"/>
      <c r="QOD73" s="921"/>
      <c r="QOE73" s="921"/>
      <c r="QOF73" s="921"/>
      <c r="QOG73" s="921"/>
      <c r="QOH73" s="921"/>
      <c r="QOI73" s="921"/>
      <c r="QOJ73" s="921"/>
      <c r="QOK73" s="921"/>
      <c r="QOL73" s="921"/>
      <c r="QOM73" s="921"/>
      <c r="QON73" s="921"/>
      <c r="QOO73" s="921"/>
      <c r="QOP73" s="921"/>
      <c r="QOQ73" s="921"/>
      <c r="QOR73" s="921"/>
      <c r="QOS73" s="921"/>
      <c r="QOT73" s="921"/>
      <c r="QOU73" s="921"/>
      <c r="QOV73" s="921"/>
      <c r="QOW73" s="921"/>
      <c r="QOX73" s="921"/>
      <c r="QOY73" s="921"/>
      <c r="QOZ73" s="921"/>
      <c r="QPA73" s="921"/>
      <c r="QPB73" s="921"/>
      <c r="QPC73" s="921"/>
      <c r="QPD73" s="921"/>
      <c r="QPE73" s="921"/>
      <c r="QPF73" s="921"/>
      <c r="QPG73" s="921"/>
      <c r="QPH73" s="921"/>
      <c r="QPI73" s="921"/>
      <c r="QPJ73" s="921"/>
      <c r="QPK73" s="921"/>
      <c r="QPL73" s="921"/>
      <c r="QPM73" s="921"/>
      <c r="QPN73" s="921"/>
      <c r="QPO73" s="921"/>
      <c r="QPP73" s="921"/>
      <c r="QPQ73" s="921"/>
      <c r="QPR73" s="921"/>
      <c r="QPS73" s="921"/>
      <c r="QPT73" s="921"/>
      <c r="QPU73" s="921"/>
      <c r="QPV73" s="921"/>
      <c r="QPW73" s="921"/>
      <c r="QPX73" s="921"/>
      <c r="QPY73" s="921"/>
      <c r="QPZ73" s="921"/>
      <c r="QQA73" s="921"/>
      <c r="QQB73" s="921"/>
      <c r="QQC73" s="921"/>
      <c r="QQD73" s="921"/>
      <c r="QQE73" s="921"/>
      <c r="QQF73" s="921"/>
      <c r="QQG73" s="921"/>
      <c r="QQH73" s="921"/>
      <c r="QQI73" s="921"/>
      <c r="QQJ73" s="921"/>
      <c r="QQK73" s="921"/>
      <c r="QQL73" s="921"/>
      <c r="QQM73" s="921"/>
      <c r="QQN73" s="921"/>
      <c r="QQO73" s="921"/>
      <c r="QQP73" s="921"/>
      <c r="QQQ73" s="921"/>
      <c r="QQR73" s="921"/>
      <c r="QQS73" s="921"/>
      <c r="QQT73" s="921"/>
      <c r="QQU73" s="921"/>
      <c r="QQV73" s="921"/>
      <c r="QQW73" s="921"/>
      <c r="QQX73" s="921"/>
      <c r="QQY73" s="921"/>
      <c r="QQZ73" s="921"/>
      <c r="QRA73" s="921"/>
      <c r="QRB73" s="921"/>
      <c r="QRC73" s="921"/>
      <c r="QRD73" s="921"/>
      <c r="QRE73" s="921"/>
      <c r="QRF73" s="921"/>
      <c r="QRG73" s="921"/>
      <c r="QRH73" s="921"/>
      <c r="QRI73" s="921"/>
      <c r="QRJ73" s="921"/>
      <c r="QRK73" s="921"/>
      <c r="QRL73" s="921"/>
      <c r="QRM73" s="921"/>
      <c r="QRN73" s="921"/>
      <c r="QRO73" s="921"/>
      <c r="QRP73" s="921"/>
      <c r="QRQ73" s="921"/>
      <c r="QRR73" s="921"/>
      <c r="QRS73" s="921"/>
      <c r="QRT73" s="921"/>
      <c r="QRU73" s="921"/>
      <c r="QRV73" s="921"/>
      <c r="QRW73" s="921"/>
      <c r="QRX73" s="921"/>
      <c r="QRY73" s="921"/>
      <c r="QRZ73" s="921"/>
      <c r="QSA73" s="921"/>
      <c r="QSB73" s="921"/>
      <c r="QSC73" s="921"/>
      <c r="QSD73" s="921"/>
      <c r="QSE73" s="921"/>
      <c r="QSF73" s="921"/>
      <c r="QSG73" s="921"/>
      <c r="QSH73" s="921"/>
      <c r="QSI73" s="921"/>
      <c r="QSJ73" s="921"/>
      <c r="QSK73" s="921"/>
      <c r="QSL73" s="921"/>
      <c r="QSM73" s="921"/>
      <c r="QSN73" s="921"/>
      <c r="QSO73" s="921"/>
      <c r="QSP73" s="921"/>
      <c r="QSQ73" s="921"/>
      <c r="QSR73" s="921"/>
      <c r="QSS73" s="921"/>
      <c r="QST73" s="921"/>
      <c r="QSU73" s="921"/>
      <c r="QSV73" s="921"/>
      <c r="QSW73" s="921"/>
      <c r="QSX73" s="921"/>
      <c r="QSY73" s="921"/>
      <c r="QSZ73" s="921"/>
      <c r="QTA73" s="921"/>
      <c r="QTB73" s="921"/>
      <c r="QTC73" s="921"/>
      <c r="QTD73" s="921"/>
      <c r="QTE73" s="921"/>
      <c r="QTF73" s="921"/>
      <c r="QTG73" s="921"/>
      <c r="QTH73" s="921"/>
      <c r="QTI73" s="921"/>
      <c r="QTJ73" s="921"/>
      <c r="QTK73" s="921"/>
      <c r="QTL73" s="921"/>
      <c r="QTM73" s="921"/>
      <c r="QTN73" s="921"/>
      <c r="QTO73" s="921"/>
      <c r="QTP73" s="921"/>
      <c r="QTQ73" s="921"/>
      <c r="QTR73" s="921"/>
      <c r="QTS73" s="921"/>
      <c r="QTT73" s="921"/>
      <c r="QTU73" s="921"/>
      <c r="QTV73" s="921"/>
      <c r="QTW73" s="921"/>
      <c r="QTX73" s="921"/>
      <c r="QTY73" s="921"/>
      <c r="QTZ73" s="921"/>
      <c r="QUA73" s="921"/>
      <c r="QUB73" s="921"/>
      <c r="QUC73" s="921"/>
      <c r="QUD73" s="921"/>
      <c r="QUE73" s="921"/>
      <c r="QUF73" s="921"/>
      <c r="QUG73" s="921"/>
      <c r="QUH73" s="921"/>
      <c r="QUI73" s="921"/>
      <c r="QUJ73" s="921"/>
      <c r="QUK73" s="921"/>
      <c r="QUL73" s="921"/>
      <c r="QUM73" s="921"/>
      <c r="QUN73" s="921"/>
      <c r="QUO73" s="921"/>
      <c r="QUP73" s="921"/>
      <c r="QUQ73" s="921"/>
      <c r="QUR73" s="921"/>
      <c r="QUS73" s="921"/>
      <c r="QUT73" s="921"/>
      <c r="QUU73" s="921"/>
      <c r="QUV73" s="921"/>
      <c r="QUW73" s="921"/>
      <c r="QUX73" s="921"/>
      <c r="QUY73" s="921"/>
      <c r="QUZ73" s="921"/>
      <c r="QVA73" s="921"/>
      <c r="QVB73" s="921"/>
      <c r="QVC73" s="921"/>
      <c r="QVD73" s="921"/>
      <c r="QVE73" s="921"/>
      <c r="QVF73" s="921"/>
      <c r="QVG73" s="921"/>
      <c r="QVH73" s="921"/>
      <c r="QVI73" s="921"/>
      <c r="QVJ73" s="921"/>
      <c r="QVK73" s="921"/>
      <c r="QVL73" s="921"/>
      <c r="QVM73" s="921"/>
      <c r="QVN73" s="921"/>
      <c r="QVO73" s="921"/>
      <c r="QVP73" s="921"/>
      <c r="QVQ73" s="921"/>
      <c r="QVR73" s="921"/>
      <c r="QVS73" s="921"/>
      <c r="QVT73" s="921"/>
      <c r="QVU73" s="921"/>
      <c r="QVV73" s="921"/>
      <c r="QVW73" s="921"/>
      <c r="QVX73" s="921"/>
      <c r="QVY73" s="921"/>
      <c r="QVZ73" s="921"/>
      <c r="QWA73" s="921"/>
      <c r="QWB73" s="921"/>
      <c r="QWC73" s="921"/>
      <c r="QWD73" s="921"/>
      <c r="QWE73" s="921"/>
      <c r="QWF73" s="921"/>
      <c r="QWG73" s="921"/>
      <c r="QWH73" s="921"/>
      <c r="QWI73" s="921"/>
      <c r="QWJ73" s="921"/>
      <c r="QWK73" s="921"/>
      <c r="QWL73" s="921"/>
      <c r="QWM73" s="921"/>
      <c r="QWN73" s="921"/>
      <c r="QWO73" s="921"/>
      <c r="QWP73" s="921"/>
      <c r="QWQ73" s="921"/>
      <c r="QWR73" s="921"/>
      <c r="QWS73" s="921"/>
      <c r="QWT73" s="921"/>
      <c r="QWU73" s="921"/>
      <c r="QWV73" s="921"/>
      <c r="QWW73" s="921"/>
      <c r="QWX73" s="921"/>
      <c r="QWY73" s="921"/>
      <c r="QWZ73" s="921"/>
      <c r="QXA73" s="921"/>
      <c r="QXB73" s="921"/>
      <c r="QXC73" s="921"/>
      <c r="QXD73" s="921"/>
      <c r="QXE73" s="921"/>
      <c r="QXF73" s="921"/>
      <c r="QXG73" s="921"/>
      <c r="QXH73" s="921"/>
      <c r="QXI73" s="921"/>
      <c r="QXJ73" s="921"/>
      <c r="QXK73" s="921"/>
      <c r="QXL73" s="921"/>
      <c r="QXM73" s="921"/>
      <c r="QXN73" s="921"/>
      <c r="QXO73" s="921"/>
      <c r="QXP73" s="921"/>
      <c r="QXQ73" s="921"/>
      <c r="QXR73" s="921"/>
      <c r="QXS73" s="921"/>
      <c r="QXT73" s="921"/>
      <c r="QXU73" s="921"/>
      <c r="QXV73" s="921"/>
      <c r="QXW73" s="921"/>
      <c r="QXX73" s="921"/>
      <c r="QXY73" s="921"/>
      <c r="QXZ73" s="921"/>
      <c r="QYA73" s="921"/>
      <c r="QYB73" s="921"/>
      <c r="QYC73" s="921"/>
      <c r="QYD73" s="921"/>
      <c r="QYE73" s="921"/>
      <c r="QYF73" s="921"/>
      <c r="QYG73" s="921"/>
      <c r="QYH73" s="921"/>
      <c r="QYI73" s="921"/>
      <c r="QYJ73" s="921"/>
      <c r="QYK73" s="921"/>
      <c r="QYL73" s="921"/>
      <c r="QYM73" s="921"/>
      <c r="QYN73" s="921"/>
      <c r="QYO73" s="921"/>
      <c r="QYP73" s="921"/>
      <c r="QYQ73" s="921"/>
      <c r="QYR73" s="921"/>
      <c r="QYS73" s="921"/>
      <c r="QYT73" s="921"/>
      <c r="QYU73" s="921"/>
      <c r="QYV73" s="921"/>
      <c r="QYW73" s="921"/>
      <c r="QYX73" s="921"/>
      <c r="QYY73" s="921"/>
      <c r="QYZ73" s="921"/>
      <c r="QZA73" s="921"/>
      <c r="QZB73" s="921"/>
      <c r="QZC73" s="921"/>
      <c r="QZD73" s="921"/>
      <c r="QZE73" s="921"/>
      <c r="QZF73" s="921"/>
      <c r="QZG73" s="921"/>
      <c r="QZH73" s="921"/>
      <c r="QZI73" s="921"/>
      <c r="QZJ73" s="921"/>
      <c r="QZK73" s="921"/>
      <c r="QZL73" s="921"/>
      <c r="QZM73" s="921"/>
      <c r="QZN73" s="921"/>
      <c r="QZO73" s="921"/>
      <c r="QZP73" s="921"/>
      <c r="QZQ73" s="921"/>
      <c r="QZR73" s="921"/>
      <c r="QZS73" s="921"/>
      <c r="QZT73" s="921"/>
      <c r="QZU73" s="921"/>
      <c r="QZV73" s="921"/>
      <c r="QZW73" s="921"/>
      <c r="QZX73" s="921"/>
      <c r="QZY73" s="921"/>
      <c r="QZZ73" s="921"/>
      <c r="RAA73" s="921"/>
      <c r="RAB73" s="921"/>
      <c r="RAC73" s="921"/>
      <c r="RAD73" s="921"/>
      <c r="RAE73" s="921"/>
      <c r="RAF73" s="921"/>
      <c r="RAG73" s="921"/>
      <c r="RAH73" s="921"/>
      <c r="RAI73" s="921"/>
      <c r="RAJ73" s="921"/>
      <c r="RAK73" s="921"/>
      <c r="RAL73" s="921"/>
      <c r="RAM73" s="921"/>
      <c r="RAN73" s="921"/>
      <c r="RAO73" s="921"/>
      <c r="RAP73" s="921"/>
      <c r="RAQ73" s="921"/>
      <c r="RAR73" s="921"/>
      <c r="RAS73" s="921"/>
      <c r="RAT73" s="921"/>
      <c r="RAU73" s="921"/>
      <c r="RAV73" s="921"/>
      <c r="RAW73" s="921"/>
      <c r="RAX73" s="921"/>
      <c r="RAY73" s="921"/>
      <c r="RAZ73" s="921"/>
      <c r="RBA73" s="921"/>
      <c r="RBB73" s="921"/>
      <c r="RBC73" s="921"/>
      <c r="RBD73" s="921"/>
      <c r="RBE73" s="921"/>
      <c r="RBF73" s="921"/>
      <c r="RBG73" s="921"/>
      <c r="RBH73" s="921"/>
      <c r="RBI73" s="921"/>
      <c r="RBJ73" s="921"/>
      <c r="RBK73" s="921"/>
      <c r="RBL73" s="921"/>
      <c r="RBM73" s="921"/>
      <c r="RBN73" s="921"/>
      <c r="RBO73" s="921"/>
      <c r="RBP73" s="921"/>
      <c r="RBQ73" s="921"/>
      <c r="RBR73" s="921"/>
      <c r="RBS73" s="921"/>
      <c r="RBT73" s="921"/>
      <c r="RBU73" s="921"/>
      <c r="RBV73" s="921"/>
      <c r="RBW73" s="921"/>
      <c r="RBX73" s="921"/>
      <c r="RBY73" s="921"/>
      <c r="RBZ73" s="921"/>
      <c r="RCA73" s="921"/>
      <c r="RCB73" s="921"/>
      <c r="RCC73" s="921"/>
      <c r="RCD73" s="921"/>
      <c r="RCE73" s="921"/>
      <c r="RCF73" s="921"/>
      <c r="RCG73" s="921"/>
      <c r="RCH73" s="921"/>
      <c r="RCI73" s="921"/>
      <c r="RCJ73" s="921"/>
      <c r="RCK73" s="921"/>
      <c r="RCL73" s="921"/>
      <c r="RCM73" s="921"/>
      <c r="RCN73" s="921"/>
      <c r="RCO73" s="921"/>
      <c r="RCP73" s="921"/>
      <c r="RCQ73" s="921"/>
      <c r="RCR73" s="921"/>
      <c r="RCS73" s="921"/>
      <c r="RCT73" s="921"/>
      <c r="RCU73" s="921"/>
      <c r="RCV73" s="921"/>
      <c r="RCW73" s="921"/>
      <c r="RCX73" s="921"/>
      <c r="RCY73" s="921"/>
      <c r="RCZ73" s="921"/>
      <c r="RDA73" s="921"/>
      <c r="RDB73" s="921"/>
      <c r="RDC73" s="921"/>
      <c r="RDD73" s="921"/>
      <c r="RDE73" s="921"/>
      <c r="RDF73" s="921"/>
      <c r="RDG73" s="921"/>
      <c r="RDH73" s="921"/>
      <c r="RDI73" s="921"/>
      <c r="RDJ73" s="921"/>
      <c r="RDK73" s="921"/>
      <c r="RDL73" s="921"/>
      <c r="RDM73" s="921"/>
      <c r="RDN73" s="921"/>
      <c r="RDO73" s="921"/>
      <c r="RDP73" s="921"/>
      <c r="RDQ73" s="921"/>
      <c r="RDR73" s="921"/>
      <c r="RDS73" s="921"/>
      <c r="RDT73" s="921"/>
      <c r="RDU73" s="921"/>
      <c r="RDV73" s="921"/>
      <c r="RDW73" s="921"/>
      <c r="RDX73" s="921"/>
      <c r="RDY73" s="921"/>
      <c r="RDZ73" s="921"/>
      <c r="REA73" s="921"/>
      <c r="REB73" s="921"/>
      <c r="REC73" s="921"/>
      <c r="RED73" s="921"/>
      <c r="REE73" s="921"/>
      <c r="REF73" s="921"/>
      <c r="REG73" s="921"/>
      <c r="REH73" s="921"/>
      <c r="REI73" s="921"/>
      <c r="REJ73" s="921"/>
      <c r="REK73" s="921"/>
      <c r="REL73" s="921"/>
      <c r="REM73" s="921"/>
      <c r="REN73" s="921"/>
      <c r="REO73" s="921"/>
      <c r="REP73" s="921"/>
      <c r="REQ73" s="921"/>
      <c r="RER73" s="921"/>
      <c r="RES73" s="921"/>
      <c r="RET73" s="921"/>
      <c r="REU73" s="921"/>
      <c r="REV73" s="921"/>
      <c r="REW73" s="921"/>
      <c r="REX73" s="921"/>
      <c r="REY73" s="921"/>
      <c r="REZ73" s="921"/>
      <c r="RFA73" s="921"/>
      <c r="RFB73" s="921"/>
      <c r="RFC73" s="921"/>
      <c r="RFD73" s="921"/>
      <c r="RFE73" s="921"/>
      <c r="RFF73" s="921"/>
      <c r="RFG73" s="921"/>
      <c r="RFH73" s="921"/>
      <c r="RFI73" s="921"/>
      <c r="RFJ73" s="921"/>
      <c r="RFK73" s="921"/>
      <c r="RFL73" s="921"/>
      <c r="RFM73" s="921"/>
      <c r="RFN73" s="921"/>
      <c r="RFO73" s="921"/>
      <c r="RFP73" s="921"/>
      <c r="RFQ73" s="921"/>
      <c r="RFR73" s="921"/>
      <c r="RFS73" s="921"/>
      <c r="RFT73" s="921"/>
      <c r="RFU73" s="921"/>
      <c r="RFV73" s="921"/>
      <c r="RFW73" s="921"/>
      <c r="RFX73" s="921"/>
      <c r="RFY73" s="921"/>
      <c r="RFZ73" s="921"/>
      <c r="RGA73" s="921"/>
      <c r="RGB73" s="921"/>
      <c r="RGC73" s="921"/>
      <c r="RGD73" s="921"/>
      <c r="RGE73" s="921"/>
      <c r="RGF73" s="921"/>
      <c r="RGG73" s="921"/>
      <c r="RGH73" s="921"/>
      <c r="RGI73" s="921"/>
      <c r="RGJ73" s="921"/>
      <c r="RGK73" s="921"/>
      <c r="RGL73" s="921"/>
      <c r="RGM73" s="921"/>
      <c r="RGN73" s="921"/>
      <c r="RGO73" s="921"/>
      <c r="RGP73" s="921"/>
      <c r="RGQ73" s="921"/>
      <c r="RGR73" s="921"/>
      <c r="RGS73" s="921"/>
      <c r="RGT73" s="921"/>
      <c r="RGU73" s="921"/>
      <c r="RGV73" s="921"/>
      <c r="RGW73" s="921"/>
      <c r="RGX73" s="921"/>
      <c r="RGY73" s="921"/>
      <c r="RGZ73" s="921"/>
      <c r="RHA73" s="921"/>
      <c r="RHB73" s="921"/>
      <c r="RHC73" s="921"/>
      <c r="RHD73" s="921"/>
      <c r="RHE73" s="921"/>
      <c r="RHF73" s="921"/>
      <c r="RHG73" s="921"/>
      <c r="RHH73" s="921"/>
      <c r="RHI73" s="921"/>
      <c r="RHJ73" s="921"/>
      <c r="RHK73" s="921"/>
      <c r="RHL73" s="921"/>
      <c r="RHM73" s="921"/>
      <c r="RHN73" s="921"/>
      <c r="RHO73" s="921"/>
      <c r="RHP73" s="921"/>
      <c r="RHQ73" s="921"/>
      <c r="RHR73" s="921"/>
      <c r="RHS73" s="921"/>
      <c r="RHT73" s="921"/>
      <c r="RHU73" s="921"/>
      <c r="RHV73" s="921"/>
      <c r="RHW73" s="921"/>
      <c r="RHX73" s="921"/>
      <c r="RHY73" s="921"/>
      <c r="RHZ73" s="921"/>
      <c r="RIA73" s="921"/>
      <c r="RIB73" s="921"/>
      <c r="RIC73" s="921"/>
      <c r="RID73" s="921"/>
      <c r="RIE73" s="921"/>
      <c r="RIF73" s="921"/>
      <c r="RIG73" s="921"/>
      <c r="RIH73" s="921"/>
      <c r="RII73" s="921"/>
      <c r="RIJ73" s="921"/>
      <c r="RIK73" s="921"/>
      <c r="RIL73" s="921"/>
      <c r="RIM73" s="921"/>
      <c r="RIN73" s="921"/>
      <c r="RIO73" s="921"/>
      <c r="RIP73" s="921"/>
      <c r="RIQ73" s="921"/>
      <c r="RIR73" s="921"/>
      <c r="RIS73" s="921"/>
      <c r="RIT73" s="921"/>
      <c r="RIU73" s="921"/>
      <c r="RIV73" s="921"/>
      <c r="RIW73" s="921"/>
      <c r="RIX73" s="921"/>
      <c r="RIY73" s="921"/>
      <c r="RIZ73" s="921"/>
      <c r="RJA73" s="921"/>
      <c r="RJB73" s="921"/>
      <c r="RJC73" s="921"/>
      <c r="RJD73" s="921"/>
      <c r="RJE73" s="921"/>
      <c r="RJF73" s="921"/>
      <c r="RJG73" s="921"/>
      <c r="RJH73" s="921"/>
      <c r="RJI73" s="921"/>
      <c r="RJJ73" s="921"/>
      <c r="RJK73" s="921"/>
      <c r="RJL73" s="921"/>
      <c r="RJM73" s="921"/>
      <c r="RJN73" s="921"/>
      <c r="RJO73" s="921"/>
      <c r="RJP73" s="921"/>
      <c r="RJQ73" s="921"/>
      <c r="RJR73" s="921"/>
      <c r="RJS73" s="921"/>
      <c r="RJT73" s="921"/>
      <c r="RJU73" s="921"/>
      <c r="RJV73" s="921"/>
      <c r="RJW73" s="921"/>
      <c r="RJX73" s="921"/>
      <c r="RJY73" s="921"/>
      <c r="RJZ73" s="921"/>
      <c r="RKA73" s="921"/>
      <c r="RKB73" s="921"/>
      <c r="RKC73" s="921"/>
      <c r="RKD73" s="921"/>
      <c r="RKE73" s="921"/>
      <c r="RKF73" s="921"/>
      <c r="RKG73" s="921"/>
      <c r="RKH73" s="921"/>
      <c r="RKI73" s="921"/>
      <c r="RKJ73" s="921"/>
      <c r="RKK73" s="921"/>
      <c r="RKL73" s="921"/>
      <c r="RKM73" s="921"/>
      <c r="RKN73" s="921"/>
      <c r="RKO73" s="921"/>
      <c r="RKP73" s="921"/>
      <c r="RKQ73" s="921"/>
      <c r="RKR73" s="921"/>
      <c r="RKS73" s="921"/>
      <c r="RKT73" s="921"/>
      <c r="RKU73" s="921"/>
      <c r="RKV73" s="921"/>
      <c r="RKW73" s="921"/>
      <c r="RKX73" s="921"/>
      <c r="RKY73" s="921"/>
      <c r="RKZ73" s="921"/>
      <c r="RLA73" s="921"/>
      <c r="RLB73" s="921"/>
      <c r="RLC73" s="921"/>
      <c r="RLD73" s="921"/>
      <c r="RLE73" s="921"/>
      <c r="RLF73" s="921"/>
      <c r="RLG73" s="921"/>
      <c r="RLH73" s="921"/>
      <c r="RLI73" s="921"/>
      <c r="RLJ73" s="921"/>
      <c r="RLK73" s="921"/>
      <c r="RLL73" s="921"/>
      <c r="RLM73" s="921"/>
      <c r="RLN73" s="921"/>
      <c r="RLO73" s="921"/>
      <c r="RLP73" s="921"/>
      <c r="RLQ73" s="921"/>
      <c r="RLR73" s="921"/>
      <c r="RLS73" s="921"/>
      <c r="RLT73" s="921"/>
      <c r="RLU73" s="921"/>
      <c r="RLV73" s="921"/>
      <c r="RLW73" s="921"/>
      <c r="RLX73" s="921"/>
      <c r="RLY73" s="921"/>
      <c r="RLZ73" s="921"/>
      <c r="RMA73" s="921"/>
      <c r="RMB73" s="921"/>
      <c r="RMC73" s="921"/>
      <c r="RMD73" s="921"/>
      <c r="RME73" s="921"/>
      <c r="RMF73" s="921"/>
      <c r="RMG73" s="921"/>
      <c r="RMH73" s="921"/>
      <c r="RMI73" s="921"/>
      <c r="RMJ73" s="921"/>
      <c r="RMK73" s="921"/>
      <c r="RML73" s="921"/>
      <c r="RMM73" s="921"/>
      <c r="RMN73" s="921"/>
      <c r="RMO73" s="921"/>
      <c r="RMP73" s="921"/>
      <c r="RMQ73" s="921"/>
      <c r="RMR73" s="921"/>
      <c r="RMS73" s="921"/>
      <c r="RMT73" s="921"/>
      <c r="RMU73" s="921"/>
      <c r="RMV73" s="921"/>
      <c r="RMW73" s="921"/>
      <c r="RMX73" s="921"/>
      <c r="RMY73" s="921"/>
      <c r="RMZ73" s="921"/>
      <c r="RNA73" s="921"/>
      <c r="RNB73" s="921"/>
      <c r="RNC73" s="921"/>
      <c r="RND73" s="921"/>
      <c r="RNE73" s="921"/>
      <c r="RNF73" s="921"/>
      <c r="RNG73" s="921"/>
      <c r="RNH73" s="921"/>
      <c r="RNI73" s="921"/>
      <c r="RNJ73" s="921"/>
      <c r="RNK73" s="921"/>
      <c r="RNL73" s="921"/>
      <c r="RNM73" s="921"/>
      <c r="RNN73" s="921"/>
      <c r="RNO73" s="921"/>
      <c r="RNP73" s="921"/>
      <c r="RNQ73" s="921"/>
      <c r="RNR73" s="921"/>
      <c r="RNS73" s="921"/>
      <c r="RNT73" s="921"/>
      <c r="RNU73" s="921"/>
      <c r="RNV73" s="921"/>
      <c r="RNW73" s="921"/>
      <c r="RNX73" s="921"/>
      <c r="RNY73" s="921"/>
      <c r="RNZ73" s="921"/>
      <c r="ROA73" s="921"/>
      <c r="ROB73" s="921"/>
      <c r="ROC73" s="921"/>
      <c r="ROD73" s="921"/>
      <c r="ROE73" s="921"/>
      <c r="ROF73" s="921"/>
      <c r="ROG73" s="921"/>
      <c r="ROH73" s="921"/>
      <c r="ROI73" s="921"/>
      <c r="ROJ73" s="921"/>
      <c r="ROK73" s="921"/>
      <c r="ROL73" s="921"/>
      <c r="ROM73" s="921"/>
      <c r="RON73" s="921"/>
      <c r="ROO73" s="921"/>
      <c r="ROP73" s="921"/>
      <c r="ROQ73" s="921"/>
      <c r="ROR73" s="921"/>
      <c r="ROS73" s="921"/>
      <c r="ROT73" s="921"/>
      <c r="ROU73" s="921"/>
      <c r="ROV73" s="921"/>
      <c r="ROW73" s="921"/>
      <c r="ROX73" s="921"/>
      <c r="ROY73" s="921"/>
      <c r="ROZ73" s="921"/>
      <c r="RPA73" s="921"/>
      <c r="RPB73" s="921"/>
      <c r="RPC73" s="921"/>
      <c r="RPD73" s="921"/>
      <c r="RPE73" s="921"/>
      <c r="RPF73" s="921"/>
      <c r="RPG73" s="921"/>
      <c r="RPH73" s="921"/>
      <c r="RPI73" s="921"/>
      <c r="RPJ73" s="921"/>
      <c r="RPK73" s="921"/>
      <c r="RPL73" s="921"/>
      <c r="RPM73" s="921"/>
      <c r="RPN73" s="921"/>
      <c r="RPO73" s="921"/>
      <c r="RPP73" s="921"/>
      <c r="RPQ73" s="921"/>
      <c r="RPR73" s="921"/>
      <c r="RPS73" s="921"/>
      <c r="RPT73" s="921"/>
      <c r="RPU73" s="921"/>
      <c r="RPV73" s="921"/>
      <c r="RPW73" s="921"/>
      <c r="RPX73" s="921"/>
      <c r="RPY73" s="921"/>
      <c r="RPZ73" s="921"/>
      <c r="RQA73" s="921"/>
      <c r="RQB73" s="921"/>
      <c r="RQC73" s="921"/>
      <c r="RQD73" s="921"/>
      <c r="RQE73" s="921"/>
      <c r="RQF73" s="921"/>
      <c r="RQG73" s="921"/>
      <c r="RQH73" s="921"/>
      <c r="RQI73" s="921"/>
      <c r="RQJ73" s="921"/>
      <c r="RQK73" s="921"/>
      <c r="RQL73" s="921"/>
      <c r="RQM73" s="921"/>
      <c r="RQN73" s="921"/>
      <c r="RQO73" s="921"/>
      <c r="RQP73" s="921"/>
      <c r="RQQ73" s="921"/>
      <c r="RQR73" s="921"/>
      <c r="RQS73" s="921"/>
      <c r="RQT73" s="921"/>
      <c r="RQU73" s="921"/>
      <c r="RQV73" s="921"/>
      <c r="RQW73" s="921"/>
      <c r="RQX73" s="921"/>
      <c r="RQY73" s="921"/>
      <c r="RQZ73" s="921"/>
      <c r="RRA73" s="921"/>
      <c r="RRB73" s="921"/>
      <c r="RRC73" s="921"/>
      <c r="RRD73" s="921"/>
      <c r="RRE73" s="921"/>
      <c r="RRF73" s="921"/>
      <c r="RRG73" s="921"/>
      <c r="RRH73" s="921"/>
      <c r="RRI73" s="921"/>
      <c r="RRJ73" s="921"/>
      <c r="RRK73" s="921"/>
      <c r="RRL73" s="921"/>
      <c r="RRM73" s="921"/>
      <c r="RRN73" s="921"/>
      <c r="RRO73" s="921"/>
      <c r="RRP73" s="921"/>
      <c r="RRQ73" s="921"/>
      <c r="RRR73" s="921"/>
      <c r="RRS73" s="921"/>
      <c r="RRT73" s="921"/>
      <c r="RRU73" s="921"/>
      <c r="RRV73" s="921"/>
      <c r="RRW73" s="921"/>
      <c r="RRX73" s="921"/>
      <c r="RRY73" s="921"/>
      <c r="RRZ73" s="921"/>
      <c r="RSA73" s="921"/>
      <c r="RSB73" s="921"/>
      <c r="RSC73" s="921"/>
      <c r="RSD73" s="921"/>
      <c r="RSE73" s="921"/>
      <c r="RSF73" s="921"/>
      <c r="RSG73" s="921"/>
      <c r="RSH73" s="921"/>
      <c r="RSI73" s="921"/>
      <c r="RSJ73" s="921"/>
      <c r="RSK73" s="921"/>
      <c r="RSL73" s="921"/>
      <c r="RSM73" s="921"/>
      <c r="RSN73" s="921"/>
      <c r="RSO73" s="921"/>
      <c r="RSP73" s="921"/>
      <c r="RSQ73" s="921"/>
      <c r="RSR73" s="921"/>
      <c r="RSS73" s="921"/>
      <c r="RST73" s="921"/>
      <c r="RSU73" s="921"/>
      <c r="RSV73" s="921"/>
      <c r="RSW73" s="921"/>
      <c r="RSX73" s="921"/>
      <c r="RSY73" s="921"/>
      <c r="RSZ73" s="921"/>
      <c r="RTA73" s="921"/>
      <c r="RTB73" s="921"/>
      <c r="RTC73" s="921"/>
      <c r="RTD73" s="921"/>
      <c r="RTE73" s="921"/>
      <c r="RTF73" s="921"/>
      <c r="RTG73" s="921"/>
      <c r="RTH73" s="921"/>
      <c r="RTI73" s="921"/>
      <c r="RTJ73" s="921"/>
      <c r="RTK73" s="921"/>
      <c r="RTL73" s="921"/>
      <c r="RTM73" s="921"/>
      <c r="RTN73" s="921"/>
      <c r="RTO73" s="921"/>
      <c r="RTP73" s="921"/>
      <c r="RTQ73" s="921"/>
      <c r="RTR73" s="921"/>
      <c r="RTS73" s="921"/>
      <c r="RTT73" s="921"/>
      <c r="RTU73" s="921"/>
      <c r="RTV73" s="921"/>
      <c r="RTW73" s="921"/>
      <c r="RTX73" s="921"/>
      <c r="RTY73" s="921"/>
      <c r="RTZ73" s="921"/>
      <c r="RUA73" s="921"/>
      <c r="RUB73" s="921"/>
      <c r="RUC73" s="921"/>
      <c r="RUD73" s="921"/>
      <c r="RUE73" s="921"/>
      <c r="RUF73" s="921"/>
      <c r="RUG73" s="921"/>
      <c r="RUH73" s="921"/>
      <c r="RUI73" s="921"/>
      <c r="RUJ73" s="921"/>
      <c r="RUK73" s="921"/>
      <c r="RUL73" s="921"/>
      <c r="RUM73" s="921"/>
      <c r="RUN73" s="921"/>
      <c r="RUO73" s="921"/>
      <c r="RUP73" s="921"/>
      <c r="RUQ73" s="921"/>
      <c r="RUR73" s="921"/>
      <c r="RUS73" s="921"/>
      <c r="RUT73" s="921"/>
      <c r="RUU73" s="921"/>
      <c r="RUV73" s="921"/>
      <c r="RUW73" s="921"/>
      <c r="RUX73" s="921"/>
      <c r="RUY73" s="921"/>
      <c r="RUZ73" s="921"/>
      <c r="RVA73" s="921"/>
      <c r="RVB73" s="921"/>
      <c r="RVC73" s="921"/>
      <c r="RVD73" s="921"/>
      <c r="RVE73" s="921"/>
      <c r="RVF73" s="921"/>
      <c r="RVG73" s="921"/>
      <c r="RVH73" s="921"/>
      <c r="RVI73" s="921"/>
      <c r="RVJ73" s="921"/>
      <c r="RVK73" s="921"/>
      <c r="RVL73" s="921"/>
      <c r="RVM73" s="921"/>
      <c r="RVN73" s="921"/>
      <c r="RVO73" s="921"/>
      <c r="RVP73" s="921"/>
      <c r="RVQ73" s="921"/>
      <c r="RVR73" s="921"/>
      <c r="RVS73" s="921"/>
      <c r="RVT73" s="921"/>
      <c r="RVU73" s="921"/>
      <c r="RVV73" s="921"/>
      <c r="RVW73" s="921"/>
      <c r="RVX73" s="921"/>
      <c r="RVY73" s="921"/>
      <c r="RVZ73" s="921"/>
      <c r="RWA73" s="921"/>
      <c r="RWB73" s="921"/>
      <c r="RWC73" s="921"/>
      <c r="RWD73" s="921"/>
      <c r="RWE73" s="921"/>
      <c r="RWF73" s="921"/>
      <c r="RWG73" s="921"/>
      <c r="RWH73" s="921"/>
      <c r="RWI73" s="921"/>
      <c r="RWJ73" s="921"/>
      <c r="RWK73" s="921"/>
      <c r="RWL73" s="921"/>
      <c r="RWM73" s="921"/>
      <c r="RWN73" s="921"/>
      <c r="RWO73" s="921"/>
      <c r="RWP73" s="921"/>
      <c r="RWQ73" s="921"/>
      <c r="RWR73" s="921"/>
      <c r="RWS73" s="921"/>
      <c r="RWT73" s="921"/>
      <c r="RWU73" s="921"/>
      <c r="RWV73" s="921"/>
      <c r="RWW73" s="921"/>
      <c r="RWX73" s="921"/>
      <c r="RWY73" s="921"/>
      <c r="RWZ73" s="921"/>
      <c r="RXA73" s="921"/>
      <c r="RXB73" s="921"/>
      <c r="RXC73" s="921"/>
      <c r="RXD73" s="921"/>
      <c r="RXE73" s="921"/>
      <c r="RXF73" s="921"/>
      <c r="RXG73" s="921"/>
      <c r="RXH73" s="921"/>
      <c r="RXI73" s="921"/>
      <c r="RXJ73" s="921"/>
      <c r="RXK73" s="921"/>
      <c r="RXL73" s="921"/>
      <c r="RXM73" s="921"/>
      <c r="RXN73" s="921"/>
      <c r="RXO73" s="921"/>
      <c r="RXP73" s="921"/>
      <c r="RXQ73" s="921"/>
      <c r="RXR73" s="921"/>
      <c r="RXS73" s="921"/>
      <c r="RXT73" s="921"/>
      <c r="RXU73" s="921"/>
      <c r="RXV73" s="921"/>
      <c r="RXW73" s="921"/>
      <c r="RXX73" s="921"/>
      <c r="RXY73" s="921"/>
      <c r="RXZ73" s="921"/>
      <c r="RYA73" s="921"/>
      <c r="RYB73" s="921"/>
      <c r="RYC73" s="921"/>
      <c r="RYD73" s="921"/>
      <c r="RYE73" s="921"/>
      <c r="RYF73" s="921"/>
      <c r="RYG73" s="921"/>
      <c r="RYH73" s="921"/>
      <c r="RYI73" s="921"/>
      <c r="RYJ73" s="921"/>
      <c r="RYK73" s="921"/>
      <c r="RYL73" s="921"/>
      <c r="RYM73" s="921"/>
      <c r="RYN73" s="921"/>
      <c r="RYO73" s="921"/>
      <c r="RYP73" s="921"/>
      <c r="RYQ73" s="921"/>
      <c r="RYR73" s="921"/>
      <c r="RYS73" s="921"/>
      <c r="RYT73" s="921"/>
      <c r="RYU73" s="921"/>
      <c r="RYV73" s="921"/>
      <c r="RYW73" s="921"/>
      <c r="RYX73" s="921"/>
      <c r="RYY73" s="921"/>
      <c r="RYZ73" s="921"/>
      <c r="RZA73" s="921"/>
      <c r="RZB73" s="921"/>
      <c r="RZC73" s="921"/>
      <c r="RZD73" s="921"/>
      <c r="RZE73" s="921"/>
      <c r="RZF73" s="921"/>
      <c r="RZG73" s="921"/>
      <c r="RZH73" s="921"/>
      <c r="RZI73" s="921"/>
      <c r="RZJ73" s="921"/>
      <c r="RZK73" s="921"/>
      <c r="RZL73" s="921"/>
      <c r="RZM73" s="921"/>
      <c r="RZN73" s="921"/>
      <c r="RZO73" s="921"/>
      <c r="RZP73" s="921"/>
      <c r="RZQ73" s="921"/>
      <c r="RZR73" s="921"/>
      <c r="RZS73" s="921"/>
      <c r="RZT73" s="921"/>
      <c r="RZU73" s="921"/>
      <c r="RZV73" s="921"/>
      <c r="RZW73" s="921"/>
      <c r="RZX73" s="921"/>
      <c r="RZY73" s="921"/>
      <c r="RZZ73" s="921"/>
      <c r="SAA73" s="921"/>
      <c r="SAB73" s="921"/>
      <c r="SAC73" s="921"/>
      <c r="SAD73" s="921"/>
      <c r="SAE73" s="921"/>
      <c r="SAF73" s="921"/>
      <c r="SAG73" s="921"/>
      <c r="SAH73" s="921"/>
      <c r="SAI73" s="921"/>
      <c r="SAJ73" s="921"/>
      <c r="SAK73" s="921"/>
      <c r="SAL73" s="921"/>
      <c r="SAM73" s="921"/>
      <c r="SAN73" s="921"/>
      <c r="SAO73" s="921"/>
      <c r="SAP73" s="921"/>
      <c r="SAQ73" s="921"/>
      <c r="SAR73" s="921"/>
      <c r="SAS73" s="921"/>
      <c r="SAT73" s="921"/>
      <c r="SAU73" s="921"/>
      <c r="SAV73" s="921"/>
      <c r="SAW73" s="921"/>
      <c r="SAX73" s="921"/>
      <c r="SAY73" s="921"/>
      <c r="SAZ73" s="921"/>
      <c r="SBA73" s="921"/>
      <c r="SBB73" s="921"/>
      <c r="SBC73" s="921"/>
      <c r="SBD73" s="921"/>
      <c r="SBE73" s="921"/>
      <c r="SBF73" s="921"/>
      <c r="SBG73" s="921"/>
      <c r="SBH73" s="921"/>
      <c r="SBI73" s="921"/>
      <c r="SBJ73" s="921"/>
      <c r="SBK73" s="921"/>
      <c r="SBL73" s="921"/>
      <c r="SBM73" s="921"/>
      <c r="SBN73" s="921"/>
      <c r="SBO73" s="921"/>
      <c r="SBP73" s="921"/>
      <c r="SBQ73" s="921"/>
      <c r="SBR73" s="921"/>
      <c r="SBS73" s="921"/>
      <c r="SBT73" s="921"/>
      <c r="SBU73" s="921"/>
      <c r="SBV73" s="921"/>
      <c r="SBW73" s="921"/>
      <c r="SBX73" s="921"/>
      <c r="SBY73" s="921"/>
      <c r="SBZ73" s="921"/>
      <c r="SCA73" s="921"/>
      <c r="SCB73" s="921"/>
      <c r="SCC73" s="921"/>
      <c r="SCD73" s="921"/>
      <c r="SCE73" s="921"/>
      <c r="SCF73" s="921"/>
      <c r="SCG73" s="921"/>
      <c r="SCH73" s="921"/>
      <c r="SCI73" s="921"/>
      <c r="SCJ73" s="921"/>
      <c r="SCK73" s="921"/>
      <c r="SCL73" s="921"/>
      <c r="SCM73" s="921"/>
      <c r="SCN73" s="921"/>
      <c r="SCO73" s="921"/>
      <c r="SCP73" s="921"/>
      <c r="SCQ73" s="921"/>
      <c r="SCR73" s="921"/>
      <c r="SCS73" s="921"/>
      <c r="SCT73" s="921"/>
      <c r="SCU73" s="921"/>
      <c r="SCV73" s="921"/>
      <c r="SCW73" s="921"/>
      <c r="SCX73" s="921"/>
      <c r="SCY73" s="921"/>
      <c r="SCZ73" s="921"/>
      <c r="SDA73" s="921"/>
      <c r="SDB73" s="921"/>
      <c r="SDC73" s="921"/>
      <c r="SDD73" s="921"/>
      <c r="SDE73" s="921"/>
      <c r="SDF73" s="921"/>
      <c r="SDG73" s="921"/>
      <c r="SDH73" s="921"/>
      <c r="SDI73" s="921"/>
      <c r="SDJ73" s="921"/>
      <c r="SDK73" s="921"/>
      <c r="SDL73" s="921"/>
      <c r="SDM73" s="921"/>
      <c r="SDN73" s="921"/>
      <c r="SDO73" s="921"/>
      <c r="SDP73" s="921"/>
      <c r="SDQ73" s="921"/>
      <c r="SDR73" s="921"/>
      <c r="SDS73" s="921"/>
      <c r="SDT73" s="921"/>
      <c r="SDU73" s="921"/>
      <c r="SDV73" s="921"/>
      <c r="SDW73" s="921"/>
      <c r="SDX73" s="921"/>
      <c r="SDY73" s="921"/>
      <c r="SDZ73" s="921"/>
      <c r="SEA73" s="921"/>
      <c r="SEB73" s="921"/>
      <c r="SEC73" s="921"/>
      <c r="SED73" s="921"/>
      <c r="SEE73" s="921"/>
      <c r="SEF73" s="921"/>
      <c r="SEG73" s="921"/>
      <c r="SEH73" s="921"/>
      <c r="SEI73" s="921"/>
      <c r="SEJ73" s="921"/>
      <c r="SEK73" s="921"/>
      <c r="SEL73" s="921"/>
      <c r="SEM73" s="921"/>
      <c r="SEN73" s="921"/>
      <c r="SEO73" s="921"/>
      <c r="SEP73" s="921"/>
      <c r="SEQ73" s="921"/>
      <c r="SER73" s="921"/>
      <c r="SES73" s="921"/>
      <c r="SET73" s="921"/>
      <c r="SEU73" s="921"/>
      <c r="SEV73" s="921"/>
      <c r="SEW73" s="921"/>
      <c r="SEX73" s="921"/>
      <c r="SEY73" s="921"/>
      <c r="SEZ73" s="921"/>
      <c r="SFA73" s="921"/>
      <c r="SFB73" s="921"/>
      <c r="SFC73" s="921"/>
      <c r="SFD73" s="921"/>
      <c r="SFE73" s="921"/>
      <c r="SFF73" s="921"/>
      <c r="SFG73" s="921"/>
      <c r="SFH73" s="921"/>
      <c r="SFI73" s="921"/>
      <c r="SFJ73" s="921"/>
      <c r="SFK73" s="921"/>
      <c r="SFL73" s="921"/>
      <c r="SFM73" s="921"/>
      <c r="SFN73" s="921"/>
      <c r="SFO73" s="921"/>
      <c r="SFP73" s="921"/>
      <c r="SFQ73" s="921"/>
      <c r="SFR73" s="921"/>
      <c r="SFS73" s="921"/>
      <c r="SFT73" s="921"/>
      <c r="SFU73" s="921"/>
      <c r="SFV73" s="921"/>
      <c r="SFW73" s="921"/>
      <c r="SFX73" s="921"/>
      <c r="SFY73" s="921"/>
      <c r="SFZ73" s="921"/>
      <c r="SGA73" s="921"/>
      <c r="SGB73" s="921"/>
      <c r="SGC73" s="921"/>
      <c r="SGD73" s="921"/>
      <c r="SGE73" s="921"/>
      <c r="SGF73" s="921"/>
      <c r="SGG73" s="921"/>
      <c r="SGH73" s="921"/>
      <c r="SGI73" s="921"/>
      <c r="SGJ73" s="921"/>
      <c r="SGK73" s="921"/>
      <c r="SGL73" s="921"/>
      <c r="SGM73" s="921"/>
      <c r="SGN73" s="921"/>
      <c r="SGO73" s="921"/>
      <c r="SGP73" s="921"/>
      <c r="SGQ73" s="921"/>
      <c r="SGR73" s="921"/>
      <c r="SGS73" s="921"/>
      <c r="SGT73" s="921"/>
      <c r="SGU73" s="921"/>
      <c r="SGV73" s="921"/>
      <c r="SGW73" s="921"/>
      <c r="SGX73" s="921"/>
      <c r="SGY73" s="921"/>
      <c r="SGZ73" s="921"/>
      <c r="SHA73" s="921"/>
      <c r="SHB73" s="921"/>
      <c r="SHC73" s="921"/>
      <c r="SHD73" s="921"/>
      <c r="SHE73" s="921"/>
      <c r="SHF73" s="921"/>
      <c r="SHG73" s="921"/>
      <c r="SHH73" s="921"/>
      <c r="SHI73" s="921"/>
      <c r="SHJ73" s="921"/>
      <c r="SHK73" s="921"/>
      <c r="SHL73" s="921"/>
      <c r="SHM73" s="921"/>
      <c r="SHN73" s="921"/>
      <c r="SHO73" s="921"/>
      <c r="SHP73" s="921"/>
      <c r="SHQ73" s="921"/>
      <c r="SHR73" s="921"/>
      <c r="SHS73" s="921"/>
      <c r="SHT73" s="921"/>
      <c r="SHU73" s="921"/>
      <c r="SHV73" s="921"/>
      <c r="SHW73" s="921"/>
      <c r="SHX73" s="921"/>
      <c r="SHY73" s="921"/>
      <c r="SHZ73" s="921"/>
      <c r="SIA73" s="921"/>
      <c r="SIB73" s="921"/>
      <c r="SIC73" s="921"/>
      <c r="SID73" s="921"/>
      <c r="SIE73" s="921"/>
      <c r="SIF73" s="921"/>
      <c r="SIG73" s="921"/>
      <c r="SIH73" s="921"/>
      <c r="SII73" s="921"/>
      <c r="SIJ73" s="921"/>
      <c r="SIK73" s="921"/>
      <c r="SIL73" s="921"/>
      <c r="SIM73" s="921"/>
      <c r="SIN73" s="921"/>
      <c r="SIO73" s="921"/>
      <c r="SIP73" s="921"/>
      <c r="SIQ73" s="921"/>
      <c r="SIR73" s="921"/>
      <c r="SIS73" s="921"/>
      <c r="SIT73" s="921"/>
      <c r="SIU73" s="921"/>
      <c r="SIV73" s="921"/>
      <c r="SIW73" s="921"/>
      <c r="SIX73" s="921"/>
      <c r="SIY73" s="921"/>
      <c r="SIZ73" s="921"/>
      <c r="SJA73" s="921"/>
      <c r="SJB73" s="921"/>
      <c r="SJC73" s="921"/>
      <c r="SJD73" s="921"/>
      <c r="SJE73" s="921"/>
      <c r="SJF73" s="921"/>
      <c r="SJG73" s="921"/>
      <c r="SJH73" s="921"/>
      <c r="SJI73" s="921"/>
      <c r="SJJ73" s="921"/>
      <c r="SJK73" s="921"/>
      <c r="SJL73" s="921"/>
      <c r="SJM73" s="921"/>
      <c r="SJN73" s="921"/>
      <c r="SJO73" s="921"/>
      <c r="SJP73" s="921"/>
      <c r="SJQ73" s="921"/>
      <c r="SJR73" s="921"/>
      <c r="SJS73" s="921"/>
      <c r="SJT73" s="921"/>
      <c r="SJU73" s="921"/>
      <c r="SJV73" s="921"/>
      <c r="SJW73" s="921"/>
      <c r="SJX73" s="921"/>
      <c r="SJY73" s="921"/>
      <c r="SJZ73" s="921"/>
      <c r="SKA73" s="921"/>
      <c r="SKB73" s="921"/>
      <c r="SKC73" s="921"/>
      <c r="SKD73" s="921"/>
      <c r="SKE73" s="921"/>
      <c r="SKF73" s="921"/>
      <c r="SKG73" s="921"/>
      <c r="SKH73" s="921"/>
      <c r="SKI73" s="921"/>
      <c r="SKJ73" s="921"/>
      <c r="SKK73" s="921"/>
      <c r="SKL73" s="921"/>
      <c r="SKM73" s="921"/>
      <c r="SKN73" s="921"/>
      <c r="SKO73" s="921"/>
      <c r="SKP73" s="921"/>
      <c r="SKQ73" s="921"/>
      <c r="SKR73" s="921"/>
      <c r="SKS73" s="921"/>
      <c r="SKT73" s="921"/>
      <c r="SKU73" s="921"/>
      <c r="SKV73" s="921"/>
      <c r="SKW73" s="921"/>
      <c r="SKX73" s="921"/>
      <c r="SKY73" s="921"/>
      <c r="SKZ73" s="921"/>
      <c r="SLA73" s="921"/>
      <c r="SLB73" s="921"/>
      <c r="SLC73" s="921"/>
      <c r="SLD73" s="921"/>
      <c r="SLE73" s="921"/>
      <c r="SLF73" s="921"/>
      <c r="SLG73" s="921"/>
      <c r="SLH73" s="921"/>
      <c r="SLI73" s="921"/>
      <c r="SLJ73" s="921"/>
      <c r="SLK73" s="921"/>
      <c r="SLL73" s="921"/>
      <c r="SLM73" s="921"/>
      <c r="SLN73" s="921"/>
      <c r="SLO73" s="921"/>
      <c r="SLP73" s="921"/>
      <c r="SLQ73" s="921"/>
      <c r="SLR73" s="921"/>
      <c r="SLS73" s="921"/>
      <c r="SLT73" s="921"/>
      <c r="SLU73" s="921"/>
      <c r="SLV73" s="921"/>
      <c r="SLW73" s="921"/>
      <c r="SLX73" s="921"/>
      <c r="SLY73" s="921"/>
      <c r="SLZ73" s="921"/>
      <c r="SMA73" s="921"/>
      <c r="SMB73" s="921"/>
      <c r="SMC73" s="921"/>
      <c r="SMD73" s="921"/>
      <c r="SME73" s="921"/>
      <c r="SMF73" s="921"/>
      <c r="SMG73" s="921"/>
      <c r="SMH73" s="921"/>
      <c r="SMI73" s="921"/>
      <c r="SMJ73" s="921"/>
      <c r="SMK73" s="921"/>
      <c r="SML73" s="921"/>
      <c r="SMM73" s="921"/>
      <c r="SMN73" s="921"/>
      <c r="SMO73" s="921"/>
      <c r="SMP73" s="921"/>
      <c r="SMQ73" s="921"/>
      <c r="SMR73" s="921"/>
      <c r="SMS73" s="921"/>
      <c r="SMT73" s="921"/>
      <c r="SMU73" s="921"/>
      <c r="SMV73" s="921"/>
      <c r="SMW73" s="921"/>
      <c r="SMX73" s="921"/>
      <c r="SMY73" s="921"/>
      <c r="SMZ73" s="921"/>
      <c r="SNA73" s="921"/>
      <c r="SNB73" s="921"/>
      <c r="SNC73" s="921"/>
      <c r="SND73" s="921"/>
      <c r="SNE73" s="921"/>
      <c r="SNF73" s="921"/>
      <c r="SNG73" s="921"/>
      <c r="SNH73" s="921"/>
      <c r="SNI73" s="921"/>
      <c r="SNJ73" s="921"/>
      <c r="SNK73" s="921"/>
      <c r="SNL73" s="921"/>
      <c r="SNM73" s="921"/>
      <c r="SNN73" s="921"/>
      <c r="SNO73" s="921"/>
      <c r="SNP73" s="921"/>
      <c r="SNQ73" s="921"/>
      <c r="SNR73" s="921"/>
      <c r="SNS73" s="921"/>
      <c r="SNT73" s="921"/>
      <c r="SNU73" s="921"/>
      <c r="SNV73" s="921"/>
      <c r="SNW73" s="921"/>
      <c r="SNX73" s="921"/>
      <c r="SNY73" s="921"/>
      <c r="SNZ73" s="921"/>
      <c r="SOA73" s="921"/>
      <c r="SOB73" s="921"/>
      <c r="SOC73" s="921"/>
      <c r="SOD73" s="921"/>
      <c r="SOE73" s="921"/>
      <c r="SOF73" s="921"/>
      <c r="SOG73" s="921"/>
      <c r="SOH73" s="921"/>
      <c r="SOI73" s="921"/>
      <c r="SOJ73" s="921"/>
      <c r="SOK73" s="921"/>
      <c r="SOL73" s="921"/>
      <c r="SOM73" s="921"/>
      <c r="SON73" s="921"/>
      <c r="SOO73" s="921"/>
      <c r="SOP73" s="921"/>
      <c r="SOQ73" s="921"/>
      <c r="SOR73" s="921"/>
      <c r="SOS73" s="921"/>
      <c r="SOT73" s="921"/>
      <c r="SOU73" s="921"/>
      <c r="SOV73" s="921"/>
      <c r="SOW73" s="921"/>
      <c r="SOX73" s="921"/>
      <c r="SOY73" s="921"/>
      <c r="SOZ73" s="921"/>
      <c r="SPA73" s="921"/>
      <c r="SPB73" s="921"/>
      <c r="SPC73" s="921"/>
      <c r="SPD73" s="921"/>
      <c r="SPE73" s="921"/>
      <c r="SPF73" s="921"/>
      <c r="SPG73" s="921"/>
      <c r="SPH73" s="921"/>
      <c r="SPI73" s="921"/>
      <c r="SPJ73" s="921"/>
      <c r="SPK73" s="921"/>
      <c r="SPL73" s="921"/>
      <c r="SPM73" s="921"/>
      <c r="SPN73" s="921"/>
      <c r="SPO73" s="921"/>
      <c r="SPP73" s="921"/>
      <c r="SPQ73" s="921"/>
      <c r="SPR73" s="921"/>
      <c r="SPS73" s="921"/>
      <c r="SPT73" s="921"/>
      <c r="SPU73" s="921"/>
      <c r="SPV73" s="921"/>
      <c r="SPW73" s="921"/>
      <c r="SPX73" s="921"/>
      <c r="SPY73" s="921"/>
      <c r="SPZ73" s="921"/>
      <c r="SQA73" s="921"/>
      <c r="SQB73" s="921"/>
      <c r="SQC73" s="921"/>
      <c r="SQD73" s="921"/>
      <c r="SQE73" s="921"/>
      <c r="SQF73" s="921"/>
      <c r="SQG73" s="921"/>
      <c r="SQH73" s="921"/>
      <c r="SQI73" s="921"/>
      <c r="SQJ73" s="921"/>
      <c r="SQK73" s="921"/>
      <c r="SQL73" s="921"/>
      <c r="SQM73" s="921"/>
      <c r="SQN73" s="921"/>
      <c r="SQO73" s="921"/>
      <c r="SQP73" s="921"/>
      <c r="SQQ73" s="921"/>
      <c r="SQR73" s="921"/>
      <c r="SQS73" s="921"/>
      <c r="SQT73" s="921"/>
      <c r="SQU73" s="921"/>
      <c r="SQV73" s="921"/>
      <c r="SQW73" s="921"/>
      <c r="SQX73" s="921"/>
      <c r="SQY73" s="921"/>
      <c r="SQZ73" s="921"/>
      <c r="SRA73" s="921"/>
      <c r="SRB73" s="921"/>
      <c r="SRC73" s="921"/>
      <c r="SRD73" s="921"/>
      <c r="SRE73" s="921"/>
      <c r="SRF73" s="921"/>
      <c r="SRG73" s="921"/>
      <c r="SRH73" s="921"/>
      <c r="SRI73" s="921"/>
      <c r="SRJ73" s="921"/>
      <c r="SRK73" s="921"/>
      <c r="SRL73" s="921"/>
      <c r="SRM73" s="921"/>
      <c r="SRN73" s="921"/>
      <c r="SRO73" s="921"/>
      <c r="SRP73" s="921"/>
      <c r="SRQ73" s="921"/>
      <c r="SRR73" s="921"/>
      <c r="SRS73" s="921"/>
      <c r="SRT73" s="921"/>
      <c r="SRU73" s="921"/>
      <c r="SRV73" s="921"/>
      <c r="SRW73" s="921"/>
      <c r="SRX73" s="921"/>
      <c r="SRY73" s="921"/>
      <c r="SRZ73" s="921"/>
      <c r="SSA73" s="921"/>
      <c r="SSB73" s="921"/>
      <c r="SSC73" s="921"/>
      <c r="SSD73" s="921"/>
      <c r="SSE73" s="921"/>
      <c r="SSF73" s="921"/>
      <c r="SSG73" s="921"/>
      <c r="SSH73" s="921"/>
      <c r="SSI73" s="921"/>
      <c r="SSJ73" s="921"/>
      <c r="SSK73" s="921"/>
      <c r="SSL73" s="921"/>
      <c r="SSM73" s="921"/>
      <c r="SSN73" s="921"/>
      <c r="SSO73" s="921"/>
      <c r="SSP73" s="921"/>
      <c r="SSQ73" s="921"/>
      <c r="SSR73" s="921"/>
      <c r="SSS73" s="921"/>
      <c r="SST73" s="921"/>
      <c r="SSU73" s="921"/>
      <c r="SSV73" s="921"/>
      <c r="SSW73" s="921"/>
      <c r="SSX73" s="921"/>
      <c r="SSY73" s="921"/>
      <c r="SSZ73" s="921"/>
      <c r="STA73" s="921"/>
      <c r="STB73" s="921"/>
      <c r="STC73" s="921"/>
      <c r="STD73" s="921"/>
      <c r="STE73" s="921"/>
      <c r="STF73" s="921"/>
      <c r="STG73" s="921"/>
      <c r="STH73" s="921"/>
      <c r="STI73" s="921"/>
      <c r="STJ73" s="921"/>
      <c r="STK73" s="921"/>
      <c r="STL73" s="921"/>
      <c r="STM73" s="921"/>
      <c r="STN73" s="921"/>
      <c r="STO73" s="921"/>
      <c r="STP73" s="921"/>
      <c r="STQ73" s="921"/>
      <c r="STR73" s="921"/>
      <c r="STS73" s="921"/>
      <c r="STT73" s="921"/>
      <c r="STU73" s="921"/>
      <c r="STV73" s="921"/>
      <c r="STW73" s="921"/>
      <c r="STX73" s="921"/>
      <c r="STY73" s="921"/>
      <c r="STZ73" s="921"/>
      <c r="SUA73" s="921"/>
      <c r="SUB73" s="921"/>
      <c r="SUC73" s="921"/>
      <c r="SUD73" s="921"/>
      <c r="SUE73" s="921"/>
      <c r="SUF73" s="921"/>
      <c r="SUG73" s="921"/>
      <c r="SUH73" s="921"/>
      <c r="SUI73" s="921"/>
      <c r="SUJ73" s="921"/>
      <c r="SUK73" s="921"/>
      <c r="SUL73" s="921"/>
      <c r="SUM73" s="921"/>
      <c r="SUN73" s="921"/>
      <c r="SUO73" s="921"/>
      <c r="SUP73" s="921"/>
      <c r="SUQ73" s="921"/>
      <c r="SUR73" s="921"/>
      <c r="SUS73" s="921"/>
      <c r="SUT73" s="921"/>
      <c r="SUU73" s="921"/>
      <c r="SUV73" s="921"/>
      <c r="SUW73" s="921"/>
      <c r="SUX73" s="921"/>
      <c r="SUY73" s="921"/>
      <c r="SUZ73" s="921"/>
      <c r="SVA73" s="921"/>
      <c r="SVB73" s="921"/>
      <c r="SVC73" s="921"/>
      <c r="SVD73" s="921"/>
      <c r="SVE73" s="921"/>
      <c r="SVF73" s="921"/>
      <c r="SVG73" s="921"/>
      <c r="SVH73" s="921"/>
      <c r="SVI73" s="921"/>
      <c r="SVJ73" s="921"/>
      <c r="SVK73" s="921"/>
      <c r="SVL73" s="921"/>
      <c r="SVM73" s="921"/>
      <c r="SVN73" s="921"/>
      <c r="SVO73" s="921"/>
      <c r="SVP73" s="921"/>
      <c r="SVQ73" s="921"/>
      <c r="SVR73" s="921"/>
      <c r="SVS73" s="921"/>
      <c r="SVT73" s="921"/>
      <c r="SVU73" s="921"/>
      <c r="SVV73" s="921"/>
      <c r="SVW73" s="921"/>
      <c r="SVX73" s="921"/>
      <c r="SVY73" s="921"/>
      <c r="SVZ73" s="921"/>
      <c r="SWA73" s="921"/>
      <c r="SWB73" s="921"/>
      <c r="SWC73" s="921"/>
      <c r="SWD73" s="921"/>
      <c r="SWE73" s="921"/>
      <c r="SWF73" s="921"/>
      <c r="SWG73" s="921"/>
      <c r="SWH73" s="921"/>
      <c r="SWI73" s="921"/>
      <c r="SWJ73" s="921"/>
      <c r="SWK73" s="921"/>
      <c r="SWL73" s="921"/>
      <c r="SWM73" s="921"/>
      <c r="SWN73" s="921"/>
      <c r="SWO73" s="921"/>
      <c r="SWP73" s="921"/>
      <c r="SWQ73" s="921"/>
      <c r="SWR73" s="921"/>
      <c r="SWS73" s="921"/>
      <c r="SWT73" s="921"/>
      <c r="SWU73" s="921"/>
      <c r="SWV73" s="921"/>
      <c r="SWW73" s="921"/>
      <c r="SWX73" s="921"/>
      <c r="SWY73" s="921"/>
      <c r="SWZ73" s="921"/>
      <c r="SXA73" s="921"/>
      <c r="SXB73" s="921"/>
      <c r="SXC73" s="921"/>
      <c r="SXD73" s="921"/>
      <c r="SXE73" s="921"/>
      <c r="SXF73" s="921"/>
      <c r="SXG73" s="921"/>
      <c r="SXH73" s="921"/>
      <c r="SXI73" s="921"/>
      <c r="SXJ73" s="921"/>
      <c r="SXK73" s="921"/>
      <c r="SXL73" s="921"/>
      <c r="SXM73" s="921"/>
      <c r="SXN73" s="921"/>
      <c r="SXO73" s="921"/>
      <c r="SXP73" s="921"/>
      <c r="SXQ73" s="921"/>
      <c r="SXR73" s="921"/>
      <c r="SXS73" s="921"/>
      <c r="SXT73" s="921"/>
      <c r="SXU73" s="921"/>
      <c r="SXV73" s="921"/>
      <c r="SXW73" s="921"/>
      <c r="SXX73" s="921"/>
      <c r="SXY73" s="921"/>
      <c r="SXZ73" s="921"/>
      <c r="SYA73" s="921"/>
      <c r="SYB73" s="921"/>
      <c r="SYC73" s="921"/>
      <c r="SYD73" s="921"/>
      <c r="SYE73" s="921"/>
      <c r="SYF73" s="921"/>
      <c r="SYG73" s="921"/>
      <c r="SYH73" s="921"/>
      <c r="SYI73" s="921"/>
      <c r="SYJ73" s="921"/>
      <c r="SYK73" s="921"/>
      <c r="SYL73" s="921"/>
      <c r="SYM73" s="921"/>
      <c r="SYN73" s="921"/>
      <c r="SYO73" s="921"/>
      <c r="SYP73" s="921"/>
      <c r="SYQ73" s="921"/>
      <c r="SYR73" s="921"/>
      <c r="SYS73" s="921"/>
      <c r="SYT73" s="921"/>
      <c r="SYU73" s="921"/>
      <c r="SYV73" s="921"/>
      <c r="SYW73" s="921"/>
      <c r="SYX73" s="921"/>
      <c r="SYY73" s="921"/>
      <c r="SYZ73" s="921"/>
      <c r="SZA73" s="921"/>
      <c r="SZB73" s="921"/>
      <c r="SZC73" s="921"/>
      <c r="SZD73" s="921"/>
      <c r="SZE73" s="921"/>
      <c r="SZF73" s="921"/>
      <c r="SZG73" s="921"/>
      <c r="SZH73" s="921"/>
      <c r="SZI73" s="921"/>
      <c r="SZJ73" s="921"/>
      <c r="SZK73" s="921"/>
      <c r="SZL73" s="921"/>
      <c r="SZM73" s="921"/>
      <c r="SZN73" s="921"/>
      <c r="SZO73" s="921"/>
      <c r="SZP73" s="921"/>
      <c r="SZQ73" s="921"/>
      <c r="SZR73" s="921"/>
      <c r="SZS73" s="921"/>
      <c r="SZT73" s="921"/>
      <c r="SZU73" s="921"/>
      <c r="SZV73" s="921"/>
      <c r="SZW73" s="921"/>
      <c r="SZX73" s="921"/>
      <c r="SZY73" s="921"/>
      <c r="SZZ73" s="921"/>
      <c r="TAA73" s="921"/>
      <c r="TAB73" s="921"/>
      <c r="TAC73" s="921"/>
      <c r="TAD73" s="921"/>
      <c r="TAE73" s="921"/>
      <c r="TAF73" s="921"/>
      <c r="TAG73" s="921"/>
      <c r="TAH73" s="921"/>
      <c r="TAI73" s="921"/>
      <c r="TAJ73" s="921"/>
      <c r="TAK73" s="921"/>
      <c r="TAL73" s="921"/>
      <c r="TAM73" s="921"/>
      <c r="TAN73" s="921"/>
      <c r="TAO73" s="921"/>
      <c r="TAP73" s="921"/>
      <c r="TAQ73" s="921"/>
      <c r="TAR73" s="921"/>
      <c r="TAS73" s="921"/>
      <c r="TAT73" s="921"/>
      <c r="TAU73" s="921"/>
      <c r="TAV73" s="921"/>
      <c r="TAW73" s="921"/>
      <c r="TAX73" s="921"/>
      <c r="TAY73" s="921"/>
      <c r="TAZ73" s="921"/>
      <c r="TBA73" s="921"/>
      <c r="TBB73" s="921"/>
      <c r="TBC73" s="921"/>
      <c r="TBD73" s="921"/>
      <c r="TBE73" s="921"/>
      <c r="TBF73" s="921"/>
      <c r="TBG73" s="921"/>
      <c r="TBH73" s="921"/>
      <c r="TBI73" s="921"/>
      <c r="TBJ73" s="921"/>
      <c r="TBK73" s="921"/>
      <c r="TBL73" s="921"/>
      <c r="TBM73" s="921"/>
      <c r="TBN73" s="921"/>
      <c r="TBO73" s="921"/>
      <c r="TBP73" s="921"/>
      <c r="TBQ73" s="921"/>
      <c r="TBR73" s="921"/>
      <c r="TBS73" s="921"/>
      <c r="TBT73" s="921"/>
      <c r="TBU73" s="921"/>
      <c r="TBV73" s="921"/>
      <c r="TBW73" s="921"/>
      <c r="TBX73" s="921"/>
      <c r="TBY73" s="921"/>
      <c r="TBZ73" s="921"/>
      <c r="TCA73" s="921"/>
      <c r="TCB73" s="921"/>
      <c r="TCC73" s="921"/>
      <c r="TCD73" s="921"/>
      <c r="TCE73" s="921"/>
      <c r="TCF73" s="921"/>
      <c r="TCG73" s="921"/>
      <c r="TCH73" s="921"/>
      <c r="TCI73" s="921"/>
      <c r="TCJ73" s="921"/>
      <c r="TCK73" s="921"/>
      <c r="TCL73" s="921"/>
      <c r="TCM73" s="921"/>
      <c r="TCN73" s="921"/>
      <c r="TCO73" s="921"/>
      <c r="TCP73" s="921"/>
      <c r="TCQ73" s="921"/>
      <c r="TCR73" s="921"/>
      <c r="TCS73" s="921"/>
      <c r="TCT73" s="921"/>
      <c r="TCU73" s="921"/>
      <c r="TCV73" s="921"/>
      <c r="TCW73" s="921"/>
      <c r="TCX73" s="921"/>
      <c r="TCY73" s="921"/>
      <c r="TCZ73" s="921"/>
      <c r="TDA73" s="921"/>
      <c r="TDB73" s="921"/>
      <c r="TDC73" s="921"/>
      <c r="TDD73" s="921"/>
      <c r="TDE73" s="921"/>
      <c r="TDF73" s="921"/>
      <c r="TDG73" s="921"/>
      <c r="TDH73" s="921"/>
      <c r="TDI73" s="921"/>
      <c r="TDJ73" s="921"/>
      <c r="TDK73" s="921"/>
      <c r="TDL73" s="921"/>
      <c r="TDM73" s="921"/>
      <c r="TDN73" s="921"/>
      <c r="TDO73" s="921"/>
      <c r="TDP73" s="921"/>
      <c r="TDQ73" s="921"/>
      <c r="TDR73" s="921"/>
      <c r="TDS73" s="921"/>
      <c r="TDT73" s="921"/>
      <c r="TDU73" s="921"/>
      <c r="TDV73" s="921"/>
      <c r="TDW73" s="921"/>
      <c r="TDX73" s="921"/>
      <c r="TDY73" s="921"/>
      <c r="TDZ73" s="921"/>
      <c r="TEA73" s="921"/>
      <c r="TEB73" s="921"/>
      <c r="TEC73" s="921"/>
      <c r="TED73" s="921"/>
      <c r="TEE73" s="921"/>
      <c r="TEF73" s="921"/>
      <c r="TEG73" s="921"/>
      <c r="TEH73" s="921"/>
      <c r="TEI73" s="921"/>
      <c r="TEJ73" s="921"/>
      <c r="TEK73" s="921"/>
      <c r="TEL73" s="921"/>
      <c r="TEM73" s="921"/>
      <c r="TEN73" s="921"/>
      <c r="TEO73" s="921"/>
      <c r="TEP73" s="921"/>
      <c r="TEQ73" s="921"/>
      <c r="TER73" s="921"/>
      <c r="TES73" s="921"/>
      <c r="TET73" s="921"/>
      <c r="TEU73" s="921"/>
      <c r="TEV73" s="921"/>
      <c r="TEW73" s="921"/>
      <c r="TEX73" s="921"/>
      <c r="TEY73" s="921"/>
      <c r="TEZ73" s="921"/>
      <c r="TFA73" s="921"/>
      <c r="TFB73" s="921"/>
      <c r="TFC73" s="921"/>
      <c r="TFD73" s="921"/>
      <c r="TFE73" s="921"/>
      <c r="TFF73" s="921"/>
      <c r="TFG73" s="921"/>
      <c r="TFH73" s="921"/>
      <c r="TFI73" s="921"/>
      <c r="TFJ73" s="921"/>
      <c r="TFK73" s="921"/>
      <c r="TFL73" s="921"/>
      <c r="TFM73" s="921"/>
      <c r="TFN73" s="921"/>
      <c r="TFO73" s="921"/>
      <c r="TFP73" s="921"/>
      <c r="TFQ73" s="921"/>
      <c r="TFR73" s="921"/>
      <c r="TFS73" s="921"/>
      <c r="TFT73" s="921"/>
      <c r="TFU73" s="921"/>
      <c r="TFV73" s="921"/>
      <c r="TFW73" s="921"/>
      <c r="TFX73" s="921"/>
      <c r="TFY73" s="921"/>
      <c r="TFZ73" s="921"/>
      <c r="TGA73" s="921"/>
      <c r="TGB73" s="921"/>
      <c r="TGC73" s="921"/>
      <c r="TGD73" s="921"/>
      <c r="TGE73" s="921"/>
      <c r="TGF73" s="921"/>
      <c r="TGG73" s="921"/>
      <c r="TGH73" s="921"/>
      <c r="TGI73" s="921"/>
      <c r="TGJ73" s="921"/>
      <c r="TGK73" s="921"/>
      <c r="TGL73" s="921"/>
      <c r="TGM73" s="921"/>
      <c r="TGN73" s="921"/>
      <c r="TGO73" s="921"/>
      <c r="TGP73" s="921"/>
      <c r="TGQ73" s="921"/>
      <c r="TGR73" s="921"/>
      <c r="TGS73" s="921"/>
      <c r="TGT73" s="921"/>
      <c r="TGU73" s="921"/>
      <c r="TGV73" s="921"/>
      <c r="TGW73" s="921"/>
      <c r="TGX73" s="921"/>
      <c r="TGY73" s="921"/>
      <c r="TGZ73" s="921"/>
      <c r="THA73" s="921"/>
      <c r="THB73" s="921"/>
      <c r="THC73" s="921"/>
      <c r="THD73" s="921"/>
      <c r="THE73" s="921"/>
      <c r="THF73" s="921"/>
      <c r="THG73" s="921"/>
      <c r="THH73" s="921"/>
      <c r="THI73" s="921"/>
      <c r="THJ73" s="921"/>
      <c r="THK73" s="921"/>
      <c r="THL73" s="921"/>
      <c r="THM73" s="921"/>
      <c r="THN73" s="921"/>
      <c r="THO73" s="921"/>
      <c r="THP73" s="921"/>
      <c r="THQ73" s="921"/>
      <c r="THR73" s="921"/>
      <c r="THS73" s="921"/>
      <c r="THT73" s="921"/>
      <c r="THU73" s="921"/>
      <c r="THV73" s="921"/>
      <c r="THW73" s="921"/>
      <c r="THX73" s="921"/>
      <c r="THY73" s="921"/>
      <c r="THZ73" s="921"/>
      <c r="TIA73" s="921"/>
      <c r="TIB73" s="921"/>
      <c r="TIC73" s="921"/>
      <c r="TID73" s="921"/>
      <c r="TIE73" s="921"/>
      <c r="TIF73" s="921"/>
      <c r="TIG73" s="921"/>
      <c r="TIH73" s="921"/>
      <c r="TII73" s="921"/>
      <c r="TIJ73" s="921"/>
      <c r="TIK73" s="921"/>
      <c r="TIL73" s="921"/>
      <c r="TIM73" s="921"/>
      <c r="TIN73" s="921"/>
      <c r="TIO73" s="921"/>
      <c r="TIP73" s="921"/>
      <c r="TIQ73" s="921"/>
      <c r="TIR73" s="921"/>
      <c r="TIS73" s="921"/>
      <c r="TIT73" s="921"/>
      <c r="TIU73" s="921"/>
      <c r="TIV73" s="921"/>
      <c r="TIW73" s="921"/>
      <c r="TIX73" s="921"/>
      <c r="TIY73" s="921"/>
      <c r="TIZ73" s="921"/>
      <c r="TJA73" s="921"/>
      <c r="TJB73" s="921"/>
      <c r="TJC73" s="921"/>
      <c r="TJD73" s="921"/>
      <c r="TJE73" s="921"/>
      <c r="TJF73" s="921"/>
      <c r="TJG73" s="921"/>
      <c r="TJH73" s="921"/>
      <c r="TJI73" s="921"/>
      <c r="TJJ73" s="921"/>
      <c r="TJK73" s="921"/>
      <c r="TJL73" s="921"/>
      <c r="TJM73" s="921"/>
      <c r="TJN73" s="921"/>
      <c r="TJO73" s="921"/>
      <c r="TJP73" s="921"/>
      <c r="TJQ73" s="921"/>
      <c r="TJR73" s="921"/>
      <c r="TJS73" s="921"/>
      <c r="TJT73" s="921"/>
      <c r="TJU73" s="921"/>
      <c r="TJV73" s="921"/>
      <c r="TJW73" s="921"/>
      <c r="TJX73" s="921"/>
      <c r="TJY73" s="921"/>
      <c r="TJZ73" s="921"/>
      <c r="TKA73" s="921"/>
      <c r="TKB73" s="921"/>
      <c r="TKC73" s="921"/>
      <c r="TKD73" s="921"/>
      <c r="TKE73" s="921"/>
      <c r="TKF73" s="921"/>
      <c r="TKG73" s="921"/>
      <c r="TKH73" s="921"/>
      <c r="TKI73" s="921"/>
      <c r="TKJ73" s="921"/>
      <c r="TKK73" s="921"/>
      <c r="TKL73" s="921"/>
      <c r="TKM73" s="921"/>
      <c r="TKN73" s="921"/>
      <c r="TKO73" s="921"/>
      <c r="TKP73" s="921"/>
      <c r="TKQ73" s="921"/>
      <c r="TKR73" s="921"/>
      <c r="TKS73" s="921"/>
      <c r="TKT73" s="921"/>
      <c r="TKU73" s="921"/>
      <c r="TKV73" s="921"/>
      <c r="TKW73" s="921"/>
      <c r="TKX73" s="921"/>
      <c r="TKY73" s="921"/>
      <c r="TKZ73" s="921"/>
      <c r="TLA73" s="921"/>
      <c r="TLB73" s="921"/>
      <c r="TLC73" s="921"/>
      <c r="TLD73" s="921"/>
      <c r="TLE73" s="921"/>
      <c r="TLF73" s="921"/>
      <c r="TLG73" s="921"/>
      <c r="TLH73" s="921"/>
      <c r="TLI73" s="921"/>
      <c r="TLJ73" s="921"/>
      <c r="TLK73" s="921"/>
      <c r="TLL73" s="921"/>
      <c r="TLM73" s="921"/>
      <c r="TLN73" s="921"/>
      <c r="TLO73" s="921"/>
      <c r="TLP73" s="921"/>
      <c r="TLQ73" s="921"/>
      <c r="TLR73" s="921"/>
      <c r="TLS73" s="921"/>
      <c r="TLT73" s="921"/>
      <c r="TLU73" s="921"/>
      <c r="TLV73" s="921"/>
      <c r="TLW73" s="921"/>
      <c r="TLX73" s="921"/>
      <c r="TLY73" s="921"/>
      <c r="TLZ73" s="921"/>
      <c r="TMA73" s="921"/>
      <c r="TMB73" s="921"/>
      <c r="TMC73" s="921"/>
      <c r="TMD73" s="921"/>
      <c r="TME73" s="921"/>
      <c r="TMF73" s="921"/>
      <c r="TMG73" s="921"/>
      <c r="TMH73" s="921"/>
      <c r="TMI73" s="921"/>
      <c r="TMJ73" s="921"/>
      <c r="TMK73" s="921"/>
      <c r="TML73" s="921"/>
      <c r="TMM73" s="921"/>
      <c r="TMN73" s="921"/>
      <c r="TMO73" s="921"/>
      <c r="TMP73" s="921"/>
      <c r="TMQ73" s="921"/>
      <c r="TMR73" s="921"/>
      <c r="TMS73" s="921"/>
      <c r="TMT73" s="921"/>
      <c r="TMU73" s="921"/>
      <c r="TMV73" s="921"/>
      <c r="TMW73" s="921"/>
      <c r="TMX73" s="921"/>
      <c r="TMY73" s="921"/>
      <c r="TMZ73" s="921"/>
      <c r="TNA73" s="921"/>
      <c r="TNB73" s="921"/>
      <c r="TNC73" s="921"/>
      <c r="TND73" s="921"/>
      <c r="TNE73" s="921"/>
      <c r="TNF73" s="921"/>
      <c r="TNG73" s="921"/>
      <c r="TNH73" s="921"/>
      <c r="TNI73" s="921"/>
      <c r="TNJ73" s="921"/>
      <c r="TNK73" s="921"/>
      <c r="TNL73" s="921"/>
      <c r="TNM73" s="921"/>
      <c r="TNN73" s="921"/>
      <c r="TNO73" s="921"/>
      <c r="TNP73" s="921"/>
      <c r="TNQ73" s="921"/>
      <c r="TNR73" s="921"/>
      <c r="TNS73" s="921"/>
      <c r="TNT73" s="921"/>
      <c r="TNU73" s="921"/>
      <c r="TNV73" s="921"/>
      <c r="TNW73" s="921"/>
      <c r="TNX73" s="921"/>
      <c r="TNY73" s="921"/>
      <c r="TNZ73" s="921"/>
      <c r="TOA73" s="921"/>
      <c r="TOB73" s="921"/>
      <c r="TOC73" s="921"/>
      <c r="TOD73" s="921"/>
      <c r="TOE73" s="921"/>
      <c r="TOF73" s="921"/>
      <c r="TOG73" s="921"/>
      <c r="TOH73" s="921"/>
      <c r="TOI73" s="921"/>
      <c r="TOJ73" s="921"/>
      <c r="TOK73" s="921"/>
      <c r="TOL73" s="921"/>
      <c r="TOM73" s="921"/>
      <c r="TON73" s="921"/>
      <c r="TOO73" s="921"/>
      <c r="TOP73" s="921"/>
      <c r="TOQ73" s="921"/>
      <c r="TOR73" s="921"/>
      <c r="TOS73" s="921"/>
      <c r="TOT73" s="921"/>
      <c r="TOU73" s="921"/>
      <c r="TOV73" s="921"/>
      <c r="TOW73" s="921"/>
      <c r="TOX73" s="921"/>
      <c r="TOY73" s="921"/>
      <c r="TOZ73" s="921"/>
      <c r="TPA73" s="921"/>
      <c r="TPB73" s="921"/>
      <c r="TPC73" s="921"/>
      <c r="TPD73" s="921"/>
      <c r="TPE73" s="921"/>
      <c r="TPF73" s="921"/>
      <c r="TPG73" s="921"/>
      <c r="TPH73" s="921"/>
      <c r="TPI73" s="921"/>
      <c r="TPJ73" s="921"/>
      <c r="TPK73" s="921"/>
      <c r="TPL73" s="921"/>
      <c r="TPM73" s="921"/>
      <c r="TPN73" s="921"/>
      <c r="TPO73" s="921"/>
      <c r="TPP73" s="921"/>
      <c r="TPQ73" s="921"/>
      <c r="TPR73" s="921"/>
      <c r="TPS73" s="921"/>
      <c r="TPT73" s="921"/>
      <c r="TPU73" s="921"/>
      <c r="TPV73" s="921"/>
      <c r="TPW73" s="921"/>
      <c r="TPX73" s="921"/>
      <c r="TPY73" s="921"/>
      <c r="TPZ73" s="921"/>
      <c r="TQA73" s="921"/>
      <c r="TQB73" s="921"/>
      <c r="TQC73" s="921"/>
      <c r="TQD73" s="921"/>
      <c r="TQE73" s="921"/>
      <c r="TQF73" s="921"/>
      <c r="TQG73" s="921"/>
      <c r="TQH73" s="921"/>
      <c r="TQI73" s="921"/>
      <c r="TQJ73" s="921"/>
      <c r="TQK73" s="921"/>
      <c r="TQL73" s="921"/>
      <c r="TQM73" s="921"/>
      <c r="TQN73" s="921"/>
      <c r="TQO73" s="921"/>
      <c r="TQP73" s="921"/>
      <c r="TQQ73" s="921"/>
      <c r="TQR73" s="921"/>
      <c r="TQS73" s="921"/>
      <c r="TQT73" s="921"/>
      <c r="TQU73" s="921"/>
      <c r="TQV73" s="921"/>
      <c r="TQW73" s="921"/>
      <c r="TQX73" s="921"/>
      <c r="TQY73" s="921"/>
      <c r="TQZ73" s="921"/>
      <c r="TRA73" s="921"/>
      <c r="TRB73" s="921"/>
      <c r="TRC73" s="921"/>
      <c r="TRD73" s="921"/>
      <c r="TRE73" s="921"/>
      <c r="TRF73" s="921"/>
      <c r="TRG73" s="921"/>
      <c r="TRH73" s="921"/>
      <c r="TRI73" s="921"/>
      <c r="TRJ73" s="921"/>
      <c r="TRK73" s="921"/>
      <c r="TRL73" s="921"/>
      <c r="TRM73" s="921"/>
      <c r="TRN73" s="921"/>
      <c r="TRO73" s="921"/>
      <c r="TRP73" s="921"/>
      <c r="TRQ73" s="921"/>
      <c r="TRR73" s="921"/>
      <c r="TRS73" s="921"/>
      <c r="TRT73" s="921"/>
      <c r="TRU73" s="921"/>
      <c r="TRV73" s="921"/>
      <c r="TRW73" s="921"/>
      <c r="TRX73" s="921"/>
      <c r="TRY73" s="921"/>
      <c r="TRZ73" s="921"/>
      <c r="TSA73" s="921"/>
      <c r="TSB73" s="921"/>
      <c r="TSC73" s="921"/>
      <c r="TSD73" s="921"/>
      <c r="TSE73" s="921"/>
      <c r="TSF73" s="921"/>
      <c r="TSG73" s="921"/>
      <c r="TSH73" s="921"/>
      <c r="TSI73" s="921"/>
      <c r="TSJ73" s="921"/>
      <c r="TSK73" s="921"/>
      <c r="TSL73" s="921"/>
      <c r="TSM73" s="921"/>
      <c r="TSN73" s="921"/>
      <c r="TSO73" s="921"/>
      <c r="TSP73" s="921"/>
      <c r="TSQ73" s="921"/>
      <c r="TSR73" s="921"/>
      <c r="TSS73" s="921"/>
      <c r="TST73" s="921"/>
      <c r="TSU73" s="921"/>
      <c r="TSV73" s="921"/>
      <c r="TSW73" s="921"/>
      <c r="TSX73" s="921"/>
      <c r="TSY73" s="921"/>
      <c r="TSZ73" s="921"/>
      <c r="TTA73" s="921"/>
      <c r="TTB73" s="921"/>
      <c r="TTC73" s="921"/>
      <c r="TTD73" s="921"/>
      <c r="TTE73" s="921"/>
      <c r="TTF73" s="921"/>
      <c r="TTG73" s="921"/>
      <c r="TTH73" s="921"/>
      <c r="TTI73" s="921"/>
      <c r="TTJ73" s="921"/>
      <c r="TTK73" s="921"/>
      <c r="TTL73" s="921"/>
      <c r="TTM73" s="921"/>
      <c r="TTN73" s="921"/>
      <c r="TTO73" s="921"/>
      <c r="TTP73" s="921"/>
      <c r="TTQ73" s="921"/>
      <c r="TTR73" s="921"/>
      <c r="TTS73" s="921"/>
      <c r="TTT73" s="921"/>
      <c r="TTU73" s="921"/>
      <c r="TTV73" s="921"/>
      <c r="TTW73" s="921"/>
      <c r="TTX73" s="921"/>
      <c r="TTY73" s="921"/>
      <c r="TTZ73" s="921"/>
      <c r="TUA73" s="921"/>
      <c r="TUB73" s="921"/>
      <c r="TUC73" s="921"/>
      <c r="TUD73" s="921"/>
      <c r="TUE73" s="921"/>
      <c r="TUF73" s="921"/>
      <c r="TUG73" s="921"/>
      <c r="TUH73" s="921"/>
      <c r="TUI73" s="921"/>
      <c r="TUJ73" s="921"/>
      <c r="TUK73" s="921"/>
      <c r="TUL73" s="921"/>
      <c r="TUM73" s="921"/>
      <c r="TUN73" s="921"/>
      <c r="TUO73" s="921"/>
      <c r="TUP73" s="921"/>
      <c r="TUQ73" s="921"/>
      <c r="TUR73" s="921"/>
      <c r="TUS73" s="921"/>
      <c r="TUT73" s="921"/>
      <c r="TUU73" s="921"/>
      <c r="TUV73" s="921"/>
      <c r="TUW73" s="921"/>
      <c r="TUX73" s="921"/>
      <c r="TUY73" s="921"/>
      <c r="TUZ73" s="921"/>
      <c r="TVA73" s="921"/>
      <c r="TVB73" s="921"/>
      <c r="TVC73" s="921"/>
      <c r="TVD73" s="921"/>
      <c r="TVE73" s="921"/>
      <c r="TVF73" s="921"/>
      <c r="TVG73" s="921"/>
      <c r="TVH73" s="921"/>
      <c r="TVI73" s="921"/>
      <c r="TVJ73" s="921"/>
      <c r="TVK73" s="921"/>
      <c r="TVL73" s="921"/>
      <c r="TVM73" s="921"/>
      <c r="TVN73" s="921"/>
      <c r="TVO73" s="921"/>
      <c r="TVP73" s="921"/>
      <c r="TVQ73" s="921"/>
      <c r="TVR73" s="921"/>
      <c r="TVS73" s="921"/>
      <c r="TVT73" s="921"/>
      <c r="TVU73" s="921"/>
      <c r="TVV73" s="921"/>
      <c r="TVW73" s="921"/>
      <c r="TVX73" s="921"/>
      <c r="TVY73" s="921"/>
      <c r="TVZ73" s="921"/>
      <c r="TWA73" s="921"/>
      <c r="TWB73" s="921"/>
      <c r="TWC73" s="921"/>
      <c r="TWD73" s="921"/>
      <c r="TWE73" s="921"/>
      <c r="TWF73" s="921"/>
      <c r="TWG73" s="921"/>
      <c r="TWH73" s="921"/>
      <c r="TWI73" s="921"/>
      <c r="TWJ73" s="921"/>
      <c r="TWK73" s="921"/>
      <c r="TWL73" s="921"/>
      <c r="TWM73" s="921"/>
      <c r="TWN73" s="921"/>
      <c r="TWO73" s="921"/>
      <c r="TWP73" s="921"/>
      <c r="TWQ73" s="921"/>
      <c r="TWR73" s="921"/>
      <c r="TWS73" s="921"/>
      <c r="TWT73" s="921"/>
      <c r="TWU73" s="921"/>
      <c r="TWV73" s="921"/>
      <c r="TWW73" s="921"/>
      <c r="TWX73" s="921"/>
      <c r="TWY73" s="921"/>
      <c r="TWZ73" s="921"/>
      <c r="TXA73" s="921"/>
      <c r="TXB73" s="921"/>
      <c r="TXC73" s="921"/>
      <c r="TXD73" s="921"/>
      <c r="TXE73" s="921"/>
      <c r="TXF73" s="921"/>
      <c r="TXG73" s="921"/>
      <c r="TXH73" s="921"/>
      <c r="TXI73" s="921"/>
      <c r="TXJ73" s="921"/>
      <c r="TXK73" s="921"/>
      <c r="TXL73" s="921"/>
      <c r="TXM73" s="921"/>
      <c r="TXN73" s="921"/>
      <c r="TXO73" s="921"/>
      <c r="TXP73" s="921"/>
      <c r="TXQ73" s="921"/>
      <c r="TXR73" s="921"/>
      <c r="TXS73" s="921"/>
      <c r="TXT73" s="921"/>
      <c r="TXU73" s="921"/>
      <c r="TXV73" s="921"/>
      <c r="TXW73" s="921"/>
      <c r="TXX73" s="921"/>
      <c r="TXY73" s="921"/>
      <c r="TXZ73" s="921"/>
      <c r="TYA73" s="921"/>
      <c r="TYB73" s="921"/>
      <c r="TYC73" s="921"/>
      <c r="TYD73" s="921"/>
      <c r="TYE73" s="921"/>
      <c r="TYF73" s="921"/>
      <c r="TYG73" s="921"/>
      <c r="TYH73" s="921"/>
      <c r="TYI73" s="921"/>
      <c r="TYJ73" s="921"/>
      <c r="TYK73" s="921"/>
      <c r="TYL73" s="921"/>
      <c r="TYM73" s="921"/>
      <c r="TYN73" s="921"/>
      <c r="TYO73" s="921"/>
      <c r="TYP73" s="921"/>
      <c r="TYQ73" s="921"/>
      <c r="TYR73" s="921"/>
      <c r="TYS73" s="921"/>
      <c r="TYT73" s="921"/>
      <c r="TYU73" s="921"/>
      <c r="TYV73" s="921"/>
      <c r="TYW73" s="921"/>
      <c r="TYX73" s="921"/>
      <c r="TYY73" s="921"/>
      <c r="TYZ73" s="921"/>
      <c r="TZA73" s="921"/>
      <c r="TZB73" s="921"/>
      <c r="TZC73" s="921"/>
      <c r="TZD73" s="921"/>
      <c r="TZE73" s="921"/>
      <c r="TZF73" s="921"/>
      <c r="TZG73" s="921"/>
      <c r="TZH73" s="921"/>
      <c r="TZI73" s="921"/>
      <c r="TZJ73" s="921"/>
      <c r="TZK73" s="921"/>
      <c r="TZL73" s="921"/>
      <c r="TZM73" s="921"/>
      <c r="TZN73" s="921"/>
      <c r="TZO73" s="921"/>
      <c r="TZP73" s="921"/>
      <c r="TZQ73" s="921"/>
      <c r="TZR73" s="921"/>
      <c r="TZS73" s="921"/>
      <c r="TZT73" s="921"/>
      <c r="TZU73" s="921"/>
      <c r="TZV73" s="921"/>
      <c r="TZW73" s="921"/>
      <c r="TZX73" s="921"/>
      <c r="TZY73" s="921"/>
      <c r="TZZ73" s="921"/>
      <c r="UAA73" s="921"/>
      <c r="UAB73" s="921"/>
      <c r="UAC73" s="921"/>
      <c r="UAD73" s="921"/>
      <c r="UAE73" s="921"/>
      <c r="UAF73" s="921"/>
      <c r="UAG73" s="921"/>
      <c r="UAH73" s="921"/>
      <c r="UAI73" s="921"/>
      <c r="UAJ73" s="921"/>
      <c r="UAK73" s="921"/>
      <c r="UAL73" s="921"/>
      <c r="UAM73" s="921"/>
      <c r="UAN73" s="921"/>
      <c r="UAO73" s="921"/>
      <c r="UAP73" s="921"/>
      <c r="UAQ73" s="921"/>
      <c r="UAR73" s="921"/>
      <c r="UAS73" s="921"/>
      <c r="UAT73" s="921"/>
      <c r="UAU73" s="921"/>
      <c r="UAV73" s="921"/>
      <c r="UAW73" s="921"/>
      <c r="UAX73" s="921"/>
      <c r="UAY73" s="921"/>
      <c r="UAZ73" s="921"/>
      <c r="UBA73" s="921"/>
      <c r="UBB73" s="921"/>
      <c r="UBC73" s="921"/>
      <c r="UBD73" s="921"/>
      <c r="UBE73" s="921"/>
      <c r="UBF73" s="921"/>
      <c r="UBG73" s="921"/>
      <c r="UBH73" s="921"/>
      <c r="UBI73" s="921"/>
      <c r="UBJ73" s="921"/>
      <c r="UBK73" s="921"/>
      <c r="UBL73" s="921"/>
      <c r="UBM73" s="921"/>
      <c r="UBN73" s="921"/>
      <c r="UBO73" s="921"/>
      <c r="UBP73" s="921"/>
      <c r="UBQ73" s="921"/>
      <c r="UBR73" s="921"/>
      <c r="UBS73" s="921"/>
      <c r="UBT73" s="921"/>
      <c r="UBU73" s="921"/>
      <c r="UBV73" s="921"/>
      <c r="UBW73" s="921"/>
      <c r="UBX73" s="921"/>
      <c r="UBY73" s="921"/>
      <c r="UBZ73" s="921"/>
      <c r="UCA73" s="921"/>
      <c r="UCB73" s="921"/>
      <c r="UCC73" s="921"/>
      <c r="UCD73" s="921"/>
      <c r="UCE73" s="921"/>
      <c r="UCF73" s="921"/>
      <c r="UCG73" s="921"/>
      <c r="UCH73" s="921"/>
      <c r="UCI73" s="921"/>
      <c r="UCJ73" s="921"/>
      <c r="UCK73" s="921"/>
      <c r="UCL73" s="921"/>
      <c r="UCM73" s="921"/>
      <c r="UCN73" s="921"/>
      <c r="UCO73" s="921"/>
      <c r="UCP73" s="921"/>
      <c r="UCQ73" s="921"/>
      <c r="UCR73" s="921"/>
      <c r="UCS73" s="921"/>
      <c r="UCT73" s="921"/>
      <c r="UCU73" s="921"/>
      <c r="UCV73" s="921"/>
      <c r="UCW73" s="921"/>
      <c r="UCX73" s="921"/>
      <c r="UCY73" s="921"/>
      <c r="UCZ73" s="921"/>
      <c r="UDA73" s="921"/>
      <c r="UDB73" s="921"/>
      <c r="UDC73" s="921"/>
      <c r="UDD73" s="921"/>
      <c r="UDE73" s="921"/>
      <c r="UDF73" s="921"/>
      <c r="UDG73" s="921"/>
      <c r="UDH73" s="921"/>
      <c r="UDI73" s="921"/>
      <c r="UDJ73" s="921"/>
      <c r="UDK73" s="921"/>
      <c r="UDL73" s="921"/>
      <c r="UDM73" s="921"/>
      <c r="UDN73" s="921"/>
      <c r="UDO73" s="921"/>
      <c r="UDP73" s="921"/>
      <c r="UDQ73" s="921"/>
      <c r="UDR73" s="921"/>
      <c r="UDS73" s="921"/>
      <c r="UDT73" s="921"/>
      <c r="UDU73" s="921"/>
      <c r="UDV73" s="921"/>
      <c r="UDW73" s="921"/>
      <c r="UDX73" s="921"/>
      <c r="UDY73" s="921"/>
      <c r="UDZ73" s="921"/>
      <c r="UEA73" s="921"/>
      <c r="UEB73" s="921"/>
      <c r="UEC73" s="921"/>
      <c r="UED73" s="921"/>
      <c r="UEE73" s="921"/>
      <c r="UEF73" s="921"/>
      <c r="UEG73" s="921"/>
      <c r="UEH73" s="921"/>
      <c r="UEI73" s="921"/>
      <c r="UEJ73" s="921"/>
      <c r="UEK73" s="921"/>
      <c r="UEL73" s="921"/>
      <c r="UEM73" s="921"/>
      <c r="UEN73" s="921"/>
      <c r="UEO73" s="921"/>
      <c r="UEP73" s="921"/>
      <c r="UEQ73" s="921"/>
      <c r="UER73" s="921"/>
      <c r="UES73" s="921"/>
      <c r="UET73" s="921"/>
      <c r="UEU73" s="921"/>
      <c r="UEV73" s="921"/>
      <c r="UEW73" s="921"/>
      <c r="UEX73" s="921"/>
      <c r="UEY73" s="921"/>
      <c r="UEZ73" s="921"/>
      <c r="UFA73" s="921"/>
      <c r="UFB73" s="921"/>
      <c r="UFC73" s="921"/>
      <c r="UFD73" s="921"/>
      <c r="UFE73" s="921"/>
      <c r="UFF73" s="921"/>
      <c r="UFG73" s="921"/>
      <c r="UFH73" s="921"/>
      <c r="UFI73" s="921"/>
      <c r="UFJ73" s="921"/>
      <c r="UFK73" s="921"/>
      <c r="UFL73" s="921"/>
      <c r="UFM73" s="921"/>
      <c r="UFN73" s="921"/>
      <c r="UFO73" s="921"/>
      <c r="UFP73" s="921"/>
      <c r="UFQ73" s="921"/>
      <c r="UFR73" s="921"/>
      <c r="UFS73" s="921"/>
      <c r="UFT73" s="921"/>
      <c r="UFU73" s="921"/>
      <c r="UFV73" s="921"/>
      <c r="UFW73" s="921"/>
      <c r="UFX73" s="921"/>
      <c r="UFY73" s="921"/>
      <c r="UFZ73" s="921"/>
      <c r="UGA73" s="921"/>
      <c r="UGB73" s="921"/>
      <c r="UGC73" s="921"/>
      <c r="UGD73" s="921"/>
      <c r="UGE73" s="921"/>
      <c r="UGF73" s="921"/>
      <c r="UGG73" s="921"/>
      <c r="UGH73" s="921"/>
      <c r="UGI73" s="921"/>
      <c r="UGJ73" s="921"/>
      <c r="UGK73" s="921"/>
      <c r="UGL73" s="921"/>
      <c r="UGM73" s="921"/>
      <c r="UGN73" s="921"/>
      <c r="UGO73" s="921"/>
      <c r="UGP73" s="921"/>
      <c r="UGQ73" s="921"/>
      <c r="UGR73" s="921"/>
      <c r="UGS73" s="921"/>
      <c r="UGT73" s="921"/>
      <c r="UGU73" s="921"/>
      <c r="UGV73" s="921"/>
      <c r="UGW73" s="921"/>
      <c r="UGX73" s="921"/>
      <c r="UGY73" s="921"/>
      <c r="UGZ73" s="921"/>
      <c r="UHA73" s="921"/>
      <c r="UHB73" s="921"/>
      <c r="UHC73" s="921"/>
      <c r="UHD73" s="921"/>
      <c r="UHE73" s="921"/>
      <c r="UHF73" s="921"/>
      <c r="UHG73" s="921"/>
      <c r="UHH73" s="921"/>
      <c r="UHI73" s="921"/>
      <c r="UHJ73" s="921"/>
      <c r="UHK73" s="921"/>
      <c r="UHL73" s="921"/>
      <c r="UHM73" s="921"/>
      <c r="UHN73" s="921"/>
      <c r="UHO73" s="921"/>
      <c r="UHP73" s="921"/>
      <c r="UHQ73" s="921"/>
      <c r="UHR73" s="921"/>
      <c r="UHS73" s="921"/>
      <c r="UHT73" s="921"/>
      <c r="UHU73" s="921"/>
      <c r="UHV73" s="921"/>
      <c r="UHW73" s="921"/>
      <c r="UHX73" s="921"/>
      <c r="UHY73" s="921"/>
      <c r="UHZ73" s="921"/>
      <c r="UIA73" s="921"/>
      <c r="UIB73" s="921"/>
      <c r="UIC73" s="921"/>
      <c r="UID73" s="921"/>
      <c r="UIE73" s="921"/>
      <c r="UIF73" s="921"/>
      <c r="UIG73" s="921"/>
      <c r="UIH73" s="921"/>
      <c r="UII73" s="921"/>
      <c r="UIJ73" s="921"/>
      <c r="UIK73" s="921"/>
      <c r="UIL73" s="921"/>
      <c r="UIM73" s="921"/>
      <c r="UIN73" s="921"/>
      <c r="UIO73" s="921"/>
      <c r="UIP73" s="921"/>
      <c r="UIQ73" s="921"/>
      <c r="UIR73" s="921"/>
      <c r="UIS73" s="921"/>
      <c r="UIT73" s="921"/>
      <c r="UIU73" s="921"/>
      <c r="UIV73" s="921"/>
      <c r="UIW73" s="921"/>
      <c r="UIX73" s="921"/>
      <c r="UIY73" s="921"/>
      <c r="UIZ73" s="921"/>
      <c r="UJA73" s="921"/>
      <c r="UJB73" s="921"/>
      <c r="UJC73" s="921"/>
      <c r="UJD73" s="921"/>
      <c r="UJE73" s="921"/>
      <c r="UJF73" s="921"/>
      <c r="UJG73" s="921"/>
      <c r="UJH73" s="921"/>
      <c r="UJI73" s="921"/>
      <c r="UJJ73" s="921"/>
      <c r="UJK73" s="921"/>
      <c r="UJL73" s="921"/>
      <c r="UJM73" s="921"/>
      <c r="UJN73" s="921"/>
      <c r="UJO73" s="921"/>
      <c r="UJP73" s="921"/>
      <c r="UJQ73" s="921"/>
      <c r="UJR73" s="921"/>
      <c r="UJS73" s="921"/>
      <c r="UJT73" s="921"/>
      <c r="UJU73" s="921"/>
      <c r="UJV73" s="921"/>
      <c r="UJW73" s="921"/>
      <c r="UJX73" s="921"/>
      <c r="UJY73" s="921"/>
      <c r="UJZ73" s="921"/>
      <c r="UKA73" s="921"/>
      <c r="UKB73" s="921"/>
      <c r="UKC73" s="921"/>
      <c r="UKD73" s="921"/>
      <c r="UKE73" s="921"/>
      <c r="UKF73" s="921"/>
      <c r="UKG73" s="921"/>
      <c r="UKH73" s="921"/>
      <c r="UKI73" s="921"/>
      <c r="UKJ73" s="921"/>
      <c r="UKK73" s="921"/>
      <c r="UKL73" s="921"/>
      <c r="UKM73" s="921"/>
      <c r="UKN73" s="921"/>
      <c r="UKO73" s="921"/>
      <c r="UKP73" s="921"/>
      <c r="UKQ73" s="921"/>
      <c r="UKR73" s="921"/>
      <c r="UKS73" s="921"/>
      <c r="UKT73" s="921"/>
      <c r="UKU73" s="921"/>
      <c r="UKV73" s="921"/>
      <c r="UKW73" s="921"/>
      <c r="UKX73" s="921"/>
      <c r="UKY73" s="921"/>
      <c r="UKZ73" s="921"/>
      <c r="ULA73" s="921"/>
      <c r="ULB73" s="921"/>
      <c r="ULC73" s="921"/>
      <c r="ULD73" s="921"/>
      <c r="ULE73" s="921"/>
      <c r="ULF73" s="921"/>
      <c r="ULG73" s="921"/>
      <c r="ULH73" s="921"/>
      <c r="ULI73" s="921"/>
      <c r="ULJ73" s="921"/>
      <c r="ULK73" s="921"/>
      <c r="ULL73" s="921"/>
      <c r="ULM73" s="921"/>
      <c r="ULN73" s="921"/>
      <c r="ULO73" s="921"/>
      <c r="ULP73" s="921"/>
      <c r="ULQ73" s="921"/>
      <c r="ULR73" s="921"/>
      <c r="ULS73" s="921"/>
      <c r="ULT73" s="921"/>
      <c r="ULU73" s="921"/>
      <c r="ULV73" s="921"/>
      <c r="ULW73" s="921"/>
      <c r="ULX73" s="921"/>
      <c r="ULY73" s="921"/>
      <c r="ULZ73" s="921"/>
      <c r="UMA73" s="921"/>
      <c r="UMB73" s="921"/>
      <c r="UMC73" s="921"/>
      <c r="UMD73" s="921"/>
      <c r="UME73" s="921"/>
      <c r="UMF73" s="921"/>
      <c r="UMG73" s="921"/>
      <c r="UMH73" s="921"/>
      <c r="UMI73" s="921"/>
      <c r="UMJ73" s="921"/>
      <c r="UMK73" s="921"/>
      <c r="UML73" s="921"/>
      <c r="UMM73" s="921"/>
      <c r="UMN73" s="921"/>
      <c r="UMO73" s="921"/>
      <c r="UMP73" s="921"/>
      <c r="UMQ73" s="921"/>
      <c r="UMR73" s="921"/>
      <c r="UMS73" s="921"/>
      <c r="UMT73" s="921"/>
      <c r="UMU73" s="921"/>
      <c r="UMV73" s="921"/>
      <c r="UMW73" s="921"/>
      <c r="UMX73" s="921"/>
      <c r="UMY73" s="921"/>
      <c r="UMZ73" s="921"/>
      <c r="UNA73" s="921"/>
      <c r="UNB73" s="921"/>
      <c r="UNC73" s="921"/>
      <c r="UND73" s="921"/>
      <c r="UNE73" s="921"/>
      <c r="UNF73" s="921"/>
      <c r="UNG73" s="921"/>
      <c r="UNH73" s="921"/>
      <c r="UNI73" s="921"/>
      <c r="UNJ73" s="921"/>
      <c r="UNK73" s="921"/>
      <c r="UNL73" s="921"/>
      <c r="UNM73" s="921"/>
      <c r="UNN73" s="921"/>
      <c r="UNO73" s="921"/>
      <c r="UNP73" s="921"/>
      <c r="UNQ73" s="921"/>
      <c r="UNR73" s="921"/>
      <c r="UNS73" s="921"/>
      <c r="UNT73" s="921"/>
      <c r="UNU73" s="921"/>
      <c r="UNV73" s="921"/>
      <c r="UNW73" s="921"/>
      <c r="UNX73" s="921"/>
      <c r="UNY73" s="921"/>
      <c r="UNZ73" s="921"/>
      <c r="UOA73" s="921"/>
      <c r="UOB73" s="921"/>
      <c r="UOC73" s="921"/>
      <c r="UOD73" s="921"/>
      <c r="UOE73" s="921"/>
      <c r="UOF73" s="921"/>
      <c r="UOG73" s="921"/>
      <c r="UOH73" s="921"/>
      <c r="UOI73" s="921"/>
      <c r="UOJ73" s="921"/>
      <c r="UOK73" s="921"/>
      <c r="UOL73" s="921"/>
      <c r="UOM73" s="921"/>
      <c r="UON73" s="921"/>
      <c r="UOO73" s="921"/>
      <c r="UOP73" s="921"/>
      <c r="UOQ73" s="921"/>
      <c r="UOR73" s="921"/>
      <c r="UOS73" s="921"/>
      <c r="UOT73" s="921"/>
      <c r="UOU73" s="921"/>
      <c r="UOV73" s="921"/>
      <c r="UOW73" s="921"/>
      <c r="UOX73" s="921"/>
      <c r="UOY73" s="921"/>
      <c r="UOZ73" s="921"/>
      <c r="UPA73" s="921"/>
      <c r="UPB73" s="921"/>
      <c r="UPC73" s="921"/>
      <c r="UPD73" s="921"/>
      <c r="UPE73" s="921"/>
      <c r="UPF73" s="921"/>
      <c r="UPG73" s="921"/>
      <c r="UPH73" s="921"/>
      <c r="UPI73" s="921"/>
      <c r="UPJ73" s="921"/>
      <c r="UPK73" s="921"/>
      <c r="UPL73" s="921"/>
      <c r="UPM73" s="921"/>
      <c r="UPN73" s="921"/>
      <c r="UPO73" s="921"/>
      <c r="UPP73" s="921"/>
      <c r="UPQ73" s="921"/>
      <c r="UPR73" s="921"/>
      <c r="UPS73" s="921"/>
      <c r="UPT73" s="921"/>
      <c r="UPU73" s="921"/>
      <c r="UPV73" s="921"/>
      <c r="UPW73" s="921"/>
      <c r="UPX73" s="921"/>
      <c r="UPY73" s="921"/>
      <c r="UPZ73" s="921"/>
      <c r="UQA73" s="921"/>
      <c r="UQB73" s="921"/>
      <c r="UQC73" s="921"/>
      <c r="UQD73" s="921"/>
      <c r="UQE73" s="921"/>
      <c r="UQF73" s="921"/>
      <c r="UQG73" s="921"/>
      <c r="UQH73" s="921"/>
      <c r="UQI73" s="921"/>
      <c r="UQJ73" s="921"/>
      <c r="UQK73" s="921"/>
      <c r="UQL73" s="921"/>
      <c r="UQM73" s="921"/>
      <c r="UQN73" s="921"/>
      <c r="UQO73" s="921"/>
      <c r="UQP73" s="921"/>
      <c r="UQQ73" s="921"/>
      <c r="UQR73" s="921"/>
      <c r="UQS73" s="921"/>
      <c r="UQT73" s="921"/>
      <c r="UQU73" s="921"/>
      <c r="UQV73" s="921"/>
      <c r="UQW73" s="921"/>
      <c r="UQX73" s="921"/>
      <c r="UQY73" s="921"/>
      <c r="UQZ73" s="921"/>
      <c r="URA73" s="921"/>
      <c r="URB73" s="921"/>
      <c r="URC73" s="921"/>
      <c r="URD73" s="921"/>
      <c r="URE73" s="921"/>
      <c r="URF73" s="921"/>
      <c r="URG73" s="921"/>
      <c r="URH73" s="921"/>
      <c r="URI73" s="921"/>
      <c r="URJ73" s="921"/>
      <c r="URK73" s="921"/>
      <c r="URL73" s="921"/>
      <c r="URM73" s="921"/>
      <c r="URN73" s="921"/>
      <c r="URO73" s="921"/>
      <c r="URP73" s="921"/>
      <c r="URQ73" s="921"/>
      <c r="URR73" s="921"/>
      <c r="URS73" s="921"/>
      <c r="URT73" s="921"/>
      <c r="URU73" s="921"/>
      <c r="URV73" s="921"/>
      <c r="URW73" s="921"/>
      <c r="URX73" s="921"/>
      <c r="URY73" s="921"/>
      <c r="URZ73" s="921"/>
      <c r="USA73" s="921"/>
      <c r="USB73" s="921"/>
      <c r="USC73" s="921"/>
      <c r="USD73" s="921"/>
      <c r="USE73" s="921"/>
      <c r="USF73" s="921"/>
      <c r="USG73" s="921"/>
      <c r="USH73" s="921"/>
      <c r="USI73" s="921"/>
      <c r="USJ73" s="921"/>
      <c r="USK73" s="921"/>
      <c r="USL73" s="921"/>
      <c r="USM73" s="921"/>
      <c r="USN73" s="921"/>
      <c r="USO73" s="921"/>
      <c r="USP73" s="921"/>
      <c r="USQ73" s="921"/>
      <c r="USR73" s="921"/>
      <c r="USS73" s="921"/>
      <c r="UST73" s="921"/>
      <c r="USU73" s="921"/>
      <c r="USV73" s="921"/>
      <c r="USW73" s="921"/>
      <c r="USX73" s="921"/>
      <c r="USY73" s="921"/>
      <c r="USZ73" s="921"/>
      <c r="UTA73" s="921"/>
      <c r="UTB73" s="921"/>
      <c r="UTC73" s="921"/>
      <c r="UTD73" s="921"/>
      <c r="UTE73" s="921"/>
      <c r="UTF73" s="921"/>
      <c r="UTG73" s="921"/>
      <c r="UTH73" s="921"/>
      <c r="UTI73" s="921"/>
      <c r="UTJ73" s="921"/>
      <c r="UTK73" s="921"/>
      <c r="UTL73" s="921"/>
      <c r="UTM73" s="921"/>
      <c r="UTN73" s="921"/>
      <c r="UTO73" s="921"/>
      <c r="UTP73" s="921"/>
      <c r="UTQ73" s="921"/>
      <c r="UTR73" s="921"/>
      <c r="UTS73" s="921"/>
      <c r="UTT73" s="921"/>
      <c r="UTU73" s="921"/>
      <c r="UTV73" s="921"/>
      <c r="UTW73" s="921"/>
      <c r="UTX73" s="921"/>
      <c r="UTY73" s="921"/>
      <c r="UTZ73" s="921"/>
      <c r="UUA73" s="921"/>
      <c r="UUB73" s="921"/>
      <c r="UUC73" s="921"/>
      <c r="UUD73" s="921"/>
      <c r="UUE73" s="921"/>
      <c r="UUF73" s="921"/>
      <c r="UUG73" s="921"/>
      <c r="UUH73" s="921"/>
      <c r="UUI73" s="921"/>
      <c r="UUJ73" s="921"/>
      <c r="UUK73" s="921"/>
      <c r="UUL73" s="921"/>
      <c r="UUM73" s="921"/>
      <c r="UUN73" s="921"/>
      <c r="UUO73" s="921"/>
      <c r="UUP73" s="921"/>
      <c r="UUQ73" s="921"/>
      <c r="UUR73" s="921"/>
      <c r="UUS73" s="921"/>
      <c r="UUT73" s="921"/>
      <c r="UUU73" s="921"/>
      <c r="UUV73" s="921"/>
      <c r="UUW73" s="921"/>
      <c r="UUX73" s="921"/>
      <c r="UUY73" s="921"/>
      <c r="UUZ73" s="921"/>
      <c r="UVA73" s="921"/>
      <c r="UVB73" s="921"/>
      <c r="UVC73" s="921"/>
      <c r="UVD73" s="921"/>
      <c r="UVE73" s="921"/>
      <c r="UVF73" s="921"/>
      <c r="UVG73" s="921"/>
      <c r="UVH73" s="921"/>
      <c r="UVI73" s="921"/>
      <c r="UVJ73" s="921"/>
      <c r="UVK73" s="921"/>
      <c r="UVL73" s="921"/>
      <c r="UVM73" s="921"/>
      <c r="UVN73" s="921"/>
      <c r="UVO73" s="921"/>
      <c r="UVP73" s="921"/>
      <c r="UVQ73" s="921"/>
      <c r="UVR73" s="921"/>
      <c r="UVS73" s="921"/>
      <c r="UVT73" s="921"/>
      <c r="UVU73" s="921"/>
      <c r="UVV73" s="921"/>
      <c r="UVW73" s="921"/>
      <c r="UVX73" s="921"/>
      <c r="UVY73" s="921"/>
      <c r="UVZ73" s="921"/>
      <c r="UWA73" s="921"/>
      <c r="UWB73" s="921"/>
      <c r="UWC73" s="921"/>
      <c r="UWD73" s="921"/>
      <c r="UWE73" s="921"/>
      <c r="UWF73" s="921"/>
      <c r="UWG73" s="921"/>
      <c r="UWH73" s="921"/>
      <c r="UWI73" s="921"/>
      <c r="UWJ73" s="921"/>
      <c r="UWK73" s="921"/>
      <c r="UWL73" s="921"/>
      <c r="UWM73" s="921"/>
      <c r="UWN73" s="921"/>
      <c r="UWO73" s="921"/>
      <c r="UWP73" s="921"/>
      <c r="UWQ73" s="921"/>
      <c r="UWR73" s="921"/>
      <c r="UWS73" s="921"/>
      <c r="UWT73" s="921"/>
      <c r="UWU73" s="921"/>
      <c r="UWV73" s="921"/>
      <c r="UWW73" s="921"/>
      <c r="UWX73" s="921"/>
      <c r="UWY73" s="921"/>
      <c r="UWZ73" s="921"/>
      <c r="UXA73" s="921"/>
      <c r="UXB73" s="921"/>
      <c r="UXC73" s="921"/>
      <c r="UXD73" s="921"/>
      <c r="UXE73" s="921"/>
      <c r="UXF73" s="921"/>
      <c r="UXG73" s="921"/>
      <c r="UXH73" s="921"/>
      <c r="UXI73" s="921"/>
      <c r="UXJ73" s="921"/>
      <c r="UXK73" s="921"/>
      <c r="UXL73" s="921"/>
      <c r="UXM73" s="921"/>
      <c r="UXN73" s="921"/>
      <c r="UXO73" s="921"/>
      <c r="UXP73" s="921"/>
      <c r="UXQ73" s="921"/>
      <c r="UXR73" s="921"/>
      <c r="UXS73" s="921"/>
      <c r="UXT73" s="921"/>
      <c r="UXU73" s="921"/>
      <c r="UXV73" s="921"/>
      <c r="UXW73" s="921"/>
      <c r="UXX73" s="921"/>
      <c r="UXY73" s="921"/>
      <c r="UXZ73" s="921"/>
      <c r="UYA73" s="921"/>
      <c r="UYB73" s="921"/>
      <c r="UYC73" s="921"/>
      <c r="UYD73" s="921"/>
      <c r="UYE73" s="921"/>
      <c r="UYF73" s="921"/>
      <c r="UYG73" s="921"/>
      <c r="UYH73" s="921"/>
      <c r="UYI73" s="921"/>
      <c r="UYJ73" s="921"/>
      <c r="UYK73" s="921"/>
      <c r="UYL73" s="921"/>
      <c r="UYM73" s="921"/>
      <c r="UYN73" s="921"/>
      <c r="UYO73" s="921"/>
      <c r="UYP73" s="921"/>
      <c r="UYQ73" s="921"/>
      <c r="UYR73" s="921"/>
      <c r="UYS73" s="921"/>
      <c r="UYT73" s="921"/>
      <c r="UYU73" s="921"/>
      <c r="UYV73" s="921"/>
      <c r="UYW73" s="921"/>
      <c r="UYX73" s="921"/>
      <c r="UYY73" s="921"/>
      <c r="UYZ73" s="921"/>
      <c r="UZA73" s="921"/>
      <c r="UZB73" s="921"/>
      <c r="UZC73" s="921"/>
      <c r="UZD73" s="921"/>
      <c r="UZE73" s="921"/>
      <c r="UZF73" s="921"/>
      <c r="UZG73" s="921"/>
      <c r="UZH73" s="921"/>
      <c r="UZI73" s="921"/>
      <c r="UZJ73" s="921"/>
      <c r="UZK73" s="921"/>
      <c r="UZL73" s="921"/>
      <c r="UZM73" s="921"/>
      <c r="UZN73" s="921"/>
      <c r="UZO73" s="921"/>
      <c r="UZP73" s="921"/>
      <c r="UZQ73" s="921"/>
      <c r="UZR73" s="921"/>
      <c r="UZS73" s="921"/>
      <c r="UZT73" s="921"/>
      <c r="UZU73" s="921"/>
      <c r="UZV73" s="921"/>
      <c r="UZW73" s="921"/>
      <c r="UZX73" s="921"/>
      <c r="UZY73" s="921"/>
      <c r="UZZ73" s="921"/>
      <c r="VAA73" s="921"/>
      <c r="VAB73" s="921"/>
      <c r="VAC73" s="921"/>
      <c r="VAD73" s="921"/>
      <c r="VAE73" s="921"/>
      <c r="VAF73" s="921"/>
      <c r="VAG73" s="921"/>
      <c r="VAH73" s="921"/>
      <c r="VAI73" s="921"/>
      <c r="VAJ73" s="921"/>
      <c r="VAK73" s="921"/>
      <c r="VAL73" s="921"/>
      <c r="VAM73" s="921"/>
      <c r="VAN73" s="921"/>
      <c r="VAO73" s="921"/>
      <c r="VAP73" s="921"/>
      <c r="VAQ73" s="921"/>
      <c r="VAR73" s="921"/>
      <c r="VAS73" s="921"/>
      <c r="VAT73" s="921"/>
      <c r="VAU73" s="921"/>
      <c r="VAV73" s="921"/>
      <c r="VAW73" s="921"/>
      <c r="VAX73" s="921"/>
      <c r="VAY73" s="921"/>
      <c r="VAZ73" s="921"/>
      <c r="VBA73" s="921"/>
      <c r="VBB73" s="921"/>
      <c r="VBC73" s="921"/>
      <c r="VBD73" s="921"/>
      <c r="VBE73" s="921"/>
      <c r="VBF73" s="921"/>
      <c r="VBG73" s="921"/>
      <c r="VBH73" s="921"/>
      <c r="VBI73" s="921"/>
      <c r="VBJ73" s="921"/>
      <c r="VBK73" s="921"/>
      <c r="VBL73" s="921"/>
      <c r="VBM73" s="921"/>
      <c r="VBN73" s="921"/>
      <c r="VBO73" s="921"/>
      <c r="VBP73" s="921"/>
      <c r="VBQ73" s="921"/>
      <c r="VBR73" s="921"/>
      <c r="VBS73" s="921"/>
      <c r="VBT73" s="921"/>
      <c r="VBU73" s="921"/>
      <c r="VBV73" s="921"/>
      <c r="VBW73" s="921"/>
      <c r="VBX73" s="921"/>
      <c r="VBY73" s="921"/>
      <c r="VBZ73" s="921"/>
      <c r="VCA73" s="921"/>
      <c r="VCB73" s="921"/>
      <c r="VCC73" s="921"/>
      <c r="VCD73" s="921"/>
      <c r="VCE73" s="921"/>
      <c r="VCF73" s="921"/>
      <c r="VCG73" s="921"/>
      <c r="VCH73" s="921"/>
      <c r="VCI73" s="921"/>
      <c r="VCJ73" s="921"/>
      <c r="VCK73" s="921"/>
      <c r="VCL73" s="921"/>
      <c r="VCM73" s="921"/>
      <c r="VCN73" s="921"/>
      <c r="VCO73" s="921"/>
      <c r="VCP73" s="921"/>
      <c r="VCQ73" s="921"/>
      <c r="VCR73" s="921"/>
      <c r="VCS73" s="921"/>
      <c r="VCT73" s="921"/>
      <c r="VCU73" s="921"/>
      <c r="VCV73" s="921"/>
      <c r="VCW73" s="921"/>
      <c r="VCX73" s="921"/>
      <c r="VCY73" s="921"/>
      <c r="VCZ73" s="921"/>
      <c r="VDA73" s="921"/>
      <c r="VDB73" s="921"/>
      <c r="VDC73" s="921"/>
      <c r="VDD73" s="921"/>
      <c r="VDE73" s="921"/>
      <c r="VDF73" s="921"/>
      <c r="VDG73" s="921"/>
      <c r="VDH73" s="921"/>
      <c r="VDI73" s="921"/>
      <c r="VDJ73" s="921"/>
      <c r="VDK73" s="921"/>
      <c r="VDL73" s="921"/>
      <c r="VDM73" s="921"/>
      <c r="VDN73" s="921"/>
      <c r="VDO73" s="921"/>
      <c r="VDP73" s="921"/>
      <c r="VDQ73" s="921"/>
      <c r="VDR73" s="921"/>
      <c r="VDS73" s="921"/>
      <c r="VDT73" s="921"/>
      <c r="VDU73" s="921"/>
      <c r="VDV73" s="921"/>
      <c r="VDW73" s="921"/>
      <c r="VDX73" s="921"/>
      <c r="VDY73" s="921"/>
      <c r="VDZ73" s="921"/>
      <c r="VEA73" s="921"/>
      <c r="VEB73" s="921"/>
      <c r="VEC73" s="921"/>
      <c r="VED73" s="921"/>
      <c r="VEE73" s="921"/>
      <c r="VEF73" s="921"/>
      <c r="VEG73" s="921"/>
      <c r="VEH73" s="921"/>
      <c r="VEI73" s="921"/>
      <c r="VEJ73" s="921"/>
      <c r="VEK73" s="921"/>
      <c r="VEL73" s="921"/>
      <c r="VEM73" s="921"/>
      <c r="VEN73" s="921"/>
      <c r="VEO73" s="921"/>
      <c r="VEP73" s="921"/>
      <c r="VEQ73" s="921"/>
      <c r="VER73" s="921"/>
      <c r="VES73" s="921"/>
      <c r="VET73" s="921"/>
      <c r="VEU73" s="921"/>
      <c r="VEV73" s="921"/>
      <c r="VEW73" s="921"/>
      <c r="VEX73" s="921"/>
      <c r="VEY73" s="921"/>
      <c r="VEZ73" s="921"/>
      <c r="VFA73" s="921"/>
      <c r="VFB73" s="921"/>
      <c r="VFC73" s="921"/>
      <c r="VFD73" s="921"/>
      <c r="VFE73" s="921"/>
      <c r="VFF73" s="921"/>
      <c r="VFG73" s="921"/>
      <c r="VFH73" s="921"/>
      <c r="VFI73" s="921"/>
      <c r="VFJ73" s="921"/>
      <c r="VFK73" s="921"/>
      <c r="VFL73" s="921"/>
      <c r="VFM73" s="921"/>
      <c r="VFN73" s="921"/>
      <c r="VFO73" s="921"/>
      <c r="VFP73" s="921"/>
      <c r="VFQ73" s="921"/>
      <c r="VFR73" s="921"/>
      <c r="VFS73" s="921"/>
      <c r="VFT73" s="921"/>
      <c r="VFU73" s="921"/>
      <c r="VFV73" s="921"/>
      <c r="VFW73" s="921"/>
      <c r="VFX73" s="921"/>
      <c r="VFY73" s="921"/>
      <c r="VFZ73" s="921"/>
      <c r="VGA73" s="921"/>
      <c r="VGB73" s="921"/>
      <c r="VGC73" s="921"/>
      <c r="VGD73" s="921"/>
      <c r="VGE73" s="921"/>
      <c r="VGF73" s="921"/>
      <c r="VGG73" s="921"/>
      <c r="VGH73" s="921"/>
      <c r="VGI73" s="921"/>
      <c r="VGJ73" s="921"/>
      <c r="VGK73" s="921"/>
      <c r="VGL73" s="921"/>
      <c r="VGM73" s="921"/>
      <c r="VGN73" s="921"/>
      <c r="VGO73" s="921"/>
      <c r="VGP73" s="921"/>
      <c r="VGQ73" s="921"/>
      <c r="VGR73" s="921"/>
      <c r="VGS73" s="921"/>
      <c r="VGT73" s="921"/>
      <c r="VGU73" s="921"/>
      <c r="VGV73" s="921"/>
      <c r="VGW73" s="921"/>
      <c r="VGX73" s="921"/>
      <c r="VGY73" s="921"/>
      <c r="VGZ73" s="921"/>
      <c r="VHA73" s="921"/>
      <c r="VHB73" s="921"/>
      <c r="VHC73" s="921"/>
      <c r="VHD73" s="921"/>
      <c r="VHE73" s="921"/>
      <c r="VHF73" s="921"/>
      <c r="VHG73" s="921"/>
      <c r="VHH73" s="921"/>
      <c r="VHI73" s="921"/>
      <c r="VHJ73" s="921"/>
      <c r="VHK73" s="921"/>
      <c r="VHL73" s="921"/>
      <c r="VHM73" s="921"/>
      <c r="VHN73" s="921"/>
      <c r="VHO73" s="921"/>
      <c r="VHP73" s="921"/>
      <c r="VHQ73" s="921"/>
      <c r="VHR73" s="921"/>
      <c r="VHS73" s="921"/>
      <c r="VHT73" s="921"/>
      <c r="VHU73" s="921"/>
      <c r="VHV73" s="921"/>
      <c r="VHW73" s="921"/>
      <c r="VHX73" s="921"/>
      <c r="VHY73" s="921"/>
      <c r="VHZ73" s="921"/>
      <c r="VIA73" s="921"/>
      <c r="VIB73" s="921"/>
      <c r="VIC73" s="921"/>
      <c r="VID73" s="921"/>
      <c r="VIE73" s="921"/>
      <c r="VIF73" s="921"/>
      <c r="VIG73" s="921"/>
      <c r="VIH73" s="921"/>
      <c r="VII73" s="921"/>
      <c r="VIJ73" s="921"/>
      <c r="VIK73" s="921"/>
      <c r="VIL73" s="921"/>
      <c r="VIM73" s="921"/>
      <c r="VIN73" s="921"/>
      <c r="VIO73" s="921"/>
      <c r="VIP73" s="921"/>
      <c r="VIQ73" s="921"/>
      <c r="VIR73" s="921"/>
      <c r="VIS73" s="921"/>
      <c r="VIT73" s="921"/>
      <c r="VIU73" s="921"/>
      <c r="VIV73" s="921"/>
      <c r="VIW73" s="921"/>
      <c r="VIX73" s="921"/>
      <c r="VIY73" s="921"/>
      <c r="VIZ73" s="921"/>
      <c r="VJA73" s="921"/>
      <c r="VJB73" s="921"/>
      <c r="VJC73" s="921"/>
      <c r="VJD73" s="921"/>
      <c r="VJE73" s="921"/>
      <c r="VJF73" s="921"/>
      <c r="VJG73" s="921"/>
      <c r="VJH73" s="921"/>
      <c r="VJI73" s="921"/>
      <c r="VJJ73" s="921"/>
      <c r="VJK73" s="921"/>
      <c r="VJL73" s="921"/>
      <c r="VJM73" s="921"/>
      <c r="VJN73" s="921"/>
      <c r="VJO73" s="921"/>
      <c r="VJP73" s="921"/>
      <c r="VJQ73" s="921"/>
      <c r="VJR73" s="921"/>
      <c r="VJS73" s="921"/>
      <c r="VJT73" s="921"/>
      <c r="VJU73" s="921"/>
      <c r="VJV73" s="921"/>
      <c r="VJW73" s="921"/>
      <c r="VJX73" s="921"/>
      <c r="VJY73" s="921"/>
      <c r="VJZ73" s="921"/>
      <c r="VKA73" s="921"/>
      <c r="VKB73" s="921"/>
      <c r="VKC73" s="921"/>
      <c r="VKD73" s="921"/>
      <c r="VKE73" s="921"/>
      <c r="VKF73" s="921"/>
      <c r="VKG73" s="921"/>
      <c r="VKH73" s="921"/>
      <c r="VKI73" s="921"/>
      <c r="VKJ73" s="921"/>
      <c r="VKK73" s="921"/>
      <c r="VKL73" s="921"/>
      <c r="VKM73" s="921"/>
      <c r="VKN73" s="921"/>
      <c r="VKO73" s="921"/>
      <c r="VKP73" s="921"/>
      <c r="VKQ73" s="921"/>
      <c r="VKR73" s="921"/>
      <c r="VKS73" s="921"/>
      <c r="VKT73" s="921"/>
      <c r="VKU73" s="921"/>
      <c r="VKV73" s="921"/>
      <c r="VKW73" s="921"/>
      <c r="VKX73" s="921"/>
      <c r="VKY73" s="921"/>
      <c r="VKZ73" s="921"/>
      <c r="VLA73" s="921"/>
      <c r="VLB73" s="921"/>
      <c r="VLC73" s="921"/>
      <c r="VLD73" s="921"/>
      <c r="VLE73" s="921"/>
      <c r="VLF73" s="921"/>
      <c r="VLG73" s="921"/>
      <c r="VLH73" s="921"/>
      <c r="VLI73" s="921"/>
      <c r="VLJ73" s="921"/>
      <c r="VLK73" s="921"/>
      <c r="VLL73" s="921"/>
      <c r="VLM73" s="921"/>
      <c r="VLN73" s="921"/>
      <c r="VLO73" s="921"/>
      <c r="VLP73" s="921"/>
      <c r="VLQ73" s="921"/>
      <c r="VLR73" s="921"/>
      <c r="VLS73" s="921"/>
      <c r="VLT73" s="921"/>
      <c r="VLU73" s="921"/>
      <c r="VLV73" s="921"/>
      <c r="VLW73" s="921"/>
      <c r="VLX73" s="921"/>
      <c r="VLY73" s="921"/>
      <c r="VLZ73" s="921"/>
      <c r="VMA73" s="921"/>
      <c r="VMB73" s="921"/>
      <c r="VMC73" s="921"/>
      <c r="VMD73" s="921"/>
      <c r="VME73" s="921"/>
      <c r="VMF73" s="921"/>
      <c r="VMG73" s="921"/>
      <c r="VMH73" s="921"/>
      <c r="VMI73" s="921"/>
      <c r="VMJ73" s="921"/>
      <c r="VMK73" s="921"/>
      <c r="VML73" s="921"/>
      <c r="VMM73" s="921"/>
      <c r="VMN73" s="921"/>
      <c r="VMO73" s="921"/>
      <c r="VMP73" s="921"/>
      <c r="VMQ73" s="921"/>
      <c r="VMR73" s="921"/>
      <c r="VMS73" s="921"/>
      <c r="VMT73" s="921"/>
      <c r="VMU73" s="921"/>
      <c r="VMV73" s="921"/>
      <c r="VMW73" s="921"/>
      <c r="VMX73" s="921"/>
      <c r="VMY73" s="921"/>
      <c r="VMZ73" s="921"/>
      <c r="VNA73" s="921"/>
      <c r="VNB73" s="921"/>
      <c r="VNC73" s="921"/>
      <c r="VND73" s="921"/>
      <c r="VNE73" s="921"/>
      <c r="VNF73" s="921"/>
      <c r="VNG73" s="921"/>
      <c r="VNH73" s="921"/>
      <c r="VNI73" s="921"/>
      <c r="VNJ73" s="921"/>
      <c r="VNK73" s="921"/>
      <c r="VNL73" s="921"/>
      <c r="VNM73" s="921"/>
      <c r="VNN73" s="921"/>
      <c r="VNO73" s="921"/>
      <c r="VNP73" s="921"/>
      <c r="VNQ73" s="921"/>
      <c r="VNR73" s="921"/>
      <c r="VNS73" s="921"/>
      <c r="VNT73" s="921"/>
      <c r="VNU73" s="921"/>
      <c r="VNV73" s="921"/>
      <c r="VNW73" s="921"/>
      <c r="VNX73" s="921"/>
      <c r="VNY73" s="921"/>
      <c r="VNZ73" s="921"/>
      <c r="VOA73" s="921"/>
      <c r="VOB73" s="921"/>
      <c r="VOC73" s="921"/>
      <c r="VOD73" s="921"/>
      <c r="VOE73" s="921"/>
      <c r="VOF73" s="921"/>
      <c r="VOG73" s="921"/>
      <c r="VOH73" s="921"/>
      <c r="VOI73" s="921"/>
      <c r="VOJ73" s="921"/>
      <c r="VOK73" s="921"/>
      <c r="VOL73" s="921"/>
      <c r="VOM73" s="921"/>
      <c r="VON73" s="921"/>
      <c r="VOO73" s="921"/>
      <c r="VOP73" s="921"/>
      <c r="VOQ73" s="921"/>
      <c r="VOR73" s="921"/>
      <c r="VOS73" s="921"/>
      <c r="VOT73" s="921"/>
      <c r="VOU73" s="921"/>
      <c r="VOV73" s="921"/>
      <c r="VOW73" s="921"/>
      <c r="VOX73" s="921"/>
      <c r="VOY73" s="921"/>
      <c r="VOZ73" s="921"/>
      <c r="VPA73" s="921"/>
      <c r="VPB73" s="921"/>
      <c r="VPC73" s="921"/>
      <c r="VPD73" s="921"/>
      <c r="VPE73" s="921"/>
      <c r="VPF73" s="921"/>
      <c r="VPG73" s="921"/>
      <c r="VPH73" s="921"/>
      <c r="VPI73" s="921"/>
      <c r="VPJ73" s="921"/>
      <c r="VPK73" s="921"/>
      <c r="VPL73" s="921"/>
      <c r="VPM73" s="921"/>
      <c r="VPN73" s="921"/>
      <c r="VPO73" s="921"/>
      <c r="VPP73" s="921"/>
      <c r="VPQ73" s="921"/>
      <c r="VPR73" s="921"/>
      <c r="VPS73" s="921"/>
      <c r="VPT73" s="921"/>
      <c r="VPU73" s="921"/>
      <c r="VPV73" s="921"/>
      <c r="VPW73" s="921"/>
      <c r="VPX73" s="921"/>
      <c r="VPY73" s="921"/>
      <c r="VPZ73" s="921"/>
      <c r="VQA73" s="921"/>
      <c r="VQB73" s="921"/>
      <c r="VQC73" s="921"/>
      <c r="VQD73" s="921"/>
      <c r="VQE73" s="921"/>
      <c r="VQF73" s="921"/>
      <c r="VQG73" s="921"/>
      <c r="VQH73" s="921"/>
      <c r="VQI73" s="921"/>
      <c r="VQJ73" s="921"/>
      <c r="VQK73" s="921"/>
      <c r="VQL73" s="921"/>
      <c r="VQM73" s="921"/>
      <c r="VQN73" s="921"/>
      <c r="VQO73" s="921"/>
      <c r="VQP73" s="921"/>
      <c r="VQQ73" s="921"/>
      <c r="VQR73" s="921"/>
      <c r="VQS73" s="921"/>
      <c r="VQT73" s="921"/>
      <c r="VQU73" s="921"/>
      <c r="VQV73" s="921"/>
      <c r="VQW73" s="921"/>
      <c r="VQX73" s="921"/>
      <c r="VQY73" s="921"/>
      <c r="VQZ73" s="921"/>
      <c r="VRA73" s="921"/>
      <c r="VRB73" s="921"/>
      <c r="VRC73" s="921"/>
      <c r="VRD73" s="921"/>
      <c r="VRE73" s="921"/>
      <c r="VRF73" s="921"/>
      <c r="VRG73" s="921"/>
      <c r="VRH73" s="921"/>
      <c r="VRI73" s="921"/>
      <c r="VRJ73" s="921"/>
      <c r="VRK73" s="921"/>
      <c r="VRL73" s="921"/>
      <c r="VRM73" s="921"/>
      <c r="VRN73" s="921"/>
      <c r="VRO73" s="921"/>
      <c r="VRP73" s="921"/>
      <c r="VRQ73" s="921"/>
      <c r="VRR73" s="921"/>
      <c r="VRS73" s="921"/>
      <c r="VRT73" s="921"/>
      <c r="VRU73" s="921"/>
      <c r="VRV73" s="921"/>
      <c r="VRW73" s="921"/>
      <c r="VRX73" s="921"/>
      <c r="VRY73" s="921"/>
      <c r="VRZ73" s="921"/>
      <c r="VSA73" s="921"/>
      <c r="VSB73" s="921"/>
      <c r="VSC73" s="921"/>
      <c r="VSD73" s="921"/>
      <c r="VSE73" s="921"/>
      <c r="VSF73" s="921"/>
      <c r="VSG73" s="921"/>
      <c r="VSH73" s="921"/>
      <c r="VSI73" s="921"/>
      <c r="VSJ73" s="921"/>
      <c r="VSK73" s="921"/>
      <c r="VSL73" s="921"/>
      <c r="VSM73" s="921"/>
      <c r="VSN73" s="921"/>
      <c r="VSO73" s="921"/>
      <c r="VSP73" s="921"/>
      <c r="VSQ73" s="921"/>
      <c r="VSR73" s="921"/>
      <c r="VSS73" s="921"/>
      <c r="VST73" s="921"/>
      <c r="VSU73" s="921"/>
      <c r="VSV73" s="921"/>
      <c r="VSW73" s="921"/>
      <c r="VSX73" s="921"/>
      <c r="VSY73" s="921"/>
      <c r="VSZ73" s="921"/>
      <c r="VTA73" s="921"/>
      <c r="VTB73" s="921"/>
      <c r="VTC73" s="921"/>
      <c r="VTD73" s="921"/>
      <c r="VTE73" s="921"/>
      <c r="VTF73" s="921"/>
      <c r="VTG73" s="921"/>
      <c r="VTH73" s="921"/>
      <c r="VTI73" s="921"/>
      <c r="VTJ73" s="921"/>
      <c r="VTK73" s="921"/>
      <c r="VTL73" s="921"/>
      <c r="VTM73" s="921"/>
      <c r="VTN73" s="921"/>
      <c r="VTO73" s="921"/>
      <c r="VTP73" s="921"/>
      <c r="VTQ73" s="921"/>
      <c r="VTR73" s="921"/>
      <c r="VTS73" s="921"/>
      <c r="VTT73" s="921"/>
      <c r="VTU73" s="921"/>
      <c r="VTV73" s="921"/>
      <c r="VTW73" s="921"/>
      <c r="VTX73" s="921"/>
      <c r="VTY73" s="921"/>
      <c r="VTZ73" s="921"/>
      <c r="VUA73" s="921"/>
      <c r="VUB73" s="921"/>
      <c r="VUC73" s="921"/>
      <c r="VUD73" s="921"/>
      <c r="VUE73" s="921"/>
      <c r="VUF73" s="921"/>
      <c r="VUG73" s="921"/>
      <c r="VUH73" s="921"/>
      <c r="VUI73" s="921"/>
      <c r="VUJ73" s="921"/>
      <c r="VUK73" s="921"/>
      <c r="VUL73" s="921"/>
      <c r="VUM73" s="921"/>
      <c r="VUN73" s="921"/>
      <c r="VUO73" s="921"/>
      <c r="VUP73" s="921"/>
      <c r="VUQ73" s="921"/>
      <c r="VUR73" s="921"/>
      <c r="VUS73" s="921"/>
      <c r="VUT73" s="921"/>
      <c r="VUU73" s="921"/>
      <c r="VUV73" s="921"/>
      <c r="VUW73" s="921"/>
      <c r="VUX73" s="921"/>
      <c r="VUY73" s="921"/>
      <c r="VUZ73" s="921"/>
      <c r="VVA73" s="921"/>
      <c r="VVB73" s="921"/>
      <c r="VVC73" s="921"/>
      <c r="VVD73" s="921"/>
      <c r="VVE73" s="921"/>
      <c r="VVF73" s="921"/>
      <c r="VVG73" s="921"/>
      <c r="VVH73" s="921"/>
      <c r="VVI73" s="921"/>
      <c r="VVJ73" s="921"/>
      <c r="VVK73" s="921"/>
      <c r="VVL73" s="921"/>
      <c r="VVM73" s="921"/>
      <c r="VVN73" s="921"/>
      <c r="VVO73" s="921"/>
      <c r="VVP73" s="921"/>
      <c r="VVQ73" s="921"/>
      <c r="VVR73" s="921"/>
      <c r="VVS73" s="921"/>
      <c r="VVT73" s="921"/>
      <c r="VVU73" s="921"/>
      <c r="VVV73" s="921"/>
      <c r="VVW73" s="921"/>
      <c r="VVX73" s="921"/>
      <c r="VVY73" s="921"/>
      <c r="VVZ73" s="921"/>
      <c r="VWA73" s="921"/>
      <c r="VWB73" s="921"/>
      <c r="VWC73" s="921"/>
      <c r="VWD73" s="921"/>
      <c r="VWE73" s="921"/>
      <c r="VWF73" s="921"/>
      <c r="VWG73" s="921"/>
      <c r="VWH73" s="921"/>
      <c r="VWI73" s="921"/>
      <c r="VWJ73" s="921"/>
      <c r="VWK73" s="921"/>
      <c r="VWL73" s="921"/>
      <c r="VWM73" s="921"/>
      <c r="VWN73" s="921"/>
      <c r="VWO73" s="921"/>
      <c r="VWP73" s="921"/>
      <c r="VWQ73" s="921"/>
      <c r="VWR73" s="921"/>
      <c r="VWS73" s="921"/>
      <c r="VWT73" s="921"/>
      <c r="VWU73" s="921"/>
      <c r="VWV73" s="921"/>
      <c r="VWW73" s="921"/>
      <c r="VWX73" s="921"/>
      <c r="VWY73" s="921"/>
      <c r="VWZ73" s="921"/>
      <c r="VXA73" s="921"/>
      <c r="VXB73" s="921"/>
      <c r="VXC73" s="921"/>
      <c r="VXD73" s="921"/>
      <c r="VXE73" s="921"/>
      <c r="VXF73" s="921"/>
      <c r="VXG73" s="921"/>
      <c r="VXH73" s="921"/>
      <c r="VXI73" s="921"/>
      <c r="VXJ73" s="921"/>
      <c r="VXK73" s="921"/>
      <c r="VXL73" s="921"/>
      <c r="VXM73" s="921"/>
      <c r="VXN73" s="921"/>
      <c r="VXO73" s="921"/>
      <c r="VXP73" s="921"/>
      <c r="VXQ73" s="921"/>
      <c r="VXR73" s="921"/>
      <c r="VXS73" s="921"/>
      <c r="VXT73" s="921"/>
      <c r="VXU73" s="921"/>
      <c r="VXV73" s="921"/>
      <c r="VXW73" s="921"/>
      <c r="VXX73" s="921"/>
      <c r="VXY73" s="921"/>
      <c r="VXZ73" s="921"/>
      <c r="VYA73" s="921"/>
      <c r="VYB73" s="921"/>
      <c r="VYC73" s="921"/>
      <c r="VYD73" s="921"/>
      <c r="VYE73" s="921"/>
      <c r="VYF73" s="921"/>
      <c r="VYG73" s="921"/>
      <c r="VYH73" s="921"/>
      <c r="VYI73" s="921"/>
      <c r="VYJ73" s="921"/>
      <c r="VYK73" s="921"/>
      <c r="VYL73" s="921"/>
      <c r="VYM73" s="921"/>
      <c r="VYN73" s="921"/>
      <c r="VYO73" s="921"/>
      <c r="VYP73" s="921"/>
      <c r="VYQ73" s="921"/>
      <c r="VYR73" s="921"/>
      <c r="VYS73" s="921"/>
      <c r="VYT73" s="921"/>
      <c r="VYU73" s="921"/>
      <c r="VYV73" s="921"/>
      <c r="VYW73" s="921"/>
      <c r="VYX73" s="921"/>
      <c r="VYY73" s="921"/>
      <c r="VYZ73" s="921"/>
      <c r="VZA73" s="921"/>
      <c r="VZB73" s="921"/>
      <c r="VZC73" s="921"/>
      <c r="VZD73" s="921"/>
      <c r="VZE73" s="921"/>
      <c r="VZF73" s="921"/>
      <c r="VZG73" s="921"/>
      <c r="VZH73" s="921"/>
      <c r="VZI73" s="921"/>
      <c r="VZJ73" s="921"/>
      <c r="VZK73" s="921"/>
      <c r="VZL73" s="921"/>
      <c r="VZM73" s="921"/>
      <c r="VZN73" s="921"/>
      <c r="VZO73" s="921"/>
      <c r="VZP73" s="921"/>
      <c r="VZQ73" s="921"/>
      <c r="VZR73" s="921"/>
      <c r="VZS73" s="921"/>
      <c r="VZT73" s="921"/>
      <c r="VZU73" s="921"/>
      <c r="VZV73" s="921"/>
      <c r="VZW73" s="921"/>
      <c r="VZX73" s="921"/>
      <c r="VZY73" s="921"/>
      <c r="VZZ73" s="921"/>
      <c r="WAA73" s="921"/>
      <c r="WAB73" s="921"/>
      <c r="WAC73" s="921"/>
      <c r="WAD73" s="921"/>
      <c r="WAE73" s="921"/>
      <c r="WAF73" s="921"/>
      <c r="WAG73" s="921"/>
      <c r="WAH73" s="921"/>
      <c r="WAI73" s="921"/>
      <c r="WAJ73" s="921"/>
      <c r="WAK73" s="921"/>
      <c r="WAL73" s="921"/>
      <c r="WAM73" s="921"/>
      <c r="WAN73" s="921"/>
      <c r="WAO73" s="921"/>
      <c r="WAP73" s="921"/>
      <c r="WAQ73" s="921"/>
      <c r="WAR73" s="921"/>
      <c r="WAS73" s="921"/>
      <c r="WAT73" s="921"/>
      <c r="WAU73" s="921"/>
      <c r="WAV73" s="921"/>
      <c r="WAW73" s="921"/>
      <c r="WAX73" s="921"/>
      <c r="WAY73" s="921"/>
      <c r="WAZ73" s="921"/>
      <c r="WBA73" s="921"/>
      <c r="WBB73" s="921"/>
      <c r="WBC73" s="921"/>
      <c r="WBD73" s="921"/>
      <c r="WBE73" s="921"/>
      <c r="WBF73" s="921"/>
      <c r="WBG73" s="921"/>
      <c r="WBH73" s="921"/>
      <c r="WBI73" s="921"/>
      <c r="WBJ73" s="921"/>
      <c r="WBK73" s="921"/>
      <c r="WBL73" s="921"/>
      <c r="WBM73" s="921"/>
      <c r="WBN73" s="921"/>
      <c r="WBO73" s="921"/>
      <c r="WBP73" s="921"/>
      <c r="WBQ73" s="921"/>
      <c r="WBR73" s="921"/>
      <c r="WBS73" s="921"/>
      <c r="WBT73" s="921"/>
      <c r="WBU73" s="921"/>
      <c r="WBV73" s="921"/>
      <c r="WBW73" s="921"/>
      <c r="WBX73" s="921"/>
      <c r="WBY73" s="921"/>
      <c r="WBZ73" s="921"/>
      <c r="WCA73" s="921"/>
      <c r="WCB73" s="921"/>
      <c r="WCC73" s="921"/>
      <c r="WCD73" s="921"/>
      <c r="WCE73" s="921"/>
      <c r="WCF73" s="921"/>
      <c r="WCG73" s="921"/>
      <c r="WCH73" s="921"/>
      <c r="WCI73" s="921"/>
      <c r="WCJ73" s="921"/>
      <c r="WCK73" s="921"/>
      <c r="WCL73" s="921"/>
      <c r="WCM73" s="921"/>
      <c r="WCN73" s="921"/>
      <c r="WCO73" s="921"/>
      <c r="WCP73" s="921"/>
      <c r="WCQ73" s="921"/>
      <c r="WCR73" s="921"/>
      <c r="WCS73" s="921"/>
      <c r="WCT73" s="921"/>
      <c r="WCU73" s="921"/>
      <c r="WCV73" s="921"/>
      <c r="WCW73" s="921"/>
      <c r="WCX73" s="921"/>
      <c r="WCY73" s="921"/>
      <c r="WCZ73" s="921"/>
      <c r="WDA73" s="921"/>
      <c r="WDB73" s="921"/>
      <c r="WDC73" s="921"/>
      <c r="WDD73" s="921"/>
      <c r="WDE73" s="921"/>
      <c r="WDF73" s="921"/>
      <c r="WDG73" s="921"/>
      <c r="WDH73" s="921"/>
      <c r="WDI73" s="921"/>
      <c r="WDJ73" s="921"/>
      <c r="WDK73" s="921"/>
      <c r="WDL73" s="921"/>
      <c r="WDM73" s="921"/>
      <c r="WDN73" s="921"/>
      <c r="WDO73" s="921"/>
      <c r="WDP73" s="921"/>
      <c r="WDQ73" s="921"/>
      <c r="WDR73" s="921"/>
      <c r="WDS73" s="921"/>
      <c r="WDT73" s="921"/>
      <c r="WDU73" s="921"/>
      <c r="WDV73" s="921"/>
      <c r="WDW73" s="921"/>
      <c r="WDX73" s="921"/>
      <c r="WDY73" s="921"/>
      <c r="WDZ73" s="921"/>
      <c r="WEA73" s="921"/>
      <c r="WEB73" s="921"/>
      <c r="WEC73" s="921"/>
      <c r="WED73" s="921"/>
      <c r="WEE73" s="921"/>
      <c r="WEF73" s="921"/>
      <c r="WEG73" s="921"/>
      <c r="WEH73" s="921"/>
      <c r="WEI73" s="921"/>
      <c r="WEJ73" s="921"/>
      <c r="WEK73" s="921"/>
      <c r="WEL73" s="921"/>
      <c r="WEM73" s="921"/>
      <c r="WEN73" s="921"/>
      <c r="WEO73" s="921"/>
      <c r="WEP73" s="921"/>
      <c r="WEQ73" s="921"/>
      <c r="WER73" s="921"/>
      <c r="WES73" s="921"/>
      <c r="WET73" s="921"/>
      <c r="WEU73" s="921"/>
      <c r="WEV73" s="921"/>
      <c r="WEW73" s="921"/>
      <c r="WEX73" s="921"/>
      <c r="WEY73" s="921"/>
      <c r="WEZ73" s="921"/>
      <c r="WFA73" s="921"/>
      <c r="WFB73" s="921"/>
      <c r="WFC73" s="921"/>
      <c r="WFD73" s="921"/>
      <c r="WFE73" s="921"/>
      <c r="WFF73" s="921"/>
      <c r="WFG73" s="921"/>
      <c r="WFH73" s="921"/>
      <c r="WFI73" s="921"/>
      <c r="WFJ73" s="921"/>
      <c r="WFK73" s="921"/>
      <c r="WFL73" s="921"/>
      <c r="WFM73" s="921"/>
      <c r="WFN73" s="921"/>
      <c r="WFO73" s="921"/>
      <c r="WFP73" s="921"/>
      <c r="WFQ73" s="921"/>
      <c r="WFR73" s="921"/>
      <c r="WFS73" s="921"/>
      <c r="WFT73" s="921"/>
      <c r="WFU73" s="921"/>
      <c r="WFV73" s="921"/>
      <c r="WFW73" s="921"/>
      <c r="WFX73" s="921"/>
      <c r="WFY73" s="921"/>
      <c r="WFZ73" s="921"/>
      <c r="WGA73" s="921"/>
      <c r="WGB73" s="921"/>
      <c r="WGC73" s="921"/>
      <c r="WGD73" s="921"/>
      <c r="WGE73" s="921"/>
      <c r="WGF73" s="921"/>
      <c r="WGG73" s="921"/>
      <c r="WGH73" s="921"/>
      <c r="WGI73" s="921"/>
      <c r="WGJ73" s="921"/>
      <c r="WGK73" s="921"/>
      <c r="WGL73" s="921"/>
      <c r="WGM73" s="921"/>
      <c r="WGN73" s="921"/>
      <c r="WGO73" s="921"/>
      <c r="WGP73" s="921"/>
      <c r="WGQ73" s="921"/>
      <c r="WGR73" s="921"/>
      <c r="WGS73" s="921"/>
      <c r="WGT73" s="921"/>
      <c r="WGU73" s="921"/>
      <c r="WGV73" s="921"/>
      <c r="WGW73" s="921"/>
      <c r="WGX73" s="921"/>
      <c r="WGY73" s="921"/>
      <c r="WGZ73" s="921"/>
      <c r="WHA73" s="921"/>
      <c r="WHB73" s="921"/>
      <c r="WHC73" s="921"/>
      <c r="WHD73" s="921"/>
      <c r="WHE73" s="921"/>
      <c r="WHF73" s="921"/>
      <c r="WHG73" s="921"/>
      <c r="WHH73" s="921"/>
      <c r="WHI73" s="921"/>
      <c r="WHJ73" s="921"/>
      <c r="WHK73" s="921"/>
      <c r="WHL73" s="921"/>
      <c r="WHM73" s="921"/>
      <c r="WHN73" s="921"/>
      <c r="WHO73" s="921"/>
      <c r="WHP73" s="921"/>
      <c r="WHQ73" s="921"/>
      <c r="WHR73" s="921"/>
      <c r="WHS73" s="921"/>
      <c r="WHT73" s="921"/>
      <c r="WHU73" s="921"/>
      <c r="WHV73" s="921"/>
      <c r="WHW73" s="921"/>
      <c r="WHX73" s="921"/>
      <c r="WHY73" s="921"/>
      <c r="WHZ73" s="921"/>
      <c r="WIA73" s="921"/>
      <c r="WIB73" s="921"/>
      <c r="WIC73" s="921"/>
      <c r="WID73" s="921"/>
      <c r="WIE73" s="921"/>
      <c r="WIF73" s="921"/>
      <c r="WIG73" s="921"/>
      <c r="WIH73" s="921"/>
      <c r="WII73" s="921"/>
      <c r="WIJ73" s="921"/>
      <c r="WIK73" s="921"/>
      <c r="WIL73" s="921"/>
      <c r="WIM73" s="921"/>
      <c r="WIN73" s="921"/>
      <c r="WIO73" s="921"/>
      <c r="WIP73" s="921"/>
      <c r="WIQ73" s="921"/>
      <c r="WIR73" s="921"/>
      <c r="WIS73" s="921"/>
      <c r="WIT73" s="921"/>
      <c r="WIU73" s="921"/>
      <c r="WIV73" s="921"/>
      <c r="WIW73" s="921"/>
      <c r="WIX73" s="921"/>
      <c r="WIY73" s="921"/>
      <c r="WIZ73" s="921"/>
      <c r="WJA73" s="921"/>
      <c r="WJB73" s="921"/>
      <c r="WJC73" s="921"/>
      <c r="WJD73" s="921"/>
      <c r="WJE73" s="921"/>
      <c r="WJF73" s="921"/>
      <c r="WJG73" s="921"/>
      <c r="WJH73" s="921"/>
      <c r="WJI73" s="921"/>
      <c r="WJJ73" s="921"/>
      <c r="WJK73" s="921"/>
      <c r="WJL73" s="921"/>
      <c r="WJM73" s="921"/>
      <c r="WJN73" s="921"/>
      <c r="WJO73" s="921"/>
      <c r="WJP73" s="921"/>
      <c r="WJQ73" s="921"/>
      <c r="WJR73" s="921"/>
      <c r="WJS73" s="921"/>
      <c r="WJT73" s="921"/>
      <c r="WJU73" s="921"/>
      <c r="WJV73" s="921"/>
      <c r="WJW73" s="921"/>
      <c r="WJX73" s="921"/>
      <c r="WJY73" s="921"/>
      <c r="WJZ73" s="921"/>
      <c r="WKA73" s="921"/>
      <c r="WKB73" s="921"/>
      <c r="WKC73" s="921"/>
      <c r="WKD73" s="921"/>
      <c r="WKE73" s="921"/>
      <c r="WKF73" s="921"/>
      <c r="WKG73" s="921"/>
      <c r="WKH73" s="921"/>
      <c r="WKI73" s="921"/>
      <c r="WKJ73" s="921"/>
      <c r="WKK73" s="921"/>
      <c r="WKL73" s="921"/>
      <c r="WKM73" s="921"/>
      <c r="WKN73" s="921"/>
      <c r="WKO73" s="921"/>
      <c r="WKP73" s="921"/>
      <c r="WKQ73" s="921"/>
      <c r="WKR73" s="921"/>
      <c r="WKS73" s="921"/>
      <c r="WKT73" s="921"/>
      <c r="WKU73" s="921"/>
      <c r="WKV73" s="921"/>
      <c r="WKW73" s="921"/>
      <c r="WKX73" s="921"/>
      <c r="WKY73" s="921"/>
      <c r="WKZ73" s="921"/>
      <c r="WLA73" s="921"/>
      <c r="WLB73" s="921"/>
      <c r="WLC73" s="921"/>
      <c r="WLD73" s="921"/>
      <c r="WLE73" s="921"/>
      <c r="WLF73" s="921"/>
      <c r="WLG73" s="921"/>
      <c r="WLH73" s="921"/>
      <c r="WLI73" s="921"/>
      <c r="WLJ73" s="921"/>
      <c r="WLK73" s="921"/>
      <c r="WLL73" s="921"/>
      <c r="WLM73" s="921"/>
      <c r="WLN73" s="921"/>
      <c r="WLO73" s="921"/>
      <c r="WLP73" s="921"/>
      <c r="WLQ73" s="921"/>
      <c r="WLR73" s="921"/>
      <c r="WLS73" s="921"/>
      <c r="WLT73" s="921"/>
      <c r="WLU73" s="921"/>
      <c r="WLV73" s="921"/>
      <c r="WLW73" s="921"/>
      <c r="WLX73" s="921"/>
      <c r="WLY73" s="921"/>
      <c r="WLZ73" s="921"/>
      <c r="WMA73" s="921"/>
      <c r="WMB73" s="921"/>
      <c r="WMC73" s="921"/>
      <c r="WMD73" s="921"/>
      <c r="WME73" s="921"/>
      <c r="WMF73" s="921"/>
      <c r="WMG73" s="921"/>
      <c r="WMH73" s="921"/>
      <c r="WMI73" s="921"/>
      <c r="WMJ73" s="921"/>
      <c r="WMK73" s="921"/>
      <c r="WML73" s="921"/>
      <c r="WMM73" s="921"/>
      <c r="WMN73" s="921"/>
      <c r="WMO73" s="921"/>
      <c r="WMP73" s="921"/>
      <c r="WMQ73" s="921"/>
      <c r="WMR73" s="921"/>
      <c r="WMS73" s="921"/>
      <c r="WMT73" s="921"/>
      <c r="WMU73" s="921"/>
      <c r="WMV73" s="921"/>
      <c r="WMW73" s="921"/>
      <c r="WMX73" s="921"/>
      <c r="WMY73" s="921"/>
      <c r="WMZ73" s="921"/>
      <c r="WNA73" s="921"/>
      <c r="WNB73" s="921"/>
      <c r="WNC73" s="921"/>
      <c r="WND73" s="921"/>
      <c r="WNE73" s="921"/>
      <c r="WNF73" s="921"/>
      <c r="WNG73" s="921"/>
      <c r="WNH73" s="921"/>
      <c r="WNI73" s="921"/>
      <c r="WNJ73" s="921"/>
      <c r="WNK73" s="921"/>
      <c r="WNL73" s="921"/>
      <c r="WNM73" s="921"/>
      <c r="WNN73" s="921"/>
      <c r="WNO73" s="921"/>
      <c r="WNP73" s="921"/>
      <c r="WNQ73" s="921"/>
      <c r="WNR73" s="921"/>
      <c r="WNS73" s="921"/>
      <c r="WNT73" s="921"/>
      <c r="WNU73" s="921"/>
      <c r="WNV73" s="921"/>
      <c r="WNW73" s="921"/>
      <c r="WNX73" s="921"/>
      <c r="WNY73" s="921"/>
      <c r="WNZ73" s="921"/>
      <c r="WOA73" s="921"/>
      <c r="WOB73" s="921"/>
      <c r="WOC73" s="921"/>
      <c r="WOD73" s="921"/>
      <c r="WOE73" s="921"/>
      <c r="WOF73" s="921"/>
      <c r="WOG73" s="921"/>
      <c r="WOH73" s="921"/>
      <c r="WOI73" s="921"/>
      <c r="WOJ73" s="921"/>
      <c r="WOK73" s="921"/>
      <c r="WOL73" s="921"/>
      <c r="WOM73" s="921"/>
      <c r="WON73" s="921"/>
      <c r="WOO73" s="921"/>
      <c r="WOP73" s="921"/>
      <c r="WOQ73" s="921"/>
      <c r="WOR73" s="921"/>
      <c r="WOS73" s="921"/>
      <c r="WOT73" s="921"/>
      <c r="WOU73" s="921"/>
      <c r="WOV73" s="921"/>
      <c r="WOW73" s="921"/>
      <c r="WOX73" s="921"/>
      <c r="WOY73" s="921"/>
      <c r="WOZ73" s="921"/>
      <c r="WPA73" s="921"/>
      <c r="WPB73" s="921"/>
      <c r="WPC73" s="921"/>
      <c r="WPD73" s="921"/>
      <c r="WPE73" s="921"/>
      <c r="WPF73" s="921"/>
      <c r="WPG73" s="921"/>
      <c r="WPH73" s="921"/>
      <c r="WPI73" s="921"/>
      <c r="WPJ73" s="921"/>
      <c r="WPK73" s="921"/>
      <c r="WPL73" s="921"/>
      <c r="WPM73" s="921"/>
      <c r="WPN73" s="921"/>
      <c r="WPO73" s="921"/>
      <c r="WPP73" s="921"/>
      <c r="WPQ73" s="921"/>
      <c r="WPR73" s="921"/>
      <c r="WPS73" s="921"/>
      <c r="WPT73" s="921"/>
      <c r="WPU73" s="921"/>
      <c r="WPV73" s="921"/>
      <c r="WPW73" s="921"/>
      <c r="WPX73" s="921"/>
      <c r="WPY73" s="921"/>
      <c r="WPZ73" s="921"/>
      <c r="WQA73" s="921"/>
      <c r="WQB73" s="921"/>
      <c r="WQC73" s="921"/>
      <c r="WQD73" s="921"/>
      <c r="WQE73" s="921"/>
      <c r="WQF73" s="921"/>
      <c r="WQG73" s="921"/>
      <c r="WQH73" s="921"/>
      <c r="WQI73" s="921"/>
      <c r="WQJ73" s="921"/>
      <c r="WQK73" s="921"/>
      <c r="WQL73" s="921"/>
      <c r="WQM73" s="921"/>
      <c r="WQN73" s="921"/>
      <c r="WQO73" s="921"/>
      <c r="WQP73" s="921"/>
      <c r="WQQ73" s="921"/>
      <c r="WQR73" s="921"/>
      <c r="WQS73" s="921"/>
      <c r="WQT73" s="921"/>
      <c r="WQU73" s="921"/>
      <c r="WQV73" s="921"/>
      <c r="WQW73" s="921"/>
      <c r="WQX73" s="921"/>
      <c r="WQY73" s="921"/>
      <c r="WQZ73" s="921"/>
      <c r="WRA73" s="921"/>
      <c r="WRB73" s="921"/>
      <c r="WRC73" s="921"/>
      <c r="WRD73" s="921"/>
      <c r="WRE73" s="921"/>
      <c r="WRF73" s="921"/>
      <c r="WRG73" s="921"/>
      <c r="WRH73" s="921"/>
      <c r="WRI73" s="921"/>
      <c r="WRJ73" s="921"/>
      <c r="WRK73" s="921"/>
      <c r="WRL73" s="921"/>
      <c r="WRM73" s="921"/>
      <c r="WRN73" s="921"/>
      <c r="WRO73" s="921"/>
      <c r="WRP73" s="921"/>
      <c r="WRQ73" s="921"/>
      <c r="WRR73" s="921"/>
      <c r="WRS73" s="921"/>
      <c r="WRT73" s="921"/>
      <c r="WRU73" s="921"/>
      <c r="WRV73" s="921"/>
      <c r="WRW73" s="921"/>
      <c r="WRX73" s="921"/>
      <c r="WRY73" s="921"/>
      <c r="WRZ73" s="921"/>
      <c r="WSA73" s="921"/>
      <c r="WSB73" s="921"/>
      <c r="WSC73" s="921"/>
      <c r="WSD73" s="921"/>
      <c r="WSE73" s="921"/>
      <c r="WSF73" s="921"/>
      <c r="WSG73" s="921"/>
      <c r="WSH73" s="921"/>
      <c r="WSI73" s="921"/>
      <c r="WSJ73" s="921"/>
      <c r="WSK73" s="921"/>
      <c r="WSL73" s="921"/>
      <c r="WSM73" s="921"/>
      <c r="WSN73" s="921"/>
      <c r="WSO73" s="921"/>
      <c r="WSP73" s="921"/>
      <c r="WSQ73" s="921"/>
      <c r="WSR73" s="921"/>
      <c r="WSS73" s="921"/>
      <c r="WST73" s="921"/>
      <c r="WSU73" s="921"/>
      <c r="WSV73" s="921"/>
      <c r="WSW73" s="921"/>
      <c r="WSX73" s="921"/>
      <c r="WSY73" s="921"/>
      <c r="WSZ73" s="921"/>
      <c r="WTA73" s="921"/>
      <c r="WTB73" s="921"/>
      <c r="WTC73" s="921"/>
      <c r="WTD73" s="921"/>
      <c r="WTE73" s="921"/>
      <c r="WTF73" s="921"/>
      <c r="WTG73" s="921"/>
      <c r="WTH73" s="921"/>
      <c r="WTI73" s="921"/>
      <c r="WTJ73" s="921"/>
      <c r="WTK73" s="921"/>
      <c r="WTL73" s="921"/>
      <c r="WTM73" s="921"/>
      <c r="WTN73" s="921"/>
      <c r="WTO73" s="921"/>
      <c r="WTP73" s="921"/>
      <c r="WTQ73" s="921"/>
      <c r="WTR73" s="921"/>
      <c r="WTS73" s="921"/>
      <c r="WTT73" s="921"/>
      <c r="WTU73" s="921"/>
      <c r="WTV73" s="921"/>
      <c r="WTW73" s="921"/>
      <c r="WTX73" s="921"/>
      <c r="WTY73" s="921"/>
      <c r="WTZ73" s="921"/>
      <c r="WUA73" s="921"/>
      <c r="WUB73" s="921"/>
      <c r="WUC73" s="921"/>
      <c r="WUD73" s="921"/>
      <c r="WUE73" s="921"/>
      <c r="WUF73" s="921"/>
      <c r="WUG73" s="921"/>
      <c r="WUH73" s="921"/>
      <c r="WUI73" s="921"/>
      <c r="WUJ73" s="921"/>
      <c r="WUK73" s="921"/>
      <c r="WUL73" s="921"/>
      <c r="WUM73" s="921"/>
      <c r="WUN73" s="921"/>
      <c r="WUO73" s="921"/>
      <c r="WUP73" s="921"/>
      <c r="WUQ73" s="921"/>
      <c r="WUR73" s="921"/>
      <c r="WUS73" s="921"/>
      <c r="WUT73" s="921"/>
      <c r="WUU73" s="921"/>
      <c r="WUV73" s="921"/>
      <c r="WUW73" s="921"/>
      <c r="WUX73" s="921"/>
      <c r="WUY73" s="921"/>
      <c r="WUZ73" s="921"/>
      <c r="WVA73" s="921"/>
      <c r="WVB73" s="921"/>
      <c r="WVC73" s="921"/>
      <c r="WVD73" s="921"/>
      <c r="WVE73" s="921"/>
      <c r="WVF73" s="921"/>
      <c r="WVG73" s="921"/>
      <c r="WVH73" s="921"/>
      <c r="WVI73" s="921"/>
      <c r="WVJ73" s="921"/>
      <c r="WVK73" s="921"/>
      <c r="WVL73" s="921"/>
      <c r="WVM73" s="921"/>
      <c r="WVN73" s="921"/>
      <c r="WVO73" s="921"/>
      <c r="WVP73" s="921"/>
      <c r="WVQ73" s="921"/>
      <c r="WVR73" s="921"/>
      <c r="WVS73" s="921"/>
      <c r="WVT73" s="921"/>
      <c r="WVU73" s="921"/>
      <c r="WVV73" s="921"/>
      <c r="WVW73" s="921"/>
      <c r="WVX73" s="921"/>
      <c r="WVY73" s="921"/>
      <c r="WVZ73" s="921"/>
      <c r="WWA73" s="921"/>
      <c r="WWB73" s="921"/>
      <c r="WWC73" s="921"/>
    </row>
    <row r="74" spans="1:16149" s="908" customFormat="1" ht="24.95" customHeight="1">
      <c r="A74" s="899" t="s">
        <v>2195</v>
      </c>
      <c r="B74" s="909" t="s">
        <v>2196</v>
      </c>
      <c r="C74" s="909" t="s">
        <v>1737</v>
      </c>
      <c r="D74" s="910" t="s">
        <v>2197</v>
      </c>
      <c r="E74" s="910">
        <v>31947</v>
      </c>
      <c r="F74" s="915">
        <f t="shared" ca="1" si="4"/>
        <v>32.659150412861493</v>
      </c>
      <c r="G74" s="916">
        <f t="shared" si="0"/>
        <v>44215</v>
      </c>
      <c r="H74" s="917">
        <v>46759</v>
      </c>
      <c r="I74" s="741"/>
      <c r="J74" s="741"/>
      <c r="K74" s="922">
        <v>3</v>
      </c>
      <c r="L74" s="443">
        <f t="shared" si="9"/>
        <v>15</v>
      </c>
      <c r="M74" s="443">
        <f t="shared" si="9"/>
        <v>15</v>
      </c>
      <c r="N74" s="902"/>
      <c r="O74" s="902"/>
      <c r="P74" s="903">
        <f t="shared" si="5"/>
        <v>67603.273778999996</v>
      </c>
      <c r="Q74" s="443">
        <f t="shared" si="2"/>
        <v>32</v>
      </c>
      <c r="R74" s="904"/>
      <c r="S74" s="904"/>
      <c r="T74" s="904">
        <f t="shared" si="11"/>
        <v>39</v>
      </c>
      <c r="U74" s="903">
        <f t="shared" si="3"/>
        <v>1823601</v>
      </c>
      <c r="V74" s="918"/>
      <c r="W74" s="919"/>
      <c r="X74" s="920"/>
      <c r="Y74" s="921"/>
      <c r="Z74" s="921"/>
      <c r="AA74" s="921"/>
      <c r="AB74" s="921"/>
      <c r="AC74" s="921"/>
      <c r="AD74" s="921"/>
      <c r="AE74" s="921"/>
      <c r="AF74" s="921"/>
      <c r="AG74" s="921"/>
      <c r="AH74" s="921"/>
      <c r="AI74" s="921"/>
      <c r="AJ74" s="921"/>
      <c r="AK74" s="921"/>
      <c r="AL74" s="921"/>
      <c r="AM74" s="921"/>
      <c r="AN74" s="921"/>
      <c r="AO74" s="921"/>
      <c r="AP74" s="921"/>
      <c r="AQ74" s="921"/>
      <c r="AR74" s="921"/>
      <c r="AS74" s="921"/>
      <c r="AT74" s="921"/>
      <c r="AU74" s="921"/>
      <c r="AV74" s="921"/>
      <c r="AW74" s="921"/>
      <c r="AX74" s="921"/>
      <c r="AY74" s="921"/>
      <c r="AZ74" s="921"/>
      <c r="BA74" s="921"/>
      <c r="BB74" s="921"/>
      <c r="BC74" s="921"/>
      <c r="BD74" s="921"/>
      <c r="BE74" s="921"/>
      <c r="BF74" s="921"/>
      <c r="BG74" s="921"/>
      <c r="BH74" s="921"/>
      <c r="BI74" s="921"/>
      <c r="BJ74" s="921"/>
      <c r="BK74" s="921"/>
      <c r="BL74" s="921"/>
      <c r="BM74" s="921"/>
      <c r="BN74" s="921"/>
      <c r="BO74" s="921"/>
      <c r="BP74" s="921"/>
      <c r="BQ74" s="921"/>
      <c r="BR74" s="921"/>
      <c r="BS74" s="921"/>
      <c r="BT74" s="921"/>
      <c r="BU74" s="921"/>
      <c r="BV74" s="921"/>
      <c r="BW74" s="921"/>
      <c r="BX74" s="921"/>
      <c r="BY74" s="921"/>
      <c r="BZ74" s="921"/>
      <c r="CA74" s="921"/>
      <c r="CB74" s="921"/>
      <c r="CC74" s="921"/>
      <c r="CD74" s="921"/>
      <c r="CE74" s="921"/>
      <c r="CF74" s="921"/>
      <c r="CG74" s="921"/>
      <c r="CH74" s="921"/>
      <c r="CI74" s="921"/>
      <c r="CJ74" s="921"/>
      <c r="CK74" s="921"/>
      <c r="CL74" s="921"/>
      <c r="CM74" s="921"/>
      <c r="CN74" s="921"/>
      <c r="CO74" s="921"/>
      <c r="CP74" s="921"/>
      <c r="CQ74" s="921"/>
      <c r="CR74" s="921"/>
      <c r="CS74" s="921"/>
      <c r="CT74" s="921"/>
      <c r="CU74" s="921"/>
      <c r="CV74" s="921"/>
      <c r="CW74" s="921"/>
      <c r="CX74" s="921"/>
      <c r="CY74" s="921"/>
      <c r="CZ74" s="921"/>
      <c r="DA74" s="921"/>
      <c r="DB74" s="921"/>
      <c r="DC74" s="921"/>
      <c r="DD74" s="921"/>
      <c r="DE74" s="921"/>
      <c r="DF74" s="921"/>
      <c r="DG74" s="921"/>
      <c r="DH74" s="921"/>
      <c r="DI74" s="921"/>
      <c r="DJ74" s="921"/>
      <c r="DK74" s="921"/>
      <c r="DL74" s="921"/>
      <c r="DM74" s="921"/>
      <c r="DN74" s="921"/>
      <c r="DO74" s="921"/>
      <c r="DP74" s="921"/>
      <c r="DQ74" s="921"/>
      <c r="DR74" s="921"/>
      <c r="DS74" s="921"/>
      <c r="DT74" s="921"/>
      <c r="DU74" s="921"/>
      <c r="DV74" s="921"/>
      <c r="DW74" s="921"/>
      <c r="DX74" s="921"/>
      <c r="DY74" s="921"/>
      <c r="DZ74" s="921"/>
      <c r="EA74" s="921"/>
      <c r="EB74" s="921"/>
      <c r="EC74" s="921"/>
      <c r="ED74" s="921"/>
      <c r="EE74" s="921"/>
      <c r="EF74" s="921"/>
      <c r="EG74" s="921"/>
      <c r="EH74" s="921"/>
      <c r="EI74" s="921"/>
      <c r="EJ74" s="921"/>
      <c r="EK74" s="921"/>
      <c r="EL74" s="921"/>
      <c r="EM74" s="921"/>
      <c r="EN74" s="921"/>
      <c r="EO74" s="921"/>
      <c r="EP74" s="921"/>
      <c r="EQ74" s="921"/>
      <c r="ER74" s="921"/>
      <c r="ES74" s="921"/>
      <c r="ET74" s="921"/>
      <c r="EU74" s="921"/>
      <c r="EV74" s="921"/>
      <c r="EW74" s="921"/>
      <c r="EX74" s="921"/>
      <c r="EY74" s="921"/>
      <c r="EZ74" s="921"/>
      <c r="FA74" s="921"/>
      <c r="FB74" s="921"/>
      <c r="FC74" s="921"/>
      <c r="FD74" s="921"/>
      <c r="FE74" s="921"/>
      <c r="FF74" s="921"/>
      <c r="FG74" s="921"/>
      <c r="FH74" s="921"/>
      <c r="FI74" s="921"/>
      <c r="FJ74" s="921"/>
      <c r="FK74" s="921"/>
      <c r="FL74" s="921"/>
      <c r="FM74" s="921"/>
      <c r="FN74" s="921"/>
      <c r="FO74" s="921"/>
      <c r="FP74" s="921"/>
      <c r="FQ74" s="921"/>
      <c r="FR74" s="921"/>
      <c r="FS74" s="921"/>
      <c r="FT74" s="921"/>
      <c r="FU74" s="921"/>
      <c r="FV74" s="921"/>
      <c r="FW74" s="921"/>
      <c r="FX74" s="921"/>
      <c r="FY74" s="921"/>
      <c r="FZ74" s="921"/>
      <c r="GA74" s="921"/>
      <c r="GB74" s="921"/>
      <c r="GC74" s="921"/>
      <c r="GD74" s="921"/>
      <c r="GE74" s="921"/>
      <c r="GF74" s="921"/>
      <c r="GG74" s="921"/>
      <c r="GH74" s="921"/>
      <c r="GI74" s="921"/>
      <c r="GJ74" s="921"/>
      <c r="GK74" s="921"/>
      <c r="GL74" s="921"/>
      <c r="GM74" s="921"/>
      <c r="GN74" s="921"/>
      <c r="GO74" s="921"/>
      <c r="GP74" s="921"/>
      <c r="GQ74" s="921"/>
      <c r="GR74" s="921"/>
      <c r="GS74" s="921"/>
      <c r="GT74" s="921"/>
      <c r="GU74" s="921"/>
      <c r="GV74" s="921"/>
      <c r="GW74" s="921"/>
      <c r="GX74" s="921"/>
      <c r="GY74" s="921"/>
      <c r="GZ74" s="921"/>
      <c r="HA74" s="921"/>
      <c r="HB74" s="921"/>
      <c r="HC74" s="921"/>
      <c r="HD74" s="921"/>
      <c r="HE74" s="921"/>
      <c r="HF74" s="921"/>
      <c r="HG74" s="921"/>
      <c r="HH74" s="921"/>
      <c r="HI74" s="921"/>
      <c r="HJ74" s="921"/>
      <c r="HK74" s="921"/>
      <c r="HL74" s="921"/>
      <c r="HM74" s="921"/>
      <c r="HN74" s="921"/>
      <c r="HO74" s="921"/>
      <c r="HP74" s="921"/>
      <c r="HQ74" s="921"/>
      <c r="HR74" s="921"/>
      <c r="HS74" s="921"/>
      <c r="HT74" s="921"/>
      <c r="HU74" s="921"/>
      <c r="HV74" s="921"/>
      <c r="HW74" s="921"/>
      <c r="HX74" s="921"/>
      <c r="HY74" s="921"/>
      <c r="HZ74" s="921"/>
      <c r="IA74" s="921"/>
      <c r="IB74" s="921"/>
      <c r="IC74" s="921"/>
      <c r="ID74" s="921"/>
      <c r="IE74" s="921"/>
      <c r="IF74" s="921"/>
      <c r="IG74" s="921"/>
      <c r="IH74" s="921"/>
      <c r="II74" s="921"/>
      <c r="IJ74" s="921"/>
      <c r="IK74" s="921"/>
      <c r="IL74" s="921"/>
      <c r="IM74" s="921"/>
      <c r="IN74" s="921"/>
      <c r="IO74" s="921"/>
      <c r="IP74" s="921"/>
      <c r="IQ74" s="921"/>
      <c r="IR74" s="921"/>
      <c r="IS74" s="921"/>
      <c r="IT74" s="921"/>
      <c r="IU74" s="921"/>
      <c r="IV74" s="921"/>
      <c r="IW74" s="921"/>
      <c r="IX74" s="921"/>
      <c r="IY74" s="921"/>
      <c r="IZ74" s="921"/>
      <c r="JA74" s="921"/>
      <c r="JB74" s="921"/>
      <c r="JC74" s="921"/>
      <c r="JD74" s="921"/>
      <c r="JE74" s="921"/>
      <c r="JF74" s="921"/>
      <c r="JG74" s="921"/>
      <c r="JH74" s="921"/>
      <c r="JI74" s="921"/>
      <c r="JJ74" s="921"/>
      <c r="JK74" s="921"/>
      <c r="JL74" s="921"/>
      <c r="JM74" s="921"/>
      <c r="JN74" s="921"/>
      <c r="JO74" s="921"/>
      <c r="JP74" s="921"/>
      <c r="JQ74" s="921"/>
      <c r="JR74" s="921"/>
      <c r="JS74" s="921"/>
      <c r="JT74" s="921"/>
      <c r="JU74" s="921"/>
      <c r="JV74" s="921"/>
      <c r="JW74" s="921"/>
      <c r="JX74" s="921"/>
      <c r="JY74" s="921"/>
      <c r="JZ74" s="921"/>
      <c r="KA74" s="921"/>
      <c r="KB74" s="921"/>
      <c r="KC74" s="921"/>
      <c r="KD74" s="921"/>
      <c r="KE74" s="921"/>
      <c r="KF74" s="921"/>
      <c r="KG74" s="921"/>
      <c r="KH74" s="921"/>
      <c r="KI74" s="921"/>
      <c r="KJ74" s="921"/>
      <c r="KK74" s="921"/>
      <c r="KL74" s="921"/>
      <c r="KM74" s="921"/>
      <c r="KN74" s="921"/>
      <c r="KO74" s="921"/>
      <c r="KP74" s="921"/>
      <c r="KQ74" s="921"/>
      <c r="KR74" s="921"/>
      <c r="KS74" s="921"/>
      <c r="KT74" s="921"/>
      <c r="KU74" s="921"/>
      <c r="KV74" s="921"/>
      <c r="KW74" s="921"/>
      <c r="KX74" s="921"/>
      <c r="KY74" s="921"/>
      <c r="KZ74" s="921"/>
      <c r="LA74" s="921"/>
      <c r="LB74" s="921"/>
      <c r="LC74" s="921"/>
      <c r="LD74" s="921"/>
      <c r="LE74" s="921"/>
      <c r="LF74" s="921"/>
      <c r="LG74" s="921"/>
      <c r="LH74" s="921"/>
      <c r="LI74" s="921"/>
      <c r="LJ74" s="921"/>
      <c r="LK74" s="921"/>
      <c r="LL74" s="921"/>
      <c r="LM74" s="921"/>
      <c r="LN74" s="921"/>
      <c r="LO74" s="921"/>
      <c r="LP74" s="921"/>
      <c r="LQ74" s="921"/>
      <c r="LR74" s="921"/>
      <c r="LS74" s="921"/>
      <c r="LT74" s="921"/>
      <c r="LU74" s="921"/>
      <c r="LV74" s="921"/>
      <c r="LW74" s="921"/>
      <c r="LX74" s="921"/>
      <c r="LY74" s="921"/>
      <c r="LZ74" s="921"/>
      <c r="MA74" s="921"/>
      <c r="MB74" s="921"/>
      <c r="MC74" s="921"/>
      <c r="MD74" s="921"/>
      <c r="ME74" s="921"/>
      <c r="MF74" s="921"/>
      <c r="MG74" s="921"/>
      <c r="MH74" s="921"/>
      <c r="MI74" s="921"/>
      <c r="MJ74" s="921"/>
      <c r="MK74" s="921"/>
      <c r="ML74" s="921"/>
      <c r="MM74" s="921"/>
      <c r="MN74" s="921"/>
      <c r="MO74" s="921"/>
      <c r="MP74" s="921"/>
      <c r="MQ74" s="921"/>
      <c r="MR74" s="921"/>
      <c r="MS74" s="921"/>
      <c r="MT74" s="921"/>
      <c r="MU74" s="921"/>
      <c r="MV74" s="921"/>
      <c r="MW74" s="921"/>
      <c r="MX74" s="921"/>
      <c r="MY74" s="921"/>
      <c r="MZ74" s="921"/>
      <c r="NA74" s="921"/>
      <c r="NB74" s="921"/>
      <c r="NC74" s="921"/>
      <c r="ND74" s="921"/>
      <c r="NE74" s="921"/>
      <c r="NF74" s="921"/>
      <c r="NG74" s="921"/>
      <c r="NH74" s="921"/>
      <c r="NI74" s="921"/>
      <c r="NJ74" s="921"/>
      <c r="NK74" s="921"/>
      <c r="NL74" s="921"/>
      <c r="NM74" s="921"/>
      <c r="NN74" s="921"/>
      <c r="NO74" s="921"/>
      <c r="NP74" s="921"/>
      <c r="NQ74" s="921"/>
      <c r="NR74" s="921"/>
      <c r="NS74" s="921"/>
      <c r="NT74" s="921"/>
      <c r="NU74" s="921"/>
      <c r="NV74" s="921"/>
      <c r="NW74" s="921"/>
      <c r="NX74" s="921"/>
      <c r="NY74" s="921"/>
      <c r="NZ74" s="921"/>
      <c r="OA74" s="921"/>
      <c r="OB74" s="921"/>
      <c r="OC74" s="921"/>
      <c r="OD74" s="921"/>
      <c r="OE74" s="921"/>
      <c r="OF74" s="921"/>
      <c r="OG74" s="921"/>
      <c r="OH74" s="921"/>
      <c r="OI74" s="921"/>
      <c r="OJ74" s="921"/>
      <c r="OK74" s="921"/>
      <c r="OL74" s="921"/>
      <c r="OM74" s="921"/>
      <c r="ON74" s="921"/>
      <c r="OO74" s="921"/>
      <c r="OP74" s="921"/>
      <c r="OQ74" s="921"/>
      <c r="OR74" s="921"/>
      <c r="OS74" s="921"/>
      <c r="OT74" s="921"/>
      <c r="OU74" s="921"/>
      <c r="OV74" s="921"/>
      <c r="OW74" s="921"/>
      <c r="OX74" s="921"/>
      <c r="OY74" s="921"/>
      <c r="OZ74" s="921"/>
      <c r="PA74" s="921"/>
      <c r="PB74" s="921"/>
      <c r="PC74" s="921"/>
      <c r="PD74" s="921"/>
      <c r="PE74" s="921"/>
      <c r="PF74" s="921"/>
      <c r="PG74" s="921"/>
      <c r="PH74" s="921"/>
      <c r="PI74" s="921"/>
      <c r="PJ74" s="921"/>
      <c r="PK74" s="921"/>
      <c r="PL74" s="921"/>
      <c r="PM74" s="921"/>
      <c r="PN74" s="921"/>
      <c r="PO74" s="921"/>
      <c r="PP74" s="921"/>
      <c r="PQ74" s="921"/>
      <c r="PR74" s="921"/>
      <c r="PS74" s="921"/>
      <c r="PT74" s="921"/>
      <c r="PU74" s="921"/>
      <c r="PV74" s="921"/>
      <c r="PW74" s="921"/>
      <c r="PX74" s="921"/>
      <c r="PY74" s="921"/>
      <c r="PZ74" s="921"/>
      <c r="QA74" s="921"/>
      <c r="QB74" s="921"/>
      <c r="QC74" s="921"/>
      <c r="QD74" s="921"/>
      <c r="QE74" s="921"/>
      <c r="QF74" s="921"/>
      <c r="QG74" s="921"/>
      <c r="QH74" s="921"/>
      <c r="QI74" s="921"/>
      <c r="QJ74" s="921"/>
      <c r="QK74" s="921"/>
      <c r="QL74" s="921"/>
      <c r="QM74" s="921"/>
      <c r="QN74" s="921"/>
      <c r="QO74" s="921"/>
      <c r="QP74" s="921"/>
      <c r="QQ74" s="921"/>
      <c r="QR74" s="921"/>
      <c r="QS74" s="921"/>
      <c r="QT74" s="921"/>
      <c r="QU74" s="921"/>
      <c r="QV74" s="921"/>
      <c r="QW74" s="921"/>
      <c r="QX74" s="921"/>
      <c r="QY74" s="921"/>
      <c r="QZ74" s="921"/>
      <c r="RA74" s="921"/>
      <c r="RB74" s="921"/>
      <c r="RC74" s="921"/>
      <c r="RD74" s="921"/>
      <c r="RE74" s="921"/>
      <c r="RF74" s="921"/>
      <c r="RG74" s="921"/>
      <c r="RH74" s="921"/>
      <c r="RI74" s="921"/>
      <c r="RJ74" s="921"/>
      <c r="RK74" s="921"/>
      <c r="RL74" s="921"/>
      <c r="RM74" s="921"/>
      <c r="RN74" s="921"/>
      <c r="RO74" s="921"/>
      <c r="RP74" s="921"/>
      <c r="RQ74" s="921"/>
      <c r="RR74" s="921"/>
      <c r="RS74" s="921"/>
      <c r="RT74" s="921"/>
      <c r="RU74" s="921"/>
      <c r="RV74" s="921"/>
      <c r="RW74" s="921"/>
      <c r="RX74" s="921"/>
      <c r="RY74" s="921"/>
      <c r="RZ74" s="921"/>
      <c r="SA74" s="921"/>
      <c r="SB74" s="921"/>
      <c r="SC74" s="921"/>
      <c r="SD74" s="921"/>
      <c r="SE74" s="921"/>
      <c r="SF74" s="921"/>
      <c r="SG74" s="921"/>
      <c r="SH74" s="921"/>
      <c r="SI74" s="921"/>
      <c r="SJ74" s="921"/>
      <c r="SK74" s="921"/>
      <c r="SL74" s="921"/>
      <c r="SM74" s="921"/>
      <c r="SN74" s="921"/>
      <c r="SO74" s="921"/>
      <c r="SP74" s="921"/>
      <c r="SQ74" s="921"/>
      <c r="SR74" s="921"/>
      <c r="SS74" s="921"/>
      <c r="ST74" s="921"/>
      <c r="SU74" s="921"/>
      <c r="SV74" s="921"/>
      <c r="SW74" s="921"/>
      <c r="SX74" s="921"/>
      <c r="SY74" s="921"/>
      <c r="SZ74" s="921"/>
      <c r="TA74" s="921"/>
      <c r="TB74" s="921"/>
      <c r="TC74" s="921"/>
      <c r="TD74" s="921"/>
      <c r="TE74" s="921"/>
      <c r="TF74" s="921"/>
      <c r="TG74" s="921"/>
      <c r="TH74" s="921"/>
      <c r="TI74" s="921"/>
      <c r="TJ74" s="921"/>
      <c r="TK74" s="921"/>
      <c r="TL74" s="921"/>
      <c r="TM74" s="921"/>
      <c r="TN74" s="921"/>
      <c r="TO74" s="921"/>
      <c r="TP74" s="921"/>
      <c r="TQ74" s="921"/>
      <c r="TR74" s="921"/>
      <c r="TS74" s="921"/>
      <c r="TT74" s="921"/>
      <c r="TU74" s="921"/>
      <c r="TV74" s="921"/>
      <c r="TW74" s="921"/>
      <c r="TX74" s="921"/>
      <c r="TY74" s="921"/>
      <c r="TZ74" s="921"/>
      <c r="UA74" s="921"/>
      <c r="UB74" s="921"/>
      <c r="UC74" s="921"/>
      <c r="UD74" s="921"/>
      <c r="UE74" s="921"/>
      <c r="UF74" s="921"/>
      <c r="UG74" s="921"/>
      <c r="UH74" s="921"/>
      <c r="UI74" s="921"/>
      <c r="UJ74" s="921"/>
      <c r="UK74" s="921"/>
      <c r="UL74" s="921"/>
      <c r="UM74" s="921"/>
      <c r="UN74" s="921"/>
      <c r="UO74" s="921"/>
      <c r="UP74" s="921"/>
      <c r="UQ74" s="921"/>
      <c r="UR74" s="921"/>
      <c r="US74" s="921"/>
      <c r="UT74" s="921"/>
      <c r="UU74" s="921"/>
      <c r="UV74" s="921"/>
      <c r="UW74" s="921"/>
      <c r="UX74" s="921"/>
      <c r="UY74" s="921"/>
      <c r="UZ74" s="921"/>
      <c r="VA74" s="921"/>
      <c r="VB74" s="921"/>
      <c r="VC74" s="921"/>
      <c r="VD74" s="921"/>
      <c r="VE74" s="921"/>
      <c r="VF74" s="921"/>
      <c r="VG74" s="921"/>
      <c r="VH74" s="921"/>
      <c r="VI74" s="921"/>
      <c r="VJ74" s="921"/>
      <c r="VK74" s="921"/>
      <c r="VL74" s="921"/>
      <c r="VM74" s="921"/>
      <c r="VN74" s="921"/>
      <c r="VO74" s="921"/>
      <c r="VP74" s="921"/>
      <c r="VQ74" s="921"/>
      <c r="VR74" s="921"/>
      <c r="VS74" s="921"/>
      <c r="VT74" s="921"/>
      <c r="VU74" s="921"/>
      <c r="VV74" s="921"/>
      <c r="VW74" s="921"/>
      <c r="VX74" s="921"/>
      <c r="VY74" s="921"/>
      <c r="VZ74" s="921"/>
      <c r="WA74" s="921"/>
      <c r="WB74" s="921"/>
      <c r="WC74" s="921"/>
      <c r="WD74" s="921"/>
      <c r="WE74" s="921"/>
      <c r="WF74" s="921"/>
      <c r="WG74" s="921"/>
      <c r="WH74" s="921"/>
      <c r="WI74" s="921"/>
      <c r="WJ74" s="921"/>
      <c r="WK74" s="921"/>
      <c r="WL74" s="921"/>
      <c r="WM74" s="921"/>
      <c r="WN74" s="921"/>
      <c r="WO74" s="921"/>
      <c r="WP74" s="921"/>
      <c r="WQ74" s="921"/>
      <c r="WR74" s="921"/>
      <c r="WS74" s="921"/>
      <c r="WT74" s="921"/>
      <c r="WU74" s="921"/>
      <c r="WV74" s="921"/>
      <c r="WW74" s="921"/>
      <c r="WX74" s="921"/>
      <c r="WY74" s="921"/>
      <c r="WZ74" s="921"/>
      <c r="XA74" s="921"/>
      <c r="XB74" s="921"/>
      <c r="XC74" s="921"/>
      <c r="XD74" s="921"/>
      <c r="XE74" s="921"/>
      <c r="XF74" s="921"/>
      <c r="XG74" s="921"/>
      <c r="XH74" s="921"/>
      <c r="XI74" s="921"/>
      <c r="XJ74" s="921"/>
      <c r="XK74" s="921"/>
      <c r="XL74" s="921"/>
      <c r="XM74" s="921"/>
      <c r="XN74" s="921"/>
      <c r="XO74" s="921"/>
      <c r="XP74" s="921"/>
      <c r="XQ74" s="921"/>
      <c r="XR74" s="921"/>
      <c r="XS74" s="921"/>
      <c r="XT74" s="921"/>
      <c r="XU74" s="921"/>
      <c r="XV74" s="921"/>
      <c r="XW74" s="921"/>
      <c r="XX74" s="921"/>
      <c r="XY74" s="921"/>
      <c r="XZ74" s="921"/>
      <c r="YA74" s="921"/>
      <c r="YB74" s="921"/>
      <c r="YC74" s="921"/>
      <c r="YD74" s="921"/>
      <c r="YE74" s="921"/>
      <c r="YF74" s="921"/>
      <c r="YG74" s="921"/>
      <c r="YH74" s="921"/>
      <c r="YI74" s="921"/>
      <c r="YJ74" s="921"/>
      <c r="YK74" s="921"/>
      <c r="YL74" s="921"/>
      <c r="YM74" s="921"/>
      <c r="YN74" s="921"/>
      <c r="YO74" s="921"/>
      <c r="YP74" s="921"/>
      <c r="YQ74" s="921"/>
      <c r="YR74" s="921"/>
      <c r="YS74" s="921"/>
      <c r="YT74" s="921"/>
      <c r="YU74" s="921"/>
      <c r="YV74" s="921"/>
      <c r="YW74" s="921"/>
      <c r="YX74" s="921"/>
      <c r="YY74" s="921"/>
      <c r="YZ74" s="921"/>
      <c r="ZA74" s="921"/>
      <c r="ZB74" s="921"/>
      <c r="ZC74" s="921"/>
      <c r="ZD74" s="921"/>
      <c r="ZE74" s="921"/>
      <c r="ZF74" s="921"/>
      <c r="ZG74" s="921"/>
      <c r="ZH74" s="921"/>
      <c r="ZI74" s="921"/>
      <c r="ZJ74" s="921"/>
      <c r="ZK74" s="921"/>
      <c r="ZL74" s="921"/>
      <c r="ZM74" s="921"/>
      <c r="ZN74" s="921"/>
      <c r="ZO74" s="921"/>
      <c r="ZP74" s="921"/>
      <c r="ZQ74" s="921"/>
      <c r="ZR74" s="921"/>
      <c r="ZS74" s="921"/>
      <c r="ZT74" s="921"/>
      <c r="ZU74" s="921"/>
      <c r="ZV74" s="921"/>
      <c r="ZW74" s="921"/>
      <c r="ZX74" s="921"/>
      <c r="ZY74" s="921"/>
      <c r="ZZ74" s="921"/>
      <c r="AAA74" s="921"/>
      <c r="AAB74" s="921"/>
      <c r="AAC74" s="921"/>
      <c r="AAD74" s="921"/>
      <c r="AAE74" s="921"/>
      <c r="AAF74" s="921"/>
      <c r="AAG74" s="921"/>
      <c r="AAH74" s="921"/>
      <c r="AAI74" s="921"/>
      <c r="AAJ74" s="921"/>
      <c r="AAK74" s="921"/>
      <c r="AAL74" s="921"/>
      <c r="AAM74" s="921"/>
      <c r="AAN74" s="921"/>
      <c r="AAO74" s="921"/>
      <c r="AAP74" s="921"/>
      <c r="AAQ74" s="921"/>
      <c r="AAR74" s="921"/>
      <c r="AAS74" s="921"/>
      <c r="AAT74" s="921"/>
      <c r="AAU74" s="921"/>
      <c r="AAV74" s="921"/>
      <c r="AAW74" s="921"/>
      <c r="AAX74" s="921"/>
      <c r="AAY74" s="921"/>
      <c r="AAZ74" s="921"/>
      <c r="ABA74" s="921"/>
      <c r="ABB74" s="921"/>
      <c r="ABC74" s="921"/>
      <c r="ABD74" s="921"/>
      <c r="ABE74" s="921"/>
      <c r="ABF74" s="921"/>
      <c r="ABG74" s="921"/>
      <c r="ABH74" s="921"/>
      <c r="ABI74" s="921"/>
      <c r="ABJ74" s="921"/>
      <c r="ABK74" s="921"/>
      <c r="ABL74" s="921"/>
      <c r="ABM74" s="921"/>
      <c r="ABN74" s="921"/>
      <c r="ABO74" s="921"/>
      <c r="ABP74" s="921"/>
      <c r="ABQ74" s="921"/>
      <c r="ABR74" s="921"/>
      <c r="ABS74" s="921"/>
      <c r="ABT74" s="921"/>
      <c r="ABU74" s="921"/>
      <c r="ABV74" s="921"/>
      <c r="ABW74" s="921"/>
      <c r="ABX74" s="921"/>
      <c r="ABY74" s="921"/>
      <c r="ABZ74" s="921"/>
      <c r="ACA74" s="921"/>
      <c r="ACB74" s="921"/>
      <c r="ACC74" s="921"/>
      <c r="ACD74" s="921"/>
      <c r="ACE74" s="921"/>
      <c r="ACF74" s="921"/>
      <c r="ACG74" s="921"/>
      <c r="ACH74" s="921"/>
      <c r="ACI74" s="921"/>
      <c r="ACJ74" s="921"/>
      <c r="ACK74" s="921"/>
      <c r="ACL74" s="921"/>
      <c r="ACM74" s="921"/>
      <c r="ACN74" s="921"/>
      <c r="ACO74" s="921"/>
      <c r="ACP74" s="921"/>
      <c r="ACQ74" s="921"/>
      <c r="ACR74" s="921"/>
      <c r="ACS74" s="921"/>
      <c r="ACT74" s="921"/>
      <c r="ACU74" s="921"/>
      <c r="ACV74" s="921"/>
      <c r="ACW74" s="921"/>
      <c r="ACX74" s="921"/>
      <c r="ACY74" s="921"/>
      <c r="ACZ74" s="921"/>
      <c r="ADA74" s="921"/>
      <c r="ADB74" s="921"/>
      <c r="ADC74" s="921"/>
      <c r="ADD74" s="921"/>
      <c r="ADE74" s="921"/>
      <c r="ADF74" s="921"/>
      <c r="ADG74" s="921"/>
      <c r="ADH74" s="921"/>
      <c r="ADI74" s="921"/>
      <c r="ADJ74" s="921"/>
      <c r="ADK74" s="921"/>
      <c r="ADL74" s="921"/>
      <c r="ADM74" s="921"/>
      <c r="ADN74" s="921"/>
      <c r="ADO74" s="921"/>
      <c r="ADP74" s="921"/>
      <c r="ADQ74" s="921"/>
      <c r="ADR74" s="921"/>
      <c r="ADS74" s="921"/>
      <c r="ADT74" s="921"/>
      <c r="ADU74" s="921"/>
      <c r="ADV74" s="921"/>
      <c r="ADW74" s="921"/>
      <c r="ADX74" s="921"/>
      <c r="ADY74" s="921"/>
      <c r="ADZ74" s="921"/>
      <c r="AEA74" s="921"/>
      <c r="AEB74" s="921"/>
      <c r="AEC74" s="921"/>
      <c r="AED74" s="921"/>
      <c r="AEE74" s="921"/>
      <c r="AEF74" s="921"/>
      <c r="AEG74" s="921"/>
      <c r="AEH74" s="921"/>
      <c r="AEI74" s="921"/>
      <c r="AEJ74" s="921"/>
      <c r="AEK74" s="921"/>
      <c r="AEL74" s="921"/>
      <c r="AEM74" s="921"/>
      <c r="AEN74" s="921"/>
      <c r="AEO74" s="921"/>
      <c r="AEP74" s="921"/>
      <c r="AEQ74" s="921"/>
      <c r="AER74" s="921"/>
      <c r="AES74" s="921"/>
      <c r="AET74" s="921"/>
      <c r="AEU74" s="921"/>
      <c r="AEV74" s="921"/>
      <c r="AEW74" s="921"/>
      <c r="AEX74" s="921"/>
      <c r="AEY74" s="921"/>
      <c r="AEZ74" s="921"/>
      <c r="AFA74" s="921"/>
      <c r="AFB74" s="921"/>
      <c r="AFC74" s="921"/>
      <c r="AFD74" s="921"/>
      <c r="AFE74" s="921"/>
      <c r="AFF74" s="921"/>
      <c r="AFG74" s="921"/>
      <c r="AFH74" s="921"/>
      <c r="AFI74" s="921"/>
      <c r="AFJ74" s="921"/>
      <c r="AFK74" s="921"/>
      <c r="AFL74" s="921"/>
      <c r="AFM74" s="921"/>
      <c r="AFN74" s="921"/>
      <c r="AFO74" s="921"/>
      <c r="AFP74" s="921"/>
      <c r="AFQ74" s="921"/>
      <c r="AFR74" s="921"/>
      <c r="AFS74" s="921"/>
      <c r="AFT74" s="921"/>
      <c r="AFU74" s="921"/>
      <c r="AFV74" s="921"/>
      <c r="AFW74" s="921"/>
      <c r="AFX74" s="921"/>
      <c r="AFY74" s="921"/>
      <c r="AFZ74" s="921"/>
      <c r="AGA74" s="921"/>
      <c r="AGB74" s="921"/>
      <c r="AGC74" s="921"/>
      <c r="AGD74" s="921"/>
      <c r="AGE74" s="921"/>
      <c r="AGF74" s="921"/>
      <c r="AGG74" s="921"/>
      <c r="AGH74" s="921"/>
      <c r="AGI74" s="921"/>
      <c r="AGJ74" s="921"/>
      <c r="AGK74" s="921"/>
      <c r="AGL74" s="921"/>
      <c r="AGM74" s="921"/>
      <c r="AGN74" s="921"/>
      <c r="AGO74" s="921"/>
      <c r="AGP74" s="921"/>
      <c r="AGQ74" s="921"/>
      <c r="AGR74" s="921"/>
      <c r="AGS74" s="921"/>
      <c r="AGT74" s="921"/>
      <c r="AGU74" s="921"/>
      <c r="AGV74" s="921"/>
      <c r="AGW74" s="921"/>
      <c r="AGX74" s="921"/>
      <c r="AGY74" s="921"/>
      <c r="AGZ74" s="921"/>
      <c r="AHA74" s="921"/>
      <c r="AHB74" s="921"/>
      <c r="AHC74" s="921"/>
      <c r="AHD74" s="921"/>
      <c r="AHE74" s="921"/>
      <c r="AHF74" s="921"/>
      <c r="AHG74" s="921"/>
      <c r="AHH74" s="921"/>
      <c r="AHI74" s="921"/>
      <c r="AHJ74" s="921"/>
      <c r="AHK74" s="921"/>
      <c r="AHL74" s="921"/>
      <c r="AHM74" s="921"/>
      <c r="AHN74" s="921"/>
      <c r="AHO74" s="921"/>
      <c r="AHP74" s="921"/>
      <c r="AHQ74" s="921"/>
      <c r="AHR74" s="921"/>
      <c r="AHS74" s="921"/>
      <c r="AHT74" s="921"/>
      <c r="AHU74" s="921"/>
      <c r="AHV74" s="921"/>
      <c r="AHW74" s="921"/>
      <c r="AHX74" s="921"/>
      <c r="AHY74" s="921"/>
      <c r="AHZ74" s="921"/>
      <c r="AIA74" s="921"/>
      <c r="AIB74" s="921"/>
      <c r="AIC74" s="921"/>
      <c r="AID74" s="921"/>
      <c r="AIE74" s="921"/>
      <c r="AIF74" s="921"/>
      <c r="AIG74" s="921"/>
      <c r="AIH74" s="921"/>
      <c r="AII74" s="921"/>
      <c r="AIJ74" s="921"/>
      <c r="AIK74" s="921"/>
      <c r="AIL74" s="921"/>
      <c r="AIM74" s="921"/>
      <c r="AIN74" s="921"/>
      <c r="AIO74" s="921"/>
      <c r="AIP74" s="921"/>
      <c r="AIQ74" s="921"/>
      <c r="AIR74" s="921"/>
      <c r="AIS74" s="921"/>
      <c r="AIT74" s="921"/>
      <c r="AIU74" s="921"/>
      <c r="AIV74" s="921"/>
      <c r="AIW74" s="921"/>
      <c r="AIX74" s="921"/>
      <c r="AIY74" s="921"/>
      <c r="AIZ74" s="921"/>
      <c r="AJA74" s="921"/>
      <c r="AJB74" s="921"/>
      <c r="AJC74" s="921"/>
      <c r="AJD74" s="921"/>
      <c r="AJE74" s="921"/>
      <c r="AJF74" s="921"/>
      <c r="AJG74" s="921"/>
      <c r="AJH74" s="921"/>
      <c r="AJI74" s="921"/>
      <c r="AJJ74" s="921"/>
      <c r="AJK74" s="921"/>
      <c r="AJL74" s="921"/>
      <c r="AJM74" s="921"/>
      <c r="AJN74" s="921"/>
      <c r="AJO74" s="921"/>
      <c r="AJP74" s="921"/>
      <c r="AJQ74" s="921"/>
      <c r="AJR74" s="921"/>
      <c r="AJS74" s="921"/>
      <c r="AJT74" s="921"/>
      <c r="AJU74" s="921"/>
      <c r="AJV74" s="921"/>
      <c r="AJW74" s="921"/>
      <c r="AJX74" s="921"/>
      <c r="AJY74" s="921"/>
      <c r="AJZ74" s="921"/>
      <c r="AKA74" s="921"/>
      <c r="AKB74" s="921"/>
      <c r="AKC74" s="921"/>
      <c r="AKD74" s="921"/>
      <c r="AKE74" s="921"/>
      <c r="AKF74" s="921"/>
      <c r="AKG74" s="921"/>
      <c r="AKH74" s="921"/>
      <c r="AKI74" s="921"/>
      <c r="AKJ74" s="921"/>
      <c r="AKK74" s="921"/>
      <c r="AKL74" s="921"/>
      <c r="AKM74" s="921"/>
      <c r="AKN74" s="921"/>
      <c r="AKO74" s="921"/>
      <c r="AKP74" s="921"/>
      <c r="AKQ74" s="921"/>
      <c r="AKR74" s="921"/>
      <c r="AKS74" s="921"/>
      <c r="AKT74" s="921"/>
      <c r="AKU74" s="921"/>
      <c r="AKV74" s="921"/>
      <c r="AKW74" s="921"/>
      <c r="AKX74" s="921"/>
      <c r="AKY74" s="921"/>
      <c r="AKZ74" s="921"/>
      <c r="ALA74" s="921"/>
      <c r="ALB74" s="921"/>
      <c r="ALC74" s="921"/>
      <c r="ALD74" s="921"/>
      <c r="ALE74" s="921"/>
      <c r="ALF74" s="921"/>
      <c r="ALG74" s="921"/>
      <c r="ALH74" s="921"/>
      <c r="ALI74" s="921"/>
      <c r="ALJ74" s="921"/>
      <c r="ALK74" s="921"/>
      <c r="ALL74" s="921"/>
      <c r="ALM74" s="921"/>
      <c r="ALN74" s="921"/>
      <c r="ALO74" s="921"/>
      <c r="ALP74" s="921"/>
      <c r="ALQ74" s="921"/>
      <c r="ALR74" s="921"/>
      <c r="ALS74" s="921"/>
      <c r="ALT74" s="921"/>
      <c r="ALU74" s="921"/>
      <c r="ALV74" s="921"/>
      <c r="ALW74" s="921"/>
      <c r="ALX74" s="921"/>
      <c r="ALY74" s="921"/>
      <c r="ALZ74" s="921"/>
      <c r="AMA74" s="921"/>
      <c r="AMB74" s="921"/>
      <c r="AMC74" s="921"/>
      <c r="AMD74" s="921"/>
      <c r="AME74" s="921"/>
      <c r="AMF74" s="921"/>
      <c r="AMG74" s="921"/>
      <c r="AMH74" s="921"/>
      <c r="AMI74" s="921"/>
      <c r="AMJ74" s="921"/>
      <c r="AMK74" s="921"/>
      <c r="AML74" s="921"/>
      <c r="AMM74" s="921"/>
      <c r="AMN74" s="921"/>
      <c r="AMO74" s="921"/>
      <c r="AMP74" s="921"/>
      <c r="AMQ74" s="921"/>
      <c r="AMR74" s="921"/>
      <c r="AMS74" s="921"/>
      <c r="AMT74" s="921"/>
      <c r="AMU74" s="921"/>
      <c r="AMV74" s="921"/>
      <c r="AMW74" s="921"/>
      <c r="AMX74" s="921"/>
      <c r="AMY74" s="921"/>
      <c r="AMZ74" s="921"/>
      <c r="ANA74" s="921"/>
      <c r="ANB74" s="921"/>
      <c r="ANC74" s="921"/>
      <c r="AND74" s="921"/>
      <c r="ANE74" s="921"/>
      <c r="ANF74" s="921"/>
      <c r="ANG74" s="921"/>
      <c r="ANH74" s="921"/>
      <c r="ANI74" s="921"/>
      <c r="ANJ74" s="921"/>
      <c r="ANK74" s="921"/>
      <c r="ANL74" s="921"/>
      <c r="ANM74" s="921"/>
      <c r="ANN74" s="921"/>
      <c r="ANO74" s="921"/>
      <c r="ANP74" s="921"/>
      <c r="ANQ74" s="921"/>
      <c r="ANR74" s="921"/>
      <c r="ANS74" s="921"/>
      <c r="ANT74" s="921"/>
      <c r="ANU74" s="921"/>
      <c r="ANV74" s="921"/>
      <c r="ANW74" s="921"/>
      <c r="ANX74" s="921"/>
      <c r="ANY74" s="921"/>
      <c r="ANZ74" s="921"/>
      <c r="AOA74" s="921"/>
      <c r="AOB74" s="921"/>
      <c r="AOC74" s="921"/>
      <c r="AOD74" s="921"/>
      <c r="AOE74" s="921"/>
      <c r="AOF74" s="921"/>
      <c r="AOG74" s="921"/>
      <c r="AOH74" s="921"/>
      <c r="AOI74" s="921"/>
      <c r="AOJ74" s="921"/>
      <c r="AOK74" s="921"/>
      <c r="AOL74" s="921"/>
      <c r="AOM74" s="921"/>
      <c r="AON74" s="921"/>
      <c r="AOO74" s="921"/>
      <c r="AOP74" s="921"/>
      <c r="AOQ74" s="921"/>
      <c r="AOR74" s="921"/>
      <c r="AOS74" s="921"/>
      <c r="AOT74" s="921"/>
      <c r="AOU74" s="921"/>
      <c r="AOV74" s="921"/>
      <c r="AOW74" s="921"/>
      <c r="AOX74" s="921"/>
      <c r="AOY74" s="921"/>
      <c r="AOZ74" s="921"/>
      <c r="APA74" s="921"/>
      <c r="APB74" s="921"/>
      <c r="APC74" s="921"/>
      <c r="APD74" s="921"/>
      <c r="APE74" s="921"/>
      <c r="APF74" s="921"/>
      <c r="APG74" s="921"/>
      <c r="APH74" s="921"/>
      <c r="API74" s="921"/>
      <c r="APJ74" s="921"/>
      <c r="APK74" s="921"/>
      <c r="APL74" s="921"/>
      <c r="APM74" s="921"/>
      <c r="APN74" s="921"/>
      <c r="APO74" s="921"/>
      <c r="APP74" s="921"/>
      <c r="APQ74" s="921"/>
      <c r="APR74" s="921"/>
      <c r="APS74" s="921"/>
      <c r="APT74" s="921"/>
      <c r="APU74" s="921"/>
      <c r="APV74" s="921"/>
      <c r="APW74" s="921"/>
      <c r="APX74" s="921"/>
      <c r="APY74" s="921"/>
      <c r="APZ74" s="921"/>
      <c r="AQA74" s="921"/>
      <c r="AQB74" s="921"/>
      <c r="AQC74" s="921"/>
      <c r="AQD74" s="921"/>
      <c r="AQE74" s="921"/>
      <c r="AQF74" s="921"/>
      <c r="AQG74" s="921"/>
      <c r="AQH74" s="921"/>
      <c r="AQI74" s="921"/>
      <c r="AQJ74" s="921"/>
      <c r="AQK74" s="921"/>
      <c r="AQL74" s="921"/>
      <c r="AQM74" s="921"/>
      <c r="AQN74" s="921"/>
      <c r="AQO74" s="921"/>
      <c r="AQP74" s="921"/>
      <c r="AQQ74" s="921"/>
      <c r="AQR74" s="921"/>
      <c r="AQS74" s="921"/>
      <c r="AQT74" s="921"/>
      <c r="AQU74" s="921"/>
      <c r="AQV74" s="921"/>
      <c r="AQW74" s="921"/>
      <c r="AQX74" s="921"/>
      <c r="AQY74" s="921"/>
      <c r="AQZ74" s="921"/>
      <c r="ARA74" s="921"/>
      <c r="ARB74" s="921"/>
      <c r="ARC74" s="921"/>
      <c r="ARD74" s="921"/>
      <c r="ARE74" s="921"/>
      <c r="ARF74" s="921"/>
      <c r="ARG74" s="921"/>
      <c r="ARH74" s="921"/>
      <c r="ARI74" s="921"/>
      <c r="ARJ74" s="921"/>
      <c r="ARK74" s="921"/>
      <c r="ARL74" s="921"/>
      <c r="ARM74" s="921"/>
      <c r="ARN74" s="921"/>
      <c r="ARO74" s="921"/>
      <c r="ARP74" s="921"/>
      <c r="ARQ74" s="921"/>
      <c r="ARR74" s="921"/>
      <c r="ARS74" s="921"/>
      <c r="ART74" s="921"/>
      <c r="ARU74" s="921"/>
      <c r="ARV74" s="921"/>
      <c r="ARW74" s="921"/>
      <c r="ARX74" s="921"/>
      <c r="ARY74" s="921"/>
      <c r="ARZ74" s="921"/>
      <c r="ASA74" s="921"/>
      <c r="ASB74" s="921"/>
      <c r="ASC74" s="921"/>
      <c r="ASD74" s="921"/>
      <c r="ASE74" s="921"/>
      <c r="ASF74" s="921"/>
      <c r="ASG74" s="921"/>
      <c r="ASH74" s="921"/>
      <c r="ASI74" s="921"/>
      <c r="ASJ74" s="921"/>
      <c r="ASK74" s="921"/>
      <c r="ASL74" s="921"/>
      <c r="ASM74" s="921"/>
      <c r="ASN74" s="921"/>
      <c r="ASO74" s="921"/>
      <c r="ASP74" s="921"/>
      <c r="ASQ74" s="921"/>
      <c r="ASR74" s="921"/>
      <c r="ASS74" s="921"/>
      <c r="AST74" s="921"/>
      <c r="ASU74" s="921"/>
      <c r="ASV74" s="921"/>
      <c r="ASW74" s="921"/>
      <c r="ASX74" s="921"/>
      <c r="ASY74" s="921"/>
      <c r="ASZ74" s="921"/>
      <c r="ATA74" s="921"/>
      <c r="ATB74" s="921"/>
      <c r="ATC74" s="921"/>
      <c r="ATD74" s="921"/>
      <c r="ATE74" s="921"/>
      <c r="ATF74" s="921"/>
      <c r="ATG74" s="921"/>
      <c r="ATH74" s="921"/>
      <c r="ATI74" s="921"/>
      <c r="ATJ74" s="921"/>
      <c r="ATK74" s="921"/>
      <c r="ATL74" s="921"/>
      <c r="ATM74" s="921"/>
      <c r="ATN74" s="921"/>
      <c r="ATO74" s="921"/>
      <c r="ATP74" s="921"/>
      <c r="ATQ74" s="921"/>
      <c r="ATR74" s="921"/>
      <c r="ATS74" s="921"/>
      <c r="ATT74" s="921"/>
      <c r="ATU74" s="921"/>
      <c r="ATV74" s="921"/>
      <c r="ATW74" s="921"/>
      <c r="ATX74" s="921"/>
      <c r="ATY74" s="921"/>
      <c r="ATZ74" s="921"/>
      <c r="AUA74" s="921"/>
      <c r="AUB74" s="921"/>
      <c r="AUC74" s="921"/>
      <c r="AUD74" s="921"/>
      <c r="AUE74" s="921"/>
      <c r="AUF74" s="921"/>
      <c r="AUG74" s="921"/>
      <c r="AUH74" s="921"/>
      <c r="AUI74" s="921"/>
      <c r="AUJ74" s="921"/>
      <c r="AUK74" s="921"/>
      <c r="AUL74" s="921"/>
      <c r="AUM74" s="921"/>
      <c r="AUN74" s="921"/>
      <c r="AUO74" s="921"/>
      <c r="AUP74" s="921"/>
      <c r="AUQ74" s="921"/>
      <c r="AUR74" s="921"/>
      <c r="AUS74" s="921"/>
      <c r="AUT74" s="921"/>
      <c r="AUU74" s="921"/>
      <c r="AUV74" s="921"/>
      <c r="AUW74" s="921"/>
      <c r="AUX74" s="921"/>
      <c r="AUY74" s="921"/>
      <c r="AUZ74" s="921"/>
      <c r="AVA74" s="921"/>
      <c r="AVB74" s="921"/>
      <c r="AVC74" s="921"/>
      <c r="AVD74" s="921"/>
      <c r="AVE74" s="921"/>
      <c r="AVF74" s="921"/>
      <c r="AVG74" s="921"/>
      <c r="AVH74" s="921"/>
      <c r="AVI74" s="921"/>
      <c r="AVJ74" s="921"/>
      <c r="AVK74" s="921"/>
      <c r="AVL74" s="921"/>
      <c r="AVM74" s="921"/>
      <c r="AVN74" s="921"/>
      <c r="AVO74" s="921"/>
      <c r="AVP74" s="921"/>
      <c r="AVQ74" s="921"/>
      <c r="AVR74" s="921"/>
      <c r="AVS74" s="921"/>
      <c r="AVT74" s="921"/>
      <c r="AVU74" s="921"/>
      <c r="AVV74" s="921"/>
      <c r="AVW74" s="921"/>
      <c r="AVX74" s="921"/>
      <c r="AVY74" s="921"/>
      <c r="AVZ74" s="921"/>
      <c r="AWA74" s="921"/>
      <c r="AWB74" s="921"/>
      <c r="AWC74" s="921"/>
      <c r="AWD74" s="921"/>
      <c r="AWE74" s="921"/>
      <c r="AWF74" s="921"/>
      <c r="AWG74" s="921"/>
      <c r="AWH74" s="921"/>
      <c r="AWI74" s="921"/>
      <c r="AWJ74" s="921"/>
      <c r="AWK74" s="921"/>
      <c r="AWL74" s="921"/>
      <c r="AWM74" s="921"/>
      <c r="AWN74" s="921"/>
      <c r="AWO74" s="921"/>
      <c r="AWP74" s="921"/>
      <c r="AWQ74" s="921"/>
      <c r="AWR74" s="921"/>
      <c r="AWS74" s="921"/>
      <c r="AWT74" s="921"/>
      <c r="AWU74" s="921"/>
      <c r="AWV74" s="921"/>
      <c r="AWW74" s="921"/>
      <c r="AWX74" s="921"/>
      <c r="AWY74" s="921"/>
      <c r="AWZ74" s="921"/>
      <c r="AXA74" s="921"/>
      <c r="AXB74" s="921"/>
      <c r="AXC74" s="921"/>
      <c r="AXD74" s="921"/>
      <c r="AXE74" s="921"/>
      <c r="AXF74" s="921"/>
      <c r="AXG74" s="921"/>
      <c r="AXH74" s="921"/>
      <c r="AXI74" s="921"/>
      <c r="AXJ74" s="921"/>
      <c r="AXK74" s="921"/>
      <c r="AXL74" s="921"/>
      <c r="AXM74" s="921"/>
      <c r="AXN74" s="921"/>
      <c r="AXO74" s="921"/>
      <c r="AXP74" s="921"/>
      <c r="AXQ74" s="921"/>
      <c r="AXR74" s="921"/>
      <c r="AXS74" s="921"/>
      <c r="AXT74" s="921"/>
      <c r="AXU74" s="921"/>
      <c r="AXV74" s="921"/>
      <c r="AXW74" s="921"/>
      <c r="AXX74" s="921"/>
      <c r="AXY74" s="921"/>
      <c r="AXZ74" s="921"/>
      <c r="AYA74" s="921"/>
      <c r="AYB74" s="921"/>
      <c r="AYC74" s="921"/>
      <c r="AYD74" s="921"/>
      <c r="AYE74" s="921"/>
      <c r="AYF74" s="921"/>
      <c r="AYG74" s="921"/>
      <c r="AYH74" s="921"/>
      <c r="AYI74" s="921"/>
      <c r="AYJ74" s="921"/>
      <c r="AYK74" s="921"/>
      <c r="AYL74" s="921"/>
      <c r="AYM74" s="921"/>
      <c r="AYN74" s="921"/>
      <c r="AYO74" s="921"/>
      <c r="AYP74" s="921"/>
      <c r="AYQ74" s="921"/>
      <c r="AYR74" s="921"/>
      <c r="AYS74" s="921"/>
      <c r="AYT74" s="921"/>
      <c r="AYU74" s="921"/>
      <c r="AYV74" s="921"/>
      <c r="AYW74" s="921"/>
      <c r="AYX74" s="921"/>
      <c r="AYY74" s="921"/>
      <c r="AYZ74" s="921"/>
      <c r="AZA74" s="921"/>
      <c r="AZB74" s="921"/>
      <c r="AZC74" s="921"/>
      <c r="AZD74" s="921"/>
      <c r="AZE74" s="921"/>
      <c r="AZF74" s="921"/>
      <c r="AZG74" s="921"/>
      <c r="AZH74" s="921"/>
      <c r="AZI74" s="921"/>
      <c r="AZJ74" s="921"/>
      <c r="AZK74" s="921"/>
      <c r="AZL74" s="921"/>
      <c r="AZM74" s="921"/>
      <c r="AZN74" s="921"/>
      <c r="AZO74" s="921"/>
      <c r="AZP74" s="921"/>
      <c r="AZQ74" s="921"/>
      <c r="AZR74" s="921"/>
      <c r="AZS74" s="921"/>
      <c r="AZT74" s="921"/>
      <c r="AZU74" s="921"/>
      <c r="AZV74" s="921"/>
      <c r="AZW74" s="921"/>
      <c r="AZX74" s="921"/>
      <c r="AZY74" s="921"/>
      <c r="AZZ74" s="921"/>
      <c r="BAA74" s="921"/>
      <c r="BAB74" s="921"/>
      <c r="BAC74" s="921"/>
      <c r="BAD74" s="921"/>
      <c r="BAE74" s="921"/>
      <c r="BAF74" s="921"/>
      <c r="BAG74" s="921"/>
      <c r="BAH74" s="921"/>
      <c r="BAI74" s="921"/>
      <c r="BAJ74" s="921"/>
      <c r="BAK74" s="921"/>
      <c r="BAL74" s="921"/>
      <c r="BAM74" s="921"/>
      <c r="BAN74" s="921"/>
      <c r="BAO74" s="921"/>
      <c r="BAP74" s="921"/>
      <c r="BAQ74" s="921"/>
      <c r="BAR74" s="921"/>
      <c r="BAS74" s="921"/>
      <c r="BAT74" s="921"/>
      <c r="BAU74" s="921"/>
      <c r="BAV74" s="921"/>
      <c r="BAW74" s="921"/>
      <c r="BAX74" s="921"/>
      <c r="BAY74" s="921"/>
      <c r="BAZ74" s="921"/>
      <c r="BBA74" s="921"/>
      <c r="BBB74" s="921"/>
      <c r="BBC74" s="921"/>
      <c r="BBD74" s="921"/>
      <c r="BBE74" s="921"/>
      <c r="BBF74" s="921"/>
      <c r="BBG74" s="921"/>
      <c r="BBH74" s="921"/>
      <c r="BBI74" s="921"/>
      <c r="BBJ74" s="921"/>
      <c r="BBK74" s="921"/>
      <c r="BBL74" s="921"/>
      <c r="BBM74" s="921"/>
      <c r="BBN74" s="921"/>
      <c r="BBO74" s="921"/>
      <c r="BBP74" s="921"/>
      <c r="BBQ74" s="921"/>
      <c r="BBR74" s="921"/>
      <c r="BBS74" s="921"/>
      <c r="BBT74" s="921"/>
      <c r="BBU74" s="921"/>
      <c r="BBV74" s="921"/>
      <c r="BBW74" s="921"/>
      <c r="BBX74" s="921"/>
      <c r="BBY74" s="921"/>
      <c r="BBZ74" s="921"/>
      <c r="BCA74" s="921"/>
      <c r="BCB74" s="921"/>
      <c r="BCC74" s="921"/>
      <c r="BCD74" s="921"/>
      <c r="BCE74" s="921"/>
      <c r="BCF74" s="921"/>
      <c r="BCG74" s="921"/>
      <c r="BCH74" s="921"/>
      <c r="BCI74" s="921"/>
      <c r="BCJ74" s="921"/>
      <c r="BCK74" s="921"/>
      <c r="BCL74" s="921"/>
      <c r="BCM74" s="921"/>
      <c r="BCN74" s="921"/>
      <c r="BCO74" s="921"/>
      <c r="BCP74" s="921"/>
      <c r="BCQ74" s="921"/>
      <c r="BCR74" s="921"/>
      <c r="BCS74" s="921"/>
      <c r="BCT74" s="921"/>
      <c r="BCU74" s="921"/>
      <c r="BCV74" s="921"/>
      <c r="BCW74" s="921"/>
      <c r="BCX74" s="921"/>
      <c r="BCY74" s="921"/>
      <c r="BCZ74" s="921"/>
      <c r="BDA74" s="921"/>
      <c r="BDB74" s="921"/>
      <c r="BDC74" s="921"/>
      <c r="BDD74" s="921"/>
      <c r="BDE74" s="921"/>
      <c r="BDF74" s="921"/>
      <c r="BDG74" s="921"/>
      <c r="BDH74" s="921"/>
      <c r="BDI74" s="921"/>
      <c r="BDJ74" s="921"/>
      <c r="BDK74" s="921"/>
      <c r="BDL74" s="921"/>
      <c r="BDM74" s="921"/>
      <c r="BDN74" s="921"/>
      <c r="BDO74" s="921"/>
      <c r="BDP74" s="921"/>
      <c r="BDQ74" s="921"/>
      <c r="BDR74" s="921"/>
      <c r="BDS74" s="921"/>
      <c r="BDT74" s="921"/>
      <c r="BDU74" s="921"/>
      <c r="BDV74" s="921"/>
      <c r="BDW74" s="921"/>
      <c r="BDX74" s="921"/>
      <c r="BDY74" s="921"/>
      <c r="BDZ74" s="921"/>
      <c r="BEA74" s="921"/>
      <c r="BEB74" s="921"/>
      <c r="BEC74" s="921"/>
      <c r="BED74" s="921"/>
      <c r="BEE74" s="921"/>
      <c r="BEF74" s="921"/>
      <c r="BEG74" s="921"/>
      <c r="BEH74" s="921"/>
      <c r="BEI74" s="921"/>
      <c r="BEJ74" s="921"/>
      <c r="BEK74" s="921"/>
      <c r="BEL74" s="921"/>
      <c r="BEM74" s="921"/>
      <c r="BEN74" s="921"/>
      <c r="BEO74" s="921"/>
      <c r="BEP74" s="921"/>
      <c r="BEQ74" s="921"/>
      <c r="BER74" s="921"/>
      <c r="BES74" s="921"/>
      <c r="BET74" s="921"/>
      <c r="BEU74" s="921"/>
      <c r="BEV74" s="921"/>
      <c r="BEW74" s="921"/>
      <c r="BEX74" s="921"/>
      <c r="BEY74" s="921"/>
      <c r="BEZ74" s="921"/>
      <c r="BFA74" s="921"/>
      <c r="BFB74" s="921"/>
      <c r="BFC74" s="921"/>
      <c r="BFD74" s="921"/>
      <c r="BFE74" s="921"/>
      <c r="BFF74" s="921"/>
      <c r="BFG74" s="921"/>
      <c r="BFH74" s="921"/>
      <c r="BFI74" s="921"/>
      <c r="BFJ74" s="921"/>
      <c r="BFK74" s="921"/>
      <c r="BFL74" s="921"/>
      <c r="BFM74" s="921"/>
      <c r="BFN74" s="921"/>
      <c r="BFO74" s="921"/>
      <c r="BFP74" s="921"/>
      <c r="BFQ74" s="921"/>
      <c r="BFR74" s="921"/>
      <c r="BFS74" s="921"/>
      <c r="BFT74" s="921"/>
      <c r="BFU74" s="921"/>
      <c r="BFV74" s="921"/>
      <c r="BFW74" s="921"/>
      <c r="BFX74" s="921"/>
      <c r="BFY74" s="921"/>
      <c r="BFZ74" s="921"/>
      <c r="BGA74" s="921"/>
      <c r="BGB74" s="921"/>
      <c r="BGC74" s="921"/>
      <c r="BGD74" s="921"/>
      <c r="BGE74" s="921"/>
      <c r="BGF74" s="921"/>
      <c r="BGG74" s="921"/>
      <c r="BGH74" s="921"/>
      <c r="BGI74" s="921"/>
      <c r="BGJ74" s="921"/>
      <c r="BGK74" s="921"/>
      <c r="BGL74" s="921"/>
      <c r="BGM74" s="921"/>
      <c r="BGN74" s="921"/>
      <c r="BGO74" s="921"/>
      <c r="BGP74" s="921"/>
      <c r="BGQ74" s="921"/>
      <c r="BGR74" s="921"/>
      <c r="BGS74" s="921"/>
      <c r="BGT74" s="921"/>
      <c r="BGU74" s="921"/>
      <c r="BGV74" s="921"/>
      <c r="BGW74" s="921"/>
      <c r="BGX74" s="921"/>
      <c r="BGY74" s="921"/>
      <c r="BGZ74" s="921"/>
      <c r="BHA74" s="921"/>
      <c r="BHB74" s="921"/>
      <c r="BHC74" s="921"/>
      <c r="BHD74" s="921"/>
      <c r="BHE74" s="921"/>
      <c r="BHF74" s="921"/>
      <c r="BHG74" s="921"/>
      <c r="BHH74" s="921"/>
      <c r="BHI74" s="921"/>
      <c r="BHJ74" s="921"/>
      <c r="BHK74" s="921"/>
      <c r="BHL74" s="921"/>
      <c r="BHM74" s="921"/>
      <c r="BHN74" s="921"/>
      <c r="BHO74" s="921"/>
      <c r="BHP74" s="921"/>
      <c r="BHQ74" s="921"/>
      <c r="BHR74" s="921"/>
      <c r="BHS74" s="921"/>
      <c r="BHT74" s="921"/>
      <c r="BHU74" s="921"/>
      <c r="BHV74" s="921"/>
      <c r="BHW74" s="921"/>
      <c r="BHX74" s="921"/>
      <c r="BHY74" s="921"/>
      <c r="BHZ74" s="921"/>
      <c r="BIA74" s="921"/>
      <c r="BIB74" s="921"/>
      <c r="BIC74" s="921"/>
      <c r="BID74" s="921"/>
      <c r="BIE74" s="921"/>
      <c r="BIF74" s="921"/>
      <c r="BIG74" s="921"/>
      <c r="BIH74" s="921"/>
      <c r="BII74" s="921"/>
      <c r="BIJ74" s="921"/>
      <c r="BIK74" s="921"/>
      <c r="BIL74" s="921"/>
      <c r="BIM74" s="921"/>
      <c r="BIN74" s="921"/>
      <c r="BIO74" s="921"/>
      <c r="BIP74" s="921"/>
      <c r="BIQ74" s="921"/>
      <c r="BIR74" s="921"/>
      <c r="BIS74" s="921"/>
      <c r="BIT74" s="921"/>
      <c r="BIU74" s="921"/>
      <c r="BIV74" s="921"/>
      <c r="BIW74" s="921"/>
      <c r="BIX74" s="921"/>
      <c r="BIY74" s="921"/>
      <c r="BIZ74" s="921"/>
      <c r="BJA74" s="921"/>
      <c r="BJB74" s="921"/>
      <c r="BJC74" s="921"/>
      <c r="BJD74" s="921"/>
      <c r="BJE74" s="921"/>
      <c r="BJF74" s="921"/>
      <c r="BJG74" s="921"/>
      <c r="BJH74" s="921"/>
      <c r="BJI74" s="921"/>
      <c r="BJJ74" s="921"/>
      <c r="BJK74" s="921"/>
      <c r="BJL74" s="921"/>
      <c r="BJM74" s="921"/>
      <c r="BJN74" s="921"/>
      <c r="BJO74" s="921"/>
      <c r="BJP74" s="921"/>
      <c r="BJQ74" s="921"/>
      <c r="BJR74" s="921"/>
      <c r="BJS74" s="921"/>
      <c r="BJT74" s="921"/>
      <c r="BJU74" s="921"/>
      <c r="BJV74" s="921"/>
      <c r="BJW74" s="921"/>
      <c r="BJX74" s="921"/>
      <c r="BJY74" s="921"/>
      <c r="BJZ74" s="921"/>
      <c r="BKA74" s="921"/>
      <c r="BKB74" s="921"/>
      <c r="BKC74" s="921"/>
      <c r="BKD74" s="921"/>
      <c r="BKE74" s="921"/>
      <c r="BKF74" s="921"/>
      <c r="BKG74" s="921"/>
      <c r="BKH74" s="921"/>
      <c r="BKI74" s="921"/>
      <c r="BKJ74" s="921"/>
      <c r="BKK74" s="921"/>
      <c r="BKL74" s="921"/>
      <c r="BKM74" s="921"/>
      <c r="BKN74" s="921"/>
      <c r="BKO74" s="921"/>
      <c r="BKP74" s="921"/>
      <c r="BKQ74" s="921"/>
      <c r="BKR74" s="921"/>
      <c r="BKS74" s="921"/>
      <c r="BKT74" s="921"/>
      <c r="BKU74" s="921"/>
      <c r="BKV74" s="921"/>
      <c r="BKW74" s="921"/>
      <c r="BKX74" s="921"/>
      <c r="BKY74" s="921"/>
      <c r="BKZ74" s="921"/>
      <c r="BLA74" s="921"/>
      <c r="BLB74" s="921"/>
      <c r="BLC74" s="921"/>
      <c r="BLD74" s="921"/>
      <c r="BLE74" s="921"/>
      <c r="BLF74" s="921"/>
      <c r="BLG74" s="921"/>
      <c r="BLH74" s="921"/>
      <c r="BLI74" s="921"/>
      <c r="BLJ74" s="921"/>
      <c r="BLK74" s="921"/>
      <c r="BLL74" s="921"/>
      <c r="BLM74" s="921"/>
      <c r="BLN74" s="921"/>
      <c r="BLO74" s="921"/>
      <c r="BLP74" s="921"/>
      <c r="BLQ74" s="921"/>
      <c r="BLR74" s="921"/>
      <c r="BLS74" s="921"/>
      <c r="BLT74" s="921"/>
      <c r="BLU74" s="921"/>
      <c r="BLV74" s="921"/>
      <c r="BLW74" s="921"/>
      <c r="BLX74" s="921"/>
      <c r="BLY74" s="921"/>
      <c r="BLZ74" s="921"/>
      <c r="BMA74" s="921"/>
      <c r="BMB74" s="921"/>
      <c r="BMC74" s="921"/>
      <c r="BMD74" s="921"/>
      <c r="BME74" s="921"/>
      <c r="BMF74" s="921"/>
      <c r="BMG74" s="921"/>
      <c r="BMH74" s="921"/>
      <c r="BMI74" s="921"/>
      <c r="BMJ74" s="921"/>
      <c r="BMK74" s="921"/>
      <c r="BML74" s="921"/>
      <c r="BMM74" s="921"/>
      <c r="BMN74" s="921"/>
      <c r="BMO74" s="921"/>
      <c r="BMP74" s="921"/>
      <c r="BMQ74" s="921"/>
      <c r="BMR74" s="921"/>
      <c r="BMS74" s="921"/>
      <c r="BMT74" s="921"/>
      <c r="BMU74" s="921"/>
      <c r="BMV74" s="921"/>
      <c r="BMW74" s="921"/>
      <c r="BMX74" s="921"/>
      <c r="BMY74" s="921"/>
      <c r="BMZ74" s="921"/>
      <c r="BNA74" s="921"/>
      <c r="BNB74" s="921"/>
      <c r="BNC74" s="921"/>
      <c r="BND74" s="921"/>
      <c r="BNE74" s="921"/>
      <c r="BNF74" s="921"/>
      <c r="BNG74" s="921"/>
      <c r="BNH74" s="921"/>
      <c r="BNI74" s="921"/>
      <c r="BNJ74" s="921"/>
      <c r="BNK74" s="921"/>
      <c r="BNL74" s="921"/>
      <c r="BNM74" s="921"/>
      <c r="BNN74" s="921"/>
      <c r="BNO74" s="921"/>
      <c r="BNP74" s="921"/>
      <c r="BNQ74" s="921"/>
      <c r="BNR74" s="921"/>
      <c r="BNS74" s="921"/>
      <c r="BNT74" s="921"/>
      <c r="BNU74" s="921"/>
      <c r="BNV74" s="921"/>
      <c r="BNW74" s="921"/>
      <c r="BNX74" s="921"/>
      <c r="BNY74" s="921"/>
      <c r="BNZ74" s="921"/>
      <c r="BOA74" s="921"/>
      <c r="BOB74" s="921"/>
      <c r="BOC74" s="921"/>
      <c r="BOD74" s="921"/>
      <c r="BOE74" s="921"/>
      <c r="BOF74" s="921"/>
      <c r="BOG74" s="921"/>
      <c r="BOH74" s="921"/>
      <c r="BOI74" s="921"/>
      <c r="BOJ74" s="921"/>
      <c r="BOK74" s="921"/>
      <c r="BOL74" s="921"/>
      <c r="BOM74" s="921"/>
      <c r="BON74" s="921"/>
      <c r="BOO74" s="921"/>
      <c r="BOP74" s="921"/>
      <c r="BOQ74" s="921"/>
      <c r="BOR74" s="921"/>
      <c r="BOS74" s="921"/>
      <c r="BOT74" s="921"/>
      <c r="BOU74" s="921"/>
      <c r="BOV74" s="921"/>
      <c r="BOW74" s="921"/>
      <c r="BOX74" s="921"/>
      <c r="BOY74" s="921"/>
      <c r="BOZ74" s="921"/>
      <c r="BPA74" s="921"/>
      <c r="BPB74" s="921"/>
      <c r="BPC74" s="921"/>
      <c r="BPD74" s="921"/>
      <c r="BPE74" s="921"/>
      <c r="BPF74" s="921"/>
      <c r="BPG74" s="921"/>
      <c r="BPH74" s="921"/>
      <c r="BPI74" s="921"/>
      <c r="BPJ74" s="921"/>
      <c r="BPK74" s="921"/>
      <c r="BPL74" s="921"/>
      <c r="BPM74" s="921"/>
      <c r="BPN74" s="921"/>
      <c r="BPO74" s="921"/>
      <c r="BPP74" s="921"/>
      <c r="BPQ74" s="921"/>
      <c r="BPR74" s="921"/>
      <c r="BPS74" s="921"/>
      <c r="BPT74" s="921"/>
      <c r="BPU74" s="921"/>
      <c r="BPV74" s="921"/>
      <c r="BPW74" s="921"/>
      <c r="BPX74" s="921"/>
      <c r="BPY74" s="921"/>
      <c r="BPZ74" s="921"/>
      <c r="BQA74" s="921"/>
      <c r="BQB74" s="921"/>
      <c r="BQC74" s="921"/>
      <c r="BQD74" s="921"/>
      <c r="BQE74" s="921"/>
      <c r="BQF74" s="921"/>
      <c r="BQG74" s="921"/>
      <c r="BQH74" s="921"/>
      <c r="BQI74" s="921"/>
      <c r="BQJ74" s="921"/>
      <c r="BQK74" s="921"/>
      <c r="BQL74" s="921"/>
      <c r="BQM74" s="921"/>
      <c r="BQN74" s="921"/>
      <c r="BQO74" s="921"/>
      <c r="BQP74" s="921"/>
      <c r="BQQ74" s="921"/>
      <c r="BQR74" s="921"/>
      <c r="BQS74" s="921"/>
      <c r="BQT74" s="921"/>
      <c r="BQU74" s="921"/>
      <c r="BQV74" s="921"/>
      <c r="BQW74" s="921"/>
      <c r="BQX74" s="921"/>
      <c r="BQY74" s="921"/>
      <c r="BQZ74" s="921"/>
      <c r="BRA74" s="921"/>
      <c r="BRB74" s="921"/>
      <c r="BRC74" s="921"/>
      <c r="BRD74" s="921"/>
      <c r="BRE74" s="921"/>
      <c r="BRF74" s="921"/>
      <c r="BRG74" s="921"/>
      <c r="BRH74" s="921"/>
      <c r="BRI74" s="921"/>
      <c r="BRJ74" s="921"/>
      <c r="BRK74" s="921"/>
      <c r="BRL74" s="921"/>
      <c r="BRM74" s="921"/>
      <c r="BRN74" s="921"/>
      <c r="BRO74" s="921"/>
      <c r="BRP74" s="921"/>
      <c r="BRQ74" s="921"/>
      <c r="BRR74" s="921"/>
      <c r="BRS74" s="921"/>
      <c r="BRT74" s="921"/>
      <c r="BRU74" s="921"/>
      <c r="BRV74" s="921"/>
      <c r="BRW74" s="921"/>
      <c r="BRX74" s="921"/>
      <c r="BRY74" s="921"/>
      <c r="BRZ74" s="921"/>
      <c r="BSA74" s="921"/>
      <c r="BSB74" s="921"/>
      <c r="BSC74" s="921"/>
      <c r="BSD74" s="921"/>
      <c r="BSE74" s="921"/>
      <c r="BSF74" s="921"/>
      <c r="BSG74" s="921"/>
      <c r="BSH74" s="921"/>
      <c r="BSI74" s="921"/>
      <c r="BSJ74" s="921"/>
      <c r="BSK74" s="921"/>
      <c r="BSL74" s="921"/>
      <c r="BSM74" s="921"/>
      <c r="BSN74" s="921"/>
      <c r="BSO74" s="921"/>
      <c r="BSP74" s="921"/>
      <c r="BSQ74" s="921"/>
      <c r="BSR74" s="921"/>
      <c r="BSS74" s="921"/>
      <c r="BST74" s="921"/>
      <c r="BSU74" s="921"/>
      <c r="BSV74" s="921"/>
      <c r="BSW74" s="921"/>
      <c r="BSX74" s="921"/>
      <c r="BSY74" s="921"/>
      <c r="BSZ74" s="921"/>
      <c r="BTA74" s="921"/>
      <c r="BTB74" s="921"/>
      <c r="BTC74" s="921"/>
      <c r="BTD74" s="921"/>
      <c r="BTE74" s="921"/>
      <c r="BTF74" s="921"/>
      <c r="BTG74" s="921"/>
      <c r="BTH74" s="921"/>
      <c r="BTI74" s="921"/>
      <c r="BTJ74" s="921"/>
      <c r="BTK74" s="921"/>
      <c r="BTL74" s="921"/>
      <c r="BTM74" s="921"/>
      <c r="BTN74" s="921"/>
      <c r="BTO74" s="921"/>
      <c r="BTP74" s="921"/>
      <c r="BTQ74" s="921"/>
      <c r="BTR74" s="921"/>
      <c r="BTS74" s="921"/>
      <c r="BTT74" s="921"/>
      <c r="BTU74" s="921"/>
      <c r="BTV74" s="921"/>
      <c r="BTW74" s="921"/>
      <c r="BTX74" s="921"/>
      <c r="BTY74" s="921"/>
      <c r="BTZ74" s="921"/>
      <c r="BUA74" s="921"/>
      <c r="BUB74" s="921"/>
      <c r="BUC74" s="921"/>
      <c r="BUD74" s="921"/>
      <c r="BUE74" s="921"/>
      <c r="BUF74" s="921"/>
      <c r="BUG74" s="921"/>
      <c r="BUH74" s="921"/>
      <c r="BUI74" s="921"/>
      <c r="BUJ74" s="921"/>
      <c r="BUK74" s="921"/>
      <c r="BUL74" s="921"/>
      <c r="BUM74" s="921"/>
      <c r="BUN74" s="921"/>
      <c r="BUO74" s="921"/>
      <c r="BUP74" s="921"/>
      <c r="BUQ74" s="921"/>
      <c r="BUR74" s="921"/>
      <c r="BUS74" s="921"/>
      <c r="BUT74" s="921"/>
      <c r="BUU74" s="921"/>
      <c r="BUV74" s="921"/>
      <c r="BUW74" s="921"/>
      <c r="BUX74" s="921"/>
      <c r="BUY74" s="921"/>
      <c r="BUZ74" s="921"/>
      <c r="BVA74" s="921"/>
      <c r="BVB74" s="921"/>
      <c r="BVC74" s="921"/>
      <c r="BVD74" s="921"/>
      <c r="BVE74" s="921"/>
      <c r="BVF74" s="921"/>
      <c r="BVG74" s="921"/>
      <c r="BVH74" s="921"/>
      <c r="BVI74" s="921"/>
      <c r="BVJ74" s="921"/>
      <c r="BVK74" s="921"/>
      <c r="BVL74" s="921"/>
      <c r="BVM74" s="921"/>
      <c r="BVN74" s="921"/>
      <c r="BVO74" s="921"/>
      <c r="BVP74" s="921"/>
      <c r="BVQ74" s="921"/>
      <c r="BVR74" s="921"/>
      <c r="BVS74" s="921"/>
      <c r="BVT74" s="921"/>
      <c r="BVU74" s="921"/>
      <c r="BVV74" s="921"/>
      <c r="BVW74" s="921"/>
      <c r="BVX74" s="921"/>
      <c r="BVY74" s="921"/>
      <c r="BVZ74" s="921"/>
      <c r="BWA74" s="921"/>
      <c r="BWB74" s="921"/>
      <c r="BWC74" s="921"/>
      <c r="BWD74" s="921"/>
      <c r="BWE74" s="921"/>
      <c r="BWF74" s="921"/>
      <c r="BWG74" s="921"/>
      <c r="BWH74" s="921"/>
      <c r="BWI74" s="921"/>
      <c r="BWJ74" s="921"/>
      <c r="BWK74" s="921"/>
      <c r="BWL74" s="921"/>
      <c r="BWM74" s="921"/>
      <c r="BWN74" s="921"/>
      <c r="BWO74" s="921"/>
      <c r="BWP74" s="921"/>
      <c r="BWQ74" s="921"/>
      <c r="BWR74" s="921"/>
      <c r="BWS74" s="921"/>
      <c r="BWT74" s="921"/>
      <c r="BWU74" s="921"/>
      <c r="BWV74" s="921"/>
      <c r="BWW74" s="921"/>
      <c r="BWX74" s="921"/>
      <c r="BWY74" s="921"/>
      <c r="BWZ74" s="921"/>
      <c r="BXA74" s="921"/>
      <c r="BXB74" s="921"/>
      <c r="BXC74" s="921"/>
      <c r="BXD74" s="921"/>
      <c r="BXE74" s="921"/>
      <c r="BXF74" s="921"/>
      <c r="BXG74" s="921"/>
      <c r="BXH74" s="921"/>
      <c r="BXI74" s="921"/>
      <c r="BXJ74" s="921"/>
      <c r="BXK74" s="921"/>
      <c r="BXL74" s="921"/>
      <c r="BXM74" s="921"/>
      <c r="BXN74" s="921"/>
      <c r="BXO74" s="921"/>
      <c r="BXP74" s="921"/>
      <c r="BXQ74" s="921"/>
      <c r="BXR74" s="921"/>
      <c r="BXS74" s="921"/>
      <c r="BXT74" s="921"/>
      <c r="BXU74" s="921"/>
      <c r="BXV74" s="921"/>
      <c r="BXW74" s="921"/>
      <c r="BXX74" s="921"/>
      <c r="BXY74" s="921"/>
      <c r="BXZ74" s="921"/>
      <c r="BYA74" s="921"/>
      <c r="BYB74" s="921"/>
      <c r="BYC74" s="921"/>
      <c r="BYD74" s="921"/>
      <c r="BYE74" s="921"/>
      <c r="BYF74" s="921"/>
      <c r="BYG74" s="921"/>
      <c r="BYH74" s="921"/>
      <c r="BYI74" s="921"/>
      <c r="BYJ74" s="921"/>
      <c r="BYK74" s="921"/>
      <c r="BYL74" s="921"/>
      <c r="BYM74" s="921"/>
      <c r="BYN74" s="921"/>
      <c r="BYO74" s="921"/>
      <c r="BYP74" s="921"/>
      <c r="BYQ74" s="921"/>
      <c r="BYR74" s="921"/>
      <c r="BYS74" s="921"/>
      <c r="BYT74" s="921"/>
      <c r="BYU74" s="921"/>
      <c r="BYV74" s="921"/>
      <c r="BYW74" s="921"/>
      <c r="BYX74" s="921"/>
      <c r="BYY74" s="921"/>
      <c r="BYZ74" s="921"/>
      <c r="BZA74" s="921"/>
      <c r="BZB74" s="921"/>
      <c r="BZC74" s="921"/>
      <c r="BZD74" s="921"/>
      <c r="BZE74" s="921"/>
      <c r="BZF74" s="921"/>
      <c r="BZG74" s="921"/>
      <c r="BZH74" s="921"/>
      <c r="BZI74" s="921"/>
      <c r="BZJ74" s="921"/>
      <c r="BZK74" s="921"/>
      <c r="BZL74" s="921"/>
      <c r="BZM74" s="921"/>
      <c r="BZN74" s="921"/>
      <c r="BZO74" s="921"/>
      <c r="BZP74" s="921"/>
      <c r="BZQ74" s="921"/>
      <c r="BZR74" s="921"/>
      <c r="BZS74" s="921"/>
      <c r="BZT74" s="921"/>
      <c r="BZU74" s="921"/>
      <c r="BZV74" s="921"/>
      <c r="BZW74" s="921"/>
      <c r="BZX74" s="921"/>
      <c r="BZY74" s="921"/>
      <c r="BZZ74" s="921"/>
      <c r="CAA74" s="921"/>
      <c r="CAB74" s="921"/>
      <c r="CAC74" s="921"/>
      <c r="CAD74" s="921"/>
      <c r="CAE74" s="921"/>
      <c r="CAF74" s="921"/>
      <c r="CAG74" s="921"/>
      <c r="CAH74" s="921"/>
      <c r="CAI74" s="921"/>
      <c r="CAJ74" s="921"/>
      <c r="CAK74" s="921"/>
      <c r="CAL74" s="921"/>
      <c r="CAM74" s="921"/>
      <c r="CAN74" s="921"/>
      <c r="CAO74" s="921"/>
      <c r="CAP74" s="921"/>
      <c r="CAQ74" s="921"/>
      <c r="CAR74" s="921"/>
      <c r="CAS74" s="921"/>
      <c r="CAT74" s="921"/>
      <c r="CAU74" s="921"/>
      <c r="CAV74" s="921"/>
      <c r="CAW74" s="921"/>
      <c r="CAX74" s="921"/>
      <c r="CAY74" s="921"/>
      <c r="CAZ74" s="921"/>
      <c r="CBA74" s="921"/>
      <c r="CBB74" s="921"/>
      <c r="CBC74" s="921"/>
      <c r="CBD74" s="921"/>
      <c r="CBE74" s="921"/>
      <c r="CBF74" s="921"/>
      <c r="CBG74" s="921"/>
      <c r="CBH74" s="921"/>
      <c r="CBI74" s="921"/>
      <c r="CBJ74" s="921"/>
      <c r="CBK74" s="921"/>
      <c r="CBL74" s="921"/>
      <c r="CBM74" s="921"/>
      <c r="CBN74" s="921"/>
      <c r="CBO74" s="921"/>
      <c r="CBP74" s="921"/>
      <c r="CBQ74" s="921"/>
      <c r="CBR74" s="921"/>
      <c r="CBS74" s="921"/>
      <c r="CBT74" s="921"/>
      <c r="CBU74" s="921"/>
      <c r="CBV74" s="921"/>
      <c r="CBW74" s="921"/>
      <c r="CBX74" s="921"/>
      <c r="CBY74" s="921"/>
      <c r="CBZ74" s="921"/>
      <c r="CCA74" s="921"/>
      <c r="CCB74" s="921"/>
      <c r="CCC74" s="921"/>
      <c r="CCD74" s="921"/>
      <c r="CCE74" s="921"/>
      <c r="CCF74" s="921"/>
      <c r="CCG74" s="921"/>
      <c r="CCH74" s="921"/>
      <c r="CCI74" s="921"/>
      <c r="CCJ74" s="921"/>
      <c r="CCK74" s="921"/>
      <c r="CCL74" s="921"/>
      <c r="CCM74" s="921"/>
      <c r="CCN74" s="921"/>
      <c r="CCO74" s="921"/>
      <c r="CCP74" s="921"/>
      <c r="CCQ74" s="921"/>
      <c r="CCR74" s="921"/>
      <c r="CCS74" s="921"/>
      <c r="CCT74" s="921"/>
      <c r="CCU74" s="921"/>
      <c r="CCV74" s="921"/>
      <c r="CCW74" s="921"/>
      <c r="CCX74" s="921"/>
      <c r="CCY74" s="921"/>
      <c r="CCZ74" s="921"/>
      <c r="CDA74" s="921"/>
      <c r="CDB74" s="921"/>
      <c r="CDC74" s="921"/>
      <c r="CDD74" s="921"/>
      <c r="CDE74" s="921"/>
      <c r="CDF74" s="921"/>
      <c r="CDG74" s="921"/>
      <c r="CDH74" s="921"/>
      <c r="CDI74" s="921"/>
      <c r="CDJ74" s="921"/>
      <c r="CDK74" s="921"/>
      <c r="CDL74" s="921"/>
      <c r="CDM74" s="921"/>
      <c r="CDN74" s="921"/>
      <c r="CDO74" s="921"/>
      <c r="CDP74" s="921"/>
      <c r="CDQ74" s="921"/>
      <c r="CDR74" s="921"/>
      <c r="CDS74" s="921"/>
      <c r="CDT74" s="921"/>
      <c r="CDU74" s="921"/>
      <c r="CDV74" s="921"/>
      <c r="CDW74" s="921"/>
      <c r="CDX74" s="921"/>
      <c r="CDY74" s="921"/>
      <c r="CDZ74" s="921"/>
      <c r="CEA74" s="921"/>
      <c r="CEB74" s="921"/>
      <c r="CEC74" s="921"/>
      <c r="CED74" s="921"/>
      <c r="CEE74" s="921"/>
      <c r="CEF74" s="921"/>
      <c r="CEG74" s="921"/>
      <c r="CEH74" s="921"/>
      <c r="CEI74" s="921"/>
      <c r="CEJ74" s="921"/>
      <c r="CEK74" s="921"/>
      <c r="CEL74" s="921"/>
      <c r="CEM74" s="921"/>
      <c r="CEN74" s="921"/>
      <c r="CEO74" s="921"/>
      <c r="CEP74" s="921"/>
      <c r="CEQ74" s="921"/>
      <c r="CER74" s="921"/>
      <c r="CES74" s="921"/>
      <c r="CET74" s="921"/>
      <c r="CEU74" s="921"/>
      <c r="CEV74" s="921"/>
      <c r="CEW74" s="921"/>
      <c r="CEX74" s="921"/>
      <c r="CEY74" s="921"/>
      <c r="CEZ74" s="921"/>
      <c r="CFA74" s="921"/>
      <c r="CFB74" s="921"/>
      <c r="CFC74" s="921"/>
      <c r="CFD74" s="921"/>
      <c r="CFE74" s="921"/>
      <c r="CFF74" s="921"/>
      <c r="CFG74" s="921"/>
      <c r="CFH74" s="921"/>
      <c r="CFI74" s="921"/>
      <c r="CFJ74" s="921"/>
      <c r="CFK74" s="921"/>
      <c r="CFL74" s="921"/>
      <c r="CFM74" s="921"/>
      <c r="CFN74" s="921"/>
      <c r="CFO74" s="921"/>
      <c r="CFP74" s="921"/>
      <c r="CFQ74" s="921"/>
      <c r="CFR74" s="921"/>
      <c r="CFS74" s="921"/>
      <c r="CFT74" s="921"/>
      <c r="CFU74" s="921"/>
      <c r="CFV74" s="921"/>
      <c r="CFW74" s="921"/>
      <c r="CFX74" s="921"/>
      <c r="CFY74" s="921"/>
      <c r="CFZ74" s="921"/>
      <c r="CGA74" s="921"/>
      <c r="CGB74" s="921"/>
      <c r="CGC74" s="921"/>
      <c r="CGD74" s="921"/>
      <c r="CGE74" s="921"/>
      <c r="CGF74" s="921"/>
      <c r="CGG74" s="921"/>
      <c r="CGH74" s="921"/>
      <c r="CGI74" s="921"/>
      <c r="CGJ74" s="921"/>
      <c r="CGK74" s="921"/>
      <c r="CGL74" s="921"/>
      <c r="CGM74" s="921"/>
      <c r="CGN74" s="921"/>
      <c r="CGO74" s="921"/>
      <c r="CGP74" s="921"/>
      <c r="CGQ74" s="921"/>
      <c r="CGR74" s="921"/>
      <c r="CGS74" s="921"/>
      <c r="CGT74" s="921"/>
      <c r="CGU74" s="921"/>
      <c r="CGV74" s="921"/>
      <c r="CGW74" s="921"/>
      <c r="CGX74" s="921"/>
      <c r="CGY74" s="921"/>
      <c r="CGZ74" s="921"/>
      <c r="CHA74" s="921"/>
      <c r="CHB74" s="921"/>
      <c r="CHC74" s="921"/>
      <c r="CHD74" s="921"/>
      <c r="CHE74" s="921"/>
      <c r="CHF74" s="921"/>
      <c r="CHG74" s="921"/>
      <c r="CHH74" s="921"/>
      <c r="CHI74" s="921"/>
      <c r="CHJ74" s="921"/>
      <c r="CHK74" s="921"/>
      <c r="CHL74" s="921"/>
      <c r="CHM74" s="921"/>
      <c r="CHN74" s="921"/>
      <c r="CHO74" s="921"/>
      <c r="CHP74" s="921"/>
      <c r="CHQ74" s="921"/>
      <c r="CHR74" s="921"/>
      <c r="CHS74" s="921"/>
      <c r="CHT74" s="921"/>
      <c r="CHU74" s="921"/>
      <c r="CHV74" s="921"/>
      <c r="CHW74" s="921"/>
      <c r="CHX74" s="921"/>
      <c r="CHY74" s="921"/>
      <c r="CHZ74" s="921"/>
      <c r="CIA74" s="921"/>
      <c r="CIB74" s="921"/>
      <c r="CIC74" s="921"/>
      <c r="CID74" s="921"/>
      <c r="CIE74" s="921"/>
      <c r="CIF74" s="921"/>
      <c r="CIG74" s="921"/>
      <c r="CIH74" s="921"/>
      <c r="CII74" s="921"/>
      <c r="CIJ74" s="921"/>
      <c r="CIK74" s="921"/>
      <c r="CIL74" s="921"/>
      <c r="CIM74" s="921"/>
      <c r="CIN74" s="921"/>
      <c r="CIO74" s="921"/>
      <c r="CIP74" s="921"/>
      <c r="CIQ74" s="921"/>
      <c r="CIR74" s="921"/>
      <c r="CIS74" s="921"/>
      <c r="CIT74" s="921"/>
      <c r="CIU74" s="921"/>
      <c r="CIV74" s="921"/>
      <c r="CIW74" s="921"/>
      <c r="CIX74" s="921"/>
      <c r="CIY74" s="921"/>
      <c r="CIZ74" s="921"/>
      <c r="CJA74" s="921"/>
      <c r="CJB74" s="921"/>
      <c r="CJC74" s="921"/>
      <c r="CJD74" s="921"/>
      <c r="CJE74" s="921"/>
      <c r="CJF74" s="921"/>
      <c r="CJG74" s="921"/>
      <c r="CJH74" s="921"/>
      <c r="CJI74" s="921"/>
      <c r="CJJ74" s="921"/>
      <c r="CJK74" s="921"/>
      <c r="CJL74" s="921"/>
      <c r="CJM74" s="921"/>
      <c r="CJN74" s="921"/>
      <c r="CJO74" s="921"/>
      <c r="CJP74" s="921"/>
      <c r="CJQ74" s="921"/>
      <c r="CJR74" s="921"/>
      <c r="CJS74" s="921"/>
      <c r="CJT74" s="921"/>
      <c r="CJU74" s="921"/>
      <c r="CJV74" s="921"/>
      <c r="CJW74" s="921"/>
      <c r="CJX74" s="921"/>
      <c r="CJY74" s="921"/>
      <c r="CJZ74" s="921"/>
      <c r="CKA74" s="921"/>
      <c r="CKB74" s="921"/>
      <c r="CKC74" s="921"/>
      <c r="CKD74" s="921"/>
      <c r="CKE74" s="921"/>
      <c r="CKF74" s="921"/>
      <c r="CKG74" s="921"/>
      <c r="CKH74" s="921"/>
      <c r="CKI74" s="921"/>
      <c r="CKJ74" s="921"/>
      <c r="CKK74" s="921"/>
      <c r="CKL74" s="921"/>
      <c r="CKM74" s="921"/>
      <c r="CKN74" s="921"/>
      <c r="CKO74" s="921"/>
      <c r="CKP74" s="921"/>
      <c r="CKQ74" s="921"/>
      <c r="CKR74" s="921"/>
      <c r="CKS74" s="921"/>
      <c r="CKT74" s="921"/>
      <c r="CKU74" s="921"/>
      <c r="CKV74" s="921"/>
      <c r="CKW74" s="921"/>
      <c r="CKX74" s="921"/>
      <c r="CKY74" s="921"/>
      <c r="CKZ74" s="921"/>
      <c r="CLA74" s="921"/>
      <c r="CLB74" s="921"/>
      <c r="CLC74" s="921"/>
      <c r="CLD74" s="921"/>
      <c r="CLE74" s="921"/>
      <c r="CLF74" s="921"/>
      <c r="CLG74" s="921"/>
      <c r="CLH74" s="921"/>
      <c r="CLI74" s="921"/>
      <c r="CLJ74" s="921"/>
      <c r="CLK74" s="921"/>
      <c r="CLL74" s="921"/>
      <c r="CLM74" s="921"/>
      <c r="CLN74" s="921"/>
      <c r="CLO74" s="921"/>
      <c r="CLP74" s="921"/>
      <c r="CLQ74" s="921"/>
      <c r="CLR74" s="921"/>
      <c r="CLS74" s="921"/>
      <c r="CLT74" s="921"/>
      <c r="CLU74" s="921"/>
      <c r="CLV74" s="921"/>
      <c r="CLW74" s="921"/>
      <c r="CLX74" s="921"/>
      <c r="CLY74" s="921"/>
      <c r="CLZ74" s="921"/>
      <c r="CMA74" s="921"/>
      <c r="CMB74" s="921"/>
      <c r="CMC74" s="921"/>
      <c r="CMD74" s="921"/>
      <c r="CME74" s="921"/>
      <c r="CMF74" s="921"/>
      <c r="CMG74" s="921"/>
      <c r="CMH74" s="921"/>
      <c r="CMI74" s="921"/>
      <c r="CMJ74" s="921"/>
      <c r="CMK74" s="921"/>
      <c r="CML74" s="921"/>
      <c r="CMM74" s="921"/>
      <c r="CMN74" s="921"/>
      <c r="CMO74" s="921"/>
      <c r="CMP74" s="921"/>
      <c r="CMQ74" s="921"/>
      <c r="CMR74" s="921"/>
      <c r="CMS74" s="921"/>
      <c r="CMT74" s="921"/>
      <c r="CMU74" s="921"/>
      <c r="CMV74" s="921"/>
      <c r="CMW74" s="921"/>
      <c r="CMX74" s="921"/>
      <c r="CMY74" s="921"/>
      <c r="CMZ74" s="921"/>
      <c r="CNA74" s="921"/>
      <c r="CNB74" s="921"/>
      <c r="CNC74" s="921"/>
      <c r="CND74" s="921"/>
      <c r="CNE74" s="921"/>
      <c r="CNF74" s="921"/>
      <c r="CNG74" s="921"/>
      <c r="CNH74" s="921"/>
      <c r="CNI74" s="921"/>
      <c r="CNJ74" s="921"/>
      <c r="CNK74" s="921"/>
      <c r="CNL74" s="921"/>
      <c r="CNM74" s="921"/>
      <c r="CNN74" s="921"/>
      <c r="CNO74" s="921"/>
      <c r="CNP74" s="921"/>
      <c r="CNQ74" s="921"/>
      <c r="CNR74" s="921"/>
      <c r="CNS74" s="921"/>
      <c r="CNT74" s="921"/>
      <c r="CNU74" s="921"/>
      <c r="CNV74" s="921"/>
      <c r="CNW74" s="921"/>
      <c r="CNX74" s="921"/>
      <c r="CNY74" s="921"/>
      <c r="CNZ74" s="921"/>
      <c r="COA74" s="921"/>
      <c r="COB74" s="921"/>
      <c r="COC74" s="921"/>
      <c r="COD74" s="921"/>
      <c r="COE74" s="921"/>
      <c r="COF74" s="921"/>
      <c r="COG74" s="921"/>
      <c r="COH74" s="921"/>
      <c r="COI74" s="921"/>
      <c r="COJ74" s="921"/>
      <c r="COK74" s="921"/>
      <c r="COL74" s="921"/>
      <c r="COM74" s="921"/>
      <c r="CON74" s="921"/>
      <c r="COO74" s="921"/>
      <c r="COP74" s="921"/>
      <c r="COQ74" s="921"/>
      <c r="COR74" s="921"/>
      <c r="COS74" s="921"/>
      <c r="COT74" s="921"/>
      <c r="COU74" s="921"/>
      <c r="COV74" s="921"/>
      <c r="COW74" s="921"/>
      <c r="COX74" s="921"/>
      <c r="COY74" s="921"/>
      <c r="COZ74" s="921"/>
      <c r="CPA74" s="921"/>
      <c r="CPB74" s="921"/>
      <c r="CPC74" s="921"/>
      <c r="CPD74" s="921"/>
      <c r="CPE74" s="921"/>
      <c r="CPF74" s="921"/>
      <c r="CPG74" s="921"/>
      <c r="CPH74" s="921"/>
      <c r="CPI74" s="921"/>
      <c r="CPJ74" s="921"/>
      <c r="CPK74" s="921"/>
      <c r="CPL74" s="921"/>
      <c r="CPM74" s="921"/>
      <c r="CPN74" s="921"/>
      <c r="CPO74" s="921"/>
      <c r="CPP74" s="921"/>
      <c r="CPQ74" s="921"/>
      <c r="CPR74" s="921"/>
      <c r="CPS74" s="921"/>
      <c r="CPT74" s="921"/>
      <c r="CPU74" s="921"/>
      <c r="CPV74" s="921"/>
      <c r="CPW74" s="921"/>
      <c r="CPX74" s="921"/>
      <c r="CPY74" s="921"/>
      <c r="CPZ74" s="921"/>
      <c r="CQA74" s="921"/>
      <c r="CQB74" s="921"/>
      <c r="CQC74" s="921"/>
      <c r="CQD74" s="921"/>
      <c r="CQE74" s="921"/>
      <c r="CQF74" s="921"/>
      <c r="CQG74" s="921"/>
      <c r="CQH74" s="921"/>
      <c r="CQI74" s="921"/>
      <c r="CQJ74" s="921"/>
      <c r="CQK74" s="921"/>
      <c r="CQL74" s="921"/>
      <c r="CQM74" s="921"/>
      <c r="CQN74" s="921"/>
      <c r="CQO74" s="921"/>
      <c r="CQP74" s="921"/>
      <c r="CQQ74" s="921"/>
      <c r="CQR74" s="921"/>
      <c r="CQS74" s="921"/>
      <c r="CQT74" s="921"/>
      <c r="CQU74" s="921"/>
      <c r="CQV74" s="921"/>
      <c r="CQW74" s="921"/>
      <c r="CQX74" s="921"/>
      <c r="CQY74" s="921"/>
      <c r="CQZ74" s="921"/>
      <c r="CRA74" s="921"/>
      <c r="CRB74" s="921"/>
      <c r="CRC74" s="921"/>
      <c r="CRD74" s="921"/>
      <c r="CRE74" s="921"/>
      <c r="CRF74" s="921"/>
      <c r="CRG74" s="921"/>
      <c r="CRH74" s="921"/>
      <c r="CRI74" s="921"/>
      <c r="CRJ74" s="921"/>
      <c r="CRK74" s="921"/>
      <c r="CRL74" s="921"/>
      <c r="CRM74" s="921"/>
      <c r="CRN74" s="921"/>
      <c r="CRO74" s="921"/>
      <c r="CRP74" s="921"/>
      <c r="CRQ74" s="921"/>
      <c r="CRR74" s="921"/>
      <c r="CRS74" s="921"/>
      <c r="CRT74" s="921"/>
      <c r="CRU74" s="921"/>
      <c r="CRV74" s="921"/>
      <c r="CRW74" s="921"/>
      <c r="CRX74" s="921"/>
      <c r="CRY74" s="921"/>
      <c r="CRZ74" s="921"/>
      <c r="CSA74" s="921"/>
      <c r="CSB74" s="921"/>
      <c r="CSC74" s="921"/>
      <c r="CSD74" s="921"/>
      <c r="CSE74" s="921"/>
      <c r="CSF74" s="921"/>
      <c r="CSG74" s="921"/>
      <c r="CSH74" s="921"/>
      <c r="CSI74" s="921"/>
      <c r="CSJ74" s="921"/>
      <c r="CSK74" s="921"/>
      <c r="CSL74" s="921"/>
      <c r="CSM74" s="921"/>
      <c r="CSN74" s="921"/>
      <c r="CSO74" s="921"/>
      <c r="CSP74" s="921"/>
      <c r="CSQ74" s="921"/>
      <c r="CSR74" s="921"/>
      <c r="CSS74" s="921"/>
      <c r="CST74" s="921"/>
      <c r="CSU74" s="921"/>
      <c r="CSV74" s="921"/>
      <c r="CSW74" s="921"/>
      <c r="CSX74" s="921"/>
      <c r="CSY74" s="921"/>
      <c r="CSZ74" s="921"/>
      <c r="CTA74" s="921"/>
      <c r="CTB74" s="921"/>
      <c r="CTC74" s="921"/>
      <c r="CTD74" s="921"/>
      <c r="CTE74" s="921"/>
      <c r="CTF74" s="921"/>
      <c r="CTG74" s="921"/>
      <c r="CTH74" s="921"/>
      <c r="CTI74" s="921"/>
      <c r="CTJ74" s="921"/>
      <c r="CTK74" s="921"/>
      <c r="CTL74" s="921"/>
      <c r="CTM74" s="921"/>
      <c r="CTN74" s="921"/>
      <c r="CTO74" s="921"/>
      <c r="CTP74" s="921"/>
      <c r="CTQ74" s="921"/>
      <c r="CTR74" s="921"/>
      <c r="CTS74" s="921"/>
      <c r="CTT74" s="921"/>
      <c r="CTU74" s="921"/>
      <c r="CTV74" s="921"/>
      <c r="CTW74" s="921"/>
      <c r="CTX74" s="921"/>
      <c r="CTY74" s="921"/>
      <c r="CTZ74" s="921"/>
      <c r="CUA74" s="921"/>
      <c r="CUB74" s="921"/>
      <c r="CUC74" s="921"/>
      <c r="CUD74" s="921"/>
      <c r="CUE74" s="921"/>
      <c r="CUF74" s="921"/>
      <c r="CUG74" s="921"/>
      <c r="CUH74" s="921"/>
      <c r="CUI74" s="921"/>
      <c r="CUJ74" s="921"/>
      <c r="CUK74" s="921"/>
      <c r="CUL74" s="921"/>
      <c r="CUM74" s="921"/>
      <c r="CUN74" s="921"/>
      <c r="CUO74" s="921"/>
      <c r="CUP74" s="921"/>
      <c r="CUQ74" s="921"/>
      <c r="CUR74" s="921"/>
      <c r="CUS74" s="921"/>
      <c r="CUT74" s="921"/>
      <c r="CUU74" s="921"/>
      <c r="CUV74" s="921"/>
      <c r="CUW74" s="921"/>
      <c r="CUX74" s="921"/>
      <c r="CUY74" s="921"/>
      <c r="CUZ74" s="921"/>
      <c r="CVA74" s="921"/>
      <c r="CVB74" s="921"/>
      <c r="CVC74" s="921"/>
      <c r="CVD74" s="921"/>
      <c r="CVE74" s="921"/>
      <c r="CVF74" s="921"/>
      <c r="CVG74" s="921"/>
      <c r="CVH74" s="921"/>
      <c r="CVI74" s="921"/>
      <c r="CVJ74" s="921"/>
      <c r="CVK74" s="921"/>
      <c r="CVL74" s="921"/>
      <c r="CVM74" s="921"/>
      <c r="CVN74" s="921"/>
      <c r="CVO74" s="921"/>
      <c r="CVP74" s="921"/>
      <c r="CVQ74" s="921"/>
      <c r="CVR74" s="921"/>
      <c r="CVS74" s="921"/>
      <c r="CVT74" s="921"/>
      <c r="CVU74" s="921"/>
      <c r="CVV74" s="921"/>
      <c r="CVW74" s="921"/>
      <c r="CVX74" s="921"/>
      <c r="CVY74" s="921"/>
      <c r="CVZ74" s="921"/>
      <c r="CWA74" s="921"/>
      <c r="CWB74" s="921"/>
      <c r="CWC74" s="921"/>
      <c r="CWD74" s="921"/>
      <c r="CWE74" s="921"/>
      <c r="CWF74" s="921"/>
      <c r="CWG74" s="921"/>
      <c r="CWH74" s="921"/>
      <c r="CWI74" s="921"/>
      <c r="CWJ74" s="921"/>
      <c r="CWK74" s="921"/>
      <c r="CWL74" s="921"/>
      <c r="CWM74" s="921"/>
      <c r="CWN74" s="921"/>
      <c r="CWO74" s="921"/>
      <c r="CWP74" s="921"/>
      <c r="CWQ74" s="921"/>
      <c r="CWR74" s="921"/>
      <c r="CWS74" s="921"/>
      <c r="CWT74" s="921"/>
      <c r="CWU74" s="921"/>
      <c r="CWV74" s="921"/>
      <c r="CWW74" s="921"/>
      <c r="CWX74" s="921"/>
      <c r="CWY74" s="921"/>
      <c r="CWZ74" s="921"/>
      <c r="CXA74" s="921"/>
      <c r="CXB74" s="921"/>
      <c r="CXC74" s="921"/>
      <c r="CXD74" s="921"/>
      <c r="CXE74" s="921"/>
      <c r="CXF74" s="921"/>
      <c r="CXG74" s="921"/>
      <c r="CXH74" s="921"/>
      <c r="CXI74" s="921"/>
      <c r="CXJ74" s="921"/>
      <c r="CXK74" s="921"/>
      <c r="CXL74" s="921"/>
      <c r="CXM74" s="921"/>
      <c r="CXN74" s="921"/>
      <c r="CXO74" s="921"/>
      <c r="CXP74" s="921"/>
      <c r="CXQ74" s="921"/>
      <c r="CXR74" s="921"/>
      <c r="CXS74" s="921"/>
      <c r="CXT74" s="921"/>
      <c r="CXU74" s="921"/>
      <c r="CXV74" s="921"/>
      <c r="CXW74" s="921"/>
      <c r="CXX74" s="921"/>
      <c r="CXY74" s="921"/>
      <c r="CXZ74" s="921"/>
      <c r="CYA74" s="921"/>
      <c r="CYB74" s="921"/>
      <c r="CYC74" s="921"/>
      <c r="CYD74" s="921"/>
      <c r="CYE74" s="921"/>
      <c r="CYF74" s="921"/>
      <c r="CYG74" s="921"/>
      <c r="CYH74" s="921"/>
      <c r="CYI74" s="921"/>
      <c r="CYJ74" s="921"/>
      <c r="CYK74" s="921"/>
      <c r="CYL74" s="921"/>
      <c r="CYM74" s="921"/>
      <c r="CYN74" s="921"/>
      <c r="CYO74" s="921"/>
      <c r="CYP74" s="921"/>
      <c r="CYQ74" s="921"/>
      <c r="CYR74" s="921"/>
      <c r="CYS74" s="921"/>
      <c r="CYT74" s="921"/>
      <c r="CYU74" s="921"/>
      <c r="CYV74" s="921"/>
      <c r="CYW74" s="921"/>
      <c r="CYX74" s="921"/>
      <c r="CYY74" s="921"/>
      <c r="CYZ74" s="921"/>
      <c r="CZA74" s="921"/>
      <c r="CZB74" s="921"/>
      <c r="CZC74" s="921"/>
      <c r="CZD74" s="921"/>
      <c r="CZE74" s="921"/>
      <c r="CZF74" s="921"/>
      <c r="CZG74" s="921"/>
      <c r="CZH74" s="921"/>
      <c r="CZI74" s="921"/>
      <c r="CZJ74" s="921"/>
      <c r="CZK74" s="921"/>
      <c r="CZL74" s="921"/>
      <c r="CZM74" s="921"/>
      <c r="CZN74" s="921"/>
      <c r="CZO74" s="921"/>
      <c r="CZP74" s="921"/>
      <c r="CZQ74" s="921"/>
      <c r="CZR74" s="921"/>
      <c r="CZS74" s="921"/>
      <c r="CZT74" s="921"/>
      <c r="CZU74" s="921"/>
      <c r="CZV74" s="921"/>
      <c r="CZW74" s="921"/>
      <c r="CZX74" s="921"/>
      <c r="CZY74" s="921"/>
      <c r="CZZ74" s="921"/>
      <c r="DAA74" s="921"/>
      <c r="DAB74" s="921"/>
      <c r="DAC74" s="921"/>
      <c r="DAD74" s="921"/>
      <c r="DAE74" s="921"/>
      <c r="DAF74" s="921"/>
      <c r="DAG74" s="921"/>
      <c r="DAH74" s="921"/>
      <c r="DAI74" s="921"/>
      <c r="DAJ74" s="921"/>
      <c r="DAK74" s="921"/>
      <c r="DAL74" s="921"/>
      <c r="DAM74" s="921"/>
      <c r="DAN74" s="921"/>
      <c r="DAO74" s="921"/>
      <c r="DAP74" s="921"/>
      <c r="DAQ74" s="921"/>
      <c r="DAR74" s="921"/>
      <c r="DAS74" s="921"/>
      <c r="DAT74" s="921"/>
      <c r="DAU74" s="921"/>
      <c r="DAV74" s="921"/>
      <c r="DAW74" s="921"/>
      <c r="DAX74" s="921"/>
      <c r="DAY74" s="921"/>
      <c r="DAZ74" s="921"/>
      <c r="DBA74" s="921"/>
      <c r="DBB74" s="921"/>
      <c r="DBC74" s="921"/>
      <c r="DBD74" s="921"/>
      <c r="DBE74" s="921"/>
      <c r="DBF74" s="921"/>
      <c r="DBG74" s="921"/>
      <c r="DBH74" s="921"/>
      <c r="DBI74" s="921"/>
      <c r="DBJ74" s="921"/>
      <c r="DBK74" s="921"/>
      <c r="DBL74" s="921"/>
      <c r="DBM74" s="921"/>
      <c r="DBN74" s="921"/>
      <c r="DBO74" s="921"/>
      <c r="DBP74" s="921"/>
      <c r="DBQ74" s="921"/>
      <c r="DBR74" s="921"/>
      <c r="DBS74" s="921"/>
      <c r="DBT74" s="921"/>
      <c r="DBU74" s="921"/>
      <c r="DBV74" s="921"/>
      <c r="DBW74" s="921"/>
      <c r="DBX74" s="921"/>
      <c r="DBY74" s="921"/>
      <c r="DBZ74" s="921"/>
      <c r="DCA74" s="921"/>
      <c r="DCB74" s="921"/>
      <c r="DCC74" s="921"/>
      <c r="DCD74" s="921"/>
      <c r="DCE74" s="921"/>
      <c r="DCF74" s="921"/>
      <c r="DCG74" s="921"/>
      <c r="DCH74" s="921"/>
      <c r="DCI74" s="921"/>
      <c r="DCJ74" s="921"/>
      <c r="DCK74" s="921"/>
      <c r="DCL74" s="921"/>
      <c r="DCM74" s="921"/>
      <c r="DCN74" s="921"/>
      <c r="DCO74" s="921"/>
      <c r="DCP74" s="921"/>
      <c r="DCQ74" s="921"/>
      <c r="DCR74" s="921"/>
      <c r="DCS74" s="921"/>
      <c r="DCT74" s="921"/>
      <c r="DCU74" s="921"/>
      <c r="DCV74" s="921"/>
      <c r="DCW74" s="921"/>
      <c r="DCX74" s="921"/>
      <c r="DCY74" s="921"/>
      <c r="DCZ74" s="921"/>
      <c r="DDA74" s="921"/>
      <c r="DDB74" s="921"/>
      <c r="DDC74" s="921"/>
      <c r="DDD74" s="921"/>
      <c r="DDE74" s="921"/>
      <c r="DDF74" s="921"/>
      <c r="DDG74" s="921"/>
      <c r="DDH74" s="921"/>
      <c r="DDI74" s="921"/>
      <c r="DDJ74" s="921"/>
      <c r="DDK74" s="921"/>
      <c r="DDL74" s="921"/>
      <c r="DDM74" s="921"/>
      <c r="DDN74" s="921"/>
      <c r="DDO74" s="921"/>
      <c r="DDP74" s="921"/>
      <c r="DDQ74" s="921"/>
      <c r="DDR74" s="921"/>
      <c r="DDS74" s="921"/>
      <c r="DDT74" s="921"/>
      <c r="DDU74" s="921"/>
      <c r="DDV74" s="921"/>
      <c r="DDW74" s="921"/>
      <c r="DDX74" s="921"/>
      <c r="DDY74" s="921"/>
      <c r="DDZ74" s="921"/>
      <c r="DEA74" s="921"/>
      <c r="DEB74" s="921"/>
      <c r="DEC74" s="921"/>
      <c r="DED74" s="921"/>
      <c r="DEE74" s="921"/>
      <c r="DEF74" s="921"/>
      <c r="DEG74" s="921"/>
      <c r="DEH74" s="921"/>
      <c r="DEI74" s="921"/>
      <c r="DEJ74" s="921"/>
      <c r="DEK74" s="921"/>
      <c r="DEL74" s="921"/>
      <c r="DEM74" s="921"/>
      <c r="DEN74" s="921"/>
      <c r="DEO74" s="921"/>
      <c r="DEP74" s="921"/>
      <c r="DEQ74" s="921"/>
      <c r="DER74" s="921"/>
      <c r="DES74" s="921"/>
      <c r="DET74" s="921"/>
      <c r="DEU74" s="921"/>
      <c r="DEV74" s="921"/>
      <c r="DEW74" s="921"/>
      <c r="DEX74" s="921"/>
      <c r="DEY74" s="921"/>
      <c r="DEZ74" s="921"/>
      <c r="DFA74" s="921"/>
      <c r="DFB74" s="921"/>
      <c r="DFC74" s="921"/>
      <c r="DFD74" s="921"/>
      <c r="DFE74" s="921"/>
      <c r="DFF74" s="921"/>
      <c r="DFG74" s="921"/>
      <c r="DFH74" s="921"/>
      <c r="DFI74" s="921"/>
      <c r="DFJ74" s="921"/>
      <c r="DFK74" s="921"/>
      <c r="DFL74" s="921"/>
      <c r="DFM74" s="921"/>
      <c r="DFN74" s="921"/>
      <c r="DFO74" s="921"/>
      <c r="DFP74" s="921"/>
      <c r="DFQ74" s="921"/>
      <c r="DFR74" s="921"/>
      <c r="DFS74" s="921"/>
      <c r="DFT74" s="921"/>
      <c r="DFU74" s="921"/>
      <c r="DFV74" s="921"/>
      <c r="DFW74" s="921"/>
      <c r="DFX74" s="921"/>
      <c r="DFY74" s="921"/>
      <c r="DFZ74" s="921"/>
      <c r="DGA74" s="921"/>
      <c r="DGB74" s="921"/>
      <c r="DGC74" s="921"/>
      <c r="DGD74" s="921"/>
      <c r="DGE74" s="921"/>
      <c r="DGF74" s="921"/>
      <c r="DGG74" s="921"/>
      <c r="DGH74" s="921"/>
      <c r="DGI74" s="921"/>
      <c r="DGJ74" s="921"/>
      <c r="DGK74" s="921"/>
      <c r="DGL74" s="921"/>
      <c r="DGM74" s="921"/>
      <c r="DGN74" s="921"/>
      <c r="DGO74" s="921"/>
      <c r="DGP74" s="921"/>
      <c r="DGQ74" s="921"/>
      <c r="DGR74" s="921"/>
      <c r="DGS74" s="921"/>
      <c r="DGT74" s="921"/>
      <c r="DGU74" s="921"/>
      <c r="DGV74" s="921"/>
      <c r="DGW74" s="921"/>
      <c r="DGX74" s="921"/>
      <c r="DGY74" s="921"/>
      <c r="DGZ74" s="921"/>
      <c r="DHA74" s="921"/>
      <c r="DHB74" s="921"/>
      <c r="DHC74" s="921"/>
      <c r="DHD74" s="921"/>
      <c r="DHE74" s="921"/>
      <c r="DHF74" s="921"/>
      <c r="DHG74" s="921"/>
      <c r="DHH74" s="921"/>
      <c r="DHI74" s="921"/>
      <c r="DHJ74" s="921"/>
      <c r="DHK74" s="921"/>
      <c r="DHL74" s="921"/>
      <c r="DHM74" s="921"/>
      <c r="DHN74" s="921"/>
      <c r="DHO74" s="921"/>
      <c r="DHP74" s="921"/>
      <c r="DHQ74" s="921"/>
      <c r="DHR74" s="921"/>
      <c r="DHS74" s="921"/>
      <c r="DHT74" s="921"/>
      <c r="DHU74" s="921"/>
      <c r="DHV74" s="921"/>
      <c r="DHW74" s="921"/>
      <c r="DHX74" s="921"/>
      <c r="DHY74" s="921"/>
      <c r="DHZ74" s="921"/>
      <c r="DIA74" s="921"/>
      <c r="DIB74" s="921"/>
      <c r="DIC74" s="921"/>
      <c r="DID74" s="921"/>
      <c r="DIE74" s="921"/>
      <c r="DIF74" s="921"/>
      <c r="DIG74" s="921"/>
      <c r="DIH74" s="921"/>
      <c r="DII74" s="921"/>
      <c r="DIJ74" s="921"/>
      <c r="DIK74" s="921"/>
      <c r="DIL74" s="921"/>
      <c r="DIM74" s="921"/>
      <c r="DIN74" s="921"/>
      <c r="DIO74" s="921"/>
      <c r="DIP74" s="921"/>
      <c r="DIQ74" s="921"/>
      <c r="DIR74" s="921"/>
      <c r="DIS74" s="921"/>
      <c r="DIT74" s="921"/>
      <c r="DIU74" s="921"/>
      <c r="DIV74" s="921"/>
      <c r="DIW74" s="921"/>
      <c r="DIX74" s="921"/>
      <c r="DIY74" s="921"/>
      <c r="DIZ74" s="921"/>
      <c r="DJA74" s="921"/>
      <c r="DJB74" s="921"/>
      <c r="DJC74" s="921"/>
      <c r="DJD74" s="921"/>
      <c r="DJE74" s="921"/>
      <c r="DJF74" s="921"/>
      <c r="DJG74" s="921"/>
      <c r="DJH74" s="921"/>
      <c r="DJI74" s="921"/>
      <c r="DJJ74" s="921"/>
      <c r="DJK74" s="921"/>
      <c r="DJL74" s="921"/>
      <c r="DJM74" s="921"/>
      <c r="DJN74" s="921"/>
      <c r="DJO74" s="921"/>
      <c r="DJP74" s="921"/>
      <c r="DJQ74" s="921"/>
      <c r="DJR74" s="921"/>
      <c r="DJS74" s="921"/>
      <c r="DJT74" s="921"/>
      <c r="DJU74" s="921"/>
      <c r="DJV74" s="921"/>
      <c r="DJW74" s="921"/>
      <c r="DJX74" s="921"/>
      <c r="DJY74" s="921"/>
      <c r="DJZ74" s="921"/>
      <c r="DKA74" s="921"/>
      <c r="DKB74" s="921"/>
      <c r="DKC74" s="921"/>
      <c r="DKD74" s="921"/>
      <c r="DKE74" s="921"/>
      <c r="DKF74" s="921"/>
      <c r="DKG74" s="921"/>
      <c r="DKH74" s="921"/>
      <c r="DKI74" s="921"/>
      <c r="DKJ74" s="921"/>
      <c r="DKK74" s="921"/>
      <c r="DKL74" s="921"/>
      <c r="DKM74" s="921"/>
      <c r="DKN74" s="921"/>
      <c r="DKO74" s="921"/>
      <c r="DKP74" s="921"/>
      <c r="DKQ74" s="921"/>
      <c r="DKR74" s="921"/>
      <c r="DKS74" s="921"/>
      <c r="DKT74" s="921"/>
      <c r="DKU74" s="921"/>
      <c r="DKV74" s="921"/>
      <c r="DKW74" s="921"/>
      <c r="DKX74" s="921"/>
      <c r="DKY74" s="921"/>
      <c r="DKZ74" s="921"/>
      <c r="DLA74" s="921"/>
      <c r="DLB74" s="921"/>
      <c r="DLC74" s="921"/>
      <c r="DLD74" s="921"/>
      <c r="DLE74" s="921"/>
      <c r="DLF74" s="921"/>
      <c r="DLG74" s="921"/>
      <c r="DLH74" s="921"/>
      <c r="DLI74" s="921"/>
      <c r="DLJ74" s="921"/>
      <c r="DLK74" s="921"/>
      <c r="DLL74" s="921"/>
      <c r="DLM74" s="921"/>
      <c r="DLN74" s="921"/>
      <c r="DLO74" s="921"/>
      <c r="DLP74" s="921"/>
      <c r="DLQ74" s="921"/>
      <c r="DLR74" s="921"/>
      <c r="DLS74" s="921"/>
      <c r="DLT74" s="921"/>
      <c r="DLU74" s="921"/>
      <c r="DLV74" s="921"/>
      <c r="DLW74" s="921"/>
      <c r="DLX74" s="921"/>
      <c r="DLY74" s="921"/>
      <c r="DLZ74" s="921"/>
      <c r="DMA74" s="921"/>
      <c r="DMB74" s="921"/>
      <c r="DMC74" s="921"/>
      <c r="DMD74" s="921"/>
      <c r="DME74" s="921"/>
      <c r="DMF74" s="921"/>
      <c r="DMG74" s="921"/>
      <c r="DMH74" s="921"/>
      <c r="DMI74" s="921"/>
      <c r="DMJ74" s="921"/>
      <c r="DMK74" s="921"/>
      <c r="DML74" s="921"/>
      <c r="DMM74" s="921"/>
      <c r="DMN74" s="921"/>
      <c r="DMO74" s="921"/>
      <c r="DMP74" s="921"/>
      <c r="DMQ74" s="921"/>
      <c r="DMR74" s="921"/>
      <c r="DMS74" s="921"/>
      <c r="DMT74" s="921"/>
      <c r="DMU74" s="921"/>
      <c r="DMV74" s="921"/>
      <c r="DMW74" s="921"/>
      <c r="DMX74" s="921"/>
      <c r="DMY74" s="921"/>
      <c r="DMZ74" s="921"/>
      <c r="DNA74" s="921"/>
      <c r="DNB74" s="921"/>
      <c r="DNC74" s="921"/>
      <c r="DND74" s="921"/>
      <c r="DNE74" s="921"/>
      <c r="DNF74" s="921"/>
      <c r="DNG74" s="921"/>
      <c r="DNH74" s="921"/>
      <c r="DNI74" s="921"/>
      <c r="DNJ74" s="921"/>
      <c r="DNK74" s="921"/>
      <c r="DNL74" s="921"/>
      <c r="DNM74" s="921"/>
      <c r="DNN74" s="921"/>
      <c r="DNO74" s="921"/>
      <c r="DNP74" s="921"/>
      <c r="DNQ74" s="921"/>
      <c r="DNR74" s="921"/>
      <c r="DNS74" s="921"/>
      <c r="DNT74" s="921"/>
      <c r="DNU74" s="921"/>
      <c r="DNV74" s="921"/>
      <c r="DNW74" s="921"/>
      <c r="DNX74" s="921"/>
      <c r="DNY74" s="921"/>
      <c r="DNZ74" s="921"/>
      <c r="DOA74" s="921"/>
      <c r="DOB74" s="921"/>
      <c r="DOC74" s="921"/>
      <c r="DOD74" s="921"/>
      <c r="DOE74" s="921"/>
      <c r="DOF74" s="921"/>
      <c r="DOG74" s="921"/>
      <c r="DOH74" s="921"/>
      <c r="DOI74" s="921"/>
      <c r="DOJ74" s="921"/>
      <c r="DOK74" s="921"/>
      <c r="DOL74" s="921"/>
      <c r="DOM74" s="921"/>
      <c r="DON74" s="921"/>
      <c r="DOO74" s="921"/>
      <c r="DOP74" s="921"/>
      <c r="DOQ74" s="921"/>
      <c r="DOR74" s="921"/>
      <c r="DOS74" s="921"/>
      <c r="DOT74" s="921"/>
      <c r="DOU74" s="921"/>
      <c r="DOV74" s="921"/>
      <c r="DOW74" s="921"/>
      <c r="DOX74" s="921"/>
      <c r="DOY74" s="921"/>
      <c r="DOZ74" s="921"/>
      <c r="DPA74" s="921"/>
      <c r="DPB74" s="921"/>
      <c r="DPC74" s="921"/>
      <c r="DPD74" s="921"/>
      <c r="DPE74" s="921"/>
      <c r="DPF74" s="921"/>
      <c r="DPG74" s="921"/>
      <c r="DPH74" s="921"/>
      <c r="DPI74" s="921"/>
      <c r="DPJ74" s="921"/>
      <c r="DPK74" s="921"/>
      <c r="DPL74" s="921"/>
      <c r="DPM74" s="921"/>
      <c r="DPN74" s="921"/>
      <c r="DPO74" s="921"/>
      <c r="DPP74" s="921"/>
      <c r="DPQ74" s="921"/>
      <c r="DPR74" s="921"/>
      <c r="DPS74" s="921"/>
      <c r="DPT74" s="921"/>
      <c r="DPU74" s="921"/>
      <c r="DPV74" s="921"/>
      <c r="DPW74" s="921"/>
      <c r="DPX74" s="921"/>
      <c r="DPY74" s="921"/>
      <c r="DPZ74" s="921"/>
      <c r="DQA74" s="921"/>
      <c r="DQB74" s="921"/>
      <c r="DQC74" s="921"/>
      <c r="DQD74" s="921"/>
      <c r="DQE74" s="921"/>
      <c r="DQF74" s="921"/>
      <c r="DQG74" s="921"/>
      <c r="DQH74" s="921"/>
      <c r="DQI74" s="921"/>
      <c r="DQJ74" s="921"/>
      <c r="DQK74" s="921"/>
      <c r="DQL74" s="921"/>
      <c r="DQM74" s="921"/>
      <c r="DQN74" s="921"/>
      <c r="DQO74" s="921"/>
      <c r="DQP74" s="921"/>
      <c r="DQQ74" s="921"/>
      <c r="DQR74" s="921"/>
      <c r="DQS74" s="921"/>
      <c r="DQT74" s="921"/>
      <c r="DQU74" s="921"/>
      <c r="DQV74" s="921"/>
      <c r="DQW74" s="921"/>
      <c r="DQX74" s="921"/>
      <c r="DQY74" s="921"/>
      <c r="DQZ74" s="921"/>
      <c r="DRA74" s="921"/>
      <c r="DRB74" s="921"/>
      <c r="DRC74" s="921"/>
      <c r="DRD74" s="921"/>
      <c r="DRE74" s="921"/>
      <c r="DRF74" s="921"/>
      <c r="DRG74" s="921"/>
      <c r="DRH74" s="921"/>
      <c r="DRI74" s="921"/>
      <c r="DRJ74" s="921"/>
      <c r="DRK74" s="921"/>
      <c r="DRL74" s="921"/>
      <c r="DRM74" s="921"/>
      <c r="DRN74" s="921"/>
      <c r="DRO74" s="921"/>
      <c r="DRP74" s="921"/>
      <c r="DRQ74" s="921"/>
      <c r="DRR74" s="921"/>
      <c r="DRS74" s="921"/>
      <c r="DRT74" s="921"/>
      <c r="DRU74" s="921"/>
      <c r="DRV74" s="921"/>
      <c r="DRW74" s="921"/>
      <c r="DRX74" s="921"/>
      <c r="DRY74" s="921"/>
      <c r="DRZ74" s="921"/>
      <c r="DSA74" s="921"/>
      <c r="DSB74" s="921"/>
      <c r="DSC74" s="921"/>
      <c r="DSD74" s="921"/>
      <c r="DSE74" s="921"/>
      <c r="DSF74" s="921"/>
      <c r="DSG74" s="921"/>
      <c r="DSH74" s="921"/>
      <c r="DSI74" s="921"/>
      <c r="DSJ74" s="921"/>
      <c r="DSK74" s="921"/>
      <c r="DSL74" s="921"/>
      <c r="DSM74" s="921"/>
      <c r="DSN74" s="921"/>
      <c r="DSO74" s="921"/>
      <c r="DSP74" s="921"/>
      <c r="DSQ74" s="921"/>
      <c r="DSR74" s="921"/>
      <c r="DSS74" s="921"/>
      <c r="DST74" s="921"/>
      <c r="DSU74" s="921"/>
      <c r="DSV74" s="921"/>
      <c r="DSW74" s="921"/>
      <c r="DSX74" s="921"/>
      <c r="DSY74" s="921"/>
      <c r="DSZ74" s="921"/>
      <c r="DTA74" s="921"/>
      <c r="DTB74" s="921"/>
      <c r="DTC74" s="921"/>
      <c r="DTD74" s="921"/>
      <c r="DTE74" s="921"/>
      <c r="DTF74" s="921"/>
      <c r="DTG74" s="921"/>
      <c r="DTH74" s="921"/>
      <c r="DTI74" s="921"/>
      <c r="DTJ74" s="921"/>
      <c r="DTK74" s="921"/>
      <c r="DTL74" s="921"/>
      <c r="DTM74" s="921"/>
      <c r="DTN74" s="921"/>
      <c r="DTO74" s="921"/>
      <c r="DTP74" s="921"/>
      <c r="DTQ74" s="921"/>
      <c r="DTR74" s="921"/>
      <c r="DTS74" s="921"/>
      <c r="DTT74" s="921"/>
      <c r="DTU74" s="921"/>
      <c r="DTV74" s="921"/>
      <c r="DTW74" s="921"/>
      <c r="DTX74" s="921"/>
      <c r="DTY74" s="921"/>
      <c r="DTZ74" s="921"/>
      <c r="DUA74" s="921"/>
      <c r="DUB74" s="921"/>
      <c r="DUC74" s="921"/>
      <c r="DUD74" s="921"/>
      <c r="DUE74" s="921"/>
      <c r="DUF74" s="921"/>
      <c r="DUG74" s="921"/>
      <c r="DUH74" s="921"/>
      <c r="DUI74" s="921"/>
      <c r="DUJ74" s="921"/>
      <c r="DUK74" s="921"/>
      <c r="DUL74" s="921"/>
      <c r="DUM74" s="921"/>
      <c r="DUN74" s="921"/>
      <c r="DUO74" s="921"/>
      <c r="DUP74" s="921"/>
      <c r="DUQ74" s="921"/>
      <c r="DUR74" s="921"/>
      <c r="DUS74" s="921"/>
      <c r="DUT74" s="921"/>
      <c r="DUU74" s="921"/>
      <c r="DUV74" s="921"/>
      <c r="DUW74" s="921"/>
      <c r="DUX74" s="921"/>
      <c r="DUY74" s="921"/>
      <c r="DUZ74" s="921"/>
      <c r="DVA74" s="921"/>
      <c r="DVB74" s="921"/>
      <c r="DVC74" s="921"/>
      <c r="DVD74" s="921"/>
      <c r="DVE74" s="921"/>
      <c r="DVF74" s="921"/>
      <c r="DVG74" s="921"/>
      <c r="DVH74" s="921"/>
      <c r="DVI74" s="921"/>
      <c r="DVJ74" s="921"/>
      <c r="DVK74" s="921"/>
      <c r="DVL74" s="921"/>
      <c r="DVM74" s="921"/>
      <c r="DVN74" s="921"/>
      <c r="DVO74" s="921"/>
      <c r="DVP74" s="921"/>
      <c r="DVQ74" s="921"/>
      <c r="DVR74" s="921"/>
      <c r="DVS74" s="921"/>
      <c r="DVT74" s="921"/>
      <c r="DVU74" s="921"/>
      <c r="DVV74" s="921"/>
      <c r="DVW74" s="921"/>
      <c r="DVX74" s="921"/>
      <c r="DVY74" s="921"/>
      <c r="DVZ74" s="921"/>
      <c r="DWA74" s="921"/>
      <c r="DWB74" s="921"/>
      <c r="DWC74" s="921"/>
      <c r="DWD74" s="921"/>
      <c r="DWE74" s="921"/>
      <c r="DWF74" s="921"/>
      <c r="DWG74" s="921"/>
      <c r="DWH74" s="921"/>
      <c r="DWI74" s="921"/>
      <c r="DWJ74" s="921"/>
      <c r="DWK74" s="921"/>
      <c r="DWL74" s="921"/>
      <c r="DWM74" s="921"/>
      <c r="DWN74" s="921"/>
      <c r="DWO74" s="921"/>
      <c r="DWP74" s="921"/>
      <c r="DWQ74" s="921"/>
      <c r="DWR74" s="921"/>
      <c r="DWS74" s="921"/>
      <c r="DWT74" s="921"/>
      <c r="DWU74" s="921"/>
      <c r="DWV74" s="921"/>
      <c r="DWW74" s="921"/>
      <c r="DWX74" s="921"/>
      <c r="DWY74" s="921"/>
      <c r="DWZ74" s="921"/>
      <c r="DXA74" s="921"/>
      <c r="DXB74" s="921"/>
      <c r="DXC74" s="921"/>
      <c r="DXD74" s="921"/>
      <c r="DXE74" s="921"/>
      <c r="DXF74" s="921"/>
      <c r="DXG74" s="921"/>
      <c r="DXH74" s="921"/>
      <c r="DXI74" s="921"/>
      <c r="DXJ74" s="921"/>
      <c r="DXK74" s="921"/>
      <c r="DXL74" s="921"/>
      <c r="DXM74" s="921"/>
      <c r="DXN74" s="921"/>
      <c r="DXO74" s="921"/>
      <c r="DXP74" s="921"/>
      <c r="DXQ74" s="921"/>
      <c r="DXR74" s="921"/>
      <c r="DXS74" s="921"/>
      <c r="DXT74" s="921"/>
      <c r="DXU74" s="921"/>
      <c r="DXV74" s="921"/>
      <c r="DXW74" s="921"/>
      <c r="DXX74" s="921"/>
      <c r="DXY74" s="921"/>
      <c r="DXZ74" s="921"/>
      <c r="DYA74" s="921"/>
      <c r="DYB74" s="921"/>
      <c r="DYC74" s="921"/>
      <c r="DYD74" s="921"/>
      <c r="DYE74" s="921"/>
      <c r="DYF74" s="921"/>
      <c r="DYG74" s="921"/>
      <c r="DYH74" s="921"/>
      <c r="DYI74" s="921"/>
      <c r="DYJ74" s="921"/>
      <c r="DYK74" s="921"/>
      <c r="DYL74" s="921"/>
      <c r="DYM74" s="921"/>
      <c r="DYN74" s="921"/>
      <c r="DYO74" s="921"/>
      <c r="DYP74" s="921"/>
      <c r="DYQ74" s="921"/>
      <c r="DYR74" s="921"/>
      <c r="DYS74" s="921"/>
      <c r="DYT74" s="921"/>
      <c r="DYU74" s="921"/>
      <c r="DYV74" s="921"/>
      <c r="DYW74" s="921"/>
      <c r="DYX74" s="921"/>
      <c r="DYY74" s="921"/>
      <c r="DYZ74" s="921"/>
      <c r="DZA74" s="921"/>
      <c r="DZB74" s="921"/>
      <c r="DZC74" s="921"/>
      <c r="DZD74" s="921"/>
      <c r="DZE74" s="921"/>
      <c r="DZF74" s="921"/>
      <c r="DZG74" s="921"/>
      <c r="DZH74" s="921"/>
      <c r="DZI74" s="921"/>
      <c r="DZJ74" s="921"/>
      <c r="DZK74" s="921"/>
      <c r="DZL74" s="921"/>
      <c r="DZM74" s="921"/>
      <c r="DZN74" s="921"/>
      <c r="DZO74" s="921"/>
      <c r="DZP74" s="921"/>
      <c r="DZQ74" s="921"/>
      <c r="DZR74" s="921"/>
      <c r="DZS74" s="921"/>
      <c r="DZT74" s="921"/>
      <c r="DZU74" s="921"/>
      <c r="DZV74" s="921"/>
      <c r="DZW74" s="921"/>
      <c r="DZX74" s="921"/>
      <c r="DZY74" s="921"/>
      <c r="DZZ74" s="921"/>
      <c r="EAA74" s="921"/>
      <c r="EAB74" s="921"/>
      <c r="EAC74" s="921"/>
      <c r="EAD74" s="921"/>
      <c r="EAE74" s="921"/>
      <c r="EAF74" s="921"/>
      <c r="EAG74" s="921"/>
      <c r="EAH74" s="921"/>
      <c r="EAI74" s="921"/>
      <c r="EAJ74" s="921"/>
      <c r="EAK74" s="921"/>
      <c r="EAL74" s="921"/>
      <c r="EAM74" s="921"/>
      <c r="EAN74" s="921"/>
      <c r="EAO74" s="921"/>
      <c r="EAP74" s="921"/>
      <c r="EAQ74" s="921"/>
      <c r="EAR74" s="921"/>
      <c r="EAS74" s="921"/>
      <c r="EAT74" s="921"/>
      <c r="EAU74" s="921"/>
      <c r="EAV74" s="921"/>
      <c r="EAW74" s="921"/>
      <c r="EAX74" s="921"/>
      <c r="EAY74" s="921"/>
      <c r="EAZ74" s="921"/>
      <c r="EBA74" s="921"/>
      <c r="EBB74" s="921"/>
      <c r="EBC74" s="921"/>
      <c r="EBD74" s="921"/>
      <c r="EBE74" s="921"/>
      <c r="EBF74" s="921"/>
      <c r="EBG74" s="921"/>
      <c r="EBH74" s="921"/>
      <c r="EBI74" s="921"/>
      <c r="EBJ74" s="921"/>
      <c r="EBK74" s="921"/>
      <c r="EBL74" s="921"/>
      <c r="EBM74" s="921"/>
      <c r="EBN74" s="921"/>
      <c r="EBO74" s="921"/>
      <c r="EBP74" s="921"/>
      <c r="EBQ74" s="921"/>
      <c r="EBR74" s="921"/>
      <c r="EBS74" s="921"/>
      <c r="EBT74" s="921"/>
      <c r="EBU74" s="921"/>
      <c r="EBV74" s="921"/>
      <c r="EBW74" s="921"/>
      <c r="EBX74" s="921"/>
      <c r="EBY74" s="921"/>
      <c r="EBZ74" s="921"/>
      <c r="ECA74" s="921"/>
      <c r="ECB74" s="921"/>
      <c r="ECC74" s="921"/>
      <c r="ECD74" s="921"/>
      <c r="ECE74" s="921"/>
      <c r="ECF74" s="921"/>
      <c r="ECG74" s="921"/>
      <c r="ECH74" s="921"/>
      <c r="ECI74" s="921"/>
      <c r="ECJ74" s="921"/>
      <c r="ECK74" s="921"/>
      <c r="ECL74" s="921"/>
      <c r="ECM74" s="921"/>
      <c r="ECN74" s="921"/>
      <c r="ECO74" s="921"/>
      <c r="ECP74" s="921"/>
      <c r="ECQ74" s="921"/>
      <c r="ECR74" s="921"/>
      <c r="ECS74" s="921"/>
      <c r="ECT74" s="921"/>
      <c r="ECU74" s="921"/>
      <c r="ECV74" s="921"/>
      <c r="ECW74" s="921"/>
      <c r="ECX74" s="921"/>
      <c r="ECY74" s="921"/>
      <c r="ECZ74" s="921"/>
      <c r="EDA74" s="921"/>
      <c r="EDB74" s="921"/>
      <c r="EDC74" s="921"/>
      <c r="EDD74" s="921"/>
      <c r="EDE74" s="921"/>
      <c r="EDF74" s="921"/>
      <c r="EDG74" s="921"/>
      <c r="EDH74" s="921"/>
      <c r="EDI74" s="921"/>
      <c r="EDJ74" s="921"/>
      <c r="EDK74" s="921"/>
      <c r="EDL74" s="921"/>
      <c r="EDM74" s="921"/>
      <c r="EDN74" s="921"/>
      <c r="EDO74" s="921"/>
      <c r="EDP74" s="921"/>
      <c r="EDQ74" s="921"/>
      <c r="EDR74" s="921"/>
      <c r="EDS74" s="921"/>
      <c r="EDT74" s="921"/>
      <c r="EDU74" s="921"/>
      <c r="EDV74" s="921"/>
      <c r="EDW74" s="921"/>
      <c r="EDX74" s="921"/>
      <c r="EDY74" s="921"/>
      <c r="EDZ74" s="921"/>
      <c r="EEA74" s="921"/>
      <c r="EEB74" s="921"/>
      <c r="EEC74" s="921"/>
      <c r="EED74" s="921"/>
      <c r="EEE74" s="921"/>
      <c r="EEF74" s="921"/>
      <c r="EEG74" s="921"/>
      <c r="EEH74" s="921"/>
      <c r="EEI74" s="921"/>
      <c r="EEJ74" s="921"/>
      <c r="EEK74" s="921"/>
      <c r="EEL74" s="921"/>
      <c r="EEM74" s="921"/>
      <c r="EEN74" s="921"/>
      <c r="EEO74" s="921"/>
      <c r="EEP74" s="921"/>
      <c r="EEQ74" s="921"/>
      <c r="EER74" s="921"/>
      <c r="EES74" s="921"/>
      <c r="EET74" s="921"/>
      <c r="EEU74" s="921"/>
      <c r="EEV74" s="921"/>
      <c r="EEW74" s="921"/>
      <c r="EEX74" s="921"/>
      <c r="EEY74" s="921"/>
      <c r="EEZ74" s="921"/>
      <c r="EFA74" s="921"/>
      <c r="EFB74" s="921"/>
      <c r="EFC74" s="921"/>
      <c r="EFD74" s="921"/>
      <c r="EFE74" s="921"/>
      <c r="EFF74" s="921"/>
      <c r="EFG74" s="921"/>
      <c r="EFH74" s="921"/>
      <c r="EFI74" s="921"/>
      <c r="EFJ74" s="921"/>
      <c r="EFK74" s="921"/>
      <c r="EFL74" s="921"/>
      <c r="EFM74" s="921"/>
      <c r="EFN74" s="921"/>
      <c r="EFO74" s="921"/>
      <c r="EFP74" s="921"/>
      <c r="EFQ74" s="921"/>
      <c r="EFR74" s="921"/>
      <c r="EFS74" s="921"/>
      <c r="EFT74" s="921"/>
      <c r="EFU74" s="921"/>
      <c r="EFV74" s="921"/>
      <c r="EFW74" s="921"/>
      <c r="EFX74" s="921"/>
      <c r="EFY74" s="921"/>
      <c r="EFZ74" s="921"/>
      <c r="EGA74" s="921"/>
      <c r="EGB74" s="921"/>
      <c r="EGC74" s="921"/>
      <c r="EGD74" s="921"/>
      <c r="EGE74" s="921"/>
      <c r="EGF74" s="921"/>
      <c r="EGG74" s="921"/>
      <c r="EGH74" s="921"/>
      <c r="EGI74" s="921"/>
      <c r="EGJ74" s="921"/>
      <c r="EGK74" s="921"/>
      <c r="EGL74" s="921"/>
      <c r="EGM74" s="921"/>
      <c r="EGN74" s="921"/>
      <c r="EGO74" s="921"/>
      <c r="EGP74" s="921"/>
      <c r="EGQ74" s="921"/>
      <c r="EGR74" s="921"/>
      <c r="EGS74" s="921"/>
      <c r="EGT74" s="921"/>
      <c r="EGU74" s="921"/>
      <c r="EGV74" s="921"/>
      <c r="EGW74" s="921"/>
      <c r="EGX74" s="921"/>
      <c r="EGY74" s="921"/>
      <c r="EGZ74" s="921"/>
      <c r="EHA74" s="921"/>
      <c r="EHB74" s="921"/>
      <c r="EHC74" s="921"/>
      <c r="EHD74" s="921"/>
      <c r="EHE74" s="921"/>
      <c r="EHF74" s="921"/>
      <c r="EHG74" s="921"/>
      <c r="EHH74" s="921"/>
      <c r="EHI74" s="921"/>
      <c r="EHJ74" s="921"/>
      <c r="EHK74" s="921"/>
      <c r="EHL74" s="921"/>
      <c r="EHM74" s="921"/>
      <c r="EHN74" s="921"/>
      <c r="EHO74" s="921"/>
      <c r="EHP74" s="921"/>
      <c r="EHQ74" s="921"/>
      <c r="EHR74" s="921"/>
      <c r="EHS74" s="921"/>
      <c r="EHT74" s="921"/>
      <c r="EHU74" s="921"/>
      <c r="EHV74" s="921"/>
      <c r="EHW74" s="921"/>
      <c r="EHX74" s="921"/>
      <c r="EHY74" s="921"/>
      <c r="EHZ74" s="921"/>
      <c r="EIA74" s="921"/>
      <c r="EIB74" s="921"/>
      <c r="EIC74" s="921"/>
      <c r="EID74" s="921"/>
      <c r="EIE74" s="921"/>
      <c r="EIF74" s="921"/>
      <c r="EIG74" s="921"/>
      <c r="EIH74" s="921"/>
      <c r="EII74" s="921"/>
      <c r="EIJ74" s="921"/>
      <c r="EIK74" s="921"/>
      <c r="EIL74" s="921"/>
      <c r="EIM74" s="921"/>
      <c r="EIN74" s="921"/>
      <c r="EIO74" s="921"/>
      <c r="EIP74" s="921"/>
      <c r="EIQ74" s="921"/>
      <c r="EIR74" s="921"/>
      <c r="EIS74" s="921"/>
      <c r="EIT74" s="921"/>
      <c r="EIU74" s="921"/>
      <c r="EIV74" s="921"/>
      <c r="EIW74" s="921"/>
      <c r="EIX74" s="921"/>
      <c r="EIY74" s="921"/>
      <c r="EIZ74" s="921"/>
      <c r="EJA74" s="921"/>
      <c r="EJB74" s="921"/>
      <c r="EJC74" s="921"/>
      <c r="EJD74" s="921"/>
      <c r="EJE74" s="921"/>
      <c r="EJF74" s="921"/>
      <c r="EJG74" s="921"/>
      <c r="EJH74" s="921"/>
      <c r="EJI74" s="921"/>
      <c r="EJJ74" s="921"/>
      <c r="EJK74" s="921"/>
      <c r="EJL74" s="921"/>
      <c r="EJM74" s="921"/>
      <c r="EJN74" s="921"/>
      <c r="EJO74" s="921"/>
      <c r="EJP74" s="921"/>
      <c r="EJQ74" s="921"/>
      <c r="EJR74" s="921"/>
      <c r="EJS74" s="921"/>
      <c r="EJT74" s="921"/>
      <c r="EJU74" s="921"/>
      <c r="EJV74" s="921"/>
      <c r="EJW74" s="921"/>
      <c r="EJX74" s="921"/>
      <c r="EJY74" s="921"/>
      <c r="EJZ74" s="921"/>
      <c r="EKA74" s="921"/>
      <c r="EKB74" s="921"/>
      <c r="EKC74" s="921"/>
      <c r="EKD74" s="921"/>
      <c r="EKE74" s="921"/>
      <c r="EKF74" s="921"/>
      <c r="EKG74" s="921"/>
      <c r="EKH74" s="921"/>
      <c r="EKI74" s="921"/>
      <c r="EKJ74" s="921"/>
      <c r="EKK74" s="921"/>
      <c r="EKL74" s="921"/>
      <c r="EKM74" s="921"/>
      <c r="EKN74" s="921"/>
      <c r="EKO74" s="921"/>
      <c r="EKP74" s="921"/>
      <c r="EKQ74" s="921"/>
      <c r="EKR74" s="921"/>
      <c r="EKS74" s="921"/>
      <c r="EKT74" s="921"/>
      <c r="EKU74" s="921"/>
      <c r="EKV74" s="921"/>
      <c r="EKW74" s="921"/>
      <c r="EKX74" s="921"/>
      <c r="EKY74" s="921"/>
      <c r="EKZ74" s="921"/>
      <c r="ELA74" s="921"/>
      <c r="ELB74" s="921"/>
      <c r="ELC74" s="921"/>
      <c r="ELD74" s="921"/>
      <c r="ELE74" s="921"/>
      <c r="ELF74" s="921"/>
      <c r="ELG74" s="921"/>
      <c r="ELH74" s="921"/>
      <c r="ELI74" s="921"/>
      <c r="ELJ74" s="921"/>
      <c r="ELK74" s="921"/>
      <c r="ELL74" s="921"/>
      <c r="ELM74" s="921"/>
      <c r="ELN74" s="921"/>
      <c r="ELO74" s="921"/>
      <c r="ELP74" s="921"/>
      <c r="ELQ74" s="921"/>
      <c r="ELR74" s="921"/>
      <c r="ELS74" s="921"/>
      <c r="ELT74" s="921"/>
      <c r="ELU74" s="921"/>
      <c r="ELV74" s="921"/>
      <c r="ELW74" s="921"/>
      <c r="ELX74" s="921"/>
      <c r="ELY74" s="921"/>
      <c r="ELZ74" s="921"/>
      <c r="EMA74" s="921"/>
      <c r="EMB74" s="921"/>
      <c r="EMC74" s="921"/>
      <c r="EMD74" s="921"/>
      <c r="EME74" s="921"/>
      <c r="EMF74" s="921"/>
      <c r="EMG74" s="921"/>
      <c r="EMH74" s="921"/>
      <c r="EMI74" s="921"/>
      <c r="EMJ74" s="921"/>
      <c r="EMK74" s="921"/>
      <c r="EML74" s="921"/>
      <c r="EMM74" s="921"/>
      <c r="EMN74" s="921"/>
      <c r="EMO74" s="921"/>
      <c r="EMP74" s="921"/>
      <c r="EMQ74" s="921"/>
      <c r="EMR74" s="921"/>
      <c r="EMS74" s="921"/>
      <c r="EMT74" s="921"/>
      <c r="EMU74" s="921"/>
      <c r="EMV74" s="921"/>
      <c r="EMW74" s="921"/>
      <c r="EMX74" s="921"/>
      <c r="EMY74" s="921"/>
      <c r="EMZ74" s="921"/>
      <c r="ENA74" s="921"/>
      <c r="ENB74" s="921"/>
      <c r="ENC74" s="921"/>
      <c r="END74" s="921"/>
      <c r="ENE74" s="921"/>
      <c r="ENF74" s="921"/>
      <c r="ENG74" s="921"/>
      <c r="ENH74" s="921"/>
      <c r="ENI74" s="921"/>
      <c r="ENJ74" s="921"/>
      <c r="ENK74" s="921"/>
      <c r="ENL74" s="921"/>
      <c r="ENM74" s="921"/>
      <c r="ENN74" s="921"/>
      <c r="ENO74" s="921"/>
      <c r="ENP74" s="921"/>
      <c r="ENQ74" s="921"/>
      <c r="ENR74" s="921"/>
      <c r="ENS74" s="921"/>
      <c r="ENT74" s="921"/>
      <c r="ENU74" s="921"/>
      <c r="ENV74" s="921"/>
      <c r="ENW74" s="921"/>
      <c r="ENX74" s="921"/>
      <c r="ENY74" s="921"/>
      <c r="ENZ74" s="921"/>
      <c r="EOA74" s="921"/>
      <c r="EOB74" s="921"/>
      <c r="EOC74" s="921"/>
      <c r="EOD74" s="921"/>
      <c r="EOE74" s="921"/>
      <c r="EOF74" s="921"/>
      <c r="EOG74" s="921"/>
      <c r="EOH74" s="921"/>
      <c r="EOI74" s="921"/>
      <c r="EOJ74" s="921"/>
      <c r="EOK74" s="921"/>
      <c r="EOL74" s="921"/>
      <c r="EOM74" s="921"/>
      <c r="EON74" s="921"/>
      <c r="EOO74" s="921"/>
      <c r="EOP74" s="921"/>
      <c r="EOQ74" s="921"/>
      <c r="EOR74" s="921"/>
      <c r="EOS74" s="921"/>
      <c r="EOT74" s="921"/>
      <c r="EOU74" s="921"/>
      <c r="EOV74" s="921"/>
      <c r="EOW74" s="921"/>
      <c r="EOX74" s="921"/>
      <c r="EOY74" s="921"/>
      <c r="EOZ74" s="921"/>
      <c r="EPA74" s="921"/>
      <c r="EPB74" s="921"/>
      <c r="EPC74" s="921"/>
      <c r="EPD74" s="921"/>
      <c r="EPE74" s="921"/>
      <c r="EPF74" s="921"/>
      <c r="EPG74" s="921"/>
      <c r="EPH74" s="921"/>
      <c r="EPI74" s="921"/>
      <c r="EPJ74" s="921"/>
      <c r="EPK74" s="921"/>
      <c r="EPL74" s="921"/>
      <c r="EPM74" s="921"/>
      <c r="EPN74" s="921"/>
      <c r="EPO74" s="921"/>
      <c r="EPP74" s="921"/>
      <c r="EPQ74" s="921"/>
      <c r="EPR74" s="921"/>
      <c r="EPS74" s="921"/>
      <c r="EPT74" s="921"/>
      <c r="EPU74" s="921"/>
      <c r="EPV74" s="921"/>
      <c r="EPW74" s="921"/>
      <c r="EPX74" s="921"/>
      <c r="EPY74" s="921"/>
      <c r="EPZ74" s="921"/>
      <c r="EQA74" s="921"/>
      <c r="EQB74" s="921"/>
      <c r="EQC74" s="921"/>
      <c r="EQD74" s="921"/>
      <c r="EQE74" s="921"/>
      <c r="EQF74" s="921"/>
      <c r="EQG74" s="921"/>
      <c r="EQH74" s="921"/>
      <c r="EQI74" s="921"/>
      <c r="EQJ74" s="921"/>
      <c r="EQK74" s="921"/>
      <c r="EQL74" s="921"/>
      <c r="EQM74" s="921"/>
      <c r="EQN74" s="921"/>
      <c r="EQO74" s="921"/>
      <c r="EQP74" s="921"/>
      <c r="EQQ74" s="921"/>
      <c r="EQR74" s="921"/>
      <c r="EQS74" s="921"/>
      <c r="EQT74" s="921"/>
      <c r="EQU74" s="921"/>
      <c r="EQV74" s="921"/>
      <c r="EQW74" s="921"/>
      <c r="EQX74" s="921"/>
      <c r="EQY74" s="921"/>
      <c r="EQZ74" s="921"/>
      <c r="ERA74" s="921"/>
      <c r="ERB74" s="921"/>
      <c r="ERC74" s="921"/>
      <c r="ERD74" s="921"/>
      <c r="ERE74" s="921"/>
      <c r="ERF74" s="921"/>
      <c r="ERG74" s="921"/>
      <c r="ERH74" s="921"/>
      <c r="ERI74" s="921"/>
      <c r="ERJ74" s="921"/>
      <c r="ERK74" s="921"/>
      <c r="ERL74" s="921"/>
      <c r="ERM74" s="921"/>
      <c r="ERN74" s="921"/>
      <c r="ERO74" s="921"/>
      <c r="ERP74" s="921"/>
      <c r="ERQ74" s="921"/>
      <c r="ERR74" s="921"/>
      <c r="ERS74" s="921"/>
      <c r="ERT74" s="921"/>
      <c r="ERU74" s="921"/>
      <c r="ERV74" s="921"/>
      <c r="ERW74" s="921"/>
      <c r="ERX74" s="921"/>
      <c r="ERY74" s="921"/>
      <c r="ERZ74" s="921"/>
      <c r="ESA74" s="921"/>
      <c r="ESB74" s="921"/>
      <c r="ESC74" s="921"/>
      <c r="ESD74" s="921"/>
      <c r="ESE74" s="921"/>
      <c r="ESF74" s="921"/>
      <c r="ESG74" s="921"/>
      <c r="ESH74" s="921"/>
      <c r="ESI74" s="921"/>
      <c r="ESJ74" s="921"/>
      <c r="ESK74" s="921"/>
      <c r="ESL74" s="921"/>
      <c r="ESM74" s="921"/>
      <c r="ESN74" s="921"/>
      <c r="ESO74" s="921"/>
      <c r="ESP74" s="921"/>
      <c r="ESQ74" s="921"/>
      <c r="ESR74" s="921"/>
      <c r="ESS74" s="921"/>
      <c r="EST74" s="921"/>
      <c r="ESU74" s="921"/>
      <c r="ESV74" s="921"/>
      <c r="ESW74" s="921"/>
      <c r="ESX74" s="921"/>
      <c r="ESY74" s="921"/>
      <c r="ESZ74" s="921"/>
      <c r="ETA74" s="921"/>
      <c r="ETB74" s="921"/>
      <c r="ETC74" s="921"/>
      <c r="ETD74" s="921"/>
      <c r="ETE74" s="921"/>
      <c r="ETF74" s="921"/>
      <c r="ETG74" s="921"/>
      <c r="ETH74" s="921"/>
      <c r="ETI74" s="921"/>
      <c r="ETJ74" s="921"/>
      <c r="ETK74" s="921"/>
      <c r="ETL74" s="921"/>
      <c r="ETM74" s="921"/>
      <c r="ETN74" s="921"/>
      <c r="ETO74" s="921"/>
      <c r="ETP74" s="921"/>
      <c r="ETQ74" s="921"/>
      <c r="ETR74" s="921"/>
      <c r="ETS74" s="921"/>
      <c r="ETT74" s="921"/>
      <c r="ETU74" s="921"/>
      <c r="ETV74" s="921"/>
      <c r="ETW74" s="921"/>
      <c r="ETX74" s="921"/>
      <c r="ETY74" s="921"/>
      <c r="ETZ74" s="921"/>
      <c r="EUA74" s="921"/>
      <c r="EUB74" s="921"/>
      <c r="EUC74" s="921"/>
      <c r="EUD74" s="921"/>
      <c r="EUE74" s="921"/>
      <c r="EUF74" s="921"/>
      <c r="EUG74" s="921"/>
      <c r="EUH74" s="921"/>
      <c r="EUI74" s="921"/>
      <c r="EUJ74" s="921"/>
      <c r="EUK74" s="921"/>
      <c r="EUL74" s="921"/>
      <c r="EUM74" s="921"/>
      <c r="EUN74" s="921"/>
      <c r="EUO74" s="921"/>
      <c r="EUP74" s="921"/>
      <c r="EUQ74" s="921"/>
      <c r="EUR74" s="921"/>
      <c r="EUS74" s="921"/>
      <c r="EUT74" s="921"/>
      <c r="EUU74" s="921"/>
      <c r="EUV74" s="921"/>
      <c r="EUW74" s="921"/>
      <c r="EUX74" s="921"/>
      <c r="EUY74" s="921"/>
      <c r="EUZ74" s="921"/>
      <c r="EVA74" s="921"/>
      <c r="EVB74" s="921"/>
      <c r="EVC74" s="921"/>
      <c r="EVD74" s="921"/>
      <c r="EVE74" s="921"/>
      <c r="EVF74" s="921"/>
      <c r="EVG74" s="921"/>
      <c r="EVH74" s="921"/>
      <c r="EVI74" s="921"/>
      <c r="EVJ74" s="921"/>
      <c r="EVK74" s="921"/>
      <c r="EVL74" s="921"/>
      <c r="EVM74" s="921"/>
      <c r="EVN74" s="921"/>
      <c r="EVO74" s="921"/>
      <c r="EVP74" s="921"/>
      <c r="EVQ74" s="921"/>
      <c r="EVR74" s="921"/>
      <c r="EVS74" s="921"/>
      <c r="EVT74" s="921"/>
      <c r="EVU74" s="921"/>
      <c r="EVV74" s="921"/>
      <c r="EVW74" s="921"/>
      <c r="EVX74" s="921"/>
      <c r="EVY74" s="921"/>
      <c r="EVZ74" s="921"/>
      <c r="EWA74" s="921"/>
      <c r="EWB74" s="921"/>
      <c r="EWC74" s="921"/>
      <c r="EWD74" s="921"/>
      <c r="EWE74" s="921"/>
      <c r="EWF74" s="921"/>
      <c r="EWG74" s="921"/>
      <c r="EWH74" s="921"/>
      <c r="EWI74" s="921"/>
      <c r="EWJ74" s="921"/>
      <c r="EWK74" s="921"/>
      <c r="EWL74" s="921"/>
      <c r="EWM74" s="921"/>
      <c r="EWN74" s="921"/>
      <c r="EWO74" s="921"/>
      <c r="EWP74" s="921"/>
      <c r="EWQ74" s="921"/>
      <c r="EWR74" s="921"/>
      <c r="EWS74" s="921"/>
      <c r="EWT74" s="921"/>
      <c r="EWU74" s="921"/>
      <c r="EWV74" s="921"/>
      <c r="EWW74" s="921"/>
      <c r="EWX74" s="921"/>
      <c r="EWY74" s="921"/>
      <c r="EWZ74" s="921"/>
      <c r="EXA74" s="921"/>
      <c r="EXB74" s="921"/>
      <c r="EXC74" s="921"/>
      <c r="EXD74" s="921"/>
      <c r="EXE74" s="921"/>
      <c r="EXF74" s="921"/>
      <c r="EXG74" s="921"/>
      <c r="EXH74" s="921"/>
      <c r="EXI74" s="921"/>
      <c r="EXJ74" s="921"/>
      <c r="EXK74" s="921"/>
      <c r="EXL74" s="921"/>
      <c r="EXM74" s="921"/>
      <c r="EXN74" s="921"/>
      <c r="EXO74" s="921"/>
      <c r="EXP74" s="921"/>
      <c r="EXQ74" s="921"/>
      <c r="EXR74" s="921"/>
      <c r="EXS74" s="921"/>
      <c r="EXT74" s="921"/>
      <c r="EXU74" s="921"/>
      <c r="EXV74" s="921"/>
      <c r="EXW74" s="921"/>
      <c r="EXX74" s="921"/>
      <c r="EXY74" s="921"/>
      <c r="EXZ74" s="921"/>
      <c r="EYA74" s="921"/>
      <c r="EYB74" s="921"/>
      <c r="EYC74" s="921"/>
      <c r="EYD74" s="921"/>
      <c r="EYE74" s="921"/>
      <c r="EYF74" s="921"/>
      <c r="EYG74" s="921"/>
      <c r="EYH74" s="921"/>
      <c r="EYI74" s="921"/>
      <c r="EYJ74" s="921"/>
      <c r="EYK74" s="921"/>
      <c r="EYL74" s="921"/>
      <c r="EYM74" s="921"/>
      <c r="EYN74" s="921"/>
      <c r="EYO74" s="921"/>
      <c r="EYP74" s="921"/>
      <c r="EYQ74" s="921"/>
      <c r="EYR74" s="921"/>
      <c r="EYS74" s="921"/>
      <c r="EYT74" s="921"/>
      <c r="EYU74" s="921"/>
      <c r="EYV74" s="921"/>
      <c r="EYW74" s="921"/>
      <c r="EYX74" s="921"/>
      <c r="EYY74" s="921"/>
      <c r="EYZ74" s="921"/>
      <c r="EZA74" s="921"/>
      <c r="EZB74" s="921"/>
      <c r="EZC74" s="921"/>
      <c r="EZD74" s="921"/>
      <c r="EZE74" s="921"/>
      <c r="EZF74" s="921"/>
      <c r="EZG74" s="921"/>
      <c r="EZH74" s="921"/>
      <c r="EZI74" s="921"/>
      <c r="EZJ74" s="921"/>
      <c r="EZK74" s="921"/>
      <c r="EZL74" s="921"/>
      <c r="EZM74" s="921"/>
      <c r="EZN74" s="921"/>
      <c r="EZO74" s="921"/>
      <c r="EZP74" s="921"/>
      <c r="EZQ74" s="921"/>
      <c r="EZR74" s="921"/>
      <c r="EZS74" s="921"/>
      <c r="EZT74" s="921"/>
      <c r="EZU74" s="921"/>
      <c r="EZV74" s="921"/>
      <c r="EZW74" s="921"/>
      <c r="EZX74" s="921"/>
      <c r="EZY74" s="921"/>
      <c r="EZZ74" s="921"/>
      <c r="FAA74" s="921"/>
      <c r="FAB74" s="921"/>
      <c r="FAC74" s="921"/>
      <c r="FAD74" s="921"/>
      <c r="FAE74" s="921"/>
      <c r="FAF74" s="921"/>
      <c r="FAG74" s="921"/>
      <c r="FAH74" s="921"/>
      <c r="FAI74" s="921"/>
      <c r="FAJ74" s="921"/>
      <c r="FAK74" s="921"/>
      <c r="FAL74" s="921"/>
      <c r="FAM74" s="921"/>
      <c r="FAN74" s="921"/>
      <c r="FAO74" s="921"/>
      <c r="FAP74" s="921"/>
      <c r="FAQ74" s="921"/>
      <c r="FAR74" s="921"/>
      <c r="FAS74" s="921"/>
      <c r="FAT74" s="921"/>
      <c r="FAU74" s="921"/>
      <c r="FAV74" s="921"/>
      <c r="FAW74" s="921"/>
      <c r="FAX74" s="921"/>
      <c r="FAY74" s="921"/>
      <c r="FAZ74" s="921"/>
      <c r="FBA74" s="921"/>
      <c r="FBB74" s="921"/>
      <c r="FBC74" s="921"/>
      <c r="FBD74" s="921"/>
      <c r="FBE74" s="921"/>
      <c r="FBF74" s="921"/>
      <c r="FBG74" s="921"/>
      <c r="FBH74" s="921"/>
      <c r="FBI74" s="921"/>
      <c r="FBJ74" s="921"/>
      <c r="FBK74" s="921"/>
      <c r="FBL74" s="921"/>
      <c r="FBM74" s="921"/>
      <c r="FBN74" s="921"/>
      <c r="FBO74" s="921"/>
      <c r="FBP74" s="921"/>
      <c r="FBQ74" s="921"/>
      <c r="FBR74" s="921"/>
      <c r="FBS74" s="921"/>
      <c r="FBT74" s="921"/>
      <c r="FBU74" s="921"/>
      <c r="FBV74" s="921"/>
      <c r="FBW74" s="921"/>
      <c r="FBX74" s="921"/>
      <c r="FBY74" s="921"/>
      <c r="FBZ74" s="921"/>
      <c r="FCA74" s="921"/>
      <c r="FCB74" s="921"/>
      <c r="FCC74" s="921"/>
      <c r="FCD74" s="921"/>
      <c r="FCE74" s="921"/>
      <c r="FCF74" s="921"/>
      <c r="FCG74" s="921"/>
      <c r="FCH74" s="921"/>
      <c r="FCI74" s="921"/>
      <c r="FCJ74" s="921"/>
      <c r="FCK74" s="921"/>
      <c r="FCL74" s="921"/>
      <c r="FCM74" s="921"/>
      <c r="FCN74" s="921"/>
      <c r="FCO74" s="921"/>
      <c r="FCP74" s="921"/>
      <c r="FCQ74" s="921"/>
      <c r="FCR74" s="921"/>
      <c r="FCS74" s="921"/>
      <c r="FCT74" s="921"/>
      <c r="FCU74" s="921"/>
      <c r="FCV74" s="921"/>
      <c r="FCW74" s="921"/>
      <c r="FCX74" s="921"/>
      <c r="FCY74" s="921"/>
      <c r="FCZ74" s="921"/>
      <c r="FDA74" s="921"/>
      <c r="FDB74" s="921"/>
      <c r="FDC74" s="921"/>
      <c r="FDD74" s="921"/>
      <c r="FDE74" s="921"/>
      <c r="FDF74" s="921"/>
      <c r="FDG74" s="921"/>
      <c r="FDH74" s="921"/>
      <c r="FDI74" s="921"/>
      <c r="FDJ74" s="921"/>
      <c r="FDK74" s="921"/>
      <c r="FDL74" s="921"/>
      <c r="FDM74" s="921"/>
      <c r="FDN74" s="921"/>
      <c r="FDO74" s="921"/>
      <c r="FDP74" s="921"/>
      <c r="FDQ74" s="921"/>
      <c r="FDR74" s="921"/>
      <c r="FDS74" s="921"/>
      <c r="FDT74" s="921"/>
      <c r="FDU74" s="921"/>
      <c r="FDV74" s="921"/>
      <c r="FDW74" s="921"/>
      <c r="FDX74" s="921"/>
      <c r="FDY74" s="921"/>
      <c r="FDZ74" s="921"/>
      <c r="FEA74" s="921"/>
      <c r="FEB74" s="921"/>
      <c r="FEC74" s="921"/>
      <c r="FED74" s="921"/>
      <c r="FEE74" s="921"/>
      <c r="FEF74" s="921"/>
      <c r="FEG74" s="921"/>
      <c r="FEH74" s="921"/>
      <c r="FEI74" s="921"/>
      <c r="FEJ74" s="921"/>
      <c r="FEK74" s="921"/>
      <c r="FEL74" s="921"/>
      <c r="FEM74" s="921"/>
      <c r="FEN74" s="921"/>
      <c r="FEO74" s="921"/>
      <c r="FEP74" s="921"/>
      <c r="FEQ74" s="921"/>
      <c r="FER74" s="921"/>
      <c r="FES74" s="921"/>
      <c r="FET74" s="921"/>
      <c r="FEU74" s="921"/>
      <c r="FEV74" s="921"/>
      <c r="FEW74" s="921"/>
      <c r="FEX74" s="921"/>
      <c r="FEY74" s="921"/>
      <c r="FEZ74" s="921"/>
      <c r="FFA74" s="921"/>
      <c r="FFB74" s="921"/>
      <c r="FFC74" s="921"/>
      <c r="FFD74" s="921"/>
      <c r="FFE74" s="921"/>
      <c r="FFF74" s="921"/>
      <c r="FFG74" s="921"/>
      <c r="FFH74" s="921"/>
      <c r="FFI74" s="921"/>
      <c r="FFJ74" s="921"/>
      <c r="FFK74" s="921"/>
      <c r="FFL74" s="921"/>
      <c r="FFM74" s="921"/>
      <c r="FFN74" s="921"/>
      <c r="FFO74" s="921"/>
      <c r="FFP74" s="921"/>
      <c r="FFQ74" s="921"/>
      <c r="FFR74" s="921"/>
      <c r="FFS74" s="921"/>
      <c r="FFT74" s="921"/>
      <c r="FFU74" s="921"/>
      <c r="FFV74" s="921"/>
      <c r="FFW74" s="921"/>
      <c r="FFX74" s="921"/>
      <c r="FFY74" s="921"/>
      <c r="FFZ74" s="921"/>
      <c r="FGA74" s="921"/>
      <c r="FGB74" s="921"/>
      <c r="FGC74" s="921"/>
      <c r="FGD74" s="921"/>
      <c r="FGE74" s="921"/>
      <c r="FGF74" s="921"/>
      <c r="FGG74" s="921"/>
      <c r="FGH74" s="921"/>
      <c r="FGI74" s="921"/>
      <c r="FGJ74" s="921"/>
      <c r="FGK74" s="921"/>
      <c r="FGL74" s="921"/>
      <c r="FGM74" s="921"/>
      <c r="FGN74" s="921"/>
      <c r="FGO74" s="921"/>
      <c r="FGP74" s="921"/>
      <c r="FGQ74" s="921"/>
      <c r="FGR74" s="921"/>
      <c r="FGS74" s="921"/>
      <c r="FGT74" s="921"/>
      <c r="FGU74" s="921"/>
      <c r="FGV74" s="921"/>
      <c r="FGW74" s="921"/>
      <c r="FGX74" s="921"/>
      <c r="FGY74" s="921"/>
      <c r="FGZ74" s="921"/>
      <c r="FHA74" s="921"/>
      <c r="FHB74" s="921"/>
      <c r="FHC74" s="921"/>
      <c r="FHD74" s="921"/>
      <c r="FHE74" s="921"/>
      <c r="FHF74" s="921"/>
      <c r="FHG74" s="921"/>
      <c r="FHH74" s="921"/>
      <c r="FHI74" s="921"/>
      <c r="FHJ74" s="921"/>
      <c r="FHK74" s="921"/>
      <c r="FHL74" s="921"/>
      <c r="FHM74" s="921"/>
      <c r="FHN74" s="921"/>
      <c r="FHO74" s="921"/>
      <c r="FHP74" s="921"/>
      <c r="FHQ74" s="921"/>
      <c r="FHR74" s="921"/>
      <c r="FHS74" s="921"/>
      <c r="FHT74" s="921"/>
      <c r="FHU74" s="921"/>
      <c r="FHV74" s="921"/>
      <c r="FHW74" s="921"/>
      <c r="FHX74" s="921"/>
      <c r="FHY74" s="921"/>
      <c r="FHZ74" s="921"/>
      <c r="FIA74" s="921"/>
      <c r="FIB74" s="921"/>
      <c r="FIC74" s="921"/>
      <c r="FID74" s="921"/>
      <c r="FIE74" s="921"/>
      <c r="FIF74" s="921"/>
      <c r="FIG74" s="921"/>
      <c r="FIH74" s="921"/>
      <c r="FII74" s="921"/>
      <c r="FIJ74" s="921"/>
      <c r="FIK74" s="921"/>
      <c r="FIL74" s="921"/>
      <c r="FIM74" s="921"/>
      <c r="FIN74" s="921"/>
      <c r="FIO74" s="921"/>
      <c r="FIP74" s="921"/>
      <c r="FIQ74" s="921"/>
      <c r="FIR74" s="921"/>
      <c r="FIS74" s="921"/>
      <c r="FIT74" s="921"/>
      <c r="FIU74" s="921"/>
      <c r="FIV74" s="921"/>
      <c r="FIW74" s="921"/>
      <c r="FIX74" s="921"/>
      <c r="FIY74" s="921"/>
      <c r="FIZ74" s="921"/>
      <c r="FJA74" s="921"/>
      <c r="FJB74" s="921"/>
      <c r="FJC74" s="921"/>
      <c r="FJD74" s="921"/>
      <c r="FJE74" s="921"/>
      <c r="FJF74" s="921"/>
      <c r="FJG74" s="921"/>
      <c r="FJH74" s="921"/>
      <c r="FJI74" s="921"/>
      <c r="FJJ74" s="921"/>
      <c r="FJK74" s="921"/>
      <c r="FJL74" s="921"/>
      <c r="FJM74" s="921"/>
      <c r="FJN74" s="921"/>
      <c r="FJO74" s="921"/>
      <c r="FJP74" s="921"/>
      <c r="FJQ74" s="921"/>
      <c r="FJR74" s="921"/>
      <c r="FJS74" s="921"/>
      <c r="FJT74" s="921"/>
      <c r="FJU74" s="921"/>
      <c r="FJV74" s="921"/>
      <c r="FJW74" s="921"/>
      <c r="FJX74" s="921"/>
      <c r="FJY74" s="921"/>
      <c r="FJZ74" s="921"/>
      <c r="FKA74" s="921"/>
      <c r="FKB74" s="921"/>
      <c r="FKC74" s="921"/>
      <c r="FKD74" s="921"/>
      <c r="FKE74" s="921"/>
      <c r="FKF74" s="921"/>
      <c r="FKG74" s="921"/>
      <c r="FKH74" s="921"/>
      <c r="FKI74" s="921"/>
      <c r="FKJ74" s="921"/>
      <c r="FKK74" s="921"/>
      <c r="FKL74" s="921"/>
      <c r="FKM74" s="921"/>
      <c r="FKN74" s="921"/>
      <c r="FKO74" s="921"/>
      <c r="FKP74" s="921"/>
      <c r="FKQ74" s="921"/>
      <c r="FKR74" s="921"/>
      <c r="FKS74" s="921"/>
      <c r="FKT74" s="921"/>
      <c r="FKU74" s="921"/>
      <c r="FKV74" s="921"/>
      <c r="FKW74" s="921"/>
      <c r="FKX74" s="921"/>
      <c r="FKY74" s="921"/>
      <c r="FKZ74" s="921"/>
      <c r="FLA74" s="921"/>
      <c r="FLB74" s="921"/>
      <c r="FLC74" s="921"/>
      <c r="FLD74" s="921"/>
      <c r="FLE74" s="921"/>
      <c r="FLF74" s="921"/>
      <c r="FLG74" s="921"/>
      <c r="FLH74" s="921"/>
      <c r="FLI74" s="921"/>
      <c r="FLJ74" s="921"/>
      <c r="FLK74" s="921"/>
      <c r="FLL74" s="921"/>
      <c r="FLM74" s="921"/>
      <c r="FLN74" s="921"/>
      <c r="FLO74" s="921"/>
      <c r="FLP74" s="921"/>
      <c r="FLQ74" s="921"/>
      <c r="FLR74" s="921"/>
      <c r="FLS74" s="921"/>
      <c r="FLT74" s="921"/>
      <c r="FLU74" s="921"/>
      <c r="FLV74" s="921"/>
      <c r="FLW74" s="921"/>
      <c r="FLX74" s="921"/>
      <c r="FLY74" s="921"/>
      <c r="FLZ74" s="921"/>
      <c r="FMA74" s="921"/>
      <c r="FMB74" s="921"/>
      <c r="FMC74" s="921"/>
      <c r="FMD74" s="921"/>
      <c r="FME74" s="921"/>
      <c r="FMF74" s="921"/>
      <c r="FMG74" s="921"/>
      <c r="FMH74" s="921"/>
      <c r="FMI74" s="921"/>
      <c r="FMJ74" s="921"/>
      <c r="FMK74" s="921"/>
      <c r="FML74" s="921"/>
      <c r="FMM74" s="921"/>
      <c r="FMN74" s="921"/>
      <c r="FMO74" s="921"/>
      <c r="FMP74" s="921"/>
      <c r="FMQ74" s="921"/>
      <c r="FMR74" s="921"/>
      <c r="FMS74" s="921"/>
      <c r="FMT74" s="921"/>
      <c r="FMU74" s="921"/>
      <c r="FMV74" s="921"/>
      <c r="FMW74" s="921"/>
      <c r="FMX74" s="921"/>
      <c r="FMY74" s="921"/>
      <c r="FMZ74" s="921"/>
      <c r="FNA74" s="921"/>
      <c r="FNB74" s="921"/>
      <c r="FNC74" s="921"/>
      <c r="FND74" s="921"/>
      <c r="FNE74" s="921"/>
      <c r="FNF74" s="921"/>
      <c r="FNG74" s="921"/>
      <c r="FNH74" s="921"/>
      <c r="FNI74" s="921"/>
      <c r="FNJ74" s="921"/>
      <c r="FNK74" s="921"/>
      <c r="FNL74" s="921"/>
      <c r="FNM74" s="921"/>
      <c r="FNN74" s="921"/>
      <c r="FNO74" s="921"/>
      <c r="FNP74" s="921"/>
      <c r="FNQ74" s="921"/>
      <c r="FNR74" s="921"/>
      <c r="FNS74" s="921"/>
      <c r="FNT74" s="921"/>
      <c r="FNU74" s="921"/>
      <c r="FNV74" s="921"/>
      <c r="FNW74" s="921"/>
      <c r="FNX74" s="921"/>
      <c r="FNY74" s="921"/>
      <c r="FNZ74" s="921"/>
      <c r="FOA74" s="921"/>
      <c r="FOB74" s="921"/>
      <c r="FOC74" s="921"/>
      <c r="FOD74" s="921"/>
      <c r="FOE74" s="921"/>
      <c r="FOF74" s="921"/>
      <c r="FOG74" s="921"/>
      <c r="FOH74" s="921"/>
      <c r="FOI74" s="921"/>
      <c r="FOJ74" s="921"/>
      <c r="FOK74" s="921"/>
      <c r="FOL74" s="921"/>
      <c r="FOM74" s="921"/>
      <c r="FON74" s="921"/>
      <c r="FOO74" s="921"/>
      <c r="FOP74" s="921"/>
      <c r="FOQ74" s="921"/>
      <c r="FOR74" s="921"/>
      <c r="FOS74" s="921"/>
      <c r="FOT74" s="921"/>
      <c r="FOU74" s="921"/>
      <c r="FOV74" s="921"/>
      <c r="FOW74" s="921"/>
      <c r="FOX74" s="921"/>
      <c r="FOY74" s="921"/>
      <c r="FOZ74" s="921"/>
      <c r="FPA74" s="921"/>
      <c r="FPB74" s="921"/>
      <c r="FPC74" s="921"/>
      <c r="FPD74" s="921"/>
      <c r="FPE74" s="921"/>
      <c r="FPF74" s="921"/>
      <c r="FPG74" s="921"/>
      <c r="FPH74" s="921"/>
      <c r="FPI74" s="921"/>
      <c r="FPJ74" s="921"/>
      <c r="FPK74" s="921"/>
      <c r="FPL74" s="921"/>
      <c r="FPM74" s="921"/>
      <c r="FPN74" s="921"/>
      <c r="FPO74" s="921"/>
      <c r="FPP74" s="921"/>
      <c r="FPQ74" s="921"/>
      <c r="FPR74" s="921"/>
      <c r="FPS74" s="921"/>
      <c r="FPT74" s="921"/>
      <c r="FPU74" s="921"/>
      <c r="FPV74" s="921"/>
      <c r="FPW74" s="921"/>
      <c r="FPX74" s="921"/>
      <c r="FPY74" s="921"/>
      <c r="FPZ74" s="921"/>
      <c r="FQA74" s="921"/>
      <c r="FQB74" s="921"/>
      <c r="FQC74" s="921"/>
      <c r="FQD74" s="921"/>
      <c r="FQE74" s="921"/>
      <c r="FQF74" s="921"/>
      <c r="FQG74" s="921"/>
      <c r="FQH74" s="921"/>
      <c r="FQI74" s="921"/>
      <c r="FQJ74" s="921"/>
      <c r="FQK74" s="921"/>
      <c r="FQL74" s="921"/>
      <c r="FQM74" s="921"/>
      <c r="FQN74" s="921"/>
      <c r="FQO74" s="921"/>
      <c r="FQP74" s="921"/>
      <c r="FQQ74" s="921"/>
      <c r="FQR74" s="921"/>
      <c r="FQS74" s="921"/>
      <c r="FQT74" s="921"/>
      <c r="FQU74" s="921"/>
      <c r="FQV74" s="921"/>
      <c r="FQW74" s="921"/>
      <c r="FQX74" s="921"/>
      <c r="FQY74" s="921"/>
      <c r="FQZ74" s="921"/>
      <c r="FRA74" s="921"/>
      <c r="FRB74" s="921"/>
      <c r="FRC74" s="921"/>
      <c r="FRD74" s="921"/>
      <c r="FRE74" s="921"/>
      <c r="FRF74" s="921"/>
      <c r="FRG74" s="921"/>
      <c r="FRH74" s="921"/>
      <c r="FRI74" s="921"/>
      <c r="FRJ74" s="921"/>
      <c r="FRK74" s="921"/>
      <c r="FRL74" s="921"/>
      <c r="FRM74" s="921"/>
      <c r="FRN74" s="921"/>
      <c r="FRO74" s="921"/>
      <c r="FRP74" s="921"/>
      <c r="FRQ74" s="921"/>
      <c r="FRR74" s="921"/>
      <c r="FRS74" s="921"/>
      <c r="FRT74" s="921"/>
      <c r="FRU74" s="921"/>
      <c r="FRV74" s="921"/>
      <c r="FRW74" s="921"/>
      <c r="FRX74" s="921"/>
      <c r="FRY74" s="921"/>
      <c r="FRZ74" s="921"/>
      <c r="FSA74" s="921"/>
      <c r="FSB74" s="921"/>
      <c r="FSC74" s="921"/>
      <c r="FSD74" s="921"/>
      <c r="FSE74" s="921"/>
      <c r="FSF74" s="921"/>
      <c r="FSG74" s="921"/>
      <c r="FSH74" s="921"/>
      <c r="FSI74" s="921"/>
      <c r="FSJ74" s="921"/>
      <c r="FSK74" s="921"/>
      <c r="FSL74" s="921"/>
      <c r="FSM74" s="921"/>
      <c r="FSN74" s="921"/>
      <c r="FSO74" s="921"/>
      <c r="FSP74" s="921"/>
      <c r="FSQ74" s="921"/>
      <c r="FSR74" s="921"/>
      <c r="FSS74" s="921"/>
      <c r="FST74" s="921"/>
      <c r="FSU74" s="921"/>
      <c r="FSV74" s="921"/>
      <c r="FSW74" s="921"/>
      <c r="FSX74" s="921"/>
      <c r="FSY74" s="921"/>
      <c r="FSZ74" s="921"/>
      <c r="FTA74" s="921"/>
      <c r="FTB74" s="921"/>
      <c r="FTC74" s="921"/>
      <c r="FTD74" s="921"/>
      <c r="FTE74" s="921"/>
      <c r="FTF74" s="921"/>
      <c r="FTG74" s="921"/>
      <c r="FTH74" s="921"/>
      <c r="FTI74" s="921"/>
      <c r="FTJ74" s="921"/>
      <c r="FTK74" s="921"/>
      <c r="FTL74" s="921"/>
      <c r="FTM74" s="921"/>
      <c r="FTN74" s="921"/>
      <c r="FTO74" s="921"/>
      <c r="FTP74" s="921"/>
      <c r="FTQ74" s="921"/>
      <c r="FTR74" s="921"/>
      <c r="FTS74" s="921"/>
      <c r="FTT74" s="921"/>
      <c r="FTU74" s="921"/>
      <c r="FTV74" s="921"/>
      <c r="FTW74" s="921"/>
      <c r="FTX74" s="921"/>
      <c r="FTY74" s="921"/>
      <c r="FTZ74" s="921"/>
      <c r="FUA74" s="921"/>
      <c r="FUB74" s="921"/>
      <c r="FUC74" s="921"/>
      <c r="FUD74" s="921"/>
      <c r="FUE74" s="921"/>
      <c r="FUF74" s="921"/>
      <c r="FUG74" s="921"/>
      <c r="FUH74" s="921"/>
      <c r="FUI74" s="921"/>
      <c r="FUJ74" s="921"/>
      <c r="FUK74" s="921"/>
      <c r="FUL74" s="921"/>
      <c r="FUM74" s="921"/>
      <c r="FUN74" s="921"/>
      <c r="FUO74" s="921"/>
      <c r="FUP74" s="921"/>
      <c r="FUQ74" s="921"/>
      <c r="FUR74" s="921"/>
      <c r="FUS74" s="921"/>
      <c r="FUT74" s="921"/>
      <c r="FUU74" s="921"/>
      <c r="FUV74" s="921"/>
      <c r="FUW74" s="921"/>
      <c r="FUX74" s="921"/>
      <c r="FUY74" s="921"/>
      <c r="FUZ74" s="921"/>
      <c r="FVA74" s="921"/>
      <c r="FVB74" s="921"/>
      <c r="FVC74" s="921"/>
      <c r="FVD74" s="921"/>
      <c r="FVE74" s="921"/>
      <c r="FVF74" s="921"/>
      <c r="FVG74" s="921"/>
      <c r="FVH74" s="921"/>
      <c r="FVI74" s="921"/>
      <c r="FVJ74" s="921"/>
      <c r="FVK74" s="921"/>
      <c r="FVL74" s="921"/>
      <c r="FVM74" s="921"/>
      <c r="FVN74" s="921"/>
      <c r="FVO74" s="921"/>
      <c r="FVP74" s="921"/>
      <c r="FVQ74" s="921"/>
      <c r="FVR74" s="921"/>
      <c r="FVS74" s="921"/>
      <c r="FVT74" s="921"/>
      <c r="FVU74" s="921"/>
      <c r="FVV74" s="921"/>
      <c r="FVW74" s="921"/>
      <c r="FVX74" s="921"/>
      <c r="FVY74" s="921"/>
      <c r="FVZ74" s="921"/>
      <c r="FWA74" s="921"/>
      <c r="FWB74" s="921"/>
      <c r="FWC74" s="921"/>
      <c r="FWD74" s="921"/>
      <c r="FWE74" s="921"/>
      <c r="FWF74" s="921"/>
      <c r="FWG74" s="921"/>
      <c r="FWH74" s="921"/>
      <c r="FWI74" s="921"/>
      <c r="FWJ74" s="921"/>
      <c r="FWK74" s="921"/>
      <c r="FWL74" s="921"/>
      <c r="FWM74" s="921"/>
      <c r="FWN74" s="921"/>
      <c r="FWO74" s="921"/>
      <c r="FWP74" s="921"/>
      <c r="FWQ74" s="921"/>
      <c r="FWR74" s="921"/>
      <c r="FWS74" s="921"/>
      <c r="FWT74" s="921"/>
      <c r="FWU74" s="921"/>
      <c r="FWV74" s="921"/>
      <c r="FWW74" s="921"/>
      <c r="FWX74" s="921"/>
      <c r="FWY74" s="921"/>
      <c r="FWZ74" s="921"/>
      <c r="FXA74" s="921"/>
      <c r="FXB74" s="921"/>
      <c r="FXC74" s="921"/>
      <c r="FXD74" s="921"/>
      <c r="FXE74" s="921"/>
      <c r="FXF74" s="921"/>
      <c r="FXG74" s="921"/>
      <c r="FXH74" s="921"/>
      <c r="FXI74" s="921"/>
      <c r="FXJ74" s="921"/>
      <c r="FXK74" s="921"/>
      <c r="FXL74" s="921"/>
      <c r="FXM74" s="921"/>
      <c r="FXN74" s="921"/>
      <c r="FXO74" s="921"/>
      <c r="FXP74" s="921"/>
      <c r="FXQ74" s="921"/>
      <c r="FXR74" s="921"/>
      <c r="FXS74" s="921"/>
      <c r="FXT74" s="921"/>
      <c r="FXU74" s="921"/>
      <c r="FXV74" s="921"/>
      <c r="FXW74" s="921"/>
      <c r="FXX74" s="921"/>
      <c r="FXY74" s="921"/>
      <c r="FXZ74" s="921"/>
      <c r="FYA74" s="921"/>
      <c r="FYB74" s="921"/>
      <c r="FYC74" s="921"/>
      <c r="FYD74" s="921"/>
      <c r="FYE74" s="921"/>
      <c r="FYF74" s="921"/>
      <c r="FYG74" s="921"/>
      <c r="FYH74" s="921"/>
      <c r="FYI74" s="921"/>
      <c r="FYJ74" s="921"/>
      <c r="FYK74" s="921"/>
      <c r="FYL74" s="921"/>
      <c r="FYM74" s="921"/>
      <c r="FYN74" s="921"/>
      <c r="FYO74" s="921"/>
      <c r="FYP74" s="921"/>
      <c r="FYQ74" s="921"/>
      <c r="FYR74" s="921"/>
      <c r="FYS74" s="921"/>
      <c r="FYT74" s="921"/>
      <c r="FYU74" s="921"/>
      <c r="FYV74" s="921"/>
      <c r="FYW74" s="921"/>
      <c r="FYX74" s="921"/>
      <c r="FYY74" s="921"/>
      <c r="FYZ74" s="921"/>
      <c r="FZA74" s="921"/>
      <c r="FZB74" s="921"/>
      <c r="FZC74" s="921"/>
      <c r="FZD74" s="921"/>
      <c r="FZE74" s="921"/>
      <c r="FZF74" s="921"/>
      <c r="FZG74" s="921"/>
      <c r="FZH74" s="921"/>
      <c r="FZI74" s="921"/>
      <c r="FZJ74" s="921"/>
      <c r="FZK74" s="921"/>
      <c r="FZL74" s="921"/>
      <c r="FZM74" s="921"/>
      <c r="FZN74" s="921"/>
      <c r="FZO74" s="921"/>
      <c r="FZP74" s="921"/>
      <c r="FZQ74" s="921"/>
      <c r="FZR74" s="921"/>
      <c r="FZS74" s="921"/>
      <c r="FZT74" s="921"/>
      <c r="FZU74" s="921"/>
      <c r="FZV74" s="921"/>
      <c r="FZW74" s="921"/>
      <c r="FZX74" s="921"/>
      <c r="FZY74" s="921"/>
      <c r="FZZ74" s="921"/>
      <c r="GAA74" s="921"/>
      <c r="GAB74" s="921"/>
      <c r="GAC74" s="921"/>
      <c r="GAD74" s="921"/>
      <c r="GAE74" s="921"/>
      <c r="GAF74" s="921"/>
      <c r="GAG74" s="921"/>
      <c r="GAH74" s="921"/>
      <c r="GAI74" s="921"/>
      <c r="GAJ74" s="921"/>
      <c r="GAK74" s="921"/>
      <c r="GAL74" s="921"/>
      <c r="GAM74" s="921"/>
      <c r="GAN74" s="921"/>
      <c r="GAO74" s="921"/>
      <c r="GAP74" s="921"/>
      <c r="GAQ74" s="921"/>
      <c r="GAR74" s="921"/>
      <c r="GAS74" s="921"/>
      <c r="GAT74" s="921"/>
      <c r="GAU74" s="921"/>
      <c r="GAV74" s="921"/>
      <c r="GAW74" s="921"/>
      <c r="GAX74" s="921"/>
      <c r="GAY74" s="921"/>
      <c r="GAZ74" s="921"/>
      <c r="GBA74" s="921"/>
      <c r="GBB74" s="921"/>
      <c r="GBC74" s="921"/>
      <c r="GBD74" s="921"/>
      <c r="GBE74" s="921"/>
      <c r="GBF74" s="921"/>
      <c r="GBG74" s="921"/>
      <c r="GBH74" s="921"/>
      <c r="GBI74" s="921"/>
      <c r="GBJ74" s="921"/>
      <c r="GBK74" s="921"/>
      <c r="GBL74" s="921"/>
      <c r="GBM74" s="921"/>
      <c r="GBN74" s="921"/>
      <c r="GBO74" s="921"/>
      <c r="GBP74" s="921"/>
      <c r="GBQ74" s="921"/>
      <c r="GBR74" s="921"/>
      <c r="GBS74" s="921"/>
      <c r="GBT74" s="921"/>
      <c r="GBU74" s="921"/>
      <c r="GBV74" s="921"/>
      <c r="GBW74" s="921"/>
      <c r="GBX74" s="921"/>
      <c r="GBY74" s="921"/>
      <c r="GBZ74" s="921"/>
      <c r="GCA74" s="921"/>
      <c r="GCB74" s="921"/>
      <c r="GCC74" s="921"/>
      <c r="GCD74" s="921"/>
      <c r="GCE74" s="921"/>
      <c r="GCF74" s="921"/>
      <c r="GCG74" s="921"/>
      <c r="GCH74" s="921"/>
      <c r="GCI74" s="921"/>
      <c r="GCJ74" s="921"/>
      <c r="GCK74" s="921"/>
      <c r="GCL74" s="921"/>
      <c r="GCM74" s="921"/>
      <c r="GCN74" s="921"/>
      <c r="GCO74" s="921"/>
      <c r="GCP74" s="921"/>
      <c r="GCQ74" s="921"/>
      <c r="GCR74" s="921"/>
      <c r="GCS74" s="921"/>
      <c r="GCT74" s="921"/>
      <c r="GCU74" s="921"/>
      <c r="GCV74" s="921"/>
      <c r="GCW74" s="921"/>
      <c r="GCX74" s="921"/>
      <c r="GCY74" s="921"/>
      <c r="GCZ74" s="921"/>
      <c r="GDA74" s="921"/>
      <c r="GDB74" s="921"/>
      <c r="GDC74" s="921"/>
      <c r="GDD74" s="921"/>
      <c r="GDE74" s="921"/>
      <c r="GDF74" s="921"/>
      <c r="GDG74" s="921"/>
      <c r="GDH74" s="921"/>
      <c r="GDI74" s="921"/>
      <c r="GDJ74" s="921"/>
      <c r="GDK74" s="921"/>
      <c r="GDL74" s="921"/>
      <c r="GDM74" s="921"/>
      <c r="GDN74" s="921"/>
      <c r="GDO74" s="921"/>
      <c r="GDP74" s="921"/>
      <c r="GDQ74" s="921"/>
      <c r="GDR74" s="921"/>
      <c r="GDS74" s="921"/>
      <c r="GDT74" s="921"/>
      <c r="GDU74" s="921"/>
      <c r="GDV74" s="921"/>
      <c r="GDW74" s="921"/>
      <c r="GDX74" s="921"/>
      <c r="GDY74" s="921"/>
      <c r="GDZ74" s="921"/>
      <c r="GEA74" s="921"/>
      <c r="GEB74" s="921"/>
      <c r="GEC74" s="921"/>
      <c r="GED74" s="921"/>
      <c r="GEE74" s="921"/>
      <c r="GEF74" s="921"/>
      <c r="GEG74" s="921"/>
      <c r="GEH74" s="921"/>
      <c r="GEI74" s="921"/>
      <c r="GEJ74" s="921"/>
      <c r="GEK74" s="921"/>
      <c r="GEL74" s="921"/>
      <c r="GEM74" s="921"/>
      <c r="GEN74" s="921"/>
      <c r="GEO74" s="921"/>
      <c r="GEP74" s="921"/>
      <c r="GEQ74" s="921"/>
      <c r="GER74" s="921"/>
      <c r="GES74" s="921"/>
      <c r="GET74" s="921"/>
      <c r="GEU74" s="921"/>
      <c r="GEV74" s="921"/>
      <c r="GEW74" s="921"/>
      <c r="GEX74" s="921"/>
      <c r="GEY74" s="921"/>
      <c r="GEZ74" s="921"/>
      <c r="GFA74" s="921"/>
      <c r="GFB74" s="921"/>
      <c r="GFC74" s="921"/>
      <c r="GFD74" s="921"/>
      <c r="GFE74" s="921"/>
      <c r="GFF74" s="921"/>
      <c r="GFG74" s="921"/>
      <c r="GFH74" s="921"/>
      <c r="GFI74" s="921"/>
      <c r="GFJ74" s="921"/>
      <c r="GFK74" s="921"/>
      <c r="GFL74" s="921"/>
      <c r="GFM74" s="921"/>
      <c r="GFN74" s="921"/>
      <c r="GFO74" s="921"/>
      <c r="GFP74" s="921"/>
      <c r="GFQ74" s="921"/>
      <c r="GFR74" s="921"/>
      <c r="GFS74" s="921"/>
      <c r="GFT74" s="921"/>
      <c r="GFU74" s="921"/>
      <c r="GFV74" s="921"/>
      <c r="GFW74" s="921"/>
      <c r="GFX74" s="921"/>
      <c r="GFY74" s="921"/>
      <c r="GFZ74" s="921"/>
      <c r="GGA74" s="921"/>
      <c r="GGB74" s="921"/>
      <c r="GGC74" s="921"/>
      <c r="GGD74" s="921"/>
      <c r="GGE74" s="921"/>
      <c r="GGF74" s="921"/>
      <c r="GGG74" s="921"/>
      <c r="GGH74" s="921"/>
      <c r="GGI74" s="921"/>
      <c r="GGJ74" s="921"/>
      <c r="GGK74" s="921"/>
      <c r="GGL74" s="921"/>
      <c r="GGM74" s="921"/>
      <c r="GGN74" s="921"/>
      <c r="GGO74" s="921"/>
      <c r="GGP74" s="921"/>
      <c r="GGQ74" s="921"/>
      <c r="GGR74" s="921"/>
      <c r="GGS74" s="921"/>
      <c r="GGT74" s="921"/>
      <c r="GGU74" s="921"/>
      <c r="GGV74" s="921"/>
      <c r="GGW74" s="921"/>
      <c r="GGX74" s="921"/>
      <c r="GGY74" s="921"/>
      <c r="GGZ74" s="921"/>
      <c r="GHA74" s="921"/>
      <c r="GHB74" s="921"/>
      <c r="GHC74" s="921"/>
      <c r="GHD74" s="921"/>
      <c r="GHE74" s="921"/>
      <c r="GHF74" s="921"/>
      <c r="GHG74" s="921"/>
      <c r="GHH74" s="921"/>
      <c r="GHI74" s="921"/>
      <c r="GHJ74" s="921"/>
      <c r="GHK74" s="921"/>
      <c r="GHL74" s="921"/>
      <c r="GHM74" s="921"/>
      <c r="GHN74" s="921"/>
      <c r="GHO74" s="921"/>
      <c r="GHP74" s="921"/>
      <c r="GHQ74" s="921"/>
      <c r="GHR74" s="921"/>
      <c r="GHS74" s="921"/>
      <c r="GHT74" s="921"/>
      <c r="GHU74" s="921"/>
      <c r="GHV74" s="921"/>
      <c r="GHW74" s="921"/>
      <c r="GHX74" s="921"/>
      <c r="GHY74" s="921"/>
      <c r="GHZ74" s="921"/>
      <c r="GIA74" s="921"/>
      <c r="GIB74" s="921"/>
      <c r="GIC74" s="921"/>
      <c r="GID74" s="921"/>
      <c r="GIE74" s="921"/>
      <c r="GIF74" s="921"/>
      <c r="GIG74" s="921"/>
      <c r="GIH74" s="921"/>
      <c r="GII74" s="921"/>
      <c r="GIJ74" s="921"/>
      <c r="GIK74" s="921"/>
      <c r="GIL74" s="921"/>
      <c r="GIM74" s="921"/>
      <c r="GIN74" s="921"/>
      <c r="GIO74" s="921"/>
      <c r="GIP74" s="921"/>
      <c r="GIQ74" s="921"/>
      <c r="GIR74" s="921"/>
      <c r="GIS74" s="921"/>
      <c r="GIT74" s="921"/>
      <c r="GIU74" s="921"/>
      <c r="GIV74" s="921"/>
      <c r="GIW74" s="921"/>
      <c r="GIX74" s="921"/>
      <c r="GIY74" s="921"/>
      <c r="GIZ74" s="921"/>
      <c r="GJA74" s="921"/>
      <c r="GJB74" s="921"/>
      <c r="GJC74" s="921"/>
      <c r="GJD74" s="921"/>
      <c r="GJE74" s="921"/>
      <c r="GJF74" s="921"/>
      <c r="GJG74" s="921"/>
      <c r="GJH74" s="921"/>
      <c r="GJI74" s="921"/>
      <c r="GJJ74" s="921"/>
      <c r="GJK74" s="921"/>
      <c r="GJL74" s="921"/>
      <c r="GJM74" s="921"/>
      <c r="GJN74" s="921"/>
      <c r="GJO74" s="921"/>
      <c r="GJP74" s="921"/>
      <c r="GJQ74" s="921"/>
      <c r="GJR74" s="921"/>
      <c r="GJS74" s="921"/>
      <c r="GJT74" s="921"/>
      <c r="GJU74" s="921"/>
      <c r="GJV74" s="921"/>
      <c r="GJW74" s="921"/>
      <c r="GJX74" s="921"/>
      <c r="GJY74" s="921"/>
      <c r="GJZ74" s="921"/>
      <c r="GKA74" s="921"/>
      <c r="GKB74" s="921"/>
      <c r="GKC74" s="921"/>
      <c r="GKD74" s="921"/>
      <c r="GKE74" s="921"/>
      <c r="GKF74" s="921"/>
      <c r="GKG74" s="921"/>
      <c r="GKH74" s="921"/>
      <c r="GKI74" s="921"/>
      <c r="GKJ74" s="921"/>
      <c r="GKK74" s="921"/>
      <c r="GKL74" s="921"/>
      <c r="GKM74" s="921"/>
      <c r="GKN74" s="921"/>
      <c r="GKO74" s="921"/>
      <c r="GKP74" s="921"/>
      <c r="GKQ74" s="921"/>
      <c r="GKR74" s="921"/>
      <c r="GKS74" s="921"/>
      <c r="GKT74" s="921"/>
      <c r="GKU74" s="921"/>
      <c r="GKV74" s="921"/>
      <c r="GKW74" s="921"/>
      <c r="GKX74" s="921"/>
      <c r="GKY74" s="921"/>
      <c r="GKZ74" s="921"/>
      <c r="GLA74" s="921"/>
      <c r="GLB74" s="921"/>
      <c r="GLC74" s="921"/>
      <c r="GLD74" s="921"/>
      <c r="GLE74" s="921"/>
      <c r="GLF74" s="921"/>
      <c r="GLG74" s="921"/>
      <c r="GLH74" s="921"/>
      <c r="GLI74" s="921"/>
      <c r="GLJ74" s="921"/>
      <c r="GLK74" s="921"/>
      <c r="GLL74" s="921"/>
      <c r="GLM74" s="921"/>
      <c r="GLN74" s="921"/>
      <c r="GLO74" s="921"/>
      <c r="GLP74" s="921"/>
      <c r="GLQ74" s="921"/>
      <c r="GLR74" s="921"/>
      <c r="GLS74" s="921"/>
      <c r="GLT74" s="921"/>
      <c r="GLU74" s="921"/>
      <c r="GLV74" s="921"/>
      <c r="GLW74" s="921"/>
      <c r="GLX74" s="921"/>
      <c r="GLY74" s="921"/>
      <c r="GLZ74" s="921"/>
      <c r="GMA74" s="921"/>
      <c r="GMB74" s="921"/>
      <c r="GMC74" s="921"/>
      <c r="GMD74" s="921"/>
      <c r="GME74" s="921"/>
      <c r="GMF74" s="921"/>
      <c r="GMG74" s="921"/>
      <c r="GMH74" s="921"/>
      <c r="GMI74" s="921"/>
      <c r="GMJ74" s="921"/>
      <c r="GMK74" s="921"/>
      <c r="GML74" s="921"/>
      <c r="GMM74" s="921"/>
      <c r="GMN74" s="921"/>
      <c r="GMO74" s="921"/>
      <c r="GMP74" s="921"/>
      <c r="GMQ74" s="921"/>
      <c r="GMR74" s="921"/>
      <c r="GMS74" s="921"/>
      <c r="GMT74" s="921"/>
      <c r="GMU74" s="921"/>
      <c r="GMV74" s="921"/>
      <c r="GMW74" s="921"/>
      <c r="GMX74" s="921"/>
      <c r="GMY74" s="921"/>
      <c r="GMZ74" s="921"/>
      <c r="GNA74" s="921"/>
      <c r="GNB74" s="921"/>
      <c r="GNC74" s="921"/>
      <c r="GND74" s="921"/>
      <c r="GNE74" s="921"/>
      <c r="GNF74" s="921"/>
      <c r="GNG74" s="921"/>
      <c r="GNH74" s="921"/>
      <c r="GNI74" s="921"/>
      <c r="GNJ74" s="921"/>
      <c r="GNK74" s="921"/>
      <c r="GNL74" s="921"/>
      <c r="GNM74" s="921"/>
      <c r="GNN74" s="921"/>
      <c r="GNO74" s="921"/>
      <c r="GNP74" s="921"/>
      <c r="GNQ74" s="921"/>
      <c r="GNR74" s="921"/>
      <c r="GNS74" s="921"/>
      <c r="GNT74" s="921"/>
      <c r="GNU74" s="921"/>
      <c r="GNV74" s="921"/>
      <c r="GNW74" s="921"/>
      <c r="GNX74" s="921"/>
      <c r="GNY74" s="921"/>
      <c r="GNZ74" s="921"/>
      <c r="GOA74" s="921"/>
      <c r="GOB74" s="921"/>
      <c r="GOC74" s="921"/>
      <c r="GOD74" s="921"/>
      <c r="GOE74" s="921"/>
      <c r="GOF74" s="921"/>
      <c r="GOG74" s="921"/>
      <c r="GOH74" s="921"/>
      <c r="GOI74" s="921"/>
      <c r="GOJ74" s="921"/>
      <c r="GOK74" s="921"/>
      <c r="GOL74" s="921"/>
      <c r="GOM74" s="921"/>
      <c r="GON74" s="921"/>
      <c r="GOO74" s="921"/>
      <c r="GOP74" s="921"/>
      <c r="GOQ74" s="921"/>
      <c r="GOR74" s="921"/>
      <c r="GOS74" s="921"/>
      <c r="GOT74" s="921"/>
      <c r="GOU74" s="921"/>
      <c r="GOV74" s="921"/>
      <c r="GOW74" s="921"/>
      <c r="GOX74" s="921"/>
      <c r="GOY74" s="921"/>
      <c r="GOZ74" s="921"/>
      <c r="GPA74" s="921"/>
      <c r="GPB74" s="921"/>
      <c r="GPC74" s="921"/>
      <c r="GPD74" s="921"/>
      <c r="GPE74" s="921"/>
      <c r="GPF74" s="921"/>
      <c r="GPG74" s="921"/>
      <c r="GPH74" s="921"/>
      <c r="GPI74" s="921"/>
      <c r="GPJ74" s="921"/>
      <c r="GPK74" s="921"/>
      <c r="GPL74" s="921"/>
      <c r="GPM74" s="921"/>
      <c r="GPN74" s="921"/>
      <c r="GPO74" s="921"/>
      <c r="GPP74" s="921"/>
      <c r="GPQ74" s="921"/>
      <c r="GPR74" s="921"/>
      <c r="GPS74" s="921"/>
      <c r="GPT74" s="921"/>
      <c r="GPU74" s="921"/>
      <c r="GPV74" s="921"/>
      <c r="GPW74" s="921"/>
      <c r="GPX74" s="921"/>
      <c r="GPY74" s="921"/>
      <c r="GPZ74" s="921"/>
      <c r="GQA74" s="921"/>
      <c r="GQB74" s="921"/>
      <c r="GQC74" s="921"/>
      <c r="GQD74" s="921"/>
      <c r="GQE74" s="921"/>
      <c r="GQF74" s="921"/>
      <c r="GQG74" s="921"/>
      <c r="GQH74" s="921"/>
      <c r="GQI74" s="921"/>
      <c r="GQJ74" s="921"/>
      <c r="GQK74" s="921"/>
      <c r="GQL74" s="921"/>
      <c r="GQM74" s="921"/>
      <c r="GQN74" s="921"/>
      <c r="GQO74" s="921"/>
      <c r="GQP74" s="921"/>
      <c r="GQQ74" s="921"/>
      <c r="GQR74" s="921"/>
      <c r="GQS74" s="921"/>
      <c r="GQT74" s="921"/>
      <c r="GQU74" s="921"/>
      <c r="GQV74" s="921"/>
      <c r="GQW74" s="921"/>
      <c r="GQX74" s="921"/>
      <c r="GQY74" s="921"/>
      <c r="GQZ74" s="921"/>
      <c r="GRA74" s="921"/>
      <c r="GRB74" s="921"/>
      <c r="GRC74" s="921"/>
      <c r="GRD74" s="921"/>
      <c r="GRE74" s="921"/>
      <c r="GRF74" s="921"/>
      <c r="GRG74" s="921"/>
      <c r="GRH74" s="921"/>
      <c r="GRI74" s="921"/>
      <c r="GRJ74" s="921"/>
      <c r="GRK74" s="921"/>
      <c r="GRL74" s="921"/>
      <c r="GRM74" s="921"/>
      <c r="GRN74" s="921"/>
      <c r="GRO74" s="921"/>
      <c r="GRP74" s="921"/>
      <c r="GRQ74" s="921"/>
      <c r="GRR74" s="921"/>
      <c r="GRS74" s="921"/>
      <c r="GRT74" s="921"/>
      <c r="GRU74" s="921"/>
      <c r="GRV74" s="921"/>
      <c r="GRW74" s="921"/>
      <c r="GRX74" s="921"/>
      <c r="GRY74" s="921"/>
      <c r="GRZ74" s="921"/>
      <c r="GSA74" s="921"/>
      <c r="GSB74" s="921"/>
      <c r="GSC74" s="921"/>
      <c r="GSD74" s="921"/>
      <c r="GSE74" s="921"/>
      <c r="GSF74" s="921"/>
      <c r="GSG74" s="921"/>
      <c r="GSH74" s="921"/>
      <c r="GSI74" s="921"/>
      <c r="GSJ74" s="921"/>
      <c r="GSK74" s="921"/>
      <c r="GSL74" s="921"/>
      <c r="GSM74" s="921"/>
      <c r="GSN74" s="921"/>
      <c r="GSO74" s="921"/>
      <c r="GSP74" s="921"/>
      <c r="GSQ74" s="921"/>
      <c r="GSR74" s="921"/>
      <c r="GSS74" s="921"/>
      <c r="GST74" s="921"/>
      <c r="GSU74" s="921"/>
      <c r="GSV74" s="921"/>
      <c r="GSW74" s="921"/>
      <c r="GSX74" s="921"/>
      <c r="GSY74" s="921"/>
      <c r="GSZ74" s="921"/>
      <c r="GTA74" s="921"/>
      <c r="GTB74" s="921"/>
      <c r="GTC74" s="921"/>
      <c r="GTD74" s="921"/>
      <c r="GTE74" s="921"/>
      <c r="GTF74" s="921"/>
      <c r="GTG74" s="921"/>
      <c r="GTH74" s="921"/>
      <c r="GTI74" s="921"/>
      <c r="GTJ74" s="921"/>
      <c r="GTK74" s="921"/>
      <c r="GTL74" s="921"/>
      <c r="GTM74" s="921"/>
      <c r="GTN74" s="921"/>
      <c r="GTO74" s="921"/>
      <c r="GTP74" s="921"/>
      <c r="GTQ74" s="921"/>
      <c r="GTR74" s="921"/>
      <c r="GTS74" s="921"/>
      <c r="GTT74" s="921"/>
      <c r="GTU74" s="921"/>
      <c r="GTV74" s="921"/>
      <c r="GTW74" s="921"/>
      <c r="GTX74" s="921"/>
      <c r="GTY74" s="921"/>
      <c r="GTZ74" s="921"/>
      <c r="GUA74" s="921"/>
      <c r="GUB74" s="921"/>
      <c r="GUC74" s="921"/>
      <c r="GUD74" s="921"/>
      <c r="GUE74" s="921"/>
      <c r="GUF74" s="921"/>
      <c r="GUG74" s="921"/>
      <c r="GUH74" s="921"/>
      <c r="GUI74" s="921"/>
      <c r="GUJ74" s="921"/>
      <c r="GUK74" s="921"/>
      <c r="GUL74" s="921"/>
      <c r="GUM74" s="921"/>
      <c r="GUN74" s="921"/>
      <c r="GUO74" s="921"/>
      <c r="GUP74" s="921"/>
      <c r="GUQ74" s="921"/>
      <c r="GUR74" s="921"/>
      <c r="GUS74" s="921"/>
      <c r="GUT74" s="921"/>
      <c r="GUU74" s="921"/>
      <c r="GUV74" s="921"/>
      <c r="GUW74" s="921"/>
      <c r="GUX74" s="921"/>
      <c r="GUY74" s="921"/>
      <c r="GUZ74" s="921"/>
      <c r="GVA74" s="921"/>
      <c r="GVB74" s="921"/>
      <c r="GVC74" s="921"/>
      <c r="GVD74" s="921"/>
      <c r="GVE74" s="921"/>
      <c r="GVF74" s="921"/>
      <c r="GVG74" s="921"/>
      <c r="GVH74" s="921"/>
      <c r="GVI74" s="921"/>
      <c r="GVJ74" s="921"/>
      <c r="GVK74" s="921"/>
      <c r="GVL74" s="921"/>
      <c r="GVM74" s="921"/>
      <c r="GVN74" s="921"/>
      <c r="GVO74" s="921"/>
      <c r="GVP74" s="921"/>
      <c r="GVQ74" s="921"/>
      <c r="GVR74" s="921"/>
      <c r="GVS74" s="921"/>
      <c r="GVT74" s="921"/>
      <c r="GVU74" s="921"/>
      <c r="GVV74" s="921"/>
      <c r="GVW74" s="921"/>
      <c r="GVX74" s="921"/>
      <c r="GVY74" s="921"/>
      <c r="GVZ74" s="921"/>
      <c r="GWA74" s="921"/>
      <c r="GWB74" s="921"/>
      <c r="GWC74" s="921"/>
      <c r="GWD74" s="921"/>
      <c r="GWE74" s="921"/>
      <c r="GWF74" s="921"/>
      <c r="GWG74" s="921"/>
      <c r="GWH74" s="921"/>
      <c r="GWI74" s="921"/>
      <c r="GWJ74" s="921"/>
      <c r="GWK74" s="921"/>
      <c r="GWL74" s="921"/>
      <c r="GWM74" s="921"/>
      <c r="GWN74" s="921"/>
      <c r="GWO74" s="921"/>
      <c r="GWP74" s="921"/>
      <c r="GWQ74" s="921"/>
      <c r="GWR74" s="921"/>
      <c r="GWS74" s="921"/>
      <c r="GWT74" s="921"/>
      <c r="GWU74" s="921"/>
      <c r="GWV74" s="921"/>
      <c r="GWW74" s="921"/>
      <c r="GWX74" s="921"/>
      <c r="GWY74" s="921"/>
      <c r="GWZ74" s="921"/>
      <c r="GXA74" s="921"/>
      <c r="GXB74" s="921"/>
      <c r="GXC74" s="921"/>
      <c r="GXD74" s="921"/>
      <c r="GXE74" s="921"/>
      <c r="GXF74" s="921"/>
      <c r="GXG74" s="921"/>
      <c r="GXH74" s="921"/>
      <c r="GXI74" s="921"/>
      <c r="GXJ74" s="921"/>
      <c r="GXK74" s="921"/>
      <c r="GXL74" s="921"/>
      <c r="GXM74" s="921"/>
      <c r="GXN74" s="921"/>
      <c r="GXO74" s="921"/>
      <c r="GXP74" s="921"/>
      <c r="GXQ74" s="921"/>
      <c r="GXR74" s="921"/>
      <c r="GXS74" s="921"/>
      <c r="GXT74" s="921"/>
      <c r="GXU74" s="921"/>
      <c r="GXV74" s="921"/>
      <c r="GXW74" s="921"/>
      <c r="GXX74" s="921"/>
      <c r="GXY74" s="921"/>
      <c r="GXZ74" s="921"/>
      <c r="GYA74" s="921"/>
      <c r="GYB74" s="921"/>
      <c r="GYC74" s="921"/>
      <c r="GYD74" s="921"/>
      <c r="GYE74" s="921"/>
      <c r="GYF74" s="921"/>
      <c r="GYG74" s="921"/>
      <c r="GYH74" s="921"/>
      <c r="GYI74" s="921"/>
      <c r="GYJ74" s="921"/>
      <c r="GYK74" s="921"/>
      <c r="GYL74" s="921"/>
      <c r="GYM74" s="921"/>
      <c r="GYN74" s="921"/>
      <c r="GYO74" s="921"/>
      <c r="GYP74" s="921"/>
      <c r="GYQ74" s="921"/>
      <c r="GYR74" s="921"/>
      <c r="GYS74" s="921"/>
      <c r="GYT74" s="921"/>
      <c r="GYU74" s="921"/>
      <c r="GYV74" s="921"/>
      <c r="GYW74" s="921"/>
      <c r="GYX74" s="921"/>
      <c r="GYY74" s="921"/>
      <c r="GYZ74" s="921"/>
      <c r="GZA74" s="921"/>
      <c r="GZB74" s="921"/>
      <c r="GZC74" s="921"/>
      <c r="GZD74" s="921"/>
      <c r="GZE74" s="921"/>
      <c r="GZF74" s="921"/>
      <c r="GZG74" s="921"/>
      <c r="GZH74" s="921"/>
      <c r="GZI74" s="921"/>
      <c r="GZJ74" s="921"/>
      <c r="GZK74" s="921"/>
      <c r="GZL74" s="921"/>
      <c r="GZM74" s="921"/>
      <c r="GZN74" s="921"/>
      <c r="GZO74" s="921"/>
      <c r="GZP74" s="921"/>
      <c r="GZQ74" s="921"/>
      <c r="GZR74" s="921"/>
      <c r="GZS74" s="921"/>
      <c r="GZT74" s="921"/>
      <c r="GZU74" s="921"/>
      <c r="GZV74" s="921"/>
      <c r="GZW74" s="921"/>
      <c r="GZX74" s="921"/>
      <c r="GZY74" s="921"/>
      <c r="GZZ74" s="921"/>
      <c r="HAA74" s="921"/>
      <c r="HAB74" s="921"/>
      <c r="HAC74" s="921"/>
      <c r="HAD74" s="921"/>
      <c r="HAE74" s="921"/>
      <c r="HAF74" s="921"/>
      <c r="HAG74" s="921"/>
      <c r="HAH74" s="921"/>
      <c r="HAI74" s="921"/>
      <c r="HAJ74" s="921"/>
      <c r="HAK74" s="921"/>
      <c r="HAL74" s="921"/>
      <c r="HAM74" s="921"/>
      <c r="HAN74" s="921"/>
      <c r="HAO74" s="921"/>
      <c r="HAP74" s="921"/>
      <c r="HAQ74" s="921"/>
      <c r="HAR74" s="921"/>
      <c r="HAS74" s="921"/>
      <c r="HAT74" s="921"/>
      <c r="HAU74" s="921"/>
      <c r="HAV74" s="921"/>
      <c r="HAW74" s="921"/>
      <c r="HAX74" s="921"/>
      <c r="HAY74" s="921"/>
      <c r="HAZ74" s="921"/>
      <c r="HBA74" s="921"/>
      <c r="HBB74" s="921"/>
      <c r="HBC74" s="921"/>
      <c r="HBD74" s="921"/>
      <c r="HBE74" s="921"/>
      <c r="HBF74" s="921"/>
      <c r="HBG74" s="921"/>
      <c r="HBH74" s="921"/>
      <c r="HBI74" s="921"/>
      <c r="HBJ74" s="921"/>
      <c r="HBK74" s="921"/>
      <c r="HBL74" s="921"/>
      <c r="HBM74" s="921"/>
      <c r="HBN74" s="921"/>
      <c r="HBO74" s="921"/>
      <c r="HBP74" s="921"/>
      <c r="HBQ74" s="921"/>
      <c r="HBR74" s="921"/>
      <c r="HBS74" s="921"/>
      <c r="HBT74" s="921"/>
      <c r="HBU74" s="921"/>
      <c r="HBV74" s="921"/>
      <c r="HBW74" s="921"/>
      <c r="HBX74" s="921"/>
      <c r="HBY74" s="921"/>
      <c r="HBZ74" s="921"/>
      <c r="HCA74" s="921"/>
      <c r="HCB74" s="921"/>
      <c r="HCC74" s="921"/>
      <c r="HCD74" s="921"/>
      <c r="HCE74" s="921"/>
      <c r="HCF74" s="921"/>
      <c r="HCG74" s="921"/>
      <c r="HCH74" s="921"/>
      <c r="HCI74" s="921"/>
      <c r="HCJ74" s="921"/>
      <c r="HCK74" s="921"/>
      <c r="HCL74" s="921"/>
      <c r="HCM74" s="921"/>
      <c r="HCN74" s="921"/>
      <c r="HCO74" s="921"/>
      <c r="HCP74" s="921"/>
      <c r="HCQ74" s="921"/>
      <c r="HCR74" s="921"/>
      <c r="HCS74" s="921"/>
      <c r="HCT74" s="921"/>
      <c r="HCU74" s="921"/>
      <c r="HCV74" s="921"/>
      <c r="HCW74" s="921"/>
      <c r="HCX74" s="921"/>
      <c r="HCY74" s="921"/>
      <c r="HCZ74" s="921"/>
      <c r="HDA74" s="921"/>
      <c r="HDB74" s="921"/>
      <c r="HDC74" s="921"/>
      <c r="HDD74" s="921"/>
      <c r="HDE74" s="921"/>
      <c r="HDF74" s="921"/>
      <c r="HDG74" s="921"/>
      <c r="HDH74" s="921"/>
      <c r="HDI74" s="921"/>
      <c r="HDJ74" s="921"/>
      <c r="HDK74" s="921"/>
      <c r="HDL74" s="921"/>
      <c r="HDM74" s="921"/>
      <c r="HDN74" s="921"/>
      <c r="HDO74" s="921"/>
      <c r="HDP74" s="921"/>
      <c r="HDQ74" s="921"/>
      <c r="HDR74" s="921"/>
      <c r="HDS74" s="921"/>
      <c r="HDT74" s="921"/>
      <c r="HDU74" s="921"/>
      <c r="HDV74" s="921"/>
      <c r="HDW74" s="921"/>
      <c r="HDX74" s="921"/>
      <c r="HDY74" s="921"/>
      <c r="HDZ74" s="921"/>
      <c r="HEA74" s="921"/>
      <c r="HEB74" s="921"/>
      <c r="HEC74" s="921"/>
      <c r="HED74" s="921"/>
      <c r="HEE74" s="921"/>
      <c r="HEF74" s="921"/>
      <c r="HEG74" s="921"/>
      <c r="HEH74" s="921"/>
      <c r="HEI74" s="921"/>
      <c r="HEJ74" s="921"/>
      <c r="HEK74" s="921"/>
      <c r="HEL74" s="921"/>
      <c r="HEM74" s="921"/>
      <c r="HEN74" s="921"/>
      <c r="HEO74" s="921"/>
      <c r="HEP74" s="921"/>
      <c r="HEQ74" s="921"/>
      <c r="HER74" s="921"/>
      <c r="HES74" s="921"/>
      <c r="HET74" s="921"/>
      <c r="HEU74" s="921"/>
      <c r="HEV74" s="921"/>
      <c r="HEW74" s="921"/>
      <c r="HEX74" s="921"/>
      <c r="HEY74" s="921"/>
      <c r="HEZ74" s="921"/>
      <c r="HFA74" s="921"/>
      <c r="HFB74" s="921"/>
      <c r="HFC74" s="921"/>
      <c r="HFD74" s="921"/>
      <c r="HFE74" s="921"/>
      <c r="HFF74" s="921"/>
      <c r="HFG74" s="921"/>
      <c r="HFH74" s="921"/>
      <c r="HFI74" s="921"/>
      <c r="HFJ74" s="921"/>
      <c r="HFK74" s="921"/>
      <c r="HFL74" s="921"/>
      <c r="HFM74" s="921"/>
      <c r="HFN74" s="921"/>
      <c r="HFO74" s="921"/>
      <c r="HFP74" s="921"/>
      <c r="HFQ74" s="921"/>
      <c r="HFR74" s="921"/>
      <c r="HFS74" s="921"/>
      <c r="HFT74" s="921"/>
      <c r="HFU74" s="921"/>
      <c r="HFV74" s="921"/>
      <c r="HFW74" s="921"/>
      <c r="HFX74" s="921"/>
      <c r="HFY74" s="921"/>
      <c r="HFZ74" s="921"/>
      <c r="HGA74" s="921"/>
      <c r="HGB74" s="921"/>
      <c r="HGC74" s="921"/>
      <c r="HGD74" s="921"/>
      <c r="HGE74" s="921"/>
      <c r="HGF74" s="921"/>
      <c r="HGG74" s="921"/>
      <c r="HGH74" s="921"/>
      <c r="HGI74" s="921"/>
      <c r="HGJ74" s="921"/>
      <c r="HGK74" s="921"/>
      <c r="HGL74" s="921"/>
      <c r="HGM74" s="921"/>
      <c r="HGN74" s="921"/>
      <c r="HGO74" s="921"/>
      <c r="HGP74" s="921"/>
      <c r="HGQ74" s="921"/>
      <c r="HGR74" s="921"/>
      <c r="HGS74" s="921"/>
      <c r="HGT74" s="921"/>
      <c r="HGU74" s="921"/>
      <c r="HGV74" s="921"/>
      <c r="HGW74" s="921"/>
      <c r="HGX74" s="921"/>
      <c r="HGY74" s="921"/>
      <c r="HGZ74" s="921"/>
      <c r="HHA74" s="921"/>
      <c r="HHB74" s="921"/>
      <c r="HHC74" s="921"/>
      <c r="HHD74" s="921"/>
      <c r="HHE74" s="921"/>
      <c r="HHF74" s="921"/>
      <c r="HHG74" s="921"/>
      <c r="HHH74" s="921"/>
      <c r="HHI74" s="921"/>
      <c r="HHJ74" s="921"/>
      <c r="HHK74" s="921"/>
      <c r="HHL74" s="921"/>
      <c r="HHM74" s="921"/>
      <c r="HHN74" s="921"/>
      <c r="HHO74" s="921"/>
      <c r="HHP74" s="921"/>
      <c r="HHQ74" s="921"/>
      <c r="HHR74" s="921"/>
      <c r="HHS74" s="921"/>
      <c r="HHT74" s="921"/>
      <c r="HHU74" s="921"/>
      <c r="HHV74" s="921"/>
      <c r="HHW74" s="921"/>
      <c r="HHX74" s="921"/>
      <c r="HHY74" s="921"/>
      <c r="HHZ74" s="921"/>
      <c r="HIA74" s="921"/>
      <c r="HIB74" s="921"/>
      <c r="HIC74" s="921"/>
      <c r="HID74" s="921"/>
      <c r="HIE74" s="921"/>
      <c r="HIF74" s="921"/>
      <c r="HIG74" s="921"/>
      <c r="HIH74" s="921"/>
      <c r="HII74" s="921"/>
      <c r="HIJ74" s="921"/>
      <c r="HIK74" s="921"/>
      <c r="HIL74" s="921"/>
      <c r="HIM74" s="921"/>
      <c r="HIN74" s="921"/>
      <c r="HIO74" s="921"/>
      <c r="HIP74" s="921"/>
      <c r="HIQ74" s="921"/>
      <c r="HIR74" s="921"/>
      <c r="HIS74" s="921"/>
      <c r="HIT74" s="921"/>
      <c r="HIU74" s="921"/>
      <c r="HIV74" s="921"/>
      <c r="HIW74" s="921"/>
      <c r="HIX74" s="921"/>
      <c r="HIY74" s="921"/>
      <c r="HIZ74" s="921"/>
      <c r="HJA74" s="921"/>
      <c r="HJB74" s="921"/>
      <c r="HJC74" s="921"/>
      <c r="HJD74" s="921"/>
      <c r="HJE74" s="921"/>
      <c r="HJF74" s="921"/>
      <c r="HJG74" s="921"/>
      <c r="HJH74" s="921"/>
      <c r="HJI74" s="921"/>
      <c r="HJJ74" s="921"/>
      <c r="HJK74" s="921"/>
      <c r="HJL74" s="921"/>
      <c r="HJM74" s="921"/>
      <c r="HJN74" s="921"/>
      <c r="HJO74" s="921"/>
      <c r="HJP74" s="921"/>
      <c r="HJQ74" s="921"/>
      <c r="HJR74" s="921"/>
      <c r="HJS74" s="921"/>
      <c r="HJT74" s="921"/>
      <c r="HJU74" s="921"/>
      <c r="HJV74" s="921"/>
      <c r="HJW74" s="921"/>
      <c r="HJX74" s="921"/>
      <c r="HJY74" s="921"/>
      <c r="HJZ74" s="921"/>
      <c r="HKA74" s="921"/>
      <c r="HKB74" s="921"/>
      <c r="HKC74" s="921"/>
      <c r="HKD74" s="921"/>
      <c r="HKE74" s="921"/>
      <c r="HKF74" s="921"/>
      <c r="HKG74" s="921"/>
      <c r="HKH74" s="921"/>
      <c r="HKI74" s="921"/>
      <c r="HKJ74" s="921"/>
      <c r="HKK74" s="921"/>
      <c r="HKL74" s="921"/>
      <c r="HKM74" s="921"/>
      <c r="HKN74" s="921"/>
      <c r="HKO74" s="921"/>
      <c r="HKP74" s="921"/>
      <c r="HKQ74" s="921"/>
      <c r="HKR74" s="921"/>
      <c r="HKS74" s="921"/>
      <c r="HKT74" s="921"/>
      <c r="HKU74" s="921"/>
      <c r="HKV74" s="921"/>
      <c r="HKW74" s="921"/>
      <c r="HKX74" s="921"/>
      <c r="HKY74" s="921"/>
      <c r="HKZ74" s="921"/>
      <c r="HLA74" s="921"/>
      <c r="HLB74" s="921"/>
      <c r="HLC74" s="921"/>
      <c r="HLD74" s="921"/>
      <c r="HLE74" s="921"/>
      <c r="HLF74" s="921"/>
      <c r="HLG74" s="921"/>
      <c r="HLH74" s="921"/>
      <c r="HLI74" s="921"/>
      <c r="HLJ74" s="921"/>
      <c r="HLK74" s="921"/>
      <c r="HLL74" s="921"/>
      <c r="HLM74" s="921"/>
      <c r="HLN74" s="921"/>
      <c r="HLO74" s="921"/>
      <c r="HLP74" s="921"/>
      <c r="HLQ74" s="921"/>
      <c r="HLR74" s="921"/>
      <c r="HLS74" s="921"/>
      <c r="HLT74" s="921"/>
      <c r="HLU74" s="921"/>
      <c r="HLV74" s="921"/>
      <c r="HLW74" s="921"/>
      <c r="HLX74" s="921"/>
      <c r="HLY74" s="921"/>
      <c r="HLZ74" s="921"/>
      <c r="HMA74" s="921"/>
      <c r="HMB74" s="921"/>
      <c r="HMC74" s="921"/>
      <c r="HMD74" s="921"/>
      <c r="HME74" s="921"/>
      <c r="HMF74" s="921"/>
      <c r="HMG74" s="921"/>
      <c r="HMH74" s="921"/>
      <c r="HMI74" s="921"/>
      <c r="HMJ74" s="921"/>
      <c r="HMK74" s="921"/>
      <c r="HML74" s="921"/>
      <c r="HMM74" s="921"/>
      <c r="HMN74" s="921"/>
      <c r="HMO74" s="921"/>
      <c r="HMP74" s="921"/>
      <c r="HMQ74" s="921"/>
      <c r="HMR74" s="921"/>
      <c r="HMS74" s="921"/>
      <c r="HMT74" s="921"/>
      <c r="HMU74" s="921"/>
      <c r="HMV74" s="921"/>
      <c r="HMW74" s="921"/>
      <c r="HMX74" s="921"/>
      <c r="HMY74" s="921"/>
      <c r="HMZ74" s="921"/>
      <c r="HNA74" s="921"/>
      <c r="HNB74" s="921"/>
      <c r="HNC74" s="921"/>
      <c r="HND74" s="921"/>
      <c r="HNE74" s="921"/>
      <c r="HNF74" s="921"/>
      <c r="HNG74" s="921"/>
      <c r="HNH74" s="921"/>
      <c r="HNI74" s="921"/>
      <c r="HNJ74" s="921"/>
      <c r="HNK74" s="921"/>
      <c r="HNL74" s="921"/>
      <c r="HNM74" s="921"/>
      <c r="HNN74" s="921"/>
      <c r="HNO74" s="921"/>
      <c r="HNP74" s="921"/>
      <c r="HNQ74" s="921"/>
      <c r="HNR74" s="921"/>
      <c r="HNS74" s="921"/>
      <c r="HNT74" s="921"/>
      <c r="HNU74" s="921"/>
      <c r="HNV74" s="921"/>
      <c r="HNW74" s="921"/>
      <c r="HNX74" s="921"/>
      <c r="HNY74" s="921"/>
      <c r="HNZ74" s="921"/>
      <c r="HOA74" s="921"/>
      <c r="HOB74" s="921"/>
      <c r="HOC74" s="921"/>
      <c r="HOD74" s="921"/>
      <c r="HOE74" s="921"/>
      <c r="HOF74" s="921"/>
      <c r="HOG74" s="921"/>
      <c r="HOH74" s="921"/>
      <c r="HOI74" s="921"/>
      <c r="HOJ74" s="921"/>
      <c r="HOK74" s="921"/>
      <c r="HOL74" s="921"/>
      <c r="HOM74" s="921"/>
      <c r="HON74" s="921"/>
      <c r="HOO74" s="921"/>
      <c r="HOP74" s="921"/>
      <c r="HOQ74" s="921"/>
      <c r="HOR74" s="921"/>
      <c r="HOS74" s="921"/>
      <c r="HOT74" s="921"/>
      <c r="HOU74" s="921"/>
      <c r="HOV74" s="921"/>
      <c r="HOW74" s="921"/>
      <c r="HOX74" s="921"/>
      <c r="HOY74" s="921"/>
      <c r="HOZ74" s="921"/>
      <c r="HPA74" s="921"/>
      <c r="HPB74" s="921"/>
      <c r="HPC74" s="921"/>
      <c r="HPD74" s="921"/>
      <c r="HPE74" s="921"/>
      <c r="HPF74" s="921"/>
      <c r="HPG74" s="921"/>
      <c r="HPH74" s="921"/>
      <c r="HPI74" s="921"/>
      <c r="HPJ74" s="921"/>
      <c r="HPK74" s="921"/>
      <c r="HPL74" s="921"/>
      <c r="HPM74" s="921"/>
      <c r="HPN74" s="921"/>
      <c r="HPO74" s="921"/>
      <c r="HPP74" s="921"/>
      <c r="HPQ74" s="921"/>
      <c r="HPR74" s="921"/>
      <c r="HPS74" s="921"/>
      <c r="HPT74" s="921"/>
      <c r="HPU74" s="921"/>
      <c r="HPV74" s="921"/>
      <c r="HPW74" s="921"/>
      <c r="HPX74" s="921"/>
      <c r="HPY74" s="921"/>
      <c r="HPZ74" s="921"/>
      <c r="HQA74" s="921"/>
      <c r="HQB74" s="921"/>
      <c r="HQC74" s="921"/>
      <c r="HQD74" s="921"/>
      <c r="HQE74" s="921"/>
      <c r="HQF74" s="921"/>
      <c r="HQG74" s="921"/>
      <c r="HQH74" s="921"/>
      <c r="HQI74" s="921"/>
      <c r="HQJ74" s="921"/>
      <c r="HQK74" s="921"/>
      <c r="HQL74" s="921"/>
      <c r="HQM74" s="921"/>
      <c r="HQN74" s="921"/>
      <c r="HQO74" s="921"/>
      <c r="HQP74" s="921"/>
      <c r="HQQ74" s="921"/>
      <c r="HQR74" s="921"/>
      <c r="HQS74" s="921"/>
      <c r="HQT74" s="921"/>
      <c r="HQU74" s="921"/>
      <c r="HQV74" s="921"/>
      <c r="HQW74" s="921"/>
      <c r="HQX74" s="921"/>
      <c r="HQY74" s="921"/>
      <c r="HQZ74" s="921"/>
      <c r="HRA74" s="921"/>
      <c r="HRB74" s="921"/>
      <c r="HRC74" s="921"/>
      <c r="HRD74" s="921"/>
      <c r="HRE74" s="921"/>
      <c r="HRF74" s="921"/>
      <c r="HRG74" s="921"/>
      <c r="HRH74" s="921"/>
      <c r="HRI74" s="921"/>
      <c r="HRJ74" s="921"/>
      <c r="HRK74" s="921"/>
      <c r="HRL74" s="921"/>
      <c r="HRM74" s="921"/>
      <c r="HRN74" s="921"/>
      <c r="HRO74" s="921"/>
      <c r="HRP74" s="921"/>
      <c r="HRQ74" s="921"/>
      <c r="HRR74" s="921"/>
      <c r="HRS74" s="921"/>
      <c r="HRT74" s="921"/>
      <c r="HRU74" s="921"/>
      <c r="HRV74" s="921"/>
      <c r="HRW74" s="921"/>
      <c r="HRX74" s="921"/>
      <c r="HRY74" s="921"/>
      <c r="HRZ74" s="921"/>
      <c r="HSA74" s="921"/>
      <c r="HSB74" s="921"/>
      <c r="HSC74" s="921"/>
      <c r="HSD74" s="921"/>
      <c r="HSE74" s="921"/>
      <c r="HSF74" s="921"/>
      <c r="HSG74" s="921"/>
      <c r="HSH74" s="921"/>
      <c r="HSI74" s="921"/>
      <c r="HSJ74" s="921"/>
      <c r="HSK74" s="921"/>
      <c r="HSL74" s="921"/>
      <c r="HSM74" s="921"/>
      <c r="HSN74" s="921"/>
      <c r="HSO74" s="921"/>
      <c r="HSP74" s="921"/>
      <c r="HSQ74" s="921"/>
      <c r="HSR74" s="921"/>
      <c r="HSS74" s="921"/>
      <c r="HST74" s="921"/>
      <c r="HSU74" s="921"/>
      <c r="HSV74" s="921"/>
      <c r="HSW74" s="921"/>
      <c r="HSX74" s="921"/>
      <c r="HSY74" s="921"/>
      <c r="HSZ74" s="921"/>
      <c r="HTA74" s="921"/>
      <c r="HTB74" s="921"/>
      <c r="HTC74" s="921"/>
      <c r="HTD74" s="921"/>
      <c r="HTE74" s="921"/>
      <c r="HTF74" s="921"/>
      <c r="HTG74" s="921"/>
      <c r="HTH74" s="921"/>
      <c r="HTI74" s="921"/>
      <c r="HTJ74" s="921"/>
      <c r="HTK74" s="921"/>
      <c r="HTL74" s="921"/>
      <c r="HTM74" s="921"/>
      <c r="HTN74" s="921"/>
      <c r="HTO74" s="921"/>
      <c r="HTP74" s="921"/>
      <c r="HTQ74" s="921"/>
      <c r="HTR74" s="921"/>
      <c r="HTS74" s="921"/>
      <c r="HTT74" s="921"/>
      <c r="HTU74" s="921"/>
      <c r="HTV74" s="921"/>
      <c r="HTW74" s="921"/>
      <c r="HTX74" s="921"/>
      <c r="HTY74" s="921"/>
      <c r="HTZ74" s="921"/>
      <c r="HUA74" s="921"/>
      <c r="HUB74" s="921"/>
      <c r="HUC74" s="921"/>
      <c r="HUD74" s="921"/>
      <c r="HUE74" s="921"/>
      <c r="HUF74" s="921"/>
      <c r="HUG74" s="921"/>
      <c r="HUH74" s="921"/>
      <c r="HUI74" s="921"/>
      <c r="HUJ74" s="921"/>
      <c r="HUK74" s="921"/>
      <c r="HUL74" s="921"/>
      <c r="HUM74" s="921"/>
      <c r="HUN74" s="921"/>
      <c r="HUO74" s="921"/>
      <c r="HUP74" s="921"/>
      <c r="HUQ74" s="921"/>
      <c r="HUR74" s="921"/>
      <c r="HUS74" s="921"/>
      <c r="HUT74" s="921"/>
      <c r="HUU74" s="921"/>
      <c r="HUV74" s="921"/>
      <c r="HUW74" s="921"/>
      <c r="HUX74" s="921"/>
      <c r="HUY74" s="921"/>
      <c r="HUZ74" s="921"/>
      <c r="HVA74" s="921"/>
      <c r="HVB74" s="921"/>
      <c r="HVC74" s="921"/>
      <c r="HVD74" s="921"/>
      <c r="HVE74" s="921"/>
      <c r="HVF74" s="921"/>
      <c r="HVG74" s="921"/>
      <c r="HVH74" s="921"/>
      <c r="HVI74" s="921"/>
      <c r="HVJ74" s="921"/>
      <c r="HVK74" s="921"/>
      <c r="HVL74" s="921"/>
      <c r="HVM74" s="921"/>
      <c r="HVN74" s="921"/>
      <c r="HVO74" s="921"/>
      <c r="HVP74" s="921"/>
      <c r="HVQ74" s="921"/>
      <c r="HVR74" s="921"/>
      <c r="HVS74" s="921"/>
      <c r="HVT74" s="921"/>
      <c r="HVU74" s="921"/>
      <c r="HVV74" s="921"/>
      <c r="HVW74" s="921"/>
      <c r="HVX74" s="921"/>
      <c r="HVY74" s="921"/>
      <c r="HVZ74" s="921"/>
      <c r="HWA74" s="921"/>
      <c r="HWB74" s="921"/>
      <c r="HWC74" s="921"/>
      <c r="HWD74" s="921"/>
      <c r="HWE74" s="921"/>
      <c r="HWF74" s="921"/>
      <c r="HWG74" s="921"/>
      <c r="HWH74" s="921"/>
      <c r="HWI74" s="921"/>
      <c r="HWJ74" s="921"/>
      <c r="HWK74" s="921"/>
      <c r="HWL74" s="921"/>
      <c r="HWM74" s="921"/>
      <c r="HWN74" s="921"/>
      <c r="HWO74" s="921"/>
      <c r="HWP74" s="921"/>
      <c r="HWQ74" s="921"/>
      <c r="HWR74" s="921"/>
      <c r="HWS74" s="921"/>
      <c r="HWT74" s="921"/>
      <c r="HWU74" s="921"/>
      <c r="HWV74" s="921"/>
      <c r="HWW74" s="921"/>
      <c r="HWX74" s="921"/>
      <c r="HWY74" s="921"/>
      <c r="HWZ74" s="921"/>
      <c r="HXA74" s="921"/>
      <c r="HXB74" s="921"/>
      <c r="HXC74" s="921"/>
      <c r="HXD74" s="921"/>
      <c r="HXE74" s="921"/>
      <c r="HXF74" s="921"/>
      <c r="HXG74" s="921"/>
      <c r="HXH74" s="921"/>
      <c r="HXI74" s="921"/>
      <c r="HXJ74" s="921"/>
      <c r="HXK74" s="921"/>
      <c r="HXL74" s="921"/>
      <c r="HXM74" s="921"/>
      <c r="HXN74" s="921"/>
      <c r="HXO74" s="921"/>
      <c r="HXP74" s="921"/>
      <c r="HXQ74" s="921"/>
      <c r="HXR74" s="921"/>
      <c r="HXS74" s="921"/>
      <c r="HXT74" s="921"/>
      <c r="HXU74" s="921"/>
      <c r="HXV74" s="921"/>
      <c r="HXW74" s="921"/>
      <c r="HXX74" s="921"/>
      <c r="HXY74" s="921"/>
      <c r="HXZ74" s="921"/>
      <c r="HYA74" s="921"/>
      <c r="HYB74" s="921"/>
      <c r="HYC74" s="921"/>
      <c r="HYD74" s="921"/>
      <c r="HYE74" s="921"/>
      <c r="HYF74" s="921"/>
      <c r="HYG74" s="921"/>
      <c r="HYH74" s="921"/>
      <c r="HYI74" s="921"/>
      <c r="HYJ74" s="921"/>
      <c r="HYK74" s="921"/>
      <c r="HYL74" s="921"/>
      <c r="HYM74" s="921"/>
      <c r="HYN74" s="921"/>
      <c r="HYO74" s="921"/>
      <c r="HYP74" s="921"/>
      <c r="HYQ74" s="921"/>
      <c r="HYR74" s="921"/>
      <c r="HYS74" s="921"/>
      <c r="HYT74" s="921"/>
      <c r="HYU74" s="921"/>
      <c r="HYV74" s="921"/>
      <c r="HYW74" s="921"/>
      <c r="HYX74" s="921"/>
      <c r="HYY74" s="921"/>
      <c r="HYZ74" s="921"/>
      <c r="HZA74" s="921"/>
      <c r="HZB74" s="921"/>
      <c r="HZC74" s="921"/>
      <c r="HZD74" s="921"/>
      <c r="HZE74" s="921"/>
      <c r="HZF74" s="921"/>
      <c r="HZG74" s="921"/>
      <c r="HZH74" s="921"/>
      <c r="HZI74" s="921"/>
      <c r="HZJ74" s="921"/>
      <c r="HZK74" s="921"/>
      <c r="HZL74" s="921"/>
      <c r="HZM74" s="921"/>
      <c r="HZN74" s="921"/>
      <c r="HZO74" s="921"/>
      <c r="HZP74" s="921"/>
      <c r="HZQ74" s="921"/>
      <c r="HZR74" s="921"/>
      <c r="HZS74" s="921"/>
      <c r="HZT74" s="921"/>
      <c r="HZU74" s="921"/>
      <c r="HZV74" s="921"/>
      <c r="HZW74" s="921"/>
      <c r="HZX74" s="921"/>
      <c r="HZY74" s="921"/>
      <c r="HZZ74" s="921"/>
      <c r="IAA74" s="921"/>
      <c r="IAB74" s="921"/>
      <c r="IAC74" s="921"/>
      <c r="IAD74" s="921"/>
      <c r="IAE74" s="921"/>
      <c r="IAF74" s="921"/>
      <c r="IAG74" s="921"/>
      <c r="IAH74" s="921"/>
      <c r="IAI74" s="921"/>
      <c r="IAJ74" s="921"/>
      <c r="IAK74" s="921"/>
      <c r="IAL74" s="921"/>
      <c r="IAM74" s="921"/>
      <c r="IAN74" s="921"/>
      <c r="IAO74" s="921"/>
      <c r="IAP74" s="921"/>
      <c r="IAQ74" s="921"/>
      <c r="IAR74" s="921"/>
      <c r="IAS74" s="921"/>
      <c r="IAT74" s="921"/>
      <c r="IAU74" s="921"/>
      <c r="IAV74" s="921"/>
      <c r="IAW74" s="921"/>
      <c r="IAX74" s="921"/>
      <c r="IAY74" s="921"/>
      <c r="IAZ74" s="921"/>
      <c r="IBA74" s="921"/>
      <c r="IBB74" s="921"/>
      <c r="IBC74" s="921"/>
      <c r="IBD74" s="921"/>
      <c r="IBE74" s="921"/>
      <c r="IBF74" s="921"/>
      <c r="IBG74" s="921"/>
      <c r="IBH74" s="921"/>
      <c r="IBI74" s="921"/>
      <c r="IBJ74" s="921"/>
      <c r="IBK74" s="921"/>
      <c r="IBL74" s="921"/>
      <c r="IBM74" s="921"/>
      <c r="IBN74" s="921"/>
      <c r="IBO74" s="921"/>
      <c r="IBP74" s="921"/>
      <c r="IBQ74" s="921"/>
      <c r="IBR74" s="921"/>
      <c r="IBS74" s="921"/>
      <c r="IBT74" s="921"/>
      <c r="IBU74" s="921"/>
      <c r="IBV74" s="921"/>
      <c r="IBW74" s="921"/>
      <c r="IBX74" s="921"/>
      <c r="IBY74" s="921"/>
      <c r="IBZ74" s="921"/>
      <c r="ICA74" s="921"/>
      <c r="ICB74" s="921"/>
      <c r="ICC74" s="921"/>
      <c r="ICD74" s="921"/>
      <c r="ICE74" s="921"/>
      <c r="ICF74" s="921"/>
      <c r="ICG74" s="921"/>
      <c r="ICH74" s="921"/>
      <c r="ICI74" s="921"/>
      <c r="ICJ74" s="921"/>
      <c r="ICK74" s="921"/>
      <c r="ICL74" s="921"/>
      <c r="ICM74" s="921"/>
      <c r="ICN74" s="921"/>
      <c r="ICO74" s="921"/>
      <c r="ICP74" s="921"/>
      <c r="ICQ74" s="921"/>
      <c r="ICR74" s="921"/>
      <c r="ICS74" s="921"/>
      <c r="ICT74" s="921"/>
      <c r="ICU74" s="921"/>
      <c r="ICV74" s="921"/>
      <c r="ICW74" s="921"/>
      <c r="ICX74" s="921"/>
      <c r="ICY74" s="921"/>
      <c r="ICZ74" s="921"/>
      <c r="IDA74" s="921"/>
      <c r="IDB74" s="921"/>
      <c r="IDC74" s="921"/>
      <c r="IDD74" s="921"/>
      <c r="IDE74" s="921"/>
      <c r="IDF74" s="921"/>
      <c r="IDG74" s="921"/>
      <c r="IDH74" s="921"/>
      <c r="IDI74" s="921"/>
      <c r="IDJ74" s="921"/>
      <c r="IDK74" s="921"/>
      <c r="IDL74" s="921"/>
      <c r="IDM74" s="921"/>
      <c r="IDN74" s="921"/>
      <c r="IDO74" s="921"/>
      <c r="IDP74" s="921"/>
      <c r="IDQ74" s="921"/>
      <c r="IDR74" s="921"/>
      <c r="IDS74" s="921"/>
      <c r="IDT74" s="921"/>
      <c r="IDU74" s="921"/>
      <c r="IDV74" s="921"/>
      <c r="IDW74" s="921"/>
      <c r="IDX74" s="921"/>
      <c r="IDY74" s="921"/>
      <c r="IDZ74" s="921"/>
      <c r="IEA74" s="921"/>
      <c r="IEB74" s="921"/>
      <c r="IEC74" s="921"/>
      <c r="IED74" s="921"/>
      <c r="IEE74" s="921"/>
      <c r="IEF74" s="921"/>
      <c r="IEG74" s="921"/>
      <c r="IEH74" s="921"/>
      <c r="IEI74" s="921"/>
      <c r="IEJ74" s="921"/>
      <c r="IEK74" s="921"/>
      <c r="IEL74" s="921"/>
      <c r="IEM74" s="921"/>
      <c r="IEN74" s="921"/>
      <c r="IEO74" s="921"/>
      <c r="IEP74" s="921"/>
      <c r="IEQ74" s="921"/>
      <c r="IER74" s="921"/>
      <c r="IES74" s="921"/>
      <c r="IET74" s="921"/>
      <c r="IEU74" s="921"/>
      <c r="IEV74" s="921"/>
      <c r="IEW74" s="921"/>
      <c r="IEX74" s="921"/>
      <c r="IEY74" s="921"/>
      <c r="IEZ74" s="921"/>
      <c r="IFA74" s="921"/>
      <c r="IFB74" s="921"/>
      <c r="IFC74" s="921"/>
      <c r="IFD74" s="921"/>
      <c r="IFE74" s="921"/>
      <c r="IFF74" s="921"/>
      <c r="IFG74" s="921"/>
      <c r="IFH74" s="921"/>
      <c r="IFI74" s="921"/>
      <c r="IFJ74" s="921"/>
      <c r="IFK74" s="921"/>
      <c r="IFL74" s="921"/>
      <c r="IFM74" s="921"/>
      <c r="IFN74" s="921"/>
      <c r="IFO74" s="921"/>
      <c r="IFP74" s="921"/>
      <c r="IFQ74" s="921"/>
      <c r="IFR74" s="921"/>
      <c r="IFS74" s="921"/>
      <c r="IFT74" s="921"/>
      <c r="IFU74" s="921"/>
      <c r="IFV74" s="921"/>
      <c r="IFW74" s="921"/>
      <c r="IFX74" s="921"/>
      <c r="IFY74" s="921"/>
      <c r="IFZ74" s="921"/>
      <c r="IGA74" s="921"/>
      <c r="IGB74" s="921"/>
      <c r="IGC74" s="921"/>
      <c r="IGD74" s="921"/>
      <c r="IGE74" s="921"/>
      <c r="IGF74" s="921"/>
      <c r="IGG74" s="921"/>
      <c r="IGH74" s="921"/>
      <c r="IGI74" s="921"/>
      <c r="IGJ74" s="921"/>
      <c r="IGK74" s="921"/>
      <c r="IGL74" s="921"/>
      <c r="IGM74" s="921"/>
      <c r="IGN74" s="921"/>
      <c r="IGO74" s="921"/>
      <c r="IGP74" s="921"/>
      <c r="IGQ74" s="921"/>
      <c r="IGR74" s="921"/>
      <c r="IGS74" s="921"/>
      <c r="IGT74" s="921"/>
      <c r="IGU74" s="921"/>
      <c r="IGV74" s="921"/>
      <c r="IGW74" s="921"/>
      <c r="IGX74" s="921"/>
      <c r="IGY74" s="921"/>
      <c r="IGZ74" s="921"/>
      <c r="IHA74" s="921"/>
      <c r="IHB74" s="921"/>
      <c r="IHC74" s="921"/>
      <c r="IHD74" s="921"/>
      <c r="IHE74" s="921"/>
      <c r="IHF74" s="921"/>
      <c r="IHG74" s="921"/>
      <c r="IHH74" s="921"/>
      <c r="IHI74" s="921"/>
      <c r="IHJ74" s="921"/>
      <c r="IHK74" s="921"/>
      <c r="IHL74" s="921"/>
      <c r="IHM74" s="921"/>
      <c r="IHN74" s="921"/>
      <c r="IHO74" s="921"/>
      <c r="IHP74" s="921"/>
      <c r="IHQ74" s="921"/>
      <c r="IHR74" s="921"/>
      <c r="IHS74" s="921"/>
      <c r="IHT74" s="921"/>
      <c r="IHU74" s="921"/>
      <c r="IHV74" s="921"/>
      <c r="IHW74" s="921"/>
      <c r="IHX74" s="921"/>
      <c r="IHY74" s="921"/>
      <c r="IHZ74" s="921"/>
      <c r="IIA74" s="921"/>
      <c r="IIB74" s="921"/>
      <c r="IIC74" s="921"/>
      <c r="IID74" s="921"/>
      <c r="IIE74" s="921"/>
      <c r="IIF74" s="921"/>
      <c r="IIG74" s="921"/>
      <c r="IIH74" s="921"/>
      <c r="III74" s="921"/>
      <c r="IIJ74" s="921"/>
      <c r="IIK74" s="921"/>
      <c r="IIL74" s="921"/>
      <c r="IIM74" s="921"/>
      <c r="IIN74" s="921"/>
      <c r="IIO74" s="921"/>
      <c r="IIP74" s="921"/>
      <c r="IIQ74" s="921"/>
      <c r="IIR74" s="921"/>
      <c r="IIS74" s="921"/>
      <c r="IIT74" s="921"/>
      <c r="IIU74" s="921"/>
      <c r="IIV74" s="921"/>
      <c r="IIW74" s="921"/>
      <c r="IIX74" s="921"/>
      <c r="IIY74" s="921"/>
      <c r="IIZ74" s="921"/>
      <c r="IJA74" s="921"/>
      <c r="IJB74" s="921"/>
      <c r="IJC74" s="921"/>
      <c r="IJD74" s="921"/>
      <c r="IJE74" s="921"/>
      <c r="IJF74" s="921"/>
      <c r="IJG74" s="921"/>
      <c r="IJH74" s="921"/>
      <c r="IJI74" s="921"/>
      <c r="IJJ74" s="921"/>
      <c r="IJK74" s="921"/>
      <c r="IJL74" s="921"/>
      <c r="IJM74" s="921"/>
      <c r="IJN74" s="921"/>
      <c r="IJO74" s="921"/>
      <c r="IJP74" s="921"/>
      <c r="IJQ74" s="921"/>
      <c r="IJR74" s="921"/>
      <c r="IJS74" s="921"/>
      <c r="IJT74" s="921"/>
      <c r="IJU74" s="921"/>
      <c r="IJV74" s="921"/>
      <c r="IJW74" s="921"/>
      <c r="IJX74" s="921"/>
      <c r="IJY74" s="921"/>
      <c r="IJZ74" s="921"/>
      <c r="IKA74" s="921"/>
      <c r="IKB74" s="921"/>
      <c r="IKC74" s="921"/>
      <c r="IKD74" s="921"/>
      <c r="IKE74" s="921"/>
      <c r="IKF74" s="921"/>
      <c r="IKG74" s="921"/>
      <c r="IKH74" s="921"/>
      <c r="IKI74" s="921"/>
      <c r="IKJ74" s="921"/>
      <c r="IKK74" s="921"/>
      <c r="IKL74" s="921"/>
      <c r="IKM74" s="921"/>
      <c r="IKN74" s="921"/>
      <c r="IKO74" s="921"/>
      <c r="IKP74" s="921"/>
      <c r="IKQ74" s="921"/>
      <c r="IKR74" s="921"/>
      <c r="IKS74" s="921"/>
      <c r="IKT74" s="921"/>
      <c r="IKU74" s="921"/>
      <c r="IKV74" s="921"/>
      <c r="IKW74" s="921"/>
      <c r="IKX74" s="921"/>
      <c r="IKY74" s="921"/>
      <c r="IKZ74" s="921"/>
      <c r="ILA74" s="921"/>
      <c r="ILB74" s="921"/>
      <c r="ILC74" s="921"/>
      <c r="ILD74" s="921"/>
      <c r="ILE74" s="921"/>
      <c r="ILF74" s="921"/>
      <c r="ILG74" s="921"/>
      <c r="ILH74" s="921"/>
      <c r="ILI74" s="921"/>
      <c r="ILJ74" s="921"/>
      <c r="ILK74" s="921"/>
      <c r="ILL74" s="921"/>
      <c r="ILM74" s="921"/>
      <c r="ILN74" s="921"/>
      <c r="ILO74" s="921"/>
      <c r="ILP74" s="921"/>
      <c r="ILQ74" s="921"/>
      <c r="ILR74" s="921"/>
      <c r="ILS74" s="921"/>
      <c r="ILT74" s="921"/>
      <c r="ILU74" s="921"/>
      <c r="ILV74" s="921"/>
      <c r="ILW74" s="921"/>
      <c r="ILX74" s="921"/>
      <c r="ILY74" s="921"/>
      <c r="ILZ74" s="921"/>
      <c r="IMA74" s="921"/>
      <c r="IMB74" s="921"/>
      <c r="IMC74" s="921"/>
      <c r="IMD74" s="921"/>
      <c r="IME74" s="921"/>
      <c r="IMF74" s="921"/>
      <c r="IMG74" s="921"/>
      <c r="IMH74" s="921"/>
      <c r="IMI74" s="921"/>
      <c r="IMJ74" s="921"/>
      <c r="IMK74" s="921"/>
      <c r="IML74" s="921"/>
      <c r="IMM74" s="921"/>
      <c r="IMN74" s="921"/>
      <c r="IMO74" s="921"/>
      <c r="IMP74" s="921"/>
      <c r="IMQ74" s="921"/>
      <c r="IMR74" s="921"/>
      <c r="IMS74" s="921"/>
      <c r="IMT74" s="921"/>
      <c r="IMU74" s="921"/>
      <c r="IMV74" s="921"/>
      <c r="IMW74" s="921"/>
      <c r="IMX74" s="921"/>
      <c r="IMY74" s="921"/>
      <c r="IMZ74" s="921"/>
      <c r="INA74" s="921"/>
      <c r="INB74" s="921"/>
      <c r="INC74" s="921"/>
      <c r="IND74" s="921"/>
      <c r="INE74" s="921"/>
      <c r="INF74" s="921"/>
      <c r="ING74" s="921"/>
      <c r="INH74" s="921"/>
      <c r="INI74" s="921"/>
      <c r="INJ74" s="921"/>
      <c r="INK74" s="921"/>
      <c r="INL74" s="921"/>
      <c r="INM74" s="921"/>
      <c r="INN74" s="921"/>
      <c r="INO74" s="921"/>
      <c r="INP74" s="921"/>
      <c r="INQ74" s="921"/>
      <c r="INR74" s="921"/>
      <c r="INS74" s="921"/>
      <c r="INT74" s="921"/>
      <c r="INU74" s="921"/>
      <c r="INV74" s="921"/>
      <c r="INW74" s="921"/>
      <c r="INX74" s="921"/>
      <c r="INY74" s="921"/>
      <c r="INZ74" s="921"/>
      <c r="IOA74" s="921"/>
      <c r="IOB74" s="921"/>
      <c r="IOC74" s="921"/>
      <c r="IOD74" s="921"/>
      <c r="IOE74" s="921"/>
      <c r="IOF74" s="921"/>
      <c r="IOG74" s="921"/>
      <c r="IOH74" s="921"/>
      <c r="IOI74" s="921"/>
      <c r="IOJ74" s="921"/>
      <c r="IOK74" s="921"/>
      <c r="IOL74" s="921"/>
      <c r="IOM74" s="921"/>
      <c r="ION74" s="921"/>
      <c r="IOO74" s="921"/>
      <c r="IOP74" s="921"/>
      <c r="IOQ74" s="921"/>
      <c r="IOR74" s="921"/>
      <c r="IOS74" s="921"/>
      <c r="IOT74" s="921"/>
      <c r="IOU74" s="921"/>
      <c r="IOV74" s="921"/>
      <c r="IOW74" s="921"/>
      <c r="IOX74" s="921"/>
      <c r="IOY74" s="921"/>
      <c r="IOZ74" s="921"/>
      <c r="IPA74" s="921"/>
      <c r="IPB74" s="921"/>
      <c r="IPC74" s="921"/>
      <c r="IPD74" s="921"/>
      <c r="IPE74" s="921"/>
      <c r="IPF74" s="921"/>
      <c r="IPG74" s="921"/>
      <c r="IPH74" s="921"/>
      <c r="IPI74" s="921"/>
      <c r="IPJ74" s="921"/>
      <c r="IPK74" s="921"/>
      <c r="IPL74" s="921"/>
      <c r="IPM74" s="921"/>
      <c r="IPN74" s="921"/>
      <c r="IPO74" s="921"/>
      <c r="IPP74" s="921"/>
      <c r="IPQ74" s="921"/>
      <c r="IPR74" s="921"/>
      <c r="IPS74" s="921"/>
      <c r="IPT74" s="921"/>
      <c r="IPU74" s="921"/>
      <c r="IPV74" s="921"/>
      <c r="IPW74" s="921"/>
      <c r="IPX74" s="921"/>
      <c r="IPY74" s="921"/>
      <c r="IPZ74" s="921"/>
      <c r="IQA74" s="921"/>
      <c r="IQB74" s="921"/>
      <c r="IQC74" s="921"/>
      <c r="IQD74" s="921"/>
      <c r="IQE74" s="921"/>
      <c r="IQF74" s="921"/>
      <c r="IQG74" s="921"/>
      <c r="IQH74" s="921"/>
      <c r="IQI74" s="921"/>
      <c r="IQJ74" s="921"/>
      <c r="IQK74" s="921"/>
      <c r="IQL74" s="921"/>
      <c r="IQM74" s="921"/>
      <c r="IQN74" s="921"/>
      <c r="IQO74" s="921"/>
      <c r="IQP74" s="921"/>
      <c r="IQQ74" s="921"/>
      <c r="IQR74" s="921"/>
      <c r="IQS74" s="921"/>
      <c r="IQT74" s="921"/>
      <c r="IQU74" s="921"/>
      <c r="IQV74" s="921"/>
      <c r="IQW74" s="921"/>
      <c r="IQX74" s="921"/>
      <c r="IQY74" s="921"/>
      <c r="IQZ74" s="921"/>
      <c r="IRA74" s="921"/>
      <c r="IRB74" s="921"/>
      <c r="IRC74" s="921"/>
      <c r="IRD74" s="921"/>
      <c r="IRE74" s="921"/>
      <c r="IRF74" s="921"/>
      <c r="IRG74" s="921"/>
      <c r="IRH74" s="921"/>
      <c r="IRI74" s="921"/>
      <c r="IRJ74" s="921"/>
      <c r="IRK74" s="921"/>
      <c r="IRL74" s="921"/>
      <c r="IRM74" s="921"/>
      <c r="IRN74" s="921"/>
      <c r="IRO74" s="921"/>
      <c r="IRP74" s="921"/>
      <c r="IRQ74" s="921"/>
      <c r="IRR74" s="921"/>
      <c r="IRS74" s="921"/>
      <c r="IRT74" s="921"/>
      <c r="IRU74" s="921"/>
      <c r="IRV74" s="921"/>
      <c r="IRW74" s="921"/>
      <c r="IRX74" s="921"/>
      <c r="IRY74" s="921"/>
      <c r="IRZ74" s="921"/>
      <c r="ISA74" s="921"/>
      <c r="ISB74" s="921"/>
      <c r="ISC74" s="921"/>
      <c r="ISD74" s="921"/>
      <c r="ISE74" s="921"/>
      <c r="ISF74" s="921"/>
      <c r="ISG74" s="921"/>
      <c r="ISH74" s="921"/>
      <c r="ISI74" s="921"/>
      <c r="ISJ74" s="921"/>
      <c r="ISK74" s="921"/>
      <c r="ISL74" s="921"/>
      <c r="ISM74" s="921"/>
      <c r="ISN74" s="921"/>
      <c r="ISO74" s="921"/>
      <c r="ISP74" s="921"/>
      <c r="ISQ74" s="921"/>
      <c r="ISR74" s="921"/>
      <c r="ISS74" s="921"/>
      <c r="IST74" s="921"/>
      <c r="ISU74" s="921"/>
      <c r="ISV74" s="921"/>
      <c r="ISW74" s="921"/>
      <c r="ISX74" s="921"/>
      <c r="ISY74" s="921"/>
      <c r="ISZ74" s="921"/>
      <c r="ITA74" s="921"/>
      <c r="ITB74" s="921"/>
      <c r="ITC74" s="921"/>
      <c r="ITD74" s="921"/>
      <c r="ITE74" s="921"/>
      <c r="ITF74" s="921"/>
      <c r="ITG74" s="921"/>
      <c r="ITH74" s="921"/>
      <c r="ITI74" s="921"/>
      <c r="ITJ74" s="921"/>
      <c r="ITK74" s="921"/>
      <c r="ITL74" s="921"/>
      <c r="ITM74" s="921"/>
      <c r="ITN74" s="921"/>
      <c r="ITO74" s="921"/>
      <c r="ITP74" s="921"/>
      <c r="ITQ74" s="921"/>
      <c r="ITR74" s="921"/>
      <c r="ITS74" s="921"/>
      <c r="ITT74" s="921"/>
      <c r="ITU74" s="921"/>
      <c r="ITV74" s="921"/>
      <c r="ITW74" s="921"/>
      <c r="ITX74" s="921"/>
      <c r="ITY74" s="921"/>
      <c r="ITZ74" s="921"/>
      <c r="IUA74" s="921"/>
      <c r="IUB74" s="921"/>
      <c r="IUC74" s="921"/>
      <c r="IUD74" s="921"/>
      <c r="IUE74" s="921"/>
      <c r="IUF74" s="921"/>
      <c r="IUG74" s="921"/>
      <c r="IUH74" s="921"/>
      <c r="IUI74" s="921"/>
      <c r="IUJ74" s="921"/>
      <c r="IUK74" s="921"/>
      <c r="IUL74" s="921"/>
      <c r="IUM74" s="921"/>
      <c r="IUN74" s="921"/>
      <c r="IUO74" s="921"/>
      <c r="IUP74" s="921"/>
      <c r="IUQ74" s="921"/>
      <c r="IUR74" s="921"/>
      <c r="IUS74" s="921"/>
      <c r="IUT74" s="921"/>
      <c r="IUU74" s="921"/>
      <c r="IUV74" s="921"/>
      <c r="IUW74" s="921"/>
      <c r="IUX74" s="921"/>
      <c r="IUY74" s="921"/>
      <c r="IUZ74" s="921"/>
      <c r="IVA74" s="921"/>
      <c r="IVB74" s="921"/>
      <c r="IVC74" s="921"/>
      <c r="IVD74" s="921"/>
      <c r="IVE74" s="921"/>
      <c r="IVF74" s="921"/>
      <c r="IVG74" s="921"/>
      <c r="IVH74" s="921"/>
      <c r="IVI74" s="921"/>
      <c r="IVJ74" s="921"/>
      <c r="IVK74" s="921"/>
      <c r="IVL74" s="921"/>
      <c r="IVM74" s="921"/>
      <c r="IVN74" s="921"/>
      <c r="IVO74" s="921"/>
      <c r="IVP74" s="921"/>
      <c r="IVQ74" s="921"/>
      <c r="IVR74" s="921"/>
      <c r="IVS74" s="921"/>
      <c r="IVT74" s="921"/>
      <c r="IVU74" s="921"/>
      <c r="IVV74" s="921"/>
      <c r="IVW74" s="921"/>
      <c r="IVX74" s="921"/>
      <c r="IVY74" s="921"/>
      <c r="IVZ74" s="921"/>
      <c r="IWA74" s="921"/>
      <c r="IWB74" s="921"/>
      <c r="IWC74" s="921"/>
      <c r="IWD74" s="921"/>
      <c r="IWE74" s="921"/>
      <c r="IWF74" s="921"/>
      <c r="IWG74" s="921"/>
      <c r="IWH74" s="921"/>
      <c r="IWI74" s="921"/>
      <c r="IWJ74" s="921"/>
      <c r="IWK74" s="921"/>
      <c r="IWL74" s="921"/>
      <c r="IWM74" s="921"/>
      <c r="IWN74" s="921"/>
      <c r="IWO74" s="921"/>
      <c r="IWP74" s="921"/>
      <c r="IWQ74" s="921"/>
      <c r="IWR74" s="921"/>
      <c r="IWS74" s="921"/>
      <c r="IWT74" s="921"/>
      <c r="IWU74" s="921"/>
      <c r="IWV74" s="921"/>
      <c r="IWW74" s="921"/>
      <c r="IWX74" s="921"/>
      <c r="IWY74" s="921"/>
      <c r="IWZ74" s="921"/>
      <c r="IXA74" s="921"/>
      <c r="IXB74" s="921"/>
      <c r="IXC74" s="921"/>
      <c r="IXD74" s="921"/>
      <c r="IXE74" s="921"/>
      <c r="IXF74" s="921"/>
      <c r="IXG74" s="921"/>
      <c r="IXH74" s="921"/>
      <c r="IXI74" s="921"/>
      <c r="IXJ74" s="921"/>
      <c r="IXK74" s="921"/>
      <c r="IXL74" s="921"/>
      <c r="IXM74" s="921"/>
      <c r="IXN74" s="921"/>
      <c r="IXO74" s="921"/>
      <c r="IXP74" s="921"/>
      <c r="IXQ74" s="921"/>
      <c r="IXR74" s="921"/>
      <c r="IXS74" s="921"/>
      <c r="IXT74" s="921"/>
      <c r="IXU74" s="921"/>
      <c r="IXV74" s="921"/>
      <c r="IXW74" s="921"/>
      <c r="IXX74" s="921"/>
      <c r="IXY74" s="921"/>
      <c r="IXZ74" s="921"/>
      <c r="IYA74" s="921"/>
      <c r="IYB74" s="921"/>
      <c r="IYC74" s="921"/>
      <c r="IYD74" s="921"/>
      <c r="IYE74" s="921"/>
      <c r="IYF74" s="921"/>
      <c r="IYG74" s="921"/>
      <c r="IYH74" s="921"/>
      <c r="IYI74" s="921"/>
      <c r="IYJ74" s="921"/>
      <c r="IYK74" s="921"/>
      <c r="IYL74" s="921"/>
      <c r="IYM74" s="921"/>
      <c r="IYN74" s="921"/>
      <c r="IYO74" s="921"/>
      <c r="IYP74" s="921"/>
      <c r="IYQ74" s="921"/>
      <c r="IYR74" s="921"/>
      <c r="IYS74" s="921"/>
      <c r="IYT74" s="921"/>
      <c r="IYU74" s="921"/>
      <c r="IYV74" s="921"/>
      <c r="IYW74" s="921"/>
      <c r="IYX74" s="921"/>
      <c r="IYY74" s="921"/>
      <c r="IYZ74" s="921"/>
      <c r="IZA74" s="921"/>
      <c r="IZB74" s="921"/>
      <c r="IZC74" s="921"/>
      <c r="IZD74" s="921"/>
      <c r="IZE74" s="921"/>
      <c r="IZF74" s="921"/>
      <c r="IZG74" s="921"/>
      <c r="IZH74" s="921"/>
      <c r="IZI74" s="921"/>
      <c r="IZJ74" s="921"/>
      <c r="IZK74" s="921"/>
      <c r="IZL74" s="921"/>
      <c r="IZM74" s="921"/>
      <c r="IZN74" s="921"/>
      <c r="IZO74" s="921"/>
      <c r="IZP74" s="921"/>
      <c r="IZQ74" s="921"/>
      <c r="IZR74" s="921"/>
      <c r="IZS74" s="921"/>
      <c r="IZT74" s="921"/>
      <c r="IZU74" s="921"/>
      <c r="IZV74" s="921"/>
      <c r="IZW74" s="921"/>
      <c r="IZX74" s="921"/>
      <c r="IZY74" s="921"/>
      <c r="IZZ74" s="921"/>
      <c r="JAA74" s="921"/>
      <c r="JAB74" s="921"/>
      <c r="JAC74" s="921"/>
      <c r="JAD74" s="921"/>
      <c r="JAE74" s="921"/>
      <c r="JAF74" s="921"/>
      <c r="JAG74" s="921"/>
      <c r="JAH74" s="921"/>
      <c r="JAI74" s="921"/>
      <c r="JAJ74" s="921"/>
      <c r="JAK74" s="921"/>
      <c r="JAL74" s="921"/>
      <c r="JAM74" s="921"/>
      <c r="JAN74" s="921"/>
      <c r="JAO74" s="921"/>
      <c r="JAP74" s="921"/>
      <c r="JAQ74" s="921"/>
      <c r="JAR74" s="921"/>
      <c r="JAS74" s="921"/>
      <c r="JAT74" s="921"/>
      <c r="JAU74" s="921"/>
      <c r="JAV74" s="921"/>
      <c r="JAW74" s="921"/>
      <c r="JAX74" s="921"/>
      <c r="JAY74" s="921"/>
      <c r="JAZ74" s="921"/>
      <c r="JBA74" s="921"/>
      <c r="JBB74" s="921"/>
      <c r="JBC74" s="921"/>
      <c r="JBD74" s="921"/>
      <c r="JBE74" s="921"/>
      <c r="JBF74" s="921"/>
      <c r="JBG74" s="921"/>
      <c r="JBH74" s="921"/>
      <c r="JBI74" s="921"/>
      <c r="JBJ74" s="921"/>
      <c r="JBK74" s="921"/>
      <c r="JBL74" s="921"/>
      <c r="JBM74" s="921"/>
      <c r="JBN74" s="921"/>
      <c r="JBO74" s="921"/>
      <c r="JBP74" s="921"/>
      <c r="JBQ74" s="921"/>
      <c r="JBR74" s="921"/>
      <c r="JBS74" s="921"/>
      <c r="JBT74" s="921"/>
      <c r="JBU74" s="921"/>
      <c r="JBV74" s="921"/>
      <c r="JBW74" s="921"/>
      <c r="JBX74" s="921"/>
      <c r="JBY74" s="921"/>
      <c r="JBZ74" s="921"/>
      <c r="JCA74" s="921"/>
      <c r="JCB74" s="921"/>
      <c r="JCC74" s="921"/>
      <c r="JCD74" s="921"/>
      <c r="JCE74" s="921"/>
      <c r="JCF74" s="921"/>
      <c r="JCG74" s="921"/>
      <c r="JCH74" s="921"/>
      <c r="JCI74" s="921"/>
      <c r="JCJ74" s="921"/>
      <c r="JCK74" s="921"/>
      <c r="JCL74" s="921"/>
      <c r="JCM74" s="921"/>
      <c r="JCN74" s="921"/>
      <c r="JCO74" s="921"/>
      <c r="JCP74" s="921"/>
      <c r="JCQ74" s="921"/>
      <c r="JCR74" s="921"/>
      <c r="JCS74" s="921"/>
      <c r="JCT74" s="921"/>
      <c r="JCU74" s="921"/>
      <c r="JCV74" s="921"/>
      <c r="JCW74" s="921"/>
      <c r="JCX74" s="921"/>
      <c r="JCY74" s="921"/>
      <c r="JCZ74" s="921"/>
      <c r="JDA74" s="921"/>
      <c r="JDB74" s="921"/>
      <c r="JDC74" s="921"/>
      <c r="JDD74" s="921"/>
      <c r="JDE74" s="921"/>
      <c r="JDF74" s="921"/>
      <c r="JDG74" s="921"/>
      <c r="JDH74" s="921"/>
      <c r="JDI74" s="921"/>
      <c r="JDJ74" s="921"/>
      <c r="JDK74" s="921"/>
      <c r="JDL74" s="921"/>
      <c r="JDM74" s="921"/>
      <c r="JDN74" s="921"/>
      <c r="JDO74" s="921"/>
      <c r="JDP74" s="921"/>
      <c r="JDQ74" s="921"/>
      <c r="JDR74" s="921"/>
      <c r="JDS74" s="921"/>
      <c r="JDT74" s="921"/>
      <c r="JDU74" s="921"/>
      <c r="JDV74" s="921"/>
      <c r="JDW74" s="921"/>
      <c r="JDX74" s="921"/>
      <c r="JDY74" s="921"/>
      <c r="JDZ74" s="921"/>
      <c r="JEA74" s="921"/>
      <c r="JEB74" s="921"/>
      <c r="JEC74" s="921"/>
      <c r="JED74" s="921"/>
      <c r="JEE74" s="921"/>
      <c r="JEF74" s="921"/>
      <c r="JEG74" s="921"/>
      <c r="JEH74" s="921"/>
      <c r="JEI74" s="921"/>
      <c r="JEJ74" s="921"/>
      <c r="JEK74" s="921"/>
      <c r="JEL74" s="921"/>
      <c r="JEM74" s="921"/>
      <c r="JEN74" s="921"/>
      <c r="JEO74" s="921"/>
      <c r="JEP74" s="921"/>
      <c r="JEQ74" s="921"/>
      <c r="JER74" s="921"/>
      <c r="JES74" s="921"/>
      <c r="JET74" s="921"/>
      <c r="JEU74" s="921"/>
      <c r="JEV74" s="921"/>
      <c r="JEW74" s="921"/>
      <c r="JEX74" s="921"/>
      <c r="JEY74" s="921"/>
      <c r="JEZ74" s="921"/>
      <c r="JFA74" s="921"/>
      <c r="JFB74" s="921"/>
      <c r="JFC74" s="921"/>
      <c r="JFD74" s="921"/>
      <c r="JFE74" s="921"/>
      <c r="JFF74" s="921"/>
      <c r="JFG74" s="921"/>
      <c r="JFH74" s="921"/>
      <c r="JFI74" s="921"/>
      <c r="JFJ74" s="921"/>
      <c r="JFK74" s="921"/>
      <c r="JFL74" s="921"/>
      <c r="JFM74" s="921"/>
      <c r="JFN74" s="921"/>
      <c r="JFO74" s="921"/>
      <c r="JFP74" s="921"/>
      <c r="JFQ74" s="921"/>
      <c r="JFR74" s="921"/>
      <c r="JFS74" s="921"/>
      <c r="JFT74" s="921"/>
      <c r="JFU74" s="921"/>
      <c r="JFV74" s="921"/>
      <c r="JFW74" s="921"/>
      <c r="JFX74" s="921"/>
      <c r="JFY74" s="921"/>
      <c r="JFZ74" s="921"/>
      <c r="JGA74" s="921"/>
      <c r="JGB74" s="921"/>
      <c r="JGC74" s="921"/>
      <c r="JGD74" s="921"/>
      <c r="JGE74" s="921"/>
      <c r="JGF74" s="921"/>
      <c r="JGG74" s="921"/>
      <c r="JGH74" s="921"/>
      <c r="JGI74" s="921"/>
      <c r="JGJ74" s="921"/>
      <c r="JGK74" s="921"/>
      <c r="JGL74" s="921"/>
      <c r="JGM74" s="921"/>
      <c r="JGN74" s="921"/>
      <c r="JGO74" s="921"/>
      <c r="JGP74" s="921"/>
      <c r="JGQ74" s="921"/>
      <c r="JGR74" s="921"/>
      <c r="JGS74" s="921"/>
      <c r="JGT74" s="921"/>
      <c r="JGU74" s="921"/>
      <c r="JGV74" s="921"/>
      <c r="JGW74" s="921"/>
      <c r="JGX74" s="921"/>
      <c r="JGY74" s="921"/>
      <c r="JGZ74" s="921"/>
      <c r="JHA74" s="921"/>
      <c r="JHB74" s="921"/>
      <c r="JHC74" s="921"/>
      <c r="JHD74" s="921"/>
      <c r="JHE74" s="921"/>
      <c r="JHF74" s="921"/>
      <c r="JHG74" s="921"/>
      <c r="JHH74" s="921"/>
      <c r="JHI74" s="921"/>
      <c r="JHJ74" s="921"/>
      <c r="JHK74" s="921"/>
      <c r="JHL74" s="921"/>
      <c r="JHM74" s="921"/>
      <c r="JHN74" s="921"/>
      <c r="JHO74" s="921"/>
      <c r="JHP74" s="921"/>
      <c r="JHQ74" s="921"/>
      <c r="JHR74" s="921"/>
      <c r="JHS74" s="921"/>
      <c r="JHT74" s="921"/>
      <c r="JHU74" s="921"/>
      <c r="JHV74" s="921"/>
      <c r="JHW74" s="921"/>
      <c r="JHX74" s="921"/>
      <c r="JHY74" s="921"/>
      <c r="JHZ74" s="921"/>
      <c r="JIA74" s="921"/>
      <c r="JIB74" s="921"/>
      <c r="JIC74" s="921"/>
      <c r="JID74" s="921"/>
      <c r="JIE74" s="921"/>
      <c r="JIF74" s="921"/>
      <c r="JIG74" s="921"/>
      <c r="JIH74" s="921"/>
      <c r="JII74" s="921"/>
      <c r="JIJ74" s="921"/>
      <c r="JIK74" s="921"/>
      <c r="JIL74" s="921"/>
      <c r="JIM74" s="921"/>
      <c r="JIN74" s="921"/>
      <c r="JIO74" s="921"/>
      <c r="JIP74" s="921"/>
      <c r="JIQ74" s="921"/>
      <c r="JIR74" s="921"/>
      <c r="JIS74" s="921"/>
      <c r="JIT74" s="921"/>
      <c r="JIU74" s="921"/>
      <c r="JIV74" s="921"/>
      <c r="JIW74" s="921"/>
      <c r="JIX74" s="921"/>
      <c r="JIY74" s="921"/>
      <c r="JIZ74" s="921"/>
      <c r="JJA74" s="921"/>
      <c r="JJB74" s="921"/>
      <c r="JJC74" s="921"/>
      <c r="JJD74" s="921"/>
      <c r="JJE74" s="921"/>
      <c r="JJF74" s="921"/>
      <c r="JJG74" s="921"/>
      <c r="JJH74" s="921"/>
      <c r="JJI74" s="921"/>
      <c r="JJJ74" s="921"/>
      <c r="JJK74" s="921"/>
      <c r="JJL74" s="921"/>
      <c r="JJM74" s="921"/>
      <c r="JJN74" s="921"/>
      <c r="JJO74" s="921"/>
      <c r="JJP74" s="921"/>
      <c r="JJQ74" s="921"/>
      <c r="JJR74" s="921"/>
      <c r="JJS74" s="921"/>
      <c r="JJT74" s="921"/>
      <c r="JJU74" s="921"/>
      <c r="JJV74" s="921"/>
      <c r="JJW74" s="921"/>
      <c r="JJX74" s="921"/>
      <c r="JJY74" s="921"/>
      <c r="JJZ74" s="921"/>
      <c r="JKA74" s="921"/>
      <c r="JKB74" s="921"/>
      <c r="JKC74" s="921"/>
      <c r="JKD74" s="921"/>
      <c r="JKE74" s="921"/>
      <c r="JKF74" s="921"/>
      <c r="JKG74" s="921"/>
      <c r="JKH74" s="921"/>
      <c r="JKI74" s="921"/>
      <c r="JKJ74" s="921"/>
      <c r="JKK74" s="921"/>
      <c r="JKL74" s="921"/>
      <c r="JKM74" s="921"/>
      <c r="JKN74" s="921"/>
      <c r="JKO74" s="921"/>
      <c r="JKP74" s="921"/>
      <c r="JKQ74" s="921"/>
      <c r="JKR74" s="921"/>
      <c r="JKS74" s="921"/>
      <c r="JKT74" s="921"/>
      <c r="JKU74" s="921"/>
      <c r="JKV74" s="921"/>
      <c r="JKW74" s="921"/>
      <c r="JKX74" s="921"/>
      <c r="JKY74" s="921"/>
      <c r="JKZ74" s="921"/>
      <c r="JLA74" s="921"/>
      <c r="JLB74" s="921"/>
      <c r="JLC74" s="921"/>
      <c r="JLD74" s="921"/>
      <c r="JLE74" s="921"/>
      <c r="JLF74" s="921"/>
      <c r="JLG74" s="921"/>
      <c r="JLH74" s="921"/>
      <c r="JLI74" s="921"/>
      <c r="JLJ74" s="921"/>
      <c r="JLK74" s="921"/>
      <c r="JLL74" s="921"/>
      <c r="JLM74" s="921"/>
      <c r="JLN74" s="921"/>
      <c r="JLO74" s="921"/>
      <c r="JLP74" s="921"/>
      <c r="JLQ74" s="921"/>
      <c r="JLR74" s="921"/>
      <c r="JLS74" s="921"/>
      <c r="JLT74" s="921"/>
      <c r="JLU74" s="921"/>
      <c r="JLV74" s="921"/>
      <c r="JLW74" s="921"/>
      <c r="JLX74" s="921"/>
      <c r="JLY74" s="921"/>
      <c r="JLZ74" s="921"/>
      <c r="JMA74" s="921"/>
      <c r="JMB74" s="921"/>
      <c r="JMC74" s="921"/>
      <c r="JMD74" s="921"/>
      <c r="JME74" s="921"/>
      <c r="JMF74" s="921"/>
      <c r="JMG74" s="921"/>
      <c r="JMH74" s="921"/>
      <c r="JMI74" s="921"/>
      <c r="JMJ74" s="921"/>
      <c r="JMK74" s="921"/>
      <c r="JML74" s="921"/>
      <c r="JMM74" s="921"/>
      <c r="JMN74" s="921"/>
      <c r="JMO74" s="921"/>
      <c r="JMP74" s="921"/>
      <c r="JMQ74" s="921"/>
      <c r="JMR74" s="921"/>
      <c r="JMS74" s="921"/>
      <c r="JMT74" s="921"/>
      <c r="JMU74" s="921"/>
      <c r="JMV74" s="921"/>
      <c r="JMW74" s="921"/>
      <c r="JMX74" s="921"/>
      <c r="JMY74" s="921"/>
      <c r="JMZ74" s="921"/>
      <c r="JNA74" s="921"/>
      <c r="JNB74" s="921"/>
      <c r="JNC74" s="921"/>
      <c r="JND74" s="921"/>
      <c r="JNE74" s="921"/>
      <c r="JNF74" s="921"/>
      <c r="JNG74" s="921"/>
      <c r="JNH74" s="921"/>
      <c r="JNI74" s="921"/>
      <c r="JNJ74" s="921"/>
      <c r="JNK74" s="921"/>
      <c r="JNL74" s="921"/>
      <c r="JNM74" s="921"/>
      <c r="JNN74" s="921"/>
      <c r="JNO74" s="921"/>
      <c r="JNP74" s="921"/>
      <c r="JNQ74" s="921"/>
      <c r="JNR74" s="921"/>
      <c r="JNS74" s="921"/>
      <c r="JNT74" s="921"/>
      <c r="JNU74" s="921"/>
      <c r="JNV74" s="921"/>
      <c r="JNW74" s="921"/>
      <c r="JNX74" s="921"/>
      <c r="JNY74" s="921"/>
      <c r="JNZ74" s="921"/>
      <c r="JOA74" s="921"/>
      <c r="JOB74" s="921"/>
      <c r="JOC74" s="921"/>
      <c r="JOD74" s="921"/>
      <c r="JOE74" s="921"/>
      <c r="JOF74" s="921"/>
      <c r="JOG74" s="921"/>
      <c r="JOH74" s="921"/>
      <c r="JOI74" s="921"/>
      <c r="JOJ74" s="921"/>
      <c r="JOK74" s="921"/>
      <c r="JOL74" s="921"/>
      <c r="JOM74" s="921"/>
      <c r="JON74" s="921"/>
      <c r="JOO74" s="921"/>
      <c r="JOP74" s="921"/>
      <c r="JOQ74" s="921"/>
      <c r="JOR74" s="921"/>
      <c r="JOS74" s="921"/>
      <c r="JOT74" s="921"/>
      <c r="JOU74" s="921"/>
      <c r="JOV74" s="921"/>
      <c r="JOW74" s="921"/>
      <c r="JOX74" s="921"/>
      <c r="JOY74" s="921"/>
      <c r="JOZ74" s="921"/>
      <c r="JPA74" s="921"/>
      <c r="JPB74" s="921"/>
      <c r="JPC74" s="921"/>
      <c r="JPD74" s="921"/>
      <c r="JPE74" s="921"/>
      <c r="JPF74" s="921"/>
      <c r="JPG74" s="921"/>
      <c r="JPH74" s="921"/>
      <c r="JPI74" s="921"/>
      <c r="JPJ74" s="921"/>
      <c r="JPK74" s="921"/>
      <c r="JPL74" s="921"/>
      <c r="JPM74" s="921"/>
      <c r="JPN74" s="921"/>
      <c r="JPO74" s="921"/>
      <c r="JPP74" s="921"/>
      <c r="JPQ74" s="921"/>
      <c r="JPR74" s="921"/>
      <c r="JPS74" s="921"/>
      <c r="JPT74" s="921"/>
      <c r="JPU74" s="921"/>
      <c r="JPV74" s="921"/>
      <c r="JPW74" s="921"/>
      <c r="JPX74" s="921"/>
      <c r="JPY74" s="921"/>
      <c r="JPZ74" s="921"/>
      <c r="JQA74" s="921"/>
      <c r="JQB74" s="921"/>
      <c r="JQC74" s="921"/>
      <c r="JQD74" s="921"/>
      <c r="JQE74" s="921"/>
      <c r="JQF74" s="921"/>
      <c r="JQG74" s="921"/>
      <c r="JQH74" s="921"/>
      <c r="JQI74" s="921"/>
      <c r="JQJ74" s="921"/>
      <c r="JQK74" s="921"/>
      <c r="JQL74" s="921"/>
      <c r="JQM74" s="921"/>
      <c r="JQN74" s="921"/>
      <c r="JQO74" s="921"/>
      <c r="JQP74" s="921"/>
      <c r="JQQ74" s="921"/>
      <c r="JQR74" s="921"/>
      <c r="JQS74" s="921"/>
      <c r="JQT74" s="921"/>
      <c r="JQU74" s="921"/>
      <c r="JQV74" s="921"/>
      <c r="JQW74" s="921"/>
      <c r="JQX74" s="921"/>
      <c r="JQY74" s="921"/>
      <c r="JQZ74" s="921"/>
      <c r="JRA74" s="921"/>
      <c r="JRB74" s="921"/>
      <c r="JRC74" s="921"/>
      <c r="JRD74" s="921"/>
      <c r="JRE74" s="921"/>
      <c r="JRF74" s="921"/>
      <c r="JRG74" s="921"/>
      <c r="JRH74" s="921"/>
      <c r="JRI74" s="921"/>
      <c r="JRJ74" s="921"/>
      <c r="JRK74" s="921"/>
      <c r="JRL74" s="921"/>
      <c r="JRM74" s="921"/>
      <c r="JRN74" s="921"/>
      <c r="JRO74" s="921"/>
      <c r="JRP74" s="921"/>
      <c r="JRQ74" s="921"/>
      <c r="JRR74" s="921"/>
      <c r="JRS74" s="921"/>
      <c r="JRT74" s="921"/>
      <c r="JRU74" s="921"/>
      <c r="JRV74" s="921"/>
      <c r="JRW74" s="921"/>
      <c r="JRX74" s="921"/>
      <c r="JRY74" s="921"/>
      <c r="JRZ74" s="921"/>
      <c r="JSA74" s="921"/>
      <c r="JSB74" s="921"/>
      <c r="JSC74" s="921"/>
      <c r="JSD74" s="921"/>
      <c r="JSE74" s="921"/>
      <c r="JSF74" s="921"/>
      <c r="JSG74" s="921"/>
      <c r="JSH74" s="921"/>
      <c r="JSI74" s="921"/>
      <c r="JSJ74" s="921"/>
      <c r="JSK74" s="921"/>
      <c r="JSL74" s="921"/>
      <c r="JSM74" s="921"/>
      <c r="JSN74" s="921"/>
      <c r="JSO74" s="921"/>
      <c r="JSP74" s="921"/>
      <c r="JSQ74" s="921"/>
      <c r="JSR74" s="921"/>
      <c r="JSS74" s="921"/>
      <c r="JST74" s="921"/>
      <c r="JSU74" s="921"/>
      <c r="JSV74" s="921"/>
      <c r="JSW74" s="921"/>
      <c r="JSX74" s="921"/>
      <c r="JSY74" s="921"/>
      <c r="JSZ74" s="921"/>
      <c r="JTA74" s="921"/>
      <c r="JTB74" s="921"/>
      <c r="JTC74" s="921"/>
      <c r="JTD74" s="921"/>
      <c r="JTE74" s="921"/>
      <c r="JTF74" s="921"/>
      <c r="JTG74" s="921"/>
      <c r="JTH74" s="921"/>
      <c r="JTI74" s="921"/>
      <c r="JTJ74" s="921"/>
      <c r="JTK74" s="921"/>
      <c r="JTL74" s="921"/>
      <c r="JTM74" s="921"/>
      <c r="JTN74" s="921"/>
      <c r="JTO74" s="921"/>
      <c r="JTP74" s="921"/>
      <c r="JTQ74" s="921"/>
      <c r="JTR74" s="921"/>
      <c r="JTS74" s="921"/>
      <c r="JTT74" s="921"/>
      <c r="JTU74" s="921"/>
      <c r="JTV74" s="921"/>
      <c r="JTW74" s="921"/>
      <c r="JTX74" s="921"/>
      <c r="JTY74" s="921"/>
      <c r="JTZ74" s="921"/>
      <c r="JUA74" s="921"/>
      <c r="JUB74" s="921"/>
      <c r="JUC74" s="921"/>
      <c r="JUD74" s="921"/>
      <c r="JUE74" s="921"/>
      <c r="JUF74" s="921"/>
      <c r="JUG74" s="921"/>
      <c r="JUH74" s="921"/>
      <c r="JUI74" s="921"/>
      <c r="JUJ74" s="921"/>
      <c r="JUK74" s="921"/>
      <c r="JUL74" s="921"/>
      <c r="JUM74" s="921"/>
      <c r="JUN74" s="921"/>
      <c r="JUO74" s="921"/>
      <c r="JUP74" s="921"/>
      <c r="JUQ74" s="921"/>
      <c r="JUR74" s="921"/>
      <c r="JUS74" s="921"/>
      <c r="JUT74" s="921"/>
      <c r="JUU74" s="921"/>
      <c r="JUV74" s="921"/>
      <c r="JUW74" s="921"/>
      <c r="JUX74" s="921"/>
      <c r="JUY74" s="921"/>
      <c r="JUZ74" s="921"/>
      <c r="JVA74" s="921"/>
      <c r="JVB74" s="921"/>
      <c r="JVC74" s="921"/>
      <c r="JVD74" s="921"/>
      <c r="JVE74" s="921"/>
      <c r="JVF74" s="921"/>
      <c r="JVG74" s="921"/>
      <c r="JVH74" s="921"/>
      <c r="JVI74" s="921"/>
      <c r="JVJ74" s="921"/>
      <c r="JVK74" s="921"/>
      <c r="JVL74" s="921"/>
      <c r="JVM74" s="921"/>
      <c r="JVN74" s="921"/>
      <c r="JVO74" s="921"/>
      <c r="JVP74" s="921"/>
      <c r="JVQ74" s="921"/>
      <c r="JVR74" s="921"/>
      <c r="JVS74" s="921"/>
      <c r="JVT74" s="921"/>
      <c r="JVU74" s="921"/>
      <c r="JVV74" s="921"/>
      <c r="JVW74" s="921"/>
      <c r="JVX74" s="921"/>
      <c r="JVY74" s="921"/>
      <c r="JVZ74" s="921"/>
      <c r="JWA74" s="921"/>
      <c r="JWB74" s="921"/>
      <c r="JWC74" s="921"/>
      <c r="JWD74" s="921"/>
      <c r="JWE74" s="921"/>
      <c r="JWF74" s="921"/>
      <c r="JWG74" s="921"/>
      <c r="JWH74" s="921"/>
      <c r="JWI74" s="921"/>
      <c r="JWJ74" s="921"/>
      <c r="JWK74" s="921"/>
      <c r="JWL74" s="921"/>
      <c r="JWM74" s="921"/>
      <c r="JWN74" s="921"/>
      <c r="JWO74" s="921"/>
      <c r="JWP74" s="921"/>
      <c r="JWQ74" s="921"/>
      <c r="JWR74" s="921"/>
      <c r="JWS74" s="921"/>
      <c r="JWT74" s="921"/>
      <c r="JWU74" s="921"/>
      <c r="JWV74" s="921"/>
      <c r="JWW74" s="921"/>
      <c r="JWX74" s="921"/>
      <c r="JWY74" s="921"/>
      <c r="JWZ74" s="921"/>
      <c r="JXA74" s="921"/>
      <c r="JXB74" s="921"/>
      <c r="JXC74" s="921"/>
      <c r="JXD74" s="921"/>
      <c r="JXE74" s="921"/>
      <c r="JXF74" s="921"/>
      <c r="JXG74" s="921"/>
      <c r="JXH74" s="921"/>
      <c r="JXI74" s="921"/>
      <c r="JXJ74" s="921"/>
      <c r="JXK74" s="921"/>
      <c r="JXL74" s="921"/>
      <c r="JXM74" s="921"/>
      <c r="JXN74" s="921"/>
      <c r="JXO74" s="921"/>
      <c r="JXP74" s="921"/>
      <c r="JXQ74" s="921"/>
      <c r="JXR74" s="921"/>
      <c r="JXS74" s="921"/>
      <c r="JXT74" s="921"/>
      <c r="JXU74" s="921"/>
      <c r="JXV74" s="921"/>
      <c r="JXW74" s="921"/>
      <c r="JXX74" s="921"/>
      <c r="JXY74" s="921"/>
      <c r="JXZ74" s="921"/>
      <c r="JYA74" s="921"/>
      <c r="JYB74" s="921"/>
      <c r="JYC74" s="921"/>
      <c r="JYD74" s="921"/>
      <c r="JYE74" s="921"/>
      <c r="JYF74" s="921"/>
      <c r="JYG74" s="921"/>
      <c r="JYH74" s="921"/>
      <c r="JYI74" s="921"/>
      <c r="JYJ74" s="921"/>
      <c r="JYK74" s="921"/>
      <c r="JYL74" s="921"/>
      <c r="JYM74" s="921"/>
      <c r="JYN74" s="921"/>
      <c r="JYO74" s="921"/>
      <c r="JYP74" s="921"/>
      <c r="JYQ74" s="921"/>
      <c r="JYR74" s="921"/>
      <c r="JYS74" s="921"/>
      <c r="JYT74" s="921"/>
      <c r="JYU74" s="921"/>
      <c r="JYV74" s="921"/>
      <c r="JYW74" s="921"/>
      <c r="JYX74" s="921"/>
      <c r="JYY74" s="921"/>
      <c r="JYZ74" s="921"/>
      <c r="JZA74" s="921"/>
      <c r="JZB74" s="921"/>
      <c r="JZC74" s="921"/>
      <c r="JZD74" s="921"/>
      <c r="JZE74" s="921"/>
      <c r="JZF74" s="921"/>
      <c r="JZG74" s="921"/>
      <c r="JZH74" s="921"/>
      <c r="JZI74" s="921"/>
      <c r="JZJ74" s="921"/>
      <c r="JZK74" s="921"/>
      <c r="JZL74" s="921"/>
      <c r="JZM74" s="921"/>
      <c r="JZN74" s="921"/>
      <c r="JZO74" s="921"/>
      <c r="JZP74" s="921"/>
      <c r="JZQ74" s="921"/>
      <c r="JZR74" s="921"/>
      <c r="JZS74" s="921"/>
      <c r="JZT74" s="921"/>
      <c r="JZU74" s="921"/>
      <c r="JZV74" s="921"/>
      <c r="JZW74" s="921"/>
      <c r="JZX74" s="921"/>
      <c r="JZY74" s="921"/>
      <c r="JZZ74" s="921"/>
      <c r="KAA74" s="921"/>
      <c r="KAB74" s="921"/>
      <c r="KAC74" s="921"/>
      <c r="KAD74" s="921"/>
      <c r="KAE74" s="921"/>
      <c r="KAF74" s="921"/>
      <c r="KAG74" s="921"/>
      <c r="KAH74" s="921"/>
      <c r="KAI74" s="921"/>
      <c r="KAJ74" s="921"/>
      <c r="KAK74" s="921"/>
      <c r="KAL74" s="921"/>
      <c r="KAM74" s="921"/>
      <c r="KAN74" s="921"/>
      <c r="KAO74" s="921"/>
      <c r="KAP74" s="921"/>
      <c r="KAQ74" s="921"/>
      <c r="KAR74" s="921"/>
      <c r="KAS74" s="921"/>
      <c r="KAT74" s="921"/>
      <c r="KAU74" s="921"/>
      <c r="KAV74" s="921"/>
      <c r="KAW74" s="921"/>
      <c r="KAX74" s="921"/>
      <c r="KAY74" s="921"/>
      <c r="KAZ74" s="921"/>
      <c r="KBA74" s="921"/>
      <c r="KBB74" s="921"/>
      <c r="KBC74" s="921"/>
      <c r="KBD74" s="921"/>
      <c r="KBE74" s="921"/>
      <c r="KBF74" s="921"/>
      <c r="KBG74" s="921"/>
      <c r="KBH74" s="921"/>
      <c r="KBI74" s="921"/>
      <c r="KBJ74" s="921"/>
      <c r="KBK74" s="921"/>
      <c r="KBL74" s="921"/>
      <c r="KBM74" s="921"/>
      <c r="KBN74" s="921"/>
      <c r="KBO74" s="921"/>
      <c r="KBP74" s="921"/>
      <c r="KBQ74" s="921"/>
      <c r="KBR74" s="921"/>
      <c r="KBS74" s="921"/>
      <c r="KBT74" s="921"/>
      <c r="KBU74" s="921"/>
      <c r="KBV74" s="921"/>
      <c r="KBW74" s="921"/>
      <c r="KBX74" s="921"/>
      <c r="KBY74" s="921"/>
      <c r="KBZ74" s="921"/>
      <c r="KCA74" s="921"/>
      <c r="KCB74" s="921"/>
      <c r="KCC74" s="921"/>
      <c r="KCD74" s="921"/>
      <c r="KCE74" s="921"/>
      <c r="KCF74" s="921"/>
      <c r="KCG74" s="921"/>
      <c r="KCH74" s="921"/>
      <c r="KCI74" s="921"/>
      <c r="KCJ74" s="921"/>
      <c r="KCK74" s="921"/>
      <c r="KCL74" s="921"/>
      <c r="KCM74" s="921"/>
      <c r="KCN74" s="921"/>
      <c r="KCO74" s="921"/>
      <c r="KCP74" s="921"/>
      <c r="KCQ74" s="921"/>
      <c r="KCR74" s="921"/>
      <c r="KCS74" s="921"/>
      <c r="KCT74" s="921"/>
      <c r="KCU74" s="921"/>
      <c r="KCV74" s="921"/>
      <c r="KCW74" s="921"/>
      <c r="KCX74" s="921"/>
      <c r="KCY74" s="921"/>
      <c r="KCZ74" s="921"/>
      <c r="KDA74" s="921"/>
      <c r="KDB74" s="921"/>
      <c r="KDC74" s="921"/>
      <c r="KDD74" s="921"/>
      <c r="KDE74" s="921"/>
      <c r="KDF74" s="921"/>
      <c r="KDG74" s="921"/>
      <c r="KDH74" s="921"/>
      <c r="KDI74" s="921"/>
      <c r="KDJ74" s="921"/>
      <c r="KDK74" s="921"/>
      <c r="KDL74" s="921"/>
      <c r="KDM74" s="921"/>
      <c r="KDN74" s="921"/>
      <c r="KDO74" s="921"/>
      <c r="KDP74" s="921"/>
      <c r="KDQ74" s="921"/>
      <c r="KDR74" s="921"/>
      <c r="KDS74" s="921"/>
      <c r="KDT74" s="921"/>
      <c r="KDU74" s="921"/>
      <c r="KDV74" s="921"/>
      <c r="KDW74" s="921"/>
      <c r="KDX74" s="921"/>
      <c r="KDY74" s="921"/>
      <c r="KDZ74" s="921"/>
      <c r="KEA74" s="921"/>
      <c r="KEB74" s="921"/>
      <c r="KEC74" s="921"/>
      <c r="KED74" s="921"/>
      <c r="KEE74" s="921"/>
      <c r="KEF74" s="921"/>
      <c r="KEG74" s="921"/>
      <c r="KEH74" s="921"/>
      <c r="KEI74" s="921"/>
      <c r="KEJ74" s="921"/>
      <c r="KEK74" s="921"/>
      <c r="KEL74" s="921"/>
      <c r="KEM74" s="921"/>
      <c r="KEN74" s="921"/>
      <c r="KEO74" s="921"/>
      <c r="KEP74" s="921"/>
      <c r="KEQ74" s="921"/>
      <c r="KER74" s="921"/>
      <c r="KES74" s="921"/>
      <c r="KET74" s="921"/>
      <c r="KEU74" s="921"/>
      <c r="KEV74" s="921"/>
      <c r="KEW74" s="921"/>
      <c r="KEX74" s="921"/>
      <c r="KEY74" s="921"/>
      <c r="KEZ74" s="921"/>
      <c r="KFA74" s="921"/>
      <c r="KFB74" s="921"/>
      <c r="KFC74" s="921"/>
      <c r="KFD74" s="921"/>
      <c r="KFE74" s="921"/>
      <c r="KFF74" s="921"/>
      <c r="KFG74" s="921"/>
      <c r="KFH74" s="921"/>
      <c r="KFI74" s="921"/>
      <c r="KFJ74" s="921"/>
      <c r="KFK74" s="921"/>
      <c r="KFL74" s="921"/>
      <c r="KFM74" s="921"/>
      <c r="KFN74" s="921"/>
      <c r="KFO74" s="921"/>
      <c r="KFP74" s="921"/>
      <c r="KFQ74" s="921"/>
      <c r="KFR74" s="921"/>
      <c r="KFS74" s="921"/>
      <c r="KFT74" s="921"/>
      <c r="KFU74" s="921"/>
      <c r="KFV74" s="921"/>
      <c r="KFW74" s="921"/>
      <c r="KFX74" s="921"/>
      <c r="KFY74" s="921"/>
      <c r="KFZ74" s="921"/>
      <c r="KGA74" s="921"/>
      <c r="KGB74" s="921"/>
      <c r="KGC74" s="921"/>
      <c r="KGD74" s="921"/>
      <c r="KGE74" s="921"/>
      <c r="KGF74" s="921"/>
      <c r="KGG74" s="921"/>
      <c r="KGH74" s="921"/>
      <c r="KGI74" s="921"/>
      <c r="KGJ74" s="921"/>
      <c r="KGK74" s="921"/>
      <c r="KGL74" s="921"/>
      <c r="KGM74" s="921"/>
      <c r="KGN74" s="921"/>
      <c r="KGO74" s="921"/>
      <c r="KGP74" s="921"/>
      <c r="KGQ74" s="921"/>
      <c r="KGR74" s="921"/>
      <c r="KGS74" s="921"/>
      <c r="KGT74" s="921"/>
      <c r="KGU74" s="921"/>
      <c r="KGV74" s="921"/>
      <c r="KGW74" s="921"/>
      <c r="KGX74" s="921"/>
      <c r="KGY74" s="921"/>
      <c r="KGZ74" s="921"/>
      <c r="KHA74" s="921"/>
      <c r="KHB74" s="921"/>
      <c r="KHC74" s="921"/>
      <c r="KHD74" s="921"/>
      <c r="KHE74" s="921"/>
      <c r="KHF74" s="921"/>
      <c r="KHG74" s="921"/>
      <c r="KHH74" s="921"/>
      <c r="KHI74" s="921"/>
      <c r="KHJ74" s="921"/>
      <c r="KHK74" s="921"/>
      <c r="KHL74" s="921"/>
      <c r="KHM74" s="921"/>
      <c r="KHN74" s="921"/>
      <c r="KHO74" s="921"/>
      <c r="KHP74" s="921"/>
      <c r="KHQ74" s="921"/>
      <c r="KHR74" s="921"/>
      <c r="KHS74" s="921"/>
      <c r="KHT74" s="921"/>
      <c r="KHU74" s="921"/>
      <c r="KHV74" s="921"/>
      <c r="KHW74" s="921"/>
      <c r="KHX74" s="921"/>
      <c r="KHY74" s="921"/>
      <c r="KHZ74" s="921"/>
      <c r="KIA74" s="921"/>
      <c r="KIB74" s="921"/>
      <c r="KIC74" s="921"/>
      <c r="KID74" s="921"/>
      <c r="KIE74" s="921"/>
      <c r="KIF74" s="921"/>
      <c r="KIG74" s="921"/>
      <c r="KIH74" s="921"/>
      <c r="KII74" s="921"/>
      <c r="KIJ74" s="921"/>
      <c r="KIK74" s="921"/>
      <c r="KIL74" s="921"/>
      <c r="KIM74" s="921"/>
      <c r="KIN74" s="921"/>
      <c r="KIO74" s="921"/>
      <c r="KIP74" s="921"/>
      <c r="KIQ74" s="921"/>
      <c r="KIR74" s="921"/>
      <c r="KIS74" s="921"/>
      <c r="KIT74" s="921"/>
      <c r="KIU74" s="921"/>
      <c r="KIV74" s="921"/>
      <c r="KIW74" s="921"/>
      <c r="KIX74" s="921"/>
      <c r="KIY74" s="921"/>
      <c r="KIZ74" s="921"/>
      <c r="KJA74" s="921"/>
      <c r="KJB74" s="921"/>
      <c r="KJC74" s="921"/>
      <c r="KJD74" s="921"/>
      <c r="KJE74" s="921"/>
      <c r="KJF74" s="921"/>
      <c r="KJG74" s="921"/>
      <c r="KJH74" s="921"/>
      <c r="KJI74" s="921"/>
      <c r="KJJ74" s="921"/>
      <c r="KJK74" s="921"/>
      <c r="KJL74" s="921"/>
      <c r="KJM74" s="921"/>
      <c r="KJN74" s="921"/>
      <c r="KJO74" s="921"/>
      <c r="KJP74" s="921"/>
      <c r="KJQ74" s="921"/>
      <c r="KJR74" s="921"/>
      <c r="KJS74" s="921"/>
      <c r="KJT74" s="921"/>
      <c r="KJU74" s="921"/>
      <c r="KJV74" s="921"/>
      <c r="KJW74" s="921"/>
      <c r="KJX74" s="921"/>
      <c r="KJY74" s="921"/>
      <c r="KJZ74" s="921"/>
      <c r="KKA74" s="921"/>
      <c r="KKB74" s="921"/>
      <c r="KKC74" s="921"/>
      <c r="KKD74" s="921"/>
      <c r="KKE74" s="921"/>
      <c r="KKF74" s="921"/>
      <c r="KKG74" s="921"/>
      <c r="KKH74" s="921"/>
      <c r="KKI74" s="921"/>
      <c r="KKJ74" s="921"/>
      <c r="KKK74" s="921"/>
      <c r="KKL74" s="921"/>
      <c r="KKM74" s="921"/>
      <c r="KKN74" s="921"/>
      <c r="KKO74" s="921"/>
      <c r="KKP74" s="921"/>
      <c r="KKQ74" s="921"/>
      <c r="KKR74" s="921"/>
      <c r="KKS74" s="921"/>
      <c r="KKT74" s="921"/>
      <c r="KKU74" s="921"/>
      <c r="KKV74" s="921"/>
      <c r="KKW74" s="921"/>
      <c r="KKX74" s="921"/>
      <c r="KKY74" s="921"/>
      <c r="KKZ74" s="921"/>
      <c r="KLA74" s="921"/>
      <c r="KLB74" s="921"/>
      <c r="KLC74" s="921"/>
      <c r="KLD74" s="921"/>
      <c r="KLE74" s="921"/>
      <c r="KLF74" s="921"/>
      <c r="KLG74" s="921"/>
      <c r="KLH74" s="921"/>
      <c r="KLI74" s="921"/>
      <c r="KLJ74" s="921"/>
      <c r="KLK74" s="921"/>
      <c r="KLL74" s="921"/>
      <c r="KLM74" s="921"/>
      <c r="KLN74" s="921"/>
      <c r="KLO74" s="921"/>
      <c r="KLP74" s="921"/>
      <c r="KLQ74" s="921"/>
      <c r="KLR74" s="921"/>
      <c r="KLS74" s="921"/>
      <c r="KLT74" s="921"/>
      <c r="KLU74" s="921"/>
      <c r="KLV74" s="921"/>
      <c r="KLW74" s="921"/>
      <c r="KLX74" s="921"/>
      <c r="KLY74" s="921"/>
      <c r="KLZ74" s="921"/>
      <c r="KMA74" s="921"/>
      <c r="KMB74" s="921"/>
      <c r="KMC74" s="921"/>
      <c r="KMD74" s="921"/>
      <c r="KME74" s="921"/>
      <c r="KMF74" s="921"/>
      <c r="KMG74" s="921"/>
      <c r="KMH74" s="921"/>
      <c r="KMI74" s="921"/>
      <c r="KMJ74" s="921"/>
      <c r="KMK74" s="921"/>
      <c r="KML74" s="921"/>
      <c r="KMM74" s="921"/>
      <c r="KMN74" s="921"/>
      <c r="KMO74" s="921"/>
      <c r="KMP74" s="921"/>
      <c r="KMQ74" s="921"/>
      <c r="KMR74" s="921"/>
      <c r="KMS74" s="921"/>
      <c r="KMT74" s="921"/>
      <c r="KMU74" s="921"/>
      <c r="KMV74" s="921"/>
      <c r="KMW74" s="921"/>
      <c r="KMX74" s="921"/>
      <c r="KMY74" s="921"/>
      <c r="KMZ74" s="921"/>
      <c r="KNA74" s="921"/>
      <c r="KNB74" s="921"/>
      <c r="KNC74" s="921"/>
      <c r="KND74" s="921"/>
      <c r="KNE74" s="921"/>
      <c r="KNF74" s="921"/>
      <c r="KNG74" s="921"/>
      <c r="KNH74" s="921"/>
      <c r="KNI74" s="921"/>
      <c r="KNJ74" s="921"/>
      <c r="KNK74" s="921"/>
      <c r="KNL74" s="921"/>
      <c r="KNM74" s="921"/>
      <c r="KNN74" s="921"/>
      <c r="KNO74" s="921"/>
      <c r="KNP74" s="921"/>
      <c r="KNQ74" s="921"/>
      <c r="KNR74" s="921"/>
      <c r="KNS74" s="921"/>
      <c r="KNT74" s="921"/>
      <c r="KNU74" s="921"/>
      <c r="KNV74" s="921"/>
      <c r="KNW74" s="921"/>
      <c r="KNX74" s="921"/>
      <c r="KNY74" s="921"/>
      <c r="KNZ74" s="921"/>
      <c r="KOA74" s="921"/>
      <c r="KOB74" s="921"/>
      <c r="KOC74" s="921"/>
      <c r="KOD74" s="921"/>
      <c r="KOE74" s="921"/>
      <c r="KOF74" s="921"/>
      <c r="KOG74" s="921"/>
      <c r="KOH74" s="921"/>
      <c r="KOI74" s="921"/>
      <c r="KOJ74" s="921"/>
      <c r="KOK74" s="921"/>
      <c r="KOL74" s="921"/>
      <c r="KOM74" s="921"/>
      <c r="KON74" s="921"/>
      <c r="KOO74" s="921"/>
      <c r="KOP74" s="921"/>
      <c r="KOQ74" s="921"/>
      <c r="KOR74" s="921"/>
      <c r="KOS74" s="921"/>
      <c r="KOT74" s="921"/>
      <c r="KOU74" s="921"/>
      <c r="KOV74" s="921"/>
      <c r="KOW74" s="921"/>
      <c r="KOX74" s="921"/>
      <c r="KOY74" s="921"/>
      <c r="KOZ74" s="921"/>
      <c r="KPA74" s="921"/>
      <c r="KPB74" s="921"/>
      <c r="KPC74" s="921"/>
      <c r="KPD74" s="921"/>
      <c r="KPE74" s="921"/>
      <c r="KPF74" s="921"/>
      <c r="KPG74" s="921"/>
      <c r="KPH74" s="921"/>
      <c r="KPI74" s="921"/>
      <c r="KPJ74" s="921"/>
      <c r="KPK74" s="921"/>
      <c r="KPL74" s="921"/>
      <c r="KPM74" s="921"/>
      <c r="KPN74" s="921"/>
      <c r="KPO74" s="921"/>
      <c r="KPP74" s="921"/>
      <c r="KPQ74" s="921"/>
      <c r="KPR74" s="921"/>
      <c r="KPS74" s="921"/>
      <c r="KPT74" s="921"/>
      <c r="KPU74" s="921"/>
      <c r="KPV74" s="921"/>
      <c r="KPW74" s="921"/>
      <c r="KPX74" s="921"/>
      <c r="KPY74" s="921"/>
      <c r="KPZ74" s="921"/>
      <c r="KQA74" s="921"/>
      <c r="KQB74" s="921"/>
      <c r="KQC74" s="921"/>
      <c r="KQD74" s="921"/>
      <c r="KQE74" s="921"/>
      <c r="KQF74" s="921"/>
      <c r="KQG74" s="921"/>
      <c r="KQH74" s="921"/>
      <c r="KQI74" s="921"/>
      <c r="KQJ74" s="921"/>
      <c r="KQK74" s="921"/>
      <c r="KQL74" s="921"/>
      <c r="KQM74" s="921"/>
      <c r="KQN74" s="921"/>
      <c r="KQO74" s="921"/>
      <c r="KQP74" s="921"/>
      <c r="KQQ74" s="921"/>
      <c r="KQR74" s="921"/>
      <c r="KQS74" s="921"/>
      <c r="KQT74" s="921"/>
      <c r="KQU74" s="921"/>
      <c r="KQV74" s="921"/>
      <c r="KQW74" s="921"/>
      <c r="KQX74" s="921"/>
      <c r="KQY74" s="921"/>
      <c r="KQZ74" s="921"/>
      <c r="KRA74" s="921"/>
      <c r="KRB74" s="921"/>
      <c r="KRC74" s="921"/>
      <c r="KRD74" s="921"/>
      <c r="KRE74" s="921"/>
      <c r="KRF74" s="921"/>
      <c r="KRG74" s="921"/>
      <c r="KRH74" s="921"/>
      <c r="KRI74" s="921"/>
      <c r="KRJ74" s="921"/>
      <c r="KRK74" s="921"/>
      <c r="KRL74" s="921"/>
      <c r="KRM74" s="921"/>
      <c r="KRN74" s="921"/>
      <c r="KRO74" s="921"/>
      <c r="KRP74" s="921"/>
      <c r="KRQ74" s="921"/>
      <c r="KRR74" s="921"/>
      <c r="KRS74" s="921"/>
      <c r="KRT74" s="921"/>
      <c r="KRU74" s="921"/>
      <c r="KRV74" s="921"/>
      <c r="KRW74" s="921"/>
      <c r="KRX74" s="921"/>
      <c r="KRY74" s="921"/>
      <c r="KRZ74" s="921"/>
      <c r="KSA74" s="921"/>
      <c r="KSB74" s="921"/>
      <c r="KSC74" s="921"/>
      <c r="KSD74" s="921"/>
      <c r="KSE74" s="921"/>
      <c r="KSF74" s="921"/>
      <c r="KSG74" s="921"/>
      <c r="KSH74" s="921"/>
      <c r="KSI74" s="921"/>
      <c r="KSJ74" s="921"/>
      <c r="KSK74" s="921"/>
      <c r="KSL74" s="921"/>
      <c r="KSM74" s="921"/>
      <c r="KSN74" s="921"/>
      <c r="KSO74" s="921"/>
      <c r="KSP74" s="921"/>
      <c r="KSQ74" s="921"/>
      <c r="KSR74" s="921"/>
      <c r="KSS74" s="921"/>
      <c r="KST74" s="921"/>
      <c r="KSU74" s="921"/>
      <c r="KSV74" s="921"/>
      <c r="KSW74" s="921"/>
      <c r="KSX74" s="921"/>
      <c r="KSY74" s="921"/>
      <c r="KSZ74" s="921"/>
      <c r="KTA74" s="921"/>
      <c r="KTB74" s="921"/>
      <c r="KTC74" s="921"/>
      <c r="KTD74" s="921"/>
      <c r="KTE74" s="921"/>
      <c r="KTF74" s="921"/>
      <c r="KTG74" s="921"/>
      <c r="KTH74" s="921"/>
      <c r="KTI74" s="921"/>
      <c r="KTJ74" s="921"/>
      <c r="KTK74" s="921"/>
      <c r="KTL74" s="921"/>
      <c r="KTM74" s="921"/>
      <c r="KTN74" s="921"/>
      <c r="KTO74" s="921"/>
      <c r="KTP74" s="921"/>
      <c r="KTQ74" s="921"/>
      <c r="KTR74" s="921"/>
      <c r="KTS74" s="921"/>
      <c r="KTT74" s="921"/>
      <c r="KTU74" s="921"/>
      <c r="KTV74" s="921"/>
      <c r="KTW74" s="921"/>
      <c r="KTX74" s="921"/>
      <c r="KTY74" s="921"/>
      <c r="KTZ74" s="921"/>
      <c r="KUA74" s="921"/>
      <c r="KUB74" s="921"/>
      <c r="KUC74" s="921"/>
      <c r="KUD74" s="921"/>
      <c r="KUE74" s="921"/>
      <c r="KUF74" s="921"/>
      <c r="KUG74" s="921"/>
      <c r="KUH74" s="921"/>
      <c r="KUI74" s="921"/>
      <c r="KUJ74" s="921"/>
      <c r="KUK74" s="921"/>
      <c r="KUL74" s="921"/>
      <c r="KUM74" s="921"/>
      <c r="KUN74" s="921"/>
      <c r="KUO74" s="921"/>
      <c r="KUP74" s="921"/>
      <c r="KUQ74" s="921"/>
      <c r="KUR74" s="921"/>
      <c r="KUS74" s="921"/>
      <c r="KUT74" s="921"/>
      <c r="KUU74" s="921"/>
      <c r="KUV74" s="921"/>
      <c r="KUW74" s="921"/>
      <c r="KUX74" s="921"/>
      <c r="KUY74" s="921"/>
      <c r="KUZ74" s="921"/>
      <c r="KVA74" s="921"/>
      <c r="KVB74" s="921"/>
      <c r="KVC74" s="921"/>
      <c r="KVD74" s="921"/>
      <c r="KVE74" s="921"/>
      <c r="KVF74" s="921"/>
      <c r="KVG74" s="921"/>
      <c r="KVH74" s="921"/>
      <c r="KVI74" s="921"/>
      <c r="KVJ74" s="921"/>
      <c r="KVK74" s="921"/>
      <c r="KVL74" s="921"/>
      <c r="KVM74" s="921"/>
      <c r="KVN74" s="921"/>
      <c r="KVO74" s="921"/>
      <c r="KVP74" s="921"/>
      <c r="KVQ74" s="921"/>
      <c r="KVR74" s="921"/>
      <c r="KVS74" s="921"/>
      <c r="KVT74" s="921"/>
      <c r="KVU74" s="921"/>
      <c r="KVV74" s="921"/>
      <c r="KVW74" s="921"/>
      <c r="KVX74" s="921"/>
      <c r="KVY74" s="921"/>
      <c r="KVZ74" s="921"/>
      <c r="KWA74" s="921"/>
      <c r="KWB74" s="921"/>
      <c r="KWC74" s="921"/>
      <c r="KWD74" s="921"/>
      <c r="KWE74" s="921"/>
      <c r="KWF74" s="921"/>
      <c r="KWG74" s="921"/>
      <c r="KWH74" s="921"/>
      <c r="KWI74" s="921"/>
      <c r="KWJ74" s="921"/>
      <c r="KWK74" s="921"/>
      <c r="KWL74" s="921"/>
      <c r="KWM74" s="921"/>
      <c r="KWN74" s="921"/>
      <c r="KWO74" s="921"/>
      <c r="KWP74" s="921"/>
      <c r="KWQ74" s="921"/>
      <c r="KWR74" s="921"/>
      <c r="KWS74" s="921"/>
      <c r="KWT74" s="921"/>
      <c r="KWU74" s="921"/>
      <c r="KWV74" s="921"/>
      <c r="KWW74" s="921"/>
      <c r="KWX74" s="921"/>
      <c r="KWY74" s="921"/>
      <c r="KWZ74" s="921"/>
      <c r="KXA74" s="921"/>
      <c r="KXB74" s="921"/>
      <c r="KXC74" s="921"/>
      <c r="KXD74" s="921"/>
      <c r="KXE74" s="921"/>
      <c r="KXF74" s="921"/>
      <c r="KXG74" s="921"/>
      <c r="KXH74" s="921"/>
      <c r="KXI74" s="921"/>
      <c r="KXJ74" s="921"/>
      <c r="KXK74" s="921"/>
      <c r="KXL74" s="921"/>
      <c r="KXM74" s="921"/>
      <c r="KXN74" s="921"/>
      <c r="KXO74" s="921"/>
      <c r="KXP74" s="921"/>
      <c r="KXQ74" s="921"/>
      <c r="KXR74" s="921"/>
      <c r="KXS74" s="921"/>
      <c r="KXT74" s="921"/>
      <c r="KXU74" s="921"/>
      <c r="KXV74" s="921"/>
      <c r="KXW74" s="921"/>
      <c r="KXX74" s="921"/>
      <c r="KXY74" s="921"/>
      <c r="KXZ74" s="921"/>
      <c r="KYA74" s="921"/>
      <c r="KYB74" s="921"/>
      <c r="KYC74" s="921"/>
      <c r="KYD74" s="921"/>
      <c r="KYE74" s="921"/>
      <c r="KYF74" s="921"/>
      <c r="KYG74" s="921"/>
      <c r="KYH74" s="921"/>
      <c r="KYI74" s="921"/>
      <c r="KYJ74" s="921"/>
      <c r="KYK74" s="921"/>
      <c r="KYL74" s="921"/>
      <c r="KYM74" s="921"/>
      <c r="KYN74" s="921"/>
      <c r="KYO74" s="921"/>
      <c r="KYP74" s="921"/>
      <c r="KYQ74" s="921"/>
      <c r="KYR74" s="921"/>
      <c r="KYS74" s="921"/>
      <c r="KYT74" s="921"/>
      <c r="KYU74" s="921"/>
      <c r="KYV74" s="921"/>
      <c r="KYW74" s="921"/>
      <c r="KYX74" s="921"/>
      <c r="KYY74" s="921"/>
      <c r="KYZ74" s="921"/>
      <c r="KZA74" s="921"/>
      <c r="KZB74" s="921"/>
      <c r="KZC74" s="921"/>
      <c r="KZD74" s="921"/>
      <c r="KZE74" s="921"/>
      <c r="KZF74" s="921"/>
      <c r="KZG74" s="921"/>
      <c r="KZH74" s="921"/>
      <c r="KZI74" s="921"/>
      <c r="KZJ74" s="921"/>
      <c r="KZK74" s="921"/>
      <c r="KZL74" s="921"/>
      <c r="KZM74" s="921"/>
      <c r="KZN74" s="921"/>
      <c r="KZO74" s="921"/>
      <c r="KZP74" s="921"/>
      <c r="KZQ74" s="921"/>
      <c r="KZR74" s="921"/>
      <c r="KZS74" s="921"/>
      <c r="KZT74" s="921"/>
      <c r="KZU74" s="921"/>
      <c r="KZV74" s="921"/>
      <c r="KZW74" s="921"/>
      <c r="KZX74" s="921"/>
      <c r="KZY74" s="921"/>
      <c r="KZZ74" s="921"/>
      <c r="LAA74" s="921"/>
      <c r="LAB74" s="921"/>
      <c r="LAC74" s="921"/>
      <c r="LAD74" s="921"/>
      <c r="LAE74" s="921"/>
      <c r="LAF74" s="921"/>
      <c r="LAG74" s="921"/>
      <c r="LAH74" s="921"/>
      <c r="LAI74" s="921"/>
      <c r="LAJ74" s="921"/>
      <c r="LAK74" s="921"/>
      <c r="LAL74" s="921"/>
      <c r="LAM74" s="921"/>
      <c r="LAN74" s="921"/>
      <c r="LAO74" s="921"/>
      <c r="LAP74" s="921"/>
      <c r="LAQ74" s="921"/>
      <c r="LAR74" s="921"/>
      <c r="LAS74" s="921"/>
      <c r="LAT74" s="921"/>
      <c r="LAU74" s="921"/>
      <c r="LAV74" s="921"/>
      <c r="LAW74" s="921"/>
      <c r="LAX74" s="921"/>
      <c r="LAY74" s="921"/>
      <c r="LAZ74" s="921"/>
      <c r="LBA74" s="921"/>
      <c r="LBB74" s="921"/>
      <c r="LBC74" s="921"/>
      <c r="LBD74" s="921"/>
      <c r="LBE74" s="921"/>
      <c r="LBF74" s="921"/>
      <c r="LBG74" s="921"/>
      <c r="LBH74" s="921"/>
      <c r="LBI74" s="921"/>
      <c r="LBJ74" s="921"/>
      <c r="LBK74" s="921"/>
      <c r="LBL74" s="921"/>
      <c r="LBM74" s="921"/>
      <c r="LBN74" s="921"/>
      <c r="LBO74" s="921"/>
      <c r="LBP74" s="921"/>
      <c r="LBQ74" s="921"/>
      <c r="LBR74" s="921"/>
      <c r="LBS74" s="921"/>
      <c r="LBT74" s="921"/>
      <c r="LBU74" s="921"/>
      <c r="LBV74" s="921"/>
      <c r="LBW74" s="921"/>
      <c r="LBX74" s="921"/>
      <c r="LBY74" s="921"/>
      <c r="LBZ74" s="921"/>
      <c r="LCA74" s="921"/>
      <c r="LCB74" s="921"/>
      <c r="LCC74" s="921"/>
      <c r="LCD74" s="921"/>
      <c r="LCE74" s="921"/>
      <c r="LCF74" s="921"/>
      <c r="LCG74" s="921"/>
      <c r="LCH74" s="921"/>
      <c r="LCI74" s="921"/>
      <c r="LCJ74" s="921"/>
      <c r="LCK74" s="921"/>
      <c r="LCL74" s="921"/>
      <c r="LCM74" s="921"/>
      <c r="LCN74" s="921"/>
      <c r="LCO74" s="921"/>
      <c r="LCP74" s="921"/>
      <c r="LCQ74" s="921"/>
      <c r="LCR74" s="921"/>
      <c r="LCS74" s="921"/>
      <c r="LCT74" s="921"/>
      <c r="LCU74" s="921"/>
      <c r="LCV74" s="921"/>
      <c r="LCW74" s="921"/>
      <c r="LCX74" s="921"/>
      <c r="LCY74" s="921"/>
      <c r="LCZ74" s="921"/>
      <c r="LDA74" s="921"/>
      <c r="LDB74" s="921"/>
      <c r="LDC74" s="921"/>
      <c r="LDD74" s="921"/>
      <c r="LDE74" s="921"/>
      <c r="LDF74" s="921"/>
      <c r="LDG74" s="921"/>
      <c r="LDH74" s="921"/>
      <c r="LDI74" s="921"/>
      <c r="LDJ74" s="921"/>
      <c r="LDK74" s="921"/>
      <c r="LDL74" s="921"/>
      <c r="LDM74" s="921"/>
      <c r="LDN74" s="921"/>
      <c r="LDO74" s="921"/>
      <c r="LDP74" s="921"/>
      <c r="LDQ74" s="921"/>
      <c r="LDR74" s="921"/>
      <c r="LDS74" s="921"/>
      <c r="LDT74" s="921"/>
      <c r="LDU74" s="921"/>
      <c r="LDV74" s="921"/>
      <c r="LDW74" s="921"/>
      <c r="LDX74" s="921"/>
      <c r="LDY74" s="921"/>
      <c r="LDZ74" s="921"/>
      <c r="LEA74" s="921"/>
      <c r="LEB74" s="921"/>
      <c r="LEC74" s="921"/>
      <c r="LED74" s="921"/>
      <c r="LEE74" s="921"/>
      <c r="LEF74" s="921"/>
      <c r="LEG74" s="921"/>
      <c r="LEH74" s="921"/>
      <c r="LEI74" s="921"/>
      <c r="LEJ74" s="921"/>
      <c r="LEK74" s="921"/>
      <c r="LEL74" s="921"/>
      <c r="LEM74" s="921"/>
      <c r="LEN74" s="921"/>
      <c r="LEO74" s="921"/>
      <c r="LEP74" s="921"/>
      <c r="LEQ74" s="921"/>
      <c r="LER74" s="921"/>
      <c r="LES74" s="921"/>
      <c r="LET74" s="921"/>
      <c r="LEU74" s="921"/>
      <c r="LEV74" s="921"/>
      <c r="LEW74" s="921"/>
      <c r="LEX74" s="921"/>
      <c r="LEY74" s="921"/>
      <c r="LEZ74" s="921"/>
      <c r="LFA74" s="921"/>
      <c r="LFB74" s="921"/>
      <c r="LFC74" s="921"/>
      <c r="LFD74" s="921"/>
      <c r="LFE74" s="921"/>
      <c r="LFF74" s="921"/>
      <c r="LFG74" s="921"/>
      <c r="LFH74" s="921"/>
      <c r="LFI74" s="921"/>
      <c r="LFJ74" s="921"/>
      <c r="LFK74" s="921"/>
      <c r="LFL74" s="921"/>
      <c r="LFM74" s="921"/>
      <c r="LFN74" s="921"/>
      <c r="LFO74" s="921"/>
      <c r="LFP74" s="921"/>
      <c r="LFQ74" s="921"/>
      <c r="LFR74" s="921"/>
      <c r="LFS74" s="921"/>
      <c r="LFT74" s="921"/>
      <c r="LFU74" s="921"/>
      <c r="LFV74" s="921"/>
      <c r="LFW74" s="921"/>
      <c r="LFX74" s="921"/>
      <c r="LFY74" s="921"/>
      <c r="LFZ74" s="921"/>
      <c r="LGA74" s="921"/>
      <c r="LGB74" s="921"/>
      <c r="LGC74" s="921"/>
      <c r="LGD74" s="921"/>
      <c r="LGE74" s="921"/>
      <c r="LGF74" s="921"/>
      <c r="LGG74" s="921"/>
      <c r="LGH74" s="921"/>
      <c r="LGI74" s="921"/>
      <c r="LGJ74" s="921"/>
      <c r="LGK74" s="921"/>
      <c r="LGL74" s="921"/>
      <c r="LGM74" s="921"/>
      <c r="LGN74" s="921"/>
      <c r="LGO74" s="921"/>
      <c r="LGP74" s="921"/>
      <c r="LGQ74" s="921"/>
      <c r="LGR74" s="921"/>
      <c r="LGS74" s="921"/>
      <c r="LGT74" s="921"/>
      <c r="LGU74" s="921"/>
      <c r="LGV74" s="921"/>
      <c r="LGW74" s="921"/>
      <c r="LGX74" s="921"/>
      <c r="LGY74" s="921"/>
      <c r="LGZ74" s="921"/>
      <c r="LHA74" s="921"/>
      <c r="LHB74" s="921"/>
      <c r="LHC74" s="921"/>
      <c r="LHD74" s="921"/>
      <c r="LHE74" s="921"/>
      <c r="LHF74" s="921"/>
      <c r="LHG74" s="921"/>
      <c r="LHH74" s="921"/>
      <c r="LHI74" s="921"/>
      <c r="LHJ74" s="921"/>
      <c r="LHK74" s="921"/>
      <c r="LHL74" s="921"/>
      <c r="LHM74" s="921"/>
      <c r="LHN74" s="921"/>
      <c r="LHO74" s="921"/>
      <c r="LHP74" s="921"/>
      <c r="LHQ74" s="921"/>
      <c r="LHR74" s="921"/>
      <c r="LHS74" s="921"/>
      <c r="LHT74" s="921"/>
      <c r="LHU74" s="921"/>
      <c r="LHV74" s="921"/>
      <c r="LHW74" s="921"/>
      <c r="LHX74" s="921"/>
      <c r="LHY74" s="921"/>
      <c r="LHZ74" s="921"/>
      <c r="LIA74" s="921"/>
      <c r="LIB74" s="921"/>
      <c r="LIC74" s="921"/>
      <c r="LID74" s="921"/>
      <c r="LIE74" s="921"/>
      <c r="LIF74" s="921"/>
      <c r="LIG74" s="921"/>
      <c r="LIH74" s="921"/>
      <c r="LII74" s="921"/>
      <c r="LIJ74" s="921"/>
      <c r="LIK74" s="921"/>
      <c r="LIL74" s="921"/>
      <c r="LIM74" s="921"/>
      <c r="LIN74" s="921"/>
      <c r="LIO74" s="921"/>
      <c r="LIP74" s="921"/>
      <c r="LIQ74" s="921"/>
      <c r="LIR74" s="921"/>
      <c r="LIS74" s="921"/>
      <c r="LIT74" s="921"/>
      <c r="LIU74" s="921"/>
      <c r="LIV74" s="921"/>
      <c r="LIW74" s="921"/>
      <c r="LIX74" s="921"/>
      <c r="LIY74" s="921"/>
      <c r="LIZ74" s="921"/>
      <c r="LJA74" s="921"/>
      <c r="LJB74" s="921"/>
      <c r="LJC74" s="921"/>
      <c r="LJD74" s="921"/>
      <c r="LJE74" s="921"/>
      <c r="LJF74" s="921"/>
      <c r="LJG74" s="921"/>
      <c r="LJH74" s="921"/>
      <c r="LJI74" s="921"/>
      <c r="LJJ74" s="921"/>
      <c r="LJK74" s="921"/>
      <c r="LJL74" s="921"/>
      <c r="LJM74" s="921"/>
      <c r="LJN74" s="921"/>
      <c r="LJO74" s="921"/>
      <c r="LJP74" s="921"/>
      <c r="LJQ74" s="921"/>
      <c r="LJR74" s="921"/>
      <c r="LJS74" s="921"/>
      <c r="LJT74" s="921"/>
      <c r="LJU74" s="921"/>
      <c r="LJV74" s="921"/>
      <c r="LJW74" s="921"/>
      <c r="LJX74" s="921"/>
      <c r="LJY74" s="921"/>
      <c r="LJZ74" s="921"/>
      <c r="LKA74" s="921"/>
      <c r="LKB74" s="921"/>
      <c r="LKC74" s="921"/>
      <c r="LKD74" s="921"/>
      <c r="LKE74" s="921"/>
      <c r="LKF74" s="921"/>
      <c r="LKG74" s="921"/>
      <c r="LKH74" s="921"/>
      <c r="LKI74" s="921"/>
      <c r="LKJ74" s="921"/>
      <c r="LKK74" s="921"/>
      <c r="LKL74" s="921"/>
      <c r="LKM74" s="921"/>
      <c r="LKN74" s="921"/>
      <c r="LKO74" s="921"/>
      <c r="LKP74" s="921"/>
      <c r="LKQ74" s="921"/>
      <c r="LKR74" s="921"/>
      <c r="LKS74" s="921"/>
      <c r="LKT74" s="921"/>
      <c r="LKU74" s="921"/>
      <c r="LKV74" s="921"/>
      <c r="LKW74" s="921"/>
      <c r="LKX74" s="921"/>
      <c r="LKY74" s="921"/>
      <c r="LKZ74" s="921"/>
      <c r="LLA74" s="921"/>
      <c r="LLB74" s="921"/>
      <c r="LLC74" s="921"/>
      <c r="LLD74" s="921"/>
      <c r="LLE74" s="921"/>
      <c r="LLF74" s="921"/>
      <c r="LLG74" s="921"/>
      <c r="LLH74" s="921"/>
      <c r="LLI74" s="921"/>
      <c r="LLJ74" s="921"/>
      <c r="LLK74" s="921"/>
      <c r="LLL74" s="921"/>
      <c r="LLM74" s="921"/>
      <c r="LLN74" s="921"/>
      <c r="LLO74" s="921"/>
      <c r="LLP74" s="921"/>
      <c r="LLQ74" s="921"/>
      <c r="LLR74" s="921"/>
      <c r="LLS74" s="921"/>
      <c r="LLT74" s="921"/>
      <c r="LLU74" s="921"/>
      <c r="LLV74" s="921"/>
      <c r="LLW74" s="921"/>
      <c r="LLX74" s="921"/>
      <c r="LLY74" s="921"/>
      <c r="LLZ74" s="921"/>
      <c r="LMA74" s="921"/>
      <c r="LMB74" s="921"/>
      <c r="LMC74" s="921"/>
      <c r="LMD74" s="921"/>
      <c r="LME74" s="921"/>
      <c r="LMF74" s="921"/>
      <c r="LMG74" s="921"/>
      <c r="LMH74" s="921"/>
      <c r="LMI74" s="921"/>
      <c r="LMJ74" s="921"/>
      <c r="LMK74" s="921"/>
      <c r="LML74" s="921"/>
      <c r="LMM74" s="921"/>
      <c r="LMN74" s="921"/>
      <c r="LMO74" s="921"/>
      <c r="LMP74" s="921"/>
      <c r="LMQ74" s="921"/>
      <c r="LMR74" s="921"/>
      <c r="LMS74" s="921"/>
      <c r="LMT74" s="921"/>
      <c r="LMU74" s="921"/>
      <c r="LMV74" s="921"/>
      <c r="LMW74" s="921"/>
      <c r="LMX74" s="921"/>
      <c r="LMY74" s="921"/>
      <c r="LMZ74" s="921"/>
      <c r="LNA74" s="921"/>
      <c r="LNB74" s="921"/>
      <c r="LNC74" s="921"/>
      <c r="LND74" s="921"/>
      <c r="LNE74" s="921"/>
      <c r="LNF74" s="921"/>
      <c r="LNG74" s="921"/>
      <c r="LNH74" s="921"/>
      <c r="LNI74" s="921"/>
      <c r="LNJ74" s="921"/>
      <c r="LNK74" s="921"/>
      <c r="LNL74" s="921"/>
      <c r="LNM74" s="921"/>
      <c r="LNN74" s="921"/>
      <c r="LNO74" s="921"/>
      <c r="LNP74" s="921"/>
      <c r="LNQ74" s="921"/>
      <c r="LNR74" s="921"/>
      <c r="LNS74" s="921"/>
      <c r="LNT74" s="921"/>
      <c r="LNU74" s="921"/>
      <c r="LNV74" s="921"/>
      <c r="LNW74" s="921"/>
      <c r="LNX74" s="921"/>
      <c r="LNY74" s="921"/>
      <c r="LNZ74" s="921"/>
      <c r="LOA74" s="921"/>
      <c r="LOB74" s="921"/>
      <c r="LOC74" s="921"/>
      <c r="LOD74" s="921"/>
      <c r="LOE74" s="921"/>
      <c r="LOF74" s="921"/>
      <c r="LOG74" s="921"/>
      <c r="LOH74" s="921"/>
      <c r="LOI74" s="921"/>
      <c r="LOJ74" s="921"/>
      <c r="LOK74" s="921"/>
      <c r="LOL74" s="921"/>
      <c r="LOM74" s="921"/>
      <c r="LON74" s="921"/>
      <c r="LOO74" s="921"/>
      <c r="LOP74" s="921"/>
      <c r="LOQ74" s="921"/>
      <c r="LOR74" s="921"/>
      <c r="LOS74" s="921"/>
      <c r="LOT74" s="921"/>
      <c r="LOU74" s="921"/>
      <c r="LOV74" s="921"/>
      <c r="LOW74" s="921"/>
      <c r="LOX74" s="921"/>
      <c r="LOY74" s="921"/>
      <c r="LOZ74" s="921"/>
      <c r="LPA74" s="921"/>
      <c r="LPB74" s="921"/>
      <c r="LPC74" s="921"/>
      <c r="LPD74" s="921"/>
      <c r="LPE74" s="921"/>
      <c r="LPF74" s="921"/>
      <c r="LPG74" s="921"/>
      <c r="LPH74" s="921"/>
      <c r="LPI74" s="921"/>
      <c r="LPJ74" s="921"/>
      <c r="LPK74" s="921"/>
      <c r="LPL74" s="921"/>
      <c r="LPM74" s="921"/>
      <c r="LPN74" s="921"/>
      <c r="LPO74" s="921"/>
      <c r="LPP74" s="921"/>
      <c r="LPQ74" s="921"/>
      <c r="LPR74" s="921"/>
      <c r="LPS74" s="921"/>
      <c r="LPT74" s="921"/>
      <c r="LPU74" s="921"/>
      <c r="LPV74" s="921"/>
      <c r="LPW74" s="921"/>
      <c r="LPX74" s="921"/>
      <c r="LPY74" s="921"/>
      <c r="LPZ74" s="921"/>
      <c r="LQA74" s="921"/>
      <c r="LQB74" s="921"/>
      <c r="LQC74" s="921"/>
      <c r="LQD74" s="921"/>
      <c r="LQE74" s="921"/>
      <c r="LQF74" s="921"/>
      <c r="LQG74" s="921"/>
      <c r="LQH74" s="921"/>
      <c r="LQI74" s="921"/>
      <c r="LQJ74" s="921"/>
      <c r="LQK74" s="921"/>
      <c r="LQL74" s="921"/>
      <c r="LQM74" s="921"/>
      <c r="LQN74" s="921"/>
      <c r="LQO74" s="921"/>
      <c r="LQP74" s="921"/>
      <c r="LQQ74" s="921"/>
      <c r="LQR74" s="921"/>
      <c r="LQS74" s="921"/>
      <c r="LQT74" s="921"/>
      <c r="LQU74" s="921"/>
      <c r="LQV74" s="921"/>
      <c r="LQW74" s="921"/>
      <c r="LQX74" s="921"/>
      <c r="LQY74" s="921"/>
      <c r="LQZ74" s="921"/>
      <c r="LRA74" s="921"/>
      <c r="LRB74" s="921"/>
      <c r="LRC74" s="921"/>
      <c r="LRD74" s="921"/>
      <c r="LRE74" s="921"/>
      <c r="LRF74" s="921"/>
      <c r="LRG74" s="921"/>
      <c r="LRH74" s="921"/>
      <c r="LRI74" s="921"/>
      <c r="LRJ74" s="921"/>
      <c r="LRK74" s="921"/>
      <c r="LRL74" s="921"/>
      <c r="LRM74" s="921"/>
      <c r="LRN74" s="921"/>
      <c r="LRO74" s="921"/>
      <c r="LRP74" s="921"/>
      <c r="LRQ74" s="921"/>
      <c r="LRR74" s="921"/>
      <c r="LRS74" s="921"/>
      <c r="LRT74" s="921"/>
      <c r="LRU74" s="921"/>
      <c r="LRV74" s="921"/>
      <c r="LRW74" s="921"/>
      <c r="LRX74" s="921"/>
      <c r="LRY74" s="921"/>
      <c r="LRZ74" s="921"/>
      <c r="LSA74" s="921"/>
      <c r="LSB74" s="921"/>
      <c r="LSC74" s="921"/>
      <c r="LSD74" s="921"/>
      <c r="LSE74" s="921"/>
      <c r="LSF74" s="921"/>
      <c r="LSG74" s="921"/>
      <c r="LSH74" s="921"/>
      <c r="LSI74" s="921"/>
      <c r="LSJ74" s="921"/>
      <c r="LSK74" s="921"/>
      <c r="LSL74" s="921"/>
      <c r="LSM74" s="921"/>
      <c r="LSN74" s="921"/>
      <c r="LSO74" s="921"/>
      <c r="LSP74" s="921"/>
      <c r="LSQ74" s="921"/>
      <c r="LSR74" s="921"/>
      <c r="LSS74" s="921"/>
      <c r="LST74" s="921"/>
      <c r="LSU74" s="921"/>
      <c r="LSV74" s="921"/>
      <c r="LSW74" s="921"/>
      <c r="LSX74" s="921"/>
      <c r="LSY74" s="921"/>
      <c r="LSZ74" s="921"/>
      <c r="LTA74" s="921"/>
      <c r="LTB74" s="921"/>
      <c r="LTC74" s="921"/>
      <c r="LTD74" s="921"/>
      <c r="LTE74" s="921"/>
      <c r="LTF74" s="921"/>
      <c r="LTG74" s="921"/>
      <c r="LTH74" s="921"/>
      <c r="LTI74" s="921"/>
      <c r="LTJ74" s="921"/>
      <c r="LTK74" s="921"/>
      <c r="LTL74" s="921"/>
      <c r="LTM74" s="921"/>
      <c r="LTN74" s="921"/>
      <c r="LTO74" s="921"/>
      <c r="LTP74" s="921"/>
      <c r="LTQ74" s="921"/>
      <c r="LTR74" s="921"/>
      <c r="LTS74" s="921"/>
      <c r="LTT74" s="921"/>
      <c r="LTU74" s="921"/>
      <c r="LTV74" s="921"/>
      <c r="LTW74" s="921"/>
      <c r="LTX74" s="921"/>
      <c r="LTY74" s="921"/>
      <c r="LTZ74" s="921"/>
      <c r="LUA74" s="921"/>
      <c r="LUB74" s="921"/>
      <c r="LUC74" s="921"/>
      <c r="LUD74" s="921"/>
      <c r="LUE74" s="921"/>
      <c r="LUF74" s="921"/>
      <c r="LUG74" s="921"/>
      <c r="LUH74" s="921"/>
      <c r="LUI74" s="921"/>
      <c r="LUJ74" s="921"/>
      <c r="LUK74" s="921"/>
      <c r="LUL74" s="921"/>
      <c r="LUM74" s="921"/>
      <c r="LUN74" s="921"/>
      <c r="LUO74" s="921"/>
      <c r="LUP74" s="921"/>
      <c r="LUQ74" s="921"/>
      <c r="LUR74" s="921"/>
      <c r="LUS74" s="921"/>
      <c r="LUT74" s="921"/>
      <c r="LUU74" s="921"/>
      <c r="LUV74" s="921"/>
      <c r="LUW74" s="921"/>
      <c r="LUX74" s="921"/>
      <c r="LUY74" s="921"/>
      <c r="LUZ74" s="921"/>
      <c r="LVA74" s="921"/>
      <c r="LVB74" s="921"/>
      <c r="LVC74" s="921"/>
      <c r="LVD74" s="921"/>
      <c r="LVE74" s="921"/>
      <c r="LVF74" s="921"/>
      <c r="LVG74" s="921"/>
      <c r="LVH74" s="921"/>
      <c r="LVI74" s="921"/>
      <c r="LVJ74" s="921"/>
      <c r="LVK74" s="921"/>
      <c r="LVL74" s="921"/>
      <c r="LVM74" s="921"/>
      <c r="LVN74" s="921"/>
      <c r="LVO74" s="921"/>
      <c r="LVP74" s="921"/>
      <c r="LVQ74" s="921"/>
      <c r="LVR74" s="921"/>
      <c r="LVS74" s="921"/>
      <c r="LVT74" s="921"/>
      <c r="LVU74" s="921"/>
      <c r="LVV74" s="921"/>
      <c r="LVW74" s="921"/>
      <c r="LVX74" s="921"/>
      <c r="LVY74" s="921"/>
      <c r="LVZ74" s="921"/>
      <c r="LWA74" s="921"/>
      <c r="LWB74" s="921"/>
      <c r="LWC74" s="921"/>
      <c r="LWD74" s="921"/>
      <c r="LWE74" s="921"/>
      <c r="LWF74" s="921"/>
      <c r="LWG74" s="921"/>
      <c r="LWH74" s="921"/>
      <c r="LWI74" s="921"/>
      <c r="LWJ74" s="921"/>
      <c r="LWK74" s="921"/>
      <c r="LWL74" s="921"/>
      <c r="LWM74" s="921"/>
      <c r="LWN74" s="921"/>
      <c r="LWO74" s="921"/>
      <c r="LWP74" s="921"/>
      <c r="LWQ74" s="921"/>
      <c r="LWR74" s="921"/>
      <c r="LWS74" s="921"/>
      <c r="LWT74" s="921"/>
      <c r="LWU74" s="921"/>
      <c r="LWV74" s="921"/>
      <c r="LWW74" s="921"/>
      <c r="LWX74" s="921"/>
      <c r="LWY74" s="921"/>
      <c r="LWZ74" s="921"/>
      <c r="LXA74" s="921"/>
      <c r="LXB74" s="921"/>
      <c r="LXC74" s="921"/>
      <c r="LXD74" s="921"/>
      <c r="LXE74" s="921"/>
      <c r="LXF74" s="921"/>
      <c r="LXG74" s="921"/>
      <c r="LXH74" s="921"/>
      <c r="LXI74" s="921"/>
      <c r="LXJ74" s="921"/>
      <c r="LXK74" s="921"/>
      <c r="LXL74" s="921"/>
      <c r="LXM74" s="921"/>
      <c r="LXN74" s="921"/>
      <c r="LXO74" s="921"/>
      <c r="LXP74" s="921"/>
      <c r="LXQ74" s="921"/>
      <c r="LXR74" s="921"/>
      <c r="LXS74" s="921"/>
      <c r="LXT74" s="921"/>
      <c r="LXU74" s="921"/>
      <c r="LXV74" s="921"/>
      <c r="LXW74" s="921"/>
      <c r="LXX74" s="921"/>
      <c r="LXY74" s="921"/>
      <c r="LXZ74" s="921"/>
      <c r="LYA74" s="921"/>
      <c r="LYB74" s="921"/>
      <c r="LYC74" s="921"/>
      <c r="LYD74" s="921"/>
      <c r="LYE74" s="921"/>
      <c r="LYF74" s="921"/>
      <c r="LYG74" s="921"/>
      <c r="LYH74" s="921"/>
      <c r="LYI74" s="921"/>
      <c r="LYJ74" s="921"/>
      <c r="LYK74" s="921"/>
      <c r="LYL74" s="921"/>
      <c r="LYM74" s="921"/>
      <c r="LYN74" s="921"/>
      <c r="LYO74" s="921"/>
      <c r="LYP74" s="921"/>
      <c r="LYQ74" s="921"/>
      <c r="LYR74" s="921"/>
      <c r="LYS74" s="921"/>
      <c r="LYT74" s="921"/>
      <c r="LYU74" s="921"/>
      <c r="LYV74" s="921"/>
      <c r="LYW74" s="921"/>
      <c r="LYX74" s="921"/>
      <c r="LYY74" s="921"/>
      <c r="LYZ74" s="921"/>
      <c r="LZA74" s="921"/>
      <c r="LZB74" s="921"/>
      <c r="LZC74" s="921"/>
      <c r="LZD74" s="921"/>
      <c r="LZE74" s="921"/>
      <c r="LZF74" s="921"/>
      <c r="LZG74" s="921"/>
      <c r="LZH74" s="921"/>
      <c r="LZI74" s="921"/>
      <c r="LZJ74" s="921"/>
      <c r="LZK74" s="921"/>
      <c r="LZL74" s="921"/>
      <c r="LZM74" s="921"/>
      <c r="LZN74" s="921"/>
      <c r="LZO74" s="921"/>
      <c r="LZP74" s="921"/>
      <c r="LZQ74" s="921"/>
      <c r="LZR74" s="921"/>
      <c r="LZS74" s="921"/>
      <c r="LZT74" s="921"/>
      <c r="LZU74" s="921"/>
      <c r="LZV74" s="921"/>
      <c r="LZW74" s="921"/>
      <c r="LZX74" s="921"/>
      <c r="LZY74" s="921"/>
      <c r="LZZ74" s="921"/>
      <c r="MAA74" s="921"/>
      <c r="MAB74" s="921"/>
      <c r="MAC74" s="921"/>
      <c r="MAD74" s="921"/>
      <c r="MAE74" s="921"/>
      <c r="MAF74" s="921"/>
      <c r="MAG74" s="921"/>
      <c r="MAH74" s="921"/>
      <c r="MAI74" s="921"/>
      <c r="MAJ74" s="921"/>
      <c r="MAK74" s="921"/>
      <c r="MAL74" s="921"/>
      <c r="MAM74" s="921"/>
      <c r="MAN74" s="921"/>
      <c r="MAO74" s="921"/>
      <c r="MAP74" s="921"/>
      <c r="MAQ74" s="921"/>
      <c r="MAR74" s="921"/>
      <c r="MAS74" s="921"/>
      <c r="MAT74" s="921"/>
      <c r="MAU74" s="921"/>
      <c r="MAV74" s="921"/>
      <c r="MAW74" s="921"/>
      <c r="MAX74" s="921"/>
      <c r="MAY74" s="921"/>
      <c r="MAZ74" s="921"/>
      <c r="MBA74" s="921"/>
      <c r="MBB74" s="921"/>
      <c r="MBC74" s="921"/>
      <c r="MBD74" s="921"/>
      <c r="MBE74" s="921"/>
      <c r="MBF74" s="921"/>
      <c r="MBG74" s="921"/>
      <c r="MBH74" s="921"/>
      <c r="MBI74" s="921"/>
      <c r="MBJ74" s="921"/>
      <c r="MBK74" s="921"/>
      <c r="MBL74" s="921"/>
      <c r="MBM74" s="921"/>
      <c r="MBN74" s="921"/>
      <c r="MBO74" s="921"/>
      <c r="MBP74" s="921"/>
      <c r="MBQ74" s="921"/>
      <c r="MBR74" s="921"/>
      <c r="MBS74" s="921"/>
      <c r="MBT74" s="921"/>
      <c r="MBU74" s="921"/>
      <c r="MBV74" s="921"/>
      <c r="MBW74" s="921"/>
      <c r="MBX74" s="921"/>
      <c r="MBY74" s="921"/>
      <c r="MBZ74" s="921"/>
      <c r="MCA74" s="921"/>
      <c r="MCB74" s="921"/>
      <c r="MCC74" s="921"/>
      <c r="MCD74" s="921"/>
      <c r="MCE74" s="921"/>
      <c r="MCF74" s="921"/>
      <c r="MCG74" s="921"/>
      <c r="MCH74" s="921"/>
      <c r="MCI74" s="921"/>
      <c r="MCJ74" s="921"/>
      <c r="MCK74" s="921"/>
      <c r="MCL74" s="921"/>
      <c r="MCM74" s="921"/>
      <c r="MCN74" s="921"/>
      <c r="MCO74" s="921"/>
      <c r="MCP74" s="921"/>
      <c r="MCQ74" s="921"/>
      <c r="MCR74" s="921"/>
      <c r="MCS74" s="921"/>
      <c r="MCT74" s="921"/>
      <c r="MCU74" s="921"/>
      <c r="MCV74" s="921"/>
      <c r="MCW74" s="921"/>
      <c r="MCX74" s="921"/>
      <c r="MCY74" s="921"/>
      <c r="MCZ74" s="921"/>
      <c r="MDA74" s="921"/>
      <c r="MDB74" s="921"/>
      <c r="MDC74" s="921"/>
      <c r="MDD74" s="921"/>
      <c r="MDE74" s="921"/>
      <c r="MDF74" s="921"/>
      <c r="MDG74" s="921"/>
      <c r="MDH74" s="921"/>
      <c r="MDI74" s="921"/>
      <c r="MDJ74" s="921"/>
      <c r="MDK74" s="921"/>
      <c r="MDL74" s="921"/>
      <c r="MDM74" s="921"/>
      <c r="MDN74" s="921"/>
      <c r="MDO74" s="921"/>
      <c r="MDP74" s="921"/>
      <c r="MDQ74" s="921"/>
      <c r="MDR74" s="921"/>
      <c r="MDS74" s="921"/>
      <c r="MDT74" s="921"/>
      <c r="MDU74" s="921"/>
      <c r="MDV74" s="921"/>
      <c r="MDW74" s="921"/>
      <c r="MDX74" s="921"/>
      <c r="MDY74" s="921"/>
      <c r="MDZ74" s="921"/>
      <c r="MEA74" s="921"/>
      <c r="MEB74" s="921"/>
      <c r="MEC74" s="921"/>
      <c r="MED74" s="921"/>
      <c r="MEE74" s="921"/>
      <c r="MEF74" s="921"/>
      <c r="MEG74" s="921"/>
      <c r="MEH74" s="921"/>
      <c r="MEI74" s="921"/>
      <c r="MEJ74" s="921"/>
      <c r="MEK74" s="921"/>
      <c r="MEL74" s="921"/>
      <c r="MEM74" s="921"/>
      <c r="MEN74" s="921"/>
      <c r="MEO74" s="921"/>
      <c r="MEP74" s="921"/>
      <c r="MEQ74" s="921"/>
      <c r="MER74" s="921"/>
      <c r="MES74" s="921"/>
      <c r="MET74" s="921"/>
      <c r="MEU74" s="921"/>
      <c r="MEV74" s="921"/>
      <c r="MEW74" s="921"/>
      <c r="MEX74" s="921"/>
      <c r="MEY74" s="921"/>
      <c r="MEZ74" s="921"/>
      <c r="MFA74" s="921"/>
      <c r="MFB74" s="921"/>
      <c r="MFC74" s="921"/>
      <c r="MFD74" s="921"/>
      <c r="MFE74" s="921"/>
      <c r="MFF74" s="921"/>
      <c r="MFG74" s="921"/>
      <c r="MFH74" s="921"/>
      <c r="MFI74" s="921"/>
      <c r="MFJ74" s="921"/>
      <c r="MFK74" s="921"/>
      <c r="MFL74" s="921"/>
      <c r="MFM74" s="921"/>
      <c r="MFN74" s="921"/>
      <c r="MFO74" s="921"/>
      <c r="MFP74" s="921"/>
      <c r="MFQ74" s="921"/>
      <c r="MFR74" s="921"/>
      <c r="MFS74" s="921"/>
      <c r="MFT74" s="921"/>
      <c r="MFU74" s="921"/>
      <c r="MFV74" s="921"/>
      <c r="MFW74" s="921"/>
      <c r="MFX74" s="921"/>
      <c r="MFY74" s="921"/>
      <c r="MFZ74" s="921"/>
      <c r="MGA74" s="921"/>
      <c r="MGB74" s="921"/>
      <c r="MGC74" s="921"/>
      <c r="MGD74" s="921"/>
      <c r="MGE74" s="921"/>
      <c r="MGF74" s="921"/>
      <c r="MGG74" s="921"/>
      <c r="MGH74" s="921"/>
      <c r="MGI74" s="921"/>
      <c r="MGJ74" s="921"/>
      <c r="MGK74" s="921"/>
      <c r="MGL74" s="921"/>
      <c r="MGM74" s="921"/>
      <c r="MGN74" s="921"/>
      <c r="MGO74" s="921"/>
      <c r="MGP74" s="921"/>
      <c r="MGQ74" s="921"/>
      <c r="MGR74" s="921"/>
      <c r="MGS74" s="921"/>
      <c r="MGT74" s="921"/>
      <c r="MGU74" s="921"/>
      <c r="MGV74" s="921"/>
      <c r="MGW74" s="921"/>
      <c r="MGX74" s="921"/>
      <c r="MGY74" s="921"/>
      <c r="MGZ74" s="921"/>
      <c r="MHA74" s="921"/>
      <c r="MHB74" s="921"/>
      <c r="MHC74" s="921"/>
      <c r="MHD74" s="921"/>
      <c r="MHE74" s="921"/>
      <c r="MHF74" s="921"/>
      <c r="MHG74" s="921"/>
      <c r="MHH74" s="921"/>
      <c r="MHI74" s="921"/>
      <c r="MHJ74" s="921"/>
      <c r="MHK74" s="921"/>
      <c r="MHL74" s="921"/>
      <c r="MHM74" s="921"/>
      <c r="MHN74" s="921"/>
      <c r="MHO74" s="921"/>
      <c r="MHP74" s="921"/>
      <c r="MHQ74" s="921"/>
      <c r="MHR74" s="921"/>
      <c r="MHS74" s="921"/>
      <c r="MHT74" s="921"/>
      <c r="MHU74" s="921"/>
      <c r="MHV74" s="921"/>
      <c r="MHW74" s="921"/>
      <c r="MHX74" s="921"/>
      <c r="MHY74" s="921"/>
      <c r="MHZ74" s="921"/>
      <c r="MIA74" s="921"/>
      <c r="MIB74" s="921"/>
      <c r="MIC74" s="921"/>
      <c r="MID74" s="921"/>
      <c r="MIE74" s="921"/>
      <c r="MIF74" s="921"/>
      <c r="MIG74" s="921"/>
      <c r="MIH74" s="921"/>
      <c r="MII74" s="921"/>
      <c r="MIJ74" s="921"/>
      <c r="MIK74" s="921"/>
      <c r="MIL74" s="921"/>
      <c r="MIM74" s="921"/>
      <c r="MIN74" s="921"/>
      <c r="MIO74" s="921"/>
      <c r="MIP74" s="921"/>
      <c r="MIQ74" s="921"/>
      <c r="MIR74" s="921"/>
      <c r="MIS74" s="921"/>
      <c r="MIT74" s="921"/>
      <c r="MIU74" s="921"/>
      <c r="MIV74" s="921"/>
      <c r="MIW74" s="921"/>
      <c r="MIX74" s="921"/>
      <c r="MIY74" s="921"/>
      <c r="MIZ74" s="921"/>
      <c r="MJA74" s="921"/>
      <c r="MJB74" s="921"/>
      <c r="MJC74" s="921"/>
      <c r="MJD74" s="921"/>
      <c r="MJE74" s="921"/>
      <c r="MJF74" s="921"/>
      <c r="MJG74" s="921"/>
      <c r="MJH74" s="921"/>
      <c r="MJI74" s="921"/>
      <c r="MJJ74" s="921"/>
      <c r="MJK74" s="921"/>
      <c r="MJL74" s="921"/>
      <c r="MJM74" s="921"/>
      <c r="MJN74" s="921"/>
      <c r="MJO74" s="921"/>
      <c r="MJP74" s="921"/>
      <c r="MJQ74" s="921"/>
      <c r="MJR74" s="921"/>
      <c r="MJS74" s="921"/>
      <c r="MJT74" s="921"/>
      <c r="MJU74" s="921"/>
      <c r="MJV74" s="921"/>
      <c r="MJW74" s="921"/>
      <c r="MJX74" s="921"/>
      <c r="MJY74" s="921"/>
      <c r="MJZ74" s="921"/>
      <c r="MKA74" s="921"/>
      <c r="MKB74" s="921"/>
      <c r="MKC74" s="921"/>
      <c r="MKD74" s="921"/>
      <c r="MKE74" s="921"/>
      <c r="MKF74" s="921"/>
      <c r="MKG74" s="921"/>
      <c r="MKH74" s="921"/>
      <c r="MKI74" s="921"/>
      <c r="MKJ74" s="921"/>
      <c r="MKK74" s="921"/>
      <c r="MKL74" s="921"/>
      <c r="MKM74" s="921"/>
      <c r="MKN74" s="921"/>
      <c r="MKO74" s="921"/>
      <c r="MKP74" s="921"/>
      <c r="MKQ74" s="921"/>
      <c r="MKR74" s="921"/>
      <c r="MKS74" s="921"/>
      <c r="MKT74" s="921"/>
      <c r="MKU74" s="921"/>
      <c r="MKV74" s="921"/>
      <c r="MKW74" s="921"/>
      <c r="MKX74" s="921"/>
      <c r="MKY74" s="921"/>
      <c r="MKZ74" s="921"/>
      <c r="MLA74" s="921"/>
      <c r="MLB74" s="921"/>
      <c r="MLC74" s="921"/>
      <c r="MLD74" s="921"/>
      <c r="MLE74" s="921"/>
      <c r="MLF74" s="921"/>
      <c r="MLG74" s="921"/>
      <c r="MLH74" s="921"/>
      <c r="MLI74" s="921"/>
      <c r="MLJ74" s="921"/>
      <c r="MLK74" s="921"/>
      <c r="MLL74" s="921"/>
      <c r="MLM74" s="921"/>
      <c r="MLN74" s="921"/>
      <c r="MLO74" s="921"/>
      <c r="MLP74" s="921"/>
      <c r="MLQ74" s="921"/>
      <c r="MLR74" s="921"/>
      <c r="MLS74" s="921"/>
      <c r="MLT74" s="921"/>
      <c r="MLU74" s="921"/>
      <c r="MLV74" s="921"/>
      <c r="MLW74" s="921"/>
      <c r="MLX74" s="921"/>
      <c r="MLY74" s="921"/>
      <c r="MLZ74" s="921"/>
      <c r="MMA74" s="921"/>
      <c r="MMB74" s="921"/>
      <c r="MMC74" s="921"/>
      <c r="MMD74" s="921"/>
      <c r="MME74" s="921"/>
      <c r="MMF74" s="921"/>
      <c r="MMG74" s="921"/>
      <c r="MMH74" s="921"/>
      <c r="MMI74" s="921"/>
      <c r="MMJ74" s="921"/>
      <c r="MMK74" s="921"/>
      <c r="MML74" s="921"/>
      <c r="MMM74" s="921"/>
      <c r="MMN74" s="921"/>
      <c r="MMO74" s="921"/>
      <c r="MMP74" s="921"/>
      <c r="MMQ74" s="921"/>
      <c r="MMR74" s="921"/>
      <c r="MMS74" s="921"/>
      <c r="MMT74" s="921"/>
      <c r="MMU74" s="921"/>
      <c r="MMV74" s="921"/>
      <c r="MMW74" s="921"/>
      <c r="MMX74" s="921"/>
      <c r="MMY74" s="921"/>
      <c r="MMZ74" s="921"/>
      <c r="MNA74" s="921"/>
      <c r="MNB74" s="921"/>
      <c r="MNC74" s="921"/>
      <c r="MND74" s="921"/>
      <c r="MNE74" s="921"/>
      <c r="MNF74" s="921"/>
      <c r="MNG74" s="921"/>
      <c r="MNH74" s="921"/>
      <c r="MNI74" s="921"/>
      <c r="MNJ74" s="921"/>
      <c r="MNK74" s="921"/>
      <c r="MNL74" s="921"/>
      <c r="MNM74" s="921"/>
      <c r="MNN74" s="921"/>
      <c r="MNO74" s="921"/>
      <c r="MNP74" s="921"/>
      <c r="MNQ74" s="921"/>
      <c r="MNR74" s="921"/>
      <c r="MNS74" s="921"/>
      <c r="MNT74" s="921"/>
      <c r="MNU74" s="921"/>
      <c r="MNV74" s="921"/>
      <c r="MNW74" s="921"/>
      <c r="MNX74" s="921"/>
      <c r="MNY74" s="921"/>
      <c r="MNZ74" s="921"/>
      <c r="MOA74" s="921"/>
      <c r="MOB74" s="921"/>
      <c r="MOC74" s="921"/>
      <c r="MOD74" s="921"/>
      <c r="MOE74" s="921"/>
      <c r="MOF74" s="921"/>
      <c r="MOG74" s="921"/>
      <c r="MOH74" s="921"/>
      <c r="MOI74" s="921"/>
      <c r="MOJ74" s="921"/>
      <c r="MOK74" s="921"/>
      <c r="MOL74" s="921"/>
      <c r="MOM74" s="921"/>
      <c r="MON74" s="921"/>
      <c r="MOO74" s="921"/>
      <c r="MOP74" s="921"/>
      <c r="MOQ74" s="921"/>
      <c r="MOR74" s="921"/>
      <c r="MOS74" s="921"/>
      <c r="MOT74" s="921"/>
      <c r="MOU74" s="921"/>
      <c r="MOV74" s="921"/>
      <c r="MOW74" s="921"/>
      <c r="MOX74" s="921"/>
      <c r="MOY74" s="921"/>
      <c r="MOZ74" s="921"/>
      <c r="MPA74" s="921"/>
      <c r="MPB74" s="921"/>
      <c r="MPC74" s="921"/>
      <c r="MPD74" s="921"/>
      <c r="MPE74" s="921"/>
      <c r="MPF74" s="921"/>
      <c r="MPG74" s="921"/>
      <c r="MPH74" s="921"/>
      <c r="MPI74" s="921"/>
      <c r="MPJ74" s="921"/>
      <c r="MPK74" s="921"/>
      <c r="MPL74" s="921"/>
      <c r="MPM74" s="921"/>
      <c r="MPN74" s="921"/>
      <c r="MPO74" s="921"/>
      <c r="MPP74" s="921"/>
      <c r="MPQ74" s="921"/>
      <c r="MPR74" s="921"/>
      <c r="MPS74" s="921"/>
      <c r="MPT74" s="921"/>
      <c r="MPU74" s="921"/>
      <c r="MPV74" s="921"/>
      <c r="MPW74" s="921"/>
      <c r="MPX74" s="921"/>
      <c r="MPY74" s="921"/>
      <c r="MPZ74" s="921"/>
      <c r="MQA74" s="921"/>
      <c r="MQB74" s="921"/>
      <c r="MQC74" s="921"/>
      <c r="MQD74" s="921"/>
      <c r="MQE74" s="921"/>
      <c r="MQF74" s="921"/>
      <c r="MQG74" s="921"/>
      <c r="MQH74" s="921"/>
      <c r="MQI74" s="921"/>
      <c r="MQJ74" s="921"/>
      <c r="MQK74" s="921"/>
      <c r="MQL74" s="921"/>
      <c r="MQM74" s="921"/>
      <c r="MQN74" s="921"/>
      <c r="MQO74" s="921"/>
      <c r="MQP74" s="921"/>
      <c r="MQQ74" s="921"/>
      <c r="MQR74" s="921"/>
      <c r="MQS74" s="921"/>
      <c r="MQT74" s="921"/>
      <c r="MQU74" s="921"/>
      <c r="MQV74" s="921"/>
      <c r="MQW74" s="921"/>
      <c r="MQX74" s="921"/>
      <c r="MQY74" s="921"/>
      <c r="MQZ74" s="921"/>
      <c r="MRA74" s="921"/>
      <c r="MRB74" s="921"/>
      <c r="MRC74" s="921"/>
      <c r="MRD74" s="921"/>
      <c r="MRE74" s="921"/>
      <c r="MRF74" s="921"/>
      <c r="MRG74" s="921"/>
      <c r="MRH74" s="921"/>
      <c r="MRI74" s="921"/>
      <c r="MRJ74" s="921"/>
      <c r="MRK74" s="921"/>
      <c r="MRL74" s="921"/>
      <c r="MRM74" s="921"/>
      <c r="MRN74" s="921"/>
      <c r="MRO74" s="921"/>
      <c r="MRP74" s="921"/>
      <c r="MRQ74" s="921"/>
      <c r="MRR74" s="921"/>
      <c r="MRS74" s="921"/>
      <c r="MRT74" s="921"/>
      <c r="MRU74" s="921"/>
      <c r="MRV74" s="921"/>
      <c r="MRW74" s="921"/>
      <c r="MRX74" s="921"/>
      <c r="MRY74" s="921"/>
      <c r="MRZ74" s="921"/>
      <c r="MSA74" s="921"/>
      <c r="MSB74" s="921"/>
      <c r="MSC74" s="921"/>
      <c r="MSD74" s="921"/>
      <c r="MSE74" s="921"/>
      <c r="MSF74" s="921"/>
      <c r="MSG74" s="921"/>
      <c r="MSH74" s="921"/>
      <c r="MSI74" s="921"/>
      <c r="MSJ74" s="921"/>
      <c r="MSK74" s="921"/>
      <c r="MSL74" s="921"/>
      <c r="MSM74" s="921"/>
      <c r="MSN74" s="921"/>
      <c r="MSO74" s="921"/>
      <c r="MSP74" s="921"/>
      <c r="MSQ74" s="921"/>
      <c r="MSR74" s="921"/>
      <c r="MSS74" s="921"/>
      <c r="MST74" s="921"/>
      <c r="MSU74" s="921"/>
      <c r="MSV74" s="921"/>
      <c r="MSW74" s="921"/>
      <c r="MSX74" s="921"/>
      <c r="MSY74" s="921"/>
      <c r="MSZ74" s="921"/>
      <c r="MTA74" s="921"/>
      <c r="MTB74" s="921"/>
      <c r="MTC74" s="921"/>
      <c r="MTD74" s="921"/>
      <c r="MTE74" s="921"/>
      <c r="MTF74" s="921"/>
      <c r="MTG74" s="921"/>
      <c r="MTH74" s="921"/>
      <c r="MTI74" s="921"/>
      <c r="MTJ74" s="921"/>
      <c r="MTK74" s="921"/>
      <c r="MTL74" s="921"/>
      <c r="MTM74" s="921"/>
      <c r="MTN74" s="921"/>
      <c r="MTO74" s="921"/>
      <c r="MTP74" s="921"/>
      <c r="MTQ74" s="921"/>
      <c r="MTR74" s="921"/>
      <c r="MTS74" s="921"/>
      <c r="MTT74" s="921"/>
      <c r="MTU74" s="921"/>
      <c r="MTV74" s="921"/>
      <c r="MTW74" s="921"/>
      <c r="MTX74" s="921"/>
      <c r="MTY74" s="921"/>
      <c r="MTZ74" s="921"/>
      <c r="MUA74" s="921"/>
      <c r="MUB74" s="921"/>
      <c r="MUC74" s="921"/>
      <c r="MUD74" s="921"/>
      <c r="MUE74" s="921"/>
      <c r="MUF74" s="921"/>
      <c r="MUG74" s="921"/>
      <c r="MUH74" s="921"/>
      <c r="MUI74" s="921"/>
      <c r="MUJ74" s="921"/>
      <c r="MUK74" s="921"/>
      <c r="MUL74" s="921"/>
      <c r="MUM74" s="921"/>
      <c r="MUN74" s="921"/>
      <c r="MUO74" s="921"/>
      <c r="MUP74" s="921"/>
      <c r="MUQ74" s="921"/>
      <c r="MUR74" s="921"/>
      <c r="MUS74" s="921"/>
      <c r="MUT74" s="921"/>
      <c r="MUU74" s="921"/>
      <c r="MUV74" s="921"/>
      <c r="MUW74" s="921"/>
      <c r="MUX74" s="921"/>
      <c r="MUY74" s="921"/>
      <c r="MUZ74" s="921"/>
      <c r="MVA74" s="921"/>
      <c r="MVB74" s="921"/>
      <c r="MVC74" s="921"/>
      <c r="MVD74" s="921"/>
      <c r="MVE74" s="921"/>
      <c r="MVF74" s="921"/>
      <c r="MVG74" s="921"/>
      <c r="MVH74" s="921"/>
      <c r="MVI74" s="921"/>
      <c r="MVJ74" s="921"/>
      <c r="MVK74" s="921"/>
      <c r="MVL74" s="921"/>
      <c r="MVM74" s="921"/>
      <c r="MVN74" s="921"/>
      <c r="MVO74" s="921"/>
      <c r="MVP74" s="921"/>
      <c r="MVQ74" s="921"/>
      <c r="MVR74" s="921"/>
      <c r="MVS74" s="921"/>
      <c r="MVT74" s="921"/>
      <c r="MVU74" s="921"/>
      <c r="MVV74" s="921"/>
      <c r="MVW74" s="921"/>
      <c r="MVX74" s="921"/>
      <c r="MVY74" s="921"/>
      <c r="MVZ74" s="921"/>
      <c r="MWA74" s="921"/>
      <c r="MWB74" s="921"/>
      <c r="MWC74" s="921"/>
      <c r="MWD74" s="921"/>
      <c r="MWE74" s="921"/>
      <c r="MWF74" s="921"/>
      <c r="MWG74" s="921"/>
      <c r="MWH74" s="921"/>
      <c r="MWI74" s="921"/>
      <c r="MWJ74" s="921"/>
      <c r="MWK74" s="921"/>
      <c r="MWL74" s="921"/>
      <c r="MWM74" s="921"/>
      <c r="MWN74" s="921"/>
      <c r="MWO74" s="921"/>
      <c r="MWP74" s="921"/>
      <c r="MWQ74" s="921"/>
      <c r="MWR74" s="921"/>
      <c r="MWS74" s="921"/>
      <c r="MWT74" s="921"/>
      <c r="MWU74" s="921"/>
      <c r="MWV74" s="921"/>
      <c r="MWW74" s="921"/>
      <c r="MWX74" s="921"/>
      <c r="MWY74" s="921"/>
      <c r="MWZ74" s="921"/>
      <c r="MXA74" s="921"/>
      <c r="MXB74" s="921"/>
      <c r="MXC74" s="921"/>
      <c r="MXD74" s="921"/>
      <c r="MXE74" s="921"/>
      <c r="MXF74" s="921"/>
      <c r="MXG74" s="921"/>
      <c r="MXH74" s="921"/>
      <c r="MXI74" s="921"/>
      <c r="MXJ74" s="921"/>
      <c r="MXK74" s="921"/>
      <c r="MXL74" s="921"/>
      <c r="MXM74" s="921"/>
      <c r="MXN74" s="921"/>
      <c r="MXO74" s="921"/>
      <c r="MXP74" s="921"/>
      <c r="MXQ74" s="921"/>
      <c r="MXR74" s="921"/>
      <c r="MXS74" s="921"/>
      <c r="MXT74" s="921"/>
      <c r="MXU74" s="921"/>
      <c r="MXV74" s="921"/>
      <c r="MXW74" s="921"/>
      <c r="MXX74" s="921"/>
      <c r="MXY74" s="921"/>
      <c r="MXZ74" s="921"/>
      <c r="MYA74" s="921"/>
      <c r="MYB74" s="921"/>
      <c r="MYC74" s="921"/>
      <c r="MYD74" s="921"/>
      <c r="MYE74" s="921"/>
      <c r="MYF74" s="921"/>
      <c r="MYG74" s="921"/>
      <c r="MYH74" s="921"/>
      <c r="MYI74" s="921"/>
      <c r="MYJ74" s="921"/>
      <c r="MYK74" s="921"/>
      <c r="MYL74" s="921"/>
      <c r="MYM74" s="921"/>
      <c r="MYN74" s="921"/>
      <c r="MYO74" s="921"/>
      <c r="MYP74" s="921"/>
      <c r="MYQ74" s="921"/>
      <c r="MYR74" s="921"/>
      <c r="MYS74" s="921"/>
      <c r="MYT74" s="921"/>
      <c r="MYU74" s="921"/>
      <c r="MYV74" s="921"/>
      <c r="MYW74" s="921"/>
      <c r="MYX74" s="921"/>
      <c r="MYY74" s="921"/>
      <c r="MYZ74" s="921"/>
      <c r="MZA74" s="921"/>
      <c r="MZB74" s="921"/>
      <c r="MZC74" s="921"/>
      <c r="MZD74" s="921"/>
      <c r="MZE74" s="921"/>
      <c r="MZF74" s="921"/>
      <c r="MZG74" s="921"/>
      <c r="MZH74" s="921"/>
      <c r="MZI74" s="921"/>
      <c r="MZJ74" s="921"/>
      <c r="MZK74" s="921"/>
      <c r="MZL74" s="921"/>
      <c r="MZM74" s="921"/>
      <c r="MZN74" s="921"/>
      <c r="MZO74" s="921"/>
      <c r="MZP74" s="921"/>
      <c r="MZQ74" s="921"/>
      <c r="MZR74" s="921"/>
      <c r="MZS74" s="921"/>
      <c r="MZT74" s="921"/>
      <c r="MZU74" s="921"/>
      <c r="MZV74" s="921"/>
      <c r="MZW74" s="921"/>
      <c r="MZX74" s="921"/>
      <c r="MZY74" s="921"/>
      <c r="MZZ74" s="921"/>
      <c r="NAA74" s="921"/>
      <c r="NAB74" s="921"/>
      <c r="NAC74" s="921"/>
      <c r="NAD74" s="921"/>
      <c r="NAE74" s="921"/>
      <c r="NAF74" s="921"/>
      <c r="NAG74" s="921"/>
      <c r="NAH74" s="921"/>
      <c r="NAI74" s="921"/>
      <c r="NAJ74" s="921"/>
      <c r="NAK74" s="921"/>
      <c r="NAL74" s="921"/>
      <c r="NAM74" s="921"/>
      <c r="NAN74" s="921"/>
      <c r="NAO74" s="921"/>
      <c r="NAP74" s="921"/>
      <c r="NAQ74" s="921"/>
      <c r="NAR74" s="921"/>
      <c r="NAS74" s="921"/>
      <c r="NAT74" s="921"/>
      <c r="NAU74" s="921"/>
      <c r="NAV74" s="921"/>
      <c r="NAW74" s="921"/>
      <c r="NAX74" s="921"/>
      <c r="NAY74" s="921"/>
      <c r="NAZ74" s="921"/>
      <c r="NBA74" s="921"/>
      <c r="NBB74" s="921"/>
      <c r="NBC74" s="921"/>
      <c r="NBD74" s="921"/>
      <c r="NBE74" s="921"/>
      <c r="NBF74" s="921"/>
      <c r="NBG74" s="921"/>
      <c r="NBH74" s="921"/>
      <c r="NBI74" s="921"/>
      <c r="NBJ74" s="921"/>
      <c r="NBK74" s="921"/>
      <c r="NBL74" s="921"/>
      <c r="NBM74" s="921"/>
      <c r="NBN74" s="921"/>
      <c r="NBO74" s="921"/>
      <c r="NBP74" s="921"/>
      <c r="NBQ74" s="921"/>
      <c r="NBR74" s="921"/>
      <c r="NBS74" s="921"/>
      <c r="NBT74" s="921"/>
      <c r="NBU74" s="921"/>
      <c r="NBV74" s="921"/>
      <c r="NBW74" s="921"/>
      <c r="NBX74" s="921"/>
      <c r="NBY74" s="921"/>
      <c r="NBZ74" s="921"/>
      <c r="NCA74" s="921"/>
      <c r="NCB74" s="921"/>
      <c r="NCC74" s="921"/>
      <c r="NCD74" s="921"/>
      <c r="NCE74" s="921"/>
      <c r="NCF74" s="921"/>
      <c r="NCG74" s="921"/>
      <c r="NCH74" s="921"/>
      <c r="NCI74" s="921"/>
      <c r="NCJ74" s="921"/>
      <c r="NCK74" s="921"/>
      <c r="NCL74" s="921"/>
      <c r="NCM74" s="921"/>
      <c r="NCN74" s="921"/>
      <c r="NCO74" s="921"/>
      <c r="NCP74" s="921"/>
      <c r="NCQ74" s="921"/>
      <c r="NCR74" s="921"/>
      <c r="NCS74" s="921"/>
      <c r="NCT74" s="921"/>
      <c r="NCU74" s="921"/>
      <c r="NCV74" s="921"/>
      <c r="NCW74" s="921"/>
      <c r="NCX74" s="921"/>
      <c r="NCY74" s="921"/>
      <c r="NCZ74" s="921"/>
      <c r="NDA74" s="921"/>
      <c r="NDB74" s="921"/>
      <c r="NDC74" s="921"/>
      <c r="NDD74" s="921"/>
      <c r="NDE74" s="921"/>
      <c r="NDF74" s="921"/>
      <c r="NDG74" s="921"/>
      <c r="NDH74" s="921"/>
      <c r="NDI74" s="921"/>
      <c r="NDJ74" s="921"/>
      <c r="NDK74" s="921"/>
      <c r="NDL74" s="921"/>
      <c r="NDM74" s="921"/>
      <c r="NDN74" s="921"/>
      <c r="NDO74" s="921"/>
      <c r="NDP74" s="921"/>
      <c r="NDQ74" s="921"/>
      <c r="NDR74" s="921"/>
      <c r="NDS74" s="921"/>
      <c r="NDT74" s="921"/>
      <c r="NDU74" s="921"/>
      <c r="NDV74" s="921"/>
      <c r="NDW74" s="921"/>
      <c r="NDX74" s="921"/>
      <c r="NDY74" s="921"/>
      <c r="NDZ74" s="921"/>
      <c r="NEA74" s="921"/>
      <c r="NEB74" s="921"/>
      <c r="NEC74" s="921"/>
      <c r="NED74" s="921"/>
      <c r="NEE74" s="921"/>
      <c r="NEF74" s="921"/>
      <c r="NEG74" s="921"/>
      <c r="NEH74" s="921"/>
      <c r="NEI74" s="921"/>
      <c r="NEJ74" s="921"/>
      <c r="NEK74" s="921"/>
      <c r="NEL74" s="921"/>
      <c r="NEM74" s="921"/>
      <c r="NEN74" s="921"/>
      <c r="NEO74" s="921"/>
      <c r="NEP74" s="921"/>
      <c r="NEQ74" s="921"/>
      <c r="NER74" s="921"/>
      <c r="NES74" s="921"/>
      <c r="NET74" s="921"/>
      <c r="NEU74" s="921"/>
      <c r="NEV74" s="921"/>
      <c r="NEW74" s="921"/>
      <c r="NEX74" s="921"/>
      <c r="NEY74" s="921"/>
      <c r="NEZ74" s="921"/>
      <c r="NFA74" s="921"/>
      <c r="NFB74" s="921"/>
      <c r="NFC74" s="921"/>
      <c r="NFD74" s="921"/>
      <c r="NFE74" s="921"/>
      <c r="NFF74" s="921"/>
      <c r="NFG74" s="921"/>
      <c r="NFH74" s="921"/>
      <c r="NFI74" s="921"/>
      <c r="NFJ74" s="921"/>
      <c r="NFK74" s="921"/>
      <c r="NFL74" s="921"/>
      <c r="NFM74" s="921"/>
      <c r="NFN74" s="921"/>
      <c r="NFO74" s="921"/>
      <c r="NFP74" s="921"/>
      <c r="NFQ74" s="921"/>
      <c r="NFR74" s="921"/>
      <c r="NFS74" s="921"/>
      <c r="NFT74" s="921"/>
      <c r="NFU74" s="921"/>
      <c r="NFV74" s="921"/>
      <c r="NFW74" s="921"/>
      <c r="NFX74" s="921"/>
      <c r="NFY74" s="921"/>
      <c r="NFZ74" s="921"/>
      <c r="NGA74" s="921"/>
      <c r="NGB74" s="921"/>
      <c r="NGC74" s="921"/>
      <c r="NGD74" s="921"/>
      <c r="NGE74" s="921"/>
      <c r="NGF74" s="921"/>
      <c r="NGG74" s="921"/>
      <c r="NGH74" s="921"/>
      <c r="NGI74" s="921"/>
      <c r="NGJ74" s="921"/>
      <c r="NGK74" s="921"/>
      <c r="NGL74" s="921"/>
      <c r="NGM74" s="921"/>
      <c r="NGN74" s="921"/>
      <c r="NGO74" s="921"/>
      <c r="NGP74" s="921"/>
      <c r="NGQ74" s="921"/>
      <c r="NGR74" s="921"/>
      <c r="NGS74" s="921"/>
      <c r="NGT74" s="921"/>
      <c r="NGU74" s="921"/>
      <c r="NGV74" s="921"/>
      <c r="NGW74" s="921"/>
      <c r="NGX74" s="921"/>
      <c r="NGY74" s="921"/>
      <c r="NGZ74" s="921"/>
      <c r="NHA74" s="921"/>
      <c r="NHB74" s="921"/>
      <c r="NHC74" s="921"/>
      <c r="NHD74" s="921"/>
      <c r="NHE74" s="921"/>
      <c r="NHF74" s="921"/>
      <c r="NHG74" s="921"/>
      <c r="NHH74" s="921"/>
      <c r="NHI74" s="921"/>
      <c r="NHJ74" s="921"/>
      <c r="NHK74" s="921"/>
      <c r="NHL74" s="921"/>
      <c r="NHM74" s="921"/>
      <c r="NHN74" s="921"/>
      <c r="NHO74" s="921"/>
      <c r="NHP74" s="921"/>
      <c r="NHQ74" s="921"/>
      <c r="NHR74" s="921"/>
      <c r="NHS74" s="921"/>
      <c r="NHT74" s="921"/>
      <c r="NHU74" s="921"/>
      <c r="NHV74" s="921"/>
      <c r="NHW74" s="921"/>
      <c r="NHX74" s="921"/>
      <c r="NHY74" s="921"/>
      <c r="NHZ74" s="921"/>
      <c r="NIA74" s="921"/>
      <c r="NIB74" s="921"/>
      <c r="NIC74" s="921"/>
      <c r="NID74" s="921"/>
      <c r="NIE74" s="921"/>
      <c r="NIF74" s="921"/>
      <c r="NIG74" s="921"/>
      <c r="NIH74" s="921"/>
      <c r="NII74" s="921"/>
      <c r="NIJ74" s="921"/>
      <c r="NIK74" s="921"/>
      <c r="NIL74" s="921"/>
      <c r="NIM74" s="921"/>
      <c r="NIN74" s="921"/>
      <c r="NIO74" s="921"/>
      <c r="NIP74" s="921"/>
      <c r="NIQ74" s="921"/>
      <c r="NIR74" s="921"/>
      <c r="NIS74" s="921"/>
      <c r="NIT74" s="921"/>
      <c r="NIU74" s="921"/>
      <c r="NIV74" s="921"/>
      <c r="NIW74" s="921"/>
      <c r="NIX74" s="921"/>
      <c r="NIY74" s="921"/>
      <c r="NIZ74" s="921"/>
      <c r="NJA74" s="921"/>
      <c r="NJB74" s="921"/>
      <c r="NJC74" s="921"/>
      <c r="NJD74" s="921"/>
      <c r="NJE74" s="921"/>
      <c r="NJF74" s="921"/>
      <c r="NJG74" s="921"/>
      <c r="NJH74" s="921"/>
      <c r="NJI74" s="921"/>
      <c r="NJJ74" s="921"/>
      <c r="NJK74" s="921"/>
      <c r="NJL74" s="921"/>
      <c r="NJM74" s="921"/>
      <c r="NJN74" s="921"/>
      <c r="NJO74" s="921"/>
      <c r="NJP74" s="921"/>
      <c r="NJQ74" s="921"/>
      <c r="NJR74" s="921"/>
      <c r="NJS74" s="921"/>
      <c r="NJT74" s="921"/>
      <c r="NJU74" s="921"/>
      <c r="NJV74" s="921"/>
      <c r="NJW74" s="921"/>
      <c r="NJX74" s="921"/>
      <c r="NJY74" s="921"/>
      <c r="NJZ74" s="921"/>
      <c r="NKA74" s="921"/>
      <c r="NKB74" s="921"/>
      <c r="NKC74" s="921"/>
      <c r="NKD74" s="921"/>
      <c r="NKE74" s="921"/>
      <c r="NKF74" s="921"/>
      <c r="NKG74" s="921"/>
      <c r="NKH74" s="921"/>
      <c r="NKI74" s="921"/>
      <c r="NKJ74" s="921"/>
      <c r="NKK74" s="921"/>
      <c r="NKL74" s="921"/>
      <c r="NKM74" s="921"/>
      <c r="NKN74" s="921"/>
      <c r="NKO74" s="921"/>
      <c r="NKP74" s="921"/>
      <c r="NKQ74" s="921"/>
      <c r="NKR74" s="921"/>
      <c r="NKS74" s="921"/>
      <c r="NKT74" s="921"/>
      <c r="NKU74" s="921"/>
      <c r="NKV74" s="921"/>
      <c r="NKW74" s="921"/>
      <c r="NKX74" s="921"/>
      <c r="NKY74" s="921"/>
      <c r="NKZ74" s="921"/>
      <c r="NLA74" s="921"/>
      <c r="NLB74" s="921"/>
      <c r="NLC74" s="921"/>
      <c r="NLD74" s="921"/>
      <c r="NLE74" s="921"/>
      <c r="NLF74" s="921"/>
      <c r="NLG74" s="921"/>
      <c r="NLH74" s="921"/>
      <c r="NLI74" s="921"/>
      <c r="NLJ74" s="921"/>
      <c r="NLK74" s="921"/>
      <c r="NLL74" s="921"/>
      <c r="NLM74" s="921"/>
      <c r="NLN74" s="921"/>
      <c r="NLO74" s="921"/>
      <c r="NLP74" s="921"/>
      <c r="NLQ74" s="921"/>
      <c r="NLR74" s="921"/>
      <c r="NLS74" s="921"/>
      <c r="NLT74" s="921"/>
      <c r="NLU74" s="921"/>
      <c r="NLV74" s="921"/>
      <c r="NLW74" s="921"/>
      <c r="NLX74" s="921"/>
      <c r="NLY74" s="921"/>
      <c r="NLZ74" s="921"/>
      <c r="NMA74" s="921"/>
      <c r="NMB74" s="921"/>
      <c r="NMC74" s="921"/>
      <c r="NMD74" s="921"/>
      <c r="NME74" s="921"/>
      <c r="NMF74" s="921"/>
      <c r="NMG74" s="921"/>
      <c r="NMH74" s="921"/>
      <c r="NMI74" s="921"/>
      <c r="NMJ74" s="921"/>
      <c r="NMK74" s="921"/>
      <c r="NML74" s="921"/>
      <c r="NMM74" s="921"/>
      <c r="NMN74" s="921"/>
      <c r="NMO74" s="921"/>
      <c r="NMP74" s="921"/>
      <c r="NMQ74" s="921"/>
      <c r="NMR74" s="921"/>
      <c r="NMS74" s="921"/>
      <c r="NMT74" s="921"/>
      <c r="NMU74" s="921"/>
      <c r="NMV74" s="921"/>
      <c r="NMW74" s="921"/>
      <c r="NMX74" s="921"/>
      <c r="NMY74" s="921"/>
      <c r="NMZ74" s="921"/>
      <c r="NNA74" s="921"/>
      <c r="NNB74" s="921"/>
      <c r="NNC74" s="921"/>
      <c r="NND74" s="921"/>
      <c r="NNE74" s="921"/>
      <c r="NNF74" s="921"/>
      <c r="NNG74" s="921"/>
      <c r="NNH74" s="921"/>
      <c r="NNI74" s="921"/>
      <c r="NNJ74" s="921"/>
      <c r="NNK74" s="921"/>
      <c r="NNL74" s="921"/>
      <c r="NNM74" s="921"/>
      <c r="NNN74" s="921"/>
      <c r="NNO74" s="921"/>
      <c r="NNP74" s="921"/>
      <c r="NNQ74" s="921"/>
      <c r="NNR74" s="921"/>
      <c r="NNS74" s="921"/>
      <c r="NNT74" s="921"/>
      <c r="NNU74" s="921"/>
      <c r="NNV74" s="921"/>
      <c r="NNW74" s="921"/>
      <c r="NNX74" s="921"/>
      <c r="NNY74" s="921"/>
      <c r="NNZ74" s="921"/>
      <c r="NOA74" s="921"/>
      <c r="NOB74" s="921"/>
      <c r="NOC74" s="921"/>
      <c r="NOD74" s="921"/>
      <c r="NOE74" s="921"/>
      <c r="NOF74" s="921"/>
      <c r="NOG74" s="921"/>
      <c r="NOH74" s="921"/>
      <c r="NOI74" s="921"/>
      <c r="NOJ74" s="921"/>
      <c r="NOK74" s="921"/>
      <c r="NOL74" s="921"/>
      <c r="NOM74" s="921"/>
      <c r="NON74" s="921"/>
      <c r="NOO74" s="921"/>
      <c r="NOP74" s="921"/>
      <c r="NOQ74" s="921"/>
      <c r="NOR74" s="921"/>
      <c r="NOS74" s="921"/>
      <c r="NOT74" s="921"/>
      <c r="NOU74" s="921"/>
      <c r="NOV74" s="921"/>
      <c r="NOW74" s="921"/>
      <c r="NOX74" s="921"/>
      <c r="NOY74" s="921"/>
      <c r="NOZ74" s="921"/>
      <c r="NPA74" s="921"/>
      <c r="NPB74" s="921"/>
      <c r="NPC74" s="921"/>
      <c r="NPD74" s="921"/>
      <c r="NPE74" s="921"/>
      <c r="NPF74" s="921"/>
      <c r="NPG74" s="921"/>
      <c r="NPH74" s="921"/>
      <c r="NPI74" s="921"/>
      <c r="NPJ74" s="921"/>
      <c r="NPK74" s="921"/>
      <c r="NPL74" s="921"/>
      <c r="NPM74" s="921"/>
      <c r="NPN74" s="921"/>
      <c r="NPO74" s="921"/>
      <c r="NPP74" s="921"/>
      <c r="NPQ74" s="921"/>
      <c r="NPR74" s="921"/>
      <c r="NPS74" s="921"/>
      <c r="NPT74" s="921"/>
      <c r="NPU74" s="921"/>
      <c r="NPV74" s="921"/>
      <c r="NPW74" s="921"/>
      <c r="NPX74" s="921"/>
      <c r="NPY74" s="921"/>
      <c r="NPZ74" s="921"/>
      <c r="NQA74" s="921"/>
      <c r="NQB74" s="921"/>
      <c r="NQC74" s="921"/>
      <c r="NQD74" s="921"/>
      <c r="NQE74" s="921"/>
      <c r="NQF74" s="921"/>
      <c r="NQG74" s="921"/>
      <c r="NQH74" s="921"/>
      <c r="NQI74" s="921"/>
      <c r="NQJ74" s="921"/>
      <c r="NQK74" s="921"/>
      <c r="NQL74" s="921"/>
      <c r="NQM74" s="921"/>
      <c r="NQN74" s="921"/>
      <c r="NQO74" s="921"/>
      <c r="NQP74" s="921"/>
      <c r="NQQ74" s="921"/>
      <c r="NQR74" s="921"/>
      <c r="NQS74" s="921"/>
      <c r="NQT74" s="921"/>
      <c r="NQU74" s="921"/>
      <c r="NQV74" s="921"/>
      <c r="NQW74" s="921"/>
      <c r="NQX74" s="921"/>
      <c r="NQY74" s="921"/>
      <c r="NQZ74" s="921"/>
      <c r="NRA74" s="921"/>
      <c r="NRB74" s="921"/>
      <c r="NRC74" s="921"/>
      <c r="NRD74" s="921"/>
      <c r="NRE74" s="921"/>
      <c r="NRF74" s="921"/>
      <c r="NRG74" s="921"/>
      <c r="NRH74" s="921"/>
      <c r="NRI74" s="921"/>
      <c r="NRJ74" s="921"/>
      <c r="NRK74" s="921"/>
      <c r="NRL74" s="921"/>
      <c r="NRM74" s="921"/>
      <c r="NRN74" s="921"/>
      <c r="NRO74" s="921"/>
      <c r="NRP74" s="921"/>
      <c r="NRQ74" s="921"/>
      <c r="NRR74" s="921"/>
      <c r="NRS74" s="921"/>
      <c r="NRT74" s="921"/>
      <c r="NRU74" s="921"/>
      <c r="NRV74" s="921"/>
      <c r="NRW74" s="921"/>
      <c r="NRX74" s="921"/>
      <c r="NRY74" s="921"/>
      <c r="NRZ74" s="921"/>
      <c r="NSA74" s="921"/>
      <c r="NSB74" s="921"/>
      <c r="NSC74" s="921"/>
      <c r="NSD74" s="921"/>
      <c r="NSE74" s="921"/>
      <c r="NSF74" s="921"/>
      <c r="NSG74" s="921"/>
      <c r="NSH74" s="921"/>
      <c r="NSI74" s="921"/>
      <c r="NSJ74" s="921"/>
      <c r="NSK74" s="921"/>
      <c r="NSL74" s="921"/>
      <c r="NSM74" s="921"/>
      <c r="NSN74" s="921"/>
      <c r="NSO74" s="921"/>
      <c r="NSP74" s="921"/>
      <c r="NSQ74" s="921"/>
      <c r="NSR74" s="921"/>
      <c r="NSS74" s="921"/>
      <c r="NST74" s="921"/>
      <c r="NSU74" s="921"/>
      <c r="NSV74" s="921"/>
      <c r="NSW74" s="921"/>
      <c r="NSX74" s="921"/>
      <c r="NSY74" s="921"/>
      <c r="NSZ74" s="921"/>
      <c r="NTA74" s="921"/>
      <c r="NTB74" s="921"/>
      <c r="NTC74" s="921"/>
      <c r="NTD74" s="921"/>
      <c r="NTE74" s="921"/>
      <c r="NTF74" s="921"/>
      <c r="NTG74" s="921"/>
      <c r="NTH74" s="921"/>
      <c r="NTI74" s="921"/>
      <c r="NTJ74" s="921"/>
      <c r="NTK74" s="921"/>
      <c r="NTL74" s="921"/>
      <c r="NTM74" s="921"/>
      <c r="NTN74" s="921"/>
      <c r="NTO74" s="921"/>
      <c r="NTP74" s="921"/>
      <c r="NTQ74" s="921"/>
      <c r="NTR74" s="921"/>
      <c r="NTS74" s="921"/>
      <c r="NTT74" s="921"/>
      <c r="NTU74" s="921"/>
      <c r="NTV74" s="921"/>
      <c r="NTW74" s="921"/>
      <c r="NTX74" s="921"/>
      <c r="NTY74" s="921"/>
      <c r="NTZ74" s="921"/>
      <c r="NUA74" s="921"/>
      <c r="NUB74" s="921"/>
      <c r="NUC74" s="921"/>
      <c r="NUD74" s="921"/>
      <c r="NUE74" s="921"/>
      <c r="NUF74" s="921"/>
      <c r="NUG74" s="921"/>
      <c r="NUH74" s="921"/>
      <c r="NUI74" s="921"/>
      <c r="NUJ74" s="921"/>
      <c r="NUK74" s="921"/>
      <c r="NUL74" s="921"/>
      <c r="NUM74" s="921"/>
      <c r="NUN74" s="921"/>
      <c r="NUO74" s="921"/>
      <c r="NUP74" s="921"/>
      <c r="NUQ74" s="921"/>
      <c r="NUR74" s="921"/>
      <c r="NUS74" s="921"/>
      <c r="NUT74" s="921"/>
      <c r="NUU74" s="921"/>
      <c r="NUV74" s="921"/>
      <c r="NUW74" s="921"/>
      <c r="NUX74" s="921"/>
      <c r="NUY74" s="921"/>
      <c r="NUZ74" s="921"/>
      <c r="NVA74" s="921"/>
      <c r="NVB74" s="921"/>
      <c r="NVC74" s="921"/>
      <c r="NVD74" s="921"/>
      <c r="NVE74" s="921"/>
      <c r="NVF74" s="921"/>
      <c r="NVG74" s="921"/>
      <c r="NVH74" s="921"/>
      <c r="NVI74" s="921"/>
      <c r="NVJ74" s="921"/>
      <c r="NVK74" s="921"/>
      <c r="NVL74" s="921"/>
      <c r="NVM74" s="921"/>
      <c r="NVN74" s="921"/>
      <c r="NVO74" s="921"/>
      <c r="NVP74" s="921"/>
      <c r="NVQ74" s="921"/>
      <c r="NVR74" s="921"/>
      <c r="NVS74" s="921"/>
      <c r="NVT74" s="921"/>
      <c r="NVU74" s="921"/>
      <c r="NVV74" s="921"/>
      <c r="NVW74" s="921"/>
      <c r="NVX74" s="921"/>
      <c r="NVY74" s="921"/>
      <c r="NVZ74" s="921"/>
      <c r="NWA74" s="921"/>
      <c r="NWB74" s="921"/>
      <c r="NWC74" s="921"/>
      <c r="NWD74" s="921"/>
      <c r="NWE74" s="921"/>
      <c r="NWF74" s="921"/>
      <c r="NWG74" s="921"/>
      <c r="NWH74" s="921"/>
      <c r="NWI74" s="921"/>
      <c r="NWJ74" s="921"/>
      <c r="NWK74" s="921"/>
      <c r="NWL74" s="921"/>
      <c r="NWM74" s="921"/>
      <c r="NWN74" s="921"/>
      <c r="NWO74" s="921"/>
      <c r="NWP74" s="921"/>
      <c r="NWQ74" s="921"/>
      <c r="NWR74" s="921"/>
      <c r="NWS74" s="921"/>
      <c r="NWT74" s="921"/>
      <c r="NWU74" s="921"/>
      <c r="NWV74" s="921"/>
      <c r="NWW74" s="921"/>
      <c r="NWX74" s="921"/>
      <c r="NWY74" s="921"/>
      <c r="NWZ74" s="921"/>
      <c r="NXA74" s="921"/>
      <c r="NXB74" s="921"/>
      <c r="NXC74" s="921"/>
      <c r="NXD74" s="921"/>
      <c r="NXE74" s="921"/>
      <c r="NXF74" s="921"/>
      <c r="NXG74" s="921"/>
      <c r="NXH74" s="921"/>
      <c r="NXI74" s="921"/>
      <c r="NXJ74" s="921"/>
      <c r="NXK74" s="921"/>
      <c r="NXL74" s="921"/>
      <c r="NXM74" s="921"/>
      <c r="NXN74" s="921"/>
      <c r="NXO74" s="921"/>
      <c r="NXP74" s="921"/>
      <c r="NXQ74" s="921"/>
      <c r="NXR74" s="921"/>
      <c r="NXS74" s="921"/>
      <c r="NXT74" s="921"/>
      <c r="NXU74" s="921"/>
      <c r="NXV74" s="921"/>
      <c r="NXW74" s="921"/>
      <c r="NXX74" s="921"/>
      <c r="NXY74" s="921"/>
      <c r="NXZ74" s="921"/>
      <c r="NYA74" s="921"/>
      <c r="NYB74" s="921"/>
      <c r="NYC74" s="921"/>
      <c r="NYD74" s="921"/>
      <c r="NYE74" s="921"/>
      <c r="NYF74" s="921"/>
      <c r="NYG74" s="921"/>
      <c r="NYH74" s="921"/>
      <c r="NYI74" s="921"/>
      <c r="NYJ74" s="921"/>
      <c r="NYK74" s="921"/>
      <c r="NYL74" s="921"/>
      <c r="NYM74" s="921"/>
      <c r="NYN74" s="921"/>
      <c r="NYO74" s="921"/>
      <c r="NYP74" s="921"/>
      <c r="NYQ74" s="921"/>
      <c r="NYR74" s="921"/>
      <c r="NYS74" s="921"/>
      <c r="NYT74" s="921"/>
      <c r="NYU74" s="921"/>
      <c r="NYV74" s="921"/>
      <c r="NYW74" s="921"/>
      <c r="NYX74" s="921"/>
      <c r="NYY74" s="921"/>
      <c r="NYZ74" s="921"/>
      <c r="NZA74" s="921"/>
      <c r="NZB74" s="921"/>
      <c r="NZC74" s="921"/>
      <c r="NZD74" s="921"/>
      <c r="NZE74" s="921"/>
      <c r="NZF74" s="921"/>
      <c r="NZG74" s="921"/>
      <c r="NZH74" s="921"/>
      <c r="NZI74" s="921"/>
      <c r="NZJ74" s="921"/>
      <c r="NZK74" s="921"/>
      <c r="NZL74" s="921"/>
      <c r="NZM74" s="921"/>
      <c r="NZN74" s="921"/>
      <c r="NZO74" s="921"/>
      <c r="NZP74" s="921"/>
      <c r="NZQ74" s="921"/>
      <c r="NZR74" s="921"/>
      <c r="NZS74" s="921"/>
      <c r="NZT74" s="921"/>
      <c r="NZU74" s="921"/>
      <c r="NZV74" s="921"/>
      <c r="NZW74" s="921"/>
      <c r="NZX74" s="921"/>
      <c r="NZY74" s="921"/>
      <c r="NZZ74" s="921"/>
      <c r="OAA74" s="921"/>
      <c r="OAB74" s="921"/>
      <c r="OAC74" s="921"/>
      <c r="OAD74" s="921"/>
      <c r="OAE74" s="921"/>
      <c r="OAF74" s="921"/>
      <c r="OAG74" s="921"/>
      <c r="OAH74" s="921"/>
      <c r="OAI74" s="921"/>
      <c r="OAJ74" s="921"/>
      <c r="OAK74" s="921"/>
      <c r="OAL74" s="921"/>
      <c r="OAM74" s="921"/>
      <c r="OAN74" s="921"/>
      <c r="OAO74" s="921"/>
      <c r="OAP74" s="921"/>
      <c r="OAQ74" s="921"/>
      <c r="OAR74" s="921"/>
      <c r="OAS74" s="921"/>
      <c r="OAT74" s="921"/>
      <c r="OAU74" s="921"/>
      <c r="OAV74" s="921"/>
      <c r="OAW74" s="921"/>
      <c r="OAX74" s="921"/>
      <c r="OAY74" s="921"/>
      <c r="OAZ74" s="921"/>
      <c r="OBA74" s="921"/>
      <c r="OBB74" s="921"/>
      <c r="OBC74" s="921"/>
      <c r="OBD74" s="921"/>
      <c r="OBE74" s="921"/>
      <c r="OBF74" s="921"/>
      <c r="OBG74" s="921"/>
      <c r="OBH74" s="921"/>
      <c r="OBI74" s="921"/>
      <c r="OBJ74" s="921"/>
      <c r="OBK74" s="921"/>
      <c r="OBL74" s="921"/>
      <c r="OBM74" s="921"/>
      <c r="OBN74" s="921"/>
      <c r="OBO74" s="921"/>
      <c r="OBP74" s="921"/>
      <c r="OBQ74" s="921"/>
      <c r="OBR74" s="921"/>
      <c r="OBS74" s="921"/>
      <c r="OBT74" s="921"/>
      <c r="OBU74" s="921"/>
      <c r="OBV74" s="921"/>
      <c r="OBW74" s="921"/>
      <c r="OBX74" s="921"/>
      <c r="OBY74" s="921"/>
      <c r="OBZ74" s="921"/>
      <c r="OCA74" s="921"/>
      <c r="OCB74" s="921"/>
      <c r="OCC74" s="921"/>
      <c r="OCD74" s="921"/>
      <c r="OCE74" s="921"/>
      <c r="OCF74" s="921"/>
      <c r="OCG74" s="921"/>
      <c r="OCH74" s="921"/>
      <c r="OCI74" s="921"/>
      <c r="OCJ74" s="921"/>
      <c r="OCK74" s="921"/>
      <c r="OCL74" s="921"/>
      <c r="OCM74" s="921"/>
      <c r="OCN74" s="921"/>
      <c r="OCO74" s="921"/>
      <c r="OCP74" s="921"/>
      <c r="OCQ74" s="921"/>
      <c r="OCR74" s="921"/>
      <c r="OCS74" s="921"/>
      <c r="OCT74" s="921"/>
      <c r="OCU74" s="921"/>
      <c r="OCV74" s="921"/>
      <c r="OCW74" s="921"/>
      <c r="OCX74" s="921"/>
      <c r="OCY74" s="921"/>
      <c r="OCZ74" s="921"/>
      <c r="ODA74" s="921"/>
      <c r="ODB74" s="921"/>
      <c r="ODC74" s="921"/>
      <c r="ODD74" s="921"/>
      <c r="ODE74" s="921"/>
      <c r="ODF74" s="921"/>
      <c r="ODG74" s="921"/>
      <c r="ODH74" s="921"/>
      <c r="ODI74" s="921"/>
      <c r="ODJ74" s="921"/>
      <c r="ODK74" s="921"/>
      <c r="ODL74" s="921"/>
      <c r="ODM74" s="921"/>
      <c r="ODN74" s="921"/>
      <c r="ODO74" s="921"/>
      <c r="ODP74" s="921"/>
      <c r="ODQ74" s="921"/>
      <c r="ODR74" s="921"/>
      <c r="ODS74" s="921"/>
      <c r="ODT74" s="921"/>
      <c r="ODU74" s="921"/>
      <c r="ODV74" s="921"/>
      <c r="ODW74" s="921"/>
      <c r="ODX74" s="921"/>
      <c r="ODY74" s="921"/>
      <c r="ODZ74" s="921"/>
      <c r="OEA74" s="921"/>
      <c r="OEB74" s="921"/>
      <c r="OEC74" s="921"/>
      <c r="OED74" s="921"/>
      <c r="OEE74" s="921"/>
      <c r="OEF74" s="921"/>
      <c r="OEG74" s="921"/>
      <c r="OEH74" s="921"/>
      <c r="OEI74" s="921"/>
      <c r="OEJ74" s="921"/>
      <c r="OEK74" s="921"/>
      <c r="OEL74" s="921"/>
      <c r="OEM74" s="921"/>
      <c r="OEN74" s="921"/>
      <c r="OEO74" s="921"/>
      <c r="OEP74" s="921"/>
      <c r="OEQ74" s="921"/>
      <c r="OER74" s="921"/>
      <c r="OES74" s="921"/>
      <c r="OET74" s="921"/>
      <c r="OEU74" s="921"/>
      <c r="OEV74" s="921"/>
      <c r="OEW74" s="921"/>
      <c r="OEX74" s="921"/>
      <c r="OEY74" s="921"/>
      <c r="OEZ74" s="921"/>
      <c r="OFA74" s="921"/>
      <c r="OFB74" s="921"/>
      <c r="OFC74" s="921"/>
      <c r="OFD74" s="921"/>
      <c r="OFE74" s="921"/>
      <c r="OFF74" s="921"/>
      <c r="OFG74" s="921"/>
      <c r="OFH74" s="921"/>
      <c r="OFI74" s="921"/>
      <c r="OFJ74" s="921"/>
      <c r="OFK74" s="921"/>
      <c r="OFL74" s="921"/>
      <c r="OFM74" s="921"/>
      <c r="OFN74" s="921"/>
      <c r="OFO74" s="921"/>
      <c r="OFP74" s="921"/>
      <c r="OFQ74" s="921"/>
      <c r="OFR74" s="921"/>
      <c r="OFS74" s="921"/>
      <c r="OFT74" s="921"/>
      <c r="OFU74" s="921"/>
      <c r="OFV74" s="921"/>
      <c r="OFW74" s="921"/>
      <c r="OFX74" s="921"/>
      <c r="OFY74" s="921"/>
      <c r="OFZ74" s="921"/>
      <c r="OGA74" s="921"/>
      <c r="OGB74" s="921"/>
      <c r="OGC74" s="921"/>
      <c r="OGD74" s="921"/>
      <c r="OGE74" s="921"/>
      <c r="OGF74" s="921"/>
      <c r="OGG74" s="921"/>
      <c r="OGH74" s="921"/>
      <c r="OGI74" s="921"/>
      <c r="OGJ74" s="921"/>
      <c r="OGK74" s="921"/>
      <c r="OGL74" s="921"/>
      <c r="OGM74" s="921"/>
      <c r="OGN74" s="921"/>
      <c r="OGO74" s="921"/>
      <c r="OGP74" s="921"/>
      <c r="OGQ74" s="921"/>
      <c r="OGR74" s="921"/>
      <c r="OGS74" s="921"/>
      <c r="OGT74" s="921"/>
      <c r="OGU74" s="921"/>
      <c r="OGV74" s="921"/>
      <c r="OGW74" s="921"/>
      <c r="OGX74" s="921"/>
      <c r="OGY74" s="921"/>
      <c r="OGZ74" s="921"/>
      <c r="OHA74" s="921"/>
      <c r="OHB74" s="921"/>
      <c r="OHC74" s="921"/>
      <c r="OHD74" s="921"/>
      <c r="OHE74" s="921"/>
      <c r="OHF74" s="921"/>
      <c r="OHG74" s="921"/>
      <c r="OHH74" s="921"/>
      <c r="OHI74" s="921"/>
      <c r="OHJ74" s="921"/>
      <c r="OHK74" s="921"/>
      <c r="OHL74" s="921"/>
      <c r="OHM74" s="921"/>
      <c r="OHN74" s="921"/>
      <c r="OHO74" s="921"/>
      <c r="OHP74" s="921"/>
      <c r="OHQ74" s="921"/>
      <c r="OHR74" s="921"/>
      <c r="OHS74" s="921"/>
      <c r="OHT74" s="921"/>
      <c r="OHU74" s="921"/>
      <c r="OHV74" s="921"/>
      <c r="OHW74" s="921"/>
      <c r="OHX74" s="921"/>
      <c r="OHY74" s="921"/>
      <c r="OHZ74" s="921"/>
      <c r="OIA74" s="921"/>
      <c r="OIB74" s="921"/>
      <c r="OIC74" s="921"/>
      <c r="OID74" s="921"/>
      <c r="OIE74" s="921"/>
      <c r="OIF74" s="921"/>
      <c r="OIG74" s="921"/>
      <c r="OIH74" s="921"/>
      <c r="OII74" s="921"/>
      <c r="OIJ74" s="921"/>
      <c r="OIK74" s="921"/>
      <c r="OIL74" s="921"/>
      <c r="OIM74" s="921"/>
      <c r="OIN74" s="921"/>
      <c r="OIO74" s="921"/>
      <c r="OIP74" s="921"/>
      <c r="OIQ74" s="921"/>
      <c r="OIR74" s="921"/>
      <c r="OIS74" s="921"/>
      <c r="OIT74" s="921"/>
      <c r="OIU74" s="921"/>
      <c r="OIV74" s="921"/>
      <c r="OIW74" s="921"/>
      <c r="OIX74" s="921"/>
      <c r="OIY74" s="921"/>
      <c r="OIZ74" s="921"/>
      <c r="OJA74" s="921"/>
      <c r="OJB74" s="921"/>
      <c r="OJC74" s="921"/>
      <c r="OJD74" s="921"/>
      <c r="OJE74" s="921"/>
      <c r="OJF74" s="921"/>
      <c r="OJG74" s="921"/>
      <c r="OJH74" s="921"/>
      <c r="OJI74" s="921"/>
      <c r="OJJ74" s="921"/>
      <c r="OJK74" s="921"/>
      <c r="OJL74" s="921"/>
      <c r="OJM74" s="921"/>
      <c r="OJN74" s="921"/>
      <c r="OJO74" s="921"/>
      <c r="OJP74" s="921"/>
      <c r="OJQ74" s="921"/>
      <c r="OJR74" s="921"/>
      <c r="OJS74" s="921"/>
      <c r="OJT74" s="921"/>
      <c r="OJU74" s="921"/>
      <c r="OJV74" s="921"/>
      <c r="OJW74" s="921"/>
      <c r="OJX74" s="921"/>
      <c r="OJY74" s="921"/>
      <c r="OJZ74" s="921"/>
      <c r="OKA74" s="921"/>
      <c r="OKB74" s="921"/>
      <c r="OKC74" s="921"/>
      <c r="OKD74" s="921"/>
      <c r="OKE74" s="921"/>
      <c r="OKF74" s="921"/>
      <c r="OKG74" s="921"/>
      <c r="OKH74" s="921"/>
      <c r="OKI74" s="921"/>
      <c r="OKJ74" s="921"/>
      <c r="OKK74" s="921"/>
      <c r="OKL74" s="921"/>
      <c r="OKM74" s="921"/>
      <c r="OKN74" s="921"/>
      <c r="OKO74" s="921"/>
      <c r="OKP74" s="921"/>
      <c r="OKQ74" s="921"/>
      <c r="OKR74" s="921"/>
      <c r="OKS74" s="921"/>
      <c r="OKT74" s="921"/>
      <c r="OKU74" s="921"/>
      <c r="OKV74" s="921"/>
      <c r="OKW74" s="921"/>
      <c r="OKX74" s="921"/>
      <c r="OKY74" s="921"/>
      <c r="OKZ74" s="921"/>
      <c r="OLA74" s="921"/>
      <c r="OLB74" s="921"/>
      <c r="OLC74" s="921"/>
      <c r="OLD74" s="921"/>
      <c r="OLE74" s="921"/>
      <c r="OLF74" s="921"/>
      <c r="OLG74" s="921"/>
      <c r="OLH74" s="921"/>
      <c r="OLI74" s="921"/>
      <c r="OLJ74" s="921"/>
      <c r="OLK74" s="921"/>
      <c r="OLL74" s="921"/>
      <c r="OLM74" s="921"/>
      <c r="OLN74" s="921"/>
      <c r="OLO74" s="921"/>
      <c r="OLP74" s="921"/>
      <c r="OLQ74" s="921"/>
      <c r="OLR74" s="921"/>
      <c r="OLS74" s="921"/>
      <c r="OLT74" s="921"/>
      <c r="OLU74" s="921"/>
      <c r="OLV74" s="921"/>
      <c r="OLW74" s="921"/>
      <c r="OLX74" s="921"/>
      <c r="OLY74" s="921"/>
      <c r="OLZ74" s="921"/>
      <c r="OMA74" s="921"/>
      <c r="OMB74" s="921"/>
      <c r="OMC74" s="921"/>
      <c r="OMD74" s="921"/>
      <c r="OME74" s="921"/>
      <c r="OMF74" s="921"/>
      <c r="OMG74" s="921"/>
      <c r="OMH74" s="921"/>
      <c r="OMI74" s="921"/>
      <c r="OMJ74" s="921"/>
      <c r="OMK74" s="921"/>
      <c r="OML74" s="921"/>
      <c r="OMM74" s="921"/>
      <c r="OMN74" s="921"/>
      <c r="OMO74" s="921"/>
      <c r="OMP74" s="921"/>
      <c r="OMQ74" s="921"/>
      <c r="OMR74" s="921"/>
      <c r="OMS74" s="921"/>
      <c r="OMT74" s="921"/>
      <c r="OMU74" s="921"/>
      <c r="OMV74" s="921"/>
      <c r="OMW74" s="921"/>
      <c r="OMX74" s="921"/>
      <c r="OMY74" s="921"/>
      <c r="OMZ74" s="921"/>
      <c r="ONA74" s="921"/>
      <c r="ONB74" s="921"/>
      <c r="ONC74" s="921"/>
      <c r="OND74" s="921"/>
      <c r="ONE74" s="921"/>
      <c r="ONF74" s="921"/>
      <c r="ONG74" s="921"/>
      <c r="ONH74" s="921"/>
      <c r="ONI74" s="921"/>
      <c r="ONJ74" s="921"/>
      <c r="ONK74" s="921"/>
      <c r="ONL74" s="921"/>
      <c r="ONM74" s="921"/>
      <c r="ONN74" s="921"/>
      <c r="ONO74" s="921"/>
      <c r="ONP74" s="921"/>
      <c r="ONQ74" s="921"/>
      <c r="ONR74" s="921"/>
      <c r="ONS74" s="921"/>
      <c r="ONT74" s="921"/>
      <c r="ONU74" s="921"/>
      <c r="ONV74" s="921"/>
      <c r="ONW74" s="921"/>
      <c r="ONX74" s="921"/>
      <c r="ONY74" s="921"/>
      <c r="ONZ74" s="921"/>
      <c r="OOA74" s="921"/>
      <c r="OOB74" s="921"/>
      <c r="OOC74" s="921"/>
      <c r="OOD74" s="921"/>
      <c r="OOE74" s="921"/>
      <c r="OOF74" s="921"/>
      <c r="OOG74" s="921"/>
      <c r="OOH74" s="921"/>
      <c r="OOI74" s="921"/>
      <c r="OOJ74" s="921"/>
      <c r="OOK74" s="921"/>
      <c r="OOL74" s="921"/>
      <c r="OOM74" s="921"/>
      <c r="OON74" s="921"/>
      <c r="OOO74" s="921"/>
      <c r="OOP74" s="921"/>
      <c r="OOQ74" s="921"/>
      <c r="OOR74" s="921"/>
      <c r="OOS74" s="921"/>
      <c r="OOT74" s="921"/>
      <c r="OOU74" s="921"/>
      <c r="OOV74" s="921"/>
      <c r="OOW74" s="921"/>
      <c r="OOX74" s="921"/>
      <c r="OOY74" s="921"/>
      <c r="OOZ74" s="921"/>
      <c r="OPA74" s="921"/>
      <c r="OPB74" s="921"/>
      <c r="OPC74" s="921"/>
      <c r="OPD74" s="921"/>
      <c r="OPE74" s="921"/>
      <c r="OPF74" s="921"/>
      <c r="OPG74" s="921"/>
      <c r="OPH74" s="921"/>
      <c r="OPI74" s="921"/>
      <c r="OPJ74" s="921"/>
      <c r="OPK74" s="921"/>
      <c r="OPL74" s="921"/>
      <c r="OPM74" s="921"/>
      <c r="OPN74" s="921"/>
      <c r="OPO74" s="921"/>
      <c r="OPP74" s="921"/>
      <c r="OPQ74" s="921"/>
      <c r="OPR74" s="921"/>
      <c r="OPS74" s="921"/>
      <c r="OPT74" s="921"/>
      <c r="OPU74" s="921"/>
      <c r="OPV74" s="921"/>
      <c r="OPW74" s="921"/>
      <c r="OPX74" s="921"/>
      <c r="OPY74" s="921"/>
      <c r="OPZ74" s="921"/>
      <c r="OQA74" s="921"/>
      <c r="OQB74" s="921"/>
      <c r="OQC74" s="921"/>
      <c r="OQD74" s="921"/>
      <c r="OQE74" s="921"/>
      <c r="OQF74" s="921"/>
      <c r="OQG74" s="921"/>
      <c r="OQH74" s="921"/>
      <c r="OQI74" s="921"/>
      <c r="OQJ74" s="921"/>
      <c r="OQK74" s="921"/>
      <c r="OQL74" s="921"/>
      <c r="OQM74" s="921"/>
      <c r="OQN74" s="921"/>
      <c r="OQO74" s="921"/>
      <c r="OQP74" s="921"/>
      <c r="OQQ74" s="921"/>
      <c r="OQR74" s="921"/>
      <c r="OQS74" s="921"/>
      <c r="OQT74" s="921"/>
      <c r="OQU74" s="921"/>
      <c r="OQV74" s="921"/>
      <c r="OQW74" s="921"/>
      <c r="OQX74" s="921"/>
      <c r="OQY74" s="921"/>
      <c r="OQZ74" s="921"/>
      <c r="ORA74" s="921"/>
      <c r="ORB74" s="921"/>
      <c r="ORC74" s="921"/>
      <c r="ORD74" s="921"/>
      <c r="ORE74" s="921"/>
      <c r="ORF74" s="921"/>
      <c r="ORG74" s="921"/>
      <c r="ORH74" s="921"/>
      <c r="ORI74" s="921"/>
      <c r="ORJ74" s="921"/>
      <c r="ORK74" s="921"/>
      <c r="ORL74" s="921"/>
      <c r="ORM74" s="921"/>
      <c r="ORN74" s="921"/>
      <c r="ORO74" s="921"/>
      <c r="ORP74" s="921"/>
      <c r="ORQ74" s="921"/>
      <c r="ORR74" s="921"/>
      <c r="ORS74" s="921"/>
      <c r="ORT74" s="921"/>
      <c r="ORU74" s="921"/>
      <c r="ORV74" s="921"/>
      <c r="ORW74" s="921"/>
      <c r="ORX74" s="921"/>
      <c r="ORY74" s="921"/>
      <c r="ORZ74" s="921"/>
      <c r="OSA74" s="921"/>
      <c r="OSB74" s="921"/>
      <c r="OSC74" s="921"/>
      <c r="OSD74" s="921"/>
      <c r="OSE74" s="921"/>
      <c r="OSF74" s="921"/>
      <c r="OSG74" s="921"/>
      <c r="OSH74" s="921"/>
      <c r="OSI74" s="921"/>
      <c r="OSJ74" s="921"/>
      <c r="OSK74" s="921"/>
      <c r="OSL74" s="921"/>
      <c r="OSM74" s="921"/>
      <c r="OSN74" s="921"/>
      <c r="OSO74" s="921"/>
      <c r="OSP74" s="921"/>
      <c r="OSQ74" s="921"/>
      <c r="OSR74" s="921"/>
      <c r="OSS74" s="921"/>
      <c r="OST74" s="921"/>
      <c r="OSU74" s="921"/>
      <c r="OSV74" s="921"/>
      <c r="OSW74" s="921"/>
      <c r="OSX74" s="921"/>
      <c r="OSY74" s="921"/>
      <c r="OSZ74" s="921"/>
      <c r="OTA74" s="921"/>
      <c r="OTB74" s="921"/>
      <c r="OTC74" s="921"/>
      <c r="OTD74" s="921"/>
      <c r="OTE74" s="921"/>
      <c r="OTF74" s="921"/>
      <c r="OTG74" s="921"/>
      <c r="OTH74" s="921"/>
      <c r="OTI74" s="921"/>
      <c r="OTJ74" s="921"/>
      <c r="OTK74" s="921"/>
      <c r="OTL74" s="921"/>
      <c r="OTM74" s="921"/>
      <c r="OTN74" s="921"/>
      <c r="OTO74" s="921"/>
      <c r="OTP74" s="921"/>
      <c r="OTQ74" s="921"/>
      <c r="OTR74" s="921"/>
      <c r="OTS74" s="921"/>
      <c r="OTT74" s="921"/>
      <c r="OTU74" s="921"/>
      <c r="OTV74" s="921"/>
      <c r="OTW74" s="921"/>
      <c r="OTX74" s="921"/>
      <c r="OTY74" s="921"/>
      <c r="OTZ74" s="921"/>
      <c r="OUA74" s="921"/>
      <c r="OUB74" s="921"/>
      <c r="OUC74" s="921"/>
      <c r="OUD74" s="921"/>
      <c r="OUE74" s="921"/>
      <c r="OUF74" s="921"/>
      <c r="OUG74" s="921"/>
      <c r="OUH74" s="921"/>
      <c r="OUI74" s="921"/>
      <c r="OUJ74" s="921"/>
      <c r="OUK74" s="921"/>
      <c r="OUL74" s="921"/>
      <c r="OUM74" s="921"/>
      <c r="OUN74" s="921"/>
      <c r="OUO74" s="921"/>
      <c r="OUP74" s="921"/>
      <c r="OUQ74" s="921"/>
      <c r="OUR74" s="921"/>
      <c r="OUS74" s="921"/>
      <c r="OUT74" s="921"/>
      <c r="OUU74" s="921"/>
      <c r="OUV74" s="921"/>
      <c r="OUW74" s="921"/>
      <c r="OUX74" s="921"/>
      <c r="OUY74" s="921"/>
      <c r="OUZ74" s="921"/>
      <c r="OVA74" s="921"/>
      <c r="OVB74" s="921"/>
      <c r="OVC74" s="921"/>
      <c r="OVD74" s="921"/>
      <c r="OVE74" s="921"/>
      <c r="OVF74" s="921"/>
      <c r="OVG74" s="921"/>
      <c r="OVH74" s="921"/>
      <c r="OVI74" s="921"/>
      <c r="OVJ74" s="921"/>
      <c r="OVK74" s="921"/>
      <c r="OVL74" s="921"/>
      <c r="OVM74" s="921"/>
      <c r="OVN74" s="921"/>
      <c r="OVO74" s="921"/>
      <c r="OVP74" s="921"/>
      <c r="OVQ74" s="921"/>
      <c r="OVR74" s="921"/>
      <c r="OVS74" s="921"/>
      <c r="OVT74" s="921"/>
      <c r="OVU74" s="921"/>
      <c r="OVV74" s="921"/>
      <c r="OVW74" s="921"/>
      <c r="OVX74" s="921"/>
      <c r="OVY74" s="921"/>
      <c r="OVZ74" s="921"/>
      <c r="OWA74" s="921"/>
      <c r="OWB74" s="921"/>
      <c r="OWC74" s="921"/>
      <c r="OWD74" s="921"/>
      <c r="OWE74" s="921"/>
      <c r="OWF74" s="921"/>
      <c r="OWG74" s="921"/>
      <c r="OWH74" s="921"/>
      <c r="OWI74" s="921"/>
      <c r="OWJ74" s="921"/>
      <c r="OWK74" s="921"/>
      <c r="OWL74" s="921"/>
      <c r="OWM74" s="921"/>
      <c r="OWN74" s="921"/>
      <c r="OWO74" s="921"/>
      <c r="OWP74" s="921"/>
      <c r="OWQ74" s="921"/>
      <c r="OWR74" s="921"/>
      <c r="OWS74" s="921"/>
      <c r="OWT74" s="921"/>
      <c r="OWU74" s="921"/>
      <c r="OWV74" s="921"/>
      <c r="OWW74" s="921"/>
      <c r="OWX74" s="921"/>
      <c r="OWY74" s="921"/>
      <c r="OWZ74" s="921"/>
      <c r="OXA74" s="921"/>
      <c r="OXB74" s="921"/>
      <c r="OXC74" s="921"/>
      <c r="OXD74" s="921"/>
      <c r="OXE74" s="921"/>
      <c r="OXF74" s="921"/>
      <c r="OXG74" s="921"/>
      <c r="OXH74" s="921"/>
      <c r="OXI74" s="921"/>
      <c r="OXJ74" s="921"/>
      <c r="OXK74" s="921"/>
      <c r="OXL74" s="921"/>
      <c r="OXM74" s="921"/>
      <c r="OXN74" s="921"/>
      <c r="OXO74" s="921"/>
      <c r="OXP74" s="921"/>
      <c r="OXQ74" s="921"/>
      <c r="OXR74" s="921"/>
      <c r="OXS74" s="921"/>
      <c r="OXT74" s="921"/>
      <c r="OXU74" s="921"/>
      <c r="OXV74" s="921"/>
      <c r="OXW74" s="921"/>
      <c r="OXX74" s="921"/>
      <c r="OXY74" s="921"/>
      <c r="OXZ74" s="921"/>
      <c r="OYA74" s="921"/>
      <c r="OYB74" s="921"/>
      <c r="OYC74" s="921"/>
      <c r="OYD74" s="921"/>
      <c r="OYE74" s="921"/>
      <c r="OYF74" s="921"/>
      <c r="OYG74" s="921"/>
      <c r="OYH74" s="921"/>
      <c r="OYI74" s="921"/>
      <c r="OYJ74" s="921"/>
      <c r="OYK74" s="921"/>
      <c r="OYL74" s="921"/>
      <c r="OYM74" s="921"/>
      <c r="OYN74" s="921"/>
      <c r="OYO74" s="921"/>
      <c r="OYP74" s="921"/>
      <c r="OYQ74" s="921"/>
      <c r="OYR74" s="921"/>
      <c r="OYS74" s="921"/>
      <c r="OYT74" s="921"/>
      <c r="OYU74" s="921"/>
      <c r="OYV74" s="921"/>
      <c r="OYW74" s="921"/>
      <c r="OYX74" s="921"/>
      <c r="OYY74" s="921"/>
      <c r="OYZ74" s="921"/>
      <c r="OZA74" s="921"/>
      <c r="OZB74" s="921"/>
      <c r="OZC74" s="921"/>
      <c r="OZD74" s="921"/>
      <c r="OZE74" s="921"/>
      <c r="OZF74" s="921"/>
      <c r="OZG74" s="921"/>
      <c r="OZH74" s="921"/>
      <c r="OZI74" s="921"/>
      <c r="OZJ74" s="921"/>
      <c r="OZK74" s="921"/>
      <c r="OZL74" s="921"/>
      <c r="OZM74" s="921"/>
      <c r="OZN74" s="921"/>
      <c r="OZO74" s="921"/>
      <c r="OZP74" s="921"/>
      <c r="OZQ74" s="921"/>
      <c r="OZR74" s="921"/>
      <c r="OZS74" s="921"/>
      <c r="OZT74" s="921"/>
      <c r="OZU74" s="921"/>
      <c r="OZV74" s="921"/>
      <c r="OZW74" s="921"/>
      <c r="OZX74" s="921"/>
      <c r="OZY74" s="921"/>
      <c r="OZZ74" s="921"/>
      <c r="PAA74" s="921"/>
      <c r="PAB74" s="921"/>
      <c r="PAC74" s="921"/>
      <c r="PAD74" s="921"/>
      <c r="PAE74" s="921"/>
      <c r="PAF74" s="921"/>
      <c r="PAG74" s="921"/>
      <c r="PAH74" s="921"/>
      <c r="PAI74" s="921"/>
      <c r="PAJ74" s="921"/>
      <c r="PAK74" s="921"/>
      <c r="PAL74" s="921"/>
      <c r="PAM74" s="921"/>
      <c r="PAN74" s="921"/>
      <c r="PAO74" s="921"/>
      <c r="PAP74" s="921"/>
      <c r="PAQ74" s="921"/>
      <c r="PAR74" s="921"/>
      <c r="PAS74" s="921"/>
      <c r="PAT74" s="921"/>
      <c r="PAU74" s="921"/>
      <c r="PAV74" s="921"/>
      <c r="PAW74" s="921"/>
      <c r="PAX74" s="921"/>
      <c r="PAY74" s="921"/>
      <c r="PAZ74" s="921"/>
      <c r="PBA74" s="921"/>
      <c r="PBB74" s="921"/>
      <c r="PBC74" s="921"/>
      <c r="PBD74" s="921"/>
      <c r="PBE74" s="921"/>
      <c r="PBF74" s="921"/>
      <c r="PBG74" s="921"/>
      <c r="PBH74" s="921"/>
      <c r="PBI74" s="921"/>
      <c r="PBJ74" s="921"/>
      <c r="PBK74" s="921"/>
      <c r="PBL74" s="921"/>
      <c r="PBM74" s="921"/>
      <c r="PBN74" s="921"/>
      <c r="PBO74" s="921"/>
      <c r="PBP74" s="921"/>
      <c r="PBQ74" s="921"/>
      <c r="PBR74" s="921"/>
      <c r="PBS74" s="921"/>
      <c r="PBT74" s="921"/>
      <c r="PBU74" s="921"/>
      <c r="PBV74" s="921"/>
      <c r="PBW74" s="921"/>
      <c r="PBX74" s="921"/>
      <c r="PBY74" s="921"/>
      <c r="PBZ74" s="921"/>
      <c r="PCA74" s="921"/>
      <c r="PCB74" s="921"/>
      <c r="PCC74" s="921"/>
      <c r="PCD74" s="921"/>
      <c r="PCE74" s="921"/>
      <c r="PCF74" s="921"/>
      <c r="PCG74" s="921"/>
      <c r="PCH74" s="921"/>
      <c r="PCI74" s="921"/>
      <c r="PCJ74" s="921"/>
      <c r="PCK74" s="921"/>
      <c r="PCL74" s="921"/>
      <c r="PCM74" s="921"/>
      <c r="PCN74" s="921"/>
      <c r="PCO74" s="921"/>
      <c r="PCP74" s="921"/>
      <c r="PCQ74" s="921"/>
      <c r="PCR74" s="921"/>
      <c r="PCS74" s="921"/>
      <c r="PCT74" s="921"/>
      <c r="PCU74" s="921"/>
      <c r="PCV74" s="921"/>
      <c r="PCW74" s="921"/>
      <c r="PCX74" s="921"/>
      <c r="PCY74" s="921"/>
      <c r="PCZ74" s="921"/>
      <c r="PDA74" s="921"/>
      <c r="PDB74" s="921"/>
      <c r="PDC74" s="921"/>
      <c r="PDD74" s="921"/>
      <c r="PDE74" s="921"/>
      <c r="PDF74" s="921"/>
      <c r="PDG74" s="921"/>
      <c r="PDH74" s="921"/>
      <c r="PDI74" s="921"/>
      <c r="PDJ74" s="921"/>
      <c r="PDK74" s="921"/>
      <c r="PDL74" s="921"/>
      <c r="PDM74" s="921"/>
      <c r="PDN74" s="921"/>
      <c r="PDO74" s="921"/>
      <c r="PDP74" s="921"/>
      <c r="PDQ74" s="921"/>
      <c r="PDR74" s="921"/>
      <c r="PDS74" s="921"/>
      <c r="PDT74" s="921"/>
      <c r="PDU74" s="921"/>
      <c r="PDV74" s="921"/>
      <c r="PDW74" s="921"/>
      <c r="PDX74" s="921"/>
      <c r="PDY74" s="921"/>
      <c r="PDZ74" s="921"/>
      <c r="PEA74" s="921"/>
      <c r="PEB74" s="921"/>
      <c r="PEC74" s="921"/>
      <c r="PED74" s="921"/>
      <c r="PEE74" s="921"/>
      <c r="PEF74" s="921"/>
      <c r="PEG74" s="921"/>
      <c r="PEH74" s="921"/>
      <c r="PEI74" s="921"/>
      <c r="PEJ74" s="921"/>
      <c r="PEK74" s="921"/>
      <c r="PEL74" s="921"/>
      <c r="PEM74" s="921"/>
      <c r="PEN74" s="921"/>
      <c r="PEO74" s="921"/>
      <c r="PEP74" s="921"/>
      <c r="PEQ74" s="921"/>
      <c r="PER74" s="921"/>
      <c r="PES74" s="921"/>
      <c r="PET74" s="921"/>
      <c r="PEU74" s="921"/>
      <c r="PEV74" s="921"/>
      <c r="PEW74" s="921"/>
      <c r="PEX74" s="921"/>
      <c r="PEY74" s="921"/>
      <c r="PEZ74" s="921"/>
      <c r="PFA74" s="921"/>
      <c r="PFB74" s="921"/>
      <c r="PFC74" s="921"/>
      <c r="PFD74" s="921"/>
      <c r="PFE74" s="921"/>
      <c r="PFF74" s="921"/>
      <c r="PFG74" s="921"/>
      <c r="PFH74" s="921"/>
      <c r="PFI74" s="921"/>
      <c r="PFJ74" s="921"/>
      <c r="PFK74" s="921"/>
      <c r="PFL74" s="921"/>
      <c r="PFM74" s="921"/>
      <c r="PFN74" s="921"/>
      <c r="PFO74" s="921"/>
      <c r="PFP74" s="921"/>
      <c r="PFQ74" s="921"/>
      <c r="PFR74" s="921"/>
      <c r="PFS74" s="921"/>
      <c r="PFT74" s="921"/>
      <c r="PFU74" s="921"/>
      <c r="PFV74" s="921"/>
      <c r="PFW74" s="921"/>
      <c r="PFX74" s="921"/>
      <c r="PFY74" s="921"/>
      <c r="PFZ74" s="921"/>
      <c r="PGA74" s="921"/>
      <c r="PGB74" s="921"/>
      <c r="PGC74" s="921"/>
      <c r="PGD74" s="921"/>
      <c r="PGE74" s="921"/>
      <c r="PGF74" s="921"/>
      <c r="PGG74" s="921"/>
      <c r="PGH74" s="921"/>
      <c r="PGI74" s="921"/>
      <c r="PGJ74" s="921"/>
      <c r="PGK74" s="921"/>
      <c r="PGL74" s="921"/>
      <c r="PGM74" s="921"/>
      <c r="PGN74" s="921"/>
      <c r="PGO74" s="921"/>
      <c r="PGP74" s="921"/>
      <c r="PGQ74" s="921"/>
      <c r="PGR74" s="921"/>
      <c r="PGS74" s="921"/>
      <c r="PGT74" s="921"/>
      <c r="PGU74" s="921"/>
      <c r="PGV74" s="921"/>
      <c r="PGW74" s="921"/>
      <c r="PGX74" s="921"/>
      <c r="PGY74" s="921"/>
      <c r="PGZ74" s="921"/>
      <c r="PHA74" s="921"/>
      <c r="PHB74" s="921"/>
      <c r="PHC74" s="921"/>
      <c r="PHD74" s="921"/>
      <c r="PHE74" s="921"/>
      <c r="PHF74" s="921"/>
      <c r="PHG74" s="921"/>
      <c r="PHH74" s="921"/>
      <c r="PHI74" s="921"/>
      <c r="PHJ74" s="921"/>
      <c r="PHK74" s="921"/>
      <c r="PHL74" s="921"/>
      <c r="PHM74" s="921"/>
      <c r="PHN74" s="921"/>
      <c r="PHO74" s="921"/>
      <c r="PHP74" s="921"/>
      <c r="PHQ74" s="921"/>
      <c r="PHR74" s="921"/>
      <c r="PHS74" s="921"/>
      <c r="PHT74" s="921"/>
      <c r="PHU74" s="921"/>
      <c r="PHV74" s="921"/>
      <c r="PHW74" s="921"/>
      <c r="PHX74" s="921"/>
      <c r="PHY74" s="921"/>
      <c r="PHZ74" s="921"/>
      <c r="PIA74" s="921"/>
      <c r="PIB74" s="921"/>
      <c r="PIC74" s="921"/>
      <c r="PID74" s="921"/>
      <c r="PIE74" s="921"/>
      <c r="PIF74" s="921"/>
      <c r="PIG74" s="921"/>
      <c r="PIH74" s="921"/>
      <c r="PII74" s="921"/>
      <c r="PIJ74" s="921"/>
      <c r="PIK74" s="921"/>
      <c r="PIL74" s="921"/>
      <c r="PIM74" s="921"/>
      <c r="PIN74" s="921"/>
      <c r="PIO74" s="921"/>
      <c r="PIP74" s="921"/>
      <c r="PIQ74" s="921"/>
      <c r="PIR74" s="921"/>
      <c r="PIS74" s="921"/>
      <c r="PIT74" s="921"/>
      <c r="PIU74" s="921"/>
      <c r="PIV74" s="921"/>
      <c r="PIW74" s="921"/>
      <c r="PIX74" s="921"/>
      <c r="PIY74" s="921"/>
      <c r="PIZ74" s="921"/>
      <c r="PJA74" s="921"/>
      <c r="PJB74" s="921"/>
      <c r="PJC74" s="921"/>
      <c r="PJD74" s="921"/>
      <c r="PJE74" s="921"/>
      <c r="PJF74" s="921"/>
      <c r="PJG74" s="921"/>
      <c r="PJH74" s="921"/>
      <c r="PJI74" s="921"/>
      <c r="PJJ74" s="921"/>
      <c r="PJK74" s="921"/>
      <c r="PJL74" s="921"/>
      <c r="PJM74" s="921"/>
      <c r="PJN74" s="921"/>
      <c r="PJO74" s="921"/>
      <c r="PJP74" s="921"/>
      <c r="PJQ74" s="921"/>
      <c r="PJR74" s="921"/>
      <c r="PJS74" s="921"/>
      <c r="PJT74" s="921"/>
      <c r="PJU74" s="921"/>
      <c r="PJV74" s="921"/>
      <c r="PJW74" s="921"/>
      <c r="PJX74" s="921"/>
      <c r="PJY74" s="921"/>
      <c r="PJZ74" s="921"/>
      <c r="PKA74" s="921"/>
      <c r="PKB74" s="921"/>
      <c r="PKC74" s="921"/>
      <c r="PKD74" s="921"/>
      <c r="PKE74" s="921"/>
      <c r="PKF74" s="921"/>
      <c r="PKG74" s="921"/>
      <c r="PKH74" s="921"/>
      <c r="PKI74" s="921"/>
      <c r="PKJ74" s="921"/>
      <c r="PKK74" s="921"/>
      <c r="PKL74" s="921"/>
      <c r="PKM74" s="921"/>
      <c r="PKN74" s="921"/>
      <c r="PKO74" s="921"/>
      <c r="PKP74" s="921"/>
      <c r="PKQ74" s="921"/>
      <c r="PKR74" s="921"/>
      <c r="PKS74" s="921"/>
      <c r="PKT74" s="921"/>
      <c r="PKU74" s="921"/>
      <c r="PKV74" s="921"/>
      <c r="PKW74" s="921"/>
      <c r="PKX74" s="921"/>
      <c r="PKY74" s="921"/>
      <c r="PKZ74" s="921"/>
      <c r="PLA74" s="921"/>
      <c r="PLB74" s="921"/>
      <c r="PLC74" s="921"/>
      <c r="PLD74" s="921"/>
      <c r="PLE74" s="921"/>
      <c r="PLF74" s="921"/>
      <c r="PLG74" s="921"/>
      <c r="PLH74" s="921"/>
      <c r="PLI74" s="921"/>
      <c r="PLJ74" s="921"/>
      <c r="PLK74" s="921"/>
      <c r="PLL74" s="921"/>
      <c r="PLM74" s="921"/>
      <c r="PLN74" s="921"/>
      <c r="PLO74" s="921"/>
      <c r="PLP74" s="921"/>
      <c r="PLQ74" s="921"/>
      <c r="PLR74" s="921"/>
      <c r="PLS74" s="921"/>
      <c r="PLT74" s="921"/>
      <c r="PLU74" s="921"/>
      <c r="PLV74" s="921"/>
      <c r="PLW74" s="921"/>
      <c r="PLX74" s="921"/>
      <c r="PLY74" s="921"/>
      <c r="PLZ74" s="921"/>
      <c r="PMA74" s="921"/>
      <c r="PMB74" s="921"/>
      <c r="PMC74" s="921"/>
      <c r="PMD74" s="921"/>
      <c r="PME74" s="921"/>
      <c r="PMF74" s="921"/>
      <c r="PMG74" s="921"/>
      <c r="PMH74" s="921"/>
      <c r="PMI74" s="921"/>
      <c r="PMJ74" s="921"/>
      <c r="PMK74" s="921"/>
      <c r="PML74" s="921"/>
      <c r="PMM74" s="921"/>
      <c r="PMN74" s="921"/>
      <c r="PMO74" s="921"/>
      <c r="PMP74" s="921"/>
      <c r="PMQ74" s="921"/>
      <c r="PMR74" s="921"/>
      <c r="PMS74" s="921"/>
      <c r="PMT74" s="921"/>
      <c r="PMU74" s="921"/>
      <c r="PMV74" s="921"/>
      <c r="PMW74" s="921"/>
      <c r="PMX74" s="921"/>
      <c r="PMY74" s="921"/>
      <c r="PMZ74" s="921"/>
      <c r="PNA74" s="921"/>
      <c r="PNB74" s="921"/>
      <c r="PNC74" s="921"/>
      <c r="PND74" s="921"/>
      <c r="PNE74" s="921"/>
      <c r="PNF74" s="921"/>
      <c r="PNG74" s="921"/>
      <c r="PNH74" s="921"/>
      <c r="PNI74" s="921"/>
      <c r="PNJ74" s="921"/>
      <c r="PNK74" s="921"/>
      <c r="PNL74" s="921"/>
      <c r="PNM74" s="921"/>
      <c r="PNN74" s="921"/>
      <c r="PNO74" s="921"/>
      <c r="PNP74" s="921"/>
      <c r="PNQ74" s="921"/>
      <c r="PNR74" s="921"/>
      <c r="PNS74" s="921"/>
      <c r="PNT74" s="921"/>
      <c r="PNU74" s="921"/>
      <c r="PNV74" s="921"/>
      <c r="PNW74" s="921"/>
      <c r="PNX74" s="921"/>
      <c r="PNY74" s="921"/>
      <c r="PNZ74" s="921"/>
      <c r="POA74" s="921"/>
      <c r="POB74" s="921"/>
      <c r="POC74" s="921"/>
      <c r="POD74" s="921"/>
      <c r="POE74" s="921"/>
      <c r="POF74" s="921"/>
      <c r="POG74" s="921"/>
      <c r="POH74" s="921"/>
      <c r="POI74" s="921"/>
      <c r="POJ74" s="921"/>
      <c r="POK74" s="921"/>
      <c r="POL74" s="921"/>
      <c r="POM74" s="921"/>
      <c r="PON74" s="921"/>
      <c r="POO74" s="921"/>
      <c r="POP74" s="921"/>
      <c r="POQ74" s="921"/>
      <c r="POR74" s="921"/>
      <c r="POS74" s="921"/>
      <c r="POT74" s="921"/>
      <c r="POU74" s="921"/>
      <c r="POV74" s="921"/>
      <c r="POW74" s="921"/>
      <c r="POX74" s="921"/>
      <c r="POY74" s="921"/>
      <c r="POZ74" s="921"/>
      <c r="PPA74" s="921"/>
      <c r="PPB74" s="921"/>
      <c r="PPC74" s="921"/>
      <c r="PPD74" s="921"/>
      <c r="PPE74" s="921"/>
      <c r="PPF74" s="921"/>
      <c r="PPG74" s="921"/>
      <c r="PPH74" s="921"/>
      <c r="PPI74" s="921"/>
      <c r="PPJ74" s="921"/>
      <c r="PPK74" s="921"/>
      <c r="PPL74" s="921"/>
      <c r="PPM74" s="921"/>
      <c r="PPN74" s="921"/>
      <c r="PPO74" s="921"/>
      <c r="PPP74" s="921"/>
      <c r="PPQ74" s="921"/>
      <c r="PPR74" s="921"/>
      <c r="PPS74" s="921"/>
      <c r="PPT74" s="921"/>
      <c r="PPU74" s="921"/>
      <c r="PPV74" s="921"/>
      <c r="PPW74" s="921"/>
      <c r="PPX74" s="921"/>
      <c r="PPY74" s="921"/>
      <c r="PPZ74" s="921"/>
      <c r="PQA74" s="921"/>
      <c r="PQB74" s="921"/>
      <c r="PQC74" s="921"/>
      <c r="PQD74" s="921"/>
      <c r="PQE74" s="921"/>
      <c r="PQF74" s="921"/>
      <c r="PQG74" s="921"/>
      <c r="PQH74" s="921"/>
      <c r="PQI74" s="921"/>
      <c r="PQJ74" s="921"/>
      <c r="PQK74" s="921"/>
      <c r="PQL74" s="921"/>
      <c r="PQM74" s="921"/>
      <c r="PQN74" s="921"/>
      <c r="PQO74" s="921"/>
      <c r="PQP74" s="921"/>
      <c r="PQQ74" s="921"/>
      <c r="PQR74" s="921"/>
      <c r="PQS74" s="921"/>
      <c r="PQT74" s="921"/>
      <c r="PQU74" s="921"/>
      <c r="PQV74" s="921"/>
      <c r="PQW74" s="921"/>
      <c r="PQX74" s="921"/>
      <c r="PQY74" s="921"/>
      <c r="PQZ74" s="921"/>
      <c r="PRA74" s="921"/>
      <c r="PRB74" s="921"/>
      <c r="PRC74" s="921"/>
      <c r="PRD74" s="921"/>
      <c r="PRE74" s="921"/>
      <c r="PRF74" s="921"/>
      <c r="PRG74" s="921"/>
      <c r="PRH74" s="921"/>
      <c r="PRI74" s="921"/>
      <c r="PRJ74" s="921"/>
      <c r="PRK74" s="921"/>
      <c r="PRL74" s="921"/>
      <c r="PRM74" s="921"/>
      <c r="PRN74" s="921"/>
      <c r="PRO74" s="921"/>
      <c r="PRP74" s="921"/>
      <c r="PRQ74" s="921"/>
      <c r="PRR74" s="921"/>
      <c r="PRS74" s="921"/>
      <c r="PRT74" s="921"/>
      <c r="PRU74" s="921"/>
      <c r="PRV74" s="921"/>
      <c r="PRW74" s="921"/>
      <c r="PRX74" s="921"/>
      <c r="PRY74" s="921"/>
      <c r="PRZ74" s="921"/>
      <c r="PSA74" s="921"/>
      <c r="PSB74" s="921"/>
      <c r="PSC74" s="921"/>
      <c r="PSD74" s="921"/>
      <c r="PSE74" s="921"/>
      <c r="PSF74" s="921"/>
      <c r="PSG74" s="921"/>
      <c r="PSH74" s="921"/>
      <c r="PSI74" s="921"/>
      <c r="PSJ74" s="921"/>
      <c r="PSK74" s="921"/>
      <c r="PSL74" s="921"/>
      <c r="PSM74" s="921"/>
      <c r="PSN74" s="921"/>
      <c r="PSO74" s="921"/>
      <c r="PSP74" s="921"/>
      <c r="PSQ74" s="921"/>
      <c r="PSR74" s="921"/>
      <c r="PSS74" s="921"/>
      <c r="PST74" s="921"/>
      <c r="PSU74" s="921"/>
      <c r="PSV74" s="921"/>
      <c r="PSW74" s="921"/>
      <c r="PSX74" s="921"/>
      <c r="PSY74" s="921"/>
      <c r="PSZ74" s="921"/>
      <c r="PTA74" s="921"/>
      <c r="PTB74" s="921"/>
      <c r="PTC74" s="921"/>
      <c r="PTD74" s="921"/>
      <c r="PTE74" s="921"/>
      <c r="PTF74" s="921"/>
      <c r="PTG74" s="921"/>
      <c r="PTH74" s="921"/>
      <c r="PTI74" s="921"/>
      <c r="PTJ74" s="921"/>
      <c r="PTK74" s="921"/>
      <c r="PTL74" s="921"/>
      <c r="PTM74" s="921"/>
      <c r="PTN74" s="921"/>
      <c r="PTO74" s="921"/>
      <c r="PTP74" s="921"/>
      <c r="PTQ74" s="921"/>
      <c r="PTR74" s="921"/>
      <c r="PTS74" s="921"/>
      <c r="PTT74" s="921"/>
      <c r="PTU74" s="921"/>
      <c r="PTV74" s="921"/>
      <c r="PTW74" s="921"/>
      <c r="PTX74" s="921"/>
      <c r="PTY74" s="921"/>
      <c r="PTZ74" s="921"/>
      <c r="PUA74" s="921"/>
      <c r="PUB74" s="921"/>
      <c r="PUC74" s="921"/>
      <c r="PUD74" s="921"/>
      <c r="PUE74" s="921"/>
      <c r="PUF74" s="921"/>
      <c r="PUG74" s="921"/>
      <c r="PUH74" s="921"/>
      <c r="PUI74" s="921"/>
      <c r="PUJ74" s="921"/>
      <c r="PUK74" s="921"/>
      <c r="PUL74" s="921"/>
      <c r="PUM74" s="921"/>
      <c r="PUN74" s="921"/>
      <c r="PUO74" s="921"/>
      <c r="PUP74" s="921"/>
      <c r="PUQ74" s="921"/>
      <c r="PUR74" s="921"/>
      <c r="PUS74" s="921"/>
      <c r="PUT74" s="921"/>
      <c r="PUU74" s="921"/>
      <c r="PUV74" s="921"/>
      <c r="PUW74" s="921"/>
      <c r="PUX74" s="921"/>
      <c r="PUY74" s="921"/>
      <c r="PUZ74" s="921"/>
      <c r="PVA74" s="921"/>
      <c r="PVB74" s="921"/>
      <c r="PVC74" s="921"/>
      <c r="PVD74" s="921"/>
      <c r="PVE74" s="921"/>
      <c r="PVF74" s="921"/>
      <c r="PVG74" s="921"/>
      <c r="PVH74" s="921"/>
      <c r="PVI74" s="921"/>
      <c r="PVJ74" s="921"/>
      <c r="PVK74" s="921"/>
      <c r="PVL74" s="921"/>
      <c r="PVM74" s="921"/>
      <c r="PVN74" s="921"/>
      <c r="PVO74" s="921"/>
      <c r="PVP74" s="921"/>
      <c r="PVQ74" s="921"/>
      <c r="PVR74" s="921"/>
      <c r="PVS74" s="921"/>
      <c r="PVT74" s="921"/>
      <c r="PVU74" s="921"/>
      <c r="PVV74" s="921"/>
      <c r="PVW74" s="921"/>
      <c r="PVX74" s="921"/>
      <c r="PVY74" s="921"/>
      <c r="PVZ74" s="921"/>
      <c r="PWA74" s="921"/>
      <c r="PWB74" s="921"/>
      <c r="PWC74" s="921"/>
      <c r="PWD74" s="921"/>
      <c r="PWE74" s="921"/>
      <c r="PWF74" s="921"/>
      <c r="PWG74" s="921"/>
      <c r="PWH74" s="921"/>
      <c r="PWI74" s="921"/>
      <c r="PWJ74" s="921"/>
      <c r="PWK74" s="921"/>
      <c r="PWL74" s="921"/>
      <c r="PWM74" s="921"/>
      <c r="PWN74" s="921"/>
      <c r="PWO74" s="921"/>
      <c r="PWP74" s="921"/>
      <c r="PWQ74" s="921"/>
      <c r="PWR74" s="921"/>
      <c r="PWS74" s="921"/>
      <c r="PWT74" s="921"/>
      <c r="PWU74" s="921"/>
      <c r="PWV74" s="921"/>
      <c r="PWW74" s="921"/>
      <c r="PWX74" s="921"/>
      <c r="PWY74" s="921"/>
      <c r="PWZ74" s="921"/>
      <c r="PXA74" s="921"/>
      <c r="PXB74" s="921"/>
      <c r="PXC74" s="921"/>
      <c r="PXD74" s="921"/>
      <c r="PXE74" s="921"/>
      <c r="PXF74" s="921"/>
      <c r="PXG74" s="921"/>
      <c r="PXH74" s="921"/>
      <c r="PXI74" s="921"/>
      <c r="PXJ74" s="921"/>
      <c r="PXK74" s="921"/>
      <c r="PXL74" s="921"/>
      <c r="PXM74" s="921"/>
      <c r="PXN74" s="921"/>
      <c r="PXO74" s="921"/>
      <c r="PXP74" s="921"/>
      <c r="PXQ74" s="921"/>
      <c r="PXR74" s="921"/>
      <c r="PXS74" s="921"/>
      <c r="PXT74" s="921"/>
      <c r="PXU74" s="921"/>
      <c r="PXV74" s="921"/>
      <c r="PXW74" s="921"/>
      <c r="PXX74" s="921"/>
      <c r="PXY74" s="921"/>
      <c r="PXZ74" s="921"/>
      <c r="PYA74" s="921"/>
      <c r="PYB74" s="921"/>
      <c r="PYC74" s="921"/>
      <c r="PYD74" s="921"/>
      <c r="PYE74" s="921"/>
      <c r="PYF74" s="921"/>
      <c r="PYG74" s="921"/>
      <c r="PYH74" s="921"/>
      <c r="PYI74" s="921"/>
      <c r="PYJ74" s="921"/>
      <c r="PYK74" s="921"/>
      <c r="PYL74" s="921"/>
      <c r="PYM74" s="921"/>
      <c r="PYN74" s="921"/>
      <c r="PYO74" s="921"/>
      <c r="PYP74" s="921"/>
      <c r="PYQ74" s="921"/>
      <c r="PYR74" s="921"/>
      <c r="PYS74" s="921"/>
      <c r="PYT74" s="921"/>
      <c r="PYU74" s="921"/>
      <c r="PYV74" s="921"/>
      <c r="PYW74" s="921"/>
      <c r="PYX74" s="921"/>
      <c r="PYY74" s="921"/>
      <c r="PYZ74" s="921"/>
      <c r="PZA74" s="921"/>
      <c r="PZB74" s="921"/>
      <c r="PZC74" s="921"/>
      <c r="PZD74" s="921"/>
      <c r="PZE74" s="921"/>
      <c r="PZF74" s="921"/>
      <c r="PZG74" s="921"/>
      <c r="PZH74" s="921"/>
      <c r="PZI74" s="921"/>
      <c r="PZJ74" s="921"/>
      <c r="PZK74" s="921"/>
      <c r="PZL74" s="921"/>
      <c r="PZM74" s="921"/>
      <c r="PZN74" s="921"/>
      <c r="PZO74" s="921"/>
      <c r="PZP74" s="921"/>
      <c r="PZQ74" s="921"/>
      <c r="PZR74" s="921"/>
      <c r="PZS74" s="921"/>
      <c r="PZT74" s="921"/>
      <c r="PZU74" s="921"/>
      <c r="PZV74" s="921"/>
      <c r="PZW74" s="921"/>
      <c r="PZX74" s="921"/>
      <c r="PZY74" s="921"/>
      <c r="PZZ74" s="921"/>
      <c r="QAA74" s="921"/>
      <c r="QAB74" s="921"/>
      <c r="QAC74" s="921"/>
      <c r="QAD74" s="921"/>
      <c r="QAE74" s="921"/>
      <c r="QAF74" s="921"/>
      <c r="QAG74" s="921"/>
      <c r="QAH74" s="921"/>
      <c r="QAI74" s="921"/>
      <c r="QAJ74" s="921"/>
      <c r="QAK74" s="921"/>
      <c r="QAL74" s="921"/>
      <c r="QAM74" s="921"/>
      <c r="QAN74" s="921"/>
      <c r="QAO74" s="921"/>
      <c r="QAP74" s="921"/>
      <c r="QAQ74" s="921"/>
      <c r="QAR74" s="921"/>
      <c r="QAS74" s="921"/>
      <c r="QAT74" s="921"/>
      <c r="QAU74" s="921"/>
      <c r="QAV74" s="921"/>
      <c r="QAW74" s="921"/>
      <c r="QAX74" s="921"/>
      <c r="QAY74" s="921"/>
      <c r="QAZ74" s="921"/>
      <c r="QBA74" s="921"/>
      <c r="QBB74" s="921"/>
      <c r="QBC74" s="921"/>
      <c r="QBD74" s="921"/>
      <c r="QBE74" s="921"/>
      <c r="QBF74" s="921"/>
      <c r="QBG74" s="921"/>
      <c r="QBH74" s="921"/>
      <c r="QBI74" s="921"/>
      <c r="QBJ74" s="921"/>
      <c r="QBK74" s="921"/>
      <c r="QBL74" s="921"/>
      <c r="QBM74" s="921"/>
      <c r="QBN74" s="921"/>
      <c r="QBO74" s="921"/>
      <c r="QBP74" s="921"/>
      <c r="QBQ74" s="921"/>
      <c r="QBR74" s="921"/>
      <c r="QBS74" s="921"/>
      <c r="QBT74" s="921"/>
      <c r="QBU74" s="921"/>
      <c r="QBV74" s="921"/>
      <c r="QBW74" s="921"/>
      <c r="QBX74" s="921"/>
      <c r="QBY74" s="921"/>
      <c r="QBZ74" s="921"/>
      <c r="QCA74" s="921"/>
      <c r="QCB74" s="921"/>
      <c r="QCC74" s="921"/>
      <c r="QCD74" s="921"/>
      <c r="QCE74" s="921"/>
      <c r="QCF74" s="921"/>
      <c r="QCG74" s="921"/>
      <c r="QCH74" s="921"/>
      <c r="QCI74" s="921"/>
      <c r="QCJ74" s="921"/>
      <c r="QCK74" s="921"/>
      <c r="QCL74" s="921"/>
      <c r="QCM74" s="921"/>
      <c r="QCN74" s="921"/>
      <c r="QCO74" s="921"/>
      <c r="QCP74" s="921"/>
      <c r="QCQ74" s="921"/>
      <c r="QCR74" s="921"/>
      <c r="QCS74" s="921"/>
      <c r="QCT74" s="921"/>
      <c r="QCU74" s="921"/>
      <c r="QCV74" s="921"/>
      <c r="QCW74" s="921"/>
      <c r="QCX74" s="921"/>
      <c r="QCY74" s="921"/>
      <c r="QCZ74" s="921"/>
      <c r="QDA74" s="921"/>
      <c r="QDB74" s="921"/>
      <c r="QDC74" s="921"/>
      <c r="QDD74" s="921"/>
      <c r="QDE74" s="921"/>
      <c r="QDF74" s="921"/>
      <c r="QDG74" s="921"/>
      <c r="QDH74" s="921"/>
      <c r="QDI74" s="921"/>
      <c r="QDJ74" s="921"/>
      <c r="QDK74" s="921"/>
      <c r="QDL74" s="921"/>
      <c r="QDM74" s="921"/>
      <c r="QDN74" s="921"/>
      <c r="QDO74" s="921"/>
      <c r="QDP74" s="921"/>
      <c r="QDQ74" s="921"/>
      <c r="QDR74" s="921"/>
      <c r="QDS74" s="921"/>
      <c r="QDT74" s="921"/>
      <c r="QDU74" s="921"/>
      <c r="QDV74" s="921"/>
      <c r="QDW74" s="921"/>
      <c r="QDX74" s="921"/>
      <c r="QDY74" s="921"/>
      <c r="QDZ74" s="921"/>
      <c r="QEA74" s="921"/>
      <c r="QEB74" s="921"/>
      <c r="QEC74" s="921"/>
      <c r="QED74" s="921"/>
      <c r="QEE74" s="921"/>
      <c r="QEF74" s="921"/>
      <c r="QEG74" s="921"/>
      <c r="QEH74" s="921"/>
      <c r="QEI74" s="921"/>
      <c r="QEJ74" s="921"/>
      <c r="QEK74" s="921"/>
      <c r="QEL74" s="921"/>
      <c r="QEM74" s="921"/>
      <c r="QEN74" s="921"/>
      <c r="QEO74" s="921"/>
      <c r="QEP74" s="921"/>
      <c r="QEQ74" s="921"/>
      <c r="QER74" s="921"/>
      <c r="QES74" s="921"/>
      <c r="QET74" s="921"/>
      <c r="QEU74" s="921"/>
      <c r="QEV74" s="921"/>
      <c r="QEW74" s="921"/>
      <c r="QEX74" s="921"/>
      <c r="QEY74" s="921"/>
      <c r="QEZ74" s="921"/>
      <c r="QFA74" s="921"/>
      <c r="QFB74" s="921"/>
      <c r="QFC74" s="921"/>
      <c r="QFD74" s="921"/>
      <c r="QFE74" s="921"/>
      <c r="QFF74" s="921"/>
      <c r="QFG74" s="921"/>
      <c r="QFH74" s="921"/>
      <c r="QFI74" s="921"/>
      <c r="QFJ74" s="921"/>
      <c r="QFK74" s="921"/>
      <c r="QFL74" s="921"/>
      <c r="QFM74" s="921"/>
      <c r="QFN74" s="921"/>
      <c r="QFO74" s="921"/>
      <c r="QFP74" s="921"/>
      <c r="QFQ74" s="921"/>
      <c r="QFR74" s="921"/>
      <c r="QFS74" s="921"/>
      <c r="QFT74" s="921"/>
      <c r="QFU74" s="921"/>
      <c r="QFV74" s="921"/>
      <c r="QFW74" s="921"/>
      <c r="QFX74" s="921"/>
      <c r="QFY74" s="921"/>
      <c r="QFZ74" s="921"/>
      <c r="QGA74" s="921"/>
      <c r="QGB74" s="921"/>
      <c r="QGC74" s="921"/>
      <c r="QGD74" s="921"/>
      <c r="QGE74" s="921"/>
      <c r="QGF74" s="921"/>
      <c r="QGG74" s="921"/>
      <c r="QGH74" s="921"/>
      <c r="QGI74" s="921"/>
      <c r="QGJ74" s="921"/>
      <c r="QGK74" s="921"/>
      <c r="QGL74" s="921"/>
      <c r="QGM74" s="921"/>
      <c r="QGN74" s="921"/>
      <c r="QGO74" s="921"/>
      <c r="QGP74" s="921"/>
      <c r="QGQ74" s="921"/>
      <c r="QGR74" s="921"/>
      <c r="QGS74" s="921"/>
      <c r="QGT74" s="921"/>
      <c r="QGU74" s="921"/>
      <c r="QGV74" s="921"/>
      <c r="QGW74" s="921"/>
      <c r="QGX74" s="921"/>
      <c r="QGY74" s="921"/>
      <c r="QGZ74" s="921"/>
      <c r="QHA74" s="921"/>
      <c r="QHB74" s="921"/>
      <c r="QHC74" s="921"/>
      <c r="QHD74" s="921"/>
      <c r="QHE74" s="921"/>
      <c r="QHF74" s="921"/>
      <c r="QHG74" s="921"/>
      <c r="QHH74" s="921"/>
      <c r="QHI74" s="921"/>
      <c r="QHJ74" s="921"/>
      <c r="QHK74" s="921"/>
      <c r="QHL74" s="921"/>
      <c r="QHM74" s="921"/>
      <c r="QHN74" s="921"/>
      <c r="QHO74" s="921"/>
      <c r="QHP74" s="921"/>
      <c r="QHQ74" s="921"/>
      <c r="QHR74" s="921"/>
      <c r="QHS74" s="921"/>
      <c r="QHT74" s="921"/>
      <c r="QHU74" s="921"/>
      <c r="QHV74" s="921"/>
      <c r="QHW74" s="921"/>
      <c r="QHX74" s="921"/>
      <c r="QHY74" s="921"/>
      <c r="QHZ74" s="921"/>
      <c r="QIA74" s="921"/>
      <c r="QIB74" s="921"/>
      <c r="QIC74" s="921"/>
      <c r="QID74" s="921"/>
      <c r="QIE74" s="921"/>
      <c r="QIF74" s="921"/>
      <c r="QIG74" s="921"/>
      <c r="QIH74" s="921"/>
      <c r="QII74" s="921"/>
      <c r="QIJ74" s="921"/>
      <c r="QIK74" s="921"/>
      <c r="QIL74" s="921"/>
      <c r="QIM74" s="921"/>
      <c r="QIN74" s="921"/>
      <c r="QIO74" s="921"/>
      <c r="QIP74" s="921"/>
      <c r="QIQ74" s="921"/>
      <c r="QIR74" s="921"/>
      <c r="QIS74" s="921"/>
      <c r="QIT74" s="921"/>
      <c r="QIU74" s="921"/>
      <c r="QIV74" s="921"/>
      <c r="QIW74" s="921"/>
      <c r="QIX74" s="921"/>
      <c r="QIY74" s="921"/>
      <c r="QIZ74" s="921"/>
      <c r="QJA74" s="921"/>
      <c r="QJB74" s="921"/>
      <c r="QJC74" s="921"/>
      <c r="QJD74" s="921"/>
      <c r="QJE74" s="921"/>
      <c r="QJF74" s="921"/>
      <c r="QJG74" s="921"/>
      <c r="QJH74" s="921"/>
      <c r="QJI74" s="921"/>
      <c r="QJJ74" s="921"/>
      <c r="QJK74" s="921"/>
      <c r="QJL74" s="921"/>
      <c r="QJM74" s="921"/>
      <c r="QJN74" s="921"/>
      <c r="QJO74" s="921"/>
      <c r="QJP74" s="921"/>
      <c r="QJQ74" s="921"/>
      <c r="QJR74" s="921"/>
      <c r="QJS74" s="921"/>
      <c r="QJT74" s="921"/>
      <c r="QJU74" s="921"/>
      <c r="QJV74" s="921"/>
      <c r="QJW74" s="921"/>
      <c r="QJX74" s="921"/>
      <c r="QJY74" s="921"/>
      <c r="QJZ74" s="921"/>
      <c r="QKA74" s="921"/>
      <c r="QKB74" s="921"/>
      <c r="QKC74" s="921"/>
      <c r="QKD74" s="921"/>
      <c r="QKE74" s="921"/>
      <c r="QKF74" s="921"/>
      <c r="QKG74" s="921"/>
      <c r="QKH74" s="921"/>
      <c r="QKI74" s="921"/>
      <c r="QKJ74" s="921"/>
      <c r="QKK74" s="921"/>
      <c r="QKL74" s="921"/>
      <c r="QKM74" s="921"/>
      <c r="QKN74" s="921"/>
      <c r="QKO74" s="921"/>
      <c r="QKP74" s="921"/>
      <c r="QKQ74" s="921"/>
      <c r="QKR74" s="921"/>
      <c r="QKS74" s="921"/>
      <c r="QKT74" s="921"/>
      <c r="QKU74" s="921"/>
      <c r="QKV74" s="921"/>
      <c r="QKW74" s="921"/>
      <c r="QKX74" s="921"/>
      <c r="QKY74" s="921"/>
      <c r="QKZ74" s="921"/>
      <c r="QLA74" s="921"/>
      <c r="QLB74" s="921"/>
      <c r="QLC74" s="921"/>
      <c r="QLD74" s="921"/>
      <c r="QLE74" s="921"/>
      <c r="QLF74" s="921"/>
      <c r="QLG74" s="921"/>
      <c r="QLH74" s="921"/>
      <c r="QLI74" s="921"/>
      <c r="QLJ74" s="921"/>
      <c r="QLK74" s="921"/>
      <c r="QLL74" s="921"/>
      <c r="QLM74" s="921"/>
      <c r="QLN74" s="921"/>
      <c r="QLO74" s="921"/>
      <c r="QLP74" s="921"/>
      <c r="QLQ74" s="921"/>
      <c r="QLR74" s="921"/>
      <c r="QLS74" s="921"/>
      <c r="QLT74" s="921"/>
      <c r="QLU74" s="921"/>
      <c r="QLV74" s="921"/>
      <c r="QLW74" s="921"/>
      <c r="QLX74" s="921"/>
      <c r="QLY74" s="921"/>
      <c r="QLZ74" s="921"/>
      <c r="QMA74" s="921"/>
      <c r="QMB74" s="921"/>
      <c r="QMC74" s="921"/>
      <c r="QMD74" s="921"/>
      <c r="QME74" s="921"/>
      <c r="QMF74" s="921"/>
      <c r="QMG74" s="921"/>
      <c r="QMH74" s="921"/>
      <c r="QMI74" s="921"/>
      <c r="QMJ74" s="921"/>
      <c r="QMK74" s="921"/>
      <c r="QML74" s="921"/>
      <c r="QMM74" s="921"/>
      <c r="QMN74" s="921"/>
      <c r="QMO74" s="921"/>
      <c r="QMP74" s="921"/>
      <c r="QMQ74" s="921"/>
      <c r="QMR74" s="921"/>
      <c r="QMS74" s="921"/>
      <c r="QMT74" s="921"/>
      <c r="QMU74" s="921"/>
      <c r="QMV74" s="921"/>
      <c r="QMW74" s="921"/>
      <c r="QMX74" s="921"/>
      <c r="QMY74" s="921"/>
      <c r="QMZ74" s="921"/>
      <c r="QNA74" s="921"/>
      <c r="QNB74" s="921"/>
      <c r="QNC74" s="921"/>
      <c r="QND74" s="921"/>
      <c r="QNE74" s="921"/>
      <c r="QNF74" s="921"/>
      <c r="QNG74" s="921"/>
      <c r="QNH74" s="921"/>
      <c r="QNI74" s="921"/>
      <c r="QNJ74" s="921"/>
      <c r="QNK74" s="921"/>
      <c r="QNL74" s="921"/>
      <c r="QNM74" s="921"/>
      <c r="QNN74" s="921"/>
      <c r="QNO74" s="921"/>
      <c r="QNP74" s="921"/>
      <c r="QNQ74" s="921"/>
      <c r="QNR74" s="921"/>
      <c r="QNS74" s="921"/>
      <c r="QNT74" s="921"/>
      <c r="QNU74" s="921"/>
      <c r="QNV74" s="921"/>
      <c r="QNW74" s="921"/>
      <c r="QNX74" s="921"/>
      <c r="QNY74" s="921"/>
      <c r="QNZ74" s="921"/>
      <c r="QOA74" s="921"/>
      <c r="QOB74" s="921"/>
      <c r="QOC74" s="921"/>
      <c r="QOD74" s="921"/>
      <c r="QOE74" s="921"/>
      <c r="QOF74" s="921"/>
      <c r="QOG74" s="921"/>
      <c r="QOH74" s="921"/>
      <c r="QOI74" s="921"/>
      <c r="QOJ74" s="921"/>
      <c r="QOK74" s="921"/>
      <c r="QOL74" s="921"/>
      <c r="QOM74" s="921"/>
      <c r="QON74" s="921"/>
      <c r="QOO74" s="921"/>
      <c r="QOP74" s="921"/>
      <c r="QOQ74" s="921"/>
      <c r="QOR74" s="921"/>
      <c r="QOS74" s="921"/>
      <c r="QOT74" s="921"/>
      <c r="QOU74" s="921"/>
      <c r="QOV74" s="921"/>
      <c r="QOW74" s="921"/>
      <c r="QOX74" s="921"/>
      <c r="QOY74" s="921"/>
      <c r="QOZ74" s="921"/>
      <c r="QPA74" s="921"/>
      <c r="QPB74" s="921"/>
      <c r="QPC74" s="921"/>
      <c r="QPD74" s="921"/>
      <c r="QPE74" s="921"/>
      <c r="QPF74" s="921"/>
      <c r="QPG74" s="921"/>
      <c r="QPH74" s="921"/>
      <c r="QPI74" s="921"/>
      <c r="QPJ74" s="921"/>
      <c r="QPK74" s="921"/>
      <c r="QPL74" s="921"/>
      <c r="QPM74" s="921"/>
      <c r="QPN74" s="921"/>
      <c r="QPO74" s="921"/>
      <c r="QPP74" s="921"/>
      <c r="QPQ74" s="921"/>
      <c r="QPR74" s="921"/>
      <c r="QPS74" s="921"/>
      <c r="QPT74" s="921"/>
      <c r="QPU74" s="921"/>
      <c r="QPV74" s="921"/>
      <c r="QPW74" s="921"/>
      <c r="QPX74" s="921"/>
      <c r="QPY74" s="921"/>
      <c r="QPZ74" s="921"/>
      <c r="QQA74" s="921"/>
      <c r="QQB74" s="921"/>
      <c r="QQC74" s="921"/>
      <c r="QQD74" s="921"/>
      <c r="QQE74" s="921"/>
      <c r="QQF74" s="921"/>
      <c r="QQG74" s="921"/>
      <c r="QQH74" s="921"/>
      <c r="QQI74" s="921"/>
      <c r="QQJ74" s="921"/>
      <c r="QQK74" s="921"/>
      <c r="QQL74" s="921"/>
      <c r="QQM74" s="921"/>
      <c r="QQN74" s="921"/>
      <c r="QQO74" s="921"/>
      <c r="QQP74" s="921"/>
      <c r="QQQ74" s="921"/>
      <c r="QQR74" s="921"/>
      <c r="QQS74" s="921"/>
      <c r="QQT74" s="921"/>
      <c r="QQU74" s="921"/>
      <c r="QQV74" s="921"/>
      <c r="QQW74" s="921"/>
      <c r="QQX74" s="921"/>
      <c r="QQY74" s="921"/>
      <c r="QQZ74" s="921"/>
      <c r="QRA74" s="921"/>
      <c r="QRB74" s="921"/>
      <c r="QRC74" s="921"/>
      <c r="QRD74" s="921"/>
      <c r="QRE74" s="921"/>
      <c r="QRF74" s="921"/>
      <c r="QRG74" s="921"/>
      <c r="QRH74" s="921"/>
      <c r="QRI74" s="921"/>
      <c r="QRJ74" s="921"/>
      <c r="QRK74" s="921"/>
      <c r="QRL74" s="921"/>
      <c r="QRM74" s="921"/>
      <c r="QRN74" s="921"/>
      <c r="QRO74" s="921"/>
      <c r="QRP74" s="921"/>
      <c r="QRQ74" s="921"/>
      <c r="QRR74" s="921"/>
      <c r="QRS74" s="921"/>
      <c r="QRT74" s="921"/>
      <c r="QRU74" s="921"/>
      <c r="QRV74" s="921"/>
      <c r="QRW74" s="921"/>
      <c r="QRX74" s="921"/>
      <c r="QRY74" s="921"/>
      <c r="QRZ74" s="921"/>
      <c r="QSA74" s="921"/>
      <c r="QSB74" s="921"/>
      <c r="QSC74" s="921"/>
      <c r="QSD74" s="921"/>
      <c r="QSE74" s="921"/>
      <c r="QSF74" s="921"/>
      <c r="QSG74" s="921"/>
      <c r="QSH74" s="921"/>
      <c r="QSI74" s="921"/>
      <c r="QSJ74" s="921"/>
      <c r="QSK74" s="921"/>
      <c r="QSL74" s="921"/>
      <c r="QSM74" s="921"/>
      <c r="QSN74" s="921"/>
      <c r="QSO74" s="921"/>
      <c r="QSP74" s="921"/>
      <c r="QSQ74" s="921"/>
      <c r="QSR74" s="921"/>
      <c r="QSS74" s="921"/>
      <c r="QST74" s="921"/>
      <c r="QSU74" s="921"/>
      <c r="QSV74" s="921"/>
      <c r="QSW74" s="921"/>
      <c r="QSX74" s="921"/>
      <c r="QSY74" s="921"/>
      <c r="QSZ74" s="921"/>
      <c r="QTA74" s="921"/>
      <c r="QTB74" s="921"/>
      <c r="QTC74" s="921"/>
      <c r="QTD74" s="921"/>
      <c r="QTE74" s="921"/>
      <c r="QTF74" s="921"/>
      <c r="QTG74" s="921"/>
      <c r="QTH74" s="921"/>
      <c r="QTI74" s="921"/>
      <c r="QTJ74" s="921"/>
      <c r="QTK74" s="921"/>
      <c r="QTL74" s="921"/>
      <c r="QTM74" s="921"/>
      <c r="QTN74" s="921"/>
      <c r="QTO74" s="921"/>
      <c r="QTP74" s="921"/>
      <c r="QTQ74" s="921"/>
      <c r="QTR74" s="921"/>
      <c r="QTS74" s="921"/>
      <c r="QTT74" s="921"/>
      <c r="QTU74" s="921"/>
      <c r="QTV74" s="921"/>
      <c r="QTW74" s="921"/>
      <c r="QTX74" s="921"/>
      <c r="QTY74" s="921"/>
      <c r="QTZ74" s="921"/>
      <c r="QUA74" s="921"/>
      <c r="QUB74" s="921"/>
      <c r="QUC74" s="921"/>
      <c r="QUD74" s="921"/>
      <c r="QUE74" s="921"/>
      <c r="QUF74" s="921"/>
      <c r="QUG74" s="921"/>
      <c r="QUH74" s="921"/>
      <c r="QUI74" s="921"/>
      <c r="QUJ74" s="921"/>
      <c r="QUK74" s="921"/>
      <c r="QUL74" s="921"/>
      <c r="QUM74" s="921"/>
      <c r="QUN74" s="921"/>
      <c r="QUO74" s="921"/>
      <c r="QUP74" s="921"/>
      <c r="QUQ74" s="921"/>
      <c r="QUR74" s="921"/>
      <c r="QUS74" s="921"/>
      <c r="QUT74" s="921"/>
      <c r="QUU74" s="921"/>
      <c r="QUV74" s="921"/>
      <c r="QUW74" s="921"/>
      <c r="QUX74" s="921"/>
      <c r="QUY74" s="921"/>
      <c r="QUZ74" s="921"/>
      <c r="QVA74" s="921"/>
      <c r="QVB74" s="921"/>
      <c r="QVC74" s="921"/>
      <c r="QVD74" s="921"/>
      <c r="QVE74" s="921"/>
      <c r="QVF74" s="921"/>
      <c r="QVG74" s="921"/>
      <c r="QVH74" s="921"/>
      <c r="QVI74" s="921"/>
      <c r="QVJ74" s="921"/>
      <c r="QVK74" s="921"/>
      <c r="QVL74" s="921"/>
      <c r="QVM74" s="921"/>
      <c r="QVN74" s="921"/>
      <c r="QVO74" s="921"/>
      <c r="QVP74" s="921"/>
      <c r="QVQ74" s="921"/>
      <c r="QVR74" s="921"/>
      <c r="QVS74" s="921"/>
      <c r="QVT74" s="921"/>
      <c r="QVU74" s="921"/>
      <c r="QVV74" s="921"/>
      <c r="QVW74" s="921"/>
      <c r="QVX74" s="921"/>
      <c r="QVY74" s="921"/>
      <c r="QVZ74" s="921"/>
      <c r="QWA74" s="921"/>
      <c r="QWB74" s="921"/>
      <c r="QWC74" s="921"/>
      <c r="QWD74" s="921"/>
      <c r="QWE74" s="921"/>
      <c r="QWF74" s="921"/>
      <c r="QWG74" s="921"/>
      <c r="QWH74" s="921"/>
      <c r="QWI74" s="921"/>
      <c r="QWJ74" s="921"/>
      <c r="QWK74" s="921"/>
      <c r="QWL74" s="921"/>
      <c r="QWM74" s="921"/>
      <c r="QWN74" s="921"/>
      <c r="QWO74" s="921"/>
      <c r="QWP74" s="921"/>
      <c r="QWQ74" s="921"/>
      <c r="QWR74" s="921"/>
      <c r="QWS74" s="921"/>
      <c r="QWT74" s="921"/>
      <c r="QWU74" s="921"/>
      <c r="QWV74" s="921"/>
      <c r="QWW74" s="921"/>
      <c r="QWX74" s="921"/>
      <c r="QWY74" s="921"/>
      <c r="QWZ74" s="921"/>
      <c r="QXA74" s="921"/>
      <c r="QXB74" s="921"/>
      <c r="QXC74" s="921"/>
      <c r="QXD74" s="921"/>
      <c r="QXE74" s="921"/>
      <c r="QXF74" s="921"/>
      <c r="QXG74" s="921"/>
      <c r="QXH74" s="921"/>
      <c r="QXI74" s="921"/>
      <c r="QXJ74" s="921"/>
      <c r="QXK74" s="921"/>
      <c r="QXL74" s="921"/>
      <c r="QXM74" s="921"/>
      <c r="QXN74" s="921"/>
      <c r="QXO74" s="921"/>
      <c r="QXP74" s="921"/>
      <c r="QXQ74" s="921"/>
      <c r="QXR74" s="921"/>
      <c r="QXS74" s="921"/>
      <c r="QXT74" s="921"/>
      <c r="QXU74" s="921"/>
      <c r="QXV74" s="921"/>
      <c r="QXW74" s="921"/>
      <c r="QXX74" s="921"/>
      <c r="QXY74" s="921"/>
      <c r="QXZ74" s="921"/>
      <c r="QYA74" s="921"/>
      <c r="QYB74" s="921"/>
      <c r="QYC74" s="921"/>
      <c r="QYD74" s="921"/>
      <c r="QYE74" s="921"/>
      <c r="QYF74" s="921"/>
      <c r="QYG74" s="921"/>
      <c r="QYH74" s="921"/>
      <c r="QYI74" s="921"/>
      <c r="QYJ74" s="921"/>
      <c r="QYK74" s="921"/>
      <c r="QYL74" s="921"/>
      <c r="QYM74" s="921"/>
      <c r="QYN74" s="921"/>
      <c r="QYO74" s="921"/>
      <c r="QYP74" s="921"/>
      <c r="QYQ74" s="921"/>
      <c r="QYR74" s="921"/>
      <c r="QYS74" s="921"/>
      <c r="QYT74" s="921"/>
      <c r="QYU74" s="921"/>
      <c r="QYV74" s="921"/>
      <c r="QYW74" s="921"/>
      <c r="QYX74" s="921"/>
      <c r="QYY74" s="921"/>
      <c r="QYZ74" s="921"/>
      <c r="QZA74" s="921"/>
      <c r="QZB74" s="921"/>
      <c r="QZC74" s="921"/>
      <c r="QZD74" s="921"/>
      <c r="QZE74" s="921"/>
      <c r="QZF74" s="921"/>
      <c r="QZG74" s="921"/>
      <c r="QZH74" s="921"/>
      <c r="QZI74" s="921"/>
      <c r="QZJ74" s="921"/>
      <c r="QZK74" s="921"/>
      <c r="QZL74" s="921"/>
      <c r="QZM74" s="921"/>
      <c r="QZN74" s="921"/>
      <c r="QZO74" s="921"/>
      <c r="QZP74" s="921"/>
      <c r="QZQ74" s="921"/>
      <c r="QZR74" s="921"/>
      <c r="QZS74" s="921"/>
      <c r="QZT74" s="921"/>
      <c r="QZU74" s="921"/>
      <c r="QZV74" s="921"/>
      <c r="QZW74" s="921"/>
      <c r="QZX74" s="921"/>
      <c r="QZY74" s="921"/>
      <c r="QZZ74" s="921"/>
      <c r="RAA74" s="921"/>
      <c r="RAB74" s="921"/>
      <c r="RAC74" s="921"/>
      <c r="RAD74" s="921"/>
      <c r="RAE74" s="921"/>
      <c r="RAF74" s="921"/>
      <c r="RAG74" s="921"/>
      <c r="RAH74" s="921"/>
      <c r="RAI74" s="921"/>
      <c r="RAJ74" s="921"/>
      <c r="RAK74" s="921"/>
      <c r="RAL74" s="921"/>
      <c r="RAM74" s="921"/>
      <c r="RAN74" s="921"/>
      <c r="RAO74" s="921"/>
      <c r="RAP74" s="921"/>
      <c r="RAQ74" s="921"/>
      <c r="RAR74" s="921"/>
      <c r="RAS74" s="921"/>
      <c r="RAT74" s="921"/>
      <c r="RAU74" s="921"/>
      <c r="RAV74" s="921"/>
      <c r="RAW74" s="921"/>
      <c r="RAX74" s="921"/>
      <c r="RAY74" s="921"/>
      <c r="RAZ74" s="921"/>
      <c r="RBA74" s="921"/>
      <c r="RBB74" s="921"/>
      <c r="RBC74" s="921"/>
      <c r="RBD74" s="921"/>
      <c r="RBE74" s="921"/>
      <c r="RBF74" s="921"/>
      <c r="RBG74" s="921"/>
      <c r="RBH74" s="921"/>
      <c r="RBI74" s="921"/>
      <c r="RBJ74" s="921"/>
      <c r="RBK74" s="921"/>
      <c r="RBL74" s="921"/>
      <c r="RBM74" s="921"/>
      <c r="RBN74" s="921"/>
      <c r="RBO74" s="921"/>
      <c r="RBP74" s="921"/>
      <c r="RBQ74" s="921"/>
      <c r="RBR74" s="921"/>
      <c r="RBS74" s="921"/>
      <c r="RBT74" s="921"/>
      <c r="RBU74" s="921"/>
      <c r="RBV74" s="921"/>
      <c r="RBW74" s="921"/>
      <c r="RBX74" s="921"/>
      <c r="RBY74" s="921"/>
      <c r="RBZ74" s="921"/>
      <c r="RCA74" s="921"/>
      <c r="RCB74" s="921"/>
      <c r="RCC74" s="921"/>
      <c r="RCD74" s="921"/>
      <c r="RCE74" s="921"/>
      <c r="RCF74" s="921"/>
      <c r="RCG74" s="921"/>
      <c r="RCH74" s="921"/>
      <c r="RCI74" s="921"/>
      <c r="RCJ74" s="921"/>
      <c r="RCK74" s="921"/>
      <c r="RCL74" s="921"/>
      <c r="RCM74" s="921"/>
      <c r="RCN74" s="921"/>
      <c r="RCO74" s="921"/>
      <c r="RCP74" s="921"/>
      <c r="RCQ74" s="921"/>
      <c r="RCR74" s="921"/>
      <c r="RCS74" s="921"/>
      <c r="RCT74" s="921"/>
      <c r="RCU74" s="921"/>
      <c r="RCV74" s="921"/>
      <c r="RCW74" s="921"/>
      <c r="RCX74" s="921"/>
      <c r="RCY74" s="921"/>
      <c r="RCZ74" s="921"/>
      <c r="RDA74" s="921"/>
      <c r="RDB74" s="921"/>
      <c r="RDC74" s="921"/>
      <c r="RDD74" s="921"/>
      <c r="RDE74" s="921"/>
      <c r="RDF74" s="921"/>
      <c r="RDG74" s="921"/>
      <c r="RDH74" s="921"/>
      <c r="RDI74" s="921"/>
      <c r="RDJ74" s="921"/>
      <c r="RDK74" s="921"/>
      <c r="RDL74" s="921"/>
      <c r="RDM74" s="921"/>
      <c r="RDN74" s="921"/>
      <c r="RDO74" s="921"/>
      <c r="RDP74" s="921"/>
      <c r="RDQ74" s="921"/>
      <c r="RDR74" s="921"/>
      <c r="RDS74" s="921"/>
      <c r="RDT74" s="921"/>
      <c r="RDU74" s="921"/>
      <c r="RDV74" s="921"/>
      <c r="RDW74" s="921"/>
      <c r="RDX74" s="921"/>
      <c r="RDY74" s="921"/>
      <c r="RDZ74" s="921"/>
      <c r="REA74" s="921"/>
      <c r="REB74" s="921"/>
      <c r="REC74" s="921"/>
      <c r="RED74" s="921"/>
      <c r="REE74" s="921"/>
      <c r="REF74" s="921"/>
      <c r="REG74" s="921"/>
      <c r="REH74" s="921"/>
      <c r="REI74" s="921"/>
      <c r="REJ74" s="921"/>
      <c r="REK74" s="921"/>
      <c r="REL74" s="921"/>
      <c r="REM74" s="921"/>
      <c r="REN74" s="921"/>
      <c r="REO74" s="921"/>
      <c r="REP74" s="921"/>
      <c r="REQ74" s="921"/>
      <c r="RER74" s="921"/>
      <c r="RES74" s="921"/>
      <c r="RET74" s="921"/>
      <c r="REU74" s="921"/>
      <c r="REV74" s="921"/>
      <c r="REW74" s="921"/>
      <c r="REX74" s="921"/>
      <c r="REY74" s="921"/>
      <c r="REZ74" s="921"/>
      <c r="RFA74" s="921"/>
      <c r="RFB74" s="921"/>
      <c r="RFC74" s="921"/>
      <c r="RFD74" s="921"/>
      <c r="RFE74" s="921"/>
      <c r="RFF74" s="921"/>
      <c r="RFG74" s="921"/>
      <c r="RFH74" s="921"/>
      <c r="RFI74" s="921"/>
      <c r="RFJ74" s="921"/>
      <c r="RFK74" s="921"/>
      <c r="RFL74" s="921"/>
      <c r="RFM74" s="921"/>
      <c r="RFN74" s="921"/>
      <c r="RFO74" s="921"/>
      <c r="RFP74" s="921"/>
      <c r="RFQ74" s="921"/>
      <c r="RFR74" s="921"/>
      <c r="RFS74" s="921"/>
      <c r="RFT74" s="921"/>
      <c r="RFU74" s="921"/>
      <c r="RFV74" s="921"/>
      <c r="RFW74" s="921"/>
      <c r="RFX74" s="921"/>
      <c r="RFY74" s="921"/>
      <c r="RFZ74" s="921"/>
      <c r="RGA74" s="921"/>
      <c r="RGB74" s="921"/>
      <c r="RGC74" s="921"/>
      <c r="RGD74" s="921"/>
      <c r="RGE74" s="921"/>
      <c r="RGF74" s="921"/>
      <c r="RGG74" s="921"/>
      <c r="RGH74" s="921"/>
      <c r="RGI74" s="921"/>
      <c r="RGJ74" s="921"/>
      <c r="RGK74" s="921"/>
      <c r="RGL74" s="921"/>
      <c r="RGM74" s="921"/>
      <c r="RGN74" s="921"/>
      <c r="RGO74" s="921"/>
      <c r="RGP74" s="921"/>
      <c r="RGQ74" s="921"/>
      <c r="RGR74" s="921"/>
      <c r="RGS74" s="921"/>
      <c r="RGT74" s="921"/>
      <c r="RGU74" s="921"/>
      <c r="RGV74" s="921"/>
      <c r="RGW74" s="921"/>
      <c r="RGX74" s="921"/>
      <c r="RGY74" s="921"/>
      <c r="RGZ74" s="921"/>
      <c r="RHA74" s="921"/>
      <c r="RHB74" s="921"/>
      <c r="RHC74" s="921"/>
      <c r="RHD74" s="921"/>
      <c r="RHE74" s="921"/>
      <c r="RHF74" s="921"/>
      <c r="RHG74" s="921"/>
      <c r="RHH74" s="921"/>
      <c r="RHI74" s="921"/>
      <c r="RHJ74" s="921"/>
      <c r="RHK74" s="921"/>
      <c r="RHL74" s="921"/>
      <c r="RHM74" s="921"/>
      <c r="RHN74" s="921"/>
      <c r="RHO74" s="921"/>
      <c r="RHP74" s="921"/>
      <c r="RHQ74" s="921"/>
      <c r="RHR74" s="921"/>
      <c r="RHS74" s="921"/>
      <c r="RHT74" s="921"/>
      <c r="RHU74" s="921"/>
      <c r="RHV74" s="921"/>
      <c r="RHW74" s="921"/>
      <c r="RHX74" s="921"/>
      <c r="RHY74" s="921"/>
      <c r="RHZ74" s="921"/>
      <c r="RIA74" s="921"/>
      <c r="RIB74" s="921"/>
      <c r="RIC74" s="921"/>
      <c r="RID74" s="921"/>
      <c r="RIE74" s="921"/>
      <c r="RIF74" s="921"/>
      <c r="RIG74" s="921"/>
      <c r="RIH74" s="921"/>
      <c r="RII74" s="921"/>
      <c r="RIJ74" s="921"/>
      <c r="RIK74" s="921"/>
      <c r="RIL74" s="921"/>
      <c r="RIM74" s="921"/>
      <c r="RIN74" s="921"/>
      <c r="RIO74" s="921"/>
      <c r="RIP74" s="921"/>
      <c r="RIQ74" s="921"/>
      <c r="RIR74" s="921"/>
      <c r="RIS74" s="921"/>
      <c r="RIT74" s="921"/>
      <c r="RIU74" s="921"/>
      <c r="RIV74" s="921"/>
      <c r="RIW74" s="921"/>
      <c r="RIX74" s="921"/>
      <c r="RIY74" s="921"/>
      <c r="RIZ74" s="921"/>
      <c r="RJA74" s="921"/>
      <c r="RJB74" s="921"/>
      <c r="RJC74" s="921"/>
      <c r="RJD74" s="921"/>
      <c r="RJE74" s="921"/>
      <c r="RJF74" s="921"/>
      <c r="RJG74" s="921"/>
      <c r="RJH74" s="921"/>
      <c r="RJI74" s="921"/>
      <c r="RJJ74" s="921"/>
      <c r="RJK74" s="921"/>
      <c r="RJL74" s="921"/>
      <c r="RJM74" s="921"/>
      <c r="RJN74" s="921"/>
      <c r="RJO74" s="921"/>
      <c r="RJP74" s="921"/>
      <c r="RJQ74" s="921"/>
      <c r="RJR74" s="921"/>
      <c r="RJS74" s="921"/>
      <c r="RJT74" s="921"/>
      <c r="RJU74" s="921"/>
      <c r="RJV74" s="921"/>
      <c r="RJW74" s="921"/>
      <c r="RJX74" s="921"/>
      <c r="RJY74" s="921"/>
      <c r="RJZ74" s="921"/>
      <c r="RKA74" s="921"/>
      <c r="RKB74" s="921"/>
      <c r="RKC74" s="921"/>
      <c r="RKD74" s="921"/>
      <c r="RKE74" s="921"/>
      <c r="RKF74" s="921"/>
      <c r="RKG74" s="921"/>
      <c r="RKH74" s="921"/>
      <c r="RKI74" s="921"/>
      <c r="RKJ74" s="921"/>
      <c r="RKK74" s="921"/>
      <c r="RKL74" s="921"/>
      <c r="RKM74" s="921"/>
      <c r="RKN74" s="921"/>
      <c r="RKO74" s="921"/>
      <c r="RKP74" s="921"/>
      <c r="RKQ74" s="921"/>
      <c r="RKR74" s="921"/>
      <c r="RKS74" s="921"/>
      <c r="RKT74" s="921"/>
      <c r="RKU74" s="921"/>
      <c r="RKV74" s="921"/>
      <c r="RKW74" s="921"/>
      <c r="RKX74" s="921"/>
      <c r="RKY74" s="921"/>
      <c r="RKZ74" s="921"/>
      <c r="RLA74" s="921"/>
      <c r="RLB74" s="921"/>
      <c r="RLC74" s="921"/>
      <c r="RLD74" s="921"/>
      <c r="RLE74" s="921"/>
      <c r="RLF74" s="921"/>
      <c r="RLG74" s="921"/>
      <c r="RLH74" s="921"/>
      <c r="RLI74" s="921"/>
      <c r="RLJ74" s="921"/>
      <c r="RLK74" s="921"/>
      <c r="RLL74" s="921"/>
      <c r="RLM74" s="921"/>
      <c r="RLN74" s="921"/>
      <c r="RLO74" s="921"/>
      <c r="RLP74" s="921"/>
      <c r="RLQ74" s="921"/>
      <c r="RLR74" s="921"/>
      <c r="RLS74" s="921"/>
      <c r="RLT74" s="921"/>
      <c r="RLU74" s="921"/>
      <c r="RLV74" s="921"/>
      <c r="RLW74" s="921"/>
      <c r="RLX74" s="921"/>
      <c r="RLY74" s="921"/>
      <c r="RLZ74" s="921"/>
      <c r="RMA74" s="921"/>
      <c r="RMB74" s="921"/>
      <c r="RMC74" s="921"/>
      <c r="RMD74" s="921"/>
      <c r="RME74" s="921"/>
      <c r="RMF74" s="921"/>
      <c r="RMG74" s="921"/>
      <c r="RMH74" s="921"/>
      <c r="RMI74" s="921"/>
      <c r="RMJ74" s="921"/>
      <c r="RMK74" s="921"/>
      <c r="RML74" s="921"/>
      <c r="RMM74" s="921"/>
      <c r="RMN74" s="921"/>
      <c r="RMO74" s="921"/>
      <c r="RMP74" s="921"/>
      <c r="RMQ74" s="921"/>
      <c r="RMR74" s="921"/>
      <c r="RMS74" s="921"/>
      <c r="RMT74" s="921"/>
      <c r="RMU74" s="921"/>
      <c r="RMV74" s="921"/>
      <c r="RMW74" s="921"/>
      <c r="RMX74" s="921"/>
      <c r="RMY74" s="921"/>
      <c r="RMZ74" s="921"/>
      <c r="RNA74" s="921"/>
      <c r="RNB74" s="921"/>
      <c r="RNC74" s="921"/>
      <c r="RND74" s="921"/>
      <c r="RNE74" s="921"/>
      <c r="RNF74" s="921"/>
      <c r="RNG74" s="921"/>
      <c r="RNH74" s="921"/>
      <c r="RNI74" s="921"/>
      <c r="RNJ74" s="921"/>
      <c r="RNK74" s="921"/>
      <c r="RNL74" s="921"/>
      <c r="RNM74" s="921"/>
      <c r="RNN74" s="921"/>
      <c r="RNO74" s="921"/>
      <c r="RNP74" s="921"/>
      <c r="RNQ74" s="921"/>
      <c r="RNR74" s="921"/>
      <c r="RNS74" s="921"/>
      <c r="RNT74" s="921"/>
      <c r="RNU74" s="921"/>
      <c r="RNV74" s="921"/>
      <c r="RNW74" s="921"/>
      <c r="RNX74" s="921"/>
      <c r="RNY74" s="921"/>
      <c r="RNZ74" s="921"/>
      <c r="ROA74" s="921"/>
      <c r="ROB74" s="921"/>
      <c r="ROC74" s="921"/>
      <c r="ROD74" s="921"/>
      <c r="ROE74" s="921"/>
      <c r="ROF74" s="921"/>
      <c r="ROG74" s="921"/>
      <c r="ROH74" s="921"/>
      <c r="ROI74" s="921"/>
      <c r="ROJ74" s="921"/>
      <c r="ROK74" s="921"/>
      <c r="ROL74" s="921"/>
      <c r="ROM74" s="921"/>
      <c r="RON74" s="921"/>
      <c r="ROO74" s="921"/>
      <c r="ROP74" s="921"/>
      <c r="ROQ74" s="921"/>
      <c r="ROR74" s="921"/>
      <c r="ROS74" s="921"/>
      <c r="ROT74" s="921"/>
      <c r="ROU74" s="921"/>
      <c r="ROV74" s="921"/>
      <c r="ROW74" s="921"/>
      <c r="ROX74" s="921"/>
      <c r="ROY74" s="921"/>
      <c r="ROZ74" s="921"/>
      <c r="RPA74" s="921"/>
      <c r="RPB74" s="921"/>
      <c r="RPC74" s="921"/>
      <c r="RPD74" s="921"/>
      <c r="RPE74" s="921"/>
      <c r="RPF74" s="921"/>
      <c r="RPG74" s="921"/>
      <c r="RPH74" s="921"/>
      <c r="RPI74" s="921"/>
      <c r="RPJ74" s="921"/>
      <c r="RPK74" s="921"/>
      <c r="RPL74" s="921"/>
      <c r="RPM74" s="921"/>
      <c r="RPN74" s="921"/>
      <c r="RPO74" s="921"/>
      <c r="RPP74" s="921"/>
      <c r="RPQ74" s="921"/>
      <c r="RPR74" s="921"/>
      <c r="RPS74" s="921"/>
      <c r="RPT74" s="921"/>
      <c r="RPU74" s="921"/>
      <c r="RPV74" s="921"/>
      <c r="RPW74" s="921"/>
      <c r="RPX74" s="921"/>
      <c r="RPY74" s="921"/>
      <c r="RPZ74" s="921"/>
      <c r="RQA74" s="921"/>
      <c r="RQB74" s="921"/>
      <c r="RQC74" s="921"/>
      <c r="RQD74" s="921"/>
      <c r="RQE74" s="921"/>
      <c r="RQF74" s="921"/>
      <c r="RQG74" s="921"/>
      <c r="RQH74" s="921"/>
      <c r="RQI74" s="921"/>
      <c r="RQJ74" s="921"/>
      <c r="RQK74" s="921"/>
      <c r="RQL74" s="921"/>
      <c r="RQM74" s="921"/>
      <c r="RQN74" s="921"/>
      <c r="RQO74" s="921"/>
      <c r="RQP74" s="921"/>
      <c r="RQQ74" s="921"/>
      <c r="RQR74" s="921"/>
      <c r="RQS74" s="921"/>
      <c r="RQT74" s="921"/>
      <c r="RQU74" s="921"/>
      <c r="RQV74" s="921"/>
      <c r="RQW74" s="921"/>
      <c r="RQX74" s="921"/>
      <c r="RQY74" s="921"/>
      <c r="RQZ74" s="921"/>
      <c r="RRA74" s="921"/>
      <c r="RRB74" s="921"/>
      <c r="RRC74" s="921"/>
      <c r="RRD74" s="921"/>
      <c r="RRE74" s="921"/>
      <c r="RRF74" s="921"/>
      <c r="RRG74" s="921"/>
      <c r="RRH74" s="921"/>
      <c r="RRI74" s="921"/>
      <c r="RRJ74" s="921"/>
      <c r="RRK74" s="921"/>
      <c r="RRL74" s="921"/>
      <c r="RRM74" s="921"/>
      <c r="RRN74" s="921"/>
      <c r="RRO74" s="921"/>
      <c r="RRP74" s="921"/>
      <c r="RRQ74" s="921"/>
      <c r="RRR74" s="921"/>
      <c r="RRS74" s="921"/>
      <c r="RRT74" s="921"/>
      <c r="RRU74" s="921"/>
      <c r="RRV74" s="921"/>
      <c r="RRW74" s="921"/>
      <c r="RRX74" s="921"/>
      <c r="RRY74" s="921"/>
      <c r="RRZ74" s="921"/>
      <c r="RSA74" s="921"/>
      <c r="RSB74" s="921"/>
      <c r="RSC74" s="921"/>
      <c r="RSD74" s="921"/>
      <c r="RSE74" s="921"/>
      <c r="RSF74" s="921"/>
      <c r="RSG74" s="921"/>
      <c r="RSH74" s="921"/>
      <c r="RSI74" s="921"/>
      <c r="RSJ74" s="921"/>
      <c r="RSK74" s="921"/>
      <c r="RSL74" s="921"/>
      <c r="RSM74" s="921"/>
      <c r="RSN74" s="921"/>
      <c r="RSO74" s="921"/>
      <c r="RSP74" s="921"/>
      <c r="RSQ74" s="921"/>
      <c r="RSR74" s="921"/>
      <c r="RSS74" s="921"/>
      <c r="RST74" s="921"/>
      <c r="RSU74" s="921"/>
      <c r="RSV74" s="921"/>
      <c r="RSW74" s="921"/>
      <c r="RSX74" s="921"/>
      <c r="RSY74" s="921"/>
      <c r="RSZ74" s="921"/>
      <c r="RTA74" s="921"/>
      <c r="RTB74" s="921"/>
      <c r="RTC74" s="921"/>
      <c r="RTD74" s="921"/>
      <c r="RTE74" s="921"/>
      <c r="RTF74" s="921"/>
      <c r="RTG74" s="921"/>
      <c r="RTH74" s="921"/>
      <c r="RTI74" s="921"/>
      <c r="RTJ74" s="921"/>
      <c r="RTK74" s="921"/>
      <c r="RTL74" s="921"/>
      <c r="RTM74" s="921"/>
      <c r="RTN74" s="921"/>
      <c r="RTO74" s="921"/>
      <c r="RTP74" s="921"/>
      <c r="RTQ74" s="921"/>
      <c r="RTR74" s="921"/>
      <c r="RTS74" s="921"/>
      <c r="RTT74" s="921"/>
      <c r="RTU74" s="921"/>
      <c r="RTV74" s="921"/>
      <c r="RTW74" s="921"/>
      <c r="RTX74" s="921"/>
      <c r="RTY74" s="921"/>
      <c r="RTZ74" s="921"/>
      <c r="RUA74" s="921"/>
      <c r="RUB74" s="921"/>
      <c r="RUC74" s="921"/>
      <c r="RUD74" s="921"/>
      <c r="RUE74" s="921"/>
      <c r="RUF74" s="921"/>
      <c r="RUG74" s="921"/>
      <c r="RUH74" s="921"/>
      <c r="RUI74" s="921"/>
      <c r="RUJ74" s="921"/>
      <c r="RUK74" s="921"/>
      <c r="RUL74" s="921"/>
      <c r="RUM74" s="921"/>
      <c r="RUN74" s="921"/>
      <c r="RUO74" s="921"/>
      <c r="RUP74" s="921"/>
      <c r="RUQ74" s="921"/>
      <c r="RUR74" s="921"/>
      <c r="RUS74" s="921"/>
      <c r="RUT74" s="921"/>
      <c r="RUU74" s="921"/>
      <c r="RUV74" s="921"/>
      <c r="RUW74" s="921"/>
      <c r="RUX74" s="921"/>
      <c r="RUY74" s="921"/>
      <c r="RUZ74" s="921"/>
      <c r="RVA74" s="921"/>
      <c r="RVB74" s="921"/>
      <c r="RVC74" s="921"/>
      <c r="RVD74" s="921"/>
      <c r="RVE74" s="921"/>
      <c r="RVF74" s="921"/>
      <c r="RVG74" s="921"/>
      <c r="RVH74" s="921"/>
      <c r="RVI74" s="921"/>
      <c r="RVJ74" s="921"/>
      <c r="RVK74" s="921"/>
      <c r="RVL74" s="921"/>
      <c r="RVM74" s="921"/>
      <c r="RVN74" s="921"/>
      <c r="RVO74" s="921"/>
      <c r="RVP74" s="921"/>
      <c r="RVQ74" s="921"/>
      <c r="RVR74" s="921"/>
      <c r="RVS74" s="921"/>
      <c r="RVT74" s="921"/>
      <c r="RVU74" s="921"/>
      <c r="RVV74" s="921"/>
      <c r="RVW74" s="921"/>
      <c r="RVX74" s="921"/>
      <c r="RVY74" s="921"/>
      <c r="RVZ74" s="921"/>
      <c r="RWA74" s="921"/>
      <c r="RWB74" s="921"/>
      <c r="RWC74" s="921"/>
      <c r="RWD74" s="921"/>
      <c r="RWE74" s="921"/>
      <c r="RWF74" s="921"/>
      <c r="RWG74" s="921"/>
      <c r="RWH74" s="921"/>
      <c r="RWI74" s="921"/>
      <c r="RWJ74" s="921"/>
      <c r="RWK74" s="921"/>
      <c r="RWL74" s="921"/>
      <c r="RWM74" s="921"/>
      <c r="RWN74" s="921"/>
      <c r="RWO74" s="921"/>
      <c r="RWP74" s="921"/>
      <c r="RWQ74" s="921"/>
      <c r="RWR74" s="921"/>
      <c r="RWS74" s="921"/>
      <c r="RWT74" s="921"/>
      <c r="RWU74" s="921"/>
      <c r="RWV74" s="921"/>
      <c r="RWW74" s="921"/>
      <c r="RWX74" s="921"/>
      <c r="RWY74" s="921"/>
      <c r="RWZ74" s="921"/>
      <c r="RXA74" s="921"/>
      <c r="RXB74" s="921"/>
      <c r="RXC74" s="921"/>
      <c r="RXD74" s="921"/>
      <c r="RXE74" s="921"/>
      <c r="RXF74" s="921"/>
      <c r="RXG74" s="921"/>
      <c r="RXH74" s="921"/>
      <c r="RXI74" s="921"/>
      <c r="RXJ74" s="921"/>
      <c r="RXK74" s="921"/>
      <c r="RXL74" s="921"/>
      <c r="RXM74" s="921"/>
      <c r="RXN74" s="921"/>
      <c r="RXO74" s="921"/>
      <c r="RXP74" s="921"/>
      <c r="RXQ74" s="921"/>
      <c r="RXR74" s="921"/>
      <c r="RXS74" s="921"/>
      <c r="RXT74" s="921"/>
      <c r="RXU74" s="921"/>
      <c r="RXV74" s="921"/>
      <c r="RXW74" s="921"/>
      <c r="RXX74" s="921"/>
      <c r="RXY74" s="921"/>
      <c r="RXZ74" s="921"/>
      <c r="RYA74" s="921"/>
      <c r="RYB74" s="921"/>
      <c r="RYC74" s="921"/>
      <c r="RYD74" s="921"/>
      <c r="RYE74" s="921"/>
      <c r="RYF74" s="921"/>
      <c r="RYG74" s="921"/>
      <c r="RYH74" s="921"/>
      <c r="RYI74" s="921"/>
      <c r="RYJ74" s="921"/>
      <c r="RYK74" s="921"/>
      <c r="RYL74" s="921"/>
      <c r="RYM74" s="921"/>
      <c r="RYN74" s="921"/>
      <c r="RYO74" s="921"/>
      <c r="RYP74" s="921"/>
      <c r="RYQ74" s="921"/>
      <c r="RYR74" s="921"/>
      <c r="RYS74" s="921"/>
      <c r="RYT74" s="921"/>
      <c r="RYU74" s="921"/>
      <c r="RYV74" s="921"/>
      <c r="RYW74" s="921"/>
      <c r="RYX74" s="921"/>
      <c r="RYY74" s="921"/>
      <c r="RYZ74" s="921"/>
      <c r="RZA74" s="921"/>
      <c r="RZB74" s="921"/>
      <c r="RZC74" s="921"/>
      <c r="RZD74" s="921"/>
      <c r="RZE74" s="921"/>
      <c r="RZF74" s="921"/>
      <c r="RZG74" s="921"/>
      <c r="RZH74" s="921"/>
      <c r="RZI74" s="921"/>
      <c r="RZJ74" s="921"/>
      <c r="RZK74" s="921"/>
      <c r="RZL74" s="921"/>
      <c r="RZM74" s="921"/>
      <c r="RZN74" s="921"/>
      <c r="RZO74" s="921"/>
      <c r="RZP74" s="921"/>
      <c r="RZQ74" s="921"/>
      <c r="RZR74" s="921"/>
      <c r="RZS74" s="921"/>
      <c r="RZT74" s="921"/>
      <c r="RZU74" s="921"/>
      <c r="RZV74" s="921"/>
      <c r="RZW74" s="921"/>
      <c r="RZX74" s="921"/>
      <c r="RZY74" s="921"/>
      <c r="RZZ74" s="921"/>
      <c r="SAA74" s="921"/>
      <c r="SAB74" s="921"/>
      <c r="SAC74" s="921"/>
      <c r="SAD74" s="921"/>
      <c r="SAE74" s="921"/>
      <c r="SAF74" s="921"/>
      <c r="SAG74" s="921"/>
      <c r="SAH74" s="921"/>
      <c r="SAI74" s="921"/>
      <c r="SAJ74" s="921"/>
      <c r="SAK74" s="921"/>
      <c r="SAL74" s="921"/>
      <c r="SAM74" s="921"/>
      <c r="SAN74" s="921"/>
      <c r="SAO74" s="921"/>
      <c r="SAP74" s="921"/>
      <c r="SAQ74" s="921"/>
      <c r="SAR74" s="921"/>
      <c r="SAS74" s="921"/>
      <c r="SAT74" s="921"/>
      <c r="SAU74" s="921"/>
      <c r="SAV74" s="921"/>
      <c r="SAW74" s="921"/>
      <c r="SAX74" s="921"/>
      <c r="SAY74" s="921"/>
      <c r="SAZ74" s="921"/>
      <c r="SBA74" s="921"/>
      <c r="SBB74" s="921"/>
      <c r="SBC74" s="921"/>
      <c r="SBD74" s="921"/>
      <c r="SBE74" s="921"/>
      <c r="SBF74" s="921"/>
      <c r="SBG74" s="921"/>
      <c r="SBH74" s="921"/>
      <c r="SBI74" s="921"/>
      <c r="SBJ74" s="921"/>
      <c r="SBK74" s="921"/>
      <c r="SBL74" s="921"/>
      <c r="SBM74" s="921"/>
      <c r="SBN74" s="921"/>
      <c r="SBO74" s="921"/>
      <c r="SBP74" s="921"/>
      <c r="SBQ74" s="921"/>
      <c r="SBR74" s="921"/>
      <c r="SBS74" s="921"/>
      <c r="SBT74" s="921"/>
      <c r="SBU74" s="921"/>
      <c r="SBV74" s="921"/>
      <c r="SBW74" s="921"/>
      <c r="SBX74" s="921"/>
      <c r="SBY74" s="921"/>
      <c r="SBZ74" s="921"/>
      <c r="SCA74" s="921"/>
      <c r="SCB74" s="921"/>
      <c r="SCC74" s="921"/>
      <c r="SCD74" s="921"/>
      <c r="SCE74" s="921"/>
      <c r="SCF74" s="921"/>
      <c r="SCG74" s="921"/>
      <c r="SCH74" s="921"/>
      <c r="SCI74" s="921"/>
      <c r="SCJ74" s="921"/>
      <c r="SCK74" s="921"/>
      <c r="SCL74" s="921"/>
      <c r="SCM74" s="921"/>
      <c r="SCN74" s="921"/>
      <c r="SCO74" s="921"/>
      <c r="SCP74" s="921"/>
      <c r="SCQ74" s="921"/>
      <c r="SCR74" s="921"/>
      <c r="SCS74" s="921"/>
      <c r="SCT74" s="921"/>
      <c r="SCU74" s="921"/>
      <c r="SCV74" s="921"/>
      <c r="SCW74" s="921"/>
      <c r="SCX74" s="921"/>
      <c r="SCY74" s="921"/>
      <c r="SCZ74" s="921"/>
      <c r="SDA74" s="921"/>
      <c r="SDB74" s="921"/>
      <c r="SDC74" s="921"/>
      <c r="SDD74" s="921"/>
      <c r="SDE74" s="921"/>
      <c r="SDF74" s="921"/>
      <c r="SDG74" s="921"/>
      <c r="SDH74" s="921"/>
      <c r="SDI74" s="921"/>
      <c r="SDJ74" s="921"/>
      <c r="SDK74" s="921"/>
      <c r="SDL74" s="921"/>
      <c r="SDM74" s="921"/>
      <c r="SDN74" s="921"/>
      <c r="SDO74" s="921"/>
      <c r="SDP74" s="921"/>
      <c r="SDQ74" s="921"/>
      <c r="SDR74" s="921"/>
      <c r="SDS74" s="921"/>
      <c r="SDT74" s="921"/>
      <c r="SDU74" s="921"/>
      <c r="SDV74" s="921"/>
      <c r="SDW74" s="921"/>
      <c r="SDX74" s="921"/>
      <c r="SDY74" s="921"/>
      <c r="SDZ74" s="921"/>
      <c r="SEA74" s="921"/>
      <c r="SEB74" s="921"/>
      <c r="SEC74" s="921"/>
      <c r="SED74" s="921"/>
      <c r="SEE74" s="921"/>
      <c r="SEF74" s="921"/>
      <c r="SEG74" s="921"/>
      <c r="SEH74" s="921"/>
      <c r="SEI74" s="921"/>
      <c r="SEJ74" s="921"/>
      <c r="SEK74" s="921"/>
      <c r="SEL74" s="921"/>
      <c r="SEM74" s="921"/>
      <c r="SEN74" s="921"/>
      <c r="SEO74" s="921"/>
      <c r="SEP74" s="921"/>
      <c r="SEQ74" s="921"/>
      <c r="SER74" s="921"/>
      <c r="SES74" s="921"/>
      <c r="SET74" s="921"/>
      <c r="SEU74" s="921"/>
      <c r="SEV74" s="921"/>
      <c r="SEW74" s="921"/>
      <c r="SEX74" s="921"/>
      <c r="SEY74" s="921"/>
      <c r="SEZ74" s="921"/>
      <c r="SFA74" s="921"/>
      <c r="SFB74" s="921"/>
      <c r="SFC74" s="921"/>
      <c r="SFD74" s="921"/>
      <c r="SFE74" s="921"/>
      <c r="SFF74" s="921"/>
      <c r="SFG74" s="921"/>
      <c r="SFH74" s="921"/>
      <c r="SFI74" s="921"/>
      <c r="SFJ74" s="921"/>
      <c r="SFK74" s="921"/>
      <c r="SFL74" s="921"/>
      <c r="SFM74" s="921"/>
      <c r="SFN74" s="921"/>
      <c r="SFO74" s="921"/>
      <c r="SFP74" s="921"/>
      <c r="SFQ74" s="921"/>
      <c r="SFR74" s="921"/>
      <c r="SFS74" s="921"/>
      <c r="SFT74" s="921"/>
      <c r="SFU74" s="921"/>
      <c r="SFV74" s="921"/>
      <c r="SFW74" s="921"/>
      <c r="SFX74" s="921"/>
      <c r="SFY74" s="921"/>
      <c r="SFZ74" s="921"/>
      <c r="SGA74" s="921"/>
      <c r="SGB74" s="921"/>
      <c r="SGC74" s="921"/>
      <c r="SGD74" s="921"/>
      <c r="SGE74" s="921"/>
      <c r="SGF74" s="921"/>
      <c r="SGG74" s="921"/>
      <c r="SGH74" s="921"/>
      <c r="SGI74" s="921"/>
      <c r="SGJ74" s="921"/>
      <c r="SGK74" s="921"/>
      <c r="SGL74" s="921"/>
      <c r="SGM74" s="921"/>
      <c r="SGN74" s="921"/>
      <c r="SGO74" s="921"/>
      <c r="SGP74" s="921"/>
      <c r="SGQ74" s="921"/>
      <c r="SGR74" s="921"/>
      <c r="SGS74" s="921"/>
      <c r="SGT74" s="921"/>
      <c r="SGU74" s="921"/>
      <c r="SGV74" s="921"/>
      <c r="SGW74" s="921"/>
      <c r="SGX74" s="921"/>
      <c r="SGY74" s="921"/>
      <c r="SGZ74" s="921"/>
      <c r="SHA74" s="921"/>
      <c r="SHB74" s="921"/>
      <c r="SHC74" s="921"/>
      <c r="SHD74" s="921"/>
      <c r="SHE74" s="921"/>
      <c r="SHF74" s="921"/>
      <c r="SHG74" s="921"/>
      <c r="SHH74" s="921"/>
      <c r="SHI74" s="921"/>
      <c r="SHJ74" s="921"/>
      <c r="SHK74" s="921"/>
      <c r="SHL74" s="921"/>
      <c r="SHM74" s="921"/>
      <c r="SHN74" s="921"/>
      <c r="SHO74" s="921"/>
      <c r="SHP74" s="921"/>
      <c r="SHQ74" s="921"/>
      <c r="SHR74" s="921"/>
      <c r="SHS74" s="921"/>
      <c r="SHT74" s="921"/>
      <c r="SHU74" s="921"/>
      <c r="SHV74" s="921"/>
      <c r="SHW74" s="921"/>
      <c r="SHX74" s="921"/>
      <c r="SHY74" s="921"/>
      <c r="SHZ74" s="921"/>
      <c r="SIA74" s="921"/>
      <c r="SIB74" s="921"/>
      <c r="SIC74" s="921"/>
      <c r="SID74" s="921"/>
      <c r="SIE74" s="921"/>
      <c r="SIF74" s="921"/>
      <c r="SIG74" s="921"/>
      <c r="SIH74" s="921"/>
      <c r="SII74" s="921"/>
      <c r="SIJ74" s="921"/>
      <c r="SIK74" s="921"/>
      <c r="SIL74" s="921"/>
      <c r="SIM74" s="921"/>
      <c r="SIN74" s="921"/>
      <c r="SIO74" s="921"/>
      <c r="SIP74" s="921"/>
      <c r="SIQ74" s="921"/>
      <c r="SIR74" s="921"/>
      <c r="SIS74" s="921"/>
      <c r="SIT74" s="921"/>
      <c r="SIU74" s="921"/>
      <c r="SIV74" s="921"/>
      <c r="SIW74" s="921"/>
      <c r="SIX74" s="921"/>
      <c r="SIY74" s="921"/>
      <c r="SIZ74" s="921"/>
      <c r="SJA74" s="921"/>
      <c r="SJB74" s="921"/>
      <c r="SJC74" s="921"/>
      <c r="SJD74" s="921"/>
      <c r="SJE74" s="921"/>
      <c r="SJF74" s="921"/>
      <c r="SJG74" s="921"/>
      <c r="SJH74" s="921"/>
      <c r="SJI74" s="921"/>
      <c r="SJJ74" s="921"/>
      <c r="SJK74" s="921"/>
      <c r="SJL74" s="921"/>
      <c r="SJM74" s="921"/>
      <c r="SJN74" s="921"/>
      <c r="SJO74" s="921"/>
      <c r="SJP74" s="921"/>
      <c r="SJQ74" s="921"/>
      <c r="SJR74" s="921"/>
      <c r="SJS74" s="921"/>
      <c r="SJT74" s="921"/>
      <c r="SJU74" s="921"/>
      <c r="SJV74" s="921"/>
      <c r="SJW74" s="921"/>
      <c r="SJX74" s="921"/>
      <c r="SJY74" s="921"/>
      <c r="SJZ74" s="921"/>
      <c r="SKA74" s="921"/>
      <c r="SKB74" s="921"/>
      <c r="SKC74" s="921"/>
      <c r="SKD74" s="921"/>
      <c r="SKE74" s="921"/>
      <c r="SKF74" s="921"/>
      <c r="SKG74" s="921"/>
      <c r="SKH74" s="921"/>
      <c r="SKI74" s="921"/>
      <c r="SKJ74" s="921"/>
      <c r="SKK74" s="921"/>
      <c r="SKL74" s="921"/>
      <c r="SKM74" s="921"/>
      <c r="SKN74" s="921"/>
      <c r="SKO74" s="921"/>
      <c r="SKP74" s="921"/>
      <c r="SKQ74" s="921"/>
      <c r="SKR74" s="921"/>
      <c r="SKS74" s="921"/>
      <c r="SKT74" s="921"/>
      <c r="SKU74" s="921"/>
      <c r="SKV74" s="921"/>
      <c r="SKW74" s="921"/>
      <c r="SKX74" s="921"/>
      <c r="SKY74" s="921"/>
      <c r="SKZ74" s="921"/>
      <c r="SLA74" s="921"/>
      <c r="SLB74" s="921"/>
      <c r="SLC74" s="921"/>
      <c r="SLD74" s="921"/>
      <c r="SLE74" s="921"/>
      <c r="SLF74" s="921"/>
      <c r="SLG74" s="921"/>
      <c r="SLH74" s="921"/>
      <c r="SLI74" s="921"/>
      <c r="SLJ74" s="921"/>
      <c r="SLK74" s="921"/>
      <c r="SLL74" s="921"/>
      <c r="SLM74" s="921"/>
      <c r="SLN74" s="921"/>
      <c r="SLO74" s="921"/>
      <c r="SLP74" s="921"/>
      <c r="SLQ74" s="921"/>
      <c r="SLR74" s="921"/>
      <c r="SLS74" s="921"/>
      <c r="SLT74" s="921"/>
      <c r="SLU74" s="921"/>
      <c r="SLV74" s="921"/>
      <c r="SLW74" s="921"/>
      <c r="SLX74" s="921"/>
      <c r="SLY74" s="921"/>
      <c r="SLZ74" s="921"/>
      <c r="SMA74" s="921"/>
      <c r="SMB74" s="921"/>
      <c r="SMC74" s="921"/>
      <c r="SMD74" s="921"/>
      <c r="SME74" s="921"/>
      <c r="SMF74" s="921"/>
      <c r="SMG74" s="921"/>
      <c r="SMH74" s="921"/>
      <c r="SMI74" s="921"/>
      <c r="SMJ74" s="921"/>
      <c r="SMK74" s="921"/>
      <c r="SML74" s="921"/>
      <c r="SMM74" s="921"/>
      <c r="SMN74" s="921"/>
      <c r="SMO74" s="921"/>
      <c r="SMP74" s="921"/>
      <c r="SMQ74" s="921"/>
      <c r="SMR74" s="921"/>
      <c r="SMS74" s="921"/>
      <c r="SMT74" s="921"/>
      <c r="SMU74" s="921"/>
      <c r="SMV74" s="921"/>
      <c r="SMW74" s="921"/>
      <c r="SMX74" s="921"/>
      <c r="SMY74" s="921"/>
      <c r="SMZ74" s="921"/>
      <c r="SNA74" s="921"/>
      <c r="SNB74" s="921"/>
      <c r="SNC74" s="921"/>
      <c r="SND74" s="921"/>
      <c r="SNE74" s="921"/>
      <c r="SNF74" s="921"/>
      <c r="SNG74" s="921"/>
      <c r="SNH74" s="921"/>
      <c r="SNI74" s="921"/>
      <c r="SNJ74" s="921"/>
      <c r="SNK74" s="921"/>
      <c r="SNL74" s="921"/>
      <c r="SNM74" s="921"/>
      <c r="SNN74" s="921"/>
      <c r="SNO74" s="921"/>
      <c r="SNP74" s="921"/>
      <c r="SNQ74" s="921"/>
      <c r="SNR74" s="921"/>
      <c r="SNS74" s="921"/>
      <c r="SNT74" s="921"/>
      <c r="SNU74" s="921"/>
      <c r="SNV74" s="921"/>
      <c r="SNW74" s="921"/>
      <c r="SNX74" s="921"/>
      <c r="SNY74" s="921"/>
      <c r="SNZ74" s="921"/>
      <c r="SOA74" s="921"/>
      <c r="SOB74" s="921"/>
      <c r="SOC74" s="921"/>
      <c r="SOD74" s="921"/>
      <c r="SOE74" s="921"/>
      <c r="SOF74" s="921"/>
      <c r="SOG74" s="921"/>
      <c r="SOH74" s="921"/>
      <c r="SOI74" s="921"/>
      <c r="SOJ74" s="921"/>
      <c r="SOK74" s="921"/>
      <c r="SOL74" s="921"/>
      <c r="SOM74" s="921"/>
      <c r="SON74" s="921"/>
      <c r="SOO74" s="921"/>
      <c r="SOP74" s="921"/>
      <c r="SOQ74" s="921"/>
      <c r="SOR74" s="921"/>
      <c r="SOS74" s="921"/>
      <c r="SOT74" s="921"/>
      <c r="SOU74" s="921"/>
      <c r="SOV74" s="921"/>
      <c r="SOW74" s="921"/>
      <c r="SOX74" s="921"/>
      <c r="SOY74" s="921"/>
      <c r="SOZ74" s="921"/>
      <c r="SPA74" s="921"/>
      <c r="SPB74" s="921"/>
      <c r="SPC74" s="921"/>
      <c r="SPD74" s="921"/>
      <c r="SPE74" s="921"/>
      <c r="SPF74" s="921"/>
      <c r="SPG74" s="921"/>
      <c r="SPH74" s="921"/>
      <c r="SPI74" s="921"/>
      <c r="SPJ74" s="921"/>
      <c r="SPK74" s="921"/>
      <c r="SPL74" s="921"/>
      <c r="SPM74" s="921"/>
      <c r="SPN74" s="921"/>
      <c r="SPO74" s="921"/>
      <c r="SPP74" s="921"/>
      <c r="SPQ74" s="921"/>
      <c r="SPR74" s="921"/>
      <c r="SPS74" s="921"/>
      <c r="SPT74" s="921"/>
      <c r="SPU74" s="921"/>
      <c r="SPV74" s="921"/>
      <c r="SPW74" s="921"/>
      <c r="SPX74" s="921"/>
      <c r="SPY74" s="921"/>
      <c r="SPZ74" s="921"/>
      <c r="SQA74" s="921"/>
      <c r="SQB74" s="921"/>
      <c r="SQC74" s="921"/>
      <c r="SQD74" s="921"/>
      <c r="SQE74" s="921"/>
      <c r="SQF74" s="921"/>
      <c r="SQG74" s="921"/>
      <c r="SQH74" s="921"/>
      <c r="SQI74" s="921"/>
      <c r="SQJ74" s="921"/>
      <c r="SQK74" s="921"/>
      <c r="SQL74" s="921"/>
      <c r="SQM74" s="921"/>
      <c r="SQN74" s="921"/>
      <c r="SQO74" s="921"/>
      <c r="SQP74" s="921"/>
      <c r="SQQ74" s="921"/>
      <c r="SQR74" s="921"/>
      <c r="SQS74" s="921"/>
      <c r="SQT74" s="921"/>
      <c r="SQU74" s="921"/>
      <c r="SQV74" s="921"/>
      <c r="SQW74" s="921"/>
      <c r="SQX74" s="921"/>
      <c r="SQY74" s="921"/>
      <c r="SQZ74" s="921"/>
      <c r="SRA74" s="921"/>
      <c r="SRB74" s="921"/>
      <c r="SRC74" s="921"/>
      <c r="SRD74" s="921"/>
      <c r="SRE74" s="921"/>
      <c r="SRF74" s="921"/>
      <c r="SRG74" s="921"/>
      <c r="SRH74" s="921"/>
      <c r="SRI74" s="921"/>
      <c r="SRJ74" s="921"/>
      <c r="SRK74" s="921"/>
      <c r="SRL74" s="921"/>
      <c r="SRM74" s="921"/>
      <c r="SRN74" s="921"/>
      <c r="SRO74" s="921"/>
      <c r="SRP74" s="921"/>
      <c r="SRQ74" s="921"/>
      <c r="SRR74" s="921"/>
      <c r="SRS74" s="921"/>
      <c r="SRT74" s="921"/>
      <c r="SRU74" s="921"/>
      <c r="SRV74" s="921"/>
      <c r="SRW74" s="921"/>
      <c r="SRX74" s="921"/>
      <c r="SRY74" s="921"/>
      <c r="SRZ74" s="921"/>
      <c r="SSA74" s="921"/>
      <c r="SSB74" s="921"/>
      <c r="SSC74" s="921"/>
      <c r="SSD74" s="921"/>
      <c r="SSE74" s="921"/>
      <c r="SSF74" s="921"/>
      <c r="SSG74" s="921"/>
      <c r="SSH74" s="921"/>
      <c r="SSI74" s="921"/>
      <c r="SSJ74" s="921"/>
      <c r="SSK74" s="921"/>
      <c r="SSL74" s="921"/>
      <c r="SSM74" s="921"/>
      <c r="SSN74" s="921"/>
      <c r="SSO74" s="921"/>
      <c r="SSP74" s="921"/>
      <c r="SSQ74" s="921"/>
      <c r="SSR74" s="921"/>
      <c r="SSS74" s="921"/>
      <c r="SST74" s="921"/>
      <c r="SSU74" s="921"/>
      <c r="SSV74" s="921"/>
      <c r="SSW74" s="921"/>
      <c r="SSX74" s="921"/>
      <c r="SSY74" s="921"/>
      <c r="SSZ74" s="921"/>
      <c r="STA74" s="921"/>
      <c r="STB74" s="921"/>
      <c r="STC74" s="921"/>
      <c r="STD74" s="921"/>
      <c r="STE74" s="921"/>
      <c r="STF74" s="921"/>
      <c r="STG74" s="921"/>
      <c r="STH74" s="921"/>
      <c r="STI74" s="921"/>
      <c r="STJ74" s="921"/>
      <c r="STK74" s="921"/>
      <c r="STL74" s="921"/>
      <c r="STM74" s="921"/>
      <c r="STN74" s="921"/>
      <c r="STO74" s="921"/>
      <c r="STP74" s="921"/>
      <c r="STQ74" s="921"/>
      <c r="STR74" s="921"/>
      <c r="STS74" s="921"/>
      <c r="STT74" s="921"/>
      <c r="STU74" s="921"/>
      <c r="STV74" s="921"/>
      <c r="STW74" s="921"/>
      <c r="STX74" s="921"/>
      <c r="STY74" s="921"/>
      <c r="STZ74" s="921"/>
      <c r="SUA74" s="921"/>
      <c r="SUB74" s="921"/>
      <c r="SUC74" s="921"/>
      <c r="SUD74" s="921"/>
      <c r="SUE74" s="921"/>
      <c r="SUF74" s="921"/>
      <c r="SUG74" s="921"/>
      <c r="SUH74" s="921"/>
      <c r="SUI74" s="921"/>
      <c r="SUJ74" s="921"/>
      <c r="SUK74" s="921"/>
      <c r="SUL74" s="921"/>
      <c r="SUM74" s="921"/>
      <c r="SUN74" s="921"/>
      <c r="SUO74" s="921"/>
      <c r="SUP74" s="921"/>
      <c r="SUQ74" s="921"/>
      <c r="SUR74" s="921"/>
      <c r="SUS74" s="921"/>
      <c r="SUT74" s="921"/>
      <c r="SUU74" s="921"/>
      <c r="SUV74" s="921"/>
      <c r="SUW74" s="921"/>
      <c r="SUX74" s="921"/>
      <c r="SUY74" s="921"/>
      <c r="SUZ74" s="921"/>
      <c r="SVA74" s="921"/>
      <c r="SVB74" s="921"/>
      <c r="SVC74" s="921"/>
      <c r="SVD74" s="921"/>
      <c r="SVE74" s="921"/>
      <c r="SVF74" s="921"/>
      <c r="SVG74" s="921"/>
      <c r="SVH74" s="921"/>
      <c r="SVI74" s="921"/>
      <c r="SVJ74" s="921"/>
      <c r="SVK74" s="921"/>
      <c r="SVL74" s="921"/>
      <c r="SVM74" s="921"/>
      <c r="SVN74" s="921"/>
      <c r="SVO74" s="921"/>
      <c r="SVP74" s="921"/>
      <c r="SVQ74" s="921"/>
      <c r="SVR74" s="921"/>
      <c r="SVS74" s="921"/>
      <c r="SVT74" s="921"/>
      <c r="SVU74" s="921"/>
      <c r="SVV74" s="921"/>
      <c r="SVW74" s="921"/>
      <c r="SVX74" s="921"/>
      <c r="SVY74" s="921"/>
      <c r="SVZ74" s="921"/>
      <c r="SWA74" s="921"/>
      <c r="SWB74" s="921"/>
      <c r="SWC74" s="921"/>
      <c r="SWD74" s="921"/>
      <c r="SWE74" s="921"/>
      <c r="SWF74" s="921"/>
      <c r="SWG74" s="921"/>
      <c r="SWH74" s="921"/>
      <c r="SWI74" s="921"/>
      <c r="SWJ74" s="921"/>
      <c r="SWK74" s="921"/>
      <c r="SWL74" s="921"/>
      <c r="SWM74" s="921"/>
      <c r="SWN74" s="921"/>
      <c r="SWO74" s="921"/>
      <c r="SWP74" s="921"/>
      <c r="SWQ74" s="921"/>
      <c r="SWR74" s="921"/>
      <c r="SWS74" s="921"/>
      <c r="SWT74" s="921"/>
      <c r="SWU74" s="921"/>
      <c r="SWV74" s="921"/>
      <c r="SWW74" s="921"/>
      <c r="SWX74" s="921"/>
      <c r="SWY74" s="921"/>
      <c r="SWZ74" s="921"/>
      <c r="SXA74" s="921"/>
      <c r="SXB74" s="921"/>
      <c r="SXC74" s="921"/>
      <c r="SXD74" s="921"/>
      <c r="SXE74" s="921"/>
      <c r="SXF74" s="921"/>
      <c r="SXG74" s="921"/>
      <c r="SXH74" s="921"/>
      <c r="SXI74" s="921"/>
      <c r="SXJ74" s="921"/>
      <c r="SXK74" s="921"/>
      <c r="SXL74" s="921"/>
      <c r="SXM74" s="921"/>
      <c r="SXN74" s="921"/>
      <c r="SXO74" s="921"/>
      <c r="SXP74" s="921"/>
      <c r="SXQ74" s="921"/>
      <c r="SXR74" s="921"/>
      <c r="SXS74" s="921"/>
      <c r="SXT74" s="921"/>
      <c r="SXU74" s="921"/>
      <c r="SXV74" s="921"/>
      <c r="SXW74" s="921"/>
      <c r="SXX74" s="921"/>
      <c r="SXY74" s="921"/>
      <c r="SXZ74" s="921"/>
      <c r="SYA74" s="921"/>
      <c r="SYB74" s="921"/>
      <c r="SYC74" s="921"/>
      <c r="SYD74" s="921"/>
      <c r="SYE74" s="921"/>
      <c r="SYF74" s="921"/>
      <c r="SYG74" s="921"/>
      <c r="SYH74" s="921"/>
      <c r="SYI74" s="921"/>
      <c r="SYJ74" s="921"/>
      <c r="SYK74" s="921"/>
      <c r="SYL74" s="921"/>
      <c r="SYM74" s="921"/>
      <c r="SYN74" s="921"/>
      <c r="SYO74" s="921"/>
      <c r="SYP74" s="921"/>
      <c r="SYQ74" s="921"/>
      <c r="SYR74" s="921"/>
      <c r="SYS74" s="921"/>
      <c r="SYT74" s="921"/>
      <c r="SYU74" s="921"/>
      <c r="SYV74" s="921"/>
      <c r="SYW74" s="921"/>
      <c r="SYX74" s="921"/>
      <c r="SYY74" s="921"/>
      <c r="SYZ74" s="921"/>
      <c r="SZA74" s="921"/>
      <c r="SZB74" s="921"/>
      <c r="SZC74" s="921"/>
      <c r="SZD74" s="921"/>
      <c r="SZE74" s="921"/>
      <c r="SZF74" s="921"/>
      <c r="SZG74" s="921"/>
      <c r="SZH74" s="921"/>
      <c r="SZI74" s="921"/>
      <c r="SZJ74" s="921"/>
      <c r="SZK74" s="921"/>
      <c r="SZL74" s="921"/>
      <c r="SZM74" s="921"/>
      <c r="SZN74" s="921"/>
      <c r="SZO74" s="921"/>
      <c r="SZP74" s="921"/>
      <c r="SZQ74" s="921"/>
      <c r="SZR74" s="921"/>
      <c r="SZS74" s="921"/>
      <c r="SZT74" s="921"/>
      <c r="SZU74" s="921"/>
      <c r="SZV74" s="921"/>
      <c r="SZW74" s="921"/>
      <c r="SZX74" s="921"/>
      <c r="SZY74" s="921"/>
      <c r="SZZ74" s="921"/>
      <c r="TAA74" s="921"/>
      <c r="TAB74" s="921"/>
      <c r="TAC74" s="921"/>
      <c r="TAD74" s="921"/>
      <c r="TAE74" s="921"/>
      <c r="TAF74" s="921"/>
      <c r="TAG74" s="921"/>
      <c r="TAH74" s="921"/>
      <c r="TAI74" s="921"/>
      <c r="TAJ74" s="921"/>
      <c r="TAK74" s="921"/>
      <c r="TAL74" s="921"/>
      <c r="TAM74" s="921"/>
      <c r="TAN74" s="921"/>
      <c r="TAO74" s="921"/>
      <c r="TAP74" s="921"/>
      <c r="TAQ74" s="921"/>
      <c r="TAR74" s="921"/>
      <c r="TAS74" s="921"/>
      <c r="TAT74" s="921"/>
      <c r="TAU74" s="921"/>
      <c r="TAV74" s="921"/>
      <c r="TAW74" s="921"/>
      <c r="TAX74" s="921"/>
      <c r="TAY74" s="921"/>
      <c r="TAZ74" s="921"/>
      <c r="TBA74" s="921"/>
      <c r="TBB74" s="921"/>
      <c r="TBC74" s="921"/>
      <c r="TBD74" s="921"/>
      <c r="TBE74" s="921"/>
      <c r="TBF74" s="921"/>
      <c r="TBG74" s="921"/>
      <c r="TBH74" s="921"/>
      <c r="TBI74" s="921"/>
      <c r="TBJ74" s="921"/>
      <c r="TBK74" s="921"/>
      <c r="TBL74" s="921"/>
      <c r="TBM74" s="921"/>
      <c r="TBN74" s="921"/>
      <c r="TBO74" s="921"/>
      <c r="TBP74" s="921"/>
      <c r="TBQ74" s="921"/>
      <c r="TBR74" s="921"/>
      <c r="TBS74" s="921"/>
      <c r="TBT74" s="921"/>
      <c r="TBU74" s="921"/>
      <c r="TBV74" s="921"/>
      <c r="TBW74" s="921"/>
      <c r="TBX74" s="921"/>
      <c r="TBY74" s="921"/>
      <c r="TBZ74" s="921"/>
      <c r="TCA74" s="921"/>
      <c r="TCB74" s="921"/>
      <c r="TCC74" s="921"/>
      <c r="TCD74" s="921"/>
      <c r="TCE74" s="921"/>
      <c r="TCF74" s="921"/>
      <c r="TCG74" s="921"/>
      <c r="TCH74" s="921"/>
      <c r="TCI74" s="921"/>
      <c r="TCJ74" s="921"/>
      <c r="TCK74" s="921"/>
      <c r="TCL74" s="921"/>
      <c r="TCM74" s="921"/>
      <c r="TCN74" s="921"/>
      <c r="TCO74" s="921"/>
      <c r="TCP74" s="921"/>
      <c r="TCQ74" s="921"/>
      <c r="TCR74" s="921"/>
      <c r="TCS74" s="921"/>
      <c r="TCT74" s="921"/>
      <c r="TCU74" s="921"/>
      <c r="TCV74" s="921"/>
      <c r="TCW74" s="921"/>
      <c r="TCX74" s="921"/>
      <c r="TCY74" s="921"/>
      <c r="TCZ74" s="921"/>
      <c r="TDA74" s="921"/>
      <c r="TDB74" s="921"/>
      <c r="TDC74" s="921"/>
      <c r="TDD74" s="921"/>
      <c r="TDE74" s="921"/>
      <c r="TDF74" s="921"/>
      <c r="TDG74" s="921"/>
      <c r="TDH74" s="921"/>
      <c r="TDI74" s="921"/>
      <c r="TDJ74" s="921"/>
      <c r="TDK74" s="921"/>
      <c r="TDL74" s="921"/>
      <c r="TDM74" s="921"/>
      <c r="TDN74" s="921"/>
      <c r="TDO74" s="921"/>
      <c r="TDP74" s="921"/>
      <c r="TDQ74" s="921"/>
      <c r="TDR74" s="921"/>
      <c r="TDS74" s="921"/>
      <c r="TDT74" s="921"/>
      <c r="TDU74" s="921"/>
      <c r="TDV74" s="921"/>
      <c r="TDW74" s="921"/>
      <c r="TDX74" s="921"/>
      <c r="TDY74" s="921"/>
      <c r="TDZ74" s="921"/>
      <c r="TEA74" s="921"/>
      <c r="TEB74" s="921"/>
      <c r="TEC74" s="921"/>
      <c r="TED74" s="921"/>
      <c r="TEE74" s="921"/>
      <c r="TEF74" s="921"/>
      <c r="TEG74" s="921"/>
      <c r="TEH74" s="921"/>
      <c r="TEI74" s="921"/>
      <c r="TEJ74" s="921"/>
      <c r="TEK74" s="921"/>
      <c r="TEL74" s="921"/>
      <c r="TEM74" s="921"/>
      <c r="TEN74" s="921"/>
      <c r="TEO74" s="921"/>
      <c r="TEP74" s="921"/>
      <c r="TEQ74" s="921"/>
      <c r="TER74" s="921"/>
      <c r="TES74" s="921"/>
      <c r="TET74" s="921"/>
      <c r="TEU74" s="921"/>
      <c r="TEV74" s="921"/>
      <c r="TEW74" s="921"/>
      <c r="TEX74" s="921"/>
      <c r="TEY74" s="921"/>
      <c r="TEZ74" s="921"/>
      <c r="TFA74" s="921"/>
      <c r="TFB74" s="921"/>
      <c r="TFC74" s="921"/>
      <c r="TFD74" s="921"/>
      <c r="TFE74" s="921"/>
      <c r="TFF74" s="921"/>
      <c r="TFG74" s="921"/>
      <c r="TFH74" s="921"/>
      <c r="TFI74" s="921"/>
      <c r="TFJ74" s="921"/>
      <c r="TFK74" s="921"/>
      <c r="TFL74" s="921"/>
      <c r="TFM74" s="921"/>
      <c r="TFN74" s="921"/>
      <c r="TFO74" s="921"/>
      <c r="TFP74" s="921"/>
      <c r="TFQ74" s="921"/>
      <c r="TFR74" s="921"/>
      <c r="TFS74" s="921"/>
      <c r="TFT74" s="921"/>
      <c r="TFU74" s="921"/>
      <c r="TFV74" s="921"/>
      <c r="TFW74" s="921"/>
      <c r="TFX74" s="921"/>
      <c r="TFY74" s="921"/>
      <c r="TFZ74" s="921"/>
      <c r="TGA74" s="921"/>
      <c r="TGB74" s="921"/>
      <c r="TGC74" s="921"/>
      <c r="TGD74" s="921"/>
      <c r="TGE74" s="921"/>
      <c r="TGF74" s="921"/>
      <c r="TGG74" s="921"/>
      <c r="TGH74" s="921"/>
      <c r="TGI74" s="921"/>
      <c r="TGJ74" s="921"/>
      <c r="TGK74" s="921"/>
      <c r="TGL74" s="921"/>
      <c r="TGM74" s="921"/>
      <c r="TGN74" s="921"/>
      <c r="TGO74" s="921"/>
      <c r="TGP74" s="921"/>
      <c r="TGQ74" s="921"/>
      <c r="TGR74" s="921"/>
      <c r="TGS74" s="921"/>
      <c r="TGT74" s="921"/>
      <c r="TGU74" s="921"/>
      <c r="TGV74" s="921"/>
      <c r="TGW74" s="921"/>
      <c r="TGX74" s="921"/>
      <c r="TGY74" s="921"/>
      <c r="TGZ74" s="921"/>
      <c r="THA74" s="921"/>
      <c r="THB74" s="921"/>
      <c r="THC74" s="921"/>
      <c r="THD74" s="921"/>
      <c r="THE74" s="921"/>
      <c r="THF74" s="921"/>
      <c r="THG74" s="921"/>
      <c r="THH74" s="921"/>
      <c r="THI74" s="921"/>
      <c r="THJ74" s="921"/>
      <c r="THK74" s="921"/>
      <c r="THL74" s="921"/>
      <c r="THM74" s="921"/>
      <c r="THN74" s="921"/>
      <c r="THO74" s="921"/>
      <c r="THP74" s="921"/>
      <c r="THQ74" s="921"/>
      <c r="THR74" s="921"/>
      <c r="THS74" s="921"/>
      <c r="THT74" s="921"/>
      <c r="THU74" s="921"/>
      <c r="THV74" s="921"/>
      <c r="THW74" s="921"/>
      <c r="THX74" s="921"/>
      <c r="THY74" s="921"/>
      <c r="THZ74" s="921"/>
      <c r="TIA74" s="921"/>
      <c r="TIB74" s="921"/>
      <c r="TIC74" s="921"/>
      <c r="TID74" s="921"/>
      <c r="TIE74" s="921"/>
      <c r="TIF74" s="921"/>
      <c r="TIG74" s="921"/>
      <c r="TIH74" s="921"/>
      <c r="TII74" s="921"/>
      <c r="TIJ74" s="921"/>
      <c r="TIK74" s="921"/>
      <c r="TIL74" s="921"/>
      <c r="TIM74" s="921"/>
      <c r="TIN74" s="921"/>
      <c r="TIO74" s="921"/>
      <c r="TIP74" s="921"/>
      <c r="TIQ74" s="921"/>
      <c r="TIR74" s="921"/>
      <c r="TIS74" s="921"/>
      <c r="TIT74" s="921"/>
      <c r="TIU74" s="921"/>
      <c r="TIV74" s="921"/>
      <c r="TIW74" s="921"/>
      <c r="TIX74" s="921"/>
      <c r="TIY74" s="921"/>
      <c r="TIZ74" s="921"/>
      <c r="TJA74" s="921"/>
      <c r="TJB74" s="921"/>
      <c r="TJC74" s="921"/>
      <c r="TJD74" s="921"/>
      <c r="TJE74" s="921"/>
      <c r="TJF74" s="921"/>
      <c r="TJG74" s="921"/>
      <c r="TJH74" s="921"/>
      <c r="TJI74" s="921"/>
      <c r="TJJ74" s="921"/>
      <c r="TJK74" s="921"/>
      <c r="TJL74" s="921"/>
      <c r="TJM74" s="921"/>
      <c r="TJN74" s="921"/>
      <c r="TJO74" s="921"/>
      <c r="TJP74" s="921"/>
      <c r="TJQ74" s="921"/>
      <c r="TJR74" s="921"/>
      <c r="TJS74" s="921"/>
      <c r="TJT74" s="921"/>
      <c r="TJU74" s="921"/>
      <c r="TJV74" s="921"/>
      <c r="TJW74" s="921"/>
      <c r="TJX74" s="921"/>
      <c r="TJY74" s="921"/>
      <c r="TJZ74" s="921"/>
      <c r="TKA74" s="921"/>
      <c r="TKB74" s="921"/>
      <c r="TKC74" s="921"/>
      <c r="TKD74" s="921"/>
      <c r="TKE74" s="921"/>
      <c r="TKF74" s="921"/>
      <c r="TKG74" s="921"/>
      <c r="TKH74" s="921"/>
      <c r="TKI74" s="921"/>
      <c r="TKJ74" s="921"/>
      <c r="TKK74" s="921"/>
      <c r="TKL74" s="921"/>
      <c r="TKM74" s="921"/>
      <c r="TKN74" s="921"/>
      <c r="TKO74" s="921"/>
      <c r="TKP74" s="921"/>
      <c r="TKQ74" s="921"/>
      <c r="TKR74" s="921"/>
      <c r="TKS74" s="921"/>
      <c r="TKT74" s="921"/>
      <c r="TKU74" s="921"/>
      <c r="TKV74" s="921"/>
      <c r="TKW74" s="921"/>
      <c r="TKX74" s="921"/>
      <c r="TKY74" s="921"/>
      <c r="TKZ74" s="921"/>
      <c r="TLA74" s="921"/>
      <c r="TLB74" s="921"/>
      <c r="TLC74" s="921"/>
      <c r="TLD74" s="921"/>
      <c r="TLE74" s="921"/>
      <c r="TLF74" s="921"/>
      <c r="TLG74" s="921"/>
      <c r="TLH74" s="921"/>
      <c r="TLI74" s="921"/>
      <c r="TLJ74" s="921"/>
      <c r="TLK74" s="921"/>
      <c r="TLL74" s="921"/>
      <c r="TLM74" s="921"/>
      <c r="TLN74" s="921"/>
      <c r="TLO74" s="921"/>
      <c r="TLP74" s="921"/>
      <c r="TLQ74" s="921"/>
      <c r="TLR74" s="921"/>
      <c r="TLS74" s="921"/>
      <c r="TLT74" s="921"/>
      <c r="TLU74" s="921"/>
      <c r="TLV74" s="921"/>
      <c r="TLW74" s="921"/>
      <c r="TLX74" s="921"/>
      <c r="TLY74" s="921"/>
      <c r="TLZ74" s="921"/>
      <c r="TMA74" s="921"/>
      <c r="TMB74" s="921"/>
      <c r="TMC74" s="921"/>
      <c r="TMD74" s="921"/>
      <c r="TME74" s="921"/>
      <c r="TMF74" s="921"/>
      <c r="TMG74" s="921"/>
      <c r="TMH74" s="921"/>
      <c r="TMI74" s="921"/>
      <c r="TMJ74" s="921"/>
      <c r="TMK74" s="921"/>
      <c r="TML74" s="921"/>
      <c r="TMM74" s="921"/>
      <c r="TMN74" s="921"/>
      <c r="TMO74" s="921"/>
      <c r="TMP74" s="921"/>
      <c r="TMQ74" s="921"/>
      <c r="TMR74" s="921"/>
      <c r="TMS74" s="921"/>
      <c r="TMT74" s="921"/>
      <c r="TMU74" s="921"/>
      <c r="TMV74" s="921"/>
      <c r="TMW74" s="921"/>
      <c r="TMX74" s="921"/>
      <c r="TMY74" s="921"/>
      <c r="TMZ74" s="921"/>
      <c r="TNA74" s="921"/>
      <c r="TNB74" s="921"/>
      <c r="TNC74" s="921"/>
      <c r="TND74" s="921"/>
      <c r="TNE74" s="921"/>
      <c r="TNF74" s="921"/>
      <c r="TNG74" s="921"/>
      <c r="TNH74" s="921"/>
      <c r="TNI74" s="921"/>
      <c r="TNJ74" s="921"/>
      <c r="TNK74" s="921"/>
      <c r="TNL74" s="921"/>
      <c r="TNM74" s="921"/>
      <c r="TNN74" s="921"/>
      <c r="TNO74" s="921"/>
      <c r="TNP74" s="921"/>
      <c r="TNQ74" s="921"/>
      <c r="TNR74" s="921"/>
      <c r="TNS74" s="921"/>
      <c r="TNT74" s="921"/>
      <c r="TNU74" s="921"/>
      <c r="TNV74" s="921"/>
      <c r="TNW74" s="921"/>
      <c r="TNX74" s="921"/>
      <c r="TNY74" s="921"/>
      <c r="TNZ74" s="921"/>
      <c r="TOA74" s="921"/>
      <c r="TOB74" s="921"/>
      <c r="TOC74" s="921"/>
      <c r="TOD74" s="921"/>
      <c r="TOE74" s="921"/>
      <c r="TOF74" s="921"/>
      <c r="TOG74" s="921"/>
      <c r="TOH74" s="921"/>
      <c r="TOI74" s="921"/>
      <c r="TOJ74" s="921"/>
      <c r="TOK74" s="921"/>
      <c r="TOL74" s="921"/>
      <c r="TOM74" s="921"/>
      <c r="TON74" s="921"/>
      <c r="TOO74" s="921"/>
      <c r="TOP74" s="921"/>
      <c r="TOQ74" s="921"/>
      <c r="TOR74" s="921"/>
      <c r="TOS74" s="921"/>
      <c r="TOT74" s="921"/>
      <c r="TOU74" s="921"/>
      <c r="TOV74" s="921"/>
      <c r="TOW74" s="921"/>
      <c r="TOX74" s="921"/>
      <c r="TOY74" s="921"/>
      <c r="TOZ74" s="921"/>
      <c r="TPA74" s="921"/>
      <c r="TPB74" s="921"/>
      <c r="TPC74" s="921"/>
      <c r="TPD74" s="921"/>
      <c r="TPE74" s="921"/>
      <c r="TPF74" s="921"/>
      <c r="TPG74" s="921"/>
      <c r="TPH74" s="921"/>
      <c r="TPI74" s="921"/>
      <c r="TPJ74" s="921"/>
      <c r="TPK74" s="921"/>
      <c r="TPL74" s="921"/>
      <c r="TPM74" s="921"/>
      <c r="TPN74" s="921"/>
      <c r="TPO74" s="921"/>
      <c r="TPP74" s="921"/>
      <c r="TPQ74" s="921"/>
      <c r="TPR74" s="921"/>
      <c r="TPS74" s="921"/>
      <c r="TPT74" s="921"/>
      <c r="TPU74" s="921"/>
      <c r="TPV74" s="921"/>
      <c r="TPW74" s="921"/>
      <c r="TPX74" s="921"/>
      <c r="TPY74" s="921"/>
      <c r="TPZ74" s="921"/>
      <c r="TQA74" s="921"/>
      <c r="TQB74" s="921"/>
      <c r="TQC74" s="921"/>
      <c r="TQD74" s="921"/>
      <c r="TQE74" s="921"/>
      <c r="TQF74" s="921"/>
      <c r="TQG74" s="921"/>
      <c r="TQH74" s="921"/>
      <c r="TQI74" s="921"/>
      <c r="TQJ74" s="921"/>
      <c r="TQK74" s="921"/>
      <c r="TQL74" s="921"/>
      <c r="TQM74" s="921"/>
      <c r="TQN74" s="921"/>
      <c r="TQO74" s="921"/>
      <c r="TQP74" s="921"/>
      <c r="TQQ74" s="921"/>
      <c r="TQR74" s="921"/>
      <c r="TQS74" s="921"/>
      <c r="TQT74" s="921"/>
      <c r="TQU74" s="921"/>
      <c r="TQV74" s="921"/>
      <c r="TQW74" s="921"/>
      <c r="TQX74" s="921"/>
      <c r="TQY74" s="921"/>
      <c r="TQZ74" s="921"/>
      <c r="TRA74" s="921"/>
      <c r="TRB74" s="921"/>
      <c r="TRC74" s="921"/>
      <c r="TRD74" s="921"/>
      <c r="TRE74" s="921"/>
      <c r="TRF74" s="921"/>
      <c r="TRG74" s="921"/>
      <c r="TRH74" s="921"/>
      <c r="TRI74" s="921"/>
      <c r="TRJ74" s="921"/>
      <c r="TRK74" s="921"/>
      <c r="TRL74" s="921"/>
      <c r="TRM74" s="921"/>
      <c r="TRN74" s="921"/>
      <c r="TRO74" s="921"/>
      <c r="TRP74" s="921"/>
      <c r="TRQ74" s="921"/>
      <c r="TRR74" s="921"/>
      <c r="TRS74" s="921"/>
      <c r="TRT74" s="921"/>
      <c r="TRU74" s="921"/>
      <c r="TRV74" s="921"/>
      <c r="TRW74" s="921"/>
      <c r="TRX74" s="921"/>
      <c r="TRY74" s="921"/>
      <c r="TRZ74" s="921"/>
      <c r="TSA74" s="921"/>
      <c r="TSB74" s="921"/>
      <c r="TSC74" s="921"/>
      <c r="TSD74" s="921"/>
      <c r="TSE74" s="921"/>
      <c r="TSF74" s="921"/>
      <c r="TSG74" s="921"/>
      <c r="TSH74" s="921"/>
      <c r="TSI74" s="921"/>
      <c r="TSJ74" s="921"/>
      <c r="TSK74" s="921"/>
      <c r="TSL74" s="921"/>
      <c r="TSM74" s="921"/>
      <c r="TSN74" s="921"/>
      <c r="TSO74" s="921"/>
      <c r="TSP74" s="921"/>
      <c r="TSQ74" s="921"/>
      <c r="TSR74" s="921"/>
      <c r="TSS74" s="921"/>
      <c r="TST74" s="921"/>
      <c r="TSU74" s="921"/>
      <c r="TSV74" s="921"/>
      <c r="TSW74" s="921"/>
      <c r="TSX74" s="921"/>
      <c r="TSY74" s="921"/>
      <c r="TSZ74" s="921"/>
      <c r="TTA74" s="921"/>
      <c r="TTB74" s="921"/>
      <c r="TTC74" s="921"/>
      <c r="TTD74" s="921"/>
      <c r="TTE74" s="921"/>
      <c r="TTF74" s="921"/>
      <c r="TTG74" s="921"/>
      <c r="TTH74" s="921"/>
      <c r="TTI74" s="921"/>
      <c r="TTJ74" s="921"/>
      <c r="TTK74" s="921"/>
      <c r="TTL74" s="921"/>
      <c r="TTM74" s="921"/>
      <c r="TTN74" s="921"/>
      <c r="TTO74" s="921"/>
      <c r="TTP74" s="921"/>
      <c r="TTQ74" s="921"/>
      <c r="TTR74" s="921"/>
      <c r="TTS74" s="921"/>
      <c r="TTT74" s="921"/>
      <c r="TTU74" s="921"/>
      <c r="TTV74" s="921"/>
      <c r="TTW74" s="921"/>
      <c r="TTX74" s="921"/>
      <c r="TTY74" s="921"/>
      <c r="TTZ74" s="921"/>
      <c r="TUA74" s="921"/>
      <c r="TUB74" s="921"/>
      <c r="TUC74" s="921"/>
      <c r="TUD74" s="921"/>
      <c r="TUE74" s="921"/>
      <c r="TUF74" s="921"/>
      <c r="TUG74" s="921"/>
      <c r="TUH74" s="921"/>
      <c r="TUI74" s="921"/>
      <c r="TUJ74" s="921"/>
      <c r="TUK74" s="921"/>
      <c r="TUL74" s="921"/>
      <c r="TUM74" s="921"/>
      <c r="TUN74" s="921"/>
      <c r="TUO74" s="921"/>
      <c r="TUP74" s="921"/>
      <c r="TUQ74" s="921"/>
      <c r="TUR74" s="921"/>
      <c r="TUS74" s="921"/>
      <c r="TUT74" s="921"/>
      <c r="TUU74" s="921"/>
      <c r="TUV74" s="921"/>
      <c r="TUW74" s="921"/>
      <c r="TUX74" s="921"/>
      <c r="TUY74" s="921"/>
      <c r="TUZ74" s="921"/>
      <c r="TVA74" s="921"/>
      <c r="TVB74" s="921"/>
      <c r="TVC74" s="921"/>
      <c r="TVD74" s="921"/>
      <c r="TVE74" s="921"/>
      <c r="TVF74" s="921"/>
      <c r="TVG74" s="921"/>
      <c r="TVH74" s="921"/>
      <c r="TVI74" s="921"/>
      <c r="TVJ74" s="921"/>
      <c r="TVK74" s="921"/>
      <c r="TVL74" s="921"/>
      <c r="TVM74" s="921"/>
      <c r="TVN74" s="921"/>
      <c r="TVO74" s="921"/>
      <c r="TVP74" s="921"/>
      <c r="TVQ74" s="921"/>
      <c r="TVR74" s="921"/>
      <c r="TVS74" s="921"/>
      <c r="TVT74" s="921"/>
      <c r="TVU74" s="921"/>
      <c r="TVV74" s="921"/>
      <c r="TVW74" s="921"/>
      <c r="TVX74" s="921"/>
      <c r="TVY74" s="921"/>
      <c r="TVZ74" s="921"/>
      <c r="TWA74" s="921"/>
      <c r="TWB74" s="921"/>
      <c r="TWC74" s="921"/>
      <c r="TWD74" s="921"/>
      <c r="TWE74" s="921"/>
      <c r="TWF74" s="921"/>
      <c r="TWG74" s="921"/>
      <c r="TWH74" s="921"/>
      <c r="TWI74" s="921"/>
      <c r="TWJ74" s="921"/>
      <c r="TWK74" s="921"/>
      <c r="TWL74" s="921"/>
      <c r="TWM74" s="921"/>
      <c r="TWN74" s="921"/>
      <c r="TWO74" s="921"/>
      <c r="TWP74" s="921"/>
      <c r="TWQ74" s="921"/>
      <c r="TWR74" s="921"/>
      <c r="TWS74" s="921"/>
      <c r="TWT74" s="921"/>
      <c r="TWU74" s="921"/>
      <c r="TWV74" s="921"/>
      <c r="TWW74" s="921"/>
      <c r="TWX74" s="921"/>
      <c r="TWY74" s="921"/>
      <c r="TWZ74" s="921"/>
      <c r="TXA74" s="921"/>
      <c r="TXB74" s="921"/>
      <c r="TXC74" s="921"/>
      <c r="TXD74" s="921"/>
      <c r="TXE74" s="921"/>
      <c r="TXF74" s="921"/>
      <c r="TXG74" s="921"/>
      <c r="TXH74" s="921"/>
      <c r="TXI74" s="921"/>
      <c r="TXJ74" s="921"/>
      <c r="TXK74" s="921"/>
      <c r="TXL74" s="921"/>
      <c r="TXM74" s="921"/>
      <c r="TXN74" s="921"/>
      <c r="TXO74" s="921"/>
      <c r="TXP74" s="921"/>
      <c r="TXQ74" s="921"/>
      <c r="TXR74" s="921"/>
      <c r="TXS74" s="921"/>
      <c r="TXT74" s="921"/>
      <c r="TXU74" s="921"/>
      <c r="TXV74" s="921"/>
      <c r="TXW74" s="921"/>
      <c r="TXX74" s="921"/>
      <c r="TXY74" s="921"/>
      <c r="TXZ74" s="921"/>
      <c r="TYA74" s="921"/>
      <c r="TYB74" s="921"/>
      <c r="TYC74" s="921"/>
      <c r="TYD74" s="921"/>
      <c r="TYE74" s="921"/>
      <c r="TYF74" s="921"/>
      <c r="TYG74" s="921"/>
      <c r="TYH74" s="921"/>
      <c r="TYI74" s="921"/>
      <c r="TYJ74" s="921"/>
      <c r="TYK74" s="921"/>
      <c r="TYL74" s="921"/>
      <c r="TYM74" s="921"/>
      <c r="TYN74" s="921"/>
      <c r="TYO74" s="921"/>
      <c r="TYP74" s="921"/>
      <c r="TYQ74" s="921"/>
      <c r="TYR74" s="921"/>
      <c r="TYS74" s="921"/>
      <c r="TYT74" s="921"/>
      <c r="TYU74" s="921"/>
      <c r="TYV74" s="921"/>
      <c r="TYW74" s="921"/>
      <c r="TYX74" s="921"/>
      <c r="TYY74" s="921"/>
      <c r="TYZ74" s="921"/>
      <c r="TZA74" s="921"/>
      <c r="TZB74" s="921"/>
      <c r="TZC74" s="921"/>
      <c r="TZD74" s="921"/>
      <c r="TZE74" s="921"/>
      <c r="TZF74" s="921"/>
      <c r="TZG74" s="921"/>
      <c r="TZH74" s="921"/>
      <c r="TZI74" s="921"/>
      <c r="TZJ74" s="921"/>
      <c r="TZK74" s="921"/>
      <c r="TZL74" s="921"/>
      <c r="TZM74" s="921"/>
      <c r="TZN74" s="921"/>
      <c r="TZO74" s="921"/>
      <c r="TZP74" s="921"/>
      <c r="TZQ74" s="921"/>
      <c r="TZR74" s="921"/>
      <c r="TZS74" s="921"/>
      <c r="TZT74" s="921"/>
      <c r="TZU74" s="921"/>
      <c r="TZV74" s="921"/>
      <c r="TZW74" s="921"/>
      <c r="TZX74" s="921"/>
      <c r="TZY74" s="921"/>
      <c r="TZZ74" s="921"/>
      <c r="UAA74" s="921"/>
      <c r="UAB74" s="921"/>
      <c r="UAC74" s="921"/>
      <c r="UAD74" s="921"/>
      <c r="UAE74" s="921"/>
      <c r="UAF74" s="921"/>
      <c r="UAG74" s="921"/>
      <c r="UAH74" s="921"/>
      <c r="UAI74" s="921"/>
      <c r="UAJ74" s="921"/>
      <c r="UAK74" s="921"/>
      <c r="UAL74" s="921"/>
      <c r="UAM74" s="921"/>
      <c r="UAN74" s="921"/>
      <c r="UAO74" s="921"/>
      <c r="UAP74" s="921"/>
      <c r="UAQ74" s="921"/>
      <c r="UAR74" s="921"/>
      <c r="UAS74" s="921"/>
      <c r="UAT74" s="921"/>
      <c r="UAU74" s="921"/>
      <c r="UAV74" s="921"/>
      <c r="UAW74" s="921"/>
      <c r="UAX74" s="921"/>
      <c r="UAY74" s="921"/>
      <c r="UAZ74" s="921"/>
      <c r="UBA74" s="921"/>
      <c r="UBB74" s="921"/>
      <c r="UBC74" s="921"/>
      <c r="UBD74" s="921"/>
      <c r="UBE74" s="921"/>
      <c r="UBF74" s="921"/>
      <c r="UBG74" s="921"/>
      <c r="UBH74" s="921"/>
      <c r="UBI74" s="921"/>
      <c r="UBJ74" s="921"/>
      <c r="UBK74" s="921"/>
      <c r="UBL74" s="921"/>
      <c r="UBM74" s="921"/>
      <c r="UBN74" s="921"/>
      <c r="UBO74" s="921"/>
      <c r="UBP74" s="921"/>
      <c r="UBQ74" s="921"/>
      <c r="UBR74" s="921"/>
      <c r="UBS74" s="921"/>
      <c r="UBT74" s="921"/>
      <c r="UBU74" s="921"/>
      <c r="UBV74" s="921"/>
      <c r="UBW74" s="921"/>
      <c r="UBX74" s="921"/>
      <c r="UBY74" s="921"/>
      <c r="UBZ74" s="921"/>
      <c r="UCA74" s="921"/>
      <c r="UCB74" s="921"/>
      <c r="UCC74" s="921"/>
      <c r="UCD74" s="921"/>
      <c r="UCE74" s="921"/>
      <c r="UCF74" s="921"/>
      <c r="UCG74" s="921"/>
      <c r="UCH74" s="921"/>
      <c r="UCI74" s="921"/>
      <c r="UCJ74" s="921"/>
      <c r="UCK74" s="921"/>
      <c r="UCL74" s="921"/>
      <c r="UCM74" s="921"/>
      <c r="UCN74" s="921"/>
      <c r="UCO74" s="921"/>
      <c r="UCP74" s="921"/>
      <c r="UCQ74" s="921"/>
      <c r="UCR74" s="921"/>
      <c r="UCS74" s="921"/>
      <c r="UCT74" s="921"/>
      <c r="UCU74" s="921"/>
      <c r="UCV74" s="921"/>
      <c r="UCW74" s="921"/>
      <c r="UCX74" s="921"/>
      <c r="UCY74" s="921"/>
      <c r="UCZ74" s="921"/>
      <c r="UDA74" s="921"/>
      <c r="UDB74" s="921"/>
      <c r="UDC74" s="921"/>
      <c r="UDD74" s="921"/>
      <c r="UDE74" s="921"/>
      <c r="UDF74" s="921"/>
      <c r="UDG74" s="921"/>
      <c r="UDH74" s="921"/>
      <c r="UDI74" s="921"/>
      <c r="UDJ74" s="921"/>
      <c r="UDK74" s="921"/>
      <c r="UDL74" s="921"/>
      <c r="UDM74" s="921"/>
      <c r="UDN74" s="921"/>
      <c r="UDO74" s="921"/>
      <c r="UDP74" s="921"/>
      <c r="UDQ74" s="921"/>
      <c r="UDR74" s="921"/>
      <c r="UDS74" s="921"/>
      <c r="UDT74" s="921"/>
      <c r="UDU74" s="921"/>
      <c r="UDV74" s="921"/>
      <c r="UDW74" s="921"/>
      <c r="UDX74" s="921"/>
      <c r="UDY74" s="921"/>
      <c r="UDZ74" s="921"/>
      <c r="UEA74" s="921"/>
      <c r="UEB74" s="921"/>
      <c r="UEC74" s="921"/>
      <c r="UED74" s="921"/>
      <c r="UEE74" s="921"/>
      <c r="UEF74" s="921"/>
      <c r="UEG74" s="921"/>
      <c r="UEH74" s="921"/>
      <c r="UEI74" s="921"/>
      <c r="UEJ74" s="921"/>
      <c r="UEK74" s="921"/>
      <c r="UEL74" s="921"/>
      <c r="UEM74" s="921"/>
      <c r="UEN74" s="921"/>
      <c r="UEO74" s="921"/>
      <c r="UEP74" s="921"/>
      <c r="UEQ74" s="921"/>
      <c r="UER74" s="921"/>
      <c r="UES74" s="921"/>
      <c r="UET74" s="921"/>
      <c r="UEU74" s="921"/>
      <c r="UEV74" s="921"/>
      <c r="UEW74" s="921"/>
      <c r="UEX74" s="921"/>
      <c r="UEY74" s="921"/>
      <c r="UEZ74" s="921"/>
      <c r="UFA74" s="921"/>
      <c r="UFB74" s="921"/>
      <c r="UFC74" s="921"/>
      <c r="UFD74" s="921"/>
      <c r="UFE74" s="921"/>
      <c r="UFF74" s="921"/>
      <c r="UFG74" s="921"/>
      <c r="UFH74" s="921"/>
      <c r="UFI74" s="921"/>
      <c r="UFJ74" s="921"/>
      <c r="UFK74" s="921"/>
      <c r="UFL74" s="921"/>
      <c r="UFM74" s="921"/>
      <c r="UFN74" s="921"/>
      <c r="UFO74" s="921"/>
      <c r="UFP74" s="921"/>
      <c r="UFQ74" s="921"/>
      <c r="UFR74" s="921"/>
      <c r="UFS74" s="921"/>
      <c r="UFT74" s="921"/>
      <c r="UFU74" s="921"/>
      <c r="UFV74" s="921"/>
      <c r="UFW74" s="921"/>
      <c r="UFX74" s="921"/>
      <c r="UFY74" s="921"/>
      <c r="UFZ74" s="921"/>
      <c r="UGA74" s="921"/>
      <c r="UGB74" s="921"/>
      <c r="UGC74" s="921"/>
      <c r="UGD74" s="921"/>
      <c r="UGE74" s="921"/>
      <c r="UGF74" s="921"/>
      <c r="UGG74" s="921"/>
      <c r="UGH74" s="921"/>
      <c r="UGI74" s="921"/>
      <c r="UGJ74" s="921"/>
      <c r="UGK74" s="921"/>
      <c r="UGL74" s="921"/>
      <c r="UGM74" s="921"/>
      <c r="UGN74" s="921"/>
      <c r="UGO74" s="921"/>
      <c r="UGP74" s="921"/>
      <c r="UGQ74" s="921"/>
      <c r="UGR74" s="921"/>
      <c r="UGS74" s="921"/>
      <c r="UGT74" s="921"/>
      <c r="UGU74" s="921"/>
      <c r="UGV74" s="921"/>
      <c r="UGW74" s="921"/>
      <c r="UGX74" s="921"/>
      <c r="UGY74" s="921"/>
      <c r="UGZ74" s="921"/>
      <c r="UHA74" s="921"/>
      <c r="UHB74" s="921"/>
      <c r="UHC74" s="921"/>
      <c r="UHD74" s="921"/>
      <c r="UHE74" s="921"/>
      <c r="UHF74" s="921"/>
      <c r="UHG74" s="921"/>
      <c r="UHH74" s="921"/>
      <c r="UHI74" s="921"/>
      <c r="UHJ74" s="921"/>
      <c r="UHK74" s="921"/>
      <c r="UHL74" s="921"/>
      <c r="UHM74" s="921"/>
      <c r="UHN74" s="921"/>
      <c r="UHO74" s="921"/>
      <c r="UHP74" s="921"/>
      <c r="UHQ74" s="921"/>
      <c r="UHR74" s="921"/>
      <c r="UHS74" s="921"/>
      <c r="UHT74" s="921"/>
      <c r="UHU74" s="921"/>
      <c r="UHV74" s="921"/>
      <c r="UHW74" s="921"/>
      <c r="UHX74" s="921"/>
      <c r="UHY74" s="921"/>
      <c r="UHZ74" s="921"/>
      <c r="UIA74" s="921"/>
      <c r="UIB74" s="921"/>
      <c r="UIC74" s="921"/>
      <c r="UID74" s="921"/>
      <c r="UIE74" s="921"/>
      <c r="UIF74" s="921"/>
      <c r="UIG74" s="921"/>
      <c r="UIH74" s="921"/>
      <c r="UII74" s="921"/>
      <c r="UIJ74" s="921"/>
      <c r="UIK74" s="921"/>
      <c r="UIL74" s="921"/>
      <c r="UIM74" s="921"/>
      <c r="UIN74" s="921"/>
      <c r="UIO74" s="921"/>
      <c r="UIP74" s="921"/>
      <c r="UIQ74" s="921"/>
      <c r="UIR74" s="921"/>
      <c r="UIS74" s="921"/>
      <c r="UIT74" s="921"/>
      <c r="UIU74" s="921"/>
      <c r="UIV74" s="921"/>
      <c r="UIW74" s="921"/>
      <c r="UIX74" s="921"/>
      <c r="UIY74" s="921"/>
      <c r="UIZ74" s="921"/>
      <c r="UJA74" s="921"/>
      <c r="UJB74" s="921"/>
      <c r="UJC74" s="921"/>
      <c r="UJD74" s="921"/>
      <c r="UJE74" s="921"/>
      <c r="UJF74" s="921"/>
      <c r="UJG74" s="921"/>
      <c r="UJH74" s="921"/>
      <c r="UJI74" s="921"/>
      <c r="UJJ74" s="921"/>
      <c r="UJK74" s="921"/>
      <c r="UJL74" s="921"/>
      <c r="UJM74" s="921"/>
      <c r="UJN74" s="921"/>
      <c r="UJO74" s="921"/>
      <c r="UJP74" s="921"/>
      <c r="UJQ74" s="921"/>
      <c r="UJR74" s="921"/>
      <c r="UJS74" s="921"/>
      <c r="UJT74" s="921"/>
      <c r="UJU74" s="921"/>
      <c r="UJV74" s="921"/>
      <c r="UJW74" s="921"/>
      <c r="UJX74" s="921"/>
      <c r="UJY74" s="921"/>
      <c r="UJZ74" s="921"/>
      <c r="UKA74" s="921"/>
      <c r="UKB74" s="921"/>
      <c r="UKC74" s="921"/>
      <c r="UKD74" s="921"/>
      <c r="UKE74" s="921"/>
      <c r="UKF74" s="921"/>
      <c r="UKG74" s="921"/>
      <c r="UKH74" s="921"/>
      <c r="UKI74" s="921"/>
      <c r="UKJ74" s="921"/>
      <c r="UKK74" s="921"/>
      <c r="UKL74" s="921"/>
      <c r="UKM74" s="921"/>
      <c r="UKN74" s="921"/>
      <c r="UKO74" s="921"/>
      <c r="UKP74" s="921"/>
      <c r="UKQ74" s="921"/>
      <c r="UKR74" s="921"/>
      <c r="UKS74" s="921"/>
      <c r="UKT74" s="921"/>
      <c r="UKU74" s="921"/>
      <c r="UKV74" s="921"/>
      <c r="UKW74" s="921"/>
      <c r="UKX74" s="921"/>
      <c r="UKY74" s="921"/>
      <c r="UKZ74" s="921"/>
      <c r="ULA74" s="921"/>
      <c r="ULB74" s="921"/>
      <c r="ULC74" s="921"/>
      <c r="ULD74" s="921"/>
      <c r="ULE74" s="921"/>
      <c r="ULF74" s="921"/>
      <c r="ULG74" s="921"/>
      <c r="ULH74" s="921"/>
      <c r="ULI74" s="921"/>
      <c r="ULJ74" s="921"/>
      <c r="ULK74" s="921"/>
      <c r="ULL74" s="921"/>
      <c r="ULM74" s="921"/>
      <c r="ULN74" s="921"/>
      <c r="ULO74" s="921"/>
      <c r="ULP74" s="921"/>
      <c r="ULQ74" s="921"/>
      <c r="ULR74" s="921"/>
      <c r="ULS74" s="921"/>
      <c r="ULT74" s="921"/>
      <c r="ULU74" s="921"/>
      <c r="ULV74" s="921"/>
      <c r="ULW74" s="921"/>
      <c r="ULX74" s="921"/>
      <c r="ULY74" s="921"/>
      <c r="ULZ74" s="921"/>
      <c r="UMA74" s="921"/>
      <c r="UMB74" s="921"/>
      <c r="UMC74" s="921"/>
      <c r="UMD74" s="921"/>
      <c r="UME74" s="921"/>
      <c r="UMF74" s="921"/>
      <c r="UMG74" s="921"/>
      <c r="UMH74" s="921"/>
      <c r="UMI74" s="921"/>
      <c r="UMJ74" s="921"/>
      <c r="UMK74" s="921"/>
      <c r="UML74" s="921"/>
      <c r="UMM74" s="921"/>
      <c r="UMN74" s="921"/>
      <c r="UMO74" s="921"/>
      <c r="UMP74" s="921"/>
      <c r="UMQ74" s="921"/>
      <c r="UMR74" s="921"/>
      <c r="UMS74" s="921"/>
      <c r="UMT74" s="921"/>
      <c r="UMU74" s="921"/>
      <c r="UMV74" s="921"/>
      <c r="UMW74" s="921"/>
      <c r="UMX74" s="921"/>
      <c r="UMY74" s="921"/>
      <c r="UMZ74" s="921"/>
      <c r="UNA74" s="921"/>
      <c r="UNB74" s="921"/>
      <c r="UNC74" s="921"/>
      <c r="UND74" s="921"/>
      <c r="UNE74" s="921"/>
      <c r="UNF74" s="921"/>
      <c r="UNG74" s="921"/>
      <c r="UNH74" s="921"/>
      <c r="UNI74" s="921"/>
      <c r="UNJ74" s="921"/>
      <c r="UNK74" s="921"/>
      <c r="UNL74" s="921"/>
      <c r="UNM74" s="921"/>
      <c r="UNN74" s="921"/>
      <c r="UNO74" s="921"/>
      <c r="UNP74" s="921"/>
      <c r="UNQ74" s="921"/>
      <c r="UNR74" s="921"/>
      <c r="UNS74" s="921"/>
      <c r="UNT74" s="921"/>
      <c r="UNU74" s="921"/>
      <c r="UNV74" s="921"/>
      <c r="UNW74" s="921"/>
      <c r="UNX74" s="921"/>
      <c r="UNY74" s="921"/>
      <c r="UNZ74" s="921"/>
      <c r="UOA74" s="921"/>
      <c r="UOB74" s="921"/>
      <c r="UOC74" s="921"/>
      <c r="UOD74" s="921"/>
      <c r="UOE74" s="921"/>
      <c r="UOF74" s="921"/>
      <c r="UOG74" s="921"/>
      <c r="UOH74" s="921"/>
      <c r="UOI74" s="921"/>
      <c r="UOJ74" s="921"/>
      <c r="UOK74" s="921"/>
      <c r="UOL74" s="921"/>
      <c r="UOM74" s="921"/>
      <c r="UON74" s="921"/>
      <c r="UOO74" s="921"/>
      <c r="UOP74" s="921"/>
      <c r="UOQ74" s="921"/>
      <c r="UOR74" s="921"/>
      <c r="UOS74" s="921"/>
      <c r="UOT74" s="921"/>
      <c r="UOU74" s="921"/>
      <c r="UOV74" s="921"/>
      <c r="UOW74" s="921"/>
      <c r="UOX74" s="921"/>
      <c r="UOY74" s="921"/>
      <c r="UOZ74" s="921"/>
      <c r="UPA74" s="921"/>
      <c r="UPB74" s="921"/>
      <c r="UPC74" s="921"/>
      <c r="UPD74" s="921"/>
      <c r="UPE74" s="921"/>
      <c r="UPF74" s="921"/>
      <c r="UPG74" s="921"/>
      <c r="UPH74" s="921"/>
      <c r="UPI74" s="921"/>
      <c r="UPJ74" s="921"/>
      <c r="UPK74" s="921"/>
      <c r="UPL74" s="921"/>
      <c r="UPM74" s="921"/>
      <c r="UPN74" s="921"/>
      <c r="UPO74" s="921"/>
      <c r="UPP74" s="921"/>
      <c r="UPQ74" s="921"/>
      <c r="UPR74" s="921"/>
      <c r="UPS74" s="921"/>
      <c r="UPT74" s="921"/>
      <c r="UPU74" s="921"/>
      <c r="UPV74" s="921"/>
      <c r="UPW74" s="921"/>
      <c r="UPX74" s="921"/>
      <c r="UPY74" s="921"/>
      <c r="UPZ74" s="921"/>
      <c r="UQA74" s="921"/>
      <c r="UQB74" s="921"/>
      <c r="UQC74" s="921"/>
      <c r="UQD74" s="921"/>
      <c r="UQE74" s="921"/>
      <c r="UQF74" s="921"/>
      <c r="UQG74" s="921"/>
      <c r="UQH74" s="921"/>
      <c r="UQI74" s="921"/>
      <c r="UQJ74" s="921"/>
      <c r="UQK74" s="921"/>
      <c r="UQL74" s="921"/>
      <c r="UQM74" s="921"/>
      <c r="UQN74" s="921"/>
      <c r="UQO74" s="921"/>
      <c r="UQP74" s="921"/>
      <c r="UQQ74" s="921"/>
      <c r="UQR74" s="921"/>
      <c r="UQS74" s="921"/>
      <c r="UQT74" s="921"/>
      <c r="UQU74" s="921"/>
      <c r="UQV74" s="921"/>
      <c r="UQW74" s="921"/>
      <c r="UQX74" s="921"/>
      <c r="UQY74" s="921"/>
      <c r="UQZ74" s="921"/>
      <c r="URA74" s="921"/>
      <c r="URB74" s="921"/>
      <c r="URC74" s="921"/>
      <c r="URD74" s="921"/>
      <c r="URE74" s="921"/>
      <c r="URF74" s="921"/>
      <c r="URG74" s="921"/>
      <c r="URH74" s="921"/>
      <c r="URI74" s="921"/>
      <c r="URJ74" s="921"/>
      <c r="URK74" s="921"/>
      <c r="URL74" s="921"/>
      <c r="URM74" s="921"/>
      <c r="URN74" s="921"/>
      <c r="URO74" s="921"/>
      <c r="URP74" s="921"/>
      <c r="URQ74" s="921"/>
      <c r="URR74" s="921"/>
      <c r="URS74" s="921"/>
      <c r="URT74" s="921"/>
      <c r="URU74" s="921"/>
      <c r="URV74" s="921"/>
      <c r="URW74" s="921"/>
      <c r="URX74" s="921"/>
      <c r="URY74" s="921"/>
      <c r="URZ74" s="921"/>
      <c r="USA74" s="921"/>
      <c r="USB74" s="921"/>
      <c r="USC74" s="921"/>
      <c r="USD74" s="921"/>
      <c r="USE74" s="921"/>
      <c r="USF74" s="921"/>
      <c r="USG74" s="921"/>
      <c r="USH74" s="921"/>
      <c r="USI74" s="921"/>
      <c r="USJ74" s="921"/>
      <c r="USK74" s="921"/>
      <c r="USL74" s="921"/>
      <c r="USM74" s="921"/>
      <c r="USN74" s="921"/>
      <c r="USO74" s="921"/>
      <c r="USP74" s="921"/>
      <c r="USQ74" s="921"/>
      <c r="USR74" s="921"/>
      <c r="USS74" s="921"/>
      <c r="UST74" s="921"/>
      <c r="USU74" s="921"/>
      <c r="USV74" s="921"/>
      <c r="USW74" s="921"/>
      <c r="USX74" s="921"/>
      <c r="USY74" s="921"/>
      <c r="USZ74" s="921"/>
      <c r="UTA74" s="921"/>
      <c r="UTB74" s="921"/>
      <c r="UTC74" s="921"/>
      <c r="UTD74" s="921"/>
      <c r="UTE74" s="921"/>
      <c r="UTF74" s="921"/>
      <c r="UTG74" s="921"/>
      <c r="UTH74" s="921"/>
      <c r="UTI74" s="921"/>
      <c r="UTJ74" s="921"/>
      <c r="UTK74" s="921"/>
      <c r="UTL74" s="921"/>
      <c r="UTM74" s="921"/>
      <c r="UTN74" s="921"/>
      <c r="UTO74" s="921"/>
      <c r="UTP74" s="921"/>
      <c r="UTQ74" s="921"/>
      <c r="UTR74" s="921"/>
      <c r="UTS74" s="921"/>
      <c r="UTT74" s="921"/>
      <c r="UTU74" s="921"/>
      <c r="UTV74" s="921"/>
      <c r="UTW74" s="921"/>
      <c r="UTX74" s="921"/>
      <c r="UTY74" s="921"/>
      <c r="UTZ74" s="921"/>
      <c r="UUA74" s="921"/>
      <c r="UUB74" s="921"/>
      <c r="UUC74" s="921"/>
      <c r="UUD74" s="921"/>
      <c r="UUE74" s="921"/>
      <c r="UUF74" s="921"/>
      <c r="UUG74" s="921"/>
      <c r="UUH74" s="921"/>
      <c r="UUI74" s="921"/>
      <c r="UUJ74" s="921"/>
      <c r="UUK74" s="921"/>
      <c r="UUL74" s="921"/>
      <c r="UUM74" s="921"/>
      <c r="UUN74" s="921"/>
      <c r="UUO74" s="921"/>
      <c r="UUP74" s="921"/>
      <c r="UUQ74" s="921"/>
      <c r="UUR74" s="921"/>
      <c r="UUS74" s="921"/>
      <c r="UUT74" s="921"/>
      <c r="UUU74" s="921"/>
      <c r="UUV74" s="921"/>
      <c r="UUW74" s="921"/>
      <c r="UUX74" s="921"/>
      <c r="UUY74" s="921"/>
      <c r="UUZ74" s="921"/>
      <c r="UVA74" s="921"/>
      <c r="UVB74" s="921"/>
      <c r="UVC74" s="921"/>
      <c r="UVD74" s="921"/>
      <c r="UVE74" s="921"/>
      <c r="UVF74" s="921"/>
      <c r="UVG74" s="921"/>
      <c r="UVH74" s="921"/>
      <c r="UVI74" s="921"/>
      <c r="UVJ74" s="921"/>
      <c r="UVK74" s="921"/>
      <c r="UVL74" s="921"/>
      <c r="UVM74" s="921"/>
      <c r="UVN74" s="921"/>
      <c r="UVO74" s="921"/>
      <c r="UVP74" s="921"/>
      <c r="UVQ74" s="921"/>
      <c r="UVR74" s="921"/>
      <c r="UVS74" s="921"/>
      <c r="UVT74" s="921"/>
      <c r="UVU74" s="921"/>
      <c r="UVV74" s="921"/>
      <c r="UVW74" s="921"/>
      <c r="UVX74" s="921"/>
      <c r="UVY74" s="921"/>
      <c r="UVZ74" s="921"/>
      <c r="UWA74" s="921"/>
      <c r="UWB74" s="921"/>
      <c r="UWC74" s="921"/>
      <c r="UWD74" s="921"/>
      <c r="UWE74" s="921"/>
      <c r="UWF74" s="921"/>
      <c r="UWG74" s="921"/>
      <c r="UWH74" s="921"/>
      <c r="UWI74" s="921"/>
      <c r="UWJ74" s="921"/>
      <c r="UWK74" s="921"/>
      <c r="UWL74" s="921"/>
      <c r="UWM74" s="921"/>
      <c r="UWN74" s="921"/>
      <c r="UWO74" s="921"/>
      <c r="UWP74" s="921"/>
      <c r="UWQ74" s="921"/>
      <c r="UWR74" s="921"/>
      <c r="UWS74" s="921"/>
      <c r="UWT74" s="921"/>
      <c r="UWU74" s="921"/>
      <c r="UWV74" s="921"/>
      <c r="UWW74" s="921"/>
      <c r="UWX74" s="921"/>
      <c r="UWY74" s="921"/>
      <c r="UWZ74" s="921"/>
      <c r="UXA74" s="921"/>
      <c r="UXB74" s="921"/>
      <c r="UXC74" s="921"/>
      <c r="UXD74" s="921"/>
      <c r="UXE74" s="921"/>
      <c r="UXF74" s="921"/>
      <c r="UXG74" s="921"/>
      <c r="UXH74" s="921"/>
      <c r="UXI74" s="921"/>
      <c r="UXJ74" s="921"/>
      <c r="UXK74" s="921"/>
      <c r="UXL74" s="921"/>
      <c r="UXM74" s="921"/>
      <c r="UXN74" s="921"/>
      <c r="UXO74" s="921"/>
      <c r="UXP74" s="921"/>
      <c r="UXQ74" s="921"/>
      <c r="UXR74" s="921"/>
      <c r="UXS74" s="921"/>
      <c r="UXT74" s="921"/>
      <c r="UXU74" s="921"/>
      <c r="UXV74" s="921"/>
      <c r="UXW74" s="921"/>
      <c r="UXX74" s="921"/>
      <c r="UXY74" s="921"/>
      <c r="UXZ74" s="921"/>
      <c r="UYA74" s="921"/>
      <c r="UYB74" s="921"/>
      <c r="UYC74" s="921"/>
      <c r="UYD74" s="921"/>
      <c r="UYE74" s="921"/>
      <c r="UYF74" s="921"/>
      <c r="UYG74" s="921"/>
      <c r="UYH74" s="921"/>
      <c r="UYI74" s="921"/>
      <c r="UYJ74" s="921"/>
      <c r="UYK74" s="921"/>
      <c r="UYL74" s="921"/>
      <c r="UYM74" s="921"/>
      <c r="UYN74" s="921"/>
      <c r="UYO74" s="921"/>
      <c r="UYP74" s="921"/>
      <c r="UYQ74" s="921"/>
      <c r="UYR74" s="921"/>
      <c r="UYS74" s="921"/>
      <c r="UYT74" s="921"/>
      <c r="UYU74" s="921"/>
      <c r="UYV74" s="921"/>
      <c r="UYW74" s="921"/>
      <c r="UYX74" s="921"/>
      <c r="UYY74" s="921"/>
      <c r="UYZ74" s="921"/>
      <c r="UZA74" s="921"/>
      <c r="UZB74" s="921"/>
      <c r="UZC74" s="921"/>
      <c r="UZD74" s="921"/>
      <c r="UZE74" s="921"/>
      <c r="UZF74" s="921"/>
      <c r="UZG74" s="921"/>
      <c r="UZH74" s="921"/>
      <c r="UZI74" s="921"/>
      <c r="UZJ74" s="921"/>
      <c r="UZK74" s="921"/>
      <c r="UZL74" s="921"/>
      <c r="UZM74" s="921"/>
      <c r="UZN74" s="921"/>
      <c r="UZO74" s="921"/>
      <c r="UZP74" s="921"/>
      <c r="UZQ74" s="921"/>
      <c r="UZR74" s="921"/>
      <c r="UZS74" s="921"/>
      <c r="UZT74" s="921"/>
      <c r="UZU74" s="921"/>
      <c r="UZV74" s="921"/>
      <c r="UZW74" s="921"/>
      <c r="UZX74" s="921"/>
      <c r="UZY74" s="921"/>
      <c r="UZZ74" s="921"/>
      <c r="VAA74" s="921"/>
      <c r="VAB74" s="921"/>
      <c r="VAC74" s="921"/>
      <c r="VAD74" s="921"/>
      <c r="VAE74" s="921"/>
      <c r="VAF74" s="921"/>
      <c r="VAG74" s="921"/>
      <c r="VAH74" s="921"/>
      <c r="VAI74" s="921"/>
      <c r="VAJ74" s="921"/>
      <c r="VAK74" s="921"/>
      <c r="VAL74" s="921"/>
      <c r="VAM74" s="921"/>
      <c r="VAN74" s="921"/>
      <c r="VAO74" s="921"/>
      <c r="VAP74" s="921"/>
      <c r="VAQ74" s="921"/>
      <c r="VAR74" s="921"/>
      <c r="VAS74" s="921"/>
      <c r="VAT74" s="921"/>
      <c r="VAU74" s="921"/>
      <c r="VAV74" s="921"/>
      <c r="VAW74" s="921"/>
      <c r="VAX74" s="921"/>
      <c r="VAY74" s="921"/>
      <c r="VAZ74" s="921"/>
      <c r="VBA74" s="921"/>
      <c r="VBB74" s="921"/>
      <c r="VBC74" s="921"/>
      <c r="VBD74" s="921"/>
      <c r="VBE74" s="921"/>
      <c r="VBF74" s="921"/>
      <c r="VBG74" s="921"/>
      <c r="VBH74" s="921"/>
      <c r="VBI74" s="921"/>
      <c r="VBJ74" s="921"/>
      <c r="VBK74" s="921"/>
      <c r="VBL74" s="921"/>
      <c r="VBM74" s="921"/>
      <c r="VBN74" s="921"/>
      <c r="VBO74" s="921"/>
      <c r="VBP74" s="921"/>
      <c r="VBQ74" s="921"/>
      <c r="VBR74" s="921"/>
      <c r="VBS74" s="921"/>
      <c r="VBT74" s="921"/>
      <c r="VBU74" s="921"/>
      <c r="VBV74" s="921"/>
      <c r="VBW74" s="921"/>
      <c r="VBX74" s="921"/>
      <c r="VBY74" s="921"/>
      <c r="VBZ74" s="921"/>
      <c r="VCA74" s="921"/>
      <c r="VCB74" s="921"/>
      <c r="VCC74" s="921"/>
      <c r="VCD74" s="921"/>
      <c r="VCE74" s="921"/>
      <c r="VCF74" s="921"/>
      <c r="VCG74" s="921"/>
      <c r="VCH74" s="921"/>
      <c r="VCI74" s="921"/>
      <c r="VCJ74" s="921"/>
      <c r="VCK74" s="921"/>
      <c r="VCL74" s="921"/>
      <c r="VCM74" s="921"/>
      <c r="VCN74" s="921"/>
      <c r="VCO74" s="921"/>
      <c r="VCP74" s="921"/>
      <c r="VCQ74" s="921"/>
      <c r="VCR74" s="921"/>
      <c r="VCS74" s="921"/>
      <c r="VCT74" s="921"/>
      <c r="VCU74" s="921"/>
      <c r="VCV74" s="921"/>
      <c r="VCW74" s="921"/>
      <c r="VCX74" s="921"/>
      <c r="VCY74" s="921"/>
      <c r="VCZ74" s="921"/>
      <c r="VDA74" s="921"/>
      <c r="VDB74" s="921"/>
      <c r="VDC74" s="921"/>
      <c r="VDD74" s="921"/>
      <c r="VDE74" s="921"/>
      <c r="VDF74" s="921"/>
      <c r="VDG74" s="921"/>
      <c r="VDH74" s="921"/>
      <c r="VDI74" s="921"/>
      <c r="VDJ74" s="921"/>
      <c r="VDK74" s="921"/>
      <c r="VDL74" s="921"/>
      <c r="VDM74" s="921"/>
      <c r="VDN74" s="921"/>
      <c r="VDO74" s="921"/>
      <c r="VDP74" s="921"/>
      <c r="VDQ74" s="921"/>
      <c r="VDR74" s="921"/>
      <c r="VDS74" s="921"/>
      <c r="VDT74" s="921"/>
      <c r="VDU74" s="921"/>
      <c r="VDV74" s="921"/>
      <c r="VDW74" s="921"/>
      <c r="VDX74" s="921"/>
      <c r="VDY74" s="921"/>
      <c r="VDZ74" s="921"/>
      <c r="VEA74" s="921"/>
      <c r="VEB74" s="921"/>
      <c r="VEC74" s="921"/>
      <c r="VED74" s="921"/>
      <c r="VEE74" s="921"/>
      <c r="VEF74" s="921"/>
      <c r="VEG74" s="921"/>
      <c r="VEH74" s="921"/>
      <c r="VEI74" s="921"/>
      <c r="VEJ74" s="921"/>
      <c r="VEK74" s="921"/>
      <c r="VEL74" s="921"/>
      <c r="VEM74" s="921"/>
      <c r="VEN74" s="921"/>
      <c r="VEO74" s="921"/>
      <c r="VEP74" s="921"/>
      <c r="VEQ74" s="921"/>
      <c r="VER74" s="921"/>
      <c r="VES74" s="921"/>
      <c r="VET74" s="921"/>
      <c r="VEU74" s="921"/>
      <c r="VEV74" s="921"/>
      <c r="VEW74" s="921"/>
      <c r="VEX74" s="921"/>
      <c r="VEY74" s="921"/>
      <c r="VEZ74" s="921"/>
      <c r="VFA74" s="921"/>
      <c r="VFB74" s="921"/>
      <c r="VFC74" s="921"/>
      <c r="VFD74" s="921"/>
      <c r="VFE74" s="921"/>
      <c r="VFF74" s="921"/>
      <c r="VFG74" s="921"/>
      <c r="VFH74" s="921"/>
      <c r="VFI74" s="921"/>
      <c r="VFJ74" s="921"/>
      <c r="VFK74" s="921"/>
      <c r="VFL74" s="921"/>
      <c r="VFM74" s="921"/>
      <c r="VFN74" s="921"/>
      <c r="VFO74" s="921"/>
      <c r="VFP74" s="921"/>
      <c r="VFQ74" s="921"/>
      <c r="VFR74" s="921"/>
      <c r="VFS74" s="921"/>
      <c r="VFT74" s="921"/>
      <c r="VFU74" s="921"/>
      <c r="VFV74" s="921"/>
      <c r="VFW74" s="921"/>
      <c r="VFX74" s="921"/>
      <c r="VFY74" s="921"/>
      <c r="VFZ74" s="921"/>
      <c r="VGA74" s="921"/>
      <c r="VGB74" s="921"/>
      <c r="VGC74" s="921"/>
      <c r="VGD74" s="921"/>
      <c r="VGE74" s="921"/>
      <c r="VGF74" s="921"/>
      <c r="VGG74" s="921"/>
      <c r="VGH74" s="921"/>
      <c r="VGI74" s="921"/>
      <c r="VGJ74" s="921"/>
      <c r="VGK74" s="921"/>
      <c r="VGL74" s="921"/>
      <c r="VGM74" s="921"/>
      <c r="VGN74" s="921"/>
      <c r="VGO74" s="921"/>
      <c r="VGP74" s="921"/>
      <c r="VGQ74" s="921"/>
      <c r="VGR74" s="921"/>
      <c r="VGS74" s="921"/>
      <c r="VGT74" s="921"/>
      <c r="VGU74" s="921"/>
      <c r="VGV74" s="921"/>
      <c r="VGW74" s="921"/>
      <c r="VGX74" s="921"/>
      <c r="VGY74" s="921"/>
      <c r="VGZ74" s="921"/>
      <c r="VHA74" s="921"/>
      <c r="VHB74" s="921"/>
      <c r="VHC74" s="921"/>
      <c r="VHD74" s="921"/>
      <c r="VHE74" s="921"/>
      <c r="VHF74" s="921"/>
      <c r="VHG74" s="921"/>
      <c r="VHH74" s="921"/>
      <c r="VHI74" s="921"/>
      <c r="VHJ74" s="921"/>
      <c r="VHK74" s="921"/>
      <c r="VHL74" s="921"/>
      <c r="VHM74" s="921"/>
      <c r="VHN74" s="921"/>
      <c r="VHO74" s="921"/>
      <c r="VHP74" s="921"/>
      <c r="VHQ74" s="921"/>
      <c r="VHR74" s="921"/>
      <c r="VHS74" s="921"/>
      <c r="VHT74" s="921"/>
      <c r="VHU74" s="921"/>
      <c r="VHV74" s="921"/>
      <c r="VHW74" s="921"/>
      <c r="VHX74" s="921"/>
      <c r="VHY74" s="921"/>
      <c r="VHZ74" s="921"/>
      <c r="VIA74" s="921"/>
      <c r="VIB74" s="921"/>
      <c r="VIC74" s="921"/>
      <c r="VID74" s="921"/>
      <c r="VIE74" s="921"/>
      <c r="VIF74" s="921"/>
      <c r="VIG74" s="921"/>
      <c r="VIH74" s="921"/>
      <c r="VII74" s="921"/>
      <c r="VIJ74" s="921"/>
      <c r="VIK74" s="921"/>
      <c r="VIL74" s="921"/>
      <c r="VIM74" s="921"/>
      <c r="VIN74" s="921"/>
      <c r="VIO74" s="921"/>
      <c r="VIP74" s="921"/>
      <c r="VIQ74" s="921"/>
      <c r="VIR74" s="921"/>
      <c r="VIS74" s="921"/>
      <c r="VIT74" s="921"/>
      <c r="VIU74" s="921"/>
      <c r="VIV74" s="921"/>
      <c r="VIW74" s="921"/>
      <c r="VIX74" s="921"/>
      <c r="VIY74" s="921"/>
      <c r="VIZ74" s="921"/>
      <c r="VJA74" s="921"/>
      <c r="VJB74" s="921"/>
      <c r="VJC74" s="921"/>
      <c r="VJD74" s="921"/>
      <c r="VJE74" s="921"/>
      <c r="VJF74" s="921"/>
      <c r="VJG74" s="921"/>
      <c r="VJH74" s="921"/>
      <c r="VJI74" s="921"/>
      <c r="VJJ74" s="921"/>
      <c r="VJK74" s="921"/>
      <c r="VJL74" s="921"/>
      <c r="VJM74" s="921"/>
      <c r="VJN74" s="921"/>
      <c r="VJO74" s="921"/>
      <c r="VJP74" s="921"/>
      <c r="VJQ74" s="921"/>
      <c r="VJR74" s="921"/>
      <c r="VJS74" s="921"/>
      <c r="VJT74" s="921"/>
      <c r="VJU74" s="921"/>
      <c r="VJV74" s="921"/>
      <c r="VJW74" s="921"/>
      <c r="VJX74" s="921"/>
      <c r="VJY74" s="921"/>
      <c r="VJZ74" s="921"/>
      <c r="VKA74" s="921"/>
      <c r="VKB74" s="921"/>
      <c r="VKC74" s="921"/>
      <c r="VKD74" s="921"/>
      <c r="VKE74" s="921"/>
      <c r="VKF74" s="921"/>
      <c r="VKG74" s="921"/>
      <c r="VKH74" s="921"/>
      <c r="VKI74" s="921"/>
      <c r="VKJ74" s="921"/>
      <c r="VKK74" s="921"/>
      <c r="VKL74" s="921"/>
      <c r="VKM74" s="921"/>
      <c r="VKN74" s="921"/>
      <c r="VKO74" s="921"/>
      <c r="VKP74" s="921"/>
      <c r="VKQ74" s="921"/>
      <c r="VKR74" s="921"/>
      <c r="VKS74" s="921"/>
      <c r="VKT74" s="921"/>
      <c r="VKU74" s="921"/>
      <c r="VKV74" s="921"/>
      <c r="VKW74" s="921"/>
      <c r="VKX74" s="921"/>
      <c r="VKY74" s="921"/>
      <c r="VKZ74" s="921"/>
      <c r="VLA74" s="921"/>
      <c r="VLB74" s="921"/>
      <c r="VLC74" s="921"/>
      <c r="VLD74" s="921"/>
      <c r="VLE74" s="921"/>
      <c r="VLF74" s="921"/>
      <c r="VLG74" s="921"/>
      <c r="VLH74" s="921"/>
      <c r="VLI74" s="921"/>
      <c r="VLJ74" s="921"/>
      <c r="VLK74" s="921"/>
      <c r="VLL74" s="921"/>
      <c r="VLM74" s="921"/>
      <c r="VLN74" s="921"/>
      <c r="VLO74" s="921"/>
      <c r="VLP74" s="921"/>
      <c r="VLQ74" s="921"/>
      <c r="VLR74" s="921"/>
      <c r="VLS74" s="921"/>
      <c r="VLT74" s="921"/>
      <c r="VLU74" s="921"/>
      <c r="VLV74" s="921"/>
      <c r="VLW74" s="921"/>
      <c r="VLX74" s="921"/>
      <c r="VLY74" s="921"/>
      <c r="VLZ74" s="921"/>
      <c r="VMA74" s="921"/>
      <c r="VMB74" s="921"/>
      <c r="VMC74" s="921"/>
      <c r="VMD74" s="921"/>
      <c r="VME74" s="921"/>
      <c r="VMF74" s="921"/>
      <c r="VMG74" s="921"/>
      <c r="VMH74" s="921"/>
      <c r="VMI74" s="921"/>
      <c r="VMJ74" s="921"/>
      <c r="VMK74" s="921"/>
      <c r="VML74" s="921"/>
      <c r="VMM74" s="921"/>
      <c r="VMN74" s="921"/>
      <c r="VMO74" s="921"/>
      <c r="VMP74" s="921"/>
      <c r="VMQ74" s="921"/>
      <c r="VMR74" s="921"/>
      <c r="VMS74" s="921"/>
      <c r="VMT74" s="921"/>
      <c r="VMU74" s="921"/>
      <c r="VMV74" s="921"/>
      <c r="VMW74" s="921"/>
      <c r="VMX74" s="921"/>
      <c r="VMY74" s="921"/>
      <c r="VMZ74" s="921"/>
      <c r="VNA74" s="921"/>
      <c r="VNB74" s="921"/>
      <c r="VNC74" s="921"/>
      <c r="VND74" s="921"/>
      <c r="VNE74" s="921"/>
      <c r="VNF74" s="921"/>
      <c r="VNG74" s="921"/>
      <c r="VNH74" s="921"/>
      <c r="VNI74" s="921"/>
      <c r="VNJ74" s="921"/>
      <c r="VNK74" s="921"/>
      <c r="VNL74" s="921"/>
      <c r="VNM74" s="921"/>
      <c r="VNN74" s="921"/>
      <c r="VNO74" s="921"/>
      <c r="VNP74" s="921"/>
      <c r="VNQ74" s="921"/>
      <c r="VNR74" s="921"/>
      <c r="VNS74" s="921"/>
      <c r="VNT74" s="921"/>
      <c r="VNU74" s="921"/>
      <c r="VNV74" s="921"/>
      <c r="VNW74" s="921"/>
      <c r="VNX74" s="921"/>
      <c r="VNY74" s="921"/>
      <c r="VNZ74" s="921"/>
      <c r="VOA74" s="921"/>
      <c r="VOB74" s="921"/>
      <c r="VOC74" s="921"/>
      <c r="VOD74" s="921"/>
      <c r="VOE74" s="921"/>
      <c r="VOF74" s="921"/>
      <c r="VOG74" s="921"/>
      <c r="VOH74" s="921"/>
      <c r="VOI74" s="921"/>
      <c r="VOJ74" s="921"/>
      <c r="VOK74" s="921"/>
      <c r="VOL74" s="921"/>
      <c r="VOM74" s="921"/>
      <c r="VON74" s="921"/>
      <c r="VOO74" s="921"/>
      <c r="VOP74" s="921"/>
      <c r="VOQ74" s="921"/>
      <c r="VOR74" s="921"/>
      <c r="VOS74" s="921"/>
      <c r="VOT74" s="921"/>
      <c r="VOU74" s="921"/>
      <c r="VOV74" s="921"/>
      <c r="VOW74" s="921"/>
      <c r="VOX74" s="921"/>
      <c r="VOY74" s="921"/>
      <c r="VOZ74" s="921"/>
      <c r="VPA74" s="921"/>
      <c r="VPB74" s="921"/>
      <c r="VPC74" s="921"/>
      <c r="VPD74" s="921"/>
      <c r="VPE74" s="921"/>
      <c r="VPF74" s="921"/>
      <c r="VPG74" s="921"/>
      <c r="VPH74" s="921"/>
      <c r="VPI74" s="921"/>
      <c r="VPJ74" s="921"/>
      <c r="VPK74" s="921"/>
      <c r="VPL74" s="921"/>
      <c r="VPM74" s="921"/>
      <c r="VPN74" s="921"/>
      <c r="VPO74" s="921"/>
      <c r="VPP74" s="921"/>
      <c r="VPQ74" s="921"/>
      <c r="VPR74" s="921"/>
      <c r="VPS74" s="921"/>
      <c r="VPT74" s="921"/>
      <c r="VPU74" s="921"/>
      <c r="VPV74" s="921"/>
      <c r="VPW74" s="921"/>
      <c r="VPX74" s="921"/>
      <c r="VPY74" s="921"/>
      <c r="VPZ74" s="921"/>
      <c r="VQA74" s="921"/>
      <c r="VQB74" s="921"/>
      <c r="VQC74" s="921"/>
      <c r="VQD74" s="921"/>
      <c r="VQE74" s="921"/>
      <c r="VQF74" s="921"/>
      <c r="VQG74" s="921"/>
      <c r="VQH74" s="921"/>
      <c r="VQI74" s="921"/>
      <c r="VQJ74" s="921"/>
      <c r="VQK74" s="921"/>
      <c r="VQL74" s="921"/>
      <c r="VQM74" s="921"/>
      <c r="VQN74" s="921"/>
      <c r="VQO74" s="921"/>
      <c r="VQP74" s="921"/>
      <c r="VQQ74" s="921"/>
      <c r="VQR74" s="921"/>
      <c r="VQS74" s="921"/>
      <c r="VQT74" s="921"/>
      <c r="VQU74" s="921"/>
      <c r="VQV74" s="921"/>
      <c r="VQW74" s="921"/>
      <c r="VQX74" s="921"/>
      <c r="VQY74" s="921"/>
      <c r="VQZ74" s="921"/>
      <c r="VRA74" s="921"/>
      <c r="VRB74" s="921"/>
      <c r="VRC74" s="921"/>
      <c r="VRD74" s="921"/>
      <c r="VRE74" s="921"/>
      <c r="VRF74" s="921"/>
      <c r="VRG74" s="921"/>
      <c r="VRH74" s="921"/>
      <c r="VRI74" s="921"/>
      <c r="VRJ74" s="921"/>
      <c r="VRK74" s="921"/>
      <c r="VRL74" s="921"/>
      <c r="VRM74" s="921"/>
      <c r="VRN74" s="921"/>
      <c r="VRO74" s="921"/>
      <c r="VRP74" s="921"/>
      <c r="VRQ74" s="921"/>
      <c r="VRR74" s="921"/>
      <c r="VRS74" s="921"/>
      <c r="VRT74" s="921"/>
      <c r="VRU74" s="921"/>
      <c r="VRV74" s="921"/>
      <c r="VRW74" s="921"/>
      <c r="VRX74" s="921"/>
      <c r="VRY74" s="921"/>
      <c r="VRZ74" s="921"/>
      <c r="VSA74" s="921"/>
      <c r="VSB74" s="921"/>
      <c r="VSC74" s="921"/>
      <c r="VSD74" s="921"/>
      <c r="VSE74" s="921"/>
      <c r="VSF74" s="921"/>
      <c r="VSG74" s="921"/>
      <c r="VSH74" s="921"/>
      <c r="VSI74" s="921"/>
      <c r="VSJ74" s="921"/>
      <c r="VSK74" s="921"/>
      <c r="VSL74" s="921"/>
      <c r="VSM74" s="921"/>
      <c r="VSN74" s="921"/>
      <c r="VSO74" s="921"/>
      <c r="VSP74" s="921"/>
      <c r="VSQ74" s="921"/>
      <c r="VSR74" s="921"/>
      <c r="VSS74" s="921"/>
      <c r="VST74" s="921"/>
      <c r="VSU74" s="921"/>
      <c r="VSV74" s="921"/>
      <c r="VSW74" s="921"/>
      <c r="VSX74" s="921"/>
      <c r="VSY74" s="921"/>
      <c r="VSZ74" s="921"/>
      <c r="VTA74" s="921"/>
      <c r="VTB74" s="921"/>
      <c r="VTC74" s="921"/>
      <c r="VTD74" s="921"/>
      <c r="VTE74" s="921"/>
      <c r="VTF74" s="921"/>
      <c r="VTG74" s="921"/>
      <c r="VTH74" s="921"/>
      <c r="VTI74" s="921"/>
      <c r="VTJ74" s="921"/>
      <c r="VTK74" s="921"/>
      <c r="VTL74" s="921"/>
      <c r="VTM74" s="921"/>
      <c r="VTN74" s="921"/>
      <c r="VTO74" s="921"/>
      <c r="VTP74" s="921"/>
      <c r="VTQ74" s="921"/>
      <c r="VTR74" s="921"/>
      <c r="VTS74" s="921"/>
      <c r="VTT74" s="921"/>
      <c r="VTU74" s="921"/>
      <c r="VTV74" s="921"/>
      <c r="VTW74" s="921"/>
      <c r="VTX74" s="921"/>
      <c r="VTY74" s="921"/>
      <c r="VTZ74" s="921"/>
      <c r="VUA74" s="921"/>
      <c r="VUB74" s="921"/>
      <c r="VUC74" s="921"/>
      <c r="VUD74" s="921"/>
      <c r="VUE74" s="921"/>
      <c r="VUF74" s="921"/>
      <c r="VUG74" s="921"/>
      <c r="VUH74" s="921"/>
      <c r="VUI74" s="921"/>
      <c r="VUJ74" s="921"/>
      <c r="VUK74" s="921"/>
      <c r="VUL74" s="921"/>
      <c r="VUM74" s="921"/>
      <c r="VUN74" s="921"/>
      <c r="VUO74" s="921"/>
      <c r="VUP74" s="921"/>
      <c r="VUQ74" s="921"/>
      <c r="VUR74" s="921"/>
      <c r="VUS74" s="921"/>
      <c r="VUT74" s="921"/>
      <c r="VUU74" s="921"/>
      <c r="VUV74" s="921"/>
      <c r="VUW74" s="921"/>
      <c r="VUX74" s="921"/>
      <c r="VUY74" s="921"/>
      <c r="VUZ74" s="921"/>
      <c r="VVA74" s="921"/>
      <c r="VVB74" s="921"/>
      <c r="VVC74" s="921"/>
      <c r="VVD74" s="921"/>
      <c r="VVE74" s="921"/>
      <c r="VVF74" s="921"/>
      <c r="VVG74" s="921"/>
      <c r="VVH74" s="921"/>
      <c r="VVI74" s="921"/>
      <c r="VVJ74" s="921"/>
      <c r="VVK74" s="921"/>
      <c r="VVL74" s="921"/>
      <c r="VVM74" s="921"/>
      <c r="VVN74" s="921"/>
      <c r="VVO74" s="921"/>
      <c r="VVP74" s="921"/>
      <c r="VVQ74" s="921"/>
      <c r="VVR74" s="921"/>
      <c r="VVS74" s="921"/>
      <c r="VVT74" s="921"/>
      <c r="VVU74" s="921"/>
      <c r="VVV74" s="921"/>
      <c r="VVW74" s="921"/>
      <c r="VVX74" s="921"/>
      <c r="VVY74" s="921"/>
      <c r="VVZ74" s="921"/>
      <c r="VWA74" s="921"/>
      <c r="VWB74" s="921"/>
      <c r="VWC74" s="921"/>
      <c r="VWD74" s="921"/>
      <c r="VWE74" s="921"/>
      <c r="VWF74" s="921"/>
      <c r="VWG74" s="921"/>
      <c r="VWH74" s="921"/>
      <c r="VWI74" s="921"/>
      <c r="VWJ74" s="921"/>
      <c r="VWK74" s="921"/>
      <c r="VWL74" s="921"/>
      <c r="VWM74" s="921"/>
      <c r="VWN74" s="921"/>
      <c r="VWO74" s="921"/>
      <c r="VWP74" s="921"/>
      <c r="VWQ74" s="921"/>
      <c r="VWR74" s="921"/>
      <c r="VWS74" s="921"/>
      <c r="VWT74" s="921"/>
      <c r="VWU74" s="921"/>
      <c r="VWV74" s="921"/>
      <c r="VWW74" s="921"/>
      <c r="VWX74" s="921"/>
      <c r="VWY74" s="921"/>
      <c r="VWZ74" s="921"/>
      <c r="VXA74" s="921"/>
      <c r="VXB74" s="921"/>
      <c r="VXC74" s="921"/>
      <c r="VXD74" s="921"/>
      <c r="VXE74" s="921"/>
      <c r="VXF74" s="921"/>
      <c r="VXG74" s="921"/>
      <c r="VXH74" s="921"/>
      <c r="VXI74" s="921"/>
      <c r="VXJ74" s="921"/>
      <c r="VXK74" s="921"/>
      <c r="VXL74" s="921"/>
      <c r="VXM74" s="921"/>
      <c r="VXN74" s="921"/>
      <c r="VXO74" s="921"/>
      <c r="VXP74" s="921"/>
      <c r="VXQ74" s="921"/>
      <c r="VXR74" s="921"/>
      <c r="VXS74" s="921"/>
      <c r="VXT74" s="921"/>
      <c r="VXU74" s="921"/>
      <c r="VXV74" s="921"/>
      <c r="VXW74" s="921"/>
      <c r="VXX74" s="921"/>
      <c r="VXY74" s="921"/>
      <c r="VXZ74" s="921"/>
      <c r="VYA74" s="921"/>
      <c r="VYB74" s="921"/>
      <c r="VYC74" s="921"/>
      <c r="VYD74" s="921"/>
      <c r="VYE74" s="921"/>
      <c r="VYF74" s="921"/>
      <c r="VYG74" s="921"/>
      <c r="VYH74" s="921"/>
      <c r="VYI74" s="921"/>
      <c r="VYJ74" s="921"/>
      <c r="VYK74" s="921"/>
      <c r="VYL74" s="921"/>
      <c r="VYM74" s="921"/>
      <c r="VYN74" s="921"/>
      <c r="VYO74" s="921"/>
      <c r="VYP74" s="921"/>
      <c r="VYQ74" s="921"/>
      <c r="VYR74" s="921"/>
      <c r="VYS74" s="921"/>
      <c r="VYT74" s="921"/>
      <c r="VYU74" s="921"/>
      <c r="VYV74" s="921"/>
      <c r="VYW74" s="921"/>
      <c r="VYX74" s="921"/>
      <c r="VYY74" s="921"/>
      <c r="VYZ74" s="921"/>
      <c r="VZA74" s="921"/>
      <c r="VZB74" s="921"/>
      <c r="VZC74" s="921"/>
      <c r="VZD74" s="921"/>
      <c r="VZE74" s="921"/>
      <c r="VZF74" s="921"/>
      <c r="VZG74" s="921"/>
      <c r="VZH74" s="921"/>
      <c r="VZI74" s="921"/>
      <c r="VZJ74" s="921"/>
      <c r="VZK74" s="921"/>
      <c r="VZL74" s="921"/>
      <c r="VZM74" s="921"/>
      <c r="VZN74" s="921"/>
      <c r="VZO74" s="921"/>
      <c r="VZP74" s="921"/>
      <c r="VZQ74" s="921"/>
      <c r="VZR74" s="921"/>
      <c r="VZS74" s="921"/>
      <c r="VZT74" s="921"/>
      <c r="VZU74" s="921"/>
      <c r="VZV74" s="921"/>
      <c r="VZW74" s="921"/>
      <c r="VZX74" s="921"/>
      <c r="VZY74" s="921"/>
      <c r="VZZ74" s="921"/>
      <c r="WAA74" s="921"/>
      <c r="WAB74" s="921"/>
      <c r="WAC74" s="921"/>
      <c r="WAD74" s="921"/>
      <c r="WAE74" s="921"/>
      <c r="WAF74" s="921"/>
      <c r="WAG74" s="921"/>
      <c r="WAH74" s="921"/>
      <c r="WAI74" s="921"/>
      <c r="WAJ74" s="921"/>
      <c r="WAK74" s="921"/>
      <c r="WAL74" s="921"/>
      <c r="WAM74" s="921"/>
      <c r="WAN74" s="921"/>
      <c r="WAO74" s="921"/>
      <c r="WAP74" s="921"/>
      <c r="WAQ74" s="921"/>
      <c r="WAR74" s="921"/>
      <c r="WAS74" s="921"/>
      <c r="WAT74" s="921"/>
      <c r="WAU74" s="921"/>
      <c r="WAV74" s="921"/>
      <c r="WAW74" s="921"/>
      <c r="WAX74" s="921"/>
      <c r="WAY74" s="921"/>
      <c r="WAZ74" s="921"/>
      <c r="WBA74" s="921"/>
      <c r="WBB74" s="921"/>
      <c r="WBC74" s="921"/>
      <c r="WBD74" s="921"/>
      <c r="WBE74" s="921"/>
      <c r="WBF74" s="921"/>
      <c r="WBG74" s="921"/>
      <c r="WBH74" s="921"/>
      <c r="WBI74" s="921"/>
      <c r="WBJ74" s="921"/>
      <c r="WBK74" s="921"/>
      <c r="WBL74" s="921"/>
      <c r="WBM74" s="921"/>
      <c r="WBN74" s="921"/>
      <c r="WBO74" s="921"/>
      <c r="WBP74" s="921"/>
      <c r="WBQ74" s="921"/>
      <c r="WBR74" s="921"/>
      <c r="WBS74" s="921"/>
      <c r="WBT74" s="921"/>
      <c r="WBU74" s="921"/>
      <c r="WBV74" s="921"/>
      <c r="WBW74" s="921"/>
      <c r="WBX74" s="921"/>
      <c r="WBY74" s="921"/>
      <c r="WBZ74" s="921"/>
      <c r="WCA74" s="921"/>
      <c r="WCB74" s="921"/>
      <c r="WCC74" s="921"/>
      <c r="WCD74" s="921"/>
      <c r="WCE74" s="921"/>
      <c r="WCF74" s="921"/>
      <c r="WCG74" s="921"/>
      <c r="WCH74" s="921"/>
      <c r="WCI74" s="921"/>
      <c r="WCJ74" s="921"/>
      <c r="WCK74" s="921"/>
      <c r="WCL74" s="921"/>
      <c r="WCM74" s="921"/>
      <c r="WCN74" s="921"/>
      <c r="WCO74" s="921"/>
      <c r="WCP74" s="921"/>
      <c r="WCQ74" s="921"/>
      <c r="WCR74" s="921"/>
      <c r="WCS74" s="921"/>
      <c r="WCT74" s="921"/>
      <c r="WCU74" s="921"/>
      <c r="WCV74" s="921"/>
      <c r="WCW74" s="921"/>
      <c r="WCX74" s="921"/>
      <c r="WCY74" s="921"/>
      <c r="WCZ74" s="921"/>
      <c r="WDA74" s="921"/>
      <c r="WDB74" s="921"/>
      <c r="WDC74" s="921"/>
      <c r="WDD74" s="921"/>
      <c r="WDE74" s="921"/>
      <c r="WDF74" s="921"/>
      <c r="WDG74" s="921"/>
      <c r="WDH74" s="921"/>
      <c r="WDI74" s="921"/>
      <c r="WDJ74" s="921"/>
      <c r="WDK74" s="921"/>
      <c r="WDL74" s="921"/>
      <c r="WDM74" s="921"/>
      <c r="WDN74" s="921"/>
      <c r="WDO74" s="921"/>
      <c r="WDP74" s="921"/>
      <c r="WDQ74" s="921"/>
      <c r="WDR74" s="921"/>
      <c r="WDS74" s="921"/>
      <c r="WDT74" s="921"/>
      <c r="WDU74" s="921"/>
      <c r="WDV74" s="921"/>
      <c r="WDW74" s="921"/>
      <c r="WDX74" s="921"/>
      <c r="WDY74" s="921"/>
      <c r="WDZ74" s="921"/>
      <c r="WEA74" s="921"/>
      <c r="WEB74" s="921"/>
      <c r="WEC74" s="921"/>
      <c r="WED74" s="921"/>
      <c r="WEE74" s="921"/>
      <c r="WEF74" s="921"/>
      <c r="WEG74" s="921"/>
      <c r="WEH74" s="921"/>
      <c r="WEI74" s="921"/>
      <c r="WEJ74" s="921"/>
      <c r="WEK74" s="921"/>
      <c r="WEL74" s="921"/>
      <c r="WEM74" s="921"/>
      <c r="WEN74" s="921"/>
      <c r="WEO74" s="921"/>
      <c r="WEP74" s="921"/>
      <c r="WEQ74" s="921"/>
      <c r="WER74" s="921"/>
      <c r="WES74" s="921"/>
      <c r="WET74" s="921"/>
      <c r="WEU74" s="921"/>
      <c r="WEV74" s="921"/>
      <c r="WEW74" s="921"/>
      <c r="WEX74" s="921"/>
      <c r="WEY74" s="921"/>
      <c r="WEZ74" s="921"/>
      <c r="WFA74" s="921"/>
      <c r="WFB74" s="921"/>
      <c r="WFC74" s="921"/>
      <c r="WFD74" s="921"/>
      <c r="WFE74" s="921"/>
      <c r="WFF74" s="921"/>
      <c r="WFG74" s="921"/>
      <c r="WFH74" s="921"/>
      <c r="WFI74" s="921"/>
      <c r="WFJ74" s="921"/>
      <c r="WFK74" s="921"/>
      <c r="WFL74" s="921"/>
      <c r="WFM74" s="921"/>
      <c r="WFN74" s="921"/>
      <c r="WFO74" s="921"/>
      <c r="WFP74" s="921"/>
      <c r="WFQ74" s="921"/>
      <c r="WFR74" s="921"/>
      <c r="WFS74" s="921"/>
      <c r="WFT74" s="921"/>
      <c r="WFU74" s="921"/>
      <c r="WFV74" s="921"/>
      <c r="WFW74" s="921"/>
      <c r="WFX74" s="921"/>
      <c r="WFY74" s="921"/>
      <c r="WFZ74" s="921"/>
      <c r="WGA74" s="921"/>
      <c r="WGB74" s="921"/>
      <c r="WGC74" s="921"/>
      <c r="WGD74" s="921"/>
      <c r="WGE74" s="921"/>
      <c r="WGF74" s="921"/>
      <c r="WGG74" s="921"/>
      <c r="WGH74" s="921"/>
      <c r="WGI74" s="921"/>
      <c r="WGJ74" s="921"/>
      <c r="WGK74" s="921"/>
      <c r="WGL74" s="921"/>
      <c r="WGM74" s="921"/>
      <c r="WGN74" s="921"/>
      <c r="WGO74" s="921"/>
      <c r="WGP74" s="921"/>
      <c r="WGQ74" s="921"/>
      <c r="WGR74" s="921"/>
      <c r="WGS74" s="921"/>
      <c r="WGT74" s="921"/>
      <c r="WGU74" s="921"/>
      <c r="WGV74" s="921"/>
      <c r="WGW74" s="921"/>
      <c r="WGX74" s="921"/>
      <c r="WGY74" s="921"/>
      <c r="WGZ74" s="921"/>
      <c r="WHA74" s="921"/>
      <c r="WHB74" s="921"/>
      <c r="WHC74" s="921"/>
      <c r="WHD74" s="921"/>
      <c r="WHE74" s="921"/>
      <c r="WHF74" s="921"/>
      <c r="WHG74" s="921"/>
      <c r="WHH74" s="921"/>
      <c r="WHI74" s="921"/>
      <c r="WHJ74" s="921"/>
      <c r="WHK74" s="921"/>
      <c r="WHL74" s="921"/>
      <c r="WHM74" s="921"/>
      <c r="WHN74" s="921"/>
      <c r="WHO74" s="921"/>
      <c r="WHP74" s="921"/>
      <c r="WHQ74" s="921"/>
      <c r="WHR74" s="921"/>
      <c r="WHS74" s="921"/>
      <c r="WHT74" s="921"/>
      <c r="WHU74" s="921"/>
      <c r="WHV74" s="921"/>
      <c r="WHW74" s="921"/>
      <c r="WHX74" s="921"/>
      <c r="WHY74" s="921"/>
      <c r="WHZ74" s="921"/>
      <c r="WIA74" s="921"/>
      <c r="WIB74" s="921"/>
      <c r="WIC74" s="921"/>
      <c r="WID74" s="921"/>
      <c r="WIE74" s="921"/>
      <c r="WIF74" s="921"/>
      <c r="WIG74" s="921"/>
      <c r="WIH74" s="921"/>
      <c r="WII74" s="921"/>
      <c r="WIJ74" s="921"/>
      <c r="WIK74" s="921"/>
      <c r="WIL74" s="921"/>
      <c r="WIM74" s="921"/>
      <c r="WIN74" s="921"/>
      <c r="WIO74" s="921"/>
      <c r="WIP74" s="921"/>
      <c r="WIQ74" s="921"/>
      <c r="WIR74" s="921"/>
      <c r="WIS74" s="921"/>
      <c r="WIT74" s="921"/>
      <c r="WIU74" s="921"/>
      <c r="WIV74" s="921"/>
      <c r="WIW74" s="921"/>
      <c r="WIX74" s="921"/>
      <c r="WIY74" s="921"/>
      <c r="WIZ74" s="921"/>
      <c r="WJA74" s="921"/>
      <c r="WJB74" s="921"/>
      <c r="WJC74" s="921"/>
      <c r="WJD74" s="921"/>
      <c r="WJE74" s="921"/>
      <c r="WJF74" s="921"/>
      <c r="WJG74" s="921"/>
      <c r="WJH74" s="921"/>
      <c r="WJI74" s="921"/>
      <c r="WJJ74" s="921"/>
      <c r="WJK74" s="921"/>
      <c r="WJL74" s="921"/>
      <c r="WJM74" s="921"/>
      <c r="WJN74" s="921"/>
      <c r="WJO74" s="921"/>
      <c r="WJP74" s="921"/>
      <c r="WJQ74" s="921"/>
      <c r="WJR74" s="921"/>
      <c r="WJS74" s="921"/>
      <c r="WJT74" s="921"/>
      <c r="WJU74" s="921"/>
      <c r="WJV74" s="921"/>
      <c r="WJW74" s="921"/>
      <c r="WJX74" s="921"/>
      <c r="WJY74" s="921"/>
      <c r="WJZ74" s="921"/>
      <c r="WKA74" s="921"/>
      <c r="WKB74" s="921"/>
      <c r="WKC74" s="921"/>
      <c r="WKD74" s="921"/>
      <c r="WKE74" s="921"/>
      <c r="WKF74" s="921"/>
      <c r="WKG74" s="921"/>
      <c r="WKH74" s="921"/>
      <c r="WKI74" s="921"/>
      <c r="WKJ74" s="921"/>
      <c r="WKK74" s="921"/>
      <c r="WKL74" s="921"/>
      <c r="WKM74" s="921"/>
      <c r="WKN74" s="921"/>
      <c r="WKO74" s="921"/>
      <c r="WKP74" s="921"/>
      <c r="WKQ74" s="921"/>
      <c r="WKR74" s="921"/>
      <c r="WKS74" s="921"/>
      <c r="WKT74" s="921"/>
      <c r="WKU74" s="921"/>
      <c r="WKV74" s="921"/>
      <c r="WKW74" s="921"/>
      <c r="WKX74" s="921"/>
      <c r="WKY74" s="921"/>
      <c r="WKZ74" s="921"/>
      <c r="WLA74" s="921"/>
      <c r="WLB74" s="921"/>
      <c r="WLC74" s="921"/>
      <c r="WLD74" s="921"/>
      <c r="WLE74" s="921"/>
      <c r="WLF74" s="921"/>
      <c r="WLG74" s="921"/>
      <c r="WLH74" s="921"/>
      <c r="WLI74" s="921"/>
      <c r="WLJ74" s="921"/>
      <c r="WLK74" s="921"/>
      <c r="WLL74" s="921"/>
      <c r="WLM74" s="921"/>
      <c r="WLN74" s="921"/>
      <c r="WLO74" s="921"/>
      <c r="WLP74" s="921"/>
      <c r="WLQ74" s="921"/>
      <c r="WLR74" s="921"/>
      <c r="WLS74" s="921"/>
      <c r="WLT74" s="921"/>
      <c r="WLU74" s="921"/>
      <c r="WLV74" s="921"/>
      <c r="WLW74" s="921"/>
      <c r="WLX74" s="921"/>
      <c r="WLY74" s="921"/>
      <c r="WLZ74" s="921"/>
      <c r="WMA74" s="921"/>
      <c r="WMB74" s="921"/>
      <c r="WMC74" s="921"/>
      <c r="WMD74" s="921"/>
      <c r="WME74" s="921"/>
      <c r="WMF74" s="921"/>
      <c r="WMG74" s="921"/>
      <c r="WMH74" s="921"/>
      <c r="WMI74" s="921"/>
      <c r="WMJ74" s="921"/>
      <c r="WMK74" s="921"/>
      <c r="WML74" s="921"/>
      <c r="WMM74" s="921"/>
      <c r="WMN74" s="921"/>
      <c r="WMO74" s="921"/>
      <c r="WMP74" s="921"/>
      <c r="WMQ74" s="921"/>
      <c r="WMR74" s="921"/>
      <c r="WMS74" s="921"/>
      <c r="WMT74" s="921"/>
      <c r="WMU74" s="921"/>
      <c r="WMV74" s="921"/>
      <c r="WMW74" s="921"/>
      <c r="WMX74" s="921"/>
      <c r="WMY74" s="921"/>
      <c r="WMZ74" s="921"/>
      <c r="WNA74" s="921"/>
      <c r="WNB74" s="921"/>
      <c r="WNC74" s="921"/>
      <c r="WND74" s="921"/>
      <c r="WNE74" s="921"/>
      <c r="WNF74" s="921"/>
      <c r="WNG74" s="921"/>
      <c r="WNH74" s="921"/>
      <c r="WNI74" s="921"/>
      <c r="WNJ74" s="921"/>
      <c r="WNK74" s="921"/>
      <c r="WNL74" s="921"/>
      <c r="WNM74" s="921"/>
      <c r="WNN74" s="921"/>
      <c r="WNO74" s="921"/>
      <c r="WNP74" s="921"/>
      <c r="WNQ74" s="921"/>
      <c r="WNR74" s="921"/>
      <c r="WNS74" s="921"/>
      <c r="WNT74" s="921"/>
      <c r="WNU74" s="921"/>
      <c r="WNV74" s="921"/>
      <c r="WNW74" s="921"/>
      <c r="WNX74" s="921"/>
      <c r="WNY74" s="921"/>
      <c r="WNZ74" s="921"/>
      <c r="WOA74" s="921"/>
      <c r="WOB74" s="921"/>
      <c r="WOC74" s="921"/>
      <c r="WOD74" s="921"/>
      <c r="WOE74" s="921"/>
      <c r="WOF74" s="921"/>
      <c r="WOG74" s="921"/>
      <c r="WOH74" s="921"/>
      <c r="WOI74" s="921"/>
      <c r="WOJ74" s="921"/>
      <c r="WOK74" s="921"/>
      <c r="WOL74" s="921"/>
      <c r="WOM74" s="921"/>
      <c r="WON74" s="921"/>
      <c r="WOO74" s="921"/>
      <c r="WOP74" s="921"/>
      <c r="WOQ74" s="921"/>
      <c r="WOR74" s="921"/>
      <c r="WOS74" s="921"/>
      <c r="WOT74" s="921"/>
      <c r="WOU74" s="921"/>
      <c r="WOV74" s="921"/>
      <c r="WOW74" s="921"/>
      <c r="WOX74" s="921"/>
      <c r="WOY74" s="921"/>
      <c r="WOZ74" s="921"/>
      <c r="WPA74" s="921"/>
      <c r="WPB74" s="921"/>
      <c r="WPC74" s="921"/>
      <c r="WPD74" s="921"/>
      <c r="WPE74" s="921"/>
      <c r="WPF74" s="921"/>
      <c r="WPG74" s="921"/>
      <c r="WPH74" s="921"/>
      <c r="WPI74" s="921"/>
      <c r="WPJ74" s="921"/>
      <c r="WPK74" s="921"/>
      <c r="WPL74" s="921"/>
      <c r="WPM74" s="921"/>
      <c r="WPN74" s="921"/>
      <c r="WPO74" s="921"/>
      <c r="WPP74" s="921"/>
      <c r="WPQ74" s="921"/>
      <c r="WPR74" s="921"/>
      <c r="WPS74" s="921"/>
      <c r="WPT74" s="921"/>
      <c r="WPU74" s="921"/>
      <c r="WPV74" s="921"/>
      <c r="WPW74" s="921"/>
      <c r="WPX74" s="921"/>
      <c r="WPY74" s="921"/>
      <c r="WPZ74" s="921"/>
      <c r="WQA74" s="921"/>
      <c r="WQB74" s="921"/>
      <c r="WQC74" s="921"/>
      <c r="WQD74" s="921"/>
      <c r="WQE74" s="921"/>
      <c r="WQF74" s="921"/>
      <c r="WQG74" s="921"/>
      <c r="WQH74" s="921"/>
      <c r="WQI74" s="921"/>
      <c r="WQJ74" s="921"/>
      <c r="WQK74" s="921"/>
      <c r="WQL74" s="921"/>
      <c r="WQM74" s="921"/>
      <c r="WQN74" s="921"/>
      <c r="WQO74" s="921"/>
      <c r="WQP74" s="921"/>
      <c r="WQQ74" s="921"/>
      <c r="WQR74" s="921"/>
      <c r="WQS74" s="921"/>
      <c r="WQT74" s="921"/>
      <c r="WQU74" s="921"/>
      <c r="WQV74" s="921"/>
      <c r="WQW74" s="921"/>
      <c r="WQX74" s="921"/>
      <c r="WQY74" s="921"/>
      <c r="WQZ74" s="921"/>
      <c r="WRA74" s="921"/>
      <c r="WRB74" s="921"/>
      <c r="WRC74" s="921"/>
      <c r="WRD74" s="921"/>
      <c r="WRE74" s="921"/>
      <c r="WRF74" s="921"/>
      <c r="WRG74" s="921"/>
      <c r="WRH74" s="921"/>
      <c r="WRI74" s="921"/>
      <c r="WRJ74" s="921"/>
      <c r="WRK74" s="921"/>
      <c r="WRL74" s="921"/>
      <c r="WRM74" s="921"/>
      <c r="WRN74" s="921"/>
      <c r="WRO74" s="921"/>
      <c r="WRP74" s="921"/>
      <c r="WRQ74" s="921"/>
      <c r="WRR74" s="921"/>
      <c r="WRS74" s="921"/>
      <c r="WRT74" s="921"/>
      <c r="WRU74" s="921"/>
      <c r="WRV74" s="921"/>
      <c r="WRW74" s="921"/>
      <c r="WRX74" s="921"/>
      <c r="WRY74" s="921"/>
      <c r="WRZ74" s="921"/>
      <c r="WSA74" s="921"/>
      <c r="WSB74" s="921"/>
      <c r="WSC74" s="921"/>
      <c r="WSD74" s="921"/>
      <c r="WSE74" s="921"/>
      <c r="WSF74" s="921"/>
      <c r="WSG74" s="921"/>
      <c r="WSH74" s="921"/>
      <c r="WSI74" s="921"/>
      <c r="WSJ74" s="921"/>
      <c r="WSK74" s="921"/>
      <c r="WSL74" s="921"/>
      <c r="WSM74" s="921"/>
      <c r="WSN74" s="921"/>
      <c r="WSO74" s="921"/>
      <c r="WSP74" s="921"/>
      <c r="WSQ74" s="921"/>
      <c r="WSR74" s="921"/>
      <c r="WSS74" s="921"/>
      <c r="WST74" s="921"/>
      <c r="WSU74" s="921"/>
      <c r="WSV74" s="921"/>
      <c r="WSW74" s="921"/>
      <c r="WSX74" s="921"/>
      <c r="WSY74" s="921"/>
      <c r="WSZ74" s="921"/>
      <c r="WTA74" s="921"/>
      <c r="WTB74" s="921"/>
      <c r="WTC74" s="921"/>
      <c r="WTD74" s="921"/>
      <c r="WTE74" s="921"/>
      <c r="WTF74" s="921"/>
      <c r="WTG74" s="921"/>
      <c r="WTH74" s="921"/>
      <c r="WTI74" s="921"/>
      <c r="WTJ74" s="921"/>
      <c r="WTK74" s="921"/>
      <c r="WTL74" s="921"/>
      <c r="WTM74" s="921"/>
      <c r="WTN74" s="921"/>
      <c r="WTO74" s="921"/>
      <c r="WTP74" s="921"/>
      <c r="WTQ74" s="921"/>
      <c r="WTR74" s="921"/>
      <c r="WTS74" s="921"/>
      <c r="WTT74" s="921"/>
      <c r="WTU74" s="921"/>
      <c r="WTV74" s="921"/>
      <c r="WTW74" s="921"/>
      <c r="WTX74" s="921"/>
      <c r="WTY74" s="921"/>
      <c r="WTZ74" s="921"/>
      <c r="WUA74" s="921"/>
      <c r="WUB74" s="921"/>
      <c r="WUC74" s="921"/>
      <c r="WUD74" s="921"/>
      <c r="WUE74" s="921"/>
      <c r="WUF74" s="921"/>
      <c r="WUG74" s="921"/>
      <c r="WUH74" s="921"/>
      <c r="WUI74" s="921"/>
      <c r="WUJ74" s="921"/>
      <c r="WUK74" s="921"/>
      <c r="WUL74" s="921"/>
      <c r="WUM74" s="921"/>
      <c r="WUN74" s="921"/>
      <c r="WUO74" s="921"/>
      <c r="WUP74" s="921"/>
      <c r="WUQ74" s="921"/>
      <c r="WUR74" s="921"/>
      <c r="WUS74" s="921"/>
      <c r="WUT74" s="921"/>
      <c r="WUU74" s="921"/>
      <c r="WUV74" s="921"/>
      <c r="WUW74" s="921"/>
      <c r="WUX74" s="921"/>
      <c r="WUY74" s="921"/>
      <c r="WUZ74" s="921"/>
      <c r="WVA74" s="921"/>
      <c r="WVB74" s="921"/>
      <c r="WVC74" s="921"/>
      <c r="WVD74" s="921"/>
      <c r="WVE74" s="921"/>
      <c r="WVF74" s="921"/>
      <c r="WVG74" s="921"/>
      <c r="WVH74" s="921"/>
      <c r="WVI74" s="921"/>
      <c r="WVJ74" s="921"/>
      <c r="WVK74" s="921"/>
      <c r="WVL74" s="921"/>
      <c r="WVM74" s="921"/>
      <c r="WVN74" s="921"/>
      <c r="WVO74" s="921"/>
      <c r="WVP74" s="921"/>
      <c r="WVQ74" s="921"/>
      <c r="WVR74" s="921"/>
      <c r="WVS74" s="921"/>
      <c r="WVT74" s="921"/>
      <c r="WVU74" s="921"/>
      <c r="WVV74" s="921"/>
      <c r="WVW74" s="921"/>
      <c r="WVX74" s="921"/>
      <c r="WVY74" s="921"/>
      <c r="WVZ74" s="921"/>
      <c r="WWA74" s="921"/>
      <c r="WWB74" s="921"/>
      <c r="WWC74" s="921"/>
    </row>
    <row r="75" spans="1:16149" s="908" customFormat="1" ht="24.95" customHeight="1">
      <c r="A75" s="899" t="s">
        <v>1088</v>
      </c>
      <c r="B75" s="909" t="s">
        <v>2198</v>
      </c>
      <c r="C75" s="909" t="s">
        <v>1738</v>
      </c>
      <c r="D75" s="910" t="s">
        <v>2199</v>
      </c>
      <c r="E75" s="910">
        <v>32091</v>
      </c>
      <c r="F75" s="915">
        <f t="shared" ca="1" si="4"/>
        <v>32.264629864916287</v>
      </c>
      <c r="G75" s="916">
        <f t="shared" si="0"/>
        <v>43938</v>
      </c>
      <c r="H75" s="917">
        <v>25003</v>
      </c>
      <c r="I75" s="923">
        <v>11</v>
      </c>
      <c r="J75" s="741"/>
      <c r="K75" s="922">
        <v>8</v>
      </c>
      <c r="L75" s="443">
        <f t="shared" si="9"/>
        <v>15</v>
      </c>
      <c r="M75" s="443">
        <f t="shared" si="9"/>
        <v>15</v>
      </c>
      <c r="N75" s="902"/>
      <c r="O75" s="902"/>
      <c r="P75" s="903">
        <f t="shared" si="5"/>
        <v>36148.862343000001</v>
      </c>
      <c r="Q75" s="443">
        <f t="shared" si="2"/>
        <v>32</v>
      </c>
      <c r="R75" s="904"/>
      <c r="S75" s="904"/>
      <c r="T75" s="904">
        <f t="shared" si="11"/>
        <v>39</v>
      </c>
      <c r="U75" s="903">
        <f t="shared" si="3"/>
        <v>975117</v>
      </c>
      <c r="V75" s="918"/>
      <c r="W75" s="919"/>
      <c r="X75" s="920"/>
      <c r="Y75" s="921"/>
      <c r="Z75" s="921"/>
      <c r="AA75" s="921"/>
      <c r="AB75" s="921"/>
      <c r="AC75" s="921"/>
      <c r="AD75" s="921"/>
      <c r="AE75" s="921"/>
      <c r="AF75" s="921"/>
      <c r="AG75" s="921"/>
      <c r="AH75" s="921"/>
      <c r="AI75" s="921"/>
      <c r="AJ75" s="921"/>
      <c r="AK75" s="921"/>
      <c r="AL75" s="921"/>
      <c r="AM75" s="921"/>
      <c r="AN75" s="921"/>
      <c r="AO75" s="921"/>
      <c r="AP75" s="921"/>
      <c r="AQ75" s="921"/>
      <c r="AR75" s="921"/>
      <c r="AS75" s="921"/>
      <c r="AT75" s="921"/>
      <c r="AU75" s="921"/>
      <c r="AV75" s="921"/>
      <c r="AW75" s="921"/>
      <c r="AX75" s="921"/>
      <c r="AY75" s="921"/>
      <c r="AZ75" s="921"/>
      <c r="BA75" s="921"/>
      <c r="BB75" s="921"/>
      <c r="BC75" s="921"/>
      <c r="BD75" s="921"/>
      <c r="BE75" s="921"/>
      <c r="BF75" s="921"/>
      <c r="BG75" s="921"/>
      <c r="BH75" s="921"/>
      <c r="BI75" s="921"/>
      <c r="BJ75" s="921"/>
      <c r="BK75" s="921"/>
      <c r="BL75" s="921"/>
      <c r="BM75" s="921"/>
      <c r="BN75" s="921"/>
      <c r="BO75" s="921"/>
      <c r="BP75" s="921"/>
      <c r="BQ75" s="921"/>
      <c r="BR75" s="921"/>
      <c r="BS75" s="921"/>
      <c r="BT75" s="921"/>
      <c r="BU75" s="921"/>
      <c r="BV75" s="921"/>
      <c r="BW75" s="921"/>
      <c r="BX75" s="921"/>
      <c r="BY75" s="921"/>
      <c r="BZ75" s="921"/>
      <c r="CA75" s="921"/>
      <c r="CB75" s="921"/>
      <c r="CC75" s="921"/>
      <c r="CD75" s="921"/>
      <c r="CE75" s="921"/>
      <c r="CF75" s="921"/>
      <c r="CG75" s="921"/>
      <c r="CH75" s="921"/>
      <c r="CI75" s="921"/>
      <c r="CJ75" s="921"/>
      <c r="CK75" s="921"/>
      <c r="CL75" s="921"/>
      <c r="CM75" s="921"/>
      <c r="CN75" s="921"/>
      <c r="CO75" s="921"/>
      <c r="CP75" s="921"/>
      <c r="CQ75" s="921"/>
      <c r="CR75" s="921"/>
      <c r="CS75" s="921"/>
      <c r="CT75" s="921"/>
      <c r="CU75" s="921"/>
      <c r="CV75" s="921"/>
      <c r="CW75" s="921"/>
      <c r="CX75" s="921"/>
      <c r="CY75" s="921"/>
      <c r="CZ75" s="921"/>
      <c r="DA75" s="921"/>
      <c r="DB75" s="921"/>
      <c r="DC75" s="921"/>
      <c r="DD75" s="921"/>
      <c r="DE75" s="921"/>
      <c r="DF75" s="921"/>
      <c r="DG75" s="921"/>
      <c r="DH75" s="921"/>
      <c r="DI75" s="921"/>
      <c r="DJ75" s="921"/>
      <c r="DK75" s="921"/>
      <c r="DL75" s="921"/>
      <c r="DM75" s="921"/>
      <c r="DN75" s="921"/>
      <c r="DO75" s="921"/>
      <c r="DP75" s="921"/>
      <c r="DQ75" s="921"/>
      <c r="DR75" s="921"/>
      <c r="DS75" s="921"/>
      <c r="DT75" s="921"/>
      <c r="DU75" s="921"/>
      <c r="DV75" s="921"/>
      <c r="DW75" s="921"/>
      <c r="DX75" s="921"/>
      <c r="DY75" s="921"/>
      <c r="DZ75" s="921"/>
      <c r="EA75" s="921"/>
      <c r="EB75" s="921"/>
      <c r="EC75" s="921"/>
      <c r="ED75" s="921"/>
      <c r="EE75" s="921"/>
      <c r="EF75" s="921"/>
      <c r="EG75" s="921"/>
      <c r="EH75" s="921"/>
      <c r="EI75" s="921"/>
      <c r="EJ75" s="921"/>
      <c r="EK75" s="921"/>
      <c r="EL75" s="921"/>
      <c r="EM75" s="921"/>
      <c r="EN75" s="921"/>
      <c r="EO75" s="921"/>
      <c r="EP75" s="921"/>
      <c r="EQ75" s="921"/>
      <c r="ER75" s="921"/>
      <c r="ES75" s="921"/>
      <c r="ET75" s="921"/>
      <c r="EU75" s="921"/>
      <c r="EV75" s="921"/>
      <c r="EW75" s="921"/>
      <c r="EX75" s="921"/>
      <c r="EY75" s="921"/>
      <c r="EZ75" s="921"/>
      <c r="FA75" s="921"/>
      <c r="FB75" s="921"/>
      <c r="FC75" s="921"/>
      <c r="FD75" s="921"/>
      <c r="FE75" s="921"/>
      <c r="FF75" s="921"/>
      <c r="FG75" s="921"/>
      <c r="FH75" s="921"/>
      <c r="FI75" s="921"/>
      <c r="FJ75" s="921"/>
      <c r="FK75" s="921"/>
      <c r="FL75" s="921"/>
      <c r="FM75" s="921"/>
      <c r="FN75" s="921"/>
      <c r="FO75" s="921"/>
      <c r="FP75" s="921"/>
      <c r="FQ75" s="921"/>
      <c r="FR75" s="921"/>
      <c r="FS75" s="921"/>
      <c r="FT75" s="921"/>
      <c r="FU75" s="921"/>
      <c r="FV75" s="921"/>
      <c r="FW75" s="921"/>
      <c r="FX75" s="921"/>
      <c r="FY75" s="921"/>
      <c r="FZ75" s="921"/>
      <c r="GA75" s="921"/>
      <c r="GB75" s="921"/>
      <c r="GC75" s="921"/>
      <c r="GD75" s="921"/>
      <c r="GE75" s="921"/>
      <c r="GF75" s="921"/>
      <c r="GG75" s="921"/>
      <c r="GH75" s="921"/>
      <c r="GI75" s="921"/>
      <c r="GJ75" s="921"/>
      <c r="GK75" s="921"/>
      <c r="GL75" s="921"/>
      <c r="GM75" s="921"/>
      <c r="GN75" s="921"/>
      <c r="GO75" s="921"/>
      <c r="GP75" s="921"/>
      <c r="GQ75" s="921"/>
      <c r="GR75" s="921"/>
      <c r="GS75" s="921"/>
      <c r="GT75" s="921"/>
      <c r="GU75" s="921"/>
      <c r="GV75" s="921"/>
      <c r="GW75" s="921"/>
      <c r="GX75" s="921"/>
      <c r="GY75" s="921"/>
      <c r="GZ75" s="921"/>
      <c r="HA75" s="921"/>
      <c r="HB75" s="921"/>
      <c r="HC75" s="921"/>
      <c r="HD75" s="921"/>
      <c r="HE75" s="921"/>
      <c r="HF75" s="921"/>
      <c r="HG75" s="921"/>
      <c r="HH75" s="921"/>
      <c r="HI75" s="921"/>
      <c r="HJ75" s="921"/>
      <c r="HK75" s="921"/>
      <c r="HL75" s="921"/>
      <c r="HM75" s="921"/>
      <c r="HN75" s="921"/>
      <c r="HO75" s="921"/>
      <c r="HP75" s="921"/>
      <c r="HQ75" s="921"/>
      <c r="HR75" s="921"/>
      <c r="HS75" s="921"/>
      <c r="HT75" s="921"/>
      <c r="HU75" s="921"/>
      <c r="HV75" s="921"/>
      <c r="HW75" s="921"/>
      <c r="HX75" s="921"/>
      <c r="HY75" s="921"/>
      <c r="HZ75" s="921"/>
      <c r="IA75" s="921"/>
      <c r="IB75" s="921"/>
      <c r="IC75" s="921"/>
      <c r="ID75" s="921"/>
      <c r="IE75" s="921"/>
      <c r="IF75" s="921"/>
      <c r="IG75" s="921"/>
      <c r="IH75" s="921"/>
      <c r="II75" s="921"/>
      <c r="IJ75" s="921"/>
      <c r="IK75" s="921"/>
      <c r="IL75" s="921"/>
      <c r="IM75" s="921"/>
      <c r="IN75" s="921"/>
      <c r="IO75" s="921"/>
      <c r="IP75" s="921"/>
      <c r="IQ75" s="921"/>
      <c r="IR75" s="921"/>
      <c r="IS75" s="921"/>
      <c r="IT75" s="921"/>
      <c r="IU75" s="921"/>
      <c r="IV75" s="921"/>
      <c r="IW75" s="921"/>
      <c r="IX75" s="921"/>
      <c r="IY75" s="921"/>
      <c r="IZ75" s="921"/>
      <c r="JA75" s="921"/>
      <c r="JB75" s="921"/>
      <c r="JC75" s="921"/>
      <c r="JD75" s="921"/>
      <c r="JE75" s="921"/>
      <c r="JF75" s="921"/>
      <c r="JG75" s="921"/>
      <c r="JH75" s="921"/>
      <c r="JI75" s="921"/>
      <c r="JJ75" s="921"/>
      <c r="JK75" s="921"/>
      <c r="JL75" s="921"/>
      <c r="JM75" s="921"/>
      <c r="JN75" s="921"/>
      <c r="JO75" s="921"/>
      <c r="JP75" s="921"/>
      <c r="JQ75" s="921"/>
      <c r="JR75" s="921"/>
      <c r="JS75" s="921"/>
      <c r="JT75" s="921"/>
      <c r="JU75" s="921"/>
      <c r="JV75" s="921"/>
      <c r="JW75" s="921"/>
      <c r="JX75" s="921"/>
      <c r="JY75" s="921"/>
      <c r="JZ75" s="921"/>
      <c r="KA75" s="921"/>
      <c r="KB75" s="921"/>
      <c r="KC75" s="921"/>
      <c r="KD75" s="921"/>
      <c r="KE75" s="921"/>
      <c r="KF75" s="921"/>
      <c r="KG75" s="921"/>
      <c r="KH75" s="921"/>
      <c r="KI75" s="921"/>
      <c r="KJ75" s="921"/>
      <c r="KK75" s="921"/>
      <c r="KL75" s="921"/>
      <c r="KM75" s="921"/>
      <c r="KN75" s="921"/>
      <c r="KO75" s="921"/>
      <c r="KP75" s="921"/>
      <c r="KQ75" s="921"/>
      <c r="KR75" s="921"/>
      <c r="KS75" s="921"/>
      <c r="KT75" s="921"/>
      <c r="KU75" s="921"/>
      <c r="KV75" s="921"/>
      <c r="KW75" s="921"/>
      <c r="KX75" s="921"/>
      <c r="KY75" s="921"/>
      <c r="KZ75" s="921"/>
      <c r="LA75" s="921"/>
      <c r="LB75" s="921"/>
      <c r="LC75" s="921"/>
      <c r="LD75" s="921"/>
      <c r="LE75" s="921"/>
      <c r="LF75" s="921"/>
      <c r="LG75" s="921"/>
      <c r="LH75" s="921"/>
      <c r="LI75" s="921"/>
      <c r="LJ75" s="921"/>
      <c r="LK75" s="921"/>
      <c r="LL75" s="921"/>
      <c r="LM75" s="921"/>
      <c r="LN75" s="921"/>
      <c r="LO75" s="921"/>
      <c r="LP75" s="921"/>
      <c r="LQ75" s="921"/>
      <c r="LR75" s="921"/>
      <c r="LS75" s="921"/>
      <c r="LT75" s="921"/>
      <c r="LU75" s="921"/>
      <c r="LV75" s="921"/>
      <c r="LW75" s="921"/>
      <c r="LX75" s="921"/>
      <c r="LY75" s="921"/>
      <c r="LZ75" s="921"/>
      <c r="MA75" s="921"/>
      <c r="MB75" s="921"/>
      <c r="MC75" s="921"/>
      <c r="MD75" s="921"/>
      <c r="ME75" s="921"/>
      <c r="MF75" s="921"/>
      <c r="MG75" s="921"/>
      <c r="MH75" s="921"/>
      <c r="MI75" s="921"/>
      <c r="MJ75" s="921"/>
      <c r="MK75" s="921"/>
      <c r="ML75" s="921"/>
      <c r="MM75" s="921"/>
      <c r="MN75" s="921"/>
      <c r="MO75" s="921"/>
      <c r="MP75" s="921"/>
      <c r="MQ75" s="921"/>
      <c r="MR75" s="921"/>
      <c r="MS75" s="921"/>
      <c r="MT75" s="921"/>
      <c r="MU75" s="921"/>
      <c r="MV75" s="921"/>
      <c r="MW75" s="921"/>
      <c r="MX75" s="921"/>
      <c r="MY75" s="921"/>
      <c r="MZ75" s="921"/>
      <c r="NA75" s="921"/>
      <c r="NB75" s="921"/>
      <c r="NC75" s="921"/>
      <c r="ND75" s="921"/>
      <c r="NE75" s="921"/>
      <c r="NF75" s="921"/>
      <c r="NG75" s="921"/>
      <c r="NH75" s="921"/>
      <c r="NI75" s="921"/>
      <c r="NJ75" s="921"/>
      <c r="NK75" s="921"/>
      <c r="NL75" s="921"/>
      <c r="NM75" s="921"/>
      <c r="NN75" s="921"/>
      <c r="NO75" s="921"/>
      <c r="NP75" s="921"/>
      <c r="NQ75" s="921"/>
      <c r="NR75" s="921"/>
      <c r="NS75" s="921"/>
      <c r="NT75" s="921"/>
      <c r="NU75" s="921"/>
      <c r="NV75" s="921"/>
      <c r="NW75" s="921"/>
      <c r="NX75" s="921"/>
      <c r="NY75" s="921"/>
      <c r="NZ75" s="921"/>
      <c r="OA75" s="921"/>
      <c r="OB75" s="921"/>
      <c r="OC75" s="921"/>
      <c r="OD75" s="921"/>
      <c r="OE75" s="921"/>
      <c r="OF75" s="921"/>
      <c r="OG75" s="921"/>
      <c r="OH75" s="921"/>
      <c r="OI75" s="921"/>
      <c r="OJ75" s="921"/>
      <c r="OK75" s="921"/>
      <c r="OL75" s="921"/>
      <c r="OM75" s="921"/>
      <c r="ON75" s="921"/>
      <c r="OO75" s="921"/>
      <c r="OP75" s="921"/>
      <c r="OQ75" s="921"/>
      <c r="OR75" s="921"/>
      <c r="OS75" s="921"/>
      <c r="OT75" s="921"/>
      <c r="OU75" s="921"/>
      <c r="OV75" s="921"/>
      <c r="OW75" s="921"/>
      <c r="OX75" s="921"/>
      <c r="OY75" s="921"/>
      <c r="OZ75" s="921"/>
      <c r="PA75" s="921"/>
      <c r="PB75" s="921"/>
      <c r="PC75" s="921"/>
      <c r="PD75" s="921"/>
      <c r="PE75" s="921"/>
      <c r="PF75" s="921"/>
      <c r="PG75" s="921"/>
      <c r="PH75" s="921"/>
      <c r="PI75" s="921"/>
      <c r="PJ75" s="921"/>
      <c r="PK75" s="921"/>
      <c r="PL75" s="921"/>
      <c r="PM75" s="921"/>
      <c r="PN75" s="921"/>
      <c r="PO75" s="921"/>
      <c r="PP75" s="921"/>
      <c r="PQ75" s="921"/>
      <c r="PR75" s="921"/>
      <c r="PS75" s="921"/>
      <c r="PT75" s="921"/>
      <c r="PU75" s="921"/>
      <c r="PV75" s="921"/>
      <c r="PW75" s="921"/>
      <c r="PX75" s="921"/>
      <c r="PY75" s="921"/>
      <c r="PZ75" s="921"/>
      <c r="QA75" s="921"/>
      <c r="QB75" s="921"/>
      <c r="QC75" s="921"/>
      <c r="QD75" s="921"/>
      <c r="QE75" s="921"/>
      <c r="QF75" s="921"/>
      <c r="QG75" s="921"/>
      <c r="QH75" s="921"/>
      <c r="QI75" s="921"/>
      <c r="QJ75" s="921"/>
      <c r="QK75" s="921"/>
      <c r="QL75" s="921"/>
      <c r="QM75" s="921"/>
      <c r="QN75" s="921"/>
      <c r="QO75" s="921"/>
      <c r="QP75" s="921"/>
      <c r="QQ75" s="921"/>
      <c r="QR75" s="921"/>
      <c r="QS75" s="921"/>
      <c r="QT75" s="921"/>
      <c r="QU75" s="921"/>
      <c r="QV75" s="921"/>
      <c r="QW75" s="921"/>
      <c r="QX75" s="921"/>
      <c r="QY75" s="921"/>
      <c r="QZ75" s="921"/>
      <c r="RA75" s="921"/>
      <c r="RB75" s="921"/>
      <c r="RC75" s="921"/>
      <c r="RD75" s="921"/>
      <c r="RE75" s="921"/>
      <c r="RF75" s="921"/>
      <c r="RG75" s="921"/>
      <c r="RH75" s="921"/>
      <c r="RI75" s="921"/>
      <c r="RJ75" s="921"/>
      <c r="RK75" s="921"/>
      <c r="RL75" s="921"/>
      <c r="RM75" s="921"/>
      <c r="RN75" s="921"/>
      <c r="RO75" s="921"/>
      <c r="RP75" s="921"/>
      <c r="RQ75" s="921"/>
      <c r="RR75" s="921"/>
      <c r="RS75" s="921"/>
      <c r="RT75" s="921"/>
      <c r="RU75" s="921"/>
      <c r="RV75" s="921"/>
      <c r="RW75" s="921"/>
      <c r="RX75" s="921"/>
      <c r="RY75" s="921"/>
      <c r="RZ75" s="921"/>
      <c r="SA75" s="921"/>
      <c r="SB75" s="921"/>
      <c r="SC75" s="921"/>
      <c r="SD75" s="921"/>
      <c r="SE75" s="921"/>
      <c r="SF75" s="921"/>
      <c r="SG75" s="921"/>
      <c r="SH75" s="921"/>
      <c r="SI75" s="921"/>
      <c r="SJ75" s="921"/>
      <c r="SK75" s="921"/>
      <c r="SL75" s="921"/>
      <c r="SM75" s="921"/>
      <c r="SN75" s="921"/>
      <c r="SO75" s="921"/>
      <c r="SP75" s="921"/>
      <c r="SQ75" s="921"/>
      <c r="SR75" s="921"/>
      <c r="SS75" s="921"/>
      <c r="ST75" s="921"/>
      <c r="SU75" s="921"/>
      <c r="SV75" s="921"/>
      <c r="SW75" s="921"/>
      <c r="SX75" s="921"/>
      <c r="SY75" s="921"/>
      <c r="SZ75" s="921"/>
      <c r="TA75" s="921"/>
      <c r="TB75" s="921"/>
      <c r="TC75" s="921"/>
      <c r="TD75" s="921"/>
      <c r="TE75" s="921"/>
      <c r="TF75" s="921"/>
      <c r="TG75" s="921"/>
      <c r="TH75" s="921"/>
      <c r="TI75" s="921"/>
      <c r="TJ75" s="921"/>
      <c r="TK75" s="921"/>
      <c r="TL75" s="921"/>
      <c r="TM75" s="921"/>
      <c r="TN75" s="921"/>
      <c r="TO75" s="921"/>
      <c r="TP75" s="921"/>
      <c r="TQ75" s="921"/>
      <c r="TR75" s="921"/>
      <c r="TS75" s="921"/>
      <c r="TT75" s="921"/>
      <c r="TU75" s="921"/>
      <c r="TV75" s="921"/>
      <c r="TW75" s="921"/>
      <c r="TX75" s="921"/>
      <c r="TY75" s="921"/>
      <c r="TZ75" s="921"/>
      <c r="UA75" s="921"/>
      <c r="UB75" s="921"/>
      <c r="UC75" s="921"/>
      <c r="UD75" s="921"/>
      <c r="UE75" s="921"/>
      <c r="UF75" s="921"/>
      <c r="UG75" s="921"/>
      <c r="UH75" s="921"/>
      <c r="UI75" s="921"/>
      <c r="UJ75" s="921"/>
      <c r="UK75" s="921"/>
      <c r="UL75" s="921"/>
      <c r="UM75" s="921"/>
      <c r="UN75" s="921"/>
      <c r="UO75" s="921"/>
      <c r="UP75" s="921"/>
      <c r="UQ75" s="921"/>
      <c r="UR75" s="921"/>
      <c r="US75" s="921"/>
      <c r="UT75" s="921"/>
      <c r="UU75" s="921"/>
      <c r="UV75" s="921"/>
      <c r="UW75" s="921"/>
      <c r="UX75" s="921"/>
      <c r="UY75" s="921"/>
      <c r="UZ75" s="921"/>
      <c r="VA75" s="921"/>
      <c r="VB75" s="921"/>
      <c r="VC75" s="921"/>
      <c r="VD75" s="921"/>
      <c r="VE75" s="921"/>
      <c r="VF75" s="921"/>
      <c r="VG75" s="921"/>
      <c r="VH75" s="921"/>
      <c r="VI75" s="921"/>
      <c r="VJ75" s="921"/>
      <c r="VK75" s="921"/>
      <c r="VL75" s="921"/>
      <c r="VM75" s="921"/>
      <c r="VN75" s="921"/>
      <c r="VO75" s="921"/>
      <c r="VP75" s="921"/>
      <c r="VQ75" s="921"/>
      <c r="VR75" s="921"/>
      <c r="VS75" s="921"/>
      <c r="VT75" s="921"/>
      <c r="VU75" s="921"/>
      <c r="VV75" s="921"/>
      <c r="VW75" s="921"/>
      <c r="VX75" s="921"/>
      <c r="VY75" s="921"/>
      <c r="VZ75" s="921"/>
      <c r="WA75" s="921"/>
      <c r="WB75" s="921"/>
      <c r="WC75" s="921"/>
      <c r="WD75" s="921"/>
      <c r="WE75" s="921"/>
      <c r="WF75" s="921"/>
      <c r="WG75" s="921"/>
      <c r="WH75" s="921"/>
      <c r="WI75" s="921"/>
      <c r="WJ75" s="921"/>
      <c r="WK75" s="921"/>
      <c r="WL75" s="921"/>
      <c r="WM75" s="921"/>
      <c r="WN75" s="921"/>
      <c r="WO75" s="921"/>
      <c r="WP75" s="921"/>
      <c r="WQ75" s="921"/>
      <c r="WR75" s="921"/>
      <c r="WS75" s="921"/>
      <c r="WT75" s="921"/>
      <c r="WU75" s="921"/>
      <c r="WV75" s="921"/>
      <c r="WW75" s="921"/>
      <c r="WX75" s="921"/>
      <c r="WY75" s="921"/>
      <c r="WZ75" s="921"/>
      <c r="XA75" s="921"/>
      <c r="XB75" s="921"/>
      <c r="XC75" s="921"/>
      <c r="XD75" s="921"/>
      <c r="XE75" s="921"/>
      <c r="XF75" s="921"/>
      <c r="XG75" s="921"/>
      <c r="XH75" s="921"/>
      <c r="XI75" s="921"/>
      <c r="XJ75" s="921"/>
      <c r="XK75" s="921"/>
      <c r="XL75" s="921"/>
      <c r="XM75" s="921"/>
      <c r="XN75" s="921"/>
      <c r="XO75" s="921"/>
      <c r="XP75" s="921"/>
      <c r="XQ75" s="921"/>
      <c r="XR75" s="921"/>
      <c r="XS75" s="921"/>
      <c r="XT75" s="921"/>
      <c r="XU75" s="921"/>
      <c r="XV75" s="921"/>
      <c r="XW75" s="921"/>
      <c r="XX75" s="921"/>
      <c r="XY75" s="921"/>
      <c r="XZ75" s="921"/>
      <c r="YA75" s="921"/>
      <c r="YB75" s="921"/>
      <c r="YC75" s="921"/>
      <c r="YD75" s="921"/>
      <c r="YE75" s="921"/>
      <c r="YF75" s="921"/>
      <c r="YG75" s="921"/>
      <c r="YH75" s="921"/>
      <c r="YI75" s="921"/>
      <c r="YJ75" s="921"/>
      <c r="YK75" s="921"/>
      <c r="YL75" s="921"/>
      <c r="YM75" s="921"/>
      <c r="YN75" s="921"/>
      <c r="YO75" s="921"/>
      <c r="YP75" s="921"/>
      <c r="YQ75" s="921"/>
      <c r="YR75" s="921"/>
      <c r="YS75" s="921"/>
      <c r="YT75" s="921"/>
      <c r="YU75" s="921"/>
      <c r="YV75" s="921"/>
      <c r="YW75" s="921"/>
      <c r="YX75" s="921"/>
      <c r="YY75" s="921"/>
      <c r="YZ75" s="921"/>
      <c r="ZA75" s="921"/>
      <c r="ZB75" s="921"/>
      <c r="ZC75" s="921"/>
      <c r="ZD75" s="921"/>
      <c r="ZE75" s="921"/>
      <c r="ZF75" s="921"/>
      <c r="ZG75" s="921"/>
      <c r="ZH75" s="921"/>
      <c r="ZI75" s="921"/>
      <c r="ZJ75" s="921"/>
      <c r="ZK75" s="921"/>
      <c r="ZL75" s="921"/>
      <c r="ZM75" s="921"/>
      <c r="ZN75" s="921"/>
      <c r="ZO75" s="921"/>
      <c r="ZP75" s="921"/>
      <c r="ZQ75" s="921"/>
      <c r="ZR75" s="921"/>
      <c r="ZS75" s="921"/>
      <c r="ZT75" s="921"/>
      <c r="ZU75" s="921"/>
      <c r="ZV75" s="921"/>
      <c r="ZW75" s="921"/>
      <c r="ZX75" s="921"/>
      <c r="ZY75" s="921"/>
      <c r="ZZ75" s="921"/>
      <c r="AAA75" s="921"/>
      <c r="AAB75" s="921"/>
      <c r="AAC75" s="921"/>
      <c r="AAD75" s="921"/>
      <c r="AAE75" s="921"/>
      <c r="AAF75" s="921"/>
      <c r="AAG75" s="921"/>
      <c r="AAH75" s="921"/>
      <c r="AAI75" s="921"/>
      <c r="AAJ75" s="921"/>
      <c r="AAK75" s="921"/>
      <c r="AAL75" s="921"/>
      <c r="AAM75" s="921"/>
      <c r="AAN75" s="921"/>
      <c r="AAO75" s="921"/>
      <c r="AAP75" s="921"/>
      <c r="AAQ75" s="921"/>
      <c r="AAR75" s="921"/>
      <c r="AAS75" s="921"/>
      <c r="AAT75" s="921"/>
      <c r="AAU75" s="921"/>
      <c r="AAV75" s="921"/>
      <c r="AAW75" s="921"/>
      <c r="AAX75" s="921"/>
      <c r="AAY75" s="921"/>
      <c r="AAZ75" s="921"/>
      <c r="ABA75" s="921"/>
      <c r="ABB75" s="921"/>
      <c r="ABC75" s="921"/>
      <c r="ABD75" s="921"/>
      <c r="ABE75" s="921"/>
      <c r="ABF75" s="921"/>
      <c r="ABG75" s="921"/>
      <c r="ABH75" s="921"/>
      <c r="ABI75" s="921"/>
      <c r="ABJ75" s="921"/>
      <c r="ABK75" s="921"/>
      <c r="ABL75" s="921"/>
      <c r="ABM75" s="921"/>
      <c r="ABN75" s="921"/>
      <c r="ABO75" s="921"/>
      <c r="ABP75" s="921"/>
      <c r="ABQ75" s="921"/>
      <c r="ABR75" s="921"/>
      <c r="ABS75" s="921"/>
      <c r="ABT75" s="921"/>
      <c r="ABU75" s="921"/>
      <c r="ABV75" s="921"/>
      <c r="ABW75" s="921"/>
      <c r="ABX75" s="921"/>
      <c r="ABY75" s="921"/>
      <c r="ABZ75" s="921"/>
      <c r="ACA75" s="921"/>
      <c r="ACB75" s="921"/>
      <c r="ACC75" s="921"/>
      <c r="ACD75" s="921"/>
      <c r="ACE75" s="921"/>
      <c r="ACF75" s="921"/>
      <c r="ACG75" s="921"/>
      <c r="ACH75" s="921"/>
      <c r="ACI75" s="921"/>
      <c r="ACJ75" s="921"/>
      <c r="ACK75" s="921"/>
      <c r="ACL75" s="921"/>
      <c r="ACM75" s="921"/>
      <c r="ACN75" s="921"/>
      <c r="ACO75" s="921"/>
      <c r="ACP75" s="921"/>
      <c r="ACQ75" s="921"/>
      <c r="ACR75" s="921"/>
      <c r="ACS75" s="921"/>
      <c r="ACT75" s="921"/>
      <c r="ACU75" s="921"/>
      <c r="ACV75" s="921"/>
      <c r="ACW75" s="921"/>
      <c r="ACX75" s="921"/>
      <c r="ACY75" s="921"/>
      <c r="ACZ75" s="921"/>
      <c r="ADA75" s="921"/>
      <c r="ADB75" s="921"/>
      <c r="ADC75" s="921"/>
      <c r="ADD75" s="921"/>
      <c r="ADE75" s="921"/>
      <c r="ADF75" s="921"/>
      <c r="ADG75" s="921"/>
      <c r="ADH75" s="921"/>
      <c r="ADI75" s="921"/>
      <c r="ADJ75" s="921"/>
      <c r="ADK75" s="921"/>
      <c r="ADL75" s="921"/>
      <c r="ADM75" s="921"/>
      <c r="ADN75" s="921"/>
      <c r="ADO75" s="921"/>
      <c r="ADP75" s="921"/>
      <c r="ADQ75" s="921"/>
      <c r="ADR75" s="921"/>
      <c r="ADS75" s="921"/>
      <c r="ADT75" s="921"/>
      <c r="ADU75" s="921"/>
      <c r="ADV75" s="921"/>
      <c r="ADW75" s="921"/>
      <c r="ADX75" s="921"/>
      <c r="ADY75" s="921"/>
      <c r="ADZ75" s="921"/>
      <c r="AEA75" s="921"/>
      <c r="AEB75" s="921"/>
      <c r="AEC75" s="921"/>
      <c r="AED75" s="921"/>
      <c r="AEE75" s="921"/>
      <c r="AEF75" s="921"/>
      <c r="AEG75" s="921"/>
      <c r="AEH75" s="921"/>
      <c r="AEI75" s="921"/>
      <c r="AEJ75" s="921"/>
      <c r="AEK75" s="921"/>
      <c r="AEL75" s="921"/>
      <c r="AEM75" s="921"/>
      <c r="AEN75" s="921"/>
      <c r="AEO75" s="921"/>
      <c r="AEP75" s="921"/>
      <c r="AEQ75" s="921"/>
      <c r="AER75" s="921"/>
      <c r="AES75" s="921"/>
      <c r="AET75" s="921"/>
      <c r="AEU75" s="921"/>
      <c r="AEV75" s="921"/>
      <c r="AEW75" s="921"/>
      <c r="AEX75" s="921"/>
      <c r="AEY75" s="921"/>
      <c r="AEZ75" s="921"/>
      <c r="AFA75" s="921"/>
      <c r="AFB75" s="921"/>
      <c r="AFC75" s="921"/>
      <c r="AFD75" s="921"/>
      <c r="AFE75" s="921"/>
      <c r="AFF75" s="921"/>
      <c r="AFG75" s="921"/>
      <c r="AFH75" s="921"/>
      <c r="AFI75" s="921"/>
      <c r="AFJ75" s="921"/>
      <c r="AFK75" s="921"/>
      <c r="AFL75" s="921"/>
      <c r="AFM75" s="921"/>
      <c r="AFN75" s="921"/>
      <c r="AFO75" s="921"/>
      <c r="AFP75" s="921"/>
      <c r="AFQ75" s="921"/>
      <c r="AFR75" s="921"/>
      <c r="AFS75" s="921"/>
      <c r="AFT75" s="921"/>
      <c r="AFU75" s="921"/>
      <c r="AFV75" s="921"/>
      <c r="AFW75" s="921"/>
      <c r="AFX75" s="921"/>
      <c r="AFY75" s="921"/>
      <c r="AFZ75" s="921"/>
      <c r="AGA75" s="921"/>
      <c r="AGB75" s="921"/>
      <c r="AGC75" s="921"/>
      <c r="AGD75" s="921"/>
      <c r="AGE75" s="921"/>
      <c r="AGF75" s="921"/>
      <c r="AGG75" s="921"/>
      <c r="AGH75" s="921"/>
      <c r="AGI75" s="921"/>
      <c r="AGJ75" s="921"/>
      <c r="AGK75" s="921"/>
      <c r="AGL75" s="921"/>
      <c r="AGM75" s="921"/>
      <c r="AGN75" s="921"/>
      <c r="AGO75" s="921"/>
      <c r="AGP75" s="921"/>
      <c r="AGQ75" s="921"/>
      <c r="AGR75" s="921"/>
      <c r="AGS75" s="921"/>
      <c r="AGT75" s="921"/>
      <c r="AGU75" s="921"/>
      <c r="AGV75" s="921"/>
      <c r="AGW75" s="921"/>
      <c r="AGX75" s="921"/>
      <c r="AGY75" s="921"/>
      <c r="AGZ75" s="921"/>
      <c r="AHA75" s="921"/>
      <c r="AHB75" s="921"/>
      <c r="AHC75" s="921"/>
      <c r="AHD75" s="921"/>
      <c r="AHE75" s="921"/>
      <c r="AHF75" s="921"/>
      <c r="AHG75" s="921"/>
      <c r="AHH75" s="921"/>
      <c r="AHI75" s="921"/>
      <c r="AHJ75" s="921"/>
      <c r="AHK75" s="921"/>
      <c r="AHL75" s="921"/>
      <c r="AHM75" s="921"/>
      <c r="AHN75" s="921"/>
      <c r="AHO75" s="921"/>
      <c r="AHP75" s="921"/>
      <c r="AHQ75" s="921"/>
      <c r="AHR75" s="921"/>
      <c r="AHS75" s="921"/>
      <c r="AHT75" s="921"/>
      <c r="AHU75" s="921"/>
      <c r="AHV75" s="921"/>
      <c r="AHW75" s="921"/>
      <c r="AHX75" s="921"/>
      <c r="AHY75" s="921"/>
      <c r="AHZ75" s="921"/>
      <c r="AIA75" s="921"/>
      <c r="AIB75" s="921"/>
      <c r="AIC75" s="921"/>
      <c r="AID75" s="921"/>
      <c r="AIE75" s="921"/>
      <c r="AIF75" s="921"/>
      <c r="AIG75" s="921"/>
      <c r="AIH75" s="921"/>
      <c r="AII75" s="921"/>
      <c r="AIJ75" s="921"/>
      <c r="AIK75" s="921"/>
      <c r="AIL75" s="921"/>
      <c r="AIM75" s="921"/>
      <c r="AIN75" s="921"/>
      <c r="AIO75" s="921"/>
      <c r="AIP75" s="921"/>
      <c r="AIQ75" s="921"/>
      <c r="AIR75" s="921"/>
      <c r="AIS75" s="921"/>
      <c r="AIT75" s="921"/>
      <c r="AIU75" s="921"/>
      <c r="AIV75" s="921"/>
      <c r="AIW75" s="921"/>
      <c r="AIX75" s="921"/>
      <c r="AIY75" s="921"/>
      <c r="AIZ75" s="921"/>
      <c r="AJA75" s="921"/>
      <c r="AJB75" s="921"/>
      <c r="AJC75" s="921"/>
      <c r="AJD75" s="921"/>
      <c r="AJE75" s="921"/>
      <c r="AJF75" s="921"/>
      <c r="AJG75" s="921"/>
      <c r="AJH75" s="921"/>
      <c r="AJI75" s="921"/>
      <c r="AJJ75" s="921"/>
      <c r="AJK75" s="921"/>
      <c r="AJL75" s="921"/>
      <c r="AJM75" s="921"/>
      <c r="AJN75" s="921"/>
      <c r="AJO75" s="921"/>
      <c r="AJP75" s="921"/>
      <c r="AJQ75" s="921"/>
      <c r="AJR75" s="921"/>
      <c r="AJS75" s="921"/>
      <c r="AJT75" s="921"/>
      <c r="AJU75" s="921"/>
      <c r="AJV75" s="921"/>
      <c r="AJW75" s="921"/>
      <c r="AJX75" s="921"/>
      <c r="AJY75" s="921"/>
      <c r="AJZ75" s="921"/>
      <c r="AKA75" s="921"/>
      <c r="AKB75" s="921"/>
      <c r="AKC75" s="921"/>
      <c r="AKD75" s="921"/>
      <c r="AKE75" s="921"/>
      <c r="AKF75" s="921"/>
      <c r="AKG75" s="921"/>
      <c r="AKH75" s="921"/>
      <c r="AKI75" s="921"/>
      <c r="AKJ75" s="921"/>
      <c r="AKK75" s="921"/>
      <c r="AKL75" s="921"/>
      <c r="AKM75" s="921"/>
      <c r="AKN75" s="921"/>
      <c r="AKO75" s="921"/>
      <c r="AKP75" s="921"/>
      <c r="AKQ75" s="921"/>
      <c r="AKR75" s="921"/>
      <c r="AKS75" s="921"/>
      <c r="AKT75" s="921"/>
      <c r="AKU75" s="921"/>
      <c r="AKV75" s="921"/>
      <c r="AKW75" s="921"/>
      <c r="AKX75" s="921"/>
      <c r="AKY75" s="921"/>
      <c r="AKZ75" s="921"/>
      <c r="ALA75" s="921"/>
      <c r="ALB75" s="921"/>
      <c r="ALC75" s="921"/>
      <c r="ALD75" s="921"/>
      <c r="ALE75" s="921"/>
      <c r="ALF75" s="921"/>
      <c r="ALG75" s="921"/>
      <c r="ALH75" s="921"/>
      <c r="ALI75" s="921"/>
      <c r="ALJ75" s="921"/>
      <c r="ALK75" s="921"/>
      <c r="ALL75" s="921"/>
      <c r="ALM75" s="921"/>
      <c r="ALN75" s="921"/>
      <c r="ALO75" s="921"/>
      <c r="ALP75" s="921"/>
      <c r="ALQ75" s="921"/>
      <c r="ALR75" s="921"/>
      <c r="ALS75" s="921"/>
      <c r="ALT75" s="921"/>
      <c r="ALU75" s="921"/>
      <c r="ALV75" s="921"/>
      <c r="ALW75" s="921"/>
      <c r="ALX75" s="921"/>
      <c r="ALY75" s="921"/>
      <c r="ALZ75" s="921"/>
      <c r="AMA75" s="921"/>
      <c r="AMB75" s="921"/>
      <c r="AMC75" s="921"/>
      <c r="AMD75" s="921"/>
      <c r="AME75" s="921"/>
      <c r="AMF75" s="921"/>
      <c r="AMG75" s="921"/>
      <c r="AMH75" s="921"/>
      <c r="AMI75" s="921"/>
      <c r="AMJ75" s="921"/>
      <c r="AMK75" s="921"/>
      <c r="AML75" s="921"/>
      <c r="AMM75" s="921"/>
      <c r="AMN75" s="921"/>
      <c r="AMO75" s="921"/>
      <c r="AMP75" s="921"/>
      <c r="AMQ75" s="921"/>
      <c r="AMR75" s="921"/>
      <c r="AMS75" s="921"/>
      <c r="AMT75" s="921"/>
      <c r="AMU75" s="921"/>
      <c r="AMV75" s="921"/>
      <c r="AMW75" s="921"/>
      <c r="AMX75" s="921"/>
      <c r="AMY75" s="921"/>
      <c r="AMZ75" s="921"/>
      <c r="ANA75" s="921"/>
      <c r="ANB75" s="921"/>
      <c r="ANC75" s="921"/>
      <c r="AND75" s="921"/>
      <c r="ANE75" s="921"/>
      <c r="ANF75" s="921"/>
      <c r="ANG75" s="921"/>
      <c r="ANH75" s="921"/>
      <c r="ANI75" s="921"/>
      <c r="ANJ75" s="921"/>
      <c r="ANK75" s="921"/>
      <c r="ANL75" s="921"/>
      <c r="ANM75" s="921"/>
      <c r="ANN75" s="921"/>
      <c r="ANO75" s="921"/>
      <c r="ANP75" s="921"/>
      <c r="ANQ75" s="921"/>
      <c r="ANR75" s="921"/>
      <c r="ANS75" s="921"/>
      <c r="ANT75" s="921"/>
      <c r="ANU75" s="921"/>
      <c r="ANV75" s="921"/>
      <c r="ANW75" s="921"/>
      <c r="ANX75" s="921"/>
      <c r="ANY75" s="921"/>
      <c r="ANZ75" s="921"/>
      <c r="AOA75" s="921"/>
      <c r="AOB75" s="921"/>
      <c r="AOC75" s="921"/>
      <c r="AOD75" s="921"/>
      <c r="AOE75" s="921"/>
      <c r="AOF75" s="921"/>
      <c r="AOG75" s="921"/>
      <c r="AOH75" s="921"/>
      <c r="AOI75" s="921"/>
      <c r="AOJ75" s="921"/>
      <c r="AOK75" s="921"/>
      <c r="AOL75" s="921"/>
      <c r="AOM75" s="921"/>
      <c r="AON75" s="921"/>
      <c r="AOO75" s="921"/>
      <c r="AOP75" s="921"/>
      <c r="AOQ75" s="921"/>
      <c r="AOR75" s="921"/>
      <c r="AOS75" s="921"/>
      <c r="AOT75" s="921"/>
      <c r="AOU75" s="921"/>
      <c r="AOV75" s="921"/>
      <c r="AOW75" s="921"/>
      <c r="AOX75" s="921"/>
      <c r="AOY75" s="921"/>
      <c r="AOZ75" s="921"/>
      <c r="APA75" s="921"/>
      <c r="APB75" s="921"/>
      <c r="APC75" s="921"/>
      <c r="APD75" s="921"/>
      <c r="APE75" s="921"/>
      <c r="APF75" s="921"/>
      <c r="APG75" s="921"/>
      <c r="APH75" s="921"/>
      <c r="API75" s="921"/>
      <c r="APJ75" s="921"/>
      <c r="APK75" s="921"/>
      <c r="APL75" s="921"/>
      <c r="APM75" s="921"/>
      <c r="APN75" s="921"/>
      <c r="APO75" s="921"/>
      <c r="APP75" s="921"/>
      <c r="APQ75" s="921"/>
      <c r="APR75" s="921"/>
      <c r="APS75" s="921"/>
      <c r="APT75" s="921"/>
      <c r="APU75" s="921"/>
      <c r="APV75" s="921"/>
      <c r="APW75" s="921"/>
      <c r="APX75" s="921"/>
      <c r="APY75" s="921"/>
      <c r="APZ75" s="921"/>
      <c r="AQA75" s="921"/>
      <c r="AQB75" s="921"/>
      <c r="AQC75" s="921"/>
      <c r="AQD75" s="921"/>
      <c r="AQE75" s="921"/>
      <c r="AQF75" s="921"/>
      <c r="AQG75" s="921"/>
      <c r="AQH75" s="921"/>
      <c r="AQI75" s="921"/>
      <c r="AQJ75" s="921"/>
      <c r="AQK75" s="921"/>
      <c r="AQL75" s="921"/>
      <c r="AQM75" s="921"/>
      <c r="AQN75" s="921"/>
      <c r="AQO75" s="921"/>
      <c r="AQP75" s="921"/>
      <c r="AQQ75" s="921"/>
      <c r="AQR75" s="921"/>
      <c r="AQS75" s="921"/>
      <c r="AQT75" s="921"/>
      <c r="AQU75" s="921"/>
      <c r="AQV75" s="921"/>
      <c r="AQW75" s="921"/>
      <c r="AQX75" s="921"/>
      <c r="AQY75" s="921"/>
      <c r="AQZ75" s="921"/>
      <c r="ARA75" s="921"/>
      <c r="ARB75" s="921"/>
      <c r="ARC75" s="921"/>
      <c r="ARD75" s="921"/>
      <c r="ARE75" s="921"/>
      <c r="ARF75" s="921"/>
      <c r="ARG75" s="921"/>
      <c r="ARH75" s="921"/>
      <c r="ARI75" s="921"/>
      <c r="ARJ75" s="921"/>
      <c r="ARK75" s="921"/>
      <c r="ARL75" s="921"/>
      <c r="ARM75" s="921"/>
      <c r="ARN75" s="921"/>
      <c r="ARO75" s="921"/>
      <c r="ARP75" s="921"/>
      <c r="ARQ75" s="921"/>
      <c r="ARR75" s="921"/>
      <c r="ARS75" s="921"/>
      <c r="ART75" s="921"/>
      <c r="ARU75" s="921"/>
      <c r="ARV75" s="921"/>
      <c r="ARW75" s="921"/>
      <c r="ARX75" s="921"/>
      <c r="ARY75" s="921"/>
      <c r="ARZ75" s="921"/>
      <c r="ASA75" s="921"/>
      <c r="ASB75" s="921"/>
      <c r="ASC75" s="921"/>
      <c r="ASD75" s="921"/>
      <c r="ASE75" s="921"/>
      <c r="ASF75" s="921"/>
      <c r="ASG75" s="921"/>
      <c r="ASH75" s="921"/>
      <c r="ASI75" s="921"/>
      <c r="ASJ75" s="921"/>
      <c r="ASK75" s="921"/>
      <c r="ASL75" s="921"/>
      <c r="ASM75" s="921"/>
      <c r="ASN75" s="921"/>
      <c r="ASO75" s="921"/>
      <c r="ASP75" s="921"/>
      <c r="ASQ75" s="921"/>
      <c r="ASR75" s="921"/>
      <c r="ASS75" s="921"/>
      <c r="AST75" s="921"/>
      <c r="ASU75" s="921"/>
      <c r="ASV75" s="921"/>
      <c r="ASW75" s="921"/>
      <c r="ASX75" s="921"/>
      <c r="ASY75" s="921"/>
      <c r="ASZ75" s="921"/>
      <c r="ATA75" s="921"/>
      <c r="ATB75" s="921"/>
      <c r="ATC75" s="921"/>
      <c r="ATD75" s="921"/>
      <c r="ATE75" s="921"/>
      <c r="ATF75" s="921"/>
      <c r="ATG75" s="921"/>
      <c r="ATH75" s="921"/>
      <c r="ATI75" s="921"/>
      <c r="ATJ75" s="921"/>
      <c r="ATK75" s="921"/>
      <c r="ATL75" s="921"/>
      <c r="ATM75" s="921"/>
      <c r="ATN75" s="921"/>
      <c r="ATO75" s="921"/>
      <c r="ATP75" s="921"/>
      <c r="ATQ75" s="921"/>
      <c r="ATR75" s="921"/>
      <c r="ATS75" s="921"/>
      <c r="ATT75" s="921"/>
      <c r="ATU75" s="921"/>
      <c r="ATV75" s="921"/>
      <c r="ATW75" s="921"/>
      <c r="ATX75" s="921"/>
      <c r="ATY75" s="921"/>
      <c r="ATZ75" s="921"/>
      <c r="AUA75" s="921"/>
      <c r="AUB75" s="921"/>
      <c r="AUC75" s="921"/>
      <c r="AUD75" s="921"/>
      <c r="AUE75" s="921"/>
      <c r="AUF75" s="921"/>
      <c r="AUG75" s="921"/>
      <c r="AUH75" s="921"/>
      <c r="AUI75" s="921"/>
      <c r="AUJ75" s="921"/>
      <c r="AUK75" s="921"/>
      <c r="AUL75" s="921"/>
      <c r="AUM75" s="921"/>
      <c r="AUN75" s="921"/>
      <c r="AUO75" s="921"/>
      <c r="AUP75" s="921"/>
      <c r="AUQ75" s="921"/>
      <c r="AUR75" s="921"/>
      <c r="AUS75" s="921"/>
      <c r="AUT75" s="921"/>
      <c r="AUU75" s="921"/>
      <c r="AUV75" s="921"/>
      <c r="AUW75" s="921"/>
      <c r="AUX75" s="921"/>
      <c r="AUY75" s="921"/>
      <c r="AUZ75" s="921"/>
      <c r="AVA75" s="921"/>
      <c r="AVB75" s="921"/>
      <c r="AVC75" s="921"/>
      <c r="AVD75" s="921"/>
      <c r="AVE75" s="921"/>
      <c r="AVF75" s="921"/>
      <c r="AVG75" s="921"/>
      <c r="AVH75" s="921"/>
      <c r="AVI75" s="921"/>
      <c r="AVJ75" s="921"/>
      <c r="AVK75" s="921"/>
      <c r="AVL75" s="921"/>
      <c r="AVM75" s="921"/>
      <c r="AVN75" s="921"/>
      <c r="AVO75" s="921"/>
      <c r="AVP75" s="921"/>
      <c r="AVQ75" s="921"/>
      <c r="AVR75" s="921"/>
      <c r="AVS75" s="921"/>
      <c r="AVT75" s="921"/>
      <c r="AVU75" s="921"/>
      <c r="AVV75" s="921"/>
      <c r="AVW75" s="921"/>
      <c r="AVX75" s="921"/>
      <c r="AVY75" s="921"/>
      <c r="AVZ75" s="921"/>
      <c r="AWA75" s="921"/>
      <c r="AWB75" s="921"/>
      <c r="AWC75" s="921"/>
      <c r="AWD75" s="921"/>
      <c r="AWE75" s="921"/>
      <c r="AWF75" s="921"/>
      <c r="AWG75" s="921"/>
      <c r="AWH75" s="921"/>
      <c r="AWI75" s="921"/>
      <c r="AWJ75" s="921"/>
      <c r="AWK75" s="921"/>
      <c r="AWL75" s="921"/>
      <c r="AWM75" s="921"/>
      <c r="AWN75" s="921"/>
      <c r="AWO75" s="921"/>
      <c r="AWP75" s="921"/>
      <c r="AWQ75" s="921"/>
      <c r="AWR75" s="921"/>
      <c r="AWS75" s="921"/>
      <c r="AWT75" s="921"/>
      <c r="AWU75" s="921"/>
      <c r="AWV75" s="921"/>
      <c r="AWW75" s="921"/>
      <c r="AWX75" s="921"/>
      <c r="AWY75" s="921"/>
      <c r="AWZ75" s="921"/>
      <c r="AXA75" s="921"/>
      <c r="AXB75" s="921"/>
      <c r="AXC75" s="921"/>
      <c r="AXD75" s="921"/>
      <c r="AXE75" s="921"/>
      <c r="AXF75" s="921"/>
      <c r="AXG75" s="921"/>
      <c r="AXH75" s="921"/>
      <c r="AXI75" s="921"/>
      <c r="AXJ75" s="921"/>
      <c r="AXK75" s="921"/>
      <c r="AXL75" s="921"/>
      <c r="AXM75" s="921"/>
      <c r="AXN75" s="921"/>
      <c r="AXO75" s="921"/>
      <c r="AXP75" s="921"/>
      <c r="AXQ75" s="921"/>
      <c r="AXR75" s="921"/>
      <c r="AXS75" s="921"/>
      <c r="AXT75" s="921"/>
      <c r="AXU75" s="921"/>
      <c r="AXV75" s="921"/>
      <c r="AXW75" s="921"/>
      <c r="AXX75" s="921"/>
      <c r="AXY75" s="921"/>
      <c r="AXZ75" s="921"/>
      <c r="AYA75" s="921"/>
      <c r="AYB75" s="921"/>
      <c r="AYC75" s="921"/>
      <c r="AYD75" s="921"/>
      <c r="AYE75" s="921"/>
      <c r="AYF75" s="921"/>
      <c r="AYG75" s="921"/>
      <c r="AYH75" s="921"/>
      <c r="AYI75" s="921"/>
      <c r="AYJ75" s="921"/>
      <c r="AYK75" s="921"/>
      <c r="AYL75" s="921"/>
      <c r="AYM75" s="921"/>
      <c r="AYN75" s="921"/>
      <c r="AYO75" s="921"/>
      <c r="AYP75" s="921"/>
      <c r="AYQ75" s="921"/>
      <c r="AYR75" s="921"/>
      <c r="AYS75" s="921"/>
      <c r="AYT75" s="921"/>
      <c r="AYU75" s="921"/>
      <c r="AYV75" s="921"/>
      <c r="AYW75" s="921"/>
      <c r="AYX75" s="921"/>
      <c r="AYY75" s="921"/>
      <c r="AYZ75" s="921"/>
      <c r="AZA75" s="921"/>
      <c r="AZB75" s="921"/>
      <c r="AZC75" s="921"/>
      <c r="AZD75" s="921"/>
      <c r="AZE75" s="921"/>
      <c r="AZF75" s="921"/>
      <c r="AZG75" s="921"/>
      <c r="AZH75" s="921"/>
      <c r="AZI75" s="921"/>
      <c r="AZJ75" s="921"/>
      <c r="AZK75" s="921"/>
      <c r="AZL75" s="921"/>
      <c r="AZM75" s="921"/>
      <c r="AZN75" s="921"/>
      <c r="AZO75" s="921"/>
      <c r="AZP75" s="921"/>
      <c r="AZQ75" s="921"/>
      <c r="AZR75" s="921"/>
      <c r="AZS75" s="921"/>
      <c r="AZT75" s="921"/>
      <c r="AZU75" s="921"/>
      <c r="AZV75" s="921"/>
      <c r="AZW75" s="921"/>
      <c r="AZX75" s="921"/>
      <c r="AZY75" s="921"/>
      <c r="AZZ75" s="921"/>
      <c r="BAA75" s="921"/>
      <c r="BAB75" s="921"/>
      <c r="BAC75" s="921"/>
      <c r="BAD75" s="921"/>
      <c r="BAE75" s="921"/>
      <c r="BAF75" s="921"/>
      <c r="BAG75" s="921"/>
      <c r="BAH75" s="921"/>
      <c r="BAI75" s="921"/>
      <c r="BAJ75" s="921"/>
      <c r="BAK75" s="921"/>
      <c r="BAL75" s="921"/>
      <c r="BAM75" s="921"/>
      <c r="BAN75" s="921"/>
      <c r="BAO75" s="921"/>
      <c r="BAP75" s="921"/>
      <c r="BAQ75" s="921"/>
      <c r="BAR75" s="921"/>
      <c r="BAS75" s="921"/>
      <c r="BAT75" s="921"/>
      <c r="BAU75" s="921"/>
      <c r="BAV75" s="921"/>
      <c r="BAW75" s="921"/>
      <c r="BAX75" s="921"/>
      <c r="BAY75" s="921"/>
      <c r="BAZ75" s="921"/>
      <c r="BBA75" s="921"/>
      <c r="BBB75" s="921"/>
      <c r="BBC75" s="921"/>
      <c r="BBD75" s="921"/>
      <c r="BBE75" s="921"/>
      <c r="BBF75" s="921"/>
      <c r="BBG75" s="921"/>
      <c r="BBH75" s="921"/>
      <c r="BBI75" s="921"/>
      <c r="BBJ75" s="921"/>
      <c r="BBK75" s="921"/>
      <c r="BBL75" s="921"/>
      <c r="BBM75" s="921"/>
      <c r="BBN75" s="921"/>
      <c r="BBO75" s="921"/>
      <c r="BBP75" s="921"/>
      <c r="BBQ75" s="921"/>
      <c r="BBR75" s="921"/>
      <c r="BBS75" s="921"/>
      <c r="BBT75" s="921"/>
      <c r="BBU75" s="921"/>
      <c r="BBV75" s="921"/>
      <c r="BBW75" s="921"/>
      <c r="BBX75" s="921"/>
      <c r="BBY75" s="921"/>
      <c r="BBZ75" s="921"/>
      <c r="BCA75" s="921"/>
      <c r="BCB75" s="921"/>
      <c r="BCC75" s="921"/>
      <c r="BCD75" s="921"/>
      <c r="BCE75" s="921"/>
      <c r="BCF75" s="921"/>
      <c r="BCG75" s="921"/>
      <c r="BCH75" s="921"/>
      <c r="BCI75" s="921"/>
      <c r="BCJ75" s="921"/>
      <c r="BCK75" s="921"/>
      <c r="BCL75" s="921"/>
      <c r="BCM75" s="921"/>
      <c r="BCN75" s="921"/>
      <c r="BCO75" s="921"/>
      <c r="BCP75" s="921"/>
      <c r="BCQ75" s="921"/>
      <c r="BCR75" s="921"/>
      <c r="BCS75" s="921"/>
      <c r="BCT75" s="921"/>
      <c r="BCU75" s="921"/>
      <c r="BCV75" s="921"/>
      <c r="BCW75" s="921"/>
      <c r="BCX75" s="921"/>
      <c r="BCY75" s="921"/>
      <c r="BCZ75" s="921"/>
      <c r="BDA75" s="921"/>
      <c r="BDB75" s="921"/>
      <c r="BDC75" s="921"/>
      <c r="BDD75" s="921"/>
      <c r="BDE75" s="921"/>
      <c r="BDF75" s="921"/>
      <c r="BDG75" s="921"/>
      <c r="BDH75" s="921"/>
      <c r="BDI75" s="921"/>
      <c r="BDJ75" s="921"/>
      <c r="BDK75" s="921"/>
      <c r="BDL75" s="921"/>
      <c r="BDM75" s="921"/>
      <c r="BDN75" s="921"/>
      <c r="BDO75" s="921"/>
      <c r="BDP75" s="921"/>
      <c r="BDQ75" s="921"/>
      <c r="BDR75" s="921"/>
      <c r="BDS75" s="921"/>
      <c r="BDT75" s="921"/>
      <c r="BDU75" s="921"/>
      <c r="BDV75" s="921"/>
      <c r="BDW75" s="921"/>
      <c r="BDX75" s="921"/>
      <c r="BDY75" s="921"/>
      <c r="BDZ75" s="921"/>
      <c r="BEA75" s="921"/>
      <c r="BEB75" s="921"/>
      <c r="BEC75" s="921"/>
      <c r="BED75" s="921"/>
      <c r="BEE75" s="921"/>
      <c r="BEF75" s="921"/>
      <c r="BEG75" s="921"/>
      <c r="BEH75" s="921"/>
      <c r="BEI75" s="921"/>
      <c r="BEJ75" s="921"/>
      <c r="BEK75" s="921"/>
      <c r="BEL75" s="921"/>
      <c r="BEM75" s="921"/>
      <c r="BEN75" s="921"/>
      <c r="BEO75" s="921"/>
      <c r="BEP75" s="921"/>
      <c r="BEQ75" s="921"/>
      <c r="BER75" s="921"/>
      <c r="BES75" s="921"/>
      <c r="BET75" s="921"/>
      <c r="BEU75" s="921"/>
      <c r="BEV75" s="921"/>
      <c r="BEW75" s="921"/>
      <c r="BEX75" s="921"/>
      <c r="BEY75" s="921"/>
      <c r="BEZ75" s="921"/>
      <c r="BFA75" s="921"/>
      <c r="BFB75" s="921"/>
      <c r="BFC75" s="921"/>
      <c r="BFD75" s="921"/>
      <c r="BFE75" s="921"/>
      <c r="BFF75" s="921"/>
      <c r="BFG75" s="921"/>
      <c r="BFH75" s="921"/>
      <c r="BFI75" s="921"/>
      <c r="BFJ75" s="921"/>
      <c r="BFK75" s="921"/>
      <c r="BFL75" s="921"/>
      <c r="BFM75" s="921"/>
      <c r="BFN75" s="921"/>
      <c r="BFO75" s="921"/>
      <c r="BFP75" s="921"/>
      <c r="BFQ75" s="921"/>
      <c r="BFR75" s="921"/>
      <c r="BFS75" s="921"/>
      <c r="BFT75" s="921"/>
      <c r="BFU75" s="921"/>
      <c r="BFV75" s="921"/>
      <c r="BFW75" s="921"/>
      <c r="BFX75" s="921"/>
      <c r="BFY75" s="921"/>
      <c r="BFZ75" s="921"/>
      <c r="BGA75" s="921"/>
      <c r="BGB75" s="921"/>
      <c r="BGC75" s="921"/>
      <c r="BGD75" s="921"/>
      <c r="BGE75" s="921"/>
      <c r="BGF75" s="921"/>
      <c r="BGG75" s="921"/>
      <c r="BGH75" s="921"/>
      <c r="BGI75" s="921"/>
      <c r="BGJ75" s="921"/>
      <c r="BGK75" s="921"/>
      <c r="BGL75" s="921"/>
      <c r="BGM75" s="921"/>
      <c r="BGN75" s="921"/>
      <c r="BGO75" s="921"/>
      <c r="BGP75" s="921"/>
      <c r="BGQ75" s="921"/>
      <c r="BGR75" s="921"/>
      <c r="BGS75" s="921"/>
      <c r="BGT75" s="921"/>
      <c r="BGU75" s="921"/>
      <c r="BGV75" s="921"/>
      <c r="BGW75" s="921"/>
      <c r="BGX75" s="921"/>
      <c r="BGY75" s="921"/>
      <c r="BGZ75" s="921"/>
      <c r="BHA75" s="921"/>
      <c r="BHB75" s="921"/>
      <c r="BHC75" s="921"/>
      <c r="BHD75" s="921"/>
      <c r="BHE75" s="921"/>
      <c r="BHF75" s="921"/>
      <c r="BHG75" s="921"/>
      <c r="BHH75" s="921"/>
      <c r="BHI75" s="921"/>
      <c r="BHJ75" s="921"/>
      <c r="BHK75" s="921"/>
      <c r="BHL75" s="921"/>
      <c r="BHM75" s="921"/>
      <c r="BHN75" s="921"/>
      <c r="BHO75" s="921"/>
      <c r="BHP75" s="921"/>
      <c r="BHQ75" s="921"/>
      <c r="BHR75" s="921"/>
      <c r="BHS75" s="921"/>
      <c r="BHT75" s="921"/>
      <c r="BHU75" s="921"/>
      <c r="BHV75" s="921"/>
      <c r="BHW75" s="921"/>
      <c r="BHX75" s="921"/>
      <c r="BHY75" s="921"/>
      <c r="BHZ75" s="921"/>
      <c r="BIA75" s="921"/>
      <c r="BIB75" s="921"/>
      <c r="BIC75" s="921"/>
      <c r="BID75" s="921"/>
      <c r="BIE75" s="921"/>
      <c r="BIF75" s="921"/>
      <c r="BIG75" s="921"/>
      <c r="BIH75" s="921"/>
      <c r="BII75" s="921"/>
      <c r="BIJ75" s="921"/>
      <c r="BIK75" s="921"/>
      <c r="BIL75" s="921"/>
      <c r="BIM75" s="921"/>
      <c r="BIN75" s="921"/>
      <c r="BIO75" s="921"/>
      <c r="BIP75" s="921"/>
      <c r="BIQ75" s="921"/>
      <c r="BIR75" s="921"/>
      <c r="BIS75" s="921"/>
      <c r="BIT75" s="921"/>
      <c r="BIU75" s="921"/>
      <c r="BIV75" s="921"/>
      <c r="BIW75" s="921"/>
      <c r="BIX75" s="921"/>
      <c r="BIY75" s="921"/>
      <c r="BIZ75" s="921"/>
      <c r="BJA75" s="921"/>
      <c r="BJB75" s="921"/>
      <c r="BJC75" s="921"/>
      <c r="BJD75" s="921"/>
      <c r="BJE75" s="921"/>
      <c r="BJF75" s="921"/>
      <c r="BJG75" s="921"/>
      <c r="BJH75" s="921"/>
      <c r="BJI75" s="921"/>
      <c r="BJJ75" s="921"/>
      <c r="BJK75" s="921"/>
      <c r="BJL75" s="921"/>
      <c r="BJM75" s="921"/>
      <c r="BJN75" s="921"/>
      <c r="BJO75" s="921"/>
      <c r="BJP75" s="921"/>
      <c r="BJQ75" s="921"/>
      <c r="BJR75" s="921"/>
      <c r="BJS75" s="921"/>
      <c r="BJT75" s="921"/>
      <c r="BJU75" s="921"/>
      <c r="BJV75" s="921"/>
      <c r="BJW75" s="921"/>
      <c r="BJX75" s="921"/>
      <c r="BJY75" s="921"/>
      <c r="BJZ75" s="921"/>
      <c r="BKA75" s="921"/>
      <c r="BKB75" s="921"/>
      <c r="BKC75" s="921"/>
      <c r="BKD75" s="921"/>
      <c r="BKE75" s="921"/>
      <c r="BKF75" s="921"/>
      <c r="BKG75" s="921"/>
      <c r="BKH75" s="921"/>
      <c r="BKI75" s="921"/>
      <c r="BKJ75" s="921"/>
      <c r="BKK75" s="921"/>
      <c r="BKL75" s="921"/>
      <c r="BKM75" s="921"/>
      <c r="BKN75" s="921"/>
      <c r="BKO75" s="921"/>
      <c r="BKP75" s="921"/>
      <c r="BKQ75" s="921"/>
      <c r="BKR75" s="921"/>
      <c r="BKS75" s="921"/>
      <c r="BKT75" s="921"/>
      <c r="BKU75" s="921"/>
      <c r="BKV75" s="921"/>
      <c r="BKW75" s="921"/>
      <c r="BKX75" s="921"/>
      <c r="BKY75" s="921"/>
      <c r="BKZ75" s="921"/>
      <c r="BLA75" s="921"/>
      <c r="BLB75" s="921"/>
      <c r="BLC75" s="921"/>
      <c r="BLD75" s="921"/>
      <c r="BLE75" s="921"/>
      <c r="BLF75" s="921"/>
      <c r="BLG75" s="921"/>
      <c r="BLH75" s="921"/>
      <c r="BLI75" s="921"/>
      <c r="BLJ75" s="921"/>
      <c r="BLK75" s="921"/>
      <c r="BLL75" s="921"/>
      <c r="BLM75" s="921"/>
      <c r="BLN75" s="921"/>
      <c r="BLO75" s="921"/>
      <c r="BLP75" s="921"/>
      <c r="BLQ75" s="921"/>
      <c r="BLR75" s="921"/>
      <c r="BLS75" s="921"/>
      <c r="BLT75" s="921"/>
      <c r="BLU75" s="921"/>
      <c r="BLV75" s="921"/>
      <c r="BLW75" s="921"/>
      <c r="BLX75" s="921"/>
      <c r="BLY75" s="921"/>
      <c r="BLZ75" s="921"/>
      <c r="BMA75" s="921"/>
      <c r="BMB75" s="921"/>
      <c r="BMC75" s="921"/>
      <c r="BMD75" s="921"/>
      <c r="BME75" s="921"/>
      <c r="BMF75" s="921"/>
      <c r="BMG75" s="921"/>
      <c r="BMH75" s="921"/>
      <c r="BMI75" s="921"/>
      <c r="BMJ75" s="921"/>
      <c r="BMK75" s="921"/>
      <c r="BML75" s="921"/>
      <c r="BMM75" s="921"/>
      <c r="BMN75" s="921"/>
      <c r="BMO75" s="921"/>
      <c r="BMP75" s="921"/>
      <c r="BMQ75" s="921"/>
      <c r="BMR75" s="921"/>
      <c r="BMS75" s="921"/>
      <c r="BMT75" s="921"/>
      <c r="BMU75" s="921"/>
      <c r="BMV75" s="921"/>
      <c r="BMW75" s="921"/>
      <c r="BMX75" s="921"/>
      <c r="BMY75" s="921"/>
      <c r="BMZ75" s="921"/>
      <c r="BNA75" s="921"/>
      <c r="BNB75" s="921"/>
      <c r="BNC75" s="921"/>
      <c r="BND75" s="921"/>
      <c r="BNE75" s="921"/>
      <c r="BNF75" s="921"/>
      <c r="BNG75" s="921"/>
      <c r="BNH75" s="921"/>
      <c r="BNI75" s="921"/>
      <c r="BNJ75" s="921"/>
      <c r="BNK75" s="921"/>
      <c r="BNL75" s="921"/>
      <c r="BNM75" s="921"/>
      <c r="BNN75" s="921"/>
      <c r="BNO75" s="921"/>
      <c r="BNP75" s="921"/>
      <c r="BNQ75" s="921"/>
      <c r="BNR75" s="921"/>
      <c r="BNS75" s="921"/>
      <c r="BNT75" s="921"/>
      <c r="BNU75" s="921"/>
      <c r="BNV75" s="921"/>
      <c r="BNW75" s="921"/>
      <c r="BNX75" s="921"/>
      <c r="BNY75" s="921"/>
      <c r="BNZ75" s="921"/>
      <c r="BOA75" s="921"/>
      <c r="BOB75" s="921"/>
      <c r="BOC75" s="921"/>
      <c r="BOD75" s="921"/>
      <c r="BOE75" s="921"/>
      <c r="BOF75" s="921"/>
      <c r="BOG75" s="921"/>
      <c r="BOH75" s="921"/>
      <c r="BOI75" s="921"/>
      <c r="BOJ75" s="921"/>
      <c r="BOK75" s="921"/>
      <c r="BOL75" s="921"/>
      <c r="BOM75" s="921"/>
      <c r="BON75" s="921"/>
      <c r="BOO75" s="921"/>
      <c r="BOP75" s="921"/>
      <c r="BOQ75" s="921"/>
      <c r="BOR75" s="921"/>
      <c r="BOS75" s="921"/>
      <c r="BOT75" s="921"/>
      <c r="BOU75" s="921"/>
      <c r="BOV75" s="921"/>
      <c r="BOW75" s="921"/>
      <c r="BOX75" s="921"/>
      <c r="BOY75" s="921"/>
      <c r="BOZ75" s="921"/>
      <c r="BPA75" s="921"/>
      <c r="BPB75" s="921"/>
      <c r="BPC75" s="921"/>
      <c r="BPD75" s="921"/>
      <c r="BPE75" s="921"/>
      <c r="BPF75" s="921"/>
      <c r="BPG75" s="921"/>
      <c r="BPH75" s="921"/>
      <c r="BPI75" s="921"/>
      <c r="BPJ75" s="921"/>
      <c r="BPK75" s="921"/>
      <c r="BPL75" s="921"/>
      <c r="BPM75" s="921"/>
      <c r="BPN75" s="921"/>
      <c r="BPO75" s="921"/>
      <c r="BPP75" s="921"/>
      <c r="BPQ75" s="921"/>
      <c r="BPR75" s="921"/>
      <c r="BPS75" s="921"/>
      <c r="BPT75" s="921"/>
      <c r="BPU75" s="921"/>
      <c r="BPV75" s="921"/>
      <c r="BPW75" s="921"/>
      <c r="BPX75" s="921"/>
      <c r="BPY75" s="921"/>
      <c r="BPZ75" s="921"/>
      <c r="BQA75" s="921"/>
      <c r="BQB75" s="921"/>
      <c r="BQC75" s="921"/>
      <c r="BQD75" s="921"/>
      <c r="BQE75" s="921"/>
      <c r="BQF75" s="921"/>
      <c r="BQG75" s="921"/>
      <c r="BQH75" s="921"/>
      <c r="BQI75" s="921"/>
      <c r="BQJ75" s="921"/>
      <c r="BQK75" s="921"/>
      <c r="BQL75" s="921"/>
      <c r="BQM75" s="921"/>
      <c r="BQN75" s="921"/>
      <c r="BQO75" s="921"/>
      <c r="BQP75" s="921"/>
      <c r="BQQ75" s="921"/>
      <c r="BQR75" s="921"/>
      <c r="BQS75" s="921"/>
      <c r="BQT75" s="921"/>
      <c r="BQU75" s="921"/>
      <c r="BQV75" s="921"/>
      <c r="BQW75" s="921"/>
      <c r="BQX75" s="921"/>
      <c r="BQY75" s="921"/>
      <c r="BQZ75" s="921"/>
      <c r="BRA75" s="921"/>
      <c r="BRB75" s="921"/>
      <c r="BRC75" s="921"/>
      <c r="BRD75" s="921"/>
      <c r="BRE75" s="921"/>
      <c r="BRF75" s="921"/>
      <c r="BRG75" s="921"/>
      <c r="BRH75" s="921"/>
      <c r="BRI75" s="921"/>
      <c r="BRJ75" s="921"/>
      <c r="BRK75" s="921"/>
      <c r="BRL75" s="921"/>
      <c r="BRM75" s="921"/>
      <c r="BRN75" s="921"/>
      <c r="BRO75" s="921"/>
      <c r="BRP75" s="921"/>
      <c r="BRQ75" s="921"/>
      <c r="BRR75" s="921"/>
      <c r="BRS75" s="921"/>
      <c r="BRT75" s="921"/>
      <c r="BRU75" s="921"/>
      <c r="BRV75" s="921"/>
      <c r="BRW75" s="921"/>
      <c r="BRX75" s="921"/>
      <c r="BRY75" s="921"/>
      <c r="BRZ75" s="921"/>
      <c r="BSA75" s="921"/>
      <c r="BSB75" s="921"/>
      <c r="BSC75" s="921"/>
      <c r="BSD75" s="921"/>
      <c r="BSE75" s="921"/>
      <c r="BSF75" s="921"/>
      <c r="BSG75" s="921"/>
      <c r="BSH75" s="921"/>
      <c r="BSI75" s="921"/>
      <c r="BSJ75" s="921"/>
      <c r="BSK75" s="921"/>
      <c r="BSL75" s="921"/>
      <c r="BSM75" s="921"/>
      <c r="BSN75" s="921"/>
      <c r="BSO75" s="921"/>
      <c r="BSP75" s="921"/>
      <c r="BSQ75" s="921"/>
      <c r="BSR75" s="921"/>
      <c r="BSS75" s="921"/>
      <c r="BST75" s="921"/>
      <c r="BSU75" s="921"/>
      <c r="BSV75" s="921"/>
      <c r="BSW75" s="921"/>
      <c r="BSX75" s="921"/>
      <c r="BSY75" s="921"/>
      <c r="BSZ75" s="921"/>
      <c r="BTA75" s="921"/>
      <c r="BTB75" s="921"/>
      <c r="BTC75" s="921"/>
      <c r="BTD75" s="921"/>
      <c r="BTE75" s="921"/>
      <c r="BTF75" s="921"/>
      <c r="BTG75" s="921"/>
      <c r="BTH75" s="921"/>
      <c r="BTI75" s="921"/>
      <c r="BTJ75" s="921"/>
      <c r="BTK75" s="921"/>
      <c r="BTL75" s="921"/>
      <c r="BTM75" s="921"/>
      <c r="BTN75" s="921"/>
      <c r="BTO75" s="921"/>
      <c r="BTP75" s="921"/>
      <c r="BTQ75" s="921"/>
      <c r="BTR75" s="921"/>
      <c r="BTS75" s="921"/>
      <c r="BTT75" s="921"/>
      <c r="BTU75" s="921"/>
      <c r="BTV75" s="921"/>
      <c r="BTW75" s="921"/>
      <c r="BTX75" s="921"/>
      <c r="BTY75" s="921"/>
      <c r="BTZ75" s="921"/>
      <c r="BUA75" s="921"/>
      <c r="BUB75" s="921"/>
      <c r="BUC75" s="921"/>
      <c r="BUD75" s="921"/>
      <c r="BUE75" s="921"/>
      <c r="BUF75" s="921"/>
      <c r="BUG75" s="921"/>
      <c r="BUH75" s="921"/>
      <c r="BUI75" s="921"/>
      <c r="BUJ75" s="921"/>
      <c r="BUK75" s="921"/>
      <c r="BUL75" s="921"/>
      <c r="BUM75" s="921"/>
      <c r="BUN75" s="921"/>
      <c r="BUO75" s="921"/>
      <c r="BUP75" s="921"/>
      <c r="BUQ75" s="921"/>
      <c r="BUR75" s="921"/>
      <c r="BUS75" s="921"/>
      <c r="BUT75" s="921"/>
      <c r="BUU75" s="921"/>
      <c r="BUV75" s="921"/>
      <c r="BUW75" s="921"/>
      <c r="BUX75" s="921"/>
      <c r="BUY75" s="921"/>
      <c r="BUZ75" s="921"/>
      <c r="BVA75" s="921"/>
      <c r="BVB75" s="921"/>
      <c r="BVC75" s="921"/>
      <c r="BVD75" s="921"/>
      <c r="BVE75" s="921"/>
      <c r="BVF75" s="921"/>
      <c r="BVG75" s="921"/>
      <c r="BVH75" s="921"/>
      <c r="BVI75" s="921"/>
      <c r="BVJ75" s="921"/>
      <c r="BVK75" s="921"/>
      <c r="BVL75" s="921"/>
      <c r="BVM75" s="921"/>
      <c r="BVN75" s="921"/>
      <c r="BVO75" s="921"/>
      <c r="BVP75" s="921"/>
      <c r="BVQ75" s="921"/>
      <c r="BVR75" s="921"/>
      <c r="BVS75" s="921"/>
      <c r="BVT75" s="921"/>
      <c r="BVU75" s="921"/>
      <c r="BVV75" s="921"/>
      <c r="BVW75" s="921"/>
      <c r="BVX75" s="921"/>
      <c r="BVY75" s="921"/>
      <c r="BVZ75" s="921"/>
      <c r="BWA75" s="921"/>
      <c r="BWB75" s="921"/>
      <c r="BWC75" s="921"/>
      <c r="BWD75" s="921"/>
      <c r="BWE75" s="921"/>
      <c r="BWF75" s="921"/>
      <c r="BWG75" s="921"/>
      <c r="BWH75" s="921"/>
      <c r="BWI75" s="921"/>
      <c r="BWJ75" s="921"/>
      <c r="BWK75" s="921"/>
      <c r="BWL75" s="921"/>
      <c r="BWM75" s="921"/>
      <c r="BWN75" s="921"/>
      <c r="BWO75" s="921"/>
      <c r="BWP75" s="921"/>
      <c r="BWQ75" s="921"/>
      <c r="BWR75" s="921"/>
      <c r="BWS75" s="921"/>
      <c r="BWT75" s="921"/>
      <c r="BWU75" s="921"/>
      <c r="BWV75" s="921"/>
      <c r="BWW75" s="921"/>
      <c r="BWX75" s="921"/>
      <c r="BWY75" s="921"/>
      <c r="BWZ75" s="921"/>
      <c r="BXA75" s="921"/>
      <c r="BXB75" s="921"/>
      <c r="BXC75" s="921"/>
      <c r="BXD75" s="921"/>
      <c r="BXE75" s="921"/>
      <c r="BXF75" s="921"/>
      <c r="BXG75" s="921"/>
      <c r="BXH75" s="921"/>
      <c r="BXI75" s="921"/>
      <c r="BXJ75" s="921"/>
      <c r="BXK75" s="921"/>
      <c r="BXL75" s="921"/>
      <c r="BXM75" s="921"/>
      <c r="BXN75" s="921"/>
      <c r="BXO75" s="921"/>
      <c r="BXP75" s="921"/>
      <c r="BXQ75" s="921"/>
      <c r="BXR75" s="921"/>
      <c r="BXS75" s="921"/>
      <c r="BXT75" s="921"/>
      <c r="BXU75" s="921"/>
      <c r="BXV75" s="921"/>
      <c r="BXW75" s="921"/>
      <c r="BXX75" s="921"/>
      <c r="BXY75" s="921"/>
      <c r="BXZ75" s="921"/>
      <c r="BYA75" s="921"/>
      <c r="BYB75" s="921"/>
      <c r="BYC75" s="921"/>
      <c r="BYD75" s="921"/>
      <c r="BYE75" s="921"/>
      <c r="BYF75" s="921"/>
      <c r="BYG75" s="921"/>
      <c r="BYH75" s="921"/>
      <c r="BYI75" s="921"/>
      <c r="BYJ75" s="921"/>
      <c r="BYK75" s="921"/>
      <c r="BYL75" s="921"/>
      <c r="BYM75" s="921"/>
      <c r="BYN75" s="921"/>
      <c r="BYO75" s="921"/>
      <c r="BYP75" s="921"/>
      <c r="BYQ75" s="921"/>
      <c r="BYR75" s="921"/>
      <c r="BYS75" s="921"/>
      <c r="BYT75" s="921"/>
      <c r="BYU75" s="921"/>
      <c r="BYV75" s="921"/>
      <c r="BYW75" s="921"/>
      <c r="BYX75" s="921"/>
      <c r="BYY75" s="921"/>
      <c r="BYZ75" s="921"/>
      <c r="BZA75" s="921"/>
      <c r="BZB75" s="921"/>
      <c r="BZC75" s="921"/>
      <c r="BZD75" s="921"/>
      <c r="BZE75" s="921"/>
      <c r="BZF75" s="921"/>
      <c r="BZG75" s="921"/>
      <c r="BZH75" s="921"/>
      <c r="BZI75" s="921"/>
      <c r="BZJ75" s="921"/>
      <c r="BZK75" s="921"/>
      <c r="BZL75" s="921"/>
      <c r="BZM75" s="921"/>
      <c r="BZN75" s="921"/>
      <c r="BZO75" s="921"/>
      <c r="BZP75" s="921"/>
      <c r="BZQ75" s="921"/>
      <c r="BZR75" s="921"/>
      <c r="BZS75" s="921"/>
      <c r="BZT75" s="921"/>
      <c r="BZU75" s="921"/>
      <c r="BZV75" s="921"/>
      <c r="BZW75" s="921"/>
      <c r="BZX75" s="921"/>
      <c r="BZY75" s="921"/>
      <c r="BZZ75" s="921"/>
      <c r="CAA75" s="921"/>
      <c r="CAB75" s="921"/>
      <c r="CAC75" s="921"/>
      <c r="CAD75" s="921"/>
      <c r="CAE75" s="921"/>
      <c r="CAF75" s="921"/>
      <c r="CAG75" s="921"/>
      <c r="CAH75" s="921"/>
      <c r="CAI75" s="921"/>
      <c r="CAJ75" s="921"/>
      <c r="CAK75" s="921"/>
      <c r="CAL75" s="921"/>
      <c r="CAM75" s="921"/>
      <c r="CAN75" s="921"/>
      <c r="CAO75" s="921"/>
      <c r="CAP75" s="921"/>
      <c r="CAQ75" s="921"/>
      <c r="CAR75" s="921"/>
      <c r="CAS75" s="921"/>
      <c r="CAT75" s="921"/>
      <c r="CAU75" s="921"/>
      <c r="CAV75" s="921"/>
      <c r="CAW75" s="921"/>
      <c r="CAX75" s="921"/>
      <c r="CAY75" s="921"/>
      <c r="CAZ75" s="921"/>
      <c r="CBA75" s="921"/>
      <c r="CBB75" s="921"/>
      <c r="CBC75" s="921"/>
      <c r="CBD75" s="921"/>
      <c r="CBE75" s="921"/>
      <c r="CBF75" s="921"/>
      <c r="CBG75" s="921"/>
      <c r="CBH75" s="921"/>
      <c r="CBI75" s="921"/>
      <c r="CBJ75" s="921"/>
      <c r="CBK75" s="921"/>
      <c r="CBL75" s="921"/>
      <c r="CBM75" s="921"/>
      <c r="CBN75" s="921"/>
      <c r="CBO75" s="921"/>
      <c r="CBP75" s="921"/>
      <c r="CBQ75" s="921"/>
      <c r="CBR75" s="921"/>
      <c r="CBS75" s="921"/>
      <c r="CBT75" s="921"/>
      <c r="CBU75" s="921"/>
      <c r="CBV75" s="921"/>
      <c r="CBW75" s="921"/>
      <c r="CBX75" s="921"/>
      <c r="CBY75" s="921"/>
      <c r="CBZ75" s="921"/>
      <c r="CCA75" s="921"/>
      <c r="CCB75" s="921"/>
      <c r="CCC75" s="921"/>
      <c r="CCD75" s="921"/>
      <c r="CCE75" s="921"/>
      <c r="CCF75" s="921"/>
      <c r="CCG75" s="921"/>
      <c r="CCH75" s="921"/>
      <c r="CCI75" s="921"/>
      <c r="CCJ75" s="921"/>
      <c r="CCK75" s="921"/>
      <c r="CCL75" s="921"/>
      <c r="CCM75" s="921"/>
      <c r="CCN75" s="921"/>
      <c r="CCO75" s="921"/>
      <c r="CCP75" s="921"/>
      <c r="CCQ75" s="921"/>
      <c r="CCR75" s="921"/>
      <c r="CCS75" s="921"/>
      <c r="CCT75" s="921"/>
      <c r="CCU75" s="921"/>
      <c r="CCV75" s="921"/>
      <c r="CCW75" s="921"/>
      <c r="CCX75" s="921"/>
      <c r="CCY75" s="921"/>
      <c r="CCZ75" s="921"/>
      <c r="CDA75" s="921"/>
      <c r="CDB75" s="921"/>
      <c r="CDC75" s="921"/>
      <c r="CDD75" s="921"/>
      <c r="CDE75" s="921"/>
      <c r="CDF75" s="921"/>
      <c r="CDG75" s="921"/>
      <c r="CDH75" s="921"/>
      <c r="CDI75" s="921"/>
      <c r="CDJ75" s="921"/>
      <c r="CDK75" s="921"/>
      <c r="CDL75" s="921"/>
      <c r="CDM75" s="921"/>
      <c r="CDN75" s="921"/>
      <c r="CDO75" s="921"/>
      <c r="CDP75" s="921"/>
      <c r="CDQ75" s="921"/>
      <c r="CDR75" s="921"/>
      <c r="CDS75" s="921"/>
      <c r="CDT75" s="921"/>
      <c r="CDU75" s="921"/>
      <c r="CDV75" s="921"/>
      <c r="CDW75" s="921"/>
      <c r="CDX75" s="921"/>
      <c r="CDY75" s="921"/>
      <c r="CDZ75" s="921"/>
      <c r="CEA75" s="921"/>
      <c r="CEB75" s="921"/>
      <c r="CEC75" s="921"/>
      <c r="CED75" s="921"/>
      <c r="CEE75" s="921"/>
      <c r="CEF75" s="921"/>
      <c r="CEG75" s="921"/>
      <c r="CEH75" s="921"/>
      <c r="CEI75" s="921"/>
      <c r="CEJ75" s="921"/>
      <c r="CEK75" s="921"/>
      <c r="CEL75" s="921"/>
      <c r="CEM75" s="921"/>
      <c r="CEN75" s="921"/>
      <c r="CEO75" s="921"/>
      <c r="CEP75" s="921"/>
      <c r="CEQ75" s="921"/>
      <c r="CER75" s="921"/>
      <c r="CES75" s="921"/>
      <c r="CET75" s="921"/>
      <c r="CEU75" s="921"/>
      <c r="CEV75" s="921"/>
      <c r="CEW75" s="921"/>
      <c r="CEX75" s="921"/>
      <c r="CEY75" s="921"/>
      <c r="CEZ75" s="921"/>
      <c r="CFA75" s="921"/>
      <c r="CFB75" s="921"/>
      <c r="CFC75" s="921"/>
      <c r="CFD75" s="921"/>
      <c r="CFE75" s="921"/>
      <c r="CFF75" s="921"/>
      <c r="CFG75" s="921"/>
      <c r="CFH75" s="921"/>
      <c r="CFI75" s="921"/>
      <c r="CFJ75" s="921"/>
      <c r="CFK75" s="921"/>
      <c r="CFL75" s="921"/>
      <c r="CFM75" s="921"/>
      <c r="CFN75" s="921"/>
      <c r="CFO75" s="921"/>
      <c r="CFP75" s="921"/>
      <c r="CFQ75" s="921"/>
      <c r="CFR75" s="921"/>
      <c r="CFS75" s="921"/>
      <c r="CFT75" s="921"/>
      <c r="CFU75" s="921"/>
      <c r="CFV75" s="921"/>
      <c r="CFW75" s="921"/>
      <c r="CFX75" s="921"/>
      <c r="CFY75" s="921"/>
      <c r="CFZ75" s="921"/>
      <c r="CGA75" s="921"/>
      <c r="CGB75" s="921"/>
      <c r="CGC75" s="921"/>
      <c r="CGD75" s="921"/>
      <c r="CGE75" s="921"/>
      <c r="CGF75" s="921"/>
      <c r="CGG75" s="921"/>
      <c r="CGH75" s="921"/>
      <c r="CGI75" s="921"/>
      <c r="CGJ75" s="921"/>
      <c r="CGK75" s="921"/>
      <c r="CGL75" s="921"/>
      <c r="CGM75" s="921"/>
      <c r="CGN75" s="921"/>
      <c r="CGO75" s="921"/>
      <c r="CGP75" s="921"/>
      <c r="CGQ75" s="921"/>
      <c r="CGR75" s="921"/>
      <c r="CGS75" s="921"/>
      <c r="CGT75" s="921"/>
      <c r="CGU75" s="921"/>
      <c r="CGV75" s="921"/>
      <c r="CGW75" s="921"/>
      <c r="CGX75" s="921"/>
      <c r="CGY75" s="921"/>
      <c r="CGZ75" s="921"/>
      <c r="CHA75" s="921"/>
      <c r="CHB75" s="921"/>
      <c r="CHC75" s="921"/>
      <c r="CHD75" s="921"/>
      <c r="CHE75" s="921"/>
      <c r="CHF75" s="921"/>
      <c r="CHG75" s="921"/>
      <c r="CHH75" s="921"/>
      <c r="CHI75" s="921"/>
      <c r="CHJ75" s="921"/>
      <c r="CHK75" s="921"/>
      <c r="CHL75" s="921"/>
      <c r="CHM75" s="921"/>
      <c r="CHN75" s="921"/>
      <c r="CHO75" s="921"/>
      <c r="CHP75" s="921"/>
      <c r="CHQ75" s="921"/>
      <c r="CHR75" s="921"/>
      <c r="CHS75" s="921"/>
      <c r="CHT75" s="921"/>
      <c r="CHU75" s="921"/>
      <c r="CHV75" s="921"/>
      <c r="CHW75" s="921"/>
      <c r="CHX75" s="921"/>
      <c r="CHY75" s="921"/>
      <c r="CHZ75" s="921"/>
      <c r="CIA75" s="921"/>
      <c r="CIB75" s="921"/>
      <c r="CIC75" s="921"/>
      <c r="CID75" s="921"/>
      <c r="CIE75" s="921"/>
      <c r="CIF75" s="921"/>
      <c r="CIG75" s="921"/>
      <c r="CIH75" s="921"/>
      <c r="CII75" s="921"/>
      <c r="CIJ75" s="921"/>
      <c r="CIK75" s="921"/>
      <c r="CIL75" s="921"/>
      <c r="CIM75" s="921"/>
      <c r="CIN75" s="921"/>
      <c r="CIO75" s="921"/>
      <c r="CIP75" s="921"/>
      <c r="CIQ75" s="921"/>
      <c r="CIR75" s="921"/>
      <c r="CIS75" s="921"/>
      <c r="CIT75" s="921"/>
      <c r="CIU75" s="921"/>
      <c r="CIV75" s="921"/>
      <c r="CIW75" s="921"/>
      <c r="CIX75" s="921"/>
      <c r="CIY75" s="921"/>
      <c r="CIZ75" s="921"/>
      <c r="CJA75" s="921"/>
      <c r="CJB75" s="921"/>
      <c r="CJC75" s="921"/>
      <c r="CJD75" s="921"/>
      <c r="CJE75" s="921"/>
      <c r="CJF75" s="921"/>
      <c r="CJG75" s="921"/>
      <c r="CJH75" s="921"/>
      <c r="CJI75" s="921"/>
      <c r="CJJ75" s="921"/>
      <c r="CJK75" s="921"/>
      <c r="CJL75" s="921"/>
      <c r="CJM75" s="921"/>
      <c r="CJN75" s="921"/>
      <c r="CJO75" s="921"/>
      <c r="CJP75" s="921"/>
      <c r="CJQ75" s="921"/>
      <c r="CJR75" s="921"/>
      <c r="CJS75" s="921"/>
      <c r="CJT75" s="921"/>
      <c r="CJU75" s="921"/>
      <c r="CJV75" s="921"/>
      <c r="CJW75" s="921"/>
      <c r="CJX75" s="921"/>
      <c r="CJY75" s="921"/>
      <c r="CJZ75" s="921"/>
      <c r="CKA75" s="921"/>
      <c r="CKB75" s="921"/>
      <c r="CKC75" s="921"/>
      <c r="CKD75" s="921"/>
      <c r="CKE75" s="921"/>
      <c r="CKF75" s="921"/>
      <c r="CKG75" s="921"/>
      <c r="CKH75" s="921"/>
      <c r="CKI75" s="921"/>
      <c r="CKJ75" s="921"/>
      <c r="CKK75" s="921"/>
      <c r="CKL75" s="921"/>
      <c r="CKM75" s="921"/>
      <c r="CKN75" s="921"/>
      <c r="CKO75" s="921"/>
      <c r="CKP75" s="921"/>
      <c r="CKQ75" s="921"/>
      <c r="CKR75" s="921"/>
      <c r="CKS75" s="921"/>
      <c r="CKT75" s="921"/>
      <c r="CKU75" s="921"/>
      <c r="CKV75" s="921"/>
      <c r="CKW75" s="921"/>
      <c r="CKX75" s="921"/>
      <c r="CKY75" s="921"/>
      <c r="CKZ75" s="921"/>
      <c r="CLA75" s="921"/>
      <c r="CLB75" s="921"/>
      <c r="CLC75" s="921"/>
      <c r="CLD75" s="921"/>
      <c r="CLE75" s="921"/>
      <c r="CLF75" s="921"/>
      <c r="CLG75" s="921"/>
      <c r="CLH75" s="921"/>
      <c r="CLI75" s="921"/>
      <c r="CLJ75" s="921"/>
      <c r="CLK75" s="921"/>
      <c r="CLL75" s="921"/>
      <c r="CLM75" s="921"/>
      <c r="CLN75" s="921"/>
      <c r="CLO75" s="921"/>
      <c r="CLP75" s="921"/>
      <c r="CLQ75" s="921"/>
      <c r="CLR75" s="921"/>
      <c r="CLS75" s="921"/>
      <c r="CLT75" s="921"/>
      <c r="CLU75" s="921"/>
      <c r="CLV75" s="921"/>
      <c r="CLW75" s="921"/>
      <c r="CLX75" s="921"/>
      <c r="CLY75" s="921"/>
      <c r="CLZ75" s="921"/>
      <c r="CMA75" s="921"/>
      <c r="CMB75" s="921"/>
      <c r="CMC75" s="921"/>
      <c r="CMD75" s="921"/>
      <c r="CME75" s="921"/>
      <c r="CMF75" s="921"/>
      <c r="CMG75" s="921"/>
      <c r="CMH75" s="921"/>
      <c r="CMI75" s="921"/>
      <c r="CMJ75" s="921"/>
      <c r="CMK75" s="921"/>
      <c r="CML75" s="921"/>
      <c r="CMM75" s="921"/>
      <c r="CMN75" s="921"/>
      <c r="CMO75" s="921"/>
      <c r="CMP75" s="921"/>
      <c r="CMQ75" s="921"/>
      <c r="CMR75" s="921"/>
      <c r="CMS75" s="921"/>
      <c r="CMT75" s="921"/>
      <c r="CMU75" s="921"/>
      <c r="CMV75" s="921"/>
      <c r="CMW75" s="921"/>
      <c r="CMX75" s="921"/>
      <c r="CMY75" s="921"/>
      <c r="CMZ75" s="921"/>
      <c r="CNA75" s="921"/>
      <c r="CNB75" s="921"/>
      <c r="CNC75" s="921"/>
      <c r="CND75" s="921"/>
      <c r="CNE75" s="921"/>
      <c r="CNF75" s="921"/>
      <c r="CNG75" s="921"/>
      <c r="CNH75" s="921"/>
      <c r="CNI75" s="921"/>
      <c r="CNJ75" s="921"/>
      <c r="CNK75" s="921"/>
      <c r="CNL75" s="921"/>
      <c r="CNM75" s="921"/>
      <c r="CNN75" s="921"/>
      <c r="CNO75" s="921"/>
      <c r="CNP75" s="921"/>
      <c r="CNQ75" s="921"/>
      <c r="CNR75" s="921"/>
      <c r="CNS75" s="921"/>
      <c r="CNT75" s="921"/>
      <c r="CNU75" s="921"/>
      <c r="CNV75" s="921"/>
      <c r="CNW75" s="921"/>
      <c r="CNX75" s="921"/>
      <c r="CNY75" s="921"/>
      <c r="CNZ75" s="921"/>
      <c r="COA75" s="921"/>
      <c r="COB75" s="921"/>
      <c r="COC75" s="921"/>
      <c r="COD75" s="921"/>
      <c r="COE75" s="921"/>
      <c r="COF75" s="921"/>
      <c r="COG75" s="921"/>
      <c r="COH75" s="921"/>
      <c r="COI75" s="921"/>
      <c r="COJ75" s="921"/>
      <c r="COK75" s="921"/>
      <c r="COL75" s="921"/>
      <c r="COM75" s="921"/>
      <c r="CON75" s="921"/>
      <c r="COO75" s="921"/>
      <c r="COP75" s="921"/>
      <c r="COQ75" s="921"/>
      <c r="COR75" s="921"/>
      <c r="COS75" s="921"/>
      <c r="COT75" s="921"/>
      <c r="COU75" s="921"/>
      <c r="COV75" s="921"/>
      <c r="COW75" s="921"/>
      <c r="COX75" s="921"/>
      <c r="COY75" s="921"/>
      <c r="COZ75" s="921"/>
      <c r="CPA75" s="921"/>
      <c r="CPB75" s="921"/>
      <c r="CPC75" s="921"/>
      <c r="CPD75" s="921"/>
      <c r="CPE75" s="921"/>
      <c r="CPF75" s="921"/>
      <c r="CPG75" s="921"/>
      <c r="CPH75" s="921"/>
      <c r="CPI75" s="921"/>
      <c r="CPJ75" s="921"/>
      <c r="CPK75" s="921"/>
      <c r="CPL75" s="921"/>
      <c r="CPM75" s="921"/>
      <c r="CPN75" s="921"/>
      <c r="CPO75" s="921"/>
      <c r="CPP75" s="921"/>
      <c r="CPQ75" s="921"/>
      <c r="CPR75" s="921"/>
      <c r="CPS75" s="921"/>
      <c r="CPT75" s="921"/>
      <c r="CPU75" s="921"/>
      <c r="CPV75" s="921"/>
      <c r="CPW75" s="921"/>
      <c r="CPX75" s="921"/>
      <c r="CPY75" s="921"/>
      <c r="CPZ75" s="921"/>
      <c r="CQA75" s="921"/>
      <c r="CQB75" s="921"/>
      <c r="CQC75" s="921"/>
      <c r="CQD75" s="921"/>
      <c r="CQE75" s="921"/>
      <c r="CQF75" s="921"/>
      <c r="CQG75" s="921"/>
      <c r="CQH75" s="921"/>
      <c r="CQI75" s="921"/>
      <c r="CQJ75" s="921"/>
      <c r="CQK75" s="921"/>
      <c r="CQL75" s="921"/>
      <c r="CQM75" s="921"/>
      <c r="CQN75" s="921"/>
      <c r="CQO75" s="921"/>
      <c r="CQP75" s="921"/>
      <c r="CQQ75" s="921"/>
      <c r="CQR75" s="921"/>
      <c r="CQS75" s="921"/>
      <c r="CQT75" s="921"/>
      <c r="CQU75" s="921"/>
      <c r="CQV75" s="921"/>
      <c r="CQW75" s="921"/>
      <c r="CQX75" s="921"/>
      <c r="CQY75" s="921"/>
      <c r="CQZ75" s="921"/>
      <c r="CRA75" s="921"/>
      <c r="CRB75" s="921"/>
      <c r="CRC75" s="921"/>
      <c r="CRD75" s="921"/>
      <c r="CRE75" s="921"/>
      <c r="CRF75" s="921"/>
      <c r="CRG75" s="921"/>
      <c r="CRH75" s="921"/>
      <c r="CRI75" s="921"/>
      <c r="CRJ75" s="921"/>
      <c r="CRK75" s="921"/>
      <c r="CRL75" s="921"/>
      <c r="CRM75" s="921"/>
      <c r="CRN75" s="921"/>
      <c r="CRO75" s="921"/>
      <c r="CRP75" s="921"/>
      <c r="CRQ75" s="921"/>
      <c r="CRR75" s="921"/>
      <c r="CRS75" s="921"/>
      <c r="CRT75" s="921"/>
      <c r="CRU75" s="921"/>
      <c r="CRV75" s="921"/>
      <c r="CRW75" s="921"/>
      <c r="CRX75" s="921"/>
      <c r="CRY75" s="921"/>
      <c r="CRZ75" s="921"/>
      <c r="CSA75" s="921"/>
      <c r="CSB75" s="921"/>
      <c r="CSC75" s="921"/>
      <c r="CSD75" s="921"/>
      <c r="CSE75" s="921"/>
      <c r="CSF75" s="921"/>
      <c r="CSG75" s="921"/>
      <c r="CSH75" s="921"/>
      <c r="CSI75" s="921"/>
      <c r="CSJ75" s="921"/>
      <c r="CSK75" s="921"/>
      <c r="CSL75" s="921"/>
      <c r="CSM75" s="921"/>
      <c r="CSN75" s="921"/>
      <c r="CSO75" s="921"/>
      <c r="CSP75" s="921"/>
      <c r="CSQ75" s="921"/>
      <c r="CSR75" s="921"/>
      <c r="CSS75" s="921"/>
      <c r="CST75" s="921"/>
      <c r="CSU75" s="921"/>
      <c r="CSV75" s="921"/>
      <c r="CSW75" s="921"/>
      <c r="CSX75" s="921"/>
      <c r="CSY75" s="921"/>
      <c r="CSZ75" s="921"/>
      <c r="CTA75" s="921"/>
      <c r="CTB75" s="921"/>
      <c r="CTC75" s="921"/>
      <c r="CTD75" s="921"/>
      <c r="CTE75" s="921"/>
      <c r="CTF75" s="921"/>
      <c r="CTG75" s="921"/>
      <c r="CTH75" s="921"/>
      <c r="CTI75" s="921"/>
      <c r="CTJ75" s="921"/>
      <c r="CTK75" s="921"/>
      <c r="CTL75" s="921"/>
      <c r="CTM75" s="921"/>
      <c r="CTN75" s="921"/>
      <c r="CTO75" s="921"/>
      <c r="CTP75" s="921"/>
      <c r="CTQ75" s="921"/>
      <c r="CTR75" s="921"/>
      <c r="CTS75" s="921"/>
      <c r="CTT75" s="921"/>
      <c r="CTU75" s="921"/>
      <c r="CTV75" s="921"/>
      <c r="CTW75" s="921"/>
      <c r="CTX75" s="921"/>
      <c r="CTY75" s="921"/>
      <c r="CTZ75" s="921"/>
      <c r="CUA75" s="921"/>
      <c r="CUB75" s="921"/>
      <c r="CUC75" s="921"/>
      <c r="CUD75" s="921"/>
      <c r="CUE75" s="921"/>
      <c r="CUF75" s="921"/>
      <c r="CUG75" s="921"/>
      <c r="CUH75" s="921"/>
      <c r="CUI75" s="921"/>
      <c r="CUJ75" s="921"/>
      <c r="CUK75" s="921"/>
      <c r="CUL75" s="921"/>
      <c r="CUM75" s="921"/>
      <c r="CUN75" s="921"/>
      <c r="CUO75" s="921"/>
      <c r="CUP75" s="921"/>
      <c r="CUQ75" s="921"/>
      <c r="CUR75" s="921"/>
      <c r="CUS75" s="921"/>
      <c r="CUT75" s="921"/>
      <c r="CUU75" s="921"/>
      <c r="CUV75" s="921"/>
      <c r="CUW75" s="921"/>
      <c r="CUX75" s="921"/>
      <c r="CUY75" s="921"/>
      <c r="CUZ75" s="921"/>
      <c r="CVA75" s="921"/>
      <c r="CVB75" s="921"/>
      <c r="CVC75" s="921"/>
      <c r="CVD75" s="921"/>
      <c r="CVE75" s="921"/>
      <c r="CVF75" s="921"/>
      <c r="CVG75" s="921"/>
      <c r="CVH75" s="921"/>
      <c r="CVI75" s="921"/>
      <c r="CVJ75" s="921"/>
      <c r="CVK75" s="921"/>
      <c r="CVL75" s="921"/>
      <c r="CVM75" s="921"/>
      <c r="CVN75" s="921"/>
      <c r="CVO75" s="921"/>
      <c r="CVP75" s="921"/>
      <c r="CVQ75" s="921"/>
      <c r="CVR75" s="921"/>
      <c r="CVS75" s="921"/>
      <c r="CVT75" s="921"/>
      <c r="CVU75" s="921"/>
      <c r="CVV75" s="921"/>
      <c r="CVW75" s="921"/>
      <c r="CVX75" s="921"/>
      <c r="CVY75" s="921"/>
      <c r="CVZ75" s="921"/>
      <c r="CWA75" s="921"/>
      <c r="CWB75" s="921"/>
      <c r="CWC75" s="921"/>
      <c r="CWD75" s="921"/>
      <c r="CWE75" s="921"/>
      <c r="CWF75" s="921"/>
      <c r="CWG75" s="921"/>
      <c r="CWH75" s="921"/>
      <c r="CWI75" s="921"/>
      <c r="CWJ75" s="921"/>
      <c r="CWK75" s="921"/>
      <c r="CWL75" s="921"/>
      <c r="CWM75" s="921"/>
      <c r="CWN75" s="921"/>
      <c r="CWO75" s="921"/>
      <c r="CWP75" s="921"/>
      <c r="CWQ75" s="921"/>
      <c r="CWR75" s="921"/>
      <c r="CWS75" s="921"/>
      <c r="CWT75" s="921"/>
      <c r="CWU75" s="921"/>
      <c r="CWV75" s="921"/>
      <c r="CWW75" s="921"/>
      <c r="CWX75" s="921"/>
      <c r="CWY75" s="921"/>
      <c r="CWZ75" s="921"/>
      <c r="CXA75" s="921"/>
      <c r="CXB75" s="921"/>
      <c r="CXC75" s="921"/>
      <c r="CXD75" s="921"/>
      <c r="CXE75" s="921"/>
      <c r="CXF75" s="921"/>
      <c r="CXG75" s="921"/>
      <c r="CXH75" s="921"/>
      <c r="CXI75" s="921"/>
      <c r="CXJ75" s="921"/>
      <c r="CXK75" s="921"/>
      <c r="CXL75" s="921"/>
      <c r="CXM75" s="921"/>
      <c r="CXN75" s="921"/>
      <c r="CXO75" s="921"/>
      <c r="CXP75" s="921"/>
      <c r="CXQ75" s="921"/>
      <c r="CXR75" s="921"/>
      <c r="CXS75" s="921"/>
      <c r="CXT75" s="921"/>
      <c r="CXU75" s="921"/>
      <c r="CXV75" s="921"/>
      <c r="CXW75" s="921"/>
      <c r="CXX75" s="921"/>
      <c r="CXY75" s="921"/>
      <c r="CXZ75" s="921"/>
      <c r="CYA75" s="921"/>
      <c r="CYB75" s="921"/>
      <c r="CYC75" s="921"/>
      <c r="CYD75" s="921"/>
      <c r="CYE75" s="921"/>
      <c r="CYF75" s="921"/>
      <c r="CYG75" s="921"/>
      <c r="CYH75" s="921"/>
      <c r="CYI75" s="921"/>
      <c r="CYJ75" s="921"/>
      <c r="CYK75" s="921"/>
      <c r="CYL75" s="921"/>
      <c r="CYM75" s="921"/>
      <c r="CYN75" s="921"/>
      <c r="CYO75" s="921"/>
      <c r="CYP75" s="921"/>
      <c r="CYQ75" s="921"/>
      <c r="CYR75" s="921"/>
      <c r="CYS75" s="921"/>
      <c r="CYT75" s="921"/>
      <c r="CYU75" s="921"/>
      <c r="CYV75" s="921"/>
      <c r="CYW75" s="921"/>
      <c r="CYX75" s="921"/>
      <c r="CYY75" s="921"/>
      <c r="CYZ75" s="921"/>
      <c r="CZA75" s="921"/>
      <c r="CZB75" s="921"/>
      <c r="CZC75" s="921"/>
      <c r="CZD75" s="921"/>
      <c r="CZE75" s="921"/>
      <c r="CZF75" s="921"/>
      <c r="CZG75" s="921"/>
      <c r="CZH75" s="921"/>
      <c r="CZI75" s="921"/>
      <c r="CZJ75" s="921"/>
      <c r="CZK75" s="921"/>
      <c r="CZL75" s="921"/>
      <c r="CZM75" s="921"/>
      <c r="CZN75" s="921"/>
      <c r="CZO75" s="921"/>
      <c r="CZP75" s="921"/>
      <c r="CZQ75" s="921"/>
      <c r="CZR75" s="921"/>
      <c r="CZS75" s="921"/>
      <c r="CZT75" s="921"/>
      <c r="CZU75" s="921"/>
      <c r="CZV75" s="921"/>
      <c r="CZW75" s="921"/>
      <c r="CZX75" s="921"/>
      <c r="CZY75" s="921"/>
      <c r="CZZ75" s="921"/>
      <c r="DAA75" s="921"/>
      <c r="DAB75" s="921"/>
      <c r="DAC75" s="921"/>
      <c r="DAD75" s="921"/>
      <c r="DAE75" s="921"/>
      <c r="DAF75" s="921"/>
      <c r="DAG75" s="921"/>
      <c r="DAH75" s="921"/>
      <c r="DAI75" s="921"/>
      <c r="DAJ75" s="921"/>
      <c r="DAK75" s="921"/>
      <c r="DAL75" s="921"/>
      <c r="DAM75" s="921"/>
      <c r="DAN75" s="921"/>
      <c r="DAO75" s="921"/>
      <c r="DAP75" s="921"/>
      <c r="DAQ75" s="921"/>
      <c r="DAR75" s="921"/>
      <c r="DAS75" s="921"/>
      <c r="DAT75" s="921"/>
      <c r="DAU75" s="921"/>
      <c r="DAV75" s="921"/>
      <c r="DAW75" s="921"/>
      <c r="DAX75" s="921"/>
      <c r="DAY75" s="921"/>
      <c r="DAZ75" s="921"/>
      <c r="DBA75" s="921"/>
      <c r="DBB75" s="921"/>
      <c r="DBC75" s="921"/>
      <c r="DBD75" s="921"/>
      <c r="DBE75" s="921"/>
      <c r="DBF75" s="921"/>
      <c r="DBG75" s="921"/>
      <c r="DBH75" s="921"/>
      <c r="DBI75" s="921"/>
      <c r="DBJ75" s="921"/>
      <c r="DBK75" s="921"/>
      <c r="DBL75" s="921"/>
      <c r="DBM75" s="921"/>
      <c r="DBN75" s="921"/>
      <c r="DBO75" s="921"/>
      <c r="DBP75" s="921"/>
      <c r="DBQ75" s="921"/>
      <c r="DBR75" s="921"/>
      <c r="DBS75" s="921"/>
      <c r="DBT75" s="921"/>
      <c r="DBU75" s="921"/>
      <c r="DBV75" s="921"/>
      <c r="DBW75" s="921"/>
      <c r="DBX75" s="921"/>
      <c r="DBY75" s="921"/>
      <c r="DBZ75" s="921"/>
      <c r="DCA75" s="921"/>
      <c r="DCB75" s="921"/>
      <c r="DCC75" s="921"/>
      <c r="DCD75" s="921"/>
      <c r="DCE75" s="921"/>
      <c r="DCF75" s="921"/>
      <c r="DCG75" s="921"/>
      <c r="DCH75" s="921"/>
      <c r="DCI75" s="921"/>
      <c r="DCJ75" s="921"/>
      <c r="DCK75" s="921"/>
      <c r="DCL75" s="921"/>
      <c r="DCM75" s="921"/>
      <c r="DCN75" s="921"/>
      <c r="DCO75" s="921"/>
      <c r="DCP75" s="921"/>
      <c r="DCQ75" s="921"/>
      <c r="DCR75" s="921"/>
      <c r="DCS75" s="921"/>
      <c r="DCT75" s="921"/>
      <c r="DCU75" s="921"/>
      <c r="DCV75" s="921"/>
      <c r="DCW75" s="921"/>
      <c r="DCX75" s="921"/>
      <c r="DCY75" s="921"/>
      <c r="DCZ75" s="921"/>
      <c r="DDA75" s="921"/>
      <c r="DDB75" s="921"/>
      <c r="DDC75" s="921"/>
      <c r="DDD75" s="921"/>
      <c r="DDE75" s="921"/>
      <c r="DDF75" s="921"/>
      <c r="DDG75" s="921"/>
      <c r="DDH75" s="921"/>
      <c r="DDI75" s="921"/>
      <c r="DDJ75" s="921"/>
      <c r="DDK75" s="921"/>
      <c r="DDL75" s="921"/>
      <c r="DDM75" s="921"/>
      <c r="DDN75" s="921"/>
      <c r="DDO75" s="921"/>
      <c r="DDP75" s="921"/>
      <c r="DDQ75" s="921"/>
      <c r="DDR75" s="921"/>
      <c r="DDS75" s="921"/>
      <c r="DDT75" s="921"/>
      <c r="DDU75" s="921"/>
      <c r="DDV75" s="921"/>
      <c r="DDW75" s="921"/>
      <c r="DDX75" s="921"/>
      <c r="DDY75" s="921"/>
      <c r="DDZ75" s="921"/>
      <c r="DEA75" s="921"/>
      <c r="DEB75" s="921"/>
      <c r="DEC75" s="921"/>
      <c r="DED75" s="921"/>
      <c r="DEE75" s="921"/>
      <c r="DEF75" s="921"/>
      <c r="DEG75" s="921"/>
      <c r="DEH75" s="921"/>
      <c r="DEI75" s="921"/>
      <c r="DEJ75" s="921"/>
      <c r="DEK75" s="921"/>
      <c r="DEL75" s="921"/>
      <c r="DEM75" s="921"/>
      <c r="DEN75" s="921"/>
      <c r="DEO75" s="921"/>
      <c r="DEP75" s="921"/>
      <c r="DEQ75" s="921"/>
      <c r="DER75" s="921"/>
      <c r="DES75" s="921"/>
      <c r="DET75" s="921"/>
      <c r="DEU75" s="921"/>
      <c r="DEV75" s="921"/>
      <c r="DEW75" s="921"/>
      <c r="DEX75" s="921"/>
      <c r="DEY75" s="921"/>
      <c r="DEZ75" s="921"/>
      <c r="DFA75" s="921"/>
      <c r="DFB75" s="921"/>
      <c r="DFC75" s="921"/>
      <c r="DFD75" s="921"/>
      <c r="DFE75" s="921"/>
      <c r="DFF75" s="921"/>
      <c r="DFG75" s="921"/>
      <c r="DFH75" s="921"/>
      <c r="DFI75" s="921"/>
      <c r="DFJ75" s="921"/>
      <c r="DFK75" s="921"/>
      <c r="DFL75" s="921"/>
      <c r="DFM75" s="921"/>
      <c r="DFN75" s="921"/>
      <c r="DFO75" s="921"/>
      <c r="DFP75" s="921"/>
      <c r="DFQ75" s="921"/>
      <c r="DFR75" s="921"/>
      <c r="DFS75" s="921"/>
      <c r="DFT75" s="921"/>
      <c r="DFU75" s="921"/>
      <c r="DFV75" s="921"/>
      <c r="DFW75" s="921"/>
      <c r="DFX75" s="921"/>
      <c r="DFY75" s="921"/>
      <c r="DFZ75" s="921"/>
      <c r="DGA75" s="921"/>
      <c r="DGB75" s="921"/>
      <c r="DGC75" s="921"/>
      <c r="DGD75" s="921"/>
      <c r="DGE75" s="921"/>
      <c r="DGF75" s="921"/>
      <c r="DGG75" s="921"/>
      <c r="DGH75" s="921"/>
      <c r="DGI75" s="921"/>
      <c r="DGJ75" s="921"/>
      <c r="DGK75" s="921"/>
      <c r="DGL75" s="921"/>
      <c r="DGM75" s="921"/>
      <c r="DGN75" s="921"/>
      <c r="DGO75" s="921"/>
      <c r="DGP75" s="921"/>
      <c r="DGQ75" s="921"/>
      <c r="DGR75" s="921"/>
      <c r="DGS75" s="921"/>
      <c r="DGT75" s="921"/>
      <c r="DGU75" s="921"/>
      <c r="DGV75" s="921"/>
      <c r="DGW75" s="921"/>
      <c r="DGX75" s="921"/>
      <c r="DGY75" s="921"/>
      <c r="DGZ75" s="921"/>
      <c r="DHA75" s="921"/>
      <c r="DHB75" s="921"/>
      <c r="DHC75" s="921"/>
      <c r="DHD75" s="921"/>
      <c r="DHE75" s="921"/>
      <c r="DHF75" s="921"/>
      <c r="DHG75" s="921"/>
      <c r="DHH75" s="921"/>
      <c r="DHI75" s="921"/>
      <c r="DHJ75" s="921"/>
      <c r="DHK75" s="921"/>
      <c r="DHL75" s="921"/>
      <c r="DHM75" s="921"/>
      <c r="DHN75" s="921"/>
      <c r="DHO75" s="921"/>
      <c r="DHP75" s="921"/>
      <c r="DHQ75" s="921"/>
      <c r="DHR75" s="921"/>
      <c r="DHS75" s="921"/>
      <c r="DHT75" s="921"/>
      <c r="DHU75" s="921"/>
      <c r="DHV75" s="921"/>
      <c r="DHW75" s="921"/>
      <c r="DHX75" s="921"/>
      <c r="DHY75" s="921"/>
      <c r="DHZ75" s="921"/>
      <c r="DIA75" s="921"/>
      <c r="DIB75" s="921"/>
      <c r="DIC75" s="921"/>
      <c r="DID75" s="921"/>
      <c r="DIE75" s="921"/>
      <c r="DIF75" s="921"/>
      <c r="DIG75" s="921"/>
      <c r="DIH75" s="921"/>
      <c r="DII75" s="921"/>
      <c r="DIJ75" s="921"/>
      <c r="DIK75" s="921"/>
      <c r="DIL75" s="921"/>
      <c r="DIM75" s="921"/>
      <c r="DIN75" s="921"/>
      <c r="DIO75" s="921"/>
      <c r="DIP75" s="921"/>
      <c r="DIQ75" s="921"/>
      <c r="DIR75" s="921"/>
      <c r="DIS75" s="921"/>
      <c r="DIT75" s="921"/>
      <c r="DIU75" s="921"/>
      <c r="DIV75" s="921"/>
      <c r="DIW75" s="921"/>
      <c r="DIX75" s="921"/>
      <c r="DIY75" s="921"/>
      <c r="DIZ75" s="921"/>
      <c r="DJA75" s="921"/>
      <c r="DJB75" s="921"/>
      <c r="DJC75" s="921"/>
      <c r="DJD75" s="921"/>
      <c r="DJE75" s="921"/>
      <c r="DJF75" s="921"/>
      <c r="DJG75" s="921"/>
      <c r="DJH75" s="921"/>
      <c r="DJI75" s="921"/>
      <c r="DJJ75" s="921"/>
      <c r="DJK75" s="921"/>
      <c r="DJL75" s="921"/>
      <c r="DJM75" s="921"/>
      <c r="DJN75" s="921"/>
      <c r="DJO75" s="921"/>
      <c r="DJP75" s="921"/>
      <c r="DJQ75" s="921"/>
      <c r="DJR75" s="921"/>
      <c r="DJS75" s="921"/>
      <c r="DJT75" s="921"/>
      <c r="DJU75" s="921"/>
      <c r="DJV75" s="921"/>
      <c r="DJW75" s="921"/>
      <c r="DJX75" s="921"/>
      <c r="DJY75" s="921"/>
      <c r="DJZ75" s="921"/>
      <c r="DKA75" s="921"/>
      <c r="DKB75" s="921"/>
      <c r="DKC75" s="921"/>
      <c r="DKD75" s="921"/>
      <c r="DKE75" s="921"/>
      <c r="DKF75" s="921"/>
      <c r="DKG75" s="921"/>
      <c r="DKH75" s="921"/>
      <c r="DKI75" s="921"/>
      <c r="DKJ75" s="921"/>
      <c r="DKK75" s="921"/>
      <c r="DKL75" s="921"/>
      <c r="DKM75" s="921"/>
      <c r="DKN75" s="921"/>
      <c r="DKO75" s="921"/>
      <c r="DKP75" s="921"/>
      <c r="DKQ75" s="921"/>
      <c r="DKR75" s="921"/>
      <c r="DKS75" s="921"/>
      <c r="DKT75" s="921"/>
      <c r="DKU75" s="921"/>
      <c r="DKV75" s="921"/>
      <c r="DKW75" s="921"/>
      <c r="DKX75" s="921"/>
      <c r="DKY75" s="921"/>
      <c r="DKZ75" s="921"/>
      <c r="DLA75" s="921"/>
      <c r="DLB75" s="921"/>
      <c r="DLC75" s="921"/>
      <c r="DLD75" s="921"/>
      <c r="DLE75" s="921"/>
      <c r="DLF75" s="921"/>
      <c r="DLG75" s="921"/>
      <c r="DLH75" s="921"/>
      <c r="DLI75" s="921"/>
      <c r="DLJ75" s="921"/>
      <c r="DLK75" s="921"/>
      <c r="DLL75" s="921"/>
      <c r="DLM75" s="921"/>
      <c r="DLN75" s="921"/>
      <c r="DLO75" s="921"/>
      <c r="DLP75" s="921"/>
      <c r="DLQ75" s="921"/>
      <c r="DLR75" s="921"/>
      <c r="DLS75" s="921"/>
      <c r="DLT75" s="921"/>
      <c r="DLU75" s="921"/>
      <c r="DLV75" s="921"/>
      <c r="DLW75" s="921"/>
      <c r="DLX75" s="921"/>
      <c r="DLY75" s="921"/>
      <c r="DLZ75" s="921"/>
      <c r="DMA75" s="921"/>
      <c r="DMB75" s="921"/>
      <c r="DMC75" s="921"/>
      <c r="DMD75" s="921"/>
      <c r="DME75" s="921"/>
      <c r="DMF75" s="921"/>
      <c r="DMG75" s="921"/>
      <c r="DMH75" s="921"/>
      <c r="DMI75" s="921"/>
      <c r="DMJ75" s="921"/>
      <c r="DMK75" s="921"/>
      <c r="DML75" s="921"/>
      <c r="DMM75" s="921"/>
      <c r="DMN75" s="921"/>
      <c r="DMO75" s="921"/>
      <c r="DMP75" s="921"/>
      <c r="DMQ75" s="921"/>
      <c r="DMR75" s="921"/>
      <c r="DMS75" s="921"/>
      <c r="DMT75" s="921"/>
      <c r="DMU75" s="921"/>
      <c r="DMV75" s="921"/>
      <c r="DMW75" s="921"/>
      <c r="DMX75" s="921"/>
      <c r="DMY75" s="921"/>
      <c r="DMZ75" s="921"/>
      <c r="DNA75" s="921"/>
      <c r="DNB75" s="921"/>
      <c r="DNC75" s="921"/>
      <c r="DND75" s="921"/>
      <c r="DNE75" s="921"/>
      <c r="DNF75" s="921"/>
      <c r="DNG75" s="921"/>
      <c r="DNH75" s="921"/>
      <c r="DNI75" s="921"/>
      <c r="DNJ75" s="921"/>
      <c r="DNK75" s="921"/>
      <c r="DNL75" s="921"/>
      <c r="DNM75" s="921"/>
      <c r="DNN75" s="921"/>
      <c r="DNO75" s="921"/>
      <c r="DNP75" s="921"/>
      <c r="DNQ75" s="921"/>
      <c r="DNR75" s="921"/>
      <c r="DNS75" s="921"/>
      <c r="DNT75" s="921"/>
      <c r="DNU75" s="921"/>
      <c r="DNV75" s="921"/>
      <c r="DNW75" s="921"/>
      <c r="DNX75" s="921"/>
      <c r="DNY75" s="921"/>
      <c r="DNZ75" s="921"/>
      <c r="DOA75" s="921"/>
      <c r="DOB75" s="921"/>
      <c r="DOC75" s="921"/>
      <c r="DOD75" s="921"/>
      <c r="DOE75" s="921"/>
      <c r="DOF75" s="921"/>
      <c r="DOG75" s="921"/>
      <c r="DOH75" s="921"/>
      <c r="DOI75" s="921"/>
      <c r="DOJ75" s="921"/>
      <c r="DOK75" s="921"/>
      <c r="DOL75" s="921"/>
      <c r="DOM75" s="921"/>
      <c r="DON75" s="921"/>
      <c r="DOO75" s="921"/>
      <c r="DOP75" s="921"/>
      <c r="DOQ75" s="921"/>
      <c r="DOR75" s="921"/>
      <c r="DOS75" s="921"/>
      <c r="DOT75" s="921"/>
      <c r="DOU75" s="921"/>
      <c r="DOV75" s="921"/>
      <c r="DOW75" s="921"/>
      <c r="DOX75" s="921"/>
      <c r="DOY75" s="921"/>
      <c r="DOZ75" s="921"/>
      <c r="DPA75" s="921"/>
      <c r="DPB75" s="921"/>
      <c r="DPC75" s="921"/>
      <c r="DPD75" s="921"/>
      <c r="DPE75" s="921"/>
      <c r="DPF75" s="921"/>
      <c r="DPG75" s="921"/>
      <c r="DPH75" s="921"/>
      <c r="DPI75" s="921"/>
      <c r="DPJ75" s="921"/>
      <c r="DPK75" s="921"/>
      <c r="DPL75" s="921"/>
      <c r="DPM75" s="921"/>
      <c r="DPN75" s="921"/>
      <c r="DPO75" s="921"/>
      <c r="DPP75" s="921"/>
      <c r="DPQ75" s="921"/>
      <c r="DPR75" s="921"/>
      <c r="DPS75" s="921"/>
      <c r="DPT75" s="921"/>
      <c r="DPU75" s="921"/>
      <c r="DPV75" s="921"/>
      <c r="DPW75" s="921"/>
      <c r="DPX75" s="921"/>
      <c r="DPY75" s="921"/>
      <c r="DPZ75" s="921"/>
      <c r="DQA75" s="921"/>
      <c r="DQB75" s="921"/>
      <c r="DQC75" s="921"/>
      <c r="DQD75" s="921"/>
      <c r="DQE75" s="921"/>
      <c r="DQF75" s="921"/>
      <c r="DQG75" s="921"/>
      <c r="DQH75" s="921"/>
      <c r="DQI75" s="921"/>
      <c r="DQJ75" s="921"/>
      <c r="DQK75" s="921"/>
      <c r="DQL75" s="921"/>
      <c r="DQM75" s="921"/>
      <c r="DQN75" s="921"/>
      <c r="DQO75" s="921"/>
      <c r="DQP75" s="921"/>
      <c r="DQQ75" s="921"/>
      <c r="DQR75" s="921"/>
      <c r="DQS75" s="921"/>
      <c r="DQT75" s="921"/>
      <c r="DQU75" s="921"/>
      <c r="DQV75" s="921"/>
      <c r="DQW75" s="921"/>
      <c r="DQX75" s="921"/>
      <c r="DQY75" s="921"/>
      <c r="DQZ75" s="921"/>
      <c r="DRA75" s="921"/>
      <c r="DRB75" s="921"/>
      <c r="DRC75" s="921"/>
      <c r="DRD75" s="921"/>
      <c r="DRE75" s="921"/>
      <c r="DRF75" s="921"/>
      <c r="DRG75" s="921"/>
      <c r="DRH75" s="921"/>
      <c r="DRI75" s="921"/>
      <c r="DRJ75" s="921"/>
      <c r="DRK75" s="921"/>
      <c r="DRL75" s="921"/>
      <c r="DRM75" s="921"/>
      <c r="DRN75" s="921"/>
      <c r="DRO75" s="921"/>
      <c r="DRP75" s="921"/>
      <c r="DRQ75" s="921"/>
      <c r="DRR75" s="921"/>
      <c r="DRS75" s="921"/>
      <c r="DRT75" s="921"/>
      <c r="DRU75" s="921"/>
      <c r="DRV75" s="921"/>
      <c r="DRW75" s="921"/>
      <c r="DRX75" s="921"/>
      <c r="DRY75" s="921"/>
      <c r="DRZ75" s="921"/>
      <c r="DSA75" s="921"/>
      <c r="DSB75" s="921"/>
      <c r="DSC75" s="921"/>
      <c r="DSD75" s="921"/>
      <c r="DSE75" s="921"/>
      <c r="DSF75" s="921"/>
      <c r="DSG75" s="921"/>
      <c r="DSH75" s="921"/>
      <c r="DSI75" s="921"/>
      <c r="DSJ75" s="921"/>
      <c r="DSK75" s="921"/>
      <c r="DSL75" s="921"/>
      <c r="DSM75" s="921"/>
      <c r="DSN75" s="921"/>
      <c r="DSO75" s="921"/>
      <c r="DSP75" s="921"/>
      <c r="DSQ75" s="921"/>
      <c r="DSR75" s="921"/>
      <c r="DSS75" s="921"/>
      <c r="DST75" s="921"/>
      <c r="DSU75" s="921"/>
      <c r="DSV75" s="921"/>
      <c r="DSW75" s="921"/>
      <c r="DSX75" s="921"/>
      <c r="DSY75" s="921"/>
      <c r="DSZ75" s="921"/>
      <c r="DTA75" s="921"/>
      <c r="DTB75" s="921"/>
      <c r="DTC75" s="921"/>
      <c r="DTD75" s="921"/>
      <c r="DTE75" s="921"/>
      <c r="DTF75" s="921"/>
      <c r="DTG75" s="921"/>
      <c r="DTH75" s="921"/>
      <c r="DTI75" s="921"/>
      <c r="DTJ75" s="921"/>
      <c r="DTK75" s="921"/>
      <c r="DTL75" s="921"/>
      <c r="DTM75" s="921"/>
      <c r="DTN75" s="921"/>
      <c r="DTO75" s="921"/>
      <c r="DTP75" s="921"/>
      <c r="DTQ75" s="921"/>
      <c r="DTR75" s="921"/>
      <c r="DTS75" s="921"/>
      <c r="DTT75" s="921"/>
      <c r="DTU75" s="921"/>
      <c r="DTV75" s="921"/>
      <c r="DTW75" s="921"/>
      <c r="DTX75" s="921"/>
      <c r="DTY75" s="921"/>
      <c r="DTZ75" s="921"/>
      <c r="DUA75" s="921"/>
      <c r="DUB75" s="921"/>
      <c r="DUC75" s="921"/>
      <c r="DUD75" s="921"/>
      <c r="DUE75" s="921"/>
      <c r="DUF75" s="921"/>
      <c r="DUG75" s="921"/>
      <c r="DUH75" s="921"/>
      <c r="DUI75" s="921"/>
      <c r="DUJ75" s="921"/>
      <c r="DUK75" s="921"/>
      <c r="DUL75" s="921"/>
      <c r="DUM75" s="921"/>
      <c r="DUN75" s="921"/>
      <c r="DUO75" s="921"/>
      <c r="DUP75" s="921"/>
      <c r="DUQ75" s="921"/>
      <c r="DUR75" s="921"/>
      <c r="DUS75" s="921"/>
      <c r="DUT75" s="921"/>
      <c r="DUU75" s="921"/>
      <c r="DUV75" s="921"/>
      <c r="DUW75" s="921"/>
      <c r="DUX75" s="921"/>
      <c r="DUY75" s="921"/>
      <c r="DUZ75" s="921"/>
      <c r="DVA75" s="921"/>
      <c r="DVB75" s="921"/>
      <c r="DVC75" s="921"/>
      <c r="DVD75" s="921"/>
      <c r="DVE75" s="921"/>
      <c r="DVF75" s="921"/>
      <c r="DVG75" s="921"/>
      <c r="DVH75" s="921"/>
      <c r="DVI75" s="921"/>
      <c r="DVJ75" s="921"/>
      <c r="DVK75" s="921"/>
      <c r="DVL75" s="921"/>
      <c r="DVM75" s="921"/>
      <c r="DVN75" s="921"/>
      <c r="DVO75" s="921"/>
      <c r="DVP75" s="921"/>
      <c r="DVQ75" s="921"/>
      <c r="DVR75" s="921"/>
      <c r="DVS75" s="921"/>
      <c r="DVT75" s="921"/>
      <c r="DVU75" s="921"/>
      <c r="DVV75" s="921"/>
      <c r="DVW75" s="921"/>
      <c r="DVX75" s="921"/>
      <c r="DVY75" s="921"/>
      <c r="DVZ75" s="921"/>
      <c r="DWA75" s="921"/>
      <c r="DWB75" s="921"/>
      <c r="DWC75" s="921"/>
      <c r="DWD75" s="921"/>
      <c r="DWE75" s="921"/>
      <c r="DWF75" s="921"/>
      <c r="DWG75" s="921"/>
      <c r="DWH75" s="921"/>
      <c r="DWI75" s="921"/>
      <c r="DWJ75" s="921"/>
      <c r="DWK75" s="921"/>
      <c r="DWL75" s="921"/>
      <c r="DWM75" s="921"/>
      <c r="DWN75" s="921"/>
      <c r="DWO75" s="921"/>
      <c r="DWP75" s="921"/>
      <c r="DWQ75" s="921"/>
      <c r="DWR75" s="921"/>
      <c r="DWS75" s="921"/>
      <c r="DWT75" s="921"/>
      <c r="DWU75" s="921"/>
      <c r="DWV75" s="921"/>
      <c r="DWW75" s="921"/>
      <c r="DWX75" s="921"/>
      <c r="DWY75" s="921"/>
      <c r="DWZ75" s="921"/>
      <c r="DXA75" s="921"/>
      <c r="DXB75" s="921"/>
      <c r="DXC75" s="921"/>
      <c r="DXD75" s="921"/>
      <c r="DXE75" s="921"/>
      <c r="DXF75" s="921"/>
      <c r="DXG75" s="921"/>
      <c r="DXH75" s="921"/>
      <c r="DXI75" s="921"/>
      <c r="DXJ75" s="921"/>
      <c r="DXK75" s="921"/>
      <c r="DXL75" s="921"/>
      <c r="DXM75" s="921"/>
      <c r="DXN75" s="921"/>
      <c r="DXO75" s="921"/>
      <c r="DXP75" s="921"/>
      <c r="DXQ75" s="921"/>
      <c r="DXR75" s="921"/>
      <c r="DXS75" s="921"/>
      <c r="DXT75" s="921"/>
      <c r="DXU75" s="921"/>
      <c r="DXV75" s="921"/>
      <c r="DXW75" s="921"/>
      <c r="DXX75" s="921"/>
      <c r="DXY75" s="921"/>
      <c r="DXZ75" s="921"/>
      <c r="DYA75" s="921"/>
      <c r="DYB75" s="921"/>
      <c r="DYC75" s="921"/>
      <c r="DYD75" s="921"/>
      <c r="DYE75" s="921"/>
      <c r="DYF75" s="921"/>
      <c r="DYG75" s="921"/>
      <c r="DYH75" s="921"/>
      <c r="DYI75" s="921"/>
      <c r="DYJ75" s="921"/>
      <c r="DYK75" s="921"/>
      <c r="DYL75" s="921"/>
      <c r="DYM75" s="921"/>
      <c r="DYN75" s="921"/>
      <c r="DYO75" s="921"/>
      <c r="DYP75" s="921"/>
      <c r="DYQ75" s="921"/>
      <c r="DYR75" s="921"/>
      <c r="DYS75" s="921"/>
      <c r="DYT75" s="921"/>
      <c r="DYU75" s="921"/>
      <c r="DYV75" s="921"/>
      <c r="DYW75" s="921"/>
      <c r="DYX75" s="921"/>
      <c r="DYY75" s="921"/>
      <c r="DYZ75" s="921"/>
      <c r="DZA75" s="921"/>
      <c r="DZB75" s="921"/>
      <c r="DZC75" s="921"/>
      <c r="DZD75" s="921"/>
      <c r="DZE75" s="921"/>
      <c r="DZF75" s="921"/>
      <c r="DZG75" s="921"/>
      <c r="DZH75" s="921"/>
      <c r="DZI75" s="921"/>
      <c r="DZJ75" s="921"/>
      <c r="DZK75" s="921"/>
      <c r="DZL75" s="921"/>
      <c r="DZM75" s="921"/>
      <c r="DZN75" s="921"/>
      <c r="DZO75" s="921"/>
      <c r="DZP75" s="921"/>
      <c r="DZQ75" s="921"/>
      <c r="DZR75" s="921"/>
      <c r="DZS75" s="921"/>
      <c r="DZT75" s="921"/>
      <c r="DZU75" s="921"/>
      <c r="DZV75" s="921"/>
      <c r="DZW75" s="921"/>
      <c r="DZX75" s="921"/>
      <c r="DZY75" s="921"/>
      <c r="DZZ75" s="921"/>
      <c r="EAA75" s="921"/>
      <c r="EAB75" s="921"/>
      <c r="EAC75" s="921"/>
      <c r="EAD75" s="921"/>
      <c r="EAE75" s="921"/>
      <c r="EAF75" s="921"/>
      <c r="EAG75" s="921"/>
      <c r="EAH75" s="921"/>
      <c r="EAI75" s="921"/>
      <c r="EAJ75" s="921"/>
      <c r="EAK75" s="921"/>
      <c r="EAL75" s="921"/>
      <c r="EAM75" s="921"/>
      <c r="EAN75" s="921"/>
      <c r="EAO75" s="921"/>
      <c r="EAP75" s="921"/>
      <c r="EAQ75" s="921"/>
      <c r="EAR75" s="921"/>
      <c r="EAS75" s="921"/>
      <c r="EAT75" s="921"/>
      <c r="EAU75" s="921"/>
      <c r="EAV75" s="921"/>
      <c r="EAW75" s="921"/>
      <c r="EAX75" s="921"/>
      <c r="EAY75" s="921"/>
      <c r="EAZ75" s="921"/>
      <c r="EBA75" s="921"/>
      <c r="EBB75" s="921"/>
      <c r="EBC75" s="921"/>
      <c r="EBD75" s="921"/>
      <c r="EBE75" s="921"/>
      <c r="EBF75" s="921"/>
      <c r="EBG75" s="921"/>
      <c r="EBH75" s="921"/>
      <c r="EBI75" s="921"/>
      <c r="EBJ75" s="921"/>
      <c r="EBK75" s="921"/>
      <c r="EBL75" s="921"/>
      <c r="EBM75" s="921"/>
      <c r="EBN75" s="921"/>
      <c r="EBO75" s="921"/>
      <c r="EBP75" s="921"/>
      <c r="EBQ75" s="921"/>
      <c r="EBR75" s="921"/>
      <c r="EBS75" s="921"/>
      <c r="EBT75" s="921"/>
      <c r="EBU75" s="921"/>
      <c r="EBV75" s="921"/>
      <c r="EBW75" s="921"/>
      <c r="EBX75" s="921"/>
      <c r="EBY75" s="921"/>
      <c r="EBZ75" s="921"/>
      <c r="ECA75" s="921"/>
      <c r="ECB75" s="921"/>
      <c r="ECC75" s="921"/>
      <c r="ECD75" s="921"/>
      <c r="ECE75" s="921"/>
      <c r="ECF75" s="921"/>
      <c r="ECG75" s="921"/>
      <c r="ECH75" s="921"/>
      <c r="ECI75" s="921"/>
      <c r="ECJ75" s="921"/>
      <c r="ECK75" s="921"/>
      <c r="ECL75" s="921"/>
      <c r="ECM75" s="921"/>
      <c r="ECN75" s="921"/>
      <c r="ECO75" s="921"/>
      <c r="ECP75" s="921"/>
      <c r="ECQ75" s="921"/>
      <c r="ECR75" s="921"/>
      <c r="ECS75" s="921"/>
      <c r="ECT75" s="921"/>
      <c r="ECU75" s="921"/>
      <c r="ECV75" s="921"/>
      <c r="ECW75" s="921"/>
      <c r="ECX75" s="921"/>
      <c r="ECY75" s="921"/>
      <c r="ECZ75" s="921"/>
      <c r="EDA75" s="921"/>
      <c r="EDB75" s="921"/>
      <c r="EDC75" s="921"/>
      <c r="EDD75" s="921"/>
      <c r="EDE75" s="921"/>
      <c r="EDF75" s="921"/>
      <c r="EDG75" s="921"/>
      <c r="EDH75" s="921"/>
      <c r="EDI75" s="921"/>
      <c r="EDJ75" s="921"/>
      <c r="EDK75" s="921"/>
      <c r="EDL75" s="921"/>
      <c r="EDM75" s="921"/>
      <c r="EDN75" s="921"/>
      <c r="EDO75" s="921"/>
      <c r="EDP75" s="921"/>
      <c r="EDQ75" s="921"/>
      <c r="EDR75" s="921"/>
      <c r="EDS75" s="921"/>
      <c r="EDT75" s="921"/>
      <c r="EDU75" s="921"/>
      <c r="EDV75" s="921"/>
      <c r="EDW75" s="921"/>
      <c r="EDX75" s="921"/>
      <c r="EDY75" s="921"/>
      <c r="EDZ75" s="921"/>
      <c r="EEA75" s="921"/>
      <c r="EEB75" s="921"/>
      <c r="EEC75" s="921"/>
      <c r="EED75" s="921"/>
      <c r="EEE75" s="921"/>
      <c r="EEF75" s="921"/>
      <c r="EEG75" s="921"/>
      <c r="EEH75" s="921"/>
      <c r="EEI75" s="921"/>
      <c r="EEJ75" s="921"/>
      <c r="EEK75" s="921"/>
      <c r="EEL75" s="921"/>
      <c r="EEM75" s="921"/>
      <c r="EEN75" s="921"/>
      <c r="EEO75" s="921"/>
      <c r="EEP75" s="921"/>
      <c r="EEQ75" s="921"/>
      <c r="EER75" s="921"/>
      <c r="EES75" s="921"/>
      <c r="EET75" s="921"/>
      <c r="EEU75" s="921"/>
      <c r="EEV75" s="921"/>
      <c r="EEW75" s="921"/>
      <c r="EEX75" s="921"/>
      <c r="EEY75" s="921"/>
      <c r="EEZ75" s="921"/>
      <c r="EFA75" s="921"/>
      <c r="EFB75" s="921"/>
      <c r="EFC75" s="921"/>
      <c r="EFD75" s="921"/>
      <c r="EFE75" s="921"/>
      <c r="EFF75" s="921"/>
      <c r="EFG75" s="921"/>
      <c r="EFH75" s="921"/>
      <c r="EFI75" s="921"/>
      <c r="EFJ75" s="921"/>
      <c r="EFK75" s="921"/>
      <c r="EFL75" s="921"/>
      <c r="EFM75" s="921"/>
      <c r="EFN75" s="921"/>
      <c r="EFO75" s="921"/>
      <c r="EFP75" s="921"/>
      <c r="EFQ75" s="921"/>
      <c r="EFR75" s="921"/>
      <c r="EFS75" s="921"/>
      <c r="EFT75" s="921"/>
      <c r="EFU75" s="921"/>
      <c r="EFV75" s="921"/>
      <c r="EFW75" s="921"/>
      <c r="EFX75" s="921"/>
      <c r="EFY75" s="921"/>
      <c r="EFZ75" s="921"/>
      <c r="EGA75" s="921"/>
      <c r="EGB75" s="921"/>
      <c r="EGC75" s="921"/>
      <c r="EGD75" s="921"/>
      <c r="EGE75" s="921"/>
      <c r="EGF75" s="921"/>
      <c r="EGG75" s="921"/>
      <c r="EGH75" s="921"/>
      <c r="EGI75" s="921"/>
      <c r="EGJ75" s="921"/>
      <c r="EGK75" s="921"/>
      <c r="EGL75" s="921"/>
      <c r="EGM75" s="921"/>
      <c r="EGN75" s="921"/>
      <c r="EGO75" s="921"/>
      <c r="EGP75" s="921"/>
      <c r="EGQ75" s="921"/>
      <c r="EGR75" s="921"/>
      <c r="EGS75" s="921"/>
      <c r="EGT75" s="921"/>
      <c r="EGU75" s="921"/>
      <c r="EGV75" s="921"/>
      <c r="EGW75" s="921"/>
      <c r="EGX75" s="921"/>
      <c r="EGY75" s="921"/>
      <c r="EGZ75" s="921"/>
      <c r="EHA75" s="921"/>
      <c r="EHB75" s="921"/>
      <c r="EHC75" s="921"/>
      <c r="EHD75" s="921"/>
      <c r="EHE75" s="921"/>
      <c r="EHF75" s="921"/>
      <c r="EHG75" s="921"/>
      <c r="EHH75" s="921"/>
      <c r="EHI75" s="921"/>
      <c r="EHJ75" s="921"/>
      <c r="EHK75" s="921"/>
      <c r="EHL75" s="921"/>
      <c r="EHM75" s="921"/>
      <c r="EHN75" s="921"/>
      <c r="EHO75" s="921"/>
      <c r="EHP75" s="921"/>
      <c r="EHQ75" s="921"/>
      <c r="EHR75" s="921"/>
      <c r="EHS75" s="921"/>
      <c r="EHT75" s="921"/>
      <c r="EHU75" s="921"/>
      <c r="EHV75" s="921"/>
      <c r="EHW75" s="921"/>
      <c r="EHX75" s="921"/>
      <c r="EHY75" s="921"/>
      <c r="EHZ75" s="921"/>
      <c r="EIA75" s="921"/>
      <c r="EIB75" s="921"/>
      <c r="EIC75" s="921"/>
      <c r="EID75" s="921"/>
      <c r="EIE75" s="921"/>
      <c r="EIF75" s="921"/>
      <c r="EIG75" s="921"/>
      <c r="EIH75" s="921"/>
      <c r="EII75" s="921"/>
      <c r="EIJ75" s="921"/>
      <c r="EIK75" s="921"/>
      <c r="EIL75" s="921"/>
      <c r="EIM75" s="921"/>
      <c r="EIN75" s="921"/>
      <c r="EIO75" s="921"/>
      <c r="EIP75" s="921"/>
      <c r="EIQ75" s="921"/>
      <c r="EIR75" s="921"/>
      <c r="EIS75" s="921"/>
      <c r="EIT75" s="921"/>
      <c r="EIU75" s="921"/>
      <c r="EIV75" s="921"/>
      <c r="EIW75" s="921"/>
      <c r="EIX75" s="921"/>
      <c r="EIY75" s="921"/>
      <c r="EIZ75" s="921"/>
      <c r="EJA75" s="921"/>
      <c r="EJB75" s="921"/>
      <c r="EJC75" s="921"/>
      <c r="EJD75" s="921"/>
      <c r="EJE75" s="921"/>
      <c r="EJF75" s="921"/>
      <c r="EJG75" s="921"/>
      <c r="EJH75" s="921"/>
      <c r="EJI75" s="921"/>
      <c r="EJJ75" s="921"/>
      <c r="EJK75" s="921"/>
      <c r="EJL75" s="921"/>
      <c r="EJM75" s="921"/>
      <c r="EJN75" s="921"/>
      <c r="EJO75" s="921"/>
      <c r="EJP75" s="921"/>
      <c r="EJQ75" s="921"/>
      <c r="EJR75" s="921"/>
      <c r="EJS75" s="921"/>
      <c r="EJT75" s="921"/>
      <c r="EJU75" s="921"/>
      <c r="EJV75" s="921"/>
      <c r="EJW75" s="921"/>
      <c r="EJX75" s="921"/>
      <c r="EJY75" s="921"/>
      <c r="EJZ75" s="921"/>
      <c r="EKA75" s="921"/>
      <c r="EKB75" s="921"/>
      <c r="EKC75" s="921"/>
      <c r="EKD75" s="921"/>
      <c r="EKE75" s="921"/>
      <c r="EKF75" s="921"/>
      <c r="EKG75" s="921"/>
      <c r="EKH75" s="921"/>
      <c r="EKI75" s="921"/>
      <c r="EKJ75" s="921"/>
      <c r="EKK75" s="921"/>
      <c r="EKL75" s="921"/>
      <c r="EKM75" s="921"/>
      <c r="EKN75" s="921"/>
      <c r="EKO75" s="921"/>
      <c r="EKP75" s="921"/>
      <c r="EKQ75" s="921"/>
      <c r="EKR75" s="921"/>
      <c r="EKS75" s="921"/>
      <c r="EKT75" s="921"/>
      <c r="EKU75" s="921"/>
      <c r="EKV75" s="921"/>
      <c r="EKW75" s="921"/>
      <c r="EKX75" s="921"/>
      <c r="EKY75" s="921"/>
      <c r="EKZ75" s="921"/>
      <c r="ELA75" s="921"/>
      <c r="ELB75" s="921"/>
      <c r="ELC75" s="921"/>
      <c r="ELD75" s="921"/>
      <c r="ELE75" s="921"/>
      <c r="ELF75" s="921"/>
      <c r="ELG75" s="921"/>
      <c r="ELH75" s="921"/>
      <c r="ELI75" s="921"/>
      <c r="ELJ75" s="921"/>
      <c r="ELK75" s="921"/>
      <c r="ELL75" s="921"/>
      <c r="ELM75" s="921"/>
      <c r="ELN75" s="921"/>
      <c r="ELO75" s="921"/>
      <c r="ELP75" s="921"/>
      <c r="ELQ75" s="921"/>
      <c r="ELR75" s="921"/>
      <c r="ELS75" s="921"/>
      <c r="ELT75" s="921"/>
      <c r="ELU75" s="921"/>
      <c r="ELV75" s="921"/>
      <c r="ELW75" s="921"/>
      <c r="ELX75" s="921"/>
      <c r="ELY75" s="921"/>
      <c r="ELZ75" s="921"/>
      <c r="EMA75" s="921"/>
      <c r="EMB75" s="921"/>
      <c r="EMC75" s="921"/>
      <c r="EMD75" s="921"/>
      <c r="EME75" s="921"/>
      <c r="EMF75" s="921"/>
      <c r="EMG75" s="921"/>
      <c r="EMH75" s="921"/>
      <c r="EMI75" s="921"/>
      <c r="EMJ75" s="921"/>
      <c r="EMK75" s="921"/>
      <c r="EML75" s="921"/>
      <c r="EMM75" s="921"/>
      <c r="EMN75" s="921"/>
      <c r="EMO75" s="921"/>
      <c r="EMP75" s="921"/>
      <c r="EMQ75" s="921"/>
      <c r="EMR75" s="921"/>
      <c r="EMS75" s="921"/>
      <c r="EMT75" s="921"/>
      <c r="EMU75" s="921"/>
      <c r="EMV75" s="921"/>
      <c r="EMW75" s="921"/>
      <c r="EMX75" s="921"/>
      <c r="EMY75" s="921"/>
      <c r="EMZ75" s="921"/>
      <c r="ENA75" s="921"/>
      <c r="ENB75" s="921"/>
      <c r="ENC75" s="921"/>
      <c r="END75" s="921"/>
      <c r="ENE75" s="921"/>
      <c r="ENF75" s="921"/>
      <c r="ENG75" s="921"/>
      <c r="ENH75" s="921"/>
      <c r="ENI75" s="921"/>
      <c r="ENJ75" s="921"/>
      <c r="ENK75" s="921"/>
      <c r="ENL75" s="921"/>
      <c r="ENM75" s="921"/>
      <c r="ENN75" s="921"/>
      <c r="ENO75" s="921"/>
      <c r="ENP75" s="921"/>
      <c r="ENQ75" s="921"/>
      <c r="ENR75" s="921"/>
      <c r="ENS75" s="921"/>
      <c r="ENT75" s="921"/>
      <c r="ENU75" s="921"/>
      <c r="ENV75" s="921"/>
      <c r="ENW75" s="921"/>
      <c r="ENX75" s="921"/>
      <c r="ENY75" s="921"/>
      <c r="ENZ75" s="921"/>
      <c r="EOA75" s="921"/>
      <c r="EOB75" s="921"/>
      <c r="EOC75" s="921"/>
      <c r="EOD75" s="921"/>
      <c r="EOE75" s="921"/>
      <c r="EOF75" s="921"/>
      <c r="EOG75" s="921"/>
      <c r="EOH75" s="921"/>
      <c r="EOI75" s="921"/>
      <c r="EOJ75" s="921"/>
      <c r="EOK75" s="921"/>
      <c r="EOL75" s="921"/>
      <c r="EOM75" s="921"/>
      <c r="EON75" s="921"/>
      <c r="EOO75" s="921"/>
      <c r="EOP75" s="921"/>
      <c r="EOQ75" s="921"/>
      <c r="EOR75" s="921"/>
      <c r="EOS75" s="921"/>
      <c r="EOT75" s="921"/>
      <c r="EOU75" s="921"/>
      <c r="EOV75" s="921"/>
      <c r="EOW75" s="921"/>
      <c r="EOX75" s="921"/>
      <c r="EOY75" s="921"/>
      <c r="EOZ75" s="921"/>
      <c r="EPA75" s="921"/>
      <c r="EPB75" s="921"/>
      <c r="EPC75" s="921"/>
      <c r="EPD75" s="921"/>
      <c r="EPE75" s="921"/>
      <c r="EPF75" s="921"/>
      <c r="EPG75" s="921"/>
      <c r="EPH75" s="921"/>
      <c r="EPI75" s="921"/>
      <c r="EPJ75" s="921"/>
      <c r="EPK75" s="921"/>
      <c r="EPL75" s="921"/>
      <c r="EPM75" s="921"/>
      <c r="EPN75" s="921"/>
      <c r="EPO75" s="921"/>
      <c r="EPP75" s="921"/>
      <c r="EPQ75" s="921"/>
      <c r="EPR75" s="921"/>
      <c r="EPS75" s="921"/>
      <c r="EPT75" s="921"/>
      <c r="EPU75" s="921"/>
      <c r="EPV75" s="921"/>
      <c r="EPW75" s="921"/>
      <c r="EPX75" s="921"/>
      <c r="EPY75" s="921"/>
      <c r="EPZ75" s="921"/>
      <c r="EQA75" s="921"/>
      <c r="EQB75" s="921"/>
      <c r="EQC75" s="921"/>
      <c r="EQD75" s="921"/>
      <c r="EQE75" s="921"/>
      <c r="EQF75" s="921"/>
      <c r="EQG75" s="921"/>
      <c r="EQH75" s="921"/>
      <c r="EQI75" s="921"/>
      <c r="EQJ75" s="921"/>
      <c r="EQK75" s="921"/>
      <c r="EQL75" s="921"/>
      <c r="EQM75" s="921"/>
      <c r="EQN75" s="921"/>
      <c r="EQO75" s="921"/>
      <c r="EQP75" s="921"/>
      <c r="EQQ75" s="921"/>
      <c r="EQR75" s="921"/>
      <c r="EQS75" s="921"/>
      <c r="EQT75" s="921"/>
      <c r="EQU75" s="921"/>
      <c r="EQV75" s="921"/>
      <c r="EQW75" s="921"/>
      <c r="EQX75" s="921"/>
      <c r="EQY75" s="921"/>
      <c r="EQZ75" s="921"/>
      <c r="ERA75" s="921"/>
      <c r="ERB75" s="921"/>
      <c r="ERC75" s="921"/>
      <c r="ERD75" s="921"/>
      <c r="ERE75" s="921"/>
      <c r="ERF75" s="921"/>
      <c r="ERG75" s="921"/>
      <c r="ERH75" s="921"/>
      <c r="ERI75" s="921"/>
      <c r="ERJ75" s="921"/>
      <c r="ERK75" s="921"/>
      <c r="ERL75" s="921"/>
      <c r="ERM75" s="921"/>
      <c r="ERN75" s="921"/>
      <c r="ERO75" s="921"/>
      <c r="ERP75" s="921"/>
      <c r="ERQ75" s="921"/>
      <c r="ERR75" s="921"/>
      <c r="ERS75" s="921"/>
      <c r="ERT75" s="921"/>
      <c r="ERU75" s="921"/>
      <c r="ERV75" s="921"/>
      <c r="ERW75" s="921"/>
      <c r="ERX75" s="921"/>
      <c r="ERY75" s="921"/>
      <c r="ERZ75" s="921"/>
      <c r="ESA75" s="921"/>
      <c r="ESB75" s="921"/>
      <c r="ESC75" s="921"/>
      <c r="ESD75" s="921"/>
      <c r="ESE75" s="921"/>
      <c r="ESF75" s="921"/>
      <c r="ESG75" s="921"/>
      <c r="ESH75" s="921"/>
      <c r="ESI75" s="921"/>
      <c r="ESJ75" s="921"/>
      <c r="ESK75" s="921"/>
      <c r="ESL75" s="921"/>
      <c r="ESM75" s="921"/>
      <c r="ESN75" s="921"/>
      <c r="ESO75" s="921"/>
      <c r="ESP75" s="921"/>
      <c r="ESQ75" s="921"/>
      <c r="ESR75" s="921"/>
      <c r="ESS75" s="921"/>
      <c r="EST75" s="921"/>
      <c r="ESU75" s="921"/>
      <c r="ESV75" s="921"/>
      <c r="ESW75" s="921"/>
      <c r="ESX75" s="921"/>
      <c r="ESY75" s="921"/>
      <c r="ESZ75" s="921"/>
      <c r="ETA75" s="921"/>
      <c r="ETB75" s="921"/>
      <c r="ETC75" s="921"/>
      <c r="ETD75" s="921"/>
      <c r="ETE75" s="921"/>
      <c r="ETF75" s="921"/>
      <c r="ETG75" s="921"/>
      <c r="ETH75" s="921"/>
      <c r="ETI75" s="921"/>
      <c r="ETJ75" s="921"/>
      <c r="ETK75" s="921"/>
      <c r="ETL75" s="921"/>
      <c r="ETM75" s="921"/>
      <c r="ETN75" s="921"/>
      <c r="ETO75" s="921"/>
      <c r="ETP75" s="921"/>
      <c r="ETQ75" s="921"/>
      <c r="ETR75" s="921"/>
      <c r="ETS75" s="921"/>
      <c r="ETT75" s="921"/>
      <c r="ETU75" s="921"/>
      <c r="ETV75" s="921"/>
      <c r="ETW75" s="921"/>
      <c r="ETX75" s="921"/>
      <c r="ETY75" s="921"/>
      <c r="ETZ75" s="921"/>
      <c r="EUA75" s="921"/>
      <c r="EUB75" s="921"/>
      <c r="EUC75" s="921"/>
      <c r="EUD75" s="921"/>
      <c r="EUE75" s="921"/>
      <c r="EUF75" s="921"/>
      <c r="EUG75" s="921"/>
      <c r="EUH75" s="921"/>
      <c r="EUI75" s="921"/>
      <c r="EUJ75" s="921"/>
      <c r="EUK75" s="921"/>
      <c r="EUL75" s="921"/>
      <c r="EUM75" s="921"/>
      <c r="EUN75" s="921"/>
      <c r="EUO75" s="921"/>
      <c r="EUP75" s="921"/>
      <c r="EUQ75" s="921"/>
      <c r="EUR75" s="921"/>
      <c r="EUS75" s="921"/>
      <c r="EUT75" s="921"/>
      <c r="EUU75" s="921"/>
      <c r="EUV75" s="921"/>
      <c r="EUW75" s="921"/>
      <c r="EUX75" s="921"/>
      <c r="EUY75" s="921"/>
      <c r="EUZ75" s="921"/>
      <c r="EVA75" s="921"/>
      <c r="EVB75" s="921"/>
      <c r="EVC75" s="921"/>
      <c r="EVD75" s="921"/>
      <c r="EVE75" s="921"/>
      <c r="EVF75" s="921"/>
      <c r="EVG75" s="921"/>
      <c r="EVH75" s="921"/>
      <c r="EVI75" s="921"/>
      <c r="EVJ75" s="921"/>
      <c r="EVK75" s="921"/>
      <c r="EVL75" s="921"/>
      <c r="EVM75" s="921"/>
      <c r="EVN75" s="921"/>
      <c r="EVO75" s="921"/>
      <c r="EVP75" s="921"/>
      <c r="EVQ75" s="921"/>
      <c r="EVR75" s="921"/>
      <c r="EVS75" s="921"/>
      <c r="EVT75" s="921"/>
      <c r="EVU75" s="921"/>
      <c r="EVV75" s="921"/>
      <c r="EVW75" s="921"/>
      <c r="EVX75" s="921"/>
      <c r="EVY75" s="921"/>
      <c r="EVZ75" s="921"/>
      <c r="EWA75" s="921"/>
      <c r="EWB75" s="921"/>
      <c r="EWC75" s="921"/>
      <c r="EWD75" s="921"/>
      <c r="EWE75" s="921"/>
      <c r="EWF75" s="921"/>
      <c r="EWG75" s="921"/>
      <c r="EWH75" s="921"/>
      <c r="EWI75" s="921"/>
      <c r="EWJ75" s="921"/>
      <c r="EWK75" s="921"/>
      <c r="EWL75" s="921"/>
      <c r="EWM75" s="921"/>
      <c r="EWN75" s="921"/>
      <c r="EWO75" s="921"/>
      <c r="EWP75" s="921"/>
      <c r="EWQ75" s="921"/>
      <c r="EWR75" s="921"/>
      <c r="EWS75" s="921"/>
      <c r="EWT75" s="921"/>
      <c r="EWU75" s="921"/>
      <c r="EWV75" s="921"/>
      <c r="EWW75" s="921"/>
      <c r="EWX75" s="921"/>
      <c r="EWY75" s="921"/>
      <c r="EWZ75" s="921"/>
      <c r="EXA75" s="921"/>
      <c r="EXB75" s="921"/>
      <c r="EXC75" s="921"/>
      <c r="EXD75" s="921"/>
      <c r="EXE75" s="921"/>
      <c r="EXF75" s="921"/>
      <c r="EXG75" s="921"/>
      <c r="EXH75" s="921"/>
      <c r="EXI75" s="921"/>
      <c r="EXJ75" s="921"/>
      <c r="EXK75" s="921"/>
      <c r="EXL75" s="921"/>
      <c r="EXM75" s="921"/>
      <c r="EXN75" s="921"/>
      <c r="EXO75" s="921"/>
      <c r="EXP75" s="921"/>
      <c r="EXQ75" s="921"/>
      <c r="EXR75" s="921"/>
      <c r="EXS75" s="921"/>
      <c r="EXT75" s="921"/>
      <c r="EXU75" s="921"/>
      <c r="EXV75" s="921"/>
      <c r="EXW75" s="921"/>
      <c r="EXX75" s="921"/>
      <c r="EXY75" s="921"/>
      <c r="EXZ75" s="921"/>
      <c r="EYA75" s="921"/>
      <c r="EYB75" s="921"/>
      <c r="EYC75" s="921"/>
      <c r="EYD75" s="921"/>
      <c r="EYE75" s="921"/>
      <c r="EYF75" s="921"/>
      <c r="EYG75" s="921"/>
      <c r="EYH75" s="921"/>
      <c r="EYI75" s="921"/>
      <c r="EYJ75" s="921"/>
      <c r="EYK75" s="921"/>
      <c r="EYL75" s="921"/>
      <c r="EYM75" s="921"/>
      <c r="EYN75" s="921"/>
      <c r="EYO75" s="921"/>
      <c r="EYP75" s="921"/>
      <c r="EYQ75" s="921"/>
      <c r="EYR75" s="921"/>
      <c r="EYS75" s="921"/>
      <c r="EYT75" s="921"/>
      <c r="EYU75" s="921"/>
      <c r="EYV75" s="921"/>
      <c r="EYW75" s="921"/>
      <c r="EYX75" s="921"/>
      <c r="EYY75" s="921"/>
      <c r="EYZ75" s="921"/>
      <c r="EZA75" s="921"/>
      <c r="EZB75" s="921"/>
      <c r="EZC75" s="921"/>
      <c r="EZD75" s="921"/>
      <c r="EZE75" s="921"/>
      <c r="EZF75" s="921"/>
      <c r="EZG75" s="921"/>
      <c r="EZH75" s="921"/>
      <c r="EZI75" s="921"/>
      <c r="EZJ75" s="921"/>
      <c r="EZK75" s="921"/>
      <c r="EZL75" s="921"/>
      <c r="EZM75" s="921"/>
      <c r="EZN75" s="921"/>
      <c r="EZO75" s="921"/>
      <c r="EZP75" s="921"/>
      <c r="EZQ75" s="921"/>
      <c r="EZR75" s="921"/>
      <c r="EZS75" s="921"/>
      <c r="EZT75" s="921"/>
      <c r="EZU75" s="921"/>
      <c r="EZV75" s="921"/>
      <c r="EZW75" s="921"/>
      <c r="EZX75" s="921"/>
      <c r="EZY75" s="921"/>
      <c r="EZZ75" s="921"/>
      <c r="FAA75" s="921"/>
      <c r="FAB75" s="921"/>
      <c r="FAC75" s="921"/>
      <c r="FAD75" s="921"/>
      <c r="FAE75" s="921"/>
      <c r="FAF75" s="921"/>
      <c r="FAG75" s="921"/>
      <c r="FAH75" s="921"/>
      <c r="FAI75" s="921"/>
      <c r="FAJ75" s="921"/>
      <c r="FAK75" s="921"/>
      <c r="FAL75" s="921"/>
      <c r="FAM75" s="921"/>
      <c r="FAN75" s="921"/>
      <c r="FAO75" s="921"/>
      <c r="FAP75" s="921"/>
      <c r="FAQ75" s="921"/>
      <c r="FAR75" s="921"/>
      <c r="FAS75" s="921"/>
      <c r="FAT75" s="921"/>
      <c r="FAU75" s="921"/>
      <c r="FAV75" s="921"/>
      <c r="FAW75" s="921"/>
      <c r="FAX75" s="921"/>
      <c r="FAY75" s="921"/>
      <c r="FAZ75" s="921"/>
      <c r="FBA75" s="921"/>
      <c r="FBB75" s="921"/>
      <c r="FBC75" s="921"/>
      <c r="FBD75" s="921"/>
      <c r="FBE75" s="921"/>
      <c r="FBF75" s="921"/>
      <c r="FBG75" s="921"/>
      <c r="FBH75" s="921"/>
      <c r="FBI75" s="921"/>
      <c r="FBJ75" s="921"/>
      <c r="FBK75" s="921"/>
      <c r="FBL75" s="921"/>
      <c r="FBM75" s="921"/>
      <c r="FBN75" s="921"/>
      <c r="FBO75" s="921"/>
      <c r="FBP75" s="921"/>
      <c r="FBQ75" s="921"/>
      <c r="FBR75" s="921"/>
      <c r="FBS75" s="921"/>
      <c r="FBT75" s="921"/>
      <c r="FBU75" s="921"/>
      <c r="FBV75" s="921"/>
      <c r="FBW75" s="921"/>
      <c r="FBX75" s="921"/>
      <c r="FBY75" s="921"/>
      <c r="FBZ75" s="921"/>
      <c r="FCA75" s="921"/>
      <c r="FCB75" s="921"/>
      <c r="FCC75" s="921"/>
      <c r="FCD75" s="921"/>
      <c r="FCE75" s="921"/>
      <c r="FCF75" s="921"/>
      <c r="FCG75" s="921"/>
      <c r="FCH75" s="921"/>
      <c r="FCI75" s="921"/>
      <c r="FCJ75" s="921"/>
      <c r="FCK75" s="921"/>
      <c r="FCL75" s="921"/>
      <c r="FCM75" s="921"/>
      <c r="FCN75" s="921"/>
      <c r="FCO75" s="921"/>
      <c r="FCP75" s="921"/>
      <c r="FCQ75" s="921"/>
      <c r="FCR75" s="921"/>
      <c r="FCS75" s="921"/>
      <c r="FCT75" s="921"/>
      <c r="FCU75" s="921"/>
      <c r="FCV75" s="921"/>
      <c r="FCW75" s="921"/>
      <c r="FCX75" s="921"/>
      <c r="FCY75" s="921"/>
      <c r="FCZ75" s="921"/>
      <c r="FDA75" s="921"/>
      <c r="FDB75" s="921"/>
      <c r="FDC75" s="921"/>
      <c r="FDD75" s="921"/>
      <c r="FDE75" s="921"/>
      <c r="FDF75" s="921"/>
      <c r="FDG75" s="921"/>
      <c r="FDH75" s="921"/>
      <c r="FDI75" s="921"/>
      <c r="FDJ75" s="921"/>
      <c r="FDK75" s="921"/>
      <c r="FDL75" s="921"/>
      <c r="FDM75" s="921"/>
      <c r="FDN75" s="921"/>
      <c r="FDO75" s="921"/>
      <c r="FDP75" s="921"/>
      <c r="FDQ75" s="921"/>
      <c r="FDR75" s="921"/>
      <c r="FDS75" s="921"/>
      <c r="FDT75" s="921"/>
      <c r="FDU75" s="921"/>
      <c r="FDV75" s="921"/>
      <c r="FDW75" s="921"/>
      <c r="FDX75" s="921"/>
      <c r="FDY75" s="921"/>
      <c r="FDZ75" s="921"/>
      <c r="FEA75" s="921"/>
      <c r="FEB75" s="921"/>
      <c r="FEC75" s="921"/>
      <c r="FED75" s="921"/>
      <c r="FEE75" s="921"/>
      <c r="FEF75" s="921"/>
      <c r="FEG75" s="921"/>
      <c r="FEH75" s="921"/>
      <c r="FEI75" s="921"/>
      <c r="FEJ75" s="921"/>
      <c r="FEK75" s="921"/>
      <c r="FEL75" s="921"/>
      <c r="FEM75" s="921"/>
      <c r="FEN75" s="921"/>
      <c r="FEO75" s="921"/>
      <c r="FEP75" s="921"/>
      <c r="FEQ75" s="921"/>
      <c r="FER75" s="921"/>
      <c r="FES75" s="921"/>
      <c r="FET75" s="921"/>
      <c r="FEU75" s="921"/>
      <c r="FEV75" s="921"/>
      <c r="FEW75" s="921"/>
      <c r="FEX75" s="921"/>
      <c r="FEY75" s="921"/>
      <c r="FEZ75" s="921"/>
      <c r="FFA75" s="921"/>
      <c r="FFB75" s="921"/>
      <c r="FFC75" s="921"/>
      <c r="FFD75" s="921"/>
      <c r="FFE75" s="921"/>
      <c r="FFF75" s="921"/>
      <c r="FFG75" s="921"/>
      <c r="FFH75" s="921"/>
      <c r="FFI75" s="921"/>
      <c r="FFJ75" s="921"/>
      <c r="FFK75" s="921"/>
      <c r="FFL75" s="921"/>
      <c r="FFM75" s="921"/>
      <c r="FFN75" s="921"/>
      <c r="FFO75" s="921"/>
      <c r="FFP75" s="921"/>
      <c r="FFQ75" s="921"/>
      <c r="FFR75" s="921"/>
      <c r="FFS75" s="921"/>
      <c r="FFT75" s="921"/>
      <c r="FFU75" s="921"/>
      <c r="FFV75" s="921"/>
      <c r="FFW75" s="921"/>
      <c r="FFX75" s="921"/>
      <c r="FFY75" s="921"/>
      <c r="FFZ75" s="921"/>
      <c r="FGA75" s="921"/>
      <c r="FGB75" s="921"/>
      <c r="FGC75" s="921"/>
      <c r="FGD75" s="921"/>
      <c r="FGE75" s="921"/>
      <c r="FGF75" s="921"/>
      <c r="FGG75" s="921"/>
      <c r="FGH75" s="921"/>
      <c r="FGI75" s="921"/>
      <c r="FGJ75" s="921"/>
      <c r="FGK75" s="921"/>
      <c r="FGL75" s="921"/>
      <c r="FGM75" s="921"/>
      <c r="FGN75" s="921"/>
      <c r="FGO75" s="921"/>
      <c r="FGP75" s="921"/>
      <c r="FGQ75" s="921"/>
      <c r="FGR75" s="921"/>
      <c r="FGS75" s="921"/>
      <c r="FGT75" s="921"/>
      <c r="FGU75" s="921"/>
      <c r="FGV75" s="921"/>
      <c r="FGW75" s="921"/>
      <c r="FGX75" s="921"/>
      <c r="FGY75" s="921"/>
      <c r="FGZ75" s="921"/>
      <c r="FHA75" s="921"/>
      <c r="FHB75" s="921"/>
      <c r="FHC75" s="921"/>
      <c r="FHD75" s="921"/>
      <c r="FHE75" s="921"/>
      <c r="FHF75" s="921"/>
      <c r="FHG75" s="921"/>
      <c r="FHH75" s="921"/>
      <c r="FHI75" s="921"/>
      <c r="FHJ75" s="921"/>
      <c r="FHK75" s="921"/>
      <c r="FHL75" s="921"/>
      <c r="FHM75" s="921"/>
      <c r="FHN75" s="921"/>
      <c r="FHO75" s="921"/>
      <c r="FHP75" s="921"/>
      <c r="FHQ75" s="921"/>
      <c r="FHR75" s="921"/>
      <c r="FHS75" s="921"/>
      <c r="FHT75" s="921"/>
      <c r="FHU75" s="921"/>
      <c r="FHV75" s="921"/>
      <c r="FHW75" s="921"/>
      <c r="FHX75" s="921"/>
      <c r="FHY75" s="921"/>
      <c r="FHZ75" s="921"/>
      <c r="FIA75" s="921"/>
      <c r="FIB75" s="921"/>
      <c r="FIC75" s="921"/>
      <c r="FID75" s="921"/>
      <c r="FIE75" s="921"/>
      <c r="FIF75" s="921"/>
      <c r="FIG75" s="921"/>
      <c r="FIH75" s="921"/>
      <c r="FII75" s="921"/>
      <c r="FIJ75" s="921"/>
      <c r="FIK75" s="921"/>
      <c r="FIL75" s="921"/>
      <c r="FIM75" s="921"/>
      <c r="FIN75" s="921"/>
      <c r="FIO75" s="921"/>
      <c r="FIP75" s="921"/>
      <c r="FIQ75" s="921"/>
      <c r="FIR75" s="921"/>
      <c r="FIS75" s="921"/>
      <c r="FIT75" s="921"/>
      <c r="FIU75" s="921"/>
      <c r="FIV75" s="921"/>
      <c r="FIW75" s="921"/>
      <c r="FIX75" s="921"/>
      <c r="FIY75" s="921"/>
      <c r="FIZ75" s="921"/>
      <c r="FJA75" s="921"/>
      <c r="FJB75" s="921"/>
      <c r="FJC75" s="921"/>
      <c r="FJD75" s="921"/>
      <c r="FJE75" s="921"/>
      <c r="FJF75" s="921"/>
      <c r="FJG75" s="921"/>
      <c r="FJH75" s="921"/>
      <c r="FJI75" s="921"/>
      <c r="FJJ75" s="921"/>
      <c r="FJK75" s="921"/>
      <c r="FJL75" s="921"/>
      <c r="FJM75" s="921"/>
      <c r="FJN75" s="921"/>
      <c r="FJO75" s="921"/>
      <c r="FJP75" s="921"/>
      <c r="FJQ75" s="921"/>
      <c r="FJR75" s="921"/>
      <c r="FJS75" s="921"/>
      <c r="FJT75" s="921"/>
      <c r="FJU75" s="921"/>
      <c r="FJV75" s="921"/>
      <c r="FJW75" s="921"/>
      <c r="FJX75" s="921"/>
      <c r="FJY75" s="921"/>
      <c r="FJZ75" s="921"/>
      <c r="FKA75" s="921"/>
      <c r="FKB75" s="921"/>
      <c r="FKC75" s="921"/>
      <c r="FKD75" s="921"/>
      <c r="FKE75" s="921"/>
      <c r="FKF75" s="921"/>
      <c r="FKG75" s="921"/>
      <c r="FKH75" s="921"/>
      <c r="FKI75" s="921"/>
      <c r="FKJ75" s="921"/>
      <c r="FKK75" s="921"/>
      <c r="FKL75" s="921"/>
      <c r="FKM75" s="921"/>
      <c r="FKN75" s="921"/>
      <c r="FKO75" s="921"/>
      <c r="FKP75" s="921"/>
      <c r="FKQ75" s="921"/>
      <c r="FKR75" s="921"/>
      <c r="FKS75" s="921"/>
      <c r="FKT75" s="921"/>
      <c r="FKU75" s="921"/>
      <c r="FKV75" s="921"/>
      <c r="FKW75" s="921"/>
      <c r="FKX75" s="921"/>
      <c r="FKY75" s="921"/>
      <c r="FKZ75" s="921"/>
      <c r="FLA75" s="921"/>
      <c r="FLB75" s="921"/>
      <c r="FLC75" s="921"/>
      <c r="FLD75" s="921"/>
      <c r="FLE75" s="921"/>
      <c r="FLF75" s="921"/>
      <c r="FLG75" s="921"/>
      <c r="FLH75" s="921"/>
      <c r="FLI75" s="921"/>
      <c r="FLJ75" s="921"/>
      <c r="FLK75" s="921"/>
      <c r="FLL75" s="921"/>
      <c r="FLM75" s="921"/>
      <c r="FLN75" s="921"/>
      <c r="FLO75" s="921"/>
      <c r="FLP75" s="921"/>
      <c r="FLQ75" s="921"/>
      <c r="FLR75" s="921"/>
      <c r="FLS75" s="921"/>
      <c r="FLT75" s="921"/>
      <c r="FLU75" s="921"/>
      <c r="FLV75" s="921"/>
      <c r="FLW75" s="921"/>
      <c r="FLX75" s="921"/>
      <c r="FLY75" s="921"/>
      <c r="FLZ75" s="921"/>
      <c r="FMA75" s="921"/>
      <c r="FMB75" s="921"/>
      <c r="FMC75" s="921"/>
      <c r="FMD75" s="921"/>
      <c r="FME75" s="921"/>
      <c r="FMF75" s="921"/>
      <c r="FMG75" s="921"/>
      <c r="FMH75" s="921"/>
      <c r="FMI75" s="921"/>
      <c r="FMJ75" s="921"/>
      <c r="FMK75" s="921"/>
      <c r="FML75" s="921"/>
      <c r="FMM75" s="921"/>
      <c r="FMN75" s="921"/>
      <c r="FMO75" s="921"/>
      <c r="FMP75" s="921"/>
      <c r="FMQ75" s="921"/>
      <c r="FMR75" s="921"/>
      <c r="FMS75" s="921"/>
      <c r="FMT75" s="921"/>
      <c r="FMU75" s="921"/>
      <c r="FMV75" s="921"/>
      <c r="FMW75" s="921"/>
      <c r="FMX75" s="921"/>
      <c r="FMY75" s="921"/>
      <c r="FMZ75" s="921"/>
      <c r="FNA75" s="921"/>
      <c r="FNB75" s="921"/>
      <c r="FNC75" s="921"/>
      <c r="FND75" s="921"/>
      <c r="FNE75" s="921"/>
      <c r="FNF75" s="921"/>
      <c r="FNG75" s="921"/>
      <c r="FNH75" s="921"/>
      <c r="FNI75" s="921"/>
      <c r="FNJ75" s="921"/>
      <c r="FNK75" s="921"/>
      <c r="FNL75" s="921"/>
      <c r="FNM75" s="921"/>
      <c r="FNN75" s="921"/>
      <c r="FNO75" s="921"/>
      <c r="FNP75" s="921"/>
      <c r="FNQ75" s="921"/>
      <c r="FNR75" s="921"/>
      <c r="FNS75" s="921"/>
      <c r="FNT75" s="921"/>
      <c r="FNU75" s="921"/>
      <c r="FNV75" s="921"/>
      <c r="FNW75" s="921"/>
      <c r="FNX75" s="921"/>
      <c r="FNY75" s="921"/>
      <c r="FNZ75" s="921"/>
      <c r="FOA75" s="921"/>
      <c r="FOB75" s="921"/>
      <c r="FOC75" s="921"/>
      <c r="FOD75" s="921"/>
      <c r="FOE75" s="921"/>
      <c r="FOF75" s="921"/>
      <c r="FOG75" s="921"/>
      <c r="FOH75" s="921"/>
      <c r="FOI75" s="921"/>
      <c r="FOJ75" s="921"/>
      <c r="FOK75" s="921"/>
      <c r="FOL75" s="921"/>
      <c r="FOM75" s="921"/>
      <c r="FON75" s="921"/>
      <c r="FOO75" s="921"/>
      <c r="FOP75" s="921"/>
      <c r="FOQ75" s="921"/>
      <c r="FOR75" s="921"/>
      <c r="FOS75" s="921"/>
      <c r="FOT75" s="921"/>
      <c r="FOU75" s="921"/>
      <c r="FOV75" s="921"/>
      <c r="FOW75" s="921"/>
      <c r="FOX75" s="921"/>
      <c r="FOY75" s="921"/>
      <c r="FOZ75" s="921"/>
      <c r="FPA75" s="921"/>
      <c r="FPB75" s="921"/>
      <c r="FPC75" s="921"/>
      <c r="FPD75" s="921"/>
      <c r="FPE75" s="921"/>
      <c r="FPF75" s="921"/>
      <c r="FPG75" s="921"/>
      <c r="FPH75" s="921"/>
      <c r="FPI75" s="921"/>
      <c r="FPJ75" s="921"/>
      <c r="FPK75" s="921"/>
      <c r="FPL75" s="921"/>
      <c r="FPM75" s="921"/>
      <c r="FPN75" s="921"/>
      <c r="FPO75" s="921"/>
      <c r="FPP75" s="921"/>
      <c r="FPQ75" s="921"/>
      <c r="FPR75" s="921"/>
      <c r="FPS75" s="921"/>
      <c r="FPT75" s="921"/>
      <c r="FPU75" s="921"/>
      <c r="FPV75" s="921"/>
      <c r="FPW75" s="921"/>
      <c r="FPX75" s="921"/>
      <c r="FPY75" s="921"/>
      <c r="FPZ75" s="921"/>
      <c r="FQA75" s="921"/>
      <c r="FQB75" s="921"/>
      <c r="FQC75" s="921"/>
      <c r="FQD75" s="921"/>
      <c r="FQE75" s="921"/>
      <c r="FQF75" s="921"/>
      <c r="FQG75" s="921"/>
      <c r="FQH75" s="921"/>
      <c r="FQI75" s="921"/>
      <c r="FQJ75" s="921"/>
      <c r="FQK75" s="921"/>
      <c r="FQL75" s="921"/>
      <c r="FQM75" s="921"/>
      <c r="FQN75" s="921"/>
      <c r="FQO75" s="921"/>
      <c r="FQP75" s="921"/>
      <c r="FQQ75" s="921"/>
      <c r="FQR75" s="921"/>
      <c r="FQS75" s="921"/>
      <c r="FQT75" s="921"/>
      <c r="FQU75" s="921"/>
      <c r="FQV75" s="921"/>
      <c r="FQW75" s="921"/>
      <c r="FQX75" s="921"/>
      <c r="FQY75" s="921"/>
      <c r="FQZ75" s="921"/>
      <c r="FRA75" s="921"/>
      <c r="FRB75" s="921"/>
      <c r="FRC75" s="921"/>
      <c r="FRD75" s="921"/>
      <c r="FRE75" s="921"/>
      <c r="FRF75" s="921"/>
      <c r="FRG75" s="921"/>
      <c r="FRH75" s="921"/>
      <c r="FRI75" s="921"/>
      <c r="FRJ75" s="921"/>
      <c r="FRK75" s="921"/>
      <c r="FRL75" s="921"/>
      <c r="FRM75" s="921"/>
      <c r="FRN75" s="921"/>
      <c r="FRO75" s="921"/>
      <c r="FRP75" s="921"/>
      <c r="FRQ75" s="921"/>
      <c r="FRR75" s="921"/>
      <c r="FRS75" s="921"/>
      <c r="FRT75" s="921"/>
      <c r="FRU75" s="921"/>
      <c r="FRV75" s="921"/>
      <c r="FRW75" s="921"/>
      <c r="FRX75" s="921"/>
      <c r="FRY75" s="921"/>
      <c r="FRZ75" s="921"/>
      <c r="FSA75" s="921"/>
      <c r="FSB75" s="921"/>
      <c r="FSC75" s="921"/>
      <c r="FSD75" s="921"/>
      <c r="FSE75" s="921"/>
      <c r="FSF75" s="921"/>
      <c r="FSG75" s="921"/>
      <c r="FSH75" s="921"/>
      <c r="FSI75" s="921"/>
      <c r="FSJ75" s="921"/>
      <c r="FSK75" s="921"/>
      <c r="FSL75" s="921"/>
      <c r="FSM75" s="921"/>
      <c r="FSN75" s="921"/>
      <c r="FSO75" s="921"/>
      <c r="FSP75" s="921"/>
      <c r="FSQ75" s="921"/>
      <c r="FSR75" s="921"/>
      <c r="FSS75" s="921"/>
      <c r="FST75" s="921"/>
      <c r="FSU75" s="921"/>
      <c r="FSV75" s="921"/>
      <c r="FSW75" s="921"/>
      <c r="FSX75" s="921"/>
      <c r="FSY75" s="921"/>
      <c r="FSZ75" s="921"/>
      <c r="FTA75" s="921"/>
      <c r="FTB75" s="921"/>
      <c r="FTC75" s="921"/>
      <c r="FTD75" s="921"/>
      <c r="FTE75" s="921"/>
      <c r="FTF75" s="921"/>
      <c r="FTG75" s="921"/>
      <c r="FTH75" s="921"/>
      <c r="FTI75" s="921"/>
      <c r="FTJ75" s="921"/>
      <c r="FTK75" s="921"/>
      <c r="FTL75" s="921"/>
      <c r="FTM75" s="921"/>
      <c r="FTN75" s="921"/>
      <c r="FTO75" s="921"/>
      <c r="FTP75" s="921"/>
      <c r="FTQ75" s="921"/>
      <c r="FTR75" s="921"/>
      <c r="FTS75" s="921"/>
      <c r="FTT75" s="921"/>
      <c r="FTU75" s="921"/>
      <c r="FTV75" s="921"/>
      <c r="FTW75" s="921"/>
      <c r="FTX75" s="921"/>
      <c r="FTY75" s="921"/>
      <c r="FTZ75" s="921"/>
      <c r="FUA75" s="921"/>
      <c r="FUB75" s="921"/>
      <c r="FUC75" s="921"/>
      <c r="FUD75" s="921"/>
      <c r="FUE75" s="921"/>
      <c r="FUF75" s="921"/>
      <c r="FUG75" s="921"/>
      <c r="FUH75" s="921"/>
      <c r="FUI75" s="921"/>
      <c r="FUJ75" s="921"/>
      <c r="FUK75" s="921"/>
      <c r="FUL75" s="921"/>
      <c r="FUM75" s="921"/>
      <c r="FUN75" s="921"/>
      <c r="FUO75" s="921"/>
      <c r="FUP75" s="921"/>
      <c r="FUQ75" s="921"/>
      <c r="FUR75" s="921"/>
      <c r="FUS75" s="921"/>
      <c r="FUT75" s="921"/>
      <c r="FUU75" s="921"/>
      <c r="FUV75" s="921"/>
      <c r="FUW75" s="921"/>
      <c r="FUX75" s="921"/>
      <c r="FUY75" s="921"/>
      <c r="FUZ75" s="921"/>
      <c r="FVA75" s="921"/>
      <c r="FVB75" s="921"/>
      <c r="FVC75" s="921"/>
      <c r="FVD75" s="921"/>
      <c r="FVE75" s="921"/>
      <c r="FVF75" s="921"/>
      <c r="FVG75" s="921"/>
      <c r="FVH75" s="921"/>
      <c r="FVI75" s="921"/>
      <c r="FVJ75" s="921"/>
      <c r="FVK75" s="921"/>
      <c r="FVL75" s="921"/>
      <c r="FVM75" s="921"/>
      <c r="FVN75" s="921"/>
      <c r="FVO75" s="921"/>
      <c r="FVP75" s="921"/>
      <c r="FVQ75" s="921"/>
      <c r="FVR75" s="921"/>
      <c r="FVS75" s="921"/>
      <c r="FVT75" s="921"/>
      <c r="FVU75" s="921"/>
      <c r="FVV75" s="921"/>
      <c r="FVW75" s="921"/>
      <c r="FVX75" s="921"/>
      <c r="FVY75" s="921"/>
      <c r="FVZ75" s="921"/>
      <c r="FWA75" s="921"/>
      <c r="FWB75" s="921"/>
      <c r="FWC75" s="921"/>
      <c r="FWD75" s="921"/>
      <c r="FWE75" s="921"/>
      <c r="FWF75" s="921"/>
      <c r="FWG75" s="921"/>
      <c r="FWH75" s="921"/>
      <c r="FWI75" s="921"/>
      <c r="FWJ75" s="921"/>
      <c r="FWK75" s="921"/>
      <c r="FWL75" s="921"/>
      <c r="FWM75" s="921"/>
      <c r="FWN75" s="921"/>
      <c r="FWO75" s="921"/>
      <c r="FWP75" s="921"/>
      <c r="FWQ75" s="921"/>
      <c r="FWR75" s="921"/>
      <c r="FWS75" s="921"/>
      <c r="FWT75" s="921"/>
      <c r="FWU75" s="921"/>
      <c r="FWV75" s="921"/>
      <c r="FWW75" s="921"/>
      <c r="FWX75" s="921"/>
      <c r="FWY75" s="921"/>
      <c r="FWZ75" s="921"/>
      <c r="FXA75" s="921"/>
      <c r="FXB75" s="921"/>
      <c r="FXC75" s="921"/>
      <c r="FXD75" s="921"/>
      <c r="FXE75" s="921"/>
      <c r="FXF75" s="921"/>
      <c r="FXG75" s="921"/>
      <c r="FXH75" s="921"/>
      <c r="FXI75" s="921"/>
      <c r="FXJ75" s="921"/>
      <c r="FXK75" s="921"/>
      <c r="FXL75" s="921"/>
      <c r="FXM75" s="921"/>
      <c r="FXN75" s="921"/>
      <c r="FXO75" s="921"/>
      <c r="FXP75" s="921"/>
      <c r="FXQ75" s="921"/>
      <c r="FXR75" s="921"/>
      <c r="FXS75" s="921"/>
      <c r="FXT75" s="921"/>
      <c r="FXU75" s="921"/>
      <c r="FXV75" s="921"/>
      <c r="FXW75" s="921"/>
      <c r="FXX75" s="921"/>
      <c r="FXY75" s="921"/>
      <c r="FXZ75" s="921"/>
      <c r="FYA75" s="921"/>
      <c r="FYB75" s="921"/>
      <c r="FYC75" s="921"/>
      <c r="FYD75" s="921"/>
      <c r="FYE75" s="921"/>
      <c r="FYF75" s="921"/>
      <c r="FYG75" s="921"/>
      <c r="FYH75" s="921"/>
      <c r="FYI75" s="921"/>
      <c r="FYJ75" s="921"/>
      <c r="FYK75" s="921"/>
      <c r="FYL75" s="921"/>
      <c r="FYM75" s="921"/>
      <c r="FYN75" s="921"/>
      <c r="FYO75" s="921"/>
      <c r="FYP75" s="921"/>
      <c r="FYQ75" s="921"/>
      <c r="FYR75" s="921"/>
      <c r="FYS75" s="921"/>
      <c r="FYT75" s="921"/>
      <c r="FYU75" s="921"/>
      <c r="FYV75" s="921"/>
      <c r="FYW75" s="921"/>
      <c r="FYX75" s="921"/>
      <c r="FYY75" s="921"/>
      <c r="FYZ75" s="921"/>
      <c r="FZA75" s="921"/>
      <c r="FZB75" s="921"/>
      <c r="FZC75" s="921"/>
      <c r="FZD75" s="921"/>
      <c r="FZE75" s="921"/>
      <c r="FZF75" s="921"/>
      <c r="FZG75" s="921"/>
      <c r="FZH75" s="921"/>
      <c r="FZI75" s="921"/>
      <c r="FZJ75" s="921"/>
      <c r="FZK75" s="921"/>
      <c r="FZL75" s="921"/>
      <c r="FZM75" s="921"/>
      <c r="FZN75" s="921"/>
      <c r="FZO75" s="921"/>
      <c r="FZP75" s="921"/>
      <c r="FZQ75" s="921"/>
      <c r="FZR75" s="921"/>
      <c r="FZS75" s="921"/>
      <c r="FZT75" s="921"/>
      <c r="FZU75" s="921"/>
      <c r="FZV75" s="921"/>
      <c r="FZW75" s="921"/>
      <c r="FZX75" s="921"/>
      <c r="FZY75" s="921"/>
      <c r="FZZ75" s="921"/>
      <c r="GAA75" s="921"/>
      <c r="GAB75" s="921"/>
      <c r="GAC75" s="921"/>
      <c r="GAD75" s="921"/>
      <c r="GAE75" s="921"/>
      <c r="GAF75" s="921"/>
      <c r="GAG75" s="921"/>
      <c r="GAH75" s="921"/>
      <c r="GAI75" s="921"/>
      <c r="GAJ75" s="921"/>
      <c r="GAK75" s="921"/>
      <c r="GAL75" s="921"/>
      <c r="GAM75" s="921"/>
      <c r="GAN75" s="921"/>
      <c r="GAO75" s="921"/>
      <c r="GAP75" s="921"/>
      <c r="GAQ75" s="921"/>
      <c r="GAR75" s="921"/>
      <c r="GAS75" s="921"/>
      <c r="GAT75" s="921"/>
      <c r="GAU75" s="921"/>
      <c r="GAV75" s="921"/>
      <c r="GAW75" s="921"/>
      <c r="GAX75" s="921"/>
      <c r="GAY75" s="921"/>
      <c r="GAZ75" s="921"/>
      <c r="GBA75" s="921"/>
      <c r="GBB75" s="921"/>
      <c r="GBC75" s="921"/>
      <c r="GBD75" s="921"/>
      <c r="GBE75" s="921"/>
      <c r="GBF75" s="921"/>
      <c r="GBG75" s="921"/>
      <c r="GBH75" s="921"/>
      <c r="GBI75" s="921"/>
      <c r="GBJ75" s="921"/>
      <c r="GBK75" s="921"/>
      <c r="GBL75" s="921"/>
      <c r="GBM75" s="921"/>
      <c r="GBN75" s="921"/>
      <c r="GBO75" s="921"/>
      <c r="GBP75" s="921"/>
      <c r="GBQ75" s="921"/>
      <c r="GBR75" s="921"/>
      <c r="GBS75" s="921"/>
      <c r="GBT75" s="921"/>
      <c r="GBU75" s="921"/>
      <c r="GBV75" s="921"/>
      <c r="GBW75" s="921"/>
      <c r="GBX75" s="921"/>
      <c r="GBY75" s="921"/>
      <c r="GBZ75" s="921"/>
      <c r="GCA75" s="921"/>
      <c r="GCB75" s="921"/>
      <c r="GCC75" s="921"/>
      <c r="GCD75" s="921"/>
      <c r="GCE75" s="921"/>
      <c r="GCF75" s="921"/>
      <c r="GCG75" s="921"/>
      <c r="GCH75" s="921"/>
      <c r="GCI75" s="921"/>
      <c r="GCJ75" s="921"/>
      <c r="GCK75" s="921"/>
      <c r="GCL75" s="921"/>
      <c r="GCM75" s="921"/>
      <c r="GCN75" s="921"/>
      <c r="GCO75" s="921"/>
      <c r="GCP75" s="921"/>
      <c r="GCQ75" s="921"/>
      <c r="GCR75" s="921"/>
      <c r="GCS75" s="921"/>
      <c r="GCT75" s="921"/>
      <c r="GCU75" s="921"/>
      <c r="GCV75" s="921"/>
      <c r="GCW75" s="921"/>
      <c r="GCX75" s="921"/>
      <c r="GCY75" s="921"/>
      <c r="GCZ75" s="921"/>
      <c r="GDA75" s="921"/>
      <c r="GDB75" s="921"/>
      <c r="GDC75" s="921"/>
      <c r="GDD75" s="921"/>
      <c r="GDE75" s="921"/>
      <c r="GDF75" s="921"/>
      <c r="GDG75" s="921"/>
      <c r="GDH75" s="921"/>
      <c r="GDI75" s="921"/>
      <c r="GDJ75" s="921"/>
      <c r="GDK75" s="921"/>
      <c r="GDL75" s="921"/>
      <c r="GDM75" s="921"/>
      <c r="GDN75" s="921"/>
      <c r="GDO75" s="921"/>
      <c r="GDP75" s="921"/>
      <c r="GDQ75" s="921"/>
      <c r="GDR75" s="921"/>
      <c r="GDS75" s="921"/>
      <c r="GDT75" s="921"/>
      <c r="GDU75" s="921"/>
      <c r="GDV75" s="921"/>
      <c r="GDW75" s="921"/>
      <c r="GDX75" s="921"/>
      <c r="GDY75" s="921"/>
      <c r="GDZ75" s="921"/>
      <c r="GEA75" s="921"/>
      <c r="GEB75" s="921"/>
      <c r="GEC75" s="921"/>
      <c r="GED75" s="921"/>
      <c r="GEE75" s="921"/>
      <c r="GEF75" s="921"/>
      <c r="GEG75" s="921"/>
      <c r="GEH75" s="921"/>
      <c r="GEI75" s="921"/>
      <c r="GEJ75" s="921"/>
      <c r="GEK75" s="921"/>
      <c r="GEL75" s="921"/>
      <c r="GEM75" s="921"/>
      <c r="GEN75" s="921"/>
      <c r="GEO75" s="921"/>
      <c r="GEP75" s="921"/>
      <c r="GEQ75" s="921"/>
      <c r="GER75" s="921"/>
      <c r="GES75" s="921"/>
      <c r="GET75" s="921"/>
      <c r="GEU75" s="921"/>
      <c r="GEV75" s="921"/>
      <c r="GEW75" s="921"/>
      <c r="GEX75" s="921"/>
      <c r="GEY75" s="921"/>
      <c r="GEZ75" s="921"/>
      <c r="GFA75" s="921"/>
      <c r="GFB75" s="921"/>
      <c r="GFC75" s="921"/>
      <c r="GFD75" s="921"/>
      <c r="GFE75" s="921"/>
      <c r="GFF75" s="921"/>
      <c r="GFG75" s="921"/>
      <c r="GFH75" s="921"/>
      <c r="GFI75" s="921"/>
      <c r="GFJ75" s="921"/>
      <c r="GFK75" s="921"/>
      <c r="GFL75" s="921"/>
      <c r="GFM75" s="921"/>
      <c r="GFN75" s="921"/>
      <c r="GFO75" s="921"/>
      <c r="GFP75" s="921"/>
      <c r="GFQ75" s="921"/>
      <c r="GFR75" s="921"/>
      <c r="GFS75" s="921"/>
      <c r="GFT75" s="921"/>
      <c r="GFU75" s="921"/>
      <c r="GFV75" s="921"/>
      <c r="GFW75" s="921"/>
      <c r="GFX75" s="921"/>
      <c r="GFY75" s="921"/>
      <c r="GFZ75" s="921"/>
      <c r="GGA75" s="921"/>
      <c r="GGB75" s="921"/>
      <c r="GGC75" s="921"/>
      <c r="GGD75" s="921"/>
      <c r="GGE75" s="921"/>
      <c r="GGF75" s="921"/>
      <c r="GGG75" s="921"/>
      <c r="GGH75" s="921"/>
      <c r="GGI75" s="921"/>
      <c r="GGJ75" s="921"/>
      <c r="GGK75" s="921"/>
      <c r="GGL75" s="921"/>
      <c r="GGM75" s="921"/>
      <c r="GGN75" s="921"/>
      <c r="GGO75" s="921"/>
      <c r="GGP75" s="921"/>
      <c r="GGQ75" s="921"/>
      <c r="GGR75" s="921"/>
      <c r="GGS75" s="921"/>
      <c r="GGT75" s="921"/>
      <c r="GGU75" s="921"/>
      <c r="GGV75" s="921"/>
      <c r="GGW75" s="921"/>
      <c r="GGX75" s="921"/>
      <c r="GGY75" s="921"/>
      <c r="GGZ75" s="921"/>
      <c r="GHA75" s="921"/>
      <c r="GHB75" s="921"/>
      <c r="GHC75" s="921"/>
      <c r="GHD75" s="921"/>
      <c r="GHE75" s="921"/>
      <c r="GHF75" s="921"/>
      <c r="GHG75" s="921"/>
      <c r="GHH75" s="921"/>
      <c r="GHI75" s="921"/>
      <c r="GHJ75" s="921"/>
      <c r="GHK75" s="921"/>
      <c r="GHL75" s="921"/>
      <c r="GHM75" s="921"/>
      <c r="GHN75" s="921"/>
      <c r="GHO75" s="921"/>
      <c r="GHP75" s="921"/>
      <c r="GHQ75" s="921"/>
      <c r="GHR75" s="921"/>
      <c r="GHS75" s="921"/>
      <c r="GHT75" s="921"/>
      <c r="GHU75" s="921"/>
      <c r="GHV75" s="921"/>
      <c r="GHW75" s="921"/>
      <c r="GHX75" s="921"/>
      <c r="GHY75" s="921"/>
      <c r="GHZ75" s="921"/>
      <c r="GIA75" s="921"/>
      <c r="GIB75" s="921"/>
      <c r="GIC75" s="921"/>
      <c r="GID75" s="921"/>
      <c r="GIE75" s="921"/>
      <c r="GIF75" s="921"/>
      <c r="GIG75" s="921"/>
      <c r="GIH75" s="921"/>
      <c r="GII75" s="921"/>
      <c r="GIJ75" s="921"/>
      <c r="GIK75" s="921"/>
      <c r="GIL75" s="921"/>
      <c r="GIM75" s="921"/>
      <c r="GIN75" s="921"/>
      <c r="GIO75" s="921"/>
      <c r="GIP75" s="921"/>
      <c r="GIQ75" s="921"/>
      <c r="GIR75" s="921"/>
      <c r="GIS75" s="921"/>
      <c r="GIT75" s="921"/>
      <c r="GIU75" s="921"/>
      <c r="GIV75" s="921"/>
      <c r="GIW75" s="921"/>
      <c r="GIX75" s="921"/>
      <c r="GIY75" s="921"/>
      <c r="GIZ75" s="921"/>
      <c r="GJA75" s="921"/>
      <c r="GJB75" s="921"/>
      <c r="GJC75" s="921"/>
      <c r="GJD75" s="921"/>
      <c r="GJE75" s="921"/>
      <c r="GJF75" s="921"/>
      <c r="GJG75" s="921"/>
      <c r="GJH75" s="921"/>
      <c r="GJI75" s="921"/>
      <c r="GJJ75" s="921"/>
      <c r="GJK75" s="921"/>
      <c r="GJL75" s="921"/>
      <c r="GJM75" s="921"/>
      <c r="GJN75" s="921"/>
      <c r="GJO75" s="921"/>
      <c r="GJP75" s="921"/>
      <c r="GJQ75" s="921"/>
      <c r="GJR75" s="921"/>
      <c r="GJS75" s="921"/>
      <c r="GJT75" s="921"/>
      <c r="GJU75" s="921"/>
      <c r="GJV75" s="921"/>
      <c r="GJW75" s="921"/>
      <c r="GJX75" s="921"/>
      <c r="GJY75" s="921"/>
      <c r="GJZ75" s="921"/>
      <c r="GKA75" s="921"/>
      <c r="GKB75" s="921"/>
      <c r="GKC75" s="921"/>
      <c r="GKD75" s="921"/>
      <c r="GKE75" s="921"/>
      <c r="GKF75" s="921"/>
      <c r="GKG75" s="921"/>
      <c r="GKH75" s="921"/>
      <c r="GKI75" s="921"/>
      <c r="GKJ75" s="921"/>
      <c r="GKK75" s="921"/>
      <c r="GKL75" s="921"/>
      <c r="GKM75" s="921"/>
      <c r="GKN75" s="921"/>
      <c r="GKO75" s="921"/>
      <c r="GKP75" s="921"/>
      <c r="GKQ75" s="921"/>
      <c r="GKR75" s="921"/>
      <c r="GKS75" s="921"/>
      <c r="GKT75" s="921"/>
      <c r="GKU75" s="921"/>
      <c r="GKV75" s="921"/>
      <c r="GKW75" s="921"/>
      <c r="GKX75" s="921"/>
      <c r="GKY75" s="921"/>
      <c r="GKZ75" s="921"/>
      <c r="GLA75" s="921"/>
      <c r="GLB75" s="921"/>
      <c r="GLC75" s="921"/>
      <c r="GLD75" s="921"/>
      <c r="GLE75" s="921"/>
      <c r="GLF75" s="921"/>
      <c r="GLG75" s="921"/>
      <c r="GLH75" s="921"/>
      <c r="GLI75" s="921"/>
      <c r="GLJ75" s="921"/>
      <c r="GLK75" s="921"/>
      <c r="GLL75" s="921"/>
      <c r="GLM75" s="921"/>
      <c r="GLN75" s="921"/>
      <c r="GLO75" s="921"/>
      <c r="GLP75" s="921"/>
      <c r="GLQ75" s="921"/>
      <c r="GLR75" s="921"/>
      <c r="GLS75" s="921"/>
      <c r="GLT75" s="921"/>
      <c r="GLU75" s="921"/>
      <c r="GLV75" s="921"/>
      <c r="GLW75" s="921"/>
      <c r="GLX75" s="921"/>
      <c r="GLY75" s="921"/>
      <c r="GLZ75" s="921"/>
      <c r="GMA75" s="921"/>
      <c r="GMB75" s="921"/>
      <c r="GMC75" s="921"/>
      <c r="GMD75" s="921"/>
      <c r="GME75" s="921"/>
      <c r="GMF75" s="921"/>
      <c r="GMG75" s="921"/>
      <c r="GMH75" s="921"/>
      <c r="GMI75" s="921"/>
      <c r="GMJ75" s="921"/>
      <c r="GMK75" s="921"/>
      <c r="GML75" s="921"/>
      <c r="GMM75" s="921"/>
      <c r="GMN75" s="921"/>
      <c r="GMO75" s="921"/>
      <c r="GMP75" s="921"/>
      <c r="GMQ75" s="921"/>
      <c r="GMR75" s="921"/>
      <c r="GMS75" s="921"/>
      <c r="GMT75" s="921"/>
      <c r="GMU75" s="921"/>
      <c r="GMV75" s="921"/>
      <c r="GMW75" s="921"/>
      <c r="GMX75" s="921"/>
      <c r="GMY75" s="921"/>
      <c r="GMZ75" s="921"/>
      <c r="GNA75" s="921"/>
      <c r="GNB75" s="921"/>
      <c r="GNC75" s="921"/>
      <c r="GND75" s="921"/>
      <c r="GNE75" s="921"/>
      <c r="GNF75" s="921"/>
      <c r="GNG75" s="921"/>
      <c r="GNH75" s="921"/>
      <c r="GNI75" s="921"/>
      <c r="GNJ75" s="921"/>
      <c r="GNK75" s="921"/>
      <c r="GNL75" s="921"/>
      <c r="GNM75" s="921"/>
      <c r="GNN75" s="921"/>
      <c r="GNO75" s="921"/>
      <c r="GNP75" s="921"/>
      <c r="GNQ75" s="921"/>
      <c r="GNR75" s="921"/>
      <c r="GNS75" s="921"/>
      <c r="GNT75" s="921"/>
      <c r="GNU75" s="921"/>
      <c r="GNV75" s="921"/>
      <c r="GNW75" s="921"/>
      <c r="GNX75" s="921"/>
      <c r="GNY75" s="921"/>
      <c r="GNZ75" s="921"/>
      <c r="GOA75" s="921"/>
      <c r="GOB75" s="921"/>
      <c r="GOC75" s="921"/>
      <c r="GOD75" s="921"/>
      <c r="GOE75" s="921"/>
      <c r="GOF75" s="921"/>
      <c r="GOG75" s="921"/>
      <c r="GOH75" s="921"/>
      <c r="GOI75" s="921"/>
      <c r="GOJ75" s="921"/>
      <c r="GOK75" s="921"/>
      <c r="GOL75" s="921"/>
      <c r="GOM75" s="921"/>
      <c r="GON75" s="921"/>
      <c r="GOO75" s="921"/>
      <c r="GOP75" s="921"/>
      <c r="GOQ75" s="921"/>
      <c r="GOR75" s="921"/>
      <c r="GOS75" s="921"/>
      <c r="GOT75" s="921"/>
      <c r="GOU75" s="921"/>
      <c r="GOV75" s="921"/>
      <c r="GOW75" s="921"/>
      <c r="GOX75" s="921"/>
      <c r="GOY75" s="921"/>
      <c r="GOZ75" s="921"/>
      <c r="GPA75" s="921"/>
      <c r="GPB75" s="921"/>
      <c r="GPC75" s="921"/>
      <c r="GPD75" s="921"/>
      <c r="GPE75" s="921"/>
      <c r="GPF75" s="921"/>
      <c r="GPG75" s="921"/>
      <c r="GPH75" s="921"/>
      <c r="GPI75" s="921"/>
      <c r="GPJ75" s="921"/>
      <c r="GPK75" s="921"/>
      <c r="GPL75" s="921"/>
      <c r="GPM75" s="921"/>
      <c r="GPN75" s="921"/>
      <c r="GPO75" s="921"/>
      <c r="GPP75" s="921"/>
      <c r="GPQ75" s="921"/>
      <c r="GPR75" s="921"/>
      <c r="GPS75" s="921"/>
      <c r="GPT75" s="921"/>
      <c r="GPU75" s="921"/>
      <c r="GPV75" s="921"/>
      <c r="GPW75" s="921"/>
      <c r="GPX75" s="921"/>
      <c r="GPY75" s="921"/>
      <c r="GPZ75" s="921"/>
      <c r="GQA75" s="921"/>
      <c r="GQB75" s="921"/>
      <c r="GQC75" s="921"/>
      <c r="GQD75" s="921"/>
      <c r="GQE75" s="921"/>
      <c r="GQF75" s="921"/>
      <c r="GQG75" s="921"/>
      <c r="GQH75" s="921"/>
      <c r="GQI75" s="921"/>
      <c r="GQJ75" s="921"/>
      <c r="GQK75" s="921"/>
      <c r="GQL75" s="921"/>
      <c r="GQM75" s="921"/>
      <c r="GQN75" s="921"/>
      <c r="GQO75" s="921"/>
      <c r="GQP75" s="921"/>
      <c r="GQQ75" s="921"/>
      <c r="GQR75" s="921"/>
      <c r="GQS75" s="921"/>
      <c r="GQT75" s="921"/>
      <c r="GQU75" s="921"/>
      <c r="GQV75" s="921"/>
      <c r="GQW75" s="921"/>
      <c r="GQX75" s="921"/>
      <c r="GQY75" s="921"/>
      <c r="GQZ75" s="921"/>
      <c r="GRA75" s="921"/>
      <c r="GRB75" s="921"/>
      <c r="GRC75" s="921"/>
      <c r="GRD75" s="921"/>
      <c r="GRE75" s="921"/>
      <c r="GRF75" s="921"/>
      <c r="GRG75" s="921"/>
      <c r="GRH75" s="921"/>
      <c r="GRI75" s="921"/>
      <c r="GRJ75" s="921"/>
      <c r="GRK75" s="921"/>
      <c r="GRL75" s="921"/>
      <c r="GRM75" s="921"/>
      <c r="GRN75" s="921"/>
      <c r="GRO75" s="921"/>
      <c r="GRP75" s="921"/>
      <c r="GRQ75" s="921"/>
      <c r="GRR75" s="921"/>
      <c r="GRS75" s="921"/>
      <c r="GRT75" s="921"/>
      <c r="GRU75" s="921"/>
      <c r="GRV75" s="921"/>
      <c r="GRW75" s="921"/>
      <c r="GRX75" s="921"/>
      <c r="GRY75" s="921"/>
      <c r="GRZ75" s="921"/>
      <c r="GSA75" s="921"/>
      <c r="GSB75" s="921"/>
      <c r="GSC75" s="921"/>
      <c r="GSD75" s="921"/>
      <c r="GSE75" s="921"/>
      <c r="GSF75" s="921"/>
      <c r="GSG75" s="921"/>
      <c r="GSH75" s="921"/>
      <c r="GSI75" s="921"/>
      <c r="GSJ75" s="921"/>
      <c r="GSK75" s="921"/>
      <c r="GSL75" s="921"/>
      <c r="GSM75" s="921"/>
      <c r="GSN75" s="921"/>
      <c r="GSO75" s="921"/>
      <c r="GSP75" s="921"/>
      <c r="GSQ75" s="921"/>
      <c r="GSR75" s="921"/>
      <c r="GSS75" s="921"/>
      <c r="GST75" s="921"/>
      <c r="GSU75" s="921"/>
      <c r="GSV75" s="921"/>
      <c r="GSW75" s="921"/>
      <c r="GSX75" s="921"/>
      <c r="GSY75" s="921"/>
      <c r="GSZ75" s="921"/>
      <c r="GTA75" s="921"/>
      <c r="GTB75" s="921"/>
      <c r="GTC75" s="921"/>
      <c r="GTD75" s="921"/>
      <c r="GTE75" s="921"/>
      <c r="GTF75" s="921"/>
      <c r="GTG75" s="921"/>
      <c r="GTH75" s="921"/>
      <c r="GTI75" s="921"/>
      <c r="GTJ75" s="921"/>
      <c r="GTK75" s="921"/>
      <c r="GTL75" s="921"/>
      <c r="GTM75" s="921"/>
      <c r="GTN75" s="921"/>
      <c r="GTO75" s="921"/>
      <c r="GTP75" s="921"/>
      <c r="GTQ75" s="921"/>
      <c r="GTR75" s="921"/>
      <c r="GTS75" s="921"/>
      <c r="GTT75" s="921"/>
      <c r="GTU75" s="921"/>
      <c r="GTV75" s="921"/>
      <c r="GTW75" s="921"/>
      <c r="GTX75" s="921"/>
      <c r="GTY75" s="921"/>
      <c r="GTZ75" s="921"/>
      <c r="GUA75" s="921"/>
      <c r="GUB75" s="921"/>
      <c r="GUC75" s="921"/>
      <c r="GUD75" s="921"/>
      <c r="GUE75" s="921"/>
      <c r="GUF75" s="921"/>
      <c r="GUG75" s="921"/>
      <c r="GUH75" s="921"/>
      <c r="GUI75" s="921"/>
      <c r="GUJ75" s="921"/>
      <c r="GUK75" s="921"/>
      <c r="GUL75" s="921"/>
      <c r="GUM75" s="921"/>
      <c r="GUN75" s="921"/>
      <c r="GUO75" s="921"/>
      <c r="GUP75" s="921"/>
      <c r="GUQ75" s="921"/>
      <c r="GUR75" s="921"/>
      <c r="GUS75" s="921"/>
      <c r="GUT75" s="921"/>
      <c r="GUU75" s="921"/>
      <c r="GUV75" s="921"/>
      <c r="GUW75" s="921"/>
      <c r="GUX75" s="921"/>
      <c r="GUY75" s="921"/>
      <c r="GUZ75" s="921"/>
      <c r="GVA75" s="921"/>
      <c r="GVB75" s="921"/>
      <c r="GVC75" s="921"/>
      <c r="GVD75" s="921"/>
      <c r="GVE75" s="921"/>
      <c r="GVF75" s="921"/>
      <c r="GVG75" s="921"/>
      <c r="GVH75" s="921"/>
      <c r="GVI75" s="921"/>
      <c r="GVJ75" s="921"/>
      <c r="GVK75" s="921"/>
      <c r="GVL75" s="921"/>
      <c r="GVM75" s="921"/>
      <c r="GVN75" s="921"/>
      <c r="GVO75" s="921"/>
      <c r="GVP75" s="921"/>
      <c r="GVQ75" s="921"/>
      <c r="GVR75" s="921"/>
      <c r="GVS75" s="921"/>
      <c r="GVT75" s="921"/>
      <c r="GVU75" s="921"/>
      <c r="GVV75" s="921"/>
      <c r="GVW75" s="921"/>
      <c r="GVX75" s="921"/>
      <c r="GVY75" s="921"/>
      <c r="GVZ75" s="921"/>
      <c r="GWA75" s="921"/>
      <c r="GWB75" s="921"/>
      <c r="GWC75" s="921"/>
      <c r="GWD75" s="921"/>
      <c r="GWE75" s="921"/>
      <c r="GWF75" s="921"/>
      <c r="GWG75" s="921"/>
      <c r="GWH75" s="921"/>
      <c r="GWI75" s="921"/>
      <c r="GWJ75" s="921"/>
      <c r="GWK75" s="921"/>
      <c r="GWL75" s="921"/>
      <c r="GWM75" s="921"/>
      <c r="GWN75" s="921"/>
      <c r="GWO75" s="921"/>
      <c r="GWP75" s="921"/>
      <c r="GWQ75" s="921"/>
      <c r="GWR75" s="921"/>
      <c r="GWS75" s="921"/>
      <c r="GWT75" s="921"/>
      <c r="GWU75" s="921"/>
      <c r="GWV75" s="921"/>
      <c r="GWW75" s="921"/>
      <c r="GWX75" s="921"/>
      <c r="GWY75" s="921"/>
      <c r="GWZ75" s="921"/>
      <c r="GXA75" s="921"/>
      <c r="GXB75" s="921"/>
      <c r="GXC75" s="921"/>
      <c r="GXD75" s="921"/>
      <c r="GXE75" s="921"/>
      <c r="GXF75" s="921"/>
      <c r="GXG75" s="921"/>
      <c r="GXH75" s="921"/>
      <c r="GXI75" s="921"/>
      <c r="GXJ75" s="921"/>
      <c r="GXK75" s="921"/>
      <c r="GXL75" s="921"/>
      <c r="GXM75" s="921"/>
      <c r="GXN75" s="921"/>
      <c r="GXO75" s="921"/>
      <c r="GXP75" s="921"/>
      <c r="GXQ75" s="921"/>
      <c r="GXR75" s="921"/>
      <c r="GXS75" s="921"/>
      <c r="GXT75" s="921"/>
      <c r="GXU75" s="921"/>
      <c r="GXV75" s="921"/>
      <c r="GXW75" s="921"/>
      <c r="GXX75" s="921"/>
      <c r="GXY75" s="921"/>
      <c r="GXZ75" s="921"/>
      <c r="GYA75" s="921"/>
      <c r="GYB75" s="921"/>
      <c r="GYC75" s="921"/>
      <c r="GYD75" s="921"/>
      <c r="GYE75" s="921"/>
      <c r="GYF75" s="921"/>
      <c r="GYG75" s="921"/>
      <c r="GYH75" s="921"/>
      <c r="GYI75" s="921"/>
      <c r="GYJ75" s="921"/>
      <c r="GYK75" s="921"/>
      <c r="GYL75" s="921"/>
      <c r="GYM75" s="921"/>
      <c r="GYN75" s="921"/>
      <c r="GYO75" s="921"/>
      <c r="GYP75" s="921"/>
      <c r="GYQ75" s="921"/>
      <c r="GYR75" s="921"/>
      <c r="GYS75" s="921"/>
      <c r="GYT75" s="921"/>
      <c r="GYU75" s="921"/>
      <c r="GYV75" s="921"/>
      <c r="GYW75" s="921"/>
      <c r="GYX75" s="921"/>
      <c r="GYY75" s="921"/>
      <c r="GYZ75" s="921"/>
      <c r="GZA75" s="921"/>
      <c r="GZB75" s="921"/>
      <c r="GZC75" s="921"/>
      <c r="GZD75" s="921"/>
      <c r="GZE75" s="921"/>
      <c r="GZF75" s="921"/>
      <c r="GZG75" s="921"/>
      <c r="GZH75" s="921"/>
      <c r="GZI75" s="921"/>
      <c r="GZJ75" s="921"/>
      <c r="GZK75" s="921"/>
      <c r="GZL75" s="921"/>
      <c r="GZM75" s="921"/>
      <c r="GZN75" s="921"/>
      <c r="GZO75" s="921"/>
      <c r="GZP75" s="921"/>
      <c r="GZQ75" s="921"/>
      <c r="GZR75" s="921"/>
      <c r="GZS75" s="921"/>
      <c r="GZT75" s="921"/>
      <c r="GZU75" s="921"/>
      <c r="GZV75" s="921"/>
      <c r="GZW75" s="921"/>
      <c r="GZX75" s="921"/>
      <c r="GZY75" s="921"/>
      <c r="GZZ75" s="921"/>
      <c r="HAA75" s="921"/>
      <c r="HAB75" s="921"/>
      <c r="HAC75" s="921"/>
      <c r="HAD75" s="921"/>
      <c r="HAE75" s="921"/>
      <c r="HAF75" s="921"/>
      <c r="HAG75" s="921"/>
      <c r="HAH75" s="921"/>
      <c r="HAI75" s="921"/>
      <c r="HAJ75" s="921"/>
      <c r="HAK75" s="921"/>
      <c r="HAL75" s="921"/>
      <c r="HAM75" s="921"/>
      <c r="HAN75" s="921"/>
      <c r="HAO75" s="921"/>
      <c r="HAP75" s="921"/>
      <c r="HAQ75" s="921"/>
      <c r="HAR75" s="921"/>
      <c r="HAS75" s="921"/>
      <c r="HAT75" s="921"/>
      <c r="HAU75" s="921"/>
      <c r="HAV75" s="921"/>
      <c r="HAW75" s="921"/>
      <c r="HAX75" s="921"/>
      <c r="HAY75" s="921"/>
      <c r="HAZ75" s="921"/>
      <c r="HBA75" s="921"/>
      <c r="HBB75" s="921"/>
      <c r="HBC75" s="921"/>
      <c r="HBD75" s="921"/>
      <c r="HBE75" s="921"/>
      <c r="HBF75" s="921"/>
      <c r="HBG75" s="921"/>
      <c r="HBH75" s="921"/>
      <c r="HBI75" s="921"/>
      <c r="HBJ75" s="921"/>
      <c r="HBK75" s="921"/>
      <c r="HBL75" s="921"/>
      <c r="HBM75" s="921"/>
      <c r="HBN75" s="921"/>
      <c r="HBO75" s="921"/>
      <c r="HBP75" s="921"/>
      <c r="HBQ75" s="921"/>
      <c r="HBR75" s="921"/>
      <c r="HBS75" s="921"/>
      <c r="HBT75" s="921"/>
      <c r="HBU75" s="921"/>
      <c r="HBV75" s="921"/>
      <c r="HBW75" s="921"/>
      <c r="HBX75" s="921"/>
      <c r="HBY75" s="921"/>
      <c r="HBZ75" s="921"/>
      <c r="HCA75" s="921"/>
      <c r="HCB75" s="921"/>
      <c r="HCC75" s="921"/>
      <c r="HCD75" s="921"/>
      <c r="HCE75" s="921"/>
      <c r="HCF75" s="921"/>
      <c r="HCG75" s="921"/>
      <c r="HCH75" s="921"/>
      <c r="HCI75" s="921"/>
      <c r="HCJ75" s="921"/>
      <c r="HCK75" s="921"/>
      <c r="HCL75" s="921"/>
      <c r="HCM75" s="921"/>
      <c r="HCN75" s="921"/>
      <c r="HCO75" s="921"/>
      <c r="HCP75" s="921"/>
      <c r="HCQ75" s="921"/>
      <c r="HCR75" s="921"/>
      <c r="HCS75" s="921"/>
      <c r="HCT75" s="921"/>
      <c r="HCU75" s="921"/>
      <c r="HCV75" s="921"/>
      <c r="HCW75" s="921"/>
      <c r="HCX75" s="921"/>
      <c r="HCY75" s="921"/>
      <c r="HCZ75" s="921"/>
      <c r="HDA75" s="921"/>
      <c r="HDB75" s="921"/>
      <c r="HDC75" s="921"/>
      <c r="HDD75" s="921"/>
      <c r="HDE75" s="921"/>
      <c r="HDF75" s="921"/>
      <c r="HDG75" s="921"/>
      <c r="HDH75" s="921"/>
      <c r="HDI75" s="921"/>
      <c r="HDJ75" s="921"/>
      <c r="HDK75" s="921"/>
      <c r="HDL75" s="921"/>
      <c r="HDM75" s="921"/>
      <c r="HDN75" s="921"/>
      <c r="HDO75" s="921"/>
      <c r="HDP75" s="921"/>
      <c r="HDQ75" s="921"/>
      <c r="HDR75" s="921"/>
      <c r="HDS75" s="921"/>
      <c r="HDT75" s="921"/>
      <c r="HDU75" s="921"/>
      <c r="HDV75" s="921"/>
      <c r="HDW75" s="921"/>
      <c r="HDX75" s="921"/>
      <c r="HDY75" s="921"/>
      <c r="HDZ75" s="921"/>
      <c r="HEA75" s="921"/>
      <c r="HEB75" s="921"/>
      <c r="HEC75" s="921"/>
      <c r="HED75" s="921"/>
      <c r="HEE75" s="921"/>
      <c r="HEF75" s="921"/>
      <c r="HEG75" s="921"/>
      <c r="HEH75" s="921"/>
      <c r="HEI75" s="921"/>
      <c r="HEJ75" s="921"/>
      <c r="HEK75" s="921"/>
      <c r="HEL75" s="921"/>
      <c r="HEM75" s="921"/>
      <c r="HEN75" s="921"/>
      <c r="HEO75" s="921"/>
      <c r="HEP75" s="921"/>
      <c r="HEQ75" s="921"/>
      <c r="HER75" s="921"/>
      <c r="HES75" s="921"/>
      <c r="HET75" s="921"/>
      <c r="HEU75" s="921"/>
      <c r="HEV75" s="921"/>
      <c r="HEW75" s="921"/>
      <c r="HEX75" s="921"/>
      <c r="HEY75" s="921"/>
      <c r="HEZ75" s="921"/>
      <c r="HFA75" s="921"/>
      <c r="HFB75" s="921"/>
      <c r="HFC75" s="921"/>
      <c r="HFD75" s="921"/>
      <c r="HFE75" s="921"/>
      <c r="HFF75" s="921"/>
      <c r="HFG75" s="921"/>
      <c r="HFH75" s="921"/>
      <c r="HFI75" s="921"/>
      <c r="HFJ75" s="921"/>
      <c r="HFK75" s="921"/>
      <c r="HFL75" s="921"/>
      <c r="HFM75" s="921"/>
      <c r="HFN75" s="921"/>
      <c r="HFO75" s="921"/>
      <c r="HFP75" s="921"/>
      <c r="HFQ75" s="921"/>
      <c r="HFR75" s="921"/>
      <c r="HFS75" s="921"/>
      <c r="HFT75" s="921"/>
      <c r="HFU75" s="921"/>
      <c r="HFV75" s="921"/>
      <c r="HFW75" s="921"/>
      <c r="HFX75" s="921"/>
      <c r="HFY75" s="921"/>
      <c r="HFZ75" s="921"/>
      <c r="HGA75" s="921"/>
      <c r="HGB75" s="921"/>
      <c r="HGC75" s="921"/>
      <c r="HGD75" s="921"/>
      <c r="HGE75" s="921"/>
      <c r="HGF75" s="921"/>
      <c r="HGG75" s="921"/>
      <c r="HGH75" s="921"/>
      <c r="HGI75" s="921"/>
      <c r="HGJ75" s="921"/>
      <c r="HGK75" s="921"/>
      <c r="HGL75" s="921"/>
      <c r="HGM75" s="921"/>
      <c r="HGN75" s="921"/>
      <c r="HGO75" s="921"/>
      <c r="HGP75" s="921"/>
      <c r="HGQ75" s="921"/>
      <c r="HGR75" s="921"/>
      <c r="HGS75" s="921"/>
      <c r="HGT75" s="921"/>
      <c r="HGU75" s="921"/>
      <c r="HGV75" s="921"/>
      <c r="HGW75" s="921"/>
      <c r="HGX75" s="921"/>
      <c r="HGY75" s="921"/>
      <c r="HGZ75" s="921"/>
      <c r="HHA75" s="921"/>
      <c r="HHB75" s="921"/>
      <c r="HHC75" s="921"/>
      <c r="HHD75" s="921"/>
      <c r="HHE75" s="921"/>
      <c r="HHF75" s="921"/>
      <c r="HHG75" s="921"/>
      <c r="HHH75" s="921"/>
      <c r="HHI75" s="921"/>
      <c r="HHJ75" s="921"/>
      <c r="HHK75" s="921"/>
      <c r="HHL75" s="921"/>
      <c r="HHM75" s="921"/>
      <c r="HHN75" s="921"/>
      <c r="HHO75" s="921"/>
      <c r="HHP75" s="921"/>
      <c r="HHQ75" s="921"/>
      <c r="HHR75" s="921"/>
      <c r="HHS75" s="921"/>
      <c r="HHT75" s="921"/>
      <c r="HHU75" s="921"/>
      <c r="HHV75" s="921"/>
      <c r="HHW75" s="921"/>
      <c r="HHX75" s="921"/>
      <c r="HHY75" s="921"/>
      <c r="HHZ75" s="921"/>
      <c r="HIA75" s="921"/>
      <c r="HIB75" s="921"/>
      <c r="HIC75" s="921"/>
      <c r="HID75" s="921"/>
      <c r="HIE75" s="921"/>
      <c r="HIF75" s="921"/>
      <c r="HIG75" s="921"/>
      <c r="HIH75" s="921"/>
      <c r="HII75" s="921"/>
      <c r="HIJ75" s="921"/>
      <c r="HIK75" s="921"/>
      <c r="HIL75" s="921"/>
      <c r="HIM75" s="921"/>
      <c r="HIN75" s="921"/>
      <c r="HIO75" s="921"/>
      <c r="HIP75" s="921"/>
      <c r="HIQ75" s="921"/>
      <c r="HIR75" s="921"/>
      <c r="HIS75" s="921"/>
      <c r="HIT75" s="921"/>
      <c r="HIU75" s="921"/>
      <c r="HIV75" s="921"/>
      <c r="HIW75" s="921"/>
      <c r="HIX75" s="921"/>
      <c r="HIY75" s="921"/>
      <c r="HIZ75" s="921"/>
      <c r="HJA75" s="921"/>
      <c r="HJB75" s="921"/>
      <c r="HJC75" s="921"/>
      <c r="HJD75" s="921"/>
      <c r="HJE75" s="921"/>
      <c r="HJF75" s="921"/>
      <c r="HJG75" s="921"/>
      <c r="HJH75" s="921"/>
      <c r="HJI75" s="921"/>
      <c r="HJJ75" s="921"/>
      <c r="HJK75" s="921"/>
      <c r="HJL75" s="921"/>
      <c r="HJM75" s="921"/>
      <c r="HJN75" s="921"/>
      <c r="HJO75" s="921"/>
      <c r="HJP75" s="921"/>
      <c r="HJQ75" s="921"/>
      <c r="HJR75" s="921"/>
      <c r="HJS75" s="921"/>
      <c r="HJT75" s="921"/>
      <c r="HJU75" s="921"/>
      <c r="HJV75" s="921"/>
      <c r="HJW75" s="921"/>
      <c r="HJX75" s="921"/>
      <c r="HJY75" s="921"/>
      <c r="HJZ75" s="921"/>
      <c r="HKA75" s="921"/>
      <c r="HKB75" s="921"/>
      <c r="HKC75" s="921"/>
      <c r="HKD75" s="921"/>
      <c r="HKE75" s="921"/>
      <c r="HKF75" s="921"/>
      <c r="HKG75" s="921"/>
      <c r="HKH75" s="921"/>
      <c r="HKI75" s="921"/>
      <c r="HKJ75" s="921"/>
      <c r="HKK75" s="921"/>
      <c r="HKL75" s="921"/>
      <c r="HKM75" s="921"/>
      <c r="HKN75" s="921"/>
      <c r="HKO75" s="921"/>
      <c r="HKP75" s="921"/>
      <c r="HKQ75" s="921"/>
      <c r="HKR75" s="921"/>
      <c r="HKS75" s="921"/>
      <c r="HKT75" s="921"/>
      <c r="HKU75" s="921"/>
      <c r="HKV75" s="921"/>
      <c r="HKW75" s="921"/>
      <c r="HKX75" s="921"/>
      <c r="HKY75" s="921"/>
      <c r="HKZ75" s="921"/>
      <c r="HLA75" s="921"/>
      <c r="HLB75" s="921"/>
      <c r="HLC75" s="921"/>
      <c r="HLD75" s="921"/>
      <c r="HLE75" s="921"/>
      <c r="HLF75" s="921"/>
      <c r="HLG75" s="921"/>
      <c r="HLH75" s="921"/>
      <c r="HLI75" s="921"/>
      <c r="HLJ75" s="921"/>
      <c r="HLK75" s="921"/>
      <c r="HLL75" s="921"/>
      <c r="HLM75" s="921"/>
      <c r="HLN75" s="921"/>
      <c r="HLO75" s="921"/>
      <c r="HLP75" s="921"/>
      <c r="HLQ75" s="921"/>
      <c r="HLR75" s="921"/>
      <c r="HLS75" s="921"/>
      <c r="HLT75" s="921"/>
      <c r="HLU75" s="921"/>
      <c r="HLV75" s="921"/>
      <c r="HLW75" s="921"/>
      <c r="HLX75" s="921"/>
      <c r="HLY75" s="921"/>
      <c r="HLZ75" s="921"/>
      <c r="HMA75" s="921"/>
      <c r="HMB75" s="921"/>
      <c r="HMC75" s="921"/>
      <c r="HMD75" s="921"/>
      <c r="HME75" s="921"/>
      <c r="HMF75" s="921"/>
      <c r="HMG75" s="921"/>
      <c r="HMH75" s="921"/>
      <c r="HMI75" s="921"/>
      <c r="HMJ75" s="921"/>
      <c r="HMK75" s="921"/>
      <c r="HML75" s="921"/>
      <c r="HMM75" s="921"/>
      <c r="HMN75" s="921"/>
      <c r="HMO75" s="921"/>
      <c r="HMP75" s="921"/>
      <c r="HMQ75" s="921"/>
      <c r="HMR75" s="921"/>
      <c r="HMS75" s="921"/>
      <c r="HMT75" s="921"/>
      <c r="HMU75" s="921"/>
      <c r="HMV75" s="921"/>
      <c r="HMW75" s="921"/>
      <c r="HMX75" s="921"/>
      <c r="HMY75" s="921"/>
      <c r="HMZ75" s="921"/>
      <c r="HNA75" s="921"/>
      <c r="HNB75" s="921"/>
      <c r="HNC75" s="921"/>
      <c r="HND75" s="921"/>
      <c r="HNE75" s="921"/>
      <c r="HNF75" s="921"/>
      <c r="HNG75" s="921"/>
      <c r="HNH75" s="921"/>
      <c r="HNI75" s="921"/>
      <c r="HNJ75" s="921"/>
      <c r="HNK75" s="921"/>
      <c r="HNL75" s="921"/>
      <c r="HNM75" s="921"/>
      <c r="HNN75" s="921"/>
      <c r="HNO75" s="921"/>
      <c r="HNP75" s="921"/>
      <c r="HNQ75" s="921"/>
      <c r="HNR75" s="921"/>
      <c r="HNS75" s="921"/>
      <c r="HNT75" s="921"/>
      <c r="HNU75" s="921"/>
      <c r="HNV75" s="921"/>
      <c r="HNW75" s="921"/>
      <c r="HNX75" s="921"/>
      <c r="HNY75" s="921"/>
      <c r="HNZ75" s="921"/>
      <c r="HOA75" s="921"/>
      <c r="HOB75" s="921"/>
      <c r="HOC75" s="921"/>
      <c r="HOD75" s="921"/>
      <c r="HOE75" s="921"/>
      <c r="HOF75" s="921"/>
      <c r="HOG75" s="921"/>
      <c r="HOH75" s="921"/>
      <c r="HOI75" s="921"/>
      <c r="HOJ75" s="921"/>
      <c r="HOK75" s="921"/>
      <c r="HOL75" s="921"/>
      <c r="HOM75" s="921"/>
      <c r="HON75" s="921"/>
      <c r="HOO75" s="921"/>
      <c r="HOP75" s="921"/>
      <c r="HOQ75" s="921"/>
      <c r="HOR75" s="921"/>
      <c r="HOS75" s="921"/>
      <c r="HOT75" s="921"/>
      <c r="HOU75" s="921"/>
      <c r="HOV75" s="921"/>
      <c r="HOW75" s="921"/>
      <c r="HOX75" s="921"/>
      <c r="HOY75" s="921"/>
      <c r="HOZ75" s="921"/>
      <c r="HPA75" s="921"/>
      <c r="HPB75" s="921"/>
      <c r="HPC75" s="921"/>
      <c r="HPD75" s="921"/>
      <c r="HPE75" s="921"/>
      <c r="HPF75" s="921"/>
      <c r="HPG75" s="921"/>
      <c r="HPH75" s="921"/>
      <c r="HPI75" s="921"/>
      <c r="HPJ75" s="921"/>
      <c r="HPK75" s="921"/>
      <c r="HPL75" s="921"/>
      <c r="HPM75" s="921"/>
      <c r="HPN75" s="921"/>
      <c r="HPO75" s="921"/>
      <c r="HPP75" s="921"/>
      <c r="HPQ75" s="921"/>
      <c r="HPR75" s="921"/>
      <c r="HPS75" s="921"/>
      <c r="HPT75" s="921"/>
      <c r="HPU75" s="921"/>
      <c r="HPV75" s="921"/>
      <c r="HPW75" s="921"/>
      <c r="HPX75" s="921"/>
      <c r="HPY75" s="921"/>
      <c r="HPZ75" s="921"/>
      <c r="HQA75" s="921"/>
      <c r="HQB75" s="921"/>
      <c r="HQC75" s="921"/>
      <c r="HQD75" s="921"/>
      <c r="HQE75" s="921"/>
      <c r="HQF75" s="921"/>
      <c r="HQG75" s="921"/>
      <c r="HQH75" s="921"/>
      <c r="HQI75" s="921"/>
      <c r="HQJ75" s="921"/>
      <c r="HQK75" s="921"/>
      <c r="HQL75" s="921"/>
      <c r="HQM75" s="921"/>
      <c r="HQN75" s="921"/>
      <c r="HQO75" s="921"/>
      <c r="HQP75" s="921"/>
      <c r="HQQ75" s="921"/>
      <c r="HQR75" s="921"/>
      <c r="HQS75" s="921"/>
      <c r="HQT75" s="921"/>
      <c r="HQU75" s="921"/>
      <c r="HQV75" s="921"/>
      <c r="HQW75" s="921"/>
      <c r="HQX75" s="921"/>
      <c r="HQY75" s="921"/>
      <c r="HQZ75" s="921"/>
      <c r="HRA75" s="921"/>
      <c r="HRB75" s="921"/>
      <c r="HRC75" s="921"/>
      <c r="HRD75" s="921"/>
      <c r="HRE75" s="921"/>
      <c r="HRF75" s="921"/>
      <c r="HRG75" s="921"/>
      <c r="HRH75" s="921"/>
      <c r="HRI75" s="921"/>
      <c r="HRJ75" s="921"/>
      <c r="HRK75" s="921"/>
      <c r="HRL75" s="921"/>
      <c r="HRM75" s="921"/>
      <c r="HRN75" s="921"/>
      <c r="HRO75" s="921"/>
      <c r="HRP75" s="921"/>
      <c r="HRQ75" s="921"/>
      <c r="HRR75" s="921"/>
      <c r="HRS75" s="921"/>
      <c r="HRT75" s="921"/>
      <c r="HRU75" s="921"/>
      <c r="HRV75" s="921"/>
      <c r="HRW75" s="921"/>
      <c r="HRX75" s="921"/>
      <c r="HRY75" s="921"/>
      <c r="HRZ75" s="921"/>
      <c r="HSA75" s="921"/>
      <c r="HSB75" s="921"/>
      <c r="HSC75" s="921"/>
      <c r="HSD75" s="921"/>
      <c r="HSE75" s="921"/>
      <c r="HSF75" s="921"/>
      <c r="HSG75" s="921"/>
      <c r="HSH75" s="921"/>
      <c r="HSI75" s="921"/>
      <c r="HSJ75" s="921"/>
      <c r="HSK75" s="921"/>
      <c r="HSL75" s="921"/>
      <c r="HSM75" s="921"/>
      <c r="HSN75" s="921"/>
      <c r="HSO75" s="921"/>
      <c r="HSP75" s="921"/>
      <c r="HSQ75" s="921"/>
      <c r="HSR75" s="921"/>
      <c r="HSS75" s="921"/>
      <c r="HST75" s="921"/>
      <c r="HSU75" s="921"/>
      <c r="HSV75" s="921"/>
      <c r="HSW75" s="921"/>
      <c r="HSX75" s="921"/>
      <c r="HSY75" s="921"/>
      <c r="HSZ75" s="921"/>
      <c r="HTA75" s="921"/>
      <c r="HTB75" s="921"/>
      <c r="HTC75" s="921"/>
      <c r="HTD75" s="921"/>
      <c r="HTE75" s="921"/>
      <c r="HTF75" s="921"/>
      <c r="HTG75" s="921"/>
      <c r="HTH75" s="921"/>
      <c r="HTI75" s="921"/>
      <c r="HTJ75" s="921"/>
      <c r="HTK75" s="921"/>
      <c r="HTL75" s="921"/>
      <c r="HTM75" s="921"/>
      <c r="HTN75" s="921"/>
      <c r="HTO75" s="921"/>
      <c r="HTP75" s="921"/>
      <c r="HTQ75" s="921"/>
      <c r="HTR75" s="921"/>
      <c r="HTS75" s="921"/>
      <c r="HTT75" s="921"/>
      <c r="HTU75" s="921"/>
      <c r="HTV75" s="921"/>
      <c r="HTW75" s="921"/>
      <c r="HTX75" s="921"/>
      <c r="HTY75" s="921"/>
      <c r="HTZ75" s="921"/>
      <c r="HUA75" s="921"/>
      <c r="HUB75" s="921"/>
      <c r="HUC75" s="921"/>
      <c r="HUD75" s="921"/>
      <c r="HUE75" s="921"/>
      <c r="HUF75" s="921"/>
      <c r="HUG75" s="921"/>
      <c r="HUH75" s="921"/>
      <c r="HUI75" s="921"/>
      <c r="HUJ75" s="921"/>
      <c r="HUK75" s="921"/>
      <c r="HUL75" s="921"/>
      <c r="HUM75" s="921"/>
      <c r="HUN75" s="921"/>
      <c r="HUO75" s="921"/>
      <c r="HUP75" s="921"/>
      <c r="HUQ75" s="921"/>
      <c r="HUR75" s="921"/>
      <c r="HUS75" s="921"/>
      <c r="HUT75" s="921"/>
      <c r="HUU75" s="921"/>
      <c r="HUV75" s="921"/>
      <c r="HUW75" s="921"/>
      <c r="HUX75" s="921"/>
      <c r="HUY75" s="921"/>
      <c r="HUZ75" s="921"/>
      <c r="HVA75" s="921"/>
      <c r="HVB75" s="921"/>
      <c r="HVC75" s="921"/>
      <c r="HVD75" s="921"/>
      <c r="HVE75" s="921"/>
      <c r="HVF75" s="921"/>
      <c r="HVG75" s="921"/>
      <c r="HVH75" s="921"/>
      <c r="HVI75" s="921"/>
      <c r="HVJ75" s="921"/>
      <c r="HVK75" s="921"/>
      <c r="HVL75" s="921"/>
      <c r="HVM75" s="921"/>
      <c r="HVN75" s="921"/>
      <c r="HVO75" s="921"/>
      <c r="HVP75" s="921"/>
      <c r="HVQ75" s="921"/>
      <c r="HVR75" s="921"/>
      <c r="HVS75" s="921"/>
      <c r="HVT75" s="921"/>
      <c r="HVU75" s="921"/>
      <c r="HVV75" s="921"/>
      <c r="HVW75" s="921"/>
      <c r="HVX75" s="921"/>
      <c r="HVY75" s="921"/>
      <c r="HVZ75" s="921"/>
      <c r="HWA75" s="921"/>
      <c r="HWB75" s="921"/>
      <c r="HWC75" s="921"/>
      <c r="HWD75" s="921"/>
      <c r="HWE75" s="921"/>
      <c r="HWF75" s="921"/>
      <c r="HWG75" s="921"/>
      <c r="HWH75" s="921"/>
      <c r="HWI75" s="921"/>
      <c r="HWJ75" s="921"/>
      <c r="HWK75" s="921"/>
      <c r="HWL75" s="921"/>
      <c r="HWM75" s="921"/>
      <c r="HWN75" s="921"/>
      <c r="HWO75" s="921"/>
      <c r="HWP75" s="921"/>
      <c r="HWQ75" s="921"/>
      <c r="HWR75" s="921"/>
      <c r="HWS75" s="921"/>
      <c r="HWT75" s="921"/>
      <c r="HWU75" s="921"/>
      <c r="HWV75" s="921"/>
      <c r="HWW75" s="921"/>
      <c r="HWX75" s="921"/>
      <c r="HWY75" s="921"/>
      <c r="HWZ75" s="921"/>
      <c r="HXA75" s="921"/>
      <c r="HXB75" s="921"/>
      <c r="HXC75" s="921"/>
      <c r="HXD75" s="921"/>
      <c r="HXE75" s="921"/>
      <c r="HXF75" s="921"/>
      <c r="HXG75" s="921"/>
      <c r="HXH75" s="921"/>
      <c r="HXI75" s="921"/>
      <c r="HXJ75" s="921"/>
      <c r="HXK75" s="921"/>
      <c r="HXL75" s="921"/>
      <c r="HXM75" s="921"/>
      <c r="HXN75" s="921"/>
      <c r="HXO75" s="921"/>
      <c r="HXP75" s="921"/>
      <c r="HXQ75" s="921"/>
      <c r="HXR75" s="921"/>
      <c r="HXS75" s="921"/>
      <c r="HXT75" s="921"/>
      <c r="HXU75" s="921"/>
      <c r="HXV75" s="921"/>
      <c r="HXW75" s="921"/>
      <c r="HXX75" s="921"/>
      <c r="HXY75" s="921"/>
      <c r="HXZ75" s="921"/>
      <c r="HYA75" s="921"/>
      <c r="HYB75" s="921"/>
      <c r="HYC75" s="921"/>
      <c r="HYD75" s="921"/>
      <c r="HYE75" s="921"/>
      <c r="HYF75" s="921"/>
      <c r="HYG75" s="921"/>
      <c r="HYH75" s="921"/>
      <c r="HYI75" s="921"/>
      <c r="HYJ75" s="921"/>
      <c r="HYK75" s="921"/>
      <c r="HYL75" s="921"/>
      <c r="HYM75" s="921"/>
      <c r="HYN75" s="921"/>
      <c r="HYO75" s="921"/>
      <c r="HYP75" s="921"/>
      <c r="HYQ75" s="921"/>
      <c r="HYR75" s="921"/>
      <c r="HYS75" s="921"/>
      <c r="HYT75" s="921"/>
      <c r="HYU75" s="921"/>
      <c r="HYV75" s="921"/>
      <c r="HYW75" s="921"/>
      <c r="HYX75" s="921"/>
      <c r="HYY75" s="921"/>
      <c r="HYZ75" s="921"/>
      <c r="HZA75" s="921"/>
      <c r="HZB75" s="921"/>
      <c r="HZC75" s="921"/>
      <c r="HZD75" s="921"/>
      <c r="HZE75" s="921"/>
      <c r="HZF75" s="921"/>
      <c r="HZG75" s="921"/>
      <c r="HZH75" s="921"/>
      <c r="HZI75" s="921"/>
      <c r="HZJ75" s="921"/>
      <c r="HZK75" s="921"/>
      <c r="HZL75" s="921"/>
      <c r="HZM75" s="921"/>
      <c r="HZN75" s="921"/>
      <c r="HZO75" s="921"/>
      <c r="HZP75" s="921"/>
      <c r="HZQ75" s="921"/>
      <c r="HZR75" s="921"/>
      <c r="HZS75" s="921"/>
      <c r="HZT75" s="921"/>
      <c r="HZU75" s="921"/>
      <c r="HZV75" s="921"/>
      <c r="HZW75" s="921"/>
      <c r="HZX75" s="921"/>
      <c r="HZY75" s="921"/>
      <c r="HZZ75" s="921"/>
      <c r="IAA75" s="921"/>
      <c r="IAB75" s="921"/>
      <c r="IAC75" s="921"/>
      <c r="IAD75" s="921"/>
      <c r="IAE75" s="921"/>
      <c r="IAF75" s="921"/>
      <c r="IAG75" s="921"/>
      <c r="IAH75" s="921"/>
      <c r="IAI75" s="921"/>
      <c r="IAJ75" s="921"/>
      <c r="IAK75" s="921"/>
      <c r="IAL75" s="921"/>
      <c r="IAM75" s="921"/>
      <c r="IAN75" s="921"/>
      <c r="IAO75" s="921"/>
      <c r="IAP75" s="921"/>
      <c r="IAQ75" s="921"/>
      <c r="IAR75" s="921"/>
      <c r="IAS75" s="921"/>
      <c r="IAT75" s="921"/>
      <c r="IAU75" s="921"/>
      <c r="IAV75" s="921"/>
      <c r="IAW75" s="921"/>
      <c r="IAX75" s="921"/>
      <c r="IAY75" s="921"/>
      <c r="IAZ75" s="921"/>
      <c r="IBA75" s="921"/>
      <c r="IBB75" s="921"/>
      <c r="IBC75" s="921"/>
      <c r="IBD75" s="921"/>
      <c r="IBE75" s="921"/>
      <c r="IBF75" s="921"/>
      <c r="IBG75" s="921"/>
      <c r="IBH75" s="921"/>
      <c r="IBI75" s="921"/>
      <c r="IBJ75" s="921"/>
      <c r="IBK75" s="921"/>
      <c r="IBL75" s="921"/>
      <c r="IBM75" s="921"/>
      <c r="IBN75" s="921"/>
      <c r="IBO75" s="921"/>
      <c r="IBP75" s="921"/>
      <c r="IBQ75" s="921"/>
      <c r="IBR75" s="921"/>
      <c r="IBS75" s="921"/>
      <c r="IBT75" s="921"/>
      <c r="IBU75" s="921"/>
      <c r="IBV75" s="921"/>
      <c r="IBW75" s="921"/>
      <c r="IBX75" s="921"/>
      <c r="IBY75" s="921"/>
      <c r="IBZ75" s="921"/>
      <c r="ICA75" s="921"/>
      <c r="ICB75" s="921"/>
      <c r="ICC75" s="921"/>
      <c r="ICD75" s="921"/>
      <c r="ICE75" s="921"/>
      <c r="ICF75" s="921"/>
      <c r="ICG75" s="921"/>
      <c r="ICH75" s="921"/>
      <c r="ICI75" s="921"/>
      <c r="ICJ75" s="921"/>
      <c r="ICK75" s="921"/>
      <c r="ICL75" s="921"/>
      <c r="ICM75" s="921"/>
      <c r="ICN75" s="921"/>
      <c r="ICO75" s="921"/>
      <c r="ICP75" s="921"/>
      <c r="ICQ75" s="921"/>
      <c r="ICR75" s="921"/>
      <c r="ICS75" s="921"/>
      <c r="ICT75" s="921"/>
      <c r="ICU75" s="921"/>
      <c r="ICV75" s="921"/>
      <c r="ICW75" s="921"/>
      <c r="ICX75" s="921"/>
      <c r="ICY75" s="921"/>
      <c r="ICZ75" s="921"/>
      <c r="IDA75" s="921"/>
      <c r="IDB75" s="921"/>
      <c r="IDC75" s="921"/>
      <c r="IDD75" s="921"/>
      <c r="IDE75" s="921"/>
      <c r="IDF75" s="921"/>
      <c r="IDG75" s="921"/>
      <c r="IDH75" s="921"/>
      <c r="IDI75" s="921"/>
      <c r="IDJ75" s="921"/>
      <c r="IDK75" s="921"/>
      <c r="IDL75" s="921"/>
      <c r="IDM75" s="921"/>
      <c r="IDN75" s="921"/>
      <c r="IDO75" s="921"/>
      <c r="IDP75" s="921"/>
      <c r="IDQ75" s="921"/>
      <c r="IDR75" s="921"/>
      <c r="IDS75" s="921"/>
      <c r="IDT75" s="921"/>
      <c r="IDU75" s="921"/>
      <c r="IDV75" s="921"/>
      <c r="IDW75" s="921"/>
      <c r="IDX75" s="921"/>
      <c r="IDY75" s="921"/>
      <c r="IDZ75" s="921"/>
      <c r="IEA75" s="921"/>
      <c r="IEB75" s="921"/>
      <c r="IEC75" s="921"/>
      <c r="IED75" s="921"/>
      <c r="IEE75" s="921"/>
      <c r="IEF75" s="921"/>
      <c r="IEG75" s="921"/>
      <c r="IEH75" s="921"/>
      <c r="IEI75" s="921"/>
      <c r="IEJ75" s="921"/>
      <c r="IEK75" s="921"/>
      <c r="IEL75" s="921"/>
      <c r="IEM75" s="921"/>
      <c r="IEN75" s="921"/>
      <c r="IEO75" s="921"/>
      <c r="IEP75" s="921"/>
      <c r="IEQ75" s="921"/>
      <c r="IER75" s="921"/>
      <c r="IES75" s="921"/>
      <c r="IET75" s="921"/>
      <c r="IEU75" s="921"/>
      <c r="IEV75" s="921"/>
      <c r="IEW75" s="921"/>
      <c r="IEX75" s="921"/>
      <c r="IEY75" s="921"/>
      <c r="IEZ75" s="921"/>
      <c r="IFA75" s="921"/>
      <c r="IFB75" s="921"/>
      <c r="IFC75" s="921"/>
      <c r="IFD75" s="921"/>
      <c r="IFE75" s="921"/>
      <c r="IFF75" s="921"/>
      <c r="IFG75" s="921"/>
      <c r="IFH75" s="921"/>
      <c r="IFI75" s="921"/>
      <c r="IFJ75" s="921"/>
      <c r="IFK75" s="921"/>
      <c r="IFL75" s="921"/>
      <c r="IFM75" s="921"/>
      <c r="IFN75" s="921"/>
      <c r="IFO75" s="921"/>
      <c r="IFP75" s="921"/>
      <c r="IFQ75" s="921"/>
      <c r="IFR75" s="921"/>
      <c r="IFS75" s="921"/>
      <c r="IFT75" s="921"/>
      <c r="IFU75" s="921"/>
      <c r="IFV75" s="921"/>
      <c r="IFW75" s="921"/>
      <c r="IFX75" s="921"/>
      <c r="IFY75" s="921"/>
      <c r="IFZ75" s="921"/>
      <c r="IGA75" s="921"/>
      <c r="IGB75" s="921"/>
      <c r="IGC75" s="921"/>
      <c r="IGD75" s="921"/>
      <c r="IGE75" s="921"/>
      <c r="IGF75" s="921"/>
      <c r="IGG75" s="921"/>
      <c r="IGH75" s="921"/>
      <c r="IGI75" s="921"/>
      <c r="IGJ75" s="921"/>
      <c r="IGK75" s="921"/>
      <c r="IGL75" s="921"/>
      <c r="IGM75" s="921"/>
      <c r="IGN75" s="921"/>
      <c r="IGO75" s="921"/>
      <c r="IGP75" s="921"/>
      <c r="IGQ75" s="921"/>
      <c r="IGR75" s="921"/>
      <c r="IGS75" s="921"/>
      <c r="IGT75" s="921"/>
      <c r="IGU75" s="921"/>
      <c r="IGV75" s="921"/>
      <c r="IGW75" s="921"/>
      <c r="IGX75" s="921"/>
      <c r="IGY75" s="921"/>
      <c r="IGZ75" s="921"/>
      <c r="IHA75" s="921"/>
      <c r="IHB75" s="921"/>
      <c r="IHC75" s="921"/>
      <c r="IHD75" s="921"/>
      <c r="IHE75" s="921"/>
      <c r="IHF75" s="921"/>
      <c r="IHG75" s="921"/>
      <c r="IHH75" s="921"/>
      <c r="IHI75" s="921"/>
      <c r="IHJ75" s="921"/>
      <c r="IHK75" s="921"/>
      <c r="IHL75" s="921"/>
      <c r="IHM75" s="921"/>
      <c r="IHN75" s="921"/>
      <c r="IHO75" s="921"/>
      <c r="IHP75" s="921"/>
      <c r="IHQ75" s="921"/>
      <c r="IHR75" s="921"/>
      <c r="IHS75" s="921"/>
      <c r="IHT75" s="921"/>
      <c r="IHU75" s="921"/>
      <c r="IHV75" s="921"/>
      <c r="IHW75" s="921"/>
      <c r="IHX75" s="921"/>
      <c r="IHY75" s="921"/>
      <c r="IHZ75" s="921"/>
      <c r="IIA75" s="921"/>
      <c r="IIB75" s="921"/>
      <c r="IIC75" s="921"/>
      <c r="IID75" s="921"/>
      <c r="IIE75" s="921"/>
      <c r="IIF75" s="921"/>
      <c r="IIG75" s="921"/>
      <c r="IIH75" s="921"/>
      <c r="III75" s="921"/>
      <c r="IIJ75" s="921"/>
      <c r="IIK75" s="921"/>
      <c r="IIL75" s="921"/>
      <c r="IIM75" s="921"/>
      <c r="IIN75" s="921"/>
      <c r="IIO75" s="921"/>
      <c r="IIP75" s="921"/>
      <c r="IIQ75" s="921"/>
      <c r="IIR75" s="921"/>
      <c r="IIS75" s="921"/>
      <c r="IIT75" s="921"/>
      <c r="IIU75" s="921"/>
      <c r="IIV75" s="921"/>
      <c r="IIW75" s="921"/>
      <c r="IIX75" s="921"/>
      <c r="IIY75" s="921"/>
      <c r="IIZ75" s="921"/>
      <c r="IJA75" s="921"/>
      <c r="IJB75" s="921"/>
      <c r="IJC75" s="921"/>
      <c r="IJD75" s="921"/>
      <c r="IJE75" s="921"/>
      <c r="IJF75" s="921"/>
      <c r="IJG75" s="921"/>
      <c r="IJH75" s="921"/>
      <c r="IJI75" s="921"/>
      <c r="IJJ75" s="921"/>
      <c r="IJK75" s="921"/>
      <c r="IJL75" s="921"/>
      <c r="IJM75" s="921"/>
      <c r="IJN75" s="921"/>
      <c r="IJO75" s="921"/>
      <c r="IJP75" s="921"/>
      <c r="IJQ75" s="921"/>
      <c r="IJR75" s="921"/>
      <c r="IJS75" s="921"/>
      <c r="IJT75" s="921"/>
      <c r="IJU75" s="921"/>
      <c r="IJV75" s="921"/>
      <c r="IJW75" s="921"/>
      <c r="IJX75" s="921"/>
      <c r="IJY75" s="921"/>
      <c r="IJZ75" s="921"/>
      <c r="IKA75" s="921"/>
      <c r="IKB75" s="921"/>
      <c r="IKC75" s="921"/>
      <c r="IKD75" s="921"/>
      <c r="IKE75" s="921"/>
      <c r="IKF75" s="921"/>
      <c r="IKG75" s="921"/>
      <c r="IKH75" s="921"/>
      <c r="IKI75" s="921"/>
      <c r="IKJ75" s="921"/>
      <c r="IKK75" s="921"/>
      <c r="IKL75" s="921"/>
      <c r="IKM75" s="921"/>
      <c r="IKN75" s="921"/>
      <c r="IKO75" s="921"/>
      <c r="IKP75" s="921"/>
      <c r="IKQ75" s="921"/>
      <c r="IKR75" s="921"/>
      <c r="IKS75" s="921"/>
      <c r="IKT75" s="921"/>
      <c r="IKU75" s="921"/>
      <c r="IKV75" s="921"/>
      <c r="IKW75" s="921"/>
      <c r="IKX75" s="921"/>
      <c r="IKY75" s="921"/>
      <c r="IKZ75" s="921"/>
      <c r="ILA75" s="921"/>
      <c r="ILB75" s="921"/>
      <c r="ILC75" s="921"/>
      <c r="ILD75" s="921"/>
      <c r="ILE75" s="921"/>
      <c r="ILF75" s="921"/>
      <c r="ILG75" s="921"/>
      <c r="ILH75" s="921"/>
      <c r="ILI75" s="921"/>
      <c r="ILJ75" s="921"/>
      <c r="ILK75" s="921"/>
      <c r="ILL75" s="921"/>
      <c r="ILM75" s="921"/>
      <c r="ILN75" s="921"/>
      <c r="ILO75" s="921"/>
      <c r="ILP75" s="921"/>
      <c r="ILQ75" s="921"/>
      <c r="ILR75" s="921"/>
      <c r="ILS75" s="921"/>
      <c r="ILT75" s="921"/>
      <c r="ILU75" s="921"/>
      <c r="ILV75" s="921"/>
      <c r="ILW75" s="921"/>
      <c r="ILX75" s="921"/>
      <c r="ILY75" s="921"/>
      <c r="ILZ75" s="921"/>
      <c r="IMA75" s="921"/>
      <c r="IMB75" s="921"/>
      <c r="IMC75" s="921"/>
      <c r="IMD75" s="921"/>
      <c r="IME75" s="921"/>
      <c r="IMF75" s="921"/>
      <c r="IMG75" s="921"/>
      <c r="IMH75" s="921"/>
      <c r="IMI75" s="921"/>
      <c r="IMJ75" s="921"/>
      <c r="IMK75" s="921"/>
      <c r="IML75" s="921"/>
      <c r="IMM75" s="921"/>
      <c r="IMN75" s="921"/>
      <c r="IMO75" s="921"/>
      <c r="IMP75" s="921"/>
      <c r="IMQ75" s="921"/>
      <c r="IMR75" s="921"/>
      <c r="IMS75" s="921"/>
      <c r="IMT75" s="921"/>
      <c r="IMU75" s="921"/>
      <c r="IMV75" s="921"/>
      <c r="IMW75" s="921"/>
      <c r="IMX75" s="921"/>
      <c r="IMY75" s="921"/>
      <c r="IMZ75" s="921"/>
      <c r="INA75" s="921"/>
      <c r="INB75" s="921"/>
      <c r="INC75" s="921"/>
      <c r="IND75" s="921"/>
      <c r="INE75" s="921"/>
      <c r="INF75" s="921"/>
      <c r="ING75" s="921"/>
      <c r="INH75" s="921"/>
      <c r="INI75" s="921"/>
      <c r="INJ75" s="921"/>
      <c r="INK75" s="921"/>
      <c r="INL75" s="921"/>
      <c r="INM75" s="921"/>
      <c r="INN75" s="921"/>
      <c r="INO75" s="921"/>
      <c r="INP75" s="921"/>
      <c r="INQ75" s="921"/>
      <c r="INR75" s="921"/>
      <c r="INS75" s="921"/>
      <c r="INT75" s="921"/>
      <c r="INU75" s="921"/>
      <c r="INV75" s="921"/>
      <c r="INW75" s="921"/>
      <c r="INX75" s="921"/>
      <c r="INY75" s="921"/>
      <c r="INZ75" s="921"/>
      <c r="IOA75" s="921"/>
      <c r="IOB75" s="921"/>
      <c r="IOC75" s="921"/>
      <c r="IOD75" s="921"/>
      <c r="IOE75" s="921"/>
      <c r="IOF75" s="921"/>
      <c r="IOG75" s="921"/>
      <c r="IOH75" s="921"/>
      <c r="IOI75" s="921"/>
      <c r="IOJ75" s="921"/>
      <c r="IOK75" s="921"/>
      <c r="IOL75" s="921"/>
      <c r="IOM75" s="921"/>
      <c r="ION75" s="921"/>
      <c r="IOO75" s="921"/>
      <c r="IOP75" s="921"/>
      <c r="IOQ75" s="921"/>
      <c r="IOR75" s="921"/>
      <c r="IOS75" s="921"/>
      <c r="IOT75" s="921"/>
      <c r="IOU75" s="921"/>
      <c r="IOV75" s="921"/>
      <c r="IOW75" s="921"/>
      <c r="IOX75" s="921"/>
      <c r="IOY75" s="921"/>
      <c r="IOZ75" s="921"/>
      <c r="IPA75" s="921"/>
      <c r="IPB75" s="921"/>
      <c r="IPC75" s="921"/>
      <c r="IPD75" s="921"/>
      <c r="IPE75" s="921"/>
      <c r="IPF75" s="921"/>
      <c r="IPG75" s="921"/>
      <c r="IPH75" s="921"/>
      <c r="IPI75" s="921"/>
      <c r="IPJ75" s="921"/>
      <c r="IPK75" s="921"/>
      <c r="IPL75" s="921"/>
      <c r="IPM75" s="921"/>
      <c r="IPN75" s="921"/>
      <c r="IPO75" s="921"/>
      <c r="IPP75" s="921"/>
      <c r="IPQ75" s="921"/>
      <c r="IPR75" s="921"/>
      <c r="IPS75" s="921"/>
      <c r="IPT75" s="921"/>
      <c r="IPU75" s="921"/>
      <c r="IPV75" s="921"/>
      <c r="IPW75" s="921"/>
      <c r="IPX75" s="921"/>
      <c r="IPY75" s="921"/>
      <c r="IPZ75" s="921"/>
      <c r="IQA75" s="921"/>
      <c r="IQB75" s="921"/>
      <c r="IQC75" s="921"/>
      <c r="IQD75" s="921"/>
      <c r="IQE75" s="921"/>
      <c r="IQF75" s="921"/>
      <c r="IQG75" s="921"/>
      <c r="IQH75" s="921"/>
      <c r="IQI75" s="921"/>
      <c r="IQJ75" s="921"/>
      <c r="IQK75" s="921"/>
      <c r="IQL75" s="921"/>
      <c r="IQM75" s="921"/>
      <c r="IQN75" s="921"/>
      <c r="IQO75" s="921"/>
      <c r="IQP75" s="921"/>
      <c r="IQQ75" s="921"/>
      <c r="IQR75" s="921"/>
      <c r="IQS75" s="921"/>
      <c r="IQT75" s="921"/>
      <c r="IQU75" s="921"/>
      <c r="IQV75" s="921"/>
      <c r="IQW75" s="921"/>
      <c r="IQX75" s="921"/>
      <c r="IQY75" s="921"/>
      <c r="IQZ75" s="921"/>
      <c r="IRA75" s="921"/>
      <c r="IRB75" s="921"/>
      <c r="IRC75" s="921"/>
      <c r="IRD75" s="921"/>
      <c r="IRE75" s="921"/>
      <c r="IRF75" s="921"/>
      <c r="IRG75" s="921"/>
      <c r="IRH75" s="921"/>
      <c r="IRI75" s="921"/>
      <c r="IRJ75" s="921"/>
      <c r="IRK75" s="921"/>
      <c r="IRL75" s="921"/>
      <c r="IRM75" s="921"/>
      <c r="IRN75" s="921"/>
      <c r="IRO75" s="921"/>
      <c r="IRP75" s="921"/>
      <c r="IRQ75" s="921"/>
      <c r="IRR75" s="921"/>
      <c r="IRS75" s="921"/>
      <c r="IRT75" s="921"/>
      <c r="IRU75" s="921"/>
      <c r="IRV75" s="921"/>
      <c r="IRW75" s="921"/>
      <c r="IRX75" s="921"/>
      <c r="IRY75" s="921"/>
      <c r="IRZ75" s="921"/>
      <c r="ISA75" s="921"/>
      <c r="ISB75" s="921"/>
      <c r="ISC75" s="921"/>
      <c r="ISD75" s="921"/>
      <c r="ISE75" s="921"/>
      <c r="ISF75" s="921"/>
      <c r="ISG75" s="921"/>
      <c r="ISH75" s="921"/>
      <c r="ISI75" s="921"/>
      <c r="ISJ75" s="921"/>
      <c r="ISK75" s="921"/>
      <c r="ISL75" s="921"/>
      <c r="ISM75" s="921"/>
      <c r="ISN75" s="921"/>
      <c r="ISO75" s="921"/>
      <c r="ISP75" s="921"/>
      <c r="ISQ75" s="921"/>
      <c r="ISR75" s="921"/>
      <c r="ISS75" s="921"/>
      <c r="IST75" s="921"/>
      <c r="ISU75" s="921"/>
      <c r="ISV75" s="921"/>
      <c r="ISW75" s="921"/>
      <c r="ISX75" s="921"/>
      <c r="ISY75" s="921"/>
      <c r="ISZ75" s="921"/>
      <c r="ITA75" s="921"/>
      <c r="ITB75" s="921"/>
      <c r="ITC75" s="921"/>
      <c r="ITD75" s="921"/>
      <c r="ITE75" s="921"/>
      <c r="ITF75" s="921"/>
      <c r="ITG75" s="921"/>
      <c r="ITH75" s="921"/>
      <c r="ITI75" s="921"/>
      <c r="ITJ75" s="921"/>
      <c r="ITK75" s="921"/>
      <c r="ITL75" s="921"/>
      <c r="ITM75" s="921"/>
      <c r="ITN75" s="921"/>
      <c r="ITO75" s="921"/>
      <c r="ITP75" s="921"/>
      <c r="ITQ75" s="921"/>
      <c r="ITR75" s="921"/>
      <c r="ITS75" s="921"/>
      <c r="ITT75" s="921"/>
      <c r="ITU75" s="921"/>
      <c r="ITV75" s="921"/>
      <c r="ITW75" s="921"/>
      <c r="ITX75" s="921"/>
      <c r="ITY75" s="921"/>
      <c r="ITZ75" s="921"/>
      <c r="IUA75" s="921"/>
      <c r="IUB75" s="921"/>
      <c r="IUC75" s="921"/>
      <c r="IUD75" s="921"/>
      <c r="IUE75" s="921"/>
      <c r="IUF75" s="921"/>
      <c r="IUG75" s="921"/>
      <c r="IUH75" s="921"/>
      <c r="IUI75" s="921"/>
      <c r="IUJ75" s="921"/>
      <c r="IUK75" s="921"/>
      <c r="IUL75" s="921"/>
      <c r="IUM75" s="921"/>
      <c r="IUN75" s="921"/>
      <c r="IUO75" s="921"/>
      <c r="IUP75" s="921"/>
      <c r="IUQ75" s="921"/>
      <c r="IUR75" s="921"/>
      <c r="IUS75" s="921"/>
      <c r="IUT75" s="921"/>
      <c r="IUU75" s="921"/>
      <c r="IUV75" s="921"/>
      <c r="IUW75" s="921"/>
      <c r="IUX75" s="921"/>
      <c r="IUY75" s="921"/>
      <c r="IUZ75" s="921"/>
      <c r="IVA75" s="921"/>
      <c r="IVB75" s="921"/>
      <c r="IVC75" s="921"/>
      <c r="IVD75" s="921"/>
      <c r="IVE75" s="921"/>
      <c r="IVF75" s="921"/>
      <c r="IVG75" s="921"/>
      <c r="IVH75" s="921"/>
      <c r="IVI75" s="921"/>
      <c r="IVJ75" s="921"/>
      <c r="IVK75" s="921"/>
      <c r="IVL75" s="921"/>
      <c r="IVM75" s="921"/>
      <c r="IVN75" s="921"/>
      <c r="IVO75" s="921"/>
      <c r="IVP75" s="921"/>
      <c r="IVQ75" s="921"/>
      <c r="IVR75" s="921"/>
      <c r="IVS75" s="921"/>
      <c r="IVT75" s="921"/>
      <c r="IVU75" s="921"/>
      <c r="IVV75" s="921"/>
      <c r="IVW75" s="921"/>
      <c r="IVX75" s="921"/>
      <c r="IVY75" s="921"/>
      <c r="IVZ75" s="921"/>
      <c r="IWA75" s="921"/>
      <c r="IWB75" s="921"/>
      <c r="IWC75" s="921"/>
      <c r="IWD75" s="921"/>
      <c r="IWE75" s="921"/>
      <c r="IWF75" s="921"/>
      <c r="IWG75" s="921"/>
      <c r="IWH75" s="921"/>
      <c r="IWI75" s="921"/>
      <c r="IWJ75" s="921"/>
      <c r="IWK75" s="921"/>
      <c r="IWL75" s="921"/>
      <c r="IWM75" s="921"/>
      <c r="IWN75" s="921"/>
      <c r="IWO75" s="921"/>
      <c r="IWP75" s="921"/>
      <c r="IWQ75" s="921"/>
      <c r="IWR75" s="921"/>
      <c r="IWS75" s="921"/>
      <c r="IWT75" s="921"/>
      <c r="IWU75" s="921"/>
      <c r="IWV75" s="921"/>
      <c r="IWW75" s="921"/>
      <c r="IWX75" s="921"/>
      <c r="IWY75" s="921"/>
      <c r="IWZ75" s="921"/>
      <c r="IXA75" s="921"/>
      <c r="IXB75" s="921"/>
      <c r="IXC75" s="921"/>
      <c r="IXD75" s="921"/>
      <c r="IXE75" s="921"/>
      <c r="IXF75" s="921"/>
      <c r="IXG75" s="921"/>
      <c r="IXH75" s="921"/>
      <c r="IXI75" s="921"/>
      <c r="IXJ75" s="921"/>
      <c r="IXK75" s="921"/>
      <c r="IXL75" s="921"/>
      <c r="IXM75" s="921"/>
      <c r="IXN75" s="921"/>
      <c r="IXO75" s="921"/>
      <c r="IXP75" s="921"/>
      <c r="IXQ75" s="921"/>
      <c r="IXR75" s="921"/>
      <c r="IXS75" s="921"/>
      <c r="IXT75" s="921"/>
      <c r="IXU75" s="921"/>
      <c r="IXV75" s="921"/>
      <c r="IXW75" s="921"/>
      <c r="IXX75" s="921"/>
      <c r="IXY75" s="921"/>
      <c r="IXZ75" s="921"/>
      <c r="IYA75" s="921"/>
      <c r="IYB75" s="921"/>
      <c r="IYC75" s="921"/>
      <c r="IYD75" s="921"/>
      <c r="IYE75" s="921"/>
      <c r="IYF75" s="921"/>
      <c r="IYG75" s="921"/>
      <c r="IYH75" s="921"/>
      <c r="IYI75" s="921"/>
      <c r="IYJ75" s="921"/>
      <c r="IYK75" s="921"/>
      <c r="IYL75" s="921"/>
      <c r="IYM75" s="921"/>
      <c r="IYN75" s="921"/>
      <c r="IYO75" s="921"/>
      <c r="IYP75" s="921"/>
      <c r="IYQ75" s="921"/>
      <c r="IYR75" s="921"/>
      <c r="IYS75" s="921"/>
      <c r="IYT75" s="921"/>
      <c r="IYU75" s="921"/>
      <c r="IYV75" s="921"/>
      <c r="IYW75" s="921"/>
      <c r="IYX75" s="921"/>
      <c r="IYY75" s="921"/>
      <c r="IYZ75" s="921"/>
      <c r="IZA75" s="921"/>
      <c r="IZB75" s="921"/>
      <c r="IZC75" s="921"/>
      <c r="IZD75" s="921"/>
      <c r="IZE75" s="921"/>
      <c r="IZF75" s="921"/>
      <c r="IZG75" s="921"/>
      <c r="IZH75" s="921"/>
      <c r="IZI75" s="921"/>
      <c r="IZJ75" s="921"/>
      <c r="IZK75" s="921"/>
      <c r="IZL75" s="921"/>
      <c r="IZM75" s="921"/>
      <c r="IZN75" s="921"/>
      <c r="IZO75" s="921"/>
      <c r="IZP75" s="921"/>
      <c r="IZQ75" s="921"/>
      <c r="IZR75" s="921"/>
      <c r="IZS75" s="921"/>
      <c r="IZT75" s="921"/>
      <c r="IZU75" s="921"/>
      <c r="IZV75" s="921"/>
      <c r="IZW75" s="921"/>
      <c r="IZX75" s="921"/>
      <c r="IZY75" s="921"/>
      <c r="IZZ75" s="921"/>
      <c r="JAA75" s="921"/>
      <c r="JAB75" s="921"/>
      <c r="JAC75" s="921"/>
      <c r="JAD75" s="921"/>
      <c r="JAE75" s="921"/>
      <c r="JAF75" s="921"/>
      <c r="JAG75" s="921"/>
      <c r="JAH75" s="921"/>
      <c r="JAI75" s="921"/>
      <c r="JAJ75" s="921"/>
      <c r="JAK75" s="921"/>
      <c r="JAL75" s="921"/>
      <c r="JAM75" s="921"/>
      <c r="JAN75" s="921"/>
      <c r="JAO75" s="921"/>
      <c r="JAP75" s="921"/>
      <c r="JAQ75" s="921"/>
      <c r="JAR75" s="921"/>
      <c r="JAS75" s="921"/>
      <c r="JAT75" s="921"/>
      <c r="JAU75" s="921"/>
      <c r="JAV75" s="921"/>
      <c r="JAW75" s="921"/>
      <c r="JAX75" s="921"/>
      <c r="JAY75" s="921"/>
      <c r="JAZ75" s="921"/>
      <c r="JBA75" s="921"/>
      <c r="JBB75" s="921"/>
      <c r="JBC75" s="921"/>
      <c r="JBD75" s="921"/>
      <c r="JBE75" s="921"/>
      <c r="JBF75" s="921"/>
      <c r="JBG75" s="921"/>
      <c r="JBH75" s="921"/>
      <c r="JBI75" s="921"/>
      <c r="JBJ75" s="921"/>
      <c r="JBK75" s="921"/>
      <c r="JBL75" s="921"/>
      <c r="JBM75" s="921"/>
      <c r="JBN75" s="921"/>
      <c r="JBO75" s="921"/>
      <c r="JBP75" s="921"/>
      <c r="JBQ75" s="921"/>
      <c r="JBR75" s="921"/>
      <c r="JBS75" s="921"/>
      <c r="JBT75" s="921"/>
      <c r="JBU75" s="921"/>
      <c r="JBV75" s="921"/>
      <c r="JBW75" s="921"/>
      <c r="JBX75" s="921"/>
      <c r="JBY75" s="921"/>
      <c r="JBZ75" s="921"/>
      <c r="JCA75" s="921"/>
      <c r="JCB75" s="921"/>
      <c r="JCC75" s="921"/>
      <c r="JCD75" s="921"/>
      <c r="JCE75" s="921"/>
      <c r="JCF75" s="921"/>
      <c r="JCG75" s="921"/>
      <c r="JCH75" s="921"/>
      <c r="JCI75" s="921"/>
      <c r="JCJ75" s="921"/>
      <c r="JCK75" s="921"/>
      <c r="JCL75" s="921"/>
      <c r="JCM75" s="921"/>
      <c r="JCN75" s="921"/>
      <c r="JCO75" s="921"/>
      <c r="JCP75" s="921"/>
      <c r="JCQ75" s="921"/>
      <c r="JCR75" s="921"/>
      <c r="JCS75" s="921"/>
      <c r="JCT75" s="921"/>
      <c r="JCU75" s="921"/>
      <c r="JCV75" s="921"/>
      <c r="JCW75" s="921"/>
      <c r="JCX75" s="921"/>
      <c r="JCY75" s="921"/>
      <c r="JCZ75" s="921"/>
      <c r="JDA75" s="921"/>
      <c r="JDB75" s="921"/>
      <c r="JDC75" s="921"/>
      <c r="JDD75" s="921"/>
      <c r="JDE75" s="921"/>
      <c r="JDF75" s="921"/>
      <c r="JDG75" s="921"/>
      <c r="JDH75" s="921"/>
      <c r="JDI75" s="921"/>
      <c r="JDJ75" s="921"/>
      <c r="JDK75" s="921"/>
      <c r="JDL75" s="921"/>
      <c r="JDM75" s="921"/>
      <c r="JDN75" s="921"/>
      <c r="JDO75" s="921"/>
      <c r="JDP75" s="921"/>
      <c r="JDQ75" s="921"/>
      <c r="JDR75" s="921"/>
      <c r="JDS75" s="921"/>
      <c r="JDT75" s="921"/>
      <c r="JDU75" s="921"/>
      <c r="JDV75" s="921"/>
      <c r="JDW75" s="921"/>
      <c r="JDX75" s="921"/>
      <c r="JDY75" s="921"/>
      <c r="JDZ75" s="921"/>
      <c r="JEA75" s="921"/>
      <c r="JEB75" s="921"/>
      <c r="JEC75" s="921"/>
      <c r="JED75" s="921"/>
      <c r="JEE75" s="921"/>
      <c r="JEF75" s="921"/>
      <c r="JEG75" s="921"/>
      <c r="JEH75" s="921"/>
      <c r="JEI75" s="921"/>
      <c r="JEJ75" s="921"/>
      <c r="JEK75" s="921"/>
      <c r="JEL75" s="921"/>
      <c r="JEM75" s="921"/>
      <c r="JEN75" s="921"/>
      <c r="JEO75" s="921"/>
      <c r="JEP75" s="921"/>
      <c r="JEQ75" s="921"/>
      <c r="JER75" s="921"/>
      <c r="JES75" s="921"/>
      <c r="JET75" s="921"/>
      <c r="JEU75" s="921"/>
      <c r="JEV75" s="921"/>
      <c r="JEW75" s="921"/>
      <c r="JEX75" s="921"/>
      <c r="JEY75" s="921"/>
      <c r="JEZ75" s="921"/>
      <c r="JFA75" s="921"/>
      <c r="JFB75" s="921"/>
      <c r="JFC75" s="921"/>
      <c r="JFD75" s="921"/>
      <c r="JFE75" s="921"/>
      <c r="JFF75" s="921"/>
      <c r="JFG75" s="921"/>
      <c r="JFH75" s="921"/>
      <c r="JFI75" s="921"/>
      <c r="JFJ75" s="921"/>
      <c r="JFK75" s="921"/>
      <c r="JFL75" s="921"/>
      <c r="JFM75" s="921"/>
      <c r="JFN75" s="921"/>
      <c r="JFO75" s="921"/>
      <c r="JFP75" s="921"/>
      <c r="JFQ75" s="921"/>
      <c r="JFR75" s="921"/>
      <c r="JFS75" s="921"/>
      <c r="JFT75" s="921"/>
      <c r="JFU75" s="921"/>
      <c r="JFV75" s="921"/>
      <c r="JFW75" s="921"/>
      <c r="JFX75" s="921"/>
      <c r="JFY75" s="921"/>
      <c r="JFZ75" s="921"/>
      <c r="JGA75" s="921"/>
      <c r="JGB75" s="921"/>
      <c r="JGC75" s="921"/>
      <c r="JGD75" s="921"/>
      <c r="JGE75" s="921"/>
      <c r="JGF75" s="921"/>
      <c r="JGG75" s="921"/>
      <c r="JGH75" s="921"/>
      <c r="JGI75" s="921"/>
      <c r="JGJ75" s="921"/>
      <c r="JGK75" s="921"/>
      <c r="JGL75" s="921"/>
      <c r="JGM75" s="921"/>
      <c r="JGN75" s="921"/>
      <c r="JGO75" s="921"/>
      <c r="JGP75" s="921"/>
      <c r="JGQ75" s="921"/>
      <c r="JGR75" s="921"/>
      <c r="JGS75" s="921"/>
      <c r="JGT75" s="921"/>
      <c r="JGU75" s="921"/>
      <c r="JGV75" s="921"/>
      <c r="JGW75" s="921"/>
      <c r="JGX75" s="921"/>
      <c r="JGY75" s="921"/>
      <c r="JGZ75" s="921"/>
      <c r="JHA75" s="921"/>
      <c r="JHB75" s="921"/>
      <c r="JHC75" s="921"/>
      <c r="JHD75" s="921"/>
      <c r="JHE75" s="921"/>
      <c r="JHF75" s="921"/>
      <c r="JHG75" s="921"/>
      <c r="JHH75" s="921"/>
      <c r="JHI75" s="921"/>
      <c r="JHJ75" s="921"/>
      <c r="JHK75" s="921"/>
      <c r="JHL75" s="921"/>
      <c r="JHM75" s="921"/>
      <c r="JHN75" s="921"/>
      <c r="JHO75" s="921"/>
      <c r="JHP75" s="921"/>
      <c r="JHQ75" s="921"/>
      <c r="JHR75" s="921"/>
      <c r="JHS75" s="921"/>
      <c r="JHT75" s="921"/>
      <c r="JHU75" s="921"/>
      <c r="JHV75" s="921"/>
      <c r="JHW75" s="921"/>
      <c r="JHX75" s="921"/>
      <c r="JHY75" s="921"/>
      <c r="JHZ75" s="921"/>
      <c r="JIA75" s="921"/>
      <c r="JIB75" s="921"/>
      <c r="JIC75" s="921"/>
      <c r="JID75" s="921"/>
      <c r="JIE75" s="921"/>
      <c r="JIF75" s="921"/>
      <c r="JIG75" s="921"/>
      <c r="JIH75" s="921"/>
      <c r="JII75" s="921"/>
      <c r="JIJ75" s="921"/>
      <c r="JIK75" s="921"/>
      <c r="JIL75" s="921"/>
      <c r="JIM75" s="921"/>
      <c r="JIN75" s="921"/>
      <c r="JIO75" s="921"/>
      <c r="JIP75" s="921"/>
      <c r="JIQ75" s="921"/>
      <c r="JIR75" s="921"/>
      <c r="JIS75" s="921"/>
      <c r="JIT75" s="921"/>
      <c r="JIU75" s="921"/>
      <c r="JIV75" s="921"/>
      <c r="JIW75" s="921"/>
      <c r="JIX75" s="921"/>
      <c r="JIY75" s="921"/>
      <c r="JIZ75" s="921"/>
      <c r="JJA75" s="921"/>
      <c r="JJB75" s="921"/>
      <c r="JJC75" s="921"/>
      <c r="JJD75" s="921"/>
      <c r="JJE75" s="921"/>
      <c r="JJF75" s="921"/>
      <c r="JJG75" s="921"/>
      <c r="JJH75" s="921"/>
      <c r="JJI75" s="921"/>
      <c r="JJJ75" s="921"/>
      <c r="JJK75" s="921"/>
      <c r="JJL75" s="921"/>
      <c r="JJM75" s="921"/>
      <c r="JJN75" s="921"/>
      <c r="JJO75" s="921"/>
      <c r="JJP75" s="921"/>
      <c r="JJQ75" s="921"/>
      <c r="JJR75" s="921"/>
      <c r="JJS75" s="921"/>
      <c r="JJT75" s="921"/>
      <c r="JJU75" s="921"/>
      <c r="JJV75" s="921"/>
      <c r="JJW75" s="921"/>
      <c r="JJX75" s="921"/>
      <c r="JJY75" s="921"/>
      <c r="JJZ75" s="921"/>
      <c r="JKA75" s="921"/>
      <c r="JKB75" s="921"/>
      <c r="JKC75" s="921"/>
      <c r="JKD75" s="921"/>
      <c r="JKE75" s="921"/>
      <c r="JKF75" s="921"/>
      <c r="JKG75" s="921"/>
      <c r="JKH75" s="921"/>
      <c r="JKI75" s="921"/>
      <c r="JKJ75" s="921"/>
      <c r="JKK75" s="921"/>
      <c r="JKL75" s="921"/>
      <c r="JKM75" s="921"/>
      <c r="JKN75" s="921"/>
      <c r="JKO75" s="921"/>
      <c r="JKP75" s="921"/>
      <c r="JKQ75" s="921"/>
      <c r="JKR75" s="921"/>
      <c r="JKS75" s="921"/>
      <c r="JKT75" s="921"/>
      <c r="JKU75" s="921"/>
      <c r="JKV75" s="921"/>
      <c r="JKW75" s="921"/>
      <c r="JKX75" s="921"/>
      <c r="JKY75" s="921"/>
      <c r="JKZ75" s="921"/>
      <c r="JLA75" s="921"/>
      <c r="JLB75" s="921"/>
      <c r="JLC75" s="921"/>
      <c r="JLD75" s="921"/>
      <c r="JLE75" s="921"/>
      <c r="JLF75" s="921"/>
      <c r="JLG75" s="921"/>
      <c r="JLH75" s="921"/>
      <c r="JLI75" s="921"/>
      <c r="JLJ75" s="921"/>
      <c r="JLK75" s="921"/>
      <c r="JLL75" s="921"/>
      <c r="JLM75" s="921"/>
      <c r="JLN75" s="921"/>
      <c r="JLO75" s="921"/>
      <c r="JLP75" s="921"/>
      <c r="JLQ75" s="921"/>
      <c r="JLR75" s="921"/>
      <c r="JLS75" s="921"/>
      <c r="JLT75" s="921"/>
      <c r="JLU75" s="921"/>
      <c r="JLV75" s="921"/>
      <c r="JLW75" s="921"/>
      <c r="JLX75" s="921"/>
      <c r="JLY75" s="921"/>
      <c r="JLZ75" s="921"/>
      <c r="JMA75" s="921"/>
      <c r="JMB75" s="921"/>
      <c r="JMC75" s="921"/>
      <c r="JMD75" s="921"/>
      <c r="JME75" s="921"/>
      <c r="JMF75" s="921"/>
      <c r="JMG75" s="921"/>
      <c r="JMH75" s="921"/>
      <c r="JMI75" s="921"/>
      <c r="JMJ75" s="921"/>
      <c r="JMK75" s="921"/>
      <c r="JML75" s="921"/>
      <c r="JMM75" s="921"/>
      <c r="JMN75" s="921"/>
      <c r="JMO75" s="921"/>
      <c r="JMP75" s="921"/>
      <c r="JMQ75" s="921"/>
      <c r="JMR75" s="921"/>
      <c r="JMS75" s="921"/>
      <c r="JMT75" s="921"/>
      <c r="JMU75" s="921"/>
      <c r="JMV75" s="921"/>
      <c r="JMW75" s="921"/>
      <c r="JMX75" s="921"/>
      <c r="JMY75" s="921"/>
      <c r="JMZ75" s="921"/>
      <c r="JNA75" s="921"/>
      <c r="JNB75" s="921"/>
      <c r="JNC75" s="921"/>
      <c r="JND75" s="921"/>
      <c r="JNE75" s="921"/>
      <c r="JNF75" s="921"/>
      <c r="JNG75" s="921"/>
      <c r="JNH75" s="921"/>
      <c r="JNI75" s="921"/>
      <c r="JNJ75" s="921"/>
      <c r="JNK75" s="921"/>
      <c r="JNL75" s="921"/>
      <c r="JNM75" s="921"/>
      <c r="JNN75" s="921"/>
      <c r="JNO75" s="921"/>
      <c r="JNP75" s="921"/>
      <c r="JNQ75" s="921"/>
      <c r="JNR75" s="921"/>
      <c r="JNS75" s="921"/>
      <c r="JNT75" s="921"/>
      <c r="JNU75" s="921"/>
      <c r="JNV75" s="921"/>
      <c r="JNW75" s="921"/>
      <c r="JNX75" s="921"/>
      <c r="JNY75" s="921"/>
      <c r="JNZ75" s="921"/>
      <c r="JOA75" s="921"/>
      <c r="JOB75" s="921"/>
      <c r="JOC75" s="921"/>
      <c r="JOD75" s="921"/>
      <c r="JOE75" s="921"/>
      <c r="JOF75" s="921"/>
      <c r="JOG75" s="921"/>
      <c r="JOH75" s="921"/>
      <c r="JOI75" s="921"/>
      <c r="JOJ75" s="921"/>
      <c r="JOK75" s="921"/>
      <c r="JOL75" s="921"/>
      <c r="JOM75" s="921"/>
      <c r="JON75" s="921"/>
      <c r="JOO75" s="921"/>
      <c r="JOP75" s="921"/>
      <c r="JOQ75" s="921"/>
      <c r="JOR75" s="921"/>
      <c r="JOS75" s="921"/>
      <c r="JOT75" s="921"/>
      <c r="JOU75" s="921"/>
      <c r="JOV75" s="921"/>
      <c r="JOW75" s="921"/>
      <c r="JOX75" s="921"/>
      <c r="JOY75" s="921"/>
      <c r="JOZ75" s="921"/>
      <c r="JPA75" s="921"/>
      <c r="JPB75" s="921"/>
      <c r="JPC75" s="921"/>
      <c r="JPD75" s="921"/>
      <c r="JPE75" s="921"/>
      <c r="JPF75" s="921"/>
      <c r="JPG75" s="921"/>
      <c r="JPH75" s="921"/>
      <c r="JPI75" s="921"/>
      <c r="JPJ75" s="921"/>
      <c r="JPK75" s="921"/>
      <c r="JPL75" s="921"/>
      <c r="JPM75" s="921"/>
      <c r="JPN75" s="921"/>
      <c r="JPO75" s="921"/>
      <c r="JPP75" s="921"/>
      <c r="JPQ75" s="921"/>
      <c r="JPR75" s="921"/>
      <c r="JPS75" s="921"/>
      <c r="JPT75" s="921"/>
      <c r="JPU75" s="921"/>
      <c r="JPV75" s="921"/>
      <c r="JPW75" s="921"/>
      <c r="JPX75" s="921"/>
      <c r="JPY75" s="921"/>
      <c r="JPZ75" s="921"/>
      <c r="JQA75" s="921"/>
      <c r="JQB75" s="921"/>
      <c r="JQC75" s="921"/>
      <c r="JQD75" s="921"/>
      <c r="JQE75" s="921"/>
      <c r="JQF75" s="921"/>
      <c r="JQG75" s="921"/>
      <c r="JQH75" s="921"/>
      <c r="JQI75" s="921"/>
      <c r="JQJ75" s="921"/>
      <c r="JQK75" s="921"/>
      <c r="JQL75" s="921"/>
      <c r="JQM75" s="921"/>
      <c r="JQN75" s="921"/>
      <c r="JQO75" s="921"/>
      <c r="JQP75" s="921"/>
      <c r="JQQ75" s="921"/>
      <c r="JQR75" s="921"/>
      <c r="JQS75" s="921"/>
      <c r="JQT75" s="921"/>
      <c r="JQU75" s="921"/>
      <c r="JQV75" s="921"/>
      <c r="JQW75" s="921"/>
      <c r="JQX75" s="921"/>
      <c r="JQY75" s="921"/>
      <c r="JQZ75" s="921"/>
      <c r="JRA75" s="921"/>
      <c r="JRB75" s="921"/>
      <c r="JRC75" s="921"/>
      <c r="JRD75" s="921"/>
      <c r="JRE75" s="921"/>
      <c r="JRF75" s="921"/>
      <c r="JRG75" s="921"/>
      <c r="JRH75" s="921"/>
      <c r="JRI75" s="921"/>
      <c r="JRJ75" s="921"/>
      <c r="JRK75" s="921"/>
      <c r="JRL75" s="921"/>
      <c r="JRM75" s="921"/>
      <c r="JRN75" s="921"/>
      <c r="JRO75" s="921"/>
      <c r="JRP75" s="921"/>
      <c r="JRQ75" s="921"/>
      <c r="JRR75" s="921"/>
      <c r="JRS75" s="921"/>
      <c r="JRT75" s="921"/>
      <c r="JRU75" s="921"/>
      <c r="JRV75" s="921"/>
      <c r="JRW75" s="921"/>
      <c r="JRX75" s="921"/>
      <c r="JRY75" s="921"/>
      <c r="JRZ75" s="921"/>
      <c r="JSA75" s="921"/>
      <c r="JSB75" s="921"/>
      <c r="JSC75" s="921"/>
      <c r="JSD75" s="921"/>
      <c r="JSE75" s="921"/>
      <c r="JSF75" s="921"/>
      <c r="JSG75" s="921"/>
      <c r="JSH75" s="921"/>
      <c r="JSI75" s="921"/>
      <c r="JSJ75" s="921"/>
      <c r="JSK75" s="921"/>
      <c r="JSL75" s="921"/>
      <c r="JSM75" s="921"/>
      <c r="JSN75" s="921"/>
      <c r="JSO75" s="921"/>
      <c r="JSP75" s="921"/>
      <c r="JSQ75" s="921"/>
      <c r="JSR75" s="921"/>
      <c r="JSS75" s="921"/>
      <c r="JST75" s="921"/>
      <c r="JSU75" s="921"/>
      <c r="JSV75" s="921"/>
      <c r="JSW75" s="921"/>
      <c r="JSX75" s="921"/>
      <c r="JSY75" s="921"/>
      <c r="JSZ75" s="921"/>
      <c r="JTA75" s="921"/>
      <c r="JTB75" s="921"/>
      <c r="JTC75" s="921"/>
      <c r="JTD75" s="921"/>
      <c r="JTE75" s="921"/>
      <c r="JTF75" s="921"/>
      <c r="JTG75" s="921"/>
      <c r="JTH75" s="921"/>
      <c r="JTI75" s="921"/>
      <c r="JTJ75" s="921"/>
      <c r="JTK75" s="921"/>
      <c r="JTL75" s="921"/>
      <c r="JTM75" s="921"/>
      <c r="JTN75" s="921"/>
      <c r="JTO75" s="921"/>
      <c r="JTP75" s="921"/>
      <c r="JTQ75" s="921"/>
      <c r="JTR75" s="921"/>
      <c r="JTS75" s="921"/>
      <c r="JTT75" s="921"/>
      <c r="JTU75" s="921"/>
      <c r="JTV75" s="921"/>
      <c r="JTW75" s="921"/>
      <c r="JTX75" s="921"/>
      <c r="JTY75" s="921"/>
      <c r="JTZ75" s="921"/>
      <c r="JUA75" s="921"/>
      <c r="JUB75" s="921"/>
      <c r="JUC75" s="921"/>
      <c r="JUD75" s="921"/>
      <c r="JUE75" s="921"/>
      <c r="JUF75" s="921"/>
      <c r="JUG75" s="921"/>
      <c r="JUH75" s="921"/>
      <c r="JUI75" s="921"/>
      <c r="JUJ75" s="921"/>
      <c r="JUK75" s="921"/>
      <c r="JUL75" s="921"/>
      <c r="JUM75" s="921"/>
      <c r="JUN75" s="921"/>
      <c r="JUO75" s="921"/>
      <c r="JUP75" s="921"/>
      <c r="JUQ75" s="921"/>
      <c r="JUR75" s="921"/>
      <c r="JUS75" s="921"/>
      <c r="JUT75" s="921"/>
      <c r="JUU75" s="921"/>
      <c r="JUV75" s="921"/>
      <c r="JUW75" s="921"/>
      <c r="JUX75" s="921"/>
      <c r="JUY75" s="921"/>
      <c r="JUZ75" s="921"/>
      <c r="JVA75" s="921"/>
      <c r="JVB75" s="921"/>
      <c r="JVC75" s="921"/>
      <c r="JVD75" s="921"/>
      <c r="JVE75" s="921"/>
      <c r="JVF75" s="921"/>
      <c r="JVG75" s="921"/>
      <c r="JVH75" s="921"/>
      <c r="JVI75" s="921"/>
      <c r="JVJ75" s="921"/>
      <c r="JVK75" s="921"/>
      <c r="JVL75" s="921"/>
      <c r="JVM75" s="921"/>
      <c r="JVN75" s="921"/>
      <c r="JVO75" s="921"/>
      <c r="JVP75" s="921"/>
      <c r="JVQ75" s="921"/>
      <c r="JVR75" s="921"/>
      <c r="JVS75" s="921"/>
      <c r="JVT75" s="921"/>
      <c r="JVU75" s="921"/>
      <c r="JVV75" s="921"/>
      <c r="JVW75" s="921"/>
      <c r="JVX75" s="921"/>
      <c r="JVY75" s="921"/>
      <c r="JVZ75" s="921"/>
      <c r="JWA75" s="921"/>
      <c r="JWB75" s="921"/>
      <c r="JWC75" s="921"/>
      <c r="JWD75" s="921"/>
      <c r="JWE75" s="921"/>
      <c r="JWF75" s="921"/>
      <c r="JWG75" s="921"/>
      <c r="JWH75" s="921"/>
      <c r="JWI75" s="921"/>
      <c r="JWJ75" s="921"/>
      <c r="JWK75" s="921"/>
      <c r="JWL75" s="921"/>
      <c r="JWM75" s="921"/>
      <c r="JWN75" s="921"/>
      <c r="JWO75" s="921"/>
      <c r="JWP75" s="921"/>
      <c r="JWQ75" s="921"/>
      <c r="JWR75" s="921"/>
      <c r="JWS75" s="921"/>
      <c r="JWT75" s="921"/>
      <c r="JWU75" s="921"/>
      <c r="JWV75" s="921"/>
      <c r="JWW75" s="921"/>
      <c r="JWX75" s="921"/>
      <c r="JWY75" s="921"/>
      <c r="JWZ75" s="921"/>
      <c r="JXA75" s="921"/>
      <c r="JXB75" s="921"/>
      <c r="JXC75" s="921"/>
      <c r="JXD75" s="921"/>
      <c r="JXE75" s="921"/>
      <c r="JXF75" s="921"/>
      <c r="JXG75" s="921"/>
      <c r="JXH75" s="921"/>
      <c r="JXI75" s="921"/>
      <c r="JXJ75" s="921"/>
      <c r="JXK75" s="921"/>
      <c r="JXL75" s="921"/>
      <c r="JXM75" s="921"/>
      <c r="JXN75" s="921"/>
      <c r="JXO75" s="921"/>
      <c r="JXP75" s="921"/>
      <c r="JXQ75" s="921"/>
      <c r="JXR75" s="921"/>
      <c r="JXS75" s="921"/>
      <c r="JXT75" s="921"/>
      <c r="JXU75" s="921"/>
      <c r="JXV75" s="921"/>
      <c r="JXW75" s="921"/>
      <c r="JXX75" s="921"/>
      <c r="JXY75" s="921"/>
      <c r="JXZ75" s="921"/>
      <c r="JYA75" s="921"/>
      <c r="JYB75" s="921"/>
      <c r="JYC75" s="921"/>
      <c r="JYD75" s="921"/>
      <c r="JYE75" s="921"/>
      <c r="JYF75" s="921"/>
      <c r="JYG75" s="921"/>
      <c r="JYH75" s="921"/>
      <c r="JYI75" s="921"/>
      <c r="JYJ75" s="921"/>
      <c r="JYK75" s="921"/>
      <c r="JYL75" s="921"/>
      <c r="JYM75" s="921"/>
      <c r="JYN75" s="921"/>
      <c r="JYO75" s="921"/>
      <c r="JYP75" s="921"/>
      <c r="JYQ75" s="921"/>
      <c r="JYR75" s="921"/>
      <c r="JYS75" s="921"/>
      <c r="JYT75" s="921"/>
      <c r="JYU75" s="921"/>
      <c r="JYV75" s="921"/>
      <c r="JYW75" s="921"/>
      <c r="JYX75" s="921"/>
      <c r="JYY75" s="921"/>
      <c r="JYZ75" s="921"/>
      <c r="JZA75" s="921"/>
      <c r="JZB75" s="921"/>
      <c r="JZC75" s="921"/>
      <c r="JZD75" s="921"/>
      <c r="JZE75" s="921"/>
      <c r="JZF75" s="921"/>
      <c r="JZG75" s="921"/>
      <c r="JZH75" s="921"/>
      <c r="JZI75" s="921"/>
      <c r="JZJ75" s="921"/>
      <c r="JZK75" s="921"/>
      <c r="JZL75" s="921"/>
      <c r="JZM75" s="921"/>
      <c r="JZN75" s="921"/>
      <c r="JZO75" s="921"/>
      <c r="JZP75" s="921"/>
      <c r="JZQ75" s="921"/>
      <c r="JZR75" s="921"/>
      <c r="JZS75" s="921"/>
      <c r="JZT75" s="921"/>
      <c r="JZU75" s="921"/>
      <c r="JZV75" s="921"/>
      <c r="JZW75" s="921"/>
      <c r="JZX75" s="921"/>
      <c r="JZY75" s="921"/>
      <c r="JZZ75" s="921"/>
      <c r="KAA75" s="921"/>
      <c r="KAB75" s="921"/>
      <c r="KAC75" s="921"/>
      <c r="KAD75" s="921"/>
      <c r="KAE75" s="921"/>
      <c r="KAF75" s="921"/>
      <c r="KAG75" s="921"/>
      <c r="KAH75" s="921"/>
      <c r="KAI75" s="921"/>
      <c r="KAJ75" s="921"/>
      <c r="KAK75" s="921"/>
      <c r="KAL75" s="921"/>
      <c r="KAM75" s="921"/>
      <c r="KAN75" s="921"/>
      <c r="KAO75" s="921"/>
      <c r="KAP75" s="921"/>
      <c r="KAQ75" s="921"/>
      <c r="KAR75" s="921"/>
      <c r="KAS75" s="921"/>
      <c r="KAT75" s="921"/>
      <c r="KAU75" s="921"/>
      <c r="KAV75" s="921"/>
      <c r="KAW75" s="921"/>
      <c r="KAX75" s="921"/>
      <c r="KAY75" s="921"/>
      <c r="KAZ75" s="921"/>
      <c r="KBA75" s="921"/>
      <c r="KBB75" s="921"/>
      <c r="KBC75" s="921"/>
      <c r="KBD75" s="921"/>
      <c r="KBE75" s="921"/>
      <c r="KBF75" s="921"/>
      <c r="KBG75" s="921"/>
      <c r="KBH75" s="921"/>
      <c r="KBI75" s="921"/>
      <c r="KBJ75" s="921"/>
      <c r="KBK75" s="921"/>
      <c r="KBL75" s="921"/>
      <c r="KBM75" s="921"/>
      <c r="KBN75" s="921"/>
      <c r="KBO75" s="921"/>
      <c r="KBP75" s="921"/>
      <c r="KBQ75" s="921"/>
      <c r="KBR75" s="921"/>
      <c r="KBS75" s="921"/>
      <c r="KBT75" s="921"/>
      <c r="KBU75" s="921"/>
      <c r="KBV75" s="921"/>
      <c r="KBW75" s="921"/>
      <c r="KBX75" s="921"/>
      <c r="KBY75" s="921"/>
      <c r="KBZ75" s="921"/>
      <c r="KCA75" s="921"/>
      <c r="KCB75" s="921"/>
      <c r="KCC75" s="921"/>
      <c r="KCD75" s="921"/>
      <c r="KCE75" s="921"/>
      <c r="KCF75" s="921"/>
      <c r="KCG75" s="921"/>
      <c r="KCH75" s="921"/>
      <c r="KCI75" s="921"/>
      <c r="KCJ75" s="921"/>
      <c r="KCK75" s="921"/>
      <c r="KCL75" s="921"/>
      <c r="KCM75" s="921"/>
      <c r="KCN75" s="921"/>
      <c r="KCO75" s="921"/>
      <c r="KCP75" s="921"/>
      <c r="KCQ75" s="921"/>
      <c r="KCR75" s="921"/>
      <c r="KCS75" s="921"/>
      <c r="KCT75" s="921"/>
      <c r="KCU75" s="921"/>
      <c r="KCV75" s="921"/>
      <c r="KCW75" s="921"/>
      <c r="KCX75" s="921"/>
      <c r="KCY75" s="921"/>
      <c r="KCZ75" s="921"/>
      <c r="KDA75" s="921"/>
      <c r="KDB75" s="921"/>
      <c r="KDC75" s="921"/>
      <c r="KDD75" s="921"/>
      <c r="KDE75" s="921"/>
      <c r="KDF75" s="921"/>
      <c r="KDG75" s="921"/>
      <c r="KDH75" s="921"/>
      <c r="KDI75" s="921"/>
      <c r="KDJ75" s="921"/>
      <c r="KDK75" s="921"/>
      <c r="KDL75" s="921"/>
      <c r="KDM75" s="921"/>
      <c r="KDN75" s="921"/>
      <c r="KDO75" s="921"/>
      <c r="KDP75" s="921"/>
      <c r="KDQ75" s="921"/>
      <c r="KDR75" s="921"/>
      <c r="KDS75" s="921"/>
      <c r="KDT75" s="921"/>
      <c r="KDU75" s="921"/>
      <c r="KDV75" s="921"/>
      <c r="KDW75" s="921"/>
      <c r="KDX75" s="921"/>
      <c r="KDY75" s="921"/>
      <c r="KDZ75" s="921"/>
      <c r="KEA75" s="921"/>
      <c r="KEB75" s="921"/>
      <c r="KEC75" s="921"/>
      <c r="KED75" s="921"/>
      <c r="KEE75" s="921"/>
      <c r="KEF75" s="921"/>
      <c r="KEG75" s="921"/>
      <c r="KEH75" s="921"/>
      <c r="KEI75" s="921"/>
      <c r="KEJ75" s="921"/>
      <c r="KEK75" s="921"/>
      <c r="KEL75" s="921"/>
      <c r="KEM75" s="921"/>
      <c r="KEN75" s="921"/>
      <c r="KEO75" s="921"/>
      <c r="KEP75" s="921"/>
      <c r="KEQ75" s="921"/>
      <c r="KER75" s="921"/>
      <c r="KES75" s="921"/>
      <c r="KET75" s="921"/>
      <c r="KEU75" s="921"/>
      <c r="KEV75" s="921"/>
      <c r="KEW75" s="921"/>
      <c r="KEX75" s="921"/>
      <c r="KEY75" s="921"/>
      <c r="KEZ75" s="921"/>
      <c r="KFA75" s="921"/>
      <c r="KFB75" s="921"/>
      <c r="KFC75" s="921"/>
      <c r="KFD75" s="921"/>
      <c r="KFE75" s="921"/>
      <c r="KFF75" s="921"/>
      <c r="KFG75" s="921"/>
      <c r="KFH75" s="921"/>
      <c r="KFI75" s="921"/>
      <c r="KFJ75" s="921"/>
      <c r="KFK75" s="921"/>
      <c r="KFL75" s="921"/>
      <c r="KFM75" s="921"/>
      <c r="KFN75" s="921"/>
      <c r="KFO75" s="921"/>
      <c r="KFP75" s="921"/>
      <c r="KFQ75" s="921"/>
      <c r="KFR75" s="921"/>
      <c r="KFS75" s="921"/>
      <c r="KFT75" s="921"/>
      <c r="KFU75" s="921"/>
      <c r="KFV75" s="921"/>
      <c r="KFW75" s="921"/>
      <c r="KFX75" s="921"/>
      <c r="KFY75" s="921"/>
      <c r="KFZ75" s="921"/>
      <c r="KGA75" s="921"/>
      <c r="KGB75" s="921"/>
      <c r="KGC75" s="921"/>
      <c r="KGD75" s="921"/>
      <c r="KGE75" s="921"/>
      <c r="KGF75" s="921"/>
      <c r="KGG75" s="921"/>
      <c r="KGH75" s="921"/>
      <c r="KGI75" s="921"/>
      <c r="KGJ75" s="921"/>
      <c r="KGK75" s="921"/>
      <c r="KGL75" s="921"/>
      <c r="KGM75" s="921"/>
      <c r="KGN75" s="921"/>
      <c r="KGO75" s="921"/>
      <c r="KGP75" s="921"/>
      <c r="KGQ75" s="921"/>
      <c r="KGR75" s="921"/>
      <c r="KGS75" s="921"/>
      <c r="KGT75" s="921"/>
      <c r="KGU75" s="921"/>
      <c r="KGV75" s="921"/>
      <c r="KGW75" s="921"/>
      <c r="KGX75" s="921"/>
      <c r="KGY75" s="921"/>
      <c r="KGZ75" s="921"/>
      <c r="KHA75" s="921"/>
      <c r="KHB75" s="921"/>
      <c r="KHC75" s="921"/>
      <c r="KHD75" s="921"/>
      <c r="KHE75" s="921"/>
      <c r="KHF75" s="921"/>
      <c r="KHG75" s="921"/>
      <c r="KHH75" s="921"/>
      <c r="KHI75" s="921"/>
      <c r="KHJ75" s="921"/>
      <c r="KHK75" s="921"/>
      <c r="KHL75" s="921"/>
      <c r="KHM75" s="921"/>
      <c r="KHN75" s="921"/>
      <c r="KHO75" s="921"/>
      <c r="KHP75" s="921"/>
      <c r="KHQ75" s="921"/>
      <c r="KHR75" s="921"/>
      <c r="KHS75" s="921"/>
      <c r="KHT75" s="921"/>
      <c r="KHU75" s="921"/>
      <c r="KHV75" s="921"/>
      <c r="KHW75" s="921"/>
      <c r="KHX75" s="921"/>
      <c r="KHY75" s="921"/>
      <c r="KHZ75" s="921"/>
      <c r="KIA75" s="921"/>
      <c r="KIB75" s="921"/>
      <c r="KIC75" s="921"/>
      <c r="KID75" s="921"/>
      <c r="KIE75" s="921"/>
      <c r="KIF75" s="921"/>
      <c r="KIG75" s="921"/>
      <c r="KIH75" s="921"/>
      <c r="KII75" s="921"/>
      <c r="KIJ75" s="921"/>
      <c r="KIK75" s="921"/>
      <c r="KIL75" s="921"/>
      <c r="KIM75" s="921"/>
      <c r="KIN75" s="921"/>
      <c r="KIO75" s="921"/>
      <c r="KIP75" s="921"/>
      <c r="KIQ75" s="921"/>
      <c r="KIR75" s="921"/>
      <c r="KIS75" s="921"/>
      <c r="KIT75" s="921"/>
      <c r="KIU75" s="921"/>
      <c r="KIV75" s="921"/>
      <c r="KIW75" s="921"/>
      <c r="KIX75" s="921"/>
      <c r="KIY75" s="921"/>
      <c r="KIZ75" s="921"/>
      <c r="KJA75" s="921"/>
      <c r="KJB75" s="921"/>
      <c r="KJC75" s="921"/>
      <c r="KJD75" s="921"/>
      <c r="KJE75" s="921"/>
      <c r="KJF75" s="921"/>
      <c r="KJG75" s="921"/>
      <c r="KJH75" s="921"/>
      <c r="KJI75" s="921"/>
      <c r="KJJ75" s="921"/>
      <c r="KJK75" s="921"/>
      <c r="KJL75" s="921"/>
      <c r="KJM75" s="921"/>
      <c r="KJN75" s="921"/>
      <c r="KJO75" s="921"/>
      <c r="KJP75" s="921"/>
      <c r="KJQ75" s="921"/>
      <c r="KJR75" s="921"/>
      <c r="KJS75" s="921"/>
      <c r="KJT75" s="921"/>
      <c r="KJU75" s="921"/>
      <c r="KJV75" s="921"/>
      <c r="KJW75" s="921"/>
      <c r="KJX75" s="921"/>
      <c r="KJY75" s="921"/>
      <c r="KJZ75" s="921"/>
      <c r="KKA75" s="921"/>
      <c r="KKB75" s="921"/>
      <c r="KKC75" s="921"/>
      <c r="KKD75" s="921"/>
      <c r="KKE75" s="921"/>
      <c r="KKF75" s="921"/>
      <c r="KKG75" s="921"/>
      <c r="KKH75" s="921"/>
      <c r="KKI75" s="921"/>
      <c r="KKJ75" s="921"/>
      <c r="KKK75" s="921"/>
      <c r="KKL75" s="921"/>
      <c r="KKM75" s="921"/>
      <c r="KKN75" s="921"/>
      <c r="KKO75" s="921"/>
      <c r="KKP75" s="921"/>
      <c r="KKQ75" s="921"/>
      <c r="KKR75" s="921"/>
      <c r="KKS75" s="921"/>
      <c r="KKT75" s="921"/>
      <c r="KKU75" s="921"/>
      <c r="KKV75" s="921"/>
      <c r="KKW75" s="921"/>
      <c r="KKX75" s="921"/>
      <c r="KKY75" s="921"/>
      <c r="KKZ75" s="921"/>
      <c r="KLA75" s="921"/>
      <c r="KLB75" s="921"/>
      <c r="KLC75" s="921"/>
      <c r="KLD75" s="921"/>
      <c r="KLE75" s="921"/>
      <c r="KLF75" s="921"/>
      <c r="KLG75" s="921"/>
      <c r="KLH75" s="921"/>
      <c r="KLI75" s="921"/>
      <c r="KLJ75" s="921"/>
      <c r="KLK75" s="921"/>
      <c r="KLL75" s="921"/>
      <c r="KLM75" s="921"/>
      <c r="KLN75" s="921"/>
      <c r="KLO75" s="921"/>
      <c r="KLP75" s="921"/>
      <c r="KLQ75" s="921"/>
      <c r="KLR75" s="921"/>
      <c r="KLS75" s="921"/>
      <c r="KLT75" s="921"/>
      <c r="KLU75" s="921"/>
      <c r="KLV75" s="921"/>
      <c r="KLW75" s="921"/>
      <c r="KLX75" s="921"/>
      <c r="KLY75" s="921"/>
      <c r="KLZ75" s="921"/>
      <c r="KMA75" s="921"/>
      <c r="KMB75" s="921"/>
      <c r="KMC75" s="921"/>
      <c r="KMD75" s="921"/>
      <c r="KME75" s="921"/>
      <c r="KMF75" s="921"/>
      <c r="KMG75" s="921"/>
      <c r="KMH75" s="921"/>
      <c r="KMI75" s="921"/>
      <c r="KMJ75" s="921"/>
      <c r="KMK75" s="921"/>
      <c r="KML75" s="921"/>
      <c r="KMM75" s="921"/>
      <c r="KMN75" s="921"/>
      <c r="KMO75" s="921"/>
      <c r="KMP75" s="921"/>
      <c r="KMQ75" s="921"/>
      <c r="KMR75" s="921"/>
      <c r="KMS75" s="921"/>
      <c r="KMT75" s="921"/>
      <c r="KMU75" s="921"/>
      <c r="KMV75" s="921"/>
      <c r="KMW75" s="921"/>
      <c r="KMX75" s="921"/>
      <c r="KMY75" s="921"/>
      <c r="KMZ75" s="921"/>
      <c r="KNA75" s="921"/>
      <c r="KNB75" s="921"/>
      <c r="KNC75" s="921"/>
      <c r="KND75" s="921"/>
      <c r="KNE75" s="921"/>
      <c r="KNF75" s="921"/>
      <c r="KNG75" s="921"/>
      <c r="KNH75" s="921"/>
      <c r="KNI75" s="921"/>
      <c r="KNJ75" s="921"/>
      <c r="KNK75" s="921"/>
      <c r="KNL75" s="921"/>
      <c r="KNM75" s="921"/>
      <c r="KNN75" s="921"/>
      <c r="KNO75" s="921"/>
      <c r="KNP75" s="921"/>
      <c r="KNQ75" s="921"/>
      <c r="KNR75" s="921"/>
      <c r="KNS75" s="921"/>
      <c r="KNT75" s="921"/>
      <c r="KNU75" s="921"/>
      <c r="KNV75" s="921"/>
      <c r="KNW75" s="921"/>
      <c r="KNX75" s="921"/>
      <c r="KNY75" s="921"/>
      <c r="KNZ75" s="921"/>
      <c r="KOA75" s="921"/>
      <c r="KOB75" s="921"/>
      <c r="KOC75" s="921"/>
      <c r="KOD75" s="921"/>
      <c r="KOE75" s="921"/>
      <c r="KOF75" s="921"/>
      <c r="KOG75" s="921"/>
      <c r="KOH75" s="921"/>
      <c r="KOI75" s="921"/>
      <c r="KOJ75" s="921"/>
      <c r="KOK75" s="921"/>
      <c r="KOL75" s="921"/>
      <c r="KOM75" s="921"/>
      <c r="KON75" s="921"/>
      <c r="KOO75" s="921"/>
      <c r="KOP75" s="921"/>
      <c r="KOQ75" s="921"/>
      <c r="KOR75" s="921"/>
      <c r="KOS75" s="921"/>
      <c r="KOT75" s="921"/>
      <c r="KOU75" s="921"/>
      <c r="KOV75" s="921"/>
      <c r="KOW75" s="921"/>
      <c r="KOX75" s="921"/>
      <c r="KOY75" s="921"/>
      <c r="KOZ75" s="921"/>
      <c r="KPA75" s="921"/>
      <c r="KPB75" s="921"/>
      <c r="KPC75" s="921"/>
      <c r="KPD75" s="921"/>
      <c r="KPE75" s="921"/>
      <c r="KPF75" s="921"/>
      <c r="KPG75" s="921"/>
      <c r="KPH75" s="921"/>
      <c r="KPI75" s="921"/>
      <c r="KPJ75" s="921"/>
      <c r="KPK75" s="921"/>
      <c r="KPL75" s="921"/>
      <c r="KPM75" s="921"/>
      <c r="KPN75" s="921"/>
      <c r="KPO75" s="921"/>
      <c r="KPP75" s="921"/>
      <c r="KPQ75" s="921"/>
      <c r="KPR75" s="921"/>
      <c r="KPS75" s="921"/>
      <c r="KPT75" s="921"/>
      <c r="KPU75" s="921"/>
      <c r="KPV75" s="921"/>
      <c r="KPW75" s="921"/>
      <c r="KPX75" s="921"/>
      <c r="KPY75" s="921"/>
      <c r="KPZ75" s="921"/>
      <c r="KQA75" s="921"/>
      <c r="KQB75" s="921"/>
      <c r="KQC75" s="921"/>
      <c r="KQD75" s="921"/>
      <c r="KQE75" s="921"/>
      <c r="KQF75" s="921"/>
      <c r="KQG75" s="921"/>
      <c r="KQH75" s="921"/>
      <c r="KQI75" s="921"/>
      <c r="KQJ75" s="921"/>
      <c r="KQK75" s="921"/>
      <c r="KQL75" s="921"/>
      <c r="KQM75" s="921"/>
      <c r="KQN75" s="921"/>
      <c r="KQO75" s="921"/>
      <c r="KQP75" s="921"/>
      <c r="KQQ75" s="921"/>
      <c r="KQR75" s="921"/>
      <c r="KQS75" s="921"/>
      <c r="KQT75" s="921"/>
      <c r="KQU75" s="921"/>
      <c r="KQV75" s="921"/>
      <c r="KQW75" s="921"/>
      <c r="KQX75" s="921"/>
      <c r="KQY75" s="921"/>
      <c r="KQZ75" s="921"/>
      <c r="KRA75" s="921"/>
      <c r="KRB75" s="921"/>
      <c r="KRC75" s="921"/>
      <c r="KRD75" s="921"/>
      <c r="KRE75" s="921"/>
      <c r="KRF75" s="921"/>
      <c r="KRG75" s="921"/>
      <c r="KRH75" s="921"/>
      <c r="KRI75" s="921"/>
      <c r="KRJ75" s="921"/>
      <c r="KRK75" s="921"/>
      <c r="KRL75" s="921"/>
      <c r="KRM75" s="921"/>
      <c r="KRN75" s="921"/>
      <c r="KRO75" s="921"/>
      <c r="KRP75" s="921"/>
      <c r="KRQ75" s="921"/>
      <c r="KRR75" s="921"/>
      <c r="KRS75" s="921"/>
      <c r="KRT75" s="921"/>
      <c r="KRU75" s="921"/>
      <c r="KRV75" s="921"/>
      <c r="KRW75" s="921"/>
      <c r="KRX75" s="921"/>
      <c r="KRY75" s="921"/>
      <c r="KRZ75" s="921"/>
      <c r="KSA75" s="921"/>
      <c r="KSB75" s="921"/>
      <c r="KSC75" s="921"/>
      <c r="KSD75" s="921"/>
      <c r="KSE75" s="921"/>
      <c r="KSF75" s="921"/>
      <c r="KSG75" s="921"/>
      <c r="KSH75" s="921"/>
      <c r="KSI75" s="921"/>
      <c r="KSJ75" s="921"/>
      <c r="KSK75" s="921"/>
      <c r="KSL75" s="921"/>
      <c r="KSM75" s="921"/>
      <c r="KSN75" s="921"/>
      <c r="KSO75" s="921"/>
      <c r="KSP75" s="921"/>
      <c r="KSQ75" s="921"/>
      <c r="KSR75" s="921"/>
      <c r="KSS75" s="921"/>
      <c r="KST75" s="921"/>
      <c r="KSU75" s="921"/>
      <c r="KSV75" s="921"/>
      <c r="KSW75" s="921"/>
      <c r="KSX75" s="921"/>
      <c r="KSY75" s="921"/>
      <c r="KSZ75" s="921"/>
      <c r="KTA75" s="921"/>
      <c r="KTB75" s="921"/>
      <c r="KTC75" s="921"/>
      <c r="KTD75" s="921"/>
      <c r="KTE75" s="921"/>
      <c r="KTF75" s="921"/>
      <c r="KTG75" s="921"/>
      <c r="KTH75" s="921"/>
      <c r="KTI75" s="921"/>
      <c r="KTJ75" s="921"/>
      <c r="KTK75" s="921"/>
      <c r="KTL75" s="921"/>
      <c r="KTM75" s="921"/>
      <c r="KTN75" s="921"/>
      <c r="KTO75" s="921"/>
      <c r="KTP75" s="921"/>
      <c r="KTQ75" s="921"/>
      <c r="KTR75" s="921"/>
      <c r="KTS75" s="921"/>
      <c r="KTT75" s="921"/>
      <c r="KTU75" s="921"/>
      <c r="KTV75" s="921"/>
      <c r="KTW75" s="921"/>
      <c r="KTX75" s="921"/>
      <c r="KTY75" s="921"/>
      <c r="KTZ75" s="921"/>
      <c r="KUA75" s="921"/>
      <c r="KUB75" s="921"/>
      <c r="KUC75" s="921"/>
      <c r="KUD75" s="921"/>
      <c r="KUE75" s="921"/>
      <c r="KUF75" s="921"/>
      <c r="KUG75" s="921"/>
      <c r="KUH75" s="921"/>
      <c r="KUI75" s="921"/>
      <c r="KUJ75" s="921"/>
      <c r="KUK75" s="921"/>
      <c r="KUL75" s="921"/>
      <c r="KUM75" s="921"/>
      <c r="KUN75" s="921"/>
      <c r="KUO75" s="921"/>
      <c r="KUP75" s="921"/>
      <c r="KUQ75" s="921"/>
      <c r="KUR75" s="921"/>
      <c r="KUS75" s="921"/>
      <c r="KUT75" s="921"/>
      <c r="KUU75" s="921"/>
      <c r="KUV75" s="921"/>
      <c r="KUW75" s="921"/>
      <c r="KUX75" s="921"/>
      <c r="KUY75" s="921"/>
      <c r="KUZ75" s="921"/>
      <c r="KVA75" s="921"/>
      <c r="KVB75" s="921"/>
      <c r="KVC75" s="921"/>
      <c r="KVD75" s="921"/>
      <c r="KVE75" s="921"/>
      <c r="KVF75" s="921"/>
      <c r="KVG75" s="921"/>
      <c r="KVH75" s="921"/>
      <c r="KVI75" s="921"/>
      <c r="KVJ75" s="921"/>
      <c r="KVK75" s="921"/>
      <c r="KVL75" s="921"/>
      <c r="KVM75" s="921"/>
      <c r="KVN75" s="921"/>
      <c r="KVO75" s="921"/>
      <c r="KVP75" s="921"/>
      <c r="KVQ75" s="921"/>
      <c r="KVR75" s="921"/>
      <c r="KVS75" s="921"/>
      <c r="KVT75" s="921"/>
      <c r="KVU75" s="921"/>
      <c r="KVV75" s="921"/>
      <c r="KVW75" s="921"/>
      <c r="KVX75" s="921"/>
      <c r="KVY75" s="921"/>
      <c r="KVZ75" s="921"/>
      <c r="KWA75" s="921"/>
      <c r="KWB75" s="921"/>
      <c r="KWC75" s="921"/>
      <c r="KWD75" s="921"/>
      <c r="KWE75" s="921"/>
      <c r="KWF75" s="921"/>
      <c r="KWG75" s="921"/>
      <c r="KWH75" s="921"/>
      <c r="KWI75" s="921"/>
      <c r="KWJ75" s="921"/>
      <c r="KWK75" s="921"/>
      <c r="KWL75" s="921"/>
      <c r="KWM75" s="921"/>
      <c r="KWN75" s="921"/>
      <c r="KWO75" s="921"/>
      <c r="KWP75" s="921"/>
      <c r="KWQ75" s="921"/>
      <c r="KWR75" s="921"/>
      <c r="KWS75" s="921"/>
      <c r="KWT75" s="921"/>
      <c r="KWU75" s="921"/>
      <c r="KWV75" s="921"/>
      <c r="KWW75" s="921"/>
      <c r="KWX75" s="921"/>
      <c r="KWY75" s="921"/>
      <c r="KWZ75" s="921"/>
      <c r="KXA75" s="921"/>
      <c r="KXB75" s="921"/>
      <c r="KXC75" s="921"/>
      <c r="KXD75" s="921"/>
      <c r="KXE75" s="921"/>
      <c r="KXF75" s="921"/>
      <c r="KXG75" s="921"/>
      <c r="KXH75" s="921"/>
      <c r="KXI75" s="921"/>
      <c r="KXJ75" s="921"/>
      <c r="KXK75" s="921"/>
      <c r="KXL75" s="921"/>
      <c r="KXM75" s="921"/>
      <c r="KXN75" s="921"/>
      <c r="KXO75" s="921"/>
      <c r="KXP75" s="921"/>
      <c r="KXQ75" s="921"/>
      <c r="KXR75" s="921"/>
      <c r="KXS75" s="921"/>
      <c r="KXT75" s="921"/>
      <c r="KXU75" s="921"/>
      <c r="KXV75" s="921"/>
      <c r="KXW75" s="921"/>
      <c r="KXX75" s="921"/>
      <c r="KXY75" s="921"/>
      <c r="KXZ75" s="921"/>
      <c r="KYA75" s="921"/>
      <c r="KYB75" s="921"/>
      <c r="KYC75" s="921"/>
      <c r="KYD75" s="921"/>
      <c r="KYE75" s="921"/>
      <c r="KYF75" s="921"/>
      <c r="KYG75" s="921"/>
      <c r="KYH75" s="921"/>
      <c r="KYI75" s="921"/>
      <c r="KYJ75" s="921"/>
      <c r="KYK75" s="921"/>
      <c r="KYL75" s="921"/>
      <c r="KYM75" s="921"/>
      <c r="KYN75" s="921"/>
      <c r="KYO75" s="921"/>
      <c r="KYP75" s="921"/>
      <c r="KYQ75" s="921"/>
      <c r="KYR75" s="921"/>
      <c r="KYS75" s="921"/>
      <c r="KYT75" s="921"/>
      <c r="KYU75" s="921"/>
      <c r="KYV75" s="921"/>
      <c r="KYW75" s="921"/>
      <c r="KYX75" s="921"/>
      <c r="KYY75" s="921"/>
      <c r="KYZ75" s="921"/>
      <c r="KZA75" s="921"/>
      <c r="KZB75" s="921"/>
      <c r="KZC75" s="921"/>
      <c r="KZD75" s="921"/>
      <c r="KZE75" s="921"/>
      <c r="KZF75" s="921"/>
      <c r="KZG75" s="921"/>
      <c r="KZH75" s="921"/>
      <c r="KZI75" s="921"/>
      <c r="KZJ75" s="921"/>
      <c r="KZK75" s="921"/>
      <c r="KZL75" s="921"/>
      <c r="KZM75" s="921"/>
      <c r="KZN75" s="921"/>
      <c r="KZO75" s="921"/>
      <c r="KZP75" s="921"/>
      <c r="KZQ75" s="921"/>
      <c r="KZR75" s="921"/>
      <c r="KZS75" s="921"/>
      <c r="KZT75" s="921"/>
      <c r="KZU75" s="921"/>
      <c r="KZV75" s="921"/>
      <c r="KZW75" s="921"/>
      <c r="KZX75" s="921"/>
      <c r="KZY75" s="921"/>
      <c r="KZZ75" s="921"/>
      <c r="LAA75" s="921"/>
      <c r="LAB75" s="921"/>
      <c r="LAC75" s="921"/>
      <c r="LAD75" s="921"/>
      <c r="LAE75" s="921"/>
      <c r="LAF75" s="921"/>
      <c r="LAG75" s="921"/>
      <c r="LAH75" s="921"/>
      <c r="LAI75" s="921"/>
      <c r="LAJ75" s="921"/>
      <c r="LAK75" s="921"/>
      <c r="LAL75" s="921"/>
      <c r="LAM75" s="921"/>
      <c r="LAN75" s="921"/>
      <c r="LAO75" s="921"/>
      <c r="LAP75" s="921"/>
      <c r="LAQ75" s="921"/>
      <c r="LAR75" s="921"/>
      <c r="LAS75" s="921"/>
      <c r="LAT75" s="921"/>
      <c r="LAU75" s="921"/>
      <c r="LAV75" s="921"/>
      <c r="LAW75" s="921"/>
      <c r="LAX75" s="921"/>
      <c r="LAY75" s="921"/>
      <c r="LAZ75" s="921"/>
      <c r="LBA75" s="921"/>
      <c r="LBB75" s="921"/>
      <c r="LBC75" s="921"/>
      <c r="LBD75" s="921"/>
      <c r="LBE75" s="921"/>
      <c r="LBF75" s="921"/>
      <c r="LBG75" s="921"/>
      <c r="LBH75" s="921"/>
      <c r="LBI75" s="921"/>
      <c r="LBJ75" s="921"/>
      <c r="LBK75" s="921"/>
      <c r="LBL75" s="921"/>
      <c r="LBM75" s="921"/>
      <c r="LBN75" s="921"/>
      <c r="LBO75" s="921"/>
      <c r="LBP75" s="921"/>
      <c r="LBQ75" s="921"/>
      <c r="LBR75" s="921"/>
      <c r="LBS75" s="921"/>
      <c r="LBT75" s="921"/>
      <c r="LBU75" s="921"/>
      <c r="LBV75" s="921"/>
      <c r="LBW75" s="921"/>
      <c r="LBX75" s="921"/>
      <c r="LBY75" s="921"/>
      <c r="LBZ75" s="921"/>
      <c r="LCA75" s="921"/>
      <c r="LCB75" s="921"/>
      <c r="LCC75" s="921"/>
      <c r="LCD75" s="921"/>
      <c r="LCE75" s="921"/>
      <c r="LCF75" s="921"/>
      <c r="LCG75" s="921"/>
      <c r="LCH75" s="921"/>
      <c r="LCI75" s="921"/>
      <c r="LCJ75" s="921"/>
      <c r="LCK75" s="921"/>
      <c r="LCL75" s="921"/>
      <c r="LCM75" s="921"/>
      <c r="LCN75" s="921"/>
      <c r="LCO75" s="921"/>
      <c r="LCP75" s="921"/>
      <c r="LCQ75" s="921"/>
      <c r="LCR75" s="921"/>
      <c r="LCS75" s="921"/>
      <c r="LCT75" s="921"/>
      <c r="LCU75" s="921"/>
      <c r="LCV75" s="921"/>
      <c r="LCW75" s="921"/>
      <c r="LCX75" s="921"/>
      <c r="LCY75" s="921"/>
      <c r="LCZ75" s="921"/>
      <c r="LDA75" s="921"/>
      <c r="LDB75" s="921"/>
      <c r="LDC75" s="921"/>
      <c r="LDD75" s="921"/>
      <c r="LDE75" s="921"/>
      <c r="LDF75" s="921"/>
      <c r="LDG75" s="921"/>
      <c r="LDH75" s="921"/>
      <c r="LDI75" s="921"/>
      <c r="LDJ75" s="921"/>
      <c r="LDK75" s="921"/>
      <c r="LDL75" s="921"/>
      <c r="LDM75" s="921"/>
      <c r="LDN75" s="921"/>
      <c r="LDO75" s="921"/>
      <c r="LDP75" s="921"/>
      <c r="LDQ75" s="921"/>
      <c r="LDR75" s="921"/>
      <c r="LDS75" s="921"/>
      <c r="LDT75" s="921"/>
      <c r="LDU75" s="921"/>
      <c r="LDV75" s="921"/>
      <c r="LDW75" s="921"/>
      <c r="LDX75" s="921"/>
      <c r="LDY75" s="921"/>
      <c r="LDZ75" s="921"/>
      <c r="LEA75" s="921"/>
      <c r="LEB75" s="921"/>
      <c r="LEC75" s="921"/>
      <c r="LED75" s="921"/>
      <c r="LEE75" s="921"/>
      <c r="LEF75" s="921"/>
      <c r="LEG75" s="921"/>
      <c r="LEH75" s="921"/>
      <c r="LEI75" s="921"/>
      <c r="LEJ75" s="921"/>
      <c r="LEK75" s="921"/>
      <c r="LEL75" s="921"/>
      <c r="LEM75" s="921"/>
      <c r="LEN75" s="921"/>
      <c r="LEO75" s="921"/>
      <c r="LEP75" s="921"/>
      <c r="LEQ75" s="921"/>
      <c r="LER75" s="921"/>
      <c r="LES75" s="921"/>
      <c r="LET75" s="921"/>
      <c r="LEU75" s="921"/>
      <c r="LEV75" s="921"/>
      <c r="LEW75" s="921"/>
      <c r="LEX75" s="921"/>
      <c r="LEY75" s="921"/>
      <c r="LEZ75" s="921"/>
      <c r="LFA75" s="921"/>
      <c r="LFB75" s="921"/>
      <c r="LFC75" s="921"/>
      <c r="LFD75" s="921"/>
      <c r="LFE75" s="921"/>
      <c r="LFF75" s="921"/>
      <c r="LFG75" s="921"/>
      <c r="LFH75" s="921"/>
      <c r="LFI75" s="921"/>
      <c r="LFJ75" s="921"/>
      <c r="LFK75" s="921"/>
      <c r="LFL75" s="921"/>
      <c r="LFM75" s="921"/>
      <c r="LFN75" s="921"/>
      <c r="LFO75" s="921"/>
      <c r="LFP75" s="921"/>
      <c r="LFQ75" s="921"/>
      <c r="LFR75" s="921"/>
      <c r="LFS75" s="921"/>
      <c r="LFT75" s="921"/>
      <c r="LFU75" s="921"/>
      <c r="LFV75" s="921"/>
      <c r="LFW75" s="921"/>
      <c r="LFX75" s="921"/>
      <c r="LFY75" s="921"/>
      <c r="LFZ75" s="921"/>
      <c r="LGA75" s="921"/>
      <c r="LGB75" s="921"/>
      <c r="LGC75" s="921"/>
      <c r="LGD75" s="921"/>
      <c r="LGE75" s="921"/>
      <c r="LGF75" s="921"/>
      <c r="LGG75" s="921"/>
      <c r="LGH75" s="921"/>
      <c r="LGI75" s="921"/>
      <c r="LGJ75" s="921"/>
      <c r="LGK75" s="921"/>
      <c r="LGL75" s="921"/>
      <c r="LGM75" s="921"/>
      <c r="LGN75" s="921"/>
      <c r="LGO75" s="921"/>
      <c r="LGP75" s="921"/>
      <c r="LGQ75" s="921"/>
      <c r="LGR75" s="921"/>
      <c r="LGS75" s="921"/>
      <c r="LGT75" s="921"/>
      <c r="LGU75" s="921"/>
      <c r="LGV75" s="921"/>
      <c r="LGW75" s="921"/>
      <c r="LGX75" s="921"/>
      <c r="LGY75" s="921"/>
      <c r="LGZ75" s="921"/>
      <c r="LHA75" s="921"/>
      <c r="LHB75" s="921"/>
      <c r="LHC75" s="921"/>
      <c r="LHD75" s="921"/>
      <c r="LHE75" s="921"/>
      <c r="LHF75" s="921"/>
      <c r="LHG75" s="921"/>
      <c r="LHH75" s="921"/>
      <c r="LHI75" s="921"/>
      <c r="LHJ75" s="921"/>
      <c r="LHK75" s="921"/>
      <c r="LHL75" s="921"/>
      <c r="LHM75" s="921"/>
      <c r="LHN75" s="921"/>
      <c r="LHO75" s="921"/>
      <c r="LHP75" s="921"/>
      <c r="LHQ75" s="921"/>
      <c r="LHR75" s="921"/>
      <c r="LHS75" s="921"/>
      <c r="LHT75" s="921"/>
      <c r="LHU75" s="921"/>
      <c r="LHV75" s="921"/>
      <c r="LHW75" s="921"/>
      <c r="LHX75" s="921"/>
      <c r="LHY75" s="921"/>
      <c r="LHZ75" s="921"/>
      <c r="LIA75" s="921"/>
      <c r="LIB75" s="921"/>
      <c r="LIC75" s="921"/>
      <c r="LID75" s="921"/>
      <c r="LIE75" s="921"/>
      <c r="LIF75" s="921"/>
      <c r="LIG75" s="921"/>
      <c r="LIH75" s="921"/>
      <c r="LII75" s="921"/>
      <c r="LIJ75" s="921"/>
      <c r="LIK75" s="921"/>
      <c r="LIL75" s="921"/>
      <c r="LIM75" s="921"/>
      <c r="LIN75" s="921"/>
      <c r="LIO75" s="921"/>
      <c r="LIP75" s="921"/>
      <c r="LIQ75" s="921"/>
      <c r="LIR75" s="921"/>
      <c r="LIS75" s="921"/>
      <c r="LIT75" s="921"/>
      <c r="LIU75" s="921"/>
      <c r="LIV75" s="921"/>
      <c r="LIW75" s="921"/>
      <c r="LIX75" s="921"/>
      <c r="LIY75" s="921"/>
      <c r="LIZ75" s="921"/>
      <c r="LJA75" s="921"/>
      <c r="LJB75" s="921"/>
      <c r="LJC75" s="921"/>
      <c r="LJD75" s="921"/>
      <c r="LJE75" s="921"/>
      <c r="LJF75" s="921"/>
      <c r="LJG75" s="921"/>
      <c r="LJH75" s="921"/>
      <c r="LJI75" s="921"/>
      <c r="LJJ75" s="921"/>
      <c r="LJK75" s="921"/>
      <c r="LJL75" s="921"/>
      <c r="LJM75" s="921"/>
      <c r="LJN75" s="921"/>
      <c r="LJO75" s="921"/>
      <c r="LJP75" s="921"/>
      <c r="LJQ75" s="921"/>
      <c r="LJR75" s="921"/>
      <c r="LJS75" s="921"/>
      <c r="LJT75" s="921"/>
      <c r="LJU75" s="921"/>
      <c r="LJV75" s="921"/>
      <c r="LJW75" s="921"/>
      <c r="LJX75" s="921"/>
      <c r="LJY75" s="921"/>
      <c r="LJZ75" s="921"/>
      <c r="LKA75" s="921"/>
      <c r="LKB75" s="921"/>
      <c r="LKC75" s="921"/>
      <c r="LKD75" s="921"/>
      <c r="LKE75" s="921"/>
      <c r="LKF75" s="921"/>
      <c r="LKG75" s="921"/>
      <c r="LKH75" s="921"/>
      <c r="LKI75" s="921"/>
      <c r="LKJ75" s="921"/>
      <c r="LKK75" s="921"/>
      <c r="LKL75" s="921"/>
      <c r="LKM75" s="921"/>
      <c r="LKN75" s="921"/>
      <c r="LKO75" s="921"/>
      <c r="LKP75" s="921"/>
      <c r="LKQ75" s="921"/>
      <c r="LKR75" s="921"/>
      <c r="LKS75" s="921"/>
      <c r="LKT75" s="921"/>
      <c r="LKU75" s="921"/>
      <c r="LKV75" s="921"/>
      <c r="LKW75" s="921"/>
      <c r="LKX75" s="921"/>
      <c r="LKY75" s="921"/>
      <c r="LKZ75" s="921"/>
      <c r="LLA75" s="921"/>
      <c r="LLB75" s="921"/>
      <c r="LLC75" s="921"/>
      <c r="LLD75" s="921"/>
      <c r="LLE75" s="921"/>
      <c r="LLF75" s="921"/>
      <c r="LLG75" s="921"/>
      <c r="LLH75" s="921"/>
      <c r="LLI75" s="921"/>
      <c r="LLJ75" s="921"/>
      <c r="LLK75" s="921"/>
      <c r="LLL75" s="921"/>
      <c r="LLM75" s="921"/>
      <c r="LLN75" s="921"/>
      <c r="LLO75" s="921"/>
      <c r="LLP75" s="921"/>
      <c r="LLQ75" s="921"/>
      <c r="LLR75" s="921"/>
      <c r="LLS75" s="921"/>
      <c r="LLT75" s="921"/>
      <c r="LLU75" s="921"/>
      <c r="LLV75" s="921"/>
      <c r="LLW75" s="921"/>
      <c r="LLX75" s="921"/>
      <c r="LLY75" s="921"/>
      <c r="LLZ75" s="921"/>
      <c r="LMA75" s="921"/>
      <c r="LMB75" s="921"/>
      <c r="LMC75" s="921"/>
      <c r="LMD75" s="921"/>
      <c r="LME75" s="921"/>
      <c r="LMF75" s="921"/>
      <c r="LMG75" s="921"/>
      <c r="LMH75" s="921"/>
      <c r="LMI75" s="921"/>
      <c r="LMJ75" s="921"/>
      <c r="LMK75" s="921"/>
      <c r="LML75" s="921"/>
      <c r="LMM75" s="921"/>
      <c r="LMN75" s="921"/>
      <c r="LMO75" s="921"/>
      <c r="LMP75" s="921"/>
      <c r="LMQ75" s="921"/>
      <c r="LMR75" s="921"/>
      <c r="LMS75" s="921"/>
      <c r="LMT75" s="921"/>
      <c r="LMU75" s="921"/>
      <c r="LMV75" s="921"/>
      <c r="LMW75" s="921"/>
      <c r="LMX75" s="921"/>
      <c r="LMY75" s="921"/>
      <c r="LMZ75" s="921"/>
      <c r="LNA75" s="921"/>
      <c r="LNB75" s="921"/>
      <c r="LNC75" s="921"/>
      <c r="LND75" s="921"/>
      <c r="LNE75" s="921"/>
      <c r="LNF75" s="921"/>
      <c r="LNG75" s="921"/>
      <c r="LNH75" s="921"/>
      <c r="LNI75" s="921"/>
      <c r="LNJ75" s="921"/>
      <c r="LNK75" s="921"/>
      <c r="LNL75" s="921"/>
      <c r="LNM75" s="921"/>
      <c r="LNN75" s="921"/>
      <c r="LNO75" s="921"/>
      <c r="LNP75" s="921"/>
      <c r="LNQ75" s="921"/>
      <c r="LNR75" s="921"/>
      <c r="LNS75" s="921"/>
      <c r="LNT75" s="921"/>
      <c r="LNU75" s="921"/>
      <c r="LNV75" s="921"/>
      <c r="LNW75" s="921"/>
      <c r="LNX75" s="921"/>
      <c r="LNY75" s="921"/>
      <c r="LNZ75" s="921"/>
      <c r="LOA75" s="921"/>
      <c r="LOB75" s="921"/>
      <c r="LOC75" s="921"/>
      <c r="LOD75" s="921"/>
      <c r="LOE75" s="921"/>
      <c r="LOF75" s="921"/>
      <c r="LOG75" s="921"/>
      <c r="LOH75" s="921"/>
      <c r="LOI75" s="921"/>
      <c r="LOJ75" s="921"/>
      <c r="LOK75" s="921"/>
      <c r="LOL75" s="921"/>
      <c r="LOM75" s="921"/>
      <c r="LON75" s="921"/>
      <c r="LOO75" s="921"/>
      <c r="LOP75" s="921"/>
      <c r="LOQ75" s="921"/>
      <c r="LOR75" s="921"/>
      <c r="LOS75" s="921"/>
      <c r="LOT75" s="921"/>
      <c r="LOU75" s="921"/>
      <c r="LOV75" s="921"/>
      <c r="LOW75" s="921"/>
      <c r="LOX75" s="921"/>
      <c r="LOY75" s="921"/>
      <c r="LOZ75" s="921"/>
      <c r="LPA75" s="921"/>
      <c r="LPB75" s="921"/>
      <c r="LPC75" s="921"/>
      <c r="LPD75" s="921"/>
      <c r="LPE75" s="921"/>
      <c r="LPF75" s="921"/>
      <c r="LPG75" s="921"/>
      <c r="LPH75" s="921"/>
      <c r="LPI75" s="921"/>
      <c r="LPJ75" s="921"/>
      <c r="LPK75" s="921"/>
      <c r="LPL75" s="921"/>
      <c r="LPM75" s="921"/>
      <c r="LPN75" s="921"/>
      <c r="LPO75" s="921"/>
      <c r="LPP75" s="921"/>
      <c r="LPQ75" s="921"/>
      <c r="LPR75" s="921"/>
      <c r="LPS75" s="921"/>
      <c r="LPT75" s="921"/>
      <c r="LPU75" s="921"/>
      <c r="LPV75" s="921"/>
      <c r="LPW75" s="921"/>
      <c r="LPX75" s="921"/>
      <c r="LPY75" s="921"/>
      <c r="LPZ75" s="921"/>
      <c r="LQA75" s="921"/>
      <c r="LQB75" s="921"/>
      <c r="LQC75" s="921"/>
      <c r="LQD75" s="921"/>
      <c r="LQE75" s="921"/>
      <c r="LQF75" s="921"/>
      <c r="LQG75" s="921"/>
      <c r="LQH75" s="921"/>
      <c r="LQI75" s="921"/>
      <c r="LQJ75" s="921"/>
      <c r="LQK75" s="921"/>
      <c r="LQL75" s="921"/>
      <c r="LQM75" s="921"/>
      <c r="LQN75" s="921"/>
      <c r="LQO75" s="921"/>
      <c r="LQP75" s="921"/>
      <c r="LQQ75" s="921"/>
      <c r="LQR75" s="921"/>
      <c r="LQS75" s="921"/>
      <c r="LQT75" s="921"/>
      <c r="LQU75" s="921"/>
      <c r="LQV75" s="921"/>
      <c r="LQW75" s="921"/>
      <c r="LQX75" s="921"/>
      <c r="LQY75" s="921"/>
      <c r="LQZ75" s="921"/>
      <c r="LRA75" s="921"/>
      <c r="LRB75" s="921"/>
      <c r="LRC75" s="921"/>
      <c r="LRD75" s="921"/>
      <c r="LRE75" s="921"/>
      <c r="LRF75" s="921"/>
      <c r="LRG75" s="921"/>
      <c r="LRH75" s="921"/>
      <c r="LRI75" s="921"/>
      <c r="LRJ75" s="921"/>
      <c r="LRK75" s="921"/>
      <c r="LRL75" s="921"/>
      <c r="LRM75" s="921"/>
      <c r="LRN75" s="921"/>
      <c r="LRO75" s="921"/>
      <c r="LRP75" s="921"/>
      <c r="LRQ75" s="921"/>
      <c r="LRR75" s="921"/>
      <c r="LRS75" s="921"/>
      <c r="LRT75" s="921"/>
      <c r="LRU75" s="921"/>
      <c r="LRV75" s="921"/>
      <c r="LRW75" s="921"/>
      <c r="LRX75" s="921"/>
      <c r="LRY75" s="921"/>
      <c r="LRZ75" s="921"/>
      <c r="LSA75" s="921"/>
      <c r="LSB75" s="921"/>
      <c r="LSC75" s="921"/>
      <c r="LSD75" s="921"/>
      <c r="LSE75" s="921"/>
      <c r="LSF75" s="921"/>
      <c r="LSG75" s="921"/>
      <c r="LSH75" s="921"/>
      <c r="LSI75" s="921"/>
      <c r="LSJ75" s="921"/>
      <c r="LSK75" s="921"/>
      <c r="LSL75" s="921"/>
      <c r="LSM75" s="921"/>
      <c r="LSN75" s="921"/>
      <c r="LSO75" s="921"/>
      <c r="LSP75" s="921"/>
      <c r="LSQ75" s="921"/>
      <c r="LSR75" s="921"/>
      <c r="LSS75" s="921"/>
      <c r="LST75" s="921"/>
      <c r="LSU75" s="921"/>
      <c r="LSV75" s="921"/>
      <c r="LSW75" s="921"/>
      <c r="LSX75" s="921"/>
      <c r="LSY75" s="921"/>
      <c r="LSZ75" s="921"/>
      <c r="LTA75" s="921"/>
      <c r="LTB75" s="921"/>
      <c r="LTC75" s="921"/>
      <c r="LTD75" s="921"/>
      <c r="LTE75" s="921"/>
      <c r="LTF75" s="921"/>
      <c r="LTG75" s="921"/>
      <c r="LTH75" s="921"/>
      <c r="LTI75" s="921"/>
      <c r="LTJ75" s="921"/>
      <c r="LTK75" s="921"/>
      <c r="LTL75" s="921"/>
      <c r="LTM75" s="921"/>
      <c r="LTN75" s="921"/>
      <c r="LTO75" s="921"/>
      <c r="LTP75" s="921"/>
      <c r="LTQ75" s="921"/>
      <c r="LTR75" s="921"/>
      <c r="LTS75" s="921"/>
      <c r="LTT75" s="921"/>
      <c r="LTU75" s="921"/>
      <c r="LTV75" s="921"/>
      <c r="LTW75" s="921"/>
      <c r="LTX75" s="921"/>
      <c r="LTY75" s="921"/>
      <c r="LTZ75" s="921"/>
      <c r="LUA75" s="921"/>
      <c r="LUB75" s="921"/>
      <c r="LUC75" s="921"/>
      <c r="LUD75" s="921"/>
      <c r="LUE75" s="921"/>
      <c r="LUF75" s="921"/>
      <c r="LUG75" s="921"/>
      <c r="LUH75" s="921"/>
      <c r="LUI75" s="921"/>
      <c r="LUJ75" s="921"/>
      <c r="LUK75" s="921"/>
      <c r="LUL75" s="921"/>
      <c r="LUM75" s="921"/>
      <c r="LUN75" s="921"/>
      <c r="LUO75" s="921"/>
      <c r="LUP75" s="921"/>
      <c r="LUQ75" s="921"/>
      <c r="LUR75" s="921"/>
      <c r="LUS75" s="921"/>
      <c r="LUT75" s="921"/>
      <c r="LUU75" s="921"/>
      <c r="LUV75" s="921"/>
      <c r="LUW75" s="921"/>
      <c r="LUX75" s="921"/>
      <c r="LUY75" s="921"/>
      <c r="LUZ75" s="921"/>
      <c r="LVA75" s="921"/>
      <c r="LVB75" s="921"/>
      <c r="LVC75" s="921"/>
      <c r="LVD75" s="921"/>
      <c r="LVE75" s="921"/>
      <c r="LVF75" s="921"/>
      <c r="LVG75" s="921"/>
      <c r="LVH75" s="921"/>
      <c r="LVI75" s="921"/>
      <c r="LVJ75" s="921"/>
      <c r="LVK75" s="921"/>
      <c r="LVL75" s="921"/>
      <c r="LVM75" s="921"/>
      <c r="LVN75" s="921"/>
      <c r="LVO75" s="921"/>
      <c r="LVP75" s="921"/>
      <c r="LVQ75" s="921"/>
      <c r="LVR75" s="921"/>
      <c r="LVS75" s="921"/>
      <c r="LVT75" s="921"/>
      <c r="LVU75" s="921"/>
      <c r="LVV75" s="921"/>
      <c r="LVW75" s="921"/>
      <c r="LVX75" s="921"/>
      <c r="LVY75" s="921"/>
      <c r="LVZ75" s="921"/>
      <c r="LWA75" s="921"/>
      <c r="LWB75" s="921"/>
      <c r="LWC75" s="921"/>
      <c r="LWD75" s="921"/>
      <c r="LWE75" s="921"/>
      <c r="LWF75" s="921"/>
      <c r="LWG75" s="921"/>
      <c r="LWH75" s="921"/>
      <c r="LWI75" s="921"/>
      <c r="LWJ75" s="921"/>
      <c r="LWK75" s="921"/>
      <c r="LWL75" s="921"/>
      <c r="LWM75" s="921"/>
      <c r="LWN75" s="921"/>
      <c r="LWO75" s="921"/>
      <c r="LWP75" s="921"/>
      <c r="LWQ75" s="921"/>
      <c r="LWR75" s="921"/>
      <c r="LWS75" s="921"/>
      <c r="LWT75" s="921"/>
      <c r="LWU75" s="921"/>
      <c r="LWV75" s="921"/>
      <c r="LWW75" s="921"/>
      <c r="LWX75" s="921"/>
      <c r="LWY75" s="921"/>
      <c r="LWZ75" s="921"/>
      <c r="LXA75" s="921"/>
      <c r="LXB75" s="921"/>
      <c r="LXC75" s="921"/>
      <c r="LXD75" s="921"/>
      <c r="LXE75" s="921"/>
      <c r="LXF75" s="921"/>
      <c r="LXG75" s="921"/>
      <c r="LXH75" s="921"/>
      <c r="LXI75" s="921"/>
      <c r="LXJ75" s="921"/>
      <c r="LXK75" s="921"/>
      <c r="LXL75" s="921"/>
      <c r="LXM75" s="921"/>
      <c r="LXN75" s="921"/>
      <c r="LXO75" s="921"/>
      <c r="LXP75" s="921"/>
      <c r="LXQ75" s="921"/>
      <c r="LXR75" s="921"/>
      <c r="LXS75" s="921"/>
      <c r="LXT75" s="921"/>
      <c r="LXU75" s="921"/>
      <c r="LXV75" s="921"/>
      <c r="LXW75" s="921"/>
      <c r="LXX75" s="921"/>
      <c r="LXY75" s="921"/>
      <c r="LXZ75" s="921"/>
      <c r="LYA75" s="921"/>
      <c r="LYB75" s="921"/>
      <c r="LYC75" s="921"/>
      <c r="LYD75" s="921"/>
      <c r="LYE75" s="921"/>
      <c r="LYF75" s="921"/>
      <c r="LYG75" s="921"/>
      <c r="LYH75" s="921"/>
      <c r="LYI75" s="921"/>
      <c r="LYJ75" s="921"/>
      <c r="LYK75" s="921"/>
      <c r="LYL75" s="921"/>
      <c r="LYM75" s="921"/>
      <c r="LYN75" s="921"/>
      <c r="LYO75" s="921"/>
      <c r="LYP75" s="921"/>
      <c r="LYQ75" s="921"/>
      <c r="LYR75" s="921"/>
      <c r="LYS75" s="921"/>
      <c r="LYT75" s="921"/>
      <c r="LYU75" s="921"/>
      <c r="LYV75" s="921"/>
      <c r="LYW75" s="921"/>
      <c r="LYX75" s="921"/>
      <c r="LYY75" s="921"/>
      <c r="LYZ75" s="921"/>
      <c r="LZA75" s="921"/>
      <c r="LZB75" s="921"/>
      <c r="LZC75" s="921"/>
      <c r="LZD75" s="921"/>
      <c r="LZE75" s="921"/>
      <c r="LZF75" s="921"/>
      <c r="LZG75" s="921"/>
      <c r="LZH75" s="921"/>
      <c r="LZI75" s="921"/>
      <c r="LZJ75" s="921"/>
      <c r="LZK75" s="921"/>
      <c r="LZL75" s="921"/>
      <c r="LZM75" s="921"/>
      <c r="LZN75" s="921"/>
      <c r="LZO75" s="921"/>
      <c r="LZP75" s="921"/>
      <c r="LZQ75" s="921"/>
      <c r="LZR75" s="921"/>
      <c r="LZS75" s="921"/>
      <c r="LZT75" s="921"/>
      <c r="LZU75" s="921"/>
      <c r="LZV75" s="921"/>
      <c r="LZW75" s="921"/>
      <c r="LZX75" s="921"/>
      <c r="LZY75" s="921"/>
      <c r="LZZ75" s="921"/>
      <c r="MAA75" s="921"/>
      <c r="MAB75" s="921"/>
      <c r="MAC75" s="921"/>
      <c r="MAD75" s="921"/>
      <c r="MAE75" s="921"/>
      <c r="MAF75" s="921"/>
      <c r="MAG75" s="921"/>
      <c r="MAH75" s="921"/>
      <c r="MAI75" s="921"/>
      <c r="MAJ75" s="921"/>
      <c r="MAK75" s="921"/>
      <c r="MAL75" s="921"/>
      <c r="MAM75" s="921"/>
      <c r="MAN75" s="921"/>
      <c r="MAO75" s="921"/>
      <c r="MAP75" s="921"/>
      <c r="MAQ75" s="921"/>
      <c r="MAR75" s="921"/>
      <c r="MAS75" s="921"/>
      <c r="MAT75" s="921"/>
      <c r="MAU75" s="921"/>
      <c r="MAV75" s="921"/>
      <c r="MAW75" s="921"/>
      <c r="MAX75" s="921"/>
      <c r="MAY75" s="921"/>
      <c r="MAZ75" s="921"/>
      <c r="MBA75" s="921"/>
      <c r="MBB75" s="921"/>
      <c r="MBC75" s="921"/>
      <c r="MBD75" s="921"/>
      <c r="MBE75" s="921"/>
      <c r="MBF75" s="921"/>
      <c r="MBG75" s="921"/>
      <c r="MBH75" s="921"/>
      <c r="MBI75" s="921"/>
      <c r="MBJ75" s="921"/>
      <c r="MBK75" s="921"/>
      <c r="MBL75" s="921"/>
      <c r="MBM75" s="921"/>
      <c r="MBN75" s="921"/>
      <c r="MBO75" s="921"/>
      <c r="MBP75" s="921"/>
      <c r="MBQ75" s="921"/>
      <c r="MBR75" s="921"/>
      <c r="MBS75" s="921"/>
      <c r="MBT75" s="921"/>
      <c r="MBU75" s="921"/>
      <c r="MBV75" s="921"/>
      <c r="MBW75" s="921"/>
      <c r="MBX75" s="921"/>
      <c r="MBY75" s="921"/>
      <c r="MBZ75" s="921"/>
      <c r="MCA75" s="921"/>
      <c r="MCB75" s="921"/>
      <c r="MCC75" s="921"/>
      <c r="MCD75" s="921"/>
      <c r="MCE75" s="921"/>
      <c r="MCF75" s="921"/>
      <c r="MCG75" s="921"/>
      <c r="MCH75" s="921"/>
      <c r="MCI75" s="921"/>
      <c r="MCJ75" s="921"/>
      <c r="MCK75" s="921"/>
      <c r="MCL75" s="921"/>
      <c r="MCM75" s="921"/>
      <c r="MCN75" s="921"/>
      <c r="MCO75" s="921"/>
      <c r="MCP75" s="921"/>
      <c r="MCQ75" s="921"/>
      <c r="MCR75" s="921"/>
      <c r="MCS75" s="921"/>
      <c r="MCT75" s="921"/>
      <c r="MCU75" s="921"/>
      <c r="MCV75" s="921"/>
      <c r="MCW75" s="921"/>
      <c r="MCX75" s="921"/>
      <c r="MCY75" s="921"/>
      <c r="MCZ75" s="921"/>
      <c r="MDA75" s="921"/>
      <c r="MDB75" s="921"/>
      <c r="MDC75" s="921"/>
      <c r="MDD75" s="921"/>
      <c r="MDE75" s="921"/>
      <c r="MDF75" s="921"/>
      <c r="MDG75" s="921"/>
      <c r="MDH75" s="921"/>
      <c r="MDI75" s="921"/>
      <c r="MDJ75" s="921"/>
      <c r="MDK75" s="921"/>
      <c r="MDL75" s="921"/>
      <c r="MDM75" s="921"/>
      <c r="MDN75" s="921"/>
      <c r="MDO75" s="921"/>
      <c r="MDP75" s="921"/>
      <c r="MDQ75" s="921"/>
      <c r="MDR75" s="921"/>
      <c r="MDS75" s="921"/>
      <c r="MDT75" s="921"/>
      <c r="MDU75" s="921"/>
      <c r="MDV75" s="921"/>
      <c r="MDW75" s="921"/>
      <c r="MDX75" s="921"/>
      <c r="MDY75" s="921"/>
      <c r="MDZ75" s="921"/>
      <c r="MEA75" s="921"/>
      <c r="MEB75" s="921"/>
      <c r="MEC75" s="921"/>
      <c r="MED75" s="921"/>
      <c r="MEE75" s="921"/>
      <c r="MEF75" s="921"/>
      <c r="MEG75" s="921"/>
      <c r="MEH75" s="921"/>
      <c r="MEI75" s="921"/>
      <c r="MEJ75" s="921"/>
      <c r="MEK75" s="921"/>
      <c r="MEL75" s="921"/>
      <c r="MEM75" s="921"/>
      <c r="MEN75" s="921"/>
      <c r="MEO75" s="921"/>
      <c r="MEP75" s="921"/>
      <c r="MEQ75" s="921"/>
      <c r="MER75" s="921"/>
      <c r="MES75" s="921"/>
      <c r="MET75" s="921"/>
      <c r="MEU75" s="921"/>
      <c r="MEV75" s="921"/>
      <c r="MEW75" s="921"/>
      <c r="MEX75" s="921"/>
      <c r="MEY75" s="921"/>
      <c r="MEZ75" s="921"/>
      <c r="MFA75" s="921"/>
      <c r="MFB75" s="921"/>
      <c r="MFC75" s="921"/>
      <c r="MFD75" s="921"/>
      <c r="MFE75" s="921"/>
      <c r="MFF75" s="921"/>
      <c r="MFG75" s="921"/>
      <c r="MFH75" s="921"/>
      <c r="MFI75" s="921"/>
      <c r="MFJ75" s="921"/>
      <c r="MFK75" s="921"/>
      <c r="MFL75" s="921"/>
      <c r="MFM75" s="921"/>
      <c r="MFN75" s="921"/>
      <c r="MFO75" s="921"/>
      <c r="MFP75" s="921"/>
      <c r="MFQ75" s="921"/>
      <c r="MFR75" s="921"/>
      <c r="MFS75" s="921"/>
      <c r="MFT75" s="921"/>
      <c r="MFU75" s="921"/>
      <c r="MFV75" s="921"/>
      <c r="MFW75" s="921"/>
      <c r="MFX75" s="921"/>
      <c r="MFY75" s="921"/>
      <c r="MFZ75" s="921"/>
      <c r="MGA75" s="921"/>
      <c r="MGB75" s="921"/>
      <c r="MGC75" s="921"/>
      <c r="MGD75" s="921"/>
      <c r="MGE75" s="921"/>
      <c r="MGF75" s="921"/>
      <c r="MGG75" s="921"/>
      <c r="MGH75" s="921"/>
      <c r="MGI75" s="921"/>
      <c r="MGJ75" s="921"/>
      <c r="MGK75" s="921"/>
      <c r="MGL75" s="921"/>
      <c r="MGM75" s="921"/>
      <c r="MGN75" s="921"/>
      <c r="MGO75" s="921"/>
      <c r="MGP75" s="921"/>
      <c r="MGQ75" s="921"/>
      <c r="MGR75" s="921"/>
      <c r="MGS75" s="921"/>
      <c r="MGT75" s="921"/>
      <c r="MGU75" s="921"/>
      <c r="MGV75" s="921"/>
      <c r="MGW75" s="921"/>
      <c r="MGX75" s="921"/>
      <c r="MGY75" s="921"/>
      <c r="MGZ75" s="921"/>
      <c r="MHA75" s="921"/>
      <c r="MHB75" s="921"/>
      <c r="MHC75" s="921"/>
      <c r="MHD75" s="921"/>
      <c r="MHE75" s="921"/>
      <c r="MHF75" s="921"/>
      <c r="MHG75" s="921"/>
      <c r="MHH75" s="921"/>
      <c r="MHI75" s="921"/>
      <c r="MHJ75" s="921"/>
      <c r="MHK75" s="921"/>
      <c r="MHL75" s="921"/>
      <c r="MHM75" s="921"/>
      <c r="MHN75" s="921"/>
      <c r="MHO75" s="921"/>
      <c r="MHP75" s="921"/>
      <c r="MHQ75" s="921"/>
      <c r="MHR75" s="921"/>
      <c r="MHS75" s="921"/>
      <c r="MHT75" s="921"/>
      <c r="MHU75" s="921"/>
      <c r="MHV75" s="921"/>
      <c r="MHW75" s="921"/>
      <c r="MHX75" s="921"/>
      <c r="MHY75" s="921"/>
      <c r="MHZ75" s="921"/>
      <c r="MIA75" s="921"/>
      <c r="MIB75" s="921"/>
      <c r="MIC75" s="921"/>
      <c r="MID75" s="921"/>
      <c r="MIE75" s="921"/>
      <c r="MIF75" s="921"/>
      <c r="MIG75" s="921"/>
      <c r="MIH75" s="921"/>
      <c r="MII75" s="921"/>
      <c r="MIJ75" s="921"/>
      <c r="MIK75" s="921"/>
      <c r="MIL75" s="921"/>
      <c r="MIM75" s="921"/>
      <c r="MIN75" s="921"/>
      <c r="MIO75" s="921"/>
      <c r="MIP75" s="921"/>
      <c r="MIQ75" s="921"/>
      <c r="MIR75" s="921"/>
      <c r="MIS75" s="921"/>
      <c r="MIT75" s="921"/>
      <c r="MIU75" s="921"/>
      <c r="MIV75" s="921"/>
      <c r="MIW75" s="921"/>
      <c r="MIX75" s="921"/>
      <c r="MIY75" s="921"/>
      <c r="MIZ75" s="921"/>
      <c r="MJA75" s="921"/>
      <c r="MJB75" s="921"/>
      <c r="MJC75" s="921"/>
      <c r="MJD75" s="921"/>
      <c r="MJE75" s="921"/>
      <c r="MJF75" s="921"/>
      <c r="MJG75" s="921"/>
      <c r="MJH75" s="921"/>
      <c r="MJI75" s="921"/>
      <c r="MJJ75" s="921"/>
      <c r="MJK75" s="921"/>
      <c r="MJL75" s="921"/>
      <c r="MJM75" s="921"/>
      <c r="MJN75" s="921"/>
      <c r="MJO75" s="921"/>
      <c r="MJP75" s="921"/>
      <c r="MJQ75" s="921"/>
      <c r="MJR75" s="921"/>
      <c r="MJS75" s="921"/>
      <c r="MJT75" s="921"/>
      <c r="MJU75" s="921"/>
      <c r="MJV75" s="921"/>
      <c r="MJW75" s="921"/>
      <c r="MJX75" s="921"/>
      <c r="MJY75" s="921"/>
      <c r="MJZ75" s="921"/>
      <c r="MKA75" s="921"/>
      <c r="MKB75" s="921"/>
      <c r="MKC75" s="921"/>
      <c r="MKD75" s="921"/>
      <c r="MKE75" s="921"/>
      <c r="MKF75" s="921"/>
      <c r="MKG75" s="921"/>
      <c r="MKH75" s="921"/>
      <c r="MKI75" s="921"/>
      <c r="MKJ75" s="921"/>
      <c r="MKK75" s="921"/>
      <c r="MKL75" s="921"/>
      <c r="MKM75" s="921"/>
      <c r="MKN75" s="921"/>
      <c r="MKO75" s="921"/>
      <c r="MKP75" s="921"/>
      <c r="MKQ75" s="921"/>
      <c r="MKR75" s="921"/>
      <c r="MKS75" s="921"/>
      <c r="MKT75" s="921"/>
      <c r="MKU75" s="921"/>
      <c r="MKV75" s="921"/>
      <c r="MKW75" s="921"/>
      <c r="MKX75" s="921"/>
      <c r="MKY75" s="921"/>
      <c r="MKZ75" s="921"/>
      <c r="MLA75" s="921"/>
      <c r="MLB75" s="921"/>
      <c r="MLC75" s="921"/>
      <c r="MLD75" s="921"/>
      <c r="MLE75" s="921"/>
      <c r="MLF75" s="921"/>
      <c r="MLG75" s="921"/>
      <c r="MLH75" s="921"/>
      <c r="MLI75" s="921"/>
      <c r="MLJ75" s="921"/>
      <c r="MLK75" s="921"/>
      <c r="MLL75" s="921"/>
      <c r="MLM75" s="921"/>
      <c r="MLN75" s="921"/>
      <c r="MLO75" s="921"/>
      <c r="MLP75" s="921"/>
      <c r="MLQ75" s="921"/>
      <c r="MLR75" s="921"/>
      <c r="MLS75" s="921"/>
      <c r="MLT75" s="921"/>
      <c r="MLU75" s="921"/>
      <c r="MLV75" s="921"/>
      <c r="MLW75" s="921"/>
      <c r="MLX75" s="921"/>
      <c r="MLY75" s="921"/>
      <c r="MLZ75" s="921"/>
      <c r="MMA75" s="921"/>
      <c r="MMB75" s="921"/>
      <c r="MMC75" s="921"/>
      <c r="MMD75" s="921"/>
      <c r="MME75" s="921"/>
      <c r="MMF75" s="921"/>
      <c r="MMG75" s="921"/>
      <c r="MMH75" s="921"/>
      <c r="MMI75" s="921"/>
      <c r="MMJ75" s="921"/>
      <c r="MMK75" s="921"/>
      <c r="MML75" s="921"/>
      <c r="MMM75" s="921"/>
      <c r="MMN75" s="921"/>
      <c r="MMO75" s="921"/>
      <c r="MMP75" s="921"/>
      <c r="MMQ75" s="921"/>
      <c r="MMR75" s="921"/>
      <c r="MMS75" s="921"/>
      <c r="MMT75" s="921"/>
      <c r="MMU75" s="921"/>
      <c r="MMV75" s="921"/>
      <c r="MMW75" s="921"/>
      <c r="MMX75" s="921"/>
      <c r="MMY75" s="921"/>
      <c r="MMZ75" s="921"/>
      <c r="MNA75" s="921"/>
      <c r="MNB75" s="921"/>
      <c r="MNC75" s="921"/>
      <c r="MND75" s="921"/>
      <c r="MNE75" s="921"/>
      <c r="MNF75" s="921"/>
      <c r="MNG75" s="921"/>
      <c r="MNH75" s="921"/>
      <c r="MNI75" s="921"/>
      <c r="MNJ75" s="921"/>
      <c r="MNK75" s="921"/>
      <c r="MNL75" s="921"/>
      <c r="MNM75" s="921"/>
      <c r="MNN75" s="921"/>
      <c r="MNO75" s="921"/>
      <c r="MNP75" s="921"/>
      <c r="MNQ75" s="921"/>
      <c r="MNR75" s="921"/>
      <c r="MNS75" s="921"/>
      <c r="MNT75" s="921"/>
      <c r="MNU75" s="921"/>
      <c r="MNV75" s="921"/>
      <c r="MNW75" s="921"/>
      <c r="MNX75" s="921"/>
      <c r="MNY75" s="921"/>
      <c r="MNZ75" s="921"/>
      <c r="MOA75" s="921"/>
      <c r="MOB75" s="921"/>
      <c r="MOC75" s="921"/>
      <c r="MOD75" s="921"/>
      <c r="MOE75" s="921"/>
      <c r="MOF75" s="921"/>
      <c r="MOG75" s="921"/>
      <c r="MOH75" s="921"/>
      <c r="MOI75" s="921"/>
      <c r="MOJ75" s="921"/>
      <c r="MOK75" s="921"/>
      <c r="MOL75" s="921"/>
      <c r="MOM75" s="921"/>
      <c r="MON75" s="921"/>
      <c r="MOO75" s="921"/>
      <c r="MOP75" s="921"/>
      <c r="MOQ75" s="921"/>
      <c r="MOR75" s="921"/>
      <c r="MOS75" s="921"/>
      <c r="MOT75" s="921"/>
      <c r="MOU75" s="921"/>
      <c r="MOV75" s="921"/>
      <c r="MOW75" s="921"/>
      <c r="MOX75" s="921"/>
      <c r="MOY75" s="921"/>
      <c r="MOZ75" s="921"/>
      <c r="MPA75" s="921"/>
      <c r="MPB75" s="921"/>
      <c r="MPC75" s="921"/>
      <c r="MPD75" s="921"/>
      <c r="MPE75" s="921"/>
      <c r="MPF75" s="921"/>
      <c r="MPG75" s="921"/>
      <c r="MPH75" s="921"/>
      <c r="MPI75" s="921"/>
      <c r="MPJ75" s="921"/>
      <c r="MPK75" s="921"/>
      <c r="MPL75" s="921"/>
      <c r="MPM75" s="921"/>
      <c r="MPN75" s="921"/>
      <c r="MPO75" s="921"/>
      <c r="MPP75" s="921"/>
      <c r="MPQ75" s="921"/>
      <c r="MPR75" s="921"/>
      <c r="MPS75" s="921"/>
      <c r="MPT75" s="921"/>
      <c r="MPU75" s="921"/>
      <c r="MPV75" s="921"/>
      <c r="MPW75" s="921"/>
      <c r="MPX75" s="921"/>
      <c r="MPY75" s="921"/>
      <c r="MPZ75" s="921"/>
      <c r="MQA75" s="921"/>
      <c r="MQB75" s="921"/>
      <c r="MQC75" s="921"/>
      <c r="MQD75" s="921"/>
      <c r="MQE75" s="921"/>
      <c r="MQF75" s="921"/>
      <c r="MQG75" s="921"/>
      <c r="MQH75" s="921"/>
      <c r="MQI75" s="921"/>
      <c r="MQJ75" s="921"/>
      <c r="MQK75" s="921"/>
      <c r="MQL75" s="921"/>
      <c r="MQM75" s="921"/>
      <c r="MQN75" s="921"/>
      <c r="MQO75" s="921"/>
      <c r="MQP75" s="921"/>
      <c r="MQQ75" s="921"/>
      <c r="MQR75" s="921"/>
      <c r="MQS75" s="921"/>
      <c r="MQT75" s="921"/>
      <c r="MQU75" s="921"/>
      <c r="MQV75" s="921"/>
      <c r="MQW75" s="921"/>
      <c r="MQX75" s="921"/>
      <c r="MQY75" s="921"/>
      <c r="MQZ75" s="921"/>
      <c r="MRA75" s="921"/>
      <c r="MRB75" s="921"/>
      <c r="MRC75" s="921"/>
      <c r="MRD75" s="921"/>
      <c r="MRE75" s="921"/>
      <c r="MRF75" s="921"/>
      <c r="MRG75" s="921"/>
      <c r="MRH75" s="921"/>
      <c r="MRI75" s="921"/>
      <c r="MRJ75" s="921"/>
      <c r="MRK75" s="921"/>
      <c r="MRL75" s="921"/>
      <c r="MRM75" s="921"/>
      <c r="MRN75" s="921"/>
      <c r="MRO75" s="921"/>
      <c r="MRP75" s="921"/>
      <c r="MRQ75" s="921"/>
      <c r="MRR75" s="921"/>
      <c r="MRS75" s="921"/>
      <c r="MRT75" s="921"/>
      <c r="MRU75" s="921"/>
      <c r="MRV75" s="921"/>
      <c r="MRW75" s="921"/>
      <c r="MRX75" s="921"/>
      <c r="MRY75" s="921"/>
      <c r="MRZ75" s="921"/>
      <c r="MSA75" s="921"/>
      <c r="MSB75" s="921"/>
      <c r="MSC75" s="921"/>
      <c r="MSD75" s="921"/>
      <c r="MSE75" s="921"/>
      <c r="MSF75" s="921"/>
      <c r="MSG75" s="921"/>
      <c r="MSH75" s="921"/>
      <c r="MSI75" s="921"/>
      <c r="MSJ75" s="921"/>
      <c r="MSK75" s="921"/>
      <c r="MSL75" s="921"/>
      <c r="MSM75" s="921"/>
      <c r="MSN75" s="921"/>
      <c r="MSO75" s="921"/>
      <c r="MSP75" s="921"/>
      <c r="MSQ75" s="921"/>
      <c r="MSR75" s="921"/>
      <c r="MSS75" s="921"/>
      <c r="MST75" s="921"/>
      <c r="MSU75" s="921"/>
      <c r="MSV75" s="921"/>
      <c r="MSW75" s="921"/>
      <c r="MSX75" s="921"/>
      <c r="MSY75" s="921"/>
      <c r="MSZ75" s="921"/>
      <c r="MTA75" s="921"/>
      <c r="MTB75" s="921"/>
      <c r="MTC75" s="921"/>
      <c r="MTD75" s="921"/>
      <c r="MTE75" s="921"/>
      <c r="MTF75" s="921"/>
      <c r="MTG75" s="921"/>
      <c r="MTH75" s="921"/>
      <c r="MTI75" s="921"/>
      <c r="MTJ75" s="921"/>
      <c r="MTK75" s="921"/>
      <c r="MTL75" s="921"/>
      <c r="MTM75" s="921"/>
      <c r="MTN75" s="921"/>
      <c r="MTO75" s="921"/>
      <c r="MTP75" s="921"/>
      <c r="MTQ75" s="921"/>
      <c r="MTR75" s="921"/>
      <c r="MTS75" s="921"/>
      <c r="MTT75" s="921"/>
      <c r="MTU75" s="921"/>
      <c r="MTV75" s="921"/>
      <c r="MTW75" s="921"/>
      <c r="MTX75" s="921"/>
      <c r="MTY75" s="921"/>
      <c r="MTZ75" s="921"/>
      <c r="MUA75" s="921"/>
      <c r="MUB75" s="921"/>
      <c r="MUC75" s="921"/>
      <c r="MUD75" s="921"/>
      <c r="MUE75" s="921"/>
      <c r="MUF75" s="921"/>
      <c r="MUG75" s="921"/>
      <c r="MUH75" s="921"/>
      <c r="MUI75" s="921"/>
      <c r="MUJ75" s="921"/>
      <c r="MUK75" s="921"/>
      <c r="MUL75" s="921"/>
      <c r="MUM75" s="921"/>
      <c r="MUN75" s="921"/>
      <c r="MUO75" s="921"/>
      <c r="MUP75" s="921"/>
      <c r="MUQ75" s="921"/>
      <c r="MUR75" s="921"/>
      <c r="MUS75" s="921"/>
      <c r="MUT75" s="921"/>
      <c r="MUU75" s="921"/>
      <c r="MUV75" s="921"/>
      <c r="MUW75" s="921"/>
      <c r="MUX75" s="921"/>
      <c r="MUY75" s="921"/>
      <c r="MUZ75" s="921"/>
      <c r="MVA75" s="921"/>
      <c r="MVB75" s="921"/>
      <c r="MVC75" s="921"/>
      <c r="MVD75" s="921"/>
      <c r="MVE75" s="921"/>
      <c r="MVF75" s="921"/>
      <c r="MVG75" s="921"/>
      <c r="MVH75" s="921"/>
      <c r="MVI75" s="921"/>
      <c r="MVJ75" s="921"/>
      <c r="MVK75" s="921"/>
      <c r="MVL75" s="921"/>
      <c r="MVM75" s="921"/>
      <c r="MVN75" s="921"/>
      <c r="MVO75" s="921"/>
      <c r="MVP75" s="921"/>
      <c r="MVQ75" s="921"/>
      <c r="MVR75" s="921"/>
      <c r="MVS75" s="921"/>
      <c r="MVT75" s="921"/>
      <c r="MVU75" s="921"/>
      <c r="MVV75" s="921"/>
      <c r="MVW75" s="921"/>
      <c r="MVX75" s="921"/>
      <c r="MVY75" s="921"/>
      <c r="MVZ75" s="921"/>
      <c r="MWA75" s="921"/>
      <c r="MWB75" s="921"/>
      <c r="MWC75" s="921"/>
      <c r="MWD75" s="921"/>
      <c r="MWE75" s="921"/>
      <c r="MWF75" s="921"/>
      <c r="MWG75" s="921"/>
      <c r="MWH75" s="921"/>
      <c r="MWI75" s="921"/>
      <c r="MWJ75" s="921"/>
      <c r="MWK75" s="921"/>
      <c r="MWL75" s="921"/>
      <c r="MWM75" s="921"/>
      <c r="MWN75" s="921"/>
      <c r="MWO75" s="921"/>
      <c r="MWP75" s="921"/>
      <c r="MWQ75" s="921"/>
      <c r="MWR75" s="921"/>
      <c r="MWS75" s="921"/>
      <c r="MWT75" s="921"/>
      <c r="MWU75" s="921"/>
      <c r="MWV75" s="921"/>
      <c r="MWW75" s="921"/>
      <c r="MWX75" s="921"/>
      <c r="MWY75" s="921"/>
      <c r="MWZ75" s="921"/>
      <c r="MXA75" s="921"/>
      <c r="MXB75" s="921"/>
      <c r="MXC75" s="921"/>
      <c r="MXD75" s="921"/>
      <c r="MXE75" s="921"/>
      <c r="MXF75" s="921"/>
      <c r="MXG75" s="921"/>
      <c r="MXH75" s="921"/>
      <c r="MXI75" s="921"/>
      <c r="MXJ75" s="921"/>
      <c r="MXK75" s="921"/>
      <c r="MXL75" s="921"/>
      <c r="MXM75" s="921"/>
      <c r="MXN75" s="921"/>
      <c r="MXO75" s="921"/>
      <c r="MXP75" s="921"/>
      <c r="MXQ75" s="921"/>
      <c r="MXR75" s="921"/>
      <c r="MXS75" s="921"/>
      <c r="MXT75" s="921"/>
      <c r="MXU75" s="921"/>
      <c r="MXV75" s="921"/>
      <c r="MXW75" s="921"/>
      <c r="MXX75" s="921"/>
      <c r="MXY75" s="921"/>
      <c r="MXZ75" s="921"/>
      <c r="MYA75" s="921"/>
      <c r="MYB75" s="921"/>
      <c r="MYC75" s="921"/>
      <c r="MYD75" s="921"/>
      <c r="MYE75" s="921"/>
      <c r="MYF75" s="921"/>
      <c r="MYG75" s="921"/>
      <c r="MYH75" s="921"/>
      <c r="MYI75" s="921"/>
      <c r="MYJ75" s="921"/>
      <c r="MYK75" s="921"/>
      <c r="MYL75" s="921"/>
      <c r="MYM75" s="921"/>
      <c r="MYN75" s="921"/>
      <c r="MYO75" s="921"/>
      <c r="MYP75" s="921"/>
      <c r="MYQ75" s="921"/>
      <c r="MYR75" s="921"/>
      <c r="MYS75" s="921"/>
      <c r="MYT75" s="921"/>
      <c r="MYU75" s="921"/>
      <c r="MYV75" s="921"/>
      <c r="MYW75" s="921"/>
      <c r="MYX75" s="921"/>
      <c r="MYY75" s="921"/>
      <c r="MYZ75" s="921"/>
      <c r="MZA75" s="921"/>
      <c r="MZB75" s="921"/>
      <c r="MZC75" s="921"/>
      <c r="MZD75" s="921"/>
      <c r="MZE75" s="921"/>
      <c r="MZF75" s="921"/>
      <c r="MZG75" s="921"/>
      <c r="MZH75" s="921"/>
      <c r="MZI75" s="921"/>
      <c r="MZJ75" s="921"/>
      <c r="MZK75" s="921"/>
      <c r="MZL75" s="921"/>
      <c r="MZM75" s="921"/>
      <c r="MZN75" s="921"/>
      <c r="MZO75" s="921"/>
      <c r="MZP75" s="921"/>
      <c r="MZQ75" s="921"/>
      <c r="MZR75" s="921"/>
      <c r="MZS75" s="921"/>
      <c r="MZT75" s="921"/>
      <c r="MZU75" s="921"/>
      <c r="MZV75" s="921"/>
      <c r="MZW75" s="921"/>
      <c r="MZX75" s="921"/>
      <c r="MZY75" s="921"/>
      <c r="MZZ75" s="921"/>
      <c r="NAA75" s="921"/>
      <c r="NAB75" s="921"/>
      <c r="NAC75" s="921"/>
      <c r="NAD75" s="921"/>
      <c r="NAE75" s="921"/>
      <c r="NAF75" s="921"/>
      <c r="NAG75" s="921"/>
      <c r="NAH75" s="921"/>
      <c r="NAI75" s="921"/>
      <c r="NAJ75" s="921"/>
      <c r="NAK75" s="921"/>
      <c r="NAL75" s="921"/>
      <c r="NAM75" s="921"/>
      <c r="NAN75" s="921"/>
      <c r="NAO75" s="921"/>
      <c r="NAP75" s="921"/>
      <c r="NAQ75" s="921"/>
      <c r="NAR75" s="921"/>
      <c r="NAS75" s="921"/>
      <c r="NAT75" s="921"/>
      <c r="NAU75" s="921"/>
      <c r="NAV75" s="921"/>
      <c r="NAW75" s="921"/>
      <c r="NAX75" s="921"/>
      <c r="NAY75" s="921"/>
      <c r="NAZ75" s="921"/>
      <c r="NBA75" s="921"/>
      <c r="NBB75" s="921"/>
      <c r="NBC75" s="921"/>
      <c r="NBD75" s="921"/>
      <c r="NBE75" s="921"/>
      <c r="NBF75" s="921"/>
      <c r="NBG75" s="921"/>
      <c r="NBH75" s="921"/>
      <c r="NBI75" s="921"/>
      <c r="NBJ75" s="921"/>
      <c r="NBK75" s="921"/>
      <c r="NBL75" s="921"/>
      <c r="NBM75" s="921"/>
      <c r="NBN75" s="921"/>
      <c r="NBO75" s="921"/>
      <c r="NBP75" s="921"/>
      <c r="NBQ75" s="921"/>
      <c r="NBR75" s="921"/>
      <c r="NBS75" s="921"/>
      <c r="NBT75" s="921"/>
      <c r="NBU75" s="921"/>
      <c r="NBV75" s="921"/>
      <c r="NBW75" s="921"/>
      <c r="NBX75" s="921"/>
      <c r="NBY75" s="921"/>
      <c r="NBZ75" s="921"/>
      <c r="NCA75" s="921"/>
      <c r="NCB75" s="921"/>
      <c r="NCC75" s="921"/>
      <c r="NCD75" s="921"/>
      <c r="NCE75" s="921"/>
      <c r="NCF75" s="921"/>
      <c r="NCG75" s="921"/>
      <c r="NCH75" s="921"/>
      <c r="NCI75" s="921"/>
      <c r="NCJ75" s="921"/>
      <c r="NCK75" s="921"/>
      <c r="NCL75" s="921"/>
      <c r="NCM75" s="921"/>
      <c r="NCN75" s="921"/>
      <c r="NCO75" s="921"/>
      <c r="NCP75" s="921"/>
      <c r="NCQ75" s="921"/>
      <c r="NCR75" s="921"/>
      <c r="NCS75" s="921"/>
      <c r="NCT75" s="921"/>
      <c r="NCU75" s="921"/>
      <c r="NCV75" s="921"/>
      <c r="NCW75" s="921"/>
      <c r="NCX75" s="921"/>
      <c r="NCY75" s="921"/>
      <c r="NCZ75" s="921"/>
      <c r="NDA75" s="921"/>
      <c r="NDB75" s="921"/>
      <c r="NDC75" s="921"/>
      <c r="NDD75" s="921"/>
      <c r="NDE75" s="921"/>
      <c r="NDF75" s="921"/>
      <c r="NDG75" s="921"/>
      <c r="NDH75" s="921"/>
      <c r="NDI75" s="921"/>
      <c r="NDJ75" s="921"/>
      <c r="NDK75" s="921"/>
      <c r="NDL75" s="921"/>
      <c r="NDM75" s="921"/>
      <c r="NDN75" s="921"/>
      <c r="NDO75" s="921"/>
      <c r="NDP75" s="921"/>
      <c r="NDQ75" s="921"/>
      <c r="NDR75" s="921"/>
      <c r="NDS75" s="921"/>
      <c r="NDT75" s="921"/>
      <c r="NDU75" s="921"/>
      <c r="NDV75" s="921"/>
      <c r="NDW75" s="921"/>
      <c r="NDX75" s="921"/>
      <c r="NDY75" s="921"/>
      <c r="NDZ75" s="921"/>
      <c r="NEA75" s="921"/>
      <c r="NEB75" s="921"/>
      <c r="NEC75" s="921"/>
      <c r="NED75" s="921"/>
      <c r="NEE75" s="921"/>
      <c r="NEF75" s="921"/>
      <c r="NEG75" s="921"/>
      <c r="NEH75" s="921"/>
      <c r="NEI75" s="921"/>
      <c r="NEJ75" s="921"/>
      <c r="NEK75" s="921"/>
      <c r="NEL75" s="921"/>
      <c r="NEM75" s="921"/>
      <c r="NEN75" s="921"/>
      <c r="NEO75" s="921"/>
      <c r="NEP75" s="921"/>
      <c r="NEQ75" s="921"/>
      <c r="NER75" s="921"/>
      <c r="NES75" s="921"/>
      <c r="NET75" s="921"/>
      <c r="NEU75" s="921"/>
      <c r="NEV75" s="921"/>
      <c r="NEW75" s="921"/>
      <c r="NEX75" s="921"/>
      <c r="NEY75" s="921"/>
      <c r="NEZ75" s="921"/>
      <c r="NFA75" s="921"/>
      <c r="NFB75" s="921"/>
      <c r="NFC75" s="921"/>
      <c r="NFD75" s="921"/>
      <c r="NFE75" s="921"/>
      <c r="NFF75" s="921"/>
      <c r="NFG75" s="921"/>
      <c r="NFH75" s="921"/>
      <c r="NFI75" s="921"/>
      <c r="NFJ75" s="921"/>
      <c r="NFK75" s="921"/>
      <c r="NFL75" s="921"/>
      <c r="NFM75" s="921"/>
      <c r="NFN75" s="921"/>
      <c r="NFO75" s="921"/>
      <c r="NFP75" s="921"/>
      <c r="NFQ75" s="921"/>
      <c r="NFR75" s="921"/>
      <c r="NFS75" s="921"/>
      <c r="NFT75" s="921"/>
      <c r="NFU75" s="921"/>
      <c r="NFV75" s="921"/>
      <c r="NFW75" s="921"/>
      <c r="NFX75" s="921"/>
      <c r="NFY75" s="921"/>
      <c r="NFZ75" s="921"/>
      <c r="NGA75" s="921"/>
      <c r="NGB75" s="921"/>
      <c r="NGC75" s="921"/>
      <c r="NGD75" s="921"/>
      <c r="NGE75" s="921"/>
      <c r="NGF75" s="921"/>
      <c r="NGG75" s="921"/>
      <c r="NGH75" s="921"/>
      <c r="NGI75" s="921"/>
      <c r="NGJ75" s="921"/>
      <c r="NGK75" s="921"/>
      <c r="NGL75" s="921"/>
      <c r="NGM75" s="921"/>
      <c r="NGN75" s="921"/>
      <c r="NGO75" s="921"/>
      <c r="NGP75" s="921"/>
      <c r="NGQ75" s="921"/>
      <c r="NGR75" s="921"/>
      <c r="NGS75" s="921"/>
      <c r="NGT75" s="921"/>
      <c r="NGU75" s="921"/>
      <c r="NGV75" s="921"/>
      <c r="NGW75" s="921"/>
      <c r="NGX75" s="921"/>
      <c r="NGY75" s="921"/>
      <c r="NGZ75" s="921"/>
      <c r="NHA75" s="921"/>
      <c r="NHB75" s="921"/>
      <c r="NHC75" s="921"/>
      <c r="NHD75" s="921"/>
      <c r="NHE75" s="921"/>
      <c r="NHF75" s="921"/>
      <c r="NHG75" s="921"/>
      <c r="NHH75" s="921"/>
      <c r="NHI75" s="921"/>
      <c r="NHJ75" s="921"/>
      <c r="NHK75" s="921"/>
      <c r="NHL75" s="921"/>
      <c r="NHM75" s="921"/>
      <c r="NHN75" s="921"/>
      <c r="NHO75" s="921"/>
      <c r="NHP75" s="921"/>
      <c r="NHQ75" s="921"/>
      <c r="NHR75" s="921"/>
      <c r="NHS75" s="921"/>
      <c r="NHT75" s="921"/>
      <c r="NHU75" s="921"/>
      <c r="NHV75" s="921"/>
      <c r="NHW75" s="921"/>
      <c r="NHX75" s="921"/>
      <c r="NHY75" s="921"/>
      <c r="NHZ75" s="921"/>
      <c r="NIA75" s="921"/>
      <c r="NIB75" s="921"/>
      <c r="NIC75" s="921"/>
      <c r="NID75" s="921"/>
      <c r="NIE75" s="921"/>
      <c r="NIF75" s="921"/>
      <c r="NIG75" s="921"/>
      <c r="NIH75" s="921"/>
      <c r="NII75" s="921"/>
      <c r="NIJ75" s="921"/>
      <c r="NIK75" s="921"/>
      <c r="NIL75" s="921"/>
      <c r="NIM75" s="921"/>
      <c r="NIN75" s="921"/>
      <c r="NIO75" s="921"/>
      <c r="NIP75" s="921"/>
      <c r="NIQ75" s="921"/>
      <c r="NIR75" s="921"/>
      <c r="NIS75" s="921"/>
      <c r="NIT75" s="921"/>
      <c r="NIU75" s="921"/>
      <c r="NIV75" s="921"/>
      <c r="NIW75" s="921"/>
      <c r="NIX75" s="921"/>
      <c r="NIY75" s="921"/>
      <c r="NIZ75" s="921"/>
      <c r="NJA75" s="921"/>
      <c r="NJB75" s="921"/>
      <c r="NJC75" s="921"/>
      <c r="NJD75" s="921"/>
      <c r="NJE75" s="921"/>
      <c r="NJF75" s="921"/>
      <c r="NJG75" s="921"/>
      <c r="NJH75" s="921"/>
      <c r="NJI75" s="921"/>
      <c r="NJJ75" s="921"/>
      <c r="NJK75" s="921"/>
      <c r="NJL75" s="921"/>
      <c r="NJM75" s="921"/>
      <c r="NJN75" s="921"/>
      <c r="NJO75" s="921"/>
      <c r="NJP75" s="921"/>
      <c r="NJQ75" s="921"/>
      <c r="NJR75" s="921"/>
      <c r="NJS75" s="921"/>
      <c r="NJT75" s="921"/>
      <c r="NJU75" s="921"/>
      <c r="NJV75" s="921"/>
      <c r="NJW75" s="921"/>
      <c r="NJX75" s="921"/>
      <c r="NJY75" s="921"/>
      <c r="NJZ75" s="921"/>
      <c r="NKA75" s="921"/>
      <c r="NKB75" s="921"/>
      <c r="NKC75" s="921"/>
      <c r="NKD75" s="921"/>
      <c r="NKE75" s="921"/>
      <c r="NKF75" s="921"/>
      <c r="NKG75" s="921"/>
      <c r="NKH75" s="921"/>
      <c r="NKI75" s="921"/>
      <c r="NKJ75" s="921"/>
      <c r="NKK75" s="921"/>
      <c r="NKL75" s="921"/>
      <c r="NKM75" s="921"/>
      <c r="NKN75" s="921"/>
      <c r="NKO75" s="921"/>
      <c r="NKP75" s="921"/>
      <c r="NKQ75" s="921"/>
      <c r="NKR75" s="921"/>
      <c r="NKS75" s="921"/>
      <c r="NKT75" s="921"/>
      <c r="NKU75" s="921"/>
      <c r="NKV75" s="921"/>
      <c r="NKW75" s="921"/>
      <c r="NKX75" s="921"/>
      <c r="NKY75" s="921"/>
      <c r="NKZ75" s="921"/>
      <c r="NLA75" s="921"/>
      <c r="NLB75" s="921"/>
      <c r="NLC75" s="921"/>
      <c r="NLD75" s="921"/>
      <c r="NLE75" s="921"/>
      <c r="NLF75" s="921"/>
      <c r="NLG75" s="921"/>
      <c r="NLH75" s="921"/>
      <c r="NLI75" s="921"/>
      <c r="NLJ75" s="921"/>
      <c r="NLK75" s="921"/>
      <c r="NLL75" s="921"/>
      <c r="NLM75" s="921"/>
      <c r="NLN75" s="921"/>
      <c r="NLO75" s="921"/>
      <c r="NLP75" s="921"/>
      <c r="NLQ75" s="921"/>
      <c r="NLR75" s="921"/>
      <c r="NLS75" s="921"/>
      <c r="NLT75" s="921"/>
      <c r="NLU75" s="921"/>
      <c r="NLV75" s="921"/>
      <c r="NLW75" s="921"/>
      <c r="NLX75" s="921"/>
      <c r="NLY75" s="921"/>
      <c r="NLZ75" s="921"/>
      <c r="NMA75" s="921"/>
      <c r="NMB75" s="921"/>
      <c r="NMC75" s="921"/>
      <c r="NMD75" s="921"/>
      <c r="NME75" s="921"/>
      <c r="NMF75" s="921"/>
      <c r="NMG75" s="921"/>
      <c r="NMH75" s="921"/>
      <c r="NMI75" s="921"/>
      <c r="NMJ75" s="921"/>
      <c r="NMK75" s="921"/>
      <c r="NML75" s="921"/>
      <c r="NMM75" s="921"/>
      <c r="NMN75" s="921"/>
      <c r="NMO75" s="921"/>
      <c r="NMP75" s="921"/>
      <c r="NMQ75" s="921"/>
      <c r="NMR75" s="921"/>
      <c r="NMS75" s="921"/>
      <c r="NMT75" s="921"/>
      <c r="NMU75" s="921"/>
      <c r="NMV75" s="921"/>
      <c r="NMW75" s="921"/>
      <c r="NMX75" s="921"/>
      <c r="NMY75" s="921"/>
      <c r="NMZ75" s="921"/>
      <c r="NNA75" s="921"/>
      <c r="NNB75" s="921"/>
      <c r="NNC75" s="921"/>
      <c r="NND75" s="921"/>
      <c r="NNE75" s="921"/>
      <c r="NNF75" s="921"/>
      <c r="NNG75" s="921"/>
      <c r="NNH75" s="921"/>
      <c r="NNI75" s="921"/>
      <c r="NNJ75" s="921"/>
      <c r="NNK75" s="921"/>
      <c r="NNL75" s="921"/>
      <c r="NNM75" s="921"/>
      <c r="NNN75" s="921"/>
      <c r="NNO75" s="921"/>
      <c r="NNP75" s="921"/>
      <c r="NNQ75" s="921"/>
      <c r="NNR75" s="921"/>
      <c r="NNS75" s="921"/>
      <c r="NNT75" s="921"/>
      <c r="NNU75" s="921"/>
      <c r="NNV75" s="921"/>
      <c r="NNW75" s="921"/>
      <c r="NNX75" s="921"/>
      <c r="NNY75" s="921"/>
      <c r="NNZ75" s="921"/>
      <c r="NOA75" s="921"/>
      <c r="NOB75" s="921"/>
      <c r="NOC75" s="921"/>
      <c r="NOD75" s="921"/>
      <c r="NOE75" s="921"/>
      <c r="NOF75" s="921"/>
      <c r="NOG75" s="921"/>
      <c r="NOH75" s="921"/>
      <c r="NOI75" s="921"/>
      <c r="NOJ75" s="921"/>
      <c r="NOK75" s="921"/>
      <c r="NOL75" s="921"/>
      <c r="NOM75" s="921"/>
      <c r="NON75" s="921"/>
      <c r="NOO75" s="921"/>
      <c r="NOP75" s="921"/>
      <c r="NOQ75" s="921"/>
      <c r="NOR75" s="921"/>
      <c r="NOS75" s="921"/>
      <c r="NOT75" s="921"/>
      <c r="NOU75" s="921"/>
      <c r="NOV75" s="921"/>
      <c r="NOW75" s="921"/>
      <c r="NOX75" s="921"/>
      <c r="NOY75" s="921"/>
      <c r="NOZ75" s="921"/>
      <c r="NPA75" s="921"/>
      <c r="NPB75" s="921"/>
      <c r="NPC75" s="921"/>
      <c r="NPD75" s="921"/>
      <c r="NPE75" s="921"/>
      <c r="NPF75" s="921"/>
      <c r="NPG75" s="921"/>
      <c r="NPH75" s="921"/>
      <c r="NPI75" s="921"/>
      <c r="NPJ75" s="921"/>
      <c r="NPK75" s="921"/>
      <c r="NPL75" s="921"/>
      <c r="NPM75" s="921"/>
      <c r="NPN75" s="921"/>
      <c r="NPO75" s="921"/>
      <c r="NPP75" s="921"/>
      <c r="NPQ75" s="921"/>
      <c r="NPR75" s="921"/>
      <c r="NPS75" s="921"/>
      <c r="NPT75" s="921"/>
      <c r="NPU75" s="921"/>
      <c r="NPV75" s="921"/>
      <c r="NPW75" s="921"/>
      <c r="NPX75" s="921"/>
      <c r="NPY75" s="921"/>
      <c r="NPZ75" s="921"/>
      <c r="NQA75" s="921"/>
      <c r="NQB75" s="921"/>
      <c r="NQC75" s="921"/>
      <c r="NQD75" s="921"/>
      <c r="NQE75" s="921"/>
      <c r="NQF75" s="921"/>
      <c r="NQG75" s="921"/>
      <c r="NQH75" s="921"/>
      <c r="NQI75" s="921"/>
      <c r="NQJ75" s="921"/>
      <c r="NQK75" s="921"/>
      <c r="NQL75" s="921"/>
      <c r="NQM75" s="921"/>
      <c r="NQN75" s="921"/>
      <c r="NQO75" s="921"/>
      <c r="NQP75" s="921"/>
      <c r="NQQ75" s="921"/>
      <c r="NQR75" s="921"/>
      <c r="NQS75" s="921"/>
      <c r="NQT75" s="921"/>
      <c r="NQU75" s="921"/>
      <c r="NQV75" s="921"/>
      <c r="NQW75" s="921"/>
      <c r="NQX75" s="921"/>
      <c r="NQY75" s="921"/>
      <c r="NQZ75" s="921"/>
      <c r="NRA75" s="921"/>
      <c r="NRB75" s="921"/>
      <c r="NRC75" s="921"/>
      <c r="NRD75" s="921"/>
      <c r="NRE75" s="921"/>
      <c r="NRF75" s="921"/>
      <c r="NRG75" s="921"/>
      <c r="NRH75" s="921"/>
      <c r="NRI75" s="921"/>
      <c r="NRJ75" s="921"/>
      <c r="NRK75" s="921"/>
      <c r="NRL75" s="921"/>
      <c r="NRM75" s="921"/>
      <c r="NRN75" s="921"/>
      <c r="NRO75" s="921"/>
      <c r="NRP75" s="921"/>
      <c r="NRQ75" s="921"/>
      <c r="NRR75" s="921"/>
      <c r="NRS75" s="921"/>
      <c r="NRT75" s="921"/>
      <c r="NRU75" s="921"/>
      <c r="NRV75" s="921"/>
      <c r="NRW75" s="921"/>
      <c r="NRX75" s="921"/>
      <c r="NRY75" s="921"/>
      <c r="NRZ75" s="921"/>
      <c r="NSA75" s="921"/>
      <c r="NSB75" s="921"/>
      <c r="NSC75" s="921"/>
      <c r="NSD75" s="921"/>
      <c r="NSE75" s="921"/>
      <c r="NSF75" s="921"/>
      <c r="NSG75" s="921"/>
      <c r="NSH75" s="921"/>
      <c r="NSI75" s="921"/>
      <c r="NSJ75" s="921"/>
      <c r="NSK75" s="921"/>
      <c r="NSL75" s="921"/>
      <c r="NSM75" s="921"/>
      <c r="NSN75" s="921"/>
      <c r="NSO75" s="921"/>
      <c r="NSP75" s="921"/>
      <c r="NSQ75" s="921"/>
      <c r="NSR75" s="921"/>
      <c r="NSS75" s="921"/>
      <c r="NST75" s="921"/>
      <c r="NSU75" s="921"/>
      <c r="NSV75" s="921"/>
      <c r="NSW75" s="921"/>
      <c r="NSX75" s="921"/>
      <c r="NSY75" s="921"/>
      <c r="NSZ75" s="921"/>
      <c r="NTA75" s="921"/>
      <c r="NTB75" s="921"/>
      <c r="NTC75" s="921"/>
      <c r="NTD75" s="921"/>
      <c r="NTE75" s="921"/>
      <c r="NTF75" s="921"/>
      <c r="NTG75" s="921"/>
      <c r="NTH75" s="921"/>
      <c r="NTI75" s="921"/>
      <c r="NTJ75" s="921"/>
      <c r="NTK75" s="921"/>
      <c r="NTL75" s="921"/>
      <c r="NTM75" s="921"/>
      <c r="NTN75" s="921"/>
      <c r="NTO75" s="921"/>
      <c r="NTP75" s="921"/>
      <c r="NTQ75" s="921"/>
      <c r="NTR75" s="921"/>
      <c r="NTS75" s="921"/>
      <c r="NTT75" s="921"/>
      <c r="NTU75" s="921"/>
      <c r="NTV75" s="921"/>
      <c r="NTW75" s="921"/>
      <c r="NTX75" s="921"/>
      <c r="NTY75" s="921"/>
      <c r="NTZ75" s="921"/>
      <c r="NUA75" s="921"/>
      <c r="NUB75" s="921"/>
      <c r="NUC75" s="921"/>
      <c r="NUD75" s="921"/>
      <c r="NUE75" s="921"/>
      <c r="NUF75" s="921"/>
      <c r="NUG75" s="921"/>
      <c r="NUH75" s="921"/>
      <c r="NUI75" s="921"/>
      <c r="NUJ75" s="921"/>
      <c r="NUK75" s="921"/>
      <c r="NUL75" s="921"/>
      <c r="NUM75" s="921"/>
      <c r="NUN75" s="921"/>
      <c r="NUO75" s="921"/>
      <c r="NUP75" s="921"/>
      <c r="NUQ75" s="921"/>
      <c r="NUR75" s="921"/>
      <c r="NUS75" s="921"/>
      <c r="NUT75" s="921"/>
      <c r="NUU75" s="921"/>
      <c r="NUV75" s="921"/>
      <c r="NUW75" s="921"/>
      <c r="NUX75" s="921"/>
      <c r="NUY75" s="921"/>
      <c r="NUZ75" s="921"/>
      <c r="NVA75" s="921"/>
      <c r="NVB75" s="921"/>
      <c r="NVC75" s="921"/>
      <c r="NVD75" s="921"/>
      <c r="NVE75" s="921"/>
      <c r="NVF75" s="921"/>
      <c r="NVG75" s="921"/>
      <c r="NVH75" s="921"/>
      <c r="NVI75" s="921"/>
      <c r="NVJ75" s="921"/>
      <c r="NVK75" s="921"/>
      <c r="NVL75" s="921"/>
      <c r="NVM75" s="921"/>
      <c r="NVN75" s="921"/>
      <c r="NVO75" s="921"/>
      <c r="NVP75" s="921"/>
      <c r="NVQ75" s="921"/>
      <c r="NVR75" s="921"/>
      <c r="NVS75" s="921"/>
      <c r="NVT75" s="921"/>
      <c r="NVU75" s="921"/>
      <c r="NVV75" s="921"/>
      <c r="NVW75" s="921"/>
      <c r="NVX75" s="921"/>
      <c r="NVY75" s="921"/>
      <c r="NVZ75" s="921"/>
      <c r="NWA75" s="921"/>
      <c r="NWB75" s="921"/>
      <c r="NWC75" s="921"/>
      <c r="NWD75" s="921"/>
      <c r="NWE75" s="921"/>
      <c r="NWF75" s="921"/>
      <c r="NWG75" s="921"/>
      <c r="NWH75" s="921"/>
      <c r="NWI75" s="921"/>
      <c r="NWJ75" s="921"/>
      <c r="NWK75" s="921"/>
      <c r="NWL75" s="921"/>
      <c r="NWM75" s="921"/>
      <c r="NWN75" s="921"/>
      <c r="NWO75" s="921"/>
      <c r="NWP75" s="921"/>
      <c r="NWQ75" s="921"/>
      <c r="NWR75" s="921"/>
      <c r="NWS75" s="921"/>
      <c r="NWT75" s="921"/>
      <c r="NWU75" s="921"/>
      <c r="NWV75" s="921"/>
      <c r="NWW75" s="921"/>
      <c r="NWX75" s="921"/>
      <c r="NWY75" s="921"/>
      <c r="NWZ75" s="921"/>
      <c r="NXA75" s="921"/>
      <c r="NXB75" s="921"/>
      <c r="NXC75" s="921"/>
      <c r="NXD75" s="921"/>
      <c r="NXE75" s="921"/>
      <c r="NXF75" s="921"/>
      <c r="NXG75" s="921"/>
      <c r="NXH75" s="921"/>
      <c r="NXI75" s="921"/>
      <c r="NXJ75" s="921"/>
      <c r="NXK75" s="921"/>
      <c r="NXL75" s="921"/>
      <c r="NXM75" s="921"/>
      <c r="NXN75" s="921"/>
      <c r="NXO75" s="921"/>
      <c r="NXP75" s="921"/>
      <c r="NXQ75" s="921"/>
      <c r="NXR75" s="921"/>
      <c r="NXS75" s="921"/>
      <c r="NXT75" s="921"/>
      <c r="NXU75" s="921"/>
      <c r="NXV75" s="921"/>
      <c r="NXW75" s="921"/>
      <c r="NXX75" s="921"/>
      <c r="NXY75" s="921"/>
      <c r="NXZ75" s="921"/>
      <c r="NYA75" s="921"/>
      <c r="NYB75" s="921"/>
      <c r="NYC75" s="921"/>
      <c r="NYD75" s="921"/>
      <c r="NYE75" s="921"/>
      <c r="NYF75" s="921"/>
      <c r="NYG75" s="921"/>
      <c r="NYH75" s="921"/>
      <c r="NYI75" s="921"/>
      <c r="NYJ75" s="921"/>
      <c r="NYK75" s="921"/>
      <c r="NYL75" s="921"/>
      <c r="NYM75" s="921"/>
      <c r="NYN75" s="921"/>
      <c r="NYO75" s="921"/>
      <c r="NYP75" s="921"/>
      <c r="NYQ75" s="921"/>
      <c r="NYR75" s="921"/>
      <c r="NYS75" s="921"/>
      <c r="NYT75" s="921"/>
      <c r="NYU75" s="921"/>
      <c r="NYV75" s="921"/>
      <c r="NYW75" s="921"/>
      <c r="NYX75" s="921"/>
      <c r="NYY75" s="921"/>
      <c r="NYZ75" s="921"/>
      <c r="NZA75" s="921"/>
      <c r="NZB75" s="921"/>
      <c r="NZC75" s="921"/>
      <c r="NZD75" s="921"/>
      <c r="NZE75" s="921"/>
      <c r="NZF75" s="921"/>
      <c r="NZG75" s="921"/>
      <c r="NZH75" s="921"/>
      <c r="NZI75" s="921"/>
      <c r="NZJ75" s="921"/>
      <c r="NZK75" s="921"/>
      <c r="NZL75" s="921"/>
      <c r="NZM75" s="921"/>
      <c r="NZN75" s="921"/>
      <c r="NZO75" s="921"/>
      <c r="NZP75" s="921"/>
      <c r="NZQ75" s="921"/>
      <c r="NZR75" s="921"/>
      <c r="NZS75" s="921"/>
      <c r="NZT75" s="921"/>
      <c r="NZU75" s="921"/>
      <c r="NZV75" s="921"/>
      <c r="NZW75" s="921"/>
      <c r="NZX75" s="921"/>
      <c r="NZY75" s="921"/>
      <c r="NZZ75" s="921"/>
      <c r="OAA75" s="921"/>
      <c r="OAB75" s="921"/>
      <c r="OAC75" s="921"/>
      <c r="OAD75" s="921"/>
      <c r="OAE75" s="921"/>
      <c r="OAF75" s="921"/>
      <c r="OAG75" s="921"/>
      <c r="OAH75" s="921"/>
      <c r="OAI75" s="921"/>
      <c r="OAJ75" s="921"/>
      <c r="OAK75" s="921"/>
      <c r="OAL75" s="921"/>
      <c r="OAM75" s="921"/>
      <c r="OAN75" s="921"/>
      <c r="OAO75" s="921"/>
      <c r="OAP75" s="921"/>
      <c r="OAQ75" s="921"/>
      <c r="OAR75" s="921"/>
      <c r="OAS75" s="921"/>
      <c r="OAT75" s="921"/>
      <c r="OAU75" s="921"/>
      <c r="OAV75" s="921"/>
      <c r="OAW75" s="921"/>
      <c r="OAX75" s="921"/>
      <c r="OAY75" s="921"/>
      <c r="OAZ75" s="921"/>
      <c r="OBA75" s="921"/>
      <c r="OBB75" s="921"/>
      <c r="OBC75" s="921"/>
      <c r="OBD75" s="921"/>
      <c r="OBE75" s="921"/>
      <c r="OBF75" s="921"/>
      <c r="OBG75" s="921"/>
      <c r="OBH75" s="921"/>
      <c r="OBI75" s="921"/>
      <c r="OBJ75" s="921"/>
      <c r="OBK75" s="921"/>
      <c r="OBL75" s="921"/>
      <c r="OBM75" s="921"/>
      <c r="OBN75" s="921"/>
      <c r="OBO75" s="921"/>
      <c r="OBP75" s="921"/>
      <c r="OBQ75" s="921"/>
      <c r="OBR75" s="921"/>
      <c r="OBS75" s="921"/>
      <c r="OBT75" s="921"/>
      <c r="OBU75" s="921"/>
      <c r="OBV75" s="921"/>
      <c r="OBW75" s="921"/>
      <c r="OBX75" s="921"/>
      <c r="OBY75" s="921"/>
      <c r="OBZ75" s="921"/>
      <c r="OCA75" s="921"/>
      <c r="OCB75" s="921"/>
      <c r="OCC75" s="921"/>
      <c r="OCD75" s="921"/>
      <c r="OCE75" s="921"/>
      <c r="OCF75" s="921"/>
      <c r="OCG75" s="921"/>
      <c r="OCH75" s="921"/>
      <c r="OCI75" s="921"/>
      <c r="OCJ75" s="921"/>
      <c r="OCK75" s="921"/>
      <c r="OCL75" s="921"/>
      <c r="OCM75" s="921"/>
      <c r="OCN75" s="921"/>
      <c r="OCO75" s="921"/>
      <c r="OCP75" s="921"/>
      <c r="OCQ75" s="921"/>
      <c r="OCR75" s="921"/>
      <c r="OCS75" s="921"/>
      <c r="OCT75" s="921"/>
      <c r="OCU75" s="921"/>
      <c r="OCV75" s="921"/>
      <c r="OCW75" s="921"/>
      <c r="OCX75" s="921"/>
      <c r="OCY75" s="921"/>
      <c r="OCZ75" s="921"/>
      <c r="ODA75" s="921"/>
      <c r="ODB75" s="921"/>
      <c r="ODC75" s="921"/>
      <c r="ODD75" s="921"/>
      <c r="ODE75" s="921"/>
      <c r="ODF75" s="921"/>
      <c r="ODG75" s="921"/>
      <c r="ODH75" s="921"/>
      <c r="ODI75" s="921"/>
      <c r="ODJ75" s="921"/>
      <c r="ODK75" s="921"/>
      <c r="ODL75" s="921"/>
      <c r="ODM75" s="921"/>
      <c r="ODN75" s="921"/>
      <c r="ODO75" s="921"/>
      <c r="ODP75" s="921"/>
      <c r="ODQ75" s="921"/>
      <c r="ODR75" s="921"/>
      <c r="ODS75" s="921"/>
      <c r="ODT75" s="921"/>
      <c r="ODU75" s="921"/>
      <c r="ODV75" s="921"/>
      <c r="ODW75" s="921"/>
      <c r="ODX75" s="921"/>
      <c r="ODY75" s="921"/>
      <c r="ODZ75" s="921"/>
      <c r="OEA75" s="921"/>
      <c r="OEB75" s="921"/>
      <c r="OEC75" s="921"/>
      <c r="OED75" s="921"/>
      <c r="OEE75" s="921"/>
      <c r="OEF75" s="921"/>
      <c r="OEG75" s="921"/>
      <c r="OEH75" s="921"/>
      <c r="OEI75" s="921"/>
      <c r="OEJ75" s="921"/>
      <c r="OEK75" s="921"/>
      <c r="OEL75" s="921"/>
      <c r="OEM75" s="921"/>
      <c r="OEN75" s="921"/>
      <c r="OEO75" s="921"/>
      <c r="OEP75" s="921"/>
      <c r="OEQ75" s="921"/>
      <c r="OER75" s="921"/>
      <c r="OES75" s="921"/>
      <c r="OET75" s="921"/>
      <c r="OEU75" s="921"/>
      <c r="OEV75" s="921"/>
      <c r="OEW75" s="921"/>
      <c r="OEX75" s="921"/>
      <c r="OEY75" s="921"/>
      <c r="OEZ75" s="921"/>
      <c r="OFA75" s="921"/>
      <c r="OFB75" s="921"/>
      <c r="OFC75" s="921"/>
      <c r="OFD75" s="921"/>
      <c r="OFE75" s="921"/>
      <c r="OFF75" s="921"/>
      <c r="OFG75" s="921"/>
      <c r="OFH75" s="921"/>
      <c r="OFI75" s="921"/>
      <c r="OFJ75" s="921"/>
      <c r="OFK75" s="921"/>
      <c r="OFL75" s="921"/>
      <c r="OFM75" s="921"/>
      <c r="OFN75" s="921"/>
      <c r="OFO75" s="921"/>
      <c r="OFP75" s="921"/>
      <c r="OFQ75" s="921"/>
      <c r="OFR75" s="921"/>
      <c r="OFS75" s="921"/>
      <c r="OFT75" s="921"/>
      <c r="OFU75" s="921"/>
      <c r="OFV75" s="921"/>
      <c r="OFW75" s="921"/>
      <c r="OFX75" s="921"/>
      <c r="OFY75" s="921"/>
      <c r="OFZ75" s="921"/>
      <c r="OGA75" s="921"/>
      <c r="OGB75" s="921"/>
      <c r="OGC75" s="921"/>
      <c r="OGD75" s="921"/>
      <c r="OGE75" s="921"/>
      <c r="OGF75" s="921"/>
      <c r="OGG75" s="921"/>
      <c r="OGH75" s="921"/>
      <c r="OGI75" s="921"/>
      <c r="OGJ75" s="921"/>
      <c r="OGK75" s="921"/>
      <c r="OGL75" s="921"/>
      <c r="OGM75" s="921"/>
      <c r="OGN75" s="921"/>
      <c r="OGO75" s="921"/>
      <c r="OGP75" s="921"/>
      <c r="OGQ75" s="921"/>
      <c r="OGR75" s="921"/>
      <c r="OGS75" s="921"/>
      <c r="OGT75" s="921"/>
      <c r="OGU75" s="921"/>
      <c r="OGV75" s="921"/>
      <c r="OGW75" s="921"/>
      <c r="OGX75" s="921"/>
      <c r="OGY75" s="921"/>
      <c r="OGZ75" s="921"/>
      <c r="OHA75" s="921"/>
      <c r="OHB75" s="921"/>
      <c r="OHC75" s="921"/>
      <c r="OHD75" s="921"/>
      <c r="OHE75" s="921"/>
      <c r="OHF75" s="921"/>
      <c r="OHG75" s="921"/>
      <c r="OHH75" s="921"/>
      <c r="OHI75" s="921"/>
      <c r="OHJ75" s="921"/>
      <c r="OHK75" s="921"/>
      <c r="OHL75" s="921"/>
      <c r="OHM75" s="921"/>
      <c r="OHN75" s="921"/>
      <c r="OHO75" s="921"/>
      <c r="OHP75" s="921"/>
      <c r="OHQ75" s="921"/>
      <c r="OHR75" s="921"/>
      <c r="OHS75" s="921"/>
      <c r="OHT75" s="921"/>
      <c r="OHU75" s="921"/>
      <c r="OHV75" s="921"/>
      <c r="OHW75" s="921"/>
      <c r="OHX75" s="921"/>
      <c r="OHY75" s="921"/>
      <c r="OHZ75" s="921"/>
      <c r="OIA75" s="921"/>
      <c r="OIB75" s="921"/>
      <c r="OIC75" s="921"/>
      <c r="OID75" s="921"/>
      <c r="OIE75" s="921"/>
      <c r="OIF75" s="921"/>
      <c r="OIG75" s="921"/>
      <c r="OIH75" s="921"/>
      <c r="OII75" s="921"/>
      <c r="OIJ75" s="921"/>
      <c r="OIK75" s="921"/>
      <c r="OIL75" s="921"/>
      <c r="OIM75" s="921"/>
      <c r="OIN75" s="921"/>
      <c r="OIO75" s="921"/>
      <c r="OIP75" s="921"/>
      <c r="OIQ75" s="921"/>
      <c r="OIR75" s="921"/>
      <c r="OIS75" s="921"/>
      <c r="OIT75" s="921"/>
      <c r="OIU75" s="921"/>
      <c r="OIV75" s="921"/>
      <c r="OIW75" s="921"/>
      <c r="OIX75" s="921"/>
      <c r="OIY75" s="921"/>
      <c r="OIZ75" s="921"/>
      <c r="OJA75" s="921"/>
      <c r="OJB75" s="921"/>
      <c r="OJC75" s="921"/>
      <c r="OJD75" s="921"/>
      <c r="OJE75" s="921"/>
      <c r="OJF75" s="921"/>
      <c r="OJG75" s="921"/>
      <c r="OJH75" s="921"/>
      <c r="OJI75" s="921"/>
      <c r="OJJ75" s="921"/>
      <c r="OJK75" s="921"/>
      <c r="OJL75" s="921"/>
      <c r="OJM75" s="921"/>
      <c r="OJN75" s="921"/>
      <c r="OJO75" s="921"/>
      <c r="OJP75" s="921"/>
      <c r="OJQ75" s="921"/>
      <c r="OJR75" s="921"/>
      <c r="OJS75" s="921"/>
      <c r="OJT75" s="921"/>
      <c r="OJU75" s="921"/>
      <c r="OJV75" s="921"/>
      <c r="OJW75" s="921"/>
      <c r="OJX75" s="921"/>
      <c r="OJY75" s="921"/>
      <c r="OJZ75" s="921"/>
      <c r="OKA75" s="921"/>
      <c r="OKB75" s="921"/>
      <c r="OKC75" s="921"/>
      <c r="OKD75" s="921"/>
      <c r="OKE75" s="921"/>
      <c r="OKF75" s="921"/>
      <c r="OKG75" s="921"/>
      <c r="OKH75" s="921"/>
      <c r="OKI75" s="921"/>
      <c r="OKJ75" s="921"/>
      <c r="OKK75" s="921"/>
      <c r="OKL75" s="921"/>
      <c r="OKM75" s="921"/>
      <c r="OKN75" s="921"/>
      <c r="OKO75" s="921"/>
      <c r="OKP75" s="921"/>
      <c r="OKQ75" s="921"/>
      <c r="OKR75" s="921"/>
      <c r="OKS75" s="921"/>
      <c r="OKT75" s="921"/>
      <c r="OKU75" s="921"/>
      <c r="OKV75" s="921"/>
      <c r="OKW75" s="921"/>
      <c r="OKX75" s="921"/>
      <c r="OKY75" s="921"/>
      <c r="OKZ75" s="921"/>
      <c r="OLA75" s="921"/>
      <c r="OLB75" s="921"/>
      <c r="OLC75" s="921"/>
      <c r="OLD75" s="921"/>
      <c r="OLE75" s="921"/>
      <c r="OLF75" s="921"/>
      <c r="OLG75" s="921"/>
      <c r="OLH75" s="921"/>
      <c r="OLI75" s="921"/>
      <c r="OLJ75" s="921"/>
      <c r="OLK75" s="921"/>
      <c r="OLL75" s="921"/>
      <c r="OLM75" s="921"/>
      <c r="OLN75" s="921"/>
      <c r="OLO75" s="921"/>
      <c r="OLP75" s="921"/>
      <c r="OLQ75" s="921"/>
      <c r="OLR75" s="921"/>
      <c r="OLS75" s="921"/>
      <c r="OLT75" s="921"/>
      <c r="OLU75" s="921"/>
      <c r="OLV75" s="921"/>
      <c r="OLW75" s="921"/>
      <c r="OLX75" s="921"/>
      <c r="OLY75" s="921"/>
      <c r="OLZ75" s="921"/>
      <c r="OMA75" s="921"/>
      <c r="OMB75" s="921"/>
      <c r="OMC75" s="921"/>
      <c r="OMD75" s="921"/>
      <c r="OME75" s="921"/>
      <c r="OMF75" s="921"/>
      <c r="OMG75" s="921"/>
      <c r="OMH75" s="921"/>
      <c r="OMI75" s="921"/>
      <c r="OMJ75" s="921"/>
      <c r="OMK75" s="921"/>
      <c r="OML75" s="921"/>
      <c r="OMM75" s="921"/>
      <c r="OMN75" s="921"/>
      <c r="OMO75" s="921"/>
      <c r="OMP75" s="921"/>
      <c r="OMQ75" s="921"/>
      <c r="OMR75" s="921"/>
      <c r="OMS75" s="921"/>
      <c r="OMT75" s="921"/>
      <c r="OMU75" s="921"/>
      <c r="OMV75" s="921"/>
      <c r="OMW75" s="921"/>
      <c r="OMX75" s="921"/>
      <c r="OMY75" s="921"/>
      <c r="OMZ75" s="921"/>
      <c r="ONA75" s="921"/>
      <c r="ONB75" s="921"/>
      <c r="ONC75" s="921"/>
      <c r="OND75" s="921"/>
      <c r="ONE75" s="921"/>
      <c r="ONF75" s="921"/>
      <c r="ONG75" s="921"/>
      <c r="ONH75" s="921"/>
      <c r="ONI75" s="921"/>
      <c r="ONJ75" s="921"/>
      <c r="ONK75" s="921"/>
      <c r="ONL75" s="921"/>
      <c r="ONM75" s="921"/>
      <c r="ONN75" s="921"/>
      <c r="ONO75" s="921"/>
      <c r="ONP75" s="921"/>
      <c r="ONQ75" s="921"/>
      <c r="ONR75" s="921"/>
      <c r="ONS75" s="921"/>
      <c r="ONT75" s="921"/>
      <c r="ONU75" s="921"/>
      <c r="ONV75" s="921"/>
      <c r="ONW75" s="921"/>
      <c r="ONX75" s="921"/>
      <c r="ONY75" s="921"/>
      <c r="ONZ75" s="921"/>
      <c r="OOA75" s="921"/>
      <c r="OOB75" s="921"/>
      <c r="OOC75" s="921"/>
      <c r="OOD75" s="921"/>
      <c r="OOE75" s="921"/>
      <c r="OOF75" s="921"/>
      <c r="OOG75" s="921"/>
      <c r="OOH75" s="921"/>
      <c r="OOI75" s="921"/>
      <c r="OOJ75" s="921"/>
      <c r="OOK75" s="921"/>
      <c r="OOL75" s="921"/>
      <c r="OOM75" s="921"/>
      <c r="OON75" s="921"/>
      <c r="OOO75" s="921"/>
      <c r="OOP75" s="921"/>
      <c r="OOQ75" s="921"/>
      <c r="OOR75" s="921"/>
      <c r="OOS75" s="921"/>
      <c r="OOT75" s="921"/>
      <c r="OOU75" s="921"/>
      <c r="OOV75" s="921"/>
      <c r="OOW75" s="921"/>
      <c r="OOX75" s="921"/>
      <c r="OOY75" s="921"/>
      <c r="OOZ75" s="921"/>
      <c r="OPA75" s="921"/>
      <c r="OPB75" s="921"/>
      <c r="OPC75" s="921"/>
      <c r="OPD75" s="921"/>
      <c r="OPE75" s="921"/>
      <c r="OPF75" s="921"/>
      <c r="OPG75" s="921"/>
      <c r="OPH75" s="921"/>
      <c r="OPI75" s="921"/>
      <c r="OPJ75" s="921"/>
      <c r="OPK75" s="921"/>
      <c r="OPL75" s="921"/>
      <c r="OPM75" s="921"/>
      <c r="OPN75" s="921"/>
      <c r="OPO75" s="921"/>
      <c r="OPP75" s="921"/>
      <c r="OPQ75" s="921"/>
      <c r="OPR75" s="921"/>
      <c r="OPS75" s="921"/>
      <c r="OPT75" s="921"/>
      <c r="OPU75" s="921"/>
      <c r="OPV75" s="921"/>
      <c r="OPW75" s="921"/>
      <c r="OPX75" s="921"/>
      <c r="OPY75" s="921"/>
      <c r="OPZ75" s="921"/>
      <c r="OQA75" s="921"/>
      <c r="OQB75" s="921"/>
      <c r="OQC75" s="921"/>
      <c r="OQD75" s="921"/>
      <c r="OQE75" s="921"/>
      <c r="OQF75" s="921"/>
      <c r="OQG75" s="921"/>
      <c r="OQH75" s="921"/>
      <c r="OQI75" s="921"/>
      <c r="OQJ75" s="921"/>
      <c r="OQK75" s="921"/>
      <c r="OQL75" s="921"/>
      <c r="OQM75" s="921"/>
      <c r="OQN75" s="921"/>
      <c r="OQO75" s="921"/>
      <c r="OQP75" s="921"/>
      <c r="OQQ75" s="921"/>
      <c r="OQR75" s="921"/>
      <c r="OQS75" s="921"/>
      <c r="OQT75" s="921"/>
      <c r="OQU75" s="921"/>
      <c r="OQV75" s="921"/>
      <c r="OQW75" s="921"/>
      <c r="OQX75" s="921"/>
      <c r="OQY75" s="921"/>
      <c r="OQZ75" s="921"/>
      <c r="ORA75" s="921"/>
      <c r="ORB75" s="921"/>
      <c r="ORC75" s="921"/>
      <c r="ORD75" s="921"/>
      <c r="ORE75" s="921"/>
      <c r="ORF75" s="921"/>
      <c r="ORG75" s="921"/>
      <c r="ORH75" s="921"/>
      <c r="ORI75" s="921"/>
      <c r="ORJ75" s="921"/>
      <c r="ORK75" s="921"/>
      <c r="ORL75" s="921"/>
      <c r="ORM75" s="921"/>
      <c r="ORN75" s="921"/>
      <c r="ORO75" s="921"/>
      <c r="ORP75" s="921"/>
      <c r="ORQ75" s="921"/>
      <c r="ORR75" s="921"/>
      <c r="ORS75" s="921"/>
      <c r="ORT75" s="921"/>
      <c r="ORU75" s="921"/>
      <c r="ORV75" s="921"/>
      <c r="ORW75" s="921"/>
      <c r="ORX75" s="921"/>
      <c r="ORY75" s="921"/>
      <c r="ORZ75" s="921"/>
      <c r="OSA75" s="921"/>
      <c r="OSB75" s="921"/>
      <c r="OSC75" s="921"/>
      <c r="OSD75" s="921"/>
      <c r="OSE75" s="921"/>
      <c r="OSF75" s="921"/>
      <c r="OSG75" s="921"/>
      <c r="OSH75" s="921"/>
      <c r="OSI75" s="921"/>
      <c r="OSJ75" s="921"/>
      <c r="OSK75" s="921"/>
      <c r="OSL75" s="921"/>
      <c r="OSM75" s="921"/>
      <c r="OSN75" s="921"/>
      <c r="OSO75" s="921"/>
      <c r="OSP75" s="921"/>
      <c r="OSQ75" s="921"/>
      <c r="OSR75" s="921"/>
      <c r="OSS75" s="921"/>
      <c r="OST75" s="921"/>
      <c r="OSU75" s="921"/>
      <c r="OSV75" s="921"/>
      <c r="OSW75" s="921"/>
      <c r="OSX75" s="921"/>
      <c r="OSY75" s="921"/>
      <c r="OSZ75" s="921"/>
      <c r="OTA75" s="921"/>
      <c r="OTB75" s="921"/>
      <c r="OTC75" s="921"/>
      <c r="OTD75" s="921"/>
      <c r="OTE75" s="921"/>
      <c r="OTF75" s="921"/>
      <c r="OTG75" s="921"/>
      <c r="OTH75" s="921"/>
      <c r="OTI75" s="921"/>
      <c r="OTJ75" s="921"/>
      <c r="OTK75" s="921"/>
      <c r="OTL75" s="921"/>
      <c r="OTM75" s="921"/>
      <c r="OTN75" s="921"/>
      <c r="OTO75" s="921"/>
      <c r="OTP75" s="921"/>
      <c r="OTQ75" s="921"/>
      <c r="OTR75" s="921"/>
      <c r="OTS75" s="921"/>
      <c r="OTT75" s="921"/>
      <c r="OTU75" s="921"/>
      <c r="OTV75" s="921"/>
      <c r="OTW75" s="921"/>
      <c r="OTX75" s="921"/>
      <c r="OTY75" s="921"/>
      <c r="OTZ75" s="921"/>
      <c r="OUA75" s="921"/>
      <c r="OUB75" s="921"/>
      <c r="OUC75" s="921"/>
      <c r="OUD75" s="921"/>
      <c r="OUE75" s="921"/>
      <c r="OUF75" s="921"/>
      <c r="OUG75" s="921"/>
      <c r="OUH75" s="921"/>
      <c r="OUI75" s="921"/>
      <c r="OUJ75" s="921"/>
      <c r="OUK75" s="921"/>
      <c r="OUL75" s="921"/>
      <c r="OUM75" s="921"/>
      <c r="OUN75" s="921"/>
      <c r="OUO75" s="921"/>
      <c r="OUP75" s="921"/>
      <c r="OUQ75" s="921"/>
      <c r="OUR75" s="921"/>
      <c r="OUS75" s="921"/>
      <c r="OUT75" s="921"/>
      <c r="OUU75" s="921"/>
      <c r="OUV75" s="921"/>
      <c r="OUW75" s="921"/>
      <c r="OUX75" s="921"/>
      <c r="OUY75" s="921"/>
      <c r="OUZ75" s="921"/>
      <c r="OVA75" s="921"/>
      <c r="OVB75" s="921"/>
      <c r="OVC75" s="921"/>
      <c r="OVD75" s="921"/>
      <c r="OVE75" s="921"/>
      <c r="OVF75" s="921"/>
      <c r="OVG75" s="921"/>
      <c r="OVH75" s="921"/>
      <c r="OVI75" s="921"/>
      <c r="OVJ75" s="921"/>
      <c r="OVK75" s="921"/>
      <c r="OVL75" s="921"/>
      <c r="OVM75" s="921"/>
      <c r="OVN75" s="921"/>
      <c r="OVO75" s="921"/>
      <c r="OVP75" s="921"/>
      <c r="OVQ75" s="921"/>
      <c r="OVR75" s="921"/>
      <c r="OVS75" s="921"/>
      <c r="OVT75" s="921"/>
      <c r="OVU75" s="921"/>
      <c r="OVV75" s="921"/>
      <c r="OVW75" s="921"/>
      <c r="OVX75" s="921"/>
      <c r="OVY75" s="921"/>
      <c r="OVZ75" s="921"/>
      <c r="OWA75" s="921"/>
      <c r="OWB75" s="921"/>
      <c r="OWC75" s="921"/>
      <c r="OWD75" s="921"/>
      <c r="OWE75" s="921"/>
      <c r="OWF75" s="921"/>
      <c r="OWG75" s="921"/>
      <c r="OWH75" s="921"/>
      <c r="OWI75" s="921"/>
      <c r="OWJ75" s="921"/>
      <c r="OWK75" s="921"/>
      <c r="OWL75" s="921"/>
      <c r="OWM75" s="921"/>
      <c r="OWN75" s="921"/>
      <c r="OWO75" s="921"/>
      <c r="OWP75" s="921"/>
      <c r="OWQ75" s="921"/>
      <c r="OWR75" s="921"/>
      <c r="OWS75" s="921"/>
      <c r="OWT75" s="921"/>
      <c r="OWU75" s="921"/>
      <c r="OWV75" s="921"/>
      <c r="OWW75" s="921"/>
      <c r="OWX75" s="921"/>
      <c r="OWY75" s="921"/>
      <c r="OWZ75" s="921"/>
      <c r="OXA75" s="921"/>
      <c r="OXB75" s="921"/>
      <c r="OXC75" s="921"/>
      <c r="OXD75" s="921"/>
      <c r="OXE75" s="921"/>
      <c r="OXF75" s="921"/>
      <c r="OXG75" s="921"/>
      <c r="OXH75" s="921"/>
      <c r="OXI75" s="921"/>
      <c r="OXJ75" s="921"/>
      <c r="OXK75" s="921"/>
      <c r="OXL75" s="921"/>
      <c r="OXM75" s="921"/>
      <c r="OXN75" s="921"/>
      <c r="OXO75" s="921"/>
      <c r="OXP75" s="921"/>
      <c r="OXQ75" s="921"/>
      <c r="OXR75" s="921"/>
      <c r="OXS75" s="921"/>
      <c r="OXT75" s="921"/>
      <c r="OXU75" s="921"/>
      <c r="OXV75" s="921"/>
      <c r="OXW75" s="921"/>
      <c r="OXX75" s="921"/>
      <c r="OXY75" s="921"/>
      <c r="OXZ75" s="921"/>
      <c r="OYA75" s="921"/>
      <c r="OYB75" s="921"/>
      <c r="OYC75" s="921"/>
      <c r="OYD75" s="921"/>
      <c r="OYE75" s="921"/>
      <c r="OYF75" s="921"/>
      <c r="OYG75" s="921"/>
      <c r="OYH75" s="921"/>
      <c r="OYI75" s="921"/>
      <c r="OYJ75" s="921"/>
      <c r="OYK75" s="921"/>
      <c r="OYL75" s="921"/>
      <c r="OYM75" s="921"/>
      <c r="OYN75" s="921"/>
      <c r="OYO75" s="921"/>
      <c r="OYP75" s="921"/>
      <c r="OYQ75" s="921"/>
      <c r="OYR75" s="921"/>
      <c r="OYS75" s="921"/>
      <c r="OYT75" s="921"/>
      <c r="OYU75" s="921"/>
      <c r="OYV75" s="921"/>
      <c r="OYW75" s="921"/>
      <c r="OYX75" s="921"/>
      <c r="OYY75" s="921"/>
      <c r="OYZ75" s="921"/>
      <c r="OZA75" s="921"/>
      <c r="OZB75" s="921"/>
      <c r="OZC75" s="921"/>
      <c r="OZD75" s="921"/>
      <c r="OZE75" s="921"/>
      <c r="OZF75" s="921"/>
      <c r="OZG75" s="921"/>
      <c r="OZH75" s="921"/>
      <c r="OZI75" s="921"/>
      <c r="OZJ75" s="921"/>
      <c r="OZK75" s="921"/>
      <c r="OZL75" s="921"/>
      <c r="OZM75" s="921"/>
      <c r="OZN75" s="921"/>
      <c r="OZO75" s="921"/>
      <c r="OZP75" s="921"/>
      <c r="OZQ75" s="921"/>
      <c r="OZR75" s="921"/>
      <c r="OZS75" s="921"/>
      <c r="OZT75" s="921"/>
      <c r="OZU75" s="921"/>
      <c r="OZV75" s="921"/>
      <c r="OZW75" s="921"/>
      <c r="OZX75" s="921"/>
      <c r="OZY75" s="921"/>
      <c r="OZZ75" s="921"/>
      <c r="PAA75" s="921"/>
      <c r="PAB75" s="921"/>
      <c r="PAC75" s="921"/>
      <c r="PAD75" s="921"/>
      <c r="PAE75" s="921"/>
      <c r="PAF75" s="921"/>
      <c r="PAG75" s="921"/>
      <c r="PAH75" s="921"/>
      <c r="PAI75" s="921"/>
      <c r="PAJ75" s="921"/>
      <c r="PAK75" s="921"/>
      <c r="PAL75" s="921"/>
      <c r="PAM75" s="921"/>
      <c r="PAN75" s="921"/>
      <c r="PAO75" s="921"/>
      <c r="PAP75" s="921"/>
      <c r="PAQ75" s="921"/>
      <c r="PAR75" s="921"/>
      <c r="PAS75" s="921"/>
      <c r="PAT75" s="921"/>
      <c r="PAU75" s="921"/>
      <c r="PAV75" s="921"/>
      <c r="PAW75" s="921"/>
      <c r="PAX75" s="921"/>
      <c r="PAY75" s="921"/>
      <c r="PAZ75" s="921"/>
      <c r="PBA75" s="921"/>
      <c r="PBB75" s="921"/>
      <c r="PBC75" s="921"/>
      <c r="PBD75" s="921"/>
      <c r="PBE75" s="921"/>
      <c r="PBF75" s="921"/>
      <c r="PBG75" s="921"/>
      <c r="PBH75" s="921"/>
      <c r="PBI75" s="921"/>
      <c r="PBJ75" s="921"/>
      <c r="PBK75" s="921"/>
      <c r="PBL75" s="921"/>
      <c r="PBM75" s="921"/>
      <c r="PBN75" s="921"/>
      <c r="PBO75" s="921"/>
      <c r="PBP75" s="921"/>
      <c r="PBQ75" s="921"/>
      <c r="PBR75" s="921"/>
      <c r="PBS75" s="921"/>
      <c r="PBT75" s="921"/>
      <c r="PBU75" s="921"/>
      <c r="PBV75" s="921"/>
      <c r="PBW75" s="921"/>
      <c r="PBX75" s="921"/>
      <c r="PBY75" s="921"/>
      <c r="PBZ75" s="921"/>
      <c r="PCA75" s="921"/>
      <c r="PCB75" s="921"/>
      <c r="PCC75" s="921"/>
      <c r="PCD75" s="921"/>
      <c r="PCE75" s="921"/>
      <c r="PCF75" s="921"/>
      <c r="PCG75" s="921"/>
      <c r="PCH75" s="921"/>
      <c r="PCI75" s="921"/>
      <c r="PCJ75" s="921"/>
      <c r="PCK75" s="921"/>
      <c r="PCL75" s="921"/>
      <c r="PCM75" s="921"/>
      <c r="PCN75" s="921"/>
      <c r="PCO75" s="921"/>
      <c r="PCP75" s="921"/>
      <c r="PCQ75" s="921"/>
      <c r="PCR75" s="921"/>
      <c r="PCS75" s="921"/>
      <c r="PCT75" s="921"/>
      <c r="PCU75" s="921"/>
      <c r="PCV75" s="921"/>
      <c r="PCW75" s="921"/>
      <c r="PCX75" s="921"/>
      <c r="PCY75" s="921"/>
      <c r="PCZ75" s="921"/>
      <c r="PDA75" s="921"/>
      <c r="PDB75" s="921"/>
      <c r="PDC75" s="921"/>
      <c r="PDD75" s="921"/>
      <c r="PDE75" s="921"/>
      <c r="PDF75" s="921"/>
      <c r="PDG75" s="921"/>
      <c r="PDH75" s="921"/>
      <c r="PDI75" s="921"/>
      <c r="PDJ75" s="921"/>
      <c r="PDK75" s="921"/>
      <c r="PDL75" s="921"/>
      <c r="PDM75" s="921"/>
      <c r="PDN75" s="921"/>
      <c r="PDO75" s="921"/>
      <c r="PDP75" s="921"/>
      <c r="PDQ75" s="921"/>
      <c r="PDR75" s="921"/>
      <c r="PDS75" s="921"/>
      <c r="PDT75" s="921"/>
      <c r="PDU75" s="921"/>
      <c r="PDV75" s="921"/>
      <c r="PDW75" s="921"/>
      <c r="PDX75" s="921"/>
      <c r="PDY75" s="921"/>
      <c r="PDZ75" s="921"/>
      <c r="PEA75" s="921"/>
      <c r="PEB75" s="921"/>
      <c r="PEC75" s="921"/>
      <c r="PED75" s="921"/>
      <c r="PEE75" s="921"/>
      <c r="PEF75" s="921"/>
      <c r="PEG75" s="921"/>
      <c r="PEH75" s="921"/>
      <c r="PEI75" s="921"/>
      <c r="PEJ75" s="921"/>
      <c r="PEK75" s="921"/>
      <c r="PEL75" s="921"/>
      <c r="PEM75" s="921"/>
      <c r="PEN75" s="921"/>
      <c r="PEO75" s="921"/>
      <c r="PEP75" s="921"/>
      <c r="PEQ75" s="921"/>
      <c r="PER75" s="921"/>
      <c r="PES75" s="921"/>
      <c r="PET75" s="921"/>
      <c r="PEU75" s="921"/>
      <c r="PEV75" s="921"/>
      <c r="PEW75" s="921"/>
      <c r="PEX75" s="921"/>
      <c r="PEY75" s="921"/>
      <c r="PEZ75" s="921"/>
      <c r="PFA75" s="921"/>
      <c r="PFB75" s="921"/>
      <c r="PFC75" s="921"/>
      <c r="PFD75" s="921"/>
      <c r="PFE75" s="921"/>
      <c r="PFF75" s="921"/>
      <c r="PFG75" s="921"/>
      <c r="PFH75" s="921"/>
      <c r="PFI75" s="921"/>
      <c r="PFJ75" s="921"/>
      <c r="PFK75" s="921"/>
      <c r="PFL75" s="921"/>
      <c r="PFM75" s="921"/>
      <c r="PFN75" s="921"/>
      <c r="PFO75" s="921"/>
      <c r="PFP75" s="921"/>
      <c r="PFQ75" s="921"/>
      <c r="PFR75" s="921"/>
      <c r="PFS75" s="921"/>
      <c r="PFT75" s="921"/>
      <c r="PFU75" s="921"/>
      <c r="PFV75" s="921"/>
      <c r="PFW75" s="921"/>
      <c r="PFX75" s="921"/>
      <c r="PFY75" s="921"/>
      <c r="PFZ75" s="921"/>
      <c r="PGA75" s="921"/>
      <c r="PGB75" s="921"/>
      <c r="PGC75" s="921"/>
      <c r="PGD75" s="921"/>
      <c r="PGE75" s="921"/>
      <c r="PGF75" s="921"/>
      <c r="PGG75" s="921"/>
      <c r="PGH75" s="921"/>
      <c r="PGI75" s="921"/>
      <c r="PGJ75" s="921"/>
      <c r="PGK75" s="921"/>
      <c r="PGL75" s="921"/>
      <c r="PGM75" s="921"/>
      <c r="PGN75" s="921"/>
      <c r="PGO75" s="921"/>
      <c r="PGP75" s="921"/>
      <c r="PGQ75" s="921"/>
      <c r="PGR75" s="921"/>
      <c r="PGS75" s="921"/>
      <c r="PGT75" s="921"/>
      <c r="PGU75" s="921"/>
      <c r="PGV75" s="921"/>
      <c r="PGW75" s="921"/>
      <c r="PGX75" s="921"/>
      <c r="PGY75" s="921"/>
      <c r="PGZ75" s="921"/>
      <c r="PHA75" s="921"/>
      <c r="PHB75" s="921"/>
      <c r="PHC75" s="921"/>
      <c r="PHD75" s="921"/>
      <c r="PHE75" s="921"/>
      <c r="PHF75" s="921"/>
      <c r="PHG75" s="921"/>
      <c r="PHH75" s="921"/>
      <c r="PHI75" s="921"/>
      <c r="PHJ75" s="921"/>
      <c r="PHK75" s="921"/>
      <c r="PHL75" s="921"/>
      <c r="PHM75" s="921"/>
      <c r="PHN75" s="921"/>
      <c r="PHO75" s="921"/>
      <c r="PHP75" s="921"/>
      <c r="PHQ75" s="921"/>
      <c r="PHR75" s="921"/>
      <c r="PHS75" s="921"/>
      <c r="PHT75" s="921"/>
      <c r="PHU75" s="921"/>
      <c r="PHV75" s="921"/>
      <c r="PHW75" s="921"/>
      <c r="PHX75" s="921"/>
      <c r="PHY75" s="921"/>
      <c r="PHZ75" s="921"/>
      <c r="PIA75" s="921"/>
      <c r="PIB75" s="921"/>
      <c r="PIC75" s="921"/>
      <c r="PID75" s="921"/>
      <c r="PIE75" s="921"/>
      <c r="PIF75" s="921"/>
      <c r="PIG75" s="921"/>
      <c r="PIH75" s="921"/>
      <c r="PII75" s="921"/>
      <c r="PIJ75" s="921"/>
      <c r="PIK75" s="921"/>
      <c r="PIL75" s="921"/>
      <c r="PIM75" s="921"/>
      <c r="PIN75" s="921"/>
      <c r="PIO75" s="921"/>
      <c r="PIP75" s="921"/>
      <c r="PIQ75" s="921"/>
      <c r="PIR75" s="921"/>
      <c r="PIS75" s="921"/>
      <c r="PIT75" s="921"/>
      <c r="PIU75" s="921"/>
      <c r="PIV75" s="921"/>
      <c r="PIW75" s="921"/>
      <c r="PIX75" s="921"/>
      <c r="PIY75" s="921"/>
      <c r="PIZ75" s="921"/>
      <c r="PJA75" s="921"/>
      <c r="PJB75" s="921"/>
      <c r="PJC75" s="921"/>
      <c r="PJD75" s="921"/>
      <c r="PJE75" s="921"/>
      <c r="PJF75" s="921"/>
      <c r="PJG75" s="921"/>
      <c r="PJH75" s="921"/>
      <c r="PJI75" s="921"/>
      <c r="PJJ75" s="921"/>
      <c r="PJK75" s="921"/>
      <c r="PJL75" s="921"/>
      <c r="PJM75" s="921"/>
      <c r="PJN75" s="921"/>
      <c r="PJO75" s="921"/>
      <c r="PJP75" s="921"/>
      <c r="PJQ75" s="921"/>
      <c r="PJR75" s="921"/>
      <c r="PJS75" s="921"/>
      <c r="PJT75" s="921"/>
      <c r="PJU75" s="921"/>
      <c r="PJV75" s="921"/>
      <c r="PJW75" s="921"/>
      <c r="PJX75" s="921"/>
      <c r="PJY75" s="921"/>
      <c r="PJZ75" s="921"/>
      <c r="PKA75" s="921"/>
      <c r="PKB75" s="921"/>
      <c r="PKC75" s="921"/>
      <c r="PKD75" s="921"/>
      <c r="PKE75" s="921"/>
      <c r="PKF75" s="921"/>
      <c r="PKG75" s="921"/>
      <c r="PKH75" s="921"/>
      <c r="PKI75" s="921"/>
      <c r="PKJ75" s="921"/>
      <c r="PKK75" s="921"/>
      <c r="PKL75" s="921"/>
      <c r="PKM75" s="921"/>
      <c r="PKN75" s="921"/>
      <c r="PKO75" s="921"/>
      <c r="PKP75" s="921"/>
      <c r="PKQ75" s="921"/>
      <c r="PKR75" s="921"/>
      <c r="PKS75" s="921"/>
      <c r="PKT75" s="921"/>
      <c r="PKU75" s="921"/>
      <c r="PKV75" s="921"/>
      <c r="PKW75" s="921"/>
      <c r="PKX75" s="921"/>
      <c r="PKY75" s="921"/>
      <c r="PKZ75" s="921"/>
      <c r="PLA75" s="921"/>
      <c r="PLB75" s="921"/>
      <c r="PLC75" s="921"/>
      <c r="PLD75" s="921"/>
      <c r="PLE75" s="921"/>
      <c r="PLF75" s="921"/>
      <c r="PLG75" s="921"/>
      <c r="PLH75" s="921"/>
      <c r="PLI75" s="921"/>
      <c r="PLJ75" s="921"/>
      <c r="PLK75" s="921"/>
      <c r="PLL75" s="921"/>
      <c r="PLM75" s="921"/>
      <c r="PLN75" s="921"/>
      <c r="PLO75" s="921"/>
      <c r="PLP75" s="921"/>
      <c r="PLQ75" s="921"/>
      <c r="PLR75" s="921"/>
      <c r="PLS75" s="921"/>
      <c r="PLT75" s="921"/>
      <c r="PLU75" s="921"/>
      <c r="PLV75" s="921"/>
      <c r="PLW75" s="921"/>
      <c r="PLX75" s="921"/>
      <c r="PLY75" s="921"/>
      <c r="PLZ75" s="921"/>
      <c r="PMA75" s="921"/>
      <c r="PMB75" s="921"/>
      <c r="PMC75" s="921"/>
      <c r="PMD75" s="921"/>
      <c r="PME75" s="921"/>
      <c r="PMF75" s="921"/>
      <c r="PMG75" s="921"/>
      <c r="PMH75" s="921"/>
      <c r="PMI75" s="921"/>
      <c r="PMJ75" s="921"/>
      <c r="PMK75" s="921"/>
      <c r="PML75" s="921"/>
      <c r="PMM75" s="921"/>
      <c r="PMN75" s="921"/>
      <c r="PMO75" s="921"/>
      <c r="PMP75" s="921"/>
      <c r="PMQ75" s="921"/>
      <c r="PMR75" s="921"/>
      <c r="PMS75" s="921"/>
      <c r="PMT75" s="921"/>
      <c r="PMU75" s="921"/>
      <c r="PMV75" s="921"/>
      <c r="PMW75" s="921"/>
      <c r="PMX75" s="921"/>
      <c r="PMY75" s="921"/>
      <c r="PMZ75" s="921"/>
      <c r="PNA75" s="921"/>
      <c r="PNB75" s="921"/>
      <c r="PNC75" s="921"/>
      <c r="PND75" s="921"/>
      <c r="PNE75" s="921"/>
      <c r="PNF75" s="921"/>
      <c r="PNG75" s="921"/>
      <c r="PNH75" s="921"/>
      <c r="PNI75" s="921"/>
      <c r="PNJ75" s="921"/>
      <c r="PNK75" s="921"/>
      <c r="PNL75" s="921"/>
      <c r="PNM75" s="921"/>
      <c r="PNN75" s="921"/>
      <c r="PNO75" s="921"/>
      <c r="PNP75" s="921"/>
      <c r="PNQ75" s="921"/>
      <c r="PNR75" s="921"/>
      <c r="PNS75" s="921"/>
      <c r="PNT75" s="921"/>
      <c r="PNU75" s="921"/>
      <c r="PNV75" s="921"/>
      <c r="PNW75" s="921"/>
      <c r="PNX75" s="921"/>
      <c r="PNY75" s="921"/>
      <c r="PNZ75" s="921"/>
      <c r="POA75" s="921"/>
      <c r="POB75" s="921"/>
      <c r="POC75" s="921"/>
      <c r="POD75" s="921"/>
      <c r="POE75" s="921"/>
      <c r="POF75" s="921"/>
      <c r="POG75" s="921"/>
      <c r="POH75" s="921"/>
      <c r="POI75" s="921"/>
      <c r="POJ75" s="921"/>
      <c r="POK75" s="921"/>
      <c r="POL75" s="921"/>
      <c r="POM75" s="921"/>
      <c r="PON75" s="921"/>
      <c r="POO75" s="921"/>
      <c r="POP75" s="921"/>
      <c r="POQ75" s="921"/>
      <c r="POR75" s="921"/>
      <c r="POS75" s="921"/>
      <c r="POT75" s="921"/>
      <c r="POU75" s="921"/>
      <c r="POV75" s="921"/>
      <c r="POW75" s="921"/>
      <c r="POX75" s="921"/>
      <c r="POY75" s="921"/>
      <c r="POZ75" s="921"/>
      <c r="PPA75" s="921"/>
      <c r="PPB75" s="921"/>
      <c r="PPC75" s="921"/>
      <c r="PPD75" s="921"/>
      <c r="PPE75" s="921"/>
      <c r="PPF75" s="921"/>
      <c r="PPG75" s="921"/>
      <c r="PPH75" s="921"/>
      <c r="PPI75" s="921"/>
      <c r="PPJ75" s="921"/>
      <c r="PPK75" s="921"/>
      <c r="PPL75" s="921"/>
      <c r="PPM75" s="921"/>
      <c r="PPN75" s="921"/>
      <c r="PPO75" s="921"/>
      <c r="PPP75" s="921"/>
      <c r="PPQ75" s="921"/>
      <c r="PPR75" s="921"/>
      <c r="PPS75" s="921"/>
      <c r="PPT75" s="921"/>
      <c r="PPU75" s="921"/>
      <c r="PPV75" s="921"/>
      <c r="PPW75" s="921"/>
      <c r="PPX75" s="921"/>
      <c r="PPY75" s="921"/>
      <c r="PPZ75" s="921"/>
      <c r="PQA75" s="921"/>
      <c r="PQB75" s="921"/>
      <c r="PQC75" s="921"/>
      <c r="PQD75" s="921"/>
      <c r="PQE75" s="921"/>
      <c r="PQF75" s="921"/>
      <c r="PQG75" s="921"/>
      <c r="PQH75" s="921"/>
      <c r="PQI75" s="921"/>
      <c r="PQJ75" s="921"/>
      <c r="PQK75" s="921"/>
      <c r="PQL75" s="921"/>
      <c r="PQM75" s="921"/>
      <c r="PQN75" s="921"/>
      <c r="PQO75" s="921"/>
      <c r="PQP75" s="921"/>
      <c r="PQQ75" s="921"/>
      <c r="PQR75" s="921"/>
      <c r="PQS75" s="921"/>
      <c r="PQT75" s="921"/>
      <c r="PQU75" s="921"/>
      <c r="PQV75" s="921"/>
      <c r="PQW75" s="921"/>
      <c r="PQX75" s="921"/>
      <c r="PQY75" s="921"/>
      <c r="PQZ75" s="921"/>
      <c r="PRA75" s="921"/>
      <c r="PRB75" s="921"/>
      <c r="PRC75" s="921"/>
      <c r="PRD75" s="921"/>
      <c r="PRE75" s="921"/>
      <c r="PRF75" s="921"/>
      <c r="PRG75" s="921"/>
      <c r="PRH75" s="921"/>
      <c r="PRI75" s="921"/>
      <c r="PRJ75" s="921"/>
      <c r="PRK75" s="921"/>
      <c r="PRL75" s="921"/>
      <c r="PRM75" s="921"/>
      <c r="PRN75" s="921"/>
      <c r="PRO75" s="921"/>
      <c r="PRP75" s="921"/>
      <c r="PRQ75" s="921"/>
      <c r="PRR75" s="921"/>
      <c r="PRS75" s="921"/>
      <c r="PRT75" s="921"/>
      <c r="PRU75" s="921"/>
      <c r="PRV75" s="921"/>
      <c r="PRW75" s="921"/>
      <c r="PRX75" s="921"/>
      <c r="PRY75" s="921"/>
      <c r="PRZ75" s="921"/>
      <c r="PSA75" s="921"/>
      <c r="PSB75" s="921"/>
      <c r="PSC75" s="921"/>
      <c r="PSD75" s="921"/>
      <c r="PSE75" s="921"/>
      <c r="PSF75" s="921"/>
      <c r="PSG75" s="921"/>
      <c r="PSH75" s="921"/>
      <c r="PSI75" s="921"/>
      <c r="PSJ75" s="921"/>
      <c r="PSK75" s="921"/>
      <c r="PSL75" s="921"/>
      <c r="PSM75" s="921"/>
      <c r="PSN75" s="921"/>
      <c r="PSO75" s="921"/>
      <c r="PSP75" s="921"/>
      <c r="PSQ75" s="921"/>
      <c r="PSR75" s="921"/>
      <c r="PSS75" s="921"/>
      <c r="PST75" s="921"/>
      <c r="PSU75" s="921"/>
      <c r="PSV75" s="921"/>
      <c r="PSW75" s="921"/>
      <c r="PSX75" s="921"/>
      <c r="PSY75" s="921"/>
      <c r="PSZ75" s="921"/>
      <c r="PTA75" s="921"/>
      <c r="PTB75" s="921"/>
      <c r="PTC75" s="921"/>
      <c r="PTD75" s="921"/>
      <c r="PTE75" s="921"/>
      <c r="PTF75" s="921"/>
      <c r="PTG75" s="921"/>
      <c r="PTH75" s="921"/>
      <c r="PTI75" s="921"/>
      <c r="PTJ75" s="921"/>
      <c r="PTK75" s="921"/>
      <c r="PTL75" s="921"/>
      <c r="PTM75" s="921"/>
      <c r="PTN75" s="921"/>
      <c r="PTO75" s="921"/>
      <c r="PTP75" s="921"/>
      <c r="PTQ75" s="921"/>
      <c r="PTR75" s="921"/>
      <c r="PTS75" s="921"/>
      <c r="PTT75" s="921"/>
      <c r="PTU75" s="921"/>
      <c r="PTV75" s="921"/>
      <c r="PTW75" s="921"/>
      <c r="PTX75" s="921"/>
      <c r="PTY75" s="921"/>
      <c r="PTZ75" s="921"/>
      <c r="PUA75" s="921"/>
      <c r="PUB75" s="921"/>
      <c r="PUC75" s="921"/>
      <c r="PUD75" s="921"/>
      <c r="PUE75" s="921"/>
      <c r="PUF75" s="921"/>
      <c r="PUG75" s="921"/>
      <c r="PUH75" s="921"/>
      <c r="PUI75" s="921"/>
      <c r="PUJ75" s="921"/>
      <c r="PUK75" s="921"/>
      <c r="PUL75" s="921"/>
      <c r="PUM75" s="921"/>
      <c r="PUN75" s="921"/>
      <c r="PUO75" s="921"/>
      <c r="PUP75" s="921"/>
      <c r="PUQ75" s="921"/>
      <c r="PUR75" s="921"/>
      <c r="PUS75" s="921"/>
      <c r="PUT75" s="921"/>
      <c r="PUU75" s="921"/>
      <c r="PUV75" s="921"/>
      <c r="PUW75" s="921"/>
      <c r="PUX75" s="921"/>
      <c r="PUY75" s="921"/>
      <c r="PUZ75" s="921"/>
      <c r="PVA75" s="921"/>
      <c r="PVB75" s="921"/>
      <c r="PVC75" s="921"/>
      <c r="PVD75" s="921"/>
      <c r="PVE75" s="921"/>
      <c r="PVF75" s="921"/>
      <c r="PVG75" s="921"/>
      <c r="PVH75" s="921"/>
      <c r="PVI75" s="921"/>
      <c r="PVJ75" s="921"/>
      <c r="PVK75" s="921"/>
      <c r="PVL75" s="921"/>
      <c r="PVM75" s="921"/>
      <c r="PVN75" s="921"/>
      <c r="PVO75" s="921"/>
      <c r="PVP75" s="921"/>
      <c r="PVQ75" s="921"/>
      <c r="PVR75" s="921"/>
      <c r="PVS75" s="921"/>
      <c r="PVT75" s="921"/>
      <c r="PVU75" s="921"/>
      <c r="PVV75" s="921"/>
      <c r="PVW75" s="921"/>
      <c r="PVX75" s="921"/>
      <c r="PVY75" s="921"/>
      <c r="PVZ75" s="921"/>
      <c r="PWA75" s="921"/>
      <c r="PWB75" s="921"/>
      <c r="PWC75" s="921"/>
      <c r="PWD75" s="921"/>
      <c r="PWE75" s="921"/>
      <c r="PWF75" s="921"/>
      <c r="PWG75" s="921"/>
      <c r="PWH75" s="921"/>
      <c r="PWI75" s="921"/>
      <c r="PWJ75" s="921"/>
      <c r="PWK75" s="921"/>
      <c r="PWL75" s="921"/>
      <c r="PWM75" s="921"/>
      <c r="PWN75" s="921"/>
      <c r="PWO75" s="921"/>
      <c r="PWP75" s="921"/>
      <c r="PWQ75" s="921"/>
      <c r="PWR75" s="921"/>
      <c r="PWS75" s="921"/>
      <c r="PWT75" s="921"/>
      <c r="PWU75" s="921"/>
      <c r="PWV75" s="921"/>
      <c r="PWW75" s="921"/>
      <c r="PWX75" s="921"/>
      <c r="PWY75" s="921"/>
      <c r="PWZ75" s="921"/>
      <c r="PXA75" s="921"/>
      <c r="PXB75" s="921"/>
      <c r="PXC75" s="921"/>
      <c r="PXD75" s="921"/>
      <c r="PXE75" s="921"/>
      <c r="PXF75" s="921"/>
      <c r="PXG75" s="921"/>
      <c r="PXH75" s="921"/>
      <c r="PXI75" s="921"/>
      <c r="PXJ75" s="921"/>
      <c r="PXK75" s="921"/>
      <c r="PXL75" s="921"/>
      <c r="PXM75" s="921"/>
      <c r="PXN75" s="921"/>
      <c r="PXO75" s="921"/>
      <c r="PXP75" s="921"/>
      <c r="PXQ75" s="921"/>
      <c r="PXR75" s="921"/>
      <c r="PXS75" s="921"/>
      <c r="PXT75" s="921"/>
      <c r="PXU75" s="921"/>
      <c r="PXV75" s="921"/>
      <c r="PXW75" s="921"/>
      <c r="PXX75" s="921"/>
      <c r="PXY75" s="921"/>
      <c r="PXZ75" s="921"/>
      <c r="PYA75" s="921"/>
      <c r="PYB75" s="921"/>
      <c r="PYC75" s="921"/>
      <c r="PYD75" s="921"/>
      <c r="PYE75" s="921"/>
      <c r="PYF75" s="921"/>
      <c r="PYG75" s="921"/>
      <c r="PYH75" s="921"/>
      <c r="PYI75" s="921"/>
      <c r="PYJ75" s="921"/>
      <c r="PYK75" s="921"/>
      <c r="PYL75" s="921"/>
      <c r="PYM75" s="921"/>
      <c r="PYN75" s="921"/>
      <c r="PYO75" s="921"/>
      <c r="PYP75" s="921"/>
      <c r="PYQ75" s="921"/>
      <c r="PYR75" s="921"/>
      <c r="PYS75" s="921"/>
      <c r="PYT75" s="921"/>
      <c r="PYU75" s="921"/>
      <c r="PYV75" s="921"/>
      <c r="PYW75" s="921"/>
      <c r="PYX75" s="921"/>
      <c r="PYY75" s="921"/>
      <c r="PYZ75" s="921"/>
      <c r="PZA75" s="921"/>
      <c r="PZB75" s="921"/>
      <c r="PZC75" s="921"/>
      <c r="PZD75" s="921"/>
      <c r="PZE75" s="921"/>
      <c r="PZF75" s="921"/>
      <c r="PZG75" s="921"/>
      <c r="PZH75" s="921"/>
      <c r="PZI75" s="921"/>
      <c r="PZJ75" s="921"/>
      <c r="PZK75" s="921"/>
      <c r="PZL75" s="921"/>
      <c r="PZM75" s="921"/>
      <c r="PZN75" s="921"/>
      <c r="PZO75" s="921"/>
      <c r="PZP75" s="921"/>
      <c r="PZQ75" s="921"/>
      <c r="PZR75" s="921"/>
      <c r="PZS75" s="921"/>
      <c r="PZT75" s="921"/>
      <c r="PZU75" s="921"/>
      <c r="PZV75" s="921"/>
      <c r="PZW75" s="921"/>
      <c r="PZX75" s="921"/>
      <c r="PZY75" s="921"/>
      <c r="PZZ75" s="921"/>
      <c r="QAA75" s="921"/>
      <c r="QAB75" s="921"/>
      <c r="QAC75" s="921"/>
      <c r="QAD75" s="921"/>
      <c r="QAE75" s="921"/>
      <c r="QAF75" s="921"/>
      <c r="QAG75" s="921"/>
      <c r="QAH75" s="921"/>
      <c r="QAI75" s="921"/>
      <c r="QAJ75" s="921"/>
      <c r="QAK75" s="921"/>
      <c r="QAL75" s="921"/>
      <c r="QAM75" s="921"/>
      <c r="QAN75" s="921"/>
      <c r="QAO75" s="921"/>
      <c r="QAP75" s="921"/>
      <c r="QAQ75" s="921"/>
      <c r="QAR75" s="921"/>
      <c r="QAS75" s="921"/>
      <c r="QAT75" s="921"/>
      <c r="QAU75" s="921"/>
      <c r="QAV75" s="921"/>
      <c r="QAW75" s="921"/>
      <c r="QAX75" s="921"/>
      <c r="QAY75" s="921"/>
      <c r="QAZ75" s="921"/>
      <c r="QBA75" s="921"/>
      <c r="QBB75" s="921"/>
      <c r="QBC75" s="921"/>
      <c r="QBD75" s="921"/>
      <c r="QBE75" s="921"/>
      <c r="QBF75" s="921"/>
      <c r="QBG75" s="921"/>
      <c r="QBH75" s="921"/>
      <c r="QBI75" s="921"/>
      <c r="QBJ75" s="921"/>
      <c r="QBK75" s="921"/>
      <c r="QBL75" s="921"/>
      <c r="QBM75" s="921"/>
      <c r="QBN75" s="921"/>
      <c r="QBO75" s="921"/>
      <c r="QBP75" s="921"/>
      <c r="QBQ75" s="921"/>
      <c r="QBR75" s="921"/>
      <c r="QBS75" s="921"/>
      <c r="QBT75" s="921"/>
      <c r="QBU75" s="921"/>
      <c r="QBV75" s="921"/>
      <c r="QBW75" s="921"/>
      <c r="QBX75" s="921"/>
      <c r="QBY75" s="921"/>
      <c r="QBZ75" s="921"/>
      <c r="QCA75" s="921"/>
      <c r="QCB75" s="921"/>
      <c r="QCC75" s="921"/>
      <c r="QCD75" s="921"/>
      <c r="QCE75" s="921"/>
      <c r="QCF75" s="921"/>
      <c r="QCG75" s="921"/>
      <c r="QCH75" s="921"/>
      <c r="QCI75" s="921"/>
      <c r="QCJ75" s="921"/>
      <c r="QCK75" s="921"/>
      <c r="QCL75" s="921"/>
      <c r="QCM75" s="921"/>
      <c r="QCN75" s="921"/>
      <c r="QCO75" s="921"/>
      <c r="QCP75" s="921"/>
      <c r="QCQ75" s="921"/>
      <c r="QCR75" s="921"/>
      <c r="QCS75" s="921"/>
      <c r="QCT75" s="921"/>
      <c r="QCU75" s="921"/>
      <c r="QCV75" s="921"/>
      <c r="QCW75" s="921"/>
      <c r="QCX75" s="921"/>
      <c r="QCY75" s="921"/>
      <c r="QCZ75" s="921"/>
      <c r="QDA75" s="921"/>
      <c r="QDB75" s="921"/>
      <c r="QDC75" s="921"/>
      <c r="QDD75" s="921"/>
      <c r="QDE75" s="921"/>
      <c r="QDF75" s="921"/>
      <c r="QDG75" s="921"/>
      <c r="QDH75" s="921"/>
      <c r="QDI75" s="921"/>
      <c r="QDJ75" s="921"/>
      <c r="QDK75" s="921"/>
      <c r="QDL75" s="921"/>
      <c r="QDM75" s="921"/>
      <c r="QDN75" s="921"/>
      <c r="QDO75" s="921"/>
      <c r="QDP75" s="921"/>
      <c r="QDQ75" s="921"/>
      <c r="QDR75" s="921"/>
      <c r="QDS75" s="921"/>
      <c r="QDT75" s="921"/>
      <c r="QDU75" s="921"/>
      <c r="QDV75" s="921"/>
      <c r="QDW75" s="921"/>
      <c r="QDX75" s="921"/>
      <c r="QDY75" s="921"/>
      <c r="QDZ75" s="921"/>
      <c r="QEA75" s="921"/>
      <c r="QEB75" s="921"/>
      <c r="QEC75" s="921"/>
      <c r="QED75" s="921"/>
      <c r="QEE75" s="921"/>
      <c r="QEF75" s="921"/>
      <c r="QEG75" s="921"/>
      <c r="QEH75" s="921"/>
      <c r="QEI75" s="921"/>
      <c r="QEJ75" s="921"/>
      <c r="QEK75" s="921"/>
      <c r="QEL75" s="921"/>
      <c r="QEM75" s="921"/>
      <c r="QEN75" s="921"/>
      <c r="QEO75" s="921"/>
      <c r="QEP75" s="921"/>
      <c r="QEQ75" s="921"/>
      <c r="QER75" s="921"/>
      <c r="QES75" s="921"/>
      <c r="QET75" s="921"/>
      <c r="QEU75" s="921"/>
      <c r="QEV75" s="921"/>
      <c r="QEW75" s="921"/>
      <c r="QEX75" s="921"/>
      <c r="QEY75" s="921"/>
      <c r="QEZ75" s="921"/>
      <c r="QFA75" s="921"/>
      <c r="QFB75" s="921"/>
      <c r="QFC75" s="921"/>
      <c r="QFD75" s="921"/>
      <c r="QFE75" s="921"/>
      <c r="QFF75" s="921"/>
      <c r="QFG75" s="921"/>
      <c r="QFH75" s="921"/>
      <c r="QFI75" s="921"/>
      <c r="QFJ75" s="921"/>
      <c r="QFK75" s="921"/>
      <c r="QFL75" s="921"/>
      <c r="QFM75" s="921"/>
      <c r="QFN75" s="921"/>
      <c r="QFO75" s="921"/>
      <c r="QFP75" s="921"/>
      <c r="QFQ75" s="921"/>
      <c r="QFR75" s="921"/>
      <c r="QFS75" s="921"/>
      <c r="QFT75" s="921"/>
      <c r="QFU75" s="921"/>
      <c r="QFV75" s="921"/>
      <c r="QFW75" s="921"/>
      <c r="QFX75" s="921"/>
      <c r="QFY75" s="921"/>
      <c r="QFZ75" s="921"/>
      <c r="QGA75" s="921"/>
      <c r="QGB75" s="921"/>
      <c r="QGC75" s="921"/>
      <c r="QGD75" s="921"/>
      <c r="QGE75" s="921"/>
      <c r="QGF75" s="921"/>
      <c r="QGG75" s="921"/>
      <c r="QGH75" s="921"/>
      <c r="QGI75" s="921"/>
      <c r="QGJ75" s="921"/>
      <c r="QGK75" s="921"/>
      <c r="QGL75" s="921"/>
      <c r="QGM75" s="921"/>
      <c r="QGN75" s="921"/>
      <c r="QGO75" s="921"/>
      <c r="QGP75" s="921"/>
      <c r="QGQ75" s="921"/>
      <c r="QGR75" s="921"/>
      <c r="QGS75" s="921"/>
      <c r="QGT75" s="921"/>
      <c r="QGU75" s="921"/>
      <c r="QGV75" s="921"/>
      <c r="QGW75" s="921"/>
      <c r="QGX75" s="921"/>
      <c r="QGY75" s="921"/>
      <c r="QGZ75" s="921"/>
      <c r="QHA75" s="921"/>
      <c r="QHB75" s="921"/>
      <c r="QHC75" s="921"/>
      <c r="QHD75" s="921"/>
      <c r="QHE75" s="921"/>
      <c r="QHF75" s="921"/>
      <c r="QHG75" s="921"/>
      <c r="QHH75" s="921"/>
      <c r="QHI75" s="921"/>
      <c r="QHJ75" s="921"/>
      <c r="QHK75" s="921"/>
      <c r="QHL75" s="921"/>
      <c r="QHM75" s="921"/>
      <c r="QHN75" s="921"/>
      <c r="QHO75" s="921"/>
      <c r="QHP75" s="921"/>
      <c r="QHQ75" s="921"/>
      <c r="QHR75" s="921"/>
      <c r="QHS75" s="921"/>
      <c r="QHT75" s="921"/>
      <c r="QHU75" s="921"/>
      <c r="QHV75" s="921"/>
      <c r="QHW75" s="921"/>
      <c r="QHX75" s="921"/>
      <c r="QHY75" s="921"/>
      <c r="QHZ75" s="921"/>
      <c r="QIA75" s="921"/>
      <c r="QIB75" s="921"/>
      <c r="QIC75" s="921"/>
      <c r="QID75" s="921"/>
      <c r="QIE75" s="921"/>
      <c r="QIF75" s="921"/>
      <c r="QIG75" s="921"/>
      <c r="QIH75" s="921"/>
      <c r="QII75" s="921"/>
      <c r="QIJ75" s="921"/>
      <c r="QIK75" s="921"/>
      <c r="QIL75" s="921"/>
      <c r="QIM75" s="921"/>
      <c r="QIN75" s="921"/>
      <c r="QIO75" s="921"/>
      <c r="QIP75" s="921"/>
      <c r="QIQ75" s="921"/>
      <c r="QIR75" s="921"/>
      <c r="QIS75" s="921"/>
      <c r="QIT75" s="921"/>
      <c r="QIU75" s="921"/>
      <c r="QIV75" s="921"/>
      <c r="QIW75" s="921"/>
      <c r="QIX75" s="921"/>
      <c r="QIY75" s="921"/>
      <c r="QIZ75" s="921"/>
      <c r="QJA75" s="921"/>
      <c r="QJB75" s="921"/>
      <c r="QJC75" s="921"/>
      <c r="QJD75" s="921"/>
      <c r="QJE75" s="921"/>
      <c r="QJF75" s="921"/>
      <c r="QJG75" s="921"/>
      <c r="QJH75" s="921"/>
      <c r="QJI75" s="921"/>
      <c r="QJJ75" s="921"/>
      <c r="QJK75" s="921"/>
      <c r="QJL75" s="921"/>
      <c r="QJM75" s="921"/>
      <c r="QJN75" s="921"/>
      <c r="QJO75" s="921"/>
      <c r="QJP75" s="921"/>
      <c r="QJQ75" s="921"/>
      <c r="QJR75" s="921"/>
      <c r="QJS75" s="921"/>
      <c r="QJT75" s="921"/>
      <c r="QJU75" s="921"/>
      <c r="QJV75" s="921"/>
      <c r="QJW75" s="921"/>
      <c r="QJX75" s="921"/>
      <c r="QJY75" s="921"/>
      <c r="QJZ75" s="921"/>
      <c r="QKA75" s="921"/>
      <c r="QKB75" s="921"/>
      <c r="QKC75" s="921"/>
      <c r="QKD75" s="921"/>
      <c r="QKE75" s="921"/>
      <c r="QKF75" s="921"/>
      <c r="QKG75" s="921"/>
      <c r="QKH75" s="921"/>
      <c r="QKI75" s="921"/>
      <c r="QKJ75" s="921"/>
      <c r="QKK75" s="921"/>
      <c r="QKL75" s="921"/>
      <c r="QKM75" s="921"/>
      <c r="QKN75" s="921"/>
      <c r="QKO75" s="921"/>
      <c r="QKP75" s="921"/>
      <c r="QKQ75" s="921"/>
      <c r="QKR75" s="921"/>
      <c r="QKS75" s="921"/>
      <c r="QKT75" s="921"/>
      <c r="QKU75" s="921"/>
      <c r="QKV75" s="921"/>
      <c r="QKW75" s="921"/>
      <c r="QKX75" s="921"/>
      <c r="QKY75" s="921"/>
      <c r="QKZ75" s="921"/>
      <c r="QLA75" s="921"/>
      <c r="QLB75" s="921"/>
      <c r="QLC75" s="921"/>
      <c r="QLD75" s="921"/>
      <c r="QLE75" s="921"/>
      <c r="QLF75" s="921"/>
      <c r="QLG75" s="921"/>
      <c r="QLH75" s="921"/>
      <c r="QLI75" s="921"/>
      <c r="QLJ75" s="921"/>
      <c r="QLK75" s="921"/>
      <c r="QLL75" s="921"/>
      <c r="QLM75" s="921"/>
      <c r="QLN75" s="921"/>
      <c r="QLO75" s="921"/>
      <c r="QLP75" s="921"/>
      <c r="QLQ75" s="921"/>
      <c r="QLR75" s="921"/>
      <c r="QLS75" s="921"/>
      <c r="QLT75" s="921"/>
      <c r="QLU75" s="921"/>
      <c r="QLV75" s="921"/>
      <c r="QLW75" s="921"/>
      <c r="QLX75" s="921"/>
      <c r="QLY75" s="921"/>
      <c r="QLZ75" s="921"/>
      <c r="QMA75" s="921"/>
      <c r="QMB75" s="921"/>
      <c r="QMC75" s="921"/>
      <c r="QMD75" s="921"/>
      <c r="QME75" s="921"/>
      <c r="QMF75" s="921"/>
      <c r="QMG75" s="921"/>
      <c r="QMH75" s="921"/>
      <c r="QMI75" s="921"/>
      <c r="QMJ75" s="921"/>
      <c r="QMK75" s="921"/>
      <c r="QML75" s="921"/>
      <c r="QMM75" s="921"/>
      <c r="QMN75" s="921"/>
      <c r="QMO75" s="921"/>
      <c r="QMP75" s="921"/>
      <c r="QMQ75" s="921"/>
      <c r="QMR75" s="921"/>
      <c r="QMS75" s="921"/>
      <c r="QMT75" s="921"/>
      <c r="QMU75" s="921"/>
      <c r="QMV75" s="921"/>
      <c r="QMW75" s="921"/>
      <c r="QMX75" s="921"/>
      <c r="QMY75" s="921"/>
      <c r="QMZ75" s="921"/>
      <c r="QNA75" s="921"/>
      <c r="QNB75" s="921"/>
      <c r="QNC75" s="921"/>
      <c r="QND75" s="921"/>
      <c r="QNE75" s="921"/>
      <c r="QNF75" s="921"/>
      <c r="QNG75" s="921"/>
      <c r="QNH75" s="921"/>
      <c r="QNI75" s="921"/>
      <c r="QNJ75" s="921"/>
      <c r="QNK75" s="921"/>
      <c r="QNL75" s="921"/>
      <c r="QNM75" s="921"/>
      <c r="QNN75" s="921"/>
      <c r="QNO75" s="921"/>
      <c r="QNP75" s="921"/>
      <c r="QNQ75" s="921"/>
      <c r="QNR75" s="921"/>
      <c r="QNS75" s="921"/>
      <c r="QNT75" s="921"/>
      <c r="QNU75" s="921"/>
      <c r="QNV75" s="921"/>
      <c r="QNW75" s="921"/>
      <c r="QNX75" s="921"/>
      <c r="QNY75" s="921"/>
      <c r="QNZ75" s="921"/>
      <c r="QOA75" s="921"/>
      <c r="QOB75" s="921"/>
      <c r="QOC75" s="921"/>
      <c r="QOD75" s="921"/>
      <c r="QOE75" s="921"/>
      <c r="QOF75" s="921"/>
      <c r="QOG75" s="921"/>
      <c r="QOH75" s="921"/>
      <c r="QOI75" s="921"/>
      <c r="QOJ75" s="921"/>
      <c r="QOK75" s="921"/>
      <c r="QOL75" s="921"/>
      <c r="QOM75" s="921"/>
      <c r="QON75" s="921"/>
      <c r="QOO75" s="921"/>
      <c r="QOP75" s="921"/>
      <c r="QOQ75" s="921"/>
      <c r="QOR75" s="921"/>
      <c r="QOS75" s="921"/>
      <c r="QOT75" s="921"/>
      <c r="QOU75" s="921"/>
      <c r="QOV75" s="921"/>
      <c r="QOW75" s="921"/>
      <c r="QOX75" s="921"/>
      <c r="QOY75" s="921"/>
      <c r="QOZ75" s="921"/>
      <c r="QPA75" s="921"/>
      <c r="QPB75" s="921"/>
      <c r="QPC75" s="921"/>
      <c r="QPD75" s="921"/>
      <c r="QPE75" s="921"/>
      <c r="QPF75" s="921"/>
      <c r="QPG75" s="921"/>
      <c r="QPH75" s="921"/>
      <c r="QPI75" s="921"/>
      <c r="QPJ75" s="921"/>
      <c r="QPK75" s="921"/>
      <c r="QPL75" s="921"/>
      <c r="QPM75" s="921"/>
      <c r="QPN75" s="921"/>
      <c r="QPO75" s="921"/>
      <c r="QPP75" s="921"/>
      <c r="QPQ75" s="921"/>
      <c r="QPR75" s="921"/>
      <c r="QPS75" s="921"/>
      <c r="QPT75" s="921"/>
      <c r="QPU75" s="921"/>
      <c r="QPV75" s="921"/>
      <c r="QPW75" s="921"/>
      <c r="QPX75" s="921"/>
      <c r="QPY75" s="921"/>
      <c r="QPZ75" s="921"/>
      <c r="QQA75" s="921"/>
      <c r="QQB75" s="921"/>
      <c r="QQC75" s="921"/>
      <c r="QQD75" s="921"/>
      <c r="QQE75" s="921"/>
      <c r="QQF75" s="921"/>
      <c r="QQG75" s="921"/>
      <c r="QQH75" s="921"/>
      <c r="QQI75" s="921"/>
      <c r="QQJ75" s="921"/>
      <c r="QQK75" s="921"/>
      <c r="QQL75" s="921"/>
      <c r="QQM75" s="921"/>
      <c r="QQN75" s="921"/>
      <c r="QQO75" s="921"/>
      <c r="QQP75" s="921"/>
      <c r="QQQ75" s="921"/>
      <c r="QQR75" s="921"/>
      <c r="QQS75" s="921"/>
      <c r="QQT75" s="921"/>
      <c r="QQU75" s="921"/>
      <c r="QQV75" s="921"/>
      <c r="QQW75" s="921"/>
      <c r="QQX75" s="921"/>
      <c r="QQY75" s="921"/>
      <c r="QQZ75" s="921"/>
      <c r="QRA75" s="921"/>
      <c r="QRB75" s="921"/>
      <c r="QRC75" s="921"/>
      <c r="QRD75" s="921"/>
      <c r="QRE75" s="921"/>
      <c r="QRF75" s="921"/>
      <c r="QRG75" s="921"/>
      <c r="QRH75" s="921"/>
      <c r="QRI75" s="921"/>
      <c r="QRJ75" s="921"/>
      <c r="QRK75" s="921"/>
      <c r="QRL75" s="921"/>
      <c r="QRM75" s="921"/>
      <c r="QRN75" s="921"/>
      <c r="QRO75" s="921"/>
      <c r="QRP75" s="921"/>
      <c r="QRQ75" s="921"/>
      <c r="QRR75" s="921"/>
      <c r="QRS75" s="921"/>
      <c r="QRT75" s="921"/>
      <c r="QRU75" s="921"/>
      <c r="QRV75" s="921"/>
      <c r="QRW75" s="921"/>
      <c r="QRX75" s="921"/>
      <c r="QRY75" s="921"/>
      <c r="QRZ75" s="921"/>
      <c r="QSA75" s="921"/>
      <c r="QSB75" s="921"/>
      <c r="QSC75" s="921"/>
      <c r="QSD75" s="921"/>
      <c r="QSE75" s="921"/>
      <c r="QSF75" s="921"/>
      <c r="QSG75" s="921"/>
      <c r="QSH75" s="921"/>
      <c r="QSI75" s="921"/>
      <c r="QSJ75" s="921"/>
      <c r="QSK75" s="921"/>
      <c r="QSL75" s="921"/>
      <c r="QSM75" s="921"/>
      <c r="QSN75" s="921"/>
      <c r="QSO75" s="921"/>
      <c r="QSP75" s="921"/>
      <c r="QSQ75" s="921"/>
      <c r="QSR75" s="921"/>
      <c r="QSS75" s="921"/>
      <c r="QST75" s="921"/>
      <c r="QSU75" s="921"/>
      <c r="QSV75" s="921"/>
      <c r="QSW75" s="921"/>
      <c r="QSX75" s="921"/>
      <c r="QSY75" s="921"/>
      <c r="QSZ75" s="921"/>
      <c r="QTA75" s="921"/>
      <c r="QTB75" s="921"/>
      <c r="QTC75" s="921"/>
      <c r="QTD75" s="921"/>
      <c r="QTE75" s="921"/>
      <c r="QTF75" s="921"/>
      <c r="QTG75" s="921"/>
      <c r="QTH75" s="921"/>
      <c r="QTI75" s="921"/>
      <c r="QTJ75" s="921"/>
      <c r="QTK75" s="921"/>
      <c r="QTL75" s="921"/>
      <c r="QTM75" s="921"/>
      <c r="QTN75" s="921"/>
      <c r="QTO75" s="921"/>
      <c r="QTP75" s="921"/>
      <c r="QTQ75" s="921"/>
      <c r="QTR75" s="921"/>
      <c r="QTS75" s="921"/>
      <c r="QTT75" s="921"/>
      <c r="QTU75" s="921"/>
      <c r="QTV75" s="921"/>
      <c r="QTW75" s="921"/>
      <c r="QTX75" s="921"/>
      <c r="QTY75" s="921"/>
      <c r="QTZ75" s="921"/>
      <c r="QUA75" s="921"/>
      <c r="QUB75" s="921"/>
      <c r="QUC75" s="921"/>
      <c r="QUD75" s="921"/>
      <c r="QUE75" s="921"/>
      <c r="QUF75" s="921"/>
      <c r="QUG75" s="921"/>
      <c r="QUH75" s="921"/>
      <c r="QUI75" s="921"/>
      <c r="QUJ75" s="921"/>
      <c r="QUK75" s="921"/>
      <c r="QUL75" s="921"/>
      <c r="QUM75" s="921"/>
      <c r="QUN75" s="921"/>
      <c r="QUO75" s="921"/>
      <c r="QUP75" s="921"/>
      <c r="QUQ75" s="921"/>
      <c r="QUR75" s="921"/>
      <c r="QUS75" s="921"/>
      <c r="QUT75" s="921"/>
      <c r="QUU75" s="921"/>
      <c r="QUV75" s="921"/>
      <c r="QUW75" s="921"/>
      <c r="QUX75" s="921"/>
      <c r="QUY75" s="921"/>
      <c r="QUZ75" s="921"/>
      <c r="QVA75" s="921"/>
      <c r="QVB75" s="921"/>
      <c r="QVC75" s="921"/>
      <c r="QVD75" s="921"/>
      <c r="QVE75" s="921"/>
      <c r="QVF75" s="921"/>
      <c r="QVG75" s="921"/>
      <c r="QVH75" s="921"/>
      <c r="QVI75" s="921"/>
      <c r="QVJ75" s="921"/>
      <c r="QVK75" s="921"/>
      <c r="QVL75" s="921"/>
      <c r="QVM75" s="921"/>
      <c r="QVN75" s="921"/>
      <c r="QVO75" s="921"/>
      <c r="QVP75" s="921"/>
      <c r="QVQ75" s="921"/>
      <c r="QVR75" s="921"/>
      <c r="QVS75" s="921"/>
      <c r="QVT75" s="921"/>
      <c r="QVU75" s="921"/>
      <c r="QVV75" s="921"/>
      <c r="QVW75" s="921"/>
      <c r="QVX75" s="921"/>
      <c r="QVY75" s="921"/>
      <c r="QVZ75" s="921"/>
      <c r="QWA75" s="921"/>
      <c r="QWB75" s="921"/>
      <c r="QWC75" s="921"/>
      <c r="QWD75" s="921"/>
      <c r="QWE75" s="921"/>
      <c r="QWF75" s="921"/>
      <c r="QWG75" s="921"/>
      <c r="QWH75" s="921"/>
      <c r="QWI75" s="921"/>
      <c r="QWJ75" s="921"/>
      <c r="QWK75" s="921"/>
      <c r="QWL75" s="921"/>
      <c r="QWM75" s="921"/>
      <c r="QWN75" s="921"/>
      <c r="QWO75" s="921"/>
      <c r="QWP75" s="921"/>
      <c r="QWQ75" s="921"/>
      <c r="QWR75" s="921"/>
      <c r="QWS75" s="921"/>
      <c r="QWT75" s="921"/>
      <c r="QWU75" s="921"/>
      <c r="QWV75" s="921"/>
      <c r="QWW75" s="921"/>
      <c r="QWX75" s="921"/>
      <c r="QWY75" s="921"/>
      <c r="QWZ75" s="921"/>
      <c r="QXA75" s="921"/>
      <c r="QXB75" s="921"/>
      <c r="QXC75" s="921"/>
      <c r="QXD75" s="921"/>
      <c r="QXE75" s="921"/>
      <c r="QXF75" s="921"/>
      <c r="QXG75" s="921"/>
      <c r="QXH75" s="921"/>
      <c r="QXI75" s="921"/>
      <c r="QXJ75" s="921"/>
      <c r="QXK75" s="921"/>
      <c r="QXL75" s="921"/>
      <c r="QXM75" s="921"/>
      <c r="QXN75" s="921"/>
      <c r="QXO75" s="921"/>
      <c r="QXP75" s="921"/>
      <c r="QXQ75" s="921"/>
      <c r="QXR75" s="921"/>
      <c r="QXS75" s="921"/>
      <c r="QXT75" s="921"/>
      <c r="QXU75" s="921"/>
      <c r="QXV75" s="921"/>
      <c r="QXW75" s="921"/>
      <c r="QXX75" s="921"/>
      <c r="QXY75" s="921"/>
      <c r="QXZ75" s="921"/>
      <c r="QYA75" s="921"/>
      <c r="QYB75" s="921"/>
      <c r="QYC75" s="921"/>
      <c r="QYD75" s="921"/>
      <c r="QYE75" s="921"/>
      <c r="QYF75" s="921"/>
      <c r="QYG75" s="921"/>
      <c r="QYH75" s="921"/>
      <c r="QYI75" s="921"/>
      <c r="QYJ75" s="921"/>
      <c r="QYK75" s="921"/>
      <c r="QYL75" s="921"/>
      <c r="QYM75" s="921"/>
      <c r="QYN75" s="921"/>
      <c r="QYO75" s="921"/>
      <c r="QYP75" s="921"/>
      <c r="QYQ75" s="921"/>
      <c r="QYR75" s="921"/>
      <c r="QYS75" s="921"/>
      <c r="QYT75" s="921"/>
      <c r="QYU75" s="921"/>
      <c r="QYV75" s="921"/>
      <c r="QYW75" s="921"/>
      <c r="QYX75" s="921"/>
      <c r="QYY75" s="921"/>
      <c r="QYZ75" s="921"/>
      <c r="QZA75" s="921"/>
      <c r="QZB75" s="921"/>
      <c r="QZC75" s="921"/>
      <c r="QZD75" s="921"/>
      <c r="QZE75" s="921"/>
      <c r="QZF75" s="921"/>
      <c r="QZG75" s="921"/>
      <c r="QZH75" s="921"/>
      <c r="QZI75" s="921"/>
      <c r="QZJ75" s="921"/>
      <c r="QZK75" s="921"/>
      <c r="QZL75" s="921"/>
      <c r="QZM75" s="921"/>
      <c r="QZN75" s="921"/>
      <c r="QZO75" s="921"/>
      <c r="QZP75" s="921"/>
      <c r="QZQ75" s="921"/>
      <c r="QZR75" s="921"/>
      <c r="QZS75" s="921"/>
      <c r="QZT75" s="921"/>
      <c r="QZU75" s="921"/>
      <c r="QZV75" s="921"/>
      <c r="QZW75" s="921"/>
      <c r="QZX75" s="921"/>
      <c r="QZY75" s="921"/>
      <c r="QZZ75" s="921"/>
      <c r="RAA75" s="921"/>
      <c r="RAB75" s="921"/>
      <c r="RAC75" s="921"/>
      <c r="RAD75" s="921"/>
      <c r="RAE75" s="921"/>
      <c r="RAF75" s="921"/>
      <c r="RAG75" s="921"/>
      <c r="RAH75" s="921"/>
      <c r="RAI75" s="921"/>
      <c r="RAJ75" s="921"/>
      <c r="RAK75" s="921"/>
      <c r="RAL75" s="921"/>
      <c r="RAM75" s="921"/>
      <c r="RAN75" s="921"/>
      <c r="RAO75" s="921"/>
      <c r="RAP75" s="921"/>
      <c r="RAQ75" s="921"/>
      <c r="RAR75" s="921"/>
      <c r="RAS75" s="921"/>
      <c r="RAT75" s="921"/>
      <c r="RAU75" s="921"/>
      <c r="RAV75" s="921"/>
      <c r="RAW75" s="921"/>
      <c r="RAX75" s="921"/>
      <c r="RAY75" s="921"/>
      <c r="RAZ75" s="921"/>
      <c r="RBA75" s="921"/>
      <c r="RBB75" s="921"/>
      <c r="RBC75" s="921"/>
      <c r="RBD75" s="921"/>
      <c r="RBE75" s="921"/>
      <c r="RBF75" s="921"/>
      <c r="RBG75" s="921"/>
      <c r="RBH75" s="921"/>
      <c r="RBI75" s="921"/>
      <c r="RBJ75" s="921"/>
      <c r="RBK75" s="921"/>
      <c r="RBL75" s="921"/>
      <c r="RBM75" s="921"/>
      <c r="RBN75" s="921"/>
      <c r="RBO75" s="921"/>
      <c r="RBP75" s="921"/>
      <c r="RBQ75" s="921"/>
      <c r="RBR75" s="921"/>
      <c r="RBS75" s="921"/>
      <c r="RBT75" s="921"/>
      <c r="RBU75" s="921"/>
      <c r="RBV75" s="921"/>
      <c r="RBW75" s="921"/>
      <c r="RBX75" s="921"/>
      <c r="RBY75" s="921"/>
      <c r="RBZ75" s="921"/>
      <c r="RCA75" s="921"/>
      <c r="RCB75" s="921"/>
      <c r="RCC75" s="921"/>
      <c r="RCD75" s="921"/>
      <c r="RCE75" s="921"/>
      <c r="RCF75" s="921"/>
      <c r="RCG75" s="921"/>
      <c r="RCH75" s="921"/>
      <c r="RCI75" s="921"/>
      <c r="RCJ75" s="921"/>
      <c r="RCK75" s="921"/>
      <c r="RCL75" s="921"/>
      <c r="RCM75" s="921"/>
      <c r="RCN75" s="921"/>
      <c r="RCO75" s="921"/>
      <c r="RCP75" s="921"/>
      <c r="RCQ75" s="921"/>
      <c r="RCR75" s="921"/>
      <c r="RCS75" s="921"/>
      <c r="RCT75" s="921"/>
      <c r="RCU75" s="921"/>
      <c r="RCV75" s="921"/>
      <c r="RCW75" s="921"/>
      <c r="RCX75" s="921"/>
      <c r="RCY75" s="921"/>
      <c r="RCZ75" s="921"/>
      <c r="RDA75" s="921"/>
      <c r="RDB75" s="921"/>
      <c r="RDC75" s="921"/>
      <c r="RDD75" s="921"/>
      <c r="RDE75" s="921"/>
      <c r="RDF75" s="921"/>
      <c r="RDG75" s="921"/>
      <c r="RDH75" s="921"/>
      <c r="RDI75" s="921"/>
      <c r="RDJ75" s="921"/>
      <c r="RDK75" s="921"/>
      <c r="RDL75" s="921"/>
      <c r="RDM75" s="921"/>
      <c r="RDN75" s="921"/>
      <c r="RDO75" s="921"/>
      <c r="RDP75" s="921"/>
      <c r="RDQ75" s="921"/>
      <c r="RDR75" s="921"/>
      <c r="RDS75" s="921"/>
      <c r="RDT75" s="921"/>
      <c r="RDU75" s="921"/>
      <c r="RDV75" s="921"/>
      <c r="RDW75" s="921"/>
      <c r="RDX75" s="921"/>
      <c r="RDY75" s="921"/>
      <c r="RDZ75" s="921"/>
      <c r="REA75" s="921"/>
      <c r="REB75" s="921"/>
      <c r="REC75" s="921"/>
      <c r="RED75" s="921"/>
      <c r="REE75" s="921"/>
      <c r="REF75" s="921"/>
      <c r="REG75" s="921"/>
      <c r="REH75" s="921"/>
      <c r="REI75" s="921"/>
      <c r="REJ75" s="921"/>
      <c r="REK75" s="921"/>
      <c r="REL75" s="921"/>
      <c r="REM75" s="921"/>
      <c r="REN75" s="921"/>
      <c r="REO75" s="921"/>
      <c r="REP75" s="921"/>
      <c r="REQ75" s="921"/>
      <c r="RER75" s="921"/>
      <c r="RES75" s="921"/>
      <c r="RET75" s="921"/>
      <c r="REU75" s="921"/>
      <c r="REV75" s="921"/>
      <c r="REW75" s="921"/>
      <c r="REX75" s="921"/>
      <c r="REY75" s="921"/>
      <c r="REZ75" s="921"/>
      <c r="RFA75" s="921"/>
      <c r="RFB75" s="921"/>
      <c r="RFC75" s="921"/>
      <c r="RFD75" s="921"/>
      <c r="RFE75" s="921"/>
      <c r="RFF75" s="921"/>
      <c r="RFG75" s="921"/>
      <c r="RFH75" s="921"/>
      <c r="RFI75" s="921"/>
      <c r="RFJ75" s="921"/>
      <c r="RFK75" s="921"/>
      <c r="RFL75" s="921"/>
      <c r="RFM75" s="921"/>
      <c r="RFN75" s="921"/>
      <c r="RFO75" s="921"/>
      <c r="RFP75" s="921"/>
      <c r="RFQ75" s="921"/>
      <c r="RFR75" s="921"/>
      <c r="RFS75" s="921"/>
      <c r="RFT75" s="921"/>
      <c r="RFU75" s="921"/>
      <c r="RFV75" s="921"/>
      <c r="RFW75" s="921"/>
      <c r="RFX75" s="921"/>
      <c r="RFY75" s="921"/>
      <c r="RFZ75" s="921"/>
      <c r="RGA75" s="921"/>
      <c r="RGB75" s="921"/>
      <c r="RGC75" s="921"/>
      <c r="RGD75" s="921"/>
      <c r="RGE75" s="921"/>
      <c r="RGF75" s="921"/>
      <c r="RGG75" s="921"/>
      <c r="RGH75" s="921"/>
      <c r="RGI75" s="921"/>
      <c r="RGJ75" s="921"/>
      <c r="RGK75" s="921"/>
      <c r="RGL75" s="921"/>
      <c r="RGM75" s="921"/>
      <c r="RGN75" s="921"/>
      <c r="RGO75" s="921"/>
      <c r="RGP75" s="921"/>
      <c r="RGQ75" s="921"/>
      <c r="RGR75" s="921"/>
      <c r="RGS75" s="921"/>
      <c r="RGT75" s="921"/>
      <c r="RGU75" s="921"/>
      <c r="RGV75" s="921"/>
      <c r="RGW75" s="921"/>
      <c r="RGX75" s="921"/>
      <c r="RGY75" s="921"/>
      <c r="RGZ75" s="921"/>
      <c r="RHA75" s="921"/>
      <c r="RHB75" s="921"/>
      <c r="RHC75" s="921"/>
      <c r="RHD75" s="921"/>
      <c r="RHE75" s="921"/>
      <c r="RHF75" s="921"/>
      <c r="RHG75" s="921"/>
      <c r="RHH75" s="921"/>
      <c r="RHI75" s="921"/>
      <c r="RHJ75" s="921"/>
      <c r="RHK75" s="921"/>
      <c r="RHL75" s="921"/>
      <c r="RHM75" s="921"/>
      <c r="RHN75" s="921"/>
      <c r="RHO75" s="921"/>
      <c r="RHP75" s="921"/>
      <c r="RHQ75" s="921"/>
      <c r="RHR75" s="921"/>
      <c r="RHS75" s="921"/>
      <c r="RHT75" s="921"/>
      <c r="RHU75" s="921"/>
      <c r="RHV75" s="921"/>
      <c r="RHW75" s="921"/>
      <c r="RHX75" s="921"/>
      <c r="RHY75" s="921"/>
      <c r="RHZ75" s="921"/>
      <c r="RIA75" s="921"/>
      <c r="RIB75" s="921"/>
      <c r="RIC75" s="921"/>
      <c r="RID75" s="921"/>
      <c r="RIE75" s="921"/>
      <c r="RIF75" s="921"/>
      <c r="RIG75" s="921"/>
      <c r="RIH75" s="921"/>
      <c r="RII75" s="921"/>
      <c r="RIJ75" s="921"/>
      <c r="RIK75" s="921"/>
      <c r="RIL75" s="921"/>
      <c r="RIM75" s="921"/>
      <c r="RIN75" s="921"/>
      <c r="RIO75" s="921"/>
      <c r="RIP75" s="921"/>
      <c r="RIQ75" s="921"/>
      <c r="RIR75" s="921"/>
      <c r="RIS75" s="921"/>
      <c r="RIT75" s="921"/>
      <c r="RIU75" s="921"/>
      <c r="RIV75" s="921"/>
      <c r="RIW75" s="921"/>
      <c r="RIX75" s="921"/>
      <c r="RIY75" s="921"/>
      <c r="RIZ75" s="921"/>
      <c r="RJA75" s="921"/>
      <c r="RJB75" s="921"/>
      <c r="RJC75" s="921"/>
      <c r="RJD75" s="921"/>
      <c r="RJE75" s="921"/>
      <c r="RJF75" s="921"/>
      <c r="RJG75" s="921"/>
      <c r="RJH75" s="921"/>
      <c r="RJI75" s="921"/>
      <c r="RJJ75" s="921"/>
      <c r="RJK75" s="921"/>
      <c r="RJL75" s="921"/>
      <c r="RJM75" s="921"/>
      <c r="RJN75" s="921"/>
      <c r="RJO75" s="921"/>
      <c r="RJP75" s="921"/>
      <c r="RJQ75" s="921"/>
      <c r="RJR75" s="921"/>
      <c r="RJS75" s="921"/>
      <c r="RJT75" s="921"/>
      <c r="RJU75" s="921"/>
      <c r="RJV75" s="921"/>
      <c r="RJW75" s="921"/>
      <c r="RJX75" s="921"/>
      <c r="RJY75" s="921"/>
      <c r="RJZ75" s="921"/>
      <c r="RKA75" s="921"/>
      <c r="RKB75" s="921"/>
      <c r="RKC75" s="921"/>
      <c r="RKD75" s="921"/>
      <c r="RKE75" s="921"/>
      <c r="RKF75" s="921"/>
      <c r="RKG75" s="921"/>
      <c r="RKH75" s="921"/>
      <c r="RKI75" s="921"/>
      <c r="RKJ75" s="921"/>
      <c r="RKK75" s="921"/>
      <c r="RKL75" s="921"/>
      <c r="RKM75" s="921"/>
      <c r="RKN75" s="921"/>
      <c r="RKO75" s="921"/>
      <c r="RKP75" s="921"/>
      <c r="RKQ75" s="921"/>
      <c r="RKR75" s="921"/>
      <c r="RKS75" s="921"/>
      <c r="RKT75" s="921"/>
      <c r="RKU75" s="921"/>
      <c r="RKV75" s="921"/>
      <c r="RKW75" s="921"/>
      <c r="RKX75" s="921"/>
      <c r="RKY75" s="921"/>
      <c r="RKZ75" s="921"/>
      <c r="RLA75" s="921"/>
      <c r="RLB75" s="921"/>
      <c r="RLC75" s="921"/>
      <c r="RLD75" s="921"/>
      <c r="RLE75" s="921"/>
      <c r="RLF75" s="921"/>
      <c r="RLG75" s="921"/>
      <c r="RLH75" s="921"/>
      <c r="RLI75" s="921"/>
      <c r="RLJ75" s="921"/>
      <c r="RLK75" s="921"/>
      <c r="RLL75" s="921"/>
      <c r="RLM75" s="921"/>
      <c r="RLN75" s="921"/>
      <c r="RLO75" s="921"/>
      <c r="RLP75" s="921"/>
      <c r="RLQ75" s="921"/>
      <c r="RLR75" s="921"/>
      <c r="RLS75" s="921"/>
      <c r="RLT75" s="921"/>
      <c r="RLU75" s="921"/>
      <c r="RLV75" s="921"/>
      <c r="RLW75" s="921"/>
      <c r="RLX75" s="921"/>
      <c r="RLY75" s="921"/>
      <c r="RLZ75" s="921"/>
      <c r="RMA75" s="921"/>
      <c r="RMB75" s="921"/>
      <c r="RMC75" s="921"/>
      <c r="RMD75" s="921"/>
      <c r="RME75" s="921"/>
      <c r="RMF75" s="921"/>
      <c r="RMG75" s="921"/>
      <c r="RMH75" s="921"/>
      <c r="RMI75" s="921"/>
      <c r="RMJ75" s="921"/>
      <c r="RMK75" s="921"/>
      <c r="RML75" s="921"/>
      <c r="RMM75" s="921"/>
      <c r="RMN75" s="921"/>
      <c r="RMO75" s="921"/>
      <c r="RMP75" s="921"/>
      <c r="RMQ75" s="921"/>
      <c r="RMR75" s="921"/>
      <c r="RMS75" s="921"/>
      <c r="RMT75" s="921"/>
      <c r="RMU75" s="921"/>
      <c r="RMV75" s="921"/>
      <c r="RMW75" s="921"/>
      <c r="RMX75" s="921"/>
      <c r="RMY75" s="921"/>
      <c r="RMZ75" s="921"/>
      <c r="RNA75" s="921"/>
      <c r="RNB75" s="921"/>
      <c r="RNC75" s="921"/>
      <c r="RND75" s="921"/>
      <c r="RNE75" s="921"/>
      <c r="RNF75" s="921"/>
      <c r="RNG75" s="921"/>
      <c r="RNH75" s="921"/>
      <c r="RNI75" s="921"/>
      <c r="RNJ75" s="921"/>
      <c r="RNK75" s="921"/>
      <c r="RNL75" s="921"/>
      <c r="RNM75" s="921"/>
      <c r="RNN75" s="921"/>
      <c r="RNO75" s="921"/>
      <c r="RNP75" s="921"/>
      <c r="RNQ75" s="921"/>
      <c r="RNR75" s="921"/>
      <c r="RNS75" s="921"/>
      <c r="RNT75" s="921"/>
      <c r="RNU75" s="921"/>
      <c r="RNV75" s="921"/>
      <c r="RNW75" s="921"/>
      <c r="RNX75" s="921"/>
      <c r="RNY75" s="921"/>
      <c r="RNZ75" s="921"/>
      <c r="ROA75" s="921"/>
      <c r="ROB75" s="921"/>
      <c r="ROC75" s="921"/>
      <c r="ROD75" s="921"/>
      <c r="ROE75" s="921"/>
      <c r="ROF75" s="921"/>
      <c r="ROG75" s="921"/>
      <c r="ROH75" s="921"/>
      <c r="ROI75" s="921"/>
      <c r="ROJ75" s="921"/>
      <c r="ROK75" s="921"/>
      <c r="ROL75" s="921"/>
      <c r="ROM75" s="921"/>
      <c r="RON75" s="921"/>
      <c r="ROO75" s="921"/>
      <c r="ROP75" s="921"/>
      <c r="ROQ75" s="921"/>
      <c r="ROR75" s="921"/>
      <c r="ROS75" s="921"/>
      <c r="ROT75" s="921"/>
      <c r="ROU75" s="921"/>
      <c r="ROV75" s="921"/>
      <c r="ROW75" s="921"/>
      <c r="ROX75" s="921"/>
      <c r="ROY75" s="921"/>
      <c r="ROZ75" s="921"/>
      <c r="RPA75" s="921"/>
      <c r="RPB75" s="921"/>
      <c r="RPC75" s="921"/>
      <c r="RPD75" s="921"/>
      <c r="RPE75" s="921"/>
      <c r="RPF75" s="921"/>
      <c r="RPG75" s="921"/>
      <c r="RPH75" s="921"/>
      <c r="RPI75" s="921"/>
      <c r="RPJ75" s="921"/>
      <c r="RPK75" s="921"/>
      <c r="RPL75" s="921"/>
      <c r="RPM75" s="921"/>
      <c r="RPN75" s="921"/>
      <c r="RPO75" s="921"/>
      <c r="RPP75" s="921"/>
      <c r="RPQ75" s="921"/>
      <c r="RPR75" s="921"/>
      <c r="RPS75" s="921"/>
      <c r="RPT75" s="921"/>
      <c r="RPU75" s="921"/>
      <c r="RPV75" s="921"/>
      <c r="RPW75" s="921"/>
      <c r="RPX75" s="921"/>
      <c r="RPY75" s="921"/>
      <c r="RPZ75" s="921"/>
      <c r="RQA75" s="921"/>
      <c r="RQB75" s="921"/>
      <c r="RQC75" s="921"/>
      <c r="RQD75" s="921"/>
      <c r="RQE75" s="921"/>
      <c r="RQF75" s="921"/>
      <c r="RQG75" s="921"/>
      <c r="RQH75" s="921"/>
      <c r="RQI75" s="921"/>
      <c r="RQJ75" s="921"/>
      <c r="RQK75" s="921"/>
      <c r="RQL75" s="921"/>
      <c r="RQM75" s="921"/>
      <c r="RQN75" s="921"/>
      <c r="RQO75" s="921"/>
      <c r="RQP75" s="921"/>
      <c r="RQQ75" s="921"/>
      <c r="RQR75" s="921"/>
      <c r="RQS75" s="921"/>
      <c r="RQT75" s="921"/>
      <c r="RQU75" s="921"/>
      <c r="RQV75" s="921"/>
      <c r="RQW75" s="921"/>
      <c r="RQX75" s="921"/>
      <c r="RQY75" s="921"/>
      <c r="RQZ75" s="921"/>
      <c r="RRA75" s="921"/>
      <c r="RRB75" s="921"/>
      <c r="RRC75" s="921"/>
      <c r="RRD75" s="921"/>
      <c r="RRE75" s="921"/>
      <c r="RRF75" s="921"/>
      <c r="RRG75" s="921"/>
      <c r="RRH75" s="921"/>
      <c r="RRI75" s="921"/>
      <c r="RRJ75" s="921"/>
      <c r="RRK75" s="921"/>
      <c r="RRL75" s="921"/>
      <c r="RRM75" s="921"/>
      <c r="RRN75" s="921"/>
      <c r="RRO75" s="921"/>
      <c r="RRP75" s="921"/>
      <c r="RRQ75" s="921"/>
      <c r="RRR75" s="921"/>
      <c r="RRS75" s="921"/>
      <c r="RRT75" s="921"/>
      <c r="RRU75" s="921"/>
      <c r="RRV75" s="921"/>
      <c r="RRW75" s="921"/>
      <c r="RRX75" s="921"/>
      <c r="RRY75" s="921"/>
      <c r="RRZ75" s="921"/>
      <c r="RSA75" s="921"/>
      <c r="RSB75" s="921"/>
      <c r="RSC75" s="921"/>
      <c r="RSD75" s="921"/>
      <c r="RSE75" s="921"/>
      <c r="RSF75" s="921"/>
      <c r="RSG75" s="921"/>
      <c r="RSH75" s="921"/>
      <c r="RSI75" s="921"/>
      <c r="RSJ75" s="921"/>
      <c r="RSK75" s="921"/>
      <c r="RSL75" s="921"/>
      <c r="RSM75" s="921"/>
      <c r="RSN75" s="921"/>
      <c r="RSO75" s="921"/>
      <c r="RSP75" s="921"/>
      <c r="RSQ75" s="921"/>
      <c r="RSR75" s="921"/>
      <c r="RSS75" s="921"/>
      <c r="RST75" s="921"/>
      <c r="RSU75" s="921"/>
      <c r="RSV75" s="921"/>
      <c r="RSW75" s="921"/>
      <c r="RSX75" s="921"/>
      <c r="RSY75" s="921"/>
      <c r="RSZ75" s="921"/>
      <c r="RTA75" s="921"/>
      <c r="RTB75" s="921"/>
      <c r="RTC75" s="921"/>
      <c r="RTD75" s="921"/>
      <c r="RTE75" s="921"/>
      <c r="RTF75" s="921"/>
      <c r="RTG75" s="921"/>
      <c r="RTH75" s="921"/>
      <c r="RTI75" s="921"/>
      <c r="RTJ75" s="921"/>
      <c r="RTK75" s="921"/>
      <c r="RTL75" s="921"/>
      <c r="RTM75" s="921"/>
      <c r="RTN75" s="921"/>
      <c r="RTO75" s="921"/>
      <c r="RTP75" s="921"/>
      <c r="RTQ75" s="921"/>
      <c r="RTR75" s="921"/>
      <c r="RTS75" s="921"/>
      <c r="RTT75" s="921"/>
      <c r="RTU75" s="921"/>
      <c r="RTV75" s="921"/>
      <c r="RTW75" s="921"/>
      <c r="RTX75" s="921"/>
      <c r="RTY75" s="921"/>
      <c r="RTZ75" s="921"/>
      <c r="RUA75" s="921"/>
      <c r="RUB75" s="921"/>
      <c r="RUC75" s="921"/>
      <c r="RUD75" s="921"/>
      <c r="RUE75" s="921"/>
      <c r="RUF75" s="921"/>
      <c r="RUG75" s="921"/>
      <c r="RUH75" s="921"/>
      <c r="RUI75" s="921"/>
      <c r="RUJ75" s="921"/>
      <c r="RUK75" s="921"/>
      <c r="RUL75" s="921"/>
      <c r="RUM75" s="921"/>
      <c r="RUN75" s="921"/>
      <c r="RUO75" s="921"/>
      <c r="RUP75" s="921"/>
      <c r="RUQ75" s="921"/>
      <c r="RUR75" s="921"/>
      <c r="RUS75" s="921"/>
      <c r="RUT75" s="921"/>
      <c r="RUU75" s="921"/>
      <c r="RUV75" s="921"/>
      <c r="RUW75" s="921"/>
      <c r="RUX75" s="921"/>
      <c r="RUY75" s="921"/>
      <c r="RUZ75" s="921"/>
      <c r="RVA75" s="921"/>
      <c r="RVB75" s="921"/>
      <c r="RVC75" s="921"/>
      <c r="RVD75" s="921"/>
      <c r="RVE75" s="921"/>
      <c r="RVF75" s="921"/>
      <c r="RVG75" s="921"/>
      <c r="RVH75" s="921"/>
      <c r="RVI75" s="921"/>
      <c r="RVJ75" s="921"/>
      <c r="RVK75" s="921"/>
      <c r="RVL75" s="921"/>
      <c r="RVM75" s="921"/>
      <c r="RVN75" s="921"/>
      <c r="RVO75" s="921"/>
      <c r="RVP75" s="921"/>
      <c r="RVQ75" s="921"/>
      <c r="RVR75" s="921"/>
      <c r="RVS75" s="921"/>
      <c r="RVT75" s="921"/>
      <c r="RVU75" s="921"/>
      <c r="RVV75" s="921"/>
      <c r="RVW75" s="921"/>
      <c r="RVX75" s="921"/>
      <c r="RVY75" s="921"/>
      <c r="RVZ75" s="921"/>
      <c r="RWA75" s="921"/>
      <c r="RWB75" s="921"/>
      <c r="RWC75" s="921"/>
      <c r="RWD75" s="921"/>
      <c r="RWE75" s="921"/>
      <c r="RWF75" s="921"/>
      <c r="RWG75" s="921"/>
      <c r="RWH75" s="921"/>
      <c r="RWI75" s="921"/>
      <c r="RWJ75" s="921"/>
      <c r="RWK75" s="921"/>
      <c r="RWL75" s="921"/>
      <c r="RWM75" s="921"/>
      <c r="RWN75" s="921"/>
      <c r="RWO75" s="921"/>
      <c r="RWP75" s="921"/>
      <c r="RWQ75" s="921"/>
      <c r="RWR75" s="921"/>
      <c r="RWS75" s="921"/>
      <c r="RWT75" s="921"/>
      <c r="RWU75" s="921"/>
      <c r="RWV75" s="921"/>
      <c r="RWW75" s="921"/>
      <c r="RWX75" s="921"/>
      <c r="RWY75" s="921"/>
      <c r="RWZ75" s="921"/>
      <c r="RXA75" s="921"/>
      <c r="RXB75" s="921"/>
      <c r="RXC75" s="921"/>
      <c r="RXD75" s="921"/>
      <c r="RXE75" s="921"/>
      <c r="RXF75" s="921"/>
      <c r="RXG75" s="921"/>
      <c r="RXH75" s="921"/>
      <c r="RXI75" s="921"/>
      <c r="RXJ75" s="921"/>
      <c r="RXK75" s="921"/>
      <c r="RXL75" s="921"/>
      <c r="RXM75" s="921"/>
      <c r="RXN75" s="921"/>
      <c r="RXO75" s="921"/>
      <c r="RXP75" s="921"/>
      <c r="RXQ75" s="921"/>
      <c r="RXR75" s="921"/>
      <c r="RXS75" s="921"/>
      <c r="RXT75" s="921"/>
      <c r="RXU75" s="921"/>
      <c r="RXV75" s="921"/>
      <c r="RXW75" s="921"/>
      <c r="RXX75" s="921"/>
      <c r="RXY75" s="921"/>
      <c r="RXZ75" s="921"/>
      <c r="RYA75" s="921"/>
      <c r="RYB75" s="921"/>
      <c r="RYC75" s="921"/>
      <c r="RYD75" s="921"/>
      <c r="RYE75" s="921"/>
      <c r="RYF75" s="921"/>
      <c r="RYG75" s="921"/>
      <c r="RYH75" s="921"/>
      <c r="RYI75" s="921"/>
      <c r="RYJ75" s="921"/>
      <c r="RYK75" s="921"/>
      <c r="RYL75" s="921"/>
      <c r="RYM75" s="921"/>
      <c r="RYN75" s="921"/>
      <c r="RYO75" s="921"/>
      <c r="RYP75" s="921"/>
      <c r="RYQ75" s="921"/>
      <c r="RYR75" s="921"/>
      <c r="RYS75" s="921"/>
      <c r="RYT75" s="921"/>
      <c r="RYU75" s="921"/>
      <c r="RYV75" s="921"/>
      <c r="RYW75" s="921"/>
      <c r="RYX75" s="921"/>
      <c r="RYY75" s="921"/>
      <c r="RYZ75" s="921"/>
      <c r="RZA75" s="921"/>
      <c r="RZB75" s="921"/>
      <c r="RZC75" s="921"/>
      <c r="RZD75" s="921"/>
      <c r="RZE75" s="921"/>
      <c r="RZF75" s="921"/>
      <c r="RZG75" s="921"/>
      <c r="RZH75" s="921"/>
      <c r="RZI75" s="921"/>
      <c r="RZJ75" s="921"/>
      <c r="RZK75" s="921"/>
      <c r="RZL75" s="921"/>
      <c r="RZM75" s="921"/>
      <c r="RZN75" s="921"/>
      <c r="RZO75" s="921"/>
      <c r="RZP75" s="921"/>
      <c r="RZQ75" s="921"/>
      <c r="RZR75" s="921"/>
      <c r="RZS75" s="921"/>
      <c r="RZT75" s="921"/>
      <c r="RZU75" s="921"/>
      <c r="RZV75" s="921"/>
      <c r="RZW75" s="921"/>
      <c r="RZX75" s="921"/>
      <c r="RZY75" s="921"/>
      <c r="RZZ75" s="921"/>
      <c r="SAA75" s="921"/>
      <c r="SAB75" s="921"/>
      <c r="SAC75" s="921"/>
      <c r="SAD75" s="921"/>
      <c r="SAE75" s="921"/>
      <c r="SAF75" s="921"/>
      <c r="SAG75" s="921"/>
      <c r="SAH75" s="921"/>
      <c r="SAI75" s="921"/>
      <c r="SAJ75" s="921"/>
      <c r="SAK75" s="921"/>
      <c r="SAL75" s="921"/>
      <c r="SAM75" s="921"/>
      <c r="SAN75" s="921"/>
      <c r="SAO75" s="921"/>
      <c r="SAP75" s="921"/>
      <c r="SAQ75" s="921"/>
      <c r="SAR75" s="921"/>
      <c r="SAS75" s="921"/>
      <c r="SAT75" s="921"/>
      <c r="SAU75" s="921"/>
      <c r="SAV75" s="921"/>
      <c r="SAW75" s="921"/>
      <c r="SAX75" s="921"/>
      <c r="SAY75" s="921"/>
      <c r="SAZ75" s="921"/>
      <c r="SBA75" s="921"/>
      <c r="SBB75" s="921"/>
      <c r="SBC75" s="921"/>
      <c r="SBD75" s="921"/>
      <c r="SBE75" s="921"/>
      <c r="SBF75" s="921"/>
      <c r="SBG75" s="921"/>
      <c r="SBH75" s="921"/>
      <c r="SBI75" s="921"/>
      <c r="SBJ75" s="921"/>
      <c r="SBK75" s="921"/>
      <c r="SBL75" s="921"/>
      <c r="SBM75" s="921"/>
      <c r="SBN75" s="921"/>
      <c r="SBO75" s="921"/>
      <c r="SBP75" s="921"/>
      <c r="SBQ75" s="921"/>
      <c r="SBR75" s="921"/>
      <c r="SBS75" s="921"/>
      <c r="SBT75" s="921"/>
      <c r="SBU75" s="921"/>
      <c r="SBV75" s="921"/>
      <c r="SBW75" s="921"/>
      <c r="SBX75" s="921"/>
      <c r="SBY75" s="921"/>
      <c r="SBZ75" s="921"/>
      <c r="SCA75" s="921"/>
      <c r="SCB75" s="921"/>
      <c r="SCC75" s="921"/>
      <c r="SCD75" s="921"/>
      <c r="SCE75" s="921"/>
      <c r="SCF75" s="921"/>
      <c r="SCG75" s="921"/>
      <c r="SCH75" s="921"/>
      <c r="SCI75" s="921"/>
      <c r="SCJ75" s="921"/>
      <c r="SCK75" s="921"/>
      <c r="SCL75" s="921"/>
      <c r="SCM75" s="921"/>
      <c r="SCN75" s="921"/>
      <c r="SCO75" s="921"/>
      <c r="SCP75" s="921"/>
      <c r="SCQ75" s="921"/>
      <c r="SCR75" s="921"/>
      <c r="SCS75" s="921"/>
      <c r="SCT75" s="921"/>
      <c r="SCU75" s="921"/>
      <c r="SCV75" s="921"/>
      <c r="SCW75" s="921"/>
      <c r="SCX75" s="921"/>
      <c r="SCY75" s="921"/>
      <c r="SCZ75" s="921"/>
      <c r="SDA75" s="921"/>
      <c r="SDB75" s="921"/>
      <c r="SDC75" s="921"/>
      <c r="SDD75" s="921"/>
      <c r="SDE75" s="921"/>
      <c r="SDF75" s="921"/>
      <c r="SDG75" s="921"/>
      <c r="SDH75" s="921"/>
      <c r="SDI75" s="921"/>
      <c r="SDJ75" s="921"/>
      <c r="SDK75" s="921"/>
      <c r="SDL75" s="921"/>
      <c r="SDM75" s="921"/>
      <c r="SDN75" s="921"/>
      <c r="SDO75" s="921"/>
      <c r="SDP75" s="921"/>
      <c r="SDQ75" s="921"/>
      <c r="SDR75" s="921"/>
      <c r="SDS75" s="921"/>
      <c r="SDT75" s="921"/>
      <c r="SDU75" s="921"/>
      <c r="SDV75" s="921"/>
      <c r="SDW75" s="921"/>
      <c r="SDX75" s="921"/>
      <c r="SDY75" s="921"/>
      <c r="SDZ75" s="921"/>
      <c r="SEA75" s="921"/>
      <c r="SEB75" s="921"/>
      <c r="SEC75" s="921"/>
      <c r="SED75" s="921"/>
      <c r="SEE75" s="921"/>
      <c r="SEF75" s="921"/>
      <c r="SEG75" s="921"/>
      <c r="SEH75" s="921"/>
      <c r="SEI75" s="921"/>
      <c r="SEJ75" s="921"/>
      <c r="SEK75" s="921"/>
      <c r="SEL75" s="921"/>
      <c r="SEM75" s="921"/>
      <c r="SEN75" s="921"/>
      <c r="SEO75" s="921"/>
      <c r="SEP75" s="921"/>
      <c r="SEQ75" s="921"/>
      <c r="SER75" s="921"/>
      <c r="SES75" s="921"/>
      <c r="SET75" s="921"/>
      <c r="SEU75" s="921"/>
      <c r="SEV75" s="921"/>
      <c r="SEW75" s="921"/>
      <c r="SEX75" s="921"/>
      <c r="SEY75" s="921"/>
      <c r="SEZ75" s="921"/>
      <c r="SFA75" s="921"/>
      <c r="SFB75" s="921"/>
      <c r="SFC75" s="921"/>
      <c r="SFD75" s="921"/>
      <c r="SFE75" s="921"/>
      <c r="SFF75" s="921"/>
      <c r="SFG75" s="921"/>
      <c r="SFH75" s="921"/>
      <c r="SFI75" s="921"/>
      <c r="SFJ75" s="921"/>
      <c r="SFK75" s="921"/>
      <c r="SFL75" s="921"/>
      <c r="SFM75" s="921"/>
      <c r="SFN75" s="921"/>
      <c r="SFO75" s="921"/>
      <c r="SFP75" s="921"/>
      <c r="SFQ75" s="921"/>
      <c r="SFR75" s="921"/>
      <c r="SFS75" s="921"/>
      <c r="SFT75" s="921"/>
      <c r="SFU75" s="921"/>
      <c r="SFV75" s="921"/>
      <c r="SFW75" s="921"/>
      <c r="SFX75" s="921"/>
      <c r="SFY75" s="921"/>
      <c r="SFZ75" s="921"/>
      <c r="SGA75" s="921"/>
      <c r="SGB75" s="921"/>
      <c r="SGC75" s="921"/>
      <c r="SGD75" s="921"/>
      <c r="SGE75" s="921"/>
      <c r="SGF75" s="921"/>
      <c r="SGG75" s="921"/>
      <c r="SGH75" s="921"/>
      <c r="SGI75" s="921"/>
      <c r="SGJ75" s="921"/>
      <c r="SGK75" s="921"/>
      <c r="SGL75" s="921"/>
      <c r="SGM75" s="921"/>
      <c r="SGN75" s="921"/>
      <c r="SGO75" s="921"/>
      <c r="SGP75" s="921"/>
      <c r="SGQ75" s="921"/>
      <c r="SGR75" s="921"/>
      <c r="SGS75" s="921"/>
      <c r="SGT75" s="921"/>
      <c r="SGU75" s="921"/>
      <c r="SGV75" s="921"/>
      <c r="SGW75" s="921"/>
      <c r="SGX75" s="921"/>
      <c r="SGY75" s="921"/>
      <c r="SGZ75" s="921"/>
      <c r="SHA75" s="921"/>
      <c r="SHB75" s="921"/>
      <c r="SHC75" s="921"/>
      <c r="SHD75" s="921"/>
      <c r="SHE75" s="921"/>
      <c r="SHF75" s="921"/>
      <c r="SHG75" s="921"/>
      <c r="SHH75" s="921"/>
      <c r="SHI75" s="921"/>
      <c r="SHJ75" s="921"/>
      <c r="SHK75" s="921"/>
      <c r="SHL75" s="921"/>
      <c r="SHM75" s="921"/>
      <c r="SHN75" s="921"/>
      <c r="SHO75" s="921"/>
      <c r="SHP75" s="921"/>
      <c r="SHQ75" s="921"/>
      <c r="SHR75" s="921"/>
      <c r="SHS75" s="921"/>
      <c r="SHT75" s="921"/>
      <c r="SHU75" s="921"/>
      <c r="SHV75" s="921"/>
      <c r="SHW75" s="921"/>
      <c r="SHX75" s="921"/>
      <c r="SHY75" s="921"/>
      <c r="SHZ75" s="921"/>
      <c r="SIA75" s="921"/>
      <c r="SIB75" s="921"/>
      <c r="SIC75" s="921"/>
      <c r="SID75" s="921"/>
      <c r="SIE75" s="921"/>
      <c r="SIF75" s="921"/>
      <c r="SIG75" s="921"/>
      <c r="SIH75" s="921"/>
      <c r="SII75" s="921"/>
      <c r="SIJ75" s="921"/>
      <c r="SIK75" s="921"/>
      <c r="SIL75" s="921"/>
      <c r="SIM75" s="921"/>
      <c r="SIN75" s="921"/>
      <c r="SIO75" s="921"/>
      <c r="SIP75" s="921"/>
      <c r="SIQ75" s="921"/>
      <c r="SIR75" s="921"/>
      <c r="SIS75" s="921"/>
      <c r="SIT75" s="921"/>
      <c r="SIU75" s="921"/>
      <c r="SIV75" s="921"/>
      <c r="SIW75" s="921"/>
      <c r="SIX75" s="921"/>
      <c r="SIY75" s="921"/>
      <c r="SIZ75" s="921"/>
      <c r="SJA75" s="921"/>
      <c r="SJB75" s="921"/>
      <c r="SJC75" s="921"/>
      <c r="SJD75" s="921"/>
      <c r="SJE75" s="921"/>
      <c r="SJF75" s="921"/>
      <c r="SJG75" s="921"/>
      <c r="SJH75" s="921"/>
      <c r="SJI75" s="921"/>
      <c r="SJJ75" s="921"/>
      <c r="SJK75" s="921"/>
      <c r="SJL75" s="921"/>
      <c r="SJM75" s="921"/>
      <c r="SJN75" s="921"/>
      <c r="SJO75" s="921"/>
      <c r="SJP75" s="921"/>
      <c r="SJQ75" s="921"/>
      <c r="SJR75" s="921"/>
      <c r="SJS75" s="921"/>
      <c r="SJT75" s="921"/>
      <c r="SJU75" s="921"/>
      <c r="SJV75" s="921"/>
      <c r="SJW75" s="921"/>
      <c r="SJX75" s="921"/>
      <c r="SJY75" s="921"/>
      <c r="SJZ75" s="921"/>
      <c r="SKA75" s="921"/>
      <c r="SKB75" s="921"/>
      <c r="SKC75" s="921"/>
      <c r="SKD75" s="921"/>
      <c r="SKE75" s="921"/>
      <c r="SKF75" s="921"/>
      <c r="SKG75" s="921"/>
      <c r="SKH75" s="921"/>
      <c r="SKI75" s="921"/>
      <c r="SKJ75" s="921"/>
      <c r="SKK75" s="921"/>
      <c r="SKL75" s="921"/>
      <c r="SKM75" s="921"/>
      <c r="SKN75" s="921"/>
      <c r="SKO75" s="921"/>
      <c r="SKP75" s="921"/>
      <c r="SKQ75" s="921"/>
      <c r="SKR75" s="921"/>
      <c r="SKS75" s="921"/>
      <c r="SKT75" s="921"/>
      <c r="SKU75" s="921"/>
      <c r="SKV75" s="921"/>
      <c r="SKW75" s="921"/>
      <c r="SKX75" s="921"/>
      <c r="SKY75" s="921"/>
      <c r="SKZ75" s="921"/>
      <c r="SLA75" s="921"/>
      <c r="SLB75" s="921"/>
      <c r="SLC75" s="921"/>
      <c r="SLD75" s="921"/>
      <c r="SLE75" s="921"/>
      <c r="SLF75" s="921"/>
      <c r="SLG75" s="921"/>
      <c r="SLH75" s="921"/>
      <c r="SLI75" s="921"/>
      <c r="SLJ75" s="921"/>
      <c r="SLK75" s="921"/>
      <c r="SLL75" s="921"/>
      <c r="SLM75" s="921"/>
      <c r="SLN75" s="921"/>
      <c r="SLO75" s="921"/>
      <c r="SLP75" s="921"/>
      <c r="SLQ75" s="921"/>
      <c r="SLR75" s="921"/>
      <c r="SLS75" s="921"/>
      <c r="SLT75" s="921"/>
      <c r="SLU75" s="921"/>
      <c r="SLV75" s="921"/>
      <c r="SLW75" s="921"/>
      <c r="SLX75" s="921"/>
      <c r="SLY75" s="921"/>
      <c r="SLZ75" s="921"/>
      <c r="SMA75" s="921"/>
      <c r="SMB75" s="921"/>
      <c r="SMC75" s="921"/>
      <c r="SMD75" s="921"/>
      <c r="SME75" s="921"/>
      <c r="SMF75" s="921"/>
      <c r="SMG75" s="921"/>
      <c r="SMH75" s="921"/>
      <c r="SMI75" s="921"/>
      <c r="SMJ75" s="921"/>
      <c r="SMK75" s="921"/>
      <c r="SML75" s="921"/>
      <c r="SMM75" s="921"/>
      <c r="SMN75" s="921"/>
      <c r="SMO75" s="921"/>
      <c r="SMP75" s="921"/>
      <c r="SMQ75" s="921"/>
      <c r="SMR75" s="921"/>
      <c r="SMS75" s="921"/>
      <c r="SMT75" s="921"/>
      <c r="SMU75" s="921"/>
      <c r="SMV75" s="921"/>
      <c r="SMW75" s="921"/>
      <c r="SMX75" s="921"/>
      <c r="SMY75" s="921"/>
      <c r="SMZ75" s="921"/>
      <c r="SNA75" s="921"/>
      <c r="SNB75" s="921"/>
      <c r="SNC75" s="921"/>
      <c r="SND75" s="921"/>
      <c r="SNE75" s="921"/>
      <c r="SNF75" s="921"/>
      <c r="SNG75" s="921"/>
      <c r="SNH75" s="921"/>
      <c r="SNI75" s="921"/>
      <c r="SNJ75" s="921"/>
      <c r="SNK75" s="921"/>
      <c r="SNL75" s="921"/>
      <c r="SNM75" s="921"/>
      <c r="SNN75" s="921"/>
      <c r="SNO75" s="921"/>
      <c r="SNP75" s="921"/>
      <c r="SNQ75" s="921"/>
      <c r="SNR75" s="921"/>
      <c r="SNS75" s="921"/>
      <c r="SNT75" s="921"/>
      <c r="SNU75" s="921"/>
      <c r="SNV75" s="921"/>
      <c r="SNW75" s="921"/>
      <c r="SNX75" s="921"/>
      <c r="SNY75" s="921"/>
      <c r="SNZ75" s="921"/>
      <c r="SOA75" s="921"/>
      <c r="SOB75" s="921"/>
      <c r="SOC75" s="921"/>
      <c r="SOD75" s="921"/>
      <c r="SOE75" s="921"/>
      <c r="SOF75" s="921"/>
      <c r="SOG75" s="921"/>
      <c r="SOH75" s="921"/>
      <c r="SOI75" s="921"/>
      <c r="SOJ75" s="921"/>
      <c r="SOK75" s="921"/>
      <c r="SOL75" s="921"/>
      <c r="SOM75" s="921"/>
      <c r="SON75" s="921"/>
      <c r="SOO75" s="921"/>
      <c r="SOP75" s="921"/>
      <c r="SOQ75" s="921"/>
      <c r="SOR75" s="921"/>
      <c r="SOS75" s="921"/>
      <c r="SOT75" s="921"/>
      <c r="SOU75" s="921"/>
      <c r="SOV75" s="921"/>
      <c r="SOW75" s="921"/>
      <c r="SOX75" s="921"/>
      <c r="SOY75" s="921"/>
      <c r="SOZ75" s="921"/>
      <c r="SPA75" s="921"/>
      <c r="SPB75" s="921"/>
      <c r="SPC75" s="921"/>
      <c r="SPD75" s="921"/>
      <c r="SPE75" s="921"/>
      <c r="SPF75" s="921"/>
      <c r="SPG75" s="921"/>
      <c r="SPH75" s="921"/>
      <c r="SPI75" s="921"/>
      <c r="SPJ75" s="921"/>
      <c r="SPK75" s="921"/>
      <c r="SPL75" s="921"/>
      <c r="SPM75" s="921"/>
      <c r="SPN75" s="921"/>
      <c r="SPO75" s="921"/>
      <c r="SPP75" s="921"/>
      <c r="SPQ75" s="921"/>
      <c r="SPR75" s="921"/>
      <c r="SPS75" s="921"/>
      <c r="SPT75" s="921"/>
      <c r="SPU75" s="921"/>
      <c r="SPV75" s="921"/>
      <c r="SPW75" s="921"/>
      <c r="SPX75" s="921"/>
      <c r="SPY75" s="921"/>
      <c r="SPZ75" s="921"/>
      <c r="SQA75" s="921"/>
      <c r="SQB75" s="921"/>
      <c r="SQC75" s="921"/>
      <c r="SQD75" s="921"/>
      <c r="SQE75" s="921"/>
      <c r="SQF75" s="921"/>
      <c r="SQG75" s="921"/>
      <c r="SQH75" s="921"/>
      <c r="SQI75" s="921"/>
      <c r="SQJ75" s="921"/>
      <c r="SQK75" s="921"/>
      <c r="SQL75" s="921"/>
      <c r="SQM75" s="921"/>
      <c r="SQN75" s="921"/>
      <c r="SQO75" s="921"/>
      <c r="SQP75" s="921"/>
      <c r="SQQ75" s="921"/>
      <c r="SQR75" s="921"/>
      <c r="SQS75" s="921"/>
      <c r="SQT75" s="921"/>
      <c r="SQU75" s="921"/>
      <c r="SQV75" s="921"/>
      <c r="SQW75" s="921"/>
      <c r="SQX75" s="921"/>
      <c r="SQY75" s="921"/>
      <c r="SQZ75" s="921"/>
      <c r="SRA75" s="921"/>
      <c r="SRB75" s="921"/>
      <c r="SRC75" s="921"/>
      <c r="SRD75" s="921"/>
      <c r="SRE75" s="921"/>
      <c r="SRF75" s="921"/>
      <c r="SRG75" s="921"/>
      <c r="SRH75" s="921"/>
      <c r="SRI75" s="921"/>
      <c r="SRJ75" s="921"/>
      <c r="SRK75" s="921"/>
      <c r="SRL75" s="921"/>
      <c r="SRM75" s="921"/>
      <c r="SRN75" s="921"/>
      <c r="SRO75" s="921"/>
      <c r="SRP75" s="921"/>
      <c r="SRQ75" s="921"/>
      <c r="SRR75" s="921"/>
      <c r="SRS75" s="921"/>
      <c r="SRT75" s="921"/>
      <c r="SRU75" s="921"/>
      <c r="SRV75" s="921"/>
      <c r="SRW75" s="921"/>
      <c r="SRX75" s="921"/>
      <c r="SRY75" s="921"/>
      <c r="SRZ75" s="921"/>
      <c r="SSA75" s="921"/>
      <c r="SSB75" s="921"/>
      <c r="SSC75" s="921"/>
      <c r="SSD75" s="921"/>
      <c r="SSE75" s="921"/>
      <c r="SSF75" s="921"/>
      <c r="SSG75" s="921"/>
      <c r="SSH75" s="921"/>
      <c r="SSI75" s="921"/>
      <c r="SSJ75" s="921"/>
      <c r="SSK75" s="921"/>
      <c r="SSL75" s="921"/>
      <c r="SSM75" s="921"/>
      <c r="SSN75" s="921"/>
      <c r="SSO75" s="921"/>
      <c r="SSP75" s="921"/>
      <c r="SSQ75" s="921"/>
      <c r="SSR75" s="921"/>
      <c r="SSS75" s="921"/>
      <c r="SST75" s="921"/>
      <c r="SSU75" s="921"/>
      <c r="SSV75" s="921"/>
      <c r="SSW75" s="921"/>
      <c r="SSX75" s="921"/>
      <c r="SSY75" s="921"/>
      <c r="SSZ75" s="921"/>
      <c r="STA75" s="921"/>
      <c r="STB75" s="921"/>
      <c r="STC75" s="921"/>
      <c r="STD75" s="921"/>
      <c r="STE75" s="921"/>
      <c r="STF75" s="921"/>
      <c r="STG75" s="921"/>
      <c r="STH75" s="921"/>
      <c r="STI75" s="921"/>
      <c r="STJ75" s="921"/>
      <c r="STK75" s="921"/>
      <c r="STL75" s="921"/>
      <c r="STM75" s="921"/>
      <c r="STN75" s="921"/>
      <c r="STO75" s="921"/>
      <c r="STP75" s="921"/>
      <c r="STQ75" s="921"/>
      <c r="STR75" s="921"/>
      <c r="STS75" s="921"/>
      <c r="STT75" s="921"/>
      <c r="STU75" s="921"/>
      <c r="STV75" s="921"/>
      <c r="STW75" s="921"/>
      <c r="STX75" s="921"/>
      <c r="STY75" s="921"/>
      <c r="STZ75" s="921"/>
      <c r="SUA75" s="921"/>
      <c r="SUB75" s="921"/>
      <c r="SUC75" s="921"/>
      <c r="SUD75" s="921"/>
      <c r="SUE75" s="921"/>
      <c r="SUF75" s="921"/>
      <c r="SUG75" s="921"/>
      <c r="SUH75" s="921"/>
      <c r="SUI75" s="921"/>
      <c r="SUJ75" s="921"/>
      <c r="SUK75" s="921"/>
      <c r="SUL75" s="921"/>
      <c r="SUM75" s="921"/>
      <c r="SUN75" s="921"/>
      <c r="SUO75" s="921"/>
      <c r="SUP75" s="921"/>
      <c r="SUQ75" s="921"/>
      <c r="SUR75" s="921"/>
      <c r="SUS75" s="921"/>
      <c r="SUT75" s="921"/>
      <c r="SUU75" s="921"/>
      <c r="SUV75" s="921"/>
      <c r="SUW75" s="921"/>
      <c r="SUX75" s="921"/>
      <c r="SUY75" s="921"/>
      <c r="SUZ75" s="921"/>
      <c r="SVA75" s="921"/>
      <c r="SVB75" s="921"/>
      <c r="SVC75" s="921"/>
      <c r="SVD75" s="921"/>
      <c r="SVE75" s="921"/>
      <c r="SVF75" s="921"/>
      <c r="SVG75" s="921"/>
      <c r="SVH75" s="921"/>
      <c r="SVI75" s="921"/>
      <c r="SVJ75" s="921"/>
      <c r="SVK75" s="921"/>
      <c r="SVL75" s="921"/>
      <c r="SVM75" s="921"/>
      <c r="SVN75" s="921"/>
      <c r="SVO75" s="921"/>
      <c r="SVP75" s="921"/>
      <c r="SVQ75" s="921"/>
      <c r="SVR75" s="921"/>
      <c r="SVS75" s="921"/>
      <c r="SVT75" s="921"/>
      <c r="SVU75" s="921"/>
      <c r="SVV75" s="921"/>
      <c r="SVW75" s="921"/>
      <c r="SVX75" s="921"/>
      <c r="SVY75" s="921"/>
      <c r="SVZ75" s="921"/>
      <c r="SWA75" s="921"/>
      <c r="SWB75" s="921"/>
      <c r="SWC75" s="921"/>
      <c r="SWD75" s="921"/>
      <c r="SWE75" s="921"/>
      <c r="SWF75" s="921"/>
      <c r="SWG75" s="921"/>
      <c r="SWH75" s="921"/>
      <c r="SWI75" s="921"/>
      <c r="SWJ75" s="921"/>
      <c r="SWK75" s="921"/>
      <c r="SWL75" s="921"/>
      <c r="SWM75" s="921"/>
      <c r="SWN75" s="921"/>
      <c r="SWO75" s="921"/>
      <c r="SWP75" s="921"/>
      <c r="SWQ75" s="921"/>
      <c r="SWR75" s="921"/>
      <c r="SWS75" s="921"/>
      <c r="SWT75" s="921"/>
      <c r="SWU75" s="921"/>
      <c r="SWV75" s="921"/>
      <c r="SWW75" s="921"/>
      <c r="SWX75" s="921"/>
      <c r="SWY75" s="921"/>
      <c r="SWZ75" s="921"/>
      <c r="SXA75" s="921"/>
      <c r="SXB75" s="921"/>
      <c r="SXC75" s="921"/>
      <c r="SXD75" s="921"/>
      <c r="SXE75" s="921"/>
      <c r="SXF75" s="921"/>
      <c r="SXG75" s="921"/>
      <c r="SXH75" s="921"/>
      <c r="SXI75" s="921"/>
      <c r="SXJ75" s="921"/>
      <c r="SXK75" s="921"/>
      <c r="SXL75" s="921"/>
      <c r="SXM75" s="921"/>
      <c r="SXN75" s="921"/>
      <c r="SXO75" s="921"/>
      <c r="SXP75" s="921"/>
      <c r="SXQ75" s="921"/>
      <c r="SXR75" s="921"/>
      <c r="SXS75" s="921"/>
      <c r="SXT75" s="921"/>
      <c r="SXU75" s="921"/>
      <c r="SXV75" s="921"/>
      <c r="SXW75" s="921"/>
      <c r="SXX75" s="921"/>
      <c r="SXY75" s="921"/>
      <c r="SXZ75" s="921"/>
      <c r="SYA75" s="921"/>
      <c r="SYB75" s="921"/>
      <c r="SYC75" s="921"/>
      <c r="SYD75" s="921"/>
      <c r="SYE75" s="921"/>
      <c r="SYF75" s="921"/>
      <c r="SYG75" s="921"/>
      <c r="SYH75" s="921"/>
      <c r="SYI75" s="921"/>
      <c r="SYJ75" s="921"/>
      <c r="SYK75" s="921"/>
      <c r="SYL75" s="921"/>
      <c r="SYM75" s="921"/>
      <c r="SYN75" s="921"/>
      <c r="SYO75" s="921"/>
      <c r="SYP75" s="921"/>
      <c r="SYQ75" s="921"/>
      <c r="SYR75" s="921"/>
      <c r="SYS75" s="921"/>
      <c r="SYT75" s="921"/>
      <c r="SYU75" s="921"/>
      <c r="SYV75" s="921"/>
      <c r="SYW75" s="921"/>
      <c r="SYX75" s="921"/>
      <c r="SYY75" s="921"/>
      <c r="SYZ75" s="921"/>
      <c r="SZA75" s="921"/>
      <c r="SZB75" s="921"/>
      <c r="SZC75" s="921"/>
      <c r="SZD75" s="921"/>
      <c r="SZE75" s="921"/>
      <c r="SZF75" s="921"/>
      <c r="SZG75" s="921"/>
      <c r="SZH75" s="921"/>
      <c r="SZI75" s="921"/>
      <c r="SZJ75" s="921"/>
      <c r="SZK75" s="921"/>
      <c r="SZL75" s="921"/>
      <c r="SZM75" s="921"/>
      <c r="SZN75" s="921"/>
      <c r="SZO75" s="921"/>
      <c r="SZP75" s="921"/>
      <c r="SZQ75" s="921"/>
      <c r="SZR75" s="921"/>
      <c r="SZS75" s="921"/>
      <c r="SZT75" s="921"/>
      <c r="SZU75" s="921"/>
      <c r="SZV75" s="921"/>
      <c r="SZW75" s="921"/>
      <c r="SZX75" s="921"/>
      <c r="SZY75" s="921"/>
      <c r="SZZ75" s="921"/>
      <c r="TAA75" s="921"/>
      <c r="TAB75" s="921"/>
      <c r="TAC75" s="921"/>
      <c r="TAD75" s="921"/>
      <c r="TAE75" s="921"/>
      <c r="TAF75" s="921"/>
      <c r="TAG75" s="921"/>
      <c r="TAH75" s="921"/>
      <c r="TAI75" s="921"/>
      <c r="TAJ75" s="921"/>
      <c r="TAK75" s="921"/>
      <c r="TAL75" s="921"/>
      <c r="TAM75" s="921"/>
      <c r="TAN75" s="921"/>
      <c r="TAO75" s="921"/>
      <c r="TAP75" s="921"/>
      <c r="TAQ75" s="921"/>
      <c r="TAR75" s="921"/>
      <c r="TAS75" s="921"/>
      <c r="TAT75" s="921"/>
      <c r="TAU75" s="921"/>
      <c r="TAV75" s="921"/>
      <c r="TAW75" s="921"/>
      <c r="TAX75" s="921"/>
      <c r="TAY75" s="921"/>
      <c r="TAZ75" s="921"/>
      <c r="TBA75" s="921"/>
      <c r="TBB75" s="921"/>
      <c r="TBC75" s="921"/>
      <c r="TBD75" s="921"/>
      <c r="TBE75" s="921"/>
      <c r="TBF75" s="921"/>
      <c r="TBG75" s="921"/>
      <c r="TBH75" s="921"/>
      <c r="TBI75" s="921"/>
      <c r="TBJ75" s="921"/>
      <c r="TBK75" s="921"/>
      <c r="TBL75" s="921"/>
      <c r="TBM75" s="921"/>
      <c r="TBN75" s="921"/>
      <c r="TBO75" s="921"/>
      <c r="TBP75" s="921"/>
      <c r="TBQ75" s="921"/>
      <c r="TBR75" s="921"/>
      <c r="TBS75" s="921"/>
      <c r="TBT75" s="921"/>
      <c r="TBU75" s="921"/>
      <c r="TBV75" s="921"/>
      <c r="TBW75" s="921"/>
      <c r="TBX75" s="921"/>
      <c r="TBY75" s="921"/>
      <c r="TBZ75" s="921"/>
      <c r="TCA75" s="921"/>
      <c r="TCB75" s="921"/>
      <c r="TCC75" s="921"/>
      <c r="TCD75" s="921"/>
      <c r="TCE75" s="921"/>
      <c r="TCF75" s="921"/>
      <c r="TCG75" s="921"/>
      <c r="TCH75" s="921"/>
      <c r="TCI75" s="921"/>
      <c r="TCJ75" s="921"/>
      <c r="TCK75" s="921"/>
      <c r="TCL75" s="921"/>
      <c r="TCM75" s="921"/>
      <c r="TCN75" s="921"/>
      <c r="TCO75" s="921"/>
      <c r="TCP75" s="921"/>
      <c r="TCQ75" s="921"/>
      <c r="TCR75" s="921"/>
      <c r="TCS75" s="921"/>
      <c r="TCT75" s="921"/>
      <c r="TCU75" s="921"/>
      <c r="TCV75" s="921"/>
      <c r="TCW75" s="921"/>
      <c r="TCX75" s="921"/>
      <c r="TCY75" s="921"/>
      <c r="TCZ75" s="921"/>
      <c r="TDA75" s="921"/>
      <c r="TDB75" s="921"/>
      <c r="TDC75" s="921"/>
      <c r="TDD75" s="921"/>
      <c r="TDE75" s="921"/>
      <c r="TDF75" s="921"/>
      <c r="TDG75" s="921"/>
      <c r="TDH75" s="921"/>
      <c r="TDI75" s="921"/>
      <c r="TDJ75" s="921"/>
      <c r="TDK75" s="921"/>
      <c r="TDL75" s="921"/>
      <c r="TDM75" s="921"/>
      <c r="TDN75" s="921"/>
      <c r="TDO75" s="921"/>
      <c r="TDP75" s="921"/>
      <c r="TDQ75" s="921"/>
      <c r="TDR75" s="921"/>
      <c r="TDS75" s="921"/>
      <c r="TDT75" s="921"/>
      <c r="TDU75" s="921"/>
      <c r="TDV75" s="921"/>
      <c r="TDW75" s="921"/>
      <c r="TDX75" s="921"/>
      <c r="TDY75" s="921"/>
      <c r="TDZ75" s="921"/>
      <c r="TEA75" s="921"/>
      <c r="TEB75" s="921"/>
      <c r="TEC75" s="921"/>
      <c r="TED75" s="921"/>
      <c r="TEE75" s="921"/>
      <c r="TEF75" s="921"/>
      <c r="TEG75" s="921"/>
      <c r="TEH75" s="921"/>
      <c r="TEI75" s="921"/>
      <c r="TEJ75" s="921"/>
      <c r="TEK75" s="921"/>
      <c r="TEL75" s="921"/>
      <c r="TEM75" s="921"/>
      <c r="TEN75" s="921"/>
      <c r="TEO75" s="921"/>
      <c r="TEP75" s="921"/>
      <c r="TEQ75" s="921"/>
      <c r="TER75" s="921"/>
      <c r="TES75" s="921"/>
      <c r="TET75" s="921"/>
      <c r="TEU75" s="921"/>
      <c r="TEV75" s="921"/>
      <c r="TEW75" s="921"/>
      <c r="TEX75" s="921"/>
      <c r="TEY75" s="921"/>
      <c r="TEZ75" s="921"/>
      <c r="TFA75" s="921"/>
      <c r="TFB75" s="921"/>
      <c r="TFC75" s="921"/>
      <c r="TFD75" s="921"/>
      <c r="TFE75" s="921"/>
      <c r="TFF75" s="921"/>
      <c r="TFG75" s="921"/>
      <c r="TFH75" s="921"/>
      <c r="TFI75" s="921"/>
      <c r="TFJ75" s="921"/>
      <c r="TFK75" s="921"/>
      <c r="TFL75" s="921"/>
      <c r="TFM75" s="921"/>
      <c r="TFN75" s="921"/>
      <c r="TFO75" s="921"/>
      <c r="TFP75" s="921"/>
      <c r="TFQ75" s="921"/>
      <c r="TFR75" s="921"/>
      <c r="TFS75" s="921"/>
      <c r="TFT75" s="921"/>
      <c r="TFU75" s="921"/>
      <c r="TFV75" s="921"/>
      <c r="TFW75" s="921"/>
      <c r="TFX75" s="921"/>
      <c r="TFY75" s="921"/>
      <c r="TFZ75" s="921"/>
      <c r="TGA75" s="921"/>
      <c r="TGB75" s="921"/>
      <c r="TGC75" s="921"/>
      <c r="TGD75" s="921"/>
      <c r="TGE75" s="921"/>
      <c r="TGF75" s="921"/>
      <c r="TGG75" s="921"/>
      <c r="TGH75" s="921"/>
      <c r="TGI75" s="921"/>
      <c r="TGJ75" s="921"/>
      <c r="TGK75" s="921"/>
      <c r="TGL75" s="921"/>
      <c r="TGM75" s="921"/>
      <c r="TGN75" s="921"/>
      <c r="TGO75" s="921"/>
      <c r="TGP75" s="921"/>
      <c r="TGQ75" s="921"/>
      <c r="TGR75" s="921"/>
      <c r="TGS75" s="921"/>
      <c r="TGT75" s="921"/>
      <c r="TGU75" s="921"/>
      <c r="TGV75" s="921"/>
      <c r="TGW75" s="921"/>
      <c r="TGX75" s="921"/>
      <c r="TGY75" s="921"/>
      <c r="TGZ75" s="921"/>
      <c r="THA75" s="921"/>
      <c r="THB75" s="921"/>
      <c r="THC75" s="921"/>
      <c r="THD75" s="921"/>
      <c r="THE75" s="921"/>
      <c r="THF75" s="921"/>
      <c r="THG75" s="921"/>
      <c r="THH75" s="921"/>
      <c r="THI75" s="921"/>
      <c r="THJ75" s="921"/>
      <c r="THK75" s="921"/>
      <c r="THL75" s="921"/>
      <c r="THM75" s="921"/>
      <c r="THN75" s="921"/>
      <c r="THO75" s="921"/>
      <c r="THP75" s="921"/>
      <c r="THQ75" s="921"/>
      <c r="THR75" s="921"/>
      <c r="THS75" s="921"/>
      <c r="THT75" s="921"/>
      <c r="THU75" s="921"/>
      <c r="THV75" s="921"/>
      <c r="THW75" s="921"/>
      <c r="THX75" s="921"/>
      <c r="THY75" s="921"/>
      <c r="THZ75" s="921"/>
      <c r="TIA75" s="921"/>
      <c r="TIB75" s="921"/>
      <c r="TIC75" s="921"/>
      <c r="TID75" s="921"/>
      <c r="TIE75" s="921"/>
      <c r="TIF75" s="921"/>
      <c r="TIG75" s="921"/>
      <c r="TIH75" s="921"/>
      <c r="TII75" s="921"/>
      <c r="TIJ75" s="921"/>
      <c r="TIK75" s="921"/>
      <c r="TIL75" s="921"/>
      <c r="TIM75" s="921"/>
      <c r="TIN75" s="921"/>
      <c r="TIO75" s="921"/>
      <c r="TIP75" s="921"/>
      <c r="TIQ75" s="921"/>
      <c r="TIR75" s="921"/>
      <c r="TIS75" s="921"/>
      <c r="TIT75" s="921"/>
      <c r="TIU75" s="921"/>
      <c r="TIV75" s="921"/>
      <c r="TIW75" s="921"/>
      <c r="TIX75" s="921"/>
      <c r="TIY75" s="921"/>
      <c r="TIZ75" s="921"/>
      <c r="TJA75" s="921"/>
      <c r="TJB75" s="921"/>
      <c r="TJC75" s="921"/>
      <c r="TJD75" s="921"/>
      <c r="TJE75" s="921"/>
      <c r="TJF75" s="921"/>
      <c r="TJG75" s="921"/>
      <c r="TJH75" s="921"/>
      <c r="TJI75" s="921"/>
      <c r="TJJ75" s="921"/>
      <c r="TJK75" s="921"/>
      <c r="TJL75" s="921"/>
      <c r="TJM75" s="921"/>
      <c r="TJN75" s="921"/>
      <c r="TJO75" s="921"/>
      <c r="TJP75" s="921"/>
      <c r="TJQ75" s="921"/>
      <c r="TJR75" s="921"/>
      <c r="TJS75" s="921"/>
      <c r="TJT75" s="921"/>
      <c r="TJU75" s="921"/>
      <c r="TJV75" s="921"/>
      <c r="TJW75" s="921"/>
      <c r="TJX75" s="921"/>
      <c r="TJY75" s="921"/>
      <c r="TJZ75" s="921"/>
      <c r="TKA75" s="921"/>
      <c r="TKB75" s="921"/>
      <c r="TKC75" s="921"/>
      <c r="TKD75" s="921"/>
      <c r="TKE75" s="921"/>
      <c r="TKF75" s="921"/>
      <c r="TKG75" s="921"/>
      <c r="TKH75" s="921"/>
      <c r="TKI75" s="921"/>
      <c r="TKJ75" s="921"/>
      <c r="TKK75" s="921"/>
      <c r="TKL75" s="921"/>
      <c r="TKM75" s="921"/>
      <c r="TKN75" s="921"/>
      <c r="TKO75" s="921"/>
      <c r="TKP75" s="921"/>
      <c r="TKQ75" s="921"/>
      <c r="TKR75" s="921"/>
      <c r="TKS75" s="921"/>
      <c r="TKT75" s="921"/>
      <c r="TKU75" s="921"/>
      <c r="TKV75" s="921"/>
      <c r="TKW75" s="921"/>
      <c r="TKX75" s="921"/>
      <c r="TKY75" s="921"/>
      <c r="TKZ75" s="921"/>
      <c r="TLA75" s="921"/>
      <c r="TLB75" s="921"/>
      <c r="TLC75" s="921"/>
      <c r="TLD75" s="921"/>
      <c r="TLE75" s="921"/>
      <c r="TLF75" s="921"/>
      <c r="TLG75" s="921"/>
      <c r="TLH75" s="921"/>
      <c r="TLI75" s="921"/>
      <c r="TLJ75" s="921"/>
      <c r="TLK75" s="921"/>
      <c r="TLL75" s="921"/>
      <c r="TLM75" s="921"/>
      <c r="TLN75" s="921"/>
      <c r="TLO75" s="921"/>
      <c r="TLP75" s="921"/>
      <c r="TLQ75" s="921"/>
      <c r="TLR75" s="921"/>
      <c r="TLS75" s="921"/>
      <c r="TLT75" s="921"/>
      <c r="TLU75" s="921"/>
      <c r="TLV75" s="921"/>
      <c r="TLW75" s="921"/>
      <c r="TLX75" s="921"/>
      <c r="TLY75" s="921"/>
      <c r="TLZ75" s="921"/>
      <c r="TMA75" s="921"/>
      <c r="TMB75" s="921"/>
      <c r="TMC75" s="921"/>
      <c r="TMD75" s="921"/>
      <c r="TME75" s="921"/>
      <c r="TMF75" s="921"/>
      <c r="TMG75" s="921"/>
      <c r="TMH75" s="921"/>
      <c r="TMI75" s="921"/>
      <c r="TMJ75" s="921"/>
      <c r="TMK75" s="921"/>
      <c r="TML75" s="921"/>
      <c r="TMM75" s="921"/>
      <c r="TMN75" s="921"/>
      <c r="TMO75" s="921"/>
      <c r="TMP75" s="921"/>
      <c r="TMQ75" s="921"/>
      <c r="TMR75" s="921"/>
      <c r="TMS75" s="921"/>
      <c r="TMT75" s="921"/>
      <c r="TMU75" s="921"/>
      <c r="TMV75" s="921"/>
      <c r="TMW75" s="921"/>
      <c r="TMX75" s="921"/>
      <c r="TMY75" s="921"/>
      <c r="TMZ75" s="921"/>
      <c r="TNA75" s="921"/>
      <c r="TNB75" s="921"/>
      <c r="TNC75" s="921"/>
      <c r="TND75" s="921"/>
      <c r="TNE75" s="921"/>
      <c r="TNF75" s="921"/>
      <c r="TNG75" s="921"/>
      <c r="TNH75" s="921"/>
      <c r="TNI75" s="921"/>
      <c r="TNJ75" s="921"/>
      <c r="TNK75" s="921"/>
      <c r="TNL75" s="921"/>
      <c r="TNM75" s="921"/>
      <c r="TNN75" s="921"/>
      <c r="TNO75" s="921"/>
      <c r="TNP75" s="921"/>
      <c r="TNQ75" s="921"/>
      <c r="TNR75" s="921"/>
      <c r="TNS75" s="921"/>
      <c r="TNT75" s="921"/>
      <c r="TNU75" s="921"/>
      <c r="TNV75" s="921"/>
      <c r="TNW75" s="921"/>
      <c r="TNX75" s="921"/>
      <c r="TNY75" s="921"/>
      <c r="TNZ75" s="921"/>
      <c r="TOA75" s="921"/>
      <c r="TOB75" s="921"/>
      <c r="TOC75" s="921"/>
      <c r="TOD75" s="921"/>
      <c r="TOE75" s="921"/>
      <c r="TOF75" s="921"/>
      <c r="TOG75" s="921"/>
      <c r="TOH75" s="921"/>
      <c r="TOI75" s="921"/>
      <c r="TOJ75" s="921"/>
      <c r="TOK75" s="921"/>
      <c r="TOL75" s="921"/>
      <c r="TOM75" s="921"/>
      <c r="TON75" s="921"/>
      <c r="TOO75" s="921"/>
      <c r="TOP75" s="921"/>
      <c r="TOQ75" s="921"/>
      <c r="TOR75" s="921"/>
      <c r="TOS75" s="921"/>
      <c r="TOT75" s="921"/>
      <c r="TOU75" s="921"/>
      <c r="TOV75" s="921"/>
      <c r="TOW75" s="921"/>
      <c r="TOX75" s="921"/>
      <c r="TOY75" s="921"/>
      <c r="TOZ75" s="921"/>
      <c r="TPA75" s="921"/>
      <c r="TPB75" s="921"/>
      <c r="TPC75" s="921"/>
      <c r="TPD75" s="921"/>
      <c r="TPE75" s="921"/>
      <c r="TPF75" s="921"/>
      <c r="TPG75" s="921"/>
      <c r="TPH75" s="921"/>
      <c r="TPI75" s="921"/>
      <c r="TPJ75" s="921"/>
      <c r="TPK75" s="921"/>
      <c r="TPL75" s="921"/>
      <c r="TPM75" s="921"/>
      <c r="TPN75" s="921"/>
      <c r="TPO75" s="921"/>
      <c r="TPP75" s="921"/>
      <c r="TPQ75" s="921"/>
      <c r="TPR75" s="921"/>
      <c r="TPS75" s="921"/>
      <c r="TPT75" s="921"/>
      <c r="TPU75" s="921"/>
      <c r="TPV75" s="921"/>
      <c r="TPW75" s="921"/>
      <c r="TPX75" s="921"/>
      <c r="TPY75" s="921"/>
      <c r="TPZ75" s="921"/>
      <c r="TQA75" s="921"/>
      <c r="TQB75" s="921"/>
      <c r="TQC75" s="921"/>
      <c r="TQD75" s="921"/>
      <c r="TQE75" s="921"/>
      <c r="TQF75" s="921"/>
      <c r="TQG75" s="921"/>
      <c r="TQH75" s="921"/>
      <c r="TQI75" s="921"/>
      <c r="TQJ75" s="921"/>
      <c r="TQK75" s="921"/>
      <c r="TQL75" s="921"/>
      <c r="TQM75" s="921"/>
      <c r="TQN75" s="921"/>
      <c r="TQO75" s="921"/>
      <c r="TQP75" s="921"/>
      <c r="TQQ75" s="921"/>
      <c r="TQR75" s="921"/>
      <c r="TQS75" s="921"/>
      <c r="TQT75" s="921"/>
      <c r="TQU75" s="921"/>
      <c r="TQV75" s="921"/>
      <c r="TQW75" s="921"/>
      <c r="TQX75" s="921"/>
      <c r="TQY75" s="921"/>
      <c r="TQZ75" s="921"/>
      <c r="TRA75" s="921"/>
      <c r="TRB75" s="921"/>
      <c r="TRC75" s="921"/>
      <c r="TRD75" s="921"/>
      <c r="TRE75" s="921"/>
      <c r="TRF75" s="921"/>
      <c r="TRG75" s="921"/>
      <c r="TRH75" s="921"/>
      <c r="TRI75" s="921"/>
      <c r="TRJ75" s="921"/>
      <c r="TRK75" s="921"/>
      <c r="TRL75" s="921"/>
      <c r="TRM75" s="921"/>
      <c r="TRN75" s="921"/>
      <c r="TRO75" s="921"/>
      <c r="TRP75" s="921"/>
      <c r="TRQ75" s="921"/>
      <c r="TRR75" s="921"/>
      <c r="TRS75" s="921"/>
      <c r="TRT75" s="921"/>
      <c r="TRU75" s="921"/>
      <c r="TRV75" s="921"/>
      <c r="TRW75" s="921"/>
      <c r="TRX75" s="921"/>
      <c r="TRY75" s="921"/>
      <c r="TRZ75" s="921"/>
      <c r="TSA75" s="921"/>
      <c r="TSB75" s="921"/>
      <c r="TSC75" s="921"/>
      <c r="TSD75" s="921"/>
      <c r="TSE75" s="921"/>
      <c r="TSF75" s="921"/>
      <c r="TSG75" s="921"/>
      <c r="TSH75" s="921"/>
      <c r="TSI75" s="921"/>
      <c r="TSJ75" s="921"/>
      <c r="TSK75" s="921"/>
      <c r="TSL75" s="921"/>
      <c r="TSM75" s="921"/>
      <c r="TSN75" s="921"/>
      <c r="TSO75" s="921"/>
      <c r="TSP75" s="921"/>
      <c r="TSQ75" s="921"/>
      <c r="TSR75" s="921"/>
      <c r="TSS75" s="921"/>
      <c r="TST75" s="921"/>
      <c r="TSU75" s="921"/>
      <c r="TSV75" s="921"/>
      <c r="TSW75" s="921"/>
      <c r="TSX75" s="921"/>
      <c r="TSY75" s="921"/>
      <c r="TSZ75" s="921"/>
      <c r="TTA75" s="921"/>
      <c r="TTB75" s="921"/>
      <c r="TTC75" s="921"/>
      <c r="TTD75" s="921"/>
      <c r="TTE75" s="921"/>
      <c r="TTF75" s="921"/>
      <c r="TTG75" s="921"/>
      <c r="TTH75" s="921"/>
      <c r="TTI75" s="921"/>
      <c r="TTJ75" s="921"/>
      <c r="TTK75" s="921"/>
      <c r="TTL75" s="921"/>
      <c r="TTM75" s="921"/>
      <c r="TTN75" s="921"/>
      <c r="TTO75" s="921"/>
      <c r="TTP75" s="921"/>
      <c r="TTQ75" s="921"/>
      <c r="TTR75" s="921"/>
      <c r="TTS75" s="921"/>
      <c r="TTT75" s="921"/>
      <c r="TTU75" s="921"/>
      <c r="TTV75" s="921"/>
      <c r="TTW75" s="921"/>
      <c r="TTX75" s="921"/>
      <c r="TTY75" s="921"/>
      <c r="TTZ75" s="921"/>
      <c r="TUA75" s="921"/>
      <c r="TUB75" s="921"/>
      <c r="TUC75" s="921"/>
      <c r="TUD75" s="921"/>
      <c r="TUE75" s="921"/>
      <c r="TUF75" s="921"/>
      <c r="TUG75" s="921"/>
      <c r="TUH75" s="921"/>
      <c r="TUI75" s="921"/>
      <c r="TUJ75" s="921"/>
      <c r="TUK75" s="921"/>
      <c r="TUL75" s="921"/>
      <c r="TUM75" s="921"/>
      <c r="TUN75" s="921"/>
      <c r="TUO75" s="921"/>
      <c r="TUP75" s="921"/>
      <c r="TUQ75" s="921"/>
      <c r="TUR75" s="921"/>
      <c r="TUS75" s="921"/>
      <c r="TUT75" s="921"/>
      <c r="TUU75" s="921"/>
      <c r="TUV75" s="921"/>
      <c r="TUW75" s="921"/>
      <c r="TUX75" s="921"/>
      <c r="TUY75" s="921"/>
      <c r="TUZ75" s="921"/>
      <c r="TVA75" s="921"/>
      <c r="TVB75" s="921"/>
      <c r="TVC75" s="921"/>
      <c r="TVD75" s="921"/>
      <c r="TVE75" s="921"/>
      <c r="TVF75" s="921"/>
      <c r="TVG75" s="921"/>
      <c r="TVH75" s="921"/>
      <c r="TVI75" s="921"/>
      <c r="TVJ75" s="921"/>
      <c r="TVK75" s="921"/>
      <c r="TVL75" s="921"/>
      <c r="TVM75" s="921"/>
      <c r="TVN75" s="921"/>
      <c r="TVO75" s="921"/>
      <c r="TVP75" s="921"/>
      <c r="TVQ75" s="921"/>
      <c r="TVR75" s="921"/>
      <c r="TVS75" s="921"/>
      <c r="TVT75" s="921"/>
      <c r="TVU75" s="921"/>
      <c r="TVV75" s="921"/>
      <c r="TVW75" s="921"/>
      <c r="TVX75" s="921"/>
      <c r="TVY75" s="921"/>
      <c r="TVZ75" s="921"/>
      <c r="TWA75" s="921"/>
      <c r="TWB75" s="921"/>
      <c r="TWC75" s="921"/>
      <c r="TWD75" s="921"/>
      <c r="TWE75" s="921"/>
      <c r="TWF75" s="921"/>
      <c r="TWG75" s="921"/>
      <c r="TWH75" s="921"/>
      <c r="TWI75" s="921"/>
      <c r="TWJ75" s="921"/>
      <c r="TWK75" s="921"/>
      <c r="TWL75" s="921"/>
      <c r="TWM75" s="921"/>
      <c r="TWN75" s="921"/>
      <c r="TWO75" s="921"/>
      <c r="TWP75" s="921"/>
      <c r="TWQ75" s="921"/>
      <c r="TWR75" s="921"/>
      <c r="TWS75" s="921"/>
      <c r="TWT75" s="921"/>
      <c r="TWU75" s="921"/>
      <c r="TWV75" s="921"/>
      <c r="TWW75" s="921"/>
      <c r="TWX75" s="921"/>
      <c r="TWY75" s="921"/>
      <c r="TWZ75" s="921"/>
      <c r="TXA75" s="921"/>
      <c r="TXB75" s="921"/>
      <c r="TXC75" s="921"/>
      <c r="TXD75" s="921"/>
      <c r="TXE75" s="921"/>
      <c r="TXF75" s="921"/>
      <c r="TXG75" s="921"/>
      <c r="TXH75" s="921"/>
      <c r="TXI75" s="921"/>
      <c r="TXJ75" s="921"/>
      <c r="TXK75" s="921"/>
      <c r="TXL75" s="921"/>
      <c r="TXM75" s="921"/>
      <c r="TXN75" s="921"/>
      <c r="TXO75" s="921"/>
      <c r="TXP75" s="921"/>
      <c r="TXQ75" s="921"/>
      <c r="TXR75" s="921"/>
      <c r="TXS75" s="921"/>
      <c r="TXT75" s="921"/>
      <c r="TXU75" s="921"/>
      <c r="TXV75" s="921"/>
      <c r="TXW75" s="921"/>
      <c r="TXX75" s="921"/>
      <c r="TXY75" s="921"/>
      <c r="TXZ75" s="921"/>
      <c r="TYA75" s="921"/>
      <c r="TYB75" s="921"/>
      <c r="TYC75" s="921"/>
      <c r="TYD75" s="921"/>
      <c r="TYE75" s="921"/>
      <c r="TYF75" s="921"/>
      <c r="TYG75" s="921"/>
      <c r="TYH75" s="921"/>
      <c r="TYI75" s="921"/>
      <c r="TYJ75" s="921"/>
      <c r="TYK75" s="921"/>
      <c r="TYL75" s="921"/>
      <c r="TYM75" s="921"/>
      <c r="TYN75" s="921"/>
      <c r="TYO75" s="921"/>
      <c r="TYP75" s="921"/>
      <c r="TYQ75" s="921"/>
      <c r="TYR75" s="921"/>
      <c r="TYS75" s="921"/>
      <c r="TYT75" s="921"/>
      <c r="TYU75" s="921"/>
      <c r="TYV75" s="921"/>
      <c r="TYW75" s="921"/>
      <c r="TYX75" s="921"/>
      <c r="TYY75" s="921"/>
      <c r="TYZ75" s="921"/>
      <c r="TZA75" s="921"/>
      <c r="TZB75" s="921"/>
      <c r="TZC75" s="921"/>
      <c r="TZD75" s="921"/>
      <c r="TZE75" s="921"/>
      <c r="TZF75" s="921"/>
      <c r="TZG75" s="921"/>
      <c r="TZH75" s="921"/>
      <c r="TZI75" s="921"/>
      <c r="TZJ75" s="921"/>
      <c r="TZK75" s="921"/>
      <c r="TZL75" s="921"/>
      <c r="TZM75" s="921"/>
      <c r="TZN75" s="921"/>
      <c r="TZO75" s="921"/>
      <c r="TZP75" s="921"/>
      <c r="TZQ75" s="921"/>
      <c r="TZR75" s="921"/>
      <c r="TZS75" s="921"/>
      <c r="TZT75" s="921"/>
      <c r="TZU75" s="921"/>
      <c r="TZV75" s="921"/>
      <c r="TZW75" s="921"/>
      <c r="TZX75" s="921"/>
      <c r="TZY75" s="921"/>
      <c r="TZZ75" s="921"/>
      <c r="UAA75" s="921"/>
      <c r="UAB75" s="921"/>
      <c r="UAC75" s="921"/>
      <c r="UAD75" s="921"/>
      <c r="UAE75" s="921"/>
      <c r="UAF75" s="921"/>
      <c r="UAG75" s="921"/>
      <c r="UAH75" s="921"/>
      <c r="UAI75" s="921"/>
      <c r="UAJ75" s="921"/>
      <c r="UAK75" s="921"/>
      <c r="UAL75" s="921"/>
      <c r="UAM75" s="921"/>
      <c r="UAN75" s="921"/>
      <c r="UAO75" s="921"/>
      <c r="UAP75" s="921"/>
      <c r="UAQ75" s="921"/>
      <c r="UAR75" s="921"/>
      <c r="UAS75" s="921"/>
      <c r="UAT75" s="921"/>
      <c r="UAU75" s="921"/>
      <c r="UAV75" s="921"/>
      <c r="UAW75" s="921"/>
      <c r="UAX75" s="921"/>
      <c r="UAY75" s="921"/>
      <c r="UAZ75" s="921"/>
      <c r="UBA75" s="921"/>
      <c r="UBB75" s="921"/>
      <c r="UBC75" s="921"/>
      <c r="UBD75" s="921"/>
      <c r="UBE75" s="921"/>
      <c r="UBF75" s="921"/>
      <c r="UBG75" s="921"/>
      <c r="UBH75" s="921"/>
      <c r="UBI75" s="921"/>
      <c r="UBJ75" s="921"/>
      <c r="UBK75" s="921"/>
      <c r="UBL75" s="921"/>
      <c r="UBM75" s="921"/>
      <c r="UBN75" s="921"/>
      <c r="UBO75" s="921"/>
      <c r="UBP75" s="921"/>
      <c r="UBQ75" s="921"/>
      <c r="UBR75" s="921"/>
      <c r="UBS75" s="921"/>
      <c r="UBT75" s="921"/>
      <c r="UBU75" s="921"/>
      <c r="UBV75" s="921"/>
      <c r="UBW75" s="921"/>
      <c r="UBX75" s="921"/>
      <c r="UBY75" s="921"/>
      <c r="UBZ75" s="921"/>
      <c r="UCA75" s="921"/>
      <c r="UCB75" s="921"/>
      <c r="UCC75" s="921"/>
      <c r="UCD75" s="921"/>
      <c r="UCE75" s="921"/>
      <c r="UCF75" s="921"/>
      <c r="UCG75" s="921"/>
      <c r="UCH75" s="921"/>
      <c r="UCI75" s="921"/>
      <c r="UCJ75" s="921"/>
      <c r="UCK75" s="921"/>
      <c r="UCL75" s="921"/>
      <c r="UCM75" s="921"/>
      <c r="UCN75" s="921"/>
      <c r="UCO75" s="921"/>
      <c r="UCP75" s="921"/>
      <c r="UCQ75" s="921"/>
      <c r="UCR75" s="921"/>
      <c r="UCS75" s="921"/>
      <c r="UCT75" s="921"/>
      <c r="UCU75" s="921"/>
      <c r="UCV75" s="921"/>
      <c r="UCW75" s="921"/>
      <c r="UCX75" s="921"/>
      <c r="UCY75" s="921"/>
      <c r="UCZ75" s="921"/>
      <c r="UDA75" s="921"/>
      <c r="UDB75" s="921"/>
      <c r="UDC75" s="921"/>
      <c r="UDD75" s="921"/>
      <c r="UDE75" s="921"/>
      <c r="UDF75" s="921"/>
      <c r="UDG75" s="921"/>
      <c r="UDH75" s="921"/>
      <c r="UDI75" s="921"/>
      <c r="UDJ75" s="921"/>
      <c r="UDK75" s="921"/>
      <c r="UDL75" s="921"/>
      <c r="UDM75" s="921"/>
      <c r="UDN75" s="921"/>
      <c r="UDO75" s="921"/>
      <c r="UDP75" s="921"/>
      <c r="UDQ75" s="921"/>
      <c r="UDR75" s="921"/>
      <c r="UDS75" s="921"/>
      <c r="UDT75" s="921"/>
      <c r="UDU75" s="921"/>
      <c r="UDV75" s="921"/>
      <c r="UDW75" s="921"/>
      <c r="UDX75" s="921"/>
      <c r="UDY75" s="921"/>
      <c r="UDZ75" s="921"/>
      <c r="UEA75" s="921"/>
      <c r="UEB75" s="921"/>
      <c r="UEC75" s="921"/>
      <c r="UED75" s="921"/>
      <c r="UEE75" s="921"/>
      <c r="UEF75" s="921"/>
      <c r="UEG75" s="921"/>
      <c r="UEH75" s="921"/>
      <c r="UEI75" s="921"/>
      <c r="UEJ75" s="921"/>
      <c r="UEK75" s="921"/>
      <c r="UEL75" s="921"/>
      <c r="UEM75" s="921"/>
      <c r="UEN75" s="921"/>
      <c r="UEO75" s="921"/>
      <c r="UEP75" s="921"/>
      <c r="UEQ75" s="921"/>
      <c r="UER75" s="921"/>
      <c r="UES75" s="921"/>
      <c r="UET75" s="921"/>
      <c r="UEU75" s="921"/>
      <c r="UEV75" s="921"/>
      <c r="UEW75" s="921"/>
      <c r="UEX75" s="921"/>
      <c r="UEY75" s="921"/>
      <c r="UEZ75" s="921"/>
      <c r="UFA75" s="921"/>
      <c r="UFB75" s="921"/>
      <c r="UFC75" s="921"/>
      <c r="UFD75" s="921"/>
      <c r="UFE75" s="921"/>
      <c r="UFF75" s="921"/>
      <c r="UFG75" s="921"/>
      <c r="UFH75" s="921"/>
      <c r="UFI75" s="921"/>
      <c r="UFJ75" s="921"/>
      <c r="UFK75" s="921"/>
      <c r="UFL75" s="921"/>
      <c r="UFM75" s="921"/>
      <c r="UFN75" s="921"/>
      <c r="UFO75" s="921"/>
      <c r="UFP75" s="921"/>
      <c r="UFQ75" s="921"/>
      <c r="UFR75" s="921"/>
      <c r="UFS75" s="921"/>
      <c r="UFT75" s="921"/>
      <c r="UFU75" s="921"/>
      <c r="UFV75" s="921"/>
      <c r="UFW75" s="921"/>
      <c r="UFX75" s="921"/>
      <c r="UFY75" s="921"/>
      <c r="UFZ75" s="921"/>
      <c r="UGA75" s="921"/>
      <c r="UGB75" s="921"/>
      <c r="UGC75" s="921"/>
      <c r="UGD75" s="921"/>
      <c r="UGE75" s="921"/>
      <c r="UGF75" s="921"/>
      <c r="UGG75" s="921"/>
      <c r="UGH75" s="921"/>
      <c r="UGI75" s="921"/>
      <c r="UGJ75" s="921"/>
      <c r="UGK75" s="921"/>
      <c r="UGL75" s="921"/>
      <c r="UGM75" s="921"/>
      <c r="UGN75" s="921"/>
      <c r="UGO75" s="921"/>
      <c r="UGP75" s="921"/>
      <c r="UGQ75" s="921"/>
      <c r="UGR75" s="921"/>
      <c r="UGS75" s="921"/>
      <c r="UGT75" s="921"/>
      <c r="UGU75" s="921"/>
      <c r="UGV75" s="921"/>
      <c r="UGW75" s="921"/>
      <c r="UGX75" s="921"/>
      <c r="UGY75" s="921"/>
      <c r="UGZ75" s="921"/>
      <c r="UHA75" s="921"/>
      <c r="UHB75" s="921"/>
      <c r="UHC75" s="921"/>
      <c r="UHD75" s="921"/>
      <c r="UHE75" s="921"/>
      <c r="UHF75" s="921"/>
      <c r="UHG75" s="921"/>
      <c r="UHH75" s="921"/>
      <c r="UHI75" s="921"/>
      <c r="UHJ75" s="921"/>
      <c r="UHK75" s="921"/>
      <c r="UHL75" s="921"/>
      <c r="UHM75" s="921"/>
      <c r="UHN75" s="921"/>
      <c r="UHO75" s="921"/>
      <c r="UHP75" s="921"/>
      <c r="UHQ75" s="921"/>
      <c r="UHR75" s="921"/>
      <c r="UHS75" s="921"/>
      <c r="UHT75" s="921"/>
      <c r="UHU75" s="921"/>
      <c r="UHV75" s="921"/>
      <c r="UHW75" s="921"/>
      <c r="UHX75" s="921"/>
      <c r="UHY75" s="921"/>
      <c r="UHZ75" s="921"/>
      <c r="UIA75" s="921"/>
      <c r="UIB75" s="921"/>
      <c r="UIC75" s="921"/>
      <c r="UID75" s="921"/>
      <c r="UIE75" s="921"/>
      <c r="UIF75" s="921"/>
      <c r="UIG75" s="921"/>
      <c r="UIH75" s="921"/>
      <c r="UII75" s="921"/>
      <c r="UIJ75" s="921"/>
      <c r="UIK75" s="921"/>
      <c r="UIL75" s="921"/>
      <c r="UIM75" s="921"/>
      <c r="UIN75" s="921"/>
      <c r="UIO75" s="921"/>
      <c r="UIP75" s="921"/>
      <c r="UIQ75" s="921"/>
      <c r="UIR75" s="921"/>
      <c r="UIS75" s="921"/>
      <c r="UIT75" s="921"/>
      <c r="UIU75" s="921"/>
      <c r="UIV75" s="921"/>
      <c r="UIW75" s="921"/>
      <c r="UIX75" s="921"/>
      <c r="UIY75" s="921"/>
      <c r="UIZ75" s="921"/>
      <c r="UJA75" s="921"/>
      <c r="UJB75" s="921"/>
      <c r="UJC75" s="921"/>
      <c r="UJD75" s="921"/>
      <c r="UJE75" s="921"/>
      <c r="UJF75" s="921"/>
      <c r="UJG75" s="921"/>
      <c r="UJH75" s="921"/>
      <c r="UJI75" s="921"/>
      <c r="UJJ75" s="921"/>
      <c r="UJK75" s="921"/>
      <c r="UJL75" s="921"/>
      <c r="UJM75" s="921"/>
      <c r="UJN75" s="921"/>
      <c r="UJO75" s="921"/>
      <c r="UJP75" s="921"/>
      <c r="UJQ75" s="921"/>
      <c r="UJR75" s="921"/>
      <c r="UJS75" s="921"/>
      <c r="UJT75" s="921"/>
      <c r="UJU75" s="921"/>
      <c r="UJV75" s="921"/>
      <c r="UJW75" s="921"/>
      <c r="UJX75" s="921"/>
      <c r="UJY75" s="921"/>
      <c r="UJZ75" s="921"/>
      <c r="UKA75" s="921"/>
      <c r="UKB75" s="921"/>
      <c r="UKC75" s="921"/>
      <c r="UKD75" s="921"/>
      <c r="UKE75" s="921"/>
      <c r="UKF75" s="921"/>
      <c r="UKG75" s="921"/>
      <c r="UKH75" s="921"/>
      <c r="UKI75" s="921"/>
      <c r="UKJ75" s="921"/>
      <c r="UKK75" s="921"/>
      <c r="UKL75" s="921"/>
      <c r="UKM75" s="921"/>
      <c r="UKN75" s="921"/>
      <c r="UKO75" s="921"/>
      <c r="UKP75" s="921"/>
      <c r="UKQ75" s="921"/>
      <c r="UKR75" s="921"/>
      <c r="UKS75" s="921"/>
      <c r="UKT75" s="921"/>
      <c r="UKU75" s="921"/>
      <c r="UKV75" s="921"/>
      <c r="UKW75" s="921"/>
      <c r="UKX75" s="921"/>
      <c r="UKY75" s="921"/>
      <c r="UKZ75" s="921"/>
      <c r="ULA75" s="921"/>
      <c r="ULB75" s="921"/>
      <c r="ULC75" s="921"/>
      <c r="ULD75" s="921"/>
      <c r="ULE75" s="921"/>
      <c r="ULF75" s="921"/>
      <c r="ULG75" s="921"/>
      <c r="ULH75" s="921"/>
      <c r="ULI75" s="921"/>
      <c r="ULJ75" s="921"/>
      <c r="ULK75" s="921"/>
      <c r="ULL75" s="921"/>
      <c r="ULM75" s="921"/>
      <c r="ULN75" s="921"/>
      <c r="ULO75" s="921"/>
      <c r="ULP75" s="921"/>
      <c r="ULQ75" s="921"/>
      <c r="ULR75" s="921"/>
      <c r="ULS75" s="921"/>
      <c r="ULT75" s="921"/>
      <c r="ULU75" s="921"/>
      <c r="ULV75" s="921"/>
      <c r="ULW75" s="921"/>
      <c r="ULX75" s="921"/>
      <c r="ULY75" s="921"/>
      <c r="ULZ75" s="921"/>
      <c r="UMA75" s="921"/>
      <c r="UMB75" s="921"/>
      <c r="UMC75" s="921"/>
      <c r="UMD75" s="921"/>
      <c r="UME75" s="921"/>
      <c r="UMF75" s="921"/>
      <c r="UMG75" s="921"/>
      <c r="UMH75" s="921"/>
      <c r="UMI75" s="921"/>
      <c r="UMJ75" s="921"/>
      <c r="UMK75" s="921"/>
      <c r="UML75" s="921"/>
      <c r="UMM75" s="921"/>
      <c r="UMN75" s="921"/>
      <c r="UMO75" s="921"/>
      <c r="UMP75" s="921"/>
      <c r="UMQ75" s="921"/>
      <c r="UMR75" s="921"/>
      <c r="UMS75" s="921"/>
      <c r="UMT75" s="921"/>
      <c r="UMU75" s="921"/>
      <c r="UMV75" s="921"/>
      <c r="UMW75" s="921"/>
      <c r="UMX75" s="921"/>
      <c r="UMY75" s="921"/>
      <c r="UMZ75" s="921"/>
      <c r="UNA75" s="921"/>
      <c r="UNB75" s="921"/>
      <c r="UNC75" s="921"/>
      <c r="UND75" s="921"/>
      <c r="UNE75" s="921"/>
      <c r="UNF75" s="921"/>
      <c r="UNG75" s="921"/>
      <c r="UNH75" s="921"/>
      <c r="UNI75" s="921"/>
      <c r="UNJ75" s="921"/>
      <c r="UNK75" s="921"/>
      <c r="UNL75" s="921"/>
      <c r="UNM75" s="921"/>
      <c r="UNN75" s="921"/>
      <c r="UNO75" s="921"/>
      <c r="UNP75" s="921"/>
      <c r="UNQ75" s="921"/>
      <c r="UNR75" s="921"/>
      <c r="UNS75" s="921"/>
      <c r="UNT75" s="921"/>
      <c r="UNU75" s="921"/>
      <c r="UNV75" s="921"/>
      <c r="UNW75" s="921"/>
      <c r="UNX75" s="921"/>
      <c r="UNY75" s="921"/>
      <c r="UNZ75" s="921"/>
      <c r="UOA75" s="921"/>
      <c r="UOB75" s="921"/>
      <c r="UOC75" s="921"/>
      <c r="UOD75" s="921"/>
      <c r="UOE75" s="921"/>
      <c r="UOF75" s="921"/>
      <c r="UOG75" s="921"/>
      <c r="UOH75" s="921"/>
      <c r="UOI75" s="921"/>
      <c r="UOJ75" s="921"/>
      <c r="UOK75" s="921"/>
      <c r="UOL75" s="921"/>
      <c r="UOM75" s="921"/>
      <c r="UON75" s="921"/>
      <c r="UOO75" s="921"/>
      <c r="UOP75" s="921"/>
      <c r="UOQ75" s="921"/>
      <c r="UOR75" s="921"/>
      <c r="UOS75" s="921"/>
      <c r="UOT75" s="921"/>
      <c r="UOU75" s="921"/>
      <c r="UOV75" s="921"/>
      <c r="UOW75" s="921"/>
      <c r="UOX75" s="921"/>
      <c r="UOY75" s="921"/>
      <c r="UOZ75" s="921"/>
      <c r="UPA75" s="921"/>
      <c r="UPB75" s="921"/>
      <c r="UPC75" s="921"/>
      <c r="UPD75" s="921"/>
      <c r="UPE75" s="921"/>
      <c r="UPF75" s="921"/>
      <c r="UPG75" s="921"/>
      <c r="UPH75" s="921"/>
      <c r="UPI75" s="921"/>
      <c r="UPJ75" s="921"/>
      <c r="UPK75" s="921"/>
      <c r="UPL75" s="921"/>
      <c r="UPM75" s="921"/>
      <c r="UPN75" s="921"/>
      <c r="UPO75" s="921"/>
      <c r="UPP75" s="921"/>
      <c r="UPQ75" s="921"/>
      <c r="UPR75" s="921"/>
      <c r="UPS75" s="921"/>
      <c r="UPT75" s="921"/>
      <c r="UPU75" s="921"/>
      <c r="UPV75" s="921"/>
      <c r="UPW75" s="921"/>
      <c r="UPX75" s="921"/>
      <c r="UPY75" s="921"/>
      <c r="UPZ75" s="921"/>
      <c r="UQA75" s="921"/>
      <c r="UQB75" s="921"/>
      <c r="UQC75" s="921"/>
      <c r="UQD75" s="921"/>
      <c r="UQE75" s="921"/>
      <c r="UQF75" s="921"/>
      <c r="UQG75" s="921"/>
      <c r="UQH75" s="921"/>
      <c r="UQI75" s="921"/>
      <c r="UQJ75" s="921"/>
      <c r="UQK75" s="921"/>
      <c r="UQL75" s="921"/>
      <c r="UQM75" s="921"/>
      <c r="UQN75" s="921"/>
      <c r="UQO75" s="921"/>
      <c r="UQP75" s="921"/>
      <c r="UQQ75" s="921"/>
      <c r="UQR75" s="921"/>
      <c r="UQS75" s="921"/>
      <c r="UQT75" s="921"/>
      <c r="UQU75" s="921"/>
      <c r="UQV75" s="921"/>
      <c r="UQW75" s="921"/>
      <c r="UQX75" s="921"/>
      <c r="UQY75" s="921"/>
      <c r="UQZ75" s="921"/>
      <c r="URA75" s="921"/>
      <c r="URB75" s="921"/>
      <c r="URC75" s="921"/>
      <c r="URD75" s="921"/>
      <c r="URE75" s="921"/>
      <c r="URF75" s="921"/>
      <c r="URG75" s="921"/>
      <c r="URH75" s="921"/>
      <c r="URI75" s="921"/>
      <c r="URJ75" s="921"/>
      <c r="URK75" s="921"/>
      <c r="URL75" s="921"/>
      <c r="URM75" s="921"/>
      <c r="URN75" s="921"/>
      <c r="URO75" s="921"/>
      <c r="URP75" s="921"/>
      <c r="URQ75" s="921"/>
      <c r="URR75" s="921"/>
      <c r="URS75" s="921"/>
      <c r="URT75" s="921"/>
      <c r="URU75" s="921"/>
      <c r="URV75" s="921"/>
      <c r="URW75" s="921"/>
      <c r="URX75" s="921"/>
      <c r="URY75" s="921"/>
      <c r="URZ75" s="921"/>
      <c r="USA75" s="921"/>
      <c r="USB75" s="921"/>
      <c r="USC75" s="921"/>
      <c r="USD75" s="921"/>
      <c r="USE75" s="921"/>
      <c r="USF75" s="921"/>
      <c r="USG75" s="921"/>
      <c r="USH75" s="921"/>
      <c r="USI75" s="921"/>
      <c r="USJ75" s="921"/>
      <c r="USK75" s="921"/>
      <c r="USL75" s="921"/>
      <c r="USM75" s="921"/>
      <c r="USN75" s="921"/>
      <c r="USO75" s="921"/>
      <c r="USP75" s="921"/>
      <c r="USQ75" s="921"/>
      <c r="USR75" s="921"/>
      <c r="USS75" s="921"/>
      <c r="UST75" s="921"/>
      <c r="USU75" s="921"/>
      <c r="USV75" s="921"/>
      <c r="USW75" s="921"/>
      <c r="USX75" s="921"/>
      <c r="USY75" s="921"/>
      <c r="USZ75" s="921"/>
      <c r="UTA75" s="921"/>
      <c r="UTB75" s="921"/>
      <c r="UTC75" s="921"/>
      <c r="UTD75" s="921"/>
      <c r="UTE75" s="921"/>
      <c r="UTF75" s="921"/>
      <c r="UTG75" s="921"/>
      <c r="UTH75" s="921"/>
      <c r="UTI75" s="921"/>
      <c r="UTJ75" s="921"/>
      <c r="UTK75" s="921"/>
      <c r="UTL75" s="921"/>
      <c r="UTM75" s="921"/>
      <c r="UTN75" s="921"/>
      <c r="UTO75" s="921"/>
      <c r="UTP75" s="921"/>
      <c r="UTQ75" s="921"/>
      <c r="UTR75" s="921"/>
      <c r="UTS75" s="921"/>
      <c r="UTT75" s="921"/>
      <c r="UTU75" s="921"/>
      <c r="UTV75" s="921"/>
      <c r="UTW75" s="921"/>
      <c r="UTX75" s="921"/>
      <c r="UTY75" s="921"/>
      <c r="UTZ75" s="921"/>
      <c r="UUA75" s="921"/>
      <c r="UUB75" s="921"/>
      <c r="UUC75" s="921"/>
      <c r="UUD75" s="921"/>
      <c r="UUE75" s="921"/>
      <c r="UUF75" s="921"/>
      <c r="UUG75" s="921"/>
      <c r="UUH75" s="921"/>
      <c r="UUI75" s="921"/>
      <c r="UUJ75" s="921"/>
      <c r="UUK75" s="921"/>
      <c r="UUL75" s="921"/>
      <c r="UUM75" s="921"/>
      <c r="UUN75" s="921"/>
      <c r="UUO75" s="921"/>
      <c r="UUP75" s="921"/>
      <c r="UUQ75" s="921"/>
      <c r="UUR75" s="921"/>
      <c r="UUS75" s="921"/>
      <c r="UUT75" s="921"/>
      <c r="UUU75" s="921"/>
      <c r="UUV75" s="921"/>
      <c r="UUW75" s="921"/>
      <c r="UUX75" s="921"/>
      <c r="UUY75" s="921"/>
      <c r="UUZ75" s="921"/>
      <c r="UVA75" s="921"/>
      <c r="UVB75" s="921"/>
      <c r="UVC75" s="921"/>
      <c r="UVD75" s="921"/>
      <c r="UVE75" s="921"/>
      <c r="UVF75" s="921"/>
      <c r="UVG75" s="921"/>
      <c r="UVH75" s="921"/>
      <c r="UVI75" s="921"/>
      <c r="UVJ75" s="921"/>
      <c r="UVK75" s="921"/>
      <c r="UVL75" s="921"/>
      <c r="UVM75" s="921"/>
      <c r="UVN75" s="921"/>
      <c r="UVO75" s="921"/>
      <c r="UVP75" s="921"/>
      <c r="UVQ75" s="921"/>
      <c r="UVR75" s="921"/>
      <c r="UVS75" s="921"/>
      <c r="UVT75" s="921"/>
      <c r="UVU75" s="921"/>
      <c r="UVV75" s="921"/>
      <c r="UVW75" s="921"/>
      <c r="UVX75" s="921"/>
      <c r="UVY75" s="921"/>
      <c r="UVZ75" s="921"/>
      <c r="UWA75" s="921"/>
      <c r="UWB75" s="921"/>
      <c r="UWC75" s="921"/>
      <c r="UWD75" s="921"/>
      <c r="UWE75" s="921"/>
      <c r="UWF75" s="921"/>
      <c r="UWG75" s="921"/>
      <c r="UWH75" s="921"/>
      <c r="UWI75" s="921"/>
      <c r="UWJ75" s="921"/>
      <c r="UWK75" s="921"/>
      <c r="UWL75" s="921"/>
      <c r="UWM75" s="921"/>
      <c r="UWN75" s="921"/>
      <c r="UWO75" s="921"/>
      <c r="UWP75" s="921"/>
      <c r="UWQ75" s="921"/>
      <c r="UWR75" s="921"/>
      <c r="UWS75" s="921"/>
      <c r="UWT75" s="921"/>
      <c r="UWU75" s="921"/>
      <c r="UWV75" s="921"/>
      <c r="UWW75" s="921"/>
      <c r="UWX75" s="921"/>
      <c r="UWY75" s="921"/>
      <c r="UWZ75" s="921"/>
      <c r="UXA75" s="921"/>
      <c r="UXB75" s="921"/>
      <c r="UXC75" s="921"/>
      <c r="UXD75" s="921"/>
      <c r="UXE75" s="921"/>
      <c r="UXF75" s="921"/>
      <c r="UXG75" s="921"/>
      <c r="UXH75" s="921"/>
      <c r="UXI75" s="921"/>
      <c r="UXJ75" s="921"/>
      <c r="UXK75" s="921"/>
      <c r="UXL75" s="921"/>
      <c r="UXM75" s="921"/>
      <c r="UXN75" s="921"/>
      <c r="UXO75" s="921"/>
      <c r="UXP75" s="921"/>
      <c r="UXQ75" s="921"/>
      <c r="UXR75" s="921"/>
      <c r="UXS75" s="921"/>
      <c r="UXT75" s="921"/>
      <c r="UXU75" s="921"/>
      <c r="UXV75" s="921"/>
      <c r="UXW75" s="921"/>
      <c r="UXX75" s="921"/>
      <c r="UXY75" s="921"/>
      <c r="UXZ75" s="921"/>
      <c r="UYA75" s="921"/>
      <c r="UYB75" s="921"/>
      <c r="UYC75" s="921"/>
      <c r="UYD75" s="921"/>
      <c r="UYE75" s="921"/>
      <c r="UYF75" s="921"/>
      <c r="UYG75" s="921"/>
      <c r="UYH75" s="921"/>
      <c r="UYI75" s="921"/>
      <c r="UYJ75" s="921"/>
      <c r="UYK75" s="921"/>
      <c r="UYL75" s="921"/>
      <c r="UYM75" s="921"/>
      <c r="UYN75" s="921"/>
      <c r="UYO75" s="921"/>
      <c r="UYP75" s="921"/>
      <c r="UYQ75" s="921"/>
      <c r="UYR75" s="921"/>
      <c r="UYS75" s="921"/>
      <c r="UYT75" s="921"/>
      <c r="UYU75" s="921"/>
      <c r="UYV75" s="921"/>
      <c r="UYW75" s="921"/>
      <c r="UYX75" s="921"/>
      <c r="UYY75" s="921"/>
      <c r="UYZ75" s="921"/>
      <c r="UZA75" s="921"/>
      <c r="UZB75" s="921"/>
      <c r="UZC75" s="921"/>
      <c r="UZD75" s="921"/>
      <c r="UZE75" s="921"/>
      <c r="UZF75" s="921"/>
      <c r="UZG75" s="921"/>
      <c r="UZH75" s="921"/>
      <c r="UZI75" s="921"/>
      <c r="UZJ75" s="921"/>
      <c r="UZK75" s="921"/>
      <c r="UZL75" s="921"/>
      <c r="UZM75" s="921"/>
      <c r="UZN75" s="921"/>
      <c r="UZO75" s="921"/>
      <c r="UZP75" s="921"/>
      <c r="UZQ75" s="921"/>
      <c r="UZR75" s="921"/>
      <c r="UZS75" s="921"/>
      <c r="UZT75" s="921"/>
      <c r="UZU75" s="921"/>
      <c r="UZV75" s="921"/>
      <c r="UZW75" s="921"/>
      <c r="UZX75" s="921"/>
      <c r="UZY75" s="921"/>
      <c r="UZZ75" s="921"/>
      <c r="VAA75" s="921"/>
      <c r="VAB75" s="921"/>
      <c r="VAC75" s="921"/>
      <c r="VAD75" s="921"/>
      <c r="VAE75" s="921"/>
      <c r="VAF75" s="921"/>
      <c r="VAG75" s="921"/>
      <c r="VAH75" s="921"/>
      <c r="VAI75" s="921"/>
      <c r="VAJ75" s="921"/>
      <c r="VAK75" s="921"/>
      <c r="VAL75" s="921"/>
      <c r="VAM75" s="921"/>
      <c r="VAN75" s="921"/>
      <c r="VAO75" s="921"/>
      <c r="VAP75" s="921"/>
      <c r="VAQ75" s="921"/>
      <c r="VAR75" s="921"/>
      <c r="VAS75" s="921"/>
      <c r="VAT75" s="921"/>
      <c r="VAU75" s="921"/>
      <c r="VAV75" s="921"/>
      <c r="VAW75" s="921"/>
      <c r="VAX75" s="921"/>
      <c r="VAY75" s="921"/>
      <c r="VAZ75" s="921"/>
      <c r="VBA75" s="921"/>
      <c r="VBB75" s="921"/>
      <c r="VBC75" s="921"/>
      <c r="VBD75" s="921"/>
      <c r="VBE75" s="921"/>
      <c r="VBF75" s="921"/>
      <c r="VBG75" s="921"/>
      <c r="VBH75" s="921"/>
      <c r="VBI75" s="921"/>
      <c r="VBJ75" s="921"/>
      <c r="VBK75" s="921"/>
      <c r="VBL75" s="921"/>
      <c r="VBM75" s="921"/>
      <c r="VBN75" s="921"/>
      <c r="VBO75" s="921"/>
      <c r="VBP75" s="921"/>
      <c r="VBQ75" s="921"/>
      <c r="VBR75" s="921"/>
      <c r="VBS75" s="921"/>
      <c r="VBT75" s="921"/>
      <c r="VBU75" s="921"/>
      <c r="VBV75" s="921"/>
      <c r="VBW75" s="921"/>
      <c r="VBX75" s="921"/>
      <c r="VBY75" s="921"/>
      <c r="VBZ75" s="921"/>
      <c r="VCA75" s="921"/>
      <c r="VCB75" s="921"/>
      <c r="VCC75" s="921"/>
      <c r="VCD75" s="921"/>
      <c r="VCE75" s="921"/>
      <c r="VCF75" s="921"/>
      <c r="VCG75" s="921"/>
      <c r="VCH75" s="921"/>
      <c r="VCI75" s="921"/>
      <c r="VCJ75" s="921"/>
      <c r="VCK75" s="921"/>
      <c r="VCL75" s="921"/>
      <c r="VCM75" s="921"/>
      <c r="VCN75" s="921"/>
      <c r="VCO75" s="921"/>
      <c r="VCP75" s="921"/>
      <c r="VCQ75" s="921"/>
      <c r="VCR75" s="921"/>
      <c r="VCS75" s="921"/>
      <c r="VCT75" s="921"/>
      <c r="VCU75" s="921"/>
      <c r="VCV75" s="921"/>
      <c r="VCW75" s="921"/>
      <c r="VCX75" s="921"/>
      <c r="VCY75" s="921"/>
      <c r="VCZ75" s="921"/>
      <c r="VDA75" s="921"/>
      <c r="VDB75" s="921"/>
      <c r="VDC75" s="921"/>
      <c r="VDD75" s="921"/>
      <c r="VDE75" s="921"/>
      <c r="VDF75" s="921"/>
      <c r="VDG75" s="921"/>
      <c r="VDH75" s="921"/>
      <c r="VDI75" s="921"/>
      <c r="VDJ75" s="921"/>
      <c r="VDK75" s="921"/>
      <c r="VDL75" s="921"/>
      <c r="VDM75" s="921"/>
      <c r="VDN75" s="921"/>
      <c r="VDO75" s="921"/>
      <c r="VDP75" s="921"/>
      <c r="VDQ75" s="921"/>
      <c r="VDR75" s="921"/>
      <c r="VDS75" s="921"/>
      <c r="VDT75" s="921"/>
      <c r="VDU75" s="921"/>
      <c r="VDV75" s="921"/>
      <c r="VDW75" s="921"/>
      <c r="VDX75" s="921"/>
      <c r="VDY75" s="921"/>
      <c r="VDZ75" s="921"/>
      <c r="VEA75" s="921"/>
      <c r="VEB75" s="921"/>
      <c r="VEC75" s="921"/>
      <c r="VED75" s="921"/>
      <c r="VEE75" s="921"/>
      <c r="VEF75" s="921"/>
      <c r="VEG75" s="921"/>
      <c r="VEH75" s="921"/>
      <c r="VEI75" s="921"/>
      <c r="VEJ75" s="921"/>
      <c r="VEK75" s="921"/>
      <c r="VEL75" s="921"/>
      <c r="VEM75" s="921"/>
      <c r="VEN75" s="921"/>
      <c r="VEO75" s="921"/>
      <c r="VEP75" s="921"/>
      <c r="VEQ75" s="921"/>
      <c r="VER75" s="921"/>
      <c r="VES75" s="921"/>
      <c r="VET75" s="921"/>
      <c r="VEU75" s="921"/>
      <c r="VEV75" s="921"/>
      <c r="VEW75" s="921"/>
      <c r="VEX75" s="921"/>
      <c r="VEY75" s="921"/>
      <c r="VEZ75" s="921"/>
      <c r="VFA75" s="921"/>
      <c r="VFB75" s="921"/>
      <c r="VFC75" s="921"/>
      <c r="VFD75" s="921"/>
      <c r="VFE75" s="921"/>
      <c r="VFF75" s="921"/>
      <c r="VFG75" s="921"/>
      <c r="VFH75" s="921"/>
      <c r="VFI75" s="921"/>
      <c r="VFJ75" s="921"/>
      <c r="VFK75" s="921"/>
      <c r="VFL75" s="921"/>
      <c r="VFM75" s="921"/>
      <c r="VFN75" s="921"/>
      <c r="VFO75" s="921"/>
      <c r="VFP75" s="921"/>
      <c r="VFQ75" s="921"/>
      <c r="VFR75" s="921"/>
      <c r="VFS75" s="921"/>
      <c r="VFT75" s="921"/>
      <c r="VFU75" s="921"/>
      <c r="VFV75" s="921"/>
      <c r="VFW75" s="921"/>
      <c r="VFX75" s="921"/>
      <c r="VFY75" s="921"/>
      <c r="VFZ75" s="921"/>
      <c r="VGA75" s="921"/>
      <c r="VGB75" s="921"/>
      <c r="VGC75" s="921"/>
      <c r="VGD75" s="921"/>
      <c r="VGE75" s="921"/>
      <c r="VGF75" s="921"/>
      <c r="VGG75" s="921"/>
      <c r="VGH75" s="921"/>
      <c r="VGI75" s="921"/>
      <c r="VGJ75" s="921"/>
      <c r="VGK75" s="921"/>
      <c r="VGL75" s="921"/>
      <c r="VGM75" s="921"/>
      <c r="VGN75" s="921"/>
      <c r="VGO75" s="921"/>
      <c r="VGP75" s="921"/>
      <c r="VGQ75" s="921"/>
      <c r="VGR75" s="921"/>
      <c r="VGS75" s="921"/>
      <c r="VGT75" s="921"/>
      <c r="VGU75" s="921"/>
      <c r="VGV75" s="921"/>
      <c r="VGW75" s="921"/>
      <c r="VGX75" s="921"/>
      <c r="VGY75" s="921"/>
      <c r="VGZ75" s="921"/>
      <c r="VHA75" s="921"/>
      <c r="VHB75" s="921"/>
      <c r="VHC75" s="921"/>
      <c r="VHD75" s="921"/>
      <c r="VHE75" s="921"/>
      <c r="VHF75" s="921"/>
      <c r="VHG75" s="921"/>
      <c r="VHH75" s="921"/>
      <c r="VHI75" s="921"/>
      <c r="VHJ75" s="921"/>
      <c r="VHK75" s="921"/>
      <c r="VHL75" s="921"/>
      <c r="VHM75" s="921"/>
      <c r="VHN75" s="921"/>
      <c r="VHO75" s="921"/>
      <c r="VHP75" s="921"/>
      <c r="VHQ75" s="921"/>
      <c r="VHR75" s="921"/>
      <c r="VHS75" s="921"/>
      <c r="VHT75" s="921"/>
      <c r="VHU75" s="921"/>
      <c r="VHV75" s="921"/>
      <c r="VHW75" s="921"/>
      <c r="VHX75" s="921"/>
      <c r="VHY75" s="921"/>
      <c r="VHZ75" s="921"/>
      <c r="VIA75" s="921"/>
      <c r="VIB75" s="921"/>
      <c r="VIC75" s="921"/>
      <c r="VID75" s="921"/>
      <c r="VIE75" s="921"/>
      <c r="VIF75" s="921"/>
      <c r="VIG75" s="921"/>
      <c r="VIH75" s="921"/>
      <c r="VII75" s="921"/>
      <c r="VIJ75" s="921"/>
      <c r="VIK75" s="921"/>
      <c r="VIL75" s="921"/>
      <c r="VIM75" s="921"/>
      <c r="VIN75" s="921"/>
      <c r="VIO75" s="921"/>
      <c r="VIP75" s="921"/>
      <c r="VIQ75" s="921"/>
      <c r="VIR75" s="921"/>
      <c r="VIS75" s="921"/>
      <c r="VIT75" s="921"/>
      <c r="VIU75" s="921"/>
      <c r="VIV75" s="921"/>
      <c r="VIW75" s="921"/>
      <c r="VIX75" s="921"/>
      <c r="VIY75" s="921"/>
      <c r="VIZ75" s="921"/>
      <c r="VJA75" s="921"/>
      <c r="VJB75" s="921"/>
      <c r="VJC75" s="921"/>
      <c r="VJD75" s="921"/>
      <c r="VJE75" s="921"/>
      <c r="VJF75" s="921"/>
      <c r="VJG75" s="921"/>
      <c r="VJH75" s="921"/>
      <c r="VJI75" s="921"/>
      <c r="VJJ75" s="921"/>
      <c r="VJK75" s="921"/>
      <c r="VJL75" s="921"/>
      <c r="VJM75" s="921"/>
      <c r="VJN75" s="921"/>
      <c r="VJO75" s="921"/>
      <c r="VJP75" s="921"/>
      <c r="VJQ75" s="921"/>
      <c r="VJR75" s="921"/>
      <c r="VJS75" s="921"/>
      <c r="VJT75" s="921"/>
      <c r="VJU75" s="921"/>
      <c r="VJV75" s="921"/>
      <c r="VJW75" s="921"/>
      <c r="VJX75" s="921"/>
      <c r="VJY75" s="921"/>
      <c r="VJZ75" s="921"/>
      <c r="VKA75" s="921"/>
      <c r="VKB75" s="921"/>
      <c r="VKC75" s="921"/>
      <c r="VKD75" s="921"/>
      <c r="VKE75" s="921"/>
      <c r="VKF75" s="921"/>
      <c r="VKG75" s="921"/>
      <c r="VKH75" s="921"/>
      <c r="VKI75" s="921"/>
      <c r="VKJ75" s="921"/>
      <c r="VKK75" s="921"/>
      <c r="VKL75" s="921"/>
      <c r="VKM75" s="921"/>
      <c r="VKN75" s="921"/>
      <c r="VKO75" s="921"/>
      <c r="VKP75" s="921"/>
      <c r="VKQ75" s="921"/>
      <c r="VKR75" s="921"/>
      <c r="VKS75" s="921"/>
      <c r="VKT75" s="921"/>
      <c r="VKU75" s="921"/>
      <c r="VKV75" s="921"/>
      <c r="VKW75" s="921"/>
      <c r="VKX75" s="921"/>
      <c r="VKY75" s="921"/>
      <c r="VKZ75" s="921"/>
      <c r="VLA75" s="921"/>
      <c r="VLB75" s="921"/>
      <c r="VLC75" s="921"/>
      <c r="VLD75" s="921"/>
      <c r="VLE75" s="921"/>
      <c r="VLF75" s="921"/>
      <c r="VLG75" s="921"/>
      <c r="VLH75" s="921"/>
      <c r="VLI75" s="921"/>
      <c r="VLJ75" s="921"/>
      <c r="VLK75" s="921"/>
      <c r="VLL75" s="921"/>
      <c r="VLM75" s="921"/>
      <c r="VLN75" s="921"/>
      <c r="VLO75" s="921"/>
      <c r="VLP75" s="921"/>
      <c r="VLQ75" s="921"/>
      <c r="VLR75" s="921"/>
      <c r="VLS75" s="921"/>
      <c r="VLT75" s="921"/>
      <c r="VLU75" s="921"/>
      <c r="VLV75" s="921"/>
      <c r="VLW75" s="921"/>
      <c r="VLX75" s="921"/>
      <c r="VLY75" s="921"/>
      <c r="VLZ75" s="921"/>
      <c r="VMA75" s="921"/>
      <c r="VMB75" s="921"/>
      <c r="VMC75" s="921"/>
      <c r="VMD75" s="921"/>
      <c r="VME75" s="921"/>
      <c r="VMF75" s="921"/>
      <c r="VMG75" s="921"/>
      <c r="VMH75" s="921"/>
      <c r="VMI75" s="921"/>
      <c r="VMJ75" s="921"/>
      <c r="VMK75" s="921"/>
      <c r="VML75" s="921"/>
      <c r="VMM75" s="921"/>
      <c r="VMN75" s="921"/>
      <c r="VMO75" s="921"/>
      <c r="VMP75" s="921"/>
      <c r="VMQ75" s="921"/>
      <c r="VMR75" s="921"/>
      <c r="VMS75" s="921"/>
      <c r="VMT75" s="921"/>
      <c r="VMU75" s="921"/>
      <c r="VMV75" s="921"/>
      <c r="VMW75" s="921"/>
      <c r="VMX75" s="921"/>
      <c r="VMY75" s="921"/>
      <c r="VMZ75" s="921"/>
      <c r="VNA75" s="921"/>
      <c r="VNB75" s="921"/>
      <c r="VNC75" s="921"/>
      <c r="VND75" s="921"/>
      <c r="VNE75" s="921"/>
      <c r="VNF75" s="921"/>
      <c r="VNG75" s="921"/>
      <c r="VNH75" s="921"/>
      <c r="VNI75" s="921"/>
      <c r="VNJ75" s="921"/>
      <c r="VNK75" s="921"/>
      <c r="VNL75" s="921"/>
      <c r="VNM75" s="921"/>
      <c r="VNN75" s="921"/>
      <c r="VNO75" s="921"/>
      <c r="VNP75" s="921"/>
      <c r="VNQ75" s="921"/>
      <c r="VNR75" s="921"/>
      <c r="VNS75" s="921"/>
      <c r="VNT75" s="921"/>
      <c r="VNU75" s="921"/>
      <c r="VNV75" s="921"/>
      <c r="VNW75" s="921"/>
      <c r="VNX75" s="921"/>
      <c r="VNY75" s="921"/>
      <c r="VNZ75" s="921"/>
      <c r="VOA75" s="921"/>
      <c r="VOB75" s="921"/>
      <c r="VOC75" s="921"/>
      <c r="VOD75" s="921"/>
      <c r="VOE75" s="921"/>
      <c r="VOF75" s="921"/>
      <c r="VOG75" s="921"/>
      <c r="VOH75" s="921"/>
      <c r="VOI75" s="921"/>
      <c r="VOJ75" s="921"/>
      <c r="VOK75" s="921"/>
      <c r="VOL75" s="921"/>
      <c r="VOM75" s="921"/>
      <c r="VON75" s="921"/>
      <c r="VOO75" s="921"/>
      <c r="VOP75" s="921"/>
      <c r="VOQ75" s="921"/>
      <c r="VOR75" s="921"/>
      <c r="VOS75" s="921"/>
      <c r="VOT75" s="921"/>
      <c r="VOU75" s="921"/>
      <c r="VOV75" s="921"/>
      <c r="VOW75" s="921"/>
      <c r="VOX75" s="921"/>
      <c r="VOY75" s="921"/>
      <c r="VOZ75" s="921"/>
      <c r="VPA75" s="921"/>
      <c r="VPB75" s="921"/>
      <c r="VPC75" s="921"/>
      <c r="VPD75" s="921"/>
      <c r="VPE75" s="921"/>
      <c r="VPF75" s="921"/>
      <c r="VPG75" s="921"/>
      <c r="VPH75" s="921"/>
      <c r="VPI75" s="921"/>
      <c r="VPJ75" s="921"/>
      <c r="VPK75" s="921"/>
      <c r="VPL75" s="921"/>
      <c r="VPM75" s="921"/>
      <c r="VPN75" s="921"/>
      <c r="VPO75" s="921"/>
      <c r="VPP75" s="921"/>
      <c r="VPQ75" s="921"/>
      <c r="VPR75" s="921"/>
      <c r="VPS75" s="921"/>
      <c r="VPT75" s="921"/>
      <c r="VPU75" s="921"/>
      <c r="VPV75" s="921"/>
      <c r="VPW75" s="921"/>
      <c r="VPX75" s="921"/>
      <c r="VPY75" s="921"/>
      <c r="VPZ75" s="921"/>
      <c r="VQA75" s="921"/>
      <c r="VQB75" s="921"/>
      <c r="VQC75" s="921"/>
      <c r="VQD75" s="921"/>
      <c r="VQE75" s="921"/>
      <c r="VQF75" s="921"/>
      <c r="VQG75" s="921"/>
      <c r="VQH75" s="921"/>
      <c r="VQI75" s="921"/>
      <c r="VQJ75" s="921"/>
      <c r="VQK75" s="921"/>
      <c r="VQL75" s="921"/>
      <c r="VQM75" s="921"/>
      <c r="VQN75" s="921"/>
      <c r="VQO75" s="921"/>
      <c r="VQP75" s="921"/>
      <c r="VQQ75" s="921"/>
      <c r="VQR75" s="921"/>
      <c r="VQS75" s="921"/>
      <c r="VQT75" s="921"/>
      <c r="VQU75" s="921"/>
      <c r="VQV75" s="921"/>
      <c r="VQW75" s="921"/>
      <c r="VQX75" s="921"/>
      <c r="VQY75" s="921"/>
      <c r="VQZ75" s="921"/>
      <c r="VRA75" s="921"/>
      <c r="VRB75" s="921"/>
      <c r="VRC75" s="921"/>
      <c r="VRD75" s="921"/>
      <c r="VRE75" s="921"/>
      <c r="VRF75" s="921"/>
      <c r="VRG75" s="921"/>
      <c r="VRH75" s="921"/>
      <c r="VRI75" s="921"/>
      <c r="VRJ75" s="921"/>
      <c r="VRK75" s="921"/>
      <c r="VRL75" s="921"/>
      <c r="VRM75" s="921"/>
      <c r="VRN75" s="921"/>
      <c r="VRO75" s="921"/>
      <c r="VRP75" s="921"/>
      <c r="VRQ75" s="921"/>
      <c r="VRR75" s="921"/>
      <c r="VRS75" s="921"/>
      <c r="VRT75" s="921"/>
      <c r="VRU75" s="921"/>
      <c r="VRV75" s="921"/>
      <c r="VRW75" s="921"/>
      <c r="VRX75" s="921"/>
      <c r="VRY75" s="921"/>
      <c r="VRZ75" s="921"/>
      <c r="VSA75" s="921"/>
      <c r="VSB75" s="921"/>
      <c r="VSC75" s="921"/>
      <c r="VSD75" s="921"/>
      <c r="VSE75" s="921"/>
      <c r="VSF75" s="921"/>
      <c r="VSG75" s="921"/>
      <c r="VSH75" s="921"/>
      <c r="VSI75" s="921"/>
      <c r="VSJ75" s="921"/>
      <c r="VSK75" s="921"/>
      <c r="VSL75" s="921"/>
      <c r="VSM75" s="921"/>
      <c r="VSN75" s="921"/>
      <c r="VSO75" s="921"/>
      <c r="VSP75" s="921"/>
      <c r="VSQ75" s="921"/>
      <c r="VSR75" s="921"/>
      <c r="VSS75" s="921"/>
      <c r="VST75" s="921"/>
      <c r="VSU75" s="921"/>
      <c r="VSV75" s="921"/>
      <c r="VSW75" s="921"/>
      <c r="VSX75" s="921"/>
      <c r="VSY75" s="921"/>
      <c r="VSZ75" s="921"/>
      <c r="VTA75" s="921"/>
      <c r="VTB75" s="921"/>
      <c r="VTC75" s="921"/>
      <c r="VTD75" s="921"/>
      <c r="VTE75" s="921"/>
      <c r="VTF75" s="921"/>
      <c r="VTG75" s="921"/>
      <c r="VTH75" s="921"/>
      <c r="VTI75" s="921"/>
      <c r="VTJ75" s="921"/>
      <c r="VTK75" s="921"/>
      <c r="VTL75" s="921"/>
      <c r="VTM75" s="921"/>
      <c r="VTN75" s="921"/>
      <c r="VTO75" s="921"/>
      <c r="VTP75" s="921"/>
      <c r="VTQ75" s="921"/>
      <c r="VTR75" s="921"/>
      <c r="VTS75" s="921"/>
      <c r="VTT75" s="921"/>
      <c r="VTU75" s="921"/>
      <c r="VTV75" s="921"/>
      <c r="VTW75" s="921"/>
      <c r="VTX75" s="921"/>
      <c r="VTY75" s="921"/>
      <c r="VTZ75" s="921"/>
      <c r="VUA75" s="921"/>
      <c r="VUB75" s="921"/>
      <c r="VUC75" s="921"/>
      <c r="VUD75" s="921"/>
      <c r="VUE75" s="921"/>
      <c r="VUF75" s="921"/>
      <c r="VUG75" s="921"/>
      <c r="VUH75" s="921"/>
      <c r="VUI75" s="921"/>
      <c r="VUJ75" s="921"/>
      <c r="VUK75" s="921"/>
      <c r="VUL75" s="921"/>
      <c r="VUM75" s="921"/>
      <c r="VUN75" s="921"/>
      <c r="VUO75" s="921"/>
      <c r="VUP75" s="921"/>
      <c r="VUQ75" s="921"/>
      <c r="VUR75" s="921"/>
      <c r="VUS75" s="921"/>
      <c r="VUT75" s="921"/>
      <c r="VUU75" s="921"/>
      <c r="VUV75" s="921"/>
      <c r="VUW75" s="921"/>
      <c r="VUX75" s="921"/>
      <c r="VUY75" s="921"/>
      <c r="VUZ75" s="921"/>
      <c r="VVA75" s="921"/>
      <c r="VVB75" s="921"/>
      <c r="VVC75" s="921"/>
      <c r="VVD75" s="921"/>
      <c r="VVE75" s="921"/>
      <c r="VVF75" s="921"/>
      <c r="VVG75" s="921"/>
      <c r="VVH75" s="921"/>
      <c r="VVI75" s="921"/>
      <c r="VVJ75" s="921"/>
      <c r="VVK75" s="921"/>
      <c r="VVL75" s="921"/>
      <c r="VVM75" s="921"/>
      <c r="VVN75" s="921"/>
      <c r="VVO75" s="921"/>
      <c r="VVP75" s="921"/>
      <c r="VVQ75" s="921"/>
      <c r="VVR75" s="921"/>
      <c r="VVS75" s="921"/>
      <c r="VVT75" s="921"/>
      <c r="VVU75" s="921"/>
      <c r="VVV75" s="921"/>
      <c r="VVW75" s="921"/>
      <c r="VVX75" s="921"/>
      <c r="VVY75" s="921"/>
      <c r="VVZ75" s="921"/>
      <c r="VWA75" s="921"/>
      <c r="VWB75" s="921"/>
      <c r="VWC75" s="921"/>
      <c r="VWD75" s="921"/>
      <c r="VWE75" s="921"/>
      <c r="VWF75" s="921"/>
      <c r="VWG75" s="921"/>
      <c r="VWH75" s="921"/>
      <c r="VWI75" s="921"/>
      <c r="VWJ75" s="921"/>
      <c r="VWK75" s="921"/>
      <c r="VWL75" s="921"/>
      <c r="VWM75" s="921"/>
      <c r="VWN75" s="921"/>
      <c r="VWO75" s="921"/>
      <c r="VWP75" s="921"/>
      <c r="VWQ75" s="921"/>
      <c r="VWR75" s="921"/>
      <c r="VWS75" s="921"/>
      <c r="VWT75" s="921"/>
      <c r="VWU75" s="921"/>
      <c r="VWV75" s="921"/>
      <c r="VWW75" s="921"/>
      <c r="VWX75" s="921"/>
      <c r="VWY75" s="921"/>
      <c r="VWZ75" s="921"/>
      <c r="VXA75" s="921"/>
      <c r="VXB75" s="921"/>
      <c r="VXC75" s="921"/>
      <c r="VXD75" s="921"/>
      <c r="VXE75" s="921"/>
      <c r="VXF75" s="921"/>
      <c r="VXG75" s="921"/>
      <c r="VXH75" s="921"/>
      <c r="VXI75" s="921"/>
      <c r="VXJ75" s="921"/>
      <c r="VXK75" s="921"/>
      <c r="VXL75" s="921"/>
      <c r="VXM75" s="921"/>
      <c r="VXN75" s="921"/>
      <c r="VXO75" s="921"/>
      <c r="VXP75" s="921"/>
      <c r="VXQ75" s="921"/>
      <c r="VXR75" s="921"/>
      <c r="VXS75" s="921"/>
      <c r="VXT75" s="921"/>
      <c r="VXU75" s="921"/>
      <c r="VXV75" s="921"/>
      <c r="VXW75" s="921"/>
      <c r="VXX75" s="921"/>
      <c r="VXY75" s="921"/>
      <c r="VXZ75" s="921"/>
      <c r="VYA75" s="921"/>
      <c r="VYB75" s="921"/>
      <c r="VYC75" s="921"/>
      <c r="VYD75" s="921"/>
      <c r="VYE75" s="921"/>
      <c r="VYF75" s="921"/>
      <c r="VYG75" s="921"/>
      <c r="VYH75" s="921"/>
      <c r="VYI75" s="921"/>
      <c r="VYJ75" s="921"/>
      <c r="VYK75" s="921"/>
      <c r="VYL75" s="921"/>
      <c r="VYM75" s="921"/>
      <c r="VYN75" s="921"/>
      <c r="VYO75" s="921"/>
      <c r="VYP75" s="921"/>
      <c r="VYQ75" s="921"/>
      <c r="VYR75" s="921"/>
      <c r="VYS75" s="921"/>
      <c r="VYT75" s="921"/>
      <c r="VYU75" s="921"/>
      <c r="VYV75" s="921"/>
      <c r="VYW75" s="921"/>
      <c r="VYX75" s="921"/>
      <c r="VYY75" s="921"/>
      <c r="VYZ75" s="921"/>
      <c r="VZA75" s="921"/>
      <c r="VZB75" s="921"/>
      <c r="VZC75" s="921"/>
      <c r="VZD75" s="921"/>
      <c r="VZE75" s="921"/>
      <c r="VZF75" s="921"/>
      <c r="VZG75" s="921"/>
      <c r="VZH75" s="921"/>
      <c r="VZI75" s="921"/>
      <c r="VZJ75" s="921"/>
      <c r="VZK75" s="921"/>
      <c r="VZL75" s="921"/>
      <c r="VZM75" s="921"/>
      <c r="VZN75" s="921"/>
      <c r="VZO75" s="921"/>
      <c r="VZP75" s="921"/>
      <c r="VZQ75" s="921"/>
      <c r="VZR75" s="921"/>
      <c r="VZS75" s="921"/>
      <c r="VZT75" s="921"/>
      <c r="VZU75" s="921"/>
      <c r="VZV75" s="921"/>
      <c r="VZW75" s="921"/>
      <c r="VZX75" s="921"/>
      <c r="VZY75" s="921"/>
      <c r="VZZ75" s="921"/>
      <c r="WAA75" s="921"/>
      <c r="WAB75" s="921"/>
      <c r="WAC75" s="921"/>
      <c r="WAD75" s="921"/>
      <c r="WAE75" s="921"/>
      <c r="WAF75" s="921"/>
      <c r="WAG75" s="921"/>
      <c r="WAH75" s="921"/>
      <c r="WAI75" s="921"/>
      <c r="WAJ75" s="921"/>
      <c r="WAK75" s="921"/>
      <c r="WAL75" s="921"/>
      <c r="WAM75" s="921"/>
      <c r="WAN75" s="921"/>
      <c r="WAO75" s="921"/>
      <c r="WAP75" s="921"/>
      <c r="WAQ75" s="921"/>
      <c r="WAR75" s="921"/>
      <c r="WAS75" s="921"/>
      <c r="WAT75" s="921"/>
      <c r="WAU75" s="921"/>
      <c r="WAV75" s="921"/>
      <c r="WAW75" s="921"/>
      <c r="WAX75" s="921"/>
      <c r="WAY75" s="921"/>
      <c r="WAZ75" s="921"/>
      <c r="WBA75" s="921"/>
      <c r="WBB75" s="921"/>
      <c r="WBC75" s="921"/>
      <c r="WBD75" s="921"/>
      <c r="WBE75" s="921"/>
      <c r="WBF75" s="921"/>
      <c r="WBG75" s="921"/>
      <c r="WBH75" s="921"/>
      <c r="WBI75" s="921"/>
      <c r="WBJ75" s="921"/>
      <c r="WBK75" s="921"/>
      <c r="WBL75" s="921"/>
      <c r="WBM75" s="921"/>
      <c r="WBN75" s="921"/>
      <c r="WBO75" s="921"/>
      <c r="WBP75" s="921"/>
      <c r="WBQ75" s="921"/>
      <c r="WBR75" s="921"/>
      <c r="WBS75" s="921"/>
      <c r="WBT75" s="921"/>
      <c r="WBU75" s="921"/>
      <c r="WBV75" s="921"/>
      <c r="WBW75" s="921"/>
      <c r="WBX75" s="921"/>
      <c r="WBY75" s="921"/>
      <c r="WBZ75" s="921"/>
      <c r="WCA75" s="921"/>
      <c r="WCB75" s="921"/>
      <c r="WCC75" s="921"/>
      <c r="WCD75" s="921"/>
      <c r="WCE75" s="921"/>
      <c r="WCF75" s="921"/>
      <c r="WCG75" s="921"/>
      <c r="WCH75" s="921"/>
      <c r="WCI75" s="921"/>
      <c r="WCJ75" s="921"/>
      <c r="WCK75" s="921"/>
      <c r="WCL75" s="921"/>
      <c r="WCM75" s="921"/>
      <c r="WCN75" s="921"/>
      <c r="WCO75" s="921"/>
      <c r="WCP75" s="921"/>
      <c r="WCQ75" s="921"/>
      <c r="WCR75" s="921"/>
      <c r="WCS75" s="921"/>
      <c r="WCT75" s="921"/>
      <c r="WCU75" s="921"/>
      <c r="WCV75" s="921"/>
      <c r="WCW75" s="921"/>
      <c r="WCX75" s="921"/>
      <c r="WCY75" s="921"/>
      <c r="WCZ75" s="921"/>
      <c r="WDA75" s="921"/>
      <c r="WDB75" s="921"/>
      <c r="WDC75" s="921"/>
      <c r="WDD75" s="921"/>
      <c r="WDE75" s="921"/>
      <c r="WDF75" s="921"/>
      <c r="WDG75" s="921"/>
      <c r="WDH75" s="921"/>
      <c r="WDI75" s="921"/>
      <c r="WDJ75" s="921"/>
      <c r="WDK75" s="921"/>
      <c r="WDL75" s="921"/>
      <c r="WDM75" s="921"/>
      <c r="WDN75" s="921"/>
      <c r="WDO75" s="921"/>
      <c r="WDP75" s="921"/>
      <c r="WDQ75" s="921"/>
      <c r="WDR75" s="921"/>
      <c r="WDS75" s="921"/>
      <c r="WDT75" s="921"/>
      <c r="WDU75" s="921"/>
      <c r="WDV75" s="921"/>
      <c r="WDW75" s="921"/>
      <c r="WDX75" s="921"/>
      <c r="WDY75" s="921"/>
      <c r="WDZ75" s="921"/>
      <c r="WEA75" s="921"/>
      <c r="WEB75" s="921"/>
      <c r="WEC75" s="921"/>
      <c r="WED75" s="921"/>
      <c r="WEE75" s="921"/>
      <c r="WEF75" s="921"/>
      <c r="WEG75" s="921"/>
      <c r="WEH75" s="921"/>
      <c r="WEI75" s="921"/>
      <c r="WEJ75" s="921"/>
      <c r="WEK75" s="921"/>
      <c r="WEL75" s="921"/>
      <c r="WEM75" s="921"/>
      <c r="WEN75" s="921"/>
      <c r="WEO75" s="921"/>
      <c r="WEP75" s="921"/>
      <c r="WEQ75" s="921"/>
      <c r="WER75" s="921"/>
      <c r="WES75" s="921"/>
      <c r="WET75" s="921"/>
      <c r="WEU75" s="921"/>
      <c r="WEV75" s="921"/>
      <c r="WEW75" s="921"/>
      <c r="WEX75" s="921"/>
      <c r="WEY75" s="921"/>
      <c r="WEZ75" s="921"/>
      <c r="WFA75" s="921"/>
      <c r="WFB75" s="921"/>
      <c r="WFC75" s="921"/>
      <c r="WFD75" s="921"/>
      <c r="WFE75" s="921"/>
      <c r="WFF75" s="921"/>
      <c r="WFG75" s="921"/>
      <c r="WFH75" s="921"/>
      <c r="WFI75" s="921"/>
      <c r="WFJ75" s="921"/>
      <c r="WFK75" s="921"/>
      <c r="WFL75" s="921"/>
      <c r="WFM75" s="921"/>
      <c r="WFN75" s="921"/>
      <c r="WFO75" s="921"/>
      <c r="WFP75" s="921"/>
      <c r="WFQ75" s="921"/>
      <c r="WFR75" s="921"/>
      <c r="WFS75" s="921"/>
      <c r="WFT75" s="921"/>
      <c r="WFU75" s="921"/>
      <c r="WFV75" s="921"/>
      <c r="WFW75" s="921"/>
      <c r="WFX75" s="921"/>
      <c r="WFY75" s="921"/>
      <c r="WFZ75" s="921"/>
      <c r="WGA75" s="921"/>
      <c r="WGB75" s="921"/>
      <c r="WGC75" s="921"/>
      <c r="WGD75" s="921"/>
      <c r="WGE75" s="921"/>
      <c r="WGF75" s="921"/>
      <c r="WGG75" s="921"/>
      <c r="WGH75" s="921"/>
      <c r="WGI75" s="921"/>
      <c r="WGJ75" s="921"/>
      <c r="WGK75" s="921"/>
      <c r="WGL75" s="921"/>
      <c r="WGM75" s="921"/>
      <c r="WGN75" s="921"/>
      <c r="WGO75" s="921"/>
      <c r="WGP75" s="921"/>
      <c r="WGQ75" s="921"/>
      <c r="WGR75" s="921"/>
      <c r="WGS75" s="921"/>
      <c r="WGT75" s="921"/>
      <c r="WGU75" s="921"/>
      <c r="WGV75" s="921"/>
      <c r="WGW75" s="921"/>
      <c r="WGX75" s="921"/>
      <c r="WGY75" s="921"/>
      <c r="WGZ75" s="921"/>
      <c r="WHA75" s="921"/>
      <c r="WHB75" s="921"/>
      <c r="WHC75" s="921"/>
      <c r="WHD75" s="921"/>
      <c r="WHE75" s="921"/>
      <c r="WHF75" s="921"/>
      <c r="WHG75" s="921"/>
      <c r="WHH75" s="921"/>
      <c r="WHI75" s="921"/>
      <c r="WHJ75" s="921"/>
      <c r="WHK75" s="921"/>
      <c r="WHL75" s="921"/>
      <c r="WHM75" s="921"/>
      <c r="WHN75" s="921"/>
      <c r="WHO75" s="921"/>
      <c r="WHP75" s="921"/>
      <c r="WHQ75" s="921"/>
      <c r="WHR75" s="921"/>
      <c r="WHS75" s="921"/>
      <c r="WHT75" s="921"/>
      <c r="WHU75" s="921"/>
      <c r="WHV75" s="921"/>
      <c r="WHW75" s="921"/>
      <c r="WHX75" s="921"/>
      <c r="WHY75" s="921"/>
      <c r="WHZ75" s="921"/>
      <c r="WIA75" s="921"/>
      <c r="WIB75" s="921"/>
      <c r="WIC75" s="921"/>
      <c r="WID75" s="921"/>
      <c r="WIE75" s="921"/>
      <c r="WIF75" s="921"/>
      <c r="WIG75" s="921"/>
      <c r="WIH75" s="921"/>
      <c r="WII75" s="921"/>
      <c r="WIJ75" s="921"/>
      <c r="WIK75" s="921"/>
      <c r="WIL75" s="921"/>
      <c r="WIM75" s="921"/>
      <c r="WIN75" s="921"/>
      <c r="WIO75" s="921"/>
      <c r="WIP75" s="921"/>
      <c r="WIQ75" s="921"/>
      <c r="WIR75" s="921"/>
      <c r="WIS75" s="921"/>
      <c r="WIT75" s="921"/>
      <c r="WIU75" s="921"/>
      <c r="WIV75" s="921"/>
      <c r="WIW75" s="921"/>
      <c r="WIX75" s="921"/>
      <c r="WIY75" s="921"/>
      <c r="WIZ75" s="921"/>
      <c r="WJA75" s="921"/>
      <c r="WJB75" s="921"/>
      <c r="WJC75" s="921"/>
      <c r="WJD75" s="921"/>
      <c r="WJE75" s="921"/>
      <c r="WJF75" s="921"/>
      <c r="WJG75" s="921"/>
      <c r="WJH75" s="921"/>
      <c r="WJI75" s="921"/>
      <c r="WJJ75" s="921"/>
      <c r="WJK75" s="921"/>
      <c r="WJL75" s="921"/>
      <c r="WJM75" s="921"/>
      <c r="WJN75" s="921"/>
      <c r="WJO75" s="921"/>
      <c r="WJP75" s="921"/>
      <c r="WJQ75" s="921"/>
      <c r="WJR75" s="921"/>
      <c r="WJS75" s="921"/>
      <c r="WJT75" s="921"/>
      <c r="WJU75" s="921"/>
      <c r="WJV75" s="921"/>
      <c r="WJW75" s="921"/>
      <c r="WJX75" s="921"/>
      <c r="WJY75" s="921"/>
      <c r="WJZ75" s="921"/>
      <c r="WKA75" s="921"/>
      <c r="WKB75" s="921"/>
      <c r="WKC75" s="921"/>
      <c r="WKD75" s="921"/>
      <c r="WKE75" s="921"/>
      <c r="WKF75" s="921"/>
      <c r="WKG75" s="921"/>
      <c r="WKH75" s="921"/>
      <c r="WKI75" s="921"/>
      <c r="WKJ75" s="921"/>
      <c r="WKK75" s="921"/>
      <c r="WKL75" s="921"/>
      <c r="WKM75" s="921"/>
      <c r="WKN75" s="921"/>
      <c r="WKO75" s="921"/>
      <c r="WKP75" s="921"/>
      <c r="WKQ75" s="921"/>
      <c r="WKR75" s="921"/>
      <c r="WKS75" s="921"/>
      <c r="WKT75" s="921"/>
      <c r="WKU75" s="921"/>
      <c r="WKV75" s="921"/>
      <c r="WKW75" s="921"/>
      <c r="WKX75" s="921"/>
      <c r="WKY75" s="921"/>
      <c r="WKZ75" s="921"/>
      <c r="WLA75" s="921"/>
      <c r="WLB75" s="921"/>
      <c r="WLC75" s="921"/>
      <c r="WLD75" s="921"/>
      <c r="WLE75" s="921"/>
      <c r="WLF75" s="921"/>
      <c r="WLG75" s="921"/>
      <c r="WLH75" s="921"/>
      <c r="WLI75" s="921"/>
      <c r="WLJ75" s="921"/>
      <c r="WLK75" s="921"/>
      <c r="WLL75" s="921"/>
      <c r="WLM75" s="921"/>
      <c r="WLN75" s="921"/>
      <c r="WLO75" s="921"/>
      <c r="WLP75" s="921"/>
      <c r="WLQ75" s="921"/>
      <c r="WLR75" s="921"/>
      <c r="WLS75" s="921"/>
      <c r="WLT75" s="921"/>
      <c r="WLU75" s="921"/>
      <c r="WLV75" s="921"/>
      <c r="WLW75" s="921"/>
      <c r="WLX75" s="921"/>
      <c r="WLY75" s="921"/>
      <c r="WLZ75" s="921"/>
      <c r="WMA75" s="921"/>
      <c r="WMB75" s="921"/>
      <c r="WMC75" s="921"/>
      <c r="WMD75" s="921"/>
      <c r="WME75" s="921"/>
      <c r="WMF75" s="921"/>
      <c r="WMG75" s="921"/>
      <c r="WMH75" s="921"/>
      <c r="WMI75" s="921"/>
      <c r="WMJ75" s="921"/>
      <c r="WMK75" s="921"/>
      <c r="WML75" s="921"/>
      <c r="WMM75" s="921"/>
      <c r="WMN75" s="921"/>
      <c r="WMO75" s="921"/>
      <c r="WMP75" s="921"/>
      <c r="WMQ75" s="921"/>
      <c r="WMR75" s="921"/>
      <c r="WMS75" s="921"/>
      <c r="WMT75" s="921"/>
      <c r="WMU75" s="921"/>
      <c r="WMV75" s="921"/>
      <c r="WMW75" s="921"/>
      <c r="WMX75" s="921"/>
      <c r="WMY75" s="921"/>
      <c r="WMZ75" s="921"/>
      <c r="WNA75" s="921"/>
      <c r="WNB75" s="921"/>
      <c r="WNC75" s="921"/>
      <c r="WND75" s="921"/>
      <c r="WNE75" s="921"/>
      <c r="WNF75" s="921"/>
      <c r="WNG75" s="921"/>
      <c r="WNH75" s="921"/>
      <c r="WNI75" s="921"/>
      <c r="WNJ75" s="921"/>
      <c r="WNK75" s="921"/>
      <c r="WNL75" s="921"/>
      <c r="WNM75" s="921"/>
      <c r="WNN75" s="921"/>
      <c r="WNO75" s="921"/>
      <c r="WNP75" s="921"/>
      <c r="WNQ75" s="921"/>
      <c r="WNR75" s="921"/>
      <c r="WNS75" s="921"/>
      <c r="WNT75" s="921"/>
      <c r="WNU75" s="921"/>
      <c r="WNV75" s="921"/>
      <c r="WNW75" s="921"/>
      <c r="WNX75" s="921"/>
      <c r="WNY75" s="921"/>
      <c r="WNZ75" s="921"/>
      <c r="WOA75" s="921"/>
      <c r="WOB75" s="921"/>
      <c r="WOC75" s="921"/>
      <c r="WOD75" s="921"/>
      <c r="WOE75" s="921"/>
      <c r="WOF75" s="921"/>
      <c r="WOG75" s="921"/>
      <c r="WOH75" s="921"/>
      <c r="WOI75" s="921"/>
      <c r="WOJ75" s="921"/>
      <c r="WOK75" s="921"/>
      <c r="WOL75" s="921"/>
      <c r="WOM75" s="921"/>
      <c r="WON75" s="921"/>
      <c r="WOO75" s="921"/>
      <c r="WOP75" s="921"/>
      <c r="WOQ75" s="921"/>
      <c r="WOR75" s="921"/>
      <c r="WOS75" s="921"/>
      <c r="WOT75" s="921"/>
      <c r="WOU75" s="921"/>
      <c r="WOV75" s="921"/>
      <c r="WOW75" s="921"/>
      <c r="WOX75" s="921"/>
      <c r="WOY75" s="921"/>
      <c r="WOZ75" s="921"/>
      <c r="WPA75" s="921"/>
      <c r="WPB75" s="921"/>
      <c r="WPC75" s="921"/>
      <c r="WPD75" s="921"/>
      <c r="WPE75" s="921"/>
      <c r="WPF75" s="921"/>
      <c r="WPG75" s="921"/>
      <c r="WPH75" s="921"/>
      <c r="WPI75" s="921"/>
      <c r="WPJ75" s="921"/>
      <c r="WPK75" s="921"/>
      <c r="WPL75" s="921"/>
      <c r="WPM75" s="921"/>
      <c r="WPN75" s="921"/>
      <c r="WPO75" s="921"/>
      <c r="WPP75" s="921"/>
      <c r="WPQ75" s="921"/>
      <c r="WPR75" s="921"/>
      <c r="WPS75" s="921"/>
      <c r="WPT75" s="921"/>
      <c r="WPU75" s="921"/>
      <c r="WPV75" s="921"/>
      <c r="WPW75" s="921"/>
      <c r="WPX75" s="921"/>
      <c r="WPY75" s="921"/>
      <c r="WPZ75" s="921"/>
      <c r="WQA75" s="921"/>
      <c r="WQB75" s="921"/>
      <c r="WQC75" s="921"/>
      <c r="WQD75" s="921"/>
      <c r="WQE75" s="921"/>
      <c r="WQF75" s="921"/>
      <c r="WQG75" s="921"/>
      <c r="WQH75" s="921"/>
      <c r="WQI75" s="921"/>
      <c r="WQJ75" s="921"/>
      <c r="WQK75" s="921"/>
      <c r="WQL75" s="921"/>
      <c r="WQM75" s="921"/>
      <c r="WQN75" s="921"/>
      <c r="WQO75" s="921"/>
      <c r="WQP75" s="921"/>
      <c r="WQQ75" s="921"/>
      <c r="WQR75" s="921"/>
      <c r="WQS75" s="921"/>
      <c r="WQT75" s="921"/>
      <c r="WQU75" s="921"/>
      <c r="WQV75" s="921"/>
      <c r="WQW75" s="921"/>
      <c r="WQX75" s="921"/>
      <c r="WQY75" s="921"/>
      <c r="WQZ75" s="921"/>
      <c r="WRA75" s="921"/>
      <c r="WRB75" s="921"/>
      <c r="WRC75" s="921"/>
      <c r="WRD75" s="921"/>
      <c r="WRE75" s="921"/>
      <c r="WRF75" s="921"/>
      <c r="WRG75" s="921"/>
      <c r="WRH75" s="921"/>
      <c r="WRI75" s="921"/>
      <c r="WRJ75" s="921"/>
      <c r="WRK75" s="921"/>
      <c r="WRL75" s="921"/>
      <c r="WRM75" s="921"/>
      <c r="WRN75" s="921"/>
      <c r="WRO75" s="921"/>
      <c r="WRP75" s="921"/>
      <c r="WRQ75" s="921"/>
      <c r="WRR75" s="921"/>
      <c r="WRS75" s="921"/>
      <c r="WRT75" s="921"/>
      <c r="WRU75" s="921"/>
      <c r="WRV75" s="921"/>
      <c r="WRW75" s="921"/>
      <c r="WRX75" s="921"/>
      <c r="WRY75" s="921"/>
      <c r="WRZ75" s="921"/>
      <c r="WSA75" s="921"/>
      <c r="WSB75" s="921"/>
      <c r="WSC75" s="921"/>
      <c r="WSD75" s="921"/>
      <c r="WSE75" s="921"/>
      <c r="WSF75" s="921"/>
      <c r="WSG75" s="921"/>
      <c r="WSH75" s="921"/>
      <c r="WSI75" s="921"/>
      <c r="WSJ75" s="921"/>
      <c r="WSK75" s="921"/>
      <c r="WSL75" s="921"/>
      <c r="WSM75" s="921"/>
      <c r="WSN75" s="921"/>
      <c r="WSO75" s="921"/>
      <c r="WSP75" s="921"/>
      <c r="WSQ75" s="921"/>
      <c r="WSR75" s="921"/>
      <c r="WSS75" s="921"/>
      <c r="WST75" s="921"/>
      <c r="WSU75" s="921"/>
      <c r="WSV75" s="921"/>
      <c r="WSW75" s="921"/>
      <c r="WSX75" s="921"/>
      <c r="WSY75" s="921"/>
      <c r="WSZ75" s="921"/>
      <c r="WTA75" s="921"/>
      <c r="WTB75" s="921"/>
      <c r="WTC75" s="921"/>
      <c r="WTD75" s="921"/>
      <c r="WTE75" s="921"/>
      <c r="WTF75" s="921"/>
      <c r="WTG75" s="921"/>
      <c r="WTH75" s="921"/>
      <c r="WTI75" s="921"/>
      <c r="WTJ75" s="921"/>
      <c r="WTK75" s="921"/>
      <c r="WTL75" s="921"/>
      <c r="WTM75" s="921"/>
      <c r="WTN75" s="921"/>
      <c r="WTO75" s="921"/>
      <c r="WTP75" s="921"/>
      <c r="WTQ75" s="921"/>
      <c r="WTR75" s="921"/>
      <c r="WTS75" s="921"/>
      <c r="WTT75" s="921"/>
      <c r="WTU75" s="921"/>
      <c r="WTV75" s="921"/>
      <c r="WTW75" s="921"/>
      <c r="WTX75" s="921"/>
      <c r="WTY75" s="921"/>
      <c r="WTZ75" s="921"/>
      <c r="WUA75" s="921"/>
      <c r="WUB75" s="921"/>
      <c r="WUC75" s="921"/>
      <c r="WUD75" s="921"/>
      <c r="WUE75" s="921"/>
      <c r="WUF75" s="921"/>
      <c r="WUG75" s="921"/>
      <c r="WUH75" s="921"/>
      <c r="WUI75" s="921"/>
      <c r="WUJ75" s="921"/>
      <c r="WUK75" s="921"/>
      <c r="WUL75" s="921"/>
      <c r="WUM75" s="921"/>
      <c r="WUN75" s="921"/>
      <c r="WUO75" s="921"/>
      <c r="WUP75" s="921"/>
      <c r="WUQ75" s="921"/>
      <c r="WUR75" s="921"/>
      <c r="WUS75" s="921"/>
      <c r="WUT75" s="921"/>
      <c r="WUU75" s="921"/>
      <c r="WUV75" s="921"/>
      <c r="WUW75" s="921"/>
      <c r="WUX75" s="921"/>
      <c r="WUY75" s="921"/>
      <c r="WUZ75" s="921"/>
      <c r="WVA75" s="921"/>
      <c r="WVB75" s="921"/>
      <c r="WVC75" s="921"/>
      <c r="WVD75" s="921"/>
      <c r="WVE75" s="921"/>
      <c r="WVF75" s="921"/>
      <c r="WVG75" s="921"/>
      <c r="WVH75" s="921"/>
      <c r="WVI75" s="921"/>
      <c r="WVJ75" s="921"/>
      <c r="WVK75" s="921"/>
      <c r="WVL75" s="921"/>
      <c r="WVM75" s="921"/>
      <c r="WVN75" s="921"/>
      <c r="WVO75" s="921"/>
      <c r="WVP75" s="921"/>
      <c r="WVQ75" s="921"/>
      <c r="WVR75" s="921"/>
      <c r="WVS75" s="921"/>
      <c r="WVT75" s="921"/>
      <c r="WVU75" s="921"/>
      <c r="WVV75" s="921"/>
      <c r="WVW75" s="921"/>
      <c r="WVX75" s="921"/>
      <c r="WVY75" s="921"/>
      <c r="WVZ75" s="921"/>
      <c r="WWA75" s="921"/>
      <c r="WWB75" s="921"/>
      <c r="WWC75" s="921"/>
    </row>
    <row r="76" spans="1:16149" s="908" customFormat="1" ht="24.95" customHeight="1">
      <c r="A76" s="899" t="s">
        <v>2200</v>
      </c>
      <c r="B76" s="909" t="s">
        <v>2201</v>
      </c>
      <c r="C76" s="909" t="s">
        <v>116</v>
      </c>
      <c r="D76" s="910" t="s">
        <v>2202</v>
      </c>
      <c r="E76" s="910">
        <v>32091</v>
      </c>
      <c r="F76" s="915">
        <f t="shared" ca="1" si="4"/>
        <v>32.264629864916287</v>
      </c>
      <c r="G76" s="916">
        <f t="shared" si="0"/>
        <v>44238</v>
      </c>
      <c r="H76" s="917">
        <v>26506</v>
      </c>
      <c r="I76" s="741"/>
      <c r="J76" s="741"/>
      <c r="K76" s="922">
        <v>1</v>
      </c>
      <c r="L76" s="443">
        <f t="shared" si="9"/>
        <v>15</v>
      </c>
      <c r="M76" s="443">
        <f t="shared" si="9"/>
        <v>15</v>
      </c>
      <c r="N76" s="902"/>
      <c r="O76" s="902"/>
      <c r="P76" s="903">
        <f t="shared" si="5"/>
        <v>38321.871185999997</v>
      </c>
      <c r="Q76" s="443">
        <f t="shared" si="2"/>
        <v>32</v>
      </c>
      <c r="R76" s="904"/>
      <c r="S76" s="904"/>
      <c r="T76" s="904">
        <f t="shared" si="11"/>
        <v>39</v>
      </c>
      <c r="U76" s="903">
        <f t="shared" si="3"/>
        <v>1033734</v>
      </c>
      <c r="V76" s="918"/>
      <c r="W76" s="919"/>
      <c r="X76" s="920"/>
      <c r="Y76" s="921"/>
      <c r="Z76" s="921"/>
      <c r="AA76" s="921"/>
      <c r="AB76" s="921"/>
      <c r="AC76" s="921"/>
      <c r="AD76" s="921"/>
      <c r="AE76" s="921"/>
      <c r="AF76" s="921"/>
      <c r="AG76" s="921"/>
      <c r="AH76" s="921"/>
      <c r="AI76" s="921"/>
      <c r="AJ76" s="921"/>
      <c r="AK76" s="921"/>
      <c r="AL76" s="921"/>
      <c r="AM76" s="921"/>
      <c r="AN76" s="921"/>
      <c r="AO76" s="921"/>
      <c r="AP76" s="921"/>
      <c r="AQ76" s="921"/>
      <c r="AR76" s="921"/>
      <c r="AS76" s="921"/>
      <c r="AT76" s="921"/>
      <c r="AU76" s="921"/>
      <c r="AV76" s="921"/>
      <c r="AW76" s="921"/>
      <c r="AX76" s="921"/>
      <c r="AY76" s="921"/>
      <c r="AZ76" s="921"/>
      <c r="BA76" s="921"/>
      <c r="BB76" s="921"/>
      <c r="BC76" s="921"/>
      <c r="BD76" s="921"/>
      <c r="BE76" s="921"/>
      <c r="BF76" s="921"/>
      <c r="BG76" s="921"/>
      <c r="BH76" s="921"/>
      <c r="BI76" s="921"/>
      <c r="BJ76" s="921"/>
      <c r="BK76" s="921"/>
      <c r="BL76" s="921"/>
      <c r="BM76" s="921"/>
      <c r="BN76" s="921"/>
      <c r="BO76" s="921"/>
      <c r="BP76" s="921"/>
      <c r="BQ76" s="921"/>
      <c r="BR76" s="921"/>
      <c r="BS76" s="921"/>
      <c r="BT76" s="921"/>
      <c r="BU76" s="921"/>
      <c r="BV76" s="921"/>
      <c r="BW76" s="921"/>
      <c r="BX76" s="921"/>
      <c r="BY76" s="921"/>
      <c r="BZ76" s="921"/>
      <c r="CA76" s="921"/>
      <c r="CB76" s="921"/>
      <c r="CC76" s="921"/>
      <c r="CD76" s="921"/>
      <c r="CE76" s="921"/>
      <c r="CF76" s="921"/>
      <c r="CG76" s="921"/>
      <c r="CH76" s="921"/>
      <c r="CI76" s="921"/>
      <c r="CJ76" s="921"/>
      <c r="CK76" s="921"/>
      <c r="CL76" s="921"/>
      <c r="CM76" s="921"/>
      <c r="CN76" s="921"/>
      <c r="CO76" s="921"/>
      <c r="CP76" s="921"/>
      <c r="CQ76" s="921"/>
      <c r="CR76" s="921"/>
      <c r="CS76" s="921"/>
      <c r="CT76" s="921"/>
      <c r="CU76" s="921"/>
      <c r="CV76" s="921"/>
      <c r="CW76" s="921"/>
      <c r="CX76" s="921"/>
      <c r="CY76" s="921"/>
      <c r="CZ76" s="921"/>
      <c r="DA76" s="921"/>
      <c r="DB76" s="921"/>
      <c r="DC76" s="921"/>
      <c r="DD76" s="921"/>
      <c r="DE76" s="921"/>
      <c r="DF76" s="921"/>
      <c r="DG76" s="921"/>
      <c r="DH76" s="921"/>
      <c r="DI76" s="921"/>
      <c r="DJ76" s="921"/>
      <c r="DK76" s="921"/>
      <c r="DL76" s="921"/>
      <c r="DM76" s="921"/>
      <c r="DN76" s="921"/>
      <c r="DO76" s="921"/>
      <c r="DP76" s="921"/>
      <c r="DQ76" s="921"/>
      <c r="DR76" s="921"/>
      <c r="DS76" s="921"/>
      <c r="DT76" s="921"/>
      <c r="DU76" s="921"/>
      <c r="DV76" s="921"/>
      <c r="DW76" s="921"/>
      <c r="DX76" s="921"/>
      <c r="DY76" s="921"/>
      <c r="DZ76" s="921"/>
      <c r="EA76" s="921"/>
      <c r="EB76" s="921"/>
      <c r="EC76" s="921"/>
      <c r="ED76" s="921"/>
      <c r="EE76" s="921"/>
      <c r="EF76" s="921"/>
      <c r="EG76" s="921"/>
      <c r="EH76" s="921"/>
      <c r="EI76" s="921"/>
      <c r="EJ76" s="921"/>
      <c r="EK76" s="921"/>
      <c r="EL76" s="921"/>
      <c r="EM76" s="921"/>
      <c r="EN76" s="921"/>
      <c r="EO76" s="921"/>
      <c r="EP76" s="921"/>
      <c r="EQ76" s="921"/>
      <c r="ER76" s="921"/>
      <c r="ES76" s="921"/>
      <c r="ET76" s="921"/>
      <c r="EU76" s="921"/>
      <c r="EV76" s="921"/>
      <c r="EW76" s="921"/>
      <c r="EX76" s="921"/>
      <c r="EY76" s="921"/>
      <c r="EZ76" s="921"/>
      <c r="FA76" s="921"/>
      <c r="FB76" s="921"/>
      <c r="FC76" s="921"/>
      <c r="FD76" s="921"/>
      <c r="FE76" s="921"/>
      <c r="FF76" s="921"/>
      <c r="FG76" s="921"/>
      <c r="FH76" s="921"/>
      <c r="FI76" s="921"/>
      <c r="FJ76" s="921"/>
      <c r="FK76" s="921"/>
      <c r="FL76" s="921"/>
      <c r="FM76" s="921"/>
      <c r="FN76" s="921"/>
      <c r="FO76" s="921"/>
      <c r="FP76" s="921"/>
      <c r="FQ76" s="921"/>
      <c r="FR76" s="921"/>
      <c r="FS76" s="921"/>
      <c r="FT76" s="921"/>
      <c r="FU76" s="921"/>
      <c r="FV76" s="921"/>
      <c r="FW76" s="921"/>
      <c r="FX76" s="921"/>
      <c r="FY76" s="921"/>
      <c r="FZ76" s="921"/>
      <c r="GA76" s="921"/>
      <c r="GB76" s="921"/>
      <c r="GC76" s="921"/>
      <c r="GD76" s="921"/>
      <c r="GE76" s="921"/>
      <c r="GF76" s="921"/>
      <c r="GG76" s="921"/>
      <c r="GH76" s="921"/>
      <c r="GI76" s="921"/>
      <c r="GJ76" s="921"/>
      <c r="GK76" s="921"/>
      <c r="GL76" s="921"/>
      <c r="GM76" s="921"/>
      <c r="GN76" s="921"/>
      <c r="GO76" s="921"/>
      <c r="GP76" s="921"/>
      <c r="GQ76" s="921"/>
      <c r="GR76" s="921"/>
      <c r="GS76" s="921"/>
      <c r="GT76" s="921"/>
      <c r="GU76" s="921"/>
      <c r="GV76" s="921"/>
      <c r="GW76" s="921"/>
      <c r="GX76" s="921"/>
      <c r="GY76" s="921"/>
      <c r="GZ76" s="921"/>
      <c r="HA76" s="921"/>
      <c r="HB76" s="921"/>
      <c r="HC76" s="921"/>
      <c r="HD76" s="921"/>
      <c r="HE76" s="921"/>
      <c r="HF76" s="921"/>
      <c r="HG76" s="921"/>
      <c r="HH76" s="921"/>
      <c r="HI76" s="921"/>
      <c r="HJ76" s="921"/>
      <c r="HK76" s="921"/>
      <c r="HL76" s="921"/>
      <c r="HM76" s="921"/>
      <c r="HN76" s="921"/>
      <c r="HO76" s="921"/>
      <c r="HP76" s="921"/>
      <c r="HQ76" s="921"/>
      <c r="HR76" s="921"/>
      <c r="HS76" s="921"/>
      <c r="HT76" s="921"/>
      <c r="HU76" s="921"/>
      <c r="HV76" s="921"/>
      <c r="HW76" s="921"/>
      <c r="HX76" s="921"/>
      <c r="HY76" s="921"/>
      <c r="HZ76" s="921"/>
      <c r="IA76" s="921"/>
      <c r="IB76" s="921"/>
      <c r="IC76" s="921"/>
      <c r="ID76" s="921"/>
      <c r="IE76" s="921"/>
      <c r="IF76" s="921"/>
      <c r="IG76" s="921"/>
      <c r="IH76" s="921"/>
      <c r="II76" s="921"/>
      <c r="IJ76" s="921"/>
      <c r="IK76" s="921"/>
      <c r="IL76" s="921"/>
      <c r="IM76" s="921"/>
      <c r="IN76" s="921"/>
      <c r="IO76" s="921"/>
      <c r="IP76" s="921"/>
      <c r="IQ76" s="921"/>
      <c r="IR76" s="921"/>
      <c r="IS76" s="921"/>
      <c r="IT76" s="921"/>
      <c r="IU76" s="921"/>
      <c r="IV76" s="921"/>
      <c r="IW76" s="921"/>
      <c r="IX76" s="921"/>
      <c r="IY76" s="921"/>
      <c r="IZ76" s="921"/>
      <c r="JA76" s="921"/>
      <c r="JB76" s="921"/>
      <c r="JC76" s="921"/>
      <c r="JD76" s="921"/>
      <c r="JE76" s="921"/>
      <c r="JF76" s="921"/>
      <c r="JG76" s="921"/>
      <c r="JH76" s="921"/>
      <c r="JI76" s="921"/>
      <c r="JJ76" s="921"/>
      <c r="JK76" s="921"/>
      <c r="JL76" s="921"/>
      <c r="JM76" s="921"/>
      <c r="JN76" s="921"/>
      <c r="JO76" s="921"/>
      <c r="JP76" s="921"/>
      <c r="JQ76" s="921"/>
      <c r="JR76" s="921"/>
      <c r="JS76" s="921"/>
      <c r="JT76" s="921"/>
      <c r="JU76" s="921"/>
      <c r="JV76" s="921"/>
      <c r="JW76" s="921"/>
      <c r="JX76" s="921"/>
      <c r="JY76" s="921"/>
      <c r="JZ76" s="921"/>
      <c r="KA76" s="921"/>
      <c r="KB76" s="921"/>
      <c r="KC76" s="921"/>
      <c r="KD76" s="921"/>
      <c r="KE76" s="921"/>
      <c r="KF76" s="921"/>
      <c r="KG76" s="921"/>
      <c r="KH76" s="921"/>
      <c r="KI76" s="921"/>
      <c r="KJ76" s="921"/>
      <c r="KK76" s="921"/>
      <c r="KL76" s="921"/>
      <c r="KM76" s="921"/>
      <c r="KN76" s="921"/>
      <c r="KO76" s="921"/>
      <c r="KP76" s="921"/>
      <c r="KQ76" s="921"/>
      <c r="KR76" s="921"/>
      <c r="KS76" s="921"/>
      <c r="KT76" s="921"/>
      <c r="KU76" s="921"/>
      <c r="KV76" s="921"/>
      <c r="KW76" s="921"/>
      <c r="KX76" s="921"/>
      <c r="KY76" s="921"/>
      <c r="KZ76" s="921"/>
      <c r="LA76" s="921"/>
      <c r="LB76" s="921"/>
      <c r="LC76" s="921"/>
      <c r="LD76" s="921"/>
      <c r="LE76" s="921"/>
      <c r="LF76" s="921"/>
      <c r="LG76" s="921"/>
      <c r="LH76" s="921"/>
      <c r="LI76" s="921"/>
      <c r="LJ76" s="921"/>
      <c r="LK76" s="921"/>
      <c r="LL76" s="921"/>
      <c r="LM76" s="921"/>
      <c r="LN76" s="921"/>
      <c r="LO76" s="921"/>
      <c r="LP76" s="921"/>
      <c r="LQ76" s="921"/>
      <c r="LR76" s="921"/>
      <c r="LS76" s="921"/>
      <c r="LT76" s="921"/>
      <c r="LU76" s="921"/>
      <c r="LV76" s="921"/>
      <c r="LW76" s="921"/>
      <c r="LX76" s="921"/>
      <c r="LY76" s="921"/>
      <c r="LZ76" s="921"/>
      <c r="MA76" s="921"/>
      <c r="MB76" s="921"/>
      <c r="MC76" s="921"/>
      <c r="MD76" s="921"/>
      <c r="ME76" s="921"/>
      <c r="MF76" s="921"/>
      <c r="MG76" s="921"/>
      <c r="MH76" s="921"/>
      <c r="MI76" s="921"/>
      <c r="MJ76" s="921"/>
      <c r="MK76" s="921"/>
      <c r="ML76" s="921"/>
      <c r="MM76" s="921"/>
      <c r="MN76" s="921"/>
      <c r="MO76" s="921"/>
      <c r="MP76" s="921"/>
      <c r="MQ76" s="921"/>
      <c r="MR76" s="921"/>
      <c r="MS76" s="921"/>
      <c r="MT76" s="921"/>
      <c r="MU76" s="921"/>
      <c r="MV76" s="921"/>
      <c r="MW76" s="921"/>
      <c r="MX76" s="921"/>
      <c r="MY76" s="921"/>
      <c r="MZ76" s="921"/>
      <c r="NA76" s="921"/>
      <c r="NB76" s="921"/>
      <c r="NC76" s="921"/>
      <c r="ND76" s="921"/>
      <c r="NE76" s="921"/>
      <c r="NF76" s="921"/>
      <c r="NG76" s="921"/>
      <c r="NH76" s="921"/>
      <c r="NI76" s="921"/>
      <c r="NJ76" s="921"/>
      <c r="NK76" s="921"/>
      <c r="NL76" s="921"/>
      <c r="NM76" s="921"/>
      <c r="NN76" s="921"/>
      <c r="NO76" s="921"/>
      <c r="NP76" s="921"/>
      <c r="NQ76" s="921"/>
      <c r="NR76" s="921"/>
      <c r="NS76" s="921"/>
      <c r="NT76" s="921"/>
      <c r="NU76" s="921"/>
      <c r="NV76" s="921"/>
      <c r="NW76" s="921"/>
      <c r="NX76" s="921"/>
      <c r="NY76" s="921"/>
      <c r="NZ76" s="921"/>
      <c r="OA76" s="921"/>
      <c r="OB76" s="921"/>
      <c r="OC76" s="921"/>
      <c r="OD76" s="921"/>
      <c r="OE76" s="921"/>
      <c r="OF76" s="921"/>
      <c r="OG76" s="921"/>
      <c r="OH76" s="921"/>
      <c r="OI76" s="921"/>
      <c r="OJ76" s="921"/>
      <c r="OK76" s="921"/>
      <c r="OL76" s="921"/>
      <c r="OM76" s="921"/>
      <c r="ON76" s="921"/>
      <c r="OO76" s="921"/>
      <c r="OP76" s="921"/>
      <c r="OQ76" s="921"/>
      <c r="OR76" s="921"/>
      <c r="OS76" s="921"/>
      <c r="OT76" s="921"/>
      <c r="OU76" s="921"/>
      <c r="OV76" s="921"/>
      <c r="OW76" s="921"/>
      <c r="OX76" s="921"/>
      <c r="OY76" s="921"/>
      <c r="OZ76" s="921"/>
      <c r="PA76" s="921"/>
      <c r="PB76" s="921"/>
      <c r="PC76" s="921"/>
      <c r="PD76" s="921"/>
      <c r="PE76" s="921"/>
      <c r="PF76" s="921"/>
      <c r="PG76" s="921"/>
      <c r="PH76" s="921"/>
      <c r="PI76" s="921"/>
      <c r="PJ76" s="921"/>
      <c r="PK76" s="921"/>
      <c r="PL76" s="921"/>
      <c r="PM76" s="921"/>
      <c r="PN76" s="921"/>
      <c r="PO76" s="921"/>
      <c r="PP76" s="921"/>
      <c r="PQ76" s="921"/>
      <c r="PR76" s="921"/>
      <c r="PS76" s="921"/>
      <c r="PT76" s="921"/>
      <c r="PU76" s="921"/>
      <c r="PV76" s="921"/>
      <c r="PW76" s="921"/>
      <c r="PX76" s="921"/>
      <c r="PY76" s="921"/>
      <c r="PZ76" s="921"/>
      <c r="QA76" s="921"/>
      <c r="QB76" s="921"/>
      <c r="QC76" s="921"/>
      <c r="QD76" s="921"/>
      <c r="QE76" s="921"/>
      <c r="QF76" s="921"/>
      <c r="QG76" s="921"/>
      <c r="QH76" s="921"/>
      <c r="QI76" s="921"/>
      <c r="QJ76" s="921"/>
      <c r="QK76" s="921"/>
      <c r="QL76" s="921"/>
      <c r="QM76" s="921"/>
      <c r="QN76" s="921"/>
      <c r="QO76" s="921"/>
      <c r="QP76" s="921"/>
      <c r="QQ76" s="921"/>
      <c r="QR76" s="921"/>
      <c r="QS76" s="921"/>
      <c r="QT76" s="921"/>
      <c r="QU76" s="921"/>
      <c r="QV76" s="921"/>
      <c r="QW76" s="921"/>
      <c r="QX76" s="921"/>
      <c r="QY76" s="921"/>
      <c r="QZ76" s="921"/>
      <c r="RA76" s="921"/>
      <c r="RB76" s="921"/>
      <c r="RC76" s="921"/>
      <c r="RD76" s="921"/>
      <c r="RE76" s="921"/>
      <c r="RF76" s="921"/>
      <c r="RG76" s="921"/>
      <c r="RH76" s="921"/>
      <c r="RI76" s="921"/>
      <c r="RJ76" s="921"/>
      <c r="RK76" s="921"/>
      <c r="RL76" s="921"/>
      <c r="RM76" s="921"/>
      <c r="RN76" s="921"/>
      <c r="RO76" s="921"/>
      <c r="RP76" s="921"/>
      <c r="RQ76" s="921"/>
      <c r="RR76" s="921"/>
      <c r="RS76" s="921"/>
      <c r="RT76" s="921"/>
      <c r="RU76" s="921"/>
      <c r="RV76" s="921"/>
      <c r="RW76" s="921"/>
      <c r="RX76" s="921"/>
      <c r="RY76" s="921"/>
      <c r="RZ76" s="921"/>
      <c r="SA76" s="921"/>
      <c r="SB76" s="921"/>
      <c r="SC76" s="921"/>
      <c r="SD76" s="921"/>
      <c r="SE76" s="921"/>
      <c r="SF76" s="921"/>
      <c r="SG76" s="921"/>
      <c r="SH76" s="921"/>
      <c r="SI76" s="921"/>
      <c r="SJ76" s="921"/>
      <c r="SK76" s="921"/>
      <c r="SL76" s="921"/>
      <c r="SM76" s="921"/>
      <c r="SN76" s="921"/>
      <c r="SO76" s="921"/>
      <c r="SP76" s="921"/>
      <c r="SQ76" s="921"/>
      <c r="SR76" s="921"/>
      <c r="SS76" s="921"/>
      <c r="ST76" s="921"/>
      <c r="SU76" s="921"/>
      <c r="SV76" s="921"/>
      <c r="SW76" s="921"/>
      <c r="SX76" s="921"/>
      <c r="SY76" s="921"/>
      <c r="SZ76" s="921"/>
      <c r="TA76" s="921"/>
      <c r="TB76" s="921"/>
      <c r="TC76" s="921"/>
      <c r="TD76" s="921"/>
      <c r="TE76" s="921"/>
      <c r="TF76" s="921"/>
      <c r="TG76" s="921"/>
      <c r="TH76" s="921"/>
      <c r="TI76" s="921"/>
      <c r="TJ76" s="921"/>
      <c r="TK76" s="921"/>
      <c r="TL76" s="921"/>
      <c r="TM76" s="921"/>
      <c r="TN76" s="921"/>
      <c r="TO76" s="921"/>
      <c r="TP76" s="921"/>
      <c r="TQ76" s="921"/>
      <c r="TR76" s="921"/>
      <c r="TS76" s="921"/>
      <c r="TT76" s="921"/>
      <c r="TU76" s="921"/>
      <c r="TV76" s="921"/>
      <c r="TW76" s="921"/>
      <c r="TX76" s="921"/>
      <c r="TY76" s="921"/>
      <c r="TZ76" s="921"/>
      <c r="UA76" s="921"/>
      <c r="UB76" s="921"/>
      <c r="UC76" s="921"/>
      <c r="UD76" s="921"/>
      <c r="UE76" s="921"/>
      <c r="UF76" s="921"/>
      <c r="UG76" s="921"/>
      <c r="UH76" s="921"/>
      <c r="UI76" s="921"/>
      <c r="UJ76" s="921"/>
      <c r="UK76" s="921"/>
      <c r="UL76" s="921"/>
      <c r="UM76" s="921"/>
      <c r="UN76" s="921"/>
      <c r="UO76" s="921"/>
      <c r="UP76" s="921"/>
      <c r="UQ76" s="921"/>
      <c r="UR76" s="921"/>
      <c r="US76" s="921"/>
      <c r="UT76" s="921"/>
      <c r="UU76" s="921"/>
      <c r="UV76" s="921"/>
      <c r="UW76" s="921"/>
      <c r="UX76" s="921"/>
      <c r="UY76" s="921"/>
      <c r="UZ76" s="921"/>
      <c r="VA76" s="921"/>
      <c r="VB76" s="921"/>
      <c r="VC76" s="921"/>
      <c r="VD76" s="921"/>
      <c r="VE76" s="921"/>
      <c r="VF76" s="921"/>
      <c r="VG76" s="921"/>
      <c r="VH76" s="921"/>
      <c r="VI76" s="921"/>
      <c r="VJ76" s="921"/>
      <c r="VK76" s="921"/>
      <c r="VL76" s="921"/>
      <c r="VM76" s="921"/>
      <c r="VN76" s="921"/>
      <c r="VO76" s="921"/>
      <c r="VP76" s="921"/>
      <c r="VQ76" s="921"/>
      <c r="VR76" s="921"/>
      <c r="VS76" s="921"/>
      <c r="VT76" s="921"/>
      <c r="VU76" s="921"/>
      <c r="VV76" s="921"/>
      <c r="VW76" s="921"/>
      <c r="VX76" s="921"/>
      <c r="VY76" s="921"/>
      <c r="VZ76" s="921"/>
      <c r="WA76" s="921"/>
      <c r="WB76" s="921"/>
      <c r="WC76" s="921"/>
      <c r="WD76" s="921"/>
      <c r="WE76" s="921"/>
      <c r="WF76" s="921"/>
      <c r="WG76" s="921"/>
      <c r="WH76" s="921"/>
      <c r="WI76" s="921"/>
      <c r="WJ76" s="921"/>
      <c r="WK76" s="921"/>
      <c r="WL76" s="921"/>
      <c r="WM76" s="921"/>
      <c r="WN76" s="921"/>
      <c r="WO76" s="921"/>
      <c r="WP76" s="921"/>
      <c r="WQ76" s="921"/>
      <c r="WR76" s="921"/>
      <c r="WS76" s="921"/>
      <c r="WT76" s="921"/>
      <c r="WU76" s="921"/>
      <c r="WV76" s="921"/>
      <c r="WW76" s="921"/>
      <c r="WX76" s="921"/>
      <c r="WY76" s="921"/>
      <c r="WZ76" s="921"/>
      <c r="XA76" s="921"/>
      <c r="XB76" s="921"/>
      <c r="XC76" s="921"/>
      <c r="XD76" s="921"/>
      <c r="XE76" s="921"/>
      <c r="XF76" s="921"/>
      <c r="XG76" s="921"/>
      <c r="XH76" s="921"/>
      <c r="XI76" s="921"/>
      <c r="XJ76" s="921"/>
      <c r="XK76" s="921"/>
      <c r="XL76" s="921"/>
      <c r="XM76" s="921"/>
      <c r="XN76" s="921"/>
      <c r="XO76" s="921"/>
      <c r="XP76" s="921"/>
      <c r="XQ76" s="921"/>
      <c r="XR76" s="921"/>
      <c r="XS76" s="921"/>
      <c r="XT76" s="921"/>
      <c r="XU76" s="921"/>
      <c r="XV76" s="921"/>
      <c r="XW76" s="921"/>
      <c r="XX76" s="921"/>
      <c r="XY76" s="921"/>
      <c r="XZ76" s="921"/>
      <c r="YA76" s="921"/>
      <c r="YB76" s="921"/>
      <c r="YC76" s="921"/>
      <c r="YD76" s="921"/>
      <c r="YE76" s="921"/>
      <c r="YF76" s="921"/>
      <c r="YG76" s="921"/>
      <c r="YH76" s="921"/>
      <c r="YI76" s="921"/>
      <c r="YJ76" s="921"/>
      <c r="YK76" s="921"/>
      <c r="YL76" s="921"/>
      <c r="YM76" s="921"/>
      <c r="YN76" s="921"/>
      <c r="YO76" s="921"/>
      <c r="YP76" s="921"/>
      <c r="YQ76" s="921"/>
      <c r="YR76" s="921"/>
      <c r="YS76" s="921"/>
      <c r="YT76" s="921"/>
      <c r="YU76" s="921"/>
      <c r="YV76" s="921"/>
      <c r="YW76" s="921"/>
      <c r="YX76" s="921"/>
      <c r="YY76" s="921"/>
      <c r="YZ76" s="921"/>
      <c r="ZA76" s="921"/>
      <c r="ZB76" s="921"/>
      <c r="ZC76" s="921"/>
      <c r="ZD76" s="921"/>
      <c r="ZE76" s="921"/>
      <c r="ZF76" s="921"/>
      <c r="ZG76" s="921"/>
      <c r="ZH76" s="921"/>
      <c r="ZI76" s="921"/>
      <c r="ZJ76" s="921"/>
      <c r="ZK76" s="921"/>
      <c r="ZL76" s="921"/>
      <c r="ZM76" s="921"/>
      <c r="ZN76" s="921"/>
      <c r="ZO76" s="921"/>
      <c r="ZP76" s="921"/>
      <c r="ZQ76" s="921"/>
      <c r="ZR76" s="921"/>
      <c r="ZS76" s="921"/>
      <c r="ZT76" s="921"/>
      <c r="ZU76" s="921"/>
      <c r="ZV76" s="921"/>
      <c r="ZW76" s="921"/>
      <c r="ZX76" s="921"/>
      <c r="ZY76" s="921"/>
      <c r="ZZ76" s="921"/>
      <c r="AAA76" s="921"/>
      <c r="AAB76" s="921"/>
      <c r="AAC76" s="921"/>
      <c r="AAD76" s="921"/>
      <c r="AAE76" s="921"/>
      <c r="AAF76" s="921"/>
      <c r="AAG76" s="921"/>
      <c r="AAH76" s="921"/>
      <c r="AAI76" s="921"/>
      <c r="AAJ76" s="921"/>
      <c r="AAK76" s="921"/>
      <c r="AAL76" s="921"/>
      <c r="AAM76" s="921"/>
      <c r="AAN76" s="921"/>
      <c r="AAO76" s="921"/>
      <c r="AAP76" s="921"/>
      <c r="AAQ76" s="921"/>
      <c r="AAR76" s="921"/>
      <c r="AAS76" s="921"/>
      <c r="AAT76" s="921"/>
      <c r="AAU76" s="921"/>
      <c r="AAV76" s="921"/>
      <c r="AAW76" s="921"/>
      <c r="AAX76" s="921"/>
      <c r="AAY76" s="921"/>
      <c r="AAZ76" s="921"/>
      <c r="ABA76" s="921"/>
      <c r="ABB76" s="921"/>
      <c r="ABC76" s="921"/>
      <c r="ABD76" s="921"/>
      <c r="ABE76" s="921"/>
      <c r="ABF76" s="921"/>
      <c r="ABG76" s="921"/>
      <c r="ABH76" s="921"/>
      <c r="ABI76" s="921"/>
      <c r="ABJ76" s="921"/>
      <c r="ABK76" s="921"/>
      <c r="ABL76" s="921"/>
      <c r="ABM76" s="921"/>
      <c r="ABN76" s="921"/>
      <c r="ABO76" s="921"/>
      <c r="ABP76" s="921"/>
      <c r="ABQ76" s="921"/>
      <c r="ABR76" s="921"/>
      <c r="ABS76" s="921"/>
      <c r="ABT76" s="921"/>
      <c r="ABU76" s="921"/>
      <c r="ABV76" s="921"/>
      <c r="ABW76" s="921"/>
      <c r="ABX76" s="921"/>
      <c r="ABY76" s="921"/>
      <c r="ABZ76" s="921"/>
      <c r="ACA76" s="921"/>
      <c r="ACB76" s="921"/>
      <c r="ACC76" s="921"/>
      <c r="ACD76" s="921"/>
      <c r="ACE76" s="921"/>
      <c r="ACF76" s="921"/>
      <c r="ACG76" s="921"/>
      <c r="ACH76" s="921"/>
      <c r="ACI76" s="921"/>
      <c r="ACJ76" s="921"/>
      <c r="ACK76" s="921"/>
      <c r="ACL76" s="921"/>
      <c r="ACM76" s="921"/>
      <c r="ACN76" s="921"/>
      <c r="ACO76" s="921"/>
      <c r="ACP76" s="921"/>
      <c r="ACQ76" s="921"/>
      <c r="ACR76" s="921"/>
      <c r="ACS76" s="921"/>
      <c r="ACT76" s="921"/>
      <c r="ACU76" s="921"/>
      <c r="ACV76" s="921"/>
      <c r="ACW76" s="921"/>
      <c r="ACX76" s="921"/>
      <c r="ACY76" s="921"/>
      <c r="ACZ76" s="921"/>
      <c r="ADA76" s="921"/>
      <c r="ADB76" s="921"/>
      <c r="ADC76" s="921"/>
      <c r="ADD76" s="921"/>
      <c r="ADE76" s="921"/>
      <c r="ADF76" s="921"/>
      <c r="ADG76" s="921"/>
      <c r="ADH76" s="921"/>
      <c r="ADI76" s="921"/>
      <c r="ADJ76" s="921"/>
      <c r="ADK76" s="921"/>
      <c r="ADL76" s="921"/>
      <c r="ADM76" s="921"/>
      <c r="ADN76" s="921"/>
      <c r="ADO76" s="921"/>
      <c r="ADP76" s="921"/>
      <c r="ADQ76" s="921"/>
      <c r="ADR76" s="921"/>
      <c r="ADS76" s="921"/>
      <c r="ADT76" s="921"/>
      <c r="ADU76" s="921"/>
      <c r="ADV76" s="921"/>
      <c r="ADW76" s="921"/>
      <c r="ADX76" s="921"/>
      <c r="ADY76" s="921"/>
      <c r="ADZ76" s="921"/>
      <c r="AEA76" s="921"/>
      <c r="AEB76" s="921"/>
      <c r="AEC76" s="921"/>
      <c r="AED76" s="921"/>
      <c r="AEE76" s="921"/>
      <c r="AEF76" s="921"/>
      <c r="AEG76" s="921"/>
      <c r="AEH76" s="921"/>
      <c r="AEI76" s="921"/>
      <c r="AEJ76" s="921"/>
      <c r="AEK76" s="921"/>
      <c r="AEL76" s="921"/>
      <c r="AEM76" s="921"/>
      <c r="AEN76" s="921"/>
      <c r="AEO76" s="921"/>
      <c r="AEP76" s="921"/>
      <c r="AEQ76" s="921"/>
      <c r="AER76" s="921"/>
      <c r="AES76" s="921"/>
      <c r="AET76" s="921"/>
      <c r="AEU76" s="921"/>
      <c r="AEV76" s="921"/>
      <c r="AEW76" s="921"/>
      <c r="AEX76" s="921"/>
      <c r="AEY76" s="921"/>
      <c r="AEZ76" s="921"/>
      <c r="AFA76" s="921"/>
      <c r="AFB76" s="921"/>
      <c r="AFC76" s="921"/>
      <c r="AFD76" s="921"/>
      <c r="AFE76" s="921"/>
      <c r="AFF76" s="921"/>
      <c r="AFG76" s="921"/>
      <c r="AFH76" s="921"/>
      <c r="AFI76" s="921"/>
      <c r="AFJ76" s="921"/>
      <c r="AFK76" s="921"/>
      <c r="AFL76" s="921"/>
      <c r="AFM76" s="921"/>
      <c r="AFN76" s="921"/>
      <c r="AFO76" s="921"/>
      <c r="AFP76" s="921"/>
      <c r="AFQ76" s="921"/>
      <c r="AFR76" s="921"/>
      <c r="AFS76" s="921"/>
      <c r="AFT76" s="921"/>
      <c r="AFU76" s="921"/>
      <c r="AFV76" s="921"/>
      <c r="AFW76" s="921"/>
      <c r="AFX76" s="921"/>
      <c r="AFY76" s="921"/>
      <c r="AFZ76" s="921"/>
      <c r="AGA76" s="921"/>
      <c r="AGB76" s="921"/>
      <c r="AGC76" s="921"/>
      <c r="AGD76" s="921"/>
      <c r="AGE76" s="921"/>
      <c r="AGF76" s="921"/>
      <c r="AGG76" s="921"/>
      <c r="AGH76" s="921"/>
      <c r="AGI76" s="921"/>
      <c r="AGJ76" s="921"/>
      <c r="AGK76" s="921"/>
      <c r="AGL76" s="921"/>
      <c r="AGM76" s="921"/>
      <c r="AGN76" s="921"/>
      <c r="AGO76" s="921"/>
      <c r="AGP76" s="921"/>
      <c r="AGQ76" s="921"/>
      <c r="AGR76" s="921"/>
      <c r="AGS76" s="921"/>
      <c r="AGT76" s="921"/>
      <c r="AGU76" s="921"/>
      <c r="AGV76" s="921"/>
      <c r="AGW76" s="921"/>
      <c r="AGX76" s="921"/>
      <c r="AGY76" s="921"/>
      <c r="AGZ76" s="921"/>
      <c r="AHA76" s="921"/>
      <c r="AHB76" s="921"/>
      <c r="AHC76" s="921"/>
      <c r="AHD76" s="921"/>
      <c r="AHE76" s="921"/>
      <c r="AHF76" s="921"/>
      <c r="AHG76" s="921"/>
      <c r="AHH76" s="921"/>
      <c r="AHI76" s="921"/>
      <c r="AHJ76" s="921"/>
      <c r="AHK76" s="921"/>
      <c r="AHL76" s="921"/>
      <c r="AHM76" s="921"/>
      <c r="AHN76" s="921"/>
      <c r="AHO76" s="921"/>
      <c r="AHP76" s="921"/>
      <c r="AHQ76" s="921"/>
      <c r="AHR76" s="921"/>
      <c r="AHS76" s="921"/>
      <c r="AHT76" s="921"/>
      <c r="AHU76" s="921"/>
      <c r="AHV76" s="921"/>
      <c r="AHW76" s="921"/>
      <c r="AHX76" s="921"/>
      <c r="AHY76" s="921"/>
      <c r="AHZ76" s="921"/>
      <c r="AIA76" s="921"/>
      <c r="AIB76" s="921"/>
      <c r="AIC76" s="921"/>
      <c r="AID76" s="921"/>
      <c r="AIE76" s="921"/>
      <c r="AIF76" s="921"/>
      <c r="AIG76" s="921"/>
      <c r="AIH76" s="921"/>
      <c r="AII76" s="921"/>
      <c r="AIJ76" s="921"/>
      <c r="AIK76" s="921"/>
      <c r="AIL76" s="921"/>
      <c r="AIM76" s="921"/>
      <c r="AIN76" s="921"/>
      <c r="AIO76" s="921"/>
      <c r="AIP76" s="921"/>
      <c r="AIQ76" s="921"/>
      <c r="AIR76" s="921"/>
      <c r="AIS76" s="921"/>
      <c r="AIT76" s="921"/>
      <c r="AIU76" s="921"/>
      <c r="AIV76" s="921"/>
      <c r="AIW76" s="921"/>
      <c r="AIX76" s="921"/>
      <c r="AIY76" s="921"/>
      <c r="AIZ76" s="921"/>
      <c r="AJA76" s="921"/>
      <c r="AJB76" s="921"/>
      <c r="AJC76" s="921"/>
      <c r="AJD76" s="921"/>
      <c r="AJE76" s="921"/>
      <c r="AJF76" s="921"/>
      <c r="AJG76" s="921"/>
      <c r="AJH76" s="921"/>
      <c r="AJI76" s="921"/>
      <c r="AJJ76" s="921"/>
      <c r="AJK76" s="921"/>
      <c r="AJL76" s="921"/>
      <c r="AJM76" s="921"/>
      <c r="AJN76" s="921"/>
      <c r="AJO76" s="921"/>
      <c r="AJP76" s="921"/>
      <c r="AJQ76" s="921"/>
      <c r="AJR76" s="921"/>
      <c r="AJS76" s="921"/>
      <c r="AJT76" s="921"/>
      <c r="AJU76" s="921"/>
      <c r="AJV76" s="921"/>
      <c r="AJW76" s="921"/>
      <c r="AJX76" s="921"/>
      <c r="AJY76" s="921"/>
      <c r="AJZ76" s="921"/>
      <c r="AKA76" s="921"/>
      <c r="AKB76" s="921"/>
      <c r="AKC76" s="921"/>
      <c r="AKD76" s="921"/>
      <c r="AKE76" s="921"/>
      <c r="AKF76" s="921"/>
      <c r="AKG76" s="921"/>
      <c r="AKH76" s="921"/>
      <c r="AKI76" s="921"/>
      <c r="AKJ76" s="921"/>
      <c r="AKK76" s="921"/>
      <c r="AKL76" s="921"/>
      <c r="AKM76" s="921"/>
      <c r="AKN76" s="921"/>
      <c r="AKO76" s="921"/>
      <c r="AKP76" s="921"/>
      <c r="AKQ76" s="921"/>
      <c r="AKR76" s="921"/>
      <c r="AKS76" s="921"/>
      <c r="AKT76" s="921"/>
      <c r="AKU76" s="921"/>
      <c r="AKV76" s="921"/>
      <c r="AKW76" s="921"/>
      <c r="AKX76" s="921"/>
      <c r="AKY76" s="921"/>
      <c r="AKZ76" s="921"/>
      <c r="ALA76" s="921"/>
      <c r="ALB76" s="921"/>
      <c r="ALC76" s="921"/>
      <c r="ALD76" s="921"/>
      <c r="ALE76" s="921"/>
      <c r="ALF76" s="921"/>
      <c r="ALG76" s="921"/>
      <c r="ALH76" s="921"/>
      <c r="ALI76" s="921"/>
      <c r="ALJ76" s="921"/>
      <c r="ALK76" s="921"/>
      <c r="ALL76" s="921"/>
      <c r="ALM76" s="921"/>
      <c r="ALN76" s="921"/>
      <c r="ALO76" s="921"/>
      <c r="ALP76" s="921"/>
      <c r="ALQ76" s="921"/>
      <c r="ALR76" s="921"/>
      <c r="ALS76" s="921"/>
      <c r="ALT76" s="921"/>
      <c r="ALU76" s="921"/>
      <c r="ALV76" s="921"/>
      <c r="ALW76" s="921"/>
      <c r="ALX76" s="921"/>
      <c r="ALY76" s="921"/>
      <c r="ALZ76" s="921"/>
      <c r="AMA76" s="921"/>
      <c r="AMB76" s="921"/>
      <c r="AMC76" s="921"/>
      <c r="AMD76" s="921"/>
      <c r="AME76" s="921"/>
      <c r="AMF76" s="921"/>
      <c r="AMG76" s="921"/>
      <c r="AMH76" s="921"/>
      <c r="AMI76" s="921"/>
      <c r="AMJ76" s="921"/>
      <c r="AMK76" s="921"/>
      <c r="AML76" s="921"/>
      <c r="AMM76" s="921"/>
      <c r="AMN76" s="921"/>
      <c r="AMO76" s="921"/>
      <c r="AMP76" s="921"/>
      <c r="AMQ76" s="921"/>
      <c r="AMR76" s="921"/>
      <c r="AMS76" s="921"/>
      <c r="AMT76" s="921"/>
      <c r="AMU76" s="921"/>
      <c r="AMV76" s="921"/>
      <c r="AMW76" s="921"/>
      <c r="AMX76" s="921"/>
      <c r="AMY76" s="921"/>
      <c r="AMZ76" s="921"/>
      <c r="ANA76" s="921"/>
      <c r="ANB76" s="921"/>
      <c r="ANC76" s="921"/>
      <c r="AND76" s="921"/>
      <c r="ANE76" s="921"/>
      <c r="ANF76" s="921"/>
      <c r="ANG76" s="921"/>
      <c r="ANH76" s="921"/>
      <c r="ANI76" s="921"/>
      <c r="ANJ76" s="921"/>
      <c r="ANK76" s="921"/>
      <c r="ANL76" s="921"/>
      <c r="ANM76" s="921"/>
      <c r="ANN76" s="921"/>
      <c r="ANO76" s="921"/>
      <c r="ANP76" s="921"/>
      <c r="ANQ76" s="921"/>
      <c r="ANR76" s="921"/>
      <c r="ANS76" s="921"/>
      <c r="ANT76" s="921"/>
      <c r="ANU76" s="921"/>
      <c r="ANV76" s="921"/>
      <c r="ANW76" s="921"/>
      <c r="ANX76" s="921"/>
      <c r="ANY76" s="921"/>
      <c r="ANZ76" s="921"/>
      <c r="AOA76" s="921"/>
      <c r="AOB76" s="921"/>
      <c r="AOC76" s="921"/>
      <c r="AOD76" s="921"/>
      <c r="AOE76" s="921"/>
      <c r="AOF76" s="921"/>
      <c r="AOG76" s="921"/>
      <c r="AOH76" s="921"/>
      <c r="AOI76" s="921"/>
      <c r="AOJ76" s="921"/>
      <c r="AOK76" s="921"/>
      <c r="AOL76" s="921"/>
      <c r="AOM76" s="921"/>
      <c r="AON76" s="921"/>
      <c r="AOO76" s="921"/>
      <c r="AOP76" s="921"/>
      <c r="AOQ76" s="921"/>
      <c r="AOR76" s="921"/>
      <c r="AOS76" s="921"/>
      <c r="AOT76" s="921"/>
      <c r="AOU76" s="921"/>
      <c r="AOV76" s="921"/>
      <c r="AOW76" s="921"/>
      <c r="AOX76" s="921"/>
      <c r="AOY76" s="921"/>
      <c r="AOZ76" s="921"/>
      <c r="APA76" s="921"/>
      <c r="APB76" s="921"/>
      <c r="APC76" s="921"/>
      <c r="APD76" s="921"/>
      <c r="APE76" s="921"/>
      <c r="APF76" s="921"/>
      <c r="APG76" s="921"/>
      <c r="APH76" s="921"/>
      <c r="API76" s="921"/>
      <c r="APJ76" s="921"/>
      <c r="APK76" s="921"/>
      <c r="APL76" s="921"/>
      <c r="APM76" s="921"/>
      <c r="APN76" s="921"/>
      <c r="APO76" s="921"/>
      <c r="APP76" s="921"/>
      <c r="APQ76" s="921"/>
      <c r="APR76" s="921"/>
      <c r="APS76" s="921"/>
      <c r="APT76" s="921"/>
      <c r="APU76" s="921"/>
      <c r="APV76" s="921"/>
      <c r="APW76" s="921"/>
      <c r="APX76" s="921"/>
      <c r="APY76" s="921"/>
      <c r="APZ76" s="921"/>
      <c r="AQA76" s="921"/>
      <c r="AQB76" s="921"/>
      <c r="AQC76" s="921"/>
      <c r="AQD76" s="921"/>
      <c r="AQE76" s="921"/>
      <c r="AQF76" s="921"/>
      <c r="AQG76" s="921"/>
      <c r="AQH76" s="921"/>
      <c r="AQI76" s="921"/>
      <c r="AQJ76" s="921"/>
      <c r="AQK76" s="921"/>
      <c r="AQL76" s="921"/>
      <c r="AQM76" s="921"/>
      <c r="AQN76" s="921"/>
      <c r="AQO76" s="921"/>
      <c r="AQP76" s="921"/>
      <c r="AQQ76" s="921"/>
      <c r="AQR76" s="921"/>
      <c r="AQS76" s="921"/>
      <c r="AQT76" s="921"/>
      <c r="AQU76" s="921"/>
      <c r="AQV76" s="921"/>
      <c r="AQW76" s="921"/>
      <c r="AQX76" s="921"/>
      <c r="AQY76" s="921"/>
      <c r="AQZ76" s="921"/>
      <c r="ARA76" s="921"/>
      <c r="ARB76" s="921"/>
      <c r="ARC76" s="921"/>
      <c r="ARD76" s="921"/>
      <c r="ARE76" s="921"/>
      <c r="ARF76" s="921"/>
      <c r="ARG76" s="921"/>
      <c r="ARH76" s="921"/>
      <c r="ARI76" s="921"/>
      <c r="ARJ76" s="921"/>
      <c r="ARK76" s="921"/>
      <c r="ARL76" s="921"/>
      <c r="ARM76" s="921"/>
      <c r="ARN76" s="921"/>
      <c r="ARO76" s="921"/>
      <c r="ARP76" s="921"/>
      <c r="ARQ76" s="921"/>
      <c r="ARR76" s="921"/>
      <c r="ARS76" s="921"/>
      <c r="ART76" s="921"/>
      <c r="ARU76" s="921"/>
      <c r="ARV76" s="921"/>
      <c r="ARW76" s="921"/>
      <c r="ARX76" s="921"/>
      <c r="ARY76" s="921"/>
      <c r="ARZ76" s="921"/>
      <c r="ASA76" s="921"/>
      <c r="ASB76" s="921"/>
      <c r="ASC76" s="921"/>
      <c r="ASD76" s="921"/>
      <c r="ASE76" s="921"/>
      <c r="ASF76" s="921"/>
      <c r="ASG76" s="921"/>
      <c r="ASH76" s="921"/>
      <c r="ASI76" s="921"/>
      <c r="ASJ76" s="921"/>
      <c r="ASK76" s="921"/>
      <c r="ASL76" s="921"/>
      <c r="ASM76" s="921"/>
      <c r="ASN76" s="921"/>
      <c r="ASO76" s="921"/>
      <c r="ASP76" s="921"/>
      <c r="ASQ76" s="921"/>
      <c r="ASR76" s="921"/>
      <c r="ASS76" s="921"/>
      <c r="AST76" s="921"/>
      <c r="ASU76" s="921"/>
      <c r="ASV76" s="921"/>
      <c r="ASW76" s="921"/>
      <c r="ASX76" s="921"/>
      <c r="ASY76" s="921"/>
      <c r="ASZ76" s="921"/>
      <c r="ATA76" s="921"/>
      <c r="ATB76" s="921"/>
      <c r="ATC76" s="921"/>
      <c r="ATD76" s="921"/>
      <c r="ATE76" s="921"/>
      <c r="ATF76" s="921"/>
      <c r="ATG76" s="921"/>
      <c r="ATH76" s="921"/>
      <c r="ATI76" s="921"/>
      <c r="ATJ76" s="921"/>
      <c r="ATK76" s="921"/>
      <c r="ATL76" s="921"/>
      <c r="ATM76" s="921"/>
      <c r="ATN76" s="921"/>
      <c r="ATO76" s="921"/>
      <c r="ATP76" s="921"/>
      <c r="ATQ76" s="921"/>
      <c r="ATR76" s="921"/>
      <c r="ATS76" s="921"/>
      <c r="ATT76" s="921"/>
      <c r="ATU76" s="921"/>
      <c r="ATV76" s="921"/>
      <c r="ATW76" s="921"/>
      <c r="ATX76" s="921"/>
      <c r="ATY76" s="921"/>
      <c r="ATZ76" s="921"/>
      <c r="AUA76" s="921"/>
      <c r="AUB76" s="921"/>
      <c r="AUC76" s="921"/>
      <c r="AUD76" s="921"/>
      <c r="AUE76" s="921"/>
      <c r="AUF76" s="921"/>
      <c r="AUG76" s="921"/>
      <c r="AUH76" s="921"/>
      <c r="AUI76" s="921"/>
      <c r="AUJ76" s="921"/>
      <c r="AUK76" s="921"/>
      <c r="AUL76" s="921"/>
      <c r="AUM76" s="921"/>
      <c r="AUN76" s="921"/>
      <c r="AUO76" s="921"/>
      <c r="AUP76" s="921"/>
      <c r="AUQ76" s="921"/>
      <c r="AUR76" s="921"/>
      <c r="AUS76" s="921"/>
      <c r="AUT76" s="921"/>
      <c r="AUU76" s="921"/>
      <c r="AUV76" s="921"/>
      <c r="AUW76" s="921"/>
      <c r="AUX76" s="921"/>
      <c r="AUY76" s="921"/>
      <c r="AUZ76" s="921"/>
      <c r="AVA76" s="921"/>
      <c r="AVB76" s="921"/>
      <c r="AVC76" s="921"/>
      <c r="AVD76" s="921"/>
      <c r="AVE76" s="921"/>
      <c r="AVF76" s="921"/>
      <c r="AVG76" s="921"/>
      <c r="AVH76" s="921"/>
      <c r="AVI76" s="921"/>
      <c r="AVJ76" s="921"/>
      <c r="AVK76" s="921"/>
      <c r="AVL76" s="921"/>
      <c r="AVM76" s="921"/>
      <c r="AVN76" s="921"/>
      <c r="AVO76" s="921"/>
      <c r="AVP76" s="921"/>
      <c r="AVQ76" s="921"/>
      <c r="AVR76" s="921"/>
      <c r="AVS76" s="921"/>
      <c r="AVT76" s="921"/>
      <c r="AVU76" s="921"/>
      <c r="AVV76" s="921"/>
      <c r="AVW76" s="921"/>
      <c r="AVX76" s="921"/>
      <c r="AVY76" s="921"/>
      <c r="AVZ76" s="921"/>
      <c r="AWA76" s="921"/>
      <c r="AWB76" s="921"/>
      <c r="AWC76" s="921"/>
      <c r="AWD76" s="921"/>
      <c r="AWE76" s="921"/>
      <c r="AWF76" s="921"/>
      <c r="AWG76" s="921"/>
      <c r="AWH76" s="921"/>
      <c r="AWI76" s="921"/>
      <c r="AWJ76" s="921"/>
      <c r="AWK76" s="921"/>
      <c r="AWL76" s="921"/>
      <c r="AWM76" s="921"/>
      <c r="AWN76" s="921"/>
      <c r="AWO76" s="921"/>
      <c r="AWP76" s="921"/>
      <c r="AWQ76" s="921"/>
      <c r="AWR76" s="921"/>
      <c r="AWS76" s="921"/>
      <c r="AWT76" s="921"/>
      <c r="AWU76" s="921"/>
      <c r="AWV76" s="921"/>
      <c r="AWW76" s="921"/>
      <c r="AWX76" s="921"/>
      <c r="AWY76" s="921"/>
      <c r="AWZ76" s="921"/>
      <c r="AXA76" s="921"/>
      <c r="AXB76" s="921"/>
      <c r="AXC76" s="921"/>
      <c r="AXD76" s="921"/>
      <c r="AXE76" s="921"/>
      <c r="AXF76" s="921"/>
      <c r="AXG76" s="921"/>
      <c r="AXH76" s="921"/>
      <c r="AXI76" s="921"/>
      <c r="AXJ76" s="921"/>
      <c r="AXK76" s="921"/>
      <c r="AXL76" s="921"/>
      <c r="AXM76" s="921"/>
      <c r="AXN76" s="921"/>
      <c r="AXO76" s="921"/>
      <c r="AXP76" s="921"/>
      <c r="AXQ76" s="921"/>
      <c r="AXR76" s="921"/>
      <c r="AXS76" s="921"/>
      <c r="AXT76" s="921"/>
      <c r="AXU76" s="921"/>
      <c r="AXV76" s="921"/>
      <c r="AXW76" s="921"/>
      <c r="AXX76" s="921"/>
      <c r="AXY76" s="921"/>
      <c r="AXZ76" s="921"/>
      <c r="AYA76" s="921"/>
      <c r="AYB76" s="921"/>
      <c r="AYC76" s="921"/>
      <c r="AYD76" s="921"/>
      <c r="AYE76" s="921"/>
      <c r="AYF76" s="921"/>
      <c r="AYG76" s="921"/>
      <c r="AYH76" s="921"/>
      <c r="AYI76" s="921"/>
      <c r="AYJ76" s="921"/>
      <c r="AYK76" s="921"/>
      <c r="AYL76" s="921"/>
      <c r="AYM76" s="921"/>
      <c r="AYN76" s="921"/>
      <c r="AYO76" s="921"/>
      <c r="AYP76" s="921"/>
      <c r="AYQ76" s="921"/>
      <c r="AYR76" s="921"/>
      <c r="AYS76" s="921"/>
      <c r="AYT76" s="921"/>
      <c r="AYU76" s="921"/>
      <c r="AYV76" s="921"/>
      <c r="AYW76" s="921"/>
      <c r="AYX76" s="921"/>
      <c r="AYY76" s="921"/>
      <c r="AYZ76" s="921"/>
      <c r="AZA76" s="921"/>
      <c r="AZB76" s="921"/>
      <c r="AZC76" s="921"/>
      <c r="AZD76" s="921"/>
      <c r="AZE76" s="921"/>
      <c r="AZF76" s="921"/>
      <c r="AZG76" s="921"/>
      <c r="AZH76" s="921"/>
      <c r="AZI76" s="921"/>
      <c r="AZJ76" s="921"/>
      <c r="AZK76" s="921"/>
      <c r="AZL76" s="921"/>
      <c r="AZM76" s="921"/>
      <c r="AZN76" s="921"/>
      <c r="AZO76" s="921"/>
      <c r="AZP76" s="921"/>
      <c r="AZQ76" s="921"/>
      <c r="AZR76" s="921"/>
      <c r="AZS76" s="921"/>
      <c r="AZT76" s="921"/>
      <c r="AZU76" s="921"/>
      <c r="AZV76" s="921"/>
      <c r="AZW76" s="921"/>
      <c r="AZX76" s="921"/>
      <c r="AZY76" s="921"/>
      <c r="AZZ76" s="921"/>
      <c r="BAA76" s="921"/>
      <c r="BAB76" s="921"/>
      <c r="BAC76" s="921"/>
      <c r="BAD76" s="921"/>
      <c r="BAE76" s="921"/>
      <c r="BAF76" s="921"/>
      <c r="BAG76" s="921"/>
      <c r="BAH76" s="921"/>
      <c r="BAI76" s="921"/>
      <c r="BAJ76" s="921"/>
      <c r="BAK76" s="921"/>
      <c r="BAL76" s="921"/>
      <c r="BAM76" s="921"/>
      <c r="BAN76" s="921"/>
      <c r="BAO76" s="921"/>
      <c r="BAP76" s="921"/>
      <c r="BAQ76" s="921"/>
      <c r="BAR76" s="921"/>
      <c r="BAS76" s="921"/>
      <c r="BAT76" s="921"/>
      <c r="BAU76" s="921"/>
      <c r="BAV76" s="921"/>
      <c r="BAW76" s="921"/>
      <c r="BAX76" s="921"/>
      <c r="BAY76" s="921"/>
      <c r="BAZ76" s="921"/>
      <c r="BBA76" s="921"/>
      <c r="BBB76" s="921"/>
      <c r="BBC76" s="921"/>
      <c r="BBD76" s="921"/>
      <c r="BBE76" s="921"/>
      <c r="BBF76" s="921"/>
      <c r="BBG76" s="921"/>
      <c r="BBH76" s="921"/>
      <c r="BBI76" s="921"/>
      <c r="BBJ76" s="921"/>
      <c r="BBK76" s="921"/>
      <c r="BBL76" s="921"/>
      <c r="BBM76" s="921"/>
      <c r="BBN76" s="921"/>
      <c r="BBO76" s="921"/>
      <c r="BBP76" s="921"/>
      <c r="BBQ76" s="921"/>
      <c r="BBR76" s="921"/>
      <c r="BBS76" s="921"/>
      <c r="BBT76" s="921"/>
      <c r="BBU76" s="921"/>
      <c r="BBV76" s="921"/>
      <c r="BBW76" s="921"/>
      <c r="BBX76" s="921"/>
      <c r="BBY76" s="921"/>
      <c r="BBZ76" s="921"/>
      <c r="BCA76" s="921"/>
      <c r="BCB76" s="921"/>
      <c r="BCC76" s="921"/>
      <c r="BCD76" s="921"/>
      <c r="BCE76" s="921"/>
      <c r="BCF76" s="921"/>
      <c r="BCG76" s="921"/>
      <c r="BCH76" s="921"/>
      <c r="BCI76" s="921"/>
      <c r="BCJ76" s="921"/>
      <c r="BCK76" s="921"/>
      <c r="BCL76" s="921"/>
      <c r="BCM76" s="921"/>
      <c r="BCN76" s="921"/>
      <c r="BCO76" s="921"/>
      <c r="BCP76" s="921"/>
      <c r="BCQ76" s="921"/>
      <c r="BCR76" s="921"/>
      <c r="BCS76" s="921"/>
      <c r="BCT76" s="921"/>
      <c r="BCU76" s="921"/>
      <c r="BCV76" s="921"/>
      <c r="BCW76" s="921"/>
      <c r="BCX76" s="921"/>
      <c r="BCY76" s="921"/>
      <c r="BCZ76" s="921"/>
      <c r="BDA76" s="921"/>
      <c r="BDB76" s="921"/>
      <c r="BDC76" s="921"/>
      <c r="BDD76" s="921"/>
      <c r="BDE76" s="921"/>
      <c r="BDF76" s="921"/>
      <c r="BDG76" s="921"/>
      <c r="BDH76" s="921"/>
      <c r="BDI76" s="921"/>
      <c r="BDJ76" s="921"/>
      <c r="BDK76" s="921"/>
      <c r="BDL76" s="921"/>
      <c r="BDM76" s="921"/>
      <c r="BDN76" s="921"/>
      <c r="BDO76" s="921"/>
      <c r="BDP76" s="921"/>
      <c r="BDQ76" s="921"/>
      <c r="BDR76" s="921"/>
      <c r="BDS76" s="921"/>
      <c r="BDT76" s="921"/>
      <c r="BDU76" s="921"/>
      <c r="BDV76" s="921"/>
      <c r="BDW76" s="921"/>
      <c r="BDX76" s="921"/>
      <c r="BDY76" s="921"/>
      <c r="BDZ76" s="921"/>
      <c r="BEA76" s="921"/>
      <c r="BEB76" s="921"/>
      <c r="BEC76" s="921"/>
      <c r="BED76" s="921"/>
      <c r="BEE76" s="921"/>
      <c r="BEF76" s="921"/>
      <c r="BEG76" s="921"/>
      <c r="BEH76" s="921"/>
      <c r="BEI76" s="921"/>
      <c r="BEJ76" s="921"/>
      <c r="BEK76" s="921"/>
      <c r="BEL76" s="921"/>
      <c r="BEM76" s="921"/>
      <c r="BEN76" s="921"/>
      <c r="BEO76" s="921"/>
      <c r="BEP76" s="921"/>
      <c r="BEQ76" s="921"/>
      <c r="BER76" s="921"/>
      <c r="BES76" s="921"/>
      <c r="BET76" s="921"/>
      <c r="BEU76" s="921"/>
      <c r="BEV76" s="921"/>
      <c r="BEW76" s="921"/>
      <c r="BEX76" s="921"/>
      <c r="BEY76" s="921"/>
      <c r="BEZ76" s="921"/>
      <c r="BFA76" s="921"/>
      <c r="BFB76" s="921"/>
      <c r="BFC76" s="921"/>
      <c r="BFD76" s="921"/>
      <c r="BFE76" s="921"/>
      <c r="BFF76" s="921"/>
      <c r="BFG76" s="921"/>
      <c r="BFH76" s="921"/>
      <c r="BFI76" s="921"/>
      <c r="BFJ76" s="921"/>
      <c r="BFK76" s="921"/>
      <c r="BFL76" s="921"/>
      <c r="BFM76" s="921"/>
      <c r="BFN76" s="921"/>
      <c r="BFO76" s="921"/>
      <c r="BFP76" s="921"/>
      <c r="BFQ76" s="921"/>
      <c r="BFR76" s="921"/>
      <c r="BFS76" s="921"/>
      <c r="BFT76" s="921"/>
      <c r="BFU76" s="921"/>
      <c r="BFV76" s="921"/>
      <c r="BFW76" s="921"/>
      <c r="BFX76" s="921"/>
      <c r="BFY76" s="921"/>
      <c r="BFZ76" s="921"/>
      <c r="BGA76" s="921"/>
      <c r="BGB76" s="921"/>
      <c r="BGC76" s="921"/>
      <c r="BGD76" s="921"/>
      <c r="BGE76" s="921"/>
      <c r="BGF76" s="921"/>
      <c r="BGG76" s="921"/>
      <c r="BGH76" s="921"/>
      <c r="BGI76" s="921"/>
      <c r="BGJ76" s="921"/>
      <c r="BGK76" s="921"/>
      <c r="BGL76" s="921"/>
      <c r="BGM76" s="921"/>
      <c r="BGN76" s="921"/>
      <c r="BGO76" s="921"/>
      <c r="BGP76" s="921"/>
      <c r="BGQ76" s="921"/>
      <c r="BGR76" s="921"/>
      <c r="BGS76" s="921"/>
      <c r="BGT76" s="921"/>
      <c r="BGU76" s="921"/>
      <c r="BGV76" s="921"/>
      <c r="BGW76" s="921"/>
      <c r="BGX76" s="921"/>
      <c r="BGY76" s="921"/>
      <c r="BGZ76" s="921"/>
      <c r="BHA76" s="921"/>
      <c r="BHB76" s="921"/>
      <c r="BHC76" s="921"/>
      <c r="BHD76" s="921"/>
      <c r="BHE76" s="921"/>
      <c r="BHF76" s="921"/>
      <c r="BHG76" s="921"/>
      <c r="BHH76" s="921"/>
      <c r="BHI76" s="921"/>
      <c r="BHJ76" s="921"/>
      <c r="BHK76" s="921"/>
      <c r="BHL76" s="921"/>
      <c r="BHM76" s="921"/>
      <c r="BHN76" s="921"/>
      <c r="BHO76" s="921"/>
      <c r="BHP76" s="921"/>
      <c r="BHQ76" s="921"/>
      <c r="BHR76" s="921"/>
      <c r="BHS76" s="921"/>
      <c r="BHT76" s="921"/>
      <c r="BHU76" s="921"/>
      <c r="BHV76" s="921"/>
      <c r="BHW76" s="921"/>
      <c r="BHX76" s="921"/>
      <c r="BHY76" s="921"/>
      <c r="BHZ76" s="921"/>
      <c r="BIA76" s="921"/>
      <c r="BIB76" s="921"/>
      <c r="BIC76" s="921"/>
      <c r="BID76" s="921"/>
      <c r="BIE76" s="921"/>
      <c r="BIF76" s="921"/>
      <c r="BIG76" s="921"/>
      <c r="BIH76" s="921"/>
      <c r="BII76" s="921"/>
      <c r="BIJ76" s="921"/>
      <c r="BIK76" s="921"/>
      <c r="BIL76" s="921"/>
      <c r="BIM76" s="921"/>
      <c r="BIN76" s="921"/>
      <c r="BIO76" s="921"/>
      <c r="BIP76" s="921"/>
      <c r="BIQ76" s="921"/>
      <c r="BIR76" s="921"/>
      <c r="BIS76" s="921"/>
      <c r="BIT76" s="921"/>
      <c r="BIU76" s="921"/>
      <c r="BIV76" s="921"/>
      <c r="BIW76" s="921"/>
      <c r="BIX76" s="921"/>
      <c r="BIY76" s="921"/>
      <c r="BIZ76" s="921"/>
      <c r="BJA76" s="921"/>
      <c r="BJB76" s="921"/>
      <c r="BJC76" s="921"/>
      <c r="BJD76" s="921"/>
      <c r="BJE76" s="921"/>
      <c r="BJF76" s="921"/>
      <c r="BJG76" s="921"/>
      <c r="BJH76" s="921"/>
      <c r="BJI76" s="921"/>
      <c r="BJJ76" s="921"/>
      <c r="BJK76" s="921"/>
      <c r="BJL76" s="921"/>
      <c r="BJM76" s="921"/>
      <c r="BJN76" s="921"/>
      <c r="BJO76" s="921"/>
      <c r="BJP76" s="921"/>
      <c r="BJQ76" s="921"/>
      <c r="BJR76" s="921"/>
      <c r="BJS76" s="921"/>
      <c r="BJT76" s="921"/>
      <c r="BJU76" s="921"/>
      <c r="BJV76" s="921"/>
      <c r="BJW76" s="921"/>
      <c r="BJX76" s="921"/>
      <c r="BJY76" s="921"/>
      <c r="BJZ76" s="921"/>
      <c r="BKA76" s="921"/>
      <c r="BKB76" s="921"/>
      <c r="BKC76" s="921"/>
      <c r="BKD76" s="921"/>
      <c r="BKE76" s="921"/>
      <c r="BKF76" s="921"/>
      <c r="BKG76" s="921"/>
      <c r="BKH76" s="921"/>
      <c r="BKI76" s="921"/>
      <c r="BKJ76" s="921"/>
      <c r="BKK76" s="921"/>
      <c r="BKL76" s="921"/>
      <c r="BKM76" s="921"/>
      <c r="BKN76" s="921"/>
      <c r="BKO76" s="921"/>
      <c r="BKP76" s="921"/>
      <c r="BKQ76" s="921"/>
      <c r="BKR76" s="921"/>
      <c r="BKS76" s="921"/>
      <c r="BKT76" s="921"/>
      <c r="BKU76" s="921"/>
      <c r="BKV76" s="921"/>
      <c r="BKW76" s="921"/>
      <c r="BKX76" s="921"/>
      <c r="BKY76" s="921"/>
      <c r="BKZ76" s="921"/>
      <c r="BLA76" s="921"/>
      <c r="BLB76" s="921"/>
      <c r="BLC76" s="921"/>
      <c r="BLD76" s="921"/>
      <c r="BLE76" s="921"/>
      <c r="BLF76" s="921"/>
      <c r="BLG76" s="921"/>
      <c r="BLH76" s="921"/>
      <c r="BLI76" s="921"/>
      <c r="BLJ76" s="921"/>
      <c r="BLK76" s="921"/>
      <c r="BLL76" s="921"/>
      <c r="BLM76" s="921"/>
      <c r="BLN76" s="921"/>
      <c r="BLO76" s="921"/>
      <c r="BLP76" s="921"/>
      <c r="BLQ76" s="921"/>
      <c r="BLR76" s="921"/>
      <c r="BLS76" s="921"/>
      <c r="BLT76" s="921"/>
      <c r="BLU76" s="921"/>
      <c r="BLV76" s="921"/>
      <c r="BLW76" s="921"/>
      <c r="BLX76" s="921"/>
      <c r="BLY76" s="921"/>
      <c r="BLZ76" s="921"/>
      <c r="BMA76" s="921"/>
      <c r="BMB76" s="921"/>
      <c r="BMC76" s="921"/>
      <c r="BMD76" s="921"/>
      <c r="BME76" s="921"/>
      <c r="BMF76" s="921"/>
      <c r="BMG76" s="921"/>
      <c r="BMH76" s="921"/>
      <c r="BMI76" s="921"/>
      <c r="BMJ76" s="921"/>
      <c r="BMK76" s="921"/>
      <c r="BML76" s="921"/>
      <c r="BMM76" s="921"/>
      <c r="BMN76" s="921"/>
      <c r="BMO76" s="921"/>
      <c r="BMP76" s="921"/>
      <c r="BMQ76" s="921"/>
      <c r="BMR76" s="921"/>
      <c r="BMS76" s="921"/>
      <c r="BMT76" s="921"/>
      <c r="BMU76" s="921"/>
      <c r="BMV76" s="921"/>
      <c r="BMW76" s="921"/>
      <c r="BMX76" s="921"/>
      <c r="BMY76" s="921"/>
      <c r="BMZ76" s="921"/>
      <c r="BNA76" s="921"/>
      <c r="BNB76" s="921"/>
      <c r="BNC76" s="921"/>
      <c r="BND76" s="921"/>
      <c r="BNE76" s="921"/>
      <c r="BNF76" s="921"/>
      <c r="BNG76" s="921"/>
      <c r="BNH76" s="921"/>
      <c r="BNI76" s="921"/>
      <c r="BNJ76" s="921"/>
      <c r="BNK76" s="921"/>
      <c r="BNL76" s="921"/>
      <c r="BNM76" s="921"/>
      <c r="BNN76" s="921"/>
      <c r="BNO76" s="921"/>
      <c r="BNP76" s="921"/>
      <c r="BNQ76" s="921"/>
      <c r="BNR76" s="921"/>
      <c r="BNS76" s="921"/>
      <c r="BNT76" s="921"/>
      <c r="BNU76" s="921"/>
      <c r="BNV76" s="921"/>
      <c r="BNW76" s="921"/>
      <c r="BNX76" s="921"/>
      <c r="BNY76" s="921"/>
      <c r="BNZ76" s="921"/>
      <c r="BOA76" s="921"/>
      <c r="BOB76" s="921"/>
      <c r="BOC76" s="921"/>
      <c r="BOD76" s="921"/>
      <c r="BOE76" s="921"/>
      <c r="BOF76" s="921"/>
      <c r="BOG76" s="921"/>
      <c r="BOH76" s="921"/>
      <c r="BOI76" s="921"/>
      <c r="BOJ76" s="921"/>
      <c r="BOK76" s="921"/>
      <c r="BOL76" s="921"/>
      <c r="BOM76" s="921"/>
      <c r="BON76" s="921"/>
      <c r="BOO76" s="921"/>
      <c r="BOP76" s="921"/>
      <c r="BOQ76" s="921"/>
      <c r="BOR76" s="921"/>
      <c r="BOS76" s="921"/>
      <c r="BOT76" s="921"/>
      <c r="BOU76" s="921"/>
      <c r="BOV76" s="921"/>
      <c r="BOW76" s="921"/>
      <c r="BOX76" s="921"/>
      <c r="BOY76" s="921"/>
      <c r="BOZ76" s="921"/>
      <c r="BPA76" s="921"/>
      <c r="BPB76" s="921"/>
      <c r="BPC76" s="921"/>
      <c r="BPD76" s="921"/>
      <c r="BPE76" s="921"/>
      <c r="BPF76" s="921"/>
      <c r="BPG76" s="921"/>
      <c r="BPH76" s="921"/>
      <c r="BPI76" s="921"/>
      <c r="BPJ76" s="921"/>
      <c r="BPK76" s="921"/>
      <c r="BPL76" s="921"/>
      <c r="BPM76" s="921"/>
      <c r="BPN76" s="921"/>
      <c r="BPO76" s="921"/>
      <c r="BPP76" s="921"/>
      <c r="BPQ76" s="921"/>
      <c r="BPR76" s="921"/>
      <c r="BPS76" s="921"/>
      <c r="BPT76" s="921"/>
      <c r="BPU76" s="921"/>
      <c r="BPV76" s="921"/>
      <c r="BPW76" s="921"/>
      <c r="BPX76" s="921"/>
      <c r="BPY76" s="921"/>
      <c r="BPZ76" s="921"/>
      <c r="BQA76" s="921"/>
      <c r="BQB76" s="921"/>
      <c r="BQC76" s="921"/>
      <c r="BQD76" s="921"/>
      <c r="BQE76" s="921"/>
      <c r="BQF76" s="921"/>
      <c r="BQG76" s="921"/>
      <c r="BQH76" s="921"/>
      <c r="BQI76" s="921"/>
      <c r="BQJ76" s="921"/>
      <c r="BQK76" s="921"/>
      <c r="BQL76" s="921"/>
      <c r="BQM76" s="921"/>
      <c r="BQN76" s="921"/>
      <c r="BQO76" s="921"/>
      <c r="BQP76" s="921"/>
      <c r="BQQ76" s="921"/>
      <c r="BQR76" s="921"/>
      <c r="BQS76" s="921"/>
      <c r="BQT76" s="921"/>
      <c r="BQU76" s="921"/>
      <c r="BQV76" s="921"/>
      <c r="BQW76" s="921"/>
      <c r="BQX76" s="921"/>
      <c r="BQY76" s="921"/>
      <c r="BQZ76" s="921"/>
      <c r="BRA76" s="921"/>
      <c r="BRB76" s="921"/>
      <c r="BRC76" s="921"/>
      <c r="BRD76" s="921"/>
      <c r="BRE76" s="921"/>
      <c r="BRF76" s="921"/>
      <c r="BRG76" s="921"/>
      <c r="BRH76" s="921"/>
      <c r="BRI76" s="921"/>
      <c r="BRJ76" s="921"/>
      <c r="BRK76" s="921"/>
      <c r="BRL76" s="921"/>
      <c r="BRM76" s="921"/>
      <c r="BRN76" s="921"/>
      <c r="BRO76" s="921"/>
      <c r="BRP76" s="921"/>
      <c r="BRQ76" s="921"/>
      <c r="BRR76" s="921"/>
      <c r="BRS76" s="921"/>
      <c r="BRT76" s="921"/>
      <c r="BRU76" s="921"/>
      <c r="BRV76" s="921"/>
      <c r="BRW76" s="921"/>
      <c r="BRX76" s="921"/>
      <c r="BRY76" s="921"/>
      <c r="BRZ76" s="921"/>
      <c r="BSA76" s="921"/>
      <c r="BSB76" s="921"/>
      <c r="BSC76" s="921"/>
      <c r="BSD76" s="921"/>
      <c r="BSE76" s="921"/>
      <c r="BSF76" s="921"/>
      <c r="BSG76" s="921"/>
      <c r="BSH76" s="921"/>
      <c r="BSI76" s="921"/>
      <c r="BSJ76" s="921"/>
      <c r="BSK76" s="921"/>
      <c r="BSL76" s="921"/>
      <c r="BSM76" s="921"/>
      <c r="BSN76" s="921"/>
      <c r="BSO76" s="921"/>
      <c r="BSP76" s="921"/>
      <c r="BSQ76" s="921"/>
      <c r="BSR76" s="921"/>
      <c r="BSS76" s="921"/>
      <c r="BST76" s="921"/>
      <c r="BSU76" s="921"/>
      <c r="BSV76" s="921"/>
      <c r="BSW76" s="921"/>
      <c r="BSX76" s="921"/>
      <c r="BSY76" s="921"/>
      <c r="BSZ76" s="921"/>
      <c r="BTA76" s="921"/>
      <c r="BTB76" s="921"/>
      <c r="BTC76" s="921"/>
      <c r="BTD76" s="921"/>
      <c r="BTE76" s="921"/>
      <c r="BTF76" s="921"/>
      <c r="BTG76" s="921"/>
      <c r="BTH76" s="921"/>
      <c r="BTI76" s="921"/>
      <c r="BTJ76" s="921"/>
      <c r="BTK76" s="921"/>
      <c r="BTL76" s="921"/>
      <c r="BTM76" s="921"/>
      <c r="BTN76" s="921"/>
      <c r="BTO76" s="921"/>
      <c r="BTP76" s="921"/>
      <c r="BTQ76" s="921"/>
      <c r="BTR76" s="921"/>
      <c r="BTS76" s="921"/>
      <c r="BTT76" s="921"/>
      <c r="BTU76" s="921"/>
      <c r="BTV76" s="921"/>
      <c r="BTW76" s="921"/>
      <c r="BTX76" s="921"/>
      <c r="BTY76" s="921"/>
      <c r="BTZ76" s="921"/>
      <c r="BUA76" s="921"/>
      <c r="BUB76" s="921"/>
      <c r="BUC76" s="921"/>
      <c r="BUD76" s="921"/>
      <c r="BUE76" s="921"/>
      <c r="BUF76" s="921"/>
      <c r="BUG76" s="921"/>
      <c r="BUH76" s="921"/>
      <c r="BUI76" s="921"/>
      <c r="BUJ76" s="921"/>
      <c r="BUK76" s="921"/>
      <c r="BUL76" s="921"/>
      <c r="BUM76" s="921"/>
      <c r="BUN76" s="921"/>
      <c r="BUO76" s="921"/>
      <c r="BUP76" s="921"/>
      <c r="BUQ76" s="921"/>
      <c r="BUR76" s="921"/>
      <c r="BUS76" s="921"/>
      <c r="BUT76" s="921"/>
      <c r="BUU76" s="921"/>
      <c r="BUV76" s="921"/>
      <c r="BUW76" s="921"/>
      <c r="BUX76" s="921"/>
      <c r="BUY76" s="921"/>
      <c r="BUZ76" s="921"/>
      <c r="BVA76" s="921"/>
      <c r="BVB76" s="921"/>
      <c r="BVC76" s="921"/>
      <c r="BVD76" s="921"/>
      <c r="BVE76" s="921"/>
      <c r="BVF76" s="921"/>
      <c r="BVG76" s="921"/>
      <c r="BVH76" s="921"/>
      <c r="BVI76" s="921"/>
      <c r="BVJ76" s="921"/>
      <c r="BVK76" s="921"/>
      <c r="BVL76" s="921"/>
      <c r="BVM76" s="921"/>
      <c r="BVN76" s="921"/>
      <c r="BVO76" s="921"/>
      <c r="BVP76" s="921"/>
      <c r="BVQ76" s="921"/>
      <c r="BVR76" s="921"/>
      <c r="BVS76" s="921"/>
      <c r="BVT76" s="921"/>
      <c r="BVU76" s="921"/>
      <c r="BVV76" s="921"/>
      <c r="BVW76" s="921"/>
      <c r="BVX76" s="921"/>
      <c r="BVY76" s="921"/>
      <c r="BVZ76" s="921"/>
      <c r="BWA76" s="921"/>
      <c r="BWB76" s="921"/>
      <c r="BWC76" s="921"/>
      <c r="BWD76" s="921"/>
      <c r="BWE76" s="921"/>
      <c r="BWF76" s="921"/>
      <c r="BWG76" s="921"/>
      <c r="BWH76" s="921"/>
      <c r="BWI76" s="921"/>
      <c r="BWJ76" s="921"/>
      <c r="BWK76" s="921"/>
      <c r="BWL76" s="921"/>
      <c r="BWM76" s="921"/>
      <c r="BWN76" s="921"/>
      <c r="BWO76" s="921"/>
      <c r="BWP76" s="921"/>
      <c r="BWQ76" s="921"/>
      <c r="BWR76" s="921"/>
      <c r="BWS76" s="921"/>
      <c r="BWT76" s="921"/>
      <c r="BWU76" s="921"/>
      <c r="BWV76" s="921"/>
      <c r="BWW76" s="921"/>
      <c r="BWX76" s="921"/>
      <c r="BWY76" s="921"/>
      <c r="BWZ76" s="921"/>
      <c r="BXA76" s="921"/>
      <c r="BXB76" s="921"/>
      <c r="BXC76" s="921"/>
      <c r="BXD76" s="921"/>
      <c r="BXE76" s="921"/>
      <c r="BXF76" s="921"/>
      <c r="BXG76" s="921"/>
      <c r="BXH76" s="921"/>
      <c r="BXI76" s="921"/>
      <c r="BXJ76" s="921"/>
      <c r="BXK76" s="921"/>
      <c r="BXL76" s="921"/>
      <c r="BXM76" s="921"/>
      <c r="BXN76" s="921"/>
      <c r="BXO76" s="921"/>
      <c r="BXP76" s="921"/>
      <c r="BXQ76" s="921"/>
      <c r="BXR76" s="921"/>
      <c r="BXS76" s="921"/>
      <c r="BXT76" s="921"/>
      <c r="BXU76" s="921"/>
      <c r="BXV76" s="921"/>
      <c r="BXW76" s="921"/>
      <c r="BXX76" s="921"/>
      <c r="BXY76" s="921"/>
      <c r="BXZ76" s="921"/>
      <c r="BYA76" s="921"/>
      <c r="BYB76" s="921"/>
      <c r="BYC76" s="921"/>
      <c r="BYD76" s="921"/>
      <c r="BYE76" s="921"/>
      <c r="BYF76" s="921"/>
      <c r="BYG76" s="921"/>
      <c r="BYH76" s="921"/>
      <c r="BYI76" s="921"/>
      <c r="BYJ76" s="921"/>
      <c r="BYK76" s="921"/>
      <c r="BYL76" s="921"/>
      <c r="BYM76" s="921"/>
      <c r="BYN76" s="921"/>
      <c r="BYO76" s="921"/>
      <c r="BYP76" s="921"/>
      <c r="BYQ76" s="921"/>
      <c r="BYR76" s="921"/>
      <c r="BYS76" s="921"/>
      <c r="BYT76" s="921"/>
      <c r="BYU76" s="921"/>
      <c r="BYV76" s="921"/>
      <c r="BYW76" s="921"/>
      <c r="BYX76" s="921"/>
      <c r="BYY76" s="921"/>
      <c r="BYZ76" s="921"/>
      <c r="BZA76" s="921"/>
      <c r="BZB76" s="921"/>
      <c r="BZC76" s="921"/>
      <c r="BZD76" s="921"/>
      <c r="BZE76" s="921"/>
      <c r="BZF76" s="921"/>
      <c r="BZG76" s="921"/>
      <c r="BZH76" s="921"/>
      <c r="BZI76" s="921"/>
      <c r="BZJ76" s="921"/>
      <c r="BZK76" s="921"/>
      <c r="BZL76" s="921"/>
      <c r="BZM76" s="921"/>
      <c r="BZN76" s="921"/>
      <c r="BZO76" s="921"/>
      <c r="BZP76" s="921"/>
      <c r="BZQ76" s="921"/>
      <c r="BZR76" s="921"/>
      <c r="BZS76" s="921"/>
      <c r="BZT76" s="921"/>
      <c r="BZU76" s="921"/>
      <c r="BZV76" s="921"/>
      <c r="BZW76" s="921"/>
      <c r="BZX76" s="921"/>
      <c r="BZY76" s="921"/>
      <c r="BZZ76" s="921"/>
      <c r="CAA76" s="921"/>
      <c r="CAB76" s="921"/>
      <c r="CAC76" s="921"/>
      <c r="CAD76" s="921"/>
      <c r="CAE76" s="921"/>
      <c r="CAF76" s="921"/>
      <c r="CAG76" s="921"/>
      <c r="CAH76" s="921"/>
      <c r="CAI76" s="921"/>
      <c r="CAJ76" s="921"/>
      <c r="CAK76" s="921"/>
      <c r="CAL76" s="921"/>
      <c r="CAM76" s="921"/>
      <c r="CAN76" s="921"/>
      <c r="CAO76" s="921"/>
      <c r="CAP76" s="921"/>
      <c r="CAQ76" s="921"/>
      <c r="CAR76" s="921"/>
      <c r="CAS76" s="921"/>
      <c r="CAT76" s="921"/>
      <c r="CAU76" s="921"/>
      <c r="CAV76" s="921"/>
      <c r="CAW76" s="921"/>
      <c r="CAX76" s="921"/>
      <c r="CAY76" s="921"/>
      <c r="CAZ76" s="921"/>
      <c r="CBA76" s="921"/>
      <c r="CBB76" s="921"/>
      <c r="CBC76" s="921"/>
      <c r="CBD76" s="921"/>
      <c r="CBE76" s="921"/>
      <c r="CBF76" s="921"/>
      <c r="CBG76" s="921"/>
      <c r="CBH76" s="921"/>
      <c r="CBI76" s="921"/>
      <c r="CBJ76" s="921"/>
      <c r="CBK76" s="921"/>
      <c r="CBL76" s="921"/>
      <c r="CBM76" s="921"/>
      <c r="CBN76" s="921"/>
      <c r="CBO76" s="921"/>
      <c r="CBP76" s="921"/>
      <c r="CBQ76" s="921"/>
      <c r="CBR76" s="921"/>
      <c r="CBS76" s="921"/>
      <c r="CBT76" s="921"/>
      <c r="CBU76" s="921"/>
      <c r="CBV76" s="921"/>
      <c r="CBW76" s="921"/>
      <c r="CBX76" s="921"/>
      <c r="CBY76" s="921"/>
      <c r="CBZ76" s="921"/>
      <c r="CCA76" s="921"/>
      <c r="CCB76" s="921"/>
      <c r="CCC76" s="921"/>
      <c r="CCD76" s="921"/>
      <c r="CCE76" s="921"/>
      <c r="CCF76" s="921"/>
      <c r="CCG76" s="921"/>
      <c r="CCH76" s="921"/>
      <c r="CCI76" s="921"/>
      <c r="CCJ76" s="921"/>
      <c r="CCK76" s="921"/>
      <c r="CCL76" s="921"/>
      <c r="CCM76" s="921"/>
      <c r="CCN76" s="921"/>
      <c r="CCO76" s="921"/>
      <c r="CCP76" s="921"/>
      <c r="CCQ76" s="921"/>
      <c r="CCR76" s="921"/>
      <c r="CCS76" s="921"/>
      <c r="CCT76" s="921"/>
      <c r="CCU76" s="921"/>
      <c r="CCV76" s="921"/>
      <c r="CCW76" s="921"/>
      <c r="CCX76" s="921"/>
      <c r="CCY76" s="921"/>
      <c r="CCZ76" s="921"/>
      <c r="CDA76" s="921"/>
      <c r="CDB76" s="921"/>
      <c r="CDC76" s="921"/>
      <c r="CDD76" s="921"/>
      <c r="CDE76" s="921"/>
      <c r="CDF76" s="921"/>
      <c r="CDG76" s="921"/>
      <c r="CDH76" s="921"/>
      <c r="CDI76" s="921"/>
      <c r="CDJ76" s="921"/>
      <c r="CDK76" s="921"/>
      <c r="CDL76" s="921"/>
      <c r="CDM76" s="921"/>
      <c r="CDN76" s="921"/>
      <c r="CDO76" s="921"/>
      <c r="CDP76" s="921"/>
      <c r="CDQ76" s="921"/>
      <c r="CDR76" s="921"/>
      <c r="CDS76" s="921"/>
      <c r="CDT76" s="921"/>
      <c r="CDU76" s="921"/>
      <c r="CDV76" s="921"/>
      <c r="CDW76" s="921"/>
      <c r="CDX76" s="921"/>
      <c r="CDY76" s="921"/>
      <c r="CDZ76" s="921"/>
      <c r="CEA76" s="921"/>
      <c r="CEB76" s="921"/>
      <c r="CEC76" s="921"/>
      <c r="CED76" s="921"/>
      <c r="CEE76" s="921"/>
      <c r="CEF76" s="921"/>
      <c r="CEG76" s="921"/>
      <c r="CEH76" s="921"/>
      <c r="CEI76" s="921"/>
      <c r="CEJ76" s="921"/>
      <c r="CEK76" s="921"/>
      <c r="CEL76" s="921"/>
      <c r="CEM76" s="921"/>
      <c r="CEN76" s="921"/>
      <c r="CEO76" s="921"/>
      <c r="CEP76" s="921"/>
      <c r="CEQ76" s="921"/>
      <c r="CER76" s="921"/>
      <c r="CES76" s="921"/>
      <c r="CET76" s="921"/>
      <c r="CEU76" s="921"/>
      <c r="CEV76" s="921"/>
      <c r="CEW76" s="921"/>
      <c r="CEX76" s="921"/>
      <c r="CEY76" s="921"/>
      <c r="CEZ76" s="921"/>
      <c r="CFA76" s="921"/>
      <c r="CFB76" s="921"/>
      <c r="CFC76" s="921"/>
      <c r="CFD76" s="921"/>
      <c r="CFE76" s="921"/>
      <c r="CFF76" s="921"/>
      <c r="CFG76" s="921"/>
      <c r="CFH76" s="921"/>
      <c r="CFI76" s="921"/>
      <c r="CFJ76" s="921"/>
      <c r="CFK76" s="921"/>
      <c r="CFL76" s="921"/>
      <c r="CFM76" s="921"/>
      <c r="CFN76" s="921"/>
      <c r="CFO76" s="921"/>
      <c r="CFP76" s="921"/>
      <c r="CFQ76" s="921"/>
      <c r="CFR76" s="921"/>
      <c r="CFS76" s="921"/>
      <c r="CFT76" s="921"/>
      <c r="CFU76" s="921"/>
      <c r="CFV76" s="921"/>
      <c r="CFW76" s="921"/>
      <c r="CFX76" s="921"/>
      <c r="CFY76" s="921"/>
      <c r="CFZ76" s="921"/>
      <c r="CGA76" s="921"/>
      <c r="CGB76" s="921"/>
      <c r="CGC76" s="921"/>
      <c r="CGD76" s="921"/>
      <c r="CGE76" s="921"/>
      <c r="CGF76" s="921"/>
      <c r="CGG76" s="921"/>
      <c r="CGH76" s="921"/>
      <c r="CGI76" s="921"/>
      <c r="CGJ76" s="921"/>
      <c r="CGK76" s="921"/>
      <c r="CGL76" s="921"/>
      <c r="CGM76" s="921"/>
      <c r="CGN76" s="921"/>
      <c r="CGO76" s="921"/>
      <c r="CGP76" s="921"/>
      <c r="CGQ76" s="921"/>
      <c r="CGR76" s="921"/>
      <c r="CGS76" s="921"/>
      <c r="CGT76" s="921"/>
      <c r="CGU76" s="921"/>
      <c r="CGV76" s="921"/>
      <c r="CGW76" s="921"/>
      <c r="CGX76" s="921"/>
      <c r="CGY76" s="921"/>
      <c r="CGZ76" s="921"/>
      <c r="CHA76" s="921"/>
      <c r="CHB76" s="921"/>
      <c r="CHC76" s="921"/>
      <c r="CHD76" s="921"/>
      <c r="CHE76" s="921"/>
      <c r="CHF76" s="921"/>
      <c r="CHG76" s="921"/>
      <c r="CHH76" s="921"/>
      <c r="CHI76" s="921"/>
      <c r="CHJ76" s="921"/>
      <c r="CHK76" s="921"/>
      <c r="CHL76" s="921"/>
      <c r="CHM76" s="921"/>
      <c r="CHN76" s="921"/>
      <c r="CHO76" s="921"/>
      <c r="CHP76" s="921"/>
      <c r="CHQ76" s="921"/>
      <c r="CHR76" s="921"/>
      <c r="CHS76" s="921"/>
      <c r="CHT76" s="921"/>
      <c r="CHU76" s="921"/>
      <c r="CHV76" s="921"/>
      <c r="CHW76" s="921"/>
      <c r="CHX76" s="921"/>
      <c r="CHY76" s="921"/>
      <c r="CHZ76" s="921"/>
      <c r="CIA76" s="921"/>
      <c r="CIB76" s="921"/>
      <c r="CIC76" s="921"/>
      <c r="CID76" s="921"/>
      <c r="CIE76" s="921"/>
      <c r="CIF76" s="921"/>
      <c r="CIG76" s="921"/>
      <c r="CIH76" s="921"/>
      <c r="CII76" s="921"/>
      <c r="CIJ76" s="921"/>
      <c r="CIK76" s="921"/>
      <c r="CIL76" s="921"/>
      <c r="CIM76" s="921"/>
      <c r="CIN76" s="921"/>
      <c r="CIO76" s="921"/>
      <c r="CIP76" s="921"/>
      <c r="CIQ76" s="921"/>
      <c r="CIR76" s="921"/>
      <c r="CIS76" s="921"/>
      <c r="CIT76" s="921"/>
      <c r="CIU76" s="921"/>
      <c r="CIV76" s="921"/>
      <c r="CIW76" s="921"/>
      <c r="CIX76" s="921"/>
      <c r="CIY76" s="921"/>
      <c r="CIZ76" s="921"/>
      <c r="CJA76" s="921"/>
      <c r="CJB76" s="921"/>
      <c r="CJC76" s="921"/>
      <c r="CJD76" s="921"/>
      <c r="CJE76" s="921"/>
      <c r="CJF76" s="921"/>
      <c r="CJG76" s="921"/>
      <c r="CJH76" s="921"/>
      <c r="CJI76" s="921"/>
      <c r="CJJ76" s="921"/>
      <c r="CJK76" s="921"/>
      <c r="CJL76" s="921"/>
      <c r="CJM76" s="921"/>
      <c r="CJN76" s="921"/>
      <c r="CJO76" s="921"/>
      <c r="CJP76" s="921"/>
      <c r="CJQ76" s="921"/>
      <c r="CJR76" s="921"/>
      <c r="CJS76" s="921"/>
      <c r="CJT76" s="921"/>
      <c r="CJU76" s="921"/>
      <c r="CJV76" s="921"/>
      <c r="CJW76" s="921"/>
      <c r="CJX76" s="921"/>
      <c r="CJY76" s="921"/>
      <c r="CJZ76" s="921"/>
      <c r="CKA76" s="921"/>
      <c r="CKB76" s="921"/>
      <c r="CKC76" s="921"/>
      <c r="CKD76" s="921"/>
      <c r="CKE76" s="921"/>
      <c r="CKF76" s="921"/>
      <c r="CKG76" s="921"/>
      <c r="CKH76" s="921"/>
      <c r="CKI76" s="921"/>
      <c r="CKJ76" s="921"/>
      <c r="CKK76" s="921"/>
      <c r="CKL76" s="921"/>
      <c r="CKM76" s="921"/>
      <c r="CKN76" s="921"/>
      <c r="CKO76" s="921"/>
      <c r="CKP76" s="921"/>
      <c r="CKQ76" s="921"/>
      <c r="CKR76" s="921"/>
      <c r="CKS76" s="921"/>
      <c r="CKT76" s="921"/>
      <c r="CKU76" s="921"/>
      <c r="CKV76" s="921"/>
      <c r="CKW76" s="921"/>
      <c r="CKX76" s="921"/>
      <c r="CKY76" s="921"/>
      <c r="CKZ76" s="921"/>
      <c r="CLA76" s="921"/>
      <c r="CLB76" s="921"/>
      <c r="CLC76" s="921"/>
      <c r="CLD76" s="921"/>
      <c r="CLE76" s="921"/>
      <c r="CLF76" s="921"/>
      <c r="CLG76" s="921"/>
      <c r="CLH76" s="921"/>
      <c r="CLI76" s="921"/>
      <c r="CLJ76" s="921"/>
      <c r="CLK76" s="921"/>
      <c r="CLL76" s="921"/>
      <c r="CLM76" s="921"/>
      <c r="CLN76" s="921"/>
      <c r="CLO76" s="921"/>
      <c r="CLP76" s="921"/>
      <c r="CLQ76" s="921"/>
      <c r="CLR76" s="921"/>
      <c r="CLS76" s="921"/>
      <c r="CLT76" s="921"/>
      <c r="CLU76" s="921"/>
      <c r="CLV76" s="921"/>
      <c r="CLW76" s="921"/>
      <c r="CLX76" s="921"/>
      <c r="CLY76" s="921"/>
      <c r="CLZ76" s="921"/>
      <c r="CMA76" s="921"/>
      <c r="CMB76" s="921"/>
      <c r="CMC76" s="921"/>
      <c r="CMD76" s="921"/>
      <c r="CME76" s="921"/>
      <c r="CMF76" s="921"/>
      <c r="CMG76" s="921"/>
      <c r="CMH76" s="921"/>
      <c r="CMI76" s="921"/>
      <c r="CMJ76" s="921"/>
      <c r="CMK76" s="921"/>
      <c r="CML76" s="921"/>
      <c r="CMM76" s="921"/>
      <c r="CMN76" s="921"/>
      <c r="CMO76" s="921"/>
      <c r="CMP76" s="921"/>
      <c r="CMQ76" s="921"/>
      <c r="CMR76" s="921"/>
      <c r="CMS76" s="921"/>
      <c r="CMT76" s="921"/>
      <c r="CMU76" s="921"/>
      <c r="CMV76" s="921"/>
      <c r="CMW76" s="921"/>
      <c r="CMX76" s="921"/>
      <c r="CMY76" s="921"/>
      <c r="CMZ76" s="921"/>
      <c r="CNA76" s="921"/>
      <c r="CNB76" s="921"/>
      <c r="CNC76" s="921"/>
      <c r="CND76" s="921"/>
      <c r="CNE76" s="921"/>
      <c r="CNF76" s="921"/>
      <c r="CNG76" s="921"/>
      <c r="CNH76" s="921"/>
      <c r="CNI76" s="921"/>
      <c r="CNJ76" s="921"/>
      <c r="CNK76" s="921"/>
      <c r="CNL76" s="921"/>
      <c r="CNM76" s="921"/>
      <c r="CNN76" s="921"/>
      <c r="CNO76" s="921"/>
      <c r="CNP76" s="921"/>
      <c r="CNQ76" s="921"/>
      <c r="CNR76" s="921"/>
      <c r="CNS76" s="921"/>
      <c r="CNT76" s="921"/>
      <c r="CNU76" s="921"/>
      <c r="CNV76" s="921"/>
      <c r="CNW76" s="921"/>
      <c r="CNX76" s="921"/>
      <c r="CNY76" s="921"/>
      <c r="CNZ76" s="921"/>
      <c r="COA76" s="921"/>
      <c r="COB76" s="921"/>
      <c r="COC76" s="921"/>
      <c r="COD76" s="921"/>
      <c r="COE76" s="921"/>
      <c r="COF76" s="921"/>
      <c r="COG76" s="921"/>
      <c r="COH76" s="921"/>
      <c r="COI76" s="921"/>
      <c r="COJ76" s="921"/>
      <c r="COK76" s="921"/>
      <c r="COL76" s="921"/>
      <c r="COM76" s="921"/>
      <c r="CON76" s="921"/>
      <c r="COO76" s="921"/>
      <c r="COP76" s="921"/>
      <c r="COQ76" s="921"/>
      <c r="COR76" s="921"/>
      <c r="COS76" s="921"/>
      <c r="COT76" s="921"/>
      <c r="COU76" s="921"/>
      <c r="COV76" s="921"/>
      <c r="COW76" s="921"/>
      <c r="COX76" s="921"/>
      <c r="COY76" s="921"/>
      <c r="COZ76" s="921"/>
      <c r="CPA76" s="921"/>
      <c r="CPB76" s="921"/>
      <c r="CPC76" s="921"/>
      <c r="CPD76" s="921"/>
      <c r="CPE76" s="921"/>
      <c r="CPF76" s="921"/>
      <c r="CPG76" s="921"/>
      <c r="CPH76" s="921"/>
      <c r="CPI76" s="921"/>
      <c r="CPJ76" s="921"/>
      <c r="CPK76" s="921"/>
      <c r="CPL76" s="921"/>
      <c r="CPM76" s="921"/>
      <c r="CPN76" s="921"/>
      <c r="CPO76" s="921"/>
      <c r="CPP76" s="921"/>
      <c r="CPQ76" s="921"/>
      <c r="CPR76" s="921"/>
      <c r="CPS76" s="921"/>
      <c r="CPT76" s="921"/>
      <c r="CPU76" s="921"/>
      <c r="CPV76" s="921"/>
      <c r="CPW76" s="921"/>
      <c r="CPX76" s="921"/>
      <c r="CPY76" s="921"/>
      <c r="CPZ76" s="921"/>
      <c r="CQA76" s="921"/>
      <c r="CQB76" s="921"/>
      <c r="CQC76" s="921"/>
      <c r="CQD76" s="921"/>
      <c r="CQE76" s="921"/>
      <c r="CQF76" s="921"/>
      <c r="CQG76" s="921"/>
      <c r="CQH76" s="921"/>
      <c r="CQI76" s="921"/>
      <c r="CQJ76" s="921"/>
      <c r="CQK76" s="921"/>
      <c r="CQL76" s="921"/>
      <c r="CQM76" s="921"/>
      <c r="CQN76" s="921"/>
      <c r="CQO76" s="921"/>
      <c r="CQP76" s="921"/>
      <c r="CQQ76" s="921"/>
      <c r="CQR76" s="921"/>
      <c r="CQS76" s="921"/>
      <c r="CQT76" s="921"/>
      <c r="CQU76" s="921"/>
      <c r="CQV76" s="921"/>
      <c r="CQW76" s="921"/>
      <c r="CQX76" s="921"/>
      <c r="CQY76" s="921"/>
      <c r="CQZ76" s="921"/>
      <c r="CRA76" s="921"/>
      <c r="CRB76" s="921"/>
      <c r="CRC76" s="921"/>
      <c r="CRD76" s="921"/>
      <c r="CRE76" s="921"/>
      <c r="CRF76" s="921"/>
      <c r="CRG76" s="921"/>
      <c r="CRH76" s="921"/>
      <c r="CRI76" s="921"/>
      <c r="CRJ76" s="921"/>
      <c r="CRK76" s="921"/>
      <c r="CRL76" s="921"/>
      <c r="CRM76" s="921"/>
      <c r="CRN76" s="921"/>
      <c r="CRO76" s="921"/>
      <c r="CRP76" s="921"/>
      <c r="CRQ76" s="921"/>
      <c r="CRR76" s="921"/>
      <c r="CRS76" s="921"/>
      <c r="CRT76" s="921"/>
      <c r="CRU76" s="921"/>
      <c r="CRV76" s="921"/>
      <c r="CRW76" s="921"/>
      <c r="CRX76" s="921"/>
      <c r="CRY76" s="921"/>
      <c r="CRZ76" s="921"/>
      <c r="CSA76" s="921"/>
      <c r="CSB76" s="921"/>
      <c r="CSC76" s="921"/>
      <c r="CSD76" s="921"/>
      <c r="CSE76" s="921"/>
      <c r="CSF76" s="921"/>
      <c r="CSG76" s="921"/>
      <c r="CSH76" s="921"/>
      <c r="CSI76" s="921"/>
      <c r="CSJ76" s="921"/>
      <c r="CSK76" s="921"/>
      <c r="CSL76" s="921"/>
      <c r="CSM76" s="921"/>
      <c r="CSN76" s="921"/>
      <c r="CSO76" s="921"/>
      <c r="CSP76" s="921"/>
      <c r="CSQ76" s="921"/>
      <c r="CSR76" s="921"/>
      <c r="CSS76" s="921"/>
      <c r="CST76" s="921"/>
      <c r="CSU76" s="921"/>
      <c r="CSV76" s="921"/>
      <c r="CSW76" s="921"/>
      <c r="CSX76" s="921"/>
      <c r="CSY76" s="921"/>
      <c r="CSZ76" s="921"/>
      <c r="CTA76" s="921"/>
      <c r="CTB76" s="921"/>
      <c r="CTC76" s="921"/>
      <c r="CTD76" s="921"/>
      <c r="CTE76" s="921"/>
      <c r="CTF76" s="921"/>
      <c r="CTG76" s="921"/>
      <c r="CTH76" s="921"/>
      <c r="CTI76" s="921"/>
      <c r="CTJ76" s="921"/>
      <c r="CTK76" s="921"/>
      <c r="CTL76" s="921"/>
      <c r="CTM76" s="921"/>
      <c r="CTN76" s="921"/>
      <c r="CTO76" s="921"/>
      <c r="CTP76" s="921"/>
      <c r="CTQ76" s="921"/>
      <c r="CTR76" s="921"/>
      <c r="CTS76" s="921"/>
      <c r="CTT76" s="921"/>
      <c r="CTU76" s="921"/>
      <c r="CTV76" s="921"/>
      <c r="CTW76" s="921"/>
      <c r="CTX76" s="921"/>
      <c r="CTY76" s="921"/>
      <c r="CTZ76" s="921"/>
      <c r="CUA76" s="921"/>
      <c r="CUB76" s="921"/>
      <c r="CUC76" s="921"/>
      <c r="CUD76" s="921"/>
      <c r="CUE76" s="921"/>
      <c r="CUF76" s="921"/>
      <c r="CUG76" s="921"/>
      <c r="CUH76" s="921"/>
      <c r="CUI76" s="921"/>
      <c r="CUJ76" s="921"/>
      <c r="CUK76" s="921"/>
      <c r="CUL76" s="921"/>
      <c r="CUM76" s="921"/>
      <c r="CUN76" s="921"/>
      <c r="CUO76" s="921"/>
      <c r="CUP76" s="921"/>
      <c r="CUQ76" s="921"/>
      <c r="CUR76" s="921"/>
      <c r="CUS76" s="921"/>
      <c r="CUT76" s="921"/>
      <c r="CUU76" s="921"/>
      <c r="CUV76" s="921"/>
      <c r="CUW76" s="921"/>
      <c r="CUX76" s="921"/>
      <c r="CUY76" s="921"/>
      <c r="CUZ76" s="921"/>
      <c r="CVA76" s="921"/>
      <c r="CVB76" s="921"/>
      <c r="CVC76" s="921"/>
      <c r="CVD76" s="921"/>
      <c r="CVE76" s="921"/>
      <c r="CVF76" s="921"/>
      <c r="CVG76" s="921"/>
      <c r="CVH76" s="921"/>
      <c r="CVI76" s="921"/>
      <c r="CVJ76" s="921"/>
      <c r="CVK76" s="921"/>
      <c r="CVL76" s="921"/>
      <c r="CVM76" s="921"/>
      <c r="CVN76" s="921"/>
      <c r="CVO76" s="921"/>
      <c r="CVP76" s="921"/>
      <c r="CVQ76" s="921"/>
      <c r="CVR76" s="921"/>
      <c r="CVS76" s="921"/>
      <c r="CVT76" s="921"/>
      <c r="CVU76" s="921"/>
      <c r="CVV76" s="921"/>
      <c r="CVW76" s="921"/>
      <c r="CVX76" s="921"/>
      <c r="CVY76" s="921"/>
      <c r="CVZ76" s="921"/>
      <c r="CWA76" s="921"/>
      <c r="CWB76" s="921"/>
      <c r="CWC76" s="921"/>
      <c r="CWD76" s="921"/>
      <c r="CWE76" s="921"/>
      <c r="CWF76" s="921"/>
      <c r="CWG76" s="921"/>
      <c r="CWH76" s="921"/>
      <c r="CWI76" s="921"/>
      <c r="CWJ76" s="921"/>
      <c r="CWK76" s="921"/>
      <c r="CWL76" s="921"/>
      <c r="CWM76" s="921"/>
      <c r="CWN76" s="921"/>
      <c r="CWO76" s="921"/>
      <c r="CWP76" s="921"/>
      <c r="CWQ76" s="921"/>
      <c r="CWR76" s="921"/>
      <c r="CWS76" s="921"/>
      <c r="CWT76" s="921"/>
      <c r="CWU76" s="921"/>
      <c r="CWV76" s="921"/>
      <c r="CWW76" s="921"/>
      <c r="CWX76" s="921"/>
      <c r="CWY76" s="921"/>
      <c r="CWZ76" s="921"/>
      <c r="CXA76" s="921"/>
      <c r="CXB76" s="921"/>
      <c r="CXC76" s="921"/>
      <c r="CXD76" s="921"/>
      <c r="CXE76" s="921"/>
      <c r="CXF76" s="921"/>
      <c r="CXG76" s="921"/>
      <c r="CXH76" s="921"/>
      <c r="CXI76" s="921"/>
      <c r="CXJ76" s="921"/>
      <c r="CXK76" s="921"/>
      <c r="CXL76" s="921"/>
      <c r="CXM76" s="921"/>
      <c r="CXN76" s="921"/>
      <c r="CXO76" s="921"/>
      <c r="CXP76" s="921"/>
      <c r="CXQ76" s="921"/>
      <c r="CXR76" s="921"/>
      <c r="CXS76" s="921"/>
      <c r="CXT76" s="921"/>
      <c r="CXU76" s="921"/>
      <c r="CXV76" s="921"/>
      <c r="CXW76" s="921"/>
      <c r="CXX76" s="921"/>
      <c r="CXY76" s="921"/>
      <c r="CXZ76" s="921"/>
      <c r="CYA76" s="921"/>
      <c r="CYB76" s="921"/>
      <c r="CYC76" s="921"/>
      <c r="CYD76" s="921"/>
      <c r="CYE76" s="921"/>
      <c r="CYF76" s="921"/>
      <c r="CYG76" s="921"/>
      <c r="CYH76" s="921"/>
      <c r="CYI76" s="921"/>
      <c r="CYJ76" s="921"/>
      <c r="CYK76" s="921"/>
      <c r="CYL76" s="921"/>
      <c r="CYM76" s="921"/>
      <c r="CYN76" s="921"/>
      <c r="CYO76" s="921"/>
      <c r="CYP76" s="921"/>
      <c r="CYQ76" s="921"/>
      <c r="CYR76" s="921"/>
      <c r="CYS76" s="921"/>
      <c r="CYT76" s="921"/>
      <c r="CYU76" s="921"/>
      <c r="CYV76" s="921"/>
      <c r="CYW76" s="921"/>
      <c r="CYX76" s="921"/>
      <c r="CYY76" s="921"/>
      <c r="CYZ76" s="921"/>
      <c r="CZA76" s="921"/>
      <c r="CZB76" s="921"/>
      <c r="CZC76" s="921"/>
      <c r="CZD76" s="921"/>
      <c r="CZE76" s="921"/>
      <c r="CZF76" s="921"/>
      <c r="CZG76" s="921"/>
      <c r="CZH76" s="921"/>
      <c r="CZI76" s="921"/>
      <c r="CZJ76" s="921"/>
      <c r="CZK76" s="921"/>
      <c r="CZL76" s="921"/>
      <c r="CZM76" s="921"/>
      <c r="CZN76" s="921"/>
      <c r="CZO76" s="921"/>
      <c r="CZP76" s="921"/>
      <c r="CZQ76" s="921"/>
      <c r="CZR76" s="921"/>
      <c r="CZS76" s="921"/>
      <c r="CZT76" s="921"/>
      <c r="CZU76" s="921"/>
      <c r="CZV76" s="921"/>
      <c r="CZW76" s="921"/>
      <c r="CZX76" s="921"/>
      <c r="CZY76" s="921"/>
      <c r="CZZ76" s="921"/>
      <c r="DAA76" s="921"/>
      <c r="DAB76" s="921"/>
      <c r="DAC76" s="921"/>
      <c r="DAD76" s="921"/>
      <c r="DAE76" s="921"/>
      <c r="DAF76" s="921"/>
      <c r="DAG76" s="921"/>
      <c r="DAH76" s="921"/>
      <c r="DAI76" s="921"/>
      <c r="DAJ76" s="921"/>
      <c r="DAK76" s="921"/>
      <c r="DAL76" s="921"/>
      <c r="DAM76" s="921"/>
      <c r="DAN76" s="921"/>
      <c r="DAO76" s="921"/>
      <c r="DAP76" s="921"/>
      <c r="DAQ76" s="921"/>
      <c r="DAR76" s="921"/>
      <c r="DAS76" s="921"/>
      <c r="DAT76" s="921"/>
      <c r="DAU76" s="921"/>
      <c r="DAV76" s="921"/>
      <c r="DAW76" s="921"/>
      <c r="DAX76" s="921"/>
      <c r="DAY76" s="921"/>
      <c r="DAZ76" s="921"/>
      <c r="DBA76" s="921"/>
      <c r="DBB76" s="921"/>
      <c r="DBC76" s="921"/>
      <c r="DBD76" s="921"/>
      <c r="DBE76" s="921"/>
      <c r="DBF76" s="921"/>
      <c r="DBG76" s="921"/>
      <c r="DBH76" s="921"/>
      <c r="DBI76" s="921"/>
      <c r="DBJ76" s="921"/>
      <c r="DBK76" s="921"/>
      <c r="DBL76" s="921"/>
      <c r="DBM76" s="921"/>
      <c r="DBN76" s="921"/>
      <c r="DBO76" s="921"/>
      <c r="DBP76" s="921"/>
      <c r="DBQ76" s="921"/>
      <c r="DBR76" s="921"/>
      <c r="DBS76" s="921"/>
      <c r="DBT76" s="921"/>
      <c r="DBU76" s="921"/>
      <c r="DBV76" s="921"/>
      <c r="DBW76" s="921"/>
      <c r="DBX76" s="921"/>
      <c r="DBY76" s="921"/>
      <c r="DBZ76" s="921"/>
      <c r="DCA76" s="921"/>
      <c r="DCB76" s="921"/>
      <c r="DCC76" s="921"/>
      <c r="DCD76" s="921"/>
      <c r="DCE76" s="921"/>
      <c r="DCF76" s="921"/>
      <c r="DCG76" s="921"/>
      <c r="DCH76" s="921"/>
      <c r="DCI76" s="921"/>
      <c r="DCJ76" s="921"/>
      <c r="DCK76" s="921"/>
      <c r="DCL76" s="921"/>
      <c r="DCM76" s="921"/>
      <c r="DCN76" s="921"/>
      <c r="DCO76" s="921"/>
      <c r="DCP76" s="921"/>
      <c r="DCQ76" s="921"/>
      <c r="DCR76" s="921"/>
      <c r="DCS76" s="921"/>
      <c r="DCT76" s="921"/>
      <c r="DCU76" s="921"/>
      <c r="DCV76" s="921"/>
      <c r="DCW76" s="921"/>
      <c r="DCX76" s="921"/>
      <c r="DCY76" s="921"/>
      <c r="DCZ76" s="921"/>
      <c r="DDA76" s="921"/>
      <c r="DDB76" s="921"/>
      <c r="DDC76" s="921"/>
      <c r="DDD76" s="921"/>
      <c r="DDE76" s="921"/>
      <c r="DDF76" s="921"/>
      <c r="DDG76" s="921"/>
      <c r="DDH76" s="921"/>
      <c r="DDI76" s="921"/>
      <c r="DDJ76" s="921"/>
      <c r="DDK76" s="921"/>
      <c r="DDL76" s="921"/>
      <c r="DDM76" s="921"/>
      <c r="DDN76" s="921"/>
      <c r="DDO76" s="921"/>
      <c r="DDP76" s="921"/>
      <c r="DDQ76" s="921"/>
      <c r="DDR76" s="921"/>
      <c r="DDS76" s="921"/>
      <c r="DDT76" s="921"/>
      <c r="DDU76" s="921"/>
      <c r="DDV76" s="921"/>
      <c r="DDW76" s="921"/>
      <c r="DDX76" s="921"/>
      <c r="DDY76" s="921"/>
      <c r="DDZ76" s="921"/>
      <c r="DEA76" s="921"/>
      <c r="DEB76" s="921"/>
      <c r="DEC76" s="921"/>
      <c r="DED76" s="921"/>
      <c r="DEE76" s="921"/>
      <c r="DEF76" s="921"/>
      <c r="DEG76" s="921"/>
      <c r="DEH76" s="921"/>
      <c r="DEI76" s="921"/>
      <c r="DEJ76" s="921"/>
      <c r="DEK76" s="921"/>
      <c r="DEL76" s="921"/>
      <c r="DEM76" s="921"/>
      <c r="DEN76" s="921"/>
      <c r="DEO76" s="921"/>
      <c r="DEP76" s="921"/>
      <c r="DEQ76" s="921"/>
      <c r="DER76" s="921"/>
      <c r="DES76" s="921"/>
      <c r="DET76" s="921"/>
      <c r="DEU76" s="921"/>
      <c r="DEV76" s="921"/>
      <c r="DEW76" s="921"/>
      <c r="DEX76" s="921"/>
      <c r="DEY76" s="921"/>
      <c r="DEZ76" s="921"/>
      <c r="DFA76" s="921"/>
      <c r="DFB76" s="921"/>
      <c r="DFC76" s="921"/>
      <c r="DFD76" s="921"/>
      <c r="DFE76" s="921"/>
      <c r="DFF76" s="921"/>
      <c r="DFG76" s="921"/>
      <c r="DFH76" s="921"/>
      <c r="DFI76" s="921"/>
      <c r="DFJ76" s="921"/>
      <c r="DFK76" s="921"/>
      <c r="DFL76" s="921"/>
      <c r="DFM76" s="921"/>
      <c r="DFN76" s="921"/>
      <c r="DFO76" s="921"/>
      <c r="DFP76" s="921"/>
      <c r="DFQ76" s="921"/>
      <c r="DFR76" s="921"/>
      <c r="DFS76" s="921"/>
      <c r="DFT76" s="921"/>
      <c r="DFU76" s="921"/>
      <c r="DFV76" s="921"/>
      <c r="DFW76" s="921"/>
      <c r="DFX76" s="921"/>
      <c r="DFY76" s="921"/>
      <c r="DFZ76" s="921"/>
      <c r="DGA76" s="921"/>
      <c r="DGB76" s="921"/>
      <c r="DGC76" s="921"/>
      <c r="DGD76" s="921"/>
      <c r="DGE76" s="921"/>
      <c r="DGF76" s="921"/>
      <c r="DGG76" s="921"/>
      <c r="DGH76" s="921"/>
      <c r="DGI76" s="921"/>
      <c r="DGJ76" s="921"/>
      <c r="DGK76" s="921"/>
      <c r="DGL76" s="921"/>
      <c r="DGM76" s="921"/>
      <c r="DGN76" s="921"/>
      <c r="DGO76" s="921"/>
      <c r="DGP76" s="921"/>
      <c r="DGQ76" s="921"/>
      <c r="DGR76" s="921"/>
      <c r="DGS76" s="921"/>
      <c r="DGT76" s="921"/>
      <c r="DGU76" s="921"/>
      <c r="DGV76" s="921"/>
      <c r="DGW76" s="921"/>
      <c r="DGX76" s="921"/>
      <c r="DGY76" s="921"/>
      <c r="DGZ76" s="921"/>
      <c r="DHA76" s="921"/>
      <c r="DHB76" s="921"/>
      <c r="DHC76" s="921"/>
      <c r="DHD76" s="921"/>
      <c r="DHE76" s="921"/>
      <c r="DHF76" s="921"/>
      <c r="DHG76" s="921"/>
      <c r="DHH76" s="921"/>
      <c r="DHI76" s="921"/>
      <c r="DHJ76" s="921"/>
      <c r="DHK76" s="921"/>
      <c r="DHL76" s="921"/>
      <c r="DHM76" s="921"/>
      <c r="DHN76" s="921"/>
      <c r="DHO76" s="921"/>
      <c r="DHP76" s="921"/>
      <c r="DHQ76" s="921"/>
      <c r="DHR76" s="921"/>
      <c r="DHS76" s="921"/>
      <c r="DHT76" s="921"/>
      <c r="DHU76" s="921"/>
      <c r="DHV76" s="921"/>
      <c r="DHW76" s="921"/>
      <c r="DHX76" s="921"/>
      <c r="DHY76" s="921"/>
      <c r="DHZ76" s="921"/>
      <c r="DIA76" s="921"/>
      <c r="DIB76" s="921"/>
      <c r="DIC76" s="921"/>
      <c r="DID76" s="921"/>
      <c r="DIE76" s="921"/>
      <c r="DIF76" s="921"/>
      <c r="DIG76" s="921"/>
      <c r="DIH76" s="921"/>
      <c r="DII76" s="921"/>
      <c r="DIJ76" s="921"/>
      <c r="DIK76" s="921"/>
      <c r="DIL76" s="921"/>
      <c r="DIM76" s="921"/>
      <c r="DIN76" s="921"/>
      <c r="DIO76" s="921"/>
      <c r="DIP76" s="921"/>
      <c r="DIQ76" s="921"/>
      <c r="DIR76" s="921"/>
      <c r="DIS76" s="921"/>
      <c r="DIT76" s="921"/>
      <c r="DIU76" s="921"/>
      <c r="DIV76" s="921"/>
      <c r="DIW76" s="921"/>
      <c r="DIX76" s="921"/>
      <c r="DIY76" s="921"/>
      <c r="DIZ76" s="921"/>
      <c r="DJA76" s="921"/>
      <c r="DJB76" s="921"/>
      <c r="DJC76" s="921"/>
      <c r="DJD76" s="921"/>
      <c r="DJE76" s="921"/>
      <c r="DJF76" s="921"/>
      <c r="DJG76" s="921"/>
      <c r="DJH76" s="921"/>
      <c r="DJI76" s="921"/>
      <c r="DJJ76" s="921"/>
      <c r="DJK76" s="921"/>
      <c r="DJL76" s="921"/>
      <c r="DJM76" s="921"/>
      <c r="DJN76" s="921"/>
      <c r="DJO76" s="921"/>
      <c r="DJP76" s="921"/>
      <c r="DJQ76" s="921"/>
      <c r="DJR76" s="921"/>
      <c r="DJS76" s="921"/>
      <c r="DJT76" s="921"/>
      <c r="DJU76" s="921"/>
      <c r="DJV76" s="921"/>
      <c r="DJW76" s="921"/>
      <c r="DJX76" s="921"/>
      <c r="DJY76" s="921"/>
      <c r="DJZ76" s="921"/>
      <c r="DKA76" s="921"/>
      <c r="DKB76" s="921"/>
      <c r="DKC76" s="921"/>
      <c r="DKD76" s="921"/>
      <c r="DKE76" s="921"/>
      <c r="DKF76" s="921"/>
      <c r="DKG76" s="921"/>
      <c r="DKH76" s="921"/>
      <c r="DKI76" s="921"/>
      <c r="DKJ76" s="921"/>
      <c r="DKK76" s="921"/>
      <c r="DKL76" s="921"/>
      <c r="DKM76" s="921"/>
      <c r="DKN76" s="921"/>
      <c r="DKO76" s="921"/>
      <c r="DKP76" s="921"/>
      <c r="DKQ76" s="921"/>
      <c r="DKR76" s="921"/>
      <c r="DKS76" s="921"/>
      <c r="DKT76" s="921"/>
      <c r="DKU76" s="921"/>
      <c r="DKV76" s="921"/>
      <c r="DKW76" s="921"/>
      <c r="DKX76" s="921"/>
      <c r="DKY76" s="921"/>
      <c r="DKZ76" s="921"/>
      <c r="DLA76" s="921"/>
      <c r="DLB76" s="921"/>
      <c r="DLC76" s="921"/>
      <c r="DLD76" s="921"/>
      <c r="DLE76" s="921"/>
      <c r="DLF76" s="921"/>
      <c r="DLG76" s="921"/>
      <c r="DLH76" s="921"/>
      <c r="DLI76" s="921"/>
      <c r="DLJ76" s="921"/>
      <c r="DLK76" s="921"/>
      <c r="DLL76" s="921"/>
      <c r="DLM76" s="921"/>
      <c r="DLN76" s="921"/>
      <c r="DLO76" s="921"/>
      <c r="DLP76" s="921"/>
      <c r="DLQ76" s="921"/>
      <c r="DLR76" s="921"/>
      <c r="DLS76" s="921"/>
      <c r="DLT76" s="921"/>
      <c r="DLU76" s="921"/>
      <c r="DLV76" s="921"/>
      <c r="DLW76" s="921"/>
      <c r="DLX76" s="921"/>
      <c r="DLY76" s="921"/>
      <c r="DLZ76" s="921"/>
      <c r="DMA76" s="921"/>
      <c r="DMB76" s="921"/>
      <c r="DMC76" s="921"/>
      <c r="DMD76" s="921"/>
      <c r="DME76" s="921"/>
      <c r="DMF76" s="921"/>
      <c r="DMG76" s="921"/>
      <c r="DMH76" s="921"/>
      <c r="DMI76" s="921"/>
      <c r="DMJ76" s="921"/>
      <c r="DMK76" s="921"/>
      <c r="DML76" s="921"/>
      <c r="DMM76" s="921"/>
      <c r="DMN76" s="921"/>
      <c r="DMO76" s="921"/>
      <c r="DMP76" s="921"/>
      <c r="DMQ76" s="921"/>
      <c r="DMR76" s="921"/>
      <c r="DMS76" s="921"/>
      <c r="DMT76" s="921"/>
      <c r="DMU76" s="921"/>
      <c r="DMV76" s="921"/>
      <c r="DMW76" s="921"/>
      <c r="DMX76" s="921"/>
      <c r="DMY76" s="921"/>
      <c r="DMZ76" s="921"/>
      <c r="DNA76" s="921"/>
      <c r="DNB76" s="921"/>
      <c r="DNC76" s="921"/>
      <c r="DND76" s="921"/>
      <c r="DNE76" s="921"/>
      <c r="DNF76" s="921"/>
      <c r="DNG76" s="921"/>
      <c r="DNH76" s="921"/>
      <c r="DNI76" s="921"/>
      <c r="DNJ76" s="921"/>
      <c r="DNK76" s="921"/>
      <c r="DNL76" s="921"/>
      <c r="DNM76" s="921"/>
      <c r="DNN76" s="921"/>
      <c r="DNO76" s="921"/>
      <c r="DNP76" s="921"/>
      <c r="DNQ76" s="921"/>
      <c r="DNR76" s="921"/>
      <c r="DNS76" s="921"/>
      <c r="DNT76" s="921"/>
      <c r="DNU76" s="921"/>
      <c r="DNV76" s="921"/>
      <c r="DNW76" s="921"/>
      <c r="DNX76" s="921"/>
      <c r="DNY76" s="921"/>
      <c r="DNZ76" s="921"/>
      <c r="DOA76" s="921"/>
      <c r="DOB76" s="921"/>
      <c r="DOC76" s="921"/>
      <c r="DOD76" s="921"/>
      <c r="DOE76" s="921"/>
      <c r="DOF76" s="921"/>
      <c r="DOG76" s="921"/>
      <c r="DOH76" s="921"/>
      <c r="DOI76" s="921"/>
      <c r="DOJ76" s="921"/>
      <c r="DOK76" s="921"/>
      <c r="DOL76" s="921"/>
      <c r="DOM76" s="921"/>
      <c r="DON76" s="921"/>
      <c r="DOO76" s="921"/>
      <c r="DOP76" s="921"/>
      <c r="DOQ76" s="921"/>
      <c r="DOR76" s="921"/>
      <c r="DOS76" s="921"/>
      <c r="DOT76" s="921"/>
      <c r="DOU76" s="921"/>
      <c r="DOV76" s="921"/>
      <c r="DOW76" s="921"/>
      <c r="DOX76" s="921"/>
      <c r="DOY76" s="921"/>
      <c r="DOZ76" s="921"/>
      <c r="DPA76" s="921"/>
      <c r="DPB76" s="921"/>
      <c r="DPC76" s="921"/>
      <c r="DPD76" s="921"/>
      <c r="DPE76" s="921"/>
      <c r="DPF76" s="921"/>
      <c r="DPG76" s="921"/>
      <c r="DPH76" s="921"/>
      <c r="DPI76" s="921"/>
      <c r="DPJ76" s="921"/>
      <c r="DPK76" s="921"/>
      <c r="DPL76" s="921"/>
      <c r="DPM76" s="921"/>
      <c r="DPN76" s="921"/>
      <c r="DPO76" s="921"/>
      <c r="DPP76" s="921"/>
      <c r="DPQ76" s="921"/>
      <c r="DPR76" s="921"/>
      <c r="DPS76" s="921"/>
      <c r="DPT76" s="921"/>
      <c r="DPU76" s="921"/>
      <c r="DPV76" s="921"/>
      <c r="DPW76" s="921"/>
      <c r="DPX76" s="921"/>
      <c r="DPY76" s="921"/>
      <c r="DPZ76" s="921"/>
      <c r="DQA76" s="921"/>
      <c r="DQB76" s="921"/>
      <c r="DQC76" s="921"/>
      <c r="DQD76" s="921"/>
      <c r="DQE76" s="921"/>
      <c r="DQF76" s="921"/>
      <c r="DQG76" s="921"/>
      <c r="DQH76" s="921"/>
      <c r="DQI76" s="921"/>
      <c r="DQJ76" s="921"/>
      <c r="DQK76" s="921"/>
      <c r="DQL76" s="921"/>
      <c r="DQM76" s="921"/>
      <c r="DQN76" s="921"/>
      <c r="DQO76" s="921"/>
      <c r="DQP76" s="921"/>
      <c r="DQQ76" s="921"/>
      <c r="DQR76" s="921"/>
      <c r="DQS76" s="921"/>
      <c r="DQT76" s="921"/>
      <c r="DQU76" s="921"/>
      <c r="DQV76" s="921"/>
      <c r="DQW76" s="921"/>
      <c r="DQX76" s="921"/>
      <c r="DQY76" s="921"/>
      <c r="DQZ76" s="921"/>
      <c r="DRA76" s="921"/>
      <c r="DRB76" s="921"/>
      <c r="DRC76" s="921"/>
      <c r="DRD76" s="921"/>
      <c r="DRE76" s="921"/>
      <c r="DRF76" s="921"/>
      <c r="DRG76" s="921"/>
      <c r="DRH76" s="921"/>
      <c r="DRI76" s="921"/>
      <c r="DRJ76" s="921"/>
      <c r="DRK76" s="921"/>
      <c r="DRL76" s="921"/>
      <c r="DRM76" s="921"/>
      <c r="DRN76" s="921"/>
      <c r="DRO76" s="921"/>
      <c r="DRP76" s="921"/>
      <c r="DRQ76" s="921"/>
      <c r="DRR76" s="921"/>
      <c r="DRS76" s="921"/>
      <c r="DRT76" s="921"/>
      <c r="DRU76" s="921"/>
      <c r="DRV76" s="921"/>
      <c r="DRW76" s="921"/>
      <c r="DRX76" s="921"/>
      <c r="DRY76" s="921"/>
      <c r="DRZ76" s="921"/>
      <c r="DSA76" s="921"/>
      <c r="DSB76" s="921"/>
      <c r="DSC76" s="921"/>
      <c r="DSD76" s="921"/>
      <c r="DSE76" s="921"/>
      <c r="DSF76" s="921"/>
      <c r="DSG76" s="921"/>
      <c r="DSH76" s="921"/>
      <c r="DSI76" s="921"/>
      <c r="DSJ76" s="921"/>
      <c r="DSK76" s="921"/>
      <c r="DSL76" s="921"/>
      <c r="DSM76" s="921"/>
      <c r="DSN76" s="921"/>
      <c r="DSO76" s="921"/>
      <c r="DSP76" s="921"/>
      <c r="DSQ76" s="921"/>
      <c r="DSR76" s="921"/>
      <c r="DSS76" s="921"/>
      <c r="DST76" s="921"/>
      <c r="DSU76" s="921"/>
      <c r="DSV76" s="921"/>
      <c r="DSW76" s="921"/>
      <c r="DSX76" s="921"/>
      <c r="DSY76" s="921"/>
      <c r="DSZ76" s="921"/>
      <c r="DTA76" s="921"/>
      <c r="DTB76" s="921"/>
      <c r="DTC76" s="921"/>
      <c r="DTD76" s="921"/>
      <c r="DTE76" s="921"/>
      <c r="DTF76" s="921"/>
      <c r="DTG76" s="921"/>
      <c r="DTH76" s="921"/>
      <c r="DTI76" s="921"/>
      <c r="DTJ76" s="921"/>
      <c r="DTK76" s="921"/>
      <c r="DTL76" s="921"/>
      <c r="DTM76" s="921"/>
      <c r="DTN76" s="921"/>
      <c r="DTO76" s="921"/>
      <c r="DTP76" s="921"/>
      <c r="DTQ76" s="921"/>
      <c r="DTR76" s="921"/>
      <c r="DTS76" s="921"/>
      <c r="DTT76" s="921"/>
      <c r="DTU76" s="921"/>
      <c r="DTV76" s="921"/>
      <c r="DTW76" s="921"/>
      <c r="DTX76" s="921"/>
      <c r="DTY76" s="921"/>
      <c r="DTZ76" s="921"/>
      <c r="DUA76" s="921"/>
      <c r="DUB76" s="921"/>
      <c r="DUC76" s="921"/>
      <c r="DUD76" s="921"/>
      <c r="DUE76" s="921"/>
      <c r="DUF76" s="921"/>
      <c r="DUG76" s="921"/>
      <c r="DUH76" s="921"/>
      <c r="DUI76" s="921"/>
      <c r="DUJ76" s="921"/>
      <c r="DUK76" s="921"/>
      <c r="DUL76" s="921"/>
      <c r="DUM76" s="921"/>
      <c r="DUN76" s="921"/>
      <c r="DUO76" s="921"/>
      <c r="DUP76" s="921"/>
      <c r="DUQ76" s="921"/>
      <c r="DUR76" s="921"/>
      <c r="DUS76" s="921"/>
      <c r="DUT76" s="921"/>
      <c r="DUU76" s="921"/>
      <c r="DUV76" s="921"/>
      <c r="DUW76" s="921"/>
      <c r="DUX76" s="921"/>
      <c r="DUY76" s="921"/>
      <c r="DUZ76" s="921"/>
      <c r="DVA76" s="921"/>
      <c r="DVB76" s="921"/>
      <c r="DVC76" s="921"/>
      <c r="DVD76" s="921"/>
      <c r="DVE76" s="921"/>
      <c r="DVF76" s="921"/>
      <c r="DVG76" s="921"/>
      <c r="DVH76" s="921"/>
      <c r="DVI76" s="921"/>
      <c r="DVJ76" s="921"/>
      <c r="DVK76" s="921"/>
      <c r="DVL76" s="921"/>
      <c r="DVM76" s="921"/>
      <c r="DVN76" s="921"/>
      <c r="DVO76" s="921"/>
      <c r="DVP76" s="921"/>
      <c r="DVQ76" s="921"/>
      <c r="DVR76" s="921"/>
      <c r="DVS76" s="921"/>
      <c r="DVT76" s="921"/>
      <c r="DVU76" s="921"/>
      <c r="DVV76" s="921"/>
      <c r="DVW76" s="921"/>
      <c r="DVX76" s="921"/>
      <c r="DVY76" s="921"/>
      <c r="DVZ76" s="921"/>
      <c r="DWA76" s="921"/>
      <c r="DWB76" s="921"/>
      <c r="DWC76" s="921"/>
      <c r="DWD76" s="921"/>
      <c r="DWE76" s="921"/>
      <c r="DWF76" s="921"/>
      <c r="DWG76" s="921"/>
      <c r="DWH76" s="921"/>
      <c r="DWI76" s="921"/>
      <c r="DWJ76" s="921"/>
      <c r="DWK76" s="921"/>
      <c r="DWL76" s="921"/>
      <c r="DWM76" s="921"/>
      <c r="DWN76" s="921"/>
      <c r="DWO76" s="921"/>
      <c r="DWP76" s="921"/>
      <c r="DWQ76" s="921"/>
      <c r="DWR76" s="921"/>
      <c r="DWS76" s="921"/>
      <c r="DWT76" s="921"/>
      <c r="DWU76" s="921"/>
      <c r="DWV76" s="921"/>
      <c r="DWW76" s="921"/>
      <c r="DWX76" s="921"/>
      <c r="DWY76" s="921"/>
      <c r="DWZ76" s="921"/>
      <c r="DXA76" s="921"/>
      <c r="DXB76" s="921"/>
      <c r="DXC76" s="921"/>
      <c r="DXD76" s="921"/>
      <c r="DXE76" s="921"/>
      <c r="DXF76" s="921"/>
      <c r="DXG76" s="921"/>
      <c r="DXH76" s="921"/>
      <c r="DXI76" s="921"/>
      <c r="DXJ76" s="921"/>
      <c r="DXK76" s="921"/>
      <c r="DXL76" s="921"/>
      <c r="DXM76" s="921"/>
      <c r="DXN76" s="921"/>
      <c r="DXO76" s="921"/>
      <c r="DXP76" s="921"/>
      <c r="DXQ76" s="921"/>
      <c r="DXR76" s="921"/>
      <c r="DXS76" s="921"/>
      <c r="DXT76" s="921"/>
      <c r="DXU76" s="921"/>
      <c r="DXV76" s="921"/>
      <c r="DXW76" s="921"/>
      <c r="DXX76" s="921"/>
      <c r="DXY76" s="921"/>
      <c r="DXZ76" s="921"/>
      <c r="DYA76" s="921"/>
      <c r="DYB76" s="921"/>
      <c r="DYC76" s="921"/>
      <c r="DYD76" s="921"/>
      <c r="DYE76" s="921"/>
      <c r="DYF76" s="921"/>
      <c r="DYG76" s="921"/>
      <c r="DYH76" s="921"/>
      <c r="DYI76" s="921"/>
      <c r="DYJ76" s="921"/>
      <c r="DYK76" s="921"/>
      <c r="DYL76" s="921"/>
      <c r="DYM76" s="921"/>
      <c r="DYN76" s="921"/>
      <c r="DYO76" s="921"/>
      <c r="DYP76" s="921"/>
      <c r="DYQ76" s="921"/>
      <c r="DYR76" s="921"/>
      <c r="DYS76" s="921"/>
      <c r="DYT76" s="921"/>
      <c r="DYU76" s="921"/>
      <c r="DYV76" s="921"/>
      <c r="DYW76" s="921"/>
      <c r="DYX76" s="921"/>
      <c r="DYY76" s="921"/>
      <c r="DYZ76" s="921"/>
      <c r="DZA76" s="921"/>
      <c r="DZB76" s="921"/>
      <c r="DZC76" s="921"/>
      <c r="DZD76" s="921"/>
      <c r="DZE76" s="921"/>
      <c r="DZF76" s="921"/>
      <c r="DZG76" s="921"/>
      <c r="DZH76" s="921"/>
      <c r="DZI76" s="921"/>
      <c r="DZJ76" s="921"/>
      <c r="DZK76" s="921"/>
      <c r="DZL76" s="921"/>
      <c r="DZM76" s="921"/>
      <c r="DZN76" s="921"/>
      <c r="DZO76" s="921"/>
      <c r="DZP76" s="921"/>
      <c r="DZQ76" s="921"/>
      <c r="DZR76" s="921"/>
      <c r="DZS76" s="921"/>
      <c r="DZT76" s="921"/>
      <c r="DZU76" s="921"/>
      <c r="DZV76" s="921"/>
      <c r="DZW76" s="921"/>
      <c r="DZX76" s="921"/>
      <c r="DZY76" s="921"/>
      <c r="DZZ76" s="921"/>
      <c r="EAA76" s="921"/>
      <c r="EAB76" s="921"/>
      <c r="EAC76" s="921"/>
      <c r="EAD76" s="921"/>
      <c r="EAE76" s="921"/>
      <c r="EAF76" s="921"/>
      <c r="EAG76" s="921"/>
      <c r="EAH76" s="921"/>
      <c r="EAI76" s="921"/>
      <c r="EAJ76" s="921"/>
      <c r="EAK76" s="921"/>
      <c r="EAL76" s="921"/>
      <c r="EAM76" s="921"/>
      <c r="EAN76" s="921"/>
      <c r="EAO76" s="921"/>
      <c r="EAP76" s="921"/>
      <c r="EAQ76" s="921"/>
      <c r="EAR76" s="921"/>
      <c r="EAS76" s="921"/>
      <c r="EAT76" s="921"/>
      <c r="EAU76" s="921"/>
      <c r="EAV76" s="921"/>
      <c r="EAW76" s="921"/>
      <c r="EAX76" s="921"/>
      <c r="EAY76" s="921"/>
      <c r="EAZ76" s="921"/>
      <c r="EBA76" s="921"/>
      <c r="EBB76" s="921"/>
      <c r="EBC76" s="921"/>
      <c r="EBD76" s="921"/>
      <c r="EBE76" s="921"/>
      <c r="EBF76" s="921"/>
      <c r="EBG76" s="921"/>
      <c r="EBH76" s="921"/>
      <c r="EBI76" s="921"/>
      <c r="EBJ76" s="921"/>
      <c r="EBK76" s="921"/>
      <c r="EBL76" s="921"/>
      <c r="EBM76" s="921"/>
      <c r="EBN76" s="921"/>
      <c r="EBO76" s="921"/>
      <c r="EBP76" s="921"/>
      <c r="EBQ76" s="921"/>
      <c r="EBR76" s="921"/>
      <c r="EBS76" s="921"/>
      <c r="EBT76" s="921"/>
      <c r="EBU76" s="921"/>
      <c r="EBV76" s="921"/>
      <c r="EBW76" s="921"/>
      <c r="EBX76" s="921"/>
      <c r="EBY76" s="921"/>
      <c r="EBZ76" s="921"/>
      <c r="ECA76" s="921"/>
      <c r="ECB76" s="921"/>
      <c r="ECC76" s="921"/>
      <c r="ECD76" s="921"/>
      <c r="ECE76" s="921"/>
      <c r="ECF76" s="921"/>
      <c r="ECG76" s="921"/>
      <c r="ECH76" s="921"/>
      <c r="ECI76" s="921"/>
      <c r="ECJ76" s="921"/>
      <c r="ECK76" s="921"/>
      <c r="ECL76" s="921"/>
      <c r="ECM76" s="921"/>
      <c r="ECN76" s="921"/>
      <c r="ECO76" s="921"/>
      <c r="ECP76" s="921"/>
      <c r="ECQ76" s="921"/>
      <c r="ECR76" s="921"/>
      <c r="ECS76" s="921"/>
      <c r="ECT76" s="921"/>
      <c r="ECU76" s="921"/>
      <c r="ECV76" s="921"/>
      <c r="ECW76" s="921"/>
      <c r="ECX76" s="921"/>
      <c r="ECY76" s="921"/>
      <c r="ECZ76" s="921"/>
      <c r="EDA76" s="921"/>
      <c r="EDB76" s="921"/>
      <c r="EDC76" s="921"/>
      <c r="EDD76" s="921"/>
      <c r="EDE76" s="921"/>
      <c r="EDF76" s="921"/>
      <c r="EDG76" s="921"/>
      <c r="EDH76" s="921"/>
      <c r="EDI76" s="921"/>
      <c r="EDJ76" s="921"/>
      <c r="EDK76" s="921"/>
      <c r="EDL76" s="921"/>
      <c r="EDM76" s="921"/>
      <c r="EDN76" s="921"/>
      <c r="EDO76" s="921"/>
      <c r="EDP76" s="921"/>
      <c r="EDQ76" s="921"/>
      <c r="EDR76" s="921"/>
      <c r="EDS76" s="921"/>
      <c r="EDT76" s="921"/>
      <c r="EDU76" s="921"/>
      <c r="EDV76" s="921"/>
      <c r="EDW76" s="921"/>
      <c r="EDX76" s="921"/>
      <c r="EDY76" s="921"/>
      <c r="EDZ76" s="921"/>
      <c r="EEA76" s="921"/>
      <c r="EEB76" s="921"/>
      <c r="EEC76" s="921"/>
      <c r="EED76" s="921"/>
      <c r="EEE76" s="921"/>
      <c r="EEF76" s="921"/>
      <c r="EEG76" s="921"/>
      <c r="EEH76" s="921"/>
      <c r="EEI76" s="921"/>
      <c r="EEJ76" s="921"/>
      <c r="EEK76" s="921"/>
      <c r="EEL76" s="921"/>
      <c r="EEM76" s="921"/>
      <c r="EEN76" s="921"/>
      <c r="EEO76" s="921"/>
      <c r="EEP76" s="921"/>
      <c r="EEQ76" s="921"/>
      <c r="EER76" s="921"/>
      <c r="EES76" s="921"/>
      <c r="EET76" s="921"/>
      <c r="EEU76" s="921"/>
      <c r="EEV76" s="921"/>
      <c r="EEW76" s="921"/>
      <c r="EEX76" s="921"/>
      <c r="EEY76" s="921"/>
      <c r="EEZ76" s="921"/>
      <c r="EFA76" s="921"/>
      <c r="EFB76" s="921"/>
      <c r="EFC76" s="921"/>
      <c r="EFD76" s="921"/>
      <c r="EFE76" s="921"/>
      <c r="EFF76" s="921"/>
      <c r="EFG76" s="921"/>
      <c r="EFH76" s="921"/>
      <c r="EFI76" s="921"/>
      <c r="EFJ76" s="921"/>
      <c r="EFK76" s="921"/>
      <c r="EFL76" s="921"/>
      <c r="EFM76" s="921"/>
      <c r="EFN76" s="921"/>
      <c r="EFO76" s="921"/>
      <c r="EFP76" s="921"/>
      <c r="EFQ76" s="921"/>
      <c r="EFR76" s="921"/>
      <c r="EFS76" s="921"/>
      <c r="EFT76" s="921"/>
      <c r="EFU76" s="921"/>
      <c r="EFV76" s="921"/>
      <c r="EFW76" s="921"/>
      <c r="EFX76" s="921"/>
      <c r="EFY76" s="921"/>
      <c r="EFZ76" s="921"/>
      <c r="EGA76" s="921"/>
      <c r="EGB76" s="921"/>
      <c r="EGC76" s="921"/>
      <c r="EGD76" s="921"/>
      <c r="EGE76" s="921"/>
      <c r="EGF76" s="921"/>
      <c r="EGG76" s="921"/>
      <c r="EGH76" s="921"/>
      <c r="EGI76" s="921"/>
      <c r="EGJ76" s="921"/>
      <c r="EGK76" s="921"/>
      <c r="EGL76" s="921"/>
      <c r="EGM76" s="921"/>
      <c r="EGN76" s="921"/>
      <c r="EGO76" s="921"/>
      <c r="EGP76" s="921"/>
      <c r="EGQ76" s="921"/>
      <c r="EGR76" s="921"/>
      <c r="EGS76" s="921"/>
      <c r="EGT76" s="921"/>
      <c r="EGU76" s="921"/>
      <c r="EGV76" s="921"/>
      <c r="EGW76" s="921"/>
      <c r="EGX76" s="921"/>
      <c r="EGY76" s="921"/>
      <c r="EGZ76" s="921"/>
      <c r="EHA76" s="921"/>
      <c r="EHB76" s="921"/>
      <c r="EHC76" s="921"/>
      <c r="EHD76" s="921"/>
      <c r="EHE76" s="921"/>
      <c r="EHF76" s="921"/>
      <c r="EHG76" s="921"/>
      <c r="EHH76" s="921"/>
      <c r="EHI76" s="921"/>
      <c r="EHJ76" s="921"/>
      <c r="EHK76" s="921"/>
      <c r="EHL76" s="921"/>
      <c r="EHM76" s="921"/>
      <c r="EHN76" s="921"/>
      <c r="EHO76" s="921"/>
      <c r="EHP76" s="921"/>
      <c r="EHQ76" s="921"/>
      <c r="EHR76" s="921"/>
      <c r="EHS76" s="921"/>
      <c r="EHT76" s="921"/>
      <c r="EHU76" s="921"/>
      <c r="EHV76" s="921"/>
      <c r="EHW76" s="921"/>
      <c r="EHX76" s="921"/>
      <c r="EHY76" s="921"/>
      <c r="EHZ76" s="921"/>
      <c r="EIA76" s="921"/>
      <c r="EIB76" s="921"/>
      <c r="EIC76" s="921"/>
      <c r="EID76" s="921"/>
      <c r="EIE76" s="921"/>
      <c r="EIF76" s="921"/>
      <c r="EIG76" s="921"/>
      <c r="EIH76" s="921"/>
      <c r="EII76" s="921"/>
      <c r="EIJ76" s="921"/>
      <c r="EIK76" s="921"/>
      <c r="EIL76" s="921"/>
      <c r="EIM76" s="921"/>
      <c r="EIN76" s="921"/>
      <c r="EIO76" s="921"/>
      <c r="EIP76" s="921"/>
      <c r="EIQ76" s="921"/>
      <c r="EIR76" s="921"/>
      <c r="EIS76" s="921"/>
      <c r="EIT76" s="921"/>
      <c r="EIU76" s="921"/>
      <c r="EIV76" s="921"/>
      <c r="EIW76" s="921"/>
      <c r="EIX76" s="921"/>
      <c r="EIY76" s="921"/>
      <c r="EIZ76" s="921"/>
      <c r="EJA76" s="921"/>
      <c r="EJB76" s="921"/>
      <c r="EJC76" s="921"/>
      <c r="EJD76" s="921"/>
      <c r="EJE76" s="921"/>
      <c r="EJF76" s="921"/>
      <c r="EJG76" s="921"/>
      <c r="EJH76" s="921"/>
      <c r="EJI76" s="921"/>
      <c r="EJJ76" s="921"/>
      <c r="EJK76" s="921"/>
      <c r="EJL76" s="921"/>
      <c r="EJM76" s="921"/>
      <c r="EJN76" s="921"/>
      <c r="EJO76" s="921"/>
      <c r="EJP76" s="921"/>
      <c r="EJQ76" s="921"/>
      <c r="EJR76" s="921"/>
      <c r="EJS76" s="921"/>
      <c r="EJT76" s="921"/>
      <c r="EJU76" s="921"/>
      <c r="EJV76" s="921"/>
      <c r="EJW76" s="921"/>
      <c r="EJX76" s="921"/>
      <c r="EJY76" s="921"/>
      <c r="EJZ76" s="921"/>
      <c r="EKA76" s="921"/>
      <c r="EKB76" s="921"/>
      <c r="EKC76" s="921"/>
      <c r="EKD76" s="921"/>
      <c r="EKE76" s="921"/>
      <c r="EKF76" s="921"/>
      <c r="EKG76" s="921"/>
      <c r="EKH76" s="921"/>
      <c r="EKI76" s="921"/>
      <c r="EKJ76" s="921"/>
      <c r="EKK76" s="921"/>
      <c r="EKL76" s="921"/>
      <c r="EKM76" s="921"/>
      <c r="EKN76" s="921"/>
      <c r="EKO76" s="921"/>
      <c r="EKP76" s="921"/>
      <c r="EKQ76" s="921"/>
      <c r="EKR76" s="921"/>
      <c r="EKS76" s="921"/>
      <c r="EKT76" s="921"/>
      <c r="EKU76" s="921"/>
      <c r="EKV76" s="921"/>
      <c r="EKW76" s="921"/>
      <c r="EKX76" s="921"/>
      <c r="EKY76" s="921"/>
      <c r="EKZ76" s="921"/>
      <c r="ELA76" s="921"/>
      <c r="ELB76" s="921"/>
      <c r="ELC76" s="921"/>
      <c r="ELD76" s="921"/>
      <c r="ELE76" s="921"/>
      <c r="ELF76" s="921"/>
      <c r="ELG76" s="921"/>
      <c r="ELH76" s="921"/>
      <c r="ELI76" s="921"/>
      <c r="ELJ76" s="921"/>
      <c r="ELK76" s="921"/>
      <c r="ELL76" s="921"/>
      <c r="ELM76" s="921"/>
      <c r="ELN76" s="921"/>
      <c r="ELO76" s="921"/>
      <c r="ELP76" s="921"/>
      <c r="ELQ76" s="921"/>
      <c r="ELR76" s="921"/>
      <c r="ELS76" s="921"/>
      <c r="ELT76" s="921"/>
      <c r="ELU76" s="921"/>
      <c r="ELV76" s="921"/>
      <c r="ELW76" s="921"/>
      <c r="ELX76" s="921"/>
      <c r="ELY76" s="921"/>
      <c r="ELZ76" s="921"/>
      <c r="EMA76" s="921"/>
      <c r="EMB76" s="921"/>
      <c r="EMC76" s="921"/>
      <c r="EMD76" s="921"/>
      <c r="EME76" s="921"/>
      <c r="EMF76" s="921"/>
      <c r="EMG76" s="921"/>
      <c r="EMH76" s="921"/>
      <c r="EMI76" s="921"/>
      <c r="EMJ76" s="921"/>
      <c r="EMK76" s="921"/>
      <c r="EML76" s="921"/>
      <c r="EMM76" s="921"/>
      <c r="EMN76" s="921"/>
      <c r="EMO76" s="921"/>
      <c r="EMP76" s="921"/>
      <c r="EMQ76" s="921"/>
      <c r="EMR76" s="921"/>
      <c r="EMS76" s="921"/>
      <c r="EMT76" s="921"/>
      <c r="EMU76" s="921"/>
      <c r="EMV76" s="921"/>
      <c r="EMW76" s="921"/>
      <c r="EMX76" s="921"/>
      <c r="EMY76" s="921"/>
      <c r="EMZ76" s="921"/>
      <c r="ENA76" s="921"/>
      <c r="ENB76" s="921"/>
      <c r="ENC76" s="921"/>
      <c r="END76" s="921"/>
      <c r="ENE76" s="921"/>
      <c r="ENF76" s="921"/>
      <c r="ENG76" s="921"/>
      <c r="ENH76" s="921"/>
      <c r="ENI76" s="921"/>
      <c r="ENJ76" s="921"/>
      <c r="ENK76" s="921"/>
      <c r="ENL76" s="921"/>
      <c r="ENM76" s="921"/>
      <c r="ENN76" s="921"/>
      <c r="ENO76" s="921"/>
      <c r="ENP76" s="921"/>
      <c r="ENQ76" s="921"/>
      <c r="ENR76" s="921"/>
      <c r="ENS76" s="921"/>
      <c r="ENT76" s="921"/>
      <c r="ENU76" s="921"/>
      <c r="ENV76" s="921"/>
      <c r="ENW76" s="921"/>
      <c r="ENX76" s="921"/>
      <c r="ENY76" s="921"/>
      <c r="ENZ76" s="921"/>
      <c r="EOA76" s="921"/>
      <c r="EOB76" s="921"/>
      <c r="EOC76" s="921"/>
      <c r="EOD76" s="921"/>
      <c r="EOE76" s="921"/>
      <c r="EOF76" s="921"/>
      <c r="EOG76" s="921"/>
      <c r="EOH76" s="921"/>
      <c r="EOI76" s="921"/>
      <c r="EOJ76" s="921"/>
      <c r="EOK76" s="921"/>
      <c r="EOL76" s="921"/>
      <c r="EOM76" s="921"/>
      <c r="EON76" s="921"/>
      <c r="EOO76" s="921"/>
      <c r="EOP76" s="921"/>
      <c r="EOQ76" s="921"/>
      <c r="EOR76" s="921"/>
      <c r="EOS76" s="921"/>
      <c r="EOT76" s="921"/>
      <c r="EOU76" s="921"/>
      <c r="EOV76" s="921"/>
      <c r="EOW76" s="921"/>
      <c r="EOX76" s="921"/>
      <c r="EOY76" s="921"/>
      <c r="EOZ76" s="921"/>
      <c r="EPA76" s="921"/>
      <c r="EPB76" s="921"/>
      <c r="EPC76" s="921"/>
      <c r="EPD76" s="921"/>
      <c r="EPE76" s="921"/>
      <c r="EPF76" s="921"/>
      <c r="EPG76" s="921"/>
      <c r="EPH76" s="921"/>
      <c r="EPI76" s="921"/>
      <c r="EPJ76" s="921"/>
      <c r="EPK76" s="921"/>
      <c r="EPL76" s="921"/>
      <c r="EPM76" s="921"/>
      <c r="EPN76" s="921"/>
      <c r="EPO76" s="921"/>
      <c r="EPP76" s="921"/>
      <c r="EPQ76" s="921"/>
      <c r="EPR76" s="921"/>
      <c r="EPS76" s="921"/>
      <c r="EPT76" s="921"/>
      <c r="EPU76" s="921"/>
      <c r="EPV76" s="921"/>
      <c r="EPW76" s="921"/>
      <c r="EPX76" s="921"/>
      <c r="EPY76" s="921"/>
      <c r="EPZ76" s="921"/>
      <c r="EQA76" s="921"/>
      <c r="EQB76" s="921"/>
      <c r="EQC76" s="921"/>
      <c r="EQD76" s="921"/>
      <c r="EQE76" s="921"/>
      <c r="EQF76" s="921"/>
      <c r="EQG76" s="921"/>
      <c r="EQH76" s="921"/>
      <c r="EQI76" s="921"/>
      <c r="EQJ76" s="921"/>
      <c r="EQK76" s="921"/>
      <c r="EQL76" s="921"/>
      <c r="EQM76" s="921"/>
      <c r="EQN76" s="921"/>
      <c r="EQO76" s="921"/>
      <c r="EQP76" s="921"/>
      <c r="EQQ76" s="921"/>
      <c r="EQR76" s="921"/>
      <c r="EQS76" s="921"/>
      <c r="EQT76" s="921"/>
      <c r="EQU76" s="921"/>
      <c r="EQV76" s="921"/>
      <c r="EQW76" s="921"/>
      <c r="EQX76" s="921"/>
      <c r="EQY76" s="921"/>
      <c r="EQZ76" s="921"/>
      <c r="ERA76" s="921"/>
      <c r="ERB76" s="921"/>
      <c r="ERC76" s="921"/>
      <c r="ERD76" s="921"/>
      <c r="ERE76" s="921"/>
      <c r="ERF76" s="921"/>
      <c r="ERG76" s="921"/>
      <c r="ERH76" s="921"/>
      <c r="ERI76" s="921"/>
      <c r="ERJ76" s="921"/>
      <c r="ERK76" s="921"/>
      <c r="ERL76" s="921"/>
      <c r="ERM76" s="921"/>
      <c r="ERN76" s="921"/>
      <c r="ERO76" s="921"/>
      <c r="ERP76" s="921"/>
      <c r="ERQ76" s="921"/>
      <c r="ERR76" s="921"/>
      <c r="ERS76" s="921"/>
      <c r="ERT76" s="921"/>
      <c r="ERU76" s="921"/>
      <c r="ERV76" s="921"/>
      <c r="ERW76" s="921"/>
      <c r="ERX76" s="921"/>
      <c r="ERY76" s="921"/>
      <c r="ERZ76" s="921"/>
      <c r="ESA76" s="921"/>
      <c r="ESB76" s="921"/>
      <c r="ESC76" s="921"/>
      <c r="ESD76" s="921"/>
      <c r="ESE76" s="921"/>
      <c r="ESF76" s="921"/>
      <c r="ESG76" s="921"/>
      <c r="ESH76" s="921"/>
      <c r="ESI76" s="921"/>
      <c r="ESJ76" s="921"/>
      <c r="ESK76" s="921"/>
      <c r="ESL76" s="921"/>
      <c r="ESM76" s="921"/>
      <c r="ESN76" s="921"/>
      <c r="ESO76" s="921"/>
      <c r="ESP76" s="921"/>
      <c r="ESQ76" s="921"/>
      <c r="ESR76" s="921"/>
      <c r="ESS76" s="921"/>
      <c r="EST76" s="921"/>
      <c r="ESU76" s="921"/>
      <c r="ESV76" s="921"/>
      <c r="ESW76" s="921"/>
      <c r="ESX76" s="921"/>
      <c r="ESY76" s="921"/>
      <c r="ESZ76" s="921"/>
      <c r="ETA76" s="921"/>
      <c r="ETB76" s="921"/>
      <c r="ETC76" s="921"/>
      <c r="ETD76" s="921"/>
      <c r="ETE76" s="921"/>
      <c r="ETF76" s="921"/>
      <c r="ETG76" s="921"/>
      <c r="ETH76" s="921"/>
      <c r="ETI76" s="921"/>
      <c r="ETJ76" s="921"/>
      <c r="ETK76" s="921"/>
      <c r="ETL76" s="921"/>
      <c r="ETM76" s="921"/>
      <c r="ETN76" s="921"/>
      <c r="ETO76" s="921"/>
      <c r="ETP76" s="921"/>
      <c r="ETQ76" s="921"/>
      <c r="ETR76" s="921"/>
      <c r="ETS76" s="921"/>
      <c r="ETT76" s="921"/>
      <c r="ETU76" s="921"/>
      <c r="ETV76" s="921"/>
      <c r="ETW76" s="921"/>
      <c r="ETX76" s="921"/>
      <c r="ETY76" s="921"/>
      <c r="ETZ76" s="921"/>
      <c r="EUA76" s="921"/>
      <c r="EUB76" s="921"/>
      <c r="EUC76" s="921"/>
      <c r="EUD76" s="921"/>
      <c r="EUE76" s="921"/>
      <c r="EUF76" s="921"/>
      <c r="EUG76" s="921"/>
      <c r="EUH76" s="921"/>
      <c r="EUI76" s="921"/>
      <c r="EUJ76" s="921"/>
      <c r="EUK76" s="921"/>
      <c r="EUL76" s="921"/>
      <c r="EUM76" s="921"/>
      <c r="EUN76" s="921"/>
      <c r="EUO76" s="921"/>
      <c r="EUP76" s="921"/>
      <c r="EUQ76" s="921"/>
      <c r="EUR76" s="921"/>
      <c r="EUS76" s="921"/>
      <c r="EUT76" s="921"/>
      <c r="EUU76" s="921"/>
      <c r="EUV76" s="921"/>
      <c r="EUW76" s="921"/>
      <c r="EUX76" s="921"/>
      <c r="EUY76" s="921"/>
      <c r="EUZ76" s="921"/>
      <c r="EVA76" s="921"/>
      <c r="EVB76" s="921"/>
      <c r="EVC76" s="921"/>
      <c r="EVD76" s="921"/>
      <c r="EVE76" s="921"/>
      <c r="EVF76" s="921"/>
      <c r="EVG76" s="921"/>
      <c r="EVH76" s="921"/>
      <c r="EVI76" s="921"/>
      <c r="EVJ76" s="921"/>
      <c r="EVK76" s="921"/>
      <c r="EVL76" s="921"/>
      <c r="EVM76" s="921"/>
      <c r="EVN76" s="921"/>
      <c r="EVO76" s="921"/>
      <c r="EVP76" s="921"/>
      <c r="EVQ76" s="921"/>
      <c r="EVR76" s="921"/>
      <c r="EVS76" s="921"/>
      <c r="EVT76" s="921"/>
      <c r="EVU76" s="921"/>
      <c r="EVV76" s="921"/>
      <c r="EVW76" s="921"/>
      <c r="EVX76" s="921"/>
      <c r="EVY76" s="921"/>
      <c r="EVZ76" s="921"/>
      <c r="EWA76" s="921"/>
      <c r="EWB76" s="921"/>
      <c r="EWC76" s="921"/>
      <c r="EWD76" s="921"/>
      <c r="EWE76" s="921"/>
      <c r="EWF76" s="921"/>
      <c r="EWG76" s="921"/>
      <c r="EWH76" s="921"/>
      <c r="EWI76" s="921"/>
      <c r="EWJ76" s="921"/>
      <c r="EWK76" s="921"/>
      <c r="EWL76" s="921"/>
      <c r="EWM76" s="921"/>
      <c r="EWN76" s="921"/>
      <c r="EWO76" s="921"/>
      <c r="EWP76" s="921"/>
      <c r="EWQ76" s="921"/>
      <c r="EWR76" s="921"/>
      <c r="EWS76" s="921"/>
      <c r="EWT76" s="921"/>
      <c r="EWU76" s="921"/>
      <c r="EWV76" s="921"/>
      <c r="EWW76" s="921"/>
      <c r="EWX76" s="921"/>
      <c r="EWY76" s="921"/>
      <c r="EWZ76" s="921"/>
      <c r="EXA76" s="921"/>
      <c r="EXB76" s="921"/>
      <c r="EXC76" s="921"/>
      <c r="EXD76" s="921"/>
      <c r="EXE76" s="921"/>
      <c r="EXF76" s="921"/>
      <c r="EXG76" s="921"/>
      <c r="EXH76" s="921"/>
      <c r="EXI76" s="921"/>
      <c r="EXJ76" s="921"/>
      <c r="EXK76" s="921"/>
      <c r="EXL76" s="921"/>
      <c r="EXM76" s="921"/>
      <c r="EXN76" s="921"/>
      <c r="EXO76" s="921"/>
      <c r="EXP76" s="921"/>
      <c r="EXQ76" s="921"/>
      <c r="EXR76" s="921"/>
      <c r="EXS76" s="921"/>
      <c r="EXT76" s="921"/>
      <c r="EXU76" s="921"/>
      <c r="EXV76" s="921"/>
      <c r="EXW76" s="921"/>
      <c r="EXX76" s="921"/>
      <c r="EXY76" s="921"/>
      <c r="EXZ76" s="921"/>
      <c r="EYA76" s="921"/>
      <c r="EYB76" s="921"/>
      <c r="EYC76" s="921"/>
      <c r="EYD76" s="921"/>
      <c r="EYE76" s="921"/>
      <c r="EYF76" s="921"/>
      <c r="EYG76" s="921"/>
      <c r="EYH76" s="921"/>
      <c r="EYI76" s="921"/>
      <c r="EYJ76" s="921"/>
      <c r="EYK76" s="921"/>
      <c r="EYL76" s="921"/>
      <c r="EYM76" s="921"/>
      <c r="EYN76" s="921"/>
      <c r="EYO76" s="921"/>
      <c r="EYP76" s="921"/>
      <c r="EYQ76" s="921"/>
      <c r="EYR76" s="921"/>
      <c r="EYS76" s="921"/>
      <c r="EYT76" s="921"/>
      <c r="EYU76" s="921"/>
      <c r="EYV76" s="921"/>
      <c r="EYW76" s="921"/>
      <c r="EYX76" s="921"/>
      <c r="EYY76" s="921"/>
      <c r="EYZ76" s="921"/>
      <c r="EZA76" s="921"/>
      <c r="EZB76" s="921"/>
      <c r="EZC76" s="921"/>
      <c r="EZD76" s="921"/>
      <c r="EZE76" s="921"/>
      <c r="EZF76" s="921"/>
      <c r="EZG76" s="921"/>
      <c r="EZH76" s="921"/>
      <c r="EZI76" s="921"/>
      <c r="EZJ76" s="921"/>
      <c r="EZK76" s="921"/>
      <c r="EZL76" s="921"/>
      <c r="EZM76" s="921"/>
      <c r="EZN76" s="921"/>
      <c r="EZO76" s="921"/>
      <c r="EZP76" s="921"/>
      <c r="EZQ76" s="921"/>
      <c r="EZR76" s="921"/>
      <c r="EZS76" s="921"/>
      <c r="EZT76" s="921"/>
      <c r="EZU76" s="921"/>
      <c r="EZV76" s="921"/>
      <c r="EZW76" s="921"/>
      <c r="EZX76" s="921"/>
      <c r="EZY76" s="921"/>
      <c r="EZZ76" s="921"/>
      <c r="FAA76" s="921"/>
      <c r="FAB76" s="921"/>
      <c r="FAC76" s="921"/>
      <c r="FAD76" s="921"/>
      <c r="FAE76" s="921"/>
      <c r="FAF76" s="921"/>
      <c r="FAG76" s="921"/>
      <c r="FAH76" s="921"/>
      <c r="FAI76" s="921"/>
      <c r="FAJ76" s="921"/>
      <c r="FAK76" s="921"/>
      <c r="FAL76" s="921"/>
      <c r="FAM76" s="921"/>
      <c r="FAN76" s="921"/>
      <c r="FAO76" s="921"/>
      <c r="FAP76" s="921"/>
      <c r="FAQ76" s="921"/>
      <c r="FAR76" s="921"/>
      <c r="FAS76" s="921"/>
      <c r="FAT76" s="921"/>
      <c r="FAU76" s="921"/>
      <c r="FAV76" s="921"/>
      <c r="FAW76" s="921"/>
      <c r="FAX76" s="921"/>
      <c r="FAY76" s="921"/>
      <c r="FAZ76" s="921"/>
      <c r="FBA76" s="921"/>
      <c r="FBB76" s="921"/>
      <c r="FBC76" s="921"/>
      <c r="FBD76" s="921"/>
      <c r="FBE76" s="921"/>
      <c r="FBF76" s="921"/>
      <c r="FBG76" s="921"/>
      <c r="FBH76" s="921"/>
      <c r="FBI76" s="921"/>
      <c r="FBJ76" s="921"/>
      <c r="FBK76" s="921"/>
      <c r="FBL76" s="921"/>
      <c r="FBM76" s="921"/>
      <c r="FBN76" s="921"/>
      <c r="FBO76" s="921"/>
      <c r="FBP76" s="921"/>
      <c r="FBQ76" s="921"/>
      <c r="FBR76" s="921"/>
      <c r="FBS76" s="921"/>
      <c r="FBT76" s="921"/>
      <c r="FBU76" s="921"/>
      <c r="FBV76" s="921"/>
      <c r="FBW76" s="921"/>
      <c r="FBX76" s="921"/>
      <c r="FBY76" s="921"/>
      <c r="FBZ76" s="921"/>
      <c r="FCA76" s="921"/>
      <c r="FCB76" s="921"/>
      <c r="FCC76" s="921"/>
      <c r="FCD76" s="921"/>
      <c r="FCE76" s="921"/>
      <c r="FCF76" s="921"/>
      <c r="FCG76" s="921"/>
      <c r="FCH76" s="921"/>
      <c r="FCI76" s="921"/>
      <c r="FCJ76" s="921"/>
      <c r="FCK76" s="921"/>
      <c r="FCL76" s="921"/>
      <c r="FCM76" s="921"/>
      <c r="FCN76" s="921"/>
      <c r="FCO76" s="921"/>
      <c r="FCP76" s="921"/>
      <c r="FCQ76" s="921"/>
      <c r="FCR76" s="921"/>
      <c r="FCS76" s="921"/>
      <c r="FCT76" s="921"/>
      <c r="FCU76" s="921"/>
      <c r="FCV76" s="921"/>
      <c r="FCW76" s="921"/>
      <c r="FCX76" s="921"/>
      <c r="FCY76" s="921"/>
      <c r="FCZ76" s="921"/>
      <c r="FDA76" s="921"/>
      <c r="FDB76" s="921"/>
      <c r="FDC76" s="921"/>
      <c r="FDD76" s="921"/>
      <c r="FDE76" s="921"/>
      <c r="FDF76" s="921"/>
      <c r="FDG76" s="921"/>
      <c r="FDH76" s="921"/>
      <c r="FDI76" s="921"/>
      <c r="FDJ76" s="921"/>
      <c r="FDK76" s="921"/>
      <c r="FDL76" s="921"/>
      <c r="FDM76" s="921"/>
      <c r="FDN76" s="921"/>
      <c r="FDO76" s="921"/>
      <c r="FDP76" s="921"/>
      <c r="FDQ76" s="921"/>
      <c r="FDR76" s="921"/>
      <c r="FDS76" s="921"/>
      <c r="FDT76" s="921"/>
      <c r="FDU76" s="921"/>
      <c r="FDV76" s="921"/>
      <c r="FDW76" s="921"/>
      <c r="FDX76" s="921"/>
      <c r="FDY76" s="921"/>
      <c r="FDZ76" s="921"/>
      <c r="FEA76" s="921"/>
      <c r="FEB76" s="921"/>
      <c r="FEC76" s="921"/>
      <c r="FED76" s="921"/>
      <c r="FEE76" s="921"/>
      <c r="FEF76" s="921"/>
      <c r="FEG76" s="921"/>
      <c r="FEH76" s="921"/>
      <c r="FEI76" s="921"/>
      <c r="FEJ76" s="921"/>
      <c r="FEK76" s="921"/>
      <c r="FEL76" s="921"/>
      <c r="FEM76" s="921"/>
      <c r="FEN76" s="921"/>
      <c r="FEO76" s="921"/>
      <c r="FEP76" s="921"/>
      <c r="FEQ76" s="921"/>
      <c r="FER76" s="921"/>
      <c r="FES76" s="921"/>
      <c r="FET76" s="921"/>
      <c r="FEU76" s="921"/>
      <c r="FEV76" s="921"/>
      <c r="FEW76" s="921"/>
      <c r="FEX76" s="921"/>
      <c r="FEY76" s="921"/>
      <c r="FEZ76" s="921"/>
      <c r="FFA76" s="921"/>
      <c r="FFB76" s="921"/>
      <c r="FFC76" s="921"/>
      <c r="FFD76" s="921"/>
      <c r="FFE76" s="921"/>
      <c r="FFF76" s="921"/>
      <c r="FFG76" s="921"/>
      <c r="FFH76" s="921"/>
      <c r="FFI76" s="921"/>
      <c r="FFJ76" s="921"/>
      <c r="FFK76" s="921"/>
      <c r="FFL76" s="921"/>
      <c r="FFM76" s="921"/>
      <c r="FFN76" s="921"/>
      <c r="FFO76" s="921"/>
      <c r="FFP76" s="921"/>
      <c r="FFQ76" s="921"/>
      <c r="FFR76" s="921"/>
      <c r="FFS76" s="921"/>
      <c r="FFT76" s="921"/>
      <c r="FFU76" s="921"/>
      <c r="FFV76" s="921"/>
      <c r="FFW76" s="921"/>
      <c r="FFX76" s="921"/>
      <c r="FFY76" s="921"/>
      <c r="FFZ76" s="921"/>
      <c r="FGA76" s="921"/>
      <c r="FGB76" s="921"/>
      <c r="FGC76" s="921"/>
      <c r="FGD76" s="921"/>
      <c r="FGE76" s="921"/>
      <c r="FGF76" s="921"/>
      <c r="FGG76" s="921"/>
      <c r="FGH76" s="921"/>
      <c r="FGI76" s="921"/>
      <c r="FGJ76" s="921"/>
      <c r="FGK76" s="921"/>
      <c r="FGL76" s="921"/>
      <c r="FGM76" s="921"/>
      <c r="FGN76" s="921"/>
      <c r="FGO76" s="921"/>
      <c r="FGP76" s="921"/>
      <c r="FGQ76" s="921"/>
      <c r="FGR76" s="921"/>
      <c r="FGS76" s="921"/>
      <c r="FGT76" s="921"/>
      <c r="FGU76" s="921"/>
      <c r="FGV76" s="921"/>
      <c r="FGW76" s="921"/>
      <c r="FGX76" s="921"/>
      <c r="FGY76" s="921"/>
      <c r="FGZ76" s="921"/>
      <c r="FHA76" s="921"/>
      <c r="FHB76" s="921"/>
      <c r="FHC76" s="921"/>
      <c r="FHD76" s="921"/>
      <c r="FHE76" s="921"/>
      <c r="FHF76" s="921"/>
      <c r="FHG76" s="921"/>
      <c r="FHH76" s="921"/>
      <c r="FHI76" s="921"/>
      <c r="FHJ76" s="921"/>
      <c r="FHK76" s="921"/>
      <c r="FHL76" s="921"/>
      <c r="FHM76" s="921"/>
      <c r="FHN76" s="921"/>
      <c r="FHO76" s="921"/>
      <c r="FHP76" s="921"/>
      <c r="FHQ76" s="921"/>
      <c r="FHR76" s="921"/>
      <c r="FHS76" s="921"/>
      <c r="FHT76" s="921"/>
      <c r="FHU76" s="921"/>
      <c r="FHV76" s="921"/>
      <c r="FHW76" s="921"/>
      <c r="FHX76" s="921"/>
      <c r="FHY76" s="921"/>
      <c r="FHZ76" s="921"/>
      <c r="FIA76" s="921"/>
      <c r="FIB76" s="921"/>
      <c r="FIC76" s="921"/>
      <c r="FID76" s="921"/>
      <c r="FIE76" s="921"/>
      <c r="FIF76" s="921"/>
      <c r="FIG76" s="921"/>
      <c r="FIH76" s="921"/>
      <c r="FII76" s="921"/>
      <c r="FIJ76" s="921"/>
      <c r="FIK76" s="921"/>
      <c r="FIL76" s="921"/>
      <c r="FIM76" s="921"/>
      <c r="FIN76" s="921"/>
      <c r="FIO76" s="921"/>
      <c r="FIP76" s="921"/>
      <c r="FIQ76" s="921"/>
      <c r="FIR76" s="921"/>
      <c r="FIS76" s="921"/>
      <c r="FIT76" s="921"/>
      <c r="FIU76" s="921"/>
      <c r="FIV76" s="921"/>
      <c r="FIW76" s="921"/>
      <c r="FIX76" s="921"/>
      <c r="FIY76" s="921"/>
      <c r="FIZ76" s="921"/>
      <c r="FJA76" s="921"/>
      <c r="FJB76" s="921"/>
      <c r="FJC76" s="921"/>
      <c r="FJD76" s="921"/>
      <c r="FJE76" s="921"/>
      <c r="FJF76" s="921"/>
      <c r="FJG76" s="921"/>
      <c r="FJH76" s="921"/>
      <c r="FJI76" s="921"/>
      <c r="FJJ76" s="921"/>
      <c r="FJK76" s="921"/>
      <c r="FJL76" s="921"/>
      <c r="FJM76" s="921"/>
      <c r="FJN76" s="921"/>
      <c r="FJO76" s="921"/>
      <c r="FJP76" s="921"/>
      <c r="FJQ76" s="921"/>
      <c r="FJR76" s="921"/>
      <c r="FJS76" s="921"/>
      <c r="FJT76" s="921"/>
      <c r="FJU76" s="921"/>
      <c r="FJV76" s="921"/>
      <c r="FJW76" s="921"/>
      <c r="FJX76" s="921"/>
      <c r="FJY76" s="921"/>
      <c r="FJZ76" s="921"/>
      <c r="FKA76" s="921"/>
      <c r="FKB76" s="921"/>
      <c r="FKC76" s="921"/>
      <c r="FKD76" s="921"/>
      <c r="FKE76" s="921"/>
      <c r="FKF76" s="921"/>
      <c r="FKG76" s="921"/>
      <c r="FKH76" s="921"/>
      <c r="FKI76" s="921"/>
      <c r="FKJ76" s="921"/>
      <c r="FKK76" s="921"/>
      <c r="FKL76" s="921"/>
      <c r="FKM76" s="921"/>
      <c r="FKN76" s="921"/>
      <c r="FKO76" s="921"/>
      <c r="FKP76" s="921"/>
      <c r="FKQ76" s="921"/>
      <c r="FKR76" s="921"/>
      <c r="FKS76" s="921"/>
      <c r="FKT76" s="921"/>
      <c r="FKU76" s="921"/>
      <c r="FKV76" s="921"/>
      <c r="FKW76" s="921"/>
      <c r="FKX76" s="921"/>
      <c r="FKY76" s="921"/>
      <c r="FKZ76" s="921"/>
      <c r="FLA76" s="921"/>
      <c r="FLB76" s="921"/>
      <c r="FLC76" s="921"/>
      <c r="FLD76" s="921"/>
      <c r="FLE76" s="921"/>
      <c r="FLF76" s="921"/>
      <c r="FLG76" s="921"/>
      <c r="FLH76" s="921"/>
      <c r="FLI76" s="921"/>
      <c r="FLJ76" s="921"/>
      <c r="FLK76" s="921"/>
      <c r="FLL76" s="921"/>
      <c r="FLM76" s="921"/>
      <c r="FLN76" s="921"/>
      <c r="FLO76" s="921"/>
      <c r="FLP76" s="921"/>
      <c r="FLQ76" s="921"/>
      <c r="FLR76" s="921"/>
      <c r="FLS76" s="921"/>
      <c r="FLT76" s="921"/>
      <c r="FLU76" s="921"/>
      <c r="FLV76" s="921"/>
      <c r="FLW76" s="921"/>
      <c r="FLX76" s="921"/>
      <c r="FLY76" s="921"/>
      <c r="FLZ76" s="921"/>
      <c r="FMA76" s="921"/>
      <c r="FMB76" s="921"/>
      <c r="FMC76" s="921"/>
      <c r="FMD76" s="921"/>
      <c r="FME76" s="921"/>
      <c r="FMF76" s="921"/>
      <c r="FMG76" s="921"/>
      <c r="FMH76" s="921"/>
      <c r="FMI76" s="921"/>
      <c r="FMJ76" s="921"/>
      <c r="FMK76" s="921"/>
      <c r="FML76" s="921"/>
      <c r="FMM76" s="921"/>
      <c r="FMN76" s="921"/>
      <c r="FMO76" s="921"/>
      <c r="FMP76" s="921"/>
      <c r="FMQ76" s="921"/>
      <c r="FMR76" s="921"/>
      <c r="FMS76" s="921"/>
      <c r="FMT76" s="921"/>
      <c r="FMU76" s="921"/>
      <c r="FMV76" s="921"/>
      <c r="FMW76" s="921"/>
      <c r="FMX76" s="921"/>
      <c r="FMY76" s="921"/>
      <c r="FMZ76" s="921"/>
      <c r="FNA76" s="921"/>
      <c r="FNB76" s="921"/>
      <c r="FNC76" s="921"/>
      <c r="FND76" s="921"/>
      <c r="FNE76" s="921"/>
      <c r="FNF76" s="921"/>
      <c r="FNG76" s="921"/>
      <c r="FNH76" s="921"/>
      <c r="FNI76" s="921"/>
      <c r="FNJ76" s="921"/>
      <c r="FNK76" s="921"/>
      <c r="FNL76" s="921"/>
      <c r="FNM76" s="921"/>
      <c r="FNN76" s="921"/>
      <c r="FNO76" s="921"/>
      <c r="FNP76" s="921"/>
      <c r="FNQ76" s="921"/>
      <c r="FNR76" s="921"/>
      <c r="FNS76" s="921"/>
      <c r="FNT76" s="921"/>
      <c r="FNU76" s="921"/>
      <c r="FNV76" s="921"/>
      <c r="FNW76" s="921"/>
      <c r="FNX76" s="921"/>
      <c r="FNY76" s="921"/>
      <c r="FNZ76" s="921"/>
      <c r="FOA76" s="921"/>
      <c r="FOB76" s="921"/>
      <c r="FOC76" s="921"/>
      <c r="FOD76" s="921"/>
      <c r="FOE76" s="921"/>
      <c r="FOF76" s="921"/>
      <c r="FOG76" s="921"/>
      <c r="FOH76" s="921"/>
      <c r="FOI76" s="921"/>
      <c r="FOJ76" s="921"/>
      <c r="FOK76" s="921"/>
      <c r="FOL76" s="921"/>
      <c r="FOM76" s="921"/>
      <c r="FON76" s="921"/>
      <c r="FOO76" s="921"/>
      <c r="FOP76" s="921"/>
      <c r="FOQ76" s="921"/>
      <c r="FOR76" s="921"/>
      <c r="FOS76" s="921"/>
      <c r="FOT76" s="921"/>
      <c r="FOU76" s="921"/>
      <c r="FOV76" s="921"/>
      <c r="FOW76" s="921"/>
      <c r="FOX76" s="921"/>
      <c r="FOY76" s="921"/>
      <c r="FOZ76" s="921"/>
      <c r="FPA76" s="921"/>
      <c r="FPB76" s="921"/>
      <c r="FPC76" s="921"/>
      <c r="FPD76" s="921"/>
      <c r="FPE76" s="921"/>
      <c r="FPF76" s="921"/>
      <c r="FPG76" s="921"/>
      <c r="FPH76" s="921"/>
      <c r="FPI76" s="921"/>
      <c r="FPJ76" s="921"/>
      <c r="FPK76" s="921"/>
      <c r="FPL76" s="921"/>
      <c r="FPM76" s="921"/>
      <c r="FPN76" s="921"/>
      <c r="FPO76" s="921"/>
      <c r="FPP76" s="921"/>
      <c r="FPQ76" s="921"/>
      <c r="FPR76" s="921"/>
      <c r="FPS76" s="921"/>
      <c r="FPT76" s="921"/>
      <c r="FPU76" s="921"/>
      <c r="FPV76" s="921"/>
      <c r="FPW76" s="921"/>
      <c r="FPX76" s="921"/>
      <c r="FPY76" s="921"/>
      <c r="FPZ76" s="921"/>
      <c r="FQA76" s="921"/>
      <c r="FQB76" s="921"/>
      <c r="FQC76" s="921"/>
      <c r="FQD76" s="921"/>
      <c r="FQE76" s="921"/>
      <c r="FQF76" s="921"/>
      <c r="FQG76" s="921"/>
      <c r="FQH76" s="921"/>
      <c r="FQI76" s="921"/>
      <c r="FQJ76" s="921"/>
      <c r="FQK76" s="921"/>
      <c r="FQL76" s="921"/>
      <c r="FQM76" s="921"/>
      <c r="FQN76" s="921"/>
      <c r="FQO76" s="921"/>
      <c r="FQP76" s="921"/>
      <c r="FQQ76" s="921"/>
      <c r="FQR76" s="921"/>
      <c r="FQS76" s="921"/>
      <c r="FQT76" s="921"/>
      <c r="FQU76" s="921"/>
      <c r="FQV76" s="921"/>
      <c r="FQW76" s="921"/>
      <c r="FQX76" s="921"/>
      <c r="FQY76" s="921"/>
      <c r="FQZ76" s="921"/>
      <c r="FRA76" s="921"/>
      <c r="FRB76" s="921"/>
      <c r="FRC76" s="921"/>
      <c r="FRD76" s="921"/>
      <c r="FRE76" s="921"/>
      <c r="FRF76" s="921"/>
      <c r="FRG76" s="921"/>
      <c r="FRH76" s="921"/>
      <c r="FRI76" s="921"/>
      <c r="FRJ76" s="921"/>
      <c r="FRK76" s="921"/>
      <c r="FRL76" s="921"/>
      <c r="FRM76" s="921"/>
      <c r="FRN76" s="921"/>
      <c r="FRO76" s="921"/>
      <c r="FRP76" s="921"/>
      <c r="FRQ76" s="921"/>
      <c r="FRR76" s="921"/>
      <c r="FRS76" s="921"/>
      <c r="FRT76" s="921"/>
      <c r="FRU76" s="921"/>
      <c r="FRV76" s="921"/>
      <c r="FRW76" s="921"/>
      <c r="FRX76" s="921"/>
      <c r="FRY76" s="921"/>
      <c r="FRZ76" s="921"/>
      <c r="FSA76" s="921"/>
      <c r="FSB76" s="921"/>
      <c r="FSC76" s="921"/>
      <c r="FSD76" s="921"/>
      <c r="FSE76" s="921"/>
      <c r="FSF76" s="921"/>
      <c r="FSG76" s="921"/>
      <c r="FSH76" s="921"/>
      <c r="FSI76" s="921"/>
      <c r="FSJ76" s="921"/>
      <c r="FSK76" s="921"/>
      <c r="FSL76" s="921"/>
      <c r="FSM76" s="921"/>
      <c r="FSN76" s="921"/>
      <c r="FSO76" s="921"/>
      <c r="FSP76" s="921"/>
      <c r="FSQ76" s="921"/>
      <c r="FSR76" s="921"/>
      <c r="FSS76" s="921"/>
      <c r="FST76" s="921"/>
      <c r="FSU76" s="921"/>
      <c r="FSV76" s="921"/>
      <c r="FSW76" s="921"/>
      <c r="FSX76" s="921"/>
      <c r="FSY76" s="921"/>
      <c r="FSZ76" s="921"/>
      <c r="FTA76" s="921"/>
      <c r="FTB76" s="921"/>
      <c r="FTC76" s="921"/>
      <c r="FTD76" s="921"/>
      <c r="FTE76" s="921"/>
      <c r="FTF76" s="921"/>
      <c r="FTG76" s="921"/>
      <c r="FTH76" s="921"/>
      <c r="FTI76" s="921"/>
      <c r="FTJ76" s="921"/>
      <c r="FTK76" s="921"/>
      <c r="FTL76" s="921"/>
      <c r="FTM76" s="921"/>
      <c r="FTN76" s="921"/>
      <c r="FTO76" s="921"/>
      <c r="FTP76" s="921"/>
      <c r="FTQ76" s="921"/>
      <c r="FTR76" s="921"/>
      <c r="FTS76" s="921"/>
      <c r="FTT76" s="921"/>
      <c r="FTU76" s="921"/>
      <c r="FTV76" s="921"/>
      <c r="FTW76" s="921"/>
      <c r="FTX76" s="921"/>
      <c r="FTY76" s="921"/>
      <c r="FTZ76" s="921"/>
      <c r="FUA76" s="921"/>
      <c r="FUB76" s="921"/>
      <c r="FUC76" s="921"/>
      <c r="FUD76" s="921"/>
      <c r="FUE76" s="921"/>
      <c r="FUF76" s="921"/>
      <c r="FUG76" s="921"/>
      <c r="FUH76" s="921"/>
      <c r="FUI76" s="921"/>
      <c r="FUJ76" s="921"/>
      <c r="FUK76" s="921"/>
      <c r="FUL76" s="921"/>
      <c r="FUM76" s="921"/>
      <c r="FUN76" s="921"/>
      <c r="FUO76" s="921"/>
      <c r="FUP76" s="921"/>
      <c r="FUQ76" s="921"/>
      <c r="FUR76" s="921"/>
      <c r="FUS76" s="921"/>
      <c r="FUT76" s="921"/>
      <c r="FUU76" s="921"/>
      <c r="FUV76" s="921"/>
      <c r="FUW76" s="921"/>
      <c r="FUX76" s="921"/>
      <c r="FUY76" s="921"/>
      <c r="FUZ76" s="921"/>
      <c r="FVA76" s="921"/>
      <c r="FVB76" s="921"/>
      <c r="FVC76" s="921"/>
      <c r="FVD76" s="921"/>
      <c r="FVE76" s="921"/>
      <c r="FVF76" s="921"/>
      <c r="FVG76" s="921"/>
      <c r="FVH76" s="921"/>
      <c r="FVI76" s="921"/>
      <c r="FVJ76" s="921"/>
      <c r="FVK76" s="921"/>
      <c r="FVL76" s="921"/>
      <c r="FVM76" s="921"/>
      <c r="FVN76" s="921"/>
      <c r="FVO76" s="921"/>
      <c r="FVP76" s="921"/>
      <c r="FVQ76" s="921"/>
      <c r="FVR76" s="921"/>
      <c r="FVS76" s="921"/>
      <c r="FVT76" s="921"/>
      <c r="FVU76" s="921"/>
      <c r="FVV76" s="921"/>
      <c r="FVW76" s="921"/>
      <c r="FVX76" s="921"/>
      <c r="FVY76" s="921"/>
      <c r="FVZ76" s="921"/>
      <c r="FWA76" s="921"/>
      <c r="FWB76" s="921"/>
      <c r="FWC76" s="921"/>
      <c r="FWD76" s="921"/>
      <c r="FWE76" s="921"/>
      <c r="FWF76" s="921"/>
      <c r="FWG76" s="921"/>
      <c r="FWH76" s="921"/>
      <c r="FWI76" s="921"/>
      <c r="FWJ76" s="921"/>
      <c r="FWK76" s="921"/>
      <c r="FWL76" s="921"/>
      <c r="FWM76" s="921"/>
      <c r="FWN76" s="921"/>
      <c r="FWO76" s="921"/>
      <c r="FWP76" s="921"/>
      <c r="FWQ76" s="921"/>
      <c r="FWR76" s="921"/>
      <c r="FWS76" s="921"/>
      <c r="FWT76" s="921"/>
      <c r="FWU76" s="921"/>
      <c r="FWV76" s="921"/>
      <c r="FWW76" s="921"/>
      <c r="FWX76" s="921"/>
      <c r="FWY76" s="921"/>
      <c r="FWZ76" s="921"/>
      <c r="FXA76" s="921"/>
      <c r="FXB76" s="921"/>
      <c r="FXC76" s="921"/>
      <c r="FXD76" s="921"/>
      <c r="FXE76" s="921"/>
      <c r="FXF76" s="921"/>
      <c r="FXG76" s="921"/>
      <c r="FXH76" s="921"/>
      <c r="FXI76" s="921"/>
      <c r="FXJ76" s="921"/>
      <c r="FXK76" s="921"/>
      <c r="FXL76" s="921"/>
      <c r="FXM76" s="921"/>
      <c r="FXN76" s="921"/>
      <c r="FXO76" s="921"/>
      <c r="FXP76" s="921"/>
      <c r="FXQ76" s="921"/>
      <c r="FXR76" s="921"/>
      <c r="FXS76" s="921"/>
      <c r="FXT76" s="921"/>
      <c r="FXU76" s="921"/>
      <c r="FXV76" s="921"/>
      <c r="FXW76" s="921"/>
      <c r="FXX76" s="921"/>
      <c r="FXY76" s="921"/>
      <c r="FXZ76" s="921"/>
      <c r="FYA76" s="921"/>
      <c r="FYB76" s="921"/>
      <c r="FYC76" s="921"/>
      <c r="FYD76" s="921"/>
      <c r="FYE76" s="921"/>
      <c r="FYF76" s="921"/>
      <c r="FYG76" s="921"/>
      <c r="FYH76" s="921"/>
      <c r="FYI76" s="921"/>
      <c r="FYJ76" s="921"/>
      <c r="FYK76" s="921"/>
      <c r="FYL76" s="921"/>
      <c r="FYM76" s="921"/>
      <c r="FYN76" s="921"/>
      <c r="FYO76" s="921"/>
      <c r="FYP76" s="921"/>
      <c r="FYQ76" s="921"/>
      <c r="FYR76" s="921"/>
      <c r="FYS76" s="921"/>
      <c r="FYT76" s="921"/>
      <c r="FYU76" s="921"/>
      <c r="FYV76" s="921"/>
      <c r="FYW76" s="921"/>
      <c r="FYX76" s="921"/>
      <c r="FYY76" s="921"/>
      <c r="FYZ76" s="921"/>
      <c r="FZA76" s="921"/>
      <c r="FZB76" s="921"/>
      <c r="FZC76" s="921"/>
      <c r="FZD76" s="921"/>
      <c r="FZE76" s="921"/>
      <c r="FZF76" s="921"/>
      <c r="FZG76" s="921"/>
      <c r="FZH76" s="921"/>
      <c r="FZI76" s="921"/>
      <c r="FZJ76" s="921"/>
      <c r="FZK76" s="921"/>
      <c r="FZL76" s="921"/>
      <c r="FZM76" s="921"/>
      <c r="FZN76" s="921"/>
      <c r="FZO76" s="921"/>
      <c r="FZP76" s="921"/>
      <c r="FZQ76" s="921"/>
      <c r="FZR76" s="921"/>
      <c r="FZS76" s="921"/>
      <c r="FZT76" s="921"/>
      <c r="FZU76" s="921"/>
      <c r="FZV76" s="921"/>
      <c r="FZW76" s="921"/>
      <c r="FZX76" s="921"/>
      <c r="FZY76" s="921"/>
      <c r="FZZ76" s="921"/>
      <c r="GAA76" s="921"/>
      <c r="GAB76" s="921"/>
      <c r="GAC76" s="921"/>
      <c r="GAD76" s="921"/>
      <c r="GAE76" s="921"/>
      <c r="GAF76" s="921"/>
      <c r="GAG76" s="921"/>
      <c r="GAH76" s="921"/>
      <c r="GAI76" s="921"/>
      <c r="GAJ76" s="921"/>
      <c r="GAK76" s="921"/>
      <c r="GAL76" s="921"/>
      <c r="GAM76" s="921"/>
      <c r="GAN76" s="921"/>
      <c r="GAO76" s="921"/>
      <c r="GAP76" s="921"/>
      <c r="GAQ76" s="921"/>
      <c r="GAR76" s="921"/>
      <c r="GAS76" s="921"/>
      <c r="GAT76" s="921"/>
      <c r="GAU76" s="921"/>
      <c r="GAV76" s="921"/>
      <c r="GAW76" s="921"/>
      <c r="GAX76" s="921"/>
      <c r="GAY76" s="921"/>
      <c r="GAZ76" s="921"/>
      <c r="GBA76" s="921"/>
      <c r="GBB76" s="921"/>
      <c r="GBC76" s="921"/>
      <c r="GBD76" s="921"/>
      <c r="GBE76" s="921"/>
      <c r="GBF76" s="921"/>
      <c r="GBG76" s="921"/>
      <c r="GBH76" s="921"/>
      <c r="GBI76" s="921"/>
      <c r="GBJ76" s="921"/>
      <c r="GBK76" s="921"/>
      <c r="GBL76" s="921"/>
      <c r="GBM76" s="921"/>
      <c r="GBN76" s="921"/>
      <c r="GBO76" s="921"/>
      <c r="GBP76" s="921"/>
      <c r="GBQ76" s="921"/>
      <c r="GBR76" s="921"/>
      <c r="GBS76" s="921"/>
      <c r="GBT76" s="921"/>
      <c r="GBU76" s="921"/>
      <c r="GBV76" s="921"/>
      <c r="GBW76" s="921"/>
      <c r="GBX76" s="921"/>
      <c r="GBY76" s="921"/>
      <c r="GBZ76" s="921"/>
      <c r="GCA76" s="921"/>
      <c r="GCB76" s="921"/>
      <c r="GCC76" s="921"/>
      <c r="GCD76" s="921"/>
      <c r="GCE76" s="921"/>
      <c r="GCF76" s="921"/>
      <c r="GCG76" s="921"/>
      <c r="GCH76" s="921"/>
      <c r="GCI76" s="921"/>
      <c r="GCJ76" s="921"/>
      <c r="GCK76" s="921"/>
      <c r="GCL76" s="921"/>
      <c r="GCM76" s="921"/>
      <c r="GCN76" s="921"/>
      <c r="GCO76" s="921"/>
      <c r="GCP76" s="921"/>
      <c r="GCQ76" s="921"/>
      <c r="GCR76" s="921"/>
      <c r="GCS76" s="921"/>
      <c r="GCT76" s="921"/>
      <c r="GCU76" s="921"/>
      <c r="GCV76" s="921"/>
      <c r="GCW76" s="921"/>
      <c r="GCX76" s="921"/>
      <c r="GCY76" s="921"/>
      <c r="GCZ76" s="921"/>
      <c r="GDA76" s="921"/>
      <c r="GDB76" s="921"/>
      <c r="GDC76" s="921"/>
      <c r="GDD76" s="921"/>
      <c r="GDE76" s="921"/>
      <c r="GDF76" s="921"/>
      <c r="GDG76" s="921"/>
      <c r="GDH76" s="921"/>
      <c r="GDI76" s="921"/>
      <c r="GDJ76" s="921"/>
      <c r="GDK76" s="921"/>
      <c r="GDL76" s="921"/>
      <c r="GDM76" s="921"/>
      <c r="GDN76" s="921"/>
      <c r="GDO76" s="921"/>
      <c r="GDP76" s="921"/>
      <c r="GDQ76" s="921"/>
      <c r="GDR76" s="921"/>
      <c r="GDS76" s="921"/>
      <c r="GDT76" s="921"/>
      <c r="GDU76" s="921"/>
      <c r="GDV76" s="921"/>
      <c r="GDW76" s="921"/>
      <c r="GDX76" s="921"/>
      <c r="GDY76" s="921"/>
      <c r="GDZ76" s="921"/>
      <c r="GEA76" s="921"/>
      <c r="GEB76" s="921"/>
      <c r="GEC76" s="921"/>
      <c r="GED76" s="921"/>
      <c r="GEE76" s="921"/>
      <c r="GEF76" s="921"/>
      <c r="GEG76" s="921"/>
      <c r="GEH76" s="921"/>
      <c r="GEI76" s="921"/>
      <c r="GEJ76" s="921"/>
      <c r="GEK76" s="921"/>
      <c r="GEL76" s="921"/>
      <c r="GEM76" s="921"/>
      <c r="GEN76" s="921"/>
      <c r="GEO76" s="921"/>
      <c r="GEP76" s="921"/>
      <c r="GEQ76" s="921"/>
      <c r="GER76" s="921"/>
      <c r="GES76" s="921"/>
      <c r="GET76" s="921"/>
      <c r="GEU76" s="921"/>
      <c r="GEV76" s="921"/>
      <c r="GEW76" s="921"/>
      <c r="GEX76" s="921"/>
      <c r="GEY76" s="921"/>
      <c r="GEZ76" s="921"/>
      <c r="GFA76" s="921"/>
      <c r="GFB76" s="921"/>
      <c r="GFC76" s="921"/>
      <c r="GFD76" s="921"/>
      <c r="GFE76" s="921"/>
      <c r="GFF76" s="921"/>
      <c r="GFG76" s="921"/>
      <c r="GFH76" s="921"/>
      <c r="GFI76" s="921"/>
      <c r="GFJ76" s="921"/>
      <c r="GFK76" s="921"/>
      <c r="GFL76" s="921"/>
      <c r="GFM76" s="921"/>
      <c r="GFN76" s="921"/>
      <c r="GFO76" s="921"/>
      <c r="GFP76" s="921"/>
      <c r="GFQ76" s="921"/>
      <c r="GFR76" s="921"/>
      <c r="GFS76" s="921"/>
      <c r="GFT76" s="921"/>
      <c r="GFU76" s="921"/>
      <c r="GFV76" s="921"/>
      <c r="GFW76" s="921"/>
      <c r="GFX76" s="921"/>
      <c r="GFY76" s="921"/>
      <c r="GFZ76" s="921"/>
      <c r="GGA76" s="921"/>
      <c r="GGB76" s="921"/>
      <c r="GGC76" s="921"/>
      <c r="GGD76" s="921"/>
      <c r="GGE76" s="921"/>
      <c r="GGF76" s="921"/>
      <c r="GGG76" s="921"/>
      <c r="GGH76" s="921"/>
      <c r="GGI76" s="921"/>
      <c r="GGJ76" s="921"/>
      <c r="GGK76" s="921"/>
      <c r="GGL76" s="921"/>
      <c r="GGM76" s="921"/>
      <c r="GGN76" s="921"/>
      <c r="GGO76" s="921"/>
      <c r="GGP76" s="921"/>
      <c r="GGQ76" s="921"/>
      <c r="GGR76" s="921"/>
      <c r="GGS76" s="921"/>
      <c r="GGT76" s="921"/>
      <c r="GGU76" s="921"/>
      <c r="GGV76" s="921"/>
      <c r="GGW76" s="921"/>
      <c r="GGX76" s="921"/>
      <c r="GGY76" s="921"/>
      <c r="GGZ76" s="921"/>
      <c r="GHA76" s="921"/>
      <c r="GHB76" s="921"/>
      <c r="GHC76" s="921"/>
      <c r="GHD76" s="921"/>
      <c r="GHE76" s="921"/>
      <c r="GHF76" s="921"/>
      <c r="GHG76" s="921"/>
      <c r="GHH76" s="921"/>
      <c r="GHI76" s="921"/>
      <c r="GHJ76" s="921"/>
      <c r="GHK76" s="921"/>
      <c r="GHL76" s="921"/>
      <c r="GHM76" s="921"/>
      <c r="GHN76" s="921"/>
      <c r="GHO76" s="921"/>
      <c r="GHP76" s="921"/>
      <c r="GHQ76" s="921"/>
      <c r="GHR76" s="921"/>
      <c r="GHS76" s="921"/>
      <c r="GHT76" s="921"/>
      <c r="GHU76" s="921"/>
      <c r="GHV76" s="921"/>
      <c r="GHW76" s="921"/>
      <c r="GHX76" s="921"/>
      <c r="GHY76" s="921"/>
      <c r="GHZ76" s="921"/>
      <c r="GIA76" s="921"/>
      <c r="GIB76" s="921"/>
      <c r="GIC76" s="921"/>
      <c r="GID76" s="921"/>
      <c r="GIE76" s="921"/>
      <c r="GIF76" s="921"/>
      <c r="GIG76" s="921"/>
      <c r="GIH76" s="921"/>
      <c r="GII76" s="921"/>
      <c r="GIJ76" s="921"/>
      <c r="GIK76" s="921"/>
      <c r="GIL76" s="921"/>
      <c r="GIM76" s="921"/>
      <c r="GIN76" s="921"/>
      <c r="GIO76" s="921"/>
      <c r="GIP76" s="921"/>
      <c r="GIQ76" s="921"/>
      <c r="GIR76" s="921"/>
      <c r="GIS76" s="921"/>
      <c r="GIT76" s="921"/>
      <c r="GIU76" s="921"/>
      <c r="GIV76" s="921"/>
      <c r="GIW76" s="921"/>
      <c r="GIX76" s="921"/>
      <c r="GIY76" s="921"/>
      <c r="GIZ76" s="921"/>
      <c r="GJA76" s="921"/>
      <c r="GJB76" s="921"/>
      <c r="GJC76" s="921"/>
      <c r="GJD76" s="921"/>
      <c r="GJE76" s="921"/>
      <c r="GJF76" s="921"/>
      <c r="GJG76" s="921"/>
      <c r="GJH76" s="921"/>
      <c r="GJI76" s="921"/>
      <c r="GJJ76" s="921"/>
      <c r="GJK76" s="921"/>
      <c r="GJL76" s="921"/>
      <c r="GJM76" s="921"/>
      <c r="GJN76" s="921"/>
      <c r="GJO76" s="921"/>
      <c r="GJP76" s="921"/>
      <c r="GJQ76" s="921"/>
      <c r="GJR76" s="921"/>
      <c r="GJS76" s="921"/>
      <c r="GJT76" s="921"/>
      <c r="GJU76" s="921"/>
      <c r="GJV76" s="921"/>
      <c r="GJW76" s="921"/>
      <c r="GJX76" s="921"/>
      <c r="GJY76" s="921"/>
      <c r="GJZ76" s="921"/>
      <c r="GKA76" s="921"/>
      <c r="GKB76" s="921"/>
      <c r="GKC76" s="921"/>
      <c r="GKD76" s="921"/>
      <c r="GKE76" s="921"/>
      <c r="GKF76" s="921"/>
      <c r="GKG76" s="921"/>
      <c r="GKH76" s="921"/>
      <c r="GKI76" s="921"/>
      <c r="GKJ76" s="921"/>
      <c r="GKK76" s="921"/>
      <c r="GKL76" s="921"/>
      <c r="GKM76" s="921"/>
      <c r="GKN76" s="921"/>
      <c r="GKO76" s="921"/>
      <c r="GKP76" s="921"/>
      <c r="GKQ76" s="921"/>
      <c r="GKR76" s="921"/>
      <c r="GKS76" s="921"/>
      <c r="GKT76" s="921"/>
      <c r="GKU76" s="921"/>
      <c r="GKV76" s="921"/>
      <c r="GKW76" s="921"/>
      <c r="GKX76" s="921"/>
      <c r="GKY76" s="921"/>
      <c r="GKZ76" s="921"/>
      <c r="GLA76" s="921"/>
      <c r="GLB76" s="921"/>
      <c r="GLC76" s="921"/>
      <c r="GLD76" s="921"/>
      <c r="GLE76" s="921"/>
      <c r="GLF76" s="921"/>
      <c r="GLG76" s="921"/>
      <c r="GLH76" s="921"/>
      <c r="GLI76" s="921"/>
      <c r="GLJ76" s="921"/>
      <c r="GLK76" s="921"/>
      <c r="GLL76" s="921"/>
      <c r="GLM76" s="921"/>
      <c r="GLN76" s="921"/>
      <c r="GLO76" s="921"/>
      <c r="GLP76" s="921"/>
      <c r="GLQ76" s="921"/>
      <c r="GLR76" s="921"/>
      <c r="GLS76" s="921"/>
      <c r="GLT76" s="921"/>
      <c r="GLU76" s="921"/>
      <c r="GLV76" s="921"/>
      <c r="GLW76" s="921"/>
      <c r="GLX76" s="921"/>
      <c r="GLY76" s="921"/>
      <c r="GLZ76" s="921"/>
      <c r="GMA76" s="921"/>
      <c r="GMB76" s="921"/>
      <c r="GMC76" s="921"/>
      <c r="GMD76" s="921"/>
      <c r="GME76" s="921"/>
      <c r="GMF76" s="921"/>
      <c r="GMG76" s="921"/>
      <c r="GMH76" s="921"/>
      <c r="GMI76" s="921"/>
      <c r="GMJ76" s="921"/>
      <c r="GMK76" s="921"/>
      <c r="GML76" s="921"/>
      <c r="GMM76" s="921"/>
      <c r="GMN76" s="921"/>
      <c r="GMO76" s="921"/>
      <c r="GMP76" s="921"/>
      <c r="GMQ76" s="921"/>
      <c r="GMR76" s="921"/>
      <c r="GMS76" s="921"/>
      <c r="GMT76" s="921"/>
      <c r="GMU76" s="921"/>
      <c r="GMV76" s="921"/>
      <c r="GMW76" s="921"/>
      <c r="GMX76" s="921"/>
      <c r="GMY76" s="921"/>
      <c r="GMZ76" s="921"/>
      <c r="GNA76" s="921"/>
      <c r="GNB76" s="921"/>
      <c r="GNC76" s="921"/>
      <c r="GND76" s="921"/>
      <c r="GNE76" s="921"/>
      <c r="GNF76" s="921"/>
      <c r="GNG76" s="921"/>
      <c r="GNH76" s="921"/>
      <c r="GNI76" s="921"/>
      <c r="GNJ76" s="921"/>
      <c r="GNK76" s="921"/>
      <c r="GNL76" s="921"/>
      <c r="GNM76" s="921"/>
      <c r="GNN76" s="921"/>
      <c r="GNO76" s="921"/>
      <c r="GNP76" s="921"/>
      <c r="GNQ76" s="921"/>
      <c r="GNR76" s="921"/>
      <c r="GNS76" s="921"/>
      <c r="GNT76" s="921"/>
      <c r="GNU76" s="921"/>
      <c r="GNV76" s="921"/>
      <c r="GNW76" s="921"/>
      <c r="GNX76" s="921"/>
      <c r="GNY76" s="921"/>
      <c r="GNZ76" s="921"/>
      <c r="GOA76" s="921"/>
      <c r="GOB76" s="921"/>
      <c r="GOC76" s="921"/>
      <c r="GOD76" s="921"/>
      <c r="GOE76" s="921"/>
      <c r="GOF76" s="921"/>
      <c r="GOG76" s="921"/>
      <c r="GOH76" s="921"/>
      <c r="GOI76" s="921"/>
      <c r="GOJ76" s="921"/>
      <c r="GOK76" s="921"/>
      <c r="GOL76" s="921"/>
      <c r="GOM76" s="921"/>
      <c r="GON76" s="921"/>
      <c r="GOO76" s="921"/>
      <c r="GOP76" s="921"/>
      <c r="GOQ76" s="921"/>
      <c r="GOR76" s="921"/>
      <c r="GOS76" s="921"/>
      <c r="GOT76" s="921"/>
      <c r="GOU76" s="921"/>
      <c r="GOV76" s="921"/>
      <c r="GOW76" s="921"/>
      <c r="GOX76" s="921"/>
      <c r="GOY76" s="921"/>
      <c r="GOZ76" s="921"/>
      <c r="GPA76" s="921"/>
      <c r="GPB76" s="921"/>
      <c r="GPC76" s="921"/>
      <c r="GPD76" s="921"/>
      <c r="GPE76" s="921"/>
      <c r="GPF76" s="921"/>
      <c r="GPG76" s="921"/>
      <c r="GPH76" s="921"/>
      <c r="GPI76" s="921"/>
      <c r="GPJ76" s="921"/>
      <c r="GPK76" s="921"/>
      <c r="GPL76" s="921"/>
      <c r="GPM76" s="921"/>
      <c r="GPN76" s="921"/>
      <c r="GPO76" s="921"/>
      <c r="GPP76" s="921"/>
      <c r="GPQ76" s="921"/>
      <c r="GPR76" s="921"/>
      <c r="GPS76" s="921"/>
      <c r="GPT76" s="921"/>
      <c r="GPU76" s="921"/>
      <c r="GPV76" s="921"/>
      <c r="GPW76" s="921"/>
      <c r="GPX76" s="921"/>
      <c r="GPY76" s="921"/>
      <c r="GPZ76" s="921"/>
      <c r="GQA76" s="921"/>
      <c r="GQB76" s="921"/>
      <c r="GQC76" s="921"/>
      <c r="GQD76" s="921"/>
      <c r="GQE76" s="921"/>
      <c r="GQF76" s="921"/>
      <c r="GQG76" s="921"/>
      <c r="GQH76" s="921"/>
      <c r="GQI76" s="921"/>
      <c r="GQJ76" s="921"/>
      <c r="GQK76" s="921"/>
      <c r="GQL76" s="921"/>
      <c r="GQM76" s="921"/>
      <c r="GQN76" s="921"/>
      <c r="GQO76" s="921"/>
      <c r="GQP76" s="921"/>
      <c r="GQQ76" s="921"/>
      <c r="GQR76" s="921"/>
      <c r="GQS76" s="921"/>
      <c r="GQT76" s="921"/>
      <c r="GQU76" s="921"/>
      <c r="GQV76" s="921"/>
      <c r="GQW76" s="921"/>
      <c r="GQX76" s="921"/>
      <c r="GQY76" s="921"/>
      <c r="GQZ76" s="921"/>
      <c r="GRA76" s="921"/>
      <c r="GRB76" s="921"/>
      <c r="GRC76" s="921"/>
      <c r="GRD76" s="921"/>
      <c r="GRE76" s="921"/>
      <c r="GRF76" s="921"/>
      <c r="GRG76" s="921"/>
      <c r="GRH76" s="921"/>
      <c r="GRI76" s="921"/>
      <c r="GRJ76" s="921"/>
      <c r="GRK76" s="921"/>
      <c r="GRL76" s="921"/>
      <c r="GRM76" s="921"/>
      <c r="GRN76" s="921"/>
      <c r="GRO76" s="921"/>
      <c r="GRP76" s="921"/>
      <c r="GRQ76" s="921"/>
      <c r="GRR76" s="921"/>
      <c r="GRS76" s="921"/>
      <c r="GRT76" s="921"/>
      <c r="GRU76" s="921"/>
      <c r="GRV76" s="921"/>
      <c r="GRW76" s="921"/>
      <c r="GRX76" s="921"/>
      <c r="GRY76" s="921"/>
      <c r="GRZ76" s="921"/>
      <c r="GSA76" s="921"/>
      <c r="GSB76" s="921"/>
      <c r="GSC76" s="921"/>
      <c r="GSD76" s="921"/>
      <c r="GSE76" s="921"/>
      <c r="GSF76" s="921"/>
      <c r="GSG76" s="921"/>
      <c r="GSH76" s="921"/>
      <c r="GSI76" s="921"/>
      <c r="GSJ76" s="921"/>
      <c r="GSK76" s="921"/>
      <c r="GSL76" s="921"/>
      <c r="GSM76" s="921"/>
      <c r="GSN76" s="921"/>
      <c r="GSO76" s="921"/>
      <c r="GSP76" s="921"/>
      <c r="GSQ76" s="921"/>
      <c r="GSR76" s="921"/>
      <c r="GSS76" s="921"/>
      <c r="GST76" s="921"/>
      <c r="GSU76" s="921"/>
      <c r="GSV76" s="921"/>
      <c r="GSW76" s="921"/>
      <c r="GSX76" s="921"/>
      <c r="GSY76" s="921"/>
      <c r="GSZ76" s="921"/>
      <c r="GTA76" s="921"/>
      <c r="GTB76" s="921"/>
      <c r="GTC76" s="921"/>
      <c r="GTD76" s="921"/>
      <c r="GTE76" s="921"/>
      <c r="GTF76" s="921"/>
      <c r="GTG76" s="921"/>
      <c r="GTH76" s="921"/>
      <c r="GTI76" s="921"/>
      <c r="GTJ76" s="921"/>
      <c r="GTK76" s="921"/>
      <c r="GTL76" s="921"/>
      <c r="GTM76" s="921"/>
      <c r="GTN76" s="921"/>
      <c r="GTO76" s="921"/>
      <c r="GTP76" s="921"/>
      <c r="GTQ76" s="921"/>
      <c r="GTR76" s="921"/>
      <c r="GTS76" s="921"/>
      <c r="GTT76" s="921"/>
      <c r="GTU76" s="921"/>
      <c r="GTV76" s="921"/>
      <c r="GTW76" s="921"/>
      <c r="GTX76" s="921"/>
      <c r="GTY76" s="921"/>
      <c r="GTZ76" s="921"/>
      <c r="GUA76" s="921"/>
      <c r="GUB76" s="921"/>
      <c r="GUC76" s="921"/>
      <c r="GUD76" s="921"/>
      <c r="GUE76" s="921"/>
      <c r="GUF76" s="921"/>
      <c r="GUG76" s="921"/>
      <c r="GUH76" s="921"/>
      <c r="GUI76" s="921"/>
      <c r="GUJ76" s="921"/>
      <c r="GUK76" s="921"/>
      <c r="GUL76" s="921"/>
      <c r="GUM76" s="921"/>
      <c r="GUN76" s="921"/>
      <c r="GUO76" s="921"/>
      <c r="GUP76" s="921"/>
      <c r="GUQ76" s="921"/>
      <c r="GUR76" s="921"/>
      <c r="GUS76" s="921"/>
      <c r="GUT76" s="921"/>
      <c r="GUU76" s="921"/>
      <c r="GUV76" s="921"/>
      <c r="GUW76" s="921"/>
      <c r="GUX76" s="921"/>
      <c r="GUY76" s="921"/>
      <c r="GUZ76" s="921"/>
      <c r="GVA76" s="921"/>
      <c r="GVB76" s="921"/>
      <c r="GVC76" s="921"/>
      <c r="GVD76" s="921"/>
      <c r="GVE76" s="921"/>
      <c r="GVF76" s="921"/>
      <c r="GVG76" s="921"/>
      <c r="GVH76" s="921"/>
      <c r="GVI76" s="921"/>
      <c r="GVJ76" s="921"/>
      <c r="GVK76" s="921"/>
      <c r="GVL76" s="921"/>
      <c r="GVM76" s="921"/>
      <c r="GVN76" s="921"/>
      <c r="GVO76" s="921"/>
      <c r="GVP76" s="921"/>
      <c r="GVQ76" s="921"/>
      <c r="GVR76" s="921"/>
      <c r="GVS76" s="921"/>
      <c r="GVT76" s="921"/>
      <c r="GVU76" s="921"/>
      <c r="GVV76" s="921"/>
      <c r="GVW76" s="921"/>
      <c r="GVX76" s="921"/>
      <c r="GVY76" s="921"/>
      <c r="GVZ76" s="921"/>
      <c r="GWA76" s="921"/>
      <c r="GWB76" s="921"/>
      <c r="GWC76" s="921"/>
      <c r="GWD76" s="921"/>
      <c r="GWE76" s="921"/>
      <c r="GWF76" s="921"/>
      <c r="GWG76" s="921"/>
      <c r="GWH76" s="921"/>
      <c r="GWI76" s="921"/>
      <c r="GWJ76" s="921"/>
      <c r="GWK76" s="921"/>
      <c r="GWL76" s="921"/>
      <c r="GWM76" s="921"/>
      <c r="GWN76" s="921"/>
      <c r="GWO76" s="921"/>
      <c r="GWP76" s="921"/>
      <c r="GWQ76" s="921"/>
      <c r="GWR76" s="921"/>
      <c r="GWS76" s="921"/>
      <c r="GWT76" s="921"/>
      <c r="GWU76" s="921"/>
      <c r="GWV76" s="921"/>
      <c r="GWW76" s="921"/>
      <c r="GWX76" s="921"/>
      <c r="GWY76" s="921"/>
      <c r="GWZ76" s="921"/>
      <c r="GXA76" s="921"/>
      <c r="GXB76" s="921"/>
      <c r="GXC76" s="921"/>
      <c r="GXD76" s="921"/>
      <c r="GXE76" s="921"/>
      <c r="GXF76" s="921"/>
      <c r="GXG76" s="921"/>
      <c r="GXH76" s="921"/>
      <c r="GXI76" s="921"/>
      <c r="GXJ76" s="921"/>
      <c r="GXK76" s="921"/>
      <c r="GXL76" s="921"/>
      <c r="GXM76" s="921"/>
      <c r="GXN76" s="921"/>
      <c r="GXO76" s="921"/>
      <c r="GXP76" s="921"/>
      <c r="GXQ76" s="921"/>
      <c r="GXR76" s="921"/>
      <c r="GXS76" s="921"/>
      <c r="GXT76" s="921"/>
      <c r="GXU76" s="921"/>
      <c r="GXV76" s="921"/>
      <c r="GXW76" s="921"/>
      <c r="GXX76" s="921"/>
      <c r="GXY76" s="921"/>
      <c r="GXZ76" s="921"/>
      <c r="GYA76" s="921"/>
      <c r="GYB76" s="921"/>
      <c r="GYC76" s="921"/>
      <c r="GYD76" s="921"/>
      <c r="GYE76" s="921"/>
      <c r="GYF76" s="921"/>
      <c r="GYG76" s="921"/>
      <c r="GYH76" s="921"/>
      <c r="GYI76" s="921"/>
      <c r="GYJ76" s="921"/>
      <c r="GYK76" s="921"/>
      <c r="GYL76" s="921"/>
      <c r="GYM76" s="921"/>
      <c r="GYN76" s="921"/>
      <c r="GYO76" s="921"/>
      <c r="GYP76" s="921"/>
      <c r="GYQ76" s="921"/>
      <c r="GYR76" s="921"/>
      <c r="GYS76" s="921"/>
      <c r="GYT76" s="921"/>
      <c r="GYU76" s="921"/>
      <c r="GYV76" s="921"/>
      <c r="GYW76" s="921"/>
      <c r="GYX76" s="921"/>
      <c r="GYY76" s="921"/>
      <c r="GYZ76" s="921"/>
      <c r="GZA76" s="921"/>
      <c r="GZB76" s="921"/>
      <c r="GZC76" s="921"/>
      <c r="GZD76" s="921"/>
      <c r="GZE76" s="921"/>
      <c r="GZF76" s="921"/>
      <c r="GZG76" s="921"/>
      <c r="GZH76" s="921"/>
      <c r="GZI76" s="921"/>
      <c r="GZJ76" s="921"/>
      <c r="GZK76" s="921"/>
      <c r="GZL76" s="921"/>
      <c r="GZM76" s="921"/>
      <c r="GZN76" s="921"/>
      <c r="GZO76" s="921"/>
      <c r="GZP76" s="921"/>
      <c r="GZQ76" s="921"/>
      <c r="GZR76" s="921"/>
      <c r="GZS76" s="921"/>
      <c r="GZT76" s="921"/>
      <c r="GZU76" s="921"/>
      <c r="GZV76" s="921"/>
      <c r="GZW76" s="921"/>
      <c r="GZX76" s="921"/>
      <c r="GZY76" s="921"/>
      <c r="GZZ76" s="921"/>
      <c r="HAA76" s="921"/>
      <c r="HAB76" s="921"/>
      <c r="HAC76" s="921"/>
      <c r="HAD76" s="921"/>
      <c r="HAE76" s="921"/>
      <c r="HAF76" s="921"/>
      <c r="HAG76" s="921"/>
      <c r="HAH76" s="921"/>
      <c r="HAI76" s="921"/>
      <c r="HAJ76" s="921"/>
      <c r="HAK76" s="921"/>
      <c r="HAL76" s="921"/>
      <c r="HAM76" s="921"/>
      <c r="HAN76" s="921"/>
      <c r="HAO76" s="921"/>
      <c r="HAP76" s="921"/>
      <c r="HAQ76" s="921"/>
      <c r="HAR76" s="921"/>
      <c r="HAS76" s="921"/>
      <c r="HAT76" s="921"/>
      <c r="HAU76" s="921"/>
      <c r="HAV76" s="921"/>
      <c r="HAW76" s="921"/>
      <c r="HAX76" s="921"/>
      <c r="HAY76" s="921"/>
      <c r="HAZ76" s="921"/>
      <c r="HBA76" s="921"/>
      <c r="HBB76" s="921"/>
      <c r="HBC76" s="921"/>
      <c r="HBD76" s="921"/>
      <c r="HBE76" s="921"/>
      <c r="HBF76" s="921"/>
      <c r="HBG76" s="921"/>
      <c r="HBH76" s="921"/>
      <c r="HBI76" s="921"/>
      <c r="HBJ76" s="921"/>
      <c r="HBK76" s="921"/>
      <c r="HBL76" s="921"/>
      <c r="HBM76" s="921"/>
      <c r="HBN76" s="921"/>
      <c r="HBO76" s="921"/>
      <c r="HBP76" s="921"/>
      <c r="HBQ76" s="921"/>
      <c r="HBR76" s="921"/>
      <c r="HBS76" s="921"/>
      <c r="HBT76" s="921"/>
      <c r="HBU76" s="921"/>
      <c r="HBV76" s="921"/>
      <c r="HBW76" s="921"/>
      <c r="HBX76" s="921"/>
      <c r="HBY76" s="921"/>
      <c r="HBZ76" s="921"/>
      <c r="HCA76" s="921"/>
      <c r="HCB76" s="921"/>
      <c r="HCC76" s="921"/>
      <c r="HCD76" s="921"/>
      <c r="HCE76" s="921"/>
      <c r="HCF76" s="921"/>
      <c r="HCG76" s="921"/>
      <c r="HCH76" s="921"/>
      <c r="HCI76" s="921"/>
      <c r="HCJ76" s="921"/>
      <c r="HCK76" s="921"/>
      <c r="HCL76" s="921"/>
      <c r="HCM76" s="921"/>
      <c r="HCN76" s="921"/>
      <c r="HCO76" s="921"/>
      <c r="HCP76" s="921"/>
      <c r="HCQ76" s="921"/>
      <c r="HCR76" s="921"/>
      <c r="HCS76" s="921"/>
      <c r="HCT76" s="921"/>
      <c r="HCU76" s="921"/>
      <c r="HCV76" s="921"/>
      <c r="HCW76" s="921"/>
      <c r="HCX76" s="921"/>
      <c r="HCY76" s="921"/>
      <c r="HCZ76" s="921"/>
      <c r="HDA76" s="921"/>
      <c r="HDB76" s="921"/>
      <c r="HDC76" s="921"/>
      <c r="HDD76" s="921"/>
      <c r="HDE76" s="921"/>
      <c r="HDF76" s="921"/>
      <c r="HDG76" s="921"/>
      <c r="HDH76" s="921"/>
      <c r="HDI76" s="921"/>
      <c r="HDJ76" s="921"/>
      <c r="HDK76" s="921"/>
      <c r="HDL76" s="921"/>
      <c r="HDM76" s="921"/>
      <c r="HDN76" s="921"/>
      <c r="HDO76" s="921"/>
      <c r="HDP76" s="921"/>
      <c r="HDQ76" s="921"/>
      <c r="HDR76" s="921"/>
      <c r="HDS76" s="921"/>
      <c r="HDT76" s="921"/>
      <c r="HDU76" s="921"/>
      <c r="HDV76" s="921"/>
      <c r="HDW76" s="921"/>
      <c r="HDX76" s="921"/>
      <c r="HDY76" s="921"/>
      <c r="HDZ76" s="921"/>
      <c r="HEA76" s="921"/>
      <c r="HEB76" s="921"/>
      <c r="HEC76" s="921"/>
      <c r="HED76" s="921"/>
      <c r="HEE76" s="921"/>
      <c r="HEF76" s="921"/>
      <c r="HEG76" s="921"/>
      <c r="HEH76" s="921"/>
      <c r="HEI76" s="921"/>
      <c r="HEJ76" s="921"/>
      <c r="HEK76" s="921"/>
      <c r="HEL76" s="921"/>
      <c r="HEM76" s="921"/>
      <c r="HEN76" s="921"/>
      <c r="HEO76" s="921"/>
      <c r="HEP76" s="921"/>
      <c r="HEQ76" s="921"/>
      <c r="HER76" s="921"/>
      <c r="HES76" s="921"/>
      <c r="HET76" s="921"/>
      <c r="HEU76" s="921"/>
      <c r="HEV76" s="921"/>
      <c r="HEW76" s="921"/>
      <c r="HEX76" s="921"/>
      <c r="HEY76" s="921"/>
      <c r="HEZ76" s="921"/>
      <c r="HFA76" s="921"/>
      <c r="HFB76" s="921"/>
      <c r="HFC76" s="921"/>
      <c r="HFD76" s="921"/>
      <c r="HFE76" s="921"/>
      <c r="HFF76" s="921"/>
      <c r="HFG76" s="921"/>
      <c r="HFH76" s="921"/>
      <c r="HFI76" s="921"/>
      <c r="HFJ76" s="921"/>
      <c r="HFK76" s="921"/>
      <c r="HFL76" s="921"/>
      <c r="HFM76" s="921"/>
      <c r="HFN76" s="921"/>
      <c r="HFO76" s="921"/>
      <c r="HFP76" s="921"/>
      <c r="HFQ76" s="921"/>
      <c r="HFR76" s="921"/>
      <c r="HFS76" s="921"/>
      <c r="HFT76" s="921"/>
      <c r="HFU76" s="921"/>
      <c r="HFV76" s="921"/>
      <c r="HFW76" s="921"/>
      <c r="HFX76" s="921"/>
      <c r="HFY76" s="921"/>
      <c r="HFZ76" s="921"/>
      <c r="HGA76" s="921"/>
      <c r="HGB76" s="921"/>
      <c r="HGC76" s="921"/>
      <c r="HGD76" s="921"/>
      <c r="HGE76" s="921"/>
      <c r="HGF76" s="921"/>
      <c r="HGG76" s="921"/>
      <c r="HGH76" s="921"/>
      <c r="HGI76" s="921"/>
      <c r="HGJ76" s="921"/>
      <c r="HGK76" s="921"/>
      <c r="HGL76" s="921"/>
      <c r="HGM76" s="921"/>
      <c r="HGN76" s="921"/>
      <c r="HGO76" s="921"/>
      <c r="HGP76" s="921"/>
      <c r="HGQ76" s="921"/>
      <c r="HGR76" s="921"/>
      <c r="HGS76" s="921"/>
      <c r="HGT76" s="921"/>
      <c r="HGU76" s="921"/>
      <c r="HGV76" s="921"/>
      <c r="HGW76" s="921"/>
      <c r="HGX76" s="921"/>
      <c r="HGY76" s="921"/>
      <c r="HGZ76" s="921"/>
      <c r="HHA76" s="921"/>
      <c r="HHB76" s="921"/>
      <c r="HHC76" s="921"/>
      <c r="HHD76" s="921"/>
      <c r="HHE76" s="921"/>
      <c r="HHF76" s="921"/>
      <c r="HHG76" s="921"/>
      <c r="HHH76" s="921"/>
      <c r="HHI76" s="921"/>
      <c r="HHJ76" s="921"/>
      <c r="HHK76" s="921"/>
      <c r="HHL76" s="921"/>
      <c r="HHM76" s="921"/>
      <c r="HHN76" s="921"/>
      <c r="HHO76" s="921"/>
      <c r="HHP76" s="921"/>
      <c r="HHQ76" s="921"/>
      <c r="HHR76" s="921"/>
      <c r="HHS76" s="921"/>
      <c r="HHT76" s="921"/>
      <c r="HHU76" s="921"/>
      <c r="HHV76" s="921"/>
      <c r="HHW76" s="921"/>
      <c r="HHX76" s="921"/>
      <c r="HHY76" s="921"/>
      <c r="HHZ76" s="921"/>
      <c r="HIA76" s="921"/>
      <c r="HIB76" s="921"/>
      <c r="HIC76" s="921"/>
      <c r="HID76" s="921"/>
      <c r="HIE76" s="921"/>
      <c r="HIF76" s="921"/>
      <c r="HIG76" s="921"/>
      <c r="HIH76" s="921"/>
      <c r="HII76" s="921"/>
      <c r="HIJ76" s="921"/>
      <c r="HIK76" s="921"/>
      <c r="HIL76" s="921"/>
      <c r="HIM76" s="921"/>
      <c r="HIN76" s="921"/>
      <c r="HIO76" s="921"/>
      <c r="HIP76" s="921"/>
      <c r="HIQ76" s="921"/>
      <c r="HIR76" s="921"/>
      <c r="HIS76" s="921"/>
      <c r="HIT76" s="921"/>
      <c r="HIU76" s="921"/>
      <c r="HIV76" s="921"/>
      <c r="HIW76" s="921"/>
      <c r="HIX76" s="921"/>
      <c r="HIY76" s="921"/>
      <c r="HIZ76" s="921"/>
      <c r="HJA76" s="921"/>
      <c r="HJB76" s="921"/>
      <c r="HJC76" s="921"/>
      <c r="HJD76" s="921"/>
      <c r="HJE76" s="921"/>
      <c r="HJF76" s="921"/>
      <c r="HJG76" s="921"/>
      <c r="HJH76" s="921"/>
      <c r="HJI76" s="921"/>
      <c r="HJJ76" s="921"/>
      <c r="HJK76" s="921"/>
      <c r="HJL76" s="921"/>
      <c r="HJM76" s="921"/>
      <c r="HJN76" s="921"/>
      <c r="HJO76" s="921"/>
      <c r="HJP76" s="921"/>
      <c r="HJQ76" s="921"/>
      <c r="HJR76" s="921"/>
      <c r="HJS76" s="921"/>
      <c r="HJT76" s="921"/>
      <c r="HJU76" s="921"/>
      <c r="HJV76" s="921"/>
      <c r="HJW76" s="921"/>
      <c r="HJX76" s="921"/>
      <c r="HJY76" s="921"/>
      <c r="HJZ76" s="921"/>
      <c r="HKA76" s="921"/>
      <c r="HKB76" s="921"/>
      <c r="HKC76" s="921"/>
      <c r="HKD76" s="921"/>
      <c r="HKE76" s="921"/>
      <c r="HKF76" s="921"/>
      <c r="HKG76" s="921"/>
      <c r="HKH76" s="921"/>
      <c r="HKI76" s="921"/>
      <c r="HKJ76" s="921"/>
      <c r="HKK76" s="921"/>
      <c r="HKL76" s="921"/>
      <c r="HKM76" s="921"/>
      <c r="HKN76" s="921"/>
      <c r="HKO76" s="921"/>
      <c r="HKP76" s="921"/>
      <c r="HKQ76" s="921"/>
      <c r="HKR76" s="921"/>
      <c r="HKS76" s="921"/>
      <c r="HKT76" s="921"/>
      <c r="HKU76" s="921"/>
      <c r="HKV76" s="921"/>
      <c r="HKW76" s="921"/>
      <c r="HKX76" s="921"/>
      <c r="HKY76" s="921"/>
      <c r="HKZ76" s="921"/>
      <c r="HLA76" s="921"/>
      <c r="HLB76" s="921"/>
      <c r="HLC76" s="921"/>
      <c r="HLD76" s="921"/>
      <c r="HLE76" s="921"/>
      <c r="HLF76" s="921"/>
      <c r="HLG76" s="921"/>
      <c r="HLH76" s="921"/>
      <c r="HLI76" s="921"/>
      <c r="HLJ76" s="921"/>
      <c r="HLK76" s="921"/>
      <c r="HLL76" s="921"/>
      <c r="HLM76" s="921"/>
      <c r="HLN76" s="921"/>
      <c r="HLO76" s="921"/>
      <c r="HLP76" s="921"/>
      <c r="HLQ76" s="921"/>
      <c r="HLR76" s="921"/>
      <c r="HLS76" s="921"/>
      <c r="HLT76" s="921"/>
      <c r="HLU76" s="921"/>
      <c r="HLV76" s="921"/>
      <c r="HLW76" s="921"/>
      <c r="HLX76" s="921"/>
      <c r="HLY76" s="921"/>
      <c r="HLZ76" s="921"/>
      <c r="HMA76" s="921"/>
      <c r="HMB76" s="921"/>
      <c r="HMC76" s="921"/>
      <c r="HMD76" s="921"/>
      <c r="HME76" s="921"/>
      <c r="HMF76" s="921"/>
      <c r="HMG76" s="921"/>
      <c r="HMH76" s="921"/>
      <c r="HMI76" s="921"/>
      <c r="HMJ76" s="921"/>
      <c r="HMK76" s="921"/>
      <c r="HML76" s="921"/>
      <c r="HMM76" s="921"/>
      <c r="HMN76" s="921"/>
      <c r="HMO76" s="921"/>
      <c r="HMP76" s="921"/>
      <c r="HMQ76" s="921"/>
      <c r="HMR76" s="921"/>
      <c r="HMS76" s="921"/>
      <c r="HMT76" s="921"/>
      <c r="HMU76" s="921"/>
      <c r="HMV76" s="921"/>
      <c r="HMW76" s="921"/>
      <c r="HMX76" s="921"/>
      <c r="HMY76" s="921"/>
      <c r="HMZ76" s="921"/>
      <c r="HNA76" s="921"/>
      <c r="HNB76" s="921"/>
      <c r="HNC76" s="921"/>
      <c r="HND76" s="921"/>
      <c r="HNE76" s="921"/>
      <c r="HNF76" s="921"/>
      <c r="HNG76" s="921"/>
      <c r="HNH76" s="921"/>
      <c r="HNI76" s="921"/>
      <c r="HNJ76" s="921"/>
      <c r="HNK76" s="921"/>
      <c r="HNL76" s="921"/>
      <c r="HNM76" s="921"/>
      <c r="HNN76" s="921"/>
      <c r="HNO76" s="921"/>
      <c r="HNP76" s="921"/>
      <c r="HNQ76" s="921"/>
      <c r="HNR76" s="921"/>
      <c r="HNS76" s="921"/>
      <c r="HNT76" s="921"/>
      <c r="HNU76" s="921"/>
      <c r="HNV76" s="921"/>
      <c r="HNW76" s="921"/>
      <c r="HNX76" s="921"/>
      <c r="HNY76" s="921"/>
      <c r="HNZ76" s="921"/>
      <c r="HOA76" s="921"/>
      <c r="HOB76" s="921"/>
      <c r="HOC76" s="921"/>
      <c r="HOD76" s="921"/>
      <c r="HOE76" s="921"/>
      <c r="HOF76" s="921"/>
      <c r="HOG76" s="921"/>
      <c r="HOH76" s="921"/>
      <c r="HOI76" s="921"/>
      <c r="HOJ76" s="921"/>
      <c r="HOK76" s="921"/>
      <c r="HOL76" s="921"/>
      <c r="HOM76" s="921"/>
      <c r="HON76" s="921"/>
      <c r="HOO76" s="921"/>
      <c r="HOP76" s="921"/>
      <c r="HOQ76" s="921"/>
      <c r="HOR76" s="921"/>
      <c r="HOS76" s="921"/>
      <c r="HOT76" s="921"/>
      <c r="HOU76" s="921"/>
      <c r="HOV76" s="921"/>
      <c r="HOW76" s="921"/>
      <c r="HOX76" s="921"/>
      <c r="HOY76" s="921"/>
      <c r="HOZ76" s="921"/>
      <c r="HPA76" s="921"/>
      <c r="HPB76" s="921"/>
      <c r="HPC76" s="921"/>
      <c r="HPD76" s="921"/>
      <c r="HPE76" s="921"/>
      <c r="HPF76" s="921"/>
      <c r="HPG76" s="921"/>
      <c r="HPH76" s="921"/>
      <c r="HPI76" s="921"/>
      <c r="HPJ76" s="921"/>
      <c r="HPK76" s="921"/>
      <c r="HPL76" s="921"/>
      <c r="HPM76" s="921"/>
      <c r="HPN76" s="921"/>
      <c r="HPO76" s="921"/>
      <c r="HPP76" s="921"/>
      <c r="HPQ76" s="921"/>
      <c r="HPR76" s="921"/>
      <c r="HPS76" s="921"/>
      <c r="HPT76" s="921"/>
      <c r="HPU76" s="921"/>
      <c r="HPV76" s="921"/>
      <c r="HPW76" s="921"/>
      <c r="HPX76" s="921"/>
      <c r="HPY76" s="921"/>
      <c r="HPZ76" s="921"/>
      <c r="HQA76" s="921"/>
      <c r="HQB76" s="921"/>
      <c r="HQC76" s="921"/>
      <c r="HQD76" s="921"/>
      <c r="HQE76" s="921"/>
      <c r="HQF76" s="921"/>
      <c r="HQG76" s="921"/>
      <c r="HQH76" s="921"/>
      <c r="HQI76" s="921"/>
      <c r="HQJ76" s="921"/>
      <c r="HQK76" s="921"/>
      <c r="HQL76" s="921"/>
      <c r="HQM76" s="921"/>
      <c r="HQN76" s="921"/>
      <c r="HQO76" s="921"/>
      <c r="HQP76" s="921"/>
      <c r="HQQ76" s="921"/>
      <c r="HQR76" s="921"/>
      <c r="HQS76" s="921"/>
      <c r="HQT76" s="921"/>
      <c r="HQU76" s="921"/>
      <c r="HQV76" s="921"/>
      <c r="HQW76" s="921"/>
      <c r="HQX76" s="921"/>
      <c r="HQY76" s="921"/>
      <c r="HQZ76" s="921"/>
      <c r="HRA76" s="921"/>
      <c r="HRB76" s="921"/>
      <c r="HRC76" s="921"/>
      <c r="HRD76" s="921"/>
      <c r="HRE76" s="921"/>
      <c r="HRF76" s="921"/>
      <c r="HRG76" s="921"/>
      <c r="HRH76" s="921"/>
      <c r="HRI76" s="921"/>
      <c r="HRJ76" s="921"/>
      <c r="HRK76" s="921"/>
      <c r="HRL76" s="921"/>
      <c r="HRM76" s="921"/>
      <c r="HRN76" s="921"/>
      <c r="HRO76" s="921"/>
      <c r="HRP76" s="921"/>
      <c r="HRQ76" s="921"/>
      <c r="HRR76" s="921"/>
      <c r="HRS76" s="921"/>
      <c r="HRT76" s="921"/>
      <c r="HRU76" s="921"/>
      <c r="HRV76" s="921"/>
      <c r="HRW76" s="921"/>
      <c r="HRX76" s="921"/>
      <c r="HRY76" s="921"/>
      <c r="HRZ76" s="921"/>
      <c r="HSA76" s="921"/>
      <c r="HSB76" s="921"/>
      <c r="HSC76" s="921"/>
      <c r="HSD76" s="921"/>
      <c r="HSE76" s="921"/>
      <c r="HSF76" s="921"/>
      <c r="HSG76" s="921"/>
      <c r="HSH76" s="921"/>
      <c r="HSI76" s="921"/>
      <c r="HSJ76" s="921"/>
      <c r="HSK76" s="921"/>
      <c r="HSL76" s="921"/>
      <c r="HSM76" s="921"/>
      <c r="HSN76" s="921"/>
      <c r="HSO76" s="921"/>
      <c r="HSP76" s="921"/>
      <c r="HSQ76" s="921"/>
      <c r="HSR76" s="921"/>
      <c r="HSS76" s="921"/>
      <c r="HST76" s="921"/>
      <c r="HSU76" s="921"/>
      <c r="HSV76" s="921"/>
      <c r="HSW76" s="921"/>
      <c r="HSX76" s="921"/>
      <c r="HSY76" s="921"/>
      <c r="HSZ76" s="921"/>
      <c r="HTA76" s="921"/>
      <c r="HTB76" s="921"/>
      <c r="HTC76" s="921"/>
      <c r="HTD76" s="921"/>
      <c r="HTE76" s="921"/>
      <c r="HTF76" s="921"/>
      <c r="HTG76" s="921"/>
      <c r="HTH76" s="921"/>
      <c r="HTI76" s="921"/>
      <c r="HTJ76" s="921"/>
      <c r="HTK76" s="921"/>
      <c r="HTL76" s="921"/>
      <c r="HTM76" s="921"/>
      <c r="HTN76" s="921"/>
      <c r="HTO76" s="921"/>
      <c r="HTP76" s="921"/>
      <c r="HTQ76" s="921"/>
      <c r="HTR76" s="921"/>
      <c r="HTS76" s="921"/>
      <c r="HTT76" s="921"/>
      <c r="HTU76" s="921"/>
      <c r="HTV76" s="921"/>
      <c r="HTW76" s="921"/>
      <c r="HTX76" s="921"/>
      <c r="HTY76" s="921"/>
      <c r="HTZ76" s="921"/>
      <c r="HUA76" s="921"/>
      <c r="HUB76" s="921"/>
      <c r="HUC76" s="921"/>
      <c r="HUD76" s="921"/>
      <c r="HUE76" s="921"/>
      <c r="HUF76" s="921"/>
      <c r="HUG76" s="921"/>
      <c r="HUH76" s="921"/>
      <c r="HUI76" s="921"/>
      <c r="HUJ76" s="921"/>
      <c r="HUK76" s="921"/>
      <c r="HUL76" s="921"/>
      <c r="HUM76" s="921"/>
      <c r="HUN76" s="921"/>
      <c r="HUO76" s="921"/>
      <c r="HUP76" s="921"/>
      <c r="HUQ76" s="921"/>
      <c r="HUR76" s="921"/>
      <c r="HUS76" s="921"/>
      <c r="HUT76" s="921"/>
      <c r="HUU76" s="921"/>
      <c r="HUV76" s="921"/>
      <c r="HUW76" s="921"/>
      <c r="HUX76" s="921"/>
      <c r="HUY76" s="921"/>
      <c r="HUZ76" s="921"/>
      <c r="HVA76" s="921"/>
      <c r="HVB76" s="921"/>
      <c r="HVC76" s="921"/>
      <c r="HVD76" s="921"/>
      <c r="HVE76" s="921"/>
      <c r="HVF76" s="921"/>
      <c r="HVG76" s="921"/>
      <c r="HVH76" s="921"/>
      <c r="HVI76" s="921"/>
      <c r="HVJ76" s="921"/>
      <c r="HVK76" s="921"/>
      <c r="HVL76" s="921"/>
      <c r="HVM76" s="921"/>
      <c r="HVN76" s="921"/>
      <c r="HVO76" s="921"/>
      <c r="HVP76" s="921"/>
      <c r="HVQ76" s="921"/>
      <c r="HVR76" s="921"/>
      <c r="HVS76" s="921"/>
      <c r="HVT76" s="921"/>
      <c r="HVU76" s="921"/>
      <c r="HVV76" s="921"/>
      <c r="HVW76" s="921"/>
      <c r="HVX76" s="921"/>
      <c r="HVY76" s="921"/>
      <c r="HVZ76" s="921"/>
      <c r="HWA76" s="921"/>
      <c r="HWB76" s="921"/>
      <c r="HWC76" s="921"/>
      <c r="HWD76" s="921"/>
      <c r="HWE76" s="921"/>
      <c r="HWF76" s="921"/>
      <c r="HWG76" s="921"/>
      <c r="HWH76" s="921"/>
      <c r="HWI76" s="921"/>
      <c r="HWJ76" s="921"/>
      <c r="HWK76" s="921"/>
      <c r="HWL76" s="921"/>
      <c r="HWM76" s="921"/>
      <c r="HWN76" s="921"/>
      <c r="HWO76" s="921"/>
      <c r="HWP76" s="921"/>
      <c r="HWQ76" s="921"/>
      <c r="HWR76" s="921"/>
      <c r="HWS76" s="921"/>
      <c r="HWT76" s="921"/>
      <c r="HWU76" s="921"/>
      <c r="HWV76" s="921"/>
      <c r="HWW76" s="921"/>
      <c r="HWX76" s="921"/>
      <c r="HWY76" s="921"/>
      <c r="HWZ76" s="921"/>
      <c r="HXA76" s="921"/>
      <c r="HXB76" s="921"/>
      <c r="HXC76" s="921"/>
      <c r="HXD76" s="921"/>
      <c r="HXE76" s="921"/>
      <c r="HXF76" s="921"/>
      <c r="HXG76" s="921"/>
      <c r="HXH76" s="921"/>
      <c r="HXI76" s="921"/>
      <c r="HXJ76" s="921"/>
      <c r="HXK76" s="921"/>
      <c r="HXL76" s="921"/>
      <c r="HXM76" s="921"/>
      <c r="HXN76" s="921"/>
      <c r="HXO76" s="921"/>
      <c r="HXP76" s="921"/>
      <c r="HXQ76" s="921"/>
      <c r="HXR76" s="921"/>
      <c r="HXS76" s="921"/>
      <c r="HXT76" s="921"/>
      <c r="HXU76" s="921"/>
      <c r="HXV76" s="921"/>
      <c r="HXW76" s="921"/>
      <c r="HXX76" s="921"/>
      <c r="HXY76" s="921"/>
      <c r="HXZ76" s="921"/>
      <c r="HYA76" s="921"/>
      <c r="HYB76" s="921"/>
      <c r="HYC76" s="921"/>
      <c r="HYD76" s="921"/>
      <c r="HYE76" s="921"/>
      <c r="HYF76" s="921"/>
      <c r="HYG76" s="921"/>
      <c r="HYH76" s="921"/>
      <c r="HYI76" s="921"/>
      <c r="HYJ76" s="921"/>
      <c r="HYK76" s="921"/>
      <c r="HYL76" s="921"/>
      <c r="HYM76" s="921"/>
      <c r="HYN76" s="921"/>
      <c r="HYO76" s="921"/>
      <c r="HYP76" s="921"/>
      <c r="HYQ76" s="921"/>
      <c r="HYR76" s="921"/>
      <c r="HYS76" s="921"/>
      <c r="HYT76" s="921"/>
      <c r="HYU76" s="921"/>
      <c r="HYV76" s="921"/>
      <c r="HYW76" s="921"/>
      <c r="HYX76" s="921"/>
      <c r="HYY76" s="921"/>
      <c r="HYZ76" s="921"/>
      <c r="HZA76" s="921"/>
      <c r="HZB76" s="921"/>
      <c r="HZC76" s="921"/>
      <c r="HZD76" s="921"/>
      <c r="HZE76" s="921"/>
      <c r="HZF76" s="921"/>
      <c r="HZG76" s="921"/>
      <c r="HZH76" s="921"/>
      <c r="HZI76" s="921"/>
      <c r="HZJ76" s="921"/>
      <c r="HZK76" s="921"/>
      <c r="HZL76" s="921"/>
      <c r="HZM76" s="921"/>
      <c r="HZN76" s="921"/>
      <c r="HZO76" s="921"/>
      <c r="HZP76" s="921"/>
      <c r="HZQ76" s="921"/>
      <c r="HZR76" s="921"/>
      <c r="HZS76" s="921"/>
      <c r="HZT76" s="921"/>
      <c r="HZU76" s="921"/>
      <c r="HZV76" s="921"/>
      <c r="HZW76" s="921"/>
      <c r="HZX76" s="921"/>
      <c r="HZY76" s="921"/>
      <c r="HZZ76" s="921"/>
      <c r="IAA76" s="921"/>
      <c r="IAB76" s="921"/>
      <c r="IAC76" s="921"/>
      <c r="IAD76" s="921"/>
      <c r="IAE76" s="921"/>
      <c r="IAF76" s="921"/>
      <c r="IAG76" s="921"/>
      <c r="IAH76" s="921"/>
      <c r="IAI76" s="921"/>
      <c r="IAJ76" s="921"/>
      <c r="IAK76" s="921"/>
      <c r="IAL76" s="921"/>
      <c r="IAM76" s="921"/>
      <c r="IAN76" s="921"/>
      <c r="IAO76" s="921"/>
      <c r="IAP76" s="921"/>
      <c r="IAQ76" s="921"/>
      <c r="IAR76" s="921"/>
      <c r="IAS76" s="921"/>
      <c r="IAT76" s="921"/>
      <c r="IAU76" s="921"/>
      <c r="IAV76" s="921"/>
      <c r="IAW76" s="921"/>
      <c r="IAX76" s="921"/>
      <c r="IAY76" s="921"/>
      <c r="IAZ76" s="921"/>
      <c r="IBA76" s="921"/>
      <c r="IBB76" s="921"/>
      <c r="IBC76" s="921"/>
      <c r="IBD76" s="921"/>
      <c r="IBE76" s="921"/>
      <c r="IBF76" s="921"/>
      <c r="IBG76" s="921"/>
      <c r="IBH76" s="921"/>
      <c r="IBI76" s="921"/>
      <c r="IBJ76" s="921"/>
      <c r="IBK76" s="921"/>
      <c r="IBL76" s="921"/>
      <c r="IBM76" s="921"/>
      <c r="IBN76" s="921"/>
      <c r="IBO76" s="921"/>
      <c r="IBP76" s="921"/>
      <c r="IBQ76" s="921"/>
      <c r="IBR76" s="921"/>
      <c r="IBS76" s="921"/>
      <c r="IBT76" s="921"/>
      <c r="IBU76" s="921"/>
      <c r="IBV76" s="921"/>
      <c r="IBW76" s="921"/>
      <c r="IBX76" s="921"/>
      <c r="IBY76" s="921"/>
      <c r="IBZ76" s="921"/>
      <c r="ICA76" s="921"/>
      <c r="ICB76" s="921"/>
      <c r="ICC76" s="921"/>
      <c r="ICD76" s="921"/>
      <c r="ICE76" s="921"/>
      <c r="ICF76" s="921"/>
      <c r="ICG76" s="921"/>
      <c r="ICH76" s="921"/>
      <c r="ICI76" s="921"/>
      <c r="ICJ76" s="921"/>
      <c r="ICK76" s="921"/>
      <c r="ICL76" s="921"/>
      <c r="ICM76" s="921"/>
      <c r="ICN76" s="921"/>
      <c r="ICO76" s="921"/>
      <c r="ICP76" s="921"/>
      <c r="ICQ76" s="921"/>
      <c r="ICR76" s="921"/>
      <c r="ICS76" s="921"/>
      <c r="ICT76" s="921"/>
      <c r="ICU76" s="921"/>
      <c r="ICV76" s="921"/>
      <c r="ICW76" s="921"/>
      <c r="ICX76" s="921"/>
      <c r="ICY76" s="921"/>
      <c r="ICZ76" s="921"/>
      <c r="IDA76" s="921"/>
      <c r="IDB76" s="921"/>
      <c r="IDC76" s="921"/>
      <c r="IDD76" s="921"/>
      <c r="IDE76" s="921"/>
      <c r="IDF76" s="921"/>
      <c r="IDG76" s="921"/>
      <c r="IDH76" s="921"/>
      <c r="IDI76" s="921"/>
      <c r="IDJ76" s="921"/>
      <c r="IDK76" s="921"/>
      <c r="IDL76" s="921"/>
      <c r="IDM76" s="921"/>
      <c r="IDN76" s="921"/>
      <c r="IDO76" s="921"/>
      <c r="IDP76" s="921"/>
      <c r="IDQ76" s="921"/>
      <c r="IDR76" s="921"/>
      <c r="IDS76" s="921"/>
      <c r="IDT76" s="921"/>
      <c r="IDU76" s="921"/>
      <c r="IDV76" s="921"/>
      <c r="IDW76" s="921"/>
      <c r="IDX76" s="921"/>
      <c r="IDY76" s="921"/>
      <c r="IDZ76" s="921"/>
      <c r="IEA76" s="921"/>
      <c r="IEB76" s="921"/>
      <c r="IEC76" s="921"/>
      <c r="IED76" s="921"/>
      <c r="IEE76" s="921"/>
      <c r="IEF76" s="921"/>
      <c r="IEG76" s="921"/>
      <c r="IEH76" s="921"/>
      <c r="IEI76" s="921"/>
      <c r="IEJ76" s="921"/>
      <c r="IEK76" s="921"/>
      <c r="IEL76" s="921"/>
      <c r="IEM76" s="921"/>
      <c r="IEN76" s="921"/>
      <c r="IEO76" s="921"/>
      <c r="IEP76" s="921"/>
      <c r="IEQ76" s="921"/>
      <c r="IER76" s="921"/>
      <c r="IES76" s="921"/>
      <c r="IET76" s="921"/>
      <c r="IEU76" s="921"/>
      <c r="IEV76" s="921"/>
      <c r="IEW76" s="921"/>
      <c r="IEX76" s="921"/>
      <c r="IEY76" s="921"/>
      <c r="IEZ76" s="921"/>
      <c r="IFA76" s="921"/>
      <c r="IFB76" s="921"/>
      <c r="IFC76" s="921"/>
      <c r="IFD76" s="921"/>
      <c r="IFE76" s="921"/>
      <c r="IFF76" s="921"/>
      <c r="IFG76" s="921"/>
      <c r="IFH76" s="921"/>
      <c r="IFI76" s="921"/>
      <c r="IFJ76" s="921"/>
      <c r="IFK76" s="921"/>
      <c r="IFL76" s="921"/>
      <c r="IFM76" s="921"/>
      <c r="IFN76" s="921"/>
      <c r="IFO76" s="921"/>
      <c r="IFP76" s="921"/>
      <c r="IFQ76" s="921"/>
      <c r="IFR76" s="921"/>
      <c r="IFS76" s="921"/>
      <c r="IFT76" s="921"/>
      <c r="IFU76" s="921"/>
      <c r="IFV76" s="921"/>
      <c r="IFW76" s="921"/>
      <c r="IFX76" s="921"/>
      <c r="IFY76" s="921"/>
      <c r="IFZ76" s="921"/>
      <c r="IGA76" s="921"/>
      <c r="IGB76" s="921"/>
      <c r="IGC76" s="921"/>
      <c r="IGD76" s="921"/>
      <c r="IGE76" s="921"/>
      <c r="IGF76" s="921"/>
      <c r="IGG76" s="921"/>
      <c r="IGH76" s="921"/>
      <c r="IGI76" s="921"/>
      <c r="IGJ76" s="921"/>
      <c r="IGK76" s="921"/>
      <c r="IGL76" s="921"/>
      <c r="IGM76" s="921"/>
      <c r="IGN76" s="921"/>
      <c r="IGO76" s="921"/>
      <c r="IGP76" s="921"/>
      <c r="IGQ76" s="921"/>
      <c r="IGR76" s="921"/>
      <c r="IGS76" s="921"/>
      <c r="IGT76" s="921"/>
      <c r="IGU76" s="921"/>
      <c r="IGV76" s="921"/>
      <c r="IGW76" s="921"/>
      <c r="IGX76" s="921"/>
      <c r="IGY76" s="921"/>
      <c r="IGZ76" s="921"/>
      <c r="IHA76" s="921"/>
      <c r="IHB76" s="921"/>
      <c r="IHC76" s="921"/>
      <c r="IHD76" s="921"/>
      <c r="IHE76" s="921"/>
      <c r="IHF76" s="921"/>
      <c r="IHG76" s="921"/>
      <c r="IHH76" s="921"/>
      <c r="IHI76" s="921"/>
      <c r="IHJ76" s="921"/>
      <c r="IHK76" s="921"/>
      <c r="IHL76" s="921"/>
      <c r="IHM76" s="921"/>
      <c r="IHN76" s="921"/>
      <c r="IHO76" s="921"/>
      <c r="IHP76" s="921"/>
      <c r="IHQ76" s="921"/>
      <c r="IHR76" s="921"/>
      <c r="IHS76" s="921"/>
      <c r="IHT76" s="921"/>
      <c r="IHU76" s="921"/>
      <c r="IHV76" s="921"/>
      <c r="IHW76" s="921"/>
      <c r="IHX76" s="921"/>
      <c r="IHY76" s="921"/>
      <c r="IHZ76" s="921"/>
      <c r="IIA76" s="921"/>
      <c r="IIB76" s="921"/>
      <c r="IIC76" s="921"/>
      <c r="IID76" s="921"/>
      <c r="IIE76" s="921"/>
      <c r="IIF76" s="921"/>
      <c r="IIG76" s="921"/>
      <c r="IIH76" s="921"/>
      <c r="III76" s="921"/>
      <c r="IIJ76" s="921"/>
      <c r="IIK76" s="921"/>
      <c r="IIL76" s="921"/>
      <c r="IIM76" s="921"/>
      <c r="IIN76" s="921"/>
      <c r="IIO76" s="921"/>
      <c r="IIP76" s="921"/>
      <c r="IIQ76" s="921"/>
      <c r="IIR76" s="921"/>
      <c r="IIS76" s="921"/>
      <c r="IIT76" s="921"/>
      <c r="IIU76" s="921"/>
      <c r="IIV76" s="921"/>
      <c r="IIW76" s="921"/>
      <c r="IIX76" s="921"/>
      <c r="IIY76" s="921"/>
      <c r="IIZ76" s="921"/>
      <c r="IJA76" s="921"/>
      <c r="IJB76" s="921"/>
      <c r="IJC76" s="921"/>
      <c r="IJD76" s="921"/>
      <c r="IJE76" s="921"/>
      <c r="IJF76" s="921"/>
      <c r="IJG76" s="921"/>
      <c r="IJH76" s="921"/>
      <c r="IJI76" s="921"/>
      <c r="IJJ76" s="921"/>
      <c r="IJK76" s="921"/>
      <c r="IJL76" s="921"/>
      <c r="IJM76" s="921"/>
      <c r="IJN76" s="921"/>
      <c r="IJO76" s="921"/>
      <c r="IJP76" s="921"/>
      <c r="IJQ76" s="921"/>
      <c r="IJR76" s="921"/>
      <c r="IJS76" s="921"/>
      <c r="IJT76" s="921"/>
      <c r="IJU76" s="921"/>
      <c r="IJV76" s="921"/>
      <c r="IJW76" s="921"/>
      <c r="IJX76" s="921"/>
      <c r="IJY76" s="921"/>
      <c r="IJZ76" s="921"/>
      <c r="IKA76" s="921"/>
      <c r="IKB76" s="921"/>
      <c r="IKC76" s="921"/>
      <c r="IKD76" s="921"/>
      <c r="IKE76" s="921"/>
      <c r="IKF76" s="921"/>
      <c r="IKG76" s="921"/>
      <c r="IKH76" s="921"/>
      <c r="IKI76" s="921"/>
      <c r="IKJ76" s="921"/>
      <c r="IKK76" s="921"/>
      <c r="IKL76" s="921"/>
      <c r="IKM76" s="921"/>
      <c r="IKN76" s="921"/>
      <c r="IKO76" s="921"/>
      <c r="IKP76" s="921"/>
      <c r="IKQ76" s="921"/>
      <c r="IKR76" s="921"/>
      <c r="IKS76" s="921"/>
      <c r="IKT76" s="921"/>
      <c r="IKU76" s="921"/>
      <c r="IKV76" s="921"/>
      <c r="IKW76" s="921"/>
      <c r="IKX76" s="921"/>
      <c r="IKY76" s="921"/>
      <c r="IKZ76" s="921"/>
      <c r="ILA76" s="921"/>
      <c r="ILB76" s="921"/>
      <c r="ILC76" s="921"/>
      <c r="ILD76" s="921"/>
      <c r="ILE76" s="921"/>
      <c r="ILF76" s="921"/>
      <c r="ILG76" s="921"/>
      <c r="ILH76" s="921"/>
      <c r="ILI76" s="921"/>
      <c r="ILJ76" s="921"/>
      <c r="ILK76" s="921"/>
      <c r="ILL76" s="921"/>
      <c r="ILM76" s="921"/>
      <c r="ILN76" s="921"/>
      <c r="ILO76" s="921"/>
      <c r="ILP76" s="921"/>
      <c r="ILQ76" s="921"/>
      <c r="ILR76" s="921"/>
      <c r="ILS76" s="921"/>
      <c r="ILT76" s="921"/>
      <c r="ILU76" s="921"/>
      <c r="ILV76" s="921"/>
      <c r="ILW76" s="921"/>
      <c r="ILX76" s="921"/>
      <c r="ILY76" s="921"/>
      <c r="ILZ76" s="921"/>
      <c r="IMA76" s="921"/>
      <c r="IMB76" s="921"/>
      <c r="IMC76" s="921"/>
      <c r="IMD76" s="921"/>
      <c r="IME76" s="921"/>
      <c r="IMF76" s="921"/>
      <c r="IMG76" s="921"/>
      <c r="IMH76" s="921"/>
      <c r="IMI76" s="921"/>
      <c r="IMJ76" s="921"/>
      <c r="IMK76" s="921"/>
      <c r="IML76" s="921"/>
      <c r="IMM76" s="921"/>
      <c r="IMN76" s="921"/>
      <c r="IMO76" s="921"/>
      <c r="IMP76" s="921"/>
      <c r="IMQ76" s="921"/>
      <c r="IMR76" s="921"/>
      <c r="IMS76" s="921"/>
      <c r="IMT76" s="921"/>
      <c r="IMU76" s="921"/>
      <c r="IMV76" s="921"/>
      <c r="IMW76" s="921"/>
      <c r="IMX76" s="921"/>
      <c r="IMY76" s="921"/>
      <c r="IMZ76" s="921"/>
      <c r="INA76" s="921"/>
      <c r="INB76" s="921"/>
      <c r="INC76" s="921"/>
      <c r="IND76" s="921"/>
      <c r="INE76" s="921"/>
      <c r="INF76" s="921"/>
      <c r="ING76" s="921"/>
      <c r="INH76" s="921"/>
      <c r="INI76" s="921"/>
      <c r="INJ76" s="921"/>
      <c r="INK76" s="921"/>
      <c r="INL76" s="921"/>
      <c r="INM76" s="921"/>
      <c r="INN76" s="921"/>
      <c r="INO76" s="921"/>
      <c r="INP76" s="921"/>
      <c r="INQ76" s="921"/>
      <c r="INR76" s="921"/>
      <c r="INS76" s="921"/>
      <c r="INT76" s="921"/>
      <c r="INU76" s="921"/>
      <c r="INV76" s="921"/>
      <c r="INW76" s="921"/>
      <c r="INX76" s="921"/>
      <c r="INY76" s="921"/>
      <c r="INZ76" s="921"/>
      <c r="IOA76" s="921"/>
      <c r="IOB76" s="921"/>
      <c r="IOC76" s="921"/>
      <c r="IOD76" s="921"/>
      <c r="IOE76" s="921"/>
      <c r="IOF76" s="921"/>
      <c r="IOG76" s="921"/>
      <c r="IOH76" s="921"/>
      <c r="IOI76" s="921"/>
      <c r="IOJ76" s="921"/>
      <c r="IOK76" s="921"/>
      <c r="IOL76" s="921"/>
      <c r="IOM76" s="921"/>
      <c r="ION76" s="921"/>
      <c r="IOO76" s="921"/>
      <c r="IOP76" s="921"/>
      <c r="IOQ76" s="921"/>
      <c r="IOR76" s="921"/>
      <c r="IOS76" s="921"/>
      <c r="IOT76" s="921"/>
      <c r="IOU76" s="921"/>
      <c r="IOV76" s="921"/>
      <c r="IOW76" s="921"/>
      <c r="IOX76" s="921"/>
      <c r="IOY76" s="921"/>
      <c r="IOZ76" s="921"/>
      <c r="IPA76" s="921"/>
      <c r="IPB76" s="921"/>
      <c r="IPC76" s="921"/>
      <c r="IPD76" s="921"/>
      <c r="IPE76" s="921"/>
      <c r="IPF76" s="921"/>
      <c r="IPG76" s="921"/>
      <c r="IPH76" s="921"/>
      <c r="IPI76" s="921"/>
      <c r="IPJ76" s="921"/>
      <c r="IPK76" s="921"/>
      <c r="IPL76" s="921"/>
      <c r="IPM76" s="921"/>
      <c r="IPN76" s="921"/>
      <c r="IPO76" s="921"/>
      <c r="IPP76" s="921"/>
      <c r="IPQ76" s="921"/>
      <c r="IPR76" s="921"/>
      <c r="IPS76" s="921"/>
      <c r="IPT76" s="921"/>
      <c r="IPU76" s="921"/>
      <c r="IPV76" s="921"/>
      <c r="IPW76" s="921"/>
      <c r="IPX76" s="921"/>
      <c r="IPY76" s="921"/>
      <c r="IPZ76" s="921"/>
      <c r="IQA76" s="921"/>
      <c r="IQB76" s="921"/>
      <c r="IQC76" s="921"/>
      <c r="IQD76" s="921"/>
      <c r="IQE76" s="921"/>
      <c r="IQF76" s="921"/>
      <c r="IQG76" s="921"/>
      <c r="IQH76" s="921"/>
      <c r="IQI76" s="921"/>
      <c r="IQJ76" s="921"/>
      <c r="IQK76" s="921"/>
      <c r="IQL76" s="921"/>
      <c r="IQM76" s="921"/>
      <c r="IQN76" s="921"/>
      <c r="IQO76" s="921"/>
      <c r="IQP76" s="921"/>
      <c r="IQQ76" s="921"/>
      <c r="IQR76" s="921"/>
      <c r="IQS76" s="921"/>
      <c r="IQT76" s="921"/>
      <c r="IQU76" s="921"/>
      <c r="IQV76" s="921"/>
      <c r="IQW76" s="921"/>
      <c r="IQX76" s="921"/>
      <c r="IQY76" s="921"/>
      <c r="IQZ76" s="921"/>
      <c r="IRA76" s="921"/>
      <c r="IRB76" s="921"/>
      <c r="IRC76" s="921"/>
      <c r="IRD76" s="921"/>
      <c r="IRE76" s="921"/>
      <c r="IRF76" s="921"/>
      <c r="IRG76" s="921"/>
      <c r="IRH76" s="921"/>
      <c r="IRI76" s="921"/>
      <c r="IRJ76" s="921"/>
      <c r="IRK76" s="921"/>
      <c r="IRL76" s="921"/>
      <c r="IRM76" s="921"/>
      <c r="IRN76" s="921"/>
      <c r="IRO76" s="921"/>
      <c r="IRP76" s="921"/>
      <c r="IRQ76" s="921"/>
      <c r="IRR76" s="921"/>
      <c r="IRS76" s="921"/>
      <c r="IRT76" s="921"/>
      <c r="IRU76" s="921"/>
      <c r="IRV76" s="921"/>
      <c r="IRW76" s="921"/>
      <c r="IRX76" s="921"/>
      <c r="IRY76" s="921"/>
      <c r="IRZ76" s="921"/>
      <c r="ISA76" s="921"/>
      <c r="ISB76" s="921"/>
      <c r="ISC76" s="921"/>
      <c r="ISD76" s="921"/>
      <c r="ISE76" s="921"/>
      <c r="ISF76" s="921"/>
      <c r="ISG76" s="921"/>
      <c r="ISH76" s="921"/>
      <c r="ISI76" s="921"/>
      <c r="ISJ76" s="921"/>
      <c r="ISK76" s="921"/>
      <c r="ISL76" s="921"/>
      <c r="ISM76" s="921"/>
      <c r="ISN76" s="921"/>
      <c r="ISO76" s="921"/>
      <c r="ISP76" s="921"/>
      <c r="ISQ76" s="921"/>
      <c r="ISR76" s="921"/>
      <c r="ISS76" s="921"/>
      <c r="IST76" s="921"/>
      <c r="ISU76" s="921"/>
      <c r="ISV76" s="921"/>
      <c r="ISW76" s="921"/>
      <c r="ISX76" s="921"/>
      <c r="ISY76" s="921"/>
      <c r="ISZ76" s="921"/>
      <c r="ITA76" s="921"/>
      <c r="ITB76" s="921"/>
      <c r="ITC76" s="921"/>
      <c r="ITD76" s="921"/>
      <c r="ITE76" s="921"/>
      <c r="ITF76" s="921"/>
      <c r="ITG76" s="921"/>
      <c r="ITH76" s="921"/>
      <c r="ITI76" s="921"/>
      <c r="ITJ76" s="921"/>
      <c r="ITK76" s="921"/>
      <c r="ITL76" s="921"/>
      <c r="ITM76" s="921"/>
      <c r="ITN76" s="921"/>
      <c r="ITO76" s="921"/>
      <c r="ITP76" s="921"/>
      <c r="ITQ76" s="921"/>
      <c r="ITR76" s="921"/>
      <c r="ITS76" s="921"/>
      <c r="ITT76" s="921"/>
      <c r="ITU76" s="921"/>
      <c r="ITV76" s="921"/>
      <c r="ITW76" s="921"/>
      <c r="ITX76" s="921"/>
      <c r="ITY76" s="921"/>
      <c r="ITZ76" s="921"/>
      <c r="IUA76" s="921"/>
      <c r="IUB76" s="921"/>
      <c r="IUC76" s="921"/>
      <c r="IUD76" s="921"/>
      <c r="IUE76" s="921"/>
      <c r="IUF76" s="921"/>
      <c r="IUG76" s="921"/>
      <c r="IUH76" s="921"/>
      <c r="IUI76" s="921"/>
      <c r="IUJ76" s="921"/>
      <c r="IUK76" s="921"/>
      <c r="IUL76" s="921"/>
      <c r="IUM76" s="921"/>
      <c r="IUN76" s="921"/>
      <c r="IUO76" s="921"/>
      <c r="IUP76" s="921"/>
      <c r="IUQ76" s="921"/>
      <c r="IUR76" s="921"/>
      <c r="IUS76" s="921"/>
      <c r="IUT76" s="921"/>
      <c r="IUU76" s="921"/>
      <c r="IUV76" s="921"/>
      <c r="IUW76" s="921"/>
      <c r="IUX76" s="921"/>
      <c r="IUY76" s="921"/>
      <c r="IUZ76" s="921"/>
      <c r="IVA76" s="921"/>
      <c r="IVB76" s="921"/>
      <c r="IVC76" s="921"/>
      <c r="IVD76" s="921"/>
      <c r="IVE76" s="921"/>
      <c r="IVF76" s="921"/>
      <c r="IVG76" s="921"/>
      <c r="IVH76" s="921"/>
      <c r="IVI76" s="921"/>
      <c r="IVJ76" s="921"/>
      <c r="IVK76" s="921"/>
      <c r="IVL76" s="921"/>
      <c r="IVM76" s="921"/>
      <c r="IVN76" s="921"/>
      <c r="IVO76" s="921"/>
      <c r="IVP76" s="921"/>
      <c r="IVQ76" s="921"/>
      <c r="IVR76" s="921"/>
      <c r="IVS76" s="921"/>
      <c r="IVT76" s="921"/>
      <c r="IVU76" s="921"/>
      <c r="IVV76" s="921"/>
      <c r="IVW76" s="921"/>
      <c r="IVX76" s="921"/>
      <c r="IVY76" s="921"/>
      <c r="IVZ76" s="921"/>
      <c r="IWA76" s="921"/>
      <c r="IWB76" s="921"/>
      <c r="IWC76" s="921"/>
      <c r="IWD76" s="921"/>
      <c r="IWE76" s="921"/>
      <c r="IWF76" s="921"/>
      <c r="IWG76" s="921"/>
      <c r="IWH76" s="921"/>
      <c r="IWI76" s="921"/>
      <c r="IWJ76" s="921"/>
      <c r="IWK76" s="921"/>
      <c r="IWL76" s="921"/>
      <c r="IWM76" s="921"/>
      <c r="IWN76" s="921"/>
      <c r="IWO76" s="921"/>
      <c r="IWP76" s="921"/>
      <c r="IWQ76" s="921"/>
      <c r="IWR76" s="921"/>
      <c r="IWS76" s="921"/>
      <c r="IWT76" s="921"/>
      <c r="IWU76" s="921"/>
      <c r="IWV76" s="921"/>
      <c r="IWW76" s="921"/>
      <c r="IWX76" s="921"/>
      <c r="IWY76" s="921"/>
      <c r="IWZ76" s="921"/>
      <c r="IXA76" s="921"/>
      <c r="IXB76" s="921"/>
      <c r="IXC76" s="921"/>
      <c r="IXD76" s="921"/>
      <c r="IXE76" s="921"/>
      <c r="IXF76" s="921"/>
      <c r="IXG76" s="921"/>
      <c r="IXH76" s="921"/>
      <c r="IXI76" s="921"/>
      <c r="IXJ76" s="921"/>
      <c r="IXK76" s="921"/>
      <c r="IXL76" s="921"/>
      <c r="IXM76" s="921"/>
      <c r="IXN76" s="921"/>
      <c r="IXO76" s="921"/>
      <c r="IXP76" s="921"/>
      <c r="IXQ76" s="921"/>
      <c r="IXR76" s="921"/>
      <c r="IXS76" s="921"/>
      <c r="IXT76" s="921"/>
      <c r="IXU76" s="921"/>
      <c r="IXV76" s="921"/>
      <c r="IXW76" s="921"/>
      <c r="IXX76" s="921"/>
      <c r="IXY76" s="921"/>
      <c r="IXZ76" s="921"/>
      <c r="IYA76" s="921"/>
      <c r="IYB76" s="921"/>
      <c r="IYC76" s="921"/>
      <c r="IYD76" s="921"/>
      <c r="IYE76" s="921"/>
      <c r="IYF76" s="921"/>
      <c r="IYG76" s="921"/>
      <c r="IYH76" s="921"/>
      <c r="IYI76" s="921"/>
      <c r="IYJ76" s="921"/>
      <c r="IYK76" s="921"/>
      <c r="IYL76" s="921"/>
      <c r="IYM76" s="921"/>
      <c r="IYN76" s="921"/>
      <c r="IYO76" s="921"/>
      <c r="IYP76" s="921"/>
      <c r="IYQ76" s="921"/>
      <c r="IYR76" s="921"/>
      <c r="IYS76" s="921"/>
      <c r="IYT76" s="921"/>
      <c r="IYU76" s="921"/>
      <c r="IYV76" s="921"/>
      <c r="IYW76" s="921"/>
      <c r="IYX76" s="921"/>
      <c r="IYY76" s="921"/>
      <c r="IYZ76" s="921"/>
      <c r="IZA76" s="921"/>
      <c r="IZB76" s="921"/>
      <c r="IZC76" s="921"/>
      <c r="IZD76" s="921"/>
      <c r="IZE76" s="921"/>
      <c r="IZF76" s="921"/>
      <c r="IZG76" s="921"/>
      <c r="IZH76" s="921"/>
      <c r="IZI76" s="921"/>
      <c r="IZJ76" s="921"/>
      <c r="IZK76" s="921"/>
      <c r="IZL76" s="921"/>
      <c r="IZM76" s="921"/>
      <c r="IZN76" s="921"/>
      <c r="IZO76" s="921"/>
      <c r="IZP76" s="921"/>
      <c r="IZQ76" s="921"/>
      <c r="IZR76" s="921"/>
      <c r="IZS76" s="921"/>
      <c r="IZT76" s="921"/>
      <c r="IZU76" s="921"/>
      <c r="IZV76" s="921"/>
      <c r="IZW76" s="921"/>
      <c r="IZX76" s="921"/>
      <c r="IZY76" s="921"/>
      <c r="IZZ76" s="921"/>
      <c r="JAA76" s="921"/>
      <c r="JAB76" s="921"/>
      <c r="JAC76" s="921"/>
      <c r="JAD76" s="921"/>
      <c r="JAE76" s="921"/>
      <c r="JAF76" s="921"/>
      <c r="JAG76" s="921"/>
      <c r="JAH76" s="921"/>
      <c r="JAI76" s="921"/>
      <c r="JAJ76" s="921"/>
      <c r="JAK76" s="921"/>
      <c r="JAL76" s="921"/>
      <c r="JAM76" s="921"/>
      <c r="JAN76" s="921"/>
      <c r="JAO76" s="921"/>
      <c r="JAP76" s="921"/>
      <c r="JAQ76" s="921"/>
      <c r="JAR76" s="921"/>
      <c r="JAS76" s="921"/>
      <c r="JAT76" s="921"/>
      <c r="JAU76" s="921"/>
      <c r="JAV76" s="921"/>
      <c r="JAW76" s="921"/>
      <c r="JAX76" s="921"/>
      <c r="JAY76" s="921"/>
      <c r="JAZ76" s="921"/>
      <c r="JBA76" s="921"/>
      <c r="JBB76" s="921"/>
      <c r="JBC76" s="921"/>
      <c r="JBD76" s="921"/>
      <c r="JBE76" s="921"/>
      <c r="JBF76" s="921"/>
      <c r="JBG76" s="921"/>
      <c r="JBH76" s="921"/>
      <c r="JBI76" s="921"/>
      <c r="JBJ76" s="921"/>
      <c r="JBK76" s="921"/>
      <c r="JBL76" s="921"/>
      <c r="JBM76" s="921"/>
      <c r="JBN76" s="921"/>
      <c r="JBO76" s="921"/>
      <c r="JBP76" s="921"/>
      <c r="JBQ76" s="921"/>
      <c r="JBR76" s="921"/>
      <c r="JBS76" s="921"/>
      <c r="JBT76" s="921"/>
      <c r="JBU76" s="921"/>
      <c r="JBV76" s="921"/>
      <c r="JBW76" s="921"/>
      <c r="JBX76" s="921"/>
      <c r="JBY76" s="921"/>
      <c r="JBZ76" s="921"/>
      <c r="JCA76" s="921"/>
      <c r="JCB76" s="921"/>
      <c r="JCC76" s="921"/>
      <c r="JCD76" s="921"/>
      <c r="JCE76" s="921"/>
      <c r="JCF76" s="921"/>
      <c r="JCG76" s="921"/>
      <c r="JCH76" s="921"/>
      <c r="JCI76" s="921"/>
      <c r="JCJ76" s="921"/>
      <c r="JCK76" s="921"/>
      <c r="JCL76" s="921"/>
      <c r="JCM76" s="921"/>
      <c r="JCN76" s="921"/>
      <c r="JCO76" s="921"/>
      <c r="JCP76" s="921"/>
      <c r="JCQ76" s="921"/>
      <c r="JCR76" s="921"/>
      <c r="JCS76" s="921"/>
      <c r="JCT76" s="921"/>
      <c r="JCU76" s="921"/>
      <c r="JCV76" s="921"/>
      <c r="JCW76" s="921"/>
      <c r="JCX76" s="921"/>
      <c r="JCY76" s="921"/>
      <c r="JCZ76" s="921"/>
      <c r="JDA76" s="921"/>
      <c r="JDB76" s="921"/>
      <c r="JDC76" s="921"/>
      <c r="JDD76" s="921"/>
      <c r="JDE76" s="921"/>
      <c r="JDF76" s="921"/>
      <c r="JDG76" s="921"/>
      <c r="JDH76" s="921"/>
      <c r="JDI76" s="921"/>
      <c r="JDJ76" s="921"/>
      <c r="JDK76" s="921"/>
      <c r="JDL76" s="921"/>
      <c r="JDM76" s="921"/>
      <c r="JDN76" s="921"/>
      <c r="JDO76" s="921"/>
      <c r="JDP76" s="921"/>
      <c r="JDQ76" s="921"/>
      <c r="JDR76" s="921"/>
      <c r="JDS76" s="921"/>
      <c r="JDT76" s="921"/>
      <c r="JDU76" s="921"/>
      <c r="JDV76" s="921"/>
      <c r="JDW76" s="921"/>
      <c r="JDX76" s="921"/>
      <c r="JDY76" s="921"/>
      <c r="JDZ76" s="921"/>
      <c r="JEA76" s="921"/>
      <c r="JEB76" s="921"/>
      <c r="JEC76" s="921"/>
      <c r="JED76" s="921"/>
      <c r="JEE76" s="921"/>
      <c r="JEF76" s="921"/>
      <c r="JEG76" s="921"/>
      <c r="JEH76" s="921"/>
      <c r="JEI76" s="921"/>
      <c r="JEJ76" s="921"/>
      <c r="JEK76" s="921"/>
      <c r="JEL76" s="921"/>
      <c r="JEM76" s="921"/>
      <c r="JEN76" s="921"/>
      <c r="JEO76" s="921"/>
      <c r="JEP76" s="921"/>
      <c r="JEQ76" s="921"/>
      <c r="JER76" s="921"/>
      <c r="JES76" s="921"/>
      <c r="JET76" s="921"/>
      <c r="JEU76" s="921"/>
      <c r="JEV76" s="921"/>
      <c r="JEW76" s="921"/>
      <c r="JEX76" s="921"/>
      <c r="JEY76" s="921"/>
      <c r="JEZ76" s="921"/>
      <c r="JFA76" s="921"/>
      <c r="JFB76" s="921"/>
      <c r="JFC76" s="921"/>
      <c r="JFD76" s="921"/>
      <c r="JFE76" s="921"/>
      <c r="JFF76" s="921"/>
      <c r="JFG76" s="921"/>
      <c r="JFH76" s="921"/>
      <c r="JFI76" s="921"/>
      <c r="JFJ76" s="921"/>
      <c r="JFK76" s="921"/>
      <c r="JFL76" s="921"/>
      <c r="JFM76" s="921"/>
      <c r="JFN76" s="921"/>
      <c r="JFO76" s="921"/>
      <c r="JFP76" s="921"/>
      <c r="JFQ76" s="921"/>
      <c r="JFR76" s="921"/>
      <c r="JFS76" s="921"/>
      <c r="JFT76" s="921"/>
      <c r="JFU76" s="921"/>
      <c r="JFV76" s="921"/>
      <c r="JFW76" s="921"/>
      <c r="JFX76" s="921"/>
      <c r="JFY76" s="921"/>
      <c r="JFZ76" s="921"/>
      <c r="JGA76" s="921"/>
      <c r="JGB76" s="921"/>
      <c r="JGC76" s="921"/>
      <c r="JGD76" s="921"/>
      <c r="JGE76" s="921"/>
      <c r="JGF76" s="921"/>
      <c r="JGG76" s="921"/>
      <c r="JGH76" s="921"/>
      <c r="JGI76" s="921"/>
      <c r="JGJ76" s="921"/>
      <c r="JGK76" s="921"/>
      <c r="JGL76" s="921"/>
      <c r="JGM76" s="921"/>
      <c r="JGN76" s="921"/>
      <c r="JGO76" s="921"/>
      <c r="JGP76" s="921"/>
      <c r="JGQ76" s="921"/>
      <c r="JGR76" s="921"/>
      <c r="JGS76" s="921"/>
      <c r="JGT76" s="921"/>
      <c r="JGU76" s="921"/>
      <c r="JGV76" s="921"/>
      <c r="JGW76" s="921"/>
      <c r="JGX76" s="921"/>
      <c r="JGY76" s="921"/>
      <c r="JGZ76" s="921"/>
      <c r="JHA76" s="921"/>
      <c r="JHB76" s="921"/>
      <c r="JHC76" s="921"/>
      <c r="JHD76" s="921"/>
      <c r="JHE76" s="921"/>
      <c r="JHF76" s="921"/>
      <c r="JHG76" s="921"/>
      <c r="JHH76" s="921"/>
      <c r="JHI76" s="921"/>
      <c r="JHJ76" s="921"/>
      <c r="JHK76" s="921"/>
      <c r="JHL76" s="921"/>
      <c r="JHM76" s="921"/>
      <c r="JHN76" s="921"/>
      <c r="JHO76" s="921"/>
      <c r="JHP76" s="921"/>
      <c r="JHQ76" s="921"/>
      <c r="JHR76" s="921"/>
      <c r="JHS76" s="921"/>
      <c r="JHT76" s="921"/>
      <c r="JHU76" s="921"/>
      <c r="JHV76" s="921"/>
      <c r="JHW76" s="921"/>
      <c r="JHX76" s="921"/>
      <c r="JHY76" s="921"/>
      <c r="JHZ76" s="921"/>
      <c r="JIA76" s="921"/>
      <c r="JIB76" s="921"/>
      <c r="JIC76" s="921"/>
      <c r="JID76" s="921"/>
      <c r="JIE76" s="921"/>
      <c r="JIF76" s="921"/>
      <c r="JIG76" s="921"/>
      <c r="JIH76" s="921"/>
      <c r="JII76" s="921"/>
      <c r="JIJ76" s="921"/>
      <c r="JIK76" s="921"/>
      <c r="JIL76" s="921"/>
      <c r="JIM76" s="921"/>
      <c r="JIN76" s="921"/>
      <c r="JIO76" s="921"/>
      <c r="JIP76" s="921"/>
      <c r="JIQ76" s="921"/>
      <c r="JIR76" s="921"/>
      <c r="JIS76" s="921"/>
      <c r="JIT76" s="921"/>
      <c r="JIU76" s="921"/>
      <c r="JIV76" s="921"/>
      <c r="JIW76" s="921"/>
      <c r="JIX76" s="921"/>
      <c r="JIY76" s="921"/>
      <c r="JIZ76" s="921"/>
      <c r="JJA76" s="921"/>
      <c r="JJB76" s="921"/>
      <c r="JJC76" s="921"/>
      <c r="JJD76" s="921"/>
      <c r="JJE76" s="921"/>
      <c r="JJF76" s="921"/>
      <c r="JJG76" s="921"/>
      <c r="JJH76" s="921"/>
      <c r="JJI76" s="921"/>
      <c r="JJJ76" s="921"/>
      <c r="JJK76" s="921"/>
      <c r="JJL76" s="921"/>
      <c r="JJM76" s="921"/>
      <c r="JJN76" s="921"/>
      <c r="JJO76" s="921"/>
      <c r="JJP76" s="921"/>
      <c r="JJQ76" s="921"/>
      <c r="JJR76" s="921"/>
      <c r="JJS76" s="921"/>
      <c r="JJT76" s="921"/>
      <c r="JJU76" s="921"/>
      <c r="JJV76" s="921"/>
      <c r="JJW76" s="921"/>
      <c r="JJX76" s="921"/>
      <c r="JJY76" s="921"/>
      <c r="JJZ76" s="921"/>
      <c r="JKA76" s="921"/>
      <c r="JKB76" s="921"/>
      <c r="JKC76" s="921"/>
      <c r="JKD76" s="921"/>
      <c r="JKE76" s="921"/>
      <c r="JKF76" s="921"/>
      <c r="JKG76" s="921"/>
      <c r="JKH76" s="921"/>
      <c r="JKI76" s="921"/>
      <c r="JKJ76" s="921"/>
      <c r="JKK76" s="921"/>
      <c r="JKL76" s="921"/>
      <c r="JKM76" s="921"/>
      <c r="JKN76" s="921"/>
      <c r="JKO76" s="921"/>
      <c r="JKP76" s="921"/>
      <c r="JKQ76" s="921"/>
      <c r="JKR76" s="921"/>
      <c r="JKS76" s="921"/>
      <c r="JKT76" s="921"/>
      <c r="JKU76" s="921"/>
      <c r="JKV76" s="921"/>
      <c r="JKW76" s="921"/>
      <c r="JKX76" s="921"/>
      <c r="JKY76" s="921"/>
      <c r="JKZ76" s="921"/>
      <c r="JLA76" s="921"/>
      <c r="JLB76" s="921"/>
      <c r="JLC76" s="921"/>
      <c r="JLD76" s="921"/>
      <c r="JLE76" s="921"/>
      <c r="JLF76" s="921"/>
      <c r="JLG76" s="921"/>
      <c r="JLH76" s="921"/>
      <c r="JLI76" s="921"/>
      <c r="JLJ76" s="921"/>
      <c r="JLK76" s="921"/>
      <c r="JLL76" s="921"/>
      <c r="JLM76" s="921"/>
      <c r="JLN76" s="921"/>
      <c r="JLO76" s="921"/>
      <c r="JLP76" s="921"/>
      <c r="JLQ76" s="921"/>
      <c r="JLR76" s="921"/>
      <c r="JLS76" s="921"/>
      <c r="JLT76" s="921"/>
      <c r="JLU76" s="921"/>
      <c r="JLV76" s="921"/>
      <c r="JLW76" s="921"/>
      <c r="JLX76" s="921"/>
      <c r="JLY76" s="921"/>
      <c r="JLZ76" s="921"/>
      <c r="JMA76" s="921"/>
      <c r="JMB76" s="921"/>
      <c r="JMC76" s="921"/>
      <c r="JMD76" s="921"/>
      <c r="JME76" s="921"/>
      <c r="JMF76" s="921"/>
      <c r="JMG76" s="921"/>
      <c r="JMH76" s="921"/>
      <c r="JMI76" s="921"/>
      <c r="JMJ76" s="921"/>
      <c r="JMK76" s="921"/>
      <c r="JML76" s="921"/>
      <c r="JMM76" s="921"/>
      <c r="JMN76" s="921"/>
      <c r="JMO76" s="921"/>
      <c r="JMP76" s="921"/>
      <c r="JMQ76" s="921"/>
      <c r="JMR76" s="921"/>
      <c r="JMS76" s="921"/>
      <c r="JMT76" s="921"/>
      <c r="JMU76" s="921"/>
      <c r="JMV76" s="921"/>
      <c r="JMW76" s="921"/>
      <c r="JMX76" s="921"/>
      <c r="JMY76" s="921"/>
      <c r="JMZ76" s="921"/>
      <c r="JNA76" s="921"/>
      <c r="JNB76" s="921"/>
      <c r="JNC76" s="921"/>
      <c r="JND76" s="921"/>
      <c r="JNE76" s="921"/>
      <c r="JNF76" s="921"/>
      <c r="JNG76" s="921"/>
      <c r="JNH76" s="921"/>
      <c r="JNI76" s="921"/>
      <c r="JNJ76" s="921"/>
      <c r="JNK76" s="921"/>
      <c r="JNL76" s="921"/>
      <c r="JNM76" s="921"/>
      <c r="JNN76" s="921"/>
      <c r="JNO76" s="921"/>
      <c r="JNP76" s="921"/>
      <c r="JNQ76" s="921"/>
      <c r="JNR76" s="921"/>
      <c r="JNS76" s="921"/>
      <c r="JNT76" s="921"/>
      <c r="JNU76" s="921"/>
      <c r="JNV76" s="921"/>
      <c r="JNW76" s="921"/>
      <c r="JNX76" s="921"/>
      <c r="JNY76" s="921"/>
      <c r="JNZ76" s="921"/>
      <c r="JOA76" s="921"/>
      <c r="JOB76" s="921"/>
      <c r="JOC76" s="921"/>
      <c r="JOD76" s="921"/>
      <c r="JOE76" s="921"/>
      <c r="JOF76" s="921"/>
      <c r="JOG76" s="921"/>
      <c r="JOH76" s="921"/>
      <c r="JOI76" s="921"/>
      <c r="JOJ76" s="921"/>
      <c r="JOK76" s="921"/>
      <c r="JOL76" s="921"/>
      <c r="JOM76" s="921"/>
      <c r="JON76" s="921"/>
      <c r="JOO76" s="921"/>
      <c r="JOP76" s="921"/>
      <c r="JOQ76" s="921"/>
      <c r="JOR76" s="921"/>
      <c r="JOS76" s="921"/>
      <c r="JOT76" s="921"/>
      <c r="JOU76" s="921"/>
      <c r="JOV76" s="921"/>
      <c r="JOW76" s="921"/>
      <c r="JOX76" s="921"/>
      <c r="JOY76" s="921"/>
      <c r="JOZ76" s="921"/>
      <c r="JPA76" s="921"/>
      <c r="JPB76" s="921"/>
      <c r="JPC76" s="921"/>
      <c r="JPD76" s="921"/>
      <c r="JPE76" s="921"/>
      <c r="JPF76" s="921"/>
      <c r="JPG76" s="921"/>
      <c r="JPH76" s="921"/>
      <c r="JPI76" s="921"/>
      <c r="JPJ76" s="921"/>
      <c r="JPK76" s="921"/>
      <c r="JPL76" s="921"/>
      <c r="JPM76" s="921"/>
      <c r="JPN76" s="921"/>
      <c r="JPO76" s="921"/>
      <c r="JPP76" s="921"/>
      <c r="JPQ76" s="921"/>
      <c r="JPR76" s="921"/>
      <c r="JPS76" s="921"/>
      <c r="JPT76" s="921"/>
      <c r="JPU76" s="921"/>
      <c r="JPV76" s="921"/>
      <c r="JPW76" s="921"/>
      <c r="JPX76" s="921"/>
      <c r="JPY76" s="921"/>
      <c r="JPZ76" s="921"/>
      <c r="JQA76" s="921"/>
      <c r="JQB76" s="921"/>
      <c r="JQC76" s="921"/>
      <c r="JQD76" s="921"/>
      <c r="JQE76" s="921"/>
      <c r="JQF76" s="921"/>
      <c r="JQG76" s="921"/>
      <c r="JQH76" s="921"/>
      <c r="JQI76" s="921"/>
      <c r="JQJ76" s="921"/>
      <c r="JQK76" s="921"/>
      <c r="JQL76" s="921"/>
      <c r="JQM76" s="921"/>
      <c r="JQN76" s="921"/>
      <c r="JQO76" s="921"/>
      <c r="JQP76" s="921"/>
      <c r="JQQ76" s="921"/>
      <c r="JQR76" s="921"/>
      <c r="JQS76" s="921"/>
      <c r="JQT76" s="921"/>
      <c r="JQU76" s="921"/>
      <c r="JQV76" s="921"/>
      <c r="JQW76" s="921"/>
      <c r="JQX76" s="921"/>
      <c r="JQY76" s="921"/>
      <c r="JQZ76" s="921"/>
      <c r="JRA76" s="921"/>
      <c r="JRB76" s="921"/>
      <c r="JRC76" s="921"/>
      <c r="JRD76" s="921"/>
      <c r="JRE76" s="921"/>
      <c r="JRF76" s="921"/>
      <c r="JRG76" s="921"/>
      <c r="JRH76" s="921"/>
      <c r="JRI76" s="921"/>
      <c r="JRJ76" s="921"/>
      <c r="JRK76" s="921"/>
      <c r="JRL76" s="921"/>
      <c r="JRM76" s="921"/>
      <c r="JRN76" s="921"/>
      <c r="JRO76" s="921"/>
      <c r="JRP76" s="921"/>
      <c r="JRQ76" s="921"/>
      <c r="JRR76" s="921"/>
      <c r="JRS76" s="921"/>
      <c r="JRT76" s="921"/>
      <c r="JRU76" s="921"/>
      <c r="JRV76" s="921"/>
      <c r="JRW76" s="921"/>
      <c r="JRX76" s="921"/>
      <c r="JRY76" s="921"/>
      <c r="JRZ76" s="921"/>
      <c r="JSA76" s="921"/>
      <c r="JSB76" s="921"/>
      <c r="JSC76" s="921"/>
      <c r="JSD76" s="921"/>
      <c r="JSE76" s="921"/>
      <c r="JSF76" s="921"/>
      <c r="JSG76" s="921"/>
      <c r="JSH76" s="921"/>
      <c r="JSI76" s="921"/>
      <c r="JSJ76" s="921"/>
      <c r="JSK76" s="921"/>
      <c r="JSL76" s="921"/>
      <c r="JSM76" s="921"/>
      <c r="JSN76" s="921"/>
      <c r="JSO76" s="921"/>
      <c r="JSP76" s="921"/>
      <c r="JSQ76" s="921"/>
      <c r="JSR76" s="921"/>
      <c r="JSS76" s="921"/>
      <c r="JST76" s="921"/>
      <c r="JSU76" s="921"/>
      <c r="JSV76" s="921"/>
      <c r="JSW76" s="921"/>
      <c r="JSX76" s="921"/>
      <c r="JSY76" s="921"/>
      <c r="JSZ76" s="921"/>
      <c r="JTA76" s="921"/>
      <c r="JTB76" s="921"/>
      <c r="JTC76" s="921"/>
      <c r="JTD76" s="921"/>
      <c r="JTE76" s="921"/>
      <c r="JTF76" s="921"/>
      <c r="JTG76" s="921"/>
      <c r="JTH76" s="921"/>
      <c r="JTI76" s="921"/>
      <c r="JTJ76" s="921"/>
      <c r="JTK76" s="921"/>
      <c r="JTL76" s="921"/>
      <c r="JTM76" s="921"/>
      <c r="JTN76" s="921"/>
      <c r="JTO76" s="921"/>
      <c r="JTP76" s="921"/>
      <c r="JTQ76" s="921"/>
      <c r="JTR76" s="921"/>
      <c r="JTS76" s="921"/>
      <c r="JTT76" s="921"/>
      <c r="JTU76" s="921"/>
      <c r="JTV76" s="921"/>
      <c r="JTW76" s="921"/>
      <c r="JTX76" s="921"/>
      <c r="JTY76" s="921"/>
      <c r="JTZ76" s="921"/>
      <c r="JUA76" s="921"/>
      <c r="JUB76" s="921"/>
      <c r="JUC76" s="921"/>
      <c r="JUD76" s="921"/>
      <c r="JUE76" s="921"/>
      <c r="JUF76" s="921"/>
      <c r="JUG76" s="921"/>
      <c r="JUH76" s="921"/>
      <c r="JUI76" s="921"/>
      <c r="JUJ76" s="921"/>
      <c r="JUK76" s="921"/>
      <c r="JUL76" s="921"/>
      <c r="JUM76" s="921"/>
      <c r="JUN76" s="921"/>
      <c r="JUO76" s="921"/>
      <c r="JUP76" s="921"/>
      <c r="JUQ76" s="921"/>
      <c r="JUR76" s="921"/>
      <c r="JUS76" s="921"/>
      <c r="JUT76" s="921"/>
      <c r="JUU76" s="921"/>
      <c r="JUV76" s="921"/>
      <c r="JUW76" s="921"/>
      <c r="JUX76" s="921"/>
      <c r="JUY76" s="921"/>
      <c r="JUZ76" s="921"/>
      <c r="JVA76" s="921"/>
      <c r="JVB76" s="921"/>
      <c r="JVC76" s="921"/>
      <c r="JVD76" s="921"/>
      <c r="JVE76" s="921"/>
      <c r="JVF76" s="921"/>
      <c r="JVG76" s="921"/>
      <c r="JVH76" s="921"/>
      <c r="JVI76" s="921"/>
      <c r="JVJ76" s="921"/>
      <c r="JVK76" s="921"/>
      <c r="JVL76" s="921"/>
      <c r="JVM76" s="921"/>
      <c r="JVN76" s="921"/>
      <c r="JVO76" s="921"/>
      <c r="JVP76" s="921"/>
      <c r="JVQ76" s="921"/>
      <c r="JVR76" s="921"/>
      <c r="JVS76" s="921"/>
      <c r="JVT76" s="921"/>
      <c r="JVU76" s="921"/>
      <c r="JVV76" s="921"/>
      <c r="JVW76" s="921"/>
      <c r="JVX76" s="921"/>
      <c r="JVY76" s="921"/>
      <c r="JVZ76" s="921"/>
      <c r="JWA76" s="921"/>
      <c r="JWB76" s="921"/>
      <c r="JWC76" s="921"/>
      <c r="JWD76" s="921"/>
      <c r="JWE76" s="921"/>
      <c r="JWF76" s="921"/>
      <c r="JWG76" s="921"/>
      <c r="JWH76" s="921"/>
      <c r="JWI76" s="921"/>
      <c r="JWJ76" s="921"/>
      <c r="JWK76" s="921"/>
      <c r="JWL76" s="921"/>
      <c r="JWM76" s="921"/>
      <c r="JWN76" s="921"/>
      <c r="JWO76" s="921"/>
      <c r="JWP76" s="921"/>
      <c r="JWQ76" s="921"/>
      <c r="JWR76" s="921"/>
      <c r="JWS76" s="921"/>
      <c r="JWT76" s="921"/>
      <c r="JWU76" s="921"/>
      <c r="JWV76" s="921"/>
      <c r="JWW76" s="921"/>
      <c r="JWX76" s="921"/>
      <c r="JWY76" s="921"/>
      <c r="JWZ76" s="921"/>
      <c r="JXA76" s="921"/>
      <c r="JXB76" s="921"/>
      <c r="JXC76" s="921"/>
      <c r="JXD76" s="921"/>
      <c r="JXE76" s="921"/>
      <c r="JXF76" s="921"/>
      <c r="JXG76" s="921"/>
      <c r="JXH76" s="921"/>
      <c r="JXI76" s="921"/>
      <c r="JXJ76" s="921"/>
      <c r="JXK76" s="921"/>
      <c r="JXL76" s="921"/>
      <c r="JXM76" s="921"/>
      <c r="JXN76" s="921"/>
      <c r="JXO76" s="921"/>
      <c r="JXP76" s="921"/>
      <c r="JXQ76" s="921"/>
      <c r="JXR76" s="921"/>
      <c r="JXS76" s="921"/>
      <c r="JXT76" s="921"/>
      <c r="JXU76" s="921"/>
      <c r="JXV76" s="921"/>
      <c r="JXW76" s="921"/>
      <c r="JXX76" s="921"/>
      <c r="JXY76" s="921"/>
      <c r="JXZ76" s="921"/>
      <c r="JYA76" s="921"/>
      <c r="JYB76" s="921"/>
      <c r="JYC76" s="921"/>
      <c r="JYD76" s="921"/>
      <c r="JYE76" s="921"/>
      <c r="JYF76" s="921"/>
      <c r="JYG76" s="921"/>
      <c r="JYH76" s="921"/>
      <c r="JYI76" s="921"/>
      <c r="JYJ76" s="921"/>
      <c r="JYK76" s="921"/>
      <c r="JYL76" s="921"/>
      <c r="JYM76" s="921"/>
      <c r="JYN76" s="921"/>
      <c r="JYO76" s="921"/>
      <c r="JYP76" s="921"/>
      <c r="JYQ76" s="921"/>
      <c r="JYR76" s="921"/>
      <c r="JYS76" s="921"/>
      <c r="JYT76" s="921"/>
      <c r="JYU76" s="921"/>
      <c r="JYV76" s="921"/>
      <c r="JYW76" s="921"/>
      <c r="JYX76" s="921"/>
      <c r="JYY76" s="921"/>
      <c r="JYZ76" s="921"/>
      <c r="JZA76" s="921"/>
      <c r="JZB76" s="921"/>
      <c r="JZC76" s="921"/>
      <c r="JZD76" s="921"/>
      <c r="JZE76" s="921"/>
      <c r="JZF76" s="921"/>
      <c r="JZG76" s="921"/>
      <c r="JZH76" s="921"/>
      <c r="JZI76" s="921"/>
      <c r="JZJ76" s="921"/>
      <c r="JZK76" s="921"/>
      <c r="JZL76" s="921"/>
      <c r="JZM76" s="921"/>
      <c r="JZN76" s="921"/>
      <c r="JZO76" s="921"/>
      <c r="JZP76" s="921"/>
      <c r="JZQ76" s="921"/>
      <c r="JZR76" s="921"/>
      <c r="JZS76" s="921"/>
      <c r="JZT76" s="921"/>
      <c r="JZU76" s="921"/>
      <c r="JZV76" s="921"/>
      <c r="JZW76" s="921"/>
      <c r="JZX76" s="921"/>
      <c r="JZY76" s="921"/>
      <c r="JZZ76" s="921"/>
      <c r="KAA76" s="921"/>
      <c r="KAB76" s="921"/>
      <c r="KAC76" s="921"/>
      <c r="KAD76" s="921"/>
      <c r="KAE76" s="921"/>
      <c r="KAF76" s="921"/>
      <c r="KAG76" s="921"/>
      <c r="KAH76" s="921"/>
      <c r="KAI76" s="921"/>
      <c r="KAJ76" s="921"/>
      <c r="KAK76" s="921"/>
      <c r="KAL76" s="921"/>
      <c r="KAM76" s="921"/>
      <c r="KAN76" s="921"/>
      <c r="KAO76" s="921"/>
      <c r="KAP76" s="921"/>
      <c r="KAQ76" s="921"/>
      <c r="KAR76" s="921"/>
      <c r="KAS76" s="921"/>
      <c r="KAT76" s="921"/>
      <c r="KAU76" s="921"/>
      <c r="KAV76" s="921"/>
      <c r="KAW76" s="921"/>
      <c r="KAX76" s="921"/>
      <c r="KAY76" s="921"/>
      <c r="KAZ76" s="921"/>
      <c r="KBA76" s="921"/>
      <c r="KBB76" s="921"/>
      <c r="KBC76" s="921"/>
      <c r="KBD76" s="921"/>
      <c r="KBE76" s="921"/>
      <c r="KBF76" s="921"/>
      <c r="KBG76" s="921"/>
      <c r="KBH76" s="921"/>
      <c r="KBI76" s="921"/>
      <c r="KBJ76" s="921"/>
      <c r="KBK76" s="921"/>
      <c r="KBL76" s="921"/>
      <c r="KBM76" s="921"/>
      <c r="KBN76" s="921"/>
      <c r="KBO76" s="921"/>
      <c r="KBP76" s="921"/>
      <c r="KBQ76" s="921"/>
      <c r="KBR76" s="921"/>
      <c r="KBS76" s="921"/>
      <c r="KBT76" s="921"/>
      <c r="KBU76" s="921"/>
      <c r="KBV76" s="921"/>
      <c r="KBW76" s="921"/>
      <c r="KBX76" s="921"/>
      <c r="KBY76" s="921"/>
      <c r="KBZ76" s="921"/>
      <c r="KCA76" s="921"/>
      <c r="KCB76" s="921"/>
      <c r="KCC76" s="921"/>
      <c r="KCD76" s="921"/>
      <c r="KCE76" s="921"/>
      <c r="KCF76" s="921"/>
      <c r="KCG76" s="921"/>
      <c r="KCH76" s="921"/>
      <c r="KCI76" s="921"/>
      <c r="KCJ76" s="921"/>
      <c r="KCK76" s="921"/>
      <c r="KCL76" s="921"/>
      <c r="KCM76" s="921"/>
      <c r="KCN76" s="921"/>
      <c r="KCO76" s="921"/>
      <c r="KCP76" s="921"/>
      <c r="KCQ76" s="921"/>
      <c r="KCR76" s="921"/>
      <c r="KCS76" s="921"/>
      <c r="KCT76" s="921"/>
      <c r="KCU76" s="921"/>
      <c r="KCV76" s="921"/>
      <c r="KCW76" s="921"/>
      <c r="KCX76" s="921"/>
      <c r="KCY76" s="921"/>
      <c r="KCZ76" s="921"/>
      <c r="KDA76" s="921"/>
      <c r="KDB76" s="921"/>
      <c r="KDC76" s="921"/>
      <c r="KDD76" s="921"/>
      <c r="KDE76" s="921"/>
      <c r="KDF76" s="921"/>
      <c r="KDG76" s="921"/>
      <c r="KDH76" s="921"/>
      <c r="KDI76" s="921"/>
      <c r="KDJ76" s="921"/>
      <c r="KDK76" s="921"/>
      <c r="KDL76" s="921"/>
      <c r="KDM76" s="921"/>
      <c r="KDN76" s="921"/>
      <c r="KDO76" s="921"/>
      <c r="KDP76" s="921"/>
      <c r="KDQ76" s="921"/>
      <c r="KDR76" s="921"/>
      <c r="KDS76" s="921"/>
      <c r="KDT76" s="921"/>
      <c r="KDU76" s="921"/>
      <c r="KDV76" s="921"/>
      <c r="KDW76" s="921"/>
      <c r="KDX76" s="921"/>
      <c r="KDY76" s="921"/>
      <c r="KDZ76" s="921"/>
      <c r="KEA76" s="921"/>
      <c r="KEB76" s="921"/>
      <c r="KEC76" s="921"/>
      <c r="KED76" s="921"/>
      <c r="KEE76" s="921"/>
      <c r="KEF76" s="921"/>
      <c r="KEG76" s="921"/>
      <c r="KEH76" s="921"/>
      <c r="KEI76" s="921"/>
      <c r="KEJ76" s="921"/>
      <c r="KEK76" s="921"/>
      <c r="KEL76" s="921"/>
      <c r="KEM76" s="921"/>
      <c r="KEN76" s="921"/>
      <c r="KEO76" s="921"/>
      <c r="KEP76" s="921"/>
      <c r="KEQ76" s="921"/>
      <c r="KER76" s="921"/>
      <c r="KES76" s="921"/>
      <c r="KET76" s="921"/>
      <c r="KEU76" s="921"/>
      <c r="KEV76" s="921"/>
      <c r="KEW76" s="921"/>
      <c r="KEX76" s="921"/>
      <c r="KEY76" s="921"/>
      <c r="KEZ76" s="921"/>
      <c r="KFA76" s="921"/>
      <c r="KFB76" s="921"/>
      <c r="KFC76" s="921"/>
      <c r="KFD76" s="921"/>
      <c r="KFE76" s="921"/>
      <c r="KFF76" s="921"/>
      <c r="KFG76" s="921"/>
      <c r="KFH76" s="921"/>
      <c r="KFI76" s="921"/>
      <c r="KFJ76" s="921"/>
      <c r="KFK76" s="921"/>
      <c r="KFL76" s="921"/>
      <c r="KFM76" s="921"/>
      <c r="KFN76" s="921"/>
      <c r="KFO76" s="921"/>
      <c r="KFP76" s="921"/>
      <c r="KFQ76" s="921"/>
      <c r="KFR76" s="921"/>
      <c r="KFS76" s="921"/>
      <c r="KFT76" s="921"/>
      <c r="KFU76" s="921"/>
      <c r="KFV76" s="921"/>
      <c r="KFW76" s="921"/>
      <c r="KFX76" s="921"/>
      <c r="KFY76" s="921"/>
      <c r="KFZ76" s="921"/>
      <c r="KGA76" s="921"/>
      <c r="KGB76" s="921"/>
      <c r="KGC76" s="921"/>
      <c r="KGD76" s="921"/>
      <c r="KGE76" s="921"/>
      <c r="KGF76" s="921"/>
      <c r="KGG76" s="921"/>
      <c r="KGH76" s="921"/>
      <c r="KGI76" s="921"/>
      <c r="KGJ76" s="921"/>
      <c r="KGK76" s="921"/>
      <c r="KGL76" s="921"/>
      <c r="KGM76" s="921"/>
      <c r="KGN76" s="921"/>
      <c r="KGO76" s="921"/>
      <c r="KGP76" s="921"/>
      <c r="KGQ76" s="921"/>
      <c r="KGR76" s="921"/>
      <c r="KGS76" s="921"/>
      <c r="KGT76" s="921"/>
      <c r="KGU76" s="921"/>
      <c r="KGV76" s="921"/>
      <c r="KGW76" s="921"/>
      <c r="KGX76" s="921"/>
      <c r="KGY76" s="921"/>
      <c r="KGZ76" s="921"/>
      <c r="KHA76" s="921"/>
      <c r="KHB76" s="921"/>
      <c r="KHC76" s="921"/>
      <c r="KHD76" s="921"/>
      <c r="KHE76" s="921"/>
      <c r="KHF76" s="921"/>
      <c r="KHG76" s="921"/>
      <c r="KHH76" s="921"/>
      <c r="KHI76" s="921"/>
      <c r="KHJ76" s="921"/>
      <c r="KHK76" s="921"/>
      <c r="KHL76" s="921"/>
      <c r="KHM76" s="921"/>
      <c r="KHN76" s="921"/>
      <c r="KHO76" s="921"/>
      <c r="KHP76" s="921"/>
      <c r="KHQ76" s="921"/>
      <c r="KHR76" s="921"/>
      <c r="KHS76" s="921"/>
      <c r="KHT76" s="921"/>
      <c r="KHU76" s="921"/>
      <c r="KHV76" s="921"/>
      <c r="KHW76" s="921"/>
      <c r="KHX76" s="921"/>
      <c r="KHY76" s="921"/>
      <c r="KHZ76" s="921"/>
      <c r="KIA76" s="921"/>
      <c r="KIB76" s="921"/>
      <c r="KIC76" s="921"/>
      <c r="KID76" s="921"/>
      <c r="KIE76" s="921"/>
      <c r="KIF76" s="921"/>
      <c r="KIG76" s="921"/>
      <c r="KIH76" s="921"/>
      <c r="KII76" s="921"/>
      <c r="KIJ76" s="921"/>
      <c r="KIK76" s="921"/>
      <c r="KIL76" s="921"/>
      <c r="KIM76" s="921"/>
      <c r="KIN76" s="921"/>
      <c r="KIO76" s="921"/>
      <c r="KIP76" s="921"/>
      <c r="KIQ76" s="921"/>
      <c r="KIR76" s="921"/>
      <c r="KIS76" s="921"/>
      <c r="KIT76" s="921"/>
      <c r="KIU76" s="921"/>
      <c r="KIV76" s="921"/>
      <c r="KIW76" s="921"/>
      <c r="KIX76" s="921"/>
      <c r="KIY76" s="921"/>
      <c r="KIZ76" s="921"/>
      <c r="KJA76" s="921"/>
      <c r="KJB76" s="921"/>
      <c r="KJC76" s="921"/>
      <c r="KJD76" s="921"/>
      <c r="KJE76" s="921"/>
      <c r="KJF76" s="921"/>
      <c r="KJG76" s="921"/>
      <c r="KJH76" s="921"/>
      <c r="KJI76" s="921"/>
      <c r="KJJ76" s="921"/>
      <c r="KJK76" s="921"/>
      <c r="KJL76" s="921"/>
      <c r="KJM76" s="921"/>
      <c r="KJN76" s="921"/>
      <c r="KJO76" s="921"/>
      <c r="KJP76" s="921"/>
      <c r="KJQ76" s="921"/>
      <c r="KJR76" s="921"/>
      <c r="KJS76" s="921"/>
      <c r="KJT76" s="921"/>
      <c r="KJU76" s="921"/>
      <c r="KJV76" s="921"/>
      <c r="KJW76" s="921"/>
      <c r="KJX76" s="921"/>
      <c r="KJY76" s="921"/>
      <c r="KJZ76" s="921"/>
      <c r="KKA76" s="921"/>
      <c r="KKB76" s="921"/>
      <c r="KKC76" s="921"/>
      <c r="KKD76" s="921"/>
      <c r="KKE76" s="921"/>
      <c r="KKF76" s="921"/>
      <c r="KKG76" s="921"/>
      <c r="KKH76" s="921"/>
      <c r="KKI76" s="921"/>
      <c r="KKJ76" s="921"/>
      <c r="KKK76" s="921"/>
      <c r="KKL76" s="921"/>
      <c r="KKM76" s="921"/>
      <c r="KKN76" s="921"/>
      <c r="KKO76" s="921"/>
      <c r="KKP76" s="921"/>
      <c r="KKQ76" s="921"/>
      <c r="KKR76" s="921"/>
      <c r="KKS76" s="921"/>
      <c r="KKT76" s="921"/>
      <c r="KKU76" s="921"/>
      <c r="KKV76" s="921"/>
      <c r="KKW76" s="921"/>
      <c r="KKX76" s="921"/>
      <c r="KKY76" s="921"/>
      <c r="KKZ76" s="921"/>
      <c r="KLA76" s="921"/>
      <c r="KLB76" s="921"/>
      <c r="KLC76" s="921"/>
      <c r="KLD76" s="921"/>
      <c r="KLE76" s="921"/>
      <c r="KLF76" s="921"/>
      <c r="KLG76" s="921"/>
      <c r="KLH76" s="921"/>
      <c r="KLI76" s="921"/>
      <c r="KLJ76" s="921"/>
      <c r="KLK76" s="921"/>
      <c r="KLL76" s="921"/>
      <c r="KLM76" s="921"/>
      <c r="KLN76" s="921"/>
      <c r="KLO76" s="921"/>
      <c r="KLP76" s="921"/>
      <c r="KLQ76" s="921"/>
      <c r="KLR76" s="921"/>
      <c r="KLS76" s="921"/>
      <c r="KLT76" s="921"/>
      <c r="KLU76" s="921"/>
      <c r="KLV76" s="921"/>
      <c r="KLW76" s="921"/>
      <c r="KLX76" s="921"/>
      <c r="KLY76" s="921"/>
      <c r="KLZ76" s="921"/>
      <c r="KMA76" s="921"/>
      <c r="KMB76" s="921"/>
      <c r="KMC76" s="921"/>
      <c r="KMD76" s="921"/>
      <c r="KME76" s="921"/>
      <c r="KMF76" s="921"/>
      <c r="KMG76" s="921"/>
      <c r="KMH76" s="921"/>
      <c r="KMI76" s="921"/>
      <c r="KMJ76" s="921"/>
      <c r="KMK76" s="921"/>
      <c r="KML76" s="921"/>
      <c r="KMM76" s="921"/>
      <c r="KMN76" s="921"/>
      <c r="KMO76" s="921"/>
      <c r="KMP76" s="921"/>
      <c r="KMQ76" s="921"/>
      <c r="KMR76" s="921"/>
      <c r="KMS76" s="921"/>
      <c r="KMT76" s="921"/>
      <c r="KMU76" s="921"/>
      <c r="KMV76" s="921"/>
      <c r="KMW76" s="921"/>
      <c r="KMX76" s="921"/>
      <c r="KMY76" s="921"/>
      <c r="KMZ76" s="921"/>
      <c r="KNA76" s="921"/>
      <c r="KNB76" s="921"/>
      <c r="KNC76" s="921"/>
      <c r="KND76" s="921"/>
      <c r="KNE76" s="921"/>
      <c r="KNF76" s="921"/>
      <c r="KNG76" s="921"/>
      <c r="KNH76" s="921"/>
      <c r="KNI76" s="921"/>
      <c r="KNJ76" s="921"/>
      <c r="KNK76" s="921"/>
      <c r="KNL76" s="921"/>
      <c r="KNM76" s="921"/>
      <c r="KNN76" s="921"/>
      <c r="KNO76" s="921"/>
      <c r="KNP76" s="921"/>
      <c r="KNQ76" s="921"/>
      <c r="KNR76" s="921"/>
      <c r="KNS76" s="921"/>
      <c r="KNT76" s="921"/>
      <c r="KNU76" s="921"/>
      <c r="KNV76" s="921"/>
      <c r="KNW76" s="921"/>
      <c r="KNX76" s="921"/>
      <c r="KNY76" s="921"/>
      <c r="KNZ76" s="921"/>
      <c r="KOA76" s="921"/>
      <c r="KOB76" s="921"/>
      <c r="KOC76" s="921"/>
      <c r="KOD76" s="921"/>
      <c r="KOE76" s="921"/>
      <c r="KOF76" s="921"/>
      <c r="KOG76" s="921"/>
      <c r="KOH76" s="921"/>
      <c r="KOI76" s="921"/>
      <c r="KOJ76" s="921"/>
      <c r="KOK76" s="921"/>
      <c r="KOL76" s="921"/>
      <c r="KOM76" s="921"/>
      <c r="KON76" s="921"/>
      <c r="KOO76" s="921"/>
      <c r="KOP76" s="921"/>
      <c r="KOQ76" s="921"/>
      <c r="KOR76" s="921"/>
      <c r="KOS76" s="921"/>
      <c r="KOT76" s="921"/>
      <c r="KOU76" s="921"/>
      <c r="KOV76" s="921"/>
      <c r="KOW76" s="921"/>
      <c r="KOX76" s="921"/>
      <c r="KOY76" s="921"/>
      <c r="KOZ76" s="921"/>
      <c r="KPA76" s="921"/>
      <c r="KPB76" s="921"/>
      <c r="KPC76" s="921"/>
      <c r="KPD76" s="921"/>
      <c r="KPE76" s="921"/>
      <c r="KPF76" s="921"/>
      <c r="KPG76" s="921"/>
      <c r="KPH76" s="921"/>
      <c r="KPI76" s="921"/>
      <c r="KPJ76" s="921"/>
      <c r="KPK76" s="921"/>
      <c r="KPL76" s="921"/>
      <c r="KPM76" s="921"/>
      <c r="KPN76" s="921"/>
      <c r="KPO76" s="921"/>
      <c r="KPP76" s="921"/>
      <c r="KPQ76" s="921"/>
      <c r="KPR76" s="921"/>
      <c r="KPS76" s="921"/>
      <c r="KPT76" s="921"/>
      <c r="KPU76" s="921"/>
      <c r="KPV76" s="921"/>
      <c r="KPW76" s="921"/>
      <c r="KPX76" s="921"/>
      <c r="KPY76" s="921"/>
      <c r="KPZ76" s="921"/>
      <c r="KQA76" s="921"/>
      <c r="KQB76" s="921"/>
      <c r="KQC76" s="921"/>
      <c r="KQD76" s="921"/>
      <c r="KQE76" s="921"/>
      <c r="KQF76" s="921"/>
      <c r="KQG76" s="921"/>
      <c r="KQH76" s="921"/>
      <c r="KQI76" s="921"/>
      <c r="KQJ76" s="921"/>
      <c r="KQK76" s="921"/>
      <c r="KQL76" s="921"/>
      <c r="KQM76" s="921"/>
      <c r="KQN76" s="921"/>
      <c r="KQO76" s="921"/>
      <c r="KQP76" s="921"/>
      <c r="KQQ76" s="921"/>
      <c r="KQR76" s="921"/>
      <c r="KQS76" s="921"/>
      <c r="KQT76" s="921"/>
      <c r="KQU76" s="921"/>
      <c r="KQV76" s="921"/>
      <c r="KQW76" s="921"/>
      <c r="KQX76" s="921"/>
      <c r="KQY76" s="921"/>
      <c r="KQZ76" s="921"/>
      <c r="KRA76" s="921"/>
      <c r="KRB76" s="921"/>
      <c r="KRC76" s="921"/>
      <c r="KRD76" s="921"/>
      <c r="KRE76" s="921"/>
      <c r="KRF76" s="921"/>
      <c r="KRG76" s="921"/>
      <c r="KRH76" s="921"/>
      <c r="KRI76" s="921"/>
      <c r="KRJ76" s="921"/>
      <c r="KRK76" s="921"/>
      <c r="KRL76" s="921"/>
      <c r="KRM76" s="921"/>
      <c r="KRN76" s="921"/>
      <c r="KRO76" s="921"/>
      <c r="KRP76" s="921"/>
      <c r="KRQ76" s="921"/>
      <c r="KRR76" s="921"/>
      <c r="KRS76" s="921"/>
      <c r="KRT76" s="921"/>
      <c r="KRU76" s="921"/>
      <c r="KRV76" s="921"/>
      <c r="KRW76" s="921"/>
      <c r="KRX76" s="921"/>
      <c r="KRY76" s="921"/>
      <c r="KRZ76" s="921"/>
      <c r="KSA76" s="921"/>
      <c r="KSB76" s="921"/>
      <c r="KSC76" s="921"/>
      <c r="KSD76" s="921"/>
      <c r="KSE76" s="921"/>
      <c r="KSF76" s="921"/>
      <c r="KSG76" s="921"/>
      <c r="KSH76" s="921"/>
      <c r="KSI76" s="921"/>
      <c r="KSJ76" s="921"/>
      <c r="KSK76" s="921"/>
      <c r="KSL76" s="921"/>
      <c r="KSM76" s="921"/>
      <c r="KSN76" s="921"/>
      <c r="KSO76" s="921"/>
      <c r="KSP76" s="921"/>
      <c r="KSQ76" s="921"/>
      <c r="KSR76" s="921"/>
      <c r="KSS76" s="921"/>
      <c r="KST76" s="921"/>
      <c r="KSU76" s="921"/>
      <c r="KSV76" s="921"/>
      <c r="KSW76" s="921"/>
      <c r="KSX76" s="921"/>
      <c r="KSY76" s="921"/>
      <c r="KSZ76" s="921"/>
      <c r="KTA76" s="921"/>
      <c r="KTB76" s="921"/>
      <c r="KTC76" s="921"/>
      <c r="KTD76" s="921"/>
      <c r="KTE76" s="921"/>
      <c r="KTF76" s="921"/>
      <c r="KTG76" s="921"/>
      <c r="KTH76" s="921"/>
      <c r="KTI76" s="921"/>
      <c r="KTJ76" s="921"/>
      <c r="KTK76" s="921"/>
      <c r="KTL76" s="921"/>
      <c r="KTM76" s="921"/>
      <c r="KTN76" s="921"/>
      <c r="KTO76" s="921"/>
      <c r="KTP76" s="921"/>
      <c r="KTQ76" s="921"/>
      <c r="KTR76" s="921"/>
      <c r="KTS76" s="921"/>
      <c r="KTT76" s="921"/>
      <c r="KTU76" s="921"/>
      <c r="KTV76" s="921"/>
      <c r="KTW76" s="921"/>
      <c r="KTX76" s="921"/>
      <c r="KTY76" s="921"/>
      <c r="KTZ76" s="921"/>
      <c r="KUA76" s="921"/>
      <c r="KUB76" s="921"/>
      <c r="KUC76" s="921"/>
      <c r="KUD76" s="921"/>
      <c r="KUE76" s="921"/>
      <c r="KUF76" s="921"/>
      <c r="KUG76" s="921"/>
      <c r="KUH76" s="921"/>
      <c r="KUI76" s="921"/>
      <c r="KUJ76" s="921"/>
      <c r="KUK76" s="921"/>
      <c r="KUL76" s="921"/>
      <c r="KUM76" s="921"/>
      <c r="KUN76" s="921"/>
      <c r="KUO76" s="921"/>
      <c r="KUP76" s="921"/>
      <c r="KUQ76" s="921"/>
      <c r="KUR76" s="921"/>
      <c r="KUS76" s="921"/>
      <c r="KUT76" s="921"/>
      <c r="KUU76" s="921"/>
      <c r="KUV76" s="921"/>
      <c r="KUW76" s="921"/>
      <c r="KUX76" s="921"/>
      <c r="KUY76" s="921"/>
      <c r="KUZ76" s="921"/>
      <c r="KVA76" s="921"/>
      <c r="KVB76" s="921"/>
      <c r="KVC76" s="921"/>
      <c r="KVD76" s="921"/>
      <c r="KVE76" s="921"/>
      <c r="KVF76" s="921"/>
      <c r="KVG76" s="921"/>
      <c r="KVH76" s="921"/>
      <c r="KVI76" s="921"/>
      <c r="KVJ76" s="921"/>
      <c r="KVK76" s="921"/>
      <c r="KVL76" s="921"/>
      <c r="KVM76" s="921"/>
      <c r="KVN76" s="921"/>
      <c r="KVO76" s="921"/>
      <c r="KVP76" s="921"/>
      <c r="KVQ76" s="921"/>
      <c r="KVR76" s="921"/>
      <c r="KVS76" s="921"/>
      <c r="KVT76" s="921"/>
      <c r="KVU76" s="921"/>
      <c r="KVV76" s="921"/>
      <c r="KVW76" s="921"/>
      <c r="KVX76" s="921"/>
      <c r="KVY76" s="921"/>
      <c r="KVZ76" s="921"/>
      <c r="KWA76" s="921"/>
      <c r="KWB76" s="921"/>
      <c r="KWC76" s="921"/>
      <c r="KWD76" s="921"/>
      <c r="KWE76" s="921"/>
      <c r="KWF76" s="921"/>
      <c r="KWG76" s="921"/>
      <c r="KWH76" s="921"/>
      <c r="KWI76" s="921"/>
      <c r="KWJ76" s="921"/>
      <c r="KWK76" s="921"/>
      <c r="KWL76" s="921"/>
      <c r="KWM76" s="921"/>
      <c r="KWN76" s="921"/>
      <c r="KWO76" s="921"/>
      <c r="KWP76" s="921"/>
      <c r="KWQ76" s="921"/>
      <c r="KWR76" s="921"/>
      <c r="KWS76" s="921"/>
      <c r="KWT76" s="921"/>
      <c r="KWU76" s="921"/>
      <c r="KWV76" s="921"/>
      <c r="KWW76" s="921"/>
      <c r="KWX76" s="921"/>
      <c r="KWY76" s="921"/>
      <c r="KWZ76" s="921"/>
      <c r="KXA76" s="921"/>
      <c r="KXB76" s="921"/>
      <c r="KXC76" s="921"/>
      <c r="KXD76" s="921"/>
      <c r="KXE76" s="921"/>
      <c r="KXF76" s="921"/>
      <c r="KXG76" s="921"/>
      <c r="KXH76" s="921"/>
      <c r="KXI76" s="921"/>
      <c r="KXJ76" s="921"/>
      <c r="KXK76" s="921"/>
      <c r="KXL76" s="921"/>
      <c r="KXM76" s="921"/>
      <c r="KXN76" s="921"/>
      <c r="KXO76" s="921"/>
      <c r="KXP76" s="921"/>
      <c r="KXQ76" s="921"/>
      <c r="KXR76" s="921"/>
      <c r="KXS76" s="921"/>
      <c r="KXT76" s="921"/>
      <c r="KXU76" s="921"/>
      <c r="KXV76" s="921"/>
      <c r="KXW76" s="921"/>
      <c r="KXX76" s="921"/>
      <c r="KXY76" s="921"/>
      <c r="KXZ76" s="921"/>
      <c r="KYA76" s="921"/>
      <c r="KYB76" s="921"/>
      <c r="KYC76" s="921"/>
      <c r="KYD76" s="921"/>
      <c r="KYE76" s="921"/>
      <c r="KYF76" s="921"/>
      <c r="KYG76" s="921"/>
      <c r="KYH76" s="921"/>
      <c r="KYI76" s="921"/>
      <c r="KYJ76" s="921"/>
      <c r="KYK76" s="921"/>
      <c r="KYL76" s="921"/>
      <c r="KYM76" s="921"/>
      <c r="KYN76" s="921"/>
      <c r="KYO76" s="921"/>
      <c r="KYP76" s="921"/>
      <c r="KYQ76" s="921"/>
      <c r="KYR76" s="921"/>
      <c r="KYS76" s="921"/>
      <c r="KYT76" s="921"/>
      <c r="KYU76" s="921"/>
      <c r="KYV76" s="921"/>
      <c r="KYW76" s="921"/>
      <c r="KYX76" s="921"/>
      <c r="KYY76" s="921"/>
      <c r="KYZ76" s="921"/>
      <c r="KZA76" s="921"/>
      <c r="KZB76" s="921"/>
      <c r="KZC76" s="921"/>
      <c r="KZD76" s="921"/>
      <c r="KZE76" s="921"/>
      <c r="KZF76" s="921"/>
      <c r="KZG76" s="921"/>
      <c r="KZH76" s="921"/>
      <c r="KZI76" s="921"/>
      <c r="KZJ76" s="921"/>
      <c r="KZK76" s="921"/>
      <c r="KZL76" s="921"/>
      <c r="KZM76" s="921"/>
      <c r="KZN76" s="921"/>
      <c r="KZO76" s="921"/>
      <c r="KZP76" s="921"/>
      <c r="KZQ76" s="921"/>
      <c r="KZR76" s="921"/>
      <c r="KZS76" s="921"/>
      <c r="KZT76" s="921"/>
      <c r="KZU76" s="921"/>
      <c r="KZV76" s="921"/>
      <c r="KZW76" s="921"/>
      <c r="KZX76" s="921"/>
      <c r="KZY76" s="921"/>
      <c r="KZZ76" s="921"/>
      <c r="LAA76" s="921"/>
      <c r="LAB76" s="921"/>
      <c r="LAC76" s="921"/>
      <c r="LAD76" s="921"/>
      <c r="LAE76" s="921"/>
      <c r="LAF76" s="921"/>
      <c r="LAG76" s="921"/>
      <c r="LAH76" s="921"/>
      <c r="LAI76" s="921"/>
      <c r="LAJ76" s="921"/>
      <c r="LAK76" s="921"/>
      <c r="LAL76" s="921"/>
      <c r="LAM76" s="921"/>
      <c r="LAN76" s="921"/>
      <c r="LAO76" s="921"/>
      <c r="LAP76" s="921"/>
      <c r="LAQ76" s="921"/>
      <c r="LAR76" s="921"/>
      <c r="LAS76" s="921"/>
      <c r="LAT76" s="921"/>
      <c r="LAU76" s="921"/>
      <c r="LAV76" s="921"/>
      <c r="LAW76" s="921"/>
      <c r="LAX76" s="921"/>
      <c r="LAY76" s="921"/>
      <c r="LAZ76" s="921"/>
      <c r="LBA76" s="921"/>
      <c r="LBB76" s="921"/>
      <c r="LBC76" s="921"/>
      <c r="LBD76" s="921"/>
      <c r="LBE76" s="921"/>
      <c r="LBF76" s="921"/>
      <c r="LBG76" s="921"/>
      <c r="LBH76" s="921"/>
      <c r="LBI76" s="921"/>
      <c r="LBJ76" s="921"/>
      <c r="LBK76" s="921"/>
      <c r="LBL76" s="921"/>
      <c r="LBM76" s="921"/>
      <c r="LBN76" s="921"/>
      <c r="LBO76" s="921"/>
      <c r="LBP76" s="921"/>
      <c r="LBQ76" s="921"/>
      <c r="LBR76" s="921"/>
      <c r="LBS76" s="921"/>
      <c r="LBT76" s="921"/>
      <c r="LBU76" s="921"/>
      <c r="LBV76" s="921"/>
      <c r="LBW76" s="921"/>
      <c r="LBX76" s="921"/>
      <c r="LBY76" s="921"/>
      <c r="LBZ76" s="921"/>
      <c r="LCA76" s="921"/>
      <c r="LCB76" s="921"/>
      <c r="LCC76" s="921"/>
      <c r="LCD76" s="921"/>
      <c r="LCE76" s="921"/>
      <c r="LCF76" s="921"/>
      <c r="LCG76" s="921"/>
      <c r="LCH76" s="921"/>
      <c r="LCI76" s="921"/>
      <c r="LCJ76" s="921"/>
      <c r="LCK76" s="921"/>
      <c r="LCL76" s="921"/>
      <c r="LCM76" s="921"/>
      <c r="LCN76" s="921"/>
      <c r="LCO76" s="921"/>
      <c r="LCP76" s="921"/>
      <c r="LCQ76" s="921"/>
      <c r="LCR76" s="921"/>
      <c r="LCS76" s="921"/>
      <c r="LCT76" s="921"/>
      <c r="LCU76" s="921"/>
      <c r="LCV76" s="921"/>
      <c r="LCW76" s="921"/>
      <c r="LCX76" s="921"/>
      <c r="LCY76" s="921"/>
      <c r="LCZ76" s="921"/>
      <c r="LDA76" s="921"/>
      <c r="LDB76" s="921"/>
      <c r="LDC76" s="921"/>
      <c r="LDD76" s="921"/>
      <c r="LDE76" s="921"/>
      <c r="LDF76" s="921"/>
      <c r="LDG76" s="921"/>
      <c r="LDH76" s="921"/>
      <c r="LDI76" s="921"/>
      <c r="LDJ76" s="921"/>
      <c r="LDK76" s="921"/>
      <c r="LDL76" s="921"/>
      <c r="LDM76" s="921"/>
      <c r="LDN76" s="921"/>
      <c r="LDO76" s="921"/>
      <c r="LDP76" s="921"/>
      <c r="LDQ76" s="921"/>
      <c r="LDR76" s="921"/>
      <c r="LDS76" s="921"/>
      <c r="LDT76" s="921"/>
      <c r="LDU76" s="921"/>
      <c r="LDV76" s="921"/>
      <c r="LDW76" s="921"/>
      <c r="LDX76" s="921"/>
      <c r="LDY76" s="921"/>
      <c r="LDZ76" s="921"/>
      <c r="LEA76" s="921"/>
      <c r="LEB76" s="921"/>
      <c r="LEC76" s="921"/>
      <c r="LED76" s="921"/>
      <c r="LEE76" s="921"/>
      <c r="LEF76" s="921"/>
      <c r="LEG76" s="921"/>
      <c r="LEH76" s="921"/>
      <c r="LEI76" s="921"/>
      <c r="LEJ76" s="921"/>
      <c r="LEK76" s="921"/>
      <c r="LEL76" s="921"/>
      <c r="LEM76" s="921"/>
      <c r="LEN76" s="921"/>
      <c r="LEO76" s="921"/>
      <c r="LEP76" s="921"/>
      <c r="LEQ76" s="921"/>
      <c r="LER76" s="921"/>
      <c r="LES76" s="921"/>
      <c r="LET76" s="921"/>
      <c r="LEU76" s="921"/>
      <c r="LEV76" s="921"/>
      <c r="LEW76" s="921"/>
      <c r="LEX76" s="921"/>
      <c r="LEY76" s="921"/>
      <c r="LEZ76" s="921"/>
      <c r="LFA76" s="921"/>
      <c r="LFB76" s="921"/>
      <c r="LFC76" s="921"/>
      <c r="LFD76" s="921"/>
      <c r="LFE76" s="921"/>
      <c r="LFF76" s="921"/>
      <c r="LFG76" s="921"/>
      <c r="LFH76" s="921"/>
      <c r="LFI76" s="921"/>
      <c r="LFJ76" s="921"/>
      <c r="LFK76" s="921"/>
      <c r="LFL76" s="921"/>
      <c r="LFM76" s="921"/>
      <c r="LFN76" s="921"/>
      <c r="LFO76" s="921"/>
      <c r="LFP76" s="921"/>
      <c r="LFQ76" s="921"/>
      <c r="LFR76" s="921"/>
      <c r="LFS76" s="921"/>
      <c r="LFT76" s="921"/>
      <c r="LFU76" s="921"/>
      <c r="LFV76" s="921"/>
      <c r="LFW76" s="921"/>
      <c r="LFX76" s="921"/>
      <c r="LFY76" s="921"/>
      <c r="LFZ76" s="921"/>
      <c r="LGA76" s="921"/>
      <c r="LGB76" s="921"/>
      <c r="LGC76" s="921"/>
      <c r="LGD76" s="921"/>
      <c r="LGE76" s="921"/>
      <c r="LGF76" s="921"/>
      <c r="LGG76" s="921"/>
      <c r="LGH76" s="921"/>
      <c r="LGI76" s="921"/>
      <c r="LGJ76" s="921"/>
      <c r="LGK76" s="921"/>
      <c r="LGL76" s="921"/>
      <c r="LGM76" s="921"/>
      <c r="LGN76" s="921"/>
      <c r="LGO76" s="921"/>
      <c r="LGP76" s="921"/>
      <c r="LGQ76" s="921"/>
      <c r="LGR76" s="921"/>
      <c r="LGS76" s="921"/>
      <c r="LGT76" s="921"/>
      <c r="LGU76" s="921"/>
      <c r="LGV76" s="921"/>
      <c r="LGW76" s="921"/>
      <c r="LGX76" s="921"/>
      <c r="LGY76" s="921"/>
      <c r="LGZ76" s="921"/>
      <c r="LHA76" s="921"/>
      <c r="LHB76" s="921"/>
      <c r="LHC76" s="921"/>
      <c r="LHD76" s="921"/>
      <c r="LHE76" s="921"/>
      <c r="LHF76" s="921"/>
      <c r="LHG76" s="921"/>
      <c r="LHH76" s="921"/>
      <c r="LHI76" s="921"/>
      <c r="LHJ76" s="921"/>
      <c r="LHK76" s="921"/>
      <c r="LHL76" s="921"/>
      <c r="LHM76" s="921"/>
      <c r="LHN76" s="921"/>
      <c r="LHO76" s="921"/>
      <c r="LHP76" s="921"/>
      <c r="LHQ76" s="921"/>
      <c r="LHR76" s="921"/>
      <c r="LHS76" s="921"/>
      <c r="LHT76" s="921"/>
      <c r="LHU76" s="921"/>
      <c r="LHV76" s="921"/>
      <c r="LHW76" s="921"/>
      <c r="LHX76" s="921"/>
      <c r="LHY76" s="921"/>
      <c r="LHZ76" s="921"/>
      <c r="LIA76" s="921"/>
      <c r="LIB76" s="921"/>
      <c r="LIC76" s="921"/>
      <c r="LID76" s="921"/>
      <c r="LIE76" s="921"/>
      <c r="LIF76" s="921"/>
      <c r="LIG76" s="921"/>
      <c r="LIH76" s="921"/>
      <c r="LII76" s="921"/>
      <c r="LIJ76" s="921"/>
      <c r="LIK76" s="921"/>
      <c r="LIL76" s="921"/>
      <c r="LIM76" s="921"/>
      <c r="LIN76" s="921"/>
      <c r="LIO76" s="921"/>
      <c r="LIP76" s="921"/>
      <c r="LIQ76" s="921"/>
      <c r="LIR76" s="921"/>
      <c r="LIS76" s="921"/>
      <c r="LIT76" s="921"/>
      <c r="LIU76" s="921"/>
      <c r="LIV76" s="921"/>
      <c r="LIW76" s="921"/>
      <c r="LIX76" s="921"/>
      <c r="LIY76" s="921"/>
      <c r="LIZ76" s="921"/>
      <c r="LJA76" s="921"/>
      <c r="LJB76" s="921"/>
      <c r="LJC76" s="921"/>
      <c r="LJD76" s="921"/>
      <c r="LJE76" s="921"/>
      <c r="LJF76" s="921"/>
      <c r="LJG76" s="921"/>
      <c r="LJH76" s="921"/>
      <c r="LJI76" s="921"/>
      <c r="LJJ76" s="921"/>
      <c r="LJK76" s="921"/>
      <c r="LJL76" s="921"/>
      <c r="LJM76" s="921"/>
      <c r="LJN76" s="921"/>
      <c r="LJO76" s="921"/>
      <c r="LJP76" s="921"/>
      <c r="LJQ76" s="921"/>
      <c r="LJR76" s="921"/>
      <c r="LJS76" s="921"/>
      <c r="LJT76" s="921"/>
      <c r="LJU76" s="921"/>
      <c r="LJV76" s="921"/>
      <c r="LJW76" s="921"/>
      <c r="LJX76" s="921"/>
      <c r="LJY76" s="921"/>
      <c r="LJZ76" s="921"/>
      <c r="LKA76" s="921"/>
      <c r="LKB76" s="921"/>
      <c r="LKC76" s="921"/>
      <c r="LKD76" s="921"/>
      <c r="LKE76" s="921"/>
      <c r="LKF76" s="921"/>
      <c r="LKG76" s="921"/>
      <c r="LKH76" s="921"/>
      <c r="LKI76" s="921"/>
      <c r="LKJ76" s="921"/>
      <c r="LKK76" s="921"/>
      <c r="LKL76" s="921"/>
      <c r="LKM76" s="921"/>
      <c r="LKN76" s="921"/>
      <c r="LKO76" s="921"/>
      <c r="LKP76" s="921"/>
      <c r="LKQ76" s="921"/>
      <c r="LKR76" s="921"/>
      <c r="LKS76" s="921"/>
      <c r="LKT76" s="921"/>
      <c r="LKU76" s="921"/>
      <c r="LKV76" s="921"/>
      <c r="LKW76" s="921"/>
      <c r="LKX76" s="921"/>
      <c r="LKY76" s="921"/>
      <c r="LKZ76" s="921"/>
      <c r="LLA76" s="921"/>
      <c r="LLB76" s="921"/>
      <c r="LLC76" s="921"/>
      <c r="LLD76" s="921"/>
      <c r="LLE76" s="921"/>
      <c r="LLF76" s="921"/>
      <c r="LLG76" s="921"/>
      <c r="LLH76" s="921"/>
      <c r="LLI76" s="921"/>
      <c r="LLJ76" s="921"/>
      <c r="LLK76" s="921"/>
      <c r="LLL76" s="921"/>
      <c r="LLM76" s="921"/>
      <c r="LLN76" s="921"/>
      <c r="LLO76" s="921"/>
      <c r="LLP76" s="921"/>
      <c r="LLQ76" s="921"/>
      <c r="LLR76" s="921"/>
      <c r="LLS76" s="921"/>
      <c r="LLT76" s="921"/>
      <c r="LLU76" s="921"/>
      <c r="LLV76" s="921"/>
      <c r="LLW76" s="921"/>
      <c r="LLX76" s="921"/>
      <c r="LLY76" s="921"/>
      <c r="LLZ76" s="921"/>
      <c r="LMA76" s="921"/>
      <c r="LMB76" s="921"/>
      <c r="LMC76" s="921"/>
      <c r="LMD76" s="921"/>
      <c r="LME76" s="921"/>
      <c r="LMF76" s="921"/>
      <c r="LMG76" s="921"/>
      <c r="LMH76" s="921"/>
      <c r="LMI76" s="921"/>
      <c r="LMJ76" s="921"/>
      <c r="LMK76" s="921"/>
      <c r="LML76" s="921"/>
      <c r="LMM76" s="921"/>
      <c r="LMN76" s="921"/>
      <c r="LMO76" s="921"/>
      <c r="LMP76" s="921"/>
      <c r="LMQ76" s="921"/>
      <c r="LMR76" s="921"/>
      <c r="LMS76" s="921"/>
      <c r="LMT76" s="921"/>
      <c r="LMU76" s="921"/>
      <c r="LMV76" s="921"/>
      <c r="LMW76" s="921"/>
      <c r="LMX76" s="921"/>
      <c r="LMY76" s="921"/>
      <c r="LMZ76" s="921"/>
      <c r="LNA76" s="921"/>
      <c r="LNB76" s="921"/>
      <c r="LNC76" s="921"/>
      <c r="LND76" s="921"/>
      <c r="LNE76" s="921"/>
      <c r="LNF76" s="921"/>
      <c r="LNG76" s="921"/>
      <c r="LNH76" s="921"/>
      <c r="LNI76" s="921"/>
      <c r="LNJ76" s="921"/>
      <c r="LNK76" s="921"/>
      <c r="LNL76" s="921"/>
      <c r="LNM76" s="921"/>
      <c r="LNN76" s="921"/>
      <c r="LNO76" s="921"/>
      <c r="LNP76" s="921"/>
      <c r="LNQ76" s="921"/>
      <c r="LNR76" s="921"/>
      <c r="LNS76" s="921"/>
      <c r="LNT76" s="921"/>
      <c r="LNU76" s="921"/>
      <c r="LNV76" s="921"/>
      <c r="LNW76" s="921"/>
      <c r="LNX76" s="921"/>
      <c r="LNY76" s="921"/>
      <c r="LNZ76" s="921"/>
      <c r="LOA76" s="921"/>
      <c r="LOB76" s="921"/>
      <c r="LOC76" s="921"/>
      <c r="LOD76" s="921"/>
      <c r="LOE76" s="921"/>
      <c r="LOF76" s="921"/>
      <c r="LOG76" s="921"/>
      <c r="LOH76" s="921"/>
      <c r="LOI76" s="921"/>
      <c r="LOJ76" s="921"/>
      <c r="LOK76" s="921"/>
      <c r="LOL76" s="921"/>
      <c r="LOM76" s="921"/>
      <c r="LON76" s="921"/>
      <c r="LOO76" s="921"/>
      <c r="LOP76" s="921"/>
      <c r="LOQ76" s="921"/>
      <c r="LOR76" s="921"/>
      <c r="LOS76" s="921"/>
      <c r="LOT76" s="921"/>
      <c r="LOU76" s="921"/>
      <c r="LOV76" s="921"/>
      <c r="LOW76" s="921"/>
      <c r="LOX76" s="921"/>
      <c r="LOY76" s="921"/>
      <c r="LOZ76" s="921"/>
      <c r="LPA76" s="921"/>
      <c r="LPB76" s="921"/>
      <c r="LPC76" s="921"/>
      <c r="LPD76" s="921"/>
      <c r="LPE76" s="921"/>
      <c r="LPF76" s="921"/>
      <c r="LPG76" s="921"/>
      <c r="LPH76" s="921"/>
      <c r="LPI76" s="921"/>
      <c r="LPJ76" s="921"/>
      <c r="LPK76" s="921"/>
      <c r="LPL76" s="921"/>
      <c r="LPM76" s="921"/>
      <c r="LPN76" s="921"/>
      <c r="LPO76" s="921"/>
      <c r="LPP76" s="921"/>
      <c r="LPQ76" s="921"/>
      <c r="LPR76" s="921"/>
      <c r="LPS76" s="921"/>
      <c r="LPT76" s="921"/>
      <c r="LPU76" s="921"/>
      <c r="LPV76" s="921"/>
      <c r="LPW76" s="921"/>
      <c r="LPX76" s="921"/>
      <c r="LPY76" s="921"/>
      <c r="LPZ76" s="921"/>
      <c r="LQA76" s="921"/>
      <c r="LQB76" s="921"/>
      <c r="LQC76" s="921"/>
      <c r="LQD76" s="921"/>
      <c r="LQE76" s="921"/>
      <c r="LQF76" s="921"/>
      <c r="LQG76" s="921"/>
      <c r="LQH76" s="921"/>
      <c r="LQI76" s="921"/>
      <c r="LQJ76" s="921"/>
      <c r="LQK76" s="921"/>
      <c r="LQL76" s="921"/>
      <c r="LQM76" s="921"/>
      <c r="LQN76" s="921"/>
      <c r="LQO76" s="921"/>
      <c r="LQP76" s="921"/>
      <c r="LQQ76" s="921"/>
      <c r="LQR76" s="921"/>
      <c r="LQS76" s="921"/>
      <c r="LQT76" s="921"/>
      <c r="LQU76" s="921"/>
      <c r="LQV76" s="921"/>
      <c r="LQW76" s="921"/>
      <c r="LQX76" s="921"/>
      <c r="LQY76" s="921"/>
      <c r="LQZ76" s="921"/>
      <c r="LRA76" s="921"/>
      <c r="LRB76" s="921"/>
      <c r="LRC76" s="921"/>
      <c r="LRD76" s="921"/>
      <c r="LRE76" s="921"/>
      <c r="LRF76" s="921"/>
      <c r="LRG76" s="921"/>
      <c r="LRH76" s="921"/>
      <c r="LRI76" s="921"/>
      <c r="LRJ76" s="921"/>
      <c r="LRK76" s="921"/>
      <c r="LRL76" s="921"/>
      <c r="LRM76" s="921"/>
      <c r="LRN76" s="921"/>
      <c r="LRO76" s="921"/>
      <c r="LRP76" s="921"/>
      <c r="LRQ76" s="921"/>
      <c r="LRR76" s="921"/>
      <c r="LRS76" s="921"/>
      <c r="LRT76" s="921"/>
      <c r="LRU76" s="921"/>
      <c r="LRV76" s="921"/>
      <c r="LRW76" s="921"/>
      <c r="LRX76" s="921"/>
      <c r="LRY76" s="921"/>
      <c r="LRZ76" s="921"/>
      <c r="LSA76" s="921"/>
      <c r="LSB76" s="921"/>
      <c r="LSC76" s="921"/>
      <c r="LSD76" s="921"/>
      <c r="LSE76" s="921"/>
      <c r="LSF76" s="921"/>
      <c r="LSG76" s="921"/>
      <c r="LSH76" s="921"/>
      <c r="LSI76" s="921"/>
      <c r="LSJ76" s="921"/>
      <c r="LSK76" s="921"/>
      <c r="LSL76" s="921"/>
      <c r="LSM76" s="921"/>
      <c r="LSN76" s="921"/>
      <c r="LSO76" s="921"/>
      <c r="LSP76" s="921"/>
      <c r="LSQ76" s="921"/>
      <c r="LSR76" s="921"/>
      <c r="LSS76" s="921"/>
      <c r="LST76" s="921"/>
      <c r="LSU76" s="921"/>
      <c r="LSV76" s="921"/>
      <c r="LSW76" s="921"/>
      <c r="LSX76" s="921"/>
      <c r="LSY76" s="921"/>
      <c r="LSZ76" s="921"/>
      <c r="LTA76" s="921"/>
      <c r="LTB76" s="921"/>
      <c r="LTC76" s="921"/>
      <c r="LTD76" s="921"/>
      <c r="LTE76" s="921"/>
      <c r="LTF76" s="921"/>
      <c r="LTG76" s="921"/>
      <c r="LTH76" s="921"/>
      <c r="LTI76" s="921"/>
      <c r="LTJ76" s="921"/>
      <c r="LTK76" s="921"/>
      <c r="LTL76" s="921"/>
      <c r="LTM76" s="921"/>
      <c r="LTN76" s="921"/>
      <c r="LTO76" s="921"/>
      <c r="LTP76" s="921"/>
      <c r="LTQ76" s="921"/>
      <c r="LTR76" s="921"/>
      <c r="LTS76" s="921"/>
      <c r="LTT76" s="921"/>
      <c r="LTU76" s="921"/>
      <c r="LTV76" s="921"/>
      <c r="LTW76" s="921"/>
      <c r="LTX76" s="921"/>
      <c r="LTY76" s="921"/>
      <c r="LTZ76" s="921"/>
      <c r="LUA76" s="921"/>
      <c r="LUB76" s="921"/>
      <c r="LUC76" s="921"/>
      <c r="LUD76" s="921"/>
      <c r="LUE76" s="921"/>
      <c r="LUF76" s="921"/>
      <c r="LUG76" s="921"/>
      <c r="LUH76" s="921"/>
      <c r="LUI76" s="921"/>
      <c r="LUJ76" s="921"/>
      <c r="LUK76" s="921"/>
      <c r="LUL76" s="921"/>
      <c r="LUM76" s="921"/>
      <c r="LUN76" s="921"/>
      <c r="LUO76" s="921"/>
      <c r="LUP76" s="921"/>
      <c r="LUQ76" s="921"/>
      <c r="LUR76" s="921"/>
      <c r="LUS76" s="921"/>
      <c r="LUT76" s="921"/>
      <c r="LUU76" s="921"/>
      <c r="LUV76" s="921"/>
      <c r="LUW76" s="921"/>
      <c r="LUX76" s="921"/>
      <c r="LUY76" s="921"/>
      <c r="LUZ76" s="921"/>
      <c r="LVA76" s="921"/>
      <c r="LVB76" s="921"/>
      <c r="LVC76" s="921"/>
      <c r="LVD76" s="921"/>
      <c r="LVE76" s="921"/>
      <c r="LVF76" s="921"/>
      <c r="LVG76" s="921"/>
      <c r="LVH76" s="921"/>
      <c r="LVI76" s="921"/>
      <c r="LVJ76" s="921"/>
      <c r="LVK76" s="921"/>
      <c r="LVL76" s="921"/>
      <c r="LVM76" s="921"/>
      <c r="LVN76" s="921"/>
      <c r="LVO76" s="921"/>
      <c r="LVP76" s="921"/>
      <c r="LVQ76" s="921"/>
      <c r="LVR76" s="921"/>
      <c r="LVS76" s="921"/>
      <c r="LVT76" s="921"/>
      <c r="LVU76" s="921"/>
      <c r="LVV76" s="921"/>
      <c r="LVW76" s="921"/>
      <c r="LVX76" s="921"/>
      <c r="LVY76" s="921"/>
      <c r="LVZ76" s="921"/>
      <c r="LWA76" s="921"/>
      <c r="LWB76" s="921"/>
      <c r="LWC76" s="921"/>
      <c r="LWD76" s="921"/>
      <c r="LWE76" s="921"/>
      <c r="LWF76" s="921"/>
      <c r="LWG76" s="921"/>
      <c r="LWH76" s="921"/>
      <c r="LWI76" s="921"/>
      <c r="LWJ76" s="921"/>
      <c r="LWK76" s="921"/>
      <c r="LWL76" s="921"/>
      <c r="LWM76" s="921"/>
      <c r="LWN76" s="921"/>
      <c r="LWO76" s="921"/>
      <c r="LWP76" s="921"/>
      <c r="LWQ76" s="921"/>
      <c r="LWR76" s="921"/>
      <c r="LWS76" s="921"/>
      <c r="LWT76" s="921"/>
      <c r="LWU76" s="921"/>
      <c r="LWV76" s="921"/>
      <c r="LWW76" s="921"/>
      <c r="LWX76" s="921"/>
      <c r="LWY76" s="921"/>
      <c r="LWZ76" s="921"/>
      <c r="LXA76" s="921"/>
      <c r="LXB76" s="921"/>
      <c r="LXC76" s="921"/>
      <c r="LXD76" s="921"/>
      <c r="LXE76" s="921"/>
      <c r="LXF76" s="921"/>
      <c r="LXG76" s="921"/>
      <c r="LXH76" s="921"/>
      <c r="LXI76" s="921"/>
      <c r="LXJ76" s="921"/>
      <c r="LXK76" s="921"/>
      <c r="LXL76" s="921"/>
      <c r="LXM76" s="921"/>
      <c r="LXN76" s="921"/>
      <c r="LXO76" s="921"/>
      <c r="LXP76" s="921"/>
      <c r="LXQ76" s="921"/>
      <c r="LXR76" s="921"/>
      <c r="LXS76" s="921"/>
      <c r="LXT76" s="921"/>
      <c r="LXU76" s="921"/>
      <c r="LXV76" s="921"/>
      <c r="LXW76" s="921"/>
      <c r="LXX76" s="921"/>
      <c r="LXY76" s="921"/>
      <c r="LXZ76" s="921"/>
      <c r="LYA76" s="921"/>
      <c r="LYB76" s="921"/>
      <c r="LYC76" s="921"/>
      <c r="LYD76" s="921"/>
      <c r="LYE76" s="921"/>
      <c r="LYF76" s="921"/>
      <c r="LYG76" s="921"/>
      <c r="LYH76" s="921"/>
      <c r="LYI76" s="921"/>
      <c r="LYJ76" s="921"/>
      <c r="LYK76" s="921"/>
      <c r="LYL76" s="921"/>
      <c r="LYM76" s="921"/>
      <c r="LYN76" s="921"/>
      <c r="LYO76" s="921"/>
      <c r="LYP76" s="921"/>
      <c r="LYQ76" s="921"/>
      <c r="LYR76" s="921"/>
      <c r="LYS76" s="921"/>
      <c r="LYT76" s="921"/>
      <c r="LYU76" s="921"/>
      <c r="LYV76" s="921"/>
      <c r="LYW76" s="921"/>
      <c r="LYX76" s="921"/>
      <c r="LYY76" s="921"/>
      <c r="LYZ76" s="921"/>
      <c r="LZA76" s="921"/>
      <c r="LZB76" s="921"/>
      <c r="LZC76" s="921"/>
      <c r="LZD76" s="921"/>
      <c r="LZE76" s="921"/>
      <c r="LZF76" s="921"/>
      <c r="LZG76" s="921"/>
      <c r="LZH76" s="921"/>
      <c r="LZI76" s="921"/>
      <c r="LZJ76" s="921"/>
      <c r="LZK76" s="921"/>
      <c r="LZL76" s="921"/>
      <c r="LZM76" s="921"/>
      <c r="LZN76" s="921"/>
      <c r="LZO76" s="921"/>
      <c r="LZP76" s="921"/>
      <c r="LZQ76" s="921"/>
      <c r="LZR76" s="921"/>
      <c r="LZS76" s="921"/>
      <c r="LZT76" s="921"/>
      <c r="LZU76" s="921"/>
      <c r="LZV76" s="921"/>
      <c r="LZW76" s="921"/>
      <c r="LZX76" s="921"/>
      <c r="LZY76" s="921"/>
      <c r="LZZ76" s="921"/>
      <c r="MAA76" s="921"/>
      <c r="MAB76" s="921"/>
      <c r="MAC76" s="921"/>
      <c r="MAD76" s="921"/>
      <c r="MAE76" s="921"/>
      <c r="MAF76" s="921"/>
      <c r="MAG76" s="921"/>
      <c r="MAH76" s="921"/>
      <c r="MAI76" s="921"/>
      <c r="MAJ76" s="921"/>
      <c r="MAK76" s="921"/>
      <c r="MAL76" s="921"/>
      <c r="MAM76" s="921"/>
      <c r="MAN76" s="921"/>
      <c r="MAO76" s="921"/>
      <c r="MAP76" s="921"/>
      <c r="MAQ76" s="921"/>
      <c r="MAR76" s="921"/>
      <c r="MAS76" s="921"/>
      <c r="MAT76" s="921"/>
      <c r="MAU76" s="921"/>
      <c r="MAV76" s="921"/>
      <c r="MAW76" s="921"/>
      <c r="MAX76" s="921"/>
      <c r="MAY76" s="921"/>
      <c r="MAZ76" s="921"/>
      <c r="MBA76" s="921"/>
      <c r="MBB76" s="921"/>
      <c r="MBC76" s="921"/>
      <c r="MBD76" s="921"/>
      <c r="MBE76" s="921"/>
      <c r="MBF76" s="921"/>
      <c r="MBG76" s="921"/>
      <c r="MBH76" s="921"/>
      <c r="MBI76" s="921"/>
      <c r="MBJ76" s="921"/>
      <c r="MBK76" s="921"/>
      <c r="MBL76" s="921"/>
      <c r="MBM76" s="921"/>
      <c r="MBN76" s="921"/>
      <c r="MBO76" s="921"/>
      <c r="MBP76" s="921"/>
      <c r="MBQ76" s="921"/>
      <c r="MBR76" s="921"/>
      <c r="MBS76" s="921"/>
      <c r="MBT76" s="921"/>
      <c r="MBU76" s="921"/>
      <c r="MBV76" s="921"/>
      <c r="MBW76" s="921"/>
      <c r="MBX76" s="921"/>
      <c r="MBY76" s="921"/>
      <c r="MBZ76" s="921"/>
      <c r="MCA76" s="921"/>
      <c r="MCB76" s="921"/>
      <c r="MCC76" s="921"/>
      <c r="MCD76" s="921"/>
      <c r="MCE76" s="921"/>
      <c r="MCF76" s="921"/>
      <c r="MCG76" s="921"/>
      <c r="MCH76" s="921"/>
      <c r="MCI76" s="921"/>
      <c r="MCJ76" s="921"/>
      <c r="MCK76" s="921"/>
      <c r="MCL76" s="921"/>
      <c r="MCM76" s="921"/>
      <c r="MCN76" s="921"/>
      <c r="MCO76" s="921"/>
      <c r="MCP76" s="921"/>
      <c r="MCQ76" s="921"/>
      <c r="MCR76" s="921"/>
      <c r="MCS76" s="921"/>
      <c r="MCT76" s="921"/>
      <c r="MCU76" s="921"/>
      <c r="MCV76" s="921"/>
      <c r="MCW76" s="921"/>
      <c r="MCX76" s="921"/>
      <c r="MCY76" s="921"/>
      <c r="MCZ76" s="921"/>
      <c r="MDA76" s="921"/>
      <c r="MDB76" s="921"/>
      <c r="MDC76" s="921"/>
      <c r="MDD76" s="921"/>
      <c r="MDE76" s="921"/>
      <c r="MDF76" s="921"/>
      <c r="MDG76" s="921"/>
      <c r="MDH76" s="921"/>
      <c r="MDI76" s="921"/>
      <c r="MDJ76" s="921"/>
      <c r="MDK76" s="921"/>
      <c r="MDL76" s="921"/>
      <c r="MDM76" s="921"/>
      <c r="MDN76" s="921"/>
      <c r="MDO76" s="921"/>
      <c r="MDP76" s="921"/>
      <c r="MDQ76" s="921"/>
      <c r="MDR76" s="921"/>
      <c r="MDS76" s="921"/>
      <c r="MDT76" s="921"/>
      <c r="MDU76" s="921"/>
      <c r="MDV76" s="921"/>
      <c r="MDW76" s="921"/>
      <c r="MDX76" s="921"/>
      <c r="MDY76" s="921"/>
      <c r="MDZ76" s="921"/>
      <c r="MEA76" s="921"/>
      <c r="MEB76" s="921"/>
      <c r="MEC76" s="921"/>
      <c r="MED76" s="921"/>
      <c r="MEE76" s="921"/>
      <c r="MEF76" s="921"/>
      <c r="MEG76" s="921"/>
      <c r="MEH76" s="921"/>
      <c r="MEI76" s="921"/>
      <c r="MEJ76" s="921"/>
      <c r="MEK76" s="921"/>
      <c r="MEL76" s="921"/>
      <c r="MEM76" s="921"/>
      <c r="MEN76" s="921"/>
      <c r="MEO76" s="921"/>
      <c r="MEP76" s="921"/>
      <c r="MEQ76" s="921"/>
      <c r="MER76" s="921"/>
      <c r="MES76" s="921"/>
      <c r="MET76" s="921"/>
      <c r="MEU76" s="921"/>
      <c r="MEV76" s="921"/>
      <c r="MEW76" s="921"/>
      <c r="MEX76" s="921"/>
      <c r="MEY76" s="921"/>
      <c r="MEZ76" s="921"/>
      <c r="MFA76" s="921"/>
      <c r="MFB76" s="921"/>
      <c r="MFC76" s="921"/>
      <c r="MFD76" s="921"/>
      <c r="MFE76" s="921"/>
      <c r="MFF76" s="921"/>
      <c r="MFG76" s="921"/>
      <c r="MFH76" s="921"/>
      <c r="MFI76" s="921"/>
      <c r="MFJ76" s="921"/>
      <c r="MFK76" s="921"/>
      <c r="MFL76" s="921"/>
      <c r="MFM76" s="921"/>
      <c r="MFN76" s="921"/>
      <c r="MFO76" s="921"/>
      <c r="MFP76" s="921"/>
      <c r="MFQ76" s="921"/>
      <c r="MFR76" s="921"/>
      <c r="MFS76" s="921"/>
      <c r="MFT76" s="921"/>
      <c r="MFU76" s="921"/>
      <c r="MFV76" s="921"/>
      <c r="MFW76" s="921"/>
      <c r="MFX76" s="921"/>
      <c r="MFY76" s="921"/>
      <c r="MFZ76" s="921"/>
      <c r="MGA76" s="921"/>
      <c r="MGB76" s="921"/>
      <c r="MGC76" s="921"/>
      <c r="MGD76" s="921"/>
      <c r="MGE76" s="921"/>
      <c r="MGF76" s="921"/>
      <c r="MGG76" s="921"/>
      <c r="MGH76" s="921"/>
      <c r="MGI76" s="921"/>
      <c r="MGJ76" s="921"/>
      <c r="MGK76" s="921"/>
      <c r="MGL76" s="921"/>
      <c r="MGM76" s="921"/>
      <c r="MGN76" s="921"/>
      <c r="MGO76" s="921"/>
      <c r="MGP76" s="921"/>
      <c r="MGQ76" s="921"/>
      <c r="MGR76" s="921"/>
      <c r="MGS76" s="921"/>
      <c r="MGT76" s="921"/>
      <c r="MGU76" s="921"/>
      <c r="MGV76" s="921"/>
      <c r="MGW76" s="921"/>
      <c r="MGX76" s="921"/>
      <c r="MGY76" s="921"/>
      <c r="MGZ76" s="921"/>
      <c r="MHA76" s="921"/>
      <c r="MHB76" s="921"/>
      <c r="MHC76" s="921"/>
      <c r="MHD76" s="921"/>
      <c r="MHE76" s="921"/>
      <c r="MHF76" s="921"/>
      <c r="MHG76" s="921"/>
      <c r="MHH76" s="921"/>
      <c r="MHI76" s="921"/>
      <c r="MHJ76" s="921"/>
      <c r="MHK76" s="921"/>
      <c r="MHL76" s="921"/>
      <c r="MHM76" s="921"/>
      <c r="MHN76" s="921"/>
      <c r="MHO76" s="921"/>
      <c r="MHP76" s="921"/>
      <c r="MHQ76" s="921"/>
      <c r="MHR76" s="921"/>
      <c r="MHS76" s="921"/>
      <c r="MHT76" s="921"/>
      <c r="MHU76" s="921"/>
      <c r="MHV76" s="921"/>
      <c r="MHW76" s="921"/>
      <c r="MHX76" s="921"/>
      <c r="MHY76" s="921"/>
      <c r="MHZ76" s="921"/>
      <c r="MIA76" s="921"/>
      <c r="MIB76" s="921"/>
      <c r="MIC76" s="921"/>
      <c r="MID76" s="921"/>
      <c r="MIE76" s="921"/>
      <c r="MIF76" s="921"/>
      <c r="MIG76" s="921"/>
      <c r="MIH76" s="921"/>
      <c r="MII76" s="921"/>
      <c r="MIJ76" s="921"/>
      <c r="MIK76" s="921"/>
      <c r="MIL76" s="921"/>
      <c r="MIM76" s="921"/>
      <c r="MIN76" s="921"/>
      <c r="MIO76" s="921"/>
      <c r="MIP76" s="921"/>
      <c r="MIQ76" s="921"/>
      <c r="MIR76" s="921"/>
      <c r="MIS76" s="921"/>
      <c r="MIT76" s="921"/>
      <c r="MIU76" s="921"/>
      <c r="MIV76" s="921"/>
      <c r="MIW76" s="921"/>
      <c r="MIX76" s="921"/>
      <c r="MIY76" s="921"/>
      <c r="MIZ76" s="921"/>
      <c r="MJA76" s="921"/>
      <c r="MJB76" s="921"/>
      <c r="MJC76" s="921"/>
      <c r="MJD76" s="921"/>
      <c r="MJE76" s="921"/>
      <c r="MJF76" s="921"/>
      <c r="MJG76" s="921"/>
      <c r="MJH76" s="921"/>
      <c r="MJI76" s="921"/>
      <c r="MJJ76" s="921"/>
      <c r="MJK76" s="921"/>
      <c r="MJL76" s="921"/>
      <c r="MJM76" s="921"/>
      <c r="MJN76" s="921"/>
      <c r="MJO76" s="921"/>
      <c r="MJP76" s="921"/>
      <c r="MJQ76" s="921"/>
      <c r="MJR76" s="921"/>
      <c r="MJS76" s="921"/>
      <c r="MJT76" s="921"/>
      <c r="MJU76" s="921"/>
      <c r="MJV76" s="921"/>
      <c r="MJW76" s="921"/>
      <c r="MJX76" s="921"/>
      <c r="MJY76" s="921"/>
      <c r="MJZ76" s="921"/>
      <c r="MKA76" s="921"/>
      <c r="MKB76" s="921"/>
      <c r="MKC76" s="921"/>
      <c r="MKD76" s="921"/>
      <c r="MKE76" s="921"/>
      <c r="MKF76" s="921"/>
      <c r="MKG76" s="921"/>
      <c r="MKH76" s="921"/>
      <c r="MKI76" s="921"/>
      <c r="MKJ76" s="921"/>
      <c r="MKK76" s="921"/>
      <c r="MKL76" s="921"/>
      <c r="MKM76" s="921"/>
      <c r="MKN76" s="921"/>
      <c r="MKO76" s="921"/>
      <c r="MKP76" s="921"/>
      <c r="MKQ76" s="921"/>
      <c r="MKR76" s="921"/>
      <c r="MKS76" s="921"/>
      <c r="MKT76" s="921"/>
      <c r="MKU76" s="921"/>
      <c r="MKV76" s="921"/>
      <c r="MKW76" s="921"/>
      <c r="MKX76" s="921"/>
      <c r="MKY76" s="921"/>
      <c r="MKZ76" s="921"/>
      <c r="MLA76" s="921"/>
      <c r="MLB76" s="921"/>
      <c r="MLC76" s="921"/>
      <c r="MLD76" s="921"/>
      <c r="MLE76" s="921"/>
      <c r="MLF76" s="921"/>
      <c r="MLG76" s="921"/>
      <c r="MLH76" s="921"/>
      <c r="MLI76" s="921"/>
      <c r="MLJ76" s="921"/>
      <c r="MLK76" s="921"/>
      <c r="MLL76" s="921"/>
      <c r="MLM76" s="921"/>
      <c r="MLN76" s="921"/>
      <c r="MLO76" s="921"/>
      <c r="MLP76" s="921"/>
      <c r="MLQ76" s="921"/>
      <c r="MLR76" s="921"/>
      <c r="MLS76" s="921"/>
      <c r="MLT76" s="921"/>
      <c r="MLU76" s="921"/>
      <c r="MLV76" s="921"/>
      <c r="MLW76" s="921"/>
      <c r="MLX76" s="921"/>
      <c r="MLY76" s="921"/>
      <c r="MLZ76" s="921"/>
      <c r="MMA76" s="921"/>
      <c r="MMB76" s="921"/>
      <c r="MMC76" s="921"/>
      <c r="MMD76" s="921"/>
      <c r="MME76" s="921"/>
      <c r="MMF76" s="921"/>
      <c r="MMG76" s="921"/>
      <c r="MMH76" s="921"/>
      <c r="MMI76" s="921"/>
      <c r="MMJ76" s="921"/>
      <c r="MMK76" s="921"/>
      <c r="MML76" s="921"/>
      <c r="MMM76" s="921"/>
      <c r="MMN76" s="921"/>
      <c r="MMO76" s="921"/>
      <c r="MMP76" s="921"/>
      <c r="MMQ76" s="921"/>
      <c r="MMR76" s="921"/>
      <c r="MMS76" s="921"/>
      <c r="MMT76" s="921"/>
      <c r="MMU76" s="921"/>
      <c r="MMV76" s="921"/>
      <c r="MMW76" s="921"/>
      <c r="MMX76" s="921"/>
      <c r="MMY76" s="921"/>
      <c r="MMZ76" s="921"/>
      <c r="MNA76" s="921"/>
      <c r="MNB76" s="921"/>
      <c r="MNC76" s="921"/>
      <c r="MND76" s="921"/>
      <c r="MNE76" s="921"/>
      <c r="MNF76" s="921"/>
      <c r="MNG76" s="921"/>
      <c r="MNH76" s="921"/>
      <c r="MNI76" s="921"/>
      <c r="MNJ76" s="921"/>
      <c r="MNK76" s="921"/>
      <c r="MNL76" s="921"/>
      <c r="MNM76" s="921"/>
      <c r="MNN76" s="921"/>
      <c r="MNO76" s="921"/>
      <c r="MNP76" s="921"/>
      <c r="MNQ76" s="921"/>
      <c r="MNR76" s="921"/>
      <c r="MNS76" s="921"/>
      <c r="MNT76" s="921"/>
      <c r="MNU76" s="921"/>
      <c r="MNV76" s="921"/>
      <c r="MNW76" s="921"/>
      <c r="MNX76" s="921"/>
      <c r="MNY76" s="921"/>
      <c r="MNZ76" s="921"/>
      <c r="MOA76" s="921"/>
      <c r="MOB76" s="921"/>
      <c r="MOC76" s="921"/>
      <c r="MOD76" s="921"/>
      <c r="MOE76" s="921"/>
      <c r="MOF76" s="921"/>
      <c r="MOG76" s="921"/>
      <c r="MOH76" s="921"/>
      <c r="MOI76" s="921"/>
      <c r="MOJ76" s="921"/>
      <c r="MOK76" s="921"/>
      <c r="MOL76" s="921"/>
      <c r="MOM76" s="921"/>
      <c r="MON76" s="921"/>
      <c r="MOO76" s="921"/>
      <c r="MOP76" s="921"/>
      <c r="MOQ76" s="921"/>
      <c r="MOR76" s="921"/>
      <c r="MOS76" s="921"/>
      <c r="MOT76" s="921"/>
      <c r="MOU76" s="921"/>
      <c r="MOV76" s="921"/>
      <c r="MOW76" s="921"/>
      <c r="MOX76" s="921"/>
      <c r="MOY76" s="921"/>
      <c r="MOZ76" s="921"/>
      <c r="MPA76" s="921"/>
      <c r="MPB76" s="921"/>
      <c r="MPC76" s="921"/>
      <c r="MPD76" s="921"/>
      <c r="MPE76" s="921"/>
      <c r="MPF76" s="921"/>
      <c r="MPG76" s="921"/>
      <c r="MPH76" s="921"/>
      <c r="MPI76" s="921"/>
      <c r="MPJ76" s="921"/>
      <c r="MPK76" s="921"/>
      <c r="MPL76" s="921"/>
      <c r="MPM76" s="921"/>
      <c r="MPN76" s="921"/>
      <c r="MPO76" s="921"/>
      <c r="MPP76" s="921"/>
      <c r="MPQ76" s="921"/>
      <c r="MPR76" s="921"/>
      <c r="MPS76" s="921"/>
      <c r="MPT76" s="921"/>
      <c r="MPU76" s="921"/>
      <c r="MPV76" s="921"/>
      <c r="MPW76" s="921"/>
      <c r="MPX76" s="921"/>
      <c r="MPY76" s="921"/>
      <c r="MPZ76" s="921"/>
      <c r="MQA76" s="921"/>
      <c r="MQB76" s="921"/>
      <c r="MQC76" s="921"/>
      <c r="MQD76" s="921"/>
      <c r="MQE76" s="921"/>
      <c r="MQF76" s="921"/>
      <c r="MQG76" s="921"/>
      <c r="MQH76" s="921"/>
      <c r="MQI76" s="921"/>
      <c r="MQJ76" s="921"/>
      <c r="MQK76" s="921"/>
      <c r="MQL76" s="921"/>
      <c r="MQM76" s="921"/>
      <c r="MQN76" s="921"/>
      <c r="MQO76" s="921"/>
      <c r="MQP76" s="921"/>
      <c r="MQQ76" s="921"/>
      <c r="MQR76" s="921"/>
      <c r="MQS76" s="921"/>
      <c r="MQT76" s="921"/>
      <c r="MQU76" s="921"/>
      <c r="MQV76" s="921"/>
      <c r="MQW76" s="921"/>
      <c r="MQX76" s="921"/>
      <c r="MQY76" s="921"/>
      <c r="MQZ76" s="921"/>
      <c r="MRA76" s="921"/>
      <c r="MRB76" s="921"/>
      <c r="MRC76" s="921"/>
      <c r="MRD76" s="921"/>
      <c r="MRE76" s="921"/>
      <c r="MRF76" s="921"/>
      <c r="MRG76" s="921"/>
      <c r="MRH76" s="921"/>
      <c r="MRI76" s="921"/>
      <c r="MRJ76" s="921"/>
      <c r="MRK76" s="921"/>
      <c r="MRL76" s="921"/>
      <c r="MRM76" s="921"/>
      <c r="MRN76" s="921"/>
      <c r="MRO76" s="921"/>
      <c r="MRP76" s="921"/>
      <c r="MRQ76" s="921"/>
      <c r="MRR76" s="921"/>
      <c r="MRS76" s="921"/>
      <c r="MRT76" s="921"/>
      <c r="MRU76" s="921"/>
      <c r="MRV76" s="921"/>
      <c r="MRW76" s="921"/>
      <c r="MRX76" s="921"/>
      <c r="MRY76" s="921"/>
      <c r="MRZ76" s="921"/>
      <c r="MSA76" s="921"/>
      <c r="MSB76" s="921"/>
      <c r="MSC76" s="921"/>
      <c r="MSD76" s="921"/>
      <c r="MSE76" s="921"/>
      <c r="MSF76" s="921"/>
      <c r="MSG76" s="921"/>
      <c r="MSH76" s="921"/>
      <c r="MSI76" s="921"/>
      <c r="MSJ76" s="921"/>
      <c r="MSK76" s="921"/>
      <c r="MSL76" s="921"/>
      <c r="MSM76" s="921"/>
      <c r="MSN76" s="921"/>
      <c r="MSO76" s="921"/>
      <c r="MSP76" s="921"/>
      <c r="MSQ76" s="921"/>
      <c r="MSR76" s="921"/>
      <c r="MSS76" s="921"/>
      <c r="MST76" s="921"/>
      <c r="MSU76" s="921"/>
      <c r="MSV76" s="921"/>
      <c r="MSW76" s="921"/>
      <c r="MSX76" s="921"/>
      <c r="MSY76" s="921"/>
      <c r="MSZ76" s="921"/>
      <c r="MTA76" s="921"/>
      <c r="MTB76" s="921"/>
      <c r="MTC76" s="921"/>
      <c r="MTD76" s="921"/>
      <c r="MTE76" s="921"/>
      <c r="MTF76" s="921"/>
      <c r="MTG76" s="921"/>
      <c r="MTH76" s="921"/>
      <c r="MTI76" s="921"/>
      <c r="MTJ76" s="921"/>
      <c r="MTK76" s="921"/>
      <c r="MTL76" s="921"/>
      <c r="MTM76" s="921"/>
      <c r="MTN76" s="921"/>
      <c r="MTO76" s="921"/>
      <c r="MTP76" s="921"/>
      <c r="MTQ76" s="921"/>
      <c r="MTR76" s="921"/>
      <c r="MTS76" s="921"/>
      <c r="MTT76" s="921"/>
      <c r="MTU76" s="921"/>
      <c r="MTV76" s="921"/>
      <c r="MTW76" s="921"/>
      <c r="MTX76" s="921"/>
      <c r="MTY76" s="921"/>
      <c r="MTZ76" s="921"/>
      <c r="MUA76" s="921"/>
      <c r="MUB76" s="921"/>
      <c r="MUC76" s="921"/>
      <c r="MUD76" s="921"/>
      <c r="MUE76" s="921"/>
      <c r="MUF76" s="921"/>
      <c r="MUG76" s="921"/>
      <c r="MUH76" s="921"/>
      <c r="MUI76" s="921"/>
      <c r="MUJ76" s="921"/>
      <c r="MUK76" s="921"/>
      <c r="MUL76" s="921"/>
      <c r="MUM76" s="921"/>
      <c r="MUN76" s="921"/>
      <c r="MUO76" s="921"/>
      <c r="MUP76" s="921"/>
      <c r="MUQ76" s="921"/>
      <c r="MUR76" s="921"/>
      <c r="MUS76" s="921"/>
      <c r="MUT76" s="921"/>
      <c r="MUU76" s="921"/>
      <c r="MUV76" s="921"/>
      <c r="MUW76" s="921"/>
      <c r="MUX76" s="921"/>
      <c r="MUY76" s="921"/>
      <c r="MUZ76" s="921"/>
      <c r="MVA76" s="921"/>
      <c r="MVB76" s="921"/>
      <c r="MVC76" s="921"/>
      <c r="MVD76" s="921"/>
      <c r="MVE76" s="921"/>
      <c r="MVF76" s="921"/>
      <c r="MVG76" s="921"/>
      <c r="MVH76" s="921"/>
      <c r="MVI76" s="921"/>
      <c r="MVJ76" s="921"/>
      <c r="MVK76" s="921"/>
      <c r="MVL76" s="921"/>
      <c r="MVM76" s="921"/>
      <c r="MVN76" s="921"/>
      <c r="MVO76" s="921"/>
      <c r="MVP76" s="921"/>
      <c r="MVQ76" s="921"/>
      <c r="MVR76" s="921"/>
      <c r="MVS76" s="921"/>
      <c r="MVT76" s="921"/>
      <c r="MVU76" s="921"/>
      <c r="MVV76" s="921"/>
      <c r="MVW76" s="921"/>
      <c r="MVX76" s="921"/>
      <c r="MVY76" s="921"/>
      <c r="MVZ76" s="921"/>
      <c r="MWA76" s="921"/>
      <c r="MWB76" s="921"/>
      <c r="MWC76" s="921"/>
      <c r="MWD76" s="921"/>
      <c r="MWE76" s="921"/>
      <c r="MWF76" s="921"/>
      <c r="MWG76" s="921"/>
      <c r="MWH76" s="921"/>
      <c r="MWI76" s="921"/>
      <c r="MWJ76" s="921"/>
      <c r="MWK76" s="921"/>
      <c r="MWL76" s="921"/>
      <c r="MWM76" s="921"/>
      <c r="MWN76" s="921"/>
      <c r="MWO76" s="921"/>
      <c r="MWP76" s="921"/>
      <c r="MWQ76" s="921"/>
      <c r="MWR76" s="921"/>
      <c r="MWS76" s="921"/>
      <c r="MWT76" s="921"/>
      <c r="MWU76" s="921"/>
      <c r="MWV76" s="921"/>
      <c r="MWW76" s="921"/>
      <c r="MWX76" s="921"/>
      <c r="MWY76" s="921"/>
      <c r="MWZ76" s="921"/>
      <c r="MXA76" s="921"/>
      <c r="MXB76" s="921"/>
      <c r="MXC76" s="921"/>
      <c r="MXD76" s="921"/>
      <c r="MXE76" s="921"/>
      <c r="MXF76" s="921"/>
      <c r="MXG76" s="921"/>
      <c r="MXH76" s="921"/>
      <c r="MXI76" s="921"/>
      <c r="MXJ76" s="921"/>
      <c r="MXK76" s="921"/>
      <c r="MXL76" s="921"/>
      <c r="MXM76" s="921"/>
      <c r="MXN76" s="921"/>
      <c r="MXO76" s="921"/>
      <c r="MXP76" s="921"/>
      <c r="MXQ76" s="921"/>
      <c r="MXR76" s="921"/>
      <c r="MXS76" s="921"/>
      <c r="MXT76" s="921"/>
      <c r="MXU76" s="921"/>
      <c r="MXV76" s="921"/>
      <c r="MXW76" s="921"/>
      <c r="MXX76" s="921"/>
      <c r="MXY76" s="921"/>
      <c r="MXZ76" s="921"/>
      <c r="MYA76" s="921"/>
      <c r="MYB76" s="921"/>
      <c r="MYC76" s="921"/>
      <c r="MYD76" s="921"/>
      <c r="MYE76" s="921"/>
      <c r="MYF76" s="921"/>
      <c r="MYG76" s="921"/>
      <c r="MYH76" s="921"/>
      <c r="MYI76" s="921"/>
      <c r="MYJ76" s="921"/>
      <c r="MYK76" s="921"/>
      <c r="MYL76" s="921"/>
      <c r="MYM76" s="921"/>
      <c r="MYN76" s="921"/>
      <c r="MYO76" s="921"/>
      <c r="MYP76" s="921"/>
      <c r="MYQ76" s="921"/>
      <c r="MYR76" s="921"/>
      <c r="MYS76" s="921"/>
      <c r="MYT76" s="921"/>
      <c r="MYU76" s="921"/>
      <c r="MYV76" s="921"/>
      <c r="MYW76" s="921"/>
      <c r="MYX76" s="921"/>
      <c r="MYY76" s="921"/>
      <c r="MYZ76" s="921"/>
      <c r="MZA76" s="921"/>
      <c r="MZB76" s="921"/>
      <c r="MZC76" s="921"/>
      <c r="MZD76" s="921"/>
      <c r="MZE76" s="921"/>
      <c r="MZF76" s="921"/>
      <c r="MZG76" s="921"/>
      <c r="MZH76" s="921"/>
      <c r="MZI76" s="921"/>
      <c r="MZJ76" s="921"/>
      <c r="MZK76" s="921"/>
      <c r="MZL76" s="921"/>
      <c r="MZM76" s="921"/>
      <c r="MZN76" s="921"/>
      <c r="MZO76" s="921"/>
      <c r="MZP76" s="921"/>
      <c r="MZQ76" s="921"/>
      <c r="MZR76" s="921"/>
      <c r="MZS76" s="921"/>
      <c r="MZT76" s="921"/>
      <c r="MZU76" s="921"/>
      <c r="MZV76" s="921"/>
      <c r="MZW76" s="921"/>
      <c r="MZX76" s="921"/>
      <c r="MZY76" s="921"/>
      <c r="MZZ76" s="921"/>
      <c r="NAA76" s="921"/>
      <c r="NAB76" s="921"/>
      <c r="NAC76" s="921"/>
      <c r="NAD76" s="921"/>
      <c r="NAE76" s="921"/>
      <c r="NAF76" s="921"/>
      <c r="NAG76" s="921"/>
      <c r="NAH76" s="921"/>
      <c r="NAI76" s="921"/>
      <c r="NAJ76" s="921"/>
      <c r="NAK76" s="921"/>
      <c r="NAL76" s="921"/>
      <c r="NAM76" s="921"/>
      <c r="NAN76" s="921"/>
      <c r="NAO76" s="921"/>
      <c r="NAP76" s="921"/>
      <c r="NAQ76" s="921"/>
      <c r="NAR76" s="921"/>
      <c r="NAS76" s="921"/>
      <c r="NAT76" s="921"/>
      <c r="NAU76" s="921"/>
      <c r="NAV76" s="921"/>
      <c r="NAW76" s="921"/>
      <c r="NAX76" s="921"/>
      <c r="NAY76" s="921"/>
      <c r="NAZ76" s="921"/>
      <c r="NBA76" s="921"/>
      <c r="NBB76" s="921"/>
      <c r="NBC76" s="921"/>
      <c r="NBD76" s="921"/>
      <c r="NBE76" s="921"/>
      <c r="NBF76" s="921"/>
      <c r="NBG76" s="921"/>
      <c r="NBH76" s="921"/>
      <c r="NBI76" s="921"/>
      <c r="NBJ76" s="921"/>
      <c r="NBK76" s="921"/>
      <c r="NBL76" s="921"/>
      <c r="NBM76" s="921"/>
      <c r="NBN76" s="921"/>
      <c r="NBO76" s="921"/>
      <c r="NBP76" s="921"/>
      <c r="NBQ76" s="921"/>
      <c r="NBR76" s="921"/>
      <c r="NBS76" s="921"/>
      <c r="NBT76" s="921"/>
      <c r="NBU76" s="921"/>
      <c r="NBV76" s="921"/>
      <c r="NBW76" s="921"/>
      <c r="NBX76" s="921"/>
      <c r="NBY76" s="921"/>
      <c r="NBZ76" s="921"/>
      <c r="NCA76" s="921"/>
      <c r="NCB76" s="921"/>
      <c r="NCC76" s="921"/>
      <c r="NCD76" s="921"/>
      <c r="NCE76" s="921"/>
      <c r="NCF76" s="921"/>
      <c r="NCG76" s="921"/>
      <c r="NCH76" s="921"/>
      <c r="NCI76" s="921"/>
      <c r="NCJ76" s="921"/>
      <c r="NCK76" s="921"/>
      <c r="NCL76" s="921"/>
      <c r="NCM76" s="921"/>
      <c r="NCN76" s="921"/>
      <c r="NCO76" s="921"/>
      <c r="NCP76" s="921"/>
      <c r="NCQ76" s="921"/>
      <c r="NCR76" s="921"/>
      <c r="NCS76" s="921"/>
      <c r="NCT76" s="921"/>
      <c r="NCU76" s="921"/>
      <c r="NCV76" s="921"/>
      <c r="NCW76" s="921"/>
      <c r="NCX76" s="921"/>
      <c r="NCY76" s="921"/>
      <c r="NCZ76" s="921"/>
      <c r="NDA76" s="921"/>
      <c r="NDB76" s="921"/>
      <c r="NDC76" s="921"/>
      <c r="NDD76" s="921"/>
      <c r="NDE76" s="921"/>
      <c r="NDF76" s="921"/>
      <c r="NDG76" s="921"/>
      <c r="NDH76" s="921"/>
      <c r="NDI76" s="921"/>
      <c r="NDJ76" s="921"/>
      <c r="NDK76" s="921"/>
      <c r="NDL76" s="921"/>
      <c r="NDM76" s="921"/>
      <c r="NDN76" s="921"/>
      <c r="NDO76" s="921"/>
      <c r="NDP76" s="921"/>
      <c r="NDQ76" s="921"/>
      <c r="NDR76" s="921"/>
      <c r="NDS76" s="921"/>
      <c r="NDT76" s="921"/>
      <c r="NDU76" s="921"/>
      <c r="NDV76" s="921"/>
      <c r="NDW76" s="921"/>
      <c r="NDX76" s="921"/>
      <c r="NDY76" s="921"/>
      <c r="NDZ76" s="921"/>
      <c r="NEA76" s="921"/>
      <c r="NEB76" s="921"/>
      <c r="NEC76" s="921"/>
      <c r="NED76" s="921"/>
      <c r="NEE76" s="921"/>
      <c r="NEF76" s="921"/>
      <c r="NEG76" s="921"/>
      <c r="NEH76" s="921"/>
      <c r="NEI76" s="921"/>
      <c r="NEJ76" s="921"/>
      <c r="NEK76" s="921"/>
      <c r="NEL76" s="921"/>
      <c r="NEM76" s="921"/>
      <c r="NEN76" s="921"/>
      <c r="NEO76" s="921"/>
      <c r="NEP76" s="921"/>
      <c r="NEQ76" s="921"/>
      <c r="NER76" s="921"/>
      <c r="NES76" s="921"/>
      <c r="NET76" s="921"/>
      <c r="NEU76" s="921"/>
      <c r="NEV76" s="921"/>
      <c r="NEW76" s="921"/>
      <c r="NEX76" s="921"/>
      <c r="NEY76" s="921"/>
      <c r="NEZ76" s="921"/>
      <c r="NFA76" s="921"/>
      <c r="NFB76" s="921"/>
      <c r="NFC76" s="921"/>
      <c r="NFD76" s="921"/>
      <c r="NFE76" s="921"/>
      <c r="NFF76" s="921"/>
      <c r="NFG76" s="921"/>
      <c r="NFH76" s="921"/>
      <c r="NFI76" s="921"/>
      <c r="NFJ76" s="921"/>
      <c r="NFK76" s="921"/>
      <c r="NFL76" s="921"/>
      <c r="NFM76" s="921"/>
      <c r="NFN76" s="921"/>
      <c r="NFO76" s="921"/>
      <c r="NFP76" s="921"/>
      <c r="NFQ76" s="921"/>
      <c r="NFR76" s="921"/>
      <c r="NFS76" s="921"/>
      <c r="NFT76" s="921"/>
      <c r="NFU76" s="921"/>
      <c r="NFV76" s="921"/>
      <c r="NFW76" s="921"/>
      <c r="NFX76" s="921"/>
      <c r="NFY76" s="921"/>
      <c r="NFZ76" s="921"/>
      <c r="NGA76" s="921"/>
      <c r="NGB76" s="921"/>
      <c r="NGC76" s="921"/>
      <c r="NGD76" s="921"/>
      <c r="NGE76" s="921"/>
      <c r="NGF76" s="921"/>
      <c r="NGG76" s="921"/>
      <c r="NGH76" s="921"/>
      <c r="NGI76" s="921"/>
      <c r="NGJ76" s="921"/>
      <c r="NGK76" s="921"/>
      <c r="NGL76" s="921"/>
      <c r="NGM76" s="921"/>
      <c r="NGN76" s="921"/>
      <c r="NGO76" s="921"/>
      <c r="NGP76" s="921"/>
      <c r="NGQ76" s="921"/>
      <c r="NGR76" s="921"/>
      <c r="NGS76" s="921"/>
      <c r="NGT76" s="921"/>
      <c r="NGU76" s="921"/>
      <c r="NGV76" s="921"/>
      <c r="NGW76" s="921"/>
      <c r="NGX76" s="921"/>
      <c r="NGY76" s="921"/>
      <c r="NGZ76" s="921"/>
      <c r="NHA76" s="921"/>
      <c r="NHB76" s="921"/>
      <c r="NHC76" s="921"/>
      <c r="NHD76" s="921"/>
      <c r="NHE76" s="921"/>
      <c r="NHF76" s="921"/>
      <c r="NHG76" s="921"/>
      <c r="NHH76" s="921"/>
      <c r="NHI76" s="921"/>
      <c r="NHJ76" s="921"/>
      <c r="NHK76" s="921"/>
      <c r="NHL76" s="921"/>
      <c r="NHM76" s="921"/>
      <c r="NHN76" s="921"/>
      <c r="NHO76" s="921"/>
      <c r="NHP76" s="921"/>
      <c r="NHQ76" s="921"/>
      <c r="NHR76" s="921"/>
      <c r="NHS76" s="921"/>
      <c r="NHT76" s="921"/>
      <c r="NHU76" s="921"/>
      <c r="NHV76" s="921"/>
      <c r="NHW76" s="921"/>
      <c r="NHX76" s="921"/>
      <c r="NHY76" s="921"/>
      <c r="NHZ76" s="921"/>
      <c r="NIA76" s="921"/>
      <c r="NIB76" s="921"/>
      <c r="NIC76" s="921"/>
      <c r="NID76" s="921"/>
      <c r="NIE76" s="921"/>
      <c r="NIF76" s="921"/>
      <c r="NIG76" s="921"/>
      <c r="NIH76" s="921"/>
      <c r="NII76" s="921"/>
      <c r="NIJ76" s="921"/>
      <c r="NIK76" s="921"/>
      <c r="NIL76" s="921"/>
      <c r="NIM76" s="921"/>
      <c r="NIN76" s="921"/>
      <c r="NIO76" s="921"/>
      <c r="NIP76" s="921"/>
      <c r="NIQ76" s="921"/>
      <c r="NIR76" s="921"/>
      <c r="NIS76" s="921"/>
      <c r="NIT76" s="921"/>
      <c r="NIU76" s="921"/>
      <c r="NIV76" s="921"/>
      <c r="NIW76" s="921"/>
      <c r="NIX76" s="921"/>
      <c r="NIY76" s="921"/>
      <c r="NIZ76" s="921"/>
      <c r="NJA76" s="921"/>
      <c r="NJB76" s="921"/>
      <c r="NJC76" s="921"/>
      <c r="NJD76" s="921"/>
      <c r="NJE76" s="921"/>
      <c r="NJF76" s="921"/>
      <c r="NJG76" s="921"/>
      <c r="NJH76" s="921"/>
      <c r="NJI76" s="921"/>
      <c r="NJJ76" s="921"/>
      <c r="NJK76" s="921"/>
      <c r="NJL76" s="921"/>
      <c r="NJM76" s="921"/>
      <c r="NJN76" s="921"/>
      <c r="NJO76" s="921"/>
      <c r="NJP76" s="921"/>
      <c r="NJQ76" s="921"/>
      <c r="NJR76" s="921"/>
      <c r="NJS76" s="921"/>
      <c r="NJT76" s="921"/>
      <c r="NJU76" s="921"/>
      <c r="NJV76" s="921"/>
      <c r="NJW76" s="921"/>
      <c r="NJX76" s="921"/>
      <c r="NJY76" s="921"/>
      <c r="NJZ76" s="921"/>
      <c r="NKA76" s="921"/>
      <c r="NKB76" s="921"/>
      <c r="NKC76" s="921"/>
      <c r="NKD76" s="921"/>
      <c r="NKE76" s="921"/>
      <c r="NKF76" s="921"/>
      <c r="NKG76" s="921"/>
      <c r="NKH76" s="921"/>
      <c r="NKI76" s="921"/>
      <c r="NKJ76" s="921"/>
      <c r="NKK76" s="921"/>
      <c r="NKL76" s="921"/>
      <c r="NKM76" s="921"/>
      <c r="NKN76" s="921"/>
      <c r="NKO76" s="921"/>
      <c r="NKP76" s="921"/>
      <c r="NKQ76" s="921"/>
      <c r="NKR76" s="921"/>
      <c r="NKS76" s="921"/>
      <c r="NKT76" s="921"/>
      <c r="NKU76" s="921"/>
      <c r="NKV76" s="921"/>
      <c r="NKW76" s="921"/>
      <c r="NKX76" s="921"/>
      <c r="NKY76" s="921"/>
      <c r="NKZ76" s="921"/>
      <c r="NLA76" s="921"/>
      <c r="NLB76" s="921"/>
      <c r="NLC76" s="921"/>
      <c r="NLD76" s="921"/>
      <c r="NLE76" s="921"/>
      <c r="NLF76" s="921"/>
      <c r="NLG76" s="921"/>
      <c r="NLH76" s="921"/>
      <c r="NLI76" s="921"/>
      <c r="NLJ76" s="921"/>
      <c r="NLK76" s="921"/>
      <c r="NLL76" s="921"/>
      <c r="NLM76" s="921"/>
      <c r="NLN76" s="921"/>
      <c r="NLO76" s="921"/>
      <c r="NLP76" s="921"/>
      <c r="NLQ76" s="921"/>
      <c r="NLR76" s="921"/>
      <c r="NLS76" s="921"/>
      <c r="NLT76" s="921"/>
      <c r="NLU76" s="921"/>
      <c r="NLV76" s="921"/>
      <c r="NLW76" s="921"/>
      <c r="NLX76" s="921"/>
      <c r="NLY76" s="921"/>
      <c r="NLZ76" s="921"/>
      <c r="NMA76" s="921"/>
      <c r="NMB76" s="921"/>
      <c r="NMC76" s="921"/>
      <c r="NMD76" s="921"/>
      <c r="NME76" s="921"/>
      <c r="NMF76" s="921"/>
      <c r="NMG76" s="921"/>
      <c r="NMH76" s="921"/>
      <c r="NMI76" s="921"/>
      <c r="NMJ76" s="921"/>
      <c r="NMK76" s="921"/>
      <c r="NML76" s="921"/>
      <c r="NMM76" s="921"/>
      <c r="NMN76" s="921"/>
      <c r="NMO76" s="921"/>
      <c r="NMP76" s="921"/>
      <c r="NMQ76" s="921"/>
      <c r="NMR76" s="921"/>
      <c r="NMS76" s="921"/>
      <c r="NMT76" s="921"/>
      <c r="NMU76" s="921"/>
      <c r="NMV76" s="921"/>
      <c r="NMW76" s="921"/>
      <c r="NMX76" s="921"/>
      <c r="NMY76" s="921"/>
      <c r="NMZ76" s="921"/>
      <c r="NNA76" s="921"/>
      <c r="NNB76" s="921"/>
      <c r="NNC76" s="921"/>
      <c r="NND76" s="921"/>
      <c r="NNE76" s="921"/>
      <c r="NNF76" s="921"/>
      <c r="NNG76" s="921"/>
      <c r="NNH76" s="921"/>
      <c r="NNI76" s="921"/>
      <c r="NNJ76" s="921"/>
      <c r="NNK76" s="921"/>
      <c r="NNL76" s="921"/>
      <c r="NNM76" s="921"/>
      <c r="NNN76" s="921"/>
      <c r="NNO76" s="921"/>
      <c r="NNP76" s="921"/>
      <c r="NNQ76" s="921"/>
      <c r="NNR76" s="921"/>
      <c r="NNS76" s="921"/>
      <c r="NNT76" s="921"/>
      <c r="NNU76" s="921"/>
      <c r="NNV76" s="921"/>
      <c r="NNW76" s="921"/>
      <c r="NNX76" s="921"/>
      <c r="NNY76" s="921"/>
      <c r="NNZ76" s="921"/>
      <c r="NOA76" s="921"/>
      <c r="NOB76" s="921"/>
      <c r="NOC76" s="921"/>
      <c r="NOD76" s="921"/>
      <c r="NOE76" s="921"/>
      <c r="NOF76" s="921"/>
      <c r="NOG76" s="921"/>
      <c r="NOH76" s="921"/>
      <c r="NOI76" s="921"/>
      <c r="NOJ76" s="921"/>
      <c r="NOK76" s="921"/>
      <c r="NOL76" s="921"/>
      <c r="NOM76" s="921"/>
      <c r="NON76" s="921"/>
      <c r="NOO76" s="921"/>
      <c r="NOP76" s="921"/>
      <c r="NOQ76" s="921"/>
      <c r="NOR76" s="921"/>
      <c r="NOS76" s="921"/>
      <c r="NOT76" s="921"/>
      <c r="NOU76" s="921"/>
      <c r="NOV76" s="921"/>
      <c r="NOW76" s="921"/>
      <c r="NOX76" s="921"/>
      <c r="NOY76" s="921"/>
      <c r="NOZ76" s="921"/>
      <c r="NPA76" s="921"/>
      <c r="NPB76" s="921"/>
      <c r="NPC76" s="921"/>
      <c r="NPD76" s="921"/>
      <c r="NPE76" s="921"/>
      <c r="NPF76" s="921"/>
      <c r="NPG76" s="921"/>
      <c r="NPH76" s="921"/>
      <c r="NPI76" s="921"/>
      <c r="NPJ76" s="921"/>
      <c r="NPK76" s="921"/>
      <c r="NPL76" s="921"/>
      <c r="NPM76" s="921"/>
      <c r="NPN76" s="921"/>
      <c r="NPO76" s="921"/>
      <c r="NPP76" s="921"/>
      <c r="NPQ76" s="921"/>
      <c r="NPR76" s="921"/>
      <c r="NPS76" s="921"/>
      <c r="NPT76" s="921"/>
      <c r="NPU76" s="921"/>
      <c r="NPV76" s="921"/>
      <c r="NPW76" s="921"/>
      <c r="NPX76" s="921"/>
      <c r="NPY76" s="921"/>
      <c r="NPZ76" s="921"/>
      <c r="NQA76" s="921"/>
      <c r="NQB76" s="921"/>
      <c r="NQC76" s="921"/>
      <c r="NQD76" s="921"/>
      <c r="NQE76" s="921"/>
      <c r="NQF76" s="921"/>
      <c r="NQG76" s="921"/>
      <c r="NQH76" s="921"/>
      <c r="NQI76" s="921"/>
      <c r="NQJ76" s="921"/>
      <c r="NQK76" s="921"/>
      <c r="NQL76" s="921"/>
      <c r="NQM76" s="921"/>
      <c r="NQN76" s="921"/>
      <c r="NQO76" s="921"/>
      <c r="NQP76" s="921"/>
      <c r="NQQ76" s="921"/>
      <c r="NQR76" s="921"/>
      <c r="NQS76" s="921"/>
      <c r="NQT76" s="921"/>
      <c r="NQU76" s="921"/>
      <c r="NQV76" s="921"/>
      <c r="NQW76" s="921"/>
      <c r="NQX76" s="921"/>
      <c r="NQY76" s="921"/>
      <c r="NQZ76" s="921"/>
      <c r="NRA76" s="921"/>
      <c r="NRB76" s="921"/>
      <c r="NRC76" s="921"/>
      <c r="NRD76" s="921"/>
      <c r="NRE76" s="921"/>
      <c r="NRF76" s="921"/>
      <c r="NRG76" s="921"/>
      <c r="NRH76" s="921"/>
      <c r="NRI76" s="921"/>
      <c r="NRJ76" s="921"/>
      <c r="NRK76" s="921"/>
      <c r="NRL76" s="921"/>
      <c r="NRM76" s="921"/>
      <c r="NRN76" s="921"/>
      <c r="NRO76" s="921"/>
      <c r="NRP76" s="921"/>
      <c r="NRQ76" s="921"/>
      <c r="NRR76" s="921"/>
      <c r="NRS76" s="921"/>
      <c r="NRT76" s="921"/>
      <c r="NRU76" s="921"/>
      <c r="NRV76" s="921"/>
      <c r="NRW76" s="921"/>
      <c r="NRX76" s="921"/>
      <c r="NRY76" s="921"/>
      <c r="NRZ76" s="921"/>
      <c r="NSA76" s="921"/>
      <c r="NSB76" s="921"/>
      <c r="NSC76" s="921"/>
      <c r="NSD76" s="921"/>
      <c r="NSE76" s="921"/>
      <c r="NSF76" s="921"/>
      <c r="NSG76" s="921"/>
      <c r="NSH76" s="921"/>
      <c r="NSI76" s="921"/>
      <c r="NSJ76" s="921"/>
      <c r="NSK76" s="921"/>
      <c r="NSL76" s="921"/>
      <c r="NSM76" s="921"/>
      <c r="NSN76" s="921"/>
      <c r="NSO76" s="921"/>
      <c r="NSP76" s="921"/>
      <c r="NSQ76" s="921"/>
      <c r="NSR76" s="921"/>
      <c r="NSS76" s="921"/>
      <c r="NST76" s="921"/>
      <c r="NSU76" s="921"/>
      <c r="NSV76" s="921"/>
      <c r="NSW76" s="921"/>
      <c r="NSX76" s="921"/>
      <c r="NSY76" s="921"/>
      <c r="NSZ76" s="921"/>
      <c r="NTA76" s="921"/>
      <c r="NTB76" s="921"/>
      <c r="NTC76" s="921"/>
      <c r="NTD76" s="921"/>
      <c r="NTE76" s="921"/>
      <c r="NTF76" s="921"/>
      <c r="NTG76" s="921"/>
      <c r="NTH76" s="921"/>
      <c r="NTI76" s="921"/>
      <c r="NTJ76" s="921"/>
      <c r="NTK76" s="921"/>
      <c r="NTL76" s="921"/>
      <c r="NTM76" s="921"/>
      <c r="NTN76" s="921"/>
      <c r="NTO76" s="921"/>
      <c r="NTP76" s="921"/>
      <c r="NTQ76" s="921"/>
      <c r="NTR76" s="921"/>
      <c r="NTS76" s="921"/>
      <c r="NTT76" s="921"/>
      <c r="NTU76" s="921"/>
      <c r="NTV76" s="921"/>
      <c r="NTW76" s="921"/>
      <c r="NTX76" s="921"/>
      <c r="NTY76" s="921"/>
      <c r="NTZ76" s="921"/>
      <c r="NUA76" s="921"/>
      <c r="NUB76" s="921"/>
      <c r="NUC76" s="921"/>
      <c r="NUD76" s="921"/>
      <c r="NUE76" s="921"/>
      <c r="NUF76" s="921"/>
      <c r="NUG76" s="921"/>
      <c r="NUH76" s="921"/>
      <c r="NUI76" s="921"/>
      <c r="NUJ76" s="921"/>
      <c r="NUK76" s="921"/>
      <c r="NUL76" s="921"/>
      <c r="NUM76" s="921"/>
      <c r="NUN76" s="921"/>
      <c r="NUO76" s="921"/>
      <c r="NUP76" s="921"/>
      <c r="NUQ76" s="921"/>
      <c r="NUR76" s="921"/>
      <c r="NUS76" s="921"/>
      <c r="NUT76" s="921"/>
      <c r="NUU76" s="921"/>
      <c r="NUV76" s="921"/>
      <c r="NUW76" s="921"/>
      <c r="NUX76" s="921"/>
      <c r="NUY76" s="921"/>
      <c r="NUZ76" s="921"/>
      <c r="NVA76" s="921"/>
      <c r="NVB76" s="921"/>
      <c r="NVC76" s="921"/>
      <c r="NVD76" s="921"/>
      <c r="NVE76" s="921"/>
      <c r="NVF76" s="921"/>
      <c r="NVG76" s="921"/>
      <c r="NVH76" s="921"/>
      <c r="NVI76" s="921"/>
      <c r="NVJ76" s="921"/>
      <c r="NVK76" s="921"/>
      <c r="NVL76" s="921"/>
      <c r="NVM76" s="921"/>
      <c r="NVN76" s="921"/>
      <c r="NVO76" s="921"/>
      <c r="NVP76" s="921"/>
      <c r="NVQ76" s="921"/>
      <c r="NVR76" s="921"/>
      <c r="NVS76" s="921"/>
      <c r="NVT76" s="921"/>
      <c r="NVU76" s="921"/>
      <c r="NVV76" s="921"/>
      <c r="NVW76" s="921"/>
      <c r="NVX76" s="921"/>
      <c r="NVY76" s="921"/>
      <c r="NVZ76" s="921"/>
      <c r="NWA76" s="921"/>
      <c r="NWB76" s="921"/>
      <c r="NWC76" s="921"/>
      <c r="NWD76" s="921"/>
      <c r="NWE76" s="921"/>
      <c r="NWF76" s="921"/>
      <c r="NWG76" s="921"/>
      <c r="NWH76" s="921"/>
      <c r="NWI76" s="921"/>
      <c r="NWJ76" s="921"/>
      <c r="NWK76" s="921"/>
      <c r="NWL76" s="921"/>
      <c r="NWM76" s="921"/>
      <c r="NWN76" s="921"/>
      <c r="NWO76" s="921"/>
      <c r="NWP76" s="921"/>
      <c r="NWQ76" s="921"/>
      <c r="NWR76" s="921"/>
      <c r="NWS76" s="921"/>
      <c r="NWT76" s="921"/>
      <c r="NWU76" s="921"/>
      <c r="NWV76" s="921"/>
      <c r="NWW76" s="921"/>
      <c r="NWX76" s="921"/>
      <c r="NWY76" s="921"/>
      <c r="NWZ76" s="921"/>
      <c r="NXA76" s="921"/>
      <c r="NXB76" s="921"/>
      <c r="NXC76" s="921"/>
      <c r="NXD76" s="921"/>
      <c r="NXE76" s="921"/>
      <c r="NXF76" s="921"/>
      <c r="NXG76" s="921"/>
      <c r="NXH76" s="921"/>
      <c r="NXI76" s="921"/>
      <c r="NXJ76" s="921"/>
      <c r="NXK76" s="921"/>
      <c r="NXL76" s="921"/>
      <c r="NXM76" s="921"/>
      <c r="NXN76" s="921"/>
      <c r="NXO76" s="921"/>
      <c r="NXP76" s="921"/>
      <c r="NXQ76" s="921"/>
      <c r="NXR76" s="921"/>
      <c r="NXS76" s="921"/>
      <c r="NXT76" s="921"/>
      <c r="NXU76" s="921"/>
      <c r="NXV76" s="921"/>
      <c r="NXW76" s="921"/>
      <c r="NXX76" s="921"/>
      <c r="NXY76" s="921"/>
      <c r="NXZ76" s="921"/>
      <c r="NYA76" s="921"/>
      <c r="NYB76" s="921"/>
      <c r="NYC76" s="921"/>
      <c r="NYD76" s="921"/>
      <c r="NYE76" s="921"/>
      <c r="NYF76" s="921"/>
      <c r="NYG76" s="921"/>
      <c r="NYH76" s="921"/>
      <c r="NYI76" s="921"/>
      <c r="NYJ76" s="921"/>
      <c r="NYK76" s="921"/>
      <c r="NYL76" s="921"/>
      <c r="NYM76" s="921"/>
      <c r="NYN76" s="921"/>
      <c r="NYO76" s="921"/>
      <c r="NYP76" s="921"/>
      <c r="NYQ76" s="921"/>
      <c r="NYR76" s="921"/>
      <c r="NYS76" s="921"/>
      <c r="NYT76" s="921"/>
      <c r="NYU76" s="921"/>
      <c r="NYV76" s="921"/>
      <c r="NYW76" s="921"/>
      <c r="NYX76" s="921"/>
      <c r="NYY76" s="921"/>
      <c r="NYZ76" s="921"/>
      <c r="NZA76" s="921"/>
      <c r="NZB76" s="921"/>
      <c r="NZC76" s="921"/>
      <c r="NZD76" s="921"/>
      <c r="NZE76" s="921"/>
      <c r="NZF76" s="921"/>
      <c r="NZG76" s="921"/>
      <c r="NZH76" s="921"/>
      <c r="NZI76" s="921"/>
      <c r="NZJ76" s="921"/>
      <c r="NZK76" s="921"/>
      <c r="NZL76" s="921"/>
      <c r="NZM76" s="921"/>
      <c r="NZN76" s="921"/>
      <c r="NZO76" s="921"/>
      <c r="NZP76" s="921"/>
      <c r="NZQ76" s="921"/>
      <c r="NZR76" s="921"/>
      <c r="NZS76" s="921"/>
      <c r="NZT76" s="921"/>
      <c r="NZU76" s="921"/>
      <c r="NZV76" s="921"/>
      <c r="NZW76" s="921"/>
      <c r="NZX76" s="921"/>
      <c r="NZY76" s="921"/>
      <c r="NZZ76" s="921"/>
      <c r="OAA76" s="921"/>
      <c r="OAB76" s="921"/>
      <c r="OAC76" s="921"/>
      <c r="OAD76" s="921"/>
      <c r="OAE76" s="921"/>
      <c r="OAF76" s="921"/>
      <c r="OAG76" s="921"/>
      <c r="OAH76" s="921"/>
      <c r="OAI76" s="921"/>
      <c r="OAJ76" s="921"/>
      <c r="OAK76" s="921"/>
      <c r="OAL76" s="921"/>
      <c r="OAM76" s="921"/>
      <c r="OAN76" s="921"/>
      <c r="OAO76" s="921"/>
      <c r="OAP76" s="921"/>
      <c r="OAQ76" s="921"/>
      <c r="OAR76" s="921"/>
      <c r="OAS76" s="921"/>
      <c r="OAT76" s="921"/>
      <c r="OAU76" s="921"/>
      <c r="OAV76" s="921"/>
      <c r="OAW76" s="921"/>
      <c r="OAX76" s="921"/>
      <c r="OAY76" s="921"/>
      <c r="OAZ76" s="921"/>
      <c r="OBA76" s="921"/>
      <c r="OBB76" s="921"/>
      <c r="OBC76" s="921"/>
      <c r="OBD76" s="921"/>
      <c r="OBE76" s="921"/>
      <c r="OBF76" s="921"/>
      <c r="OBG76" s="921"/>
      <c r="OBH76" s="921"/>
      <c r="OBI76" s="921"/>
      <c r="OBJ76" s="921"/>
      <c r="OBK76" s="921"/>
      <c r="OBL76" s="921"/>
      <c r="OBM76" s="921"/>
      <c r="OBN76" s="921"/>
      <c r="OBO76" s="921"/>
      <c r="OBP76" s="921"/>
      <c r="OBQ76" s="921"/>
      <c r="OBR76" s="921"/>
      <c r="OBS76" s="921"/>
      <c r="OBT76" s="921"/>
      <c r="OBU76" s="921"/>
      <c r="OBV76" s="921"/>
      <c r="OBW76" s="921"/>
      <c r="OBX76" s="921"/>
      <c r="OBY76" s="921"/>
      <c r="OBZ76" s="921"/>
      <c r="OCA76" s="921"/>
      <c r="OCB76" s="921"/>
      <c r="OCC76" s="921"/>
      <c r="OCD76" s="921"/>
      <c r="OCE76" s="921"/>
      <c r="OCF76" s="921"/>
      <c r="OCG76" s="921"/>
      <c r="OCH76" s="921"/>
      <c r="OCI76" s="921"/>
      <c r="OCJ76" s="921"/>
      <c r="OCK76" s="921"/>
      <c r="OCL76" s="921"/>
      <c r="OCM76" s="921"/>
      <c r="OCN76" s="921"/>
      <c r="OCO76" s="921"/>
      <c r="OCP76" s="921"/>
      <c r="OCQ76" s="921"/>
      <c r="OCR76" s="921"/>
      <c r="OCS76" s="921"/>
      <c r="OCT76" s="921"/>
      <c r="OCU76" s="921"/>
      <c r="OCV76" s="921"/>
      <c r="OCW76" s="921"/>
      <c r="OCX76" s="921"/>
      <c r="OCY76" s="921"/>
      <c r="OCZ76" s="921"/>
      <c r="ODA76" s="921"/>
      <c r="ODB76" s="921"/>
      <c r="ODC76" s="921"/>
      <c r="ODD76" s="921"/>
      <c r="ODE76" s="921"/>
      <c r="ODF76" s="921"/>
      <c r="ODG76" s="921"/>
      <c r="ODH76" s="921"/>
      <c r="ODI76" s="921"/>
      <c r="ODJ76" s="921"/>
      <c r="ODK76" s="921"/>
      <c r="ODL76" s="921"/>
      <c r="ODM76" s="921"/>
      <c r="ODN76" s="921"/>
      <c r="ODO76" s="921"/>
      <c r="ODP76" s="921"/>
      <c r="ODQ76" s="921"/>
      <c r="ODR76" s="921"/>
      <c r="ODS76" s="921"/>
      <c r="ODT76" s="921"/>
      <c r="ODU76" s="921"/>
      <c r="ODV76" s="921"/>
      <c r="ODW76" s="921"/>
      <c r="ODX76" s="921"/>
      <c r="ODY76" s="921"/>
      <c r="ODZ76" s="921"/>
      <c r="OEA76" s="921"/>
      <c r="OEB76" s="921"/>
      <c r="OEC76" s="921"/>
      <c r="OED76" s="921"/>
      <c r="OEE76" s="921"/>
      <c r="OEF76" s="921"/>
      <c r="OEG76" s="921"/>
      <c r="OEH76" s="921"/>
      <c r="OEI76" s="921"/>
      <c r="OEJ76" s="921"/>
      <c r="OEK76" s="921"/>
      <c r="OEL76" s="921"/>
      <c r="OEM76" s="921"/>
      <c r="OEN76" s="921"/>
      <c r="OEO76" s="921"/>
      <c r="OEP76" s="921"/>
      <c r="OEQ76" s="921"/>
      <c r="OER76" s="921"/>
      <c r="OES76" s="921"/>
      <c r="OET76" s="921"/>
      <c r="OEU76" s="921"/>
      <c r="OEV76" s="921"/>
      <c r="OEW76" s="921"/>
      <c r="OEX76" s="921"/>
      <c r="OEY76" s="921"/>
      <c r="OEZ76" s="921"/>
      <c r="OFA76" s="921"/>
      <c r="OFB76" s="921"/>
      <c r="OFC76" s="921"/>
      <c r="OFD76" s="921"/>
      <c r="OFE76" s="921"/>
      <c r="OFF76" s="921"/>
      <c r="OFG76" s="921"/>
      <c r="OFH76" s="921"/>
      <c r="OFI76" s="921"/>
      <c r="OFJ76" s="921"/>
      <c r="OFK76" s="921"/>
      <c r="OFL76" s="921"/>
      <c r="OFM76" s="921"/>
      <c r="OFN76" s="921"/>
      <c r="OFO76" s="921"/>
      <c r="OFP76" s="921"/>
      <c r="OFQ76" s="921"/>
      <c r="OFR76" s="921"/>
      <c r="OFS76" s="921"/>
      <c r="OFT76" s="921"/>
      <c r="OFU76" s="921"/>
      <c r="OFV76" s="921"/>
      <c r="OFW76" s="921"/>
      <c r="OFX76" s="921"/>
      <c r="OFY76" s="921"/>
      <c r="OFZ76" s="921"/>
      <c r="OGA76" s="921"/>
      <c r="OGB76" s="921"/>
      <c r="OGC76" s="921"/>
      <c r="OGD76" s="921"/>
      <c r="OGE76" s="921"/>
      <c r="OGF76" s="921"/>
      <c r="OGG76" s="921"/>
      <c r="OGH76" s="921"/>
      <c r="OGI76" s="921"/>
      <c r="OGJ76" s="921"/>
      <c r="OGK76" s="921"/>
      <c r="OGL76" s="921"/>
      <c r="OGM76" s="921"/>
      <c r="OGN76" s="921"/>
      <c r="OGO76" s="921"/>
      <c r="OGP76" s="921"/>
      <c r="OGQ76" s="921"/>
      <c r="OGR76" s="921"/>
      <c r="OGS76" s="921"/>
      <c r="OGT76" s="921"/>
      <c r="OGU76" s="921"/>
      <c r="OGV76" s="921"/>
      <c r="OGW76" s="921"/>
      <c r="OGX76" s="921"/>
      <c r="OGY76" s="921"/>
      <c r="OGZ76" s="921"/>
      <c r="OHA76" s="921"/>
      <c r="OHB76" s="921"/>
      <c r="OHC76" s="921"/>
      <c r="OHD76" s="921"/>
      <c r="OHE76" s="921"/>
      <c r="OHF76" s="921"/>
      <c r="OHG76" s="921"/>
      <c r="OHH76" s="921"/>
      <c r="OHI76" s="921"/>
      <c r="OHJ76" s="921"/>
      <c r="OHK76" s="921"/>
      <c r="OHL76" s="921"/>
      <c r="OHM76" s="921"/>
      <c r="OHN76" s="921"/>
      <c r="OHO76" s="921"/>
      <c r="OHP76" s="921"/>
      <c r="OHQ76" s="921"/>
      <c r="OHR76" s="921"/>
      <c r="OHS76" s="921"/>
      <c r="OHT76" s="921"/>
      <c r="OHU76" s="921"/>
      <c r="OHV76" s="921"/>
      <c r="OHW76" s="921"/>
      <c r="OHX76" s="921"/>
      <c r="OHY76" s="921"/>
      <c r="OHZ76" s="921"/>
      <c r="OIA76" s="921"/>
      <c r="OIB76" s="921"/>
      <c r="OIC76" s="921"/>
      <c r="OID76" s="921"/>
      <c r="OIE76" s="921"/>
      <c r="OIF76" s="921"/>
      <c r="OIG76" s="921"/>
      <c r="OIH76" s="921"/>
      <c r="OII76" s="921"/>
      <c r="OIJ76" s="921"/>
      <c r="OIK76" s="921"/>
      <c r="OIL76" s="921"/>
      <c r="OIM76" s="921"/>
      <c r="OIN76" s="921"/>
      <c r="OIO76" s="921"/>
      <c r="OIP76" s="921"/>
      <c r="OIQ76" s="921"/>
      <c r="OIR76" s="921"/>
      <c r="OIS76" s="921"/>
      <c r="OIT76" s="921"/>
      <c r="OIU76" s="921"/>
      <c r="OIV76" s="921"/>
      <c r="OIW76" s="921"/>
      <c r="OIX76" s="921"/>
      <c r="OIY76" s="921"/>
      <c r="OIZ76" s="921"/>
      <c r="OJA76" s="921"/>
      <c r="OJB76" s="921"/>
      <c r="OJC76" s="921"/>
      <c r="OJD76" s="921"/>
      <c r="OJE76" s="921"/>
      <c r="OJF76" s="921"/>
      <c r="OJG76" s="921"/>
      <c r="OJH76" s="921"/>
      <c r="OJI76" s="921"/>
      <c r="OJJ76" s="921"/>
      <c r="OJK76" s="921"/>
      <c r="OJL76" s="921"/>
      <c r="OJM76" s="921"/>
      <c r="OJN76" s="921"/>
      <c r="OJO76" s="921"/>
      <c r="OJP76" s="921"/>
      <c r="OJQ76" s="921"/>
      <c r="OJR76" s="921"/>
      <c r="OJS76" s="921"/>
      <c r="OJT76" s="921"/>
      <c r="OJU76" s="921"/>
      <c r="OJV76" s="921"/>
      <c r="OJW76" s="921"/>
      <c r="OJX76" s="921"/>
      <c r="OJY76" s="921"/>
      <c r="OJZ76" s="921"/>
      <c r="OKA76" s="921"/>
      <c r="OKB76" s="921"/>
      <c r="OKC76" s="921"/>
      <c r="OKD76" s="921"/>
      <c r="OKE76" s="921"/>
      <c r="OKF76" s="921"/>
      <c r="OKG76" s="921"/>
      <c r="OKH76" s="921"/>
      <c r="OKI76" s="921"/>
      <c r="OKJ76" s="921"/>
      <c r="OKK76" s="921"/>
      <c r="OKL76" s="921"/>
      <c r="OKM76" s="921"/>
      <c r="OKN76" s="921"/>
      <c r="OKO76" s="921"/>
      <c r="OKP76" s="921"/>
      <c r="OKQ76" s="921"/>
      <c r="OKR76" s="921"/>
      <c r="OKS76" s="921"/>
      <c r="OKT76" s="921"/>
      <c r="OKU76" s="921"/>
      <c r="OKV76" s="921"/>
      <c r="OKW76" s="921"/>
      <c r="OKX76" s="921"/>
      <c r="OKY76" s="921"/>
      <c r="OKZ76" s="921"/>
      <c r="OLA76" s="921"/>
      <c r="OLB76" s="921"/>
      <c r="OLC76" s="921"/>
      <c r="OLD76" s="921"/>
      <c r="OLE76" s="921"/>
      <c r="OLF76" s="921"/>
      <c r="OLG76" s="921"/>
      <c r="OLH76" s="921"/>
      <c r="OLI76" s="921"/>
      <c r="OLJ76" s="921"/>
      <c r="OLK76" s="921"/>
      <c r="OLL76" s="921"/>
      <c r="OLM76" s="921"/>
      <c r="OLN76" s="921"/>
      <c r="OLO76" s="921"/>
      <c r="OLP76" s="921"/>
      <c r="OLQ76" s="921"/>
      <c r="OLR76" s="921"/>
      <c r="OLS76" s="921"/>
      <c r="OLT76" s="921"/>
      <c r="OLU76" s="921"/>
      <c r="OLV76" s="921"/>
      <c r="OLW76" s="921"/>
      <c r="OLX76" s="921"/>
      <c r="OLY76" s="921"/>
      <c r="OLZ76" s="921"/>
      <c r="OMA76" s="921"/>
      <c r="OMB76" s="921"/>
      <c r="OMC76" s="921"/>
      <c r="OMD76" s="921"/>
      <c r="OME76" s="921"/>
      <c r="OMF76" s="921"/>
      <c r="OMG76" s="921"/>
      <c r="OMH76" s="921"/>
      <c r="OMI76" s="921"/>
      <c r="OMJ76" s="921"/>
      <c r="OMK76" s="921"/>
      <c r="OML76" s="921"/>
      <c r="OMM76" s="921"/>
      <c r="OMN76" s="921"/>
      <c r="OMO76" s="921"/>
      <c r="OMP76" s="921"/>
      <c r="OMQ76" s="921"/>
      <c r="OMR76" s="921"/>
      <c r="OMS76" s="921"/>
      <c r="OMT76" s="921"/>
      <c r="OMU76" s="921"/>
      <c r="OMV76" s="921"/>
      <c r="OMW76" s="921"/>
      <c r="OMX76" s="921"/>
      <c r="OMY76" s="921"/>
      <c r="OMZ76" s="921"/>
      <c r="ONA76" s="921"/>
      <c r="ONB76" s="921"/>
      <c r="ONC76" s="921"/>
      <c r="OND76" s="921"/>
      <c r="ONE76" s="921"/>
      <c r="ONF76" s="921"/>
      <c r="ONG76" s="921"/>
      <c r="ONH76" s="921"/>
      <c r="ONI76" s="921"/>
      <c r="ONJ76" s="921"/>
      <c r="ONK76" s="921"/>
      <c r="ONL76" s="921"/>
      <c r="ONM76" s="921"/>
      <c r="ONN76" s="921"/>
      <c r="ONO76" s="921"/>
      <c r="ONP76" s="921"/>
      <c r="ONQ76" s="921"/>
      <c r="ONR76" s="921"/>
      <c r="ONS76" s="921"/>
      <c r="ONT76" s="921"/>
      <c r="ONU76" s="921"/>
      <c r="ONV76" s="921"/>
      <c r="ONW76" s="921"/>
      <c r="ONX76" s="921"/>
      <c r="ONY76" s="921"/>
      <c r="ONZ76" s="921"/>
      <c r="OOA76" s="921"/>
      <c r="OOB76" s="921"/>
      <c r="OOC76" s="921"/>
      <c r="OOD76" s="921"/>
      <c r="OOE76" s="921"/>
      <c r="OOF76" s="921"/>
      <c r="OOG76" s="921"/>
      <c r="OOH76" s="921"/>
      <c r="OOI76" s="921"/>
      <c r="OOJ76" s="921"/>
      <c r="OOK76" s="921"/>
      <c r="OOL76" s="921"/>
      <c r="OOM76" s="921"/>
      <c r="OON76" s="921"/>
      <c r="OOO76" s="921"/>
      <c r="OOP76" s="921"/>
      <c r="OOQ76" s="921"/>
      <c r="OOR76" s="921"/>
      <c r="OOS76" s="921"/>
      <c r="OOT76" s="921"/>
      <c r="OOU76" s="921"/>
      <c r="OOV76" s="921"/>
      <c r="OOW76" s="921"/>
      <c r="OOX76" s="921"/>
      <c r="OOY76" s="921"/>
      <c r="OOZ76" s="921"/>
      <c r="OPA76" s="921"/>
      <c r="OPB76" s="921"/>
      <c r="OPC76" s="921"/>
      <c r="OPD76" s="921"/>
      <c r="OPE76" s="921"/>
      <c r="OPF76" s="921"/>
      <c r="OPG76" s="921"/>
      <c r="OPH76" s="921"/>
      <c r="OPI76" s="921"/>
      <c r="OPJ76" s="921"/>
      <c r="OPK76" s="921"/>
      <c r="OPL76" s="921"/>
      <c r="OPM76" s="921"/>
      <c r="OPN76" s="921"/>
      <c r="OPO76" s="921"/>
      <c r="OPP76" s="921"/>
      <c r="OPQ76" s="921"/>
      <c r="OPR76" s="921"/>
      <c r="OPS76" s="921"/>
      <c r="OPT76" s="921"/>
      <c r="OPU76" s="921"/>
      <c r="OPV76" s="921"/>
      <c r="OPW76" s="921"/>
      <c r="OPX76" s="921"/>
      <c r="OPY76" s="921"/>
      <c r="OPZ76" s="921"/>
      <c r="OQA76" s="921"/>
      <c r="OQB76" s="921"/>
      <c r="OQC76" s="921"/>
      <c r="OQD76" s="921"/>
      <c r="OQE76" s="921"/>
      <c r="OQF76" s="921"/>
      <c r="OQG76" s="921"/>
      <c r="OQH76" s="921"/>
      <c r="OQI76" s="921"/>
      <c r="OQJ76" s="921"/>
      <c r="OQK76" s="921"/>
      <c r="OQL76" s="921"/>
      <c r="OQM76" s="921"/>
      <c r="OQN76" s="921"/>
      <c r="OQO76" s="921"/>
      <c r="OQP76" s="921"/>
      <c r="OQQ76" s="921"/>
      <c r="OQR76" s="921"/>
      <c r="OQS76" s="921"/>
      <c r="OQT76" s="921"/>
      <c r="OQU76" s="921"/>
      <c r="OQV76" s="921"/>
      <c r="OQW76" s="921"/>
      <c r="OQX76" s="921"/>
      <c r="OQY76" s="921"/>
      <c r="OQZ76" s="921"/>
      <c r="ORA76" s="921"/>
      <c r="ORB76" s="921"/>
      <c r="ORC76" s="921"/>
      <c r="ORD76" s="921"/>
      <c r="ORE76" s="921"/>
      <c r="ORF76" s="921"/>
      <c r="ORG76" s="921"/>
      <c r="ORH76" s="921"/>
      <c r="ORI76" s="921"/>
      <c r="ORJ76" s="921"/>
      <c r="ORK76" s="921"/>
      <c r="ORL76" s="921"/>
      <c r="ORM76" s="921"/>
      <c r="ORN76" s="921"/>
      <c r="ORO76" s="921"/>
      <c r="ORP76" s="921"/>
      <c r="ORQ76" s="921"/>
      <c r="ORR76" s="921"/>
      <c r="ORS76" s="921"/>
      <c r="ORT76" s="921"/>
      <c r="ORU76" s="921"/>
      <c r="ORV76" s="921"/>
      <c r="ORW76" s="921"/>
      <c r="ORX76" s="921"/>
      <c r="ORY76" s="921"/>
      <c r="ORZ76" s="921"/>
      <c r="OSA76" s="921"/>
      <c r="OSB76" s="921"/>
      <c r="OSC76" s="921"/>
      <c r="OSD76" s="921"/>
      <c r="OSE76" s="921"/>
      <c r="OSF76" s="921"/>
      <c r="OSG76" s="921"/>
      <c r="OSH76" s="921"/>
      <c r="OSI76" s="921"/>
      <c r="OSJ76" s="921"/>
      <c r="OSK76" s="921"/>
      <c r="OSL76" s="921"/>
      <c r="OSM76" s="921"/>
      <c r="OSN76" s="921"/>
      <c r="OSO76" s="921"/>
      <c r="OSP76" s="921"/>
      <c r="OSQ76" s="921"/>
      <c r="OSR76" s="921"/>
      <c r="OSS76" s="921"/>
      <c r="OST76" s="921"/>
      <c r="OSU76" s="921"/>
      <c r="OSV76" s="921"/>
      <c r="OSW76" s="921"/>
      <c r="OSX76" s="921"/>
      <c r="OSY76" s="921"/>
      <c r="OSZ76" s="921"/>
      <c r="OTA76" s="921"/>
      <c r="OTB76" s="921"/>
      <c r="OTC76" s="921"/>
      <c r="OTD76" s="921"/>
      <c r="OTE76" s="921"/>
      <c r="OTF76" s="921"/>
      <c r="OTG76" s="921"/>
      <c r="OTH76" s="921"/>
      <c r="OTI76" s="921"/>
      <c r="OTJ76" s="921"/>
      <c r="OTK76" s="921"/>
      <c r="OTL76" s="921"/>
      <c r="OTM76" s="921"/>
      <c r="OTN76" s="921"/>
      <c r="OTO76" s="921"/>
      <c r="OTP76" s="921"/>
      <c r="OTQ76" s="921"/>
      <c r="OTR76" s="921"/>
      <c r="OTS76" s="921"/>
      <c r="OTT76" s="921"/>
      <c r="OTU76" s="921"/>
      <c r="OTV76" s="921"/>
      <c r="OTW76" s="921"/>
      <c r="OTX76" s="921"/>
      <c r="OTY76" s="921"/>
      <c r="OTZ76" s="921"/>
      <c r="OUA76" s="921"/>
      <c r="OUB76" s="921"/>
      <c r="OUC76" s="921"/>
      <c r="OUD76" s="921"/>
      <c r="OUE76" s="921"/>
      <c r="OUF76" s="921"/>
      <c r="OUG76" s="921"/>
      <c r="OUH76" s="921"/>
      <c r="OUI76" s="921"/>
      <c r="OUJ76" s="921"/>
      <c r="OUK76" s="921"/>
      <c r="OUL76" s="921"/>
      <c r="OUM76" s="921"/>
      <c r="OUN76" s="921"/>
      <c r="OUO76" s="921"/>
      <c r="OUP76" s="921"/>
      <c r="OUQ76" s="921"/>
      <c r="OUR76" s="921"/>
      <c r="OUS76" s="921"/>
      <c r="OUT76" s="921"/>
      <c r="OUU76" s="921"/>
      <c r="OUV76" s="921"/>
      <c r="OUW76" s="921"/>
      <c r="OUX76" s="921"/>
      <c r="OUY76" s="921"/>
      <c r="OUZ76" s="921"/>
      <c r="OVA76" s="921"/>
      <c r="OVB76" s="921"/>
      <c r="OVC76" s="921"/>
      <c r="OVD76" s="921"/>
      <c r="OVE76" s="921"/>
      <c r="OVF76" s="921"/>
      <c r="OVG76" s="921"/>
      <c r="OVH76" s="921"/>
      <c r="OVI76" s="921"/>
      <c r="OVJ76" s="921"/>
      <c r="OVK76" s="921"/>
      <c r="OVL76" s="921"/>
      <c r="OVM76" s="921"/>
      <c r="OVN76" s="921"/>
      <c r="OVO76" s="921"/>
      <c r="OVP76" s="921"/>
      <c r="OVQ76" s="921"/>
      <c r="OVR76" s="921"/>
      <c r="OVS76" s="921"/>
      <c r="OVT76" s="921"/>
      <c r="OVU76" s="921"/>
      <c r="OVV76" s="921"/>
      <c r="OVW76" s="921"/>
      <c r="OVX76" s="921"/>
      <c r="OVY76" s="921"/>
      <c r="OVZ76" s="921"/>
      <c r="OWA76" s="921"/>
      <c r="OWB76" s="921"/>
      <c r="OWC76" s="921"/>
      <c r="OWD76" s="921"/>
      <c r="OWE76" s="921"/>
      <c r="OWF76" s="921"/>
      <c r="OWG76" s="921"/>
      <c r="OWH76" s="921"/>
      <c r="OWI76" s="921"/>
      <c r="OWJ76" s="921"/>
      <c r="OWK76" s="921"/>
      <c r="OWL76" s="921"/>
      <c r="OWM76" s="921"/>
      <c r="OWN76" s="921"/>
      <c r="OWO76" s="921"/>
      <c r="OWP76" s="921"/>
      <c r="OWQ76" s="921"/>
      <c r="OWR76" s="921"/>
      <c r="OWS76" s="921"/>
      <c r="OWT76" s="921"/>
      <c r="OWU76" s="921"/>
      <c r="OWV76" s="921"/>
      <c r="OWW76" s="921"/>
      <c r="OWX76" s="921"/>
      <c r="OWY76" s="921"/>
      <c r="OWZ76" s="921"/>
      <c r="OXA76" s="921"/>
      <c r="OXB76" s="921"/>
      <c r="OXC76" s="921"/>
      <c r="OXD76" s="921"/>
      <c r="OXE76" s="921"/>
      <c r="OXF76" s="921"/>
      <c r="OXG76" s="921"/>
      <c r="OXH76" s="921"/>
      <c r="OXI76" s="921"/>
      <c r="OXJ76" s="921"/>
      <c r="OXK76" s="921"/>
      <c r="OXL76" s="921"/>
      <c r="OXM76" s="921"/>
      <c r="OXN76" s="921"/>
      <c r="OXO76" s="921"/>
      <c r="OXP76" s="921"/>
      <c r="OXQ76" s="921"/>
      <c r="OXR76" s="921"/>
      <c r="OXS76" s="921"/>
      <c r="OXT76" s="921"/>
      <c r="OXU76" s="921"/>
      <c r="OXV76" s="921"/>
      <c r="OXW76" s="921"/>
      <c r="OXX76" s="921"/>
      <c r="OXY76" s="921"/>
      <c r="OXZ76" s="921"/>
      <c r="OYA76" s="921"/>
      <c r="OYB76" s="921"/>
      <c r="OYC76" s="921"/>
      <c r="OYD76" s="921"/>
      <c r="OYE76" s="921"/>
      <c r="OYF76" s="921"/>
      <c r="OYG76" s="921"/>
      <c r="OYH76" s="921"/>
      <c r="OYI76" s="921"/>
      <c r="OYJ76" s="921"/>
      <c r="OYK76" s="921"/>
      <c r="OYL76" s="921"/>
      <c r="OYM76" s="921"/>
      <c r="OYN76" s="921"/>
      <c r="OYO76" s="921"/>
      <c r="OYP76" s="921"/>
      <c r="OYQ76" s="921"/>
      <c r="OYR76" s="921"/>
      <c r="OYS76" s="921"/>
      <c r="OYT76" s="921"/>
      <c r="OYU76" s="921"/>
      <c r="OYV76" s="921"/>
      <c r="OYW76" s="921"/>
      <c r="OYX76" s="921"/>
      <c r="OYY76" s="921"/>
      <c r="OYZ76" s="921"/>
      <c r="OZA76" s="921"/>
      <c r="OZB76" s="921"/>
      <c r="OZC76" s="921"/>
      <c r="OZD76" s="921"/>
      <c r="OZE76" s="921"/>
      <c r="OZF76" s="921"/>
      <c r="OZG76" s="921"/>
      <c r="OZH76" s="921"/>
      <c r="OZI76" s="921"/>
      <c r="OZJ76" s="921"/>
      <c r="OZK76" s="921"/>
      <c r="OZL76" s="921"/>
      <c r="OZM76" s="921"/>
      <c r="OZN76" s="921"/>
      <c r="OZO76" s="921"/>
      <c r="OZP76" s="921"/>
      <c r="OZQ76" s="921"/>
      <c r="OZR76" s="921"/>
      <c r="OZS76" s="921"/>
      <c r="OZT76" s="921"/>
      <c r="OZU76" s="921"/>
      <c r="OZV76" s="921"/>
      <c r="OZW76" s="921"/>
      <c r="OZX76" s="921"/>
      <c r="OZY76" s="921"/>
      <c r="OZZ76" s="921"/>
      <c r="PAA76" s="921"/>
      <c r="PAB76" s="921"/>
      <c r="PAC76" s="921"/>
      <c r="PAD76" s="921"/>
      <c r="PAE76" s="921"/>
      <c r="PAF76" s="921"/>
      <c r="PAG76" s="921"/>
      <c r="PAH76" s="921"/>
      <c r="PAI76" s="921"/>
      <c r="PAJ76" s="921"/>
      <c r="PAK76" s="921"/>
      <c r="PAL76" s="921"/>
      <c r="PAM76" s="921"/>
      <c r="PAN76" s="921"/>
      <c r="PAO76" s="921"/>
      <c r="PAP76" s="921"/>
      <c r="PAQ76" s="921"/>
      <c r="PAR76" s="921"/>
      <c r="PAS76" s="921"/>
      <c r="PAT76" s="921"/>
      <c r="PAU76" s="921"/>
      <c r="PAV76" s="921"/>
      <c r="PAW76" s="921"/>
      <c r="PAX76" s="921"/>
      <c r="PAY76" s="921"/>
      <c r="PAZ76" s="921"/>
      <c r="PBA76" s="921"/>
      <c r="PBB76" s="921"/>
      <c r="PBC76" s="921"/>
      <c r="PBD76" s="921"/>
      <c r="PBE76" s="921"/>
      <c r="PBF76" s="921"/>
      <c r="PBG76" s="921"/>
      <c r="PBH76" s="921"/>
      <c r="PBI76" s="921"/>
      <c r="PBJ76" s="921"/>
      <c r="PBK76" s="921"/>
      <c r="PBL76" s="921"/>
      <c r="PBM76" s="921"/>
      <c r="PBN76" s="921"/>
      <c r="PBO76" s="921"/>
      <c r="PBP76" s="921"/>
      <c r="PBQ76" s="921"/>
      <c r="PBR76" s="921"/>
      <c r="PBS76" s="921"/>
      <c r="PBT76" s="921"/>
      <c r="PBU76" s="921"/>
      <c r="PBV76" s="921"/>
      <c r="PBW76" s="921"/>
      <c r="PBX76" s="921"/>
      <c r="PBY76" s="921"/>
      <c r="PBZ76" s="921"/>
      <c r="PCA76" s="921"/>
      <c r="PCB76" s="921"/>
      <c r="PCC76" s="921"/>
      <c r="PCD76" s="921"/>
      <c r="PCE76" s="921"/>
      <c r="PCF76" s="921"/>
      <c r="PCG76" s="921"/>
      <c r="PCH76" s="921"/>
      <c r="PCI76" s="921"/>
      <c r="PCJ76" s="921"/>
      <c r="PCK76" s="921"/>
      <c r="PCL76" s="921"/>
      <c r="PCM76" s="921"/>
      <c r="PCN76" s="921"/>
      <c r="PCO76" s="921"/>
      <c r="PCP76" s="921"/>
      <c r="PCQ76" s="921"/>
      <c r="PCR76" s="921"/>
      <c r="PCS76" s="921"/>
      <c r="PCT76" s="921"/>
      <c r="PCU76" s="921"/>
      <c r="PCV76" s="921"/>
      <c r="PCW76" s="921"/>
      <c r="PCX76" s="921"/>
      <c r="PCY76" s="921"/>
      <c r="PCZ76" s="921"/>
      <c r="PDA76" s="921"/>
      <c r="PDB76" s="921"/>
      <c r="PDC76" s="921"/>
      <c r="PDD76" s="921"/>
      <c r="PDE76" s="921"/>
      <c r="PDF76" s="921"/>
      <c r="PDG76" s="921"/>
      <c r="PDH76" s="921"/>
      <c r="PDI76" s="921"/>
      <c r="PDJ76" s="921"/>
      <c r="PDK76" s="921"/>
      <c r="PDL76" s="921"/>
      <c r="PDM76" s="921"/>
      <c r="PDN76" s="921"/>
      <c r="PDO76" s="921"/>
      <c r="PDP76" s="921"/>
      <c r="PDQ76" s="921"/>
      <c r="PDR76" s="921"/>
      <c r="PDS76" s="921"/>
      <c r="PDT76" s="921"/>
      <c r="PDU76" s="921"/>
      <c r="PDV76" s="921"/>
      <c r="PDW76" s="921"/>
      <c r="PDX76" s="921"/>
      <c r="PDY76" s="921"/>
      <c r="PDZ76" s="921"/>
      <c r="PEA76" s="921"/>
      <c r="PEB76" s="921"/>
      <c r="PEC76" s="921"/>
      <c r="PED76" s="921"/>
      <c r="PEE76" s="921"/>
      <c r="PEF76" s="921"/>
      <c r="PEG76" s="921"/>
      <c r="PEH76" s="921"/>
      <c r="PEI76" s="921"/>
      <c r="PEJ76" s="921"/>
      <c r="PEK76" s="921"/>
      <c r="PEL76" s="921"/>
      <c r="PEM76" s="921"/>
      <c r="PEN76" s="921"/>
      <c r="PEO76" s="921"/>
      <c r="PEP76" s="921"/>
      <c r="PEQ76" s="921"/>
      <c r="PER76" s="921"/>
      <c r="PES76" s="921"/>
      <c r="PET76" s="921"/>
      <c r="PEU76" s="921"/>
      <c r="PEV76" s="921"/>
      <c r="PEW76" s="921"/>
      <c r="PEX76" s="921"/>
      <c r="PEY76" s="921"/>
      <c r="PEZ76" s="921"/>
      <c r="PFA76" s="921"/>
      <c r="PFB76" s="921"/>
      <c r="PFC76" s="921"/>
      <c r="PFD76" s="921"/>
      <c r="PFE76" s="921"/>
      <c r="PFF76" s="921"/>
      <c r="PFG76" s="921"/>
      <c r="PFH76" s="921"/>
      <c r="PFI76" s="921"/>
      <c r="PFJ76" s="921"/>
      <c r="PFK76" s="921"/>
      <c r="PFL76" s="921"/>
      <c r="PFM76" s="921"/>
      <c r="PFN76" s="921"/>
      <c r="PFO76" s="921"/>
      <c r="PFP76" s="921"/>
      <c r="PFQ76" s="921"/>
      <c r="PFR76" s="921"/>
      <c r="PFS76" s="921"/>
      <c r="PFT76" s="921"/>
      <c r="PFU76" s="921"/>
      <c r="PFV76" s="921"/>
      <c r="PFW76" s="921"/>
      <c r="PFX76" s="921"/>
      <c r="PFY76" s="921"/>
      <c r="PFZ76" s="921"/>
      <c r="PGA76" s="921"/>
      <c r="PGB76" s="921"/>
      <c r="PGC76" s="921"/>
      <c r="PGD76" s="921"/>
      <c r="PGE76" s="921"/>
      <c r="PGF76" s="921"/>
      <c r="PGG76" s="921"/>
      <c r="PGH76" s="921"/>
      <c r="PGI76" s="921"/>
      <c r="PGJ76" s="921"/>
      <c r="PGK76" s="921"/>
      <c r="PGL76" s="921"/>
      <c r="PGM76" s="921"/>
      <c r="PGN76" s="921"/>
      <c r="PGO76" s="921"/>
      <c r="PGP76" s="921"/>
      <c r="PGQ76" s="921"/>
      <c r="PGR76" s="921"/>
      <c r="PGS76" s="921"/>
      <c r="PGT76" s="921"/>
      <c r="PGU76" s="921"/>
      <c r="PGV76" s="921"/>
      <c r="PGW76" s="921"/>
      <c r="PGX76" s="921"/>
      <c r="PGY76" s="921"/>
      <c r="PGZ76" s="921"/>
      <c r="PHA76" s="921"/>
      <c r="PHB76" s="921"/>
      <c r="PHC76" s="921"/>
      <c r="PHD76" s="921"/>
      <c r="PHE76" s="921"/>
      <c r="PHF76" s="921"/>
      <c r="PHG76" s="921"/>
      <c r="PHH76" s="921"/>
      <c r="PHI76" s="921"/>
      <c r="PHJ76" s="921"/>
      <c r="PHK76" s="921"/>
      <c r="PHL76" s="921"/>
      <c r="PHM76" s="921"/>
      <c r="PHN76" s="921"/>
      <c r="PHO76" s="921"/>
      <c r="PHP76" s="921"/>
      <c r="PHQ76" s="921"/>
      <c r="PHR76" s="921"/>
      <c r="PHS76" s="921"/>
      <c r="PHT76" s="921"/>
      <c r="PHU76" s="921"/>
      <c r="PHV76" s="921"/>
      <c r="PHW76" s="921"/>
      <c r="PHX76" s="921"/>
      <c r="PHY76" s="921"/>
      <c r="PHZ76" s="921"/>
      <c r="PIA76" s="921"/>
      <c r="PIB76" s="921"/>
      <c r="PIC76" s="921"/>
      <c r="PID76" s="921"/>
      <c r="PIE76" s="921"/>
      <c r="PIF76" s="921"/>
      <c r="PIG76" s="921"/>
      <c r="PIH76" s="921"/>
      <c r="PII76" s="921"/>
      <c r="PIJ76" s="921"/>
      <c r="PIK76" s="921"/>
      <c r="PIL76" s="921"/>
      <c r="PIM76" s="921"/>
      <c r="PIN76" s="921"/>
      <c r="PIO76" s="921"/>
      <c r="PIP76" s="921"/>
      <c r="PIQ76" s="921"/>
      <c r="PIR76" s="921"/>
      <c r="PIS76" s="921"/>
      <c r="PIT76" s="921"/>
      <c r="PIU76" s="921"/>
      <c r="PIV76" s="921"/>
      <c r="PIW76" s="921"/>
      <c r="PIX76" s="921"/>
      <c r="PIY76" s="921"/>
      <c r="PIZ76" s="921"/>
      <c r="PJA76" s="921"/>
      <c r="PJB76" s="921"/>
      <c r="PJC76" s="921"/>
      <c r="PJD76" s="921"/>
      <c r="PJE76" s="921"/>
      <c r="PJF76" s="921"/>
      <c r="PJG76" s="921"/>
      <c r="PJH76" s="921"/>
      <c r="PJI76" s="921"/>
      <c r="PJJ76" s="921"/>
      <c r="PJK76" s="921"/>
      <c r="PJL76" s="921"/>
      <c r="PJM76" s="921"/>
      <c r="PJN76" s="921"/>
      <c r="PJO76" s="921"/>
      <c r="PJP76" s="921"/>
      <c r="PJQ76" s="921"/>
      <c r="PJR76" s="921"/>
      <c r="PJS76" s="921"/>
      <c r="PJT76" s="921"/>
      <c r="PJU76" s="921"/>
      <c r="PJV76" s="921"/>
      <c r="PJW76" s="921"/>
      <c r="PJX76" s="921"/>
      <c r="PJY76" s="921"/>
      <c r="PJZ76" s="921"/>
      <c r="PKA76" s="921"/>
      <c r="PKB76" s="921"/>
      <c r="PKC76" s="921"/>
      <c r="PKD76" s="921"/>
      <c r="PKE76" s="921"/>
      <c r="PKF76" s="921"/>
      <c r="PKG76" s="921"/>
      <c r="PKH76" s="921"/>
      <c r="PKI76" s="921"/>
      <c r="PKJ76" s="921"/>
      <c r="PKK76" s="921"/>
      <c r="PKL76" s="921"/>
      <c r="PKM76" s="921"/>
      <c r="PKN76" s="921"/>
      <c r="PKO76" s="921"/>
      <c r="PKP76" s="921"/>
      <c r="PKQ76" s="921"/>
      <c r="PKR76" s="921"/>
      <c r="PKS76" s="921"/>
      <c r="PKT76" s="921"/>
      <c r="PKU76" s="921"/>
      <c r="PKV76" s="921"/>
      <c r="PKW76" s="921"/>
      <c r="PKX76" s="921"/>
      <c r="PKY76" s="921"/>
      <c r="PKZ76" s="921"/>
      <c r="PLA76" s="921"/>
      <c r="PLB76" s="921"/>
      <c r="PLC76" s="921"/>
      <c r="PLD76" s="921"/>
      <c r="PLE76" s="921"/>
      <c r="PLF76" s="921"/>
      <c r="PLG76" s="921"/>
      <c r="PLH76" s="921"/>
      <c r="PLI76" s="921"/>
      <c r="PLJ76" s="921"/>
      <c r="PLK76" s="921"/>
      <c r="PLL76" s="921"/>
      <c r="PLM76" s="921"/>
      <c r="PLN76" s="921"/>
      <c r="PLO76" s="921"/>
      <c r="PLP76" s="921"/>
      <c r="PLQ76" s="921"/>
      <c r="PLR76" s="921"/>
      <c r="PLS76" s="921"/>
      <c r="PLT76" s="921"/>
      <c r="PLU76" s="921"/>
      <c r="PLV76" s="921"/>
      <c r="PLW76" s="921"/>
      <c r="PLX76" s="921"/>
      <c r="PLY76" s="921"/>
      <c r="PLZ76" s="921"/>
      <c r="PMA76" s="921"/>
      <c r="PMB76" s="921"/>
      <c r="PMC76" s="921"/>
      <c r="PMD76" s="921"/>
      <c r="PME76" s="921"/>
      <c r="PMF76" s="921"/>
      <c r="PMG76" s="921"/>
      <c r="PMH76" s="921"/>
      <c r="PMI76" s="921"/>
      <c r="PMJ76" s="921"/>
      <c r="PMK76" s="921"/>
      <c r="PML76" s="921"/>
      <c r="PMM76" s="921"/>
      <c r="PMN76" s="921"/>
      <c r="PMO76" s="921"/>
      <c r="PMP76" s="921"/>
      <c r="PMQ76" s="921"/>
      <c r="PMR76" s="921"/>
      <c r="PMS76" s="921"/>
      <c r="PMT76" s="921"/>
      <c r="PMU76" s="921"/>
      <c r="PMV76" s="921"/>
      <c r="PMW76" s="921"/>
      <c r="PMX76" s="921"/>
      <c r="PMY76" s="921"/>
      <c r="PMZ76" s="921"/>
      <c r="PNA76" s="921"/>
      <c r="PNB76" s="921"/>
      <c r="PNC76" s="921"/>
      <c r="PND76" s="921"/>
      <c r="PNE76" s="921"/>
      <c r="PNF76" s="921"/>
      <c r="PNG76" s="921"/>
      <c r="PNH76" s="921"/>
      <c r="PNI76" s="921"/>
      <c r="PNJ76" s="921"/>
      <c r="PNK76" s="921"/>
      <c r="PNL76" s="921"/>
      <c r="PNM76" s="921"/>
      <c r="PNN76" s="921"/>
      <c r="PNO76" s="921"/>
      <c r="PNP76" s="921"/>
      <c r="PNQ76" s="921"/>
      <c r="PNR76" s="921"/>
      <c r="PNS76" s="921"/>
      <c r="PNT76" s="921"/>
      <c r="PNU76" s="921"/>
      <c r="PNV76" s="921"/>
      <c r="PNW76" s="921"/>
      <c r="PNX76" s="921"/>
      <c r="PNY76" s="921"/>
      <c r="PNZ76" s="921"/>
      <c r="POA76" s="921"/>
      <c r="POB76" s="921"/>
      <c r="POC76" s="921"/>
      <c r="POD76" s="921"/>
      <c r="POE76" s="921"/>
      <c r="POF76" s="921"/>
      <c r="POG76" s="921"/>
      <c r="POH76" s="921"/>
      <c r="POI76" s="921"/>
      <c r="POJ76" s="921"/>
      <c r="POK76" s="921"/>
      <c r="POL76" s="921"/>
      <c r="POM76" s="921"/>
      <c r="PON76" s="921"/>
      <c r="POO76" s="921"/>
      <c r="POP76" s="921"/>
      <c r="POQ76" s="921"/>
      <c r="POR76" s="921"/>
      <c r="POS76" s="921"/>
      <c r="POT76" s="921"/>
      <c r="POU76" s="921"/>
      <c r="POV76" s="921"/>
      <c r="POW76" s="921"/>
      <c r="POX76" s="921"/>
      <c r="POY76" s="921"/>
      <c r="POZ76" s="921"/>
      <c r="PPA76" s="921"/>
      <c r="PPB76" s="921"/>
      <c r="PPC76" s="921"/>
      <c r="PPD76" s="921"/>
      <c r="PPE76" s="921"/>
      <c r="PPF76" s="921"/>
      <c r="PPG76" s="921"/>
      <c r="PPH76" s="921"/>
      <c r="PPI76" s="921"/>
      <c r="PPJ76" s="921"/>
      <c r="PPK76" s="921"/>
      <c r="PPL76" s="921"/>
      <c r="PPM76" s="921"/>
      <c r="PPN76" s="921"/>
      <c r="PPO76" s="921"/>
      <c r="PPP76" s="921"/>
      <c r="PPQ76" s="921"/>
      <c r="PPR76" s="921"/>
      <c r="PPS76" s="921"/>
      <c r="PPT76" s="921"/>
      <c r="PPU76" s="921"/>
      <c r="PPV76" s="921"/>
      <c r="PPW76" s="921"/>
      <c r="PPX76" s="921"/>
      <c r="PPY76" s="921"/>
      <c r="PPZ76" s="921"/>
      <c r="PQA76" s="921"/>
      <c r="PQB76" s="921"/>
      <c r="PQC76" s="921"/>
      <c r="PQD76" s="921"/>
      <c r="PQE76" s="921"/>
      <c r="PQF76" s="921"/>
      <c r="PQG76" s="921"/>
      <c r="PQH76" s="921"/>
      <c r="PQI76" s="921"/>
      <c r="PQJ76" s="921"/>
      <c r="PQK76" s="921"/>
      <c r="PQL76" s="921"/>
      <c r="PQM76" s="921"/>
      <c r="PQN76" s="921"/>
      <c r="PQO76" s="921"/>
      <c r="PQP76" s="921"/>
      <c r="PQQ76" s="921"/>
      <c r="PQR76" s="921"/>
      <c r="PQS76" s="921"/>
      <c r="PQT76" s="921"/>
      <c r="PQU76" s="921"/>
      <c r="PQV76" s="921"/>
      <c r="PQW76" s="921"/>
      <c r="PQX76" s="921"/>
      <c r="PQY76" s="921"/>
      <c r="PQZ76" s="921"/>
      <c r="PRA76" s="921"/>
      <c r="PRB76" s="921"/>
      <c r="PRC76" s="921"/>
      <c r="PRD76" s="921"/>
      <c r="PRE76" s="921"/>
      <c r="PRF76" s="921"/>
      <c r="PRG76" s="921"/>
      <c r="PRH76" s="921"/>
      <c r="PRI76" s="921"/>
      <c r="PRJ76" s="921"/>
      <c r="PRK76" s="921"/>
      <c r="PRL76" s="921"/>
      <c r="PRM76" s="921"/>
      <c r="PRN76" s="921"/>
      <c r="PRO76" s="921"/>
      <c r="PRP76" s="921"/>
      <c r="PRQ76" s="921"/>
      <c r="PRR76" s="921"/>
      <c r="PRS76" s="921"/>
      <c r="PRT76" s="921"/>
      <c r="PRU76" s="921"/>
      <c r="PRV76" s="921"/>
      <c r="PRW76" s="921"/>
      <c r="PRX76" s="921"/>
      <c r="PRY76" s="921"/>
      <c r="PRZ76" s="921"/>
      <c r="PSA76" s="921"/>
      <c r="PSB76" s="921"/>
      <c r="PSC76" s="921"/>
      <c r="PSD76" s="921"/>
      <c r="PSE76" s="921"/>
      <c r="PSF76" s="921"/>
      <c r="PSG76" s="921"/>
      <c r="PSH76" s="921"/>
      <c r="PSI76" s="921"/>
      <c r="PSJ76" s="921"/>
      <c r="PSK76" s="921"/>
      <c r="PSL76" s="921"/>
      <c r="PSM76" s="921"/>
      <c r="PSN76" s="921"/>
      <c r="PSO76" s="921"/>
      <c r="PSP76" s="921"/>
      <c r="PSQ76" s="921"/>
      <c r="PSR76" s="921"/>
      <c r="PSS76" s="921"/>
      <c r="PST76" s="921"/>
      <c r="PSU76" s="921"/>
      <c r="PSV76" s="921"/>
      <c r="PSW76" s="921"/>
      <c r="PSX76" s="921"/>
      <c r="PSY76" s="921"/>
      <c r="PSZ76" s="921"/>
      <c r="PTA76" s="921"/>
      <c r="PTB76" s="921"/>
      <c r="PTC76" s="921"/>
      <c r="PTD76" s="921"/>
      <c r="PTE76" s="921"/>
      <c r="PTF76" s="921"/>
      <c r="PTG76" s="921"/>
      <c r="PTH76" s="921"/>
      <c r="PTI76" s="921"/>
      <c r="PTJ76" s="921"/>
      <c r="PTK76" s="921"/>
      <c r="PTL76" s="921"/>
      <c r="PTM76" s="921"/>
      <c r="PTN76" s="921"/>
      <c r="PTO76" s="921"/>
      <c r="PTP76" s="921"/>
      <c r="PTQ76" s="921"/>
      <c r="PTR76" s="921"/>
      <c r="PTS76" s="921"/>
      <c r="PTT76" s="921"/>
      <c r="PTU76" s="921"/>
      <c r="PTV76" s="921"/>
      <c r="PTW76" s="921"/>
      <c r="PTX76" s="921"/>
      <c r="PTY76" s="921"/>
      <c r="PTZ76" s="921"/>
      <c r="PUA76" s="921"/>
      <c r="PUB76" s="921"/>
      <c r="PUC76" s="921"/>
      <c r="PUD76" s="921"/>
      <c r="PUE76" s="921"/>
      <c r="PUF76" s="921"/>
      <c r="PUG76" s="921"/>
      <c r="PUH76" s="921"/>
      <c r="PUI76" s="921"/>
      <c r="PUJ76" s="921"/>
      <c r="PUK76" s="921"/>
      <c r="PUL76" s="921"/>
      <c r="PUM76" s="921"/>
      <c r="PUN76" s="921"/>
      <c r="PUO76" s="921"/>
      <c r="PUP76" s="921"/>
      <c r="PUQ76" s="921"/>
      <c r="PUR76" s="921"/>
      <c r="PUS76" s="921"/>
      <c r="PUT76" s="921"/>
      <c r="PUU76" s="921"/>
      <c r="PUV76" s="921"/>
      <c r="PUW76" s="921"/>
      <c r="PUX76" s="921"/>
      <c r="PUY76" s="921"/>
      <c r="PUZ76" s="921"/>
      <c r="PVA76" s="921"/>
      <c r="PVB76" s="921"/>
      <c r="PVC76" s="921"/>
      <c r="PVD76" s="921"/>
      <c r="PVE76" s="921"/>
      <c r="PVF76" s="921"/>
      <c r="PVG76" s="921"/>
      <c r="PVH76" s="921"/>
      <c r="PVI76" s="921"/>
      <c r="PVJ76" s="921"/>
      <c r="PVK76" s="921"/>
      <c r="PVL76" s="921"/>
      <c r="PVM76" s="921"/>
      <c r="PVN76" s="921"/>
      <c r="PVO76" s="921"/>
      <c r="PVP76" s="921"/>
      <c r="PVQ76" s="921"/>
      <c r="PVR76" s="921"/>
      <c r="PVS76" s="921"/>
      <c r="PVT76" s="921"/>
      <c r="PVU76" s="921"/>
      <c r="PVV76" s="921"/>
      <c r="PVW76" s="921"/>
      <c r="PVX76" s="921"/>
      <c r="PVY76" s="921"/>
      <c r="PVZ76" s="921"/>
      <c r="PWA76" s="921"/>
      <c r="PWB76" s="921"/>
      <c r="PWC76" s="921"/>
      <c r="PWD76" s="921"/>
      <c r="PWE76" s="921"/>
      <c r="PWF76" s="921"/>
      <c r="PWG76" s="921"/>
      <c r="PWH76" s="921"/>
      <c r="PWI76" s="921"/>
      <c r="PWJ76" s="921"/>
      <c r="PWK76" s="921"/>
      <c r="PWL76" s="921"/>
      <c r="PWM76" s="921"/>
      <c r="PWN76" s="921"/>
      <c r="PWO76" s="921"/>
      <c r="PWP76" s="921"/>
      <c r="PWQ76" s="921"/>
      <c r="PWR76" s="921"/>
      <c r="PWS76" s="921"/>
      <c r="PWT76" s="921"/>
      <c r="PWU76" s="921"/>
      <c r="PWV76" s="921"/>
      <c r="PWW76" s="921"/>
      <c r="PWX76" s="921"/>
      <c r="PWY76" s="921"/>
      <c r="PWZ76" s="921"/>
      <c r="PXA76" s="921"/>
      <c r="PXB76" s="921"/>
      <c r="PXC76" s="921"/>
      <c r="PXD76" s="921"/>
      <c r="PXE76" s="921"/>
      <c r="PXF76" s="921"/>
      <c r="PXG76" s="921"/>
      <c r="PXH76" s="921"/>
      <c r="PXI76" s="921"/>
      <c r="PXJ76" s="921"/>
      <c r="PXK76" s="921"/>
      <c r="PXL76" s="921"/>
      <c r="PXM76" s="921"/>
      <c r="PXN76" s="921"/>
      <c r="PXO76" s="921"/>
      <c r="PXP76" s="921"/>
      <c r="PXQ76" s="921"/>
      <c r="PXR76" s="921"/>
      <c r="PXS76" s="921"/>
      <c r="PXT76" s="921"/>
      <c r="PXU76" s="921"/>
      <c r="PXV76" s="921"/>
      <c r="PXW76" s="921"/>
      <c r="PXX76" s="921"/>
      <c r="PXY76" s="921"/>
      <c r="PXZ76" s="921"/>
      <c r="PYA76" s="921"/>
      <c r="PYB76" s="921"/>
      <c r="PYC76" s="921"/>
      <c r="PYD76" s="921"/>
      <c r="PYE76" s="921"/>
      <c r="PYF76" s="921"/>
      <c r="PYG76" s="921"/>
      <c r="PYH76" s="921"/>
      <c r="PYI76" s="921"/>
      <c r="PYJ76" s="921"/>
      <c r="PYK76" s="921"/>
      <c r="PYL76" s="921"/>
      <c r="PYM76" s="921"/>
      <c r="PYN76" s="921"/>
      <c r="PYO76" s="921"/>
      <c r="PYP76" s="921"/>
      <c r="PYQ76" s="921"/>
      <c r="PYR76" s="921"/>
      <c r="PYS76" s="921"/>
      <c r="PYT76" s="921"/>
      <c r="PYU76" s="921"/>
      <c r="PYV76" s="921"/>
      <c r="PYW76" s="921"/>
      <c r="PYX76" s="921"/>
      <c r="PYY76" s="921"/>
      <c r="PYZ76" s="921"/>
      <c r="PZA76" s="921"/>
      <c r="PZB76" s="921"/>
      <c r="PZC76" s="921"/>
      <c r="PZD76" s="921"/>
      <c r="PZE76" s="921"/>
      <c r="PZF76" s="921"/>
      <c r="PZG76" s="921"/>
      <c r="PZH76" s="921"/>
      <c r="PZI76" s="921"/>
      <c r="PZJ76" s="921"/>
      <c r="PZK76" s="921"/>
      <c r="PZL76" s="921"/>
      <c r="PZM76" s="921"/>
      <c r="PZN76" s="921"/>
      <c r="PZO76" s="921"/>
      <c r="PZP76" s="921"/>
      <c r="PZQ76" s="921"/>
      <c r="PZR76" s="921"/>
      <c r="PZS76" s="921"/>
      <c r="PZT76" s="921"/>
      <c r="PZU76" s="921"/>
      <c r="PZV76" s="921"/>
      <c r="PZW76" s="921"/>
      <c r="PZX76" s="921"/>
      <c r="PZY76" s="921"/>
      <c r="PZZ76" s="921"/>
      <c r="QAA76" s="921"/>
      <c r="QAB76" s="921"/>
      <c r="QAC76" s="921"/>
      <c r="QAD76" s="921"/>
      <c r="QAE76" s="921"/>
      <c r="QAF76" s="921"/>
      <c r="QAG76" s="921"/>
      <c r="QAH76" s="921"/>
      <c r="QAI76" s="921"/>
      <c r="QAJ76" s="921"/>
      <c r="QAK76" s="921"/>
      <c r="QAL76" s="921"/>
      <c r="QAM76" s="921"/>
      <c r="QAN76" s="921"/>
      <c r="QAO76" s="921"/>
      <c r="QAP76" s="921"/>
      <c r="QAQ76" s="921"/>
      <c r="QAR76" s="921"/>
      <c r="QAS76" s="921"/>
      <c r="QAT76" s="921"/>
      <c r="QAU76" s="921"/>
      <c r="QAV76" s="921"/>
      <c r="QAW76" s="921"/>
      <c r="QAX76" s="921"/>
      <c r="QAY76" s="921"/>
      <c r="QAZ76" s="921"/>
      <c r="QBA76" s="921"/>
      <c r="QBB76" s="921"/>
      <c r="QBC76" s="921"/>
      <c r="QBD76" s="921"/>
      <c r="QBE76" s="921"/>
      <c r="QBF76" s="921"/>
      <c r="QBG76" s="921"/>
      <c r="QBH76" s="921"/>
      <c r="QBI76" s="921"/>
      <c r="QBJ76" s="921"/>
      <c r="QBK76" s="921"/>
      <c r="QBL76" s="921"/>
      <c r="QBM76" s="921"/>
      <c r="QBN76" s="921"/>
      <c r="QBO76" s="921"/>
      <c r="QBP76" s="921"/>
      <c r="QBQ76" s="921"/>
      <c r="QBR76" s="921"/>
      <c r="QBS76" s="921"/>
      <c r="QBT76" s="921"/>
      <c r="QBU76" s="921"/>
      <c r="QBV76" s="921"/>
      <c r="QBW76" s="921"/>
      <c r="QBX76" s="921"/>
      <c r="QBY76" s="921"/>
      <c r="QBZ76" s="921"/>
      <c r="QCA76" s="921"/>
      <c r="QCB76" s="921"/>
      <c r="QCC76" s="921"/>
      <c r="QCD76" s="921"/>
      <c r="QCE76" s="921"/>
      <c r="QCF76" s="921"/>
      <c r="QCG76" s="921"/>
      <c r="QCH76" s="921"/>
      <c r="QCI76" s="921"/>
      <c r="QCJ76" s="921"/>
      <c r="QCK76" s="921"/>
      <c r="QCL76" s="921"/>
      <c r="QCM76" s="921"/>
      <c r="QCN76" s="921"/>
      <c r="QCO76" s="921"/>
      <c r="QCP76" s="921"/>
      <c r="QCQ76" s="921"/>
      <c r="QCR76" s="921"/>
      <c r="QCS76" s="921"/>
      <c r="QCT76" s="921"/>
      <c r="QCU76" s="921"/>
      <c r="QCV76" s="921"/>
      <c r="QCW76" s="921"/>
      <c r="QCX76" s="921"/>
      <c r="QCY76" s="921"/>
      <c r="QCZ76" s="921"/>
      <c r="QDA76" s="921"/>
      <c r="QDB76" s="921"/>
      <c r="QDC76" s="921"/>
      <c r="QDD76" s="921"/>
      <c r="QDE76" s="921"/>
      <c r="QDF76" s="921"/>
      <c r="QDG76" s="921"/>
      <c r="QDH76" s="921"/>
      <c r="QDI76" s="921"/>
      <c r="QDJ76" s="921"/>
      <c r="QDK76" s="921"/>
      <c r="QDL76" s="921"/>
      <c r="QDM76" s="921"/>
      <c r="QDN76" s="921"/>
      <c r="QDO76" s="921"/>
      <c r="QDP76" s="921"/>
      <c r="QDQ76" s="921"/>
      <c r="QDR76" s="921"/>
      <c r="QDS76" s="921"/>
      <c r="QDT76" s="921"/>
      <c r="QDU76" s="921"/>
      <c r="QDV76" s="921"/>
      <c r="QDW76" s="921"/>
      <c r="QDX76" s="921"/>
      <c r="QDY76" s="921"/>
      <c r="QDZ76" s="921"/>
      <c r="QEA76" s="921"/>
      <c r="QEB76" s="921"/>
      <c r="QEC76" s="921"/>
      <c r="QED76" s="921"/>
      <c r="QEE76" s="921"/>
      <c r="QEF76" s="921"/>
      <c r="QEG76" s="921"/>
      <c r="QEH76" s="921"/>
      <c r="QEI76" s="921"/>
      <c r="QEJ76" s="921"/>
      <c r="QEK76" s="921"/>
      <c r="QEL76" s="921"/>
      <c r="QEM76" s="921"/>
      <c r="QEN76" s="921"/>
      <c r="QEO76" s="921"/>
      <c r="QEP76" s="921"/>
      <c r="QEQ76" s="921"/>
      <c r="QER76" s="921"/>
      <c r="QES76" s="921"/>
      <c r="QET76" s="921"/>
      <c r="QEU76" s="921"/>
      <c r="QEV76" s="921"/>
      <c r="QEW76" s="921"/>
      <c r="QEX76" s="921"/>
      <c r="QEY76" s="921"/>
      <c r="QEZ76" s="921"/>
      <c r="QFA76" s="921"/>
      <c r="QFB76" s="921"/>
      <c r="QFC76" s="921"/>
      <c r="QFD76" s="921"/>
      <c r="QFE76" s="921"/>
      <c r="QFF76" s="921"/>
      <c r="QFG76" s="921"/>
      <c r="QFH76" s="921"/>
      <c r="QFI76" s="921"/>
      <c r="QFJ76" s="921"/>
      <c r="QFK76" s="921"/>
      <c r="QFL76" s="921"/>
      <c r="QFM76" s="921"/>
      <c r="QFN76" s="921"/>
      <c r="QFO76" s="921"/>
      <c r="QFP76" s="921"/>
      <c r="QFQ76" s="921"/>
      <c r="QFR76" s="921"/>
      <c r="QFS76" s="921"/>
      <c r="QFT76" s="921"/>
      <c r="QFU76" s="921"/>
      <c r="QFV76" s="921"/>
      <c r="QFW76" s="921"/>
      <c r="QFX76" s="921"/>
      <c r="QFY76" s="921"/>
      <c r="QFZ76" s="921"/>
      <c r="QGA76" s="921"/>
      <c r="QGB76" s="921"/>
      <c r="QGC76" s="921"/>
      <c r="QGD76" s="921"/>
      <c r="QGE76" s="921"/>
      <c r="QGF76" s="921"/>
      <c r="QGG76" s="921"/>
      <c r="QGH76" s="921"/>
      <c r="QGI76" s="921"/>
      <c r="QGJ76" s="921"/>
      <c r="QGK76" s="921"/>
      <c r="QGL76" s="921"/>
      <c r="QGM76" s="921"/>
      <c r="QGN76" s="921"/>
      <c r="QGO76" s="921"/>
      <c r="QGP76" s="921"/>
      <c r="QGQ76" s="921"/>
      <c r="QGR76" s="921"/>
      <c r="QGS76" s="921"/>
      <c r="QGT76" s="921"/>
      <c r="QGU76" s="921"/>
      <c r="QGV76" s="921"/>
      <c r="QGW76" s="921"/>
      <c r="QGX76" s="921"/>
      <c r="QGY76" s="921"/>
      <c r="QGZ76" s="921"/>
      <c r="QHA76" s="921"/>
      <c r="QHB76" s="921"/>
      <c r="QHC76" s="921"/>
      <c r="QHD76" s="921"/>
      <c r="QHE76" s="921"/>
      <c r="QHF76" s="921"/>
      <c r="QHG76" s="921"/>
      <c r="QHH76" s="921"/>
      <c r="QHI76" s="921"/>
      <c r="QHJ76" s="921"/>
      <c r="QHK76" s="921"/>
      <c r="QHL76" s="921"/>
      <c r="QHM76" s="921"/>
      <c r="QHN76" s="921"/>
      <c r="QHO76" s="921"/>
      <c r="QHP76" s="921"/>
      <c r="QHQ76" s="921"/>
      <c r="QHR76" s="921"/>
      <c r="QHS76" s="921"/>
      <c r="QHT76" s="921"/>
      <c r="QHU76" s="921"/>
      <c r="QHV76" s="921"/>
      <c r="QHW76" s="921"/>
      <c r="QHX76" s="921"/>
      <c r="QHY76" s="921"/>
      <c r="QHZ76" s="921"/>
      <c r="QIA76" s="921"/>
      <c r="QIB76" s="921"/>
      <c r="QIC76" s="921"/>
      <c r="QID76" s="921"/>
      <c r="QIE76" s="921"/>
      <c r="QIF76" s="921"/>
      <c r="QIG76" s="921"/>
      <c r="QIH76" s="921"/>
      <c r="QII76" s="921"/>
      <c r="QIJ76" s="921"/>
      <c r="QIK76" s="921"/>
      <c r="QIL76" s="921"/>
      <c r="QIM76" s="921"/>
      <c r="QIN76" s="921"/>
      <c r="QIO76" s="921"/>
      <c r="QIP76" s="921"/>
      <c r="QIQ76" s="921"/>
      <c r="QIR76" s="921"/>
      <c r="QIS76" s="921"/>
      <c r="QIT76" s="921"/>
      <c r="QIU76" s="921"/>
      <c r="QIV76" s="921"/>
      <c r="QIW76" s="921"/>
      <c r="QIX76" s="921"/>
      <c r="QIY76" s="921"/>
      <c r="QIZ76" s="921"/>
      <c r="QJA76" s="921"/>
      <c r="QJB76" s="921"/>
      <c r="QJC76" s="921"/>
      <c r="QJD76" s="921"/>
      <c r="QJE76" s="921"/>
      <c r="QJF76" s="921"/>
      <c r="QJG76" s="921"/>
      <c r="QJH76" s="921"/>
      <c r="QJI76" s="921"/>
      <c r="QJJ76" s="921"/>
      <c r="QJK76" s="921"/>
      <c r="QJL76" s="921"/>
      <c r="QJM76" s="921"/>
      <c r="QJN76" s="921"/>
      <c r="QJO76" s="921"/>
      <c r="QJP76" s="921"/>
      <c r="QJQ76" s="921"/>
      <c r="QJR76" s="921"/>
      <c r="QJS76" s="921"/>
      <c r="QJT76" s="921"/>
      <c r="QJU76" s="921"/>
      <c r="QJV76" s="921"/>
      <c r="QJW76" s="921"/>
      <c r="QJX76" s="921"/>
      <c r="QJY76" s="921"/>
      <c r="QJZ76" s="921"/>
      <c r="QKA76" s="921"/>
      <c r="QKB76" s="921"/>
      <c r="QKC76" s="921"/>
      <c r="QKD76" s="921"/>
      <c r="QKE76" s="921"/>
      <c r="QKF76" s="921"/>
      <c r="QKG76" s="921"/>
      <c r="QKH76" s="921"/>
      <c r="QKI76" s="921"/>
      <c r="QKJ76" s="921"/>
      <c r="QKK76" s="921"/>
      <c r="QKL76" s="921"/>
      <c r="QKM76" s="921"/>
      <c r="QKN76" s="921"/>
      <c r="QKO76" s="921"/>
      <c r="QKP76" s="921"/>
      <c r="QKQ76" s="921"/>
      <c r="QKR76" s="921"/>
      <c r="QKS76" s="921"/>
      <c r="QKT76" s="921"/>
      <c r="QKU76" s="921"/>
      <c r="QKV76" s="921"/>
      <c r="QKW76" s="921"/>
      <c r="QKX76" s="921"/>
      <c r="QKY76" s="921"/>
      <c r="QKZ76" s="921"/>
      <c r="QLA76" s="921"/>
      <c r="QLB76" s="921"/>
      <c r="QLC76" s="921"/>
      <c r="QLD76" s="921"/>
      <c r="QLE76" s="921"/>
      <c r="QLF76" s="921"/>
      <c r="QLG76" s="921"/>
      <c r="QLH76" s="921"/>
      <c r="QLI76" s="921"/>
      <c r="QLJ76" s="921"/>
      <c r="QLK76" s="921"/>
      <c r="QLL76" s="921"/>
      <c r="QLM76" s="921"/>
      <c r="QLN76" s="921"/>
      <c r="QLO76" s="921"/>
      <c r="QLP76" s="921"/>
      <c r="QLQ76" s="921"/>
      <c r="QLR76" s="921"/>
      <c r="QLS76" s="921"/>
      <c r="QLT76" s="921"/>
      <c r="QLU76" s="921"/>
      <c r="QLV76" s="921"/>
      <c r="QLW76" s="921"/>
      <c r="QLX76" s="921"/>
      <c r="QLY76" s="921"/>
      <c r="QLZ76" s="921"/>
      <c r="QMA76" s="921"/>
      <c r="QMB76" s="921"/>
      <c r="QMC76" s="921"/>
      <c r="QMD76" s="921"/>
      <c r="QME76" s="921"/>
      <c r="QMF76" s="921"/>
      <c r="QMG76" s="921"/>
      <c r="QMH76" s="921"/>
      <c r="QMI76" s="921"/>
      <c r="QMJ76" s="921"/>
      <c r="QMK76" s="921"/>
      <c r="QML76" s="921"/>
      <c r="QMM76" s="921"/>
      <c r="QMN76" s="921"/>
      <c r="QMO76" s="921"/>
      <c r="QMP76" s="921"/>
      <c r="QMQ76" s="921"/>
      <c r="QMR76" s="921"/>
      <c r="QMS76" s="921"/>
      <c r="QMT76" s="921"/>
      <c r="QMU76" s="921"/>
      <c r="QMV76" s="921"/>
      <c r="QMW76" s="921"/>
      <c r="QMX76" s="921"/>
      <c r="QMY76" s="921"/>
      <c r="QMZ76" s="921"/>
      <c r="QNA76" s="921"/>
      <c r="QNB76" s="921"/>
      <c r="QNC76" s="921"/>
      <c r="QND76" s="921"/>
      <c r="QNE76" s="921"/>
      <c r="QNF76" s="921"/>
      <c r="QNG76" s="921"/>
      <c r="QNH76" s="921"/>
      <c r="QNI76" s="921"/>
      <c r="QNJ76" s="921"/>
      <c r="QNK76" s="921"/>
      <c r="QNL76" s="921"/>
      <c r="QNM76" s="921"/>
      <c r="QNN76" s="921"/>
      <c r="QNO76" s="921"/>
      <c r="QNP76" s="921"/>
      <c r="QNQ76" s="921"/>
      <c r="QNR76" s="921"/>
      <c r="QNS76" s="921"/>
      <c r="QNT76" s="921"/>
      <c r="QNU76" s="921"/>
      <c r="QNV76" s="921"/>
      <c r="QNW76" s="921"/>
      <c r="QNX76" s="921"/>
      <c r="QNY76" s="921"/>
      <c r="QNZ76" s="921"/>
      <c r="QOA76" s="921"/>
      <c r="QOB76" s="921"/>
      <c r="QOC76" s="921"/>
      <c r="QOD76" s="921"/>
      <c r="QOE76" s="921"/>
      <c r="QOF76" s="921"/>
      <c r="QOG76" s="921"/>
      <c r="QOH76" s="921"/>
      <c r="QOI76" s="921"/>
      <c r="QOJ76" s="921"/>
      <c r="QOK76" s="921"/>
      <c r="QOL76" s="921"/>
      <c r="QOM76" s="921"/>
      <c r="QON76" s="921"/>
      <c r="QOO76" s="921"/>
      <c r="QOP76" s="921"/>
      <c r="QOQ76" s="921"/>
      <c r="QOR76" s="921"/>
      <c r="QOS76" s="921"/>
      <c r="QOT76" s="921"/>
      <c r="QOU76" s="921"/>
      <c r="QOV76" s="921"/>
      <c r="QOW76" s="921"/>
      <c r="QOX76" s="921"/>
      <c r="QOY76" s="921"/>
      <c r="QOZ76" s="921"/>
      <c r="QPA76" s="921"/>
      <c r="QPB76" s="921"/>
      <c r="QPC76" s="921"/>
      <c r="QPD76" s="921"/>
      <c r="QPE76" s="921"/>
      <c r="QPF76" s="921"/>
      <c r="QPG76" s="921"/>
      <c r="QPH76" s="921"/>
      <c r="QPI76" s="921"/>
      <c r="QPJ76" s="921"/>
      <c r="QPK76" s="921"/>
      <c r="QPL76" s="921"/>
      <c r="QPM76" s="921"/>
      <c r="QPN76" s="921"/>
      <c r="QPO76" s="921"/>
      <c r="QPP76" s="921"/>
      <c r="QPQ76" s="921"/>
      <c r="QPR76" s="921"/>
      <c r="QPS76" s="921"/>
      <c r="QPT76" s="921"/>
      <c r="QPU76" s="921"/>
      <c r="QPV76" s="921"/>
      <c r="QPW76" s="921"/>
      <c r="QPX76" s="921"/>
      <c r="QPY76" s="921"/>
      <c r="QPZ76" s="921"/>
      <c r="QQA76" s="921"/>
      <c r="QQB76" s="921"/>
      <c r="QQC76" s="921"/>
      <c r="QQD76" s="921"/>
      <c r="QQE76" s="921"/>
      <c r="QQF76" s="921"/>
      <c r="QQG76" s="921"/>
      <c r="QQH76" s="921"/>
      <c r="QQI76" s="921"/>
      <c r="QQJ76" s="921"/>
      <c r="QQK76" s="921"/>
      <c r="QQL76" s="921"/>
      <c r="QQM76" s="921"/>
      <c r="QQN76" s="921"/>
      <c r="QQO76" s="921"/>
      <c r="QQP76" s="921"/>
      <c r="QQQ76" s="921"/>
      <c r="QQR76" s="921"/>
      <c r="QQS76" s="921"/>
      <c r="QQT76" s="921"/>
      <c r="QQU76" s="921"/>
      <c r="QQV76" s="921"/>
      <c r="QQW76" s="921"/>
      <c r="QQX76" s="921"/>
      <c r="QQY76" s="921"/>
      <c r="QQZ76" s="921"/>
      <c r="QRA76" s="921"/>
      <c r="QRB76" s="921"/>
      <c r="QRC76" s="921"/>
      <c r="QRD76" s="921"/>
      <c r="QRE76" s="921"/>
      <c r="QRF76" s="921"/>
      <c r="QRG76" s="921"/>
      <c r="QRH76" s="921"/>
      <c r="QRI76" s="921"/>
      <c r="QRJ76" s="921"/>
      <c r="QRK76" s="921"/>
      <c r="QRL76" s="921"/>
      <c r="QRM76" s="921"/>
      <c r="QRN76" s="921"/>
      <c r="QRO76" s="921"/>
      <c r="QRP76" s="921"/>
      <c r="QRQ76" s="921"/>
      <c r="QRR76" s="921"/>
      <c r="QRS76" s="921"/>
      <c r="QRT76" s="921"/>
      <c r="QRU76" s="921"/>
      <c r="QRV76" s="921"/>
      <c r="QRW76" s="921"/>
      <c r="QRX76" s="921"/>
      <c r="QRY76" s="921"/>
      <c r="QRZ76" s="921"/>
      <c r="QSA76" s="921"/>
      <c r="QSB76" s="921"/>
      <c r="QSC76" s="921"/>
      <c r="QSD76" s="921"/>
      <c r="QSE76" s="921"/>
      <c r="QSF76" s="921"/>
      <c r="QSG76" s="921"/>
      <c r="QSH76" s="921"/>
      <c r="QSI76" s="921"/>
      <c r="QSJ76" s="921"/>
      <c r="QSK76" s="921"/>
      <c r="QSL76" s="921"/>
      <c r="QSM76" s="921"/>
      <c r="QSN76" s="921"/>
      <c r="QSO76" s="921"/>
      <c r="QSP76" s="921"/>
      <c r="QSQ76" s="921"/>
      <c r="QSR76" s="921"/>
      <c r="QSS76" s="921"/>
      <c r="QST76" s="921"/>
      <c r="QSU76" s="921"/>
      <c r="QSV76" s="921"/>
      <c r="QSW76" s="921"/>
      <c r="QSX76" s="921"/>
      <c r="QSY76" s="921"/>
      <c r="QSZ76" s="921"/>
      <c r="QTA76" s="921"/>
      <c r="QTB76" s="921"/>
      <c r="QTC76" s="921"/>
      <c r="QTD76" s="921"/>
      <c r="QTE76" s="921"/>
      <c r="QTF76" s="921"/>
      <c r="QTG76" s="921"/>
      <c r="QTH76" s="921"/>
      <c r="QTI76" s="921"/>
      <c r="QTJ76" s="921"/>
      <c r="QTK76" s="921"/>
      <c r="QTL76" s="921"/>
      <c r="QTM76" s="921"/>
      <c r="QTN76" s="921"/>
      <c r="QTO76" s="921"/>
      <c r="QTP76" s="921"/>
      <c r="QTQ76" s="921"/>
      <c r="QTR76" s="921"/>
      <c r="QTS76" s="921"/>
      <c r="QTT76" s="921"/>
      <c r="QTU76" s="921"/>
      <c r="QTV76" s="921"/>
      <c r="QTW76" s="921"/>
      <c r="QTX76" s="921"/>
      <c r="QTY76" s="921"/>
      <c r="QTZ76" s="921"/>
      <c r="QUA76" s="921"/>
      <c r="QUB76" s="921"/>
      <c r="QUC76" s="921"/>
      <c r="QUD76" s="921"/>
      <c r="QUE76" s="921"/>
      <c r="QUF76" s="921"/>
      <c r="QUG76" s="921"/>
      <c r="QUH76" s="921"/>
      <c r="QUI76" s="921"/>
      <c r="QUJ76" s="921"/>
      <c r="QUK76" s="921"/>
      <c r="QUL76" s="921"/>
      <c r="QUM76" s="921"/>
      <c r="QUN76" s="921"/>
      <c r="QUO76" s="921"/>
      <c r="QUP76" s="921"/>
      <c r="QUQ76" s="921"/>
      <c r="QUR76" s="921"/>
      <c r="QUS76" s="921"/>
      <c r="QUT76" s="921"/>
      <c r="QUU76" s="921"/>
      <c r="QUV76" s="921"/>
      <c r="QUW76" s="921"/>
      <c r="QUX76" s="921"/>
      <c r="QUY76" s="921"/>
      <c r="QUZ76" s="921"/>
      <c r="QVA76" s="921"/>
      <c r="QVB76" s="921"/>
      <c r="QVC76" s="921"/>
      <c r="QVD76" s="921"/>
      <c r="QVE76" s="921"/>
      <c r="QVF76" s="921"/>
      <c r="QVG76" s="921"/>
      <c r="QVH76" s="921"/>
      <c r="QVI76" s="921"/>
      <c r="QVJ76" s="921"/>
      <c r="QVK76" s="921"/>
      <c r="QVL76" s="921"/>
      <c r="QVM76" s="921"/>
      <c r="QVN76" s="921"/>
      <c r="QVO76" s="921"/>
      <c r="QVP76" s="921"/>
      <c r="QVQ76" s="921"/>
      <c r="QVR76" s="921"/>
      <c r="QVS76" s="921"/>
      <c r="QVT76" s="921"/>
      <c r="QVU76" s="921"/>
      <c r="QVV76" s="921"/>
      <c r="QVW76" s="921"/>
      <c r="QVX76" s="921"/>
      <c r="QVY76" s="921"/>
      <c r="QVZ76" s="921"/>
      <c r="QWA76" s="921"/>
      <c r="QWB76" s="921"/>
      <c r="QWC76" s="921"/>
      <c r="QWD76" s="921"/>
      <c r="QWE76" s="921"/>
      <c r="QWF76" s="921"/>
      <c r="QWG76" s="921"/>
      <c r="QWH76" s="921"/>
      <c r="QWI76" s="921"/>
      <c r="QWJ76" s="921"/>
      <c r="QWK76" s="921"/>
      <c r="QWL76" s="921"/>
      <c r="QWM76" s="921"/>
      <c r="QWN76" s="921"/>
      <c r="QWO76" s="921"/>
      <c r="QWP76" s="921"/>
      <c r="QWQ76" s="921"/>
      <c r="QWR76" s="921"/>
      <c r="QWS76" s="921"/>
      <c r="QWT76" s="921"/>
      <c r="QWU76" s="921"/>
      <c r="QWV76" s="921"/>
      <c r="QWW76" s="921"/>
      <c r="QWX76" s="921"/>
      <c r="QWY76" s="921"/>
      <c r="QWZ76" s="921"/>
      <c r="QXA76" s="921"/>
      <c r="QXB76" s="921"/>
      <c r="QXC76" s="921"/>
      <c r="QXD76" s="921"/>
      <c r="QXE76" s="921"/>
      <c r="QXF76" s="921"/>
      <c r="QXG76" s="921"/>
      <c r="QXH76" s="921"/>
      <c r="QXI76" s="921"/>
      <c r="QXJ76" s="921"/>
      <c r="QXK76" s="921"/>
      <c r="QXL76" s="921"/>
      <c r="QXM76" s="921"/>
      <c r="QXN76" s="921"/>
      <c r="QXO76" s="921"/>
      <c r="QXP76" s="921"/>
      <c r="QXQ76" s="921"/>
      <c r="QXR76" s="921"/>
      <c r="QXS76" s="921"/>
      <c r="QXT76" s="921"/>
      <c r="QXU76" s="921"/>
      <c r="QXV76" s="921"/>
      <c r="QXW76" s="921"/>
      <c r="QXX76" s="921"/>
      <c r="QXY76" s="921"/>
      <c r="QXZ76" s="921"/>
      <c r="QYA76" s="921"/>
      <c r="QYB76" s="921"/>
      <c r="QYC76" s="921"/>
      <c r="QYD76" s="921"/>
      <c r="QYE76" s="921"/>
      <c r="QYF76" s="921"/>
      <c r="QYG76" s="921"/>
      <c r="QYH76" s="921"/>
      <c r="QYI76" s="921"/>
      <c r="QYJ76" s="921"/>
      <c r="QYK76" s="921"/>
      <c r="QYL76" s="921"/>
      <c r="QYM76" s="921"/>
      <c r="QYN76" s="921"/>
      <c r="QYO76" s="921"/>
      <c r="QYP76" s="921"/>
      <c r="QYQ76" s="921"/>
      <c r="QYR76" s="921"/>
      <c r="QYS76" s="921"/>
      <c r="QYT76" s="921"/>
      <c r="QYU76" s="921"/>
      <c r="QYV76" s="921"/>
      <c r="QYW76" s="921"/>
      <c r="QYX76" s="921"/>
      <c r="QYY76" s="921"/>
      <c r="QYZ76" s="921"/>
      <c r="QZA76" s="921"/>
      <c r="QZB76" s="921"/>
      <c r="QZC76" s="921"/>
      <c r="QZD76" s="921"/>
      <c r="QZE76" s="921"/>
      <c r="QZF76" s="921"/>
      <c r="QZG76" s="921"/>
      <c r="QZH76" s="921"/>
      <c r="QZI76" s="921"/>
      <c r="QZJ76" s="921"/>
      <c r="QZK76" s="921"/>
      <c r="QZL76" s="921"/>
      <c r="QZM76" s="921"/>
      <c r="QZN76" s="921"/>
      <c r="QZO76" s="921"/>
      <c r="QZP76" s="921"/>
      <c r="QZQ76" s="921"/>
      <c r="QZR76" s="921"/>
      <c r="QZS76" s="921"/>
      <c r="QZT76" s="921"/>
      <c r="QZU76" s="921"/>
      <c r="QZV76" s="921"/>
      <c r="QZW76" s="921"/>
      <c r="QZX76" s="921"/>
      <c r="QZY76" s="921"/>
      <c r="QZZ76" s="921"/>
      <c r="RAA76" s="921"/>
      <c r="RAB76" s="921"/>
      <c r="RAC76" s="921"/>
      <c r="RAD76" s="921"/>
      <c r="RAE76" s="921"/>
      <c r="RAF76" s="921"/>
      <c r="RAG76" s="921"/>
      <c r="RAH76" s="921"/>
      <c r="RAI76" s="921"/>
      <c r="RAJ76" s="921"/>
      <c r="RAK76" s="921"/>
      <c r="RAL76" s="921"/>
      <c r="RAM76" s="921"/>
      <c r="RAN76" s="921"/>
      <c r="RAO76" s="921"/>
      <c r="RAP76" s="921"/>
      <c r="RAQ76" s="921"/>
      <c r="RAR76" s="921"/>
      <c r="RAS76" s="921"/>
      <c r="RAT76" s="921"/>
      <c r="RAU76" s="921"/>
      <c r="RAV76" s="921"/>
      <c r="RAW76" s="921"/>
      <c r="RAX76" s="921"/>
      <c r="RAY76" s="921"/>
      <c r="RAZ76" s="921"/>
      <c r="RBA76" s="921"/>
      <c r="RBB76" s="921"/>
      <c r="RBC76" s="921"/>
      <c r="RBD76" s="921"/>
      <c r="RBE76" s="921"/>
      <c r="RBF76" s="921"/>
      <c r="RBG76" s="921"/>
      <c r="RBH76" s="921"/>
      <c r="RBI76" s="921"/>
      <c r="RBJ76" s="921"/>
      <c r="RBK76" s="921"/>
      <c r="RBL76" s="921"/>
      <c r="RBM76" s="921"/>
      <c r="RBN76" s="921"/>
      <c r="RBO76" s="921"/>
      <c r="RBP76" s="921"/>
      <c r="RBQ76" s="921"/>
      <c r="RBR76" s="921"/>
      <c r="RBS76" s="921"/>
      <c r="RBT76" s="921"/>
      <c r="RBU76" s="921"/>
      <c r="RBV76" s="921"/>
      <c r="RBW76" s="921"/>
      <c r="RBX76" s="921"/>
      <c r="RBY76" s="921"/>
      <c r="RBZ76" s="921"/>
      <c r="RCA76" s="921"/>
      <c r="RCB76" s="921"/>
      <c r="RCC76" s="921"/>
      <c r="RCD76" s="921"/>
      <c r="RCE76" s="921"/>
      <c r="RCF76" s="921"/>
      <c r="RCG76" s="921"/>
      <c r="RCH76" s="921"/>
      <c r="RCI76" s="921"/>
      <c r="RCJ76" s="921"/>
      <c r="RCK76" s="921"/>
      <c r="RCL76" s="921"/>
      <c r="RCM76" s="921"/>
      <c r="RCN76" s="921"/>
      <c r="RCO76" s="921"/>
      <c r="RCP76" s="921"/>
      <c r="RCQ76" s="921"/>
      <c r="RCR76" s="921"/>
      <c r="RCS76" s="921"/>
      <c r="RCT76" s="921"/>
      <c r="RCU76" s="921"/>
      <c r="RCV76" s="921"/>
      <c r="RCW76" s="921"/>
      <c r="RCX76" s="921"/>
      <c r="RCY76" s="921"/>
      <c r="RCZ76" s="921"/>
      <c r="RDA76" s="921"/>
      <c r="RDB76" s="921"/>
      <c r="RDC76" s="921"/>
      <c r="RDD76" s="921"/>
      <c r="RDE76" s="921"/>
      <c r="RDF76" s="921"/>
      <c r="RDG76" s="921"/>
      <c r="RDH76" s="921"/>
      <c r="RDI76" s="921"/>
      <c r="RDJ76" s="921"/>
      <c r="RDK76" s="921"/>
      <c r="RDL76" s="921"/>
      <c r="RDM76" s="921"/>
      <c r="RDN76" s="921"/>
      <c r="RDO76" s="921"/>
      <c r="RDP76" s="921"/>
      <c r="RDQ76" s="921"/>
      <c r="RDR76" s="921"/>
      <c r="RDS76" s="921"/>
      <c r="RDT76" s="921"/>
      <c r="RDU76" s="921"/>
      <c r="RDV76" s="921"/>
      <c r="RDW76" s="921"/>
      <c r="RDX76" s="921"/>
      <c r="RDY76" s="921"/>
      <c r="RDZ76" s="921"/>
      <c r="REA76" s="921"/>
      <c r="REB76" s="921"/>
      <c r="REC76" s="921"/>
      <c r="RED76" s="921"/>
      <c r="REE76" s="921"/>
      <c r="REF76" s="921"/>
      <c r="REG76" s="921"/>
      <c r="REH76" s="921"/>
      <c r="REI76" s="921"/>
      <c r="REJ76" s="921"/>
      <c r="REK76" s="921"/>
      <c r="REL76" s="921"/>
      <c r="REM76" s="921"/>
      <c r="REN76" s="921"/>
      <c r="REO76" s="921"/>
      <c r="REP76" s="921"/>
      <c r="REQ76" s="921"/>
      <c r="RER76" s="921"/>
      <c r="RES76" s="921"/>
      <c r="RET76" s="921"/>
      <c r="REU76" s="921"/>
      <c r="REV76" s="921"/>
      <c r="REW76" s="921"/>
      <c r="REX76" s="921"/>
      <c r="REY76" s="921"/>
      <c r="REZ76" s="921"/>
      <c r="RFA76" s="921"/>
      <c r="RFB76" s="921"/>
      <c r="RFC76" s="921"/>
      <c r="RFD76" s="921"/>
      <c r="RFE76" s="921"/>
      <c r="RFF76" s="921"/>
      <c r="RFG76" s="921"/>
      <c r="RFH76" s="921"/>
      <c r="RFI76" s="921"/>
      <c r="RFJ76" s="921"/>
      <c r="RFK76" s="921"/>
      <c r="RFL76" s="921"/>
      <c r="RFM76" s="921"/>
      <c r="RFN76" s="921"/>
      <c r="RFO76" s="921"/>
      <c r="RFP76" s="921"/>
      <c r="RFQ76" s="921"/>
      <c r="RFR76" s="921"/>
      <c r="RFS76" s="921"/>
      <c r="RFT76" s="921"/>
      <c r="RFU76" s="921"/>
      <c r="RFV76" s="921"/>
      <c r="RFW76" s="921"/>
      <c r="RFX76" s="921"/>
      <c r="RFY76" s="921"/>
      <c r="RFZ76" s="921"/>
      <c r="RGA76" s="921"/>
      <c r="RGB76" s="921"/>
      <c r="RGC76" s="921"/>
      <c r="RGD76" s="921"/>
      <c r="RGE76" s="921"/>
      <c r="RGF76" s="921"/>
      <c r="RGG76" s="921"/>
      <c r="RGH76" s="921"/>
      <c r="RGI76" s="921"/>
      <c r="RGJ76" s="921"/>
      <c r="RGK76" s="921"/>
      <c r="RGL76" s="921"/>
      <c r="RGM76" s="921"/>
      <c r="RGN76" s="921"/>
      <c r="RGO76" s="921"/>
      <c r="RGP76" s="921"/>
      <c r="RGQ76" s="921"/>
      <c r="RGR76" s="921"/>
      <c r="RGS76" s="921"/>
      <c r="RGT76" s="921"/>
      <c r="RGU76" s="921"/>
      <c r="RGV76" s="921"/>
      <c r="RGW76" s="921"/>
      <c r="RGX76" s="921"/>
      <c r="RGY76" s="921"/>
      <c r="RGZ76" s="921"/>
      <c r="RHA76" s="921"/>
      <c r="RHB76" s="921"/>
      <c r="RHC76" s="921"/>
      <c r="RHD76" s="921"/>
      <c r="RHE76" s="921"/>
      <c r="RHF76" s="921"/>
      <c r="RHG76" s="921"/>
      <c r="RHH76" s="921"/>
      <c r="RHI76" s="921"/>
      <c r="RHJ76" s="921"/>
      <c r="RHK76" s="921"/>
      <c r="RHL76" s="921"/>
      <c r="RHM76" s="921"/>
      <c r="RHN76" s="921"/>
      <c r="RHO76" s="921"/>
      <c r="RHP76" s="921"/>
      <c r="RHQ76" s="921"/>
      <c r="RHR76" s="921"/>
      <c r="RHS76" s="921"/>
      <c r="RHT76" s="921"/>
      <c r="RHU76" s="921"/>
      <c r="RHV76" s="921"/>
      <c r="RHW76" s="921"/>
      <c r="RHX76" s="921"/>
      <c r="RHY76" s="921"/>
      <c r="RHZ76" s="921"/>
      <c r="RIA76" s="921"/>
      <c r="RIB76" s="921"/>
      <c r="RIC76" s="921"/>
      <c r="RID76" s="921"/>
      <c r="RIE76" s="921"/>
      <c r="RIF76" s="921"/>
      <c r="RIG76" s="921"/>
      <c r="RIH76" s="921"/>
      <c r="RII76" s="921"/>
      <c r="RIJ76" s="921"/>
      <c r="RIK76" s="921"/>
      <c r="RIL76" s="921"/>
      <c r="RIM76" s="921"/>
      <c r="RIN76" s="921"/>
      <c r="RIO76" s="921"/>
      <c r="RIP76" s="921"/>
      <c r="RIQ76" s="921"/>
      <c r="RIR76" s="921"/>
      <c r="RIS76" s="921"/>
      <c r="RIT76" s="921"/>
      <c r="RIU76" s="921"/>
      <c r="RIV76" s="921"/>
      <c r="RIW76" s="921"/>
      <c r="RIX76" s="921"/>
      <c r="RIY76" s="921"/>
      <c r="RIZ76" s="921"/>
      <c r="RJA76" s="921"/>
      <c r="RJB76" s="921"/>
      <c r="RJC76" s="921"/>
      <c r="RJD76" s="921"/>
      <c r="RJE76" s="921"/>
      <c r="RJF76" s="921"/>
      <c r="RJG76" s="921"/>
      <c r="RJH76" s="921"/>
      <c r="RJI76" s="921"/>
      <c r="RJJ76" s="921"/>
      <c r="RJK76" s="921"/>
      <c r="RJL76" s="921"/>
      <c r="RJM76" s="921"/>
      <c r="RJN76" s="921"/>
      <c r="RJO76" s="921"/>
      <c r="RJP76" s="921"/>
      <c r="RJQ76" s="921"/>
      <c r="RJR76" s="921"/>
      <c r="RJS76" s="921"/>
      <c r="RJT76" s="921"/>
      <c r="RJU76" s="921"/>
      <c r="RJV76" s="921"/>
      <c r="RJW76" s="921"/>
      <c r="RJX76" s="921"/>
      <c r="RJY76" s="921"/>
      <c r="RJZ76" s="921"/>
      <c r="RKA76" s="921"/>
      <c r="RKB76" s="921"/>
      <c r="RKC76" s="921"/>
      <c r="RKD76" s="921"/>
      <c r="RKE76" s="921"/>
      <c r="RKF76" s="921"/>
      <c r="RKG76" s="921"/>
      <c r="RKH76" s="921"/>
      <c r="RKI76" s="921"/>
      <c r="RKJ76" s="921"/>
      <c r="RKK76" s="921"/>
      <c r="RKL76" s="921"/>
      <c r="RKM76" s="921"/>
      <c r="RKN76" s="921"/>
      <c r="RKO76" s="921"/>
      <c r="RKP76" s="921"/>
      <c r="RKQ76" s="921"/>
      <c r="RKR76" s="921"/>
      <c r="RKS76" s="921"/>
      <c r="RKT76" s="921"/>
      <c r="RKU76" s="921"/>
      <c r="RKV76" s="921"/>
      <c r="RKW76" s="921"/>
      <c r="RKX76" s="921"/>
      <c r="RKY76" s="921"/>
      <c r="RKZ76" s="921"/>
      <c r="RLA76" s="921"/>
      <c r="RLB76" s="921"/>
      <c r="RLC76" s="921"/>
      <c r="RLD76" s="921"/>
      <c r="RLE76" s="921"/>
      <c r="RLF76" s="921"/>
      <c r="RLG76" s="921"/>
      <c r="RLH76" s="921"/>
      <c r="RLI76" s="921"/>
      <c r="RLJ76" s="921"/>
      <c r="RLK76" s="921"/>
      <c r="RLL76" s="921"/>
      <c r="RLM76" s="921"/>
      <c r="RLN76" s="921"/>
      <c r="RLO76" s="921"/>
      <c r="RLP76" s="921"/>
      <c r="RLQ76" s="921"/>
      <c r="RLR76" s="921"/>
      <c r="RLS76" s="921"/>
      <c r="RLT76" s="921"/>
      <c r="RLU76" s="921"/>
      <c r="RLV76" s="921"/>
      <c r="RLW76" s="921"/>
      <c r="RLX76" s="921"/>
      <c r="RLY76" s="921"/>
      <c r="RLZ76" s="921"/>
      <c r="RMA76" s="921"/>
      <c r="RMB76" s="921"/>
      <c r="RMC76" s="921"/>
      <c r="RMD76" s="921"/>
      <c r="RME76" s="921"/>
      <c r="RMF76" s="921"/>
      <c r="RMG76" s="921"/>
      <c r="RMH76" s="921"/>
      <c r="RMI76" s="921"/>
      <c r="RMJ76" s="921"/>
      <c r="RMK76" s="921"/>
      <c r="RML76" s="921"/>
      <c r="RMM76" s="921"/>
      <c r="RMN76" s="921"/>
      <c r="RMO76" s="921"/>
      <c r="RMP76" s="921"/>
      <c r="RMQ76" s="921"/>
      <c r="RMR76" s="921"/>
      <c r="RMS76" s="921"/>
      <c r="RMT76" s="921"/>
      <c r="RMU76" s="921"/>
      <c r="RMV76" s="921"/>
      <c r="RMW76" s="921"/>
      <c r="RMX76" s="921"/>
      <c r="RMY76" s="921"/>
      <c r="RMZ76" s="921"/>
      <c r="RNA76" s="921"/>
      <c r="RNB76" s="921"/>
      <c r="RNC76" s="921"/>
      <c r="RND76" s="921"/>
      <c r="RNE76" s="921"/>
      <c r="RNF76" s="921"/>
      <c r="RNG76" s="921"/>
      <c r="RNH76" s="921"/>
      <c r="RNI76" s="921"/>
      <c r="RNJ76" s="921"/>
      <c r="RNK76" s="921"/>
      <c r="RNL76" s="921"/>
      <c r="RNM76" s="921"/>
      <c r="RNN76" s="921"/>
      <c r="RNO76" s="921"/>
      <c r="RNP76" s="921"/>
      <c r="RNQ76" s="921"/>
      <c r="RNR76" s="921"/>
      <c r="RNS76" s="921"/>
      <c r="RNT76" s="921"/>
      <c r="RNU76" s="921"/>
      <c r="RNV76" s="921"/>
      <c r="RNW76" s="921"/>
      <c r="RNX76" s="921"/>
      <c r="RNY76" s="921"/>
      <c r="RNZ76" s="921"/>
      <c r="ROA76" s="921"/>
      <c r="ROB76" s="921"/>
      <c r="ROC76" s="921"/>
      <c r="ROD76" s="921"/>
      <c r="ROE76" s="921"/>
      <c r="ROF76" s="921"/>
      <c r="ROG76" s="921"/>
      <c r="ROH76" s="921"/>
      <c r="ROI76" s="921"/>
      <c r="ROJ76" s="921"/>
      <c r="ROK76" s="921"/>
      <c r="ROL76" s="921"/>
      <c r="ROM76" s="921"/>
      <c r="RON76" s="921"/>
      <c r="ROO76" s="921"/>
      <c r="ROP76" s="921"/>
      <c r="ROQ76" s="921"/>
      <c r="ROR76" s="921"/>
      <c r="ROS76" s="921"/>
      <c r="ROT76" s="921"/>
      <c r="ROU76" s="921"/>
      <c r="ROV76" s="921"/>
      <c r="ROW76" s="921"/>
      <c r="ROX76" s="921"/>
      <c r="ROY76" s="921"/>
      <c r="ROZ76" s="921"/>
      <c r="RPA76" s="921"/>
      <c r="RPB76" s="921"/>
      <c r="RPC76" s="921"/>
      <c r="RPD76" s="921"/>
      <c r="RPE76" s="921"/>
      <c r="RPF76" s="921"/>
      <c r="RPG76" s="921"/>
      <c r="RPH76" s="921"/>
      <c r="RPI76" s="921"/>
      <c r="RPJ76" s="921"/>
      <c r="RPK76" s="921"/>
      <c r="RPL76" s="921"/>
      <c r="RPM76" s="921"/>
      <c r="RPN76" s="921"/>
      <c r="RPO76" s="921"/>
      <c r="RPP76" s="921"/>
      <c r="RPQ76" s="921"/>
      <c r="RPR76" s="921"/>
      <c r="RPS76" s="921"/>
      <c r="RPT76" s="921"/>
      <c r="RPU76" s="921"/>
      <c r="RPV76" s="921"/>
      <c r="RPW76" s="921"/>
      <c r="RPX76" s="921"/>
      <c r="RPY76" s="921"/>
      <c r="RPZ76" s="921"/>
      <c r="RQA76" s="921"/>
      <c r="RQB76" s="921"/>
      <c r="RQC76" s="921"/>
      <c r="RQD76" s="921"/>
      <c r="RQE76" s="921"/>
      <c r="RQF76" s="921"/>
      <c r="RQG76" s="921"/>
      <c r="RQH76" s="921"/>
      <c r="RQI76" s="921"/>
      <c r="RQJ76" s="921"/>
      <c r="RQK76" s="921"/>
      <c r="RQL76" s="921"/>
      <c r="RQM76" s="921"/>
      <c r="RQN76" s="921"/>
      <c r="RQO76" s="921"/>
      <c r="RQP76" s="921"/>
      <c r="RQQ76" s="921"/>
      <c r="RQR76" s="921"/>
      <c r="RQS76" s="921"/>
      <c r="RQT76" s="921"/>
      <c r="RQU76" s="921"/>
      <c r="RQV76" s="921"/>
      <c r="RQW76" s="921"/>
      <c r="RQX76" s="921"/>
      <c r="RQY76" s="921"/>
      <c r="RQZ76" s="921"/>
      <c r="RRA76" s="921"/>
      <c r="RRB76" s="921"/>
      <c r="RRC76" s="921"/>
      <c r="RRD76" s="921"/>
      <c r="RRE76" s="921"/>
      <c r="RRF76" s="921"/>
      <c r="RRG76" s="921"/>
      <c r="RRH76" s="921"/>
      <c r="RRI76" s="921"/>
      <c r="RRJ76" s="921"/>
      <c r="RRK76" s="921"/>
      <c r="RRL76" s="921"/>
      <c r="RRM76" s="921"/>
      <c r="RRN76" s="921"/>
      <c r="RRO76" s="921"/>
      <c r="RRP76" s="921"/>
      <c r="RRQ76" s="921"/>
      <c r="RRR76" s="921"/>
      <c r="RRS76" s="921"/>
      <c r="RRT76" s="921"/>
      <c r="RRU76" s="921"/>
      <c r="RRV76" s="921"/>
      <c r="RRW76" s="921"/>
      <c r="RRX76" s="921"/>
      <c r="RRY76" s="921"/>
      <c r="RRZ76" s="921"/>
      <c r="RSA76" s="921"/>
      <c r="RSB76" s="921"/>
      <c r="RSC76" s="921"/>
      <c r="RSD76" s="921"/>
      <c r="RSE76" s="921"/>
      <c r="RSF76" s="921"/>
      <c r="RSG76" s="921"/>
      <c r="RSH76" s="921"/>
      <c r="RSI76" s="921"/>
      <c r="RSJ76" s="921"/>
      <c r="RSK76" s="921"/>
      <c r="RSL76" s="921"/>
      <c r="RSM76" s="921"/>
      <c r="RSN76" s="921"/>
      <c r="RSO76" s="921"/>
      <c r="RSP76" s="921"/>
      <c r="RSQ76" s="921"/>
      <c r="RSR76" s="921"/>
      <c r="RSS76" s="921"/>
      <c r="RST76" s="921"/>
      <c r="RSU76" s="921"/>
      <c r="RSV76" s="921"/>
      <c r="RSW76" s="921"/>
      <c r="RSX76" s="921"/>
      <c r="RSY76" s="921"/>
      <c r="RSZ76" s="921"/>
      <c r="RTA76" s="921"/>
      <c r="RTB76" s="921"/>
      <c r="RTC76" s="921"/>
      <c r="RTD76" s="921"/>
      <c r="RTE76" s="921"/>
      <c r="RTF76" s="921"/>
      <c r="RTG76" s="921"/>
      <c r="RTH76" s="921"/>
      <c r="RTI76" s="921"/>
      <c r="RTJ76" s="921"/>
      <c r="RTK76" s="921"/>
      <c r="RTL76" s="921"/>
      <c r="RTM76" s="921"/>
      <c r="RTN76" s="921"/>
      <c r="RTO76" s="921"/>
      <c r="RTP76" s="921"/>
      <c r="RTQ76" s="921"/>
      <c r="RTR76" s="921"/>
      <c r="RTS76" s="921"/>
      <c r="RTT76" s="921"/>
      <c r="RTU76" s="921"/>
      <c r="RTV76" s="921"/>
      <c r="RTW76" s="921"/>
      <c r="RTX76" s="921"/>
      <c r="RTY76" s="921"/>
      <c r="RTZ76" s="921"/>
      <c r="RUA76" s="921"/>
      <c r="RUB76" s="921"/>
      <c r="RUC76" s="921"/>
      <c r="RUD76" s="921"/>
      <c r="RUE76" s="921"/>
      <c r="RUF76" s="921"/>
      <c r="RUG76" s="921"/>
      <c r="RUH76" s="921"/>
      <c r="RUI76" s="921"/>
      <c r="RUJ76" s="921"/>
      <c r="RUK76" s="921"/>
      <c r="RUL76" s="921"/>
      <c r="RUM76" s="921"/>
      <c r="RUN76" s="921"/>
      <c r="RUO76" s="921"/>
      <c r="RUP76" s="921"/>
      <c r="RUQ76" s="921"/>
      <c r="RUR76" s="921"/>
      <c r="RUS76" s="921"/>
      <c r="RUT76" s="921"/>
      <c r="RUU76" s="921"/>
      <c r="RUV76" s="921"/>
      <c r="RUW76" s="921"/>
      <c r="RUX76" s="921"/>
      <c r="RUY76" s="921"/>
      <c r="RUZ76" s="921"/>
      <c r="RVA76" s="921"/>
      <c r="RVB76" s="921"/>
      <c r="RVC76" s="921"/>
      <c r="RVD76" s="921"/>
      <c r="RVE76" s="921"/>
      <c r="RVF76" s="921"/>
      <c r="RVG76" s="921"/>
      <c r="RVH76" s="921"/>
      <c r="RVI76" s="921"/>
      <c r="RVJ76" s="921"/>
      <c r="RVK76" s="921"/>
      <c r="RVL76" s="921"/>
      <c r="RVM76" s="921"/>
      <c r="RVN76" s="921"/>
      <c r="RVO76" s="921"/>
      <c r="RVP76" s="921"/>
      <c r="RVQ76" s="921"/>
      <c r="RVR76" s="921"/>
      <c r="RVS76" s="921"/>
      <c r="RVT76" s="921"/>
      <c r="RVU76" s="921"/>
      <c r="RVV76" s="921"/>
      <c r="RVW76" s="921"/>
      <c r="RVX76" s="921"/>
      <c r="RVY76" s="921"/>
      <c r="RVZ76" s="921"/>
      <c r="RWA76" s="921"/>
      <c r="RWB76" s="921"/>
      <c r="RWC76" s="921"/>
      <c r="RWD76" s="921"/>
      <c r="RWE76" s="921"/>
      <c r="RWF76" s="921"/>
      <c r="RWG76" s="921"/>
      <c r="RWH76" s="921"/>
      <c r="RWI76" s="921"/>
      <c r="RWJ76" s="921"/>
      <c r="RWK76" s="921"/>
      <c r="RWL76" s="921"/>
      <c r="RWM76" s="921"/>
      <c r="RWN76" s="921"/>
      <c r="RWO76" s="921"/>
      <c r="RWP76" s="921"/>
      <c r="RWQ76" s="921"/>
      <c r="RWR76" s="921"/>
      <c r="RWS76" s="921"/>
      <c r="RWT76" s="921"/>
      <c r="RWU76" s="921"/>
      <c r="RWV76" s="921"/>
      <c r="RWW76" s="921"/>
      <c r="RWX76" s="921"/>
      <c r="RWY76" s="921"/>
      <c r="RWZ76" s="921"/>
      <c r="RXA76" s="921"/>
      <c r="RXB76" s="921"/>
      <c r="RXC76" s="921"/>
      <c r="RXD76" s="921"/>
      <c r="RXE76" s="921"/>
      <c r="RXF76" s="921"/>
      <c r="RXG76" s="921"/>
      <c r="RXH76" s="921"/>
      <c r="RXI76" s="921"/>
      <c r="RXJ76" s="921"/>
      <c r="RXK76" s="921"/>
      <c r="RXL76" s="921"/>
      <c r="RXM76" s="921"/>
      <c r="RXN76" s="921"/>
      <c r="RXO76" s="921"/>
      <c r="RXP76" s="921"/>
      <c r="RXQ76" s="921"/>
      <c r="RXR76" s="921"/>
      <c r="RXS76" s="921"/>
      <c r="RXT76" s="921"/>
      <c r="RXU76" s="921"/>
      <c r="RXV76" s="921"/>
      <c r="RXW76" s="921"/>
      <c r="RXX76" s="921"/>
      <c r="RXY76" s="921"/>
      <c r="RXZ76" s="921"/>
      <c r="RYA76" s="921"/>
      <c r="RYB76" s="921"/>
      <c r="RYC76" s="921"/>
      <c r="RYD76" s="921"/>
      <c r="RYE76" s="921"/>
      <c r="RYF76" s="921"/>
      <c r="RYG76" s="921"/>
      <c r="RYH76" s="921"/>
      <c r="RYI76" s="921"/>
      <c r="RYJ76" s="921"/>
      <c r="RYK76" s="921"/>
      <c r="RYL76" s="921"/>
      <c r="RYM76" s="921"/>
      <c r="RYN76" s="921"/>
      <c r="RYO76" s="921"/>
      <c r="RYP76" s="921"/>
      <c r="RYQ76" s="921"/>
      <c r="RYR76" s="921"/>
      <c r="RYS76" s="921"/>
      <c r="RYT76" s="921"/>
      <c r="RYU76" s="921"/>
      <c r="RYV76" s="921"/>
      <c r="RYW76" s="921"/>
      <c r="RYX76" s="921"/>
      <c r="RYY76" s="921"/>
      <c r="RYZ76" s="921"/>
      <c r="RZA76" s="921"/>
      <c r="RZB76" s="921"/>
      <c r="RZC76" s="921"/>
      <c r="RZD76" s="921"/>
      <c r="RZE76" s="921"/>
      <c r="RZF76" s="921"/>
      <c r="RZG76" s="921"/>
      <c r="RZH76" s="921"/>
      <c r="RZI76" s="921"/>
      <c r="RZJ76" s="921"/>
      <c r="RZK76" s="921"/>
      <c r="RZL76" s="921"/>
      <c r="RZM76" s="921"/>
      <c r="RZN76" s="921"/>
      <c r="RZO76" s="921"/>
      <c r="RZP76" s="921"/>
      <c r="RZQ76" s="921"/>
      <c r="RZR76" s="921"/>
      <c r="RZS76" s="921"/>
      <c r="RZT76" s="921"/>
      <c r="RZU76" s="921"/>
      <c r="RZV76" s="921"/>
      <c r="RZW76" s="921"/>
      <c r="RZX76" s="921"/>
      <c r="RZY76" s="921"/>
      <c r="RZZ76" s="921"/>
      <c r="SAA76" s="921"/>
      <c r="SAB76" s="921"/>
      <c r="SAC76" s="921"/>
      <c r="SAD76" s="921"/>
      <c r="SAE76" s="921"/>
      <c r="SAF76" s="921"/>
      <c r="SAG76" s="921"/>
      <c r="SAH76" s="921"/>
      <c r="SAI76" s="921"/>
      <c r="SAJ76" s="921"/>
      <c r="SAK76" s="921"/>
      <c r="SAL76" s="921"/>
      <c r="SAM76" s="921"/>
      <c r="SAN76" s="921"/>
      <c r="SAO76" s="921"/>
      <c r="SAP76" s="921"/>
      <c r="SAQ76" s="921"/>
      <c r="SAR76" s="921"/>
      <c r="SAS76" s="921"/>
      <c r="SAT76" s="921"/>
      <c r="SAU76" s="921"/>
      <c r="SAV76" s="921"/>
      <c r="SAW76" s="921"/>
      <c r="SAX76" s="921"/>
      <c r="SAY76" s="921"/>
      <c r="SAZ76" s="921"/>
      <c r="SBA76" s="921"/>
      <c r="SBB76" s="921"/>
      <c r="SBC76" s="921"/>
      <c r="SBD76" s="921"/>
      <c r="SBE76" s="921"/>
      <c r="SBF76" s="921"/>
      <c r="SBG76" s="921"/>
      <c r="SBH76" s="921"/>
      <c r="SBI76" s="921"/>
      <c r="SBJ76" s="921"/>
      <c r="SBK76" s="921"/>
      <c r="SBL76" s="921"/>
      <c r="SBM76" s="921"/>
      <c r="SBN76" s="921"/>
      <c r="SBO76" s="921"/>
      <c r="SBP76" s="921"/>
      <c r="SBQ76" s="921"/>
      <c r="SBR76" s="921"/>
      <c r="SBS76" s="921"/>
      <c r="SBT76" s="921"/>
      <c r="SBU76" s="921"/>
      <c r="SBV76" s="921"/>
      <c r="SBW76" s="921"/>
      <c r="SBX76" s="921"/>
      <c r="SBY76" s="921"/>
      <c r="SBZ76" s="921"/>
      <c r="SCA76" s="921"/>
      <c r="SCB76" s="921"/>
      <c r="SCC76" s="921"/>
      <c r="SCD76" s="921"/>
      <c r="SCE76" s="921"/>
      <c r="SCF76" s="921"/>
      <c r="SCG76" s="921"/>
      <c r="SCH76" s="921"/>
      <c r="SCI76" s="921"/>
      <c r="SCJ76" s="921"/>
      <c r="SCK76" s="921"/>
      <c r="SCL76" s="921"/>
      <c r="SCM76" s="921"/>
      <c r="SCN76" s="921"/>
      <c r="SCO76" s="921"/>
      <c r="SCP76" s="921"/>
      <c r="SCQ76" s="921"/>
      <c r="SCR76" s="921"/>
      <c r="SCS76" s="921"/>
      <c r="SCT76" s="921"/>
      <c r="SCU76" s="921"/>
      <c r="SCV76" s="921"/>
      <c r="SCW76" s="921"/>
      <c r="SCX76" s="921"/>
      <c r="SCY76" s="921"/>
      <c r="SCZ76" s="921"/>
      <c r="SDA76" s="921"/>
      <c r="SDB76" s="921"/>
      <c r="SDC76" s="921"/>
      <c r="SDD76" s="921"/>
      <c r="SDE76" s="921"/>
      <c r="SDF76" s="921"/>
      <c r="SDG76" s="921"/>
      <c r="SDH76" s="921"/>
      <c r="SDI76" s="921"/>
      <c r="SDJ76" s="921"/>
      <c r="SDK76" s="921"/>
      <c r="SDL76" s="921"/>
      <c r="SDM76" s="921"/>
      <c r="SDN76" s="921"/>
      <c r="SDO76" s="921"/>
      <c r="SDP76" s="921"/>
      <c r="SDQ76" s="921"/>
      <c r="SDR76" s="921"/>
      <c r="SDS76" s="921"/>
      <c r="SDT76" s="921"/>
      <c r="SDU76" s="921"/>
      <c r="SDV76" s="921"/>
      <c r="SDW76" s="921"/>
      <c r="SDX76" s="921"/>
      <c r="SDY76" s="921"/>
      <c r="SDZ76" s="921"/>
      <c r="SEA76" s="921"/>
      <c r="SEB76" s="921"/>
      <c r="SEC76" s="921"/>
      <c r="SED76" s="921"/>
      <c r="SEE76" s="921"/>
      <c r="SEF76" s="921"/>
      <c r="SEG76" s="921"/>
      <c r="SEH76" s="921"/>
      <c r="SEI76" s="921"/>
      <c r="SEJ76" s="921"/>
      <c r="SEK76" s="921"/>
      <c r="SEL76" s="921"/>
      <c r="SEM76" s="921"/>
      <c r="SEN76" s="921"/>
      <c r="SEO76" s="921"/>
      <c r="SEP76" s="921"/>
      <c r="SEQ76" s="921"/>
      <c r="SER76" s="921"/>
      <c r="SES76" s="921"/>
      <c r="SET76" s="921"/>
      <c r="SEU76" s="921"/>
      <c r="SEV76" s="921"/>
      <c r="SEW76" s="921"/>
      <c r="SEX76" s="921"/>
      <c r="SEY76" s="921"/>
      <c r="SEZ76" s="921"/>
      <c r="SFA76" s="921"/>
      <c r="SFB76" s="921"/>
      <c r="SFC76" s="921"/>
      <c r="SFD76" s="921"/>
      <c r="SFE76" s="921"/>
      <c r="SFF76" s="921"/>
      <c r="SFG76" s="921"/>
      <c r="SFH76" s="921"/>
      <c r="SFI76" s="921"/>
      <c r="SFJ76" s="921"/>
      <c r="SFK76" s="921"/>
      <c r="SFL76" s="921"/>
      <c r="SFM76" s="921"/>
      <c r="SFN76" s="921"/>
      <c r="SFO76" s="921"/>
      <c r="SFP76" s="921"/>
      <c r="SFQ76" s="921"/>
      <c r="SFR76" s="921"/>
      <c r="SFS76" s="921"/>
      <c r="SFT76" s="921"/>
      <c r="SFU76" s="921"/>
      <c r="SFV76" s="921"/>
      <c r="SFW76" s="921"/>
      <c r="SFX76" s="921"/>
      <c r="SFY76" s="921"/>
      <c r="SFZ76" s="921"/>
      <c r="SGA76" s="921"/>
      <c r="SGB76" s="921"/>
      <c r="SGC76" s="921"/>
      <c r="SGD76" s="921"/>
      <c r="SGE76" s="921"/>
      <c r="SGF76" s="921"/>
      <c r="SGG76" s="921"/>
      <c r="SGH76" s="921"/>
      <c r="SGI76" s="921"/>
      <c r="SGJ76" s="921"/>
      <c r="SGK76" s="921"/>
      <c r="SGL76" s="921"/>
      <c r="SGM76" s="921"/>
      <c r="SGN76" s="921"/>
      <c r="SGO76" s="921"/>
      <c r="SGP76" s="921"/>
      <c r="SGQ76" s="921"/>
      <c r="SGR76" s="921"/>
      <c r="SGS76" s="921"/>
      <c r="SGT76" s="921"/>
      <c r="SGU76" s="921"/>
      <c r="SGV76" s="921"/>
      <c r="SGW76" s="921"/>
      <c r="SGX76" s="921"/>
      <c r="SGY76" s="921"/>
      <c r="SGZ76" s="921"/>
      <c r="SHA76" s="921"/>
      <c r="SHB76" s="921"/>
      <c r="SHC76" s="921"/>
      <c r="SHD76" s="921"/>
      <c r="SHE76" s="921"/>
      <c r="SHF76" s="921"/>
      <c r="SHG76" s="921"/>
      <c r="SHH76" s="921"/>
      <c r="SHI76" s="921"/>
      <c r="SHJ76" s="921"/>
      <c r="SHK76" s="921"/>
      <c r="SHL76" s="921"/>
      <c r="SHM76" s="921"/>
      <c r="SHN76" s="921"/>
      <c r="SHO76" s="921"/>
      <c r="SHP76" s="921"/>
      <c r="SHQ76" s="921"/>
      <c r="SHR76" s="921"/>
      <c r="SHS76" s="921"/>
      <c r="SHT76" s="921"/>
      <c r="SHU76" s="921"/>
      <c r="SHV76" s="921"/>
      <c r="SHW76" s="921"/>
      <c r="SHX76" s="921"/>
      <c r="SHY76" s="921"/>
      <c r="SHZ76" s="921"/>
      <c r="SIA76" s="921"/>
      <c r="SIB76" s="921"/>
      <c r="SIC76" s="921"/>
      <c r="SID76" s="921"/>
      <c r="SIE76" s="921"/>
      <c r="SIF76" s="921"/>
      <c r="SIG76" s="921"/>
      <c r="SIH76" s="921"/>
      <c r="SII76" s="921"/>
      <c r="SIJ76" s="921"/>
      <c r="SIK76" s="921"/>
      <c r="SIL76" s="921"/>
      <c r="SIM76" s="921"/>
      <c r="SIN76" s="921"/>
      <c r="SIO76" s="921"/>
      <c r="SIP76" s="921"/>
      <c r="SIQ76" s="921"/>
      <c r="SIR76" s="921"/>
      <c r="SIS76" s="921"/>
      <c r="SIT76" s="921"/>
      <c r="SIU76" s="921"/>
      <c r="SIV76" s="921"/>
      <c r="SIW76" s="921"/>
      <c r="SIX76" s="921"/>
      <c r="SIY76" s="921"/>
      <c r="SIZ76" s="921"/>
      <c r="SJA76" s="921"/>
      <c r="SJB76" s="921"/>
      <c r="SJC76" s="921"/>
      <c r="SJD76" s="921"/>
      <c r="SJE76" s="921"/>
      <c r="SJF76" s="921"/>
      <c r="SJG76" s="921"/>
      <c r="SJH76" s="921"/>
      <c r="SJI76" s="921"/>
      <c r="SJJ76" s="921"/>
      <c r="SJK76" s="921"/>
      <c r="SJL76" s="921"/>
      <c r="SJM76" s="921"/>
      <c r="SJN76" s="921"/>
      <c r="SJO76" s="921"/>
      <c r="SJP76" s="921"/>
      <c r="SJQ76" s="921"/>
      <c r="SJR76" s="921"/>
      <c r="SJS76" s="921"/>
      <c r="SJT76" s="921"/>
      <c r="SJU76" s="921"/>
      <c r="SJV76" s="921"/>
      <c r="SJW76" s="921"/>
      <c r="SJX76" s="921"/>
      <c r="SJY76" s="921"/>
      <c r="SJZ76" s="921"/>
      <c r="SKA76" s="921"/>
      <c r="SKB76" s="921"/>
      <c r="SKC76" s="921"/>
      <c r="SKD76" s="921"/>
      <c r="SKE76" s="921"/>
      <c r="SKF76" s="921"/>
      <c r="SKG76" s="921"/>
      <c r="SKH76" s="921"/>
      <c r="SKI76" s="921"/>
      <c r="SKJ76" s="921"/>
      <c r="SKK76" s="921"/>
      <c r="SKL76" s="921"/>
      <c r="SKM76" s="921"/>
      <c r="SKN76" s="921"/>
      <c r="SKO76" s="921"/>
      <c r="SKP76" s="921"/>
      <c r="SKQ76" s="921"/>
      <c r="SKR76" s="921"/>
      <c r="SKS76" s="921"/>
      <c r="SKT76" s="921"/>
      <c r="SKU76" s="921"/>
      <c r="SKV76" s="921"/>
      <c r="SKW76" s="921"/>
      <c r="SKX76" s="921"/>
      <c r="SKY76" s="921"/>
      <c r="SKZ76" s="921"/>
      <c r="SLA76" s="921"/>
      <c r="SLB76" s="921"/>
      <c r="SLC76" s="921"/>
      <c r="SLD76" s="921"/>
      <c r="SLE76" s="921"/>
      <c r="SLF76" s="921"/>
      <c r="SLG76" s="921"/>
      <c r="SLH76" s="921"/>
      <c r="SLI76" s="921"/>
      <c r="SLJ76" s="921"/>
      <c r="SLK76" s="921"/>
      <c r="SLL76" s="921"/>
      <c r="SLM76" s="921"/>
      <c r="SLN76" s="921"/>
      <c r="SLO76" s="921"/>
      <c r="SLP76" s="921"/>
      <c r="SLQ76" s="921"/>
      <c r="SLR76" s="921"/>
      <c r="SLS76" s="921"/>
      <c r="SLT76" s="921"/>
      <c r="SLU76" s="921"/>
      <c r="SLV76" s="921"/>
      <c r="SLW76" s="921"/>
      <c r="SLX76" s="921"/>
      <c r="SLY76" s="921"/>
      <c r="SLZ76" s="921"/>
      <c r="SMA76" s="921"/>
      <c r="SMB76" s="921"/>
      <c r="SMC76" s="921"/>
      <c r="SMD76" s="921"/>
      <c r="SME76" s="921"/>
      <c r="SMF76" s="921"/>
      <c r="SMG76" s="921"/>
      <c r="SMH76" s="921"/>
      <c r="SMI76" s="921"/>
      <c r="SMJ76" s="921"/>
      <c r="SMK76" s="921"/>
      <c r="SML76" s="921"/>
      <c r="SMM76" s="921"/>
      <c r="SMN76" s="921"/>
      <c r="SMO76" s="921"/>
      <c r="SMP76" s="921"/>
      <c r="SMQ76" s="921"/>
      <c r="SMR76" s="921"/>
      <c r="SMS76" s="921"/>
      <c r="SMT76" s="921"/>
      <c r="SMU76" s="921"/>
      <c r="SMV76" s="921"/>
      <c r="SMW76" s="921"/>
      <c r="SMX76" s="921"/>
      <c r="SMY76" s="921"/>
      <c r="SMZ76" s="921"/>
      <c r="SNA76" s="921"/>
      <c r="SNB76" s="921"/>
      <c r="SNC76" s="921"/>
      <c r="SND76" s="921"/>
      <c r="SNE76" s="921"/>
      <c r="SNF76" s="921"/>
      <c r="SNG76" s="921"/>
      <c r="SNH76" s="921"/>
      <c r="SNI76" s="921"/>
      <c r="SNJ76" s="921"/>
      <c r="SNK76" s="921"/>
      <c r="SNL76" s="921"/>
      <c r="SNM76" s="921"/>
      <c r="SNN76" s="921"/>
      <c r="SNO76" s="921"/>
      <c r="SNP76" s="921"/>
      <c r="SNQ76" s="921"/>
      <c r="SNR76" s="921"/>
      <c r="SNS76" s="921"/>
      <c r="SNT76" s="921"/>
      <c r="SNU76" s="921"/>
      <c r="SNV76" s="921"/>
      <c r="SNW76" s="921"/>
      <c r="SNX76" s="921"/>
      <c r="SNY76" s="921"/>
      <c r="SNZ76" s="921"/>
      <c r="SOA76" s="921"/>
      <c r="SOB76" s="921"/>
      <c r="SOC76" s="921"/>
      <c r="SOD76" s="921"/>
      <c r="SOE76" s="921"/>
      <c r="SOF76" s="921"/>
      <c r="SOG76" s="921"/>
      <c r="SOH76" s="921"/>
      <c r="SOI76" s="921"/>
      <c r="SOJ76" s="921"/>
      <c r="SOK76" s="921"/>
      <c r="SOL76" s="921"/>
      <c r="SOM76" s="921"/>
      <c r="SON76" s="921"/>
      <c r="SOO76" s="921"/>
      <c r="SOP76" s="921"/>
      <c r="SOQ76" s="921"/>
      <c r="SOR76" s="921"/>
      <c r="SOS76" s="921"/>
      <c r="SOT76" s="921"/>
      <c r="SOU76" s="921"/>
      <c r="SOV76" s="921"/>
      <c r="SOW76" s="921"/>
      <c r="SOX76" s="921"/>
      <c r="SOY76" s="921"/>
      <c r="SOZ76" s="921"/>
      <c r="SPA76" s="921"/>
      <c r="SPB76" s="921"/>
      <c r="SPC76" s="921"/>
      <c r="SPD76" s="921"/>
      <c r="SPE76" s="921"/>
      <c r="SPF76" s="921"/>
      <c r="SPG76" s="921"/>
      <c r="SPH76" s="921"/>
      <c r="SPI76" s="921"/>
      <c r="SPJ76" s="921"/>
      <c r="SPK76" s="921"/>
      <c r="SPL76" s="921"/>
      <c r="SPM76" s="921"/>
      <c r="SPN76" s="921"/>
      <c r="SPO76" s="921"/>
      <c r="SPP76" s="921"/>
      <c r="SPQ76" s="921"/>
      <c r="SPR76" s="921"/>
      <c r="SPS76" s="921"/>
      <c r="SPT76" s="921"/>
      <c r="SPU76" s="921"/>
      <c r="SPV76" s="921"/>
      <c r="SPW76" s="921"/>
      <c r="SPX76" s="921"/>
      <c r="SPY76" s="921"/>
      <c r="SPZ76" s="921"/>
      <c r="SQA76" s="921"/>
      <c r="SQB76" s="921"/>
      <c r="SQC76" s="921"/>
      <c r="SQD76" s="921"/>
      <c r="SQE76" s="921"/>
      <c r="SQF76" s="921"/>
      <c r="SQG76" s="921"/>
      <c r="SQH76" s="921"/>
      <c r="SQI76" s="921"/>
      <c r="SQJ76" s="921"/>
      <c r="SQK76" s="921"/>
      <c r="SQL76" s="921"/>
      <c r="SQM76" s="921"/>
      <c r="SQN76" s="921"/>
      <c r="SQO76" s="921"/>
      <c r="SQP76" s="921"/>
      <c r="SQQ76" s="921"/>
      <c r="SQR76" s="921"/>
      <c r="SQS76" s="921"/>
      <c r="SQT76" s="921"/>
      <c r="SQU76" s="921"/>
      <c r="SQV76" s="921"/>
      <c r="SQW76" s="921"/>
      <c r="SQX76" s="921"/>
      <c r="SQY76" s="921"/>
      <c r="SQZ76" s="921"/>
      <c r="SRA76" s="921"/>
      <c r="SRB76" s="921"/>
      <c r="SRC76" s="921"/>
      <c r="SRD76" s="921"/>
      <c r="SRE76" s="921"/>
      <c r="SRF76" s="921"/>
      <c r="SRG76" s="921"/>
      <c r="SRH76" s="921"/>
      <c r="SRI76" s="921"/>
      <c r="SRJ76" s="921"/>
      <c r="SRK76" s="921"/>
      <c r="SRL76" s="921"/>
      <c r="SRM76" s="921"/>
      <c r="SRN76" s="921"/>
      <c r="SRO76" s="921"/>
      <c r="SRP76" s="921"/>
      <c r="SRQ76" s="921"/>
      <c r="SRR76" s="921"/>
      <c r="SRS76" s="921"/>
      <c r="SRT76" s="921"/>
      <c r="SRU76" s="921"/>
      <c r="SRV76" s="921"/>
      <c r="SRW76" s="921"/>
      <c r="SRX76" s="921"/>
      <c r="SRY76" s="921"/>
      <c r="SRZ76" s="921"/>
      <c r="SSA76" s="921"/>
      <c r="SSB76" s="921"/>
      <c r="SSC76" s="921"/>
      <c r="SSD76" s="921"/>
      <c r="SSE76" s="921"/>
      <c r="SSF76" s="921"/>
      <c r="SSG76" s="921"/>
      <c r="SSH76" s="921"/>
      <c r="SSI76" s="921"/>
      <c r="SSJ76" s="921"/>
      <c r="SSK76" s="921"/>
      <c r="SSL76" s="921"/>
      <c r="SSM76" s="921"/>
      <c r="SSN76" s="921"/>
      <c r="SSO76" s="921"/>
      <c r="SSP76" s="921"/>
      <c r="SSQ76" s="921"/>
      <c r="SSR76" s="921"/>
      <c r="SSS76" s="921"/>
      <c r="SST76" s="921"/>
      <c r="SSU76" s="921"/>
      <c r="SSV76" s="921"/>
      <c r="SSW76" s="921"/>
      <c r="SSX76" s="921"/>
      <c r="SSY76" s="921"/>
      <c r="SSZ76" s="921"/>
      <c r="STA76" s="921"/>
      <c r="STB76" s="921"/>
      <c r="STC76" s="921"/>
      <c r="STD76" s="921"/>
      <c r="STE76" s="921"/>
      <c r="STF76" s="921"/>
      <c r="STG76" s="921"/>
      <c r="STH76" s="921"/>
      <c r="STI76" s="921"/>
      <c r="STJ76" s="921"/>
      <c r="STK76" s="921"/>
      <c r="STL76" s="921"/>
      <c r="STM76" s="921"/>
      <c r="STN76" s="921"/>
      <c r="STO76" s="921"/>
      <c r="STP76" s="921"/>
      <c r="STQ76" s="921"/>
      <c r="STR76" s="921"/>
      <c r="STS76" s="921"/>
      <c r="STT76" s="921"/>
      <c r="STU76" s="921"/>
      <c r="STV76" s="921"/>
      <c r="STW76" s="921"/>
      <c r="STX76" s="921"/>
      <c r="STY76" s="921"/>
      <c r="STZ76" s="921"/>
      <c r="SUA76" s="921"/>
      <c r="SUB76" s="921"/>
      <c r="SUC76" s="921"/>
      <c r="SUD76" s="921"/>
      <c r="SUE76" s="921"/>
      <c r="SUF76" s="921"/>
      <c r="SUG76" s="921"/>
      <c r="SUH76" s="921"/>
      <c r="SUI76" s="921"/>
      <c r="SUJ76" s="921"/>
      <c r="SUK76" s="921"/>
      <c r="SUL76" s="921"/>
      <c r="SUM76" s="921"/>
      <c r="SUN76" s="921"/>
      <c r="SUO76" s="921"/>
      <c r="SUP76" s="921"/>
      <c r="SUQ76" s="921"/>
      <c r="SUR76" s="921"/>
      <c r="SUS76" s="921"/>
      <c r="SUT76" s="921"/>
      <c r="SUU76" s="921"/>
      <c r="SUV76" s="921"/>
      <c r="SUW76" s="921"/>
      <c r="SUX76" s="921"/>
      <c r="SUY76" s="921"/>
      <c r="SUZ76" s="921"/>
      <c r="SVA76" s="921"/>
      <c r="SVB76" s="921"/>
      <c r="SVC76" s="921"/>
      <c r="SVD76" s="921"/>
      <c r="SVE76" s="921"/>
      <c r="SVF76" s="921"/>
      <c r="SVG76" s="921"/>
      <c r="SVH76" s="921"/>
      <c r="SVI76" s="921"/>
      <c r="SVJ76" s="921"/>
      <c r="SVK76" s="921"/>
      <c r="SVL76" s="921"/>
      <c r="SVM76" s="921"/>
      <c r="SVN76" s="921"/>
      <c r="SVO76" s="921"/>
      <c r="SVP76" s="921"/>
      <c r="SVQ76" s="921"/>
      <c r="SVR76" s="921"/>
      <c r="SVS76" s="921"/>
      <c r="SVT76" s="921"/>
      <c r="SVU76" s="921"/>
      <c r="SVV76" s="921"/>
      <c r="SVW76" s="921"/>
      <c r="SVX76" s="921"/>
      <c r="SVY76" s="921"/>
      <c r="SVZ76" s="921"/>
      <c r="SWA76" s="921"/>
      <c r="SWB76" s="921"/>
      <c r="SWC76" s="921"/>
      <c r="SWD76" s="921"/>
      <c r="SWE76" s="921"/>
      <c r="SWF76" s="921"/>
      <c r="SWG76" s="921"/>
      <c r="SWH76" s="921"/>
      <c r="SWI76" s="921"/>
      <c r="SWJ76" s="921"/>
      <c r="SWK76" s="921"/>
      <c r="SWL76" s="921"/>
      <c r="SWM76" s="921"/>
      <c r="SWN76" s="921"/>
      <c r="SWO76" s="921"/>
      <c r="SWP76" s="921"/>
      <c r="SWQ76" s="921"/>
      <c r="SWR76" s="921"/>
      <c r="SWS76" s="921"/>
      <c r="SWT76" s="921"/>
      <c r="SWU76" s="921"/>
      <c r="SWV76" s="921"/>
      <c r="SWW76" s="921"/>
      <c r="SWX76" s="921"/>
      <c r="SWY76" s="921"/>
      <c r="SWZ76" s="921"/>
      <c r="SXA76" s="921"/>
      <c r="SXB76" s="921"/>
      <c r="SXC76" s="921"/>
      <c r="SXD76" s="921"/>
      <c r="SXE76" s="921"/>
      <c r="SXF76" s="921"/>
      <c r="SXG76" s="921"/>
      <c r="SXH76" s="921"/>
      <c r="SXI76" s="921"/>
      <c r="SXJ76" s="921"/>
      <c r="SXK76" s="921"/>
      <c r="SXL76" s="921"/>
      <c r="SXM76" s="921"/>
      <c r="SXN76" s="921"/>
      <c r="SXO76" s="921"/>
      <c r="SXP76" s="921"/>
      <c r="SXQ76" s="921"/>
      <c r="SXR76" s="921"/>
      <c r="SXS76" s="921"/>
      <c r="SXT76" s="921"/>
      <c r="SXU76" s="921"/>
      <c r="SXV76" s="921"/>
      <c r="SXW76" s="921"/>
      <c r="SXX76" s="921"/>
      <c r="SXY76" s="921"/>
      <c r="SXZ76" s="921"/>
      <c r="SYA76" s="921"/>
      <c r="SYB76" s="921"/>
      <c r="SYC76" s="921"/>
      <c r="SYD76" s="921"/>
      <c r="SYE76" s="921"/>
      <c r="SYF76" s="921"/>
      <c r="SYG76" s="921"/>
      <c r="SYH76" s="921"/>
      <c r="SYI76" s="921"/>
      <c r="SYJ76" s="921"/>
      <c r="SYK76" s="921"/>
      <c r="SYL76" s="921"/>
      <c r="SYM76" s="921"/>
      <c r="SYN76" s="921"/>
      <c r="SYO76" s="921"/>
      <c r="SYP76" s="921"/>
      <c r="SYQ76" s="921"/>
      <c r="SYR76" s="921"/>
      <c r="SYS76" s="921"/>
      <c r="SYT76" s="921"/>
      <c r="SYU76" s="921"/>
      <c r="SYV76" s="921"/>
      <c r="SYW76" s="921"/>
      <c r="SYX76" s="921"/>
      <c r="SYY76" s="921"/>
      <c r="SYZ76" s="921"/>
      <c r="SZA76" s="921"/>
      <c r="SZB76" s="921"/>
      <c r="SZC76" s="921"/>
      <c r="SZD76" s="921"/>
      <c r="SZE76" s="921"/>
      <c r="SZF76" s="921"/>
      <c r="SZG76" s="921"/>
      <c r="SZH76" s="921"/>
      <c r="SZI76" s="921"/>
      <c r="SZJ76" s="921"/>
      <c r="SZK76" s="921"/>
      <c r="SZL76" s="921"/>
      <c r="SZM76" s="921"/>
      <c r="SZN76" s="921"/>
      <c r="SZO76" s="921"/>
      <c r="SZP76" s="921"/>
      <c r="SZQ76" s="921"/>
      <c r="SZR76" s="921"/>
      <c r="SZS76" s="921"/>
      <c r="SZT76" s="921"/>
      <c r="SZU76" s="921"/>
      <c r="SZV76" s="921"/>
      <c r="SZW76" s="921"/>
      <c r="SZX76" s="921"/>
      <c r="SZY76" s="921"/>
      <c r="SZZ76" s="921"/>
      <c r="TAA76" s="921"/>
      <c r="TAB76" s="921"/>
      <c r="TAC76" s="921"/>
      <c r="TAD76" s="921"/>
      <c r="TAE76" s="921"/>
      <c r="TAF76" s="921"/>
      <c r="TAG76" s="921"/>
      <c r="TAH76" s="921"/>
      <c r="TAI76" s="921"/>
      <c r="TAJ76" s="921"/>
      <c r="TAK76" s="921"/>
      <c r="TAL76" s="921"/>
      <c r="TAM76" s="921"/>
      <c r="TAN76" s="921"/>
      <c r="TAO76" s="921"/>
      <c r="TAP76" s="921"/>
      <c r="TAQ76" s="921"/>
      <c r="TAR76" s="921"/>
      <c r="TAS76" s="921"/>
      <c r="TAT76" s="921"/>
      <c r="TAU76" s="921"/>
      <c r="TAV76" s="921"/>
      <c r="TAW76" s="921"/>
      <c r="TAX76" s="921"/>
      <c r="TAY76" s="921"/>
      <c r="TAZ76" s="921"/>
      <c r="TBA76" s="921"/>
      <c r="TBB76" s="921"/>
      <c r="TBC76" s="921"/>
      <c r="TBD76" s="921"/>
      <c r="TBE76" s="921"/>
      <c r="TBF76" s="921"/>
      <c r="TBG76" s="921"/>
      <c r="TBH76" s="921"/>
      <c r="TBI76" s="921"/>
      <c r="TBJ76" s="921"/>
      <c r="TBK76" s="921"/>
      <c r="TBL76" s="921"/>
      <c r="TBM76" s="921"/>
      <c r="TBN76" s="921"/>
      <c r="TBO76" s="921"/>
      <c r="TBP76" s="921"/>
      <c r="TBQ76" s="921"/>
      <c r="TBR76" s="921"/>
      <c r="TBS76" s="921"/>
      <c r="TBT76" s="921"/>
      <c r="TBU76" s="921"/>
      <c r="TBV76" s="921"/>
      <c r="TBW76" s="921"/>
      <c r="TBX76" s="921"/>
      <c r="TBY76" s="921"/>
      <c r="TBZ76" s="921"/>
      <c r="TCA76" s="921"/>
      <c r="TCB76" s="921"/>
      <c r="TCC76" s="921"/>
      <c r="TCD76" s="921"/>
      <c r="TCE76" s="921"/>
      <c r="TCF76" s="921"/>
      <c r="TCG76" s="921"/>
      <c r="TCH76" s="921"/>
      <c r="TCI76" s="921"/>
      <c r="TCJ76" s="921"/>
      <c r="TCK76" s="921"/>
      <c r="TCL76" s="921"/>
      <c r="TCM76" s="921"/>
      <c r="TCN76" s="921"/>
      <c r="TCO76" s="921"/>
      <c r="TCP76" s="921"/>
      <c r="TCQ76" s="921"/>
      <c r="TCR76" s="921"/>
      <c r="TCS76" s="921"/>
      <c r="TCT76" s="921"/>
      <c r="TCU76" s="921"/>
      <c r="TCV76" s="921"/>
      <c r="TCW76" s="921"/>
      <c r="TCX76" s="921"/>
      <c r="TCY76" s="921"/>
      <c r="TCZ76" s="921"/>
      <c r="TDA76" s="921"/>
      <c r="TDB76" s="921"/>
      <c r="TDC76" s="921"/>
      <c r="TDD76" s="921"/>
      <c r="TDE76" s="921"/>
      <c r="TDF76" s="921"/>
      <c r="TDG76" s="921"/>
      <c r="TDH76" s="921"/>
      <c r="TDI76" s="921"/>
      <c r="TDJ76" s="921"/>
      <c r="TDK76" s="921"/>
      <c r="TDL76" s="921"/>
      <c r="TDM76" s="921"/>
      <c r="TDN76" s="921"/>
      <c r="TDO76" s="921"/>
      <c r="TDP76" s="921"/>
      <c r="TDQ76" s="921"/>
      <c r="TDR76" s="921"/>
      <c r="TDS76" s="921"/>
      <c r="TDT76" s="921"/>
      <c r="TDU76" s="921"/>
      <c r="TDV76" s="921"/>
      <c r="TDW76" s="921"/>
      <c r="TDX76" s="921"/>
      <c r="TDY76" s="921"/>
      <c r="TDZ76" s="921"/>
      <c r="TEA76" s="921"/>
      <c r="TEB76" s="921"/>
      <c r="TEC76" s="921"/>
      <c r="TED76" s="921"/>
      <c r="TEE76" s="921"/>
      <c r="TEF76" s="921"/>
      <c r="TEG76" s="921"/>
      <c r="TEH76" s="921"/>
      <c r="TEI76" s="921"/>
      <c r="TEJ76" s="921"/>
      <c r="TEK76" s="921"/>
      <c r="TEL76" s="921"/>
      <c r="TEM76" s="921"/>
      <c r="TEN76" s="921"/>
      <c r="TEO76" s="921"/>
      <c r="TEP76" s="921"/>
      <c r="TEQ76" s="921"/>
      <c r="TER76" s="921"/>
      <c r="TES76" s="921"/>
      <c r="TET76" s="921"/>
      <c r="TEU76" s="921"/>
      <c r="TEV76" s="921"/>
      <c r="TEW76" s="921"/>
      <c r="TEX76" s="921"/>
      <c r="TEY76" s="921"/>
      <c r="TEZ76" s="921"/>
      <c r="TFA76" s="921"/>
      <c r="TFB76" s="921"/>
      <c r="TFC76" s="921"/>
      <c r="TFD76" s="921"/>
      <c r="TFE76" s="921"/>
      <c r="TFF76" s="921"/>
      <c r="TFG76" s="921"/>
      <c r="TFH76" s="921"/>
      <c r="TFI76" s="921"/>
      <c r="TFJ76" s="921"/>
      <c r="TFK76" s="921"/>
      <c r="TFL76" s="921"/>
      <c r="TFM76" s="921"/>
      <c r="TFN76" s="921"/>
      <c r="TFO76" s="921"/>
      <c r="TFP76" s="921"/>
      <c r="TFQ76" s="921"/>
      <c r="TFR76" s="921"/>
      <c r="TFS76" s="921"/>
      <c r="TFT76" s="921"/>
      <c r="TFU76" s="921"/>
      <c r="TFV76" s="921"/>
      <c r="TFW76" s="921"/>
      <c r="TFX76" s="921"/>
      <c r="TFY76" s="921"/>
      <c r="TFZ76" s="921"/>
      <c r="TGA76" s="921"/>
      <c r="TGB76" s="921"/>
      <c r="TGC76" s="921"/>
      <c r="TGD76" s="921"/>
      <c r="TGE76" s="921"/>
      <c r="TGF76" s="921"/>
      <c r="TGG76" s="921"/>
      <c r="TGH76" s="921"/>
      <c r="TGI76" s="921"/>
      <c r="TGJ76" s="921"/>
      <c r="TGK76" s="921"/>
      <c r="TGL76" s="921"/>
      <c r="TGM76" s="921"/>
      <c r="TGN76" s="921"/>
      <c r="TGO76" s="921"/>
      <c r="TGP76" s="921"/>
      <c r="TGQ76" s="921"/>
      <c r="TGR76" s="921"/>
      <c r="TGS76" s="921"/>
      <c r="TGT76" s="921"/>
      <c r="TGU76" s="921"/>
      <c r="TGV76" s="921"/>
      <c r="TGW76" s="921"/>
      <c r="TGX76" s="921"/>
      <c r="TGY76" s="921"/>
      <c r="TGZ76" s="921"/>
      <c r="THA76" s="921"/>
      <c r="THB76" s="921"/>
      <c r="THC76" s="921"/>
      <c r="THD76" s="921"/>
      <c r="THE76" s="921"/>
      <c r="THF76" s="921"/>
      <c r="THG76" s="921"/>
      <c r="THH76" s="921"/>
      <c r="THI76" s="921"/>
      <c r="THJ76" s="921"/>
      <c r="THK76" s="921"/>
      <c r="THL76" s="921"/>
      <c r="THM76" s="921"/>
      <c r="THN76" s="921"/>
      <c r="THO76" s="921"/>
      <c r="THP76" s="921"/>
      <c r="THQ76" s="921"/>
      <c r="THR76" s="921"/>
      <c r="THS76" s="921"/>
      <c r="THT76" s="921"/>
      <c r="THU76" s="921"/>
      <c r="THV76" s="921"/>
      <c r="THW76" s="921"/>
      <c r="THX76" s="921"/>
      <c r="THY76" s="921"/>
      <c r="THZ76" s="921"/>
      <c r="TIA76" s="921"/>
      <c r="TIB76" s="921"/>
      <c r="TIC76" s="921"/>
      <c r="TID76" s="921"/>
      <c r="TIE76" s="921"/>
      <c r="TIF76" s="921"/>
      <c r="TIG76" s="921"/>
      <c r="TIH76" s="921"/>
      <c r="TII76" s="921"/>
      <c r="TIJ76" s="921"/>
      <c r="TIK76" s="921"/>
      <c r="TIL76" s="921"/>
      <c r="TIM76" s="921"/>
      <c r="TIN76" s="921"/>
      <c r="TIO76" s="921"/>
      <c r="TIP76" s="921"/>
      <c r="TIQ76" s="921"/>
      <c r="TIR76" s="921"/>
      <c r="TIS76" s="921"/>
      <c r="TIT76" s="921"/>
      <c r="TIU76" s="921"/>
      <c r="TIV76" s="921"/>
      <c r="TIW76" s="921"/>
      <c r="TIX76" s="921"/>
      <c r="TIY76" s="921"/>
      <c r="TIZ76" s="921"/>
      <c r="TJA76" s="921"/>
      <c r="TJB76" s="921"/>
      <c r="TJC76" s="921"/>
      <c r="TJD76" s="921"/>
      <c r="TJE76" s="921"/>
      <c r="TJF76" s="921"/>
      <c r="TJG76" s="921"/>
      <c r="TJH76" s="921"/>
      <c r="TJI76" s="921"/>
      <c r="TJJ76" s="921"/>
      <c r="TJK76" s="921"/>
      <c r="TJL76" s="921"/>
      <c r="TJM76" s="921"/>
      <c r="TJN76" s="921"/>
      <c r="TJO76" s="921"/>
      <c r="TJP76" s="921"/>
      <c r="TJQ76" s="921"/>
      <c r="TJR76" s="921"/>
      <c r="TJS76" s="921"/>
      <c r="TJT76" s="921"/>
      <c r="TJU76" s="921"/>
      <c r="TJV76" s="921"/>
      <c r="TJW76" s="921"/>
      <c r="TJX76" s="921"/>
      <c r="TJY76" s="921"/>
      <c r="TJZ76" s="921"/>
      <c r="TKA76" s="921"/>
      <c r="TKB76" s="921"/>
      <c r="TKC76" s="921"/>
      <c r="TKD76" s="921"/>
      <c r="TKE76" s="921"/>
      <c r="TKF76" s="921"/>
      <c r="TKG76" s="921"/>
      <c r="TKH76" s="921"/>
      <c r="TKI76" s="921"/>
      <c r="TKJ76" s="921"/>
      <c r="TKK76" s="921"/>
      <c r="TKL76" s="921"/>
      <c r="TKM76" s="921"/>
      <c r="TKN76" s="921"/>
      <c r="TKO76" s="921"/>
      <c r="TKP76" s="921"/>
      <c r="TKQ76" s="921"/>
      <c r="TKR76" s="921"/>
      <c r="TKS76" s="921"/>
      <c r="TKT76" s="921"/>
      <c r="TKU76" s="921"/>
      <c r="TKV76" s="921"/>
      <c r="TKW76" s="921"/>
      <c r="TKX76" s="921"/>
      <c r="TKY76" s="921"/>
      <c r="TKZ76" s="921"/>
      <c r="TLA76" s="921"/>
      <c r="TLB76" s="921"/>
      <c r="TLC76" s="921"/>
      <c r="TLD76" s="921"/>
      <c r="TLE76" s="921"/>
      <c r="TLF76" s="921"/>
      <c r="TLG76" s="921"/>
      <c r="TLH76" s="921"/>
      <c r="TLI76" s="921"/>
      <c r="TLJ76" s="921"/>
      <c r="TLK76" s="921"/>
      <c r="TLL76" s="921"/>
      <c r="TLM76" s="921"/>
      <c r="TLN76" s="921"/>
      <c r="TLO76" s="921"/>
      <c r="TLP76" s="921"/>
      <c r="TLQ76" s="921"/>
      <c r="TLR76" s="921"/>
      <c r="TLS76" s="921"/>
      <c r="TLT76" s="921"/>
      <c r="TLU76" s="921"/>
      <c r="TLV76" s="921"/>
      <c r="TLW76" s="921"/>
      <c r="TLX76" s="921"/>
      <c r="TLY76" s="921"/>
      <c r="TLZ76" s="921"/>
      <c r="TMA76" s="921"/>
      <c r="TMB76" s="921"/>
      <c r="TMC76" s="921"/>
      <c r="TMD76" s="921"/>
      <c r="TME76" s="921"/>
      <c r="TMF76" s="921"/>
      <c r="TMG76" s="921"/>
      <c r="TMH76" s="921"/>
      <c r="TMI76" s="921"/>
      <c r="TMJ76" s="921"/>
      <c r="TMK76" s="921"/>
      <c r="TML76" s="921"/>
      <c r="TMM76" s="921"/>
      <c r="TMN76" s="921"/>
      <c r="TMO76" s="921"/>
      <c r="TMP76" s="921"/>
      <c r="TMQ76" s="921"/>
      <c r="TMR76" s="921"/>
      <c r="TMS76" s="921"/>
      <c r="TMT76" s="921"/>
      <c r="TMU76" s="921"/>
      <c r="TMV76" s="921"/>
      <c r="TMW76" s="921"/>
      <c r="TMX76" s="921"/>
      <c r="TMY76" s="921"/>
      <c r="TMZ76" s="921"/>
      <c r="TNA76" s="921"/>
      <c r="TNB76" s="921"/>
      <c r="TNC76" s="921"/>
      <c r="TND76" s="921"/>
      <c r="TNE76" s="921"/>
      <c r="TNF76" s="921"/>
      <c r="TNG76" s="921"/>
      <c r="TNH76" s="921"/>
      <c r="TNI76" s="921"/>
      <c r="TNJ76" s="921"/>
      <c r="TNK76" s="921"/>
      <c r="TNL76" s="921"/>
      <c r="TNM76" s="921"/>
      <c r="TNN76" s="921"/>
      <c r="TNO76" s="921"/>
      <c r="TNP76" s="921"/>
      <c r="TNQ76" s="921"/>
      <c r="TNR76" s="921"/>
      <c r="TNS76" s="921"/>
      <c r="TNT76" s="921"/>
      <c r="TNU76" s="921"/>
      <c r="TNV76" s="921"/>
      <c r="TNW76" s="921"/>
      <c r="TNX76" s="921"/>
      <c r="TNY76" s="921"/>
      <c r="TNZ76" s="921"/>
      <c r="TOA76" s="921"/>
      <c r="TOB76" s="921"/>
      <c r="TOC76" s="921"/>
      <c r="TOD76" s="921"/>
      <c r="TOE76" s="921"/>
      <c r="TOF76" s="921"/>
      <c r="TOG76" s="921"/>
      <c r="TOH76" s="921"/>
      <c r="TOI76" s="921"/>
      <c r="TOJ76" s="921"/>
      <c r="TOK76" s="921"/>
      <c r="TOL76" s="921"/>
      <c r="TOM76" s="921"/>
      <c r="TON76" s="921"/>
      <c r="TOO76" s="921"/>
      <c r="TOP76" s="921"/>
      <c r="TOQ76" s="921"/>
      <c r="TOR76" s="921"/>
      <c r="TOS76" s="921"/>
      <c r="TOT76" s="921"/>
      <c r="TOU76" s="921"/>
      <c r="TOV76" s="921"/>
      <c r="TOW76" s="921"/>
      <c r="TOX76" s="921"/>
      <c r="TOY76" s="921"/>
      <c r="TOZ76" s="921"/>
      <c r="TPA76" s="921"/>
      <c r="TPB76" s="921"/>
      <c r="TPC76" s="921"/>
      <c r="TPD76" s="921"/>
      <c r="TPE76" s="921"/>
      <c r="TPF76" s="921"/>
      <c r="TPG76" s="921"/>
      <c r="TPH76" s="921"/>
      <c r="TPI76" s="921"/>
      <c r="TPJ76" s="921"/>
      <c r="TPK76" s="921"/>
      <c r="TPL76" s="921"/>
      <c r="TPM76" s="921"/>
      <c r="TPN76" s="921"/>
      <c r="TPO76" s="921"/>
      <c r="TPP76" s="921"/>
      <c r="TPQ76" s="921"/>
      <c r="TPR76" s="921"/>
      <c r="TPS76" s="921"/>
      <c r="TPT76" s="921"/>
      <c r="TPU76" s="921"/>
      <c r="TPV76" s="921"/>
      <c r="TPW76" s="921"/>
      <c r="TPX76" s="921"/>
      <c r="TPY76" s="921"/>
      <c r="TPZ76" s="921"/>
      <c r="TQA76" s="921"/>
      <c r="TQB76" s="921"/>
      <c r="TQC76" s="921"/>
      <c r="TQD76" s="921"/>
      <c r="TQE76" s="921"/>
      <c r="TQF76" s="921"/>
      <c r="TQG76" s="921"/>
      <c r="TQH76" s="921"/>
      <c r="TQI76" s="921"/>
      <c r="TQJ76" s="921"/>
      <c r="TQK76" s="921"/>
      <c r="TQL76" s="921"/>
      <c r="TQM76" s="921"/>
      <c r="TQN76" s="921"/>
      <c r="TQO76" s="921"/>
      <c r="TQP76" s="921"/>
      <c r="TQQ76" s="921"/>
      <c r="TQR76" s="921"/>
      <c r="TQS76" s="921"/>
      <c r="TQT76" s="921"/>
      <c r="TQU76" s="921"/>
      <c r="TQV76" s="921"/>
      <c r="TQW76" s="921"/>
      <c r="TQX76" s="921"/>
      <c r="TQY76" s="921"/>
      <c r="TQZ76" s="921"/>
      <c r="TRA76" s="921"/>
      <c r="TRB76" s="921"/>
      <c r="TRC76" s="921"/>
      <c r="TRD76" s="921"/>
      <c r="TRE76" s="921"/>
      <c r="TRF76" s="921"/>
      <c r="TRG76" s="921"/>
      <c r="TRH76" s="921"/>
      <c r="TRI76" s="921"/>
      <c r="TRJ76" s="921"/>
      <c r="TRK76" s="921"/>
      <c r="TRL76" s="921"/>
      <c r="TRM76" s="921"/>
      <c r="TRN76" s="921"/>
      <c r="TRO76" s="921"/>
      <c r="TRP76" s="921"/>
      <c r="TRQ76" s="921"/>
      <c r="TRR76" s="921"/>
      <c r="TRS76" s="921"/>
      <c r="TRT76" s="921"/>
      <c r="TRU76" s="921"/>
      <c r="TRV76" s="921"/>
      <c r="TRW76" s="921"/>
      <c r="TRX76" s="921"/>
      <c r="TRY76" s="921"/>
      <c r="TRZ76" s="921"/>
      <c r="TSA76" s="921"/>
      <c r="TSB76" s="921"/>
      <c r="TSC76" s="921"/>
      <c r="TSD76" s="921"/>
      <c r="TSE76" s="921"/>
      <c r="TSF76" s="921"/>
      <c r="TSG76" s="921"/>
      <c r="TSH76" s="921"/>
      <c r="TSI76" s="921"/>
      <c r="TSJ76" s="921"/>
      <c r="TSK76" s="921"/>
      <c r="TSL76" s="921"/>
      <c r="TSM76" s="921"/>
      <c r="TSN76" s="921"/>
      <c r="TSO76" s="921"/>
      <c r="TSP76" s="921"/>
      <c r="TSQ76" s="921"/>
      <c r="TSR76" s="921"/>
      <c r="TSS76" s="921"/>
      <c r="TST76" s="921"/>
      <c r="TSU76" s="921"/>
      <c r="TSV76" s="921"/>
      <c r="TSW76" s="921"/>
      <c r="TSX76" s="921"/>
      <c r="TSY76" s="921"/>
      <c r="TSZ76" s="921"/>
      <c r="TTA76" s="921"/>
      <c r="TTB76" s="921"/>
      <c r="TTC76" s="921"/>
      <c r="TTD76" s="921"/>
      <c r="TTE76" s="921"/>
      <c r="TTF76" s="921"/>
      <c r="TTG76" s="921"/>
      <c r="TTH76" s="921"/>
      <c r="TTI76" s="921"/>
      <c r="TTJ76" s="921"/>
      <c r="TTK76" s="921"/>
      <c r="TTL76" s="921"/>
      <c r="TTM76" s="921"/>
      <c r="TTN76" s="921"/>
      <c r="TTO76" s="921"/>
      <c r="TTP76" s="921"/>
      <c r="TTQ76" s="921"/>
      <c r="TTR76" s="921"/>
      <c r="TTS76" s="921"/>
      <c r="TTT76" s="921"/>
      <c r="TTU76" s="921"/>
      <c r="TTV76" s="921"/>
      <c r="TTW76" s="921"/>
      <c r="TTX76" s="921"/>
      <c r="TTY76" s="921"/>
      <c r="TTZ76" s="921"/>
      <c r="TUA76" s="921"/>
      <c r="TUB76" s="921"/>
      <c r="TUC76" s="921"/>
      <c r="TUD76" s="921"/>
      <c r="TUE76" s="921"/>
      <c r="TUF76" s="921"/>
      <c r="TUG76" s="921"/>
      <c r="TUH76" s="921"/>
      <c r="TUI76" s="921"/>
      <c r="TUJ76" s="921"/>
      <c r="TUK76" s="921"/>
      <c r="TUL76" s="921"/>
      <c r="TUM76" s="921"/>
      <c r="TUN76" s="921"/>
      <c r="TUO76" s="921"/>
      <c r="TUP76" s="921"/>
      <c r="TUQ76" s="921"/>
      <c r="TUR76" s="921"/>
      <c r="TUS76" s="921"/>
      <c r="TUT76" s="921"/>
      <c r="TUU76" s="921"/>
      <c r="TUV76" s="921"/>
      <c r="TUW76" s="921"/>
      <c r="TUX76" s="921"/>
      <c r="TUY76" s="921"/>
      <c r="TUZ76" s="921"/>
      <c r="TVA76" s="921"/>
      <c r="TVB76" s="921"/>
      <c r="TVC76" s="921"/>
      <c r="TVD76" s="921"/>
      <c r="TVE76" s="921"/>
      <c r="TVF76" s="921"/>
      <c r="TVG76" s="921"/>
      <c r="TVH76" s="921"/>
      <c r="TVI76" s="921"/>
      <c r="TVJ76" s="921"/>
      <c r="TVK76" s="921"/>
      <c r="TVL76" s="921"/>
      <c r="TVM76" s="921"/>
      <c r="TVN76" s="921"/>
      <c r="TVO76" s="921"/>
      <c r="TVP76" s="921"/>
      <c r="TVQ76" s="921"/>
      <c r="TVR76" s="921"/>
      <c r="TVS76" s="921"/>
      <c r="TVT76" s="921"/>
      <c r="TVU76" s="921"/>
      <c r="TVV76" s="921"/>
      <c r="TVW76" s="921"/>
      <c r="TVX76" s="921"/>
      <c r="TVY76" s="921"/>
      <c r="TVZ76" s="921"/>
      <c r="TWA76" s="921"/>
      <c r="TWB76" s="921"/>
      <c r="TWC76" s="921"/>
      <c r="TWD76" s="921"/>
      <c r="TWE76" s="921"/>
      <c r="TWF76" s="921"/>
      <c r="TWG76" s="921"/>
      <c r="TWH76" s="921"/>
      <c r="TWI76" s="921"/>
      <c r="TWJ76" s="921"/>
      <c r="TWK76" s="921"/>
      <c r="TWL76" s="921"/>
      <c r="TWM76" s="921"/>
      <c r="TWN76" s="921"/>
      <c r="TWO76" s="921"/>
      <c r="TWP76" s="921"/>
      <c r="TWQ76" s="921"/>
      <c r="TWR76" s="921"/>
      <c r="TWS76" s="921"/>
      <c r="TWT76" s="921"/>
      <c r="TWU76" s="921"/>
      <c r="TWV76" s="921"/>
      <c r="TWW76" s="921"/>
      <c r="TWX76" s="921"/>
      <c r="TWY76" s="921"/>
      <c r="TWZ76" s="921"/>
      <c r="TXA76" s="921"/>
      <c r="TXB76" s="921"/>
      <c r="TXC76" s="921"/>
      <c r="TXD76" s="921"/>
      <c r="TXE76" s="921"/>
      <c r="TXF76" s="921"/>
      <c r="TXG76" s="921"/>
      <c r="TXH76" s="921"/>
      <c r="TXI76" s="921"/>
      <c r="TXJ76" s="921"/>
      <c r="TXK76" s="921"/>
      <c r="TXL76" s="921"/>
      <c r="TXM76" s="921"/>
      <c r="TXN76" s="921"/>
      <c r="TXO76" s="921"/>
      <c r="TXP76" s="921"/>
      <c r="TXQ76" s="921"/>
      <c r="TXR76" s="921"/>
      <c r="TXS76" s="921"/>
      <c r="TXT76" s="921"/>
      <c r="TXU76" s="921"/>
      <c r="TXV76" s="921"/>
      <c r="TXW76" s="921"/>
      <c r="TXX76" s="921"/>
      <c r="TXY76" s="921"/>
      <c r="TXZ76" s="921"/>
      <c r="TYA76" s="921"/>
      <c r="TYB76" s="921"/>
      <c r="TYC76" s="921"/>
      <c r="TYD76" s="921"/>
      <c r="TYE76" s="921"/>
      <c r="TYF76" s="921"/>
      <c r="TYG76" s="921"/>
      <c r="TYH76" s="921"/>
      <c r="TYI76" s="921"/>
      <c r="TYJ76" s="921"/>
      <c r="TYK76" s="921"/>
      <c r="TYL76" s="921"/>
      <c r="TYM76" s="921"/>
      <c r="TYN76" s="921"/>
      <c r="TYO76" s="921"/>
      <c r="TYP76" s="921"/>
      <c r="TYQ76" s="921"/>
      <c r="TYR76" s="921"/>
      <c r="TYS76" s="921"/>
      <c r="TYT76" s="921"/>
      <c r="TYU76" s="921"/>
      <c r="TYV76" s="921"/>
      <c r="TYW76" s="921"/>
      <c r="TYX76" s="921"/>
      <c r="TYY76" s="921"/>
      <c r="TYZ76" s="921"/>
      <c r="TZA76" s="921"/>
      <c r="TZB76" s="921"/>
      <c r="TZC76" s="921"/>
      <c r="TZD76" s="921"/>
      <c r="TZE76" s="921"/>
      <c r="TZF76" s="921"/>
      <c r="TZG76" s="921"/>
      <c r="TZH76" s="921"/>
      <c r="TZI76" s="921"/>
      <c r="TZJ76" s="921"/>
      <c r="TZK76" s="921"/>
      <c r="TZL76" s="921"/>
      <c r="TZM76" s="921"/>
      <c r="TZN76" s="921"/>
      <c r="TZO76" s="921"/>
      <c r="TZP76" s="921"/>
      <c r="TZQ76" s="921"/>
      <c r="TZR76" s="921"/>
      <c r="TZS76" s="921"/>
      <c r="TZT76" s="921"/>
      <c r="TZU76" s="921"/>
      <c r="TZV76" s="921"/>
      <c r="TZW76" s="921"/>
      <c r="TZX76" s="921"/>
      <c r="TZY76" s="921"/>
      <c r="TZZ76" s="921"/>
      <c r="UAA76" s="921"/>
      <c r="UAB76" s="921"/>
      <c r="UAC76" s="921"/>
      <c r="UAD76" s="921"/>
      <c r="UAE76" s="921"/>
      <c r="UAF76" s="921"/>
      <c r="UAG76" s="921"/>
      <c r="UAH76" s="921"/>
      <c r="UAI76" s="921"/>
      <c r="UAJ76" s="921"/>
      <c r="UAK76" s="921"/>
      <c r="UAL76" s="921"/>
      <c r="UAM76" s="921"/>
      <c r="UAN76" s="921"/>
      <c r="UAO76" s="921"/>
      <c r="UAP76" s="921"/>
      <c r="UAQ76" s="921"/>
      <c r="UAR76" s="921"/>
      <c r="UAS76" s="921"/>
      <c r="UAT76" s="921"/>
      <c r="UAU76" s="921"/>
      <c r="UAV76" s="921"/>
      <c r="UAW76" s="921"/>
      <c r="UAX76" s="921"/>
      <c r="UAY76" s="921"/>
      <c r="UAZ76" s="921"/>
      <c r="UBA76" s="921"/>
      <c r="UBB76" s="921"/>
      <c r="UBC76" s="921"/>
      <c r="UBD76" s="921"/>
      <c r="UBE76" s="921"/>
      <c r="UBF76" s="921"/>
      <c r="UBG76" s="921"/>
      <c r="UBH76" s="921"/>
      <c r="UBI76" s="921"/>
      <c r="UBJ76" s="921"/>
      <c r="UBK76" s="921"/>
      <c r="UBL76" s="921"/>
      <c r="UBM76" s="921"/>
      <c r="UBN76" s="921"/>
      <c r="UBO76" s="921"/>
      <c r="UBP76" s="921"/>
      <c r="UBQ76" s="921"/>
      <c r="UBR76" s="921"/>
      <c r="UBS76" s="921"/>
      <c r="UBT76" s="921"/>
      <c r="UBU76" s="921"/>
      <c r="UBV76" s="921"/>
      <c r="UBW76" s="921"/>
      <c r="UBX76" s="921"/>
      <c r="UBY76" s="921"/>
      <c r="UBZ76" s="921"/>
      <c r="UCA76" s="921"/>
      <c r="UCB76" s="921"/>
      <c r="UCC76" s="921"/>
      <c r="UCD76" s="921"/>
      <c r="UCE76" s="921"/>
      <c r="UCF76" s="921"/>
      <c r="UCG76" s="921"/>
      <c r="UCH76" s="921"/>
      <c r="UCI76" s="921"/>
      <c r="UCJ76" s="921"/>
      <c r="UCK76" s="921"/>
      <c r="UCL76" s="921"/>
      <c r="UCM76" s="921"/>
      <c r="UCN76" s="921"/>
      <c r="UCO76" s="921"/>
      <c r="UCP76" s="921"/>
      <c r="UCQ76" s="921"/>
      <c r="UCR76" s="921"/>
      <c r="UCS76" s="921"/>
      <c r="UCT76" s="921"/>
      <c r="UCU76" s="921"/>
      <c r="UCV76" s="921"/>
      <c r="UCW76" s="921"/>
      <c r="UCX76" s="921"/>
      <c r="UCY76" s="921"/>
      <c r="UCZ76" s="921"/>
      <c r="UDA76" s="921"/>
      <c r="UDB76" s="921"/>
      <c r="UDC76" s="921"/>
      <c r="UDD76" s="921"/>
      <c r="UDE76" s="921"/>
      <c r="UDF76" s="921"/>
      <c r="UDG76" s="921"/>
      <c r="UDH76" s="921"/>
      <c r="UDI76" s="921"/>
      <c r="UDJ76" s="921"/>
      <c r="UDK76" s="921"/>
      <c r="UDL76" s="921"/>
      <c r="UDM76" s="921"/>
      <c r="UDN76" s="921"/>
      <c r="UDO76" s="921"/>
      <c r="UDP76" s="921"/>
      <c r="UDQ76" s="921"/>
      <c r="UDR76" s="921"/>
      <c r="UDS76" s="921"/>
      <c r="UDT76" s="921"/>
      <c r="UDU76" s="921"/>
      <c r="UDV76" s="921"/>
      <c r="UDW76" s="921"/>
      <c r="UDX76" s="921"/>
      <c r="UDY76" s="921"/>
      <c r="UDZ76" s="921"/>
      <c r="UEA76" s="921"/>
      <c r="UEB76" s="921"/>
      <c r="UEC76" s="921"/>
      <c r="UED76" s="921"/>
      <c r="UEE76" s="921"/>
      <c r="UEF76" s="921"/>
      <c r="UEG76" s="921"/>
      <c r="UEH76" s="921"/>
      <c r="UEI76" s="921"/>
      <c r="UEJ76" s="921"/>
      <c r="UEK76" s="921"/>
      <c r="UEL76" s="921"/>
      <c r="UEM76" s="921"/>
      <c r="UEN76" s="921"/>
      <c r="UEO76" s="921"/>
      <c r="UEP76" s="921"/>
      <c r="UEQ76" s="921"/>
      <c r="UER76" s="921"/>
      <c r="UES76" s="921"/>
      <c r="UET76" s="921"/>
      <c r="UEU76" s="921"/>
      <c r="UEV76" s="921"/>
      <c r="UEW76" s="921"/>
      <c r="UEX76" s="921"/>
      <c r="UEY76" s="921"/>
      <c r="UEZ76" s="921"/>
      <c r="UFA76" s="921"/>
      <c r="UFB76" s="921"/>
      <c r="UFC76" s="921"/>
      <c r="UFD76" s="921"/>
      <c r="UFE76" s="921"/>
      <c r="UFF76" s="921"/>
      <c r="UFG76" s="921"/>
      <c r="UFH76" s="921"/>
      <c r="UFI76" s="921"/>
      <c r="UFJ76" s="921"/>
      <c r="UFK76" s="921"/>
      <c r="UFL76" s="921"/>
      <c r="UFM76" s="921"/>
      <c r="UFN76" s="921"/>
      <c r="UFO76" s="921"/>
      <c r="UFP76" s="921"/>
      <c r="UFQ76" s="921"/>
      <c r="UFR76" s="921"/>
      <c r="UFS76" s="921"/>
      <c r="UFT76" s="921"/>
      <c r="UFU76" s="921"/>
      <c r="UFV76" s="921"/>
      <c r="UFW76" s="921"/>
      <c r="UFX76" s="921"/>
      <c r="UFY76" s="921"/>
      <c r="UFZ76" s="921"/>
      <c r="UGA76" s="921"/>
      <c r="UGB76" s="921"/>
      <c r="UGC76" s="921"/>
      <c r="UGD76" s="921"/>
      <c r="UGE76" s="921"/>
      <c r="UGF76" s="921"/>
      <c r="UGG76" s="921"/>
      <c r="UGH76" s="921"/>
      <c r="UGI76" s="921"/>
      <c r="UGJ76" s="921"/>
      <c r="UGK76" s="921"/>
      <c r="UGL76" s="921"/>
      <c r="UGM76" s="921"/>
      <c r="UGN76" s="921"/>
      <c r="UGO76" s="921"/>
      <c r="UGP76" s="921"/>
      <c r="UGQ76" s="921"/>
      <c r="UGR76" s="921"/>
      <c r="UGS76" s="921"/>
      <c r="UGT76" s="921"/>
      <c r="UGU76" s="921"/>
      <c r="UGV76" s="921"/>
      <c r="UGW76" s="921"/>
      <c r="UGX76" s="921"/>
      <c r="UGY76" s="921"/>
      <c r="UGZ76" s="921"/>
      <c r="UHA76" s="921"/>
      <c r="UHB76" s="921"/>
      <c r="UHC76" s="921"/>
      <c r="UHD76" s="921"/>
      <c r="UHE76" s="921"/>
      <c r="UHF76" s="921"/>
      <c r="UHG76" s="921"/>
      <c r="UHH76" s="921"/>
      <c r="UHI76" s="921"/>
      <c r="UHJ76" s="921"/>
      <c r="UHK76" s="921"/>
      <c r="UHL76" s="921"/>
      <c r="UHM76" s="921"/>
      <c r="UHN76" s="921"/>
      <c r="UHO76" s="921"/>
      <c r="UHP76" s="921"/>
      <c r="UHQ76" s="921"/>
      <c r="UHR76" s="921"/>
      <c r="UHS76" s="921"/>
      <c r="UHT76" s="921"/>
      <c r="UHU76" s="921"/>
      <c r="UHV76" s="921"/>
      <c r="UHW76" s="921"/>
      <c r="UHX76" s="921"/>
      <c r="UHY76" s="921"/>
      <c r="UHZ76" s="921"/>
      <c r="UIA76" s="921"/>
      <c r="UIB76" s="921"/>
      <c r="UIC76" s="921"/>
      <c r="UID76" s="921"/>
      <c r="UIE76" s="921"/>
      <c r="UIF76" s="921"/>
      <c r="UIG76" s="921"/>
      <c r="UIH76" s="921"/>
      <c r="UII76" s="921"/>
      <c r="UIJ76" s="921"/>
      <c r="UIK76" s="921"/>
      <c r="UIL76" s="921"/>
      <c r="UIM76" s="921"/>
      <c r="UIN76" s="921"/>
      <c r="UIO76" s="921"/>
      <c r="UIP76" s="921"/>
      <c r="UIQ76" s="921"/>
      <c r="UIR76" s="921"/>
      <c r="UIS76" s="921"/>
      <c r="UIT76" s="921"/>
      <c r="UIU76" s="921"/>
      <c r="UIV76" s="921"/>
      <c r="UIW76" s="921"/>
      <c r="UIX76" s="921"/>
      <c r="UIY76" s="921"/>
      <c r="UIZ76" s="921"/>
      <c r="UJA76" s="921"/>
      <c r="UJB76" s="921"/>
      <c r="UJC76" s="921"/>
      <c r="UJD76" s="921"/>
      <c r="UJE76" s="921"/>
      <c r="UJF76" s="921"/>
      <c r="UJG76" s="921"/>
      <c r="UJH76" s="921"/>
      <c r="UJI76" s="921"/>
      <c r="UJJ76" s="921"/>
      <c r="UJK76" s="921"/>
      <c r="UJL76" s="921"/>
      <c r="UJM76" s="921"/>
      <c r="UJN76" s="921"/>
      <c r="UJO76" s="921"/>
      <c r="UJP76" s="921"/>
      <c r="UJQ76" s="921"/>
      <c r="UJR76" s="921"/>
      <c r="UJS76" s="921"/>
      <c r="UJT76" s="921"/>
      <c r="UJU76" s="921"/>
      <c r="UJV76" s="921"/>
      <c r="UJW76" s="921"/>
      <c r="UJX76" s="921"/>
      <c r="UJY76" s="921"/>
      <c r="UJZ76" s="921"/>
      <c r="UKA76" s="921"/>
      <c r="UKB76" s="921"/>
      <c r="UKC76" s="921"/>
      <c r="UKD76" s="921"/>
      <c r="UKE76" s="921"/>
      <c r="UKF76" s="921"/>
      <c r="UKG76" s="921"/>
      <c r="UKH76" s="921"/>
      <c r="UKI76" s="921"/>
      <c r="UKJ76" s="921"/>
      <c r="UKK76" s="921"/>
      <c r="UKL76" s="921"/>
      <c r="UKM76" s="921"/>
      <c r="UKN76" s="921"/>
      <c r="UKO76" s="921"/>
      <c r="UKP76" s="921"/>
      <c r="UKQ76" s="921"/>
      <c r="UKR76" s="921"/>
      <c r="UKS76" s="921"/>
      <c r="UKT76" s="921"/>
      <c r="UKU76" s="921"/>
      <c r="UKV76" s="921"/>
      <c r="UKW76" s="921"/>
      <c r="UKX76" s="921"/>
      <c r="UKY76" s="921"/>
      <c r="UKZ76" s="921"/>
      <c r="ULA76" s="921"/>
      <c r="ULB76" s="921"/>
      <c r="ULC76" s="921"/>
      <c r="ULD76" s="921"/>
      <c r="ULE76" s="921"/>
      <c r="ULF76" s="921"/>
      <c r="ULG76" s="921"/>
      <c r="ULH76" s="921"/>
      <c r="ULI76" s="921"/>
      <c r="ULJ76" s="921"/>
      <c r="ULK76" s="921"/>
      <c r="ULL76" s="921"/>
      <c r="ULM76" s="921"/>
      <c r="ULN76" s="921"/>
      <c r="ULO76" s="921"/>
      <c r="ULP76" s="921"/>
      <c r="ULQ76" s="921"/>
      <c r="ULR76" s="921"/>
      <c r="ULS76" s="921"/>
      <c r="ULT76" s="921"/>
      <c r="ULU76" s="921"/>
      <c r="ULV76" s="921"/>
      <c r="ULW76" s="921"/>
      <c r="ULX76" s="921"/>
      <c r="ULY76" s="921"/>
      <c r="ULZ76" s="921"/>
      <c r="UMA76" s="921"/>
      <c r="UMB76" s="921"/>
      <c r="UMC76" s="921"/>
      <c r="UMD76" s="921"/>
      <c r="UME76" s="921"/>
      <c r="UMF76" s="921"/>
      <c r="UMG76" s="921"/>
      <c r="UMH76" s="921"/>
      <c r="UMI76" s="921"/>
      <c r="UMJ76" s="921"/>
      <c r="UMK76" s="921"/>
      <c r="UML76" s="921"/>
      <c r="UMM76" s="921"/>
      <c r="UMN76" s="921"/>
      <c r="UMO76" s="921"/>
      <c r="UMP76" s="921"/>
      <c r="UMQ76" s="921"/>
      <c r="UMR76" s="921"/>
      <c r="UMS76" s="921"/>
      <c r="UMT76" s="921"/>
      <c r="UMU76" s="921"/>
      <c r="UMV76" s="921"/>
      <c r="UMW76" s="921"/>
      <c r="UMX76" s="921"/>
      <c r="UMY76" s="921"/>
      <c r="UMZ76" s="921"/>
      <c r="UNA76" s="921"/>
      <c r="UNB76" s="921"/>
      <c r="UNC76" s="921"/>
      <c r="UND76" s="921"/>
      <c r="UNE76" s="921"/>
      <c r="UNF76" s="921"/>
      <c r="UNG76" s="921"/>
      <c r="UNH76" s="921"/>
      <c r="UNI76" s="921"/>
      <c r="UNJ76" s="921"/>
      <c r="UNK76" s="921"/>
      <c r="UNL76" s="921"/>
      <c r="UNM76" s="921"/>
      <c r="UNN76" s="921"/>
      <c r="UNO76" s="921"/>
      <c r="UNP76" s="921"/>
      <c r="UNQ76" s="921"/>
      <c r="UNR76" s="921"/>
      <c r="UNS76" s="921"/>
      <c r="UNT76" s="921"/>
      <c r="UNU76" s="921"/>
      <c r="UNV76" s="921"/>
      <c r="UNW76" s="921"/>
      <c r="UNX76" s="921"/>
      <c r="UNY76" s="921"/>
      <c r="UNZ76" s="921"/>
      <c r="UOA76" s="921"/>
      <c r="UOB76" s="921"/>
      <c r="UOC76" s="921"/>
      <c r="UOD76" s="921"/>
      <c r="UOE76" s="921"/>
      <c r="UOF76" s="921"/>
      <c r="UOG76" s="921"/>
      <c r="UOH76" s="921"/>
      <c r="UOI76" s="921"/>
      <c r="UOJ76" s="921"/>
      <c r="UOK76" s="921"/>
      <c r="UOL76" s="921"/>
      <c r="UOM76" s="921"/>
      <c r="UON76" s="921"/>
      <c r="UOO76" s="921"/>
      <c r="UOP76" s="921"/>
      <c r="UOQ76" s="921"/>
      <c r="UOR76" s="921"/>
      <c r="UOS76" s="921"/>
      <c r="UOT76" s="921"/>
      <c r="UOU76" s="921"/>
      <c r="UOV76" s="921"/>
      <c r="UOW76" s="921"/>
      <c r="UOX76" s="921"/>
      <c r="UOY76" s="921"/>
      <c r="UOZ76" s="921"/>
      <c r="UPA76" s="921"/>
      <c r="UPB76" s="921"/>
      <c r="UPC76" s="921"/>
      <c r="UPD76" s="921"/>
      <c r="UPE76" s="921"/>
      <c r="UPF76" s="921"/>
      <c r="UPG76" s="921"/>
      <c r="UPH76" s="921"/>
      <c r="UPI76" s="921"/>
      <c r="UPJ76" s="921"/>
      <c r="UPK76" s="921"/>
      <c r="UPL76" s="921"/>
      <c r="UPM76" s="921"/>
      <c r="UPN76" s="921"/>
      <c r="UPO76" s="921"/>
      <c r="UPP76" s="921"/>
      <c r="UPQ76" s="921"/>
      <c r="UPR76" s="921"/>
      <c r="UPS76" s="921"/>
      <c r="UPT76" s="921"/>
      <c r="UPU76" s="921"/>
      <c r="UPV76" s="921"/>
      <c r="UPW76" s="921"/>
      <c r="UPX76" s="921"/>
      <c r="UPY76" s="921"/>
      <c r="UPZ76" s="921"/>
      <c r="UQA76" s="921"/>
      <c r="UQB76" s="921"/>
      <c r="UQC76" s="921"/>
      <c r="UQD76" s="921"/>
      <c r="UQE76" s="921"/>
      <c r="UQF76" s="921"/>
      <c r="UQG76" s="921"/>
      <c r="UQH76" s="921"/>
      <c r="UQI76" s="921"/>
      <c r="UQJ76" s="921"/>
      <c r="UQK76" s="921"/>
      <c r="UQL76" s="921"/>
      <c r="UQM76" s="921"/>
      <c r="UQN76" s="921"/>
      <c r="UQO76" s="921"/>
      <c r="UQP76" s="921"/>
      <c r="UQQ76" s="921"/>
      <c r="UQR76" s="921"/>
      <c r="UQS76" s="921"/>
      <c r="UQT76" s="921"/>
      <c r="UQU76" s="921"/>
      <c r="UQV76" s="921"/>
      <c r="UQW76" s="921"/>
      <c r="UQX76" s="921"/>
      <c r="UQY76" s="921"/>
      <c r="UQZ76" s="921"/>
      <c r="URA76" s="921"/>
      <c r="URB76" s="921"/>
      <c r="URC76" s="921"/>
      <c r="URD76" s="921"/>
      <c r="URE76" s="921"/>
      <c r="URF76" s="921"/>
      <c r="URG76" s="921"/>
      <c r="URH76" s="921"/>
      <c r="URI76" s="921"/>
      <c r="URJ76" s="921"/>
      <c r="URK76" s="921"/>
      <c r="URL76" s="921"/>
      <c r="URM76" s="921"/>
      <c r="URN76" s="921"/>
      <c r="URO76" s="921"/>
      <c r="URP76" s="921"/>
      <c r="URQ76" s="921"/>
      <c r="URR76" s="921"/>
      <c r="URS76" s="921"/>
      <c r="URT76" s="921"/>
      <c r="URU76" s="921"/>
      <c r="URV76" s="921"/>
      <c r="URW76" s="921"/>
      <c r="URX76" s="921"/>
      <c r="URY76" s="921"/>
      <c r="URZ76" s="921"/>
      <c r="USA76" s="921"/>
      <c r="USB76" s="921"/>
      <c r="USC76" s="921"/>
      <c r="USD76" s="921"/>
      <c r="USE76" s="921"/>
      <c r="USF76" s="921"/>
      <c r="USG76" s="921"/>
      <c r="USH76" s="921"/>
      <c r="USI76" s="921"/>
      <c r="USJ76" s="921"/>
      <c r="USK76" s="921"/>
      <c r="USL76" s="921"/>
      <c r="USM76" s="921"/>
      <c r="USN76" s="921"/>
      <c r="USO76" s="921"/>
      <c r="USP76" s="921"/>
      <c r="USQ76" s="921"/>
      <c r="USR76" s="921"/>
      <c r="USS76" s="921"/>
      <c r="UST76" s="921"/>
      <c r="USU76" s="921"/>
      <c r="USV76" s="921"/>
      <c r="USW76" s="921"/>
      <c r="USX76" s="921"/>
      <c r="USY76" s="921"/>
      <c r="USZ76" s="921"/>
      <c r="UTA76" s="921"/>
      <c r="UTB76" s="921"/>
      <c r="UTC76" s="921"/>
      <c r="UTD76" s="921"/>
      <c r="UTE76" s="921"/>
      <c r="UTF76" s="921"/>
      <c r="UTG76" s="921"/>
      <c r="UTH76" s="921"/>
      <c r="UTI76" s="921"/>
      <c r="UTJ76" s="921"/>
      <c r="UTK76" s="921"/>
      <c r="UTL76" s="921"/>
      <c r="UTM76" s="921"/>
      <c r="UTN76" s="921"/>
      <c r="UTO76" s="921"/>
      <c r="UTP76" s="921"/>
      <c r="UTQ76" s="921"/>
      <c r="UTR76" s="921"/>
      <c r="UTS76" s="921"/>
      <c r="UTT76" s="921"/>
      <c r="UTU76" s="921"/>
      <c r="UTV76" s="921"/>
      <c r="UTW76" s="921"/>
      <c r="UTX76" s="921"/>
      <c r="UTY76" s="921"/>
      <c r="UTZ76" s="921"/>
      <c r="UUA76" s="921"/>
      <c r="UUB76" s="921"/>
      <c r="UUC76" s="921"/>
      <c r="UUD76" s="921"/>
      <c r="UUE76" s="921"/>
      <c r="UUF76" s="921"/>
      <c r="UUG76" s="921"/>
      <c r="UUH76" s="921"/>
      <c r="UUI76" s="921"/>
      <c r="UUJ76" s="921"/>
      <c r="UUK76" s="921"/>
      <c r="UUL76" s="921"/>
      <c r="UUM76" s="921"/>
      <c r="UUN76" s="921"/>
      <c r="UUO76" s="921"/>
      <c r="UUP76" s="921"/>
      <c r="UUQ76" s="921"/>
      <c r="UUR76" s="921"/>
      <c r="UUS76" s="921"/>
      <c r="UUT76" s="921"/>
      <c r="UUU76" s="921"/>
      <c r="UUV76" s="921"/>
      <c r="UUW76" s="921"/>
      <c r="UUX76" s="921"/>
      <c r="UUY76" s="921"/>
      <c r="UUZ76" s="921"/>
      <c r="UVA76" s="921"/>
      <c r="UVB76" s="921"/>
      <c r="UVC76" s="921"/>
      <c r="UVD76" s="921"/>
      <c r="UVE76" s="921"/>
      <c r="UVF76" s="921"/>
      <c r="UVG76" s="921"/>
      <c r="UVH76" s="921"/>
      <c r="UVI76" s="921"/>
      <c r="UVJ76" s="921"/>
      <c r="UVK76" s="921"/>
      <c r="UVL76" s="921"/>
      <c r="UVM76" s="921"/>
      <c r="UVN76" s="921"/>
      <c r="UVO76" s="921"/>
      <c r="UVP76" s="921"/>
      <c r="UVQ76" s="921"/>
      <c r="UVR76" s="921"/>
      <c r="UVS76" s="921"/>
      <c r="UVT76" s="921"/>
      <c r="UVU76" s="921"/>
      <c r="UVV76" s="921"/>
      <c r="UVW76" s="921"/>
      <c r="UVX76" s="921"/>
      <c r="UVY76" s="921"/>
      <c r="UVZ76" s="921"/>
      <c r="UWA76" s="921"/>
      <c r="UWB76" s="921"/>
      <c r="UWC76" s="921"/>
      <c r="UWD76" s="921"/>
      <c r="UWE76" s="921"/>
      <c r="UWF76" s="921"/>
      <c r="UWG76" s="921"/>
      <c r="UWH76" s="921"/>
      <c r="UWI76" s="921"/>
      <c r="UWJ76" s="921"/>
      <c r="UWK76" s="921"/>
      <c r="UWL76" s="921"/>
      <c r="UWM76" s="921"/>
      <c r="UWN76" s="921"/>
      <c r="UWO76" s="921"/>
      <c r="UWP76" s="921"/>
      <c r="UWQ76" s="921"/>
      <c r="UWR76" s="921"/>
      <c r="UWS76" s="921"/>
      <c r="UWT76" s="921"/>
      <c r="UWU76" s="921"/>
      <c r="UWV76" s="921"/>
      <c r="UWW76" s="921"/>
      <c r="UWX76" s="921"/>
      <c r="UWY76" s="921"/>
      <c r="UWZ76" s="921"/>
      <c r="UXA76" s="921"/>
      <c r="UXB76" s="921"/>
      <c r="UXC76" s="921"/>
      <c r="UXD76" s="921"/>
      <c r="UXE76" s="921"/>
      <c r="UXF76" s="921"/>
      <c r="UXG76" s="921"/>
      <c r="UXH76" s="921"/>
      <c r="UXI76" s="921"/>
      <c r="UXJ76" s="921"/>
      <c r="UXK76" s="921"/>
      <c r="UXL76" s="921"/>
      <c r="UXM76" s="921"/>
      <c r="UXN76" s="921"/>
      <c r="UXO76" s="921"/>
      <c r="UXP76" s="921"/>
      <c r="UXQ76" s="921"/>
      <c r="UXR76" s="921"/>
      <c r="UXS76" s="921"/>
      <c r="UXT76" s="921"/>
      <c r="UXU76" s="921"/>
      <c r="UXV76" s="921"/>
      <c r="UXW76" s="921"/>
      <c r="UXX76" s="921"/>
      <c r="UXY76" s="921"/>
      <c r="UXZ76" s="921"/>
      <c r="UYA76" s="921"/>
      <c r="UYB76" s="921"/>
      <c r="UYC76" s="921"/>
      <c r="UYD76" s="921"/>
      <c r="UYE76" s="921"/>
      <c r="UYF76" s="921"/>
      <c r="UYG76" s="921"/>
      <c r="UYH76" s="921"/>
      <c r="UYI76" s="921"/>
      <c r="UYJ76" s="921"/>
      <c r="UYK76" s="921"/>
      <c r="UYL76" s="921"/>
      <c r="UYM76" s="921"/>
      <c r="UYN76" s="921"/>
      <c r="UYO76" s="921"/>
      <c r="UYP76" s="921"/>
      <c r="UYQ76" s="921"/>
      <c r="UYR76" s="921"/>
      <c r="UYS76" s="921"/>
      <c r="UYT76" s="921"/>
      <c r="UYU76" s="921"/>
      <c r="UYV76" s="921"/>
      <c r="UYW76" s="921"/>
      <c r="UYX76" s="921"/>
      <c r="UYY76" s="921"/>
      <c r="UYZ76" s="921"/>
      <c r="UZA76" s="921"/>
      <c r="UZB76" s="921"/>
      <c r="UZC76" s="921"/>
      <c r="UZD76" s="921"/>
      <c r="UZE76" s="921"/>
      <c r="UZF76" s="921"/>
      <c r="UZG76" s="921"/>
      <c r="UZH76" s="921"/>
      <c r="UZI76" s="921"/>
      <c r="UZJ76" s="921"/>
      <c r="UZK76" s="921"/>
      <c r="UZL76" s="921"/>
      <c r="UZM76" s="921"/>
      <c r="UZN76" s="921"/>
      <c r="UZO76" s="921"/>
      <c r="UZP76" s="921"/>
      <c r="UZQ76" s="921"/>
      <c r="UZR76" s="921"/>
      <c r="UZS76" s="921"/>
      <c r="UZT76" s="921"/>
      <c r="UZU76" s="921"/>
      <c r="UZV76" s="921"/>
      <c r="UZW76" s="921"/>
      <c r="UZX76" s="921"/>
      <c r="UZY76" s="921"/>
      <c r="UZZ76" s="921"/>
      <c r="VAA76" s="921"/>
      <c r="VAB76" s="921"/>
      <c r="VAC76" s="921"/>
      <c r="VAD76" s="921"/>
      <c r="VAE76" s="921"/>
      <c r="VAF76" s="921"/>
      <c r="VAG76" s="921"/>
      <c r="VAH76" s="921"/>
      <c r="VAI76" s="921"/>
      <c r="VAJ76" s="921"/>
      <c r="VAK76" s="921"/>
      <c r="VAL76" s="921"/>
      <c r="VAM76" s="921"/>
      <c r="VAN76" s="921"/>
      <c r="VAO76" s="921"/>
      <c r="VAP76" s="921"/>
      <c r="VAQ76" s="921"/>
      <c r="VAR76" s="921"/>
      <c r="VAS76" s="921"/>
      <c r="VAT76" s="921"/>
      <c r="VAU76" s="921"/>
      <c r="VAV76" s="921"/>
      <c r="VAW76" s="921"/>
      <c r="VAX76" s="921"/>
      <c r="VAY76" s="921"/>
      <c r="VAZ76" s="921"/>
      <c r="VBA76" s="921"/>
      <c r="VBB76" s="921"/>
      <c r="VBC76" s="921"/>
      <c r="VBD76" s="921"/>
      <c r="VBE76" s="921"/>
      <c r="VBF76" s="921"/>
      <c r="VBG76" s="921"/>
      <c r="VBH76" s="921"/>
      <c r="VBI76" s="921"/>
      <c r="VBJ76" s="921"/>
      <c r="VBK76" s="921"/>
      <c r="VBL76" s="921"/>
      <c r="VBM76" s="921"/>
      <c r="VBN76" s="921"/>
      <c r="VBO76" s="921"/>
      <c r="VBP76" s="921"/>
      <c r="VBQ76" s="921"/>
      <c r="VBR76" s="921"/>
      <c r="VBS76" s="921"/>
      <c r="VBT76" s="921"/>
      <c r="VBU76" s="921"/>
      <c r="VBV76" s="921"/>
      <c r="VBW76" s="921"/>
      <c r="VBX76" s="921"/>
      <c r="VBY76" s="921"/>
      <c r="VBZ76" s="921"/>
      <c r="VCA76" s="921"/>
      <c r="VCB76" s="921"/>
      <c r="VCC76" s="921"/>
      <c r="VCD76" s="921"/>
      <c r="VCE76" s="921"/>
      <c r="VCF76" s="921"/>
      <c r="VCG76" s="921"/>
      <c r="VCH76" s="921"/>
      <c r="VCI76" s="921"/>
      <c r="VCJ76" s="921"/>
      <c r="VCK76" s="921"/>
      <c r="VCL76" s="921"/>
      <c r="VCM76" s="921"/>
      <c r="VCN76" s="921"/>
      <c r="VCO76" s="921"/>
      <c r="VCP76" s="921"/>
      <c r="VCQ76" s="921"/>
      <c r="VCR76" s="921"/>
      <c r="VCS76" s="921"/>
      <c r="VCT76" s="921"/>
      <c r="VCU76" s="921"/>
      <c r="VCV76" s="921"/>
      <c r="VCW76" s="921"/>
      <c r="VCX76" s="921"/>
      <c r="VCY76" s="921"/>
      <c r="VCZ76" s="921"/>
      <c r="VDA76" s="921"/>
      <c r="VDB76" s="921"/>
      <c r="VDC76" s="921"/>
      <c r="VDD76" s="921"/>
      <c r="VDE76" s="921"/>
      <c r="VDF76" s="921"/>
      <c r="VDG76" s="921"/>
      <c r="VDH76" s="921"/>
      <c r="VDI76" s="921"/>
      <c r="VDJ76" s="921"/>
      <c r="VDK76" s="921"/>
      <c r="VDL76" s="921"/>
      <c r="VDM76" s="921"/>
      <c r="VDN76" s="921"/>
      <c r="VDO76" s="921"/>
      <c r="VDP76" s="921"/>
      <c r="VDQ76" s="921"/>
      <c r="VDR76" s="921"/>
      <c r="VDS76" s="921"/>
      <c r="VDT76" s="921"/>
      <c r="VDU76" s="921"/>
      <c r="VDV76" s="921"/>
      <c r="VDW76" s="921"/>
      <c r="VDX76" s="921"/>
      <c r="VDY76" s="921"/>
      <c r="VDZ76" s="921"/>
      <c r="VEA76" s="921"/>
      <c r="VEB76" s="921"/>
      <c r="VEC76" s="921"/>
      <c r="VED76" s="921"/>
      <c r="VEE76" s="921"/>
      <c r="VEF76" s="921"/>
      <c r="VEG76" s="921"/>
      <c r="VEH76" s="921"/>
      <c r="VEI76" s="921"/>
      <c r="VEJ76" s="921"/>
      <c r="VEK76" s="921"/>
      <c r="VEL76" s="921"/>
      <c r="VEM76" s="921"/>
      <c r="VEN76" s="921"/>
      <c r="VEO76" s="921"/>
      <c r="VEP76" s="921"/>
      <c r="VEQ76" s="921"/>
      <c r="VER76" s="921"/>
      <c r="VES76" s="921"/>
      <c r="VET76" s="921"/>
      <c r="VEU76" s="921"/>
      <c r="VEV76" s="921"/>
      <c r="VEW76" s="921"/>
      <c r="VEX76" s="921"/>
      <c r="VEY76" s="921"/>
      <c r="VEZ76" s="921"/>
      <c r="VFA76" s="921"/>
      <c r="VFB76" s="921"/>
      <c r="VFC76" s="921"/>
      <c r="VFD76" s="921"/>
      <c r="VFE76" s="921"/>
      <c r="VFF76" s="921"/>
      <c r="VFG76" s="921"/>
      <c r="VFH76" s="921"/>
      <c r="VFI76" s="921"/>
      <c r="VFJ76" s="921"/>
      <c r="VFK76" s="921"/>
      <c r="VFL76" s="921"/>
      <c r="VFM76" s="921"/>
      <c r="VFN76" s="921"/>
      <c r="VFO76" s="921"/>
      <c r="VFP76" s="921"/>
      <c r="VFQ76" s="921"/>
      <c r="VFR76" s="921"/>
      <c r="VFS76" s="921"/>
      <c r="VFT76" s="921"/>
      <c r="VFU76" s="921"/>
      <c r="VFV76" s="921"/>
      <c r="VFW76" s="921"/>
      <c r="VFX76" s="921"/>
      <c r="VFY76" s="921"/>
      <c r="VFZ76" s="921"/>
      <c r="VGA76" s="921"/>
      <c r="VGB76" s="921"/>
      <c r="VGC76" s="921"/>
      <c r="VGD76" s="921"/>
      <c r="VGE76" s="921"/>
      <c r="VGF76" s="921"/>
      <c r="VGG76" s="921"/>
      <c r="VGH76" s="921"/>
      <c r="VGI76" s="921"/>
      <c r="VGJ76" s="921"/>
      <c r="VGK76" s="921"/>
      <c r="VGL76" s="921"/>
      <c r="VGM76" s="921"/>
      <c r="VGN76" s="921"/>
      <c r="VGO76" s="921"/>
      <c r="VGP76" s="921"/>
      <c r="VGQ76" s="921"/>
      <c r="VGR76" s="921"/>
      <c r="VGS76" s="921"/>
      <c r="VGT76" s="921"/>
      <c r="VGU76" s="921"/>
      <c r="VGV76" s="921"/>
      <c r="VGW76" s="921"/>
      <c r="VGX76" s="921"/>
      <c r="VGY76" s="921"/>
      <c r="VGZ76" s="921"/>
      <c r="VHA76" s="921"/>
      <c r="VHB76" s="921"/>
      <c r="VHC76" s="921"/>
      <c r="VHD76" s="921"/>
      <c r="VHE76" s="921"/>
      <c r="VHF76" s="921"/>
      <c r="VHG76" s="921"/>
      <c r="VHH76" s="921"/>
      <c r="VHI76" s="921"/>
      <c r="VHJ76" s="921"/>
      <c r="VHK76" s="921"/>
      <c r="VHL76" s="921"/>
      <c r="VHM76" s="921"/>
      <c r="VHN76" s="921"/>
      <c r="VHO76" s="921"/>
      <c r="VHP76" s="921"/>
      <c r="VHQ76" s="921"/>
      <c r="VHR76" s="921"/>
      <c r="VHS76" s="921"/>
      <c r="VHT76" s="921"/>
      <c r="VHU76" s="921"/>
      <c r="VHV76" s="921"/>
      <c r="VHW76" s="921"/>
      <c r="VHX76" s="921"/>
      <c r="VHY76" s="921"/>
      <c r="VHZ76" s="921"/>
      <c r="VIA76" s="921"/>
      <c r="VIB76" s="921"/>
      <c r="VIC76" s="921"/>
      <c r="VID76" s="921"/>
      <c r="VIE76" s="921"/>
      <c r="VIF76" s="921"/>
      <c r="VIG76" s="921"/>
      <c r="VIH76" s="921"/>
      <c r="VII76" s="921"/>
      <c r="VIJ76" s="921"/>
      <c r="VIK76" s="921"/>
      <c r="VIL76" s="921"/>
      <c r="VIM76" s="921"/>
      <c r="VIN76" s="921"/>
      <c r="VIO76" s="921"/>
      <c r="VIP76" s="921"/>
      <c r="VIQ76" s="921"/>
      <c r="VIR76" s="921"/>
      <c r="VIS76" s="921"/>
      <c r="VIT76" s="921"/>
      <c r="VIU76" s="921"/>
      <c r="VIV76" s="921"/>
      <c r="VIW76" s="921"/>
      <c r="VIX76" s="921"/>
      <c r="VIY76" s="921"/>
      <c r="VIZ76" s="921"/>
      <c r="VJA76" s="921"/>
      <c r="VJB76" s="921"/>
      <c r="VJC76" s="921"/>
      <c r="VJD76" s="921"/>
      <c r="VJE76" s="921"/>
      <c r="VJF76" s="921"/>
      <c r="VJG76" s="921"/>
      <c r="VJH76" s="921"/>
      <c r="VJI76" s="921"/>
      <c r="VJJ76" s="921"/>
      <c r="VJK76" s="921"/>
      <c r="VJL76" s="921"/>
      <c r="VJM76" s="921"/>
      <c r="VJN76" s="921"/>
      <c r="VJO76" s="921"/>
      <c r="VJP76" s="921"/>
      <c r="VJQ76" s="921"/>
      <c r="VJR76" s="921"/>
      <c r="VJS76" s="921"/>
      <c r="VJT76" s="921"/>
      <c r="VJU76" s="921"/>
      <c r="VJV76" s="921"/>
      <c r="VJW76" s="921"/>
      <c r="VJX76" s="921"/>
      <c r="VJY76" s="921"/>
      <c r="VJZ76" s="921"/>
      <c r="VKA76" s="921"/>
      <c r="VKB76" s="921"/>
      <c r="VKC76" s="921"/>
      <c r="VKD76" s="921"/>
      <c r="VKE76" s="921"/>
      <c r="VKF76" s="921"/>
      <c r="VKG76" s="921"/>
      <c r="VKH76" s="921"/>
      <c r="VKI76" s="921"/>
      <c r="VKJ76" s="921"/>
      <c r="VKK76" s="921"/>
      <c r="VKL76" s="921"/>
      <c r="VKM76" s="921"/>
      <c r="VKN76" s="921"/>
      <c r="VKO76" s="921"/>
      <c r="VKP76" s="921"/>
      <c r="VKQ76" s="921"/>
      <c r="VKR76" s="921"/>
      <c r="VKS76" s="921"/>
      <c r="VKT76" s="921"/>
      <c r="VKU76" s="921"/>
      <c r="VKV76" s="921"/>
      <c r="VKW76" s="921"/>
      <c r="VKX76" s="921"/>
      <c r="VKY76" s="921"/>
      <c r="VKZ76" s="921"/>
      <c r="VLA76" s="921"/>
      <c r="VLB76" s="921"/>
      <c r="VLC76" s="921"/>
      <c r="VLD76" s="921"/>
      <c r="VLE76" s="921"/>
      <c r="VLF76" s="921"/>
      <c r="VLG76" s="921"/>
      <c r="VLH76" s="921"/>
      <c r="VLI76" s="921"/>
      <c r="VLJ76" s="921"/>
      <c r="VLK76" s="921"/>
      <c r="VLL76" s="921"/>
      <c r="VLM76" s="921"/>
      <c r="VLN76" s="921"/>
      <c r="VLO76" s="921"/>
      <c r="VLP76" s="921"/>
      <c r="VLQ76" s="921"/>
      <c r="VLR76" s="921"/>
      <c r="VLS76" s="921"/>
      <c r="VLT76" s="921"/>
      <c r="VLU76" s="921"/>
      <c r="VLV76" s="921"/>
      <c r="VLW76" s="921"/>
      <c r="VLX76" s="921"/>
      <c r="VLY76" s="921"/>
      <c r="VLZ76" s="921"/>
      <c r="VMA76" s="921"/>
      <c r="VMB76" s="921"/>
      <c r="VMC76" s="921"/>
      <c r="VMD76" s="921"/>
      <c r="VME76" s="921"/>
      <c r="VMF76" s="921"/>
      <c r="VMG76" s="921"/>
      <c r="VMH76" s="921"/>
      <c r="VMI76" s="921"/>
      <c r="VMJ76" s="921"/>
      <c r="VMK76" s="921"/>
      <c r="VML76" s="921"/>
      <c r="VMM76" s="921"/>
      <c r="VMN76" s="921"/>
      <c r="VMO76" s="921"/>
      <c r="VMP76" s="921"/>
      <c r="VMQ76" s="921"/>
      <c r="VMR76" s="921"/>
      <c r="VMS76" s="921"/>
      <c r="VMT76" s="921"/>
      <c r="VMU76" s="921"/>
      <c r="VMV76" s="921"/>
      <c r="VMW76" s="921"/>
      <c r="VMX76" s="921"/>
      <c r="VMY76" s="921"/>
      <c r="VMZ76" s="921"/>
      <c r="VNA76" s="921"/>
      <c r="VNB76" s="921"/>
      <c r="VNC76" s="921"/>
      <c r="VND76" s="921"/>
      <c r="VNE76" s="921"/>
      <c r="VNF76" s="921"/>
      <c r="VNG76" s="921"/>
      <c r="VNH76" s="921"/>
      <c r="VNI76" s="921"/>
      <c r="VNJ76" s="921"/>
      <c r="VNK76" s="921"/>
      <c r="VNL76" s="921"/>
      <c r="VNM76" s="921"/>
      <c r="VNN76" s="921"/>
      <c r="VNO76" s="921"/>
      <c r="VNP76" s="921"/>
      <c r="VNQ76" s="921"/>
      <c r="VNR76" s="921"/>
      <c r="VNS76" s="921"/>
      <c r="VNT76" s="921"/>
      <c r="VNU76" s="921"/>
      <c r="VNV76" s="921"/>
      <c r="VNW76" s="921"/>
      <c r="VNX76" s="921"/>
      <c r="VNY76" s="921"/>
      <c r="VNZ76" s="921"/>
      <c r="VOA76" s="921"/>
      <c r="VOB76" s="921"/>
      <c r="VOC76" s="921"/>
      <c r="VOD76" s="921"/>
      <c r="VOE76" s="921"/>
      <c r="VOF76" s="921"/>
      <c r="VOG76" s="921"/>
      <c r="VOH76" s="921"/>
      <c r="VOI76" s="921"/>
      <c r="VOJ76" s="921"/>
      <c r="VOK76" s="921"/>
      <c r="VOL76" s="921"/>
      <c r="VOM76" s="921"/>
      <c r="VON76" s="921"/>
      <c r="VOO76" s="921"/>
      <c r="VOP76" s="921"/>
      <c r="VOQ76" s="921"/>
      <c r="VOR76" s="921"/>
      <c r="VOS76" s="921"/>
      <c r="VOT76" s="921"/>
      <c r="VOU76" s="921"/>
      <c r="VOV76" s="921"/>
      <c r="VOW76" s="921"/>
      <c r="VOX76" s="921"/>
      <c r="VOY76" s="921"/>
      <c r="VOZ76" s="921"/>
      <c r="VPA76" s="921"/>
      <c r="VPB76" s="921"/>
      <c r="VPC76" s="921"/>
      <c r="VPD76" s="921"/>
      <c r="VPE76" s="921"/>
      <c r="VPF76" s="921"/>
      <c r="VPG76" s="921"/>
      <c r="VPH76" s="921"/>
      <c r="VPI76" s="921"/>
      <c r="VPJ76" s="921"/>
      <c r="VPK76" s="921"/>
      <c r="VPL76" s="921"/>
      <c r="VPM76" s="921"/>
      <c r="VPN76" s="921"/>
      <c r="VPO76" s="921"/>
      <c r="VPP76" s="921"/>
      <c r="VPQ76" s="921"/>
      <c r="VPR76" s="921"/>
      <c r="VPS76" s="921"/>
      <c r="VPT76" s="921"/>
      <c r="VPU76" s="921"/>
      <c r="VPV76" s="921"/>
      <c r="VPW76" s="921"/>
      <c r="VPX76" s="921"/>
      <c r="VPY76" s="921"/>
      <c r="VPZ76" s="921"/>
      <c r="VQA76" s="921"/>
      <c r="VQB76" s="921"/>
      <c r="VQC76" s="921"/>
      <c r="VQD76" s="921"/>
      <c r="VQE76" s="921"/>
      <c r="VQF76" s="921"/>
      <c r="VQG76" s="921"/>
      <c r="VQH76" s="921"/>
      <c r="VQI76" s="921"/>
      <c r="VQJ76" s="921"/>
      <c r="VQK76" s="921"/>
      <c r="VQL76" s="921"/>
      <c r="VQM76" s="921"/>
      <c r="VQN76" s="921"/>
      <c r="VQO76" s="921"/>
      <c r="VQP76" s="921"/>
      <c r="VQQ76" s="921"/>
      <c r="VQR76" s="921"/>
      <c r="VQS76" s="921"/>
      <c r="VQT76" s="921"/>
      <c r="VQU76" s="921"/>
      <c r="VQV76" s="921"/>
      <c r="VQW76" s="921"/>
      <c r="VQX76" s="921"/>
      <c r="VQY76" s="921"/>
      <c r="VQZ76" s="921"/>
      <c r="VRA76" s="921"/>
      <c r="VRB76" s="921"/>
      <c r="VRC76" s="921"/>
      <c r="VRD76" s="921"/>
      <c r="VRE76" s="921"/>
      <c r="VRF76" s="921"/>
      <c r="VRG76" s="921"/>
      <c r="VRH76" s="921"/>
      <c r="VRI76" s="921"/>
      <c r="VRJ76" s="921"/>
      <c r="VRK76" s="921"/>
      <c r="VRL76" s="921"/>
      <c r="VRM76" s="921"/>
      <c r="VRN76" s="921"/>
      <c r="VRO76" s="921"/>
      <c r="VRP76" s="921"/>
      <c r="VRQ76" s="921"/>
      <c r="VRR76" s="921"/>
      <c r="VRS76" s="921"/>
      <c r="VRT76" s="921"/>
      <c r="VRU76" s="921"/>
      <c r="VRV76" s="921"/>
      <c r="VRW76" s="921"/>
      <c r="VRX76" s="921"/>
      <c r="VRY76" s="921"/>
      <c r="VRZ76" s="921"/>
      <c r="VSA76" s="921"/>
      <c r="VSB76" s="921"/>
      <c r="VSC76" s="921"/>
      <c r="VSD76" s="921"/>
      <c r="VSE76" s="921"/>
      <c r="VSF76" s="921"/>
      <c r="VSG76" s="921"/>
      <c r="VSH76" s="921"/>
      <c r="VSI76" s="921"/>
      <c r="VSJ76" s="921"/>
      <c r="VSK76" s="921"/>
      <c r="VSL76" s="921"/>
      <c r="VSM76" s="921"/>
      <c r="VSN76" s="921"/>
      <c r="VSO76" s="921"/>
      <c r="VSP76" s="921"/>
      <c r="VSQ76" s="921"/>
      <c r="VSR76" s="921"/>
      <c r="VSS76" s="921"/>
      <c r="VST76" s="921"/>
      <c r="VSU76" s="921"/>
      <c r="VSV76" s="921"/>
      <c r="VSW76" s="921"/>
      <c r="VSX76" s="921"/>
      <c r="VSY76" s="921"/>
      <c r="VSZ76" s="921"/>
      <c r="VTA76" s="921"/>
      <c r="VTB76" s="921"/>
      <c r="VTC76" s="921"/>
      <c r="VTD76" s="921"/>
      <c r="VTE76" s="921"/>
      <c r="VTF76" s="921"/>
      <c r="VTG76" s="921"/>
      <c r="VTH76" s="921"/>
      <c r="VTI76" s="921"/>
      <c r="VTJ76" s="921"/>
      <c r="VTK76" s="921"/>
      <c r="VTL76" s="921"/>
      <c r="VTM76" s="921"/>
      <c r="VTN76" s="921"/>
      <c r="VTO76" s="921"/>
      <c r="VTP76" s="921"/>
      <c r="VTQ76" s="921"/>
      <c r="VTR76" s="921"/>
      <c r="VTS76" s="921"/>
      <c r="VTT76" s="921"/>
      <c r="VTU76" s="921"/>
      <c r="VTV76" s="921"/>
      <c r="VTW76" s="921"/>
      <c r="VTX76" s="921"/>
      <c r="VTY76" s="921"/>
      <c r="VTZ76" s="921"/>
      <c r="VUA76" s="921"/>
      <c r="VUB76" s="921"/>
      <c r="VUC76" s="921"/>
      <c r="VUD76" s="921"/>
      <c r="VUE76" s="921"/>
      <c r="VUF76" s="921"/>
      <c r="VUG76" s="921"/>
      <c r="VUH76" s="921"/>
      <c r="VUI76" s="921"/>
      <c r="VUJ76" s="921"/>
      <c r="VUK76" s="921"/>
      <c r="VUL76" s="921"/>
      <c r="VUM76" s="921"/>
      <c r="VUN76" s="921"/>
      <c r="VUO76" s="921"/>
      <c r="VUP76" s="921"/>
      <c r="VUQ76" s="921"/>
      <c r="VUR76" s="921"/>
      <c r="VUS76" s="921"/>
      <c r="VUT76" s="921"/>
      <c r="VUU76" s="921"/>
      <c r="VUV76" s="921"/>
      <c r="VUW76" s="921"/>
      <c r="VUX76" s="921"/>
      <c r="VUY76" s="921"/>
      <c r="VUZ76" s="921"/>
      <c r="VVA76" s="921"/>
      <c r="VVB76" s="921"/>
      <c r="VVC76" s="921"/>
      <c r="VVD76" s="921"/>
      <c r="VVE76" s="921"/>
      <c r="VVF76" s="921"/>
      <c r="VVG76" s="921"/>
      <c r="VVH76" s="921"/>
      <c r="VVI76" s="921"/>
      <c r="VVJ76" s="921"/>
      <c r="VVK76" s="921"/>
      <c r="VVL76" s="921"/>
      <c r="VVM76" s="921"/>
      <c r="VVN76" s="921"/>
      <c r="VVO76" s="921"/>
      <c r="VVP76" s="921"/>
      <c r="VVQ76" s="921"/>
      <c r="VVR76" s="921"/>
      <c r="VVS76" s="921"/>
      <c r="VVT76" s="921"/>
      <c r="VVU76" s="921"/>
      <c r="VVV76" s="921"/>
      <c r="VVW76" s="921"/>
      <c r="VVX76" s="921"/>
      <c r="VVY76" s="921"/>
      <c r="VVZ76" s="921"/>
      <c r="VWA76" s="921"/>
      <c r="VWB76" s="921"/>
      <c r="VWC76" s="921"/>
      <c r="VWD76" s="921"/>
      <c r="VWE76" s="921"/>
      <c r="VWF76" s="921"/>
      <c r="VWG76" s="921"/>
      <c r="VWH76" s="921"/>
      <c r="VWI76" s="921"/>
      <c r="VWJ76" s="921"/>
      <c r="VWK76" s="921"/>
      <c r="VWL76" s="921"/>
      <c r="VWM76" s="921"/>
      <c r="VWN76" s="921"/>
      <c r="VWO76" s="921"/>
      <c r="VWP76" s="921"/>
      <c r="VWQ76" s="921"/>
      <c r="VWR76" s="921"/>
      <c r="VWS76" s="921"/>
      <c r="VWT76" s="921"/>
      <c r="VWU76" s="921"/>
      <c r="VWV76" s="921"/>
      <c r="VWW76" s="921"/>
      <c r="VWX76" s="921"/>
      <c r="VWY76" s="921"/>
      <c r="VWZ76" s="921"/>
      <c r="VXA76" s="921"/>
      <c r="VXB76" s="921"/>
      <c r="VXC76" s="921"/>
      <c r="VXD76" s="921"/>
      <c r="VXE76" s="921"/>
      <c r="VXF76" s="921"/>
      <c r="VXG76" s="921"/>
      <c r="VXH76" s="921"/>
      <c r="VXI76" s="921"/>
      <c r="VXJ76" s="921"/>
      <c r="VXK76" s="921"/>
      <c r="VXL76" s="921"/>
      <c r="VXM76" s="921"/>
      <c r="VXN76" s="921"/>
      <c r="VXO76" s="921"/>
      <c r="VXP76" s="921"/>
      <c r="VXQ76" s="921"/>
      <c r="VXR76" s="921"/>
      <c r="VXS76" s="921"/>
      <c r="VXT76" s="921"/>
      <c r="VXU76" s="921"/>
      <c r="VXV76" s="921"/>
      <c r="VXW76" s="921"/>
      <c r="VXX76" s="921"/>
      <c r="VXY76" s="921"/>
      <c r="VXZ76" s="921"/>
      <c r="VYA76" s="921"/>
      <c r="VYB76" s="921"/>
      <c r="VYC76" s="921"/>
      <c r="VYD76" s="921"/>
      <c r="VYE76" s="921"/>
      <c r="VYF76" s="921"/>
      <c r="VYG76" s="921"/>
      <c r="VYH76" s="921"/>
      <c r="VYI76" s="921"/>
      <c r="VYJ76" s="921"/>
      <c r="VYK76" s="921"/>
      <c r="VYL76" s="921"/>
      <c r="VYM76" s="921"/>
      <c r="VYN76" s="921"/>
      <c r="VYO76" s="921"/>
      <c r="VYP76" s="921"/>
      <c r="VYQ76" s="921"/>
      <c r="VYR76" s="921"/>
      <c r="VYS76" s="921"/>
      <c r="VYT76" s="921"/>
      <c r="VYU76" s="921"/>
      <c r="VYV76" s="921"/>
      <c r="VYW76" s="921"/>
      <c r="VYX76" s="921"/>
      <c r="VYY76" s="921"/>
      <c r="VYZ76" s="921"/>
      <c r="VZA76" s="921"/>
      <c r="VZB76" s="921"/>
      <c r="VZC76" s="921"/>
      <c r="VZD76" s="921"/>
      <c r="VZE76" s="921"/>
      <c r="VZF76" s="921"/>
      <c r="VZG76" s="921"/>
      <c r="VZH76" s="921"/>
      <c r="VZI76" s="921"/>
      <c r="VZJ76" s="921"/>
      <c r="VZK76" s="921"/>
      <c r="VZL76" s="921"/>
      <c r="VZM76" s="921"/>
      <c r="VZN76" s="921"/>
      <c r="VZO76" s="921"/>
      <c r="VZP76" s="921"/>
      <c r="VZQ76" s="921"/>
      <c r="VZR76" s="921"/>
      <c r="VZS76" s="921"/>
      <c r="VZT76" s="921"/>
      <c r="VZU76" s="921"/>
      <c r="VZV76" s="921"/>
      <c r="VZW76" s="921"/>
      <c r="VZX76" s="921"/>
      <c r="VZY76" s="921"/>
      <c r="VZZ76" s="921"/>
      <c r="WAA76" s="921"/>
      <c r="WAB76" s="921"/>
      <c r="WAC76" s="921"/>
      <c r="WAD76" s="921"/>
      <c r="WAE76" s="921"/>
      <c r="WAF76" s="921"/>
      <c r="WAG76" s="921"/>
      <c r="WAH76" s="921"/>
      <c r="WAI76" s="921"/>
      <c r="WAJ76" s="921"/>
      <c r="WAK76" s="921"/>
      <c r="WAL76" s="921"/>
      <c r="WAM76" s="921"/>
      <c r="WAN76" s="921"/>
      <c r="WAO76" s="921"/>
      <c r="WAP76" s="921"/>
      <c r="WAQ76" s="921"/>
      <c r="WAR76" s="921"/>
      <c r="WAS76" s="921"/>
      <c r="WAT76" s="921"/>
      <c r="WAU76" s="921"/>
      <c r="WAV76" s="921"/>
      <c r="WAW76" s="921"/>
      <c r="WAX76" s="921"/>
      <c r="WAY76" s="921"/>
      <c r="WAZ76" s="921"/>
      <c r="WBA76" s="921"/>
      <c r="WBB76" s="921"/>
      <c r="WBC76" s="921"/>
      <c r="WBD76" s="921"/>
      <c r="WBE76" s="921"/>
      <c r="WBF76" s="921"/>
      <c r="WBG76" s="921"/>
      <c r="WBH76" s="921"/>
      <c r="WBI76" s="921"/>
      <c r="WBJ76" s="921"/>
      <c r="WBK76" s="921"/>
      <c r="WBL76" s="921"/>
      <c r="WBM76" s="921"/>
      <c r="WBN76" s="921"/>
      <c r="WBO76" s="921"/>
      <c r="WBP76" s="921"/>
      <c r="WBQ76" s="921"/>
      <c r="WBR76" s="921"/>
      <c r="WBS76" s="921"/>
      <c r="WBT76" s="921"/>
      <c r="WBU76" s="921"/>
      <c r="WBV76" s="921"/>
      <c r="WBW76" s="921"/>
      <c r="WBX76" s="921"/>
      <c r="WBY76" s="921"/>
      <c r="WBZ76" s="921"/>
      <c r="WCA76" s="921"/>
      <c r="WCB76" s="921"/>
      <c r="WCC76" s="921"/>
      <c r="WCD76" s="921"/>
      <c r="WCE76" s="921"/>
      <c r="WCF76" s="921"/>
      <c r="WCG76" s="921"/>
      <c r="WCH76" s="921"/>
      <c r="WCI76" s="921"/>
      <c r="WCJ76" s="921"/>
      <c r="WCK76" s="921"/>
      <c r="WCL76" s="921"/>
      <c r="WCM76" s="921"/>
      <c r="WCN76" s="921"/>
      <c r="WCO76" s="921"/>
      <c r="WCP76" s="921"/>
      <c r="WCQ76" s="921"/>
      <c r="WCR76" s="921"/>
      <c r="WCS76" s="921"/>
      <c r="WCT76" s="921"/>
      <c r="WCU76" s="921"/>
      <c r="WCV76" s="921"/>
      <c r="WCW76" s="921"/>
      <c r="WCX76" s="921"/>
      <c r="WCY76" s="921"/>
      <c r="WCZ76" s="921"/>
      <c r="WDA76" s="921"/>
      <c r="WDB76" s="921"/>
      <c r="WDC76" s="921"/>
      <c r="WDD76" s="921"/>
      <c r="WDE76" s="921"/>
      <c r="WDF76" s="921"/>
      <c r="WDG76" s="921"/>
      <c r="WDH76" s="921"/>
      <c r="WDI76" s="921"/>
      <c r="WDJ76" s="921"/>
      <c r="WDK76" s="921"/>
      <c r="WDL76" s="921"/>
      <c r="WDM76" s="921"/>
      <c r="WDN76" s="921"/>
      <c r="WDO76" s="921"/>
      <c r="WDP76" s="921"/>
      <c r="WDQ76" s="921"/>
      <c r="WDR76" s="921"/>
      <c r="WDS76" s="921"/>
      <c r="WDT76" s="921"/>
      <c r="WDU76" s="921"/>
      <c r="WDV76" s="921"/>
      <c r="WDW76" s="921"/>
      <c r="WDX76" s="921"/>
      <c r="WDY76" s="921"/>
      <c r="WDZ76" s="921"/>
      <c r="WEA76" s="921"/>
      <c r="WEB76" s="921"/>
      <c r="WEC76" s="921"/>
      <c r="WED76" s="921"/>
      <c r="WEE76" s="921"/>
      <c r="WEF76" s="921"/>
      <c r="WEG76" s="921"/>
      <c r="WEH76" s="921"/>
      <c r="WEI76" s="921"/>
      <c r="WEJ76" s="921"/>
      <c r="WEK76" s="921"/>
      <c r="WEL76" s="921"/>
      <c r="WEM76" s="921"/>
      <c r="WEN76" s="921"/>
      <c r="WEO76" s="921"/>
      <c r="WEP76" s="921"/>
      <c r="WEQ76" s="921"/>
      <c r="WER76" s="921"/>
      <c r="WES76" s="921"/>
      <c r="WET76" s="921"/>
      <c r="WEU76" s="921"/>
      <c r="WEV76" s="921"/>
      <c r="WEW76" s="921"/>
      <c r="WEX76" s="921"/>
      <c r="WEY76" s="921"/>
      <c r="WEZ76" s="921"/>
      <c r="WFA76" s="921"/>
      <c r="WFB76" s="921"/>
      <c r="WFC76" s="921"/>
      <c r="WFD76" s="921"/>
      <c r="WFE76" s="921"/>
      <c r="WFF76" s="921"/>
      <c r="WFG76" s="921"/>
      <c r="WFH76" s="921"/>
      <c r="WFI76" s="921"/>
      <c r="WFJ76" s="921"/>
      <c r="WFK76" s="921"/>
      <c r="WFL76" s="921"/>
      <c r="WFM76" s="921"/>
      <c r="WFN76" s="921"/>
      <c r="WFO76" s="921"/>
      <c r="WFP76" s="921"/>
      <c r="WFQ76" s="921"/>
      <c r="WFR76" s="921"/>
      <c r="WFS76" s="921"/>
      <c r="WFT76" s="921"/>
      <c r="WFU76" s="921"/>
      <c r="WFV76" s="921"/>
      <c r="WFW76" s="921"/>
      <c r="WFX76" s="921"/>
      <c r="WFY76" s="921"/>
      <c r="WFZ76" s="921"/>
      <c r="WGA76" s="921"/>
      <c r="WGB76" s="921"/>
      <c r="WGC76" s="921"/>
      <c r="WGD76" s="921"/>
      <c r="WGE76" s="921"/>
      <c r="WGF76" s="921"/>
      <c r="WGG76" s="921"/>
      <c r="WGH76" s="921"/>
      <c r="WGI76" s="921"/>
      <c r="WGJ76" s="921"/>
      <c r="WGK76" s="921"/>
      <c r="WGL76" s="921"/>
      <c r="WGM76" s="921"/>
      <c r="WGN76" s="921"/>
      <c r="WGO76" s="921"/>
      <c r="WGP76" s="921"/>
      <c r="WGQ76" s="921"/>
      <c r="WGR76" s="921"/>
      <c r="WGS76" s="921"/>
      <c r="WGT76" s="921"/>
      <c r="WGU76" s="921"/>
      <c r="WGV76" s="921"/>
      <c r="WGW76" s="921"/>
      <c r="WGX76" s="921"/>
      <c r="WGY76" s="921"/>
      <c r="WGZ76" s="921"/>
      <c r="WHA76" s="921"/>
      <c r="WHB76" s="921"/>
      <c r="WHC76" s="921"/>
      <c r="WHD76" s="921"/>
      <c r="WHE76" s="921"/>
      <c r="WHF76" s="921"/>
      <c r="WHG76" s="921"/>
      <c r="WHH76" s="921"/>
      <c r="WHI76" s="921"/>
      <c r="WHJ76" s="921"/>
      <c r="WHK76" s="921"/>
      <c r="WHL76" s="921"/>
      <c r="WHM76" s="921"/>
      <c r="WHN76" s="921"/>
      <c r="WHO76" s="921"/>
      <c r="WHP76" s="921"/>
      <c r="WHQ76" s="921"/>
      <c r="WHR76" s="921"/>
      <c r="WHS76" s="921"/>
      <c r="WHT76" s="921"/>
      <c r="WHU76" s="921"/>
      <c r="WHV76" s="921"/>
      <c r="WHW76" s="921"/>
      <c r="WHX76" s="921"/>
      <c r="WHY76" s="921"/>
      <c r="WHZ76" s="921"/>
      <c r="WIA76" s="921"/>
      <c r="WIB76" s="921"/>
      <c r="WIC76" s="921"/>
      <c r="WID76" s="921"/>
      <c r="WIE76" s="921"/>
      <c r="WIF76" s="921"/>
      <c r="WIG76" s="921"/>
      <c r="WIH76" s="921"/>
      <c r="WII76" s="921"/>
      <c r="WIJ76" s="921"/>
      <c r="WIK76" s="921"/>
      <c r="WIL76" s="921"/>
      <c r="WIM76" s="921"/>
      <c r="WIN76" s="921"/>
      <c r="WIO76" s="921"/>
      <c r="WIP76" s="921"/>
      <c r="WIQ76" s="921"/>
      <c r="WIR76" s="921"/>
      <c r="WIS76" s="921"/>
      <c r="WIT76" s="921"/>
      <c r="WIU76" s="921"/>
      <c r="WIV76" s="921"/>
      <c r="WIW76" s="921"/>
      <c r="WIX76" s="921"/>
      <c r="WIY76" s="921"/>
      <c r="WIZ76" s="921"/>
      <c r="WJA76" s="921"/>
      <c r="WJB76" s="921"/>
      <c r="WJC76" s="921"/>
      <c r="WJD76" s="921"/>
      <c r="WJE76" s="921"/>
      <c r="WJF76" s="921"/>
      <c r="WJG76" s="921"/>
      <c r="WJH76" s="921"/>
      <c r="WJI76" s="921"/>
      <c r="WJJ76" s="921"/>
      <c r="WJK76" s="921"/>
      <c r="WJL76" s="921"/>
      <c r="WJM76" s="921"/>
      <c r="WJN76" s="921"/>
      <c r="WJO76" s="921"/>
      <c r="WJP76" s="921"/>
      <c r="WJQ76" s="921"/>
      <c r="WJR76" s="921"/>
      <c r="WJS76" s="921"/>
      <c r="WJT76" s="921"/>
      <c r="WJU76" s="921"/>
      <c r="WJV76" s="921"/>
      <c r="WJW76" s="921"/>
      <c r="WJX76" s="921"/>
      <c r="WJY76" s="921"/>
      <c r="WJZ76" s="921"/>
      <c r="WKA76" s="921"/>
      <c r="WKB76" s="921"/>
      <c r="WKC76" s="921"/>
      <c r="WKD76" s="921"/>
      <c r="WKE76" s="921"/>
      <c r="WKF76" s="921"/>
      <c r="WKG76" s="921"/>
      <c r="WKH76" s="921"/>
      <c r="WKI76" s="921"/>
      <c r="WKJ76" s="921"/>
      <c r="WKK76" s="921"/>
      <c r="WKL76" s="921"/>
      <c r="WKM76" s="921"/>
      <c r="WKN76" s="921"/>
      <c r="WKO76" s="921"/>
      <c r="WKP76" s="921"/>
      <c r="WKQ76" s="921"/>
      <c r="WKR76" s="921"/>
      <c r="WKS76" s="921"/>
      <c r="WKT76" s="921"/>
      <c r="WKU76" s="921"/>
      <c r="WKV76" s="921"/>
      <c r="WKW76" s="921"/>
      <c r="WKX76" s="921"/>
      <c r="WKY76" s="921"/>
      <c r="WKZ76" s="921"/>
      <c r="WLA76" s="921"/>
      <c r="WLB76" s="921"/>
      <c r="WLC76" s="921"/>
      <c r="WLD76" s="921"/>
      <c r="WLE76" s="921"/>
      <c r="WLF76" s="921"/>
      <c r="WLG76" s="921"/>
      <c r="WLH76" s="921"/>
      <c r="WLI76" s="921"/>
      <c r="WLJ76" s="921"/>
      <c r="WLK76" s="921"/>
      <c r="WLL76" s="921"/>
      <c r="WLM76" s="921"/>
      <c r="WLN76" s="921"/>
      <c r="WLO76" s="921"/>
      <c r="WLP76" s="921"/>
      <c r="WLQ76" s="921"/>
      <c r="WLR76" s="921"/>
      <c r="WLS76" s="921"/>
      <c r="WLT76" s="921"/>
      <c r="WLU76" s="921"/>
      <c r="WLV76" s="921"/>
      <c r="WLW76" s="921"/>
      <c r="WLX76" s="921"/>
      <c r="WLY76" s="921"/>
      <c r="WLZ76" s="921"/>
      <c r="WMA76" s="921"/>
      <c r="WMB76" s="921"/>
      <c r="WMC76" s="921"/>
      <c r="WMD76" s="921"/>
      <c r="WME76" s="921"/>
      <c r="WMF76" s="921"/>
      <c r="WMG76" s="921"/>
      <c r="WMH76" s="921"/>
      <c r="WMI76" s="921"/>
      <c r="WMJ76" s="921"/>
      <c r="WMK76" s="921"/>
      <c r="WML76" s="921"/>
      <c r="WMM76" s="921"/>
      <c r="WMN76" s="921"/>
      <c r="WMO76" s="921"/>
      <c r="WMP76" s="921"/>
      <c r="WMQ76" s="921"/>
      <c r="WMR76" s="921"/>
      <c r="WMS76" s="921"/>
      <c r="WMT76" s="921"/>
      <c r="WMU76" s="921"/>
      <c r="WMV76" s="921"/>
      <c r="WMW76" s="921"/>
      <c r="WMX76" s="921"/>
      <c r="WMY76" s="921"/>
      <c r="WMZ76" s="921"/>
      <c r="WNA76" s="921"/>
      <c r="WNB76" s="921"/>
      <c r="WNC76" s="921"/>
      <c r="WND76" s="921"/>
      <c r="WNE76" s="921"/>
      <c r="WNF76" s="921"/>
      <c r="WNG76" s="921"/>
      <c r="WNH76" s="921"/>
      <c r="WNI76" s="921"/>
      <c r="WNJ76" s="921"/>
      <c r="WNK76" s="921"/>
      <c r="WNL76" s="921"/>
      <c r="WNM76" s="921"/>
      <c r="WNN76" s="921"/>
      <c r="WNO76" s="921"/>
      <c r="WNP76" s="921"/>
      <c r="WNQ76" s="921"/>
      <c r="WNR76" s="921"/>
      <c r="WNS76" s="921"/>
      <c r="WNT76" s="921"/>
      <c r="WNU76" s="921"/>
      <c r="WNV76" s="921"/>
      <c r="WNW76" s="921"/>
      <c r="WNX76" s="921"/>
      <c r="WNY76" s="921"/>
      <c r="WNZ76" s="921"/>
      <c r="WOA76" s="921"/>
      <c r="WOB76" s="921"/>
      <c r="WOC76" s="921"/>
      <c r="WOD76" s="921"/>
      <c r="WOE76" s="921"/>
      <c r="WOF76" s="921"/>
      <c r="WOG76" s="921"/>
      <c r="WOH76" s="921"/>
      <c r="WOI76" s="921"/>
      <c r="WOJ76" s="921"/>
      <c r="WOK76" s="921"/>
      <c r="WOL76" s="921"/>
      <c r="WOM76" s="921"/>
      <c r="WON76" s="921"/>
      <c r="WOO76" s="921"/>
      <c r="WOP76" s="921"/>
      <c r="WOQ76" s="921"/>
      <c r="WOR76" s="921"/>
      <c r="WOS76" s="921"/>
      <c r="WOT76" s="921"/>
      <c r="WOU76" s="921"/>
      <c r="WOV76" s="921"/>
      <c r="WOW76" s="921"/>
      <c r="WOX76" s="921"/>
      <c r="WOY76" s="921"/>
      <c r="WOZ76" s="921"/>
      <c r="WPA76" s="921"/>
      <c r="WPB76" s="921"/>
      <c r="WPC76" s="921"/>
      <c r="WPD76" s="921"/>
      <c r="WPE76" s="921"/>
      <c r="WPF76" s="921"/>
      <c r="WPG76" s="921"/>
      <c r="WPH76" s="921"/>
      <c r="WPI76" s="921"/>
      <c r="WPJ76" s="921"/>
      <c r="WPK76" s="921"/>
      <c r="WPL76" s="921"/>
      <c r="WPM76" s="921"/>
      <c r="WPN76" s="921"/>
      <c r="WPO76" s="921"/>
      <c r="WPP76" s="921"/>
      <c r="WPQ76" s="921"/>
      <c r="WPR76" s="921"/>
      <c r="WPS76" s="921"/>
      <c r="WPT76" s="921"/>
      <c r="WPU76" s="921"/>
      <c r="WPV76" s="921"/>
      <c r="WPW76" s="921"/>
      <c r="WPX76" s="921"/>
      <c r="WPY76" s="921"/>
      <c r="WPZ76" s="921"/>
      <c r="WQA76" s="921"/>
      <c r="WQB76" s="921"/>
      <c r="WQC76" s="921"/>
      <c r="WQD76" s="921"/>
      <c r="WQE76" s="921"/>
      <c r="WQF76" s="921"/>
      <c r="WQG76" s="921"/>
      <c r="WQH76" s="921"/>
      <c r="WQI76" s="921"/>
      <c r="WQJ76" s="921"/>
      <c r="WQK76" s="921"/>
      <c r="WQL76" s="921"/>
      <c r="WQM76" s="921"/>
      <c r="WQN76" s="921"/>
      <c r="WQO76" s="921"/>
      <c r="WQP76" s="921"/>
      <c r="WQQ76" s="921"/>
      <c r="WQR76" s="921"/>
      <c r="WQS76" s="921"/>
      <c r="WQT76" s="921"/>
      <c r="WQU76" s="921"/>
      <c r="WQV76" s="921"/>
      <c r="WQW76" s="921"/>
      <c r="WQX76" s="921"/>
      <c r="WQY76" s="921"/>
      <c r="WQZ76" s="921"/>
      <c r="WRA76" s="921"/>
      <c r="WRB76" s="921"/>
      <c r="WRC76" s="921"/>
      <c r="WRD76" s="921"/>
      <c r="WRE76" s="921"/>
      <c r="WRF76" s="921"/>
      <c r="WRG76" s="921"/>
      <c r="WRH76" s="921"/>
      <c r="WRI76" s="921"/>
      <c r="WRJ76" s="921"/>
      <c r="WRK76" s="921"/>
      <c r="WRL76" s="921"/>
      <c r="WRM76" s="921"/>
      <c r="WRN76" s="921"/>
      <c r="WRO76" s="921"/>
      <c r="WRP76" s="921"/>
      <c r="WRQ76" s="921"/>
      <c r="WRR76" s="921"/>
      <c r="WRS76" s="921"/>
      <c r="WRT76" s="921"/>
      <c r="WRU76" s="921"/>
      <c r="WRV76" s="921"/>
      <c r="WRW76" s="921"/>
      <c r="WRX76" s="921"/>
      <c r="WRY76" s="921"/>
      <c r="WRZ76" s="921"/>
      <c r="WSA76" s="921"/>
      <c r="WSB76" s="921"/>
      <c r="WSC76" s="921"/>
      <c r="WSD76" s="921"/>
      <c r="WSE76" s="921"/>
      <c r="WSF76" s="921"/>
      <c r="WSG76" s="921"/>
      <c r="WSH76" s="921"/>
      <c r="WSI76" s="921"/>
      <c r="WSJ76" s="921"/>
      <c r="WSK76" s="921"/>
      <c r="WSL76" s="921"/>
      <c r="WSM76" s="921"/>
      <c r="WSN76" s="921"/>
      <c r="WSO76" s="921"/>
      <c r="WSP76" s="921"/>
      <c r="WSQ76" s="921"/>
      <c r="WSR76" s="921"/>
      <c r="WSS76" s="921"/>
      <c r="WST76" s="921"/>
      <c r="WSU76" s="921"/>
      <c r="WSV76" s="921"/>
      <c r="WSW76" s="921"/>
      <c r="WSX76" s="921"/>
      <c r="WSY76" s="921"/>
      <c r="WSZ76" s="921"/>
      <c r="WTA76" s="921"/>
      <c r="WTB76" s="921"/>
      <c r="WTC76" s="921"/>
      <c r="WTD76" s="921"/>
      <c r="WTE76" s="921"/>
      <c r="WTF76" s="921"/>
      <c r="WTG76" s="921"/>
      <c r="WTH76" s="921"/>
      <c r="WTI76" s="921"/>
      <c r="WTJ76" s="921"/>
      <c r="WTK76" s="921"/>
      <c r="WTL76" s="921"/>
      <c r="WTM76" s="921"/>
      <c r="WTN76" s="921"/>
      <c r="WTO76" s="921"/>
      <c r="WTP76" s="921"/>
      <c r="WTQ76" s="921"/>
      <c r="WTR76" s="921"/>
      <c r="WTS76" s="921"/>
      <c r="WTT76" s="921"/>
      <c r="WTU76" s="921"/>
      <c r="WTV76" s="921"/>
      <c r="WTW76" s="921"/>
      <c r="WTX76" s="921"/>
      <c r="WTY76" s="921"/>
      <c r="WTZ76" s="921"/>
      <c r="WUA76" s="921"/>
      <c r="WUB76" s="921"/>
      <c r="WUC76" s="921"/>
      <c r="WUD76" s="921"/>
      <c r="WUE76" s="921"/>
      <c r="WUF76" s="921"/>
      <c r="WUG76" s="921"/>
      <c r="WUH76" s="921"/>
      <c r="WUI76" s="921"/>
      <c r="WUJ76" s="921"/>
      <c r="WUK76" s="921"/>
      <c r="WUL76" s="921"/>
      <c r="WUM76" s="921"/>
      <c r="WUN76" s="921"/>
      <c r="WUO76" s="921"/>
      <c r="WUP76" s="921"/>
      <c r="WUQ76" s="921"/>
      <c r="WUR76" s="921"/>
      <c r="WUS76" s="921"/>
      <c r="WUT76" s="921"/>
      <c r="WUU76" s="921"/>
      <c r="WUV76" s="921"/>
      <c r="WUW76" s="921"/>
      <c r="WUX76" s="921"/>
      <c r="WUY76" s="921"/>
      <c r="WUZ76" s="921"/>
      <c r="WVA76" s="921"/>
      <c r="WVB76" s="921"/>
      <c r="WVC76" s="921"/>
      <c r="WVD76" s="921"/>
      <c r="WVE76" s="921"/>
      <c r="WVF76" s="921"/>
      <c r="WVG76" s="921"/>
      <c r="WVH76" s="921"/>
      <c r="WVI76" s="921"/>
      <c r="WVJ76" s="921"/>
      <c r="WVK76" s="921"/>
      <c r="WVL76" s="921"/>
      <c r="WVM76" s="921"/>
      <c r="WVN76" s="921"/>
      <c r="WVO76" s="921"/>
      <c r="WVP76" s="921"/>
      <c r="WVQ76" s="921"/>
      <c r="WVR76" s="921"/>
      <c r="WVS76" s="921"/>
      <c r="WVT76" s="921"/>
      <c r="WVU76" s="921"/>
      <c r="WVV76" s="921"/>
      <c r="WVW76" s="921"/>
      <c r="WVX76" s="921"/>
      <c r="WVY76" s="921"/>
      <c r="WVZ76" s="921"/>
      <c r="WWA76" s="921"/>
      <c r="WWB76" s="921"/>
      <c r="WWC76" s="921"/>
    </row>
    <row r="77" spans="1:16149" s="908" customFormat="1" ht="24.95" customHeight="1">
      <c r="A77" s="899" t="s">
        <v>132</v>
      </c>
      <c r="B77" s="736" t="s">
        <v>939</v>
      </c>
      <c r="C77" s="743" t="s">
        <v>1737</v>
      </c>
      <c r="D77" s="738">
        <v>21307</v>
      </c>
      <c r="E77" s="738">
        <v>32391</v>
      </c>
      <c r="F77" s="915">
        <f t="shared" ca="1" si="4"/>
        <v>31.442712056697111</v>
      </c>
      <c r="G77" s="916">
        <f t="shared" si="0"/>
        <v>43222</v>
      </c>
      <c r="H77" s="917">
        <f>47522</f>
        <v>47522</v>
      </c>
      <c r="I77" s="741" t="s">
        <v>127</v>
      </c>
      <c r="J77" s="741" t="s">
        <v>127</v>
      </c>
      <c r="K77" s="443">
        <v>4</v>
      </c>
      <c r="L77" s="443">
        <f t="shared" si="9"/>
        <v>15</v>
      </c>
      <c r="M77" s="443">
        <f t="shared" si="9"/>
        <v>15</v>
      </c>
      <c r="N77" s="902"/>
      <c r="O77" s="902"/>
      <c r="P77" s="903">
        <f t="shared" si="5"/>
        <v>68706.404681999993</v>
      </c>
      <c r="Q77" s="443">
        <f t="shared" si="2"/>
        <v>31</v>
      </c>
      <c r="R77" s="904">
        <v>20</v>
      </c>
      <c r="S77" s="904">
        <v>35</v>
      </c>
      <c r="T77" s="904">
        <f>+$R$16+10*1.5+1*2</f>
        <v>37</v>
      </c>
      <c r="U77" s="903">
        <f t="shared" si="3"/>
        <v>1758314</v>
      </c>
      <c r="V77" s="918"/>
      <c r="W77" s="919"/>
      <c r="X77" s="920"/>
    </row>
    <row r="78" spans="1:16149" s="908" customFormat="1" ht="24.95" customHeight="1">
      <c r="A78" s="899" t="s">
        <v>137</v>
      </c>
      <c r="B78" s="736" t="s">
        <v>1753</v>
      </c>
      <c r="C78" s="743" t="s">
        <v>742</v>
      </c>
      <c r="D78" s="738">
        <v>21630</v>
      </c>
      <c r="E78" s="738">
        <v>32395</v>
      </c>
      <c r="F78" s="915">
        <f t="shared" ca="1" si="4"/>
        <v>31.431753152587522</v>
      </c>
      <c r="G78" s="916">
        <f t="shared" si="0"/>
        <v>43545</v>
      </c>
      <c r="H78" s="917">
        <f>54577</f>
        <v>54577</v>
      </c>
      <c r="I78" s="741" t="s">
        <v>129</v>
      </c>
      <c r="J78" s="741" t="s">
        <v>129</v>
      </c>
      <c r="K78" s="443">
        <v>5</v>
      </c>
      <c r="L78" s="443">
        <f t="shared" si="9"/>
        <v>15</v>
      </c>
      <c r="M78" s="443">
        <f t="shared" si="9"/>
        <v>15</v>
      </c>
      <c r="N78" s="902"/>
      <c r="O78" s="902"/>
      <c r="P78" s="903">
        <f t="shared" si="5"/>
        <v>78906.389637</v>
      </c>
      <c r="Q78" s="443">
        <f t="shared" si="2"/>
        <v>31</v>
      </c>
      <c r="R78" s="904">
        <v>20</v>
      </c>
      <c r="S78" s="904">
        <v>35</v>
      </c>
      <c r="T78" s="904">
        <f>+$R$16+10*1.5+1*2</f>
        <v>37</v>
      </c>
      <c r="U78" s="903">
        <f t="shared" si="3"/>
        <v>2019349</v>
      </c>
      <c r="V78" s="918"/>
      <c r="W78" s="919"/>
      <c r="X78" s="920"/>
    </row>
    <row r="79" spans="1:16149" s="908" customFormat="1" ht="24.95" customHeight="1">
      <c r="A79" s="899" t="s">
        <v>458</v>
      </c>
      <c r="B79" s="736" t="s">
        <v>1780</v>
      </c>
      <c r="C79" s="743" t="s">
        <v>117</v>
      </c>
      <c r="D79" s="738">
        <v>21677</v>
      </c>
      <c r="E79" s="738">
        <v>32455</v>
      </c>
      <c r="F79" s="915">
        <f t="shared" ca="1" si="4"/>
        <v>31.267369590943687</v>
      </c>
      <c r="G79" s="916">
        <f t="shared" si="0"/>
        <v>43592</v>
      </c>
      <c r="H79" s="917">
        <f>30253</f>
        <v>30253</v>
      </c>
      <c r="I79" s="741" t="s">
        <v>140</v>
      </c>
      <c r="J79" s="741" t="s">
        <v>140</v>
      </c>
      <c r="K79" s="443">
        <v>8</v>
      </c>
      <c r="L79" s="443">
        <f t="shared" si="9"/>
        <v>15</v>
      </c>
      <c r="M79" s="443">
        <f t="shared" si="9"/>
        <v>15</v>
      </c>
      <c r="N79" s="902"/>
      <c r="O79" s="902"/>
      <c r="P79" s="903">
        <f t="shared" si="5"/>
        <v>43739.212592999997</v>
      </c>
      <c r="Q79" s="443">
        <f t="shared" si="2"/>
        <v>31</v>
      </c>
      <c r="R79" s="904">
        <v>20</v>
      </c>
      <c r="S79" s="904">
        <v>35</v>
      </c>
      <c r="T79" s="904">
        <f>+$R$16+10*1.5+1*2</f>
        <v>37</v>
      </c>
      <c r="U79" s="903">
        <f t="shared" si="3"/>
        <v>1119361</v>
      </c>
      <c r="V79" s="918"/>
      <c r="W79" s="919"/>
      <c r="X79" s="920"/>
    </row>
    <row r="80" spans="1:16149" s="908" customFormat="1" ht="24.95" customHeight="1">
      <c r="A80" s="899" t="s">
        <v>490</v>
      </c>
      <c r="B80" s="736" t="s">
        <v>380</v>
      </c>
      <c r="C80" s="743" t="s">
        <v>117</v>
      </c>
      <c r="D80" s="738">
        <v>21079</v>
      </c>
      <c r="E80" s="738">
        <v>32314</v>
      </c>
      <c r="F80" s="915">
        <f t="shared" ca="1" si="4"/>
        <v>31.6536709608067</v>
      </c>
      <c r="G80" s="916">
        <f t="shared" si="0"/>
        <v>42994</v>
      </c>
      <c r="H80" s="917">
        <f>30253</f>
        <v>30253</v>
      </c>
      <c r="I80" s="741" t="s">
        <v>140</v>
      </c>
      <c r="J80" s="741" t="s">
        <v>140</v>
      </c>
      <c r="K80" s="443">
        <v>8</v>
      </c>
      <c r="L80" s="443">
        <f t="shared" si="9"/>
        <v>15</v>
      </c>
      <c r="M80" s="443">
        <f t="shared" si="9"/>
        <v>15</v>
      </c>
      <c r="N80" s="902"/>
      <c r="O80" s="902"/>
      <c r="P80" s="903">
        <f t="shared" si="5"/>
        <v>43739.212592999997</v>
      </c>
      <c r="Q80" s="443">
        <f t="shared" si="2"/>
        <v>31</v>
      </c>
      <c r="R80" s="904">
        <v>20</v>
      </c>
      <c r="S80" s="904">
        <v>35</v>
      </c>
      <c r="T80" s="904">
        <f>+$R$16+10*1.5+1*2</f>
        <v>37</v>
      </c>
      <c r="U80" s="903">
        <f t="shared" si="3"/>
        <v>1119361</v>
      </c>
      <c r="V80" s="918"/>
      <c r="W80" s="919"/>
      <c r="X80" s="920"/>
    </row>
    <row r="81" spans="1:16149" s="908" customFormat="1" ht="24.95" customHeight="1">
      <c r="A81" s="899" t="s">
        <v>441</v>
      </c>
      <c r="B81" s="736" t="s">
        <v>1766</v>
      </c>
      <c r="C81" s="743" t="s">
        <v>117</v>
      </c>
      <c r="D81" s="738">
        <v>21910</v>
      </c>
      <c r="E81" s="738">
        <v>32814</v>
      </c>
      <c r="F81" s="915">
        <f t="shared" ca="1" si="4"/>
        <v>30.28380794710807</v>
      </c>
      <c r="G81" s="916">
        <f t="shared" ref="G81:G144" si="12">+D81+$G$14</f>
        <v>43825</v>
      </c>
      <c r="H81" s="917">
        <f>29156</f>
        <v>29156</v>
      </c>
      <c r="I81" s="741" t="s">
        <v>140</v>
      </c>
      <c r="J81" s="741" t="s">
        <v>140</v>
      </c>
      <c r="K81" s="443">
        <v>5</v>
      </c>
      <c r="L81" s="443">
        <f t="shared" ref="L81:M112" si="13">15+N81</f>
        <v>15</v>
      </c>
      <c r="M81" s="443">
        <f t="shared" si="13"/>
        <v>15</v>
      </c>
      <c r="N81" s="902"/>
      <c r="O81" s="902"/>
      <c r="P81" s="903">
        <f t="shared" si="5"/>
        <v>42153.190836000002</v>
      </c>
      <c r="Q81" s="443">
        <f t="shared" ref="Q81:Q144" si="14">DATEDIF(E81,$V$15,"Y")</f>
        <v>30</v>
      </c>
      <c r="R81" s="904">
        <v>20</v>
      </c>
      <c r="S81" s="904">
        <v>35</v>
      </c>
      <c r="T81" s="904">
        <f>+$R$16+10*1.5</f>
        <v>35</v>
      </c>
      <c r="U81" s="903">
        <f t="shared" ref="U81:U144" si="15">+H81*T81</f>
        <v>1020460</v>
      </c>
      <c r="V81" s="918"/>
      <c r="W81" s="919"/>
      <c r="X81" s="920"/>
    </row>
    <row r="82" spans="1:16149" s="908" customFormat="1" ht="24.95" customHeight="1">
      <c r="A82" s="899" t="s">
        <v>455</v>
      </c>
      <c r="B82" s="736" t="s">
        <v>1777</v>
      </c>
      <c r="C82" s="743" t="s">
        <v>117</v>
      </c>
      <c r="D82" s="738">
        <v>21756</v>
      </c>
      <c r="E82" s="738">
        <v>32814</v>
      </c>
      <c r="F82" s="915">
        <f t="shared" ref="F82:F145" ca="1" si="16">(NOW()-E82)/365</f>
        <v>30.28380794710807</v>
      </c>
      <c r="G82" s="916">
        <f t="shared" si="12"/>
        <v>43671</v>
      </c>
      <c r="H82" s="917">
        <f>29517</f>
        <v>29517</v>
      </c>
      <c r="I82" s="741" t="s">
        <v>140</v>
      </c>
      <c r="J82" s="741" t="s">
        <v>140</v>
      </c>
      <c r="K82" s="443">
        <v>6</v>
      </c>
      <c r="L82" s="443">
        <f t="shared" si="13"/>
        <v>15</v>
      </c>
      <c r="M82" s="443">
        <f t="shared" si="13"/>
        <v>15</v>
      </c>
      <c r="N82" s="902"/>
      <c r="O82" s="902"/>
      <c r="P82" s="903">
        <f t="shared" si="5"/>
        <v>42675.117776999999</v>
      </c>
      <c r="Q82" s="443">
        <f t="shared" si="14"/>
        <v>30</v>
      </c>
      <c r="R82" s="904">
        <v>20</v>
      </c>
      <c r="S82" s="904">
        <v>35</v>
      </c>
      <c r="T82" s="904">
        <f>+$R$16+10*1.5</f>
        <v>35</v>
      </c>
      <c r="U82" s="903">
        <f t="shared" si="15"/>
        <v>1033095</v>
      </c>
      <c r="V82" s="918"/>
      <c r="W82" s="919"/>
      <c r="X82" s="920"/>
    </row>
    <row r="83" spans="1:16149" s="908" customFormat="1" ht="24.95" customHeight="1">
      <c r="A83" s="899" t="s">
        <v>462</v>
      </c>
      <c r="B83" s="736" t="s">
        <v>1783</v>
      </c>
      <c r="C83" s="743" t="s">
        <v>117</v>
      </c>
      <c r="D83" s="738">
        <v>21562</v>
      </c>
      <c r="E83" s="738">
        <v>32814</v>
      </c>
      <c r="F83" s="915">
        <f t="shared" ca="1" si="16"/>
        <v>30.28380794710807</v>
      </c>
      <c r="G83" s="916">
        <f t="shared" si="12"/>
        <v>43477</v>
      </c>
      <c r="H83" s="917">
        <f>29156</f>
        <v>29156</v>
      </c>
      <c r="I83" s="741" t="s">
        <v>140</v>
      </c>
      <c r="J83" s="741" t="s">
        <v>140</v>
      </c>
      <c r="K83" s="443">
        <v>5</v>
      </c>
      <c r="L83" s="443">
        <f t="shared" si="13"/>
        <v>15</v>
      </c>
      <c r="M83" s="443">
        <f t="shared" si="13"/>
        <v>15</v>
      </c>
      <c r="N83" s="902"/>
      <c r="O83" s="902"/>
      <c r="P83" s="903">
        <f t="shared" ref="P83:P146" si="17">+H83*(L83+M83)*0.0481927</f>
        <v>42153.190836000002</v>
      </c>
      <c r="Q83" s="443">
        <f t="shared" si="14"/>
        <v>30</v>
      </c>
      <c r="R83" s="904">
        <v>20</v>
      </c>
      <c r="S83" s="904">
        <v>35</v>
      </c>
      <c r="T83" s="904">
        <f>+$R$16+10*1.5</f>
        <v>35</v>
      </c>
      <c r="U83" s="903">
        <f t="shared" si="15"/>
        <v>1020460</v>
      </c>
      <c r="V83" s="918"/>
      <c r="W83" s="919"/>
      <c r="X83" s="920"/>
    </row>
    <row r="84" spans="1:16149" s="908" customFormat="1" ht="24.95" customHeight="1">
      <c r="A84" s="899" t="s">
        <v>466</v>
      </c>
      <c r="B84" s="736" t="s">
        <v>956</v>
      </c>
      <c r="C84" s="743" t="s">
        <v>117</v>
      </c>
      <c r="D84" s="738">
        <v>21512</v>
      </c>
      <c r="E84" s="738">
        <v>32672</v>
      </c>
      <c r="F84" s="915">
        <f t="shared" ca="1" si="16"/>
        <v>30.672849042998482</v>
      </c>
      <c r="G84" s="916">
        <f t="shared" si="12"/>
        <v>43427</v>
      </c>
      <c r="H84" s="917">
        <f>30253</f>
        <v>30253</v>
      </c>
      <c r="I84" s="741" t="s">
        <v>140</v>
      </c>
      <c r="J84" s="741" t="s">
        <v>140</v>
      </c>
      <c r="K84" s="443">
        <v>8</v>
      </c>
      <c r="L84" s="443">
        <f t="shared" si="13"/>
        <v>35.799999999999997</v>
      </c>
      <c r="M84" s="443">
        <f t="shared" si="13"/>
        <v>38.858000000000004</v>
      </c>
      <c r="N84" s="902">
        <v>20.8</v>
      </c>
      <c r="O84" s="902">
        <v>23.858000000000001</v>
      </c>
      <c r="P84" s="903">
        <f t="shared" si="17"/>
        <v>108849.4044589398</v>
      </c>
      <c r="Q84" s="443">
        <f t="shared" si="14"/>
        <v>30</v>
      </c>
      <c r="R84" s="904">
        <v>20</v>
      </c>
      <c r="S84" s="904">
        <v>35</v>
      </c>
      <c r="T84" s="904">
        <f>+$R$16+10*1.5</f>
        <v>35</v>
      </c>
      <c r="U84" s="903">
        <f t="shared" si="15"/>
        <v>1058855</v>
      </c>
      <c r="V84" s="918"/>
      <c r="W84" s="919"/>
      <c r="X84" s="920"/>
    </row>
    <row r="85" spans="1:16149" s="908" customFormat="1" ht="24.95" customHeight="1">
      <c r="A85" s="899" t="s">
        <v>127</v>
      </c>
      <c r="B85" s="736" t="s">
        <v>357</v>
      </c>
      <c r="C85" s="743" t="s">
        <v>1737</v>
      </c>
      <c r="D85" s="738">
        <v>20767</v>
      </c>
      <c r="E85" s="738">
        <v>33070</v>
      </c>
      <c r="F85" s="915">
        <f t="shared" ca="1" si="16"/>
        <v>29.58243808409437</v>
      </c>
      <c r="G85" s="916">
        <f t="shared" si="12"/>
        <v>42682</v>
      </c>
      <c r="H85" s="917">
        <f>49888</f>
        <v>49888</v>
      </c>
      <c r="I85" s="741" t="s">
        <v>127</v>
      </c>
      <c r="J85" s="741" t="s">
        <v>127</v>
      </c>
      <c r="K85" s="443">
        <v>7</v>
      </c>
      <c r="L85" s="443">
        <f t="shared" si="13"/>
        <v>15</v>
      </c>
      <c r="M85" s="443">
        <f t="shared" si="13"/>
        <v>15</v>
      </c>
      <c r="N85" s="902"/>
      <c r="O85" s="902"/>
      <c r="P85" s="903">
        <f t="shared" si="17"/>
        <v>72127.122527999993</v>
      </c>
      <c r="Q85" s="443">
        <f t="shared" si="14"/>
        <v>29</v>
      </c>
      <c r="R85" s="904">
        <v>20</v>
      </c>
      <c r="S85" s="904">
        <v>35</v>
      </c>
      <c r="T85" s="904">
        <f>+$R$16+9*1.5</f>
        <v>33.5</v>
      </c>
      <c r="U85" s="903">
        <f t="shared" si="15"/>
        <v>1671248</v>
      </c>
      <c r="V85" s="918"/>
      <c r="W85" s="919"/>
      <c r="X85" s="920"/>
    </row>
    <row r="86" spans="1:16149" s="908" customFormat="1" ht="24.95" customHeight="1">
      <c r="A86" s="899" t="s">
        <v>474</v>
      </c>
      <c r="B86" s="736" t="s">
        <v>954</v>
      </c>
      <c r="C86" s="743" t="s">
        <v>117</v>
      </c>
      <c r="D86" s="738">
        <v>21411</v>
      </c>
      <c r="E86" s="738">
        <v>32875</v>
      </c>
      <c r="F86" s="915">
        <f t="shared" ca="1" si="16"/>
        <v>30.116684659436839</v>
      </c>
      <c r="G86" s="916">
        <f t="shared" si="12"/>
        <v>43326</v>
      </c>
      <c r="H86" s="917">
        <f>29517</f>
        <v>29517</v>
      </c>
      <c r="I86" s="741" t="s">
        <v>140</v>
      </c>
      <c r="J86" s="741" t="s">
        <v>140</v>
      </c>
      <c r="K86" s="443">
        <v>6</v>
      </c>
      <c r="L86" s="443">
        <f t="shared" si="13"/>
        <v>15</v>
      </c>
      <c r="M86" s="443">
        <f t="shared" si="13"/>
        <v>15</v>
      </c>
      <c r="N86" s="902"/>
      <c r="O86" s="902"/>
      <c r="P86" s="903">
        <f t="shared" si="17"/>
        <v>42675.117776999999</v>
      </c>
      <c r="Q86" s="443">
        <f t="shared" si="14"/>
        <v>29</v>
      </c>
      <c r="R86" s="904">
        <v>20</v>
      </c>
      <c r="S86" s="904">
        <v>35</v>
      </c>
      <c r="T86" s="904">
        <f>+$R$16+9*1.5</f>
        <v>33.5</v>
      </c>
      <c r="U86" s="903">
        <f t="shared" si="15"/>
        <v>988819.5</v>
      </c>
      <c r="V86" s="918"/>
      <c r="W86" s="919"/>
      <c r="X86" s="920"/>
    </row>
    <row r="87" spans="1:16149" s="908" customFormat="1" ht="24.95" customHeight="1">
      <c r="A87" s="899" t="s">
        <v>501</v>
      </c>
      <c r="B87" s="736" t="s">
        <v>382</v>
      </c>
      <c r="C87" s="743" t="s">
        <v>117</v>
      </c>
      <c r="D87" s="738">
        <v>20816</v>
      </c>
      <c r="E87" s="738">
        <v>33056</v>
      </c>
      <c r="F87" s="915">
        <f t="shared" ca="1" si="16"/>
        <v>29.620794248477932</v>
      </c>
      <c r="G87" s="916">
        <f t="shared" si="12"/>
        <v>42731</v>
      </c>
      <c r="H87" s="917">
        <f>30253</f>
        <v>30253</v>
      </c>
      <c r="I87" s="741" t="s">
        <v>140</v>
      </c>
      <c r="J87" s="741" t="s">
        <v>140</v>
      </c>
      <c r="K87" s="443">
        <v>8</v>
      </c>
      <c r="L87" s="443">
        <f t="shared" si="13"/>
        <v>15</v>
      </c>
      <c r="M87" s="443">
        <f t="shared" si="13"/>
        <v>15</v>
      </c>
      <c r="N87" s="902"/>
      <c r="O87" s="902"/>
      <c r="P87" s="903">
        <f t="shared" si="17"/>
        <v>43739.212592999997</v>
      </c>
      <c r="Q87" s="443">
        <f t="shared" si="14"/>
        <v>29</v>
      </c>
      <c r="R87" s="904">
        <v>20</v>
      </c>
      <c r="S87" s="904">
        <v>35</v>
      </c>
      <c r="T87" s="904">
        <f>+$R$16+9*1.5</f>
        <v>33.5</v>
      </c>
      <c r="U87" s="903">
        <f t="shared" si="15"/>
        <v>1013475.5</v>
      </c>
      <c r="V87" s="918"/>
      <c r="W87" s="919"/>
      <c r="X87" s="920"/>
    </row>
    <row r="88" spans="1:16149" s="908" customFormat="1" ht="24.95" customHeight="1">
      <c r="A88" s="899" t="s">
        <v>1083</v>
      </c>
      <c r="B88" s="909" t="s">
        <v>2203</v>
      </c>
      <c r="C88" s="909" t="s">
        <v>1732</v>
      </c>
      <c r="D88" s="910" t="s">
        <v>2204</v>
      </c>
      <c r="E88" s="910">
        <v>33056</v>
      </c>
      <c r="F88" s="915">
        <f t="shared" ca="1" si="16"/>
        <v>29.620794248477932</v>
      </c>
      <c r="G88" s="916">
        <f t="shared" si="12"/>
        <v>43866</v>
      </c>
      <c r="H88" s="917">
        <v>37400</v>
      </c>
      <c r="I88" s="923">
        <v>17</v>
      </c>
      <c r="J88" s="741"/>
      <c r="K88" s="922">
        <v>2</v>
      </c>
      <c r="L88" s="443">
        <f t="shared" si="13"/>
        <v>25.380000000000003</v>
      </c>
      <c r="M88" s="443">
        <f t="shared" si="13"/>
        <v>65.13</v>
      </c>
      <c r="N88" s="902">
        <v>10.38</v>
      </c>
      <c r="O88" s="902">
        <v>50.13</v>
      </c>
      <c r="P88" s="903">
        <f t="shared" si="17"/>
        <v>163135.85575979998</v>
      </c>
      <c r="Q88" s="443">
        <f t="shared" si="14"/>
        <v>29</v>
      </c>
      <c r="R88" s="904"/>
      <c r="S88" s="904"/>
      <c r="T88" s="904">
        <f>+$R$16+9*1.5</f>
        <v>33.5</v>
      </c>
      <c r="U88" s="903">
        <f t="shared" si="15"/>
        <v>1252900</v>
      </c>
      <c r="V88" s="918"/>
      <c r="W88" s="919"/>
      <c r="X88" s="920"/>
      <c r="Y88" s="921"/>
      <c r="Z88" s="921"/>
      <c r="AA88" s="921"/>
      <c r="AB88" s="921"/>
      <c r="AC88" s="921"/>
      <c r="AD88" s="921"/>
      <c r="AE88" s="921"/>
      <c r="AF88" s="921"/>
      <c r="AG88" s="921"/>
      <c r="AH88" s="921"/>
      <c r="AI88" s="921"/>
      <c r="AJ88" s="921"/>
      <c r="AK88" s="921"/>
      <c r="AL88" s="921"/>
      <c r="AM88" s="921"/>
      <c r="AN88" s="921"/>
      <c r="AO88" s="921"/>
      <c r="AP88" s="921"/>
      <c r="AQ88" s="921"/>
      <c r="AR88" s="921"/>
      <c r="AS88" s="921"/>
      <c r="AT88" s="921"/>
      <c r="AU88" s="921"/>
      <c r="AV88" s="921"/>
      <c r="AW88" s="921"/>
      <c r="AX88" s="921"/>
      <c r="AY88" s="921"/>
      <c r="AZ88" s="921"/>
      <c r="BA88" s="921"/>
      <c r="BB88" s="921"/>
      <c r="BC88" s="921"/>
      <c r="BD88" s="921"/>
      <c r="BE88" s="921"/>
      <c r="BF88" s="921"/>
      <c r="BG88" s="921"/>
      <c r="BH88" s="921"/>
      <c r="BI88" s="921"/>
      <c r="BJ88" s="921"/>
      <c r="BK88" s="921"/>
      <c r="BL88" s="921"/>
      <c r="BM88" s="921"/>
      <c r="BN88" s="921"/>
      <c r="BO88" s="921"/>
      <c r="BP88" s="921"/>
      <c r="BQ88" s="921"/>
      <c r="BR88" s="921"/>
      <c r="BS88" s="921"/>
      <c r="BT88" s="921"/>
      <c r="BU88" s="921"/>
      <c r="BV88" s="921"/>
      <c r="BW88" s="921"/>
      <c r="BX88" s="921"/>
      <c r="BY88" s="921"/>
      <c r="BZ88" s="921"/>
      <c r="CA88" s="921"/>
      <c r="CB88" s="921"/>
      <c r="CC88" s="921"/>
      <c r="CD88" s="921"/>
      <c r="CE88" s="921"/>
      <c r="CF88" s="921"/>
      <c r="CG88" s="921"/>
      <c r="CH88" s="921"/>
      <c r="CI88" s="921"/>
      <c r="CJ88" s="921"/>
      <c r="CK88" s="921"/>
      <c r="CL88" s="921"/>
      <c r="CM88" s="921"/>
      <c r="CN88" s="921"/>
      <c r="CO88" s="921"/>
      <c r="CP88" s="921"/>
      <c r="CQ88" s="921"/>
      <c r="CR88" s="921"/>
      <c r="CS88" s="921"/>
      <c r="CT88" s="921"/>
      <c r="CU88" s="921"/>
      <c r="CV88" s="921"/>
      <c r="CW88" s="921"/>
      <c r="CX88" s="921"/>
      <c r="CY88" s="921"/>
      <c r="CZ88" s="921"/>
      <c r="DA88" s="921"/>
      <c r="DB88" s="921"/>
      <c r="DC88" s="921"/>
      <c r="DD88" s="921"/>
      <c r="DE88" s="921"/>
      <c r="DF88" s="921"/>
      <c r="DG88" s="921"/>
      <c r="DH88" s="921"/>
      <c r="DI88" s="921"/>
      <c r="DJ88" s="921"/>
      <c r="DK88" s="921"/>
      <c r="DL88" s="921"/>
      <c r="DM88" s="921"/>
      <c r="DN88" s="921"/>
      <c r="DO88" s="921"/>
      <c r="DP88" s="921"/>
      <c r="DQ88" s="921"/>
      <c r="DR88" s="921"/>
      <c r="DS88" s="921"/>
      <c r="DT88" s="921"/>
      <c r="DU88" s="921"/>
      <c r="DV88" s="921"/>
      <c r="DW88" s="921"/>
      <c r="DX88" s="921"/>
      <c r="DY88" s="921"/>
      <c r="DZ88" s="921"/>
      <c r="EA88" s="921"/>
      <c r="EB88" s="921"/>
      <c r="EC88" s="921"/>
      <c r="ED88" s="921"/>
      <c r="EE88" s="921"/>
      <c r="EF88" s="921"/>
      <c r="EG88" s="921"/>
      <c r="EH88" s="921"/>
      <c r="EI88" s="921"/>
      <c r="EJ88" s="921"/>
      <c r="EK88" s="921"/>
      <c r="EL88" s="921"/>
      <c r="EM88" s="921"/>
      <c r="EN88" s="921"/>
      <c r="EO88" s="921"/>
      <c r="EP88" s="921"/>
      <c r="EQ88" s="921"/>
      <c r="ER88" s="921"/>
      <c r="ES88" s="921"/>
      <c r="ET88" s="921"/>
      <c r="EU88" s="921"/>
      <c r="EV88" s="921"/>
      <c r="EW88" s="921"/>
      <c r="EX88" s="921"/>
      <c r="EY88" s="921"/>
      <c r="EZ88" s="921"/>
      <c r="FA88" s="921"/>
      <c r="FB88" s="921"/>
      <c r="FC88" s="921"/>
      <c r="FD88" s="921"/>
      <c r="FE88" s="921"/>
      <c r="FF88" s="921"/>
      <c r="FG88" s="921"/>
      <c r="FH88" s="921"/>
      <c r="FI88" s="921"/>
      <c r="FJ88" s="921"/>
      <c r="FK88" s="921"/>
      <c r="FL88" s="921"/>
      <c r="FM88" s="921"/>
      <c r="FN88" s="921"/>
      <c r="FO88" s="921"/>
      <c r="FP88" s="921"/>
      <c r="FQ88" s="921"/>
      <c r="FR88" s="921"/>
      <c r="FS88" s="921"/>
      <c r="FT88" s="921"/>
      <c r="FU88" s="921"/>
      <c r="FV88" s="921"/>
      <c r="FW88" s="921"/>
      <c r="FX88" s="921"/>
      <c r="FY88" s="921"/>
      <c r="FZ88" s="921"/>
      <c r="GA88" s="921"/>
      <c r="GB88" s="921"/>
      <c r="GC88" s="921"/>
      <c r="GD88" s="921"/>
      <c r="GE88" s="921"/>
      <c r="GF88" s="921"/>
      <c r="GG88" s="921"/>
      <c r="GH88" s="921"/>
      <c r="GI88" s="921"/>
      <c r="GJ88" s="921"/>
      <c r="GK88" s="921"/>
      <c r="GL88" s="921"/>
      <c r="GM88" s="921"/>
      <c r="GN88" s="921"/>
      <c r="GO88" s="921"/>
      <c r="GP88" s="921"/>
      <c r="GQ88" s="921"/>
      <c r="GR88" s="921"/>
      <c r="GS88" s="921"/>
      <c r="GT88" s="921"/>
      <c r="GU88" s="921"/>
      <c r="GV88" s="921"/>
      <c r="GW88" s="921"/>
      <c r="GX88" s="921"/>
      <c r="GY88" s="921"/>
      <c r="GZ88" s="921"/>
      <c r="HA88" s="921"/>
      <c r="HB88" s="921"/>
      <c r="HC88" s="921"/>
      <c r="HD88" s="921"/>
      <c r="HE88" s="921"/>
      <c r="HF88" s="921"/>
      <c r="HG88" s="921"/>
      <c r="HH88" s="921"/>
      <c r="HI88" s="921"/>
      <c r="HJ88" s="921"/>
      <c r="HK88" s="921"/>
      <c r="HL88" s="921"/>
      <c r="HM88" s="921"/>
      <c r="HN88" s="921"/>
      <c r="HO88" s="921"/>
      <c r="HP88" s="921"/>
      <c r="HQ88" s="921"/>
      <c r="HR88" s="921"/>
      <c r="HS88" s="921"/>
      <c r="HT88" s="921"/>
      <c r="HU88" s="921"/>
      <c r="HV88" s="921"/>
      <c r="HW88" s="921"/>
      <c r="HX88" s="921"/>
      <c r="HY88" s="921"/>
      <c r="HZ88" s="921"/>
      <c r="IA88" s="921"/>
      <c r="IB88" s="921"/>
      <c r="IC88" s="921"/>
      <c r="ID88" s="921"/>
      <c r="IE88" s="921"/>
      <c r="IF88" s="921"/>
      <c r="IG88" s="921"/>
      <c r="IH88" s="921"/>
      <c r="II88" s="921"/>
      <c r="IJ88" s="921"/>
      <c r="IK88" s="921"/>
      <c r="IL88" s="921"/>
      <c r="IM88" s="921"/>
      <c r="IN88" s="921"/>
      <c r="IO88" s="921"/>
      <c r="IP88" s="921"/>
      <c r="IQ88" s="921"/>
      <c r="IR88" s="921"/>
      <c r="IS88" s="921"/>
      <c r="IT88" s="921"/>
      <c r="IU88" s="921"/>
      <c r="IV88" s="921"/>
      <c r="IW88" s="921"/>
      <c r="IX88" s="921"/>
      <c r="IY88" s="921"/>
      <c r="IZ88" s="921"/>
      <c r="JA88" s="921"/>
      <c r="JB88" s="921"/>
      <c r="JC88" s="921"/>
      <c r="JD88" s="921"/>
      <c r="JE88" s="921"/>
      <c r="JF88" s="921"/>
      <c r="JG88" s="921"/>
      <c r="JH88" s="921"/>
      <c r="JI88" s="921"/>
      <c r="JJ88" s="921"/>
      <c r="JK88" s="921"/>
      <c r="JL88" s="921"/>
      <c r="JM88" s="921"/>
      <c r="JN88" s="921"/>
      <c r="JO88" s="921"/>
      <c r="JP88" s="921"/>
      <c r="JQ88" s="921"/>
      <c r="JR88" s="921"/>
      <c r="JS88" s="921"/>
      <c r="JT88" s="921"/>
      <c r="JU88" s="921"/>
      <c r="JV88" s="921"/>
      <c r="JW88" s="921"/>
      <c r="JX88" s="921"/>
      <c r="JY88" s="921"/>
      <c r="JZ88" s="921"/>
      <c r="KA88" s="921"/>
      <c r="KB88" s="921"/>
      <c r="KC88" s="921"/>
      <c r="KD88" s="921"/>
      <c r="KE88" s="921"/>
      <c r="KF88" s="921"/>
      <c r="KG88" s="921"/>
      <c r="KH88" s="921"/>
      <c r="KI88" s="921"/>
      <c r="KJ88" s="921"/>
      <c r="KK88" s="921"/>
      <c r="KL88" s="921"/>
      <c r="KM88" s="921"/>
      <c r="KN88" s="921"/>
      <c r="KO88" s="921"/>
      <c r="KP88" s="921"/>
      <c r="KQ88" s="921"/>
      <c r="KR88" s="921"/>
      <c r="KS88" s="921"/>
      <c r="KT88" s="921"/>
      <c r="KU88" s="921"/>
      <c r="KV88" s="921"/>
      <c r="KW88" s="921"/>
      <c r="KX88" s="921"/>
      <c r="KY88" s="921"/>
      <c r="KZ88" s="921"/>
      <c r="LA88" s="921"/>
      <c r="LB88" s="921"/>
      <c r="LC88" s="921"/>
      <c r="LD88" s="921"/>
      <c r="LE88" s="921"/>
      <c r="LF88" s="921"/>
      <c r="LG88" s="921"/>
      <c r="LH88" s="921"/>
      <c r="LI88" s="921"/>
      <c r="LJ88" s="921"/>
      <c r="LK88" s="921"/>
      <c r="LL88" s="921"/>
      <c r="LM88" s="921"/>
      <c r="LN88" s="921"/>
      <c r="LO88" s="921"/>
      <c r="LP88" s="921"/>
      <c r="LQ88" s="921"/>
      <c r="LR88" s="921"/>
      <c r="LS88" s="921"/>
      <c r="LT88" s="921"/>
      <c r="LU88" s="921"/>
      <c r="LV88" s="921"/>
      <c r="LW88" s="921"/>
      <c r="LX88" s="921"/>
      <c r="LY88" s="921"/>
      <c r="LZ88" s="921"/>
      <c r="MA88" s="921"/>
      <c r="MB88" s="921"/>
      <c r="MC88" s="921"/>
      <c r="MD88" s="921"/>
      <c r="ME88" s="921"/>
      <c r="MF88" s="921"/>
      <c r="MG88" s="921"/>
      <c r="MH88" s="921"/>
      <c r="MI88" s="921"/>
      <c r="MJ88" s="921"/>
      <c r="MK88" s="921"/>
      <c r="ML88" s="921"/>
      <c r="MM88" s="921"/>
      <c r="MN88" s="921"/>
      <c r="MO88" s="921"/>
      <c r="MP88" s="921"/>
      <c r="MQ88" s="921"/>
      <c r="MR88" s="921"/>
      <c r="MS88" s="921"/>
      <c r="MT88" s="921"/>
      <c r="MU88" s="921"/>
      <c r="MV88" s="921"/>
      <c r="MW88" s="921"/>
      <c r="MX88" s="921"/>
      <c r="MY88" s="921"/>
      <c r="MZ88" s="921"/>
      <c r="NA88" s="921"/>
      <c r="NB88" s="921"/>
      <c r="NC88" s="921"/>
      <c r="ND88" s="921"/>
      <c r="NE88" s="921"/>
      <c r="NF88" s="921"/>
      <c r="NG88" s="921"/>
      <c r="NH88" s="921"/>
      <c r="NI88" s="921"/>
      <c r="NJ88" s="921"/>
      <c r="NK88" s="921"/>
      <c r="NL88" s="921"/>
      <c r="NM88" s="921"/>
      <c r="NN88" s="921"/>
      <c r="NO88" s="921"/>
      <c r="NP88" s="921"/>
      <c r="NQ88" s="921"/>
      <c r="NR88" s="921"/>
      <c r="NS88" s="921"/>
      <c r="NT88" s="921"/>
      <c r="NU88" s="921"/>
      <c r="NV88" s="921"/>
      <c r="NW88" s="921"/>
      <c r="NX88" s="921"/>
      <c r="NY88" s="921"/>
      <c r="NZ88" s="921"/>
      <c r="OA88" s="921"/>
      <c r="OB88" s="921"/>
      <c r="OC88" s="921"/>
      <c r="OD88" s="921"/>
      <c r="OE88" s="921"/>
      <c r="OF88" s="921"/>
      <c r="OG88" s="921"/>
      <c r="OH88" s="921"/>
      <c r="OI88" s="921"/>
      <c r="OJ88" s="921"/>
      <c r="OK88" s="921"/>
      <c r="OL88" s="921"/>
      <c r="OM88" s="921"/>
      <c r="ON88" s="921"/>
      <c r="OO88" s="921"/>
      <c r="OP88" s="921"/>
      <c r="OQ88" s="921"/>
      <c r="OR88" s="921"/>
      <c r="OS88" s="921"/>
      <c r="OT88" s="921"/>
      <c r="OU88" s="921"/>
      <c r="OV88" s="921"/>
      <c r="OW88" s="921"/>
      <c r="OX88" s="921"/>
      <c r="OY88" s="921"/>
      <c r="OZ88" s="921"/>
      <c r="PA88" s="921"/>
      <c r="PB88" s="921"/>
      <c r="PC88" s="921"/>
      <c r="PD88" s="921"/>
      <c r="PE88" s="921"/>
      <c r="PF88" s="921"/>
      <c r="PG88" s="921"/>
      <c r="PH88" s="921"/>
      <c r="PI88" s="921"/>
      <c r="PJ88" s="921"/>
      <c r="PK88" s="921"/>
      <c r="PL88" s="921"/>
      <c r="PM88" s="921"/>
      <c r="PN88" s="921"/>
      <c r="PO88" s="921"/>
      <c r="PP88" s="921"/>
      <c r="PQ88" s="921"/>
      <c r="PR88" s="921"/>
      <c r="PS88" s="921"/>
      <c r="PT88" s="921"/>
      <c r="PU88" s="921"/>
      <c r="PV88" s="921"/>
      <c r="PW88" s="921"/>
      <c r="PX88" s="921"/>
      <c r="PY88" s="921"/>
      <c r="PZ88" s="921"/>
      <c r="QA88" s="921"/>
      <c r="QB88" s="921"/>
      <c r="QC88" s="921"/>
      <c r="QD88" s="921"/>
      <c r="QE88" s="921"/>
      <c r="QF88" s="921"/>
      <c r="QG88" s="921"/>
      <c r="QH88" s="921"/>
      <c r="QI88" s="921"/>
      <c r="QJ88" s="921"/>
      <c r="QK88" s="921"/>
      <c r="QL88" s="921"/>
      <c r="QM88" s="921"/>
      <c r="QN88" s="921"/>
      <c r="QO88" s="921"/>
      <c r="QP88" s="921"/>
      <c r="QQ88" s="921"/>
      <c r="QR88" s="921"/>
      <c r="QS88" s="921"/>
      <c r="QT88" s="921"/>
      <c r="QU88" s="921"/>
      <c r="QV88" s="921"/>
      <c r="QW88" s="921"/>
      <c r="QX88" s="921"/>
      <c r="QY88" s="921"/>
      <c r="QZ88" s="921"/>
      <c r="RA88" s="921"/>
      <c r="RB88" s="921"/>
      <c r="RC88" s="921"/>
      <c r="RD88" s="921"/>
      <c r="RE88" s="921"/>
      <c r="RF88" s="921"/>
      <c r="RG88" s="921"/>
      <c r="RH88" s="921"/>
      <c r="RI88" s="921"/>
      <c r="RJ88" s="921"/>
      <c r="RK88" s="921"/>
      <c r="RL88" s="921"/>
      <c r="RM88" s="921"/>
      <c r="RN88" s="921"/>
      <c r="RO88" s="921"/>
      <c r="RP88" s="921"/>
      <c r="RQ88" s="921"/>
      <c r="RR88" s="921"/>
      <c r="RS88" s="921"/>
      <c r="RT88" s="921"/>
      <c r="RU88" s="921"/>
      <c r="RV88" s="921"/>
      <c r="RW88" s="921"/>
      <c r="RX88" s="921"/>
      <c r="RY88" s="921"/>
      <c r="RZ88" s="921"/>
      <c r="SA88" s="921"/>
      <c r="SB88" s="921"/>
      <c r="SC88" s="921"/>
      <c r="SD88" s="921"/>
      <c r="SE88" s="921"/>
      <c r="SF88" s="921"/>
      <c r="SG88" s="921"/>
      <c r="SH88" s="921"/>
      <c r="SI88" s="921"/>
      <c r="SJ88" s="921"/>
      <c r="SK88" s="921"/>
      <c r="SL88" s="921"/>
      <c r="SM88" s="921"/>
      <c r="SN88" s="921"/>
      <c r="SO88" s="921"/>
      <c r="SP88" s="921"/>
      <c r="SQ88" s="921"/>
      <c r="SR88" s="921"/>
      <c r="SS88" s="921"/>
      <c r="ST88" s="921"/>
      <c r="SU88" s="921"/>
      <c r="SV88" s="921"/>
      <c r="SW88" s="921"/>
      <c r="SX88" s="921"/>
      <c r="SY88" s="921"/>
      <c r="SZ88" s="921"/>
      <c r="TA88" s="921"/>
      <c r="TB88" s="921"/>
      <c r="TC88" s="921"/>
      <c r="TD88" s="921"/>
      <c r="TE88" s="921"/>
      <c r="TF88" s="921"/>
      <c r="TG88" s="921"/>
      <c r="TH88" s="921"/>
      <c r="TI88" s="921"/>
      <c r="TJ88" s="921"/>
      <c r="TK88" s="921"/>
      <c r="TL88" s="921"/>
      <c r="TM88" s="921"/>
      <c r="TN88" s="921"/>
      <c r="TO88" s="921"/>
      <c r="TP88" s="921"/>
      <c r="TQ88" s="921"/>
      <c r="TR88" s="921"/>
      <c r="TS88" s="921"/>
      <c r="TT88" s="921"/>
      <c r="TU88" s="921"/>
      <c r="TV88" s="921"/>
      <c r="TW88" s="921"/>
      <c r="TX88" s="921"/>
      <c r="TY88" s="921"/>
      <c r="TZ88" s="921"/>
      <c r="UA88" s="921"/>
      <c r="UB88" s="921"/>
      <c r="UC88" s="921"/>
      <c r="UD88" s="921"/>
      <c r="UE88" s="921"/>
      <c r="UF88" s="921"/>
      <c r="UG88" s="921"/>
      <c r="UH88" s="921"/>
      <c r="UI88" s="921"/>
      <c r="UJ88" s="921"/>
      <c r="UK88" s="921"/>
      <c r="UL88" s="921"/>
      <c r="UM88" s="921"/>
      <c r="UN88" s="921"/>
      <c r="UO88" s="921"/>
      <c r="UP88" s="921"/>
      <c r="UQ88" s="921"/>
      <c r="UR88" s="921"/>
      <c r="US88" s="921"/>
      <c r="UT88" s="921"/>
      <c r="UU88" s="921"/>
      <c r="UV88" s="921"/>
      <c r="UW88" s="921"/>
      <c r="UX88" s="921"/>
      <c r="UY88" s="921"/>
      <c r="UZ88" s="921"/>
      <c r="VA88" s="921"/>
      <c r="VB88" s="921"/>
      <c r="VC88" s="921"/>
      <c r="VD88" s="921"/>
      <c r="VE88" s="921"/>
      <c r="VF88" s="921"/>
      <c r="VG88" s="921"/>
      <c r="VH88" s="921"/>
      <c r="VI88" s="921"/>
      <c r="VJ88" s="921"/>
      <c r="VK88" s="921"/>
      <c r="VL88" s="921"/>
      <c r="VM88" s="921"/>
      <c r="VN88" s="921"/>
      <c r="VO88" s="921"/>
      <c r="VP88" s="921"/>
      <c r="VQ88" s="921"/>
      <c r="VR88" s="921"/>
      <c r="VS88" s="921"/>
      <c r="VT88" s="921"/>
      <c r="VU88" s="921"/>
      <c r="VV88" s="921"/>
      <c r="VW88" s="921"/>
      <c r="VX88" s="921"/>
      <c r="VY88" s="921"/>
      <c r="VZ88" s="921"/>
      <c r="WA88" s="921"/>
      <c r="WB88" s="921"/>
      <c r="WC88" s="921"/>
      <c r="WD88" s="921"/>
      <c r="WE88" s="921"/>
      <c r="WF88" s="921"/>
      <c r="WG88" s="921"/>
      <c r="WH88" s="921"/>
      <c r="WI88" s="921"/>
      <c r="WJ88" s="921"/>
      <c r="WK88" s="921"/>
      <c r="WL88" s="921"/>
      <c r="WM88" s="921"/>
      <c r="WN88" s="921"/>
      <c r="WO88" s="921"/>
      <c r="WP88" s="921"/>
      <c r="WQ88" s="921"/>
      <c r="WR88" s="921"/>
      <c r="WS88" s="921"/>
      <c r="WT88" s="921"/>
      <c r="WU88" s="921"/>
      <c r="WV88" s="921"/>
      <c r="WW88" s="921"/>
      <c r="WX88" s="921"/>
      <c r="WY88" s="921"/>
      <c r="WZ88" s="921"/>
      <c r="XA88" s="921"/>
      <c r="XB88" s="921"/>
      <c r="XC88" s="921"/>
      <c r="XD88" s="921"/>
      <c r="XE88" s="921"/>
      <c r="XF88" s="921"/>
      <c r="XG88" s="921"/>
      <c r="XH88" s="921"/>
      <c r="XI88" s="921"/>
      <c r="XJ88" s="921"/>
      <c r="XK88" s="921"/>
      <c r="XL88" s="921"/>
      <c r="XM88" s="921"/>
      <c r="XN88" s="921"/>
      <c r="XO88" s="921"/>
      <c r="XP88" s="921"/>
      <c r="XQ88" s="921"/>
      <c r="XR88" s="921"/>
      <c r="XS88" s="921"/>
      <c r="XT88" s="921"/>
      <c r="XU88" s="921"/>
      <c r="XV88" s="921"/>
      <c r="XW88" s="921"/>
      <c r="XX88" s="921"/>
      <c r="XY88" s="921"/>
      <c r="XZ88" s="921"/>
      <c r="YA88" s="921"/>
      <c r="YB88" s="921"/>
      <c r="YC88" s="921"/>
      <c r="YD88" s="921"/>
      <c r="YE88" s="921"/>
      <c r="YF88" s="921"/>
      <c r="YG88" s="921"/>
      <c r="YH88" s="921"/>
      <c r="YI88" s="921"/>
      <c r="YJ88" s="921"/>
      <c r="YK88" s="921"/>
      <c r="YL88" s="921"/>
      <c r="YM88" s="921"/>
      <c r="YN88" s="921"/>
      <c r="YO88" s="921"/>
      <c r="YP88" s="921"/>
      <c r="YQ88" s="921"/>
      <c r="YR88" s="921"/>
      <c r="YS88" s="921"/>
      <c r="YT88" s="921"/>
      <c r="YU88" s="921"/>
      <c r="YV88" s="921"/>
      <c r="YW88" s="921"/>
      <c r="YX88" s="921"/>
      <c r="YY88" s="921"/>
      <c r="YZ88" s="921"/>
      <c r="ZA88" s="921"/>
      <c r="ZB88" s="921"/>
      <c r="ZC88" s="921"/>
      <c r="ZD88" s="921"/>
      <c r="ZE88" s="921"/>
      <c r="ZF88" s="921"/>
      <c r="ZG88" s="921"/>
      <c r="ZH88" s="921"/>
      <c r="ZI88" s="921"/>
      <c r="ZJ88" s="921"/>
      <c r="ZK88" s="921"/>
      <c r="ZL88" s="921"/>
      <c r="ZM88" s="921"/>
      <c r="ZN88" s="921"/>
      <c r="ZO88" s="921"/>
      <c r="ZP88" s="921"/>
      <c r="ZQ88" s="921"/>
      <c r="ZR88" s="921"/>
      <c r="ZS88" s="921"/>
      <c r="ZT88" s="921"/>
      <c r="ZU88" s="921"/>
      <c r="ZV88" s="921"/>
      <c r="ZW88" s="921"/>
      <c r="ZX88" s="921"/>
      <c r="ZY88" s="921"/>
      <c r="ZZ88" s="921"/>
      <c r="AAA88" s="921"/>
      <c r="AAB88" s="921"/>
      <c r="AAC88" s="921"/>
      <c r="AAD88" s="921"/>
      <c r="AAE88" s="921"/>
      <c r="AAF88" s="921"/>
      <c r="AAG88" s="921"/>
      <c r="AAH88" s="921"/>
      <c r="AAI88" s="921"/>
      <c r="AAJ88" s="921"/>
      <c r="AAK88" s="921"/>
      <c r="AAL88" s="921"/>
      <c r="AAM88" s="921"/>
      <c r="AAN88" s="921"/>
      <c r="AAO88" s="921"/>
      <c r="AAP88" s="921"/>
      <c r="AAQ88" s="921"/>
      <c r="AAR88" s="921"/>
      <c r="AAS88" s="921"/>
      <c r="AAT88" s="921"/>
      <c r="AAU88" s="921"/>
      <c r="AAV88" s="921"/>
      <c r="AAW88" s="921"/>
      <c r="AAX88" s="921"/>
      <c r="AAY88" s="921"/>
      <c r="AAZ88" s="921"/>
      <c r="ABA88" s="921"/>
      <c r="ABB88" s="921"/>
      <c r="ABC88" s="921"/>
      <c r="ABD88" s="921"/>
      <c r="ABE88" s="921"/>
      <c r="ABF88" s="921"/>
      <c r="ABG88" s="921"/>
      <c r="ABH88" s="921"/>
      <c r="ABI88" s="921"/>
      <c r="ABJ88" s="921"/>
      <c r="ABK88" s="921"/>
      <c r="ABL88" s="921"/>
      <c r="ABM88" s="921"/>
      <c r="ABN88" s="921"/>
      <c r="ABO88" s="921"/>
      <c r="ABP88" s="921"/>
      <c r="ABQ88" s="921"/>
      <c r="ABR88" s="921"/>
      <c r="ABS88" s="921"/>
      <c r="ABT88" s="921"/>
      <c r="ABU88" s="921"/>
      <c r="ABV88" s="921"/>
      <c r="ABW88" s="921"/>
      <c r="ABX88" s="921"/>
      <c r="ABY88" s="921"/>
      <c r="ABZ88" s="921"/>
      <c r="ACA88" s="921"/>
      <c r="ACB88" s="921"/>
      <c r="ACC88" s="921"/>
      <c r="ACD88" s="921"/>
      <c r="ACE88" s="921"/>
      <c r="ACF88" s="921"/>
      <c r="ACG88" s="921"/>
      <c r="ACH88" s="921"/>
      <c r="ACI88" s="921"/>
      <c r="ACJ88" s="921"/>
      <c r="ACK88" s="921"/>
      <c r="ACL88" s="921"/>
      <c r="ACM88" s="921"/>
      <c r="ACN88" s="921"/>
      <c r="ACO88" s="921"/>
      <c r="ACP88" s="921"/>
      <c r="ACQ88" s="921"/>
      <c r="ACR88" s="921"/>
      <c r="ACS88" s="921"/>
      <c r="ACT88" s="921"/>
      <c r="ACU88" s="921"/>
      <c r="ACV88" s="921"/>
      <c r="ACW88" s="921"/>
      <c r="ACX88" s="921"/>
      <c r="ACY88" s="921"/>
      <c r="ACZ88" s="921"/>
      <c r="ADA88" s="921"/>
      <c r="ADB88" s="921"/>
      <c r="ADC88" s="921"/>
      <c r="ADD88" s="921"/>
      <c r="ADE88" s="921"/>
      <c r="ADF88" s="921"/>
      <c r="ADG88" s="921"/>
      <c r="ADH88" s="921"/>
      <c r="ADI88" s="921"/>
      <c r="ADJ88" s="921"/>
      <c r="ADK88" s="921"/>
      <c r="ADL88" s="921"/>
      <c r="ADM88" s="921"/>
      <c r="ADN88" s="921"/>
      <c r="ADO88" s="921"/>
      <c r="ADP88" s="921"/>
      <c r="ADQ88" s="921"/>
      <c r="ADR88" s="921"/>
      <c r="ADS88" s="921"/>
      <c r="ADT88" s="921"/>
      <c r="ADU88" s="921"/>
      <c r="ADV88" s="921"/>
      <c r="ADW88" s="921"/>
      <c r="ADX88" s="921"/>
      <c r="ADY88" s="921"/>
      <c r="ADZ88" s="921"/>
      <c r="AEA88" s="921"/>
      <c r="AEB88" s="921"/>
      <c r="AEC88" s="921"/>
      <c r="AED88" s="921"/>
      <c r="AEE88" s="921"/>
      <c r="AEF88" s="921"/>
      <c r="AEG88" s="921"/>
      <c r="AEH88" s="921"/>
      <c r="AEI88" s="921"/>
      <c r="AEJ88" s="921"/>
      <c r="AEK88" s="921"/>
      <c r="AEL88" s="921"/>
      <c r="AEM88" s="921"/>
      <c r="AEN88" s="921"/>
      <c r="AEO88" s="921"/>
      <c r="AEP88" s="921"/>
      <c r="AEQ88" s="921"/>
      <c r="AER88" s="921"/>
      <c r="AES88" s="921"/>
      <c r="AET88" s="921"/>
      <c r="AEU88" s="921"/>
      <c r="AEV88" s="921"/>
      <c r="AEW88" s="921"/>
      <c r="AEX88" s="921"/>
      <c r="AEY88" s="921"/>
      <c r="AEZ88" s="921"/>
      <c r="AFA88" s="921"/>
      <c r="AFB88" s="921"/>
      <c r="AFC88" s="921"/>
      <c r="AFD88" s="921"/>
      <c r="AFE88" s="921"/>
      <c r="AFF88" s="921"/>
      <c r="AFG88" s="921"/>
      <c r="AFH88" s="921"/>
      <c r="AFI88" s="921"/>
      <c r="AFJ88" s="921"/>
      <c r="AFK88" s="921"/>
      <c r="AFL88" s="921"/>
      <c r="AFM88" s="921"/>
      <c r="AFN88" s="921"/>
      <c r="AFO88" s="921"/>
      <c r="AFP88" s="921"/>
      <c r="AFQ88" s="921"/>
      <c r="AFR88" s="921"/>
      <c r="AFS88" s="921"/>
      <c r="AFT88" s="921"/>
      <c r="AFU88" s="921"/>
      <c r="AFV88" s="921"/>
      <c r="AFW88" s="921"/>
      <c r="AFX88" s="921"/>
      <c r="AFY88" s="921"/>
      <c r="AFZ88" s="921"/>
      <c r="AGA88" s="921"/>
      <c r="AGB88" s="921"/>
      <c r="AGC88" s="921"/>
      <c r="AGD88" s="921"/>
      <c r="AGE88" s="921"/>
      <c r="AGF88" s="921"/>
      <c r="AGG88" s="921"/>
      <c r="AGH88" s="921"/>
      <c r="AGI88" s="921"/>
      <c r="AGJ88" s="921"/>
      <c r="AGK88" s="921"/>
      <c r="AGL88" s="921"/>
      <c r="AGM88" s="921"/>
      <c r="AGN88" s="921"/>
      <c r="AGO88" s="921"/>
      <c r="AGP88" s="921"/>
      <c r="AGQ88" s="921"/>
      <c r="AGR88" s="921"/>
      <c r="AGS88" s="921"/>
      <c r="AGT88" s="921"/>
      <c r="AGU88" s="921"/>
      <c r="AGV88" s="921"/>
      <c r="AGW88" s="921"/>
      <c r="AGX88" s="921"/>
      <c r="AGY88" s="921"/>
      <c r="AGZ88" s="921"/>
      <c r="AHA88" s="921"/>
      <c r="AHB88" s="921"/>
      <c r="AHC88" s="921"/>
      <c r="AHD88" s="921"/>
      <c r="AHE88" s="921"/>
      <c r="AHF88" s="921"/>
      <c r="AHG88" s="921"/>
      <c r="AHH88" s="921"/>
      <c r="AHI88" s="921"/>
      <c r="AHJ88" s="921"/>
      <c r="AHK88" s="921"/>
      <c r="AHL88" s="921"/>
      <c r="AHM88" s="921"/>
      <c r="AHN88" s="921"/>
      <c r="AHO88" s="921"/>
      <c r="AHP88" s="921"/>
      <c r="AHQ88" s="921"/>
      <c r="AHR88" s="921"/>
      <c r="AHS88" s="921"/>
      <c r="AHT88" s="921"/>
      <c r="AHU88" s="921"/>
      <c r="AHV88" s="921"/>
      <c r="AHW88" s="921"/>
      <c r="AHX88" s="921"/>
      <c r="AHY88" s="921"/>
      <c r="AHZ88" s="921"/>
      <c r="AIA88" s="921"/>
      <c r="AIB88" s="921"/>
      <c r="AIC88" s="921"/>
      <c r="AID88" s="921"/>
      <c r="AIE88" s="921"/>
      <c r="AIF88" s="921"/>
      <c r="AIG88" s="921"/>
      <c r="AIH88" s="921"/>
      <c r="AII88" s="921"/>
      <c r="AIJ88" s="921"/>
      <c r="AIK88" s="921"/>
      <c r="AIL88" s="921"/>
      <c r="AIM88" s="921"/>
      <c r="AIN88" s="921"/>
      <c r="AIO88" s="921"/>
      <c r="AIP88" s="921"/>
      <c r="AIQ88" s="921"/>
      <c r="AIR88" s="921"/>
      <c r="AIS88" s="921"/>
      <c r="AIT88" s="921"/>
      <c r="AIU88" s="921"/>
      <c r="AIV88" s="921"/>
      <c r="AIW88" s="921"/>
      <c r="AIX88" s="921"/>
      <c r="AIY88" s="921"/>
      <c r="AIZ88" s="921"/>
      <c r="AJA88" s="921"/>
      <c r="AJB88" s="921"/>
      <c r="AJC88" s="921"/>
      <c r="AJD88" s="921"/>
      <c r="AJE88" s="921"/>
      <c r="AJF88" s="921"/>
      <c r="AJG88" s="921"/>
      <c r="AJH88" s="921"/>
      <c r="AJI88" s="921"/>
      <c r="AJJ88" s="921"/>
      <c r="AJK88" s="921"/>
      <c r="AJL88" s="921"/>
      <c r="AJM88" s="921"/>
      <c r="AJN88" s="921"/>
      <c r="AJO88" s="921"/>
      <c r="AJP88" s="921"/>
      <c r="AJQ88" s="921"/>
      <c r="AJR88" s="921"/>
      <c r="AJS88" s="921"/>
      <c r="AJT88" s="921"/>
      <c r="AJU88" s="921"/>
      <c r="AJV88" s="921"/>
      <c r="AJW88" s="921"/>
      <c r="AJX88" s="921"/>
      <c r="AJY88" s="921"/>
      <c r="AJZ88" s="921"/>
      <c r="AKA88" s="921"/>
      <c r="AKB88" s="921"/>
      <c r="AKC88" s="921"/>
      <c r="AKD88" s="921"/>
      <c r="AKE88" s="921"/>
      <c r="AKF88" s="921"/>
      <c r="AKG88" s="921"/>
      <c r="AKH88" s="921"/>
      <c r="AKI88" s="921"/>
      <c r="AKJ88" s="921"/>
      <c r="AKK88" s="921"/>
      <c r="AKL88" s="921"/>
      <c r="AKM88" s="921"/>
      <c r="AKN88" s="921"/>
      <c r="AKO88" s="921"/>
      <c r="AKP88" s="921"/>
      <c r="AKQ88" s="921"/>
      <c r="AKR88" s="921"/>
      <c r="AKS88" s="921"/>
      <c r="AKT88" s="921"/>
      <c r="AKU88" s="921"/>
      <c r="AKV88" s="921"/>
      <c r="AKW88" s="921"/>
      <c r="AKX88" s="921"/>
      <c r="AKY88" s="921"/>
      <c r="AKZ88" s="921"/>
      <c r="ALA88" s="921"/>
      <c r="ALB88" s="921"/>
      <c r="ALC88" s="921"/>
      <c r="ALD88" s="921"/>
      <c r="ALE88" s="921"/>
      <c r="ALF88" s="921"/>
      <c r="ALG88" s="921"/>
      <c r="ALH88" s="921"/>
      <c r="ALI88" s="921"/>
      <c r="ALJ88" s="921"/>
      <c r="ALK88" s="921"/>
      <c r="ALL88" s="921"/>
      <c r="ALM88" s="921"/>
      <c r="ALN88" s="921"/>
      <c r="ALO88" s="921"/>
      <c r="ALP88" s="921"/>
      <c r="ALQ88" s="921"/>
      <c r="ALR88" s="921"/>
      <c r="ALS88" s="921"/>
      <c r="ALT88" s="921"/>
      <c r="ALU88" s="921"/>
      <c r="ALV88" s="921"/>
      <c r="ALW88" s="921"/>
      <c r="ALX88" s="921"/>
      <c r="ALY88" s="921"/>
      <c r="ALZ88" s="921"/>
      <c r="AMA88" s="921"/>
      <c r="AMB88" s="921"/>
      <c r="AMC88" s="921"/>
      <c r="AMD88" s="921"/>
      <c r="AME88" s="921"/>
      <c r="AMF88" s="921"/>
      <c r="AMG88" s="921"/>
      <c r="AMH88" s="921"/>
      <c r="AMI88" s="921"/>
      <c r="AMJ88" s="921"/>
      <c r="AMK88" s="921"/>
      <c r="AML88" s="921"/>
      <c r="AMM88" s="921"/>
      <c r="AMN88" s="921"/>
      <c r="AMO88" s="921"/>
      <c r="AMP88" s="921"/>
      <c r="AMQ88" s="921"/>
      <c r="AMR88" s="921"/>
      <c r="AMS88" s="921"/>
      <c r="AMT88" s="921"/>
      <c r="AMU88" s="921"/>
      <c r="AMV88" s="921"/>
      <c r="AMW88" s="921"/>
      <c r="AMX88" s="921"/>
      <c r="AMY88" s="921"/>
      <c r="AMZ88" s="921"/>
      <c r="ANA88" s="921"/>
      <c r="ANB88" s="921"/>
      <c r="ANC88" s="921"/>
      <c r="AND88" s="921"/>
      <c r="ANE88" s="921"/>
      <c r="ANF88" s="921"/>
      <c r="ANG88" s="921"/>
      <c r="ANH88" s="921"/>
      <c r="ANI88" s="921"/>
      <c r="ANJ88" s="921"/>
      <c r="ANK88" s="921"/>
      <c r="ANL88" s="921"/>
      <c r="ANM88" s="921"/>
      <c r="ANN88" s="921"/>
      <c r="ANO88" s="921"/>
      <c r="ANP88" s="921"/>
      <c r="ANQ88" s="921"/>
      <c r="ANR88" s="921"/>
      <c r="ANS88" s="921"/>
      <c r="ANT88" s="921"/>
      <c r="ANU88" s="921"/>
      <c r="ANV88" s="921"/>
      <c r="ANW88" s="921"/>
      <c r="ANX88" s="921"/>
      <c r="ANY88" s="921"/>
      <c r="ANZ88" s="921"/>
      <c r="AOA88" s="921"/>
      <c r="AOB88" s="921"/>
      <c r="AOC88" s="921"/>
      <c r="AOD88" s="921"/>
      <c r="AOE88" s="921"/>
      <c r="AOF88" s="921"/>
      <c r="AOG88" s="921"/>
      <c r="AOH88" s="921"/>
      <c r="AOI88" s="921"/>
      <c r="AOJ88" s="921"/>
      <c r="AOK88" s="921"/>
      <c r="AOL88" s="921"/>
      <c r="AOM88" s="921"/>
      <c r="AON88" s="921"/>
      <c r="AOO88" s="921"/>
      <c r="AOP88" s="921"/>
      <c r="AOQ88" s="921"/>
      <c r="AOR88" s="921"/>
      <c r="AOS88" s="921"/>
      <c r="AOT88" s="921"/>
      <c r="AOU88" s="921"/>
      <c r="AOV88" s="921"/>
      <c r="AOW88" s="921"/>
      <c r="AOX88" s="921"/>
      <c r="AOY88" s="921"/>
      <c r="AOZ88" s="921"/>
      <c r="APA88" s="921"/>
      <c r="APB88" s="921"/>
      <c r="APC88" s="921"/>
      <c r="APD88" s="921"/>
      <c r="APE88" s="921"/>
      <c r="APF88" s="921"/>
      <c r="APG88" s="921"/>
      <c r="APH88" s="921"/>
      <c r="API88" s="921"/>
      <c r="APJ88" s="921"/>
      <c r="APK88" s="921"/>
      <c r="APL88" s="921"/>
      <c r="APM88" s="921"/>
      <c r="APN88" s="921"/>
      <c r="APO88" s="921"/>
      <c r="APP88" s="921"/>
      <c r="APQ88" s="921"/>
      <c r="APR88" s="921"/>
      <c r="APS88" s="921"/>
      <c r="APT88" s="921"/>
      <c r="APU88" s="921"/>
      <c r="APV88" s="921"/>
      <c r="APW88" s="921"/>
      <c r="APX88" s="921"/>
      <c r="APY88" s="921"/>
      <c r="APZ88" s="921"/>
      <c r="AQA88" s="921"/>
      <c r="AQB88" s="921"/>
      <c r="AQC88" s="921"/>
      <c r="AQD88" s="921"/>
      <c r="AQE88" s="921"/>
      <c r="AQF88" s="921"/>
      <c r="AQG88" s="921"/>
      <c r="AQH88" s="921"/>
      <c r="AQI88" s="921"/>
      <c r="AQJ88" s="921"/>
      <c r="AQK88" s="921"/>
      <c r="AQL88" s="921"/>
      <c r="AQM88" s="921"/>
      <c r="AQN88" s="921"/>
      <c r="AQO88" s="921"/>
      <c r="AQP88" s="921"/>
      <c r="AQQ88" s="921"/>
      <c r="AQR88" s="921"/>
      <c r="AQS88" s="921"/>
      <c r="AQT88" s="921"/>
      <c r="AQU88" s="921"/>
      <c r="AQV88" s="921"/>
      <c r="AQW88" s="921"/>
      <c r="AQX88" s="921"/>
      <c r="AQY88" s="921"/>
      <c r="AQZ88" s="921"/>
      <c r="ARA88" s="921"/>
      <c r="ARB88" s="921"/>
      <c r="ARC88" s="921"/>
      <c r="ARD88" s="921"/>
      <c r="ARE88" s="921"/>
      <c r="ARF88" s="921"/>
      <c r="ARG88" s="921"/>
      <c r="ARH88" s="921"/>
      <c r="ARI88" s="921"/>
      <c r="ARJ88" s="921"/>
      <c r="ARK88" s="921"/>
      <c r="ARL88" s="921"/>
      <c r="ARM88" s="921"/>
      <c r="ARN88" s="921"/>
      <c r="ARO88" s="921"/>
      <c r="ARP88" s="921"/>
      <c r="ARQ88" s="921"/>
      <c r="ARR88" s="921"/>
      <c r="ARS88" s="921"/>
      <c r="ART88" s="921"/>
      <c r="ARU88" s="921"/>
      <c r="ARV88" s="921"/>
      <c r="ARW88" s="921"/>
      <c r="ARX88" s="921"/>
      <c r="ARY88" s="921"/>
      <c r="ARZ88" s="921"/>
      <c r="ASA88" s="921"/>
      <c r="ASB88" s="921"/>
      <c r="ASC88" s="921"/>
      <c r="ASD88" s="921"/>
      <c r="ASE88" s="921"/>
      <c r="ASF88" s="921"/>
      <c r="ASG88" s="921"/>
      <c r="ASH88" s="921"/>
      <c r="ASI88" s="921"/>
      <c r="ASJ88" s="921"/>
      <c r="ASK88" s="921"/>
      <c r="ASL88" s="921"/>
      <c r="ASM88" s="921"/>
      <c r="ASN88" s="921"/>
      <c r="ASO88" s="921"/>
      <c r="ASP88" s="921"/>
      <c r="ASQ88" s="921"/>
      <c r="ASR88" s="921"/>
      <c r="ASS88" s="921"/>
      <c r="AST88" s="921"/>
      <c r="ASU88" s="921"/>
      <c r="ASV88" s="921"/>
      <c r="ASW88" s="921"/>
      <c r="ASX88" s="921"/>
      <c r="ASY88" s="921"/>
      <c r="ASZ88" s="921"/>
      <c r="ATA88" s="921"/>
      <c r="ATB88" s="921"/>
      <c r="ATC88" s="921"/>
      <c r="ATD88" s="921"/>
      <c r="ATE88" s="921"/>
      <c r="ATF88" s="921"/>
      <c r="ATG88" s="921"/>
      <c r="ATH88" s="921"/>
      <c r="ATI88" s="921"/>
      <c r="ATJ88" s="921"/>
      <c r="ATK88" s="921"/>
      <c r="ATL88" s="921"/>
      <c r="ATM88" s="921"/>
      <c r="ATN88" s="921"/>
      <c r="ATO88" s="921"/>
      <c r="ATP88" s="921"/>
      <c r="ATQ88" s="921"/>
      <c r="ATR88" s="921"/>
      <c r="ATS88" s="921"/>
      <c r="ATT88" s="921"/>
      <c r="ATU88" s="921"/>
      <c r="ATV88" s="921"/>
      <c r="ATW88" s="921"/>
      <c r="ATX88" s="921"/>
      <c r="ATY88" s="921"/>
      <c r="ATZ88" s="921"/>
      <c r="AUA88" s="921"/>
      <c r="AUB88" s="921"/>
      <c r="AUC88" s="921"/>
      <c r="AUD88" s="921"/>
      <c r="AUE88" s="921"/>
      <c r="AUF88" s="921"/>
      <c r="AUG88" s="921"/>
      <c r="AUH88" s="921"/>
      <c r="AUI88" s="921"/>
      <c r="AUJ88" s="921"/>
      <c r="AUK88" s="921"/>
      <c r="AUL88" s="921"/>
      <c r="AUM88" s="921"/>
      <c r="AUN88" s="921"/>
      <c r="AUO88" s="921"/>
      <c r="AUP88" s="921"/>
      <c r="AUQ88" s="921"/>
      <c r="AUR88" s="921"/>
      <c r="AUS88" s="921"/>
      <c r="AUT88" s="921"/>
      <c r="AUU88" s="921"/>
      <c r="AUV88" s="921"/>
      <c r="AUW88" s="921"/>
      <c r="AUX88" s="921"/>
      <c r="AUY88" s="921"/>
      <c r="AUZ88" s="921"/>
      <c r="AVA88" s="921"/>
      <c r="AVB88" s="921"/>
      <c r="AVC88" s="921"/>
      <c r="AVD88" s="921"/>
      <c r="AVE88" s="921"/>
      <c r="AVF88" s="921"/>
      <c r="AVG88" s="921"/>
      <c r="AVH88" s="921"/>
      <c r="AVI88" s="921"/>
      <c r="AVJ88" s="921"/>
      <c r="AVK88" s="921"/>
      <c r="AVL88" s="921"/>
      <c r="AVM88" s="921"/>
      <c r="AVN88" s="921"/>
      <c r="AVO88" s="921"/>
      <c r="AVP88" s="921"/>
      <c r="AVQ88" s="921"/>
      <c r="AVR88" s="921"/>
      <c r="AVS88" s="921"/>
      <c r="AVT88" s="921"/>
      <c r="AVU88" s="921"/>
      <c r="AVV88" s="921"/>
      <c r="AVW88" s="921"/>
      <c r="AVX88" s="921"/>
      <c r="AVY88" s="921"/>
      <c r="AVZ88" s="921"/>
      <c r="AWA88" s="921"/>
      <c r="AWB88" s="921"/>
      <c r="AWC88" s="921"/>
      <c r="AWD88" s="921"/>
      <c r="AWE88" s="921"/>
      <c r="AWF88" s="921"/>
      <c r="AWG88" s="921"/>
      <c r="AWH88" s="921"/>
      <c r="AWI88" s="921"/>
      <c r="AWJ88" s="921"/>
      <c r="AWK88" s="921"/>
      <c r="AWL88" s="921"/>
      <c r="AWM88" s="921"/>
      <c r="AWN88" s="921"/>
      <c r="AWO88" s="921"/>
      <c r="AWP88" s="921"/>
      <c r="AWQ88" s="921"/>
      <c r="AWR88" s="921"/>
      <c r="AWS88" s="921"/>
      <c r="AWT88" s="921"/>
      <c r="AWU88" s="921"/>
      <c r="AWV88" s="921"/>
      <c r="AWW88" s="921"/>
      <c r="AWX88" s="921"/>
      <c r="AWY88" s="921"/>
      <c r="AWZ88" s="921"/>
      <c r="AXA88" s="921"/>
      <c r="AXB88" s="921"/>
      <c r="AXC88" s="921"/>
      <c r="AXD88" s="921"/>
      <c r="AXE88" s="921"/>
      <c r="AXF88" s="921"/>
      <c r="AXG88" s="921"/>
      <c r="AXH88" s="921"/>
      <c r="AXI88" s="921"/>
      <c r="AXJ88" s="921"/>
      <c r="AXK88" s="921"/>
      <c r="AXL88" s="921"/>
      <c r="AXM88" s="921"/>
      <c r="AXN88" s="921"/>
      <c r="AXO88" s="921"/>
      <c r="AXP88" s="921"/>
      <c r="AXQ88" s="921"/>
      <c r="AXR88" s="921"/>
      <c r="AXS88" s="921"/>
      <c r="AXT88" s="921"/>
      <c r="AXU88" s="921"/>
      <c r="AXV88" s="921"/>
      <c r="AXW88" s="921"/>
      <c r="AXX88" s="921"/>
      <c r="AXY88" s="921"/>
      <c r="AXZ88" s="921"/>
      <c r="AYA88" s="921"/>
      <c r="AYB88" s="921"/>
      <c r="AYC88" s="921"/>
      <c r="AYD88" s="921"/>
      <c r="AYE88" s="921"/>
      <c r="AYF88" s="921"/>
      <c r="AYG88" s="921"/>
      <c r="AYH88" s="921"/>
      <c r="AYI88" s="921"/>
      <c r="AYJ88" s="921"/>
      <c r="AYK88" s="921"/>
      <c r="AYL88" s="921"/>
      <c r="AYM88" s="921"/>
      <c r="AYN88" s="921"/>
      <c r="AYO88" s="921"/>
      <c r="AYP88" s="921"/>
      <c r="AYQ88" s="921"/>
      <c r="AYR88" s="921"/>
      <c r="AYS88" s="921"/>
      <c r="AYT88" s="921"/>
      <c r="AYU88" s="921"/>
      <c r="AYV88" s="921"/>
      <c r="AYW88" s="921"/>
      <c r="AYX88" s="921"/>
      <c r="AYY88" s="921"/>
      <c r="AYZ88" s="921"/>
      <c r="AZA88" s="921"/>
      <c r="AZB88" s="921"/>
      <c r="AZC88" s="921"/>
      <c r="AZD88" s="921"/>
      <c r="AZE88" s="921"/>
      <c r="AZF88" s="921"/>
      <c r="AZG88" s="921"/>
      <c r="AZH88" s="921"/>
      <c r="AZI88" s="921"/>
      <c r="AZJ88" s="921"/>
      <c r="AZK88" s="921"/>
      <c r="AZL88" s="921"/>
      <c r="AZM88" s="921"/>
      <c r="AZN88" s="921"/>
      <c r="AZO88" s="921"/>
      <c r="AZP88" s="921"/>
      <c r="AZQ88" s="921"/>
      <c r="AZR88" s="921"/>
      <c r="AZS88" s="921"/>
      <c r="AZT88" s="921"/>
      <c r="AZU88" s="921"/>
      <c r="AZV88" s="921"/>
      <c r="AZW88" s="921"/>
      <c r="AZX88" s="921"/>
      <c r="AZY88" s="921"/>
      <c r="AZZ88" s="921"/>
      <c r="BAA88" s="921"/>
      <c r="BAB88" s="921"/>
      <c r="BAC88" s="921"/>
      <c r="BAD88" s="921"/>
      <c r="BAE88" s="921"/>
      <c r="BAF88" s="921"/>
      <c r="BAG88" s="921"/>
      <c r="BAH88" s="921"/>
      <c r="BAI88" s="921"/>
      <c r="BAJ88" s="921"/>
      <c r="BAK88" s="921"/>
      <c r="BAL88" s="921"/>
      <c r="BAM88" s="921"/>
      <c r="BAN88" s="921"/>
      <c r="BAO88" s="921"/>
      <c r="BAP88" s="921"/>
      <c r="BAQ88" s="921"/>
      <c r="BAR88" s="921"/>
      <c r="BAS88" s="921"/>
      <c r="BAT88" s="921"/>
      <c r="BAU88" s="921"/>
      <c r="BAV88" s="921"/>
      <c r="BAW88" s="921"/>
      <c r="BAX88" s="921"/>
      <c r="BAY88" s="921"/>
      <c r="BAZ88" s="921"/>
      <c r="BBA88" s="921"/>
      <c r="BBB88" s="921"/>
      <c r="BBC88" s="921"/>
      <c r="BBD88" s="921"/>
      <c r="BBE88" s="921"/>
      <c r="BBF88" s="921"/>
      <c r="BBG88" s="921"/>
      <c r="BBH88" s="921"/>
      <c r="BBI88" s="921"/>
      <c r="BBJ88" s="921"/>
      <c r="BBK88" s="921"/>
      <c r="BBL88" s="921"/>
      <c r="BBM88" s="921"/>
      <c r="BBN88" s="921"/>
      <c r="BBO88" s="921"/>
      <c r="BBP88" s="921"/>
      <c r="BBQ88" s="921"/>
      <c r="BBR88" s="921"/>
      <c r="BBS88" s="921"/>
      <c r="BBT88" s="921"/>
      <c r="BBU88" s="921"/>
      <c r="BBV88" s="921"/>
      <c r="BBW88" s="921"/>
      <c r="BBX88" s="921"/>
      <c r="BBY88" s="921"/>
      <c r="BBZ88" s="921"/>
      <c r="BCA88" s="921"/>
      <c r="BCB88" s="921"/>
      <c r="BCC88" s="921"/>
      <c r="BCD88" s="921"/>
      <c r="BCE88" s="921"/>
      <c r="BCF88" s="921"/>
      <c r="BCG88" s="921"/>
      <c r="BCH88" s="921"/>
      <c r="BCI88" s="921"/>
      <c r="BCJ88" s="921"/>
      <c r="BCK88" s="921"/>
      <c r="BCL88" s="921"/>
      <c r="BCM88" s="921"/>
      <c r="BCN88" s="921"/>
      <c r="BCO88" s="921"/>
      <c r="BCP88" s="921"/>
      <c r="BCQ88" s="921"/>
      <c r="BCR88" s="921"/>
      <c r="BCS88" s="921"/>
      <c r="BCT88" s="921"/>
      <c r="BCU88" s="921"/>
      <c r="BCV88" s="921"/>
      <c r="BCW88" s="921"/>
      <c r="BCX88" s="921"/>
      <c r="BCY88" s="921"/>
      <c r="BCZ88" s="921"/>
      <c r="BDA88" s="921"/>
      <c r="BDB88" s="921"/>
      <c r="BDC88" s="921"/>
      <c r="BDD88" s="921"/>
      <c r="BDE88" s="921"/>
      <c r="BDF88" s="921"/>
      <c r="BDG88" s="921"/>
      <c r="BDH88" s="921"/>
      <c r="BDI88" s="921"/>
      <c r="BDJ88" s="921"/>
      <c r="BDK88" s="921"/>
      <c r="BDL88" s="921"/>
      <c r="BDM88" s="921"/>
      <c r="BDN88" s="921"/>
      <c r="BDO88" s="921"/>
      <c r="BDP88" s="921"/>
      <c r="BDQ88" s="921"/>
      <c r="BDR88" s="921"/>
      <c r="BDS88" s="921"/>
      <c r="BDT88" s="921"/>
      <c r="BDU88" s="921"/>
      <c r="BDV88" s="921"/>
      <c r="BDW88" s="921"/>
      <c r="BDX88" s="921"/>
      <c r="BDY88" s="921"/>
      <c r="BDZ88" s="921"/>
      <c r="BEA88" s="921"/>
      <c r="BEB88" s="921"/>
      <c r="BEC88" s="921"/>
      <c r="BED88" s="921"/>
      <c r="BEE88" s="921"/>
      <c r="BEF88" s="921"/>
      <c r="BEG88" s="921"/>
      <c r="BEH88" s="921"/>
      <c r="BEI88" s="921"/>
      <c r="BEJ88" s="921"/>
      <c r="BEK88" s="921"/>
      <c r="BEL88" s="921"/>
      <c r="BEM88" s="921"/>
      <c r="BEN88" s="921"/>
      <c r="BEO88" s="921"/>
      <c r="BEP88" s="921"/>
      <c r="BEQ88" s="921"/>
      <c r="BER88" s="921"/>
      <c r="BES88" s="921"/>
      <c r="BET88" s="921"/>
      <c r="BEU88" s="921"/>
      <c r="BEV88" s="921"/>
      <c r="BEW88" s="921"/>
      <c r="BEX88" s="921"/>
      <c r="BEY88" s="921"/>
      <c r="BEZ88" s="921"/>
      <c r="BFA88" s="921"/>
      <c r="BFB88" s="921"/>
      <c r="BFC88" s="921"/>
      <c r="BFD88" s="921"/>
      <c r="BFE88" s="921"/>
      <c r="BFF88" s="921"/>
      <c r="BFG88" s="921"/>
      <c r="BFH88" s="921"/>
      <c r="BFI88" s="921"/>
      <c r="BFJ88" s="921"/>
      <c r="BFK88" s="921"/>
      <c r="BFL88" s="921"/>
      <c r="BFM88" s="921"/>
      <c r="BFN88" s="921"/>
      <c r="BFO88" s="921"/>
      <c r="BFP88" s="921"/>
      <c r="BFQ88" s="921"/>
      <c r="BFR88" s="921"/>
      <c r="BFS88" s="921"/>
      <c r="BFT88" s="921"/>
      <c r="BFU88" s="921"/>
      <c r="BFV88" s="921"/>
      <c r="BFW88" s="921"/>
      <c r="BFX88" s="921"/>
      <c r="BFY88" s="921"/>
      <c r="BFZ88" s="921"/>
      <c r="BGA88" s="921"/>
      <c r="BGB88" s="921"/>
      <c r="BGC88" s="921"/>
      <c r="BGD88" s="921"/>
      <c r="BGE88" s="921"/>
      <c r="BGF88" s="921"/>
      <c r="BGG88" s="921"/>
      <c r="BGH88" s="921"/>
      <c r="BGI88" s="921"/>
      <c r="BGJ88" s="921"/>
      <c r="BGK88" s="921"/>
      <c r="BGL88" s="921"/>
      <c r="BGM88" s="921"/>
      <c r="BGN88" s="921"/>
      <c r="BGO88" s="921"/>
      <c r="BGP88" s="921"/>
      <c r="BGQ88" s="921"/>
      <c r="BGR88" s="921"/>
      <c r="BGS88" s="921"/>
      <c r="BGT88" s="921"/>
      <c r="BGU88" s="921"/>
      <c r="BGV88" s="921"/>
      <c r="BGW88" s="921"/>
      <c r="BGX88" s="921"/>
      <c r="BGY88" s="921"/>
      <c r="BGZ88" s="921"/>
      <c r="BHA88" s="921"/>
      <c r="BHB88" s="921"/>
      <c r="BHC88" s="921"/>
      <c r="BHD88" s="921"/>
      <c r="BHE88" s="921"/>
      <c r="BHF88" s="921"/>
      <c r="BHG88" s="921"/>
      <c r="BHH88" s="921"/>
      <c r="BHI88" s="921"/>
      <c r="BHJ88" s="921"/>
      <c r="BHK88" s="921"/>
      <c r="BHL88" s="921"/>
      <c r="BHM88" s="921"/>
      <c r="BHN88" s="921"/>
      <c r="BHO88" s="921"/>
      <c r="BHP88" s="921"/>
      <c r="BHQ88" s="921"/>
      <c r="BHR88" s="921"/>
      <c r="BHS88" s="921"/>
      <c r="BHT88" s="921"/>
      <c r="BHU88" s="921"/>
      <c r="BHV88" s="921"/>
      <c r="BHW88" s="921"/>
      <c r="BHX88" s="921"/>
      <c r="BHY88" s="921"/>
      <c r="BHZ88" s="921"/>
      <c r="BIA88" s="921"/>
      <c r="BIB88" s="921"/>
      <c r="BIC88" s="921"/>
      <c r="BID88" s="921"/>
      <c r="BIE88" s="921"/>
      <c r="BIF88" s="921"/>
      <c r="BIG88" s="921"/>
      <c r="BIH88" s="921"/>
      <c r="BII88" s="921"/>
      <c r="BIJ88" s="921"/>
      <c r="BIK88" s="921"/>
      <c r="BIL88" s="921"/>
      <c r="BIM88" s="921"/>
      <c r="BIN88" s="921"/>
      <c r="BIO88" s="921"/>
      <c r="BIP88" s="921"/>
      <c r="BIQ88" s="921"/>
      <c r="BIR88" s="921"/>
      <c r="BIS88" s="921"/>
      <c r="BIT88" s="921"/>
      <c r="BIU88" s="921"/>
      <c r="BIV88" s="921"/>
      <c r="BIW88" s="921"/>
      <c r="BIX88" s="921"/>
      <c r="BIY88" s="921"/>
      <c r="BIZ88" s="921"/>
      <c r="BJA88" s="921"/>
      <c r="BJB88" s="921"/>
      <c r="BJC88" s="921"/>
      <c r="BJD88" s="921"/>
      <c r="BJE88" s="921"/>
      <c r="BJF88" s="921"/>
      <c r="BJG88" s="921"/>
      <c r="BJH88" s="921"/>
      <c r="BJI88" s="921"/>
      <c r="BJJ88" s="921"/>
      <c r="BJK88" s="921"/>
      <c r="BJL88" s="921"/>
      <c r="BJM88" s="921"/>
      <c r="BJN88" s="921"/>
      <c r="BJO88" s="921"/>
      <c r="BJP88" s="921"/>
      <c r="BJQ88" s="921"/>
      <c r="BJR88" s="921"/>
      <c r="BJS88" s="921"/>
      <c r="BJT88" s="921"/>
      <c r="BJU88" s="921"/>
      <c r="BJV88" s="921"/>
      <c r="BJW88" s="921"/>
      <c r="BJX88" s="921"/>
      <c r="BJY88" s="921"/>
      <c r="BJZ88" s="921"/>
      <c r="BKA88" s="921"/>
      <c r="BKB88" s="921"/>
      <c r="BKC88" s="921"/>
      <c r="BKD88" s="921"/>
      <c r="BKE88" s="921"/>
      <c r="BKF88" s="921"/>
      <c r="BKG88" s="921"/>
      <c r="BKH88" s="921"/>
      <c r="BKI88" s="921"/>
      <c r="BKJ88" s="921"/>
      <c r="BKK88" s="921"/>
      <c r="BKL88" s="921"/>
      <c r="BKM88" s="921"/>
      <c r="BKN88" s="921"/>
      <c r="BKO88" s="921"/>
      <c r="BKP88" s="921"/>
      <c r="BKQ88" s="921"/>
      <c r="BKR88" s="921"/>
      <c r="BKS88" s="921"/>
      <c r="BKT88" s="921"/>
      <c r="BKU88" s="921"/>
      <c r="BKV88" s="921"/>
      <c r="BKW88" s="921"/>
      <c r="BKX88" s="921"/>
      <c r="BKY88" s="921"/>
      <c r="BKZ88" s="921"/>
      <c r="BLA88" s="921"/>
      <c r="BLB88" s="921"/>
      <c r="BLC88" s="921"/>
      <c r="BLD88" s="921"/>
      <c r="BLE88" s="921"/>
      <c r="BLF88" s="921"/>
      <c r="BLG88" s="921"/>
      <c r="BLH88" s="921"/>
      <c r="BLI88" s="921"/>
      <c r="BLJ88" s="921"/>
      <c r="BLK88" s="921"/>
      <c r="BLL88" s="921"/>
      <c r="BLM88" s="921"/>
      <c r="BLN88" s="921"/>
      <c r="BLO88" s="921"/>
      <c r="BLP88" s="921"/>
      <c r="BLQ88" s="921"/>
      <c r="BLR88" s="921"/>
      <c r="BLS88" s="921"/>
      <c r="BLT88" s="921"/>
      <c r="BLU88" s="921"/>
      <c r="BLV88" s="921"/>
      <c r="BLW88" s="921"/>
      <c r="BLX88" s="921"/>
      <c r="BLY88" s="921"/>
      <c r="BLZ88" s="921"/>
      <c r="BMA88" s="921"/>
      <c r="BMB88" s="921"/>
      <c r="BMC88" s="921"/>
      <c r="BMD88" s="921"/>
      <c r="BME88" s="921"/>
      <c r="BMF88" s="921"/>
      <c r="BMG88" s="921"/>
      <c r="BMH88" s="921"/>
      <c r="BMI88" s="921"/>
      <c r="BMJ88" s="921"/>
      <c r="BMK88" s="921"/>
      <c r="BML88" s="921"/>
      <c r="BMM88" s="921"/>
      <c r="BMN88" s="921"/>
      <c r="BMO88" s="921"/>
      <c r="BMP88" s="921"/>
      <c r="BMQ88" s="921"/>
      <c r="BMR88" s="921"/>
      <c r="BMS88" s="921"/>
      <c r="BMT88" s="921"/>
      <c r="BMU88" s="921"/>
      <c r="BMV88" s="921"/>
      <c r="BMW88" s="921"/>
      <c r="BMX88" s="921"/>
      <c r="BMY88" s="921"/>
      <c r="BMZ88" s="921"/>
      <c r="BNA88" s="921"/>
      <c r="BNB88" s="921"/>
      <c r="BNC88" s="921"/>
      <c r="BND88" s="921"/>
      <c r="BNE88" s="921"/>
      <c r="BNF88" s="921"/>
      <c r="BNG88" s="921"/>
      <c r="BNH88" s="921"/>
      <c r="BNI88" s="921"/>
      <c r="BNJ88" s="921"/>
      <c r="BNK88" s="921"/>
      <c r="BNL88" s="921"/>
      <c r="BNM88" s="921"/>
      <c r="BNN88" s="921"/>
      <c r="BNO88" s="921"/>
      <c r="BNP88" s="921"/>
      <c r="BNQ88" s="921"/>
      <c r="BNR88" s="921"/>
      <c r="BNS88" s="921"/>
      <c r="BNT88" s="921"/>
      <c r="BNU88" s="921"/>
      <c r="BNV88" s="921"/>
      <c r="BNW88" s="921"/>
      <c r="BNX88" s="921"/>
      <c r="BNY88" s="921"/>
      <c r="BNZ88" s="921"/>
      <c r="BOA88" s="921"/>
      <c r="BOB88" s="921"/>
      <c r="BOC88" s="921"/>
      <c r="BOD88" s="921"/>
      <c r="BOE88" s="921"/>
      <c r="BOF88" s="921"/>
      <c r="BOG88" s="921"/>
      <c r="BOH88" s="921"/>
      <c r="BOI88" s="921"/>
      <c r="BOJ88" s="921"/>
      <c r="BOK88" s="921"/>
      <c r="BOL88" s="921"/>
      <c r="BOM88" s="921"/>
      <c r="BON88" s="921"/>
      <c r="BOO88" s="921"/>
      <c r="BOP88" s="921"/>
      <c r="BOQ88" s="921"/>
      <c r="BOR88" s="921"/>
      <c r="BOS88" s="921"/>
      <c r="BOT88" s="921"/>
      <c r="BOU88" s="921"/>
      <c r="BOV88" s="921"/>
      <c r="BOW88" s="921"/>
      <c r="BOX88" s="921"/>
      <c r="BOY88" s="921"/>
      <c r="BOZ88" s="921"/>
      <c r="BPA88" s="921"/>
      <c r="BPB88" s="921"/>
      <c r="BPC88" s="921"/>
      <c r="BPD88" s="921"/>
      <c r="BPE88" s="921"/>
      <c r="BPF88" s="921"/>
      <c r="BPG88" s="921"/>
      <c r="BPH88" s="921"/>
      <c r="BPI88" s="921"/>
      <c r="BPJ88" s="921"/>
      <c r="BPK88" s="921"/>
      <c r="BPL88" s="921"/>
      <c r="BPM88" s="921"/>
      <c r="BPN88" s="921"/>
      <c r="BPO88" s="921"/>
      <c r="BPP88" s="921"/>
      <c r="BPQ88" s="921"/>
      <c r="BPR88" s="921"/>
      <c r="BPS88" s="921"/>
      <c r="BPT88" s="921"/>
      <c r="BPU88" s="921"/>
      <c r="BPV88" s="921"/>
      <c r="BPW88" s="921"/>
      <c r="BPX88" s="921"/>
      <c r="BPY88" s="921"/>
      <c r="BPZ88" s="921"/>
      <c r="BQA88" s="921"/>
      <c r="BQB88" s="921"/>
      <c r="BQC88" s="921"/>
      <c r="BQD88" s="921"/>
      <c r="BQE88" s="921"/>
      <c r="BQF88" s="921"/>
      <c r="BQG88" s="921"/>
      <c r="BQH88" s="921"/>
      <c r="BQI88" s="921"/>
      <c r="BQJ88" s="921"/>
      <c r="BQK88" s="921"/>
      <c r="BQL88" s="921"/>
      <c r="BQM88" s="921"/>
      <c r="BQN88" s="921"/>
      <c r="BQO88" s="921"/>
      <c r="BQP88" s="921"/>
      <c r="BQQ88" s="921"/>
      <c r="BQR88" s="921"/>
      <c r="BQS88" s="921"/>
      <c r="BQT88" s="921"/>
      <c r="BQU88" s="921"/>
      <c r="BQV88" s="921"/>
      <c r="BQW88" s="921"/>
      <c r="BQX88" s="921"/>
      <c r="BQY88" s="921"/>
      <c r="BQZ88" s="921"/>
      <c r="BRA88" s="921"/>
      <c r="BRB88" s="921"/>
      <c r="BRC88" s="921"/>
      <c r="BRD88" s="921"/>
      <c r="BRE88" s="921"/>
      <c r="BRF88" s="921"/>
      <c r="BRG88" s="921"/>
      <c r="BRH88" s="921"/>
      <c r="BRI88" s="921"/>
      <c r="BRJ88" s="921"/>
      <c r="BRK88" s="921"/>
      <c r="BRL88" s="921"/>
      <c r="BRM88" s="921"/>
      <c r="BRN88" s="921"/>
      <c r="BRO88" s="921"/>
      <c r="BRP88" s="921"/>
      <c r="BRQ88" s="921"/>
      <c r="BRR88" s="921"/>
      <c r="BRS88" s="921"/>
      <c r="BRT88" s="921"/>
      <c r="BRU88" s="921"/>
      <c r="BRV88" s="921"/>
      <c r="BRW88" s="921"/>
      <c r="BRX88" s="921"/>
      <c r="BRY88" s="921"/>
      <c r="BRZ88" s="921"/>
      <c r="BSA88" s="921"/>
      <c r="BSB88" s="921"/>
      <c r="BSC88" s="921"/>
      <c r="BSD88" s="921"/>
      <c r="BSE88" s="921"/>
      <c r="BSF88" s="921"/>
      <c r="BSG88" s="921"/>
      <c r="BSH88" s="921"/>
      <c r="BSI88" s="921"/>
      <c r="BSJ88" s="921"/>
      <c r="BSK88" s="921"/>
      <c r="BSL88" s="921"/>
      <c r="BSM88" s="921"/>
      <c r="BSN88" s="921"/>
      <c r="BSO88" s="921"/>
      <c r="BSP88" s="921"/>
      <c r="BSQ88" s="921"/>
      <c r="BSR88" s="921"/>
      <c r="BSS88" s="921"/>
      <c r="BST88" s="921"/>
      <c r="BSU88" s="921"/>
      <c r="BSV88" s="921"/>
      <c r="BSW88" s="921"/>
      <c r="BSX88" s="921"/>
      <c r="BSY88" s="921"/>
      <c r="BSZ88" s="921"/>
      <c r="BTA88" s="921"/>
      <c r="BTB88" s="921"/>
      <c r="BTC88" s="921"/>
      <c r="BTD88" s="921"/>
      <c r="BTE88" s="921"/>
      <c r="BTF88" s="921"/>
      <c r="BTG88" s="921"/>
      <c r="BTH88" s="921"/>
      <c r="BTI88" s="921"/>
      <c r="BTJ88" s="921"/>
      <c r="BTK88" s="921"/>
      <c r="BTL88" s="921"/>
      <c r="BTM88" s="921"/>
      <c r="BTN88" s="921"/>
      <c r="BTO88" s="921"/>
      <c r="BTP88" s="921"/>
      <c r="BTQ88" s="921"/>
      <c r="BTR88" s="921"/>
      <c r="BTS88" s="921"/>
      <c r="BTT88" s="921"/>
      <c r="BTU88" s="921"/>
      <c r="BTV88" s="921"/>
      <c r="BTW88" s="921"/>
      <c r="BTX88" s="921"/>
      <c r="BTY88" s="921"/>
      <c r="BTZ88" s="921"/>
      <c r="BUA88" s="921"/>
      <c r="BUB88" s="921"/>
      <c r="BUC88" s="921"/>
      <c r="BUD88" s="921"/>
      <c r="BUE88" s="921"/>
      <c r="BUF88" s="921"/>
      <c r="BUG88" s="921"/>
      <c r="BUH88" s="921"/>
      <c r="BUI88" s="921"/>
      <c r="BUJ88" s="921"/>
      <c r="BUK88" s="921"/>
      <c r="BUL88" s="921"/>
      <c r="BUM88" s="921"/>
      <c r="BUN88" s="921"/>
      <c r="BUO88" s="921"/>
      <c r="BUP88" s="921"/>
      <c r="BUQ88" s="921"/>
      <c r="BUR88" s="921"/>
      <c r="BUS88" s="921"/>
      <c r="BUT88" s="921"/>
      <c r="BUU88" s="921"/>
      <c r="BUV88" s="921"/>
      <c r="BUW88" s="921"/>
      <c r="BUX88" s="921"/>
      <c r="BUY88" s="921"/>
      <c r="BUZ88" s="921"/>
      <c r="BVA88" s="921"/>
      <c r="BVB88" s="921"/>
      <c r="BVC88" s="921"/>
      <c r="BVD88" s="921"/>
      <c r="BVE88" s="921"/>
      <c r="BVF88" s="921"/>
      <c r="BVG88" s="921"/>
      <c r="BVH88" s="921"/>
      <c r="BVI88" s="921"/>
      <c r="BVJ88" s="921"/>
      <c r="BVK88" s="921"/>
      <c r="BVL88" s="921"/>
      <c r="BVM88" s="921"/>
      <c r="BVN88" s="921"/>
      <c r="BVO88" s="921"/>
      <c r="BVP88" s="921"/>
      <c r="BVQ88" s="921"/>
      <c r="BVR88" s="921"/>
      <c r="BVS88" s="921"/>
      <c r="BVT88" s="921"/>
      <c r="BVU88" s="921"/>
      <c r="BVV88" s="921"/>
      <c r="BVW88" s="921"/>
      <c r="BVX88" s="921"/>
      <c r="BVY88" s="921"/>
      <c r="BVZ88" s="921"/>
      <c r="BWA88" s="921"/>
      <c r="BWB88" s="921"/>
      <c r="BWC88" s="921"/>
      <c r="BWD88" s="921"/>
      <c r="BWE88" s="921"/>
      <c r="BWF88" s="921"/>
      <c r="BWG88" s="921"/>
      <c r="BWH88" s="921"/>
      <c r="BWI88" s="921"/>
      <c r="BWJ88" s="921"/>
      <c r="BWK88" s="921"/>
      <c r="BWL88" s="921"/>
      <c r="BWM88" s="921"/>
      <c r="BWN88" s="921"/>
      <c r="BWO88" s="921"/>
      <c r="BWP88" s="921"/>
      <c r="BWQ88" s="921"/>
      <c r="BWR88" s="921"/>
      <c r="BWS88" s="921"/>
      <c r="BWT88" s="921"/>
      <c r="BWU88" s="921"/>
      <c r="BWV88" s="921"/>
      <c r="BWW88" s="921"/>
      <c r="BWX88" s="921"/>
      <c r="BWY88" s="921"/>
      <c r="BWZ88" s="921"/>
      <c r="BXA88" s="921"/>
      <c r="BXB88" s="921"/>
      <c r="BXC88" s="921"/>
      <c r="BXD88" s="921"/>
      <c r="BXE88" s="921"/>
      <c r="BXF88" s="921"/>
      <c r="BXG88" s="921"/>
      <c r="BXH88" s="921"/>
      <c r="BXI88" s="921"/>
      <c r="BXJ88" s="921"/>
      <c r="BXK88" s="921"/>
      <c r="BXL88" s="921"/>
      <c r="BXM88" s="921"/>
      <c r="BXN88" s="921"/>
      <c r="BXO88" s="921"/>
      <c r="BXP88" s="921"/>
      <c r="BXQ88" s="921"/>
      <c r="BXR88" s="921"/>
      <c r="BXS88" s="921"/>
      <c r="BXT88" s="921"/>
      <c r="BXU88" s="921"/>
      <c r="BXV88" s="921"/>
      <c r="BXW88" s="921"/>
      <c r="BXX88" s="921"/>
      <c r="BXY88" s="921"/>
      <c r="BXZ88" s="921"/>
      <c r="BYA88" s="921"/>
      <c r="BYB88" s="921"/>
      <c r="BYC88" s="921"/>
      <c r="BYD88" s="921"/>
      <c r="BYE88" s="921"/>
      <c r="BYF88" s="921"/>
      <c r="BYG88" s="921"/>
      <c r="BYH88" s="921"/>
      <c r="BYI88" s="921"/>
      <c r="BYJ88" s="921"/>
      <c r="BYK88" s="921"/>
      <c r="BYL88" s="921"/>
      <c r="BYM88" s="921"/>
      <c r="BYN88" s="921"/>
      <c r="BYO88" s="921"/>
      <c r="BYP88" s="921"/>
      <c r="BYQ88" s="921"/>
      <c r="BYR88" s="921"/>
      <c r="BYS88" s="921"/>
      <c r="BYT88" s="921"/>
      <c r="BYU88" s="921"/>
      <c r="BYV88" s="921"/>
      <c r="BYW88" s="921"/>
      <c r="BYX88" s="921"/>
      <c r="BYY88" s="921"/>
      <c r="BYZ88" s="921"/>
      <c r="BZA88" s="921"/>
      <c r="BZB88" s="921"/>
      <c r="BZC88" s="921"/>
      <c r="BZD88" s="921"/>
      <c r="BZE88" s="921"/>
      <c r="BZF88" s="921"/>
      <c r="BZG88" s="921"/>
      <c r="BZH88" s="921"/>
      <c r="BZI88" s="921"/>
      <c r="BZJ88" s="921"/>
      <c r="BZK88" s="921"/>
      <c r="BZL88" s="921"/>
      <c r="BZM88" s="921"/>
      <c r="BZN88" s="921"/>
      <c r="BZO88" s="921"/>
      <c r="BZP88" s="921"/>
      <c r="BZQ88" s="921"/>
      <c r="BZR88" s="921"/>
      <c r="BZS88" s="921"/>
      <c r="BZT88" s="921"/>
      <c r="BZU88" s="921"/>
      <c r="BZV88" s="921"/>
      <c r="BZW88" s="921"/>
      <c r="BZX88" s="921"/>
      <c r="BZY88" s="921"/>
      <c r="BZZ88" s="921"/>
      <c r="CAA88" s="921"/>
      <c r="CAB88" s="921"/>
      <c r="CAC88" s="921"/>
      <c r="CAD88" s="921"/>
      <c r="CAE88" s="921"/>
      <c r="CAF88" s="921"/>
      <c r="CAG88" s="921"/>
      <c r="CAH88" s="921"/>
      <c r="CAI88" s="921"/>
      <c r="CAJ88" s="921"/>
      <c r="CAK88" s="921"/>
      <c r="CAL88" s="921"/>
      <c r="CAM88" s="921"/>
      <c r="CAN88" s="921"/>
      <c r="CAO88" s="921"/>
      <c r="CAP88" s="921"/>
      <c r="CAQ88" s="921"/>
      <c r="CAR88" s="921"/>
      <c r="CAS88" s="921"/>
      <c r="CAT88" s="921"/>
      <c r="CAU88" s="921"/>
      <c r="CAV88" s="921"/>
      <c r="CAW88" s="921"/>
      <c r="CAX88" s="921"/>
      <c r="CAY88" s="921"/>
      <c r="CAZ88" s="921"/>
      <c r="CBA88" s="921"/>
      <c r="CBB88" s="921"/>
      <c r="CBC88" s="921"/>
      <c r="CBD88" s="921"/>
      <c r="CBE88" s="921"/>
      <c r="CBF88" s="921"/>
      <c r="CBG88" s="921"/>
      <c r="CBH88" s="921"/>
      <c r="CBI88" s="921"/>
      <c r="CBJ88" s="921"/>
      <c r="CBK88" s="921"/>
      <c r="CBL88" s="921"/>
      <c r="CBM88" s="921"/>
      <c r="CBN88" s="921"/>
      <c r="CBO88" s="921"/>
      <c r="CBP88" s="921"/>
      <c r="CBQ88" s="921"/>
      <c r="CBR88" s="921"/>
      <c r="CBS88" s="921"/>
      <c r="CBT88" s="921"/>
      <c r="CBU88" s="921"/>
      <c r="CBV88" s="921"/>
      <c r="CBW88" s="921"/>
      <c r="CBX88" s="921"/>
      <c r="CBY88" s="921"/>
      <c r="CBZ88" s="921"/>
      <c r="CCA88" s="921"/>
      <c r="CCB88" s="921"/>
      <c r="CCC88" s="921"/>
      <c r="CCD88" s="921"/>
      <c r="CCE88" s="921"/>
      <c r="CCF88" s="921"/>
      <c r="CCG88" s="921"/>
      <c r="CCH88" s="921"/>
      <c r="CCI88" s="921"/>
      <c r="CCJ88" s="921"/>
      <c r="CCK88" s="921"/>
      <c r="CCL88" s="921"/>
      <c r="CCM88" s="921"/>
      <c r="CCN88" s="921"/>
      <c r="CCO88" s="921"/>
      <c r="CCP88" s="921"/>
      <c r="CCQ88" s="921"/>
      <c r="CCR88" s="921"/>
      <c r="CCS88" s="921"/>
      <c r="CCT88" s="921"/>
      <c r="CCU88" s="921"/>
      <c r="CCV88" s="921"/>
      <c r="CCW88" s="921"/>
      <c r="CCX88" s="921"/>
      <c r="CCY88" s="921"/>
      <c r="CCZ88" s="921"/>
      <c r="CDA88" s="921"/>
      <c r="CDB88" s="921"/>
      <c r="CDC88" s="921"/>
      <c r="CDD88" s="921"/>
      <c r="CDE88" s="921"/>
      <c r="CDF88" s="921"/>
      <c r="CDG88" s="921"/>
      <c r="CDH88" s="921"/>
      <c r="CDI88" s="921"/>
      <c r="CDJ88" s="921"/>
      <c r="CDK88" s="921"/>
      <c r="CDL88" s="921"/>
      <c r="CDM88" s="921"/>
      <c r="CDN88" s="921"/>
      <c r="CDO88" s="921"/>
      <c r="CDP88" s="921"/>
      <c r="CDQ88" s="921"/>
      <c r="CDR88" s="921"/>
      <c r="CDS88" s="921"/>
      <c r="CDT88" s="921"/>
      <c r="CDU88" s="921"/>
      <c r="CDV88" s="921"/>
      <c r="CDW88" s="921"/>
      <c r="CDX88" s="921"/>
      <c r="CDY88" s="921"/>
      <c r="CDZ88" s="921"/>
      <c r="CEA88" s="921"/>
      <c r="CEB88" s="921"/>
      <c r="CEC88" s="921"/>
      <c r="CED88" s="921"/>
      <c r="CEE88" s="921"/>
      <c r="CEF88" s="921"/>
      <c r="CEG88" s="921"/>
      <c r="CEH88" s="921"/>
      <c r="CEI88" s="921"/>
      <c r="CEJ88" s="921"/>
      <c r="CEK88" s="921"/>
      <c r="CEL88" s="921"/>
      <c r="CEM88" s="921"/>
      <c r="CEN88" s="921"/>
      <c r="CEO88" s="921"/>
      <c r="CEP88" s="921"/>
      <c r="CEQ88" s="921"/>
      <c r="CER88" s="921"/>
      <c r="CES88" s="921"/>
      <c r="CET88" s="921"/>
      <c r="CEU88" s="921"/>
      <c r="CEV88" s="921"/>
      <c r="CEW88" s="921"/>
      <c r="CEX88" s="921"/>
      <c r="CEY88" s="921"/>
      <c r="CEZ88" s="921"/>
      <c r="CFA88" s="921"/>
      <c r="CFB88" s="921"/>
      <c r="CFC88" s="921"/>
      <c r="CFD88" s="921"/>
      <c r="CFE88" s="921"/>
      <c r="CFF88" s="921"/>
      <c r="CFG88" s="921"/>
      <c r="CFH88" s="921"/>
      <c r="CFI88" s="921"/>
      <c r="CFJ88" s="921"/>
      <c r="CFK88" s="921"/>
      <c r="CFL88" s="921"/>
      <c r="CFM88" s="921"/>
      <c r="CFN88" s="921"/>
      <c r="CFO88" s="921"/>
      <c r="CFP88" s="921"/>
      <c r="CFQ88" s="921"/>
      <c r="CFR88" s="921"/>
      <c r="CFS88" s="921"/>
      <c r="CFT88" s="921"/>
      <c r="CFU88" s="921"/>
      <c r="CFV88" s="921"/>
      <c r="CFW88" s="921"/>
      <c r="CFX88" s="921"/>
      <c r="CFY88" s="921"/>
      <c r="CFZ88" s="921"/>
      <c r="CGA88" s="921"/>
      <c r="CGB88" s="921"/>
      <c r="CGC88" s="921"/>
      <c r="CGD88" s="921"/>
      <c r="CGE88" s="921"/>
      <c r="CGF88" s="921"/>
      <c r="CGG88" s="921"/>
      <c r="CGH88" s="921"/>
      <c r="CGI88" s="921"/>
      <c r="CGJ88" s="921"/>
      <c r="CGK88" s="921"/>
      <c r="CGL88" s="921"/>
      <c r="CGM88" s="921"/>
      <c r="CGN88" s="921"/>
      <c r="CGO88" s="921"/>
      <c r="CGP88" s="921"/>
      <c r="CGQ88" s="921"/>
      <c r="CGR88" s="921"/>
      <c r="CGS88" s="921"/>
      <c r="CGT88" s="921"/>
      <c r="CGU88" s="921"/>
      <c r="CGV88" s="921"/>
      <c r="CGW88" s="921"/>
      <c r="CGX88" s="921"/>
      <c r="CGY88" s="921"/>
      <c r="CGZ88" s="921"/>
      <c r="CHA88" s="921"/>
      <c r="CHB88" s="921"/>
      <c r="CHC88" s="921"/>
      <c r="CHD88" s="921"/>
      <c r="CHE88" s="921"/>
      <c r="CHF88" s="921"/>
      <c r="CHG88" s="921"/>
      <c r="CHH88" s="921"/>
      <c r="CHI88" s="921"/>
      <c r="CHJ88" s="921"/>
      <c r="CHK88" s="921"/>
      <c r="CHL88" s="921"/>
      <c r="CHM88" s="921"/>
      <c r="CHN88" s="921"/>
      <c r="CHO88" s="921"/>
      <c r="CHP88" s="921"/>
      <c r="CHQ88" s="921"/>
      <c r="CHR88" s="921"/>
      <c r="CHS88" s="921"/>
      <c r="CHT88" s="921"/>
      <c r="CHU88" s="921"/>
      <c r="CHV88" s="921"/>
      <c r="CHW88" s="921"/>
      <c r="CHX88" s="921"/>
      <c r="CHY88" s="921"/>
      <c r="CHZ88" s="921"/>
      <c r="CIA88" s="921"/>
      <c r="CIB88" s="921"/>
      <c r="CIC88" s="921"/>
      <c r="CID88" s="921"/>
      <c r="CIE88" s="921"/>
      <c r="CIF88" s="921"/>
      <c r="CIG88" s="921"/>
      <c r="CIH88" s="921"/>
      <c r="CII88" s="921"/>
      <c r="CIJ88" s="921"/>
      <c r="CIK88" s="921"/>
      <c r="CIL88" s="921"/>
      <c r="CIM88" s="921"/>
      <c r="CIN88" s="921"/>
      <c r="CIO88" s="921"/>
      <c r="CIP88" s="921"/>
      <c r="CIQ88" s="921"/>
      <c r="CIR88" s="921"/>
      <c r="CIS88" s="921"/>
      <c r="CIT88" s="921"/>
      <c r="CIU88" s="921"/>
      <c r="CIV88" s="921"/>
      <c r="CIW88" s="921"/>
      <c r="CIX88" s="921"/>
      <c r="CIY88" s="921"/>
      <c r="CIZ88" s="921"/>
      <c r="CJA88" s="921"/>
      <c r="CJB88" s="921"/>
      <c r="CJC88" s="921"/>
      <c r="CJD88" s="921"/>
      <c r="CJE88" s="921"/>
      <c r="CJF88" s="921"/>
      <c r="CJG88" s="921"/>
      <c r="CJH88" s="921"/>
      <c r="CJI88" s="921"/>
      <c r="CJJ88" s="921"/>
      <c r="CJK88" s="921"/>
      <c r="CJL88" s="921"/>
      <c r="CJM88" s="921"/>
      <c r="CJN88" s="921"/>
      <c r="CJO88" s="921"/>
      <c r="CJP88" s="921"/>
      <c r="CJQ88" s="921"/>
      <c r="CJR88" s="921"/>
      <c r="CJS88" s="921"/>
      <c r="CJT88" s="921"/>
      <c r="CJU88" s="921"/>
      <c r="CJV88" s="921"/>
      <c r="CJW88" s="921"/>
      <c r="CJX88" s="921"/>
      <c r="CJY88" s="921"/>
      <c r="CJZ88" s="921"/>
      <c r="CKA88" s="921"/>
      <c r="CKB88" s="921"/>
      <c r="CKC88" s="921"/>
      <c r="CKD88" s="921"/>
      <c r="CKE88" s="921"/>
      <c r="CKF88" s="921"/>
      <c r="CKG88" s="921"/>
      <c r="CKH88" s="921"/>
      <c r="CKI88" s="921"/>
      <c r="CKJ88" s="921"/>
      <c r="CKK88" s="921"/>
      <c r="CKL88" s="921"/>
      <c r="CKM88" s="921"/>
      <c r="CKN88" s="921"/>
      <c r="CKO88" s="921"/>
      <c r="CKP88" s="921"/>
      <c r="CKQ88" s="921"/>
      <c r="CKR88" s="921"/>
      <c r="CKS88" s="921"/>
      <c r="CKT88" s="921"/>
      <c r="CKU88" s="921"/>
      <c r="CKV88" s="921"/>
      <c r="CKW88" s="921"/>
      <c r="CKX88" s="921"/>
      <c r="CKY88" s="921"/>
      <c r="CKZ88" s="921"/>
      <c r="CLA88" s="921"/>
      <c r="CLB88" s="921"/>
      <c r="CLC88" s="921"/>
      <c r="CLD88" s="921"/>
      <c r="CLE88" s="921"/>
      <c r="CLF88" s="921"/>
      <c r="CLG88" s="921"/>
      <c r="CLH88" s="921"/>
      <c r="CLI88" s="921"/>
      <c r="CLJ88" s="921"/>
      <c r="CLK88" s="921"/>
      <c r="CLL88" s="921"/>
      <c r="CLM88" s="921"/>
      <c r="CLN88" s="921"/>
      <c r="CLO88" s="921"/>
      <c r="CLP88" s="921"/>
      <c r="CLQ88" s="921"/>
      <c r="CLR88" s="921"/>
      <c r="CLS88" s="921"/>
      <c r="CLT88" s="921"/>
      <c r="CLU88" s="921"/>
      <c r="CLV88" s="921"/>
      <c r="CLW88" s="921"/>
      <c r="CLX88" s="921"/>
      <c r="CLY88" s="921"/>
      <c r="CLZ88" s="921"/>
      <c r="CMA88" s="921"/>
      <c r="CMB88" s="921"/>
      <c r="CMC88" s="921"/>
      <c r="CMD88" s="921"/>
      <c r="CME88" s="921"/>
      <c r="CMF88" s="921"/>
      <c r="CMG88" s="921"/>
      <c r="CMH88" s="921"/>
      <c r="CMI88" s="921"/>
      <c r="CMJ88" s="921"/>
      <c r="CMK88" s="921"/>
      <c r="CML88" s="921"/>
      <c r="CMM88" s="921"/>
      <c r="CMN88" s="921"/>
      <c r="CMO88" s="921"/>
      <c r="CMP88" s="921"/>
      <c r="CMQ88" s="921"/>
      <c r="CMR88" s="921"/>
      <c r="CMS88" s="921"/>
      <c r="CMT88" s="921"/>
      <c r="CMU88" s="921"/>
      <c r="CMV88" s="921"/>
      <c r="CMW88" s="921"/>
      <c r="CMX88" s="921"/>
      <c r="CMY88" s="921"/>
      <c r="CMZ88" s="921"/>
      <c r="CNA88" s="921"/>
      <c r="CNB88" s="921"/>
      <c r="CNC88" s="921"/>
      <c r="CND88" s="921"/>
      <c r="CNE88" s="921"/>
      <c r="CNF88" s="921"/>
      <c r="CNG88" s="921"/>
      <c r="CNH88" s="921"/>
      <c r="CNI88" s="921"/>
      <c r="CNJ88" s="921"/>
      <c r="CNK88" s="921"/>
      <c r="CNL88" s="921"/>
      <c r="CNM88" s="921"/>
      <c r="CNN88" s="921"/>
      <c r="CNO88" s="921"/>
      <c r="CNP88" s="921"/>
      <c r="CNQ88" s="921"/>
      <c r="CNR88" s="921"/>
      <c r="CNS88" s="921"/>
      <c r="CNT88" s="921"/>
      <c r="CNU88" s="921"/>
      <c r="CNV88" s="921"/>
      <c r="CNW88" s="921"/>
      <c r="CNX88" s="921"/>
      <c r="CNY88" s="921"/>
      <c r="CNZ88" s="921"/>
      <c r="COA88" s="921"/>
      <c r="COB88" s="921"/>
      <c r="COC88" s="921"/>
      <c r="COD88" s="921"/>
      <c r="COE88" s="921"/>
      <c r="COF88" s="921"/>
      <c r="COG88" s="921"/>
      <c r="COH88" s="921"/>
      <c r="COI88" s="921"/>
      <c r="COJ88" s="921"/>
      <c r="COK88" s="921"/>
      <c r="COL88" s="921"/>
      <c r="COM88" s="921"/>
      <c r="CON88" s="921"/>
      <c r="COO88" s="921"/>
      <c r="COP88" s="921"/>
      <c r="COQ88" s="921"/>
      <c r="COR88" s="921"/>
      <c r="COS88" s="921"/>
      <c r="COT88" s="921"/>
      <c r="COU88" s="921"/>
      <c r="COV88" s="921"/>
      <c r="COW88" s="921"/>
      <c r="COX88" s="921"/>
      <c r="COY88" s="921"/>
      <c r="COZ88" s="921"/>
      <c r="CPA88" s="921"/>
      <c r="CPB88" s="921"/>
      <c r="CPC88" s="921"/>
      <c r="CPD88" s="921"/>
      <c r="CPE88" s="921"/>
      <c r="CPF88" s="921"/>
      <c r="CPG88" s="921"/>
      <c r="CPH88" s="921"/>
      <c r="CPI88" s="921"/>
      <c r="CPJ88" s="921"/>
      <c r="CPK88" s="921"/>
      <c r="CPL88" s="921"/>
      <c r="CPM88" s="921"/>
      <c r="CPN88" s="921"/>
      <c r="CPO88" s="921"/>
      <c r="CPP88" s="921"/>
      <c r="CPQ88" s="921"/>
      <c r="CPR88" s="921"/>
      <c r="CPS88" s="921"/>
      <c r="CPT88" s="921"/>
      <c r="CPU88" s="921"/>
      <c r="CPV88" s="921"/>
      <c r="CPW88" s="921"/>
      <c r="CPX88" s="921"/>
      <c r="CPY88" s="921"/>
      <c r="CPZ88" s="921"/>
      <c r="CQA88" s="921"/>
      <c r="CQB88" s="921"/>
      <c r="CQC88" s="921"/>
      <c r="CQD88" s="921"/>
      <c r="CQE88" s="921"/>
      <c r="CQF88" s="921"/>
      <c r="CQG88" s="921"/>
      <c r="CQH88" s="921"/>
      <c r="CQI88" s="921"/>
      <c r="CQJ88" s="921"/>
      <c r="CQK88" s="921"/>
      <c r="CQL88" s="921"/>
      <c r="CQM88" s="921"/>
      <c r="CQN88" s="921"/>
      <c r="CQO88" s="921"/>
      <c r="CQP88" s="921"/>
      <c r="CQQ88" s="921"/>
      <c r="CQR88" s="921"/>
      <c r="CQS88" s="921"/>
      <c r="CQT88" s="921"/>
      <c r="CQU88" s="921"/>
      <c r="CQV88" s="921"/>
      <c r="CQW88" s="921"/>
      <c r="CQX88" s="921"/>
      <c r="CQY88" s="921"/>
      <c r="CQZ88" s="921"/>
      <c r="CRA88" s="921"/>
      <c r="CRB88" s="921"/>
      <c r="CRC88" s="921"/>
      <c r="CRD88" s="921"/>
      <c r="CRE88" s="921"/>
      <c r="CRF88" s="921"/>
      <c r="CRG88" s="921"/>
      <c r="CRH88" s="921"/>
      <c r="CRI88" s="921"/>
      <c r="CRJ88" s="921"/>
      <c r="CRK88" s="921"/>
      <c r="CRL88" s="921"/>
      <c r="CRM88" s="921"/>
      <c r="CRN88" s="921"/>
      <c r="CRO88" s="921"/>
      <c r="CRP88" s="921"/>
      <c r="CRQ88" s="921"/>
      <c r="CRR88" s="921"/>
      <c r="CRS88" s="921"/>
      <c r="CRT88" s="921"/>
      <c r="CRU88" s="921"/>
      <c r="CRV88" s="921"/>
      <c r="CRW88" s="921"/>
      <c r="CRX88" s="921"/>
      <c r="CRY88" s="921"/>
      <c r="CRZ88" s="921"/>
      <c r="CSA88" s="921"/>
      <c r="CSB88" s="921"/>
      <c r="CSC88" s="921"/>
      <c r="CSD88" s="921"/>
      <c r="CSE88" s="921"/>
      <c r="CSF88" s="921"/>
      <c r="CSG88" s="921"/>
      <c r="CSH88" s="921"/>
      <c r="CSI88" s="921"/>
      <c r="CSJ88" s="921"/>
      <c r="CSK88" s="921"/>
      <c r="CSL88" s="921"/>
      <c r="CSM88" s="921"/>
      <c r="CSN88" s="921"/>
      <c r="CSO88" s="921"/>
      <c r="CSP88" s="921"/>
      <c r="CSQ88" s="921"/>
      <c r="CSR88" s="921"/>
      <c r="CSS88" s="921"/>
      <c r="CST88" s="921"/>
      <c r="CSU88" s="921"/>
      <c r="CSV88" s="921"/>
      <c r="CSW88" s="921"/>
      <c r="CSX88" s="921"/>
      <c r="CSY88" s="921"/>
      <c r="CSZ88" s="921"/>
      <c r="CTA88" s="921"/>
      <c r="CTB88" s="921"/>
      <c r="CTC88" s="921"/>
      <c r="CTD88" s="921"/>
      <c r="CTE88" s="921"/>
      <c r="CTF88" s="921"/>
      <c r="CTG88" s="921"/>
      <c r="CTH88" s="921"/>
      <c r="CTI88" s="921"/>
      <c r="CTJ88" s="921"/>
      <c r="CTK88" s="921"/>
      <c r="CTL88" s="921"/>
      <c r="CTM88" s="921"/>
      <c r="CTN88" s="921"/>
      <c r="CTO88" s="921"/>
      <c r="CTP88" s="921"/>
      <c r="CTQ88" s="921"/>
      <c r="CTR88" s="921"/>
      <c r="CTS88" s="921"/>
      <c r="CTT88" s="921"/>
      <c r="CTU88" s="921"/>
      <c r="CTV88" s="921"/>
      <c r="CTW88" s="921"/>
      <c r="CTX88" s="921"/>
      <c r="CTY88" s="921"/>
      <c r="CTZ88" s="921"/>
      <c r="CUA88" s="921"/>
      <c r="CUB88" s="921"/>
      <c r="CUC88" s="921"/>
      <c r="CUD88" s="921"/>
      <c r="CUE88" s="921"/>
      <c r="CUF88" s="921"/>
      <c r="CUG88" s="921"/>
      <c r="CUH88" s="921"/>
      <c r="CUI88" s="921"/>
      <c r="CUJ88" s="921"/>
      <c r="CUK88" s="921"/>
      <c r="CUL88" s="921"/>
      <c r="CUM88" s="921"/>
      <c r="CUN88" s="921"/>
      <c r="CUO88" s="921"/>
      <c r="CUP88" s="921"/>
      <c r="CUQ88" s="921"/>
      <c r="CUR88" s="921"/>
      <c r="CUS88" s="921"/>
      <c r="CUT88" s="921"/>
      <c r="CUU88" s="921"/>
      <c r="CUV88" s="921"/>
      <c r="CUW88" s="921"/>
      <c r="CUX88" s="921"/>
      <c r="CUY88" s="921"/>
      <c r="CUZ88" s="921"/>
      <c r="CVA88" s="921"/>
      <c r="CVB88" s="921"/>
      <c r="CVC88" s="921"/>
      <c r="CVD88" s="921"/>
      <c r="CVE88" s="921"/>
      <c r="CVF88" s="921"/>
      <c r="CVG88" s="921"/>
      <c r="CVH88" s="921"/>
      <c r="CVI88" s="921"/>
      <c r="CVJ88" s="921"/>
      <c r="CVK88" s="921"/>
      <c r="CVL88" s="921"/>
      <c r="CVM88" s="921"/>
      <c r="CVN88" s="921"/>
      <c r="CVO88" s="921"/>
      <c r="CVP88" s="921"/>
      <c r="CVQ88" s="921"/>
      <c r="CVR88" s="921"/>
      <c r="CVS88" s="921"/>
      <c r="CVT88" s="921"/>
      <c r="CVU88" s="921"/>
      <c r="CVV88" s="921"/>
      <c r="CVW88" s="921"/>
      <c r="CVX88" s="921"/>
      <c r="CVY88" s="921"/>
      <c r="CVZ88" s="921"/>
      <c r="CWA88" s="921"/>
      <c r="CWB88" s="921"/>
      <c r="CWC88" s="921"/>
      <c r="CWD88" s="921"/>
      <c r="CWE88" s="921"/>
      <c r="CWF88" s="921"/>
      <c r="CWG88" s="921"/>
      <c r="CWH88" s="921"/>
      <c r="CWI88" s="921"/>
      <c r="CWJ88" s="921"/>
      <c r="CWK88" s="921"/>
      <c r="CWL88" s="921"/>
      <c r="CWM88" s="921"/>
      <c r="CWN88" s="921"/>
      <c r="CWO88" s="921"/>
      <c r="CWP88" s="921"/>
      <c r="CWQ88" s="921"/>
      <c r="CWR88" s="921"/>
      <c r="CWS88" s="921"/>
      <c r="CWT88" s="921"/>
      <c r="CWU88" s="921"/>
      <c r="CWV88" s="921"/>
      <c r="CWW88" s="921"/>
      <c r="CWX88" s="921"/>
      <c r="CWY88" s="921"/>
      <c r="CWZ88" s="921"/>
      <c r="CXA88" s="921"/>
      <c r="CXB88" s="921"/>
      <c r="CXC88" s="921"/>
      <c r="CXD88" s="921"/>
      <c r="CXE88" s="921"/>
      <c r="CXF88" s="921"/>
      <c r="CXG88" s="921"/>
      <c r="CXH88" s="921"/>
      <c r="CXI88" s="921"/>
      <c r="CXJ88" s="921"/>
      <c r="CXK88" s="921"/>
      <c r="CXL88" s="921"/>
      <c r="CXM88" s="921"/>
      <c r="CXN88" s="921"/>
      <c r="CXO88" s="921"/>
      <c r="CXP88" s="921"/>
      <c r="CXQ88" s="921"/>
      <c r="CXR88" s="921"/>
      <c r="CXS88" s="921"/>
      <c r="CXT88" s="921"/>
      <c r="CXU88" s="921"/>
      <c r="CXV88" s="921"/>
      <c r="CXW88" s="921"/>
      <c r="CXX88" s="921"/>
      <c r="CXY88" s="921"/>
      <c r="CXZ88" s="921"/>
      <c r="CYA88" s="921"/>
      <c r="CYB88" s="921"/>
      <c r="CYC88" s="921"/>
      <c r="CYD88" s="921"/>
      <c r="CYE88" s="921"/>
      <c r="CYF88" s="921"/>
      <c r="CYG88" s="921"/>
      <c r="CYH88" s="921"/>
      <c r="CYI88" s="921"/>
      <c r="CYJ88" s="921"/>
      <c r="CYK88" s="921"/>
      <c r="CYL88" s="921"/>
      <c r="CYM88" s="921"/>
      <c r="CYN88" s="921"/>
      <c r="CYO88" s="921"/>
      <c r="CYP88" s="921"/>
      <c r="CYQ88" s="921"/>
      <c r="CYR88" s="921"/>
      <c r="CYS88" s="921"/>
      <c r="CYT88" s="921"/>
      <c r="CYU88" s="921"/>
      <c r="CYV88" s="921"/>
      <c r="CYW88" s="921"/>
      <c r="CYX88" s="921"/>
      <c r="CYY88" s="921"/>
      <c r="CYZ88" s="921"/>
      <c r="CZA88" s="921"/>
      <c r="CZB88" s="921"/>
      <c r="CZC88" s="921"/>
      <c r="CZD88" s="921"/>
      <c r="CZE88" s="921"/>
      <c r="CZF88" s="921"/>
      <c r="CZG88" s="921"/>
      <c r="CZH88" s="921"/>
      <c r="CZI88" s="921"/>
      <c r="CZJ88" s="921"/>
      <c r="CZK88" s="921"/>
      <c r="CZL88" s="921"/>
      <c r="CZM88" s="921"/>
      <c r="CZN88" s="921"/>
      <c r="CZO88" s="921"/>
      <c r="CZP88" s="921"/>
      <c r="CZQ88" s="921"/>
      <c r="CZR88" s="921"/>
      <c r="CZS88" s="921"/>
      <c r="CZT88" s="921"/>
      <c r="CZU88" s="921"/>
      <c r="CZV88" s="921"/>
      <c r="CZW88" s="921"/>
      <c r="CZX88" s="921"/>
      <c r="CZY88" s="921"/>
      <c r="CZZ88" s="921"/>
      <c r="DAA88" s="921"/>
      <c r="DAB88" s="921"/>
      <c r="DAC88" s="921"/>
      <c r="DAD88" s="921"/>
      <c r="DAE88" s="921"/>
      <c r="DAF88" s="921"/>
      <c r="DAG88" s="921"/>
      <c r="DAH88" s="921"/>
      <c r="DAI88" s="921"/>
      <c r="DAJ88" s="921"/>
      <c r="DAK88" s="921"/>
      <c r="DAL88" s="921"/>
      <c r="DAM88" s="921"/>
      <c r="DAN88" s="921"/>
      <c r="DAO88" s="921"/>
      <c r="DAP88" s="921"/>
      <c r="DAQ88" s="921"/>
      <c r="DAR88" s="921"/>
      <c r="DAS88" s="921"/>
      <c r="DAT88" s="921"/>
      <c r="DAU88" s="921"/>
      <c r="DAV88" s="921"/>
      <c r="DAW88" s="921"/>
      <c r="DAX88" s="921"/>
      <c r="DAY88" s="921"/>
      <c r="DAZ88" s="921"/>
      <c r="DBA88" s="921"/>
      <c r="DBB88" s="921"/>
      <c r="DBC88" s="921"/>
      <c r="DBD88" s="921"/>
      <c r="DBE88" s="921"/>
      <c r="DBF88" s="921"/>
      <c r="DBG88" s="921"/>
      <c r="DBH88" s="921"/>
      <c r="DBI88" s="921"/>
      <c r="DBJ88" s="921"/>
      <c r="DBK88" s="921"/>
      <c r="DBL88" s="921"/>
      <c r="DBM88" s="921"/>
      <c r="DBN88" s="921"/>
      <c r="DBO88" s="921"/>
      <c r="DBP88" s="921"/>
      <c r="DBQ88" s="921"/>
      <c r="DBR88" s="921"/>
      <c r="DBS88" s="921"/>
      <c r="DBT88" s="921"/>
      <c r="DBU88" s="921"/>
      <c r="DBV88" s="921"/>
      <c r="DBW88" s="921"/>
      <c r="DBX88" s="921"/>
      <c r="DBY88" s="921"/>
      <c r="DBZ88" s="921"/>
      <c r="DCA88" s="921"/>
      <c r="DCB88" s="921"/>
      <c r="DCC88" s="921"/>
      <c r="DCD88" s="921"/>
      <c r="DCE88" s="921"/>
      <c r="DCF88" s="921"/>
      <c r="DCG88" s="921"/>
      <c r="DCH88" s="921"/>
      <c r="DCI88" s="921"/>
      <c r="DCJ88" s="921"/>
      <c r="DCK88" s="921"/>
      <c r="DCL88" s="921"/>
      <c r="DCM88" s="921"/>
      <c r="DCN88" s="921"/>
      <c r="DCO88" s="921"/>
      <c r="DCP88" s="921"/>
      <c r="DCQ88" s="921"/>
      <c r="DCR88" s="921"/>
      <c r="DCS88" s="921"/>
      <c r="DCT88" s="921"/>
      <c r="DCU88" s="921"/>
      <c r="DCV88" s="921"/>
      <c r="DCW88" s="921"/>
      <c r="DCX88" s="921"/>
      <c r="DCY88" s="921"/>
      <c r="DCZ88" s="921"/>
      <c r="DDA88" s="921"/>
      <c r="DDB88" s="921"/>
      <c r="DDC88" s="921"/>
      <c r="DDD88" s="921"/>
      <c r="DDE88" s="921"/>
      <c r="DDF88" s="921"/>
      <c r="DDG88" s="921"/>
      <c r="DDH88" s="921"/>
      <c r="DDI88" s="921"/>
      <c r="DDJ88" s="921"/>
      <c r="DDK88" s="921"/>
      <c r="DDL88" s="921"/>
      <c r="DDM88" s="921"/>
      <c r="DDN88" s="921"/>
      <c r="DDO88" s="921"/>
      <c r="DDP88" s="921"/>
      <c r="DDQ88" s="921"/>
      <c r="DDR88" s="921"/>
      <c r="DDS88" s="921"/>
      <c r="DDT88" s="921"/>
      <c r="DDU88" s="921"/>
      <c r="DDV88" s="921"/>
      <c r="DDW88" s="921"/>
      <c r="DDX88" s="921"/>
      <c r="DDY88" s="921"/>
      <c r="DDZ88" s="921"/>
      <c r="DEA88" s="921"/>
      <c r="DEB88" s="921"/>
      <c r="DEC88" s="921"/>
      <c r="DED88" s="921"/>
      <c r="DEE88" s="921"/>
      <c r="DEF88" s="921"/>
      <c r="DEG88" s="921"/>
      <c r="DEH88" s="921"/>
      <c r="DEI88" s="921"/>
      <c r="DEJ88" s="921"/>
      <c r="DEK88" s="921"/>
      <c r="DEL88" s="921"/>
      <c r="DEM88" s="921"/>
      <c r="DEN88" s="921"/>
      <c r="DEO88" s="921"/>
      <c r="DEP88" s="921"/>
      <c r="DEQ88" s="921"/>
      <c r="DER88" s="921"/>
      <c r="DES88" s="921"/>
      <c r="DET88" s="921"/>
      <c r="DEU88" s="921"/>
      <c r="DEV88" s="921"/>
      <c r="DEW88" s="921"/>
      <c r="DEX88" s="921"/>
      <c r="DEY88" s="921"/>
      <c r="DEZ88" s="921"/>
      <c r="DFA88" s="921"/>
      <c r="DFB88" s="921"/>
      <c r="DFC88" s="921"/>
      <c r="DFD88" s="921"/>
      <c r="DFE88" s="921"/>
      <c r="DFF88" s="921"/>
      <c r="DFG88" s="921"/>
      <c r="DFH88" s="921"/>
      <c r="DFI88" s="921"/>
      <c r="DFJ88" s="921"/>
      <c r="DFK88" s="921"/>
      <c r="DFL88" s="921"/>
      <c r="DFM88" s="921"/>
      <c r="DFN88" s="921"/>
      <c r="DFO88" s="921"/>
      <c r="DFP88" s="921"/>
      <c r="DFQ88" s="921"/>
      <c r="DFR88" s="921"/>
      <c r="DFS88" s="921"/>
      <c r="DFT88" s="921"/>
      <c r="DFU88" s="921"/>
      <c r="DFV88" s="921"/>
      <c r="DFW88" s="921"/>
      <c r="DFX88" s="921"/>
      <c r="DFY88" s="921"/>
      <c r="DFZ88" s="921"/>
      <c r="DGA88" s="921"/>
      <c r="DGB88" s="921"/>
      <c r="DGC88" s="921"/>
      <c r="DGD88" s="921"/>
      <c r="DGE88" s="921"/>
      <c r="DGF88" s="921"/>
      <c r="DGG88" s="921"/>
      <c r="DGH88" s="921"/>
      <c r="DGI88" s="921"/>
      <c r="DGJ88" s="921"/>
      <c r="DGK88" s="921"/>
      <c r="DGL88" s="921"/>
      <c r="DGM88" s="921"/>
      <c r="DGN88" s="921"/>
      <c r="DGO88" s="921"/>
      <c r="DGP88" s="921"/>
      <c r="DGQ88" s="921"/>
      <c r="DGR88" s="921"/>
      <c r="DGS88" s="921"/>
      <c r="DGT88" s="921"/>
      <c r="DGU88" s="921"/>
      <c r="DGV88" s="921"/>
      <c r="DGW88" s="921"/>
      <c r="DGX88" s="921"/>
      <c r="DGY88" s="921"/>
      <c r="DGZ88" s="921"/>
      <c r="DHA88" s="921"/>
      <c r="DHB88" s="921"/>
      <c r="DHC88" s="921"/>
      <c r="DHD88" s="921"/>
      <c r="DHE88" s="921"/>
      <c r="DHF88" s="921"/>
      <c r="DHG88" s="921"/>
      <c r="DHH88" s="921"/>
      <c r="DHI88" s="921"/>
      <c r="DHJ88" s="921"/>
      <c r="DHK88" s="921"/>
      <c r="DHL88" s="921"/>
      <c r="DHM88" s="921"/>
      <c r="DHN88" s="921"/>
      <c r="DHO88" s="921"/>
      <c r="DHP88" s="921"/>
      <c r="DHQ88" s="921"/>
      <c r="DHR88" s="921"/>
      <c r="DHS88" s="921"/>
      <c r="DHT88" s="921"/>
      <c r="DHU88" s="921"/>
      <c r="DHV88" s="921"/>
      <c r="DHW88" s="921"/>
      <c r="DHX88" s="921"/>
      <c r="DHY88" s="921"/>
      <c r="DHZ88" s="921"/>
      <c r="DIA88" s="921"/>
      <c r="DIB88" s="921"/>
      <c r="DIC88" s="921"/>
      <c r="DID88" s="921"/>
      <c r="DIE88" s="921"/>
      <c r="DIF88" s="921"/>
      <c r="DIG88" s="921"/>
      <c r="DIH88" s="921"/>
      <c r="DII88" s="921"/>
      <c r="DIJ88" s="921"/>
      <c r="DIK88" s="921"/>
      <c r="DIL88" s="921"/>
      <c r="DIM88" s="921"/>
      <c r="DIN88" s="921"/>
      <c r="DIO88" s="921"/>
      <c r="DIP88" s="921"/>
      <c r="DIQ88" s="921"/>
      <c r="DIR88" s="921"/>
      <c r="DIS88" s="921"/>
      <c r="DIT88" s="921"/>
      <c r="DIU88" s="921"/>
      <c r="DIV88" s="921"/>
      <c r="DIW88" s="921"/>
      <c r="DIX88" s="921"/>
      <c r="DIY88" s="921"/>
      <c r="DIZ88" s="921"/>
      <c r="DJA88" s="921"/>
      <c r="DJB88" s="921"/>
      <c r="DJC88" s="921"/>
      <c r="DJD88" s="921"/>
      <c r="DJE88" s="921"/>
      <c r="DJF88" s="921"/>
      <c r="DJG88" s="921"/>
      <c r="DJH88" s="921"/>
      <c r="DJI88" s="921"/>
      <c r="DJJ88" s="921"/>
      <c r="DJK88" s="921"/>
      <c r="DJL88" s="921"/>
      <c r="DJM88" s="921"/>
      <c r="DJN88" s="921"/>
      <c r="DJO88" s="921"/>
      <c r="DJP88" s="921"/>
      <c r="DJQ88" s="921"/>
      <c r="DJR88" s="921"/>
      <c r="DJS88" s="921"/>
      <c r="DJT88" s="921"/>
      <c r="DJU88" s="921"/>
      <c r="DJV88" s="921"/>
      <c r="DJW88" s="921"/>
      <c r="DJX88" s="921"/>
      <c r="DJY88" s="921"/>
      <c r="DJZ88" s="921"/>
      <c r="DKA88" s="921"/>
      <c r="DKB88" s="921"/>
      <c r="DKC88" s="921"/>
      <c r="DKD88" s="921"/>
      <c r="DKE88" s="921"/>
      <c r="DKF88" s="921"/>
      <c r="DKG88" s="921"/>
      <c r="DKH88" s="921"/>
      <c r="DKI88" s="921"/>
      <c r="DKJ88" s="921"/>
      <c r="DKK88" s="921"/>
      <c r="DKL88" s="921"/>
      <c r="DKM88" s="921"/>
      <c r="DKN88" s="921"/>
      <c r="DKO88" s="921"/>
      <c r="DKP88" s="921"/>
      <c r="DKQ88" s="921"/>
      <c r="DKR88" s="921"/>
      <c r="DKS88" s="921"/>
      <c r="DKT88" s="921"/>
      <c r="DKU88" s="921"/>
      <c r="DKV88" s="921"/>
      <c r="DKW88" s="921"/>
      <c r="DKX88" s="921"/>
      <c r="DKY88" s="921"/>
      <c r="DKZ88" s="921"/>
      <c r="DLA88" s="921"/>
      <c r="DLB88" s="921"/>
      <c r="DLC88" s="921"/>
      <c r="DLD88" s="921"/>
      <c r="DLE88" s="921"/>
      <c r="DLF88" s="921"/>
      <c r="DLG88" s="921"/>
      <c r="DLH88" s="921"/>
      <c r="DLI88" s="921"/>
      <c r="DLJ88" s="921"/>
      <c r="DLK88" s="921"/>
      <c r="DLL88" s="921"/>
      <c r="DLM88" s="921"/>
      <c r="DLN88" s="921"/>
      <c r="DLO88" s="921"/>
      <c r="DLP88" s="921"/>
      <c r="DLQ88" s="921"/>
      <c r="DLR88" s="921"/>
      <c r="DLS88" s="921"/>
      <c r="DLT88" s="921"/>
      <c r="DLU88" s="921"/>
      <c r="DLV88" s="921"/>
      <c r="DLW88" s="921"/>
      <c r="DLX88" s="921"/>
      <c r="DLY88" s="921"/>
      <c r="DLZ88" s="921"/>
      <c r="DMA88" s="921"/>
      <c r="DMB88" s="921"/>
      <c r="DMC88" s="921"/>
      <c r="DMD88" s="921"/>
      <c r="DME88" s="921"/>
      <c r="DMF88" s="921"/>
      <c r="DMG88" s="921"/>
      <c r="DMH88" s="921"/>
      <c r="DMI88" s="921"/>
      <c r="DMJ88" s="921"/>
      <c r="DMK88" s="921"/>
      <c r="DML88" s="921"/>
      <c r="DMM88" s="921"/>
      <c r="DMN88" s="921"/>
      <c r="DMO88" s="921"/>
      <c r="DMP88" s="921"/>
      <c r="DMQ88" s="921"/>
      <c r="DMR88" s="921"/>
      <c r="DMS88" s="921"/>
      <c r="DMT88" s="921"/>
      <c r="DMU88" s="921"/>
      <c r="DMV88" s="921"/>
      <c r="DMW88" s="921"/>
      <c r="DMX88" s="921"/>
      <c r="DMY88" s="921"/>
      <c r="DMZ88" s="921"/>
      <c r="DNA88" s="921"/>
      <c r="DNB88" s="921"/>
      <c r="DNC88" s="921"/>
      <c r="DND88" s="921"/>
      <c r="DNE88" s="921"/>
      <c r="DNF88" s="921"/>
      <c r="DNG88" s="921"/>
      <c r="DNH88" s="921"/>
      <c r="DNI88" s="921"/>
      <c r="DNJ88" s="921"/>
      <c r="DNK88" s="921"/>
      <c r="DNL88" s="921"/>
      <c r="DNM88" s="921"/>
      <c r="DNN88" s="921"/>
      <c r="DNO88" s="921"/>
      <c r="DNP88" s="921"/>
      <c r="DNQ88" s="921"/>
      <c r="DNR88" s="921"/>
      <c r="DNS88" s="921"/>
      <c r="DNT88" s="921"/>
      <c r="DNU88" s="921"/>
      <c r="DNV88" s="921"/>
      <c r="DNW88" s="921"/>
      <c r="DNX88" s="921"/>
      <c r="DNY88" s="921"/>
      <c r="DNZ88" s="921"/>
      <c r="DOA88" s="921"/>
      <c r="DOB88" s="921"/>
      <c r="DOC88" s="921"/>
      <c r="DOD88" s="921"/>
      <c r="DOE88" s="921"/>
      <c r="DOF88" s="921"/>
      <c r="DOG88" s="921"/>
      <c r="DOH88" s="921"/>
      <c r="DOI88" s="921"/>
      <c r="DOJ88" s="921"/>
      <c r="DOK88" s="921"/>
      <c r="DOL88" s="921"/>
      <c r="DOM88" s="921"/>
      <c r="DON88" s="921"/>
      <c r="DOO88" s="921"/>
      <c r="DOP88" s="921"/>
      <c r="DOQ88" s="921"/>
      <c r="DOR88" s="921"/>
      <c r="DOS88" s="921"/>
      <c r="DOT88" s="921"/>
      <c r="DOU88" s="921"/>
      <c r="DOV88" s="921"/>
      <c r="DOW88" s="921"/>
      <c r="DOX88" s="921"/>
      <c r="DOY88" s="921"/>
      <c r="DOZ88" s="921"/>
      <c r="DPA88" s="921"/>
      <c r="DPB88" s="921"/>
      <c r="DPC88" s="921"/>
      <c r="DPD88" s="921"/>
      <c r="DPE88" s="921"/>
      <c r="DPF88" s="921"/>
      <c r="DPG88" s="921"/>
      <c r="DPH88" s="921"/>
      <c r="DPI88" s="921"/>
      <c r="DPJ88" s="921"/>
      <c r="DPK88" s="921"/>
      <c r="DPL88" s="921"/>
      <c r="DPM88" s="921"/>
      <c r="DPN88" s="921"/>
      <c r="DPO88" s="921"/>
      <c r="DPP88" s="921"/>
      <c r="DPQ88" s="921"/>
      <c r="DPR88" s="921"/>
      <c r="DPS88" s="921"/>
      <c r="DPT88" s="921"/>
      <c r="DPU88" s="921"/>
      <c r="DPV88" s="921"/>
      <c r="DPW88" s="921"/>
      <c r="DPX88" s="921"/>
      <c r="DPY88" s="921"/>
      <c r="DPZ88" s="921"/>
      <c r="DQA88" s="921"/>
      <c r="DQB88" s="921"/>
      <c r="DQC88" s="921"/>
      <c r="DQD88" s="921"/>
      <c r="DQE88" s="921"/>
      <c r="DQF88" s="921"/>
      <c r="DQG88" s="921"/>
      <c r="DQH88" s="921"/>
      <c r="DQI88" s="921"/>
      <c r="DQJ88" s="921"/>
      <c r="DQK88" s="921"/>
      <c r="DQL88" s="921"/>
      <c r="DQM88" s="921"/>
      <c r="DQN88" s="921"/>
      <c r="DQO88" s="921"/>
      <c r="DQP88" s="921"/>
      <c r="DQQ88" s="921"/>
      <c r="DQR88" s="921"/>
      <c r="DQS88" s="921"/>
      <c r="DQT88" s="921"/>
      <c r="DQU88" s="921"/>
      <c r="DQV88" s="921"/>
      <c r="DQW88" s="921"/>
      <c r="DQX88" s="921"/>
      <c r="DQY88" s="921"/>
      <c r="DQZ88" s="921"/>
      <c r="DRA88" s="921"/>
      <c r="DRB88" s="921"/>
      <c r="DRC88" s="921"/>
      <c r="DRD88" s="921"/>
      <c r="DRE88" s="921"/>
      <c r="DRF88" s="921"/>
      <c r="DRG88" s="921"/>
      <c r="DRH88" s="921"/>
      <c r="DRI88" s="921"/>
      <c r="DRJ88" s="921"/>
      <c r="DRK88" s="921"/>
      <c r="DRL88" s="921"/>
      <c r="DRM88" s="921"/>
      <c r="DRN88" s="921"/>
      <c r="DRO88" s="921"/>
      <c r="DRP88" s="921"/>
      <c r="DRQ88" s="921"/>
      <c r="DRR88" s="921"/>
      <c r="DRS88" s="921"/>
      <c r="DRT88" s="921"/>
      <c r="DRU88" s="921"/>
      <c r="DRV88" s="921"/>
      <c r="DRW88" s="921"/>
      <c r="DRX88" s="921"/>
      <c r="DRY88" s="921"/>
      <c r="DRZ88" s="921"/>
      <c r="DSA88" s="921"/>
      <c r="DSB88" s="921"/>
      <c r="DSC88" s="921"/>
      <c r="DSD88" s="921"/>
      <c r="DSE88" s="921"/>
      <c r="DSF88" s="921"/>
      <c r="DSG88" s="921"/>
      <c r="DSH88" s="921"/>
      <c r="DSI88" s="921"/>
      <c r="DSJ88" s="921"/>
      <c r="DSK88" s="921"/>
      <c r="DSL88" s="921"/>
      <c r="DSM88" s="921"/>
      <c r="DSN88" s="921"/>
      <c r="DSO88" s="921"/>
      <c r="DSP88" s="921"/>
      <c r="DSQ88" s="921"/>
      <c r="DSR88" s="921"/>
      <c r="DSS88" s="921"/>
      <c r="DST88" s="921"/>
      <c r="DSU88" s="921"/>
      <c r="DSV88" s="921"/>
      <c r="DSW88" s="921"/>
      <c r="DSX88" s="921"/>
      <c r="DSY88" s="921"/>
      <c r="DSZ88" s="921"/>
      <c r="DTA88" s="921"/>
      <c r="DTB88" s="921"/>
      <c r="DTC88" s="921"/>
      <c r="DTD88" s="921"/>
      <c r="DTE88" s="921"/>
      <c r="DTF88" s="921"/>
      <c r="DTG88" s="921"/>
      <c r="DTH88" s="921"/>
      <c r="DTI88" s="921"/>
      <c r="DTJ88" s="921"/>
      <c r="DTK88" s="921"/>
      <c r="DTL88" s="921"/>
      <c r="DTM88" s="921"/>
      <c r="DTN88" s="921"/>
      <c r="DTO88" s="921"/>
      <c r="DTP88" s="921"/>
      <c r="DTQ88" s="921"/>
      <c r="DTR88" s="921"/>
      <c r="DTS88" s="921"/>
      <c r="DTT88" s="921"/>
      <c r="DTU88" s="921"/>
      <c r="DTV88" s="921"/>
      <c r="DTW88" s="921"/>
      <c r="DTX88" s="921"/>
      <c r="DTY88" s="921"/>
      <c r="DTZ88" s="921"/>
      <c r="DUA88" s="921"/>
      <c r="DUB88" s="921"/>
      <c r="DUC88" s="921"/>
      <c r="DUD88" s="921"/>
      <c r="DUE88" s="921"/>
      <c r="DUF88" s="921"/>
      <c r="DUG88" s="921"/>
      <c r="DUH88" s="921"/>
      <c r="DUI88" s="921"/>
      <c r="DUJ88" s="921"/>
      <c r="DUK88" s="921"/>
      <c r="DUL88" s="921"/>
      <c r="DUM88" s="921"/>
      <c r="DUN88" s="921"/>
      <c r="DUO88" s="921"/>
      <c r="DUP88" s="921"/>
      <c r="DUQ88" s="921"/>
      <c r="DUR88" s="921"/>
      <c r="DUS88" s="921"/>
      <c r="DUT88" s="921"/>
      <c r="DUU88" s="921"/>
      <c r="DUV88" s="921"/>
      <c r="DUW88" s="921"/>
      <c r="DUX88" s="921"/>
      <c r="DUY88" s="921"/>
      <c r="DUZ88" s="921"/>
      <c r="DVA88" s="921"/>
      <c r="DVB88" s="921"/>
      <c r="DVC88" s="921"/>
      <c r="DVD88" s="921"/>
      <c r="DVE88" s="921"/>
      <c r="DVF88" s="921"/>
      <c r="DVG88" s="921"/>
      <c r="DVH88" s="921"/>
      <c r="DVI88" s="921"/>
      <c r="DVJ88" s="921"/>
      <c r="DVK88" s="921"/>
      <c r="DVL88" s="921"/>
      <c r="DVM88" s="921"/>
      <c r="DVN88" s="921"/>
      <c r="DVO88" s="921"/>
      <c r="DVP88" s="921"/>
      <c r="DVQ88" s="921"/>
      <c r="DVR88" s="921"/>
      <c r="DVS88" s="921"/>
      <c r="DVT88" s="921"/>
      <c r="DVU88" s="921"/>
      <c r="DVV88" s="921"/>
      <c r="DVW88" s="921"/>
      <c r="DVX88" s="921"/>
      <c r="DVY88" s="921"/>
      <c r="DVZ88" s="921"/>
      <c r="DWA88" s="921"/>
      <c r="DWB88" s="921"/>
      <c r="DWC88" s="921"/>
      <c r="DWD88" s="921"/>
      <c r="DWE88" s="921"/>
      <c r="DWF88" s="921"/>
      <c r="DWG88" s="921"/>
      <c r="DWH88" s="921"/>
      <c r="DWI88" s="921"/>
      <c r="DWJ88" s="921"/>
      <c r="DWK88" s="921"/>
      <c r="DWL88" s="921"/>
      <c r="DWM88" s="921"/>
      <c r="DWN88" s="921"/>
      <c r="DWO88" s="921"/>
      <c r="DWP88" s="921"/>
      <c r="DWQ88" s="921"/>
      <c r="DWR88" s="921"/>
      <c r="DWS88" s="921"/>
      <c r="DWT88" s="921"/>
      <c r="DWU88" s="921"/>
      <c r="DWV88" s="921"/>
      <c r="DWW88" s="921"/>
      <c r="DWX88" s="921"/>
      <c r="DWY88" s="921"/>
      <c r="DWZ88" s="921"/>
      <c r="DXA88" s="921"/>
      <c r="DXB88" s="921"/>
      <c r="DXC88" s="921"/>
      <c r="DXD88" s="921"/>
      <c r="DXE88" s="921"/>
      <c r="DXF88" s="921"/>
      <c r="DXG88" s="921"/>
      <c r="DXH88" s="921"/>
      <c r="DXI88" s="921"/>
      <c r="DXJ88" s="921"/>
      <c r="DXK88" s="921"/>
      <c r="DXL88" s="921"/>
      <c r="DXM88" s="921"/>
      <c r="DXN88" s="921"/>
      <c r="DXO88" s="921"/>
      <c r="DXP88" s="921"/>
      <c r="DXQ88" s="921"/>
      <c r="DXR88" s="921"/>
      <c r="DXS88" s="921"/>
      <c r="DXT88" s="921"/>
      <c r="DXU88" s="921"/>
      <c r="DXV88" s="921"/>
      <c r="DXW88" s="921"/>
      <c r="DXX88" s="921"/>
      <c r="DXY88" s="921"/>
      <c r="DXZ88" s="921"/>
      <c r="DYA88" s="921"/>
      <c r="DYB88" s="921"/>
      <c r="DYC88" s="921"/>
      <c r="DYD88" s="921"/>
      <c r="DYE88" s="921"/>
      <c r="DYF88" s="921"/>
      <c r="DYG88" s="921"/>
      <c r="DYH88" s="921"/>
      <c r="DYI88" s="921"/>
      <c r="DYJ88" s="921"/>
      <c r="DYK88" s="921"/>
      <c r="DYL88" s="921"/>
      <c r="DYM88" s="921"/>
      <c r="DYN88" s="921"/>
      <c r="DYO88" s="921"/>
      <c r="DYP88" s="921"/>
      <c r="DYQ88" s="921"/>
      <c r="DYR88" s="921"/>
      <c r="DYS88" s="921"/>
      <c r="DYT88" s="921"/>
      <c r="DYU88" s="921"/>
      <c r="DYV88" s="921"/>
      <c r="DYW88" s="921"/>
      <c r="DYX88" s="921"/>
      <c r="DYY88" s="921"/>
      <c r="DYZ88" s="921"/>
      <c r="DZA88" s="921"/>
      <c r="DZB88" s="921"/>
      <c r="DZC88" s="921"/>
      <c r="DZD88" s="921"/>
      <c r="DZE88" s="921"/>
      <c r="DZF88" s="921"/>
      <c r="DZG88" s="921"/>
      <c r="DZH88" s="921"/>
      <c r="DZI88" s="921"/>
      <c r="DZJ88" s="921"/>
      <c r="DZK88" s="921"/>
      <c r="DZL88" s="921"/>
      <c r="DZM88" s="921"/>
      <c r="DZN88" s="921"/>
      <c r="DZO88" s="921"/>
      <c r="DZP88" s="921"/>
      <c r="DZQ88" s="921"/>
      <c r="DZR88" s="921"/>
      <c r="DZS88" s="921"/>
      <c r="DZT88" s="921"/>
      <c r="DZU88" s="921"/>
      <c r="DZV88" s="921"/>
      <c r="DZW88" s="921"/>
      <c r="DZX88" s="921"/>
      <c r="DZY88" s="921"/>
      <c r="DZZ88" s="921"/>
      <c r="EAA88" s="921"/>
      <c r="EAB88" s="921"/>
      <c r="EAC88" s="921"/>
      <c r="EAD88" s="921"/>
      <c r="EAE88" s="921"/>
      <c r="EAF88" s="921"/>
      <c r="EAG88" s="921"/>
      <c r="EAH88" s="921"/>
      <c r="EAI88" s="921"/>
      <c r="EAJ88" s="921"/>
      <c r="EAK88" s="921"/>
      <c r="EAL88" s="921"/>
      <c r="EAM88" s="921"/>
      <c r="EAN88" s="921"/>
      <c r="EAO88" s="921"/>
      <c r="EAP88" s="921"/>
      <c r="EAQ88" s="921"/>
      <c r="EAR88" s="921"/>
      <c r="EAS88" s="921"/>
      <c r="EAT88" s="921"/>
      <c r="EAU88" s="921"/>
      <c r="EAV88" s="921"/>
      <c r="EAW88" s="921"/>
      <c r="EAX88" s="921"/>
      <c r="EAY88" s="921"/>
      <c r="EAZ88" s="921"/>
      <c r="EBA88" s="921"/>
      <c r="EBB88" s="921"/>
      <c r="EBC88" s="921"/>
      <c r="EBD88" s="921"/>
      <c r="EBE88" s="921"/>
      <c r="EBF88" s="921"/>
      <c r="EBG88" s="921"/>
      <c r="EBH88" s="921"/>
      <c r="EBI88" s="921"/>
      <c r="EBJ88" s="921"/>
      <c r="EBK88" s="921"/>
      <c r="EBL88" s="921"/>
      <c r="EBM88" s="921"/>
      <c r="EBN88" s="921"/>
      <c r="EBO88" s="921"/>
      <c r="EBP88" s="921"/>
      <c r="EBQ88" s="921"/>
      <c r="EBR88" s="921"/>
      <c r="EBS88" s="921"/>
      <c r="EBT88" s="921"/>
      <c r="EBU88" s="921"/>
      <c r="EBV88" s="921"/>
      <c r="EBW88" s="921"/>
      <c r="EBX88" s="921"/>
      <c r="EBY88" s="921"/>
      <c r="EBZ88" s="921"/>
      <c r="ECA88" s="921"/>
      <c r="ECB88" s="921"/>
      <c r="ECC88" s="921"/>
      <c r="ECD88" s="921"/>
      <c r="ECE88" s="921"/>
      <c r="ECF88" s="921"/>
      <c r="ECG88" s="921"/>
      <c r="ECH88" s="921"/>
      <c r="ECI88" s="921"/>
      <c r="ECJ88" s="921"/>
      <c r="ECK88" s="921"/>
      <c r="ECL88" s="921"/>
      <c r="ECM88" s="921"/>
      <c r="ECN88" s="921"/>
      <c r="ECO88" s="921"/>
      <c r="ECP88" s="921"/>
      <c r="ECQ88" s="921"/>
      <c r="ECR88" s="921"/>
      <c r="ECS88" s="921"/>
      <c r="ECT88" s="921"/>
      <c r="ECU88" s="921"/>
      <c r="ECV88" s="921"/>
      <c r="ECW88" s="921"/>
      <c r="ECX88" s="921"/>
      <c r="ECY88" s="921"/>
      <c r="ECZ88" s="921"/>
      <c r="EDA88" s="921"/>
      <c r="EDB88" s="921"/>
      <c r="EDC88" s="921"/>
      <c r="EDD88" s="921"/>
      <c r="EDE88" s="921"/>
      <c r="EDF88" s="921"/>
      <c r="EDG88" s="921"/>
      <c r="EDH88" s="921"/>
      <c r="EDI88" s="921"/>
      <c r="EDJ88" s="921"/>
      <c r="EDK88" s="921"/>
      <c r="EDL88" s="921"/>
      <c r="EDM88" s="921"/>
      <c r="EDN88" s="921"/>
      <c r="EDO88" s="921"/>
      <c r="EDP88" s="921"/>
      <c r="EDQ88" s="921"/>
      <c r="EDR88" s="921"/>
      <c r="EDS88" s="921"/>
      <c r="EDT88" s="921"/>
      <c r="EDU88" s="921"/>
      <c r="EDV88" s="921"/>
      <c r="EDW88" s="921"/>
      <c r="EDX88" s="921"/>
      <c r="EDY88" s="921"/>
      <c r="EDZ88" s="921"/>
      <c r="EEA88" s="921"/>
      <c r="EEB88" s="921"/>
      <c r="EEC88" s="921"/>
      <c r="EED88" s="921"/>
      <c r="EEE88" s="921"/>
      <c r="EEF88" s="921"/>
      <c r="EEG88" s="921"/>
      <c r="EEH88" s="921"/>
      <c r="EEI88" s="921"/>
      <c r="EEJ88" s="921"/>
      <c r="EEK88" s="921"/>
      <c r="EEL88" s="921"/>
      <c r="EEM88" s="921"/>
      <c r="EEN88" s="921"/>
      <c r="EEO88" s="921"/>
      <c r="EEP88" s="921"/>
      <c r="EEQ88" s="921"/>
      <c r="EER88" s="921"/>
      <c r="EES88" s="921"/>
      <c r="EET88" s="921"/>
      <c r="EEU88" s="921"/>
      <c r="EEV88" s="921"/>
      <c r="EEW88" s="921"/>
      <c r="EEX88" s="921"/>
      <c r="EEY88" s="921"/>
      <c r="EEZ88" s="921"/>
      <c r="EFA88" s="921"/>
      <c r="EFB88" s="921"/>
      <c r="EFC88" s="921"/>
      <c r="EFD88" s="921"/>
      <c r="EFE88" s="921"/>
      <c r="EFF88" s="921"/>
      <c r="EFG88" s="921"/>
      <c r="EFH88" s="921"/>
      <c r="EFI88" s="921"/>
      <c r="EFJ88" s="921"/>
      <c r="EFK88" s="921"/>
      <c r="EFL88" s="921"/>
      <c r="EFM88" s="921"/>
      <c r="EFN88" s="921"/>
      <c r="EFO88" s="921"/>
      <c r="EFP88" s="921"/>
      <c r="EFQ88" s="921"/>
      <c r="EFR88" s="921"/>
      <c r="EFS88" s="921"/>
      <c r="EFT88" s="921"/>
      <c r="EFU88" s="921"/>
      <c r="EFV88" s="921"/>
      <c r="EFW88" s="921"/>
      <c r="EFX88" s="921"/>
      <c r="EFY88" s="921"/>
      <c r="EFZ88" s="921"/>
      <c r="EGA88" s="921"/>
      <c r="EGB88" s="921"/>
      <c r="EGC88" s="921"/>
      <c r="EGD88" s="921"/>
      <c r="EGE88" s="921"/>
      <c r="EGF88" s="921"/>
      <c r="EGG88" s="921"/>
      <c r="EGH88" s="921"/>
      <c r="EGI88" s="921"/>
      <c r="EGJ88" s="921"/>
      <c r="EGK88" s="921"/>
      <c r="EGL88" s="921"/>
      <c r="EGM88" s="921"/>
      <c r="EGN88" s="921"/>
      <c r="EGO88" s="921"/>
      <c r="EGP88" s="921"/>
      <c r="EGQ88" s="921"/>
      <c r="EGR88" s="921"/>
      <c r="EGS88" s="921"/>
      <c r="EGT88" s="921"/>
      <c r="EGU88" s="921"/>
      <c r="EGV88" s="921"/>
      <c r="EGW88" s="921"/>
      <c r="EGX88" s="921"/>
      <c r="EGY88" s="921"/>
      <c r="EGZ88" s="921"/>
      <c r="EHA88" s="921"/>
      <c r="EHB88" s="921"/>
      <c r="EHC88" s="921"/>
      <c r="EHD88" s="921"/>
      <c r="EHE88" s="921"/>
      <c r="EHF88" s="921"/>
      <c r="EHG88" s="921"/>
      <c r="EHH88" s="921"/>
      <c r="EHI88" s="921"/>
      <c r="EHJ88" s="921"/>
      <c r="EHK88" s="921"/>
      <c r="EHL88" s="921"/>
      <c r="EHM88" s="921"/>
      <c r="EHN88" s="921"/>
      <c r="EHO88" s="921"/>
      <c r="EHP88" s="921"/>
      <c r="EHQ88" s="921"/>
      <c r="EHR88" s="921"/>
      <c r="EHS88" s="921"/>
      <c r="EHT88" s="921"/>
      <c r="EHU88" s="921"/>
      <c r="EHV88" s="921"/>
      <c r="EHW88" s="921"/>
      <c r="EHX88" s="921"/>
      <c r="EHY88" s="921"/>
      <c r="EHZ88" s="921"/>
      <c r="EIA88" s="921"/>
      <c r="EIB88" s="921"/>
      <c r="EIC88" s="921"/>
      <c r="EID88" s="921"/>
      <c r="EIE88" s="921"/>
      <c r="EIF88" s="921"/>
      <c r="EIG88" s="921"/>
      <c r="EIH88" s="921"/>
      <c r="EII88" s="921"/>
      <c r="EIJ88" s="921"/>
      <c r="EIK88" s="921"/>
      <c r="EIL88" s="921"/>
      <c r="EIM88" s="921"/>
      <c r="EIN88" s="921"/>
      <c r="EIO88" s="921"/>
      <c r="EIP88" s="921"/>
      <c r="EIQ88" s="921"/>
      <c r="EIR88" s="921"/>
      <c r="EIS88" s="921"/>
      <c r="EIT88" s="921"/>
      <c r="EIU88" s="921"/>
      <c r="EIV88" s="921"/>
      <c r="EIW88" s="921"/>
      <c r="EIX88" s="921"/>
      <c r="EIY88" s="921"/>
      <c r="EIZ88" s="921"/>
      <c r="EJA88" s="921"/>
      <c r="EJB88" s="921"/>
      <c r="EJC88" s="921"/>
      <c r="EJD88" s="921"/>
      <c r="EJE88" s="921"/>
      <c r="EJF88" s="921"/>
      <c r="EJG88" s="921"/>
      <c r="EJH88" s="921"/>
      <c r="EJI88" s="921"/>
      <c r="EJJ88" s="921"/>
      <c r="EJK88" s="921"/>
      <c r="EJL88" s="921"/>
      <c r="EJM88" s="921"/>
      <c r="EJN88" s="921"/>
      <c r="EJO88" s="921"/>
      <c r="EJP88" s="921"/>
      <c r="EJQ88" s="921"/>
      <c r="EJR88" s="921"/>
      <c r="EJS88" s="921"/>
      <c r="EJT88" s="921"/>
      <c r="EJU88" s="921"/>
      <c r="EJV88" s="921"/>
      <c r="EJW88" s="921"/>
      <c r="EJX88" s="921"/>
      <c r="EJY88" s="921"/>
      <c r="EJZ88" s="921"/>
      <c r="EKA88" s="921"/>
      <c r="EKB88" s="921"/>
      <c r="EKC88" s="921"/>
      <c r="EKD88" s="921"/>
      <c r="EKE88" s="921"/>
      <c r="EKF88" s="921"/>
      <c r="EKG88" s="921"/>
      <c r="EKH88" s="921"/>
      <c r="EKI88" s="921"/>
      <c r="EKJ88" s="921"/>
      <c r="EKK88" s="921"/>
      <c r="EKL88" s="921"/>
      <c r="EKM88" s="921"/>
      <c r="EKN88" s="921"/>
      <c r="EKO88" s="921"/>
      <c r="EKP88" s="921"/>
      <c r="EKQ88" s="921"/>
      <c r="EKR88" s="921"/>
      <c r="EKS88" s="921"/>
      <c r="EKT88" s="921"/>
      <c r="EKU88" s="921"/>
      <c r="EKV88" s="921"/>
      <c r="EKW88" s="921"/>
      <c r="EKX88" s="921"/>
      <c r="EKY88" s="921"/>
      <c r="EKZ88" s="921"/>
      <c r="ELA88" s="921"/>
      <c r="ELB88" s="921"/>
      <c r="ELC88" s="921"/>
      <c r="ELD88" s="921"/>
      <c r="ELE88" s="921"/>
      <c r="ELF88" s="921"/>
      <c r="ELG88" s="921"/>
      <c r="ELH88" s="921"/>
      <c r="ELI88" s="921"/>
      <c r="ELJ88" s="921"/>
      <c r="ELK88" s="921"/>
      <c r="ELL88" s="921"/>
      <c r="ELM88" s="921"/>
      <c r="ELN88" s="921"/>
      <c r="ELO88" s="921"/>
      <c r="ELP88" s="921"/>
      <c r="ELQ88" s="921"/>
      <c r="ELR88" s="921"/>
      <c r="ELS88" s="921"/>
      <c r="ELT88" s="921"/>
      <c r="ELU88" s="921"/>
      <c r="ELV88" s="921"/>
      <c r="ELW88" s="921"/>
      <c r="ELX88" s="921"/>
      <c r="ELY88" s="921"/>
      <c r="ELZ88" s="921"/>
      <c r="EMA88" s="921"/>
      <c r="EMB88" s="921"/>
      <c r="EMC88" s="921"/>
      <c r="EMD88" s="921"/>
      <c r="EME88" s="921"/>
      <c r="EMF88" s="921"/>
      <c r="EMG88" s="921"/>
      <c r="EMH88" s="921"/>
      <c r="EMI88" s="921"/>
      <c r="EMJ88" s="921"/>
      <c r="EMK88" s="921"/>
      <c r="EML88" s="921"/>
      <c r="EMM88" s="921"/>
      <c r="EMN88" s="921"/>
      <c r="EMO88" s="921"/>
      <c r="EMP88" s="921"/>
      <c r="EMQ88" s="921"/>
      <c r="EMR88" s="921"/>
      <c r="EMS88" s="921"/>
      <c r="EMT88" s="921"/>
      <c r="EMU88" s="921"/>
      <c r="EMV88" s="921"/>
      <c r="EMW88" s="921"/>
      <c r="EMX88" s="921"/>
      <c r="EMY88" s="921"/>
      <c r="EMZ88" s="921"/>
      <c r="ENA88" s="921"/>
      <c r="ENB88" s="921"/>
      <c r="ENC88" s="921"/>
      <c r="END88" s="921"/>
      <c r="ENE88" s="921"/>
      <c r="ENF88" s="921"/>
      <c r="ENG88" s="921"/>
      <c r="ENH88" s="921"/>
      <c r="ENI88" s="921"/>
      <c r="ENJ88" s="921"/>
      <c r="ENK88" s="921"/>
      <c r="ENL88" s="921"/>
      <c r="ENM88" s="921"/>
      <c r="ENN88" s="921"/>
      <c r="ENO88" s="921"/>
      <c r="ENP88" s="921"/>
      <c r="ENQ88" s="921"/>
      <c r="ENR88" s="921"/>
      <c r="ENS88" s="921"/>
      <c r="ENT88" s="921"/>
      <c r="ENU88" s="921"/>
      <c r="ENV88" s="921"/>
      <c r="ENW88" s="921"/>
      <c r="ENX88" s="921"/>
      <c r="ENY88" s="921"/>
      <c r="ENZ88" s="921"/>
      <c r="EOA88" s="921"/>
      <c r="EOB88" s="921"/>
      <c r="EOC88" s="921"/>
      <c r="EOD88" s="921"/>
      <c r="EOE88" s="921"/>
      <c r="EOF88" s="921"/>
      <c r="EOG88" s="921"/>
      <c r="EOH88" s="921"/>
      <c r="EOI88" s="921"/>
      <c r="EOJ88" s="921"/>
      <c r="EOK88" s="921"/>
      <c r="EOL88" s="921"/>
      <c r="EOM88" s="921"/>
      <c r="EON88" s="921"/>
      <c r="EOO88" s="921"/>
      <c r="EOP88" s="921"/>
      <c r="EOQ88" s="921"/>
      <c r="EOR88" s="921"/>
      <c r="EOS88" s="921"/>
      <c r="EOT88" s="921"/>
      <c r="EOU88" s="921"/>
      <c r="EOV88" s="921"/>
      <c r="EOW88" s="921"/>
      <c r="EOX88" s="921"/>
      <c r="EOY88" s="921"/>
      <c r="EOZ88" s="921"/>
      <c r="EPA88" s="921"/>
      <c r="EPB88" s="921"/>
      <c r="EPC88" s="921"/>
      <c r="EPD88" s="921"/>
      <c r="EPE88" s="921"/>
      <c r="EPF88" s="921"/>
      <c r="EPG88" s="921"/>
      <c r="EPH88" s="921"/>
      <c r="EPI88" s="921"/>
      <c r="EPJ88" s="921"/>
      <c r="EPK88" s="921"/>
      <c r="EPL88" s="921"/>
      <c r="EPM88" s="921"/>
      <c r="EPN88" s="921"/>
      <c r="EPO88" s="921"/>
      <c r="EPP88" s="921"/>
      <c r="EPQ88" s="921"/>
      <c r="EPR88" s="921"/>
      <c r="EPS88" s="921"/>
      <c r="EPT88" s="921"/>
      <c r="EPU88" s="921"/>
      <c r="EPV88" s="921"/>
      <c r="EPW88" s="921"/>
      <c r="EPX88" s="921"/>
      <c r="EPY88" s="921"/>
      <c r="EPZ88" s="921"/>
      <c r="EQA88" s="921"/>
      <c r="EQB88" s="921"/>
      <c r="EQC88" s="921"/>
      <c r="EQD88" s="921"/>
      <c r="EQE88" s="921"/>
      <c r="EQF88" s="921"/>
      <c r="EQG88" s="921"/>
      <c r="EQH88" s="921"/>
      <c r="EQI88" s="921"/>
      <c r="EQJ88" s="921"/>
      <c r="EQK88" s="921"/>
      <c r="EQL88" s="921"/>
      <c r="EQM88" s="921"/>
      <c r="EQN88" s="921"/>
      <c r="EQO88" s="921"/>
      <c r="EQP88" s="921"/>
      <c r="EQQ88" s="921"/>
      <c r="EQR88" s="921"/>
      <c r="EQS88" s="921"/>
      <c r="EQT88" s="921"/>
      <c r="EQU88" s="921"/>
      <c r="EQV88" s="921"/>
      <c r="EQW88" s="921"/>
      <c r="EQX88" s="921"/>
      <c r="EQY88" s="921"/>
      <c r="EQZ88" s="921"/>
      <c r="ERA88" s="921"/>
      <c r="ERB88" s="921"/>
      <c r="ERC88" s="921"/>
      <c r="ERD88" s="921"/>
      <c r="ERE88" s="921"/>
      <c r="ERF88" s="921"/>
      <c r="ERG88" s="921"/>
      <c r="ERH88" s="921"/>
      <c r="ERI88" s="921"/>
      <c r="ERJ88" s="921"/>
      <c r="ERK88" s="921"/>
      <c r="ERL88" s="921"/>
      <c r="ERM88" s="921"/>
      <c r="ERN88" s="921"/>
      <c r="ERO88" s="921"/>
      <c r="ERP88" s="921"/>
      <c r="ERQ88" s="921"/>
      <c r="ERR88" s="921"/>
      <c r="ERS88" s="921"/>
      <c r="ERT88" s="921"/>
      <c r="ERU88" s="921"/>
      <c r="ERV88" s="921"/>
      <c r="ERW88" s="921"/>
      <c r="ERX88" s="921"/>
      <c r="ERY88" s="921"/>
      <c r="ERZ88" s="921"/>
      <c r="ESA88" s="921"/>
      <c r="ESB88" s="921"/>
      <c r="ESC88" s="921"/>
      <c r="ESD88" s="921"/>
      <c r="ESE88" s="921"/>
      <c r="ESF88" s="921"/>
      <c r="ESG88" s="921"/>
      <c r="ESH88" s="921"/>
      <c r="ESI88" s="921"/>
      <c r="ESJ88" s="921"/>
      <c r="ESK88" s="921"/>
      <c r="ESL88" s="921"/>
      <c r="ESM88" s="921"/>
      <c r="ESN88" s="921"/>
      <c r="ESO88" s="921"/>
      <c r="ESP88" s="921"/>
      <c r="ESQ88" s="921"/>
      <c r="ESR88" s="921"/>
      <c r="ESS88" s="921"/>
      <c r="EST88" s="921"/>
      <c r="ESU88" s="921"/>
      <c r="ESV88" s="921"/>
      <c r="ESW88" s="921"/>
      <c r="ESX88" s="921"/>
      <c r="ESY88" s="921"/>
      <c r="ESZ88" s="921"/>
      <c r="ETA88" s="921"/>
      <c r="ETB88" s="921"/>
      <c r="ETC88" s="921"/>
      <c r="ETD88" s="921"/>
      <c r="ETE88" s="921"/>
      <c r="ETF88" s="921"/>
      <c r="ETG88" s="921"/>
      <c r="ETH88" s="921"/>
      <c r="ETI88" s="921"/>
      <c r="ETJ88" s="921"/>
      <c r="ETK88" s="921"/>
      <c r="ETL88" s="921"/>
      <c r="ETM88" s="921"/>
      <c r="ETN88" s="921"/>
      <c r="ETO88" s="921"/>
      <c r="ETP88" s="921"/>
      <c r="ETQ88" s="921"/>
      <c r="ETR88" s="921"/>
      <c r="ETS88" s="921"/>
      <c r="ETT88" s="921"/>
      <c r="ETU88" s="921"/>
      <c r="ETV88" s="921"/>
      <c r="ETW88" s="921"/>
      <c r="ETX88" s="921"/>
      <c r="ETY88" s="921"/>
      <c r="ETZ88" s="921"/>
      <c r="EUA88" s="921"/>
      <c r="EUB88" s="921"/>
      <c r="EUC88" s="921"/>
      <c r="EUD88" s="921"/>
      <c r="EUE88" s="921"/>
      <c r="EUF88" s="921"/>
      <c r="EUG88" s="921"/>
      <c r="EUH88" s="921"/>
      <c r="EUI88" s="921"/>
      <c r="EUJ88" s="921"/>
      <c r="EUK88" s="921"/>
      <c r="EUL88" s="921"/>
      <c r="EUM88" s="921"/>
      <c r="EUN88" s="921"/>
      <c r="EUO88" s="921"/>
      <c r="EUP88" s="921"/>
      <c r="EUQ88" s="921"/>
      <c r="EUR88" s="921"/>
      <c r="EUS88" s="921"/>
      <c r="EUT88" s="921"/>
      <c r="EUU88" s="921"/>
      <c r="EUV88" s="921"/>
      <c r="EUW88" s="921"/>
      <c r="EUX88" s="921"/>
      <c r="EUY88" s="921"/>
      <c r="EUZ88" s="921"/>
      <c r="EVA88" s="921"/>
      <c r="EVB88" s="921"/>
      <c r="EVC88" s="921"/>
      <c r="EVD88" s="921"/>
      <c r="EVE88" s="921"/>
      <c r="EVF88" s="921"/>
      <c r="EVG88" s="921"/>
      <c r="EVH88" s="921"/>
      <c r="EVI88" s="921"/>
      <c r="EVJ88" s="921"/>
      <c r="EVK88" s="921"/>
      <c r="EVL88" s="921"/>
      <c r="EVM88" s="921"/>
      <c r="EVN88" s="921"/>
      <c r="EVO88" s="921"/>
      <c r="EVP88" s="921"/>
      <c r="EVQ88" s="921"/>
      <c r="EVR88" s="921"/>
      <c r="EVS88" s="921"/>
      <c r="EVT88" s="921"/>
      <c r="EVU88" s="921"/>
      <c r="EVV88" s="921"/>
      <c r="EVW88" s="921"/>
      <c r="EVX88" s="921"/>
      <c r="EVY88" s="921"/>
      <c r="EVZ88" s="921"/>
      <c r="EWA88" s="921"/>
      <c r="EWB88" s="921"/>
      <c r="EWC88" s="921"/>
      <c r="EWD88" s="921"/>
      <c r="EWE88" s="921"/>
      <c r="EWF88" s="921"/>
      <c r="EWG88" s="921"/>
      <c r="EWH88" s="921"/>
      <c r="EWI88" s="921"/>
      <c r="EWJ88" s="921"/>
      <c r="EWK88" s="921"/>
      <c r="EWL88" s="921"/>
      <c r="EWM88" s="921"/>
      <c r="EWN88" s="921"/>
      <c r="EWO88" s="921"/>
      <c r="EWP88" s="921"/>
      <c r="EWQ88" s="921"/>
      <c r="EWR88" s="921"/>
      <c r="EWS88" s="921"/>
      <c r="EWT88" s="921"/>
      <c r="EWU88" s="921"/>
      <c r="EWV88" s="921"/>
      <c r="EWW88" s="921"/>
      <c r="EWX88" s="921"/>
      <c r="EWY88" s="921"/>
      <c r="EWZ88" s="921"/>
      <c r="EXA88" s="921"/>
      <c r="EXB88" s="921"/>
      <c r="EXC88" s="921"/>
      <c r="EXD88" s="921"/>
      <c r="EXE88" s="921"/>
      <c r="EXF88" s="921"/>
      <c r="EXG88" s="921"/>
      <c r="EXH88" s="921"/>
      <c r="EXI88" s="921"/>
      <c r="EXJ88" s="921"/>
      <c r="EXK88" s="921"/>
      <c r="EXL88" s="921"/>
      <c r="EXM88" s="921"/>
      <c r="EXN88" s="921"/>
      <c r="EXO88" s="921"/>
      <c r="EXP88" s="921"/>
      <c r="EXQ88" s="921"/>
      <c r="EXR88" s="921"/>
      <c r="EXS88" s="921"/>
      <c r="EXT88" s="921"/>
      <c r="EXU88" s="921"/>
      <c r="EXV88" s="921"/>
      <c r="EXW88" s="921"/>
      <c r="EXX88" s="921"/>
      <c r="EXY88" s="921"/>
      <c r="EXZ88" s="921"/>
      <c r="EYA88" s="921"/>
      <c r="EYB88" s="921"/>
      <c r="EYC88" s="921"/>
      <c r="EYD88" s="921"/>
      <c r="EYE88" s="921"/>
      <c r="EYF88" s="921"/>
      <c r="EYG88" s="921"/>
      <c r="EYH88" s="921"/>
      <c r="EYI88" s="921"/>
      <c r="EYJ88" s="921"/>
      <c r="EYK88" s="921"/>
      <c r="EYL88" s="921"/>
      <c r="EYM88" s="921"/>
      <c r="EYN88" s="921"/>
      <c r="EYO88" s="921"/>
      <c r="EYP88" s="921"/>
      <c r="EYQ88" s="921"/>
      <c r="EYR88" s="921"/>
      <c r="EYS88" s="921"/>
      <c r="EYT88" s="921"/>
      <c r="EYU88" s="921"/>
      <c r="EYV88" s="921"/>
      <c r="EYW88" s="921"/>
      <c r="EYX88" s="921"/>
      <c r="EYY88" s="921"/>
      <c r="EYZ88" s="921"/>
      <c r="EZA88" s="921"/>
      <c r="EZB88" s="921"/>
      <c r="EZC88" s="921"/>
      <c r="EZD88" s="921"/>
      <c r="EZE88" s="921"/>
      <c r="EZF88" s="921"/>
      <c r="EZG88" s="921"/>
      <c r="EZH88" s="921"/>
      <c r="EZI88" s="921"/>
      <c r="EZJ88" s="921"/>
      <c r="EZK88" s="921"/>
      <c r="EZL88" s="921"/>
      <c r="EZM88" s="921"/>
      <c r="EZN88" s="921"/>
      <c r="EZO88" s="921"/>
      <c r="EZP88" s="921"/>
      <c r="EZQ88" s="921"/>
      <c r="EZR88" s="921"/>
      <c r="EZS88" s="921"/>
      <c r="EZT88" s="921"/>
      <c r="EZU88" s="921"/>
      <c r="EZV88" s="921"/>
      <c r="EZW88" s="921"/>
      <c r="EZX88" s="921"/>
      <c r="EZY88" s="921"/>
      <c r="EZZ88" s="921"/>
      <c r="FAA88" s="921"/>
      <c r="FAB88" s="921"/>
      <c r="FAC88" s="921"/>
      <c r="FAD88" s="921"/>
      <c r="FAE88" s="921"/>
      <c r="FAF88" s="921"/>
      <c r="FAG88" s="921"/>
      <c r="FAH88" s="921"/>
      <c r="FAI88" s="921"/>
      <c r="FAJ88" s="921"/>
      <c r="FAK88" s="921"/>
      <c r="FAL88" s="921"/>
      <c r="FAM88" s="921"/>
      <c r="FAN88" s="921"/>
      <c r="FAO88" s="921"/>
      <c r="FAP88" s="921"/>
      <c r="FAQ88" s="921"/>
      <c r="FAR88" s="921"/>
      <c r="FAS88" s="921"/>
      <c r="FAT88" s="921"/>
      <c r="FAU88" s="921"/>
      <c r="FAV88" s="921"/>
      <c r="FAW88" s="921"/>
      <c r="FAX88" s="921"/>
      <c r="FAY88" s="921"/>
      <c r="FAZ88" s="921"/>
      <c r="FBA88" s="921"/>
      <c r="FBB88" s="921"/>
      <c r="FBC88" s="921"/>
      <c r="FBD88" s="921"/>
      <c r="FBE88" s="921"/>
      <c r="FBF88" s="921"/>
      <c r="FBG88" s="921"/>
      <c r="FBH88" s="921"/>
      <c r="FBI88" s="921"/>
      <c r="FBJ88" s="921"/>
      <c r="FBK88" s="921"/>
      <c r="FBL88" s="921"/>
      <c r="FBM88" s="921"/>
      <c r="FBN88" s="921"/>
      <c r="FBO88" s="921"/>
      <c r="FBP88" s="921"/>
      <c r="FBQ88" s="921"/>
      <c r="FBR88" s="921"/>
      <c r="FBS88" s="921"/>
      <c r="FBT88" s="921"/>
      <c r="FBU88" s="921"/>
      <c r="FBV88" s="921"/>
      <c r="FBW88" s="921"/>
      <c r="FBX88" s="921"/>
      <c r="FBY88" s="921"/>
      <c r="FBZ88" s="921"/>
      <c r="FCA88" s="921"/>
      <c r="FCB88" s="921"/>
      <c r="FCC88" s="921"/>
      <c r="FCD88" s="921"/>
      <c r="FCE88" s="921"/>
      <c r="FCF88" s="921"/>
      <c r="FCG88" s="921"/>
      <c r="FCH88" s="921"/>
      <c r="FCI88" s="921"/>
      <c r="FCJ88" s="921"/>
      <c r="FCK88" s="921"/>
      <c r="FCL88" s="921"/>
      <c r="FCM88" s="921"/>
      <c r="FCN88" s="921"/>
      <c r="FCO88" s="921"/>
      <c r="FCP88" s="921"/>
      <c r="FCQ88" s="921"/>
      <c r="FCR88" s="921"/>
      <c r="FCS88" s="921"/>
      <c r="FCT88" s="921"/>
      <c r="FCU88" s="921"/>
      <c r="FCV88" s="921"/>
      <c r="FCW88" s="921"/>
      <c r="FCX88" s="921"/>
      <c r="FCY88" s="921"/>
      <c r="FCZ88" s="921"/>
      <c r="FDA88" s="921"/>
      <c r="FDB88" s="921"/>
      <c r="FDC88" s="921"/>
      <c r="FDD88" s="921"/>
      <c r="FDE88" s="921"/>
      <c r="FDF88" s="921"/>
      <c r="FDG88" s="921"/>
      <c r="FDH88" s="921"/>
      <c r="FDI88" s="921"/>
      <c r="FDJ88" s="921"/>
      <c r="FDK88" s="921"/>
      <c r="FDL88" s="921"/>
      <c r="FDM88" s="921"/>
      <c r="FDN88" s="921"/>
      <c r="FDO88" s="921"/>
      <c r="FDP88" s="921"/>
      <c r="FDQ88" s="921"/>
      <c r="FDR88" s="921"/>
      <c r="FDS88" s="921"/>
      <c r="FDT88" s="921"/>
      <c r="FDU88" s="921"/>
      <c r="FDV88" s="921"/>
      <c r="FDW88" s="921"/>
      <c r="FDX88" s="921"/>
      <c r="FDY88" s="921"/>
      <c r="FDZ88" s="921"/>
      <c r="FEA88" s="921"/>
      <c r="FEB88" s="921"/>
      <c r="FEC88" s="921"/>
      <c r="FED88" s="921"/>
      <c r="FEE88" s="921"/>
      <c r="FEF88" s="921"/>
      <c r="FEG88" s="921"/>
      <c r="FEH88" s="921"/>
      <c r="FEI88" s="921"/>
      <c r="FEJ88" s="921"/>
      <c r="FEK88" s="921"/>
      <c r="FEL88" s="921"/>
      <c r="FEM88" s="921"/>
      <c r="FEN88" s="921"/>
      <c r="FEO88" s="921"/>
      <c r="FEP88" s="921"/>
      <c r="FEQ88" s="921"/>
      <c r="FER88" s="921"/>
      <c r="FES88" s="921"/>
      <c r="FET88" s="921"/>
      <c r="FEU88" s="921"/>
      <c r="FEV88" s="921"/>
      <c r="FEW88" s="921"/>
      <c r="FEX88" s="921"/>
      <c r="FEY88" s="921"/>
      <c r="FEZ88" s="921"/>
      <c r="FFA88" s="921"/>
      <c r="FFB88" s="921"/>
      <c r="FFC88" s="921"/>
      <c r="FFD88" s="921"/>
      <c r="FFE88" s="921"/>
      <c r="FFF88" s="921"/>
      <c r="FFG88" s="921"/>
      <c r="FFH88" s="921"/>
      <c r="FFI88" s="921"/>
      <c r="FFJ88" s="921"/>
      <c r="FFK88" s="921"/>
      <c r="FFL88" s="921"/>
      <c r="FFM88" s="921"/>
      <c r="FFN88" s="921"/>
      <c r="FFO88" s="921"/>
      <c r="FFP88" s="921"/>
      <c r="FFQ88" s="921"/>
      <c r="FFR88" s="921"/>
      <c r="FFS88" s="921"/>
      <c r="FFT88" s="921"/>
      <c r="FFU88" s="921"/>
      <c r="FFV88" s="921"/>
      <c r="FFW88" s="921"/>
      <c r="FFX88" s="921"/>
      <c r="FFY88" s="921"/>
      <c r="FFZ88" s="921"/>
      <c r="FGA88" s="921"/>
      <c r="FGB88" s="921"/>
      <c r="FGC88" s="921"/>
      <c r="FGD88" s="921"/>
      <c r="FGE88" s="921"/>
      <c r="FGF88" s="921"/>
      <c r="FGG88" s="921"/>
      <c r="FGH88" s="921"/>
      <c r="FGI88" s="921"/>
      <c r="FGJ88" s="921"/>
      <c r="FGK88" s="921"/>
      <c r="FGL88" s="921"/>
      <c r="FGM88" s="921"/>
      <c r="FGN88" s="921"/>
      <c r="FGO88" s="921"/>
      <c r="FGP88" s="921"/>
      <c r="FGQ88" s="921"/>
      <c r="FGR88" s="921"/>
      <c r="FGS88" s="921"/>
      <c r="FGT88" s="921"/>
      <c r="FGU88" s="921"/>
      <c r="FGV88" s="921"/>
      <c r="FGW88" s="921"/>
      <c r="FGX88" s="921"/>
      <c r="FGY88" s="921"/>
      <c r="FGZ88" s="921"/>
      <c r="FHA88" s="921"/>
      <c r="FHB88" s="921"/>
      <c r="FHC88" s="921"/>
      <c r="FHD88" s="921"/>
      <c r="FHE88" s="921"/>
      <c r="FHF88" s="921"/>
      <c r="FHG88" s="921"/>
      <c r="FHH88" s="921"/>
      <c r="FHI88" s="921"/>
      <c r="FHJ88" s="921"/>
      <c r="FHK88" s="921"/>
      <c r="FHL88" s="921"/>
      <c r="FHM88" s="921"/>
      <c r="FHN88" s="921"/>
      <c r="FHO88" s="921"/>
      <c r="FHP88" s="921"/>
      <c r="FHQ88" s="921"/>
      <c r="FHR88" s="921"/>
      <c r="FHS88" s="921"/>
      <c r="FHT88" s="921"/>
      <c r="FHU88" s="921"/>
      <c r="FHV88" s="921"/>
      <c r="FHW88" s="921"/>
      <c r="FHX88" s="921"/>
      <c r="FHY88" s="921"/>
      <c r="FHZ88" s="921"/>
      <c r="FIA88" s="921"/>
      <c r="FIB88" s="921"/>
      <c r="FIC88" s="921"/>
      <c r="FID88" s="921"/>
      <c r="FIE88" s="921"/>
      <c r="FIF88" s="921"/>
      <c r="FIG88" s="921"/>
      <c r="FIH88" s="921"/>
      <c r="FII88" s="921"/>
      <c r="FIJ88" s="921"/>
      <c r="FIK88" s="921"/>
      <c r="FIL88" s="921"/>
      <c r="FIM88" s="921"/>
      <c r="FIN88" s="921"/>
      <c r="FIO88" s="921"/>
      <c r="FIP88" s="921"/>
      <c r="FIQ88" s="921"/>
      <c r="FIR88" s="921"/>
      <c r="FIS88" s="921"/>
      <c r="FIT88" s="921"/>
      <c r="FIU88" s="921"/>
      <c r="FIV88" s="921"/>
      <c r="FIW88" s="921"/>
      <c r="FIX88" s="921"/>
      <c r="FIY88" s="921"/>
      <c r="FIZ88" s="921"/>
      <c r="FJA88" s="921"/>
      <c r="FJB88" s="921"/>
      <c r="FJC88" s="921"/>
      <c r="FJD88" s="921"/>
      <c r="FJE88" s="921"/>
      <c r="FJF88" s="921"/>
      <c r="FJG88" s="921"/>
      <c r="FJH88" s="921"/>
      <c r="FJI88" s="921"/>
      <c r="FJJ88" s="921"/>
      <c r="FJK88" s="921"/>
      <c r="FJL88" s="921"/>
      <c r="FJM88" s="921"/>
      <c r="FJN88" s="921"/>
      <c r="FJO88" s="921"/>
      <c r="FJP88" s="921"/>
      <c r="FJQ88" s="921"/>
      <c r="FJR88" s="921"/>
      <c r="FJS88" s="921"/>
      <c r="FJT88" s="921"/>
      <c r="FJU88" s="921"/>
      <c r="FJV88" s="921"/>
      <c r="FJW88" s="921"/>
      <c r="FJX88" s="921"/>
      <c r="FJY88" s="921"/>
      <c r="FJZ88" s="921"/>
      <c r="FKA88" s="921"/>
      <c r="FKB88" s="921"/>
      <c r="FKC88" s="921"/>
      <c r="FKD88" s="921"/>
      <c r="FKE88" s="921"/>
      <c r="FKF88" s="921"/>
      <c r="FKG88" s="921"/>
      <c r="FKH88" s="921"/>
      <c r="FKI88" s="921"/>
      <c r="FKJ88" s="921"/>
      <c r="FKK88" s="921"/>
      <c r="FKL88" s="921"/>
      <c r="FKM88" s="921"/>
      <c r="FKN88" s="921"/>
      <c r="FKO88" s="921"/>
      <c r="FKP88" s="921"/>
      <c r="FKQ88" s="921"/>
      <c r="FKR88" s="921"/>
      <c r="FKS88" s="921"/>
      <c r="FKT88" s="921"/>
      <c r="FKU88" s="921"/>
      <c r="FKV88" s="921"/>
      <c r="FKW88" s="921"/>
      <c r="FKX88" s="921"/>
      <c r="FKY88" s="921"/>
      <c r="FKZ88" s="921"/>
      <c r="FLA88" s="921"/>
      <c r="FLB88" s="921"/>
      <c r="FLC88" s="921"/>
      <c r="FLD88" s="921"/>
      <c r="FLE88" s="921"/>
      <c r="FLF88" s="921"/>
      <c r="FLG88" s="921"/>
      <c r="FLH88" s="921"/>
      <c r="FLI88" s="921"/>
      <c r="FLJ88" s="921"/>
      <c r="FLK88" s="921"/>
      <c r="FLL88" s="921"/>
      <c r="FLM88" s="921"/>
      <c r="FLN88" s="921"/>
      <c r="FLO88" s="921"/>
      <c r="FLP88" s="921"/>
      <c r="FLQ88" s="921"/>
      <c r="FLR88" s="921"/>
      <c r="FLS88" s="921"/>
      <c r="FLT88" s="921"/>
      <c r="FLU88" s="921"/>
      <c r="FLV88" s="921"/>
      <c r="FLW88" s="921"/>
      <c r="FLX88" s="921"/>
      <c r="FLY88" s="921"/>
      <c r="FLZ88" s="921"/>
      <c r="FMA88" s="921"/>
      <c r="FMB88" s="921"/>
      <c r="FMC88" s="921"/>
      <c r="FMD88" s="921"/>
      <c r="FME88" s="921"/>
      <c r="FMF88" s="921"/>
      <c r="FMG88" s="921"/>
      <c r="FMH88" s="921"/>
      <c r="FMI88" s="921"/>
      <c r="FMJ88" s="921"/>
      <c r="FMK88" s="921"/>
      <c r="FML88" s="921"/>
      <c r="FMM88" s="921"/>
      <c r="FMN88" s="921"/>
      <c r="FMO88" s="921"/>
      <c r="FMP88" s="921"/>
      <c r="FMQ88" s="921"/>
      <c r="FMR88" s="921"/>
      <c r="FMS88" s="921"/>
      <c r="FMT88" s="921"/>
      <c r="FMU88" s="921"/>
      <c r="FMV88" s="921"/>
      <c r="FMW88" s="921"/>
      <c r="FMX88" s="921"/>
      <c r="FMY88" s="921"/>
      <c r="FMZ88" s="921"/>
      <c r="FNA88" s="921"/>
      <c r="FNB88" s="921"/>
      <c r="FNC88" s="921"/>
      <c r="FND88" s="921"/>
      <c r="FNE88" s="921"/>
      <c r="FNF88" s="921"/>
      <c r="FNG88" s="921"/>
      <c r="FNH88" s="921"/>
      <c r="FNI88" s="921"/>
      <c r="FNJ88" s="921"/>
      <c r="FNK88" s="921"/>
      <c r="FNL88" s="921"/>
      <c r="FNM88" s="921"/>
      <c r="FNN88" s="921"/>
      <c r="FNO88" s="921"/>
      <c r="FNP88" s="921"/>
      <c r="FNQ88" s="921"/>
      <c r="FNR88" s="921"/>
      <c r="FNS88" s="921"/>
      <c r="FNT88" s="921"/>
      <c r="FNU88" s="921"/>
      <c r="FNV88" s="921"/>
      <c r="FNW88" s="921"/>
      <c r="FNX88" s="921"/>
      <c r="FNY88" s="921"/>
      <c r="FNZ88" s="921"/>
      <c r="FOA88" s="921"/>
      <c r="FOB88" s="921"/>
      <c r="FOC88" s="921"/>
      <c r="FOD88" s="921"/>
      <c r="FOE88" s="921"/>
      <c r="FOF88" s="921"/>
      <c r="FOG88" s="921"/>
      <c r="FOH88" s="921"/>
      <c r="FOI88" s="921"/>
      <c r="FOJ88" s="921"/>
      <c r="FOK88" s="921"/>
      <c r="FOL88" s="921"/>
      <c r="FOM88" s="921"/>
      <c r="FON88" s="921"/>
      <c r="FOO88" s="921"/>
      <c r="FOP88" s="921"/>
      <c r="FOQ88" s="921"/>
      <c r="FOR88" s="921"/>
      <c r="FOS88" s="921"/>
      <c r="FOT88" s="921"/>
      <c r="FOU88" s="921"/>
      <c r="FOV88" s="921"/>
      <c r="FOW88" s="921"/>
      <c r="FOX88" s="921"/>
      <c r="FOY88" s="921"/>
      <c r="FOZ88" s="921"/>
      <c r="FPA88" s="921"/>
      <c r="FPB88" s="921"/>
      <c r="FPC88" s="921"/>
      <c r="FPD88" s="921"/>
      <c r="FPE88" s="921"/>
      <c r="FPF88" s="921"/>
      <c r="FPG88" s="921"/>
      <c r="FPH88" s="921"/>
      <c r="FPI88" s="921"/>
      <c r="FPJ88" s="921"/>
      <c r="FPK88" s="921"/>
      <c r="FPL88" s="921"/>
      <c r="FPM88" s="921"/>
      <c r="FPN88" s="921"/>
      <c r="FPO88" s="921"/>
      <c r="FPP88" s="921"/>
      <c r="FPQ88" s="921"/>
      <c r="FPR88" s="921"/>
      <c r="FPS88" s="921"/>
      <c r="FPT88" s="921"/>
      <c r="FPU88" s="921"/>
      <c r="FPV88" s="921"/>
      <c r="FPW88" s="921"/>
      <c r="FPX88" s="921"/>
      <c r="FPY88" s="921"/>
      <c r="FPZ88" s="921"/>
      <c r="FQA88" s="921"/>
      <c r="FQB88" s="921"/>
      <c r="FQC88" s="921"/>
      <c r="FQD88" s="921"/>
      <c r="FQE88" s="921"/>
      <c r="FQF88" s="921"/>
      <c r="FQG88" s="921"/>
      <c r="FQH88" s="921"/>
      <c r="FQI88" s="921"/>
      <c r="FQJ88" s="921"/>
      <c r="FQK88" s="921"/>
      <c r="FQL88" s="921"/>
      <c r="FQM88" s="921"/>
      <c r="FQN88" s="921"/>
      <c r="FQO88" s="921"/>
      <c r="FQP88" s="921"/>
      <c r="FQQ88" s="921"/>
      <c r="FQR88" s="921"/>
      <c r="FQS88" s="921"/>
      <c r="FQT88" s="921"/>
      <c r="FQU88" s="921"/>
      <c r="FQV88" s="921"/>
      <c r="FQW88" s="921"/>
      <c r="FQX88" s="921"/>
      <c r="FQY88" s="921"/>
      <c r="FQZ88" s="921"/>
      <c r="FRA88" s="921"/>
      <c r="FRB88" s="921"/>
      <c r="FRC88" s="921"/>
      <c r="FRD88" s="921"/>
      <c r="FRE88" s="921"/>
      <c r="FRF88" s="921"/>
      <c r="FRG88" s="921"/>
      <c r="FRH88" s="921"/>
      <c r="FRI88" s="921"/>
      <c r="FRJ88" s="921"/>
      <c r="FRK88" s="921"/>
      <c r="FRL88" s="921"/>
      <c r="FRM88" s="921"/>
      <c r="FRN88" s="921"/>
      <c r="FRO88" s="921"/>
      <c r="FRP88" s="921"/>
      <c r="FRQ88" s="921"/>
      <c r="FRR88" s="921"/>
      <c r="FRS88" s="921"/>
      <c r="FRT88" s="921"/>
      <c r="FRU88" s="921"/>
      <c r="FRV88" s="921"/>
      <c r="FRW88" s="921"/>
      <c r="FRX88" s="921"/>
      <c r="FRY88" s="921"/>
      <c r="FRZ88" s="921"/>
      <c r="FSA88" s="921"/>
      <c r="FSB88" s="921"/>
      <c r="FSC88" s="921"/>
      <c r="FSD88" s="921"/>
      <c r="FSE88" s="921"/>
      <c r="FSF88" s="921"/>
      <c r="FSG88" s="921"/>
      <c r="FSH88" s="921"/>
      <c r="FSI88" s="921"/>
      <c r="FSJ88" s="921"/>
      <c r="FSK88" s="921"/>
      <c r="FSL88" s="921"/>
      <c r="FSM88" s="921"/>
      <c r="FSN88" s="921"/>
      <c r="FSO88" s="921"/>
      <c r="FSP88" s="921"/>
      <c r="FSQ88" s="921"/>
      <c r="FSR88" s="921"/>
      <c r="FSS88" s="921"/>
      <c r="FST88" s="921"/>
      <c r="FSU88" s="921"/>
      <c r="FSV88" s="921"/>
      <c r="FSW88" s="921"/>
      <c r="FSX88" s="921"/>
      <c r="FSY88" s="921"/>
      <c r="FSZ88" s="921"/>
      <c r="FTA88" s="921"/>
      <c r="FTB88" s="921"/>
      <c r="FTC88" s="921"/>
      <c r="FTD88" s="921"/>
      <c r="FTE88" s="921"/>
      <c r="FTF88" s="921"/>
      <c r="FTG88" s="921"/>
      <c r="FTH88" s="921"/>
      <c r="FTI88" s="921"/>
      <c r="FTJ88" s="921"/>
      <c r="FTK88" s="921"/>
      <c r="FTL88" s="921"/>
      <c r="FTM88" s="921"/>
      <c r="FTN88" s="921"/>
      <c r="FTO88" s="921"/>
      <c r="FTP88" s="921"/>
      <c r="FTQ88" s="921"/>
      <c r="FTR88" s="921"/>
      <c r="FTS88" s="921"/>
      <c r="FTT88" s="921"/>
      <c r="FTU88" s="921"/>
      <c r="FTV88" s="921"/>
      <c r="FTW88" s="921"/>
      <c r="FTX88" s="921"/>
      <c r="FTY88" s="921"/>
      <c r="FTZ88" s="921"/>
      <c r="FUA88" s="921"/>
      <c r="FUB88" s="921"/>
      <c r="FUC88" s="921"/>
      <c r="FUD88" s="921"/>
      <c r="FUE88" s="921"/>
      <c r="FUF88" s="921"/>
      <c r="FUG88" s="921"/>
      <c r="FUH88" s="921"/>
      <c r="FUI88" s="921"/>
      <c r="FUJ88" s="921"/>
      <c r="FUK88" s="921"/>
      <c r="FUL88" s="921"/>
      <c r="FUM88" s="921"/>
      <c r="FUN88" s="921"/>
      <c r="FUO88" s="921"/>
      <c r="FUP88" s="921"/>
      <c r="FUQ88" s="921"/>
      <c r="FUR88" s="921"/>
      <c r="FUS88" s="921"/>
      <c r="FUT88" s="921"/>
      <c r="FUU88" s="921"/>
      <c r="FUV88" s="921"/>
      <c r="FUW88" s="921"/>
      <c r="FUX88" s="921"/>
      <c r="FUY88" s="921"/>
      <c r="FUZ88" s="921"/>
      <c r="FVA88" s="921"/>
      <c r="FVB88" s="921"/>
      <c r="FVC88" s="921"/>
      <c r="FVD88" s="921"/>
      <c r="FVE88" s="921"/>
      <c r="FVF88" s="921"/>
      <c r="FVG88" s="921"/>
      <c r="FVH88" s="921"/>
      <c r="FVI88" s="921"/>
      <c r="FVJ88" s="921"/>
      <c r="FVK88" s="921"/>
      <c r="FVL88" s="921"/>
      <c r="FVM88" s="921"/>
      <c r="FVN88" s="921"/>
      <c r="FVO88" s="921"/>
      <c r="FVP88" s="921"/>
      <c r="FVQ88" s="921"/>
      <c r="FVR88" s="921"/>
      <c r="FVS88" s="921"/>
      <c r="FVT88" s="921"/>
      <c r="FVU88" s="921"/>
      <c r="FVV88" s="921"/>
      <c r="FVW88" s="921"/>
      <c r="FVX88" s="921"/>
      <c r="FVY88" s="921"/>
      <c r="FVZ88" s="921"/>
      <c r="FWA88" s="921"/>
      <c r="FWB88" s="921"/>
      <c r="FWC88" s="921"/>
      <c r="FWD88" s="921"/>
      <c r="FWE88" s="921"/>
      <c r="FWF88" s="921"/>
      <c r="FWG88" s="921"/>
      <c r="FWH88" s="921"/>
      <c r="FWI88" s="921"/>
      <c r="FWJ88" s="921"/>
      <c r="FWK88" s="921"/>
      <c r="FWL88" s="921"/>
      <c r="FWM88" s="921"/>
      <c r="FWN88" s="921"/>
      <c r="FWO88" s="921"/>
      <c r="FWP88" s="921"/>
      <c r="FWQ88" s="921"/>
      <c r="FWR88" s="921"/>
      <c r="FWS88" s="921"/>
      <c r="FWT88" s="921"/>
      <c r="FWU88" s="921"/>
      <c r="FWV88" s="921"/>
      <c r="FWW88" s="921"/>
      <c r="FWX88" s="921"/>
      <c r="FWY88" s="921"/>
      <c r="FWZ88" s="921"/>
      <c r="FXA88" s="921"/>
      <c r="FXB88" s="921"/>
      <c r="FXC88" s="921"/>
      <c r="FXD88" s="921"/>
      <c r="FXE88" s="921"/>
      <c r="FXF88" s="921"/>
      <c r="FXG88" s="921"/>
      <c r="FXH88" s="921"/>
      <c r="FXI88" s="921"/>
      <c r="FXJ88" s="921"/>
      <c r="FXK88" s="921"/>
      <c r="FXL88" s="921"/>
      <c r="FXM88" s="921"/>
      <c r="FXN88" s="921"/>
      <c r="FXO88" s="921"/>
      <c r="FXP88" s="921"/>
      <c r="FXQ88" s="921"/>
      <c r="FXR88" s="921"/>
      <c r="FXS88" s="921"/>
      <c r="FXT88" s="921"/>
      <c r="FXU88" s="921"/>
      <c r="FXV88" s="921"/>
      <c r="FXW88" s="921"/>
      <c r="FXX88" s="921"/>
      <c r="FXY88" s="921"/>
      <c r="FXZ88" s="921"/>
      <c r="FYA88" s="921"/>
      <c r="FYB88" s="921"/>
      <c r="FYC88" s="921"/>
      <c r="FYD88" s="921"/>
      <c r="FYE88" s="921"/>
      <c r="FYF88" s="921"/>
      <c r="FYG88" s="921"/>
      <c r="FYH88" s="921"/>
      <c r="FYI88" s="921"/>
      <c r="FYJ88" s="921"/>
      <c r="FYK88" s="921"/>
      <c r="FYL88" s="921"/>
      <c r="FYM88" s="921"/>
      <c r="FYN88" s="921"/>
      <c r="FYO88" s="921"/>
      <c r="FYP88" s="921"/>
      <c r="FYQ88" s="921"/>
      <c r="FYR88" s="921"/>
      <c r="FYS88" s="921"/>
      <c r="FYT88" s="921"/>
      <c r="FYU88" s="921"/>
      <c r="FYV88" s="921"/>
      <c r="FYW88" s="921"/>
      <c r="FYX88" s="921"/>
      <c r="FYY88" s="921"/>
      <c r="FYZ88" s="921"/>
      <c r="FZA88" s="921"/>
      <c r="FZB88" s="921"/>
      <c r="FZC88" s="921"/>
      <c r="FZD88" s="921"/>
      <c r="FZE88" s="921"/>
      <c r="FZF88" s="921"/>
      <c r="FZG88" s="921"/>
      <c r="FZH88" s="921"/>
      <c r="FZI88" s="921"/>
      <c r="FZJ88" s="921"/>
      <c r="FZK88" s="921"/>
      <c r="FZL88" s="921"/>
      <c r="FZM88" s="921"/>
      <c r="FZN88" s="921"/>
      <c r="FZO88" s="921"/>
      <c r="FZP88" s="921"/>
      <c r="FZQ88" s="921"/>
      <c r="FZR88" s="921"/>
      <c r="FZS88" s="921"/>
      <c r="FZT88" s="921"/>
      <c r="FZU88" s="921"/>
      <c r="FZV88" s="921"/>
      <c r="FZW88" s="921"/>
      <c r="FZX88" s="921"/>
      <c r="FZY88" s="921"/>
      <c r="FZZ88" s="921"/>
      <c r="GAA88" s="921"/>
      <c r="GAB88" s="921"/>
      <c r="GAC88" s="921"/>
      <c r="GAD88" s="921"/>
      <c r="GAE88" s="921"/>
      <c r="GAF88" s="921"/>
      <c r="GAG88" s="921"/>
      <c r="GAH88" s="921"/>
      <c r="GAI88" s="921"/>
      <c r="GAJ88" s="921"/>
      <c r="GAK88" s="921"/>
      <c r="GAL88" s="921"/>
      <c r="GAM88" s="921"/>
      <c r="GAN88" s="921"/>
      <c r="GAO88" s="921"/>
      <c r="GAP88" s="921"/>
      <c r="GAQ88" s="921"/>
      <c r="GAR88" s="921"/>
      <c r="GAS88" s="921"/>
      <c r="GAT88" s="921"/>
      <c r="GAU88" s="921"/>
      <c r="GAV88" s="921"/>
      <c r="GAW88" s="921"/>
      <c r="GAX88" s="921"/>
      <c r="GAY88" s="921"/>
      <c r="GAZ88" s="921"/>
      <c r="GBA88" s="921"/>
      <c r="GBB88" s="921"/>
      <c r="GBC88" s="921"/>
      <c r="GBD88" s="921"/>
      <c r="GBE88" s="921"/>
      <c r="GBF88" s="921"/>
      <c r="GBG88" s="921"/>
      <c r="GBH88" s="921"/>
      <c r="GBI88" s="921"/>
      <c r="GBJ88" s="921"/>
      <c r="GBK88" s="921"/>
      <c r="GBL88" s="921"/>
      <c r="GBM88" s="921"/>
      <c r="GBN88" s="921"/>
      <c r="GBO88" s="921"/>
      <c r="GBP88" s="921"/>
      <c r="GBQ88" s="921"/>
      <c r="GBR88" s="921"/>
      <c r="GBS88" s="921"/>
      <c r="GBT88" s="921"/>
      <c r="GBU88" s="921"/>
      <c r="GBV88" s="921"/>
      <c r="GBW88" s="921"/>
      <c r="GBX88" s="921"/>
      <c r="GBY88" s="921"/>
      <c r="GBZ88" s="921"/>
      <c r="GCA88" s="921"/>
      <c r="GCB88" s="921"/>
      <c r="GCC88" s="921"/>
      <c r="GCD88" s="921"/>
      <c r="GCE88" s="921"/>
      <c r="GCF88" s="921"/>
      <c r="GCG88" s="921"/>
      <c r="GCH88" s="921"/>
      <c r="GCI88" s="921"/>
      <c r="GCJ88" s="921"/>
      <c r="GCK88" s="921"/>
      <c r="GCL88" s="921"/>
      <c r="GCM88" s="921"/>
      <c r="GCN88" s="921"/>
      <c r="GCO88" s="921"/>
      <c r="GCP88" s="921"/>
      <c r="GCQ88" s="921"/>
      <c r="GCR88" s="921"/>
      <c r="GCS88" s="921"/>
      <c r="GCT88" s="921"/>
      <c r="GCU88" s="921"/>
      <c r="GCV88" s="921"/>
      <c r="GCW88" s="921"/>
      <c r="GCX88" s="921"/>
      <c r="GCY88" s="921"/>
      <c r="GCZ88" s="921"/>
      <c r="GDA88" s="921"/>
      <c r="GDB88" s="921"/>
      <c r="GDC88" s="921"/>
      <c r="GDD88" s="921"/>
      <c r="GDE88" s="921"/>
      <c r="GDF88" s="921"/>
      <c r="GDG88" s="921"/>
      <c r="GDH88" s="921"/>
      <c r="GDI88" s="921"/>
      <c r="GDJ88" s="921"/>
      <c r="GDK88" s="921"/>
      <c r="GDL88" s="921"/>
      <c r="GDM88" s="921"/>
      <c r="GDN88" s="921"/>
      <c r="GDO88" s="921"/>
      <c r="GDP88" s="921"/>
      <c r="GDQ88" s="921"/>
      <c r="GDR88" s="921"/>
      <c r="GDS88" s="921"/>
      <c r="GDT88" s="921"/>
      <c r="GDU88" s="921"/>
      <c r="GDV88" s="921"/>
      <c r="GDW88" s="921"/>
      <c r="GDX88" s="921"/>
      <c r="GDY88" s="921"/>
      <c r="GDZ88" s="921"/>
      <c r="GEA88" s="921"/>
      <c r="GEB88" s="921"/>
      <c r="GEC88" s="921"/>
      <c r="GED88" s="921"/>
      <c r="GEE88" s="921"/>
      <c r="GEF88" s="921"/>
      <c r="GEG88" s="921"/>
      <c r="GEH88" s="921"/>
      <c r="GEI88" s="921"/>
      <c r="GEJ88" s="921"/>
      <c r="GEK88" s="921"/>
      <c r="GEL88" s="921"/>
      <c r="GEM88" s="921"/>
      <c r="GEN88" s="921"/>
      <c r="GEO88" s="921"/>
      <c r="GEP88" s="921"/>
      <c r="GEQ88" s="921"/>
      <c r="GER88" s="921"/>
      <c r="GES88" s="921"/>
      <c r="GET88" s="921"/>
      <c r="GEU88" s="921"/>
      <c r="GEV88" s="921"/>
      <c r="GEW88" s="921"/>
      <c r="GEX88" s="921"/>
      <c r="GEY88" s="921"/>
      <c r="GEZ88" s="921"/>
      <c r="GFA88" s="921"/>
      <c r="GFB88" s="921"/>
      <c r="GFC88" s="921"/>
      <c r="GFD88" s="921"/>
      <c r="GFE88" s="921"/>
      <c r="GFF88" s="921"/>
      <c r="GFG88" s="921"/>
      <c r="GFH88" s="921"/>
      <c r="GFI88" s="921"/>
      <c r="GFJ88" s="921"/>
      <c r="GFK88" s="921"/>
      <c r="GFL88" s="921"/>
      <c r="GFM88" s="921"/>
      <c r="GFN88" s="921"/>
      <c r="GFO88" s="921"/>
      <c r="GFP88" s="921"/>
      <c r="GFQ88" s="921"/>
      <c r="GFR88" s="921"/>
      <c r="GFS88" s="921"/>
      <c r="GFT88" s="921"/>
      <c r="GFU88" s="921"/>
      <c r="GFV88" s="921"/>
      <c r="GFW88" s="921"/>
      <c r="GFX88" s="921"/>
      <c r="GFY88" s="921"/>
      <c r="GFZ88" s="921"/>
      <c r="GGA88" s="921"/>
      <c r="GGB88" s="921"/>
      <c r="GGC88" s="921"/>
      <c r="GGD88" s="921"/>
      <c r="GGE88" s="921"/>
      <c r="GGF88" s="921"/>
      <c r="GGG88" s="921"/>
      <c r="GGH88" s="921"/>
      <c r="GGI88" s="921"/>
      <c r="GGJ88" s="921"/>
      <c r="GGK88" s="921"/>
      <c r="GGL88" s="921"/>
      <c r="GGM88" s="921"/>
      <c r="GGN88" s="921"/>
      <c r="GGO88" s="921"/>
      <c r="GGP88" s="921"/>
      <c r="GGQ88" s="921"/>
      <c r="GGR88" s="921"/>
      <c r="GGS88" s="921"/>
      <c r="GGT88" s="921"/>
      <c r="GGU88" s="921"/>
      <c r="GGV88" s="921"/>
      <c r="GGW88" s="921"/>
      <c r="GGX88" s="921"/>
      <c r="GGY88" s="921"/>
      <c r="GGZ88" s="921"/>
      <c r="GHA88" s="921"/>
      <c r="GHB88" s="921"/>
      <c r="GHC88" s="921"/>
      <c r="GHD88" s="921"/>
      <c r="GHE88" s="921"/>
      <c r="GHF88" s="921"/>
      <c r="GHG88" s="921"/>
      <c r="GHH88" s="921"/>
      <c r="GHI88" s="921"/>
      <c r="GHJ88" s="921"/>
      <c r="GHK88" s="921"/>
      <c r="GHL88" s="921"/>
      <c r="GHM88" s="921"/>
      <c r="GHN88" s="921"/>
      <c r="GHO88" s="921"/>
      <c r="GHP88" s="921"/>
      <c r="GHQ88" s="921"/>
      <c r="GHR88" s="921"/>
      <c r="GHS88" s="921"/>
      <c r="GHT88" s="921"/>
      <c r="GHU88" s="921"/>
      <c r="GHV88" s="921"/>
      <c r="GHW88" s="921"/>
      <c r="GHX88" s="921"/>
      <c r="GHY88" s="921"/>
      <c r="GHZ88" s="921"/>
      <c r="GIA88" s="921"/>
      <c r="GIB88" s="921"/>
      <c r="GIC88" s="921"/>
      <c r="GID88" s="921"/>
      <c r="GIE88" s="921"/>
      <c r="GIF88" s="921"/>
      <c r="GIG88" s="921"/>
      <c r="GIH88" s="921"/>
      <c r="GII88" s="921"/>
      <c r="GIJ88" s="921"/>
      <c r="GIK88" s="921"/>
      <c r="GIL88" s="921"/>
      <c r="GIM88" s="921"/>
      <c r="GIN88" s="921"/>
      <c r="GIO88" s="921"/>
      <c r="GIP88" s="921"/>
      <c r="GIQ88" s="921"/>
      <c r="GIR88" s="921"/>
      <c r="GIS88" s="921"/>
      <c r="GIT88" s="921"/>
      <c r="GIU88" s="921"/>
      <c r="GIV88" s="921"/>
      <c r="GIW88" s="921"/>
      <c r="GIX88" s="921"/>
      <c r="GIY88" s="921"/>
      <c r="GIZ88" s="921"/>
      <c r="GJA88" s="921"/>
      <c r="GJB88" s="921"/>
      <c r="GJC88" s="921"/>
      <c r="GJD88" s="921"/>
      <c r="GJE88" s="921"/>
      <c r="GJF88" s="921"/>
      <c r="GJG88" s="921"/>
      <c r="GJH88" s="921"/>
      <c r="GJI88" s="921"/>
      <c r="GJJ88" s="921"/>
      <c r="GJK88" s="921"/>
      <c r="GJL88" s="921"/>
      <c r="GJM88" s="921"/>
      <c r="GJN88" s="921"/>
      <c r="GJO88" s="921"/>
      <c r="GJP88" s="921"/>
      <c r="GJQ88" s="921"/>
      <c r="GJR88" s="921"/>
      <c r="GJS88" s="921"/>
      <c r="GJT88" s="921"/>
      <c r="GJU88" s="921"/>
      <c r="GJV88" s="921"/>
      <c r="GJW88" s="921"/>
      <c r="GJX88" s="921"/>
      <c r="GJY88" s="921"/>
      <c r="GJZ88" s="921"/>
      <c r="GKA88" s="921"/>
      <c r="GKB88" s="921"/>
      <c r="GKC88" s="921"/>
      <c r="GKD88" s="921"/>
      <c r="GKE88" s="921"/>
      <c r="GKF88" s="921"/>
      <c r="GKG88" s="921"/>
      <c r="GKH88" s="921"/>
      <c r="GKI88" s="921"/>
      <c r="GKJ88" s="921"/>
      <c r="GKK88" s="921"/>
      <c r="GKL88" s="921"/>
      <c r="GKM88" s="921"/>
      <c r="GKN88" s="921"/>
      <c r="GKO88" s="921"/>
      <c r="GKP88" s="921"/>
      <c r="GKQ88" s="921"/>
      <c r="GKR88" s="921"/>
      <c r="GKS88" s="921"/>
      <c r="GKT88" s="921"/>
      <c r="GKU88" s="921"/>
      <c r="GKV88" s="921"/>
      <c r="GKW88" s="921"/>
      <c r="GKX88" s="921"/>
      <c r="GKY88" s="921"/>
      <c r="GKZ88" s="921"/>
      <c r="GLA88" s="921"/>
      <c r="GLB88" s="921"/>
      <c r="GLC88" s="921"/>
      <c r="GLD88" s="921"/>
      <c r="GLE88" s="921"/>
      <c r="GLF88" s="921"/>
      <c r="GLG88" s="921"/>
      <c r="GLH88" s="921"/>
      <c r="GLI88" s="921"/>
      <c r="GLJ88" s="921"/>
      <c r="GLK88" s="921"/>
      <c r="GLL88" s="921"/>
      <c r="GLM88" s="921"/>
      <c r="GLN88" s="921"/>
      <c r="GLO88" s="921"/>
      <c r="GLP88" s="921"/>
      <c r="GLQ88" s="921"/>
      <c r="GLR88" s="921"/>
      <c r="GLS88" s="921"/>
      <c r="GLT88" s="921"/>
      <c r="GLU88" s="921"/>
      <c r="GLV88" s="921"/>
      <c r="GLW88" s="921"/>
      <c r="GLX88" s="921"/>
      <c r="GLY88" s="921"/>
      <c r="GLZ88" s="921"/>
      <c r="GMA88" s="921"/>
      <c r="GMB88" s="921"/>
      <c r="GMC88" s="921"/>
      <c r="GMD88" s="921"/>
      <c r="GME88" s="921"/>
      <c r="GMF88" s="921"/>
      <c r="GMG88" s="921"/>
      <c r="GMH88" s="921"/>
      <c r="GMI88" s="921"/>
      <c r="GMJ88" s="921"/>
      <c r="GMK88" s="921"/>
      <c r="GML88" s="921"/>
      <c r="GMM88" s="921"/>
      <c r="GMN88" s="921"/>
      <c r="GMO88" s="921"/>
      <c r="GMP88" s="921"/>
      <c r="GMQ88" s="921"/>
      <c r="GMR88" s="921"/>
      <c r="GMS88" s="921"/>
      <c r="GMT88" s="921"/>
      <c r="GMU88" s="921"/>
      <c r="GMV88" s="921"/>
      <c r="GMW88" s="921"/>
      <c r="GMX88" s="921"/>
      <c r="GMY88" s="921"/>
      <c r="GMZ88" s="921"/>
      <c r="GNA88" s="921"/>
      <c r="GNB88" s="921"/>
      <c r="GNC88" s="921"/>
      <c r="GND88" s="921"/>
      <c r="GNE88" s="921"/>
      <c r="GNF88" s="921"/>
      <c r="GNG88" s="921"/>
      <c r="GNH88" s="921"/>
      <c r="GNI88" s="921"/>
      <c r="GNJ88" s="921"/>
      <c r="GNK88" s="921"/>
      <c r="GNL88" s="921"/>
      <c r="GNM88" s="921"/>
      <c r="GNN88" s="921"/>
      <c r="GNO88" s="921"/>
      <c r="GNP88" s="921"/>
      <c r="GNQ88" s="921"/>
      <c r="GNR88" s="921"/>
      <c r="GNS88" s="921"/>
      <c r="GNT88" s="921"/>
      <c r="GNU88" s="921"/>
      <c r="GNV88" s="921"/>
      <c r="GNW88" s="921"/>
      <c r="GNX88" s="921"/>
      <c r="GNY88" s="921"/>
      <c r="GNZ88" s="921"/>
      <c r="GOA88" s="921"/>
      <c r="GOB88" s="921"/>
      <c r="GOC88" s="921"/>
      <c r="GOD88" s="921"/>
      <c r="GOE88" s="921"/>
      <c r="GOF88" s="921"/>
      <c r="GOG88" s="921"/>
      <c r="GOH88" s="921"/>
      <c r="GOI88" s="921"/>
      <c r="GOJ88" s="921"/>
      <c r="GOK88" s="921"/>
      <c r="GOL88" s="921"/>
      <c r="GOM88" s="921"/>
      <c r="GON88" s="921"/>
      <c r="GOO88" s="921"/>
      <c r="GOP88" s="921"/>
      <c r="GOQ88" s="921"/>
      <c r="GOR88" s="921"/>
      <c r="GOS88" s="921"/>
      <c r="GOT88" s="921"/>
      <c r="GOU88" s="921"/>
      <c r="GOV88" s="921"/>
      <c r="GOW88" s="921"/>
      <c r="GOX88" s="921"/>
      <c r="GOY88" s="921"/>
      <c r="GOZ88" s="921"/>
      <c r="GPA88" s="921"/>
      <c r="GPB88" s="921"/>
      <c r="GPC88" s="921"/>
      <c r="GPD88" s="921"/>
      <c r="GPE88" s="921"/>
      <c r="GPF88" s="921"/>
      <c r="GPG88" s="921"/>
      <c r="GPH88" s="921"/>
      <c r="GPI88" s="921"/>
      <c r="GPJ88" s="921"/>
      <c r="GPK88" s="921"/>
      <c r="GPL88" s="921"/>
      <c r="GPM88" s="921"/>
      <c r="GPN88" s="921"/>
      <c r="GPO88" s="921"/>
      <c r="GPP88" s="921"/>
      <c r="GPQ88" s="921"/>
      <c r="GPR88" s="921"/>
      <c r="GPS88" s="921"/>
      <c r="GPT88" s="921"/>
      <c r="GPU88" s="921"/>
      <c r="GPV88" s="921"/>
      <c r="GPW88" s="921"/>
      <c r="GPX88" s="921"/>
      <c r="GPY88" s="921"/>
      <c r="GPZ88" s="921"/>
      <c r="GQA88" s="921"/>
      <c r="GQB88" s="921"/>
      <c r="GQC88" s="921"/>
      <c r="GQD88" s="921"/>
      <c r="GQE88" s="921"/>
      <c r="GQF88" s="921"/>
      <c r="GQG88" s="921"/>
      <c r="GQH88" s="921"/>
      <c r="GQI88" s="921"/>
      <c r="GQJ88" s="921"/>
      <c r="GQK88" s="921"/>
      <c r="GQL88" s="921"/>
      <c r="GQM88" s="921"/>
      <c r="GQN88" s="921"/>
      <c r="GQO88" s="921"/>
      <c r="GQP88" s="921"/>
      <c r="GQQ88" s="921"/>
      <c r="GQR88" s="921"/>
      <c r="GQS88" s="921"/>
      <c r="GQT88" s="921"/>
      <c r="GQU88" s="921"/>
      <c r="GQV88" s="921"/>
      <c r="GQW88" s="921"/>
      <c r="GQX88" s="921"/>
      <c r="GQY88" s="921"/>
      <c r="GQZ88" s="921"/>
      <c r="GRA88" s="921"/>
      <c r="GRB88" s="921"/>
      <c r="GRC88" s="921"/>
      <c r="GRD88" s="921"/>
      <c r="GRE88" s="921"/>
      <c r="GRF88" s="921"/>
      <c r="GRG88" s="921"/>
      <c r="GRH88" s="921"/>
      <c r="GRI88" s="921"/>
      <c r="GRJ88" s="921"/>
      <c r="GRK88" s="921"/>
      <c r="GRL88" s="921"/>
      <c r="GRM88" s="921"/>
      <c r="GRN88" s="921"/>
      <c r="GRO88" s="921"/>
      <c r="GRP88" s="921"/>
      <c r="GRQ88" s="921"/>
      <c r="GRR88" s="921"/>
      <c r="GRS88" s="921"/>
      <c r="GRT88" s="921"/>
      <c r="GRU88" s="921"/>
      <c r="GRV88" s="921"/>
      <c r="GRW88" s="921"/>
      <c r="GRX88" s="921"/>
      <c r="GRY88" s="921"/>
      <c r="GRZ88" s="921"/>
      <c r="GSA88" s="921"/>
      <c r="GSB88" s="921"/>
      <c r="GSC88" s="921"/>
      <c r="GSD88" s="921"/>
      <c r="GSE88" s="921"/>
      <c r="GSF88" s="921"/>
      <c r="GSG88" s="921"/>
      <c r="GSH88" s="921"/>
      <c r="GSI88" s="921"/>
      <c r="GSJ88" s="921"/>
      <c r="GSK88" s="921"/>
      <c r="GSL88" s="921"/>
      <c r="GSM88" s="921"/>
      <c r="GSN88" s="921"/>
      <c r="GSO88" s="921"/>
      <c r="GSP88" s="921"/>
      <c r="GSQ88" s="921"/>
      <c r="GSR88" s="921"/>
      <c r="GSS88" s="921"/>
      <c r="GST88" s="921"/>
      <c r="GSU88" s="921"/>
      <c r="GSV88" s="921"/>
      <c r="GSW88" s="921"/>
      <c r="GSX88" s="921"/>
      <c r="GSY88" s="921"/>
      <c r="GSZ88" s="921"/>
      <c r="GTA88" s="921"/>
      <c r="GTB88" s="921"/>
      <c r="GTC88" s="921"/>
      <c r="GTD88" s="921"/>
      <c r="GTE88" s="921"/>
      <c r="GTF88" s="921"/>
      <c r="GTG88" s="921"/>
      <c r="GTH88" s="921"/>
      <c r="GTI88" s="921"/>
      <c r="GTJ88" s="921"/>
      <c r="GTK88" s="921"/>
      <c r="GTL88" s="921"/>
      <c r="GTM88" s="921"/>
      <c r="GTN88" s="921"/>
      <c r="GTO88" s="921"/>
      <c r="GTP88" s="921"/>
      <c r="GTQ88" s="921"/>
      <c r="GTR88" s="921"/>
      <c r="GTS88" s="921"/>
      <c r="GTT88" s="921"/>
      <c r="GTU88" s="921"/>
      <c r="GTV88" s="921"/>
      <c r="GTW88" s="921"/>
      <c r="GTX88" s="921"/>
      <c r="GTY88" s="921"/>
      <c r="GTZ88" s="921"/>
      <c r="GUA88" s="921"/>
      <c r="GUB88" s="921"/>
      <c r="GUC88" s="921"/>
      <c r="GUD88" s="921"/>
      <c r="GUE88" s="921"/>
      <c r="GUF88" s="921"/>
      <c r="GUG88" s="921"/>
      <c r="GUH88" s="921"/>
      <c r="GUI88" s="921"/>
      <c r="GUJ88" s="921"/>
      <c r="GUK88" s="921"/>
      <c r="GUL88" s="921"/>
      <c r="GUM88" s="921"/>
      <c r="GUN88" s="921"/>
      <c r="GUO88" s="921"/>
      <c r="GUP88" s="921"/>
      <c r="GUQ88" s="921"/>
      <c r="GUR88" s="921"/>
      <c r="GUS88" s="921"/>
      <c r="GUT88" s="921"/>
      <c r="GUU88" s="921"/>
      <c r="GUV88" s="921"/>
      <c r="GUW88" s="921"/>
      <c r="GUX88" s="921"/>
      <c r="GUY88" s="921"/>
      <c r="GUZ88" s="921"/>
      <c r="GVA88" s="921"/>
      <c r="GVB88" s="921"/>
      <c r="GVC88" s="921"/>
      <c r="GVD88" s="921"/>
      <c r="GVE88" s="921"/>
      <c r="GVF88" s="921"/>
      <c r="GVG88" s="921"/>
      <c r="GVH88" s="921"/>
      <c r="GVI88" s="921"/>
      <c r="GVJ88" s="921"/>
      <c r="GVK88" s="921"/>
      <c r="GVL88" s="921"/>
      <c r="GVM88" s="921"/>
      <c r="GVN88" s="921"/>
      <c r="GVO88" s="921"/>
      <c r="GVP88" s="921"/>
      <c r="GVQ88" s="921"/>
      <c r="GVR88" s="921"/>
      <c r="GVS88" s="921"/>
      <c r="GVT88" s="921"/>
      <c r="GVU88" s="921"/>
      <c r="GVV88" s="921"/>
      <c r="GVW88" s="921"/>
      <c r="GVX88" s="921"/>
      <c r="GVY88" s="921"/>
      <c r="GVZ88" s="921"/>
      <c r="GWA88" s="921"/>
      <c r="GWB88" s="921"/>
      <c r="GWC88" s="921"/>
      <c r="GWD88" s="921"/>
      <c r="GWE88" s="921"/>
      <c r="GWF88" s="921"/>
      <c r="GWG88" s="921"/>
      <c r="GWH88" s="921"/>
      <c r="GWI88" s="921"/>
      <c r="GWJ88" s="921"/>
      <c r="GWK88" s="921"/>
      <c r="GWL88" s="921"/>
      <c r="GWM88" s="921"/>
      <c r="GWN88" s="921"/>
      <c r="GWO88" s="921"/>
      <c r="GWP88" s="921"/>
      <c r="GWQ88" s="921"/>
      <c r="GWR88" s="921"/>
      <c r="GWS88" s="921"/>
      <c r="GWT88" s="921"/>
      <c r="GWU88" s="921"/>
      <c r="GWV88" s="921"/>
      <c r="GWW88" s="921"/>
      <c r="GWX88" s="921"/>
      <c r="GWY88" s="921"/>
      <c r="GWZ88" s="921"/>
      <c r="GXA88" s="921"/>
      <c r="GXB88" s="921"/>
      <c r="GXC88" s="921"/>
      <c r="GXD88" s="921"/>
      <c r="GXE88" s="921"/>
      <c r="GXF88" s="921"/>
      <c r="GXG88" s="921"/>
      <c r="GXH88" s="921"/>
      <c r="GXI88" s="921"/>
      <c r="GXJ88" s="921"/>
      <c r="GXK88" s="921"/>
      <c r="GXL88" s="921"/>
      <c r="GXM88" s="921"/>
      <c r="GXN88" s="921"/>
      <c r="GXO88" s="921"/>
      <c r="GXP88" s="921"/>
      <c r="GXQ88" s="921"/>
      <c r="GXR88" s="921"/>
      <c r="GXS88" s="921"/>
      <c r="GXT88" s="921"/>
      <c r="GXU88" s="921"/>
      <c r="GXV88" s="921"/>
      <c r="GXW88" s="921"/>
      <c r="GXX88" s="921"/>
      <c r="GXY88" s="921"/>
      <c r="GXZ88" s="921"/>
      <c r="GYA88" s="921"/>
      <c r="GYB88" s="921"/>
      <c r="GYC88" s="921"/>
      <c r="GYD88" s="921"/>
      <c r="GYE88" s="921"/>
      <c r="GYF88" s="921"/>
      <c r="GYG88" s="921"/>
      <c r="GYH88" s="921"/>
      <c r="GYI88" s="921"/>
      <c r="GYJ88" s="921"/>
      <c r="GYK88" s="921"/>
      <c r="GYL88" s="921"/>
      <c r="GYM88" s="921"/>
      <c r="GYN88" s="921"/>
      <c r="GYO88" s="921"/>
      <c r="GYP88" s="921"/>
      <c r="GYQ88" s="921"/>
      <c r="GYR88" s="921"/>
      <c r="GYS88" s="921"/>
      <c r="GYT88" s="921"/>
      <c r="GYU88" s="921"/>
      <c r="GYV88" s="921"/>
      <c r="GYW88" s="921"/>
      <c r="GYX88" s="921"/>
      <c r="GYY88" s="921"/>
      <c r="GYZ88" s="921"/>
      <c r="GZA88" s="921"/>
      <c r="GZB88" s="921"/>
      <c r="GZC88" s="921"/>
      <c r="GZD88" s="921"/>
      <c r="GZE88" s="921"/>
      <c r="GZF88" s="921"/>
      <c r="GZG88" s="921"/>
      <c r="GZH88" s="921"/>
      <c r="GZI88" s="921"/>
      <c r="GZJ88" s="921"/>
      <c r="GZK88" s="921"/>
      <c r="GZL88" s="921"/>
      <c r="GZM88" s="921"/>
      <c r="GZN88" s="921"/>
      <c r="GZO88" s="921"/>
      <c r="GZP88" s="921"/>
      <c r="GZQ88" s="921"/>
      <c r="GZR88" s="921"/>
      <c r="GZS88" s="921"/>
      <c r="GZT88" s="921"/>
      <c r="GZU88" s="921"/>
      <c r="GZV88" s="921"/>
      <c r="GZW88" s="921"/>
      <c r="GZX88" s="921"/>
      <c r="GZY88" s="921"/>
      <c r="GZZ88" s="921"/>
      <c r="HAA88" s="921"/>
      <c r="HAB88" s="921"/>
      <c r="HAC88" s="921"/>
      <c r="HAD88" s="921"/>
      <c r="HAE88" s="921"/>
      <c r="HAF88" s="921"/>
      <c r="HAG88" s="921"/>
      <c r="HAH88" s="921"/>
      <c r="HAI88" s="921"/>
      <c r="HAJ88" s="921"/>
      <c r="HAK88" s="921"/>
      <c r="HAL88" s="921"/>
      <c r="HAM88" s="921"/>
      <c r="HAN88" s="921"/>
      <c r="HAO88" s="921"/>
      <c r="HAP88" s="921"/>
      <c r="HAQ88" s="921"/>
      <c r="HAR88" s="921"/>
      <c r="HAS88" s="921"/>
      <c r="HAT88" s="921"/>
      <c r="HAU88" s="921"/>
      <c r="HAV88" s="921"/>
      <c r="HAW88" s="921"/>
      <c r="HAX88" s="921"/>
      <c r="HAY88" s="921"/>
      <c r="HAZ88" s="921"/>
      <c r="HBA88" s="921"/>
      <c r="HBB88" s="921"/>
      <c r="HBC88" s="921"/>
      <c r="HBD88" s="921"/>
      <c r="HBE88" s="921"/>
      <c r="HBF88" s="921"/>
      <c r="HBG88" s="921"/>
      <c r="HBH88" s="921"/>
      <c r="HBI88" s="921"/>
      <c r="HBJ88" s="921"/>
      <c r="HBK88" s="921"/>
      <c r="HBL88" s="921"/>
      <c r="HBM88" s="921"/>
      <c r="HBN88" s="921"/>
      <c r="HBO88" s="921"/>
      <c r="HBP88" s="921"/>
      <c r="HBQ88" s="921"/>
      <c r="HBR88" s="921"/>
      <c r="HBS88" s="921"/>
      <c r="HBT88" s="921"/>
      <c r="HBU88" s="921"/>
      <c r="HBV88" s="921"/>
      <c r="HBW88" s="921"/>
      <c r="HBX88" s="921"/>
      <c r="HBY88" s="921"/>
      <c r="HBZ88" s="921"/>
      <c r="HCA88" s="921"/>
      <c r="HCB88" s="921"/>
      <c r="HCC88" s="921"/>
      <c r="HCD88" s="921"/>
      <c r="HCE88" s="921"/>
      <c r="HCF88" s="921"/>
      <c r="HCG88" s="921"/>
      <c r="HCH88" s="921"/>
      <c r="HCI88" s="921"/>
      <c r="HCJ88" s="921"/>
      <c r="HCK88" s="921"/>
      <c r="HCL88" s="921"/>
      <c r="HCM88" s="921"/>
      <c r="HCN88" s="921"/>
      <c r="HCO88" s="921"/>
      <c r="HCP88" s="921"/>
      <c r="HCQ88" s="921"/>
      <c r="HCR88" s="921"/>
      <c r="HCS88" s="921"/>
      <c r="HCT88" s="921"/>
      <c r="HCU88" s="921"/>
      <c r="HCV88" s="921"/>
      <c r="HCW88" s="921"/>
      <c r="HCX88" s="921"/>
      <c r="HCY88" s="921"/>
      <c r="HCZ88" s="921"/>
      <c r="HDA88" s="921"/>
      <c r="HDB88" s="921"/>
      <c r="HDC88" s="921"/>
      <c r="HDD88" s="921"/>
      <c r="HDE88" s="921"/>
      <c r="HDF88" s="921"/>
      <c r="HDG88" s="921"/>
      <c r="HDH88" s="921"/>
      <c r="HDI88" s="921"/>
      <c r="HDJ88" s="921"/>
      <c r="HDK88" s="921"/>
      <c r="HDL88" s="921"/>
      <c r="HDM88" s="921"/>
      <c r="HDN88" s="921"/>
      <c r="HDO88" s="921"/>
      <c r="HDP88" s="921"/>
      <c r="HDQ88" s="921"/>
      <c r="HDR88" s="921"/>
      <c r="HDS88" s="921"/>
      <c r="HDT88" s="921"/>
      <c r="HDU88" s="921"/>
      <c r="HDV88" s="921"/>
      <c r="HDW88" s="921"/>
      <c r="HDX88" s="921"/>
      <c r="HDY88" s="921"/>
      <c r="HDZ88" s="921"/>
      <c r="HEA88" s="921"/>
      <c r="HEB88" s="921"/>
      <c r="HEC88" s="921"/>
      <c r="HED88" s="921"/>
      <c r="HEE88" s="921"/>
      <c r="HEF88" s="921"/>
      <c r="HEG88" s="921"/>
      <c r="HEH88" s="921"/>
      <c r="HEI88" s="921"/>
      <c r="HEJ88" s="921"/>
      <c r="HEK88" s="921"/>
      <c r="HEL88" s="921"/>
      <c r="HEM88" s="921"/>
      <c r="HEN88" s="921"/>
      <c r="HEO88" s="921"/>
      <c r="HEP88" s="921"/>
      <c r="HEQ88" s="921"/>
      <c r="HER88" s="921"/>
      <c r="HES88" s="921"/>
      <c r="HET88" s="921"/>
      <c r="HEU88" s="921"/>
      <c r="HEV88" s="921"/>
      <c r="HEW88" s="921"/>
      <c r="HEX88" s="921"/>
      <c r="HEY88" s="921"/>
      <c r="HEZ88" s="921"/>
      <c r="HFA88" s="921"/>
      <c r="HFB88" s="921"/>
      <c r="HFC88" s="921"/>
      <c r="HFD88" s="921"/>
      <c r="HFE88" s="921"/>
      <c r="HFF88" s="921"/>
      <c r="HFG88" s="921"/>
      <c r="HFH88" s="921"/>
      <c r="HFI88" s="921"/>
      <c r="HFJ88" s="921"/>
      <c r="HFK88" s="921"/>
      <c r="HFL88" s="921"/>
      <c r="HFM88" s="921"/>
      <c r="HFN88" s="921"/>
      <c r="HFO88" s="921"/>
      <c r="HFP88" s="921"/>
      <c r="HFQ88" s="921"/>
      <c r="HFR88" s="921"/>
      <c r="HFS88" s="921"/>
      <c r="HFT88" s="921"/>
      <c r="HFU88" s="921"/>
      <c r="HFV88" s="921"/>
      <c r="HFW88" s="921"/>
      <c r="HFX88" s="921"/>
      <c r="HFY88" s="921"/>
      <c r="HFZ88" s="921"/>
      <c r="HGA88" s="921"/>
      <c r="HGB88" s="921"/>
      <c r="HGC88" s="921"/>
      <c r="HGD88" s="921"/>
      <c r="HGE88" s="921"/>
      <c r="HGF88" s="921"/>
      <c r="HGG88" s="921"/>
      <c r="HGH88" s="921"/>
      <c r="HGI88" s="921"/>
      <c r="HGJ88" s="921"/>
      <c r="HGK88" s="921"/>
      <c r="HGL88" s="921"/>
      <c r="HGM88" s="921"/>
      <c r="HGN88" s="921"/>
      <c r="HGO88" s="921"/>
      <c r="HGP88" s="921"/>
      <c r="HGQ88" s="921"/>
      <c r="HGR88" s="921"/>
      <c r="HGS88" s="921"/>
      <c r="HGT88" s="921"/>
      <c r="HGU88" s="921"/>
      <c r="HGV88" s="921"/>
      <c r="HGW88" s="921"/>
      <c r="HGX88" s="921"/>
      <c r="HGY88" s="921"/>
      <c r="HGZ88" s="921"/>
      <c r="HHA88" s="921"/>
      <c r="HHB88" s="921"/>
      <c r="HHC88" s="921"/>
      <c r="HHD88" s="921"/>
      <c r="HHE88" s="921"/>
      <c r="HHF88" s="921"/>
      <c r="HHG88" s="921"/>
      <c r="HHH88" s="921"/>
      <c r="HHI88" s="921"/>
      <c r="HHJ88" s="921"/>
      <c r="HHK88" s="921"/>
      <c r="HHL88" s="921"/>
      <c r="HHM88" s="921"/>
      <c r="HHN88" s="921"/>
      <c r="HHO88" s="921"/>
      <c r="HHP88" s="921"/>
      <c r="HHQ88" s="921"/>
      <c r="HHR88" s="921"/>
      <c r="HHS88" s="921"/>
      <c r="HHT88" s="921"/>
      <c r="HHU88" s="921"/>
      <c r="HHV88" s="921"/>
      <c r="HHW88" s="921"/>
      <c r="HHX88" s="921"/>
      <c r="HHY88" s="921"/>
      <c r="HHZ88" s="921"/>
      <c r="HIA88" s="921"/>
      <c r="HIB88" s="921"/>
      <c r="HIC88" s="921"/>
      <c r="HID88" s="921"/>
      <c r="HIE88" s="921"/>
      <c r="HIF88" s="921"/>
      <c r="HIG88" s="921"/>
      <c r="HIH88" s="921"/>
      <c r="HII88" s="921"/>
      <c r="HIJ88" s="921"/>
      <c r="HIK88" s="921"/>
      <c r="HIL88" s="921"/>
      <c r="HIM88" s="921"/>
      <c r="HIN88" s="921"/>
      <c r="HIO88" s="921"/>
      <c r="HIP88" s="921"/>
      <c r="HIQ88" s="921"/>
      <c r="HIR88" s="921"/>
      <c r="HIS88" s="921"/>
      <c r="HIT88" s="921"/>
      <c r="HIU88" s="921"/>
      <c r="HIV88" s="921"/>
      <c r="HIW88" s="921"/>
      <c r="HIX88" s="921"/>
      <c r="HIY88" s="921"/>
      <c r="HIZ88" s="921"/>
      <c r="HJA88" s="921"/>
      <c r="HJB88" s="921"/>
      <c r="HJC88" s="921"/>
      <c r="HJD88" s="921"/>
      <c r="HJE88" s="921"/>
      <c r="HJF88" s="921"/>
      <c r="HJG88" s="921"/>
      <c r="HJH88" s="921"/>
      <c r="HJI88" s="921"/>
      <c r="HJJ88" s="921"/>
      <c r="HJK88" s="921"/>
      <c r="HJL88" s="921"/>
      <c r="HJM88" s="921"/>
      <c r="HJN88" s="921"/>
      <c r="HJO88" s="921"/>
      <c r="HJP88" s="921"/>
      <c r="HJQ88" s="921"/>
      <c r="HJR88" s="921"/>
      <c r="HJS88" s="921"/>
      <c r="HJT88" s="921"/>
      <c r="HJU88" s="921"/>
      <c r="HJV88" s="921"/>
      <c r="HJW88" s="921"/>
      <c r="HJX88" s="921"/>
      <c r="HJY88" s="921"/>
      <c r="HJZ88" s="921"/>
      <c r="HKA88" s="921"/>
      <c r="HKB88" s="921"/>
      <c r="HKC88" s="921"/>
      <c r="HKD88" s="921"/>
      <c r="HKE88" s="921"/>
      <c r="HKF88" s="921"/>
      <c r="HKG88" s="921"/>
      <c r="HKH88" s="921"/>
      <c r="HKI88" s="921"/>
      <c r="HKJ88" s="921"/>
      <c r="HKK88" s="921"/>
      <c r="HKL88" s="921"/>
      <c r="HKM88" s="921"/>
      <c r="HKN88" s="921"/>
      <c r="HKO88" s="921"/>
      <c r="HKP88" s="921"/>
      <c r="HKQ88" s="921"/>
      <c r="HKR88" s="921"/>
      <c r="HKS88" s="921"/>
      <c r="HKT88" s="921"/>
      <c r="HKU88" s="921"/>
      <c r="HKV88" s="921"/>
      <c r="HKW88" s="921"/>
      <c r="HKX88" s="921"/>
      <c r="HKY88" s="921"/>
      <c r="HKZ88" s="921"/>
      <c r="HLA88" s="921"/>
      <c r="HLB88" s="921"/>
      <c r="HLC88" s="921"/>
      <c r="HLD88" s="921"/>
      <c r="HLE88" s="921"/>
      <c r="HLF88" s="921"/>
      <c r="HLG88" s="921"/>
      <c r="HLH88" s="921"/>
      <c r="HLI88" s="921"/>
      <c r="HLJ88" s="921"/>
      <c r="HLK88" s="921"/>
      <c r="HLL88" s="921"/>
      <c r="HLM88" s="921"/>
      <c r="HLN88" s="921"/>
      <c r="HLO88" s="921"/>
      <c r="HLP88" s="921"/>
      <c r="HLQ88" s="921"/>
      <c r="HLR88" s="921"/>
      <c r="HLS88" s="921"/>
      <c r="HLT88" s="921"/>
      <c r="HLU88" s="921"/>
      <c r="HLV88" s="921"/>
      <c r="HLW88" s="921"/>
      <c r="HLX88" s="921"/>
      <c r="HLY88" s="921"/>
      <c r="HLZ88" s="921"/>
      <c r="HMA88" s="921"/>
      <c r="HMB88" s="921"/>
      <c r="HMC88" s="921"/>
      <c r="HMD88" s="921"/>
      <c r="HME88" s="921"/>
      <c r="HMF88" s="921"/>
      <c r="HMG88" s="921"/>
      <c r="HMH88" s="921"/>
      <c r="HMI88" s="921"/>
      <c r="HMJ88" s="921"/>
      <c r="HMK88" s="921"/>
      <c r="HML88" s="921"/>
      <c r="HMM88" s="921"/>
      <c r="HMN88" s="921"/>
      <c r="HMO88" s="921"/>
      <c r="HMP88" s="921"/>
      <c r="HMQ88" s="921"/>
      <c r="HMR88" s="921"/>
      <c r="HMS88" s="921"/>
      <c r="HMT88" s="921"/>
      <c r="HMU88" s="921"/>
      <c r="HMV88" s="921"/>
      <c r="HMW88" s="921"/>
      <c r="HMX88" s="921"/>
      <c r="HMY88" s="921"/>
      <c r="HMZ88" s="921"/>
      <c r="HNA88" s="921"/>
      <c r="HNB88" s="921"/>
      <c r="HNC88" s="921"/>
      <c r="HND88" s="921"/>
      <c r="HNE88" s="921"/>
      <c r="HNF88" s="921"/>
      <c r="HNG88" s="921"/>
      <c r="HNH88" s="921"/>
      <c r="HNI88" s="921"/>
      <c r="HNJ88" s="921"/>
      <c r="HNK88" s="921"/>
      <c r="HNL88" s="921"/>
      <c r="HNM88" s="921"/>
      <c r="HNN88" s="921"/>
      <c r="HNO88" s="921"/>
      <c r="HNP88" s="921"/>
      <c r="HNQ88" s="921"/>
      <c r="HNR88" s="921"/>
      <c r="HNS88" s="921"/>
      <c r="HNT88" s="921"/>
      <c r="HNU88" s="921"/>
      <c r="HNV88" s="921"/>
      <c r="HNW88" s="921"/>
      <c r="HNX88" s="921"/>
      <c r="HNY88" s="921"/>
      <c r="HNZ88" s="921"/>
      <c r="HOA88" s="921"/>
      <c r="HOB88" s="921"/>
      <c r="HOC88" s="921"/>
      <c r="HOD88" s="921"/>
      <c r="HOE88" s="921"/>
      <c r="HOF88" s="921"/>
      <c r="HOG88" s="921"/>
      <c r="HOH88" s="921"/>
      <c r="HOI88" s="921"/>
      <c r="HOJ88" s="921"/>
      <c r="HOK88" s="921"/>
      <c r="HOL88" s="921"/>
      <c r="HOM88" s="921"/>
      <c r="HON88" s="921"/>
      <c r="HOO88" s="921"/>
      <c r="HOP88" s="921"/>
      <c r="HOQ88" s="921"/>
      <c r="HOR88" s="921"/>
      <c r="HOS88" s="921"/>
      <c r="HOT88" s="921"/>
      <c r="HOU88" s="921"/>
      <c r="HOV88" s="921"/>
      <c r="HOW88" s="921"/>
      <c r="HOX88" s="921"/>
      <c r="HOY88" s="921"/>
      <c r="HOZ88" s="921"/>
      <c r="HPA88" s="921"/>
      <c r="HPB88" s="921"/>
      <c r="HPC88" s="921"/>
      <c r="HPD88" s="921"/>
      <c r="HPE88" s="921"/>
      <c r="HPF88" s="921"/>
      <c r="HPG88" s="921"/>
      <c r="HPH88" s="921"/>
      <c r="HPI88" s="921"/>
      <c r="HPJ88" s="921"/>
      <c r="HPK88" s="921"/>
      <c r="HPL88" s="921"/>
      <c r="HPM88" s="921"/>
      <c r="HPN88" s="921"/>
      <c r="HPO88" s="921"/>
      <c r="HPP88" s="921"/>
      <c r="HPQ88" s="921"/>
      <c r="HPR88" s="921"/>
      <c r="HPS88" s="921"/>
      <c r="HPT88" s="921"/>
      <c r="HPU88" s="921"/>
      <c r="HPV88" s="921"/>
      <c r="HPW88" s="921"/>
      <c r="HPX88" s="921"/>
      <c r="HPY88" s="921"/>
      <c r="HPZ88" s="921"/>
      <c r="HQA88" s="921"/>
      <c r="HQB88" s="921"/>
      <c r="HQC88" s="921"/>
      <c r="HQD88" s="921"/>
      <c r="HQE88" s="921"/>
      <c r="HQF88" s="921"/>
      <c r="HQG88" s="921"/>
      <c r="HQH88" s="921"/>
      <c r="HQI88" s="921"/>
      <c r="HQJ88" s="921"/>
      <c r="HQK88" s="921"/>
      <c r="HQL88" s="921"/>
      <c r="HQM88" s="921"/>
      <c r="HQN88" s="921"/>
      <c r="HQO88" s="921"/>
      <c r="HQP88" s="921"/>
      <c r="HQQ88" s="921"/>
      <c r="HQR88" s="921"/>
      <c r="HQS88" s="921"/>
      <c r="HQT88" s="921"/>
      <c r="HQU88" s="921"/>
      <c r="HQV88" s="921"/>
      <c r="HQW88" s="921"/>
      <c r="HQX88" s="921"/>
      <c r="HQY88" s="921"/>
      <c r="HQZ88" s="921"/>
      <c r="HRA88" s="921"/>
      <c r="HRB88" s="921"/>
      <c r="HRC88" s="921"/>
      <c r="HRD88" s="921"/>
      <c r="HRE88" s="921"/>
      <c r="HRF88" s="921"/>
      <c r="HRG88" s="921"/>
      <c r="HRH88" s="921"/>
      <c r="HRI88" s="921"/>
      <c r="HRJ88" s="921"/>
      <c r="HRK88" s="921"/>
      <c r="HRL88" s="921"/>
      <c r="HRM88" s="921"/>
      <c r="HRN88" s="921"/>
      <c r="HRO88" s="921"/>
      <c r="HRP88" s="921"/>
      <c r="HRQ88" s="921"/>
      <c r="HRR88" s="921"/>
      <c r="HRS88" s="921"/>
      <c r="HRT88" s="921"/>
      <c r="HRU88" s="921"/>
      <c r="HRV88" s="921"/>
      <c r="HRW88" s="921"/>
      <c r="HRX88" s="921"/>
      <c r="HRY88" s="921"/>
      <c r="HRZ88" s="921"/>
      <c r="HSA88" s="921"/>
      <c r="HSB88" s="921"/>
      <c r="HSC88" s="921"/>
      <c r="HSD88" s="921"/>
      <c r="HSE88" s="921"/>
      <c r="HSF88" s="921"/>
      <c r="HSG88" s="921"/>
      <c r="HSH88" s="921"/>
      <c r="HSI88" s="921"/>
      <c r="HSJ88" s="921"/>
      <c r="HSK88" s="921"/>
      <c r="HSL88" s="921"/>
      <c r="HSM88" s="921"/>
      <c r="HSN88" s="921"/>
      <c r="HSO88" s="921"/>
      <c r="HSP88" s="921"/>
      <c r="HSQ88" s="921"/>
      <c r="HSR88" s="921"/>
      <c r="HSS88" s="921"/>
      <c r="HST88" s="921"/>
      <c r="HSU88" s="921"/>
      <c r="HSV88" s="921"/>
      <c r="HSW88" s="921"/>
      <c r="HSX88" s="921"/>
      <c r="HSY88" s="921"/>
      <c r="HSZ88" s="921"/>
      <c r="HTA88" s="921"/>
      <c r="HTB88" s="921"/>
      <c r="HTC88" s="921"/>
      <c r="HTD88" s="921"/>
      <c r="HTE88" s="921"/>
      <c r="HTF88" s="921"/>
      <c r="HTG88" s="921"/>
      <c r="HTH88" s="921"/>
      <c r="HTI88" s="921"/>
      <c r="HTJ88" s="921"/>
      <c r="HTK88" s="921"/>
      <c r="HTL88" s="921"/>
      <c r="HTM88" s="921"/>
      <c r="HTN88" s="921"/>
      <c r="HTO88" s="921"/>
      <c r="HTP88" s="921"/>
      <c r="HTQ88" s="921"/>
      <c r="HTR88" s="921"/>
      <c r="HTS88" s="921"/>
      <c r="HTT88" s="921"/>
      <c r="HTU88" s="921"/>
      <c r="HTV88" s="921"/>
      <c r="HTW88" s="921"/>
      <c r="HTX88" s="921"/>
      <c r="HTY88" s="921"/>
      <c r="HTZ88" s="921"/>
      <c r="HUA88" s="921"/>
      <c r="HUB88" s="921"/>
      <c r="HUC88" s="921"/>
      <c r="HUD88" s="921"/>
      <c r="HUE88" s="921"/>
      <c r="HUF88" s="921"/>
      <c r="HUG88" s="921"/>
      <c r="HUH88" s="921"/>
      <c r="HUI88" s="921"/>
      <c r="HUJ88" s="921"/>
      <c r="HUK88" s="921"/>
      <c r="HUL88" s="921"/>
      <c r="HUM88" s="921"/>
      <c r="HUN88" s="921"/>
      <c r="HUO88" s="921"/>
      <c r="HUP88" s="921"/>
      <c r="HUQ88" s="921"/>
      <c r="HUR88" s="921"/>
      <c r="HUS88" s="921"/>
      <c r="HUT88" s="921"/>
      <c r="HUU88" s="921"/>
      <c r="HUV88" s="921"/>
      <c r="HUW88" s="921"/>
      <c r="HUX88" s="921"/>
      <c r="HUY88" s="921"/>
      <c r="HUZ88" s="921"/>
      <c r="HVA88" s="921"/>
      <c r="HVB88" s="921"/>
      <c r="HVC88" s="921"/>
      <c r="HVD88" s="921"/>
      <c r="HVE88" s="921"/>
      <c r="HVF88" s="921"/>
      <c r="HVG88" s="921"/>
      <c r="HVH88" s="921"/>
      <c r="HVI88" s="921"/>
      <c r="HVJ88" s="921"/>
      <c r="HVK88" s="921"/>
      <c r="HVL88" s="921"/>
      <c r="HVM88" s="921"/>
      <c r="HVN88" s="921"/>
      <c r="HVO88" s="921"/>
      <c r="HVP88" s="921"/>
      <c r="HVQ88" s="921"/>
      <c r="HVR88" s="921"/>
      <c r="HVS88" s="921"/>
      <c r="HVT88" s="921"/>
      <c r="HVU88" s="921"/>
      <c r="HVV88" s="921"/>
      <c r="HVW88" s="921"/>
      <c r="HVX88" s="921"/>
      <c r="HVY88" s="921"/>
      <c r="HVZ88" s="921"/>
      <c r="HWA88" s="921"/>
      <c r="HWB88" s="921"/>
      <c r="HWC88" s="921"/>
      <c r="HWD88" s="921"/>
      <c r="HWE88" s="921"/>
      <c r="HWF88" s="921"/>
      <c r="HWG88" s="921"/>
      <c r="HWH88" s="921"/>
      <c r="HWI88" s="921"/>
      <c r="HWJ88" s="921"/>
      <c r="HWK88" s="921"/>
      <c r="HWL88" s="921"/>
      <c r="HWM88" s="921"/>
      <c r="HWN88" s="921"/>
      <c r="HWO88" s="921"/>
      <c r="HWP88" s="921"/>
      <c r="HWQ88" s="921"/>
      <c r="HWR88" s="921"/>
      <c r="HWS88" s="921"/>
      <c r="HWT88" s="921"/>
      <c r="HWU88" s="921"/>
      <c r="HWV88" s="921"/>
      <c r="HWW88" s="921"/>
      <c r="HWX88" s="921"/>
      <c r="HWY88" s="921"/>
      <c r="HWZ88" s="921"/>
      <c r="HXA88" s="921"/>
      <c r="HXB88" s="921"/>
      <c r="HXC88" s="921"/>
      <c r="HXD88" s="921"/>
      <c r="HXE88" s="921"/>
      <c r="HXF88" s="921"/>
      <c r="HXG88" s="921"/>
      <c r="HXH88" s="921"/>
      <c r="HXI88" s="921"/>
      <c r="HXJ88" s="921"/>
      <c r="HXK88" s="921"/>
      <c r="HXL88" s="921"/>
      <c r="HXM88" s="921"/>
      <c r="HXN88" s="921"/>
      <c r="HXO88" s="921"/>
      <c r="HXP88" s="921"/>
      <c r="HXQ88" s="921"/>
      <c r="HXR88" s="921"/>
      <c r="HXS88" s="921"/>
      <c r="HXT88" s="921"/>
      <c r="HXU88" s="921"/>
      <c r="HXV88" s="921"/>
      <c r="HXW88" s="921"/>
      <c r="HXX88" s="921"/>
      <c r="HXY88" s="921"/>
      <c r="HXZ88" s="921"/>
      <c r="HYA88" s="921"/>
      <c r="HYB88" s="921"/>
      <c r="HYC88" s="921"/>
      <c r="HYD88" s="921"/>
      <c r="HYE88" s="921"/>
      <c r="HYF88" s="921"/>
      <c r="HYG88" s="921"/>
      <c r="HYH88" s="921"/>
      <c r="HYI88" s="921"/>
      <c r="HYJ88" s="921"/>
      <c r="HYK88" s="921"/>
      <c r="HYL88" s="921"/>
      <c r="HYM88" s="921"/>
      <c r="HYN88" s="921"/>
      <c r="HYO88" s="921"/>
      <c r="HYP88" s="921"/>
      <c r="HYQ88" s="921"/>
      <c r="HYR88" s="921"/>
      <c r="HYS88" s="921"/>
      <c r="HYT88" s="921"/>
      <c r="HYU88" s="921"/>
      <c r="HYV88" s="921"/>
      <c r="HYW88" s="921"/>
      <c r="HYX88" s="921"/>
      <c r="HYY88" s="921"/>
      <c r="HYZ88" s="921"/>
      <c r="HZA88" s="921"/>
      <c r="HZB88" s="921"/>
      <c r="HZC88" s="921"/>
      <c r="HZD88" s="921"/>
      <c r="HZE88" s="921"/>
      <c r="HZF88" s="921"/>
      <c r="HZG88" s="921"/>
      <c r="HZH88" s="921"/>
      <c r="HZI88" s="921"/>
      <c r="HZJ88" s="921"/>
      <c r="HZK88" s="921"/>
      <c r="HZL88" s="921"/>
      <c r="HZM88" s="921"/>
      <c r="HZN88" s="921"/>
      <c r="HZO88" s="921"/>
      <c r="HZP88" s="921"/>
      <c r="HZQ88" s="921"/>
      <c r="HZR88" s="921"/>
      <c r="HZS88" s="921"/>
      <c r="HZT88" s="921"/>
      <c r="HZU88" s="921"/>
      <c r="HZV88" s="921"/>
      <c r="HZW88" s="921"/>
      <c r="HZX88" s="921"/>
      <c r="HZY88" s="921"/>
      <c r="HZZ88" s="921"/>
      <c r="IAA88" s="921"/>
      <c r="IAB88" s="921"/>
      <c r="IAC88" s="921"/>
      <c r="IAD88" s="921"/>
      <c r="IAE88" s="921"/>
      <c r="IAF88" s="921"/>
      <c r="IAG88" s="921"/>
      <c r="IAH88" s="921"/>
      <c r="IAI88" s="921"/>
      <c r="IAJ88" s="921"/>
      <c r="IAK88" s="921"/>
      <c r="IAL88" s="921"/>
      <c r="IAM88" s="921"/>
      <c r="IAN88" s="921"/>
      <c r="IAO88" s="921"/>
      <c r="IAP88" s="921"/>
      <c r="IAQ88" s="921"/>
      <c r="IAR88" s="921"/>
      <c r="IAS88" s="921"/>
      <c r="IAT88" s="921"/>
      <c r="IAU88" s="921"/>
      <c r="IAV88" s="921"/>
      <c r="IAW88" s="921"/>
      <c r="IAX88" s="921"/>
      <c r="IAY88" s="921"/>
      <c r="IAZ88" s="921"/>
      <c r="IBA88" s="921"/>
      <c r="IBB88" s="921"/>
      <c r="IBC88" s="921"/>
      <c r="IBD88" s="921"/>
      <c r="IBE88" s="921"/>
      <c r="IBF88" s="921"/>
      <c r="IBG88" s="921"/>
      <c r="IBH88" s="921"/>
      <c r="IBI88" s="921"/>
      <c r="IBJ88" s="921"/>
      <c r="IBK88" s="921"/>
      <c r="IBL88" s="921"/>
      <c r="IBM88" s="921"/>
      <c r="IBN88" s="921"/>
      <c r="IBO88" s="921"/>
      <c r="IBP88" s="921"/>
      <c r="IBQ88" s="921"/>
      <c r="IBR88" s="921"/>
      <c r="IBS88" s="921"/>
      <c r="IBT88" s="921"/>
      <c r="IBU88" s="921"/>
      <c r="IBV88" s="921"/>
      <c r="IBW88" s="921"/>
      <c r="IBX88" s="921"/>
      <c r="IBY88" s="921"/>
      <c r="IBZ88" s="921"/>
      <c r="ICA88" s="921"/>
      <c r="ICB88" s="921"/>
      <c r="ICC88" s="921"/>
      <c r="ICD88" s="921"/>
      <c r="ICE88" s="921"/>
      <c r="ICF88" s="921"/>
      <c r="ICG88" s="921"/>
      <c r="ICH88" s="921"/>
      <c r="ICI88" s="921"/>
      <c r="ICJ88" s="921"/>
      <c r="ICK88" s="921"/>
      <c r="ICL88" s="921"/>
      <c r="ICM88" s="921"/>
      <c r="ICN88" s="921"/>
      <c r="ICO88" s="921"/>
      <c r="ICP88" s="921"/>
      <c r="ICQ88" s="921"/>
      <c r="ICR88" s="921"/>
      <c r="ICS88" s="921"/>
      <c r="ICT88" s="921"/>
      <c r="ICU88" s="921"/>
      <c r="ICV88" s="921"/>
      <c r="ICW88" s="921"/>
      <c r="ICX88" s="921"/>
      <c r="ICY88" s="921"/>
      <c r="ICZ88" s="921"/>
      <c r="IDA88" s="921"/>
      <c r="IDB88" s="921"/>
      <c r="IDC88" s="921"/>
      <c r="IDD88" s="921"/>
      <c r="IDE88" s="921"/>
      <c r="IDF88" s="921"/>
      <c r="IDG88" s="921"/>
      <c r="IDH88" s="921"/>
      <c r="IDI88" s="921"/>
      <c r="IDJ88" s="921"/>
      <c r="IDK88" s="921"/>
      <c r="IDL88" s="921"/>
      <c r="IDM88" s="921"/>
      <c r="IDN88" s="921"/>
      <c r="IDO88" s="921"/>
      <c r="IDP88" s="921"/>
      <c r="IDQ88" s="921"/>
      <c r="IDR88" s="921"/>
      <c r="IDS88" s="921"/>
      <c r="IDT88" s="921"/>
      <c r="IDU88" s="921"/>
      <c r="IDV88" s="921"/>
      <c r="IDW88" s="921"/>
      <c r="IDX88" s="921"/>
      <c r="IDY88" s="921"/>
      <c r="IDZ88" s="921"/>
      <c r="IEA88" s="921"/>
      <c r="IEB88" s="921"/>
      <c r="IEC88" s="921"/>
      <c r="IED88" s="921"/>
      <c r="IEE88" s="921"/>
      <c r="IEF88" s="921"/>
      <c r="IEG88" s="921"/>
      <c r="IEH88" s="921"/>
      <c r="IEI88" s="921"/>
      <c r="IEJ88" s="921"/>
      <c r="IEK88" s="921"/>
      <c r="IEL88" s="921"/>
      <c r="IEM88" s="921"/>
      <c r="IEN88" s="921"/>
      <c r="IEO88" s="921"/>
      <c r="IEP88" s="921"/>
      <c r="IEQ88" s="921"/>
      <c r="IER88" s="921"/>
      <c r="IES88" s="921"/>
      <c r="IET88" s="921"/>
      <c r="IEU88" s="921"/>
      <c r="IEV88" s="921"/>
      <c r="IEW88" s="921"/>
      <c r="IEX88" s="921"/>
      <c r="IEY88" s="921"/>
      <c r="IEZ88" s="921"/>
      <c r="IFA88" s="921"/>
      <c r="IFB88" s="921"/>
      <c r="IFC88" s="921"/>
      <c r="IFD88" s="921"/>
      <c r="IFE88" s="921"/>
      <c r="IFF88" s="921"/>
      <c r="IFG88" s="921"/>
      <c r="IFH88" s="921"/>
      <c r="IFI88" s="921"/>
      <c r="IFJ88" s="921"/>
      <c r="IFK88" s="921"/>
      <c r="IFL88" s="921"/>
      <c r="IFM88" s="921"/>
      <c r="IFN88" s="921"/>
      <c r="IFO88" s="921"/>
      <c r="IFP88" s="921"/>
      <c r="IFQ88" s="921"/>
      <c r="IFR88" s="921"/>
      <c r="IFS88" s="921"/>
      <c r="IFT88" s="921"/>
      <c r="IFU88" s="921"/>
      <c r="IFV88" s="921"/>
      <c r="IFW88" s="921"/>
      <c r="IFX88" s="921"/>
      <c r="IFY88" s="921"/>
      <c r="IFZ88" s="921"/>
      <c r="IGA88" s="921"/>
      <c r="IGB88" s="921"/>
      <c r="IGC88" s="921"/>
      <c r="IGD88" s="921"/>
      <c r="IGE88" s="921"/>
      <c r="IGF88" s="921"/>
      <c r="IGG88" s="921"/>
      <c r="IGH88" s="921"/>
      <c r="IGI88" s="921"/>
      <c r="IGJ88" s="921"/>
      <c r="IGK88" s="921"/>
      <c r="IGL88" s="921"/>
      <c r="IGM88" s="921"/>
      <c r="IGN88" s="921"/>
      <c r="IGO88" s="921"/>
      <c r="IGP88" s="921"/>
      <c r="IGQ88" s="921"/>
      <c r="IGR88" s="921"/>
      <c r="IGS88" s="921"/>
      <c r="IGT88" s="921"/>
      <c r="IGU88" s="921"/>
      <c r="IGV88" s="921"/>
      <c r="IGW88" s="921"/>
      <c r="IGX88" s="921"/>
      <c r="IGY88" s="921"/>
      <c r="IGZ88" s="921"/>
      <c r="IHA88" s="921"/>
      <c r="IHB88" s="921"/>
      <c r="IHC88" s="921"/>
      <c r="IHD88" s="921"/>
      <c r="IHE88" s="921"/>
      <c r="IHF88" s="921"/>
      <c r="IHG88" s="921"/>
      <c r="IHH88" s="921"/>
      <c r="IHI88" s="921"/>
      <c r="IHJ88" s="921"/>
      <c r="IHK88" s="921"/>
      <c r="IHL88" s="921"/>
      <c r="IHM88" s="921"/>
      <c r="IHN88" s="921"/>
      <c r="IHO88" s="921"/>
      <c r="IHP88" s="921"/>
      <c r="IHQ88" s="921"/>
      <c r="IHR88" s="921"/>
      <c r="IHS88" s="921"/>
      <c r="IHT88" s="921"/>
      <c r="IHU88" s="921"/>
      <c r="IHV88" s="921"/>
      <c r="IHW88" s="921"/>
      <c r="IHX88" s="921"/>
      <c r="IHY88" s="921"/>
      <c r="IHZ88" s="921"/>
      <c r="IIA88" s="921"/>
      <c r="IIB88" s="921"/>
      <c r="IIC88" s="921"/>
      <c r="IID88" s="921"/>
      <c r="IIE88" s="921"/>
      <c r="IIF88" s="921"/>
      <c r="IIG88" s="921"/>
      <c r="IIH88" s="921"/>
      <c r="III88" s="921"/>
      <c r="IIJ88" s="921"/>
      <c r="IIK88" s="921"/>
      <c r="IIL88" s="921"/>
      <c r="IIM88" s="921"/>
      <c r="IIN88" s="921"/>
      <c r="IIO88" s="921"/>
      <c r="IIP88" s="921"/>
      <c r="IIQ88" s="921"/>
      <c r="IIR88" s="921"/>
      <c r="IIS88" s="921"/>
      <c r="IIT88" s="921"/>
      <c r="IIU88" s="921"/>
      <c r="IIV88" s="921"/>
      <c r="IIW88" s="921"/>
      <c r="IIX88" s="921"/>
      <c r="IIY88" s="921"/>
      <c r="IIZ88" s="921"/>
      <c r="IJA88" s="921"/>
      <c r="IJB88" s="921"/>
      <c r="IJC88" s="921"/>
      <c r="IJD88" s="921"/>
      <c r="IJE88" s="921"/>
      <c r="IJF88" s="921"/>
      <c r="IJG88" s="921"/>
      <c r="IJH88" s="921"/>
      <c r="IJI88" s="921"/>
      <c r="IJJ88" s="921"/>
      <c r="IJK88" s="921"/>
      <c r="IJL88" s="921"/>
      <c r="IJM88" s="921"/>
      <c r="IJN88" s="921"/>
      <c r="IJO88" s="921"/>
      <c r="IJP88" s="921"/>
      <c r="IJQ88" s="921"/>
      <c r="IJR88" s="921"/>
      <c r="IJS88" s="921"/>
      <c r="IJT88" s="921"/>
      <c r="IJU88" s="921"/>
      <c r="IJV88" s="921"/>
      <c r="IJW88" s="921"/>
      <c r="IJX88" s="921"/>
      <c r="IJY88" s="921"/>
      <c r="IJZ88" s="921"/>
      <c r="IKA88" s="921"/>
      <c r="IKB88" s="921"/>
      <c r="IKC88" s="921"/>
      <c r="IKD88" s="921"/>
      <c r="IKE88" s="921"/>
      <c r="IKF88" s="921"/>
      <c r="IKG88" s="921"/>
      <c r="IKH88" s="921"/>
      <c r="IKI88" s="921"/>
      <c r="IKJ88" s="921"/>
      <c r="IKK88" s="921"/>
      <c r="IKL88" s="921"/>
      <c r="IKM88" s="921"/>
      <c r="IKN88" s="921"/>
      <c r="IKO88" s="921"/>
      <c r="IKP88" s="921"/>
      <c r="IKQ88" s="921"/>
      <c r="IKR88" s="921"/>
      <c r="IKS88" s="921"/>
      <c r="IKT88" s="921"/>
      <c r="IKU88" s="921"/>
      <c r="IKV88" s="921"/>
      <c r="IKW88" s="921"/>
      <c r="IKX88" s="921"/>
      <c r="IKY88" s="921"/>
      <c r="IKZ88" s="921"/>
      <c r="ILA88" s="921"/>
      <c r="ILB88" s="921"/>
      <c r="ILC88" s="921"/>
      <c r="ILD88" s="921"/>
      <c r="ILE88" s="921"/>
      <c r="ILF88" s="921"/>
      <c r="ILG88" s="921"/>
      <c r="ILH88" s="921"/>
      <c r="ILI88" s="921"/>
      <c r="ILJ88" s="921"/>
      <c r="ILK88" s="921"/>
      <c r="ILL88" s="921"/>
      <c r="ILM88" s="921"/>
      <c r="ILN88" s="921"/>
      <c r="ILO88" s="921"/>
      <c r="ILP88" s="921"/>
      <c r="ILQ88" s="921"/>
      <c r="ILR88" s="921"/>
      <c r="ILS88" s="921"/>
      <c r="ILT88" s="921"/>
      <c r="ILU88" s="921"/>
      <c r="ILV88" s="921"/>
      <c r="ILW88" s="921"/>
      <c r="ILX88" s="921"/>
      <c r="ILY88" s="921"/>
      <c r="ILZ88" s="921"/>
      <c r="IMA88" s="921"/>
      <c r="IMB88" s="921"/>
      <c r="IMC88" s="921"/>
      <c r="IMD88" s="921"/>
      <c r="IME88" s="921"/>
      <c r="IMF88" s="921"/>
      <c r="IMG88" s="921"/>
      <c r="IMH88" s="921"/>
      <c r="IMI88" s="921"/>
      <c r="IMJ88" s="921"/>
      <c r="IMK88" s="921"/>
      <c r="IML88" s="921"/>
      <c r="IMM88" s="921"/>
      <c r="IMN88" s="921"/>
      <c r="IMO88" s="921"/>
      <c r="IMP88" s="921"/>
      <c r="IMQ88" s="921"/>
      <c r="IMR88" s="921"/>
      <c r="IMS88" s="921"/>
      <c r="IMT88" s="921"/>
      <c r="IMU88" s="921"/>
      <c r="IMV88" s="921"/>
      <c r="IMW88" s="921"/>
      <c r="IMX88" s="921"/>
      <c r="IMY88" s="921"/>
      <c r="IMZ88" s="921"/>
      <c r="INA88" s="921"/>
      <c r="INB88" s="921"/>
      <c r="INC88" s="921"/>
      <c r="IND88" s="921"/>
      <c r="INE88" s="921"/>
      <c r="INF88" s="921"/>
      <c r="ING88" s="921"/>
      <c r="INH88" s="921"/>
      <c r="INI88" s="921"/>
      <c r="INJ88" s="921"/>
      <c r="INK88" s="921"/>
      <c r="INL88" s="921"/>
      <c r="INM88" s="921"/>
      <c r="INN88" s="921"/>
      <c r="INO88" s="921"/>
      <c r="INP88" s="921"/>
      <c r="INQ88" s="921"/>
      <c r="INR88" s="921"/>
      <c r="INS88" s="921"/>
      <c r="INT88" s="921"/>
      <c r="INU88" s="921"/>
      <c r="INV88" s="921"/>
      <c r="INW88" s="921"/>
      <c r="INX88" s="921"/>
      <c r="INY88" s="921"/>
      <c r="INZ88" s="921"/>
      <c r="IOA88" s="921"/>
      <c r="IOB88" s="921"/>
      <c r="IOC88" s="921"/>
      <c r="IOD88" s="921"/>
      <c r="IOE88" s="921"/>
      <c r="IOF88" s="921"/>
      <c r="IOG88" s="921"/>
      <c r="IOH88" s="921"/>
      <c r="IOI88" s="921"/>
      <c r="IOJ88" s="921"/>
      <c r="IOK88" s="921"/>
      <c r="IOL88" s="921"/>
      <c r="IOM88" s="921"/>
      <c r="ION88" s="921"/>
      <c r="IOO88" s="921"/>
      <c r="IOP88" s="921"/>
      <c r="IOQ88" s="921"/>
      <c r="IOR88" s="921"/>
      <c r="IOS88" s="921"/>
      <c r="IOT88" s="921"/>
      <c r="IOU88" s="921"/>
      <c r="IOV88" s="921"/>
      <c r="IOW88" s="921"/>
      <c r="IOX88" s="921"/>
      <c r="IOY88" s="921"/>
      <c r="IOZ88" s="921"/>
      <c r="IPA88" s="921"/>
      <c r="IPB88" s="921"/>
      <c r="IPC88" s="921"/>
      <c r="IPD88" s="921"/>
      <c r="IPE88" s="921"/>
      <c r="IPF88" s="921"/>
      <c r="IPG88" s="921"/>
      <c r="IPH88" s="921"/>
      <c r="IPI88" s="921"/>
      <c r="IPJ88" s="921"/>
      <c r="IPK88" s="921"/>
      <c r="IPL88" s="921"/>
      <c r="IPM88" s="921"/>
      <c r="IPN88" s="921"/>
      <c r="IPO88" s="921"/>
      <c r="IPP88" s="921"/>
      <c r="IPQ88" s="921"/>
      <c r="IPR88" s="921"/>
      <c r="IPS88" s="921"/>
      <c r="IPT88" s="921"/>
      <c r="IPU88" s="921"/>
      <c r="IPV88" s="921"/>
      <c r="IPW88" s="921"/>
      <c r="IPX88" s="921"/>
      <c r="IPY88" s="921"/>
      <c r="IPZ88" s="921"/>
      <c r="IQA88" s="921"/>
      <c r="IQB88" s="921"/>
      <c r="IQC88" s="921"/>
      <c r="IQD88" s="921"/>
      <c r="IQE88" s="921"/>
      <c r="IQF88" s="921"/>
      <c r="IQG88" s="921"/>
      <c r="IQH88" s="921"/>
      <c r="IQI88" s="921"/>
      <c r="IQJ88" s="921"/>
      <c r="IQK88" s="921"/>
      <c r="IQL88" s="921"/>
      <c r="IQM88" s="921"/>
      <c r="IQN88" s="921"/>
      <c r="IQO88" s="921"/>
      <c r="IQP88" s="921"/>
      <c r="IQQ88" s="921"/>
      <c r="IQR88" s="921"/>
      <c r="IQS88" s="921"/>
      <c r="IQT88" s="921"/>
      <c r="IQU88" s="921"/>
      <c r="IQV88" s="921"/>
      <c r="IQW88" s="921"/>
      <c r="IQX88" s="921"/>
      <c r="IQY88" s="921"/>
      <c r="IQZ88" s="921"/>
      <c r="IRA88" s="921"/>
      <c r="IRB88" s="921"/>
      <c r="IRC88" s="921"/>
      <c r="IRD88" s="921"/>
      <c r="IRE88" s="921"/>
      <c r="IRF88" s="921"/>
      <c r="IRG88" s="921"/>
      <c r="IRH88" s="921"/>
      <c r="IRI88" s="921"/>
      <c r="IRJ88" s="921"/>
      <c r="IRK88" s="921"/>
      <c r="IRL88" s="921"/>
      <c r="IRM88" s="921"/>
      <c r="IRN88" s="921"/>
      <c r="IRO88" s="921"/>
      <c r="IRP88" s="921"/>
      <c r="IRQ88" s="921"/>
      <c r="IRR88" s="921"/>
      <c r="IRS88" s="921"/>
      <c r="IRT88" s="921"/>
      <c r="IRU88" s="921"/>
      <c r="IRV88" s="921"/>
      <c r="IRW88" s="921"/>
      <c r="IRX88" s="921"/>
      <c r="IRY88" s="921"/>
      <c r="IRZ88" s="921"/>
      <c r="ISA88" s="921"/>
      <c r="ISB88" s="921"/>
      <c r="ISC88" s="921"/>
      <c r="ISD88" s="921"/>
      <c r="ISE88" s="921"/>
      <c r="ISF88" s="921"/>
      <c r="ISG88" s="921"/>
      <c r="ISH88" s="921"/>
      <c r="ISI88" s="921"/>
      <c r="ISJ88" s="921"/>
      <c r="ISK88" s="921"/>
      <c r="ISL88" s="921"/>
      <c r="ISM88" s="921"/>
      <c r="ISN88" s="921"/>
      <c r="ISO88" s="921"/>
      <c r="ISP88" s="921"/>
      <c r="ISQ88" s="921"/>
      <c r="ISR88" s="921"/>
      <c r="ISS88" s="921"/>
      <c r="IST88" s="921"/>
      <c r="ISU88" s="921"/>
      <c r="ISV88" s="921"/>
      <c r="ISW88" s="921"/>
      <c r="ISX88" s="921"/>
      <c r="ISY88" s="921"/>
      <c r="ISZ88" s="921"/>
      <c r="ITA88" s="921"/>
      <c r="ITB88" s="921"/>
      <c r="ITC88" s="921"/>
      <c r="ITD88" s="921"/>
      <c r="ITE88" s="921"/>
      <c r="ITF88" s="921"/>
      <c r="ITG88" s="921"/>
      <c r="ITH88" s="921"/>
      <c r="ITI88" s="921"/>
      <c r="ITJ88" s="921"/>
      <c r="ITK88" s="921"/>
      <c r="ITL88" s="921"/>
      <c r="ITM88" s="921"/>
      <c r="ITN88" s="921"/>
      <c r="ITO88" s="921"/>
      <c r="ITP88" s="921"/>
      <c r="ITQ88" s="921"/>
      <c r="ITR88" s="921"/>
      <c r="ITS88" s="921"/>
      <c r="ITT88" s="921"/>
      <c r="ITU88" s="921"/>
      <c r="ITV88" s="921"/>
      <c r="ITW88" s="921"/>
      <c r="ITX88" s="921"/>
      <c r="ITY88" s="921"/>
      <c r="ITZ88" s="921"/>
      <c r="IUA88" s="921"/>
      <c r="IUB88" s="921"/>
      <c r="IUC88" s="921"/>
      <c r="IUD88" s="921"/>
      <c r="IUE88" s="921"/>
      <c r="IUF88" s="921"/>
      <c r="IUG88" s="921"/>
      <c r="IUH88" s="921"/>
      <c r="IUI88" s="921"/>
      <c r="IUJ88" s="921"/>
      <c r="IUK88" s="921"/>
      <c r="IUL88" s="921"/>
      <c r="IUM88" s="921"/>
      <c r="IUN88" s="921"/>
      <c r="IUO88" s="921"/>
      <c r="IUP88" s="921"/>
      <c r="IUQ88" s="921"/>
      <c r="IUR88" s="921"/>
      <c r="IUS88" s="921"/>
      <c r="IUT88" s="921"/>
      <c r="IUU88" s="921"/>
      <c r="IUV88" s="921"/>
      <c r="IUW88" s="921"/>
      <c r="IUX88" s="921"/>
      <c r="IUY88" s="921"/>
      <c r="IUZ88" s="921"/>
      <c r="IVA88" s="921"/>
      <c r="IVB88" s="921"/>
      <c r="IVC88" s="921"/>
      <c r="IVD88" s="921"/>
      <c r="IVE88" s="921"/>
      <c r="IVF88" s="921"/>
      <c r="IVG88" s="921"/>
      <c r="IVH88" s="921"/>
      <c r="IVI88" s="921"/>
      <c r="IVJ88" s="921"/>
      <c r="IVK88" s="921"/>
      <c r="IVL88" s="921"/>
      <c r="IVM88" s="921"/>
      <c r="IVN88" s="921"/>
      <c r="IVO88" s="921"/>
      <c r="IVP88" s="921"/>
      <c r="IVQ88" s="921"/>
      <c r="IVR88" s="921"/>
      <c r="IVS88" s="921"/>
      <c r="IVT88" s="921"/>
      <c r="IVU88" s="921"/>
      <c r="IVV88" s="921"/>
      <c r="IVW88" s="921"/>
      <c r="IVX88" s="921"/>
      <c r="IVY88" s="921"/>
      <c r="IVZ88" s="921"/>
      <c r="IWA88" s="921"/>
      <c r="IWB88" s="921"/>
      <c r="IWC88" s="921"/>
      <c r="IWD88" s="921"/>
      <c r="IWE88" s="921"/>
      <c r="IWF88" s="921"/>
      <c r="IWG88" s="921"/>
      <c r="IWH88" s="921"/>
      <c r="IWI88" s="921"/>
      <c r="IWJ88" s="921"/>
      <c r="IWK88" s="921"/>
      <c r="IWL88" s="921"/>
      <c r="IWM88" s="921"/>
      <c r="IWN88" s="921"/>
      <c r="IWO88" s="921"/>
      <c r="IWP88" s="921"/>
      <c r="IWQ88" s="921"/>
      <c r="IWR88" s="921"/>
      <c r="IWS88" s="921"/>
      <c r="IWT88" s="921"/>
      <c r="IWU88" s="921"/>
      <c r="IWV88" s="921"/>
      <c r="IWW88" s="921"/>
      <c r="IWX88" s="921"/>
      <c r="IWY88" s="921"/>
      <c r="IWZ88" s="921"/>
      <c r="IXA88" s="921"/>
      <c r="IXB88" s="921"/>
      <c r="IXC88" s="921"/>
      <c r="IXD88" s="921"/>
      <c r="IXE88" s="921"/>
      <c r="IXF88" s="921"/>
      <c r="IXG88" s="921"/>
      <c r="IXH88" s="921"/>
      <c r="IXI88" s="921"/>
      <c r="IXJ88" s="921"/>
      <c r="IXK88" s="921"/>
      <c r="IXL88" s="921"/>
      <c r="IXM88" s="921"/>
      <c r="IXN88" s="921"/>
      <c r="IXO88" s="921"/>
      <c r="IXP88" s="921"/>
      <c r="IXQ88" s="921"/>
      <c r="IXR88" s="921"/>
      <c r="IXS88" s="921"/>
      <c r="IXT88" s="921"/>
      <c r="IXU88" s="921"/>
      <c r="IXV88" s="921"/>
      <c r="IXW88" s="921"/>
      <c r="IXX88" s="921"/>
      <c r="IXY88" s="921"/>
      <c r="IXZ88" s="921"/>
      <c r="IYA88" s="921"/>
      <c r="IYB88" s="921"/>
      <c r="IYC88" s="921"/>
      <c r="IYD88" s="921"/>
      <c r="IYE88" s="921"/>
      <c r="IYF88" s="921"/>
      <c r="IYG88" s="921"/>
      <c r="IYH88" s="921"/>
      <c r="IYI88" s="921"/>
      <c r="IYJ88" s="921"/>
      <c r="IYK88" s="921"/>
      <c r="IYL88" s="921"/>
      <c r="IYM88" s="921"/>
      <c r="IYN88" s="921"/>
      <c r="IYO88" s="921"/>
      <c r="IYP88" s="921"/>
      <c r="IYQ88" s="921"/>
      <c r="IYR88" s="921"/>
      <c r="IYS88" s="921"/>
      <c r="IYT88" s="921"/>
      <c r="IYU88" s="921"/>
      <c r="IYV88" s="921"/>
      <c r="IYW88" s="921"/>
      <c r="IYX88" s="921"/>
      <c r="IYY88" s="921"/>
      <c r="IYZ88" s="921"/>
      <c r="IZA88" s="921"/>
      <c r="IZB88" s="921"/>
      <c r="IZC88" s="921"/>
      <c r="IZD88" s="921"/>
      <c r="IZE88" s="921"/>
      <c r="IZF88" s="921"/>
      <c r="IZG88" s="921"/>
      <c r="IZH88" s="921"/>
      <c r="IZI88" s="921"/>
      <c r="IZJ88" s="921"/>
      <c r="IZK88" s="921"/>
      <c r="IZL88" s="921"/>
      <c r="IZM88" s="921"/>
      <c r="IZN88" s="921"/>
      <c r="IZO88" s="921"/>
      <c r="IZP88" s="921"/>
      <c r="IZQ88" s="921"/>
      <c r="IZR88" s="921"/>
      <c r="IZS88" s="921"/>
      <c r="IZT88" s="921"/>
      <c r="IZU88" s="921"/>
      <c r="IZV88" s="921"/>
      <c r="IZW88" s="921"/>
      <c r="IZX88" s="921"/>
      <c r="IZY88" s="921"/>
      <c r="IZZ88" s="921"/>
      <c r="JAA88" s="921"/>
      <c r="JAB88" s="921"/>
      <c r="JAC88" s="921"/>
      <c r="JAD88" s="921"/>
      <c r="JAE88" s="921"/>
      <c r="JAF88" s="921"/>
      <c r="JAG88" s="921"/>
      <c r="JAH88" s="921"/>
      <c r="JAI88" s="921"/>
      <c r="JAJ88" s="921"/>
      <c r="JAK88" s="921"/>
      <c r="JAL88" s="921"/>
      <c r="JAM88" s="921"/>
      <c r="JAN88" s="921"/>
      <c r="JAO88" s="921"/>
      <c r="JAP88" s="921"/>
      <c r="JAQ88" s="921"/>
      <c r="JAR88" s="921"/>
      <c r="JAS88" s="921"/>
      <c r="JAT88" s="921"/>
      <c r="JAU88" s="921"/>
      <c r="JAV88" s="921"/>
      <c r="JAW88" s="921"/>
      <c r="JAX88" s="921"/>
      <c r="JAY88" s="921"/>
      <c r="JAZ88" s="921"/>
      <c r="JBA88" s="921"/>
      <c r="JBB88" s="921"/>
      <c r="JBC88" s="921"/>
      <c r="JBD88" s="921"/>
      <c r="JBE88" s="921"/>
      <c r="JBF88" s="921"/>
      <c r="JBG88" s="921"/>
      <c r="JBH88" s="921"/>
      <c r="JBI88" s="921"/>
      <c r="JBJ88" s="921"/>
      <c r="JBK88" s="921"/>
      <c r="JBL88" s="921"/>
      <c r="JBM88" s="921"/>
      <c r="JBN88" s="921"/>
      <c r="JBO88" s="921"/>
      <c r="JBP88" s="921"/>
      <c r="JBQ88" s="921"/>
      <c r="JBR88" s="921"/>
      <c r="JBS88" s="921"/>
      <c r="JBT88" s="921"/>
      <c r="JBU88" s="921"/>
      <c r="JBV88" s="921"/>
      <c r="JBW88" s="921"/>
      <c r="JBX88" s="921"/>
      <c r="JBY88" s="921"/>
      <c r="JBZ88" s="921"/>
      <c r="JCA88" s="921"/>
      <c r="JCB88" s="921"/>
      <c r="JCC88" s="921"/>
      <c r="JCD88" s="921"/>
      <c r="JCE88" s="921"/>
      <c r="JCF88" s="921"/>
      <c r="JCG88" s="921"/>
      <c r="JCH88" s="921"/>
      <c r="JCI88" s="921"/>
      <c r="JCJ88" s="921"/>
      <c r="JCK88" s="921"/>
      <c r="JCL88" s="921"/>
      <c r="JCM88" s="921"/>
      <c r="JCN88" s="921"/>
      <c r="JCO88" s="921"/>
      <c r="JCP88" s="921"/>
      <c r="JCQ88" s="921"/>
      <c r="JCR88" s="921"/>
      <c r="JCS88" s="921"/>
      <c r="JCT88" s="921"/>
      <c r="JCU88" s="921"/>
      <c r="JCV88" s="921"/>
      <c r="JCW88" s="921"/>
      <c r="JCX88" s="921"/>
      <c r="JCY88" s="921"/>
      <c r="JCZ88" s="921"/>
      <c r="JDA88" s="921"/>
      <c r="JDB88" s="921"/>
      <c r="JDC88" s="921"/>
      <c r="JDD88" s="921"/>
      <c r="JDE88" s="921"/>
      <c r="JDF88" s="921"/>
      <c r="JDG88" s="921"/>
      <c r="JDH88" s="921"/>
      <c r="JDI88" s="921"/>
      <c r="JDJ88" s="921"/>
      <c r="JDK88" s="921"/>
      <c r="JDL88" s="921"/>
      <c r="JDM88" s="921"/>
      <c r="JDN88" s="921"/>
      <c r="JDO88" s="921"/>
      <c r="JDP88" s="921"/>
      <c r="JDQ88" s="921"/>
      <c r="JDR88" s="921"/>
      <c r="JDS88" s="921"/>
      <c r="JDT88" s="921"/>
      <c r="JDU88" s="921"/>
      <c r="JDV88" s="921"/>
      <c r="JDW88" s="921"/>
      <c r="JDX88" s="921"/>
      <c r="JDY88" s="921"/>
      <c r="JDZ88" s="921"/>
      <c r="JEA88" s="921"/>
      <c r="JEB88" s="921"/>
      <c r="JEC88" s="921"/>
      <c r="JED88" s="921"/>
      <c r="JEE88" s="921"/>
      <c r="JEF88" s="921"/>
      <c r="JEG88" s="921"/>
      <c r="JEH88" s="921"/>
      <c r="JEI88" s="921"/>
      <c r="JEJ88" s="921"/>
      <c r="JEK88" s="921"/>
      <c r="JEL88" s="921"/>
      <c r="JEM88" s="921"/>
      <c r="JEN88" s="921"/>
      <c r="JEO88" s="921"/>
      <c r="JEP88" s="921"/>
      <c r="JEQ88" s="921"/>
      <c r="JER88" s="921"/>
      <c r="JES88" s="921"/>
      <c r="JET88" s="921"/>
      <c r="JEU88" s="921"/>
      <c r="JEV88" s="921"/>
      <c r="JEW88" s="921"/>
      <c r="JEX88" s="921"/>
      <c r="JEY88" s="921"/>
      <c r="JEZ88" s="921"/>
      <c r="JFA88" s="921"/>
      <c r="JFB88" s="921"/>
      <c r="JFC88" s="921"/>
      <c r="JFD88" s="921"/>
      <c r="JFE88" s="921"/>
      <c r="JFF88" s="921"/>
      <c r="JFG88" s="921"/>
      <c r="JFH88" s="921"/>
      <c r="JFI88" s="921"/>
      <c r="JFJ88" s="921"/>
      <c r="JFK88" s="921"/>
      <c r="JFL88" s="921"/>
      <c r="JFM88" s="921"/>
      <c r="JFN88" s="921"/>
      <c r="JFO88" s="921"/>
      <c r="JFP88" s="921"/>
      <c r="JFQ88" s="921"/>
      <c r="JFR88" s="921"/>
      <c r="JFS88" s="921"/>
      <c r="JFT88" s="921"/>
      <c r="JFU88" s="921"/>
      <c r="JFV88" s="921"/>
      <c r="JFW88" s="921"/>
      <c r="JFX88" s="921"/>
      <c r="JFY88" s="921"/>
      <c r="JFZ88" s="921"/>
      <c r="JGA88" s="921"/>
      <c r="JGB88" s="921"/>
      <c r="JGC88" s="921"/>
      <c r="JGD88" s="921"/>
      <c r="JGE88" s="921"/>
      <c r="JGF88" s="921"/>
      <c r="JGG88" s="921"/>
      <c r="JGH88" s="921"/>
      <c r="JGI88" s="921"/>
      <c r="JGJ88" s="921"/>
      <c r="JGK88" s="921"/>
      <c r="JGL88" s="921"/>
      <c r="JGM88" s="921"/>
      <c r="JGN88" s="921"/>
      <c r="JGO88" s="921"/>
      <c r="JGP88" s="921"/>
      <c r="JGQ88" s="921"/>
      <c r="JGR88" s="921"/>
      <c r="JGS88" s="921"/>
      <c r="JGT88" s="921"/>
      <c r="JGU88" s="921"/>
      <c r="JGV88" s="921"/>
      <c r="JGW88" s="921"/>
      <c r="JGX88" s="921"/>
      <c r="JGY88" s="921"/>
      <c r="JGZ88" s="921"/>
      <c r="JHA88" s="921"/>
      <c r="JHB88" s="921"/>
      <c r="JHC88" s="921"/>
      <c r="JHD88" s="921"/>
      <c r="JHE88" s="921"/>
      <c r="JHF88" s="921"/>
      <c r="JHG88" s="921"/>
      <c r="JHH88" s="921"/>
      <c r="JHI88" s="921"/>
      <c r="JHJ88" s="921"/>
      <c r="JHK88" s="921"/>
      <c r="JHL88" s="921"/>
      <c r="JHM88" s="921"/>
      <c r="JHN88" s="921"/>
      <c r="JHO88" s="921"/>
      <c r="JHP88" s="921"/>
      <c r="JHQ88" s="921"/>
      <c r="JHR88" s="921"/>
      <c r="JHS88" s="921"/>
      <c r="JHT88" s="921"/>
      <c r="JHU88" s="921"/>
      <c r="JHV88" s="921"/>
      <c r="JHW88" s="921"/>
      <c r="JHX88" s="921"/>
      <c r="JHY88" s="921"/>
      <c r="JHZ88" s="921"/>
      <c r="JIA88" s="921"/>
      <c r="JIB88" s="921"/>
      <c r="JIC88" s="921"/>
      <c r="JID88" s="921"/>
      <c r="JIE88" s="921"/>
      <c r="JIF88" s="921"/>
      <c r="JIG88" s="921"/>
      <c r="JIH88" s="921"/>
      <c r="JII88" s="921"/>
      <c r="JIJ88" s="921"/>
      <c r="JIK88" s="921"/>
      <c r="JIL88" s="921"/>
      <c r="JIM88" s="921"/>
      <c r="JIN88" s="921"/>
      <c r="JIO88" s="921"/>
      <c r="JIP88" s="921"/>
      <c r="JIQ88" s="921"/>
      <c r="JIR88" s="921"/>
      <c r="JIS88" s="921"/>
      <c r="JIT88" s="921"/>
      <c r="JIU88" s="921"/>
      <c r="JIV88" s="921"/>
      <c r="JIW88" s="921"/>
      <c r="JIX88" s="921"/>
      <c r="JIY88" s="921"/>
      <c r="JIZ88" s="921"/>
      <c r="JJA88" s="921"/>
      <c r="JJB88" s="921"/>
      <c r="JJC88" s="921"/>
      <c r="JJD88" s="921"/>
      <c r="JJE88" s="921"/>
      <c r="JJF88" s="921"/>
      <c r="JJG88" s="921"/>
      <c r="JJH88" s="921"/>
      <c r="JJI88" s="921"/>
      <c r="JJJ88" s="921"/>
      <c r="JJK88" s="921"/>
      <c r="JJL88" s="921"/>
      <c r="JJM88" s="921"/>
      <c r="JJN88" s="921"/>
      <c r="JJO88" s="921"/>
      <c r="JJP88" s="921"/>
      <c r="JJQ88" s="921"/>
      <c r="JJR88" s="921"/>
      <c r="JJS88" s="921"/>
      <c r="JJT88" s="921"/>
      <c r="JJU88" s="921"/>
      <c r="JJV88" s="921"/>
      <c r="JJW88" s="921"/>
      <c r="JJX88" s="921"/>
      <c r="JJY88" s="921"/>
      <c r="JJZ88" s="921"/>
      <c r="JKA88" s="921"/>
      <c r="JKB88" s="921"/>
      <c r="JKC88" s="921"/>
      <c r="JKD88" s="921"/>
      <c r="JKE88" s="921"/>
      <c r="JKF88" s="921"/>
      <c r="JKG88" s="921"/>
      <c r="JKH88" s="921"/>
      <c r="JKI88" s="921"/>
      <c r="JKJ88" s="921"/>
      <c r="JKK88" s="921"/>
      <c r="JKL88" s="921"/>
      <c r="JKM88" s="921"/>
      <c r="JKN88" s="921"/>
      <c r="JKO88" s="921"/>
      <c r="JKP88" s="921"/>
      <c r="JKQ88" s="921"/>
      <c r="JKR88" s="921"/>
      <c r="JKS88" s="921"/>
      <c r="JKT88" s="921"/>
      <c r="JKU88" s="921"/>
      <c r="JKV88" s="921"/>
      <c r="JKW88" s="921"/>
      <c r="JKX88" s="921"/>
      <c r="JKY88" s="921"/>
      <c r="JKZ88" s="921"/>
      <c r="JLA88" s="921"/>
      <c r="JLB88" s="921"/>
      <c r="JLC88" s="921"/>
      <c r="JLD88" s="921"/>
      <c r="JLE88" s="921"/>
      <c r="JLF88" s="921"/>
      <c r="JLG88" s="921"/>
      <c r="JLH88" s="921"/>
      <c r="JLI88" s="921"/>
      <c r="JLJ88" s="921"/>
      <c r="JLK88" s="921"/>
      <c r="JLL88" s="921"/>
      <c r="JLM88" s="921"/>
      <c r="JLN88" s="921"/>
      <c r="JLO88" s="921"/>
      <c r="JLP88" s="921"/>
      <c r="JLQ88" s="921"/>
      <c r="JLR88" s="921"/>
      <c r="JLS88" s="921"/>
      <c r="JLT88" s="921"/>
      <c r="JLU88" s="921"/>
      <c r="JLV88" s="921"/>
      <c r="JLW88" s="921"/>
      <c r="JLX88" s="921"/>
      <c r="JLY88" s="921"/>
      <c r="JLZ88" s="921"/>
      <c r="JMA88" s="921"/>
      <c r="JMB88" s="921"/>
      <c r="JMC88" s="921"/>
      <c r="JMD88" s="921"/>
      <c r="JME88" s="921"/>
      <c r="JMF88" s="921"/>
      <c r="JMG88" s="921"/>
      <c r="JMH88" s="921"/>
      <c r="JMI88" s="921"/>
      <c r="JMJ88" s="921"/>
      <c r="JMK88" s="921"/>
      <c r="JML88" s="921"/>
      <c r="JMM88" s="921"/>
      <c r="JMN88" s="921"/>
      <c r="JMO88" s="921"/>
      <c r="JMP88" s="921"/>
      <c r="JMQ88" s="921"/>
      <c r="JMR88" s="921"/>
      <c r="JMS88" s="921"/>
      <c r="JMT88" s="921"/>
      <c r="JMU88" s="921"/>
      <c r="JMV88" s="921"/>
      <c r="JMW88" s="921"/>
      <c r="JMX88" s="921"/>
      <c r="JMY88" s="921"/>
      <c r="JMZ88" s="921"/>
      <c r="JNA88" s="921"/>
      <c r="JNB88" s="921"/>
      <c r="JNC88" s="921"/>
      <c r="JND88" s="921"/>
      <c r="JNE88" s="921"/>
      <c r="JNF88" s="921"/>
      <c r="JNG88" s="921"/>
      <c r="JNH88" s="921"/>
      <c r="JNI88" s="921"/>
      <c r="JNJ88" s="921"/>
      <c r="JNK88" s="921"/>
      <c r="JNL88" s="921"/>
      <c r="JNM88" s="921"/>
      <c r="JNN88" s="921"/>
      <c r="JNO88" s="921"/>
      <c r="JNP88" s="921"/>
      <c r="JNQ88" s="921"/>
      <c r="JNR88" s="921"/>
      <c r="JNS88" s="921"/>
      <c r="JNT88" s="921"/>
      <c r="JNU88" s="921"/>
      <c r="JNV88" s="921"/>
      <c r="JNW88" s="921"/>
      <c r="JNX88" s="921"/>
      <c r="JNY88" s="921"/>
      <c r="JNZ88" s="921"/>
      <c r="JOA88" s="921"/>
      <c r="JOB88" s="921"/>
      <c r="JOC88" s="921"/>
      <c r="JOD88" s="921"/>
      <c r="JOE88" s="921"/>
      <c r="JOF88" s="921"/>
      <c r="JOG88" s="921"/>
      <c r="JOH88" s="921"/>
      <c r="JOI88" s="921"/>
      <c r="JOJ88" s="921"/>
      <c r="JOK88" s="921"/>
      <c r="JOL88" s="921"/>
      <c r="JOM88" s="921"/>
      <c r="JON88" s="921"/>
      <c r="JOO88" s="921"/>
      <c r="JOP88" s="921"/>
      <c r="JOQ88" s="921"/>
      <c r="JOR88" s="921"/>
      <c r="JOS88" s="921"/>
      <c r="JOT88" s="921"/>
      <c r="JOU88" s="921"/>
      <c r="JOV88" s="921"/>
      <c r="JOW88" s="921"/>
      <c r="JOX88" s="921"/>
      <c r="JOY88" s="921"/>
      <c r="JOZ88" s="921"/>
      <c r="JPA88" s="921"/>
      <c r="JPB88" s="921"/>
      <c r="JPC88" s="921"/>
      <c r="JPD88" s="921"/>
      <c r="JPE88" s="921"/>
      <c r="JPF88" s="921"/>
      <c r="JPG88" s="921"/>
      <c r="JPH88" s="921"/>
      <c r="JPI88" s="921"/>
      <c r="JPJ88" s="921"/>
      <c r="JPK88" s="921"/>
      <c r="JPL88" s="921"/>
      <c r="JPM88" s="921"/>
      <c r="JPN88" s="921"/>
      <c r="JPO88" s="921"/>
      <c r="JPP88" s="921"/>
      <c r="JPQ88" s="921"/>
      <c r="JPR88" s="921"/>
      <c r="JPS88" s="921"/>
      <c r="JPT88" s="921"/>
      <c r="JPU88" s="921"/>
      <c r="JPV88" s="921"/>
      <c r="JPW88" s="921"/>
      <c r="JPX88" s="921"/>
      <c r="JPY88" s="921"/>
      <c r="JPZ88" s="921"/>
      <c r="JQA88" s="921"/>
      <c r="JQB88" s="921"/>
      <c r="JQC88" s="921"/>
      <c r="JQD88" s="921"/>
      <c r="JQE88" s="921"/>
      <c r="JQF88" s="921"/>
      <c r="JQG88" s="921"/>
      <c r="JQH88" s="921"/>
      <c r="JQI88" s="921"/>
      <c r="JQJ88" s="921"/>
      <c r="JQK88" s="921"/>
      <c r="JQL88" s="921"/>
      <c r="JQM88" s="921"/>
      <c r="JQN88" s="921"/>
      <c r="JQO88" s="921"/>
      <c r="JQP88" s="921"/>
      <c r="JQQ88" s="921"/>
      <c r="JQR88" s="921"/>
      <c r="JQS88" s="921"/>
      <c r="JQT88" s="921"/>
      <c r="JQU88" s="921"/>
      <c r="JQV88" s="921"/>
      <c r="JQW88" s="921"/>
      <c r="JQX88" s="921"/>
      <c r="JQY88" s="921"/>
      <c r="JQZ88" s="921"/>
      <c r="JRA88" s="921"/>
      <c r="JRB88" s="921"/>
      <c r="JRC88" s="921"/>
      <c r="JRD88" s="921"/>
      <c r="JRE88" s="921"/>
      <c r="JRF88" s="921"/>
      <c r="JRG88" s="921"/>
      <c r="JRH88" s="921"/>
      <c r="JRI88" s="921"/>
      <c r="JRJ88" s="921"/>
      <c r="JRK88" s="921"/>
      <c r="JRL88" s="921"/>
      <c r="JRM88" s="921"/>
      <c r="JRN88" s="921"/>
      <c r="JRO88" s="921"/>
      <c r="JRP88" s="921"/>
      <c r="JRQ88" s="921"/>
      <c r="JRR88" s="921"/>
      <c r="JRS88" s="921"/>
      <c r="JRT88" s="921"/>
      <c r="JRU88" s="921"/>
      <c r="JRV88" s="921"/>
      <c r="JRW88" s="921"/>
      <c r="JRX88" s="921"/>
      <c r="JRY88" s="921"/>
      <c r="JRZ88" s="921"/>
      <c r="JSA88" s="921"/>
      <c r="JSB88" s="921"/>
      <c r="JSC88" s="921"/>
      <c r="JSD88" s="921"/>
      <c r="JSE88" s="921"/>
      <c r="JSF88" s="921"/>
      <c r="JSG88" s="921"/>
      <c r="JSH88" s="921"/>
      <c r="JSI88" s="921"/>
      <c r="JSJ88" s="921"/>
      <c r="JSK88" s="921"/>
      <c r="JSL88" s="921"/>
      <c r="JSM88" s="921"/>
      <c r="JSN88" s="921"/>
      <c r="JSO88" s="921"/>
      <c r="JSP88" s="921"/>
      <c r="JSQ88" s="921"/>
      <c r="JSR88" s="921"/>
      <c r="JSS88" s="921"/>
      <c r="JST88" s="921"/>
      <c r="JSU88" s="921"/>
      <c r="JSV88" s="921"/>
      <c r="JSW88" s="921"/>
      <c r="JSX88" s="921"/>
      <c r="JSY88" s="921"/>
      <c r="JSZ88" s="921"/>
      <c r="JTA88" s="921"/>
      <c r="JTB88" s="921"/>
      <c r="JTC88" s="921"/>
      <c r="JTD88" s="921"/>
      <c r="JTE88" s="921"/>
      <c r="JTF88" s="921"/>
      <c r="JTG88" s="921"/>
      <c r="JTH88" s="921"/>
      <c r="JTI88" s="921"/>
      <c r="JTJ88" s="921"/>
      <c r="JTK88" s="921"/>
      <c r="JTL88" s="921"/>
      <c r="JTM88" s="921"/>
      <c r="JTN88" s="921"/>
      <c r="JTO88" s="921"/>
      <c r="JTP88" s="921"/>
      <c r="JTQ88" s="921"/>
      <c r="JTR88" s="921"/>
      <c r="JTS88" s="921"/>
      <c r="JTT88" s="921"/>
      <c r="JTU88" s="921"/>
      <c r="JTV88" s="921"/>
      <c r="JTW88" s="921"/>
      <c r="JTX88" s="921"/>
      <c r="JTY88" s="921"/>
      <c r="JTZ88" s="921"/>
      <c r="JUA88" s="921"/>
      <c r="JUB88" s="921"/>
      <c r="JUC88" s="921"/>
      <c r="JUD88" s="921"/>
      <c r="JUE88" s="921"/>
      <c r="JUF88" s="921"/>
      <c r="JUG88" s="921"/>
      <c r="JUH88" s="921"/>
      <c r="JUI88" s="921"/>
      <c r="JUJ88" s="921"/>
      <c r="JUK88" s="921"/>
      <c r="JUL88" s="921"/>
      <c r="JUM88" s="921"/>
      <c r="JUN88" s="921"/>
      <c r="JUO88" s="921"/>
      <c r="JUP88" s="921"/>
      <c r="JUQ88" s="921"/>
      <c r="JUR88" s="921"/>
      <c r="JUS88" s="921"/>
      <c r="JUT88" s="921"/>
      <c r="JUU88" s="921"/>
      <c r="JUV88" s="921"/>
      <c r="JUW88" s="921"/>
      <c r="JUX88" s="921"/>
      <c r="JUY88" s="921"/>
      <c r="JUZ88" s="921"/>
      <c r="JVA88" s="921"/>
      <c r="JVB88" s="921"/>
      <c r="JVC88" s="921"/>
      <c r="JVD88" s="921"/>
      <c r="JVE88" s="921"/>
      <c r="JVF88" s="921"/>
      <c r="JVG88" s="921"/>
      <c r="JVH88" s="921"/>
      <c r="JVI88" s="921"/>
      <c r="JVJ88" s="921"/>
      <c r="JVK88" s="921"/>
      <c r="JVL88" s="921"/>
      <c r="JVM88" s="921"/>
      <c r="JVN88" s="921"/>
      <c r="JVO88" s="921"/>
      <c r="JVP88" s="921"/>
      <c r="JVQ88" s="921"/>
      <c r="JVR88" s="921"/>
      <c r="JVS88" s="921"/>
      <c r="JVT88" s="921"/>
      <c r="JVU88" s="921"/>
      <c r="JVV88" s="921"/>
      <c r="JVW88" s="921"/>
      <c r="JVX88" s="921"/>
      <c r="JVY88" s="921"/>
      <c r="JVZ88" s="921"/>
      <c r="JWA88" s="921"/>
      <c r="JWB88" s="921"/>
      <c r="JWC88" s="921"/>
      <c r="JWD88" s="921"/>
      <c r="JWE88" s="921"/>
      <c r="JWF88" s="921"/>
      <c r="JWG88" s="921"/>
      <c r="JWH88" s="921"/>
      <c r="JWI88" s="921"/>
      <c r="JWJ88" s="921"/>
      <c r="JWK88" s="921"/>
      <c r="JWL88" s="921"/>
      <c r="JWM88" s="921"/>
      <c r="JWN88" s="921"/>
      <c r="JWO88" s="921"/>
      <c r="JWP88" s="921"/>
      <c r="JWQ88" s="921"/>
      <c r="JWR88" s="921"/>
      <c r="JWS88" s="921"/>
      <c r="JWT88" s="921"/>
      <c r="JWU88" s="921"/>
      <c r="JWV88" s="921"/>
      <c r="JWW88" s="921"/>
      <c r="JWX88" s="921"/>
      <c r="JWY88" s="921"/>
      <c r="JWZ88" s="921"/>
      <c r="JXA88" s="921"/>
      <c r="JXB88" s="921"/>
      <c r="JXC88" s="921"/>
      <c r="JXD88" s="921"/>
      <c r="JXE88" s="921"/>
      <c r="JXF88" s="921"/>
      <c r="JXG88" s="921"/>
      <c r="JXH88" s="921"/>
      <c r="JXI88" s="921"/>
      <c r="JXJ88" s="921"/>
      <c r="JXK88" s="921"/>
      <c r="JXL88" s="921"/>
      <c r="JXM88" s="921"/>
      <c r="JXN88" s="921"/>
      <c r="JXO88" s="921"/>
      <c r="JXP88" s="921"/>
      <c r="JXQ88" s="921"/>
      <c r="JXR88" s="921"/>
      <c r="JXS88" s="921"/>
      <c r="JXT88" s="921"/>
      <c r="JXU88" s="921"/>
      <c r="JXV88" s="921"/>
      <c r="JXW88" s="921"/>
      <c r="JXX88" s="921"/>
      <c r="JXY88" s="921"/>
      <c r="JXZ88" s="921"/>
      <c r="JYA88" s="921"/>
      <c r="JYB88" s="921"/>
      <c r="JYC88" s="921"/>
      <c r="JYD88" s="921"/>
      <c r="JYE88" s="921"/>
      <c r="JYF88" s="921"/>
      <c r="JYG88" s="921"/>
      <c r="JYH88" s="921"/>
      <c r="JYI88" s="921"/>
      <c r="JYJ88" s="921"/>
      <c r="JYK88" s="921"/>
      <c r="JYL88" s="921"/>
      <c r="JYM88" s="921"/>
      <c r="JYN88" s="921"/>
      <c r="JYO88" s="921"/>
      <c r="JYP88" s="921"/>
      <c r="JYQ88" s="921"/>
      <c r="JYR88" s="921"/>
      <c r="JYS88" s="921"/>
      <c r="JYT88" s="921"/>
      <c r="JYU88" s="921"/>
      <c r="JYV88" s="921"/>
      <c r="JYW88" s="921"/>
      <c r="JYX88" s="921"/>
      <c r="JYY88" s="921"/>
      <c r="JYZ88" s="921"/>
      <c r="JZA88" s="921"/>
      <c r="JZB88" s="921"/>
      <c r="JZC88" s="921"/>
      <c r="JZD88" s="921"/>
      <c r="JZE88" s="921"/>
      <c r="JZF88" s="921"/>
      <c r="JZG88" s="921"/>
      <c r="JZH88" s="921"/>
      <c r="JZI88" s="921"/>
      <c r="JZJ88" s="921"/>
      <c r="JZK88" s="921"/>
      <c r="JZL88" s="921"/>
      <c r="JZM88" s="921"/>
      <c r="JZN88" s="921"/>
      <c r="JZO88" s="921"/>
      <c r="JZP88" s="921"/>
      <c r="JZQ88" s="921"/>
      <c r="JZR88" s="921"/>
      <c r="JZS88" s="921"/>
      <c r="JZT88" s="921"/>
      <c r="JZU88" s="921"/>
      <c r="JZV88" s="921"/>
      <c r="JZW88" s="921"/>
      <c r="JZX88" s="921"/>
      <c r="JZY88" s="921"/>
      <c r="JZZ88" s="921"/>
      <c r="KAA88" s="921"/>
      <c r="KAB88" s="921"/>
      <c r="KAC88" s="921"/>
      <c r="KAD88" s="921"/>
      <c r="KAE88" s="921"/>
      <c r="KAF88" s="921"/>
      <c r="KAG88" s="921"/>
      <c r="KAH88" s="921"/>
      <c r="KAI88" s="921"/>
      <c r="KAJ88" s="921"/>
      <c r="KAK88" s="921"/>
      <c r="KAL88" s="921"/>
      <c r="KAM88" s="921"/>
      <c r="KAN88" s="921"/>
      <c r="KAO88" s="921"/>
      <c r="KAP88" s="921"/>
      <c r="KAQ88" s="921"/>
      <c r="KAR88" s="921"/>
      <c r="KAS88" s="921"/>
      <c r="KAT88" s="921"/>
      <c r="KAU88" s="921"/>
      <c r="KAV88" s="921"/>
      <c r="KAW88" s="921"/>
      <c r="KAX88" s="921"/>
      <c r="KAY88" s="921"/>
      <c r="KAZ88" s="921"/>
      <c r="KBA88" s="921"/>
      <c r="KBB88" s="921"/>
      <c r="KBC88" s="921"/>
      <c r="KBD88" s="921"/>
      <c r="KBE88" s="921"/>
      <c r="KBF88" s="921"/>
      <c r="KBG88" s="921"/>
      <c r="KBH88" s="921"/>
      <c r="KBI88" s="921"/>
      <c r="KBJ88" s="921"/>
      <c r="KBK88" s="921"/>
      <c r="KBL88" s="921"/>
      <c r="KBM88" s="921"/>
      <c r="KBN88" s="921"/>
      <c r="KBO88" s="921"/>
      <c r="KBP88" s="921"/>
      <c r="KBQ88" s="921"/>
      <c r="KBR88" s="921"/>
      <c r="KBS88" s="921"/>
      <c r="KBT88" s="921"/>
      <c r="KBU88" s="921"/>
      <c r="KBV88" s="921"/>
      <c r="KBW88" s="921"/>
      <c r="KBX88" s="921"/>
      <c r="KBY88" s="921"/>
      <c r="KBZ88" s="921"/>
      <c r="KCA88" s="921"/>
      <c r="KCB88" s="921"/>
      <c r="KCC88" s="921"/>
      <c r="KCD88" s="921"/>
      <c r="KCE88" s="921"/>
      <c r="KCF88" s="921"/>
      <c r="KCG88" s="921"/>
      <c r="KCH88" s="921"/>
      <c r="KCI88" s="921"/>
      <c r="KCJ88" s="921"/>
      <c r="KCK88" s="921"/>
      <c r="KCL88" s="921"/>
      <c r="KCM88" s="921"/>
      <c r="KCN88" s="921"/>
      <c r="KCO88" s="921"/>
      <c r="KCP88" s="921"/>
      <c r="KCQ88" s="921"/>
      <c r="KCR88" s="921"/>
      <c r="KCS88" s="921"/>
      <c r="KCT88" s="921"/>
      <c r="KCU88" s="921"/>
      <c r="KCV88" s="921"/>
      <c r="KCW88" s="921"/>
      <c r="KCX88" s="921"/>
      <c r="KCY88" s="921"/>
      <c r="KCZ88" s="921"/>
      <c r="KDA88" s="921"/>
      <c r="KDB88" s="921"/>
      <c r="KDC88" s="921"/>
      <c r="KDD88" s="921"/>
      <c r="KDE88" s="921"/>
      <c r="KDF88" s="921"/>
      <c r="KDG88" s="921"/>
      <c r="KDH88" s="921"/>
      <c r="KDI88" s="921"/>
      <c r="KDJ88" s="921"/>
      <c r="KDK88" s="921"/>
      <c r="KDL88" s="921"/>
      <c r="KDM88" s="921"/>
      <c r="KDN88" s="921"/>
      <c r="KDO88" s="921"/>
      <c r="KDP88" s="921"/>
      <c r="KDQ88" s="921"/>
      <c r="KDR88" s="921"/>
      <c r="KDS88" s="921"/>
      <c r="KDT88" s="921"/>
      <c r="KDU88" s="921"/>
      <c r="KDV88" s="921"/>
      <c r="KDW88" s="921"/>
      <c r="KDX88" s="921"/>
      <c r="KDY88" s="921"/>
      <c r="KDZ88" s="921"/>
      <c r="KEA88" s="921"/>
      <c r="KEB88" s="921"/>
      <c r="KEC88" s="921"/>
      <c r="KED88" s="921"/>
      <c r="KEE88" s="921"/>
      <c r="KEF88" s="921"/>
      <c r="KEG88" s="921"/>
      <c r="KEH88" s="921"/>
      <c r="KEI88" s="921"/>
      <c r="KEJ88" s="921"/>
      <c r="KEK88" s="921"/>
      <c r="KEL88" s="921"/>
      <c r="KEM88" s="921"/>
      <c r="KEN88" s="921"/>
      <c r="KEO88" s="921"/>
      <c r="KEP88" s="921"/>
      <c r="KEQ88" s="921"/>
      <c r="KER88" s="921"/>
      <c r="KES88" s="921"/>
      <c r="KET88" s="921"/>
      <c r="KEU88" s="921"/>
      <c r="KEV88" s="921"/>
      <c r="KEW88" s="921"/>
      <c r="KEX88" s="921"/>
      <c r="KEY88" s="921"/>
      <c r="KEZ88" s="921"/>
      <c r="KFA88" s="921"/>
      <c r="KFB88" s="921"/>
      <c r="KFC88" s="921"/>
      <c r="KFD88" s="921"/>
      <c r="KFE88" s="921"/>
      <c r="KFF88" s="921"/>
      <c r="KFG88" s="921"/>
      <c r="KFH88" s="921"/>
      <c r="KFI88" s="921"/>
      <c r="KFJ88" s="921"/>
      <c r="KFK88" s="921"/>
      <c r="KFL88" s="921"/>
      <c r="KFM88" s="921"/>
      <c r="KFN88" s="921"/>
      <c r="KFO88" s="921"/>
      <c r="KFP88" s="921"/>
      <c r="KFQ88" s="921"/>
      <c r="KFR88" s="921"/>
      <c r="KFS88" s="921"/>
      <c r="KFT88" s="921"/>
      <c r="KFU88" s="921"/>
      <c r="KFV88" s="921"/>
      <c r="KFW88" s="921"/>
      <c r="KFX88" s="921"/>
      <c r="KFY88" s="921"/>
      <c r="KFZ88" s="921"/>
      <c r="KGA88" s="921"/>
      <c r="KGB88" s="921"/>
      <c r="KGC88" s="921"/>
      <c r="KGD88" s="921"/>
      <c r="KGE88" s="921"/>
      <c r="KGF88" s="921"/>
      <c r="KGG88" s="921"/>
      <c r="KGH88" s="921"/>
      <c r="KGI88" s="921"/>
      <c r="KGJ88" s="921"/>
      <c r="KGK88" s="921"/>
      <c r="KGL88" s="921"/>
      <c r="KGM88" s="921"/>
      <c r="KGN88" s="921"/>
      <c r="KGO88" s="921"/>
      <c r="KGP88" s="921"/>
      <c r="KGQ88" s="921"/>
      <c r="KGR88" s="921"/>
      <c r="KGS88" s="921"/>
      <c r="KGT88" s="921"/>
      <c r="KGU88" s="921"/>
      <c r="KGV88" s="921"/>
      <c r="KGW88" s="921"/>
      <c r="KGX88" s="921"/>
      <c r="KGY88" s="921"/>
      <c r="KGZ88" s="921"/>
      <c r="KHA88" s="921"/>
      <c r="KHB88" s="921"/>
      <c r="KHC88" s="921"/>
      <c r="KHD88" s="921"/>
      <c r="KHE88" s="921"/>
      <c r="KHF88" s="921"/>
      <c r="KHG88" s="921"/>
      <c r="KHH88" s="921"/>
      <c r="KHI88" s="921"/>
      <c r="KHJ88" s="921"/>
      <c r="KHK88" s="921"/>
      <c r="KHL88" s="921"/>
      <c r="KHM88" s="921"/>
      <c r="KHN88" s="921"/>
      <c r="KHO88" s="921"/>
      <c r="KHP88" s="921"/>
      <c r="KHQ88" s="921"/>
      <c r="KHR88" s="921"/>
      <c r="KHS88" s="921"/>
      <c r="KHT88" s="921"/>
      <c r="KHU88" s="921"/>
      <c r="KHV88" s="921"/>
      <c r="KHW88" s="921"/>
      <c r="KHX88" s="921"/>
      <c r="KHY88" s="921"/>
      <c r="KHZ88" s="921"/>
      <c r="KIA88" s="921"/>
      <c r="KIB88" s="921"/>
      <c r="KIC88" s="921"/>
      <c r="KID88" s="921"/>
      <c r="KIE88" s="921"/>
      <c r="KIF88" s="921"/>
      <c r="KIG88" s="921"/>
      <c r="KIH88" s="921"/>
      <c r="KII88" s="921"/>
      <c r="KIJ88" s="921"/>
      <c r="KIK88" s="921"/>
      <c r="KIL88" s="921"/>
      <c r="KIM88" s="921"/>
      <c r="KIN88" s="921"/>
      <c r="KIO88" s="921"/>
      <c r="KIP88" s="921"/>
      <c r="KIQ88" s="921"/>
      <c r="KIR88" s="921"/>
      <c r="KIS88" s="921"/>
      <c r="KIT88" s="921"/>
      <c r="KIU88" s="921"/>
      <c r="KIV88" s="921"/>
      <c r="KIW88" s="921"/>
      <c r="KIX88" s="921"/>
      <c r="KIY88" s="921"/>
      <c r="KIZ88" s="921"/>
      <c r="KJA88" s="921"/>
      <c r="KJB88" s="921"/>
      <c r="KJC88" s="921"/>
      <c r="KJD88" s="921"/>
      <c r="KJE88" s="921"/>
      <c r="KJF88" s="921"/>
      <c r="KJG88" s="921"/>
      <c r="KJH88" s="921"/>
      <c r="KJI88" s="921"/>
      <c r="KJJ88" s="921"/>
      <c r="KJK88" s="921"/>
      <c r="KJL88" s="921"/>
      <c r="KJM88" s="921"/>
      <c r="KJN88" s="921"/>
      <c r="KJO88" s="921"/>
      <c r="KJP88" s="921"/>
      <c r="KJQ88" s="921"/>
      <c r="KJR88" s="921"/>
      <c r="KJS88" s="921"/>
      <c r="KJT88" s="921"/>
      <c r="KJU88" s="921"/>
      <c r="KJV88" s="921"/>
      <c r="KJW88" s="921"/>
      <c r="KJX88" s="921"/>
      <c r="KJY88" s="921"/>
      <c r="KJZ88" s="921"/>
      <c r="KKA88" s="921"/>
      <c r="KKB88" s="921"/>
      <c r="KKC88" s="921"/>
      <c r="KKD88" s="921"/>
      <c r="KKE88" s="921"/>
      <c r="KKF88" s="921"/>
      <c r="KKG88" s="921"/>
      <c r="KKH88" s="921"/>
      <c r="KKI88" s="921"/>
      <c r="KKJ88" s="921"/>
      <c r="KKK88" s="921"/>
      <c r="KKL88" s="921"/>
      <c r="KKM88" s="921"/>
      <c r="KKN88" s="921"/>
      <c r="KKO88" s="921"/>
      <c r="KKP88" s="921"/>
      <c r="KKQ88" s="921"/>
      <c r="KKR88" s="921"/>
      <c r="KKS88" s="921"/>
      <c r="KKT88" s="921"/>
      <c r="KKU88" s="921"/>
      <c r="KKV88" s="921"/>
      <c r="KKW88" s="921"/>
      <c r="KKX88" s="921"/>
      <c r="KKY88" s="921"/>
      <c r="KKZ88" s="921"/>
      <c r="KLA88" s="921"/>
      <c r="KLB88" s="921"/>
      <c r="KLC88" s="921"/>
      <c r="KLD88" s="921"/>
      <c r="KLE88" s="921"/>
      <c r="KLF88" s="921"/>
      <c r="KLG88" s="921"/>
      <c r="KLH88" s="921"/>
      <c r="KLI88" s="921"/>
      <c r="KLJ88" s="921"/>
      <c r="KLK88" s="921"/>
      <c r="KLL88" s="921"/>
      <c r="KLM88" s="921"/>
      <c r="KLN88" s="921"/>
      <c r="KLO88" s="921"/>
      <c r="KLP88" s="921"/>
      <c r="KLQ88" s="921"/>
      <c r="KLR88" s="921"/>
      <c r="KLS88" s="921"/>
      <c r="KLT88" s="921"/>
      <c r="KLU88" s="921"/>
      <c r="KLV88" s="921"/>
      <c r="KLW88" s="921"/>
      <c r="KLX88" s="921"/>
      <c r="KLY88" s="921"/>
      <c r="KLZ88" s="921"/>
      <c r="KMA88" s="921"/>
      <c r="KMB88" s="921"/>
      <c r="KMC88" s="921"/>
      <c r="KMD88" s="921"/>
      <c r="KME88" s="921"/>
      <c r="KMF88" s="921"/>
      <c r="KMG88" s="921"/>
      <c r="KMH88" s="921"/>
      <c r="KMI88" s="921"/>
      <c r="KMJ88" s="921"/>
      <c r="KMK88" s="921"/>
      <c r="KML88" s="921"/>
      <c r="KMM88" s="921"/>
      <c r="KMN88" s="921"/>
      <c r="KMO88" s="921"/>
      <c r="KMP88" s="921"/>
      <c r="KMQ88" s="921"/>
      <c r="KMR88" s="921"/>
      <c r="KMS88" s="921"/>
      <c r="KMT88" s="921"/>
      <c r="KMU88" s="921"/>
      <c r="KMV88" s="921"/>
      <c r="KMW88" s="921"/>
      <c r="KMX88" s="921"/>
      <c r="KMY88" s="921"/>
      <c r="KMZ88" s="921"/>
      <c r="KNA88" s="921"/>
      <c r="KNB88" s="921"/>
      <c r="KNC88" s="921"/>
      <c r="KND88" s="921"/>
      <c r="KNE88" s="921"/>
      <c r="KNF88" s="921"/>
      <c r="KNG88" s="921"/>
      <c r="KNH88" s="921"/>
      <c r="KNI88" s="921"/>
      <c r="KNJ88" s="921"/>
      <c r="KNK88" s="921"/>
      <c r="KNL88" s="921"/>
      <c r="KNM88" s="921"/>
      <c r="KNN88" s="921"/>
      <c r="KNO88" s="921"/>
      <c r="KNP88" s="921"/>
      <c r="KNQ88" s="921"/>
      <c r="KNR88" s="921"/>
      <c r="KNS88" s="921"/>
      <c r="KNT88" s="921"/>
      <c r="KNU88" s="921"/>
      <c r="KNV88" s="921"/>
      <c r="KNW88" s="921"/>
      <c r="KNX88" s="921"/>
      <c r="KNY88" s="921"/>
      <c r="KNZ88" s="921"/>
      <c r="KOA88" s="921"/>
      <c r="KOB88" s="921"/>
      <c r="KOC88" s="921"/>
      <c r="KOD88" s="921"/>
      <c r="KOE88" s="921"/>
      <c r="KOF88" s="921"/>
      <c r="KOG88" s="921"/>
      <c r="KOH88" s="921"/>
      <c r="KOI88" s="921"/>
      <c r="KOJ88" s="921"/>
      <c r="KOK88" s="921"/>
      <c r="KOL88" s="921"/>
      <c r="KOM88" s="921"/>
      <c r="KON88" s="921"/>
      <c r="KOO88" s="921"/>
      <c r="KOP88" s="921"/>
      <c r="KOQ88" s="921"/>
      <c r="KOR88" s="921"/>
      <c r="KOS88" s="921"/>
      <c r="KOT88" s="921"/>
      <c r="KOU88" s="921"/>
      <c r="KOV88" s="921"/>
      <c r="KOW88" s="921"/>
      <c r="KOX88" s="921"/>
      <c r="KOY88" s="921"/>
      <c r="KOZ88" s="921"/>
      <c r="KPA88" s="921"/>
      <c r="KPB88" s="921"/>
      <c r="KPC88" s="921"/>
      <c r="KPD88" s="921"/>
      <c r="KPE88" s="921"/>
      <c r="KPF88" s="921"/>
      <c r="KPG88" s="921"/>
      <c r="KPH88" s="921"/>
      <c r="KPI88" s="921"/>
      <c r="KPJ88" s="921"/>
      <c r="KPK88" s="921"/>
      <c r="KPL88" s="921"/>
      <c r="KPM88" s="921"/>
      <c r="KPN88" s="921"/>
      <c r="KPO88" s="921"/>
      <c r="KPP88" s="921"/>
      <c r="KPQ88" s="921"/>
      <c r="KPR88" s="921"/>
      <c r="KPS88" s="921"/>
      <c r="KPT88" s="921"/>
      <c r="KPU88" s="921"/>
      <c r="KPV88" s="921"/>
      <c r="KPW88" s="921"/>
      <c r="KPX88" s="921"/>
      <c r="KPY88" s="921"/>
      <c r="KPZ88" s="921"/>
      <c r="KQA88" s="921"/>
      <c r="KQB88" s="921"/>
      <c r="KQC88" s="921"/>
      <c r="KQD88" s="921"/>
      <c r="KQE88" s="921"/>
      <c r="KQF88" s="921"/>
      <c r="KQG88" s="921"/>
      <c r="KQH88" s="921"/>
      <c r="KQI88" s="921"/>
      <c r="KQJ88" s="921"/>
      <c r="KQK88" s="921"/>
      <c r="KQL88" s="921"/>
      <c r="KQM88" s="921"/>
      <c r="KQN88" s="921"/>
      <c r="KQO88" s="921"/>
      <c r="KQP88" s="921"/>
      <c r="KQQ88" s="921"/>
      <c r="KQR88" s="921"/>
      <c r="KQS88" s="921"/>
      <c r="KQT88" s="921"/>
      <c r="KQU88" s="921"/>
      <c r="KQV88" s="921"/>
      <c r="KQW88" s="921"/>
      <c r="KQX88" s="921"/>
      <c r="KQY88" s="921"/>
      <c r="KQZ88" s="921"/>
      <c r="KRA88" s="921"/>
      <c r="KRB88" s="921"/>
      <c r="KRC88" s="921"/>
      <c r="KRD88" s="921"/>
      <c r="KRE88" s="921"/>
      <c r="KRF88" s="921"/>
      <c r="KRG88" s="921"/>
      <c r="KRH88" s="921"/>
      <c r="KRI88" s="921"/>
      <c r="KRJ88" s="921"/>
      <c r="KRK88" s="921"/>
      <c r="KRL88" s="921"/>
      <c r="KRM88" s="921"/>
      <c r="KRN88" s="921"/>
      <c r="KRO88" s="921"/>
      <c r="KRP88" s="921"/>
      <c r="KRQ88" s="921"/>
      <c r="KRR88" s="921"/>
      <c r="KRS88" s="921"/>
      <c r="KRT88" s="921"/>
      <c r="KRU88" s="921"/>
      <c r="KRV88" s="921"/>
      <c r="KRW88" s="921"/>
      <c r="KRX88" s="921"/>
      <c r="KRY88" s="921"/>
      <c r="KRZ88" s="921"/>
      <c r="KSA88" s="921"/>
      <c r="KSB88" s="921"/>
      <c r="KSC88" s="921"/>
      <c r="KSD88" s="921"/>
      <c r="KSE88" s="921"/>
      <c r="KSF88" s="921"/>
      <c r="KSG88" s="921"/>
      <c r="KSH88" s="921"/>
      <c r="KSI88" s="921"/>
      <c r="KSJ88" s="921"/>
      <c r="KSK88" s="921"/>
      <c r="KSL88" s="921"/>
      <c r="KSM88" s="921"/>
      <c r="KSN88" s="921"/>
      <c r="KSO88" s="921"/>
      <c r="KSP88" s="921"/>
      <c r="KSQ88" s="921"/>
      <c r="KSR88" s="921"/>
      <c r="KSS88" s="921"/>
      <c r="KST88" s="921"/>
      <c r="KSU88" s="921"/>
      <c r="KSV88" s="921"/>
      <c r="KSW88" s="921"/>
      <c r="KSX88" s="921"/>
      <c r="KSY88" s="921"/>
      <c r="KSZ88" s="921"/>
      <c r="KTA88" s="921"/>
      <c r="KTB88" s="921"/>
      <c r="KTC88" s="921"/>
      <c r="KTD88" s="921"/>
      <c r="KTE88" s="921"/>
      <c r="KTF88" s="921"/>
      <c r="KTG88" s="921"/>
      <c r="KTH88" s="921"/>
      <c r="KTI88" s="921"/>
      <c r="KTJ88" s="921"/>
      <c r="KTK88" s="921"/>
      <c r="KTL88" s="921"/>
      <c r="KTM88" s="921"/>
      <c r="KTN88" s="921"/>
      <c r="KTO88" s="921"/>
      <c r="KTP88" s="921"/>
      <c r="KTQ88" s="921"/>
      <c r="KTR88" s="921"/>
      <c r="KTS88" s="921"/>
      <c r="KTT88" s="921"/>
      <c r="KTU88" s="921"/>
      <c r="KTV88" s="921"/>
      <c r="KTW88" s="921"/>
      <c r="KTX88" s="921"/>
      <c r="KTY88" s="921"/>
      <c r="KTZ88" s="921"/>
      <c r="KUA88" s="921"/>
      <c r="KUB88" s="921"/>
      <c r="KUC88" s="921"/>
      <c r="KUD88" s="921"/>
      <c r="KUE88" s="921"/>
      <c r="KUF88" s="921"/>
      <c r="KUG88" s="921"/>
      <c r="KUH88" s="921"/>
      <c r="KUI88" s="921"/>
      <c r="KUJ88" s="921"/>
      <c r="KUK88" s="921"/>
      <c r="KUL88" s="921"/>
      <c r="KUM88" s="921"/>
      <c r="KUN88" s="921"/>
      <c r="KUO88" s="921"/>
      <c r="KUP88" s="921"/>
      <c r="KUQ88" s="921"/>
      <c r="KUR88" s="921"/>
      <c r="KUS88" s="921"/>
      <c r="KUT88" s="921"/>
      <c r="KUU88" s="921"/>
      <c r="KUV88" s="921"/>
      <c r="KUW88" s="921"/>
      <c r="KUX88" s="921"/>
      <c r="KUY88" s="921"/>
      <c r="KUZ88" s="921"/>
      <c r="KVA88" s="921"/>
      <c r="KVB88" s="921"/>
      <c r="KVC88" s="921"/>
      <c r="KVD88" s="921"/>
      <c r="KVE88" s="921"/>
      <c r="KVF88" s="921"/>
      <c r="KVG88" s="921"/>
      <c r="KVH88" s="921"/>
      <c r="KVI88" s="921"/>
      <c r="KVJ88" s="921"/>
      <c r="KVK88" s="921"/>
      <c r="KVL88" s="921"/>
      <c r="KVM88" s="921"/>
      <c r="KVN88" s="921"/>
      <c r="KVO88" s="921"/>
      <c r="KVP88" s="921"/>
      <c r="KVQ88" s="921"/>
      <c r="KVR88" s="921"/>
      <c r="KVS88" s="921"/>
      <c r="KVT88" s="921"/>
      <c r="KVU88" s="921"/>
      <c r="KVV88" s="921"/>
      <c r="KVW88" s="921"/>
      <c r="KVX88" s="921"/>
      <c r="KVY88" s="921"/>
      <c r="KVZ88" s="921"/>
      <c r="KWA88" s="921"/>
      <c r="KWB88" s="921"/>
      <c r="KWC88" s="921"/>
      <c r="KWD88" s="921"/>
      <c r="KWE88" s="921"/>
      <c r="KWF88" s="921"/>
      <c r="KWG88" s="921"/>
      <c r="KWH88" s="921"/>
      <c r="KWI88" s="921"/>
      <c r="KWJ88" s="921"/>
      <c r="KWK88" s="921"/>
      <c r="KWL88" s="921"/>
      <c r="KWM88" s="921"/>
      <c r="KWN88" s="921"/>
      <c r="KWO88" s="921"/>
      <c r="KWP88" s="921"/>
      <c r="KWQ88" s="921"/>
      <c r="KWR88" s="921"/>
      <c r="KWS88" s="921"/>
      <c r="KWT88" s="921"/>
      <c r="KWU88" s="921"/>
      <c r="KWV88" s="921"/>
      <c r="KWW88" s="921"/>
      <c r="KWX88" s="921"/>
      <c r="KWY88" s="921"/>
      <c r="KWZ88" s="921"/>
      <c r="KXA88" s="921"/>
      <c r="KXB88" s="921"/>
      <c r="KXC88" s="921"/>
      <c r="KXD88" s="921"/>
      <c r="KXE88" s="921"/>
      <c r="KXF88" s="921"/>
      <c r="KXG88" s="921"/>
      <c r="KXH88" s="921"/>
      <c r="KXI88" s="921"/>
      <c r="KXJ88" s="921"/>
      <c r="KXK88" s="921"/>
      <c r="KXL88" s="921"/>
      <c r="KXM88" s="921"/>
      <c r="KXN88" s="921"/>
      <c r="KXO88" s="921"/>
      <c r="KXP88" s="921"/>
      <c r="KXQ88" s="921"/>
      <c r="KXR88" s="921"/>
      <c r="KXS88" s="921"/>
      <c r="KXT88" s="921"/>
      <c r="KXU88" s="921"/>
      <c r="KXV88" s="921"/>
      <c r="KXW88" s="921"/>
      <c r="KXX88" s="921"/>
      <c r="KXY88" s="921"/>
      <c r="KXZ88" s="921"/>
      <c r="KYA88" s="921"/>
      <c r="KYB88" s="921"/>
      <c r="KYC88" s="921"/>
      <c r="KYD88" s="921"/>
      <c r="KYE88" s="921"/>
      <c r="KYF88" s="921"/>
      <c r="KYG88" s="921"/>
      <c r="KYH88" s="921"/>
      <c r="KYI88" s="921"/>
      <c r="KYJ88" s="921"/>
      <c r="KYK88" s="921"/>
      <c r="KYL88" s="921"/>
      <c r="KYM88" s="921"/>
      <c r="KYN88" s="921"/>
      <c r="KYO88" s="921"/>
      <c r="KYP88" s="921"/>
      <c r="KYQ88" s="921"/>
      <c r="KYR88" s="921"/>
      <c r="KYS88" s="921"/>
      <c r="KYT88" s="921"/>
      <c r="KYU88" s="921"/>
      <c r="KYV88" s="921"/>
      <c r="KYW88" s="921"/>
      <c r="KYX88" s="921"/>
      <c r="KYY88" s="921"/>
      <c r="KYZ88" s="921"/>
      <c r="KZA88" s="921"/>
      <c r="KZB88" s="921"/>
      <c r="KZC88" s="921"/>
      <c r="KZD88" s="921"/>
      <c r="KZE88" s="921"/>
      <c r="KZF88" s="921"/>
      <c r="KZG88" s="921"/>
      <c r="KZH88" s="921"/>
      <c r="KZI88" s="921"/>
      <c r="KZJ88" s="921"/>
      <c r="KZK88" s="921"/>
      <c r="KZL88" s="921"/>
      <c r="KZM88" s="921"/>
      <c r="KZN88" s="921"/>
      <c r="KZO88" s="921"/>
      <c r="KZP88" s="921"/>
      <c r="KZQ88" s="921"/>
      <c r="KZR88" s="921"/>
      <c r="KZS88" s="921"/>
      <c r="KZT88" s="921"/>
      <c r="KZU88" s="921"/>
      <c r="KZV88" s="921"/>
      <c r="KZW88" s="921"/>
      <c r="KZX88" s="921"/>
      <c r="KZY88" s="921"/>
      <c r="KZZ88" s="921"/>
      <c r="LAA88" s="921"/>
      <c r="LAB88" s="921"/>
      <c r="LAC88" s="921"/>
      <c r="LAD88" s="921"/>
      <c r="LAE88" s="921"/>
      <c r="LAF88" s="921"/>
      <c r="LAG88" s="921"/>
      <c r="LAH88" s="921"/>
      <c r="LAI88" s="921"/>
      <c r="LAJ88" s="921"/>
      <c r="LAK88" s="921"/>
      <c r="LAL88" s="921"/>
      <c r="LAM88" s="921"/>
      <c r="LAN88" s="921"/>
      <c r="LAO88" s="921"/>
      <c r="LAP88" s="921"/>
      <c r="LAQ88" s="921"/>
      <c r="LAR88" s="921"/>
      <c r="LAS88" s="921"/>
      <c r="LAT88" s="921"/>
      <c r="LAU88" s="921"/>
      <c r="LAV88" s="921"/>
      <c r="LAW88" s="921"/>
      <c r="LAX88" s="921"/>
      <c r="LAY88" s="921"/>
      <c r="LAZ88" s="921"/>
      <c r="LBA88" s="921"/>
      <c r="LBB88" s="921"/>
      <c r="LBC88" s="921"/>
      <c r="LBD88" s="921"/>
      <c r="LBE88" s="921"/>
      <c r="LBF88" s="921"/>
      <c r="LBG88" s="921"/>
      <c r="LBH88" s="921"/>
      <c r="LBI88" s="921"/>
      <c r="LBJ88" s="921"/>
      <c r="LBK88" s="921"/>
      <c r="LBL88" s="921"/>
      <c r="LBM88" s="921"/>
      <c r="LBN88" s="921"/>
      <c r="LBO88" s="921"/>
      <c r="LBP88" s="921"/>
      <c r="LBQ88" s="921"/>
      <c r="LBR88" s="921"/>
      <c r="LBS88" s="921"/>
      <c r="LBT88" s="921"/>
      <c r="LBU88" s="921"/>
      <c r="LBV88" s="921"/>
      <c r="LBW88" s="921"/>
      <c r="LBX88" s="921"/>
      <c r="LBY88" s="921"/>
      <c r="LBZ88" s="921"/>
      <c r="LCA88" s="921"/>
      <c r="LCB88" s="921"/>
      <c r="LCC88" s="921"/>
      <c r="LCD88" s="921"/>
      <c r="LCE88" s="921"/>
      <c r="LCF88" s="921"/>
      <c r="LCG88" s="921"/>
      <c r="LCH88" s="921"/>
      <c r="LCI88" s="921"/>
      <c r="LCJ88" s="921"/>
      <c r="LCK88" s="921"/>
      <c r="LCL88" s="921"/>
      <c r="LCM88" s="921"/>
      <c r="LCN88" s="921"/>
      <c r="LCO88" s="921"/>
      <c r="LCP88" s="921"/>
      <c r="LCQ88" s="921"/>
      <c r="LCR88" s="921"/>
      <c r="LCS88" s="921"/>
      <c r="LCT88" s="921"/>
      <c r="LCU88" s="921"/>
      <c r="LCV88" s="921"/>
      <c r="LCW88" s="921"/>
      <c r="LCX88" s="921"/>
      <c r="LCY88" s="921"/>
      <c r="LCZ88" s="921"/>
      <c r="LDA88" s="921"/>
      <c r="LDB88" s="921"/>
      <c r="LDC88" s="921"/>
      <c r="LDD88" s="921"/>
      <c r="LDE88" s="921"/>
      <c r="LDF88" s="921"/>
      <c r="LDG88" s="921"/>
      <c r="LDH88" s="921"/>
      <c r="LDI88" s="921"/>
      <c r="LDJ88" s="921"/>
      <c r="LDK88" s="921"/>
      <c r="LDL88" s="921"/>
      <c r="LDM88" s="921"/>
      <c r="LDN88" s="921"/>
      <c r="LDO88" s="921"/>
      <c r="LDP88" s="921"/>
      <c r="LDQ88" s="921"/>
      <c r="LDR88" s="921"/>
      <c r="LDS88" s="921"/>
      <c r="LDT88" s="921"/>
      <c r="LDU88" s="921"/>
      <c r="LDV88" s="921"/>
      <c r="LDW88" s="921"/>
      <c r="LDX88" s="921"/>
      <c r="LDY88" s="921"/>
      <c r="LDZ88" s="921"/>
      <c r="LEA88" s="921"/>
      <c r="LEB88" s="921"/>
      <c r="LEC88" s="921"/>
      <c r="LED88" s="921"/>
      <c r="LEE88" s="921"/>
      <c r="LEF88" s="921"/>
      <c r="LEG88" s="921"/>
      <c r="LEH88" s="921"/>
      <c r="LEI88" s="921"/>
      <c r="LEJ88" s="921"/>
      <c r="LEK88" s="921"/>
      <c r="LEL88" s="921"/>
      <c r="LEM88" s="921"/>
      <c r="LEN88" s="921"/>
      <c r="LEO88" s="921"/>
      <c r="LEP88" s="921"/>
      <c r="LEQ88" s="921"/>
      <c r="LER88" s="921"/>
      <c r="LES88" s="921"/>
      <c r="LET88" s="921"/>
      <c r="LEU88" s="921"/>
      <c r="LEV88" s="921"/>
      <c r="LEW88" s="921"/>
      <c r="LEX88" s="921"/>
      <c r="LEY88" s="921"/>
      <c r="LEZ88" s="921"/>
      <c r="LFA88" s="921"/>
      <c r="LFB88" s="921"/>
      <c r="LFC88" s="921"/>
      <c r="LFD88" s="921"/>
      <c r="LFE88" s="921"/>
      <c r="LFF88" s="921"/>
      <c r="LFG88" s="921"/>
      <c r="LFH88" s="921"/>
      <c r="LFI88" s="921"/>
      <c r="LFJ88" s="921"/>
      <c r="LFK88" s="921"/>
      <c r="LFL88" s="921"/>
      <c r="LFM88" s="921"/>
      <c r="LFN88" s="921"/>
      <c r="LFO88" s="921"/>
      <c r="LFP88" s="921"/>
      <c r="LFQ88" s="921"/>
      <c r="LFR88" s="921"/>
      <c r="LFS88" s="921"/>
      <c r="LFT88" s="921"/>
      <c r="LFU88" s="921"/>
      <c r="LFV88" s="921"/>
      <c r="LFW88" s="921"/>
      <c r="LFX88" s="921"/>
      <c r="LFY88" s="921"/>
      <c r="LFZ88" s="921"/>
      <c r="LGA88" s="921"/>
      <c r="LGB88" s="921"/>
      <c r="LGC88" s="921"/>
      <c r="LGD88" s="921"/>
      <c r="LGE88" s="921"/>
      <c r="LGF88" s="921"/>
      <c r="LGG88" s="921"/>
      <c r="LGH88" s="921"/>
      <c r="LGI88" s="921"/>
      <c r="LGJ88" s="921"/>
      <c r="LGK88" s="921"/>
      <c r="LGL88" s="921"/>
      <c r="LGM88" s="921"/>
      <c r="LGN88" s="921"/>
      <c r="LGO88" s="921"/>
      <c r="LGP88" s="921"/>
      <c r="LGQ88" s="921"/>
      <c r="LGR88" s="921"/>
      <c r="LGS88" s="921"/>
      <c r="LGT88" s="921"/>
      <c r="LGU88" s="921"/>
      <c r="LGV88" s="921"/>
      <c r="LGW88" s="921"/>
      <c r="LGX88" s="921"/>
      <c r="LGY88" s="921"/>
      <c r="LGZ88" s="921"/>
      <c r="LHA88" s="921"/>
      <c r="LHB88" s="921"/>
      <c r="LHC88" s="921"/>
      <c r="LHD88" s="921"/>
      <c r="LHE88" s="921"/>
      <c r="LHF88" s="921"/>
      <c r="LHG88" s="921"/>
      <c r="LHH88" s="921"/>
      <c r="LHI88" s="921"/>
      <c r="LHJ88" s="921"/>
      <c r="LHK88" s="921"/>
      <c r="LHL88" s="921"/>
      <c r="LHM88" s="921"/>
      <c r="LHN88" s="921"/>
      <c r="LHO88" s="921"/>
      <c r="LHP88" s="921"/>
      <c r="LHQ88" s="921"/>
      <c r="LHR88" s="921"/>
      <c r="LHS88" s="921"/>
      <c r="LHT88" s="921"/>
      <c r="LHU88" s="921"/>
      <c r="LHV88" s="921"/>
      <c r="LHW88" s="921"/>
      <c r="LHX88" s="921"/>
      <c r="LHY88" s="921"/>
      <c r="LHZ88" s="921"/>
      <c r="LIA88" s="921"/>
      <c r="LIB88" s="921"/>
      <c r="LIC88" s="921"/>
      <c r="LID88" s="921"/>
      <c r="LIE88" s="921"/>
      <c r="LIF88" s="921"/>
      <c r="LIG88" s="921"/>
      <c r="LIH88" s="921"/>
      <c r="LII88" s="921"/>
      <c r="LIJ88" s="921"/>
      <c r="LIK88" s="921"/>
      <c r="LIL88" s="921"/>
      <c r="LIM88" s="921"/>
      <c r="LIN88" s="921"/>
      <c r="LIO88" s="921"/>
      <c r="LIP88" s="921"/>
      <c r="LIQ88" s="921"/>
      <c r="LIR88" s="921"/>
      <c r="LIS88" s="921"/>
      <c r="LIT88" s="921"/>
      <c r="LIU88" s="921"/>
      <c r="LIV88" s="921"/>
      <c r="LIW88" s="921"/>
      <c r="LIX88" s="921"/>
      <c r="LIY88" s="921"/>
      <c r="LIZ88" s="921"/>
      <c r="LJA88" s="921"/>
      <c r="LJB88" s="921"/>
      <c r="LJC88" s="921"/>
      <c r="LJD88" s="921"/>
      <c r="LJE88" s="921"/>
      <c r="LJF88" s="921"/>
      <c r="LJG88" s="921"/>
      <c r="LJH88" s="921"/>
      <c r="LJI88" s="921"/>
      <c r="LJJ88" s="921"/>
      <c r="LJK88" s="921"/>
      <c r="LJL88" s="921"/>
      <c r="LJM88" s="921"/>
      <c r="LJN88" s="921"/>
      <c r="LJO88" s="921"/>
      <c r="LJP88" s="921"/>
      <c r="LJQ88" s="921"/>
      <c r="LJR88" s="921"/>
      <c r="LJS88" s="921"/>
      <c r="LJT88" s="921"/>
      <c r="LJU88" s="921"/>
      <c r="LJV88" s="921"/>
      <c r="LJW88" s="921"/>
      <c r="LJX88" s="921"/>
      <c r="LJY88" s="921"/>
      <c r="LJZ88" s="921"/>
      <c r="LKA88" s="921"/>
      <c r="LKB88" s="921"/>
      <c r="LKC88" s="921"/>
      <c r="LKD88" s="921"/>
      <c r="LKE88" s="921"/>
      <c r="LKF88" s="921"/>
      <c r="LKG88" s="921"/>
      <c r="LKH88" s="921"/>
      <c r="LKI88" s="921"/>
      <c r="LKJ88" s="921"/>
      <c r="LKK88" s="921"/>
      <c r="LKL88" s="921"/>
      <c r="LKM88" s="921"/>
      <c r="LKN88" s="921"/>
      <c r="LKO88" s="921"/>
      <c r="LKP88" s="921"/>
      <c r="LKQ88" s="921"/>
      <c r="LKR88" s="921"/>
      <c r="LKS88" s="921"/>
      <c r="LKT88" s="921"/>
      <c r="LKU88" s="921"/>
      <c r="LKV88" s="921"/>
      <c r="LKW88" s="921"/>
      <c r="LKX88" s="921"/>
      <c r="LKY88" s="921"/>
      <c r="LKZ88" s="921"/>
      <c r="LLA88" s="921"/>
      <c r="LLB88" s="921"/>
      <c r="LLC88" s="921"/>
      <c r="LLD88" s="921"/>
      <c r="LLE88" s="921"/>
      <c r="LLF88" s="921"/>
      <c r="LLG88" s="921"/>
      <c r="LLH88" s="921"/>
      <c r="LLI88" s="921"/>
      <c r="LLJ88" s="921"/>
      <c r="LLK88" s="921"/>
      <c r="LLL88" s="921"/>
      <c r="LLM88" s="921"/>
      <c r="LLN88" s="921"/>
      <c r="LLO88" s="921"/>
      <c r="LLP88" s="921"/>
      <c r="LLQ88" s="921"/>
      <c r="LLR88" s="921"/>
      <c r="LLS88" s="921"/>
      <c r="LLT88" s="921"/>
      <c r="LLU88" s="921"/>
      <c r="LLV88" s="921"/>
      <c r="LLW88" s="921"/>
      <c r="LLX88" s="921"/>
      <c r="LLY88" s="921"/>
      <c r="LLZ88" s="921"/>
      <c r="LMA88" s="921"/>
      <c r="LMB88" s="921"/>
      <c r="LMC88" s="921"/>
      <c r="LMD88" s="921"/>
      <c r="LME88" s="921"/>
      <c r="LMF88" s="921"/>
      <c r="LMG88" s="921"/>
      <c r="LMH88" s="921"/>
      <c r="LMI88" s="921"/>
      <c r="LMJ88" s="921"/>
      <c r="LMK88" s="921"/>
      <c r="LML88" s="921"/>
      <c r="LMM88" s="921"/>
      <c r="LMN88" s="921"/>
      <c r="LMO88" s="921"/>
      <c r="LMP88" s="921"/>
      <c r="LMQ88" s="921"/>
      <c r="LMR88" s="921"/>
      <c r="LMS88" s="921"/>
      <c r="LMT88" s="921"/>
      <c r="LMU88" s="921"/>
      <c r="LMV88" s="921"/>
      <c r="LMW88" s="921"/>
      <c r="LMX88" s="921"/>
      <c r="LMY88" s="921"/>
      <c r="LMZ88" s="921"/>
      <c r="LNA88" s="921"/>
      <c r="LNB88" s="921"/>
      <c r="LNC88" s="921"/>
      <c r="LND88" s="921"/>
      <c r="LNE88" s="921"/>
      <c r="LNF88" s="921"/>
      <c r="LNG88" s="921"/>
      <c r="LNH88" s="921"/>
      <c r="LNI88" s="921"/>
      <c r="LNJ88" s="921"/>
      <c r="LNK88" s="921"/>
      <c r="LNL88" s="921"/>
      <c r="LNM88" s="921"/>
      <c r="LNN88" s="921"/>
      <c r="LNO88" s="921"/>
      <c r="LNP88" s="921"/>
      <c r="LNQ88" s="921"/>
      <c r="LNR88" s="921"/>
      <c r="LNS88" s="921"/>
      <c r="LNT88" s="921"/>
      <c r="LNU88" s="921"/>
      <c r="LNV88" s="921"/>
      <c r="LNW88" s="921"/>
      <c r="LNX88" s="921"/>
      <c r="LNY88" s="921"/>
      <c r="LNZ88" s="921"/>
      <c r="LOA88" s="921"/>
      <c r="LOB88" s="921"/>
      <c r="LOC88" s="921"/>
      <c r="LOD88" s="921"/>
      <c r="LOE88" s="921"/>
      <c r="LOF88" s="921"/>
      <c r="LOG88" s="921"/>
      <c r="LOH88" s="921"/>
      <c r="LOI88" s="921"/>
      <c r="LOJ88" s="921"/>
      <c r="LOK88" s="921"/>
      <c r="LOL88" s="921"/>
      <c r="LOM88" s="921"/>
      <c r="LON88" s="921"/>
      <c r="LOO88" s="921"/>
      <c r="LOP88" s="921"/>
      <c r="LOQ88" s="921"/>
      <c r="LOR88" s="921"/>
      <c r="LOS88" s="921"/>
      <c r="LOT88" s="921"/>
      <c r="LOU88" s="921"/>
      <c r="LOV88" s="921"/>
      <c r="LOW88" s="921"/>
      <c r="LOX88" s="921"/>
      <c r="LOY88" s="921"/>
      <c r="LOZ88" s="921"/>
      <c r="LPA88" s="921"/>
      <c r="LPB88" s="921"/>
      <c r="LPC88" s="921"/>
      <c r="LPD88" s="921"/>
      <c r="LPE88" s="921"/>
      <c r="LPF88" s="921"/>
      <c r="LPG88" s="921"/>
      <c r="LPH88" s="921"/>
      <c r="LPI88" s="921"/>
      <c r="LPJ88" s="921"/>
      <c r="LPK88" s="921"/>
      <c r="LPL88" s="921"/>
      <c r="LPM88" s="921"/>
      <c r="LPN88" s="921"/>
      <c r="LPO88" s="921"/>
      <c r="LPP88" s="921"/>
      <c r="LPQ88" s="921"/>
      <c r="LPR88" s="921"/>
      <c r="LPS88" s="921"/>
      <c r="LPT88" s="921"/>
      <c r="LPU88" s="921"/>
      <c r="LPV88" s="921"/>
      <c r="LPW88" s="921"/>
      <c r="LPX88" s="921"/>
      <c r="LPY88" s="921"/>
      <c r="LPZ88" s="921"/>
      <c r="LQA88" s="921"/>
      <c r="LQB88" s="921"/>
      <c r="LQC88" s="921"/>
      <c r="LQD88" s="921"/>
      <c r="LQE88" s="921"/>
      <c r="LQF88" s="921"/>
      <c r="LQG88" s="921"/>
      <c r="LQH88" s="921"/>
      <c r="LQI88" s="921"/>
      <c r="LQJ88" s="921"/>
      <c r="LQK88" s="921"/>
      <c r="LQL88" s="921"/>
      <c r="LQM88" s="921"/>
      <c r="LQN88" s="921"/>
      <c r="LQO88" s="921"/>
      <c r="LQP88" s="921"/>
      <c r="LQQ88" s="921"/>
      <c r="LQR88" s="921"/>
      <c r="LQS88" s="921"/>
      <c r="LQT88" s="921"/>
      <c r="LQU88" s="921"/>
      <c r="LQV88" s="921"/>
      <c r="LQW88" s="921"/>
      <c r="LQX88" s="921"/>
      <c r="LQY88" s="921"/>
      <c r="LQZ88" s="921"/>
      <c r="LRA88" s="921"/>
      <c r="LRB88" s="921"/>
      <c r="LRC88" s="921"/>
      <c r="LRD88" s="921"/>
      <c r="LRE88" s="921"/>
      <c r="LRF88" s="921"/>
      <c r="LRG88" s="921"/>
      <c r="LRH88" s="921"/>
      <c r="LRI88" s="921"/>
      <c r="LRJ88" s="921"/>
      <c r="LRK88" s="921"/>
      <c r="LRL88" s="921"/>
      <c r="LRM88" s="921"/>
      <c r="LRN88" s="921"/>
      <c r="LRO88" s="921"/>
      <c r="LRP88" s="921"/>
      <c r="LRQ88" s="921"/>
      <c r="LRR88" s="921"/>
      <c r="LRS88" s="921"/>
      <c r="LRT88" s="921"/>
      <c r="LRU88" s="921"/>
      <c r="LRV88" s="921"/>
      <c r="LRW88" s="921"/>
      <c r="LRX88" s="921"/>
      <c r="LRY88" s="921"/>
      <c r="LRZ88" s="921"/>
      <c r="LSA88" s="921"/>
      <c r="LSB88" s="921"/>
      <c r="LSC88" s="921"/>
      <c r="LSD88" s="921"/>
      <c r="LSE88" s="921"/>
      <c r="LSF88" s="921"/>
      <c r="LSG88" s="921"/>
      <c r="LSH88" s="921"/>
      <c r="LSI88" s="921"/>
      <c r="LSJ88" s="921"/>
      <c r="LSK88" s="921"/>
      <c r="LSL88" s="921"/>
      <c r="LSM88" s="921"/>
      <c r="LSN88" s="921"/>
      <c r="LSO88" s="921"/>
      <c r="LSP88" s="921"/>
      <c r="LSQ88" s="921"/>
      <c r="LSR88" s="921"/>
      <c r="LSS88" s="921"/>
      <c r="LST88" s="921"/>
      <c r="LSU88" s="921"/>
      <c r="LSV88" s="921"/>
      <c r="LSW88" s="921"/>
      <c r="LSX88" s="921"/>
      <c r="LSY88" s="921"/>
      <c r="LSZ88" s="921"/>
      <c r="LTA88" s="921"/>
      <c r="LTB88" s="921"/>
      <c r="LTC88" s="921"/>
      <c r="LTD88" s="921"/>
      <c r="LTE88" s="921"/>
      <c r="LTF88" s="921"/>
      <c r="LTG88" s="921"/>
      <c r="LTH88" s="921"/>
      <c r="LTI88" s="921"/>
      <c r="LTJ88" s="921"/>
      <c r="LTK88" s="921"/>
      <c r="LTL88" s="921"/>
      <c r="LTM88" s="921"/>
      <c r="LTN88" s="921"/>
      <c r="LTO88" s="921"/>
      <c r="LTP88" s="921"/>
      <c r="LTQ88" s="921"/>
      <c r="LTR88" s="921"/>
      <c r="LTS88" s="921"/>
      <c r="LTT88" s="921"/>
      <c r="LTU88" s="921"/>
      <c r="LTV88" s="921"/>
      <c r="LTW88" s="921"/>
      <c r="LTX88" s="921"/>
      <c r="LTY88" s="921"/>
      <c r="LTZ88" s="921"/>
      <c r="LUA88" s="921"/>
      <c r="LUB88" s="921"/>
      <c r="LUC88" s="921"/>
      <c r="LUD88" s="921"/>
      <c r="LUE88" s="921"/>
      <c r="LUF88" s="921"/>
      <c r="LUG88" s="921"/>
      <c r="LUH88" s="921"/>
      <c r="LUI88" s="921"/>
      <c r="LUJ88" s="921"/>
      <c r="LUK88" s="921"/>
      <c r="LUL88" s="921"/>
      <c r="LUM88" s="921"/>
      <c r="LUN88" s="921"/>
      <c r="LUO88" s="921"/>
      <c r="LUP88" s="921"/>
      <c r="LUQ88" s="921"/>
      <c r="LUR88" s="921"/>
      <c r="LUS88" s="921"/>
      <c r="LUT88" s="921"/>
      <c r="LUU88" s="921"/>
      <c r="LUV88" s="921"/>
      <c r="LUW88" s="921"/>
      <c r="LUX88" s="921"/>
      <c r="LUY88" s="921"/>
      <c r="LUZ88" s="921"/>
      <c r="LVA88" s="921"/>
      <c r="LVB88" s="921"/>
      <c r="LVC88" s="921"/>
      <c r="LVD88" s="921"/>
      <c r="LVE88" s="921"/>
      <c r="LVF88" s="921"/>
      <c r="LVG88" s="921"/>
      <c r="LVH88" s="921"/>
      <c r="LVI88" s="921"/>
      <c r="LVJ88" s="921"/>
      <c r="LVK88" s="921"/>
      <c r="LVL88" s="921"/>
      <c r="LVM88" s="921"/>
      <c r="LVN88" s="921"/>
      <c r="LVO88" s="921"/>
      <c r="LVP88" s="921"/>
      <c r="LVQ88" s="921"/>
      <c r="LVR88" s="921"/>
      <c r="LVS88" s="921"/>
      <c r="LVT88" s="921"/>
      <c r="LVU88" s="921"/>
      <c r="LVV88" s="921"/>
      <c r="LVW88" s="921"/>
      <c r="LVX88" s="921"/>
      <c r="LVY88" s="921"/>
      <c r="LVZ88" s="921"/>
      <c r="LWA88" s="921"/>
      <c r="LWB88" s="921"/>
      <c r="LWC88" s="921"/>
      <c r="LWD88" s="921"/>
      <c r="LWE88" s="921"/>
      <c r="LWF88" s="921"/>
      <c r="LWG88" s="921"/>
      <c r="LWH88" s="921"/>
      <c r="LWI88" s="921"/>
      <c r="LWJ88" s="921"/>
      <c r="LWK88" s="921"/>
      <c r="LWL88" s="921"/>
      <c r="LWM88" s="921"/>
      <c r="LWN88" s="921"/>
      <c r="LWO88" s="921"/>
      <c r="LWP88" s="921"/>
      <c r="LWQ88" s="921"/>
      <c r="LWR88" s="921"/>
      <c r="LWS88" s="921"/>
      <c r="LWT88" s="921"/>
      <c r="LWU88" s="921"/>
      <c r="LWV88" s="921"/>
      <c r="LWW88" s="921"/>
      <c r="LWX88" s="921"/>
      <c r="LWY88" s="921"/>
      <c r="LWZ88" s="921"/>
      <c r="LXA88" s="921"/>
      <c r="LXB88" s="921"/>
      <c r="LXC88" s="921"/>
      <c r="LXD88" s="921"/>
      <c r="LXE88" s="921"/>
      <c r="LXF88" s="921"/>
      <c r="LXG88" s="921"/>
      <c r="LXH88" s="921"/>
      <c r="LXI88" s="921"/>
      <c r="LXJ88" s="921"/>
      <c r="LXK88" s="921"/>
      <c r="LXL88" s="921"/>
      <c r="LXM88" s="921"/>
      <c r="LXN88" s="921"/>
      <c r="LXO88" s="921"/>
      <c r="LXP88" s="921"/>
      <c r="LXQ88" s="921"/>
      <c r="LXR88" s="921"/>
      <c r="LXS88" s="921"/>
      <c r="LXT88" s="921"/>
      <c r="LXU88" s="921"/>
      <c r="LXV88" s="921"/>
      <c r="LXW88" s="921"/>
      <c r="LXX88" s="921"/>
      <c r="LXY88" s="921"/>
      <c r="LXZ88" s="921"/>
      <c r="LYA88" s="921"/>
      <c r="LYB88" s="921"/>
      <c r="LYC88" s="921"/>
      <c r="LYD88" s="921"/>
      <c r="LYE88" s="921"/>
      <c r="LYF88" s="921"/>
      <c r="LYG88" s="921"/>
      <c r="LYH88" s="921"/>
      <c r="LYI88" s="921"/>
      <c r="LYJ88" s="921"/>
      <c r="LYK88" s="921"/>
      <c r="LYL88" s="921"/>
      <c r="LYM88" s="921"/>
      <c r="LYN88" s="921"/>
      <c r="LYO88" s="921"/>
      <c r="LYP88" s="921"/>
      <c r="LYQ88" s="921"/>
      <c r="LYR88" s="921"/>
      <c r="LYS88" s="921"/>
      <c r="LYT88" s="921"/>
      <c r="LYU88" s="921"/>
      <c r="LYV88" s="921"/>
      <c r="LYW88" s="921"/>
      <c r="LYX88" s="921"/>
      <c r="LYY88" s="921"/>
      <c r="LYZ88" s="921"/>
      <c r="LZA88" s="921"/>
      <c r="LZB88" s="921"/>
      <c r="LZC88" s="921"/>
      <c r="LZD88" s="921"/>
      <c r="LZE88" s="921"/>
      <c r="LZF88" s="921"/>
      <c r="LZG88" s="921"/>
      <c r="LZH88" s="921"/>
      <c r="LZI88" s="921"/>
      <c r="LZJ88" s="921"/>
      <c r="LZK88" s="921"/>
      <c r="LZL88" s="921"/>
      <c r="LZM88" s="921"/>
      <c r="LZN88" s="921"/>
      <c r="LZO88" s="921"/>
      <c r="LZP88" s="921"/>
      <c r="LZQ88" s="921"/>
      <c r="LZR88" s="921"/>
      <c r="LZS88" s="921"/>
      <c r="LZT88" s="921"/>
      <c r="LZU88" s="921"/>
      <c r="LZV88" s="921"/>
      <c r="LZW88" s="921"/>
      <c r="LZX88" s="921"/>
      <c r="LZY88" s="921"/>
      <c r="LZZ88" s="921"/>
      <c r="MAA88" s="921"/>
      <c r="MAB88" s="921"/>
      <c r="MAC88" s="921"/>
      <c r="MAD88" s="921"/>
      <c r="MAE88" s="921"/>
      <c r="MAF88" s="921"/>
      <c r="MAG88" s="921"/>
      <c r="MAH88" s="921"/>
      <c r="MAI88" s="921"/>
      <c r="MAJ88" s="921"/>
      <c r="MAK88" s="921"/>
      <c r="MAL88" s="921"/>
      <c r="MAM88" s="921"/>
      <c r="MAN88" s="921"/>
      <c r="MAO88" s="921"/>
      <c r="MAP88" s="921"/>
      <c r="MAQ88" s="921"/>
      <c r="MAR88" s="921"/>
      <c r="MAS88" s="921"/>
      <c r="MAT88" s="921"/>
      <c r="MAU88" s="921"/>
      <c r="MAV88" s="921"/>
      <c r="MAW88" s="921"/>
      <c r="MAX88" s="921"/>
      <c r="MAY88" s="921"/>
      <c r="MAZ88" s="921"/>
      <c r="MBA88" s="921"/>
      <c r="MBB88" s="921"/>
      <c r="MBC88" s="921"/>
      <c r="MBD88" s="921"/>
      <c r="MBE88" s="921"/>
      <c r="MBF88" s="921"/>
      <c r="MBG88" s="921"/>
      <c r="MBH88" s="921"/>
      <c r="MBI88" s="921"/>
      <c r="MBJ88" s="921"/>
      <c r="MBK88" s="921"/>
      <c r="MBL88" s="921"/>
      <c r="MBM88" s="921"/>
      <c r="MBN88" s="921"/>
      <c r="MBO88" s="921"/>
      <c r="MBP88" s="921"/>
      <c r="MBQ88" s="921"/>
      <c r="MBR88" s="921"/>
      <c r="MBS88" s="921"/>
      <c r="MBT88" s="921"/>
      <c r="MBU88" s="921"/>
      <c r="MBV88" s="921"/>
      <c r="MBW88" s="921"/>
      <c r="MBX88" s="921"/>
      <c r="MBY88" s="921"/>
      <c r="MBZ88" s="921"/>
      <c r="MCA88" s="921"/>
      <c r="MCB88" s="921"/>
      <c r="MCC88" s="921"/>
      <c r="MCD88" s="921"/>
      <c r="MCE88" s="921"/>
      <c r="MCF88" s="921"/>
      <c r="MCG88" s="921"/>
      <c r="MCH88" s="921"/>
      <c r="MCI88" s="921"/>
      <c r="MCJ88" s="921"/>
      <c r="MCK88" s="921"/>
      <c r="MCL88" s="921"/>
      <c r="MCM88" s="921"/>
      <c r="MCN88" s="921"/>
      <c r="MCO88" s="921"/>
      <c r="MCP88" s="921"/>
      <c r="MCQ88" s="921"/>
      <c r="MCR88" s="921"/>
      <c r="MCS88" s="921"/>
      <c r="MCT88" s="921"/>
      <c r="MCU88" s="921"/>
      <c r="MCV88" s="921"/>
      <c r="MCW88" s="921"/>
      <c r="MCX88" s="921"/>
      <c r="MCY88" s="921"/>
      <c r="MCZ88" s="921"/>
      <c r="MDA88" s="921"/>
      <c r="MDB88" s="921"/>
      <c r="MDC88" s="921"/>
      <c r="MDD88" s="921"/>
      <c r="MDE88" s="921"/>
      <c r="MDF88" s="921"/>
      <c r="MDG88" s="921"/>
      <c r="MDH88" s="921"/>
      <c r="MDI88" s="921"/>
      <c r="MDJ88" s="921"/>
      <c r="MDK88" s="921"/>
      <c r="MDL88" s="921"/>
      <c r="MDM88" s="921"/>
      <c r="MDN88" s="921"/>
      <c r="MDO88" s="921"/>
      <c r="MDP88" s="921"/>
      <c r="MDQ88" s="921"/>
      <c r="MDR88" s="921"/>
      <c r="MDS88" s="921"/>
      <c r="MDT88" s="921"/>
      <c r="MDU88" s="921"/>
      <c r="MDV88" s="921"/>
      <c r="MDW88" s="921"/>
      <c r="MDX88" s="921"/>
      <c r="MDY88" s="921"/>
      <c r="MDZ88" s="921"/>
      <c r="MEA88" s="921"/>
      <c r="MEB88" s="921"/>
      <c r="MEC88" s="921"/>
      <c r="MED88" s="921"/>
      <c r="MEE88" s="921"/>
      <c r="MEF88" s="921"/>
      <c r="MEG88" s="921"/>
      <c r="MEH88" s="921"/>
      <c r="MEI88" s="921"/>
      <c r="MEJ88" s="921"/>
      <c r="MEK88" s="921"/>
      <c r="MEL88" s="921"/>
      <c r="MEM88" s="921"/>
      <c r="MEN88" s="921"/>
      <c r="MEO88" s="921"/>
      <c r="MEP88" s="921"/>
      <c r="MEQ88" s="921"/>
      <c r="MER88" s="921"/>
      <c r="MES88" s="921"/>
      <c r="MET88" s="921"/>
      <c r="MEU88" s="921"/>
      <c r="MEV88" s="921"/>
      <c r="MEW88" s="921"/>
      <c r="MEX88" s="921"/>
      <c r="MEY88" s="921"/>
      <c r="MEZ88" s="921"/>
      <c r="MFA88" s="921"/>
      <c r="MFB88" s="921"/>
      <c r="MFC88" s="921"/>
      <c r="MFD88" s="921"/>
      <c r="MFE88" s="921"/>
      <c r="MFF88" s="921"/>
      <c r="MFG88" s="921"/>
      <c r="MFH88" s="921"/>
      <c r="MFI88" s="921"/>
      <c r="MFJ88" s="921"/>
      <c r="MFK88" s="921"/>
      <c r="MFL88" s="921"/>
      <c r="MFM88" s="921"/>
      <c r="MFN88" s="921"/>
      <c r="MFO88" s="921"/>
      <c r="MFP88" s="921"/>
      <c r="MFQ88" s="921"/>
      <c r="MFR88" s="921"/>
      <c r="MFS88" s="921"/>
      <c r="MFT88" s="921"/>
      <c r="MFU88" s="921"/>
      <c r="MFV88" s="921"/>
      <c r="MFW88" s="921"/>
      <c r="MFX88" s="921"/>
      <c r="MFY88" s="921"/>
      <c r="MFZ88" s="921"/>
      <c r="MGA88" s="921"/>
      <c r="MGB88" s="921"/>
      <c r="MGC88" s="921"/>
      <c r="MGD88" s="921"/>
      <c r="MGE88" s="921"/>
      <c r="MGF88" s="921"/>
      <c r="MGG88" s="921"/>
      <c r="MGH88" s="921"/>
      <c r="MGI88" s="921"/>
      <c r="MGJ88" s="921"/>
      <c r="MGK88" s="921"/>
      <c r="MGL88" s="921"/>
      <c r="MGM88" s="921"/>
      <c r="MGN88" s="921"/>
      <c r="MGO88" s="921"/>
      <c r="MGP88" s="921"/>
      <c r="MGQ88" s="921"/>
      <c r="MGR88" s="921"/>
      <c r="MGS88" s="921"/>
      <c r="MGT88" s="921"/>
      <c r="MGU88" s="921"/>
      <c r="MGV88" s="921"/>
      <c r="MGW88" s="921"/>
      <c r="MGX88" s="921"/>
      <c r="MGY88" s="921"/>
      <c r="MGZ88" s="921"/>
      <c r="MHA88" s="921"/>
      <c r="MHB88" s="921"/>
      <c r="MHC88" s="921"/>
      <c r="MHD88" s="921"/>
      <c r="MHE88" s="921"/>
      <c r="MHF88" s="921"/>
      <c r="MHG88" s="921"/>
      <c r="MHH88" s="921"/>
      <c r="MHI88" s="921"/>
      <c r="MHJ88" s="921"/>
      <c r="MHK88" s="921"/>
      <c r="MHL88" s="921"/>
      <c r="MHM88" s="921"/>
      <c r="MHN88" s="921"/>
      <c r="MHO88" s="921"/>
      <c r="MHP88" s="921"/>
      <c r="MHQ88" s="921"/>
      <c r="MHR88" s="921"/>
      <c r="MHS88" s="921"/>
      <c r="MHT88" s="921"/>
      <c r="MHU88" s="921"/>
      <c r="MHV88" s="921"/>
      <c r="MHW88" s="921"/>
      <c r="MHX88" s="921"/>
      <c r="MHY88" s="921"/>
      <c r="MHZ88" s="921"/>
      <c r="MIA88" s="921"/>
      <c r="MIB88" s="921"/>
      <c r="MIC88" s="921"/>
      <c r="MID88" s="921"/>
      <c r="MIE88" s="921"/>
      <c r="MIF88" s="921"/>
      <c r="MIG88" s="921"/>
      <c r="MIH88" s="921"/>
      <c r="MII88" s="921"/>
      <c r="MIJ88" s="921"/>
      <c r="MIK88" s="921"/>
      <c r="MIL88" s="921"/>
      <c r="MIM88" s="921"/>
      <c r="MIN88" s="921"/>
      <c r="MIO88" s="921"/>
      <c r="MIP88" s="921"/>
      <c r="MIQ88" s="921"/>
      <c r="MIR88" s="921"/>
      <c r="MIS88" s="921"/>
      <c r="MIT88" s="921"/>
      <c r="MIU88" s="921"/>
      <c r="MIV88" s="921"/>
      <c r="MIW88" s="921"/>
      <c r="MIX88" s="921"/>
      <c r="MIY88" s="921"/>
      <c r="MIZ88" s="921"/>
      <c r="MJA88" s="921"/>
      <c r="MJB88" s="921"/>
      <c r="MJC88" s="921"/>
      <c r="MJD88" s="921"/>
      <c r="MJE88" s="921"/>
      <c r="MJF88" s="921"/>
      <c r="MJG88" s="921"/>
      <c r="MJH88" s="921"/>
      <c r="MJI88" s="921"/>
      <c r="MJJ88" s="921"/>
      <c r="MJK88" s="921"/>
      <c r="MJL88" s="921"/>
      <c r="MJM88" s="921"/>
      <c r="MJN88" s="921"/>
      <c r="MJO88" s="921"/>
      <c r="MJP88" s="921"/>
      <c r="MJQ88" s="921"/>
      <c r="MJR88" s="921"/>
      <c r="MJS88" s="921"/>
      <c r="MJT88" s="921"/>
      <c r="MJU88" s="921"/>
      <c r="MJV88" s="921"/>
      <c r="MJW88" s="921"/>
      <c r="MJX88" s="921"/>
      <c r="MJY88" s="921"/>
      <c r="MJZ88" s="921"/>
      <c r="MKA88" s="921"/>
      <c r="MKB88" s="921"/>
      <c r="MKC88" s="921"/>
      <c r="MKD88" s="921"/>
      <c r="MKE88" s="921"/>
      <c r="MKF88" s="921"/>
      <c r="MKG88" s="921"/>
      <c r="MKH88" s="921"/>
      <c r="MKI88" s="921"/>
      <c r="MKJ88" s="921"/>
      <c r="MKK88" s="921"/>
      <c r="MKL88" s="921"/>
      <c r="MKM88" s="921"/>
      <c r="MKN88" s="921"/>
      <c r="MKO88" s="921"/>
      <c r="MKP88" s="921"/>
      <c r="MKQ88" s="921"/>
      <c r="MKR88" s="921"/>
      <c r="MKS88" s="921"/>
      <c r="MKT88" s="921"/>
      <c r="MKU88" s="921"/>
      <c r="MKV88" s="921"/>
      <c r="MKW88" s="921"/>
      <c r="MKX88" s="921"/>
      <c r="MKY88" s="921"/>
      <c r="MKZ88" s="921"/>
      <c r="MLA88" s="921"/>
      <c r="MLB88" s="921"/>
      <c r="MLC88" s="921"/>
      <c r="MLD88" s="921"/>
      <c r="MLE88" s="921"/>
      <c r="MLF88" s="921"/>
      <c r="MLG88" s="921"/>
      <c r="MLH88" s="921"/>
      <c r="MLI88" s="921"/>
      <c r="MLJ88" s="921"/>
      <c r="MLK88" s="921"/>
      <c r="MLL88" s="921"/>
      <c r="MLM88" s="921"/>
      <c r="MLN88" s="921"/>
      <c r="MLO88" s="921"/>
      <c r="MLP88" s="921"/>
      <c r="MLQ88" s="921"/>
      <c r="MLR88" s="921"/>
      <c r="MLS88" s="921"/>
      <c r="MLT88" s="921"/>
      <c r="MLU88" s="921"/>
      <c r="MLV88" s="921"/>
      <c r="MLW88" s="921"/>
      <c r="MLX88" s="921"/>
      <c r="MLY88" s="921"/>
      <c r="MLZ88" s="921"/>
      <c r="MMA88" s="921"/>
      <c r="MMB88" s="921"/>
      <c r="MMC88" s="921"/>
      <c r="MMD88" s="921"/>
      <c r="MME88" s="921"/>
      <c r="MMF88" s="921"/>
      <c r="MMG88" s="921"/>
      <c r="MMH88" s="921"/>
      <c r="MMI88" s="921"/>
      <c r="MMJ88" s="921"/>
      <c r="MMK88" s="921"/>
      <c r="MML88" s="921"/>
      <c r="MMM88" s="921"/>
      <c r="MMN88" s="921"/>
      <c r="MMO88" s="921"/>
      <c r="MMP88" s="921"/>
      <c r="MMQ88" s="921"/>
      <c r="MMR88" s="921"/>
      <c r="MMS88" s="921"/>
      <c r="MMT88" s="921"/>
      <c r="MMU88" s="921"/>
      <c r="MMV88" s="921"/>
      <c r="MMW88" s="921"/>
      <c r="MMX88" s="921"/>
      <c r="MMY88" s="921"/>
      <c r="MMZ88" s="921"/>
      <c r="MNA88" s="921"/>
      <c r="MNB88" s="921"/>
      <c r="MNC88" s="921"/>
      <c r="MND88" s="921"/>
      <c r="MNE88" s="921"/>
      <c r="MNF88" s="921"/>
      <c r="MNG88" s="921"/>
      <c r="MNH88" s="921"/>
      <c r="MNI88" s="921"/>
      <c r="MNJ88" s="921"/>
      <c r="MNK88" s="921"/>
      <c r="MNL88" s="921"/>
      <c r="MNM88" s="921"/>
      <c r="MNN88" s="921"/>
      <c r="MNO88" s="921"/>
      <c r="MNP88" s="921"/>
      <c r="MNQ88" s="921"/>
      <c r="MNR88" s="921"/>
      <c r="MNS88" s="921"/>
      <c r="MNT88" s="921"/>
      <c r="MNU88" s="921"/>
      <c r="MNV88" s="921"/>
      <c r="MNW88" s="921"/>
      <c r="MNX88" s="921"/>
      <c r="MNY88" s="921"/>
      <c r="MNZ88" s="921"/>
      <c r="MOA88" s="921"/>
      <c r="MOB88" s="921"/>
      <c r="MOC88" s="921"/>
      <c r="MOD88" s="921"/>
      <c r="MOE88" s="921"/>
      <c r="MOF88" s="921"/>
      <c r="MOG88" s="921"/>
      <c r="MOH88" s="921"/>
      <c r="MOI88" s="921"/>
      <c r="MOJ88" s="921"/>
      <c r="MOK88" s="921"/>
      <c r="MOL88" s="921"/>
      <c r="MOM88" s="921"/>
      <c r="MON88" s="921"/>
      <c r="MOO88" s="921"/>
      <c r="MOP88" s="921"/>
      <c r="MOQ88" s="921"/>
      <c r="MOR88" s="921"/>
      <c r="MOS88" s="921"/>
      <c r="MOT88" s="921"/>
      <c r="MOU88" s="921"/>
      <c r="MOV88" s="921"/>
      <c r="MOW88" s="921"/>
      <c r="MOX88" s="921"/>
      <c r="MOY88" s="921"/>
      <c r="MOZ88" s="921"/>
      <c r="MPA88" s="921"/>
      <c r="MPB88" s="921"/>
      <c r="MPC88" s="921"/>
      <c r="MPD88" s="921"/>
      <c r="MPE88" s="921"/>
      <c r="MPF88" s="921"/>
      <c r="MPG88" s="921"/>
      <c r="MPH88" s="921"/>
      <c r="MPI88" s="921"/>
      <c r="MPJ88" s="921"/>
      <c r="MPK88" s="921"/>
      <c r="MPL88" s="921"/>
      <c r="MPM88" s="921"/>
      <c r="MPN88" s="921"/>
      <c r="MPO88" s="921"/>
      <c r="MPP88" s="921"/>
      <c r="MPQ88" s="921"/>
      <c r="MPR88" s="921"/>
      <c r="MPS88" s="921"/>
      <c r="MPT88" s="921"/>
      <c r="MPU88" s="921"/>
      <c r="MPV88" s="921"/>
      <c r="MPW88" s="921"/>
      <c r="MPX88" s="921"/>
      <c r="MPY88" s="921"/>
      <c r="MPZ88" s="921"/>
      <c r="MQA88" s="921"/>
      <c r="MQB88" s="921"/>
      <c r="MQC88" s="921"/>
      <c r="MQD88" s="921"/>
      <c r="MQE88" s="921"/>
      <c r="MQF88" s="921"/>
      <c r="MQG88" s="921"/>
      <c r="MQH88" s="921"/>
      <c r="MQI88" s="921"/>
      <c r="MQJ88" s="921"/>
      <c r="MQK88" s="921"/>
      <c r="MQL88" s="921"/>
      <c r="MQM88" s="921"/>
      <c r="MQN88" s="921"/>
      <c r="MQO88" s="921"/>
      <c r="MQP88" s="921"/>
      <c r="MQQ88" s="921"/>
      <c r="MQR88" s="921"/>
      <c r="MQS88" s="921"/>
      <c r="MQT88" s="921"/>
      <c r="MQU88" s="921"/>
      <c r="MQV88" s="921"/>
      <c r="MQW88" s="921"/>
      <c r="MQX88" s="921"/>
      <c r="MQY88" s="921"/>
      <c r="MQZ88" s="921"/>
      <c r="MRA88" s="921"/>
      <c r="MRB88" s="921"/>
      <c r="MRC88" s="921"/>
      <c r="MRD88" s="921"/>
      <c r="MRE88" s="921"/>
      <c r="MRF88" s="921"/>
      <c r="MRG88" s="921"/>
      <c r="MRH88" s="921"/>
      <c r="MRI88" s="921"/>
      <c r="MRJ88" s="921"/>
      <c r="MRK88" s="921"/>
      <c r="MRL88" s="921"/>
      <c r="MRM88" s="921"/>
      <c r="MRN88" s="921"/>
      <c r="MRO88" s="921"/>
      <c r="MRP88" s="921"/>
      <c r="MRQ88" s="921"/>
      <c r="MRR88" s="921"/>
      <c r="MRS88" s="921"/>
      <c r="MRT88" s="921"/>
      <c r="MRU88" s="921"/>
      <c r="MRV88" s="921"/>
      <c r="MRW88" s="921"/>
      <c r="MRX88" s="921"/>
      <c r="MRY88" s="921"/>
      <c r="MRZ88" s="921"/>
      <c r="MSA88" s="921"/>
      <c r="MSB88" s="921"/>
      <c r="MSC88" s="921"/>
      <c r="MSD88" s="921"/>
      <c r="MSE88" s="921"/>
      <c r="MSF88" s="921"/>
      <c r="MSG88" s="921"/>
      <c r="MSH88" s="921"/>
      <c r="MSI88" s="921"/>
      <c r="MSJ88" s="921"/>
      <c r="MSK88" s="921"/>
      <c r="MSL88" s="921"/>
      <c r="MSM88" s="921"/>
      <c r="MSN88" s="921"/>
      <c r="MSO88" s="921"/>
      <c r="MSP88" s="921"/>
      <c r="MSQ88" s="921"/>
      <c r="MSR88" s="921"/>
      <c r="MSS88" s="921"/>
      <c r="MST88" s="921"/>
      <c r="MSU88" s="921"/>
      <c r="MSV88" s="921"/>
      <c r="MSW88" s="921"/>
      <c r="MSX88" s="921"/>
      <c r="MSY88" s="921"/>
      <c r="MSZ88" s="921"/>
      <c r="MTA88" s="921"/>
      <c r="MTB88" s="921"/>
      <c r="MTC88" s="921"/>
      <c r="MTD88" s="921"/>
      <c r="MTE88" s="921"/>
      <c r="MTF88" s="921"/>
      <c r="MTG88" s="921"/>
      <c r="MTH88" s="921"/>
      <c r="MTI88" s="921"/>
      <c r="MTJ88" s="921"/>
      <c r="MTK88" s="921"/>
      <c r="MTL88" s="921"/>
      <c r="MTM88" s="921"/>
      <c r="MTN88" s="921"/>
      <c r="MTO88" s="921"/>
      <c r="MTP88" s="921"/>
      <c r="MTQ88" s="921"/>
      <c r="MTR88" s="921"/>
      <c r="MTS88" s="921"/>
      <c r="MTT88" s="921"/>
      <c r="MTU88" s="921"/>
      <c r="MTV88" s="921"/>
      <c r="MTW88" s="921"/>
      <c r="MTX88" s="921"/>
      <c r="MTY88" s="921"/>
      <c r="MTZ88" s="921"/>
      <c r="MUA88" s="921"/>
      <c r="MUB88" s="921"/>
      <c r="MUC88" s="921"/>
      <c r="MUD88" s="921"/>
      <c r="MUE88" s="921"/>
      <c r="MUF88" s="921"/>
      <c r="MUG88" s="921"/>
      <c r="MUH88" s="921"/>
      <c r="MUI88" s="921"/>
      <c r="MUJ88" s="921"/>
      <c r="MUK88" s="921"/>
      <c r="MUL88" s="921"/>
      <c r="MUM88" s="921"/>
      <c r="MUN88" s="921"/>
      <c r="MUO88" s="921"/>
      <c r="MUP88" s="921"/>
      <c r="MUQ88" s="921"/>
      <c r="MUR88" s="921"/>
      <c r="MUS88" s="921"/>
      <c r="MUT88" s="921"/>
      <c r="MUU88" s="921"/>
      <c r="MUV88" s="921"/>
      <c r="MUW88" s="921"/>
      <c r="MUX88" s="921"/>
      <c r="MUY88" s="921"/>
      <c r="MUZ88" s="921"/>
      <c r="MVA88" s="921"/>
      <c r="MVB88" s="921"/>
      <c r="MVC88" s="921"/>
      <c r="MVD88" s="921"/>
      <c r="MVE88" s="921"/>
      <c r="MVF88" s="921"/>
      <c r="MVG88" s="921"/>
      <c r="MVH88" s="921"/>
      <c r="MVI88" s="921"/>
      <c r="MVJ88" s="921"/>
      <c r="MVK88" s="921"/>
      <c r="MVL88" s="921"/>
      <c r="MVM88" s="921"/>
      <c r="MVN88" s="921"/>
      <c r="MVO88" s="921"/>
      <c r="MVP88" s="921"/>
      <c r="MVQ88" s="921"/>
      <c r="MVR88" s="921"/>
      <c r="MVS88" s="921"/>
      <c r="MVT88" s="921"/>
      <c r="MVU88" s="921"/>
      <c r="MVV88" s="921"/>
      <c r="MVW88" s="921"/>
      <c r="MVX88" s="921"/>
      <c r="MVY88" s="921"/>
      <c r="MVZ88" s="921"/>
      <c r="MWA88" s="921"/>
      <c r="MWB88" s="921"/>
      <c r="MWC88" s="921"/>
      <c r="MWD88" s="921"/>
      <c r="MWE88" s="921"/>
      <c r="MWF88" s="921"/>
      <c r="MWG88" s="921"/>
      <c r="MWH88" s="921"/>
      <c r="MWI88" s="921"/>
      <c r="MWJ88" s="921"/>
      <c r="MWK88" s="921"/>
      <c r="MWL88" s="921"/>
      <c r="MWM88" s="921"/>
      <c r="MWN88" s="921"/>
      <c r="MWO88" s="921"/>
      <c r="MWP88" s="921"/>
      <c r="MWQ88" s="921"/>
      <c r="MWR88" s="921"/>
      <c r="MWS88" s="921"/>
      <c r="MWT88" s="921"/>
      <c r="MWU88" s="921"/>
      <c r="MWV88" s="921"/>
      <c r="MWW88" s="921"/>
      <c r="MWX88" s="921"/>
      <c r="MWY88" s="921"/>
      <c r="MWZ88" s="921"/>
      <c r="MXA88" s="921"/>
      <c r="MXB88" s="921"/>
      <c r="MXC88" s="921"/>
      <c r="MXD88" s="921"/>
      <c r="MXE88" s="921"/>
      <c r="MXF88" s="921"/>
      <c r="MXG88" s="921"/>
      <c r="MXH88" s="921"/>
      <c r="MXI88" s="921"/>
      <c r="MXJ88" s="921"/>
      <c r="MXK88" s="921"/>
      <c r="MXL88" s="921"/>
      <c r="MXM88" s="921"/>
      <c r="MXN88" s="921"/>
      <c r="MXO88" s="921"/>
      <c r="MXP88" s="921"/>
      <c r="MXQ88" s="921"/>
      <c r="MXR88" s="921"/>
      <c r="MXS88" s="921"/>
      <c r="MXT88" s="921"/>
      <c r="MXU88" s="921"/>
      <c r="MXV88" s="921"/>
      <c r="MXW88" s="921"/>
      <c r="MXX88" s="921"/>
      <c r="MXY88" s="921"/>
      <c r="MXZ88" s="921"/>
      <c r="MYA88" s="921"/>
      <c r="MYB88" s="921"/>
      <c r="MYC88" s="921"/>
      <c r="MYD88" s="921"/>
      <c r="MYE88" s="921"/>
      <c r="MYF88" s="921"/>
      <c r="MYG88" s="921"/>
      <c r="MYH88" s="921"/>
      <c r="MYI88" s="921"/>
      <c r="MYJ88" s="921"/>
      <c r="MYK88" s="921"/>
      <c r="MYL88" s="921"/>
      <c r="MYM88" s="921"/>
      <c r="MYN88" s="921"/>
      <c r="MYO88" s="921"/>
      <c r="MYP88" s="921"/>
      <c r="MYQ88" s="921"/>
      <c r="MYR88" s="921"/>
      <c r="MYS88" s="921"/>
      <c r="MYT88" s="921"/>
      <c r="MYU88" s="921"/>
      <c r="MYV88" s="921"/>
      <c r="MYW88" s="921"/>
      <c r="MYX88" s="921"/>
      <c r="MYY88" s="921"/>
      <c r="MYZ88" s="921"/>
      <c r="MZA88" s="921"/>
      <c r="MZB88" s="921"/>
      <c r="MZC88" s="921"/>
      <c r="MZD88" s="921"/>
      <c r="MZE88" s="921"/>
      <c r="MZF88" s="921"/>
      <c r="MZG88" s="921"/>
      <c r="MZH88" s="921"/>
      <c r="MZI88" s="921"/>
      <c r="MZJ88" s="921"/>
      <c r="MZK88" s="921"/>
      <c r="MZL88" s="921"/>
      <c r="MZM88" s="921"/>
      <c r="MZN88" s="921"/>
      <c r="MZO88" s="921"/>
      <c r="MZP88" s="921"/>
      <c r="MZQ88" s="921"/>
      <c r="MZR88" s="921"/>
      <c r="MZS88" s="921"/>
      <c r="MZT88" s="921"/>
      <c r="MZU88" s="921"/>
      <c r="MZV88" s="921"/>
      <c r="MZW88" s="921"/>
      <c r="MZX88" s="921"/>
      <c r="MZY88" s="921"/>
      <c r="MZZ88" s="921"/>
      <c r="NAA88" s="921"/>
      <c r="NAB88" s="921"/>
      <c r="NAC88" s="921"/>
      <c r="NAD88" s="921"/>
      <c r="NAE88" s="921"/>
      <c r="NAF88" s="921"/>
      <c r="NAG88" s="921"/>
      <c r="NAH88" s="921"/>
      <c r="NAI88" s="921"/>
      <c r="NAJ88" s="921"/>
      <c r="NAK88" s="921"/>
      <c r="NAL88" s="921"/>
      <c r="NAM88" s="921"/>
      <c r="NAN88" s="921"/>
      <c r="NAO88" s="921"/>
      <c r="NAP88" s="921"/>
      <c r="NAQ88" s="921"/>
      <c r="NAR88" s="921"/>
      <c r="NAS88" s="921"/>
      <c r="NAT88" s="921"/>
      <c r="NAU88" s="921"/>
      <c r="NAV88" s="921"/>
      <c r="NAW88" s="921"/>
      <c r="NAX88" s="921"/>
      <c r="NAY88" s="921"/>
      <c r="NAZ88" s="921"/>
      <c r="NBA88" s="921"/>
      <c r="NBB88" s="921"/>
      <c r="NBC88" s="921"/>
      <c r="NBD88" s="921"/>
      <c r="NBE88" s="921"/>
      <c r="NBF88" s="921"/>
      <c r="NBG88" s="921"/>
      <c r="NBH88" s="921"/>
      <c r="NBI88" s="921"/>
      <c r="NBJ88" s="921"/>
      <c r="NBK88" s="921"/>
      <c r="NBL88" s="921"/>
      <c r="NBM88" s="921"/>
      <c r="NBN88" s="921"/>
      <c r="NBO88" s="921"/>
      <c r="NBP88" s="921"/>
      <c r="NBQ88" s="921"/>
      <c r="NBR88" s="921"/>
      <c r="NBS88" s="921"/>
      <c r="NBT88" s="921"/>
      <c r="NBU88" s="921"/>
      <c r="NBV88" s="921"/>
      <c r="NBW88" s="921"/>
      <c r="NBX88" s="921"/>
      <c r="NBY88" s="921"/>
      <c r="NBZ88" s="921"/>
      <c r="NCA88" s="921"/>
      <c r="NCB88" s="921"/>
      <c r="NCC88" s="921"/>
      <c r="NCD88" s="921"/>
      <c r="NCE88" s="921"/>
      <c r="NCF88" s="921"/>
      <c r="NCG88" s="921"/>
      <c r="NCH88" s="921"/>
      <c r="NCI88" s="921"/>
      <c r="NCJ88" s="921"/>
      <c r="NCK88" s="921"/>
      <c r="NCL88" s="921"/>
      <c r="NCM88" s="921"/>
      <c r="NCN88" s="921"/>
      <c r="NCO88" s="921"/>
      <c r="NCP88" s="921"/>
      <c r="NCQ88" s="921"/>
      <c r="NCR88" s="921"/>
      <c r="NCS88" s="921"/>
      <c r="NCT88" s="921"/>
      <c r="NCU88" s="921"/>
      <c r="NCV88" s="921"/>
      <c r="NCW88" s="921"/>
      <c r="NCX88" s="921"/>
      <c r="NCY88" s="921"/>
      <c r="NCZ88" s="921"/>
      <c r="NDA88" s="921"/>
      <c r="NDB88" s="921"/>
      <c r="NDC88" s="921"/>
      <c r="NDD88" s="921"/>
      <c r="NDE88" s="921"/>
      <c r="NDF88" s="921"/>
      <c r="NDG88" s="921"/>
      <c r="NDH88" s="921"/>
      <c r="NDI88" s="921"/>
      <c r="NDJ88" s="921"/>
      <c r="NDK88" s="921"/>
      <c r="NDL88" s="921"/>
      <c r="NDM88" s="921"/>
      <c r="NDN88" s="921"/>
      <c r="NDO88" s="921"/>
      <c r="NDP88" s="921"/>
      <c r="NDQ88" s="921"/>
      <c r="NDR88" s="921"/>
      <c r="NDS88" s="921"/>
      <c r="NDT88" s="921"/>
      <c r="NDU88" s="921"/>
      <c r="NDV88" s="921"/>
      <c r="NDW88" s="921"/>
      <c r="NDX88" s="921"/>
      <c r="NDY88" s="921"/>
      <c r="NDZ88" s="921"/>
      <c r="NEA88" s="921"/>
      <c r="NEB88" s="921"/>
      <c r="NEC88" s="921"/>
      <c r="NED88" s="921"/>
      <c r="NEE88" s="921"/>
      <c r="NEF88" s="921"/>
      <c r="NEG88" s="921"/>
      <c r="NEH88" s="921"/>
      <c r="NEI88" s="921"/>
      <c r="NEJ88" s="921"/>
      <c r="NEK88" s="921"/>
      <c r="NEL88" s="921"/>
      <c r="NEM88" s="921"/>
      <c r="NEN88" s="921"/>
      <c r="NEO88" s="921"/>
      <c r="NEP88" s="921"/>
      <c r="NEQ88" s="921"/>
      <c r="NER88" s="921"/>
      <c r="NES88" s="921"/>
      <c r="NET88" s="921"/>
      <c r="NEU88" s="921"/>
      <c r="NEV88" s="921"/>
      <c r="NEW88" s="921"/>
      <c r="NEX88" s="921"/>
      <c r="NEY88" s="921"/>
      <c r="NEZ88" s="921"/>
      <c r="NFA88" s="921"/>
      <c r="NFB88" s="921"/>
      <c r="NFC88" s="921"/>
      <c r="NFD88" s="921"/>
      <c r="NFE88" s="921"/>
      <c r="NFF88" s="921"/>
      <c r="NFG88" s="921"/>
      <c r="NFH88" s="921"/>
      <c r="NFI88" s="921"/>
      <c r="NFJ88" s="921"/>
      <c r="NFK88" s="921"/>
      <c r="NFL88" s="921"/>
      <c r="NFM88" s="921"/>
      <c r="NFN88" s="921"/>
      <c r="NFO88" s="921"/>
      <c r="NFP88" s="921"/>
      <c r="NFQ88" s="921"/>
      <c r="NFR88" s="921"/>
      <c r="NFS88" s="921"/>
      <c r="NFT88" s="921"/>
      <c r="NFU88" s="921"/>
      <c r="NFV88" s="921"/>
      <c r="NFW88" s="921"/>
      <c r="NFX88" s="921"/>
      <c r="NFY88" s="921"/>
      <c r="NFZ88" s="921"/>
      <c r="NGA88" s="921"/>
      <c r="NGB88" s="921"/>
      <c r="NGC88" s="921"/>
      <c r="NGD88" s="921"/>
      <c r="NGE88" s="921"/>
      <c r="NGF88" s="921"/>
      <c r="NGG88" s="921"/>
      <c r="NGH88" s="921"/>
      <c r="NGI88" s="921"/>
      <c r="NGJ88" s="921"/>
      <c r="NGK88" s="921"/>
      <c r="NGL88" s="921"/>
      <c r="NGM88" s="921"/>
      <c r="NGN88" s="921"/>
      <c r="NGO88" s="921"/>
      <c r="NGP88" s="921"/>
      <c r="NGQ88" s="921"/>
      <c r="NGR88" s="921"/>
      <c r="NGS88" s="921"/>
      <c r="NGT88" s="921"/>
      <c r="NGU88" s="921"/>
      <c r="NGV88" s="921"/>
      <c r="NGW88" s="921"/>
      <c r="NGX88" s="921"/>
      <c r="NGY88" s="921"/>
      <c r="NGZ88" s="921"/>
      <c r="NHA88" s="921"/>
      <c r="NHB88" s="921"/>
      <c r="NHC88" s="921"/>
      <c r="NHD88" s="921"/>
      <c r="NHE88" s="921"/>
      <c r="NHF88" s="921"/>
      <c r="NHG88" s="921"/>
      <c r="NHH88" s="921"/>
      <c r="NHI88" s="921"/>
      <c r="NHJ88" s="921"/>
      <c r="NHK88" s="921"/>
      <c r="NHL88" s="921"/>
      <c r="NHM88" s="921"/>
      <c r="NHN88" s="921"/>
      <c r="NHO88" s="921"/>
      <c r="NHP88" s="921"/>
      <c r="NHQ88" s="921"/>
      <c r="NHR88" s="921"/>
      <c r="NHS88" s="921"/>
      <c r="NHT88" s="921"/>
      <c r="NHU88" s="921"/>
      <c r="NHV88" s="921"/>
      <c r="NHW88" s="921"/>
      <c r="NHX88" s="921"/>
      <c r="NHY88" s="921"/>
      <c r="NHZ88" s="921"/>
      <c r="NIA88" s="921"/>
      <c r="NIB88" s="921"/>
      <c r="NIC88" s="921"/>
      <c r="NID88" s="921"/>
      <c r="NIE88" s="921"/>
      <c r="NIF88" s="921"/>
      <c r="NIG88" s="921"/>
      <c r="NIH88" s="921"/>
      <c r="NII88" s="921"/>
      <c r="NIJ88" s="921"/>
      <c r="NIK88" s="921"/>
      <c r="NIL88" s="921"/>
      <c r="NIM88" s="921"/>
      <c r="NIN88" s="921"/>
      <c r="NIO88" s="921"/>
      <c r="NIP88" s="921"/>
      <c r="NIQ88" s="921"/>
      <c r="NIR88" s="921"/>
      <c r="NIS88" s="921"/>
      <c r="NIT88" s="921"/>
      <c r="NIU88" s="921"/>
      <c r="NIV88" s="921"/>
      <c r="NIW88" s="921"/>
      <c r="NIX88" s="921"/>
      <c r="NIY88" s="921"/>
      <c r="NIZ88" s="921"/>
      <c r="NJA88" s="921"/>
      <c r="NJB88" s="921"/>
      <c r="NJC88" s="921"/>
      <c r="NJD88" s="921"/>
      <c r="NJE88" s="921"/>
      <c r="NJF88" s="921"/>
      <c r="NJG88" s="921"/>
      <c r="NJH88" s="921"/>
      <c r="NJI88" s="921"/>
      <c r="NJJ88" s="921"/>
      <c r="NJK88" s="921"/>
      <c r="NJL88" s="921"/>
      <c r="NJM88" s="921"/>
      <c r="NJN88" s="921"/>
      <c r="NJO88" s="921"/>
      <c r="NJP88" s="921"/>
      <c r="NJQ88" s="921"/>
      <c r="NJR88" s="921"/>
      <c r="NJS88" s="921"/>
      <c r="NJT88" s="921"/>
      <c r="NJU88" s="921"/>
      <c r="NJV88" s="921"/>
      <c r="NJW88" s="921"/>
      <c r="NJX88" s="921"/>
      <c r="NJY88" s="921"/>
      <c r="NJZ88" s="921"/>
      <c r="NKA88" s="921"/>
      <c r="NKB88" s="921"/>
      <c r="NKC88" s="921"/>
      <c r="NKD88" s="921"/>
      <c r="NKE88" s="921"/>
      <c r="NKF88" s="921"/>
      <c r="NKG88" s="921"/>
      <c r="NKH88" s="921"/>
      <c r="NKI88" s="921"/>
      <c r="NKJ88" s="921"/>
      <c r="NKK88" s="921"/>
      <c r="NKL88" s="921"/>
      <c r="NKM88" s="921"/>
      <c r="NKN88" s="921"/>
      <c r="NKO88" s="921"/>
      <c r="NKP88" s="921"/>
      <c r="NKQ88" s="921"/>
      <c r="NKR88" s="921"/>
      <c r="NKS88" s="921"/>
      <c r="NKT88" s="921"/>
      <c r="NKU88" s="921"/>
      <c r="NKV88" s="921"/>
      <c r="NKW88" s="921"/>
      <c r="NKX88" s="921"/>
      <c r="NKY88" s="921"/>
      <c r="NKZ88" s="921"/>
      <c r="NLA88" s="921"/>
      <c r="NLB88" s="921"/>
      <c r="NLC88" s="921"/>
      <c r="NLD88" s="921"/>
      <c r="NLE88" s="921"/>
      <c r="NLF88" s="921"/>
      <c r="NLG88" s="921"/>
      <c r="NLH88" s="921"/>
      <c r="NLI88" s="921"/>
      <c r="NLJ88" s="921"/>
      <c r="NLK88" s="921"/>
      <c r="NLL88" s="921"/>
      <c r="NLM88" s="921"/>
      <c r="NLN88" s="921"/>
      <c r="NLO88" s="921"/>
      <c r="NLP88" s="921"/>
      <c r="NLQ88" s="921"/>
      <c r="NLR88" s="921"/>
      <c r="NLS88" s="921"/>
      <c r="NLT88" s="921"/>
      <c r="NLU88" s="921"/>
      <c r="NLV88" s="921"/>
      <c r="NLW88" s="921"/>
      <c r="NLX88" s="921"/>
      <c r="NLY88" s="921"/>
      <c r="NLZ88" s="921"/>
      <c r="NMA88" s="921"/>
      <c r="NMB88" s="921"/>
      <c r="NMC88" s="921"/>
      <c r="NMD88" s="921"/>
      <c r="NME88" s="921"/>
      <c r="NMF88" s="921"/>
      <c r="NMG88" s="921"/>
      <c r="NMH88" s="921"/>
      <c r="NMI88" s="921"/>
      <c r="NMJ88" s="921"/>
      <c r="NMK88" s="921"/>
      <c r="NML88" s="921"/>
      <c r="NMM88" s="921"/>
      <c r="NMN88" s="921"/>
      <c r="NMO88" s="921"/>
      <c r="NMP88" s="921"/>
      <c r="NMQ88" s="921"/>
      <c r="NMR88" s="921"/>
      <c r="NMS88" s="921"/>
      <c r="NMT88" s="921"/>
      <c r="NMU88" s="921"/>
      <c r="NMV88" s="921"/>
      <c r="NMW88" s="921"/>
      <c r="NMX88" s="921"/>
      <c r="NMY88" s="921"/>
      <c r="NMZ88" s="921"/>
      <c r="NNA88" s="921"/>
      <c r="NNB88" s="921"/>
      <c r="NNC88" s="921"/>
      <c r="NND88" s="921"/>
      <c r="NNE88" s="921"/>
      <c r="NNF88" s="921"/>
      <c r="NNG88" s="921"/>
      <c r="NNH88" s="921"/>
      <c r="NNI88" s="921"/>
      <c r="NNJ88" s="921"/>
      <c r="NNK88" s="921"/>
      <c r="NNL88" s="921"/>
      <c r="NNM88" s="921"/>
      <c r="NNN88" s="921"/>
      <c r="NNO88" s="921"/>
      <c r="NNP88" s="921"/>
      <c r="NNQ88" s="921"/>
      <c r="NNR88" s="921"/>
      <c r="NNS88" s="921"/>
      <c r="NNT88" s="921"/>
      <c r="NNU88" s="921"/>
      <c r="NNV88" s="921"/>
      <c r="NNW88" s="921"/>
      <c r="NNX88" s="921"/>
      <c r="NNY88" s="921"/>
      <c r="NNZ88" s="921"/>
      <c r="NOA88" s="921"/>
      <c r="NOB88" s="921"/>
      <c r="NOC88" s="921"/>
      <c r="NOD88" s="921"/>
      <c r="NOE88" s="921"/>
      <c r="NOF88" s="921"/>
      <c r="NOG88" s="921"/>
      <c r="NOH88" s="921"/>
      <c r="NOI88" s="921"/>
      <c r="NOJ88" s="921"/>
      <c r="NOK88" s="921"/>
      <c r="NOL88" s="921"/>
      <c r="NOM88" s="921"/>
      <c r="NON88" s="921"/>
      <c r="NOO88" s="921"/>
      <c r="NOP88" s="921"/>
      <c r="NOQ88" s="921"/>
      <c r="NOR88" s="921"/>
      <c r="NOS88" s="921"/>
      <c r="NOT88" s="921"/>
      <c r="NOU88" s="921"/>
      <c r="NOV88" s="921"/>
      <c r="NOW88" s="921"/>
      <c r="NOX88" s="921"/>
      <c r="NOY88" s="921"/>
      <c r="NOZ88" s="921"/>
      <c r="NPA88" s="921"/>
      <c r="NPB88" s="921"/>
      <c r="NPC88" s="921"/>
      <c r="NPD88" s="921"/>
      <c r="NPE88" s="921"/>
      <c r="NPF88" s="921"/>
      <c r="NPG88" s="921"/>
      <c r="NPH88" s="921"/>
      <c r="NPI88" s="921"/>
      <c r="NPJ88" s="921"/>
      <c r="NPK88" s="921"/>
      <c r="NPL88" s="921"/>
      <c r="NPM88" s="921"/>
      <c r="NPN88" s="921"/>
      <c r="NPO88" s="921"/>
      <c r="NPP88" s="921"/>
      <c r="NPQ88" s="921"/>
      <c r="NPR88" s="921"/>
      <c r="NPS88" s="921"/>
      <c r="NPT88" s="921"/>
      <c r="NPU88" s="921"/>
      <c r="NPV88" s="921"/>
      <c r="NPW88" s="921"/>
      <c r="NPX88" s="921"/>
      <c r="NPY88" s="921"/>
      <c r="NPZ88" s="921"/>
      <c r="NQA88" s="921"/>
      <c r="NQB88" s="921"/>
      <c r="NQC88" s="921"/>
      <c r="NQD88" s="921"/>
      <c r="NQE88" s="921"/>
      <c r="NQF88" s="921"/>
      <c r="NQG88" s="921"/>
      <c r="NQH88" s="921"/>
      <c r="NQI88" s="921"/>
      <c r="NQJ88" s="921"/>
      <c r="NQK88" s="921"/>
      <c r="NQL88" s="921"/>
      <c r="NQM88" s="921"/>
      <c r="NQN88" s="921"/>
      <c r="NQO88" s="921"/>
      <c r="NQP88" s="921"/>
      <c r="NQQ88" s="921"/>
      <c r="NQR88" s="921"/>
      <c r="NQS88" s="921"/>
      <c r="NQT88" s="921"/>
      <c r="NQU88" s="921"/>
      <c r="NQV88" s="921"/>
      <c r="NQW88" s="921"/>
      <c r="NQX88" s="921"/>
      <c r="NQY88" s="921"/>
      <c r="NQZ88" s="921"/>
      <c r="NRA88" s="921"/>
      <c r="NRB88" s="921"/>
      <c r="NRC88" s="921"/>
      <c r="NRD88" s="921"/>
      <c r="NRE88" s="921"/>
      <c r="NRF88" s="921"/>
      <c r="NRG88" s="921"/>
      <c r="NRH88" s="921"/>
      <c r="NRI88" s="921"/>
      <c r="NRJ88" s="921"/>
      <c r="NRK88" s="921"/>
      <c r="NRL88" s="921"/>
      <c r="NRM88" s="921"/>
      <c r="NRN88" s="921"/>
      <c r="NRO88" s="921"/>
      <c r="NRP88" s="921"/>
      <c r="NRQ88" s="921"/>
      <c r="NRR88" s="921"/>
      <c r="NRS88" s="921"/>
      <c r="NRT88" s="921"/>
      <c r="NRU88" s="921"/>
      <c r="NRV88" s="921"/>
      <c r="NRW88" s="921"/>
      <c r="NRX88" s="921"/>
      <c r="NRY88" s="921"/>
      <c r="NRZ88" s="921"/>
      <c r="NSA88" s="921"/>
      <c r="NSB88" s="921"/>
      <c r="NSC88" s="921"/>
      <c r="NSD88" s="921"/>
      <c r="NSE88" s="921"/>
      <c r="NSF88" s="921"/>
      <c r="NSG88" s="921"/>
      <c r="NSH88" s="921"/>
      <c r="NSI88" s="921"/>
      <c r="NSJ88" s="921"/>
      <c r="NSK88" s="921"/>
      <c r="NSL88" s="921"/>
      <c r="NSM88" s="921"/>
      <c r="NSN88" s="921"/>
      <c r="NSO88" s="921"/>
      <c r="NSP88" s="921"/>
      <c r="NSQ88" s="921"/>
      <c r="NSR88" s="921"/>
      <c r="NSS88" s="921"/>
      <c r="NST88" s="921"/>
      <c r="NSU88" s="921"/>
      <c r="NSV88" s="921"/>
      <c r="NSW88" s="921"/>
      <c r="NSX88" s="921"/>
      <c r="NSY88" s="921"/>
      <c r="NSZ88" s="921"/>
      <c r="NTA88" s="921"/>
      <c r="NTB88" s="921"/>
      <c r="NTC88" s="921"/>
      <c r="NTD88" s="921"/>
      <c r="NTE88" s="921"/>
      <c r="NTF88" s="921"/>
      <c r="NTG88" s="921"/>
      <c r="NTH88" s="921"/>
      <c r="NTI88" s="921"/>
      <c r="NTJ88" s="921"/>
      <c r="NTK88" s="921"/>
      <c r="NTL88" s="921"/>
      <c r="NTM88" s="921"/>
      <c r="NTN88" s="921"/>
      <c r="NTO88" s="921"/>
      <c r="NTP88" s="921"/>
      <c r="NTQ88" s="921"/>
      <c r="NTR88" s="921"/>
      <c r="NTS88" s="921"/>
      <c r="NTT88" s="921"/>
      <c r="NTU88" s="921"/>
      <c r="NTV88" s="921"/>
      <c r="NTW88" s="921"/>
      <c r="NTX88" s="921"/>
      <c r="NTY88" s="921"/>
      <c r="NTZ88" s="921"/>
      <c r="NUA88" s="921"/>
      <c r="NUB88" s="921"/>
      <c r="NUC88" s="921"/>
      <c r="NUD88" s="921"/>
      <c r="NUE88" s="921"/>
      <c r="NUF88" s="921"/>
      <c r="NUG88" s="921"/>
      <c r="NUH88" s="921"/>
      <c r="NUI88" s="921"/>
      <c r="NUJ88" s="921"/>
      <c r="NUK88" s="921"/>
      <c r="NUL88" s="921"/>
      <c r="NUM88" s="921"/>
      <c r="NUN88" s="921"/>
      <c r="NUO88" s="921"/>
      <c r="NUP88" s="921"/>
      <c r="NUQ88" s="921"/>
      <c r="NUR88" s="921"/>
      <c r="NUS88" s="921"/>
      <c r="NUT88" s="921"/>
      <c r="NUU88" s="921"/>
      <c r="NUV88" s="921"/>
      <c r="NUW88" s="921"/>
      <c r="NUX88" s="921"/>
      <c r="NUY88" s="921"/>
      <c r="NUZ88" s="921"/>
      <c r="NVA88" s="921"/>
      <c r="NVB88" s="921"/>
      <c r="NVC88" s="921"/>
      <c r="NVD88" s="921"/>
      <c r="NVE88" s="921"/>
      <c r="NVF88" s="921"/>
      <c r="NVG88" s="921"/>
      <c r="NVH88" s="921"/>
      <c r="NVI88" s="921"/>
      <c r="NVJ88" s="921"/>
      <c r="NVK88" s="921"/>
      <c r="NVL88" s="921"/>
      <c r="NVM88" s="921"/>
      <c r="NVN88" s="921"/>
      <c r="NVO88" s="921"/>
      <c r="NVP88" s="921"/>
      <c r="NVQ88" s="921"/>
      <c r="NVR88" s="921"/>
      <c r="NVS88" s="921"/>
      <c r="NVT88" s="921"/>
      <c r="NVU88" s="921"/>
      <c r="NVV88" s="921"/>
      <c r="NVW88" s="921"/>
      <c r="NVX88" s="921"/>
      <c r="NVY88" s="921"/>
      <c r="NVZ88" s="921"/>
      <c r="NWA88" s="921"/>
      <c r="NWB88" s="921"/>
      <c r="NWC88" s="921"/>
      <c r="NWD88" s="921"/>
      <c r="NWE88" s="921"/>
      <c r="NWF88" s="921"/>
      <c r="NWG88" s="921"/>
      <c r="NWH88" s="921"/>
      <c r="NWI88" s="921"/>
      <c r="NWJ88" s="921"/>
      <c r="NWK88" s="921"/>
      <c r="NWL88" s="921"/>
      <c r="NWM88" s="921"/>
      <c r="NWN88" s="921"/>
      <c r="NWO88" s="921"/>
      <c r="NWP88" s="921"/>
      <c r="NWQ88" s="921"/>
      <c r="NWR88" s="921"/>
      <c r="NWS88" s="921"/>
      <c r="NWT88" s="921"/>
      <c r="NWU88" s="921"/>
      <c r="NWV88" s="921"/>
      <c r="NWW88" s="921"/>
      <c r="NWX88" s="921"/>
      <c r="NWY88" s="921"/>
      <c r="NWZ88" s="921"/>
      <c r="NXA88" s="921"/>
      <c r="NXB88" s="921"/>
      <c r="NXC88" s="921"/>
      <c r="NXD88" s="921"/>
      <c r="NXE88" s="921"/>
      <c r="NXF88" s="921"/>
      <c r="NXG88" s="921"/>
      <c r="NXH88" s="921"/>
      <c r="NXI88" s="921"/>
      <c r="NXJ88" s="921"/>
      <c r="NXK88" s="921"/>
      <c r="NXL88" s="921"/>
      <c r="NXM88" s="921"/>
      <c r="NXN88" s="921"/>
      <c r="NXO88" s="921"/>
      <c r="NXP88" s="921"/>
      <c r="NXQ88" s="921"/>
      <c r="NXR88" s="921"/>
      <c r="NXS88" s="921"/>
      <c r="NXT88" s="921"/>
      <c r="NXU88" s="921"/>
      <c r="NXV88" s="921"/>
      <c r="NXW88" s="921"/>
      <c r="NXX88" s="921"/>
      <c r="NXY88" s="921"/>
      <c r="NXZ88" s="921"/>
      <c r="NYA88" s="921"/>
      <c r="NYB88" s="921"/>
      <c r="NYC88" s="921"/>
      <c r="NYD88" s="921"/>
      <c r="NYE88" s="921"/>
      <c r="NYF88" s="921"/>
      <c r="NYG88" s="921"/>
      <c r="NYH88" s="921"/>
      <c r="NYI88" s="921"/>
      <c r="NYJ88" s="921"/>
      <c r="NYK88" s="921"/>
      <c r="NYL88" s="921"/>
      <c r="NYM88" s="921"/>
      <c r="NYN88" s="921"/>
      <c r="NYO88" s="921"/>
      <c r="NYP88" s="921"/>
      <c r="NYQ88" s="921"/>
      <c r="NYR88" s="921"/>
      <c r="NYS88" s="921"/>
      <c r="NYT88" s="921"/>
      <c r="NYU88" s="921"/>
      <c r="NYV88" s="921"/>
      <c r="NYW88" s="921"/>
      <c r="NYX88" s="921"/>
      <c r="NYY88" s="921"/>
      <c r="NYZ88" s="921"/>
      <c r="NZA88" s="921"/>
      <c r="NZB88" s="921"/>
      <c r="NZC88" s="921"/>
      <c r="NZD88" s="921"/>
      <c r="NZE88" s="921"/>
      <c r="NZF88" s="921"/>
      <c r="NZG88" s="921"/>
      <c r="NZH88" s="921"/>
      <c r="NZI88" s="921"/>
      <c r="NZJ88" s="921"/>
      <c r="NZK88" s="921"/>
      <c r="NZL88" s="921"/>
      <c r="NZM88" s="921"/>
      <c r="NZN88" s="921"/>
      <c r="NZO88" s="921"/>
      <c r="NZP88" s="921"/>
      <c r="NZQ88" s="921"/>
      <c r="NZR88" s="921"/>
      <c r="NZS88" s="921"/>
      <c r="NZT88" s="921"/>
      <c r="NZU88" s="921"/>
      <c r="NZV88" s="921"/>
      <c r="NZW88" s="921"/>
      <c r="NZX88" s="921"/>
      <c r="NZY88" s="921"/>
      <c r="NZZ88" s="921"/>
      <c r="OAA88" s="921"/>
      <c r="OAB88" s="921"/>
      <c r="OAC88" s="921"/>
      <c r="OAD88" s="921"/>
      <c r="OAE88" s="921"/>
      <c r="OAF88" s="921"/>
      <c r="OAG88" s="921"/>
      <c r="OAH88" s="921"/>
      <c r="OAI88" s="921"/>
      <c r="OAJ88" s="921"/>
      <c r="OAK88" s="921"/>
      <c r="OAL88" s="921"/>
      <c r="OAM88" s="921"/>
      <c r="OAN88" s="921"/>
      <c r="OAO88" s="921"/>
      <c r="OAP88" s="921"/>
      <c r="OAQ88" s="921"/>
      <c r="OAR88" s="921"/>
      <c r="OAS88" s="921"/>
      <c r="OAT88" s="921"/>
      <c r="OAU88" s="921"/>
      <c r="OAV88" s="921"/>
      <c r="OAW88" s="921"/>
      <c r="OAX88" s="921"/>
      <c r="OAY88" s="921"/>
      <c r="OAZ88" s="921"/>
      <c r="OBA88" s="921"/>
      <c r="OBB88" s="921"/>
      <c r="OBC88" s="921"/>
      <c r="OBD88" s="921"/>
      <c r="OBE88" s="921"/>
      <c r="OBF88" s="921"/>
      <c r="OBG88" s="921"/>
      <c r="OBH88" s="921"/>
      <c r="OBI88" s="921"/>
      <c r="OBJ88" s="921"/>
      <c r="OBK88" s="921"/>
      <c r="OBL88" s="921"/>
      <c r="OBM88" s="921"/>
      <c r="OBN88" s="921"/>
      <c r="OBO88" s="921"/>
      <c r="OBP88" s="921"/>
      <c r="OBQ88" s="921"/>
      <c r="OBR88" s="921"/>
      <c r="OBS88" s="921"/>
      <c r="OBT88" s="921"/>
      <c r="OBU88" s="921"/>
      <c r="OBV88" s="921"/>
      <c r="OBW88" s="921"/>
      <c r="OBX88" s="921"/>
      <c r="OBY88" s="921"/>
      <c r="OBZ88" s="921"/>
      <c r="OCA88" s="921"/>
      <c r="OCB88" s="921"/>
      <c r="OCC88" s="921"/>
      <c r="OCD88" s="921"/>
      <c r="OCE88" s="921"/>
      <c r="OCF88" s="921"/>
      <c r="OCG88" s="921"/>
      <c r="OCH88" s="921"/>
      <c r="OCI88" s="921"/>
      <c r="OCJ88" s="921"/>
      <c r="OCK88" s="921"/>
      <c r="OCL88" s="921"/>
      <c r="OCM88" s="921"/>
      <c r="OCN88" s="921"/>
      <c r="OCO88" s="921"/>
      <c r="OCP88" s="921"/>
      <c r="OCQ88" s="921"/>
      <c r="OCR88" s="921"/>
      <c r="OCS88" s="921"/>
      <c r="OCT88" s="921"/>
      <c r="OCU88" s="921"/>
      <c r="OCV88" s="921"/>
      <c r="OCW88" s="921"/>
      <c r="OCX88" s="921"/>
      <c r="OCY88" s="921"/>
      <c r="OCZ88" s="921"/>
      <c r="ODA88" s="921"/>
      <c r="ODB88" s="921"/>
      <c r="ODC88" s="921"/>
      <c r="ODD88" s="921"/>
      <c r="ODE88" s="921"/>
      <c r="ODF88" s="921"/>
      <c r="ODG88" s="921"/>
      <c r="ODH88" s="921"/>
      <c r="ODI88" s="921"/>
      <c r="ODJ88" s="921"/>
      <c r="ODK88" s="921"/>
      <c r="ODL88" s="921"/>
      <c r="ODM88" s="921"/>
      <c r="ODN88" s="921"/>
      <c r="ODO88" s="921"/>
      <c r="ODP88" s="921"/>
      <c r="ODQ88" s="921"/>
      <c r="ODR88" s="921"/>
      <c r="ODS88" s="921"/>
      <c r="ODT88" s="921"/>
      <c r="ODU88" s="921"/>
      <c r="ODV88" s="921"/>
      <c r="ODW88" s="921"/>
      <c r="ODX88" s="921"/>
      <c r="ODY88" s="921"/>
      <c r="ODZ88" s="921"/>
      <c r="OEA88" s="921"/>
      <c r="OEB88" s="921"/>
      <c r="OEC88" s="921"/>
      <c r="OED88" s="921"/>
      <c r="OEE88" s="921"/>
      <c r="OEF88" s="921"/>
      <c r="OEG88" s="921"/>
      <c r="OEH88" s="921"/>
      <c r="OEI88" s="921"/>
      <c r="OEJ88" s="921"/>
      <c r="OEK88" s="921"/>
      <c r="OEL88" s="921"/>
      <c r="OEM88" s="921"/>
      <c r="OEN88" s="921"/>
      <c r="OEO88" s="921"/>
      <c r="OEP88" s="921"/>
      <c r="OEQ88" s="921"/>
      <c r="OER88" s="921"/>
      <c r="OES88" s="921"/>
      <c r="OET88" s="921"/>
      <c r="OEU88" s="921"/>
      <c r="OEV88" s="921"/>
      <c r="OEW88" s="921"/>
      <c r="OEX88" s="921"/>
      <c r="OEY88" s="921"/>
      <c r="OEZ88" s="921"/>
      <c r="OFA88" s="921"/>
      <c r="OFB88" s="921"/>
      <c r="OFC88" s="921"/>
      <c r="OFD88" s="921"/>
      <c r="OFE88" s="921"/>
      <c r="OFF88" s="921"/>
      <c r="OFG88" s="921"/>
      <c r="OFH88" s="921"/>
      <c r="OFI88" s="921"/>
      <c r="OFJ88" s="921"/>
      <c r="OFK88" s="921"/>
      <c r="OFL88" s="921"/>
      <c r="OFM88" s="921"/>
      <c r="OFN88" s="921"/>
      <c r="OFO88" s="921"/>
      <c r="OFP88" s="921"/>
      <c r="OFQ88" s="921"/>
      <c r="OFR88" s="921"/>
      <c r="OFS88" s="921"/>
      <c r="OFT88" s="921"/>
      <c r="OFU88" s="921"/>
      <c r="OFV88" s="921"/>
      <c r="OFW88" s="921"/>
      <c r="OFX88" s="921"/>
      <c r="OFY88" s="921"/>
      <c r="OFZ88" s="921"/>
      <c r="OGA88" s="921"/>
      <c r="OGB88" s="921"/>
      <c r="OGC88" s="921"/>
      <c r="OGD88" s="921"/>
      <c r="OGE88" s="921"/>
      <c r="OGF88" s="921"/>
      <c r="OGG88" s="921"/>
      <c r="OGH88" s="921"/>
      <c r="OGI88" s="921"/>
      <c r="OGJ88" s="921"/>
      <c r="OGK88" s="921"/>
      <c r="OGL88" s="921"/>
      <c r="OGM88" s="921"/>
      <c r="OGN88" s="921"/>
      <c r="OGO88" s="921"/>
      <c r="OGP88" s="921"/>
      <c r="OGQ88" s="921"/>
      <c r="OGR88" s="921"/>
      <c r="OGS88" s="921"/>
      <c r="OGT88" s="921"/>
      <c r="OGU88" s="921"/>
      <c r="OGV88" s="921"/>
      <c r="OGW88" s="921"/>
      <c r="OGX88" s="921"/>
      <c r="OGY88" s="921"/>
      <c r="OGZ88" s="921"/>
      <c r="OHA88" s="921"/>
      <c r="OHB88" s="921"/>
      <c r="OHC88" s="921"/>
      <c r="OHD88" s="921"/>
      <c r="OHE88" s="921"/>
      <c r="OHF88" s="921"/>
      <c r="OHG88" s="921"/>
      <c r="OHH88" s="921"/>
      <c r="OHI88" s="921"/>
      <c r="OHJ88" s="921"/>
      <c r="OHK88" s="921"/>
      <c r="OHL88" s="921"/>
      <c r="OHM88" s="921"/>
      <c r="OHN88" s="921"/>
      <c r="OHO88" s="921"/>
      <c r="OHP88" s="921"/>
      <c r="OHQ88" s="921"/>
      <c r="OHR88" s="921"/>
      <c r="OHS88" s="921"/>
      <c r="OHT88" s="921"/>
      <c r="OHU88" s="921"/>
      <c r="OHV88" s="921"/>
      <c r="OHW88" s="921"/>
      <c r="OHX88" s="921"/>
      <c r="OHY88" s="921"/>
      <c r="OHZ88" s="921"/>
      <c r="OIA88" s="921"/>
      <c r="OIB88" s="921"/>
      <c r="OIC88" s="921"/>
      <c r="OID88" s="921"/>
      <c r="OIE88" s="921"/>
      <c r="OIF88" s="921"/>
      <c r="OIG88" s="921"/>
      <c r="OIH88" s="921"/>
      <c r="OII88" s="921"/>
      <c r="OIJ88" s="921"/>
      <c r="OIK88" s="921"/>
      <c r="OIL88" s="921"/>
      <c r="OIM88" s="921"/>
      <c r="OIN88" s="921"/>
      <c r="OIO88" s="921"/>
      <c r="OIP88" s="921"/>
      <c r="OIQ88" s="921"/>
      <c r="OIR88" s="921"/>
      <c r="OIS88" s="921"/>
      <c r="OIT88" s="921"/>
      <c r="OIU88" s="921"/>
      <c r="OIV88" s="921"/>
      <c r="OIW88" s="921"/>
      <c r="OIX88" s="921"/>
      <c r="OIY88" s="921"/>
      <c r="OIZ88" s="921"/>
      <c r="OJA88" s="921"/>
      <c r="OJB88" s="921"/>
      <c r="OJC88" s="921"/>
      <c r="OJD88" s="921"/>
      <c r="OJE88" s="921"/>
      <c r="OJF88" s="921"/>
      <c r="OJG88" s="921"/>
      <c r="OJH88" s="921"/>
      <c r="OJI88" s="921"/>
      <c r="OJJ88" s="921"/>
      <c r="OJK88" s="921"/>
      <c r="OJL88" s="921"/>
      <c r="OJM88" s="921"/>
      <c r="OJN88" s="921"/>
      <c r="OJO88" s="921"/>
      <c r="OJP88" s="921"/>
      <c r="OJQ88" s="921"/>
      <c r="OJR88" s="921"/>
      <c r="OJS88" s="921"/>
      <c r="OJT88" s="921"/>
      <c r="OJU88" s="921"/>
      <c r="OJV88" s="921"/>
      <c r="OJW88" s="921"/>
      <c r="OJX88" s="921"/>
      <c r="OJY88" s="921"/>
      <c r="OJZ88" s="921"/>
      <c r="OKA88" s="921"/>
      <c r="OKB88" s="921"/>
      <c r="OKC88" s="921"/>
      <c r="OKD88" s="921"/>
      <c r="OKE88" s="921"/>
      <c r="OKF88" s="921"/>
      <c r="OKG88" s="921"/>
      <c r="OKH88" s="921"/>
      <c r="OKI88" s="921"/>
      <c r="OKJ88" s="921"/>
      <c r="OKK88" s="921"/>
      <c r="OKL88" s="921"/>
      <c r="OKM88" s="921"/>
      <c r="OKN88" s="921"/>
      <c r="OKO88" s="921"/>
      <c r="OKP88" s="921"/>
      <c r="OKQ88" s="921"/>
      <c r="OKR88" s="921"/>
      <c r="OKS88" s="921"/>
      <c r="OKT88" s="921"/>
      <c r="OKU88" s="921"/>
      <c r="OKV88" s="921"/>
      <c r="OKW88" s="921"/>
      <c r="OKX88" s="921"/>
      <c r="OKY88" s="921"/>
      <c r="OKZ88" s="921"/>
      <c r="OLA88" s="921"/>
      <c r="OLB88" s="921"/>
      <c r="OLC88" s="921"/>
      <c r="OLD88" s="921"/>
      <c r="OLE88" s="921"/>
      <c r="OLF88" s="921"/>
      <c r="OLG88" s="921"/>
      <c r="OLH88" s="921"/>
      <c r="OLI88" s="921"/>
      <c r="OLJ88" s="921"/>
      <c r="OLK88" s="921"/>
      <c r="OLL88" s="921"/>
      <c r="OLM88" s="921"/>
      <c r="OLN88" s="921"/>
      <c r="OLO88" s="921"/>
      <c r="OLP88" s="921"/>
      <c r="OLQ88" s="921"/>
      <c r="OLR88" s="921"/>
      <c r="OLS88" s="921"/>
      <c r="OLT88" s="921"/>
      <c r="OLU88" s="921"/>
      <c r="OLV88" s="921"/>
      <c r="OLW88" s="921"/>
      <c r="OLX88" s="921"/>
      <c r="OLY88" s="921"/>
      <c r="OLZ88" s="921"/>
      <c r="OMA88" s="921"/>
      <c r="OMB88" s="921"/>
      <c r="OMC88" s="921"/>
      <c r="OMD88" s="921"/>
      <c r="OME88" s="921"/>
      <c r="OMF88" s="921"/>
      <c r="OMG88" s="921"/>
      <c r="OMH88" s="921"/>
      <c r="OMI88" s="921"/>
      <c r="OMJ88" s="921"/>
      <c r="OMK88" s="921"/>
      <c r="OML88" s="921"/>
      <c r="OMM88" s="921"/>
      <c r="OMN88" s="921"/>
      <c r="OMO88" s="921"/>
      <c r="OMP88" s="921"/>
      <c r="OMQ88" s="921"/>
      <c r="OMR88" s="921"/>
      <c r="OMS88" s="921"/>
      <c r="OMT88" s="921"/>
      <c r="OMU88" s="921"/>
      <c r="OMV88" s="921"/>
      <c r="OMW88" s="921"/>
      <c r="OMX88" s="921"/>
      <c r="OMY88" s="921"/>
      <c r="OMZ88" s="921"/>
      <c r="ONA88" s="921"/>
      <c r="ONB88" s="921"/>
      <c r="ONC88" s="921"/>
      <c r="OND88" s="921"/>
      <c r="ONE88" s="921"/>
      <c r="ONF88" s="921"/>
      <c r="ONG88" s="921"/>
      <c r="ONH88" s="921"/>
      <c r="ONI88" s="921"/>
      <c r="ONJ88" s="921"/>
      <c r="ONK88" s="921"/>
      <c r="ONL88" s="921"/>
      <c r="ONM88" s="921"/>
      <c r="ONN88" s="921"/>
      <c r="ONO88" s="921"/>
      <c r="ONP88" s="921"/>
      <c r="ONQ88" s="921"/>
      <c r="ONR88" s="921"/>
      <c r="ONS88" s="921"/>
      <c r="ONT88" s="921"/>
      <c r="ONU88" s="921"/>
      <c r="ONV88" s="921"/>
      <c r="ONW88" s="921"/>
      <c r="ONX88" s="921"/>
      <c r="ONY88" s="921"/>
      <c r="ONZ88" s="921"/>
      <c r="OOA88" s="921"/>
      <c r="OOB88" s="921"/>
      <c r="OOC88" s="921"/>
      <c r="OOD88" s="921"/>
      <c r="OOE88" s="921"/>
      <c r="OOF88" s="921"/>
      <c r="OOG88" s="921"/>
      <c r="OOH88" s="921"/>
      <c r="OOI88" s="921"/>
      <c r="OOJ88" s="921"/>
      <c r="OOK88" s="921"/>
      <c r="OOL88" s="921"/>
      <c r="OOM88" s="921"/>
      <c r="OON88" s="921"/>
      <c r="OOO88" s="921"/>
      <c r="OOP88" s="921"/>
      <c r="OOQ88" s="921"/>
      <c r="OOR88" s="921"/>
      <c r="OOS88" s="921"/>
      <c r="OOT88" s="921"/>
      <c r="OOU88" s="921"/>
      <c r="OOV88" s="921"/>
      <c r="OOW88" s="921"/>
      <c r="OOX88" s="921"/>
      <c r="OOY88" s="921"/>
      <c r="OOZ88" s="921"/>
      <c r="OPA88" s="921"/>
      <c r="OPB88" s="921"/>
      <c r="OPC88" s="921"/>
      <c r="OPD88" s="921"/>
      <c r="OPE88" s="921"/>
      <c r="OPF88" s="921"/>
      <c r="OPG88" s="921"/>
      <c r="OPH88" s="921"/>
      <c r="OPI88" s="921"/>
      <c r="OPJ88" s="921"/>
      <c r="OPK88" s="921"/>
      <c r="OPL88" s="921"/>
      <c r="OPM88" s="921"/>
      <c r="OPN88" s="921"/>
      <c r="OPO88" s="921"/>
      <c r="OPP88" s="921"/>
      <c r="OPQ88" s="921"/>
      <c r="OPR88" s="921"/>
      <c r="OPS88" s="921"/>
      <c r="OPT88" s="921"/>
      <c r="OPU88" s="921"/>
      <c r="OPV88" s="921"/>
      <c r="OPW88" s="921"/>
      <c r="OPX88" s="921"/>
      <c r="OPY88" s="921"/>
      <c r="OPZ88" s="921"/>
      <c r="OQA88" s="921"/>
      <c r="OQB88" s="921"/>
      <c r="OQC88" s="921"/>
      <c r="OQD88" s="921"/>
      <c r="OQE88" s="921"/>
      <c r="OQF88" s="921"/>
      <c r="OQG88" s="921"/>
      <c r="OQH88" s="921"/>
      <c r="OQI88" s="921"/>
      <c r="OQJ88" s="921"/>
      <c r="OQK88" s="921"/>
      <c r="OQL88" s="921"/>
      <c r="OQM88" s="921"/>
      <c r="OQN88" s="921"/>
      <c r="OQO88" s="921"/>
      <c r="OQP88" s="921"/>
      <c r="OQQ88" s="921"/>
      <c r="OQR88" s="921"/>
      <c r="OQS88" s="921"/>
      <c r="OQT88" s="921"/>
      <c r="OQU88" s="921"/>
      <c r="OQV88" s="921"/>
      <c r="OQW88" s="921"/>
      <c r="OQX88" s="921"/>
      <c r="OQY88" s="921"/>
      <c r="OQZ88" s="921"/>
      <c r="ORA88" s="921"/>
      <c r="ORB88" s="921"/>
      <c r="ORC88" s="921"/>
      <c r="ORD88" s="921"/>
      <c r="ORE88" s="921"/>
      <c r="ORF88" s="921"/>
      <c r="ORG88" s="921"/>
      <c r="ORH88" s="921"/>
      <c r="ORI88" s="921"/>
      <c r="ORJ88" s="921"/>
      <c r="ORK88" s="921"/>
      <c r="ORL88" s="921"/>
      <c r="ORM88" s="921"/>
      <c r="ORN88" s="921"/>
      <c r="ORO88" s="921"/>
      <c r="ORP88" s="921"/>
      <c r="ORQ88" s="921"/>
      <c r="ORR88" s="921"/>
      <c r="ORS88" s="921"/>
      <c r="ORT88" s="921"/>
      <c r="ORU88" s="921"/>
      <c r="ORV88" s="921"/>
      <c r="ORW88" s="921"/>
      <c r="ORX88" s="921"/>
      <c r="ORY88" s="921"/>
      <c r="ORZ88" s="921"/>
      <c r="OSA88" s="921"/>
      <c r="OSB88" s="921"/>
      <c r="OSC88" s="921"/>
      <c r="OSD88" s="921"/>
      <c r="OSE88" s="921"/>
      <c r="OSF88" s="921"/>
      <c r="OSG88" s="921"/>
      <c r="OSH88" s="921"/>
      <c r="OSI88" s="921"/>
      <c r="OSJ88" s="921"/>
      <c r="OSK88" s="921"/>
      <c r="OSL88" s="921"/>
      <c r="OSM88" s="921"/>
      <c r="OSN88" s="921"/>
      <c r="OSO88" s="921"/>
      <c r="OSP88" s="921"/>
      <c r="OSQ88" s="921"/>
      <c r="OSR88" s="921"/>
      <c r="OSS88" s="921"/>
      <c r="OST88" s="921"/>
      <c r="OSU88" s="921"/>
      <c r="OSV88" s="921"/>
      <c r="OSW88" s="921"/>
      <c r="OSX88" s="921"/>
      <c r="OSY88" s="921"/>
      <c r="OSZ88" s="921"/>
      <c r="OTA88" s="921"/>
      <c r="OTB88" s="921"/>
      <c r="OTC88" s="921"/>
      <c r="OTD88" s="921"/>
      <c r="OTE88" s="921"/>
      <c r="OTF88" s="921"/>
      <c r="OTG88" s="921"/>
      <c r="OTH88" s="921"/>
      <c r="OTI88" s="921"/>
      <c r="OTJ88" s="921"/>
      <c r="OTK88" s="921"/>
      <c r="OTL88" s="921"/>
      <c r="OTM88" s="921"/>
      <c r="OTN88" s="921"/>
      <c r="OTO88" s="921"/>
      <c r="OTP88" s="921"/>
      <c r="OTQ88" s="921"/>
      <c r="OTR88" s="921"/>
      <c r="OTS88" s="921"/>
      <c r="OTT88" s="921"/>
      <c r="OTU88" s="921"/>
      <c r="OTV88" s="921"/>
      <c r="OTW88" s="921"/>
      <c r="OTX88" s="921"/>
      <c r="OTY88" s="921"/>
      <c r="OTZ88" s="921"/>
      <c r="OUA88" s="921"/>
      <c r="OUB88" s="921"/>
      <c r="OUC88" s="921"/>
      <c r="OUD88" s="921"/>
      <c r="OUE88" s="921"/>
      <c r="OUF88" s="921"/>
      <c r="OUG88" s="921"/>
      <c r="OUH88" s="921"/>
      <c r="OUI88" s="921"/>
      <c r="OUJ88" s="921"/>
      <c r="OUK88" s="921"/>
      <c r="OUL88" s="921"/>
      <c r="OUM88" s="921"/>
      <c r="OUN88" s="921"/>
      <c r="OUO88" s="921"/>
      <c r="OUP88" s="921"/>
      <c r="OUQ88" s="921"/>
      <c r="OUR88" s="921"/>
      <c r="OUS88" s="921"/>
      <c r="OUT88" s="921"/>
      <c r="OUU88" s="921"/>
      <c r="OUV88" s="921"/>
      <c r="OUW88" s="921"/>
      <c r="OUX88" s="921"/>
      <c r="OUY88" s="921"/>
      <c r="OUZ88" s="921"/>
      <c r="OVA88" s="921"/>
      <c r="OVB88" s="921"/>
      <c r="OVC88" s="921"/>
      <c r="OVD88" s="921"/>
      <c r="OVE88" s="921"/>
      <c r="OVF88" s="921"/>
      <c r="OVG88" s="921"/>
      <c r="OVH88" s="921"/>
      <c r="OVI88" s="921"/>
      <c r="OVJ88" s="921"/>
      <c r="OVK88" s="921"/>
      <c r="OVL88" s="921"/>
      <c r="OVM88" s="921"/>
      <c r="OVN88" s="921"/>
      <c r="OVO88" s="921"/>
      <c r="OVP88" s="921"/>
      <c r="OVQ88" s="921"/>
      <c r="OVR88" s="921"/>
      <c r="OVS88" s="921"/>
      <c r="OVT88" s="921"/>
      <c r="OVU88" s="921"/>
      <c r="OVV88" s="921"/>
      <c r="OVW88" s="921"/>
      <c r="OVX88" s="921"/>
      <c r="OVY88" s="921"/>
      <c r="OVZ88" s="921"/>
      <c r="OWA88" s="921"/>
      <c r="OWB88" s="921"/>
      <c r="OWC88" s="921"/>
      <c r="OWD88" s="921"/>
      <c r="OWE88" s="921"/>
      <c r="OWF88" s="921"/>
      <c r="OWG88" s="921"/>
      <c r="OWH88" s="921"/>
      <c r="OWI88" s="921"/>
      <c r="OWJ88" s="921"/>
      <c r="OWK88" s="921"/>
      <c r="OWL88" s="921"/>
      <c r="OWM88" s="921"/>
      <c r="OWN88" s="921"/>
      <c r="OWO88" s="921"/>
      <c r="OWP88" s="921"/>
      <c r="OWQ88" s="921"/>
      <c r="OWR88" s="921"/>
      <c r="OWS88" s="921"/>
      <c r="OWT88" s="921"/>
      <c r="OWU88" s="921"/>
      <c r="OWV88" s="921"/>
      <c r="OWW88" s="921"/>
      <c r="OWX88" s="921"/>
      <c r="OWY88" s="921"/>
      <c r="OWZ88" s="921"/>
      <c r="OXA88" s="921"/>
      <c r="OXB88" s="921"/>
      <c r="OXC88" s="921"/>
      <c r="OXD88" s="921"/>
      <c r="OXE88" s="921"/>
      <c r="OXF88" s="921"/>
      <c r="OXG88" s="921"/>
      <c r="OXH88" s="921"/>
      <c r="OXI88" s="921"/>
      <c r="OXJ88" s="921"/>
      <c r="OXK88" s="921"/>
      <c r="OXL88" s="921"/>
      <c r="OXM88" s="921"/>
      <c r="OXN88" s="921"/>
      <c r="OXO88" s="921"/>
      <c r="OXP88" s="921"/>
      <c r="OXQ88" s="921"/>
      <c r="OXR88" s="921"/>
      <c r="OXS88" s="921"/>
      <c r="OXT88" s="921"/>
      <c r="OXU88" s="921"/>
      <c r="OXV88" s="921"/>
      <c r="OXW88" s="921"/>
      <c r="OXX88" s="921"/>
      <c r="OXY88" s="921"/>
      <c r="OXZ88" s="921"/>
      <c r="OYA88" s="921"/>
      <c r="OYB88" s="921"/>
      <c r="OYC88" s="921"/>
      <c r="OYD88" s="921"/>
      <c r="OYE88" s="921"/>
      <c r="OYF88" s="921"/>
      <c r="OYG88" s="921"/>
      <c r="OYH88" s="921"/>
      <c r="OYI88" s="921"/>
      <c r="OYJ88" s="921"/>
      <c r="OYK88" s="921"/>
      <c r="OYL88" s="921"/>
      <c r="OYM88" s="921"/>
      <c r="OYN88" s="921"/>
      <c r="OYO88" s="921"/>
      <c r="OYP88" s="921"/>
      <c r="OYQ88" s="921"/>
      <c r="OYR88" s="921"/>
      <c r="OYS88" s="921"/>
      <c r="OYT88" s="921"/>
      <c r="OYU88" s="921"/>
      <c r="OYV88" s="921"/>
      <c r="OYW88" s="921"/>
      <c r="OYX88" s="921"/>
      <c r="OYY88" s="921"/>
      <c r="OYZ88" s="921"/>
      <c r="OZA88" s="921"/>
      <c r="OZB88" s="921"/>
      <c r="OZC88" s="921"/>
      <c r="OZD88" s="921"/>
      <c r="OZE88" s="921"/>
      <c r="OZF88" s="921"/>
      <c r="OZG88" s="921"/>
      <c r="OZH88" s="921"/>
      <c r="OZI88" s="921"/>
      <c r="OZJ88" s="921"/>
      <c r="OZK88" s="921"/>
      <c r="OZL88" s="921"/>
      <c r="OZM88" s="921"/>
      <c r="OZN88" s="921"/>
      <c r="OZO88" s="921"/>
      <c r="OZP88" s="921"/>
      <c r="OZQ88" s="921"/>
      <c r="OZR88" s="921"/>
      <c r="OZS88" s="921"/>
      <c r="OZT88" s="921"/>
      <c r="OZU88" s="921"/>
      <c r="OZV88" s="921"/>
      <c r="OZW88" s="921"/>
      <c r="OZX88" s="921"/>
      <c r="OZY88" s="921"/>
      <c r="OZZ88" s="921"/>
      <c r="PAA88" s="921"/>
      <c r="PAB88" s="921"/>
      <c r="PAC88" s="921"/>
      <c r="PAD88" s="921"/>
      <c r="PAE88" s="921"/>
      <c r="PAF88" s="921"/>
      <c r="PAG88" s="921"/>
      <c r="PAH88" s="921"/>
      <c r="PAI88" s="921"/>
      <c r="PAJ88" s="921"/>
      <c r="PAK88" s="921"/>
      <c r="PAL88" s="921"/>
      <c r="PAM88" s="921"/>
      <c r="PAN88" s="921"/>
      <c r="PAO88" s="921"/>
      <c r="PAP88" s="921"/>
      <c r="PAQ88" s="921"/>
      <c r="PAR88" s="921"/>
      <c r="PAS88" s="921"/>
      <c r="PAT88" s="921"/>
      <c r="PAU88" s="921"/>
      <c r="PAV88" s="921"/>
      <c r="PAW88" s="921"/>
      <c r="PAX88" s="921"/>
      <c r="PAY88" s="921"/>
      <c r="PAZ88" s="921"/>
      <c r="PBA88" s="921"/>
      <c r="PBB88" s="921"/>
      <c r="PBC88" s="921"/>
      <c r="PBD88" s="921"/>
      <c r="PBE88" s="921"/>
      <c r="PBF88" s="921"/>
      <c r="PBG88" s="921"/>
      <c r="PBH88" s="921"/>
      <c r="PBI88" s="921"/>
      <c r="PBJ88" s="921"/>
      <c r="PBK88" s="921"/>
      <c r="PBL88" s="921"/>
      <c r="PBM88" s="921"/>
      <c r="PBN88" s="921"/>
      <c r="PBO88" s="921"/>
      <c r="PBP88" s="921"/>
      <c r="PBQ88" s="921"/>
      <c r="PBR88" s="921"/>
      <c r="PBS88" s="921"/>
      <c r="PBT88" s="921"/>
      <c r="PBU88" s="921"/>
      <c r="PBV88" s="921"/>
      <c r="PBW88" s="921"/>
      <c r="PBX88" s="921"/>
      <c r="PBY88" s="921"/>
      <c r="PBZ88" s="921"/>
      <c r="PCA88" s="921"/>
      <c r="PCB88" s="921"/>
      <c r="PCC88" s="921"/>
      <c r="PCD88" s="921"/>
      <c r="PCE88" s="921"/>
      <c r="PCF88" s="921"/>
      <c r="PCG88" s="921"/>
      <c r="PCH88" s="921"/>
      <c r="PCI88" s="921"/>
      <c r="PCJ88" s="921"/>
      <c r="PCK88" s="921"/>
      <c r="PCL88" s="921"/>
      <c r="PCM88" s="921"/>
      <c r="PCN88" s="921"/>
      <c r="PCO88" s="921"/>
      <c r="PCP88" s="921"/>
      <c r="PCQ88" s="921"/>
      <c r="PCR88" s="921"/>
      <c r="PCS88" s="921"/>
      <c r="PCT88" s="921"/>
      <c r="PCU88" s="921"/>
      <c r="PCV88" s="921"/>
      <c r="PCW88" s="921"/>
      <c r="PCX88" s="921"/>
      <c r="PCY88" s="921"/>
      <c r="PCZ88" s="921"/>
      <c r="PDA88" s="921"/>
      <c r="PDB88" s="921"/>
      <c r="PDC88" s="921"/>
      <c r="PDD88" s="921"/>
      <c r="PDE88" s="921"/>
      <c r="PDF88" s="921"/>
      <c r="PDG88" s="921"/>
      <c r="PDH88" s="921"/>
      <c r="PDI88" s="921"/>
      <c r="PDJ88" s="921"/>
      <c r="PDK88" s="921"/>
      <c r="PDL88" s="921"/>
      <c r="PDM88" s="921"/>
      <c r="PDN88" s="921"/>
      <c r="PDO88" s="921"/>
      <c r="PDP88" s="921"/>
      <c r="PDQ88" s="921"/>
      <c r="PDR88" s="921"/>
      <c r="PDS88" s="921"/>
      <c r="PDT88" s="921"/>
      <c r="PDU88" s="921"/>
      <c r="PDV88" s="921"/>
      <c r="PDW88" s="921"/>
      <c r="PDX88" s="921"/>
      <c r="PDY88" s="921"/>
      <c r="PDZ88" s="921"/>
      <c r="PEA88" s="921"/>
      <c r="PEB88" s="921"/>
      <c r="PEC88" s="921"/>
      <c r="PED88" s="921"/>
      <c r="PEE88" s="921"/>
      <c r="PEF88" s="921"/>
      <c r="PEG88" s="921"/>
      <c r="PEH88" s="921"/>
      <c r="PEI88" s="921"/>
      <c r="PEJ88" s="921"/>
      <c r="PEK88" s="921"/>
      <c r="PEL88" s="921"/>
      <c r="PEM88" s="921"/>
      <c r="PEN88" s="921"/>
      <c r="PEO88" s="921"/>
      <c r="PEP88" s="921"/>
      <c r="PEQ88" s="921"/>
      <c r="PER88" s="921"/>
      <c r="PES88" s="921"/>
      <c r="PET88" s="921"/>
      <c r="PEU88" s="921"/>
      <c r="PEV88" s="921"/>
      <c r="PEW88" s="921"/>
      <c r="PEX88" s="921"/>
      <c r="PEY88" s="921"/>
      <c r="PEZ88" s="921"/>
      <c r="PFA88" s="921"/>
      <c r="PFB88" s="921"/>
      <c r="PFC88" s="921"/>
      <c r="PFD88" s="921"/>
      <c r="PFE88" s="921"/>
      <c r="PFF88" s="921"/>
      <c r="PFG88" s="921"/>
      <c r="PFH88" s="921"/>
      <c r="PFI88" s="921"/>
      <c r="PFJ88" s="921"/>
      <c r="PFK88" s="921"/>
      <c r="PFL88" s="921"/>
      <c r="PFM88" s="921"/>
      <c r="PFN88" s="921"/>
      <c r="PFO88" s="921"/>
      <c r="PFP88" s="921"/>
      <c r="PFQ88" s="921"/>
      <c r="PFR88" s="921"/>
      <c r="PFS88" s="921"/>
      <c r="PFT88" s="921"/>
      <c r="PFU88" s="921"/>
      <c r="PFV88" s="921"/>
      <c r="PFW88" s="921"/>
      <c r="PFX88" s="921"/>
      <c r="PFY88" s="921"/>
      <c r="PFZ88" s="921"/>
      <c r="PGA88" s="921"/>
      <c r="PGB88" s="921"/>
      <c r="PGC88" s="921"/>
      <c r="PGD88" s="921"/>
      <c r="PGE88" s="921"/>
      <c r="PGF88" s="921"/>
      <c r="PGG88" s="921"/>
      <c r="PGH88" s="921"/>
      <c r="PGI88" s="921"/>
      <c r="PGJ88" s="921"/>
      <c r="PGK88" s="921"/>
      <c r="PGL88" s="921"/>
      <c r="PGM88" s="921"/>
      <c r="PGN88" s="921"/>
      <c r="PGO88" s="921"/>
      <c r="PGP88" s="921"/>
      <c r="PGQ88" s="921"/>
      <c r="PGR88" s="921"/>
      <c r="PGS88" s="921"/>
      <c r="PGT88" s="921"/>
      <c r="PGU88" s="921"/>
      <c r="PGV88" s="921"/>
      <c r="PGW88" s="921"/>
      <c r="PGX88" s="921"/>
      <c r="PGY88" s="921"/>
      <c r="PGZ88" s="921"/>
      <c r="PHA88" s="921"/>
      <c r="PHB88" s="921"/>
      <c r="PHC88" s="921"/>
      <c r="PHD88" s="921"/>
      <c r="PHE88" s="921"/>
      <c r="PHF88" s="921"/>
      <c r="PHG88" s="921"/>
      <c r="PHH88" s="921"/>
      <c r="PHI88" s="921"/>
      <c r="PHJ88" s="921"/>
      <c r="PHK88" s="921"/>
      <c r="PHL88" s="921"/>
      <c r="PHM88" s="921"/>
      <c r="PHN88" s="921"/>
      <c r="PHO88" s="921"/>
      <c r="PHP88" s="921"/>
      <c r="PHQ88" s="921"/>
      <c r="PHR88" s="921"/>
      <c r="PHS88" s="921"/>
      <c r="PHT88" s="921"/>
      <c r="PHU88" s="921"/>
      <c r="PHV88" s="921"/>
      <c r="PHW88" s="921"/>
      <c r="PHX88" s="921"/>
      <c r="PHY88" s="921"/>
      <c r="PHZ88" s="921"/>
      <c r="PIA88" s="921"/>
      <c r="PIB88" s="921"/>
      <c r="PIC88" s="921"/>
      <c r="PID88" s="921"/>
      <c r="PIE88" s="921"/>
      <c r="PIF88" s="921"/>
      <c r="PIG88" s="921"/>
      <c r="PIH88" s="921"/>
      <c r="PII88" s="921"/>
      <c r="PIJ88" s="921"/>
      <c r="PIK88" s="921"/>
      <c r="PIL88" s="921"/>
      <c r="PIM88" s="921"/>
      <c r="PIN88" s="921"/>
      <c r="PIO88" s="921"/>
      <c r="PIP88" s="921"/>
      <c r="PIQ88" s="921"/>
      <c r="PIR88" s="921"/>
      <c r="PIS88" s="921"/>
      <c r="PIT88" s="921"/>
      <c r="PIU88" s="921"/>
      <c r="PIV88" s="921"/>
      <c r="PIW88" s="921"/>
      <c r="PIX88" s="921"/>
      <c r="PIY88" s="921"/>
      <c r="PIZ88" s="921"/>
      <c r="PJA88" s="921"/>
      <c r="PJB88" s="921"/>
      <c r="PJC88" s="921"/>
      <c r="PJD88" s="921"/>
      <c r="PJE88" s="921"/>
      <c r="PJF88" s="921"/>
      <c r="PJG88" s="921"/>
      <c r="PJH88" s="921"/>
      <c r="PJI88" s="921"/>
      <c r="PJJ88" s="921"/>
      <c r="PJK88" s="921"/>
      <c r="PJL88" s="921"/>
      <c r="PJM88" s="921"/>
      <c r="PJN88" s="921"/>
      <c r="PJO88" s="921"/>
      <c r="PJP88" s="921"/>
      <c r="PJQ88" s="921"/>
      <c r="PJR88" s="921"/>
      <c r="PJS88" s="921"/>
      <c r="PJT88" s="921"/>
      <c r="PJU88" s="921"/>
      <c r="PJV88" s="921"/>
      <c r="PJW88" s="921"/>
      <c r="PJX88" s="921"/>
      <c r="PJY88" s="921"/>
      <c r="PJZ88" s="921"/>
      <c r="PKA88" s="921"/>
      <c r="PKB88" s="921"/>
      <c r="PKC88" s="921"/>
      <c r="PKD88" s="921"/>
      <c r="PKE88" s="921"/>
      <c r="PKF88" s="921"/>
      <c r="PKG88" s="921"/>
      <c r="PKH88" s="921"/>
      <c r="PKI88" s="921"/>
      <c r="PKJ88" s="921"/>
      <c r="PKK88" s="921"/>
      <c r="PKL88" s="921"/>
      <c r="PKM88" s="921"/>
      <c r="PKN88" s="921"/>
      <c r="PKO88" s="921"/>
      <c r="PKP88" s="921"/>
      <c r="PKQ88" s="921"/>
      <c r="PKR88" s="921"/>
      <c r="PKS88" s="921"/>
      <c r="PKT88" s="921"/>
      <c r="PKU88" s="921"/>
      <c r="PKV88" s="921"/>
      <c r="PKW88" s="921"/>
      <c r="PKX88" s="921"/>
      <c r="PKY88" s="921"/>
      <c r="PKZ88" s="921"/>
      <c r="PLA88" s="921"/>
      <c r="PLB88" s="921"/>
      <c r="PLC88" s="921"/>
      <c r="PLD88" s="921"/>
      <c r="PLE88" s="921"/>
      <c r="PLF88" s="921"/>
      <c r="PLG88" s="921"/>
      <c r="PLH88" s="921"/>
      <c r="PLI88" s="921"/>
      <c r="PLJ88" s="921"/>
      <c r="PLK88" s="921"/>
      <c r="PLL88" s="921"/>
      <c r="PLM88" s="921"/>
      <c r="PLN88" s="921"/>
      <c r="PLO88" s="921"/>
      <c r="PLP88" s="921"/>
      <c r="PLQ88" s="921"/>
      <c r="PLR88" s="921"/>
      <c r="PLS88" s="921"/>
      <c r="PLT88" s="921"/>
      <c r="PLU88" s="921"/>
      <c r="PLV88" s="921"/>
      <c r="PLW88" s="921"/>
      <c r="PLX88" s="921"/>
      <c r="PLY88" s="921"/>
      <c r="PLZ88" s="921"/>
      <c r="PMA88" s="921"/>
      <c r="PMB88" s="921"/>
      <c r="PMC88" s="921"/>
      <c r="PMD88" s="921"/>
      <c r="PME88" s="921"/>
      <c r="PMF88" s="921"/>
      <c r="PMG88" s="921"/>
      <c r="PMH88" s="921"/>
      <c r="PMI88" s="921"/>
      <c r="PMJ88" s="921"/>
      <c r="PMK88" s="921"/>
      <c r="PML88" s="921"/>
      <c r="PMM88" s="921"/>
      <c r="PMN88" s="921"/>
      <c r="PMO88" s="921"/>
      <c r="PMP88" s="921"/>
      <c r="PMQ88" s="921"/>
      <c r="PMR88" s="921"/>
      <c r="PMS88" s="921"/>
      <c r="PMT88" s="921"/>
      <c r="PMU88" s="921"/>
      <c r="PMV88" s="921"/>
      <c r="PMW88" s="921"/>
      <c r="PMX88" s="921"/>
      <c r="PMY88" s="921"/>
      <c r="PMZ88" s="921"/>
      <c r="PNA88" s="921"/>
      <c r="PNB88" s="921"/>
      <c r="PNC88" s="921"/>
      <c r="PND88" s="921"/>
      <c r="PNE88" s="921"/>
      <c r="PNF88" s="921"/>
      <c r="PNG88" s="921"/>
      <c r="PNH88" s="921"/>
      <c r="PNI88" s="921"/>
      <c r="PNJ88" s="921"/>
      <c r="PNK88" s="921"/>
      <c r="PNL88" s="921"/>
      <c r="PNM88" s="921"/>
      <c r="PNN88" s="921"/>
      <c r="PNO88" s="921"/>
      <c r="PNP88" s="921"/>
      <c r="PNQ88" s="921"/>
      <c r="PNR88" s="921"/>
      <c r="PNS88" s="921"/>
      <c r="PNT88" s="921"/>
      <c r="PNU88" s="921"/>
      <c r="PNV88" s="921"/>
      <c r="PNW88" s="921"/>
      <c r="PNX88" s="921"/>
      <c r="PNY88" s="921"/>
      <c r="PNZ88" s="921"/>
      <c r="POA88" s="921"/>
      <c r="POB88" s="921"/>
      <c r="POC88" s="921"/>
      <c r="POD88" s="921"/>
      <c r="POE88" s="921"/>
      <c r="POF88" s="921"/>
      <c r="POG88" s="921"/>
      <c r="POH88" s="921"/>
      <c r="POI88" s="921"/>
      <c r="POJ88" s="921"/>
      <c r="POK88" s="921"/>
      <c r="POL88" s="921"/>
      <c r="POM88" s="921"/>
      <c r="PON88" s="921"/>
      <c r="POO88" s="921"/>
      <c r="POP88" s="921"/>
      <c r="POQ88" s="921"/>
      <c r="POR88" s="921"/>
      <c r="POS88" s="921"/>
      <c r="POT88" s="921"/>
      <c r="POU88" s="921"/>
      <c r="POV88" s="921"/>
      <c r="POW88" s="921"/>
      <c r="POX88" s="921"/>
      <c r="POY88" s="921"/>
      <c r="POZ88" s="921"/>
      <c r="PPA88" s="921"/>
      <c r="PPB88" s="921"/>
      <c r="PPC88" s="921"/>
      <c r="PPD88" s="921"/>
      <c r="PPE88" s="921"/>
      <c r="PPF88" s="921"/>
      <c r="PPG88" s="921"/>
      <c r="PPH88" s="921"/>
      <c r="PPI88" s="921"/>
      <c r="PPJ88" s="921"/>
      <c r="PPK88" s="921"/>
      <c r="PPL88" s="921"/>
      <c r="PPM88" s="921"/>
      <c r="PPN88" s="921"/>
      <c r="PPO88" s="921"/>
      <c r="PPP88" s="921"/>
      <c r="PPQ88" s="921"/>
      <c r="PPR88" s="921"/>
      <c r="PPS88" s="921"/>
      <c r="PPT88" s="921"/>
      <c r="PPU88" s="921"/>
      <c r="PPV88" s="921"/>
      <c r="PPW88" s="921"/>
      <c r="PPX88" s="921"/>
      <c r="PPY88" s="921"/>
      <c r="PPZ88" s="921"/>
      <c r="PQA88" s="921"/>
      <c r="PQB88" s="921"/>
      <c r="PQC88" s="921"/>
      <c r="PQD88" s="921"/>
      <c r="PQE88" s="921"/>
      <c r="PQF88" s="921"/>
      <c r="PQG88" s="921"/>
      <c r="PQH88" s="921"/>
      <c r="PQI88" s="921"/>
      <c r="PQJ88" s="921"/>
      <c r="PQK88" s="921"/>
      <c r="PQL88" s="921"/>
      <c r="PQM88" s="921"/>
      <c r="PQN88" s="921"/>
      <c r="PQO88" s="921"/>
      <c r="PQP88" s="921"/>
      <c r="PQQ88" s="921"/>
      <c r="PQR88" s="921"/>
      <c r="PQS88" s="921"/>
      <c r="PQT88" s="921"/>
      <c r="PQU88" s="921"/>
      <c r="PQV88" s="921"/>
      <c r="PQW88" s="921"/>
      <c r="PQX88" s="921"/>
      <c r="PQY88" s="921"/>
      <c r="PQZ88" s="921"/>
      <c r="PRA88" s="921"/>
      <c r="PRB88" s="921"/>
      <c r="PRC88" s="921"/>
      <c r="PRD88" s="921"/>
      <c r="PRE88" s="921"/>
      <c r="PRF88" s="921"/>
      <c r="PRG88" s="921"/>
      <c r="PRH88" s="921"/>
      <c r="PRI88" s="921"/>
      <c r="PRJ88" s="921"/>
      <c r="PRK88" s="921"/>
      <c r="PRL88" s="921"/>
      <c r="PRM88" s="921"/>
      <c r="PRN88" s="921"/>
      <c r="PRO88" s="921"/>
      <c r="PRP88" s="921"/>
      <c r="PRQ88" s="921"/>
      <c r="PRR88" s="921"/>
      <c r="PRS88" s="921"/>
      <c r="PRT88" s="921"/>
      <c r="PRU88" s="921"/>
      <c r="PRV88" s="921"/>
      <c r="PRW88" s="921"/>
      <c r="PRX88" s="921"/>
      <c r="PRY88" s="921"/>
      <c r="PRZ88" s="921"/>
      <c r="PSA88" s="921"/>
      <c r="PSB88" s="921"/>
      <c r="PSC88" s="921"/>
      <c r="PSD88" s="921"/>
      <c r="PSE88" s="921"/>
      <c r="PSF88" s="921"/>
      <c r="PSG88" s="921"/>
      <c r="PSH88" s="921"/>
      <c r="PSI88" s="921"/>
      <c r="PSJ88" s="921"/>
      <c r="PSK88" s="921"/>
      <c r="PSL88" s="921"/>
      <c r="PSM88" s="921"/>
      <c r="PSN88" s="921"/>
      <c r="PSO88" s="921"/>
      <c r="PSP88" s="921"/>
      <c r="PSQ88" s="921"/>
      <c r="PSR88" s="921"/>
      <c r="PSS88" s="921"/>
      <c r="PST88" s="921"/>
      <c r="PSU88" s="921"/>
      <c r="PSV88" s="921"/>
      <c r="PSW88" s="921"/>
      <c r="PSX88" s="921"/>
      <c r="PSY88" s="921"/>
      <c r="PSZ88" s="921"/>
      <c r="PTA88" s="921"/>
      <c r="PTB88" s="921"/>
      <c r="PTC88" s="921"/>
      <c r="PTD88" s="921"/>
      <c r="PTE88" s="921"/>
      <c r="PTF88" s="921"/>
      <c r="PTG88" s="921"/>
      <c r="PTH88" s="921"/>
      <c r="PTI88" s="921"/>
      <c r="PTJ88" s="921"/>
      <c r="PTK88" s="921"/>
      <c r="PTL88" s="921"/>
      <c r="PTM88" s="921"/>
      <c r="PTN88" s="921"/>
      <c r="PTO88" s="921"/>
      <c r="PTP88" s="921"/>
      <c r="PTQ88" s="921"/>
      <c r="PTR88" s="921"/>
      <c r="PTS88" s="921"/>
      <c r="PTT88" s="921"/>
      <c r="PTU88" s="921"/>
      <c r="PTV88" s="921"/>
      <c r="PTW88" s="921"/>
      <c r="PTX88" s="921"/>
      <c r="PTY88" s="921"/>
      <c r="PTZ88" s="921"/>
      <c r="PUA88" s="921"/>
      <c r="PUB88" s="921"/>
      <c r="PUC88" s="921"/>
      <c r="PUD88" s="921"/>
      <c r="PUE88" s="921"/>
      <c r="PUF88" s="921"/>
      <c r="PUG88" s="921"/>
      <c r="PUH88" s="921"/>
      <c r="PUI88" s="921"/>
      <c r="PUJ88" s="921"/>
      <c r="PUK88" s="921"/>
      <c r="PUL88" s="921"/>
      <c r="PUM88" s="921"/>
      <c r="PUN88" s="921"/>
      <c r="PUO88" s="921"/>
      <c r="PUP88" s="921"/>
      <c r="PUQ88" s="921"/>
      <c r="PUR88" s="921"/>
      <c r="PUS88" s="921"/>
      <c r="PUT88" s="921"/>
      <c r="PUU88" s="921"/>
      <c r="PUV88" s="921"/>
      <c r="PUW88" s="921"/>
      <c r="PUX88" s="921"/>
      <c r="PUY88" s="921"/>
      <c r="PUZ88" s="921"/>
      <c r="PVA88" s="921"/>
      <c r="PVB88" s="921"/>
      <c r="PVC88" s="921"/>
      <c r="PVD88" s="921"/>
      <c r="PVE88" s="921"/>
      <c r="PVF88" s="921"/>
      <c r="PVG88" s="921"/>
      <c r="PVH88" s="921"/>
      <c r="PVI88" s="921"/>
      <c r="PVJ88" s="921"/>
      <c r="PVK88" s="921"/>
      <c r="PVL88" s="921"/>
      <c r="PVM88" s="921"/>
      <c r="PVN88" s="921"/>
      <c r="PVO88" s="921"/>
      <c r="PVP88" s="921"/>
      <c r="PVQ88" s="921"/>
      <c r="PVR88" s="921"/>
      <c r="PVS88" s="921"/>
      <c r="PVT88" s="921"/>
      <c r="PVU88" s="921"/>
      <c r="PVV88" s="921"/>
      <c r="PVW88" s="921"/>
      <c r="PVX88" s="921"/>
      <c r="PVY88" s="921"/>
      <c r="PVZ88" s="921"/>
      <c r="PWA88" s="921"/>
      <c r="PWB88" s="921"/>
      <c r="PWC88" s="921"/>
      <c r="PWD88" s="921"/>
      <c r="PWE88" s="921"/>
      <c r="PWF88" s="921"/>
      <c r="PWG88" s="921"/>
      <c r="PWH88" s="921"/>
      <c r="PWI88" s="921"/>
      <c r="PWJ88" s="921"/>
      <c r="PWK88" s="921"/>
      <c r="PWL88" s="921"/>
      <c r="PWM88" s="921"/>
      <c r="PWN88" s="921"/>
      <c r="PWO88" s="921"/>
      <c r="PWP88" s="921"/>
      <c r="PWQ88" s="921"/>
      <c r="PWR88" s="921"/>
      <c r="PWS88" s="921"/>
      <c r="PWT88" s="921"/>
      <c r="PWU88" s="921"/>
      <c r="PWV88" s="921"/>
      <c r="PWW88" s="921"/>
      <c r="PWX88" s="921"/>
      <c r="PWY88" s="921"/>
      <c r="PWZ88" s="921"/>
      <c r="PXA88" s="921"/>
      <c r="PXB88" s="921"/>
      <c r="PXC88" s="921"/>
      <c r="PXD88" s="921"/>
      <c r="PXE88" s="921"/>
      <c r="PXF88" s="921"/>
      <c r="PXG88" s="921"/>
      <c r="PXH88" s="921"/>
      <c r="PXI88" s="921"/>
      <c r="PXJ88" s="921"/>
      <c r="PXK88" s="921"/>
      <c r="PXL88" s="921"/>
      <c r="PXM88" s="921"/>
      <c r="PXN88" s="921"/>
      <c r="PXO88" s="921"/>
      <c r="PXP88" s="921"/>
      <c r="PXQ88" s="921"/>
      <c r="PXR88" s="921"/>
      <c r="PXS88" s="921"/>
      <c r="PXT88" s="921"/>
      <c r="PXU88" s="921"/>
      <c r="PXV88" s="921"/>
      <c r="PXW88" s="921"/>
      <c r="PXX88" s="921"/>
      <c r="PXY88" s="921"/>
      <c r="PXZ88" s="921"/>
      <c r="PYA88" s="921"/>
      <c r="PYB88" s="921"/>
      <c r="PYC88" s="921"/>
      <c r="PYD88" s="921"/>
      <c r="PYE88" s="921"/>
      <c r="PYF88" s="921"/>
      <c r="PYG88" s="921"/>
      <c r="PYH88" s="921"/>
      <c r="PYI88" s="921"/>
      <c r="PYJ88" s="921"/>
      <c r="PYK88" s="921"/>
      <c r="PYL88" s="921"/>
      <c r="PYM88" s="921"/>
      <c r="PYN88" s="921"/>
      <c r="PYO88" s="921"/>
      <c r="PYP88" s="921"/>
      <c r="PYQ88" s="921"/>
      <c r="PYR88" s="921"/>
      <c r="PYS88" s="921"/>
      <c r="PYT88" s="921"/>
      <c r="PYU88" s="921"/>
      <c r="PYV88" s="921"/>
      <c r="PYW88" s="921"/>
      <c r="PYX88" s="921"/>
      <c r="PYY88" s="921"/>
      <c r="PYZ88" s="921"/>
      <c r="PZA88" s="921"/>
      <c r="PZB88" s="921"/>
      <c r="PZC88" s="921"/>
      <c r="PZD88" s="921"/>
      <c r="PZE88" s="921"/>
      <c r="PZF88" s="921"/>
      <c r="PZG88" s="921"/>
      <c r="PZH88" s="921"/>
      <c r="PZI88" s="921"/>
      <c r="PZJ88" s="921"/>
      <c r="PZK88" s="921"/>
      <c r="PZL88" s="921"/>
      <c r="PZM88" s="921"/>
      <c r="PZN88" s="921"/>
      <c r="PZO88" s="921"/>
      <c r="PZP88" s="921"/>
      <c r="PZQ88" s="921"/>
      <c r="PZR88" s="921"/>
      <c r="PZS88" s="921"/>
      <c r="PZT88" s="921"/>
      <c r="PZU88" s="921"/>
      <c r="PZV88" s="921"/>
      <c r="PZW88" s="921"/>
      <c r="PZX88" s="921"/>
      <c r="PZY88" s="921"/>
      <c r="PZZ88" s="921"/>
      <c r="QAA88" s="921"/>
      <c r="QAB88" s="921"/>
      <c r="QAC88" s="921"/>
      <c r="QAD88" s="921"/>
      <c r="QAE88" s="921"/>
      <c r="QAF88" s="921"/>
      <c r="QAG88" s="921"/>
      <c r="QAH88" s="921"/>
      <c r="QAI88" s="921"/>
      <c r="QAJ88" s="921"/>
      <c r="QAK88" s="921"/>
      <c r="QAL88" s="921"/>
      <c r="QAM88" s="921"/>
      <c r="QAN88" s="921"/>
      <c r="QAO88" s="921"/>
      <c r="QAP88" s="921"/>
      <c r="QAQ88" s="921"/>
      <c r="QAR88" s="921"/>
      <c r="QAS88" s="921"/>
      <c r="QAT88" s="921"/>
      <c r="QAU88" s="921"/>
      <c r="QAV88" s="921"/>
      <c r="QAW88" s="921"/>
      <c r="QAX88" s="921"/>
      <c r="QAY88" s="921"/>
      <c r="QAZ88" s="921"/>
      <c r="QBA88" s="921"/>
      <c r="QBB88" s="921"/>
      <c r="QBC88" s="921"/>
      <c r="QBD88" s="921"/>
      <c r="QBE88" s="921"/>
      <c r="QBF88" s="921"/>
      <c r="QBG88" s="921"/>
      <c r="QBH88" s="921"/>
      <c r="QBI88" s="921"/>
      <c r="QBJ88" s="921"/>
      <c r="QBK88" s="921"/>
      <c r="QBL88" s="921"/>
      <c r="QBM88" s="921"/>
      <c r="QBN88" s="921"/>
      <c r="QBO88" s="921"/>
      <c r="QBP88" s="921"/>
      <c r="QBQ88" s="921"/>
      <c r="QBR88" s="921"/>
      <c r="QBS88" s="921"/>
      <c r="QBT88" s="921"/>
      <c r="QBU88" s="921"/>
      <c r="QBV88" s="921"/>
      <c r="QBW88" s="921"/>
      <c r="QBX88" s="921"/>
      <c r="QBY88" s="921"/>
      <c r="QBZ88" s="921"/>
      <c r="QCA88" s="921"/>
      <c r="QCB88" s="921"/>
      <c r="QCC88" s="921"/>
      <c r="QCD88" s="921"/>
      <c r="QCE88" s="921"/>
      <c r="QCF88" s="921"/>
      <c r="QCG88" s="921"/>
      <c r="QCH88" s="921"/>
      <c r="QCI88" s="921"/>
      <c r="QCJ88" s="921"/>
      <c r="QCK88" s="921"/>
      <c r="QCL88" s="921"/>
      <c r="QCM88" s="921"/>
      <c r="QCN88" s="921"/>
      <c r="QCO88" s="921"/>
      <c r="QCP88" s="921"/>
      <c r="QCQ88" s="921"/>
      <c r="QCR88" s="921"/>
      <c r="QCS88" s="921"/>
      <c r="QCT88" s="921"/>
      <c r="QCU88" s="921"/>
      <c r="QCV88" s="921"/>
      <c r="QCW88" s="921"/>
      <c r="QCX88" s="921"/>
      <c r="QCY88" s="921"/>
      <c r="QCZ88" s="921"/>
      <c r="QDA88" s="921"/>
      <c r="QDB88" s="921"/>
      <c r="QDC88" s="921"/>
      <c r="QDD88" s="921"/>
      <c r="QDE88" s="921"/>
      <c r="QDF88" s="921"/>
      <c r="QDG88" s="921"/>
      <c r="QDH88" s="921"/>
      <c r="QDI88" s="921"/>
      <c r="QDJ88" s="921"/>
      <c r="QDK88" s="921"/>
      <c r="QDL88" s="921"/>
      <c r="QDM88" s="921"/>
      <c r="QDN88" s="921"/>
      <c r="QDO88" s="921"/>
      <c r="QDP88" s="921"/>
      <c r="QDQ88" s="921"/>
      <c r="QDR88" s="921"/>
      <c r="QDS88" s="921"/>
      <c r="QDT88" s="921"/>
      <c r="QDU88" s="921"/>
      <c r="QDV88" s="921"/>
      <c r="QDW88" s="921"/>
      <c r="QDX88" s="921"/>
      <c r="QDY88" s="921"/>
      <c r="QDZ88" s="921"/>
      <c r="QEA88" s="921"/>
      <c r="QEB88" s="921"/>
      <c r="QEC88" s="921"/>
      <c r="QED88" s="921"/>
      <c r="QEE88" s="921"/>
      <c r="QEF88" s="921"/>
      <c r="QEG88" s="921"/>
      <c r="QEH88" s="921"/>
      <c r="QEI88" s="921"/>
      <c r="QEJ88" s="921"/>
      <c r="QEK88" s="921"/>
      <c r="QEL88" s="921"/>
      <c r="QEM88" s="921"/>
      <c r="QEN88" s="921"/>
      <c r="QEO88" s="921"/>
      <c r="QEP88" s="921"/>
      <c r="QEQ88" s="921"/>
      <c r="QER88" s="921"/>
      <c r="QES88" s="921"/>
      <c r="QET88" s="921"/>
      <c r="QEU88" s="921"/>
      <c r="QEV88" s="921"/>
      <c r="QEW88" s="921"/>
      <c r="QEX88" s="921"/>
      <c r="QEY88" s="921"/>
      <c r="QEZ88" s="921"/>
      <c r="QFA88" s="921"/>
      <c r="QFB88" s="921"/>
      <c r="QFC88" s="921"/>
      <c r="QFD88" s="921"/>
      <c r="QFE88" s="921"/>
      <c r="QFF88" s="921"/>
      <c r="QFG88" s="921"/>
      <c r="QFH88" s="921"/>
      <c r="QFI88" s="921"/>
      <c r="QFJ88" s="921"/>
      <c r="QFK88" s="921"/>
      <c r="QFL88" s="921"/>
      <c r="QFM88" s="921"/>
      <c r="QFN88" s="921"/>
      <c r="QFO88" s="921"/>
      <c r="QFP88" s="921"/>
      <c r="QFQ88" s="921"/>
      <c r="QFR88" s="921"/>
      <c r="QFS88" s="921"/>
      <c r="QFT88" s="921"/>
      <c r="QFU88" s="921"/>
      <c r="QFV88" s="921"/>
      <c r="QFW88" s="921"/>
      <c r="QFX88" s="921"/>
      <c r="QFY88" s="921"/>
      <c r="QFZ88" s="921"/>
      <c r="QGA88" s="921"/>
      <c r="QGB88" s="921"/>
      <c r="QGC88" s="921"/>
      <c r="QGD88" s="921"/>
      <c r="QGE88" s="921"/>
      <c r="QGF88" s="921"/>
      <c r="QGG88" s="921"/>
      <c r="QGH88" s="921"/>
      <c r="QGI88" s="921"/>
      <c r="QGJ88" s="921"/>
      <c r="QGK88" s="921"/>
      <c r="QGL88" s="921"/>
      <c r="QGM88" s="921"/>
      <c r="QGN88" s="921"/>
      <c r="QGO88" s="921"/>
      <c r="QGP88" s="921"/>
      <c r="QGQ88" s="921"/>
      <c r="QGR88" s="921"/>
      <c r="QGS88" s="921"/>
      <c r="QGT88" s="921"/>
      <c r="QGU88" s="921"/>
      <c r="QGV88" s="921"/>
      <c r="QGW88" s="921"/>
      <c r="QGX88" s="921"/>
      <c r="QGY88" s="921"/>
      <c r="QGZ88" s="921"/>
      <c r="QHA88" s="921"/>
      <c r="QHB88" s="921"/>
      <c r="QHC88" s="921"/>
      <c r="QHD88" s="921"/>
      <c r="QHE88" s="921"/>
      <c r="QHF88" s="921"/>
      <c r="QHG88" s="921"/>
      <c r="QHH88" s="921"/>
      <c r="QHI88" s="921"/>
      <c r="QHJ88" s="921"/>
      <c r="QHK88" s="921"/>
      <c r="QHL88" s="921"/>
      <c r="QHM88" s="921"/>
      <c r="QHN88" s="921"/>
      <c r="QHO88" s="921"/>
      <c r="QHP88" s="921"/>
      <c r="QHQ88" s="921"/>
      <c r="QHR88" s="921"/>
      <c r="QHS88" s="921"/>
      <c r="QHT88" s="921"/>
      <c r="QHU88" s="921"/>
      <c r="QHV88" s="921"/>
      <c r="QHW88" s="921"/>
      <c r="QHX88" s="921"/>
      <c r="QHY88" s="921"/>
      <c r="QHZ88" s="921"/>
      <c r="QIA88" s="921"/>
      <c r="QIB88" s="921"/>
      <c r="QIC88" s="921"/>
      <c r="QID88" s="921"/>
      <c r="QIE88" s="921"/>
      <c r="QIF88" s="921"/>
      <c r="QIG88" s="921"/>
      <c r="QIH88" s="921"/>
      <c r="QII88" s="921"/>
      <c r="QIJ88" s="921"/>
      <c r="QIK88" s="921"/>
      <c r="QIL88" s="921"/>
      <c r="QIM88" s="921"/>
      <c r="QIN88" s="921"/>
      <c r="QIO88" s="921"/>
      <c r="QIP88" s="921"/>
      <c r="QIQ88" s="921"/>
      <c r="QIR88" s="921"/>
      <c r="QIS88" s="921"/>
      <c r="QIT88" s="921"/>
      <c r="QIU88" s="921"/>
      <c r="QIV88" s="921"/>
      <c r="QIW88" s="921"/>
      <c r="QIX88" s="921"/>
      <c r="QIY88" s="921"/>
      <c r="QIZ88" s="921"/>
      <c r="QJA88" s="921"/>
      <c r="QJB88" s="921"/>
      <c r="QJC88" s="921"/>
      <c r="QJD88" s="921"/>
      <c r="QJE88" s="921"/>
      <c r="QJF88" s="921"/>
      <c r="QJG88" s="921"/>
      <c r="QJH88" s="921"/>
      <c r="QJI88" s="921"/>
      <c r="QJJ88" s="921"/>
      <c r="QJK88" s="921"/>
      <c r="QJL88" s="921"/>
      <c r="QJM88" s="921"/>
      <c r="QJN88" s="921"/>
      <c r="QJO88" s="921"/>
      <c r="QJP88" s="921"/>
      <c r="QJQ88" s="921"/>
      <c r="QJR88" s="921"/>
      <c r="QJS88" s="921"/>
      <c r="QJT88" s="921"/>
      <c r="QJU88" s="921"/>
      <c r="QJV88" s="921"/>
      <c r="QJW88" s="921"/>
      <c r="QJX88" s="921"/>
      <c r="QJY88" s="921"/>
      <c r="QJZ88" s="921"/>
      <c r="QKA88" s="921"/>
      <c r="QKB88" s="921"/>
      <c r="QKC88" s="921"/>
      <c r="QKD88" s="921"/>
      <c r="QKE88" s="921"/>
      <c r="QKF88" s="921"/>
      <c r="QKG88" s="921"/>
      <c r="QKH88" s="921"/>
      <c r="QKI88" s="921"/>
      <c r="QKJ88" s="921"/>
      <c r="QKK88" s="921"/>
      <c r="QKL88" s="921"/>
      <c r="QKM88" s="921"/>
      <c r="QKN88" s="921"/>
      <c r="QKO88" s="921"/>
      <c r="QKP88" s="921"/>
      <c r="QKQ88" s="921"/>
      <c r="QKR88" s="921"/>
      <c r="QKS88" s="921"/>
      <c r="QKT88" s="921"/>
      <c r="QKU88" s="921"/>
      <c r="QKV88" s="921"/>
      <c r="QKW88" s="921"/>
      <c r="QKX88" s="921"/>
      <c r="QKY88" s="921"/>
      <c r="QKZ88" s="921"/>
      <c r="QLA88" s="921"/>
      <c r="QLB88" s="921"/>
      <c r="QLC88" s="921"/>
      <c r="QLD88" s="921"/>
      <c r="QLE88" s="921"/>
      <c r="QLF88" s="921"/>
      <c r="QLG88" s="921"/>
      <c r="QLH88" s="921"/>
      <c r="QLI88" s="921"/>
      <c r="QLJ88" s="921"/>
      <c r="QLK88" s="921"/>
      <c r="QLL88" s="921"/>
      <c r="QLM88" s="921"/>
      <c r="QLN88" s="921"/>
      <c r="QLO88" s="921"/>
      <c r="QLP88" s="921"/>
      <c r="QLQ88" s="921"/>
      <c r="QLR88" s="921"/>
      <c r="QLS88" s="921"/>
      <c r="QLT88" s="921"/>
      <c r="QLU88" s="921"/>
      <c r="QLV88" s="921"/>
      <c r="QLW88" s="921"/>
      <c r="QLX88" s="921"/>
      <c r="QLY88" s="921"/>
      <c r="QLZ88" s="921"/>
      <c r="QMA88" s="921"/>
      <c r="QMB88" s="921"/>
      <c r="QMC88" s="921"/>
      <c r="QMD88" s="921"/>
      <c r="QME88" s="921"/>
      <c r="QMF88" s="921"/>
      <c r="QMG88" s="921"/>
      <c r="QMH88" s="921"/>
      <c r="QMI88" s="921"/>
      <c r="QMJ88" s="921"/>
      <c r="QMK88" s="921"/>
      <c r="QML88" s="921"/>
      <c r="QMM88" s="921"/>
      <c r="QMN88" s="921"/>
      <c r="QMO88" s="921"/>
      <c r="QMP88" s="921"/>
      <c r="QMQ88" s="921"/>
      <c r="QMR88" s="921"/>
      <c r="QMS88" s="921"/>
      <c r="QMT88" s="921"/>
      <c r="QMU88" s="921"/>
      <c r="QMV88" s="921"/>
      <c r="QMW88" s="921"/>
      <c r="QMX88" s="921"/>
      <c r="QMY88" s="921"/>
      <c r="QMZ88" s="921"/>
      <c r="QNA88" s="921"/>
      <c r="QNB88" s="921"/>
      <c r="QNC88" s="921"/>
      <c r="QND88" s="921"/>
      <c r="QNE88" s="921"/>
      <c r="QNF88" s="921"/>
      <c r="QNG88" s="921"/>
      <c r="QNH88" s="921"/>
      <c r="QNI88" s="921"/>
      <c r="QNJ88" s="921"/>
      <c r="QNK88" s="921"/>
      <c r="QNL88" s="921"/>
      <c r="QNM88" s="921"/>
      <c r="QNN88" s="921"/>
      <c r="QNO88" s="921"/>
      <c r="QNP88" s="921"/>
      <c r="QNQ88" s="921"/>
      <c r="QNR88" s="921"/>
      <c r="QNS88" s="921"/>
      <c r="QNT88" s="921"/>
      <c r="QNU88" s="921"/>
      <c r="QNV88" s="921"/>
      <c r="QNW88" s="921"/>
      <c r="QNX88" s="921"/>
      <c r="QNY88" s="921"/>
      <c r="QNZ88" s="921"/>
      <c r="QOA88" s="921"/>
      <c r="QOB88" s="921"/>
      <c r="QOC88" s="921"/>
      <c r="QOD88" s="921"/>
      <c r="QOE88" s="921"/>
      <c r="QOF88" s="921"/>
      <c r="QOG88" s="921"/>
      <c r="QOH88" s="921"/>
      <c r="QOI88" s="921"/>
      <c r="QOJ88" s="921"/>
      <c r="QOK88" s="921"/>
      <c r="QOL88" s="921"/>
      <c r="QOM88" s="921"/>
      <c r="QON88" s="921"/>
      <c r="QOO88" s="921"/>
      <c r="QOP88" s="921"/>
      <c r="QOQ88" s="921"/>
      <c r="QOR88" s="921"/>
      <c r="QOS88" s="921"/>
      <c r="QOT88" s="921"/>
      <c r="QOU88" s="921"/>
      <c r="QOV88" s="921"/>
      <c r="QOW88" s="921"/>
      <c r="QOX88" s="921"/>
      <c r="QOY88" s="921"/>
      <c r="QOZ88" s="921"/>
      <c r="QPA88" s="921"/>
      <c r="QPB88" s="921"/>
      <c r="QPC88" s="921"/>
      <c r="QPD88" s="921"/>
      <c r="QPE88" s="921"/>
      <c r="QPF88" s="921"/>
      <c r="QPG88" s="921"/>
      <c r="QPH88" s="921"/>
      <c r="QPI88" s="921"/>
      <c r="QPJ88" s="921"/>
      <c r="QPK88" s="921"/>
      <c r="QPL88" s="921"/>
      <c r="QPM88" s="921"/>
      <c r="QPN88" s="921"/>
      <c r="QPO88" s="921"/>
      <c r="QPP88" s="921"/>
      <c r="QPQ88" s="921"/>
      <c r="QPR88" s="921"/>
      <c r="QPS88" s="921"/>
      <c r="QPT88" s="921"/>
      <c r="QPU88" s="921"/>
      <c r="QPV88" s="921"/>
      <c r="QPW88" s="921"/>
      <c r="QPX88" s="921"/>
      <c r="QPY88" s="921"/>
      <c r="QPZ88" s="921"/>
      <c r="QQA88" s="921"/>
      <c r="QQB88" s="921"/>
      <c r="QQC88" s="921"/>
      <c r="QQD88" s="921"/>
      <c r="QQE88" s="921"/>
      <c r="QQF88" s="921"/>
      <c r="QQG88" s="921"/>
      <c r="QQH88" s="921"/>
      <c r="QQI88" s="921"/>
      <c r="QQJ88" s="921"/>
      <c r="QQK88" s="921"/>
      <c r="QQL88" s="921"/>
      <c r="QQM88" s="921"/>
      <c r="QQN88" s="921"/>
      <c r="QQO88" s="921"/>
      <c r="QQP88" s="921"/>
      <c r="QQQ88" s="921"/>
      <c r="QQR88" s="921"/>
      <c r="QQS88" s="921"/>
      <c r="QQT88" s="921"/>
      <c r="QQU88" s="921"/>
      <c r="QQV88" s="921"/>
      <c r="QQW88" s="921"/>
      <c r="QQX88" s="921"/>
      <c r="QQY88" s="921"/>
      <c r="QQZ88" s="921"/>
      <c r="QRA88" s="921"/>
      <c r="QRB88" s="921"/>
      <c r="QRC88" s="921"/>
      <c r="QRD88" s="921"/>
      <c r="QRE88" s="921"/>
      <c r="QRF88" s="921"/>
      <c r="QRG88" s="921"/>
      <c r="QRH88" s="921"/>
      <c r="QRI88" s="921"/>
      <c r="QRJ88" s="921"/>
      <c r="QRK88" s="921"/>
      <c r="QRL88" s="921"/>
      <c r="QRM88" s="921"/>
      <c r="QRN88" s="921"/>
      <c r="QRO88" s="921"/>
      <c r="QRP88" s="921"/>
      <c r="QRQ88" s="921"/>
      <c r="QRR88" s="921"/>
      <c r="QRS88" s="921"/>
      <c r="QRT88" s="921"/>
      <c r="QRU88" s="921"/>
      <c r="QRV88" s="921"/>
      <c r="QRW88" s="921"/>
      <c r="QRX88" s="921"/>
      <c r="QRY88" s="921"/>
      <c r="QRZ88" s="921"/>
      <c r="QSA88" s="921"/>
      <c r="QSB88" s="921"/>
      <c r="QSC88" s="921"/>
      <c r="QSD88" s="921"/>
      <c r="QSE88" s="921"/>
      <c r="QSF88" s="921"/>
      <c r="QSG88" s="921"/>
      <c r="QSH88" s="921"/>
      <c r="QSI88" s="921"/>
      <c r="QSJ88" s="921"/>
      <c r="QSK88" s="921"/>
      <c r="QSL88" s="921"/>
      <c r="QSM88" s="921"/>
      <c r="QSN88" s="921"/>
      <c r="QSO88" s="921"/>
      <c r="QSP88" s="921"/>
      <c r="QSQ88" s="921"/>
      <c r="QSR88" s="921"/>
      <c r="QSS88" s="921"/>
      <c r="QST88" s="921"/>
      <c r="QSU88" s="921"/>
      <c r="QSV88" s="921"/>
      <c r="QSW88" s="921"/>
      <c r="QSX88" s="921"/>
      <c r="QSY88" s="921"/>
      <c r="QSZ88" s="921"/>
      <c r="QTA88" s="921"/>
      <c r="QTB88" s="921"/>
      <c r="QTC88" s="921"/>
      <c r="QTD88" s="921"/>
      <c r="QTE88" s="921"/>
      <c r="QTF88" s="921"/>
      <c r="QTG88" s="921"/>
      <c r="QTH88" s="921"/>
      <c r="QTI88" s="921"/>
      <c r="QTJ88" s="921"/>
      <c r="QTK88" s="921"/>
      <c r="QTL88" s="921"/>
      <c r="QTM88" s="921"/>
      <c r="QTN88" s="921"/>
      <c r="QTO88" s="921"/>
      <c r="QTP88" s="921"/>
      <c r="QTQ88" s="921"/>
      <c r="QTR88" s="921"/>
      <c r="QTS88" s="921"/>
      <c r="QTT88" s="921"/>
      <c r="QTU88" s="921"/>
      <c r="QTV88" s="921"/>
      <c r="QTW88" s="921"/>
      <c r="QTX88" s="921"/>
      <c r="QTY88" s="921"/>
      <c r="QTZ88" s="921"/>
      <c r="QUA88" s="921"/>
      <c r="QUB88" s="921"/>
      <c r="QUC88" s="921"/>
      <c r="QUD88" s="921"/>
      <c r="QUE88" s="921"/>
      <c r="QUF88" s="921"/>
      <c r="QUG88" s="921"/>
      <c r="QUH88" s="921"/>
      <c r="QUI88" s="921"/>
      <c r="QUJ88" s="921"/>
      <c r="QUK88" s="921"/>
      <c r="QUL88" s="921"/>
      <c r="QUM88" s="921"/>
      <c r="QUN88" s="921"/>
      <c r="QUO88" s="921"/>
      <c r="QUP88" s="921"/>
      <c r="QUQ88" s="921"/>
      <c r="QUR88" s="921"/>
      <c r="QUS88" s="921"/>
      <c r="QUT88" s="921"/>
      <c r="QUU88" s="921"/>
      <c r="QUV88" s="921"/>
      <c r="QUW88" s="921"/>
      <c r="QUX88" s="921"/>
      <c r="QUY88" s="921"/>
      <c r="QUZ88" s="921"/>
      <c r="QVA88" s="921"/>
      <c r="QVB88" s="921"/>
      <c r="QVC88" s="921"/>
      <c r="QVD88" s="921"/>
      <c r="QVE88" s="921"/>
      <c r="QVF88" s="921"/>
      <c r="QVG88" s="921"/>
      <c r="QVH88" s="921"/>
      <c r="QVI88" s="921"/>
      <c r="QVJ88" s="921"/>
      <c r="QVK88" s="921"/>
      <c r="QVL88" s="921"/>
      <c r="QVM88" s="921"/>
      <c r="QVN88" s="921"/>
      <c r="QVO88" s="921"/>
      <c r="QVP88" s="921"/>
      <c r="QVQ88" s="921"/>
      <c r="QVR88" s="921"/>
      <c r="QVS88" s="921"/>
      <c r="QVT88" s="921"/>
      <c r="QVU88" s="921"/>
      <c r="QVV88" s="921"/>
      <c r="QVW88" s="921"/>
      <c r="QVX88" s="921"/>
      <c r="QVY88" s="921"/>
      <c r="QVZ88" s="921"/>
      <c r="QWA88" s="921"/>
      <c r="QWB88" s="921"/>
      <c r="QWC88" s="921"/>
      <c r="QWD88" s="921"/>
      <c r="QWE88" s="921"/>
      <c r="QWF88" s="921"/>
      <c r="QWG88" s="921"/>
      <c r="QWH88" s="921"/>
      <c r="QWI88" s="921"/>
      <c r="QWJ88" s="921"/>
      <c r="QWK88" s="921"/>
      <c r="QWL88" s="921"/>
      <c r="QWM88" s="921"/>
      <c r="QWN88" s="921"/>
      <c r="QWO88" s="921"/>
      <c r="QWP88" s="921"/>
      <c r="QWQ88" s="921"/>
      <c r="QWR88" s="921"/>
      <c r="QWS88" s="921"/>
      <c r="QWT88" s="921"/>
      <c r="QWU88" s="921"/>
      <c r="QWV88" s="921"/>
      <c r="QWW88" s="921"/>
      <c r="QWX88" s="921"/>
      <c r="QWY88" s="921"/>
      <c r="QWZ88" s="921"/>
      <c r="QXA88" s="921"/>
      <c r="QXB88" s="921"/>
      <c r="QXC88" s="921"/>
      <c r="QXD88" s="921"/>
      <c r="QXE88" s="921"/>
      <c r="QXF88" s="921"/>
      <c r="QXG88" s="921"/>
      <c r="QXH88" s="921"/>
      <c r="QXI88" s="921"/>
      <c r="QXJ88" s="921"/>
      <c r="QXK88" s="921"/>
      <c r="QXL88" s="921"/>
      <c r="QXM88" s="921"/>
      <c r="QXN88" s="921"/>
      <c r="QXO88" s="921"/>
      <c r="QXP88" s="921"/>
      <c r="QXQ88" s="921"/>
      <c r="QXR88" s="921"/>
      <c r="QXS88" s="921"/>
      <c r="QXT88" s="921"/>
      <c r="QXU88" s="921"/>
      <c r="QXV88" s="921"/>
      <c r="QXW88" s="921"/>
      <c r="QXX88" s="921"/>
      <c r="QXY88" s="921"/>
      <c r="QXZ88" s="921"/>
      <c r="QYA88" s="921"/>
      <c r="QYB88" s="921"/>
      <c r="QYC88" s="921"/>
      <c r="QYD88" s="921"/>
      <c r="QYE88" s="921"/>
      <c r="QYF88" s="921"/>
      <c r="QYG88" s="921"/>
      <c r="QYH88" s="921"/>
      <c r="QYI88" s="921"/>
      <c r="QYJ88" s="921"/>
      <c r="QYK88" s="921"/>
      <c r="QYL88" s="921"/>
      <c r="QYM88" s="921"/>
      <c r="QYN88" s="921"/>
      <c r="QYO88" s="921"/>
      <c r="QYP88" s="921"/>
      <c r="QYQ88" s="921"/>
      <c r="QYR88" s="921"/>
      <c r="QYS88" s="921"/>
      <c r="QYT88" s="921"/>
      <c r="QYU88" s="921"/>
      <c r="QYV88" s="921"/>
      <c r="QYW88" s="921"/>
      <c r="QYX88" s="921"/>
      <c r="QYY88" s="921"/>
      <c r="QYZ88" s="921"/>
      <c r="QZA88" s="921"/>
      <c r="QZB88" s="921"/>
      <c r="QZC88" s="921"/>
      <c r="QZD88" s="921"/>
      <c r="QZE88" s="921"/>
      <c r="QZF88" s="921"/>
      <c r="QZG88" s="921"/>
      <c r="QZH88" s="921"/>
      <c r="QZI88" s="921"/>
      <c r="QZJ88" s="921"/>
      <c r="QZK88" s="921"/>
      <c r="QZL88" s="921"/>
      <c r="QZM88" s="921"/>
      <c r="QZN88" s="921"/>
      <c r="QZO88" s="921"/>
      <c r="QZP88" s="921"/>
      <c r="QZQ88" s="921"/>
      <c r="QZR88" s="921"/>
      <c r="QZS88" s="921"/>
      <c r="QZT88" s="921"/>
      <c r="QZU88" s="921"/>
      <c r="QZV88" s="921"/>
      <c r="QZW88" s="921"/>
      <c r="QZX88" s="921"/>
      <c r="QZY88" s="921"/>
      <c r="QZZ88" s="921"/>
      <c r="RAA88" s="921"/>
      <c r="RAB88" s="921"/>
      <c r="RAC88" s="921"/>
      <c r="RAD88" s="921"/>
      <c r="RAE88" s="921"/>
      <c r="RAF88" s="921"/>
      <c r="RAG88" s="921"/>
      <c r="RAH88" s="921"/>
      <c r="RAI88" s="921"/>
      <c r="RAJ88" s="921"/>
      <c r="RAK88" s="921"/>
      <c r="RAL88" s="921"/>
      <c r="RAM88" s="921"/>
      <c r="RAN88" s="921"/>
      <c r="RAO88" s="921"/>
      <c r="RAP88" s="921"/>
      <c r="RAQ88" s="921"/>
      <c r="RAR88" s="921"/>
      <c r="RAS88" s="921"/>
      <c r="RAT88" s="921"/>
      <c r="RAU88" s="921"/>
      <c r="RAV88" s="921"/>
      <c r="RAW88" s="921"/>
      <c r="RAX88" s="921"/>
      <c r="RAY88" s="921"/>
      <c r="RAZ88" s="921"/>
      <c r="RBA88" s="921"/>
      <c r="RBB88" s="921"/>
      <c r="RBC88" s="921"/>
      <c r="RBD88" s="921"/>
      <c r="RBE88" s="921"/>
      <c r="RBF88" s="921"/>
      <c r="RBG88" s="921"/>
      <c r="RBH88" s="921"/>
      <c r="RBI88" s="921"/>
      <c r="RBJ88" s="921"/>
      <c r="RBK88" s="921"/>
      <c r="RBL88" s="921"/>
      <c r="RBM88" s="921"/>
      <c r="RBN88" s="921"/>
      <c r="RBO88" s="921"/>
      <c r="RBP88" s="921"/>
      <c r="RBQ88" s="921"/>
      <c r="RBR88" s="921"/>
      <c r="RBS88" s="921"/>
      <c r="RBT88" s="921"/>
      <c r="RBU88" s="921"/>
      <c r="RBV88" s="921"/>
      <c r="RBW88" s="921"/>
      <c r="RBX88" s="921"/>
      <c r="RBY88" s="921"/>
      <c r="RBZ88" s="921"/>
      <c r="RCA88" s="921"/>
      <c r="RCB88" s="921"/>
      <c r="RCC88" s="921"/>
      <c r="RCD88" s="921"/>
      <c r="RCE88" s="921"/>
      <c r="RCF88" s="921"/>
      <c r="RCG88" s="921"/>
      <c r="RCH88" s="921"/>
      <c r="RCI88" s="921"/>
      <c r="RCJ88" s="921"/>
      <c r="RCK88" s="921"/>
      <c r="RCL88" s="921"/>
      <c r="RCM88" s="921"/>
      <c r="RCN88" s="921"/>
      <c r="RCO88" s="921"/>
      <c r="RCP88" s="921"/>
      <c r="RCQ88" s="921"/>
      <c r="RCR88" s="921"/>
      <c r="RCS88" s="921"/>
      <c r="RCT88" s="921"/>
      <c r="RCU88" s="921"/>
      <c r="RCV88" s="921"/>
      <c r="RCW88" s="921"/>
      <c r="RCX88" s="921"/>
      <c r="RCY88" s="921"/>
      <c r="RCZ88" s="921"/>
      <c r="RDA88" s="921"/>
      <c r="RDB88" s="921"/>
      <c r="RDC88" s="921"/>
      <c r="RDD88" s="921"/>
      <c r="RDE88" s="921"/>
      <c r="RDF88" s="921"/>
      <c r="RDG88" s="921"/>
      <c r="RDH88" s="921"/>
      <c r="RDI88" s="921"/>
      <c r="RDJ88" s="921"/>
      <c r="RDK88" s="921"/>
      <c r="RDL88" s="921"/>
      <c r="RDM88" s="921"/>
      <c r="RDN88" s="921"/>
      <c r="RDO88" s="921"/>
      <c r="RDP88" s="921"/>
      <c r="RDQ88" s="921"/>
      <c r="RDR88" s="921"/>
      <c r="RDS88" s="921"/>
      <c r="RDT88" s="921"/>
      <c r="RDU88" s="921"/>
      <c r="RDV88" s="921"/>
      <c r="RDW88" s="921"/>
      <c r="RDX88" s="921"/>
      <c r="RDY88" s="921"/>
      <c r="RDZ88" s="921"/>
      <c r="REA88" s="921"/>
      <c r="REB88" s="921"/>
      <c r="REC88" s="921"/>
      <c r="RED88" s="921"/>
      <c r="REE88" s="921"/>
      <c r="REF88" s="921"/>
      <c r="REG88" s="921"/>
      <c r="REH88" s="921"/>
      <c r="REI88" s="921"/>
      <c r="REJ88" s="921"/>
      <c r="REK88" s="921"/>
      <c r="REL88" s="921"/>
      <c r="REM88" s="921"/>
      <c r="REN88" s="921"/>
      <c r="REO88" s="921"/>
      <c r="REP88" s="921"/>
      <c r="REQ88" s="921"/>
      <c r="RER88" s="921"/>
      <c r="RES88" s="921"/>
      <c r="RET88" s="921"/>
      <c r="REU88" s="921"/>
      <c r="REV88" s="921"/>
      <c r="REW88" s="921"/>
      <c r="REX88" s="921"/>
      <c r="REY88" s="921"/>
      <c r="REZ88" s="921"/>
      <c r="RFA88" s="921"/>
      <c r="RFB88" s="921"/>
      <c r="RFC88" s="921"/>
      <c r="RFD88" s="921"/>
      <c r="RFE88" s="921"/>
      <c r="RFF88" s="921"/>
      <c r="RFG88" s="921"/>
      <c r="RFH88" s="921"/>
      <c r="RFI88" s="921"/>
      <c r="RFJ88" s="921"/>
      <c r="RFK88" s="921"/>
      <c r="RFL88" s="921"/>
      <c r="RFM88" s="921"/>
      <c r="RFN88" s="921"/>
      <c r="RFO88" s="921"/>
      <c r="RFP88" s="921"/>
      <c r="RFQ88" s="921"/>
      <c r="RFR88" s="921"/>
      <c r="RFS88" s="921"/>
      <c r="RFT88" s="921"/>
      <c r="RFU88" s="921"/>
      <c r="RFV88" s="921"/>
      <c r="RFW88" s="921"/>
      <c r="RFX88" s="921"/>
      <c r="RFY88" s="921"/>
      <c r="RFZ88" s="921"/>
      <c r="RGA88" s="921"/>
      <c r="RGB88" s="921"/>
      <c r="RGC88" s="921"/>
      <c r="RGD88" s="921"/>
      <c r="RGE88" s="921"/>
      <c r="RGF88" s="921"/>
      <c r="RGG88" s="921"/>
      <c r="RGH88" s="921"/>
      <c r="RGI88" s="921"/>
      <c r="RGJ88" s="921"/>
      <c r="RGK88" s="921"/>
      <c r="RGL88" s="921"/>
      <c r="RGM88" s="921"/>
      <c r="RGN88" s="921"/>
      <c r="RGO88" s="921"/>
      <c r="RGP88" s="921"/>
      <c r="RGQ88" s="921"/>
      <c r="RGR88" s="921"/>
      <c r="RGS88" s="921"/>
      <c r="RGT88" s="921"/>
      <c r="RGU88" s="921"/>
      <c r="RGV88" s="921"/>
      <c r="RGW88" s="921"/>
      <c r="RGX88" s="921"/>
      <c r="RGY88" s="921"/>
      <c r="RGZ88" s="921"/>
      <c r="RHA88" s="921"/>
      <c r="RHB88" s="921"/>
      <c r="RHC88" s="921"/>
      <c r="RHD88" s="921"/>
      <c r="RHE88" s="921"/>
      <c r="RHF88" s="921"/>
      <c r="RHG88" s="921"/>
      <c r="RHH88" s="921"/>
      <c r="RHI88" s="921"/>
      <c r="RHJ88" s="921"/>
      <c r="RHK88" s="921"/>
      <c r="RHL88" s="921"/>
      <c r="RHM88" s="921"/>
      <c r="RHN88" s="921"/>
      <c r="RHO88" s="921"/>
      <c r="RHP88" s="921"/>
      <c r="RHQ88" s="921"/>
      <c r="RHR88" s="921"/>
      <c r="RHS88" s="921"/>
      <c r="RHT88" s="921"/>
      <c r="RHU88" s="921"/>
      <c r="RHV88" s="921"/>
      <c r="RHW88" s="921"/>
      <c r="RHX88" s="921"/>
      <c r="RHY88" s="921"/>
      <c r="RHZ88" s="921"/>
      <c r="RIA88" s="921"/>
      <c r="RIB88" s="921"/>
      <c r="RIC88" s="921"/>
      <c r="RID88" s="921"/>
      <c r="RIE88" s="921"/>
      <c r="RIF88" s="921"/>
      <c r="RIG88" s="921"/>
      <c r="RIH88" s="921"/>
      <c r="RII88" s="921"/>
      <c r="RIJ88" s="921"/>
      <c r="RIK88" s="921"/>
      <c r="RIL88" s="921"/>
      <c r="RIM88" s="921"/>
      <c r="RIN88" s="921"/>
      <c r="RIO88" s="921"/>
      <c r="RIP88" s="921"/>
      <c r="RIQ88" s="921"/>
      <c r="RIR88" s="921"/>
      <c r="RIS88" s="921"/>
      <c r="RIT88" s="921"/>
      <c r="RIU88" s="921"/>
      <c r="RIV88" s="921"/>
      <c r="RIW88" s="921"/>
      <c r="RIX88" s="921"/>
      <c r="RIY88" s="921"/>
      <c r="RIZ88" s="921"/>
      <c r="RJA88" s="921"/>
      <c r="RJB88" s="921"/>
      <c r="RJC88" s="921"/>
      <c r="RJD88" s="921"/>
      <c r="RJE88" s="921"/>
      <c r="RJF88" s="921"/>
      <c r="RJG88" s="921"/>
      <c r="RJH88" s="921"/>
      <c r="RJI88" s="921"/>
      <c r="RJJ88" s="921"/>
      <c r="RJK88" s="921"/>
      <c r="RJL88" s="921"/>
      <c r="RJM88" s="921"/>
      <c r="RJN88" s="921"/>
      <c r="RJO88" s="921"/>
      <c r="RJP88" s="921"/>
      <c r="RJQ88" s="921"/>
      <c r="RJR88" s="921"/>
      <c r="RJS88" s="921"/>
      <c r="RJT88" s="921"/>
      <c r="RJU88" s="921"/>
      <c r="RJV88" s="921"/>
      <c r="RJW88" s="921"/>
      <c r="RJX88" s="921"/>
      <c r="RJY88" s="921"/>
      <c r="RJZ88" s="921"/>
      <c r="RKA88" s="921"/>
      <c r="RKB88" s="921"/>
      <c r="RKC88" s="921"/>
      <c r="RKD88" s="921"/>
      <c r="RKE88" s="921"/>
      <c r="RKF88" s="921"/>
      <c r="RKG88" s="921"/>
      <c r="RKH88" s="921"/>
      <c r="RKI88" s="921"/>
      <c r="RKJ88" s="921"/>
      <c r="RKK88" s="921"/>
      <c r="RKL88" s="921"/>
      <c r="RKM88" s="921"/>
      <c r="RKN88" s="921"/>
      <c r="RKO88" s="921"/>
      <c r="RKP88" s="921"/>
      <c r="RKQ88" s="921"/>
      <c r="RKR88" s="921"/>
      <c r="RKS88" s="921"/>
      <c r="RKT88" s="921"/>
      <c r="RKU88" s="921"/>
      <c r="RKV88" s="921"/>
      <c r="RKW88" s="921"/>
      <c r="RKX88" s="921"/>
      <c r="RKY88" s="921"/>
      <c r="RKZ88" s="921"/>
      <c r="RLA88" s="921"/>
      <c r="RLB88" s="921"/>
      <c r="RLC88" s="921"/>
      <c r="RLD88" s="921"/>
      <c r="RLE88" s="921"/>
      <c r="RLF88" s="921"/>
      <c r="RLG88" s="921"/>
      <c r="RLH88" s="921"/>
      <c r="RLI88" s="921"/>
      <c r="RLJ88" s="921"/>
      <c r="RLK88" s="921"/>
      <c r="RLL88" s="921"/>
      <c r="RLM88" s="921"/>
      <c r="RLN88" s="921"/>
      <c r="RLO88" s="921"/>
      <c r="RLP88" s="921"/>
      <c r="RLQ88" s="921"/>
      <c r="RLR88" s="921"/>
      <c r="RLS88" s="921"/>
      <c r="RLT88" s="921"/>
      <c r="RLU88" s="921"/>
      <c r="RLV88" s="921"/>
      <c r="RLW88" s="921"/>
      <c r="RLX88" s="921"/>
      <c r="RLY88" s="921"/>
      <c r="RLZ88" s="921"/>
      <c r="RMA88" s="921"/>
      <c r="RMB88" s="921"/>
      <c r="RMC88" s="921"/>
      <c r="RMD88" s="921"/>
      <c r="RME88" s="921"/>
      <c r="RMF88" s="921"/>
      <c r="RMG88" s="921"/>
      <c r="RMH88" s="921"/>
      <c r="RMI88" s="921"/>
      <c r="RMJ88" s="921"/>
      <c r="RMK88" s="921"/>
      <c r="RML88" s="921"/>
      <c r="RMM88" s="921"/>
      <c r="RMN88" s="921"/>
      <c r="RMO88" s="921"/>
      <c r="RMP88" s="921"/>
      <c r="RMQ88" s="921"/>
      <c r="RMR88" s="921"/>
      <c r="RMS88" s="921"/>
      <c r="RMT88" s="921"/>
      <c r="RMU88" s="921"/>
      <c r="RMV88" s="921"/>
      <c r="RMW88" s="921"/>
      <c r="RMX88" s="921"/>
      <c r="RMY88" s="921"/>
      <c r="RMZ88" s="921"/>
      <c r="RNA88" s="921"/>
      <c r="RNB88" s="921"/>
      <c r="RNC88" s="921"/>
      <c r="RND88" s="921"/>
      <c r="RNE88" s="921"/>
      <c r="RNF88" s="921"/>
      <c r="RNG88" s="921"/>
      <c r="RNH88" s="921"/>
      <c r="RNI88" s="921"/>
      <c r="RNJ88" s="921"/>
      <c r="RNK88" s="921"/>
      <c r="RNL88" s="921"/>
      <c r="RNM88" s="921"/>
      <c r="RNN88" s="921"/>
      <c r="RNO88" s="921"/>
      <c r="RNP88" s="921"/>
      <c r="RNQ88" s="921"/>
      <c r="RNR88" s="921"/>
      <c r="RNS88" s="921"/>
      <c r="RNT88" s="921"/>
      <c r="RNU88" s="921"/>
      <c r="RNV88" s="921"/>
      <c r="RNW88" s="921"/>
      <c r="RNX88" s="921"/>
      <c r="RNY88" s="921"/>
      <c r="RNZ88" s="921"/>
      <c r="ROA88" s="921"/>
      <c r="ROB88" s="921"/>
      <c r="ROC88" s="921"/>
      <c r="ROD88" s="921"/>
      <c r="ROE88" s="921"/>
      <c r="ROF88" s="921"/>
      <c r="ROG88" s="921"/>
      <c r="ROH88" s="921"/>
      <c r="ROI88" s="921"/>
      <c r="ROJ88" s="921"/>
      <c r="ROK88" s="921"/>
      <c r="ROL88" s="921"/>
      <c r="ROM88" s="921"/>
      <c r="RON88" s="921"/>
      <c r="ROO88" s="921"/>
      <c r="ROP88" s="921"/>
      <c r="ROQ88" s="921"/>
      <c r="ROR88" s="921"/>
      <c r="ROS88" s="921"/>
      <c r="ROT88" s="921"/>
      <c r="ROU88" s="921"/>
      <c r="ROV88" s="921"/>
      <c r="ROW88" s="921"/>
      <c r="ROX88" s="921"/>
      <c r="ROY88" s="921"/>
      <c r="ROZ88" s="921"/>
      <c r="RPA88" s="921"/>
      <c r="RPB88" s="921"/>
      <c r="RPC88" s="921"/>
      <c r="RPD88" s="921"/>
      <c r="RPE88" s="921"/>
      <c r="RPF88" s="921"/>
      <c r="RPG88" s="921"/>
      <c r="RPH88" s="921"/>
      <c r="RPI88" s="921"/>
      <c r="RPJ88" s="921"/>
      <c r="RPK88" s="921"/>
      <c r="RPL88" s="921"/>
      <c r="RPM88" s="921"/>
      <c r="RPN88" s="921"/>
      <c r="RPO88" s="921"/>
      <c r="RPP88" s="921"/>
      <c r="RPQ88" s="921"/>
      <c r="RPR88" s="921"/>
      <c r="RPS88" s="921"/>
      <c r="RPT88" s="921"/>
      <c r="RPU88" s="921"/>
      <c r="RPV88" s="921"/>
      <c r="RPW88" s="921"/>
      <c r="RPX88" s="921"/>
      <c r="RPY88" s="921"/>
      <c r="RPZ88" s="921"/>
      <c r="RQA88" s="921"/>
      <c r="RQB88" s="921"/>
      <c r="RQC88" s="921"/>
      <c r="RQD88" s="921"/>
      <c r="RQE88" s="921"/>
      <c r="RQF88" s="921"/>
      <c r="RQG88" s="921"/>
      <c r="RQH88" s="921"/>
      <c r="RQI88" s="921"/>
      <c r="RQJ88" s="921"/>
      <c r="RQK88" s="921"/>
      <c r="RQL88" s="921"/>
      <c r="RQM88" s="921"/>
      <c r="RQN88" s="921"/>
      <c r="RQO88" s="921"/>
      <c r="RQP88" s="921"/>
      <c r="RQQ88" s="921"/>
      <c r="RQR88" s="921"/>
      <c r="RQS88" s="921"/>
      <c r="RQT88" s="921"/>
      <c r="RQU88" s="921"/>
      <c r="RQV88" s="921"/>
      <c r="RQW88" s="921"/>
      <c r="RQX88" s="921"/>
      <c r="RQY88" s="921"/>
      <c r="RQZ88" s="921"/>
      <c r="RRA88" s="921"/>
      <c r="RRB88" s="921"/>
      <c r="RRC88" s="921"/>
      <c r="RRD88" s="921"/>
      <c r="RRE88" s="921"/>
      <c r="RRF88" s="921"/>
      <c r="RRG88" s="921"/>
      <c r="RRH88" s="921"/>
      <c r="RRI88" s="921"/>
      <c r="RRJ88" s="921"/>
      <c r="RRK88" s="921"/>
      <c r="RRL88" s="921"/>
      <c r="RRM88" s="921"/>
      <c r="RRN88" s="921"/>
      <c r="RRO88" s="921"/>
      <c r="RRP88" s="921"/>
      <c r="RRQ88" s="921"/>
      <c r="RRR88" s="921"/>
      <c r="RRS88" s="921"/>
      <c r="RRT88" s="921"/>
      <c r="RRU88" s="921"/>
      <c r="RRV88" s="921"/>
      <c r="RRW88" s="921"/>
      <c r="RRX88" s="921"/>
      <c r="RRY88" s="921"/>
      <c r="RRZ88" s="921"/>
      <c r="RSA88" s="921"/>
      <c r="RSB88" s="921"/>
      <c r="RSC88" s="921"/>
      <c r="RSD88" s="921"/>
      <c r="RSE88" s="921"/>
      <c r="RSF88" s="921"/>
      <c r="RSG88" s="921"/>
      <c r="RSH88" s="921"/>
      <c r="RSI88" s="921"/>
      <c r="RSJ88" s="921"/>
      <c r="RSK88" s="921"/>
      <c r="RSL88" s="921"/>
      <c r="RSM88" s="921"/>
      <c r="RSN88" s="921"/>
      <c r="RSO88" s="921"/>
      <c r="RSP88" s="921"/>
      <c r="RSQ88" s="921"/>
      <c r="RSR88" s="921"/>
      <c r="RSS88" s="921"/>
      <c r="RST88" s="921"/>
      <c r="RSU88" s="921"/>
      <c r="RSV88" s="921"/>
      <c r="RSW88" s="921"/>
      <c r="RSX88" s="921"/>
      <c r="RSY88" s="921"/>
      <c r="RSZ88" s="921"/>
      <c r="RTA88" s="921"/>
      <c r="RTB88" s="921"/>
      <c r="RTC88" s="921"/>
      <c r="RTD88" s="921"/>
      <c r="RTE88" s="921"/>
      <c r="RTF88" s="921"/>
      <c r="RTG88" s="921"/>
      <c r="RTH88" s="921"/>
      <c r="RTI88" s="921"/>
      <c r="RTJ88" s="921"/>
      <c r="RTK88" s="921"/>
      <c r="RTL88" s="921"/>
      <c r="RTM88" s="921"/>
      <c r="RTN88" s="921"/>
      <c r="RTO88" s="921"/>
      <c r="RTP88" s="921"/>
      <c r="RTQ88" s="921"/>
      <c r="RTR88" s="921"/>
      <c r="RTS88" s="921"/>
      <c r="RTT88" s="921"/>
      <c r="RTU88" s="921"/>
      <c r="RTV88" s="921"/>
      <c r="RTW88" s="921"/>
      <c r="RTX88" s="921"/>
      <c r="RTY88" s="921"/>
      <c r="RTZ88" s="921"/>
      <c r="RUA88" s="921"/>
      <c r="RUB88" s="921"/>
      <c r="RUC88" s="921"/>
      <c r="RUD88" s="921"/>
      <c r="RUE88" s="921"/>
      <c r="RUF88" s="921"/>
      <c r="RUG88" s="921"/>
      <c r="RUH88" s="921"/>
      <c r="RUI88" s="921"/>
      <c r="RUJ88" s="921"/>
      <c r="RUK88" s="921"/>
      <c r="RUL88" s="921"/>
      <c r="RUM88" s="921"/>
      <c r="RUN88" s="921"/>
      <c r="RUO88" s="921"/>
      <c r="RUP88" s="921"/>
      <c r="RUQ88" s="921"/>
      <c r="RUR88" s="921"/>
      <c r="RUS88" s="921"/>
      <c r="RUT88" s="921"/>
      <c r="RUU88" s="921"/>
      <c r="RUV88" s="921"/>
      <c r="RUW88" s="921"/>
      <c r="RUX88" s="921"/>
      <c r="RUY88" s="921"/>
      <c r="RUZ88" s="921"/>
      <c r="RVA88" s="921"/>
      <c r="RVB88" s="921"/>
      <c r="RVC88" s="921"/>
      <c r="RVD88" s="921"/>
      <c r="RVE88" s="921"/>
      <c r="RVF88" s="921"/>
      <c r="RVG88" s="921"/>
      <c r="RVH88" s="921"/>
      <c r="RVI88" s="921"/>
      <c r="RVJ88" s="921"/>
      <c r="RVK88" s="921"/>
      <c r="RVL88" s="921"/>
      <c r="RVM88" s="921"/>
      <c r="RVN88" s="921"/>
      <c r="RVO88" s="921"/>
      <c r="RVP88" s="921"/>
      <c r="RVQ88" s="921"/>
      <c r="RVR88" s="921"/>
      <c r="RVS88" s="921"/>
      <c r="RVT88" s="921"/>
      <c r="RVU88" s="921"/>
      <c r="RVV88" s="921"/>
      <c r="RVW88" s="921"/>
      <c r="RVX88" s="921"/>
      <c r="RVY88" s="921"/>
      <c r="RVZ88" s="921"/>
      <c r="RWA88" s="921"/>
      <c r="RWB88" s="921"/>
      <c r="RWC88" s="921"/>
      <c r="RWD88" s="921"/>
      <c r="RWE88" s="921"/>
      <c r="RWF88" s="921"/>
      <c r="RWG88" s="921"/>
      <c r="RWH88" s="921"/>
      <c r="RWI88" s="921"/>
      <c r="RWJ88" s="921"/>
      <c r="RWK88" s="921"/>
      <c r="RWL88" s="921"/>
      <c r="RWM88" s="921"/>
      <c r="RWN88" s="921"/>
      <c r="RWO88" s="921"/>
      <c r="RWP88" s="921"/>
      <c r="RWQ88" s="921"/>
      <c r="RWR88" s="921"/>
      <c r="RWS88" s="921"/>
      <c r="RWT88" s="921"/>
      <c r="RWU88" s="921"/>
      <c r="RWV88" s="921"/>
      <c r="RWW88" s="921"/>
      <c r="RWX88" s="921"/>
      <c r="RWY88" s="921"/>
      <c r="RWZ88" s="921"/>
      <c r="RXA88" s="921"/>
      <c r="RXB88" s="921"/>
      <c r="RXC88" s="921"/>
      <c r="RXD88" s="921"/>
      <c r="RXE88" s="921"/>
      <c r="RXF88" s="921"/>
      <c r="RXG88" s="921"/>
      <c r="RXH88" s="921"/>
      <c r="RXI88" s="921"/>
      <c r="RXJ88" s="921"/>
      <c r="RXK88" s="921"/>
      <c r="RXL88" s="921"/>
      <c r="RXM88" s="921"/>
      <c r="RXN88" s="921"/>
      <c r="RXO88" s="921"/>
      <c r="RXP88" s="921"/>
      <c r="RXQ88" s="921"/>
      <c r="RXR88" s="921"/>
      <c r="RXS88" s="921"/>
      <c r="RXT88" s="921"/>
      <c r="RXU88" s="921"/>
      <c r="RXV88" s="921"/>
      <c r="RXW88" s="921"/>
      <c r="RXX88" s="921"/>
      <c r="RXY88" s="921"/>
      <c r="RXZ88" s="921"/>
      <c r="RYA88" s="921"/>
      <c r="RYB88" s="921"/>
      <c r="RYC88" s="921"/>
      <c r="RYD88" s="921"/>
      <c r="RYE88" s="921"/>
      <c r="RYF88" s="921"/>
      <c r="RYG88" s="921"/>
      <c r="RYH88" s="921"/>
      <c r="RYI88" s="921"/>
      <c r="RYJ88" s="921"/>
      <c r="RYK88" s="921"/>
      <c r="RYL88" s="921"/>
      <c r="RYM88" s="921"/>
      <c r="RYN88" s="921"/>
      <c r="RYO88" s="921"/>
      <c r="RYP88" s="921"/>
      <c r="RYQ88" s="921"/>
      <c r="RYR88" s="921"/>
      <c r="RYS88" s="921"/>
      <c r="RYT88" s="921"/>
      <c r="RYU88" s="921"/>
      <c r="RYV88" s="921"/>
      <c r="RYW88" s="921"/>
      <c r="RYX88" s="921"/>
      <c r="RYY88" s="921"/>
      <c r="RYZ88" s="921"/>
      <c r="RZA88" s="921"/>
      <c r="RZB88" s="921"/>
      <c r="RZC88" s="921"/>
      <c r="RZD88" s="921"/>
      <c r="RZE88" s="921"/>
      <c r="RZF88" s="921"/>
      <c r="RZG88" s="921"/>
      <c r="RZH88" s="921"/>
      <c r="RZI88" s="921"/>
      <c r="RZJ88" s="921"/>
      <c r="RZK88" s="921"/>
      <c r="RZL88" s="921"/>
      <c r="RZM88" s="921"/>
      <c r="RZN88" s="921"/>
      <c r="RZO88" s="921"/>
      <c r="RZP88" s="921"/>
      <c r="RZQ88" s="921"/>
      <c r="RZR88" s="921"/>
      <c r="RZS88" s="921"/>
      <c r="RZT88" s="921"/>
      <c r="RZU88" s="921"/>
      <c r="RZV88" s="921"/>
      <c r="RZW88" s="921"/>
      <c r="RZX88" s="921"/>
      <c r="RZY88" s="921"/>
      <c r="RZZ88" s="921"/>
      <c r="SAA88" s="921"/>
      <c r="SAB88" s="921"/>
      <c r="SAC88" s="921"/>
      <c r="SAD88" s="921"/>
      <c r="SAE88" s="921"/>
      <c r="SAF88" s="921"/>
      <c r="SAG88" s="921"/>
      <c r="SAH88" s="921"/>
      <c r="SAI88" s="921"/>
      <c r="SAJ88" s="921"/>
      <c r="SAK88" s="921"/>
      <c r="SAL88" s="921"/>
      <c r="SAM88" s="921"/>
      <c r="SAN88" s="921"/>
      <c r="SAO88" s="921"/>
      <c r="SAP88" s="921"/>
      <c r="SAQ88" s="921"/>
      <c r="SAR88" s="921"/>
      <c r="SAS88" s="921"/>
      <c r="SAT88" s="921"/>
      <c r="SAU88" s="921"/>
      <c r="SAV88" s="921"/>
      <c r="SAW88" s="921"/>
      <c r="SAX88" s="921"/>
      <c r="SAY88" s="921"/>
      <c r="SAZ88" s="921"/>
      <c r="SBA88" s="921"/>
      <c r="SBB88" s="921"/>
      <c r="SBC88" s="921"/>
      <c r="SBD88" s="921"/>
      <c r="SBE88" s="921"/>
      <c r="SBF88" s="921"/>
      <c r="SBG88" s="921"/>
      <c r="SBH88" s="921"/>
      <c r="SBI88" s="921"/>
      <c r="SBJ88" s="921"/>
      <c r="SBK88" s="921"/>
      <c r="SBL88" s="921"/>
      <c r="SBM88" s="921"/>
      <c r="SBN88" s="921"/>
      <c r="SBO88" s="921"/>
      <c r="SBP88" s="921"/>
      <c r="SBQ88" s="921"/>
      <c r="SBR88" s="921"/>
      <c r="SBS88" s="921"/>
      <c r="SBT88" s="921"/>
      <c r="SBU88" s="921"/>
      <c r="SBV88" s="921"/>
      <c r="SBW88" s="921"/>
      <c r="SBX88" s="921"/>
      <c r="SBY88" s="921"/>
      <c r="SBZ88" s="921"/>
      <c r="SCA88" s="921"/>
      <c r="SCB88" s="921"/>
      <c r="SCC88" s="921"/>
      <c r="SCD88" s="921"/>
      <c r="SCE88" s="921"/>
      <c r="SCF88" s="921"/>
      <c r="SCG88" s="921"/>
      <c r="SCH88" s="921"/>
      <c r="SCI88" s="921"/>
      <c r="SCJ88" s="921"/>
      <c r="SCK88" s="921"/>
      <c r="SCL88" s="921"/>
      <c r="SCM88" s="921"/>
      <c r="SCN88" s="921"/>
      <c r="SCO88" s="921"/>
      <c r="SCP88" s="921"/>
      <c r="SCQ88" s="921"/>
      <c r="SCR88" s="921"/>
      <c r="SCS88" s="921"/>
      <c r="SCT88" s="921"/>
      <c r="SCU88" s="921"/>
      <c r="SCV88" s="921"/>
      <c r="SCW88" s="921"/>
      <c r="SCX88" s="921"/>
      <c r="SCY88" s="921"/>
      <c r="SCZ88" s="921"/>
      <c r="SDA88" s="921"/>
      <c r="SDB88" s="921"/>
      <c r="SDC88" s="921"/>
      <c r="SDD88" s="921"/>
      <c r="SDE88" s="921"/>
      <c r="SDF88" s="921"/>
      <c r="SDG88" s="921"/>
      <c r="SDH88" s="921"/>
      <c r="SDI88" s="921"/>
      <c r="SDJ88" s="921"/>
      <c r="SDK88" s="921"/>
      <c r="SDL88" s="921"/>
      <c r="SDM88" s="921"/>
      <c r="SDN88" s="921"/>
      <c r="SDO88" s="921"/>
      <c r="SDP88" s="921"/>
      <c r="SDQ88" s="921"/>
      <c r="SDR88" s="921"/>
      <c r="SDS88" s="921"/>
      <c r="SDT88" s="921"/>
      <c r="SDU88" s="921"/>
      <c r="SDV88" s="921"/>
      <c r="SDW88" s="921"/>
      <c r="SDX88" s="921"/>
      <c r="SDY88" s="921"/>
      <c r="SDZ88" s="921"/>
      <c r="SEA88" s="921"/>
      <c r="SEB88" s="921"/>
      <c r="SEC88" s="921"/>
      <c r="SED88" s="921"/>
      <c r="SEE88" s="921"/>
      <c r="SEF88" s="921"/>
      <c r="SEG88" s="921"/>
      <c r="SEH88" s="921"/>
      <c r="SEI88" s="921"/>
      <c r="SEJ88" s="921"/>
      <c r="SEK88" s="921"/>
      <c r="SEL88" s="921"/>
      <c r="SEM88" s="921"/>
      <c r="SEN88" s="921"/>
      <c r="SEO88" s="921"/>
      <c r="SEP88" s="921"/>
      <c r="SEQ88" s="921"/>
      <c r="SER88" s="921"/>
      <c r="SES88" s="921"/>
      <c r="SET88" s="921"/>
      <c r="SEU88" s="921"/>
      <c r="SEV88" s="921"/>
      <c r="SEW88" s="921"/>
      <c r="SEX88" s="921"/>
      <c r="SEY88" s="921"/>
      <c r="SEZ88" s="921"/>
      <c r="SFA88" s="921"/>
      <c r="SFB88" s="921"/>
      <c r="SFC88" s="921"/>
      <c r="SFD88" s="921"/>
      <c r="SFE88" s="921"/>
      <c r="SFF88" s="921"/>
      <c r="SFG88" s="921"/>
      <c r="SFH88" s="921"/>
      <c r="SFI88" s="921"/>
      <c r="SFJ88" s="921"/>
      <c r="SFK88" s="921"/>
      <c r="SFL88" s="921"/>
      <c r="SFM88" s="921"/>
      <c r="SFN88" s="921"/>
      <c r="SFO88" s="921"/>
      <c r="SFP88" s="921"/>
      <c r="SFQ88" s="921"/>
      <c r="SFR88" s="921"/>
      <c r="SFS88" s="921"/>
      <c r="SFT88" s="921"/>
      <c r="SFU88" s="921"/>
      <c r="SFV88" s="921"/>
      <c r="SFW88" s="921"/>
      <c r="SFX88" s="921"/>
      <c r="SFY88" s="921"/>
      <c r="SFZ88" s="921"/>
      <c r="SGA88" s="921"/>
      <c r="SGB88" s="921"/>
      <c r="SGC88" s="921"/>
      <c r="SGD88" s="921"/>
      <c r="SGE88" s="921"/>
      <c r="SGF88" s="921"/>
      <c r="SGG88" s="921"/>
      <c r="SGH88" s="921"/>
      <c r="SGI88" s="921"/>
      <c r="SGJ88" s="921"/>
      <c r="SGK88" s="921"/>
      <c r="SGL88" s="921"/>
      <c r="SGM88" s="921"/>
      <c r="SGN88" s="921"/>
      <c r="SGO88" s="921"/>
      <c r="SGP88" s="921"/>
      <c r="SGQ88" s="921"/>
      <c r="SGR88" s="921"/>
      <c r="SGS88" s="921"/>
      <c r="SGT88" s="921"/>
      <c r="SGU88" s="921"/>
      <c r="SGV88" s="921"/>
      <c r="SGW88" s="921"/>
      <c r="SGX88" s="921"/>
      <c r="SGY88" s="921"/>
      <c r="SGZ88" s="921"/>
      <c r="SHA88" s="921"/>
      <c r="SHB88" s="921"/>
      <c r="SHC88" s="921"/>
      <c r="SHD88" s="921"/>
      <c r="SHE88" s="921"/>
      <c r="SHF88" s="921"/>
      <c r="SHG88" s="921"/>
      <c r="SHH88" s="921"/>
      <c r="SHI88" s="921"/>
      <c r="SHJ88" s="921"/>
      <c r="SHK88" s="921"/>
      <c r="SHL88" s="921"/>
      <c r="SHM88" s="921"/>
      <c r="SHN88" s="921"/>
      <c r="SHO88" s="921"/>
      <c r="SHP88" s="921"/>
      <c r="SHQ88" s="921"/>
      <c r="SHR88" s="921"/>
      <c r="SHS88" s="921"/>
      <c r="SHT88" s="921"/>
      <c r="SHU88" s="921"/>
      <c r="SHV88" s="921"/>
      <c r="SHW88" s="921"/>
      <c r="SHX88" s="921"/>
      <c r="SHY88" s="921"/>
      <c r="SHZ88" s="921"/>
      <c r="SIA88" s="921"/>
      <c r="SIB88" s="921"/>
      <c r="SIC88" s="921"/>
      <c r="SID88" s="921"/>
      <c r="SIE88" s="921"/>
      <c r="SIF88" s="921"/>
      <c r="SIG88" s="921"/>
      <c r="SIH88" s="921"/>
      <c r="SII88" s="921"/>
      <c r="SIJ88" s="921"/>
      <c r="SIK88" s="921"/>
      <c r="SIL88" s="921"/>
      <c r="SIM88" s="921"/>
      <c r="SIN88" s="921"/>
      <c r="SIO88" s="921"/>
      <c r="SIP88" s="921"/>
      <c r="SIQ88" s="921"/>
      <c r="SIR88" s="921"/>
      <c r="SIS88" s="921"/>
      <c r="SIT88" s="921"/>
      <c r="SIU88" s="921"/>
      <c r="SIV88" s="921"/>
      <c r="SIW88" s="921"/>
      <c r="SIX88" s="921"/>
      <c r="SIY88" s="921"/>
      <c r="SIZ88" s="921"/>
      <c r="SJA88" s="921"/>
      <c r="SJB88" s="921"/>
      <c r="SJC88" s="921"/>
      <c r="SJD88" s="921"/>
      <c r="SJE88" s="921"/>
      <c r="SJF88" s="921"/>
      <c r="SJG88" s="921"/>
      <c r="SJH88" s="921"/>
      <c r="SJI88" s="921"/>
      <c r="SJJ88" s="921"/>
      <c r="SJK88" s="921"/>
      <c r="SJL88" s="921"/>
      <c r="SJM88" s="921"/>
      <c r="SJN88" s="921"/>
      <c r="SJO88" s="921"/>
      <c r="SJP88" s="921"/>
      <c r="SJQ88" s="921"/>
      <c r="SJR88" s="921"/>
      <c r="SJS88" s="921"/>
      <c r="SJT88" s="921"/>
      <c r="SJU88" s="921"/>
      <c r="SJV88" s="921"/>
      <c r="SJW88" s="921"/>
      <c r="SJX88" s="921"/>
      <c r="SJY88" s="921"/>
      <c r="SJZ88" s="921"/>
      <c r="SKA88" s="921"/>
      <c r="SKB88" s="921"/>
      <c r="SKC88" s="921"/>
      <c r="SKD88" s="921"/>
      <c r="SKE88" s="921"/>
      <c r="SKF88" s="921"/>
      <c r="SKG88" s="921"/>
      <c r="SKH88" s="921"/>
      <c r="SKI88" s="921"/>
      <c r="SKJ88" s="921"/>
      <c r="SKK88" s="921"/>
      <c r="SKL88" s="921"/>
      <c r="SKM88" s="921"/>
      <c r="SKN88" s="921"/>
      <c r="SKO88" s="921"/>
      <c r="SKP88" s="921"/>
      <c r="SKQ88" s="921"/>
      <c r="SKR88" s="921"/>
      <c r="SKS88" s="921"/>
      <c r="SKT88" s="921"/>
      <c r="SKU88" s="921"/>
      <c r="SKV88" s="921"/>
      <c r="SKW88" s="921"/>
      <c r="SKX88" s="921"/>
      <c r="SKY88" s="921"/>
      <c r="SKZ88" s="921"/>
      <c r="SLA88" s="921"/>
      <c r="SLB88" s="921"/>
      <c r="SLC88" s="921"/>
      <c r="SLD88" s="921"/>
      <c r="SLE88" s="921"/>
      <c r="SLF88" s="921"/>
      <c r="SLG88" s="921"/>
      <c r="SLH88" s="921"/>
      <c r="SLI88" s="921"/>
      <c r="SLJ88" s="921"/>
      <c r="SLK88" s="921"/>
      <c r="SLL88" s="921"/>
      <c r="SLM88" s="921"/>
      <c r="SLN88" s="921"/>
      <c r="SLO88" s="921"/>
      <c r="SLP88" s="921"/>
      <c r="SLQ88" s="921"/>
      <c r="SLR88" s="921"/>
      <c r="SLS88" s="921"/>
      <c r="SLT88" s="921"/>
      <c r="SLU88" s="921"/>
      <c r="SLV88" s="921"/>
      <c r="SLW88" s="921"/>
      <c r="SLX88" s="921"/>
      <c r="SLY88" s="921"/>
      <c r="SLZ88" s="921"/>
      <c r="SMA88" s="921"/>
      <c r="SMB88" s="921"/>
      <c r="SMC88" s="921"/>
      <c r="SMD88" s="921"/>
      <c r="SME88" s="921"/>
      <c r="SMF88" s="921"/>
      <c r="SMG88" s="921"/>
      <c r="SMH88" s="921"/>
      <c r="SMI88" s="921"/>
      <c r="SMJ88" s="921"/>
      <c r="SMK88" s="921"/>
      <c r="SML88" s="921"/>
      <c r="SMM88" s="921"/>
      <c r="SMN88" s="921"/>
      <c r="SMO88" s="921"/>
      <c r="SMP88" s="921"/>
      <c r="SMQ88" s="921"/>
      <c r="SMR88" s="921"/>
      <c r="SMS88" s="921"/>
      <c r="SMT88" s="921"/>
      <c r="SMU88" s="921"/>
      <c r="SMV88" s="921"/>
      <c r="SMW88" s="921"/>
      <c r="SMX88" s="921"/>
      <c r="SMY88" s="921"/>
      <c r="SMZ88" s="921"/>
      <c r="SNA88" s="921"/>
      <c r="SNB88" s="921"/>
      <c r="SNC88" s="921"/>
      <c r="SND88" s="921"/>
      <c r="SNE88" s="921"/>
      <c r="SNF88" s="921"/>
      <c r="SNG88" s="921"/>
      <c r="SNH88" s="921"/>
      <c r="SNI88" s="921"/>
      <c r="SNJ88" s="921"/>
      <c r="SNK88" s="921"/>
      <c r="SNL88" s="921"/>
      <c r="SNM88" s="921"/>
      <c r="SNN88" s="921"/>
      <c r="SNO88" s="921"/>
      <c r="SNP88" s="921"/>
      <c r="SNQ88" s="921"/>
      <c r="SNR88" s="921"/>
      <c r="SNS88" s="921"/>
      <c r="SNT88" s="921"/>
      <c r="SNU88" s="921"/>
      <c r="SNV88" s="921"/>
      <c r="SNW88" s="921"/>
      <c r="SNX88" s="921"/>
      <c r="SNY88" s="921"/>
      <c r="SNZ88" s="921"/>
      <c r="SOA88" s="921"/>
      <c r="SOB88" s="921"/>
      <c r="SOC88" s="921"/>
      <c r="SOD88" s="921"/>
      <c r="SOE88" s="921"/>
      <c r="SOF88" s="921"/>
      <c r="SOG88" s="921"/>
      <c r="SOH88" s="921"/>
      <c r="SOI88" s="921"/>
      <c r="SOJ88" s="921"/>
      <c r="SOK88" s="921"/>
      <c r="SOL88" s="921"/>
      <c r="SOM88" s="921"/>
      <c r="SON88" s="921"/>
      <c r="SOO88" s="921"/>
      <c r="SOP88" s="921"/>
      <c r="SOQ88" s="921"/>
      <c r="SOR88" s="921"/>
      <c r="SOS88" s="921"/>
      <c r="SOT88" s="921"/>
      <c r="SOU88" s="921"/>
      <c r="SOV88" s="921"/>
      <c r="SOW88" s="921"/>
      <c r="SOX88" s="921"/>
      <c r="SOY88" s="921"/>
      <c r="SOZ88" s="921"/>
      <c r="SPA88" s="921"/>
      <c r="SPB88" s="921"/>
      <c r="SPC88" s="921"/>
      <c r="SPD88" s="921"/>
      <c r="SPE88" s="921"/>
      <c r="SPF88" s="921"/>
      <c r="SPG88" s="921"/>
      <c r="SPH88" s="921"/>
      <c r="SPI88" s="921"/>
      <c r="SPJ88" s="921"/>
      <c r="SPK88" s="921"/>
      <c r="SPL88" s="921"/>
      <c r="SPM88" s="921"/>
      <c r="SPN88" s="921"/>
      <c r="SPO88" s="921"/>
      <c r="SPP88" s="921"/>
      <c r="SPQ88" s="921"/>
      <c r="SPR88" s="921"/>
      <c r="SPS88" s="921"/>
      <c r="SPT88" s="921"/>
      <c r="SPU88" s="921"/>
      <c r="SPV88" s="921"/>
      <c r="SPW88" s="921"/>
      <c r="SPX88" s="921"/>
      <c r="SPY88" s="921"/>
      <c r="SPZ88" s="921"/>
      <c r="SQA88" s="921"/>
      <c r="SQB88" s="921"/>
      <c r="SQC88" s="921"/>
      <c r="SQD88" s="921"/>
      <c r="SQE88" s="921"/>
      <c r="SQF88" s="921"/>
      <c r="SQG88" s="921"/>
      <c r="SQH88" s="921"/>
      <c r="SQI88" s="921"/>
      <c r="SQJ88" s="921"/>
      <c r="SQK88" s="921"/>
      <c r="SQL88" s="921"/>
      <c r="SQM88" s="921"/>
      <c r="SQN88" s="921"/>
      <c r="SQO88" s="921"/>
      <c r="SQP88" s="921"/>
      <c r="SQQ88" s="921"/>
      <c r="SQR88" s="921"/>
      <c r="SQS88" s="921"/>
      <c r="SQT88" s="921"/>
      <c r="SQU88" s="921"/>
      <c r="SQV88" s="921"/>
      <c r="SQW88" s="921"/>
      <c r="SQX88" s="921"/>
      <c r="SQY88" s="921"/>
      <c r="SQZ88" s="921"/>
      <c r="SRA88" s="921"/>
      <c r="SRB88" s="921"/>
      <c r="SRC88" s="921"/>
      <c r="SRD88" s="921"/>
      <c r="SRE88" s="921"/>
      <c r="SRF88" s="921"/>
      <c r="SRG88" s="921"/>
      <c r="SRH88" s="921"/>
      <c r="SRI88" s="921"/>
      <c r="SRJ88" s="921"/>
      <c r="SRK88" s="921"/>
      <c r="SRL88" s="921"/>
      <c r="SRM88" s="921"/>
      <c r="SRN88" s="921"/>
      <c r="SRO88" s="921"/>
      <c r="SRP88" s="921"/>
      <c r="SRQ88" s="921"/>
      <c r="SRR88" s="921"/>
      <c r="SRS88" s="921"/>
      <c r="SRT88" s="921"/>
      <c r="SRU88" s="921"/>
      <c r="SRV88" s="921"/>
      <c r="SRW88" s="921"/>
      <c r="SRX88" s="921"/>
      <c r="SRY88" s="921"/>
      <c r="SRZ88" s="921"/>
      <c r="SSA88" s="921"/>
      <c r="SSB88" s="921"/>
      <c r="SSC88" s="921"/>
      <c r="SSD88" s="921"/>
      <c r="SSE88" s="921"/>
      <c r="SSF88" s="921"/>
      <c r="SSG88" s="921"/>
      <c r="SSH88" s="921"/>
      <c r="SSI88" s="921"/>
      <c r="SSJ88" s="921"/>
      <c r="SSK88" s="921"/>
      <c r="SSL88" s="921"/>
      <c r="SSM88" s="921"/>
      <c r="SSN88" s="921"/>
      <c r="SSO88" s="921"/>
      <c r="SSP88" s="921"/>
      <c r="SSQ88" s="921"/>
      <c r="SSR88" s="921"/>
      <c r="SSS88" s="921"/>
      <c r="SST88" s="921"/>
      <c r="SSU88" s="921"/>
      <c r="SSV88" s="921"/>
      <c r="SSW88" s="921"/>
      <c r="SSX88" s="921"/>
      <c r="SSY88" s="921"/>
      <c r="SSZ88" s="921"/>
      <c r="STA88" s="921"/>
      <c r="STB88" s="921"/>
      <c r="STC88" s="921"/>
      <c r="STD88" s="921"/>
      <c r="STE88" s="921"/>
      <c r="STF88" s="921"/>
      <c r="STG88" s="921"/>
      <c r="STH88" s="921"/>
      <c r="STI88" s="921"/>
      <c r="STJ88" s="921"/>
      <c r="STK88" s="921"/>
      <c r="STL88" s="921"/>
      <c r="STM88" s="921"/>
      <c r="STN88" s="921"/>
      <c r="STO88" s="921"/>
      <c r="STP88" s="921"/>
      <c r="STQ88" s="921"/>
      <c r="STR88" s="921"/>
      <c r="STS88" s="921"/>
      <c r="STT88" s="921"/>
      <c r="STU88" s="921"/>
      <c r="STV88" s="921"/>
      <c r="STW88" s="921"/>
      <c r="STX88" s="921"/>
      <c r="STY88" s="921"/>
      <c r="STZ88" s="921"/>
      <c r="SUA88" s="921"/>
      <c r="SUB88" s="921"/>
      <c r="SUC88" s="921"/>
      <c r="SUD88" s="921"/>
      <c r="SUE88" s="921"/>
      <c r="SUF88" s="921"/>
      <c r="SUG88" s="921"/>
      <c r="SUH88" s="921"/>
      <c r="SUI88" s="921"/>
      <c r="SUJ88" s="921"/>
      <c r="SUK88" s="921"/>
      <c r="SUL88" s="921"/>
      <c r="SUM88" s="921"/>
      <c r="SUN88" s="921"/>
      <c r="SUO88" s="921"/>
      <c r="SUP88" s="921"/>
      <c r="SUQ88" s="921"/>
      <c r="SUR88" s="921"/>
      <c r="SUS88" s="921"/>
      <c r="SUT88" s="921"/>
      <c r="SUU88" s="921"/>
      <c r="SUV88" s="921"/>
      <c r="SUW88" s="921"/>
      <c r="SUX88" s="921"/>
      <c r="SUY88" s="921"/>
      <c r="SUZ88" s="921"/>
      <c r="SVA88" s="921"/>
      <c r="SVB88" s="921"/>
      <c r="SVC88" s="921"/>
      <c r="SVD88" s="921"/>
      <c r="SVE88" s="921"/>
      <c r="SVF88" s="921"/>
      <c r="SVG88" s="921"/>
      <c r="SVH88" s="921"/>
      <c r="SVI88" s="921"/>
      <c r="SVJ88" s="921"/>
      <c r="SVK88" s="921"/>
      <c r="SVL88" s="921"/>
      <c r="SVM88" s="921"/>
      <c r="SVN88" s="921"/>
      <c r="SVO88" s="921"/>
      <c r="SVP88" s="921"/>
      <c r="SVQ88" s="921"/>
      <c r="SVR88" s="921"/>
      <c r="SVS88" s="921"/>
      <c r="SVT88" s="921"/>
      <c r="SVU88" s="921"/>
      <c r="SVV88" s="921"/>
      <c r="SVW88" s="921"/>
      <c r="SVX88" s="921"/>
      <c r="SVY88" s="921"/>
      <c r="SVZ88" s="921"/>
      <c r="SWA88" s="921"/>
      <c r="SWB88" s="921"/>
      <c r="SWC88" s="921"/>
      <c r="SWD88" s="921"/>
      <c r="SWE88" s="921"/>
      <c r="SWF88" s="921"/>
      <c r="SWG88" s="921"/>
      <c r="SWH88" s="921"/>
      <c r="SWI88" s="921"/>
      <c r="SWJ88" s="921"/>
      <c r="SWK88" s="921"/>
      <c r="SWL88" s="921"/>
      <c r="SWM88" s="921"/>
      <c r="SWN88" s="921"/>
      <c r="SWO88" s="921"/>
      <c r="SWP88" s="921"/>
      <c r="SWQ88" s="921"/>
      <c r="SWR88" s="921"/>
      <c r="SWS88" s="921"/>
      <c r="SWT88" s="921"/>
      <c r="SWU88" s="921"/>
      <c r="SWV88" s="921"/>
      <c r="SWW88" s="921"/>
      <c r="SWX88" s="921"/>
      <c r="SWY88" s="921"/>
      <c r="SWZ88" s="921"/>
      <c r="SXA88" s="921"/>
      <c r="SXB88" s="921"/>
      <c r="SXC88" s="921"/>
      <c r="SXD88" s="921"/>
      <c r="SXE88" s="921"/>
      <c r="SXF88" s="921"/>
      <c r="SXG88" s="921"/>
      <c r="SXH88" s="921"/>
      <c r="SXI88" s="921"/>
      <c r="SXJ88" s="921"/>
      <c r="SXK88" s="921"/>
      <c r="SXL88" s="921"/>
      <c r="SXM88" s="921"/>
      <c r="SXN88" s="921"/>
      <c r="SXO88" s="921"/>
      <c r="SXP88" s="921"/>
      <c r="SXQ88" s="921"/>
      <c r="SXR88" s="921"/>
      <c r="SXS88" s="921"/>
      <c r="SXT88" s="921"/>
      <c r="SXU88" s="921"/>
      <c r="SXV88" s="921"/>
      <c r="SXW88" s="921"/>
      <c r="SXX88" s="921"/>
      <c r="SXY88" s="921"/>
      <c r="SXZ88" s="921"/>
      <c r="SYA88" s="921"/>
      <c r="SYB88" s="921"/>
      <c r="SYC88" s="921"/>
      <c r="SYD88" s="921"/>
      <c r="SYE88" s="921"/>
      <c r="SYF88" s="921"/>
      <c r="SYG88" s="921"/>
      <c r="SYH88" s="921"/>
      <c r="SYI88" s="921"/>
      <c r="SYJ88" s="921"/>
      <c r="SYK88" s="921"/>
      <c r="SYL88" s="921"/>
      <c r="SYM88" s="921"/>
      <c r="SYN88" s="921"/>
      <c r="SYO88" s="921"/>
      <c r="SYP88" s="921"/>
      <c r="SYQ88" s="921"/>
      <c r="SYR88" s="921"/>
      <c r="SYS88" s="921"/>
      <c r="SYT88" s="921"/>
      <c r="SYU88" s="921"/>
      <c r="SYV88" s="921"/>
      <c r="SYW88" s="921"/>
      <c r="SYX88" s="921"/>
      <c r="SYY88" s="921"/>
      <c r="SYZ88" s="921"/>
      <c r="SZA88" s="921"/>
      <c r="SZB88" s="921"/>
      <c r="SZC88" s="921"/>
      <c r="SZD88" s="921"/>
      <c r="SZE88" s="921"/>
      <c r="SZF88" s="921"/>
      <c r="SZG88" s="921"/>
      <c r="SZH88" s="921"/>
      <c r="SZI88" s="921"/>
      <c r="SZJ88" s="921"/>
      <c r="SZK88" s="921"/>
      <c r="SZL88" s="921"/>
      <c r="SZM88" s="921"/>
      <c r="SZN88" s="921"/>
      <c r="SZO88" s="921"/>
      <c r="SZP88" s="921"/>
      <c r="SZQ88" s="921"/>
      <c r="SZR88" s="921"/>
      <c r="SZS88" s="921"/>
      <c r="SZT88" s="921"/>
      <c r="SZU88" s="921"/>
      <c r="SZV88" s="921"/>
      <c r="SZW88" s="921"/>
      <c r="SZX88" s="921"/>
      <c r="SZY88" s="921"/>
      <c r="SZZ88" s="921"/>
      <c r="TAA88" s="921"/>
      <c r="TAB88" s="921"/>
      <c r="TAC88" s="921"/>
      <c r="TAD88" s="921"/>
      <c r="TAE88" s="921"/>
      <c r="TAF88" s="921"/>
      <c r="TAG88" s="921"/>
      <c r="TAH88" s="921"/>
      <c r="TAI88" s="921"/>
      <c r="TAJ88" s="921"/>
      <c r="TAK88" s="921"/>
      <c r="TAL88" s="921"/>
      <c r="TAM88" s="921"/>
      <c r="TAN88" s="921"/>
      <c r="TAO88" s="921"/>
      <c r="TAP88" s="921"/>
      <c r="TAQ88" s="921"/>
      <c r="TAR88" s="921"/>
      <c r="TAS88" s="921"/>
      <c r="TAT88" s="921"/>
      <c r="TAU88" s="921"/>
      <c r="TAV88" s="921"/>
      <c r="TAW88" s="921"/>
      <c r="TAX88" s="921"/>
      <c r="TAY88" s="921"/>
      <c r="TAZ88" s="921"/>
      <c r="TBA88" s="921"/>
      <c r="TBB88" s="921"/>
      <c r="TBC88" s="921"/>
      <c r="TBD88" s="921"/>
      <c r="TBE88" s="921"/>
      <c r="TBF88" s="921"/>
      <c r="TBG88" s="921"/>
      <c r="TBH88" s="921"/>
      <c r="TBI88" s="921"/>
      <c r="TBJ88" s="921"/>
      <c r="TBK88" s="921"/>
      <c r="TBL88" s="921"/>
      <c r="TBM88" s="921"/>
      <c r="TBN88" s="921"/>
      <c r="TBO88" s="921"/>
      <c r="TBP88" s="921"/>
      <c r="TBQ88" s="921"/>
      <c r="TBR88" s="921"/>
      <c r="TBS88" s="921"/>
      <c r="TBT88" s="921"/>
      <c r="TBU88" s="921"/>
      <c r="TBV88" s="921"/>
      <c r="TBW88" s="921"/>
      <c r="TBX88" s="921"/>
      <c r="TBY88" s="921"/>
      <c r="TBZ88" s="921"/>
      <c r="TCA88" s="921"/>
      <c r="TCB88" s="921"/>
      <c r="TCC88" s="921"/>
      <c r="TCD88" s="921"/>
      <c r="TCE88" s="921"/>
      <c r="TCF88" s="921"/>
      <c r="TCG88" s="921"/>
      <c r="TCH88" s="921"/>
      <c r="TCI88" s="921"/>
      <c r="TCJ88" s="921"/>
      <c r="TCK88" s="921"/>
      <c r="TCL88" s="921"/>
      <c r="TCM88" s="921"/>
      <c r="TCN88" s="921"/>
      <c r="TCO88" s="921"/>
      <c r="TCP88" s="921"/>
      <c r="TCQ88" s="921"/>
      <c r="TCR88" s="921"/>
      <c r="TCS88" s="921"/>
      <c r="TCT88" s="921"/>
      <c r="TCU88" s="921"/>
      <c r="TCV88" s="921"/>
      <c r="TCW88" s="921"/>
      <c r="TCX88" s="921"/>
      <c r="TCY88" s="921"/>
      <c r="TCZ88" s="921"/>
      <c r="TDA88" s="921"/>
      <c r="TDB88" s="921"/>
      <c r="TDC88" s="921"/>
      <c r="TDD88" s="921"/>
      <c r="TDE88" s="921"/>
      <c r="TDF88" s="921"/>
      <c r="TDG88" s="921"/>
      <c r="TDH88" s="921"/>
      <c r="TDI88" s="921"/>
      <c r="TDJ88" s="921"/>
      <c r="TDK88" s="921"/>
      <c r="TDL88" s="921"/>
      <c r="TDM88" s="921"/>
      <c r="TDN88" s="921"/>
      <c r="TDO88" s="921"/>
      <c r="TDP88" s="921"/>
      <c r="TDQ88" s="921"/>
      <c r="TDR88" s="921"/>
      <c r="TDS88" s="921"/>
      <c r="TDT88" s="921"/>
      <c r="TDU88" s="921"/>
      <c r="TDV88" s="921"/>
      <c r="TDW88" s="921"/>
      <c r="TDX88" s="921"/>
      <c r="TDY88" s="921"/>
      <c r="TDZ88" s="921"/>
      <c r="TEA88" s="921"/>
      <c r="TEB88" s="921"/>
      <c r="TEC88" s="921"/>
      <c r="TED88" s="921"/>
      <c r="TEE88" s="921"/>
      <c r="TEF88" s="921"/>
      <c r="TEG88" s="921"/>
      <c r="TEH88" s="921"/>
      <c r="TEI88" s="921"/>
      <c r="TEJ88" s="921"/>
      <c r="TEK88" s="921"/>
      <c r="TEL88" s="921"/>
      <c r="TEM88" s="921"/>
      <c r="TEN88" s="921"/>
      <c r="TEO88" s="921"/>
      <c r="TEP88" s="921"/>
      <c r="TEQ88" s="921"/>
      <c r="TER88" s="921"/>
      <c r="TES88" s="921"/>
      <c r="TET88" s="921"/>
      <c r="TEU88" s="921"/>
      <c r="TEV88" s="921"/>
      <c r="TEW88" s="921"/>
      <c r="TEX88" s="921"/>
      <c r="TEY88" s="921"/>
      <c r="TEZ88" s="921"/>
      <c r="TFA88" s="921"/>
      <c r="TFB88" s="921"/>
      <c r="TFC88" s="921"/>
      <c r="TFD88" s="921"/>
      <c r="TFE88" s="921"/>
      <c r="TFF88" s="921"/>
      <c r="TFG88" s="921"/>
      <c r="TFH88" s="921"/>
      <c r="TFI88" s="921"/>
      <c r="TFJ88" s="921"/>
      <c r="TFK88" s="921"/>
      <c r="TFL88" s="921"/>
      <c r="TFM88" s="921"/>
      <c r="TFN88" s="921"/>
      <c r="TFO88" s="921"/>
      <c r="TFP88" s="921"/>
      <c r="TFQ88" s="921"/>
      <c r="TFR88" s="921"/>
      <c r="TFS88" s="921"/>
      <c r="TFT88" s="921"/>
      <c r="TFU88" s="921"/>
      <c r="TFV88" s="921"/>
      <c r="TFW88" s="921"/>
      <c r="TFX88" s="921"/>
      <c r="TFY88" s="921"/>
      <c r="TFZ88" s="921"/>
      <c r="TGA88" s="921"/>
      <c r="TGB88" s="921"/>
      <c r="TGC88" s="921"/>
      <c r="TGD88" s="921"/>
      <c r="TGE88" s="921"/>
      <c r="TGF88" s="921"/>
      <c r="TGG88" s="921"/>
      <c r="TGH88" s="921"/>
      <c r="TGI88" s="921"/>
      <c r="TGJ88" s="921"/>
      <c r="TGK88" s="921"/>
      <c r="TGL88" s="921"/>
      <c r="TGM88" s="921"/>
      <c r="TGN88" s="921"/>
      <c r="TGO88" s="921"/>
      <c r="TGP88" s="921"/>
      <c r="TGQ88" s="921"/>
      <c r="TGR88" s="921"/>
      <c r="TGS88" s="921"/>
      <c r="TGT88" s="921"/>
      <c r="TGU88" s="921"/>
      <c r="TGV88" s="921"/>
      <c r="TGW88" s="921"/>
      <c r="TGX88" s="921"/>
      <c r="TGY88" s="921"/>
      <c r="TGZ88" s="921"/>
      <c r="THA88" s="921"/>
      <c r="THB88" s="921"/>
      <c r="THC88" s="921"/>
      <c r="THD88" s="921"/>
      <c r="THE88" s="921"/>
      <c r="THF88" s="921"/>
      <c r="THG88" s="921"/>
      <c r="THH88" s="921"/>
      <c r="THI88" s="921"/>
      <c r="THJ88" s="921"/>
      <c r="THK88" s="921"/>
      <c r="THL88" s="921"/>
      <c r="THM88" s="921"/>
      <c r="THN88" s="921"/>
      <c r="THO88" s="921"/>
      <c r="THP88" s="921"/>
      <c r="THQ88" s="921"/>
      <c r="THR88" s="921"/>
      <c r="THS88" s="921"/>
      <c r="THT88" s="921"/>
      <c r="THU88" s="921"/>
      <c r="THV88" s="921"/>
      <c r="THW88" s="921"/>
      <c r="THX88" s="921"/>
      <c r="THY88" s="921"/>
      <c r="THZ88" s="921"/>
      <c r="TIA88" s="921"/>
      <c r="TIB88" s="921"/>
      <c r="TIC88" s="921"/>
      <c r="TID88" s="921"/>
      <c r="TIE88" s="921"/>
      <c r="TIF88" s="921"/>
      <c r="TIG88" s="921"/>
      <c r="TIH88" s="921"/>
      <c r="TII88" s="921"/>
      <c r="TIJ88" s="921"/>
      <c r="TIK88" s="921"/>
      <c r="TIL88" s="921"/>
      <c r="TIM88" s="921"/>
      <c r="TIN88" s="921"/>
      <c r="TIO88" s="921"/>
      <c r="TIP88" s="921"/>
      <c r="TIQ88" s="921"/>
      <c r="TIR88" s="921"/>
      <c r="TIS88" s="921"/>
      <c r="TIT88" s="921"/>
      <c r="TIU88" s="921"/>
      <c r="TIV88" s="921"/>
      <c r="TIW88" s="921"/>
      <c r="TIX88" s="921"/>
      <c r="TIY88" s="921"/>
      <c r="TIZ88" s="921"/>
      <c r="TJA88" s="921"/>
      <c r="TJB88" s="921"/>
      <c r="TJC88" s="921"/>
      <c r="TJD88" s="921"/>
      <c r="TJE88" s="921"/>
      <c r="TJF88" s="921"/>
      <c r="TJG88" s="921"/>
      <c r="TJH88" s="921"/>
      <c r="TJI88" s="921"/>
      <c r="TJJ88" s="921"/>
      <c r="TJK88" s="921"/>
      <c r="TJL88" s="921"/>
      <c r="TJM88" s="921"/>
      <c r="TJN88" s="921"/>
      <c r="TJO88" s="921"/>
      <c r="TJP88" s="921"/>
      <c r="TJQ88" s="921"/>
      <c r="TJR88" s="921"/>
      <c r="TJS88" s="921"/>
      <c r="TJT88" s="921"/>
      <c r="TJU88" s="921"/>
      <c r="TJV88" s="921"/>
      <c r="TJW88" s="921"/>
      <c r="TJX88" s="921"/>
      <c r="TJY88" s="921"/>
      <c r="TJZ88" s="921"/>
      <c r="TKA88" s="921"/>
      <c r="TKB88" s="921"/>
      <c r="TKC88" s="921"/>
      <c r="TKD88" s="921"/>
      <c r="TKE88" s="921"/>
      <c r="TKF88" s="921"/>
      <c r="TKG88" s="921"/>
      <c r="TKH88" s="921"/>
      <c r="TKI88" s="921"/>
      <c r="TKJ88" s="921"/>
      <c r="TKK88" s="921"/>
      <c r="TKL88" s="921"/>
      <c r="TKM88" s="921"/>
      <c r="TKN88" s="921"/>
      <c r="TKO88" s="921"/>
      <c r="TKP88" s="921"/>
      <c r="TKQ88" s="921"/>
      <c r="TKR88" s="921"/>
      <c r="TKS88" s="921"/>
      <c r="TKT88" s="921"/>
      <c r="TKU88" s="921"/>
      <c r="TKV88" s="921"/>
      <c r="TKW88" s="921"/>
      <c r="TKX88" s="921"/>
      <c r="TKY88" s="921"/>
      <c r="TKZ88" s="921"/>
      <c r="TLA88" s="921"/>
      <c r="TLB88" s="921"/>
      <c r="TLC88" s="921"/>
      <c r="TLD88" s="921"/>
      <c r="TLE88" s="921"/>
      <c r="TLF88" s="921"/>
      <c r="TLG88" s="921"/>
      <c r="TLH88" s="921"/>
      <c r="TLI88" s="921"/>
      <c r="TLJ88" s="921"/>
      <c r="TLK88" s="921"/>
      <c r="TLL88" s="921"/>
      <c r="TLM88" s="921"/>
      <c r="TLN88" s="921"/>
      <c r="TLO88" s="921"/>
      <c r="TLP88" s="921"/>
      <c r="TLQ88" s="921"/>
      <c r="TLR88" s="921"/>
      <c r="TLS88" s="921"/>
      <c r="TLT88" s="921"/>
      <c r="TLU88" s="921"/>
      <c r="TLV88" s="921"/>
      <c r="TLW88" s="921"/>
      <c r="TLX88" s="921"/>
      <c r="TLY88" s="921"/>
      <c r="TLZ88" s="921"/>
      <c r="TMA88" s="921"/>
      <c r="TMB88" s="921"/>
      <c r="TMC88" s="921"/>
      <c r="TMD88" s="921"/>
      <c r="TME88" s="921"/>
      <c r="TMF88" s="921"/>
      <c r="TMG88" s="921"/>
      <c r="TMH88" s="921"/>
      <c r="TMI88" s="921"/>
      <c r="TMJ88" s="921"/>
      <c r="TMK88" s="921"/>
      <c r="TML88" s="921"/>
      <c r="TMM88" s="921"/>
      <c r="TMN88" s="921"/>
      <c r="TMO88" s="921"/>
      <c r="TMP88" s="921"/>
      <c r="TMQ88" s="921"/>
      <c r="TMR88" s="921"/>
      <c r="TMS88" s="921"/>
      <c r="TMT88" s="921"/>
      <c r="TMU88" s="921"/>
      <c r="TMV88" s="921"/>
      <c r="TMW88" s="921"/>
      <c r="TMX88" s="921"/>
      <c r="TMY88" s="921"/>
      <c r="TMZ88" s="921"/>
      <c r="TNA88" s="921"/>
      <c r="TNB88" s="921"/>
      <c r="TNC88" s="921"/>
      <c r="TND88" s="921"/>
      <c r="TNE88" s="921"/>
      <c r="TNF88" s="921"/>
      <c r="TNG88" s="921"/>
      <c r="TNH88" s="921"/>
      <c r="TNI88" s="921"/>
      <c r="TNJ88" s="921"/>
      <c r="TNK88" s="921"/>
      <c r="TNL88" s="921"/>
      <c r="TNM88" s="921"/>
      <c r="TNN88" s="921"/>
      <c r="TNO88" s="921"/>
      <c r="TNP88" s="921"/>
      <c r="TNQ88" s="921"/>
      <c r="TNR88" s="921"/>
      <c r="TNS88" s="921"/>
      <c r="TNT88" s="921"/>
      <c r="TNU88" s="921"/>
      <c r="TNV88" s="921"/>
      <c r="TNW88" s="921"/>
      <c r="TNX88" s="921"/>
      <c r="TNY88" s="921"/>
      <c r="TNZ88" s="921"/>
      <c r="TOA88" s="921"/>
      <c r="TOB88" s="921"/>
      <c r="TOC88" s="921"/>
      <c r="TOD88" s="921"/>
      <c r="TOE88" s="921"/>
      <c r="TOF88" s="921"/>
      <c r="TOG88" s="921"/>
      <c r="TOH88" s="921"/>
      <c r="TOI88" s="921"/>
      <c r="TOJ88" s="921"/>
      <c r="TOK88" s="921"/>
      <c r="TOL88" s="921"/>
      <c r="TOM88" s="921"/>
      <c r="TON88" s="921"/>
      <c r="TOO88" s="921"/>
      <c r="TOP88" s="921"/>
      <c r="TOQ88" s="921"/>
      <c r="TOR88" s="921"/>
      <c r="TOS88" s="921"/>
      <c r="TOT88" s="921"/>
      <c r="TOU88" s="921"/>
      <c r="TOV88" s="921"/>
      <c r="TOW88" s="921"/>
      <c r="TOX88" s="921"/>
      <c r="TOY88" s="921"/>
      <c r="TOZ88" s="921"/>
      <c r="TPA88" s="921"/>
      <c r="TPB88" s="921"/>
      <c r="TPC88" s="921"/>
      <c r="TPD88" s="921"/>
      <c r="TPE88" s="921"/>
      <c r="TPF88" s="921"/>
      <c r="TPG88" s="921"/>
      <c r="TPH88" s="921"/>
      <c r="TPI88" s="921"/>
      <c r="TPJ88" s="921"/>
      <c r="TPK88" s="921"/>
      <c r="TPL88" s="921"/>
      <c r="TPM88" s="921"/>
      <c r="TPN88" s="921"/>
      <c r="TPO88" s="921"/>
      <c r="TPP88" s="921"/>
      <c r="TPQ88" s="921"/>
      <c r="TPR88" s="921"/>
      <c r="TPS88" s="921"/>
      <c r="TPT88" s="921"/>
      <c r="TPU88" s="921"/>
      <c r="TPV88" s="921"/>
      <c r="TPW88" s="921"/>
      <c r="TPX88" s="921"/>
      <c r="TPY88" s="921"/>
      <c r="TPZ88" s="921"/>
      <c r="TQA88" s="921"/>
      <c r="TQB88" s="921"/>
      <c r="TQC88" s="921"/>
      <c r="TQD88" s="921"/>
      <c r="TQE88" s="921"/>
      <c r="TQF88" s="921"/>
      <c r="TQG88" s="921"/>
      <c r="TQH88" s="921"/>
      <c r="TQI88" s="921"/>
      <c r="TQJ88" s="921"/>
      <c r="TQK88" s="921"/>
      <c r="TQL88" s="921"/>
      <c r="TQM88" s="921"/>
      <c r="TQN88" s="921"/>
      <c r="TQO88" s="921"/>
      <c r="TQP88" s="921"/>
      <c r="TQQ88" s="921"/>
      <c r="TQR88" s="921"/>
      <c r="TQS88" s="921"/>
      <c r="TQT88" s="921"/>
      <c r="TQU88" s="921"/>
      <c r="TQV88" s="921"/>
      <c r="TQW88" s="921"/>
      <c r="TQX88" s="921"/>
      <c r="TQY88" s="921"/>
      <c r="TQZ88" s="921"/>
      <c r="TRA88" s="921"/>
      <c r="TRB88" s="921"/>
      <c r="TRC88" s="921"/>
      <c r="TRD88" s="921"/>
      <c r="TRE88" s="921"/>
      <c r="TRF88" s="921"/>
      <c r="TRG88" s="921"/>
      <c r="TRH88" s="921"/>
      <c r="TRI88" s="921"/>
      <c r="TRJ88" s="921"/>
      <c r="TRK88" s="921"/>
      <c r="TRL88" s="921"/>
      <c r="TRM88" s="921"/>
      <c r="TRN88" s="921"/>
      <c r="TRO88" s="921"/>
      <c r="TRP88" s="921"/>
      <c r="TRQ88" s="921"/>
      <c r="TRR88" s="921"/>
      <c r="TRS88" s="921"/>
      <c r="TRT88" s="921"/>
      <c r="TRU88" s="921"/>
      <c r="TRV88" s="921"/>
      <c r="TRW88" s="921"/>
      <c r="TRX88" s="921"/>
      <c r="TRY88" s="921"/>
      <c r="TRZ88" s="921"/>
      <c r="TSA88" s="921"/>
      <c r="TSB88" s="921"/>
      <c r="TSC88" s="921"/>
      <c r="TSD88" s="921"/>
      <c r="TSE88" s="921"/>
      <c r="TSF88" s="921"/>
      <c r="TSG88" s="921"/>
      <c r="TSH88" s="921"/>
      <c r="TSI88" s="921"/>
      <c r="TSJ88" s="921"/>
      <c r="TSK88" s="921"/>
      <c r="TSL88" s="921"/>
      <c r="TSM88" s="921"/>
      <c r="TSN88" s="921"/>
      <c r="TSO88" s="921"/>
      <c r="TSP88" s="921"/>
      <c r="TSQ88" s="921"/>
      <c r="TSR88" s="921"/>
      <c r="TSS88" s="921"/>
      <c r="TST88" s="921"/>
      <c r="TSU88" s="921"/>
      <c r="TSV88" s="921"/>
      <c r="TSW88" s="921"/>
      <c r="TSX88" s="921"/>
      <c r="TSY88" s="921"/>
      <c r="TSZ88" s="921"/>
      <c r="TTA88" s="921"/>
      <c r="TTB88" s="921"/>
      <c r="TTC88" s="921"/>
      <c r="TTD88" s="921"/>
      <c r="TTE88" s="921"/>
      <c r="TTF88" s="921"/>
      <c r="TTG88" s="921"/>
      <c r="TTH88" s="921"/>
      <c r="TTI88" s="921"/>
      <c r="TTJ88" s="921"/>
      <c r="TTK88" s="921"/>
      <c r="TTL88" s="921"/>
      <c r="TTM88" s="921"/>
      <c r="TTN88" s="921"/>
      <c r="TTO88" s="921"/>
      <c r="TTP88" s="921"/>
      <c r="TTQ88" s="921"/>
      <c r="TTR88" s="921"/>
      <c r="TTS88" s="921"/>
      <c r="TTT88" s="921"/>
      <c r="TTU88" s="921"/>
      <c r="TTV88" s="921"/>
      <c r="TTW88" s="921"/>
      <c r="TTX88" s="921"/>
      <c r="TTY88" s="921"/>
      <c r="TTZ88" s="921"/>
      <c r="TUA88" s="921"/>
      <c r="TUB88" s="921"/>
      <c r="TUC88" s="921"/>
      <c r="TUD88" s="921"/>
      <c r="TUE88" s="921"/>
      <c r="TUF88" s="921"/>
      <c r="TUG88" s="921"/>
      <c r="TUH88" s="921"/>
      <c r="TUI88" s="921"/>
      <c r="TUJ88" s="921"/>
      <c r="TUK88" s="921"/>
      <c r="TUL88" s="921"/>
      <c r="TUM88" s="921"/>
      <c r="TUN88" s="921"/>
      <c r="TUO88" s="921"/>
      <c r="TUP88" s="921"/>
      <c r="TUQ88" s="921"/>
      <c r="TUR88" s="921"/>
      <c r="TUS88" s="921"/>
      <c r="TUT88" s="921"/>
      <c r="TUU88" s="921"/>
      <c r="TUV88" s="921"/>
      <c r="TUW88" s="921"/>
      <c r="TUX88" s="921"/>
      <c r="TUY88" s="921"/>
      <c r="TUZ88" s="921"/>
      <c r="TVA88" s="921"/>
      <c r="TVB88" s="921"/>
      <c r="TVC88" s="921"/>
      <c r="TVD88" s="921"/>
      <c r="TVE88" s="921"/>
      <c r="TVF88" s="921"/>
      <c r="TVG88" s="921"/>
      <c r="TVH88" s="921"/>
      <c r="TVI88" s="921"/>
      <c r="TVJ88" s="921"/>
      <c r="TVK88" s="921"/>
      <c r="TVL88" s="921"/>
      <c r="TVM88" s="921"/>
      <c r="TVN88" s="921"/>
      <c r="TVO88" s="921"/>
      <c r="TVP88" s="921"/>
      <c r="TVQ88" s="921"/>
      <c r="TVR88" s="921"/>
      <c r="TVS88" s="921"/>
      <c r="TVT88" s="921"/>
      <c r="TVU88" s="921"/>
      <c r="TVV88" s="921"/>
      <c r="TVW88" s="921"/>
      <c r="TVX88" s="921"/>
      <c r="TVY88" s="921"/>
      <c r="TVZ88" s="921"/>
      <c r="TWA88" s="921"/>
      <c r="TWB88" s="921"/>
      <c r="TWC88" s="921"/>
      <c r="TWD88" s="921"/>
      <c r="TWE88" s="921"/>
      <c r="TWF88" s="921"/>
      <c r="TWG88" s="921"/>
      <c r="TWH88" s="921"/>
      <c r="TWI88" s="921"/>
      <c r="TWJ88" s="921"/>
      <c r="TWK88" s="921"/>
      <c r="TWL88" s="921"/>
      <c r="TWM88" s="921"/>
      <c r="TWN88" s="921"/>
      <c r="TWO88" s="921"/>
      <c r="TWP88" s="921"/>
      <c r="TWQ88" s="921"/>
      <c r="TWR88" s="921"/>
      <c r="TWS88" s="921"/>
      <c r="TWT88" s="921"/>
      <c r="TWU88" s="921"/>
      <c r="TWV88" s="921"/>
      <c r="TWW88" s="921"/>
      <c r="TWX88" s="921"/>
      <c r="TWY88" s="921"/>
      <c r="TWZ88" s="921"/>
      <c r="TXA88" s="921"/>
      <c r="TXB88" s="921"/>
      <c r="TXC88" s="921"/>
      <c r="TXD88" s="921"/>
      <c r="TXE88" s="921"/>
      <c r="TXF88" s="921"/>
      <c r="TXG88" s="921"/>
      <c r="TXH88" s="921"/>
      <c r="TXI88" s="921"/>
      <c r="TXJ88" s="921"/>
      <c r="TXK88" s="921"/>
      <c r="TXL88" s="921"/>
      <c r="TXM88" s="921"/>
      <c r="TXN88" s="921"/>
      <c r="TXO88" s="921"/>
      <c r="TXP88" s="921"/>
      <c r="TXQ88" s="921"/>
      <c r="TXR88" s="921"/>
      <c r="TXS88" s="921"/>
      <c r="TXT88" s="921"/>
      <c r="TXU88" s="921"/>
      <c r="TXV88" s="921"/>
      <c r="TXW88" s="921"/>
      <c r="TXX88" s="921"/>
      <c r="TXY88" s="921"/>
      <c r="TXZ88" s="921"/>
      <c r="TYA88" s="921"/>
      <c r="TYB88" s="921"/>
      <c r="TYC88" s="921"/>
      <c r="TYD88" s="921"/>
      <c r="TYE88" s="921"/>
      <c r="TYF88" s="921"/>
      <c r="TYG88" s="921"/>
      <c r="TYH88" s="921"/>
      <c r="TYI88" s="921"/>
      <c r="TYJ88" s="921"/>
      <c r="TYK88" s="921"/>
      <c r="TYL88" s="921"/>
      <c r="TYM88" s="921"/>
      <c r="TYN88" s="921"/>
      <c r="TYO88" s="921"/>
      <c r="TYP88" s="921"/>
      <c r="TYQ88" s="921"/>
      <c r="TYR88" s="921"/>
      <c r="TYS88" s="921"/>
      <c r="TYT88" s="921"/>
      <c r="TYU88" s="921"/>
      <c r="TYV88" s="921"/>
      <c r="TYW88" s="921"/>
      <c r="TYX88" s="921"/>
      <c r="TYY88" s="921"/>
      <c r="TYZ88" s="921"/>
      <c r="TZA88" s="921"/>
      <c r="TZB88" s="921"/>
      <c r="TZC88" s="921"/>
      <c r="TZD88" s="921"/>
      <c r="TZE88" s="921"/>
      <c r="TZF88" s="921"/>
      <c r="TZG88" s="921"/>
      <c r="TZH88" s="921"/>
      <c r="TZI88" s="921"/>
      <c r="TZJ88" s="921"/>
      <c r="TZK88" s="921"/>
      <c r="TZL88" s="921"/>
      <c r="TZM88" s="921"/>
      <c r="TZN88" s="921"/>
      <c r="TZO88" s="921"/>
      <c r="TZP88" s="921"/>
      <c r="TZQ88" s="921"/>
      <c r="TZR88" s="921"/>
      <c r="TZS88" s="921"/>
      <c r="TZT88" s="921"/>
      <c r="TZU88" s="921"/>
      <c r="TZV88" s="921"/>
      <c r="TZW88" s="921"/>
      <c r="TZX88" s="921"/>
      <c r="TZY88" s="921"/>
      <c r="TZZ88" s="921"/>
      <c r="UAA88" s="921"/>
      <c r="UAB88" s="921"/>
      <c r="UAC88" s="921"/>
      <c r="UAD88" s="921"/>
      <c r="UAE88" s="921"/>
      <c r="UAF88" s="921"/>
      <c r="UAG88" s="921"/>
      <c r="UAH88" s="921"/>
      <c r="UAI88" s="921"/>
      <c r="UAJ88" s="921"/>
      <c r="UAK88" s="921"/>
      <c r="UAL88" s="921"/>
      <c r="UAM88" s="921"/>
      <c r="UAN88" s="921"/>
      <c r="UAO88" s="921"/>
      <c r="UAP88" s="921"/>
      <c r="UAQ88" s="921"/>
      <c r="UAR88" s="921"/>
      <c r="UAS88" s="921"/>
      <c r="UAT88" s="921"/>
      <c r="UAU88" s="921"/>
      <c r="UAV88" s="921"/>
      <c r="UAW88" s="921"/>
      <c r="UAX88" s="921"/>
      <c r="UAY88" s="921"/>
      <c r="UAZ88" s="921"/>
      <c r="UBA88" s="921"/>
      <c r="UBB88" s="921"/>
      <c r="UBC88" s="921"/>
      <c r="UBD88" s="921"/>
      <c r="UBE88" s="921"/>
      <c r="UBF88" s="921"/>
      <c r="UBG88" s="921"/>
      <c r="UBH88" s="921"/>
      <c r="UBI88" s="921"/>
      <c r="UBJ88" s="921"/>
      <c r="UBK88" s="921"/>
      <c r="UBL88" s="921"/>
      <c r="UBM88" s="921"/>
      <c r="UBN88" s="921"/>
      <c r="UBO88" s="921"/>
      <c r="UBP88" s="921"/>
      <c r="UBQ88" s="921"/>
      <c r="UBR88" s="921"/>
      <c r="UBS88" s="921"/>
      <c r="UBT88" s="921"/>
      <c r="UBU88" s="921"/>
      <c r="UBV88" s="921"/>
      <c r="UBW88" s="921"/>
      <c r="UBX88" s="921"/>
      <c r="UBY88" s="921"/>
      <c r="UBZ88" s="921"/>
      <c r="UCA88" s="921"/>
      <c r="UCB88" s="921"/>
      <c r="UCC88" s="921"/>
      <c r="UCD88" s="921"/>
      <c r="UCE88" s="921"/>
      <c r="UCF88" s="921"/>
      <c r="UCG88" s="921"/>
      <c r="UCH88" s="921"/>
      <c r="UCI88" s="921"/>
      <c r="UCJ88" s="921"/>
      <c r="UCK88" s="921"/>
      <c r="UCL88" s="921"/>
      <c r="UCM88" s="921"/>
      <c r="UCN88" s="921"/>
      <c r="UCO88" s="921"/>
      <c r="UCP88" s="921"/>
      <c r="UCQ88" s="921"/>
      <c r="UCR88" s="921"/>
      <c r="UCS88" s="921"/>
      <c r="UCT88" s="921"/>
      <c r="UCU88" s="921"/>
      <c r="UCV88" s="921"/>
      <c r="UCW88" s="921"/>
      <c r="UCX88" s="921"/>
      <c r="UCY88" s="921"/>
      <c r="UCZ88" s="921"/>
      <c r="UDA88" s="921"/>
      <c r="UDB88" s="921"/>
      <c r="UDC88" s="921"/>
      <c r="UDD88" s="921"/>
      <c r="UDE88" s="921"/>
      <c r="UDF88" s="921"/>
      <c r="UDG88" s="921"/>
      <c r="UDH88" s="921"/>
      <c r="UDI88" s="921"/>
      <c r="UDJ88" s="921"/>
      <c r="UDK88" s="921"/>
      <c r="UDL88" s="921"/>
      <c r="UDM88" s="921"/>
      <c r="UDN88" s="921"/>
      <c r="UDO88" s="921"/>
      <c r="UDP88" s="921"/>
      <c r="UDQ88" s="921"/>
      <c r="UDR88" s="921"/>
      <c r="UDS88" s="921"/>
      <c r="UDT88" s="921"/>
      <c r="UDU88" s="921"/>
      <c r="UDV88" s="921"/>
      <c r="UDW88" s="921"/>
      <c r="UDX88" s="921"/>
      <c r="UDY88" s="921"/>
      <c r="UDZ88" s="921"/>
      <c r="UEA88" s="921"/>
      <c r="UEB88" s="921"/>
      <c r="UEC88" s="921"/>
      <c r="UED88" s="921"/>
      <c r="UEE88" s="921"/>
      <c r="UEF88" s="921"/>
      <c r="UEG88" s="921"/>
      <c r="UEH88" s="921"/>
      <c r="UEI88" s="921"/>
      <c r="UEJ88" s="921"/>
      <c r="UEK88" s="921"/>
      <c r="UEL88" s="921"/>
      <c r="UEM88" s="921"/>
      <c r="UEN88" s="921"/>
      <c r="UEO88" s="921"/>
      <c r="UEP88" s="921"/>
      <c r="UEQ88" s="921"/>
      <c r="UER88" s="921"/>
      <c r="UES88" s="921"/>
      <c r="UET88" s="921"/>
      <c r="UEU88" s="921"/>
      <c r="UEV88" s="921"/>
      <c r="UEW88" s="921"/>
      <c r="UEX88" s="921"/>
      <c r="UEY88" s="921"/>
      <c r="UEZ88" s="921"/>
      <c r="UFA88" s="921"/>
      <c r="UFB88" s="921"/>
      <c r="UFC88" s="921"/>
      <c r="UFD88" s="921"/>
      <c r="UFE88" s="921"/>
      <c r="UFF88" s="921"/>
      <c r="UFG88" s="921"/>
      <c r="UFH88" s="921"/>
      <c r="UFI88" s="921"/>
      <c r="UFJ88" s="921"/>
      <c r="UFK88" s="921"/>
      <c r="UFL88" s="921"/>
      <c r="UFM88" s="921"/>
      <c r="UFN88" s="921"/>
      <c r="UFO88" s="921"/>
      <c r="UFP88" s="921"/>
      <c r="UFQ88" s="921"/>
      <c r="UFR88" s="921"/>
      <c r="UFS88" s="921"/>
      <c r="UFT88" s="921"/>
      <c r="UFU88" s="921"/>
      <c r="UFV88" s="921"/>
      <c r="UFW88" s="921"/>
      <c r="UFX88" s="921"/>
      <c r="UFY88" s="921"/>
      <c r="UFZ88" s="921"/>
      <c r="UGA88" s="921"/>
      <c r="UGB88" s="921"/>
      <c r="UGC88" s="921"/>
      <c r="UGD88" s="921"/>
      <c r="UGE88" s="921"/>
      <c r="UGF88" s="921"/>
      <c r="UGG88" s="921"/>
      <c r="UGH88" s="921"/>
      <c r="UGI88" s="921"/>
      <c r="UGJ88" s="921"/>
      <c r="UGK88" s="921"/>
      <c r="UGL88" s="921"/>
      <c r="UGM88" s="921"/>
      <c r="UGN88" s="921"/>
      <c r="UGO88" s="921"/>
      <c r="UGP88" s="921"/>
      <c r="UGQ88" s="921"/>
      <c r="UGR88" s="921"/>
      <c r="UGS88" s="921"/>
      <c r="UGT88" s="921"/>
      <c r="UGU88" s="921"/>
      <c r="UGV88" s="921"/>
      <c r="UGW88" s="921"/>
      <c r="UGX88" s="921"/>
      <c r="UGY88" s="921"/>
      <c r="UGZ88" s="921"/>
      <c r="UHA88" s="921"/>
      <c r="UHB88" s="921"/>
      <c r="UHC88" s="921"/>
      <c r="UHD88" s="921"/>
      <c r="UHE88" s="921"/>
      <c r="UHF88" s="921"/>
      <c r="UHG88" s="921"/>
      <c r="UHH88" s="921"/>
      <c r="UHI88" s="921"/>
      <c r="UHJ88" s="921"/>
      <c r="UHK88" s="921"/>
      <c r="UHL88" s="921"/>
      <c r="UHM88" s="921"/>
      <c r="UHN88" s="921"/>
      <c r="UHO88" s="921"/>
      <c r="UHP88" s="921"/>
      <c r="UHQ88" s="921"/>
      <c r="UHR88" s="921"/>
      <c r="UHS88" s="921"/>
      <c r="UHT88" s="921"/>
      <c r="UHU88" s="921"/>
      <c r="UHV88" s="921"/>
      <c r="UHW88" s="921"/>
      <c r="UHX88" s="921"/>
      <c r="UHY88" s="921"/>
      <c r="UHZ88" s="921"/>
      <c r="UIA88" s="921"/>
      <c r="UIB88" s="921"/>
      <c r="UIC88" s="921"/>
      <c r="UID88" s="921"/>
      <c r="UIE88" s="921"/>
      <c r="UIF88" s="921"/>
      <c r="UIG88" s="921"/>
      <c r="UIH88" s="921"/>
      <c r="UII88" s="921"/>
      <c r="UIJ88" s="921"/>
      <c r="UIK88" s="921"/>
      <c r="UIL88" s="921"/>
      <c r="UIM88" s="921"/>
      <c r="UIN88" s="921"/>
      <c r="UIO88" s="921"/>
      <c r="UIP88" s="921"/>
      <c r="UIQ88" s="921"/>
      <c r="UIR88" s="921"/>
      <c r="UIS88" s="921"/>
      <c r="UIT88" s="921"/>
      <c r="UIU88" s="921"/>
      <c r="UIV88" s="921"/>
      <c r="UIW88" s="921"/>
      <c r="UIX88" s="921"/>
      <c r="UIY88" s="921"/>
      <c r="UIZ88" s="921"/>
      <c r="UJA88" s="921"/>
      <c r="UJB88" s="921"/>
      <c r="UJC88" s="921"/>
      <c r="UJD88" s="921"/>
      <c r="UJE88" s="921"/>
      <c r="UJF88" s="921"/>
      <c r="UJG88" s="921"/>
      <c r="UJH88" s="921"/>
      <c r="UJI88" s="921"/>
      <c r="UJJ88" s="921"/>
      <c r="UJK88" s="921"/>
      <c r="UJL88" s="921"/>
      <c r="UJM88" s="921"/>
      <c r="UJN88" s="921"/>
      <c r="UJO88" s="921"/>
      <c r="UJP88" s="921"/>
      <c r="UJQ88" s="921"/>
      <c r="UJR88" s="921"/>
      <c r="UJS88" s="921"/>
      <c r="UJT88" s="921"/>
      <c r="UJU88" s="921"/>
      <c r="UJV88" s="921"/>
      <c r="UJW88" s="921"/>
      <c r="UJX88" s="921"/>
      <c r="UJY88" s="921"/>
      <c r="UJZ88" s="921"/>
      <c r="UKA88" s="921"/>
      <c r="UKB88" s="921"/>
      <c r="UKC88" s="921"/>
      <c r="UKD88" s="921"/>
      <c r="UKE88" s="921"/>
      <c r="UKF88" s="921"/>
      <c r="UKG88" s="921"/>
      <c r="UKH88" s="921"/>
      <c r="UKI88" s="921"/>
      <c r="UKJ88" s="921"/>
      <c r="UKK88" s="921"/>
      <c r="UKL88" s="921"/>
      <c r="UKM88" s="921"/>
      <c r="UKN88" s="921"/>
      <c r="UKO88" s="921"/>
      <c r="UKP88" s="921"/>
      <c r="UKQ88" s="921"/>
      <c r="UKR88" s="921"/>
      <c r="UKS88" s="921"/>
      <c r="UKT88" s="921"/>
      <c r="UKU88" s="921"/>
      <c r="UKV88" s="921"/>
      <c r="UKW88" s="921"/>
      <c r="UKX88" s="921"/>
      <c r="UKY88" s="921"/>
      <c r="UKZ88" s="921"/>
      <c r="ULA88" s="921"/>
      <c r="ULB88" s="921"/>
      <c r="ULC88" s="921"/>
      <c r="ULD88" s="921"/>
      <c r="ULE88" s="921"/>
      <c r="ULF88" s="921"/>
      <c r="ULG88" s="921"/>
      <c r="ULH88" s="921"/>
      <c r="ULI88" s="921"/>
      <c r="ULJ88" s="921"/>
      <c r="ULK88" s="921"/>
      <c r="ULL88" s="921"/>
      <c r="ULM88" s="921"/>
      <c r="ULN88" s="921"/>
      <c r="ULO88" s="921"/>
      <c r="ULP88" s="921"/>
      <c r="ULQ88" s="921"/>
      <c r="ULR88" s="921"/>
      <c r="ULS88" s="921"/>
      <c r="ULT88" s="921"/>
      <c r="ULU88" s="921"/>
      <c r="ULV88" s="921"/>
      <c r="ULW88" s="921"/>
      <c r="ULX88" s="921"/>
      <c r="ULY88" s="921"/>
      <c r="ULZ88" s="921"/>
      <c r="UMA88" s="921"/>
      <c r="UMB88" s="921"/>
      <c r="UMC88" s="921"/>
      <c r="UMD88" s="921"/>
      <c r="UME88" s="921"/>
      <c r="UMF88" s="921"/>
      <c r="UMG88" s="921"/>
      <c r="UMH88" s="921"/>
      <c r="UMI88" s="921"/>
      <c r="UMJ88" s="921"/>
      <c r="UMK88" s="921"/>
      <c r="UML88" s="921"/>
      <c r="UMM88" s="921"/>
      <c r="UMN88" s="921"/>
      <c r="UMO88" s="921"/>
      <c r="UMP88" s="921"/>
      <c r="UMQ88" s="921"/>
      <c r="UMR88" s="921"/>
      <c r="UMS88" s="921"/>
      <c r="UMT88" s="921"/>
      <c r="UMU88" s="921"/>
      <c r="UMV88" s="921"/>
      <c r="UMW88" s="921"/>
      <c r="UMX88" s="921"/>
      <c r="UMY88" s="921"/>
      <c r="UMZ88" s="921"/>
      <c r="UNA88" s="921"/>
      <c r="UNB88" s="921"/>
      <c r="UNC88" s="921"/>
      <c r="UND88" s="921"/>
      <c r="UNE88" s="921"/>
      <c r="UNF88" s="921"/>
      <c r="UNG88" s="921"/>
      <c r="UNH88" s="921"/>
      <c r="UNI88" s="921"/>
      <c r="UNJ88" s="921"/>
      <c r="UNK88" s="921"/>
      <c r="UNL88" s="921"/>
      <c r="UNM88" s="921"/>
      <c r="UNN88" s="921"/>
      <c r="UNO88" s="921"/>
      <c r="UNP88" s="921"/>
      <c r="UNQ88" s="921"/>
      <c r="UNR88" s="921"/>
      <c r="UNS88" s="921"/>
      <c r="UNT88" s="921"/>
      <c r="UNU88" s="921"/>
      <c r="UNV88" s="921"/>
      <c r="UNW88" s="921"/>
      <c r="UNX88" s="921"/>
      <c r="UNY88" s="921"/>
      <c r="UNZ88" s="921"/>
      <c r="UOA88" s="921"/>
      <c r="UOB88" s="921"/>
      <c r="UOC88" s="921"/>
      <c r="UOD88" s="921"/>
      <c r="UOE88" s="921"/>
      <c r="UOF88" s="921"/>
      <c r="UOG88" s="921"/>
      <c r="UOH88" s="921"/>
      <c r="UOI88" s="921"/>
      <c r="UOJ88" s="921"/>
      <c r="UOK88" s="921"/>
      <c r="UOL88" s="921"/>
      <c r="UOM88" s="921"/>
      <c r="UON88" s="921"/>
      <c r="UOO88" s="921"/>
      <c r="UOP88" s="921"/>
      <c r="UOQ88" s="921"/>
      <c r="UOR88" s="921"/>
      <c r="UOS88" s="921"/>
      <c r="UOT88" s="921"/>
      <c r="UOU88" s="921"/>
      <c r="UOV88" s="921"/>
      <c r="UOW88" s="921"/>
      <c r="UOX88" s="921"/>
      <c r="UOY88" s="921"/>
      <c r="UOZ88" s="921"/>
      <c r="UPA88" s="921"/>
      <c r="UPB88" s="921"/>
      <c r="UPC88" s="921"/>
      <c r="UPD88" s="921"/>
      <c r="UPE88" s="921"/>
      <c r="UPF88" s="921"/>
      <c r="UPG88" s="921"/>
      <c r="UPH88" s="921"/>
      <c r="UPI88" s="921"/>
      <c r="UPJ88" s="921"/>
      <c r="UPK88" s="921"/>
      <c r="UPL88" s="921"/>
      <c r="UPM88" s="921"/>
      <c r="UPN88" s="921"/>
      <c r="UPO88" s="921"/>
      <c r="UPP88" s="921"/>
      <c r="UPQ88" s="921"/>
      <c r="UPR88" s="921"/>
      <c r="UPS88" s="921"/>
      <c r="UPT88" s="921"/>
      <c r="UPU88" s="921"/>
      <c r="UPV88" s="921"/>
      <c r="UPW88" s="921"/>
      <c r="UPX88" s="921"/>
      <c r="UPY88" s="921"/>
      <c r="UPZ88" s="921"/>
      <c r="UQA88" s="921"/>
      <c r="UQB88" s="921"/>
      <c r="UQC88" s="921"/>
      <c r="UQD88" s="921"/>
      <c r="UQE88" s="921"/>
      <c r="UQF88" s="921"/>
      <c r="UQG88" s="921"/>
      <c r="UQH88" s="921"/>
      <c r="UQI88" s="921"/>
      <c r="UQJ88" s="921"/>
      <c r="UQK88" s="921"/>
      <c r="UQL88" s="921"/>
      <c r="UQM88" s="921"/>
      <c r="UQN88" s="921"/>
      <c r="UQO88" s="921"/>
      <c r="UQP88" s="921"/>
      <c r="UQQ88" s="921"/>
      <c r="UQR88" s="921"/>
      <c r="UQS88" s="921"/>
      <c r="UQT88" s="921"/>
      <c r="UQU88" s="921"/>
      <c r="UQV88" s="921"/>
      <c r="UQW88" s="921"/>
      <c r="UQX88" s="921"/>
      <c r="UQY88" s="921"/>
      <c r="UQZ88" s="921"/>
      <c r="URA88" s="921"/>
      <c r="URB88" s="921"/>
      <c r="URC88" s="921"/>
      <c r="URD88" s="921"/>
      <c r="URE88" s="921"/>
      <c r="URF88" s="921"/>
      <c r="URG88" s="921"/>
      <c r="URH88" s="921"/>
      <c r="URI88" s="921"/>
      <c r="URJ88" s="921"/>
      <c r="URK88" s="921"/>
      <c r="URL88" s="921"/>
      <c r="URM88" s="921"/>
      <c r="URN88" s="921"/>
      <c r="URO88" s="921"/>
      <c r="URP88" s="921"/>
      <c r="URQ88" s="921"/>
      <c r="URR88" s="921"/>
      <c r="URS88" s="921"/>
      <c r="URT88" s="921"/>
      <c r="URU88" s="921"/>
      <c r="URV88" s="921"/>
      <c r="URW88" s="921"/>
      <c r="URX88" s="921"/>
      <c r="URY88" s="921"/>
      <c r="URZ88" s="921"/>
      <c r="USA88" s="921"/>
      <c r="USB88" s="921"/>
      <c r="USC88" s="921"/>
      <c r="USD88" s="921"/>
      <c r="USE88" s="921"/>
      <c r="USF88" s="921"/>
      <c r="USG88" s="921"/>
      <c r="USH88" s="921"/>
      <c r="USI88" s="921"/>
      <c r="USJ88" s="921"/>
      <c r="USK88" s="921"/>
      <c r="USL88" s="921"/>
      <c r="USM88" s="921"/>
      <c r="USN88" s="921"/>
      <c r="USO88" s="921"/>
      <c r="USP88" s="921"/>
      <c r="USQ88" s="921"/>
      <c r="USR88" s="921"/>
      <c r="USS88" s="921"/>
      <c r="UST88" s="921"/>
      <c r="USU88" s="921"/>
      <c r="USV88" s="921"/>
      <c r="USW88" s="921"/>
      <c r="USX88" s="921"/>
      <c r="USY88" s="921"/>
      <c r="USZ88" s="921"/>
      <c r="UTA88" s="921"/>
      <c r="UTB88" s="921"/>
      <c r="UTC88" s="921"/>
      <c r="UTD88" s="921"/>
      <c r="UTE88" s="921"/>
      <c r="UTF88" s="921"/>
      <c r="UTG88" s="921"/>
      <c r="UTH88" s="921"/>
      <c r="UTI88" s="921"/>
      <c r="UTJ88" s="921"/>
      <c r="UTK88" s="921"/>
      <c r="UTL88" s="921"/>
      <c r="UTM88" s="921"/>
      <c r="UTN88" s="921"/>
      <c r="UTO88" s="921"/>
      <c r="UTP88" s="921"/>
      <c r="UTQ88" s="921"/>
      <c r="UTR88" s="921"/>
      <c r="UTS88" s="921"/>
      <c r="UTT88" s="921"/>
      <c r="UTU88" s="921"/>
      <c r="UTV88" s="921"/>
      <c r="UTW88" s="921"/>
      <c r="UTX88" s="921"/>
      <c r="UTY88" s="921"/>
      <c r="UTZ88" s="921"/>
      <c r="UUA88" s="921"/>
      <c r="UUB88" s="921"/>
      <c r="UUC88" s="921"/>
      <c r="UUD88" s="921"/>
      <c r="UUE88" s="921"/>
      <c r="UUF88" s="921"/>
      <c r="UUG88" s="921"/>
      <c r="UUH88" s="921"/>
      <c r="UUI88" s="921"/>
      <c r="UUJ88" s="921"/>
      <c r="UUK88" s="921"/>
      <c r="UUL88" s="921"/>
      <c r="UUM88" s="921"/>
      <c r="UUN88" s="921"/>
      <c r="UUO88" s="921"/>
      <c r="UUP88" s="921"/>
      <c r="UUQ88" s="921"/>
      <c r="UUR88" s="921"/>
      <c r="UUS88" s="921"/>
      <c r="UUT88" s="921"/>
      <c r="UUU88" s="921"/>
      <c r="UUV88" s="921"/>
      <c r="UUW88" s="921"/>
      <c r="UUX88" s="921"/>
      <c r="UUY88" s="921"/>
      <c r="UUZ88" s="921"/>
      <c r="UVA88" s="921"/>
      <c r="UVB88" s="921"/>
      <c r="UVC88" s="921"/>
      <c r="UVD88" s="921"/>
      <c r="UVE88" s="921"/>
      <c r="UVF88" s="921"/>
      <c r="UVG88" s="921"/>
      <c r="UVH88" s="921"/>
      <c r="UVI88" s="921"/>
      <c r="UVJ88" s="921"/>
      <c r="UVK88" s="921"/>
      <c r="UVL88" s="921"/>
      <c r="UVM88" s="921"/>
      <c r="UVN88" s="921"/>
      <c r="UVO88" s="921"/>
      <c r="UVP88" s="921"/>
      <c r="UVQ88" s="921"/>
      <c r="UVR88" s="921"/>
      <c r="UVS88" s="921"/>
      <c r="UVT88" s="921"/>
      <c r="UVU88" s="921"/>
      <c r="UVV88" s="921"/>
      <c r="UVW88" s="921"/>
      <c r="UVX88" s="921"/>
      <c r="UVY88" s="921"/>
      <c r="UVZ88" s="921"/>
      <c r="UWA88" s="921"/>
      <c r="UWB88" s="921"/>
      <c r="UWC88" s="921"/>
      <c r="UWD88" s="921"/>
      <c r="UWE88" s="921"/>
      <c r="UWF88" s="921"/>
      <c r="UWG88" s="921"/>
      <c r="UWH88" s="921"/>
      <c r="UWI88" s="921"/>
      <c r="UWJ88" s="921"/>
      <c r="UWK88" s="921"/>
      <c r="UWL88" s="921"/>
      <c r="UWM88" s="921"/>
      <c r="UWN88" s="921"/>
      <c r="UWO88" s="921"/>
      <c r="UWP88" s="921"/>
      <c r="UWQ88" s="921"/>
      <c r="UWR88" s="921"/>
      <c r="UWS88" s="921"/>
      <c r="UWT88" s="921"/>
      <c r="UWU88" s="921"/>
      <c r="UWV88" s="921"/>
      <c r="UWW88" s="921"/>
      <c r="UWX88" s="921"/>
      <c r="UWY88" s="921"/>
      <c r="UWZ88" s="921"/>
      <c r="UXA88" s="921"/>
      <c r="UXB88" s="921"/>
      <c r="UXC88" s="921"/>
      <c r="UXD88" s="921"/>
      <c r="UXE88" s="921"/>
      <c r="UXF88" s="921"/>
      <c r="UXG88" s="921"/>
      <c r="UXH88" s="921"/>
      <c r="UXI88" s="921"/>
      <c r="UXJ88" s="921"/>
      <c r="UXK88" s="921"/>
      <c r="UXL88" s="921"/>
      <c r="UXM88" s="921"/>
      <c r="UXN88" s="921"/>
      <c r="UXO88" s="921"/>
      <c r="UXP88" s="921"/>
      <c r="UXQ88" s="921"/>
      <c r="UXR88" s="921"/>
      <c r="UXS88" s="921"/>
      <c r="UXT88" s="921"/>
      <c r="UXU88" s="921"/>
      <c r="UXV88" s="921"/>
      <c r="UXW88" s="921"/>
      <c r="UXX88" s="921"/>
      <c r="UXY88" s="921"/>
      <c r="UXZ88" s="921"/>
      <c r="UYA88" s="921"/>
      <c r="UYB88" s="921"/>
      <c r="UYC88" s="921"/>
      <c r="UYD88" s="921"/>
      <c r="UYE88" s="921"/>
      <c r="UYF88" s="921"/>
      <c r="UYG88" s="921"/>
      <c r="UYH88" s="921"/>
      <c r="UYI88" s="921"/>
      <c r="UYJ88" s="921"/>
      <c r="UYK88" s="921"/>
      <c r="UYL88" s="921"/>
      <c r="UYM88" s="921"/>
      <c r="UYN88" s="921"/>
      <c r="UYO88" s="921"/>
      <c r="UYP88" s="921"/>
      <c r="UYQ88" s="921"/>
      <c r="UYR88" s="921"/>
      <c r="UYS88" s="921"/>
      <c r="UYT88" s="921"/>
      <c r="UYU88" s="921"/>
      <c r="UYV88" s="921"/>
      <c r="UYW88" s="921"/>
      <c r="UYX88" s="921"/>
      <c r="UYY88" s="921"/>
      <c r="UYZ88" s="921"/>
      <c r="UZA88" s="921"/>
      <c r="UZB88" s="921"/>
      <c r="UZC88" s="921"/>
      <c r="UZD88" s="921"/>
      <c r="UZE88" s="921"/>
      <c r="UZF88" s="921"/>
      <c r="UZG88" s="921"/>
      <c r="UZH88" s="921"/>
      <c r="UZI88" s="921"/>
      <c r="UZJ88" s="921"/>
      <c r="UZK88" s="921"/>
      <c r="UZL88" s="921"/>
      <c r="UZM88" s="921"/>
      <c r="UZN88" s="921"/>
      <c r="UZO88" s="921"/>
      <c r="UZP88" s="921"/>
      <c r="UZQ88" s="921"/>
      <c r="UZR88" s="921"/>
      <c r="UZS88" s="921"/>
      <c r="UZT88" s="921"/>
      <c r="UZU88" s="921"/>
      <c r="UZV88" s="921"/>
      <c r="UZW88" s="921"/>
      <c r="UZX88" s="921"/>
      <c r="UZY88" s="921"/>
      <c r="UZZ88" s="921"/>
      <c r="VAA88" s="921"/>
      <c r="VAB88" s="921"/>
      <c r="VAC88" s="921"/>
      <c r="VAD88" s="921"/>
      <c r="VAE88" s="921"/>
      <c r="VAF88" s="921"/>
      <c r="VAG88" s="921"/>
      <c r="VAH88" s="921"/>
      <c r="VAI88" s="921"/>
      <c r="VAJ88" s="921"/>
      <c r="VAK88" s="921"/>
      <c r="VAL88" s="921"/>
      <c r="VAM88" s="921"/>
      <c r="VAN88" s="921"/>
      <c r="VAO88" s="921"/>
      <c r="VAP88" s="921"/>
      <c r="VAQ88" s="921"/>
      <c r="VAR88" s="921"/>
      <c r="VAS88" s="921"/>
      <c r="VAT88" s="921"/>
      <c r="VAU88" s="921"/>
      <c r="VAV88" s="921"/>
      <c r="VAW88" s="921"/>
      <c r="VAX88" s="921"/>
      <c r="VAY88" s="921"/>
      <c r="VAZ88" s="921"/>
      <c r="VBA88" s="921"/>
      <c r="VBB88" s="921"/>
      <c r="VBC88" s="921"/>
      <c r="VBD88" s="921"/>
      <c r="VBE88" s="921"/>
      <c r="VBF88" s="921"/>
      <c r="VBG88" s="921"/>
      <c r="VBH88" s="921"/>
      <c r="VBI88" s="921"/>
      <c r="VBJ88" s="921"/>
      <c r="VBK88" s="921"/>
      <c r="VBL88" s="921"/>
      <c r="VBM88" s="921"/>
      <c r="VBN88" s="921"/>
      <c r="VBO88" s="921"/>
      <c r="VBP88" s="921"/>
      <c r="VBQ88" s="921"/>
      <c r="VBR88" s="921"/>
      <c r="VBS88" s="921"/>
      <c r="VBT88" s="921"/>
      <c r="VBU88" s="921"/>
      <c r="VBV88" s="921"/>
      <c r="VBW88" s="921"/>
      <c r="VBX88" s="921"/>
      <c r="VBY88" s="921"/>
      <c r="VBZ88" s="921"/>
      <c r="VCA88" s="921"/>
      <c r="VCB88" s="921"/>
      <c r="VCC88" s="921"/>
      <c r="VCD88" s="921"/>
      <c r="VCE88" s="921"/>
      <c r="VCF88" s="921"/>
      <c r="VCG88" s="921"/>
      <c r="VCH88" s="921"/>
      <c r="VCI88" s="921"/>
      <c r="VCJ88" s="921"/>
      <c r="VCK88" s="921"/>
      <c r="VCL88" s="921"/>
      <c r="VCM88" s="921"/>
      <c r="VCN88" s="921"/>
      <c r="VCO88" s="921"/>
      <c r="VCP88" s="921"/>
      <c r="VCQ88" s="921"/>
      <c r="VCR88" s="921"/>
      <c r="VCS88" s="921"/>
      <c r="VCT88" s="921"/>
      <c r="VCU88" s="921"/>
      <c r="VCV88" s="921"/>
      <c r="VCW88" s="921"/>
      <c r="VCX88" s="921"/>
      <c r="VCY88" s="921"/>
      <c r="VCZ88" s="921"/>
      <c r="VDA88" s="921"/>
      <c r="VDB88" s="921"/>
      <c r="VDC88" s="921"/>
      <c r="VDD88" s="921"/>
      <c r="VDE88" s="921"/>
      <c r="VDF88" s="921"/>
      <c r="VDG88" s="921"/>
      <c r="VDH88" s="921"/>
      <c r="VDI88" s="921"/>
      <c r="VDJ88" s="921"/>
      <c r="VDK88" s="921"/>
      <c r="VDL88" s="921"/>
      <c r="VDM88" s="921"/>
      <c r="VDN88" s="921"/>
      <c r="VDO88" s="921"/>
      <c r="VDP88" s="921"/>
      <c r="VDQ88" s="921"/>
      <c r="VDR88" s="921"/>
      <c r="VDS88" s="921"/>
      <c r="VDT88" s="921"/>
      <c r="VDU88" s="921"/>
      <c r="VDV88" s="921"/>
      <c r="VDW88" s="921"/>
      <c r="VDX88" s="921"/>
      <c r="VDY88" s="921"/>
      <c r="VDZ88" s="921"/>
      <c r="VEA88" s="921"/>
      <c r="VEB88" s="921"/>
      <c r="VEC88" s="921"/>
      <c r="VED88" s="921"/>
      <c r="VEE88" s="921"/>
      <c r="VEF88" s="921"/>
      <c r="VEG88" s="921"/>
      <c r="VEH88" s="921"/>
      <c r="VEI88" s="921"/>
      <c r="VEJ88" s="921"/>
      <c r="VEK88" s="921"/>
      <c r="VEL88" s="921"/>
      <c r="VEM88" s="921"/>
      <c r="VEN88" s="921"/>
      <c r="VEO88" s="921"/>
      <c r="VEP88" s="921"/>
      <c r="VEQ88" s="921"/>
      <c r="VER88" s="921"/>
      <c r="VES88" s="921"/>
      <c r="VET88" s="921"/>
      <c r="VEU88" s="921"/>
      <c r="VEV88" s="921"/>
      <c r="VEW88" s="921"/>
      <c r="VEX88" s="921"/>
      <c r="VEY88" s="921"/>
      <c r="VEZ88" s="921"/>
      <c r="VFA88" s="921"/>
      <c r="VFB88" s="921"/>
      <c r="VFC88" s="921"/>
      <c r="VFD88" s="921"/>
      <c r="VFE88" s="921"/>
      <c r="VFF88" s="921"/>
      <c r="VFG88" s="921"/>
      <c r="VFH88" s="921"/>
      <c r="VFI88" s="921"/>
      <c r="VFJ88" s="921"/>
      <c r="VFK88" s="921"/>
      <c r="VFL88" s="921"/>
      <c r="VFM88" s="921"/>
      <c r="VFN88" s="921"/>
      <c r="VFO88" s="921"/>
      <c r="VFP88" s="921"/>
      <c r="VFQ88" s="921"/>
      <c r="VFR88" s="921"/>
      <c r="VFS88" s="921"/>
      <c r="VFT88" s="921"/>
      <c r="VFU88" s="921"/>
      <c r="VFV88" s="921"/>
      <c r="VFW88" s="921"/>
      <c r="VFX88" s="921"/>
      <c r="VFY88" s="921"/>
      <c r="VFZ88" s="921"/>
      <c r="VGA88" s="921"/>
      <c r="VGB88" s="921"/>
      <c r="VGC88" s="921"/>
      <c r="VGD88" s="921"/>
      <c r="VGE88" s="921"/>
      <c r="VGF88" s="921"/>
      <c r="VGG88" s="921"/>
      <c r="VGH88" s="921"/>
      <c r="VGI88" s="921"/>
      <c r="VGJ88" s="921"/>
      <c r="VGK88" s="921"/>
      <c r="VGL88" s="921"/>
      <c r="VGM88" s="921"/>
      <c r="VGN88" s="921"/>
      <c r="VGO88" s="921"/>
      <c r="VGP88" s="921"/>
      <c r="VGQ88" s="921"/>
      <c r="VGR88" s="921"/>
      <c r="VGS88" s="921"/>
      <c r="VGT88" s="921"/>
      <c r="VGU88" s="921"/>
      <c r="VGV88" s="921"/>
      <c r="VGW88" s="921"/>
      <c r="VGX88" s="921"/>
      <c r="VGY88" s="921"/>
      <c r="VGZ88" s="921"/>
      <c r="VHA88" s="921"/>
      <c r="VHB88" s="921"/>
      <c r="VHC88" s="921"/>
      <c r="VHD88" s="921"/>
      <c r="VHE88" s="921"/>
      <c r="VHF88" s="921"/>
      <c r="VHG88" s="921"/>
      <c r="VHH88" s="921"/>
      <c r="VHI88" s="921"/>
      <c r="VHJ88" s="921"/>
      <c r="VHK88" s="921"/>
      <c r="VHL88" s="921"/>
      <c r="VHM88" s="921"/>
      <c r="VHN88" s="921"/>
      <c r="VHO88" s="921"/>
      <c r="VHP88" s="921"/>
      <c r="VHQ88" s="921"/>
      <c r="VHR88" s="921"/>
      <c r="VHS88" s="921"/>
      <c r="VHT88" s="921"/>
      <c r="VHU88" s="921"/>
      <c r="VHV88" s="921"/>
      <c r="VHW88" s="921"/>
      <c r="VHX88" s="921"/>
      <c r="VHY88" s="921"/>
      <c r="VHZ88" s="921"/>
      <c r="VIA88" s="921"/>
      <c r="VIB88" s="921"/>
      <c r="VIC88" s="921"/>
      <c r="VID88" s="921"/>
      <c r="VIE88" s="921"/>
      <c r="VIF88" s="921"/>
      <c r="VIG88" s="921"/>
      <c r="VIH88" s="921"/>
      <c r="VII88" s="921"/>
      <c r="VIJ88" s="921"/>
      <c r="VIK88" s="921"/>
      <c r="VIL88" s="921"/>
      <c r="VIM88" s="921"/>
      <c r="VIN88" s="921"/>
      <c r="VIO88" s="921"/>
      <c r="VIP88" s="921"/>
      <c r="VIQ88" s="921"/>
      <c r="VIR88" s="921"/>
      <c r="VIS88" s="921"/>
      <c r="VIT88" s="921"/>
      <c r="VIU88" s="921"/>
      <c r="VIV88" s="921"/>
      <c r="VIW88" s="921"/>
      <c r="VIX88" s="921"/>
      <c r="VIY88" s="921"/>
      <c r="VIZ88" s="921"/>
      <c r="VJA88" s="921"/>
      <c r="VJB88" s="921"/>
      <c r="VJC88" s="921"/>
      <c r="VJD88" s="921"/>
      <c r="VJE88" s="921"/>
      <c r="VJF88" s="921"/>
      <c r="VJG88" s="921"/>
      <c r="VJH88" s="921"/>
      <c r="VJI88" s="921"/>
      <c r="VJJ88" s="921"/>
      <c r="VJK88" s="921"/>
      <c r="VJL88" s="921"/>
      <c r="VJM88" s="921"/>
      <c r="VJN88" s="921"/>
      <c r="VJO88" s="921"/>
      <c r="VJP88" s="921"/>
      <c r="VJQ88" s="921"/>
      <c r="VJR88" s="921"/>
      <c r="VJS88" s="921"/>
      <c r="VJT88" s="921"/>
      <c r="VJU88" s="921"/>
      <c r="VJV88" s="921"/>
      <c r="VJW88" s="921"/>
      <c r="VJX88" s="921"/>
      <c r="VJY88" s="921"/>
      <c r="VJZ88" s="921"/>
      <c r="VKA88" s="921"/>
      <c r="VKB88" s="921"/>
      <c r="VKC88" s="921"/>
      <c r="VKD88" s="921"/>
      <c r="VKE88" s="921"/>
      <c r="VKF88" s="921"/>
      <c r="VKG88" s="921"/>
      <c r="VKH88" s="921"/>
      <c r="VKI88" s="921"/>
      <c r="VKJ88" s="921"/>
      <c r="VKK88" s="921"/>
      <c r="VKL88" s="921"/>
      <c r="VKM88" s="921"/>
      <c r="VKN88" s="921"/>
      <c r="VKO88" s="921"/>
      <c r="VKP88" s="921"/>
      <c r="VKQ88" s="921"/>
      <c r="VKR88" s="921"/>
      <c r="VKS88" s="921"/>
      <c r="VKT88" s="921"/>
      <c r="VKU88" s="921"/>
      <c r="VKV88" s="921"/>
      <c r="VKW88" s="921"/>
      <c r="VKX88" s="921"/>
      <c r="VKY88" s="921"/>
      <c r="VKZ88" s="921"/>
      <c r="VLA88" s="921"/>
      <c r="VLB88" s="921"/>
      <c r="VLC88" s="921"/>
      <c r="VLD88" s="921"/>
      <c r="VLE88" s="921"/>
      <c r="VLF88" s="921"/>
      <c r="VLG88" s="921"/>
      <c r="VLH88" s="921"/>
      <c r="VLI88" s="921"/>
      <c r="VLJ88" s="921"/>
      <c r="VLK88" s="921"/>
      <c r="VLL88" s="921"/>
      <c r="VLM88" s="921"/>
      <c r="VLN88" s="921"/>
      <c r="VLO88" s="921"/>
      <c r="VLP88" s="921"/>
      <c r="VLQ88" s="921"/>
      <c r="VLR88" s="921"/>
      <c r="VLS88" s="921"/>
      <c r="VLT88" s="921"/>
      <c r="VLU88" s="921"/>
      <c r="VLV88" s="921"/>
      <c r="VLW88" s="921"/>
      <c r="VLX88" s="921"/>
      <c r="VLY88" s="921"/>
      <c r="VLZ88" s="921"/>
      <c r="VMA88" s="921"/>
      <c r="VMB88" s="921"/>
      <c r="VMC88" s="921"/>
      <c r="VMD88" s="921"/>
      <c r="VME88" s="921"/>
      <c r="VMF88" s="921"/>
      <c r="VMG88" s="921"/>
      <c r="VMH88" s="921"/>
      <c r="VMI88" s="921"/>
      <c r="VMJ88" s="921"/>
      <c r="VMK88" s="921"/>
      <c r="VML88" s="921"/>
      <c r="VMM88" s="921"/>
      <c r="VMN88" s="921"/>
      <c r="VMO88" s="921"/>
      <c r="VMP88" s="921"/>
      <c r="VMQ88" s="921"/>
      <c r="VMR88" s="921"/>
      <c r="VMS88" s="921"/>
      <c r="VMT88" s="921"/>
      <c r="VMU88" s="921"/>
      <c r="VMV88" s="921"/>
      <c r="VMW88" s="921"/>
      <c r="VMX88" s="921"/>
      <c r="VMY88" s="921"/>
      <c r="VMZ88" s="921"/>
      <c r="VNA88" s="921"/>
      <c r="VNB88" s="921"/>
      <c r="VNC88" s="921"/>
      <c r="VND88" s="921"/>
      <c r="VNE88" s="921"/>
      <c r="VNF88" s="921"/>
      <c r="VNG88" s="921"/>
      <c r="VNH88" s="921"/>
      <c r="VNI88" s="921"/>
      <c r="VNJ88" s="921"/>
      <c r="VNK88" s="921"/>
      <c r="VNL88" s="921"/>
      <c r="VNM88" s="921"/>
      <c r="VNN88" s="921"/>
      <c r="VNO88" s="921"/>
      <c r="VNP88" s="921"/>
      <c r="VNQ88" s="921"/>
      <c r="VNR88" s="921"/>
      <c r="VNS88" s="921"/>
      <c r="VNT88" s="921"/>
      <c r="VNU88" s="921"/>
      <c r="VNV88" s="921"/>
      <c r="VNW88" s="921"/>
      <c r="VNX88" s="921"/>
      <c r="VNY88" s="921"/>
      <c r="VNZ88" s="921"/>
      <c r="VOA88" s="921"/>
      <c r="VOB88" s="921"/>
      <c r="VOC88" s="921"/>
      <c r="VOD88" s="921"/>
      <c r="VOE88" s="921"/>
      <c r="VOF88" s="921"/>
      <c r="VOG88" s="921"/>
      <c r="VOH88" s="921"/>
      <c r="VOI88" s="921"/>
      <c r="VOJ88" s="921"/>
      <c r="VOK88" s="921"/>
      <c r="VOL88" s="921"/>
      <c r="VOM88" s="921"/>
      <c r="VON88" s="921"/>
      <c r="VOO88" s="921"/>
      <c r="VOP88" s="921"/>
      <c r="VOQ88" s="921"/>
      <c r="VOR88" s="921"/>
      <c r="VOS88" s="921"/>
      <c r="VOT88" s="921"/>
      <c r="VOU88" s="921"/>
      <c r="VOV88" s="921"/>
      <c r="VOW88" s="921"/>
      <c r="VOX88" s="921"/>
      <c r="VOY88" s="921"/>
      <c r="VOZ88" s="921"/>
      <c r="VPA88" s="921"/>
      <c r="VPB88" s="921"/>
      <c r="VPC88" s="921"/>
      <c r="VPD88" s="921"/>
      <c r="VPE88" s="921"/>
      <c r="VPF88" s="921"/>
      <c r="VPG88" s="921"/>
      <c r="VPH88" s="921"/>
      <c r="VPI88" s="921"/>
      <c r="VPJ88" s="921"/>
      <c r="VPK88" s="921"/>
      <c r="VPL88" s="921"/>
      <c r="VPM88" s="921"/>
      <c r="VPN88" s="921"/>
      <c r="VPO88" s="921"/>
      <c r="VPP88" s="921"/>
      <c r="VPQ88" s="921"/>
      <c r="VPR88" s="921"/>
      <c r="VPS88" s="921"/>
      <c r="VPT88" s="921"/>
      <c r="VPU88" s="921"/>
      <c r="VPV88" s="921"/>
      <c r="VPW88" s="921"/>
      <c r="VPX88" s="921"/>
      <c r="VPY88" s="921"/>
      <c r="VPZ88" s="921"/>
      <c r="VQA88" s="921"/>
      <c r="VQB88" s="921"/>
      <c r="VQC88" s="921"/>
      <c r="VQD88" s="921"/>
      <c r="VQE88" s="921"/>
      <c r="VQF88" s="921"/>
      <c r="VQG88" s="921"/>
      <c r="VQH88" s="921"/>
      <c r="VQI88" s="921"/>
      <c r="VQJ88" s="921"/>
      <c r="VQK88" s="921"/>
      <c r="VQL88" s="921"/>
      <c r="VQM88" s="921"/>
      <c r="VQN88" s="921"/>
      <c r="VQO88" s="921"/>
      <c r="VQP88" s="921"/>
      <c r="VQQ88" s="921"/>
      <c r="VQR88" s="921"/>
      <c r="VQS88" s="921"/>
      <c r="VQT88" s="921"/>
      <c r="VQU88" s="921"/>
      <c r="VQV88" s="921"/>
      <c r="VQW88" s="921"/>
      <c r="VQX88" s="921"/>
      <c r="VQY88" s="921"/>
      <c r="VQZ88" s="921"/>
      <c r="VRA88" s="921"/>
      <c r="VRB88" s="921"/>
      <c r="VRC88" s="921"/>
      <c r="VRD88" s="921"/>
      <c r="VRE88" s="921"/>
      <c r="VRF88" s="921"/>
      <c r="VRG88" s="921"/>
      <c r="VRH88" s="921"/>
      <c r="VRI88" s="921"/>
      <c r="VRJ88" s="921"/>
      <c r="VRK88" s="921"/>
      <c r="VRL88" s="921"/>
      <c r="VRM88" s="921"/>
      <c r="VRN88" s="921"/>
      <c r="VRO88" s="921"/>
      <c r="VRP88" s="921"/>
      <c r="VRQ88" s="921"/>
      <c r="VRR88" s="921"/>
      <c r="VRS88" s="921"/>
      <c r="VRT88" s="921"/>
      <c r="VRU88" s="921"/>
      <c r="VRV88" s="921"/>
      <c r="VRW88" s="921"/>
      <c r="VRX88" s="921"/>
      <c r="VRY88" s="921"/>
      <c r="VRZ88" s="921"/>
      <c r="VSA88" s="921"/>
      <c r="VSB88" s="921"/>
      <c r="VSC88" s="921"/>
      <c r="VSD88" s="921"/>
      <c r="VSE88" s="921"/>
      <c r="VSF88" s="921"/>
      <c r="VSG88" s="921"/>
      <c r="VSH88" s="921"/>
      <c r="VSI88" s="921"/>
      <c r="VSJ88" s="921"/>
      <c r="VSK88" s="921"/>
      <c r="VSL88" s="921"/>
      <c r="VSM88" s="921"/>
      <c r="VSN88" s="921"/>
      <c r="VSO88" s="921"/>
      <c r="VSP88" s="921"/>
      <c r="VSQ88" s="921"/>
      <c r="VSR88" s="921"/>
      <c r="VSS88" s="921"/>
      <c r="VST88" s="921"/>
      <c r="VSU88" s="921"/>
      <c r="VSV88" s="921"/>
      <c r="VSW88" s="921"/>
      <c r="VSX88" s="921"/>
      <c r="VSY88" s="921"/>
      <c r="VSZ88" s="921"/>
      <c r="VTA88" s="921"/>
      <c r="VTB88" s="921"/>
      <c r="VTC88" s="921"/>
      <c r="VTD88" s="921"/>
      <c r="VTE88" s="921"/>
      <c r="VTF88" s="921"/>
      <c r="VTG88" s="921"/>
      <c r="VTH88" s="921"/>
      <c r="VTI88" s="921"/>
      <c r="VTJ88" s="921"/>
      <c r="VTK88" s="921"/>
      <c r="VTL88" s="921"/>
      <c r="VTM88" s="921"/>
      <c r="VTN88" s="921"/>
      <c r="VTO88" s="921"/>
      <c r="VTP88" s="921"/>
      <c r="VTQ88" s="921"/>
      <c r="VTR88" s="921"/>
      <c r="VTS88" s="921"/>
      <c r="VTT88" s="921"/>
      <c r="VTU88" s="921"/>
      <c r="VTV88" s="921"/>
      <c r="VTW88" s="921"/>
      <c r="VTX88" s="921"/>
      <c r="VTY88" s="921"/>
      <c r="VTZ88" s="921"/>
      <c r="VUA88" s="921"/>
      <c r="VUB88" s="921"/>
      <c r="VUC88" s="921"/>
      <c r="VUD88" s="921"/>
      <c r="VUE88" s="921"/>
      <c r="VUF88" s="921"/>
      <c r="VUG88" s="921"/>
      <c r="VUH88" s="921"/>
      <c r="VUI88" s="921"/>
      <c r="VUJ88" s="921"/>
      <c r="VUK88" s="921"/>
      <c r="VUL88" s="921"/>
      <c r="VUM88" s="921"/>
      <c r="VUN88" s="921"/>
      <c r="VUO88" s="921"/>
      <c r="VUP88" s="921"/>
      <c r="VUQ88" s="921"/>
      <c r="VUR88" s="921"/>
      <c r="VUS88" s="921"/>
      <c r="VUT88" s="921"/>
      <c r="VUU88" s="921"/>
      <c r="VUV88" s="921"/>
      <c r="VUW88" s="921"/>
      <c r="VUX88" s="921"/>
      <c r="VUY88" s="921"/>
      <c r="VUZ88" s="921"/>
      <c r="VVA88" s="921"/>
      <c r="VVB88" s="921"/>
      <c r="VVC88" s="921"/>
      <c r="VVD88" s="921"/>
      <c r="VVE88" s="921"/>
      <c r="VVF88" s="921"/>
      <c r="VVG88" s="921"/>
      <c r="VVH88" s="921"/>
      <c r="VVI88" s="921"/>
      <c r="VVJ88" s="921"/>
      <c r="VVK88" s="921"/>
      <c r="VVL88" s="921"/>
      <c r="VVM88" s="921"/>
      <c r="VVN88" s="921"/>
      <c r="VVO88" s="921"/>
      <c r="VVP88" s="921"/>
      <c r="VVQ88" s="921"/>
      <c r="VVR88" s="921"/>
      <c r="VVS88" s="921"/>
      <c r="VVT88" s="921"/>
      <c r="VVU88" s="921"/>
      <c r="VVV88" s="921"/>
      <c r="VVW88" s="921"/>
      <c r="VVX88" s="921"/>
      <c r="VVY88" s="921"/>
      <c r="VVZ88" s="921"/>
      <c r="VWA88" s="921"/>
      <c r="VWB88" s="921"/>
      <c r="VWC88" s="921"/>
      <c r="VWD88" s="921"/>
      <c r="VWE88" s="921"/>
      <c r="VWF88" s="921"/>
      <c r="VWG88" s="921"/>
      <c r="VWH88" s="921"/>
      <c r="VWI88" s="921"/>
      <c r="VWJ88" s="921"/>
      <c r="VWK88" s="921"/>
      <c r="VWL88" s="921"/>
      <c r="VWM88" s="921"/>
      <c r="VWN88" s="921"/>
      <c r="VWO88" s="921"/>
      <c r="VWP88" s="921"/>
      <c r="VWQ88" s="921"/>
      <c r="VWR88" s="921"/>
      <c r="VWS88" s="921"/>
      <c r="VWT88" s="921"/>
      <c r="VWU88" s="921"/>
      <c r="VWV88" s="921"/>
      <c r="VWW88" s="921"/>
      <c r="VWX88" s="921"/>
      <c r="VWY88" s="921"/>
      <c r="VWZ88" s="921"/>
      <c r="VXA88" s="921"/>
      <c r="VXB88" s="921"/>
      <c r="VXC88" s="921"/>
      <c r="VXD88" s="921"/>
      <c r="VXE88" s="921"/>
      <c r="VXF88" s="921"/>
      <c r="VXG88" s="921"/>
      <c r="VXH88" s="921"/>
      <c r="VXI88" s="921"/>
      <c r="VXJ88" s="921"/>
      <c r="VXK88" s="921"/>
      <c r="VXL88" s="921"/>
      <c r="VXM88" s="921"/>
      <c r="VXN88" s="921"/>
      <c r="VXO88" s="921"/>
      <c r="VXP88" s="921"/>
      <c r="VXQ88" s="921"/>
      <c r="VXR88" s="921"/>
      <c r="VXS88" s="921"/>
      <c r="VXT88" s="921"/>
      <c r="VXU88" s="921"/>
      <c r="VXV88" s="921"/>
      <c r="VXW88" s="921"/>
      <c r="VXX88" s="921"/>
      <c r="VXY88" s="921"/>
      <c r="VXZ88" s="921"/>
      <c r="VYA88" s="921"/>
      <c r="VYB88" s="921"/>
      <c r="VYC88" s="921"/>
      <c r="VYD88" s="921"/>
      <c r="VYE88" s="921"/>
      <c r="VYF88" s="921"/>
      <c r="VYG88" s="921"/>
      <c r="VYH88" s="921"/>
      <c r="VYI88" s="921"/>
      <c r="VYJ88" s="921"/>
      <c r="VYK88" s="921"/>
      <c r="VYL88" s="921"/>
      <c r="VYM88" s="921"/>
      <c r="VYN88" s="921"/>
      <c r="VYO88" s="921"/>
      <c r="VYP88" s="921"/>
      <c r="VYQ88" s="921"/>
      <c r="VYR88" s="921"/>
      <c r="VYS88" s="921"/>
      <c r="VYT88" s="921"/>
      <c r="VYU88" s="921"/>
      <c r="VYV88" s="921"/>
      <c r="VYW88" s="921"/>
      <c r="VYX88" s="921"/>
      <c r="VYY88" s="921"/>
      <c r="VYZ88" s="921"/>
      <c r="VZA88" s="921"/>
      <c r="VZB88" s="921"/>
      <c r="VZC88" s="921"/>
      <c r="VZD88" s="921"/>
      <c r="VZE88" s="921"/>
      <c r="VZF88" s="921"/>
      <c r="VZG88" s="921"/>
      <c r="VZH88" s="921"/>
      <c r="VZI88" s="921"/>
      <c r="VZJ88" s="921"/>
      <c r="VZK88" s="921"/>
      <c r="VZL88" s="921"/>
      <c r="VZM88" s="921"/>
      <c r="VZN88" s="921"/>
      <c r="VZO88" s="921"/>
      <c r="VZP88" s="921"/>
      <c r="VZQ88" s="921"/>
      <c r="VZR88" s="921"/>
      <c r="VZS88" s="921"/>
      <c r="VZT88" s="921"/>
      <c r="VZU88" s="921"/>
      <c r="VZV88" s="921"/>
      <c r="VZW88" s="921"/>
      <c r="VZX88" s="921"/>
      <c r="VZY88" s="921"/>
      <c r="VZZ88" s="921"/>
      <c r="WAA88" s="921"/>
      <c r="WAB88" s="921"/>
      <c r="WAC88" s="921"/>
      <c r="WAD88" s="921"/>
      <c r="WAE88" s="921"/>
      <c r="WAF88" s="921"/>
      <c r="WAG88" s="921"/>
      <c r="WAH88" s="921"/>
      <c r="WAI88" s="921"/>
      <c r="WAJ88" s="921"/>
      <c r="WAK88" s="921"/>
      <c r="WAL88" s="921"/>
      <c r="WAM88" s="921"/>
      <c r="WAN88" s="921"/>
      <c r="WAO88" s="921"/>
      <c r="WAP88" s="921"/>
      <c r="WAQ88" s="921"/>
      <c r="WAR88" s="921"/>
      <c r="WAS88" s="921"/>
      <c r="WAT88" s="921"/>
      <c r="WAU88" s="921"/>
      <c r="WAV88" s="921"/>
      <c r="WAW88" s="921"/>
      <c r="WAX88" s="921"/>
      <c r="WAY88" s="921"/>
      <c r="WAZ88" s="921"/>
      <c r="WBA88" s="921"/>
      <c r="WBB88" s="921"/>
      <c r="WBC88" s="921"/>
      <c r="WBD88" s="921"/>
      <c r="WBE88" s="921"/>
      <c r="WBF88" s="921"/>
      <c r="WBG88" s="921"/>
      <c r="WBH88" s="921"/>
      <c r="WBI88" s="921"/>
      <c r="WBJ88" s="921"/>
      <c r="WBK88" s="921"/>
      <c r="WBL88" s="921"/>
      <c r="WBM88" s="921"/>
      <c r="WBN88" s="921"/>
      <c r="WBO88" s="921"/>
      <c r="WBP88" s="921"/>
      <c r="WBQ88" s="921"/>
      <c r="WBR88" s="921"/>
      <c r="WBS88" s="921"/>
      <c r="WBT88" s="921"/>
      <c r="WBU88" s="921"/>
      <c r="WBV88" s="921"/>
      <c r="WBW88" s="921"/>
      <c r="WBX88" s="921"/>
      <c r="WBY88" s="921"/>
      <c r="WBZ88" s="921"/>
      <c r="WCA88" s="921"/>
      <c r="WCB88" s="921"/>
      <c r="WCC88" s="921"/>
      <c r="WCD88" s="921"/>
      <c r="WCE88" s="921"/>
      <c r="WCF88" s="921"/>
      <c r="WCG88" s="921"/>
      <c r="WCH88" s="921"/>
      <c r="WCI88" s="921"/>
      <c r="WCJ88" s="921"/>
      <c r="WCK88" s="921"/>
      <c r="WCL88" s="921"/>
      <c r="WCM88" s="921"/>
      <c r="WCN88" s="921"/>
      <c r="WCO88" s="921"/>
      <c r="WCP88" s="921"/>
      <c r="WCQ88" s="921"/>
      <c r="WCR88" s="921"/>
      <c r="WCS88" s="921"/>
      <c r="WCT88" s="921"/>
      <c r="WCU88" s="921"/>
      <c r="WCV88" s="921"/>
      <c r="WCW88" s="921"/>
      <c r="WCX88" s="921"/>
      <c r="WCY88" s="921"/>
      <c r="WCZ88" s="921"/>
      <c r="WDA88" s="921"/>
      <c r="WDB88" s="921"/>
      <c r="WDC88" s="921"/>
      <c r="WDD88" s="921"/>
      <c r="WDE88" s="921"/>
      <c r="WDF88" s="921"/>
      <c r="WDG88" s="921"/>
      <c r="WDH88" s="921"/>
      <c r="WDI88" s="921"/>
      <c r="WDJ88" s="921"/>
      <c r="WDK88" s="921"/>
      <c r="WDL88" s="921"/>
      <c r="WDM88" s="921"/>
      <c r="WDN88" s="921"/>
      <c r="WDO88" s="921"/>
      <c r="WDP88" s="921"/>
      <c r="WDQ88" s="921"/>
      <c r="WDR88" s="921"/>
      <c r="WDS88" s="921"/>
      <c r="WDT88" s="921"/>
      <c r="WDU88" s="921"/>
      <c r="WDV88" s="921"/>
      <c r="WDW88" s="921"/>
      <c r="WDX88" s="921"/>
      <c r="WDY88" s="921"/>
      <c r="WDZ88" s="921"/>
      <c r="WEA88" s="921"/>
      <c r="WEB88" s="921"/>
      <c r="WEC88" s="921"/>
      <c r="WED88" s="921"/>
      <c r="WEE88" s="921"/>
      <c r="WEF88" s="921"/>
      <c r="WEG88" s="921"/>
      <c r="WEH88" s="921"/>
      <c r="WEI88" s="921"/>
      <c r="WEJ88" s="921"/>
      <c r="WEK88" s="921"/>
      <c r="WEL88" s="921"/>
      <c r="WEM88" s="921"/>
      <c r="WEN88" s="921"/>
      <c r="WEO88" s="921"/>
      <c r="WEP88" s="921"/>
      <c r="WEQ88" s="921"/>
      <c r="WER88" s="921"/>
      <c r="WES88" s="921"/>
      <c r="WET88" s="921"/>
      <c r="WEU88" s="921"/>
      <c r="WEV88" s="921"/>
      <c r="WEW88" s="921"/>
      <c r="WEX88" s="921"/>
      <c r="WEY88" s="921"/>
      <c r="WEZ88" s="921"/>
      <c r="WFA88" s="921"/>
      <c r="WFB88" s="921"/>
      <c r="WFC88" s="921"/>
      <c r="WFD88" s="921"/>
      <c r="WFE88" s="921"/>
      <c r="WFF88" s="921"/>
      <c r="WFG88" s="921"/>
      <c r="WFH88" s="921"/>
      <c r="WFI88" s="921"/>
      <c r="WFJ88" s="921"/>
      <c r="WFK88" s="921"/>
      <c r="WFL88" s="921"/>
      <c r="WFM88" s="921"/>
      <c r="WFN88" s="921"/>
      <c r="WFO88" s="921"/>
      <c r="WFP88" s="921"/>
      <c r="WFQ88" s="921"/>
      <c r="WFR88" s="921"/>
      <c r="WFS88" s="921"/>
      <c r="WFT88" s="921"/>
      <c r="WFU88" s="921"/>
      <c r="WFV88" s="921"/>
      <c r="WFW88" s="921"/>
      <c r="WFX88" s="921"/>
      <c r="WFY88" s="921"/>
      <c r="WFZ88" s="921"/>
      <c r="WGA88" s="921"/>
      <c r="WGB88" s="921"/>
      <c r="WGC88" s="921"/>
      <c r="WGD88" s="921"/>
      <c r="WGE88" s="921"/>
      <c r="WGF88" s="921"/>
      <c r="WGG88" s="921"/>
      <c r="WGH88" s="921"/>
      <c r="WGI88" s="921"/>
      <c r="WGJ88" s="921"/>
      <c r="WGK88" s="921"/>
      <c r="WGL88" s="921"/>
      <c r="WGM88" s="921"/>
      <c r="WGN88" s="921"/>
      <c r="WGO88" s="921"/>
      <c r="WGP88" s="921"/>
      <c r="WGQ88" s="921"/>
      <c r="WGR88" s="921"/>
      <c r="WGS88" s="921"/>
      <c r="WGT88" s="921"/>
      <c r="WGU88" s="921"/>
      <c r="WGV88" s="921"/>
      <c r="WGW88" s="921"/>
      <c r="WGX88" s="921"/>
      <c r="WGY88" s="921"/>
      <c r="WGZ88" s="921"/>
      <c r="WHA88" s="921"/>
      <c r="WHB88" s="921"/>
      <c r="WHC88" s="921"/>
      <c r="WHD88" s="921"/>
      <c r="WHE88" s="921"/>
      <c r="WHF88" s="921"/>
      <c r="WHG88" s="921"/>
      <c r="WHH88" s="921"/>
      <c r="WHI88" s="921"/>
      <c r="WHJ88" s="921"/>
      <c r="WHK88" s="921"/>
      <c r="WHL88" s="921"/>
      <c r="WHM88" s="921"/>
      <c r="WHN88" s="921"/>
      <c r="WHO88" s="921"/>
      <c r="WHP88" s="921"/>
      <c r="WHQ88" s="921"/>
      <c r="WHR88" s="921"/>
      <c r="WHS88" s="921"/>
      <c r="WHT88" s="921"/>
      <c r="WHU88" s="921"/>
      <c r="WHV88" s="921"/>
      <c r="WHW88" s="921"/>
      <c r="WHX88" s="921"/>
      <c r="WHY88" s="921"/>
      <c r="WHZ88" s="921"/>
      <c r="WIA88" s="921"/>
      <c r="WIB88" s="921"/>
      <c r="WIC88" s="921"/>
      <c r="WID88" s="921"/>
      <c r="WIE88" s="921"/>
      <c r="WIF88" s="921"/>
      <c r="WIG88" s="921"/>
      <c r="WIH88" s="921"/>
      <c r="WII88" s="921"/>
      <c r="WIJ88" s="921"/>
      <c r="WIK88" s="921"/>
      <c r="WIL88" s="921"/>
      <c r="WIM88" s="921"/>
      <c r="WIN88" s="921"/>
      <c r="WIO88" s="921"/>
      <c r="WIP88" s="921"/>
      <c r="WIQ88" s="921"/>
      <c r="WIR88" s="921"/>
      <c r="WIS88" s="921"/>
      <c r="WIT88" s="921"/>
      <c r="WIU88" s="921"/>
      <c r="WIV88" s="921"/>
      <c r="WIW88" s="921"/>
      <c r="WIX88" s="921"/>
      <c r="WIY88" s="921"/>
      <c r="WIZ88" s="921"/>
      <c r="WJA88" s="921"/>
      <c r="WJB88" s="921"/>
      <c r="WJC88" s="921"/>
      <c r="WJD88" s="921"/>
      <c r="WJE88" s="921"/>
      <c r="WJF88" s="921"/>
      <c r="WJG88" s="921"/>
      <c r="WJH88" s="921"/>
      <c r="WJI88" s="921"/>
      <c r="WJJ88" s="921"/>
      <c r="WJK88" s="921"/>
      <c r="WJL88" s="921"/>
      <c r="WJM88" s="921"/>
      <c r="WJN88" s="921"/>
      <c r="WJO88" s="921"/>
      <c r="WJP88" s="921"/>
      <c r="WJQ88" s="921"/>
      <c r="WJR88" s="921"/>
      <c r="WJS88" s="921"/>
      <c r="WJT88" s="921"/>
      <c r="WJU88" s="921"/>
      <c r="WJV88" s="921"/>
      <c r="WJW88" s="921"/>
      <c r="WJX88" s="921"/>
      <c r="WJY88" s="921"/>
      <c r="WJZ88" s="921"/>
      <c r="WKA88" s="921"/>
      <c r="WKB88" s="921"/>
      <c r="WKC88" s="921"/>
      <c r="WKD88" s="921"/>
      <c r="WKE88" s="921"/>
      <c r="WKF88" s="921"/>
      <c r="WKG88" s="921"/>
      <c r="WKH88" s="921"/>
      <c r="WKI88" s="921"/>
      <c r="WKJ88" s="921"/>
      <c r="WKK88" s="921"/>
      <c r="WKL88" s="921"/>
      <c r="WKM88" s="921"/>
      <c r="WKN88" s="921"/>
      <c r="WKO88" s="921"/>
      <c r="WKP88" s="921"/>
      <c r="WKQ88" s="921"/>
      <c r="WKR88" s="921"/>
      <c r="WKS88" s="921"/>
      <c r="WKT88" s="921"/>
      <c r="WKU88" s="921"/>
      <c r="WKV88" s="921"/>
      <c r="WKW88" s="921"/>
      <c r="WKX88" s="921"/>
      <c r="WKY88" s="921"/>
      <c r="WKZ88" s="921"/>
      <c r="WLA88" s="921"/>
      <c r="WLB88" s="921"/>
      <c r="WLC88" s="921"/>
      <c r="WLD88" s="921"/>
      <c r="WLE88" s="921"/>
      <c r="WLF88" s="921"/>
      <c r="WLG88" s="921"/>
      <c r="WLH88" s="921"/>
      <c r="WLI88" s="921"/>
      <c r="WLJ88" s="921"/>
      <c r="WLK88" s="921"/>
      <c r="WLL88" s="921"/>
      <c r="WLM88" s="921"/>
      <c r="WLN88" s="921"/>
      <c r="WLO88" s="921"/>
      <c r="WLP88" s="921"/>
      <c r="WLQ88" s="921"/>
      <c r="WLR88" s="921"/>
      <c r="WLS88" s="921"/>
      <c r="WLT88" s="921"/>
      <c r="WLU88" s="921"/>
      <c r="WLV88" s="921"/>
      <c r="WLW88" s="921"/>
      <c r="WLX88" s="921"/>
      <c r="WLY88" s="921"/>
      <c r="WLZ88" s="921"/>
      <c r="WMA88" s="921"/>
      <c r="WMB88" s="921"/>
      <c r="WMC88" s="921"/>
      <c r="WMD88" s="921"/>
      <c r="WME88" s="921"/>
      <c r="WMF88" s="921"/>
      <c r="WMG88" s="921"/>
      <c r="WMH88" s="921"/>
      <c r="WMI88" s="921"/>
      <c r="WMJ88" s="921"/>
      <c r="WMK88" s="921"/>
      <c r="WML88" s="921"/>
      <c r="WMM88" s="921"/>
      <c r="WMN88" s="921"/>
      <c r="WMO88" s="921"/>
      <c r="WMP88" s="921"/>
      <c r="WMQ88" s="921"/>
      <c r="WMR88" s="921"/>
      <c r="WMS88" s="921"/>
      <c r="WMT88" s="921"/>
      <c r="WMU88" s="921"/>
      <c r="WMV88" s="921"/>
      <c r="WMW88" s="921"/>
      <c r="WMX88" s="921"/>
      <c r="WMY88" s="921"/>
      <c r="WMZ88" s="921"/>
      <c r="WNA88" s="921"/>
      <c r="WNB88" s="921"/>
      <c r="WNC88" s="921"/>
      <c r="WND88" s="921"/>
      <c r="WNE88" s="921"/>
      <c r="WNF88" s="921"/>
      <c r="WNG88" s="921"/>
      <c r="WNH88" s="921"/>
      <c r="WNI88" s="921"/>
      <c r="WNJ88" s="921"/>
      <c r="WNK88" s="921"/>
      <c r="WNL88" s="921"/>
      <c r="WNM88" s="921"/>
      <c r="WNN88" s="921"/>
      <c r="WNO88" s="921"/>
      <c r="WNP88" s="921"/>
      <c r="WNQ88" s="921"/>
      <c r="WNR88" s="921"/>
      <c r="WNS88" s="921"/>
      <c r="WNT88" s="921"/>
      <c r="WNU88" s="921"/>
      <c r="WNV88" s="921"/>
      <c r="WNW88" s="921"/>
      <c r="WNX88" s="921"/>
      <c r="WNY88" s="921"/>
      <c r="WNZ88" s="921"/>
      <c r="WOA88" s="921"/>
      <c r="WOB88" s="921"/>
      <c r="WOC88" s="921"/>
      <c r="WOD88" s="921"/>
      <c r="WOE88" s="921"/>
      <c r="WOF88" s="921"/>
      <c r="WOG88" s="921"/>
      <c r="WOH88" s="921"/>
      <c r="WOI88" s="921"/>
      <c r="WOJ88" s="921"/>
      <c r="WOK88" s="921"/>
      <c r="WOL88" s="921"/>
      <c r="WOM88" s="921"/>
      <c r="WON88" s="921"/>
      <c r="WOO88" s="921"/>
      <c r="WOP88" s="921"/>
      <c r="WOQ88" s="921"/>
      <c r="WOR88" s="921"/>
      <c r="WOS88" s="921"/>
      <c r="WOT88" s="921"/>
      <c r="WOU88" s="921"/>
      <c r="WOV88" s="921"/>
      <c r="WOW88" s="921"/>
      <c r="WOX88" s="921"/>
      <c r="WOY88" s="921"/>
      <c r="WOZ88" s="921"/>
      <c r="WPA88" s="921"/>
      <c r="WPB88" s="921"/>
      <c r="WPC88" s="921"/>
      <c r="WPD88" s="921"/>
      <c r="WPE88" s="921"/>
      <c r="WPF88" s="921"/>
      <c r="WPG88" s="921"/>
      <c r="WPH88" s="921"/>
      <c r="WPI88" s="921"/>
      <c r="WPJ88" s="921"/>
      <c r="WPK88" s="921"/>
      <c r="WPL88" s="921"/>
      <c r="WPM88" s="921"/>
      <c r="WPN88" s="921"/>
      <c r="WPO88" s="921"/>
      <c r="WPP88" s="921"/>
      <c r="WPQ88" s="921"/>
      <c r="WPR88" s="921"/>
      <c r="WPS88" s="921"/>
      <c r="WPT88" s="921"/>
      <c r="WPU88" s="921"/>
      <c r="WPV88" s="921"/>
      <c r="WPW88" s="921"/>
      <c r="WPX88" s="921"/>
      <c r="WPY88" s="921"/>
      <c r="WPZ88" s="921"/>
      <c r="WQA88" s="921"/>
      <c r="WQB88" s="921"/>
      <c r="WQC88" s="921"/>
      <c r="WQD88" s="921"/>
      <c r="WQE88" s="921"/>
      <c r="WQF88" s="921"/>
      <c r="WQG88" s="921"/>
      <c r="WQH88" s="921"/>
      <c r="WQI88" s="921"/>
      <c r="WQJ88" s="921"/>
      <c r="WQK88" s="921"/>
      <c r="WQL88" s="921"/>
      <c r="WQM88" s="921"/>
      <c r="WQN88" s="921"/>
      <c r="WQO88" s="921"/>
      <c r="WQP88" s="921"/>
      <c r="WQQ88" s="921"/>
      <c r="WQR88" s="921"/>
      <c r="WQS88" s="921"/>
      <c r="WQT88" s="921"/>
      <c r="WQU88" s="921"/>
      <c r="WQV88" s="921"/>
      <c r="WQW88" s="921"/>
      <c r="WQX88" s="921"/>
      <c r="WQY88" s="921"/>
      <c r="WQZ88" s="921"/>
      <c r="WRA88" s="921"/>
      <c r="WRB88" s="921"/>
      <c r="WRC88" s="921"/>
      <c r="WRD88" s="921"/>
      <c r="WRE88" s="921"/>
      <c r="WRF88" s="921"/>
      <c r="WRG88" s="921"/>
      <c r="WRH88" s="921"/>
      <c r="WRI88" s="921"/>
      <c r="WRJ88" s="921"/>
      <c r="WRK88" s="921"/>
      <c r="WRL88" s="921"/>
      <c r="WRM88" s="921"/>
      <c r="WRN88" s="921"/>
      <c r="WRO88" s="921"/>
      <c r="WRP88" s="921"/>
      <c r="WRQ88" s="921"/>
      <c r="WRR88" s="921"/>
      <c r="WRS88" s="921"/>
      <c r="WRT88" s="921"/>
      <c r="WRU88" s="921"/>
      <c r="WRV88" s="921"/>
      <c r="WRW88" s="921"/>
      <c r="WRX88" s="921"/>
      <c r="WRY88" s="921"/>
      <c r="WRZ88" s="921"/>
      <c r="WSA88" s="921"/>
      <c r="WSB88" s="921"/>
      <c r="WSC88" s="921"/>
      <c r="WSD88" s="921"/>
      <c r="WSE88" s="921"/>
      <c r="WSF88" s="921"/>
      <c r="WSG88" s="921"/>
      <c r="WSH88" s="921"/>
      <c r="WSI88" s="921"/>
      <c r="WSJ88" s="921"/>
      <c r="WSK88" s="921"/>
      <c r="WSL88" s="921"/>
      <c r="WSM88" s="921"/>
      <c r="WSN88" s="921"/>
      <c r="WSO88" s="921"/>
      <c r="WSP88" s="921"/>
      <c r="WSQ88" s="921"/>
      <c r="WSR88" s="921"/>
      <c r="WSS88" s="921"/>
      <c r="WST88" s="921"/>
      <c r="WSU88" s="921"/>
      <c r="WSV88" s="921"/>
      <c r="WSW88" s="921"/>
      <c r="WSX88" s="921"/>
      <c r="WSY88" s="921"/>
      <c r="WSZ88" s="921"/>
      <c r="WTA88" s="921"/>
      <c r="WTB88" s="921"/>
      <c r="WTC88" s="921"/>
      <c r="WTD88" s="921"/>
      <c r="WTE88" s="921"/>
      <c r="WTF88" s="921"/>
      <c r="WTG88" s="921"/>
      <c r="WTH88" s="921"/>
      <c r="WTI88" s="921"/>
      <c r="WTJ88" s="921"/>
      <c r="WTK88" s="921"/>
      <c r="WTL88" s="921"/>
      <c r="WTM88" s="921"/>
      <c r="WTN88" s="921"/>
      <c r="WTO88" s="921"/>
      <c r="WTP88" s="921"/>
      <c r="WTQ88" s="921"/>
      <c r="WTR88" s="921"/>
      <c r="WTS88" s="921"/>
      <c r="WTT88" s="921"/>
      <c r="WTU88" s="921"/>
      <c r="WTV88" s="921"/>
      <c r="WTW88" s="921"/>
      <c r="WTX88" s="921"/>
      <c r="WTY88" s="921"/>
      <c r="WTZ88" s="921"/>
      <c r="WUA88" s="921"/>
      <c r="WUB88" s="921"/>
      <c r="WUC88" s="921"/>
      <c r="WUD88" s="921"/>
      <c r="WUE88" s="921"/>
      <c r="WUF88" s="921"/>
      <c r="WUG88" s="921"/>
      <c r="WUH88" s="921"/>
      <c r="WUI88" s="921"/>
      <c r="WUJ88" s="921"/>
      <c r="WUK88" s="921"/>
      <c r="WUL88" s="921"/>
      <c r="WUM88" s="921"/>
      <c r="WUN88" s="921"/>
      <c r="WUO88" s="921"/>
      <c r="WUP88" s="921"/>
      <c r="WUQ88" s="921"/>
      <c r="WUR88" s="921"/>
      <c r="WUS88" s="921"/>
      <c r="WUT88" s="921"/>
      <c r="WUU88" s="921"/>
      <c r="WUV88" s="921"/>
      <c r="WUW88" s="921"/>
      <c r="WUX88" s="921"/>
      <c r="WUY88" s="921"/>
      <c r="WUZ88" s="921"/>
      <c r="WVA88" s="921"/>
      <c r="WVB88" s="921"/>
      <c r="WVC88" s="921"/>
      <c r="WVD88" s="921"/>
      <c r="WVE88" s="921"/>
      <c r="WVF88" s="921"/>
      <c r="WVG88" s="921"/>
      <c r="WVH88" s="921"/>
      <c r="WVI88" s="921"/>
      <c r="WVJ88" s="921"/>
      <c r="WVK88" s="921"/>
      <c r="WVL88" s="921"/>
      <c r="WVM88" s="921"/>
      <c r="WVN88" s="921"/>
      <c r="WVO88" s="921"/>
      <c r="WVP88" s="921"/>
      <c r="WVQ88" s="921"/>
      <c r="WVR88" s="921"/>
      <c r="WVS88" s="921"/>
      <c r="WVT88" s="921"/>
      <c r="WVU88" s="921"/>
      <c r="WVV88" s="921"/>
      <c r="WVW88" s="921"/>
      <c r="WVX88" s="921"/>
      <c r="WVY88" s="921"/>
      <c r="WVZ88" s="921"/>
      <c r="WWA88" s="921"/>
      <c r="WWB88" s="921"/>
      <c r="WWC88" s="921"/>
    </row>
    <row r="89" spans="1:16149" s="908" customFormat="1" ht="24.95" customHeight="1">
      <c r="A89" s="899" t="s">
        <v>222</v>
      </c>
      <c r="B89" s="736" t="s">
        <v>1749</v>
      </c>
      <c r="C89" s="743" t="s">
        <v>1732</v>
      </c>
      <c r="D89" s="738">
        <v>21336</v>
      </c>
      <c r="E89" s="738">
        <v>33485</v>
      </c>
      <c r="F89" s="915">
        <f t="shared" ca="1" si="16"/>
        <v>28.445451782724508</v>
      </c>
      <c r="G89" s="916">
        <f t="shared" si="12"/>
        <v>43251</v>
      </c>
      <c r="H89" s="917">
        <v>39774</v>
      </c>
      <c r="I89" s="741" t="s">
        <v>121</v>
      </c>
      <c r="J89" s="741" t="s">
        <v>121</v>
      </c>
      <c r="K89" s="443">
        <v>7</v>
      </c>
      <c r="L89" s="443">
        <f t="shared" si="13"/>
        <v>53.024999999999999</v>
      </c>
      <c r="M89" s="443">
        <f t="shared" si="13"/>
        <v>65.25</v>
      </c>
      <c r="N89" s="902">
        <v>38.024999999999999</v>
      </c>
      <c r="O89" s="902">
        <v>50.25</v>
      </c>
      <c r="P89" s="903">
        <f t="shared" si="17"/>
        <v>226711.46560009502</v>
      </c>
      <c r="Q89" s="443">
        <f t="shared" si="14"/>
        <v>28</v>
      </c>
      <c r="R89" s="904">
        <v>20</v>
      </c>
      <c r="S89" s="904">
        <v>35</v>
      </c>
      <c r="T89" s="904">
        <f>+$R$16+8*1.5</f>
        <v>32</v>
      </c>
      <c r="U89" s="903">
        <f t="shared" si="15"/>
        <v>1272768</v>
      </c>
      <c r="V89" s="918"/>
      <c r="W89" s="919"/>
      <c r="X89" s="920"/>
    </row>
    <row r="90" spans="1:16149" s="908" customFormat="1" ht="24.95" customHeight="1">
      <c r="A90" s="899" t="s">
        <v>452</v>
      </c>
      <c r="B90" s="736" t="s">
        <v>1774</v>
      </c>
      <c r="C90" s="743" t="s">
        <v>117</v>
      </c>
      <c r="D90" s="738">
        <v>21807</v>
      </c>
      <c r="E90" s="738">
        <v>33428</v>
      </c>
      <c r="F90" s="915">
        <f t="shared" ca="1" si="16"/>
        <v>28.601616166286153</v>
      </c>
      <c r="G90" s="916">
        <f t="shared" si="12"/>
        <v>43722</v>
      </c>
      <c r="H90" s="917">
        <f>28447</f>
        <v>28447</v>
      </c>
      <c r="I90" s="741" t="s">
        <v>140</v>
      </c>
      <c r="J90" s="741" t="s">
        <v>140</v>
      </c>
      <c r="K90" s="443">
        <v>3</v>
      </c>
      <c r="L90" s="443">
        <f t="shared" si="13"/>
        <v>15</v>
      </c>
      <c r="M90" s="443">
        <f t="shared" si="13"/>
        <v>15</v>
      </c>
      <c r="N90" s="902"/>
      <c r="O90" s="902"/>
      <c r="P90" s="903">
        <f t="shared" si="17"/>
        <v>41128.132106999998</v>
      </c>
      <c r="Q90" s="443">
        <f t="shared" si="14"/>
        <v>28</v>
      </c>
      <c r="R90" s="904">
        <v>20</v>
      </c>
      <c r="S90" s="904">
        <v>35</v>
      </c>
      <c r="T90" s="904">
        <f>+$R$16+8*1.5</f>
        <v>32</v>
      </c>
      <c r="U90" s="903">
        <f t="shared" si="15"/>
        <v>910304</v>
      </c>
      <c r="V90" s="918"/>
      <c r="W90" s="919"/>
      <c r="X90" s="920"/>
    </row>
    <row r="91" spans="1:16149" s="908" customFormat="1" ht="24.95" customHeight="1">
      <c r="A91" s="899" t="s">
        <v>499</v>
      </c>
      <c r="B91" s="736" t="s">
        <v>384</v>
      </c>
      <c r="C91" s="743" t="s">
        <v>117</v>
      </c>
      <c r="D91" s="738">
        <v>20826</v>
      </c>
      <c r="E91" s="738">
        <v>33420</v>
      </c>
      <c r="F91" s="915">
        <f t="shared" ca="1" si="16"/>
        <v>28.623533974505332</v>
      </c>
      <c r="G91" s="916">
        <f t="shared" si="12"/>
        <v>42741</v>
      </c>
      <c r="H91" s="917">
        <f>29883</f>
        <v>29883</v>
      </c>
      <c r="I91" s="741" t="s">
        <v>140</v>
      </c>
      <c r="J91" s="741" t="s">
        <v>140</v>
      </c>
      <c r="K91" s="443">
        <v>7</v>
      </c>
      <c r="L91" s="443">
        <f t="shared" si="13"/>
        <v>15</v>
      </c>
      <c r="M91" s="443">
        <f t="shared" si="13"/>
        <v>15</v>
      </c>
      <c r="N91" s="902"/>
      <c r="O91" s="902"/>
      <c r="P91" s="903">
        <f t="shared" si="17"/>
        <v>43204.273623000001</v>
      </c>
      <c r="Q91" s="443">
        <f t="shared" si="14"/>
        <v>28</v>
      </c>
      <c r="R91" s="904">
        <v>20</v>
      </c>
      <c r="S91" s="904">
        <v>35</v>
      </c>
      <c r="T91" s="904">
        <f>+$R$16+8*1.5</f>
        <v>32</v>
      </c>
      <c r="U91" s="903">
        <f t="shared" si="15"/>
        <v>956256</v>
      </c>
      <c r="V91" s="918"/>
      <c r="W91" s="919"/>
      <c r="X91" s="920"/>
    </row>
    <row r="92" spans="1:16149" s="908" customFormat="1" ht="24.95" customHeight="1">
      <c r="A92" s="899" t="s">
        <v>1715</v>
      </c>
      <c r="B92" s="909" t="s">
        <v>2205</v>
      </c>
      <c r="C92" s="909" t="s">
        <v>1737</v>
      </c>
      <c r="D92" s="910" t="s">
        <v>2206</v>
      </c>
      <c r="E92" s="910">
        <v>33431</v>
      </c>
      <c r="F92" s="915">
        <f t="shared" ca="1" si="16"/>
        <v>28.59339698820396</v>
      </c>
      <c r="G92" s="916">
        <f t="shared" si="12"/>
        <v>44027</v>
      </c>
      <c r="H92" s="917">
        <v>46008</v>
      </c>
      <c r="I92" s="741"/>
      <c r="J92" s="741"/>
      <c r="K92" s="922">
        <v>2</v>
      </c>
      <c r="L92" s="443">
        <f t="shared" si="13"/>
        <v>15</v>
      </c>
      <c r="M92" s="443">
        <f t="shared" si="13"/>
        <v>15</v>
      </c>
      <c r="N92" s="902"/>
      <c r="O92" s="902"/>
      <c r="P92" s="903">
        <f t="shared" si="17"/>
        <v>66517.492247999995</v>
      </c>
      <c r="Q92" s="443">
        <f t="shared" si="14"/>
        <v>28</v>
      </c>
      <c r="R92" s="904"/>
      <c r="S92" s="904"/>
      <c r="T92" s="904">
        <f>+$R$16+8*1.5</f>
        <v>32</v>
      </c>
      <c r="U92" s="903">
        <f t="shared" si="15"/>
        <v>1472256</v>
      </c>
      <c r="V92" s="918"/>
      <c r="W92" s="919"/>
      <c r="X92" s="920"/>
      <c r="Y92" s="921"/>
      <c r="Z92" s="921"/>
      <c r="AA92" s="921"/>
      <c r="AB92" s="921"/>
      <c r="AC92" s="921"/>
      <c r="AD92" s="921"/>
      <c r="AE92" s="921"/>
      <c r="AF92" s="921"/>
      <c r="AG92" s="921"/>
      <c r="AH92" s="921"/>
      <c r="AI92" s="921"/>
      <c r="AJ92" s="921"/>
      <c r="AK92" s="921"/>
      <c r="AL92" s="921"/>
      <c r="AM92" s="921"/>
      <c r="AN92" s="921"/>
      <c r="AO92" s="921"/>
      <c r="AP92" s="921"/>
      <c r="AQ92" s="921"/>
      <c r="AR92" s="921"/>
      <c r="AS92" s="921"/>
      <c r="AT92" s="921"/>
      <c r="AU92" s="921"/>
      <c r="AV92" s="921"/>
      <c r="AW92" s="921"/>
      <c r="AX92" s="921"/>
      <c r="AY92" s="921"/>
      <c r="AZ92" s="921"/>
      <c r="BA92" s="921"/>
      <c r="BB92" s="921"/>
      <c r="BC92" s="921"/>
      <c r="BD92" s="921"/>
      <c r="BE92" s="921"/>
      <c r="BF92" s="921"/>
      <c r="BG92" s="921"/>
      <c r="BH92" s="921"/>
      <c r="BI92" s="921"/>
      <c r="BJ92" s="921"/>
      <c r="BK92" s="921"/>
      <c r="BL92" s="921"/>
      <c r="BM92" s="921"/>
      <c r="BN92" s="921"/>
      <c r="BO92" s="921"/>
      <c r="BP92" s="921"/>
      <c r="BQ92" s="921"/>
      <c r="BR92" s="921"/>
      <c r="BS92" s="921"/>
      <c r="BT92" s="921"/>
      <c r="BU92" s="921"/>
      <c r="BV92" s="921"/>
      <c r="BW92" s="921"/>
      <c r="BX92" s="921"/>
      <c r="BY92" s="921"/>
      <c r="BZ92" s="921"/>
      <c r="CA92" s="921"/>
      <c r="CB92" s="921"/>
      <c r="CC92" s="921"/>
      <c r="CD92" s="921"/>
      <c r="CE92" s="921"/>
      <c r="CF92" s="921"/>
      <c r="CG92" s="921"/>
      <c r="CH92" s="921"/>
      <c r="CI92" s="921"/>
      <c r="CJ92" s="921"/>
      <c r="CK92" s="921"/>
      <c r="CL92" s="921"/>
      <c r="CM92" s="921"/>
      <c r="CN92" s="921"/>
      <c r="CO92" s="921"/>
      <c r="CP92" s="921"/>
      <c r="CQ92" s="921"/>
      <c r="CR92" s="921"/>
      <c r="CS92" s="921"/>
      <c r="CT92" s="921"/>
      <c r="CU92" s="921"/>
      <c r="CV92" s="921"/>
      <c r="CW92" s="921"/>
      <c r="CX92" s="921"/>
      <c r="CY92" s="921"/>
      <c r="CZ92" s="921"/>
      <c r="DA92" s="921"/>
      <c r="DB92" s="921"/>
      <c r="DC92" s="921"/>
      <c r="DD92" s="921"/>
      <c r="DE92" s="921"/>
      <c r="DF92" s="921"/>
      <c r="DG92" s="921"/>
      <c r="DH92" s="921"/>
      <c r="DI92" s="921"/>
      <c r="DJ92" s="921"/>
      <c r="DK92" s="921"/>
      <c r="DL92" s="921"/>
      <c r="DM92" s="921"/>
      <c r="DN92" s="921"/>
      <c r="DO92" s="921"/>
      <c r="DP92" s="921"/>
      <c r="DQ92" s="921"/>
      <c r="DR92" s="921"/>
      <c r="DS92" s="921"/>
      <c r="DT92" s="921"/>
      <c r="DU92" s="921"/>
      <c r="DV92" s="921"/>
      <c r="DW92" s="921"/>
      <c r="DX92" s="921"/>
      <c r="DY92" s="921"/>
      <c r="DZ92" s="921"/>
      <c r="EA92" s="921"/>
      <c r="EB92" s="921"/>
      <c r="EC92" s="921"/>
      <c r="ED92" s="921"/>
      <c r="EE92" s="921"/>
      <c r="EF92" s="921"/>
      <c r="EG92" s="921"/>
      <c r="EH92" s="921"/>
      <c r="EI92" s="921"/>
      <c r="EJ92" s="921"/>
      <c r="EK92" s="921"/>
      <c r="EL92" s="921"/>
      <c r="EM92" s="921"/>
      <c r="EN92" s="921"/>
      <c r="EO92" s="921"/>
      <c r="EP92" s="921"/>
      <c r="EQ92" s="921"/>
      <c r="ER92" s="921"/>
      <c r="ES92" s="921"/>
      <c r="ET92" s="921"/>
      <c r="EU92" s="921"/>
      <c r="EV92" s="921"/>
      <c r="EW92" s="921"/>
      <c r="EX92" s="921"/>
      <c r="EY92" s="921"/>
      <c r="EZ92" s="921"/>
      <c r="FA92" s="921"/>
      <c r="FB92" s="921"/>
      <c r="FC92" s="921"/>
      <c r="FD92" s="921"/>
      <c r="FE92" s="921"/>
      <c r="FF92" s="921"/>
      <c r="FG92" s="921"/>
      <c r="FH92" s="921"/>
      <c r="FI92" s="921"/>
      <c r="FJ92" s="921"/>
      <c r="FK92" s="921"/>
      <c r="FL92" s="921"/>
      <c r="FM92" s="921"/>
      <c r="FN92" s="921"/>
      <c r="FO92" s="921"/>
      <c r="FP92" s="921"/>
      <c r="FQ92" s="921"/>
      <c r="FR92" s="921"/>
      <c r="FS92" s="921"/>
      <c r="FT92" s="921"/>
      <c r="FU92" s="921"/>
      <c r="FV92" s="921"/>
      <c r="FW92" s="921"/>
      <c r="FX92" s="921"/>
      <c r="FY92" s="921"/>
      <c r="FZ92" s="921"/>
      <c r="GA92" s="921"/>
      <c r="GB92" s="921"/>
      <c r="GC92" s="921"/>
      <c r="GD92" s="921"/>
      <c r="GE92" s="921"/>
      <c r="GF92" s="921"/>
      <c r="GG92" s="921"/>
      <c r="GH92" s="921"/>
      <c r="GI92" s="921"/>
      <c r="GJ92" s="921"/>
      <c r="GK92" s="921"/>
      <c r="GL92" s="921"/>
      <c r="GM92" s="921"/>
      <c r="GN92" s="921"/>
      <c r="GO92" s="921"/>
      <c r="GP92" s="921"/>
      <c r="GQ92" s="921"/>
      <c r="GR92" s="921"/>
      <c r="GS92" s="921"/>
      <c r="GT92" s="921"/>
      <c r="GU92" s="921"/>
      <c r="GV92" s="921"/>
      <c r="GW92" s="921"/>
      <c r="GX92" s="921"/>
      <c r="GY92" s="921"/>
      <c r="GZ92" s="921"/>
      <c r="HA92" s="921"/>
      <c r="HB92" s="921"/>
      <c r="HC92" s="921"/>
      <c r="HD92" s="921"/>
      <c r="HE92" s="921"/>
      <c r="HF92" s="921"/>
      <c r="HG92" s="921"/>
      <c r="HH92" s="921"/>
      <c r="HI92" s="921"/>
      <c r="HJ92" s="921"/>
      <c r="HK92" s="921"/>
      <c r="HL92" s="921"/>
      <c r="HM92" s="921"/>
      <c r="HN92" s="921"/>
      <c r="HO92" s="921"/>
      <c r="HP92" s="921"/>
      <c r="HQ92" s="921"/>
      <c r="HR92" s="921"/>
      <c r="HS92" s="921"/>
      <c r="HT92" s="921"/>
      <c r="HU92" s="921"/>
      <c r="HV92" s="921"/>
      <c r="HW92" s="921"/>
      <c r="HX92" s="921"/>
      <c r="HY92" s="921"/>
      <c r="HZ92" s="921"/>
      <c r="IA92" s="921"/>
      <c r="IB92" s="921"/>
      <c r="IC92" s="921"/>
      <c r="ID92" s="921"/>
      <c r="IE92" s="921"/>
      <c r="IF92" s="921"/>
      <c r="IG92" s="921"/>
      <c r="IH92" s="921"/>
      <c r="II92" s="921"/>
      <c r="IJ92" s="921"/>
      <c r="IK92" s="921"/>
      <c r="IL92" s="921"/>
      <c r="IM92" s="921"/>
      <c r="IN92" s="921"/>
      <c r="IO92" s="921"/>
      <c r="IP92" s="921"/>
      <c r="IQ92" s="921"/>
      <c r="IR92" s="921"/>
      <c r="IS92" s="921"/>
      <c r="IT92" s="921"/>
      <c r="IU92" s="921"/>
      <c r="IV92" s="921"/>
      <c r="IW92" s="921"/>
      <c r="IX92" s="921"/>
      <c r="IY92" s="921"/>
      <c r="IZ92" s="921"/>
      <c r="JA92" s="921"/>
      <c r="JB92" s="921"/>
      <c r="JC92" s="921"/>
      <c r="JD92" s="921"/>
      <c r="JE92" s="921"/>
      <c r="JF92" s="921"/>
      <c r="JG92" s="921"/>
      <c r="JH92" s="921"/>
      <c r="JI92" s="921"/>
      <c r="JJ92" s="921"/>
      <c r="JK92" s="921"/>
      <c r="JL92" s="921"/>
      <c r="JM92" s="921"/>
      <c r="JN92" s="921"/>
      <c r="JO92" s="921"/>
      <c r="JP92" s="921"/>
      <c r="JQ92" s="921"/>
      <c r="JR92" s="921"/>
      <c r="JS92" s="921"/>
      <c r="JT92" s="921"/>
      <c r="JU92" s="921"/>
      <c r="JV92" s="921"/>
      <c r="JW92" s="921"/>
      <c r="JX92" s="921"/>
      <c r="JY92" s="921"/>
      <c r="JZ92" s="921"/>
      <c r="KA92" s="921"/>
      <c r="KB92" s="921"/>
      <c r="KC92" s="921"/>
      <c r="KD92" s="921"/>
      <c r="KE92" s="921"/>
      <c r="KF92" s="921"/>
      <c r="KG92" s="921"/>
      <c r="KH92" s="921"/>
      <c r="KI92" s="921"/>
      <c r="KJ92" s="921"/>
      <c r="KK92" s="921"/>
      <c r="KL92" s="921"/>
      <c r="KM92" s="921"/>
      <c r="KN92" s="921"/>
      <c r="KO92" s="921"/>
      <c r="KP92" s="921"/>
      <c r="KQ92" s="921"/>
      <c r="KR92" s="921"/>
      <c r="KS92" s="921"/>
      <c r="KT92" s="921"/>
      <c r="KU92" s="921"/>
      <c r="KV92" s="921"/>
      <c r="KW92" s="921"/>
      <c r="KX92" s="921"/>
      <c r="KY92" s="921"/>
      <c r="KZ92" s="921"/>
      <c r="LA92" s="921"/>
      <c r="LB92" s="921"/>
      <c r="LC92" s="921"/>
      <c r="LD92" s="921"/>
      <c r="LE92" s="921"/>
      <c r="LF92" s="921"/>
      <c r="LG92" s="921"/>
      <c r="LH92" s="921"/>
      <c r="LI92" s="921"/>
      <c r="LJ92" s="921"/>
      <c r="LK92" s="921"/>
      <c r="LL92" s="921"/>
      <c r="LM92" s="921"/>
      <c r="LN92" s="921"/>
      <c r="LO92" s="921"/>
      <c r="LP92" s="921"/>
      <c r="LQ92" s="921"/>
      <c r="LR92" s="921"/>
      <c r="LS92" s="921"/>
      <c r="LT92" s="921"/>
      <c r="LU92" s="921"/>
      <c r="LV92" s="921"/>
      <c r="LW92" s="921"/>
      <c r="LX92" s="921"/>
      <c r="LY92" s="921"/>
      <c r="LZ92" s="921"/>
      <c r="MA92" s="921"/>
      <c r="MB92" s="921"/>
      <c r="MC92" s="921"/>
      <c r="MD92" s="921"/>
      <c r="ME92" s="921"/>
      <c r="MF92" s="921"/>
      <c r="MG92" s="921"/>
      <c r="MH92" s="921"/>
      <c r="MI92" s="921"/>
      <c r="MJ92" s="921"/>
      <c r="MK92" s="921"/>
      <c r="ML92" s="921"/>
      <c r="MM92" s="921"/>
      <c r="MN92" s="921"/>
      <c r="MO92" s="921"/>
      <c r="MP92" s="921"/>
      <c r="MQ92" s="921"/>
      <c r="MR92" s="921"/>
      <c r="MS92" s="921"/>
      <c r="MT92" s="921"/>
      <c r="MU92" s="921"/>
      <c r="MV92" s="921"/>
      <c r="MW92" s="921"/>
      <c r="MX92" s="921"/>
      <c r="MY92" s="921"/>
      <c r="MZ92" s="921"/>
      <c r="NA92" s="921"/>
      <c r="NB92" s="921"/>
      <c r="NC92" s="921"/>
      <c r="ND92" s="921"/>
      <c r="NE92" s="921"/>
      <c r="NF92" s="921"/>
      <c r="NG92" s="921"/>
      <c r="NH92" s="921"/>
      <c r="NI92" s="921"/>
      <c r="NJ92" s="921"/>
      <c r="NK92" s="921"/>
      <c r="NL92" s="921"/>
      <c r="NM92" s="921"/>
      <c r="NN92" s="921"/>
      <c r="NO92" s="921"/>
      <c r="NP92" s="921"/>
      <c r="NQ92" s="921"/>
      <c r="NR92" s="921"/>
      <c r="NS92" s="921"/>
      <c r="NT92" s="921"/>
      <c r="NU92" s="921"/>
      <c r="NV92" s="921"/>
      <c r="NW92" s="921"/>
      <c r="NX92" s="921"/>
      <c r="NY92" s="921"/>
      <c r="NZ92" s="921"/>
      <c r="OA92" s="921"/>
      <c r="OB92" s="921"/>
      <c r="OC92" s="921"/>
      <c r="OD92" s="921"/>
      <c r="OE92" s="921"/>
      <c r="OF92" s="921"/>
      <c r="OG92" s="921"/>
      <c r="OH92" s="921"/>
      <c r="OI92" s="921"/>
      <c r="OJ92" s="921"/>
      <c r="OK92" s="921"/>
      <c r="OL92" s="921"/>
      <c r="OM92" s="921"/>
      <c r="ON92" s="921"/>
      <c r="OO92" s="921"/>
      <c r="OP92" s="921"/>
      <c r="OQ92" s="921"/>
      <c r="OR92" s="921"/>
      <c r="OS92" s="921"/>
      <c r="OT92" s="921"/>
      <c r="OU92" s="921"/>
      <c r="OV92" s="921"/>
      <c r="OW92" s="921"/>
      <c r="OX92" s="921"/>
      <c r="OY92" s="921"/>
      <c r="OZ92" s="921"/>
      <c r="PA92" s="921"/>
      <c r="PB92" s="921"/>
      <c r="PC92" s="921"/>
      <c r="PD92" s="921"/>
      <c r="PE92" s="921"/>
      <c r="PF92" s="921"/>
      <c r="PG92" s="921"/>
      <c r="PH92" s="921"/>
      <c r="PI92" s="921"/>
      <c r="PJ92" s="921"/>
      <c r="PK92" s="921"/>
      <c r="PL92" s="921"/>
      <c r="PM92" s="921"/>
      <c r="PN92" s="921"/>
      <c r="PO92" s="921"/>
      <c r="PP92" s="921"/>
      <c r="PQ92" s="921"/>
      <c r="PR92" s="921"/>
      <c r="PS92" s="921"/>
      <c r="PT92" s="921"/>
      <c r="PU92" s="921"/>
      <c r="PV92" s="921"/>
      <c r="PW92" s="921"/>
      <c r="PX92" s="921"/>
      <c r="PY92" s="921"/>
      <c r="PZ92" s="921"/>
      <c r="QA92" s="921"/>
      <c r="QB92" s="921"/>
      <c r="QC92" s="921"/>
      <c r="QD92" s="921"/>
      <c r="QE92" s="921"/>
      <c r="QF92" s="921"/>
      <c r="QG92" s="921"/>
      <c r="QH92" s="921"/>
      <c r="QI92" s="921"/>
      <c r="QJ92" s="921"/>
      <c r="QK92" s="921"/>
      <c r="QL92" s="921"/>
      <c r="QM92" s="921"/>
      <c r="QN92" s="921"/>
      <c r="QO92" s="921"/>
      <c r="QP92" s="921"/>
      <c r="QQ92" s="921"/>
      <c r="QR92" s="921"/>
      <c r="QS92" s="921"/>
      <c r="QT92" s="921"/>
      <c r="QU92" s="921"/>
      <c r="QV92" s="921"/>
      <c r="QW92" s="921"/>
      <c r="QX92" s="921"/>
      <c r="QY92" s="921"/>
      <c r="QZ92" s="921"/>
      <c r="RA92" s="921"/>
      <c r="RB92" s="921"/>
      <c r="RC92" s="921"/>
      <c r="RD92" s="921"/>
      <c r="RE92" s="921"/>
      <c r="RF92" s="921"/>
      <c r="RG92" s="921"/>
      <c r="RH92" s="921"/>
      <c r="RI92" s="921"/>
      <c r="RJ92" s="921"/>
      <c r="RK92" s="921"/>
      <c r="RL92" s="921"/>
      <c r="RM92" s="921"/>
      <c r="RN92" s="921"/>
      <c r="RO92" s="921"/>
      <c r="RP92" s="921"/>
      <c r="RQ92" s="921"/>
      <c r="RR92" s="921"/>
      <c r="RS92" s="921"/>
      <c r="RT92" s="921"/>
      <c r="RU92" s="921"/>
      <c r="RV92" s="921"/>
      <c r="RW92" s="921"/>
      <c r="RX92" s="921"/>
      <c r="RY92" s="921"/>
      <c r="RZ92" s="921"/>
      <c r="SA92" s="921"/>
      <c r="SB92" s="921"/>
      <c r="SC92" s="921"/>
      <c r="SD92" s="921"/>
      <c r="SE92" s="921"/>
      <c r="SF92" s="921"/>
      <c r="SG92" s="921"/>
      <c r="SH92" s="921"/>
      <c r="SI92" s="921"/>
      <c r="SJ92" s="921"/>
      <c r="SK92" s="921"/>
      <c r="SL92" s="921"/>
      <c r="SM92" s="921"/>
      <c r="SN92" s="921"/>
      <c r="SO92" s="921"/>
      <c r="SP92" s="921"/>
      <c r="SQ92" s="921"/>
      <c r="SR92" s="921"/>
      <c r="SS92" s="921"/>
      <c r="ST92" s="921"/>
      <c r="SU92" s="921"/>
      <c r="SV92" s="921"/>
      <c r="SW92" s="921"/>
      <c r="SX92" s="921"/>
      <c r="SY92" s="921"/>
      <c r="SZ92" s="921"/>
      <c r="TA92" s="921"/>
      <c r="TB92" s="921"/>
      <c r="TC92" s="921"/>
      <c r="TD92" s="921"/>
      <c r="TE92" s="921"/>
      <c r="TF92" s="921"/>
      <c r="TG92" s="921"/>
      <c r="TH92" s="921"/>
      <c r="TI92" s="921"/>
      <c r="TJ92" s="921"/>
      <c r="TK92" s="921"/>
      <c r="TL92" s="921"/>
      <c r="TM92" s="921"/>
      <c r="TN92" s="921"/>
      <c r="TO92" s="921"/>
      <c r="TP92" s="921"/>
      <c r="TQ92" s="921"/>
      <c r="TR92" s="921"/>
      <c r="TS92" s="921"/>
      <c r="TT92" s="921"/>
      <c r="TU92" s="921"/>
      <c r="TV92" s="921"/>
      <c r="TW92" s="921"/>
      <c r="TX92" s="921"/>
      <c r="TY92" s="921"/>
      <c r="TZ92" s="921"/>
      <c r="UA92" s="921"/>
      <c r="UB92" s="921"/>
      <c r="UC92" s="921"/>
      <c r="UD92" s="921"/>
      <c r="UE92" s="921"/>
      <c r="UF92" s="921"/>
      <c r="UG92" s="921"/>
      <c r="UH92" s="921"/>
      <c r="UI92" s="921"/>
      <c r="UJ92" s="921"/>
      <c r="UK92" s="921"/>
      <c r="UL92" s="921"/>
      <c r="UM92" s="921"/>
      <c r="UN92" s="921"/>
      <c r="UO92" s="921"/>
      <c r="UP92" s="921"/>
      <c r="UQ92" s="921"/>
      <c r="UR92" s="921"/>
      <c r="US92" s="921"/>
      <c r="UT92" s="921"/>
      <c r="UU92" s="921"/>
      <c r="UV92" s="921"/>
      <c r="UW92" s="921"/>
      <c r="UX92" s="921"/>
      <c r="UY92" s="921"/>
      <c r="UZ92" s="921"/>
      <c r="VA92" s="921"/>
      <c r="VB92" s="921"/>
      <c r="VC92" s="921"/>
      <c r="VD92" s="921"/>
      <c r="VE92" s="921"/>
      <c r="VF92" s="921"/>
      <c r="VG92" s="921"/>
      <c r="VH92" s="921"/>
      <c r="VI92" s="921"/>
      <c r="VJ92" s="921"/>
      <c r="VK92" s="921"/>
      <c r="VL92" s="921"/>
      <c r="VM92" s="921"/>
      <c r="VN92" s="921"/>
      <c r="VO92" s="921"/>
      <c r="VP92" s="921"/>
      <c r="VQ92" s="921"/>
      <c r="VR92" s="921"/>
      <c r="VS92" s="921"/>
      <c r="VT92" s="921"/>
      <c r="VU92" s="921"/>
      <c r="VV92" s="921"/>
      <c r="VW92" s="921"/>
      <c r="VX92" s="921"/>
      <c r="VY92" s="921"/>
      <c r="VZ92" s="921"/>
      <c r="WA92" s="921"/>
      <c r="WB92" s="921"/>
      <c r="WC92" s="921"/>
      <c r="WD92" s="921"/>
      <c r="WE92" s="921"/>
      <c r="WF92" s="921"/>
      <c r="WG92" s="921"/>
      <c r="WH92" s="921"/>
      <c r="WI92" s="921"/>
      <c r="WJ92" s="921"/>
      <c r="WK92" s="921"/>
      <c r="WL92" s="921"/>
      <c r="WM92" s="921"/>
      <c r="WN92" s="921"/>
      <c r="WO92" s="921"/>
      <c r="WP92" s="921"/>
      <c r="WQ92" s="921"/>
      <c r="WR92" s="921"/>
      <c r="WS92" s="921"/>
      <c r="WT92" s="921"/>
      <c r="WU92" s="921"/>
      <c r="WV92" s="921"/>
      <c r="WW92" s="921"/>
      <c r="WX92" s="921"/>
      <c r="WY92" s="921"/>
      <c r="WZ92" s="921"/>
      <c r="XA92" s="921"/>
      <c r="XB92" s="921"/>
      <c r="XC92" s="921"/>
      <c r="XD92" s="921"/>
      <c r="XE92" s="921"/>
      <c r="XF92" s="921"/>
      <c r="XG92" s="921"/>
      <c r="XH92" s="921"/>
      <c r="XI92" s="921"/>
      <c r="XJ92" s="921"/>
      <c r="XK92" s="921"/>
      <c r="XL92" s="921"/>
      <c r="XM92" s="921"/>
      <c r="XN92" s="921"/>
      <c r="XO92" s="921"/>
      <c r="XP92" s="921"/>
      <c r="XQ92" s="921"/>
      <c r="XR92" s="921"/>
      <c r="XS92" s="921"/>
      <c r="XT92" s="921"/>
      <c r="XU92" s="921"/>
      <c r="XV92" s="921"/>
      <c r="XW92" s="921"/>
      <c r="XX92" s="921"/>
      <c r="XY92" s="921"/>
      <c r="XZ92" s="921"/>
      <c r="YA92" s="921"/>
      <c r="YB92" s="921"/>
      <c r="YC92" s="921"/>
      <c r="YD92" s="921"/>
      <c r="YE92" s="921"/>
      <c r="YF92" s="921"/>
      <c r="YG92" s="921"/>
      <c r="YH92" s="921"/>
      <c r="YI92" s="921"/>
      <c r="YJ92" s="921"/>
      <c r="YK92" s="921"/>
      <c r="YL92" s="921"/>
      <c r="YM92" s="921"/>
      <c r="YN92" s="921"/>
      <c r="YO92" s="921"/>
      <c r="YP92" s="921"/>
      <c r="YQ92" s="921"/>
      <c r="YR92" s="921"/>
      <c r="YS92" s="921"/>
      <c r="YT92" s="921"/>
      <c r="YU92" s="921"/>
      <c r="YV92" s="921"/>
      <c r="YW92" s="921"/>
      <c r="YX92" s="921"/>
      <c r="YY92" s="921"/>
      <c r="YZ92" s="921"/>
      <c r="ZA92" s="921"/>
      <c r="ZB92" s="921"/>
      <c r="ZC92" s="921"/>
      <c r="ZD92" s="921"/>
      <c r="ZE92" s="921"/>
      <c r="ZF92" s="921"/>
      <c r="ZG92" s="921"/>
      <c r="ZH92" s="921"/>
      <c r="ZI92" s="921"/>
      <c r="ZJ92" s="921"/>
      <c r="ZK92" s="921"/>
      <c r="ZL92" s="921"/>
      <c r="ZM92" s="921"/>
      <c r="ZN92" s="921"/>
      <c r="ZO92" s="921"/>
      <c r="ZP92" s="921"/>
      <c r="ZQ92" s="921"/>
      <c r="ZR92" s="921"/>
      <c r="ZS92" s="921"/>
      <c r="ZT92" s="921"/>
      <c r="ZU92" s="921"/>
      <c r="ZV92" s="921"/>
      <c r="ZW92" s="921"/>
      <c r="ZX92" s="921"/>
      <c r="ZY92" s="921"/>
      <c r="ZZ92" s="921"/>
      <c r="AAA92" s="921"/>
      <c r="AAB92" s="921"/>
      <c r="AAC92" s="921"/>
      <c r="AAD92" s="921"/>
      <c r="AAE92" s="921"/>
      <c r="AAF92" s="921"/>
      <c r="AAG92" s="921"/>
      <c r="AAH92" s="921"/>
      <c r="AAI92" s="921"/>
      <c r="AAJ92" s="921"/>
      <c r="AAK92" s="921"/>
      <c r="AAL92" s="921"/>
      <c r="AAM92" s="921"/>
      <c r="AAN92" s="921"/>
      <c r="AAO92" s="921"/>
      <c r="AAP92" s="921"/>
      <c r="AAQ92" s="921"/>
      <c r="AAR92" s="921"/>
      <c r="AAS92" s="921"/>
      <c r="AAT92" s="921"/>
      <c r="AAU92" s="921"/>
      <c r="AAV92" s="921"/>
      <c r="AAW92" s="921"/>
      <c r="AAX92" s="921"/>
      <c r="AAY92" s="921"/>
      <c r="AAZ92" s="921"/>
      <c r="ABA92" s="921"/>
      <c r="ABB92" s="921"/>
      <c r="ABC92" s="921"/>
      <c r="ABD92" s="921"/>
      <c r="ABE92" s="921"/>
      <c r="ABF92" s="921"/>
      <c r="ABG92" s="921"/>
      <c r="ABH92" s="921"/>
      <c r="ABI92" s="921"/>
      <c r="ABJ92" s="921"/>
      <c r="ABK92" s="921"/>
      <c r="ABL92" s="921"/>
      <c r="ABM92" s="921"/>
      <c r="ABN92" s="921"/>
      <c r="ABO92" s="921"/>
      <c r="ABP92" s="921"/>
      <c r="ABQ92" s="921"/>
      <c r="ABR92" s="921"/>
      <c r="ABS92" s="921"/>
      <c r="ABT92" s="921"/>
      <c r="ABU92" s="921"/>
      <c r="ABV92" s="921"/>
      <c r="ABW92" s="921"/>
      <c r="ABX92" s="921"/>
      <c r="ABY92" s="921"/>
      <c r="ABZ92" s="921"/>
      <c r="ACA92" s="921"/>
      <c r="ACB92" s="921"/>
      <c r="ACC92" s="921"/>
      <c r="ACD92" s="921"/>
      <c r="ACE92" s="921"/>
      <c r="ACF92" s="921"/>
      <c r="ACG92" s="921"/>
      <c r="ACH92" s="921"/>
      <c r="ACI92" s="921"/>
      <c r="ACJ92" s="921"/>
      <c r="ACK92" s="921"/>
      <c r="ACL92" s="921"/>
      <c r="ACM92" s="921"/>
      <c r="ACN92" s="921"/>
      <c r="ACO92" s="921"/>
      <c r="ACP92" s="921"/>
      <c r="ACQ92" s="921"/>
      <c r="ACR92" s="921"/>
      <c r="ACS92" s="921"/>
      <c r="ACT92" s="921"/>
      <c r="ACU92" s="921"/>
      <c r="ACV92" s="921"/>
      <c r="ACW92" s="921"/>
      <c r="ACX92" s="921"/>
      <c r="ACY92" s="921"/>
      <c r="ACZ92" s="921"/>
      <c r="ADA92" s="921"/>
      <c r="ADB92" s="921"/>
      <c r="ADC92" s="921"/>
      <c r="ADD92" s="921"/>
      <c r="ADE92" s="921"/>
      <c r="ADF92" s="921"/>
      <c r="ADG92" s="921"/>
      <c r="ADH92" s="921"/>
      <c r="ADI92" s="921"/>
      <c r="ADJ92" s="921"/>
      <c r="ADK92" s="921"/>
      <c r="ADL92" s="921"/>
      <c r="ADM92" s="921"/>
      <c r="ADN92" s="921"/>
      <c r="ADO92" s="921"/>
      <c r="ADP92" s="921"/>
      <c r="ADQ92" s="921"/>
      <c r="ADR92" s="921"/>
      <c r="ADS92" s="921"/>
      <c r="ADT92" s="921"/>
      <c r="ADU92" s="921"/>
      <c r="ADV92" s="921"/>
      <c r="ADW92" s="921"/>
      <c r="ADX92" s="921"/>
      <c r="ADY92" s="921"/>
      <c r="ADZ92" s="921"/>
      <c r="AEA92" s="921"/>
      <c r="AEB92" s="921"/>
      <c r="AEC92" s="921"/>
      <c r="AED92" s="921"/>
      <c r="AEE92" s="921"/>
      <c r="AEF92" s="921"/>
      <c r="AEG92" s="921"/>
      <c r="AEH92" s="921"/>
      <c r="AEI92" s="921"/>
      <c r="AEJ92" s="921"/>
      <c r="AEK92" s="921"/>
      <c r="AEL92" s="921"/>
      <c r="AEM92" s="921"/>
      <c r="AEN92" s="921"/>
      <c r="AEO92" s="921"/>
      <c r="AEP92" s="921"/>
      <c r="AEQ92" s="921"/>
      <c r="AER92" s="921"/>
      <c r="AES92" s="921"/>
      <c r="AET92" s="921"/>
      <c r="AEU92" s="921"/>
      <c r="AEV92" s="921"/>
      <c r="AEW92" s="921"/>
      <c r="AEX92" s="921"/>
      <c r="AEY92" s="921"/>
      <c r="AEZ92" s="921"/>
      <c r="AFA92" s="921"/>
      <c r="AFB92" s="921"/>
      <c r="AFC92" s="921"/>
      <c r="AFD92" s="921"/>
      <c r="AFE92" s="921"/>
      <c r="AFF92" s="921"/>
      <c r="AFG92" s="921"/>
      <c r="AFH92" s="921"/>
      <c r="AFI92" s="921"/>
      <c r="AFJ92" s="921"/>
      <c r="AFK92" s="921"/>
      <c r="AFL92" s="921"/>
      <c r="AFM92" s="921"/>
      <c r="AFN92" s="921"/>
      <c r="AFO92" s="921"/>
      <c r="AFP92" s="921"/>
      <c r="AFQ92" s="921"/>
      <c r="AFR92" s="921"/>
      <c r="AFS92" s="921"/>
      <c r="AFT92" s="921"/>
      <c r="AFU92" s="921"/>
      <c r="AFV92" s="921"/>
      <c r="AFW92" s="921"/>
      <c r="AFX92" s="921"/>
      <c r="AFY92" s="921"/>
      <c r="AFZ92" s="921"/>
      <c r="AGA92" s="921"/>
      <c r="AGB92" s="921"/>
      <c r="AGC92" s="921"/>
      <c r="AGD92" s="921"/>
      <c r="AGE92" s="921"/>
      <c r="AGF92" s="921"/>
      <c r="AGG92" s="921"/>
      <c r="AGH92" s="921"/>
      <c r="AGI92" s="921"/>
      <c r="AGJ92" s="921"/>
      <c r="AGK92" s="921"/>
      <c r="AGL92" s="921"/>
      <c r="AGM92" s="921"/>
      <c r="AGN92" s="921"/>
      <c r="AGO92" s="921"/>
      <c r="AGP92" s="921"/>
      <c r="AGQ92" s="921"/>
      <c r="AGR92" s="921"/>
      <c r="AGS92" s="921"/>
      <c r="AGT92" s="921"/>
      <c r="AGU92" s="921"/>
      <c r="AGV92" s="921"/>
      <c r="AGW92" s="921"/>
      <c r="AGX92" s="921"/>
      <c r="AGY92" s="921"/>
      <c r="AGZ92" s="921"/>
      <c r="AHA92" s="921"/>
      <c r="AHB92" s="921"/>
      <c r="AHC92" s="921"/>
      <c r="AHD92" s="921"/>
      <c r="AHE92" s="921"/>
      <c r="AHF92" s="921"/>
      <c r="AHG92" s="921"/>
      <c r="AHH92" s="921"/>
      <c r="AHI92" s="921"/>
      <c r="AHJ92" s="921"/>
      <c r="AHK92" s="921"/>
      <c r="AHL92" s="921"/>
      <c r="AHM92" s="921"/>
      <c r="AHN92" s="921"/>
      <c r="AHO92" s="921"/>
      <c r="AHP92" s="921"/>
      <c r="AHQ92" s="921"/>
      <c r="AHR92" s="921"/>
      <c r="AHS92" s="921"/>
      <c r="AHT92" s="921"/>
      <c r="AHU92" s="921"/>
      <c r="AHV92" s="921"/>
      <c r="AHW92" s="921"/>
      <c r="AHX92" s="921"/>
      <c r="AHY92" s="921"/>
      <c r="AHZ92" s="921"/>
      <c r="AIA92" s="921"/>
      <c r="AIB92" s="921"/>
      <c r="AIC92" s="921"/>
      <c r="AID92" s="921"/>
      <c r="AIE92" s="921"/>
      <c r="AIF92" s="921"/>
      <c r="AIG92" s="921"/>
      <c r="AIH92" s="921"/>
      <c r="AII92" s="921"/>
      <c r="AIJ92" s="921"/>
      <c r="AIK92" s="921"/>
      <c r="AIL92" s="921"/>
      <c r="AIM92" s="921"/>
      <c r="AIN92" s="921"/>
      <c r="AIO92" s="921"/>
      <c r="AIP92" s="921"/>
      <c r="AIQ92" s="921"/>
      <c r="AIR92" s="921"/>
      <c r="AIS92" s="921"/>
      <c r="AIT92" s="921"/>
      <c r="AIU92" s="921"/>
      <c r="AIV92" s="921"/>
      <c r="AIW92" s="921"/>
      <c r="AIX92" s="921"/>
      <c r="AIY92" s="921"/>
      <c r="AIZ92" s="921"/>
      <c r="AJA92" s="921"/>
      <c r="AJB92" s="921"/>
      <c r="AJC92" s="921"/>
      <c r="AJD92" s="921"/>
      <c r="AJE92" s="921"/>
      <c r="AJF92" s="921"/>
      <c r="AJG92" s="921"/>
      <c r="AJH92" s="921"/>
      <c r="AJI92" s="921"/>
      <c r="AJJ92" s="921"/>
      <c r="AJK92" s="921"/>
      <c r="AJL92" s="921"/>
      <c r="AJM92" s="921"/>
      <c r="AJN92" s="921"/>
      <c r="AJO92" s="921"/>
      <c r="AJP92" s="921"/>
      <c r="AJQ92" s="921"/>
      <c r="AJR92" s="921"/>
      <c r="AJS92" s="921"/>
      <c r="AJT92" s="921"/>
      <c r="AJU92" s="921"/>
      <c r="AJV92" s="921"/>
      <c r="AJW92" s="921"/>
      <c r="AJX92" s="921"/>
      <c r="AJY92" s="921"/>
      <c r="AJZ92" s="921"/>
      <c r="AKA92" s="921"/>
      <c r="AKB92" s="921"/>
      <c r="AKC92" s="921"/>
      <c r="AKD92" s="921"/>
      <c r="AKE92" s="921"/>
      <c r="AKF92" s="921"/>
      <c r="AKG92" s="921"/>
      <c r="AKH92" s="921"/>
      <c r="AKI92" s="921"/>
      <c r="AKJ92" s="921"/>
      <c r="AKK92" s="921"/>
      <c r="AKL92" s="921"/>
      <c r="AKM92" s="921"/>
      <c r="AKN92" s="921"/>
      <c r="AKO92" s="921"/>
      <c r="AKP92" s="921"/>
      <c r="AKQ92" s="921"/>
      <c r="AKR92" s="921"/>
      <c r="AKS92" s="921"/>
      <c r="AKT92" s="921"/>
      <c r="AKU92" s="921"/>
      <c r="AKV92" s="921"/>
      <c r="AKW92" s="921"/>
      <c r="AKX92" s="921"/>
      <c r="AKY92" s="921"/>
      <c r="AKZ92" s="921"/>
      <c r="ALA92" s="921"/>
      <c r="ALB92" s="921"/>
      <c r="ALC92" s="921"/>
      <c r="ALD92" s="921"/>
      <c r="ALE92" s="921"/>
      <c r="ALF92" s="921"/>
      <c r="ALG92" s="921"/>
      <c r="ALH92" s="921"/>
      <c r="ALI92" s="921"/>
      <c r="ALJ92" s="921"/>
      <c r="ALK92" s="921"/>
      <c r="ALL92" s="921"/>
      <c r="ALM92" s="921"/>
      <c r="ALN92" s="921"/>
      <c r="ALO92" s="921"/>
      <c r="ALP92" s="921"/>
      <c r="ALQ92" s="921"/>
      <c r="ALR92" s="921"/>
      <c r="ALS92" s="921"/>
      <c r="ALT92" s="921"/>
      <c r="ALU92" s="921"/>
      <c r="ALV92" s="921"/>
      <c r="ALW92" s="921"/>
      <c r="ALX92" s="921"/>
      <c r="ALY92" s="921"/>
      <c r="ALZ92" s="921"/>
      <c r="AMA92" s="921"/>
      <c r="AMB92" s="921"/>
      <c r="AMC92" s="921"/>
      <c r="AMD92" s="921"/>
      <c r="AME92" s="921"/>
      <c r="AMF92" s="921"/>
      <c r="AMG92" s="921"/>
      <c r="AMH92" s="921"/>
      <c r="AMI92" s="921"/>
      <c r="AMJ92" s="921"/>
      <c r="AMK92" s="921"/>
      <c r="AML92" s="921"/>
      <c r="AMM92" s="921"/>
      <c r="AMN92" s="921"/>
      <c r="AMO92" s="921"/>
      <c r="AMP92" s="921"/>
      <c r="AMQ92" s="921"/>
      <c r="AMR92" s="921"/>
      <c r="AMS92" s="921"/>
      <c r="AMT92" s="921"/>
      <c r="AMU92" s="921"/>
      <c r="AMV92" s="921"/>
      <c r="AMW92" s="921"/>
      <c r="AMX92" s="921"/>
      <c r="AMY92" s="921"/>
      <c r="AMZ92" s="921"/>
      <c r="ANA92" s="921"/>
      <c r="ANB92" s="921"/>
      <c r="ANC92" s="921"/>
      <c r="AND92" s="921"/>
      <c r="ANE92" s="921"/>
      <c r="ANF92" s="921"/>
      <c r="ANG92" s="921"/>
      <c r="ANH92" s="921"/>
      <c r="ANI92" s="921"/>
      <c r="ANJ92" s="921"/>
      <c r="ANK92" s="921"/>
      <c r="ANL92" s="921"/>
      <c r="ANM92" s="921"/>
      <c r="ANN92" s="921"/>
      <c r="ANO92" s="921"/>
      <c r="ANP92" s="921"/>
      <c r="ANQ92" s="921"/>
      <c r="ANR92" s="921"/>
      <c r="ANS92" s="921"/>
      <c r="ANT92" s="921"/>
      <c r="ANU92" s="921"/>
      <c r="ANV92" s="921"/>
      <c r="ANW92" s="921"/>
      <c r="ANX92" s="921"/>
      <c r="ANY92" s="921"/>
      <c r="ANZ92" s="921"/>
      <c r="AOA92" s="921"/>
      <c r="AOB92" s="921"/>
      <c r="AOC92" s="921"/>
      <c r="AOD92" s="921"/>
      <c r="AOE92" s="921"/>
      <c r="AOF92" s="921"/>
      <c r="AOG92" s="921"/>
      <c r="AOH92" s="921"/>
      <c r="AOI92" s="921"/>
      <c r="AOJ92" s="921"/>
      <c r="AOK92" s="921"/>
      <c r="AOL92" s="921"/>
      <c r="AOM92" s="921"/>
      <c r="AON92" s="921"/>
      <c r="AOO92" s="921"/>
      <c r="AOP92" s="921"/>
      <c r="AOQ92" s="921"/>
      <c r="AOR92" s="921"/>
      <c r="AOS92" s="921"/>
      <c r="AOT92" s="921"/>
      <c r="AOU92" s="921"/>
      <c r="AOV92" s="921"/>
      <c r="AOW92" s="921"/>
      <c r="AOX92" s="921"/>
      <c r="AOY92" s="921"/>
      <c r="AOZ92" s="921"/>
      <c r="APA92" s="921"/>
      <c r="APB92" s="921"/>
      <c r="APC92" s="921"/>
      <c r="APD92" s="921"/>
      <c r="APE92" s="921"/>
      <c r="APF92" s="921"/>
      <c r="APG92" s="921"/>
      <c r="APH92" s="921"/>
      <c r="API92" s="921"/>
      <c r="APJ92" s="921"/>
      <c r="APK92" s="921"/>
      <c r="APL92" s="921"/>
      <c r="APM92" s="921"/>
      <c r="APN92" s="921"/>
      <c r="APO92" s="921"/>
      <c r="APP92" s="921"/>
      <c r="APQ92" s="921"/>
      <c r="APR92" s="921"/>
      <c r="APS92" s="921"/>
      <c r="APT92" s="921"/>
      <c r="APU92" s="921"/>
      <c r="APV92" s="921"/>
      <c r="APW92" s="921"/>
      <c r="APX92" s="921"/>
      <c r="APY92" s="921"/>
      <c r="APZ92" s="921"/>
      <c r="AQA92" s="921"/>
      <c r="AQB92" s="921"/>
      <c r="AQC92" s="921"/>
      <c r="AQD92" s="921"/>
      <c r="AQE92" s="921"/>
      <c r="AQF92" s="921"/>
      <c r="AQG92" s="921"/>
      <c r="AQH92" s="921"/>
      <c r="AQI92" s="921"/>
      <c r="AQJ92" s="921"/>
      <c r="AQK92" s="921"/>
      <c r="AQL92" s="921"/>
      <c r="AQM92" s="921"/>
      <c r="AQN92" s="921"/>
      <c r="AQO92" s="921"/>
      <c r="AQP92" s="921"/>
      <c r="AQQ92" s="921"/>
      <c r="AQR92" s="921"/>
      <c r="AQS92" s="921"/>
      <c r="AQT92" s="921"/>
      <c r="AQU92" s="921"/>
      <c r="AQV92" s="921"/>
      <c r="AQW92" s="921"/>
      <c r="AQX92" s="921"/>
      <c r="AQY92" s="921"/>
      <c r="AQZ92" s="921"/>
      <c r="ARA92" s="921"/>
      <c r="ARB92" s="921"/>
      <c r="ARC92" s="921"/>
      <c r="ARD92" s="921"/>
      <c r="ARE92" s="921"/>
      <c r="ARF92" s="921"/>
      <c r="ARG92" s="921"/>
      <c r="ARH92" s="921"/>
      <c r="ARI92" s="921"/>
      <c r="ARJ92" s="921"/>
      <c r="ARK92" s="921"/>
      <c r="ARL92" s="921"/>
      <c r="ARM92" s="921"/>
      <c r="ARN92" s="921"/>
      <c r="ARO92" s="921"/>
      <c r="ARP92" s="921"/>
      <c r="ARQ92" s="921"/>
      <c r="ARR92" s="921"/>
      <c r="ARS92" s="921"/>
      <c r="ART92" s="921"/>
      <c r="ARU92" s="921"/>
      <c r="ARV92" s="921"/>
      <c r="ARW92" s="921"/>
      <c r="ARX92" s="921"/>
      <c r="ARY92" s="921"/>
      <c r="ARZ92" s="921"/>
      <c r="ASA92" s="921"/>
      <c r="ASB92" s="921"/>
      <c r="ASC92" s="921"/>
      <c r="ASD92" s="921"/>
      <c r="ASE92" s="921"/>
      <c r="ASF92" s="921"/>
      <c r="ASG92" s="921"/>
      <c r="ASH92" s="921"/>
      <c r="ASI92" s="921"/>
      <c r="ASJ92" s="921"/>
      <c r="ASK92" s="921"/>
      <c r="ASL92" s="921"/>
      <c r="ASM92" s="921"/>
      <c r="ASN92" s="921"/>
      <c r="ASO92" s="921"/>
      <c r="ASP92" s="921"/>
      <c r="ASQ92" s="921"/>
      <c r="ASR92" s="921"/>
      <c r="ASS92" s="921"/>
      <c r="AST92" s="921"/>
      <c r="ASU92" s="921"/>
      <c r="ASV92" s="921"/>
      <c r="ASW92" s="921"/>
      <c r="ASX92" s="921"/>
      <c r="ASY92" s="921"/>
      <c r="ASZ92" s="921"/>
      <c r="ATA92" s="921"/>
      <c r="ATB92" s="921"/>
      <c r="ATC92" s="921"/>
      <c r="ATD92" s="921"/>
      <c r="ATE92" s="921"/>
      <c r="ATF92" s="921"/>
      <c r="ATG92" s="921"/>
      <c r="ATH92" s="921"/>
      <c r="ATI92" s="921"/>
      <c r="ATJ92" s="921"/>
      <c r="ATK92" s="921"/>
      <c r="ATL92" s="921"/>
      <c r="ATM92" s="921"/>
      <c r="ATN92" s="921"/>
      <c r="ATO92" s="921"/>
      <c r="ATP92" s="921"/>
      <c r="ATQ92" s="921"/>
      <c r="ATR92" s="921"/>
      <c r="ATS92" s="921"/>
      <c r="ATT92" s="921"/>
      <c r="ATU92" s="921"/>
      <c r="ATV92" s="921"/>
      <c r="ATW92" s="921"/>
      <c r="ATX92" s="921"/>
      <c r="ATY92" s="921"/>
      <c r="ATZ92" s="921"/>
      <c r="AUA92" s="921"/>
      <c r="AUB92" s="921"/>
      <c r="AUC92" s="921"/>
      <c r="AUD92" s="921"/>
      <c r="AUE92" s="921"/>
      <c r="AUF92" s="921"/>
      <c r="AUG92" s="921"/>
      <c r="AUH92" s="921"/>
      <c r="AUI92" s="921"/>
      <c r="AUJ92" s="921"/>
      <c r="AUK92" s="921"/>
      <c r="AUL92" s="921"/>
      <c r="AUM92" s="921"/>
      <c r="AUN92" s="921"/>
      <c r="AUO92" s="921"/>
      <c r="AUP92" s="921"/>
      <c r="AUQ92" s="921"/>
      <c r="AUR92" s="921"/>
      <c r="AUS92" s="921"/>
      <c r="AUT92" s="921"/>
      <c r="AUU92" s="921"/>
      <c r="AUV92" s="921"/>
      <c r="AUW92" s="921"/>
      <c r="AUX92" s="921"/>
      <c r="AUY92" s="921"/>
      <c r="AUZ92" s="921"/>
      <c r="AVA92" s="921"/>
      <c r="AVB92" s="921"/>
      <c r="AVC92" s="921"/>
      <c r="AVD92" s="921"/>
      <c r="AVE92" s="921"/>
      <c r="AVF92" s="921"/>
      <c r="AVG92" s="921"/>
      <c r="AVH92" s="921"/>
      <c r="AVI92" s="921"/>
      <c r="AVJ92" s="921"/>
      <c r="AVK92" s="921"/>
      <c r="AVL92" s="921"/>
      <c r="AVM92" s="921"/>
      <c r="AVN92" s="921"/>
      <c r="AVO92" s="921"/>
      <c r="AVP92" s="921"/>
      <c r="AVQ92" s="921"/>
      <c r="AVR92" s="921"/>
      <c r="AVS92" s="921"/>
      <c r="AVT92" s="921"/>
      <c r="AVU92" s="921"/>
      <c r="AVV92" s="921"/>
      <c r="AVW92" s="921"/>
      <c r="AVX92" s="921"/>
      <c r="AVY92" s="921"/>
      <c r="AVZ92" s="921"/>
      <c r="AWA92" s="921"/>
      <c r="AWB92" s="921"/>
      <c r="AWC92" s="921"/>
      <c r="AWD92" s="921"/>
      <c r="AWE92" s="921"/>
      <c r="AWF92" s="921"/>
      <c r="AWG92" s="921"/>
      <c r="AWH92" s="921"/>
      <c r="AWI92" s="921"/>
      <c r="AWJ92" s="921"/>
      <c r="AWK92" s="921"/>
      <c r="AWL92" s="921"/>
      <c r="AWM92" s="921"/>
      <c r="AWN92" s="921"/>
      <c r="AWO92" s="921"/>
      <c r="AWP92" s="921"/>
      <c r="AWQ92" s="921"/>
      <c r="AWR92" s="921"/>
      <c r="AWS92" s="921"/>
      <c r="AWT92" s="921"/>
      <c r="AWU92" s="921"/>
      <c r="AWV92" s="921"/>
      <c r="AWW92" s="921"/>
      <c r="AWX92" s="921"/>
      <c r="AWY92" s="921"/>
      <c r="AWZ92" s="921"/>
      <c r="AXA92" s="921"/>
      <c r="AXB92" s="921"/>
      <c r="AXC92" s="921"/>
      <c r="AXD92" s="921"/>
      <c r="AXE92" s="921"/>
      <c r="AXF92" s="921"/>
      <c r="AXG92" s="921"/>
      <c r="AXH92" s="921"/>
      <c r="AXI92" s="921"/>
      <c r="AXJ92" s="921"/>
      <c r="AXK92" s="921"/>
      <c r="AXL92" s="921"/>
      <c r="AXM92" s="921"/>
      <c r="AXN92" s="921"/>
      <c r="AXO92" s="921"/>
      <c r="AXP92" s="921"/>
      <c r="AXQ92" s="921"/>
      <c r="AXR92" s="921"/>
      <c r="AXS92" s="921"/>
      <c r="AXT92" s="921"/>
      <c r="AXU92" s="921"/>
      <c r="AXV92" s="921"/>
      <c r="AXW92" s="921"/>
      <c r="AXX92" s="921"/>
      <c r="AXY92" s="921"/>
      <c r="AXZ92" s="921"/>
      <c r="AYA92" s="921"/>
      <c r="AYB92" s="921"/>
      <c r="AYC92" s="921"/>
      <c r="AYD92" s="921"/>
      <c r="AYE92" s="921"/>
      <c r="AYF92" s="921"/>
      <c r="AYG92" s="921"/>
      <c r="AYH92" s="921"/>
      <c r="AYI92" s="921"/>
      <c r="AYJ92" s="921"/>
      <c r="AYK92" s="921"/>
      <c r="AYL92" s="921"/>
      <c r="AYM92" s="921"/>
      <c r="AYN92" s="921"/>
      <c r="AYO92" s="921"/>
      <c r="AYP92" s="921"/>
      <c r="AYQ92" s="921"/>
      <c r="AYR92" s="921"/>
      <c r="AYS92" s="921"/>
      <c r="AYT92" s="921"/>
      <c r="AYU92" s="921"/>
      <c r="AYV92" s="921"/>
      <c r="AYW92" s="921"/>
      <c r="AYX92" s="921"/>
      <c r="AYY92" s="921"/>
      <c r="AYZ92" s="921"/>
      <c r="AZA92" s="921"/>
      <c r="AZB92" s="921"/>
      <c r="AZC92" s="921"/>
      <c r="AZD92" s="921"/>
      <c r="AZE92" s="921"/>
      <c r="AZF92" s="921"/>
      <c r="AZG92" s="921"/>
      <c r="AZH92" s="921"/>
      <c r="AZI92" s="921"/>
      <c r="AZJ92" s="921"/>
      <c r="AZK92" s="921"/>
      <c r="AZL92" s="921"/>
      <c r="AZM92" s="921"/>
      <c r="AZN92" s="921"/>
      <c r="AZO92" s="921"/>
      <c r="AZP92" s="921"/>
      <c r="AZQ92" s="921"/>
      <c r="AZR92" s="921"/>
      <c r="AZS92" s="921"/>
      <c r="AZT92" s="921"/>
      <c r="AZU92" s="921"/>
      <c r="AZV92" s="921"/>
      <c r="AZW92" s="921"/>
      <c r="AZX92" s="921"/>
      <c r="AZY92" s="921"/>
      <c r="AZZ92" s="921"/>
      <c r="BAA92" s="921"/>
      <c r="BAB92" s="921"/>
      <c r="BAC92" s="921"/>
      <c r="BAD92" s="921"/>
      <c r="BAE92" s="921"/>
      <c r="BAF92" s="921"/>
      <c r="BAG92" s="921"/>
      <c r="BAH92" s="921"/>
      <c r="BAI92" s="921"/>
      <c r="BAJ92" s="921"/>
      <c r="BAK92" s="921"/>
      <c r="BAL92" s="921"/>
      <c r="BAM92" s="921"/>
      <c r="BAN92" s="921"/>
      <c r="BAO92" s="921"/>
      <c r="BAP92" s="921"/>
      <c r="BAQ92" s="921"/>
      <c r="BAR92" s="921"/>
      <c r="BAS92" s="921"/>
      <c r="BAT92" s="921"/>
      <c r="BAU92" s="921"/>
      <c r="BAV92" s="921"/>
      <c r="BAW92" s="921"/>
      <c r="BAX92" s="921"/>
      <c r="BAY92" s="921"/>
      <c r="BAZ92" s="921"/>
      <c r="BBA92" s="921"/>
      <c r="BBB92" s="921"/>
      <c r="BBC92" s="921"/>
      <c r="BBD92" s="921"/>
      <c r="BBE92" s="921"/>
      <c r="BBF92" s="921"/>
      <c r="BBG92" s="921"/>
      <c r="BBH92" s="921"/>
      <c r="BBI92" s="921"/>
      <c r="BBJ92" s="921"/>
      <c r="BBK92" s="921"/>
      <c r="BBL92" s="921"/>
      <c r="BBM92" s="921"/>
      <c r="BBN92" s="921"/>
      <c r="BBO92" s="921"/>
      <c r="BBP92" s="921"/>
      <c r="BBQ92" s="921"/>
      <c r="BBR92" s="921"/>
      <c r="BBS92" s="921"/>
      <c r="BBT92" s="921"/>
      <c r="BBU92" s="921"/>
      <c r="BBV92" s="921"/>
      <c r="BBW92" s="921"/>
      <c r="BBX92" s="921"/>
      <c r="BBY92" s="921"/>
      <c r="BBZ92" s="921"/>
      <c r="BCA92" s="921"/>
      <c r="BCB92" s="921"/>
      <c r="BCC92" s="921"/>
      <c r="BCD92" s="921"/>
      <c r="BCE92" s="921"/>
      <c r="BCF92" s="921"/>
      <c r="BCG92" s="921"/>
      <c r="BCH92" s="921"/>
      <c r="BCI92" s="921"/>
      <c r="BCJ92" s="921"/>
      <c r="BCK92" s="921"/>
      <c r="BCL92" s="921"/>
      <c r="BCM92" s="921"/>
      <c r="BCN92" s="921"/>
      <c r="BCO92" s="921"/>
      <c r="BCP92" s="921"/>
      <c r="BCQ92" s="921"/>
      <c r="BCR92" s="921"/>
      <c r="BCS92" s="921"/>
      <c r="BCT92" s="921"/>
      <c r="BCU92" s="921"/>
      <c r="BCV92" s="921"/>
      <c r="BCW92" s="921"/>
      <c r="BCX92" s="921"/>
      <c r="BCY92" s="921"/>
      <c r="BCZ92" s="921"/>
      <c r="BDA92" s="921"/>
      <c r="BDB92" s="921"/>
      <c r="BDC92" s="921"/>
      <c r="BDD92" s="921"/>
      <c r="BDE92" s="921"/>
      <c r="BDF92" s="921"/>
      <c r="BDG92" s="921"/>
      <c r="BDH92" s="921"/>
      <c r="BDI92" s="921"/>
      <c r="BDJ92" s="921"/>
      <c r="BDK92" s="921"/>
      <c r="BDL92" s="921"/>
      <c r="BDM92" s="921"/>
      <c r="BDN92" s="921"/>
      <c r="BDO92" s="921"/>
      <c r="BDP92" s="921"/>
      <c r="BDQ92" s="921"/>
      <c r="BDR92" s="921"/>
      <c r="BDS92" s="921"/>
      <c r="BDT92" s="921"/>
      <c r="BDU92" s="921"/>
      <c r="BDV92" s="921"/>
      <c r="BDW92" s="921"/>
      <c r="BDX92" s="921"/>
      <c r="BDY92" s="921"/>
      <c r="BDZ92" s="921"/>
      <c r="BEA92" s="921"/>
      <c r="BEB92" s="921"/>
      <c r="BEC92" s="921"/>
      <c r="BED92" s="921"/>
      <c r="BEE92" s="921"/>
      <c r="BEF92" s="921"/>
      <c r="BEG92" s="921"/>
      <c r="BEH92" s="921"/>
      <c r="BEI92" s="921"/>
      <c r="BEJ92" s="921"/>
      <c r="BEK92" s="921"/>
      <c r="BEL92" s="921"/>
      <c r="BEM92" s="921"/>
      <c r="BEN92" s="921"/>
      <c r="BEO92" s="921"/>
      <c r="BEP92" s="921"/>
      <c r="BEQ92" s="921"/>
      <c r="BER92" s="921"/>
      <c r="BES92" s="921"/>
      <c r="BET92" s="921"/>
      <c r="BEU92" s="921"/>
      <c r="BEV92" s="921"/>
      <c r="BEW92" s="921"/>
      <c r="BEX92" s="921"/>
      <c r="BEY92" s="921"/>
      <c r="BEZ92" s="921"/>
      <c r="BFA92" s="921"/>
      <c r="BFB92" s="921"/>
      <c r="BFC92" s="921"/>
      <c r="BFD92" s="921"/>
      <c r="BFE92" s="921"/>
      <c r="BFF92" s="921"/>
      <c r="BFG92" s="921"/>
      <c r="BFH92" s="921"/>
      <c r="BFI92" s="921"/>
      <c r="BFJ92" s="921"/>
      <c r="BFK92" s="921"/>
      <c r="BFL92" s="921"/>
      <c r="BFM92" s="921"/>
      <c r="BFN92" s="921"/>
      <c r="BFO92" s="921"/>
      <c r="BFP92" s="921"/>
      <c r="BFQ92" s="921"/>
      <c r="BFR92" s="921"/>
      <c r="BFS92" s="921"/>
      <c r="BFT92" s="921"/>
      <c r="BFU92" s="921"/>
      <c r="BFV92" s="921"/>
      <c r="BFW92" s="921"/>
      <c r="BFX92" s="921"/>
      <c r="BFY92" s="921"/>
      <c r="BFZ92" s="921"/>
      <c r="BGA92" s="921"/>
      <c r="BGB92" s="921"/>
      <c r="BGC92" s="921"/>
      <c r="BGD92" s="921"/>
      <c r="BGE92" s="921"/>
      <c r="BGF92" s="921"/>
      <c r="BGG92" s="921"/>
      <c r="BGH92" s="921"/>
      <c r="BGI92" s="921"/>
      <c r="BGJ92" s="921"/>
      <c r="BGK92" s="921"/>
      <c r="BGL92" s="921"/>
      <c r="BGM92" s="921"/>
      <c r="BGN92" s="921"/>
      <c r="BGO92" s="921"/>
      <c r="BGP92" s="921"/>
      <c r="BGQ92" s="921"/>
      <c r="BGR92" s="921"/>
      <c r="BGS92" s="921"/>
      <c r="BGT92" s="921"/>
      <c r="BGU92" s="921"/>
      <c r="BGV92" s="921"/>
      <c r="BGW92" s="921"/>
      <c r="BGX92" s="921"/>
      <c r="BGY92" s="921"/>
      <c r="BGZ92" s="921"/>
      <c r="BHA92" s="921"/>
      <c r="BHB92" s="921"/>
      <c r="BHC92" s="921"/>
      <c r="BHD92" s="921"/>
      <c r="BHE92" s="921"/>
      <c r="BHF92" s="921"/>
      <c r="BHG92" s="921"/>
      <c r="BHH92" s="921"/>
      <c r="BHI92" s="921"/>
      <c r="BHJ92" s="921"/>
      <c r="BHK92" s="921"/>
      <c r="BHL92" s="921"/>
      <c r="BHM92" s="921"/>
      <c r="BHN92" s="921"/>
      <c r="BHO92" s="921"/>
      <c r="BHP92" s="921"/>
      <c r="BHQ92" s="921"/>
      <c r="BHR92" s="921"/>
      <c r="BHS92" s="921"/>
      <c r="BHT92" s="921"/>
      <c r="BHU92" s="921"/>
      <c r="BHV92" s="921"/>
      <c r="BHW92" s="921"/>
      <c r="BHX92" s="921"/>
      <c r="BHY92" s="921"/>
      <c r="BHZ92" s="921"/>
      <c r="BIA92" s="921"/>
      <c r="BIB92" s="921"/>
      <c r="BIC92" s="921"/>
      <c r="BID92" s="921"/>
      <c r="BIE92" s="921"/>
      <c r="BIF92" s="921"/>
      <c r="BIG92" s="921"/>
      <c r="BIH92" s="921"/>
      <c r="BII92" s="921"/>
      <c r="BIJ92" s="921"/>
      <c r="BIK92" s="921"/>
      <c r="BIL92" s="921"/>
      <c r="BIM92" s="921"/>
      <c r="BIN92" s="921"/>
      <c r="BIO92" s="921"/>
      <c r="BIP92" s="921"/>
      <c r="BIQ92" s="921"/>
      <c r="BIR92" s="921"/>
      <c r="BIS92" s="921"/>
      <c r="BIT92" s="921"/>
      <c r="BIU92" s="921"/>
      <c r="BIV92" s="921"/>
      <c r="BIW92" s="921"/>
      <c r="BIX92" s="921"/>
      <c r="BIY92" s="921"/>
      <c r="BIZ92" s="921"/>
      <c r="BJA92" s="921"/>
      <c r="BJB92" s="921"/>
      <c r="BJC92" s="921"/>
      <c r="BJD92" s="921"/>
      <c r="BJE92" s="921"/>
      <c r="BJF92" s="921"/>
      <c r="BJG92" s="921"/>
      <c r="BJH92" s="921"/>
      <c r="BJI92" s="921"/>
      <c r="BJJ92" s="921"/>
      <c r="BJK92" s="921"/>
      <c r="BJL92" s="921"/>
      <c r="BJM92" s="921"/>
      <c r="BJN92" s="921"/>
      <c r="BJO92" s="921"/>
      <c r="BJP92" s="921"/>
      <c r="BJQ92" s="921"/>
      <c r="BJR92" s="921"/>
      <c r="BJS92" s="921"/>
      <c r="BJT92" s="921"/>
      <c r="BJU92" s="921"/>
      <c r="BJV92" s="921"/>
      <c r="BJW92" s="921"/>
      <c r="BJX92" s="921"/>
      <c r="BJY92" s="921"/>
      <c r="BJZ92" s="921"/>
      <c r="BKA92" s="921"/>
      <c r="BKB92" s="921"/>
      <c r="BKC92" s="921"/>
      <c r="BKD92" s="921"/>
      <c r="BKE92" s="921"/>
      <c r="BKF92" s="921"/>
      <c r="BKG92" s="921"/>
      <c r="BKH92" s="921"/>
      <c r="BKI92" s="921"/>
      <c r="BKJ92" s="921"/>
      <c r="BKK92" s="921"/>
      <c r="BKL92" s="921"/>
      <c r="BKM92" s="921"/>
      <c r="BKN92" s="921"/>
      <c r="BKO92" s="921"/>
      <c r="BKP92" s="921"/>
      <c r="BKQ92" s="921"/>
      <c r="BKR92" s="921"/>
      <c r="BKS92" s="921"/>
      <c r="BKT92" s="921"/>
      <c r="BKU92" s="921"/>
      <c r="BKV92" s="921"/>
      <c r="BKW92" s="921"/>
      <c r="BKX92" s="921"/>
      <c r="BKY92" s="921"/>
      <c r="BKZ92" s="921"/>
      <c r="BLA92" s="921"/>
      <c r="BLB92" s="921"/>
      <c r="BLC92" s="921"/>
      <c r="BLD92" s="921"/>
      <c r="BLE92" s="921"/>
      <c r="BLF92" s="921"/>
      <c r="BLG92" s="921"/>
      <c r="BLH92" s="921"/>
      <c r="BLI92" s="921"/>
      <c r="BLJ92" s="921"/>
      <c r="BLK92" s="921"/>
      <c r="BLL92" s="921"/>
      <c r="BLM92" s="921"/>
      <c r="BLN92" s="921"/>
      <c r="BLO92" s="921"/>
      <c r="BLP92" s="921"/>
      <c r="BLQ92" s="921"/>
      <c r="BLR92" s="921"/>
      <c r="BLS92" s="921"/>
      <c r="BLT92" s="921"/>
      <c r="BLU92" s="921"/>
      <c r="BLV92" s="921"/>
      <c r="BLW92" s="921"/>
      <c r="BLX92" s="921"/>
      <c r="BLY92" s="921"/>
      <c r="BLZ92" s="921"/>
      <c r="BMA92" s="921"/>
      <c r="BMB92" s="921"/>
      <c r="BMC92" s="921"/>
      <c r="BMD92" s="921"/>
      <c r="BME92" s="921"/>
      <c r="BMF92" s="921"/>
      <c r="BMG92" s="921"/>
      <c r="BMH92" s="921"/>
      <c r="BMI92" s="921"/>
      <c r="BMJ92" s="921"/>
      <c r="BMK92" s="921"/>
      <c r="BML92" s="921"/>
      <c r="BMM92" s="921"/>
      <c r="BMN92" s="921"/>
      <c r="BMO92" s="921"/>
      <c r="BMP92" s="921"/>
      <c r="BMQ92" s="921"/>
      <c r="BMR92" s="921"/>
      <c r="BMS92" s="921"/>
      <c r="BMT92" s="921"/>
      <c r="BMU92" s="921"/>
      <c r="BMV92" s="921"/>
      <c r="BMW92" s="921"/>
      <c r="BMX92" s="921"/>
      <c r="BMY92" s="921"/>
      <c r="BMZ92" s="921"/>
      <c r="BNA92" s="921"/>
      <c r="BNB92" s="921"/>
      <c r="BNC92" s="921"/>
      <c r="BND92" s="921"/>
      <c r="BNE92" s="921"/>
      <c r="BNF92" s="921"/>
      <c r="BNG92" s="921"/>
      <c r="BNH92" s="921"/>
      <c r="BNI92" s="921"/>
      <c r="BNJ92" s="921"/>
      <c r="BNK92" s="921"/>
      <c r="BNL92" s="921"/>
      <c r="BNM92" s="921"/>
      <c r="BNN92" s="921"/>
      <c r="BNO92" s="921"/>
      <c r="BNP92" s="921"/>
      <c r="BNQ92" s="921"/>
      <c r="BNR92" s="921"/>
      <c r="BNS92" s="921"/>
      <c r="BNT92" s="921"/>
      <c r="BNU92" s="921"/>
      <c r="BNV92" s="921"/>
      <c r="BNW92" s="921"/>
      <c r="BNX92" s="921"/>
      <c r="BNY92" s="921"/>
      <c r="BNZ92" s="921"/>
      <c r="BOA92" s="921"/>
      <c r="BOB92" s="921"/>
      <c r="BOC92" s="921"/>
      <c r="BOD92" s="921"/>
      <c r="BOE92" s="921"/>
      <c r="BOF92" s="921"/>
      <c r="BOG92" s="921"/>
      <c r="BOH92" s="921"/>
      <c r="BOI92" s="921"/>
      <c r="BOJ92" s="921"/>
      <c r="BOK92" s="921"/>
      <c r="BOL92" s="921"/>
      <c r="BOM92" s="921"/>
      <c r="BON92" s="921"/>
      <c r="BOO92" s="921"/>
      <c r="BOP92" s="921"/>
      <c r="BOQ92" s="921"/>
      <c r="BOR92" s="921"/>
      <c r="BOS92" s="921"/>
      <c r="BOT92" s="921"/>
      <c r="BOU92" s="921"/>
      <c r="BOV92" s="921"/>
      <c r="BOW92" s="921"/>
      <c r="BOX92" s="921"/>
      <c r="BOY92" s="921"/>
      <c r="BOZ92" s="921"/>
      <c r="BPA92" s="921"/>
      <c r="BPB92" s="921"/>
      <c r="BPC92" s="921"/>
      <c r="BPD92" s="921"/>
      <c r="BPE92" s="921"/>
      <c r="BPF92" s="921"/>
      <c r="BPG92" s="921"/>
      <c r="BPH92" s="921"/>
      <c r="BPI92" s="921"/>
      <c r="BPJ92" s="921"/>
      <c r="BPK92" s="921"/>
      <c r="BPL92" s="921"/>
      <c r="BPM92" s="921"/>
      <c r="BPN92" s="921"/>
      <c r="BPO92" s="921"/>
      <c r="BPP92" s="921"/>
      <c r="BPQ92" s="921"/>
      <c r="BPR92" s="921"/>
      <c r="BPS92" s="921"/>
      <c r="BPT92" s="921"/>
      <c r="BPU92" s="921"/>
      <c r="BPV92" s="921"/>
      <c r="BPW92" s="921"/>
      <c r="BPX92" s="921"/>
      <c r="BPY92" s="921"/>
      <c r="BPZ92" s="921"/>
      <c r="BQA92" s="921"/>
      <c r="BQB92" s="921"/>
      <c r="BQC92" s="921"/>
      <c r="BQD92" s="921"/>
      <c r="BQE92" s="921"/>
      <c r="BQF92" s="921"/>
      <c r="BQG92" s="921"/>
      <c r="BQH92" s="921"/>
      <c r="BQI92" s="921"/>
      <c r="BQJ92" s="921"/>
      <c r="BQK92" s="921"/>
      <c r="BQL92" s="921"/>
      <c r="BQM92" s="921"/>
      <c r="BQN92" s="921"/>
      <c r="BQO92" s="921"/>
      <c r="BQP92" s="921"/>
      <c r="BQQ92" s="921"/>
      <c r="BQR92" s="921"/>
      <c r="BQS92" s="921"/>
      <c r="BQT92" s="921"/>
      <c r="BQU92" s="921"/>
      <c r="BQV92" s="921"/>
      <c r="BQW92" s="921"/>
      <c r="BQX92" s="921"/>
      <c r="BQY92" s="921"/>
      <c r="BQZ92" s="921"/>
      <c r="BRA92" s="921"/>
      <c r="BRB92" s="921"/>
      <c r="BRC92" s="921"/>
      <c r="BRD92" s="921"/>
      <c r="BRE92" s="921"/>
      <c r="BRF92" s="921"/>
      <c r="BRG92" s="921"/>
      <c r="BRH92" s="921"/>
      <c r="BRI92" s="921"/>
      <c r="BRJ92" s="921"/>
      <c r="BRK92" s="921"/>
      <c r="BRL92" s="921"/>
      <c r="BRM92" s="921"/>
      <c r="BRN92" s="921"/>
      <c r="BRO92" s="921"/>
      <c r="BRP92" s="921"/>
      <c r="BRQ92" s="921"/>
      <c r="BRR92" s="921"/>
      <c r="BRS92" s="921"/>
      <c r="BRT92" s="921"/>
      <c r="BRU92" s="921"/>
      <c r="BRV92" s="921"/>
      <c r="BRW92" s="921"/>
      <c r="BRX92" s="921"/>
      <c r="BRY92" s="921"/>
      <c r="BRZ92" s="921"/>
      <c r="BSA92" s="921"/>
      <c r="BSB92" s="921"/>
      <c r="BSC92" s="921"/>
      <c r="BSD92" s="921"/>
      <c r="BSE92" s="921"/>
      <c r="BSF92" s="921"/>
      <c r="BSG92" s="921"/>
      <c r="BSH92" s="921"/>
      <c r="BSI92" s="921"/>
      <c r="BSJ92" s="921"/>
      <c r="BSK92" s="921"/>
      <c r="BSL92" s="921"/>
      <c r="BSM92" s="921"/>
      <c r="BSN92" s="921"/>
      <c r="BSO92" s="921"/>
      <c r="BSP92" s="921"/>
      <c r="BSQ92" s="921"/>
      <c r="BSR92" s="921"/>
      <c r="BSS92" s="921"/>
      <c r="BST92" s="921"/>
      <c r="BSU92" s="921"/>
      <c r="BSV92" s="921"/>
      <c r="BSW92" s="921"/>
      <c r="BSX92" s="921"/>
      <c r="BSY92" s="921"/>
      <c r="BSZ92" s="921"/>
      <c r="BTA92" s="921"/>
      <c r="BTB92" s="921"/>
      <c r="BTC92" s="921"/>
      <c r="BTD92" s="921"/>
      <c r="BTE92" s="921"/>
      <c r="BTF92" s="921"/>
      <c r="BTG92" s="921"/>
      <c r="BTH92" s="921"/>
      <c r="BTI92" s="921"/>
      <c r="BTJ92" s="921"/>
      <c r="BTK92" s="921"/>
      <c r="BTL92" s="921"/>
      <c r="BTM92" s="921"/>
      <c r="BTN92" s="921"/>
      <c r="BTO92" s="921"/>
      <c r="BTP92" s="921"/>
      <c r="BTQ92" s="921"/>
      <c r="BTR92" s="921"/>
      <c r="BTS92" s="921"/>
      <c r="BTT92" s="921"/>
      <c r="BTU92" s="921"/>
      <c r="BTV92" s="921"/>
      <c r="BTW92" s="921"/>
      <c r="BTX92" s="921"/>
      <c r="BTY92" s="921"/>
      <c r="BTZ92" s="921"/>
      <c r="BUA92" s="921"/>
      <c r="BUB92" s="921"/>
      <c r="BUC92" s="921"/>
      <c r="BUD92" s="921"/>
      <c r="BUE92" s="921"/>
      <c r="BUF92" s="921"/>
      <c r="BUG92" s="921"/>
      <c r="BUH92" s="921"/>
      <c r="BUI92" s="921"/>
      <c r="BUJ92" s="921"/>
      <c r="BUK92" s="921"/>
      <c r="BUL92" s="921"/>
      <c r="BUM92" s="921"/>
      <c r="BUN92" s="921"/>
      <c r="BUO92" s="921"/>
      <c r="BUP92" s="921"/>
      <c r="BUQ92" s="921"/>
      <c r="BUR92" s="921"/>
      <c r="BUS92" s="921"/>
      <c r="BUT92" s="921"/>
      <c r="BUU92" s="921"/>
      <c r="BUV92" s="921"/>
      <c r="BUW92" s="921"/>
      <c r="BUX92" s="921"/>
      <c r="BUY92" s="921"/>
      <c r="BUZ92" s="921"/>
      <c r="BVA92" s="921"/>
      <c r="BVB92" s="921"/>
      <c r="BVC92" s="921"/>
      <c r="BVD92" s="921"/>
      <c r="BVE92" s="921"/>
      <c r="BVF92" s="921"/>
      <c r="BVG92" s="921"/>
      <c r="BVH92" s="921"/>
      <c r="BVI92" s="921"/>
      <c r="BVJ92" s="921"/>
      <c r="BVK92" s="921"/>
      <c r="BVL92" s="921"/>
      <c r="BVM92" s="921"/>
      <c r="BVN92" s="921"/>
      <c r="BVO92" s="921"/>
      <c r="BVP92" s="921"/>
      <c r="BVQ92" s="921"/>
      <c r="BVR92" s="921"/>
      <c r="BVS92" s="921"/>
      <c r="BVT92" s="921"/>
      <c r="BVU92" s="921"/>
      <c r="BVV92" s="921"/>
      <c r="BVW92" s="921"/>
      <c r="BVX92" s="921"/>
      <c r="BVY92" s="921"/>
      <c r="BVZ92" s="921"/>
      <c r="BWA92" s="921"/>
      <c r="BWB92" s="921"/>
      <c r="BWC92" s="921"/>
      <c r="BWD92" s="921"/>
      <c r="BWE92" s="921"/>
      <c r="BWF92" s="921"/>
      <c r="BWG92" s="921"/>
      <c r="BWH92" s="921"/>
      <c r="BWI92" s="921"/>
      <c r="BWJ92" s="921"/>
      <c r="BWK92" s="921"/>
      <c r="BWL92" s="921"/>
      <c r="BWM92" s="921"/>
      <c r="BWN92" s="921"/>
      <c r="BWO92" s="921"/>
      <c r="BWP92" s="921"/>
      <c r="BWQ92" s="921"/>
      <c r="BWR92" s="921"/>
      <c r="BWS92" s="921"/>
      <c r="BWT92" s="921"/>
      <c r="BWU92" s="921"/>
      <c r="BWV92" s="921"/>
      <c r="BWW92" s="921"/>
      <c r="BWX92" s="921"/>
      <c r="BWY92" s="921"/>
      <c r="BWZ92" s="921"/>
      <c r="BXA92" s="921"/>
      <c r="BXB92" s="921"/>
      <c r="BXC92" s="921"/>
      <c r="BXD92" s="921"/>
      <c r="BXE92" s="921"/>
      <c r="BXF92" s="921"/>
      <c r="BXG92" s="921"/>
      <c r="BXH92" s="921"/>
      <c r="BXI92" s="921"/>
      <c r="BXJ92" s="921"/>
      <c r="BXK92" s="921"/>
      <c r="BXL92" s="921"/>
      <c r="BXM92" s="921"/>
      <c r="BXN92" s="921"/>
      <c r="BXO92" s="921"/>
      <c r="BXP92" s="921"/>
      <c r="BXQ92" s="921"/>
      <c r="BXR92" s="921"/>
      <c r="BXS92" s="921"/>
      <c r="BXT92" s="921"/>
      <c r="BXU92" s="921"/>
      <c r="BXV92" s="921"/>
      <c r="BXW92" s="921"/>
      <c r="BXX92" s="921"/>
      <c r="BXY92" s="921"/>
      <c r="BXZ92" s="921"/>
      <c r="BYA92" s="921"/>
      <c r="BYB92" s="921"/>
      <c r="BYC92" s="921"/>
      <c r="BYD92" s="921"/>
      <c r="BYE92" s="921"/>
      <c r="BYF92" s="921"/>
      <c r="BYG92" s="921"/>
      <c r="BYH92" s="921"/>
      <c r="BYI92" s="921"/>
      <c r="BYJ92" s="921"/>
      <c r="BYK92" s="921"/>
      <c r="BYL92" s="921"/>
      <c r="BYM92" s="921"/>
      <c r="BYN92" s="921"/>
      <c r="BYO92" s="921"/>
      <c r="BYP92" s="921"/>
      <c r="BYQ92" s="921"/>
      <c r="BYR92" s="921"/>
      <c r="BYS92" s="921"/>
      <c r="BYT92" s="921"/>
      <c r="BYU92" s="921"/>
      <c r="BYV92" s="921"/>
      <c r="BYW92" s="921"/>
      <c r="BYX92" s="921"/>
      <c r="BYY92" s="921"/>
      <c r="BYZ92" s="921"/>
      <c r="BZA92" s="921"/>
      <c r="BZB92" s="921"/>
      <c r="BZC92" s="921"/>
      <c r="BZD92" s="921"/>
      <c r="BZE92" s="921"/>
      <c r="BZF92" s="921"/>
      <c r="BZG92" s="921"/>
      <c r="BZH92" s="921"/>
      <c r="BZI92" s="921"/>
      <c r="BZJ92" s="921"/>
      <c r="BZK92" s="921"/>
      <c r="BZL92" s="921"/>
      <c r="BZM92" s="921"/>
      <c r="BZN92" s="921"/>
      <c r="BZO92" s="921"/>
      <c r="BZP92" s="921"/>
      <c r="BZQ92" s="921"/>
      <c r="BZR92" s="921"/>
      <c r="BZS92" s="921"/>
      <c r="BZT92" s="921"/>
      <c r="BZU92" s="921"/>
      <c r="BZV92" s="921"/>
      <c r="BZW92" s="921"/>
      <c r="BZX92" s="921"/>
      <c r="BZY92" s="921"/>
      <c r="BZZ92" s="921"/>
      <c r="CAA92" s="921"/>
      <c r="CAB92" s="921"/>
      <c r="CAC92" s="921"/>
      <c r="CAD92" s="921"/>
      <c r="CAE92" s="921"/>
      <c r="CAF92" s="921"/>
      <c r="CAG92" s="921"/>
      <c r="CAH92" s="921"/>
      <c r="CAI92" s="921"/>
      <c r="CAJ92" s="921"/>
      <c r="CAK92" s="921"/>
      <c r="CAL92" s="921"/>
      <c r="CAM92" s="921"/>
      <c r="CAN92" s="921"/>
      <c r="CAO92" s="921"/>
      <c r="CAP92" s="921"/>
      <c r="CAQ92" s="921"/>
      <c r="CAR92" s="921"/>
      <c r="CAS92" s="921"/>
      <c r="CAT92" s="921"/>
      <c r="CAU92" s="921"/>
      <c r="CAV92" s="921"/>
      <c r="CAW92" s="921"/>
      <c r="CAX92" s="921"/>
      <c r="CAY92" s="921"/>
      <c r="CAZ92" s="921"/>
      <c r="CBA92" s="921"/>
      <c r="CBB92" s="921"/>
      <c r="CBC92" s="921"/>
      <c r="CBD92" s="921"/>
      <c r="CBE92" s="921"/>
      <c r="CBF92" s="921"/>
      <c r="CBG92" s="921"/>
      <c r="CBH92" s="921"/>
      <c r="CBI92" s="921"/>
      <c r="CBJ92" s="921"/>
      <c r="CBK92" s="921"/>
      <c r="CBL92" s="921"/>
      <c r="CBM92" s="921"/>
      <c r="CBN92" s="921"/>
      <c r="CBO92" s="921"/>
      <c r="CBP92" s="921"/>
      <c r="CBQ92" s="921"/>
      <c r="CBR92" s="921"/>
      <c r="CBS92" s="921"/>
      <c r="CBT92" s="921"/>
      <c r="CBU92" s="921"/>
      <c r="CBV92" s="921"/>
      <c r="CBW92" s="921"/>
      <c r="CBX92" s="921"/>
      <c r="CBY92" s="921"/>
      <c r="CBZ92" s="921"/>
      <c r="CCA92" s="921"/>
      <c r="CCB92" s="921"/>
      <c r="CCC92" s="921"/>
      <c r="CCD92" s="921"/>
      <c r="CCE92" s="921"/>
      <c r="CCF92" s="921"/>
      <c r="CCG92" s="921"/>
      <c r="CCH92" s="921"/>
      <c r="CCI92" s="921"/>
      <c r="CCJ92" s="921"/>
      <c r="CCK92" s="921"/>
      <c r="CCL92" s="921"/>
      <c r="CCM92" s="921"/>
      <c r="CCN92" s="921"/>
      <c r="CCO92" s="921"/>
      <c r="CCP92" s="921"/>
      <c r="CCQ92" s="921"/>
      <c r="CCR92" s="921"/>
      <c r="CCS92" s="921"/>
      <c r="CCT92" s="921"/>
      <c r="CCU92" s="921"/>
      <c r="CCV92" s="921"/>
      <c r="CCW92" s="921"/>
      <c r="CCX92" s="921"/>
      <c r="CCY92" s="921"/>
      <c r="CCZ92" s="921"/>
      <c r="CDA92" s="921"/>
      <c r="CDB92" s="921"/>
      <c r="CDC92" s="921"/>
      <c r="CDD92" s="921"/>
      <c r="CDE92" s="921"/>
      <c r="CDF92" s="921"/>
      <c r="CDG92" s="921"/>
      <c r="CDH92" s="921"/>
      <c r="CDI92" s="921"/>
      <c r="CDJ92" s="921"/>
      <c r="CDK92" s="921"/>
      <c r="CDL92" s="921"/>
      <c r="CDM92" s="921"/>
      <c r="CDN92" s="921"/>
      <c r="CDO92" s="921"/>
      <c r="CDP92" s="921"/>
      <c r="CDQ92" s="921"/>
      <c r="CDR92" s="921"/>
      <c r="CDS92" s="921"/>
      <c r="CDT92" s="921"/>
      <c r="CDU92" s="921"/>
      <c r="CDV92" s="921"/>
      <c r="CDW92" s="921"/>
      <c r="CDX92" s="921"/>
      <c r="CDY92" s="921"/>
      <c r="CDZ92" s="921"/>
      <c r="CEA92" s="921"/>
      <c r="CEB92" s="921"/>
      <c r="CEC92" s="921"/>
      <c r="CED92" s="921"/>
      <c r="CEE92" s="921"/>
      <c r="CEF92" s="921"/>
      <c r="CEG92" s="921"/>
      <c r="CEH92" s="921"/>
      <c r="CEI92" s="921"/>
      <c r="CEJ92" s="921"/>
      <c r="CEK92" s="921"/>
      <c r="CEL92" s="921"/>
      <c r="CEM92" s="921"/>
      <c r="CEN92" s="921"/>
      <c r="CEO92" s="921"/>
      <c r="CEP92" s="921"/>
      <c r="CEQ92" s="921"/>
      <c r="CER92" s="921"/>
      <c r="CES92" s="921"/>
      <c r="CET92" s="921"/>
      <c r="CEU92" s="921"/>
      <c r="CEV92" s="921"/>
      <c r="CEW92" s="921"/>
      <c r="CEX92" s="921"/>
      <c r="CEY92" s="921"/>
      <c r="CEZ92" s="921"/>
      <c r="CFA92" s="921"/>
      <c r="CFB92" s="921"/>
      <c r="CFC92" s="921"/>
      <c r="CFD92" s="921"/>
      <c r="CFE92" s="921"/>
      <c r="CFF92" s="921"/>
      <c r="CFG92" s="921"/>
      <c r="CFH92" s="921"/>
      <c r="CFI92" s="921"/>
      <c r="CFJ92" s="921"/>
      <c r="CFK92" s="921"/>
      <c r="CFL92" s="921"/>
      <c r="CFM92" s="921"/>
      <c r="CFN92" s="921"/>
      <c r="CFO92" s="921"/>
      <c r="CFP92" s="921"/>
      <c r="CFQ92" s="921"/>
      <c r="CFR92" s="921"/>
      <c r="CFS92" s="921"/>
      <c r="CFT92" s="921"/>
      <c r="CFU92" s="921"/>
      <c r="CFV92" s="921"/>
      <c r="CFW92" s="921"/>
      <c r="CFX92" s="921"/>
      <c r="CFY92" s="921"/>
      <c r="CFZ92" s="921"/>
      <c r="CGA92" s="921"/>
      <c r="CGB92" s="921"/>
      <c r="CGC92" s="921"/>
      <c r="CGD92" s="921"/>
      <c r="CGE92" s="921"/>
      <c r="CGF92" s="921"/>
      <c r="CGG92" s="921"/>
      <c r="CGH92" s="921"/>
      <c r="CGI92" s="921"/>
      <c r="CGJ92" s="921"/>
      <c r="CGK92" s="921"/>
      <c r="CGL92" s="921"/>
      <c r="CGM92" s="921"/>
      <c r="CGN92" s="921"/>
      <c r="CGO92" s="921"/>
      <c r="CGP92" s="921"/>
      <c r="CGQ92" s="921"/>
      <c r="CGR92" s="921"/>
      <c r="CGS92" s="921"/>
      <c r="CGT92" s="921"/>
      <c r="CGU92" s="921"/>
      <c r="CGV92" s="921"/>
      <c r="CGW92" s="921"/>
      <c r="CGX92" s="921"/>
      <c r="CGY92" s="921"/>
      <c r="CGZ92" s="921"/>
      <c r="CHA92" s="921"/>
      <c r="CHB92" s="921"/>
      <c r="CHC92" s="921"/>
      <c r="CHD92" s="921"/>
      <c r="CHE92" s="921"/>
      <c r="CHF92" s="921"/>
      <c r="CHG92" s="921"/>
      <c r="CHH92" s="921"/>
      <c r="CHI92" s="921"/>
      <c r="CHJ92" s="921"/>
      <c r="CHK92" s="921"/>
      <c r="CHL92" s="921"/>
      <c r="CHM92" s="921"/>
      <c r="CHN92" s="921"/>
      <c r="CHO92" s="921"/>
      <c r="CHP92" s="921"/>
      <c r="CHQ92" s="921"/>
      <c r="CHR92" s="921"/>
      <c r="CHS92" s="921"/>
      <c r="CHT92" s="921"/>
      <c r="CHU92" s="921"/>
      <c r="CHV92" s="921"/>
      <c r="CHW92" s="921"/>
      <c r="CHX92" s="921"/>
      <c r="CHY92" s="921"/>
      <c r="CHZ92" s="921"/>
      <c r="CIA92" s="921"/>
      <c r="CIB92" s="921"/>
      <c r="CIC92" s="921"/>
      <c r="CID92" s="921"/>
      <c r="CIE92" s="921"/>
      <c r="CIF92" s="921"/>
      <c r="CIG92" s="921"/>
      <c r="CIH92" s="921"/>
      <c r="CII92" s="921"/>
      <c r="CIJ92" s="921"/>
      <c r="CIK92" s="921"/>
      <c r="CIL92" s="921"/>
      <c r="CIM92" s="921"/>
      <c r="CIN92" s="921"/>
      <c r="CIO92" s="921"/>
      <c r="CIP92" s="921"/>
      <c r="CIQ92" s="921"/>
      <c r="CIR92" s="921"/>
      <c r="CIS92" s="921"/>
      <c r="CIT92" s="921"/>
      <c r="CIU92" s="921"/>
      <c r="CIV92" s="921"/>
      <c r="CIW92" s="921"/>
      <c r="CIX92" s="921"/>
      <c r="CIY92" s="921"/>
      <c r="CIZ92" s="921"/>
      <c r="CJA92" s="921"/>
      <c r="CJB92" s="921"/>
      <c r="CJC92" s="921"/>
      <c r="CJD92" s="921"/>
      <c r="CJE92" s="921"/>
      <c r="CJF92" s="921"/>
      <c r="CJG92" s="921"/>
      <c r="CJH92" s="921"/>
      <c r="CJI92" s="921"/>
      <c r="CJJ92" s="921"/>
      <c r="CJK92" s="921"/>
      <c r="CJL92" s="921"/>
      <c r="CJM92" s="921"/>
      <c r="CJN92" s="921"/>
      <c r="CJO92" s="921"/>
      <c r="CJP92" s="921"/>
      <c r="CJQ92" s="921"/>
      <c r="CJR92" s="921"/>
      <c r="CJS92" s="921"/>
      <c r="CJT92" s="921"/>
      <c r="CJU92" s="921"/>
      <c r="CJV92" s="921"/>
      <c r="CJW92" s="921"/>
      <c r="CJX92" s="921"/>
      <c r="CJY92" s="921"/>
      <c r="CJZ92" s="921"/>
      <c r="CKA92" s="921"/>
      <c r="CKB92" s="921"/>
      <c r="CKC92" s="921"/>
      <c r="CKD92" s="921"/>
      <c r="CKE92" s="921"/>
      <c r="CKF92" s="921"/>
      <c r="CKG92" s="921"/>
      <c r="CKH92" s="921"/>
      <c r="CKI92" s="921"/>
      <c r="CKJ92" s="921"/>
      <c r="CKK92" s="921"/>
      <c r="CKL92" s="921"/>
      <c r="CKM92" s="921"/>
      <c r="CKN92" s="921"/>
      <c r="CKO92" s="921"/>
      <c r="CKP92" s="921"/>
      <c r="CKQ92" s="921"/>
      <c r="CKR92" s="921"/>
      <c r="CKS92" s="921"/>
      <c r="CKT92" s="921"/>
      <c r="CKU92" s="921"/>
      <c r="CKV92" s="921"/>
      <c r="CKW92" s="921"/>
      <c r="CKX92" s="921"/>
      <c r="CKY92" s="921"/>
      <c r="CKZ92" s="921"/>
      <c r="CLA92" s="921"/>
      <c r="CLB92" s="921"/>
      <c r="CLC92" s="921"/>
      <c r="CLD92" s="921"/>
      <c r="CLE92" s="921"/>
      <c r="CLF92" s="921"/>
      <c r="CLG92" s="921"/>
      <c r="CLH92" s="921"/>
      <c r="CLI92" s="921"/>
      <c r="CLJ92" s="921"/>
      <c r="CLK92" s="921"/>
      <c r="CLL92" s="921"/>
      <c r="CLM92" s="921"/>
      <c r="CLN92" s="921"/>
      <c r="CLO92" s="921"/>
      <c r="CLP92" s="921"/>
      <c r="CLQ92" s="921"/>
      <c r="CLR92" s="921"/>
      <c r="CLS92" s="921"/>
      <c r="CLT92" s="921"/>
      <c r="CLU92" s="921"/>
      <c r="CLV92" s="921"/>
      <c r="CLW92" s="921"/>
      <c r="CLX92" s="921"/>
      <c r="CLY92" s="921"/>
      <c r="CLZ92" s="921"/>
      <c r="CMA92" s="921"/>
      <c r="CMB92" s="921"/>
      <c r="CMC92" s="921"/>
      <c r="CMD92" s="921"/>
      <c r="CME92" s="921"/>
      <c r="CMF92" s="921"/>
      <c r="CMG92" s="921"/>
      <c r="CMH92" s="921"/>
      <c r="CMI92" s="921"/>
      <c r="CMJ92" s="921"/>
      <c r="CMK92" s="921"/>
      <c r="CML92" s="921"/>
      <c r="CMM92" s="921"/>
      <c r="CMN92" s="921"/>
      <c r="CMO92" s="921"/>
      <c r="CMP92" s="921"/>
      <c r="CMQ92" s="921"/>
      <c r="CMR92" s="921"/>
      <c r="CMS92" s="921"/>
      <c r="CMT92" s="921"/>
      <c r="CMU92" s="921"/>
      <c r="CMV92" s="921"/>
      <c r="CMW92" s="921"/>
      <c r="CMX92" s="921"/>
      <c r="CMY92" s="921"/>
      <c r="CMZ92" s="921"/>
      <c r="CNA92" s="921"/>
      <c r="CNB92" s="921"/>
      <c r="CNC92" s="921"/>
      <c r="CND92" s="921"/>
      <c r="CNE92" s="921"/>
      <c r="CNF92" s="921"/>
      <c r="CNG92" s="921"/>
      <c r="CNH92" s="921"/>
      <c r="CNI92" s="921"/>
      <c r="CNJ92" s="921"/>
      <c r="CNK92" s="921"/>
      <c r="CNL92" s="921"/>
      <c r="CNM92" s="921"/>
      <c r="CNN92" s="921"/>
      <c r="CNO92" s="921"/>
      <c r="CNP92" s="921"/>
      <c r="CNQ92" s="921"/>
      <c r="CNR92" s="921"/>
      <c r="CNS92" s="921"/>
      <c r="CNT92" s="921"/>
      <c r="CNU92" s="921"/>
      <c r="CNV92" s="921"/>
      <c r="CNW92" s="921"/>
      <c r="CNX92" s="921"/>
      <c r="CNY92" s="921"/>
      <c r="CNZ92" s="921"/>
      <c r="COA92" s="921"/>
      <c r="COB92" s="921"/>
      <c r="COC92" s="921"/>
      <c r="COD92" s="921"/>
      <c r="COE92" s="921"/>
      <c r="COF92" s="921"/>
      <c r="COG92" s="921"/>
      <c r="COH92" s="921"/>
      <c r="COI92" s="921"/>
      <c r="COJ92" s="921"/>
      <c r="COK92" s="921"/>
      <c r="COL92" s="921"/>
      <c r="COM92" s="921"/>
      <c r="CON92" s="921"/>
      <c r="COO92" s="921"/>
      <c r="COP92" s="921"/>
      <c r="COQ92" s="921"/>
      <c r="COR92" s="921"/>
      <c r="COS92" s="921"/>
      <c r="COT92" s="921"/>
      <c r="COU92" s="921"/>
      <c r="COV92" s="921"/>
      <c r="COW92" s="921"/>
      <c r="COX92" s="921"/>
      <c r="COY92" s="921"/>
      <c r="COZ92" s="921"/>
      <c r="CPA92" s="921"/>
      <c r="CPB92" s="921"/>
      <c r="CPC92" s="921"/>
      <c r="CPD92" s="921"/>
      <c r="CPE92" s="921"/>
      <c r="CPF92" s="921"/>
      <c r="CPG92" s="921"/>
      <c r="CPH92" s="921"/>
      <c r="CPI92" s="921"/>
      <c r="CPJ92" s="921"/>
      <c r="CPK92" s="921"/>
      <c r="CPL92" s="921"/>
      <c r="CPM92" s="921"/>
      <c r="CPN92" s="921"/>
      <c r="CPO92" s="921"/>
      <c r="CPP92" s="921"/>
      <c r="CPQ92" s="921"/>
      <c r="CPR92" s="921"/>
      <c r="CPS92" s="921"/>
      <c r="CPT92" s="921"/>
      <c r="CPU92" s="921"/>
      <c r="CPV92" s="921"/>
      <c r="CPW92" s="921"/>
      <c r="CPX92" s="921"/>
      <c r="CPY92" s="921"/>
      <c r="CPZ92" s="921"/>
      <c r="CQA92" s="921"/>
      <c r="CQB92" s="921"/>
      <c r="CQC92" s="921"/>
      <c r="CQD92" s="921"/>
      <c r="CQE92" s="921"/>
      <c r="CQF92" s="921"/>
      <c r="CQG92" s="921"/>
      <c r="CQH92" s="921"/>
      <c r="CQI92" s="921"/>
      <c r="CQJ92" s="921"/>
      <c r="CQK92" s="921"/>
      <c r="CQL92" s="921"/>
      <c r="CQM92" s="921"/>
      <c r="CQN92" s="921"/>
      <c r="CQO92" s="921"/>
      <c r="CQP92" s="921"/>
      <c r="CQQ92" s="921"/>
      <c r="CQR92" s="921"/>
      <c r="CQS92" s="921"/>
      <c r="CQT92" s="921"/>
      <c r="CQU92" s="921"/>
      <c r="CQV92" s="921"/>
      <c r="CQW92" s="921"/>
      <c r="CQX92" s="921"/>
      <c r="CQY92" s="921"/>
      <c r="CQZ92" s="921"/>
      <c r="CRA92" s="921"/>
      <c r="CRB92" s="921"/>
      <c r="CRC92" s="921"/>
      <c r="CRD92" s="921"/>
      <c r="CRE92" s="921"/>
      <c r="CRF92" s="921"/>
      <c r="CRG92" s="921"/>
      <c r="CRH92" s="921"/>
      <c r="CRI92" s="921"/>
      <c r="CRJ92" s="921"/>
      <c r="CRK92" s="921"/>
      <c r="CRL92" s="921"/>
      <c r="CRM92" s="921"/>
      <c r="CRN92" s="921"/>
      <c r="CRO92" s="921"/>
      <c r="CRP92" s="921"/>
      <c r="CRQ92" s="921"/>
      <c r="CRR92" s="921"/>
      <c r="CRS92" s="921"/>
      <c r="CRT92" s="921"/>
      <c r="CRU92" s="921"/>
      <c r="CRV92" s="921"/>
      <c r="CRW92" s="921"/>
      <c r="CRX92" s="921"/>
      <c r="CRY92" s="921"/>
      <c r="CRZ92" s="921"/>
      <c r="CSA92" s="921"/>
      <c r="CSB92" s="921"/>
      <c r="CSC92" s="921"/>
      <c r="CSD92" s="921"/>
      <c r="CSE92" s="921"/>
      <c r="CSF92" s="921"/>
      <c r="CSG92" s="921"/>
      <c r="CSH92" s="921"/>
      <c r="CSI92" s="921"/>
      <c r="CSJ92" s="921"/>
      <c r="CSK92" s="921"/>
      <c r="CSL92" s="921"/>
      <c r="CSM92" s="921"/>
      <c r="CSN92" s="921"/>
      <c r="CSO92" s="921"/>
      <c r="CSP92" s="921"/>
      <c r="CSQ92" s="921"/>
      <c r="CSR92" s="921"/>
      <c r="CSS92" s="921"/>
      <c r="CST92" s="921"/>
      <c r="CSU92" s="921"/>
      <c r="CSV92" s="921"/>
      <c r="CSW92" s="921"/>
      <c r="CSX92" s="921"/>
      <c r="CSY92" s="921"/>
      <c r="CSZ92" s="921"/>
      <c r="CTA92" s="921"/>
      <c r="CTB92" s="921"/>
      <c r="CTC92" s="921"/>
      <c r="CTD92" s="921"/>
      <c r="CTE92" s="921"/>
      <c r="CTF92" s="921"/>
      <c r="CTG92" s="921"/>
      <c r="CTH92" s="921"/>
      <c r="CTI92" s="921"/>
      <c r="CTJ92" s="921"/>
      <c r="CTK92" s="921"/>
      <c r="CTL92" s="921"/>
      <c r="CTM92" s="921"/>
      <c r="CTN92" s="921"/>
      <c r="CTO92" s="921"/>
      <c r="CTP92" s="921"/>
      <c r="CTQ92" s="921"/>
      <c r="CTR92" s="921"/>
      <c r="CTS92" s="921"/>
      <c r="CTT92" s="921"/>
      <c r="CTU92" s="921"/>
      <c r="CTV92" s="921"/>
      <c r="CTW92" s="921"/>
      <c r="CTX92" s="921"/>
      <c r="CTY92" s="921"/>
      <c r="CTZ92" s="921"/>
      <c r="CUA92" s="921"/>
      <c r="CUB92" s="921"/>
      <c r="CUC92" s="921"/>
      <c r="CUD92" s="921"/>
      <c r="CUE92" s="921"/>
      <c r="CUF92" s="921"/>
      <c r="CUG92" s="921"/>
      <c r="CUH92" s="921"/>
      <c r="CUI92" s="921"/>
      <c r="CUJ92" s="921"/>
      <c r="CUK92" s="921"/>
      <c r="CUL92" s="921"/>
      <c r="CUM92" s="921"/>
      <c r="CUN92" s="921"/>
      <c r="CUO92" s="921"/>
      <c r="CUP92" s="921"/>
      <c r="CUQ92" s="921"/>
      <c r="CUR92" s="921"/>
      <c r="CUS92" s="921"/>
      <c r="CUT92" s="921"/>
      <c r="CUU92" s="921"/>
      <c r="CUV92" s="921"/>
      <c r="CUW92" s="921"/>
      <c r="CUX92" s="921"/>
      <c r="CUY92" s="921"/>
      <c r="CUZ92" s="921"/>
      <c r="CVA92" s="921"/>
      <c r="CVB92" s="921"/>
      <c r="CVC92" s="921"/>
      <c r="CVD92" s="921"/>
      <c r="CVE92" s="921"/>
      <c r="CVF92" s="921"/>
      <c r="CVG92" s="921"/>
      <c r="CVH92" s="921"/>
      <c r="CVI92" s="921"/>
      <c r="CVJ92" s="921"/>
      <c r="CVK92" s="921"/>
      <c r="CVL92" s="921"/>
      <c r="CVM92" s="921"/>
      <c r="CVN92" s="921"/>
      <c r="CVO92" s="921"/>
      <c r="CVP92" s="921"/>
      <c r="CVQ92" s="921"/>
      <c r="CVR92" s="921"/>
      <c r="CVS92" s="921"/>
      <c r="CVT92" s="921"/>
      <c r="CVU92" s="921"/>
      <c r="CVV92" s="921"/>
      <c r="CVW92" s="921"/>
      <c r="CVX92" s="921"/>
      <c r="CVY92" s="921"/>
      <c r="CVZ92" s="921"/>
      <c r="CWA92" s="921"/>
      <c r="CWB92" s="921"/>
      <c r="CWC92" s="921"/>
      <c r="CWD92" s="921"/>
      <c r="CWE92" s="921"/>
      <c r="CWF92" s="921"/>
      <c r="CWG92" s="921"/>
      <c r="CWH92" s="921"/>
      <c r="CWI92" s="921"/>
      <c r="CWJ92" s="921"/>
      <c r="CWK92" s="921"/>
      <c r="CWL92" s="921"/>
      <c r="CWM92" s="921"/>
      <c r="CWN92" s="921"/>
      <c r="CWO92" s="921"/>
      <c r="CWP92" s="921"/>
      <c r="CWQ92" s="921"/>
      <c r="CWR92" s="921"/>
      <c r="CWS92" s="921"/>
      <c r="CWT92" s="921"/>
      <c r="CWU92" s="921"/>
      <c r="CWV92" s="921"/>
      <c r="CWW92" s="921"/>
      <c r="CWX92" s="921"/>
      <c r="CWY92" s="921"/>
      <c r="CWZ92" s="921"/>
      <c r="CXA92" s="921"/>
      <c r="CXB92" s="921"/>
      <c r="CXC92" s="921"/>
      <c r="CXD92" s="921"/>
      <c r="CXE92" s="921"/>
      <c r="CXF92" s="921"/>
      <c r="CXG92" s="921"/>
      <c r="CXH92" s="921"/>
      <c r="CXI92" s="921"/>
      <c r="CXJ92" s="921"/>
      <c r="CXK92" s="921"/>
      <c r="CXL92" s="921"/>
      <c r="CXM92" s="921"/>
      <c r="CXN92" s="921"/>
      <c r="CXO92" s="921"/>
      <c r="CXP92" s="921"/>
      <c r="CXQ92" s="921"/>
      <c r="CXR92" s="921"/>
      <c r="CXS92" s="921"/>
      <c r="CXT92" s="921"/>
      <c r="CXU92" s="921"/>
      <c r="CXV92" s="921"/>
      <c r="CXW92" s="921"/>
      <c r="CXX92" s="921"/>
      <c r="CXY92" s="921"/>
      <c r="CXZ92" s="921"/>
      <c r="CYA92" s="921"/>
      <c r="CYB92" s="921"/>
      <c r="CYC92" s="921"/>
      <c r="CYD92" s="921"/>
      <c r="CYE92" s="921"/>
      <c r="CYF92" s="921"/>
      <c r="CYG92" s="921"/>
      <c r="CYH92" s="921"/>
      <c r="CYI92" s="921"/>
      <c r="CYJ92" s="921"/>
      <c r="CYK92" s="921"/>
      <c r="CYL92" s="921"/>
      <c r="CYM92" s="921"/>
      <c r="CYN92" s="921"/>
      <c r="CYO92" s="921"/>
      <c r="CYP92" s="921"/>
      <c r="CYQ92" s="921"/>
      <c r="CYR92" s="921"/>
      <c r="CYS92" s="921"/>
      <c r="CYT92" s="921"/>
      <c r="CYU92" s="921"/>
      <c r="CYV92" s="921"/>
      <c r="CYW92" s="921"/>
      <c r="CYX92" s="921"/>
      <c r="CYY92" s="921"/>
      <c r="CYZ92" s="921"/>
      <c r="CZA92" s="921"/>
      <c r="CZB92" s="921"/>
      <c r="CZC92" s="921"/>
      <c r="CZD92" s="921"/>
      <c r="CZE92" s="921"/>
      <c r="CZF92" s="921"/>
      <c r="CZG92" s="921"/>
      <c r="CZH92" s="921"/>
      <c r="CZI92" s="921"/>
      <c r="CZJ92" s="921"/>
      <c r="CZK92" s="921"/>
      <c r="CZL92" s="921"/>
      <c r="CZM92" s="921"/>
      <c r="CZN92" s="921"/>
      <c r="CZO92" s="921"/>
      <c r="CZP92" s="921"/>
      <c r="CZQ92" s="921"/>
      <c r="CZR92" s="921"/>
      <c r="CZS92" s="921"/>
      <c r="CZT92" s="921"/>
      <c r="CZU92" s="921"/>
      <c r="CZV92" s="921"/>
      <c r="CZW92" s="921"/>
      <c r="CZX92" s="921"/>
      <c r="CZY92" s="921"/>
      <c r="CZZ92" s="921"/>
      <c r="DAA92" s="921"/>
      <c r="DAB92" s="921"/>
      <c r="DAC92" s="921"/>
      <c r="DAD92" s="921"/>
      <c r="DAE92" s="921"/>
      <c r="DAF92" s="921"/>
      <c r="DAG92" s="921"/>
      <c r="DAH92" s="921"/>
      <c r="DAI92" s="921"/>
      <c r="DAJ92" s="921"/>
      <c r="DAK92" s="921"/>
      <c r="DAL92" s="921"/>
      <c r="DAM92" s="921"/>
      <c r="DAN92" s="921"/>
      <c r="DAO92" s="921"/>
      <c r="DAP92" s="921"/>
      <c r="DAQ92" s="921"/>
      <c r="DAR92" s="921"/>
      <c r="DAS92" s="921"/>
      <c r="DAT92" s="921"/>
      <c r="DAU92" s="921"/>
      <c r="DAV92" s="921"/>
      <c r="DAW92" s="921"/>
      <c r="DAX92" s="921"/>
      <c r="DAY92" s="921"/>
      <c r="DAZ92" s="921"/>
      <c r="DBA92" s="921"/>
      <c r="DBB92" s="921"/>
      <c r="DBC92" s="921"/>
      <c r="DBD92" s="921"/>
      <c r="DBE92" s="921"/>
      <c r="DBF92" s="921"/>
      <c r="DBG92" s="921"/>
      <c r="DBH92" s="921"/>
      <c r="DBI92" s="921"/>
      <c r="DBJ92" s="921"/>
      <c r="DBK92" s="921"/>
      <c r="DBL92" s="921"/>
      <c r="DBM92" s="921"/>
      <c r="DBN92" s="921"/>
      <c r="DBO92" s="921"/>
      <c r="DBP92" s="921"/>
      <c r="DBQ92" s="921"/>
      <c r="DBR92" s="921"/>
      <c r="DBS92" s="921"/>
      <c r="DBT92" s="921"/>
      <c r="DBU92" s="921"/>
      <c r="DBV92" s="921"/>
      <c r="DBW92" s="921"/>
      <c r="DBX92" s="921"/>
      <c r="DBY92" s="921"/>
      <c r="DBZ92" s="921"/>
      <c r="DCA92" s="921"/>
      <c r="DCB92" s="921"/>
      <c r="DCC92" s="921"/>
      <c r="DCD92" s="921"/>
      <c r="DCE92" s="921"/>
      <c r="DCF92" s="921"/>
      <c r="DCG92" s="921"/>
      <c r="DCH92" s="921"/>
      <c r="DCI92" s="921"/>
      <c r="DCJ92" s="921"/>
      <c r="DCK92" s="921"/>
      <c r="DCL92" s="921"/>
      <c r="DCM92" s="921"/>
      <c r="DCN92" s="921"/>
      <c r="DCO92" s="921"/>
      <c r="DCP92" s="921"/>
      <c r="DCQ92" s="921"/>
      <c r="DCR92" s="921"/>
      <c r="DCS92" s="921"/>
      <c r="DCT92" s="921"/>
      <c r="DCU92" s="921"/>
      <c r="DCV92" s="921"/>
      <c r="DCW92" s="921"/>
      <c r="DCX92" s="921"/>
      <c r="DCY92" s="921"/>
      <c r="DCZ92" s="921"/>
      <c r="DDA92" s="921"/>
      <c r="DDB92" s="921"/>
      <c r="DDC92" s="921"/>
      <c r="DDD92" s="921"/>
      <c r="DDE92" s="921"/>
      <c r="DDF92" s="921"/>
      <c r="DDG92" s="921"/>
      <c r="DDH92" s="921"/>
      <c r="DDI92" s="921"/>
      <c r="DDJ92" s="921"/>
      <c r="DDK92" s="921"/>
      <c r="DDL92" s="921"/>
      <c r="DDM92" s="921"/>
      <c r="DDN92" s="921"/>
      <c r="DDO92" s="921"/>
      <c r="DDP92" s="921"/>
      <c r="DDQ92" s="921"/>
      <c r="DDR92" s="921"/>
      <c r="DDS92" s="921"/>
      <c r="DDT92" s="921"/>
      <c r="DDU92" s="921"/>
      <c r="DDV92" s="921"/>
      <c r="DDW92" s="921"/>
      <c r="DDX92" s="921"/>
      <c r="DDY92" s="921"/>
      <c r="DDZ92" s="921"/>
      <c r="DEA92" s="921"/>
      <c r="DEB92" s="921"/>
      <c r="DEC92" s="921"/>
      <c r="DED92" s="921"/>
      <c r="DEE92" s="921"/>
      <c r="DEF92" s="921"/>
      <c r="DEG92" s="921"/>
      <c r="DEH92" s="921"/>
      <c r="DEI92" s="921"/>
      <c r="DEJ92" s="921"/>
      <c r="DEK92" s="921"/>
      <c r="DEL92" s="921"/>
      <c r="DEM92" s="921"/>
      <c r="DEN92" s="921"/>
      <c r="DEO92" s="921"/>
      <c r="DEP92" s="921"/>
      <c r="DEQ92" s="921"/>
      <c r="DER92" s="921"/>
      <c r="DES92" s="921"/>
      <c r="DET92" s="921"/>
      <c r="DEU92" s="921"/>
      <c r="DEV92" s="921"/>
      <c r="DEW92" s="921"/>
      <c r="DEX92" s="921"/>
      <c r="DEY92" s="921"/>
      <c r="DEZ92" s="921"/>
      <c r="DFA92" s="921"/>
      <c r="DFB92" s="921"/>
      <c r="DFC92" s="921"/>
      <c r="DFD92" s="921"/>
      <c r="DFE92" s="921"/>
      <c r="DFF92" s="921"/>
      <c r="DFG92" s="921"/>
      <c r="DFH92" s="921"/>
      <c r="DFI92" s="921"/>
      <c r="DFJ92" s="921"/>
      <c r="DFK92" s="921"/>
      <c r="DFL92" s="921"/>
      <c r="DFM92" s="921"/>
      <c r="DFN92" s="921"/>
      <c r="DFO92" s="921"/>
      <c r="DFP92" s="921"/>
      <c r="DFQ92" s="921"/>
      <c r="DFR92" s="921"/>
      <c r="DFS92" s="921"/>
      <c r="DFT92" s="921"/>
      <c r="DFU92" s="921"/>
      <c r="DFV92" s="921"/>
      <c r="DFW92" s="921"/>
      <c r="DFX92" s="921"/>
      <c r="DFY92" s="921"/>
      <c r="DFZ92" s="921"/>
      <c r="DGA92" s="921"/>
      <c r="DGB92" s="921"/>
      <c r="DGC92" s="921"/>
      <c r="DGD92" s="921"/>
      <c r="DGE92" s="921"/>
      <c r="DGF92" s="921"/>
      <c r="DGG92" s="921"/>
      <c r="DGH92" s="921"/>
      <c r="DGI92" s="921"/>
      <c r="DGJ92" s="921"/>
      <c r="DGK92" s="921"/>
      <c r="DGL92" s="921"/>
      <c r="DGM92" s="921"/>
      <c r="DGN92" s="921"/>
      <c r="DGO92" s="921"/>
      <c r="DGP92" s="921"/>
      <c r="DGQ92" s="921"/>
      <c r="DGR92" s="921"/>
      <c r="DGS92" s="921"/>
      <c r="DGT92" s="921"/>
      <c r="DGU92" s="921"/>
      <c r="DGV92" s="921"/>
      <c r="DGW92" s="921"/>
      <c r="DGX92" s="921"/>
      <c r="DGY92" s="921"/>
      <c r="DGZ92" s="921"/>
      <c r="DHA92" s="921"/>
      <c r="DHB92" s="921"/>
      <c r="DHC92" s="921"/>
      <c r="DHD92" s="921"/>
      <c r="DHE92" s="921"/>
      <c r="DHF92" s="921"/>
      <c r="DHG92" s="921"/>
      <c r="DHH92" s="921"/>
      <c r="DHI92" s="921"/>
      <c r="DHJ92" s="921"/>
      <c r="DHK92" s="921"/>
      <c r="DHL92" s="921"/>
      <c r="DHM92" s="921"/>
      <c r="DHN92" s="921"/>
      <c r="DHO92" s="921"/>
      <c r="DHP92" s="921"/>
      <c r="DHQ92" s="921"/>
      <c r="DHR92" s="921"/>
      <c r="DHS92" s="921"/>
      <c r="DHT92" s="921"/>
      <c r="DHU92" s="921"/>
      <c r="DHV92" s="921"/>
      <c r="DHW92" s="921"/>
      <c r="DHX92" s="921"/>
      <c r="DHY92" s="921"/>
      <c r="DHZ92" s="921"/>
      <c r="DIA92" s="921"/>
      <c r="DIB92" s="921"/>
      <c r="DIC92" s="921"/>
      <c r="DID92" s="921"/>
      <c r="DIE92" s="921"/>
      <c r="DIF92" s="921"/>
      <c r="DIG92" s="921"/>
      <c r="DIH92" s="921"/>
      <c r="DII92" s="921"/>
      <c r="DIJ92" s="921"/>
      <c r="DIK92" s="921"/>
      <c r="DIL92" s="921"/>
      <c r="DIM92" s="921"/>
      <c r="DIN92" s="921"/>
      <c r="DIO92" s="921"/>
      <c r="DIP92" s="921"/>
      <c r="DIQ92" s="921"/>
      <c r="DIR92" s="921"/>
      <c r="DIS92" s="921"/>
      <c r="DIT92" s="921"/>
      <c r="DIU92" s="921"/>
      <c r="DIV92" s="921"/>
      <c r="DIW92" s="921"/>
      <c r="DIX92" s="921"/>
      <c r="DIY92" s="921"/>
      <c r="DIZ92" s="921"/>
      <c r="DJA92" s="921"/>
      <c r="DJB92" s="921"/>
      <c r="DJC92" s="921"/>
      <c r="DJD92" s="921"/>
      <c r="DJE92" s="921"/>
      <c r="DJF92" s="921"/>
      <c r="DJG92" s="921"/>
      <c r="DJH92" s="921"/>
      <c r="DJI92" s="921"/>
      <c r="DJJ92" s="921"/>
      <c r="DJK92" s="921"/>
      <c r="DJL92" s="921"/>
      <c r="DJM92" s="921"/>
      <c r="DJN92" s="921"/>
      <c r="DJO92" s="921"/>
      <c r="DJP92" s="921"/>
      <c r="DJQ92" s="921"/>
      <c r="DJR92" s="921"/>
      <c r="DJS92" s="921"/>
      <c r="DJT92" s="921"/>
      <c r="DJU92" s="921"/>
      <c r="DJV92" s="921"/>
      <c r="DJW92" s="921"/>
      <c r="DJX92" s="921"/>
      <c r="DJY92" s="921"/>
      <c r="DJZ92" s="921"/>
      <c r="DKA92" s="921"/>
      <c r="DKB92" s="921"/>
      <c r="DKC92" s="921"/>
      <c r="DKD92" s="921"/>
      <c r="DKE92" s="921"/>
      <c r="DKF92" s="921"/>
      <c r="DKG92" s="921"/>
      <c r="DKH92" s="921"/>
      <c r="DKI92" s="921"/>
      <c r="DKJ92" s="921"/>
      <c r="DKK92" s="921"/>
      <c r="DKL92" s="921"/>
      <c r="DKM92" s="921"/>
      <c r="DKN92" s="921"/>
      <c r="DKO92" s="921"/>
      <c r="DKP92" s="921"/>
      <c r="DKQ92" s="921"/>
      <c r="DKR92" s="921"/>
      <c r="DKS92" s="921"/>
      <c r="DKT92" s="921"/>
      <c r="DKU92" s="921"/>
      <c r="DKV92" s="921"/>
      <c r="DKW92" s="921"/>
      <c r="DKX92" s="921"/>
      <c r="DKY92" s="921"/>
      <c r="DKZ92" s="921"/>
      <c r="DLA92" s="921"/>
      <c r="DLB92" s="921"/>
      <c r="DLC92" s="921"/>
      <c r="DLD92" s="921"/>
      <c r="DLE92" s="921"/>
      <c r="DLF92" s="921"/>
      <c r="DLG92" s="921"/>
      <c r="DLH92" s="921"/>
      <c r="DLI92" s="921"/>
      <c r="DLJ92" s="921"/>
      <c r="DLK92" s="921"/>
      <c r="DLL92" s="921"/>
      <c r="DLM92" s="921"/>
      <c r="DLN92" s="921"/>
      <c r="DLO92" s="921"/>
      <c r="DLP92" s="921"/>
      <c r="DLQ92" s="921"/>
      <c r="DLR92" s="921"/>
      <c r="DLS92" s="921"/>
      <c r="DLT92" s="921"/>
      <c r="DLU92" s="921"/>
      <c r="DLV92" s="921"/>
      <c r="DLW92" s="921"/>
      <c r="DLX92" s="921"/>
      <c r="DLY92" s="921"/>
      <c r="DLZ92" s="921"/>
      <c r="DMA92" s="921"/>
      <c r="DMB92" s="921"/>
      <c r="DMC92" s="921"/>
      <c r="DMD92" s="921"/>
      <c r="DME92" s="921"/>
      <c r="DMF92" s="921"/>
      <c r="DMG92" s="921"/>
      <c r="DMH92" s="921"/>
      <c r="DMI92" s="921"/>
      <c r="DMJ92" s="921"/>
      <c r="DMK92" s="921"/>
      <c r="DML92" s="921"/>
      <c r="DMM92" s="921"/>
      <c r="DMN92" s="921"/>
      <c r="DMO92" s="921"/>
      <c r="DMP92" s="921"/>
      <c r="DMQ92" s="921"/>
      <c r="DMR92" s="921"/>
      <c r="DMS92" s="921"/>
      <c r="DMT92" s="921"/>
      <c r="DMU92" s="921"/>
      <c r="DMV92" s="921"/>
      <c r="DMW92" s="921"/>
      <c r="DMX92" s="921"/>
      <c r="DMY92" s="921"/>
      <c r="DMZ92" s="921"/>
      <c r="DNA92" s="921"/>
      <c r="DNB92" s="921"/>
      <c r="DNC92" s="921"/>
      <c r="DND92" s="921"/>
      <c r="DNE92" s="921"/>
      <c r="DNF92" s="921"/>
      <c r="DNG92" s="921"/>
      <c r="DNH92" s="921"/>
      <c r="DNI92" s="921"/>
      <c r="DNJ92" s="921"/>
      <c r="DNK92" s="921"/>
      <c r="DNL92" s="921"/>
      <c r="DNM92" s="921"/>
      <c r="DNN92" s="921"/>
      <c r="DNO92" s="921"/>
      <c r="DNP92" s="921"/>
      <c r="DNQ92" s="921"/>
      <c r="DNR92" s="921"/>
      <c r="DNS92" s="921"/>
      <c r="DNT92" s="921"/>
      <c r="DNU92" s="921"/>
      <c r="DNV92" s="921"/>
      <c r="DNW92" s="921"/>
      <c r="DNX92" s="921"/>
      <c r="DNY92" s="921"/>
      <c r="DNZ92" s="921"/>
      <c r="DOA92" s="921"/>
      <c r="DOB92" s="921"/>
      <c r="DOC92" s="921"/>
      <c r="DOD92" s="921"/>
      <c r="DOE92" s="921"/>
      <c r="DOF92" s="921"/>
      <c r="DOG92" s="921"/>
      <c r="DOH92" s="921"/>
      <c r="DOI92" s="921"/>
      <c r="DOJ92" s="921"/>
      <c r="DOK92" s="921"/>
      <c r="DOL92" s="921"/>
      <c r="DOM92" s="921"/>
      <c r="DON92" s="921"/>
      <c r="DOO92" s="921"/>
      <c r="DOP92" s="921"/>
      <c r="DOQ92" s="921"/>
      <c r="DOR92" s="921"/>
      <c r="DOS92" s="921"/>
      <c r="DOT92" s="921"/>
      <c r="DOU92" s="921"/>
      <c r="DOV92" s="921"/>
      <c r="DOW92" s="921"/>
      <c r="DOX92" s="921"/>
      <c r="DOY92" s="921"/>
      <c r="DOZ92" s="921"/>
      <c r="DPA92" s="921"/>
      <c r="DPB92" s="921"/>
      <c r="DPC92" s="921"/>
      <c r="DPD92" s="921"/>
      <c r="DPE92" s="921"/>
      <c r="DPF92" s="921"/>
      <c r="DPG92" s="921"/>
      <c r="DPH92" s="921"/>
      <c r="DPI92" s="921"/>
      <c r="DPJ92" s="921"/>
      <c r="DPK92" s="921"/>
      <c r="DPL92" s="921"/>
      <c r="DPM92" s="921"/>
      <c r="DPN92" s="921"/>
      <c r="DPO92" s="921"/>
      <c r="DPP92" s="921"/>
      <c r="DPQ92" s="921"/>
      <c r="DPR92" s="921"/>
      <c r="DPS92" s="921"/>
      <c r="DPT92" s="921"/>
      <c r="DPU92" s="921"/>
      <c r="DPV92" s="921"/>
      <c r="DPW92" s="921"/>
      <c r="DPX92" s="921"/>
      <c r="DPY92" s="921"/>
      <c r="DPZ92" s="921"/>
      <c r="DQA92" s="921"/>
      <c r="DQB92" s="921"/>
      <c r="DQC92" s="921"/>
      <c r="DQD92" s="921"/>
      <c r="DQE92" s="921"/>
      <c r="DQF92" s="921"/>
      <c r="DQG92" s="921"/>
      <c r="DQH92" s="921"/>
      <c r="DQI92" s="921"/>
      <c r="DQJ92" s="921"/>
      <c r="DQK92" s="921"/>
      <c r="DQL92" s="921"/>
      <c r="DQM92" s="921"/>
      <c r="DQN92" s="921"/>
      <c r="DQO92" s="921"/>
      <c r="DQP92" s="921"/>
      <c r="DQQ92" s="921"/>
      <c r="DQR92" s="921"/>
      <c r="DQS92" s="921"/>
      <c r="DQT92" s="921"/>
      <c r="DQU92" s="921"/>
      <c r="DQV92" s="921"/>
      <c r="DQW92" s="921"/>
      <c r="DQX92" s="921"/>
      <c r="DQY92" s="921"/>
      <c r="DQZ92" s="921"/>
      <c r="DRA92" s="921"/>
      <c r="DRB92" s="921"/>
      <c r="DRC92" s="921"/>
      <c r="DRD92" s="921"/>
      <c r="DRE92" s="921"/>
      <c r="DRF92" s="921"/>
      <c r="DRG92" s="921"/>
      <c r="DRH92" s="921"/>
      <c r="DRI92" s="921"/>
      <c r="DRJ92" s="921"/>
      <c r="DRK92" s="921"/>
      <c r="DRL92" s="921"/>
      <c r="DRM92" s="921"/>
      <c r="DRN92" s="921"/>
      <c r="DRO92" s="921"/>
      <c r="DRP92" s="921"/>
      <c r="DRQ92" s="921"/>
      <c r="DRR92" s="921"/>
      <c r="DRS92" s="921"/>
      <c r="DRT92" s="921"/>
      <c r="DRU92" s="921"/>
      <c r="DRV92" s="921"/>
      <c r="DRW92" s="921"/>
      <c r="DRX92" s="921"/>
      <c r="DRY92" s="921"/>
      <c r="DRZ92" s="921"/>
      <c r="DSA92" s="921"/>
      <c r="DSB92" s="921"/>
      <c r="DSC92" s="921"/>
      <c r="DSD92" s="921"/>
      <c r="DSE92" s="921"/>
      <c r="DSF92" s="921"/>
      <c r="DSG92" s="921"/>
      <c r="DSH92" s="921"/>
      <c r="DSI92" s="921"/>
      <c r="DSJ92" s="921"/>
      <c r="DSK92" s="921"/>
      <c r="DSL92" s="921"/>
      <c r="DSM92" s="921"/>
      <c r="DSN92" s="921"/>
      <c r="DSO92" s="921"/>
      <c r="DSP92" s="921"/>
      <c r="DSQ92" s="921"/>
      <c r="DSR92" s="921"/>
      <c r="DSS92" s="921"/>
      <c r="DST92" s="921"/>
      <c r="DSU92" s="921"/>
      <c r="DSV92" s="921"/>
      <c r="DSW92" s="921"/>
      <c r="DSX92" s="921"/>
      <c r="DSY92" s="921"/>
      <c r="DSZ92" s="921"/>
      <c r="DTA92" s="921"/>
      <c r="DTB92" s="921"/>
      <c r="DTC92" s="921"/>
      <c r="DTD92" s="921"/>
      <c r="DTE92" s="921"/>
      <c r="DTF92" s="921"/>
      <c r="DTG92" s="921"/>
      <c r="DTH92" s="921"/>
      <c r="DTI92" s="921"/>
      <c r="DTJ92" s="921"/>
      <c r="DTK92" s="921"/>
      <c r="DTL92" s="921"/>
      <c r="DTM92" s="921"/>
      <c r="DTN92" s="921"/>
      <c r="DTO92" s="921"/>
      <c r="DTP92" s="921"/>
      <c r="DTQ92" s="921"/>
      <c r="DTR92" s="921"/>
      <c r="DTS92" s="921"/>
      <c r="DTT92" s="921"/>
      <c r="DTU92" s="921"/>
      <c r="DTV92" s="921"/>
      <c r="DTW92" s="921"/>
      <c r="DTX92" s="921"/>
      <c r="DTY92" s="921"/>
      <c r="DTZ92" s="921"/>
      <c r="DUA92" s="921"/>
      <c r="DUB92" s="921"/>
      <c r="DUC92" s="921"/>
      <c r="DUD92" s="921"/>
      <c r="DUE92" s="921"/>
      <c r="DUF92" s="921"/>
      <c r="DUG92" s="921"/>
      <c r="DUH92" s="921"/>
      <c r="DUI92" s="921"/>
      <c r="DUJ92" s="921"/>
      <c r="DUK92" s="921"/>
      <c r="DUL92" s="921"/>
      <c r="DUM92" s="921"/>
      <c r="DUN92" s="921"/>
      <c r="DUO92" s="921"/>
      <c r="DUP92" s="921"/>
      <c r="DUQ92" s="921"/>
      <c r="DUR92" s="921"/>
      <c r="DUS92" s="921"/>
      <c r="DUT92" s="921"/>
      <c r="DUU92" s="921"/>
      <c r="DUV92" s="921"/>
      <c r="DUW92" s="921"/>
      <c r="DUX92" s="921"/>
      <c r="DUY92" s="921"/>
      <c r="DUZ92" s="921"/>
      <c r="DVA92" s="921"/>
      <c r="DVB92" s="921"/>
      <c r="DVC92" s="921"/>
      <c r="DVD92" s="921"/>
      <c r="DVE92" s="921"/>
      <c r="DVF92" s="921"/>
      <c r="DVG92" s="921"/>
      <c r="DVH92" s="921"/>
      <c r="DVI92" s="921"/>
      <c r="DVJ92" s="921"/>
      <c r="DVK92" s="921"/>
      <c r="DVL92" s="921"/>
      <c r="DVM92" s="921"/>
      <c r="DVN92" s="921"/>
      <c r="DVO92" s="921"/>
      <c r="DVP92" s="921"/>
      <c r="DVQ92" s="921"/>
      <c r="DVR92" s="921"/>
      <c r="DVS92" s="921"/>
      <c r="DVT92" s="921"/>
      <c r="DVU92" s="921"/>
      <c r="DVV92" s="921"/>
      <c r="DVW92" s="921"/>
      <c r="DVX92" s="921"/>
      <c r="DVY92" s="921"/>
      <c r="DVZ92" s="921"/>
      <c r="DWA92" s="921"/>
      <c r="DWB92" s="921"/>
      <c r="DWC92" s="921"/>
      <c r="DWD92" s="921"/>
      <c r="DWE92" s="921"/>
      <c r="DWF92" s="921"/>
      <c r="DWG92" s="921"/>
      <c r="DWH92" s="921"/>
      <c r="DWI92" s="921"/>
      <c r="DWJ92" s="921"/>
      <c r="DWK92" s="921"/>
      <c r="DWL92" s="921"/>
      <c r="DWM92" s="921"/>
      <c r="DWN92" s="921"/>
      <c r="DWO92" s="921"/>
      <c r="DWP92" s="921"/>
      <c r="DWQ92" s="921"/>
      <c r="DWR92" s="921"/>
      <c r="DWS92" s="921"/>
      <c r="DWT92" s="921"/>
      <c r="DWU92" s="921"/>
      <c r="DWV92" s="921"/>
      <c r="DWW92" s="921"/>
      <c r="DWX92" s="921"/>
      <c r="DWY92" s="921"/>
      <c r="DWZ92" s="921"/>
      <c r="DXA92" s="921"/>
      <c r="DXB92" s="921"/>
      <c r="DXC92" s="921"/>
      <c r="DXD92" s="921"/>
      <c r="DXE92" s="921"/>
      <c r="DXF92" s="921"/>
      <c r="DXG92" s="921"/>
      <c r="DXH92" s="921"/>
      <c r="DXI92" s="921"/>
      <c r="DXJ92" s="921"/>
      <c r="DXK92" s="921"/>
      <c r="DXL92" s="921"/>
      <c r="DXM92" s="921"/>
      <c r="DXN92" s="921"/>
      <c r="DXO92" s="921"/>
      <c r="DXP92" s="921"/>
      <c r="DXQ92" s="921"/>
      <c r="DXR92" s="921"/>
      <c r="DXS92" s="921"/>
      <c r="DXT92" s="921"/>
      <c r="DXU92" s="921"/>
      <c r="DXV92" s="921"/>
      <c r="DXW92" s="921"/>
      <c r="DXX92" s="921"/>
      <c r="DXY92" s="921"/>
      <c r="DXZ92" s="921"/>
      <c r="DYA92" s="921"/>
      <c r="DYB92" s="921"/>
      <c r="DYC92" s="921"/>
      <c r="DYD92" s="921"/>
      <c r="DYE92" s="921"/>
      <c r="DYF92" s="921"/>
      <c r="DYG92" s="921"/>
      <c r="DYH92" s="921"/>
      <c r="DYI92" s="921"/>
      <c r="DYJ92" s="921"/>
      <c r="DYK92" s="921"/>
      <c r="DYL92" s="921"/>
      <c r="DYM92" s="921"/>
      <c r="DYN92" s="921"/>
      <c r="DYO92" s="921"/>
      <c r="DYP92" s="921"/>
      <c r="DYQ92" s="921"/>
      <c r="DYR92" s="921"/>
      <c r="DYS92" s="921"/>
      <c r="DYT92" s="921"/>
      <c r="DYU92" s="921"/>
      <c r="DYV92" s="921"/>
      <c r="DYW92" s="921"/>
      <c r="DYX92" s="921"/>
      <c r="DYY92" s="921"/>
      <c r="DYZ92" s="921"/>
      <c r="DZA92" s="921"/>
      <c r="DZB92" s="921"/>
      <c r="DZC92" s="921"/>
      <c r="DZD92" s="921"/>
      <c r="DZE92" s="921"/>
      <c r="DZF92" s="921"/>
      <c r="DZG92" s="921"/>
      <c r="DZH92" s="921"/>
      <c r="DZI92" s="921"/>
      <c r="DZJ92" s="921"/>
      <c r="DZK92" s="921"/>
      <c r="DZL92" s="921"/>
      <c r="DZM92" s="921"/>
      <c r="DZN92" s="921"/>
      <c r="DZO92" s="921"/>
      <c r="DZP92" s="921"/>
      <c r="DZQ92" s="921"/>
      <c r="DZR92" s="921"/>
      <c r="DZS92" s="921"/>
      <c r="DZT92" s="921"/>
      <c r="DZU92" s="921"/>
      <c r="DZV92" s="921"/>
      <c r="DZW92" s="921"/>
      <c r="DZX92" s="921"/>
      <c r="DZY92" s="921"/>
      <c r="DZZ92" s="921"/>
      <c r="EAA92" s="921"/>
      <c r="EAB92" s="921"/>
      <c r="EAC92" s="921"/>
      <c r="EAD92" s="921"/>
      <c r="EAE92" s="921"/>
      <c r="EAF92" s="921"/>
      <c r="EAG92" s="921"/>
      <c r="EAH92" s="921"/>
      <c r="EAI92" s="921"/>
      <c r="EAJ92" s="921"/>
      <c r="EAK92" s="921"/>
      <c r="EAL92" s="921"/>
      <c r="EAM92" s="921"/>
      <c r="EAN92" s="921"/>
      <c r="EAO92" s="921"/>
      <c r="EAP92" s="921"/>
      <c r="EAQ92" s="921"/>
      <c r="EAR92" s="921"/>
      <c r="EAS92" s="921"/>
      <c r="EAT92" s="921"/>
      <c r="EAU92" s="921"/>
      <c r="EAV92" s="921"/>
      <c r="EAW92" s="921"/>
      <c r="EAX92" s="921"/>
      <c r="EAY92" s="921"/>
      <c r="EAZ92" s="921"/>
      <c r="EBA92" s="921"/>
      <c r="EBB92" s="921"/>
      <c r="EBC92" s="921"/>
      <c r="EBD92" s="921"/>
      <c r="EBE92" s="921"/>
      <c r="EBF92" s="921"/>
      <c r="EBG92" s="921"/>
      <c r="EBH92" s="921"/>
      <c r="EBI92" s="921"/>
      <c r="EBJ92" s="921"/>
      <c r="EBK92" s="921"/>
      <c r="EBL92" s="921"/>
      <c r="EBM92" s="921"/>
      <c r="EBN92" s="921"/>
      <c r="EBO92" s="921"/>
      <c r="EBP92" s="921"/>
      <c r="EBQ92" s="921"/>
      <c r="EBR92" s="921"/>
      <c r="EBS92" s="921"/>
      <c r="EBT92" s="921"/>
      <c r="EBU92" s="921"/>
      <c r="EBV92" s="921"/>
      <c r="EBW92" s="921"/>
      <c r="EBX92" s="921"/>
      <c r="EBY92" s="921"/>
      <c r="EBZ92" s="921"/>
      <c r="ECA92" s="921"/>
      <c r="ECB92" s="921"/>
      <c r="ECC92" s="921"/>
      <c r="ECD92" s="921"/>
      <c r="ECE92" s="921"/>
      <c r="ECF92" s="921"/>
      <c r="ECG92" s="921"/>
      <c r="ECH92" s="921"/>
      <c r="ECI92" s="921"/>
      <c r="ECJ92" s="921"/>
      <c r="ECK92" s="921"/>
      <c r="ECL92" s="921"/>
      <c r="ECM92" s="921"/>
      <c r="ECN92" s="921"/>
      <c r="ECO92" s="921"/>
      <c r="ECP92" s="921"/>
      <c r="ECQ92" s="921"/>
      <c r="ECR92" s="921"/>
      <c r="ECS92" s="921"/>
      <c r="ECT92" s="921"/>
      <c r="ECU92" s="921"/>
      <c r="ECV92" s="921"/>
      <c r="ECW92" s="921"/>
      <c r="ECX92" s="921"/>
      <c r="ECY92" s="921"/>
      <c r="ECZ92" s="921"/>
      <c r="EDA92" s="921"/>
      <c r="EDB92" s="921"/>
      <c r="EDC92" s="921"/>
      <c r="EDD92" s="921"/>
      <c r="EDE92" s="921"/>
      <c r="EDF92" s="921"/>
      <c r="EDG92" s="921"/>
      <c r="EDH92" s="921"/>
      <c r="EDI92" s="921"/>
      <c r="EDJ92" s="921"/>
      <c r="EDK92" s="921"/>
      <c r="EDL92" s="921"/>
      <c r="EDM92" s="921"/>
      <c r="EDN92" s="921"/>
      <c r="EDO92" s="921"/>
      <c r="EDP92" s="921"/>
      <c r="EDQ92" s="921"/>
      <c r="EDR92" s="921"/>
      <c r="EDS92" s="921"/>
      <c r="EDT92" s="921"/>
      <c r="EDU92" s="921"/>
      <c r="EDV92" s="921"/>
      <c r="EDW92" s="921"/>
      <c r="EDX92" s="921"/>
      <c r="EDY92" s="921"/>
      <c r="EDZ92" s="921"/>
      <c r="EEA92" s="921"/>
      <c r="EEB92" s="921"/>
      <c r="EEC92" s="921"/>
      <c r="EED92" s="921"/>
      <c r="EEE92" s="921"/>
      <c r="EEF92" s="921"/>
      <c r="EEG92" s="921"/>
      <c r="EEH92" s="921"/>
      <c r="EEI92" s="921"/>
      <c r="EEJ92" s="921"/>
      <c r="EEK92" s="921"/>
      <c r="EEL92" s="921"/>
      <c r="EEM92" s="921"/>
      <c r="EEN92" s="921"/>
      <c r="EEO92" s="921"/>
      <c r="EEP92" s="921"/>
      <c r="EEQ92" s="921"/>
      <c r="EER92" s="921"/>
      <c r="EES92" s="921"/>
      <c r="EET92" s="921"/>
      <c r="EEU92" s="921"/>
      <c r="EEV92" s="921"/>
      <c r="EEW92" s="921"/>
      <c r="EEX92" s="921"/>
      <c r="EEY92" s="921"/>
      <c r="EEZ92" s="921"/>
      <c r="EFA92" s="921"/>
      <c r="EFB92" s="921"/>
      <c r="EFC92" s="921"/>
      <c r="EFD92" s="921"/>
      <c r="EFE92" s="921"/>
      <c r="EFF92" s="921"/>
      <c r="EFG92" s="921"/>
      <c r="EFH92" s="921"/>
      <c r="EFI92" s="921"/>
      <c r="EFJ92" s="921"/>
      <c r="EFK92" s="921"/>
      <c r="EFL92" s="921"/>
      <c r="EFM92" s="921"/>
      <c r="EFN92" s="921"/>
      <c r="EFO92" s="921"/>
      <c r="EFP92" s="921"/>
      <c r="EFQ92" s="921"/>
      <c r="EFR92" s="921"/>
      <c r="EFS92" s="921"/>
      <c r="EFT92" s="921"/>
      <c r="EFU92" s="921"/>
      <c r="EFV92" s="921"/>
      <c r="EFW92" s="921"/>
      <c r="EFX92" s="921"/>
      <c r="EFY92" s="921"/>
      <c r="EFZ92" s="921"/>
      <c r="EGA92" s="921"/>
      <c r="EGB92" s="921"/>
      <c r="EGC92" s="921"/>
      <c r="EGD92" s="921"/>
      <c r="EGE92" s="921"/>
      <c r="EGF92" s="921"/>
      <c r="EGG92" s="921"/>
      <c r="EGH92" s="921"/>
      <c r="EGI92" s="921"/>
      <c r="EGJ92" s="921"/>
      <c r="EGK92" s="921"/>
      <c r="EGL92" s="921"/>
      <c r="EGM92" s="921"/>
      <c r="EGN92" s="921"/>
      <c r="EGO92" s="921"/>
      <c r="EGP92" s="921"/>
      <c r="EGQ92" s="921"/>
      <c r="EGR92" s="921"/>
      <c r="EGS92" s="921"/>
      <c r="EGT92" s="921"/>
      <c r="EGU92" s="921"/>
      <c r="EGV92" s="921"/>
      <c r="EGW92" s="921"/>
      <c r="EGX92" s="921"/>
      <c r="EGY92" s="921"/>
      <c r="EGZ92" s="921"/>
      <c r="EHA92" s="921"/>
      <c r="EHB92" s="921"/>
      <c r="EHC92" s="921"/>
      <c r="EHD92" s="921"/>
      <c r="EHE92" s="921"/>
      <c r="EHF92" s="921"/>
      <c r="EHG92" s="921"/>
      <c r="EHH92" s="921"/>
      <c r="EHI92" s="921"/>
      <c r="EHJ92" s="921"/>
      <c r="EHK92" s="921"/>
      <c r="EHL92" s="921"/>
      <c r="EHM92" s="921"/>
      <c r="EHN92" s="921"/>
      <c r="EHO92" s="921"/>
      <c r="EHP92" s="921"/>
      <c r="EHQ92" s="921"/>
      <c r="EHR92" s="921"/>
      <c r="EHS92" s="921"/>
      <c r="EHT92" s="921"/>
      <c r="EHU92" s="921"/>
      <c r="EHV92" s="921"/>
      <c r="EHW92" s="921"/>
      <c r="EHX92" s="921"/>
      <c r="EHY92" s="921"/>
      <c r="EHZ92" s="921"/>
      <c r="EIA92" s="921"/>
      <c r="EIB92" s="921"/>
      <c r="EIC92" s="921"/>
      <c r="EID92" s="921"/>
      <c r="EIE92" s="921"/>
      <c r="EIF92" s="921"/>
      <c r="EIG92" s="921"/>
      <c r="EIH92" s="921"/>
      <c r="EII92" s="921"/>
      <c r="EIJ92" s="921"/>
      <c r="EIK92" s="921"/>
      <c r="EIL92" s="921"/>
      <c r="EIM92" s="921"/>
      <c r="EIN92" s="921"/>
      <c r="EIO92" s="921"/>
      <c r="EIP92" s="921"/>
      <c r="EIQ92" s="921"/>
      <c r="EIR92" s="921"/>
      <c r="EIS92" s="921"/>
      <c r="EIT92" s="921"/>
      <c r="EIU92" s="921"/>
      <c r="EIV92" s="921"/>
      <c r="EIW92" s="921"/>
      <c r="EIX92" s="921"/>
      <c r="EIY92" s="921"/>
      <c r="EIZ92" s="921"/>
      <c r="EJA92" s="921"/>
      <c r="EJB92" s="921"/>
      <c r="EJC92" s="921"/>
      <c r="EJD92" s="921"/>
      <c r="EJE92" s="921"/>
      <c r="EJF92" s="921"/>
      <c r="EJG92" s="921"/>
      <c r="EJH92" s="921"/>
      <c r="EJI92" s="921"/>
      <c r="EJJ92" s="921"/>
      <c r="EJK92" s="921"/>
      <c r="EJL92" s="921"/>
      <c r="EJM92" s="921"/>
      <c r="EJN92" s="921"/>
      <c r="EJO92" s="921"/>
      <c r="EJP92" s="921"/>
      <c r="EJQ92" s="921"/>
      <c r="EJR92" s="921"/>
      <c r="EJS92" s="921"/>
      <c r="EJT92" s="921"/>
      <c r="EJU92" s="921"/>
      <c r="EJV92" s="921"/>
      <c r="EJW92" s="921"/>
      <c r="EJX92" s="921"/>
      <c r="EJY92" s="921"/>
      <c r="EJZ92" s="921"/>
      <c r="EKA92" s="921"/>
      <c r="EKB92" s="921"/>
      <c r="EKC92" s="921"/>
      <c r="EKD92" s="921"/>
      <c r="EKE92" s="921"/>
      <c r="EKF92" s="921"/>
      <c r="EKG92" s="921"/>
      <c r="EKH92" s="921"/>
      <c r="EKI92" s="921"/>
      <c r="EKJ92" s="921"/>
      <c r="EKK92" s="921"/>
      <c r="EKL92" s="921"/>
      <c r="EKM92" s="921"/>
      <c r="EKN92" s="921"/>
      <c r="EKO92" s="921"/>
      <c r="EKP92" s="921"/>
      <c r="EKQ92" s="921"/>
      <c r="EKR92" s="921"/>
      <c r="EKS92" s="921"/>
      <c r="EKT92" s="921"/>
      <c r="EKU92" s="921"/>
      <c r="EKV92" s="921"/>
      <c r="EKW92" s="921"/>
      <c r="EKX92" s="921"/>
      <c r="EKY92" s="921"/>
      <c r="EKZ92" s="921"/>
      <c r="ELA92" s="921"/>
      <c r="ELB92" s="921"/>
      <c r="ELC92" s="921"/>
      <c r="ELD92" s="921"/>
      <c r="ELE92" s="921"/>
      <c r="ELF92" s="921"/>
      <c r="ELG92" s="921"/>
      <c r="ELH92" s="921"/>
      <c r="ELI92" s="921"/>
      <c r="ELJ92" s="921"/>
      <c r="ELK92" s="921"/>
      <c r="ELL92" s="921"/>
      <c r="ELM92" s="921"/>
      <c r="ELN92" s="921"/>
      <c r="ELO92" s="921"/>
      <c r="ELP92" s="921"/>
      <c r="ELQ92" s="921"/>
      <c r="ELR92" s="921"/>
      <c r="ELS92" s="921"/>
      <c r="ELT92" s="921"/>
      <c r="ELU92" s="921"/>
      <c r="ELV92" s="921"/>
      <c r="ELW92" s="921"/>
      <c r="ELX92" s="921"/>
      <c r="ELY92" s="921"/>
      <c r="ELZ92" s="921"/>
      <c r="EMA92" s="921"/>
      <c r="EMB92" s="921"/>
      <c r="EMC92" s="921"/>
      <c r="EMD92" s="921"/>
      <c r="EME92" s="921"/>
      <c r="EMF92" s="921"/>
      <c r="EMG92" s="921"/>
      <c r="EMH92" s="921"/>
      <c r="EMI92" s="921"/>
      <c r="EMJ92" s="921"/>
      <c r="EMK92" s="921"/>
      <c r="EML92" s="921"/>
      <c r="EMM92" s="921"/>
      <c r="EMN92" s="921"/>
      <c r="EMO92" s="921"/>
      <c r="EMP92" s="921"/>
      <c r="EMQ92" s="921"/>
      <c r="EMR92" s="921"/>
      <c r="EMS92" s="921"/>
      <c r="EMT92" s="921"/>
      <c r="EMU92" s="921"/>
      <c r="EMV92" s="921"/>
      <c r="EMW92" s="921"/>
      <c r="EMX92" s="921"/>
      <c r="EMY92" s="921"/>
      <c r="EMZ92" s="921"/>
      <c r="ENA92" s="921"/>
      <c r="ENB92" s="921"/>
      <c r="ENC92" s="921"/>
      <c r="END92" s="921"/>
      <c r="ENE92" s="921"/>
      <c r="ENF92" s="921"/>
      <c r="ENG92" s="921"/>
      <c r="ENH92" s="921"/>
      <c r="ENI92" s="921"/>
      <c r="ENJ92" s="921"/>
      <c r="ENK92" s="921"/>
      <c r="ENL92" s="921"/>
      <c r="ENM92" s="921"/>
      <c r="ENN92" s="921"/>
      <c r="ENO92" s="921"/>
      <c r="ENP92" s="921"/>
      <c r="ENQ92" s="921"/>
      <c r="ENR92" s="921"/>
      <c r="ENS92" s="921"/>
      <c r="ENT92" s="921"/>
      <c r="ENU92" s="921"/>
      <c r="ENV92" s="921"/>
      <c r="ENW92" s="921"/>
      <c r="ENX92" s="921"/>
      <c r="ENY92" s="921"/>
      <c r="ENZ92" s="921"/>
      <c r="EOA92" s="921"/>
      <c r="EOB92" s="921"/>
      <c r="EOC92" s="921"/>
      <c r="EOD92" s="921"/>
      <c r="EOE92" s="921"/>
      <c r="EOF92" s="921"/>
      <c r="EOG92" s="921"/>
      <c r="EOH92" s="921"/>
      <c r="EOI92" s="921"/>
      <c r="EOJ92" s="921"/>
      <c r="EOK92" s="921"/>
      <c r="EOL92" s="921"/>
      <c r="EOM92" s="921"/>
      <c r="EON92" s="921"/>
      <c r="EOO92" s="921"/>
      <c r="EOP92" s="921"/>
      <c r="EOQ92" s="921"/>
      <c r="EOR92" s="921"/>
      <c r="EOS92" s="921"/>
      <c r="EOT92" s="921"/>
      <c r="EOU92" s="921"/>
      <c r="EOV92" s="921"/>
      <c r="EOW92" s="921"/>
      <c r="EOX92" s="921"/>
      <c r="EOY92" s="921"/>
      <c r="EOZ92" s="921"/>
      <c r="EPA92" s="921"/>
      <c r="EPB92" s="921"/>
      <c r="EPC92" s="921"/>
      <c r="EPD92" s="921"/>
      <c r="EPE92" s="921"/>
      <c r="EPF92" s="921"/>
      <c r="EPG92" s="921"/>
      <c r="EPH92" s="921"/>
      <c r="EPI92" s="921"/>
      <c r="EPJ92" s="921"/>
      <c r="EPK92" s="921"/>
      <c r="EPL92" s="921"/>
      <c r="EPM92" s="921"/>
      <c r="EPN92" s="921"/>
      <c r="EPO92" s="921"/>
      <c r="EPP92" s="921"/>
      <c r="EPQ92" s="921"/>
      <c r="EPR92" s="921"/>
      <c r="EPS92" s="921"/>
      <c r="EPT92" s="921"/>
      <c r="EPU92" s="921"/>
      <c r="EPV92" s="921"/>
      <c r="EPW92" s="921"/>
      <c r="EPX92" s="921"/>
      <c r="EPY92" s="921"/>
      <c r="EPZ92" s="921"/>
      <c r="EQA92" s="921"/>
      <c r="EQB92" s="921"/>
      <c r="EQC92" s="921"/>
      <c r="EQD92" s="921"/>
      <c r="EQE92" s="921"/>
      <c r="EQF92" s="921"/>
      <c r="EQG92" s="921"/>
      <c r="EQH92" s="921"/>
      <c r="EQI92" s="921"/>
      <c r="EQJ92" s="921"/>
      <c r="EQK92" s="921"/>
      <c r="EQL92" s="921"/>
      <c r="EQM92" s="921"/>
      <c r="EQN92" s="921"/>
      <c r="EQO92" s="921"/>
      <c r="EQP92" s="921"/>
      <c r="EQQ92" s="921"/>
      <c r="EQR92" s="921"/>
      <c r="EQS92" s="921"/>
      <c r="EQT92" s="921"/>
      <c r="EQU92" s="921"/>
      <c r="EQV92" s="921"/>
      <c r="EQW92" s="921"/>
      <c r="EQX92" s="921"/>
      <c r="EQY92" s="921"/>
      <c r="EQZ92" s="921"/>
      <c r="ERA92" s="921"/>
      <c r="ERB92" s="921"/>
      <c r="ERC92" s="921"/>
      <c r="ERD92" s="921"/>
      <c r="ERE92" s="921"/>
      <c r="ERF92" s="921"/>
      <c r="ERG92" s="921"/>
      <c r="ERH92" s="921"/>
      <c r="ERI92" s="921"/>
      <c r="ERJ92" s="921"/>
      <c r="ERK92" s="921"/>
      <c r="ERL92" s="921"/>
      <c r="ERM92" s="921"/>
      <c r="ERN92" s="921"/>
      <c r="ERO92" s="921"/>
      <c r="ERP92" s="921"/>
      <c r="ERQ92" s="921"/>
      <c r="ERR92" s="921"/>
      <c r="ERS92" s="921"/>
      <c r="ERT92" s="921"/>
      <c r="ERU92" s="921"/>
      <c r="ERV92" s="921"/>
      <c r="ERW92" s="921"/>
      <c r="ERX92" s="921"/>
      <c r="ERY92" s="921"/>
      <c r="ERZ92" s="921"/>
      <c r="ESA92" s="921"/>
      <c r="ESB92" s="921"/>
      <c r="ESC92" s="921"/>
      <c r="ESD92" s="921"/>
      <c r="ESE92" s="921"/>
      <c r="ESF92" s="921"/>
      <c r="ESG92" s="921"/>
      <c r="ESH92" s="921"/>
      <c r="ESI92" s="921"/>
      <c r="ESJ92" s="921"/>
      <c r="ESK92" s="921"/>
      <c r="ESL92" s="921"/>
      <c r="ESM92" s="921"/>
      <c r="ESN92" s="921"/>
      <c r="ESO92" s="921"/>
      <c r="ESP92" s="921"/>
      <c r="ESQ92" s="921"/>
      <c r="ESR92" s="921"/>
      <c r="ESS92" s="921"/>
      <c r="EST92" s="921"/>
      <c r="ESU92" s="921"/>
      <c r="ESV92" s="921"/>
      <c r="ESW92" s="921"/>
      <c r="ESX92" s="921"/>
      <c r="ESY92" s="921"/>
      <c r="ESZ92" s="921"/>
      <c r="ETA92" s="921"/>
      <c r="ETB92" s="921"/>
      <c r="ETC92" s="921"/>
      <c r="ETD92" s="921"/>
      <c r="ETE92" s="921"/>
      <c r="ETF92" s="921"/>
      <c r="ETG92" s="921"/>
      <c r="ETH92" s="921"/>
      <c r="ETI92" s="921"/>
      <c r="ETJ92" s="921"/>
      <c r="ETK92" s="921"/>
      <c r="ETL92" s="921"/>
      <c r="ETM92" s="921"/>
      <c r="ETN92" s="921"/>
      <c r="ETO92" s="921"/>
      <c r="ETP92" s="921"/>
      <c r="ETQ92" s="921"/>
      <c r="ETR92" s="921"/>
      <c r="ETS92" s="921"/>
      <c r="ETT92" s="921"/>
      <c r="ETU92" s="921"/>
      <c r="ETV92" s="921"/>
      <c r="ETW92" s="921"/>
      <c r="ETX92" s="921"/>
      <c r="ETY92" s="921"/>
      <c r="ETZ92" s="921"/>
      <c r="EUA92" s="921"/>
      <c r="EUB92" s="921"/>
      <c r="EUC92" s="921"/>
      <c r="EUD92" s="921"/>
      <c r="EUE92" s="921"/>
      <c r="EUF92" s="921"/>
      <c r="EUG92" s="921"/>
      <c r="EUH92" s="921"/>
      <c r="EUI92" s="921"/>
      <c r="EUJ92" s="921"/>
      <c r="EUK92" s="921"/>
      <c r="EUL92" s="921"/>
      <c r="EUM92" s="921"/>
      <c r="EUN92" s="921"/>
      <c r="EUO92" s="921"/>
      <c r="EUP92" s="921"/>
      <c r="EUQ92" s="921"/>
      <c r="EUR92" s="921"/>
      <c r="EUS92" s="921"/>
      <c r="EUT92" s="921"/>
      <c r="EUU92" s="921"/>
      <c r="EUV92" s="921"/>
      <c r="EUW92" s="921"/>
      <c r="EUX92" s="921"/>
      <c r="EUY92" s="921"/>
      <c r="EUZ92" s="921"/>
      <c r="EVA92" s="921"/>
      <c r="EVB92" s="921"/>
      <c r="EVC92" s="921"/>
      <c r="EVD92" s="921"/>
      <c r="EVE92" s="921"/>
      <c r="EVF92" s="921"/>
      <c r="EVG92" s="921"/>
      <c r="EVH92" s="921"/>
      <c r="EVI92" s="921"/>
      <c r="EVJ92" s="921"/>
      <c r="EVK92" s="921"/>
      <c r="EVL92" s="921"/>
      <c r="EVM92" s="921"/>
      <c r="EVN92" s="921"/>
      <c r="EVO92" s="921"/>
      <c r="EVP92" s="921"/>
      <c r="EVQ92" s="921"/>
      <c r="EVR92" s="921"/>
      <c r="EVS92" s="921"/>
      <c r="EVT92" s="921"/>
      <c r="EVU92" s="921"/>
      <c r="EVV92" s="921"/>
      <c r="EVW92" s="921"/>
      <c r="EVX92" s="921"/>
      <c r="EVY92" s="921"/>
      <c r="EVZ92" s="921"/>
      <c r="EWA92" s="921"/>
      <c r="EWB92" s="921"/>
      <c r="EWC92" s="921"/>
      <c r="EWD92" s="921"/>
      <c r="EWE92" s="921"/>
      <c r="EWF92" s="921"/>
      <c r="EWG92" s="921"/>
      <c r="EWH92" s="921"/>
      <c r="EWI92" s="921"/>
      <c r="EWJ92" s="921"/>
      <c r="EWK92" s="921"/>
      <c r="EWL92" s="921"/>
      <c r="EWM92" s="921"/>
      <c r="EWN92" s="921"/>
      <c r="EWO92" s="921"/>
      <c r="EWP92" s="921"/>
      <c r="EWQ92" s="921"/>
      <c r="EWR92" s="921"/>
      <c r="EWS92" s="921"/>
      <c r="EWT92" s="921"/>
      <c r="EWU92" s="921"/>
      <c r="EWV92" s="921"/>
      <c r="EWW92" s="921"/>
      <c r="EWX92" s="921"/>
      <c r="EWY92" s="921"/>
      <c r="EWZ92" s="921"/>
      <c r="EXA92" s="921"/>
      <c r="EXB92" s="921"/>
      <c r="EXC92" s="921"/>
      <c r="EXD92" s="921"/>
      <c r="EXE92" s="921"/>
      <c r="EXF92" s="921"/>
      <c r="EXG92" s="921"/>
      <c r="EXH92" s="921"/>
      <c r="EXI92" s="921"/>
      <c r="EXJ92" s="921"/>
      <c r="EXK92" s="921"/>
      <c r="EXL92" s="921"/>
      <c r="EXM92" s="921"/>
      <c r="EXN92" s="921"/>
      <c r="EXO92" s="921"/>
      <c r="EXP92" s="921"/>
      <c r="EXQ92" s="921"/>
      <c r="EXR92" s="921"/>
      <c r="EXS92" s="921"/>
      <c r="EXT92" s="921"/>
      <c r="EXU92" s="921"/>
      <c r="EXV92" s="921"/>
      <c r="EXW92" s="921"/>
      <c r="EXX92" s="921"/>
      <c r="EXY92" s="921"/>
      <c r="EXZ92" s="921"/>
      <c r="EYA92" s="921"/>
      <c r="EYB92" s="921"/>
      <c r="EYC92" s="921"/>
      <c r="EYD92" s="921"/>
      <c r="EYE92" s="921"/>
      <c r="EYF92" s="921"/>
      <c r="EYG92" s="921"/>
      <c r="EYH92" s="921"/>
      <c r="EYI92" s="921"/>
      <c r="EYJ92" s="921"/>
      <c r="EYK92" s="921"/>
      <c r="EYL92" s="921"/>
      <c r="EYM92" s="921"/>
      <c r="EYN92" s="921"/>
      <c r="EYO92" s="921"/>
      <c r="EYP92" s="921"/>
      <c r="EYQ92" s="921"/>
      <c r="EYR92" s="921"/>
      <c r="EYS92" s="921"/>
      <c r="EYT92" s="921"/>
      <c r="EYU92" s="921"/>
      <c r="EYV92" s="921"/>
      <c r="EYW92" s="921"/>
      <c r="EYX92" s="921"/>
      <c r="EYY92" s="921"/>
      <c r="EYZ92" s="921"/>
      <c r="EZA92" s="921"/>
      <c r="EZB92" s="921"/>
      <c r="EZC92" s="921"/>
      <c r="EZD92" s="921"/>
      <c r="EZE92" s="921"/>
      <c r="EZF92" s="921"/>
      <c r="EZG92" s="921"/>
      <c r="EZH92" s="921"/>
      <c r="EZI92" s="921"/>
      <c r="EZJ92" s="921"/>
      <c r="EZK92" s="921"/>
      <c r="EZL92" s="921"/>
      <c r="EZM92" s="921"/>
      <c r="EZN92" s="921"/>
      <c r="EZO92" s="921"/>
      <c r="EZP92" s="921"/>
      <c r="EZQ92" s="921"/>
      <c r="EZR92" s="921"/>
      <c r="EZS92" s="921"/>
      <c r="EZT92" s="921"/>
      <c r="EZU92" s="921"/>
      <c r="EZV92" s="921"/>
      <c r="EZW92" s="921"/>
      <c r="EZX92" s="921"/>
      <c r="EZY92" s="921"/>
      <c r="EZZ92" s="921"/>
      <c r="FAA92" s="921"/>
      <c r="FAB92" s="921"/>
      <c r="FAC92" s="921"/>
      <c r="FAD92" s="921"/>
      <c r="FAE92" s="921"/>
      <c r="FAF92" s="921"/>
      <c r="FAG92" s="921"/>
      <c r="FAH92" s="921"/>
      <c r="FAI92" s="921"/>
      <c r="FAJ92" s="921"/>
      <c r="FAK92" s="921"/>
      <c r="FAL92" s="921"/>
      <c r="FAM92" s="921"/>
      <c r="FAN92" s="921"/>
      <c r="FAO92" s="921"/>
      <c r="FAP92" s="921"/>
      <c r="FAQ92" s="921"/>
      <c r="FAR92" s="921"/>
      <c r="FAS92" s="921"/>
      <c r="FAT92" s="921"/>
      <c r="FAU92" s="921"/>
      <c r="FAV92" s="921"/>
      <c r="FAW92" s="921"/>
      <c r="FAX92" s="921"/>
      <c r="FAY92" s="921"/>
      <c r="FAZ92" s="921"/>
      <c r="FBA92" s="921"/>
      <c r="FBB92" s="921"/>
      <c r="FBC92" s="921"/>
      <c r="FBD92" s="921"/>
      <c r="FBE92" s="921"/>
      <c r="FBF92" s="921"/>
      <c r="FBG92" s="921"/>
      <c r="FBH92" s="921"/>
      <c r="FBI92" s="921"/>
      <c r="FBJ92" s="921"/>
      <c r="FBK92" s="921"/>
      <c r="FBL92" s="921"/>
      <c r="FBM92" s="921"/>
      <c r="FBN92" s="921"/>
      <c r="FBO92" s="921"/>
      <c r="FBP92" s="921"/>
      <c r="FBQ92" s="921"/>
      <c r="FBR92" s="921"/>
      <c r="FBS92" s="921"/>
      <c r="FBT92" s="921"/>
      <c r="FBU92" s="921"/>
      <c r="FBV92" s="921"/>
      <c r="FBW92" s="921"/>
      <c r="FBX92" s="921"/>
      <c r="FBY92" s="921"/>
      <c r="FBZ92" s="921"/>
      <c r="FCA92" s="921"/>
      <c r="FCB92" s="921"/>
      <c r="FCC92" s="921"/>
      <c r="FCD92" s="921"/>
      <c r="FCE92" s="921"/>
      <c r="FCF92" s="921"/>
      <c r="FCG92" s="921"/>
      <c r="FCH92" s="921"/>
      <c r="FCI92" s="921"/>
      <c r="FCJ92" s="921"/>
      <c r="FCK92" s="921"/>
      <c r="FCL92" s="921"/>
      <c r="FCM92" s="921"/>
      <c r="FCN92" s="921"/>
      <c r="FCO92" s="921"/>
      <c r="FCP92" s="921"/>
      <c r="FCQ92" s="921"/>
      <c r="FCR92" s="921"/>
      <c r="FCS92" s="921"/>
      <c r="FCT92" s="921"/>
      <c r="FCU92" s="921"/>
      <c r="FCV92" s="921"/>
      <c r="FCW92" s="921"/>
      <c r="FCX92" s="921"/>
      <c r="FCY92" s="921"/>
      <c r="FCZ92" s="921"/>
      <c r="FDA92" s="921"/>
      <c r="FDB92" s="921"/>
      <c r="FDC92" s="921"/>
      <c r="FDD92" s="921"/>
      <c r="FDE92" s="921"/>
      <c r="FDF92" s="921"/>
      <c r="FDG92" s="921"/>
      <c r="FDH92" s="921"/>
      <c r="FDI92" s="921"/>
      <c r="FDJ92" s="921"/>
      <c r="FDK92" s="921"/>
      <c r="FDL92" s="921"/>
      <c r="FDM92" s="921"/>
      <c r="FDN92" s="921"/>
      <c r="FDO92" s="921"/>
      <c r="FDP92" s="921"/>
      <c r="FDQ92" s="921"/>
      <c r="FDR92" s="921"/>
      <c r="FDS92" s="921"/>
      <c r="FDT92" s="921"/>
      <c r="FDU92" s="921"/>
      <c r="FDV92" s="921"/>
      <c r="FDW92" s="921"/>
      <c r="FDX92" s="921"/>
      <c r="FDY92" s="921"/>
      <c r="FDZ92" s="921"/>
      <c r="FEA92" s="921"/>
      <c r="FEB92" s="921"/>
      <c r="FEC92" s="921"/>
      <c r="FED92" s="921"/>
      <c r="FEE92" s="921"/>
      <c r="FEF92" s="921"/>
      <c r="FEG92" s="921"/>
      <c r="FEH92" s="921"/>
      <c r="FEI92" s="921"/>
      <c r="FEJ92" s="921"/>
      <c r="FEK92" s="921"/>
      <c r="FEL92" s="921"/>
      <c r="FEM92" s="921"/>
      <c r="FEN92" s="921"/>
      <c r="FEO92" s="921"/>
      <c r="FEP92" s="921"/>
      <c r="FEQ92" s="921"/>
      <c r="FER92" s="921"/>
      <c r="FES92" s="921"/>
      <c r="FET92" s="921"/>
      <c r="FEU92" s="921"/>
      <c r="FEV92" s="921"/>
      <c r="FEW92" s="921"/>
      <c r="FEX92" s="921"/>
      <c r="FEY92" s="921"/>
      <c r="FEZ92" s="921"/>
      <c r="FFA92" s="921"/>
      <c r="FFB92" s="921"/>
      <c r="FFC92" s="921"/>
      <c r="FFD92" s="921"/>
      <c r="FFE92" s="921"/>
      <c r="FFF92" s="921"/>
      <c r="FFG92" s="921"/>
      <c r="FFH92" s="921"/>
      <c r="FFI92" s="921"/>
      <c r="FFJ92" s="921"/>
      <c r="FFK92" s="921"/>
      <c r="FFL92" s="921"/>
      <c r="FFM92" s="921"/>
      <c r="FFN92" s="921"/>
      <c r="FFO92" s="921"/>
      <c r="FFP92" s="921"/>
      <c r="FFQ92" s="921"/>
      <c r="FFR92" s="921"/>
      <c r="FFS92" s="921"/>
      <c r="FFT92" s="921"/>
      <c r="FFU92" s="921"/>
      <c r="FFV92" s="921"/>
      <c r="FFW92" s="921"/>
      <c r="FFX92" s="921"/>
      <c r="FFY92" s="921"/>
      <c r="FFZ92" s="921"/>
      <c r="FGA92" s="921"/>
      <c r="FGB92" s="921"/>
      <c r="FGC92" s="921"/>
      <c r="FGD92" s="921"/>
      <c r="FGE92" s="921"/>
      <c r="FGF92" s="921"/>
      <c r="FGG92" s="921"/>
      <c r="FGH92" s="921"/>
      <c r="FGI92" s="921"/>
      <c r="FGJ92" s="921"/>
      <c r="FGK92" s="921"/>
      <c r="FGL92" s="921"/>
      <c r="FGM92" s="921"/>
      <c r="FGN92" s="921"/>
      <c r="FGO92" s="921"/>
      <c r="FGP92" s="921"/>
      <c r="FGQ92" s="921"/>
      <c r="FGR92" s="921"/>
      <c r="FGS92" s="921"/>
      <c r="FGT92" s="921"/>
      <c r="FGU92" s="921"/>
      <c r="FGV92" s="921"/>
      <c r="FGW92" s="921"/>
      <c r="FGX92" s="921"/>
      <c r="FGY92" s="921"/>
      <c r="FGZ92" s="921"/>
      <c r="FHA92" s="921"/>
      <c r="FHB92" s="921"/>
      <c r="FHC92" s="921"/>
      <c r="FHD92" s="921"/>
      <c r="FHE92" s="921"/>
      <c r="FHF92" s="921"/>
      <c r="FHG92" s="921"/>
      <c r="FHH92" s="921"/>
      <c r="FHI92" s="921"/>
      <c r="FHJ92" s="921"/>
      <c r="FHK92" s="921"/>
      <c r="FHL92" s="921"/>
      <c r="FHM92" s="921"/>
      <c r="FHN92" s="921"/>
      <c r="FHO92" s="921"/>
      <c r="FHP92" s="921"/>
      <c r="FHQ92" s="921"/>
      <c r="FHR92" s="921"/>
      <c r="FHS92" s="921"/>
      <c r="FHT92" s="921"/>
      <c r="FHU92" s="921"/>
      <c r="FHV92" s="921"/>
      <c r="FHW92" s="921"/>
      <c r="FHX92" s="921"/>
      <c r="FHY92" s="921"/>
      <c r="FHZ92" s="921"/>
      <c r="FIA92" s="921"/>
      <c r="FIB92" s="921"/>
      <c r="FIC92" s="921"/>
      <c r="FID92" s="921"/>
      <c r="FIE92" s="921"/>
      <c r="FIF92" s="921"/>
      <c r="FIG92" s="921"/>
      <c r="FIH92" s="921"/>
      <c r="FII92" s="921"/>
      <c r="FIJ92" s="921"/>
      <c r="FIK92" s="921"/>
      <c r="FIL92" s="921"/>
      <c r="FIM92" s="921"/>
      <c r="FIN92" s="921"/>
      <c r="FIO92" s="921"/>
      <c r="FIP92" s="921"/>
      <c r="FIQ92" s="921"/>
      <c r="FIR92" s="921"/>
      <c r="FIS92" s="921"/>
      <c r="FIT92" s="921"/>
      <c r="FIU92" s="921"/>
      <c r="FIV92" s="921"/>
      <c r="FIW92" s="921"/>
      <c r="FIX92" s="921"/>
      <c r="FIY92" s="921"/>
      <c r="FIZ92" s="921"/>
      <c r="FJA92" s="921"/>
      <c r="FJB92" s="921"/>
      <c r="FJC92" s="921"/>
      <c r="FJD92" s="921"/>
      <c r="FJE92" s="921"/>
      <c r="FJF92" s="921"/>
      <c r="FJG92" s="921"/>
      <c r="FJH92" s="921"/>
      <c r="FJI92" s="921"/>
      <c r="FJJ92" s="921"/>
      <c r="FJK92" s="921"/>
      <c r="FJL92" s="921"/>
      <c r="FJM92" s="921"/>
      <c r="FJN92" s="921"/>
      <c r="FJO92" s="921"/>
      <c r="FJP92" s="921"/>
      <c r="FJQ92" s="921"/>
      <c r="FJR92" s="921"/>
      <c r="FJS92" s="921"/>
      <c r="FJT92" s="921"/>
      <c r="FJU92" s="921"/>
      <c r="FJV92" s="921"/>
      <c r="FJW92" s="921"/>
      <c r="FJX92" s="921"/>
      <c r="FJY92" s="921"/>
      <c r="FJZ92" s="921"/>
      <c r="FKA92" s="921"/>
      <c r="FKB92" s="921"/>
      <c r="FKC92" s="921"/>
      <c r="FKD92" s="921"/>
      <c r="FKE92" s="921"/>
      <c r="FKF92" s="921"/>
      <c r="FKG92" s="921"/>
      <c r="FKH92" s="921"/>
      <c r="FKI92" s="921"/>
      <c r="FKJ92" s="921"/>
      <c r="FKK92" s="921"/>
      <c r="FKL92" s="921"/>
      <c r="FKM92" s="921"/>
      <c r="FKN92" s="921"/>
      <c r="FKO92" s="921"/>
      <c r="FKP92" s="921"/>
      <c r="FKQ92" s="921"/>
      <c r="FKR92" s="921"/>
      <c r="FKS92" s="921"/>
      <c r="FKT92" s="921"/>
      <c r="FKU92" s="921"/>
      <c r="FKV92" s="921"/>
      <c r="FKW92" s="921"/>
      <c r="FKX92" s="921"/>
      <c r="FKY92" s="921"/>
      <c r="FKZ92" s="921"/>
      <c r="FLA92" s="921"/>
      <c r="FLB92" s="921"/>
      <c r="FLC92" s="921"/>
      <c r="FLD92" s="921"/>
      <c r="FLE92" s="921"/>
      <c r="FLF92" s="921"/>
      <c r="FLG92" s="921"/>
      <c r="FLH92" s="921"/>
      <c r="FLI92" s="921"/>
      <c r="FLJ92" s="921"/>
      <c r="FLK92" s="921"/>
      <c r="FLL92" s="921"/>
      <c r="FLM92" s="921"/>
      <c r="FLN92" s="921"/>
      <c r="FLO92" s="921"/>
      <c r="FLP92" s="921"/>
      <c r="FLQ92" s="921"/>
      <c r="FLR92" s="921"/>
      <c r="FLS92" s="921"/>
      <c r="FLT92" s="921"/>
      <c r="FLU92" s="921"/>
      <c r="FLV92" s="921"/>
      <c r="FLW92" s="921"/>
      <c r="FLX92" s="921"/>
      <c r="FLY92" s="921"/>
      <c r="FLZ92" s="921"/>
      <c r="FMA92" s="921"/>
      <c r="FMB92" s="921"/>
      <c r="FMC92" s="921"/>
      <c r="FMD92" s="921"/>
      <c r="FME92" s="921"/>
      <c r="FMF92" s="921"/>
      <c r="FMG92" s="921"/>
      <c r="FMH92" s="921"/>
      <c r="FMI92" s="921"/>
      <c r="FMJ92" s="921"/>
      <c r="FMK92" s="921"/>
      <c r="FML92" s="921"/>
      <c r="FMM92" s="921"/>
      <c r="FMN92" s="921"/>
      <c r="FMO92" s="921"/>
      <c r="FMP92" s="921"/>
      <c r="FMQ92" s="921"/>
      <c r="FMR92" s="921"/>
      <c r="FMS92" s="921"/>
      <c r="FMT92" s="921"/>
      <c r="FMU92" s="921"/>
      <c r="FMV92" s="921"/>
      <c r="FMW92" s="921"/>
      <c r="FMX92" s="921"/>
      <c r="FMY92" s="921"/>
      <c r="FMZ92" s="921"/>
      <c r="FNA92" s="921"/>
      <c r="FNB92" s="921"/>
      <c r="FNC92" s="921"/>
      <c r="FND92" s="921"/>
      <c r="FNE92" s="921"/>
      <c r="FNF92" s="921"/>
      <c r="FNG92" s="921"/>
      <c r="FNH92" s="921"/>
      <c r="FNI92" s="921"/>
      <c r="FNJ92" s="921"/>
      <c r="FNK92" s="921"/>
      <c r="FNL92" s="921"/>
      <c r="FNM92" s="921"/>
      <c r="FNN92" s="921"/>
      <c r="FNO92" s="921"/>
      <c r="FNP92" s="921"/>
      <c r="FNQ92" s="921"/>
      <c r="FNR92" s="921"/>
      <c r="FNS92" s="921"/>
      <c r="FNT92" s="921"/>
      <c r="FNU92" s="921"/>
      <c r="FNV92" s="921"/>
      <c r="FNW92" s="921"/>
      <c r="FNX92" s="921"/>
      <c r="FNY92" s="921"/>
      <c r="FNZ92" s="921"/>
      <c r="FOA92" s="921"/>
      <c r="FOB92" s="921"/>
      <c r="FOC92" s="921"/>
      <c r="FOD92" s="921"/>
      <c r="FOE92" s="921"/>
      <c r="FOF92" s="921"/>
      <c r="FOG92" s="921"/>
      <c r="FOH92" s="921"/>
      <c r="FOI92" s="921"/>
      <c r="FOJ92" s="921"/>
      <c r="FOK92" s="921"/>
      <c r="FOL92" s="921"/>
      <c r="FOM92" s="921"/>
      <c r="FON92" s="921"/>
      <c r="FOO92" s="921"/>
      <c r="FOP92" s="921"/>
      <c r="FOQ92" s="921"/>
      <c r="FOR92" s="921"/>
      <c r="FOS92" s="921"/>
      <c r="FOT92" s="921"/>
      <c r="FOU92" s="921"/>
      <c r="FOV92" s="921"/>
      <c r="FOW92" s="921"/>
      <c r="FOX92" s="921"/>
      <c r="FOY92" s="921"/>
      <c r="FOZ92" s="921"/>
      <c r="FPA92" s="921"/>
      <c r="FPB92" s="921"/>
      <c r="FPC92" s="921"/>
      <c r="FPD92" s="921"/>
      <c r="FPE92" s="921"/>
      <c r="FPF92" s="921"/>
      <c r="FPG92" s="921"/>
      <c r="FPH92" s="921"/>
      <c r="FPI92" s="921"/>
      <c r="FPJ92" s="921"/>
      <c r="FPK92" s="921"/>
      <c r="FPL92" s="921"/>
      <c r="FPM92" s="921"/>
      <c r="FPN92" s="921"/>
      <c r="FPO92" s="921"/>
      <c r="FPP92" s="921"/>
      <c r="FPQ92" s="921"/>
      <c r="FPR92" s="921"/>
      <c r="FPS92" s="921"/>
      <c r="FPT92" s="921"/>
      <c r="FPU92" s="921"/>
      <c r="FPV92" s="921"/>
      <c r="FPW92" s="921"/>
      <c r="FPX92" s="921"/>
      <c r="FPY92" s="921"/>
      <c r="FPZ92" s="921"/>
      <c r="FQA92" s="921"/>
      <c r="FQB92" s="921"/>
      <c r="FQC92" s="921"/>
      <c r="FQD92" s="921"/>
      <c r="FQE92" s="921"/>
      <c r="FQF92" s="921"/>
      <c r="FQG92" s="921"/>
      <c r="FQH92" s="921"/>
      <c r="FQI92" s="921"/>
      <c r="FQJ92" s="921"/>
      <c r="FQK92" s="921"/>
      <c r="FQL92" s="921"/>
      <c r="FQM92" s="921"/>
      <c r="FQN92" s="921"/>
      <c r="FQO92" s="921"/>
      <c r="FQP92" s="921"/>
      <c r="FQQ92" s="921"/>
      <c r="FQR92" s="921"/>
      <c r="FQS92" s="921"/>
      <c r="FQT92" s="921"/>
      <c r="FQU92" s="921"/>
      <c r="FQV92" s="921"/>
      <c r="FQW92" s="921"/>
      <c r="FQX92" s="921"/>
      <c r="FQY92" s="921"/>
      <c r="FQZ92" s="921"/>
      <c r="FRA92" s="921"/>
      <c r="FRB92" s="921"/>
      <c r="FRC92" s="921"/>
      <c r="FRD92" s="921"/>
      <c r="FRE92" s="921"/>
      <c r="FRF92" s="921"/>
      <c r="FRG92" s="921"/>
      <c r="FRH92" s="921"/>
      <c r="FRI92" s="921"/>
      <c r="FRJ92" s="921"/>
      <c r="FRK92" s="921"/>
      <c r="FRL92" s="921"/>
      <c r="FRM92" s="921"/>
      <c r="FRN92" s="921"/>
      <c r="FRO92" s="921"/>
      <c r="FRP92" s="921"/>
      <c r="FRQ92" s="921"/>
      <c r="FRR92" s="921"/>
      <c r="FRS92" s="921"/>
      <c r="FRT92" s="921"/>
      <c r="FRU92" s="921"/>
      <c r="FRV92" s="921"/>
      <c r="FRW92" s="921"/>
      <c r="FRX92" s="921"/>
      <c r="FRY92" s="921"/>
      <c r="FRZ92" s="921"/>
      <c r="FSA92" s="921"/>
      <c r="FSB92" s="921"/>
      <c r="FSC92" s="921"/>
      <c r="FSD92" s="921"/>
      <c r="FSE92" s="921"/>
      <c r="FSF92" s="921"/>
      <c r="FSG92" s="921"/>
      <c r="FSH92" s="921"/>
      <c r="FSI92" s="921"/>
      <c r="FSJ92" s="921"/>
      <c r="FSK92" s="921"/>
      <c r="FSL92" s="921"/>
      <c r="FSM92" s="921"/>
      <c r="FSN92" s="921"/>
      <c r="FSO92" s="921"/>
      <c r="FSP92" s="921"/>
      <c r="FSQ92" s="921"/>
      <c r="FSR92" s="921"/>
      <c r="FSS92" s="921"/>
      <c r="FST92" s="921"/>
      <c r="FSU92" s="921"/>
      <c r="FSV92" s="921"/>
      <c r="FSW92" s="921"/>
      <c r="FSX92" s="921"/>
      <c r="FSY92" s="921"/>
      <c r="FSZ92" s="921"/>
      <c r="FTA92" s="921"/>
      <c r="FTB92" s="921"/>
      <c r="FTC92" s="921"/>
      <c r="FTD92" s="921"/>
      <c r="FTE92" s="921"/>
      <c r="FTF92" s="921"/>
      <c r="FTG92" s="921"/>
      <c r="FTH92" s="921"/>
      <c r="FTI92" s="921"/>
      <c r="FTJ92" s="921"/>
      <c r="FTK92" s="921"/>
      <c r="FTL92" s="921"/>
      <c r="FTM92" s="921"/>
      <c r="FTN92" s="921"/>
      <c r="FTO92" s="921"/>
      <c r="FTP92" s="921"/>
      <c r="FTQ92" s="921"/>
      <c r="FTR92" s="921"/>
      <c r="FTS92" s="921"/>
      <c r="FTT92" s="921"/>
      <c r="FTU92" s="921"/>
      <c r="FTV92" s="921"/>
      <c r="FTW92" s="921"/>
      <c r="FTX92" s="921"/>
      <c r="FTY92" s="921"/>
      <c r="FTZ92" s="921"/>
      <c r="FUA92" s="921"/>
      <c r="FUB92" s="921"/>
      <c r="FUC92" s="921"/>
      <c r="FUD92" s="921"/>
      <c r="FUE92" s="921"/>
      <c r="FUF92" s="921"/>
      <c r="FUG92" s="921"/>
      <c r="FUH92" s="921"/>
      <c r="FUI92" s="921"/>
      <c r="FUJ92" s="921"/>
      <c r="FUK92" s="921"/>
      <c r="FUL92" s="921"/>
      <c r="FUM92" s="921"/>
      <c r="FUN92" s="921"/>
      <c r="FUO92" s="921"/>
      <c r="FUP92" s="921"/>
      <c r="FUQ92" s="921"/>
      <c r="FUR92" s="921"/>
      <c r="FUS92" s="921"/>
      <c r="FUT92" s="921"/>
      <c r="FUU92" s="921"/>
      <c r="FUV92" s="921"/>
      <c r="FUW92" s="921"/>
      <c r="FUX92" s="921"/>
      <c r="FUY92" s="921"/>
      <c r="FUZ92" s="921"/>
      <c r="FVA92" s="921"/>
      <c r="FVB92" s="921"/>
      <c r="FVC92" s="921"/>
      <c r="FVD92" s="921"/>
      <c r="FVE92" s="921"/>
      <c r="FVF92" s="921"/>
      <c r="FVG92" s="921"/>
      <c r="FVH92" s="921"/>
      <c r="FVI92" s="921"/>
      <c r="FVJ92" s="921"/>
      <c r="FVK92" s="921"/>
      <c r="FVL92" s="921"/>
      <c r="FVM92" s="921"/>
      <c r="FVN92" s="921"/>
      <c r="FVO92" s="921"/>
      <c r="FVP92" s="921"/>
      <c r="FVQ92" s="921"/>
      <c r="FVR92" s="921"/>
      <c r="FVS92" s="921"/>
      <c r="FVT92" s="921"/>
      <c r="FVU92" s="921"/>
      <c r="FVV92" s="921"/>
      <c r="FVW92" s="921"/>
      <c r="FVX92" s="921"/>
      <c r="FVY92" s="921"/>
      <c r="FVZ92" s="921"/>
      <c r="FWA92" s="921"/>
      <c r="FWB92" s="921"/>
      <c r="FWC92" s="921"/>
      <c r="FWD92" s="921"/>
      <c r="FWE92" s="921"/>
      <c r="FWF92" s="921"/>
      <c r="FWG92" s="921"/>
      <c r="FWH92" s="921"/>
      <c r="FWI92" s="921"/>
      <c r="FWJ92" s="921"/>
      <c r="FWK92" s="921"/>
      <c r="FWL92" s="921"/>
      <c r="FWM92" s="921"/>
      <c r="FWN92" s="921"/>
      <c r="FWO92" s="921"/>
      <c r="FWP92" s="921"/>
      <c r="FWQ92" s="921"/>
      <c r="FWR92" s="921"/>
      <c r="FWS92" s="921"/>
      <c r="FWT92" s="921"/>
      <c r="FWU92" s="921"/>
      <c r="FWV92" s="921"/>
      <c r="FWW92" s="921"/>
      <c r="FWX92" s="921"/>
      <c r="FWY92" s="921"/>
      <c r="FWZ92" s="921"/>
      <c r="FXA92" s="921"/>
      <c r="FXB92" s="921"/>
      <c r="FXC92" s="921"/>
      <c r="FXD92" s="921"/>
      <c r="FXE92" s="921"/>
      <c r="FXF92" s="921"/>
      <c r="FXG92" s="921"/>
      <c r="FXH92" s="921"/>
      <c r="FXI92" s="921"/>
      <c r="FXJ92" s="921"/>
      <c r="FXK92" s="921"/>
      <c r="FXL92" s="921"/>
      <c r="FXM92" s="921"/>
      <c r="FXN92" s="921"/>
      <c r="FXO92" s="921"/>
      <c r="FXP92" s="921"/>
      <c r="FXQ92" s="921"/>
      <c r="FXR92" s="921"/>
      <c r="FXS92" s="921"/>
      <c r="FXT92" s="921"/>
      <c r="FXU92" s="921"/>
      <c r="FXV92" s="921"/>
      <c r="FXW92" s="921"/>
      <c r="FXX92" s="921"/>
      <c r="FXY92" s="921"/>
      <c r="FXZ92" s="921"/>
      <c r="FYA92" s="921"/>
      <c r="FYB92" s="921"/>
      <c r="FYC92" s="921"/>
      <c r="FYD92" s="921"/>
      <c r="FYE92" s="921"/>
      <c r="FYF92" s="921"/>
      <c r="FYG92" s="921"/>
      <c r="FYH92" s="921"/>
      <c r="FYI92" s="921"/>
      <c r="FYJ92" s="921"/>
      <c r="FYK92" s="921"/>
      <c r="FYL92" s="921"/>
      <c r="FYM92" s="921"/>
      <c r="FYN92" s="921"/>
      <c r="FYO92" s="921"/>
      <c r="FYP92" s="921"/>
      <c r="FYQ92" s="921"/>
      <c r="FYR92" s="921"/>
      <c r="FYS92" s="921"/>
      <c r="FYT92" s="921"/>
      <c r="FYU92" s="921"/>
      <c r="FYV92" s="921"/>
      <c r="FYW92" s="921"/>
      <c r="FYX92" s="921"/>
      <c r="FYY92" s="921"/>
      <c r="FYZ92" s="921"/>
      <c r="FZA92" s="921"/>
      <c r="FZB92" s="921"/>
      <c r="FZC92" s="921"/>
      <c r="FZD92" s="921"/>
      <c r="FZE92" s="921"/>
      <c r="FZF92" s="921"/>
      <c r="FZG92" s="921"/>
      <c r="FZH92" s="921"/>
      <c r="FZI92" s="921"/>
      <c r="FZJ92" s="921"/>
      <c r="FZK92" s="921"/>
      <c r="FZL92" s="921"/>
      <c r="FZM92" s="921"/>
      <c r="FZN92" s="921"/>
      <c r="FZO92" s="921"/>
      <c r="FZP92" s="921"/>
      <c r="FZQ92" s="921"/>
      <c r="FZR92" s="921"/>
      <c r="FZS92" s="921"/>
      <c r="FZT92" s="921"/>
      <c r="FZU92" s="921"/>
      <c r="FZV92" s="921"/>
      <c r="FZW92" s="921"/>
      <c r="FZX92" s="921"/>
      <c r="FZY92" s="921"/>
      <c r="FZZ92" s="921"/>
      <c r="GAA92" s="921"/>
      <c r="GAB92" s="921"/>
      <c r="GAC92" s="921"/>
      <c r="GAD92" s="921"/>
      <c r="GAE92" s="921"/>
      <c r="GAF92" s="921"/>
      <c r="GAG92" s="921"/>
      <c r="GAH92" s="921"/>
      <c r="GAI92" s="921"/>
      <c r="GAJ92" s="921"/>
      <c r="GAK92" s="921"/>
      <c r="GAL92" s="921"/>
      <c r="GAM92" s="921"/>
      <c r="GAN92" s="921"/>
      <c r="GAO92" s="921"/>
      <c r="GAP92" s="921"/>
      <c r="GAQ92" s="921"/>
      <c r="GAR92" s="921"/>
      <c r="GAS92" s="921"/>
      <c r="GAT92" s="921"/>
      <c r="GAU92" s="921"/>
      <c r="GAV92" s="921"/>
      <c r="GAW92" s="921"/>
      <c r="GAX92" s="921"/>
      <c r="GAY92" s="921"/>
      <c r="GAZ92" s="921"/>
      <c r="GBA92" s="921"/>
      <c r="GBB92" s="921"/>
      <c r="GBC92" s="921"/>
      <c r="GBD92" s="921"/>
      <c r="GBE92" s="921"/>
      <c r="GBF92" s="921"/>
      <c r="GBG92" s="921"/>
      <c r="GBH92" s="921"/>
      <c r="GBI92" s="921"/>
      <c r="GBJ92" s="921"/>
      <c r="GBK92" s="921"/>
      <c r="GBL92" s="921"/>
      <c r="GBM92" s="921"/>
      <c r="GBN92" s="921"/>
      <c r="GBO92" s="921"/>
      <c r="GBP92" s="921"/>
      <c r="GBQ92" s="921"/>
      <c r="GBR92" s="921"/>
      <c r="GBS92" s="921"/>
      <c r="GBT92" s="921"/>
      <c r="GBU92" s="921"/>
      <c r="GBV92" s="921"/>
      <c r="GBW92" s="921"/>
      <c r="GBX92" s="921"/>
      <c r="GBY92" s="921"/>
      <c r="GBZ92" s="921"/>
      <c r="GCA92" s="921"/>
      <c r="GCB92" s="921"/>
      <c r="GCC92" s="921"/>
      <c r="GCD92" s="921"/>
      <c r="GCE92" s="921"/>
      <c r="GCF92" s="921"/>
      <c r="GCG92" s="921"/>
      <c r="GCH92" s="921"/>
      <c r="GCI92" s="921"/>
      <c r="GCJ92" s="921"/>
      <c r="GCK92" s="921"/>
      <c r="GCL92" s="921"/>
      <c r="GCM92" s="921"/>
      <c r="GCN92" s="921"/>
      <c r="GCO92" s="921"/>
      <c r="GCP92" s="921"/>
      <c r="GCQ92" s="921"/>
      <c r="GCR92" s="921"/>
      <c r="GCS92" s="921"/>
      <c r="GCT92" s="921"/>
      <c r="GCU92" s="921"/>
      <c r="GCV92" s="921"/>
      <c r="GCW92" s="921"/>
      <c r="GCX92" s="921"/>
      <c r="GCY92" s="921"/>
      <c r="GCZ92" s="921"/>
      <c r="GDA92" s="921"/>
      <c r="GDB92" s="921"/>
      <c r="GDC92" s="921"/>
      <c r="GDD92" s="921"/>
      <c r="GDE92" s="921"/>
      <c r="GDF92" s="921"/>
      <c r="GDG92" s="921"/>
      <c r="GDH92" s="921"/>
      <c r="GDI92" s="921"/>
      <c r="GDJ92" s="921"/>
      <c r="GDK92" s="921"/>
      <c r="GDL92" s="921"/>
      <c r="GDM92" s="921"/>
      <c r="GDN92" s="921"/>
      <c r="GDO92" s="921"/>
      <c r="GDP92" s="921"/>
      <c r="GDQ92" s="921"/>
      <c r="GDR92" s="921"/>
      <c r="GDS92" s="921"/>
      <c r="GDT92" s="921"/>
      <c r="GDU92" s="921"/>
      <c r="GDV92" s="921"/>
      <c r="GDW92" s="921"/>
      <c r="GDX92" s="921"/>
      <c r="GDY92" s="921"/>
      <c r="GDZ92" s="921"/>
      <c r="GEA92" s="921"/>
      <c r="GEB92" s="921"/>
      <c r="GEC92" s="921"/>
      <c r="GED92" s="921"/>
      <c r="GEE92" s="921"/>
      <c r="GEF92" s="921"/>
      <c r="GEG92" s="921"/>
      <c r="GEH92" s="921"/>
      <c r="GEI92" s="921"/>
      <c r="GEJ92" s="921"/>
      <c r="GEK92" s="921"/>
      <c r="GEL92" s="921"/>
      <c r="GEM92" s="921"/>
      <c r="GEN92" s="921"/>
      <c r="GEO92" s="921"/>
      <c r="GEP92" s="921"/>
      <c r="GEQ92" s="921"/>
      <c r="GER92" s="921"/>
      <c r="GES92" s="921"/>
      <c r="GET92" s="921"/>
      <c r="GEU92" s="921"/>
      <c r="GEV92" s="921"/>
      <c r="GEW92" s="921"/>
      <c r="GEX92" s="921"/>
      <c r="GEY92" s="921"/>
      <c r="GEZ92" s="921"/>
      <c r="GFA92" s="921"/>
      <c r="GFB92" s="921"/>
      <c r="GFC92" s="921"/>
      <c r="GFD92" s="921"/>
      <c r="GFE92" s="921"/>
      <c r="GFF92" s="921"/>
      <c r="GFG92" s="921"/>
      <c r="GFH92" s="921"/>
      <c r="GFI92" s="921"/>
      <c r="GFJ92" s="921"/>
      <c r="GFK92" s="921"/>
      <c r="GFL92" s="921"/>
      <c r="GFM92" s="921"/>
      <c r="GFN92" s="921"/>
      <c r="GFO92" s="921"/>
      <c r="GFP92" s="921"/>
      <c r="GFQ92" s="921"/>
      <c r="GFR92" s="921"/>
      <c r="GFS92" s="921"/>
      <c r="GFT92" s="921"/>
      <c r="GFU92" s="921"/>
      <c r="GFV92" s="921"/>
      <c r="GFW92" s="921"/>
      <c r="GFX92" s="921"/>
      <c r="GFY92" s="921"/>
      <c r="GFZ92" s="921"/>
      <c r="GGA92" s="921"/>
      <c r="GGB92" s="921"/>
      <c r="GGC92" s="921"/>
      <c r="GGD92" s="921"/>
      <c r="GGE92" s="921"/>
      <c r="GGF92" s="921"/>
      <c r="GGG92" s="921"/>
      <c r="GGH92" s="921"/>
      <c r="GGI92" s="921"/>
      <c r="GGJ92" s="921"/>
      <c r="GGK92" s="921"/>
      <c r="GGL92" s="921"/>
      <c r="GGM92" s="921"/>
      <c r="GGN92" s="921"/>
      <c r="GGO92" s="921"/>
      <c r="GGP92" s="921"/>
      <c r="GGQ92" s="921"/>
      <c r="GGR92" s="921"/>
      <c r="GGS92" s="921"/>
      <c r="GGT92" s="921"/>
      <c r="GGU92" s="921"/>
      <c r="GGV92" s="921"/>
      <c r="GGW92" s="921"/>
      <c r="GGX92" s="921"/>
      <c r="GGY92" s="921"/>
      <c r="GGZ92" s="921"/>
      <c r="GHA92" s="921"/>
      <c r="GHB92" s="921"/>
      <c r="GHC92" s="921"/>
      <c r="GHD92" s="921"/>
      <c r="GHE92" s="921"/>
      <c r="GHF92" s="921"/>
      <c r="GHG92" s="921"/>
      <c r="GHH92" s="921"/>
      <c r="GHI92" s="921"/>
      <c r="GHJ92" s="921"/>
      <c r="GHK92" s="921"/>
      <c r="GHL92" s="921"/>
      <c r="GHM92" s="921"/>
      <c r="GHN92" s="921"/>
      <c r="GHO92" s="921"/>
      <c r="GHP92" s="921"/>
      <c r="GHQ92" s="921"/>
      <c r="GHR92" s="921"/>
      <c r="GHS92" s="921"/>
      <c r="GHT92" s="921"/>
      <c r="GHU92" s="921"/>
      <c r="GHV92" s="921"/>
      <c r="GHW92" s="921"/>
      <c r="GHX92" s="921"/>
      <c r="GHY92" s="921"/>
      <c r="GHZ92" s="921"/>
      <c r="GIA92" s="921"/>
      <c r="GIB92" s="921"/>
      <c r="GIC92" s="921"/>
      <c r="GID92" s="921"/>
      <c r="GIE92" s="921"/>
      <c r="GIF92" s="921"/>
      <c r="GIG92" s="921"/>
      <c r="GIH92" s="921"/>
      <c r="GII92" s="921"/>
      <c r="GIJ92" s="921"/>
      <c r="GIK92" s="921"/>
      <c r="GIL92" s="921"/>
      <c r="GIM92" s="921"/>
      <c r="GIN92" s="921"/>
      <c r="GIO92" s="921"/>
      <c r="GIP92" s="921"/>
      <c r="GIQ92" s="921"/>
      <c r="GIR92" s="921"/>
      <c r="GIS92" s="921"/>
      <c r="GIT92" s="921"/>
      <c r="GIU92" s="921"/>
      <c r="GIV92" s="921"/>
      <c r="GIW92" s="921"/>
      <c r="GIX92" s="921"/>
      <c r="GIY92" s="921"/>
      <c r="GIZ92" s="921"/>
      <c r="GJA92" s="921"/>
      <c r="GJB92" s="921"/>
      <c r="GJC92" s="921"/>
      <c r="GJD92" s="921"/>
      <c r="GJE92" s="921"/>
      <c r="GJF92" s="921"/>
      <c r="GJG92" s="921"/>
      <c r="GJH92" s="921"/>
      <c r="GJI92" s="921"/>
      <c r="GJJ92" s="921"/>
      <c r="GJK92" s="921"/>
      <c r="GJL92" s="921"/>
      <c r="GJM92" s="921"/>
      <c r="GJN92" s="921"/>
      <c r="GJO92" s="921"/>
      <c r="GJP92" s="921"/>
      <c r="GJQ92" s="921"/>
      <c r="GJR92" s="921"/>
      <c r="GJS92" s="921"/>
      <c r="GJT92" s="921"/>
      <c r="GJU92" s="921"/>
      <c r="GJV92" s="921"/>
      <c r="GJW92" s="921"/>
      <c r="GJX92" s="921"/>
      <c r="GJY92" s="921"/>
      <c r="GJZ92" s="921"/>
      <c r="GKA92" s="921"/>
      <c r="GKB92" s="921"/>
      <c r="GKC92" s="921"/>
      <c r="GKD92" s="921"/>
      <c r="GKE92" s="921"/>
      <c r="GKF92" s="921"/>
      <c r="GKG92" s="921"/>
      <c r="GKH92" s="921"/>
      <c r="GKI92" s="921"/>
      <c r="GKJ92" s="921"/>
      <c r="GKK92" s="921"/>
      <c r="GKL92" s="921"/>
      <c r="GKM92" s="921"/>
      <c r="GKN92" s="921"/>
      <c r="GKO92" s="921"/>
      <c r="GKP92" s="921"/>
      <c r="GKQ92" s="921"/>
      <c r="GKR92" s="921"/>
      <c r="GKS92" s="921"/>
      <c r="GKT92" s="921"/>
      <c r="GKU92" s="921"/>
      <c r="GKV92" s="921"/>
      <c r="GKW92" s="921"/>
      <c r="GKX92" s="921"/>
      <c r="GKY92" s="921"/>
      <c r="GKZ92" s="921"/>
      <c r="GLA92" s="921"/>
      <c r="GLB92" s="921"/>
      <c r="GLC92" s="921"/>
      <c r="GLD92" s="921"/>
      <c r="GLE92" s="921"/>
      <c r="GLF92" s="921"/>
      <c r="GLG92" s="921"/>
      <c r="GLH92" s="921"/>
      <c r="GLI92" s="921"/>
      <c r="GLJ92" s="921"/>
      <c r="GLK92" s="921"/>
      <c r="GLL92" s="921"/>
      <c r="GLM92" s="921"/>
      <c r="GLN92" s="921"/>
      <c r="GLO92" s="921"/>
      <c r="GLP92" s="921"/>
      <c r="GLQ92" s="921"/>
      <c r="GLR92" s="921"/>
      <c r="GLS92" s="921"/>
      <c r="GLT92" s="921"/>
      <c r="GLU92" s="921"/>
      <c r="GLV92" s="921"/>
      <c r="GLW92" s="921"/>
      <c r="GLX92" s="921"/>
      <c r="GLY92" s="921"/>
      <c r="GLZ92" s="921"/>
      <c r="GMA92" s="921"/>
      <c r="GMB92" s="921"/>
      <c r="GMC92" s="921"/>
      <c r="GMD92" s="921"/>
      <c r="GME92" s="921"/>
      <c r="GMF92" s="921"/>
      <c r="GMG92" s="921"/>
      <c r="GMH92" s="921"/>
      <c r="GMI92" s="921"/>
      <c r="GMJ92" s="921"/>
      <c r="GMK92" s="921"/>
      <c r="GML92" s="921"/>
      <c r="GMM92" s="921"/>
      <c r="GMN92" s="921"/>
      <c r="GMO92" s="921"/>
      <c r="GMP92" s="921"/>
      <c r="GMQ92" s="921"/>
      <c r="GMR92" s="921"/>
      <c r="GMS92" s="921"/>
      <c r="GMT92" s="921"/>
      <c r="GMU92" s="921"/>
      <c r="GMV92" s="921"/>
      <c r="GMW92" s="921"/>
      <c r="GMX92" s="921"/>
      <c r="GMY92" s="921"/>
      <c r="GMZ92" s="921"/>
      <c r="GNA92" s="921"/>
      <c r="GNB92" s="921"/>
      <c r="GNC92" s="921"/>
      <c r="GND92" s="921"/>
      <c r="GNE92" s="921"/>
      <c r="GNF92" s="921"/>
      <c r="GNG92" s="921"/>
      <c r="GNH92" s="921"/>
      <c r="GNI92" s="921"/>
      <c r="GNJ92" s="921"/>
      <c r="GNK92" s="921"/>
      <c r="GNL92" s="921"/>
      <c r="GNM92" s="921"/>
      <c r="GNN92" s="921"/>
      <c r="GNO92" s="921"/>
      <c r="GNP92" s="921"/>
      <c r="GNQ92" s="921"/>
      <c r="GNR92" s="921"/>
      <c r="GNS92" s="921"/>
      <c r="GNT92" s="921"/>
      <c r="GNU92" s="921"/>
      <c r="GNV92" s="921"/>
      <c r="GNW92" s="921"/>
      <c r="GNX92" s="921"/>
      <c r="GNY92" s="921"/>
      <c r="GNZ92" s="921"/>
      <c r="GOA92" s="921"/>
      <c r="GOB92" s="921"/>
      <c r="GOC92" s="921"/>
      <c r="GOD92" s="921"/>
      <c r="GOE92" s="921"/>
      <c r="GOF92" s="921"/>
      <c r="GOG92" s="921"/>
      <c r="GOH92" s="921"/>
      <c r="GOI92" s="921"/>
      <c r="GOJ92" s="921"/>
      <c r="GOK92" s="921"/>
      <c r="GOL92" s="921"/>
      <c r="GOM92" s="921"/>
      <c r="GON92" s="921"/>
      <c r="GOO92" s="921"/>
      <c r="GOP92" s="921"/>
      <c r="GOQ92" s="921"/>
      <c r="GOR92" s="921"/>
      <c r="GOS92" s="921"/>
      <c r="GOT92" s="921"/>
      <c r="GOU92" s="921"/>
      <c r="GOV92" s="921"/>
      <c r="GOW92" s="921"/>
      <c r="GOX92" s="921"/>
      <c r="GOY92" s="921"/>
      <c r="GOZ92" s="921"/>
      <c r="GPA92" s="921"/>
      <c r="GPB92" s="921"/>
      <c r="GPC92" s="921"/>
      <c r="GPD92" s="921"/>
      <c r="GPE92" s="921"/>
      <c r="GPF92" s="921"/>
      <c r="GPG92" s="921"/>
      <c r="GPH92" s="921"/>
      <c r="GPI92" s="921"/>
      <c r="GPJ92" s="921"/>
      <c r="GPK92" s="921"/>
      <c r="GPL92" s="921"/>
      <c r="GPM92" s="921"/>
      <c r="GPN92" s="921"/>
      <c r="GPO92" s="921"/>
      <c r="GPP92" s="921"/>
      <c r="GPQ92" s="921"/>
      <c r="GPR92" s="921"/>
      <c r="GPS92" s="921"/>
      <c r="GPT92" s="921"/>
      <c r="GPU92" s="921"/>
      <c r="GPV92" s="921"/>
      <c r="GPW92" s="921"/>
      <c r="GPX92" s="921"/>
      <c r="GPY92" s="921"/>
      <c r="GPZ92" s="921"/>
      <c r="GQA92" s="921"/>
      <c r="GQB92" s="921"/>
      <c r="GQC92" s="921"/>
      <c r="GQD92" s="921"/>
      <c r="GQE92" s="921"/>
      <c r="GQF92" s="921"/>
      <c r="GQG92" s="921"/>
      <c r="GQH92" s="921"/>
      <c r="GQI92" s="921"/>
      <c r="GQJ92" s="921"/>
      <c r="GQK92" s="921"/>
      <c r="GQL92" s="921"/>
      <c r="GQM92" s="921"/>
      <c r="GQN92" s="921"/>
      <c r="GQO92" s="921"/>
      <c r="GQP92" s="921"/>
      <c r="GQQ92" s="921"/>
      <c r="GQR92" s="921"/>
      <c r="GQS92" s="921"/>
      <c r="GQT92" s="921"/>
      <c r="GQU92" s="921"/>
      <c r="GQV92" s="921"/>
      <c r="GQW92" s="921"/>
      <c r="GQX92" s="921"/>
      <c r="GQY92" s="921"/>
      <c r="GQZ92" s="921"/>
      <c r="GRA92" s="921"/>
      <c r="GRB92" s="921"/>
      <c r="GRC92" s="921"/>
      <c r="GRD92" s="921"/>
      <c r="GRE92" s="921"/>
      <c r="GRF92" s="921"/>
      <c r="GRG92" s="921"/>
      <c r="GRH92" s="921"/>
      <c r="GRI92" s="921"/>
      <c r="GRJ92" s="921"/>
      <c r="GRK92" s="921"/>
      <c r="GRL92" s="921"/>
      <c r="GRM92" s="921"/>
      <c r="GRN92" s="921"/>
      <c r="GRO92" s="921"/>
      <c r="GRP92" s="921"/>
      <c r="GRQ92" s="921"/>
      <c r="GRR92" s="921"/>
      <c r="GRS92" s="921"/>
      <c r="GRT92" s="921"/>
      <c r="GRU92" s="921"/>
      <c r="GRV92" s="921"/>
      <c r="GRW92" s="921"/>
      <c r="GRX92" s="921"/>
      <c r="GRY92" s="921"/>
      <c r="GRZ92" s="921"/>
      <c r="GSA92" s="921"/>
      <c r="GSB92" s="921"/>
      <c r="GSC92" s="921"/>
      <c r="GSD92" s="921"/>
      <c r="GSE92" s="921"/>
      <c r="GSF92" s="921"/>
      <c r="GSG92" s="921"/>
      <c r="GSH92" s="921"/>
      <c r="GSI92" s="921"/>
      <c r="GSJ92" s="921"/>
      <c r="GSK92" s="921"/>
      <c r="GSL92" s="921"/>
      <c r="GSM92" s="921"/>
      <c r="GSN92" s="921"/>
      <c r="GSO92" s="921"/>
      <c r="GSP92" s="921"/>
      <c r="GSQ92" s="921"/>
      <c r="GSR92" s="921"/>
      <c r="GSS92" s="921"/>
      <c r="GST92" s="921"/>
      <c r="GSU92" s="921"/>
      <c r="GSV92" s="921"/>
      <c r="GSW92" s="921"/>
      <c r="GSX92" s="921"/>
      <c r="GSY92" s="921"/>
      <c r="GSZ92" s="921"/>
      <c r="GTA92" s="921"/>
      <c r="GTB92" s="921"/>
      <c r="GTC92" s="921"/>
      <c r="GTD92" s="921"/>
      <c r="GTE92" s="921"/>
      <c r="GTF92" s="921"/>
      <c r="GTG92" s="921"/>
      <c r="GTH92" s="921"/>
      <c r="GTI92" s="921"/>
      <c r="GTJ92" s="921"/>
      <c r="GTK92" s="921"/>
      <c r="GTL92" s="921"/>
      <c r="GTM92" s="921"/>
      <c r="GTN92" s="921"/>
      <c r="GTO92" s="921"/>
      <c r="GTP92" s="921"/>
      <c r="GTQ92" s="921"/>
      <c r="GTR92" s="921"/>
      <c r="GTS92" s="921"/>
      <c r="GTT92" s="921"/>
      <c r="GTU92" s="921"/>
      <c r="GTV92" s="921"/>
      <c r="GTW92" s="921"/>
      <c r="GTX92" s="921"/>
      <c r="GTY92" s="921"/>
      <c r="GTZ92" s="921"/>
      <c r="GUA92" s="921"/>
      <c r="GUB92" s="921"/>
      <c r="GUC92" s="921"/>
      <c r="GUD92" s="921"/>
      <c r="GUE92" s="921"/>
      <c r="GUF92" s="921"/>
      <c r="GUG92" s="921"/>
      <c r="GUH92" s="921"/>
      <c r="GUI92" s="921"/>
      <c r="GUJ92" s="921"/>
      <c r="GUK92" s="921"/>
      <c r="GUL92" s="921"/>
      <c r="GUM92" s="921"/>
      <c r="GUN92" s="921"/>
      <c r="GUO92" s="921"/>
      <c r="GUP92" s="921"/>
      <c r="GUQ92" s="921"/>
      <c r="GUR92" s="921"/>
      <c r="GUS92" s="921"/>
      <c r="GUT92" s="921"/>
      <c r="GUU92" s="921"/>
      <c r="GUV92" s="921"/>
      <c r="GUW92" s="921"/>
      <c r="GUX92" s="921"/>
      <c r="GUY92" s="921"/>
      <c r="GUZ92" s="921"/>
      <c r="GVA92" s="921"/>
      <c r="GVB92" s="921"/>
      <c r="GVC92" s="921"/>
      <c r="GVD92" s="921"/>
      <c r="GVE92" s="921"/>
      <c r="GVF92" s="921"/>
      <c r="GVG92" s="921"/>
      <c r="GVH92" s="921"/>
      <c r="GVI92" s="921"/>
      <c r="GVJ92" s="921"/>
      <c r="GVK92" s="921"/>
      <c r="GVL92" s="921"/>
      <c r="GVM92" s="921"/>
      <c r="GVN92" s="921"/>
      <c r="GVO92" s="921"/>
      <c r="GVP92" s="921"/>
      <c r="GVQ92" s="921"/>
      <c r="GVR92" s="921"/>
      <c r="GVS92" s="921"/>
      <c r="GVT92" s="921"/>
      <c r="GVU92" s="921"/>
      <c r="GVV92" s="921"/>
      <c r="GVW92" s="921"/>
      <c r="GVX92" s="921"/>
      <c r="GVY92" s="921"/>
      <c r="GVZ92" s="921"/>
      <c r="GWA92" s="921"/>
      <c r="GWB92" s="921"/>
      <c r="GWC92" s="921"/>
      <c r="GWD92" s="921"/>
      <c r="GWE92" s="921"/>
      <c r="GWF92" s="921"/>
      <c r="GWG92" s="921"/>
      <c r="GWH92" s="921"/>
      <c r="GWI92" s="921"/>
      <c r="GWJ92" s="921"/>
      <c r="GWK92" s="921"/>
      <c r="GWL92" s="921"/>
      <c r="GWM92" s="921"/>
      <c r="GWN92" s="921"/>
      <c r="GWO92" s="921"/>
      <c r="GWP92" s="921"/>
      <c r="GWQ92" s="921"/>
      <c r="GWR92" s="921"/>
      <c r="GWS92" s="921"/>
      <c r="GWT92" s="921"/>
      <c r="GWU92" s="921"/>
      <c r="GWV92" s="921"/>
      <c r="GWW92" s="921"/>
      <c r="GWX92" s="921"/>
      <c r="GWY92" s="921"/>
      <c r="GWZ92" s="921"/>
      <c r="GXA92" s="921"/>
      <c r="GXB92" s="921"/>
      <c r="GXC92" s="921"/>
      <c r="GXD92" s="921"/>
      <c r="GXE92" s="921"/>
      <c r="GXF92" s="921"/>
      <c r="GXG92" s="921"/>
      <c r="GXH92" s="921"/>
      <c r="GXI92" s="921"/>
      <c r="GXJ92" s="921"/>
      <c r="GXK92" s="921"/>
      <c r="GXL92" s="921"/>
      <c r="GXM92" s="921"/>
      <c r="GXN92" s="921"/>
      <c r="GXO92" s="921"/>
      <c r="GXP92" s="921"/>
      <c r="GXQ92" s="921"/>
      <c r="GXR92" s="921"/>
      <c r="GXS92" s="921"/>
      <c r="GXT92" s="921"/>
      <c r="GXU92" s="921"/>
      <c r="GXV92" s="921"/>
      <c r="GXW92" s="921"/>
      <c r="GXX92" s="921"/>
      <c r="GXY92" s="921"/>
      <c r="GXZ92" s="921"/>
      <c r="GYA92" s="921"/>
      <c r="GYB92" s="921"/>
      <c r="GYC92" s="921"/>
      <c r="GYD92" s="921"/>
      <c r="GYE92" s="921"/>
      <c r="GYF92" s="921"/>
      <c r="GYG92" s="921"/>
      <c r="GYH92" s="921"/>
      <c r="GYI92" s="921"/>
      <c r="GYJ92" s="921"/>
      <c r="GYK92" s="921"/>
      <c r="GYL92" s="921"/>
      <c r="GYM92" s="921"/>
      <c r="GYN92" s="921"/>
      <c r="GYO92" s="921"/>
      <c r="GYP92" s="921"/>
      <c r="GYQ92" s="921"/>
      <c r="GYR92" s="921"/>
      <c r="GYS92" s="921"/>
      <c r="GYT92" s="921"/>
      <c r="GYU92" s="921"/>
      <c r="GYV92" s="921"/>
      <c r="GYW92" s="921"/>
      <c r="GYX92" s="921"/>
      <c r="GYY92" s="921"/>
      <c r="GYZ92" s="921"/>
      <c r="GZA92" s="921"/>
      <c r="GZB92" s="921"/>
      <c r="GZC92" s="921"/>
      <c r="GZD92" s="921"/>
      <c r="GZE92" s="921"/>
      <c r="GZF92" s="921"/>
      <c r="GZG92" s="921"/>
      <c r="GZH92" s="921"/>
      <c r="GZI92" s="921"/>
      <c r="GZJ92" s="921"/>
      <c r="GZK92" s="921"/>
      <c r="GZL92" s="921"/>
      <c r="GZM92" s="921"/>
      <c r="GZN92" s="921"/>
      <c r="GZO92" s="921"/>
      <c r="GZP92" s="921"/>
      <c r="GZQ92" s="921"/>
      <c r="GZR92" s="921"/>
      <c r="GZS92" s="921"/>
      <c r="GZT92" s="921"/>
      <c r="GZU92" s="921"/>
      <c r="GZV92" s="921"/>
      <c r="GZW92" s="921"/>
      <c r="GZX92" s="921"/>
      <c r="GZY92" s="921"/>
      <c r="GZZ92" s="921"/>
      <c r="HAA92" s="921"/>
      <c r="HAB92" s="921"/>
      <c r="HAC92" s="921"/>
      <c r="HAD92" s="921"/>
      <c r="HAE92" s="921"/>
      <c r="HAF92" s="921"/>
      <c r="HAG92" s="921"/>
      <c r="HAH92" s="921"/>
      <c r="HAI92" s="921"/>
      <c r="HAJ92" s="921"/>
      <c r="HAK92" s="921"/>
      <c r="HAL92" s="921"/>
      <c r="HAM92" s="921"/>
      <c r="HAN92" s="921"/>
      <c r="HAO92" s="921"/>
      <c r="HAP92" s="921"/>
      <c r="HAQ92" s="921"/>
      <c r="HAR92" s="921"/>
      <c r="HAS92" s="921"/>
      <c r="HAT92" s="921"/>
      <c r="HAU92" s="921"/>
      <c r="HAV92" s="921"/>
      <c r="HAW92" s="921"/>
      <c r="HAX92" s="921"/>
      <c r="HAY92" s="921"/>
      <c r="HAZ92" s="921"/>
      <c r="HBA92" s="921"/>
      <c r="HBB92" s="921"/>
      <c r="HBC92" s="921"/>
      <c r="HBD92" s="921"/>
      <c r="HBE92" s="921"/>
      <c r="HBF92" s="921"/>
      <c r="HBG92" s="921"/>
      <c r="HBH92" s="921"/>
      <c r="HBI92" s="921"/>
      <c r="HBJ92" s="921"/>
      <c r="HBK92" s="921"/>
      <c r="HBL92" s="921"/>
      <c r="HBM92" s="921"/>
      <c r="HBN92" s="921"/>
      <c r="HBO92" s="921"/>
      <c r="HBP92" s="921"/>
      <c r="HBQ92" s="921"/>
      <c r="HBR92" s="921"/>
      <c r="HBS92" s="921"/>
      <c r="HBT92" s="921"/>
      <c r="HBU92" s="921"/>
      <c r="HBV92" s="921"/>
      <c r="HBW92" s="921"/>
      <c r="HBX92" s="921"/>
      <c r="HBY92" s="921"/>
      <c r="HBZ92" s="921"/>
      <c r="HCA92" s="921"/>
      <c r="HCB92" s="921"/>
      <c r="HCC92" s="921"/>
      <c r="HCD92" s="921"/>
      <c r="HCE92" s="921"/>
      <c r="HCF92" s="921"/>
      <c r="HCG92" s="921"/>
      <c r="HCH92" s="921"/>
      <c r="HCI92" s="921"/>
      <c r="HCJ92" s="921"/>
      <c r="HCK92" s="921"/>
      <c r="HCL92" s="921"/>
      <c r="HCM92" s="921"/>
      <c r="HCN92" s="921"/>
      <c r="HCO92" s="921"/>
      <c r="HCP92" s="921"/>
      <c r="HCQ92" s="921"/>
      <c r="HCR92" s="921"/>
      <c r="HCS92" s="921"/>
      <c r="HCT92" s="921"/>
      <c r="HCU92" s="921"/>
      <c r="HCV92" s="921"/>
      <c r="HCW92" s="921"/>
      <c r="HCX92" s="921"/>
      <c r="HCY92" s="921"/>
      <c r="HCZ92" s="921"/>
      <c r="HDA92" s="921"/>
      <c r="HDB92" s="921"/>
      <c r="HDC92" s="921"/>
      <c r="HDD92" s="921"/>
      <c r="HDE92" s="921"/>
      <c r="HDF92" s="921"/>
      <c r="HDG92" s="921"/>
      <c r="HDH92" s="921"/>
      <c r="HDI92" s="921"/>
      <c r="HDJ92" s="921"/>
      <c r="HDK92" s="921"/>
      <c r="HDL92" s="921"/>
      <c r="HDM92" s="921"/>
      <c r="HDN92" s="921"/>
      <c r="HDO92" s="921"/>
      <c r="HDP92" s="921"/>
      <c r="HDQ92" s="921"/>
      <c r="HDR92" s="921"/>
      <c r="HDS92" s="921"/>
      <c r="HDT92" s="921"/>
      <c r="HDU92" s="921"/>
      <c r="HDV92" s="921"/>
      <c r="HDW92" s="921"/>
      <c r="HDX92" s="921"/>
      <c r="HDY92" s="921"/>
      <c r="HDZ92" s="921"/>
      <c r="HEA92" s="921"/>
      <c r="HEB92" s="921"/>
      <c r="HEC92" s="921"/>
      <c r="HED92" s="921"/>
      <c r="HEE92" s="921"/>
      <c r="HEF92" s="921"/>
      <c r="HEG92" s="921"/>
      <c r="HEH92" s="921"/>
      <c r="HEI92" s="921"/>
      <c r="HEJ92" s="921"/>
      <c r="HEK92" s="921"/>
      <c r="HEL92" s="921"/>
      <c r="HEM92" s="921"/>
      <c r="HEN92" s="921"/>
      <c r="HEO92" s="921"/>
      <c r="HEP92" s="921"/>
      <c r="HEQ92" s="921"/>
      <c r="HER92" s="921"/>
      <c r="HES92" s="921"/>
      <c r="HET92" s="921"/>
      <c r="HEU92" s="921"/>
      <c r="HEV92" s="921"/>
      <c r="HEW92" s="921"/>
      <c r="HEX92" s="921"/>
      <c r="HEY92" s="921"/>
      <c r="HEZ92" s="921"/>
      <c r="HFA92" s="921"/>
      <c r="HFB92" s="921"/>
      <c r="HFC92" s="921"/>
      <c r="HFD92" s="921"/>
      <c r="HFE92" s="921"/>
      <c r="HFF92" s="921"/>
      <c r="HFG92" s="921"/>
      <c r="HFH92" s="921"/>
      <c r="HFI92" s="921"/>
      <c r="HFJ92" s="921"/>
      <c r="HFK92" s="921"/>
      <c r="HFL92" s="921"/>
      <c r="HFM92" s="921"/>
      <c r="HFN92" s="921"/>
      <c r="HFO92" s="921"/>
      <c r="HFP92" s="921"/>
      <c r="HFQ92" s="921"/>
      <c r="HFR92" s="921"/>
      <c r="HFS92" s="921"/>
      <c r="HFT92" s="921"/>
      <c r="HFU92" s="921"/>
      <c r="HFV92" s="921"/>
      <c r="HFW92" s="921"/>
      <c r="HFX92" s="921"/>
      <c r="HFY92" s="921"/>
      <c r="HFZ92" s="921"/>
      <c r="HGA92" s="921"/>
      <c r="HGB92" s="921"/>
      <c r="HGC92" s="921"/>
      <c r="HGD92" s="921"/>
      <c r="HGE92" s="921"/>
      <c r="HGF92" s="921"/>
      <c r="HGG92" s="921"/>
      <c r="HGH92" s="921"/>
      <c r="HGI92" s="921"/>
      <c r="HGJ92" s="921"/>
      <c r="HGK92" s="921"/>
      <c r="HGL92" s="921"/>
      <c r="HGM92" s="921"/>
      <c r="HGN92" s="921"/>
      <c r="HGO92" s="921"/>
      <c r="HGP92" s="921"/>
      <c r="HGQ92" s="921"/>
      <c r="HGR92" s="921"/>
      <c r="HGS92" s="921"/>
      <c r="HGT92" s="921"/>
      <c r="HGU92" s="921"/>
      <c r="HGV92" s="921"/>
      <c r="HGW92" s="921"/>
      <c r="HGX92" s="921"/>
      <c r="HGY92" s="921"/>
      <c r="HGZ92" s="921"/>
      <c r="HHA92" s="921"/>
      <c r="HHB92" s="921"/>
      <c r="HHC92" s="921"/>
      <c r="HHD92" s="921"/>
      <c r="HHE92" s="921"/>
      <c r="HHF92" s="921"/>
      <c r="HHG92" s="921"/>
      <c r="HHH92" s="921"/>
      <c r="HHI92" s="921"/>
      <c r="HHJ92" s="921"/>
      <c r="HHK92" s="921"/>
      <c r="HHL92" s="921"/>
      <c r="HHM92" s="921"/>
      <c r="HHN92" s="921"/>
      <c r="HHO92" s="921"/>
      <c r="HHP92" s="921"/>
      <c r="HHQ92" s="921"/>
      <c r="HHR92" s="921"/>
      <c r="HHS92" s="921"/>
      <c r="HHT92" s="921"/>
      <c r="HHU92" s="921"/>
      <c r="HHV92" s="921"/>
      <c r="HHW92" s="921"/>
      <c r="HHX92" s="921"/>
      <c r="HHY92" s="921"/>
      <c r="HHZ92" s="921"/>
      <c r="HIA92" s="921"/>
      <c r="HIB92" s="921"/>
      <c r="HIC92" s="921"/>
      <c r="HID92" s="921"/>
      <c r="HIE92" s="921"/>
      <c r="HIF92" s="921"/>
      <c r="HIG92" s="921"/>
      <c r="HIH92" s="921"/>
      <c r="HII92" s="921"/>
      <c r="HIJ92" s="921"/>
      <c r="HIK92" s="921"/>
      <c r="HIL92" s="921"/>
      <c r="HIM92" s="921"/>
      <c r="HIN92" s="921"/>
      <c r="HIO92" s="921"/>
      <c r="HIP92" s="921"/>
      <c r="HIQ92" s="921"/>
      <c r="HIR92" s="921"/>
      <c r="HIS92" s="921"/>
      <c r="HIT92" s="921"/>
      <c r="HIU92" s="921"/>
      <c r="HIV92" s="921"/>
      <c r="HIW92" s="921"/>
      <c r="HIX92" s="921"/>
      <c r="HIY92" s="921"/>
      <c r="HIZ92" s="921"/>
      <c r="HJA92" s="921"/>
      <c r="HJB92" s="921"/>
      <c r="HJC92" s="921"/>
      <c r="HJD92" s="921"/>
      <c r="HJE92" s="921"/>
      <c r="HJF92" s="921"/>
      <c r="HJG92" s="921"/>
      <c r="HJH92" s="921"/>
      <c r="HJI92" s="921"/>
      <c r="HJJ92" s="921"/>
      <c r="HJK92" s="921"/>
      <c r="HJL92" s="921"/>
      <c r="HJM92" s="921"/>
      <c r="HJN92" s="921"/>
      <c r="HJO92" s="921"/>
      <c r="HJP92" s="921"/>
      <c r="HJQ92" s="921"/>
      <c r="HJR92" s="921"/>
      <c r="HJS92" s="921"/>
      <c r="HJT92" s="921"/>
      <c r="HJU92" s="921"/>
      <c r="HJV92" s="921"/>
      <c r="HJW92" s="921"/>
      <c r="HJX92" s="921"/>
      <c r="HJY92" s="921"/>
      <c r="HJZ92" s="921"/>
      <c r="HKA92" s="921"/>
      <c r="HKB92" s="921"/>
      <c r="HKC92" s="921"/>
      <c r="HKD92" s="921"/>
      <c r="HKE92" s="921"/>
      <c r="HKF92" s="921"/>
      <c r="HKG92" s="921"/>
      <c r="HKH92" s="921"/>
      <c r="HKI92" s="921"/>
      <c r="HKJ92" s="921"/>
      <c r="HKK92" s="921"/>
      <c r="HKL92" s="921"/>
      <c r="HKM92" s="921"/>
      <c r="HKN92" s="921"/>
      <c r="HKO92" s="921"/>
      <c r="HKP92" s="921"/>
      <c r="HKQ92" s="921"/>
      <c r="HKR92" s="921"/>
      <c r="HKS92" s="921"/>
      <c r="HKT92" s="921"/>
      <c r="HKU92" s="921"/>
      <c r="HKV92" s="921"/>
      <c r="HKW92" s="921"/>
      <c r="HKX92" s="921"/>
      <c r="HKY92" s="921"/>
      <c r="HKZ92" s="921"/>
      <c r="HLA92" s="921"/>
      <c r="HLB92" s="921"/>
      <c r="HLC92" s="921"/>
      <c r="HLD92" s="921"/>
      <c r="HLE92" s="921"/>
      <c r="HLF92" s="921"/>
      <c r="HLG92" s="921"/>
      <c r="HLH92" s="921"/>
      <c r="HLI92" s="921"/>
      <c r="HLJ92" s="921"/>
      <c r="HLK92" s="921"/>
      <c r="HLL92" s="921"/>
      <c r="HLM92" s="921"/>
      <c r="HLN92" s="921"/>
      <c r="HLO92" s="921"/>
      <c r="HLP92" s="921"/>
      <c r="HLQ92" s="921"/>
      <c r="HLR92" s="921"/>
      <c r="HLS92" s="921"/>
      <c r="HLT92" s="921"/>
      <c r="HLU92" s="921"/>
      <c r="HLV92" s="921"/>
      <c r="HLW92" s="921"/>
      <c r="HLX92" s="921"/>
      <c r="HLY92" s="921"/>
      <c r="HLZ92" s="921"/>
      <c r="HMA92" s="921"/>
      <c r="HMB92" s="921"/>
      <c r="HMC92" s="921"/>
      <c r="HMD92" s="921"/>
      <c r="HME92" s="921"/>
      <c r="HMF92" s="921"/>
      <c r="HMG92" s="921"/>
      <c r="HMH92" s="921"/>
      <c r="HMI92" s="921"/>
      <c r="HMJ92" s="921"/>
      <c r="HMK92" s="921"/>
      <c r="HML92" s="921"/>
      <c r="HMM92" s="921"/>
      <c r="HMN92" s="921"/>
      <c r="HMO92" s="921"/>
      <c r="HMP92" s="921"/>
      <c r="HMQ92" s="921"/>
      <c r="HMR92" s="921"/>
      <c r="HMS92" s="921"/>
      <c r="HMT92" s="921"/>
      <c r="HMU92" s="921"/>
      <c r="HMV92" s="921"/>
      <c r="HMW92" s="921"/>
      <c r="HMX92" s="921"/>
      <c r="HMY92" s="921"/>
      <c r="HMZ92" s="921"/>
      <c r="HNA92" s="921"/>
      <c r="HNB92" s="921"/>
      <c r="HNC92" s="921"/>
      <c r="HND92" s="921"/>
      <c r="HNE92" s="921"/>
      <c r="HNF92" s="921"/>
      <c r="HNG92" s="921"/>
      <c r="HNH92" s="921"/>
      <c r="HNI92" s="921"/>
      <c r="HNJ92" s="921"/>
      <c r="HNK92" s="921"/>
      <c r="HNL92" s="921"/>
      <c r="HNM92" s="921"/>
      <c r="HNN92" s="921"/>
      <c r="HNO92" s="921"/>
      <c r="HNP92" s="921"/>
      <c r="HNQ92" s="921"/>
      <c r="HNR92" s="921"/>
      <c r="HNS92" s="921"/>
      <c r="HNT92" s="921"/>
      <c r="HNU92" s="921"/>
      <c r="HNV92" s="921"/>
      <c r="HNW92" s="921"/>
      <c r="HNX92" s="921"/>
      <c r="HNY92" s="921"/>
      <c r="HNZ92" s="921"/>
      <c r="HOA92" s="921"/>
      <c r="HOB92" s="921"/>
      <c r="HOC92" s="921"/>
      <c r="HOD92" s="921"/>
      <c r="HOE92" s="921"/>
      <c r="HOF92" s="921"/>
      <c r="HOG92" s="921"/>
      <c r="HOH92" s="921"/>
      <c r="HOI92" s="921"/>
      <c r="HOJ92" s="921"/>
      <c r="HOK92" s="921"/>
      <c r="HOL92" s="921"/>
      <c r="HOM92" s="921"/>
      <c r="HON92" s="921"/>
      <c r="HOO92" s="921"/>
      <c r="HOP92" s="921"/>
      <c r="HOQ92" s="921"/>
      <c r="HOR92" s="921"/>
      <c r="HOS92" s="921"/>
      <c r="HOT92" s="921"/>
      <c r="HOU92" s="921"/>
      <c r="HOV92" s="921"/>
      <c r="HOW92" s="921"/>
      <c r="HOX92" s="921"/>
      <c r="HOY92" s="921"/>
      <c r="HOZ92" s="921"/>
      <c r="HPA92" s="921"/>
      <c r="HPB92" s="921"/>
      <c r="HPC92" s="921"/>
      <c r="HPD92" s="921"/>
      <c r="HPE92" s="921"/>
      <c r="HPF92" s="921"/>
      <c r="HPG92" s="921"/>
      <c r="HPH92" s="921"/>
      <c r="HPI92" s="921"/>
      <c r="HPJ92" s="921"/>
      <c r="HPK92" s="921"/>
      <c r="HPL92" s="921"/>
      <c r="HPM92" s="921"/>
      <c r="HPN92" s="921"/>
      <c r="HPO92" s="921"/>
      <c r="HPP92" s="921"/>
      <c r="HPQ92" s="921"/>
      <c r="HPR92" s="921"/>
      <c r="HPS92" s="921"/>
      <c r="HPT92" s="921"/>
      <c r="HPU92" s="921"/>
      <c r="HPV92" s="921"/>
      <c r="HPW92" s="921"/>
      <c r="HPX92" s="921"/>
      <c r="HPY92" s="921"/>
      <c r="HPZ92" s="921"/>
      <c r="HQA92" s="921"/>
      <c r="HQB92" s="921"/>
      <c r="HQC92" s="921"/>
      <c r="HQD92" s="921"/>
      <c r="HQE92" s="921"/>
      <c r="HQF92" s="921"/>
      <c r="HQG92" s="921"/>
      <c r="HQH92" s="921"/>
      <c r="HQI92" s="921"/>
      <c r="HQJ92" s="921"/>
      <c r="HQK92" s="921"/>
      <c r="HQL92" s="921"/>
      <c r="HQM92" s="921"/>
      <c r="HQN92" s="921"/>
      <c r="HQO92" s="921"/>
      <c r="HQP92" s="921"/>
      <c r="HQQ92" s="921"/>
      <c r="HQR92" s="921"/>
      <c r="HQS92" s="921"/>
      <c r="HQT92" s="921"/>
      <c r="HQU92" s="921"/>
      <c r="HQV92" s="921"/>
      <c r="HQW92" s="921"/>
      <c r="HQX92" s="921"/>
      <c r="HQY92" s="921"/>
      <c r="HQZ92" s="921"/>
      <c r="HRA92" s="921"/>
      <c r="HRB92" s="921"/>
      <c r="HRC92" s="921"/>
      <c r="HRD92" s="921"/>
      <c r="HRE92" s="921"/>
      <c r="HRF92" s="921"/>
      <c r="HRG92" s="921"/>
      <c r="HRH92" s="921"/>
      <c r="HRI92" s="921"/>
      <c r="HRJ92" s="921"/>
      <c r="HRK92" s="921"/>
      <c r="HRL92" s="921"/>
      <c r="HRM92" s="921"/>
      <c r="HRN92" s="921"/>
      <c r="HRO92" s="921"/>
      <c r="HRP92" s="921"/>
      <c r="HRQ92" s="921"/>
      <c r="HRR92" s="921"/>
      <c r="HRS92" s="921"/>
      <c r="HRT92" s="921"/>
      <c r="HRU92" s="921"/>
      <c r="HRV92" s="921"/>
      <c r="HRW92" s="921"/>
      <c r="HRX92" s="921"/>
      <c r="HRY92" s="921"/>
      <c r="HRZ92" s="921"/>
      <c r="HSA92" s="921"/>
      <c r="HSB92" s="921"/>
      <c r="HSC92" s="921"/>
      <c r="HSD92" s="921"/>
      <c r="HSE92" s="921"/>
      <c r="HSF92" s="921"/>
      <c r="HSG92" s="921"/>
      <c r="HSH92" s="921"/>
      <c r="HSI92" s="921"/>
      <c r="HSJ92" s="921"/>
      <c r="HSK92" s="921"/>
      <c r="HSL92" s="921"/>
      <c r="HSM92" s="921"/>
      <c r="HSN92" s="921"/>
      <c r="HSO92" s="921"/>
      <c r="HSP92" s="921"/>
      <c r="HSQ92" s="921"/>
      <c r="HSR92" s="921"/>
      <c r="HSS92" s="921"/>
      <c r="HST92" s="921"/>
      <c r="HSU92" s="921"/>
      <c r="HSV92" s="921"/>
      <c r="HSW92" s="921"/>
      <c r="HSX92" s="921"/>
      <c r="HSY92" s="921"/>
      <c r="HSZ92" s="921"/>
      <c r="HTA92" s="921"/>
      <c r="HTB92" s="921"/>
      <c r="HTC92" s="921"/>
      <c r="HTD92" s="921"/>
      <c r="HTE92" s="921"/>
      <c r="HTF92" s="921"/>
      <c r="HTG92" s="921"/>
      <c r="HTH92" s="921"/>
      <c r="HTI92" s="921"/>
      <c r="HTJ92" s="921"/>
      <c r="HTK92" s="921"/>
      <c r="HTL92" s="921"/>
      <c r="HTM92" s="921"/>
      <c r="HTN92" s="921"/>
      <c r="HTO92" s="921"/>
      <c r="HTP92" s="921"/>
      <c r="HTQ92" s="921"/>
      <c r="HTR92" s="921"/>
      <c r="HTS92" s="921"/>
      <c r="HTT92" s="921"/>
      <c r="HTU92" s="921"/>
      <c r="HTV92" s="921"/>
      <c r="HTW92" s="921"/>
      <c r="HTX92" s="921"/>
      <c r="HTY92" s="921"/>
      <c r="HTZ92" s="921"/>
      <c r="HUA92" s="921"/>
      <c r="HUB92" s="921"/>
      <c r="HUC92" s="921"/>
      <c r="HUD92" s="921"/>
      <c r="HUE92" s="921"/>
      <c r="HUF92" s="921"/>
      <c r="HUG92" s="921"/>
      <c r="HUH92" s="921"/>
      <c r="HUI92" s="921"/>
      <c r="HUJ92" s="921"/>
      <c r="HUK92" s="921"/>
      <c r="HUL92" s="921"/>
      <c r="HUM92" s="921"/>
      <c r="HUN92" s="921"/>
      <c r="HUO92" s="921"/>
      <c r="HUP92" s="921"/>
      <c r="HUQ92" s="921"/>
      <c r="HUR92" s="921"/>
      <c r="HUS92" s="921"/>
      <c r="HUT92" s="921"/>
      <c r="HUU92" s="921"/>
      <c r="HUV92" s="921"/>
      <c r="HUW92" s="921"/>
      <c r="HUX92" s="921"/>
      <c r="HUY92" s="921"/>
      <c r="HUZ92" s="921"/>
      <c r="HVA92" s="921"/>
      <c r="HVB92" s="921"/>
      <c r="HVC92" s="921"/>
      <c r="HVD92" s="921"/>
      <c r="HVE92" s="921"/>
      <c r="HVF92" s="921"/>
      <c r="HVG92" s="921"/>
      <c r="HVH92" s="921"/>
      <c r="HVI92" s="921"/>
      <c r="HVJ92" s="921"/>
      <c r="HVK92" s="921"/>
      <c r="HVL92" s="921"/>
      <c r="HVM92" s="921"/>
      <c r="HVN92" s="921"/>
      <c r="HVO92" s="921"/>
      <c r="HVP92" s="921"/>
      <c r="HVQ92" s="921"/>
      <c r="HVR92" s="921"/>
      <c r="HVS92" s="921"/>
      <c r="HVT92" s="921"/>
      <c r="HVU92" s="921"/>
      <c r="HVV92" s="921"/>
      <c r="HVW92" s="921"/>
      <c r="HVX92" s="921"/>
      <c r="HVY92" s="921"/>
      <c r="HVZ92" s="921"/>
      <c r="HWA92" s="921"/>
      <c r="HWB92" s="921"/>
      <c r="HWC92" s="921"/>
      <c r="HWD92" s="921"/>
      <c r="HWE92" s="921"/>
      <c r="HWF92" s="921"/>
      <c r="HWG92" s="921"/>
      <c r="HWH92" s="921"/>
      <c r="HWI92" s="921"/>
      <c r="HWJ92" s="921"/>
      <c r="HWK92" s="921"/>
      <c r="HWL92" s="921"/>
      <c r="HWM92" s="921"/>
      <c r="HWN92" s="921"/>
      <c r="HWO92" s="921"/>
      <c r="HWP92" s="921"/>
      <c r="HWQ92" s="921"/>
      <c r="HWR92" s="921"/>
      <c r="HWS92" s="921"/>
      <c r="HWT92" s="921"/>
      <c r="HWU92" s="921"/>
      <c r="HWV92" s="921"/>
      <c r="HWW92" s="921"/>
      <c r="HWX92" s="921"/>
      <c r="HWY92" s="921"/>
      <c r="HWZ92" s="921"/>
      <c r="HXA92" s="921"/>
      <c r="HXB92" s="921"/>
      <c r="HXC92" s="921"/>
      <c r="HXD92" s="921"/>
      <c r="HXE92" s="921"/>
      <c r="HXF92" s="921"/>
      <c r="HXG92" s="921"/>
      <c r="HXH92" s="921"/>
      <c r="HXI92" s="921"/>
      <c r="HXJ92" s="921"/>
      <c r="HXK92" s="921"/>
      <c r="HXL92" s="921"/>
      <c r="HXM92" s="921"/>
      <c r="HXN92" s="921"/>
      <c r="HXO92" s="921"/>
      <c r="HXP92" s="921"/>
      <c r="HXQ92" s="921"/>
      <c r="HXR92" s="921"/>
      <c r="HXS92" s="921"/>
      <c r="HXT92" s="921"/>
      <c r="HXU92" s="921"/>
      <c r="HXV92" s="921"/>
      <c r="HXW92" s="921"/>
      <c r="HXX92" s="921"/>
      <c r="HXY92" s="921"/>
      <c r="HXZ92" s="921"/>
      <c r="HYA92" s="921"/>
      <c r="HYB92" s="921"/>
      <c r="HYC92" s="921"/>
      <c r="HYD92" s="921"/>
      <c r="HYE92" s="921"/>
      <c r="HYF92" s="921"/>
      <c r="HYG92" s="921"/>
      <c r="HYH92" s="921"/>
      <c r="HYI92" s="921"/>
      <c r="HYJ92" s="921"/>
      <c r="HYK92" s="921"/>
      <c r="HYL92" s="921"/>
      <c r="HYM92" s="921"/>
      <c r="HYN92" s="921"/>
      <c r="HYO92" s="921"/>
      <c r="HYP92" s="921"/>
      <c r="HYQ92" s="921"/>
      <c r="HYR92" s="921"/>
      <c r="HYS92" s="921"/>
      <c r="HYT92" s="921"/>
      <c r="HYU92" s="921"/>
      <c r="HYV92" s="921"/>
      <c r="HYW92" s="921"/>
      <c r="HYX92" s="921"/>
      <c r="HYY92" s="921"/>
      <c r="HYZ92" s="921"/>
      <c r="HZA92" s="921"/>
      <c r="HZB92" s="921"/>
      <c r="HZC92" s="921"/>
      <c r="HZD92" s="921"/>
      <c r="HZE92" s="921"/>
      <c r="HZF92" s="921"/>
      <c r="HZG92" s="921"/>
      <c r="HZH92" s="921"/>
      <c r="HZI92" s="921"/>
      <c r="HZJ92" s="921"/>
      <c r="HZK92" s="921"/>
      <c r="HZL92" s="921"/>
      <c r="HZM92" s="921"/>
      <c r="HZN92" s="921"/>
      <c r="HZO92" s="921"/>
      <c r="HZP92" s="921"/>
      <c r="HZQ92" s="921"/>
      <c r="HZR92" s="921"/>
      <c r="HZS92" s="921"/>
      <c r="HZT92" s="921"/>
      <c r="HZU92" s="921"/>
      <c r="HZV92" s="921"/>
      <c r="HZW92" s="921"/>
      <c r="HZX92" s="921"/>
      <c r="HZY92" s="921"/>
      <c r="HZZ92" s="921"/>
      <c r="IAA92" s="921"/>
      <c r="IAB92" s="921"/>
      <c r="IAC92" s="921"/>
      <c r="IAD92" s="921"/>
      <c r="IAE92" s="921"/>
      <c r="IAF92" s="921"/>
      <c r="IAG92" s="921"/>
      <c r="IAH92" s="921"/>
      <c r="IAI92" s="921"/>
      <c r="IAJ92" s="921"/>
      <c r="IAK92" s="921"/>
      <c r="IAL92" s="921"/>
      <c r="IAM92" s="921"/>
      <c r="IAN92" s="921"/>
      <c r="IAO92" s="921"/>
      <c r="IAP92" s="921"/>
      <c r="IAQ92" s="921"/>
      <c r="IAR92" s="921"/>
      <c r="IAS92" s="921"/>
      <c r="IAT92" s="921"/>
      <c r="IAU92" s="921"/>
      <c r="IAV92" s="921"/>
      <c r="IAW92" s="921"/>
      <c r="IAX92" s="921"/>
      <c r="IAY92" s="921"/>
      <c r="IAZ92" s="921"/>
      <c r="IBA92" s="921"/>
      <c r="IBB92" s="921"/>
      <c r="IBC92" s="921"/>
      <c r="IBD92" s="921"/>
      <c r="IBE92" s="921"/>
      <c r="IBF92" s="921"/>
      <c r="IBG92" s="921"/>
      <c r="IBH92" s="921"/>
      <c r="IBI92" s="921"/>
      <c r="IBJ92" s="921"/>
      <c r="IBK92" s="921"/>
      <c r="IBL92" s="921"/>
      <c r="IBM92" s="921"/>
      <c r="IBN92" s="921"/>
      <c r="IBO92" s="921"/>
      <c r="IBP92" s="921"/>
      <c r="IBQ92" s="921"/>
      <c r="IBR92" s="921"/>
      <c r="IBS92" s="921"/>
      <c r="IBT92" s="921"/>
      <c r="IBU92" s="921"/>
      <c r="IBV92" s="921"/>
      <c r="IBW92" s="921"/>
      <c r="IBX92" s="921"/>
      <c r="IBY92" s="921"/>
      <c r="IBZ92" s="921"/>
      <c r="ICA92" s="921"/>
      <c r="ICB92" s="921"/>
      <c r="ICC92" s="921"/>
      <c r="ICD92" s="921"/>
      <c r="ICE92" s="921"/>
      <c r="ICF92" s="921"/>
      <c r="ICG92" s="921"/>
      <c r="ICH92" s="921"/>
      <c r="ICI92" s="921"/>
      <c r="ICJ92" s="921"/>
      <c r="ICK92" s="921"/>
      <c r="ICL92" s="921"/>
      <c r="ICM92" s="921"/>
      <c r="ICN92" s="921"/>
      <c r="ICO92" s="921"/>
      <c r="ICP92" s="921"/>
      <c r="ICQ92" s="921"/>
      <c r="ICR92" s="921"/>
      <c r="ICS92" s="921"/>
      <c r="ICT92" s="921"/>
      <c r="ICU92" s="921"/>
      <c r="ICV92" s="921"/>
      <c r="ICW92" s="921"/>
      <c r="ICX92" s="921"/>
      <c r="ICY92" s="921"/>
      <c r="ICZ92" s="921"/>
      <c r="IDA92" s="921"/>
      <c r="IDB92" s="921"/>
      <c r="IDC92" s="921"/>
      <c r="IDD92" s="921"/>
      <c r="IDE92" s="921"/>
      <c r="IDF92" s="921"/>
      <c r="IDG92" s="921"/>
      <c r="IDH92" s="921"/>
      <c r="IDI92" s="921"/>
      <c r="IDJ92" s="921"/>
      <c r="IDK92" s="921"/>
      <c r="IDL92" s="921"/>
      <c r="IDM92" s="921"/>
      <c r="IDN92" s="921"/>
      <c r="IDO92" s="921"/>
      <c r="IDP92" s="921"/>
      <c r="IDQ92" s="921"/>
      <c r="IDR92" s="921"/>
      <c r="IDS92" s="921"/>
      <c r="IDT92" s="921"/>
      <c r="IDU92" s="921"/>
      <c r="IDV92" s="921"/>
      <c r="IDW92" s="921"/>
      <c r="IDX92" s="921"/>
      <c r="IDY92" s="921"/>
      <c r="IDZ92" s="921"/>
      <c r="IEA92" s="921"/>
      <c r="IEB92" s="921"/>
      <c r="IEC92" s="921"/>
      <c r="IED92" s="921"/>
      <c r="IEE92" s="921"/>
      <c r="IEF92" s="921"/>
      <c r="IEG92" s="921"/>
      <c r="IEH92" s="921"/>
      <c r="IEI92" s="921"/>
      <c r="IEJ92" s="921"/>
      <c r="IEK92" s="921"/>
      <c r="IEL92" s="921"/>
      <c r="IEM92" s="921"/>
      <c r="IEN92" s="921"/>
      <c r="IEO92" s="921"/>
      <c r="IEP92" s="921"/>
      <c r="IEQ92" s="921"/>
      <c r="IER92" s="921"/>
      <c r="IES92" s="921"/>
      <c r="IET92" s="921"/>
      <c r="IEU92" s="921"/>
      <c r="IEV92" s="921"/>
      <c r="IEW92" s="921"/>
      <c r="IEX92" s="921"/>
      <c r="IEY92" s="921"/>
      <c r="IEZ92" s="921"/>
      <c r="IFA92" s="921"/>
      <c r="IFB92" s="921"/>
      <c r="IFC92" s="921"/>
      <c r="IFD92" s="921"/>
      <c r="IFE92" s="921"/>
      <c r="IFF92" s="921"/>
      <c r="IFG92" s="921"/>
      <c r="IFH92" s="921"/>
      <c r="IFI92" s="921"/>
      <c r="IFJ92" s="921"/>
      <c r="IFK92" s="921"/>
      <c r="IFL92" s="921"/>
      <c r="IFM92" s="921"/>
      <c r="IFN92" s="921"/>
      <c r="IFO92" s="921"/>
      <c r="IFP92" s="921"/>
      <c r="IFQ92" s="921"/>
      <c r="IFR92" s="921"/>
      <c r="IFS92" s="921"/>
      <c r="IFT92" s="921"/>
      <c r="IFU92" s="921"/>
      <c r="IFV92" s="921"/>
      <c r="IFW92" s="921"/>
      <c r="IFX92" s="921"/>
      <c r="IFY92" s="921"/>
      <c r="IFZ92" s="921"/>
      <c r="IGA92" s="921"/>
      <c r="IGB92" s="921"/>
      <c r="IGC92" s="921"/>
      <c r="IGD92" s="921"/>
      <c r="IGE92" s="921"/>
      <c r="IGF92" s="921"/>
      <c r="IGG92" s="921"/>
      <c r="IGH92" s="921"/>
      <c r="IGI92" s="921"/>
      <c r="IGJ92" s="921"/>
      <c r="IGK92" s="921"/>
      <c r="IGL92" s="921"/>
      <c r="IGM92" s="921"/>
      <c r="IGN92" s="921"/>
      <c r="IGO92" s="921"/>
      <c r="IGP92" s="921"/>
      <c r="IGQ92" s="921"/>
      <c r="IGR92" s="921"/>
      <c r="IGS92" s="921"/>
      <c r="IGT92" s="921"/>
      <c r="IGU92" s="921"/>
      <c r="IGV92" s="921"/>
      <c r="IGW92" s="921"/>
      <c r="IGX92" s="921"/>
      <c r="IGY92" s="921"/>
      <c r="IGZ92" s="921"/>
      <c r="IHA92" s="921"/>
      <c r="IHB92" s="921"/>
      <c r="IHC92" s="921"/>
      <c r="IHD92" s="921"/>
      <c r="IHE92" s="921"/>
      <c r="IHF92" s="921"/>
      <c r="IHG92" s="921"/>
      <c r="IHH92" s="921"/>
      <c r="IHI92" s="921"/>
      <c r="IHJ92" s="921"/>
      <c r="IHK92" s="921"/>
      <c r="IHL92" s="921"/>
      <c r="IHM92" s="921"/>
      <c r="IHN92" s="921"/>
      <c r="IHO92" s="921"/>
      <c r="IHP92" s="921"/>
      <c r="IHQ92" s="921"/>
      <c r="IHR92" s="921"/>
      <c r="IHS92" s="921"/>
      <c r="IHT92" s="921"/>
      <c r="IHU92" s="921"/>
      <c r="IHV92" s="921"/>
      <c r="IHW92" s="921"/>
      <c r="IHX92" s="921"/>
      <c r="IHY92" s="921"/>
      <c r="IHZ92" s="921"/>
      <c r="IIA92" s="921"/>
      <c r="IIB92" s="921"/>
      <c r="IIC92" s="921"/>
      <c r="IID92" s="921"/>
      <c r="IIE92" s="921"/>
      <c r="IIF92" s="921"/>
      <c r="IIG92" s="921"/>
      <c r="IIH92" s="921"/>
      <c r="III92" s="921"/>
      <c r="IIJ92" s="921"/>
      <c r="IIK92" s="921"/>
      <c r="IIL92" s="921"/>
      <c r="IIM92" s="921"/>
      <c r="IIN92" s="921"/>
      <c r="IIO92" s="921"/>
      <c r="IIP92" s="921"/>
      <c r="IIQ92" s="921"/>
      <c r="IIR92" s="921"/>
      <c r="IIS92" s="921"/>
      <c r="IIT92" s="921"/>
      <c r="IIU92" s="921"/>
      <c r="IIV92" s="921"/>
      <c r="IIW92" s="921"/>
      <c r="IIX92" s="921"/>
      <c r="IIY92" s="921"/>
      <c r="IIZ92" s="921"/>
      <c r="IJA92" s="921"/>
      <c r="IJB92" s="921"/>
      <c r="IJC92" s="921"/>
      <c r="IJD92" s="921"/>
      <c r="IJE92" s="921"/>
      <c r="IJF92" s="921"/>
      <c r="IJG92" s="921"/>
      <c r="IJH92" s="921"/>
      <c r="IJI92" s="921"/>
      <c r="IJJ92" s="921"/>
      <c r="IJK92" s="921"/>
      <c r="IJL92" s="921"/>
      <c r="IJM92" s="921"/>
      <c r="IJN92" s="921"/>
      <c r="IJO92" s="921"/>
      <c r="IJP92" s="921"/>
      <c r="IJQ92" s="921"/>
      <c r="IJR92" s="921"/>
      <c r="IJS92" s="921"/>
      <c r="IJT92" s="921"/>
      <c r="IJU92" s="921"/>
      <c r="IJV92" s="921"/>
      <c r="IJW92" s="921"/>
      <c r="IJX92" s="921"/>
      <c r="IJY92" s="921"/>
      <c r="IJZ92" s="921"/>
      <c r="IKA92" s="921"/>
      <c r="IKB92" s="921"/>
      <c r="IKC92" s="921"/>
      <c r="IKD92" s="921"/>
      <c r="IKE92" s="921"/>
      <c r="IKF92" s="921"/>
      <c r="IKG92" s="921"/>
      <c r="IKH92" s="921"/>
      <c r="IKI92" s="921"/>
      <c r="IKJ92" s="921"/>
      <c r="IKK92" s="921"/>
      <c r="IKL92" s="921"/>
      <c r="IKM92" s="921"/>
      <c r="IKN92" s="921"/>
      <c r="IKO92" s="921"/>
      <c r="IKP92" s="921"/>
      <c r="IKQ92" s="921"/>
      <c r="IKR92" s="921"/>
      <c r="IKS92" s="921"/>
      <c r="IKT92" s="921"/>
      <c r="IKU92" s="921"/>
      <c r="IKV92" s="921"/>
      <c r="IKW92" s="921"/>
      <c r="IKX92" s="921"/>
      <c r="IKY92" s="921"/>
      <c r="IKZ92" s="921"/>
      <c r="ILA92" s="921"/>
      <c r="ILB92" s="921"/>
      <c r="ILC92" s="921"/>
      <c r="ILD92" s="921"/>
      <c r="ILE92" s="921"/>
      <c r="ILF92" s="921"/>
      <c r="ILG92" s="921"/>
      <c r="ILH92" s="921"/>
      <c r="ILI92" s="921"/>
      <c r="ILJ92" s="921"/>
      <c r="ILK92" s="921"/>
      <c r="ILL92" s="921"/>
      <c r="ILM92" s="921"/>
      <c r="ILN92" s="921"/>
      <c r="ILO92" s="921"/>
      <c r="ILP92" s="921"/>
      <c r="ILQ92" s="921"/>
      <c r="ILR92" s="921"/>
      <c r="ILS92" s="921"/>
      <c r="ILT92" s="921"/>
      <c r="ILU92" s="921"/>
      <c r="ILV92" s="921"/>
      <c r="ILW92" s="921"/>
      <c r="ILX92" s="921"/>
      <c r="ILY92" s="921"/>
      <c r="ILZ92" s="921"/>
      <c r="IMA92" s="921"/>
      <c r="IMB92" s="921"/>
      <c r="IMC92" s="921"/>
      <c r="IMD92" s="921"/>
      <c r="IME92" s="921"/>
      <c r="IMF92" s="921"/>
      <c r="IMG92" s="921"/>
      <c r="IMH92" s="921"/>
      <c r="IMI92" s="921"/>
      <c r="IMJ92" s="921"/>
      <c r="IMK92" s="921"/>
      <c r="IML92" s="921"/>
      <c r="IMM92" s="921"/>
      <c r="IMN92" s="921"/>
      <c r="IMO92" s="921"/>
      <c r="IMP92" s="921"/>
      <c r="IMQ92" s="921"/>
      <c r="IMR92" s="921"/>
      <c r="IMS92" s="921"/>
      <c r="IMT92" s="921"/>
      <c r="IMU92" s="921"/>
      <c r="IMV92" s="921"/>
      <c r="IMW92" s="921"/>
      <c r="IMX92" s="921"/>
      <c r="IMY92" s="921"/>
      <c r="IMZ92" s="921"/>
      <c r="INA92" s="921"/>
      <c r="INB92" s="921"/>
      <c r="INC92" s="921"/>
      <c r="IND92" s="921"/>
      <c r="INE92" s="921"/>
      <c r="INF92" s="921"/>
      <c r="ING92" s="921"/>
      <c r="INH92" s="921"/>
      <c r="INI92" s="921"/>
      <c r="INJ92" s="921"/>
      <c r="INK92" s="921"/>
      <c r="INL92" s="921"/>
      <c r="INM92" s="921"/>
      <c r="INN92" s="921"/>
      <c r="INO92" s="921"/>
      <c r="INP92" s="921"/>
      <c r="INQ92" s="921"/>
      <c r="INR92" s="921"/>
      <c r="INS92" s="921"/>
      <c r="INT92" s="921"/>
      <c r="INU92" s="921"/>
      <c r="INV92" s="921"/>
      <c r="INW92" s="921"/>
      <c r="INX92" s="921"/>
      <c r="INY92" s="921"/>
      <c r="INZ92" s="921"/>
      <c r="IOA92" s="921"/>
      <c r="IOB92" s="921"/>
      <c r="IOC92" s="921"/>
      <c r="IOD92" s="921"/>
      <c r="IOE92" s="921"/>
      <c r="IOF92" s="921"/>
      <c r="IOG92" s="921"/>
      <c r="IOH92" s="921"/>
      <c r="IOI92" s="921"/>
      <c r="IOJ92" s="921"/>
      <c r="IOK92" s="921"/>
      <c r="IOL92" s="921"/>
      <c r="IOM92" s="921"/>
      <c r="ION92" s="921"/>
      <c r="IOO92" s="921"/>
      <c r="IOP92" s="921"/>
      <c r="IOQ92" s="921"/>
      <c r="IOR92" s="921"/>
      <c r="IOS92" s="921"/>
      <c r="IOT92" s="921"/>
      <c r="IOU92" s="921"/>
      <c r="IOV92" s="921"/>
      <c r="IOW92" s="921"/>
      <c r="IOX92" s="921"/>
      <c r="IOY92" s="921"/>
      <c r="IOZ92" s="921"/>
      <c r="IPA92" s="921"/>
      <c r="IPB92" s="921"/>
      <c r="IPC92" s="921"/>
      <c r="IPD92" s="921"/>
      <c r="IPE92" s="921"/>
      <c r="IPF92" s="921"/>
      <c r="IPG92" s="921"/>
      <c r="IPH92" s="921"/>
      <c r="IPI92" s="921"/>
      <c r="IPJ92" s="921"/>
      <c r="IPK92" s="921"/>
      <c r="IPL92" s="921"/>
      <c r="IPM92" s="921"/>
      <c r="IPN92" s="921"/>
      <c r="IPO92" s="921"/>
      <c r="IPP92" s="921"/>
      <c r="IPQ92" s="921"/>
      <c r="IPR92" s="921"/>
      <c r="IPS92" s="921"/>
      <c r="IPT92" s="921"/>
      <c r="IPU92" s="921"/>
      <c r="IPV92" s="921"/>
      <c r="IPW92" s="921"/>
      <c r="IPX92" s="921"/>
      <c r="IPY92" s="921"/>
      <c r="IPZ92" s="921"/>
      <c r="IQA92" s="921"/>
      <c r="IQB92" s="921"/>
      <c r="IQC92" s="921"/>
      <c r="IQD92" s="921"/>
      <c r="IQE92" s="921"/>
      <c r="IQF92" s="921"/>
      <c r="IQG92" s="921"/>
      <c r="IQH92" s="921"/>
      <c r="IQI92" s="921"/>
      <c r="IQJ92" s="921"/>
      <c r="IQK92" s="921"/>
      <c r="IQL92" s="921"/>
      <c r="IQM92" s="921"/>
      <c r="IQN92" s="921"/>
      <c r="IQO92" s="921"/>
      <c r="IQP92" s="921"/>
      <c r="IQQ92" s="921"/>
      <c r="IQR92" s="921"/>
      <c r="IQS92" s="921"/>
      <c r="IQT92" s="921"/>
      <c r="IQU92" s="921"/>
      <c r="IQV92" s="921"/>
      <c r="IQW92" s="921"/>
      <c r="IQX92" s="921"/>
      <c r="IQY92" s="921"/>
      <c r="IQZ92" s="921"/>
      <c r="IRA92" s="921"/>
      <c r="IRB92" s="921"/>
      <c r="IRC92" s="921"/>
      <c r="IRD92" s="921"/>
      <c r="IRE92" s="921"/>
      <c r="IRF92" s="921"/>
      <c r="IRG92" s="921"/>
      <c r="IRH92" s="921"/>
      <c r="IRI92" s="921"/>
      <c r="IRJ92" s="921"/>
      <c r="IRK92" s="921"/>
      <c r="IRL92" s="921"/>
      <c r="IRM92" s="921"/>
      <c r="IRN92" s="921"/>
      <c r="IRO92" s="921"/>
      <c r="IRP92" s="921"/>
      <c r="IRQ92" s="921"/>
      <c r="IRR92" s="921"/>
      <c r="IRS92" s="921"/>
      <c r="IRT92" s="921"/>
      <c r="IRU92" s="921"/>
      <c r="IRV92" s="921"/>
      <c r="IRW92" s="921"/>
      <c r="IRX92" s="921"/>
      <c r="IRY92" s="921"/>
      <c r="IRZ92" s="921"/>
      <c r="ISA92" s="921"/>
      <c r="ISB92" s="921"/>
      <c r="ISC92" s="921"/>
      <c r="ISD92" s="921"/>
      <c r="ISE92" s="921"/>
      <c r="ISF92" s="921"/>
      <c r="ISG92" s="921"/>
      <c r="ISH92" s="921"/>
      <c r="ISI92" s="921"/>
      <c r="ISJ92" s="921"/>
      <c r="ISK92" s="921"/>
      <c r="ISL92" s="921"/>
      <c r="ISM92" s="921"/>
      <c r="ISN92" s="921"/>
      <c r="ISO92" s="921"/>
      <c r="ISP92" s="921"/>
      <c r="ISQ92" s="921"/>
      <c r="ISR92" s="921"/>
      <c r="ISS92" s="921"/>
      <c r="IST92" s="921"/>
      <c r="ISU92" s="921"/>
      <c r="ISV92" s="921"/>
      <c r="ISW92" s="921"/>
      <c r="ISX92" s="921"/>
      <c r="ISY92" s="921"/>
      <c r="ISZ92" s="921"/>
      <c r="ITA92" s="921"/>
      <c r="ITB92" s="921"/>
      <c r="ITC92" s="921"/>
      <c r="ITD92" s="921"/>
      <c r="ITE92" s="921"/>
      <c r="ITF92" s="921"/>
      <c r="ITG92" s="921"/>
      <c r="ITH92" s="921"/>
      <c r="ITI92" s="921"/>
      <c r="ITJ92" s="921"/>
      <c r="ITK92" s="921"/>
      <c r="ITL92" s="921"/>
      <c r="ITM92" s="921"/>
      <c r="ITN92" s="921"/>
      <c r="ITO92" s="921"/>
      <c r="ITP92" s="921"/>
      <c r="ITQ92" s="921"/>
      <c r="ITR92" s="921"/>
      <c r="ITS92" s="921"/>
      <c r="ITT92" s="921"/>
      <c r="ITU92" s="921"/>
      <c r="ITV92" s="921"/>
      <c r="ITW92" s="921"/>
      <c r="ITX92" s="921"/>
      <c r="ITY92" s="921"/>
      <c r="ITZ92" s="921"/>
      <c r="IUA92" s="921"/>
      <c r="IUB92" s="921"/>
      <c r="IUC92" s="921"/>
      <c r="IUD92" s="921"/>
      <c r="IUE92" s="921"/>
      <c r="IUF92" s="921"/>
      <c r="IUG92" s="921"/>
      <c r="IUH92" s="921"/>
      <c r="IUI92" s="921"/>
      <c r="IUJ92" s="921"/>
      <c r="IUK92" s="921"/>
      <c r="IUL92" s="921"/>
      <c r="IUM92" s="921"/>
      <c r="IUN92" s="921"/>
      <c r="IUO92" s="921"/>
      <c r="IUP92" s="921"/>
      <c r="IUQ92" s="921"/>
      <c r="IUR92" s="921"/>
      <c r="IUS92" s="921"/>
      <c r="IUT92" s="921"/>
      <c r="IUU92" s="921"/>
      <c r="IUV92" s="921"/>
      <c r="IUW92" s="921"/>
      <c r="IUX92" s="921"/>
      <c r="IUY92" s="921"/>
      <c r="IUZ92" s="921"/>
      <c r="IVA92" s="921"/>
      <c r="IVB92" s="921"/>
      <c r="IVC92" s="921"/>
      <c r="IVD92" s="921"/>
      <c r="IVE92" s="921"/>
      <c r="IVF92" s="921"/>
      <c r="IVG92" s="921"/>
      <c r="IVH92" s="921"/>
      <c r="IVI92" s="921"/>
      <c r="IVJ92" s="921"/>
      <c r="IVK92" s="921"/>
      <c r="IVL92" s="921"/>
      <c r="IVM92" s="921"/>
      <c r="IVN92" s="921"/>
      <c r="IVO92" s="921"/>
      <c r="IVP92" s="921"/>
      <c r="IVQ92" s="921"/>
      <c r="IVR92" s="921"/>
      <c r="IVS92" s="921"/>
      <c r="IVT92" s="921"/>
      <c r="IVU92" s="921"/>
      <c r="IVV92" s="921"/>
      <c r="IVW92" s="921"/>
      <c r="IVX92" s="921"/>
      <c r="IVY92" s="921"/>
      <c r="IVZ92" s="921"/>
      <c r="IWA92" s="921"/>
      <c r="IWB92" s="921"/>
      <c r="IWC92" s="921"/>
      <c r="IWD92" s="921"/>
      <c r="IWE92" s="921"/>
      <c r="IWF92" s="921"/>
      <c r="IWG92" s="921"/>
      <c r="IWH92" s="921"/>
      <c r="IWI92" s="921"/>
      <c r="IWJ92" s="921"/>
      <c r="IWK92" s="921"/>
      <c r="IWL92" s="921"/>
      <c r="IWM92" s="921"/>
      <c r="IWN92" s="921"/>
      <c r="IWO92" s="921"/>
      <c r="IWP92" s="921"/>
      <c r="IWQ92" s="921"/>
      <c r="IWR92" s="921"/>
      <c r="IWS92" s="921"/>
      <c r="IWT92" s="921"/>
      <c r="IWU92" s="921"/>
      <c r="IWV92" s="921"/>
      <c r="IWW92" s="921"/>
      <c r="IWX92" s="921"/>
      <c r="IWY92" s="921"/>
      <c r="IWZ92" s="921"/>
      <c r="IXA92" s="921"/>
      <c r="IXB92" s="921"/>
      <c r="IXC92" s="921"/>
      <c r="IXD92" s="921"/>
      <c r="IXE92" s="921"/>
      <c r="IXF92" s="921"/>
      <c r="IXG92" s="921"/>
      <c r="IXH92" s="921"/>
      <c r="IXI92" s="921"/>
      <c r="IXJ92" s="921"/>
      <c r="IXK92" s="921"/>
      <c r="IXL92" s="921"/>
      <c r="IXM92" s="921"/>
      <c r="IXN92" s="921"/>
      <c r="IXO92" s="921"/>
      <c r="IXP92" s="921"/>
      <c r="IXQ92" s="921"/>
      <c r="IXR92" s="921"/>
      <c r="IXS92" s="921"/>
      <c r="IXT92" s="921"/>
      <c r="IXU92" s="921"/>
      <c r="IXV92" s="921"/>
      <c r="IXW92" s="921"/>
      <c r="IXX92" s="921"/>
      <c r="IXY92" s="921"/>
      <c r="IXZ92" s="921"/>
      <c r="IYA92" s="921"/>
      <c r="IYB92" s="921"/>
      <c r="IYC92" s="921"/>
      <c r="IYD92" s="921"/>
      <c r="IYE92" s="921"/>
      <c r="IYF92" s="921"/>
      <c r="IYG92" s="921"/>
      <c r="IYH92" s="921"/>
      <c r="IYI92" s="921"/>
      <c r="IYJ92" s="921"/>
      <c r="IYK92" s="921"/>
      <c r="IYL92" s="921"/>
      <c r="IYM92" s="921"/>
      <c r="IYN92" s="921"/>
      <c r="IYO92" s="921"/>
      <c r="IYP92" s="921"/>
      <c r="IYQ92" s="921"/>
      <c r="IYR92" s="921"/>
      <c r="IYS92" s="921"/>
      <c r="IYT92" s="921"/>
      <c r="IYU92" s="921"/>
      <c r="IYV92" s="921"/>
      <c r="IYW92" s="921"/>
      <c r="IYX92" s="921"/>
      <c r="IYY92" s="921"/>
      <c r="IYZ92" s="921"/>
      <c r="IZA92" s="921"/>
      <c r="IZB92" s="921"/>
      <c r="IZC92" s="921"/>
      <c r="IZD92" s="921"/>
      <c r="IZE92" s="921"/>
      <c r="IZF92" s="921"/>
      <c r="IZG92" s="921"/>
      <c r="IZH92" s="921"/>
      <c r="IZI92" s="921"/>
      <c r="IZJ92" s="921"/>
      <c r="IZK92" s="921"/>
      <c r="IZL92" s="921"/>
      <c r="IZM92" s="921"/>
      <c r="IZN92" s="921"/>
      <c r="IZO92" s="921"/>
      <c r="IZP92" s="921"/>
      <c r="IZQ92" s="921"/>
      <c r="IZR92" s="921"/>
      <c r="IZS92" s="921"/>
      <c r="IZT92" s="921"/>
      <c r="IZU92" s="921"/>
      <c r="IZV92" s="921"/>
      <c r="IZW92" s="921"/>
      <c r="IZX92" s="921"/>
      <c r="IZY92" s="921"/>
      <c r="IZZ92" s="921"/>
      <c r="JAA92" s="921"/>
      <c r="JAB92" s="921"/>
      <c r="JAC92" s="921"/>
      <c r="JAD92" s="921"/>
      <c r="JAE92" s="921"/>
      <c r="JAF92" s="921"/>
      <c r="JAG92" s="921"/>
      <c r="JAH92" s="921"/>
      <c r="JAI92" s="921"/>
      <c r="JAJ92" s="921"/>
      <c r="JAK92" s="921"/>
      <c r="JAL92" s="921"/>
      <c r="JAM92" s="921"/>
      <c r="JAN92" s="921"/>
      <c r="JAO92" s="921"/>
      <c r="JAP92" s="921"/>
      <c r="JAQ92" s="921"/>
      <c r="JAR92" s="921"/>
      <c r="JAS92" s="921"/>
      <c r="JAT92" s="921"/>
      <c r="JAU92" s="921"/>
      <c r="JAV92" s="921"/>
      <c r="JAW92" s="921"/>
      <c r="JAX92" s="921"/>
      <c r="JAY92" s="921"/>
      <c r="JAZ92" s="921"/>
      <c r="JBA92" s="921"/>
      <c r="JBB92" s="921"/>
      <c r="JBC92" s="921"/>
      <c r="JBD92" s="921"/>
      <c r="JBE92" s="921"/>
      <c r="JBF92" s="921"/>
      <c r="JBG92" s="921"/>
      <c r="JBH92" s="921"/>
      <c r="JBI92" s="921"/>
      <c r="JBJ92" s="921"/>
      <c r="JBK92" s="921"/>
      <c r="JBL92" s="921"/>
      <c r="JBM92" s="921"/>
      <c r="JBN92" s="921"/>
      <c r="JBO92" s="921"/>
      <c r="JBP92" s="921"/>
      <c r="JBQ92" s="921"/>
      <c r="JBR92" s="921"/>
      <c r="JBS92" s="921"/>
      <c r="JBT92" s="921"/>
      <c r="JBU92" s="921"/>
      <c r="JBV92" s="921"/>
      <c r="JBW92" s="921"/>
      <c r="JBX92" s="921"/>
      <c r="JBY92" s="921"/>
      <c r="JBZ92" s="921"/>
      <c r="JCA92" s="921"/>
      <c r="JCB92" s="921"/>
      <c r="JCC92" s="921"/>
      <c r="JCD92" s="921"/>
      <c r="JCE92" s="921"/>
      <c r="JCF92" s="921"/>
      <c r="JCG92" s="921"/>
      <c r="JCH92" s="921"/>
      <c r="JCI92" s="921"/>
      <c r="JCJ92" s="921"/>
      <c r="JCK92" s="921"/>
      <c r="JCL92" s="921"/>
      <c r="JCM92" s="921"/>
      <c r="JCN92" s="921"/>
      <c r="JCO92" s="921"/>
      <c r="JCP92" s="921"/>
      <c r="JCQ92" s="921"/>
      <c r="JCR92" s="921"/>
      <c r="JCS92" s="921"/>
      <c r="JCT92" s="921"/>
      <c r="JCU92" s="921"/>
      <c r="JCV92" s="921"/>
      <c r="JCW92" s="921"/>
      <c r="JCX92" s="921"/>
      <c r="JCY92" s="921"/>
      <c r="JCZ92" s="921"/>
      <c r="JDA92" s="921"/>
      <c r="JDB92" s="921"/>
      <c r="JDC92" s="921"/>
      <c r="JDD92" s="921"/>
      <c r="JDE92" s="921"/>
      <c r="JDF92" s="921"/>
      <c r="JDG92" s="921"/>
      <c r="JDH92" s="921"/>
      <c r="JDI92" s="921"/>
      <c r="JDJ92" s="921"/>
      <c r="JDK92" s="921"/>
      <c r="JDL92" s="921"/>
      <c r="JDM92" s="921"/>
      <c r="JDN92" s="921"/>
      <c r="JDO92" s="921"/>
      <c r="JDP92" s="921"/>
      <c r="JDQ92" s="921"/>
      <c r="JDR92" s="921"/>
      <c r="JDS92" s="921"/>
      <c r="JDT92" s="921"/>
      <c r="JDU92" s="921"/>
      <c r="JDV92" s="921"/>
      <c r="JDW92" s="921"/>
      <c r="JDX92" s="921"/>
      <c r="JDY92" s="921"/>
      <c r="JDZ92" s="921"/>
      <c r="JEA92" s="921"/>
      <c r="JEB92" s="921"/>
      <c r="JEC92" s="921"/>
      <c r="JED92" s="921"/>
      <c r="JEE92" s="921"/>
      <c r="JEF92" s="921"/>
      <c r="JEG92" s="921"/>
      <c r="JEH92" s="921"/>
      <c r="JEI92" s="921"/>
      <c r="JEJ92" s="921"/>
      <c r="JEK92" s="921"/>
      <c r="JEL92" s="921"/>
      <c r="JEM92" s="921"/>
      <c r="JEN92" s="921"/>
      <c r="JEO92" s="921"/>
      <c r="JEP92" s="921"/>
      <c r="JEQ92" s="921"/>
      <c r="JER92" s="921"/>
      <c r="JES92" s="921"/>
      <c r="JET92" s="921"/>
      <c r="JEU92" s="921"/>
      <c r="JEV92" s="921"/>
      <c r="JEW92" s="921"/>
      <c r="JEX92" s="921"/>
      <c r="JEY92" s="921"/>
      <c r="JEZ92" s="921"/>
      <c r="JFA92" s="921"/>
      <c r="JFB92" s="921"/>
      <c r="JFC92" s="921"/>
      <c r="JFD92" s="921"/>
      <c r="JFE92" s="921"/>
      <c r="JFF92" s="921"/>
      <c r="JFG92" s="921"/>
      <c r="JFH92" s="921"/>
      <c r="JFI92" s="921"/>
      <c r="JFJ92" s="921"/>
      <c r="JFK92" s="921"/>
      <c r="JFL92" s="921"/>
      <c r="JFM92" s="921"/>
      <c r="JFN92" s="921"/>
      <c r="JFO92" s="921"/>
      <c r="JFP92" s="921"/>
      <c r="JFQ92" s="921"/>
      <c r="JFR92" s="921"/>
      <c r="JFS92" s="921"/>
      <c r="JFT92" s="921"/>
      <c r="JFU92" s="921"/>
      <c r="JFV92" s="921"/>
      <c r="JFW92" s="921"/>
      <c r="JFX92" s="921"/>
      <c r="JFY92" s="921"/>
      <c r="JFZ92" s="921"/>
      <c r="JGA92" s="921"/>
      <c r="JGB92" s="921"/>
      <c r="JGC92" s="921"/>
      <c r="JGD92" s="921"/>
      <c r="JGE92" s="921"/>
      <c r="JGF92" s="921"/>
      <c r="JGG92" s="921"/>
      <c r="JGH92" s="921"/>
      <c r="JGI92" s="921"/>
      <c r="JGJ92" s="921"/>
      <c r="JGK92" s="921"/>
      <c r="JGL92" s="921"/>
      <c r="JGM92" s="921"/>
      <c r="JGN92" s="921"/>
      <c r="JGO92" s="921"/>
      <c r="JGP92" s="921"/>
      <c r="JGQ92" s="921"/>
      <c r="JGR92" s="921"/>
      <c r="JGS92" s="921"/>
      <c r="JGT92" s="921"/>
      <c r="JGU92" s="921"/>
      <c r="JGV92" s="921"/>
      <c r="JGW92" s="921"/>
      <c r="JGX92" s="921"/>
      <c r="JGY92" s="921"/>
      <c r="JGZ92" s="921"/>
      <c r="JHA92" s="921"/>
      <c r="JHB92" s="921"/>
      <c r="JHC92" s="921"/>
      <c r="JHD92" s="921"/>
      <c r="JHE92" s="921"/>
      <c r="JHF92" s="921"/>
      <c r="JHG92" s="921"/>
      <c r="JHH92" s="921"/>
      <c r="JHI92" s="921"/>
      <c r="JHJ92" s="921"/>
      <c r="JHK92" s="921"/>
      <c r="JHL92" s="921"/>
      <c r="JHM92" s="921"/>
      <c r="JHN92" s="921"/>
      <c r="JHO92" s="921"/>
      <c r="JHP92" s="921"/>
      <c r="JHQ92" s="921"/>
      <c r="JHR92" s="921"/>
      <c r="JHS92" s="921"/>
      <c r="JHT92" s="921"/>
      <c r="JHU92" s="921"/>
      <c r="JHV92" s="921"/>
      <c r="JHW92" s="921"/>
      <c r="JHX92" s="921"/>
      <c r="JHY92" s="921"/>
      <c r="JHZ92" s="921"/>
      <c r="JIA92" s="921"/>
      <c r="JIB92" s="921"/>
      <c r="JIC92" s="921"/>
      <c r="JID92" s="921"/>
      <c r="JIE92" s="921"/>
      <c r="JIF92" s="921"/>
      <c r="JIG92" s="921"/>
      <c r="JIH92" s="921"/>
      <c r="JII92" s="921"/>
      <c r="JIJ92" s="921"/>
      <c r="JIK92" s="921"/>
      <c r="JIL92" s="921"/>
      <c r="JIM92" s="921"/>
      <c r="JIN92" s="921"/>
      <c r="JIO92" s="921"/>
      <c r="JIP92" s="921"/>
      <c r="JIQ92" s="921"/>
      <c r="JIR92" s="921"/>
      <c r="JIS92" s="921"/>
      <c r="JIT92" s="921"/>
      <c r="JIU92" s="921"/>
      <c r="JIV92" s="921"/>
      <c r="JIW92" s="921"/>
      <c r="JIX92" s="921"/>
      <c r="JIY92" s="921"/>
      <c r="JIZ92" s="921"/>
      <c r="JJA92" s="921"/>
      <c r="JJB92" s="921"/>
      <c r="JJC92" s="921"/>
      <c r="JJD92" s="921"/>
      <c r="JJE92" s="921"/>
      <c r="JJF92" s="921"/>
      <c r="JJG92" s="921"/>
      <c r="JJH92" s="921"/>
      <c r="JJI92" s="921"/>
      <c r="JJJ92" s="921"/>
      <c r="JJK92" s="921"/>
      <c r="JJL92" s="921"/>
      <c r="JJM92" s="921"/>
      <c r="JJN92" s="921"/>
      <c r="JJO92" s="921"/>
      <c r="JJP92" s="921"/>
      <c r="JJQ92" s="921"/>
      <c r="JJR92" s="921"/>
      <c r="JJS92" s="921"/>
      <c r="JJT92" s="921"/>
      <c r="JJU92" s="921"/>
      <c r="JJV92" s="921"/>
      <c r="JJW92" s="921"/>
      <c r="JJX92" s="921"/>
      <c r="JJY92" s="921"/>
      <c r="JJZ92" s="921"/>
      <c r="JKA92" s="921"/>
      <c r="JKB92" s="921"/>
      <c r="JKC92" s="921"/>
      <c r="JKD92" s="921"/>
      <c r="JKE92" s="921"/>
      <c r="JKF92" s="921"/>
      <c r="JKG92" s="921"/>
      <c r="JKH92" s="921"/>
      <c r="JKI92" s="921"/>
      <c r="JKJ92" s="921"/>
      <c r="JKK92" s="921"/>
      <c r="JKL92" s="921"/>
      <c r="JKM92" s="921"/>
      <c r="JKN92" s="921"/>
      <c r="JKO92" s="921"/>
      <c r="JKP92" s="921"/>
      <c r="JKQ92" s="921"/>
      <c r="JKR92" s="921"/>
      <c r="JKS92" s="921"/>
      <c r="JKT92" s="921"/>
      <c r="JKU92" s="921"/>
      <c r="JKV92" s="921"/>
      <c r="JKW92" s="921"/>
      <c r="JKX92" s="921"/>
      <c r="JKY92" s="921"/>
      <c r="JKZ92" s="921"/>
      <c r="JLA92" s="921"/>
      <c r="JLB92" s="921"/>
      <c r="JLC92" s="921"/>
      <c r="JLD92" s="921"/>
      <c r="JLE92" s="921"/>
      <c r="JLF92" s="921"/>
      <c r="JLG92" s="921"/>
      <c r="JLH92" s="921"/>
      <c r="JLI92" s="921"/>
      <c r="JLJ92" s="921"/>
      <c r="JLK92" s="921"/>
      <c r="JLL92" s="921"/>
      <c r="JLM92" s="921"/>
      <c r="JLN92" s="921"/>
      <c r="JLO92" s="921"/>
      <c r="JLP92" s="921"/>
      <c r="JLQ92" s="921"/>
      <c r="JLR92" s="921"/>
      <c r="JLS92" s="921"/>
      <c r="JLT92" s="921"/>
      <c r="JLU92" s="921"/>
      <c r="JLV92" s="921"/>
      <c r="JLW92" s="921"/>
      <c r="JLX92" s="921"/>
      <c r="JLY92" s="921"/>
      <c r="JLZ92" s="921"/>
      <c r="JMA92" s="921"/>
      <c r="JMB92" s="921"/>
      <c r="JMC92" s="921"/>
      <c r="JMD92" s="921"/>
      <c r="JME92" s="921"/>
      <c r="JMF92" s="921"/>
      <c r="JMG92" s="921"/>
      <c r="JMH92" s="921"/>
      <c r="JMI92" s="921"/>
      <c r="JMJ92" s="921"/>
      <c r="JMK92" s="921"/>
      <c r="JML92" s="921"/>
      <c r="JMM92" s="921"/>
      <c r="JMN92" s="921"/>
      <c r="JMO92" s="921"/>
      <c r="JMP92" s="921"/>
      <c r="JMQ92" s="921"/>
      <c r="JMR92" s="921"/>
      <c r="JMS92" s="921"/>
      <c r="JMT92" s="921"/>
      <c r="JMU92" s="921"/>
      <c r="JMV92" s="921"/>
      <c r="JMW92" s="921"/>
      <c r="JMX92" s="921"/>
      <c r="JMY92" s="921"/>
      <c r="JMZ92" s="921"/>
      <c r="JNA92" s="921"/>
      <c r="JNB92" s="921"/>
      <c r="JNC92" s="921"/>
      <c r="JND92" s="921"/>
      <c r="JNE92" s="921"/>
      <c r="JNF92" s="921"/>
      <c r="JNG92" s="921"/>
      <c r="JNH92" s="921"/>
      <c r="JNI92" s="921"/>
      <c r="JNJ92" s="921"/>
      <c r="JNK92" s="921"/>
      <c r="JNL92" s="921"/>
      <c r="JNM92" s="921"/>
      <c r="JNN92" s="921"/>
      <c r="JNO92" s="921"/>
      <c r="JNP92" s="921"/>
      <c r="JNQ92" s="921"/>
      <c r="JNR92" s="921"/>
      <c r="JNS92" s="921"/>
      <c r="JNT92" s="921"/>
      <c r="JNU92" s="921"/>
      <c r="JNV92" s="921"/>
      <c r="JNW92" s="921"/>
      <c r="JNX92" s="921"/>
      <c r="JNY92" s="921"/>
      <c r="JNZ92" s="921"/>
      <c r="JOA92" s="921"/>
      <c r="JOB92" s="921"/>
      <c r="JOC92" s="921"/>
      <c r="JOD92" s="921"/>
      <c r="JOE92" s="921"/>
      <c r="JOF92" s="921"/>
      <c r="JOG92" s="921"/>
      <c r="JOH92" s="921"/>
      <c r="JOI92" s="921"/>
      <c r="JOJ92" s="921"/>
      <c r="JOK92" s="921"/>
      <c r="JOL92" s="921"/>
      <c r="JOM92" s="921"/>
      <c r="JON92" s="921"/>
      <c r="JOO92" s="921"/>
      <c r="JOP92" s="921"/>
      <c r="JOQ92" s="921"/>
      <c r="JOR92" s="921"/>
      <c r="JOS92" s="921"/>
      <c r="JOT92" s="921"/>
      <c r="JOU92" s="921"/>
      <c r="JOV92" s="921"/>
      <c r="JOW92" s="921"/>
      <c r="JOX92" s="921"/>
      <c r="JOY92" s="921"/>
      <c r="JOZ92" s="921"/>
      <c r="JPA92" s="921"/>
      <c r="JPB92" s="921"/>
      <c r="JPC92" s="921"/>
      <c r="JPD92" s="921"/>
      <c r="JPE92" s="921"/>
      <c r="JPF92" s="921"/>
      <c r="JPG92" s="921"/>
      <c r="JPH92" s="921"/>
      <c r="JPI92" s="921"/>
      <c r="JPJ92" s="921"/>
      <c r="JPK92" s="921"/>
      <c r="JPL92" s="921"/>
      <c r="JPM92" s="921"/>
      <c r="JPN92" s="921"/>
      <c r="JPO92" s="921"/>
      <c r="JPP92" s="921"/>
      <c r="JPQ92" s="921"/>
      <c r="JPR92" s="921"/>
      <c r="JPS92" s="921"/>
      <c r="JPT92" s="921"/>
      <c r="JPU92" s="921"/>
      <c r="JPV92" s="921"/>
      <c r="JPW92" s="921"/>
      <c r="JPX92" s="921"/>
      <c r="JPY92" s="921"/>
      <c r="JPZ92" s="921"/>
      <c r="JQA92" s="921"/>
      <c r="JQB92" s="921"/>
      <c r="JQC92" s="921"/>
      <c r="JQD92" s="921"/>
      <c r="JQE92" s="921"/>
      <c r="JQF92" s="921"/>
      <c r="JQG92" s="921"/>
      <c r="JQH92" s="921"/>
      <c r="JQI92" s="921"/>
      <c r="JQJ92" s="921"/>
      <c r="JQK92" s="921"/>
      <c r="JQL92" s="921"/>
      <c r="JQM92" s="921"/>
      <c r="JQN92" s="921"/>
      <c r="JQO92" s="921"/>
      <c r="JQP92" s="921"/>
      <c r="JQQ92" s="921"/>
      <c r="JQR92" s="921"/>
      <c r="JQS92" s="921"/>
      <c r="JQT92" s="921"/>
      <c r="JQU92" s="921"/>
      <c r="JQV92" s="921"/>
      <c r="JQW92" s="921"/>
      <c r="JQX92" s="921"/>
      <c r="JQY92" s="921"/>
      <c r="JQZ92" s="921"/>
      <c r="JRA92" s="921"/>
      <c r="JRB92" s="921"/>
      <c r="JRC92" s="921"/>
      <c r="JRD92" s="921"/>
      <c r="JRE92" s="921"/>
      <c r="JRF92" s="921"/>
      <c r="JRG92" s="921"/>
      <c r="JRH92" s="921"/>
      <c r="JRI92" s="921"/>
      <c r="JRJ92" s="921"/>
      <c r="JRK92" s="921"/>
      <c r="JRL92" s="921"/>
      <c r="JRM92" s="921"/>
      <c r="JRN92" s="921"/>
      <c r="JRO92" s="921"/>
      <c r="JRP92" s="921"/>
      <c r="JRQ92" s="921"/>
      <c r="JRR92" s="921"/>
      <c r="JRS92" s="921"/>
      <c r="JRT92" s="921"/>
      <c r="JRU92" s="921"/>
      <c r="JRV92" s="921"/>
      <c r="JRW92" s="921"/>
      <c r="JRX92" s="921"/>
      <c r="JRY92" s="921"/>
      <c r="JRZ92" s="921"/>
      <c r="JSA92" s="921"/>
      <c r="JSB92" s="921"/>
      <c r="JSC92" s="921"/>
      <c r="JSD92" s="921"/>
      <c r="JSE92" s="921"/>
      <c r="JSF92" s="921"/>
      <c r="JSG92" s="921"/>
      <c r="JSH92" s="921"/>
      <c r="JSI92" s="921"/>
      <c r="JSJ92" s="921"/>
      <c r="JSK92" s="921"/>
      <c r="JSL92" s="921"/>
      <c r="JSM92" s="921"/>
      <c r="JSN92" s="921"/>
      <c r="JSO92" s="921"/>
      <c r="JSP92" s="921"/>
      <c r="JSQ92" s="921"/>
      <c r="JSR92" s="921"/>
      <c r="JSS92" s="921"/>
      <c r="JST92" s="921"/>
      <c r="JSU92" s="921"/>
      <c r="JSV92" s="921"/>
      <c r="JSW92" s="921"/>
      <c r="JSX92" s="921"/>
      <c r="JSY92" s="921"/>
      <c r="JSZ92" s="921"/>
      <c r="JTA92" s="921"/>
      <c r="JTB92" s="921"/>
      <c r="JTC92" s="921"/>
      <c r="JTD92" s="921"/>
      <c r="JTE92" s="921"/>
      <c r="JTF92" s="921"/>
      <c r="JTG92" s="921"/>
      <c r="JTH92" s="921"/>
      <c r="JTI92" s="921"/>
      <c r="JTJ92" s="921"/>
      <c r="JTK92" s="921"/>
      <c r="JTL92" s="921"/>
      <c r="JTM92" s="921"/>
      <c r="JTN92" s="921"/>
      <c r="JTO92" s="921"/>
      <c r="JTP92" s="921"/>
      <c r="JTQ92" s="921"/>
      <c r="JTR92" s="921"/>
      <c r="JTS92" s="921"/>
      <c r="JTT92" s="921"/>
      <c r="JTU92" s="921"/>
      <c r="JTV92" s="921"/>
      <c r="JTW92" s="921"/>
      <c r="JTX92" s="921"/>
      <c r="JTY92" s="921"/>
      <c r="JTZ92" s="921"/>
      <c r="JUA92" s="921"/>
      <c r="JUB92" s="921"/>
      <c r="JUC92" s="921"/>
      <c r="JUD92" s="921"/>
      <c r="JUE92" s="921"/>
      <c r="JUF92" s="921"/>
      <c r="JUG92" s="921"/>
      <c r="JUH92" s="921"/>
      <c r="JUI92" s="921"/>
      <c r="JUJ92" s="921"/>
      <c r="JUK92" s="921"/>
      <c r="JUL92" s="921"/>
      <c r="JUM92" s="921"/>
      <c r="JUN92" s="921"/>
      <c r="JUO92" s="921"/>
      <c r="JUP92" s="921"/>
      <c r="JUQ92" s="921"/>
      <c r="JUR92" s="921"/>
      <c r="JUS92" s="921"/>
      <c r="JUT92" s="921"/>
      <c r="JUU92" s="921"/>
      <c r="JUV92" s="921"/>
      <c r="JUW92" s="921"/>
      <c r="JUX92" s="921"/>
      <c r="JUY92" s="921"/>
      <c r="JUZ92" s="921"/>
      <c r="JVA92" s="921"/>
      <c r="JVB92" s="921"/>
      <c r="JVC92" s="921"/>
      <c r="JVD92" s="921"/>
      <c r="JVE92" s="921"/>
      <c r="JVF92" s="921"/>
      <c r="JVG92" s="921"/>
      <c r="JVH92" s="921"/>
      <c r="JVI92" s="921"/>
      <c r="JVJ92" s="921"/>
      <c r="JVK92" s="921"/>
      <c r="JVL92" s="921"/>
      <c r="JVM92" s="921"/>
      <c r="JVN92" s="921"/>
      <c r="JVO92" s="921"/>
      <c r="JVP92" s="921"/>
      <c r="JVQ92" s="921"/>
      <c r="JVR92" s="921"/>
      <c r="JVS92" s="921"/>
      <c r="JVT92" s="921"/>
      <c r="JVU92" s="921"/>
      <c r="JVV92" s="921"/>
      <c r="JVW92" s="921"/>
      <c r="JVX92" s="921"/>
      <c r="JVY92" s="921"/>
      <c r="JVZ92" s="921"/>
      <c r="JWA92" s="921"/>
      <c r="JWB92" s="921"/>
      <c r="JWC92" s="921"/>
      <c r="JWD92" s="921"/>
      <c r="JWE92" s="921"/>
      <c r="JWF92" s="921"/>
      <c r="JWG92" s="921"/>
      <c r="JWH92" s="921"/>
      <c r="JWI92" s="921"/>
      <c r="JWJ92" s="921"/>
      <c r="JWK92" s="921"/>
      <c r="JWL92" s="921"/>
      <c r="JWM92" s="921"/>
      <c r="JWN92" s="921"/>
      <c r="JWO92" s="921"/>
      <c r="JWP92" s="921"/>
      <c r="JWQ92" s="921"/>
      <c r="JWR92" s="921"/>
      <c r="JWS92" s="921"/>
      <c r="JWT92" s="921"/>
      <c r="JWU92" s="921"/>
      <c r="JWV92" s="921"/>
      <c r="JWW92" s="921"/>
      <c r="JWX92" s="921"/>
      <c r="JWY92" s="921"/>
      <c r="JWZ92" s="921"/>
      <c r="JXA92" s="921"/>
      <c r="JXB92" s="921"/>
      <c r="JXC92" s="921"/>
      <c r="JXD92" s="921"/>
      <c r="JXE92" s="921"/>
      <c r="JXF92" s="921"/>
      <c r="JXG92" s="921"/>
      <c r="JXH92" s="921"/>
      <c r="JXI92" s="921"/>
      <c r="JXJ92" s="921"/>
      <c r="JXK92" s="921"/>
      <c r="JXL92" s="921"/>
      <c r="JXM92" s="921"/>
      <c r="JXN92" s="921"/>
      <c r="JXO92" s="921"/>
      <c r="JXP92" s="921"/>
      <c r="JXQ92" s="921"/>
      <c r="JXR92" s="921"/>
      <c r="JXS92" s="921"/>
      <c r="JXT92" s="921"/>
      <c r="JXU92" s="921"/>
      <c r="JXV92" s="921"/>
      <c r="JXW92" s="921"/>
      <c r="JXX92" s="921"/>
      <c r="JXY92" s="921"/>
      <c r="JXZ92" s="921"/>
      <c r="JYA92" s="921"/>
      <c r="JYB92" s="921"/>
      <c r="JYC92" s="921"/>
      <c r="JYD92" s="921"/>
      <c r="JYE92" s="921"/>
      <c r="JYF92" s="921"/>
      <c r="JYG92" s="921"/>
      <c r="JYH92" s="921"/>
      <c r="JYI92" s="921"/>
      <c r="JYJ92" s="921"/>
      <c r="JYK92" s="921"/>
      <c r="JYL92" s="921"/>
      <c r="JYM92" s="921"/>
      <c r="JYN92" s="921"/>
      <c r="JYO92" s="921"/>
      <c r="JYP92" s="921"/>
      <c r="JYQ92" s="921"/>
      <c r="JYR92" s="921"/>
      <c r="JYS92" s="921"/>
      <c r="JYT92" s="921"/>
      <c r="JYU92" s="921"/>
      <c r="JYV92" s="921"/>
      <c r="JYW92" s="921"/>
      <c r="JYX92" s="921"/>
      <c r="JYY92" s="921"/>
      <c r="JYZ92" s="921"/>
      <c r="JZA92" s="921"/>
      <c r="JZB92" s="921"/>
      <c r="JZC92" s="921"/>
      <c r="JZD92" s="921"/>
      <c r="JZE92" s="921"/>
      <c r="JZF92" s="921"/>
      <c r="JZG92" s="921"/>
      <c r="JZH92" s="921"/>
      <c r="JZI92" s="921"/>
      <c r="JZJ92" s="921"/>
      <c r="JZK92" s="921"/>
      <c r="JZL92" s="921"/>
      <c r="JZM92" s="921"/>
      <c r="JZN92" s="921"/>
      <c r="JZO92" s="921"/>
      <c r="JZP92" s="921"/>
      <c r="JZQ92" s="921"/>
      <c r="JZR92" s="921"/>
      <c r="JZS92" s="921"/>
      <c r="JZT92" s="921"/>
      <c r="JZU92" s="921"/>
      <c r="JZV92" s="921"/>
      <c r="JZW92" s="921"/>
      <c r="JZX92" s="921"/>
      <c r="JZY92" s="921"/>
      <c r="JZZ92" s="921"/>
      <c r="KAA92" s="921"/>
      <c r="KAB92" s="921"/>
      <c r="KAC92" s="921"/>
      <c r="KAD92" s="921"/>
      <c r="KAE92" s="921"/>
      <c r="KAF92" s="921"/>
      <c r="KAG92" s="921"/>
      <c r="KAH92" s="921"/>
      <c r="KAI92" s="921"/>
      <c r="KAJ92" s="921"/>
      <c r="KAK92" s="921"/>
      <c r="KAL92" s="921"/>
      <c r="KAM92" s="921"/>
      <c r="KAN92" s="921"/>
      <c r="KAO92" s="921"/>
      <c r="KAP92" s="921"/>
      <c r="KAQ92" s="921"/>
      <c r="KAR92" s="921"/>
      <c r="KAS92" s="921"/>
      <c r="KAT92" s="921"/>
      <c r="KAU92" s="921"/>
      <c r="KAV92" s="921"/>
      <c r="KAW92" s="921"/>
      <c r="KAX92" s="921"/>
      <c r="KAY92" s="921"/>
      <c r="KAZ92" s="921"/>
      <c r="KBA92" s="921"/>
      <c r="KBB92" s="921"/>
      <c r="KBC92" s="921"/>
      <c r="KBD92" s="921"/>
      <c r="KBE92" s="921"/>
      <c r="KBF92" s="921"/>
      <c r="KBG92" s="921"/>
      <c r="KBH92" s="921"/>
      <c r="KBI92" s="921"/>
      <c r="KBJ92" s="921"/>
      <c r="KBK92" s="921"/>
      <c r="KBL92" s="921"/>
      <c r="KBM92" s="921"/>
      <c r="KBN92" s="921"/>
      <c r="KBO92" s="921"/>
      <c r="KBP92" s="921"/>
      <c r="KBQ92" s="921"/>
      <c r="KBR92" s="921"/>
      <c r="KBS92" s="921"/>
      <c r="KBT92" s="921"/>
      <c r="KBU92" s="921"/>
      <c r="KBV92" s="921"/>
      <c r="KBW92" s="921"/>
      <c r="KBX92" s="921"/>
      <c r="KBY92" s="921"/>
      <c r="KBZ92" s="921"/>
      <c r="KCA92" s="921"/>
      <c r="KCB92" s="921"/>
      <c r="KCC92" s="921"/>
      <c r="KCD92" s="921"/>
      <c r="KCE92" s="921"/>
      <c r="KCF92" s="921"/>
      <c r="KCG92" s="921"/>
      <c r="KCH92" s="921"/>
      <c r="KCI92" s="921"/>
      <c r="KCJ92" s="921"/>
      <c r="KCK92" s="921"/>
      <c r="KCL92" s="921"/>
      <c r="KCM92" s="921"/>
      <c r="KCN92" s="921"/>
      <c r="KCO92" s="921"/>
      <c r="KCP92" s="921"/>
      <c r="KCQ92" s="921"/>
      <c r="KCR92" s="921"/>
      <c r="KCS92" s="921"/>
      <c r="KCT92" s="921"/>
      <c r="KCU92" s="921"/>
      <c r="KCV92" s="921"/>
      <c r="KCW92" s="921"/>
      <c r="KCX92" s="921"/>
      <c r="KCY92" s="921"/>
      <c r="KCZ92" s="921"/>
      <c r="KDA92" s="921"/>
      <c r="KDB92" s="921"/>
      <c r="KDC92" s="921"/>
      <c r="KDD92" s="921"/>
      <c r="KDE92" s="921"/>
      <c r="KDF92" s="921"/>
      <c r="KDG92" s="921"/>
      <c r="KDH92" s="921"/>
      <c r="KDI92" s="921"/>
      <c r="KDJ92" s="921"/>
      <c r="KDK92" s="921"/>
      <c r="KDL92" s="921"/>
      <c r="KDM92" s="921"/>
      <c r="KDN92" s="921"/>
      <c r="KDO92" s="921"/>
      <c r="KDP92" s="921"/>
      <c r="KDQ92" s="921"/>
      <c r="KDR92" s="921"/>
      <c r="KDS92" s="921"/>
      <c r="KDT92" s="921"/>
      <c r="KDU92" s="921"/>
      <c r="KDV92" s="921"/>
      <c r="KDW92" s="921"/>
      <c r="KDX92" s="921"/>
      <c r="KDY92" s="921"/>
      <c r="KDZ92" s="921"/>
      <c r="KEA92" s="921"/>
      <c r="KEB92" s="921"/>
      <c r="KEC92" s="921"/>
      <c r="KED92" s="921"/>
      <c r="KEE92" s="921"/>
      <c r="KEF92" s="921"/>
      <c r="KEG92" s="921"/>
      <c r="KEH92" s="921"/>
      <c r="KEI92" s="921"/>
      <c r="KEJ92" s="921"/>
      <c r="KEK92" s="921"/>
      <c r="KEL92" s="921"/>
      <c r="KEM92" s="921"/>
      <c r="KEN92" s="921"/>
      <c r="KEO92" s="921"/>
      <c r="KEP92" s="921"/>
      <c r="KEQ92" s="921"/>
      <c r="KER92" s="921"/>
      <c r="KES92" s="921"/>
      <c r="KET92" s="921"/>
      <c r="KEU92" s="921"/>
      <c r="KEV92" s="921"/>
      <c r="KEW92" s="921"/>
      <c r="KEX92" s="921"/>
      <c r="KEY92" s="921"/>
      <c r="KEZ92" s="921"/>
      <c r="KFA92" s="921"/>
      <c r="KFB92" s="921"/>
      <c r="KFC92" s="921"/>
      <c r="KFD92" s="921"/>
      <c r="KFE92" s="921"/>
      <c r="KFF92" s="921"/>
      <c r="KFG92" s="921"/>
      <c r="KFH92" s="921"/>
      <c r="KFI92" s="921"/>
      <c r="KFJ92" s="921"/>
      <c r="KFK92" s="921"/>
      <c r="KFL92" s="921"/>
      <c r="KFM92" s="921"/>
      <c r="KFN92" s="921"/>
      <c r="KFO92" s="921"/>
      <c r="KFP92" s="921"/>
      <c r="KFQ92" s="921"/>
      <c r="KFR92" s="921"/>
      <c r="KFS92" s="921"/>
      <c r="KFT92" s="921"/>
      <c r="KFU92" s="921"/>
      <c r="KFV92" s="921"/>
      <c r="KFW92" s="921"/>
      <c r="KFX92" s="921"/>
      <c r="KFY92" s="921"/>
      <c r="KFZ92" s="921"/>
      <c r="KGA92" s="921"/>
      <c r="KGB92" s="921"/>
      <c r="KGC92" s="921"/>
      <c r="KGD92" s="921"/>
      <c r="KGE92" s="921"/>
      <c r="KGF92" s="921"/>
      <c r="KGG92" s="921"/>
      <c r="KGH92" s="921"/>
      <c r="KGI92" s="921"/>
      <c r="KGJ92" s="921"/>
      <c r="KGK92" s="921"/>
      <c r="KGL92" s="921"/>
      <c r="KGM92" s="921"/>
      <c r="KGN92" s="921"/>
      <c r="KGO92" s="921"/>
      <c r="KGP92" s="921"/>
      <c r="KGQ92" s="921"/>
      <c r="KGR92" s="921"/>
      <c r="KGS92" s="921"/>
      <c r="KGT92" s="921"/>
      <c r="KGU92" s="921"/>
      <c r="KGV92" s="921"/>
      <c r="KGW92" s="921"/>
      <c r="KGX92" s="921"/>
      <c r="KGY92" s="921"/>
      <c r="KGZ92" s="921"/>
      <c r="KHA92" s="921"/>
      <c r="KHB92" s="921"/>
      <c r="KHC92" s="921"/>
      <c r="KHD92" s="921"/>
      <c r="KHE92" s="921"/>
      <c r="KHF92" s="921"/>
      <c r="KHG92" s="921"/>
      <c r="KHH92" s="921"/>
      <c r="KHI92" s="921"/>
      <c r="KHJ92" s="921"/>
      <c r="KHK92" s="921"/>
      <c r="KHL92" s="921"/>
      <c r="KHM92" s="921"/>
      <c r="KHN92" s="921"/>
      <c r="KHO92" s="921"/>
      <c r="KHP92" s="921"/>
      <c r="KHQ92" s="921"/>
      <c r="KHR92" s="921"/>
      <c r="KHS92" s="921"/>
      <c r="KHT92" s="921"/>
      <c r="KHU92" s="921"/>
      <c r="KHV92" s="921"/>
      <c r="KHW92" s="921"/>
      <c r="KHX92" s="921"/>
      <c r="KHY92" s="921"/>
      <c r="KHZ92" s="921"/>
      <c r="KIA92" s="921"/>
      <c r="KIB92" s="921"/>
      <c r="KIC92" s="921"/>
      <c r="KID92" s="921"/>
      <c r="KIE92" s="921"/>
      <c r="KIF92" s="921"/>
      <c r="KIG92" s="921"/>
      <c r="KIH92" s="921"/>
      <c r="KII92" s="921"/>
      <c r="KIJ92" s="921"/>
      <c r="KIK92" s="921"/>
      <c r="KIL92" s="921"/>
      <c r="KIM92" s="921"/>
      <c r="KIN92" s="921"/>
      <c r="KIO92" s="921"/>
      <c r="KIP92" s="921"/>
      <c r="KIQ92" s="921"/>
      <c r="KIR92" s="921"/>
      <c r="KIS92" s="921"/>
      <c r="KIT92" s="921"/>
      <c r="KIU92" s="921"/>
      <c r="KIV92" s="921"/>
      <c r="KIW92" s="921"/>
      <c r="KIX92" s="921"/>
      <c r="KIY92" s="921"/>
      <c r="KIZ92" s="921"/>
      <c r="KJA92" s="921"/>
      <c r="KJB92" s="921"/>
      <c r="KJC92" s="921"/>
      <c r="KJD92" s="921"/>
      <c r="KJE92" s="921"/>
      <c r="KJF92" s="921"/>
      <c r="KJG92" s="921"/>
      <c r="KJH92" s="921"/>
      <c r="KJI92" s="921"/>
      <c r="KJJ92" s="921"/>
      <c r="KJK92" s="921"/>
      <c r="KJL92" s="921"/>
      <c r="KJM92" s="921"/>
      <c r="KJN92" s="921"/>
      <c r="KJO92" s="921"/>
      <c r="KJP92" s="921"/>
      <c r="KJQ92" s="921"/>
      <c r="KJR92" s="921"/>
      <c r="KJS92" s="921"/>
      <c r="KJT92" s="921"/>
      <c r="KJU92" s="921"/>
      <c r="KJV92" s="921"/>
      <c r="KJW92" s="921"/>
      <c r="KJX92" s="921"/>
      <c r="KJY92" s="921"/>
      <c r="KJZ92" s="921"/>
      <c r="KKA92" s="921"/>
      <c r="KKB92" s="921"/>
      <c r="KKC92" s="921"/>
      <c r="KKD92" s="921"/>
      <c r="KKE92" s="921"/>
      <c r="KKF92" s="921"/>
      <c r="KKG92" s="921"/>
      <c r="KKH92" s="921"/>
      <c r="KKI92" s="921"/>
      <c r="KKJ92" s="921"/>
      <c r="KKK92" s="921"/>
      <c r="KKL92" s="921"/>
      <c r="KKM92" s="921"/>
      <c r="KKN92" s="921"/>
      <c r="KKO92" s="921"/>
      <c r="KKP92" s="921"/>
      <c r="KKQ92" s="921"/>
      <c r="KKR92" s="921"/>
      <c r="KKS92" s="921"/>
      <c r="KKT92" s="921"/>
      <c r="KKU92" s="921"/>
      <c r="KKV92" s="921"/>
      <c r="KKW92" s="921"/>
      <c r="KKX92" s="921"/>
      <c r="KKY92" s="921"/>
      <c r="KKZ92" s="921"/>
      <c r="KLA92" s="921"/>
      <c r="KLB92" s="921"/>
      <c r="KLC92" s="921"/>
      <c r="KLD92" s="921"/>
      <c r="KLE92" s="921"/>
      <c r="KLF92" s="921"/>
      <c r="KLG92" s="921"/>
      <c r="KLH92" s="921"/>
      <c r="KLI92" s="921"/>
      <c r="KLJ92" s="921"/>
      <c r="KLK92" s="921"/>
      <c r="KLL92" s="921"/>
      <c r="KLM92" s="921"/>
      <c r="KLN92" s="921"/>
      <c r="KLO92" s="921"/>
      <c r="KLP92" s="921"/>
      <c r="KLQ92" s="921"/>
      <c r="KLR92" s="921"/>
      <c r="KLS92" s="921"/>
      <c r="KLT92" s="921"/>
      <c r="KLU92" s="921"/>
      <c r="KLV92" s="921"/>
      <c r="KLW92" s="921"/>
      <c r="KLX92" s="921"/>
      <c r="KLY92" s="921"/>
      <c r="KLZ92" s="921"/>
      <c r="KMA92" s="921"/>
      <c r="KMB92" s="921"/>
      <c r="KMC92" s="921"/>
      <c r="KMD92" s="921"/>
      <c r="KME92" s="921"/>
      <c r="KMF92" s="921"/>
      <c r="KMG92" s="921"/>
      <c r="KMH92" s="921"/>
      <c r="KMI92" s="921"/>
      <c r="KMJ92" s="921"/>
      <c r="KMK92" s="921"/>
      <c r="KML92" s="921"/>
      <c r="KMM92" s="921"/>
      <c r="KMN92" s="921"/>
      <c r="KMO92" s="921"/>
      <c r="KMP92" s="921"/>
      <c r="KMQ92" s="921"/>
      <c r="KMR92" s="921"/>
      <c r="KMS92" s="921"/>
      <c r="KMT92" s="921"/>
      <c r="KMU92" s="921"/>
      <c r="KMV92" s="921"/>
      <c r="KMW92" s="921"/>
      <c r="KMX92" s="921"/>
      <c r="KMY92" s="921"/>
      <c r="KMZ92" s="921"/>
      <c r="KNA92" s="921"/>
      <c r="KNB92" s="921"/>
      <c r="KNC92" s="921"/>
      <c r="KND92" s="921"/>
      <c r="KNE92" s="921"/>
      <c r="KNF92" s="921"/>
      <c r="KNG92" s="921"/>
      <c r="KNH92" s="921"/>
      <c r="KNI92" s="921"/>
      <c r="KNJ92" s="921"/>
      <c r="KNK92" s="921"/>
      <c r="KNL92" s="921"/>
      <c r="KNM92" s="921"/>
      <c r="KNN92" s="921"/>
      <c r="KNO92" s="921"/>
      <c r="KNP92" s="921"/>
      <c r="KNQ92" s="921"/>
      <c r="KNR92" s="921"/>
      <c r="KNS92" s="921"/>
      <c r="KNT92" s="921"/>
      <c r="KNU92" s="921"/>
      <c r="KNV92" s="921"/>
      <c r="KNW92" s="921"/>
      <c r="KNX92" s="921"/>
      <c r="KNY92" s="921"/>
      <c r="KNZ92" s="921"/>
      <c r="KOA92" s="921"/>
      <c r="KOB92" s="921"/>
      <c r="KOC92" s="921"/>
      <c r="KOD92" s="921"/>
      <c r="KOE92" s="921"/>
      <c r="KOF92" s="921"/>
      <c r="KOG92" s="921"/>
      <c r="KOH92" s="921"/>
      <c r="KOI92" s="921"/>
      <c r="KOJ92" s="921"/>
      <c r="KOK92" s="921"/>
      <c r="KOL92" s="921"/>
      <c r="KOM92" s="921"/>
      <c r="KON92" s="921"/>
      <c r="KOO92" s="921"/>
      <c r="KOP92" s="921"/>
      <c r="KOQ92" s="921"/>
      <c r="KOR92" s="921"/>
      <c r="KOS92" s="921"/>
      <c r="KOT92" s="921"/>
      <c r="KOU92" s="921"/>
      <c r="KOV92" s="921"/>
      <c r="KOW92" s="921"/>
      <c r="KOX92" s="921"/>
      <c r="KOY92" s="921"/>
      <c r="KOZ92" s="921"/>
      <c r="KPA92" s="921"/>
      <c r="KPB92" s="921"/>
      <c r="KPC92" s="921"/>
      <c r="KPD92" s="921"/>
      <c r="KPE92" s="921"/>
      <c r="KPF92" s="921"/>
      <c r="KPG92" s="921"/>
      <c r="KPH92" s="921"/>
      <c r="KPI92" s="921"/>
      <c r="KPJ92" s="921"/>
      <c r="KPK92" s="921"/>
      <c r="KPL92" s="921"/>
      <c r="KPM92" s="921"/>
      <c r="KPN92" s="921"/>
      <c r="KPO92" s="921"/>
      <c r="KPP92" s="921"/>
      <c r="KPQ92" s="921"/>
      <c r="KPR92" s="921"/>
      <c r="KPS92" s="921"/>
      <c r="KPT92" s="921"/>
      <c r="KPU92" s="921"/>
      <c r="KPV92" s="921"/>
      <c r="KPW92" s="921"/>
      <c r="KPX92" s="921"/>
      <c r="KPY92" s="921"/>
      <c r="KPZ92" s="921"/>
      <c r="KQA92" s="921"/>
      <c r="KQB92" s="921"/>
      <c r="KQC92" s="921"/>
      <c r="KQD92" s="921"/>
      <c r="KQE92" s="921"/>
      <c r="KQF92" s="921"/>
      <c r="KQG92" s="921"/>
      <c r="KQH92" s="921"/>
      <c r="KQI92" s="921"/>
      <c r="KQJ92" s="921"/>
      <c r="KQK92" s="921"/>
      <c r="KQL92" s="921"/>
      <c r="KQM92" s="921"/>
      <c r="KQN92" s="921"/>
      <c r="KQO92" s="921"/>
      <c r="KQP92" s="921"/>
      <c r="KQQ92" s="921"/>
      <c r="KQR92" s="921"/>
      <c r="KQS92" s="921"/>
      <c r="KQT92" s="921"/>
      <c r="KQU92" s="921"/>
      <c r="KQV92" s="921"/>
      <c r="KQW92" s="921"/>
      <c r="KQX92" s="921"/>
      <c r="KQY92" s="921"/>
      <c r="KQZ92" s="921"/>
      <c r="KRA92" s="921"/>
      <c r="KRB92" s="921"/>
      <c r="KRC92" s="921"/>
      <c r="KRD92" s="921"/>
      <c r="KRE92" s="921"/>
      <c r="KRF92" s="921"/>
      <c r="KRG92" s="921"/>
      <c r="KRH92" s="921"/>
      <c r="KRI92" s="921"/>
      <c r="KRJ92" s="921"/>
      <c r="KRK92" s="921"/>
      <c r="KRL92" s="921"/>
      <c r="KRM92" s="921"/>
      <c r="KRN92" s="921"/>
      <c r="KRO92" s="921"/>
      <c r="KRP92" s="921"/>
      <c r="KRQ92" s="921"/>
      <c r="KRR92" s="921"/>
      <c r="KRS92" s="921"/>
      <c r="KRT92" s="921"/>
      <c r="KRU92" s="921"/>
      <c r="KRV92" s="921"/>
      <c r="KRW92" s="921"/>
      <c r="KRX92" s="921"/>
      <c r="KRY92" s="921"/>
      <c r="KRZ92" s="921"/>
      <c r="KSA92" s="921"/>
      <c r="KSB92" s="921"/>
      <c r="KSC92" s="921"/>
      <c r="KSD92" s="921"/>
      <c r="KSE92" s="921"/>
      <c r="KSF92" s="921"/>
      <c r="KSG92" s="921"/>
      <c r="KSH92" s="921"/>
      <c r="KSI92" s="921"/>
      <c r="KSJ92" s="921"/>
      <c r="KSK92" s="921"/>
      <c r="KSL92" s="921"/>
      <c r="KSM92" s="921"/>
      <c r="KSN92" s="921"/>
      <c r="KSO92" s="921"/>
      <c r="KSP92" s="921"/>
      <c r="KSQ92" s="921"/>
      <c r="KSR92" s="921"/>
      <c r="KSS92" s="921"/>
      <c r="KST92" s="921"/>
      <c r="KSU92" s="921"/>
      <c r="KSV92" s="921"/>
      <c r="KSW92" s="921"/>
      <c r="KSX92" s="921"/>
      <c r="KSY92" s="921"/>
      <c r="KSZ92" s="921"/>
      <c r="KTA92" s="921"/>
      <c r="KTB92" s="921"/>
      <c r="KTC92" s="921"/>
      <c r="KTD92" s="921"/>
      <c r="KTE92" s="921"/>
      <c r="KTF92" s="921"/>
      <c r="KTG92" s="921"/>
      <c r="KTH92" s="921"/>
      <c r="KTI92" s="921"/>
      <c r="KTJ92" s="921"/>
      <c r="KTK92" s="921"/>
      <c r="KTL92" s="921"/>
      <c r="KTM92" s="921"/>
      <c r="KTN92" s="921"/>
      <c r="KTO92" s="921"/>
      <c r="KTP92" s="921"/>
      <c r="KTQ92" s="921"/>
      <c r="KTR92" s="921"/>
      <c r="KTS92" s="921"/>
      <c r="KTT92" s="921"/>
      <c r="KTU92" s="921"/>
      <c r="KTV92" s="921"/>
      <c r="KTW92" s="921"/>
      <c r="KTX92" s="921"/>
      <c r="KTY92" s="921"/>
      <c r="KTZ92" s="921"/>
      <c r="KUA92" s="921"/>
      <c r="KUB92" s="921"/>
      <c r="KUC92" s="921"/>
      <c r="KUD92" s="921"/>
      <c r="KUE92" s="921"/>
      <c r="KUF92" s="921"/>
      <c r="KUG92" s="921"/>
      <c r="KUH92" s="921"/>
      <c r="KUI92" s="921"/>
      <c r="KUJ92" s="921"/>
      <c r="KUK92" s="921"/>
      <c r="KUL92" s="921"/>
      <c r="KUM92" s="921"/>
      <c r="KUN92" s="921"/>
      <c r="KUO92" s="921"/>
      <c r="KUP92" s="921"/>
      <c r="KUQ92" s="921"/>
      <c r="KUR92" s="921"/>
      <c r="KUS92" s="921"/>
      <c r="KUT92" s="921"/>
      <c r="KUU92" s="921"/>
      <c r="KUV92" s="921"/>
      <c r="KUW92" s="921"/>
      <c r="KUX92" s="921"/>
      <c r="KUY92" s="921"/>
      <c r="KUZ92" s="921"/>
      <c r="KVA92" s="921"/>
      <c r="KVB92" s="921"/>
      <c r="KVC92" s="921"/>
      <c r="KVD92" s="921"/>
      <c r="KVE92" s="921"/>
      <c r="KVF92" s="921"/>
      <c r="KVG92" s="921"/>
      <c r="KVH92" s="921"/>
      <c r="KVI92" s="921"/>
      <c r="KVJ92" s="921"/>
      <c r="KVK92" s="921"/>
      <c r="KVL92" s="921"/>
      <c r="KVM92" s="921"/>
      <c r="KVN92" s="921"/>
      <c r="KVO92" s="921"/>
      <c r="KVP92" s="921"/>
      <c r="KVQ92" s="921"/>
      <c r="KVR92" s="921"/>
      <c r="KVS92" s="921"/>
      <c r="KVT92" s="921"/>
      <c r="KVU92" s="921"/>
      <c r="KVV92" s="921"/>
      <c r="KVW92" s="921"/>
      <c r="KVX92" s="921"/>
      <c r="KVY92" s="921"/>
      <c r="KVZ92" s="921"/>
      <c r="KWA92" s="921"/>
      <c r="KWB92" s="921"/>
      <c r="KWC92" s="921"/>
      <c r="KWD92" s="921"/>
      <c r="KWE92" s="921"/>
      <c r="KWF92" s="921"/>
      <c r="KWG92" s="921"/>
      <c r="KWH92" s="921"/>
      <c r="KWI92" s="921"/>
      <c r="KWJ92" s="921"/>
      <c r="KWK92" s="921"/>
      <c r="KWL92" s="921"/>
      <c r="KWM92" s="921"/>
      <c r="KWN92" s="921"/>
      <c r="KWO92" s="921"/>
      <c r="KWP92" s="921"/>
      <c r="KWQ92" s="921"/>
      <c r="KWR92" s="921"/>
      <c r="KWS92" s="921"/>
      <c r="KWT92" s="921"/>
      <c r="KWU92" s="921"/>
      <c r="KWV92" s="921"/>
      <c r="KWW92" s="921"/>
      <c r="KWX92" s="921"/>
      <c r="KWY92" s="921"/>
      <c r="KWZ92" s="921"/>
      <c r="KXA92" s="921"/>
      <c r="KXB92" s="921"/>
      <c r="KXC92" s="921"/>
      <c r="KXD92" s="921"/>
      <c r="KXE92" s="921"/>
      <c r="KXF92" s="921"/>
      <c r="KXG92" s="921"/>
      <c r="KXH92" s="921"/>
      <c r="KXI92" s="921"/>
      <c r="KXJ92" s="921"/>
      <c r="KXK92" s="921"/>
      <c r="KXL92" s="921"/>
      <c r="KXM92" s="921"/>
      <c r="KXN92" s="921"/>
      <c r="KXO92" s="921"/>
      <c r="KXP92" s="921"/>
      <c r="KXQ92" s="921"/>
      <c r="KXR92" s="921"/>
      <c r="KXS92" s="921"/>
      <c r="KXT92" s="921"/>
      <c r="KXU92" s="921"/>
      <c r="KXV92" s="921"/>
      <c r="KXW92" s="921"/>
      <c r="KXX92" s="921"/>
      <c r="KXY92" s="921"/>
      <c r="KXZ92" s="921"/>
      <c r="KYA92" s="921"/>
      <c r="KYB92" s="921"/>
      <c r="KYC92" s="921"/>
      <c r="KYD92" s="921"/>
      <c r="KYE92" s="921"/>
      <c r="KYF92" s="921"/>
      <c r="KYG92" s="921"/>
      <c r="KYH92" s="921"/>
      <c r="KYI92" s="921"/>
      <c r="KYJ92" s="921"/>
      <c r="KYK92" s="921"/>
      <c r="KYL92" s="921"/>
      <c r="KYM92" s="921"/>
      <c r="KYN92" s="921"/>
      <c r="KYO92" s="921"/>
      <c r="KYP92" s="921"/>
      <c r="KYQ92" s="921"/>
      <c r="KYR92" s="921"/>
      <c r="KYS92" s="921"/>
      <c r="KYT92" s="921"/>
      <c r="KYU92" s="921"/>
      <c r="KYV92" s="921"/>
      <c r="KYW92" s="921"/>
      <c r="KYX92" s="921"/>
      <c r="KYY92" s="921"/>
      <c r="KYZ92" s="921"/>
      <c r="KZA92" s="921"/>
      <c r="KZB92" s="921"/>
      <c r="KZC92" s="921"/>
      <c r="KZD92" s="921"/>
      <c r="KZE92" s="921"/>
      <c r="KZF92" s="921"/>
      <c r="KZG92" s="921"/>
      <c r="KZH92" s="921"/>
      <c r="KZI92" s="921"/>
      <c r="KZJ92" s="921"/>
      <c r="KZK92" s="921"/>
      <c r="KZL92" s="921"/>
      <c r="KZM92" s="921"/>
      <c r="KZN92" s="921"/>
      <c r="KZO92" s="921"/>
      <c r="KZP92" s="921"/>
      <c r="KZQ92" s="921"/>
      <c r="KZR92" s="921"/>
      <c r="KZS92" s="921"/>
      <c r="KZT92" s="921"/>
      <c r="KZU92" s="921"/>
      <c r="KZV92" s="921"/>
      <c r="KZW92" s="921"/>
      <c r="KZX92" s="921"/>
      <c r="KZY92" s="921"/>
      <c r="KZZ92" s="921"/>
      <c r="LAA92" s="921"/>
      <c r="LAB92" s="921"/>
      <c r="LAC92" s="921"/>
      <c r="LAD92" s="921"/>
      <c r="LAE92" s="921"/>
      <c r="LAF92" s="921"/>
      <c r="LAG92" s="921"/>
      <c r="LAH92" s="921"/>
      <c r="LAI92" s="921"/>
      <c r="LAJ92" s="921"/>
      <c r="LAK92" s="921"/>
      <c r="LAL92" s="921"/>
      <c r="LAM92" s="921"/>
      <c r="LAN92" s="921"/>
      <c r="LAO92" s="921"/>
      <c r="LAP92" s="921"/>
      <c r="LAQ92" s="921"/>
      <c r="LAR92" s="921"/>
      <c r="LAS92" s="921"/>
      <c r="LAT92" s="921"/>
      <c r="LAU92" s="921"/>
      <c r="LAV92" s="921"/>
      <c r="LAW92" s="921"/>
      <c r="LAX92" s="921"/>
      <c r="LAY92" s="921"/>
      <c r="LAZ92" s="921"/>
      <c r="LBA92" s="921"/>
      <c r="LBB92" s="921"/>
      <c r="LBC92" s="921"/>
      <c r="LBD92" s="921"/>
      <c r="LBE92" s="921"/>
      <c r="LBF92" s="921"/>
      <c r="LBG92" s="921"/>
      <c r="LBH92" s="921"/>
      <c r="LBI92" s="921"/>
      <c r="LBJ92" s="921"/>
      <c r="LBK92" s="921"/>
      <c r="LBL92" s="921"/>
      <c r="LBM92" s="921"/>
      <c r="LBN92" s="921"/>
      <c r="LBO92" s="921"/>
      <c r="LBP92" s="921"/>
      <c r="LBQ92" s="921"/>
      <c r="LBR92" s="921"/>
      <c r="LBS92" s="921"/>
      <c r="LBT92" s="921"/>
      <c r="LBU92" s="921"/>
      <c r="LBV92" s="921"/>
      <c r="LBW92" s="921"/>
      <c r="LBX92" s="921"/>
      <c r="LBY92" s="921"/>
      <c r="LBZ92" s="921"/>
      <c r="LCA92" s="921"/>
      <c r="LCB92" s="921"/>
      <c r="LCC92" s="921"/>
      <c r="LCD92" s="921"/>
      <c r="LCE92" s="921"/>
      <c r="LCF92" s="921"/>
      <c r="LCG92" s="921"/>
      <c r="LCH92" s="921"/>
      <c r="LCI92" s="921"/>
      <c r="LCJ92" s="921"/>
      <c r="LCK92" s="921"/>
      <c r="LCL92" s="921"/>
      <c r="LCM92" s="921"/>
      <c r="LCN92" s="921"/>
      <c r="LCO92" s="921"/>
      <c r="LCP92" s="921"/>
      <c r="LCQ92" s="921"/>
      <c r="LCR92" s="921"/>
      <c r="LCS92" s="921"/>
      <c r="LCT92" s="921"/>
      <c r="LCU92" s="921"/>
      <c r="LCV92" s="921"/>
      <c r="LCW92" s="921"/>
      <c r="LCX92" s="921"/>
      <c r="LCY92" s="921"/>
      <c r="LCZ92" s="921"/>
      <c r="LDA92" s="921"/>
      <c r="LDB92" s="921"/>
      <c r="LDC92" s="921"/>
      <c r="LDD92" s="921"/>
      <c r="LDE92" s="921"/>
      <c r="LDF92" s="921"/>
      <c r="LDG92" s="921"/>
      <c r="LDH92" s="921"/>
      <c r="LDI92" s="921"/>
      <c r="LDJ92" s="921"/>
      <c r="LDK92" s="921"/>
      <c r="LDL92" s="921"/>
      <c r="LDM92" s="921"/>
      <c r="LDN92" s="921"/>
      <c r="LDO92" s="921"/>
      <c r="LDP92" s="921"/>
      <c r="LDQ92" s="921"/>
      <c r="LDR92" s="921"/>
      <c r="LDS92" s="921"/>
      <c r="LDT92" s="921"/>
      <c r="LDU92" s="921"/>
      <c r="LDV92" s="921"/>
      <c r="LDW92" s="921"/>
      <c r="LDX92" s="921"/>
      <c r="LDY92" s="921"/>
      <c r="LDZ92" s="921"/>
      <c r="LEA92" s="921"/>
      <c r="LEB92" s="921"/>
      <c r="LEC92" s="921"/>
      <c r="LED92" s="921"/>
      <c r="LEE92" s="921"/>
      <c r="LEF92" s="921"/>
      <c r="LEG92" s="921"/>
      <c r="LEH92" s="921"/>
      <c r="LEI92" s="921"/>
      <c r="LEJ92" s="921"/>
      <c r="LEK92" s="921"/>
      <c r="LEL92" s="921"/>
      <c r="LEM92" s="921"/>
      <c r="LEN92" s="921"/>
      <c r="LEO92" s="921"/>
      <c r="LEP92" s="921"/>
      <c r="LEQ92" s="921"/>
      <c r="LER92" s="921"/>
      <c r="LES92" s="921"/>
      <c r="LET92" s="921"/>
      <c r="LEU92" s="921"/>
      <c r="LEV92" s="921"/>
      <c r="LEW92" s="921"/>
      <c r="LEX92" s="921"/>
      <c r="LEY92" s="921"/>
      <c r="LEZ92" s="921"/>
      <c r="LFA92" s="921"/>
      <c r="LFB92" s="921"/>
      <c r="LFC92" s="921"/>
      <c r="LFD92" s="921"/>
      <c r="LFE92" s="921"/>
      <c r="LFF92" s="921"/>
      <c r="LFG92" s="921"/>
      <c r="LFH92" s="921"/>
      <c r="LFI92" s="921"/>
      <c r="LFJ92" s="921"/>
      <c r="LFK92" s="921"/>
      <c r="LFL92" s="921"/>
      <c r="LFM92" s="921"/>
      <c r="LFN92" s="921"/>
      <c r="LFO92" s="921"/>
      <c r="LFP92" s="921"/>
      <c r="LFQ92" s="921"/>
      <c r="LFR92" s="921"/>
      <c r="LFS92" s="921"/>
      <c r="LFT92" s="921"/>
      <c r="LFU92" s="921"/>
      <c r="LFV92" s="921"/>
      <c r="LFW92" s="921"/>
      <c r="LFX92" s="921"/>
      <c r="LFY92" s="921"/>
      <c r="LFZ92" s="921"/>
      <c r="LGA92" s="921"/>
      <c r="LGB92" s="921"/>
      <c r="LGC92" s="921"/>
      <c r="LGD92" s="921"/>
      <c r="LGE92" s="921"/>
      <c r="LGF92" s="921"/>
      <c r="LGG92" s="921"/>
      <c r="LGH92" s="921"/>
      <c r="LGI92" s="921"/>
      <c r="LGJ92" s="921"/>
      <c r="LGK92" s="921"/>
      <c r="LGL92" s="921"/>
      <c r="LGM92" s="921"/>
      <c r="LGN92" s="921"/>
      <c r="LGO92" s="921"/>
      <c r="LGP92" s="921"/>
      <c r="LGQ92" s="921"/>
      <c r="LGR92" s="921"/>
      <c r="LGS92" s="921"/>
      <c r="LGT92" s="921"/>
      <c r="LGU92" s="921"/>
      <c r="LGV92" s="921"/>
      <c r="LGW92" s="921"/>
      <c r="LGX92" s="921"/>
      <c r="LGY92" s="921"/>
      <c r="LGZ92" s="921"/>
      <c r="LHA92" s="921"/>
      <c r="LHB92" s="921"/>
      <c r="LHC92" s="921"/>
      <c r="LHD92" s="921"/>
      <c r="LHE92" s="921"/>
      <c r="LHF92" s="921"/>
      <c r="LHG92" s="921"/>
      <c r="LHH92" s="921"/>
      <c r="LHI92" s="921"/>
      <c r="LHJ92" s="921"/>
      <c r="LHK92" s="921"/>
      <c r="LHL92" s="921"/>
      <c r="LHM92" s="921"/>
      <c r="LHN92" s="921"/>
      <c r="LHO92" s="921"/>
      <c r="LHP92" s="921"/>
      <c r="LHQ92" s="921"/>
      <c r="LHR92" s="921"/>
      <c r="LHS92" s="921"/>
      <c r="LHT92" s="921"/>
      <c r="LHU92" s="921"/>
      <c r="LHV92" s="921"/>
      <c r="LHW92" s="921"/>
      <c r="LHX92" s="921"/>
      <c r="LHY92" s="921"/>
      <c r="LHZ92" s="921"/>
      <c r="LIA92" s="921"/>
      <c r="LIB92" s="921"/>
      <c r="LIC92" s="921"/>
      <c r="LID92" s="921"/>
      <c r="LIE92" s="921"/>
      <c r="LIF92" s="921"/>
      <c r="LIG92" s="921"/>
      <c r="LIH92" s="921"/>
      <c r="LII92" s="921"/>
      <c r="LIJ92" s="921"/>
      <c r="LIK92" s="921"/>
      <c r="LIL92" s="921"/>
      <c r="LIM92" s="921"/>
      <c r="LIN92" s="921"/>
      <c r="LIO92" s="921"/>
      <c r="LIP92" s="921"/>
      <c r="LIQ92" s="921"/>
      <c r="LIR92" s="921"/>
      <c r="LIS92" s="921"/>
      <c r="LIT92" s="921"/>
      <c r="LIU92" s="921"/>
      <c r="LIV92" s="921"/>
      <c r="LIW92" s="921"/>
      <c r="LIX92" s="921"/>
      <c r="LIY92" s="921"/>
      <c r="LIZ92" s="921"/>
      <c r="LJA92" s="921"/>
      <c r="LJB92" s="921"/>
      <c r="LJC92" s="921"/>
      <c r="LJD92" s="921"/>
      <c r="LJE92" s="921"/>
      <c r="LJF92" s="921"/>
      <c r="LJG92" s="921"/>
      <c r="LJH92" s="921"/>
      <c r="LJI92" s="921"/>
      <c r="LJJ92" s="921"/>
      <c r="LJK92" s="921"/>
      <c r="LJL92" s="921"/>
      <c r="LJM92" s="921"/>
      <c r="LJN92" s="921"/>
      <c r="LJO92" s="921"/>
      <c r="LJP92" s="921"/>
      <c r="LJQ92" s="921"/>
      <c r="LJR92" s="921"/>
      <c r="LJS92" s="921"/>
      <c r="LJT92" s="921"/>
      <c r="LJU92" s="921"/>
      <c r="LJV92" s="921"/>
      <c r="LJW92" s="921"/>
      <c r="LJX92" s="921"/>
      <c r="LJY92" s="921"/>
      <c r="LJZ92" s="921"/>
      <c r="LKA92" s="921"/>
      <c r="LKB92" s="921"/>
      <c r="LKC92" s="921"/>
      <c r="LKD92" s="921"/>
      <c r="LKE92" s="921"/>
      <c r="LKF92" s="921"/>
      <c r="LKG92" s="921"/>
      <c r="LKH92" s="921"/>
      <c r="LKI92" s="921"/>
      <c r="LKJ92" s="921"/>
      <c r="LKK92" s="921"/>
      <c r="LKL92" s="921"/>
      <c r="LKM92" s="921"/>
      <c r="LKN92" s="921"/>
      <c r="LKO92" s="921"/>
      <c r="LKP92" s="921"/>
      <c r="LKQ92" s="921"/>
      <c r="LKR92" s="921"/>
      <c r="LKS92" s="921"/>
      <c r="LKT92" s="921"/>
      <c r="LKU92" s="921"/>
      <c r="LKV92" s="921"/>
      <c r="LKW92" s="921"/>
      <c r="LKX92" s="921"/>
      <c r="LKY92" s="921"/>
      <c r="LKZ92" s="921"/>
      <c r="LLA92" s="921"/>
      <c r="LLB92" s="921"/>
      <c r="LLC92" s="921"/>
      <c r="LLD92" s="921"/>
      <c r="LLE92" s="921"/>
      <c r="LLF92" s="921"/>
      <c r="LLG92" s="921"/>
      <c r="LLH92" s="921"/>
      <c r="LLI92" s="921"/>
      <c r="LLJ92" s="921"/>
      <c r="LLK92" s="921"/>
      <c r="LLL92" s="921"/>
      <c r="LLM92" s="921"/>
      <c r="LLN92" s="921"/>
      <c r="LLO92" s="921"/>
      <c r="LLP92" s="921"/>
      <c r="LLQ92" s="921"/>
      <c r="LLR92" s="921"/>
      <c r="LLS92" s="921"/>
      <c r="LLT92" s="921"/>
      <c r="LLU92" s="921"/>
      <c r="LLV92" s="921"/>
      <c r="LLW92" s="921"/>
      <c r="LLX92" s="921"/>
      <c r="LLY92" s="921"/>
      <c r="LLZ92" s="921"/>
      <c r="LMA92" s="921"/>
      <c r="LMB92" s="921"/>
      <c r="LMC92" s="921"/>
      <c r="LMD92" s="921"/>
      <c r="LME92" s="921"/>
      <c r="LMF92" s="921"/>
      <c r="LMG92" s="921"/>
      <c r="LMH92" s="921"/>
      <c r="LMI92" s="921"/>
      <c r="LMJ92" s="921"/>
      <c r="LMK92" s="921"/>
      <c r="LML92" s="921"/>
      <c r="LMM92" s="921"/>
      <c r="LMN92" s="921"/>
      <c r="LMO92" s="921"/>
      <c r="LMP92" s="921"/>
      <c r="LMQ92" s="921"/>
      <c r="LMR92" s="921"/>
      <c r="LMS92" s="921"/>
      <c r="LMT92" s="921"/>
      <c r="LMU92" s="921"/>
      <c r="LMV92" s="921"/>
      <c r="LMW92" s="921"/>
      <c r="LMX92" s="921"/>
      <c r="LMY92" s="921"/>
      <c r="LMZ92" s="921"/>
      <c r="LNA92" s="921"/>
      <c r="LNB92" s="921"/>
      <c r="LNC92" s="921"/>
      <c r="LND92" s="921"/>
      <c r="LNE92" s="921"/>
      <c r="LNF92" s="921"/>
      <c r="LNG92" s="921"/>
      <c r="LNH92" s="921"/>
      <c r="LNI92" s="921"/>
      <c r="LNJ92" s="921"/>
      <c r="LNK92" s="921"/>
      <c r="LNL92" s="921"/>
      <c r="LNM92" s="921"/>
      <c r="LNN92" s="921"/>
      <c r="LNO92" s="921"/>
      <c r="LNP92" s="921"/>
      <c r="LNQ92" s="921"/>
      <c r="LNR92" s="921"/>
      <c r="LNS92" s="921"/>
      <c r="LNT92" s="921"/>
      <c r="LNU92" s="921"/>
      <c r="LNV92" s="921"/>
      <c r="LNW92" s="921"/>
      <c r="LNX92" s="921"/>
      <c r="LNY92" s="921"/>
      <c r="LNZ92" s="921"/>
      <c r="LOA92" s="921"/>
      <c r="LOB92" s="921"/>
      <c r="LOC92" s="921"/>
      <c r="LOD92" s="921"/>
      <c r="LOE92" s="921"/>
      <c r="LOF92" s="921"/>
      <c r="LOG92" s="921"/>
      <c r="LOH92" s="921"/>
      <c r="LOI92" s="921"/>
      <c r="LOJ92" s="921"/>
      <c r="LOK92" s="921"/>
      <c r="LOL92" s="921"/>
      <c r="LOM92" s="921"/>
      <c r="LON92" s="921"/>
      <c r="LOO92" s="921"/>
      <c r="LOP92" s="921"/>
      <c r="LOQ92" s="921"/>
      <c r="LOR92" s="921"/>
      <c r="LOS92" s="921"/>
      <c r="LOT92" s="921"/>
      <c r="LOU92" s="921"/>
      <c r="LOV92" s="921"/>
      <c r="LOW92" s="921"/>
      <c r="LOX92" s="921"/>
      <c r="LOY92" s="921"/>
      <c r="LOZ92" s="921"/>
      <c r="LPA92" s="921"/>
      <c r="LPB92" s="921"/>
      <c r="LPC92" s="921"/>
      <c r="LPD92" s="921"/>
      <c r="LPE92" s="921"/>
      <c r="LPF92" s="921"/>
      <c r="LPG92" s="921"/>
      <c r="LPH92" s="921"/>
      <c r="LPI92" s="921"/>
      <c r="LPJ92" s="921"/>
      <c r="LPK92" s="921"/>
      <c r="LPL92" s="921"/>
      <c r="LPM92" s="921"/>
      <c r="LPN92" s="921"/>
      <c r="LPO92" s="921"/>
      <c r="LPP92" s="921"/>
      <c r="LPQ92" s="921"/>
      <c r="LPR92" s="921"/>
      <c r="LPS92" s="921"/>
      <c r="LPT92" s="921"/>
      <c r="LPU92" s="921"/>
      <c r="LPV92" s="921"/>
      <c r="LPW92" s="921"/>
      <c r="LPX92" s="921"/>
      <c r="LPY92" s="921"/>
      <c r="LPZ92" s="921"/>
      <c r="LQA92" s="921"/>
      <c r="LQB92" s="921"/>
      <c r="LQC92" s="921"/>
      <c r="LQD92" s="921"/>
      <c r="LQE92" s="921"/>
      <c r="LQF92" s="921"/>
      <c r="LQG92" s="921"/>
      <c r="LQH92" s="921"/>
      <c r="LQI92" s="921"/>
      <c r="LQJ92" s="921"/>
      <c r="LQK92" s="921"/>
      <c r="LQL92" s="921"/>
      <c r="LQM92" s="921"/>
      <c r="LQN92" s="921"/>
      <c r="LQO92" s="921"/>
      <c r="LQP92" s="921"/>
      <c r="LQQ92" s="921"/>
      <c r="LQR92" s="921"/>
      <c r="LQS92" s="921"/>
      <c r="LQT92" s="921"/>
      <c r="LQU92" s="921"/>
      <c r="LQV92" s="921"/>
      <c r="LQW92" s="921"/>
      <c r="LQX92" s="921"/>
      <c r="LQY92" s="921"/>
      <c r="LQZ92" s="921"/>
      <c r="LRA92" s="921"/>
      <c r="LRB92" s="921"/>
      <c r="LRC92" s="921"/>
      <c r="LRD92" s="921"/>
      <c r="LRE92" s="921"/>
      <c r="LRF92" s="921"/>
      <c r="LRG92" s="921"/>
      <c r="LRH92" s="921"/>
      <c r="LRI92" s="921"/>
      <c r="LRJ92" s="921"/>
      <c r="LRK92" s="921"/>
      <c r="LRL92" s="921"/>
      <c r="LRM92" s="921"/>
      <c r="LRN92" s="921"/>
      <c r="LRO92" s="921"/>
      <c r="LRP92" s="921"/>
      <c r="LRQ92" s="921"/>
      <c r="LRR92" s="921"/>
      <c r="LRS92" s="921"/>
      <c r="LRT92" s="921"/>
      <c r="LRU92" s="921"/>
      <c r="LRV92" s="921"/>
      <c r="LRW92" s="921"/>
      <c r="LRX92" s="921"/>
      <c r="LRY92" s="921"/>
      <c r="LRZ92" s="921"/>
      <c r="LSA92" s="921"/>
      <c r="LSB92" s="921"/>
      <c r="LSC92" s="921"/>
      <c r="LSD92" s="921"/>
      <c r="LSE92" s="921"/>
      <c r="LSF92" s="921"/>
      <c r="LSG92" s="921"/>
      <c r="LSH92" s="921"/>
      <c r="LSI92" s="921"/>
      <c r="LSJ92" s="921"/>
      <c r="LSK92" s="921"/>
      <c r="LSL92" s="921"/>
      <c r="LSM92" s="921"/>
      <c r="LSN92" s="921"/>
      <c r="LSO92" s="921"/>
      <c r="LSP92" s="921"/>
      <c r="LSQ92" s="921"/>
      <c r="LSR92" s="921"/>
      <c r="LSS92" s="921"/>
      <c r="LST92" s="921"/>
      <c r="LSU92" s="921"/>
      <c r="LSV92" s="921"/>
      <c r="LSW92" s="921"/>
      <c r="LSX92" s="921"/>
      <c r="LSY92" s="921"/>
      <c r="LSZ92" s="921"/>
      <c r="LTA92" s="921"/>
      <c r="LTB92" s="921"/>
      <c r="LTC92" s="921"/>
      <c r="LTD92" s="921"/>
      <c r="LTE92" s="921"/>
      <c r="LTF92" s="921"/>
      <c r="LTG92" s="921"/>
      <c r="LTH92" s="921"/>
      <c r="LTI92" s="921"/>
      <c r="LTJ92" s="921"/>
      <c r="LTK92" s="921"/>
      <c r="LTL92" s="921"/>
      <c r="LTM92" s="921"/>
      <c r="LTN92" s="921"/>
      <c r="LTO92" s="921"/>
      <c r="LTP92" s="921"/>
      <c r="LTQ92" s="921"/>
      <c r="LTR92" s="921"/>
      <c r="LTS92" s="921"/>
      <c r="LTT92" s="921"/>
      <c r="LTU92" s="921"/>
      <c r="LTV92" s="921"/>
      <c r="LTW92" s="921"/>
      <c r="LTX92" s="921"/>
      <c r="LTY92" s="921"/>
      <c r="LTZ92" s="921"/>
      <c r="LUA92" s="921"/>
      <c r="LUB92" s="921"/>
      <c r="LUC92" s="921"/>
      <c r="LUD92" s="921"/>
      <c r="LUE92" s="921"/>
      <c r="LUF92" s="921"/>
      <c r="LUG92" s="921"/>
      <c r="LUH92" s="921"/>
      <c r="LUI92" s="921"/>
      <c r="LUJ92" s="921"/>
      <c r="LUK92" s="921"/>
      <c r="LUL92" s="921"/>
      <c r="LUM92" s="921"/>
      <c r="LUN92" s="921"/>
      <c r="LUO92" s="921"/>
      <c r="LUP92" s="921"/>
      <c r="LUQ92" s="921"/>
      <c r="LUR92" s="921"/>
      <c r="LUS92" s="921"/>
      <c r="LUT92" s="921"/>
      <c r="LUU92" s="921"/>
      <c r="LUV92" s="921"/>
      <c r="LUW92" s="921"/>
      <c r="LUX92" s="921"/>
      <c r="LUY92" s="921"/>
      <c r="LUZ92" s="921"/>
      <c r="LVA92" s="921"/>
      <c r="LVB92" s="921"/>
      <c r="LVC92" s="921"/>
      <c r="LVD92" s="921"/>
      <c r="LVE92" s="921"/>
      <c r="LVF92" s="921"/>
      <c r="LVG92" s="921"/>
      <c r="LVH92" s="921"/>
      <c r="LVI92" s="921"/>
      <c r="LVJ92" s="921"/>
      <c r="LVK92" s="921"/>
      <c r="LVL92" s="921"/>
      <c r="LVM92" s="921"/>
      <c r="LVN92" s="921"/>
      <c r="LVO92" s="921"/>
      <c r="LVP92" s="921"/>
      <c r="LVQ92" s="921"/>
      <c r="LVR92" s="921"/>
      <c r="LVS92" s="921"/>
      <c r="LVT92" s="921"/>
      <c r="LVU92" s="921"/>
      <c r="LVV92" s="921"/>
      <c r="LVW92" s="921"/>
      <c r="LVX92" s="921"/>
      <c r="LVY92" s="921"/>
      <c r="LVZ92" s="921"/>
      <c r="LWA92" s="921"/>
      <c r="LWB92" s="921"/>
      <c r="LWC92" s="921"/>
      <c r="LWD92" s="921"/>
      <c r="LWE92" s="921"/>
      <c r="LWF92" s="921"/>
      <c r="LWG92" s="921"/>
      <c r="LWH92" s="921"/>
      <c r="LWI92" s="921"/>
      <c r="LWJ92" s="921"/>
      <c r="LWK92" s="921"/>
      <c r="LWL92" s="921"/>
      <c r="LWM92" s="921"/>
      <c r="LWN92" s="921"/>
      <c r="LWO92" s="921"/>
      <c r="LWP92" s="921"/>
      <c r="LWQ92" s="921"/>
      <c r="LWR92" s="921"/>
      <c r="LWS92" s="921"/>
      <c r="LWT92" s="921"/>
      <c r="LWU92" s="921"/>
      <c r="LWV92" s="921"/>
      <c r="LWW92" s="921"/>
      <c r="LWX92" s="921"/>
      <c r="LWY92" s="921"/>
      <c r="LWZ92" s="921"/>
      <c r="LXA92" s="921"/>
      <c r="LXB92" s="921"/>
      <c r="LXC92" s="921"/>
      <c r="LXD92" s="921"/>
      <c r="LXE92" s="921"/>
      <c r="LXF92" s="921"/>
      <c r="LXG92" s="921"/>
      <c r="LXH92" s="921"/>
      <c r="LXI92" s="921"/>
      <c r="LXJ92" s="921"/>
      <c r="LXK92" s="921"/>
      <c r="LXL92" s="921"/>
      <c r="LXM92" s="921"/>
      <c r="LXN92" s="921"/>
      <c r="LXO92" s="921"/>
      <c r="LXP92" s="921"/>
      <c r="LXQ92" s="921"/>
      <c r="LXR92" s="921"/>
      <c r="LXS92" s="921"/>
      <c r="LXT92" s="921"/>
      <c r="LXU92" s="921"/>
      <c r="LXV92" s="921"/>
      <c r="LXW92" s="921"/>
      <c r="LXX92" s="921"/>
      <c r="LXY92" s="921"/>
      <c r="LXZ92" s="921"/>
      <c r="LYA92" s="921"/>
      <c r="LYB92" s="921"/>
      <c r="LYC92" s="921"/>
      <c r="LYD92" s="921"/>
      <c r="LYE92" s="921"/>
      <c r="LYF92" s="921"/>
      <c r="LYG92" s="921"/>
      <c r="LYH92" s="921"/>
      <c r="LYI92" s="921"/>
      <c r="LYJ92" s="921"/>
      <c r="LYK92" s="921"/>
      <c r="LYL92" s="921"/>
      <c r="LYM92" s="921"/>
      <c r="LYN92" s="921"/>
      <c r="LYO92" s="921"/>
      <c r="LYP92" s="921"/>
      <c r="LYQ92" s="921"/>
      <c r="LYR92" s="921"/>
      <c r="LYS92" s="921"/>
      <c r="LYT92" s="921"/>
      <c r="LYU92" s="921"/>
      <c r="LYV92" s="921"/>
      <c r="LYW92" s="921"/>
      <c r="LYX92" s="921"/>
      <c r="LYY92" s="921"/>
      <c r="LYZ92" s="921"/>
      <c r="LZA92" s="921"/>
      <c r="LZB92" s="921"/>
      <c r="LZC92" s="921"/>
      <c r="LZD92" s="921"/>
      <c r="LZE92" s="921"/>
      <c r="LZF92" s="921"/>
      <c r="LZG92" s="921"/>
      <c r="LZH92" s="921"/>
      <c r="LZI92" s="921"/>
      <c r="LZJ92" s="921"/>
      <c r="LZK92" s="921"/>
      <c r="LZL92" s="921"/>
      <c r="LZM92" s="921"/>
      <c r="LZN92" s="921"/>
      <c r="LZO92" s="921"/>
      <c r="LZP92" s="921"/>
      <c r="LZQ92" s="921"/>
      <c r="LZR92" s="921"/>
      <c r="LZS92" s="921"/>
      <c r="LZT92" s="921"/>
      <c r="LZU92" s="921"/>
      <c r="LZV92" s="921"/>
      <c r="LZW92" s="921"/>
      <c r="LZX92" s="921"/>
      <c r="LZY92" s="921"/>
      <c r="LZZ92" s="921"/>
      <c r="MAA92" s="921"/>
      <c r="MAB92" s="921"/>
      <c r="MAC92" s="921"/>
      <c r="MAD92" s="921"/>
      <c r="MAE92" s="921"/>
      <c r="MAF92" s="921"/>
      <c r="MAG92" s="921"/>
      <c r="MAH92" s="921"/>
      <c r="MAI92" s="921"/>
      <c r="MAJ92" s="921"/>
      <c r="MAK92" s="921"/>
      <c r="MAL92" s="921"/>
      <c r="MAM92" s="921"/>
      <c r="MAN92" s="921"/>
      <c r="MAO92" s="921"/>
      <c r="MAP92" s="921"/>
      <c r="MAQ92" s="921"/>
      <c r="MAR92" s="921"/>
      <c r="MAS92" s="921"/>
      <c r="MAT92" s="921"/>
      <c r="MAU92" s="921"/>
      <c r="MAV92" s="921"/>
      <c r="MAW92" s="921"/>
      <c r="MAX92" s="921"/>
      <c r="MAY92" s="921"/>
      <c r="MAZ92" s="921"/>
      <c r="MBA92" s="921"/>
      <c r="MBB92" s="921"/>
      <c r="MBC92" s="921"/>
      <c r="MBD92" s="921"/>
      <c r="MBE92" s="921"/>
      <c r="MBF92" s="921"/>
      <c r="MBG92" s="921"/>
      <c r="MBH92" s="921"/>
      <c r="MBI92" s="921"/>
      <c r="MBJ92" s="921"/>
      <c r="MBK92" s="921"/>
      <c r="MBL92" s="921"/>
      <c r="MBM92" s="921"/>
      <c r="MBN92" s="921"/>
      <c r="MBO92" s="921"/>
      <c r="MBP92" s="921"/>
      <c r="MBQ92" s="921"/>
      <c r="MBR92" s="921"/>
      <c r="MBS92" s="921"/>
      <c r="MBT92" s="921"/>
      <c r="MBU92" s="921"/>
      <c r="MBV92" s="921"/>
      <c r="MBW92" s="921"/>
      <c r="MBX92" s="921"/>
      <c r="MBY92" s="921"/>
      <c r="MBZ92" s="921"/>
      <c r="MCA92" s="921"/>
      <c r="MCB92" s="921"/>
      <c r="MCC92" s="921"/>
      <c r="MCD92" s="921"/>
      <c r="MCE92" s="921"/>
      <c r="MCF92" s="921"/>
      <c r="MCG92" s="921"/>
      <c r="MCH92" s="921"/>
      <c r="MCI92" s="921"/>
      <c r="MCJ92" s="921"/>
      <c r="MCK92" s="921"/>
      <c r="MCL92" s="921"/>
      <c r="MCM92" s="921"/>
      <c r="MCN92" s="921"/>
      <c r="MCO92" s="921"/>
      <c r="MCP92" s="921"/>
      <c r="MCQ92" s="921"/>
      <c r="MCR92" s="921"/>
      <c r="MCS92" s="921"/>
      <c r="MCT92" s="921"/>
      <c r="MCU92" s="921"/>
      <c r="MCV92" s="921"/>
      <c r="MCW92" s="921"/>
      <c r="MCX92" s="921"/>
      <c r="MCY92" s="921"/>
      <c r="MCZ92" s="921"/>
      <c r="MDA92" s="921"/>
      <c r="MDB92" s="921"/>
      <c r="MDC92" s="921"/>
      <c r="MDD92" s="921"/>
      <c r="MDE92" s="921"/>
      <c r="MDF92" s="921"/>
      <c r="MDG92" s="921"/>
      <c r="MDH92" s="921"/>
      <c r="MDI92" s="921"/>
      <c r="MDJ92" s="921"/>
      <c r="MDK92" s="921"/>
      <c r="MDL92" s="921"/>
      <c r="MDM92" s="921"/>
      <c r="MDN92" s="921"/>
      <c r="MDO92" s="921"/>
      <c r="MDP92" s="921"/>
      <c r="MDQ92" s="921"/>
      <c r="MDR92" s="921"/>
      <c r="MDS92" s="921"/>
      <c r="MDT92" s="921"/>
      <c r="MDU92" s="921"/>
      <c r="MDV92" s="921"/>
      <c r="MDW92" s="921"/>
      <c r="MDX92" s="921"/>
      <c r="MDY92" s="921"/>
      <c r="MDZ92" s="921"/>
      <c r="MEA92" s="921"/>
      <c r="MEB92" s="921"/>
      <c r="MEC92" s="921"/>
      <c r="MED92" s="921"/>
      <c r="MEE92" s="921"/>
      <c r="MEF92" s="921"/>
      <c r="MEG92" s="921"/>
      <c r="MEH92" s="921"/>
      <c r="MEI92" s="921"/>
      <c r="MEJ92" s="921"/>
      <c r="MEK92" s="921"/>
      <c r="MEL92" s="921"/>
      <c r="MEM92" s="921"/>
      <c r="MEN92" s="921"/>
      <c r="MEO92" s="921"/>
      <c r="MEP92" s="921"/>
      <c r="MEQ92" s="921"/>
      <c r="MER92" s="921"/>
      <c r="MES92" s="921"/>
      <c r="MET92" s="921"/>
      <c r="MEU92" s="921"/>
      <c r="MEV92" s="921"/>
      <c r="MEW92" s="921"/>
      <c r="MEX92" s="921"/>
      <c r="MEY92" s="921"/>
      <c r="MEZ92" s="921"/>
      <c r="MFA92" s="921"/>
      <c r="MFB92" s="921"/>
      <c r="MFC92" s="921"/>
      <c r="MFD92" s="921"/>
      <c r="MFE92" s="921"/>
      <c r="MFF92" s="921"/>
      <c r="MFG92" s="921"/>
      <c r="MFH92" s="921"/>
      <c r="MFI92" s="921"/>
      <c r="MFJ92" s="921"/>
      <c r="MFK92" s="921"/>
      <c r="MFL92" s="921"/>
      <c r="MFM92" s="921"/>
      <c r="MFN92" s="921"/>
      <c r="MFO92" s="921"/>
      <c r="MFP92" s="921"/>
      <c r="MFQ92" s="921"/>
      <c r="MFR92" s="921"/>
      <c r="MFS92" s="921"/>
      <c r="MFT92" s="921"/>
      <c r="MFU92" s="921"/>
      <c r="MFV92" s="921"/>
      <c r="MFW92" s="921"/>
      <c r="MFX92" s="921"/>
      <c r="MFY92" s="921"/>
      <c r="MFZ92" s="921"/>
      <c r="MGA92" s="921"/>
      <c r="MGB92" s="921"/>
      <c r="MGC92" s="921"/>
      <c r="MGD92" s="921"/>
      <c r="MGE92" s="921"/>
      <c r="MGF92" s="921"/>
      <c r="MGG92" s="921"/>
      <c r="MGH92" s="921"/>
      <c r="MGI92" s="921"/>
      <c r="MGJ92" s="921"/>
      <c r="MGK92" s="921"/>
      <c r="MGL92" s="921"/>
      <c r="MGM92" s="921"/>
      <c r="MGN92" s="921"/>
      <c r="MGO92" s="921"/>
      <c r="MGP92" s="921"/>
      <c r="MGQ92" s="921"/>
      <c r="MGR92" s="921"/>
      <c r="MGS92" s="921"/>
      <c r="MGT92" s="921"/>
      <c r="MGU92" s="921"/>
      <c r="MGV92" s="921"/>
      <c r="MGW92" s="921"/>
      <c r="MGX92" s="921"/>
      <c r="MGY92" s="921"/>
      <c r="MGZ92" s="921"/>
      <c r="MHA92" s="921"/>
      <c r="MHB92" s="921"/>
      <c r="MHC92" s="921"/>
      <c r="MHD92" s="921"/>
      <c r="MHE92" s="921"/>
      <c r="MHF92" s="921"/>
      <c r="MHG92" s="921"/>
      <c r="MHH92" s="921"/>
      <c r="MHI92" s="921"/>
      <c r="MHJ92" s="921"/>
      <c r="MHK92" s="921"/>
      <c r="MHL92" s="921"/>
      <c r="MHM92" s="921"/>
      <c r="MHN92" s="921"/>
      <c r="MHO92" s="921"/>
      <c r="MHP92" s="921"/>
      <c r="MHQ92" s="921"/>
      <c r="MHR92" s="921"/>
      <c r="MHS92" s="921"/>
      <c r="MHT92" s="921"/>
      <c r="MHU92" s="921"/>
      <c r="MHV92" s="921"/>
      <c r="MHW92" s="921"/>
      <c r="MHX92" s="921"/>
      <c r="MHY92" s="921"/>
      <c r="MHZ92" s="921"/>
      <c r="MIA92" s="921"/>
      <c r="MIB92" s="921"/>
      <c r="MIC92" s="921"/>
      <c r="MID92" s="921"/>
      <c r="MIE92" s="921"/>
      <c r="MIF92" s="921"/>
      <c r="MIG92" s="921"/>
      <c r="MIH92" s="921"/>
      <c r="MII92" s="921"/>
      <c r="MIJ92" s="921"/>
      <c r="MIK92" s="921"/>
      <c r="MIL92" s="921"/>
      <c r="MIM92" s="921"/>
      <c r="MIN92" s="921"/>
      <c r="MIO92" s="921"/>
      <c r="MIP92" s="921"/>
      <c r="MIQ92" s="921"/>
      <c r="MIR92" s="921"/>
      <c r="MIS92" s="921"/>
      <c r="MIT92" s="921"/>
      <c r="MIU92" s="921"/>
      <c r="MIV92" s="921"/>
      <c r="MIW92" s="921"/>
      <c r="MIX92" s="921"/>
      <c r="MIY92" s="921"/>
      <c r="MIZ92" s="921"/>
      <c r="MJA92" s="921"/>
      <c r="MJB92" s="921"/>
      <c r="MJC92" s="921"/>
      <c r="MJD92" s="921"/>
      <c r="MJE92" s="921"/>
      <c r="MJF92" s="921"/>
      <c r="MJG92" s="921"/>
      <c r="MJH92" s="921"/>
      <c r="MJI92" s="921"/>
      <c r="MJJ92" s="921"/>
      <c r="MJK92" s="921"/>
      <c r="MJL92" s="921"/>
      <c r="MJM92" s="921"/>
      <c r="MJN92" s="921"/>
      <c r="MJO92" s="921"/>
      <c r="MJP92" s="921"/>
      <c r="MJQ92" s="921"/>
      <c r="MJR92" s="921"/>
      <c r="MJS92" s="921"/>
      <c r="MJT92" s="921"/>
      <c r="MJU92" s="921"/>
      <c r="MJV92" s="921"/>
      <c r="MJW92" s="921"/>
      <c r="MJX92" s="921"/>
      <c r="MJY92" s="921"/>
      <c r="MJZ92" s="921"/>
      <c r="MKA92" s="921"/>
      <c r="MKB92" s="921"/>
      <c r="MKC92" s="921"/>
      <c r="MKD92" s="921"/>
      <c r="MKE92" s="921"/>
      <c r="MKF92" s="921"/>
      <c r="MKG92" s="921"/>
      <c r="MKH92" s="921"/>
      <c r="MKI92" s="921"/>
      <c r="MKJ92" s="921"/>
      <c r="MKK92" s="921"/>
      <c r="MKL92" s="921"/>
      <c r="MKM92" s="921"/>
      <c r="MKN92" s="921"/>
      <c r="MKO92" s="921"/>
      <c r="MKP92" s="921"/>
      <c r="MKQ92" s="921"/>
      <c r="MKR92" s="921"/>
      <c r="MKS92" s="921"/>
      <c r="MKT92" s="921"/>
      <c r="MKU92" s="921"/>
      <c r="MKV92" s="921"/>
      <c r="MKW92" s="921"/>
      <c r="MKX92" s="921"/>
      <c r="MKY92" s="921"/>
      <c r="MKZ92" s="921"/>
      <c r="MLA92" s="921"/>
      <c r="MLB92" s="921"/>
      <c r="MLC92" s="921"/>
      <c r="MLD92" s="921"/>
      <c r="MLE92" s="921"/>
      <c r="MLF92" s="921"/>
      <c r="MLG92" s="921"/>
      <c r="MLH92" s="921"/>
      <c r="MLI92" s="921"/>
      <c r="MLJ92" s="921"/>
      <c r="MLK92" s="921"/>
      <c r="MLL92" s="921"/>
      <c r="MLM92" s="921"/>
      <c r="MLN92" s="921"/>
      <c r="MLO92" s="921"/>
      <c r="MLP92" s="921"/>
      <c r="MLQ92" s="921"/>
      <c r="MLR92" s="921"/>
      <c r="MLS92" s="921"/>
      <c r="MLT92" s="921"/>
      <c r="MLU92" s="921"/>
      <c r="MLV92" s="921"/>
      <c r="MLW92" s="921"/>
      <c r="MLX92" s="921"/>
      <c r="MLY92" s="921"/>
      <c r="MLZ92" s="921"/>
      <c r="MMA92" s="921"/>
      <c r="MMB92" s="921"/>
      <c r="MMC92" s="921"/>
      <c r="MMD92" s="921"/>
      <c r="MME92" s="921"/>
      <c r="MMF92" s="921"/>
      <c r="MMG92" s="921"/>
      <c r="MMH92" s="921"/>
      <c r="MMI92" s="921"/>
      <c r="MMJ92" s="921"/>
      <c r="MMK92" s="921"/>
      <c r="MML92" s="921"/>
      <c r="MMM92" s="921"/>
      <c r="MMN92" s="921"/>
      <c r="MMO92" s="921"/>
      <c r="MMP92" s="921"/>
      <c r="MMQ92" s="921"/>
      <c r="MMR92" s="921"/>
      <c r="MMS92" s="921"/>
      <c r="MMT92" s="921"/>
      <c r="MMU92" s="921"/>
      <c r="MMV92" s="921"/>
      <c r="MMW92" s="921"/>
      <c r="MMX92" s="921"/>
      <c r="MMY92" s="921"/>
      <c r="MMZ92" s="921"/>
      <c r="MNA92" s="921"/>
      <c r="MNB92" s="921"/>
      <c r="MNC92" s="921"/>
      <c r="MND92" s="921"/>
      <c r="MNE92" s="921"/>
      <c r="MNF92" s="921"/>
      <c r="MNG92" s="921"/>
      <c r="MNH92" s="921"/>
      <c r="MNI92" s="921"/>
      <c r="MNJ92" s="921"/>
      <c r="MNK92" s="921"/>
      <c r="MNL92" s="921"/>
      <c r="MNM92" s="921"/>
      <c r="MNN92" s="921"/>
      <c r="MNO92" s="921"/>
      <c r="MNP92" s="921"/>
      <c r="MNQ92" s="921"/>
      <c r="MNR92" s="921"/>
      <c r="MNS92" s="921"/>
      <c r="MNT92" s="921"/>
      <c r="MNU92" s="921"/>
      <c r="MNV92" s="921"/>
      <c r="MNW92" s="921"/>
      <c r="MNX92" s="921"/>
      <c r="MNY92" s="921"/>
      <c r="MNZ92" s="921"/>
      <c r="MOA92" s="921"/>
      <c r="MOB92" s="921"/>
      <c r="MOC92" s="921"/>
      <c r="MOD92" s="921"/>
      <c r="MOE92" s="921"/>
      <c r="MOF92" s="921"/>
      <c r="MOG92" s="921"/>
      <c r="MOH92" s="921"/>
      <c r="MOI92" s="921"/>
      <c r="MOJ92" s="921"/>
      <c r="MOK92" s="921"/>
      <c r="MOL92" s="921"/>
      <c r="MOM92" s="921"/>
      <c r="MON92" s="921"/>
      <c r="MOO92" s="921"/>
      <c r="MOP92" s="921"/>
      <c r="MOQ92" s="921"/>
      <c r="MOR92" s="921"/>
      <c r="MOS92" s="921"/>
      <c r="MOT92" s="921"/>
      <c r="MOU92" s="921"/>
      <c r="MOV92" s="921"/>
      <c r="MOW92" s="921"/>
      <c r="MOX92" s="921"/>
      <c r="MOY92" s="921"/>
      <c r="MOZ92" s="921"/>
      <c r="MPA92" s="921"/>
      <c r="MPB92" s="921"/>
      <c r="MPC92" s="921"/>
      <c r="MPD92" s="921"/>
      <c r="MPE92" s="921"/>
      <c r="MPF92" s="921"/>
      <c r="MPG92" s="921"/>
      <c r="MPH92" s="921"/>
      <c r="MPI92" s="921"/>
      <c r="MPJ92" s="921"/>
      <c r="MPK92" s="921"/>
      <c r="MPL92" s="921"/>
      <c r="MPM92" s="921"/>
      <c r="MPN92" s="921"/>
      <c r="MPO92" s="921"/>
      <c r="MPP92" s="921"/>
      <c r="MPQ92" s="921"/>
      <c r="MPR92" s="921"/>
      <c r="MPS92" s="921"/>
      <c r="MPT92" s="921"/>
      <c r="MPU92" s="921"/>
      <c r="MPV92" s="921"/>
      <c r="MPW92" s="921"/>
      <c r="MPX92" s="921"/>
      <c r="MPY92" s="921"/>
      <c r="MPZ92" s="921"/>
      <c r="MQA92" s="921"/>
      <c r="MQB92" s="921"/>
      <c r="MQC92" s="921"/>
      <c r="MQD92" s="921"/>
      <c r="MQE92" s="921"/>
      <c r="MQF92" s="921"/>
      <c r="MQG92" s="921"/>
      <c r="MQH92" s="921"/>
      <c r="MQI92" s="921"/>
      <c r="MQJ92" s="921"/>
      <c r="MQK92" s="921"/>
      <c r="MQL92" s="921"/>
      <c r="MQM92" s="921"/>
      <c r="MQN92" s="921"/>
      <c r="MQO92" s="921"/>
      <c r="MQP92" s="921"/>
      <c r="MQQ92" s="921"/>
      <c r="MQR92" s="921"/>
      <c r="MQS92" s="921"/>
      <c r="MQT92" s="921"/>
      <c r="MQU92" s="921"/>
      <c r="MQV92" s="921"/>
      <c r="MQW92" s="921"/>
      <c r="MQX92" s="921"/>
      <c r="MQY92" s="921"/>
      <c r="MQZ92" s="921"/>
      <c r="MRA92" s="921"/>
      <c r="MRB92" s="921"/>
      <c r="MRC92" s="921"/>
      <c r="MRD92" s="921"/>
      <c r="MRE92" s="921"/>
      <c r="MRF92" s="921"/>
      <c r="MRG92" s="921"/>
      <c r="MRH92" s="921"/>
      <c r="MRI92" s="921"/>
      <c r="MRJ92" s="921"/>
      <c r="MRK92" s="921"/>
      <c r="MRL92" s="921"/>
      <c r="MRM92" s="921"/>
      <c r="MRN92" s="921"/>
      <c r="MRO92" s="921"/>
      <c r="MRP92" s="921"/>
      <c r="MRQ92" s="921"/>
      <c r="MRR92" s="921"/>
      <c r="MRS92" s="921"/>
      <c r="MRT92" s="921"/>
      <c r="MRU92" s="921"/>
      <c r="MRV92" s="921"/>
      <c r="MRW92" s="921"/>
      <c r="MRX92" s="921"/>
      <c r="MRY92" s="921"/>
      <c r="MRZ92" s="921"/>
      <c r="MSA92" s="921"/>
      <c r="MSB92" s="921"/>
      <c r="MSC92" s="921"/>
      <c r="MSD92" s="921"/>
      <c r="MSE92" s="921"/>
      <c r="MSF92" s="921"/>
      <c r="MSG92" s="921"/>
      <c r="MSH92" s="921"/>
      <c r="MSI92" s="921"/>
      <c r="MSJ92" s="921"/>
      <c r="MSK92" s="921"/>
      <c r="MSL92" s="921"/>
      <c r="MSM92" s="921"/>
      <c r="MSN92" s="921"/>
      <c r="MSO92" s="921"/>
      <c r="MSP92" s="921"/>
      <c r="MSQ92" s="921"/>
      <c r="MSR92" s="921"/>
      <c r="MSS92" s="921"/>
      <c r="MST92" s="921"/>
      <c r="MSU92" s="921"/>
      <c r="MSV92" s="921"/>
      <c r="MSW92" s="921"/>
      <c r="MSX92" s="921"/>
      <c r="MSY92" s="921"/>
      <c r="MSZ92" s="921"/>
      <c r="MTA92" s="921"/>
      <c r="MTB92" s="921"/>
      <c r="MTC92" s="921"/>
      <c r="MTD92" s="921"/>
      <c r="MTE92" s="921"/>
      <c r="MTF92" s="921"/>
      <c r="MTG92" s="921"/>
      <c r="MTH92" s="921"/>
      <c r="MTI92" s="921"/>
      <c r="MTJ92" s="921"/>
      <c r="MTK92" s="921"/>
      <c r="MTL92" s="921"/>
      <c r="MTM92" s="921"/>
      <c r="MTN92" s="921"/>
      <c r="MTO92" s="921"/>
      <c r="MTP92" s="921"/>
      <c r="MTQ92" s="921"/>
      <c r="MTR92" s="921"/>
      <c r="MTS92" s="921"/>
      <c r="MTT92" s="921"/>
      <c r="MTU92" s="921"/>
      <c r="MTV92" s="921"/>
      <c r="MTW92" s="921"/>
      <c r="MTX92" s="921"/>
      <c r="MTY92" s="921"/>
      <c r="MTZ92" s="921"/>
      <c r="MUA92" s="921"/>
      <c r="MUB92" s="921"/>
      <c r="MUC92" s="921"/>
      <c r="MUD92" s="921"/>
      <c r="MUE92" s="921"/>
      <c r="MUF92" s="921"/>
      <c r="MUG92" s="921"/>
      <c r="MUH92" s="921"/>
      <c r="MUI92" s="921"/>
      <c r="MUJ92" s="921"/>
      <c r="MUK92" s="921"/>
      <c r="MUL92" s="921"/>
      <c r="MUM92" s="921"/>
      <c r="MUN92" s="921"/>
      <c r="MUO92" s="921"/>
      <c r="MUP92" s="921"/>
      <c r="MUQ92" s="921"/>
      <c r="MUR92" s="921"/>
      <c r="MUS92" s="921"/>
      <c r="MUT92" s="921"/>
      <c r="MUU92" s="921"/>
      <c r="MUV92" s="921"/>
      <c r="MUW92" s="921"/>
      <c r="MUX92" s="921"/>
      <c r="MUY92" s="921"/>
      <c r="MUZ92" s="921"/>
      <c r="MVA92" s="921"/>
      <c r="MVB92" s="921"/>
      <c r="MVC92" s="921"/>
      <c r="MVD92" s="921"/>
      <c r="MVE92" s="921"/>
      <c r="MVF92" s="921"/>
      <c r="MVG92" s="921"/>
      <c r="MVH92" s="921"/>
      <c r="MVI92" s="921"/>
      <c r="MVJ92" s="921"/>
      <c r="MVK92" s="921"/>
      <c r="MVL92" s="921"/>
      <c r="MVM92" s="921"/>
      <c r="MVN92" s="921"/>
      <c r="MVO92" s="921"/>
      <c r="MVP92" s="921"/>
      <c r="MVQ92" s="921"/>
      <c r="MVR92" s="921"/>
      <c r="MVS92" s="921"/>
      <c r="MVT92" s="921"/>
      <c r="MVU92" s="921"/>
      <c r="MVV92" s="921"/>
      <c r="MVW92" s="921"/>
      <c r="MVX92" s="921"/>
      <c r="MVY92" s="921"/>
      <c r="MVZ92" s="921"/>
      <c r="MWA92" s="921"/>
      <c r="MWB92" s="921"/>
      <c r="MWC92" s="921"/>
      <c r="MWD92" s="921"/>
      <c r="MWE92" s="921"/>
      <c r="MWF92" s="921"/>
      <c r="MWG92" s="921"/>
      <c r="MWH92" s="921"/>
      <c r="MWI92" s="921"/>
      <c r="MWJ92" s="921"/>
      <c r="MWK92" s="921"/>
      <c r="MWL92" s="921"/>
      <c r="MWM92" s="921"/>
      <c r="MWN92" s="921"/>
      <c r="MWO92" s="921"/>
      <c r="MWP92" s="921"/>
      <c r="MWQ92" s="921"/>
      <c r="MWR92" s="921"/>
      <c r="MWS92" s="921"/>
      <c r="MWT92" s="921"/>
      <c r="MWU92" s="921"/>
      <c r="MWV92" s="921"/>
      <c r="MWW92" s="921"/>
      <c r="MWX92" s="921"/>
      <c r="MWY92" s="921"/>
      <c r="MWZ92" s="921"/>
      <c r="MXA92" s="921"/>
      <c r="MXB92" s="921"/>
      <c r="MXC92" s="921"/>
      <c r="MXD92" s="921"/>
      <c r="MXE92" s="921"/>
      <c r="MXF92" s="921"/>
      <c r="MXG92" s="921"/>
      <c r="MXH92" s="921"/>
      <c r="MXI92" s="921"/>
      <c r="MXJ92" s="921"/>
      <c r="MXK92" s="921"/>
      <c r="MXL92" s="921"/>
      <c r="MXM92" s="921"/>
      <c r="MXN92" s="921"/>
      <c r="MXO92" s="921"/>
      <c r="MXP92" s="921"/>
      <c r="MXQ92" s="921"/>
      <c r="MXR92" s="921"/>
      <c r="MXS92" s="921"/>
      <c r="MXT92" s="921"/>
      <c r="MXU92" s="921"/>
      <c r="MXV92" s="921"/>
      <c r="MXW92" s="921"/>
      <c r="MXX92" s="921"/>
      <c r="MXY92" s="921"/>
      <c r="MXZ92" s="921"/>
      <c r="MYA92" s="921"/>
      <c r="MYB92" s="921"/>
      <c r="MYC92" s="921"/>
      <c r="MYD92" s="921"/>
      <c r="MYE92" s="921"/>
      <c r="MYF92" s="921"/>
      <c r="MYG92" s="921"/>
      <c r="MYH92" s="921"/>
      <c r="MYI92" s="921"/>
      <c r="MYJ92" s="921"/>
      <c r="MYK92" s="921"/>
      <c r="MYL92" s="921"/>
      <c r="MYM92" s="921"/>
      <c r="MYN92" s="921"/>
      <c r="MYO92" s="921"/>
      <c r="MYP92" s="921"/>
      <c r="MYQ92" s="921"/>
      <c r="MYR92" s="921"/>
      <c r="MYS92" s="921"/>
      <c r="MYT92" s="921"/>
      <c r="MYU92" s="921"/>
      <c r="MYV92" s="921"/>
      <c r="MYW92" s="921"/>
      <c r="MYX92" s="921"/>
      <c r="MYY92" s="921"/>
      <c r="MYZ92" s="921"/>
      <c r="MZA92" s="921"/>
      <c r="MZB92" s="921"/>
      <c r="MZC92" s="921"/>
      <c r="MZD92" s="921"/>
      <c r="MZE92" s="921"/>
      <c r="MZF92" s="921"/>
      <c r="MZG92" s="921"/>
      <c r="MZH92" s="921"/>
      <c r="MZI92" s="921"/>
      <c r="MZJ92" s="921"/>
      <c r="MZK92" s="921"/>
      <c r="MZL92" s="921"/>
      <c r="MZM92" s="921"/>
      <c r="MZN92" s="921"/>
      <c r="MZO92" s="921"/>
      <c r="MZP92" s="921"/>
      <c r="MZQ92" s="921"/>
      <c r="MZR92" s="921"/>
      <c r="MZS92" s="921"/>
      <c r="MZT92" s="921"/>
      <c r="MZU92" s="921"/>
      <c r="MZV92" s="921"/>
      <c r="MZW92" s="921"/>
      <c r="MZX92" s="921"/>
      <c r="MZY92" s="921"/>
      <c r="MZZ92" s="921"/>
      <c r="NAA92" s="921"/>
      <c r="NAB92" s="921"/>
      <c r="NAC92" s="921"/>
      <c r="NAD92" s="921"/>
      <c r="NAE92" s="921"/>
      <c r="NAF92" s="921"/>
      <c r="NAG92" s="921"/>
      <c r="NAH92" s="921"/>
      <c r="NAI92" s="921"/>
      <c r="NAJ92" s="921"/>
      <c r="NAK92" s="921"/>
      <c r="NAL92" s="921"/>
      <c r="NAM92" s="921"/>
      <c r="NAN92" s="921"/>
      <c r="NAO92" s="921"/>
      <c r="NAP92" s="921"/>
      <c r="NAQ92" s="921"/>
      <c r="NAR92" s="921"/>
      <c r="NAS92" s="921"/>
      <c r="NAT92" s="921"/>
      <c r="NAU92" s="921"/>
      <c r="NAV92" s="921"/>
      <c r="NAW92" s="921"/>
      <c r="NAX92" s="921"/>
      <c r="NAY92" s="921"/>
      <c r="NAZ92" s="921"/>
      <c r="NBA92" s="921"/>
      <c r="NBB92" s="921"/>
      <c r="NBC92" s="921"/>
      <c r="NBD92" s="921"/>
      <c r="NBE92" s="921"/>
      <c r="NBF92" s="921"/>
      <c r="NBG92" s="921"/>
      <c r="NBH92" s="921"/>
      <c r="NBI92" s="921"/>
      <c r="NBJ92" s="921"/>
      <c r="NBK92" s="921"/>
      <c r="NBL92" s="921"/>
      <c r="NBM92" s="921"/>
      <c r="NBN92" s="921"/>
      <c r="NBO92" s="921"/>
      <c r="NBP92" s="921"/>
      <c r="NBQ92" s="921"/>
      <c r="NBR92" s="921"/>
      <c r="NBS92" s="921"/>
      <c r="NBT92" s="921"/>
      <c r="NBU92" s="921"/>
      <c r="NBV92" s="921"/>
      <c r="NBW92" s="921"/>
      <c r="NBX92" s="921"/>
      <c r="NBY92" s="921"/>
      <c r="NBZ92" s="921"/>
      <c r="NCA92" s="921"/>
      <c r="NCB92" s="921"/>
      <c r="NCC92" s="921"/>
      <c r="NCD92" s="921"/>
      <c r="NCE92" s="921"/>
      <c r="NCF92" s="921"/>
      <c r="NCG92" s="921"/>
      <c r="NCH92" s="921"/>
      <c r="NCI92" s="921"/>
      <c r="NCJ92" s="921"/>
      <c r="NCK92" s="921"/>
      <c r="NCL92" s="921"/>
      <c r="NCM92" s="921"/>
      <c r="NCN92" s="921"/>
      <c r="NCO92" s="921"/>
      <c r="NCP92" s="921"/>
      <c r="NCQ92" s="921"/>
      <c r="NCR92" s="921"/>
      <c r="NCS92" s="921"/>
      <c r="NCT92" s="921"/>
      <c r="NCU92" s="921"/>
      <c r="NCV92" s="921"/>
      <c r="NCW92" s="921"/>
      <c r="NCX92" s="921"/>
      <c r="NCY92" s="921"/>
      <c r="NCZ92" s="921"/>
      <c r="NDA92" s="921"/>
      <c r="NDB92" s="921"/>
      <c r="NDC92" s="921"/>
      <c r="NDD92" s="921"/>
      <c r="NDE92" s="921"/>
      <c r="NDF92" s="921"/>
      <c r="NDG92" s="921"/>
      <c r="NDH92" s="921"/>
      <c r="NDI92" s="921"/>
      <c r="NDJ92" s="921"/>
      <c r="NDK92" s="921"/>
      <c r="NDL92" s="921"/>
      <c r="NDM92" s="921"/>
      <c r="NDN92" s="921"/>
      <c r="NDO92" s="921"/>
      <c r="NDP92" s="921"/>
      <c r="NDQ92" s="921"/>
      <c r="NDR92" s="921"/>
      <c r="NDS92" s="921"/>
      <c r="NDT92" s="921"/>
      <c r="NDU92" s="921"/>
      <c r="NDV92" s="921"/>
      <c r="NDW92" s="921"/>
      <c r="NDX92" s="921"/>
      <c r="NDY92" s="921"/>
      <c r="NDZ92" s="921"/>
      <c r="NEA92" s="921"/>
      <c r="NEB92" s="921"/>
      <c r="NEC92" s="921"/>
      <c r="NED92" s="921"/>
      <c r="NEE92" s="921"/>
      <c r="NEF92" s="921"/>
      <c r="NEG92" s="921"/>
      <c r="NEH92" s="921"/>
      <c r="NEI92" s="921"/>
      <c r="NEJ92" s="921"/>
      <c r="NEK92" s="921"/>
      <c r="NEL92" s="921"/>
      <c r="NEM92" s="921"/>
      <c r="NEN92" s="921"/>
      <c r="NEO92" s="921"/>
      <c r="NEP92" s="921"/>
      <c r="NEQ92" s="921"/>
      <c r="NER92" s="921"/>
      <c r="NES92" s="921"/>
      <c r="NET92" s="921"/>
      <c r="NEU92" s="921"/>
      <c r="NEV92" s="921"/>
      <c r="NEW92" s="921"/>
      <c r="NEX92" s="921"/>
      <c r="NEY92" s="921"/>
      <c r="NEZ92" s="921"/>
      <c r="NFA92" s="921"/>
      <c r="NFB92" s="921"/>
      <c r="NFC92" s="921"/>
      <c r="NFD92" s="921"/>
      <c r="NFE92" s="921"/>
      <c r="NFF92" s="921"/>
      <c r="NFG92" s="921"/>
      <c r="NFH92" s="921"/>
      <c r="NFI92" s="921"/>
      <c r="NFJ92" s="921"/>
      <c r="NFK92" s="921"/>
      <c r="NFL92" s="921"/>
      <c r="NFM92" s="921"/>
      <c r="NFN92" s="921"/>
      <c r="NFO92" s="921"/>
      <c r="NFP92" s="921"/>
      <c r="NFQ92" s="921"/>
      <c r="NFR92" s="921"/>
      <c r="NFS92" s="921"/>
      <c r="NFT92" s="921"/>
      <c r="NFU92" s="921"/>
      <c r="NFV92" s="921"/>
      <c r="NFW92" s="921"/>
      <c r="NFX92" s="921"/>
      <c r="NFY92" s="921"/>
      <c r="NFZ92" s="921"/>
      <c r="NGA92" s="921"/>
      <c r="NGB92" s="921"/>
      <c r="NGC92" s="921"/>
      <c r="NGD92" s="921"/>
      <c r="NGE92" s="921"/>
      <c r="NGF92" s="921"/>
      <c r="NGG92" s="921"/>
      <c r="NGH92" s="921"/>
      <c r="NGI92" s="921"/>
      <c r="NGJ92" s="921"/>
      <c r="NGK92" s="921"/>
      <c r="NGL92" s="921"/>
      <c r="NGM92" s="921"/>
      <c r="NGN92" s="921"/>
      <c r="NGO92" s="921"/>
      <c r="NGP92" s="921"/>
      <c r="NGQ92" s="921"/>
      <c r="NGR92" s="921"/>
      <c r="NGS92" s="921"/>
      <c r="NGT92" s="921"/>
      <c r="NGU92" s="921"/>
      <c r="NGV92" s="921"/>
      <c r="NGW92" s="921"/>
      <c r="NGX92" s="921"/>
      <c r="NGY92" s="921"/>
      <c r="NGZ92" s="921"/>
      <c r="NHA92" s="921"/>
      <c r="NHB92" s="921"/>
      <c r="NHC92" s="921"/>
      <c r="NHD92" s="921"/>
      <c r="NHE92" s="921"/>
      <c r="NHF92" s="921"/>
      <c r="NHG92" s="921"/>
      <c r="NHH92" s="921"/>
      <c r="NHI92" s="921"/>
      <c r="NHJ92" s="921"/>
      <c r="NHK92" s="921"/>
      <c r="NHL92" s="921"/>
      <c r="NHM92" s="921"/>
      <c r="NHN92" s="921"/>
      <c r="NHO92" s="921"/>
      <c r="NHP92" s="921"/>
      <c r="NHQ92" s="921"/>
      <c r="NHR92" s="921"/>
      <c r="NHS92" s="921"/>
      <c r="NHT92" s="921"/>
      <c r="NHU92" s="921"/>
      <c r="NHV92" s="921"/>
      <c r="NHW92" s="921"/>
      <c r="NHX92" s="921"/>
      <c r="NHY92" s="921"/>
      <c r="NHZ92" s="921"/>
      <c r="NIA92" s="921"/>
      <c r="NIB92" s="921"/>
      <c r="NIC92" s="921"/>
      <c r="NID92" s="921"/>
      <c r="NIE92" s="921"/>
      <c r="NIF92" s="921"/>
      <c r="NIG92" s="921"/>
      <c r="NIH92" s="921"/>
      <c r="NII92" s="921"/>
      <c r="NIJ92" s="921"/>
      <c r="NIK92" s="921"/>
      <c r="NIL92" s="921"/>
      <c r="NIM92" s="921"/>
      <c r="NIN92" s="921"/>
      <c r="NIO92" s="921"/>
      <c r="NIP92" s="921"/>
      <c r="NIQ92" s="921"/>
      <c r="NIR92" s="921"/>
      <c r="NIS92" s="921"/>
      <c r="NIT92" s="921"/>
      <c r="NIU92" s="921"/>
      <c r="NIV92" s="921"/>
      <c r="NIW92" s="921"/>
      <c r="NIX92" s="921"/>
      <c r="NIY92" s="921"/>
      <c r="NIZ92" s="921"/>
      <c r="NJA92" s="921"/>
      <c r="NJB92" s="921"/>
      <c r="NJC92" s="921"/>
      <c r="NJD92" s="921"/>
      <c r="NJE92" s="921"/>
      <c r="NJF92" s="921"/>
      <c r="NJG92" s="921"/>
      <c r="NJH92" s="921"/>
      <c r="NJI92" s="921"/>
      <c r="NJJ92" s="921"/>
      <c r="NJK92" s="921"/>
      <c r="NJL92" s="921"/>
      <c r="NJM92" s="921"/>
      <c r="NJN92" s="921"/>
      <c r="NJO92" s="921"/>
      <c r="NJP92" s="921"/>
      <c r="NJQ92" s="921"/>
      <c r="NJR92" s="921"/>
      <c r="NJS92" s="921"/>
      <c r="NJT92" s="921"/>
      <c r="NJU92" s="921"/>
      <c r="NJV92" s="921"/>
      <c r="NJW92" s="921"/>
      <c r="NJX92" s="921"/>
      <c r="NJY92" s="921"/>
      <c r="NJZ92" s="921"/>
      <c r="NKA92" s="921"/>
      <c r="NKB92" s="921"/>
      <c r="NKC92" s="921"/>
      <c r="NKD92" s="921"/>
      <c r="NKE92" s="921"/>
      <c r="NKF92" s="921"/>
      <c r="NKG92" s="921"/>
      <c r="NKH92" s="921"/>
      <c r="NKI92" s="921"/>
      <c r="NKJ92" s="921"/>
      <c r="NKK92" s="921"/>
      <c r="NKL92" s="921"/>
      <c r="NKM92" s="921"/>
      <c r="NKN92" s="921"/>
      <c r="NKO92" s="921"/>
      <c r="NKP92" s="921"/>
      <c r="NKQ92" s="921"/>
      <c r="NKR92" s="921"/>
      <c r="NKS92" s="921"/>
      <c r="NKT92" s="921"/>
      <c r="NKU92" s="921"/>
      <c r="NKV92" s="921"/>
      <c r="NKW92" s="921"/>
      <c r="NKX92" s="921"/>
      <c r="NKY92" s="921"/>
      <c r="NKZ92" s="921"/>
      <c r="NLA92" s="921"/>
      <c r="NLB92" s="921"/>
      <c r="NLC92" s="921"/>
      <c r="NLD92" s="921"/>
      <c r="NLE92" s="921"/>
      <c r="NLF92" s="921"/>
      <c r="NLG92" s="921"/>
      <c r="NLH92" s="921"/>
      <c r="NLI92" s="921"/>
      <c r="NLJ92" s="921"/>
      <c r="NLK92" s="921"/>
      <c r="NLL92" s="921"/>
      <c r="NLM92" s="921"/>
      <c r="NLN92" s="921"/>
      <c r="NLO92" s="921"/>
      <c r="NLP92" s="921"/>
      <c r="NLQ92" s="921"/>
      <c r="NLR92" s="921"/>
      <c r="NLS92" s="921"/>
      <c r="NLT92" s="921"/>
      <c r="NLU92" s="921"/>
      <c r="NLV92" s="921"/>
      <c r="NLW92" s="921"/>
      <c r="NLX92" s="921"/>
      <c r="NLY92" s="921"/>
      <c r="NLZ92" s="921"/>
      <c r="NMA92" s="921"/>
      <c r="NMB92" s="921"/>
      <c r="NMC92" s="921"/>
      <c r="NMD92" s="921"/>
      <c r="NME92" s="921"/>
      <c r="NMF92" s="921"/>
      <c r="NMG92" s="921"/>
      <c r="NMH92" s="921"/>
      <c r="NMI92" s="921"/>
      <c r="NMJ92" s="921"/>
      <c r="NMK92" s="921"/>
      <c r="NML92" s="921"/>
      <c r="NMM92" s="921"/>
      <c r="NMN92" s="921"/>
      <c r="NMO92" s="921"/>
      <c r="NMP92" s="921"/>
      <c r="NMQ92" s="921"/>
      <c r="NMR92" s="921"/>
      <c r="NMS92" s="921"/>
      <c r="NMT92" s="921"/>
      <c r="NMU92" s="921"/>
      <c r="NMV92" s="921"/>
      <c r="NMW92" s="921"/>
      <c r="NMX92" s="921"/>
      <c r="NMY92" s="921"/>
      <c r="NMZ92" s="921"/>
      <c r="NNA92" s="921"/>
      <c r="NNB92" s="921"/>
      <c r="NNC92" s="921"/>
      <c r="NND92" s="921"/>
      <c r="NNE92" s="921"/>
      <c r="NNF92" s="921"/>
      <c r="NNG92" s="921"/>
      <c r="NNH92" s="921"/>
      <c r="NNI92" s="921"/>
      <c r="NNJ92" s="921"/>
      <c r="NNK92" s="921"/>
      <c r="NNL92" s="921"/>
      <c r="NNM92" s="921"/>
      <c r="NNN92" s="921"/>
      <c r="NNO92" s="921"/>
      <c r="NNP92" s="921"/>
      <c r="NNQ92" s="921"/>
      <c r="NNR92" s="921"/>
      <c r="NNS92" s="921"/>
      <c r="NNT92" s="921"/>
      <c r="NNU92" s="921"/>
      <c r="NNV92" s="921"/>
      <c r="NNW92" s="921"/>
      <c r="NNX92" s="921"/>
      <c r="NNY92" s="921"/>
      <c r="NNZ92" s="921"/>
      <c r="NOA92" s="921"/>
      <c r="NOB92" s="921"/>
      <c r="NOC92" s="921"/>
      <c r="NOD92" s="921"/>
      <c r="NOE92" s="921"/>
      <c r="NOF92" s="921"/>
      <c r="NOG92" s="921"/>
      <c r="NOH92" s="921"/>
      <c r="NOI92" s="921"/>
      <c r="NOJ92" s="921"/>
      <c r="NOK92" s="921"/>
      <c r="NOL92" s="921"/>
      <c r="NOM92" s="921"/>
      <c r="NON92" s="921"/>
      <c r="NOO92" s="921"/>
      <c r="NOP92" s="921"/>
      <c r="NOQ92" s="921"/>
      <c r="NOR92" s="921"/>
      <c r="NOS92" s="921"/>
      <c r="NOT92" s="921"/>
      <c r="NOU92" s="921"/>
      <c r="NOV92" s="921"/>
      <c r="NOW92" s="921"/>
      <c r="NOX92" s="921"/>
      <c r="NOY92" s="921"/>
      <c r="NOZ92" s="921"/>
      <c r="NPA92" s="921"/>
      <c r="NPB92" s="921"/>
      <c r="NPC92" s="921"/>
      <c r="NPD92" s="921"/>
      <c r="NPE92" s="921"/>
      <c r="NPF92" s="921"/>
      <c r="NPG92" s="921"/>
      <c r="NPH92" s="921"/>
      <c r="NPI92" s="921"/>
      <c r="NPJ92" s="921"/>
      <c r="NPK92" s="921"/>
      <c r="NPL92" s="921"/>
      <c r="NPM92" s="921"/>
      <c r="NPN92" s="921"/>
      <c r="NPO92" s="921"/>
      <c r="NPP92" s="921"/>
      <c r="NPQ92" s="921"/>
      <c r="NPR92" s="921"/>
      <c r="NPS92" s="921"/>
      <c r="NPT92" s="921"/>
      <c r="NPU92" s="921"/>
      <c r="NPV92" s="921"/>
      <c r="NPW92" s="921"/>
      <c r="NPX92" s="921"/>
      <c r="NPY92" s="921"/>
      <c r="NPZ92" s="921"/>
      <c r="NQA92" s="921"/>
      <c r="NQB92" s="921"/>
      <c r="NQC92" s="921"/>
      <c r="NQD92" s="921"/>
      <c r="NQE92" s="921"/>
      <c r="NQF92" s="921"/>
      <c r="NQG92" s="921"/>
      <c r="NQH92" s="921"/>
      <c r="NQI92" s="921"/>
      <c r="NQJ92" s="921"/>
      <c r="NQK92" s="921"/>
      <c r="NQL92" s="921"/>
      <c r="NQM92" s="921"/>
      <c r="NQN92" s="921"/>
      <c r="NQO92" s="921"/>
      <c r="NQP92" s="921"/>
      <c r="NQQ92" s="921"/>
      <c r="NQR92" s="921"/>
      <c r="NQS92" s="921"/>
      <c r="NQT92" s="921"/>
      <c r="NQU92" s="921"/>
      <c r="NQV92" s="921"/>
      <c r="NQW92" s="921"/>
      <c r="NQX92" s="921"/>
      <c r="NQY92" s="921"/>
      <c r="NQZ92" s="921"/>
      <c r="NRA92" s="921"/>
      <c r="NRB92" s="921"/>
      <c r="NRC92" s="921"/>
      <c r="NRD92" s="921"/>
      <c r="NRE92" s="921"/>
      <c r="NRF92" s="921"/>
      <c r="NRG92" s="921"/>
      <c r="NRH92" s="921"/>
      <c r="NRI92" s="921"/>
      <c r="NRJ92" s="921"/>
      <c r="NRK92" s="921"/>
      <c r="NRL92" s="921"/>
      <c r="NRM92" s="921"/>
      <c r="NRN92" s="921"/>
      <c r="NRO92" s="921"/>
      <c r="NRP92" s="921"/>
      <c r="NRQ92" s="921"/>
      <c r="NRR92" s="921"/>
      <c r="NRS92" s="921"/>
      <c r="NRT92" s="921"/>
      <c r="NRU92" s="921"/>
      <c r="NRV92" s="921"/>
      <c r="NRW92" s="921"/>
      <c r="NRX92" s="921"/>
      <c r="NRY92" s="921"/>
      <c r="NRZ92" s="921"/>
      <c r="NSA92" s="921"/>
      <c r="NSB92" s="921"/>
      <c r="NSC92" s="921"/>
      <c r="NSD92" s="921"/>
      <c r="NSE92" s="921"/>
      <c r="NSF92" s="921"/>
      <c r="NSG92" s="921"/>
      <c r="NSH92" s="921"/>
      <c r="NSI92" s="921"/>
      <c r="NSJ92" s="921"/>
      <c r="NSK92" s="921"/>
      <c r="NSL92" s="921"/>
      <c r="NSM92" s="921"/>
      <c r="NSN92" s="921"/>
      <c r="NSO92" s="921"/>
      <c r="NSP92" s="921"/>
      <c r="NSQ92" s="921"/>
      <c r="NSR92" s="921"/>
      <c r="NSS92" s="921"/>
      <c r="NST92" s="921"/>
      <c r="NSU92" s="921"/>
      <c r="NSV92" s="921"/>
      <c r="NSW92" s="921"/>
      <c r="NSX92" s="921"/>
      <c r="NSY92" s="921"/>
      <c r="NSZ92" s="921"/>
      <c r="NTA92" s="921"/>
      <c r="NTB92" s="921"/>
      <c r="NTC92" s="921"/>
      <c r="NTD92" s="921"/>
      <c r="NTE92" s="921"/>
      <c r="NTF92" s="921"/>
      <c r="NTG92" s="921"/>
      <c r="NTH92" s="921"/>
      <c r="NTI92" s="921"/>
      <c r="NTJ92" s="921"/>
      <c r="NTK92" s="921"/>
      <c r="NTL92" s="921"/>
      <c r="NTM92" s="921"/>
      <c r="NTN92" s="921"/>
      <c r="NTO92" s="921"/>
      <c r="NTP92" s="921"/>
      <c r="NTQ92" s="921"/>
      <c r="NTR92" s="921"/>
      <c r="NTS92" s="921"/>
      <c r="NTT92" s="921"/>
      <c r="NTU92" s="921"/>
      <c r="NTV92" s="921"/>
      <c r="NTW92" s="921"/>
      <c r="NTX92" s="921"/>
      <c r="NTY92" s="921"/>
      <c r="NTZ92" s="921"/>
      <c r="NUA92" s="921"/>
      <c r="NUB92" s="921"/>
      <c r="NUC92" s="921"/>
      <c r="NUD92" s="921"/>
      <c r="NUE92" s="921"/>
      <c r="NUF92" s="921"/>
      <c r="NUG92" s="921"/>
      <c r="NUH92" s="921"/>
      <c r="NUI92" s="921"/>
      <c r="NUJ92" s="921"/>
      <c r="NUK92" s="921"/>
      <c r="NUL92" s="921"/>
      <c r="NUM92" s="921"/>
      <c r="NUN92" s="921"/>
      <c r="NUO92" s="921"/>
      <c r="NUP92" s="921"/>
      <c r="NUQ92" s="921"/>
      <c r="NUR92" s="921"/>
      <c r="NUS92" s="921"/>
      <c r="NUT92" s="921"/>
      <c r="NUU92" s="921"/>
      <c r="NUV92" s="921"/>
      <c r="NUW92" s="921"/>
      <c r="NUX92" s="921"/>
      <c r="NUY92" s="921"/>
      <c r="NUZ92" s="921"/>
      <c r="NVA92" s="921"/>
      <c r="NVB92" s="921"/>
      <c r="NVC92" s="921"/>
      <c r="NVD92" s="921"/>
      <c r="NVE92" s="921"/>
      <c r="NVF92" s="921"/>
      <c r="NVG92" s="921"/>
      <c r="NVH92" s="921"/>
      <c r="NVI92" s="921"/>
      <c r="NVJ92" s="921"/>
      <c r="NVK92" s="921"/>
      <c r="NVL92" s="921"/>
      <c r="NVM92" s="921"/>
      <c r="NVN92" s="921"/>
      <c r="NVO92" s="921"/>
      <c r="NVP92" s="921"/>
      <c r="NVQ92" s="921"/>
      <c r="NVR92" s="921"/>
      <c r="NVS92" s="921"/>
      <c r="NVT92" s="921"/>
      <c r="NVU92" s="921"/>
      <c r="NVV92" s="921"/>
      <c r="NVW92" s="921"/>
      <c r="NVX92" s="921"/>
      <c r="NVY92" s="921"/>
      <c r="NVZ92" s="921"/>
      <c r="NWA92" s="921"/>
      <c r="NWB92" s="921"/>
      <c r="NWC92" s="921"/>
      <c r="NWD92" s="921"/>
      <c r="NWE92" s="921"/>
      <c r="NWF92" s="921"/>
      <c r="NWG92" s="921"/>
      <c r="NWH92" s="921"/>
      <c r="NWI92" s="921"/>
      <c r="NWJ92" s="921"/>
      <c r="NWK92" s="921"/>
      <c r="NWL92" s="921"/>
      <c r="NWM92" s="921"/>
      <c r="NWN92" s="921"/>
      <c r="NWO92" s="921"/>
      <c r="NWP92" s="921"/>
      <c r="NWQ92" s="921"/>
      <c r="NWR92" s="921"/>
      <c r="NWS92" s="921"/>
      <c r="NWT92" s="921"/>
      <c r="NWU92" s="921"/>
      <c r="NWV92" s="921"/>
      <c r="NWW92" s="921"/>
      <c r="NWX92" s="921"/>
      <c r="NWY92" s="921"/>
      <c r="NWZ92" s="921"/>
      <c r="NXA92" s="921"/>
      <c r="NXB92" s="921"/>
      <c r="NXC92" s="921"/>
      <c r="NXD92" s="921"/>
      <c r="NXE92" s="921"/>
      <c r="NXF92" s="921"/>
      <c r="NXG92" s="921"/>
      <c r="NXH92" s="921"/>
      <c r="NXI92" s="921"/>
      <c r="NXJ92" s="921"/>
      <c r="NXK92" s="921"/>
      <c r="NXL92" s="921"/>
      <c r="NXM92" s="921"/>
      <c r="NXN92" s="921"/>
      <c r="NXO92" s="921"/>
      <c r="NXP92" s="921"/>
      <c r="NXQ92" s="921"/>
      <c r="NXR92" s="921"/>
      <c r="NXS92" s="921"/>
      <c r="NXT92" s="921"/>
      <c r="NXU92" s="921"/>
      <c r="NXV92" s="921"/>
      <c r="NXW92" s="921"/>
      <c r="NXX92" s="921"/>
      <c r="NXY92" s="921"/>
      <c r="NXZ92" s="921"/>
      <c r="NYA92" s="921"/>
      <c r="NYB92" s="921"/>
      <c r="NYC92" s="921"/>
      <c r="NYD92" s="921"/>
      <c r="NYE92" s="921"/>
      <c r="NYF92" s="921"/>
      <c r="NYG92" s="921"/>
      <c r="NYH92" s="921"/>
      <c r="NYI92" s="921"/>
      <c r="NYJ92" s="921"/>
      <c r="NYK92" s="921"/>
      <c r="NYL92" s="921"/>
      <c r="NYM92" s="921"/>
      <c r="NYN92" s="921"/>
      <c r="NYO92" s="921"/>
      <c r="NYP92" s="921"/>
      <c r="NYQ92" s="921"/>
      <c r="NYR92" s="921"/>
      <c r="NYS92" s="921"/>
      <c r="NYT92" s="921"/>
      <c r="NYU92" s="921"/>
      <c r="NYV92" s="921"/>
      <c r="NYW92" s="921"/>
      <c r="NYX92" s="921"/>
      <c r="NYY92" s="921"/>
      <c r="NYZ92" s="921"/>
      <c r="NZA92" s="921"/>
      <c r="NZB92" s="921"/>
      <c r="NZC92" s="921"/>
      <c r="NZD92" s="921"/>
      <c r="NZE92" s="921"/>
      <c r="NZF92" s="921"/>
      <c r="NZG92" s="921"/>
      <c r="NZH92" s="921"/>
      <c r="NZI92" s="921"/>
      <c r="NZJ92" s="921"/>
      <c r="NZK92" s="921"/>
      <c r="NZL92" s="921"/>
      <c r="NZM92" s="921"/>
      <c r="NZN92" s="921"/>
      <c r="NZO92" s="921"/>
      <c r="NZP92" s="921"/>
      <c r="NZQ92" s="921"/>
      <c r="NZR92" s="921"/>
      <c r="NZS92" s="921"/>
      <c r="NZT92" s="921"/>
      <c r="NZU92" s="921"/>
      <c r="NZV92" s="921"/>
      <c r="NZW92" s="921"/>
      <c r="NZX92" s="921"/>
      <c r="NZY92" s="921"/>
      <c r="NZZ92" s="921"/>
      <c r="OAA92" s="921"/>
      <c r="OAB92" s="921"/>
      <c r="OAC92" s="921"/>
      <c r="OAD92" s="921"/>
      <c r="OAE92" s="921"/>
      <c r="OAF92" s="921"/>
      <c r="OAG92" s="921"/>
      <c r="OAH92" s="921"/>
      <c r="OAI92" s="921"/>
      <c r="OAJ92" s="921"/>
      <c r="OAK92" s="921"/>
      <c r="OAL92" s="921"/>
      <c r="OAM92" s="921"/>
      <c r="OAN92" s="921"/>
      <c r="OAO92" s="921"/>
      <c r="OAP92" s="921"/>
      <c r="OAQ92" s="921"/>
      <c r="OAR92" s="921"/>
      <c r="OAS92" s="921"/>
      <c r="OAT92" s="921"/>
      <c r="OAU92" s="921"/>
      <c r="OAV92" s="921"/>
      <c r="OAW92" s="921"/>
      <c r="OAX92" s="921"/>
      <c r="OAY92" s="921"/>
      <c r="OAZ92" s="921"/>
      <c r="OBA92" s="921"/>
      <c r="OBB92" s="921"/>
      <c r="OBC92" s="921"/>
      <c r="OBD92" s="921"/>
      <c r="OBE92" s="921"/>
      <c r="OBF92" s="921"/>
      <c r="OBG92" s="921"/>
      <c r="OBH92" s="921"/>
      <c r="OBI92" s="921"/>
      <c r="OBJ92" s="921"/>
      <c r="OBK92" s="921"/>
      <c r="OBL92" s="921"/>
      <c r="OBM92" s="921"/>
      <c r="OBN92" s="921"/>
      <c r="OBO92" s="921"/>
      <c r="OBP92" s="921"/>
      <c r="OBQ92" s="921"/>
      <c r="OBR92" s="921"/>
      <c r="OBS92" s="921"/>
      <c r="OBT92" s="921"/>
      <c r="OBU92" s="921"/>
      <c r="OBV92" s="921"/>
      <c r="OBW92" s="921"/>
      <c r="OBX92" s="921"/>
      <c r="OBY92" s="921"/>
      <c r="OBZ92" s="921"/>
      <c r="OCA92" s="921"/>
      <c r="OCB92" s="921"/>
      <c r="OCC92" s="921"/>
      <c r="OCD92" s="921"/>
      <c r="OCE92" s="921"/>
      <c r="OCF92" s="921"/>
      <c r="OCG92" s="921"/>
      <c r="OCH92" s="921"/>
      <c r="OCI92" s="921"/>
      <c r="OCJ92" s="921"/>
      <c r="OCK92" s="921"/>
      <c r="OCL92" s="921"/>
      <c r="OCM92" s="921"/>
      <c r="OCN92" s="921"/>
      <c r="OCO92" s="921"/>
      <c r="OCP92" s="921"/>
      <c r="OCQ92" s="921"/>
      <c r="OCR92" s="921"/>
      <c r="OCS92" s="921"/>
      <c r="OCT92" s="921"/>
      <c r="OCU92" s="921"/>
      <c r="OCV92" s="921"/>
      <c r="OCW92" s="921"/>
      <c r="OCX92" s="921"/>
      <c r="OCY92" s="921"/>
      <c r="OCZ92" s="921"/>
      <c r="ODA92" s="921"/>
      <c r="ODB92" s="921"/>
      <c r="ODC92" s="921"/>
      <c r="ODD92" s="921"/>
      <c r="ODE92" s="921"/>
      <c r="ODF92" s="921"/>
      <c r="ODG92" s="921"/>
      <c r="ODH92" s="921"/>
      <c r="ODI92" s="921"/>
      <c r="ODJ92" s="921"/>
      <c r="ODK92" s="921"/>
      <c r="ODL92" s="921"/>
      <c r="ODM92" s="921"/>
      <c r="ODN92" s="921"/>
      <c r="ODO92" s="921"/>
      <c r="ODP92" s="921"/>
      <c r="ODQ92" s="921"/>
      <c r="ODR92" s="921"/>
      <c r="ODS92" s="921"/>
      <c r="ODT92" s="921"/>
      <c r="ODU92" s="921"/>
      <c r="ODV92" s="921"/>
      <c r="ODW92" s="921"/>
      <c r="ODX92" s="921"/>
      <c r="ODY92" s="921"/>
      <c r="ODZ92" s="921"/>
      <c r="OEA92" s="921"/>
      <c r="OEB92" s="921"/>
      <c r="OEC92" s="921"/>
      <c r="OED92" s="921"/>
      <c r="OEE92" s="921"/>
      <c r="OEF92" s="921"/>
      <c r="OEG92" s="921"/>
      <c r="OEH92" s="921"/>
      <c r="OEI92" s="921"/>
      <c r="OEJ92" s="921"/>
      <c r="OEK92" s="921"/>
      <c r="OEL92" s="921"/>
      <c r="OEM92" s="921"/>
      <c r="OEN92" s="921"/>
      <c r="OEO92" s="921"/>
      <c r="OEP92" s="921"/>
      <c r="OEQ92" s="921"/>
      <c r="OER92" s="921"/>
      <c r="OES92" s="921"/>
      <c r="OET92" s="921"/>
      <c r="OEU92" s="921"/>
      <c r="OEV92" s="921"/>
      <c r="OEW92" s="921"/>
      <c r="OEX92" s="921"/>
      <c r="OEY92" s="921"/>
      <c r="OEZ92" s="921"/>
      <c r="OFA92" s="921"/>
      <c r="OFB92" s="921"/>
      <c r="OFC92" s="921"/>
      <c r="OFD92" s="921"/>
      <c r="OFE92" s="921"/>
      <c r="OFF92" s="921"/>
      <c r="OFG92" s="921"/>
      <c r="OFH92" s="921"/>
      <c r="OFI92" s="921"/>
      <c r="OFJ92" s="921"/>
      <c r="OFK92" s="921"/>
      <c r="OFL92" s="921"/>
      <c r="OFM92" s="921"/>
      <c r="OFN92" s="921"/>
      <c r="OFO92" s="921"/>
      <c r="OFP92" s="921"/>
      <c r="OFQ92" s="921"/>
      <c r="OFR92" s="921"/>
      <c r="OFS92" s="921"/>
      <c r="OFT92" s="921"/>
      <c r="OFU92" s="921"/>
      <c r="OFV92" s="921"/>
      <c r="OFW92" s="921"/>
      <c r="OFX92" s="921"/>
      <c r="OFY92" s="921"/>
      <c r="OFZ92" s="921"/>
      <c r="OGA92" s="921"/>
      <c r="OGB92" s="921"/>
      <c r="OGC92" s="921"/>
      <c r="OGD92" s="921"/>
      <c r="OGE92" s="921"/>
      <c r="OGF92" s="921"/>
      <c r="OGG92" s="921"/>
      <c r="OGH92" s="921"/>
      <c r="OGI92" s="921"/>
      <c r="OGJ92" s="921"/>
      <c r="OGK92" s="921"/>
      <c r="OGL92" s="921"/>
      <c r="OGM92" s="921"/>
      <c r="OGN92" s="921"/>
      <c r="OGO92" s="921"/>
      <c r="OGP92" s="921"/>
      <c r="OGQ92" s="921"/>
      <c r="OGR92" s="921"/>
      <c r="OGS92" s="921"/>
      <c r="OGT92" s="921"/>
      <c r="OGU92" s="921"/>
      <c r="OGV92" s="921"/>
      <c r="OGW92" s="921"/>
      <c r="OGX92" s="921"/>
      <c r="OGY92" s="921"/>
      <c r="OGZ92" s="921"/>
      <c r="OHA92" s="921"/>
      <c r="OHB92" s="921"/>
      <c r="OHC92" s="921"/>
      <c r="OHD92" s="921"/>
      <c r="OHE92" s="921"/>
      <c r="OHF92" s="921"/>
      <c r="OHG92" s="921"/>
      <c r="OHH92" s="921"/>
      <c r="OHI92" s="921"/>
      <c r="OHJ92" s="921"/>
      <c r="OHK92" s="921"/>
      <c r="OHL92" s="921"/>
      <c r="OHM92" s="921"/>
      <c r="OHN92" s="921"/>
      <c r="OHO92" s="921"/>
      <c r="OHP92" s="921"/>
      <c r="OHQ92" s="921"/>
      <c r="OHR92" s="921"/>
      <c r="OHS92" s="921"/>
      <c r="OHT92" s="921"/>
      <c r="OHU92" s="921"/>
      <c r="OHV92" s="921"/>
      <c r="OHW92" s="921"/>
      <c r="OHX92" s="921"/>
      <c r="OHY92" s="921"/>
      <c r="OHZ92" s="921"/>
      <c r="OIA92" s="921"/>
      <c r="OIB92" s="921"/>
      <c r="OIC92" s="921"/>
      <c r="OID92" s="921"/>
      <c r="OIE92" s="921"/>
      <c r="OIF92" s="921"/>
      <c r="OIG92" s="921"/>
      <c r="OIH92" s="921"/>
      <c r="OII92" s="921"/>
      <c r="OIJ92" s="921"/>
      <c r="OIK92" s="921"/>
      <c r="OIL92" s="921"/>
      <c r="OIM92" s="921"/>
      <c r="OIN92" s="921"/>
      <c r="OIO92" s="921"/>
      <c r="OIP92" s="921"/>
      <c r="OIQ92" s="921"/>
      <c r="OIR92" s="921"/>
      <c r="OIS92" s="921"/>
      <c r="OIT92" s="921"/>
      <c r="OIU92" s="921"/>
      <c r="OIV92" s="921"/>
      <c r="OIW92" s="921"/>
      <c r="OIX92" s="921"/>
      <c r="OIY92" s="921"/>
      <c r="OIZ92" s="921"/>
      <c r="OJA92" s="921"/>
      <c r="OJB92" s="921"/>
      <c r="OJC92" s="921"/>
      <c r="OJD92" s="921"/>
      <c r="OJE92" s="921"/>
      <c r="OJF92" s="921"/>
      <c r="OJG92" s="921"/>
      <c r="OJH92" s="921"/>
      <c r="OJI92" s="921"/>
      <c r="OJJ92" s="921"/>
      <c r="OJK92" s="921"/>
      <c r="OJL92" s="921"/>
      <c r="OJM92" s="921"/>
      <c r="OJN92" s="921"/>
      <c r="OJO92" s="921"/>
      <c r="OJP92" s="921"/>
      <c r="OJQ92" s="921"/>
      <c r="OJR92" s="921"/>
      <c r="OJS92" s="921"/>
      <c r="OJT92" s="921"/>
      <c r="OJU92" s="921"/>
      <c r="OJV92" s="921"/>
      <c r="OJW92" s="921"/>
      <c r="OJX92" s="921"/>
      <c r="OJY92" s="921"/>
      <c r="OJZ92" s="921"/>
      <c r="OKA92" s="921"/>
      <c r="OKB92" s="921"/>
      <c r="OKC92" s="921"/>
      <c r="OKD92" s="921"/>
      <c r="OKE92" s="921"/>
      <c r="OKF92" s="921"/>
      <c r="OKG92" s="921"/>
      <c r="OKH92" s="921"/>
      <c r="OKI92" s="921"/>
      <c r="OKJ92" s="921"/>
      <c r="OKK92" s="921"/>
      <c r="OKL92" s="921"/>
      <c r="OKM92" s="921"/>
      <c r="OKN92" s="921"/>
      <c r="OKO92" s="921"/>
      <c r="OKP92" s="921"/>
      <c r="OKQ92" s="921"/>
      <c r="OKR92" s="921"/>
      <c r="OKS92" s="921"/>
      <c r="OKT92" s="921"/>
      <c r="OKU92" s="921"/>
      <c r="OKV92" s="921"/>
      <c r="OKW92" s="921"/>
      <c r="OKX92" s="921"/>
      <c r="OKY92" s="921"/>
      <c r="OKZ92" s="921"/>
      <c r="OLA92" s="921"/>
      <c r="OLB92" s="921"/>
      <c r="OLC92" s="921"/>
      <c r="OLD92" s="921"/>
      <c r="OLE92" s="921"/>
      <c r="OLF92" s="921"/>
      <c r="OLG92" s="921"/>
      <c r="OLH92" s="921"/>
      <c r="OLI92" s="921"/>
      <c r="OLJ92" s="921"/>
      <c r="OLK92" s="921"/>
      <c r="OLL92" s="921"/>
      <c r="OLM92" s="921"/>
      <c r="OLN92" s="921"/>
      <c r="OLO92" s="921"/>
      <c r="OLP92" s="921"/>
      <c r="OLQ92" s="921"/>
      <c r="OLR92" s="921"/>
      <c r="OLS92" s="921"/>
      <c r="OLT92" s="921"/>
      <c r="OLU92" s="921"/>
      <c r="OLV92" s="921"/>
      <c r="OLW92" s="921"/>
      <c r="OLX92" s="921"/>
      <c r="OLY92" s="921"/>
      <c r="OLZ92" s="921"/>
      <c r="OMA92" s="921"/>
      <c r="OMB92" s="921"/>
      <c r="OMC92" s="921"/>
      <c r="OMD92" s="921"/>
      <c r="OME92" s="921"/>
      <c r="OMF92" s="921"/>
      <c r="OMG92" s="921"/>
      <c r="OMH92" s="921"/>
      <c r="OMI92" s="921"/>
      <c r="OMJ92" s="921"/>
      <c r="OMK92" s="921"/>
      <c r="OML92" s="921"/>
      <c r="OMM92" s="921"/>
      <c r="OMN92" s="921"/>
      <c r="OMO92" s="921"/>
      <c r="OMP92" s="921"/>
      <c r="OMQ92" s="921"/>
      <c r="OMR92" s="921"/>
      <c r="OMS92" s="921"/>
      <c r="OMT92" s="921"/>
      <c r="OMU92" s="921"/>
      <c r="OMV92" s="921"/>
      <c r="OMW92" s="921"/>
      <c r="OMX92" s="921"/>
      <c r="OMY92" s="921"/>
      <c r="OMZ92" s="921"/>
      <c r="ONA92" s="921"/>
      <c r="ONB92" s="921"/>
      <c r="ONC92" s="921"/>
      <c r="OND92" s="921"/>
      <c r="ONE92" s="921"/>
      <c r="ONF92" s="921"/>
      <c r="ONG92" s="921"/>
      <c r="ONH92" s="921"/>
      <c r="ONI92" s="921"/>
      <c r="ONJ92" s="921"/>
      <c r="ONK92" s="921"/>
      <c r="ONL92" s="921"/>
      <c r="ONM92" s="921"/>
      <c r="ONN92" s="921"/>
      <c r="ONO92" s="921"/>
      <c r="ONP92" s="921"/>
      <c r="ONQ92" s="921"/>
      <c r="ONR92" s="921"/>
      <c r="ONS92" s="921"/>
      <c r="ONT92" s="921"/>
      <c r="ONU92" s="921"/>
      <c r="ONV92" s="921"/>
      <c r="ONW92" s="921"/>
      <c r="ONX92" s="921"/>
      <c r="ONY92" s="921"/>
      <c r="ONZ92" s="921"/>
      <c r="OOA92" s="921"/>
      <c r="OOB92" s="921"/>
      <c r="OOC92" s="921"/>
      <c r="OOD92" s="921"/>
      <c r="OOE92" s="921"/>
      <c r="OOF92" s="921"/>
      <c r="OOG92" s="921"/>
      <c r="OOH92" s="921"/>
      <c r="OOI92" s="921"/>
      <c r="OOJ92" s="921"/>
      <c r="OOK92" s="921"/>
      <c r="OOL92" s="921"/>
      <c r="OOM92" s="921"/>
      <c r="OON92" s="921"/>
      <c r="OOO92" s="921"/>
      <c r="OOP92" s="921"/>
      <c r="OOQ92" s="921"/>
      <c r="OOR92" s="921"/>
      <c r="OOS92" s="921"/>
      <c r="OOT92" s="921"/>
      <c r="OOU92" s="921"/>
      <c r="OOV92" s="921"/>
      <c r="OOW92" s="921"/>
      <c r="OOX92" s="921"/>
      <c r="OOY92" s="921"/>
      <c r="OOZ92" s="921"/>
      <c r="OPA92" s="921"/>
      <c r="OPB92" s="921"/>
      <c r="OPC92" s="921"/>
      <c r="OPD92" s="921"/>
      <c r="OPE92" s="921"/>
      <c r="OPF92" s="921"/>
      <c r="OPG92" s="921"/>
      <c r="OPH92" s="921"/>
      <c r="OPI92" s="921"/>
      <c r="OPJ92" s="921"/>
      <c r="OPK92" s="921"/>
      <c r="OPL92" s="921"/>
      <c r="OPM92" s="921"/>
      <c r="OPN92" s="921"/>
      <c r="OPO92" s="921"/>
      <c r="OPP92" s="921"/>
      <c r="OPQ92" s="921"/>
      <c r="OPR92" s="921"/>
      <c r="OPS92" s="921"/>
      <c r="OPT92" s="921"/>
      <c r="OPU92" s="921"/>
      <c r="OPV92" s="921"/>
      <c r="OPW92" s="921"/>
      <c r="OPX92" s="921"/>
      <c r="OPY92" s="921"/>
      <c r="OPZ92" s="921"/>
      <c r="OQA92" s="921"/>
      <c r="OQB92" s="921"/>
      <c r="OQC92" s="921"/>
      <c r="OQD92" s="921"/>
      <c r="OQE92" s="921"/>
      <c r="OQF92" s="921"/>
      <c r="OQG92" s="921"/>
      <c r="OQH92" s="921"/>
      <c r="OQI92" s="921"/>
      <c r="OQJ92" s="921"/>
      <c r="OQK92" s="921"/>
      <c r="OQL92" s="921"/>
      <c r="OQM92" s="921"/>
      <c r="OQN92" s="921"/>
      <c r="OQO92" s="921"/>
      <c r="OQP92" s="921"/>
      <c r="OQQ92" s="921"/>
      <c r="OQR92" s="921"/>
      <c r="OQS92" s="921"/>
      <c r="OQT92" s="921"/>
      <c r="OQU92" s="921"/>
      <c r="OQV92" s="921"/>
      <c r="OQW92" s="921"/>
      <c r="OQX92" s="921"/>
      <c r="OQY92" s="921"/>
      <c r="OQZ92" s="921"/>
      <c r="ORA92" s="921"/>
      <c r="ORB92" s="921"/>
      <c r="ORC92" s="921"/>
      <c r="ORD92" s="921"/>
      <c r="ORE92" s="921"/>
      <c r="ORF92" s="921"/>
      <c r="ORG92" s="921"/>
      <c r="ORH92" s="921"/>
      <c r="ORI92" s="921"/>
      <c r="ORJ92" s="921"/>
      <c r="ORK92" s="921"/>
      <c r="ORL92" s="921"/>
      <c r="ORM92" s="921"/>
      <c r="ORN92" s="921"/>
      <c r="ORO92" s="921"/>
      <c r="ORP92" s="921"/>
      <c r="ORQ92" s="921"/>
      <c r="ORR92" s="921"/>
      <c r="ORS92" s="921"/>
      <c r="ORT92" s="921"/>
      <c r="ORU92" s="921"/>
      <c r="ORV92" s="921"/>
      <c r="ORW92" s="921"/>
      <c r="ORX92" s="921"/>
      <c r="ORY92" s="921"/>
      <c r="ORZ92" s="921"/>
      <c r="OSA92" s="921"/>
      <c r="OSB92" s="921"/>
      <c r="OSC92" s="921"/>
      <c r="OSD92" s="921"/>
      <c r="OSE92" s="921"/>
      <c r="OSF92" s="921"/>
      <c r="OSG92" s="921"/>
      <c r="OSH92" s="921"/>
      <c r="OSI92" s="921"/>
      <c r="OSJ92" s="921"/>
      <c r="OSK92" s="921"/>
      <c r="OSL92" s="921"/>
      <c r="OSM92" s="921"/>
      <c r="OSN92" s="921"/>
      <c r="OSO92" s="921"/>
      <c r="OSP92" s="921"/>
      <c r="OSQ92" s="921"/>
      <c r="OSR92" s="921"/>
      <c r="OSS92" s="921"/>
      <c r="OST92" s="921"/>
      <c r="OSU92" s="921"/>
      <c r="OSV92" s="921"/>
      <c r="OSW92" s="921"/>
      <c r="OSX92" s="921"/>
      <c r="OSY92" s="921"/>
      <c r="OSZ92" s="921"/>
      <c r="OTA92" s="921"/>
      <c r="OTB92" s="921"/>
      <c r="OTC92" s="921"/>
      <c r="OTD92" s="921"/>
      <c r="OTE92" s="921"/>
      <c r="OTF92" s="921"/>
      <c r="OTG92" s="921"/>
      <c r="OTH92" s="921"/>
      <c r="OTI92" s="921"/>
      <c r="OTJ92" s="921"/>
      <c r="OTK92" s="921"/>
      <c r="OTL92" s="921"/>
      <c r="OTM92" s="921"/>
      <c r="OTN92" s="921"/>
      <c r="OTO92" s="921"/>
      <c r="OTP92" s="921"/>
      <c r="OTQ92" s="921"/>
      <c r="OTR92" s="921"/>
      <c r="OTS92" s="921"/>
      <c r="OTT92" s="921"/>
      <c r="OTU92" s="921"/>
      <c r="OTV92" s="921"/>
      <c r="OTW92" s="921"/>
      <c r="OTX92" s="921"/>
      <c r="OTY92" s="921"/>
      <c r="OTZ92" s="921"/>
      <c r="OUA92" s="921"/>
      <c r="OUB92" s="921"/>
      <c r="OUC92" s="921"/>
      <c r="OUD92" s="921"/>
      <c r="OUE92" s="921"/>
      <c r="OUF92" s="921"/>
      <c r="OUG92" s="921"/>
      <c r="OUH92" s="921"/>
      <c r="OUI92" s="921"/>
      <c r="OUJ92" s="921"/>
      <c r="OUK92" s="921"/>
      <c r="OUL92" s="921"/>
      <c r="OUM92" s="921"/>
      <c r="OUN92" s="921"/>
      <c r="OUO92" s="921"/>
      <c r="OUP92" s="921"/>
      <c r="OUQ92" s="921"/>
      <c r="OUR92" s="921"/>
      <c r="OUS92" s="921"/>
      <c r="OUT92" s="921"/>
      <c r="OUU92" s="921"/>
      <c r="OUV92" s="921"/>
      <c r="OUW92" s="921"/>
      <c r="OUX92" s="921"/>
      <c r="OUY92" s="921"/>
      <c r="OUZ92" s="921"/>
      <c r="OVA92" s="921"/>
      <c r="OVB92" s="921"/>
      <c r="OVC92" s="921"/>
      <c r="OVD92" s="921"/>
      <c r="OVE92" s="921"/>
      <c r="OVF92" s="921"/>
      <c r="OVG92" s="921"/>
      <c r="OVH92" s="921"/>
      <c r="OVI92" s="921"/>
      <c r="OVJ92" s="921"/>
      <c r="OVK92" s="921"/>
      <c r="OVL92" s="921"/>
      <c r="OVM92" s="921"/>
      <c r="OVN92" s="921"/>
      <c r="OVO92" s="921"/>
      <c r="OVP92" s="921"/>
      <c r="OVQ92" s="921"/>
      <c r="OVR92" s="921"/>
      <c r="OVS92" s="921"/>
      <c r="OVT92" s="921"/>
      <c r="OVU92" s="921"/>
      <c r="OVV92" s="921"/>
      <c r="OVW92" s="921"/>
      <c r="OVX92" s="921"/>
      <c r="OVY92" s="921"/>
      <c r="OVZ92" s="921"/>
      <c r="OWA92" s="921"/>
      <c r="OWB92" s="921"/>
      <c r="OWC92" s="921"/>
      <c r="OWD92" s="921"/>
      <c r="OWE92" s="921"/>
      <c r="OWF92" s="921"/>
      <c r="OWG92" s="921"/>
      <c r="OWH92" s="921"/>
      <c r="OWI92" s="921"/>
      <c r="OWJ92" s="921"/>
      <c r="OWK92" s="921"/>
      <c r="OWL92" s="921"/>
      <c r="OWM92" s="921"/>
      <c r="OWN92" s="921"/>
      <c r="OWO92" s="921"/>
      <c r="OWP92" s="921"/>
      <c r="OWQ92" s="921"/>
      <c r="OWR92" s="921"/>
      <c r="OWS92" s="921"/>
      <c r="OWT92" s="921"/>
      <c r="OWU92" s="921"/>
      <c r="OWV92" s="921"/>
      <c r="OWW92" s="921"/>
      <c r="OWX92" s="921"/>
      <c r="OWY92" s="921"/>
      <c r="OWZ92" s="921"/>
      <c r="OXA92" s="921"/>
      <c r="OXB92" s="921"/>
      <c r="OXC92" s="921"/>
      <c r="OXD92" s="921"/>
      <c r="OXE92" s="921"/>
      <c r="OXF92" s="921"/>
      <c r="OXG92" s="921"/>
      <c r="OXH92" s="921"/>
      <c r="OXI92" s="921"/>
      <c r="OXJ92" s="921"/>
      <c r="OXK92" s="921"/>
      <c r="OXL92" s="921"/>
      <c r="OXM92" s="921"/>
      <c r="OXN92" s="921"/>
      <c r="OXO92" s="921"/>
      <c r="OXP92" s="921"/>
      <c r="OXQ92" s="921"/>
      <c r="OXR92" s="921"/>
      <c r="OXS92" s="921"/>
      <c r="OXT92" s="921"/>
      <c r="OXU92" s="921"/>
      <c r="OXV92" s="921"/>
      <c r="OXW92" s="921"/>
      <c r="OXX92" s="921"/>
      <c r="OXY92" s="921"/>
      <c r="OXZ92" s="921"/>
      <c r="OYA92" s="921"/>
      <c r="OYB92" s="921"/>
      <c r="OYC92" s="921"/>
      <c r="OYD92" s="921"/>
      <c r="OYE92" s="921"/>
      <c r="OYF92" s="921"/>
      <c r="OYG92" s="921"/>
      <c r="OYH92" s="921"/>
      <c r="OYI92" s="921"/>
      <c r="OYJ92" s="921"/>
      <c r="OYK92" s="921"/>
      <c r="OYL92" s="921"/>
      <c r="OYM92" s="921"/>
      <c r="OYN92" s="921"/>
      <c r="OYO92" s="921"/>
      <c r="OYP92" s="921"/>
      <c r="OYQ92" s="921"/>
      <c r="OYR92" s="921"/>
      <c r="OYS92" s="921"/>
      <c r="OYT92" s="921"/>
      <c r="OYU92" s="921"/>
      <c r="OYV92" s="921"/>
      <c r="OYW92" s="921"/>
      <c r="OYX92" s="921"/>
      <c r="OYY92" s="921"/>
      <c r="OYZ92" s="921"/>
      <c r="OZA92" s="921"/>
      <c r="OZB92" s="921"/>
      <c r="OZC92" s="921"/>
      <c r="OZD92" s="921"/>
      <c r="OZE92" s="921"/>
      <c r="OZF92" s="921"/>
      <c r="OZG92" s="921"/>
      <c r="OZH92" s="921"/>
      <c r="OZI92" s="921"/>
      <c r="OZJ92" s="921"/>
      <c r="OZK92" s="921"/>
      <c r="OZL92" s="921"/>
      <c r="OZM92" s="921"/>
      <c r="OZN92" s="921"/>
      <c r="OZO92" s="921"/>
      <c r="OZP92" s="921"/>
      <c r="OZQ92" s="921"/>
      <c r="OZR92" s="921"/>
      <c r="OZS92" s="921"/>
      <c r="OZT92" s="921"/>
      <c r="OZU92" s="921"/>
      <c r="OZV92" s="921"/>
      <c r="OZW92" s="921"/>
      <c r="OZX92" s="921"/>
      <c r="OZY92" s="921"/>
      <c r="OZZ92" s="921"/>
      <c r="PAA92" s="921"/>
      <c r="PAB92" s="921"/>
      <c r="PAC92" s="921"/>
      <c r="PAD92" s="921"/>
      <c r="PAE92" s="921"/>
      <c r="PAF92" s="921"/>
      <c r="PAG92" s="921"/>
      <c r="PAH92" s="921"/>
      <c r="PAI92" s="921"/>
      <c r="PAJ92" s="921"/>
      <c r="PAK92" s="921"/>
      <c r="PAL92" s="921"/>
      <c r="PAM92" s="921"/>
      <c r="PAN92" s="921"/>
      <c r="PAO92" s="921"/>
      <c r="PAP92" s="921"/>
      <c r="PAQ92" s="921"/>
      <c r="PAR92" s="921"/>
      <c r="PAS92" s="921"/>
      <c r="PAT92" s="921"/>
      <c r="PAU92" s="921"/>
      <c r="PAV92" s="921"/>
      <c r="PAW92" s="921"/>
      <c r="PAX92" s="921"/>
      <c r="PAY92" s="921"/>
      <c r="PAZ92" s="921"/>
      <c r="PBA92" s="921"/>
      <c r="PBB92" s="921"/>
      <c r="PBC92" s="921"/>
      <c r="PBD92" s="921"/>
      <c r="PBE92" s="921"/>
      <c r="PBF92" s="921"/>
      <c r="PBG92" s="921"/>
      <c r="PBH92" s="921"/>
      <c r="PBI92" s="921"/>
      <c r="PBJ92" s="921"/>
      <c r="PBK92" s="921"/>
      <c r="PBL92" s="921"/>
      <c r="PBM92" s="921"/>
      <c r="PBN92" s="921"/>
      <c r="PBO92" s="921"/>
      <c r="PBP92" s="921"/>
      <c r="PBQ92" s="921"/>
      <c r="PBR92" s="921"/>
      <c r="PBS92" s="921"/>
      <c r="PBT92" s="921"/>
      <c r="PBU92" s="921"/>
      <c r="PBV92" s="921"/>
      <c r="PBW92" s="921"/>
      <c r="PBX92" s="921"/>
      <c r="PBY92" s="921"/>
      <c r="PBZ92" s="921"/>
      <c r="PCA92" s="921"/>
      <c r="PCB92" s="921"/>
      <c r="PCC92" s="921"/>
      <c r="PCD92" s="921"/>
      <c r="PCE92" s="921"/>
      <c r="PCF92" s="921"/>
      <c r="PCG92" s="921"/>
      <c r="PCH92" s="921"/>
      <c r="PCI92" s="921"/>
      <c r="PCJ92" s="921"/>
      <c r="PCK92" s="921"/>
      <c r="PCL92" s="921"/>
      <c r="PCM92" s="921"/>
      <c r="PCN92" s="921"/>
      <c r="PCO92" s="921"/>
      <c r="PCP92" s="921"/>
      <c r="PCQ92" s="921"/>
      <c r="PCR92" s="921"/>
      <c r="PCS92" s="921"/>
      <c r="PCT92" s="921"/>
      <c r="PCU92" s="921"/>
      <c r="PCV92" s="921"/>
      <c r="PCW92" s="921"/>
      <c r="PCX92" s="921"/>
      <c r="PCY92" s="921"/>
      <c r="PCZ92" s="921"/>
      <c r="PDA92" s="921"/>
      <c r="PDB92" s="921"/>
      <c r="PDC92" s="921"/>
      <c r="PDD92" s="921"/>
      <c r="PDE92" s="921"/>
      <c r="PDF92" s="921"/>
      <c r="PDG92" s="921"/>
      <c r="PDH92" s="921"/>
      <c r="PDI92" s="921"/>
      <c r="PDJ92" s="921"/>
      <c r="PDK92" s="921"/>
      <c r="PDL92" s="921"/>
      <c r="PDM92" s="921"/>
      <c r="PDN92" s="921"/>
      <c r="PDO92" s="921"/>
      <c r="PDP92" s="921"/>
      <c r="PDQ92" s="921"/>
      <c r="PDR92" s="921"/>
      <c r="PDS92" s="921"/>
      <c r="PDT92" s="921"/>
      <c r="PDU92" s="921"/>
      <c r="PDV92" s="921"/>
      <c r="PDW92" s="921"/>
      <c r="PDX92" s="921"/>
      <c r="PDY92" s="921"/>
      <c r="PDZ92" s="921"/>
      <c r="PEA92" s="921"/>
      <c r="PEB92" s="921"/>
      <c r="PEC92" s="921"/>
      <c r="PED92" s="921"/>
      <c r="PEE92" s="921"/>
      <c r="PEF92" s="921"/>
      <c r="PEG92" s="921"/>
      <c r="PEH92" s="921"/>
      <c r="PEI92" s="921"/>
      <c r="PEJ92" s="921"/>
      <c r="PEK92" s="921"/>
      <c r="PEL92" s="921"/>
      <c r="PEM92" s="921"/>
      <c r="PEN92" s="921"/>
      <c r="PEO92" s="921"/>
      <c r="PEP92" s="921"/>
      <c r="PEQ92" s="921"/>
      <c r="PER92" s="921"/>
      <c r="PES92" s="921"/>
      <c r="PET92" s="921"/>
      <c r="PEU92" s="921"/>
      <c r="PEV92" s="921"/>
      <c r="PEW92" s="921"/>
      <c r="PEX92" s="921"/>
      <c r="PEY92" s="921"/>
      <c r="PEZ92" s="921"/>
      <c r="PFA92" s="921"/>
      <c r="PFB92" s="921"/>
      <c r="PFC92" s="921"/>
      <c r="PFD92" s="921"/>
      <c r="PFE92" s="921"/>
      <c r="PFF92" s="921"/>
      <c r="PFG92" s="921"/>
      <c r="PFH92" s="921"/>
      <c r="PFI92" s="921"/>
      <c r="PFJ92" s="921"/>
      <c r="PFK92" s="921"/>
      <c r="PFL92" s="921"/>
      <c r="PFM92" s="921"/>
      <c r="PFN92" s="921"/>
      <c r="PFO92" s="921"/>
      <c r="PFP92" s="921"/>
      <c r="PFQ92" s="921"/>
      <c r="PFR92" s="921"/>
      <c r="PFS92" s="921"/>
      <c r="PFT92" s="921"/>
      <c r="PFU92" s="921"/>
      <c r="PFV92" s="921"/>
      <c r="PFW92" s="921"/>
      <c r="PFX92" s="921"/>
      <c r="PFY92" s="921"/>
      <c r="PFZ92" s="921"/>
      <c r="PGA92" s="921"/>
      <c r="PGB92" s="921"/>
      <c r="PGC92" s="921"/>
      <c r="PGD92" s="921"/>
      <c r="PGE92" s="921"/>
      <c r="PGF92" s="921"/>
      <c r="PGG92" s="921"/>
      <c r="PGH92" s="921"/>
      <c r="PGI92" s="921"/>
      <c r="PGJ92" s="921"/>
      <c r="PGK92" s="921"/>
      <c r="PGL92" s="921"/>
      <c r="PGM92" s="921"/>
      <c r="PGN92" s="921"/>
      <c r="PGO92" s="921"/>
      <c r="PGP92" s="921"/>
      <c r="PGQ92" s="921"/>
      <c r="PGR92" s="921"/>
      <c r="PGS92" s="921"/>
      <c r="PGT92" s="921"/>
      <c r="PGU92" s="921"/>
      <c r="PGV92" s="921"/>
      <c r="PGW92" s="921"/>
      <c r="PGX92" s="921"/>
      <c r="PGY92" s="921"/>
      <c r="PGZ92" s="921"/>
      <c r="PHA92" s="921"/>
      <c r="PHB92" s="921"/>
      <c r="PHC92" s="921"/>
      <c r="PHD92" s="921"/>
      <c r="PHE92" s="921"/>
      <c r="PHF92" s="921"/>
      <c r="PHG92" s="921"/>
      <c r="PHH92" s="921"/>
      <c r="PHI92" s="921"/>
      <c r="PHJ92" s="921"/>
      <c r="PHK92" s="921"/>
      <c r="PHL92" s="921"/>
      <c r="PHM92" s="921"/>
      <c r="PHN92" s="921"/>
      <c r="PHO92" s="921"/>
      <c r="PHP92" s="921"/>
      <c r="PHQ92" s="921"/>
      <c r="PHR92" s="921"/>
      <c r="PHS92" s="921"/>
      <c r="PHT92" s="921"/>
      <c r="PHU92" s="921"/>
      <c r="PHV92" s="921"/>
      <c r="PHW92" s="921"/>
      <c r="PHX92" s="921"/>
      <c r="PHY92" s="921"/>
      <c r="PHZ92" s="921"/>
      <c r="PIA92" s="921"/>
      <c r="PIB92" s="921"/>
      <c r="PIC92" s="921"/>
      <c r="PID92" s="921"/>
      <c r="PIE92" s="921"/>
      <c r="PIF92" s="921"/>
      <c r="PIG92" s="921"/>
      <c r="PIH92" s="921"/>
      <c r="PII92" s="921"/>
      <c r="PIJ92" s="921"/>
      <c r="PIK92" s="921"/>
      <c r="PIL92" s="921"/>
      <c r="PIM92" s="921"/>
      <c r="PIN92" s="921"/>
      <c r="PIO92" s="921"/>
      <c r="PIP92" s="921"/>
      <c r="PIQ92" s="921"/>
      <c r="PIR92" s="921"/>
      <c r="PIS92" s="921"/>
      <c r="PIT92" s="921"/>
      <c r="PIU92" s="921"/>
      <c r="PIV92" s="921"/>
      <c r="PIW92" s="921"/>
      <c r="PIX92" s="921"/>
      <c r="PIY92" s="921"/>
      <c r="PIZ92" s="921"/>
      <c r="PJA92" s="921"/>
      <c r="PJB92" s="921"/>
      <c r="PJC92" s="921"/>
      <c r="PJD92" s="921"/>
      <c r="PJE92" s="921"/>
      <c r="PJF92" s="921"/>
      <c r="PJG92" s="921"/>
      <c r="PJH92" s="921"/>
      <c r="PJI92" s="921"/>
      <c r="PJJ92" s="921"/>
      <c r="PJK92" s="921"/>
      <c r="PJL92" s="921"/>
      <c r="PJM92" s="921"/>
      <c r="PJN92" s="921"/>
      <c r="PJO92" s="921"/>
      <c r="PJP92" s="921"/>
      <c r="PJQ92" s="921"/>
      <c r="PJR92" s="921"/>
      <c r="PJS92" s="921"/>
      <c r="PJT92" s="921"/>
      <c r="PJU92" s="921"/>
      <c r="PJV92" s="921"/>
      <c r="PJW92" s="921"/>
      <c r="PJX92" s="921"/>
      <c r="PJY92" s="921"/>
      <c r="PJZ92" s="921"/>
      <c r="PKA92" s="921"/>
      <c r="PKB92" s="921"/>
      <c r="PKC92" s="921"/>
      <c r="PKD92" s="921"/>
      <c r="PKE92" s="921"/>
      <c r="PKF92" s="921"/>
      <c r="PKG92" s="921"/>
      <c r="PKH92" s="921"/>
      <c r="PKI92" s="921"/>
      <c r="PKJ92" s="921"/>
      <c r="PKK92" s="921"/>
      <c r="PKL92" s="921"/>
      <c r="PKM92" s="921"/>
      <c r="PKN92" s="921"/>
      <c r="PKO92" s="921"/>
      <c r="PKP92" s="921"/>
      <c r="PKQ92" s="921"/>
      <c r="PKR92" s="921"/>
      <c r="PKS92" s="921"/>
      <c r="PKT92" s="921"/>
      <c r="PKU92" s="921"/>
      <c r="PKV92" s="921"/>
      <c r="PKW92" s="921"/>
      <c r="PKX92" s="921"/>
      <c r="PKY92" s="921"/>
      <c r="PKZ92" s="921"/>
      <c r="PLA92" s="921"/>
      <c r="PLB92" s="921"/>
      <c r="PLC92" s="921"/>
      <c r="PLD92" s="921"/>
      <c r="PLE92" s="921"/>
      <c r="PLF92" s="921"/>
      <c r="PLG92" s="921"/>
      <c r="PLH92" s="921"/>
      <c r="PLI92" s="921"/>
      <c r="PLJ92" s="921"/>
      <c r="PLK92" s="921"/>
      <c r="PLL92" s="921"/>
      <c r="PLM92" s="921"/>
      <c r="PLN92" s="921"/>
      <c r="PLO92" s="921"/>
      <c r="PLP92" s="921"/>
      <c r="PLQ92" s="921"/>
      <c r="PLR92" s="921"/>
      <c r="PLS92" s="921"/>
      <c r="PLT92" s="921"/>
      <c r="PLU92" s="921"/>
      <c r="PLV92" s="921"/>
      <c r="PLW92" s="921"/>
      <c r="PLX92" s="921"/>
      <c r="PLY92" s="921"/>
      <c r="PLZ92" s="921"/>
      <c r="PMA92" s="921"/>
      <c r="PMB92" s="921"/>
      <c r="PMC92" s="921"/>
      <c r="PMD92" s="921"/>
      <c r="PME92" s="921"/>
      <c r="PMF92" s="921"/>
      <c r="PMG92" s="921"/>
      <c r="PMH92" s="921"/>
      <c r="PMI92" s="921"/>
      <c r="PMJ92" s="921"/>
      <c r="PMK92" s="921"/>
      <c r="PML92" s="921"/>
      <c r="PMM92" s="921"/>
      <c r="PMN92" s="921"/>
      <c r="PMO92" s="921"/>
      <c r="PMP92" s="921"/>
      <c r="PMQ92" s="921"/>
      <c r="PMR92" s="921"/>
      <c r="PMS92" s="921"/>
      <c r="PMT92" s="921"/>
      <c r="PMU92" s="921"/>
      <c r="PMV92" s="921"/>
      <c r="PMW92" s="921"/>
      <c r="PMX92" s="921"/>
      <c r="PMY92" s="921"/>
      <c r="PMZ92" s="921"/>
      <c r="PNA92" s="921"/>
      <c r="PNB92" s="921"/>
      <c r="PNC92" s="921"/>
      <c r="PND92" s="921"/>
      <c r="PNE92" s="921"/>
      <c r="PNF92" s="921"/>
      <c r="PNG92" s="921"/>
      <c r="PNH92" s="921"/>
      <c r="PNI92" s="921"/>
      <c r="PNJ92" s="921"/>
      <c r="PNK92" s="921"/>
      <c r="PNL92" s="921"/>
      <c r="PNM92" s="921"/>
      <c r="PNN92" s="921"/>
      <c r="PNO92" s="921"/>
      <c r="PNP92" s="921"/>
      <c r="PNQ92" s="921"/>
      <c r="PNR92" s="921"/>
      <c r="PNS92" s="921"/>
      <c r="PNT92" s="921"/>
      <c r="PNU92" s="921"/>
      <c r="PNV92" s="921"/>
      <c r="PNW92" s="921"/>
      <c r="PNX92" s="921"/>
      <c r="PNY92" s="921"/>
      <c r="PNZ92" s="921"/>
      <c r="POA92" s="921"/>
      <c r="POB92" s="921"/>
      <c r="POC92" s="921"/>
      <c r="POD92" s="921"/>
      <c r="POE92" s="921"/>
      <c r="POF92" s="921"/>
      <c r="POG92" s="921"/>
      <c r="POH92" s="921"/>
      <c r="POI92" s="921"/>
      <c r="POJ92" s="921"/>
      <c r="POK92" s="921"/>
      <c r="POL92" s="921"/>
      <c r="POM92" s="921"/>
      <c r="PON92" s="921"/>
      <c r="POO92" s="921"/>
      <c r="POP92" s="921"/>
      <c r="POQ92" s="921"/>
      <c r="POR92" s="921"/>
      <c r="POS92" s="921"/>
      <c r="POT92" s="921"/>
      <c r="POU92" s="921"/>
      <c r="POV92" s="921"/>
      <c r="POW92" s="921"/>
      <c r="POX92" s="921"/>
      <c r="POY92" s="921"/>
      <c r="POZ92" s="921"/>
      <c r="PPA92" s="921"/>
      <c r="PPB92" s="921"/>
      <c r="PPC92" s="921"/>
      <c r="PPD92" s="921"/>
      <c r="PPE92" s="921"/>
      <c r="PPF92" s="921"/>
      <c r="PPG92" s="921"/>
      <c r="PPH92" s="921"/>
      <c r="PPI92" s="921"/>
      <c r="PPJ92" s="921"/>
      <c r="PPK92" s="921"/>
      <c r="PPL92" s="921"/>
      <c r="PPM92" s="921"/>
      <c r="PPN92" s="921"/>
      <c r="PPO92" s="921"/>
      <c r="PPP92" s="921"/>
      <c r="PPQ92" s="921"/>
      <c r="PPR92" s="921"/>
      <c r="PPS92" s="921"/>
      <c r="PPT92" s="921"/>
      <c r="PPU92" s="921"/>
      <c r="PPV92" s="921"/>
      <c r="PPW92" s="921"/>
      <c r="PPX92" s="921"/>
      <c r="PPY92" s="921"/>
      <c r="PPZ92" s="921"/>
      <c r="PQA92" s="921"/>
      <c r="PQB92" s="921"/>
      <c r="PQC92" s="921"/>
      <c r="PQD92" s="921"/>
      <c r="PQE92" s="921"/>
      <c r="PQF92" s="921"/>
      <c r="PQG92" s="921"/>
      <c r="PQH92" s="921"/>
      <c r="PQI92" s="921"/>
      <c r="PQJ92" s="921"/>
      <c r="PQK92" s="921"/>
      <c r="PQL92" s="921"/>
      <c r="PQM92" s="921"/>
      <c r="PQN92" s="921"/>
      <c r="PQO92" s="921"/>
      <c r="PQP92" s="921"/>
      <c r="PQQ92" s="921"/>
      <c r="PQR92" s="921"/>
      <c r="PQS92" s="921"/>
      <c r="PQT92" s="921"/>
      <c r="PQU92" s="921"/>
      <c r="PQV92" s="921"/>
      <c r="PQW92" s="921"/>
      <c r="PQX92" s="921"/>
      <c r="PQY92" s="921"/>
      <c r="PQZ92" s="921"/>
      <c r="PRA92" s="921"/>
      <c r="PRB92" s="921"/>
      <c r="PRC92" s="921"/>
      <c r="PRD92" s="921"/>
      <c r="PRE92" s="921"/>
      <c r="PRF92" s="921"/>
      <c r="PRG92" s="921"/>
      <c r="PRH92" s="921"/>
      <c r="PRI92" s="921"/>
      <c r="PRJ92" s="921"/>
      <c r="PRK92" s="921"/>
      <c r="PRL92" s="921"/>
      <c r="PRM92" s="921"/>
      <c r="PRN92" s="921"/>
      <c r="PRO92" s="921"/>
      <c r="PRP92" s="921"/>
      <c r="PRQ92" s="921"/>
      <c r="PRR92" s="921"/>
      <c r="PRS92" s="921"/>
      <c r="PRT92" s="921"/>
      <c r="PRU92" s="921"/>
      <c r="PRV92" s="921"/>
      <c r="PRW92" s="921"/>
      <c r="PRX92" s="921"/>
      <c r="PRY92" s="921"/>
      <c r="PRZ92" s="921"/>
      <c r="PSA92" s="921"/>
      <c r="PSB92" s="921"/>
      <c r="PSC92" s="921"/>
      <c r="PSD92" s="921"/>
      <c r="PSE92" s="921"/>
      <c r="PSF92" s="921"/>
      <c r="PSG92" s="921"/>
      <c r="PSH92" s="921"/>
      <c r="PSI92" s="921"/>
      <c r="PSJ92" s="921"/>
      <c r="PSK92" s="921"/>
      <c r="PSL92" s="921"/>
      <c r="PSM92" s="921"/>
      <c r="PSN92" s="921"/>
      <c r="PSO92" s="921"/>
      <c r="PSP92" s="921"/>
      <c r="PSQ92" s="921"/>
      <c r="PSR92" s="921"/>
      <c r="PSS92" s="921"/>
      <c r="PST92" s="921"/>
      <c r="PSU92" s="921"/>
      <c r="PSV92" s="921"/>
      <c r="PSW92" s="921"/>
      <c r="PSX92" s="921"/>
      <c r="PSY92" s="921"/>
      <c r="PSZ92" s="921"/>
      <c r="PTA92" s="921"/>
      <c r="PTB92" s="921"/>
      <c r="PTC92" s="921"/>
      <c r="PTD92" s="921"/>
      <c r="PTE92" s="921"/>
      <c r="PTF92" s="921"/>
      <c r="PTG92" s="921"/>
      <c r="PTH92" s="921"/>
      <c r="PTI92" s="921"/>
      <c r="PTJ92" s="921"/>
      <c r="PTK92" s="921"/>
      <c r="PTL92" s="921"/>
      <c r="PTM92" s="921"/>
      <c r="PTN92" s="921"/>
      <c r="PTO92" s="921"/>
      <c r="PTP92" s="921"/>
      <c r="PTQ92" s="921"/>
      <c r="PTR92" s="921"/>
      <c r="PTS92" s="921"/>
      <c r="PTT92" s="921"/>
      <c r="PTU92" s="921"/>
      <c r="PTV92" s="921"/>
      <c r="PTW92" s="921"/>
      <c r="PTX92" s="921"/>
      <c r="PTY92" s="921"/>
      <c r="PTZ92" s="921"/>
      <c r="PUA92" s="921"/>
      <c r="PUB92" s="921"/>
      <c r="PUC92" s="921"/>
      <c r="PUD92" s="921"/>
      <c r="PUE92" s="921"/>
      <c r="PUF92" s="921"/>
      <c r="PUG92" s="921"/>
      <c r="PUH92" s="921"/>
      <c r="PUI92" s="921"/>
      <c r="PUJ92" s="921"/>
      <c r="PUK92" s="921"/>
      <c r="PUL92" s="921"/>
      <c r="PUM92" s="921"/>
      <c r="PUN92" s="921"/>
      <c r="PUO92" s="921"/>
      <c r="PUP92" s="921"/>
      <c r="PUQ92" s="921"/>
      <c r="PUR92" s="921"/>
      <c r="PUS92" s="921"/>
      <c r="PUT92" s="921"/>
      <c r="PUU92" s="921"/>
      <c r="PUV92" s="921"/>
      <c r="PUW92" s="921"/>
      <c r="PUX92" s="921"/>
      <c r="PUY92" s="921"/>
      <c r="PUZ92" s="921"/>
      <c r="PVA92" s="921"/>
      <c r="PVB92" s="921"/>
      <c r="PVC92" s="921"/>
      <c r="PVD92" s="921"/>
      <c r="PVE92" s="921"/>
      <c r="PVF92" s="921"/>
      <c r="PVG92" s="921"/>
      <c r="PVH92" s="921"/>
      <c r="PVI92" s="921"/>
      <c r="PVJ92" s="921"/>
      <c r="PVK92" s="921"/>
      <c r="PVL92" s="921"/>
      <c r="PVM92" s="921"/>
      <c r="PVN92" s="921"/>
      <c r="PVO92" s="921"/>
      <c r="PVP92" s="921"/>
      <c r="PVQ92" s="921"/>
      <c r="PVR92" s="921"/>
      <c r="PVS92" s="921"/>
      <c r="PVT92" s="921"/>
      <c r="PVU92" s="921"/>
      <c r="PVV92" s="921"/>
      <c r="PVW92" s="921"/>
      <c r="PVX92" s="921"/>
      <c r="PVY92" s="921"/>
      <c r="PVZ92" s="921"/>
      <c r="PWA92" s="921"/>
      <c r="PWB92" s="921"/>
      <c r="PWC92" s="921"/>
      <c r="PWD92" s="921"/>
      <c r="PWE92" s="921"/>
      <c r="PWF92" s="921"/>
      <c r="PWG92" s="921"/>
      <c r="PWH92" s="921"/>
      <c r="PWI92" s="921"/>
      <c r="PWJ92" s="921"/>
      <c r="PWK92" s="921"/>
      <c r="PWL92" s="921"/>
      <c r="PWM92" s="921"/>
      <c r="PWN92" s="921"/>
      <c r="PWO92" s="921"/>
      <c r="PWP92" s="921"/>
      <c r="PWQ92" s="921"/>
      <c r="PWR92" s="921"/>
      <c r="PWS92" s="921"/>
      <c r="PWT92" s="921"/>
      <c r="PWU92" s="921"/>
      <c r="PWV92" s="921"/>
      <c r="PWW92" s="921"/>
      <c r="PWX92" s="921"/>
      <c r="PWY92" s="921"/>
      <c r="PWZ92" s="921"/>
      <c r="PXA92" s="921"/>
      <c r="PXB92" s="921"/>
      <c r="PXC92" s="921"/>
      <c r="PXD92" s="921"/>
      <c r="PXE92" s="921"/>
      <c r="PXF92" s="921"/>
      <c r="PXG92" s="921"/>
      <c r="PXH92" s="921"/>
      <c r="PXI92" s="921"/>
      <c r="PXJ92" s="921"/>
      <c r="PXK92" s="921"/>
      <c r="PXL92" s="921"/>
      <c r="PXM92" s="921"/>
      <c r="PXN92" s="921"/>
      <c r="PXO92" s="921"/>
      <c r="PXP92" s="921"/>
      <c r="PXQ92" s="921"/>
      <c r="PXR92" s="921"/>
      <c r="PXS92" s="921"/>
      <c r="PXT92" s="921"/>
      <c r="PXU92" s="921"/>
      <c r="PXV92" s="921"/>
      <c r="PXW92" s="921"/>
      <c r="PXX92" s="921"/>
      <c r="PXY92" s="921"/>
      <c r="PXZ92" s="921"/>
      <c r="PYA92" s="921"/>
      <c r="PYB92" s="921"/>
      <c r="PYC92" s="921"/>
      <c r="PYD92" s="921"/>
      <c r="PYE92" s="921"/>
      <c r="PYF92" s="921"/>
      <c r="PYG92" s="921"/>
      <c r="PYH92" s="921"/>
      <c r="PYI92" s="921"/>
      <c r="PYJ92" s="921"/>
      <c r="PYK92" s="921"/>
      <c r="PYL92" s="921"/>
      <c r="PYM92" s="921"/>
      <c r="PYN92" s="921"/>
      <c r="PYO92" s="921"/>
      <c r="PYP92" s="921"/>
      <c r="PYQ92" s="921"/>
      <c r="PYR92" s="921"/>
      <c r="PYS92" s="921"/>
      <c r="PYT92" s="921"/>
      <c r="PYU92" s="921"/>
      <c r="PYV92" s="921"/>
      <c r="PYW92" s="921"/>
      <c r="PYX92" s="921"/>
      <c r="PYY92" s="921"/>
      <c r="PYZ92" s="921"/>
      <c r="PZA92" s="921"/>
      <c r="PZB92" s="921"/>
      <c r="PZC92" s="921"/>
      <c r="PZD92" s="921"/>
      <c r="PZE92" s="921"/>
      <c r="PZF92" s="921"/>
      <c r="PZG92" s="921"/>
      <c r="PZH92" s="921"/>
      <c r="PZI92" s="921"/>
      <c r="PZJ92" s="921"/>
      <c r="PZK92" s="921"/>
      <c r="PZL92" s="921"/>
      <c r="PZM92" s="921"/>
      <c r="PZN92" s="921"/>
      <c r="PZO92" s="921"/>
      <c r="PZP92" s="921"/>
      <c r="PZQ92" s="921"/>
      <c r="PZR92" s="921"/>
      <c r="PZS92" s="921"/>
      <c r="PZT92" s="921"/>
      <c r="PZU92" s="921"/>
      <c r="PZV92" s="921"/>
      <c r="PZW92" s="921"/>
      <c r="PZX92" s="921"/>
      <c r="PZY92" s="921"/>
      <c r="PZZ92" s="921"/>
      <c r="QAA92" s="921"/>
      <c r="QAB92" s="921"/>
      <c r="QAC92" s="921"/>
      <c r="QAD92" s="921"/>
      <c r="QAE92" s="921"/>
      <c r="QAF92" s="921"/>
      <c r="QAG92" s="921"/>
      <c r="QAH92" s="921"/>
      <c r="QAI92" s="921"/>
      <c r="QAJ92" s="921"/>
      <c r="QAK92" s="921"/>
      <c r="QAL92" s="921"/>
      <c r="QAM92" s="921"/>
      <c r="QAN92" s="921"/>
      <c r="QAO92" s="921"/>
      <c r="QAP92" s="921"/>
      <c r="QAQ92" s="921"/>
      <c r="QAR92" s="921"/>
      <c r="QAS92" s="921"/>
      <c r="QAT92" s="921"/>
      <c r="QAU92" s="921"/>
      <c r="QAV92" s="921"/>
      <c r="QAW92" s="921"/>
      <c r="QAX92" s="921"/>
      <c r="QAY92" s="921"/>
      <c r="QAZ92" s="921"/>
      <c r="QBA92" s="921"/>
      <c r="QBB92" s="921"/>
      <c r="QBC92" s="921"/>
      <c r="QBD92" s="921"/>
      <c r="QBE92" s="921"/>
      <c r="QBF92" s="921"/>
      <c r="QBG92" s="921"/>
      <c r="QBH92" s="921"/>
      <c r="QBI92" s="921"/>
      <c r="QBJ92" s="921"/>
      <c r="QBK92" s="921"/>
      <c r="QBL92" s="921"/>
      <c r="QBM92" s="921"/>
      <c r="QBN92" s="921"/>
      <c r="QBO92" s="921"/>
      <c r="QBP92" s="921"/>
      <c r="QBQ92" s="921"/>
      <c r="QBR92" s="921"/>
      <c r="QBS92" s="921"/>
      <c r="QBT92" s="921"/>
      <c r="QBU92" s="921"/>
      <c r="QBV92" s="921"/>
      <c r="QBW92" s="921"/>
      <c r="QBX92" s="921"/>
      <c r="QBY92" s="921"/>
      <c r="QBZ92" s="921"/>
      <c r="QCA92" s="921"/>
      <c r="QCB92" s="921"/>
      <c r="QCC92" s="921"/>
      <c r="QCD92" s="921"/>
      <c r="QCE92" s="921"/>
      <c r="QCF92" s="921"/>
      <c r="QCG92" s="921"/>
      <c r="QCH92" s="921"/>
      <c r="QCI92" s="921"/>
      <c r="QCJ92" s="921"/>
      <c r="QCK92" s="921"/>
      <c r="QCL92" s="921"/>
      <c r="QCM92" s="921"/>
      <c r="QCN92" s="921"/>
      <c r="QCO92" s="921"/>
      <c r="QCP92" s="921"/>
      <c r="QCQ92" s="921"/>
      <c r="QCR92" s="921"/>
      <c r="QCS92" s="921"/>
      <c r="QCT92" s="921"/>
      <c r="QCU92" s="921"/>
      <c r="QCV92" s="921"/>
      <c r="QCW92" s="921"/>
      <c r="QCX92" s="921"/>
      <c r="QCY92" s="921"/>
      <c r="QCZ92" s="921"/>
      <c r="QDA92" s="921"/>
      <c r="QDB92" s="921"/>
      <c r="QDC92" s="921"/>
      <c r="QDD92" s="921"/>
      <c r="QDE92" s="921"/>
      <c r="QDF92" s="921"/>
      <c r="QDG92" s="921"/>
      <c r="QDH92" s="921"/>
      <c r="QDI92" s="921"/>
      <c r="QDJ92" s="921"/>
      <c r="QDK92" s="921"/>
      <c r="QDL92" s="921"/>
      <c r="QDM92" s="921"/>
      <c r="QDN92" s="921"/>
      <c r="QDO92" s="921"/>
      <c r="QDP92" s="921"/>
      <c r="QDQ92" s="921"/>
      <c r="QDR92" s="921"/>
      <c r="QDS92" s="921"/>
      <c r="QDT92" s="921"/>
      <c r="QDU92" s="921"/>
      <c r="QDV92" s="921"/>
      <c r="QDW92" s="921"/>
      <c r="QDX92" s="921"/>
      <c r="QDY92" s="921"/>
      <c r="QDZ92" s="921"/>
      <c r="QEA92" s="921"/>
      <c r="QEB92" s="921"/>
      <c r="QEC92" s="921"/>
      <c r="QED92" s="921"/>
      <c r="QEE92" s="921"/>
      <c r="QEF92" s="921"/>
      <c r="QEG92" s="921"/>
      <c r="QEH92" s="921"/>
      <c r="QEI92" s="921"/>
      <c r="QEJ92" s="921"/>
      <c r="QEK92" s="921"/>
      <c r="QEL92" s="921"/>
      <c r="QEM92" s="921"/>
      <c r="QEN92" s="921"/>
      <c r="QEO92" s="921"/>
      <c r="QEP92" s="921"/>
      <c r="QEQ92" s="921"/>
      <c r="QER92" s="921"/>
      <c r="QES92" s="921"/>
      <c r="QET92" s="921"/>
      <c r="QEU92" s="921"/>
      <c r="QEV92" s="921"/>
      <c r="QEW92" s="921"/>
      <c r="QEX92" s="921"/>
      <c r="QEY92" s="921"/>
      <c r="QEZ92" s="921"/>
      <c r="QFA92" s="921"/>
      <c r="QFB92" s="921"/>
      <c r="QFC92" s="921"/>
      <c r="QFD92" s="921"/>
      <c r="QFE92" s="921"/>
      <c r="QFF92" s="921"/>
      <c r="QFG92" s="921"/>
      <c r="QFH92" s="921"/>
      <c r="QFI92" s="921"/>
      <c r="QFJ92" s="921"/>
      <c r="QFK92" s="921"/>
      <c r="QFL92" s="921"/>
      <c r="QFM92" s="921"/>
      <c r="QFN92" s="921"/>
      <c r="QFO92" s="921"/>
      <c r="QFP92" s="921"/>
      <c r="QFQ92" s="921"/>
      <c r="QFR92" s="921"/>
      <c r="QFS92" s="921"/>
      <c r="QFT92" s="921"/>
      <c r="QFU92" s="921"/>
      <c r="QFV92" s="921"/>
      <c r="QFW92" s="921"/>
      <c r="QFX92" s="921"/>
      <c r="QFY92" s="921"/>
      <c r="QFZ92" s="921"/>
      <c r="QGA92" s="921"/>
      <c r="QGB92" s="921"/>
      <c r="QGC92" s="921"/>
      <c r="QGD92" s="921"/>
      <c r="QGE92" s="921"/>
      <c r="QGF92" s="921"/>
      <c r="QGG92" s="921"/>
      <c r="QGH92" s="921"/>
      <c r="QGI92" s="921"/>
      <c r="QGJ92" s="921"/>
      <c r="QGK92" s="921"/>
      <c r="QGL92" s="921"/>
      <c r="QGM92" s="921"/>
      <c r="QGN92" s="921"/>
      <c r="QGO92" s="921"/>
      <c r="QGP92" s="921"/>
      <c r="QGQ92" s="921"/>
      <c r="QGR92" s="921"/>
      <c r="QGS92" s="921"/>
      <c r="QGT92" s="921"/>
      <c r="QGU92" s="921"/>
      <c r="QGV92" s="921"/>
      <c r="QGW92" s="921"/>
      <c r="QGX92" s="921"/>
      <c r="QGY92" s="921"/>
      <c r="QGZ92" s="921"/>
      <c r="QHA92" s="921"/>
      <c r="QHB92" s="921"/>
      <c r="QHC92" s="921"/>
      <c r="QHD92" s="921"/>
      <c r="QHE92" s="921"/>
      <c r="QHF92" s="921"/>
      <c r="QHG92" s="921"/>
      <c r="QHH92" s="921"/>
      <c r="QHI92" s="921"/>
      <c r="QHJ92" s="921"/>
      <c r="QHK92" s="921"/>
      <c r="QHL92" s="921"/>
      <c r="QHM92" s="921"/>
      <c r="QHN92" s="921"/>
      <c r="QHO92" s="921"/>
      <c r="QHP92" s="921"/>
      <c r="QHQ92" s="921"/>
      <c r="QHR92" s="921"/>
      <c r="QHS92" s="921"/>
      <c r="QHT92" s="921"/>
      <c r="QHU92" s="921"/>
      <c r="QHV92" s="921"/>
      <c r="QHW92" s="921"/>
      <c r="QHX92" s="921"/>
      <c r="QHY92" s="921"/>
      <c r="QHZ92" s="921"/>
      <c r="QIA92" s="921"/>
      <c r="QIB92" s="921"/>
      <c r="QIC92" s="921"/>
      <c r="QID92" s="921"/>
      <c r="QIE92" s="921"/>
      <c r="QIF92" s="921"/>
      <c r="QIG92" s="921"/>
      <c r="QIH92" s="921"/>
      <c r="QII92" s="921"/>
      <c r="QIJ92" s="921"/>
      <c r="QIK92" s="921"/>
      <c r="QIL92" s="921"/>
      <c r="QIM92" s="921"/>
      <c r="QIN92" s="921"/>
      <c r="QIO92" s="921"/>
      <c r="QIP92" s="921"/>
      <c r="QIQ92" s="921"/>
      <c r="QIR92" s="921"/>
      <c r="QIS92" s="921"/>
      <c r="QIT92" s="921"/>
      <c r="QIU92" s="921"/>
      <c r="QIV92" s="921"/>
      <c r="QIW92" s="921"/>
      <c r="QIX92" s="921"/>
      <c r="QIY92" s="921"/>
      <c r="QIZ92" s="921"/>
      <c r="QJA92" s="921"/>
      <c r="QJB92" s="921"/>
      <c r="QJC92" s="921"/>
      <c r="QJD92" s="921"/>
      <c r="QJE92" s="921"/>
      <c r="QJF92" s="921"/>
      <c r="QJG92" s="921"/>
      <c r="QJH92" s="921"/>
      <c r="QJI92" s="921"/>
      <c r="QJJ92" s="921"/>
      <c r="QJK92" s="921"/>
      <c r="QJL92" s="921"/>
      <c r="QJM92" s="921"/>
      <c r="QJN92" s="921"/>
      <c r="QJO92" s="921"/>
      <c r="QJP92" s="921"/>
      <c r="QJQ92" s="921"/>
      <c r="QJR92" s="921"/>
      <c r="QJS92" s="921"/>
      <c r="QJT92" s="921"/>
      <c r="QJU92" s="921"/>
      <c r="QJV92" s="921"/>
      <c r="QJW92" s="921"/>
      <c r="QJX92" s="921"/>
      <c r="QJY92" s="921"/>
      <c r="QJZ92" s="921"/>
      <c r="QKA92" s="921"/>
      <c r="QKB92" s="921"/>
      <c r="QKC92" s="921"/>
      <c r="QKD92" s="921"/>
      <c r="QKE92" s="921"/>
      <c r="QKF92" s="921"/>
      <c r="QKG92" s="921"/>
      <c r="QKH92" s="921"/>
      <c r="QKI92" s="921"/>
      <c r="QKJ92" s="921"/>
      <c r="QKK92" s="921"/>
      <c r="QKL92" s="921"/>
      <c r="QKM92" s="921"/>
      <c r="QKN92" s="921"/>
      <c r="QKO92" s="921"/>
      <c r="QKP92" s="921"/>
      <c r="QKQ92" s="921"/>
      <c r="QKR92" s="921"/>
      <c r="QKS92" s="921"/>
      <c r="QKT92" s="921"/>
      <c r="QKU92" s="921"/>
      <c r="QKV92" s="921"/>
      <c r="QKW92" s="921"/>
      <c r="QKX92" s="921"/>
      <c r="QKY92" s="921"/>
      <c r="QKZ92" s="921"/>
      <c r="QLA92" s="921"/>
      <c r="QLB92" s="921"/>
      <c r="QLC92" s="921"/>
      <c r="QLD92" s="921"/>
      <c r="QLE92" s="921"/>
      <c r="QLF92" s="921"/>
      <c r="QLG92" s="921"/>
      <c r="QLH92" s="921"/>
      <c r="QLI92" s="921"/>
      <c r="QLJ92" s="921"/>
      <c r="QLK92" s="921"/>
      <c r="QLL92" s="921"/>
      <c r="QLM92" s="921"/>
      <c r="QLN92" s="921"/>
      <c r="QLO92" s="921"/>
      <c r="QLP92" s="921"/>
      <c r="QLQ92" s="921"/>
      <c r="QLR92" s="921"/>
      <c r="QLS92" s="921"/>
      <c r="QLT92" s="921"/>
      <c r="QLU92" s="921"/>
      <c r="QLV92" s="921"/>
      <c r="QLW92" s="921"/>
      <c r="QLX92" s="921"/>
      <c r="QLY92" s="921"/>
      <c r="QLZ92" s="921"/>
      <c r="QMA92" s="921"/>
      <c r="QMB92" s="921"/>
      <c r="QMC92" s="921"/>
      <c r="QMD92" s="921"/>
      <c r="QME92" s="921"/>
      <c r="QMF92" s="921"/>
      <c r="QMG92" s="921"/>
      <c r="QMH92" s="921"/>
      <c r="QMI92" s="921"/>
      <c r="QMJ92" s="921"/>
      <c r="QMK92" s="921"/>
      <c r="QML92" s="921"/>
      <c r="QMM92" s="921"/>
      <c r="QMN92" s="921"/>
      <c r="QMO92" s="921"/>
      <c r="QMP92" s="921"/>
      <c r="QMQ92" s="921"/>
      <c r="QMR92" s="921"/>
      <c r="QMS92" s="921"/>
      <c r="QMT92" s="921"/>
      <c r="QMU92" s="921"/>
      <c r="QMV92" s="921"/>
      <c r="QMW92" s="921"/>
      <c r="QMX92" s="921"/>
      <c r="QMY92" s="921"/>
      <c r="QMZ92" s="921"/>
      <c r="QNA92" s="921"/>
      <c r="QNB92" s="921"/>
      <c r="QNC92" s="921"/>
      <c r="QND92" s="921"/>
      <c r="QNE92" s="921"/>
      <c r="QNF92" s="921"/>
      <c r="QNG92" s="921"/>
      <c r="QNH92" s="921"/>
      <c r="QNI92" s="921"/>
      <c r="QNJ92" s="921"/>
      <c r="QNK92" s="921"/>
      <c r="QNL92" s="921"/>
      <c r="QNM92" s="921"/>
      <c r="QNN92" s="921"/>
      <c r="QNO92" s="921"/>
      <c r="QNP92" s="921"/>
      <c r="QNQ92" s="921"/>
      <c r="QNR92" s="921"/>
      <c r="QNS92" s="921"/>
      <c r="QNT92" s="921"/>
      <c r="QNU92" s="921"/>
      <c r="QNV92" s="921"/>
      <c r="QNW92" s="921"/>
      <c r="QNX92" s="921"/>
      <c r="QNY92" s="921"/>
      <c r="QNZ92" s="921"/>
      <c r="QOA92" s="921"/>
      <c r="QOB92" s="921"/>
      <c r="QOC92" s="921"/>
      <c r="QOD92" s="921"/>
      <c r="QOE92" s="921"/>
      <c r="QOF92" s="921"/>
      <c r="QOG92" s="921"/>
      <c r="QOH92" s="921"/>
      <c r="QOI92" s="921"/>
      <c r="QOJ92" s="921"/>
      <c r="QOK92" s="921"/>
      <c r="QOL92" s="921"/>
      <c r="QOM92" s="921"/>
      <c r="QON92" s="921"/>
      <c r="QOO92" s="921"/>
      <c r="QOP92" s="921"/>
      <c r="QOQ92" s="921"/>
      <c r="QOR92" s="921"/>
      <c r="QOS92" s="921"/>
      <c r="QOT92" s="921"/>
      <c r="QOU92" s="921"/>
      <c r="QOV92" s="921"/>
      <c r="QOW92" s="921"/>
      <c r="QOX92" s="921"/>
      <c r="QOY92" s="921"/>
      <c r="QOZ92" s="921"/>
      <c r="QPA92" s="921"/>
      <c r="QPB92" s="921"/>
      <c r="QPC92" s="921"/>
      <c r="QPD92" s="921"/>
      <c r="QPE92" s="921"/>
      <c r="QPF92" s="921"/>
      <c r="QPG92" s="921"/>
      <c r="QPH92" s="921"/>
      <c r="QPI92" s="921"/>
      <c r="QPJ92" s="921"/>
      <c r="QPK92" s="921"/>
      <c r="QPL92" s="921"/>
      <c r="QPM92" s="921"/>
      <c r="QPN92" s="921"/>
      <c r="QPO92" s="921"/>
      <c r="QPP92" s="921"/>
      <c r="QPQ92" s="921"/>
      <c r="QPR92" s="921"/>
      <c r="QPS92" s="921"/>
      <c r="QPT92" s="921"/>
      <c r="QPU92" s="921"/>
      <c r="QPV92" s="921"/>
      <c r="QPW92" s="921"/>
      <c r="QPX92" s="921"/>
      <c r="QPY92" s="921"/>
      <c r="QPZ92" s="921"/>
      <c r="QQA92" s="921"/>
      <c r="QQB92" s="921"/>
      <c r="QQC92" s="921"/>
      <c r="QQD92" s="921"/>
      <c r="QQE92" s="921"/>
      <c r="QQF92" s="921"/>
      <c r="QQG92" s="921"/>
      <c r="QQH92" s="921"/>
      <c r="QQI92" s="921"/>
      <c r="QQJ92" s="921"/>
      <c r="QQK92" s="921"/>
      <c r="QQL92" s="921"/>
      <c r="QQM92" s="921"/>
      <c r="QQN92" s="921"/>
      <c r="QQO92" s="921"/>
      <c r="QQP92" s="921"/>
      <c r="QQQ92" s="921"/>
      <c r="QQR92" s="921"/>
      <c r="QQS92" s="921"/>
      <c r="QQT92" s="921"/>
      <c r="QQU92" s="921"/>
      <c r="QQV92" s="921"/>
      <c r="QQW92" s="921"/>
      <c r="QQX92" s="921"/>
      <c r="QQY92" s="921"/>
      <c r="QQZ92" s="921"/>
      <c r="QRA92" s="921"/>
      <c r="QRB92" s="921"/>
      <c r="QRC92" s="921"/>
      <c r="QRD92" s="921"/>
      <c r="QRE92" s="921"/>
      <c r="QRF92" s="921"/>
      <c r="QRG92" s="921"/>
      <c r="QRH92" s="921"/>
      <c r="QRI92" s="921"/>
      <c r="QRJ92" s="921"/>
      <c r="QRK92" s="921"/>
      <c r="QRL92" s="921"/>
      <c r="QRM92" s="921"/>
      <c r="QRN92" s="921"/>
      <c r="QRO92" s="921"/>
      <c r="QRP92" s="921"/>
      <c r="QRQ92" s="921"/>
      <c r="QRR92" s="921"/>
      <c r="QRS92" s="921"/>
      <c r="QRT92" s="921"/>
      <c r="QRU92" s="921"/>
      <c r="QRV92" s="921"/>
      <c r="QRW92" s="921"/>
      <c r="QRX92" s="921"/>
      <c r="QRY92" s="921"/>
      <c r="QRZ92" s="921"/>
      <c r="QSA92" s="921"/>
      <c r="QSB92" s="921"/>
      <c r="QSC92" s="921"/>
      <c r="QSD92" s="921"/>
      <c r="QSE92" s="921"/>
      <c r="QSF92" s="921"/>
      <c r="QSG92" s="921"/>
      <c r="QSH92" s="921"/>
      <c r="QSI92" s="921"/>
      <c r="QSJ92" s="921"/>
      <c r="QSK92" s="921"/>
      <c r="QSL92" s="921"/>
      <c r="QSM92" s="921"/>
      <c r="QSN92" s="921"/>
      <c r="QSO92" s="921"/>
      <c r="QSP92" s="921"/>
      <c r="QSQ92" s="921"/>
      <c r="QSR92" s="921"/>
      <c r="QSS92" s="921"/>
      <c r="QST92" s="921"/>
      <c r="QSU92" s="921"/>
      <c r="QSV92" s="921"/>
      <c r="QSW92" s="921"/>
      <c r="QSX92" s="921"/>
      <c r="QSY92" s="921"/>
      <c r="QSZ92" s="921"/>
      <c r="QTA92" s="921"/>
      <c r="QTB92" s="921"/>
      <c r="QTC92" s="921"/>
      <c r="QTD92" s="921"/>
      <c r="QTE92" s="921"/>
      <c r="QTF92" s="921"/>
      <c r="QTG92" s="921"/>
      <c r="QTH92" s="921"/>
      <c r="QTI92" s="921"/>
      <c r="QTJ92" s="921"/>
      <c r="QTK92" s="921"/>
      <c r="QTL92" s="921"/>
      <c r="QTM92" s="921"/>
      <c r="QTN92" s="921"/>
      <c r="QTO92" s="921"/>
      <c r="QTP92" s="921"/>
      <c r="QTQ92" s="921"/>
      <c r="QTR92" s="921"/>
      <c r="QTS92" s="921"/>
      <c r="QTT92" s="921"/>
      <c r="QTU92" s="921"/>
      <c r="QTV92" s="921"/>
      <c r="QTW92" s="921"/>
      <c r="QTX92" s="921"/>
      <c r="QTY92" s="921"/>
      <c r="QTZ92" s="921"/>
      <c r="QUA92" s="921"/>
      <c r="QUB92" s="921"/>
      <c r="QUC92" s="921"/>
      <c r="QUD92" s="921"/>
      <c r="QUE92" s="921"/>
      <c r="QUF92" s="921"/>
      <c r="QUG92" s="921"/>
      <c r="QUH92" s="921"/>
      <c r="QUI92" s="921"/>
      <c r="QUJ92" s="921"/>
      <c r="QUK92" s="921"/>
      <c r="QUL92" s="921"/>
      <c r="QUM92" s="921"/>
      <c r="QUN92" s="921"/>
      <c r="QUO92" s="921"/>
      <c r="QUP92" s="921"/>
      <c r="QUQ92" s="921"/>
      <c r="QUR92" s="921"/>
      <c r="QUS92" s="921"/>
      <c r="QUT92" s="921"/>
      <c r="QUU92" s="921"/>
      <c r="QUV92" s="921"/>
      <c r="QUW92" s="921"/>
      <c r="QUX92" s="921"/>
      <c r="QUY92" s="921"/>
      <c r="QUZ92" s="921"/>
      <c r="QVA92" s="921"/>
      <c r="QVB92" s="921"/>
      <c r="QVC92" s="921"/>
      <c r="QVD92" s="921"/>
      <c r="QVE92" s="921"/>
      <c r="QVF92" s="921"/>
      <c r="QVG92" s="921"/>
      <c r="QVH92" s="921"/>
      <c r="QVI92" s="921"/>
      <c r="QVJ92" s="921"/>
      <c r="QVK92" s="921"/>
      <c r="QVL92" s="921"/>
      <c r="QVM92" s="921"/>
      <c r="QVN92" s="921"/>
      <c r="QVO92" s="921"/>
      <c r="QVP92" s="921"/>
      <c r="QVQ92" s="921"/>
      <c r="QVR92" s="921"/>
      <c r="QVS92" s="921"/>
      <c r="QVT92" s="921"/>
      <c r="QVU92" s="921"/>
      <c r="QVV92" s="921"/>
      <c r="QVW92" s="921"/>
      <c r="QVX92" s="921"/>
      <c r="QVY92" s="921"/>
      <c r="QVZ92" s="921"/>
      <c r="QWA92" s="921"/>
      <c r="QWB92" s="921"/>
      <c r="QWC92" s="921"/>
      <c r="QWD92" s="921"/>
      <c r="QWE92" s="921"/>
      <c r="QWF92" s="921"/>
      <c r="QWG92" s="921"/>
      <c r="QWH92" s="921"/>
      <c r="QWI92" s="921"/>
      <c r="QWJ92" s="921"/>
      <c r="QWK92" s="921"/>
      <c r="QWL92" s="921"/>
      <c r="QWM92" s="921"/>
      <c r="QWN92" s="921"/>
      <c r="QWO92" s="921"/>
      <c r="QWP92" s="921"/>
      <c r="QWQ92" s="921"/>
      <c r="QWR92" s="921"/>
      <c r="QWS92" s="921"/>
      <c r="QWT92" s="921"/>
      <c r="QWU92" s="921"/>
      <c r="QWV92" s="921"/>
      <c r="QWW92" s="921"/>
      <c r="QWX92" s="921"/>
      <c r="QWY92" s="921"/>
      <c r="QWZ92" s="921"/>
      <c r="QXA92" s="921"/>
      <c r="QXB92" s="921"/>
      <c r="QXC92" s="921"/>
      <c r="QXD92" s="921"/>
      <c r="QXE92" s="921"/>
      <c r="QXF92" s="921"/>
      <c r="QXG92" s="921"/>
      <c r="QXH92" s="921"/>
      <c r="QXI92" s="921"/>
      <c r="QXJ92" s="921"/>
      <c r="QXK92" s="921"/>
      <c r="QXL92" s="921"/>
      <c r="QXM92" s="921"/>
      <c r="QXN92" s="921"/>
      <c r="QXO92" s="921"/>
      <c r="QXP92" s="921"/>
      <c r="QXQ92" s="921"/>
      <c r="QXR92" s="921"/>
      <c r="QXS92" s="921"/>
      <c r="QXT92" s="921"/>
      <c r="QXU92" s="921"/>
      <c r="QXV92" s="921"/>
      <c r="QXW92" s="921"/>
      <c r="QXX92" s="921"/>
      <c r="QXY92" s="921"/>
      <c r="QXZ92" s="921"/>
      <c r="QYA92" s="921"/>
      <c r="QYB92" s="921"/>
      <c r="QYC92" s="921"/>
      <c r="QYD92" s="921"/>
      <c r="QYE92" s="921"/>
      <c r="QYF92" s="921"/>
      <c r="QYG92" s="921"/>
      <c r="QYH92" s="921"/>
      <c r="QYI92" s="921"/>
      <c r="QYJ92" s="921"/>
      <c r="QYK92" s="921"/>
      <c r="QYL92" s="921"/>
      <c r="QYM92" s="921"/>
      <c r="QYN92" s="921"/>
      <c r="QYO92" s="921"/>
      <c r="QYP92" s="921"/>
      <c r="QYQ92" s="921"/>
      <c r="QYR92" s="921"/>
      <c r="QYS92" s="921"/>
      <c r="QYT92" s="921"/>
      <c r="QYU92" s="921"/>
      <c r="QYV92" s="921"/>
      <c r="QYW92" s="921"/>
      <c r="QYX92" s="921"/>
      <c r="QYY92" s="921"/>
      <c r="QYZ92" s="921"/>
      <c r="QZA92" s="921"/>
      <c r="QZB92" s="921"/>
      <c r="QZC92" s="921"/>
      <c r="QZD92" s="921"/>
      <c r="QZE92" s="921"/>
      <c r="QZF92" s="921"/>
      <c r="QZG92" s="921"/>
      <c r="QZH92" s="921"/>
      <c r="QZI92" s="921"/>
      <c r="QZJ92" s="921"/>
      <c r="QZK92" s="921"/>
      <c r="QZL92" s="921"/>
      <c r="QZM92" s="921"/>
      <c r="QZN92" s="921"/>
      <c r="QZO92" s="921"/>
      <c r="QZP92" s="921"/>
      <c r="QZQ92" s="921"/>
      <c r="QZR92" s="921"/>
      <c r="QZS92" s="921"/>
      <c r="QZT92" s="921"/>
      <c r="QZU92" s="921"/>
      <c r="QZV92" s="921"/>
      <c r="QZW92" s="921"/>
      <c r="QZX92" s="921"/>
      <c r="QZY92" s="921"/>
      <c r="QZZ92" s="921"/>
      <c r="RAA92" s="921"/>
      <c r="RAB92" s="921"/>
      <c r="RAC92" s="921"/>
      <c r="RAD92" s="921"/>
      <c r="RAE92" s="921"/>
      <c r="RAF92" s="921"/>
      <c r="RAG92" s="921"/>
      <c r="RAH92" s="921"/>
      <c r="RAI92" s="921"/>
      <c r="RAJ92" s="921"/>
      <c r="RAK92" s="921"/>
      <c r="RAL92" s="921"/>
      <c r="RAM92" s="921"/>
      <c r="RAN92" s="921"/>
      <c r="RAO92" s="921"/>
      <c r="RAP92" s="921"/>
      <c r="RAQ92" s="921"/>
      <c r="RAR92" s="921"/>
      <c r="RAS92" s="921"/>
      <c r="RAT92" s="921"/>
      <c r="RAU92" s="921"/>
      <c r="RAV92" s="921"/>
      <c r="RAW92" s="921"/>
      <c r="RAX92" s="921"/>
      <c r="RAY92" s="921"/>
      <c r="RAZ92" s="921"/>
      <c r="RBA92" s="921"/>
      <c r="RBB92" s="921"/>
      <c r="RBC92" s="921"/>
      <c r="RBD92" s="921"/>
      <c r="RBE92" s="921"/>
      <c r="RBF92" s="921"/>
      <c r="RBG92" s="921"/>
      <c r="RBH92" s="921"/>
      <c r="RBI92" s="921"/>
      <c r="RBJ92" s="921"/>
      <c r="RBK92" s="921"/>
      <c r="RBL92" s="921"/>
      <c r="RBM92" s="921"/>
      <c r="RBN92" s="921"/>
      <c r="RBO92" s="921"/>
      <c r="RBP92" s="921"/>
      <c r="RBQ92" s="921"/>
      <c r="RBR92" s="921"/>
      <c r="RBS92" s="921"/>
      <c r="RBT92" s="921"/>
      <c r="RBU92" s="921"/>
      <c r="RBV92" s="921"/>
      <c r="RBW92" s="921"/>
      <c r="RBX92" s="921"/>
      <c r="RBY92" s="921"/>
      <c r="RBZ92" s="921"/>
      <c r="RCA92" s="921"/>
      <c r="RCB92" s="921"/>
      <c r="RCC92" s="921"/>
      <c r="RCD92" s="921"/>
      <c r="RCE92" s="921"/>
      <c r="RCF92" s="921"/>
      <c r="RCG92" s="921"/>
      <c r="RCH92" s="921"/>
      <c r="RCI92" s="921"/>
      <c r="RCJ92" s="921"/>
      <c r="RCK92" s="921"/>
      <c r="RCL92" s="921"/>
      <c r="RCM92" s="921"/>
      <c r="RCN92" s="921"/>
      <c r="RCO92" s="921"/>
      <c r="RCP92" s="921"/>
      <c r="RCQ92" s="921"/>
      <c r="RCR92" s="921"/>
      <c r="RCS92" s="921"/>
      <c r="RCT92" s="921"/>
      <c r="RCU92" s="921"/>
      <c r="RCV92" s="921"/>
      <c r="RCW92" s="921"/>
      <c r="RCX92" s="921"/>
      <c r="RCY92" s="921"/>
      <c r="RCZ92" s="921"/>
      <c r="RDA92" s="921"/>
      <c r="RDB92" s="921"/>
      <c r="RDC92" s="921"/>
      <c r="RDD92" s="921"/>
      <c r="RDE92" s="921"/>
      <c r="RDF92" s="921"/>
      <c r="RDG92" s="921"/>
      <c r="RDH92" s="921"/>
      <c r="RDI92" s="921"/>
      <c r="RDJ92" s="921"/>
      <c r="RDK92" s="921"/>
      <c r="RDL92" s="921"/>
      <c r="RDM92" s="921"/>
      <c r="RDN92" s="921"/>
      <c r="RDO92" s="921"/>
      <c r="RDP92" s="921"/>
      <c r="RDQ92" s="921"/>
      <c r="RDR92" s="921"/>
      <c r="RDS92" s="921"/>
      <c r="RDT92" s="921"/>
      <c r="RDU92" s="921"/>
      <c r="RDV92" s="921"/>
      <c r="RDW92" s="921"/>
      <c r="RDX92" s="921"/>
      <c r="RDY92" s="921"/>
      <c r="RDZ92" s="921"/>
      <c r="REA92" s="921"/>
      <c r="REB92" s="921"/>
      <c r="REC92" s="921"/>
      <c r="RED92" s="921"/>
      <c r="REE92" s="921"/>
      <c r="REF92" s="921"/>
      <c r="REG92" s="921"/>
      <c r="REH92" s="921"/>
      <c r="REI92" s="921"/>
      <c r="REJ92" s="921"/>
      <c r="REK92" s="921"/>
      <c r="REL92" s="921"/>
      <c r="REM92" s="921"/>
      <c r="REN92" s="921"/>
      <c r="REO92" s="921"/>
      <c r="REP92" s="921"/>
      <c r="REQ92" s="921"/>
      <c r="RER92" s="921"/>
      <c r="RES92" s="921"/>
      <c r="RET92" s="921"/>
      <c r="REU92" s="921"/>
      <c r="REV92" s="921"/>
      <c r="REW92" s="921"/>
      <c r="REX92" s="921"/>
      <c r="REY92" s="921"/>
      <c r="REZ92" s="921"/>
      <c r="RFA92" s="921"/>
      <c r="RFB92" s="921"/>
      <c r="RFC92" s="921"/>
      <c r="RFD92" s="921"/>
      <c r="RFE92" s="921"/>
      <c r="RFF92" s="921"/>
      <c r="RFG92" s="921"/>
      <c r="RFH92" s="921"/>
      <c r="RFI92" s="921"/>
      <c r="RFJ92" s="921"/>
      <c r="RFK92" s="921"/>
      <c r="RFL92" s="921"/>
      <c r="RFM92" s="921"/>
      <c r="RFN92" s="921"/>
      <c r="RFO92" s="921"/>
      <c r="RFP92" s="921"/>
      <c r="RFQ92" s="921"/>
      <c r="RFR92" s="921"/>
      <c r="RFS92" s="921"/>
      <c r="RFT92" s="921"/>
      <c r="RFU92" s="921"/>
      <c r="RFV92" s="921"/>
      <c r="RFW92" s="921"/>
      <c r="RFX92" s="921"/>
      <c r="RFY92" s="921"/>
      <c r="RFZ92" s="921"/>
      <c r="RGA92" s="921"/>
      <c r="RGB92" s="921"/>
      <c r="RGC92" s="921"/>
      <c r="RGD92" s="921"/>
      <c r="RGE92" s="921"/>
      <c r="RGF92" s="921"/>
      <c r="RGG92" s="921"/>
      <c r="RGH92" s="921"/>
      <c r="RGI92" s="921"/>
      <c r="RGJ92" s="921"/>
      <c r="RGK92" s="921"/>
      <c r="RGL92" s="921"/>
      <c r="RGM92" s="921"/>
      <c r="RGN92" s="921"/>
      <c r="RGO92" s="921"/>
      <c r="RGP92" s="921"/>
      <c r="RGQ92" s="921"/>
      <c r="RGR92" s="921"/>
      <c r="RGS92" s="921"/>
      <c r="RGT92" s="921"/>
      <c r="RGU92" s="921"/>
      <c r="RGV92" s="921"/>
      <c r="RGW92" s="921"/>
      <c r="RGX92" s="921"/>
      <c r="RGY92" s="921"/>
      <c r="RGZ92" s="921"/>
      <c r="RHA92" s="921"/>
      <c r="RHB92" s="921"/>
      <c r="RHC92" s="921"/>
      <c r="RHD92" s="921"/>
      <c r="RHE92" s="921"/>
      <c r="RHF92" s="921"/>
      <c r="RHG92" s="921"/>
      <c r="RHH92" s="921"/>
      <c r="RHI92" s="921"/>
      <c r="RHJ92" s="921"/>
      <c r="RHK92" s="921"/>
      <c r="RHL92" s="921"/>
      <c r="RHM92" s="921"/>
      <c r="RHN92" s="921"/>
      <c r="RHO92" s="921"/>
      <c r="RHP92" s="921"/>
      <c r="RHQ92" s="921"/>
      <c r="RHR92" s="921"/>
      <c r="RHS92" s="921"/>
      <c r="RHT92" s="921"/>
      <c r="RHU92" s="921"/>
      <c r="RHV92" s="921"/>
      <c r="RHW92" s="921"/>
      <c r="RHX92" s="921"/>
      <c r="RHY92" s="921"/>
      <c r="RHZ92" s="921"/>
      <c r="RIA92" s="921"/>
      <c r="RIB92" s="921"/>
      <c r="RIC92" s="921"/>
      <c r="RID92" s="921"/>
      <c r="RIE92" s="921"/>
      <c r="RIF92" s="921"/>
      <c r="RIG92" s="921"/>
      <c r="RIH92" s="921"/>
      <c r="RII92" s="921"/>
      <c r="RIJ92" s="921"/>
      <c r="RIK92" s="921"/>
      <c r="RIL92" s="921"/>
      <c r="RIM92" s="921"/>
      <c r="RIN92" s="921"/>
      <c r="RIO92" s="921"/>
      <c r="RIP92" s="921"/>
      <c r="RIQ92" s="921"/>
      <c r="RIR92" s="921"/>
      <c r="RIS92" s="921"/>
      <c r="RIT92" s="921"/>
      <c r="RIU92" s="921"/>
      <c r="RIV92" s="921"/>
      <c r="RIW92" s="921"/>
      <c r="RIX92" s="921"/>
      <c r="RIY92" s="921"/>
      <c r="RIZ92" s="921"/>
      <c r="RJA92" s="921"/>
      <c r="RJB92" s="921"/>
      <c r="RJC92" s="921"/>
      <c r="RJD92" s="921"/>
      <c r="RJE92" s="921"/>
      <c r="RJF92" s="921"/>
      <c r="RJG92" s="921"/>
      <c r="RJH92" s="921"/>
      <c r="RJI92" s="921"/>
      <c r="RJJ92" s="921"/>
      <c r="RJK92" s="921"/>
      <c r="RJL92" s="921"/>
      <c r="RJM92" s="921"/>
      <c r="RJN92" s="921"/>
      <c r="RJO92" s="921"/>
      <c r="RJP92" s="921"/>
      <c r="RJQ92" s="921"/>
      <c r="RJR92" s="921"/>
      <c r="RJS92" s="921"/>
      <c r="RJT92" s="921"/>
      <c r="RJU92" s="921"/>
      <c r="RJV92" s="921"/>
      <c r="RJW92" s="921"/>
      <c r="RJX92" s="921"/>
      <c r="RJY92" s="921"/>
      <c r="RJZ92" s="921"/>
      <c r="RKA92" s="921"/>
      <c r="RKB92" s="921"/>
      <c r="RKC92" s="921"/>
      <c r="RKD92" s="921"/>
      <c r="RKE92" s="921"/>
      <c r="RKF92" s="921"/>
      <c r="RKG92" s="921"/>
      <c r="RKH92" s="921"/>
      <c r="RKI92" s="921"/>
      <c r="RKJ92" s="921"/>
      <c r="RKK92" s="921"/>
      <c r="RKL92" s="921"/>
      <c r="RKM92" s="921"/>
      <c r="RKN92" s="921"/>
      <c r="RKO92" s="921"/>
      <c r="RKP92" s="921"/>
      <c r="RKQ92" s="921"/>
      <c r="RKR92" s="921"/>
      <c r="RKS92" s="921"/>
      <c r="RKT92" s="921"/>
      <c r="RKU92" s="921"/>
      <c r="RKV92" s="921"/>
      <c r="RKW92" s="921"/>
      <c r="RKX92" s="921"/>
      <c r="RKY92" s="921"/>
      <c r="RKZ92" s="921"/>
      <c r="RLA92" s="921"/>
      <c r="RLB92" s="921"/>
      <c r="RLC92" s="921"/>
      <c r="RLD92" s="921"/>
      <c r="RLE92" s="921"/>
      <c r="RLF92" s="921"/>
      <c r="RLG92" s="921"/>
      <c r="RLH92" s="921"/>
      <c r="RLI92" s="921"/>
      <c r="RLJ92" s="921"/>
      <c r="RLK92" s="921"/>
      <c r="RLL92" s="921"/>
      <c r="RLM92" s="921"/>
      <c r="RLN92" s="921"/>
      <c r="RLO92" s="921"/>
      <c r="RLP92" s="921"/>
      <c r="RLQ92" s="921"/>
      <c r="RLR92" s="921"/>
      <c r="RLS92" s="921"/>
      <c r="RLT92" s="921"/>
      <c r="RLU92" s="921"/>
      <c r="RLV92" s="921"/>
      <c r="RLW92" s="921"/>
      <c r="RLX92" s="921"/>
      <c r="RLY92" s="921"/>
      <c r="RLZ92" s="921"/>
      <c r="RMA92" s="921"/>
      <c r="RMB92" s="921"/>
      <c r="RMC92" s="921"/>
      <c r="RMD92" s="921"/>
      <c r="RME92" s="921"/>
      <c r="RMF92" s="921"/>
      <c r="RMG92" s="921"/>
      <c r="RMH92" s="921"/>
      <c r="RMI92" s="921"/>
      <c r="RMJ92" s="921"/>
      <c r="RMK92" s="921"/>
      <c r="RML92" s="921"/>
      <c r="RMM92" s="921"/>
      <c r="RMN92" s="921"/>
      <c r="RMO92" s="921"/>
      <c r="RMP92" s="921"/>
      <c r="RMQ92" s="921"/>
      <c r="RMR92" s="921"/>
      <c r="RMS92" s="921"/>
      <c r="RMT92" s="921"/>
      <c r="RMU92" s="921"/>
      <c r="RMV92" s="921"/>
      <c r="RMW92" s="921"/>
      <c r="RMX92" s="921"/>
      <c r="RMY92" s="921"/>
      <c r="RMZ92" s="921"/>
      <c r="RNA92" s="921"/>
      <c r="RNB92" s="921"/>
      <c r="RNC92" s="921"/>
      <c r="RND92" s="921"/>
      <c r="RNE92" s="921"/>
      <c r="RNF92" s="921"/>
      <c r="RNG92" s="921"/>
      <c r="RNH92" s="921"/>
      <c r="RNI92" s="921"/>
      <c r="RNJ92" s="921"/>
      <c r="RNK92" s="921"/>
      <c r="RNL92" s="921"/>
      <c r="RNM92" s="921"/>
      <c r="RNN92" s="921"/>
      <c r="RNO92" s="921"/>
      <c r="RNP92" s="921"/>
      <c r="RNQ92" s="921"/>
      <c r="RNR92" s="921"/>
      <c r="RNS92" s="921"/>
      <c r="RNT92" s="921"/>
      <c r="RNU92" s="921"/>
      <c r="RNV92" s="921"/>
      <c r="RNW92" s="921"/>
      <c r="RNX92" s="921"/>
      <c r="RNY92" s="921"/>
      <c r="RNZ92" s="921"/>
      <c r="ROA92" s="921"/>
      <c r="ROB92" s="921"/>
      <c r="ROC92" s="921"/>
      <c r="ROD92" s="921"/>
      <c r="ROE92" s="921"/>
      <c r="ROF92" s="921"/>
      <c r="ROG92" s="921"/>
      <c r="ROH92" s="921"/>
      <c r="ROI92" s="921"/>
      <c r="ROJ92" s="921"/>
      <c r="ROK92" s="921"/>
      <c r="ROL92" s="921"/>
      <c r="ROM92" s="921"/>
      <c r="RON92" s="921"/>
      <c r="ROO92" s="921"/>
      <c r="ROP92" s="921"/>
      <c r="ROQ92" s="921"/>
      <c r="ROR92" s="921"/>
      <c r="ROS92" s="921"/>
      <c r="ROT92" s="921"/>
      <c r="ROU92" s="921"/>
      <c r="ROV92" s="921"/>
      <c r="ROW92" s="921"/>
      <c r="ROX92" s="921"/>
      <c r="ROY92" s="921"/>
      <c r="ROZ92" s="921"/>
      <c r="RPA92" s="921"/>
      <c r="RPB92" s="921"/>
      <c r="RPC92" s="921"/>
      <c r="RPD92" s="921"/>
      <c r="RPE92" s="921"/>
      <c r="RPF92" s="921"/>
      <c r="RPG92" s="921"/>
      <c r="RPH92" s="921"/>
      <c r="RPI92" s="921"/>
      <c r="RPJ92" s="921"/>
      <c r="RPK92" s="921"/>
      <c r="RPL92" s="921"/>
      <c r="RPM92" s="921"/>
      <c r="RPN92" s="921"/>
      <c r="RPO92" s="921"/>
      <c r="RPP92" s="921"/>
      <c r="RPQ92" s="921"/>
      <c r="RPR92" s="921"/>
      <c r="RPS92" s="921"/>
      <c r="RPT92" s="921"/>
      <c r="RPU92" s="921"/>
      <c r="RPV92" s="921"/>
      <c r="RPW92" s="921"/>
      <c r="RPX92" s="921"/>
      <c r="RPY92" s="921"/>
      <c r="RPZ92" s="921"/>
      <c r="RQA92" s="921"/>
      <c r="RQB92" s="921"/>
      <c r="RQC92" s="921"/>
      <c r="RQD92" s="921"/>
      <c r="RQE92" s="921"/>
      <c r="RQF92" s="921"/>
      <c r="RQG92" s="921"/>
      <c r="RQH92" s="921"/>
      <c r="RQI92" s="921"/>
      <c r="RQJ92" s="921"/>
      <c r="RQK92" s="921"/>
      <c r="RQL92" s="921"/>
      <c r="RQM92" s="921"/>
      <c r="RQN92" s="921"/>
      <c r="RQO92" s="921"/>
      <c r="RQP92" s="921"/>
      <c r="RQQ92" s="921"/>
      <c r="RQR92" s="921"/>
      <c r="RQS92" s="921"/>
      <c r="RQT92" s="921"/>
      <c r="RQU92" s="921"/>
      <c r="RQV92" s="921"/>
      <c r="RQW92" s="921"/>
      <c r="RQX92" s="921"/>
      <c r="RQY92" s="921"/>
      <c r="RQZ92" s="921"/>
      <c r="RRA92" s="921"/>
      <c r="RRB92" s="921"/>
      <c r="RRC92" s="921"/>
      <c r="RRD92" s="921"/>
      <c r="RRE92" s="921"/>
      <c r="RRF92" s="921"/>
      <c r="RRG92" s="921"/>
      <c r="RRH92" s="921"/>
      <c r="RRI92" s="921"/>
      <c r="RRJ92" s="921"/>
      <c r="RRK92" s="921"/>
      <c r="RRL92" s="921"/>
      <c r="RRM92" s="921"/>
      <c r="RRN92" s="921"/>
      <c r="RRO92" s="921"/>
      <c r="RRP92" s="921"/>
      <c r="RRQ92" s="921"/>
      <c r="RRR92" s="921"/>
      <c r="RRS92" s="921"/>
      <c r="RRT92" s="921"/>
      <c r="RRU92" s="921"/>
      <c r="RRV92" s="921"/>
      <c r="RRW92" s="921"/>
      <c r="RRX92" s="921"/>
      <c r="RRY92" s="921"/>
      <c r="RRZ92" s="921"/>
      <c r="RSA92" s="921"/>
      <c r="RSB92" s="921"/>
      <c r="RSC92" s="921"/>
      <c r="RSD92" s="921"/>
      <c r="RSE92" s="921"/>
      <c r="RSF92" s="921"/>
      <c r="RSG92" s="921"/>
      <c r="RSH92" s="921"/>
      <c r="RSI92" s="921"/>
      <c r="RSJ92" s="921"/>
      <c r="RSK92" s="921"/>
      <c r="RSL92" s="921"/>
      <c r="RSM92" s="921"/>
      <c r="RSN92" s="921"/>
      <c r="RSO92" s="921"/>
      <c r="RSP92" s="921"/>
      <c r="RSQ92" s="921"/>
      <c r="RSR92" s="921"/>
      <c r="RSS92" s="921"/>
      <c r="RST92" s="921"/>
      <c r="RSU92" s="921"/>
      <c r="RSV92" s="921"/>
      <c r="RSW92" s="921"/>
      <c r="RSX92" s="921"/>
      <c r="RSY92" s="921"/>
      <c r="RSZ92" s="921"/>
      <c r="RTA92" s="921"/>
      <c r="RTB92" s="921"/>
      <c r="RTC92" s="921"/>
      <c r="RTD92" s="921"/>
      <c r="RTE92" s="921"/>
      <c r="RTF92" s="921"/>
      <c r="RTG92" s="921"/>
      <c r="RTH92" s="921"/>
      <c r="RTI92" s="921"/>
      <c r="RTJ92" s="921"/>
      <c r="RTK92" s="921"/>
      <c r="RTL92" s="921"/>
      <c r="RTM92" s="921"/>
      <c r="RTN92" s="921"/>
      <c r="RTO92" s="921"/>
      <c r="RTP92" s="921"/>
      <c r="RTQ92" s="921"/>
      <c r="RTR92" s="921"/>
      <c r="RTS92" s="921"/>
      <c r="RTT92" s="921"/>
      <c r="RTU92" s="921"/>
      <c r="RTV92" s="921"/>
      <c r="RTW92" s="921"/>
      <c r="RTX92" s="921"/>
      <c r="RTY92" s="921"/>
      <c r="RTZ92" s="921"/>
      <c r="RUA92" s="921"/>
      <c r="RUB92" s="921"/>
      <c r="RUC92" s="921"/>
      <c r="RUD92" s="921"/>
      <c r="RUE92" s="921"/>
      <c r="RUF92" s="921"/>
      <c r="RUG92" s="921"/>
      <c r="RUH92" s="921"/>
      <c r="RUI92" s="921"/>
      <c r="RUJ92" s="921"/>
      <c r="RUK92" s="921"/>
      <c r="RUL92" s="921"/>
      <c r="RUM92" s="921"/>
      <c r="RUN92" s="921"/>
      <c r="RUO92" s="921"/>
      <c r="RUP92" s="921"/>
      <c r="RUQ92" s="921"/>
      <c r="RUR92" s="921"/>
      <c r="RUS92" s="921"/>
      <c r="RUT92" s="921"/>
      <c r="RUU92" s="921"/>
      <c r="RUV92" s="921"/>
      <c r="RUW92" s="921"/>
      <c r="RUX92" s="921"/>
      <c r="RUY92" s="921"/>
      <c r="RUZ92" s="921"/>
      <c r="RVA92" s="921"/>
      <c r="RVB92" s="921"/>
      <c r="RVC92" s="921"/>
      <c r="RVD92" s="921"/>
      <c r="RVE92" s="921"/>
      <c r="RVF92" s="921"/>
      <c r="RVG92" s="921"/>
      <c r="RVH92" s="921"/>
      <c r="RVI92" s="921"/>
      <c r="RVJ92" s="921"/>
      <c r="RVK92" s="921"/>
      <c r="RVL92" s="921"/>
      <c r="RVM92" s="921"/>
      <c r="RVN92" s="921"/>
      <c r="RVO92" s="921"/>
      <c r="RVP92" s="921"/>
      <c r="RVQ92" s="921"/>
      <c r="RVR92" s="921"/>
      <c r="RVS92" s="921"/>
      <c r="RVT92" s="921"/>
      <c r="RVU92" s="921"/>
      <c r="RVV92" s="921"/>
      <c r="RVW92" s="921"/>
      <c r="RVX92" s="921"/>
      <c r="RVY92" s="921"/>
      <c r="RVZ92" s="921"/>
      <c r="RWA92" s="921"/>
      <c r="RWB92" s="921"/>
      <c r="RWC92" s="921"/>
      <c r="RWD92" s="921"/>
      <c r="RWE92" s="921"/>
      <c r="RWF92" s="921"/>
      <c r="RWG92" s="921"/>
      <c r="RWH92" s="921"/>
      <c r="RWI92" s="921"/>
      <c r="RWJ92" s="921"/>
      <c r="RWK92" s="921"/>
      <c r="RWL92" s="921"/>
      <c r="RWM92" s="921"/>
      <c r="RWN92" s="921"/>
      <c r="RWO92" s="921"/>
      <c r="RWP92" s="921"/>
      <c r="RWQ92" s="921"/>
      <c r="RWR92" s="921"/>
      <c r="RWS92" s="921"/>
      <c r="RWT92" s="921"/>
      <c r="RWU92" s="921"/>
      <c r="RWV92" s="921"/>
      <c r="RWW92" s="921"/>
      <c r="RWX92" s="921"/>
      <c r="RWY92" s="921"/>
      <c r="RWZ92" s="921"/>
      <c r="RXA92" s="921"/>
      <c r="RXB92" s="921"/>
      <c r="RXC92" s="921"/>
      <c r="RXD92" s="921"/>
      <c r="RXE92" s="921"/>
      <c r="RXF92" s="921"/>
      <c r="RXG92" s="921"/>
      <c r="RXH92" s="921"/>
      <c r="RXI92" s="921"/>
      <c r="RXJ92" s="921"/>
      <c r="RXK92" s="921"/>
      <c r="RXL92" s="921"/>
      <c r="RXM92" s="921"/>
      <c r="RXN92" s="921"/>
      <c r="RXO92" s="921"/>
      <c r="RXP92" s="921"/>
      <c r="RXQ92" s="921"/>
      <c r="RXR92" s="921"/>
      <c r="RXS92" s="921"/>
      <c r="RXT92" s="921"/>
      <c r="RXU92" s="921"/>
      <c r="RXV92" s="921"/>
      <c r="RXW92" s="921"/>
      <c r="RXX92" s="921"/>
      <c r="RXY92" s="921"/>
      <c r="RXZ92" s="921"/>
      <c r="RYA92" s="921"/>
      <c r="RYB92" s="921"/>
      <c r="RYC92" s="921"/>
      <c r="RYD92" s="921"/>
      <c r="RYE92" s="921"/>
      <c r="RYF92" s="921"/>
      <c r="RYG92" s="921"/>
      <c r="RYH92" s="921"/>
      <c r="RYI92" s="921"/>
      <c r="RYJ92" s="921"/>
      <c r="RYK92" s="921"/>
      <c r="RYL92" s="921"/>
      <c r="RYM92" s="921"/>
      <c r="RYN92" s="921"/>
      <c r="RYO92" s="921"/>
      <c r="RYP92" s="921"/>
      <c r="RYQ92" s="921"/>
      <c r="RYR92" s="921"/>
      <c r="RYS92" s="921"/>
      <c r="RYT92" s="921"/>
      <c r="RYU92" s="921"/>
      <c r="RYV92" s="921"/>
      <c r="RYW92" s="921"/>
      <c r="RYX92" s="921"/>
      <c r="RYY92" s="921"/>
      <c r="RYZ92" s="921"/>
      <c r="RZA92" s="921"/>
      <c r="RZB92" s="921"/>
      <c r="RZC92" s="921"/>
      <c r="RZD92" s="921"/>
      <c r="RZE92" s="921"/>
      <c r="RZF92" s="921"/>
      <c r="RZG92" s="921"/>
      <c r="RZH92" s="921"/>
      <c r="RZI92" s="921"/>
      <c r="RZJ92" s="921"/>
      <c r="RZK92" s="921"/>
      <c r="RZL92" s="921"/>
      <c r="RZM92" s="921"/>
      <c r="RZN92" s="921"/>
      <c r="RZO92" s="921"/>
      <c r="RZP92" s="921"/>
      <c r="RZQ92" s="921"/>
      <c r="RZR92" s="921"/>
      <c r="RZS92" s="921"/>
      <c r="RZT92" s="921"/>
      <c r="RZU92" s="921"/>
      <c r="RZV92" s="921"/>
      <c r="RZW92" s="921"/>
      <c r="RZX92" s="921"/>
      <c r="RZY92" s="921"/>
      <c r="RZZ92" s="921"/>
      <c r="SAA92" s="921"/>
      <c r="SAB92" s="921"/>
      <c r="SAC92" s="921"/>
      <c r="SAD92" s="921"/>
      <c r="SAE92" s="921"/>
      <c r="SAF92" s="921"/>
      <c r="SAG92" s="921"/>
      <c r="SAH92" s="921"/>
      <c r="SAI92" s="921"/>
      <c r="SAJ92" s="921"/>
      <c r="SAK92" s="921"/>
      <c r="SAL92" s="921"/>
      <c r="SAM92" s="921"/>
      <c r="SAN92" s="921"/>
      <c r="SAO92" s="921"/>
      <c r="SAP92" s="921"/>
      <c r="SAQ92" s="921"/>
      <c r="SAR92" s="921"/>
      <c r="SAS92" s="921"/>
      <c r="SAT92" s="921"/>
      <c r="SAU92" s="921"/>
      <c r="SAV92" s="921"/>
      <c r="SAW92" s="921"/>
      <c r="SAX92" s="921"/>
      <c r="SAY92" s="921"/>
      <c r="SAZ92" s="921"/>
      <c r="SBA92" s="921"/>
      <c r="SBB92" s="921"/>
      <c r="SBC92" s="921"/>
      <c r="SBD92" s="921"/>
      <c r="SBE92" s="921"/>
      <c r="SBF92" s="921"/>
      <c r="SBG92" s="921"/>
      <c r="SBH92" s="921"/>
      <c r="SBI92" s="921"/>
      <c r="SBJ92" s="921"/>
      <c r="SBK92" s="921"/>
      <c r="SBL92" s="921"/>
      <c r="SBM92" s="921"/>
      <c r="SBN92" s="921"/>
      <c r="SBO92" s="921"/>
      <c r="SBP92" s="921"/>
      <c r="SBQ92" s="921"/>
      <c r="SBR92" s="921"/>
      <c r="SBS92" s="921"/>
      <c r="SBT92" s="921"/>
      <c r="SBU92" s="921"/>
      <c r="SBV92" s="921"/>
      <c r="SBW92" s="921"/>
      <c r="SBX92" s="921"/>
      <c r="SBY92" s="921"/>
      <c r="SBZ92" s="921"/>
      <c r="SCA92" s="921"/>
      <c r="SCB92" s="921"/>
      <c r="SCC92" s="921"/>
      <c r="SCD92" s="921"/>
      <c r="SCE92" s="921"/>
      <c r="SCF92" s="921"/>
      <c r="SCG92" s="921"/>
      <c r="SCH92" s="921"/>
      <c r="SCI92" s="921"/>
      <c r="SCJ92" s="921"/>
      <c r="SCK92" s="921"/>
      <c r="SCL92" s="921"/>
      <c r="SCM92" s="921"/>
      <c r="SCN92" s="921"/>
      <c r="SCO92" s="921"/>
      <c r="SCP92" s="921"/>
      <c r="SCQ92" s="921"/>
      <c r="SCR92" s="921"/>
      <c r="SCS92" s="921"/>
      <c r="SCT92" s="921"/>
      <c r="SCU92" s="921"/>
      <c r="SCV92" s="921"/>
      <c r="SCW92" s="921"/>
      <c r="SCX92" s="921"/>
      <c r="SCY92" s="921"/>
      <c r="SCZ92" s="921"/>
      <c r="SDA92" s="921"/>
      <c r="SDB92" s="921"/>
      <c r="SDC92" s="921"/>
      <c r="SDD92" s="921"/>
      <c r="SDE92" s="921"/>
      <c r="SDF92" s="921"/>
      <c r="SDG92" s="921"/>
      <c r="SDH92" s="921"/>
      <c r="SDI92" s="921"/>
      <c r="SDJ92" s="921"/>
      <c r="SDK92" s="921"/>
      <c r="SDL92" s="921"/>
      <c r="SDM92" s="921"/>
      <c r="SDN92" s="921"/>
      <c r="SDO92" s="921"/>
      <c r="SDP92" s="921"/>
      <c r="SDQ92" s="921"/>
      <c r="SDR92" s="921"/>
      <c r="SDS92" s="921"/>
      <c r="SDT92" s="921"/>
      <c r="SDU92" s="921"/>
      <c r="SDV92" s="921"/>
      <c r="SDW92" s="921"/>
      <c r="SDX92" s="921"/>
      <c r="SDY92" s="921"/>
      <c r="SDZ92" s="921"/>
      <c r="SEA92" s="921"/>
      <c r="SEB92" s="921"/>
      <c r="SEC92" s="921"/>
      <c r="SED92" s="921"/>
      <c r="SEE92" s="921"/>
      <c r="SEF92" s="921"/>
      <c r="SEG92" s="921"/>
      <c r="SEH92" s="921"/>
      <c r="SEI92" s="921"/>
      <c r="SEJ92" s="921"/>
      <c r="SEK92" s="921"/>
      <c r="SEL92" s="921"/>
      <c r="SEM92" s="921"/>
      <c r="SEN92" s="921"/>
      <c r="SEO92" s="921"/>
      <c r="SEP92" s="921"/>
      <c r="SEQ92" s="921"/>
      <c r="SER92" s="921"/>
      <c r="SES92" s="921"/>
      <c r="SET92" s="921"/>
      <c r="SEU92" s="921"/>
      <c r="SEV92" s="921"/>
      <c r="SEW92" s="921"/>
      <c r="SEX92" s="921"/>
      <c r="SEY92" s="921"/>
      <c r="SEZ92" s="921"/>
      <c r="SFA92" s="921"/>
      <c r="SFB92" s="921"/>
      <c r="SFC92" s="921"/>
      <c r="SFD92" s="921"/>
      <c r="SFE92" s="921"/>
      <c r="SFF92" s="921"/>
      <c r="SFG92" s="921"/>
      <c r="SFH92" s="921"/>
      <c r="SFI92" s="921"/>
      <c r="SFJ92" s="921"/>
      <c r="SFK92" s="921"/>
      <c r="SFL92" s="921"/>
      <c r="SFM92" s="921"/>
      <c r="SFN92" s="921"/>
      <c r="SFO92" s="921"/>
      <c r="SFP92" s="921"/>
      <c r="SFQ92" s="921"/>
      <c r="SFR92" s="921"/>
      <c r="SFS92" s="921"/>
      <c r="SFT92" s="921"/>
      <c r="SFU92" s="921"/>
      <c r="SFV92" s="921"/>
      <c r="SFW92" s="921"/>
      <c r="SFX92" s="921"/>
      <c r="SFY92" s="921"/>
      <c r="SFZ92" s="921"/>
      <c r="SGA92" s="921"/>
      <c r="SGB92" s="921"/>
      <c r="SGC92" s="921"/>
      <c r="SGD92" s="921"/>
      <c r="SGE92" s="921"/>
      <c r="SGF92" s="921"/>
      <c r="SGG92" s="921"/>
      <c r="SGH92" s="921"/>
      <c r="SGI92" s="921"/>
      <c r="SGJ92" s="921"/>
      <c r="SGK92" s="921"/>
      <c r="SGL92" s="921"/>
      <c r="SGM92" s="921"/>
      <c r="SGN92" s="921"/>
      <c r="SGO92" s="921"/>
      <c r="SGP92" s="921"/>
      <c r="SGQ92" s="921"/>
      <c r="SGR92" s="921"/>
      <c r="SGS92" s="921"/>
      <c r="SGT92" s="921"/>
      <c r="SGU92" s="921"/>
      <c r="SGV92" s="921"/>
      <c r="SGW92" s="921"/>
      <c r="SGX92" s="921"/>
      <c r="SGY92" s="921"/>
      <c r="SGZ92" s="921"/>
      <c r="SHA92" s="921"/>
      <c r="SHB92" s="921"/>
      <c r="SHC92" s="921"/>
      <c r="SHD92" s="921"/>
      <c r="SHE92" s="921"/>
      <c r="SHF92" s="921"/>
      <c r="SHG92" s="921"/>
      <c r="SHH92" s="921"/>
      <c r="SHI92" s="921"/>
      <c r="SHJ92" s="921"/>
      <c r="SHK92" s="921"/>
      <c r="SHL92" s="921"/>
      <c r="SHM92" s="921"/>
      <c r="SHN92" s="921"/>
      <c r="SHO92" s="921"/>
      <c r="SHP92" s="921"/>
      <c r="SHQ92" s="921"/>
      <c r="SHR92" s="921"/>
      <c r="SHS92" s="921"/>
      <c r="SHT92" s="921"/>
      <c r="SHU92" s="921"/>
      <c r="SHV92" s="921"/>
      <c r="SHW92" s="921"/>
      <c r="SHX92" s="921"/>
      <c r="SHY92" s="921"/>
      <c r="SHZ92" s="921"/>
      <c r="SIA92" s="921"/>
      <c r="SIB92" s="921"/>
      <c r="SIC92" s="921"/>
      <c r="SID92" s="921"/>
      <c r="SIE92" s="921"/>
      <c r="SIF92" s="921"/>
      <c r="SIG92" s="921"/>
      <c r="SIH92" s="921"/>
      <c r="SII92" s="921"/>
      <c r="SIJ92" s="921"/>
      <c r="SIK92" s="921"/>
      <c r="SIL92" s="921"/>
      <c r="SIM92" s="921"/>
      <c r="SIN92" s="921"/>
      <c r="SIO92" s="921"/>
      <c r="SIP92" s="921"/>
      <c r="SIQ92" s="921"/>
      <c r="SIR92" s="921"/>
      <c r="SIS92" s="921"/>
      <c r="SIT92" s="921"/>
      <c r="SIU92" s="921"/>
      <c r="SIV92" s="921"/>
      <c r="SIW92" s="921"/>
      <c r="SIX92" s="921"/>
      <c r="SIY92" s="921"/>
      <c r="SIZ92" s="921"/>
      <c r="SJA92" s="921"/>
      <c r="SJB92" s="921"/>
      <c r="SJC92" s="921"/>
      <c r="SJD92" s="921"/>
      <c r="SJE92" s="921"/>
      <c r="SJF92" s="921"/>
      <c r="SJG92" s="921"/>
      <c r="SJH92" s="921"/>
      <c r="SJI92" s="921"/>
      <c r="SJJ92" s="921"/>
      <c r="SJK92" s="921"/>
      <c r="SJL92" s="921"/>
      <c r="SJM92" s="921"/>
      <c r="SJN92" s="921"/>
      <c r="SJO92" s="921"/>
      <c r="SJP92" s="921"/>
      <c r="SJQ92" s="921"/>
      <c r="SJR92" s="921"/>
      <c r="SJS92" s="921"/>
      <c r="SJT92" s="921"/>
      <c r="SJU92" s="921"/>
      <c r="SJV92" s="921"/>
      <c r="SJW92" s="921"/>
      <c r="SJX92" s="921"/>
      <c r="SJY92" s="921"/>
      <c r="SJZ92" s="921"/>
      <c r="SKA92" s="921"/>
      <c r="SKB92" s="921"/>
      <c r="SKC92" s="921"/>
      <c r="SKD92" s="921"/>
      <c r="SKE92" s="921"/>
      <c r="SKF92" s="921"/>
      <c r="SKG92" s="921"/>
      <c r="SKH92" s="921"/>
      <c r="SKI92" s="921"/>
      <c r="SKJ92" s="921"/>
      <c r="SKK92" s="921"/>
      <c r="SKL92" s="921"/>
      <c r="SKM92" s="921"/>
      <c r="SKN92" s="921"/>
      <c r="SKO92" s="921"/>
      <c r="SKP92" s="921"/>
      <c r="SKQ92" s="921"/>
      <c r="SKR92" s="921"/>
      <c r="SKS92" s="921"/>
      <c r="SKT92" s="921"/>
      <c r="SKU92" s="921"/>
      <c r="SKV92" s="921"/>
      <c r="SKW92" s="921"/>
      <c r="SKX92" s="921"/>
      <c r="SKY92" s="921"/>
      <c r="SKZ92" s="921"/>
      <c r="SLA92" s="921"/>
      <c r="SLB92" s="921"/>
      <c r="SLC92" s="921"/>
      <c r="SLD92" s="921"/>
      <c r="SLE92" s="921"/>
      <c r="SLF92" s="921"/>
      <c r="SLG92" s="921"/>
      <c r="SLH92" s="921"/>
      <c r="SLI92" s="921"/>
      <c r="SLJ92" s="921"/>
      <c r="SLK92" s="921"/>
      <c r="SLL92" s="921"/>
      <c r="SLM92" s="921"/>
      <c r="SLN92" s="921"/>
      <c r="SLO92" s="921"/>
      <c r="SLP92" s="921"/>
      <c r="SLQ92" s="921"/>
      <c r="SLR92" s="921"/>
      <c r="SLS92" s="921"/>
      <c r="SLT92" s="921"/>
      <c r="SLU92" s="921"/>
      <c r="SLV92" s="921"/>
      <c r="SLW92" s="921"/>
      <c r="SLX92" s="921"/>
      <c r="SLY92" s="921"/>
      <c r="SLZ92" s="921"/>
      <c r="SMA92" s="921"/>
      <c r="SMB92" s="921"/>
      <c r="SMC92" s="921"/>
      <c r="SMD92" s="921"/>
      <c r="SME92" s="921"/>
      <c r="SMF92" s="921"/>
      <c r="SMG92" s="921"/>
      <c r="SMH92" s="921"/>
      <c r="SMI92" s="921"/>
      <c r="SMJ92" s="921"/>
      <c r="SMK92" s="921"/>
      <c r="SML92" s="921"/>
      <c r="SMM92" s="921"/>
      <c r="SMN92" s="921"/>
      <c r="SMO92" s="921"/>
      <c r="SMP92" s="921"/>
      <c r="SMQ92" s="921"/>
      <c r="SMR92" s="921"/>
      <c r="SMS92" s="921"/>
      <c r="SMT92" s="921"/>
      <c r="SMU92" s="921"/>
      <c r="SMV92" s="921"/>
      <c r="SMW92" s="921"/>
      <c r="SMX92" s="921"/>
      <c r="SMY92" s="921"/>
      <c r="SMZ92" s="921"/>
      <c r="SNA92" s="921"/>
      <c r="SNB92" s="921"/>
      <c r="SNC92" s="921"/>
      <c r="SND92" s="921"/>
      <c r="SNE92" s="921"/>
      <c r="SNF92" s="921"/>
      <c r="SNG92" s="921"/>
      <c r="SNH92" s="921"/>
      <c r="SNI92" s="921"/>
      <c r="SNJ92" s="921"/>
      <c r="SNK92" s="921"/>
      <c r="SNL92" s="921"/>
      <c r="SNM92" s="921"/>
      <c r="SNN92" s="921"/>
      <c r="SNO92" s="921"/>
      <c r="SNP92" s="921"/>
      <c r="SNQ92" s="921"/>
      <c r="SNR92" s="921"/>
      <c r="SNS92" s="921"/>
      <c r="SNT92" s="921"/>
      <c r="SNU92" s="921"/>
      <c r="SNV92" s="921"/>
      <c r="SNW92" s="921"/>
      <c r="SNX92" s="921"/>
      <c r="SNY92" s="921"/>
      <c r="SNZ92" s="921"/>
      <c r="SOA92" s="921"/>
      <c r="SOB92" s="921"/>
      <c r="SOC92" s="921"/>
      <c r="SOD92" s="921"/>
      <c r="SOE92" s="921"/>
      <c r="SOF92" s="921"/>
      <c r="SOG92" s="921"/>
      <c r="SOH92" s="921"/>
      <c r="SOI92" s="921"/>
      <c r="SOJ92" s="921"/>
      <c r="SOK92" s="921"/>
      <c r="SOL92" s="921"/>
      <c r="SOM92" s="921"/>
      <c r="SON92" s="921"/>
      <c r="SOO92" s="921"/>
      <c r="SOP92" s="921"/>
      <c r="SOQ92" s="921"/>
      <c r="SOR92" s="921"/>
      <c r="SOS92" s="921"/>
      <c r="SOT92" s="921"/>
      <c r="SOU92" s="921"/>
      <c r="SOV92" s="921"/>
      <c r="SOW92" s="921"/>
      <c r="SOX92" s="921"/>
      <c r="SOY92" s="921"/>
      <c r="SOZ92" s="921"/>
      <c r="SPA92" s="921"/>
      <c r="SPB92" s="921"/>
      <c r="SPC92" s="921"/>
      <c r="SPD92" s="921"/>
      <c r="SPE92" s="921"/>
      <c r="SPF92" s="921"/>
      <c r="SPG92" s="921"/>
      <c r="SPH92" s="921"/>
      <c r="SPI92" s="921"/>
      <c r="SPJ92" s="921"/>
      <c r="SPK92" s="921"/>
      <c r="SPL92" s="921"/>
      <c r="SPM92" s="921"/>
      <c r="SPN92" s="921"/>
      <c r="SPO92" s="921"/>
      <c r="SPP92" s="921"/>
      <c r="SPQ92" s="921"/>
      <c r="SPR92" s="921"/>
      <c r="SPS92" s="921"/>
      <c r="SPT92" s="921"/>
      <c r="SPU92" s="921"/>
      <c r="SPV92" s="921"/>
      <c r="SPW92" s="921"/>
      <c r="SPX92" s="921"/>
      <c r="SPY92" s="921"/>
      <c r="SPZ92" s="921"/>
      <c r="SQA92" s="921"/>
      <c r="SQB92" s="921"/>
      <c r="SQC92" s="921"/>
      <c r="SQD92" s="921"/>
      <c r="SQE92" s="921"/>
      <c r="SQF92" s="921"/>
      <c r="SQG92" s="921"/>
      <c r="SQH92" s="921"/>
      <c r="SQI92" s="921"/>
      <c r="SQJ92" s="921"/>
      <c r="SQK92" s="921"/>
      <c r="SQL92" s="921"/>
      <c r="SQM92" s="921"/>
      <c r="SQN92" s="921"/>
      <c r="SQO92" s="921"/>
      <c r="SQP92" s="921"/>
      <c r="SQQ92" s="921"/>
      <c r="SQR92" s="921"/>
      <c r="SQS92" s="921"/>
      <c r="SQT92" s="921"/>
      <c r="SQU92" s="921"/>
      <c r="SQV92" s="921"/>
      <c r="SQW92" s="921"/>
      <c r="SQX92" s="921"/>
      <c r="SQY92" s="921"/>
      <c r="SQZ92" s="921"/>
      <c r="SRA92" s="921"/>
      <c r="SRB92" s="921"/>
      <c r="SRC92" s="921"/>
      <c r="SRD92" s="921"/>
      <c r="SRE92" s="921"/>
      <c r="SRF92" s="921"/>
      <c r="SRG92" s="921"/>
      <c r="SRH92" s="921"/>
      <c r="SRI92" s="921"/>
      <c r="SRJ92" s="921"/>
      <c r="SRK92" s="921"/>
      <c r="SRL92" s="921"/>
      <c r="SRM92" s="921"/>
      <c r="SRN92" s="921"/>
      <c r="SRO92" s="921"/>
      <c r="SRP92" s="921"/>
      <c r="SRQ92" s="921"/>
      <c r="SRR92" s="921"/>
      <c r="SRS92" s="921"/>
      <c r="SRT92" s="921"/>
      <c r="SRU92" s="921"/>
      <c r="SRV92" s="921"/>
      <c r="SRW92" s="921"/>
      <c r="SRX92" s="921"/>
      <c r="SRY92" s="921"/>
      <c r="SRZ92" s="921"/>
      <c r="SSA92" s="921"/>
      <c r="SSB92" s="921"/>
      <c r="SSC92" s="921"/>
      <c r="SSD92" s="921"/>
      <c r="SSE92" s="921"/>
      <c r="SSF92" s="921"/>
      <c r="SSG92" s="921"/>
      <c r="SSH92" s="921"/>
      <c r="SSI92" s="921"/>
      <c r="SSJ92" s="921"/>
      <c r="SSK92" s="921"/>
      <c r="SSL92" s="921"/>
      <c r="SSM92" s="921"/>
      <c r="SSN92" s="921"/>
      <c r="SSO92" s="921"/>
      <c r="SSP92" s="921"/>
      <c r="SSQ92" s="921"/>
      <c r="SSR92" s="921"/>
      <c r="SSS92" s="921"/>
      <c r="SST92" s="921"/>
      <c r="SSU92" s="921"/>
      <c r="SSV92" s="921"/>
      <c r="SSW92" s="921"/>
      <c r="SSX92" s="921"/>
      <c r="SSY92" s="921"/>
      <c r="SSZ92" s="921"/>
      <c r="STA92" s="921"/>
      <c r="STB92" s="921"/>
      <c r="STC92" s="921"/>
      <c r="STD92" s="921"/>
      <c r="STE92" s="921"/>
      <c r="STF92" s="921"/>
      <c r="STG92" s="921"/>
      <c r="STH92" s="921"/>
      <c r="STI92" s="921"/>
      <c r="STJ92" s="921"/>
      <c r="STK92" s="921"/>
      <c r="STL92" s="921"/>
      <c r="STM92" s="921"/>
      <c r="STN92" s="921"/>
      <c r="STO92" s="921"/>
      <c r="STP92" s="921"/>
      <c r="STQ92" s="921"/>
      <c r="STR92" s="921"/>
      <c r="STS92" s="921"/>
      <c r="STT92" s="921"/>
      <c r="STU92" s="921"/>
      <c r="STV92" s="921"/>
      <c r="STW92" s="921"/>
      <c r="STX92" s="921"/>
      <c r="STY92" s="921"/>
      <c r="STZ92" s="921"/>
      <c r="SUA92" s="921"/>
      <c r="SUB92" s="921"/>
      <c r="SUC92" s="921"/>
      <c r="SUD92" s="921"/>
      <c r="SUE92" s="921"/>
      <c r="SUF92" s="921"/>
      <c r="SUG92" s="921"/>
      <c r="SUH92" s="921"/>
      <c r="SUI92" s="921"/>
      <c r="SUJ92" s="921"/>
      <c r="SUK92" s="921"/>
      <c r="SUL92" s="921"/>
      <c r="SUM92" s="921"/>
      <c r="SUN92" s="921"/>
      <c r="SUO92" s="921"/>
      <c r="SUP92" s="921"/>
      <c r="SUQ92" s="921"/>
      <c r="SUR92" s="921"/>
      <c r="SUS92" s="921"/>
      <c r="SUT92" s="921"/>
      <c r="SUU92" s="921"/>
      <c r="SUV92" s="921"/>
      <c r="SUW92" s="921"/>
      <c r="SUX92" s="921"/>
      <c r="SUY92" s="921"/>
      <c r="SUZ92" s="921"/>
      <c r="SVA92" s="921"/>
      <c r="SVB92" s="921"/>
      <c r="SVC92" s="921"/>
      <c r="SVD92" s="921"/>
      <c r="SVE92" s="921"/>
      <c r="SVF92" s="921"/>
      <c r="SVG92" s="921"/>
      <c r="SVH92" s="921"/>
      <c r="SVI92" s="921"/>
      <c r="SVJ92" s="921"/>
      <c r="SVK92" s="921"/>
      <c r="SVL92" s="921"/>
      <c r="SVM92" s="921"/>
      <c r="SVN92" s="921"/>
      <c r="SVO92" s="921"/>
      <c r="SVP92" s="921"/>
      <c r="SVQ92" s="921"/>
      <c r="SVR92" s="921"/>
      <c r="SVS92" s="921"/>
      <c r="SVT92" s="921"/>
      <c r="SVU92" s="921"/>
      <c r="SVV92" s="921"/>
      <c r="SVW92" s="921"/>
      <c r="SVX92" s="921"/>
      <c r="SVY92" s="921"/>
      <c r="SVZ92" s="921"/>
      <c r="SWA92" s="921"/>
      <c r="SWB92" s="921"/>
      <c r="SWC92" s="921"/>
      <c r="SWD92" s="921"/>
      <c r="SWE92" s="921"/>
      <c r="SWF92" s="921"/>
      <c r="SWG92" s="921"/>
      <c r="SWH92" s="921"/>
      <c r="SWI92" s="921"/>
      <c r="SWJ92" s="921"/>
      <c r="SWK92" s="921"/>
      <c r="SWL92" s="921"/>
      <c r="SWM92" s="921"/>
      <c r="SWN92" s="921"/>
      <c r="SWO92" s="921"/>
      <c r="SWP92" s="921"/>
      <c r="SWQ92" s="921"/>
      <c r="SWR92" s="921"/>
      <c r="SWS92" s="921"/>
      <c r="SWT92" s="921"/>
      <c r="SWU92" s="921"/>
      <c r="SWV92" s="921"/>
      <c r="SWW92" s="921"/>
      <c r="SWX92" s="921"/>
      <c r="SWY92" s="921"/>
      <c r="SWZ92" s="921"/>
      <c r="SXA92" s="921"/>
      <c r="SXB92" s="921"/>
      <c r="SXC92" s="921"/>
      <c r="SXD92" s="921"/>
      <c r="SXE92" s="921"/>
      <c r="SXF92" s="921"/>
      <c r="SXG92" s="921"/>
      <c r="SXH92" s="921"/>
      <c r="SXI92" s="921"/>
      <c r="SXJ92" s="921"/>
      <c r="SXK92" s="921"/>
      <c r="SXL92" s="921"/>
      <c r="SXM92" s="921"/>
      <c r="SXN92" s="921"/>
      <c r="SXO92" s="921"/>
      <c r="SXP92" s="921"/>
      <c r="SXQ92" s="921"/>
      <c r="SXR92" s="921"/>
      <c r="SXS92" s="921"/>
      <c r="SXT92" s="921"/>
      <c r="SXU92" s="921"/>
      <c r="SXV92" s="921"/>
      <c r="SXW92" s="921"/>
      <c r="SXX92" s="921"/>
      <c r="SXY92" s="921"/>
      <c r="SXZ92" s="921"/>
      <c r="SYA92" s="921"/>
      <c r="SYB92" s="921"/>
      <c r="SYC92" s="921"/>
      <c r="SYD92" s="921"/>
      <c r="SYE92" s="921"/>
      <c r="SYF92" s="921"/>
      <c r="SYG92" s="921"/>
      <c r="SYH92" s="921"/>
      <c r="SYI92" s="921"/>
      <c r="SYJ92" s="921"/>
      <c r="SYK92" s="921"/>
      <c r="SYL92" s="921"/>
      <c r="SYM92" s="921"/>
      <c r="SYN92" s="921"/>
      <c r="SYO92" s="921"/>
      <c r="SYP92" s="921"/>
      <c r="SYQ92" s="921"/>
      <c r="SYR92" s="921"/>
      <c r="SYS92" s="921"/>
      <c r="SYT92" s="921"/>
      <c r="SYU92" s="921"/>
      <c r="SYV92" s="921"/>
      <c r="SYW92" s="921"/>
      <c r="SYX92" s="921"/>
      <c r="SYY92" s="921"/>
      <c r="SYZ92" s="921"/>
      <c r="SZA92" s="921"/>
      <c r="SZB92" s="921"/>
      <c r="SZC92" s="921"/>
      <c r="SZD92" s="921"/>
      <c r="SZE92" s="921"/>
      <c r="SZF92" s="921"/>
      <c r="SZG92" s="921"/>
      <c r="SZH92" s="921"/>
      <c r="SZI92" s="921"/>
      <c r="SZJ92" s="921"/>
      <c r="SZK92" s="921"/>
      <c r="SZL92" s="921"/>
      <c r="SZM92" s="921"/>
      <c r="SZN92" s="921"/>
      <c r="SZO92" s="921"/>
      <c r="SZP92" s="921"/>
      <c r="SZQ92" s="921"/>
      <c r="SZR92" s="921"/>
      <c r="SZS92" s="921"/>
      <c r="SZT92" s="921"/>
      <c r="SZU92" s="921"/>
      <c r="SZV92" s="921"/>
      <c r="SZW92" s="921"/>
      <c r="SZX92" s="921"/>
      <c r="SZY92" s="921"/>
      <c r="SZZ92" s="921"/>
      <c r="TAA92" s="921"/>
      <c r="TAB92" s="921"/>
      <c r="TAC92" s="921"/>
      <c r="TAD92" s="921"/>
      <c r="TAE92" s="921"/>
      <c r="TAF92" s="921"/>
      <c r="TAG92" s="921"/>
      <c r="TAH92" s="921"/>
      <c r="TAI92" s="921"/>
      <c r="TAJ92" s="921"/>
      <c r="TAK92" s="921"/>
      <c r="TAL92" s="921"/>
      <c r="TAM92" s="921"/>
      <c r="TAN92" s="921"/>
      <c r="TAO92" s="921"/>
      <c r="TAP92" s="921"/>
      <c r="TAQ92" s="921"/>
      <c r="TAR92" s="921"/>
      <c r="TAS92" s="921"/>
      <c r="TAT92" s="921"/>
      <c r="TAU92" s="921"/>
      <c r="TAV92" s="921"/>
      <c r="TAW92" s="921"/>
      <c r="TAX92" s="921"/>
      <c r="TAY92" s="921"/>
      <c r="TAZ92" s="921"/>
      <c r="TBA92" s="921"/>
      <c r="TBB92" s="921"/>
      <c r="TBC92" s="921"/>
      <c r="TBD92" s="921"/>
      <c r="TBE92" s="921"/>
      <c r="TBF92" s="921"/>
      <c r="TBG92" s="921"/>
      <c r="TBH92" s="921"/>
      <c r="TBI92" s="921"/>
      <c r="TBJ92" s="921"/>
      <c r="TBK92" s="921"/>
      <c r="TBL92" s="921"/>
      <c r="TBM92" s="921"/>
      <c r="TBN92" s="921"/>
      <c r="TBO92" s="921"/>
      <c r="TBP92" s="921"/>
      <c r="TBQ92" s="921"/>
      <c r="TBR92" s="921"/>
      <c r="TBS92" s="921"/>
      <c r="TBT92" s="921"/>
      <c r="TBU92" s="921"/>
      <c r="TBV92" s="921"/>
      <c r="TBW92" s="921"/>
      <c r="TBX92" s="921"/>
      <c r="TBY92" s="921"/>
      <c r="TBZ92" s="921"/>
      <c r="TCA92" s="921"/>
      <c r="TCB92" s="921"/>
      <c r="TCC92" s="921"/>
      <c r="TCD92" s="921"/>
      <c r="TCE92" s="921"/>
      <c r="TCF92" s="921"/>
      <c r="TCG92" s="921"/>
      <c r="TCH92" s="921"/>
      <c r="TCI92" s="921"/>
      <c r="TCJ92" s="921"/>
      <c r="TCK92" s="921"/>
      <c r="TCL92" s="921"/>
      <c r="TCM92" s="921"/>
      <c r="TCN92" s="921"/>
      <c r="TCO92" s="921"/>
      <c r="TCP92" s="921"/>
      <c r="TCQ92" s="921"/>
      <c r="TCR92" s="921"/>
      <c r="TCS92" s="921"/>
      <c r="TCT92" s="921"/>
      <c r="TCU92" s="921"/>
      <c r="TCV92" s="921"/>
      <c r="TCW92" s="921"/>
      <c r="TCX92" s="921"/>
      <c r="TCY92" s="921"/>
      <c r="TCZ92" s="921"/>
      <c r="TDA92" s="921"/>
      <c r="TDB92" s="921"/>
      <c r="TDC92" s="921"/>
      <c r="TDD92" s="921"/>
      <c r="TDE92" s="921"/>
      <c r="TDF92" s="921"/>
      <c r="TDG92" s="921"/>
      <c r="TDH92" s="921"/>
      <c r="TDI92" s="921"/>
      <c r="TDJ92" s="921"/>
      <c r="TDK92" s="921"/>
      <c r="TDL92" s="921"/>
      <c r="TDM92" s="921"/>
      <c r="TDN92" s="921"/>
      <c r="TDO92" s="921"/>
      <c r="TDP92" s="921"/>
      <c r="TDQ92" s="921"/>
      <c r="TDR92" s="921"/>
      <c r="TDS92" s="921"/>
      <c r="TDT92" s="921"/>
      <c r="TDU92" s="921"/>
      <c r="TDV92" s="921"/>
      <c r="TDW92" s="921"/>
      <c r="TDX92" s="921"/>
      <c r="TDY92" s="921"/>
      <c r="TDZ92" s="921"/>
      <c r="TEA92" s="921"/>
      <c r="TEB92" s="921"/>
      <c r="TEC92" s="921"/>
      <c r="TED92" s="921"/>
      <c r="TEE92" s="921"/>
      <c r="TEF92" s="921"/>
      <c r="TEG92" s="921"/>
      <c r="TEH92" s="921"/>
      <c r="TEI92" s="921"/>
      <c r="TEJ92" s="921"/>
      <c r="TEK92" s="921"/>
      <c r="TEL92" s="921"/>
      <c r="TEM92" s="921"/>
      <c r="TEN92" s="921"/>
      <c r="TEO92" s="921"/>
      <c r="TEP92" s="921"/>
      <c r="TEQ92" s="921"/>
      <c r="TER92" s="921"/>
      <c r="TES92" s="921"/>
      <c r="TET92" s="921"/>
      <c r="TEU92" s="921"/>
      <c r="TEV92" s="921"/>
      <c r="TEW92" s="921"/>
      <c r="TEX92" s="921"/>
      <c r="TEY92" s="921"/>
      <c r="TEZ92" s="921"/>
      <c r="TFA92" s="921"/>
      <c r="TFB92" s="921"/>
      <c r="TFC92" s="921"/>
      <c r="TFD92" s="921"/>
      <c r="TFE92" s="921"/>
      <c r="TFF92" s="921"/>
      <c r="TFG92" s="921"/>
      <c r="TFH92" s="921"/>
      <c r="TFI92" s="921"/>
      <c r="TFJ92" s="921"/>
      <c r="TFK92" s="921"/>
      <c r="TFL92" s="921"/>
      <c r="TFM92" s="921"/>
      <c r="TFN92" s="921"/>
      <c r="TFO92" s="921"/>
      <c r="TFP92" s="921"/>
      <c r="TFQ92" s="921"/>
      <c r="TFR92" s="921"/>
      <c r="TFS92" s="921"/>
      <c r="TFT92" s="921"/>
      <c r="TFU92" s="921"/>
      <c r="TFV92" s="921"/>
      <c r="TFW92" s="921"/>
      <c r="TFX92" s="921"/>
      <c r="TFY92" s="921"/>
      <c r="TFZ92" s="921"/>
      <c r="TGA92" s="921"/>
      <c r="TGB92" s="921"/>
      <c r="TGC92" s="921"/>
      <c r="TGD92" s="921"/>
      <c r="TGE92" s="921"/>
      <c r="TGF92" s="921"/>
      <c r="TGG92" s="921"/>
      <c r="TGH92" s="921"/>
      <c r="TGI92" s="921"/>
      <c r="TGJ92" s="921"/>
      <c r="TGK92" s="921"/>
      <c r="TGL92" s="921"/>
      <c r="TGM92" s="921"/>
      <c r="TGN92" s="921"/>
      <c r="TGO92" s="921"/>
      <c r="TGP92" s="921"/>
      <c r="TGQ92" s="921"/>
      <c r="TGR92" s="921"/>
      <c r="TGS92" s="921"/>
      <c r="TGT92" s="921"/>
      <c r="TGU92" s="921"/>
      <c r="TGV92" s="921"/>
      <c r="TGW92" s="921"/>
      <c r="TGX92" s="921"/>
      <c r="TGY92" s="921"/>
      <c r="TGZ92" s="921"/>
      <c r="THA92" s="921"/>
      <c r="THB92" s="921"/>
      <c r="THC92" s="921"/>
      <c r="THD92" s="921"/>
      <c r="THE92" s="921"/>
      <c r="THF92" s="921"/>
      <c r="THG92" s="921"/>
      <c r="THH92" s="921"/>
      <c r="THI92" s="921"/>
      <c r="THJ92" s="921"/>
      <c r="THK92" s="921"/>
      <c r="THL92" s="921"/>
      <c r="THM92" s="921"/>
      <c r="THN92" s="921"/>
      <c r="THO92" s="921"/>
      <c r="THP92" s="921"/>
      <c r="THQ92" s="921"/>
      <c r="THR92" s="921"/>
      <c r="THS92" s="921"/>
      <c r="THT92" s="921"/>
      <c r="THU92" s="921"/>
      <c r="THV92" s="921"/>
      <c r="THW92" s="921"/>
      <c r="THX92" s="921"/>
      <c r="THY92" s="921"/>
      <c r="THZ92" s="921"/>
      <c r="TIA92" s="921"/>
      <c r="TIB92" s="921"/>
      <c r="TIC92" s="921"/>
      <c r="TID92" s="921"/>
      <c r="TIE92" s="921"/>
      <c r="TIF92" s="921"/>
      <c r="TIG92" s="921"/>
      <c r="TIH92" s="921"/>
      <c r="TII92" s="921"/>
      <c r="TIJ92" s="921"/>
      <c r="TIK92" s="921"/>
      <c r="TIL92" s="921"/>
      <c r="TIM92" s="921"/>
      <c r="TIN92" s="921"/>
      <c r="TIO92" s="921"/>
      <c r="TIP92" s="921"/>
      <c r="TIQ92" s="921"/>
      <c r="TIR92" s="921"/>
      <c r="TIS92" s="921"/>
      <c r="TIT92" s="921"/>
      <c r="TIU92" s="921"/>
      <c r="TIV92" s="921"/>
      <c r="TIW92" s="921"/>
      <c r="TIX92" s="921"/>
      <c r="TIY92" s="921"/>
      <c r="TIZ92" s="921"/>
      <c r="TJA92" s="921"/>
      <c r="TJB92" s="921"/>
      <c r="TJC92" s="921"/>
      <c r="TJD92" s="921"/>
      <c r="TJE92" s="921"/>
      <c r="TJF92" s="921"/>
      <c r="TJG92" s="921"/>
      <c r="TJH92" s="921"/>
      <c r="TJI92" s="921"/>
      <c r="TJJ92" s="921"/>
      <c r="TJK92" s="921"/>
      <c r="TJL92" s="921"/>
      <c r="TJM92" s="921"/>
      <c r="TJN92" s="921"/>
      <c r="TJO92" s="921"/>
      <c r="TJP92" s="921"/>
      <c r="TJQ92" s="921"/>
      <c r="TJR92" s="921"/>
      <c r="TJS92" s="921"/>
      <c r="TJT92" s="921"/>
      <c r="TJU92" s="921"/>
      <c r="TJV92" s="921"/>
      <c r="TJW92" s="921"/>
      <c r="TJX92" s="921"/>
      <c r="TJY92" s="921"/>
      <c r="TJZ92" s="921"/>
      <c r="TKA92" s="921"/>
      <c r="TKB92" s="921"/>
      <c r="TKC92" s="921"/>
      <c r="TKD92" s="921"/>
      <c r="TKE92" s="921"/>
      <c r="TKF92" s="921"/>
      <c r="TKG92" s="921"/>
      <c r="TKH92" s="921"/>
      <c r="TKI92" s="921"/>
      <c r="TKJ92" s="921"/>
      <c r="TKK92" s="921"/>
      <c r="TKL92" s="921"/>
      <c r="TKM92" s="921"/>
      <c r="TKN92" s="921"/>
      <c r="TKO92" s="921"/>
      <c r="TKP92" s="921"/>
      <c r="TKQ92" s="921"/>
      <c r="TKR92" s="921"/>
      <c r="TKS92" s="921"/>
      <c r="TKT92" s="921"/>
      <c r="TKU92" s="921"/>
      <c r="TKV92" s="921"/>
      <c r="TKW92" s="921"/>
      <c r="TKX92" s="921"/>
      <c r="TKY92" s="921"/>
      <c r="TKZ92" s="921"/>
      <c r="TLA92" s="921"/>
      <c r="TLB92" s="921"/>
      <c r="TLC92" s="921"/>
      <c r="TLD92" s="921"/>
      <c r="TLE92" s="921"/>
      <c r="TLF92" s="921"/>
      <c r="TLG92" s="921"/>
      <c r="TLH92" s="921"/>
      <c r="TLI92" s="921"/>
      <c r="TLJ92" s="921"/>
      <c r="TLK92" s="921"/>
      <c r="TLL92" s="921"/>
      <c r="TLM92" s="921"/>
      <c r="TLN92" s="921"/>
      <c r="TLO92" s="921"/>
      <c r="TLP92" s="921"/>
      <c r="TLQ92" s="921"/>
      <c r="TLR92" s="921"/>
      <c r="TLS92" s="921"/>
      <c r="TLT92" s="921"/>
      <c r="TLU92" s="921"/>
      <c r="TLV92" s="921"/>
      <c r="TLW92" s="921"/>
      <c r="TLX92" s="921"/>
      <c r="TLY92" s="921"/>
      <c r="TLZ92" s="921"/>
      <c r="TMA92" s="921"/>
      <c r="TMB92" s="921"/>
      <c r="TMC92" s="921"/>
      <c r="TMD92" s="921"/>
      <c r="TME92" s="921"/>
      <c r="TMF92" s="921"/>
      <c r="TMG92" s="921"/>
      <c r="TMH92" s="921"/>
      <c r="TMI92" s="921"/>
      <c r="TMJ92" s="921"/>
      <c r="TMK92" s="921"/>
      <c r="TML92" s="921"/>
      <c r="TMM92" s="921"/>
      <c r="TMN92" s="921"/>
      <c r="TMO92" s="921"/>
      <c r="TMP92" s="921"/>
      <c r="TMQ92" s="921"/>
      <c r="TMR92" s="921"/>
      <c r="TMS92" s="921"/>
      <c r="TMT92" s="921"/>
      <c r="TMU92" s="921"/>
      <c r="TMV92" s="921"/>
      <c r="TMW92" s="921"/>
      <c r="TMX92" s="921"/>
      <c r="TMY92" s="921"/>
      <c r="TMZ92" s="921"/>
      <c r="TNA92" s="921"/>
      <c r="TNB92" s="921"/>
      <c r="TNC92" s="921"/>
      <c r="TND92" s="921"/>
      <c r="TNE92" s="921"/>
      <c r="TNF92" s="921"/>
      <c r="TNG92" s="921"/>
      <c r="TNH92" s="921"/>
      <c r="TNI92" s="921"/>
      <c r="TNJ92" s="921"/>
      <c r="TNK92" s="921"/>
      <c r="TNL92" s="921"/>
      <c r="TNM92" s="921"/>
      <c r="TNN92" s="921"/>
      <c r="TNO92" s="921"/>
      <c r="TNP92" s="921"/>
      <c r="TNQ92" s="921"/>
      <c r="TNR92" s="921"/>
      <c r="TNS92" s="921"/>
      <c r="TNT92" s="921"/>
      <c r="TNU92" s="921"/>
      <c r="TNV92" s="921"/>
      <c r="TNW92" s="921"/>
      <c r="TNX92" s="921"/>
      <c r="TNY92" s="921"/>
      <c r="TNZ92" s="921"/>
      <c r="TOA92" s="921"/>
      <c r="TOB92" s="921"/>
      <c r="TOC92" s="921"/>
      <c r="TOD92" s="921"/>
      <c r="TOE92" s="921"/>
      <c r="TOF92" s="921"/>
      <c r="TOG92" s="921"/>
      <c r="TOH92" s="921"/>
      <c r="TOI92" s="921"/>
      <c r="TOJ92" s="921"/>
      <c r="TOK92" s="921"/>
      <c r="TOL92" s="921"/>
      <c r="TOM92" s="921"/>
      <c r="TON92" s="921"/>
      <c r="TOO92" s="921"/>
      <c r="TOP92" s="921"/>
      <c r="TOQ92" s="921"/>
      <c r="TOR92" s="921"/>
      <c r="TOS92" s="921"/>
      <c r="TOT92" s="921"/>
      <c r="TOU92" s="921"/>
      <c r="TOV92" s="921"/>
      <c r="TOW92" s="921"/>
      <c r="TOX92" s="921"/>
      <c r="TOY92" s="921"/>
      <c r="TOZ92" s="921"/>
      <c r="TPA92" s="921"/>
      <c r="TPB92" s="921"/>
      <c r="TPC92" s="921"/>
      <c r="TPD92" s="921"/>
      <c r="TPE92" s="921"/>
      <c r="TPF92" s="921"/>
      <c r="TPG92" s="921"/>
      <c r="TPH92" s="921"/>
      <c r="TPI92" s="921"/>
      <c r="TPJ92" s="921"/>
      <c r="TPK92" s="921"/>
      <c r="TPL92" s="921"/>
      <c r="TPM92" s="921"/>
      <c r="TPN92" s="921"/>
      <c r="TPO92" s="921"/>
      <c r="TPP92" s="921"/>
      <c r="TPQ92" s="921"/>
      <c r="TPR92" s="921"/>
      <c r="TPS92" s="921"/>
      <c r="TPT92" s="921"/>
      <c r="TPU92" s="921"/>
      <c r="TPV92" s="921"/>
      <c r="TPW92" s="921"/>
      <c r="TPX92" s="921"/>
      <c r="TPY92" s="921"/>
      <c r="TPZ92" s="921"/>
      <c r="TQA92" s="921"/>
      <c r="TQB92" s="921"/>
      <c r="TQC92" s="921"/>
      <c r="TQD92" s="921"/>
      <c r="TQE92" s="921"/>
      <c r="TQF92" s="921"/>
      <c r="TQG92" s="921"/>
      <c r="TQH92" s="921"/>
      <c r="TQI92" s="921"/>
      <c r="TQJ92" s="921"/>
      <c r="TQK92" s="921"/>
      <c r="TQL92" s="921"/>
      <c r="TQM92" s="921"/>
      <c r="TQN92" s="921"/>
      <c r="TQO92" s="921"/>
      <c r="TQP92" s="921"/>
      <c r="TQQ92" s="921"/>
      <c r="TQR92" s="921"/>
      <c r="TQS92" s="921"/>
      <c r="TQT92" s="921"/>
      <c r="TQU92" s="921"/>
      <c r="TQV92" s="921"/>
      <c r="TQW92" s="921"/>
      <c r="TQX92" s="921"/>
      <c r="TQY92" s="921"/>
      <c r="TQZ92" s="921"/>
      <c r="TRA92" s="921"/>
      <c r="TRB92" s="921"/>
      <c r="TRC92" s="921"/>
      <c r="TRD92" s="921"/>
      <c r="TRE92" s="921"/>
      <c r="TRF92" s="921"/>
      <c r="TRG92" s="921"/>
      <c r="TRH92" s="921"/>
      <c r="TRI92" s="921"/>
      <c r="TRJ92" s="921"/>
      <c r="TRK92" s="921"/>
      <c r="TRL92" s="921"/>
      <c r="TRM92" s="921"/>
      <c r="TRN92" s="921"/>
      <c r="TRO92" s="921"/>
      <c r="TRP92" s="921"/>
      <c r="TRQ92" s="921"/>
      <c r="TRR92" s="921"/>
      <c r="TRS92" s="921"/>
      <c r="TRT92" s="921"/>
      <c r="TRU92" s="921"/>
      <c r="TRV92" s="921"/>
      <c r="TRW92" s="921"/>
      <c r="TRX92" s="921"/>
      <c r="TRY92" s="921"/>
      <c r="TRZ92" s="921"/>
      <c r="TSA92" s="921"/>
      <c r="TSB92" s="921"/>
      <c r="TSC92" s="921"/>
      <c r="TSD92" s="921"/>
      <c r="TSE92" s="921"/>
      <c r="TSF92" s="921"/>
      <c r="TSG92" s="921"/>
      <c r="TSH92" s="921"/>
      <c r="TSI92" s="921"/>
      <c r="TSJ92" s="921"/>
      <c r="TSK92" s="921"/>
      <c r="TSL92" s="921"/>
      <c r="TSM92" s="921"/>
      <c r="TSN92" s="921"/>
      <c r="TSO92" s="921"/>
      <c r="TSP92" s="921"/>
      <c r="TSQ92" s="921"/>
      <c r="TSR92" s="921"/>
      <c r="TSS92" s="921"/>
      <c r="TST92" s="921"/>
      <c r="TSU92" s="921"/>
      <c r="TSV92" s="921"/>
      <c r="TSW92" s="921"/>
      <c r="TSX92" s="921"/>
      <c r="TSY92" s="921"/>
      <c r="TSZ92" s="921"/>
      <c r="TTA92" s="921"/>
      <c r="TTB92" s="921"/>
      <c r="TTC92" s="921"/>
      <c r="TTD92" s="921"/>
      <c r="TTE92" s="921"/>
      <c r="TTF92" s="921"/>
      <c r="TTG92" s="921"/>
      <c r="TTH92" s="921"/>
      <c r="TTI92" s="921"/>
      <c r="TTJ92" s="921"/>
      <c r="TTK92" s="921"/>
      <c r="TTL92" s="921"/>
      <c r="TTM92" s="921"/>
      <c r="TTN92" s="921"/>
      <c r="TTO92" s="921"/>
      <c r="TTP92" s="921"/>
      <c r="TTQ92" s="921"/>
      <c r="TTR92" s="921"/>
      <c r="TTS92" s="921"/>
      <c r="TTT92" s="921"/>
      <c r="TTU92" s="921"/>
      <c r="TTV92" s="921"/>
      <c r="TTW92" s="921"/>
      <c r="TTX92" s="921"/>
      <c r="TTY92" s="921"/>
      <c r="TTZ92" s="921"/>
      <c r="TUA92" s="921"/>
      <c r="TUB92" s="921"/>
      <c r="TUC92" s="921"/>
      <c r="TUD92" s="921"/>
      <c r="TUE92" s="921"/>
      <c r="TUF92" s="921"/>
      <c r="TUG92" s="921"/>
      <c r="TUH92" s="921"/>
      <c r="TUI92" s="921"/>
      <c r="TUJ92" s="921"/>
      <c r="TUK92" s="921"/>
      <c r="TUL92" s="921"/>
      <c r="TUM92" s="921"/>
      <c r="TUN92" s="921"/>
      <c r="TUO92" s="921"/>
      <c r="TUP92" s="921"/>
      <c r="TUQ92" s="921"/>
      <c r="TUR92" s="921"/>
      <c r="TUS92" s="921"/>
      <c r="TUT92" s="921"/>
      <c r="TUU92" s="921"/>
      <c r="TUV92" s="921"/>
      <c r="TUW92" s="921"/>
      <c r="TUX92" s="921"/>
      <c r="TUY92" s="921"/>
      <c r="TUZ92" s="921"/>
      <c r="TVA92" s="921"/>
      <c r="TVB92" s="921"/>
      <c r="TVC92" s="921"/>
      <c r="TVD92" s="921"/>
      <c r="TVE92" s="921"/>
      <c r="TVF92" s="921"/>
      <c r="TVG92" s="921"/>
      <c r="TVH92" s="921"/>
      <c r="TVI92" s="921"/>
      <c r="TVJ92" s="921"/>
      <c r="TVK92" s="921"/>
      <c r="TVL92" s="921"/>
      <c r="TVM92" s="921"/>
      <c r="TVN92" s="921"/>
      <c r="TVO92" s="921"/>
      <c r="TVP92" s="921"/>
      <c r="TVQ92" s="921"/>
      <c r="TVR92" s="921"/>
      <c r="TVS92" s="921"/>
      <c r="TVT92" s="921"/>
      <c r="TVU92" s="921"/>
      <c r="TVV92" s="921"/>
      <c r="TVW92" s="921"/>
      <c r="TVX92" s="921"/>
      <c r="TVY92" s="921"/>
      <c r="TVZ92" s="921"/>
      <c r="TWA92" s="921"/>
      <c r="TWB92" s="921"/>
      <c r="TWC92" s="921"/>
      <c r="TWD92" s="921"/>
      <c r="TWE92" s="921"/>
      <c r="TWF92" s="921"/>
      <c r="TWG92" s="921"/>
      <c r="TWH92" s="921"/>
      <c r="TWI92" s="921"/>
      <c r="TWJ92" s="921"/>
      <c r="TWK92" s="921"/>
      <c r="TWL92" s="921"/>
      <c r="TWM92" s="921"/>
      <c r="TWN92" s="921"/>
      <c r="TWO92" s="921"/>
      <c r="TWP92" s="921"/>
      <c r="TWQ92" s="921"/>
      <c r="TWR92" s="921"/>
      <c r="TWS92" s="921"/>
      <c r="TWT92" s="921"/>
      <c r="TWU92" s="921"/>
      <c r="TWV92" s="921"/>
      <c r="TWW92" s="921"/>
      <c r="TWX92" s="921"/>
      <c r="TWY92" s="921"/>
      <c r="TWZ92" s="921"/>
      <c r="TXA92" s="921"/>
      <c r="TXB92" s="921"/>
      <c r="TXC92" s="921"/>
      <c r="TXD92" s="921"/>
      <c r="TXE92" s="921"/>
      <c r="TXF92" s="921"/>
      <c r="TXG92" s="921"/>
      <c r="TXH92" s="921"/>
      <c r="TXI92" s="921"/>
      <c r="TXJ92" s="921"/>
      <c r="TXK92" s="921"/>
      <c r="TXL92" s="921"/>
      <c r="TXM92" s="921"/>
      <c r="TXN92" s="921"/>
      <c r="TXO92" s="921"/>
      <c r="TXP92" s="921"/>
      <c r="TXQ92" s="921"/>
      <c r="TXR92" s="921"/>
      <c r="TXS92" s="921"/>
      <c r="TXT92" s="921"/>
      <c r="TXU92" s="921"/>
      <c r="TXV92" s="921"/>
      <c r="TXW92" s="921"/>
      <c r="TXX92" s="921"/>
      <c r="TXY92" s="921"/>
      <c r="TXZ92" s="921"/>
      <c r="TYA92" s="921"/>
      <c r="TYB92" s="921"/>
      <c r="TYC92" s="921"/>
      <c r="TYD92" s="921"/>
      <c r="TYE92" s="921"/>
      <c r="TYF92" s="921"/>
      <c r="TYG92" s="921"/>
      <c r="TYH92" s="921"/>
      <c r="TYI92" s="921"/>
      <c r="TYJ92" s="921"/>
      <c r="TYK92" s="921"/>
      <c r="TYL92" s="921"/>
      <c r="TYM92" s="921"/>
      <c r="TYN92" s="921"/>
      <c r="TYO92" s="921"/>
      <c r="TYP92" s="921"/>
      <c r="TYQ92" s="921"/>
      <c r="TYR92" s="921"/>
      <c r="TYS92" s="921"/>
      <c r="TYT92" s="921"/>
      <c r="TYU92" s="921"/>
      <c r="TYV92" s="921"/>
      <c r="TYW92" s="921"/>
      <c r="TYX92" s="921"/>
      <c r="TYY92" s="921"/>
      <c r="TYZ92" s="921"/>
      <c r="TZA92" s="921"/>
      <c r="TZB92" s="921"/>
      <c r="TZC92" s="921"/>
      <c r="TZD92" s="921"/>
      <c r="TZE92" s="921"/>
      <c r="TZF92" s="921"/>
      <c r="TZG92" s="921"/>
      <c r="TZH92" s="921"/>
      <c r="TZI92" s="921"/>
      <c r="TZJ92" s="921"/>
      <c r="TZK92" s="921"/>
      <c r="TZL92" s="921"/>
      <c r="TZM92" s="921"/>
      <c r="TZN92" s="921"/>
      <c r="TZO92" s="921"/>
      <c r="TZP92" s="921"/>
      <c r="TZQ92" s="921"/>
      <c r="TZR92" s="921"/>
      <c r="TZS92" s="921"/>
      <c r="TZT92" s="921"/>
      <c r="TZU92" s="921"/>
      <c r="TZV92" s="921"/>
      <c r="TZW92" s="921"/>
      <c r="TZX92" s="921"/>
      <c r="TZY92" s="921"/>
      <c r="TZZ92" s="921"/>
      <c r="UAA92" s="921"/>
      <c r="UAB92" s="921"/>
      <c r="UAC92" s="921"/>
      <c r="UAD92" s="921"/>
      <c r="UAE92" s="921"/>
      <c r="UAF92" s="921"/>
      <c r="UAG92" s="921"/>
      <c r="UAH92" s="921"/>
      <c r="UAI92" s="921"/>
      <c r="UAJ92" s="921"/>
      <c r="UAK92" s="921"/>
      <c r="UAL92" s="921"/>
      <c r="UAM92" s="921"/>
      <c r="UAN92" s="921"/>
      <c r="UAO92" s="921"/>
      <c r="UAP92" s="921"/>
      <c r="UAQ92" s="921"/>
      <c r="UAR92" s="921"/>
      <c r="UAS92" s="921"/>
      <c r="UAT92" s="921"/>
      <c r="UAU92" s="921"/>
      <c r="UAV92" s="921"/>
      <c r="UAW92" s="921"/>
      <c r="UAX92" s="921"/>
      <c r="UAY92" s="921"/>
      <c r="UAZ92" s="921"/>
      <c r="UBA92" s="921"/>
      <c r="UBB92" s="921"/>
      <c r="UBC92" s="921"/>
      <c r="UBD92" s="921"/>
      <c r="UBE92" s="921"/>
      <c r="UBF92" s="921"/>
      <c r="UBG92" s="921"/>
      <c r="UBH92" s="921"/>
      <c r="UBI92" s="921"/>
      <c r="UBJ92" s="921"/>
      <c r="UBK92" s="921"/>
      <c r="UBL92" s="921"/>
      <c r="UBM92" s="921"/>
      <c r="UBN92" s="921"/>
      <c r="UBO92" s="921"/>
      <c r="UBP92" s="921"/>
      <c r="UBQ92" s="921"/>
      <c r="UBR92" s="921"/>
      <c r="UBS92" s="921"/>
      <c r="UBT92" s="921"/>
      <c r="UBU92" s="921"/>
      <c r="UBV92" s="921"/>
      <c r="UBW92" s="921"/>
      <c r="UBX92" s="921"/>
      <c r="UBY92" s="921"/>
      <c r="UBZ92" s="921"/>
      <c r="UCA92" s="921"/>
      <c r="UCB92" s="921"/>
      <c r="UCC92" s="921"/>
      <c r="UCD92" s="921"/>
      <c r="UCE92" s="921"/>
      <c r="UCF92" s="921"/>
      <c r="UCG92" s="921"/>
      <c r="UCH92" s="921"/>
      <c r="UCI92" s="921"/>
      <c r="UCJ92" s="921"/>
      <c r="UCK92" s="921"/>
      <c r="UCL92" s="921"/>
      <c r="UCM92" s="921"/>
      <c r="UCN92" s="921"/>
      <c r="UCO92" s="921"/>
      <c r="UCP92" s="921"/>
      <c r="UCQ92" s="921"/>
      <c r="UCR92" s="921"/>
      <c r="UCS92" s="921"/>
      <c r="UCT92" s="921"/>
      <c r="UCU92" s="921"/>
      <c r="UCV92" s="921"/>
      <c r="UCW92" s="921"/>
      <c r="UCX92" s="921"/>
      <c r="UCY92" s="921"/>
      <c r="UCZ92" s="921"/>
      <c r="UDA92" s="921"/>
      <c r="UDB92" s="921"/>
      <c r="UDC92" s="921"/>
      <c r="UDD92" s="921"/>
      <c r="UDE92" s="921"/>
      <c r="UDF92" s="921"/>
      <c r="UDG92" s="921"/>
      <c r="UDH92" s="921"/>
      <c r="UDI92" s="921"/>
      <c r="UDJ92" s="921"/>
      <c r="UDK92" s="921"/>
      <c r="UDL92" s="921"/>
      <c r="UDM92" s="921"/>
      <c r="UDN92" s="921"/>
      <c r="UDO92" s="921"/>
      <c r="UDP92" s="921"/>
      <c r="UDQ92" s="921"/>
      <c r="UDR92" s="921"/>
      <c r="UDS92" s="921"/>
      <c r="UDT92" s="921"/>
      <c r="UDU92" s="921"/>
      <c r="UDV92" s="921"/>
      <c r="UDW92" s="921"/>
      <c r="UDX92" s="921"/>
      <c r="UDY92" s="921"/>
      <c r="UDZ92" s="921"/>
      <c r="UEA92" s="921"/>
      <c r="UEB92" s="921"/>
      <c r="UEC92" s="921"/>
      <c r="UED92" s="921"/>
      <c r="UEE92" s="921"/>
      <c r="UEF92" s="921"/>
      <c r="UEG92" s="921"/>
      <c r="UEH92" s="921"/>
      <c r="UEI92" s="921"/>
      <c r="UEJ92" s="921"/>
      <c r="UEK92" s="921"/>
      <c r="UEL92" s="921"/>
      <c r="UEM92" s="921"/>
      <c r="UEN92" s="921"/>
      <c r="UEO92" s="921"/>
      <c r="UEP92" s="921"/>
      <c r="UEQ92" s="921"/>
      <c r="UER92" s="921"/>
      <c r="UES92" s="921"/>
      <c r="UET92" s="921"/>
      <c r="UEU92" s="921"/>
      <c r="UEV92" s="921"/>
      <c r="UEW92" s="921"/>
      <c r="UEX92" s="921"/>
      <c r="UEY92" s="921"/>
      <c r="UEZ92" s="921"/>
      <c r="UFA92" s="921"/>
      <c r="UFB92" s="921"/>
      <c r="UFC92" s="921"/>
      <c r="UFD92" s="921"/>
      <c r="UFE92" s="921"/>
      <c r="UFF92" s="921"/>
      <c r="UFG92" s="921"/>
      <c r="UFH92" s="921"/>
      <c r="UFI92" s="921"/>
      <c r="UFJ92" s="921"/>
      <c r="UFK92" s="921"/>
      <c r="UFL92" s="921"/>
      <c r="UFM92" s="921"/>
      <c r="UFN92" s="921"/>
      <c r="UFO92" s="921"/>
      <c r="UFP92" s="921"/>
      <c r="UFQ92" s="921"/>
      <c r="UFR92" s="921"/>
      <c r="UFS92" s="921"/>
      <c r="UFT92" s="921"/>
      <c r="UFU92" s="921"/>
      <c r="UFV92" s="921"/>
      <c r="UFW92" s="921"/>
      <c r="UFX92" s="921"/>
      <c r="UFY92" s="921"/>
      <c r="UFZ92" s="921"/>
      <c r="UGA92" s="921"/>
      <c r="UGB92" s="921"/>
      <c r="UGC92" s="921"/>
      <c r="UGD92" s="921"/>
      <c r="UGE92" s="921"/>
      <c r="UGF92" s="921"/>
      <c r="UGG92" s="921"/>
      <c r="UGH92" s="921"/>
      <c r="UGI92" s="921"/>
      <c r="UGJ92" s="921"/>
      <c r="UGK92" s="921"/>
      <c r="UGL92" s="921"/>
      <c r="UGM92" s="921"/>
      <c r="UGN92" s="921"/>
      <c r="UGO92" s="921"/>
      <c r="UGP92" s="921"/>
      <c r="UGQ92" s="921"/>
      <c r="UGR92" s="921"/>
      <c r="UGS92" s="921"/>
      <c r="UGT92" s="921"/>
      <c r="UGU92" s="921"/>
      <c r="UGV92" s="921"/>
      <c r="UGW92" s="921"/>
      <c r="UGX92" s="921"/>
      <c r="UGY92" s="921"/>
      <c r="UGZ92" s="921"/>
      <c r="UHA92" s="921"/>
      <c r="UHB92" s="921"/>
      <c r="UHC92" s="921"/>
      <c r="UHD92" s="921"/>
      <c r="UHE92" s="921"/>
      <c r="UHF92" s="921"/>
      <c r="UHG92" s="921"/>
      <c r="UHH92" s="921"/>
      <c r="UHI92" s="921"/>
      <c r="UHJ92" s="921"/>
      <c r="UHK92" s="921"/>
      <c r="UHL92" s="921"/>
      <c r="UHM92" s="921"/>
      <c r="UHN92" s="921"/>
      <c r="UHO92" s="921"/>
      <c r="UHP92" s="921"/>
      <c r="UHQ92" s="921"/>
      <c r="UHR92" s="921"/>
      <c r="UHS92" s="921"/>
      <c r="UHT92" s="921"/>
      <c r="UHU92" s="921"/>
      <c r="UHV92" s="921"/>
      <c r="UHW92" s="921"/>
      <c r="UHX92" s="921"/>
      <c r="UHY92" s="921"/>
      <c r="UHZ92" s="921"/>
      <c r="UIA92" s="921"/>
      <c r="UIB92" s="921"/>
      <c r="UIC92" s="921"/>
      <c r="UID92" s="921"/>
      <c r="UIE92" s="921"/>
      <c r="UIF92" s="921"/>
      <c r="UIG92" s="921"/>
      <c r="UIH92" s="921"/>
      <c r="UII92" s="921"/>
      <c r="UIJ92" s="921"/>
      <c r="UIK92" s="921"/>
      <c r="UIL92" s="921"/>
      <c r="UIM92" s="921"/>
      <c r="UIN92" s="921"/>
      <c r="UIO92" s="921"/>
      <c r="UIP92" s="921"/>
      <c r="UIQ92" s="921"/>
      <c r="UIR92" s="921"/>
      <c r="UIS92" s="921"/>
      <c r="UIT92" s="921"/>
      <c r="UIU92" s="921"/>
      <c r="UIV92" s="921"/>
      <c r="UIW92" s="921"/>
      <c r="UIX92" s="921"/>
      <c r="UIY92" s="921"/>
      <c r="UIZ92" s="921"/>
      <c r="UJA92" s="921"/>
      <c r="UJB92" s="921"/>
      <c r="UJC92" s="921"/>
      <c r="UJD92" s="921"/>
      <c r="UJE92" s="921"/>
      <c r="UJF92" s="921"/>
      <c r="UJG92" s="921"/>
      <c r="UJH92" s="921"/>
      <c r="UJI92" s="921"/>
      <c r="UJJ92" s="921"/>
      <c r="UJK92" s="921"/>
      <c r="UJL92" s="921"/>
      <c r="UJM92" s="921"/>
      <c r="UJN92" s="921"/>
      <c r="UJO92" s="921"/>
      <c r="UJP92" s="921"/>
      <c r="UJQ92" s="921"/>
      <c r="UJR92" s="921"/>
      <c r="UJS92" s="921"/>
      <c r="UJT92" s="921"/>
      <c r="UJU92" s="921"/>
      <c r="UJV92" s="921"/>
      <c r="UJW92" s="921"/>
      <c r="UJX92" s="921"/>
      <c r="UJY92" s="921"/>
      <c r="UJZ92" s="921"/>
      <c r="UKA92" s="921"/>
      <c r="UKB92" s="921"/>
      <c r="UKC92" s="921"/>
      <c r="UKD92" s="921"/>
      <c r="UKE92" s="921"/>
      <c r="UKF92" s="921"/>
      <c r="UKG92" s="921"/>
      <c r="UKH92" s="921"/>
      <c r="UKI92" s="921"/>
      <c r="UKJ92" s="921"/>
      <c r="UKK92" s="921"/>
      <c r="UKL92" s="921"/>
      <c r="UKM92" s="921"/>
      <c r="UKN92" s="921"/>
      <c r="UKO92" s="921"/>
      <c r="UKP92" s="921"/>
      <c r="UKQ92" s="921"/>
      <c r="UKR92" s="921"/>
      <c r="UKS92" s="921"/>
      <c r="UKT92" s="921"/>
      <c r="UKU92" s="921"/>
      <c r="UKV92" s="921"/>
      <c r="UKW92" s="921"/>
      <c r="UKX92" s="921"/>
      <c r="UKY92" s="921"/>
      <c r="UKZ92" s="921"/>
      <c r="ULA92" s="921"/>
      <c r="ULB92" s="921"/>
      <c r="ULC92" s="921"/>
      <c r="ULD92" s="921"/>
      <c r="ULE92" s="921"/>
      <c r="ULF92" s="921"/>
      <c r="ULG92" s="921"/>
      <c r="ULH92" s="921"/>
      <c r="ULI92" s="921"/>
      <c r="ULJ92" s="921"/>
      <c r="ULK92" s="921"/>
      <c r="ULL92" s="921"/>
      <c r="ULM92" s="921"/>
      <c r="ULN92" s="921"/>
      <c r="ULO92" s="921"/>
      <c r="ULP92" s="921"/>
      <c r="ULQ92" s="921"/>
      <c r="ULR92" s="921"/>
      <c r="ULS92" s="921"/>
      <c r="ULT92" s="921"/>
      <c r="ULU92" s="921"/>
      <c r="ULV92" s="921"/>
      <c r="ULW92" s="921"/>
      <c r="ULX92" s="921"/>
      <c r="ULY92" s="921"/>
      <c r="ULZ92" s="921"/>
      <c r="UMA92" s="921"/>
      <c r="UMB92" s="921"/>
      <c r="UMC92" s="921"/>
      <c r="UMD92" s="921"/>
      <c r="UME92" s="921"/>
      <c r="UMF92" s="921"/>
      <c r="UMG92" s="921"/>
      <c r="UMH92" s="921"/>
      <c r="UMI92" s="921"/>
      <c r="UMJ92" s="921"/>
      <c r="UMK92" s="921"/>
      <c r="UML92" s="921"/>
      <c r="UMM92" s="921"/>
      <c r="UMN92" s="921"/>
      <c r="UMO92" s="921"/>
      <c r="UMP92" s="921"/>
      <c r="UMQ92" s="921"/>
      <c r="UMR92" s="921"/>
      <c r="UMS92" s="921"/>
      <c r="UMT92" s="921"/>
      <c r="UMU92" s="921"/>
      <c r="UMV92" s="921"/>
      <c r="UMW92" s="921"/>
      <c r="UMX92" s="921"/>
      <c r="UMY92" s="921"/>
      <c r="UMZ92" s="921"/>
      <c r="UNA92" s="921"/>
      <c r="UNB92" s="921"/>
      <c r="UNC92" s="921"/>
      <c r="UND92" s="921"/>
      <c r="UNE92" s="921"/>
      <c r="UNF92" s="921"/>
      <c r="UNG92" s="921"/>
      <c r="UNH92" s="921"/>
      <c r="UNI92" s="921"/>
      <c r="UNJ92" s="921"/>
      <c r="UNK92" s="921"/>
      <c r="UNL92" s="921"/>
      <c r="UNM92" s="921"/>
      <c r="UNN92" s="921"/>
      <c r="UNO92" s="921"/>
      <c r="UNP92" s="921"/>
      <c r="UNQ92" s="921"/>
      <c r="UNR92" s="921"/>
      <c r="UNS92" s="921"/>
      <c r="UNT92" s="921"/>
      <c r="UNU92" s="921"/>
      <c r="UNV92" s="921"/>
      <c r="UNW92" s="921"/>
      <c r="UNX92" s="921"/>
      <c r="UNY92" s="921"/>
      <c r="UNZ92" s="921"/>
      <c r="UOA92" s="921"/>
      <c r="UOB92" s="921"/>
      <c r="UOC92" s="921"/>
      <c r="UOD92" s="921"/>
      <c r="UOE92" s="921"/>
      <c r="UOF92" s="921"/>
      <c r="UOG92" s="921"/>
      <c r="UOH92" s="921"/>
      <c r="UOI92" s="921"/>
      <c r="UOJ92" s="921"/>
      <c r="UOK92" s="921"/>
      <c r="UOL92" s="921"/>
      <c r="UOM92" s="921"/>
      <c r="UON92" s="921"/>
      <c r="UOO92" s="921"/>
      <c r="UOP92" s="921"/>
      <c r="UOQ92" s="921"/>
      <c r="UOR92" s="921"/>
      <c r="UOS92" s="921"/>
      <c r="UOT92" s="921"/>
      <c r="UOU92" s="921"/>
      <c r="UOV92" s="921"/>
      <c r="UOW92" s="921"/>
      <c r="UOX92" s="921"/>
      <c r="UOY92" s="921"/>
      <c r="UOZ92" s="921"/>
      <c r="UPA92" s="921"/>
      <c r="UPB92" s="921"/>
      <c r="UPC92" s="921"/>
      <c r="UPD92" s="921"/>
      <c r="UPE92" s="921"/>
      <c r="UPF92" s="921"/>
      <c r="UPG92" s="921"/>
      <c r="UPH92" s="921"/>
      <c r="UPI92" s="921"/>
      <c r="UPJ92" s="921"/>
      <c r="UPK92" s="921"/>
      <c r="UPL92" s="921"/>
      <c r="UPM92" s="921"/>
      <c r="UPN92" s="921"/>
      <c r="UPO92" s="921"/>
      <c r="UPP92" s="921"/>
      <c r="UPQ92" s="921"/>
      <c r="UPR92" s="921"/>
      <c r="UPS92" s="921"/>
      <c r="UPT92" s="921"/>
      <c r="UPU92" s="921"/>
      <c r="UPV92" s="921"/>
      <c r="UPW92" s="921"/>
      <c r="UPX92" s="921"/>
      <c r="UPY92" s="921"/>
      <c r="UPZ92" s="921"/>
      <c r="UQA92" s="921"/>
      <c r="UQB92" s="921"/>
      <c r="UQC92" s="921"/>
      <c r="UQD92" s="921"/>
      <c r="UQE92" s="921"/>
      <c r="UQF92" s="921"/>
      <c r="UQG92" s="921"/>
      <c r="UQH92" s="921"/>
      <c r="UQI92" s="921"/>
      <c r="UQJ92" s="921"/>
      <c r="UQK92" s="921"/>
      <c r="UQL92" s="921"/>
      <c r="UQM92" s="921"/>
      <c r="UQN92" s="921"/>
      <c r="UQO92" s="921"/>
      <c r="UQP92" s="921"/>
      <c r="UQQ92" s="921"/>
      <c r="UQR92" s="921"/>
      <c r="UQS92" s="921"/>
      <c r="UQT92" s="921"/>
      <c r="UQU92" s="921"/>
      <c r="UQV92" s="921"/>
      <c r="UQW92" s="921"/>
      <c r="UQX92" s="921"/>
      <c r="UQY92" s="921"/>
      <c r="UQZ92" s="921"/>
      <c r="URA92" s="921"/>
      <c r="URB92" s="921"/>
      <c r="URC92" s="921"/>
      <c r="URD92" s="921"/>
      <c r="URE92" s="921"/>
      <c r="URF92" s="921"/>
      <c r="URG92" s="921"/>
      <c r="URH92" s="921"/>
      <c r="URI92" s="921"/>
      <c r="URJ92" s="921"/>
      <c r="URK92" s="921"/>
      <c r="URL92" s="921"/>
      <c r="URM92" s="921"/>
      <c r="URN92" s="921"/>
      <c r="URO92" s="921"/>
      <c r="URP92" s="921"/>
      <c r="URQ92" s="921"/>
      <c r="URR92" s="921"/>
      <c r="URS92" s="921"/>
      <c r="URT92" s="921"/>
      <c r="URU92" s="921"/>
      <c r="URV92" s="921"/>
      <c r="URW92" s="921"/>
      <c r="URX92" s="921"/>
      <c r="URY92" s="921"/>
      <c r="URZ92" s="921"/>
      <c r="USA92" s="921"/>
      <c r="USB92" s="921"/>
      <c r="USC92" s="921"/>
      <c r="USD92" s="921"/>
      <c r="USE92" s="921"/>
      <c r="USF92" s="921"/>
      <c r="USG92" s="921"/>
      <c r="USH92" s="921"/>
      <c r="USI92" s="921"/>
      <c r="USJ92" s="921"/>
      <c r="USK92" s="921"/>
      <c r="USL92" s="921"/>
      <c r="USM92" s="921"/>
      <c r="USN92" s="921"/>
      <c r="USO92" s="921"/>
      <c r="USP92" s="921"/>
      <c r="USQ92" s="921"/>
      <c r="USR92" s="921"/>
      <c r="USS92" s="921"/>
      <c r="UST92" s="921"/>
      <c r="USU92" s="921"/>
      <c r="USV92" s="921"/>
      <c r="USW92" s="921"/>
      <c r="USX92" s="921"/>
      <c r="USY92" s="921"/>
      <c r="USZ92" s="921"/>
      <c r="UTA92" s="921"/>
      <c r="UTB92" s="921"/>
      <c r="UTC92" s="921"/>
      <c r="UTD92" s="921"/>
      <c r="UTE92" s="921"/>
      <c r="UTF92" s="921"/>
      <c r="UTG92" s="921"/>
      <c r="UTH92" s="921"/>
      <c r="UTI92" s="921"/>
      <c r="UTJ92" s="921"/>
      <c r="UTK92" s="921"/>
      <c r="UTL92" s="921"/>
      <c r="UTM92" s="921"/>
      <c r="UTN92" s="921"/>
      <c r="UTO92" s="921"/>
      <c r="UTP92" s="921"/>
      <c r="UTQ92" s="921"/>
      <c r="UTR92" s="921"/>
      <c r="UTS92" s="921"/>
      <c r="UTT92" s="921"/>
      <c r="UTU92" s="921"/>
      <c r="UTV92" s="921"/>
      <c r="UTW92" s="921"/>
      <c r="UTX92" s="921"/>
      <c r="UTY92" s="921"/>
      <c r="UTZ92" s="921"/>
      <c r="UUA92" s="921"/>
      <c r="UUB92" s="921"/>
      <c r="UUC92" s="921"/>
      <c r="UUD92" s="921"/>
      <c r="UUE92" s="921"/>
      <c r="UUF92" s="921"/>
      <c r="UUG92" s="921"/>
      <c r="UUH92" s="921"/>
      <c r="UUI92" s="921"/>
      <c r="UUJ92" s="921"/>
      <c r="UUK92" s="921"/>
      <c r="UUL92" s="921"/>
      <c r="UUM92" s="921"/>
      <c r="UUN92" s="921"/>
      <c r="UUO92" s="921"/>
      <c r="UUP92" s="921"/>
      <c r="UUQ92" s="921"/>
      <c r="UUR92" s="921"/>
      <c r="UUS92" s="921"/>
      <c r="UUT92" s="921"/>
      <c r="UUU92" s="921"/>
      <c r="UUV92" s="921"/>
      <c r="UUW92" s="921"/>
      <c r="UUX92" s="921"/>
      <c r="UUY92" s="921"/>
      <c r="UUZ92" s="921"/>
      <c r="UVA92" s="921"/>
      <c r="UVB92" s="921"/>
      <c r="UVC92" s="921"/>
      <c r="UVD92" s="921"/>
      <c r="UVE92" s="921"/>
      <c r="UVF92" s="921"/>
      <c r="UVG92" s="921"/>
      <c r="UVH92" s="921"/>
      <c r="UVI92" s="921"/>
      <c r="UVJ92" s="921"/>
      <c r="UVK92" s="921"/>
      <c r="UVL92" s="921"/>
      <c r="UVM92" s="921"/>
      <c r="UVN92" s="921"/>
      <c r="UVO92" s="921"/>
      <c r="UVP92" s="921"/>
      <c r="UVQ92" s="921"/>
      <c r="UVR92" s="921"/>
      <c r="UVS92" s="921"/>
      <c r="UVT92" s="921"/>
      <c r="UVU92" s="921"/>
      <c r="UVV92" s="921"/>
      <c r="UVW92" s="921"/>
      <c r="UVX92" s="921"/>
      <c r="UVY92" s="921"/>
      <c r="UVZ92" s="921"/>
      <c r="UWA92" s="921"/>
      <c r="UWB92" s="921"/>
      <c r="UWC92" s="921"/>
      <c r="UWD92" s="921"/>
      <c r="UWE92" s="921"/>
      <c r="UWF92" s="921"/>
      <c r="UWG92" s="921"/>
      <c r="UWH92" s="921"/>
      <c r="UWI92" s="921"/>
      <c r="UWJ92" s="921"/>
      <c r="UWK92" s="921"/>
      <c r="UWL92" s="921"/>
      <c r="UWM92" s="921"/>
      <c r="UWN92" s="921"/>
      <c r="UWO92" s="921"/>
      <c r="UWP92" s="921"/>
      <c r="UWQ92" s="921"/>
      <c r="UWR92" s="921"/>
      <c r="UWS92" s="921"/>
      <c r="UWT92" s="921"/>
      <c r="UWU92" s="921"/>
      <c r="UWV92" s="921"/>
      <c r="UWW92" s="921"/>
      <c r="UWX92" s="921"/>
      <c r="UWY92" s="921"/>
      <c r="UWZ92" s="921"/>
      <c r="UXA92" s="921"/>
      <c r="UXB92" s="921"/>
      <c r="UXC92" s="921"/>
      <c r="UXD92" s="921"/>
      <c r="UXE92" s="921"/>
      <c r="UXF92" s="921"/>
      <c r="UXG92" s="921"/>
      <c r="UXH92" s="921"/>
      <c r="UXI92" s="921"/>
      <c r="UXJ92" s="921"/>
      <c r="UXK92" s="921"/>
      <c r="UXL92" s="921"/>
      <c r="UXM92" s="921"/>
      <c r="UXN92" s="921"/>
      <c r="UXO92" s="921"/>
      <c r="UXP92" s="921"/>
      <c r="UXQ92" s="921"/>
      <c r="UXR92" s="921"/>
      <c r="UXS92" s="921"/>
      <c r="UXT92" s="921"/>
      <c r="UXU92" s="921"/>
      <c r="UXV92" s="921"/>
      <c r="UXW92" s="921"/>
      <c r="UXX92" s="921"/>
      <c r="UXY92" s="921"/>
      <c r="UXZ92" s="921"/>
      <c r="UYA92" s="921"/>
      <c r="UYB92" s="921"/>
      <c r="UYC92" s="921"/>
      <c r="UYD92" s="921"/>
      <c r="UYE92" s="921"/>
      <c r="UYF92" s="921"/>
      <c r="UYG92" s="921"/>
      <c r="UYH92" s="921"/>
      <c r="UYI92" s="921"/>
      <c r="UYJ92" s="921"/>
      <c r="UYK92" s="921"/>
      <c r="UYL92" s="921"/>
      <c r="UYM92" s="921"/>
      <c r="UYN92" s="921"/>
      <c r="UYO92" s="921"/>
      <c r="UYP92" s="921"/>
      <c r="UYQ92" s="921"/>
      <c r="UYR92" s="921"/>
      <c r="UYS92" s="921"/>
      <c r="UYT92" s="921"/>
      <c r="UYU92" s="921"/>
      <c r="UYV92" s="921"/>
      <c r="UYW92" s="921"/>
      <c r="UYX92" s="921"/>
      <c r="UYY92" s="921"/>
      <c r="UYZ92" s="921"/>
      <c r="UZA92" s="921"/>
      <c r="UZB92" s="921"/>
      <c r="UZC92" s="921"/>
      <c r="UZD92" s="921"/>
      <c r="UZE92" s="921"/>
      <c r="UZF92" s="921"/>
      <c r="UZG92" s="921"/>
      <c r="UZH92" s="921"/>
      <c r="UZI92" s="921"/>
      <c r="UZJ92" s="921"/>
      <c r="UZK92" s="921"/>
      <c r="UZL92" s="921"/>
      <c r="UZM92" s="921"/>
      <c r="UZN92" s="921"/>
      <c r="UZO92" s="921"/>
      <c r="UZP92" s="921"/>
      <c r="UZQ92" s="921"/>
      <c r="UZR92" s="921"/>
      <c r="UZS92" s="921"/>
      <c r="UZT92" s="921"/>
      <c r="UZU92" s="921"/>
      <c r="UZV92" s="921"/>
      <c r="UZW92" s="921"/>
      <c r="UZX92" s="921"/>
      <c r="UZY92" s="921"/>
      <c r="UZZ92" s="921"/>
      <c r="VAA92" s="921"/>
      <c r="VAB92" s="921"/>
      <c r="VAC92" s="921"/>
      <c r="VAD92" s="921"/>
      <c r="VAE92" s="921"/>
      <c r="VAF92" s="921"/>
      <c r="VAG92" s="921"/>
      <c r="VAH92" s="921"/>
      <c r="VAI92" s="921"/>
      <c r="VAJ92" s="921"/>
      <c r="VAK92" s="921"/>
      <c r="VAL92" s="921"/>
      <c r="VAM92" s="921"/>
      <c r="VAN92" s="921"/>
      <c r="VAO92" s="921"/>
      <c r="VAP92" s="921"/>
      <c r="VAQ92" s="921"/>
      <c r="VAR92" s="921"/>
      <c r="VAS92" s="921"/>
      <c r="VAT92" s="921"/>
      <c r="VAU92" s="921"/>
      <c r="VAV92" s="921"/>
      <c r="VAW92" s="921"/>
      <c r="VAX92" s="921"/>
      <c r="VAY92" s="921"/>
      <c r="VAZ92" s="921"/>
      <c r="VBA92" s="921"/>
      <c r="VBB92" s="921"/>
      <c r="VBC92" s="921"/>
      <c r="VBD92" s="921"/>
      <c r="VBE92" s="921"/>
      <c r="VBF92" s="921"/>
      <c r="VBG92" s="921"/>
      <c r="VBH92" s="921"/>
      <c r="VBI92" s="921"/>
      <c r="VBJ92" s="921"/>
      <c r="VBK92" s="921"/>
      <c r="VBL92" s="921"/>
      <c r="VBM92" s="921"/>
      <c r="VBN92" s="921"/>
      <c r="VBO92" s="921"/>
      <c r="VBP92" s="921"/>
      <c r="VBQ92" s="921"/>
      <c r="VBR92" s="921"/>
      <c r="VBS92" s="921"/>
      <c r="VBT92" s="921"/>
      <c r="VBU92" s="921"/>
      <c r="VBV92" s="921"/>
      <c r="VBW92" s="921"/>
      <c r="VBX92" s="921"/>
      <c r="VBY92" s="921"/>
      <c r="VBZ92" s="921"/>
      <c r="VCA92" s="921"/>
      <c r="VCB92" s="921"/>
      <c r="VCC92" s="921"/>
      <c r="VCD92" s="921"/>
      <c r="VCE92" s="921"/>
      <c r="VCF92" s="921"/>
      <c r="VCG92" s="921"/>
      <c r="VCH92" s="921"/>
      <c r="VCI92" s="921"/>
      <c r="VCJ92" s="921"/>
      <c r="VCK92" s="921"/>
      <c r="VCL92" s="921"/>
      <c r="VCM92" s="921"/>
      <c r="VCN92" s="921"/>
      <c r="VCO92" s="921"/>
      <c r="VCP92" s="921"/>
      <c r="VCQ92" s="921"/>
      <c r="VCR92" s="921"/>
      <c r="VCS92" s="921"/>
      <c r="VCT92" s="921"/>
      <c r="VCU92" s="921"/>
      <c r="VCV92" s="921"/>
      <c r="VCW92" s="921"/>
      <c r="VCX92" s="921"/>
      <c r="VCY92" s="921"/>
      <c r="VCZ92" s="921"/>
      <c r="VDA92" s="921"/>
      <c r="VDB92" s="921"/>
      <c r="VDC92" s="921"/>
      <c r="VDD92" s="921"/>
      <c r="VDE92" s="921"/>
      <c r="VDF92" s="921"/>
      <c r="VDG92" s="921"/>
      <c r="VDH92" s="921"/>
      <c r="VDI92" s="921"/>
      <c r="VDJ92" s="921"/>
      <c r="VDK92" s="921"/>
      <c r="VDL92" s="921"/>
      <c r="VDM92" s="921"/>
      <c r="VDN92" s="921"/>
      <c r="VDO92" s="921"/>
      <c r="VDP92" s="921"/>
      <c r="VDQ92" s="921"/>
      <c r="VDR92" s="921"/>
      <c r="VDS92" s="921"/>
      <c r="VDT92" s="921"/>
      <c r="VDU92" s="921"/>
      <c r="VDV92" s="921"/>
      <c r="VDW92" s="921"/>
      <c r="VDX92" s="921"/>
      <c r="VDY92" s="921"/>
      <c r="VDZ92" s="921"/>
      <c r="VEA92" s="921"/>
      <c r="VEB92" s="921"/>
      <c r="VEC92" s="921"/>
      <c r="VED92" s="921"/>
      <c r="VEE92" s="921"/>
      <c r="VEF92" s="921"/>
      <c r="VEG92" s="921"/>
      <c r="VEH92" s="921"/>
      <c r="VEI92" s="921"/>
      <c r="VEJ92" s="921"/>
      <c r="VEK92" s="921"/>
      <c r="VEL92" s="921"/>
      <c r="VEM92" s="921"/>
      <c r="VEN92" s="921"/>
      <c r="VEO92" s="921"/>
      <c r="VEP92" s="921"/>
      <c r="VEQ92" s="921"/>
      <c r="VER92" s="921"/>
      <c r="VES92" s="921"/>
      <c r="VET92" s="921"/>
      <c r="VEU92" s="921"/>
      <c r="VEV92" s="921"/>
      <c r="VEW92" s="921"/>
      <c r="VEX92" s="921"/>
      <c r="VEY92" s="921"/>
      <c r="VEZ92" s="921"/>
      <c r="VFA92" s="921"/>
      <c r="VFB92" s="921"/>
      <c r="VFC92" s="921"/>
      <c r="VFD92" s="921"/>
      <c r="VFE92" s="921"/>
      <c r="VFF92" s="921"/>
      <c r="VFG92" s="921"/>
      <c r="VFH92" s="921"/>
      <c r="VFI92" s="921"/>
      <c r="VFJ92" s="921"/>
      <c r="VFK92" s="921"/>
      <c r="VFL92" s="921"/>
      <c r="VFM92" s="921"/>
      <c r="VFN92" s="921"/>
      <c r="VFO92" s="921"/>
      <c r="VFP92" s="921"/>
      <c r="VFQ92" s="921"/>
      <c r="VFR92" s="921"/>
      <c r="VFS92" s="921"/>
      <c r="VFT92" s="921"/>
      <c r="VFU92" s="921"/>
      <c r="VFV92" s="921"/>
      <c r="VFW92" s="921"/>
      <c r="VFX92" s="921"/>
      <c r="VFY92" s="921"/>
      <c r="VFZ92" s="921"/>
      <c r="VGA92" s="921"/>
      <c r="VGB92" s="921"/>
      <c r="VGC92" s="921"/>
      <c r="VGD92" s="921"/>
      <c r="VGE92" s="921"/>
      <c r="VGF92" s="921"/>
      <c r="VGG92" s="921"/>
      <c r="VGH92" s="921"/>
      <c r="VGI92" s="921"/>
      <c r="VGJ92" s="921"/>
      <c r="VGK92" s="921"/>
      <c r="VGL92" s="921"/>
      <c r="VGM92" s="921"/>
      <c r="VGN92" s="921"/>
      <c r="VGO92" s="921"/>
      <c r="VGP92" s="921"/>
      <c r="VGQ92" s="921"/>
      <c r="VGR92" s="921"/>
      <c r="VGS92" s="921"/>
      <c r="VGT92" s="921"/>
      <c r="VGU92" s="921"/>
      <c r="VGV92" s="921"/>
      <c r="VGW92" s="921"/>
      <c r="VGX92" s="921"/>
      <c r="VGY92" s="921"/>
      <c r="VGZ92" s="921"/>
      <c r="VHA92" s="921"/>
      <c r="VHB92" s="921"/>
      <c r="VHC92" s="921"/>
      <c r="VHD92" s="921"/>
      <c r="VHE92" s="921"/>
      <c r="VHF92" s="921"/>
      <c r="VHG92" s="921"/>
      <c r="VHH92" s="921"/>
      <c r="VHI92" s="921"/>
      <c r="VHJ92" s="921"/>
      <c r="VHK92" s="921"/>
      <c r="VHL92" s="921"/>
      <c r="VHM92" s="921"/>
      <c r="VHN92" s="921"/>
      <c r="VHO92" s="921"/>
      <c r="VHP92" s="921"/>
      <c r="VHQ92" s="921"/>
      <c r="VHR92" s="921"/>
      <c r="VHS92" s="921"/>
      <c r="VHT92" s="921"/>
      <c r="VHU92" s="921"/>
      <c r="VHV92" s="921"/>
      <c r="VHW92" s="921"/>
      <c r="VHX92" s="921"/>
      <c r="VHY92" s="921"/>
      <c r="VHZ92" s="921"/>
      <c r="VIA92" s="921"/>
      <c r="VIB92" s="921"/>
      <c r="VIC92" s="921"/>
      <c r="VID92" s="921"/>
      <c r="VIE92" s="921"/>
      <c r="VIF92" s="921"/>
      <c r="VIG92" s="921"/>
      <c r="VIH92" s="921"/>
      <c r="VII92" s="921"/>
      <c r="VIJ92" s="921"/>
      <c r="VIK92" s="921"/>
      <c r="VIL92" s="921"/>
      <c r="VIM92" s="921"/>
      <c r="VIN92" s="921"/>
      <c r="VIO92" s="921"/>
      <c r="VIP92" s="921"/>
      <c r="VIQ92" s="921"/>
      <c r="VIR92" s="921"/>
      <c r="VIS92" s="921"/>
      <c r="VIT92" s="921"/>
      <c r="VIU92" s="921"/>
      <c r="VIV92" s="921"/>
      <c r="VIW92" s="921"/>
      <c r="VIX92" s="921"/>
      <c r="VIY92" s="921"/>
      <c r="VIZ92" s="921"/>
      <c r="VJA92" s="921"/>
      <c r="VJB92" s="921"/>
      <c r="VJC92" s="921"/>
      <c r="VJD92" s="921"/>
      <c r="VJE92" s="921"/>
      <c r="VJF92" s="921"/>
      <c r="VJG92" s="921"/>
      <c r="VJH92" s="921"/>
      <c r="VJI92" s="921"/>
      <c r="VJJ92" s="921"/>
      <c r="VJK92" s="921"/>
      <c r="VJL92" s="921"/>
      <c r="VJM92" s="921"/>
      <c r="VJN92" s="921"/>
      <c r="VJO92" s="921"/>
      <c r="VJP92" s="921"/>
      <c r="VJQ92" s="921"/>
      <c r="VJR92" s="921"/>
      <c r="VJS92" s="921"/>
      <c r="VJT92" s="921"/>
      <c r="VJU92" s="921"/>
      <c r="VJV92" s="921"/>
      <c r="VJW92" s="921"/>
      <c r="VJX92" s="921"/>
      <c r="VJY92" s="921"/>
      <c r="VJZ92" s="921"/>
      <c r="VKA92" s="921"/>
      <c r="VKB92" s="921"/>
      <c r="VKC92" s="921"/>
      <c r="VKD92" s="921"/>
      <c r="VKE92" s="921"/>
      <c r="VKF92" s="921"/>
      <c r="VKG92" s="921"/>
      <c r="VKH92" s="921"/>
      <c r="VKI92" s="921"/>
      <c r="VKJ92" s="921"/>
      <c r="VKK92" s="921"/>
      <c r="VKL92" s="921"/>
      <c r="VKM92" s="921"/>
      <c r="VKN92" s="921"/>
      <c r="VKO92" s="921"/>
      <c r="VKP92" s="921"/>
      <c r="VKQ92" s="921"/>
      <c r="VKR92" s="921"/>
      <c r="VKS92" s="921"/>
      <c r="VKT92" s="921"/>
      <c r="VKU92" s="921"/>
      <c r="VKV92" s="921"/>
      <c r="VKW92" s="921"/>
      <c r="VKX92" s="921"/>
      <c r="VKY92" s="921"/>
      <c r="VKZ92" s="921"/>
      <c r="VLA92" s="921"/>
      <c r="VLB92" s="921"/>
      <c r="VLC92" s="921"/>
      <c r="VLD92" s="921"/>
      <c r="VLE92" s="921"/>
      <c r="VLF92" s="921"/>
      <c r="VLG92" s="921"/>
      <c r="VLH92" s="921"/>
      <c r="VLI92" s="921"/>
      <c r="VLJ92" s="921"/>
      <c r="VLK92" s="921"/>
      <c r="VLL92" s="921"/>
      <c r="VLM92" s="921"/>
      <c r="VLN92" s="921"/>
      <c r="VLO92" s="921"/>
      <c r="VLP92" s="921"/>
      <c r="VLQ92" s="921"/>
      <c r="VLR92" s="921"/>
      <c r="VLS92" s="921"/>
      <c r="VLT92" s="921"/>
      <c r="VLU92" s="921"/>
      <c r="VLV92" s="921"/>
      <c r="VLW92" s="921"/>
      <c r="VLX92" s="921"/>
      <c r="VLY92" s="921"/>
      <c r="VLZ92" s="921"/>
      <c r="VMA92" s="921"/>
      <c r="VMB92" s="921"/>
      <c r="VMC92" s="921"/>
      <c r="VMD92" s="921"/>
      <c r="VME92" s="921"/>
      <c r="VMF92" s="921"/>
      <c r="VMG92" s="921"/>
      <c r="VMH92" s="921"/>
      <c r="VMI92" s="921"/>
      <c r="VMJ92" s="921"/>
      <c r="VMK92" s="921"/>
      <c r="VML92" s="921"/>
      <c r="VMM92" s="921"/>
      <c r="VMN92" s="921"/>
      <c r="VMO92" s="921"/>
      <c r="VMP92" s="921"/>
      <c r="VMQ92" s="921"/>
      <c r="VMR92" s="921"/>
      <c r="VMS92" s="921"/>
      <c r="VMT92" s="921"/>
      <c r="VMU92" s="921"/>
      <c r="VMV92" s="921"/>
      <c r="VMW92" s="921"/>
      <c r="VMX92" s="921"/>
      <c r="VMY92" s="921"/>
      <c r="VMZ92" s="921"/>
      <c r="VNA92" s="921"/>
      <c r="VNB92" s="921"/>
      <c r="VNC92" s="921"/>
      <c r="VND92" s="921"/>
      <c r="VNE92" s="921"/>
      <c r="VNF92" s="921"/>
      <c r="VNG92" s="921"/>
      <c r="VNH92" s="921"/>
      <c r="VNI92" s="921"/>
      <c r="VNJ92" s="921"/>
      <c r="VNK92" s="921"/>
      <c r="VNL92" s="921"/>
      <c r="VNM92" s="921"/>
      <c r="VNN92" s="921"/>
      <c r="VNO92" s="921"/>
      <c r="VNP92" s="921"/>
      <c r="VNQ92" s="921"/>
      <c r="VNR92" s="921"/>
      <c r="VNS92" s="921"/>
      <c r="VNT92" s="921"/>
      <c r="VNU92" s="921"/>
      <c r="VNV92" s="921"/>
      <c r="VNW92" s="921"/>
      <c r="VNX92" s="921"/>
      <c r="VNY92" s="921"/>
      <c r="VNZ92" s="921"/>
      <c r="VOA92" s="921"/>
      <c r="VOB92" s="921"/>
      <c r="VOC92" s="921"/>
      <c r="VOD92" s="921"/>
      <c r="VOE92" s="921"/>
      <c r="VOF92" s="921"/>
      <c r="VOG92" s="921"/>
      <c r="VOH92" s="921"/>
      <c r="VOI92" s="921"/>
      <c r="VOJ92" s="921"/>
      <c r="VOK92" s="921"/>
      <c r="VOL92" s="921"/>
      <c r="VOM92" s="921"/>
      <c r="VON92" s="921"/>
      <c r="VOO92" s="921"/>
      <c r="VOP92" s="921"/>
      <c r="VOQ92" s="921"/>
      <c r="VOR92" s="921"/>
      <c r="VOS92" s="921"/>
      <c r="VOT92" s="921"/>
      <c r="VOU92" s="921"/>
      <c r="VOV92" s="921"/>
      <c r="VOW92" s="921"/>
      <c r="VOX92" s="921"/>
      <c r="VOY92" s="921"/>
      <c r="VOZ92" s="921"/>
      <c r="VPA92" s="921"/>
      <c r="VPB92" s="921"/>
      <c r="VPC92" s="921"/>
      <c r="VPD92" s="921"/>
      <c r="VPE92" s="921"/>
      <c r="VPF92" s="921"/>
      <c r="VPG92" s="921"/>
      <c r="VPH92" s="921"/>
      <c r="VPI92" s="921"/>
      <c r="VPJ92" s="921"/>
      <c r="VPK92" s="921"/>
      <c r="VPL92" s="921"/>
      <c r="VPM92" s="921"/>
      <c r="VPN92" s="921"/>
      <c r="VPO92" s="921"/>
      <c r="VPP92" s="921"/>
      <c r="VPQ92" s="921"/>
      <c r="VPR92" s="921"/>
      <c r="VPS92" s="921"/>
      <c r="VPT92" s="921"/>
      <c r="VPU92" s="921"/>
      <c r="VPV92" s="921"/>
      <c r="VPW92" s="921"/>
      <c r="VPX92" s="921"/>
      <c r="VPY92" s="921"/>
      <c r="VPZ92" s="921"/>
      <c r="VQA92" s="921"/>
      <c r="VQB92" s="921"/>
      <c r="VQC92" s="921"/>
      <c r="VQD92" s="921"/>
      <c r="VQE92" s="921"/>
      <c r="VQF92" s="921"/>
      <c r="VQG92" s="921"/>
      <c r="VQH92" s="921"/>
      <c r="VQI92" s="921"/>
      <c r="VQJ92" s="921"/>
      <c r="VQK92" s="921"/>
      <c r="VQL92" s="921"/>
      <c r="VQM92" s="921"/>
      <c r="VQN92" s="921"/>
      <c r="VQO92" s="921"/>
      <c r="VQP92" s="921"/>
      <c r="VQQ92" s="921"/>
      <c r="VQR92" s="921"/>
      <c r="VQS92" s="921"/>
      <c r="VQT92" s="921"/>
      <c r="VQU92" s="921"/>
      <c r="VQV92" s="921"/>
      <c r="VQW92" s="921"/>
      <c r="VQX92" s="921"/>
      <c r="VQY92" s="921"/>
      <c r="VQZ92" s="921"/>
      <c r="VRA92" s="921"/>
      <c r="VRB92" s="921"/>
      <c r="VRC92" s="921"/>
      <c r="VRD92" s="921"/>
      <c r="VRE92" s="921"/>
      <c r="VRF92" s="921"/>
      <c r="VRG92" s="921"/>
      <c r="VRH92" s="921"/>
      <c r="VRI92" s="921"/>
      <c r="VRJ92" s="921"/>
      <c r="VRK92" s="921"/>
      <c r="VRL92" s="921"/>
      <c r="VRM92" s="921"/>
      <c r="VRN92" s="921"/>
      <c r="VRO92" s="921"/>
      <c r="VRP92" s="921"/>
      <c r="VRQ92" s="921"/>
      <c r="VRR92" s="921"/>
      <c r="VRS92" s="921"/>
      <c r="VRT92" s="921"/>
      <c r="VRU92" s="921"/>
      <c r="VRV92" s="921"/>
      <c r="VRW92" s="921"/>
      <c r="VRX92" s="921"/>
      <c r="VRY92" s="921"/>
      <c r="VRZ92" s="921"/>
      <c r="VSA92" s="921"/>
      <c r="VSB92" s="921"/>
      <c r="VSC92" s="921"/>
      <c r="VSD92" s="921"/>
      <c r="VSE92" s="921"/>
      <c r="VSF92" s="921"/>
      <c r="VSG92" s="921"/>
      <c r="VSH92" s="921"/>
      <c r="VSI92" s="921"/>
      <c r="VSJ92" s="921"/>
      <c r="VSK92" s="921"/>
      <c r="VSL92" s="921"/>
      <c r="VSM92" s="921"/>
      <c r="VSN92" s="921"/>
      <c r="VSO92" s="921"/>
      <c r="VSP92" s="921"/>
      <c r="VSQ92" s="921"/>
      <c r="VSR92" s="921"/>
      <c r="VSS92" s="921"/>
      <c r="VST92" s="921"/>
      <c r="VSU92" s="921"/>
      <c r="VSV92" s="921"/>
      <c r="VSW92" s="921"/>
      <c r="VSX92" s="921"/>
      <c r="VSY92" s="921"/>
      <c r="VSZ92" s="921"/>
      <c r="VTA92" s="921"/>
      <c r="VTB92" s="921"/>
      <c r="VTC92" s="921"/>
      <c r="VTD92" s="921"/>
      <c r="VTE92" s="921"/>
      <c r="VTF92" s="921"/>
      <c r="VTG92" s="921"/>
      <c r="VTH92" s="921"/>
      <c r="VTI92" s="921"/>
      <c r="VTJ92" s="921"/>
      <c r="VTK92" s="921"/>
      <c r="VTL92" s="921"/>
      <c r="VTM92" s="921"/>
      <c r="VTN92" s="921"/>
      <c r="VTO92" s="921"/>
      <c r="VTP92" s="921"/>
      <c r="VTQ92" s="921"/>
      <c r="VTR92" s="921"/>
      <c r="VTS92" s="921"/>
      <c r="VTT92" s="921"/>
      <c r="VTU92" s="921"/>
      <c r="VTV92" s="921"/>
      <c r="VTW92" s="921"/>
      <c r="VTX92" s="921"/>
      <c r="VTY92" s="921"/>
      <c r="VTZ92" s="921"/>
      <c r="VUA92" s="921"/>
      <c r="VUB92" s="921"/>
      <c r="VUC92" s="921"/>
      <c r="VUD92" s="921"/>
      <c r="VUE92" s="921"/>
      <c r="VUF92" s="921"/>
      <c r="VUG92" s="921"/>
      <c r="VUH92" s="921"/>
      <c r="VUI92" s="921"/>
      <c r="VUJ92" s="921"/>
      <c r="VUK92" s="921"/>
      <c r="VUL92" s="921"/>
      <c r="VUM92" s="921"/>
      <c r="VUN92" s="921"/>
      <c r="VUO92" s="921"/>
      <c r="VUP92" s="921"/>
      <c r="VUQ92" s="921"/>
      <c r="VUR92" s="921"/>
      <c r="VUS92" s="921"/>
      <c r="VUT92" s="921"/>
      <c r="VUU92" s="921"/>
      <c r="VUV92" s="921"/>
      <c r="VUW92" s="921"/>
      <c r="VUX92" s="921"/>
      <c r="VUY92" s="921"/>
      <c r="VUZ92" s="921"/>
      <c r="VVA92" s="921"/>
      <c r="VVB92" s="921"/>
      <c r="VVC92" s="921"/>
      <c r="VVD92" s="921"/>
      <c r="VVE92" s="921"/>
      <c r="VVF92" s="921"/>
      <c r="VVG92" s="921"/>
      <c r="VVH92" s="921"/>
      <c r="VVI92" s="921"/>
      <c r="VVJ92" s="921"/>
      <c r="VVK92" s="921"/>
      <c r="VVL92" s="921"/>
      <c r="VVM92" s="921"/>
      <c r="VVN92" s="921"/>
      <c r="VVO92" s="921"/>
      <c r="VVP92" s="921"/>
      <c r="VVQ92" s="921"/>
      <c r="VVR92" s="921"/>
      <c r="VVS92" s="921"/>
      <c r="VVT92" s="921"/>
      <c r="VVU92" s="921"/>
      <c r="VVV92" s="921"/>
      <c r="VVW92" s="921"/>
      <c r="VVX92" s="921"/>
      <c r="VVY92" s="921"/>
      <c r="VVZ92" s="921"/>
      <c r="VWA92" s="921"/>
      <c r="VWB92" s="921"/>
      <c r="VWC92" s="921"/>
      <c r="VWD92" s="921"/>
      <c r="VWE92" s="921"/>
      <c r="VWF92" s="921"/>
      <c r="VWG92" s="921"/>
      <c r="VWH92" s="921"/>
      <c r="VWI92" s="921"/>
      <c r="VWJ92" s="921"/>
      <c r="VWK92" s="921"/>
      <c r="VWL92" s="921"/>
      <c r="VWM92" s="921"/>
      <c r="VWN92" s="921"/>
      <c r="VWO92" s="921"/>
      <c r="VWP92" s="921"/>
      <c r="VWQ92" s="921"/>
      <c r="VWR92" s="921"/>
      <c r="VWS92" s="921"/>
      <c r="VWT92" s="921"/>
      <c r="VWU92" s="921"/>
      <c r="VWV92" s="921"/>
      <c r="VWW92" s="921"/>
      <c r="VWX92" s="921"/>
      <c r="VWY92" s="921"/>
      <c r="VWZ92" s="921"/>
      <c r="VXA92" s="921"/>
      <c r="VXB92" s="921"/>
      <c r="VXC92" s="921"/>
      <c r="VXD92" s="921"/>
      <c r="VXE92" s="921"/>
      <c r="VXF92" s="921"/>
      <c r="VXG92" s="921"/>
      <c r="VXH92" s="921"/>
      <c r="VXI92" s="921"/>
      <c r="VXJ92" s="921"/>
      <c r="VXK92" s="921"/>
      <c r="VXL92" s="921"/>
      <c r="VXM92" s="921"/>
      <c r="VXN92" s="921"/>
      <c r="VXO92" s="921"/>
      <c r="VXP92" s="921"/>
      <c r="VXQ92" s="921"/>
      <c r="VXR92" s="921"/>
      <c r="VXS92" s="921"/>
      <c r="VXT92" s="921"/>
      <c r="VXU92" s="921"/>
      <c r="VXV92" s="921"/>
      <c r="VXW92" s="921"/>
      <c r="VXX92" s="921"/>
      <c r="VXY92" s="921"/>
      <c r="VXZ92" s="921"/>
      <c r="VYA92" s="921"/>
      <c r="VYB92" s="921"/>
      <c r="VYC92" s="921"/>
      <c r="VYD92" s="921"/>
      <c r="VYE92" s="921"/>
      <c r="VYF92" s="921"/>
      <c r="VYG92" s="921"/>
      <c r="VYH92" s="921"/>
      <c r="VYI92" s="921"/>
      <c r="VYJ92" s="921"/>
      <c r="VYK92" s="921"/>
      <c r="VYL92" s="921"/>
      <c r="VYM92" s="921"/>
      <c r="VYN92" s="921"/>
      <c r="VYO92" s="921"/>
      <c r="VYP92" s="921"/>
      <c r="VYQ92" s="921"/>
      <c r="VYR92" s="921"/>
      <c r="VYS92" s="921"/>
      <c r="VYT92" s="921"/>
      <c r="VYU92" s="921"/>
      <c r="VYV92" s="921"/>
      <c r="VYW92" s="921"/>
      <c r="VYX92" s="921"/>
      <c r="VYY92" s="921"/>
      <c r="VYZ92" s="921"/>
      <c r="VZA92" s="921"/>
      <c r="VZB92" s="921"/>
      <c r="VZC92" s="921"/>
      <c r="VZD92" s="921"/>
      <c r="VZE92" s="921"/>
      <c r="VZF92" s="921"/>
      <c r="VZG92" s="921"/>
      <c r="VZH92" s="921"/>
      <c r="VZI92" s="921"/>
      <c r="VZJ92" s="921"/>
      <c r="VZK92" s="921"/>
      <c r="VZL92" s="921"/>
      <c r="VZM92" s="921"/>
      <c r="VZN92" s="921"/>
      <c r="VZO92" s="921"/>
      <c r="VZP92" s="921"/>
      <c r="VZQ92" s="921"/>
      <c r="VZR92" s="921"/>
      <c r="VZS92" s="921"/>
      <c r="VZT92" s="921"/>
      <c r="VZU92" s="921"/>
      <c r="VZV92" s="921"/>
      <c r="VZW92" s="921"/>
      <c r="VZX92" s="921"/>
      <c r="VZY92" s="921"/>
      <c r="VZZ92" s="921"/>
      <c r="WAA92" s="921"/>
      <c r="WAB92" s="921"/>
      <c r="WAC92" s="921"/>
      <c r="WAD92" s="921"/>
      <c r="WAE92" s="921"/>
      <c r="WAF92" s="921"/>
      <c r="WAG92" s="921"/>
      <c r="WAH92" s="921"/>
      <c r="WAI92" s="921"/>
      <c r="WAJ92" s="921"/>
      <c r="WAK92" s="921"/>
      <c r="WAL92" s="921"/>
      <c r="WAM92" s="921"/>
      <c r="WAN92" s="921"/>
      <c r="WAO92" s="921"/>
      <c r="WAP92" s="921"/>
      <c r="WAQ92" s="921"/>
      <c r="WAR92" s="921"/>
      <c r="WAS92" s="921"/>
      <c r="WAT92" s="921"/>
      <c r="WAU92" s="921"/>
      <c r="WAV92" s="921"/>
      <c r="WAW92" s="921"/>
      <c r="WAX92" s="921"/>
      <c r="WAY92" s="921"/>
      <c r="WAZ92" s="921"/>
      <c r="WBA92" s="921"/>
      <c r="WBB92" s="921"/>
      <c r="WBC92" s="921"/>
      <c r="WBD92" s="921"/>
      <c r="WBE92" s="921"/>
      <c r="WBF92" s="921"/>
      <c r="WBG92" s="921"/>
      <c r="WBH92" s="921"/>
      <c r="WBI92" s="921"/>
      <c r="WBJ92" s="921"/>
      <c r="WBK92" s="921"/>
      <c r="WBL92" s="921"/>
      <c r="WBM92" s="921"/>
      <c r="WBN92" s="921"/>
      <c r="WBO92" s="921"/>
      <c r="WBP92" s="921"/>
      <c r="WBQ92" s="921"/>
      <c r="WBR92" s="921"/>
      <c r="WBS92" s="921"/>
      <c r="WBT92" s="921"/>
      <c r="WBU92" s="921"/>
      <c r="WBV92" s="921"/>
      <c r="WBW92" s="921"/>
      <c r="WBX92" s="921"/>
      <c r="WBY92" s="921"/>
      <c r="WBZ92" s="921"/>
      <c r="WCA92" s="921"/>
      <c r="WCB92" s="921"/>
      <c r="WCC92" s="921"/>
      <c r="WCD92" s="921"/>
      <c r="WCE92" s="921"/>
      <c r="WCF92" s="921"/>
      <c r="WCG92" s="921"/>
      <c r="WCH92" s="921"/>
      <c r="WCI92" s="921"/>
      <c r="WCJ92" s="921"/>
      <c r="WCK92" s="921"/>
      <c r="WCL92" s="921"/>
      <c r="WCM92" s="921"/>
      <c r="WCN92" s="921"/>
      <c r="WCO92" s="921"/>
      <c r="WCP92" s="921"/>
      <c r="WCQ92" s="921"/>
      <c r="WCR92" s="921"/>
      <c r="WCS92" s="921"/>
      <c r="WCT92" s="921"/>
      <c r="WCU92" s="921"/>
      <c r="WCV92" s="921"/>
      <c r="WCW92" s="921"/>
      <c r="WCX92" s="921"/>
      <c r="WCY92" s="921"/>
      <c r="WCZ92" s="921"/>
      <c r="WDA92" s="921"/>
      <c r="WDB92" s="921"/>
      <c r="WDC92" s="921"/>
      <c r="WDD92" s="921"/>
      <c r="WDE92" s="921"/>
      <c r="WDF92" s="921"/>
      <c r="WDG92" s="921"/>
      <c r="WDH92" s="921"/>
      <c r="WDI92" s="921"/>
      <c r="WDJ92" s="921"/>
      <c r="WDK92" s="921"/>
      <c r="WDL92" s="921"/>
      <c r="WDM92" s="921"/>
      <c r="WDN92" s="921"/>
      <c r="WDO92" s="921"/>
      <c r="WDP92" s="921"/>
      <c r="WDQ92" s="921"/>
      <c r="WDR92" s="921"/>
      <c r="WDS92" s="921"/>
      <c r="WDT92" s="921"/>
      <c r="WDU92" s="921"/>
      <c r="WDV92" s="921"/>
      <c r="WDW92" s="921"/>
      <c r="WDX92" s="921"/>
      <c r="WDY92" s="921"/>
      <c r="WDZ92" s="921"/>
      <c r="WEA92" s="921"/>
      <c r="WEB92" s="921"/>
      <c r="WEC92" s="921"/>
      <c r="WED92" s="921"/>
      <c r="WEE92" s="921"/>
      <c r="WEF92" s="921"/>
      <c r="WEG92" s="921"/>
      <c r="WEH92" s="921"/>
      <c r="WEI92" s="921"/>
      <c r="WEJ92" s="921"/>
      <c r="WEK92" s="921"/>
      <c r="WEL92" s="921"/>
      <c r="WEM92" s="921"/>
      <c r="WEN92" s="921"/>
      <c r="WEO92" s="921"/>
      <c r="WEP92" s="921"/>
      <c r="WEQ92" s="921"/>
      <c r="WER92" s="921"/>
      <c r="WES92" s="921"/>
      <c r="WET92" s="921"/>
      <c r="WEU92" s="921"/>
      <c r="WEV92" s="921"/>
      <c r="WEW92" s="921"/>
      <c r="WEX92" s="921"/>
      <c r="WEY92" s="921"/>
      <c r="WEZ92" s="921"/>
      <c r="WFA92" s="921"/>
      <c r="WFB92" s="921"/>
      <c r="WFC92" s="921"/>
      <c r="WFD92" s="921"/>
      <c r="WFE92" s="921"/>
      <c r="WFF92" s="921"/>
      <c r="WFG92" s="921"/>
      <c r="WFH92" s="921"/>
      <c r="WFI92" s="921"/>
      <c r="WFJ92" s="921"/>
      <c r="WFK92" s="921"/>
      <c r="WFL92" s="921"/>
      <c r="WFM92" s="921"/>
      <c r="WFN92" s="921"/>
      <c r="WFO92" s="921"/>
      <c r="WFP92" s="921"/>
      <c r="WFQ92" s="921"/>
      <c r="WFR92" s="921"/>
      <c r="WFS92" s="921"/>
      <c r="WFT92" s="921"/>
      <c r="WFU92" s="921"/>
      <c r="WFV92" s="921"/>
      <c r="WFW92" s="921"/>
      <c r="WFX92" s="921"/>
      <c r="WFY92" s="921"/>
      <c r="WFZ92" s="921"/>
      <c r="WGA92" s="921"/>
      <c r="WGB92" s="921"/>
      <c r="WGC92" s="921"/>
      <c r="WGD92" s="921"/>
      <c r="WGE92" s="921"/>
      <c r="WGF92" s="921"/>
      <c r="WGG92" s="921"/>
      <c r="WGH92" s="921"/>
      <c r="WGI92" s="921"/>
      <c r="WGJ92" s="921"/>
      <c r="WGK92" s="921"/>
      <c r="WGL92" s="921"/>
      <c r="WGM92" s="921"/>
      <c r="WGN92" s="921"/>
      <c r="WGO92" s="921"/>
      <c r="WGP92" s="921"/>
      <c r="WGQ92" s="921"/>
      <c r="WGR92" s="921"/>
      <c r="WGS92" s="921"/>
      <c r="WGT92" s="921"/>
      <c r="WGU92" s="921"/>
      <c r="WGV92" s="921"/>
      <c r="WGW92" s="921"/>
      <c r="WGX92" s="921"/>
      <c r="WGY92" s="921"/>
      <c r="WGZ92" s="921"/>
      <c r="WHA92" s="921"/>
      <c r="WHB92" s="921"/>
      <c r="WHC92" s="921"/>
      <c r="WHD92" s="921"/>
      <c r="WHE92" s="921"/>
      <c r="WHF92" s="921"/>
      <c r="WHG92" s="921"/>
      <c r="WHH92" s="921"/>
      <c r="WHI92" s="921"/>
      <c r="WHJ92" s="921"/>
      <c r="WHK92" s="921"/>
      <c r="WHL92" s="921"/>
      <c r="WHM92" s="921"/>
      <c r="WHN92" s="921"/>
      <c r="WHO92" s="921"/>
      <c r="WHP92" s="921"/>
      <c r="WHQ92" s="921"/>
      <c r="WHR92" s="921"/>
      <c r="WHS92" s="921"/>
      <c r="WHT92" s="921"/>
      <c r="WHU92" s="921"/>
      <c r="WHV92" s="921"/>
      <c r="WHW92" s="921"/>
      <c r="WHX92" s="921"/>
      <c r="WHY92" s="921"/>
      <c r="WHZ92" s="921"/>
      <c r="WIA92" s="921"/>
      <c r="WIB92" s="921"/>
      <c r="WIC92" s="921"/>
      <c r="WID92" s="921"/>
      <c r="WIE92" s="921"/>
      <c r="WIF92" s="921"/>
      <c r="WIG92" s="921"/>
      <c r="WIH92" s="921"/>
      <c r="WII92" s="921"/>
      <c r="WIJ92" s="921"/>
      <c r="WIK92" s="921"/>
      <c r="WIL92" s="921"/>
      <c r="WIM92" s="921"/>
      <c r="WIN92" s="921"/>
      <c r="WIO92" s="921"/>
      <c r="WIP92" s="921"/>
      <c r="WIQ92" s="921"/>
      <c r="WIR92" s="921"/>
      <c r="WIS92" s="921"/>
      <c r="WIT92" s="921"/>
      <c r="WIU92" s="921"/>
      <c r="WIV92" s="921"/>
      <c r="WIW92" s="921"/>
      <c r="WIX92" s="921"/>
      <c r="WIY92" s="921"/>
      <c r="WIZ92" s="921"/>
      <c r="WJA92" s="921"/>
      <c r="WJB92" s="921"/>
      <c r="WJC92" s="921"/>
      <c r="WJD92" s="921"/>
      <c r="WJE92" s="921"/>
      <c r="WJF92" s="921"/>
      <c r="WJG92" s="921"/>
      <c r="WJH92" s="921"/>
      <c r="WJI92" s="921"/>
      <c r="WJJ92" s="921"/>
      <c r="WJK92" s="921"/>
      <c r="WJL92" s="921"/>
      <c r="WJM92" s="921"/>
      <c r="WJN92" s="921"/>
      <c r="WJO92" s="921"/>
      <c r="WJP92" s="921"/>
      <c r="WJQ92" s="921"/>
      <c r="WJR92" s="921"/>
      <c r="WJS92" s="921"/>
      <c r="WJT92" s="921"/>
      <c r="WJU92" s="921"/>
      <c r="WJV92" s="921"/>
      <c r="WJW92" s="921"/>
      <c r="WJX92" s="921"/>
      <c r="WJY92" s="921"/>
      <c r="WJZ92" s="921"/>
      <c r="WKA92" s="921"/>
      <c r="WKB92" s="921"/>
      <c r="WKC92" s="921"/>
      <c r="WKD92" s="921"/>
      <c r="WKE92" s="921"/>
      <c r="WKF92" s="921"/>
      <c r="WKG92" s="921"/>
      <c r="WKH92" s="921"/>
      <c r="WKI92" s="921"/>
      <c r="WKJ92" s="921"/>
      <c r="WKK92" s="921"/>
      <c r="WKL92" s="921"/>
      <c r="WKM92" s="921"/>
      <c r="WKN92" s="921"/>
      <c r="WKO92" s="921"/>
      <c r="WKP92" s="921"/>
      <c r="WKQ92" s="921"/>
      <c r="WKR92" s="921"/>
      <c r="WKS92" s="921"/>
      <c r="WKT92" s="921"/>
      <c r="WKU92" s="921"/>
      <c r="WKV92" s="921"/>
      <c r="WKW92" s="921"/>
      <c r="WKX92" s="921"/>
      <c r="WKY92" s="921"/>
      <c r="WKZ92" s="921"/>
      <c r="WLA92" s="921"/>
      <c r="WLB92" s="921"/>
      <c r="WLC92" s="921"/>
      <c r="WLD92" s="921"/>
      <c r="WLE92" s="921"/>
      <c r="WLF92" s="921"/>
      <c r="WLG92" s="921"/>
      <c r="WLH92" s="921"/>
      <c r="WLI92" s="921"/>
      <c r="WLJ92" s="921"/>
      <c r="WLK92" s="921"/>
      <c r="WLL92" s="921"/>
      <c r="WLM92" s="921"/>
      <c r="WLN92" s="921"/>
      <c r="WLO92" s="921"/>
      <c r="WLP92" s="921"/>
      <c r="WLQ92" s="921"/>
      <c r="WLR92" s="921"/>
      <c r="WLS92" s="921"/>
      <c r="WLT92" s="921"/>
      <c r="WLU92" s="921"/>
      <c r="WLV92" s="921"/>
      <c r="WLW92" s="921"/>
      <c r="WLX92" s="921"/>
      <c r="WLY92" s="921"/>
      <c r="WLZ92" s="921"/>
      <c r="WMA92" s="921"/>
      <c r="WMB92" s="921"/>
      <c r="WMC92" s="921"/>
      <c r="WMD92" s="921"/>
      <c r="WME92" s="921"/>
      <c r="WMF92" s="921"/>
      <c r="WMG92" s="921"/>
      <c r="WMH92" s="921"/>
      <c r="WMI92" s="921"/>
      <c r="WMJ92" s="921"/>
      <c r="WMK92" s="921"/>
      <c r="WML92" s="921"/>
      <c r="WMM92" s="921"/>
      <c r="WMN92" s="921"/>
      <c r="WMO92" s="921"/>
      <c r="WMP92" s="921"/>
      <c r="WMQ92" s="921"/>
      <c r="WMR92" s="921"/>
      <c r="WMS92" s="921"/>
      <c r="WMT92" s="921"/>
      <c r="WMU92" s="921"/>
      <c r="WMV92" s="921"/>
      <c r="WMW92" s="921"/>
      <c r="WMX92" s="921"/>
      <c r="WMY92" s="921"/>
      <c r="WMZ92" s="921"/>
      <c r="WNA92" s="921"/>
      <c r="WNB92" s="921"/>
      <c r="WNC92" s="921"/>
      <c r="WND92" s="921"/>
      <c r="WNE92" s="921"/>
      <c r="WNF92" s="921"/>
      <c r="WNG92" s="921"/>
      <c r="WNH92" s="921"/>
      <c r="WNI92" s="921"/>
      <c r="WNJ92" s="921"/>
      <c r="WNK92" s="921"/>
      <c r="WNL92" s="921"/>
      <c r="WNM92" s="921"/>
      <c r="WNN92" s="921"/>
      <c r="WNO92" s="921"/>
      <c r="WNP92" s="921"/>
      <c r="WNQ92" s="921"/>
      <c r="WNR92" s="921"/>
      <c r="WNS92" s="921"/>
      <c r="WNT92" s="921"/>
      <c r="WNU92" s="921"/>
      <c r="WNV92" s="921"/>
      <c r="WNW92" s="921"/>
      <c r="WNX92" s="921"/>
      <c r="WNY92" s="921"/>
      <c r="WNZ92" s="921"/>
      <c r="WOA92" s="921"/>
      <c r="WOB92" s="921"/>
      <c r="WOC92" s="921"/>
      <c r="WOD92" s="921"/>
      <c r="WOE92" s="921"/>
      <c r="WOF92" s="921"/>
      <c r="WOG92" s="921"/>
      <c r="WOH92" s="921"/>
      <c r="WOI92" s="921"/>
      <c r="WOJ92" s="921"/>
      <c r="WOK92" s="921"/>
      <c r="WOL92" s="921"/>
      <c r="WOM92" s="921"/>
      <c r="WON92" s="921"/>
      <c r="WOO92" s="921"/>
      <c r="WOP92" s="921"/>
      <c r="WOQ92" s="921"/>
      <c r="WOR92" s="921"/>
      <c r="WOS92" s="921"/>
      <c r="WOT92" s="921"/>
      <c r="WOU92" s="921"/>
      <c r="WOV92" s="921"/>
      <c r="WOW92" s="921"/>
      <c r="WOX92" s="921"/>
      <c r="WOY92" s="921"/>
      <c r="WOZ92" s="921"/>
      <c r="WPA92" s="921"/>
      <c r="WPB92" s="921"/>
      <c r="WPC92" s="921"/>
      <c r="WPD92" s="921"/>
      <c r="WPE92" s="921"/>
      <c r="WPF92" s="921"/>
      <c r="WPG92" s="921"/>
      <c r="WPH92" s="921"/>
      <c r="WPI92" s="921"/>
      <c r="WPJ92" s="921"/>
      <c r="WPK92" s="921"/>
      <c r="WPL92" s="921"/>
      <c r="WPM92" s="921"/>
      <c r="WPN92" s="921"/>
      <c r="WPO92" s="921"/>
      <c r="WPP92" s="921"/>
      <c r="WPQ92" s="921"/>
      <c r="WPR92" s="921"/>
      <c r="WPS92" s="921"/>
      <c r="WPT92" s="921"/>
      <c r="WPU92" s="921"/>
      <c r="WPV92" s="921"/>
      <c r="WPW92" s="921"/>
      <c r="WPX92" s="921"/>
      <c r="WPY92" s="921"/>
      <c r="WPZ92" s="921"/>
      <c r="WQA92" s="921"/>
      <c r="WQB92" s="921"/>
      <c r="WQC92" s="921"/>
      <c r="WQD92" s="921"/>
      <c r="WQE92" s="921"/>
      <c r="WQF92" s="921"/>
      <c r="WQG92" s="921"/>
      <c r="WQH92" s="921"/>
      <c r="WQI92" s="921"/>
      <c r="WQJ92" s="921"/>
      <c r="WQK92" s="921"/>
      <c r="WQL92" s="921"/>
      <c r="WQM92" s="921"/>
      <c r="WQN92" s="921"/>
      <c r="WQO92" s="921"/>
      <c r="WQP92" s="921"/>
      <c r="WQQ92" s="921"/>
      <c r="WQR92" s="921"/>
      <c r="WQS92" s="921"/>
      <c r="WQT92" s="921"/>
      <c r="WQU92" s="921"/>
      <c r="WQV92" s="921"/>
      <c r="WQW92" s="921"/>
      <c r="WQX92" s="921"/>
      <c r="WQY92" s="921"/>
      <c r="WQZ92" s="921"/>
      <c r="WRA92" s="921"/>
      <c r="WRB92" s="921"/>
      <c r="WRC92" s="921"/>
      <c r="WRD92" s="921"/>
      <c r="WRE92" s="921"/>
      <c r="WRF92" s="921"/>
      <c r="WRG92" s="921"/>
      <c r="WRH92" s="921"/>
      <c r="WRI92" s="921"/>
      <c r="WRJ92" s="921"/>
      <c r="WRK92" s="921"/>
      <c r="WRL92" s="921"/>
      <c r="WRM92" s="921"/>
      <c r="WRN92" s="921"/>
      <c r="WRO92" s="921"/>
      <c r="WRP92" s="921"/>
      <c r="WRQ92" s="921"/>
      <c r="WRR92" s="921"/>
      <c r="WRS92" s="921"/>
      <c r="WRT92" s="921"/>
      <c r="WRU92" s="921"/>
      <c r="WRV92" s="921"/>
      <c r="WRW92" s="921"/>
      <c r="WRX92" s="921"/>
      <c r="WRY92" s="921"/>
      <c r="WRZ92" s="921"/>
      <c r="WSA92" s="921"/>
      <c r="WSB92" s="921"/>
      <c r="WSC92" s="921"/>
      <c r="WSD92" s="921"/>
      <c r="WSE92" s="921"/>
      <c r="WSF92" s="921"/>
      <c r="WSG92" s="921"/>
      <c r="WSH92" s="921"/>
      <c r="WSI92" s="921"/>
      <c r="WSJ92" s="921"/>
      <c r="WSK92" s="921"/>
      <c r="WSL92" s="921"/>
      <c r="WSM92" s="921"/>
      <c r="WSN92" s="921"/>
      <c r="WSO92" s="921"/>
      <c r="WSP92" s="921"/>
      <c r="WSQ92" s="921"/>
      <c r="WSR92" s="921"/>
      <c r="WSS92" s="921"/>
      <c r="WST92" s="921"/>
      <c r="WSU92" s="921"/>
      <c r="WSV92" s="921"/>
      <c r="WSW92" s="921"/>
      <c r="WSX92" s="921"/>
      <c r="WSY92" s="921"/>
      <c r="WSZ92" s="921"/>
      <c r="WTA92" s="921"/>
      <c r="WTB92" s="921"/>
      <c r="WTC92" s="921"/>
      <c r="WTD92" s="921"/>
      <c r="WTE92" s="921"/>
      <c r="WTF92" s="921"/>
      <c r="WTG92" s="921"/>
      <c r="WTH92" s="921"/>
      <c r="WTI92" s="921"/>
      <c r="WTJ92" s="921"/>
      <c r="WTK92" s="921"/>
      <c r="WTL92" s="921"/>
      <c r="WTM92" s="921"/>
      <c r="WTN92" s="921"/>
      <c r="WTO92" s="921"/>
      <c r="WTP92" s="921"/>
      <c r="WTQ92" s="921"/>
      <c r="WTR92" s="921"/>
      <c r="WTS92" s="921"/>
      <c r="WTT92" s="921"/>
      <c r="WTU92" s="921"/>
      <c r="WTV92" s="921"/>
      <c r="WTW92" s="921"/>
      <c r="WTX92" s="921"/>
      <c r="WTY92" s="921"/>
      <c r="WTZ92" s="921"/>
      <c r="WUA92" s="921"/>
      <c r="WUB92" s="921"/>
      <c r="WUC92" s="921"/>
      <c r="WUD92" s="921"/>
      <c r="WUE92" s="921"/>
      <c r="WUF92" s="921"/>
      <c r="WUG92" s="921"/>
      <c r="WUH92" s="921"/>
      <c r="WUI92" s="921"/>
      <c r="WUJ92" s="921"/>
      <c r="WUK92" s="921"/>
      <c r="WUL92" s="921"/>
      <c r="WUM92" s="921"/>
      <c r="WUN92" s="921"/>
      <c r="WUO92" s="921"/>
      <c r="WUP92" s="921"/>
      <c r="WUQ92" s="921"/>
      <c r="WUR92" s="921"/>
      <c r="WUS92" s="921"/>
      <c r="WUT92" s="921"/>
      <c r="WUU92" s="921"/>
      <c r="WUV92" s="921"/>
      <c r="WUW92" s="921"/>
      <c r="WUX92" s="921"/>
      <c r="WUY92" s="921"/>
      <c r="WUZ92" s="921"/>
      <c r="WVA92" s="921"/>
      <c r="WVB92" s="921"/>
      <c r="WVC92" s="921"/>
      <c r="WVD92" s="921"/>
      <c r="WVE92" s="921"/>
      <c r="WVF92" s="921"/>
      <c r="WVG92" s="921"/>
      <c r="WVH92" s="921"/>
      <c r="WVI92" s="921"/>
      <c r="WVJ92" s="921"/>
      <c r="WVK92" s="921"/>
      <c r="WVL92" s="921"/>
      <c r="WVM92" s="921"/>
      <c r="WVN92" s="921"/>
      <c r="WVO92" s="921"/>
      <c r="WVP92" s="921"/>
      <c r="WVQ92" s="921"/>
      <c r="WVR92" s="921"/>
      <c r="WVS92" s="921"/>
      <c r="WVT92" s="921"/>
      <c r="WVU92" s="921"/>
      <c r="WVV92" s="921"/>
      <c r="WVW92" s="921"/>
      <c r="WVX92" s="921"/>
      <c r="WVY92" s="921"/>
      <c r="WVZ92" s="921"/>
      <c r="WWA92" s="921"/>
      <c r="WWB92" s="921"/>
      <c r="WWC92" s="921"/>
    </row>
    <row r="93" spans="1:16149" s="908" customFormat="1" ht="24.95" customHeight="1">
      <c r="A93" s="899" t="s">
        <v>2207</v>
      </c>
      <c r="B93" s="909" t="s">
        <v>2208</v>
      </c>
      <c r="C93" s="909" t="s">
        <v>1738</v>
      </c>
      <c r="D93" s="910" t="s">
        <v>2209</v>
      </c>
      <c r="E93" s="910">
        <v>33422</v>
      </c>
      <c r="F93" s="915">
        <f t="shared" ca="1" si="16"/>
        <v>28.618054522450535</v>
      </c>
      <c r="G93" s="916">
        <f t="shared" si="12"/>
        <v>44236</v>
      </c>
      <c r="H93" s="917">
        <v>25003</v>
      </c>
      <c r="I93" s="741"/>
      <c r="J93" s="741"/>
      <c r="K93" s="922">
        <v>8</v>
      </c>
      <c r="L93" s="443">
        <f t="shared" si="13"/>
        <v>15</v>
      </c>
      <c r="M93" s="443">
        <f t="shared" si="13"/>
        <v>15</v>
      </c>
      <c r="N93" s="902"/>
      <c r="O93" s="902"/>
      <c r="P93" s="903">
        <f t="shared" si="17"/>
        <v>36148.862343000001</v>
      </c>
      <c r="Q93" s="443">
        <f t="shared" si="14"/>
        <v>28</v>
      </c>
      <c r="R93" s="904"/>
      <c r="S93" s="904"/>
      <c r="T93" s="904">
        <f t="shared" ref="T93:T94" si="18">+$R$16+8*1.5</f>
        <v>32</v>
      </c>
      <c r="U93" s="903">
        <f t="shared" si="15"/>
        <v>800096</v>
      </c>
      <c r="V93" s="918"/>
      <c r="W93" s="919"/>
      <c r="X93" s="920"/>
      <c r="Y93" s="921"/>
      <c r="Z93" s="921"/>
      <c r="AA93" s="921"/>
      <c r="AB93" s="921"/>
      <c r="AC93" s="921"/>
      <c r="AD93" s="921"/>
      <c r="AE93" s="921"/>
      <c r="AF93" s="921"/>
      <c r="AG93" s="921"/>
      <c r="AH93" s="921"/>
      <c r="AI93" s="921"/>
      <c r="AJ93" s="921"/>
      <c r="AK93" s="921"/>
      <c r="AL93" s="921"/>
      <c r="AM93" s="921"/>
      <c r="AN93" s="921"/>
      <c r="AO93" s="921"/>
      <c r="AP93" s="921"/>
      <c r="AQ93" s="921"/>
      <c r="AR93" s="921"/>
      <c r="AS93" s="921"/>
      <c r="AT93" s="921"/>
      <c r="AU93" s="921"/>
      <c r="AV93" s="921"/>
      <c r="AW93" s="921"/>
      <c r="AX93" s="921"/>
      <c r="AY93" s="921"/>
      <c r="AZ93" s="921"/>
      <c r="BA93" s="921"/>
      <c r="BB93" s="921"/>
      <c r="BC93" s="921"/>
      <c r="BD93" s="921"/>
      <c r="BE93" s="921"/>
      <c r="BF93" s="921"/>
      <c r="BG93" s="921"/>
      <c r="BH93" s="921"/>
      <c r="BI93" s="921"/>
      <c r="BJ93" s="921"/>
      <c r="BK93" s="921"/>
      <c r="BL93" s="921"/>
      <c r="BM93" s="921"/>
      <c r="BN93" s="921"/>
      <c r="BO93" s="921"/>
      <c r="BP93" s="921"/>
      <c r="BQ93" s="921"/>
      <c r="BR93" s="921"/>
      <c r="BS93" s="921"/>
      <c r="BT93" s="921"/>
      <c r="BU93" s="921"/>
      <c r="BV93" s="921"/>
      <c r="BW93" s="921"/>
      <c r="BX93" s="921"/>
      <c r="BY93" s="921"/>
      <c r="BZ93" s="921"/>
      <c r="CA93" s="921"/>
      <c r="CB93" s="921"/>
      <c r="CC93" s="921"/>
      <c r="CD93" s="921"/>
      <c r="CE93" s="921"/>
      <c r="CF93" s="921"/>
      <c r="CG93" s="921"/>
      <c r="CH93" s="921"/>
      <c r="CI93" s="921"/>
      <c r="CJ93" s="921"/>
      <c r="CK93" s="921"/>
      <c r="CL93" s="921"/>
      <c r="CM93" s="921"/>
      <c r="CN93" s="921"/>
      <c r="CO93" s="921"/>
      <c r="CP93" s="921"/>
      <c r="CQ93" s="921"/>
      <c r="CR93" s="921"/>
      <c r="CS93" s="921"/>
      <c r="CT93" s="921"/>
      <c r="CU93" s="921"/>
      <c r="CV93" s="921"/>
      <c r="CW93" s="921"/>
      <c r="CX93" s="921"/>
      <c r="CY93" s="921"/>
      <c r="CZ93" s="921"/>
      <c r="DA93" s="921"/>
      <c r="DB93" s="921"/>
      <c r="DC93" s="921"/>
      <c r="DD93" s="921"/>
      <c r="DE93" s="921"/>
      <c r="DF93" s="921"/>
      <c r="DG93" s="921"/>
      <c r="DH93" s="921"/>
      <c r="DI93" s="921"/>
      <c r="DJ93" s="921"/>
      <c r="DK93" s="921"/>
      <c r="DL93" s="921"/>
      <c r="DM93" s="921"/>
      <c r="DN93" s="921"/>
      <c r="DO93" s="921"/>
      <c r="DP93" s="921"/>
      <c r="DQ93" s="921"/>
      <c r="DR93" s="921"/>
      <c r="DS93" s="921"/>
      <c r="DT93" s="921"/>
      <c r="DU93" s="921"/>
      <c r="DV93" s="921"/>
      <c r="DW93" s="921"/>
      <c r="DX93" s="921"/>
      <c r="DY93" s="921"/>
      <c r="DZ93" s="921"/>
      <c r="EA93" s="921"/>
      <c r="EB93" s="921"/>
      <c r="EC93" s="921"/>
      <c r="ED93" s="921"/>
      <c r="EE93" s="921"/>
      <c r="EF93" s="921"/>
      <c r="EG93" s="921"/>
      <c r="EH93" s="921"/>
      <c r="EI93" s="921"/>
      <c r="EJ93" s="921"/>
      <c r="EK93" s="921"/>
      <c r="EL93" s="921"/>
      <c r="EM93" s="921"/>
      <c r="EN93" s="921"/>
      <c r="EO93" s="921"/>
      <c r="EP93" s="921"/>
      <c r="EQ93" s="921"/>
      <c r="ER93" s="921"/>
      <c r="ES93" s="921"/>
      <c r="ET93" s="921"/>
      <c r="EU93" s="921"/>
      <c r="EV93" s="921"/>
      <c r="EW93" s="921"/>
      <c r="EX93" s="921"/>
      <c r="EY93" s="921"/>
      <c r="EZ93" s="921"/>
      <c r="FA93" s="921"/>
      <c r="FB93" s="921"/>
      <c r="FC93" s="921"/>
      <c r="FD93" s="921"/>
      <c r="FE93" s="921"/>
      <c r="FF93" s="921"/>
      <c r="FG93" s="921"/>
      <c r="FH93" s="921"/>
      <c r="FI93" s="921"/>
      <c r="FJ93" s="921"/>
      <c r="FK93" s="921"/>
      <c r="FL93" s="921"/>
      <c r="FM93" s="921"/>
      <c r="FN93" s="921"/>
      <c r="FO93" s="921"/>
      <c r="FP93" s="921"/>
      <c r="FQ93" s="921"/>
      <c r="FR93" s="921"/>
      <c r="FS93" s="921"/>
      <c r="FT93" s="921"/>
      <c r="FU93" s="921"/>
      <c r="FV93" s="921"/>
      <c r="FW93" s="921"/>
      <c r="FX93" s="921"/>
      <c r="FY93" s="921"/>
      <c r="FZ93" s="921"/>
      <c r="GA93" s="921"/>
      <c r="GB93" s="921"/>
      <c r="GC93" s="921"/>
      <c r="GD93" s="921"/>
      <c r="GE93" s="921"/>
      <c r="GF93" s="921"/>
      <c r="GG93" s="921"/>
      <c r="GH93" s="921"/>
      <c r="GI93" s="921"/>
      <c r="GJ93" s="921"/>
      <c r="GK93" s="921"/>
      <c r="GL93" s="921"/>
      <c r="GM93" s="921"/>
      <c r="GN93" s="921"/>
      <c r="GO93" s="921"/>
      <c r="GP93" s="921"/>
      <c r="GQ93" s="921"/>
      <c r="GR93" s="921"/>
      <c r="GS93" s="921"/>
      <c r="GT93" s="921"/>
      <c r="GU93" s="921"/>
      <c r="GV93" s="921"/>
      <c r="GW93" s="921"/>
      <c r="GX93" s="921"/>
      <c r="GY93" s="921"/>
      <c r="GZ93" s="921"/>
      <c r="HA93" s="921"/>
      <c r="HB93" s="921"/>
      <c r="HC93" s="921"/>
      <c r="HD93" s="921"/>
      <c r="HE93" s="921"/>
      <c r="HF93" s="921"/>
      <c r="HG93" s="921"/>
      <c r="HH93" s="921"/>
      <c r="HI93" s="921"/>
      <c r="HJ93" s="921"/>
      <c r="HK93" s="921"/>
      <c r="HL93" s="921"/>
      <c r="HM93" s="921"/>
      <c r="HN93" s="921"/>
      <c r="HO93" s="921"/>
      <c r="HP93" s="921"/>
      <c r="HQ93" s="921"/>
      <c r="HR93" s="921"/>
      <c r="HS93" s="921"/>
      <c r="HT93" s="921"/>
      <c r="HU93" s="921"/>
      <c r="HV93" s="921"/>
      <c r="HW93" s="921"/>
      <c r="HX93" s="921"/>
      <c r="HY93" s="921"/>
      <c r="HZ93" s="921"/>
      <c r="IA93" s="921"/>
      <c r="IB93" s="921"/>
      <c r="IC93" s="921"/>
      <c r="ID93" s="921"/>
      <c r="IE93" s="921"/>
      <c r="IF93" s="921"/>
      <c r="IG93" s="921"/>
      <c r="IH93" s="921"/>
      <c r="II93" s="921"/>
      <c r="IJ93" s="921"/>
      <c r="IK93" s="921"/>
      <c r="IL93" s="921"/>
      <c r="IM93" s="921"/>
      <c r="IN93" s="921"/>
      <c r="IO93" s="921"/>
      <c r="IP93" s="921"/>
      <c r="IQ93" s="921"/>
      <c r="IR93" s="921"/>
      <c r="IS93" s="921"/>
      <c r="IT93" s="921"/>
      <c r="IU93" s="921"/>
      <c r="IV93" s="921"/>
      <c r="IW93" s="921"/>
      <c r="IX93" s="921"/>
      <c r="IY93" s="921"/>
      <c r="IZ93" s="921"/>
      <c r="JA93" s="921"/>
      <c r="JB93" s="921"/>
      <c r="JC93" s="921"/>
      <c r="JD93" s="921"/>
      <c r="JE93" s="921"/>
      <c r="JF93" s="921"/>
      <c r="JG93" s="921"/>
      <c r="JH93" s="921"/>
      <c r="JI93" s="921"/>
      <c r="JJ93" s="921"/>
      <c r="JK93" s="921"/>
      <c r="JL93" s="921"/>
      <c r="JM93" s="921"/>
      <c r="JN93" s="921"/>
      <c r="JO93" s="921"/>
      <c r="JP93" s="921"/>
      <c r="JQ93" s="921"/>
      <c r="JR93" s="921"/>
      <c r="JS93" s="921"/>
      <c r="JT93" s="921"/>
      <c r="JU93" s="921"/>
      <c r="JV93" s="921"/>
      <c r="JW93" s="921"/>
      <c r="JX93" s="921"/>
      <c r="JY93" s="921"/>
      <c r="JZ93" s="921"/>
      <c r="KA93" s="921"/>
      <c r="KB93" s="921"/>
      <c r="KC93" s="921"/>
      <c r="KD93" s="921"/>
      <c r="KE93" s="921"/>
      <c r="KF93" s="921"/>
      <c r="KG93" s="921"/>
      <c r="KH93" s="921"/>
      <c r="KI93" s="921"/>
      <c r="KJ93" s="921"/>
      <c r="KK93" s="921"/>
      <c r="KL93" s="921"/>
      <c r="KM93" s="921"/>
      <c r="KN93" s="921"/>
      <c r="KO93" s="921"/>
      <c r="KP93" s="921"/>
      <c r="KQ93" s="921"/>
      <c r="KR93" s="921"/>
      <c r="KS93" s="921"/>
      <c r="KT93" s="921"/>
      <c r="KU93" s="921"/>
      <c r="KV93" s="921"/>
      <c r="KW93" s="921"/>
      <c r="KX93" s="921"/>
      <c r="KY93" s="921"/>
      <c r="KZ93" s="921"/>
      <c r="LA93" s="921"/>
      <c r="LB93" s="921"/>
      <c r="LC93" s="921"/>
      <c r="LD93" s="921"/>
      <c r="LE93" s="921"/>
      <c r="LF93" s="921"/>
      <c r="LG93" s="921"/>
      <c r="LH93" s="921"/>
      <c r="LI93" s="921"/>
      <c r="LJ93" s="921"/>
      <c r="LK93" s="921"/>
      <c r="LL93" s="921"/>
      <c r="LM93" s="921"/>
      <c r="LN93" s="921"/>
      <c r="LO93" s="921"/>
      <c r="LP93" s="921"/>
      <c r="LQ93" s="921"/>
      <c r="LR93" s="921"/>
      <c r="LS93" s="921"/>
      <c r="LT93" s="921"/>
      <c r="LU93" s="921"/>
      <c r="LV93" s="921"/>
      <c r="LW93" s="921"/>
      <c r="LX93" s="921"/>
      <c r="LY93" s="921"/>
      <c r="LZ93" s="921"/>
      <c r="MA93" s="921"/>
      <c r="MB93" s="921"/>
      <c r="MC93" s="921"/>
      <c r="MD93" s="921"/>
      <c r="ME93" s="921"/>
      <c r="MF93" s="921"/>
      <c r="MG93" s="921"/>
      <c r="MH93" s="921"/>
      <c r="MI93" s="921"/>
      <c r="MJ93" s="921"/>
      <c r="MK93" s="921"/>
      <c r="ML93" s="921"/>
      <c r="MM93" s="921"/>
      <c r="MN93" s="921"/>
      <c r="MO93" s="921"/>
      <c r="MP93" s="921"/>
      <c r="MQ93" s="921"/>
      <c r="MR93" s="921"/>
      <c r="MS93" s="921"/>
      <c r="MT93" s="921"/>
      <c r="MU93" s="921"/>
      <c r="MV93" s="921"/>
      <c r="MW93" s="921"/>
      <c r="MX93" s="921"/>
      <c r="MY93" s="921"/>
      <c r="MZ93" s="921"/>
      <c r="NA93" s="921"/>
      <c r="NB93" s="921"/>
      <c r="NC93" s="921"/>
      <c r="ND93" s="921"/>
      <c r="NE93" s="921"/>
      <c r="NF93" s="921"/>
      <c r="NG93" s="921"/>
      <c r="NH93" s="921"/>
      <c r="NI93" s="921"/>
      <c r="NJ93" s="921"/>
      <c r="NK93" s="921"/>
      <c r="NL93" s="921"/>
      <c r="NM93" s="921"/>
      <c r="NN93" s="921"/>
      <c r="NO93" s="921"/>
      <c r="NP93" s="921"/>
      <c r="NQ93" s="921"/>
      <c r="NR93" s="921"/>
      <c r="NS93" s="921"/>
      <c r="NT93" s="921"/>
      <c r="NU93" s="921"/>
      <c r="NV93" s="921"/>
      <c r="NW93" s="921"/>
      <c r="NX93" s="921"/>
      <c r="NY93" s="921"/>
      <c r="NZ93" s="921"/>
      <c r="OA93" s="921"/>
      <c r="OB93" s="921"/>
      <c r="OC93" s="921"/>
      <c r="OD93" s="921"/>
      <c r="OE93" s="921"/>
      <c r="OF93" s="921"/>
      <c r="OG93" s="921"/>
      <c r="OH93" s="921"/>
      <c r="OI93" s="921"/>
      <c r="OJ93" s="921"/>
      <c r="OK93" s="921"/>
      <c r="OL93" s="921"/>
      <c r="OM93" s="921"/>
      <c r="ON93" s="921"/>
      <c r="OO93" s="921"/>
      <c r="OP93" s="921"/>
      <c r="OQ93" s="921"/>
      <c r="OR93" s="921"/>
      <c r="OS93" s="921"/>
      <c r="OT93" s="921"/>
      <c r="OU93" s="921"/>
      <c r="OV93" s="921"/>
      <c r="OW93" s="921"/>
      <c r="OX93" s="921"/>
      <c r="OY93" s="921"/>
      <c r="OZ93" s="921"/>
      <c r="PA93" s="921"/>
      <c r="PB93" s="921"/>
      <c r="PC93" s="921"/>
      <c r="PD93" s="921"/>
      <c r="PE93" s="921"/>
      <c r="PF93" s="921"/>
      <c r="PG93" s="921"/>
      <c r="PH93" s="921"/>
      <c r="PI93" s="921"/>
      <c r="PJ93" s="921"/>
      <c r="PK93" s="921"/>
      <c r="PL93" s="921"/>
      <c r="PM93" s="921"/>
      <c r="PN93" s="921"/>
      <c r="PO93" s="921"/>
      <c r="PP93" s="921"/>
      <c r="PQ93" s="921"/>
      <c r="PR93" s="921"/>
      <c r="PS93" s="921"/>
      <c r="PT93" s="921"/>
      <c r="PU93" s="921"/>
      <c r="PV93" s="921"/>
      <c r="PW93" s="921"/>
      <c r="PX93" s="921"/>
      <c r="PY93" s="921"/>
      <c r="PZ93" s="921"/>
      <c r="QA93" s="921"/>
      <c r="QB93" s="921"/>
      <c r="QC93" s="921"/>
      <c r="QD93" s="921"/>
      <c r="QE93" s="921"/>
      <c r="QF93" s="921"/>
      <c r="QG93" s="921"/>
      <c r="QH93" s="921"/>
      <c r="QI93" s="921"/>
      <c r="QJ93" s="921"/>
      <c r="QK93" s="921"/>
      <c r="QL93" s="921"/>
      <c r="QM93" s="921"/>
      <c r="QN93" s="921"/>
      <c r="QO93" s="921"/>
      <c r="QP93" s="921"/>
      <c r="QQ93" s="921"/>
      <c r="QR93" s="921"/>
      <c r="QS93" s="921"/>
      <c r="QT93" s="921"/>
      <c r="QU93" s="921"/>
      <c r="QV93" s="921"/>
      <c r="QW93" s="921"/>
      <c r="QX93" s="921"/>
      <c r="QY93" s="921"/>
      <c r="QZ93" s="921"/>
      <c r="RA93" s="921"/>
      <c r="RB93" s="921"/>
      <c r="RC93" s="921"/>
      <c r="RD93" s="921"/>
      <c r="RE93" s="921"/>
      <c r="RF93" s="921"/>
      <c r="RG93" s="921"/>
      <c r="RH93" s="921"/>
      <c r="RI93" s="921"/>
      <c r="RJ93" s="921"/>
      <c r="RK93" s="921"/>
      <c r="RL93" s="921"/>
      <c r="RM93" s="921"/>
      <c r="RN93" s="921"/>
      <c r="RO93" s="921"/>
      <c r="RP93" s="921"/>
      <c r="RQ93" s="921"/>
      <c r="RR93" s="921"/>
      <c r="RS93" s="921"/>
      <c r="RT93" s="921"/>
      <c r="RU93" s="921"/>
      <c r="RV93" s="921"/>
      <c r="RW93" s="921"/>
      <c r="RX93" s="921"/>
      <c r="RY93" s="921"/>
      <c r="RZ93" s="921"/>
      <c r="SA93" s="921"/>
      <c r="SB93" s="921"/>
      <c r="SC93" s="921"/>
      <c r="SD93" s="921"/>
      <c r="SE93" s="921"/>
      <c r="SF93" s="921"/>
      <c r="SG93" s="921"/>
      <c r="SH93" s="921"/>
      <c r="SI93" s="921"/>
      <c r="SJ93" s="921"/>
      <c r="SK93" s="921"/>
      <c r="SL93" s="921"/>
      <c r="SM93" s="921"/>
      <c r="SN93" s="921"/>
      <c r="SO93" s="921"/>
      <c r="SP93" s="921"/>
      <c r="SQ93" s="921"/>
      <c r="SR93" s="921"/>
      <c r="SS93" s="921"/>
      <c r="ST93" s="921"/>
      <c r="SU93" s="921"/>
      <c r="SV93" s="921"/>
      <c r="SW93" s="921"/>
      <c r="SX93" s="921"/>
      <c r="SY93" s="921"/>
      <c r="SZ93" s="921"/>
      <c r="TA93" s="921"/>
      <c r="TB93" s="921"/>
      <c r="TC93" s="921"/>
      <c r="TD93" s="921"/>
      <c r="TE93" s="921"/>
      <c r="TF93" s="921"/>
      <c r="TG93" s="921"/>
      <c r="TH93" s="921"/>
      <c r="TI93" s="921"/>
      <c r="TJ93" s="921"/>
      <c r="TK93" s="921"/>
      <c r="TL93" s="921"/>
      <c r="TM93" s="921"/>
      <c r="TN93" s="921"/>
      <c r="TO93" s="921"/>
      <c r="TP93" s="921"/>
      <c r="TQ93" s="921"/>
      <c r="TR93" s="921"/>
      <c r="TS93" s="921"/>
      <c r="TT93" s="921"/>
      <c r="TU93" s="921"/>
      <c r="TV93" s="921"/>
      <c r="TW93" s="921"/>
      <c r="TX93" s="921"/>
      <c r="TY93" s="921"/>
      <c r="TZ93" s="921"/>
      <c r="UA93" s="921"/>
      <c r="UB93" s="921"/>
      <c r="UC93" s="921"/>
      <c r="UD93" s="921"/>
      <c r="UE93" s="921"/>
      <c r="UF93" s="921"/>
      <c r="UG93" s="921"/>
      <c r="UH93" s="921"/>
      <c r="UI93" s="921"/>
      <c r="UJ93" s="921"/>
      <c r="UK93" s="921"/>
      <c r="UL93" s="921"/>
      <c r="UM93" s="921"/>
      <c r="UN93" s="921"/>
      <c r="UO93" s="921"/>
      <c r="UP93" s="921"/>
      <c r="UQ93" s="921"/>
      <c r="UR93" s="921"/>
      <c r="US93" s="921"/>
      <c r="UT93" s="921"/>
      <c r="UU93" s="921"/>
      <c r="UV93" s="921"/>
      <c r="UW93" s="921"/>
      <c r="UX93" s="921"/>
      <c r="UY93" s="921"/>
      <c r="UZ93" s="921"/>
      <c r="VA93" s="921"/>
      <c r="VB93" s="921"/>
      <c r="VC93" s="921"/>
      <c r="VD93" s="921"/>
      <c r="VE93" s="921"/>
      <c r="VF93" s="921"/>
      <c r="VG93" s="921"/>
      <c r="VH93" s="921"/>
      <c r="VI93" s="921"/>
      <c r="VJ93" s="921"/>
      <c r="VK93" s="921"/>
      <c r="VL93" s="921"/>
      <c r="VM93" s="921"/>
      <c r="VN93" s="921"/>
      <c r="VO93" s="921"/>
      <c r="VP93" s="921"/>
      <c r="VQ93" s="921"/>
      <c r="VR93" s="921"/>
      <c r="VS93" s="921"/>
      <c r="VT93" s="921"/>
      <c r="VU93" s="921"/>
      <c r="VV93" s="921"/>
      <c r="VW93" s="921"/>
      <c r="VX93" s="921"/>
      <c r="VY93" s="921"/>
      <c r="VZ93" s="921"/>
      <c r="WA93" s="921"/>
      <c r="WB93" s="921"/>
      <c r="WC93" s="921"/>
      <c r="WD93" s="921"/>
      <c r="WE93" s="921"/>
      <c r="WF93" s="921"/>
      <c r="WG93" s="921"/>
      <c r="WH93" s="921"/>
      <c r="WI93" s="921"/>
      <c r="WJ93" s="921"/>
      <c r="WK93" s="921"/>
      <c r="WL93" s="921"/>
      <c r="WM93" s="921"/>
      <c r="WN93" s="921"/>
      <c r="WO93" s="921"/>
      <c r="WP93" s="921"/>
      <c r="WQ93" s="921"/>
      <c r="WR93" s="921"/>
      <c r="WS93" s="921"/>
      <c r="WT93" s="921"/>
      <c r="WU93" s="921"/>
      <c r="WV93" s="921"/>
      <c r="WW93" s="921"/>
      <c r="WX93" s="921"/>
      <c r="WY93" s="921"/>
      <c r="WZ93" s="921"/>
      <c r="XA93" s="921"/>
      <c r="XB93" s="921"/>
      <c r="XC93" s="921"/>
      <c r="XD93" s="921"/>
      <c r="XE93" s="921"/>
      <c r="XF93" s="921"/>
      <c r="XG93" s="921"/>
      <c r="XH93" s="921"/>
      <c r="XI93" s="921"/>
      <c r="XJ93" s="921"/>
      <c r="XK93" s="921"/>
      <c r="XL93" s="921"/>
      <c r="XM93" s="921"/>
      <c r="XN93" s="921"/>
      <c r="XO93" s="921"/>
      <c r="XP93" s="921"/>
      <c r="XQ93" s="921"/>
      <c r="XR93" s="921"/>
      <c r="XS93" s="921"/>
      <c r="XT93" s="921"/>
      <c r="XU93" s="921"/>
      <c r="XV93" s="921"/>
      <c r="XW93" s="921"/>
      <c r="XX93" s="921"/>
      <c r="XY93" s="921"/>
      <c r="XZ93" s="921"/>
      <c r="YA93" s="921"/>
      <c r="YB93" s="921"/>
      <c r="YC93" s="921"/>
      <c r="YD93" s="921"/>
      <c r="YE93" s="921"/>
      <c r="YF93" s="921"/>
      <c r="YG93" s="921"/>
      <c r="YH93" s="921"/>
      <c r="YI93" s="921"/>
      <c r="YJ93" s="921"/>
      <c r="YK93" s="921"/>
      <c r="YL93" s="921"/>
      <c r="YM93" s="921"/>
      <c r="YN93" s="921"/>
      <c r="YO93" s="921"/>
      <c r="YP93" s="921"/>
      <c r="YQ93" s="921"/>
      <c r="YR93" s="921"/>
      <c r="YS93" s="921"/>
      <c r="YT93" s="921"/>
      <c r="YU93" s="921"/>
      <c r="YV93" s="921"/>
      <c r="YW93" s="921"/>
      <c r="YX93" s="921"/>
      <c r="YY93" s="921"/>
      <c r="YZ93" s="921"/>
      <c r="ZA93" s="921"/>
      <c r="ZB93" s="921"/>
      <c r="ZC93" s="921"/>
      <c r="ZD93" s="921"/>
      <c r="ZE93" s="921"/>
      <c r="ZF93" s="921"/>
      <c r="ZG93" s="921"/>
      <c r="ZH93" s="921"/>
      <c r="ZI93" s="921"/>
      <c r="ZJ93" s="921"/>
      <c r="ZK93" s="921"/>
      <c r="ZL93" s="921"/>
      <c r="ZM93" s="921"/>
      <c r="ZN93" s="921"/>
      <c r="ZO93" s="921"/>
      <c r="ZP93" s="921"/>
      <c r="ZQ93" s="921"/>
      <c r="ZR93" s="921"/>
      <c r="ZS93" s="921"/>
      <c r="ZT93" s="921"/>
      <c r="ZU93" s="921"/>
      <c r="ZV93" s="921"/>
      <c r="ZW93" s="921"/>
      <c r="ZX93" s="921"/>
      <c r="ZY93" s="921"/>
      <c r="ZZ93" s="921"/>
      <c r="AAA93" s="921"/>
      <c r="AAB93" s="921"/>
      <c r="AAC93" s="921"/>
      <c r="AAD93" s="921"/>
      <c r="AAE93" s="921"/>
      <c r="AAF93" s="921"/>
      <c r="AAG93" s="921"/>
      <c r="AAH93" s="921"/>
      <c r="AAI93" s="921"/>
      <c r="AAJ93" s="921"/>
      <c r="AAK93" s="921"/>
      <c r="AAL93" s="921"/>
      <c r="AAM93" s="921"/>
      <c r="AAN93" s="921"/>
      <c r="AAO93" s="921"/>
      <c r="AAP93" s="921"/>
      <c r="AAQ93" s="921"/>
      <c r="AAR93" s="921"/>
      <c r="AAS93" s="921"/>
      <c r="AAT93" s="921"/>
      <c r="AAU93" s="921"/>
      <c r="AAV93" s="921"/>
      <c r="AAW93" s="921"/>
      <c r="AAX93" s="921"/>
      <c r="AAY93" s="921"/>
      <c r="AAZ93" s="921"/>
      <c r="ABA93" s="921"/>
      <c r="ABB93" s="921"/>
      <c r="ABC93" s="921"/>
      <c r="ABD93" s="921"/>
      <c r="ABE93" s="921"/>
      <c r="ABF93" s="921"/>
      <c r="ABG93" s="921"/>
      <c r="ABH93" s="921"/>
      <c r="ABI93" s="921"/>
      <c r="ABJ93" s="921"/>
      <c r="ABK93" s="921"/>
      <c r="ABL93" s="921"/>
      <c r="ABM93" s="921"/>
      <c r="ABN93" s="921"/>
      <c r="ABO93" s="921"/>
      <c r="ABP93" s="921"/>
      <c r="ABQ93" s="921"/>
      <c r="ABR93" s="921"/>
      <c r="ABS93" s="921"/>
      <c r="ABT93" s="921"/>
      <c r="ABU93" s="921"/>
      <c r="ABV93" s="921"/>
      <c r="ABW93" s="921"/>
      <c r="ABX93" s="921"/>
      <c r="ABY93" s="921"/>
      <c r="ABZ93" s="921"/>
      <c r="ACA93" s="921"/>
      <c r="ACB93" s="921"/>
      <c r="ACC93" s="921"/>
      <c r="ACD93" s="921"/>
      <c r="ACE93" s="921"/>
      <c r="ACF93" s="921"/>
      <c r="ACG93" s="921"/>
      <c r="ACH93" s="921"/>
      <c r="ACI93" s="921"/>
      <c r="ACJ93" s="921"/>
      <c r="ACK93" s="921"/>
      <c r="ACL93" s="921"/>
      <c r="ACM93" s="921"/>
      <c r="ACN93" s="921"/>
      <c r="ACO93" s="921"/>
      <c r="ACP93" s="921"/>
      <c r="ACQ93" s="921"/>
      <c r="ACR93" s="921"/>
      <c r="ACS93" s="921"/>
      <c r="ACT93" s="921"/>
      <c r="ACU93" s="921"/>
      <c r="ACV93" s="921"/>
      <c r="ACW93" s="921"/>
      <c r="ACX93" s="921"/>
      <c r="ACY93" s="921"/>
      <c r="ACZ93" s="921"/>
      <c r="ADA93" s="921"/>
      <c r="ADB93" s="921"/>
      <c r="ADC93" s="921"/>
      <c r="ADD93" s="921"/>
      <c r="ADE93" s="921"/>
      <c r="ADF93" s="921"/>
      <c r="ADG93" s="921"/>
      <c r="ADH93" s="921"/>
      <c r="ADI93" s="921"/>
      <c r="ADJ93" s="921"/>
      <c r="ADK93" s="921"/>
      <c r="ADL93" s="921"/>
      <c r="ADM93" s="921"/>
      <c r="ADN93" s="921"/>
      <c r="ADO93" s="921"/>
      <c r="ADP93" s="921"/>
      <c r="ADQ93" s="921"/>
      <c r="ADR93" s="921"/>
      <c r="ADS93" s="921"/>
      <c r="ADT93" s="921"/>
      <c r="ADU93" s="921"/>
      <c r="ADV93" s="921"/>
      <c r="ADW93" s="921"/>
      <c r="ADX93" s="921"/>
      <c r="ADY93" s="921"/>
      <c r="ADZ93" s="921"/>
      <c r="AEA93" s="921"/>
      <c r="AEB93" s="921"/>
      <c r="AEC93" s="921"/>
      <c r="AED93" s="921"/>
      <c r="AEE93" s="921"/>
      <c r="AEF93" s="921"/>
      <c r="AEG93" s="921"/>
      <c r="AEH93" s="921"/>
      <c r="AEI93" s="921"/>
      <c r="AEJ93" s="921"/>
      <c r="AEK93" s="921"/>
      <c r="AEL93" s="921"/>
      <c r="AEM93" s="921"/>
      <c r="AEN93" s="921"/>
      <c r="AEO93" s="921"/>
      <c r="AEP93" s="921"/>
      <c r="AEQ93" s="921"/>
      <c r="AER93" s="921"/>
      <c r="AES93" s="921"/>
      <c r="AET93" s="921"/>
      <c r="AEU93" s="921"/>
      <c r="AEV93" s="921"/>
      <c r="AEW93" s="921"/>
      <c r="AEX93" s="921"/>
      <c r="AEY93" s="921"/>
      <c r="AEZ93" s="921"/>
      <c r="AFA93" s="921"/>
      <c r="AFB93" s="921"/>
      <c r="AFC93" s="921"/>
      <c r="AFD93" s="921"/>
      <c r="AFE93" s="921"/>
      <c r="AFF93" s="921"/>
      <c r="AFG93" s="921"/>
      <c r="AFH93" s="921"/>
      <c r="AFI93" s="921"/>
      <c r="AFJ93" s="921"/>
      <c r="AFK93" s="921"/>
      <c r="AFL93" s="921"/>
      <c r="AFM93" s="921"/>
      <c r="AFN93" s="921"/>
      <c r="AFO93" s="921"/>
      <c r="AFP93" s="921"/>
      <c r="AFQ93" s="921"/>
      <c r="AFR93" s="921"/>
      <c r="AFS93" s="921"/>
      <c r="AFT93" s="921"/>
      <c r="AFU93" s="921"/>
      <c r="AFV93" s="921"/>
      <c r="AFW93" s="921"/>
      <c r="AFX93" s="921"/>
      <c r="AFY93" s="921"/>
      <c r="AFZ93" s="921"/>
      <c r="AGA93" s="921"/>
      <c r="AGB93" s="921"/>
      <c r="AGC93" s="921"/>
      <c r="AGD93" s="921"/>
      <c r="AGE93" s="921"/>
      <c r="AGF93" s="921"/>
      <c r="AGG93" s="921"/>
      <c r="AGH93" s="921"/>
      <c r="AGI93" s="921"/>
      <c r="AGJ93" s="921"/>
      <c r="AGK93" s="921"/>
      <c r="AGL93" s="921"/>
      <c r="AGM93" s="921"/>
      <c r="AGN93" s="921"/>
      <c r="AGO93" s="921"/>
      <c r="AGP93" s="921"/>
      <c r="AGQ93" s="921"/>
      <c r="AGR93" s="921"/>
      <c r="AGS93" s="921"/>
      <c r="AGT93" s="921"/>
      <c r="AGU93" s="921"/>
      <c r="AGV93" s="921"/>
      <c r="AGW93" s="921"/>
      <c r="AGX93" s="921"/>
      <c r="AGY93" s="921"/>
      <c r="AGZ93" s="921"/>
      <c r="AHA93" s="921"/>
      <c r="AHB93" s="921"/>
      <c r="AHC93" s="921"/>
      <c r="AHD93" s="921"/>
      <c r="AHE93" s="921"/>
      <c r="AHF93" s="921"/>
      <c r="AHG93" s="921"/>
      <c r="AHH93" s="921"/>
      <c r="AHI93" s="921"/>
      <c r="AHJ93" s="921"/>
      <c r="AHK93" s="921"/>
      <c r="AHL93" s="921"/>
      <c r="AHM93" s="921"/>
      <c r="AHN93" s="921"/>
      <c r="AHO93" s="921"/>
      <c r="AHP93" s="921"/>
      <c r="AHQ93" s="921"/>
      <c r="AHR93" s="921"/>
      <c r="AHS93" s="921"/>
      <c r="AHT93" s="921"/>
      <c r="AHU93" s="921"/>
      <c r="AHV93" s="921"/>
      <c r="AHW93" s="921"/>
      <c r="AHX93" s="921"/>
      <c r="AHY93" s="921"/>
      <c r="AHZ93" s="921"/>
      <c r="AIA93" s="921"/>
      <c r="AIB93" s="921"/>
      <c r="AIC93" s="921"/>
      <c r="AID93" s="921"/>
      <c r="AIE93" s="921"/>
      <c r="AIF93" s="921"/>
      <c r="AIG93" s="921"/>
      <c r="AIH93" s="921"/>
      <c r="AII93" s="921"/>
      <c r="AIJ93" s="921"/>
      <c r="AIK93" s="921"/>
      <c r="AIL93" s="921"/>
      <c r="AIM93" s="921"/>
      <c r="AIN93" s="921"/>
      <c r="AIO93" s="921"/>
      <c r="AIP93" s="921"/>
      <c r="AIQ93" s="921"/>
      <c r="AIR93" s="921"/>
      <c r="AIS93" s="921"/>
      <c r="AIT93" s="921"/>
      <c r="AIU93" s="921"/>
      <c r="AIV93" s="921"/>
      <c r="AIW93" s="921"/>
      <c r="AIX93" s="921"/>
      <c r="AIY93" s="921"/>
      <c r="AIZ93" s="921"/>
      <c r="AJA93" s="921"/>
      <c r="AJB93" s="921"/>
      <c r="AJC93" s="921"/>
      <c r="AJD93" s="921"/>
      <c r="AJE93" s="921"/>
      <c r="AJF93" s="921"/>
      <c r="AJG93" s="921"/>
      <c r="AJH93" s="921"/>
      <c r="AJI93" s="921"/>
      <c r="AJJ93" s="921"/>
      <c r="AJK93" s="921"/>
      <c r="AJL93" s="921"/>
      <c r="AJM93" s="921"/>
      <c r="AJN93" s="921"/>
      <c r="AJO93" s="921"/>
      <c r="AJP93" s="921"/>
      <c r="AJQ93" s="921"/>
      <c r="AJR93" s="921"/>
      <c r="AJS93" s="921"/>
      <c r="AJT93" s="921"/>
      <c r="AJU93" s="921"/>
      <c r="AJV93" s="921"/>
      <c r="AJW93" s="921"/>
      <c r="AJX93" s="921"/>
      <c r="AJY93" s="921"/>
      <c r="AJZ93" s="921"/>
      <c r="AKA93" s="921"/>
      <c r="AKB93" s="921"/>
      <c r="AKC93" s="921"/>
      <c r="AKD93" s="921"/>
      <c r="AKE93" s="921"/>
      <c r="AKF93" s="921"/>
      <c r="AKG93" s="921"/>
      <c r="AKH93" s="921"/>
      <c r="AKI93" s="921"/>
      <c r="AKJ93" s="921"/>
      <c r="AKK93" s="921"/>
      <c r="AKL93" s="921"/>
      <c r="AKM93" s="921"/>
      <c r="AKN93" s="921"/>
      <c r="AKO93" s="921"/>
      <c r="AKP93" s="921"/>
      <c r="AKQ93" s="921"/>
      <c r="AKR93" s="921"/>
      <c r="AKS93" s="921"/>
      <c r="AKT93" s="921"/>
      <c r="AKU93" s="921"/>
      <c r="AKV93" s="921"/>
      <c r="AKW93" s="921"/>
      <c r="AKX93" s="921"/>
      <c r="AKY93" s="921"/>
      <c r="AKZ93" s="921"/>
      <c r="ALA93" s="921"/>
      <c r="ALB93" s="921"/>
      <c r="ALC93" s="921"/>
      <c r="ALD93" s="921"/>
      <c r="ALE93" s="921"/>
      <c r="ALF93" s="921"/>
      <c r="ALG93" s="921"/>
      <c r="ALH93" s="921"/>
      <c r="ALI93" s="921"/>
      <c r="ALJ93" s="921"/>
      <c r="ALK93" s="921"/>
      <c r="ALL93" s="921"/>
      <c r="ALM93" s="921"/>
      <c r="ALN93" s="921"/>
      <c r="ALO93" s="921"/>
      <c r="ALP93" s="921"/>
      <c r="ALQ93" s="921"/>
      <c r="ALR93" s="921"/>
      <c r="ALS93" s="921"/>
      <c r="ALT93" s="921"/>
      <c r="ALU93" s="921"/>
      <c r="ALV93" s="921"/>
      <c r="ALW93" s="921"/>
      <c r="ALX93" s="921"/>
      <c r="ALY93" s="921"/>
      <c r="ALZ93" s="921"/>
      <c r="AMA93" s="921"/>
      <c r="AMB93" s="921"/>
      <c r="AMC93" s="921"/>
      <c r="AMD93" s="921"/>
      <c r="AME93" s="921"/>
      <c r="AMF93" s="921"/>
      <c r="AMG93" s="921"/>
      <c r="AMH93" s="921"/>
      <c r="AMI93" s="921"/>
      <c r="AMJ93" s="921"/>
      <c r="AMK93" s="921"/>
      <c r="AML93" s="921"/>
      <c r="AMM93" s="921"/>
      <c r="AMN93" s="921"/>
      <c r="AMO93" s="921"/>
      <c r="AMP93" s="921"/>
      <c r="AMQ93" s="921"/>
      <c r="AMR93" s="921"/>
      <c r="AMS93" s="921"/>
      <c r="AMT93" s="921"/>
      <c r="AMU93" s="921"/>
      <c r="AMV93" s="921"/>
      <c r="AMW93" s="921"/>
      <c r="AMX93" s="921"/>
      <c r="AMY93" s="921"/>
      <c r="AMZ93" s="921"/>
      <c r="ANA93" s="921"/>
      <c r="ANB93" s="921"/>
      <c r="ANC93" s="921"/>
      <c r="AND93" s="921"/>
      <c r="ANE93" s="921"/>
      <c r="ANF93" s="921"/>
      <c r="ANG93" s="921"/>
      <c r="ANH93" s="921"/>
      <c r="ANI93" s="921"/>
      <c r="ANJ93" s="921"/>
      <c r="ANK93" s="921"/>
      <c r="ANL93" s="921"/>
      <c r="ANM93" s="921"/>
      <c r="ANN93" s="921"/>
      <c r="ANO93" s="921"/>
      <c r="ANP93" s="921"/>
      <c r="ANQ93" s="921"/>
      <c r="ANR93" s="921"/>
      <c r="ANS93" s="921"/>
      <c r="ANT93" s="921"/>
      <c r="ANU93" s="921"/>
      <c r="ANV93" s="921"/>
      <c r="ANW93" s="921"/>
      <c r="ANX93" s="921"/>
      <c r="ANY93" s="921"/>
      <c r="ANZ93" s="921"/>
      <c r="AOA93" s="921"/>
      <c r="AOB93" s="921"/>
      <c r="AOC93" s="921"/>
      <c r="AOD93" s="921"/>
      <c r="AOE93" s="921"/>
      <c r="AOF93" s="921"/>
      <c r="AOG93" s="921"/>
      <c r="AOH93" s="921"/>
      <c r="AOI93" s="921"/>
      <c r="AOJ93" s="921"/>
      <c r="AOK93" s="921"/>
      <c r="AOL93" s="921"/>
      <c r="AOM93" s="921"/>
      <c r="AON93" s="921"/>
      <c r="AOO93" s="921"/>
      <c r="AOP93" s="921"/>
      <c r="AOQ93" s="921"/>
      <c r="AOR93" s="921"/>
      <c r="AOS93" s="921"/>
      <c r="AOT93" s="921"/>
      <c r="AOU93" s="921"/>
      <c r="AOV93" s="921"/>
      <c r="AOW93" s="921"/>
      <c r="AOX93" s="921"/>
      <c r="AOY93" s="921"/>
      <c r="AOZ93" s="921"/>
      <c r="APA93" s="921"/>
      <c r="APB93" s="921"/>
      <c r="APC93" s="921"/>
      <c r="APD93" s="921"/>
      <c r="APE93" s="921"/>
      <c r="APF93" s="921"/>
      <c r="APG93" s="921"/>
      <c r="APH93" s="921"/>
      <c r="API93" s="921"/>
      <c r="APJ93" s="921"/>
      <c r="APK93" s="921"/>
      <c r="APL93" s="921"/>
      <c r="APM93" s="921"/>
      <c r="APN93" s="921"/>
      <c r="APO93" s="921"/>
      <c r="APP93" s="921"/>
      <c r="APQ93" s="921"/>
      <c r="APR93" s="921"/>
      <c r="APS93" s="921"/>
      <c r="APT93" s="921"/>
      <c r="APU93" s="921"/>
      <c r="APV93" s="921"/>
      <c r="APW93" s="921"/>
      <c r="APX93" s="921"/>
      <c r="APY93" s="921"/>
      <c r="APZ93" s="921"/>
      <c r="AQA93" s="921"/>
      <c r="AQB93" s="921"/>
      <c r="AQC93" s="921"/>
      <c r="AQD93" s="921"/>
      <c r="AQE93" s="921"/>
      <c r="AQF93" s="921"/>
      <c r="AQG93" s="921"/>
      <c r="AQH93" s="921"/>
      <c r="AQI93" s="921"/>
      <c r="AQJ93" s="921"/>
      <c r="AQK93" s="921"/>
      <c r="AQL93" s="921"/>
      <c r="AQM93" s="921"/>
      <c r="AQN93" s="921"/>
      <c r="AQO93" s="921"/>
      <c r="AQP93" s="921"/>
      <c r="AQQ93" s="921"/>
      <c r="AQR93" s="921"/>
      <c r="AQS93" s="921"/>
      <c r="AQT93" s="921"/>
      <c r="AQU93" s="921"/>
      <c r="AQV93" s="921"/>
      <c r="AQW93" s="921"/>
      <c r="AQX93" s="921"/>
      <c r="AQY93" s="921"/>
      <c r="AQZ93" s="921"/>
      <c r="ARA93" s="921"/>
      <c r="ARB93" s="921"/>
      <c r="ARC93" s="921"/>
      <c r="ARD93" s="921"/>
      <c r="ARE93" s="921"/>
      <c r="ARF93" s="921"/>
      <c r="ARG93" s="921"/>
      <c r="ARH93" s="921"/>
      <c r="ARI93" s="921"/>
      <c r="ARJ93" s="921"/>
      <c r="ARK93" s="921"/>
      <c r="ARL93" s="921"/>
      <c r="ARM93" s="921"/>
      <c r="ARN93" s="921"/>
      <c r="ARO93" s="921"/>
      <c r="ARP93" s="921"/>
      <c r="ARQ93" s="921"/>
      <c r="ARR93" s="921"/>
      <c r="ARS93" s="921"/>
      <c r="ART93" s="921"/>
      <c r="ARU93" s="921"/>
      <c r="ARV93" s="921"/>
      <c r="ARW93" s="921"/>
      <c r="ARX93" s="921"/>
      <c r="ARY93" s="921"/>
      <c r="ARZ93" s="921"/>
      <c r="ASA93" s="921"/>
      <c r="ASB93" s="921"/>
      <c r="ASC93" s="921"/>
      <c r="ASD93" s="921"/>
      <c r="ASE93" s="921"/>
      <c r="ASF93" s="921"/>
      <c r="ASG93" s="921"/>
      <c r="ASH93" s="921"/>
      <c r="ASI93" s="921"/>
      <c r="ASJ93" s="921"/>
      <c r="ASK93" s="921"/>
      <c r="ASL93" s="921"/>
      <c r="ASM93" s="921"/>
      <c r="ASN93" s="921"/>
      <c r="ASO93" s="921"/>
      <c r="ASP93" s="921"/>
      <c r="ASQ93" s="921"/>
      <c r="ASR93" s="921"/>
      <c r="ASS93" s="921"/>
      <c r="AST93" s="921"/>
      <c r="ASU93" s="921"/>
      <c r="ASV93" s="921"/>
      <c r="ASW93" s="921"/>
      <c r="ASX93" s="921"/>
      <c r="ASY93" s="921"/>
      <c r="ASZ93" s="921"/>
      <c r="ATA93" s="921"/>
      <c r="ATB93" s="921"/>
      <c r="ATC93" s="921"/>
      <c r="ATD93" s="921"/>
      <c r="ATE93" s="921"/>
      <c r="ATF93" s="921"/>
      <c r="ATG93" s="921"/>
      <c r="ATH93" s="921"/>
      <c r="ATI93" s="921"/>
      <c r="ATJ93" s="921"/>
      <c r="ATK93" s="921"/>
      <c r="ATL93" s="921"/>
      <c r="ATM93" s="921"/>
      <c r="ATN93" s="921"/>
      <c r="ATO93" s="921"/>
      <c r="ATP93" s="921"/>
      <c r="ATQ93" s="921"/>
      <c r="ATR93" s="921"/>
      <c r="ATS93" s="921"/>
      <c r="ATT93" s="921"/>
      <c r="ATU93" s="921"/>
      <c r="ATV93" s="921"/>
      <c r="ATW93" s="921"/>
      <c r="ATX93" s="921"/>
      <c r="ATY93" s="921"/>
      <c r="ATZ93" s="921"/>
      <c r="AUA93" s="921"/>
      <c r="AUB93" s="921"/>
      <c r="AUC93" s="921"/>
      <c r="AUD93" s="921"/>
      <c r="AUE93" s="921"/>
      <c r="AUF93" s="921"/>
      <c r="AUG93" s="921"/>
      <c r="AUH93" s="921"/>
      <c r="AUI93" s="921"/>
      <c r="AUJ93" s="921"/>
      <c r="AUK93" s="921"/>
      <c r="AUL93" s="921"/>
      <c r="AUM93" s="921"/>
      <c r="AUN93" s="921"/>
      <c r="AUO93" s="921"/>
      <c r="AUP93" s="921"/>
      <c r="AUQ93" s="921"/>
      <c r="AUR93" s="921"/>
      <c r="AUS93" s="921"/>
      <c r="AUT93" s="921"/>
      <c r="AUU93" s="921"/>
      <c r="AUV93" s="921"/>
      <c r="AUW93" s="921"/>
      <c r="AUX93" s="921"/>
      <c r="AUY93" s="921"/>
      <c r="AUZ93" s="921"/>
      <c r="AVA93" s="921"/>
      <c r="AVB93" s="921"/>
      <c r="AVC93" s="921"/>
      <c r="AVD93" s="921"/>
      <c r="AVE93" s="921"/>
      <c r="AVF93" s="921"/>
      <c r="AVG93" s="921"/>
      <c r="AVH93" s="921"/>
      <c r="AVI93" s="921"/>
      <c r="AVJ93" s="921"/>
      <c r="AVK93" s="921"/>
      <c r="AVL93" s="921"/>
      <c r="AVM93" s="921"/>
      <c r="AVN93" s="921"/>
      <c r="AVO93" s="921"/>
      <c r="AVP93" s="921"/>
      <c r="AVQ93" s="921"/>
      <c r="AVR93" s="921"/>
      <c r="AVS93" s="921"/>
      <c r="AVT93" s="921"/>
      <c r="AVU93" s="921"/>
      <c r="AVV93" s="921"/>
      <c r="AVW93" s="921"/>
      <c r="AVX93" s="921"/>
      <c r="AVY93" s="921"/>
      <c r="AVZ93" s="921"/>
      <c r="AWA93" s="921"/>
      <c r="AWB93" s="921"/>
      <c r="AWC93" s="921"/>
      <c r="AWD93" s="921"/>
      <c r="AWE93" s="921"/>
      <c r="AWF93" s="921"/>
      <c r="AWG93" s="921"/>
      <c r="AWH93" s="921"/>
      <c r="AWI93" s="921"/>
      <c r="AWJ93" s="921"/>
      <c r="AWK93" s="921"/>
      <c r="AWL93" s="921"/>
      <c r="AWM93" s="921"/>
      <c r="AWN93" s="921"/>
      <c r="AWO93" s="921"/>
      <c r="AWP93" s="921"/>
      <c r="AWQ93" s="921"/>
      <c r="AWR93" s="921"/>
      <c r="AWS93" s="921"/>
      <c r="AWT93" s="921"/>
      <c r="AWU93" s="921"/>
      <c r="AWV93" s="921"/>
      <c r="AWW93" s="921"/>
      <c r="AWX93" s="921"/>
      <c r="AWY93" s="921"/>
      <c r="AWZ93" s="921"/>
      <c r="AXA93" s="921"/>
      <c r="AXB93" s="921"/>
      <c r="AXC93" s="921"/>
      <c r="AXD93" s="921"/>
      <c r="AXE93" s="921"/>
      <c r="AXF93" s="921"/>
      <c r="AXG93" s="921"/>
      <c r="AXH93" s="921"/>
      <c r="AXI93" s="921"/>
      <c r="AXJ93" s="921"/>
      <c r="AXK93" s="921"/>
      <c r="AXL93" s="921"/>
      <c r="AXM93" s="921"/>
      <c r="AXN93" s="921"/>
      <c r="AXO93" s="921"/>
      <c r="AXP93" s="921"/>
      <c r="AXQ93" s="921"/>
      <c r="AXR93" s="921"/>
      <c r="AXS93" s="921"/>
      <c r="AXT93" s="921"/>
      <c r="AXU93" s="921"/>
      <c r="AXV93" s="921"/>
      <c r="AXW93" s="921"/>
      <c r="AXX93" s="921"/>
      <c r="AXY93" s="921"/>
      <c r="AXZ93" s="921"/>
      <c r="AYA93" s="921"/>
      <c r="AYB93" s="921"/>
      <c r="AYC93" s="921"/>
      <c r="AYD93" s="921"/>
      <c r="AYE93" s="921"/>
      <c r="AYF93" s="921"/>
      <c r="AYG93" s="921"/>
      <c r="AYH93" s="921"/>
      <c r="AYI93" s="921"/>
      <c r="AYJ93" s="921"/>
      <c r="AYK93" s="921"/>
      <c r="AYL93" s="921"/>
      <c r="AYM93" s="921"/>
      <c r="AYN93" s="921"/>
      <c r="AYO93" s="921"/>
      <c r="AYP93" s="921"/>
      <c r="AYQ93" s="921"/>
      <c r="AYR93" s="921"/>
      <c r="AYS93" s="921"/>
      <c r="AYT93" s="921"/>
      <c r="AYU93" s="921"/>
      <c r="AYV93" s="921"/>
      <c r="AYW93" s="921"/>
      <c r="AYX93" s="921"/>
      <c r="AYY93" s="921"/>
      <c r="AYZ93" s="921"/>
      <c r="AZA93" s="921"/>
      <c r="AZB93" s="921"/>
      <c r="AZC93" s="921"/>
      <c r="AZD93" s="921"/>
      <c r="AZE93" s="921"/>
      <c r="AZF93" s="921"/>
      <c r="AZG93" s="921"/>
      <c r="AZH93" s="921"/>
      <c r="AZI93" s="921"/>
      <c r="AZJ93" s="921"/>
      <c r="AZK93" s="921"/>
      <c r="AZL93" s="921"/>
      <c r="AZM93" s="921"/>
      <c r="AZN93" s="921"/>
      <c r="AZO93" s="921"/>
      <c r="AZP93" s="921"/>
      <c r="AZQ93" s="921"/>
      <c r="AZR93" s="921"/>
      <c r="AZS93" s="921"/>
      <c r="AZT93" s="921"/>
      <c r="AZU93" s="921"/>
      <c r="AZV93" s="921"/>
      <c r="AZW93" s="921"/>
      <c r="AZX93" s="921"/>
      <c r="AZY93" s="921"/>
      <c r="AZZ93" s="921"/>
      <c r="BAA93" s="921"/>
      <c r="BAB93" s="921"/>
      <c r="BAC93" s="921"/>
      <c r="BAD93" s="921"/>
      <c r="BAE93" s="921"/>
      <c r="BAF93" s="921"/>
      <c r="BAG93" s="921"/>
      <c r="BAH93" s="921"/>
      <c r="BAI93" s="921"/>
      <c r="BAJ93" s="921"/>
      <c r="BAK93" s="921"/>
      <c r="BAL93" s="921"/>
      <c r="BAM93" s="921"/>
      <c r="BAN93" s="921"/>
      <c r="BAO93" s="921"/>
      <c r="BAP93" s="921"/>
      <c r="BAQ93" s="921"/>
      <c r="BAR93" s="921"/>
      <c r="BAS93" s="921"/>
      <c r="BAT93" s="921"/>
      <c r="BAU93" s="921"/>
      <c r="BAV93" s="921"/>
      <c r="BAW93" s="921"/>
      <c r="BAX93" s="921"/>
      <c r="BAY93" s="921"/>
      <c r="BAZ93" s="921"/>
      <c r="BBA93" s="921"/>
      <c r="BBB93" s="921"/>
      <c r="BBC93" s="921"/>
      <c r="BBD93" s="921"/>
      <c r="BBE93" s="921"/>
      <c r="BBF93" s="921"/>
      <c r="BBG93" s="921"/>
      <c r="BBH93" s="921"/>
      <c r="BBI93" s="921"/>
      <c r="BBJ93" s="921"/>
      <c r="BBK93" s="921"/>
      <c r="BBL93" s="921"/>
      <c r="BBM93" s="921"/>
      <c r="BBN93" s="921"/>
      <c r="BBO93" s="921"/>
      <c r="BBP93" s="921"/>
      <c r="BBQ93" s="921"/>
      <c r="BBR93" s="921"/>
      <c r="BBS93" s="921"/>
      <c r="BBT93" s="921"/>
      <c r="BBU93" s="921"/>
      <c r="BBV93" s="921"/>
      <c r="BBW93" s="921"/>
      <c r="BBX93" s="921"/>
      <c r="BBY93" s="921"/>
      <c r="BBZ93" s="921"/>
      <c r="BCA93" s="921"/>
      <c r="BCB93" s="921"/>
      <c r="BCC93" s="921"/>
      <c r="BCD93" s="921"/>
      <c r="BCE93" s="921"/>
      <c r="BCF93" s="921"/>
      <c r="BCG93" s="921"/>
      <c r="BCH93" s="921"/>
      <c r="BCI93" s="921"/>
      <c r="BCJ93" s="921"/>
      <c r="BCK93" s="921"/>
      <c r="BCL93" s="921"/>
      <c r="BCM93" s="921"/>
      <c r="BCN93" s="921"/>
      <c r="BCO93" s="921"/>
      <c r="BCP93" s="921"/>
      <c r="BCQ93" s="921"/>
      <c r="BCR93" s="921"/>
      <c r="BCS93" s="921"/>
      <c r="BCT93" s="921"/>
      <c r="BCU93" s="921"/>
      <c r="BCV93" s="921"/>
      <c r="BCW93" s="921"/>
      <c r="BCX93" s="921"/>
      <c r="BCY93" s="921"/>
      <c r="BCZ93" s="921"/>
      <c r="BDA93" s="921"/>
      <c r="BDB93" s="921"/>
      <c r="BDC93" s="921"/>
      <c r="BDD93" s="921"/>
      <c r="BDE93" s="921"/>
      <c r="BDF93" s="921"/>
      <c r="BDG93" s="921"/>
      <c r="BDH93" s="921"/>
      <c r="BDI93" s="921"/>
      <c r="BDJ93" s="921"/>
      <c r="BDK93" s="921"/>
      <c r="BDL93" s="921"/>
      <c r="BDM93" s="921"/>
      <c r="BDN93" s="921"/>
      <c r="BDO93" s="921"/>
      <c r="BDP93" s="921"/>
      <c r="BDQ93" s="921"/>
      <c r="BDR93" s="921"/>
      <c r="BDS93" s="921"/>
      <c r="BDT93" s="921"/>
      <c r="BDU93" s="921"/>
      <c r="BDV93" s="921"/>
      <c r="BDW93" s="921"/>
      <c r="BDX93" s="921"/>
      <c r="BDY93" s="921"/>
      <c r="BDZ93" s="921"/>
      <c r="BEA93" s="921"/>
      <c r="BEB93" s="921"/>
      <c r="BEC93" s="921"/>
      <c r="BED93" s="921"/>
      <c r="BEE93" s="921"/>
      <c r="BEF93" s="921"/>
      <c r="BEG93" s="921"/>
      <c r="BEH93" s="921"/>
      <c r="BEI93" s="921"/>
      <c r="BEJ93" s="921"/>
      <c r="BEK93" s="921"/>
      <c r="BEL93" s="921"/>
      <c r="BEM93" s="921"/>
      <c r="BEN93" s="921"/>
      <c r="BEO93" s="921"/>
      <c r="BEP93" s="921"/>
      <c r="BEQ93" s="921"/>
      <c r="BER93" s="921"/>
      <c r="BES93" s="921"/>
      <c r="BET93" s="921"/>
      <c r="BEU93" s="921"/>
      <c r="BEV93" s="921"/>
      <c r="BEW93" s="921"/>
      <c r="BEX93" s="921"/>
      <c r="BEY93" s="921"/>
      <c r="BEZ93" s="921"/>
      <c r="BFA93" s="921"/>
      <c r="BFB93" s="921"/>
      <c r="BFC93" s="921"/>
      <c r="BFD93" s="921"/>
      <c r="BFE93" s="921"/>
      <c r="BFF93" s="921"/>
      <c r="BFG93" s="921"/>
      <c r="BFH93" s="921"/>
      <c r="BFI93" s="921"/>
      <c r="BFJ93" s="921"/>
      <c r="BFK93" s="921"/>
      <c r="BFL93" s="921"/>
      <c r="BFM93" s="921"/>
      <c r="BFN93" s="921"/>
      <c r="BFO93" s="921"/>
      <c r="BFP93" s="921"/>
      <c r="BFQ93" s="921"/>
      <c r="BFR93" s="921"/>
      <c r="BFS93" s="921"/>
      <c r="BFT93" s="921"/>
      <c r="BFU93" s="921"/>
      <c r="BFV93" s="921"/>
      <c r="BFW93" s="921"/>
      <c r="BFX93" s="921"/>
      <c r="BFY93" s="921"/>
      <c r="BFZ93" s="921"/>
      <c r="BGA93" s="921"/>
      <c r="BGB93" s="921"/>
      <c r="BGC93" s="921"/>
      <c r="BGD93" s="921"/>
      <c r="BGE93" s="921"/>
      <c r="BGF93" s="921"/>
      <c r="BGG93" s="921"/>
      <c r="BGH93" s="921"/>
      <c r="BGI93" s="921"/>
      <c r="BGJ93" s="921"/>
      <c r="BGK93" s="921"/>
      <c r="BGL93" s="921"/>
      <c r="BGM93" s="921"/>
      <c r="BGN93" s="921"/>
      <c r="BGO93" s="921"/>
      <c r="BGP93" s="921"/>
      <c r="BGQ93" s="921"/>
      <c r="BGR93" s="921"/>
      <c r="BGS93" s="921"/>
      <c r="BGT93" s="921"/>
      <c r="BGU93" s="921"/>
      <c r="BGV93" s="921"/>
      <c r="BGW93" s="921"/>
      <c r="BGX93" s="921"/>
      <c r="BGY93" s="921"/>
      <c r="BGZ93" s="921"/>
      <c r="BHA93" s="921"/>
      <c r="BHB93" s="921"/>
      <c r="BHC93" s="921"/>
      <c r="BHD93" s="921"/>
      <c r="BHE93" s="921"/>
      <c r="BHF93" s="921"/>
      <c r="BHG93" s="921"/>
      <c r="BHH93" s="921"/>
      <c r="BHI93" s="921"/>
      <c r="BHJ93" s="921"/>
      <c r="BHK93" s="921"/>
      <c r="BHL93" s="921"/>
      <c r="BHM93" s="921"/>
      <c r="BHN93" s="921"/>
      <c r="BHO93" s="921"/>
      <c r="BHP93" s="921"/>
      <c r="BHQ93" s="921"/>
      <c r="BHR93" s="921"/>
      <c r="BHS93" s="921"/>
      <c r="BHT93" s="921"/>
      <c r="BHU93" s="921"/>
      <c r="BHV93" s="921"/>
      <c r="BHW93" s="921"/>
      <c r="BHX93" s="921"/>
      <c r="BHY93" s="921"/>
      <c r="BHZ93" s="921"/>
      <c r="BIA93" s="921"/>
      <c r="BIB93" s="921"/>
      <c r="BIC93" s="921"/>
      <c r="BID93" s="921"/>
      <c r="BIE93" s="921"/>
      <c r="BIF93" s="921"/>
      <c r="BIG93" s="921"/>
      <c r="BIH93" s="921"/>
      <c r="BII93" s="921"/>
      <c r="BIJ93" s="921"/>
      <c r="BIK93" s="921"/>
      <c r="BIL93" s="921"/>
      <c r="BIM93" s="921"/>
      <c r="BIN93" s="921"/>
      <c r="BIO93" s="921"/>
      <c r="BIP93" s="921"/>
      <c r="BIQ93" s="921"/>
      <c r="BIR93" s="921"/>
      <c r="BIS93" s="921"/>
      <c r="BIT93" s="921"/>
      <c r="BIU93" s="921"/>
      <c r="BIV93" s="921"/>
      <c r="BIW93" s="921"/>
      <c r="BIX93" s="921"/>
      <c r="BIY93" s="921"/>
      <c r="BIZ93" s="921"/>
      <c r="BJA93" s="921"/>
      <c r="BJB93" s="921"/>
      <c r="BJC93" s="921"/>
      <c r="BJD93" s="921"/>
      <c r="BJE93" s="921"/>
      <c r="BJF93" s="921"/>
      <c r="BJG93" s="921"/>
      <c r="BJH93" s="921"/>
      <c r="BJI93" s="921"/>
      <c r="BJJ93" s="921"/>
      <c r="BJK93" s="921"/>
      <c r="BJL93" s="921"/>
      <c r="BJM93" s="921"/>
      <c r="BJN93" s="921"/>
      <c r="BJO93" s="921"/>
      <c r="BJP93" s="921"/>
      <c r="BJQ93" s="921"/>
      <c r="BJR93" s="921"/>
      <c r="BJS93" s="921"/>
      <c r="BJT93" s="921"/>
      <c r="BJU93" s="921"/>
      <c r="BJV93" s="921"/>
      <c r="BJW93" s="921"/>
      <c r="BJX93" s="921"/>
      <c r="BJY93" s="921"/>
      <c r="BJZ93" s="921"/>
      <c r="BKA93" s="921"/>
      <c r="BKB93" s="921"/>
      <c r="BKC93" s="921"/>
      <c r="BKD93" s="921"/>
      <c r="BKE93" s="921"/>
      <c r="BKF93" s="921"/>
      <c r="BKG93" s="921"/>
      <c r="BKH93" s="921"/>
      <c r="BKI93" s="921"/>
      <c r="BKJ93" s="921"/>
      <c r="BKK93" s="921"/>
      <c r="BKL93" s="921"/>
      <c r="BKM93" s="921"/>
      <c r="BKN93" s="921"/>
      <c r="BKO93" s="921"/>
      <c r="BKP93" s="921"/>
      <c r="BKQ93" s="921"/>
      <c r="BKR93" s="921"/>
      <c r="BKS93" s="921"/>
      <c r="BKT93" s="921"/>
      <c r="BKU93" s="921"/>
      <c r="BKV93" s="921"/>
      <c r="BKW93" s="921"/>
      <c r="BKX93" s="921"/>
      <c r="BKY93" s="921"/>
      <c r="BKZ93" s="921"/>
      <c r="BLA93" s="921"/>
      <c r="BLB93" s="921"/>
      <c r="BLC93" s="921"/>
      <c r="BLD93" s="921"/>
      <c r="BLE93" s="921"/>
      <c r="BLF93" s="921"/>
      <c r="BLG93" s="921"/>
      <c r="BLH93" s="921"/>
      <c r="BLI93" s="921"/>
      <c r="BLJ93" s="921"/>
      <c r="BLK93" s="921"/>
      <c r="BLL93" s="921"/>
      <c r="BLM93" s="921"/>
      <c r="BLN93" s="921"/>
      <c r="BLO93" s="921"/>
      <c r="BLP93" s="921"/>
      <c r="BLQ93" s="921"/>
      <c r="BLR93" s="921"/>
      <c r="BLS93" s="921"/>
      <c r="BLT93" s="921"/>
      <c r="BLU93" s="921"/>
      <c r="BLV93" s="921"/>
      <c r="BLW93" s="921"/>
      <c r="BLX93" s="921"/>
      <c r="BLY93" s="921"/>
      <c r="BLZ93" s="921"/>
      <c r="BMA93" s="921"/>
      <c r="BMB93" s="921"/>
      <c r="BMC93" s="921"/>
      <c r="BMD93" s="921"/>
      <c r="BME93" s="921"/>
      <c r="BMF93" s="921"/>
      <c r="BMG93" s="921"/>
      <c r="BMH93" s="921"/>
      <c r="BMI93" s="921"/>
      <c r="BMJ93" s="921"/>
      <c r="BMK93" s="921"/>
      <c r="BML93" s="921"/>
      <c r="BMM93" s="921"/>
      <c r="BMN93" s="921"/>
      <c r="BMO93" s="921"/>
      <c r="BMP93" s="921"/>
      <c r="BMQ93" s="921"/>
      <c r="BMR93" s="921"/>
      <c r="BMS93" s="921"/>
      <c r="BMT93" s="921"/>
      <c r="BMU93" s="921"/>
      <c r="BMV93" s="921"/>
      <c r="BMW93" s="921"/>
      <c r="BMX93" s="921"/>
      <c r="BMY93" s="921"/>
      <c r="BMZ93" s="921"/>
      <c r="BNA93" s="921"/>
      <c r="BNB93" s="921"/>
      <c r="BNC93" s="921"/>
      <c r="BND93" s="921"/>
      <c r="BNE93" s="921"/>
      <c r="BNF93" s="921"/>
      <c r="BNG93" s="921"/>
      <c r="BNH93" s="921"/>
      <c r="BNI93" s="921"/>
      <c r="BNJ93" s="921"/>
      <c r="BNK93" s="921"/>
      <c r="BNL93" s="921"/>
      <c r="BNM93" s="921"/>
      <c r="BNN93" s="921"/>
      <c r="BNO93" s="921"/>
      <c r="BNP93" s="921"/>
      <c r="BNQ93" s="921"/>
      <c r="BNR93" s="921"/>
      <c r="BNS93" s="921"/>
      <c r="BNT93" s="921"/>
      <c r="BNU93" s="921"/>
      <c r="BNV93" s="921"/>
      <c r="BNW93" s="921"/>
      <c r="BNX93" s="921"/>
      <c r="BNY93" s="921"/>
      <c r="BNZ93" s="921"/>
      <c r="BOA93" s="921"/>
      <c r="BOB93" s="921"/>
      <c r="BOC93" s="921"/>
      <c r="BOD93" s="921"/>
      <c r="BOE93" s="921"/>
      <c r="BOF93" s="921"/>
      <c r="BOG93" s="921"/>
      <c r="BOH93" s="921"/>
      <c r="BOI93" s="921"/>
      <c r="BOJ93" s="921"/>
      <c r="BOK93" s="921"/>
      <c r="BOL93" s="921"/>
      <c r="BOM93" s="921"/>
      <c r="BON93" s="921"/>
      <c r="BOO93" s="921"/>
      <c r="BOP93" s="921"/>
      <c r="BOQ93" s="921"/>
      <c r="BOR93" s="921"/>
      <c r="BOS93" s="921"/>
      <c r="BOT93" s="921"/>
      <c r="BOU93" s="921"/>
      <c r="BOV93" s="921"/>
      <c r="BOW93" s="921"/>
      <c r="BOX93" s="921"/>
      <c r="BOY93" s="921"/>
      <c r="BOZ93" s="921"/>
      <c r="BPA93" s="921"/>
      <c r="BPB93" s="921"/>
      <c r="BPC93" s="921"/>
      <c r="BPD93" s="921"/>
      <c r="BPE93" s="921"/>
      <c r="BPF93" s="921"/>
      <c r="BPG93" s="921"/>
      <c r="BPH93" s="921"/>
      <c r="BPI93" s="921"/>
      <c r="BPJ93" s="921"/>
      <c r="BPK93" s="921"/>
      <c r="BPL93" s="921"/>
      <c r="BPM93" s="921"/>
      <c r="BPN93" s="921"/>
      <c r="BPO93" s="921"/>
      <c r="BPP93" s="921"/>
      <c r="BPQ93" s="921"/>
      <c r="BPR93" s="921"/>
      <c r="BPS93" s="921"/>
      <c r="BPT93" s="921"/>
      <c r="BPU93" s="921"/>
      <c r="BPV93" s="921"/>
      <c r="BPW93" s="921"/>
      <c r="BPX93" s="921"/>
      <c r="BPY93" s="921"/>
      <c r="BPZ93" s="921"/>
      <c r="BQA93" s="921"/>
      <c r="BQB93" s="921"/>
      <c r="BQC93" s="921"/>
      <c r="BQD93" s="921"/>
      <c r="BQE93" s="921"/>
      <c r="BQF93" s="921"/>
      <c r="BQG93" s="921"/>
      <c r="BQH93" s="921"/>
      <c r="BQI93" s="921"/>
      <c r="BQJ93" s="921"/>
      <c r="BQK93" s="921"/>
      <c r="BQL93" s="921"/>
      <c r="BQM93" s="921"/>
      <c r="BQN93" s="921"/>
      <c r="BQO93" s="921"/>
      <c r="BQP93" s="921"/>
      <c r="BQQ93" s="921"/>
      <c r="BQR93" s="921"/>
      <c r="BQS93" s="921"/>
      <c r="BQT93" s="921"/>
      <c r="BQU93" s="921"/>
      <c r="BQV93" s="921"/>
      <c r="BQW93" s="921"/>
      <c r="BQX93" s="921"/>
      <c r="BQY93" s="921"/>
      <c r="BQZ93" s="921"/>
      <c r="BRA93" s="921"/>
      <c r="BRB93" s="921"/>
      <c r="BRC93" s="921"/>
      <c r="BRD93" s="921"/>
      <c r="BRE93" s="921"/>
      <c r="BRF93" s="921"/>
      <c r="BRG93" s="921"/>
      <c r="BRH93" s="921"/>
      <c r="BRI93" s="921"/>
      <c r="BRJ93" s="921"/>
      <c r="BRK93" s="921"/>
      <c r="BRL93" s="921"/>
      <c r="BRM93" s="921"/>
      <c r="BRN93" s="921"/>
      <c r="BRO93" s="921"/>
      <c r="BRP93" s="921"/>
      <c r="BRQ93" s="921"/>
      <c r="BRR93" s="921"/>
      <c r="BRS93" s="921"/>
      <c r="BRT93" s="921"/>
      <c r="BRU93" s="921"/>
      <c r="BRV93" s="921"/>
      <c r="BRW93" s="921"/>
      <c r="BRX93" s="921"/>
      <c r="BRY93" s="921"/>
      <c r="BRZ93" s="921"/>
      <c r="BSA93" s="921"/>
      <c r="BSB93" s="921"/>
      <c r="BSC93" s="921"/>
      <c r="BSD93" s="921"/>
      <c r="BSE93" s="921"/>
      <c r="BSF93" s="921"/>
      <c r="BSG93" s="921"/>
      <c r="BSH93" s="921"/>
      <c r="BSI93" s="921"/>
      <c r="BSJ93" s="921"/>
      <c r="BSK93" s="921"/>
      <c r="BSL93" s="921"/>
      <c r="BSM93" s="921"/>
      <c r="BSN93" s="921"/>
      <c r="BSO93" s="921"/>
      <c r="BSP93" s="921"/>
      <c r="BSQ93" s="921"/>
      <c r="BSR93" s="921"/>
      <c r="BSS93" s="921"/>
      <c r="BST93" s="921"/>
      <c r="BSU93" s="921"/>
      <c r="BSV93" s="921"/>
      <c r="BSW93" s="921"/>
      <c r="BSX93" s="921"/>
      <c r="BSY93" s="921"/>
      <c r="BSZ93" s="921"/>
      <c r="BTA93" s="921"/>
      <c r="BTB93" s="921"/>
      <c r="BTC93" s="921"/>
      <c r="BTD93" s="921"/>
      <c r="BTE93" s="921"/>
      <c r="BTF93" s="921"/>
      <c r="BTG93" s="921"/>
      <c r="BTH93" s="921"/>
      <c r="BTI93" s="921"/>
      <c r="BTJ93" s="921"/>
      <c r="BTK93" s="921"/>
      <c r="BTL93" s="921"/>
      <c r="BTM93" s="921"/>
      <c r="BTN93" s="921"/>
      <c r="BTO93" s="921"/>
      <c r="BTP93" s="921"/>
      <c r="BTQ93" s="921"/>
      <c r="BTR93" s="921"/>
      <c r="BTS93" s="921"/>
      <c r="BTT93" s="921"/>
      <c r="BTU93" s="921"/>
      <c r="BTV93" s="921"/>
      <c r="BTW93" s="921"/>
      <c r="BTX93" s="921"/>
      <c r="BTY93" s="921"/>
      <c r="BTZ93" s="921"/>
      <c r="BUA93" s="921"/>
      <c r="BUB93" s="921"/>
      <c r="BUC93" s="921"/>
      <c r="BUD93" s="921"/>
      <c r="BUE93" s="921"/>
      <c r="BUF93" s="921"/>
      <c r="BUG93" s="921"/>
      <c r="BUH93" s="921"/>
      <c r="BUI93" s="921"/>
      <c r="BUJ93" s="921"/>
      <c r="BUK93" s="921"/>
      <c r="BUL93" s="921"/>
      <c r="BUM93" s="921"/>
      <c r="BUN93" s="921"/>
      <c r="BUO93" s="921"/>
      <c r="BUP93" s="921"/>
      <c r="BUQ93" s="921"/>
      <c r="BUR93" s="921"/>
      <c r="BUS93" s="921"/>
      <c r="BUT93" s="921"/>
      <c r="BUU93" s="921"/>
      <c r="BUV93" s="921"/>
      <c r="BUW93" s="921"/>
      <c r="BUX93" s="921"/>
      <c r="BUY93" s="921"/>
      <c r="BUZ93" s="921"/>
      <c r="BVA93" s="921"/>
      <c r="BVB93" s="921"/>
      <c r="BVC93" s="921"/>
      <c r="BVD93" s="921"/>
      <c r="BVE93" s="921"/>
      <c r="BVF93" s="921"/>
      <c r="BVG93" s="921"/>
      <c r="BVH93" s="921"/>
      <c r="BVI93" s="921"/>
      <c r="BVJ93" s="921"/>
      <c r="BVK93" s="921"/>
      <c r="BVL93" s="921"/>
      <c r="BVM93" s="921"/>
      <c r="BVN93" s="921"/>
      <c r="BVO93" s="921"/>
      <c r="BVP93" s="921"/>
      <c r="BVQ93" s="921"/>
      <c r="BVR93" s="921"/>
      <c r="BVS93" s="921"/>
      <c r="BVT93" s="921"/>
      <c r="BVU93" s="921"/>
      <c r="BVV93" s="921"/>
      <c r="BVW93" s="921"/>
      <c r="BVX93" s="921"/>
      <c r="BVY93" s="921"/>
      <c r="BVZ93" s="921"/>
      <c r="BWA93" s="921"/>
      <c r="BWB93" s="921"/>
      <c r="BWC93" s="921"/>
      <c r="BWD93" s="921"/>
      <c r="BWE93" s="921"/>
      <c r="BWF93" s="921"/>
      <c r="BWG93" s="921"/>
      <c r="BWH93" s="921"/>
      <c r="BWI93" s="921"/>
      <c r="BWJ93" s="921"/>
      <c r="BWK93" s="921"/>
      <c r="BWL93" s="921"/>
      <c r="BWM93" s="921"/>
      <c r="BWN93" s="921"/>
      <c r="BWO93" s="921"/>
      <c r="BWP93" s="921"/>
      <c r="BWQ93" s="921"/>
      <c r="BWR93" s="921"/>
      <c r="BWS93" s="921"/>
      <c r="BWT93" s="921"/>
      <c r="BWU93" s="921"/>
      <c r="BWV93" s="921"/>
      <c r="BWW93" s="921"/>
      <c r="BWX93" s="921"/>
      <c r="BWY93" s="921"/>
      <c r="BWZ93" s="921"/>
      <c r="BXA93" s="921"/>
      <c r="BXB93" s="921"/>
      <c r="BXC93" s="921"/>
      <c r="BXD93" s="921"/>
      <c r="BXE93" s="921"/>
      <c r="BXF93" s="921"/>
      <c r="BXG93" s="921"/>
      <c r="BXH93" s="921"/>
      <c r="BXI93" s="921"/>
      <c r="BXJ93" s="921"/>
      <c r="BXK93" s="921"/>
      <c r="BXL93" s="921"/>
      <c r="BXM93" s="921"/>
      <c r="BXN93" s="921"/>
      <c r="BXO93" s="921"/>
      <c r="BXP93" s="921"/>
      <c r="BXQ93" s="921"/>
      <c r="BXR93" s="921"/>
      <c r="BXS93" s="921"/>
      <c r="BXT93" s="921"/>
      <c r="BXU93" s="921"/>
      <c r="BXV93" s="921"/>
      <c r="BXW93" s="921"/>
      <c r="BXX93" s="921"/>
      <c r="BXY93" s="921"/>
      <c r="BXZ93" s="921"/>
      <c r="BYA93" s="921"/>
      <c r="BYB93" s="921"/>
      <c r="BYC93" s="921"/>
      <c r="BYD93" s="921"/>
      <c r="BYE93" s="921"/>
      <c r="BYF93" s="921"/>
      <c r="BYG93" s="921"/>
      <c r="BYH93" s="921"/>
      <c r="BYI93" s="921"/>
      <c r="BYJ93" s="921"/>
      <c r="BYK93" s="921"/>
      <c r="BYL93" s="921"/>
      <c r="BYM93" s="921"/>
      <c r="BYN93" s="921"/>
      <c r="BYO93" s="921"/>
      <c r="BYP93" s="921"/>
      <c r="BYQ93" s="921"/>
      <c r="BYR93" s="921"/>
      <c r="BYS93" s="921"/>
      <c r="BYT93" s="921"/>
      <c r="BYU93" s="921"/>
      <c r="BYV93" s="921"/>
      <c r="BYW93" s="921"/>
      <c r="BYX93" s="921"/>
      <c r="BYY93" s="921"/>
      <c r="BYZ93" s="921"/>
      <c r="BZA93" s="921"/>
      <c r="BZB93" s="921"/>
      <c r="BZC93" s="921"/>
      <c r="BZD93" s="921"/>
      <c r="BZE93" s="921"/>
      <c r="BZF93" s="921"/>
      <c r="BZG93" s="921"/>
      <c r="BZH93" s="921"/>
      <c r="BZI93" s="921"/>
      <c r="BZJ93" s="921"/>
      <c r="BZK93" s="921"/>
      <c r="BZL93" s="921"/>
      <c r="BZM93" s="921"/>
      <c r="BZN93" s="921"/>
      <c r="BZO93" s="921"/>
      <c r="BZP93" s="921"/>
      <c r="BZQ93" s="921"/>
      <c r="BZR93" s="921"/>
      <c r="BZS93" s="921"/>
      <c r="BZT93" s="921"/>
      <c r="BZU93" s="921"/>
      <c r="BZV93" s="921"/>
      <c r="BZW93" s="921"/>
      <c r="BZX93" s="921"/>
      <c r="BZY93" s="921"/>
      <c r="BZZ93" s="921"/>
      <c r="CAA93" s="921"/>
      <c r="CAB93" s="921"/>
      <c r="CAC93" s="921"/>
      <c r="CAD93" s="921"/>
      <c r="CAE93" s="921"/>
      <c r="CAF93" s="921"/>
      <c r="CAG93" s="921"/>
      <c r="CAH93" s="921"/>
      <c r="CAI93" s="921"/>
      <c r="CAJ93" s="921"/>
      <c r="CAK93" s="921"/>
      <c r="CAL93" s="921"/>
      <c r="CAM93" s="921"/>
      <c r="CAN93" s="921"/>
      <c r="CAO93" s="921"/>
      <c r="CAP93" s="921"/>
      <c r="CAQ93" s="921"/>
      <c r="CAR93" s="921"/>
      <c r="CAS93" s="921"/>
      <c r="CAT93" s="921"/>
      <c r="CAU93" s="921"/>
      <c r="CAV93" s="921"/>
      <c r="CAW93" s="921"/>
      <c r="CAX93" s="921"/>
      <c r="CAY93" s="921"/>
      <c r="CAZ93" s="921"/>
      <c r="CBA93" s="921"/>
      <c r="CBB93" s="921"/>
      <c r="CBC93" s="921"/>
      <c r="CBD93" s="921"/>
      <c r="CBE93" s="921"/>
      <c r="CBF93" s="921"/>
      <c r="CBG93" s="921"/>
      <c r="CBH93" s="921"/>
      <c r="CBI93" s="921"/>
      <c r="CBJ93" s="921"/>
      <c r="CBK93" s="921"/>
      <c r="CBL93" s="921"/>
      <c r="CBM93" s="921"/>
      <c r="CBN93" s="921"/>
      <c r="CBO93" s="921"/>
      <c r="CBP93" s="921"/>
      <c r="CBQ93" s="921"/>
      <c r="CBR93" s="921"/>
      <c r="CBS93" s="921"/>
      <c r="CBT93" s="921"/>
      <c r="CBU93" s="921"/>
      <c r="CBV93" s="921"/>
      <c r="CBW93" s="921"/>
      <c r="CBX93" s="921"/>
      <c r="CBY93" s="921"/>
      <c r="CBZ93" s="921"/>
      <c r="CCA93" s="921"/>
      <c r="CCB93" s="921"/>
      <c r="CCC93" s="921"/>
      <c r="CCD93" s="921"/>
      <c r="CCE93" s="921"/>
      <c r="CCF93" s="921"/>
      <c r="CCG93" s="921"/>
      <c r="CCH93" s="921"/>
      <c r="CCI93" s="921"/>
      <c r="CCJ93" s="921"/>
      <c r="CCK93" s="921"/>
      <c r="CCL93" s="921"/>
      <c r="CCM93" s="921"/>
      <c r="CCN93" s="921"/>
      <c r="CCO93" s="921"/>
      <c r="CCP93" s="921"/>
      <c r="CCQ93" s="921"/>
      <c r="CCR93" s="921"/>
      <c r="CCS93" s="921"/>
      <c r="CCT93" s="921"/>
      <c r="CCU93" s="921"/>
      <c r="CCV93" s="921"/>
      <c r="CCW93" s="921"/>
      <c r="CCX93" s="921"/>
      <c r="CCY93" s="921"/>
      <c r="CCZ93" s="921"/>
      <c r="CDA93" s="921"/>
      <c r="CDB93" s="921"/>
      <c r="CDC93" s="921"/>
      <c r="CDD93" s="921"/>
      <c r="CDE93" s="921"/>
      <c r="CDF93" s="921"/>
      <c r="CDG93" s="921"/>
      <c r="CDH93" s="921"/>
      <c r="CDI93" s="921"/>
      <c r="CDJ93" s="921"/>
      <c r="CDK93" s="921"/>
      <c r="CDL93" s="921"/>
      <c r="CDM93" s="921"/>
      <c r="CDN93" s="921"/>
      <c r="CDO93" s="921"/>
      <c r="CDP93" s="921"/>
      <c r="CDQ93" s="921"/>
      <c r="CDR93" s="921"/>
      <c r="CDS93" s="921"/>
      <c r="CDT93" s="921"/>
      <c r="CDU93" s="921"/>
      <c r="CDV93" s="921"/>
      <c r="CDW93" s="921"/>
      <c r="CDX93" s="921"/>
      <c r="CDY93" s="921"/>
      <c r="CDZ93" s="921"/>
      <c r="CEA93" s="921"/>
      <c r="CEB93" s="921"/>
      <c r="CEC93" s="921"/>
      <c r="CED93" s="921"/>
      <c r="CEE93" s="921"/>
      <c r="CEF93" s="921"/>
      <c r="CEG93" s="921"/>
      <c r="CEH93" s="921"/>
      <c r="CEI93" s="921"/>
      <c r="CEJ93" s="921"/>
      <c r="CEK93" s="921"/>
      <c r="CEL93" s="921"/>
      <c r="CEM93" s="921"/>
      <c r="CEN93" s="921"/>
      <c r="CEO93" s="921"/>
      <c r="CEP93" s="921"/>
      <c r="CEQ93" s="921"/>
      <c r="CER93" s="921"/>
      <c r="CES93" s="921"/>
      <c r="CET93" s="921"/>
      <c r="CEU93" s="921"/>
      <c r="CEV93" s="921"/>
      <c r="CEW93" s="921"/>
      <c r="CEX93" s="921"/>
      <c r="CEY93" s="921"/>
      <c r="CEZ93" s="921"/>
      <c r="CFA93" s="921"/>
      <c r="CFB93" s="921"/>
      <c r="CFC93" s="921"/>
      <c r="CFD93" s="921"/>
      <c r="CFE93" s="921"/>
      <c r="CFF93" s="921"/>
      <c r="CFG93" s="921"/>
      <c r="CFH93" s="921"/>
      <c r="CFI93" s="921"/>
      <c r="CFJ93" s="921"/>
      <c r="CFK93" s="921"/>
      <c r="CFL93" s="921"/>
      <c r="CFM93" s="921"/>
      <c r="CFN93" s="921"/>
      <c r="CFO93" s="921"/>
      <c r="CFP93" s="921"/>
      <c r="CFQ93" s="921"/>
      <c r="CFR93" s="921"/>
      <c r="CFS93" s="921"/>
      <c r="CFT93" s="921"/>
      <c r="CFU93" s="921"/>
      <c r="CFV93" s="921"/>
      <c r="CFW93" s="921"/>
      <c r="CFX93" s="921"/>
      <c r="CFY93" s="921"/>
      <c r="CFZ93" s="921"/>
      <c r="CGA93" s="921"/>
      <c r="CGB93" s="921"/>
      <c r="CGC93" s="921"/>
      <c r="CGD93" s="921"/>
      <c r="CGE93" s="921"/>
      <c r="CGF93" s="921"/>
      <c r="CGG93" s="921"/>
      <c r="CGH93" s="921"/>
      <c r="CGI93" s="921"/>
      <c r="CGJ93" s="921"/>
      <c r="CGK93" s="921"/>
      <c r="CGL93" s="921"/>
      <c r="CGM93" s="921"/>
      <c r="CGN93" s="921"/>
      <c r="CGO93" s="921"/>
      <c r="CGP93" s="921"/>
      <c r="CGQ93" s="921"/>
      <c r="CGR93" s="921"/>
      <c r="CGS93" s="921"/>
      <c r="CGT93" s="921"/>
      <c r="CGU93" s="921"/>
      <c r="CGV93" s="921"/>
      <c r="CGW93" s="921"/>
      <c r="CGX93" s="921"/>
      <c r="CGY93" s="921"/>
      <c r="CGZ93" s="921"/>
      <c r="CHA93" s="921"/>
      <c r="CHB93" s="921"/>
      <c r="CHC93" s="921"/>
      <c r="CHD93" s="921"/>
      <c r="CHE93" s="921"/>
      <c r="CHF93" s="921"/>
      <c r="CHG93" s="921"/>
      <c r="CHH93" s="921"/>
      <c r="CHI93" s="921"/>
      <c r="CHJ93" s="921"/>
      <c r="CHK93" s="921"/>
      <c r="CHL93" s="921"/>
      <c r="CHM93" s="921"/>
      <c r="CHN93" s="921"/>
      <c r="CHO93" s="921"/>
      <c r="CHP93" s="921"/>
      <c r="CHQ93" s="921"/>
      <c r="CHR93" s="921"/>
      <c r="CHS93" s="921"/>
      <c r="CHT93" s="921"/>
      <c r="CHU93" s="921"/>
      <c r="CHV93" s="921"/>
      <c r="CHW93" s="921"/>
      <c r="CHX93" s="921"/>
      <c r="CHY93" s="921"/>
      <c r="CHZ93" s="921"/>
      <c r="CIA93" s="921"/>
      <c r="CIB93" s="921"/>
      <c r="CIC93" s="921"/>
      <c r="CID93" s="921"/>
      <c r="CIE93" s="921"/>
      <c r="CIF93" s="921"/>
      <c r="CIG93" s="921"/>
      <c r="CIH93" s="921"/>
      <c r="CII93" s="921"/>
      <c r="CIJ93" s="921"/>
      <c r="CIK93" s="921"/>
      <c r="CIL93" s="921"/>
      <c r="CIM93" s="921"/>
      <c r="CIN93" s="921"/>
      <c r="CIO93" s="921"/>
      <c r="CIP93" s="921"/>
      <c r="CIQ93" s="921"/>
      <c r="CIR93" s="921"/>
      <c r="CIS93" s="921"/>
      <c r="CIT93" s="921"/>
      <c r="CIU93" s="921"/>
      <c r="CIV93" s="921"/>
      <c r="CIW93" s="921"/>
      <c r="CIX93" s="921"/>
      <c r="CIY93" s="921"/>
      <c r="CIZ93" s="921"/>
      <c r="CJA93" s="921"/>
      <c r="CJB93" s="921"/>
      <c r="CJC93" s="921"/>
      <c r="CJD93" s="921"/>
      <c r="CJE93" s="921"/>
      <c r="CJF93" s="921"/>
      <c r="CJG93" s="921"/>
      <c r="CJH93" s="921"/>
      <c r="CJI93" s="921"/>
      <c r="CJJ93" s="921"/>
      <c r="CJK93" s="921"/>
      <c r="CJL93" s="921"/>
      <c r="CJM93" s="921"/>
      <c r="CJN93" s="921"/>
      <c r="CJO93" s="921"/>
      <c r="CJP93" s="921"/>
      <c r="CJQ93" s="921"/>
      <c r="CJR93" s="921"/>
      <c r="CJS93" s="921"/>
      <c r="CJT93" s="921"/>
      <c r="CJU93" s="921"/>
      <c r="CJV93" s="921"/>
      <c r="CJW93" s="921"/>
      <c r="CJX93" s="921"/>
      <c r="CJY93" s="921"/>
      <c r="CJZ93" s="921"/>
      <c r="CKA93" s="921"/>
      <c r="CKB93" s="921"/>
      <c r="CKC93" s="921"/>
      <c r="CKD93" s="921"/>
      <c r="CKE93" s="921"/>
      <c r="CKF93" s="921"/>
      <c r="CKG93" s="921"/>
      <c r="CKH93" s="921"/>
      <c r="CKI93" s="921"/>
      <c r="CKJ93" s="921"/>
      <c r="CKK93" s="921"/>
      <c r="CKL93" s="921"/>
      <c r="CKM93" s="921"/>
      <c r="CKN93" s="921"/>
      <c r="CKO93" s="921"/>
      <c r="CKP93" s="921"/>
      <c r="CKQ93" s="921"/>
      <c r="CKR93" s="921"/>
      <c r="CKS93" s="921"/>
      <c r="CKT93" s="921"/>
      <c r="CKU93" s="921"/>
      <c r="CKV93" s="921"/>
      <c r="CKW93" s="921"/>
      <c r="CKX93" s="921"/>
      <c r="CKY93" s="921"/>
      <c r="CKZ93" s="921"/>
      <c r="CLA93" s="921"/>
      <c r="CLB93" s="921"/>
      <c r="CLC93" s="921"/>
      <c r="CLD93" s="921"/>
      <c r="CLE93" s="921"/>
      <c r="CLF93" s="921"/>
      <c r="CLG93" s="921"/>
      <c r="CLH93" s="921"/>
      <c r="CLI93" s="921"/>
      <c r="CLJ93" s="921"/>
      <c r="CLK93" s="921"/>
      <c r="CLL93" s="921"/>
      <c r="CLM93" s="921"/>
      <c r="CLN93" s="921"/>
      <c r="CLO93" s="921"/>
      <c r="CLP93" s="921"/>
      <c r="CLQ93" s="921"/>
      <c r="CLR93" s="921"/>
      <c r="CLS93" s="921"/>
      <c r="CLT93" s="921"/>
      <c r="CLU93" s="921"/>
      <c r="CLV93" s="921"/>
      <c r="CLW93" s="921"/>
      <c r="CLX93" s="921"/>
      <c r="CLY93" s="921"/>
      <c r="CLZ93" s="921"/>
      <c r="CMA93" s="921"/>
      <c r="CMB93" s="921"/>
      <c r="CMC93" s="921"/>
      <c r="CMD93" s="921"/>
      <c r="CME93" s="921"/>
      <c r="CMF93" s="921"/>
      <c r="CMG93" s="921"/>
      <c r="CMH93" s="921"/>
      <c r="CMI93" s="921"/>
      <c r="CMJ93" s="921"/>
      <c r="CMK93" s="921"/>
      <c r="CML93" s="921"/>
      <c r="CMM93" s="921"/>
      <c r="CMN93" s="921"/>
      <c r="CMO93" s="921"/>
      <c r="CMP93" s="921"/>
      <c r="CMQ93" s="921"/>
      <c r="CMR93" s="921"/>
      <c r="CMS93" s="921"/>
      <c r="CMT93" s="921"/>
      <c r="CMU93" s="921"/>
      <c r="CMV93" s="921"/>
      <c r="CMW93" s="921"/>
      <c r="CMX93" s="921"/>
      <c r="CMY93" s="921"/>
      <c r="CMZ93" s="921"/>
      <c r="CNA93" s="921"/>
      <c r="CNB93" s="921"/>
      <c r="CNC93" s="921"/>
      <c r="CND93" s="921"/>
      <c r="CNE93" s="921"/>
      <c r="CNF93" s="921"/>
      <c r="CNG93" s="921"/>
      <c r="CNH93" s="921"/>
      <c r="CNI93" s="921"/>
      <c r="CNJ93" s="921"/>
      <c r="CNK93" s="921"/>
      <c r="CNL93" s="921"/>
      <c r="CNM93" s="921"/>
      <c r="CNN93" s="921"/>
      <c r="CNO93" s="921"/>
      <c r="CNP93" s="921"/>
      <c r="CNQ93" s="921"/>
      <c r="CNR93" s="921"/>
      <c r="CNS93" s="921"/>
      <c r="CNT93" s="921"/>
      <c r="CNU93" s="921"/>
      <c r="CNV93" s="921"/>
      <c r="CNW93" s="921"/>
      <c r="CNX93" s="921"/>
      <c r="CNY93" s="921"/>
      <c r="CNZ93" s="921"/>
      <c r="COA93" s="921"/>
      <c r="COB93" s="921"/>
      <c r="COC93" s="921"/>
      <c r="COD93" s="921"/>
      <c r="COE93" s="921"/>
      <c r="COF93" s="921"/>
      <c r="COG93" s="921"/>
      <c r="COH93" s="921"/>
      <c r="COI93" s="921"/>
      <c r="COJ93" s="921"/>
      <c r="COK93" s="921"/>
      <c r="COL93" s="921"/>
      <c r="COM93" s="921"/>
      <c r="CON93" s="921"/>
      <c r="COO93" s="921"/>
      <c r="COP93" s="921"/>
      <c r="COQ93" s="921"/>
      <c r="COR93" s="921"/>
      <c r="COS93" s="921"/>
      <c r="COT93" s="921"/>
      <c r="COU93" s="921"/>
      <c r="COV93" s="921"/>
      <c r="COW93" s="921"/>
      <c r="COX93" s="921"/>
      <c r="COY93" s="921"/>
      <c r="COZ93" s="921"/>
      <c r="CPA93" s="921"/>
      <c r="CPB93" s="921"/>
      <c r="CPC93" s="921"/>
      <c r="CPD93" s="921"/>
      <c r="CPE93" s="921"/>
      <c r="CPF93" s="921"/>
      <c r="CPG93" s="921"/>
      <c r="CPH93" s="921"/>
      <c r="CPI93" s="921"/>
      <c r="CPJ93" s="921"/>
      <c r="CPK93" s="921"/>
      <c r="CPL93" s="921"/>
      <c r="CPM93" s="921"/>
      <c r="CPN93" s="921"/>
      <c r="CPO93" s="921"/>
      <c r="CPP93" s="921"/>
      <c r="CPQ93" s="921"/>
      <c r="CPR93" s="921"/>
      <c r="CPS93" s="921"/>
      <c r="CPT93" s="921"/>
      <c r="CPU93" s="921"/>
      <c r="CPV93" s="921"/>
      <c r="CPW93" s="921"/>
      <c r="CPX93" s="921"/>
      <c r="CPY93" s="921"/>
      <c r="CPZ93" s="921"/>
      <c r="CQA93" s="921"/>
      <c r="CQB93" s="921"/>
      <c r="CQC93" s="921"/>
      <c r="CQD93" s="921"/>
      <c r="CQE93" s="921"/>
      <c r="CQF93" s="921"/>
      <c r="CQG93" s="921"/>
      <c r="CQH93" s="921"/>
      <c r="CQI93" s="921"/>
      <c r="CQJ93" s="921"/>
      <c r="CQK93" s="921"/>
      <c r="CQL93" s="921"/>
      <c r="CQM93" s="921"/>
      <c r="CQN93" s="921"/>
      <c r="CQO93" s="921"/>
      <c r="CQP93" s="921"/>
      <c r="CQQ93" s="921"/>
      <c r="CQR93" s="921"/>
      <c r="CQS93" s="921"/>
      <c r="CQT93" s="921"/>
      <c r="CQU93" s="921"/>
      <c r="CQV93" s="921"/>
      <c r="CQW93" s="921"/>
      <c r="CQX93" s="921"/>
      <c r="CQY93" s="921"/>
      <c r="CQZ93" s="921"/>
      <c r="CRA93" s="921"/>
      <c r="CRB93" s="921"/>
      <c r="CRC93" s="921"/>
      <c r="CRD93" s="921"/>
      <c r="CRE93" s="921"/>
      <c r="CRF93" s="921"/>
      <c r="CRG93" s="921"/>
      <c r="CRH93" s="921"/>
      <c r="CRI93" s="921"/>
      <c r="CRJ93" s="921"/>
      <c r="CRK93" s="921"/>
      <c r="CRL93" s="921"/>
      <c r="CRM93" s="921"/>
      <c r="CRN93" s="921"/>
      <c r="CRO93" s="921"/>
      <c r="CRP93" s="921"/>
      <c r="CRQ93" s="921"/>
      <c r="CRR93" s="921"/>
      <c r="CRS93" s="921"/>
      <c r="CRT93" s="921"/>
      <c r="CRU93" s="921"/>
      <c r="CRV93" s="921"/>
      <c r="CRW93" s="921"/>
      <c r="CRX93" s="921"/>
      <c r="CRY93" s="921"/>
      <c r="CRZ93" s="921"/>
      <c r="CSA93" s="921"/>
      <c r="CSB93" s="921"/>
      <c r="CSC93" s="921"/>
      <c r="CSD93" s="921"/>
      <c r="CSE93" s="921"/>
      <c r="CSF93" s="921"/>
      <c r="CSG93" s="921"/>
      <c r="CSH93" s="921"/>
      <c r="CSI93" s="921"/>
      <c r="CSJ93" s="921"/>
      <c r="CSK93" s="921"/>
      <c r="CSL93" s="921"/>
      <c r="CSM93" s="921"/>
      <c r="CSN93" s="921"/>
      <c r="CSO93" s="921"/>
      <c r="CSP93" s="921"/>
      <c r="CSQ93" s="921"/>
      <c r="CSR93" s="921"/>
      <c r="CSS93" s="921"/>
      <c r="CST93" s="921"/>
      <c r="CSU93" s="921"/>
      <c r="CSV93" s="921"/>
      <c r="CSW93" s="921"/>
      <c r="CSX93" s="921"/>
      <c r="CSY93" s="921"/>
      <c r="CSZ93" s="921"/>
      <c r="CTA93" s="921"/>
      <c r="CTB93" s="921"/>
      <c r="CTC93" s="921"/>
      <c r="CTD93" s="921"/>
      <c r="CTE93" s="921"/>
      <c r="CTF93" s="921"/>
      <c r="CTG93" s="921"/>
      <c r="CTH93" s="921"/>
      <c r="CTI93" s="921"/>
      <c r="CTJ93" s="921"/>
      <c r="CTK93" s="921"/>
      <c r="CTL93" s="921"/>
      <c r="CTM93" s="921"/>
      <c r="CTN93" s="921"/>
      <c r="CTO93" s="921"/>
      <c r="CTP93" s="921"/>
      <c r="CTQ93" s="921"/>
      <c r="CTR93" s="921"/>
      <c r="CTS93" s="921"/>
      <c r="CTT93" s="921"/>
      <c r="CTU93" s="921"/>
      <c r="CTV93" s="921"/>
      <c r="CTW93" s="921"/>
      <c r="CTX93" s="921"/>
      <c r="CTY93" s="921"/>
      <c r="CTZ93" s="921"/>
      <c r="CUA93" s="921"/>
      <c r="CUB93" s="921"/>
      <c r="CUC93" s="921"/>
      <c r="CUD93" s="921"/>
      <c r="CUE93" s="921"/>
      <c r="CUF93" s="921"/>
      <c r="CUG93" s="921"/>
      <c r="CUH93" s="921"/>
      <c r="CUI93" s="921"/>
      <c r="CUJ93" s="921"/>
      <c r="CUK93" s="921"/>
      <c r="CUL93" s="921"/>
      <c r="CUM93" s="921"/>
      <c r="CUN93" s="921"/>
      <c r="CUO93" s="921"/>
      <c r="CUP93" s="921"/>
      <c r="CUQ93" s="921"/>
      <c r="CUR93" s="921"/>
      <c r="CUS93" s="921"/>
      <c r="CUT93" s="921"/>
      <c r="CUU93" s="921"/>
      <c r="CUV93" s="921"/>
      <c r="CUW93" s="921"/>
      <c r="CUX93" s="921"/>
      <c r="CUY93" s="921"/>
      <c r="CUZ93" s="921"/>
      <c r="CVA93" s="921"/>
      <c r="CVB93" s="921"/>
      <c r="CVC93" s="921"/>
      <c r="CVD93" s="921"/>
      <c r="CVE93" s="921"/>
      <c r="CVF93" s="921"/>
      <c r="CVG93" s="921"/>
      <c r="CVH93" s="921"/>
      <c r="CVI93" s="921"/>
      <c r="CVJ93" s="921"/>
      <c r="CVK93" s="921"/>
      <c r="CVL93" s="921"/>
      <c r="CVM93" s="921"/>
      <c r="CVN93" s="921"/>
      <c r="CVO93" s="921"/>
      <c r="CVP93" s="921"/>
      <c r="CVQ93" s="921"/>
      <c r="CVR93" s="921"/>
      <c r="CVS93" s="921"/>
      <c r="CVT93" s="921"/>
      <c r="CVU93" s="921"/>
      <c r="CVV93" s="921"/>
      <c r="CVW93" s="921"/>
      <c r="CVX93" s="921"/>
      <c r="CVY93" s="921"/>
      <c r="CVZ93" s="921"/>
      <c r="CWA93" s="921"/>
      <c r="CWB93" s="921"/>
      <c r="CWC93" s="921"/>
      <c r="CWD93" s="921"/>
      <c r="CWE93" s="921"/>
      <c r="CWF93" s="921"/>
      <c r="CWG93" s="921"/>
      <c r="CWH93" s="921"/>
      <c r="CWI93" s="921"/>
      <c r="CWJ93" s="921"/>
      <c r="CWK93" s="921"/>
      <c r="CWL93" s="921"/>
      <c r="CWM93" s="921"/>
      <c r="CWN93" s="921"/>
      <c r="CWO93" s="921"/>
      <c r="CWP93" s="921"/>
      <c r="CWQ93" s="921"/>
      <c r="CWR93" s="921"/>
      <c r="CWS93" s="921"/>
      <c r="CWT93" s="921"/>
      <c r="CWU93" s="921"/>
      <c r="CWV93" s="921"/>
      <c r="CWW93" s="921"/>
      <c r="CWX93" s="921"/>
      <c r="CWY93" s="921"/>
      <c r="CWZ93" s="921"/>
      <c r="CXA93" s="921"/>
      <c r="CXB93" s="921"/>
      <c r="CXC93" s="921"/>
      <c r="CXD93" s="921"/>
      <c r="CXE93" s="921"/>
      <c r="CXF93" s="921"/>
      <c r="CXG93" s="921"/>
      <c r="CXH93" s="921"/>
      <c r="CXI93" s="921"/>
      <c r="CXJ93" s="921"/>
      <c r="CXK93" s="921"/>
      <c r="CXL93" s="921"/>
      <c r="CXM93" s="921"/>
      <c r="CXN93" s="921"/>
      <c r="CXO93" s="921"/>
      <c r="CXP93" s="921"/>
      <c r="CXQ93" s="921"/>
      <c r="CXR93" s="921"/>
      <c r="CXS93" s="921"/>
      <c r="CXT93" s="921"/>
      <c r="CXU93" s="921"/>
      <c r="CXV93" s="921"/>
      <c r="CXW93" s="921"/>
      <c r="CXX93" s="921"/>
      <c r="CXY93" s="921"/>
      <c r="CXZ93" s="921"/>
      <c r="CYA93" s="921"/>
      <c r="CYB93" s="921"/>
      <c r="CYC93" s="921"/>
      <c r="CYD93" s="921"/>
      <c r="CYE93" s="921"/>
      <c r="CYF93" s="921"/>
      <c r="CYG93" s="921"/>
      <c r="CYH93" s="921"/>
      <c r="CYI93" s="921"/>
      <c r="CYJ93" s="921"/>
      <c r="CYK93" s="921"/>
      <c r="CYL93" s="921"/>
      <c r="CYM93" s="921"/>
      <c r="CYN93" s="921"/>
      <c r="CYO93" s="921"/>
      <c r="CYP93" s="921"/>
      <c r="CYQ93" s="921"/>
      <c r="CYR93" s="921"/>
      <c r="CYS93" s="921"/>
      <c r="CYT93" s="921"/>
      <c r="CYU93" s="921"/>
      <c r="CYV93" s="921"/>
      <c r="CYW93" s="921"/>
      <c r="CYX93" s="921"/>
      <c r="CYY93" s="921"/>
      <c r="CYZ93" s="921"/>
      <c r="CZA93" s="921"/>
      <c r="CZB93" s="921"/>
      <c r="CZC93" s="921"/>
      <c r="CZD93" s="921"/>
      <c r="CZE93" s="921"/>
      <c r="CZF93" s="921"/>
      <c r="CZG93" s="921"/>
      <c r="CZH93" s="921"/>
      <c r="CZI93" s="921"/>
      <c r="CZJ93" s="921"/>
      <c r="CZK93" s="921"/>
      <c r="CZL93" s="921"/>
      <c r="CZM93" s="921"/>
      <c r="CZN93" s="921"/>
      <c r="CZO93" s="921"/>
      <c r="CZP93" s="921"/>
      <c r="CZQ93" s="921"/>
      <c r="CZR93" s="921"/>
      <c r="CZS93" s="921"/>
      <c r="CZT93" s="921"/>
      <c r="CZU93" s="921"/>
      <c r="CZV93" s="921"/>
      <c r="CZW93" s="921"/>
      <c r="CZX93" s="921"/>
      <c r="CZY93" s="921"/>
      <c r="CZZ93" s="921"/>
      <c r="DAA93" s="921"/>
      <c r="DAB93" s="921"/>
      <c r="DAC93" s="921"/>
      <c r="DAD93" s="921"/>
      <c r="DAE93" s="921"/>
      <c r="DAF93" s="921"/>
      <c r="DAG93" s="921"/>
      <c r="DAH93" s="921"/>
      <c r="DAI93" s="921"/>
      <c r="DAJ93" s="921"/>
      <c r="DAK93" s="921"/>
      <c r="DAL93" s="921"/>
      <c r="DAM93" s="921"/>
      <c r="DAN93" s="921"/>
      <c r="DAO93" s="921"/>
      <c r="DAP93" s="921"/>
      <c r="DAQ93" s="921"/>
      <c r="DAR93" s="921"/>
      <c r="DAS93" s="921"/>
      <c r="DAT93" s="921"/>
      <c r="DAU93" s="921"/>
      <c r="DAV93" s="921"/>
      <c r="DAW93" s="921"/>
      <c r="DAX93" s="921"/>
      <c r="DAY93" s="921"/>
      <c r="DAZ93" s="921"/>
      <c r="DBA93" s="921"/>
      <c r="DBB93" s="921"/>
      <c r="DBC93" s="921"/>
      <c r="DBD93" s="921"/>
      <c r="DBE93" s="921"/>
      <c r="DBF93" s="921"/>
      <c r="DBG93" s="921"/>
      <c r="DBH93" s="921"/>
      <c r="DBI93" s="921"/>
      <c r="DBJ93" s="921"/>
      <c r="DBK93" s="921"/>
      <c r="DBL93" s="921"/>
      <c r="DBM93" s="921"/>
      <c r="DBN93" s="921"/>
      <c r="DBO93" s="921"/>
      <c r="DBP93" s="921"/>
      <c r="DBQ93" s="921"/>
      <c r="DBR93" s="921"/>
      <c r="DBS93" s="921"/>
      <c r="DBT93" s="921"/>
      <c r="DBU93" s="921"/>
      <c r="DBV93" s="921"/>
      <c r="DBW93" s="921"/>
      <c r="DBX93" s="921"/>
      <c r="DBY93" s="921"/>
      <c r="DBZ93" s="921"/>
      <c r="DCA93" s="921"/>
      <c r="DCB93" s="921"/>
      <c r="DCC93" s="921"/>
      <c r="DCD93" s="921"/>
      <c r="DCE93" s="921"/>
      <c r="DCF93" s="921"/>
      <c r="DCG93" s="921"/>
      <c r="DCH93" s="921"/>
      <c r="DCI93" s="921"/>
      <c r="DCJ93" s="921"/>
      <c r="DCK93" s="921"/>
      <c r="DCL93" s="921"/>
      <c r="DCM93" s="921"/>
      <c r="DCN93" s="921"/>
      <c r="DCO93" s="921"/>
      <c r="DCP93" s="921"/>
      <c r="DCQ93" s="921"/>
      <c r="DCR93" s="921"/>
      <c r="DCS93" s="921"/>
      <c r="DCT93" s="921"/>
      <c r="DCU93" s="921"/>
      <c r="DCV93" s="921"/>
      <c r="DCW93" s="921"/>
      <c r="DCX93" s="921"/>
      <c r="DCY93" s="921"/>
      <c r="DCZ93" s="921"/>
      <c r="DDA93" s="921"/>
      <c r="DDB93" s="921"/>
      <c r="DDC93" s="921"/>
      <c r="DDD93" s="921"/>
      <c r="DDE93" s="921"/>
      <c r="DDF93" s="921"/>
      <c r="DDG93" s="921"/>
      <c r="DDH93" s="921"/>
      <c r="DDI93" s="921"/>
      <c r="DDJ93" s="921"/>
      <c r="DDK93" s="921"/>
      <c r="DDL93" s="921"/>
      <c r="DDM93" s="921"/>
      <c r="DDN93" s="921"/>
      <c r="DDO93" s="921"/>
      <c r="DDP93" s="921"/>
      <c r="DDQ93" s="921"/>
      <c r="DDR93" s="921"/>
      <c r="DDS93" s="921"/>
      <c r="DDT93" s="921"/>
      <c r="DDU93" s="921"/>
      <c r="DDV93" s="921"/>
      <c r="DDW93" s="921"/>
      <c r="DDX93" s="921"/>
      <c r="DDY93" s="921"/>
      <c r="DDZ93" s="921"/>
      <c r="DEA93" s="921"/>
      <c r="DEB93" s="921"/>
      <c r="DEC93" s="921"/>
      <c r="DED93" s="921"/>
      <c r="DEE93" s="921"/>
      <c r="DEF93" s="921"/>
      <c r="DEG93" s="921"/>
      <c r="DEH93" s="921"/>
      <c r="DEI93" s="921"/>
      <c r="DEJ93" s="921"/>
      <c r="DEK93" s="921"/>
      <c r="DEL93" s="921"/>
      <c r="DEM93" s="921"/>
      <c r="DEN93" s="921"/>
      <c r="DEO93" s="921"/>
      <c r="DEP93" s="921"/>
      <c r="DEQ93" s="921"/>
      <c r="DER93" s="921"/>
      <c r="DES93" s="921"/>
      <c r="DET93" s="921"/>
      <c r="DEU93" s="921"/>
      <c r="DEV93" s="921"/>
      <c r="DEW93" s="921"/>
      <c r="DEX93" s="921"/>
      <c r="DEY93" s="921"/>
      <c r="DEZ93" s="921"/>
      <c r="DFA93" s="921"/>
      <c r="DFB93" s="921"/>
      <c r="DFC93" s="921"/>
      <c r="DFD93" s="921"/>
      <c r="DFE93" s="921"/>
      <c r="DFF93" s="921"/>
      <c r="DFG93" s="921"/>
      <c r="DFH93" s="921"/>
      <c r="DFI93" s="921"/>
      <c r="DFJ93" s="921"/>
      <c r="DFK93" s="921"/>
      <c r="DFL93" s="921"/>
      <c r="DFM93" s="921"/>
      <c r="DFN93" s="921"/>
      <c r="DFO93" s="921"/>
      <c r="DFP93" s="921"/>
      <c r="DFQ93" s="921"/>
      <c r="DFR93" s="921"/>
      <c r="DFS93" s="921"/>
      <c r="DFT93" s="921"/>
      <c r="DFU93" s="921"/>
      <c r="DFV93" s="921"/>
      <c r="DFW93" s="921"/>
      <c r="DFX93" s="921"/>
      <c r="DFY93" s="921"/>
      <c r="DFZ93" s="921"/>
      <c r="DGA93" s="921"/>
      <c r="DGB93" s="921"/>
      <c r="DGC93" s="921"/>
      <c r="DGD93" s="921"/>
      <c r="DGE93" s="921"/>
      <c r="DGF93" s="921"/>
      <c r="DGG93" s="921"/>
      <c r="DGH93" s="921"/>
      <c r="DGI93" s="921"/>
      <c r="DGJ93" s="921"/>
      <c r="DGK93" s="921"/>
      <c r="DGL93" s="921"/>
      <c r="DGM93" s="921"/>
      <c r="DGN93" s="921"/>
      <c r="DGO93" s="921"/>
      <c r="DGP93" s="921"/>
      <c r="DGQ93" s="921"/>
      <c r="DGR93" s="921"/>
      <c r="DGS93" s="921"/>
      <c r="DGT93" s="921"/>
      <c r="DGU93" s="921"/>
      <c r="DGV93" s="921"/>
      <c r="DGW93" s="921"/>
      <c r="DGX93" s="921"/>
      <c r="DGY93" s="921"/>
      <c r="DGZ93" s="921"/>
      <c r="DHA93" s="921"/>
      <c r="DHB93" s="921"/>
      <c r="DHC93" s="921"/>
      <c r="DHD93" s="921"/>
      <c r="DHE93" s="921"/>
      <c r="DHF93" s="921"/>
      <c r="DHG93" s="921"/>
      <c r="DHH93" s="921"/>
      <c r="DHI93" s="921"/>
      <c r="DHJ93" s="921"/>
      <c r="DHK93" s="921"/>
      <c r="DHL93" s="921"/>
      <c r="DHM93" s="921"/>
      <c r="DHN93" s="921"/>
      <c r="DHO93" s="921"/>
      <c r="DHP93" s="921"/>
      <c r="DHQ93" s="921"/>
      <c r="DHR93" s="921"/>
      <c r="DHS93" s="921"/>
      <c r="DHT93" s="921"/>
      <c r="DHU93" s="921"/>
      <c r="DHV93" s="921"/>
      <c r="DHW93" s="921"/>
      <c r="DHX93" s="921"/>
      <c r="DHY93" s="921"/>
      <c r="DHZ93" s="921"/>
      <c r="DIA93" s="921"/>
      <c r="DIB93" s="921"/>
      <c r="DIC93" s="921"/>
      <c r="DID93" s="921"/>
      <c r="DIE93" s="921"/>
      <c r="DIF93" s="921"/>
      <c r="DIG93" s="921"/>
      <c r="DIH93" s="921"/>
      <c r="DII93" s="921"/>
      <c r="DIJ93" s="921"/>
      <c r="DIK93" s="921"/>
      <c r="DIL93" s="921"/>
      <c r="DIM93" s="921"/>
      <c r="DIN93" s="921"/>
      <c r="DIO93" s="921"/>
      <c r="DIP93" s="921"/>
      <c r="DIQ93" s="921"/>
      <c r="DIR93" s="921"/>
      <c r="DIS93" s="921"/>
      <c r="DIT93" s="921"/>
      <c r="DIU93" s="921"/>
      <c r="DIV93" s="921"/>
      <c r="DIW93" s="921"/>
      <c r="DIX93" s="921"/>
      <c r="DIY93" s="921"/>
      <c r="DIZ93" s="921"/>
      <c r="DJA93" s="921"/>
      <c r="DJB93" s="921"/>
      <c r="DJC93" s="921"/>
      <c r="DJD93" s="921"/>
      <c r="DJE93" s="921"/>
      <c r="DJF93" s="921"/>
      <c r="DJG93" s="921"/>
      <c r="DJH93" s="921"/>
      <c r="DJI93" s="921"/>
      <c r="DJJ93" s="921"/>
      <c r="DJK93" s="921"/>
      <c r="DJL93" s="921"/>
      <c r="DJM93" s="921"/>
      <c r="DJN93" s="921"/>
      <c r="DJO93" s="921"/>
      <c r="DJP93" s="921"/>
      <c r="DJQ93" s="921"/>
      <c r="DJR93" s="921"/>
      <c r="DJS93" s="921"/>
      <c r="DJT93" s="921"/>
      <c r="DJU93" s="921"/>
      <c r="DJV93" s="921"/>
      <c r="DJW93" s="921"/>
      <c r="DJX93" s="921"/>
      <c r="DJY93" s="921"/>
      <c r="DJZ93" s="921"/>
      <c r="DKA93" s="921"/>
      <c r="DKB93" s="921"/>
      <c r="DKC93" s="921"/>
      <c r="DKD93" s="921"/>
      <c r="DKE93" s="921"/>
      <c r="DKF93" s="921"/>
      <c r="DKG93" s="921"/>
      <c r="DKH93" s="921"/>
      <c r="DKI93" s="921"/>
      <c r="DKJ93" s="921"/>
      <c r="DKK93" s="921"/>
      <c r="DKL93" s="921"/>
      <c r="DKM93" s="921"/>
      <c r="DKN93" s="921"/>
      <c r="DKO93" s="921"/>
      <c r="DKP93" s="921"/>
      <c r="DKQ93" s="921"/>
      <c r="DKR93" s="921"/>
      <c r="DKS93" s="921"/>
      <c r="DKT93" s="921"/>
      <c r="DKU93" s="921"/>
      <c r="DKV93" s="921"/>
      <c r="DKW93" s="921"/>
      <c r="DKX93" s="921"/>
      <c r="DKY93" s="921"/>
      <c r="DKZ93" s="921"/>
      <c r="DLA93" s="921"/>
      <c r="DLB93" s="921"/>
      <c r="DLC93" s="921"/>
      <c r="DLD93" s="921"/>
      <c r="DLE93" s="921"/>
      <c r="DLF93" s="921"/>
      <c r="DLG93" s="921"/>
      <c r="DLH93" s="921"/>
      <c r="DLI93" s="921"/>
      <c r="DLJ93" s="921"/>
      <c r="DLK93" s="921"/>
      <c r="DLL93" s="921"/>
      <c r="DLM93" s="921"/>
      <c r="DLN93" s="921"/>
      <c r="DLO93" s="921"/>
      <c r="DLP93" s="921"/>
      <c r="DLQ93" s="921"/>
      <c r="DLR93" s="921"/>
      <c r="DLS93" s="921"/>
      <c r="DLT93" s="921"/>
      <c r="DLU93" s="921"/>
      <c r="DLV93" s="921"/>
      <c r="DLW93" s="921"/>
      <c r="DLX93" s="921"/>
      <c r="DLY93" s="921"/>
      <c r="DLZ93" s="921"/>
      <c r="DMA93" s="921"/>
      <c r="DMB93" s="921"/>
      <c r="DMC93" s="921"/>
      <c r="DMD93" s="921"/>
      <c r="DME93" s="921"/>
      <c r="DMF93" s="921"/>
      <c r="DMG93" s="921"/>
      <c r="DMH93" s="921"/>
      <c r="DMI93" s="921"/>
      <c r="DMJ93" s="921"/>
      <c r="DMK93" s="921"/>
      <c r="DML93" s="921"/>
      <c r="DMM93" s="921"/>
      <c r="DMN93" s="921"/>
      <c r="DMO93" s="921"/>
      <c r="DMP93" s="921"/>
      <c r="DMQ93" s="921"/>
      <c r="DMR93" s="921"/>
      <c r="DMS93" s="921"/>
      <c r="DMT93" s="921"/>
      <c r="DMU93" s="921"/>
      <c r="DMV93" s="921"/>
      <c r="DMW93" s="921"/>
      <c r="DMX93" s="921"/>
      <c r="DMY93" s="921"/>
      <c r="DMZ93" s="921"/>
      <c r="DNA93" s="921"/>
      <c r="DNB93" s="921"/>
      <c r="DNC93" s="921"/>
      <c r="DND93" s="921"/>
      <c r="DNE93" s="921"/>
      <c r="DNF93" s="921"/>
      <c r="DNG93" s="921"/>
      <c r="DNH93" s="921"/>
      <c r="DNI93" s="921"/>
      <c r="DNJ93" s="921"/>
      <c r="DNK93" s="921"/>
      <c r="DNL93" s="921"/>
      <c r="DNM93" s="921"/>
      <c r="DNN93" s="921"/>
      <c r="DNO93" s="921"/>
      <c r="DNP93" s="921"/>
      <c r="DNQ93" s="921"/>
      <c r="DNR93" s="921"/>
      <c r="DNS93" s="921"/>
      <c r="DNT93" s="921"/>
      <c r="DNU93" s="921"/>
      <c r="DNV93" s="921"/>
      <c r="DNW93" s="921"/>
      <c r="DNX93" s="921"/>
      <c r="DNY93" s="921"/>
      <c r="DNZ93" s="921"/>
      <c r="DOA93" s="921"/>
      <c r="DOB93" s="921"/>
      <c r="DOC93" s="921"/>
      <c r="DOD93" s="921"/>
      <c r="DOE93" s="921"/>
      <c r="DOF93" s="921"/>
      <c r="DOG93" s="921"/>
      <c r="DOH93" s="921"/>
      <c r="DOI93" s="921"/>
      <c r="DOJ93" s="921"/>
      <c r="DOK93" s="921"/>
      <c r="DOL93" s="921"/>
      <c r="DOM93" s="921"/>
      <c r="DON93" s="921"/>
      <c r="DOO93" s="921"/>
      <c r="DOP93" s="921"/>
      <c r="DOQ93" s="921"/>
      <c r="DOR93" s="921"/>
      <c r="DOS93" s="921"/>
      <c r="DOT93" s="921"/>
      <c r="DOU93" s="921"/>
      <c r="DOV93" s="921"/>
      <c r="DOW93" s="921"/>
      <c r="DOX93" s="921"/>
      <c r="DOY93" s="921"/>
      <c r="DOZ93" s="921"/>
      <c r="DPA93" s="921"/>
      <c r="DPB93" s="921"/>
      <c r="DPC93" s="921"/>
      <c r="DPD93" s="921"/>
      <c r="DPE93" s="921"/>
      <c r="DPF93" s="921"/>
      <c r="DPG93" s="921"/>
      <c r="DPH93" s="921"/>
      <c r="DPI93" s="921"/>
      <c r="DPJ93" s="921"/>
      <c r="DPK93" s="921"/>
      <c r="DPL93" s="921"/>
      <c r="DPM93" s="921"/>
      <c r="DPN93" s="921"/>
      <c r="DPO93" s="921"/>
      <c r="DPP93" s="921"/>
      <c r="DPQ93" s="921"/>
      <c r="DPR93" s="921"/>
      <c r="DPS93" s="921"/>
      <c r="DPT93" s="921"/>
      <c r="DPU93" s="921"/>
      <c r="DPV93" s="921"/>
      <c r="DPW93" s="921"/>
      <c r="DPX93" s="921"/>
      <c r="DPY93" s="921"/>
      <c r="DPZ93" s="921"/>
      <c r="DQA93" s="921"/>
      <c r="DQB93" s="921"/>
      <c r="DQC93" s="921"/>
      <c r="DQD93" s="921"/>
      <c r="DQE93" s="921"/>
      <c r="DQF93" s="921"/>
      <c r="DQG93" s="921"/>
      <c r="DQH93" s="921"/>
      <c r="DQI93" s="921"/>
      <c r="DQJ93" s="921"/>
      <c r="DQK93" s="921"/>
      <c r="DQL93" s="921"/>
      <c r="DQM93" s="921"/>
      <c r="DQN93" s="921"/>
      <c r="DQO93" s="921"/>
      <c r="DQP93" s="921"/>
      <c r="DQQ93" s="921"/>
      <c r="DQR93" s="921"/>
      <c r="DQS93" s="921"/>
      <c r="DQT93" s="921"/>
      <c r="DQU93" s="921"/>
      <c r="DQV93" s="921"/>
      <c r="DQW93" s="921"/>
      <c r="DQX93" s="921"/>
      <c r="DQY93" s="921"/>
      <c r="DQZ93" s="921"/>
      <c r="DRA93" s="921"/>
      <c r="DRB93" s="921"/>
      <c r="DRC93" s="921"/>
      <c r="DRD93" s="921"/>
      <c r="DRE93" s="921"/>
      <c r="DRF93" s="921"/>
      <c r="DRG93" s="921"/>
      <c r="DRH93" s="921"/>
      <c r="DRI93" s="921"/>
      <c r="DRJ93" s="921"/>
      <c r="DRK93" s="921"/>
      <c r="DRL93" s="921"/>
      <c r="DRM93" s="921"/>
      <c r="DRN93" s="921"/>
      <c r="DRO93" s="921"/>
      <c r="DRP93" s="921"/>
      <c r="DRQ93" s="921"/>
      <c r="DRR93" s="921"/>
      <c r="DRS93" s="921"/>
      <c r="DRT93" s="921"/>
      <c r="DRU93" s="921"/>
      <c r="DRV93" s="921"/>
      <c r="DRW93" s="921"/>
      <c r="DRX93" s="921"/>
      <c r="DRY93" s="921"/>
      <c r="DRZ93" s="921"/>
      <c r="DSA93" s="921"/>
      <c r="DSB93" s="921"/>
      <c r="DSC93" s="921"/>
      <c r="DSD93" s="921"/>
      <c r="DSE93" s="921"/>
      <c r="DSF93" s="921"/>
      <c r="DSG93" s="921"/>
      <c r="DSH93" s="921"/>
      <c r="DSI93" s="921"/>
      <c r="DSJ93" s="921"/>
      <c r="DSK93" s="921"/>
      <c r="DSL93" s="921"/>
      <c r="DSM93" s="921"/>
      <c r="DSN93" s="921"/>
      <c r="DSO93" s="921"/>
      <c r="DSP93" s="921"/>
      <c r="DSQ93" s="921"/>
      <c r="DSR93" s="921"/>
      <c r="DSS93" s="921"/>
      <c r="DST93" s="921"/>
      <c r="DSU93" s="921"/>
      <c r="DSV93" s="921"/>
      <c r="DSW93" s="921"/>
      <c r="DSX93" s="921"/>
      <c r="DSY93" s="921"/>
      <c r="DSZ93" s="921"/>
      <c r="DTA93" s="921"/>
      <c r="DTB93" s="921"/>
      <c r="DTC93" s="921"/>
      <c r="DTD93" s="921"/>
      <c r="DTE93" s="921"/>
      <c r="DTF93" s="921"/>
      <c r="DTG93" s="921"/>
      <c r="DTH93" s="921"/>
      <c r="DTI93" s="921"/>
      <c r="DTJ93" s="921"/>
      <c r="DTK93" s="921"/>
      <c r="DTL93" s="921"/>
      <c r="DTM93" s="921"/>
      <c r="DTN93" s="921"/>
      <c r="DTO93" s="921"/>
      <c r="DTP93" s="921"/>
      <c r="DTQ93" s="921"/>
      <c r="DTR93" s="921"/>
      <c r="DTS93" s="921"/>
      <c r="DTT93" s="921"/>
      <c r="DTU93" s="921"/>
      <c r="DTV93" s="921"/>
      <c r="DTW93" s="921"/>
      <c r="DTX93" s="921"/>
      <c r="DTY93" s="921"/>
      <c r="DTZ93" s="921"/>
      <c r="DUA93" s="921"/>
      <c r="DUB93" s="921"/>
      <c r="DUC93" s="921"/>
      <c r="DUD93" s="921"/>
      <c r="DUE93" s="921"/>
      <c r="DUF93" s="921"/>
      <c r="DUG93" s="921"/>
      <c r="DUH93" s="921"/>
      <c r="DUI93" s="921"/>
      <c r="DUJ93" s="921"/>
      <c r="DUK93" s="921"/>
      <c r="DUL93" s="921"/>
      <c r="DUM93" s="921"/>
      <c r="DUN93" s="921"/>
      <c r="DUO93" s="921"/>
      <c r="DUP93" s="921"/>
      <c r="DUQ93" s="921"/>
      <c r="DUR93" s="921"/>
      <c r="DUS93" s="921"/>
      <c r="DUT93" s="921"/>
      <c r="DUU93" s="921"/>
      <c r="DUV93" s="921"/>
      <c r="DUW93" s="921"/>
      <c r="DUX93" s="921"/>
      <c r="DUY93" s="921"/>
      <c r="DUZ93" s="921"/>
      <c r="DVA93" s="921"/>
      <c r="DVB93" s="921"/>
      <c r="DVC93" s="921"/>
      <c r="DVD93" s="921"/>
      <c r="DVE93" s="921"/>
      <c r="DVF93" s="921"/>
      <c r="DVG93" s="921"/>
      <c r="DVH93" s="921"/>
      <c r="DVI93" s="921"/>
      <c r="DVJ93" s="921"/>
      <c r="DVK93" s="921"/>
      <c r="DVL93" s="921"/>
      <c r="DVM93" s="921"/>
      <c r="DVN93" s="921"/>
      <c r="DVO93" s="921"/>
      <c r="DVP93" s="921"/>
      <c r="DVQ93" s="921"/>
      <c r="DVR93" s="921"/>
      <c r="DVS93" s="921"/>
      <c r="DVT93" s="921"/>
      <c r="DVU93" s="921"/>
      <c r="DVV93" s="921"/>
      <c r="DVW93" s="921"/>
      <c r="DVX93" s="921"/>
      <c r="DVY93" s="921"/>
      <c r="DVZ93" s="921"/>
      <c r="DWA93" s="921"/>
      <c r="DWB93" s="921"/>
      <c r="DWC93" s="921"/>
      <c r="DWD93" s="921"/>
      <c r="DWE93" s="921"/>
      <c r="DWF93" s="921"/>
      <c r="DWG93" s="921"/>
      <c r="DWH93" s="921"/>
      <c r="DWI93" s="921"/>
      <c r="DWJ93" s="921"/>
      <c r="DWK93" s="921"/>
      <c r="DWL93" s="921"/>
      <c r="DWM93" s="921"/>
      <c r="DWN93" s="921"/>
      <c r="DWO93" s="921"/>
      <c r="DWP93" s="921"/>
      <c r="DWQ93" s="921"/>
      <c r="DWR93" s="921"/>
      <c r="DWS93" s="921"/>
      <c r="DWT93" s="921"/>
      <c r="DWU93" s="921"/>
      <c r="DWV93" s="921"/>
      <c r="DWW93" s="921"/>
      <c r="DWX93" s="921"/>
      <c r="DWY93" s="921"/>
      <c r="DWZ93" s="921"/>
      <c r="DXA93" s="921"/>
      <c r="DXB93" s="921"/>
      <c r="DXC93" s="921"/>
      <c r="DXD93" s="921"/>
      <c r="DXE93" s="921"/>
      <c r="DXF93" s="921"/>
      <c r="DXG93" s="921"/>
      <c r="DXH93" s="921"/>
      <c r="DXI93" s="921"/>
      <c r="DXJ93" s="921"/>
      <c r="DXK93" s="921"/>
      <c r="DXL93" s="921"/>
      <c r="DXM93" s="921"/>
      <c r="DXN93" s="921"/>
      <c r="DXO93" s="921"/>
      <c r="DXP93" s="921"/>
      <c r="DXQ93" s="921"/>
      <c r="DXR93" s="921"/>
      <c r="DXS93" s="921"/>
      <c r="DXT93" s="921"/>
      <c r="DXU93" s="921"/>
      <c r="DXV93" s="921"/>
      <c r="DXW93" s="921"/>
      <c r="DXX93" s="921"/>
      <c r="DXY93" s="921"/>
      <c r="DXZ93" s="921"/>
      <c r="DYA93" s="921"/>
      <c r="DYB93" s="921"/>
      <c r="DYC93" s="921"/>
      <c r="DYD93" s="921"/>
      <c r="DYE93" s="921"/>
      <c r="DYF93" s="921"/>
      <c r="DYG93" s="921"/>
      <c r="DYH93" s="921"/>
      <c r="DYI93" s="921"/>
      <c r="DYJ93" s="921"/>
      <c r="DYK93" s="921"/>
      <c r="DYL93" s="921"/>
      <c r="DYM93" s="921"/>
      <c r="DYN93" s="921"/>
      <c r="DYO93" s="921"/>
      <c r="DYP93" s="921"/>
      <c r="DYQ93" s="921"/>
      <c r="DYR93" s="921"/>
      <c r="DYS93" s="921"/>
      <c r="DYT93" s="921"/>
      <c r="DYU93" s="921"/>
      <c r="DYV93" s="921"/>
      <c r="DYW93" s="921"/>
      <c r="DYX93" s="921"/>
      <c r="DYY93" s="921"/>
      <c r="DYZ93" s="921"/>
      <c r="DZA93" s="921"/>
      <c r="DZB93" s="921"/>
      <c r="DZC93" s="921"/>
      <c r="DZD93" s="921"/>
      <c r="DZE93" s="921"/>
      <c r="DZF93" s="921"/>
      <c r="DZG93" s="921"/>
      <c r="DZH93" s="921"/>
      <c r="DZI93" s="921"/>
      <c r="DZJ93" s="921"/>
      <c r="DZK93" s="921"/>
      <c r="DZL93" s="921"/>
      <c r="DZM93" s="921"/>
      <c r="DZN93" s="921"/>
      <c r="DZO93" s="921"/>
      <c r="DZP93" s="921"/>
      <c r="DZQ93" s="921"/>
      <c r="DZR93" s="921"/>
      <c r="DZS93" s="921"/>
      <c r="DZT93" s="921"/>
      <c r="DZU93" s="921"/>
      <c r="DZV93" s="921"/>
      <c r="DZW93" s="921"/>
      <c r="DZX93" s="921"/>
      <c r="DZY93" s="921"/>
      <c r="DZZ93" s="921"/>
      <c r="EAA93" s="921"/>
      <c r="EAB93" s="921"/>
      <c r="EAC93" s="921"/>
      <c r="EAD93" s="921"/>
      <c r="EAE93" s="921"/>
      <c r="EAF93" s="921"/>
      <c r="EAG93" s="921"/>
      <c r="EAH93" s="921"/>
      <c r="EAI93" s="921"/>
      <c r="EAJ93" s="921"/>
      <c r="EAK93" s="921"/>
      <c r="EAL93" s="921"/>
      <c r="EAM93" s="921"/>
      <c r="EAN93" s="921"/>
      <c r="EAO93" s="921"/>
      <c r="EAP93" s="921"/>
      <c r="EAQ93" s="921"/>
      <c r="EAR93" s="921"/>
      <c r="EAS93" s="921"/>
      <c r="EAT93" s="921"/>
      <c r="EAU93" s="921"/>
      <c r="EAV93" s="921"/>
      <c r="EAW93" s="921"/>
      <c r="EAX93" s="921"/>
      <c r="EAY93" s="921"/>
      <c r="EAZ93" s="921"/>
      <c r="EBA93" s="921"/>
      <c r="EBB93" s="921"/>
      <c r="EBC93" s="921"/>
      <c r="EBD93" s="921"/>
      <c r="EBE93" s="921"/>
      <c r="EBF93" s="921"/>
      <c r="EBG93" s="921"/>
      <c r="EBH93" s="921"/>
      <c r="EBI93" s="921"/>
      <c r="EBJ93" s="921"/>
      <c r="EBK93" s="921"/>
      <c r="EBL93" s="921"/>
      <c r="EBM93" s="921"/>
      <c r="EBN93" s="921"/>
      <c r="EBO93" s="921"/>
      <c r="EBP93" s="921"/>
      <c r="EBQ93" s="921"/>
      <c r="EBR93" s="921"/>
      <c r="EBS93" s="921"/>
      <c r="EBT93" s="921"/>
      <c r="EBU93" s="921"/>
      <c r="EBV93" s="921"/>
      <c r="EBW93" s="921"/>
      <c r="EBX93" s="921"/>
      <c r="EBY93" s="921"/>
      <c r="EBZ93" s="921"/>
      <c r="ECA93" s="921"/>
      <c r="ECB93" s="921"/>
      <c r="ECC93" s="921"/>
      <c r="ECD93" s="921"/>
      <c r="ECE93" s="921"/>
      <c r="ECF93" s="921"/>
      <c r="ECG93" s="921"/>
      <c r="ECH93" s="921"/>
      <c r="ECI93" s="921"/>
      <c r="ECJ93" s="921"/>
      <c r="ECK93" s="921"/>
      <c r="ECL93" s="921"/>
      <c r="ECM93" s="921"/>
      <c r="ECN93" s="921"/>
      <c r="ECO93" s="921"/>
      <c r="ECP93" s="921"/>
      <c r="ECQ93" s="921"/>
      <c r="ECR93" s="921"/>
      <c r="ECS93" s="921"/>
      <c r="ECT93" s="921"/>
      <c r="ECU93" s="921"/>
      <c r="ECV93" s="921"/>
      <c r="ECW93" s="921"/>
      <c r="ECX93" s="921"/>
      <c r="ECY93" s="921"/>
      <c r="ECZ93" s="921"/>
      <c r="EDA93" s="921"/>
      <c r="EDB93" s="921"/>
      <c r="EDC93" s="921"/>
      <c r="EDD93" s="921"/>
      <c r="EDE93" s="921"/>
      <c r="EDF93" s="921"/>
      <c r="EDG93" s="921"/>
      <c r="EDH93" s="921"/>
      <c r="EDI93" s="921"/>
      <c r="EDJ93" s="921"/>
      <c r="EDK93" s="921"/>
      <c r="EDL93" s="921"/>
      <c r="EDM93" s="921"/>
      <c r="EDN93" s="921"/>
      <c r="EDO93" s="921"/>
      <c r="EDP93" s="921"/>
      <c r="EDQ93" s="921"/>
      <c r="EDR93" s="921"/>
      <c r="EDS93" s="921"/>
      <c r="EDT93" s="921"/>
      <c r="EDU93" s="921"/>
      <c r="EDV93" s="921"/>
      <c r="EDW93" s="921"/>
      <c r="EDX93" s="921"/>
      <c r="EDY93" s="921"/>
      <c r="EDZ93" s="921"/>
      <c r="EEA93" s="921"/>
      <c r="EEB93" s="921"/>
      <c r="EEC93" s="921"/>
      <c r="EED93" s="921"/>
      <c r="EEE93" s="921"/>
      <c r="EEF93" s="921"/>
      <c r="EEG93" s="921"/>
      <c r="EEH93" s="921"/>
      <c r="EEI93" s="921"/>
      <c r="EEJ93" s="921"/>
      <c r="EEK93" s="921"/>
      <c r="EEL93" s="921"/>
      <c r="EEM93" s="921"/>
      <c r="EEN93" s="921"/>
      <c r="EEO93" s="921"/>
      <c r="EEP93" s="921"/>
      <c r="EEQ93" s="921"/>
      <c r="EER93" s="921"/>
      <c r="EES93" s="921"/>
      <c r="EET93" s="921"/>
      <c r="EEU93" s="921"/>
      <c r="EEV93" s="921"/>
      <c r="EEW93" s="921"/>
      <c r="EEX93" s="921"/>
      <c r="EEY93" s="921"/>
      <c r="EEZ93" s="921"/>
      <c r="EFA93" s="921"/>
      <c r="EFB93" s="921"/>
      <c r="EFC93" s="921"/>
      <c r="EFD93" s="921"/>
      <c r="EFE93" s="921"/>
      <c r="EFF93" s="921"/>
      <c r="EFG93" s="921"/>
      <c r="EFH93" s="921"/>
      <c r="EFI93" s="921"/>
      <c r="EFJ93" s="921"/>
      <c r="EFK93" s="921"/>
      <c r="EFL93" s="921"/>
      <c r="EFM93" s="921"/>
      <c r="EFN93" s="921"/>
      <c r="EFO93" s="921"/>
      <c r="EFP93" s="921"/>
      <c r="EFQ93" s="921"/>
      <c r="EFR93" s="921"/>
      <c r="EFS93" s="921"/>
      <c r="EFT93" s="921"/>
      <c r="EFU93" s="921"/>
      <c r="EFV93" s="921"/>
      <c r="EFW93" s="921"/>
      <c r="EFX93" s="921"/>
      <c r="EFY93" s="921"/>
      <c r="EFZ93" s="921"/>
      <c r="EGA93" s="921"/>
      <c r="EGB93" s="921"/>
      <c r="EGC93" s="921"/>
      <c r="EGD93" s="921"/>
      <c r="EGE93" s="921"/>
      <c r="EGF93" s="921"/>
      <c r="EGG93" s="921"/>
      <c r="EGH93" s="921"/>
      <c r="EGI93" s="921"/>
      <c r="EGJ93" s="921"/>
      <c r="EGK93" s="921"/>
      <c r="EGL93" s="921"/>
      <c r="EGM93" s="921"/>
      <c r="EGN93" s="921"/>
      <c r="EGO93" s="921"/>
      <c r="EGP93" s="921"/>
      <c r="EGQ93" s="921"/>
      <c r="EGR93" s="921"/>
      <c r="EGS93" s="921"/>
      <c r="EGT93" s="921"/>
      <c r="EGU93" s="921"/>
      <c r="EGV93" s="921"/>
      <c r="EGW93" s="921"/>
      <c r="EGX93" s="921"/>
      <c r="EGY93" s="921"/>
      <c r="EGZ93" s="921"/>
      <c r="EHA93" s="921"/>
      <c r="EHB93" s="921"/>
      <c r="EHC93" s="921"/>
      <c r="EHD93" s="921"/>
      <c r="EHE93" s="921"/>
      <c r="EHF93" s="921"/>
      <c r="EHG93" s="921"/>
      <c r="EHH93" s="921"/>
      <c r="EHI93" s="921"/>
      <c r="EHJ93" s="921"/>
      <c r="EHK93" s="921"/>
      <c r="EHL93" s="921"/>
      <c r="EHM93" s="921"/>
      <c r="EHN93" s="921"/>
      <c r="EHO93" s="921"/>
      <c r="EHP93" s="921"/>
      <c r="EHQ93" s="921"/>
      <c r="EHR93" s="921"/>
      <c r="EHS93" s="921"/>
      <c r="EHT93" s="921"/>
      <c r="EHU93" s="921"/>
      <c r="EHV93" s="921"/>
      <c r="EHW93" s="921"/>
      <c r="EHX93" s="921"/>
      <c r="EHY93" s="921"/>
      <c r="EHZ93" s="921"/>
      <c r="EIA93" s="921"/>
      <c r="EIB93" s="921"/>
      <c r="EIC93" s="921"/>
      <c r="EID93" s="921"/>
      <c r="EIE93" s="921"/>
      <c r="EIF93" s="921"/>
      <c r="EIG93" s="921"/>
      <c r="EIH93" s="921"/>
      <c r="EII93" s="921"/>
      <c r="EIJ93" s="921"/>
      <c r="EIK93" s="921"/>
      <c r="EIL93" s="921"/>
      <c r="EIM93" s="921"/>
      <c r="EIN93" s="921"/>
      <c r="EIO93" s="921"/>
      <c r="EIP93" s="921"/>
      <c r="EIQ93" s="921"/>
      <c r="EIR93" s="921"/>
      <c r="EIS93" s="921"/>
      <c r="EIT93" s="921"/>
      <c r="EIU93" s="921"/>
      <c r="EIV93" s="921"/>
      <c r="EIW93" s="921"/>
      <c r="EIX93" s="921"/>
      <c r="EIY93" s="921"/>
      <c r="EIZ93" s="921"/>
      <c r="EJA93" s="921"/>
      <c r="EJB93" s="921"/>
      <c r="EJC93" s="921"/>
      <c r="EJD93" s="921"/>
      <c r="EJE93" s="921"/>
      <c r="EJF93" s="921"/>
      <c r="EJG93" s="921"/>
      <c r="EJH93" s="921"/>
      <c r="EJI93" s="921"/>
      <c r="EJJ93" s="921"/>
      <c r="EJK93" s="921"/>
      <c r="EJL93" s="921"/>
      <c r="EJM93" s="921"/>
      <c r="EJN93" s="921"/>
      <c r="EJO93" s="921"/>
      <c r="EJP93" s="921"/>
      <c r="EJQ93" s="921"/>
      <c r="EJR93" s="921"/>
      <c r="EJS93" s="921"/>
      <c r="EJT93" s="921"/>
      <c r="EJU93" s="921"/>
      <c r="EJV93" s="921"/>
      <c r="EJW93" s="921"/>
      <c r="EJX93" s="921"/>
      <c r="EJY93" s="921"/>
      <c r="EJZ93" s="921"/>
      <c r="EKA93" s="921"/>
      <c r="EKB93" s="921"/>
      <c r="EKC93" s="921"/>
      <c r="EKD93" s="921"/>
      <c r="EKE93" s="921"/>
      <c r="EKF93" s="921"/>
      <c r="EKG93" s="921"/>
      <c r="EKH93" s="921"/>
      <c r="EKI93" s="921"/>
      <c r="EKJ93" s="921"/>
      <c r="EKK93" s="921"/>
      <c r="EKL93" s="921"/>
      <c r="EKM93" s="921"/>
      <c r="EKN93" s="921"/>
      <c r="EKO93" s="921"/>
      <c r="EKP93" s="921"/>
      <c r="EKQ93" s="921"/>
      <c r="EKR93" s="921"/>
      <c r="EKS93" s="921"/>
      <c r="EKT93" s="921"/>
      <c r="EKU93" s="921"/>
      <c r="EKV93" s="921"/>
      <c r="EKW93" s="921"/>
      <c r="EKX93" s="921"/>
      <c r="EKY93" s="921"/>
      <c r="EKZ93" s="921"/>
      <c r="ELA93" s="921"/>
      <c r="ELB93" s="921"/>
      <c r="ELC93" s="921"/>
      <c r="ELD93" s="921"/>
      <c r="ELE93" s="921"/>
      <c r="ELF93" s="921"/>
      <c r="ELG93" s="921"/>
      <c r="ELH93" s="921"/>
      <c r="ELI93" s="921"/>
      <c r="ELJ93" s="921"/>
      <c r="ELK93" s="921"/>
      <c r="ELL93" s="921"/>
      <c r="ELM93" s="921"/>
      <c r="ELN93" s="921"/>
      <c r="ELO93" s="921"/>
      <c r="ELP93" s="921"/>
      <c r="ELQ93" s="921"/>
      <c r="ELR93" s="921"/>
      <c r="ELS93" s="921"/>
      <c r="ELT93" s="921"/>
      <c r="ELU93" s="921"/>
      <c r="ELV93" s="921"/>
      <c r="ELW93" s="921"/>
      <c r="ELX93" s="921"/>
      <c r="ELY93" s="921"/>
      <c r="ELZ93" s="921"/>
      <c r="EMA93" s="921"/>
      <c r="EMB93" s="921"/>
      <c r="EMC93" s="921"/>
      <c r="EMD93" s="921"/>
      <c r="EME93" s="921"/>
      <c r="EMF93" s="921"/>
      <c r="EMG93" s="921"/>
      <c r="EMH93" s="921"/>
      <c r="EMI93" s="921"/>
      <c r="EMJ93" s="921"/>
      <c r="EMK93" s="921"/>
      <c r="EML93" s="921"/>
      <c r="EMM93" s="921"/>
      <c r="EMN93" s="921"/>
      <c r="EMO93" s="921"/>
      <c r="EMP93" s="921"/>
      <c r="EMQ93" s="921"/>
      <c r="EMR93" s="921"/>
      <c r="EMS93" s="921"/>
      <c r="EMT93" s="921"/>
      <c r="EMU93" s="921"/>
      <c r="EMV93" s="921"/>
      <c r="EMW93" s="921"/>
      <c r="EMX93" s="921"/>
      <c r="EMY93" s="921"/>
      <c r="EMZ93" s="921"/>
      <c r="ENA93" s="921"/>
      <c r="ENB93" s="921"/>
      <c r="ENC93" s="921"/>
      <c r="END93" s="921"/>
      <c r="ENE93" s="921"/>
      <c r="ENF93" s="921"/>
      <c r="ENG93" s="921"/>
      <c r="ENH93" s="921"/>
      <c r="ENI93" s="921"/>
      <c r="ENJ93" s="921"/>
      <c r="ENK93" s="921"/>
      <c r="ENL93" s="921"/>
      <c r="ENM93" s="921"/>
      <c r="ENN93" s="921"/>
      <c r="ENO93" s="921"/>
      <c r="ENP93" s="921"/>
      <c r="ENQ93" s="921"/>
      <c r="ENR93" s="921"/>
      <c r="ENS93" s="921"/>
      <c r="ENT93" s="921"/>
      <c r="ENU93" s="921"/>
      <c r="ENV93" s="921"/>
      <c r="ENW93" s="921"/>
      <c r="ENX93" s="921"/>
      <c r="ENY93" s="921"/>
      <c r="ENZ93" s="921"/>
      <c r="EOA93" s="921"/>
      <c r="EOB93" s="921"/>
      <c r="EOC93" s="921"/>
      <c r="EOD93" s="921"/>
      <c r="EOE93" s="921"/>
      <c r="EOF93" s="921"/>
      <c r="EOG93" s="921"/>
      <c r="EOH93" s="921"/>
      <c r="EOI93" s="921"/>
      <c r="EOJ93" s="921"/>
      <c r="EOK93" s="921"/>
      <c r="EOL93" s="921"/>
      <c r="EOM93" s="921"/>
      <c r="EON93" s="921"/>
      <c r="EOO93" s="921"/>
      <c r="EOP93" s="921"/>
      <c r="EOQ93" s="921"/>
      <c r="EOR93" s="921"/>
      <c r="EOS93" s="921"/>
      <c r="EOT93" s="921"/>
      <c r="EOU93" s="921"/>
      <c r="EOV93" s="921"/>
      <c r="EOW93" s="921"/>
      <c r="EOX93" s="921"/>
      <c r="EOY93" s="921"/>
      <c r="EOZ93" s="921"/>
      <c r="EPA93" s="921"/>
      <c r="EPB93" s="921"/>
      <c r="EPC93" s="921"/>
      <c r="EPD93" s="921"/>
      <c r="EPE93" s="921"/>
      <c r="EPF93" s="921"/>
      <c r="EPG93" s="921"/>
      <c r="EPH93" s="921"/>
      <c r="EPI93" s="921"/>
      <c r="EPJ93" s="921"/>
      <c r="EPK93" s="921"/>
      <c r="EPL93" s="921"/>
      <c r="EPM93" s="921"/>
      <c r="EPN93" s="921"/>
      <c r="EPO93" s="921"/>
      <c r="EPP93" s="921"/>
      <c r="EPQ93" s="921"/>
      <c r="EPR93" s="921"/>
      <c r="EPS93" s="921"/>
      <c r="EPT93" s="921"/>
      <c r="EPU93" s="921"/>
      <c r="EPV93" s="921"/>
      <c r="EPW93" s="921"/>
      <c r="EPX93" s="921"/>
      <c r="EPY93" s="921"/>
      <c r="EPZ93" s="921"/>
      <c r="EQA93" s="921"/>
      <c r="EQB93" s="921"/>
      <c r="EQC93" s="921"/>
      <c r="EQD93" s="921"/>
      <c r="EQE93" s="921"/>
      <c r="EQF93" s="921"/>
      <c r="EQG93" s="921"/>
      <c r="EQH93" s="921"/>
      <c r="EQI93" s="921"/>
      <c r="EQJ93" s="921"/>
      <c r="EQK93" s="921"/>
      <c r="EQL93" s="921"/>
      <c r="EQM93" s="921"/>
      <c r="EQN93" s="921"/>
      <c r="EQO93" s="921"/>
      <c r="EQP93" s="921"/>
      <c r="EQQ93" s="921"/>
      <c r="EQR93" s="921"/>
      <c r="EQS93" s="921"/>
      <c r="EQT93" s="921"/>
      <c r="EQU93" s="921"/>
      <c r="EQV93" s="921"/>
      <c r="EQW93" s="921"/>
      <c r="EQX93" s="921"/>
      <c r="EQY93" s="921"/>
      <c r="EQZ93" s="921"/>
      <c r="ERA93" s="921"/>
      <c r="ERB93" s="921"/>
      <c r="ERC93" s="921"/>
      <c r="ERD93" s="921"/>
      <c r="ERE93" s="921"/>
      <c r="ERF93" s="921"/>
      <c r="ERG93" s="921"/>
      <c r="ERH93" s="921"/>
      <c r="ERI93" s="921"/>
      <c r="ERJ93" s="921"/>
      <c r="ERK93" s="921"/>
      <c r="ERL93" s="921"/>
      <c r="ERM93" s="921"/>
      <c r="ERN93" s="921"/>
      <c r="ERO93" s="921"/>
      <c r="ERP93" s="921"/>
      <c r="ERQ93" s="921"/>
      <c r="ERR93" s="921"/>
      <c r="ERS93" s="921"/>
      <c r="ERT93" s="921"/>
      <c r="ERU93" s="921"/>
      <c r="ERV93" s="921"/>
      <c r="ERW93" s="921"/>
      <c r="ERX93" s="921"/>
      <c r="ERY93" s="921"/>
      <c r="ERZ93" s="921"/>
      <c r="ESA93" s="921"/>
      <c r="ESB93" s="921"/>
      <c r="ESC93" s="921"/>
      <c r="ESD93" s="921"/>
      <c r="ESE93" s="921"/>
      <c r="ESF93" s="921"/>
      <c r="ESG93" s="921"/>
      <c r="ESH93" s="921"/>
      <c r="ESI93" s="921"/>
      <c r="ESJ93" s="921"/>
      <c r="ESK93" s="921"/>
      <c r="ESL93" s="921"/>
      <c r="ESM93" s="921"/>
      <c r="ESN93" s="921"/>
      <c r="ESO93" s="921"/>
      <c r="ESP93" s="921"/>
      <c r="ESQ93" s="921"/>
      <c r="ESR93" s="921"/>
      <c r="ESS93" s="921"/>
      <c r="EST93" s="921"/>
      <c r="ESU93" s="921"/>
      <c r="ESV93" s="921"/>
      <c r="ESW93" s="921"/>
      <c r="ESX93" s="921"/>
      <c r="ESY93" s="921"/>
      <c r="ESZ93" s="921"/>
      <c r="ETA93" s="921"/>
      <c r="ETB93" s="921"/>
      <c r="ETC93" s="921"/>
      <c r="ETD93" s="921"/>
      <c r="ETE93" s="921"/>
      <c r="ETF93" s="921"/>
      <c r="ETG93" s="921"/>
      <c r="ETH93" s="921"/>
      <c r="ETI93" s="921"/>
      <c r="ETJ93" s="921"/>
      <c r="ETK93" s="921"/>
      <c r="ETL93" s="921"/>
      <c r="ETM93" s="921"/>
      <c r="ETN93" s="921"/>
      <c r="ETO93" s="921"/>
      <c r="ETP93" s="921"/>
      <c r="ETQ93" s="921"/>
      <c r="ETR93" s="921"/>
      <c r="ETS93" s="921"/>
      <c r="ETT93" s="921"/>
      <c r="ETU93" s="921"/>
      <c r="ETV93" s="921"/>
      <c r="ETW93" s="921"/>
      <c r="ETX93" s="921"/>
      <c r="ETY93" s="921"/>
      <c r="ETZ93" s="921"/>
      <c r="EUA93" s="921"/>
      <c r="EUB93" s="921"/>
      <c r="EUC93" s="921"/>
      <c r="EUD93" s="921"/>
      <c r="EUE93" s="921"/>
      <c r="EUF93" s="921"/>
      <c r="EUG93" s="921"/>
      <c r="EUH93" s="921"/>
      <c r="EUI93" s="921"/>
      <c r="EUJ93" s="921"/>
      <c r="EUK93" s="921"/>
      <c r="EUL93" s="921"/>
      <c r="EUM93" s="921"/>
      <c r="EUN93" s="921"/>
      <c r="EUO93" s="921"/>
      <c r="EUP93" s="921"/>
      <c r="EUQ93" s="921"/>
      <c r="EUR93" s="921"/>
      <c r="EUS93" s="921"/>
      <c r="EUT93" s="921"/>
      <c r="EUU93" s="921"/>
      <c r="EUV93" s="921"/>
      <c r="EUW93" s="921"/>
      <c r="EUX93" s="921"/>
      <c r="EUY93" s="921"/>
      <c r="EUZ93" s="921"/>
      <c r="EVA93" s="921"/>
      <c r="EVB93" s="921"/>
      <c r="EVC93" s="921"/>
      <c r="EVD93" s="921"/>
      <c r="EVE93" s="921"/>
      <c r="EVF93" s="921"/>
      <c r="EVG93" s="921"/>
      <c r="EVH93" s="921"/>
      <c r="EVI93" s="921"/>
      <c r="EVJ93" s="921"/>
      <c r="EVK93" s="921"/>
      <c r="EVL93" s="921"/>
      <c r="EVM93" s="921"/>
      <c r="EVN93" s="921"/>
      <c r="EVO93" s="921"/>
      <c r="EVP93" s="921"/>
      <c r="EVQ93" s="921"/>
      <c r="EVR93" s="921"/>
      <c r="EVS93" s="921"/>
      <c r="EVT93" s="921"/>
      <c r="EVU93" s="921"/>
      <c r="EVV93" s="921"/>
      <c r="EVW93" s="921"/>
      <c r="EVX93" s="921"/>
      <c r="EVY93" s="921"/>
      <c r="EVZ93" s="921"/>
      <c r="EWA93" s="921"/>
      <c r="EWB93" s="921"/>
      <c r="EWC93" s="921"/>
      <c r="EWD93" s="921"/>
      <c r="EWE93" s="921"/>
      <c r="EWF93" s="921"/>
      <c r="EWG93" s="921"/>
      <c r="EWH93" s="921"/>
      <c r="EWI93" s="921"/>
      <c r="EWJ93" s="921"/>
      <c r="EWK93" s="921"/>
      <c r="EWL93" s="921"/>
      <c r="EWM93" s="921"/>
      <c r="EWN93" s="921"/>
      <c r="EWO93" s="921"/>
      <c r="EWP93" s="921"/>
      <c r="EWQ93" s="921"/>
      <c r="EWR93" s="921"/>
      <c r="EWS93" s="921"/>
      <c r="EWT93" s="921"/>
      <c r="EWU93" s="921"/>
      <c r="EWV93" s="921"/>
      <c r="EWW93" s="921"/>
      <c r="EWX93" s="921"/>
      <c r="EWY93" s="921"/>
      <c r="EWZ93" s="921"/>
      <c r="EXA93" s="921"/>
      <c r="EXB93" s="921"/>
      <c r="EXC93" s="921"/>
      <c r="EXD93" s="921"/>
      <c r="EXE93" s="921"/>
      <c r="EXF93" s="921"/>
      <c r="EXG93" s="921"/>
      <c r="EXH93" s="921"/>
      <c r="EXI93" s="921"/>
      <c r="EXJ93" s="921"/>
      <c r="EXK93" s="921"/>
      <c r="EXL93" s="921"/>
      <c r="EXM93" s="921"/>
      <c r="EXN93" s="921"/>
      <c r="EXO93" s="921"/>
      <c r="EXP93" s="921"/>
      <c r="EXQ93" s="921"/>
      <c r="EXR93" s="921"/>
      <c r="EXS93" s="921"/>
      <c r="EXT93" s="921"/>
      <c r="EXU93" s="921"/>
      <c r="EXV93" s="921"/>
      <c r="EXW93" s="921"/>
      <c r="EXX93" s="921"/>
      <c r="EXY93" s="921"/>
      <c r="EXZ93" s="921"/>
      <c r="EYA93" s="921"/>
      <c r="EYB93" s="921"/>
      <c r="EYC93" s="921"/>
      <c r="EYD93" s="921"/>
      <c r="EYE93" s="921"/>
      <c r="EYF93" s="921"/>
      <c r="EYG93" s="921"/>
      <c r="EYH93" s="921"/>
      <c r="EYI93" s="921"/>
      <c r="EYJ93" s="921"/>
      <c r="EYK93" s="921"/>
      <c r="EYL93" s="921"/>
      <c r="EYM93" s="921"/>
      <c r="EYN93" s="921"/>
      <c r="EYO93" s="921"/>
      <c r="EYP93" s="921"/>
      <c r="EYQ93" s="921"/>
      <c r="EYR93" s="921"/>
      <c r="EYS93" s="921"/>
      <c r="EYT93" s="921"/>
      <c r="EYU93" s="921"/>
      <c r="EYV93" s="921"/>
      <c r="EYW93" s="921"/>
      <c r="EYX93" s="921"/>
      <c r="EYY93" s="921"/>
      <c r="EYZ93" s="921"/>
      <c r="EZA93" s="921"/>
      <c r="EZB93" s="921"/>
      <c r="EZC93" s="921"/>
      <c r="EZD93" s="921"/>
      <c r="EZE93" s="921"/>
      <c r="EZF93" s="921"/>
      <c r="EZG93" s="921"/>
      <c r="EZH93" s="921"/>
      <c r="EZI93" s="921"/>
      <c r="EZJ93" s="921"/>
      <c r="EZK93" s="921"/>
      <c r="EZL93" s="921"/>
      <c r="EZM93" s="921"/>
      <c r="EZN93" s="921"/>
      <c r="EZO93" s="921"/>
      <c r="EZP93" s="921"/>
      <c r="EZQ93" s="921"/>
      <c r="EZR93" s="921"/>
      <c r="EZS93" s="921"/>
      <c r="EZT93" s="921"/>
      <c r="EZU93" s="921"/>
      <c r="EZV93" s="921"/>
      <c r="EZW93" s="921"/>
      <c r="EZX93" s="921"/>
      <c r="EZY93" s="921"/>
      <c r="EZZ93" s="921"/>
      <c r="FAA93" s="921"/>
      <c r="FAB93" s="921"/>
      <c r="FAC93" s="921"/>
      <c r="FAD93" s="921"/>
      <c r="FAE93" s="921"/>
      <c r="FAF93" s="921"/>
      <c r="FAG93" s="921"/>
      <c r="FAH93" s="921"/>
      <c r="FAI93" s="921"/>
      <c r="FAJ93" s="921"/>
      <c r="FAK93" s="921"/>
      <c r="FAL93" s="921"/>
      <c r="FAM93" s="921"/>
      <c r="FAN93" s="921"/>
      <c r="FAO93" s="921"/>
      <c r="FAP93" s="921"/>
      <c r="FAQ93" s="921"/>
      <c r="FAR93" s="921"/>
      <c r="FAS93" s="921"/>
      <c r="FAT93" s="921"/>
      <c r="FAU93" s="921"/>
      <c r="FAV93" s="921"/>
      <c r="FAW93" s="921"/>
      <c r="FAX93" s="921"/>
      <c r="FAY93" s="921"/>
      <c r="FAZ93" s="921"/>
      <c r="FBA93" s="921"/>
      <c r="FBB93" s="921"/>
      <c r="FBC93" s="921"/>
      <c r="FBD93" s="921"/>
      <c r="FBE93" s="921"/>
      <c r="FBF93" s="921"/>
      <c r="FBG93" s="921"/>
      <c r="FBH93" s="921"/>
      <c r="FBI93" s="921"/>
      <c r="FBJ93" s="921"/>
      <c r="FBK93" s="921"/>
      <c r="FBL93" s="921"/>
      <c r="FBM93" s="921"/>
      <c r="FBN93" s="921"/>
      <c r="FBO93" s="921"/>
      <c r="FBP93" s="921"/>
      <c r="FBQ93" s="921"/>
      <c r="FBR93" s="921"/>
      <c r="FBS93" s="921"/>
      <c r="FBT93" s="921"/>
      <c r="FBU93" s="921"/>
      <c r="FBV93" s="921"/>
      <c r="FBW93" s="921"/>
      <c r="FBX93" s="921"/>
      <c r="FBY93" s="921"/>
      <c r="FBZ93" s="921"/>
      <c r="FCA93" s="921"/>
      <c r="FCB93" s="921"/>
      <c r="FCC93" s="921"/>
      <c r="FCD93" s="921"/>
      <c r="FCE93" s="921"/>
      <c r="FCF93" s="921"/>
      <c r="FCG93" s="921"/>
      <c r="FCH93" s="921"/>
      <c r="FCI93" s="921"/>
      <c r="FCJ93" s="921"/>
      <c r="FCK93" s="921"/>
      <c r="FCL93" s="921"/>
      <c r="FCM93" s="921"/>
      <c r="FCN93" s="921"/>
      <c r="FCO93" s="921"/>
      <c r="FCP93" s="921"/>
      <c r="FCQ93" s="921"/>
      <c r="FCR93" s="921"/>
      <c r="FCS93" s="921"/>
      <c r="FCT93" s="921"/>
      <c r="FCU93" s="921"/>
      <c r="FCV93" s="921"/>
      <c r="FCW93" s="921"/>
      <c r="FCX93" s="921"/>
      <c r="FCY93" s="921"/>
      <c r="FCZ93" s="921"/>
      <c r="FDA93" s="921"/>
      <c r="FDB93" s="921"/>
      <c r="FDC93" s="921"/>
      <c r="FDD93" s="921"/>
      <c r="FDE93" s="921"/>
      <c r="FDF93" s="921"/>
      <c r="FDG93" s="921"/>
      <c r="FDH93" s="921"/>
      <c r="FDI93" s="921"/>
      <c r="FDJ93" s="921"/>
      <c r="FDK93" s="921"/>
      <c r="FDL93" s="921"/>
      <c r="FDM93" s="921"/>
      <c r="FDN93" s="921"/>
      <c r="FDO93" s="921"/>
      <c r="FDP93" s="921"/>
      <c r="FDQ93" s="921"/>
      <c r="FDR93" s="921"/>
      <c r="FDS93" s="921"/>
      <c r="FDT93" s="921"/>
      <c r="FDU93" s="921"/>
      <c r="FDV93" s="921"/>
      <c r="FDW93" s="921"/>
      <c r="FDX93" s="921"/>
      <c r="FDY93" s="921"/>
      <c r="FDZ93" s="921"/>
      <c r="FEA93" s="921"/>
      <c r="FEB93" s="921"/>
      <c r="FEC93" s="921"/>
      <c r="FED93" s="921"/>
      <c r="FEE93" s="921"/>
      <c r="FEF93" s="921"/>
      <c r="FEG93" s="921"/>
      <c r="FEH93" s="921"/>
      <c r="FEI93" s="921"/>
      <c r="FEJ93" s="921"/>
      <c r="FEK93" s="921"/>
      <c r="FEL93" s="921"/>
      <c r="FEM93" s="921"/>
      <c r="FEN93" s="921"/>
      <c r="FEO93" s="921"/>
      <c r="FEP93" s="921"/>
      <c r="FEQ93" s="921"/>
      <c r="FER93" s="921"/>
      <c r="FES93" s="921"/>
      <c r="FET93" s="921"/>
      <c r="FEU93" s="921"/>
      <c r="FEV93" s="921"/>
      <c r="FEW93" s="921"/>
      <c r="FEX93" s="921"/>
      <c r="FEY93" s="921"/>
      <c r="FEZ93" s="921"/>
      <c r="FFA93" s="921"/>
      <c r="FFB93" s="921"/>
      <c r="FFC93" s="921"/>
      <c r="FFD93" s="921"/>
      <c r="FFE93" s="921"/>
      <c r="FFF93" s="921"/>
      <c r="FFG93" s="921"/>
      <c r="FFH93" s="921"/>
      <c r="FFI93" s="921"/>
      <c r="FFJ93" s="921"/>
      <c r="FFK93" s="921"/>
      <c r="FFL93" s="921"/>
      <c r="FFM93" s="921"/>
      <c r="FFN93" s="921"/>
      <c r="FFO93" s="921"/>
      <c r="FFP93" s="921"/>
      <c r="FFQ93" s="921"/>
      <c r="FFR93" s="921"/>
      <c r="FFS93" s="921"/>
      <c r="FFT93" s="921"/>
      <c r="FFU93" s="921"/>
      <c r="FFV93" s="921"/>
      <c r="FFW93" s="921"/>
      <c r="FFX93" s="921"/>
      <c r="FFY93" s="921"/>
      <c r="FFZ93" s="921"/>
      <c r="FGA93" s="921"/>
      <c r="FGB93" s="921"/>
      <c r="FGC93" s="921"/>
      <c r="FGD93" s="921"/>
      <c r="FGE93" s="921"/>
      <c r="FGF93" s="921"/>
      <c r="FGG93" s="921"/>
      <c r="FGH93" s="921"/>
      <c r="FGI93" s="921"/>
      <c r="FGJ93" s="921"/>
      <c r="FGK93" s="921"/>
      <c r="FGL93" s="921"/>
      <c r="FGM93" s="921"/>
      <c r="FGN93" s="921"/>
      <c r="FGO93" s="921"/>
      <c r="FGP93" s="921"/>
      <c r="FGQ93" s="921"/>
      <c r="FGR93" s="921"/>
      <c r="FGS93" s="921"/>
      <c r="FGT93" s="921"/>
      <c r="FGU93" s="921"/>
      <c r="FGV93" s="921"/>
      <c r="FGW93" s="921"/>
      <c r="FGX93" s="921"/>
      <c r="FGY93" s="921"/>
      <c r="FGZ93" s="921"/>
      <c r="FHA93" s="921"/>
      <c r="FHB93" s="921"/>
      <c r="FHC93" s="921"/>
      <c r="FHD93" s="921"/>
      <c r="FHE93" s="921"/>
      <c r="FHF93" s="921"/>
      <c r="FHG93" s="921"/>
      <c r="FHH93" s="921"/>
      <c r="FHI93" s="921"/>
      <c r="FHJ93" s="921"/>
      <c r="FHK93" s="921"/>
      <c r="FHL93" s="921"/>
      <c r="FHM93" s="921"/>
      <c r="FHN93" s="921"/>
      <c r="FHO93" s="921"/>
      <c r="FHP93" s="921"/>
      <c r="FHQ93" s="921"/>
      <c r="FHR93" s="921"/>
      <c r="FHS93" s="921"/>
      <c r="FHT93" s="921"/>
      <c r="FHU93" s="921"/>
      <c r="FHV93" s="921"/>
      <c r="FHW93" s="921"/>
      <c r="FHX93" s="921"/>
      <c r="FHY93" s="921"/>
      <c r="FHZ93" s="921"/>
      <c r="FIA93" s="921"/>
      <c r="FIB93" s="921"/>
      <c r="FIC93" s="921"/>
      <c r="FID93" s="921"/>
      <c r="FIE93" s="921"/>
      <c r="FIF93" s="921"/>
      <c r="FIG93" s="921"/>
      <c r="FIH93" s="921"/>
      <c r="FII93" s="921"/>
      <c r="FIJ93" s="921"/>
      <c r="FIK93" s="921"/>
      <c r="FIL93" s="921"/>
      <c r="FIM93" s="921"/>
      <c r="FIN93" s="921"/>
      <c r="FIO93" s="921"/>
      <c r="FIP93" s="921"/>
      <c r="FIQ93" s="921"/>
      <c r="FIR93" s="921"/>
      <c r="FIS93" s="921"/>
      <c r="FIT93" s="921"/>
      <c r="FIU93" s="921"/>
      <c r="FIV93" s="921"/>
      <c r="FIW93" s="921"/>
      <c r="FIX93" s="921"/>
      <c r="FIY93" s="921"/>
      <c r="FIZ93" s="921"/>
      <c r="FJA93" s="921"/>
      <c r="FJB93" s="921"/>
      <c r="FJC93" s="921"/>
      <c r="FJD93" s="921"/>
      <c r="FJE93" s="921"/>
      <c r="FJF93" s="921"/>
      <c r="FJG93" s="921"/>
      <c r="FJH93" s="921"/>
      <c r="FJI93" s="921"/>
      <c r="FJJ93" s="921"/>
      <c r="FJK93" s="921"/>
      <c r="FJL93" s="921"/>
      <c r="FJM93" s="921"/>
      <c r="FJN93" s="921"/>
      <c r="FJO93" s="921"/>
      <c r="FJP93" s="921"/>
      <c r="FJQ93" s="921"/>
      <c r="FJR93" s="921"/>
      <c r="FJS93" s="921"/>
      <c r="FJT93" s="921"/>
      <c r="FJU93" s="921"/>
      <c r="FJV93" s="921"/>
      <c r="FJW93" s="921"/>
      <c r="FJX93" s="921"/>
      <c r="FJY93" s="921"/>
      <c r="FJZ93" s="921"/>
      <c r="FKA93" s="921"/>
      <c r="FKB93" s="921"/>
      <c r="FKC93" s="921"/>
      <c r="FKD93" s="921"/>
      <c r="FKE93" s="921"/>
      <c r="FKF93" s="921"/>
      <c r="FKG93" s="921"/>
      <c r="FKH93" s="921"/>
      <c r="FKI93" s="921"/>
      <c r="FKJ93" s="921"/>
      <c r="FKK93" s="921"/>
      <c r="FKL93" s="921"/>
      <c r="FKM93" s="921"/>
      <c r="FKN93" s="921"/>
      <c r="FKO93" s="921"/>
      <c r="FKP93" s="921"/>
      <c r="FKQ93" s="921"/>
      <c r="FKR93" s="921"/>
      <c r="FKS93" s="921"/>
      <c r="FKT93" s="921"/>
      <c r="FKU93" s="921"/>
      <c r="FKV93" s="921"/>
      <c r="FKW93" s="921"/>
      <c r="FKX93" s="921"/>
      <c r="FKY93" s="921"/>
      <c r="FKZ93" s="921"/>
      <c r="FLA93" s="921"/>
      <c r="FLB93" s="921"/>
      <c r="FLC93" s="921"/>
      <c r="FLD93" s="921"/>
      <c r="FLE93" s="921"/>
      <c r="FLF93" s="921"/>
      <c r="FLG93" s="921"/>
      <c r="FLH93" s="921"/>
      <c r="FLI93" s="921"/>
      <c r="FLJ93" s="921"/>
      <c r="FLK93" s="921"/>
      <c r="FLL93" s="921"/>
      <c r="FLM93" s="921"/>
      <c r="FLN93" s="921"/>
      <c r="FLO93" s="921"/>
      <c r="FLP93" s="921"/>
      <c r="FLQ93" s="921"/>
      <c r="FLR93" s="921"/>
      <c r="FLS93" s="921"/>
      <c r="FLT93" s="921"/>
      <c r="FLU93" s="921"/>
      <c r="FLV93" s="921"/>
      <c r="FLW93" s="921"/>
      <c r="FLX93" s="921"/>
      <c r="FLY93" s="921"/>
      <c r="FLZ93" s="921"/>
      <c r="FMA93" s="921"/>
      <c r="FMB93" s="921"/>
      <c r="FMC93" s="921"/>
      <c r="FMD93" s="921"/>
      <c r="FME93" s="921"/>
      <c r="FMF93" s="921"/>
      <c r="FMG93" s="921"/>
      <c r="FMH93" s="921"/>
      <c r="FMI93" s="921"/>
      <c r="FMJ93" s="921"/>
      <c r="FMK93" s="921"/>
      <c r="FML93" s="921"/>
      <c r="FMM93" s="921"/>
      <c r="FMN93" s="921"/>
      <c r="FMO93" s="921"/>
      <c r="FMP93" s="921"/>
      <c r="FMQ93" s="921"/>
      <c r="FMR93" s="921"/>
      <c r="FMS93" s="921"/>
      <c r="FMT93" s="921"/>
      <c r="FMU93" s="921"/>
      <c r="FMV93" s="921"/>
      <c r="FMW93" s="921"/>
      <c r="FMX93" s="921"/>
      <c r="FMY93" s="921"/>
      <c r="FMZ93" s="921"/>
      <c r="FNA93" s="921"/>
      <c r="FNB93" s="921"/>
      <c r="FNC93" s="921"/>
      <c r="FND93" s="921"/>
      <c r="FNE93" s="921"/>
      <c r="FNF93" s="921"/>
      <c r="FNG93" s="921"/>
      <c r="FNH93" s="921"/>
      <c r="FNI93" s="921"/>
      <c r="FNJ93" s="921"/>
      <c r="FNK93" s="921"/>
      <c r="FNL93" s="921"/>
      <c r="FNM93" s="921"/>
      <c r="FNN93" s="921"/>
      <c r="FNO93" s="921"/>
      <c r="FNP93" s="921"/>
      <c r="FNQ93" s="921"/>
      <c r="FNR93" s="921"/>
      <c r="FNS93" s="921"/>
      <c r="FNT93" s="921"/>
      <c r="FNU93" s="921"/>
      <c r="FNV93" s="921"/>
      <c r="FNW93" s="921"/>
      <c r="FNX93" s="921"/>
      <c r="FNY93" s="921"/>
      <c r="FNZ93" s="921"/>
      <c r="FOA93" s="921"/>
      <c r="FOB93" s="921"/>
      <c r="FOC93" s="921"/>
      <c r="FOD93" s="921"/>
      <c r="FOE93" s="921"/>
      <c r="FOF93" s="921"/>
      <c r="FOG93" s="921"/>
      <c r="FOH93" s="921"/>
      <c r="FOI93" s="921"/>
      <c r="FOJ93" s="921"/>
      <c r="FOK93" s="921"/>
      <c r="FOL93" s="921"/>
      <c r="FOM93" s="921"/>
      <c r="FON93" s="921"/>
      <c r="FOO93" s="921"/>
      <c r="FOP93" s="921"/>
      <c r="FOQ93" s="921"/>
      <c r="FOR93" s="921"/>
      <c r="FOS93" s="921"/>
      <c r="FOT93" s="921"/>
      <c r="FOU93" s="921"/>
      <c r="FOV93" s="921"/>
      <c r="FOW93" s="921"/>
      <c r="FOX93" s="921"/>
      <c r="FOY93" s="921"/>
      <c r="FOZ93" s="921"/>
      <c r="FPA93" s="921"/>
      <c r="FPB93" s="921"/>
      <c r="FPC93" s="921"/>
      <c r="FPD93" s="921"/>
      <c r="FPE93" s="921"/>
      <c r="FPF93" s="921"/>
      <c r="FPG93" s="921"/>
      <c r="FPH93" s="921"/>
      <c r="FPI93" s="921"/>
      <c r="FPJ93" s="921"/>
      <c r="FPK93" s="921"/>
      <c r="FPL93" s="921"/>
      <c r="FPM93" s="921"/>
      <c r="FPN93" s="921"/>
      <c r="FPO93" s="921"/>
      <c r="FPP93" s="921"/>
      <c r="FPQ93" s="921"/>
      <c r="FPR93" s="921"/>
      <c r="FPS93" s="921"/>
      <c r="FPT93" s="921"/>
      <c r="FPU93" s="921"/>
      <c r="FPV93" s="921"/>
      <c r="FPW93" s="921"/>
      <c r="FPX93" s="921"/>
      <c r="FPY93" s="921"/>
      <c r="FPZ93" s="921"/>
      <c r="FQA93" s="921"/>
      <c r="FQB93" s="921"/>
      <c r="FQC93" s="921"/>
      <c r="FQD93" s="921"/>
      <c r="FQE93" s="921"/>
      <c r="FQF93" s="921"/>
      <c r="FQG93" s="921"/>
      <c r="FQH93" s="921"/>
      <c r="FQI93" s="921"/>
      <c r="FQJ93" s="921"/>
      <c r="FQK93" s="921"/>
      <c r="FQL93" s="921"/>
      <c r="FQM93" s="921"/>
      <c r="FQN93" s="921"/>
      <c r="FQO93" s="921"/>
      <c r="FQP93" s="921"/>
      <c r="FQQ93" s="921"/>
      <c r="FQR93" s="921"/>
      <c r="FQS93" s="921"/>
      <c r="FQT93" s="921"/>
      <c r="FQU93" s="921"/>
      <c r="FQV93" s="921"/>
      <c r="FQW93" s="921"/>
      <c r="FQX93" s="921"/>
      <c r="FQY93" s="921"/>
      <c r="FQZ93" s="921"/>
      <c r="FRA93" s="921"/>
      <c r="FRB93" s="921"/>
      <c r="FRC93" s="921"/>
      <c r="FRD93" s="921"/>
      <c r="FRE93" s="921"/>
      <c r="FRF93" s="921"/>
      <c r="FRG93" s="921"/>
      <c r="FRH93" s="921"/>
      <c r="FRI93" s="921"/>
      <c r="FRJ93" s="921"/>
      <c r="FRK93" s="921"/>
      <c r="FRL93" s="921"/>
      <c r="FRM93" s="921"/>
      <c r="FRN93" s="921"/>
      <c r="FRO93" s="921"/>
      <c r="FRP93" s="921"/>
      <c r="FRQ93" s="921"/>
      <c r="FRR93" s="921"/>
      <c r="FRS93" s="921"/>
      <c r="FRT93" s="921"/>
      <c r="FRU93" s="921"/>
      <c r="FRV93" s="921"/>
      <c r="FRW93" s="921"/>
      <c r="FRX93" s="921"/>
      <c r="FRY93" s="921"/>
      <c r="FRZ93" s="921"/>
      <c r="FSA93" s="921"/>
      <c r="FSB93" s="921"/>
      <c r="FSC93" s="921"/>
      <c r="FSD93" s="921"/>
      <c r="FSE93" s="921"/>
      <c r="FSF93" s="921"/>
      <c r="FSG93" s="921"/>
      <c r="FSH93" s="921"/>
      <c r="FSI93" s="921"/>
      <c r="FSJ93" s="921"/>
      <c r="FSK93" s="921"/>
      <c r="FSL93" s="921"/>
      <c r="FSM93" s="921"/>
      <c r="FSN93" s="921"/>
      <c r="FSO93" s="921"/>
      <c r="FSP93" s="921"/>
      <c r="FSQ93" s="921"/>
      <c r="FSR93" s="921"/>
      <c r="FSS93" s="921"/>
      <c r="FST93" s="921"/>
      <c r="FSU93" s="921"/>
      <c r="FSV93" s="921"/>
      <c r="FSW93" s="921"/>
      <c r="FSX93" s="921"/>
      <c r="FSY93" s="921"/>
      <c r="FSZ93" s="921"/>
      <c r="FTA93" s="921"/>
      <c r="FTB93" s="921"/>
      <c r="FTC93" s="921"/>
      <c r="FTD93" s="921"/>
      <c r="FTE93" s="921"/>
      <c r="FTF93" s="921"/>
      <c r="FTG93" s="921"/>
      <c r="FTH93" s="921"/>
      <c r="FTI93" s="921"/>
      <c r="FTJ93" s="921"/>
      <c r="FTK93" s="921"/>
      <c r="FTL93" s="921"/>
      <c r="FTM93" s="921"/>
      <c r="FTN93" s="921"/>
      <c r="FTO93" s="921"/>
      <c r="FTP93" s="921"/>
      <c r="FTQ93" s="921"/>
      <c r="FTR93" s="921"/>
      <c r="FTS93" s="921"/>
      <c r="FTT93" s="921"/>
      <c r="FTU93" s="921"/>
      <c r="FTV93" s="921"/>
      <c r="FTW93" s="921"/>
      <c r="FTX93" s="921"/>
      <c r="FTY93" s="921"/>
      <c r="FTZ93" s="921"/>
      <c r="FUA93" s="921"/>
      <c r="FUB93" s="921"/>
      <c r="FUC93" s="921"/>
      <c r="FUD93" s="921"/>
      <c r="FUE93" s="921"/>
      <c r="FUF93" s="921"/>
      <c r="FUG93" s="921"/>
      <c r="FUH93" s="921"/>
      <c r="FUI93" s="921"/>
      <c r="FUJ93" s="921"/>
      <c r="FUK93" s="921"/>
      <c r="FUL93" s="921"/>
      <c r="FUM93" s="921"/>
      <c r="FUN93" s="921"/>
      <c r="FUO93" s="921"/>
      <c r="FUP93" s="921"/>
      <c r="FUQ93" s="921"/>
      <c r="FUR93" s="921"/>
      <c r="FUS93" s="921"/>
      <c r="FUT93" s="921"/>
      <c r="FUU93" s="921"/>
      <c r="FUV93" s="921"/>
      <c r="FUW93" s="921"/>
      <c r="FUX93" s="921"/>
      <c r="FUY93" s="921"/>
      <c r="FUZ93" s="921"/>
      <c r="FVA93" s="921"/>
      <c r="FVB93" s="921"/>
      <c r="FVC93" s="921"/>
      <c r="FVD93" s="921"/>
      <c r="FVE93" s="921"/>
      <c r="FVF93" s="921"/>
      <c r="FVG93" s="921"/>
      <c r="FVH93" s="921"/>
      <c r="FVI93" s="921"/>
      <c r="FVJ93" s="921"/>
      <c r="FVK93" s="921"/>
      <c r="FVL93" s="921"/>
      <c r="FVM93" s="921"/>
      <c r="FVN93" s="921"/>
      <c r="FVO93" s="921"/>
      <c r="FVP93" s="921"/>
      <c r="FVQ93" s="921"/>
      <c r="FVR93" s="921"/>
      <c r="FVS93" s="921"/>
      <c r="FVT93" s="921"/>
      <c r="FVU93" s="921"/>
      <c r="FVV93" s="921"/>
      <c r="FVW93" s="921"/>
      <c r="FVX93" s="921"/>
      <c r="FVY93" s="921"/>
      <c r="FVZ93" s="921"/>
      <c r="FWA93" s="921"/>
      <c r="FWB93" s="921"/>
      <c r="FWC93" s="921"/>
      <c r="FWD93" s="921"/>
      <c r="FWE93" s="921"/>
      <c r="FWF93" s="921"/>
      <c r="FWG93" s="921"/>
      <c r="FWH93" s="921"/>
      <c r="FWI93" s="921"/>
      <c r="FWJ93" s="921"/>
      <c r="FWK93" s="921"/>
      <c r="FWL93" s="921"/>
      <c r="FWM93" s="921"/>
      <c r="FWN93" s="921"/>
      <c r="FWO93" s="921"/>
      <c r="FWP93" s="921"/>
      <c r="FWQ93" s="921"/>
      <c r="FWR93" s="921"/>
      <c r="FWS93" s="921"/>
      <c r="FWT93" s="921"/>
      <c r="FWU93" s="921"/>
      <c r="FWV93" s="921"/>
      <c r="FWW93" s="921"/>
      <c r="FWX93" s="921"/>
      <c r="FWY93" s="921"/>
      <c r="FWZ93" s="921"/>
      <c r="FXA93" s="921"/>
      <c r="FXB93" s="921"/>
      <c r="FXC93" s="921"/>
      <c r="FXD93" s="921"/>
      <c r="FXE93" s="921"/>
      <c r="FXF93" s="921"/>
      <c r="FXG93" s="921"/>
      <c r="FXH93" s="921"/>
      <c r="FXI93" s="921"/>
      <c r="FXJ93" s="921"/>
      <c r="FXK93" s="921"/>
      <c r="FXL93" s="921"/>
      <c r="FXM93" s="921"/>
      <c r="FXN93" s="921"/>
      <c r="FXO93" s="921"/>
      <c r="FXP93" s="921"/>
      <c r="FXQ93" s="921"/>
      <c r="FXR93" s="921"/>
      <c r="FXS93" s="921"/>
      <c r="FXT93" s="921"/>
      <c r="FXU93" s="921"/>
      <c r="FXV93" s="921"/>
      <c r="FXW93" s="921"/>
      <c r="FXX93" s="921"/>
      <c r="FXY93" s="921"/>
      <c r="FXZ93" s="921"/>
      <c r="FYA93" s="921"/>
      <c r="FYB93" s="921"/>
      <c r="FYC93" s="921"/>
      <c r="FYD93" s="921"/>
      <c r="FYE93" s="921"/>
      <c r="FYF93" s="921"/>
      <c r="FYG93" s="921"/>
      <c r="FYH93" s="921"/>
      <c r="FYI93" s="921"/>
      <c r="FYJ93" s="921"/>
      <c r="FYK93" s="921"/>
      <c r="FYL93" s="921"/>
      <c r="FYM93" s="921"/>
      <c r="FYN93" s="921"/>
      <c r="FYO93" s="921"/>
      <c r="FYP93" s="921"/>
      <c r="FYQ93" s="921"/>
      <c r="FYR93" s="921"/>
      <c r="FYS93" s="921"/>
      <c r="FYT93" s="921"/>
      <c r="FYU93" s="921"/>
      <c r="FYV93" s="921"/>
      <c r="FYW93" s="921"/>
      <c r="FYX93" s="921"/>
      <c r="FYY93" s="921"/>
      <c r="FYZ93" s="921"/>
      <c r="FZA93" s="921"/>
      <c r="FZB93" s="921"/>
      <c r="FZC93" s="921"/>
      <c r="FZD93" s="921"/>
      <c r="FZE93" s="921"/>
      <c r="FZF93" s="921"/>
      <c r="FZG93" s="921"/>
      <c r="FZH93" s="921"/>
      <c r="FZI93" s="921"/>
      <c r="FZJ93" s="921"/>
      <c r="FZK93" s="921"/>
      <c r="FZL93" s="921"/>
      <c r="FZM93" s="921"/>
      <c r="FZN93" s="921"/>
      <c r="FZO93" s="921"/>
      <c r="FZP93" s="921"/>
      <c r="FZQ93" s="921"/>
      <c r="FZR93" s="921"/>
      <c r="FZS93" s="921"/>
      <c r="FZT93" s="921"/>
      <c r="FZU93" s="921"/>
      <c r="FZV93" s="921"/>
      <c r="FZW93" s="921"/>
      <c r="FZX93" s="921"/>
      <c r="FZY93" s="921"/>
      <c r="FZZ93" s="921"/>
      <c r="GAA93" s="921"/>
      <c r="GAB93" s="921"/>
      <c r="GAC93" s="921"/>
      <c r="GAD93" s="921"/>
      <c r="GAE93" s="921"/>
      <c r="GAF93" s="921"/>
      <c r="GAG93" s="921"/>
      <c r="GAH93" s="921"/>
      <c r="GAI93" s="921"/>
      <c r="GAJ93" s="921"/>
      <c r="GAK93" s="921"/>
      <c r="GAL93" s="921"/>
      <c r="GAM93" s="921"/>
      <c r="GAN93" s="921"/>
      <c r="GAO93" s="921"/>
      <c r="GAP93" s="921"/>
      <c r="GAQ93" s="921"/>
      <c r="GAR93" s="921"/>
      <c r="GAS93" s="921"/>
      <c r="GAT93" s="921"/>
      <c r="GAU93" s="921"/>
      <c r="GAV93" s="921"/>
      <c r="GAW93" s="921"/>
      <c r="GAX93" s="921"/>
      <c r="GAY93" s="921"/>
      <c r="GAZ93" s="921"/>
      <c r="GBA93" s="921"/>
      <c r="GBB93" s="921"/>
      <c r="GBC93" s="921"/>
      <c r="GBD93" s="921"/>
      <c r="GBE93" s="921"/>
      <c r="GBF93" s="921"/>
      <c r="GBG93" s="921"/>
      <c r="GBH93" s="921"/>
      <c r="GBI93" s="921"/>
      <c r="GBJ93" s="921"/>
      <c r="GBK93" s="921"/>
      <c r="GBL93" s="921"/>
      <c r="GBM93" s="921"/>
      <c r="GBN93" s="921"/>
      <c r="GBO93" s="921"/>
      <c r="GBP93" s="921"/>
      <c r="GBQ93" s="921"/>
      <c r="GBR93" s="921"/>
      <c r="GBS93" s="921"/>
      <c r="GBT93" s="921"/>
      <c r="GBU93" s="921"/>
      <c r="GBV93" s="921"/>
      <c r="GBW93" s="921"/>
      <c r="GBX93" s="921"/>
      <c r="GBY93" s="921"/>
      <c r="GBZ93" s="921"/>
      <c r="GCA93" s="921"/>
      <c r="GCB93" s="921"/>
      <c r="GCC93" s="921"/>
      <c r="GCD93" s="921"/>
      <c r="GCE93" s="921"/>
      <c r="GCF93" s="921"/>
      <c r="GCG93" s="921"/>
      <c r="GCH93" s="921"/>
      <c r="GCI93" s="921"/>
      <c r="GCJ93" s="921"/>
      <c r="GCK93" s="921"/>
      <c r="GCL93" s="921"/>
      <c r="GCM93" s="921"/>
      <c r="GCN93" s="921"/>
      <c r="GCO93" s="921"/>
      <c r="GCP93" s="921"/>
      <c r="GCQ93" s="921"/>
      <c r="GCR93" s="921"/>
      <c r="GCS93" s="921"/>
      <c r="GCT93" s="921"/>
      <c r="GCU93" s="921"/>
      <c r="GCV93" s="921"/>
      <c r="GCW93" s="921"/>
      <c r="GCX93" s="921"/>
      <c r="GCY93" s="921"/>
      <c r="GCZ93" s="921"/>
      <c r="GDA93" s="921"/>
      <c r="GDB93" s="921"/>
      <c r="GDC93" s="921"/>
      <c r="GDD93" s="921"/>
      <c r="GDE93" s="921"/>
      <c r="GDF93" s="921"/>
      <c r="GDG93" s="921"/>
      <c r="GDH93" s="921"/>
      <c r="GDI93" s="921"/>
      <c r="GDJ93" s="921"/>
      <c r="GDK93" s="921"/>
      <c r="GDL93" s="921"/>
      <c r="GDM93" s="921"/>
      <c r="GDN93" s="921"/>
      <c r="GDO93" s="921"/>
      <c r="GDP93" s="921"/>
      <c r="GDQ93" s="921"/>
      <c r="GDR93" s="921"/>
      <c r="GDS93" s="921"/>
      <c r="GDT93" s="921"/>
      <c r="GDU93" s="921"/>
      <c r="GDV93" s="921"/>
      <c r="GDW93" s="921"/>
      <c r="GDX93" s="921"/>
      <c r="GDY93" s="921"/>
      <c r="GDZ93" s="921"/>
      <c r="GEA93" s="921"/>
      <c r="GEB93" s="921"/>
      <c r="GEC93" s="921"/>
      <c r="GED93" s="921"/>
      <c r="GEE93" s="921"/>
      <c r="GEF93" s="921"/>
      <c r="GEG93" s="921"/>
      <c r="GEH93" s="921"/>
      <c r="GEI93" s="921"/>
      <c r="GEJ93" s="921"/>
      <c r="GEK93" s="921"/>
      <c r="GEL93" s="921"/>
      <c r="GEM93" s="921"/>
      <c r="GEN93" s="921"/>
      <c r="GEO93" s="921"/>
      <c r="GEP93" s="921"/>
      <c r="GEQ93" s="921"/>
      <c r="GER93" s="921"/>
      <c r="GES93" s="921"/>
      <c r="GET93" s="921"/>
      <c r="GEU93" s="921"/>
      <c r="GEV93" s="921"/>
      <c r="GEW93" s="921"/>
      <c r="GEX93" s="921"/>
      <c r="GEY93" s="921"/>
      <c r="GEZ93" s="921"/>
      <c r="GFA93" s="921"/>
      <c r="GFB93" s="921"/>
      <c r="GFC93" s="921"/>
      <c r="GFD93" s="921"/>
      <c r="GFE93" s="921"/>
      <c r="GFF93" s="921"/>
      <c r="GFG93" s="921"/>
      <c r="GFH93" s="921"/>
      <c r="GFI93" s="921"/>
      <c r="GFJ93" s="921"/>
      <c r="GFK93" s="921"/>
      <c r="GFL93" s="921"/>
      <c r="GFM93" s="921"/>
      <c r="GFN93" s="921"/>
      <c r="GFO93" s="921"/>
      <c r="GFP93" s="921"/>
      <c r="GFQ93" s="921"/>
      <c r="GFR93" s="921"/>
      <c r="GFS93" s="921"/>
      <c r="GFT93" s="921"/>
      <c r="GFU93" s="921"/>
      <c r="GFV93" s="921"/>
      <c r="GFW93" s="921"/>
      <c r="GFX93" s="921"/>
      <c r="GFY93" s="921"/>
      <c r="GFZ93" s="921"/>
      <c r="GGA93" s="921"/>
      <c r="GGB93" s="921"/>
      <c r="GGC93" s="921"/>
      <c r="GGD93" s="921"/>
      <c r="GGE93" s="921"/>
      <c r="GGF93" s="921"/>
      <c r="GGG93" s="921"/>
      <c r="GGH93" s="921"/>
      <c r="GGI93" s="921"/>
      <c r="GGJ93" s="921"/>
      <c r="GGK93" s="921"/>
      <c r="GGL93" s="921"/>
      <c r="GGM93" s="921"/>
      <c r="GGN93" s="921"/>
      <c r="GGO93" s="921"/>
      <c r="GGP93" s="921"/>
      <c r="GGQ93" s="921"/>
      <c r="GGR93" s="921"/>
      <c r="GGS93" s="921"/>
      <c r="GGT93" s="921"/>
      <c r="GGU93" s="921"/>
      <c r="GGV93" s="921"/>
      <c r="GGW93" s="921"/>
      <c r="GGX93" s="921"/>
      <c r="GGY93" s="921"/>
      <c r="GGZ93" s="921"/>
      <c r="GHA93" s="921"/>
      <c r="GHB93" s="921"/>
      <c r="GHC93" s="921"/>
      <c r="GHD93" s="921"/>
      <c r="GHE93" s="921"/>
      <c r="GHF93" s="921"/>
      <c r="GHG93" s="921"/>
      <c r="GHH93" s="921"/>
      <c r="GHI93" s="921"/>
      <c r="GHJ93" s="921"/>
      <c r="GHK93" s="921"/>
      <c r="GHL93" s="921"/>
      <c r="GHM93" s="921"/>
      <c r="GHN93" s="921"/>
      <c r="GHO93" s="921"/>
      <c r="GHP93" s="921"/>
      <c r="GHQ93" s="921"/>
      <c r="GHR93" s="921"/>
      <c r="GHS93" s="921"/>
      <c r="GHT93" s="921"/>
      <c r="GHU93" s="921"/>
      <c r="GHV93" s="921"/>
      <c r="GHW93" s="921"/>
      <c r="GHX93" s="921"/>
      <c r="GHY93" s="921"/>
      <c r="GHZ93" s="921"/>
      <c r="GIA93" s="921"/>
      <c r="GIB93" s="921"/>
      <c r="GIC93" s="921"/>
      <c r="GID93" s="921"/>
      <c r="GIE93" s="921"/>
      <c r="GIF93" s="921"/>
      <c r="GIG93" s="921"/>
      <c r="GIH93" s="921"/>
      <c r="GII93" s="921"/>
      <c r="GIJ93" s="921"/>
      <c r="GIK93" s="921"/>
      <c r="GIL93" s="921"/>
      <c r="GIM93" s="921"/>
      <c r="GIN93" s="921"/>
      <c r="GIO93" s="921"/>
      <c r="GIP93" s="921"/>
      <c r="GIQ93" s="921"/>
      <c r="GIR93" s="921"/>
      <c r="GIS93" s="921"/>
      <c r="GIT93" s="921"/>
      <c r="GIU93" s="921"/>
      <c r="GIV93" s="921"/>
      <c r="GIW93" s="921"/>
      <c r="GIX93" s="921"/>
      <c r="GIY93" s="921"/>
      <c r="GIZ93" s="921"/>
      <c r="GJA93" s="921"/>
      <c r="GJB93" s="921"/>
      <c r="GJC93" s="921"/>
      <c r="GJD93" s="921"/>
      <c r="GJE93" s="921"/>
      <c r="GJF93" s="921"/>
      <c r="GJG93" s="921"/>
      <c r="GJH93" s="921"/>
      <c r="GJI93" s="921"/>
      <c r="GJJ93" s="921"/>
      <c r="GJK93" s="921"/>
      <c r="GJL93" s="921"/>
      <c r="GJM93" s="921"/>
      <c r="GJN93" s="921"/>
      <c r="GJO93" s="921"/>
      <c r="GJP93" s="921"/>
      <c r="GJQ93" s="921"/>
      <c r="GJR93" s="921"/>
      <c r="GJS93" s="921"/>
      <c r="GJT93" s="921"/>
      <c r="GJU93" s="921"/>
      <c r="GJV93" s="921"/>
      <c r="GJW93" s="921"/>
      <c r="GJX93" s="921"/>
      <c r="GJY93" s="921"/>
      <c r="GJZ93" s="921"/>
      <c r="GKA93" s="921"/>
      <c r="GKB93" s="921"/>
      <c r="GKC93" s="921"/>
      <c r="GKD93" s="921"/>
      <c r="GKE93" s="921"/>
      <c r="GKF93" s="921"/>
      <c r="GKG93" s="921"/>
      <c r="GKH93" s="921"/>
      <c r="GKI93" s="921"/>
      <c r="GKJ93" s="921"/>
      <c r="GKK93" s="921"/>
      <c r="GKL93" s="921"/>
      <c r="GKM93" s="921"/>
      <c r="GKN93" s="921"/>
      <c r="GKO93" s="921"/>
      <c r="GKP93" s="921"/>
      <c r="GKQ93" s="921"/>
      <c r="GKR93" s="921"/>
      <c r="GKS93" s="921"/>
      <c r="GKT93" s="921"/>
      <c r="GKU93" s="921"/>
      <c r="GKV93" s="921"/>
      <c r="GKW93" s="921"/>
      <c r="GKX93" s="921"/>
      <c r="GKY93" s="921"/>
      <c r="GKZ93" s="921"/>
      <c r="GLA93" s="921"/>
      <c r="GLB93" s="921"/>
      <c r="GLC93" s="921"/>
      <c r="GLD93" s="921"/>
      <c r="GLE93" s="921"/>
      <c r="GLF93" s="921"/>
      <c r="GLG93" s="921"/>
      <c r="GLH93" s="921"/>
      <c r="GLI93" s="921"/>
      <c r="GLJ93" s="921"/>
      <c r="GLK93" s="921"/>
      <c r="GLL93" s="921"/>
      <c r="GLM93" s="921"/>
      <c r="GLN93" s="921"/>
      <c r="GLO93" s="921"/>
      <c r="GLP93" s="921"/>
      <c r="GLQ93" s="921"/>
      <c r="GLR93" s="921"/>
      <c r="GLS93" s="921"/>
      <c r="GLT93" s="921"/>
      <c r="GLU93" s="921"/>
      <c r="GLV93" s="921"/>
      <c r="GLW93" s="921"/>
      <c r="GLX93" s="921"/>
      <c r="GLY93" s="921"/>
      <c r="GLZ93" s="921"/>
      <c r="GMA93" s="921"/>
      <c r="GMB93" s="921"/>
      <c r="GMC93" s="921"/>
      <c r="GMD93" s="921"/>
      <c r="GME93" s="921"/>
      <c r="GMF93" s="921"/>
      <c r="GMG93" s="921"/>
      <c r="GMH93" s="921"/>
      <c r="GMI93" s="921"/>
      <c r="GMJ93" s="921"/>
      <c r="GMK93" s="921"/>
      <c r="GML93" s="921"/>
      <c r="GMM93" s="921"/>
      <c r="GMN93" s="921"/>
      <c r="GMO93" s="921"/>
      <c r="GMP93" s="921"/>
      <c r="GMQ93" s="921"/>
      <c r="GMR93" s="921"/>
      <c r="GMS93" s="921"/>
      <c r="GMT93" s="921"/>
      <c r="GMU93" s="921"/>
      <c r="GMV93" s="921"/>
      <c r="GMW93" s="921"/>
      <c r="GMX93" s="921"/>
      <c r="GMY93" s="921"/>
      <c r="GMZ93" s="921"/>
      <c r="GNA93" s="921"/>
      <c r="GNB93" s="921"/>
      <c r="GNC93" s="921"/>
      <c r="GND93" s="921"/>
      <c r="GNE93" s="921"/>
      <c r="GNF93" s="921"/>
      <c r="GNG93" s="921"/>
      <c r="GNH93" s="921"/>
      <c r="GNI93" s="921"/>
      <c r="GNJ93" s="921"/>
      <c r="GNK93" s="921"/>
      <c r="GNL93" s="921"/>
      <c r="GNM93" s="921"/>
      <c r="GNN93" s="921"/>
      <c r="GNO93" s="921"/>
      <c r="GNP93" s="921"/>
      <c r="GNQ93" s="921"/>
      <c r="GNR93" s="921"/>
      <c r="GNS93" s="921"/>
      <c r="GNT93" s="921"/>
      <c r="GNU93" s="921"/>
      <c r="GNV93" s="921"/>
      <c r="GNW93" s="921"/>
      <c r="GNX93" s="921"/>
      <c r="GNY93" s="921"/>
      <c r="GNZ93" s="921"/>
      <c r="GOA93" s="921"/>
      <c r="GOB93" s="921"/>
      <c r="GOC93" s="921"/>
      <c r="GOD93" s="921"/>
      <c r="GOE93" s="921"/>
      <c r="GOF93" s="921"/>
      <c r="GOG93" s="921"/>
      <c r="GOH93" s="921"/>
      <c r="GOI93" s="921"/>
      <c r="GOJ93" s="921"/>
      <c r="GOK93" s="921"/>
      <c r="GOL93" s="921"/>
      <c r="GOM93" s="921"/>
      <c r="GON93" s="921"/>
      <c r="GOO93" s="921"/>
      <c r="GOP93" s="921"/>
      <c r="GOQ93" s="921"/>
      <c r="GOR93" s="921"/>
      <c r="GOS93" s="921"/>
      <c r="GOT93" s="921"/>
      <c r="GOU93" s="921"/>
      <c r="GOV93" s="921"/>
      <c r="GOW93" s="921"/>
      <c r="GOX93" s="921"/>
      <c r="GOY93" s="921"/>
      <c r="GOZ93" s="921"/>
      <c r="GPA93" s="921"/>
      <c r="GPB93" s="921"/>
      <c r="GPC93" s="921"/>
      <c r="GPD93" s="921"/>
      <c r="GPE93" s="921"/>
      <c r="GPF93" s="921"/>
      <c r="GPG93" s="921"/>
      <c r="GPH93" s="921"/>
      <c r="GPI93" s="921"/>
      <c r="GPJ93" s="921"/>
      <c r="GPK93" s="921"/>
      <c r="GPL93" s="921"/>
      <c r="GPM93" s="921"/>
      <c r="GPN93" s="921"/>
      <c r="GPO93" s="921"/>
      <c r="GPP93" s="921"/>
      <c r="GPQ93" s="921"/>
      <c r="GPR93" s="921"/>
      <c r="GPS93" s="921"/>
      <c r="GPT93" s="921"/>
      <c r="GPU93" s="921"/>
      <c r="GPV93" s="921"/>
      <c r="GPW93" s="921"/>
      <c r="GPX93" s="921"/>
      <c r="GPY93" s="921"/>
      <c r="GPZ93" s="921"/>
      <c r="GQA93" s="921"/>
      <c r="GQB93" s="921"/>
      <c r="GQC93" s="921"/>
      <c r="GQD93" s="921"/>
      <c r="GQE93" s="921"/>
      <c r="GQF93" s="921"/>
      <c r="GQG93" s="921"/>
      <c r="GQH93" s="921"/>
      <c r="GQI93" s="921"/>
      <c r="GQJ93" s="921"/>
      <c r="GQK93" s="921"/>
      <c r="GQL93" s="921"/>
      <c r="GQM93" s="921"/>
      <c r="GQN93" s="921"/>
      <c r="GQO93" s="921"/>
      <c r="GQP93" s="921"/>
      <c r="GQQ93" s="921"/>
      <c r="GQR93" s="921"/>
      <c r="GQS93" s="921"/>
      <c r="GQT93" s="921"/>
      <c r="GQU93" s="921"/>
      <c r="GQV93" s="921"/>
      <c r="GQW93" s="921"/>
      <c r="GQX93" s="921"/>
      <c r="GQY93" s="921"/>
      <c r="GQZ93" s="921"/>
      <c r="GRA93" s="921"/>
      <c r="GRB93" s="921"/>
      <c r="GRC93" s="921"/>
      <c r="GRD93" s="921"/>
      <c r="GRE93" s="921"/>
      <c r="GRF93" s="921"/>
      <c r="GRG93" s="921"/>
      <c r="GRH93" s="921"/>
      <c r="GRI93" s="921"/>
      <c r="GRJ93" s="921"/>
      <c r="GRK93" s="921"/>
      <c r="GRL93" s="921"/>
      <c r="GRM93" s="921"/>
      <c r="GRN93" s="921"/>
      <c r="GRO93" s="921"/>
      <c r="GRP93" s="921"/>
      <c r="GRQ93" s="921"/>
      <c r="GRR93" s="921"/>
      <c r="GRS93" s="921"/>
      <c r="GRT93" s="921"/>
      <c r="GRU93" s="921"/>
      <c r="GRV93" s="921"/>
      <c r="GRW93" s="921"/>
      <c r="GRX93" s="921"/>
      <c r="GRY93" s="921"/>
      <c r="GRZ93" s="921"/>
      <c r="GSA93" s="921"/>
      <c r="GSB93" s="921"/>
      <c r="GSC93" s="921"/>
      <c r="GSD93" s="921"/>
      <c r="GSE93" s="921"/>
      <c r="GSF93" s="921"/>
      <c r="GSG93" s="921"/>
      <c r="GSH93" s="921"/>
      <c r="GSI93" s="921"/>
      <c r="GSJ93" s="921"/>
      <c r="GSK93" s="921"/>
      <c r="GSL93" s="921"/>
      <c r="GSM93" s="921"/>
      <c r="GSN93" s="921"/>
      <c r="GSO93" s="921"/>
      <c r="GSP93" s="921"/>
      <c r="GSQ93" s="921"/>
      <c r="GSR93" s="921"/>
      <c r="GSS93" s="921"/>
      <c r="GST93" s="921"/>
      <c r="GSU93" s="921"/>
      <c r="GSV93" s="921"/>
      <c r="GSW93" s="921"/>
      <c r="GSX93" s="921"/>
      <c r="GSY93" s="921"/>
      <c r="GSZ93" s="921"/>
      <c r="GTA93" s="921"/>
      <c r="GTB93" s="921"/>
      <c r="GTC93" s="921"/>
      <c r="GTD93" s="921"/>
      <c r="GTE93" s="921"/>
      <c r="GTF93" s="921"/>
      <c r="GTG93" s="921"/>
      <c r="GTH93" s="921"/>
      <c r="GTI93" s="921"/>
      <c r="GTJ93" s="921"/>
      <c r="GTK93" s="921"/>
      <c r="GTL93" s="921"/>
      <c r="GTM93" s="921"/>
      <c r="GTN93" s="921"/>
      <c r="GTO93" s="921"/>
      <c r="GTP93" s="921"/>
      <c r="GTQ93" s="921"/>
      <c r="GTR93" s="921"/>
      <c r="GTS93" s="921"/>
      <c r="GTT93" s="921"/>
      <c r="GTU93" s="921"/>
      <c r="GTV93" s="921"/>
      <c r="GTW93" s="921"/>
      <c r="GTX93" s="921"/>
      <c r="GTY93" s="921"/>
      <c r="GTZ93" s="921"/>
      <c r="GUA93" s="921"/>
      <c r="GUB93" s="921"/>
      <c r="GUC93" s="921"/>
      <c r="GUD93" s="921"/>
      <c r="GUE93" s="921"/>
      <c r="GUF93" s="921"/>
      <c r="GUG93" s="921"/>
      <c r="GUH93" s="921"/>
      <c r="GUI93" s="921"/>
      <c r="GUJ93" s="921"/>
      <c r="GUK93" s="921"/>
      <c r="GUL93" s="921"/>
      <c r="GUM93" s="921"/>
      <c r="GUN93" s="921"/>
      <c r="GUO93" s="921"/>
      <c r="GUP93" s="921"/>
      <c r="GUQ93" s="921"/>
      <c r="GUR93" s="921"/>
      <c r="GUS93" s="921"/>
      <c r="GUT93" s="921"/>
      <c r="GUU93" s="921"/>
      <c r="GUV93" s="921"/>
      <c r="GUW93" s="921"/>
      <c r="GUX93" s="921"/>
      <c r="GUY93" s="921"/>
      <c r="GUZ93" s="921"/>
      <c r="GVA93" s="921"/>
      <c r="GVB93" s="921"/>
      <c r="GVC93" s="921"/>
      <c r="GVD93" s="921"/>
      <c r="GVE93" s="921"/>
      <c r="GVF93" s="921"/>
      <c r="GVG93" s="921"/>
      <c r="GVH93" s="921"/>
      <c r="GVI93" s="921"/>
      <c r="GVJ93" s="921"/>
      <c r="GVK93" s="921"/>
      <c r="GVL93" s="921"/>
      <c r="GVM93" s="921"/>
      <c r="GVN93" s="921"/>
      <c r="GVO93" s="921"/>
      <c r="GVP93" s="921"/>
      <c r="GVQ93" s="921"/>
      <c r="GVR93" s="921"/>
      <c r="GVS93" s="921"/>
      <c r="GVT93" s="921"/>
      <c r="GVU93" s="921"/>
      <c r="GVV93" s="921"/>
      <c r="GVW93" s="921"/>
      <c r="GVX93" s="921"/>
      <c r="GVY93" s="921"/>
      <c r="GVZ93" s="921"/>
      <c r="GWA93" s="921"/>
      <c r="GWB93" s="921"/>
      <c r="GWC93" s="921"/>
      <c r="GWD93" s="921"/>
      <c r="GWE93" s="921"/>
      <c r="GWF93" s="921"/>
      <c r="GWG93" s="921"/>
      <c r="GWH93" s="921"/>
      <c r="GWI93" s="921"/>
      <c r="GWJ93" s="921"/>
      <c r="GWK93" s="921"/>
      <c r="GWL93" s="921"/>
      <c r="GWM93" s="921"/>
      <c r="GWN93" s="921"/>
      <c r="GWO93" s="921"/>
      <c r="GWP93" s="921"/>
      <c r="GWQ93" s="921"/>
      <c r="GWR93" s="921"/>
      <c r="GWS93" s="921"/>
      <c r="GWT93" s="921"/>
      <c r="GWU93" s="921"/>
      <c r="GWV93" s="921"/>
      <c r="GWW93" s="921"/>
      <c r="GWX93" s="921"/>
      <c r="GWY93" s="921"/>
      <c r="GWZ93" s="921"/>
      <c r="GXA93" s="921"/>
      <c r="GXB93" s="921"/>
      <c r="GXC93" s="921"/>
      <c r="GXD93" s="921"/>
      <c r="GXE93" s="921"/>
      <c r="GXF93" s="921"/>
      <c r="GXG93" s="921"/>
      <c r="GXH93" s="921"/>
      <c r="GXI93" s="921"/>
      <c r="GXJ93" s="921"/>
      <c r="GXK93" s="921"/>
      <c r="GXL93" s="921"/>
      <c r="GXM93" s="921"/>
      <c r="GXN93" s="921"/>
      <c r="GXO93" s="921"/>
      <c r="GXP93" s="921"/>
      <c r="GXQ93" s="921"/>
      <c r="GXR93" s="921"/>
      <c r="GXS93" s="921"/>
      <c r="GXT93" s="921"/>
      <c r="GXU93" s="921"/>
      <c r="GXV93" s="921"/>
      <c r="GXW93" s="921"/>
      <c r="GXX93" s="921"/>
      <c r="GXY93" s="921"/>
      <c r="GXZ93" s="921"/>
      <c r="GYA93" s="921"/>
      <c r="GYB93" s="921"/>
      <c r="GYC93" s="921"/>
      <c r="GYD93" s="921"/>
      <c r="GYE93" s="921"/>
      <c r="GYF93" s="921"/>
      <c r="GYG93" s="921"/>
      <c r="GYH93" s="921"/>
      <c r="GYI93" s="921"/>
      <c r="GYJ93" s="921"/>
      <c r="GYK93" s="921"/>
      <c r="GYL93" s="921"/>
      <c r="GYM93" s="921"/>
      <c r="GYN93" s="921"/>
      <c r="GYO93" s="921"/>
      <c r="GYP93" s="921"/>
      <c r="GYQ93" s="921"/>
      <c r="GYR93" s="921"/>
      <c r="GYS93" s="921"/>
      <c r="GYT93" s="921"/>
      <c r="GYU93" s="921"/>
      <c r="GYV93" s="921"/>
      <c r="GYW93" s="921"/>
      <c r="GYX93" s="921"/>
      <c r="GYY93" s="921"/>
      <c r="GYZ93" s="921"/>
      <c r="GZA93" s="921"/>
      <c r="GZB93" s="921"/>
      <c r="GZC93" s="921"/>
      <c r="GZD93" s="921"/>
      <c r="GZE93" s="921"/>
      <c r="GZF93" s="921"/>
      <c r="GZG93" s="921"/>
      <c r="GZH93" s="921"/>
      <c r="GZI93" s="921"/>
      <c r="GZJ93" s="921"/>
      <c r="GZK93" s="921"/>
      <c r="GZL93" s="921"/>
      <c r="GZM93" s="921"/>
      <c r="GZN93" s="921"/>
      <c r="GZO93" s="921"/>
      <c r="GZP93" s="921"/>
      <c r="GZQ93" s="921"/>
      <c r="GZR93" s="921"/>
      <c r="GZS93" s="921"/>
      <c r="GZT93" s="921"/>
      <c r="GZU93" s="921"/>
      <c r="GZV93" s="921"/>
      <c r="GZW93" s="921"/>
      <c r="GZX93" s="921"/>
      <c r="GZY93" s="921"/>
      <c r="GZZ93" s="921"/>
      <c r="HAA93" s="921"/>
      <c r="HAB93" s="921"/>
      <c r="HAC93" s="921"/>
      <c r="HAD93" s="921"/>
      <c r="HAE93" s="921"/>
      <c r="HAF93" s="921"/>
      <c r="HAG93" s="921"/>
      <c r="HAH93" s="921"/>
      <c r="HAI93" s="921"/>
      <c r="HAJ93" s="921"/>
      <c r="HAK93" s="921"/>
      <c r="HAL93" s="921"/>
      <c r="HAM93" s="921"/>
      <c r="HAN93" s="921"/>
      <c r="HAO93" s="921"/>
      <c r="HAP93" s="921"/>
      <c r="HAQ93" s="921"/>
      <c r="HAR93" s="921"/>
      <c r="HAS93" s="921"/>
      <c r="HAT93" s="921"/>
      <c r="HAU93" s="921"/>
      <c r="HAV93" s="921"/>
      <c r="HAW93" s="921"/>
      <c r="HAX93" s="921"/>
      <c r="HAY93" s="921"/>
      <c r="HAZ93" s="921"/>
      <c r="HBA93" s="921"/>
      <c r="HBB93" s="921"/>
      <c r="HBC93" s="921"/>
      <c r="HBD93" s="921"/>
      <c r="HBE93" s="921"/>
      <c r="HBF93" s="921"/>
      <c r="HBG93" s="921"/>
      <c r="HBH93" s="921"/>
      <c r="HBI93" s="921"/>
      <c r="HBJ93" s="921"/>
      <c r="HBK93" s="921"/>
      <c r="HBL93" s="921"/>
      <c r="HBM93" s="921"/>
      <c r="HBN93" s="921"/>
      <c r="HBO93" s="921"/>
      <c r="HBP93" s="921"/>
      <c r="HBQ93" s="921"/>
      <c r="HBR93" s="921"/>
      <c r="HBS93" s="921"/>
      <c r="HBT93" s="921"/>
      <c r="HBU93" s="921"/>
      <c r="HBV93" s="921"/>
      <c r="HBW93" s="921"/>
      <c r="HBX93" s="921"/>
      <c r="HBY93" s="921"/>
      <c r="HBZ93" s="921"/>
      <c r="HCA93" s="921"/>
      <c r="HCB93" s="921"/>
      <c r="HCC93" s="921"/>
      <c r="HCD93" s="921"/>
      <c r="HCE93" s="921"/>
      <c r="HCF93" s="921"/>
      <c r="HCG93" s="921"/>
      <c r="HCH93" s="921"/>
      <c r="HCI93" s="921"/>
      <c r="HCJ93" s="921"/>
      <c r="HCK93" s="921"/>
      <c r="HCL93" s="921"/>
      <c r="HCM93" s="921"/>
      <c r="HCN93" s="921"/>
      <c r="HCO93" s="921"/>
      <c r="HCP93" s="921"/>
      <c r="HCQ93" s="921"/>
      <c r="HCR93" s="921"/>
      <c r="HCS93" s="921"/>
      <c r="HCT93" s="921"/>
      <c r="HCU93" s="921"/>
      <c r="HCV93" s="921"/>
      <c r="HCW93" s="921"/>
      <c r="HCX93" s="921"/>
      <c r="HCY93" s="921"/>
      <c r="HCZ93" s="921"/>
      <c r="HDA93" s="921"/>
      <c r="HDB93" s="921"/>
      <c r="HDC93" s="921"/>
      <c r="HDD93" s="921"/>
      <c r="HDE93" s="921"/>
      <c r="HDF93" s="921"/>
      <c r="HDG93" s="921"/>
      <c r="HDH93" s="921"/>
      <c r="HDI93" s="921"/>
      <c r="HDJ93" s="921"/>
      <c r="HDK93" s="921"/>
      <c r="HDL93" s="921"/>
      <c r="HDM93" s="921"/>
      <c r="HDN93" s="921"/>
      <c r="HDO93" s="921"/>
      <c r="HDP93" s="921"/>
      <c r="HDQ93" s="921"/>
      <c r="HDR93" s="921"/>
      <c r="HDS93" s="921"/>
      <c r="HDT93" s="921"/>
      <c r="HDU93" s="921"/>
      <c r="HDV93" s="921"/>
      <c r="HDW93" s="921"/>
      <c r="HDX93" s="921"/>
      <c r="HDY93" s="921"/>
      <c r="HDZ93" s="921"/>
      <c r="HEA93" s="921"/>
      <c r="HEB93" s="921"/>
      <c r="HEC93" s="921"/>
      <c r="HED93" s="921"/>
      <c r="HEE93" s="921"/>
      <c r="HEF93" s="921"/>
      <c r="HEG93" s="921"/>
      <c r="HEH93" s="921"/>
      <c r="HEI93" s="921"/>
      <c r="HEJ93" s="921"/>
      <c r="HEK93" s="921"/>
      <c r="HEL93" s="921"/>
      <c r="HEM93" s="921"/>
      <c r="HEN93" s="921"/>
      <c r="HEO93" s="921"/>
      <c r="HEP93" s="921"/>
      <c r="HEQ93" s="921"/>
      <c r="HER93" s="921"/>
      <c r="HES93" s="921"/>
      <c r="HET93" s="921"/>
      <c r="HEU93" s="921"/>
      <c r="HEV93" s="921"/>
      <c r="HEW93" s="921"/>
      <c r="HEX93" s="921"/>
      <c r="HEY93" s="921"/>
      <c r="HEZ93" s="921"/>
      <c r="HFA93" s="921"/>
      <c r="HFB93" s="921"/>
      <c r="HFC93" s="921"/>
      <c r="HFD93" s="921"/>
      <c r="HFE93" s="921"/>
      <c r="HFF93" s="921"/>
      <c r="HFG93" s="921"/>
      <c r="HFH93" s="921"/>
      <c r="HFI93" s="921"/>
      <c r="HFJ93" s="921"/>
      <c r="HFK93" s="921"/>
      <c r="HFL93" s="921"/>
      <c r="HFM93" s="921"/>
      <c r="HFN93" s="921"/>
      <c r="HFO93" s="921"/>
      <c r="HFP93" s="921"/>
      <c r="HFQ93" s="921"/>
      <c r="HFR93" s="921"/>
      <c r="HFS93" s="921"/>
      <c r="HFT93" s="921"/>
      <c r="HFU93" s="921"/>
      <c r="HFV93" s="921"/>
      <c r="HFW93" s="921"/>
      <c r="HFX93" s="921"/>
      <c r="HFY93" s="921"/>
      <c r="HFZ93" s="921"/>
      <c r="HGA93" s="921"/>
      <c r="HGB93" s="921"/>
      <c r="HGC93" s="921"/>
      <c r="HGD93" s="921"/>
      <c r="HGE93" s="921"/>
      <c r="HGF93" s="921"/>
      <c r="HGG93" s="921"/>
      <c r="HGH93" s="921"/>
      <c r="HGI93" s="921"/>
      <c r="HGJ93" s="921"/>
      <c r="HGK93" s="921"/>
      <c r="HGL93" s="921"/>
      <c r="HGM93" s="921"/>
      <c r="HGN93" s="921"/>
      <c r="HGO93" s="921"/>
      <c r="HGP93" s="921"/>
      <c r="HGQ93" s="921"/>
      <c r="HGR93" s="921"/>
      <c r="HGS93" s="921"/>
      <c r="HGT93" s="921"/>
      <c r="HGU93" s="921"/>
      <c r="HGV93" s="921"/>
      <c r="HGW93" s="921"/>
      <c r="HGX93" s="921"/>
      <c r="HGY93" s="921"/>
      <c r="HGZ93" s="921"/>
      <c r="HHA93" s="921"/>
      <c r="HHB93" s="921"/>
      <c r="HHC93" s="921"/>
      <c r="HHD93" s="921"/>
      <c r="HHE93" s="921"/>
      <c r="HHF93" s="921"/>
      <c r="HHG93" s="921"/>
      <c r="HHH93" s="921"/>
      <c r="HHI93" s="921"/>
      <c r="HHJ93" s="921"/>
      <c r="HHK93" s="921"/>
      <c r="HHL93" s="921"/>
      <c r="HHM93" s="921"/>
      <c r="HHN93" s="921"/>
      <c r="HHO93" s="921"/>
      <c r="HHP93" s="921"/>
      <c r="HHQ93" s="921"/>
      <c r="HHR93" s="921"/>
      <c r="HHS93" s="921"/>
      <c r="HHT93" s="921"/>
      <c r="HHU93" s="921"/>
      <c r="HHV93" s="921"/>
      <c r="HHW93" s="921"/>
      <c r="HHX93" s="921"/>
      <c r="HHY93" s="921"/>
      <c r="HHZ93" s="921"/>
      <c r="HIA93" s="921"/>
      <c r="HIB93" s="921"/>
      <c r="HIC93" s="921"/>
      <c r="HID93" s="921"/>
      <c r="HIE93" s="921"/>
      <c r="HIF93" s="921"/>
      <c r="HIG93" s="921"/>
      <c r="HIH93" s="921"/>
      <c r="HII93" s="921"/>
      <c r="HIJ93" s="921"/>
      <c r="HIK93" s="921"/>
      <c r="HIL93" s="921"/>
      <c r="HIM93" s="921"/>
      <c r="HIN93" s="921"/>
      <c r="HIO93" s="921"/>
      <c r="HIP93" s="921"/>
      <c r="HIQ93" s="921"/>
      <c r="HIR93" s="921"/>
      <c r="HIS93" s="921"/>
      <c r="HIT93" s="921"/>
      <c r="HIU93" s="921"/>
      <c r="HIV93" s="921"/>
      <c r="HIW93" s="921"/>
      <c r="HIX93" s="921"/>
      <c r="HIY93" s="921"/>
      <c r="HIZ93" s="921"/>
      <c r="HJA93" s="921"/>
      <c r="HJB93" s="921"/>
      <c r="HJC93" s="921"/>
      <c r="HJD93" s="921"/>
      <c r="HJE93" s="921"/>
      <c r="HJF93" s="921"/>
      <c r="HJG93" s="921"/>
      <c r="HJH93" s="921"/>
      <c r="HJI93" s="921"/>
      <c r="HJJ93" s="921"/>
      <c r="HJK93" s="921"/>
      <c r="HJL93" s="921"/>
      <c r="HJM93" s="921"/>
      <c r="HJN93" s="921"/>
      <c r="HJO93" s="921"/>
      <c r="HJP93" s="921"/>
      <c r="HJQ93" s="921"/>
      <c r="HJR93" s="921"/>
      <c r="HJS93" s="921"/>
      <c r="HJT93" s="921"/>
      <c r="HJU93" s="921"/>
      <c r="HJV93" s="921"/>
      <c r="HJW93" s="921"/>
      <c r="HJX93" s="921"/>
      <c r="HJY93" s="921"/>
      <c r="HJZ93" s="921"/>
      <c r="HKA93" s="921"/>
      <c r="HKB93" s="921"/>
      <c r="HKC93" s="921"/>
      <c r="HKD93" s="921"/>
      <c r="HKE93" s="921"/>
      <c r="HKF93" s="921"/>
      <c r="HKG93" s="921"/>
      <c r="HKH93" s="921"/>
      <c r="HKI93" s="921"/>
      <c r="HKJ93" s="921"/>
      <c r="HKK93" s="921"/>
      <c r="HKL93" s="921"/>
      <c r="HKM93" s="921"/>
      <c r="HKN93" s="921"/>
      <c r="HKO93" s="921"/>
      <c r="HKP93" s="921"/>
      <c r="HKQ93" s="921"/>
      <c r="HKR93" s="921"/>
      <c r="HKS93" s="921"/>
      <c r="HKT93" s="921"/>
      <c r="HKU93" s="921"/>
      <c r="HKV93" s="921"/>
      <c r="HKW93" s="921"/>
      <c r="HKX93" s="921"/>
      <c r="HKY93" s="921"/>
      <c r="HKZ93" s="921"/>
      <c r="HLA93" s="921"/>
      <c r="HLB93" s="921"/>
      <c r="HLC93" s="921"/>
      <c r="HLD93" s="921"/>
      <c r="HLE93" s="921"/>
      <c r="HLF93" s="921"/>
      <c r="HLG93" s="921"/>
      <c r="HLH93" s="921"/>
      <c r="HLI93" s="921"/>
      <c r="HLJ93" s="921"/>
      <c r="HLK93" s="921"/>
      <c r="HLL93" s="921"/>
      <c r="HLM93" s="921"/>
      <c r="HLN93" s="921"/>
      <c r="HLO93" s="921"/>
      <c r="HLP93" s="921"/>
      <c r="HLQ93" s="921"/>
      <c r="HLR93" s="921"/>
      <c r="HLS93" s="921"/>
      <c r="HLT93" s="921"/>
      <c r="HLU93" s="921"/>
      <c r="HLV93" s="921"/>
      <c r="HLW93" s="921"/>
      <c r="HLX93" s="921"/>
      <c r="HLY93" s="921"/>
      <c r="HLZ93" s="921"/>
      <c r="HMA93" s="921"/>
      <c r="HMB93" s="921"/>
      <c r="HMC93" s="921"/>
      <c r="HMD93" s="921"/>
      <c r="HME93" s="921"/>
      <c r="HMF93" s="921"/>
      <c r="HMG93" s="921"/>
      <c r="HMH93" s="921"/>
      <c r="HMI93" s="921"/>
      <c r="HMJ93" s="921"/>
      <c r="HMK93" s="921"/>
      <c r="HML93" s="921"/>
      <c r="HMM93" s="921"/>
      <c r="HMN93" s="921"/>
      <c r="HMO93" s="921"/>
      <c r="HMP93" s="921"/>
      <c r="HMQ93" s="921"/>
      <c r="HMR93" s="921"/>
      <c r="HMS93" s="921"/>
      <c r="HMT93" s="921"/>
      <c r="HMU93" s="921"/>
      <c r="HMV93" s="921"/>
      <c r="HMW93" s="921"/>
      <c r="HMX93" s="921"/>
      <c r="HMY93" s="921"/>
      <c r="HMZ93" s="921"/>
      <c r="HNA93" s="921"/>
      <c r="HNB93" s="921"/>
      <c r="HNC93" s="921"/>
      <c r="HND93" s="921"/>
      <c r="HNE93" s="921"/>
      <c r="HNF93" s="921"/>
      <c r="HNG93" s="921"/>
      <c r="HNH93" s="921"/>
      <c r="HNI93" s="921"/>
      <c r="HNJ93" s="921"/>
      <c r="HNK93" s="921"/>
      <c r="HNL93" s="921"/>
      <c r="HNM93" s="921"/>
      <c r="HNN93" s="921"/>
      <c r="HNO93" s="921"/>
      <c r="HNP93" s="921"/>
      <c r="HNQ93" s="921"/>
      <c r="HNR93" s="921"/>
      <c r="HNS93" s="921"/>
      <c r="HNT93" s="921"/>
      <c r="HNU93" s="921"/>
      <c r="HNV93" s="921"/>
      <c r="HNW93" s="921"/>
      <c r="HNX93" s="921"/>
      <c r="HNY93" s="921"/>
      <c r="HNZ93" s="921"/>
      <c r="HOA93" s="921"/>
      <c r="HOB93" s="921"/>
      <c r="HOC93" s="921"/>
      <c r="HOD93" s="921"/>
      <c r="HOE93" s="921"/>
      <c r="HOF93" s="921"/>
      <c r="HOG93" s="921"/>
      <c r="HOH93" s="921"/>
      <c r="HOI93" s="921"/>
      <c r="HOJ93" s="921"/>
      <c r="HOK93" s="921"/>
      <c r="HOL93" s="921"/>
      <c r="HOM93" s="921"/>
      <c r="HON93" s="921"/>
      <c r="HOO93" s="921"/>
      <c r="HOP93" s="921"/>
      <c r="HOQ93" s="921"/>
      <c r="HOR93" s="921"/>
      <c r="HOS93" s="921"/>
      <c r="HOT93" s="921"/>
      <c r="HOU93" s="921"/>
      <c r="HOV93" s="921"/>
      <c r="HOW93" s="921"/>
      <c r="HOX93" s="921"/>
      <c r="HOY93" s="921"/>
      <c r="HOZ93" s="921"/>
      <c r="HPA93" s="921"/>
      <c r="HPB93" s="921"/>
      <c r="HPC93" s="921"/>
      <c r="HPD93" s="921"/>
      <c r="HPE93" s="921"/>
      <c r="HPF93" s="921"/>
      <c r="HPG93" s="921"/>
      <c r="HPH93" s="921"/>
      <c r="HPI93" s="921"/>
      <c r="HPJ93" s="921"/>
      <c r="HPK93" s="921"/>
      <c r="HPL93" s="921"/>
      <c r="HPM93" s="921"/>
      <c r="HPN93" s="921"/>
      <c r="HPO93" s="921"/>
      <c r="HPP93" s="921"/>
      <c r="HPQ93" s="921"/>
      <c r="HPR93" s="921"/>
      <c r="HPS93" s="921"/>
      <c r="HPT93" s="921"/>
      <c r="HPU93" s="921"/>
      <c r="HPV93" s="921"/>
      <c r="HPW93" s="921"/>
      <c r="HPX93" s="921"/>
      <c r="HPY93" s="921"/>
      <c r="HPZ93" s="921"/>
      <c r="HQA93" s="921"/>
      <c r="HQB93" s="921"/>
      <c r="HQC93" s="921"/>
      <c r="HQD93" s="921"/>
      <c r="HQE93" s="921"/>
      <c r="HQF93" s="921"/>
      <c r="HQG93" s="921"/>
      <c r="HQH93" s="921"/>
      <c r="HQI93" s="921"/>
      <c r="HQJ93" s="921"/>
      <c r="HQK93" s="921"/>
      <c r="HQL93" s="921"/>
      <c r="HQM93" s="921"/>
      <c r="HQN93" s="921"/>
      <c r="HQO93" s="921"/>
      <c r="HQP93" s="921"/>
      <c r="HQQ93" s="921"/>
      <c r="HQR93" s="921"/>
      <c r="HQS93" s="921"/>
      <c r="HQT93" s="921"/>
      <c r="HQU93" s="921"/>
      <c r="HQV93" s="921"/>
      <c r="HQW93" s="921"/>
      <c r="HQX93" s="921"/>
      <c r="HQY93" s="921"/>
      <c r="HQZ93" s="921"/>
      <c r="HRA93" s="921"/>
      <c r="HRB93" s="921"/>
      <c r="HRC93" s="921"/>
      <c r="HRD93" s="921"/>
      <c r="HRE93" s="921"/>
      <c r="HRF93" s="921"/>
      <c r="HRG93" s="921"/>
      <c r="HRH93" s="921"/>
      <c r="HRI93" s="921"/>
      <c r="HRJ93" s="921"/>
      <c r="HRK93" s="921"/>
      <c r="HRL93" s="921"/>
      <c r="HRM93" s="921"/>
      <c r="HRN93" s="921"/>
      <c r="HRO93" s="921"/>
      <c r="HRP93" s="921"/>
      <c r="HRQ93" s="921"/>
      <c r="HRR93" s="921"/>
      <c r="HRS93" s="921"/>
      <c r="HRT93" s="921"/>
      <c r="HRU93" s="921"/>
      <c r="HRV93" s="921"/>
      <c r="HRW93" s="921"/>
      <c r="HRX93" s="921"/>
      <c r="HRY93" s="921"/>
      <c r="HRZ93" s="921"/>
      <c r="HSA93" s="921"/>
      <c r="HSB93" s="921"/>
      <c r="HSC93" s="921"/>
      <c r="HSD93" s="921"/>
      <c r="HSE93" s="921"/>
      <c r="HSF93" s="921"/>
      <c r="HSG93" s="921"/>
      <c r="HSH93" s="921"/>
      <c r="HSI93" s="921"/>
      <c r="HSJ93" s="921"/>
      <c r="HSK93" s="921"/>
      <c r="HSL93" s="921"/>
      <c r="HSM93" s="921"/>
      <c r="HSN93" s="921"/>
      <c r="HSO93" s="921"/>
      <c r="HSP93" s="921"/>
      <c r="HSQ93" s="921"/>
      <c r="HSR93" s="921"/>
      <c r="HSS93" s="921"/>
      <c r="HST93" s="921"/>
      <c r="HSU93" s="921"/>
      <c r="HSV93" s="921"/>
      <c r="HSW93" s="921"/>
      <c r="HSX93" s="921"/>
      <c r="HSY93" s="921"/>
      <c r="HSZ93" s="921"/>
      <c r="HTA93" s="921"/>
      <c r="HTB93" s="921"/>
      <c r="HTC93" s="921"/>
      <c r="HTD93" s="921"/>
      <c r="HTE93" s="921"/>
      <c r="HTF93" s="921"/>
      <c r="HTG93" s="921"/>
      <c r="HTH93" s="921"/>
      <c r="HTI93" s="921"/>
      <c r="HTJ93" s="921"/>
      <c r="HTK93" s="921"/>
      <c r="HTL93" s="921"/>
      <c r="HTM93" s="921"/>
      <c r="HTN93" s="921"/>
      <c r="HTO93" s="921"/>
      <c r="HTP93" s="921"/>
      <c r="HTQ93" s="921"/>
      <c r="HTR93" s="921"/>
      <c r="HTS93" s="921"/>
      <c r="HTT93" s="921"/>
      <c r="HTU93" s="921"/>
      <c r="HTV93" s="921"/>
      <c r="HTW93" s="921"/>
      <c r="HTX93" s="921"/>
      <c r="HTY93" s="921"/>
      <c r="HTZ93" s="921"/>
      <c r="HUA93" s="921"/>
      <c r="HUB93" s="921"/>
      <c r="HUC93" s="921"/>
      <c r="HUD93" s="921"/>
      <c r="HUE93" s="921"/>
      <c r="HUF93" s="921"/>
      <c r="HUG93" s="921"/>
      <c r="HUH93" s="921"/>
      <c r="HUI93" s="921"/>
      <c r="HUJ93" s="921"/>
      <c r="HUK93" s="921"/>
      <c r="HUL93" s="921"/>
      <c r="HUM93" s="921"/>
      <c r="HUN93" s="921"/>
      <c r="HUO93" s="921"/>
      <c r="HUP93" s="921"/>
      <c r="HUQ93" s="921"/>
      <c r="HUR93" s="921"/>
      <c r="HUS93" s="921"/>
      <c r="HUT93" s="921"/>
      <c r="HUU93" s="921"/>
      <c r="HUV93" s="921"/>
      <c r="HUW93" s="921"/>
      <c r="HUX93" s="921"/>
      <c r="HUY93" s="921"/>
      <c r="HUZ93" s="921"/>
      <c r="HVA93" s="921"/>
      <c r="HVB93" s="921"/>
      <c r="HVC93" s="921"/>
      <c r="HVD93" s="921"/>
      <c r="HVE93" s="921"/>
      <c r="HVF93" s="921"/>
      <c r="HVG93" s="921"/>
      <c r="HVH93" s="921"/>
      <c r="HVI93" s="921"/>
      <c r="HVJ93" s="921"/>
      <c r="HVK93" s="921"/>
      <c r="HVL93" s="921"/>
      <c r="HVM93" s="921"/>
      <c r="HVN93" s="921"/>
      <c r="HVO93" s="921"/>
      <c r="HVP93" s="921"/>
      <c r="HVQ93" s="921"/>
      <c r="HVR93" s="921"/>
      <c r="HVS93" s="921"/>
      <c r="HVT93" s="921"/>
      <c r="HVU93" s="921"/>
      <c r="HVV93" s="921"/>
      <c r="HVW93" s="921"/>
      <c r="HVX93" s="921"/>
      <c r="HVY93" s="921"/>
      <c r="HVZ93" s="921"/>
      <c r="HWA93" s="921"/>
      <c r="HWB93" s="921"/>
      <c r="HWC93" s="921"/>
      <c r="HWD93" s="921"/>
      <c r="HWE93" s="921"/>
      <c r="HWF93" s="921"/>
      <c r="HWG93" s="921"/>
      <c r="HWH93" s="921"/>
      <c r="HWI93" s="921"/>
      <c r="HWJ93" s="921"/>
      <c r="HWK93" s="921"/>
      <c r="HWL93" s="921"/>
      <c r="HWM93" s="921"/>
      <c r="HWN93" s="921"/>
      <c r="HWO93" s="921"/>
      <c r="HWP93" s="921"/>
      <c r="HWQ93" s="921"/>
      <c r="HWR93" s="921"/>
      <c r="HWS93" s="921"/>
      <c r="HWT93" s="921"/>
      <c r="HWU93" s="921"/>
      <c r="HWV93" s="921"/>
      <c r="HWW93" s="921"/>
      <c r="HWX93" s="921"/>
      <c r="HWY93" s="921"/>
      <c r="HWZ93" s="921"/>
      <c r="HXA93" s="921"/>
      <c r="HXB93" s="921"/>
      <c r="HXC93" s="921"/>
      <c r="HXD93" s="921"/>
      <c r="HXE93" s="921"/>
      <c r="HXF93" s="921"/>
      <c r="HXG93" s="921"/>
      <c r="HXH93" s="921"/>
      <c r="HXI93" s="921"/>
      <c r="HXJ93" s="921"/>
      <c r="HXK93" s="921"/>
      <c r="HXL93" s="921"/>
      <c r="HXM93" s="921"/>
      <c r="HXN93" s="921"/>
      <c r="HXO93" s="921"/>
      <c r="HXP93" s="921"/>
      <c r="HXQ93" s="921"/>
      <c r="HXR93" s="921"/>
      <c r="HXS93" s="921"/>
      <c r="HXT93" s="921"/>
      <c r="HXU93" s="921"/>
      <c r="HXV93" s="921"/>
      <c r="HXW93" s="921"/>
      <c r="HXX93" s="921"/>
      <c r="HXY93" s="921"/>
      <c r="HXZ93" s="921"/>
      <c r="HYA93" s="921"/>
      <c r="HYB93" s="921"/>
      <c r="HYC93" s="921"/>
      <c r="HYD93" s="921"/>
      <c r="HYE93" s="921"/>
      <c r="HYF93" s="921"/>
      <c r="HYG93" s="921"/>
      <c r="HYH93" s="921"/>
      <c r="HYI93" s="921"/>
      <c r="HYJ93" s="921"/>
      <c r="HYK93" s="921"/>
      <c r="HYL93" s="921"/>
      <c r="HYM93" s="921"/>
      <c r="HYN93" s="921"/>
      <c r="HYO93" s="921"/>
      <c r="HYP93" s="921"/>
      <c r="HYQ93" s="921"/>
      <c r="HYR93" s="921"/>
      <c r="HYS93" s="921"/>
      <c r="HYT93" s="921"/>
      <c r="HYU93" s="921"/>
      <c r="HYV93" s="921"/>
      <c r="HYW93" s="921"/>
      <c r="HYX93" s="921"/>
      <c r="HYY93" s="921"/>
      <c r="HYZ93" s="921"/>
      <c r="HZA93" s="921"/>
      <c r="HZB93" s="921"/>
      <c r="HZC93" s="921"/>
      <c r="HZD93" s="921"/>
      <c r="HZE93" s="921"/>
      <c r="HZF93" s="921"/>
      <c r="HZG93" s="921"/>
      <c r="HZH93" s="921"/>
      <c r="HZI93" s="921"/>
      <c r="HZJ93" s="921"/>
      <c r="HZK93" s="921"/>
      <c r="HZL93" s="921"/>
      <c r="HZM93" s="921"/>
      <c r="HZN93" s="921"/>
      <c r="HZO93" s="921"/>
      <c r="HZP93" s="921"/>
      <c r="HZQ93" s="921"/>
      <c r="HZR93" s="921"/>
      <c r="HZS93" s="921"/>
      <c r="HZT93" s="921"/>
      <c r="HZU93" s="921"/>
      <c r="HZV93" s="921"/>
      <c r="HZW93" s="921"/>
      <c r="HZX93" s="921"/>
      <c r="HZY93" s="921"/>
      <c r="HZZ93" s="921"/>
      <c r="IAA93" s="921"/>
      <c r="IAB93" s="921"/>
      <c r="IAC93" s="921"/>
      <c r="IAD93" s="921"/>
      <c r="IAE93" s="921"/>
      <c r="IAF93" s="921"/>
      <c r="IAG93" s="921"/>
      <c r="IAH93" s="921"/>
      <c r="IAI93" s="921"/>
      <c r="IAJ93" s="921"/>
      <c r="IAK93" s="921"/>
      <c r="IAL93" s="921"/>
      <c r="IAM93" s="921"/>
      <c r="IAN93" s="921"/>
      <c r="IAO93" s="921"/>
      <c r="IAP93" s="921"/>
      <c r="IAQ93" s="921"/>
      <c r="IAR93" s="921"/>
      <c r="IAS93" s="921"/>
      <c r="IAT93" s="921"/>
      <c r="IAU93" s="921"/>
      <c r="IAV93" s="921"/>
      <c r="IAW93" s="921"/>
      <c r="IAX93" s="921"/>
      <c r="IAY93" s="921"/>
      <c r="IAZ93" s="921"/>
      <c r="IBA93" s="921"/>
      <c r="IBB93" s="921"/>
      <c r="IBC93" s="921"/>
      <c r="IBD93" s="921"/>
      <c r="IBE93" s="921"/>
      <c r="IBF93" s="921"/>
      <c r="IBG93" s="921"/>
      <c r="IBH93" s="921"/>
      <c r="IBI93" s="921"/>
      <c r="IBJ93" s="921"/>
      <c r="IBK93" s="921"/>
      <c r="IBL93" s="921"/>
      <c r="IBM93" s="921"/>
      <c r="IBN93" s="921"/>
      <c r="IBO93" s="921"/>
      <c r="IBP93" s="921"/>
      <c r="IBQ93" s="921"/>
      <c r="IBR93" s="921"/>
      <c r="IBS93" s="921"/>
      <c r="IBT93" s="921"/>
      <c r="IBU93" s="921"/>
      <c r="IBV93" s="921"/>
      <c r="IBW93" s="921"/>
      <c r="IBX93" s="921"/>
      <c r="IBY93" s="921"/>
      <c r="IBZ93" s="921"/>
      <c r="ICA93" s="921"/>
      <c r="ICB93" s="921"/>
      <c r="ICC93" s="921"/>
      <c r="ICD93" s="921"/>
      <c r="ICE93" s="921"/>
      <c r="ICF93" s="921"/>
      <c r="ICG93" s="921"/>
      <c r="ICH93" s="921"/>
      <c r="ICI93" s="921"/>
      <c r="ICJ93" s="921"/>
      <c r="ICK93" s="921"/>
      <c r="ICL93" s="921"/>
      <c r="ICM93" s="921"/>
      <c r="ICN93" s="921"/>
      <c r="ICO93" s="921"/>
      <c r="ICP93" s="921"/>
      <c r="ICQ93" s="921"/>
      <c r="ICR93" s="921"/>
      <c r="ICS93" s="921"/>
      <c r="ICT93" s="921"/>
      <c r="ICU93" s="921"/>
      <c r="ICV93" s="921"/>
      <c r="ICW93" s="921"/>
      <c r="ICX93" s="921"/>
      <c r="ICY93" s="921"/>
      <c r="ICZ93" s="921"/>
      <c r="IDA93" s="921"/>
      <c r="IDB93" s="921"/>
      <c r="IDC93" s="921"/>
      <c r="IDD93" s="921"/>
      <c r="IDE93" s="921"/>
      <c r="IDF93" s="921"/>
      <c r="IDG93" s="921"/>
      <c r="IDH93" s="921"/>
      <c r="IDI93" s="921"/>
      <c r="IDJ93" s="921"/>
      <c r="IDK93" s="921"/>
      <c r="IDL93" s="921"/>
      <c r="IDM93" s="921"/>
      <c r="IDN93" s="921"/>
      <c r="IDO93" s="921"/>
      <c r="IDP93" s="921"/>
      <c r="IDQ93" s="921"/>
      <c r="IDR93" s="921"/>
      <c r="IDS93" s="921"/>
      <c r="IDT93" s="921"/>
      <c r="IDU93" s="921"/>
      <c r="IDV93" s="921"/>
      <c r="IDW93" s="921"/>
      <c r="IDX93" s="921"/>
      <c r="IDY93" s="921"/>
      <c r="IDZ93" s="921"/>
      <c r="IEA93" s="921"/>
      <c r="IEB93" s="921"/>
      <c r="IEC93" s="921"/>
      <c r="IED93" s="921"/>
      <c r="IEE93" s="921"/>
      <c r="IEF93" s="921"/>
      <c r="IEG93" s="921"/>
      <c r="IEH93" s="921"/>
      <c r="IEI93" s="921"/>
      <c r="IEJ93" s="921"/>
      <c r="IEK93" s="921"/>
      <c r="IEL93" s="921"/>
      <c r="IEM93" s="921"/>
      <c r="IEN93" s="921"/>
      <c r="IEO93" s="921"/>
      <c r="IEP93" s="921"/>
      <c r="IEQ93" s="921"/>
      <c r="IER93" s="921"/>
      <c r="IES93" s="921"/>
      <c r="IET93" s="921"/>
      <c r="IEU93" s="921"/>
      <c r="IEV93" s="921"/>
      <c r="IEW93" s="921"/>
      <c r="IEX93" s="921"/>
      <c r="IEY93" s="921"/>
      <c r="IEZ93" s="921"/>
      <c r="IFA93" s="921"/>
      <c r="IFB93" s="921"/>
      <c r="IFC93" s="921"/>
      <c r="IFD93" s="921"/>
      <c r="IFE93" s="921"/>
      <c r="IFF93" s="921"/>
      <c r="IFG93" s="921"/>
      <c r="IFH93" s="921"/>
      <c r="IFI93" s="921"/>
      <c r="IFJ93" s="921"/>
      <c r="IFK93" s="921"/>
      <c r="IFL93" s="921"/>
      <c r="IFM93" s="921"/>
      <c r="IFN93" s="921"/>
      <c r="IFO93" s="921"/>
      <c r="IFP93" s="921"/>
      <c r="IFQ93" s="921"/>
      <c r="IFR93" s="921"/>
      <c r="IFS93" s="921"/>
      <c r="IFT93" s="921"/>
      <c r="IFU93" s="921"/>
      <c r="IFV93" s="921"/>
      <c r="IFW93" s="921"/>
      <c r="IFX93" s="921"/>
      <c r="IFY93" s="921"/>
      <c r="IFZ93" s="921"/>
      <c r="IGA93" s="921"/>
      <c r="IGB93" s="921"/>
      <c r="IGC93" s="921"/>
      <c r="IGD93" s="921"/>
      <c r="IGE93" s="921"/>
      <c r="IGF93" s="921"/>
      <c r="IGG93" s="921"/>
      <c r="IGH93" s="921"/>
      <c r="IGI93" s="921"/>
      <c r="IGJ93" s="921"/>
      <c r="IGK93" s="921"/>
      <c r="IGL93" s="921"/>
      <c r="IGM93" s="921"/>
      <c r="IGN93" s="921"/>
      <c r="IGO93" s="921"/>
      <c r="IGP93" s="921"/>
      <c r="IGQ93" s="921"/>
      <c r="IGR93" s="921"/>
      <c r="IGS93" s="921"/>
      <c r="IGT93" s="921"/>
      <c r="IGU93" s="921"/>
      <c r="IGV93" s="921"/>
      <c r="IGW93" s="921"/>
      <c r="IGX93" s="921"/>
      <c r="IGY93" s="921"/>
      <c r="IGZ93" s="921"/>
      <c r="IHA93" s="921"/>
      <c r="IHB93" s="921"/>
      <c r="IHC93" s="921"/>
      <c r="IHD93" s="921"/>
      <c r="IHE93" s="921"/>
      <c r="IHF93" s="921"/>
      <c r="IHG93" s="921"/>
      <c r="IHH93" s="921"/>
      <c r="IHI93" s="921"/>
      <c r="IHJ93" s="921"/>
      <c r="IHK93" s="921"/>
      <c r="IHL93" s="921"/>
      <c r="IHM93" s="921"/>
      <c r="IHN93" s="921"/>
      <c r="IHO93" s="921"/>
      <c r="IHP93" s="921"/>
      <c r="IHQ93" s="921"/>
      <c r="IHR93" s="921"/>
      <c r="IHS93" s="921"/>
      <c r="IHT93" s="921"/>
      <c r="IHU93" s="921"/>
      <c r="IHV93" s="921"/>
      <c r="IHW93" s="921"/>
      <c r="IHX93" s="921"/>
      <c r="IHY93" s="921"/>
      <c r="IHZ93" s="921"/>
      <c r="IIA93" s="921"/>
      <c r="IIB93" s="921"/>
      <c r="IIC93" s="921"/>
      <c r="IID93" s="921"/>
      <c r="IIE93" s="921"/>
      <c r="IIF93" s="921"/>
      <c r="IIG93" s="921"/>
      <c r="IIH93" s="921"/>
      <c r="III93" s="921"/>
      <c r="IIJ93" s="921"/>
      <c r="IIK93" s="921"/>
      <c r="IIL93" s="921"/>
      <c r="IIM93" s="921"/>
      <c r="IIN93" s="921"/>
      <c r="IIO93" s="921"/>
      <c r="IIP93" s="921"/>
      <c r="IIQ93" s="921"/>
      <c r="IIR93" s="921"/>
      <c r="IIS93" s="921"/>
      <c r="IIT93" s="921"/>
      <c r="IIU93" s="921"/>
      <c r="IIV93" s="921"/>
      <c r="IIW93" s="921"/>
      <c r="IIX93" s="921"/>
      <c r="IIY93" s="921"/>
      <c r="IIZ93" s="921"/>
      <c r="IJA93" s="921"/>
      <c r="IJB93" s="921"/>
      <c r="IJC93" s="921"/>
      <c r="IJD93" s="921"/>
      <c r="IJE93" s="921"/>
      <c r="IJF93" s="921"/>
      <c r="IJG93" s="921"/>
      <c r="IJH93" s="921"/>
      <c r="IJI93" s="921"/>
      <c r="IJJ93" s="921"/>
      <c r="IJK93" s="921"/>
      <c r="IJL93" s="921"/>
      <c r="IJM93" s="921"/>
      <c r="IJN93" s="921"/>
      <c r="IJO93" s="921"/>
      <c r="IJP93" s="921"/>
      <c r="IJQ93" s="921"/>
      <c r="IJR93" s="921"/>
      <c r="IJS93" s="921"/>
      <c r="IJT93" s="921"/>
      <c r="IJU93" s="921"/>
      <c r="IJV93" s="921"/>
      <c r="IJW93" s="921"/>
      <c r="IJX93" s="921"/>
      <c r="IJY93" s="921"/>
      <c r="IJZ93" s="921"/>
      <c r="IKA93" s="921"/>
      <c r="IKB93" s="921"/>
      <c r="IKC93" s="921"/>
      <c r="IKD93" s="921"/>
      <c r="IKE93" s="921"/>
      <c r="IKF93" s="921"/>
      <c r="IKG93" s="921"/>
      <c r="IKH93" s="921"/>
      <c r="IKI93" s="921"/>
      <c r="IKJ93" s="921"/>
      <c r="IKK93" s="921"/>
      <c r="IKL93" s="921"/>
      <c r="IKM93" s="921"/>
      <c r="IKN93" s="921"/>
      <c r="IKO93" s="921"/>
      <c r="IKP93" s="921"/>
      <c r="IKQ93" s="921"/>
      <c r="IKR93" s="921"/>
      <c r="IKS93" s="921"/>
      <c r="IKT93" s="921"/>
      <c r="IKU93" s="921"/>
      <c r="IKV93" s="921"/>
      <c r="IKW93" s="921"/>
      <c r="IKX93" s="921"/>
      <c r="IKY93" s="921"/>
      <c r="IKZ93" s="921"/>
      <c r="ILA93" s="921"/>
      <c r="ILB93" s="921"/>
      <c r="ILC93" s="921"/>
      <c r="ILD93" s="921"/>
      <c r="ILE93" s="921"/>
      <c r="ILF93" s="921"/>
      <c r="ILG93" s="921"/>
      <c r="ILH93" s="921"/>
      <c r="ILI93" s="921"/>
      <c r="ILJ93" s="921"/>
      <c r="ILK93" s="921"/>
      <c r="ILL93" s="921"/>
      <c r="ILM93" s="921"/>
      <c r="ILN93" s="921"/>
      <c r="ILO93" s="921"/>
      <c r="ILP93" s="921"/>
      <c r="ILQ93" s="921"/>
      <c r="ILR93" s="921"/>
      <c r="ILS93" s="921"/>
      <c r="ILT93" s="921"/>
      <c r="ILU93" s="921"/>
      <c r="ILV93" s="921"/>
      <c r="ILW93" s="921"/>
      <c r="ILX93" s="921"/>
      <c r="ILY93" s="921"/>
      <c r="ILZ93" s="921"/>
      <c r="IMA93" s="921"/>
      <c r="IMB93" s="921"/>
      <c r="IMC93" s="921"/>
      <c r="IMD93" s="921"/>
      <c r="IME93" s="921"/>
      <c r="IMF93" s="921"/>
      <c r="IMG93" s="921"/>
      <c r="IMH93" s="921"/>
      <c r="IMI93" s="921"/>
      <c r="IMJ93" s="921"/>
      <c r="IMK93" s="921"/>
      <c r="IML93" s="921"/>
      <c r="IMM93" s="921"/>
      <c r="IMN93" s="921"/>
      <c r="IMO93" s="921"/>
      <c r="IMP93" s="921"/>
      <c r="IMQ93" s="921"/>
      <c r="IMR93" s="921"/>
      <c r="IMS93" s="921"/>
      <c r="IMT93" s="921"/>
      <c r="IMU93" s="921"/>
      <c r="IMV93" s="921"/>
      <c r="IMW93" s="921"/>
      <c r="IMX93" s="921"/>
      <c r="IMY93" s="921"/>
      <c r="IMZ93" s="921"/>
      <c r="INA93" s="921"/>
      <c r="INB93" s="921"/>
      <c r="INC93" s="921"/>
      <c r="IND93" s="921"/>
      <c r="INE93" s="921"/>
      <c r="INF93" s="921"/>
      <c r="ING93" s="921"/>
      <c r="INH93" s="921"/>
      <c r="INI93" s="921"/>
      <c r="INJ93" s="921"/>
      <c r="INK93" s="921"/>
      <c r="INL93" s="921"/>
      <c r="INM93" s="921"/>
      <c r="INN93" s="921"/>
      <c r="INO93" s="921"/>
      <c r="INP93" s="921"/>
      <c r="INQ93" s="921"/>
      <c r="INR93" s="921"/>
      <c r="INS93" s="921"/>
      <c r="INT93" s="921"/>
      <c r="INU93" s="921"/>
      <c r="INV93" s="921"/>
      <c r="INW93" s="921"/>
      <c r="INX93" s="921"/>
      <c r="INY93" s="921"/>
      <c r="INZ93" s="921"/>
      <c r="IOA93" s="921"/>
      <c r="IOB93" s="921"/>
      <c r="IOC93" s="921"/>
      <c r="IOD93" s="921"/>
      <c r="IOE93" s="921"/>
      <c r="IOF93" s="921"/>
      <c r="IOG93" s="921"/>
      <c r="IOH93" s="921"/>
      <c r="IOI93" s="921"/>
      <c r="IOJ93" s="921"/>
      <c r="IOK93" s="921"/>
      <c r="IOL93" s="921"/>
      <c r="IOM93" s="921"/>
      <c r="ION93" s="921"/>
      <c r="IOO93" s="921"/>
      <c r="IOP93" s="921"/>
      <c r="IOQ93" s="921"/>
      <c r="IOR93" s="921"/>
      <c r="IOS93" s="921"/>
      <c r="IOT93" s="921"/>
      <c r="IOU93" s="921"/>
      <c r="IOV93" s="921"/>
      <c r="IOW93" s="921"/>
      <c r="IOX93" s="921"/>
      <c r="IOY93" s="921"/>
      <c r="IOZ93" s="921"/>
      <c r="IPA93" s="921"/>
      <c r="IPB93" s="921"/>
      <c r="IPC93" s="921"/>
      <c r="IPD93" s="921"/>
      <c r="IPE93" s="921"/>
      <c r="IPF93" s="921"/>
      <c r="IPG93" s="921"/>
      <c r="IPH93" s="921"/>
      <c r="IPI93" s="921"/>
      <c r="IPJ93" s="921"/>
      <c r="IPK93" s="921"/>
      <c r="IPL93" s="921"/>
      <c r="IPM93" s="921"/>
      <c r="IPN93" s="921"/>
      <c r="IPO93" s="921"/>
      <c r="IPP93" s="921"/>
      <c r="IPQ93" s="921"/>
      <c r="IPR93" s="921"/>
      <c r="IPS93" s="921"/>
      <c r="IPT93" s="921"/>
      <c r="IPU93" s="921"/>
      <c r="IPV93" s="921"/>
      <c r="IPW93" s="921"/>
      <c r="IPX93" s="921"/>
      <c r="IPY93" s="921"/>
      <c r="IPZ93" s="921"/>
      <c r="IQA93" s="921"/>
      <c r="IQB93" s="921"/>
      <c r="IQC93" s="921"/>
      <c r="IQD93" s="921"/>
      <c r="IQE93" s="921"/>
      <c r="IQF93" s="921"/>
      <c r="IQG93" s="921"/>
      <c r="IQH93" s="921"/>
      <c r="IQI93" s="921"/>
      <c r="IQJ93" s="921"/>
      <c r="IQK93" s="921"/>
      <c r="IQL93" s="921"/>
      <c r="IQM93" s="921"/>
      <c r="IQN93" s="921"/>
      <c r="IQO93" s="921"/>
      <c r="IQP93" s="921"/>
      <c r="IQQ93" s="921"/>
      <c r="IQR93" s="921"/>
      <c r="IQS93" s="921"/>
      <c r="IQT93" s="921"/>
      <c r="IQU93" s="921"/>
      <c r="IQV93" s="921"/>
      <c r="IQW93" s="921"/>
      <c r="IQX93" s="921"/>
      <c r="IQY93" s="921"/>
      <c r="IQZ93" s="921"/>
      <c r="IRA93" s="921"/>
      <c r="IRB93" s="921"/>
      <c r="IRC93" s="921"/>
      <c r="IRD93" s="921"/>
      <c r="IRE93" s="921"/>
      <c r="IRF93" s="921"/>
      <c r="IRG93" s="921"/>
      <c r="IRH93" s="921"/>
      <c r="IRI93" s="921"/>
      <c r="IRJ93" s="921"/>
      <c r="IRK93" s="921"/>
      <c r="IRL93" s="921"/>
      <c r="IRM93" s="921"/>
      <c r="IRN93" s="921"/>
      <c r="IRO93" s="921"/>
      <c r="IRP93" s="921"/>
      <c r="IRQ93" s="921"/>
      <c r="IRR93" s="921"/>
      <c r="IRS93" s="921"/>
      <c r="IRT93" s="921"/>
      <c r="IRU93" s="921"/>
      <c r="IRV93" s="921"/>
      <c r="IRW93" s="921"/>
      <c r="IRX93" s="921"/>
      <c r="IRY93" s="921"/>
      <c r="IRZ93" s="921"/>
      <c r="ISA93" s="921"/>
      <c r="ISB93" s="921"/>
      <c r="ISC93" s="921"/>
      <c r="ISD93" s="921"/>
      <c r="ISE93" s="921"/>
      <c r="ISF93" s="921"/>
      <c r="ISG93" s="921"/>
      <c r="ISH93" s="921"/>
      <c r="ISI93" s="921"/>
      <c r="ISJ93" s="921"/>
      <c r="ISK93" s="921"/>
      <c r="ISL93" s="921"/>
      <c r="ISM93" s="921"/>
      <c r="ISN93" s="921"/>
      <c r="ISO93" s="921"/>
      <c r="ISP93" s="921"/>
      <c r="ISQ93" s="921"/>
      <c r="ISR93" s="921"/>
      <c r="ISS93" s="921"/>
      <c r="IST93" s="921"/>
      <c r="ISU93" s="921"/>
      <c r="ISV93" s="921"/>
      <c r="ISW93" s="921"/>
      <c r="ISX93" s="921"/>
      <c r="ISY93" s="921"/>
      <c r="ISZ93" s="921"/>
      <c r="ITA93" s="921"/>
      <c r="ITB93" s="921"/>
      <c r="ITC93" s="921"/>
      <c r="ITD93" s="921"/>
      <c r="ITE93" s="921"/>
      <c r="ITF93" s="921"/>
      <c r="ITG93" s="921"/>
      <c r="ITH93" s="921"/>
      <c r="ITI93" s="921"/>
      <c r="ITJ93" s="921"/>
      <c r="ITK93" s="921"/>
      <c r="ITL93" s="921"/>
      <c r="ITM93" s="921"/>
      <c r="ITN93" s="921"/>
      <c r="ITO93" s="921"/>
      <c r="ITP93" s="921"/>
      <c r="ITQ93" s="921"/>
      <c r="ITR93" s="921"/>
      <c r="ITS93" s="921"/>
      <c r="ITT93" s="921"/>
      <c r="ITU93" s="921"/>
      <c r="ITV93" s="921"/>
      <c r="ITW93" s="921"/>
      <c r="ITX93" s="921"/>
      <c r="ITY93" s="921"/>
      <c r="ITZ93" s="921"/>
      <c r="IUA93" s="921"/>
      <c r="IUB93" s="921"/>
      <c r="IUC93" s="921"/>
      <c r="IUD93" s="921"/>
      <c r="IUE93" s="921"/>
      <c r="IUF93" s="921"/>
      <c r="IUG93" s="921"/>
      <c r="IUH93" s="921"/>
      <c r="IUI93" s="921"/>
      <c r="IUJ93" s="921"/>
      <c r="IUK93" s="921"/>
      <c r="IUL93" s="921"/>
      <c r="IUM93" s="921"/>
      <c r="IUN93" s="921"/>
      <c r="IUO93" s="921"/>
      <c r="IUP93" s="921"/>
      <c r="IUQ93" s="921"/>
      <c r="IUR93" s="921"/>
      <c r="IUS93" s="921"/>
      <c r="IUT93" s="921"/>
      <c r="IUU93" s="921"/>
      <c r="IUV93" s="921"/>
      <c r="IUW93" s="921"/>
      <c r="IUX93" s="921"/>
      <c r="IUY93" s="921"/>
      <c r="IUZ93" s="921"/>
      <c r="IVA93" s="921"/>
      <c r="IVB93" s="921"/>
      <c r="IVC93" s="921"/>
      <c r="IVD93" s="921"/>
      <c r="IVE93" s="921"/>
      <c r="IVF93" s="921"/>
      <c r="IVG93" s="921"/>
      <c r="IVH93" s="921"/>
      <c r="IVI93" s="921"/>
      <c r="IVJ93" s="921"/>
      <c r="IVK93" s="921"/>
      <c r="IVL93" s="921"/>
      <c r="IVM93" s="921"/>
      <c r="IVN93" s="921"/>
      <c r="IVO93" s="921"/>
      <c r="IVP93" s="921"/>
      <c r="IVQ93" s="921"/>
      <c r="IVR93" s="921"/>
      <c r="IVS93" s="921"/>
      <c r="IVT93" s="921"/>
      <c r="IVU93" s="921"/>
      <c r="IVV93" s="921"/>
      <c r="IVW93" s="921"/>
      <c r="IVX93" s="921"/>
      <c r="IVY93" s="921"/>
      <c r="IVZ93" s="921"/>
      <c r="IWA93" s="921"/>
      <c r="IWB93" s="921"/>
      <c r="IWC93" s="921"/>
      <c r="IWD93" s="921"/>
      <c r="IWE93" s="921"/>
      <c r="IWF93" s="921"/>
      <c r="IWG93" s="921"/>
      <c r="IWH93" s="921"/>
      <c r="IWI93" s="921"/>
      <c r="IWJ93" s="921"/>
      <c r="IWK93" s="921"/>
      <c r="IWL93" s="921"/>
      <c r="IWM93" s="921"/>
      <c r="IWN93" s="921"/>
      <c r="IWO93" s="921"/>
      <c r="IWP93" s="921"/>
      <c r="IWQ93" s="921"/>
      <c r="IWR93" s="921"/>
      <c r="IWS93" s="921"/>
      <c r="IWT93" s="921"/>
      <c r="IWU93" s="921"/>
      <c r="IWV93" s="921"/>
      <c r="IWW93" s="921"/>
      <c r="IWX93" s="921"/>
      <c r="IWY93" s="921"/>
      <c r="IWZ93" s="921"/>
      <c r="IXA93" s="921"/>
      <c r="IXB93" s="921"/>
      <c r="IXC93" s="921"/>
      <c r="IXD93" s="921"/>
      <c r="IXE93" s="921"/>
      <c r="IXF93" s="921"/>
      <c r="IXG93" s="921"/>
      <c r="IXH93" s="921"/>
      <c r="IXI93" s="921"/>
      <c r="IXJ93" s="921"/>
      <c r="IXK93" s="921"/>
      <c r="IXL93" s="921"/>
      <c r="IXM93" s="921"/>
      <c r="IXN93" s="921"/>
      <c r="IXO93" s="921"/>
      <c r="IXP93" s="921"/>
      <c r="IXQ93" s="921"/>
      <c r="IXR93" s="921"/>
      <c r="IXS93" s="921"/>
      <c r="IXT93" s="921"/>
      <c r="IXU93" s="921"/>
      <c r="IXV93" s="921"/>
      <c r="IXW93" s="921"/>
      <c r="IXX93" s="921"/>
      <c r="IXY93" s="921"/>
      <c r="IXZ93" s="921"/>
      <c r="IYA93" s="921"/>
      <c r="IYB93" s="921"/>
      <c r="IYC93" s="921"/>
      <c r="IYD93" s="921"/>
      <c r="IYE93" s="921"/>
      <c r="IYF93" s="921"/>
      <c r="IYG93" s="921"/>
      <c r="IYH93" s="921"/>
      <c r="IYI93" s="921"/>
      <c r="IYJ93" s="921"/>
      <c r="IYK93" s="921"/>
      <c r="IYL93" s="921"/>
      <c r="IYM93" s="921"/>
      <c r="IYN93" s="921"/>
      <c r="IYO93" s="921"/>
      <c r="IYP93" s="921"/>
      <c r="IYQ93" s="921"/>
      <c r="IYR93" s="921"/>
      <c r="IYS93" s="921"/>
      <c r="IYT93" s="921"/>
      <c r="IYU93" s="921"/>
      <c r="IYV93" s="921"/>
      <c r="IYW93" s="921"/>
      <c r="IYX93" s="921"/>
      <c r="IYY93" s="921"/>
      <c r="IYZ93" s="921"/>
      <c r="IZA93" s="921"/>
      <c r="IZB93" s="921"/>
      <c r="IZC93" s="921"/>
      <c r="IZD93" s="921"/>
      <c r="IZE93" s="921"/>
      <c r="IZF93" s="921"/>
      <c r="IZG93" s="921"/>
      <c r="IZH93" s="921"/>
      <c r="IZI93" s="921"/>
      <c r="IZJ93" s="921"/>
      <c r="IZK93" s="921"/>
      <c r="IZL93" s="921"/>
      <c r="IZM93" s="921"/>
      <c r="IZN93" s="921"/>
      <c r="IZO93" s="921"/>
      <c r="IZP93" s="921"/>
      <c r="IZQ93" s="921"/>
      <c r="IZR93" s="921"/>
      <c r="IZS93" s="921"/>
      <c r="IZT93" s="921"/>
      <c r="IZU93" s="921"/>
      <c r="IZV93" s="921"/>
      <c r="IZW93" s="921"/>
      <c r="IZX93" s="921"/>
      <c r="IZY93" s="921"/>
      <c r="IZZ93" s="921"/>
      <c r="JAA93" s="921"/>
      <c r="JAB93" s="921"/>
      <c r="JAC93" s="921"/>
      <c r="JAD93" s="921"/>
      <c r="JAE93" s="921"/>
      <c r="JAF93" s="921"/>
      <c r="JAG93" s="921"/>
      <c r="JAH93" s="921"/>
      <c r="JAI93" s="921"/>
      <c r="JAJ93" s="921"/>
      <c r="JAK93" s="921"/>
      <c r="JAL93" s="921"/>
      <c r="JAM93" s="921"/>
      <c r="JAN93" s="921"/>
      <c r="JAO93" s="921"/>
      <c r="JAP93" s="921"/>
      <c r="JAQ93" s="921"/>
      <c r="JAR93" s="921"/>
      <c r="JAS93" s="921"/>
      <c r="JAT93" s="921"/>
      <c r="JAU93" s="921"/>
      <c r="JAV93" s="921"/>
      <c r="JAW93" s="921"/>
      <c r="JAX93" s="921"/>
      <c r="JAY93" s="921"/>
      <c r="JAZ93" s="921"/>
      <c r="JBA93" s="921"/>
      <c r="JBB93" s="921"/>
      <c r="JBC93" s="921"/>
      <c r="JBD93" s="921"/>
      <c r="JBE93" s="921"/>
      <c r="JBF93" s="921"/>
      <c r="JBG93" s="921"/>
      <c r="JBH93" s="921"/>
      <c r="JBI93" s="921"/>
      <c r="JBJ93" s="921"/>
      <c r="JBK93" s="921"/>
      <c r="JBL93" s="921"/>
      <c r="JBM93" s="921"/>
      <c r="JBN93" s="921"/>
      <c r="JBO93" s="921"/>
      <c r="JBP93" s="921"/>
      <c r="JBQ93" s="921"/>
      <c r="JBR93" s="921"/>
      <c r="JBS93" s="921"/>
      <c r="JBT93" s="921"/>
      <c r="JBU93" s="921"/>
      <c r="JBV93" s="921"/>
      <c r="JBW93" s="921"/>
      <c r="JBX93" s="921"/>
      <c r="JBY93" s="921"/>
      <c r="JBZ93" s="921"/>
      <c r="JCA93" s="921"/>
      <c r="JCB93" s="921"/>
      <c r="JCC93" s="921"/>
      <c r="JCD93" s="921"/>
      <c r="JCE93" s="921"/>
      <c r="JCF93" s="921"/>
      <c r="JCG93" s="921"/>
      <c r="JCH93" s="921"/>
      <c r="JCI93" s="921"/>
      <c r="JCJ93" s="921"/>
      <c r="JCK93" s="921"/>
      <c r="JCL93" s="921"/>
      <c r="JCM93" s="921"/>
      <c r="JCN93" s="921"/>
      <c r="JCO93" s="921"/>
      <c r="JCP93" s="921"/>
      <c r="JCQ93" s="921"/>
      <c r="JCR93" s="921"/>
      <c r="JCS93" s="921"/>
      <c r="JCT93" s="921"/>
      <c r="JCU93" s="921"/>
      <c r="JCV93" s="921"/>
      <c r="JCW93" s="921"/>
      <c r="JCX93" s="921"/>
      <c r="JCY93" s="921"/>
      <c r="JCZ93" s="921"/>
      <c r="JDA93" s="921"/>
      <c r="JDB93" s="921"/>
      <c r="JDC93" s="921"/>
      <c r="JDD93" s="921"/>
      <c r="JDE93" s="921"/>
      <c r="JDF93" s="921"/>
      <c r="JDG93" s="921"/>
      <c r="JDH93" s="921"/>
      <c r="JDI93" s="921"/>
      <c r="JDJ93" s="921"/>
      <c r="JDK93" s="921"/>
      <c r="JDL93" s="921"/>
      <c r="JDM93" s="921"/>
      <c r="JDN93" s="921"/>
      <c r="JDO93" s="921"/>
      <c r="JDP93" s="921"/>
      <c r="JDQ93" s="921"/>
      <c r="JDR93" s="921"/>
      <c r="JDS93" s="921"/>
      <c r="JDT93" s="921"/>
      <c r="JDU93" s="921"/>
      <c r="JDV93" s="921"/>
      <c r="JDW93" s="921"/>
      <c r="JDX93" s="921"/>
      <c r="JDY93" s="921"/>
      <c r="JDZ93" s="921"/>
      <c r="JEA93" s="921"/>
      <c r="JEB93" s="921"/>
      <c r="JEC93" s="921"/>
      <c r="JED93" s="921"/>
      <c r="JEE93" s="921"/>
      <c r="JEF93" s="921"/>
      <c r="JEG93" s="921"/>
      <c r="JEH93" s="921"/>
      <c r="JEI93" s="921"/>
      <c r="JEJ93" s="921"/>
      <c r="JEK93" s="921"/>
      <c r="JEL93" s="921"/>
      <c r="JEM93" s="921"/>
      <c r="JEN93" s="921"/>
      <c r="JEO93" s="921"/>
      <c r="JEP93" s="921"/>
      <c r="JEQ93" s="921"/>
      <c r="JER93" s="921"/>
      <c r="JES93" s="921"/>
      <c r="JET93" s="921"/>
      <c r="JEU93" s="921"/>
      <c r="JEV93" s="921"/>
      <c r="JEW93" s="921"/>
      <c r="JEX93" s="921"/>
      <c r="JEY93" s="921"/>
      <c r="JEZ93" s="921"/>
      <c r="JFA93" s="921"/>
      <c r="JFB93" s="921"/>
      <c r="JFC93" s="921"/>
      <c r="JFD93" s="921"/>
      <c r="JFE93" s="921"/>
      <c r="JFF93" s="921"/>
      <c r="JFG93" s="921"/>
      <c r="JFH93" s="921"/>
      <c r="JFI93" s="921"/>
      <c r="JFJ93" s="921"/>
      <c r="JFK93" s="921"/>
      <c r="JFL93" s="921"/>
      <c r="JFM93" s="921"/>
      <c r="JFN93" s="921"/>
      <c r="JFO93" s="921"/>
      <c r="JFP93" s="921"/>
      <c r="JFQ93" s="921"/>
      <c r="JFR93" s="921"/>
      <c r="JFS93" s="921"/>
      <c r="JFT93" s="921"/>
      <c r="JFU93" s="921"/>
      <c r="JFV93" s="921"/>
      <c r="JFW93" s="921"/>
      <c r="JFX93" s="921"/>
      <c r="JFY93" s="921"/>
      <c r="JFZ93" s="921"/>
      <c r="JGA93" s="921"/>
      <c r="JGB93" s="921"/>
      <c r="JGC93" s="921"/>
      <c r="JGD93" s="921"/>
      <c r="JGE93" s="921"/>
      <c r="JGF93" s="921"/>
      <c r="JGG93" s="921"/>
      <c r="JGH93" s="921"/>
      <c r="JGI93" s="921"/>
      <c r="JGJ93" s="921"/>
      <c r="JGK93" s="921"/>
      <c r="JGL93" s="921"/>
      <c r="JGM93" s="921"/>
      <c r="JGN93" s="921"/>
      <c r="JGO93" s="921"/>
      <c r="JGP93" s="921"/>
      <c r="JGQ93" s="921"/>
      <c r="JGR93" s="921"/>
      <c r="JGS93" s="921"/>
      <c r="JGT93" s="921"/>
      <c r="JGU93" s="921"/>
      <c r="JGV93" s="921"/>
      <c r="JGW93" s="921"/>
      <c r="JGX93" s="921"/>
      <c r="JGY93" s="921"/>
      <c r="JGZ93" s="921"/>
      <c r="JHA93" s="921"/>
      <c r="JHB93" s="921"/>
      <c r="JHC93" s="921"/>
      <c r="JHD93" s="921"/>
      <c r="JHE93" s="921"/>
      <c r="JHF93" s="921"/>
      <c r="JHG93" s="921"/>
      <c r="JHH93" s="921"/>
      <c r="JHI93" s="921"/>
      <c r="JHJ93" s="921"/>
      <c r="JHK93" s="921"/>
      <c r="JHL93" s="921"/>
      <c r="JHM93" s="921"/>
      <c r="JHN93" s="921"/>
      <c r="JHO93" s="921"/>
      <c r="JHP93" s="921"/>
      <c r="JHQ93" s="921"/>
      <c r="JHR93" s="921"/>
      <c r="JHS93" s="921"/>
      <c r="JHT93" s="921"/>
      <c r="JHU93" s="921"/>
      <c r="JHV93" s="921"/>
      <c r="JHW93" s="921"/>
      <c r="JHX93" s="921"/>
      <c r="JHY93" s="921"/>
      <c r="JHZ93" s="921"/>
      <c r="JIA93" s="921"/>
      <c r="JIB93" s="921"/>
      <c r="JIC93" s="921"/>
      <c r="JID93" s="921"/>
      <c r="JIE93" s="921"/>
      <c r="JIF93" s="921"/>
      <c r="JIG93" s="921"/>
      <c r="JIH93" s="921"/>
      <c r="JII93" s="921"/>
      <c r="JIJ93" s="921"/>
      <c r="JIK93" s="921"/>
      <c r="JIL93" s="921"/>
      <c r="JIM93" s="921"/>
      <c r="JIN93" s="921"/>
      <c r="JIO93" s="921"/>
      <c r="JIP93" s="921"/>
      <c r="JIQ93" s="921"/>
      <c r="JIR93" s="921"/>
      <c r="JIS93" s="921"/>
      <c r="JIT93" s="921"/>
      <c r="JIU93" s="921"/>
      <c r="JIV93" s="921"/>
      <c r="JIW93" s="921"/>
      <c r="JIX93" s="921"/>
      <c r="JIY93" s="921"/>
      <c r="JIZ93" s="921"/>
      <c r="JJA93" s="921"/>
      <c r="JJB93" s="921"/>
      <c r="JJC93" s="921"/>
      <c r="JJD93" s="921"/>
      <c r="JJE93" s="921"/>
      <c r="JJF93" s="921"/>
      <c r="JJG93" s="921"/>
      <c r="JJH93" s="921"/>
      <c r="JJI93" s="921"/>
      <c r="JJJ93" s="921"/>
      <c r="JJK93" s="921"/>
      <c r="JJL93" s="921"/>
      <c r="JJM93" s="921"/>
      <c r="JJN93" s="921"/>
      <c r="JJO93" s="921"/>
      <c r="JJP93" s="921"/>
      <c r="JJQ93" s="921"/>
      <c r="JJR93" s="921"/>
      <c r="JJS93" s="921"/>
      <c r="JJT93" s="921"/>
      <c r="JJU93" s="921"/>
      <c r="JJV93" s="921"/>
      <c r="JJW93" s="921"/>
      <c r="JJX93" s="921"/>
      <c r="JJY93" s="921"/>
      <c r="JJZ93" s="921"/>
      <c r="JKA93" s="921"/>
      <c r="JKB93" s="921"/>
      <c r="JKC93" s="921"/>
      <c r="JKD93" s="921"/>
      <c r="JKE93" s="921"/>
      <c r="JKF93" s="921"/>
      <c r="JKG93" s="921"/>
      <c r="JKH93" s="921"/>
      <c r="JKI93" s="921"/>
      <c r="JKJ93" s="921"/>
      <c r="JKK93" s="921"/>
      <c r="JKL93" s="921"/>
      <c r="JKM93" s="921"/>
      <c r="JKN93" s="921"/>
      <c r="JKO93" s="921"/>
      <c r="JKP93" s="921"/>
      <c r="JKQ93" s="921"/>
      <c r="JKR93" s="921"/>
      <c r="JKS93" s="921"/>
      <c r="JKT93" s="921"/>
      <c r="JKU93" s="921"/>
      <c r="JKV93" s="921"/>
      <c r="JKW93" s="921"/>
      <c r="JKX93" s="921"/>
      <c r="JKY93" s="921"/>
      <c r="JKZ93" s="921"/>
      <c r="JLA93" s="921"/>
      <c r="JLB93" s="921"/>
      <c r="JLC93" s="921"/>
      <c r="JLD93" s="921"/>
      <c r="JLE93" s="921"/>
      <c r="JLF93" s="921"/>
      <c r="JLG93" s="921"/>
      <c r="JLH93" s="921"/>
      <c r="JLI93" s="921"/>
      <c r="JLJ93" s="921"/>
      <c r="JLK93" s="921"/>
      <c r="JLL93" s="921"/>
      <c r="JLM93" s="921"/>
      <c r="JLN93" s="921"/>
      <c r="JLO93" s="921"/>
      <c r="JLP93" s="921"/>
      <c r="JLQ93" s="921"/>
      <c r="JLR93" s="921"/>
      <c r="JLS93" s="921"/>
      <c r="JLT93" s="921"/>
      <c r="JLU93" s="921"/>
      <c r="JLV93" s="921"/>
      <c r="JLW93" s="921"/>
      <c r="JLX93" s="921"/>
      <c r="JLY93" s="921"/>
      <c r="JLZ93" s="921"/>
      <c r="JMA93" s="921"/>
      <c r="JMB93" s="921"/>
      <c r="JMC93" s="921"/>
      <c r="JMD93" s="921"/>
      <c r="JME93" s="921"/>
      <c r="JMF93" s="921"/>
      <c r="JMG93" s="921"/>
      <c r="JMH93" s="921"/>
      <c r="JMI93" s="921"/>
      <c r="JMJ93" s="921"/>
      <c r="JMK93" s="921"/>
      <c r="JML93" s="921"/>
      <c r="JMM93" s="921"/>
      <c r="JMN93" s="921"/>
      <c r="JMO93" s="921"/>
      <c r="JMP93" s="921"/>
      <c r="JMQ93" s="921"/>
      <c r="JMR93" s="921"/>
      <c r="JMS93" s="921"/>
      <c r="JMT93" s="921"/>
      <c r="JMU93" s="921"/>
      <c r="JMV93" s="921"/>
      <c r="JMW93" s="921"/>
      <c r="JMX93" s="921"/>
      <c r="JMY93" s="921"/>
      <c r="JMZ93" s="921"/>
      <c r="JNA93" s="921"/>
      <c r="JNB93" s="921"/>
      <c r="JNC93" s="921"/>
      <c r="JND93" s="921"/>
      <c r="JNE93" s="921"/>
      <c r="JNF93" s="921"/>
      <c r="JNG93" s="921"/>
      <c r="JNH93" s="921"/>
      <c r="JNI93" s="921"/>
      <c r="JNJ93" s="921"/>
      <c r="JNK93" s="921"/>
      <c r="JNL93" s="921"/>
      <c r="JNM93" s="921"/>
      <c r="JNN93" s="921"/>
      <c r="JNO93" s="921"/>
      <c r="JNP93" s="921"/>
      <c r="JNQ93" s="921"/>
      <c r="JNR93" s="921"/>
      <c r="JNS93" s="921"/>
      <c r="JNT93" s="921"/>
      <c r="JNU93" s="921"/>
      <c r="JNV93" s="921"/>
      <c r="JNW93" s="921"/>
      <c r="JNX93" s="921"/>
      <c r="JNY93" s="921"/>
      <c r="JNZ93" s="921"/>
      <c r="JOA93" s="921"/>
      <c r="JOB93" s="921"/>
      <c r="JOC93" s="921"/>
      <c r="JOD93" s="921"/>
      <c r="JOE93" s="921"/>
      <c r="JOF93" s="921"/>
      <c r="JOG93" s="921"/>
      <c r="JOH93" s="921"/>
      <c r="JOI93" s="921"/>
      <c r="JOJ93" s="921"/>
      <c r="JOK93" s="921"/>
      <c r="JOL93" s="921"/>
      <c r="JOM93" s="921"/>
      <c r="JON93" s="921"/>
      <c r="JOO93" s="921"/>
      <c r="JOP93" s="921"/>
      <c r="JOQ93" s="921"/>
      <c r="JOR93" s="921"/>
      <c r="JOS93" s="921"/>
      <c r="JOT93" s="921"/>
      <c r="JOU93" s="921"/>
      <c r="JOV93" s="921"/>
      <c r="JOW93" s="921"/>
      <c r="JOX93" s="921"/>
      <c r="JOY93" s="921"/>
      <c r="JOZ93" s="921"/>
      <c r="JPA93" s="921"/>
      <c r="JPB93" s="921"/>
      <c r="JPC93" s="921"/>
      <c r="JPD93" s="921"/>
      <c r="JPE93" s="921"/>
      <c r="JPF93" s="921"/>
      <c r="JPG93" s="921"/>
      <c r="JPH93" s="921"/>
      <c r="JPI93" s="921"/>
      <c r="JPJ93" s="921"/>
      <c r="JPK93" s="921"/>
      <c r="JPL93" s="921"/>
      <c r="JPM93" s="921"/>
      <c r="JPN93" s="921"/>
      <c r="JPO93" s="921"/>
      <c r="JPP93" s="921"/>
      <c r="JPQ93" s="921"/>
      <c r="JPR93" s="921"/>
      <c r="JPS93" s="921"/>
      <c r="JPT93" s="921"/>
      <c r="JPU93" s="921"/>
      <c r="JPV93" s="921"/>
      <c r="JPW93" s="921"/>
      <c r="JPX93" s="921"/>
      <c r="JPY93" s="921"/>
      <c r="JPZ93" s="921"/>
      <c r="JQA93" s="921"/>
      <c r="JQB93" s="921"/>
      <c r="JQC93" s="921"/>
      <c r="JQD93" s="921"/>
      <c r="JQE93" s="921"/>
      <c r="JQF93" s="921"/>
      <c r="JQG93" s="921"/>
      <c r="JQH93" s="921"/>
      <c r="JQI93" s="921"/>
      <c r="JQJ93" s="921"/>
      <c r="JQK93" s="921"/>
      <c r="JQL93" s="921"/>
      <c r="JQM93" s="921"/>
      <c r="JQN93" s="921"/>
      <c r="JQO93" s="921"/>
      <c r="JQP93" s="921"/>
      <c r="JQQ93" s="921"/>
      <c r="JQR93" s="921"/>
      <c r="JQS93" s="921"/>
      <c r="JQT93" s="921"/>
      <c r="JQU93" s="921"/>
      <c r="JQV93" s="921"/>
      <c r="JQW93" s="921"/>
      <c r="JQX93" s="921"/>
      <c r="JQY93" s="921"/>
      <c r="JQZ93" s="921"/>
      <c r="JRA93" s="921"/>
      <c r="JRB93" s="921"/>
      <c r="JRC93" s="921"/>
      <c r="JRD93" s="921"/>
      <c r="JRE93" s="921"/>
      <c r="JRF93" s="921"/>
      <c r="JRG93" s="921"/>
      <c r="JRH93" s="921"/>
      <c r="JRI93" s="921"/>
      <c r="JRJ93" s="921"/>
      <c r="JRK93" s="921"/>
      <c r="JRL93" s="921"/>
      <c r="JRM93" s="921"/>
      <c r="JRN93" s="921"/>
      <c r="JRO93" s="921"/>
      <c r="JRP93" s="921"/>
      <c r="JRQ93" s="921"/>
      <c r="JRR93" s="921"/>
      <c r="JRS93" s="921"/>
      <c r="JRT93" s="921"/>
      <c r="JRU93" s="921"/>
      <c r="JRV93" s="921"/>
      <c r="JRW93" s="921"/>
      <c r="JRX93" s="921"/>
      <c r="JRY93" s="921"/>
      <c r="JRZ93" s="921"/>
      <c r="JSA93" s="921"/>
      <c r="JSB93" s="921"/>
      <c r="JSC93" s="921"/>
      <c r="JSD93" s="921"/>
      <c r="JSE93" s="921"/>
      <c r="JSF93" s="921"/>
      <c r="JSG93" s="921"/>
      <c r="JSH93" s="921"/>
      <c r="JSI93" s="921"/>
      <c r="JSJ93" s="921"/>
      <c r="JSK93" s="921"/>
      <c r="JSL93" s="921"/>
      <c r="JSM93" s="921"/>
      <c r="JSN93" s="921"/>
      <c r="JSO93" s="921"/>
      <c r="JSP93" s="921"/>
      <c r="JSQ93" s="921"/>
      <c r="JSR93" s="921"/>
      <c r="JSS93" s="921"/>
      <c r="JST93" s="921"/>
      <c r="JSU93" s="921"/>
      <c r="JSV93" s="921"/>
      <c r="JSW93" s="921"/>
      <c r="JSX93" s="921"/>
      <c r="JSY93" s="921"/>
      <c r="JSZ93" s="921"/>
      <c r="JTA93" s="921"/>
      <c r="JTB93" s="921"/>
      <c r="JTC93" s="921"/>
      <c r="JTD93" s="921"/>
      <c r="JTE93" s="921"/>
      <c r="JTF93" s="921"/>
      <c r="JTG93" s="921"/>
      <c r="JTH93" s="921"/>
      <c r="JTI93" s="921"/>
      <c r="JTJ93" s="921"/>
      <c r="JTK93" s="921"/>
      <c r="JTL93" s="921"/>
      <c r="JTM93" s="921"/>
      <c r="JTN93" s="921"/>
      <c r="JTO93" s="921"/>
      <c r="JTP93" s="921"/>
      <c r="JTQ93" s="921"/>
      <c r="JTR93" s="921"/>
      <c r="JTS93" s="921"/>
      <c r="JTT93" s="921"/>
      <c r="JTU93" s="921"/>
      <c r="JTV93" s="921"/>
      <c r="JTW93" s="921"/>
      <c r="JTX93" s="921"/>
      <c r="JTY93" s="921"/>
      <c r="JTZ93" s="921"/>
      <c r="JUA93" s="921"/>
      <c r="JUB93" s="921"/>
      <c r="JUC93" s="921"/>
      <c r="JUD93" s="921"/>
      <c r="JUE93" s="921"/>
      <c r="JUF93" s="921"/>
      <c r="JUG93" s="921"/>
      <c r="JUH93" s="921"/>
      <c r="JUI93" s="921"/>
      <c r="JUJ93" s="921"/>
      <c r="JUK93" s="921"/>
      <c r="JUL93" s="921"/>
      <c r="JUM93" s="921"/>
      <c r="JUN93" s="921"/>
      <c r="JUO93" s="921"/>
      <c r="JUP93" s="921"/>
      <c r="JUQ93" s="921"/>
      <c r="JUR93" s="921"/>
      <c r="JUS93" s="921"/>
      <c r="JUT93" s="921"/>
      <c r="JUU93" s="921"/>
      <c r="JUV93" s="921"/>
      <c r="JUW93" s="921"/>
      <c r="JUX93" s="921"/>
      <c r="JUY93" s="921"/>
      <c r="JUZ93" s="921"/>
      <c r="JVA93" s="921"/>
      <c r="JVB93" s="921"/>
      <c r="JVC93" s="921"/>
      <c r="JVD93" s="921"/>
      <c r="JVE93" s="921"/>
      <c r="JVF93" s="921"/>
      <c r="JVG93" s="921"/>
      <c r="JVH93" s="921"/>
      <c r="JVI93" s="921"/>
      <c r="JVJ93" s="921"/>
      <c r="JVK93" s="921"/>
      <c r="JVL93" s="921"/>
      <c r="JVM93" s="921"/>
      <c r="JVN93" s="921"/>
      <c r="JVO93" s="921"/>
      <c r="JVP93" s="921"/>
      <c r="JVQ93" s="921"/>
      <c r="JVR93" s="921"/>
      <c r="JVS93" s="921"/>
      <c r="JVT93" s="921"/>
      <c r="JVU93" s="921"/>
      <c r="JVV93" s="921"/>
      <c r="JVW93" s="921"/>
      <c r="JVX93" s="921"/>
      <c r="JVY93" s="921"/>
      <c r="JVZ93" s="921"/>
      <c r="JWA93" s="921"/>
      <c r="JWB93" s="921"/>
      <c r="JWC93" s="921"/>
      <c r="JWD93" s="921"/>
      <c r="JWE93" s="921"/>
      <c r="JWF93" s="921"/>
      <c r="JWG93" s="921"/>
      <c r="JWH93" s="921"/>
      <c r="JWI93" s="921"/>
      <c r="JWJ93" s="921"/>
      <c r="JWK93" s="921"/>
      <c r="JWL93" s="921"/>
      <c r="JWM93" s="921"/>
      <c r="JWN93" s="921"/>
      <c r="JWO93" s="921"/>
      <c r="JWP93" s="921"/>
      <c r="JWQ93" s="921"/>
      <c r="JWR93" s="921"/>
      <c r="JWS93" s="921"/>
      <c r="JWT93" s="921"/>
      <c r="JWU93" s="921"/>
      <c r="JWV93" s="921"/>
      <c r="JWW93" s="921"/>
      <c r="JWX93" s="921"/>
      <c r="JWY93" s="921"/>
      <c r="JWZ93" s="921"/>
      <c r="JXA93" s="921"/>
      <c r="JXB93" s="921"/>
      <c r="JXC93" s="921"/>
      <c r="JXD93" s="921"/>
      <c r="JXE93" s="921"/>
      <c r="JXF93" s="921"/>
      <c r="JXG93" s="921"/>
      <c r="JXH93" s="921"/>
      <c r="JXI93" s="921"/>
      <c r="JXJ93" s="921"/>
      <c r="JXK93" s="921"/>
      <c r="JXL93" s="921"/>
      <c r="JXM93" s="921"/>
      <c r="JXN93" s="921"/>
      <c r="JXO93" s="921"/>
      <c r="JXP93" s="921"/>
      <c r="JXQ93" s="921"/>
      <c r="JXR93" s="921"/>
      <c r="JXS93" s="921"/>
      <c r="JXT93" s="921"/>
      <c r="JXU93" s="921"/>
      <c r="JXV93" s="921"/>
      <c r="JXW93" s="921"/>
      <c r="JXX93" s="921"/>
      <c r="JXY93" s="921"/>
      <c r="JXZ93" s="921"/>
      <c r="JYA93" s="921"/>
      <c r="JYB93" s="921"/>
      <c r="JYC93" s="921"/>
      <c r="JYD93" s="921"/>
      <c r="JYE93" s="921"/>
      <c r="JYF93" s="921"/>
      <c r="JYG93" s="921"/>
      <c r="JYH93" s="921"/>
      <c r="JYI93" s="921"/>
      <c r="JYJ93" s="921"/>
      <c r="JYK93" s="921"/>
      <c r="JYL93" s="921"/>
      <c r="JYM93" s="921"/>
      <c r="JYN93" s="921"/>
      <c r="JYO93" s="921"/>
      <c r="JYP93" s="921"/>
      <c r="JYQ93" s="921"/>
      <c r="JYR93" s="921"/>
      <c r="JYS93" s="921"/>
      <c r="JYT93" s="921"/>
      <c r="JYU93" s="921"/>
      <c r="JYV93" s="921"/>
      <c r="JYW93" s="921"/>
      <c r="JYX93" s="921"/>
      <c r="JYY93" s="921"/>
      <c r="JYZ93" s="921"/>
      <c r="JZA93" s="921"/>
      <c r="JZB93" s="921"/>
      <c r="JZC93" s="921"/>
      <c r="JZD93" s="921"/>
      <c r="JZE93" s="921"/>
      <c r="JZF93" s="921"/>
      <c r="JZG93" s="921"/>
      <c r="JZH93" s="921"/>
      <c r="JZI93" s="921"/>
      <c r="JZJ93" s="921"/>
      <c r="JZK93" s="921"/>
      <c r="JZL93" s="921"/>
      <c r="JZM93" s="921"/>
      <c r="JZN93" s="921"/>
      <c r="JZO93" s="921"/>
      <c r="JZP93" s="921"/>
      <c r="JZQ93" s="921"/>
      <c r="JZR93" s="921"/>
      <c r="JZS93" s="921"/>
      <c r="JZT93" s="921"/>
      <c r="JZU93" s="921"/>
      <c r="JZV93" s="921"/>
      <c r="JZW93" s="921"/>
      <c r="JZX93" s="921"/>
      <c r="JZY93" s="921"/>
      <c r="JZZ93" s="921"/>
      <c r="KAA93" s="921"/>
      <c r="KAB93" s="921"/>
      <c r="KAC93" s="921"/>
      <c r="KAD93" s="921"/>
      <c r="KAE93" s="921"/>
      <c r="KAF93" s="921"/>
      <c r="KAG93" s="921"/>
      <c r="KAH93" s="921"/>
      <c r="KAI93" s="921"/>
      <c r="KAJ93" s="921"/>
      <c r="KAK93" s="921"/>
      <c r="KAL93" s="921"/>
      <c r="KAM93" s="921"/>
      <c r="KAN93" s="921"/>
      <c r="KAO93" s="921"/>
      <c r="KAP93" s="921"/>
      <c r="KAQ93" s="921"/>
      <c r="KAR93" s="921"/>
      <c r="KAS93" s="921"/>
      <c r="KAT93" s="921"/>
      <c r="KAU93" s="921"/>
      <c r="KAV93" s="921"/>
      <c r="KAW93" s="921"/>
      <c r="KAX93" s="921"/>
      <c r="KAY93" s="921"/>
      <c r="KAZ93" s="921"/>
      <c r="KBA93" s="921"/>
      <c r="KBB93" s="921"/>
      <c r="KBC93" s="921"/>
      <c r="KBD93" s="921"/>
      <c r="KBE93" s="921"/>
      <c r="KBF93" s="921"/>
      <c r="KBG93" s="921"/>
      <c r="KBH93" s="921"/>
      <c r="KBI93" s="921"/>
      <c r="KBJ93" s="921"/>
      <c r="KBK93" s="921"/>
      <c r="KBL93" s="921"/>
      <c r="KBM93" s="921"/>
      <c r="KBN93" s="921"/>
      <c r="KBO93" s="921"/>
      <c r="KBP93" s="921"/>
      <c r="KBQ93" s="921"/>
      <c r="KBR93" s="921"/>
      <c r="KBS93" s="921"/>
      <c r="KBT93" s="921"/>
      <c r="KBU93" s="921"/>
      <c r="KBV93" s="921"/>
      <c r="KBW93" s="921"/>
      <c r="KBX93" s="921"/>
      <c r="KBY93" s="921"/>
      <c r="KBZ93" s="921"/>
      <c r="KCA93" s="921"/>
      <c r="KCB93" s="921"/>
      <c r="KCC93" s="921"/>
      <c r="KCD93" s="921"/>
      <c r="KCE93" s="921"/>
      <c r="KCF93" s="921"/>
      <c r="KCG93" s="921"/>
      <c r="KCH93" s="921"/>
      <c r="KCI93" s="921"/>
      <c r="KCJ93" s="921"/>
      <c r="KCK93" s="921"/>
      <c r="KCL93" s="921"/>
      <c r="KCM93" s="921"/>
      <c r="KCN93" s="921"/>
      <c r="KCO93" s="921"/>
      <c r="KCP93" s="921"/>
      <c r="KCQ93" s="921"/>
      <c r="KCR93" s="921"/>
      <c r="KCS93" s="921"/>
      <c r="KCT93" s="921"/>
      <c r="KCU93" s="921"/>
      <c r="KCV93" s="921"/>
      <c r="KCW93" s="921"/>
      <c r="KCX93" s="921"/>
      <c r="KCY93" s="921"/>
      <c r="KCZ93" s="921"/>
      <c r="KDA93" s="921"/>
      <c r="KDB93" s="921"/>
      <c r="KDC93" s="921"/>
      <c r="KDD93" s="921"/>
      <c r="KDE93" s="921"/>
      <c r="KDF93" s="921"/>
      <c r="KDG93" s="921"/>
      <c r="KDH93" s="921"/>
      <c r="KDI93" s="921"/>
      <c r="KDJ93" s="921"/>
      <c r="KDK93" s="921"/>
      <c r="KDL93" s="921"/>
      <c r="KDM93" s="921"/>
      <c r="KDN93" s="921"/>
      <c r="KDO93" s="921"/>
      <c r="KDP93" s="921"/>
      <c r="KDQ93" s="921"/>
      <c r="KDR93" s="921"/>
      <c r="KDS93" s="921"/>
      <c r="KDT93" s="921"/>
      <c r="KDU93" s="921"/>
      <c r="KDV93" s="921"/>
      <c r="KDW93" s="921"/>
      <c r="KDX93" s="921"/>
      <c r="KDY93" s="921"/>
      <c r="KDZ93" s="921"/>
      <c r="KEA93" s="921"/>
      <c r="KEB93" s="921"/>
      <c r="KEC93" s="921"/>
      <c r="KED93" s="921"/>
      <c r="KEE93" s="921"/>
      <c r="KEF93" s="921"/>
      <c r="KEG93" s="921"/>
      <c r="KEH93" s="921"/>
      <c r="KEI93" s="921"/>
      <c r="KEJ93" s="921"/>
      <c r="KEK93" s="921"/>
      <c r="KEL93" s="921"/>
      <c r="KEM93" s="921"/>
      <c r="KEN93" s="921"/>
      <c r="KEO93" s="921"/>
      <c r="KEP93" s="921"/>
      <c r="KEQ93" s="921"/>
      <c r="KER93" s="921"/>
      <c r="KES93" s="921"/>
      <c r="KET93" s="921"/>
      <c r="KEU93" s="921"/>
      <c r="KEV93" s="921"/>
      <c r="KEW93" s="921"/>
      <c r="KEX93" s="921"/>
      <c r="KEY93" s="921"/>
      <c r="KEZ93" s="921"/>
      <c r="KFA93" s="921"/>
      <c r="KFB93" s="921"/>
      <c r="KFC93" s="921"/>
      <c r="KFD93" s="921"/>
      <c r="KFE93" s="921"/>
      <c r="KFF93" s="921"/>
      <c r="KFG93" s="921"/>
      <c r="KFH93" s="921"/>
      <c r="KFI93" s="921"/>
      <c r="KFJ93" s="921"/>
      <c r="KFK93" s="921"/>
      <c r="KFL93" s="921"/>
      <c r="KFM93" s="921"/>
      <c r="KFN93" s="921"/>
      <c r="KFO93" s="921"/>
      <c r="KFP93" s="921"/>
      <c r="KFQ93" s="921"/>
      <c r="KFR93" s="921"/>
      <c r="KFS93" s="921"/>
      <c r="KFT93" s="921"/>
      <c r="KFU93" s="921"/>
      <c r="KFV93" s="921"/>
      <c r="KFW93" s="921"/>
      <c r="KFX93" s="921"/>
      <c r="KFY93" s="921"/>
      <c r="KFZ93" s="921"/>
      <c r="KGA93" s="921"/>
      <c r="KGB93" s="921"/>
      <c r="KGC93" s="921"/>
      <c r="KGD93" s="921"/>
      <c r="KGE93" s="921"/>
      <c r="KGF93" s="921"/>
      <c r="KGG93" s="921"/>
      <c r="KGH93" s="921"/>
      <c r="KGI93" s="921"/>
      <c r="KGJ93" s="921"/>
      <c r="KGK93" s="921"/>
      <c r="KGL93" s="921"/>
      <c r="KGM93" s="921"/>
      <c r="KGN93" s="921"/>
      <c r="KGO93" s="921"/>
      <c r="KGP93" s="921"/>
      <c r="KGQ93" s="921"/>
      <c r="KGR93" s="921"/>
      <c r="KGS93" s="921"/>
      <c r="KGT93" s="921"/>
      <c r="KGU93" s="921"/>
      <c r="KGV93" s="921"/>
      <c r="KGW93" s="921"/>
      <c r="KGX93" s="921"/>
      <c r="KGY93" s="921"/>
      <c r="KGZ93" s="921"/>
      <c r="KHA93" s="921"/>
      <c r="KHB93" s="921"/>
      <c r="KHC93" s="921"/>
      <c r="KHD93" s="921"/>
      <c r="KHE93" s="921"/>
      <c r="KHF93" s="921"/>
      <c r="KHG93" s="921"/>
      <c r="KHH93" s="921"/>
      <c r="KHI93" s="921"/>
      <c r="KHJ93" s="921"/>
      <c r="KHK93" s="921"/>
      <c r="KHL93" s="921"/>
      <c r="KHM93" s="921"/>
      <c r="KHN93" s="921"/>
      <c r="KHO93" s="921"/>
      <c r="KHP93" s="921"/>
      <c r="KHQ93" s="921"/>
      <c r="KHR93" s="921"/>
      <c r="KHS93" s="921"/>
      <c r="KHT93" s="921"/>
      <c r="KHU93" s="921"/>
      <c r="KHV93" s="921"/>
      <c r="KHW93" s="921"/>
      <c r="KHX93" s="921"/>
      <c r="KHY93" s="921"/>
      <c r="KHZ93" s="921"/>
      <c r="KIA93" s="921"/>
      <c r="KIB93" s="921"/>
      <c r="KIC93" s="921"/>
      <c r="KID93" s="921"/>
      <c r="KIE93" s="921"/>
      <c r="KIF93" s="921"/>
      <c r="KIG93" s="921"/>
      <c r="KIH93" s="921"/>
      <c r="KII93" s="921"/>
      <c r="KIJ93" s="921"/>
      <c r="KIK93" s="921"/>
      <c r="KIL93" s="921"/>
      <c r="KIM93" s="921"/>
      <c r="KIN93" s="921"/>
      <c r="KIO93" s="921"/>
      <c r="KIP93" s="921"/>
      <c r="KIQ93" s="921"/>
      <c r="KIR93" s="921"/>
      <c r="KIS93" s="921"/>
      <c r="KIT93" s="921"/>
      <c r="KIU93" s="921"/>
      <c r="KIV93" s="921"/>
      <c r="KIW93" s="921"/>
      <c r="KIX93" s="921"/>
      <c r="KIY93" s="921"/>
      <c r="KIZ93" s="921"/>
      <c r="KJA93" s="921"/>
      <c r="KJB93" s="921"/>
      <c r="KJC93" s="921"/>
      <c r="KJD93" s="921"/>
      <c r="KJE93" s="921"/>
      <c r="KJF93" s="921"/>
      <c r="KJG93" s="921"/>
      <c r="KJH93" s="921"/>
      <c r="KJI93" s="921"/>
      <c r="KJJ93" s="921"/>
      <c r="KJK93" s="921"/>
      <c r="KJL93" s="921"/>
      <c r="KJM93" s="921"/>
      <c r="KJN93" s="921"/>
      <c r="KJO93" s="921"/>
      <c r="KJP93" s="921"/>
      <c r="KJQ93" s="921"/>
      <c r="KJR93" s="921"/>
      <c r="KJS93" s="921"/>
      <c r="KJT93" s="921"/>
      <c r="KJU93" s="921"/>
      <c r="KJV93" s="921"/>
      <c r="KJW93" s="921"/>
      <c r="KJX93" s="921"/>
      <c r="KJY93" s="921"/>
      <c r="KJZ93" s="921"/>
      <c r="KKA93" s="921"/>
      <c r="KKB93" s="921"/>
      <c r="KKC93" s="921"/>
      <c r="KKD93" s="921"/>
      <c r="KKE93" s="921"/>
      <c r="KKF93" s="921"/>
      <c r="KKG93" s="921"/>
      <c r="KKH93" s="921"/>
      <c r="KKI93" s="921"/>
      <c r="KKJ93" s="921"/>
      <c r="KKK93" s="921"/>
      <c r="KKL93" s="921"/>
      <c r="KKM93" s="921"/>
      <c r="KKN93" s="921"/>
      <c r="KKO93" s="921"/>
      <c r="KKP93" s="921"/>
      <c r="KKQ93" s="921"/>
      <c r="KKR93" s="921"/>
      <c r="KKS93" s="921"/>
      <c r="KKT93" s="921"/>
      <c r="KKU93" s="921"/>
      <c r="KKV93" s="921"/>
      <c r="KKW93" s="921"/>
      <c r="KKX93" s="921"/>
      <c r="KKY93" s="921"/>
      <c r="KKZ93" s="921"/>
      <c r="KLA93" s="921"/>
      <c r="KLB93" s="921"/>
      <c r="KLC93" s="921"/>
      <c r="KLD93" s="921"/>
      <c r="KLE93" s="921"/>
      <c r="KLF93" s="921"/>
      <c r="KLG93" s="921"/>
      <c r="KLH93" s="921"/>
      <c r="KLI93" s="921"/>
      <c r="KLJ93" s="921"/>
      <c r="KLK93" s="921"/>
      <c r="KLL93" s="921"/>
      <c r="KLM93" s="921"/>
      <c r="KLN93" s="921"/>
      <c r="KLO93" s="921"/>
      <c r="KLP93" s="921"/>
      <c r="KLQ93" s="921"/>
      <c r="KLR93" s="921"/>
      <c r="KLS93" s="921"/>
      <c r="KLT93" s="921"/>
      <c r="KLU93" s="921"/>
      <c r="KLV93" s="921"/>
      <c r="KLW93" s="921"/>
      <c r="KLX93" s="921"/>
      <c r="KLY93" s="921"/>
      <c r="KLZ93" s="921"/>
      <c r="KMA93" s="921"/>
      <c r="KMB93" s="921"/>
      <c r="KMC93" s="921"/>
      <c r="KMD93" s="921"/>
      <c r="KME93" s="921"/>
      <c r="KMF93" s="921"/>
      <c r="KMG93" s="921"/>
      <c r="KMH93" s="921"/>
      <c r="KMI93" s="921"/>
      <c r="KMJ93" s="921"/>
      <c r="KMK93" s="921"/>
      <c r="KML93" s="921"/>
      <c r="KMM93" s="921"/>
      <c r="KMN93" s="921"/>
      <c r="KMO93" s="921"/>
      <c r="KMP93" s="921"/>
      <c r="KMQ93" s="921"/>
      <c r="KMR93" s="921"/>
      <c r="KMS93" s="921"/>
      <c r="KMT93" s="921"/>
      <c r="KMU93" s="921"/>
      <c r="KMV93" s="921"/>
      <c r="KMW93" s="921"/>
      <c r="KMX93" s="921"/>
      <c r="KMY93" s="921"/>
      <c r="KMZ93" s="921"/>
      <c r="KNA93" s="921"/>
      <c r="KNB93" s="921"/>
      <c r="KNC93" s="921"/>
      <c r="KND93" s="921"/>
      <c r="KNE93" s="921"/>
      <c r="KNF93" s="921"/>
      <c r="KNG93" s="921"/>
      <c r="KNH93" s="921"/>
      <c r="KNI93" s="921"/>
      <c r="KNJ93" s="921"/>
      <c r="KNK93" s="921"/>
      <c r="KNL93" s="921"/>
      <c r="KNM93" s="921"/>
      <c r="KNN93" s="921"/>
      <c r="KNO93" s="921"/>
      <c r="KNP93" s="921"/>
      <c r="KNQ93" s="921"/>
      <c r="KNR93" s="921"/>
      <c r="KNS93" s="921"/>
      <c r="KNT93" s="921"/>
      <c r="KNU93" s="921"/>
      <c r="KNV93" s="921"/>
      <c r="KNW93" s="921"/>
      <c r="KNX93" s="921"/>
      <c r="KNY93" s="921"/>
      <c r="KNZ93" s="921"/>
      <c r="KOA93" s="921"/>
      <c r="KOB93" s="921"/>
      <c r="KOC93" s="921"/>
      <c r="KOD93" s="921"/>
      <c r="KOE93" s="921"/>
      <c r="KOF93" s="921"/>
      <c r="KOG93" s="921"/>
      <c r="KOH93" s="921"/>
      <c r="KOI93" s="921"/>
      <c r="KOJ93" s="921"/>
      <c r="KOK93" s="921"/>
      <c r="KOL93" s="921"/>
      <c r="KOM93" s="921"/>
      <c r="KON93" s="921"/>
      <c r="KOO93" s="921"/>
      <c r="KOP93" s="921"/>
      <c r="KOQ93" s="921"/>
      <c r="KOR93" s="921"/>
      <c r="KOS93" s="921"/>
      <c r="KOT93" s="921"/>
      <c r="KOU93" s="921"/>
      <c r="KOV93" s="921"/>
      <c r="KOW93" s="921"/>
      <c r="KOX93" s="921"/>
      <c r="KOY93" s="921"/>
      <c r="KOZ93" s="921"/>
      <c r="KPA93" s="921"/>
      <c r="KPB93" s="921"/>
      <c r="KPC93" s="921"/>
      <c r="KPD93" s="921"/>
      <c r="KPE93" s="921"/>
      <c r="KPF93" s="921"/>
      <c r="KPG93" s="921"/>
      <c r="KPH93" s="921"/>
      <c r="KPI93" s="921"/>
      <c r="KPJ93" s="921"/>
      <c r="KPK93" s="921"/>
      <c r="KPL93" s="921"/>
      <c r="KPM93" s="921"/>
      <c r="KPN93" s="921"/>
      <c r="KPO93" s="921"/>
      <c r="KPP93" s="921"/>
      <c r="KPQ93" s="921"/>
      <c r="KPR93" s="921"/>
      <c r="KPS93" s="921"/>
      <c r="KPT93" s="921"/>
      <c r="KPU93" s="921"/>
      <c r="KPV93" s="921"/>
      <c r="KPW93" s="921"/>
      <c r="KPX93" s="921"/>
      <c r="KPY93" s="921"/>
      <c r="KPZ93" s="921"/>
      <c r="KQA93" s="921"/>
      <c r="KQB93" s="921"/>
      <c r="KQC93" s="921"/>
      <c r="KQD93" s="921"/>
      <c r="KQE93" s="921"/>
      <c r="KQF93" s="921"/>
      <c r="KQG93" s="921"/>
      <c r="KQH93" s="921"/>
      <c r="KQI93" s="921"/>
      <c r="KQJ93" s="921"/>
      <c r="KQK93" s="921"/>
      <c r="KQL93" s="921"/>
      <c r="KQM93" s="921"/>
      <c r="KQN93" s="921"/>
      <c r="KQO93" s="921"/>
      <c r="KQP93" s="921"/>
      <c r="KQQ93" s="921"/>
      <c r="KQR93" s="921"/>
      <c r="KQS93" s="921"/>
      <c r="KQT93" s="921"/>
      <c r="KQU93" s="921"/>
      <c r="KQV93" s="921"/>
      <c r="KQW93" s="921"/>
      <c r="KQX93" s="921"/>
      <c r="KQY93" s="921"/>
      <c r="KQZ93" s="921"/>
      <c r="KRA93" s="921"/>
      <c r="KRB93" s="921"/>
      <c r="KRC93" s="921"/>
      <c r="KRD93" s="921"/>
      <c r="KRE93" s="921"/>
      <c r="KRF93" s="921"/>
      <c r="KRG93" s="921"/>
      <c r="KRH93" s="921"/>
      <c r="KRI93" s="921"/>
      <c r="KRJ93" s="921"/>
      <c r="KRK93" s="921"/>
      <c r="KRL93" s="921"/>
      <c r="KRM93" s="921"/>
      <c r="KRN93" s="921"/>
      <c r="KRO93" s="921"/>
      <c r="KRP93" s="921"/>
      <c r="KRQ93" s="921"/>
      <c r="KRR93" s="921"/>
      <c r="KRS93" s="921"/>
      <c r="KRT93" s="921"/>
      <c r="KRU93" s="921"/>
      <c r="KRV93" s="921"/>
      <c r="KRW93" s="921"/>
      <c r="KRX93" s="921"/>
      <c r="KRY93" s="921"/>
      <c r="KRZ93" s="921"/>
      <c r="KSA93" s="921"/>
      <c r="KSB93" s="921"/>
      <c r="KSC93" s="921"/>
      <c r="KSD93" s="921"/>
      <c r="KSE93" s="921"/>
      <c r="KSF93" s="921"/>
      <c r="KSG93" s="921"/>
      <c r="KSH93" s="921"/>
      <c r="KSI93" s="921"/>
      <c r="KSJ93" s="921"/>
      <c r="KSK93" s="921"/>
      <c r="KSL93" s="921"/>
      <c r="KSM93" s="921"/>
      <c r="KSN93" s="921"/>
      <c r="KSO93" s="921"/>
      <c r="KSP93" s="921"/>
      <c r="KSQ93" s="921"/>
      <c r="KSR93" s="921"/>
      <c r="KSS93" s="921"/>
      <c r="KST93" s="921"/>
      <c r="KSU93" s="921"/>
      <c r="KSV93" s="921"/>
      <c r="KSW93" s="921"/>
      <c r="KSX93" s="921"/>
      <c r="KSY93" s="921"/>
      <c r="KSZ93" s="921"/>
      <c r="KTA93" s="921"/>
      <c r="KTB93" s="921"/>
      <c r="KTC93" s="921"/>
      <c r="KTD93" s="921"/>
      <c r="KTE93" s="921"/>
      <c r="KTF93" s="921"/>
      <c r="KTG93" s="921"/>
      <c r="KTH93" s="921"/>
      <c r="KTI93" s="921"/>
      <c r="KTJ93" s="921"/>
      <c r="KTK93" s="921"/>
      <c r="KTL93" s="921"/>
      <c r="KTM93" s="921"/>
      <c r="KTN93" s="921"/>
      <c r="KTO93" s="921"/>
      <c r="KTP93" s="921"/>
      <c r="KTQ93" s="921"/>
      <c r="KTR93" s="921"/>
      <c r="KTS93" s="921"/>
      <c r="KTT93" s="921"/>
      <c r="KTU93" s="921"/>
      <c r="KTV93" s="921"/>
      <c r="KTW93" s="921"/>
      <c r="KTX93" s="921"/>
      <c r="KTY93" s="921"/>
      <c r="KTZ93" s="921"/>
      <c r="KUA93" s="921"/>
      <c r="KUB93" s="921"/>
      <c r="KUC93" s="921"/>
      <c r="KUD93" s="921"/>
      <c r="KUE93" s="921"/>
      <c r="KUF93" s="921"/>
      <c r="KUG93" s="921"/>
      <c r="KUH93" s="921"/>
      <c r="KUI93" s="921"/>
      <c r="KUJ93" s="921"/>
      <c r="KUK93" s="921"/>
      <c r="KUL93" s="921"/>
      <c r="KUM93" s="921"/>
      <c r="KUN93" s="921"/>
      <c r="KUO93" s="921"/>
      <c r="KUP93" s="921"/>
      <c r="KUQ93" s="921"/>
      <c r="KUR93" s="921"/>
      <c r="KUS93" s="921"/>
      <c r="KUT93" s="921"/>
      <c r="KUU93" s="921"/>
      <c r="KUV93" s="921"/>
      <c r="KUW93" s="921"/>
      <c r="KUX93" s="921"/>
      <c r="KUY93" s="921"/>
      <c r="KUZ93" s="921"/>
      <c r="KVA93" s="921"/>
      <c r="KVB93" s="921"/>
      <c r="KVC93" s="921"/>
      <c r="KVD93" s="921"/>
      <c r="KVE93" s="921"/>
      <c r="KVF93" s="921"/>
      <c r="KVG93" s="921"/>
      <c r="KVH93" s="921"/>
      <c r="KVI93" s="921"/>
      <c r="KVJ93" s="921"/>
      <c r="KVK93" s="921"/>
      <c r="KVL93" s="921"/>
      <c r="KVM93" s="921"/>
      <c r="KVN93" s="921"/>
      <c r="KVO93" s="921"/>
      <c r="KVP93" s="921"/>
      <c r="KVQ93" s="921"/>
      <c r="KVR93" s="921"/>
      <c r="KVS93" s="921"/>
      <c r="KVT93" s="921"/>
      <c r="KVU93" s="921"/>
      <c r="KVV93" s="921"/>
      <c r="KVW93" s="921"/>
      <c r="KVX93" s="921"/>
      <c r="KVY93" s="921"/>
      <c r="KVZ93" s="921"/>
      <c r="KWA93" s="921"/>
      <c r="KWB93" s="921"/>
      <c r="KWC93" s="921"/>
      <c r="KWD93" s="921"/>
      <c r="KWE93" s="921"/>
      <c r="KWF93" s="921"/>
      <c r="KWG93" s="921"/>
      <c r="KWH93" s="921"/>
      <c r="KWI93" s="921"/>
      <c r="KWJ93" s="921"/>
      <c r="KWK93" s="921"/>
      <c r="KWL93" s="921"/>
      <c r="KWM93" s="921"/>
      <c r="KWN93" s="921"/>
      <c r="KWO93" s="921"/>
      <c r="KWP93" s="921"/>
      <c r="KWQ93" s="921"/>
      <c r="KWR93" s="921"/>
      <c r="KWS93" s="921"/>
      <c r="KWT93" s="921"/>
      <c r="KWU93" s="921"/>
      <c r="KWV93" s="921"/>
      <c r="KWW93" s="921"/>
      <c r="KWX93" s="921"/>
      <c r="KWY93" s="921"/>
      <c r="KWZ93" s="921"/>
      <c r="KXA93" s="921"/>
      <c r="KXB93" s="921"/>
      <c r="KXC93" s="921"/>
      <c r="KXD93" s="921"/>
      <c r="KXE93" s="921"/>
      <c r="KXF93" s="921"/>
      <c r="KXG93" s="921"/>
      <c r="KXH93" s="921"/>
      <c r="KXI93" s="921"/>
      <c r="KXJ93" s="921"/>
      <c r="KXK93" s="921"/>
      <c r="KXL93" s="921"/>
      <c r="KXM93" s="921"/>
      <c r="KXN93" s="921"/>
      <c r="KXO93" s="921"/>
      <c r="KXP93" s="921"/>
      <c r="KXQ93" s="921"/>
      <c r="KXR93" s="921"/>
      <c r="KXS93" s="921"/>
      <c r="KXT93" s="921"/>
      <c r="KXU93" s="921"/>
      <c r="KXV93" s="921"/>
      <c r="KXW93" s="921"/>
      <c r="KXX93" s="921"/>
      <c r="KXY93" s="921"/>
      <c r="KXZ93" s="921"/>
      <c r="KYA93" s="921"/>
      <c r="KYB93" s="921"/>
      <c r="KYC93" s="921"/>
      <c r="KYD93" s="921"/>
      <c r="KYE93" s="921"/>
      <c r="KYF93" s="921"/>
      <c r="KYG93" s="921"/>
      <c r="KYH93" s="921"/>
      <c r="KYI93" s="921"/>
      <c r="KYJ93" s="921"/>
      <c r="KYK93" s="921"/>
      <c r="KYL93" s="921"/>
      <c r="KYM93" s="921"/>
      <c r="KYN93" s="921"/>
      <c r="KYO93" s="921"/>
      <c r="KYP93" s="921"/>
      <c r="KYQ93" s="921"/>
      <c r="KYR93" s="921"/>
      <c r="KYS93" s="921"/>
      <c r="KYT93" s="921"/>
      <c r="KYU93" s="921"/>
      <c r="KYV93" s="921"/>
      <c r="KYW93" s="921"/>
      <c r="KYX93" s="921"/>
      <c r="KYY93" s="921"/>
      <c r="KYZ93" s="921"/>
      <c r="KZA93" s="921"/>
      <c r="KZB93" s="921"/>
      <c r="KZC93" s="921"/>
      <c r="KZD93" s="921"/>
      <c r="KZE93" s="921"/>
      <c r="KZF93" s="921"/>
      <c r="KZG93" s="921"/>
      <c r="KZH93" s="921"/>
      <c r="KZI93" s="921"/>
      <c r="KZJ93" s="921"/>
      <c r="KZK93" s="921"/>
      <c r="KZL93" s="921"/>
      <c r="KZM93" s="921"/>
      <c r="KZN93" s="921"/>
      <c r="KZO93" s="921"/>
      <c r="KZP93" s="921"/>
      <c r="KZQ93" s="921"/>
      <c r="KZR93" s="921"/>
      <c r="KZS93" s="921"/>
      <c r="KZT93" s="921"/>
      <c r="KZU93" s="921"/>
      <c r="KZV93" s="921"/>
      <c r="KZW93" s="921"/>
      <c r="KZX93" s="921"/>
      <c r="KZY93" s="921"/>
      <c r="KZZ93" s="921"/>
      <c r="LAA93" s="921"/>
      <c r="LAB93" s="921"/>
      <c r="LAC93" s="921"/>
      <c r="LAD93" s="921"/>
      <c r="LAE93" s="921"/>
      <c r="LAF93" s="921"/>
      <c r="LAG93" s="921"/>
      <c r="LAH93" s="921"/>
      <c r="LAI93" s="921"/>
      <c r="LAJ93" s="921"/>
      <c r="LAK93" s="921"/>
      <c r="LAL93" s="921"/>
      <c r="LAM93" s="921"/>
      <c r="LAN93" s="921"/>
      <c r="LAO93" s="921"/>
      <c r="LAP93" s="921"/>
      <c r="LAQ93" s="921"/>
      <c r="LAR93" s="921"/>
      <c r="LAS93" s="921"/>
      <c r="LAT93" s="921"/>
      <c r="LAU93" s="921"/>
      <c r="LAV93" s="921"/>
      <c r="LAW93" s="921"/>
      <c r="LAX93" s="921"/>
      <c r="LAY93" s="921"/>
      <c r="LAZ93" s="921"/>
      <c r="LBA93" s="921"/>
      <c r="LBB93" s="921"/>
      <c r="LBC93" s="921"/>
      <c r="LBD93" s="921"/>
      <c r="LBE93" s="921"/>
      <c r="LBF93" s="921"/>
      <c r="LBG93" s="921"/>
      <c r="LBH93" s="921"/>
      <c r="LBI93" s="921"/>
      <c r="LBJ93" s="921"/>
      <c r="LBK93" s="921"/>
      <c r="LBL93" s="921"/>
      <c r="LBM93" s="921"/>
      <c r="LBN93" s="921"/>
      <c r="LBO93" s="921"/>
      <c r="LBP93" s="921"/>
      <c r="LBQ93" s="921"/>
      <c r="LBR93" s="921"/>
      <c r="LBS93" s="921"/>
      <c r="LBT93" s="921"/>
      <c r="LBU93" s="921"/>
      <c r="LBV93" s="921"/>
      <c r="LBW93" s="921"/>
      <c r="LBX93" s="921"/>
      <c r="LBY93" s="921"/>
      <c r="LBZ93" s="921"/>
      <c r="LCA93" s="921"/>
      <c r="LCB93" s="921"/>
      <c r="LCC93" s="921"/>
      <c r="LCD93" s="921"/>
      <c r="LCE93" s="921"/>
      <c r="LCF93" s="921"/>
      <c r="LCG93" s="921"/>
      <c r="LCH93" s="921"/>
      <c r="LCI93" s="921"/>
      <c r="LCJ93" s="921"/>
      <c r="LCK93" s="921"/>
      <c r="LCL93" s="921"/>
      <c r="LCM93" s="921"/>
      <c r="LCN93" s="921"/>
      <c r="LCO93" s="921"/>
      <c r="LCP93" s="921"/>
      <c r="LCQ93" s="921"/>
      <c r="LCR93" s="921"/>
      <c r="LCS93" s="921"/>
      <c r="LCT93" s="921"/>
      <c r="LCU93" s="921"/>
      <c r="LCV93" s="921"/>
      <c r="LCW93" s="921"/>
      <c r="LCX93" s="921"/>
      <c r="LCY93" s="921"/>
      <c r="LCZ93" s="921"/>
      <c r="LDA93" s="921"/>
      <c r="LDB93" s="921"/>
      <c r="LDC93" s="921"/>
      <c r="LDD93" s="921"/>
      <c r="LDE93" s="921"/>
      <c r="LDF93" s="921"/>
      <c r="LDG93" s="921"/>
      <c r="LDH93" s="921"/>
      <c r="LDI93" s="921"/>
      <c r="LDJ93" s="921"/>
      <c r="LDK93" s="921"/>
      <c r="LDL93" s="921"/>
      <c r="LDM93" s="921"/>
      <c r="LDN93" s="921"/>
      <c r="LDO93" s="921"/>
      <c r="LDP93" s="921"/>
      <c r="LDQ93" s="921"/>
      <c r="LDR93" s="921"/>
      <c r="LDS93" s="921"/>
      <c r="LDT93" s="921"/>
      <c r="LDU93" s="921"/>
      <c r="LDV93" s="921"/>
      <c r="LDW93" s="921"/>
      <c r="LDX93" s="921"/>
      <c r="LDY93" s="921"/>
      <c r="LDZ93" s="921"/>
      <c r="LEA93" s="921"/>
      <c r="LEB93" s="921"/>
      <c r="LEC93" s="921"/>
      <c r="LED93" s="921"/>
      <c r="LEE93" s="921"/>
      <c r="LEF93" s="921"/>
      <c r="LEG93" s="921"/>
      <c r="LEH93" s="921"/>
      <c r="LEI93" s="921"/>
      <c r="LEJ93" s="921"/>
      <c r="LEK93" s="921"/>
      <c r="LEL93" s="921"/>
      <c r="LEM93" s="921"/>
      <c r="LEN93" s="921"/>
      <c r="LEO93" s="921"/>
      <c r="LEP93" s="921"/>
      <c r="LEQ93" s="921"/>
      <c r="LER93" s="921"/>
      <c r="LES93" s="921"/>
      <c r="LET93" s="921"/>
      <c r="LEU93" s="921"/>
      <c r="LEV93" s="921"/>
      <c r="LEW93" s="921"/>
      <c r="LEX93" s="921"/>
      <c r="LEY93" s="921"/>
      <c r="LEZ93" s="921"/>
      <c r="LFA93" s="921"/>
      <c r="LFB93" s="921"/>
      <c r="LFC93" s="921"/>
      <c r="LFD93" s="921"/>
      <c r="LFE93" s="921"/>
      <c r="LFF93" s="921"/>
      <c r="LFG93" s="921"/>
      <c r="LFH93" s="921"/>
      <c r="LFI93" s="921"/>
      <c r="LFJ93" s="921"/>
      <c r="LFK93" s="921"/>
      <c r="LFL93" s="921"/>
      <c r="LFM93" s="921"/>
      <c r="LFN93" s="921"/>
      <c r="LFO93" s="921"/>
      <c r="LFP93" s="921"/>
      <c r="LFQ93" s="921"/>
      <c r="LFR93" s="921"/>
      <c r="LFS93" s="921"/>
      <c r="LFT93" s="921"/>
      <c r="LFU93" s="921"/>
      <c r="LFV93" s="921"/>
      <c r="LFW93" s="921"/>
      <c r="LFX93" s="921"/>
      <c r="LFY93" s="921"/>
      <c r="LFZ93" s="921"/>
      <c r="LGA93" s="921"/>
      <c r="LGB93" s="921"/>
      <c r="LGC93" s="921"/>
      <c r="LGD93" s="921"/>
      <c r="LGE93" s="921"/>
      <c r="LGF93" s="921"/>
      <c r="LGG93" s="921"/>
      <c r="LGH93" s="921"/>
      <c r="LGI93" s="921"/>
      <c r="LGJ93" s="921"/>
      <c r="LGK93" s="921"/>
      <c r="LGL93" s="921"/>
      <c r="LGM93" s="921"/>
      <c r="LGN93" s="921"/>
      <c r="LGO93" s="921"/>
      <c r="LGP93" s="921"/>
      <c r="LGQ93" s="921"/>
      <c r="LGR93" s="921"/>
      <c r="LGS93" s="921"/>
      <c r="LGT93" s="921"/>
      <c r="LGU93" s="921"/>
      <c r="LGV93" s="921"/>
      <c r="LGW93" s="921"/>
      <c r="LGX93" s="921"/>
      <c r="LGY93" s="921"/>
      <c r="LGZ93" s="921"/>
      <c r="LHA93" s="921"/>
      <c r="LHB93" s="921"/>
      <c r="LHC93" s="921"/>
      <c r="LHD93" s="921"/>
      <c r="LHE93" s="921"/>
      <c r="LHF93" s="921"/>
      <c r="LHG93" s="921"/>
      <c r="LHH93" s="921"/>
      <c r="LHI93" s="921"/>
      <c r="LHJ93" s="921"/>
      <c r="LHK93" s="921"/>
      <c r="LHL93" s="921"/>
      <c r="LHM93" s="921"/>
      <c r="LHN93" s="921"/>
      <c r="LHO93" s="921"/>
      <c r="LHP93" s="921"/>
      <c r="LHQ93" s="921"/>
      <c r="LHR93" s="921"/>
      <c r="LHS93" s="921"/>
      <c r="LHT93" s="921"/>
      <c r="LHU93" s="921"/>
      <c r="LHV93" s="921"/>
      <c r="LHW93" s="921"/>
      <c r="LHX93" s="921"/>
      <c r="LHY93" s="921"/>
      <c r="LHZ93" s="921"/>
      <c r="LIA93" s="921"/>
      <c r="LIB93" s="921"/>
      <c r="LIC93" s="921"/>
      <c r="LID93" s="921"/>
      <c r="LIE93" s="921"/>
      <c r="LIF93" s="921"/>
      <c r="LIG93" s="921"/>
      <c r="LIH93" s="921"/>
      <c r="LII93" s="921"/>
      <c r="LIJ93" s="921"/>
      <c r="LIK93" s="921"/>
      <c r="LIL93" s="921"/>
      <c r="LIM93" s="921"/>
      <c r="LIN93" s="921"/>
      <c r="LIO93" s="921"/>
      <c r="LIP93" s="921"/>
      <c r="LIQ93" s="921"/>
      <c r="LIR93" s="921"/>
      <c r="LIS93" s="921"/>
      <c r="LIT93" s="921"/>
      <c r="LIU93" s="921"/>
      <c r="LIV93" s="921"/>
      <c r="LIW93" s="921"/>
      <c r="LIX93" s="921"/>
      <c r="LIY93" s="921"/>
      <c r="LIZ93" s="921"/>
      <c r="LJA93" s="921"/>
      <c r="LJB93" s="921"/>
      <c r="LJC93" s="921"/>
      <c r="LJD93" s="921"/>
      <c r="LJE93" s="921"/>
      <c r="LJF93" s="921"/>
      <c r="LJG93" s="921"/>
      <c r="LJH93" s="921"/>
      <c r="LJI93" s="921"/>
      <c r="LJJ93" s="921"/>
      <c r="LJK93" s="921"/>
      <c r="LJL93" s="921"/>
      <c r="LJM93" s="921"/>
      <c r="LJN93" s="921"/>
      <c r="LJO93" s="921"/>
      <c r="LJP93" s="921"/>
      <c r="LJQ93" s="921"/>
      <c r="LJR93" s="921"/>
      <c r="LJS93" s="921"/>
      <c r="LJT93" s="921"/>
      <c r="LJU93" s="921"/>
      <c r="LJV93" s="921"/>
      <c r="LJW93" s="921"/>
      <c r="LJX93" s="921"/>
      <c r="LJY93" s="921"/>
      <c r="LJZ93" s="921"/>
      <c r="LKA93" s="921"/>
      <c r="LKB93" s="921"/>
      <c r="LKC93" s="921"/>
      <c r="LKD93" s="921"/>
      <c r="LKE93" s="921"/>
      <c r="LKF93" s="921"/>
      <c r="LKG93" s="921"/>
      <c r="LKH93" s="921"/>
      <c r="LKI93" s="921"/>
      <c r="LKJ93" s="921"/>
      <c r="LKK93" s="921"/>
      <c r="LKL93" s="921"/>
      <c r="LKM93" s="921"/>
      <c r="LKN93" s="921"/>
      <c r="LKO93" s="921"/>
      <c r="LKP93" s="921"/>
      <c r="LKQ93" s="921"/>
      <c r="LKR93" s="921"/>
      <c r="LKS93" s="921"/>
      <c r="LKT93" s="921"/>
      <c r="LKU93" s="921"/>
      <c r="LKV93" s="921"/>
      <c r="LKW93" s="921"/>
      <c r="LKX93" s="921"/>
      <c r="LKY93" s="921"/>
      <c r="LKZ93" s="921"/>
      <c r="LLA93" s="921"/>
      <c r="LLB93" s="921"/>
      <c r="LLC93" s="921"/>
      <c r="LLD93" s="921"/>
      <c r="LLE93" s="921"/>
      <c r="LLF93" s="921"/>
      <c r="LLG93" s="921"/>
      <c r="LLH93" s="921"/>
      <c r="LLI93" s="921"/>
      <c r="LLJ93" s="921"/>
      <c r="LLK93" s="921"/>
      <c r="LLL93" s="921"/>
      <c r="LLM93" s="921"/>
      <c r="LLN93" s="921"/>
      <c r="LLO93" s="921"/>
      <c r="LLP93" s="921"/>
      <c r="LLQ93" s="921"/>
      <c r="LLR93" s="921"/>
      <c r="LLS93" s="921"/>
      <c r="LLT93" s="921"/>
      <c r="LLU93" s="921"/>
      <c r="LLV93" s="921"/>
      <c r="LLW93" s="921"/>
      <c r="LLX93" s="921"/>
      <c r="LLY93" s="921"/>
      <c r="LLZ93" s="921"/>
      <c r="LMA93" s="921"/>
      <c r="LMB93" s="921"/>
      <c r="LMC93" s="921"/>
      <c r="LMD93" s="921"/>
      <c r="LME93" s="921"/>
      <c r="LMF93" s="921"/>
      <c r="LMG93" s="921"/>
      <c r="LMH93" s="921"/>
      <c r="LMI93" s="921"/>
      <c r="LMJ93" s="921"/>
      <c r="LMK93" s="921"/>
      <c r="LML93" s="921"/>
      <c r="LMM93" s="921"/>
      <c r="LMN93" s="921"/>
      <c r="LMO93" s="921"/>
      <c r="LMP93" s="921"/>
      <c r="LMQ93" s="921"/>
      <c r="LMR93" s="921"/>
      <c r="LMS93" s="921"/>
      <c r="LMT93" s="921"/>
      <c r="LMU93" s="921"/>
      <c r="LMV93" s="921"/>
      <c r="LMW93" s="921"/>
      <c r="LMX93" s="921"/>
      <c r="LMY93" s="921"/>
      <c r="LMZ93" s="921"/>
      <c r="LNA93" s="921"/>
      <c r="LNB93" s="921"/>
      <c r="LNC93" s="921"/>
      <c r="LND93" s="921"/>
      <c r="LNE93" s="921"/>
      <c r="LNF93" s="921"/>
      <c r="LNG93" s="921"/>
      <c r="LNH93" s="921"/>
      <c r="LNI93" s="921"/>
      <c r="LNJ93" s="921"/>
      <c r="LNK93" s="921"/>
      <c r="LNL93" s="921"/>
      <c r="LNM93" s="921"/>
      <c r="LNN93" s="921"/>
      <c r="LNO93" s="921"/>
      <c r="LNP93" s="921"/>
      <c r="LNQ93" s="921"/>
      <c r="LNR93" s="921"/>
      <c r="LNS93" s="921"/>
      <c r="LNT93" s="921"/>
      <c r="LNU93" s="921"/>
      <c r="LNV93" s="921"/>
      <c r="LNW93" s="921"/>
      <c r="LNX93" s="921"/>
      <c r="LNY93" s="921"/>
      <c r="LNZ93" s="921"/>
      <c r="LOA93" s="921"/>
      <c r="LOB93" s="921"/>
      <c r="LOC93" s="921"/>
      <c r="LOD93" s="921"/>
      <c r="LOE93" s="921"/>
      <c r="LOF93" s="921"/>
      <c r="LOG93" s="921"/>
      <c r="LOH93" s="921"/>
      <c r="LOI93" s="921"/>
      <c r="LOJ93" s="921"/>
      <c r="LOK93" s="921"/>
      <c r="LOL93" s="921"/>
      <c r="LOM93" s="921"/>
      <c r="LON93" s="921"/>
      <c r="LOO93" s="921"/>
      <c r="LOP93" s="921"/>
      <c r="LOQ93" s="921"/>
      <c r="LOR93" s="921"/>
      <c r="LOS93" s="921"/>
      <c r="LOT93" s="921"/>
      <c r="LOU93" s="921"/>
      <c r="LOV93" s="921"/>
      <c r="LOW93" s="921"/>
      <c r="LOX93" s="921"/>
      <c r="LOY93" s="921"/>
      <c r="LOZ93" s="921"/>
      <c r="LPA93" s="921"/>
      <c r="LPB93" s="921"/>
      <c r="LPC93" s="921"/>
      <c r="LPD93" s="921"/>
      <c r="LPE93" s="921"/>
      <c r="LPF93" s="921"/>
      <c r="LPG93" s="921"/>
      <c r="LPH93" s="921"/>
      <c r="LPI93" s="921"/>
      <c r="LPJ93" s="921"/>
      <c r="LPK93" s="921"/>
      <c r="LPL93" s="921"/>
      <c r="LPM93" s="921"/>
      <c r="LPN93" s="921"/>
      <c r="LPO93" s="921"/>
      <c r="LPP93" s="921"/>
      <c r="LPQ93" s="921"/>
      <c r="LPR93" s="921"/>
      <c r="LPS93" s="921"/>
      <c r="LPT93" s="921"/>
      <c r="LPU93" s="921"/>
      <c r="LPV93" s="921"/>
      <c r="LPW93" s="921"/>
      <c r="LPX93" s="921"/>
      <c r="LPY93" s="921"/>
      <c r="LPZ93" s="921"/>
      <c r="LQA93" s="921"/>
      <c r="LQB93" s="921"/>
      <c r="LQC93" s="921"/>
      <c r="LQD93" s="921"/>
      <c r="LQE93" s="921"/>
      <c r="LQF93" s="921"/>
      <c r="LQG93" s="921"/>
      <c r="LQH93" s="921"/>
      <c r="LQI93" s="921"/>
      <c r="LQJ93" s="921"/>
      <c r="LQK93" s="921"/>
      <c r="LQL93" s="921"/>
      <c r="LQM93" s="921"/>
      <c r="LQN93" s="921"/>
      <c r="LQO93" s="921"/>
      <c r="LQP93" s="921"/>
      <c r="LQQ93" s="921"/>
      <c r="LQR93" s="921"/>
      <c r="LQS93" s="921"/>
      <c r="LQT93" s="921"/>
      <c r="LQU93" s="921"/>
      <c r="LQV93" s="921"/>
      <c r="LQW93" s="921"/>
      <c r="LQX93" s="921"/>
      <c r="LQY93" s="921"/>
      <c r="LQZ93" s="921"/>
      <c r="LRA93" s="921"/>
      <c r="LRB93" s="921"/>
      <c r="LRC93" s="921"/>
      <c r="LRD93" s="921"/>
      <c r="LRE93" s="921"/>
      <c r="LRF93" s="921"/>
      <c r="LRG93" s="921"/>
      <c r="LRH93" s="921"/>
      <c r="LRI93" s="921"/>
      <c r="LRJ93" s="921"/>
      <c r="LRK93" s="921"/>
      <c r="LRL93" s="921"/>
      <c r="LRM93" s="921"/>
      <c r="LRN93" s="921"/>
      <c r="LRO93" s="921"/>
      <c r="LRP93" s="921"/>
      <c r="LRQ93" s="921"/>
      <c r="LRR93" s="921"/>
      <c r="LRS93" s="921"/>
      <c r="LRT93" s="921"/>
      <c r="LRU93" s="921"/>
      <c r="LRV93" s="921"/>
      <c r="LRW93" s="921"/>
      <c r="LRX93" s="921"/>
      <c r="LRY93" s="921"/>
      <c r="LRZ93" s="921"/>
      <c r="LSA93" s="921"/>
      <c r="LSB93" s="921"/>
      <c r="LSC93" s="921"/>
      <c r="LSD93" s="921"/>
      <c r="LSE93" s="921"/>
      <c r="LSF93" s="921"/>
      <c r="LSG93" s="921"/>
      <c r="LSH93" s="921"/>
      <c r="LSI93" s="921"/>
      <c r="LSJ93" s="921"/>
      <c r="LSK93" s="921"/>
      <c r="LSL93" s="921"/>
      <c r="LSM93" s="921"/>
      <c r="LSN93" s="921"/>
      <c r="LSO93" s="921"/>
      <c r="LSP93" s="921"/>
      <c r="LSQ93" s="921"/>
      <c r="LSR93" s="921"/>
      <c r="LSS93" s="921"/>
      <c r="LST93" s="921"/>
      <c r="LSU93" s="921"/>
      <c r="LSV93" s="921"/>
      <c r="LSW93" s="921"/>
      <c r="LSX93" s="921"/>
      <c r="LSY93" s="921"/>
      <c r="LSZ93" s="921"/>
      <c r="LTA93" s="921"/>
      <c r="LTB93" s="921"/>
      <c r="LTC93" s="921"/>
      <c r="LTD93" s="921"/>
      <c r="LTE93" s="921"/>
      <c r="LTF93" s="921"/>
      <c r="LTG93" s="921"/>
      <c r="LTH93" s="921"/>
      <c r="LTI93" s="921"/>
      <c r="LTJ93" s="921"/>
      <c r="LTK93" s="921"/>
      <c r="LTL93" s="921"/>
      <c r="LTM93" s="921"/>
      <c r="LTN93" s="921"/>
      <c r="LTO93" s="921"/>
      <c r="LTP93" s="921"/>
      <c r="LTQ93" s="921"/>
      <c r="LTR93" s="921"/>
      <c r="LTS93" s="921"/>
      <c r="LTT93" s="921"/>
      <c r="LTU93" s="921"/>
      <c r="LTV93" s="921"/>
      <c r="LTW93" s="921"/>
      <c r="LTX93" s="921"/>
      <c r="LTY93" s="921"/>
      <c r="LTZ93" s="921"/>
      <c r="LUA93" s="921"/>
      <c r="LUB93" s="921"/>
      <c r="LUC93" s="921"/>
      <c r="LUD93" s="921"/>
      <c r="LUE93" s="921"/>
      <c r="LUF93" s="921"/>
      <c r="LUG93" s="921"/>
      <c r="LUH93" s="921"/>
      <c r="LUI93" s="921"/>
      <c r="LUJ93" s="921"/>
      <c r="LUK93" s="921"/>
      <c r="LUL93" s="921"/>
      <c r="LUM93" s="921"/>
      <c r="LUN93" s="921"/>
      <c r="LUO93" s="921"/>
      <c r="LUP93" s="921"/>
      <c r="LUQ93" s="921"/>
      <c r="LUR93" s="921"/>
      <c r="LUS93" s="921"/>
      <c r="LUT93" s="921"/>
      <c r="LUU93" s="921"/>
      <c r="LUV93" s="921"/>
      <c r="LUW93" s="921"/>
      <c r="LUX93" s="921"/>
      <c r="LUY93" s="921"/>
      <c r="LUZ93" s="921"/>
      <c r="LVA93" s="921"/>
      <c r="LVB93" s="921"/>
      <c r="LVC93" s="921"/>
      <c r="LVD93" s="921"/>
      <c r="LVE93" s="921"/>
      <c r="LVF93" s="921"/>
      <c r="LVG93" s="921"/>
      <c r="LVH93" s="921"/>
      <c r="LVI93" s="921"/>
      <c r="LVJ93" s="921"/>
      <c r="LVK93" s="921"/>
      <c r="LVL93" s="921"/>
      <c r="LVM93" s="921"/>
      <c r="LVN93" s="921"/>
      <c r="LVO93" s="921"/>
      <c r="LVP93" s="921"/>
      <c r="LVQ93" s="921"/>
      <c r="LVR93" s="921"/>
      <c r="LVS93" s="921"/>
      <c r="LVT93" s="921"/>
      <c r="LVU93" s="921"/>
      <c r="LVV93" s="921"/>
      <c r="LVW93" s="921"/>
      <c r="LVX93" s="921"/>
      <c r="LVY93" s="921"/>
      <c r="LVZ93" s="921"/>
      <c r="LWA93" s="921"/>
      <c r="LWB93" s="921"/>
      <c r="LWC93" s="921"/>
      <c r="LWD93" s="921"/>
      <c r="LWE93" s="921"/>
      <c r="LWF93" s="921"/>
      <c r="LWG93" s="921"/>
      <c r="LWH93" s="921"/>
      <c r="LWI93" s="921"/>
      <c r="LWJ93" s="921"/>
      <c r="LWK93" s="921"/>
      <c r="LWL93" s="921"/>
      <c r="LWM93" s="921"/>
      <c r="LWN93" s="921"/>
      <c r="LWO93" s="921"/>
      <c r="LWP93" s="921"/>
      <c r="LWQ93" s="921"/>
      <c r="LWR93" s="921"/>
      <c r="LWS93" s="921"/>
      <c r="LWT93" s="921"/>
      <c r="LWU93" s="921"/>
      <c r="LWV93" s="921"/>
      <c r="LWW93" s="921"/>
      <c r="LWX93" s="921"/>
      <c r="LWY93" s="921"/>
      <c r="LWZ93" s="921"/>
      <c r="LXA93" s="921"/>
      <c r="LXB93" s="921"/>
      <c r="LXC93" s="921"/>
      <c r="LXD93" s="921"/>
      <c r="LXE93" s="921"/>
      <c r="LXF93" s="921"/>
      <c r="LXG93" s="921"/>
      <c r="LXH93" s="921"/>
      <c r="LXI93" s="921"/>
      <c r="LXJ93" s="921"/>
      <c r="LXK93" s="921"/>
      <c r="LXL93" s="921"/>
      <c r="LXM93" s="921"/>
      <c r="LXN93" s="921"/>
      <c r="LXO93" s="921"/>
      <c r="LXP93" s="921"/>
      <c r="LXQ93" s="921"/>
      <c r="LXR93" s="921"/>
      <c r="LXS93" s="921"/>
      <c r="LXT93" s="921"/>
      <c r="LXU93" s="921"/>
      <c r="LXV93" s="921"/>
      <c r="LXW93" s="921"/>
      <c r="LXX93" s="921"/>
      <c r="LXY93" s="921"/>
      <c r="LXZ93" s="921"/>
      <c r="LYA93" s="921"/>
      <c r="LYB93" s="921"/>
      <c r="LYC93" s="921"/>
      <c r="LYD93" s="921"/>
      <c r="LYE93" s="921"/>
      <c r="LYF93" s="921"/>
      <c r="LYG93" s="921"/>
      <c r="LYH93" s="921"/>
      <c r="LYI93" s="921"/>
      <c r="LYJ93" s="921"/>
      <c r="LYK93" s="921"/>
      <c r="LYL93" s="921"/>
      <c r="LYM93" s="921"/>
      <c r="LYN93" s="921"/>
      <c r="LYO93" s="921"/>
      <c r="LYP93" s="921"/>
      <c r="LYQ93" s="921"/>
      <c r="LYR93" s="921"/>
      <c r="LYS93" s="921"/>
      <c r="LYT93" s="921"/>
      <c r="LYU93" s="921"/>
      <c r="LYV93" s="921"/>
      <c r="LYW93" s="921"/>
      <c r="LYX93" s="921"/>
      <c r="LYY93" s="921"/>
      <c r="LYZ93" s="921"/>
      <c r="LZA93" s="921"/>
      <c r="LZB93" s="921"/>
      <c r="LZC93" s="921"/>
      <c r="LZD93" s="921"/>
      <c r="LZE93" s="921"/>
      <c r="LZF93" s="921"/>
      <c r="LZG93" s="921"/>
      <c r="LZH93" s="921"/>
      <c r="LZI93" s="921"/>
      <c r="LZJ93" s="921"/>
      <c r="LZK93" s="921"/>
      <c r="LZL93" s="921"/>
      <c r="LZM93" s="921"/>
      <c r="LZN93" s="921"/>
      <c r="LZO93" s="921"/>
      <c r="LZP93" s="921"/>
      <c r="LZQ93" s="921"/>
      <c r="LZR93" s="921"/>
      <c r="LZS93" s="921"/>
      <c r="LZT93" s="921"/>
      <c r="LZU93" s="921"/>
      <c r="LZV93" s="921"/>
      <c r="LZW93" s="921"/>
      <c r="LZX93" s="921"/>
      <c r="LZY93" s="921"/>
      <c r="LZZ93" s="921"/>
      <c r="MAA93" s="921"/>
      <c r="MAB93" s="921"/>
      <c r="MAC93" s="921"/>
      <c r="MAD93" s="921"/>
      <c r="MAE93" s="921"/>
      <c r="MAF93" s="921"/>
      <c r="MAG93" s="921"/>
      <c r="MAH93" s="921"/>
      <c r="MAI93" s="921"/>
      <c r="MAJ93" s="921"/>
      <c r="MAK93" s="921"/>
      <c r="MAL93" s="921"/>
      <c r="MAM93" s="921"/>
      <c r="MAN93" s="921"/>
      <c r="MAO93" s="921"/>
      <c r="MAP93" s="921"/>
      <c r="MAQ93" s="921"/>
      <c r="MAR93" s="921"/>
      <c r="MAS93" s="921"/>
      <c r="MAT93" s="921"/>
      <c r="MAU93" s="921"/>
      <c r="MAV93" s="921"/>
      <c r="MAW93" s="921"/>
      <c r="MAX93" s="921"/>
      <c r="MAY93" s="921"/>
      <c r="MAZ93" s="921"/>
      <c r="MBA93" s="921"/>
      <c r="MBB93" s="921"/>
      <c r="MBC93" s="921"/>
      <c r="MBD93" s="921"/>
      <c r="MBE93" s="921"/>
      <c r="MBF93" s="921"/>
      <c r="MBG93" s="921"/>
      <c r="MBH93" s="921"/>
      <c r="MBI93" s="921"/>
      <c r="MBJ93" s="921"/>
      <c r="MBK93" s="921"/>
      <c r="MBL93" s="921"/>
      <c r="MBM93" s="921"/>
      <c r="MBN93" s="921"/>
      <c r="MBO93" s="921"/>
      <c r="MBP93" s="921"/>
      <c r="MBQ93" s="921"/>
      <c r="MBR93" s="921"/>
      <c r="MBS93" s="921"/>
      <c r="MBT93" s="921"/>
      <c r="MBU93" s="921"/>
      <c r="MBV93" s="921"/>
      <c r="MBW93" s="921"/>
      <c r="MBX93" s="921"/>
      <c r="MBY93" s="921"/>
      <c r="MBZ93" s="921"/>
      <c r="MCA93" s="921"/>
      <c r="MCB93" s="921"/>
      <c r="MCC93" s="921"/>
      <c r="MCD93" s="921"/>
      <c r="MCE93" s="921"/>
      <c r="MCF93" s="921"/>
      <c r="MCG93" s="921"/>
      <c r="MCH93" s="921"/>
      <c r="MCI93" s="921"/>
      <c r="MCJ93" s="921"/>
      <c r="MCK93" s="921"/>
      <c r="MCL93" s="921"/>
      <c r="MCM93" s="921"/>
      <c r="MCN93" s="921"/>
      <c r="MCO93" s="921"/>
      <c r="MCP93" s="921"/>
      <c r="MCQ93" s="921"/>
      <c r="MCR93" s="921"/>
      <c r="MCS93" s="921"/>
      <c r="MCT93" s="921"/>
      <c r="MCU93" s="921"/>
      <c r="MCV93" s="921"/>
      <c r="MCW93" s="921"/>
      <c r="MCX93" s="921"/>
      <c r="MCY93" s="921"/>
      <c r="MCZ93" s="921"/>
      <c r="MDA93" s="921"/>
      <c r="MDB93" s="921"/>
      <c r="MDC93" s="921"/>
      <c r="MDD93" s="921"/>
      <c r="MDE93" s="921"/>
      <c r="MDF93" s="921"/>
      <c r="MDG93" s="921"/>
      <c r="MDH93" s="921"/>
      <c r="MDI93" s="921"/>
      <c r="MDJ93" s="921"/>
      <c r="MDK93" s="921"/>
      <c r="MDL93" s="921"/>
      <c r="MDM93" s="921"/>
      <c r="MDN93" s="921"/>
      <c r="MDO93" s="921"/>
      <c r="MDP93" s="921"/>
      <c r="MDQ93" s="921"/>
      <c r="MDR93" s="921"/>
      <c r="MDS93" s="921"/>
      <c r="MDT93" s="921"/>
      <c r="MDU93" s="921"/>
      <c r="MDV93" s="921"/>
      <c r="MDW93" s="921"/>
      <c r="MDX93" s="921"/>
      <c r="MDY93" s="921"/>
      <c r="MDZ93" s="921"/>
      <c r="MEA93" s="921"/>
      <c r="MEB93" s="921"/>
      <c r="MEC93" s="921"/>
      <c r="MED93" s="921"/>
      <c r="MEE93" s="921"/>
      <c r="MEF93" s="921"/>
      <c r="MEG93" s="921"/>
      <c r="MEH93" s="921"/>
      <c r="MEI93" s="921"/>
      <c r="MEJ93" s="921"/>
      <c r="MEK93" s="921"/>
      <c r="MEL93" s="921"/>
      <c r="MEM93" s="921"/>
      <c r="MEN93" s="921"/>
      <c r="MEO93" s="921"/>
      <c r="MEP93" s="921"/>
      <c r="MEQ93" s="921"/>
      <c r="MER93" s="921"/>
      <c r="MES93" s="921"/>
      <c r="MET93" s="921"/>
      <c r="MEU93" s="921"/>
      <c r="MEV93" s="921"/>
      <c r="MEW93" s="921"/>
      <c r="MEX93" s="921"/>
      <c r="MEY93" s="921"/>
      <c r="MEZ93" s="921"/>
      <c r="MFA93" s="921"/>
      <c r="MFB93" s="921"/>
      <c r="MFC93" s="921"/>
      <c r="MFD93" s="921"/>
      <c r="MFE93" s="921"/>
      <c r="MFF93" s="921"/>
      <c r="MFG93" s="921"/>
      <c r="MFH93" s="921"/>
      <c r="MFI93" s="921"/>
      <c r="MFJ93" s="921"/>
      <c r="MFK93" s="921"/>
      <c r="MFL93" s="921"/>
      <c r="MFM93" s="921"/>
      <c r="MFN93" s="921"/>
      <c r="MFO93" s="921"/>
      <c r="MFP93" s="921"/>
      <c r="MFQ93" s="921"/>
      <c r="MFR93" s="921"/>
      <c r="MFS93" s="921"/>
      <c r="MFT93" s="921"/>
      <c r="MFU93" s="921"/>
      <c r="MFV93" s="921"/>
      <c r="MFW93" s="921"/>
      <c r="MFX93" s="921"/>
      <c r="MFY93" s="921"/>
      <c r="MFZ93" s="921"/>
      <c r="MGA93" s="921"/>
      <c r="MGB93" s="921"/>
      <c r="MGC93" s="921"/>
      <c r="MGD93" s="921"/>
      <c r="MGE93" s="921"/>
      <c r="MGF93" s="921"/>
      <c r="MGG93" s="921"/>
      <c r="MGH93" s="921"/>
      <c r="MGI93" s="921"/>
      <c r="MGJ93" s="921"/>
      <c r="MGK93" s="921"/>
      <c r="MGL93" s="921"/>
      <c r="MGM93" s="921"/>
      <c r="MGN93" s="921"/>
      <c r="MGO93" s="921"/>
      <c r="MGP93" s="921"/>
      <c r="MGQ93" s="921"/>
      <c r="MGR93" s="921"/>
      <c r="MGS93" s="921"/>
      <c r="MGT93" s="921"/>
      <c r="MGU93" s="921"/>
      <c r="MGV93" s="921"/>
      <c r="MGW93" s="921"/>
      <c r="MGX93" s="921"/>
      <c r="MGY93" s="921"/>
      <c r="MGZ93" s="921"/>
      <c r="MHA93" s="921"/>
      <c r="MHB93" s="921"/>
      <c r="MHC93" s="921"/>
      <c r="MHD93" s="921"/>
      <c r="MHE93" s="921"/>
      <c r="MHF93" s="921"/>
      <c r="MHG93" s="921"/>
      <c r="MHH93" s="921"/>
      <c r="MHI93" s="921"/>
      <c r="MHJ93" s="921"/>
      <c r="MHK93" s="921"/>
      <c r="MHL93" s="921"/>
      <c r="MHM93" s="921"/>
      <c r="MHN93" s="921"/>
      <c r="MHO93" s="921"/>
      <c r="MHP93" s="921"/>
      <c r="MHQ93" s="921"/>
      <c r="MHR93" s="921"/>
      <c r="MHS93" s="921"/>
      <c r="MHT93" s="921"/>
      <c r="MHU93" s="921"/>
      <c r="MHV93" s="921"/>
      <c r="MHW93" s="921"/>
      <c r="MHX93" s="921"/>
      <c r="MHY93" s="921"/>
      <c r="MHZ93" s="921"/>
      <c r="MIA93" s="921"/>
      <c r="MIB93" s="921"/>
      <c r="MIC93" s="921"/>
      <c r="MID93" s="921"/>
      <c r="MIE93" s="921"/>
      <c r="MIF93" s="921"/>
      <c r="MIG93" s="921"/>
      <c r="MIH93" s="921"/>
      <c r="MII93" s="921"/>
      <c r="MIJ93" s="921"/>
      <c r="MIK93" s="921"/>
      <c r="MIL93" s="921"/>
      <c r="MIM93" s="921"/>
      <c r="MIN93" s="921"/>
      <c r="MIO93" s="921"/>
      <c r="MIP93" s="921"/>
      <c r="MIQ93" s="921"/>
      <c r="MIR93" s="921"/>
      <c r="MIS93" s="921"/>
      <c r="MIT93" s="921"/>
      <c r="MIU93" s="921"/>
      <c r="MIV93" s="921"/>
      <c r="MIW93" s="921"/>
      <c r="MIX93" s="921"/>
      <c r="MIY93" s="921"/>
      <c r="MIZ93" s="921"/>
      <c r="MJA93" s="921"/>
      <c r="MJB93" s="921"/>
      <c r="MJC93" s="921"/>
      <c r="MJD93" s="921"/>
      <c r="MJE93" s="921"/>
      <c r="MJF93" s="921"/>
      <c r="MJG93" s="921"/>
      <c r="MJH93" s="921"/>
      <c r="MJI93" s="921"/>
      <c r="MJJ93" s="921"/>
      <c r="MJK93" s="921"/>
      <c r="MJL93" s="921"/>
      <c r="MJM93" s="921"/>
      <c r="MJN93" s="921"/>
      <c r="MJO93" s="921"/>
      <c r="MJP93" s="921"/>
      <c r="MJQ93" s="921"/>
      <c r="MJR93" s="921"/>
      <c r="MJS93" s="921"/>
      <c r="MJT93" s="921"/>
      <c r="MJU93" s="921"/>
      <c r="MJV93" s="921"/>
      <c r="MJW93" s="921"/>
      <c r="MJX93" s="921"/>
      <c r="MJY93" s="921"/>
      <c r="MJZ93" s="921"/>
      <c r="MKA93" s="921"/>
      <c r="MKB93" s="921"/>
      <c r="MKC93" s="921"/>
      <c r="MKD93" s="921"/>
      <c r="MKE93" s="921"/>
      <c r="MKF93" s="921"/>
      <c r="MKG93" s="921"/>
      <c r="MKH93" s="921"/>
      <c r="MKI93" s="921"/>
      <c r="MKJ93" s="921"/>
      <c r="MKK93" s="921"/>
      <c r="MKL93" s="921"/>
      <c r="MKM93" s="921"/>
      <c r="MKN93" s="921"/>
      <c r="MKO93" s="921"/>
      <c r="MKP93" s="921"/>
      <c r="MKQ93" s="921"/>
      <c r="MKR93" s="921"/>
      <c r="MKS93" s="921"/>
      <c r="MKT93" s="921"/>
      <c r="MKU93" s="921"/>
      <c r="MKV93" s="921"/>
      <c r="MKW93" s="921"/>
      <c r="MKX93" s="921"/>
      <c r="MKY93" s="921"/>
      <c r="MKZ93" s="921"/>
      <c r="MLA93" s="921"/>
      <c r="MLB93" s="921"/>
      <c r="MLC93" s="921"/>
      <c r="MLD93" s="921"/>
      <c r="MLE93" s="921"/>
      <c r="MLF93" s="921"/>
      <c r="MLG93" s="921"/>
      <c r="MLH93" s="921"/>
      <c r="MLI93" s="921"/>
      <c r="MLJ93" s="921"/>
      <c r="MLK93" s="921"/>
      <c r="MLL93" s="921"/>
      <c r="MLM93" s="921"/>
      <c r="MLN93" s="921"/>
      <c r="MLO93" s="921"/>
      <c r="MLP93" s="921"/>
      <c r="MLQ93" s="921"/>
      <c r="MLR93" s="921"/>
      <c r="MLS93" s="921"/>
      <c r="MLT93" s="921"/>
      <c r="MLU93" s="921"/>
      <c r="MLV93" s="921"/>
      <c r="MLW93" s="921"/>
      <c r="MLX93" s="921"/>
      <c r="MLY93" s="921"/>
      <c r="MLZ93" s="921"/>
      <c r="MMA93" s="921"/>
      <c r="MMB93" s="921"/>
      <c r="MMC93" s="921"/>
      <c r="MMD93" s="921"/>
      <c r="MME93" s="921"/>
      <c r="MMF93" s="921"/>
      <c r="MMG93" s="921"/>
      <c r="MMH93" s="921"/>
      <c r="MMI93" s="921"/>
      <c r="MMJ93" s="921"/>
      <c r="MMK93" s="921"/>
      <c r="MML93" s="921"/>
      <c r="MMM93" s="921"/>
      <c r="MMN93" s="921"/>
      <c r="MMO93" s="921"/>
      <c r="MMP93" s="921"/>
      <c r="MMQ93" s="921"/>
      <c r="MMR93" s="921"/>
      <c r="MMS93" s="921"/>
      <c r="MMT93" s="921"/>
      <c r="MMU93" s="921"/>
      <c r="MMV93" s="921"/>
      <c r="MMW93" s="921"/>
      <c r="MMX93" s="921"/>
      <c r="MMY93" s="921"/>
      <c r="MMZ93" s="921"/>
      <c r="MNA93" s="921"/>
      <c r="MNB93" s="921"/>
      <c r="MNC93" s="921"/>
      <c r="MND93" s="921"/>
      <c r="MNE93" s="921"/>
      <c r="MNF93" s="921"/>
      <c r="MNG93" s="921"/>
      <c r="MNH93" s="921"/>
      <c r="MNI93" s="921"/>
      <c r="MNJ93" s="921"/>
      <c r="MNK93" s="921"/>
      <c r="MNL93" s="921"/>
      <c r="MNM93" s="921"/>
      <c r="MNN93" s="921"/>
      <c r="MNO93" s="921"/>
      <c r="MNP93" s="921"/>
      <c r="MNQ93" s="921"/>
      <c r="MNR93" s="921"/>
      <c r="MNS93" s="921"/>
      <c r="MNT93" s="921"/>
      <c r="MNU93" s="921"/>
      <c r="MNV93" s="921"/>
      <c r="MNW93" s="921"/>
      <c r="MNX93" s="921"/>
      <c r="MNY93" s="921"/>
      <c r="MNZ93" s="921"/>
      <c r="MOA93" s="921"/>
      <c r="MOB93" s="921"/>
      <c r="MOC93" s="921"/>
      <c r="MOD93" s="921"/>
      <c r="MOE93" s="921"/>
      <c r="MOF93" s="921"/>
      <c r="MOG93" s="921"/>
      <c r="MOH93" s="921"/>
      <c r="MOI93" s="921"/>
      <c r="MOJ93" s="921"/>
      <c r="MOK93" s="921"/>
      <c r="MOL93" s="921"/>
      <c r="MOM93" s="921"/>
      <c r="MON93" s="921"/>
      <c r="MOO93" s="921"/>
      <c r="MOP93" s="921"/>
      <c r="MOQ93" s="921"/>
      <c r="MOR93" s="921"/>
      <c r="MOS93" s="921"/>
      <c r="MOT93" s="921"/>
      <c r="MOU93" s="921"/>
      <c r="MOV93" s="921"/>
      <c r="MOW93" s="921"/>
      <c r="MOX93" s="921"/>
      <c r="MOY93" s="921"/>
      <c r="MOZ93" s="921"/>
      <c r="MPA93" s="921"/>
      <c r="MPB93" s="921"/>
      <c r="MPC93" s="921"/>
      <c r="MPD93" s="921"/>
      <c r="MPE93" s="921"/>
      <c r="MPF93" s="921"/>
      <c r="MPG93" s="921"/>
      <c r="MPH93" s="921"/>
      <c r="MPI93" s="921"/>
      <c r="MPJ93" s="921"/>
      <c r="MPK93" s="921"/>
      <c r="MPL93" s="921"/>
      <c r="MPM93" s="921"/>
      <c r="MPN93" s="921"/>
      <c r="MPO93" s="921"/>
      <c r="MPP93" s="921"/>
      <c r="MPQ93" s="921"/>
      <c r="MPR93" s="921"/>
      <c r="MPS93" s="921"/>
      <c r="MPT93" s="921"/>
      <c r="MPU93" s="921"/>
      <c r="MPV93" s="921"/>
      <c r="MPW93" s="921"/>
      <c r="MPX93" s="921"/>
      <c r="MPY93" s="921"/>
      <c r="MPZ93" s="921"/>
      <c r="MQA93" s="921"/>
      <c r="MQB93" s="921"/>
      <c r="MQC93" s="921"/>
      <c r="MQD93" s="921"/>
      <c r="MQE93" s="921"/>
      <c r="MQF93" s="921"/>
      <c r="MQG93" s="921"/>
      <c r="MQH93" s="921"/>
      <c r="MQI93" s="921"/>
      <c r="MQJ93" s="921"/>
      <c r="MQK93" s="921"/>
      <c r="MQL93" s="921"/>
      <c r="MQM93" s="921"/>
      <c r="MQN93" s="921"/>
      <c r="MQO93" s="921"/>
      <c r="MQP93" s="921"/>
      <c r="MQQ93" s="921"/>
      <c r="MQR93" s="921"/>
      <c r="MQS93" s="921"/>
      <c r="MQT93" s="921"/>
      <c r="MQU93" s="921"/>
      <c r="MQV93" s="921"/>
      <c r="MQW93" s="921"/>
      <c r="MQX93" s="921"/>
      <c r="MQY93" s="921"/>
      <c r="MQZ93" s="921"/>
      <c r="MRA93" s="921"/>
      <c r="MRB93" s="921"/>
      <c r="MRC93" s="921"/>
      <c r="MRD93" s="921"/>
      <c r="MRE93" s="921"/>
      <c r="MRF93" s="921"/>
      <c r="MRG93" s="921"/>
      <c r="MRH93" s="921"/>
      <c r="MRI93" s="921"/>
      <c r="MRJ93" s="921"/>
      <c r="MRK93" s="921"/>
      <c r="MRL93" s="921"/>
      <c r="MRM93" s="921"/>
      <c r="MRN93" s="921"/>
      <c r="MRO93" s="921"/>
      <c r="MRP93" s="921"/>
      <c r="MRQ93" s="921"/>
      <c r="MRR93" s="921"/>
      <c r="MRS93" s="921"/>
      <c r="MRT93" s="921"/>
      <c r="MRU93" s="921"/>
      <c r="MRV93" s="921"/>
      <c r="MRW93" s="921"/>
      <c r="MRX93" s="921"/>
      <c r="MRY93" s="921"/>
      <c r="MRZ93" s="921"/>
      <c r="MSA93" s="921"/>
      <c r="MSB93" s="921"/>
      <c r="MSC93" s="921"/>
      <c r="MSD93" s="921"/>
      <c r="MSE93" s="921"/>
      <c r="MSF93" s="921"/>
      <c r="MSG93" s="921"/>
      <c r="MSH93" s="921"/>
      <c r="MSI93" s="921"/>
      <c r="MSJ93" s="921"/>
      <c r="MSK93" s="921"/>
      <c r="MSL93" s="921"/>
      <c r="MSM93" s="921"/>
      <c r="MSN93" s="921"/>
      <c r="MSO93" s="921"/>
      <c r="MSP93" s="921"/>
      <c r="MSQ93" s="921"/>
      <c r="MSR93" s="921"/>
      <c r="MSS93" s="921"/>
      <c r="MST93" s="921"/>
      <c r="MSU93" s="921"/>
      <c r="MSV93" s="921"/>
      <c r="MSW93" s="921"/>
      <c r="MSX93" s="921"/>
      <c r="MSY93" s="921"/>
      <c r="MSZ93" s="921"/>
      <c r="MTA93" s="921"/>
      <c r="MTB93" s="921"/>
      <c r="MTC93" s="921"/>
      <c r="MTD93" s="921"/>
      <c r="MTE93" s="921"/>
      <c r="MTF93" s="921"/>
      <c r="MTG93" s="921"/>
      <c r="MTH93" s="921"/>
      <c r="MTI93" s="921"/>
      <c r="MTJ93" s="921"/>
      <c r="MTK93" s="921"/>
      <c r="MTL93" s="921"/>
      <c r="MTM93" s="921"/>
      <c r="MTN93" s="921"/>
      <c r="MTO93" s="921"/>
      <c r="MTP93" s="921"/>
      <c r="MTQ93" s="921"/>
      <c r="MTR93" s="921"/>
      <c r="MTS93" s="921"/>
      <c r="MTT93" s="921"/>
      <c r="MTU93" s="921"/>
      <c r="MTV93" s="921"/>
      <c r="MTW93" s="921"/>
      <c r="MTX93" s="921"/>
      <c r="MTY93" s="921"/>
      <c r="MTZ93" s="921"/>
      <c r="MUA93" s="921"/>
      <c r="MUB93" s="921"/>
      <c r="MUC93" s="921"/>
      <c r="MUD93" s="921"/>
      <c r="MUE93" s="921"/>
      <c r="MUF93" s="921"/>
      <c r="MUG93" s="921"/>
      <c r="MUH93" s="921"/>
      <c r="MUI93" s="921"/>
      <c r="MUJ93" s="921"/>
      <c r="MUK93" s="921"/>
      <c r="MUL93" s="921"/>
      <c r="MUM93" s="921"/>
      <c r="MUN93" s="921"/>
      <c r="MUO93" s="921"/>
      <c r="MUP93" s="921"/>
      <c r="MUQ93" s="921"/>
      <c r="MUR93" s="921"/>
      <c r="MUS93" s="921"/>
      <c r="MUT93" s="921"/>
      <c r="MUU93" s="921"/>
      <c r="MUV93" s="921"/>
      <c r="MUW93" s="921"/>
      <c r="MUX93" s="921"/>
      <c r="MUY93" s="921"/>
      <c r="MUZ93" s="921"/>
      <c r="MVA93" s="921"/>
      <c r="MVB93" s="921"/>
      <c r="MVC93" s="921"/>
      <c r="MVD93" s="921"/>
      <c r="MVE93" s="921"/>
      <c r="MVF93" s="921"/>
      <c r="MVG93" s="921"/>
      <c r="MVH93" s="921"/>
      <c r="MVI93" s="921"/>
      <c r="MVJ93" s="921"/>
      <c r="MVK93" s="921"/>
      <c r="MVL93" s="921"/>
      <c r="MVM93" s="921"/>
      <c r="MVN93" s="921"/>
      <c r="MVO93" s="921"/>
      <c r="MVP93" s="921"/>
      <c r="MVQ93" s="921"/>
      <c r="MVR93" s="921"/>
      <c r="MVS93" s="921"/>
      <c r="MVT93" s="921"/>
      <c r="MVU93" s="921"/>
      <c r="MVV93" s="921"/>
      <c r="MVW93" s="921"/>
      <c r="MVX93" s="921"/>
      <c r="MVY93" s="921"/>
      <c r="MVZ93" s="921"/>
      <c r="MWA93" s="921"/>
      <c r="MWB93" s="921"/>
      <c r="MWC93" s="921"/>
      <c r="MWD93" s="921"/>
      <c r="MWE93" s="921"/>
      <c r="MWF93" s="921"/>
      <c r="MWG93" s="921"/>
      <c r="MWH93" s="921"/>
      <c r="MWI93" s="921"/>
      <c r="MWJ93" s="921"/>
      <c r="MWK93" s="921"/>
      <c r="MWL93" s="921"/>
      <c r="MWM93" s="921"/>
      <c r="MWN93" s="921"/>
      <c r="MWO93" s="921"/>
      <c r="MWP93" s="921"/>
      <c r="MWQ93" s="921"/>
      <c r="MWR93" s="921"/>
      <c r="MWS93" s="921"/>
      <c r="MWT93" s="921"/>
      <c r="MWU93" s="921"/>
      <c r="MWV93" s="921"/>
      <c r="MWW93" s="921"/>
      <c r="MWX93" s="921"/>
      <c r="MWY93" s="921"/>
      <c r="MWZ93" s="921"/>
      <c r="MXA93" s="921"/>
      <c r="MXB93" s="921"/>
      <c r="MXC93" s="921"/>
      <c r="MXD93" s="921"/>
      <c r="MXE93" s="921"/>
      <c r="MXF93" s="921"/>
      <c r="MXG93" s="921"/>
      <c r="MXH93" s="921"/>
      <c r="MXI93" s="921"/>
      <c r="MXJ93" s="921"/>
      <c r="MXK93" s="921"/>
      <c r="MXL93" s="921"/>
      <c r="MXM93" s="921"/>
      <c r="MXN93" s="921"/>
      <c r="MXO93" s="921"/>
      <c r="MXP93" s="921"/>
      <c r="MXQ93" s="921"/>
      <c r="MXR93" s="921"/>
      <c r="MXS93" s="921"/>
      <c r="MXT93" s="921"/>
      <c r="MXU93" s="921"/>
      <c r="MXV93" s="921"/>
      <c r="MXW93" s="921"/>
      <c r="MXX93" s="921"/>
      <c r="MXY93" s="921"/>
      <c r="MXZ93" s="921"/>
      <c r="MYA93" s="921"/>
      <c r="MYB93" s="921"/>
      <c r="MYC93" s="921"/>
      <c r="MYD93" s="921"/>
      <c r="MYE93" s="921"/>
      <c r="MYF93" s="921"/>
      <c r="MYG93" s="921"/>
      <c r="MYH93" s="921"/>
      <c r="MYI93" s="921"/>
      <c r="MYJ93" s="921"/>
      <c r="MYK93" s="921"/>
      <c r="MYL93" s="921"/>
      <c r="MYM93" s="921"/>
      <c r="MYN93" s="921"/>
      <c r="MYO93" s="921"/>
      <c r="MYP93" s="921"/>
      <c r="MYQ93" s="921"/>
      <c r="MYR93" s="921"/>
      <c r="MYS93" s="921"/>
      <c r="MYT93" s="921"/>
      <c r="MYU93" s="921"/>
      <c r="MYV93" s="921"/>
      <c r="MYW93" s="921"/>
      <c r="MYX93" s="921"/>
      <c r="MYY93" s="921"/>
      <c r="MYZ93" s="921"/>
      <c r="MZA93" s="921"/>
      <c r="MZB93" s="921"/>
      <c r="MZC93" s="921"/>
      <c r="MZD93" s="921"/>
      <c r="MZE93" s="921"/>
      <c r="MZF93" s="921"/>
      <c r="MZG93" s="921"/>
      <c r="MZH93" s="921"/>
      <c r="MZI93" s="921"/>
      <c r="MZJ93" s="921"/>
      <c r="MZK93" s="921"/>
      <c r="MZL93" s="921"/>
      <c r="MZM93" s="921"/>
      <c r="MZN93" s="921"/>
      <c r="MZO93" s="921"/>
      <c r="MZP93" s="921"/>
      <c r="MZQ93" s="921"/>
      <c r="MZR93" s="921"/>
      <c r="MZS93" s="921"/>
      <c r="MZT93" s="921"/>
      <c r="MZU93" s="921"/>
      <c r="MZV93" s="921"/>
      <c r="MZW93" s="921"/>
      <c r="MZX93" s="921"/>
      <c r="MZY93" s="921"/>
      <c r="MZZ93" s="921"/>
      <c r="NAA93" s="921"/>
      <c r="NAB93" s="921"/>
      <c r="NAC93" s="921"/>
      <c r="NAD93" s="921"/>
      <c r="NAE93" s="921"/>
      <c r="NAF93" s="921"/>
      <c r="NAG93" s="921"/>
      <c r="NAH93" s="921"/>
      <c r="NAI93" s="921"/>
      <c r="NAJ93" s="921"/>
      <c r="NAK93" s="921"/>
      <c r="NAL93" s="921"/>
      <c r="NAM93" s="921"/>
      <c r="NAN93" s="921"/>
      <c r="NAO93" s="921"/>
      <c r="NAP93" s="921"/>
      <c r="NAQ93" s="921"/>
      <c r="NAR93" s="921"/>
      <c r="NAS93" s="921"/>
      <c r="NAT93" s="921"/>
      <c r="NAU93" s="921"/>
      <c r="NAV93" s="921"/>
      <c r="NAW93" s="921"/>
      <c r="NAX93" s="921"/>
      <c r="NAY93" s="921"/>
      <c r="NAZ93" s="921"/>
      <c r="NBA93" s="921"/>
      <c r="NBB93" s="921"/>
      <c r="NBC93" s="921"/>
      <c r="NBD93" s="921"/>
      <c r="NBE93" s="921"/>
      <c r="NBF93" s="921"/>
      <c r="NBG93" s="921"/>
      <c r="NBH93" s="921"/>
      <c r="NBI93" s="921"/>
      <c r="NBJ93" s="921"/>
      <c r="NBK93" s="921"/>
      <c r="NBL93" s="921"/>
      <c r="NBM93" s="921"/>
      <c r="NBN93" s="921"/>
      <c r="NBO93" s="921"/>
      <c r="NBP93" s="921"/>
      <c r="NBQ93" s="921"/>
      <c r="NBR93" s="921"/>
      <c r="NBS93" s="921"/>
      <c r="NBT93" s="921"/>
      <c r="NBU93" s="921"/>
      <c r="NBV93" s="921"/>
      <c r="NBW93" s="921"/>
      <c r="NBX93" s="921"/>
      <c r="NBY93" s="921"/>
      <c r="NBZ93" s="921"/>
      <c r="NCA93" s="921"/>
      <c r="NCB93" s="921"/>
      <c r="NCC93" s="921"/>
      <c r="NCD93" s="921"/>
      <c r="NCE93" s="921"/>
      <c r="NCF93" s="921"/>
      <c r="NCG93" s="921"/>
      <c r="NCH93" s="921"/>
      <c r="NCI93" s="921"/>
      <c r="NCJ93" s="921"/>
      <c r="NCK93" s="921"/>
      <c r="NCL93" s="921"/>
      <c r="NCM93" s="921"/>
      <c r="NCN93" s="921"/>
      <c r="NCO93" s="921"/>
      <c r="NCP93" s="921"/>
      <c r="NCQ93" s="921"/>
      <c r="NCR93" s="921"/>
      <c r="NCS93" s="921"/>
      <c r="NCT93" s="921"/>
      <c r="NCU93" s="921"/>
      <c r="NCV93" s="921"/>
      <c r="NCW93" s="921"/>
      <c r="NCX93" s="921"/>
      <c r="NCY93" s="921"/>
      <c r="NCZ93" s="921"/>
      <c r="NDA93" s="921"/>
      <c r="NDB93" s="921"/>
      <c r="NDC93" s="921"/>
      <c r="NDD93" s="921"/>
      <c r="NDE93" s="921"/>
      <c r="NDF93" s="921"/>
      <c r="NDG93" s="921"/>
      <c r="NDH93" s="921"/>
      <c r="NDI93" s="921"/>
      <c r="NDJ93" s="921"/>
      <c r="NDK93" s="921"/>
      <c r="NDL93" s="921"/>
      <c r="NDM93" s="921"/>
      <c r="NDN93" s="921"/>
      <c r="NDO93" s="921"/>
      <c r="NDP93" s="921"/>
      <c r="NDQ93" s="921"/>
      <c r="NDR93" s="921"/>
      <c r="NDS93" s="921"/>
      <c r="NDT93" s="921"/>
      <c r="NDU93" s="921"/>
      <c r="NDV93" s="921"/>
      <c r="NDW93" s="921"/>
      <c r="NDX93" s="921"/>
      <c r="NDY93" s="921"/>
      <c r="NDZ93" s="921"/>
      <c r="NEA93" s="921"/>
      <c r="NEB93" s="921"/>
      <c r="NEC93" s="921"/>
      <c r="NED93" s="921"/>
      <c r="NEE93" s="921"/>
      <c r="NEF93" s="921"/>
      <c r="NEG93" s="921"/>
      <c r="NEH93" s="921"/>
      <c r="NEI93" s="921"/>
      <c r="NEJ93" s="921"/>
      <c r="NEK93" s="921"/>
      <c r="NEL93" s="921"/>
      <c r="NEM93" s="921"/>
      <c r="NEN93" s="921"/>
      <c r="NEO93" s="921"/>
      <c r="NEP93" s="921"/>
      <c r="NEQ93" s="921"/>
      <c r="NER93" s="921"/>
      <c r="NES93" s="921"/>
      <c r="NET93" s="921"/>
      <c r="NEU93" s="921"/>
      <c r="NEV93" s="921"/>
      <c r="NEW93" s="921"/>
      <c r="NEX93" s="921"/>
      <c r="NEY93" s="921"/>
      <c r="NEZ93" s="921"/>
      <c r="NFA93" s="921"/>
      <c r="NFB93" s="921"/>
      <c r="NFC93" s="921"/>
      <c r="NFD93" s="921"/>
      <c r="NFE93" s="921"/>
      <c r="NFF93" s="921"/>
      <c r="NFG93" s="921"/>
      <c r="NFH93" s="921"/>
      <c r="NFI93" s="921"/>
      <c r="NFJ93" s="921"/>
      <c r="NFK93" s="921"/>
      <c r="NFL93" s="921"/>
      <c r="NFM93" s="921"/>
      <c r="NFN93" s="921"/>
      <c r="NFO93" s="921"/>
      <c r="NFP93" s="921"/>
      <c r="NFQ93" s="921"/>
      <c r="NFR93" s="921"/>
      <c r="NFS93" s="921"/>
      <c r="NFT93" s="921"/>
      <c r="NFU93" s="921"/>
      <c r="NFV93" s="921"/>
      <c r="NFW93" s="921"/>
      <c r="NFX93" s="921"/>
      <c r="NFY93" s="921"/>
      <c r="NFZ93" s="921"/>
      <c r="NGA93" s="921"/>
      <c r="NGB93" s="921"/>
      <c r="NGC93" s="921"/>
      <c r="NGD93" s="921"/>
      <c r="NGE93" s="921"/>
      <c r="NGF93" s="921"/>
      <c r="NGG93" s="921"/>
      <c r="NGH93" s="921"/>
      <c r="NGI93" s="921"/>
      <c r="NGJ93" s="921"/>
      <c r="NGK93" s="921"/>
      <c r="NGL93" s="921"/>
      <c r="NGM93" s="921"/>
      <c r="NGN93" s="921"/>
      <c r="NGO93" s="921"/>
      <c r="NGP93" s="921"/>
      <c r="NGQ93" s="921"/>
      <c r="NGR93" s="921"/>
      <c r="NGS93" s="921"/>
      <c r="NGT93" s="921"/>
      <c r="NGU93" s="921"/>
      <c r="NGV93" s="921"/>
      <c r="NGW93" s="921"/>
      <c r="NGX93" s="921"/>
      <c r="NGY93" s="921"/>
      <c r="NGZ93" s="921"/>
      <c r="NHA93" s="921"/>
      <c r="NHB93" s="921"/>
      <c r="NHC93" s="921"/>
      <c r="NHD93" s="921"/>
      <c r="NHE93" s="921"/>
      <c r="NHF93" s="921"/>
      <c r="NHG93" s="921"/>
      <c r="NHH93" s="921"/>
      <c r="NHI93" s="921"/>
      <c r="NHJ93" s="921"/>
      <c r="NHK93" s="921"/>
      <c r="NHL93" s="921"/>
      <c r="NHM93" s="921"/>
      <c r="NHN93" s="921"/>
      <c r="NHO93" s="921"/>
      <c r="NHP93" s="921"/>
      <c r="NHQ93" s="921"/>
      <c r="NHR93" s="921"/>
      <c r="NHS93" s="921"/>
      <c r="NHT93" s="921"/>
      <c r="NHU93" s="921"/>
      <c r="NHV93" s="921"/>
      <c r="NHW93" s="921"/>
      <c r="NHX93" s="921"/>
      <c r="NHY93" s="921"/>
      <c r="NHZ93" s="921"/>
      <c r="NIA93" s="921"/>
      <c r="NIB93" s="921"/>
      <c r="NIC93" s="921"/>
      <c r="NID93" s="921"/>
      <c r="NIE93" s="921"/>
      <c r="NIF93" s="921"/>
      <c r="NIG93" s="921"/>
      <c r="NIH93" s="921"/>
      <c r="NII93" s="921"/>
      <c r="NIJ93" s="921"/>
      <c r="NIK93" s="921"/>
      <c r="NIL93" s="921"/>
      <c r="NIM93" s="921"/>
      <c r="NIN93" s="921"/>
      <c r="NIO93" s="921"/>
      <c r="NIP93" s="921"/>
      <c r="NIQ93" s="921"/>
      <c r="NIR93" s="921"/>
      <c r="NIS93" s="921"/>
      <c r="NIT93" s="921"/>
      <c r="NIU93" s="921"/>
      <c r="NIV93" s="921"/>
      <c r="NIW93" s="921"/>
      <c r="NIX93" s="921"/>
      <c r="NIY93" s="921"/>
      <c r="NIZ93" s="921"/>
      <c r="NJA93" s="921"/>
      <c r="NJB93" s="921"/>
      <c r="NJC93" s="921"/>
      <c r="NJD93" s="921"/>
      <c r="NJE93" s="921"/>
      <c r="NJF93" s="921"/>
      <c r="NJG93" s="921"/>
      <c r="NJH93" s="921"/>
      <c r="NJI93" s="921"/>
      <c r="NJJ93" s="921"/>
      <c r="NJK93" s="921"/>
      <c r="NJL93" s="921"/>
      <c r="NJM93" s="921"/>
      <c r="NJN93" s="921"/>
      <c r="NJO93" s="921"/>
      <c r="NJP93" s="921"/>
      <c r="NJQ93" s="921"/>
      <c r="NJR93" s="921"/>
      <c r="NJS93" s="921"/>
      <c r="NJT93" s="921"/>
      <c r="NJU93" s="921"/>
      <c r="NJV93" s="921"/>
      <c r="NJW93" s="921"/>
      <c r="NJX93" s="921"/>
      <c r="NJY93" s="921"/>
      <c r="NJZ93" s="921"/>
      <c r="NKA93" s="921"/>
      <c r="NKB93" s="921"/>
      <c r="NKC93" s="921"/>
      <c r="NKD93" s="921"/>
      <c r="NKE93" s="921"/>
      <c r="NKF93" s="921"/>
      <c r="NKG93" s="921"/>
      <c r="NKH93" s="921"/>
      <c r="NKI93" s="921"/>
      <c r="NKJ93" s="921"/>
      <c r="NKK93" s="921"/>
      <c r="NKL93" s="921"/>
      <c r="NKM93" s="921"/>
      <c r="NKN93" s="921"/>
      <c r="NKO93" s="921"/>
      <c r="NKP93" s="921"/>
      <c r="NKQ93" s="921"/>
      <c r="NKR93" s="921"/>
      <c r="NKS93" s="921"/>
      <c r="NKT93" s="921"/>
      <c r="NKU93" s="921"/>
      <c r="NKV93" s="921"/>
      <c r="NKW93" s="921"/>
      <c r="NKX93" s="921"/>
      <c r="NKY93" s="921"/>
      <c r="NKZ93" s="921"/>
      <c r="NLA93" s="921"/>
      <c r="NLB93" s="921"/>
      <c r="NLC93" s="921"/>
      <c r="NLD93" s="921"/>
      <c r="NLE93" s="921"/>
      <c r="NLF93" s="921"/>
      <c r="NLG93" s="921"/>
      <c r="NLH93" s="921"/>
      <c r="NLI93" s="921"/>
      <c r="NLJ93" s="921"/>
      <c r="NLK93" s="921"/>
      <c r="NLL93" s="921"/>
      <c r="NLM93" s="921"/>
      <c r="NLN93" s="921"/>
      <c r="NLO93" s="921"/>
      <c r="NLP93" s="921"/>
      <c r="NLQ93" s="921"/>
      <c r="NLR93" s="921"/>
      <c r="NLS93" s="921"/>
      <c r="NLT93" s="921"/>
      <c r="NLU93" s="921"/>
      <c r="NLV93" s="921"/>
      <c r="NLW93" s="921"/>
      <c r="NLX93" s="921"/>
      <c r="NLY93" s="921"/>
      <c r="NLZ93" s="921"/>
      <c r="NMA93" s="921"/>
      <c r="NMB93" s="921"/>
      <c r="NMC93" s="921"/>
      <c r="NMD93" s="921"/>
      <c r="NME93" s="921"/>
      <c r="NMF93" s="921"/>
      <c r="NMG93" s="921"/>
      <c r="NMH93" s="921"/>
      <c r="NMI93" s="921"/>
      <c r="NMJ93" s="921"/>
      <c r="NMK93" s="921"/>
      <c r="NML93" s="921"/>
      <c r="NMM93" s="921"/>
      <c r="NMN93" s="921"/>
      <c r="NMO93" s="921"/>
      <c r="NMP93" s="921"/>
      <c r="NMQ93" s="921"/>
      <c r="NMR93" s="921"/>
      <c r="NMS93" s="921"/>
      <c r="NMT93" s="921"/>
      <c r="NMU93" s="921"/>
      <c r="NMV93" s="921"/>
      <c r="NMW93" s="921"/>
      <c r="NMX93" s="921"/>
      <c r="NMY93" s="921"/>
      <c r="NMZ93" s="921"/>
      <c r="NNA93" s="921"/>
      <c r="NNB93" s="921"/>
      <c r="NNC93" s="921"/>
      <c r="NND93" s="921"/>
      <c r="NNE93" s="921"/>
      <c r="NNF93" s="921"/>
      <c r="NNG93" s="921"/>
      <c r="NNH93" s="921"/>
      <c r="NNI93" s="921"/>
      <c r="NNJ93" s="921"/>
      <c r="NNK93" s="921"/>
      <c r="NNL93" s="921"/>
      <c r="NNM93" s="921"/>
      <c r="NNN93" s="921"/>
      <c r="NNO93" s="921"/>
      <c r="NNP93" s="921"/>
      <c r="NNQ93" s="921"/>
      <c r="NNR93" s="921"/>
      <c r="NNS93" s="921"/>
      <c r="NNT93" s="921"/>
      <c r="NNU93" s="921"/>
      <c r="NNV93" s="921"/>
      <c r="NNW93" s="921"/>
      <c r="NNX93" s="921"/>
      <c r="NNY93" s="921"/>
      <c r="NNZ93" s="921"/>
      <c r="NOA93" s="921"/>
      <c r="NOB93" s="921"/>
      <c r="NOC93" s="921"/>
      <c r="NOD93" s="921"/>
      <c r="NOE93" s="921"/>
      <c r="NOF93" s="921"/>
      <c r="NOG93" s="921"/>
      <c r="NOH93" s="921"/>
      <c r="NOI93" s="921"/>
      <c r="NOJ93" s="921"/>
      <c r="NOK93" s="921"/>
      <c r="NOL93" s="921"/>
      <c r="NOM93" s="921"/>
      <c r="NON93" s="921"/>
      <c r="NOO93" s="921"/>
      <c r="NOP93" s="921"/>
      <c r="NOQ93" s="921"/>
      <c r="NOR93" s="921"/>
      <c r="NOS93" s="921"/>
      <c r="NOT93" s="921"/>
      <c r="NOU93" s="921"/>
      <c r="NOV93" s="921"/>
      <c r="NOW93" s="921"/>
      <c r="NOX93" s="921"/>
      <c r="NOY93" s="921"/>
      <c r="NOZ93" s="921"/>
      <c r="NPA93" s="921"/>
      <c r="NPB93" s="921"/>
      <c r="NPC93" s="921"/>
      <c r="NPD93" s="921"/>
      <c r="NPE93" s="921"/>
      <c r="NPF93" s="921"/>
      <c r="NPG93" s="921"/>
      <c r="NPH93" s="921"/>
      <c r="NPI93" s="921"/>
      <c r="NPJ93" s="921"/>
      <c r="NPK93" s="921"/>
      <c r="NPL93" s="921"/>
      <c r="NPM93" s="921"/>
      <c r="NPN93" s="921"/>
      <c r="NPO93" s="921"/>
      <c r="NPP93" s="921"/>
      <c r="NPQ93" s="921"/>
      <c r="NPR93" s="921"/>
      <c r="NPS93" s="921"/>
      <c r="NPT93" s="921"/>
      <c r="NPU93" s="921"/>
      <c r="NPV93" s="921"/>
      <c r="NPW93" s="921"/>
      <c r="NPX93" s="921"/>
      <c r="NPY93" s="921"/>
      <c r="NPZ93" s="921"/>
      <c r="NQA93" s="921"/>
      <c r="NQB93" s="921"/>
      <c r="NQC93" s="921"/>
      <c r="NQD93" s="921"/>
      <c r="NQE93" s="921"/>
      <c r="NQF93" s="921"/>
      <c r="NQG93" s="921"/>
      <c r="NQH93" s="921"/>
      <c r="NQI93" s="921"/>
      <c r="NQJ93" s="921"/>
      <c r="NQK93" s="921"/>
      <c r="NQL93" s="921"/>
      <c r="NQM93" s="921"/>
      <c r="NQN93" s="921"/>
      <c r="NQO93" s="921"/>
      <c r="NQP93" s="921"/>
      <c r="NQQ93" s="921"/>
      <c r="NQR93" s="921"/>
      <c r="NQS93" s="921"/>
      <c r="NQT93" s="921"/>
      <c r="NQU93" s="921"/>
      <c r="NQV93" s="921"/>
      <c r="NQW93" s="921"/>
      <c r="NQX93" s="921"/>
      <c r="NQY93" s="921"/>
      <c r="NQZ93" s="921"/>
      <c r="NRA93" s="921"/>
      <c r="NRB93" s="921"/>
      <c r="NRC93" s="921"/>
      <c r="NRD93" s="921"/>
      <c r="NRE93" s="921"/>
      <c r="NRF93" s="921"/>
      <c r="NRG93" s="921"/>
      <c r="NRH93" s="921"/>
      <c r="NRI93" s="921"/>
      <c r="NRJ93" s="921"/>
      <c r="NRK93" s="921"/>
      <c r="NRL93" s="921"/>
      <c r="NRM93" s="921"/>
      <c r="NRN93" s="921"/>
      <c r="NRO93" s="921"/>
      <c r="NRP93" s="921"/>
      <c r="NRQ93" s="921"/>
      <c r="NRR93" s="921"/>
      <c r="NRS93" s="921"/>
      <c r="NRT93" s="921"/>
      <c r="NRU93" s="921"/>
      <c r="NRV93" s="921"/>
      <c r="NRW93" s="921"/>
      <c r="NRX93" s="921"/>
      <c r="NRY93" s="921"/>
      <c r="NRZ93" s="921"/>
      <c r="NSA93" s="921"/>
      <c r="NSB93" s="921"/>
      <c r="NSC93" s="921"/>
      <c r="NSD93" s="921"/>
      <c r="NSE93" s="921"/>
      <c r="NSF93" s="921"/>
      <c r="NSG93" s="921"/>
      <c r="NSH93" s="921"/>
      <c r="NSI93" s="921"/>
      <c r="NSJ93" s="921"/>
      <c r="NSK93" s="921"/>
      <c r="NSL93" s="921"/>
      <c r="NSM93" s="921"/>
      <c r="NSN93" s="921"/>
      <c r="NSO93" s="921"/>
      <c r="NSP93" s="921"/>
      <c r="NSQ93" s="921"/>
      <c r="NSR93" s="921"/>
      <c r="NSS93" s="921"/>
      <c r="NST93" s="921"/>
      <c r="NSU93" s="921"/>
      <c r="NSV93" s="921"/>
      <c r="NSW93" s="921"/>
      <c r="NSX93" s="921"/>
      <c r="NSY93" s="921"/>
      <c r="NSZ93" s="921"/>
      <c r="NTA93" s="921"/>
      <c r="NTB93" s="921"/>
      <c r="NTC93" s="921"/>
      <c r="NTD93" s="921"/>
      <c r="NTE93" s="921"/>
      <c r="NTF93" s="921"/>
      <c r="NTG93" s="921"/>
      <c r="NTH93" s="921"/>
      <c r="NTI93" s="921"/>
      <c r="NTJ93" s="921"/>
      <c r="NTK93" s="921"/>
      <c r="NTL93" s="921"/>
      <c r="NTM93" s="921"/>
      <c r="NTN93" s="921"/>
      <c r="NTO93" s="921"/>
      <c r="NTP93" s="921"/>
      <c r="NTQ93" s="921"/>
      <c r="NTR93" s="921"/>
      <c r="NTS93" s="921"/>
      <c r="NTT93" s="921"/>
      <c r="NTU93" s="921"/>
      <c r="NTV93" s="921"/>
      <c r="NTW93" s="921"/>
      <c r="NTX93" s="921"/>
      <c r="NTY93" s="921"/>
      <c r="NTZ93" s="921"/>
      <c r="NUA93" s="921"/>
      <c r="NUB93" s="921"/>
      <c r="NUC93" s="921"/>
      <c r="NUD93" s="921"/>
      <c r="NUE93" s="921"/>
      <c r="NUF93" s="921"/>
      <c r="NUG93" s="921"/>
      <c r="NUH93" s="921"/>
      <c r="NUI93" s="921"/>
      <c r="NUJ93" s="921"/>
      <c r="NUK93" s="921"/>
      <c r="NUL93" s="921"/>
      <c r="NUM93" s="921"/>
      <c r="NUN93" s="921"/>
      <c r="NUO93" s="921"/>
      <c r="NUP93" s="921"/>
      <c r="NUQ93" s="921"/>
      <c r="NUR93" s="921"/>
      <c r="NUS93" s="921"/>
      <c r="NUT93" s="921"/>
      <c r="NUU93" s="921"/>
      <c r="NUV93" s="921"/>
      <c r="NUW93" s="921"/>
      <c r="NUX93" s="921"/>
      <c r="NUY93" s="921"/>
      <c r="NUZ93" s="921"/>
      <c r="NVA93" s="921"/>
      <c r="NVB93" s="921"/>
      <c r="NVC93" s="921"/>
      <c r="NVD93" s="921"/>
      <c r="NVE93" s="921"/>
      <c r="NVF93" s="921"/>
      <c r="NVG93" s="921"/>
      <c r="NVH93" s="921"/>
      <c r="NVI93" s="921"/>
      <c r="NVJ93" s="921"/>
      <c r="NVK93" s="921"/>
      <c r="NVL93" s="921"/>
      <c r="NVM93" s="921"/>
      <c r="NVN93" s="921"/>
      <c r="NVO93" s="921"/>
      <c r="NVP93" s="921"/>
      <c r="NVQ93" s="921"/>
      <c r="NVR93" s="921"/>
      <c r="NVS93" s="921"/>
      <c r="NVT93" s="921"/>
      <c r="NVU93" s="921"/>
      <c r="NVV93" s="921"/>
      <c r="NVW93" s="921"/>
      <c r="NVX93" s="921"/>
      <c r="NVY93" s="921"/>
      <c r="NVZ93" s="921"/>
      <c r="NWA93" s="921"/>
      <c r="NWB93" s="921"/>
      <c r="NWC93" s="921"/>
      <c r="NWD93" s="921"/>
      <c r="NWE93" s="921"/>
      <c r="NWF93" s="921"/>
      <c r="NWG93" s="921"/>
      <c r="NWH93" s="921"/>
      <c r="NWI93" s="921"/>
      <c r="NWJ93" s="921"/>
      <c r="NWK93" s="921"/>
      <c r="NWL93" s="921"/>
      <c r="NWM93" s="921"/>
      <c r="NWN93" s="921"/>
      <c r="NWO93" s="921"/>
      <c r="NWP93" s="921"/>
      <c r="NWQ93" s="921"/>
      <c r="NWR93" s="921"/>
      <c r="NWS93" s="921"/>
      <c r="NWT93" s="921"/>
      <c r="NWU93" s="921"/>
      <c r="NWV93" s="921"/>
      <c r="NWW93" s="921"/>
      <c r="NWX93" s="921"/>
      <c r="NWY93" s="921"/>
      <c r="NWZ93" s="921"/>
      <c r="NXA93" s="921"/>
      <c r="NXB93" s="921"/>
      <c r="NXC93" s="921"/>
      <c r="NXD93" s="921"/>
      <c r="NXE93" s="921"/>
      <c r="NXF93" s="921"/>
      <c r="NXG93" s="921"/>
      <c r="NXH93" s="921"/>
      <c r="NXI93" s="921"/>
      <c r="NXJ93" s="921"/>
      <c r="NXK93" s="921"/>
      <c r="NXL93" s="921"/>
      <c r="NXM93" s="921"/>
      <c r="NXN93" s="921"/>
      <c r="NXO93" s="921"/>
      <c r="NXP93" s="921"/>
      <c r="NXQ93" s="921"/>
      <c r="NXR93" s="921"/>
      <c r="NXS93" s="921"/>
      <c r="NXT93" s="921"/>
      <c r="NXU93" s="921"/>
      <c r="NXV93" s="921"/>
      <c r="NXW93" s="921"/>
      <c r="NXX93" s="921"/>
      <c r="NXY93" s="921"/>
      <c r="NXZ93" s="921"/>
      <c r="NYA93" s="921"/>
      <c r="NYB93" s="921"/>
      <c r="NYC93" s="921"/>
      <c r="NYD93" s="921"/>
      <c r="NYE93" s="921"/>
      <c r="NYF93" s="921"/>
      <c r="NYG93" s="921"/>
      <c r="NYH93" s="921"/>
      <c r="NYI93" s="921"/>
      <c r="NYJ93" s="921"/>
      <c r="NYK93" s="921"/>
      <c r="NYL93" s="921"/>
      <c r="NYM93" s="921"/>
      <c r="NYN93" s="921"/>
      <c r="NYO93" s="921"/>
      <c r="NYP93" s="921"/>
      <c r="NYQ93" s="921"/>
      <c r="NYR93" s="921"/>
      <c r="NYS93" s="921"/>
      <c r="NYT93" s="921"/>
      <c r="NYU93" s="921"/>
      <c r="NYV93" s="921"/>
      <c r="NYW93" s="921"/>
      <c r="NYX93" s="921"/>
      <c r="NYY93" s="921"/>
      <c r="NYZ93" s="921"/>
      <c r="NZA93" s="921"/>
      <c r="NZB93" s="921"/>
      <c r="NZC93" s="921"/>
      <c r="NZD93" s="921"/>
      <c r="NZE93" s="921"/>
      <c r="NZF93" s="921"/>
      <c r="NZG93" s="921"/>
      <c r="NZH93" s="921"/>
      <c r="NZI93" s="921"/>
      <c r="NZJ93" s="921"/>
      <c r="NZK93" s="921"/>
      <c r="NZL93" s="921"/>
      <c r="NZM93" s="921"/>
      <c r="NZN93" s="921"/>
      <c r="NZO93" s="921"/>
      <c r="NZP93" s="921"/>
      <c r="NZQ93" s="921"/>
      <c r="NZR93" s="921"/>
      <c r="NZS93" s="921"/>
      <c r="NZT93" s="921"/>
      <c r="NZU93" s="921"/>
      <c r="NZV93" s="921"/>
      <c r="NZW93" s="921"/>
      <c r="NZX93" s="921"/>
      <c r="NZY93" s="921"/>
      <c r="NZZ93" s="921"/>
      <c r="OAA93" s="921"/>
      <c r="OAB93" s="921"/>
      <c r="OAC93" s="921"/>
      <c r="OAD93" s="921"/>
      <c r="OAE93" s="921"/>
      <c r="OAF93" s="921"/>
      <c r="OAG93" s="921"/>
      <c r="OAH93" s="921"/>
      <c r="OAI93" s="921"/>
      <c r="OAJ93" s="921"/>
      <c r="OAK93" s="921"/>
      <c r="OAL93" s="921"/>
      <c r="OAM93" s="921"/>
      <c r="OAN93" s="921"/>
      <c r="OAO93" s="921"/>
      <c r="OAP93" s="921"/>
      <c r="OAQ93" s="921"/>
      <c r="OAR93" s="921"/>
      <c r="OAS93" s="921"/>
      <c r="OAT93" s="921"/>
      <c r="OAU93" s="921"/>
      <c r="OAV93" s="921"/>
      <c r="OAW93" s="921"/>
      <c r="OAX93" s="921"/>
      <c r="OAY93" s="921"/>
      <c r="OAZ93" s="921"/>
      <c r="OBA93" s="921"/>
      <c r="OBB93" s="921"/>
      <c r="OBC93" s="921"/>
      <c r="OBD93" s="921"/>
      <c r="OBE93" s="921"/>
      <c r="OBF93" s="921"/>
      <c r="OBG93" s="921"/>
      <c r="OBH93" s="921"/>
      <c r="OBI93" s="921"/>
      <c r="OBJ93" s="921"/>
      <c r="OBK93" s="921"/>
      <c r="OBL93" s="921"/>
      <c r="OBM93" s="921"/>
      <c r="OBN93" s="921"/>
      <c r="OBO93" s="921"/>
      <c r="OBP93" s="921"/>
      <c r="OBQ93" s="921"/>
      <c r="OBR93" s="921"/>
      <c r="OBS93" s="921"/>
      <c r="OBT93" s="921"/>
      <c r="OBU93" s="921"/>
      <c r="OBV93" s="921"/>
      <c r="OBW93" s="921"/>
      <c r="OBX93" s="921"/>
      <c r="OBY93" s="921"/>
      <c r="OBZ93" s="921"/>
      <c r="OCA93" s="921"/>
      <c r="OCB93" s="921"/>
      <c r="OCC93" s="921"/>
      <c r="OCD93" s="921"/>
      <c r="OCE93" s="921"/>
      <c r="OCF93" s="921"/>
      <c r="OCG93" s="921"/>
      <c r="OCH93" s="921"/>
      <c r="OCI93" s="921"/>
      <c r="OCJ93" s="921"/>
      <c r="OCK93" s="921"/>
      <c r="OCL93" s="921"/>
      <c r="OCM93" s="921"/>
      <c r="OCN93" s="921"/>
      <c r="OCO93" s="921"/>
      <c r="OCP93" s="921"/>
      <c r="OCQ93" s="921"/>
      <c r="OCR93" s="921"/>
      <c r="OCS93" s="921"/>
      <c r="OCT93" s="921"/>
      <c r="OCU93" s="921"/>
      <c r="OCV93" s="921"/>
      <c r="OCW93" s="921"/>
      <c r="OCX93" s="921"/>
      <c r="OCY93" s="921"/>
      <c r="OCZ93" s="921"/>
      <c r="ODA93" s="921"/>
      <c r="ODB93" s="921"/>
      <c r="ODC93" s="921"/>
      <c r="ODD93" s="921"/>
      <c r="ODE93" s="921"/>
      <c r="ODF93" s="921"/>
      <c r="ODG93" s="921"/>
      <c r="ODH93" s="921"/>
      <c r="ODI93" s="921"/>
      <c r="ODJ93" s="921"/>
      <c r="ODK93" s="921"/>
      <c r="ODL93" s="921"/>
      <c r="ODM93" s="921"/>
      <c r="ODN93" s="921"/>
      <c r="ODO93" s="921"/>
      <c r="ODP93" s="921"/>
      <c r="ODQ93" s="921"/>
      <c r="ODR93" s="921"/>
      <c r="ODS93" s="921"/>
      <c r="ODT93" s="921"/>
      <c r="ODU93" s="921"/>
      <c r="ODV93" s="921"/>
      <c r="ODW93" s="921"/>
      <c r="ODX93" s="921"/>
      <c r="ODY93" s="921"/>
      <c r="ODZ93" s="921"/>
      <c r="OEA93" s="921"/>
      <c r="OEB93" s="921"/>
      <c r="OEC93" s="921"/>
      <c r="OED93" s="921"/>
      <c r="OEE93" s="921"/>
      <c r="OEF93" s="921"/>
      <c r="OEG93" s="921"/>
      <c r="OEH93" s="921"/>
      <c r="OEI93" s="921"/>
      <c r="OEJ93" s="921"/>
      <c r="OEK93" s="921"/>
      <c r="OEL93" s="921"/>
      <c r="OEM93" s="921"/>
      <c r="OEN93" s="921"/>
      <c r="OEO93" s="921"/>
      <c r="OEP93" s="921"/>
      <c r="OEQ93" s="921"/>
      <c r="OER93" s="921"/>
      <c r="OES93" s="921"/>
      <c r="OET93" s="921"/>
      <c r="OEU93" s="921"/>
      <c r="OEV93" s="921"/>
      <c r="OEW93" s="921"/>
      <c r="OEX93" s="921"/>
      <c r="OEY93" s="921"/>
      <c r="OEZ93" s="921"/>
      <c r="OFA93" s="921"/>
      <c r="OFB93" s="921"/>
      <c r="OFC93" s="921"/>
      <c r="OFD93" s="921"/>
      <c r="OFE93" s="921"/>
      <c r="OFF93" s="921"/>
      <c r="OFG93" s="921"/>
      <c r="OFH93" s="921"/>
      <c r="OFI93" s="921"/>
      <c r="OFJ93" s="921"/>
      <c r="OFK93" s="921"/>
      <c r="OFL93" s="921"/>
      <c r="OFM93" s="921"/>
      <c r="OFN93" s="921"/>
      <c r="OFO93" s="921"/>
      <c r="OFP93" s="921"/>
      <c r="OFQ93" s="921"/>
      <c r="OFR93" s="921"/>
      <c r="OFS93" s="921"/>
      <c r="OFT93" s="921"/>
      <c r="OFU93" s="921"/>
      <c r="OFV93" s="921"/>
      <c r="OFW93" s="921"/>
      <c r="OFX93" s="921"/>
      <c r="OFY93" s="921"/>
      <c r="OFZ93" s="921"/>
      <c r="OGA93" s="921"/>
      <c r="OGB93" s="921"/>
      <c r="OGC93" s="921"/>
      <c r="OGD93" s="921"/>
      <c r="OGE93" s="921"/>
      <c r="OGF93" s="921"/>
      <c r="OGG93" s="921"/>
      <c r="OGH93" s="921"/>
      <c r="OGI93" s="921"/>
      <c r="OGJ93" s="921"/>
      <c r="OGK93" s="921"/>
      <c r="OGL93" s="921"/>
      <c r="OGM93" s="921"/>
      <c r="OGN93" s="921"/>
      <c r="OGO93" s="921"/>
      <c r="OGP93" s="921"/>
      <c r="OGQ93" s="921"/>
      <c r="OGR93" s="921"/>
      <c r="OGS93" s="921"/>
      <c r="OGT93" s="921"/>
      <c r="OGU93" s="921"/>
      <c r="OGV93" s="921"/>
      <c r="OGW93" s="921"/>
      <c r="OGX93" s="921"/>
      <c r="OGY93" s="921"/>
      <c r="OGZ93" s="921"/>
      <c r="OHA93" s="921"/>
      <c r="OHB93" s="921"/>
      <c r="OHC93" s="921"/>
      <c r="OHD93" s="921"/>
      <c r="OHE93" s="921"/>
      <c r="OHF93" s="921"/>
      <c r="OHG93" s="921"/>
      <c r="OHH93" s="921"/>
      <c r="OHI93" s="921"/>
      <c r="OHJ93" s="921"/>
      <c r="OHK93" s="921"/>
      <c r="OHL93" s="921"/>
      <c r="OHM93" s="921"/>
      <c r="OHN93" s="921"/>
      <c r="OHO93" s="921"/>
      <c r="OHP93" s="921"/>
      <c r="OHQ93" s="921"/>
      <c r="OHR93" s="921"/>
      <c r="OHS93" s="921"/>
      <c r="OHT93" s="921"/>
      <c r="OHU93" s="921"/>
      <c r="OHV93" s="921"/>
      <c r="OHW93" s="921"/>
      <c r="OHX93" s="921"/>
      <c r="OHY93" s="921"/>
      <c r="OHZ93" s="921"/>
      <c r="OIA93" s="921"/>
      <c r="OIB93" s="921"/>
      <c r="OIC93" s="921"/>
      <c r="OID93" s="921"/>
      <c r="OIE93" s="921"/>
      <c r="OIF93" s="921"/>
      <c r="OIG93" s="921"/>
      <c r="OIH93" s="921"/>
      <c r="OII93" s="921"/>
      <c r="OIJ93" s="921"/>
      <c r="OIK93" s="921"/>
      <c r="OIL93" s="921"/>
      <c r="OIM93" s="921"/>
      <c r="OIN93" s="921"/>
      <c r="OIO93" s="921"/>
      <c r="OIP93" s="921"/>
      <c r="OIQ93" s="921"/>
      <c r="OIR93" s="921"/>
      <c r="OIS93" s="921"/>
      <c r="OIT93" s="921"/>
      <c r="OIU93" s="921"/>
      <c r="OIV93" s="921"/>
      <c r="OIW93" s="921"/>
      <c r="OIX93" s="921"/>
      <c r="OIY93" s="921"/>
      <c r="OIZ93" s="921"/>
      <c r="OJA93" s="921"/>
      <c r="OJB93" s="921"/>
      <c r="OJC93" s="921"/>
      <c r="OJD93" s="921"/>
      <c r="OJE93" s="921"/>
      <c r="OJF93" s="921"/>
      <c r="OJG93" s="921"/>
      <c r="OJH93" s="921"/>
      <c r="OJI93" s="921"/>
      <c r="OJJ93" s="921"/>
      <c r="OJK93" s="921"/>
      <c r="OJL93" s="921"/>
      <c r="OJM93" s="921"/>
      <c r="OJN93" s="921"/>
      <c r="OJO93" s="921"/>
      <c r="OJP93" s="921"/>
      <c r="OJQ93" s="921"/>
      <c r="OJR93" s="921"/>
      <c r="OJS93" s="921"/>
      <c r="OJT93" s="921"/>
      <c r="OJU93" s="921"/>
      <c r="OJV93" s="921"/>
      <c r="OJW93" s="921"/>
      <c r="OJX93" s="921"/>
      <c r="OJY93" s="921"/>
      <c r="OJZ93" s="921"/>
      <c r="OKA93" s="921"/>
      <c r="OKB93" s="921"/>
      <c r="OKC93" s="921"/>
      <c r="OKD93" s="921"/>
      <c r="OKE93" s="921"/>
      <c r="OKF93" s="921"/>
      <c r="OKG93" s="921"/>
      <c r="OKH93" s="921"/>
      <c r="OKI93" s="921"/>
      <c r="OKJ93" s="921"/>
      <c r="OKK93" s="921"/>
      <c r="OKL93" s="921"/>
      <c r="OKM93" s="921"/>
      <c r="OKN93" s="921"/>
      <c r="OKO93" s="921"/>
      <c r="OKP93" s="921"/>
      <c r="OKQ93" s="921"/>
      <c r="OKR93" s="921"/>
      <c r="OKS93" s="921"/>
      <c r="OKT93" s="921"/>
      <c r="OKU93" s="921"/>
      <c r="OKV93" s="921"/>
      <c r="OKW93" s="921"/>
      <c r="OKX93" s="921"/>
      <c r="OKY93" s="921"/>
      <c r="OKZ93" s="921"/>
      <c r="OLA93" s="921"/>
      <c r="OLB93" s="921"/>
      <c r="OLC93" s="921"/>
      <c r="OLD93" s="921"/>
      <c r="OLE93" s="921"/>
      <c r="OLF93" s="921"/>
      <c r="OLG93" s="921"/>
      <c r="OLH93" s="921"/>
      <c r="OLI93" s="921"/>
      <c r="OLJ93" s="921"/>
      <c r="OLK93" s="921"/>
      <c r="OLL93" s="921"/>
      <c r="OLM93" s="921"/>
      <c r="OLN93" s="921"/>
      <c r="OLO93" s="921"/>
      <c r="OLP93" s="921"/>
      <c r="OLQ93" s="921"/>
      <c r="OLR93" s="921"/>
      <c r="OLS93" s="921"/>
      <c r="OLT93" s="921"/>
      <c r="OLU93" s="921"/>
      <c r="OLV93" s="921"/>
      <c r="OLW93" s="921"/>
      <c r="OLX93" s="921"/>
      <c r="OLY93" s="921"/>
      <c r="OLZ93" s="921"/>
      <c r="OMA93" s="921"/>
      <c r="OMB93" s="921"/>
      <c r="OMC93" s="921"/>
      <c r="OMD93" s="921"/>
      <c r="OME93" s="921"/>
      <c r="OMF93" s="921"/>
      <c r="OMG93" s="921"/>
      <c r="OMH93" s="921"/>
      <c r="OMI93" s="921"/>
      <c r="OMJ93" s="921"/>
      <c r="OMK93" s="921"/>
      <c r="OML93" s="921"/>
      <c r="OMM93" s="921"/>
      <c r="OMN93" s="921"/>
      <c r="OMO93" s="921"/>
      <c r="OMP93" s="921"/>
      <c r="OMQ93" s="921"/>
      <c r="OMR93" s="921"/>
      <c r="OMS93" s="921"/>
      <c r="OMT93" s="921"/>
      <c r="OMU93" s="921"/>
      <c r="OMV93" s="921"/>
      <c r="OMW93" s="921"/>
      <c r="OMX93" s="921"/>
      <c r="OMY93" s="921"/>
      <c r="OMZ93" s="921"/>
      <c r="ONA93" s="921"/>
      <c r="ONB93" s="921"/>
      <c r="ONC93" s="921"/>
      <c r="OND93" s="921"/>
      <c r="ONE93" s="921"/>
      <c r="ONF93" s="921"/>
      <c r="ONG93" s="921"/>
      <c r="ONH93" s="921"/>
      <c r="ONI93" s="921"/>
      <c r="ONJ93" s="921"/>
      <c r="ONK93" s="921"/>
      <c r="ONL93" s="921"/>
      <c r="ONM93" s="921"/>
      <c r="ONN93" s="921"/>
      <c r="ONO93" s="921"/>
      <c r="ONP93" s="921"/>
      <c r="ONQ93" s="921"/>
      <c r="ONR93" s="921"/>
      <c r="ONS93" s="921"/>
      <c r="ONT93" s="921"/>
      <c r="ONU93" s="921"/>
      <c r="ONV93" s="921"/>
      <c r="ONW93" s="921"/>
      <c r="ONX93" s="921"/>
      <c r="ONY93" s="921"/>
      <c r="ONZ93" s="921"/>
      <c r="OOA93" s="921"/>
      <c r="OOB93" s="921"/>
      <c r="OOC93" s="921"/>
      <c r="OOD93" s="921"/>
      <c r="OOE93" s="921"/>
      <c r="OOF93" s="921"/>
      <c r="OOG93" s="921"/>
      <c r="OOH93" s="921"/>
      <c r="OOI93" s="921"/>
      <c r="OOJ93" s="921"/>
      <c r="OOK93" s="921"/>
      <c r="OOL93" s="921"/>
      <c r="OOM93" s="921"/>
      <c r="OON93" s="921"/>
      <c r="OOO93" s="921"/>
      <c r="OOP93" s="921"/>
      <c r="OOQ93" s="921"/>
      <c r="OOR93" s="921"/>
      <c r="OOS93" s="921"/>
      <c r="OOT93" s="921"/>
      <c r="OOU93" s="921"/>
      <c r="OOV93" s="921"/>
      <c r="OOW93" s="921"/>
      <c r="OOX93" s="921"/>
      <c r="OOY93" s="921"/>
      <c r="OOZ93" s="921"/>
      <c r="OPA93" s="921"/>
      <c r="OPB93" s="921"/>
      <c r="OPC93" s="921"/>
      <c r="OPD93" s="921"/>
      <c r="OPE93" s="921"/>
      <c r="OPF93" s="921"/>
      <c r="OPG93" s="921"/>
      <c r="OPH93" s="921"/>
      <c r="OPI93" s="921"/>
      <c r="OPJ93" s="921"/>
      <c r="OPK93" s="921"/>
      <c r="OPL93" s="921"/>
      <c r="OPM93" s="921"/>
      <c r="OPN93" s="921"/>
      <c r="OPO93" s="921"/>
      <c r="OPP93" s="921"/>
      <c r="OPQ93" s="921"/>
      <c r="OPR93" s="921"/>
      <c r="OPS93" s="921"/>
      <c r="OPT93" s="921"/>
      <c r="OPU93" s="921"/>
      <c r="OPV93" s="921"/>
      <c r="OPW93" s="921"/>
      <c r="OPX93" s="921"/>
      <c r="OPY93" s="921"/>
      <c r="OPZ93" s="921"/>
      <c r="OQA93" s="921"/>
      <c r="OQB93" s="921"/>
      <c r="OQC93" s="921"/>
      <c r="OQD93" s="921"/>
      <c r="OQE93" s="921"/>
      <c r="OQF93" s="921"/>
      <c r="OQG93" s="921"/>
      <c r="OQH93" s="921"/>
      <c r="OQI93" s="921"/>
      <c r="OQJ93" s="921"/>
      <c r="OQK93" s="921"/>
      <c r="OQL93" s="921"/>
      <c r="OQM93" s="921"/>
      <c r="OQN93" s="921"/>
      <c r="OQO93" s="921"/>
      <c r="OQP93" s="921"/>
      <c r="OQQ93" s="921"/>
      <c r="OQR93" s="921"/>
      <c r="OQS93" s="921"/>
      <c r="OQT93" s="921"/>
      <c r="OQU93" s="921"/>
      <c r="OQV93" s="921"/>
      <c r="OQW93" s="921"/>
      <c r="OQX93" s="921"/>
      <c r="OQY93" s="921"/>
      <c r="OQZ93" s="921"/>
      <c r="ORA93" s="921"/>
      <c r="ORB93" s="921"/>
      <c r="ORC93" s="921"/>
      <c r="ORD93" s="921"/>
      <c r="ORE93" s="921"/>
      <c r="ORF93" s="921"/>
      <c r="ORG93" s="921"/>
      <c r="ORH93" s="921"/>
      <c r="ORI93" s="921"/>
      <c r="ORJ93" s="921"/>
      <c r="ORK93" s="921"/>
      <c r="ORL93" s="921"/>
      <c r="ORM93" s="921"/>
      <c r="ORN93" s="921"/>
      <c r="ORO93" s="921"/>
      <c r="ORP93" s="921"/>
      <c r="ORQ93" s="921"/>
      <c r="ORR93" s="921"/>
      <c r="ORS93" s="921"/>
      <c r="ORT93" s="921"/>
      <c r="ORU93" s="921"/>
      <c r="ORV93" s="921"/>
      <c r="ORW93" s="921"/>
      <c r="ORX93" s="921"/>
      <c r="ORY93" s="921"/>
      <c r="ORZ93" s="921"/>
      <c r="OSA93" s="921"/>
      <c r="OSB93" s="921"/>
      <c r="OSC93" s="921"/>
      <c r="OSD93" s="921"/>
      <c r="OSE93" s="921"/>
      <c r="OSF93" s="921"/>
      <c r="OSG93" s="921"/>
      <c r="OSH93" s="921"/>
      <c r="OSI93" s="921"/>
      <c r="OSJ93" s="921"/>
      <c r="OSK93" s="921"/>
      <c r="OSL93" s="921"/>
      <c r="OSM93" s="921"/>
      <c r="OSN93" s="921"/>
      <c r="OSO93" s="921"/>
      <c r="OSP93" s="921"/>
      <c r="OSQ93" s="921"/>
      <c r="OSR93" s="921"/>
      <c r="OSS93" s="921"/>
      <c r="OST93" s="921"/>
      <c r="OSU93" s="921"/>
      <c r="OSV93" s="921"/>
      <c r="OSW93" s="921"/>
      <c r="OSX93" s="921"/>
      <c r="OSY93" s="921"/>
      <c r="OSZ93" s="921"/>
      <c r="OTA93" s="921"/>
      <c r="OTB93" s="921"/>
      <c r="OTC93" s="921"/>
      <c r="OTD93" s="921"/>
      <c r="OTE93" s="921"/>
      <c r="OTF93" s="921"/>
      <c r="OTG93" s="921"/>
      <c r="OTH93" s="921"/>
      <c r="OTI93" s="921"/>
      <c r="OTJ93" s="921"/>
      <c r="OTK93" s="921"/>
      <c r="OTL93" s="921"/>
      <c r="OTM93" s="921"/>
      <c r="OTN93" s="921"/>
      <c r="OTO93" s="921"/>
      <c r="OTP93" s="921"/>
      <c r="OTQ93" s="921"/>
      <c r="OTR93" s="921"/>
      <c r="OTS93" s="921"/>
      <c r="OTT93" s="921"/>
      <c r="OTU93" s="921"/>
      <c r="OTV93" s="921"/>
      <c r="OTW93" s="921"/>
      <c r="OTX93" s="921"/>
      <c r="OTY93" s="921"/>
      <c r="OTZ93" s="921"/>
      <c r="OUA93" s="921"/>
      <c r="OUB93" s="921"/>
      <c r="OUC93" s="921"/>
      <c r="OUD93" s="921"/>
      <c r="OUE93" s="921"/>
      <c r="OUF93" s="921"/>
      <c r="OUG93" s="921"/>
      <c r="OUH93" s="921"/>
      <c r="OUI93" s="921"/>
      <c r="OUJ93" s="921"/>
      <c r="OUK93" s="921"/>
      <c r="OUL93" s="921"/>
      <c r="OUM93" s="921"/>
      <c r="OUN93" s="921"/>
      <c r="OUO93" s="921"/>
      <c r="OUP93" s="921"/>
      <c r="OUQ93" s="921"/>
      <c r="OUR93" s="921"/>
      <c r="OUS93" s="921"/>
      <c r="OUT93" s="921"/>
      <c r="OUU93" s="921"/>
      <c r="OUV93" s="921"/>
      <c r="OUW93" s="921"/>
      <c r="OUX93" s="921"/>
      <c r="OUY93" s="921"/>
      <c r="OUZ93" s="921"/>
      <c r="OVA93" s="921"/>
      <c r="OVB93" s="921"/>
      <c r="OVC93" s="921"/>
      <c r="OVD93" s="921"/>
      <c r="OVE93" s="921"/>
      <c r="OVF93" s="921"/>
      <c r="OVG93" s="921"/>
      <c r="OVH93" s="921"/>
      <c r="OVI93" s="921"/>
      <c r="OVJ93" s="921"/>
      <c r="OVK93" s="921"/>
      <c r="OVL93" s="921"/>
      <c r="OVM93" s="921"/>
      <c r="OVN93" s="921"/>
      <c r="OVO93" s="921"/>
      <c r="OVP93" s="921"/>
      <c r="OVQ93" s="921"/>
      <c r="OVR93" s="921"/>
      <c r="OVS93" s="921"/>
      <c r="OVT93" s="921"/>
      <c r="OVU93" s="921"/>
      <c r="OVV93" s="921"/>
      <c r="OVW93" s="921"/>
      <c r="OVX93" s="921"/>
      <c r="OVY93" s="921"/>
      <c r="OVZ93" s="921"/>
      <c r="OWA93" s="921"/>
      <c r="OWB93" s="921"/>
      <c r="OWC93" s="921"/>
      <c r="OWD93" s="921"/>
      <c r="OWE93" s="921"/>
      <c r="OWF93" s="921"/>
      <c r="OWG93" s="921"/>
      <c r="OWH93" s="921"/>
      <c r="OWI93" s="921"/>
      <c r="OWJ93" s="921"/>
      <c r="OWK93" s="921"/>
      <c r="OWL93" s="921"/>
      <c r="OWM93" s="921"/>
      <c r="OWN93" s="921"/>
      <c r="OWO93" s="921"/>
      <c r="OWP93" s="921"/>
      <c r="OWQ93" s="921"/>
      <c r="OWR93" s="921"/>
      <c r="OWS93" s="921"/>
      <c r="OWT93" s="921"/>
      <c r="OWU93" s="921"/>
      <c r="OWV93" s="921"/>
      <c r="OWW93" s="921"/>
      <c r="OWX93" s="921"/>
      <c r="OWY93" s="921"/>
      <c r="OWZ93" s="921"/>
      <c r="OXA93" s="921"/>
      <c r="OXB93" s="921"/>
      <c r="OXC93" s="921"/>
      <c r="OXD93" s="921"/>
      <c r="OXE93" s="921"/>
      <c r="OXF93" s="921"/>
      <c r="OXG93" s="921"/>
      <c r="OXH93" s="921"/>
      <c r="OXI93" s="921"/>
      <c r="OXJ93" s="921"/>
      <c r="OXK93" s="921"/>
      <c r="OXL93" s="921"/>
      <c r="OXM93" s="921"/>
      <c r="OXN93" s="921"/>
      <c r="OXO93" s="921"/>
      <c r="OXP93" s="921"/>
      <c r="OXQ93" s="921"/>
      <c r="OXR93" s="921"/>
      <c r="OXS93" s="921"/>
      <c r="OXT93" s="921"/>
      <c r="OXU93" s="921"/>
      <c r="OXV93" s="921"/>
      <c r="OXW93" s="921"/>
      <c r="OXX93" s="921"/>
      <c r="OXY93" s="921"/>
      <c r="OXZ93" s="921"/>
      <c r="OYA93" s="921"/>
      <c r="OYB93" s="921"/>
      <c r="OYC93" s="921"/>
      <c r="OYD93" s="921"/>
      <c r="OYE93" s="921"/>
      <c r="OYF93" s="921"/>
      <c r="OYG93" s="921"/>
      <c r="OYH93" s="921"/>
      <c r="OYI93" s="921"/>
      <c r="OYJ93" s="921"/>
      <c r="OYK93" s="921"/>
      <c r="OYL93" s="921"/>
      <c r="OYM93" s="921"/>
      <c r="OYN93" s="921"/>
      <c r="OYO93" s="921"/>
      <c r="OYP93" s="921"/>
      <c r="OYQ93" s="921"/>
      <c r="OYR93" s="921"/>
      <c r="OYS93" s="921"/>
      <c r="OYT93" s="921"/>
      <c r="OYU93" s="921"/>
      <c r="OYV93" s="921"/>
      <c r="OYW93" s="921"/>
      <c r="OYX93" s="921"/>
      <c r="OYY93" s="921"/>
      <c r="OYZ93" s="921"/>
      <c r="OZA93" s="921"/>
      <c r="OZB93" s="921"/>
      <c r="OZC93" s="921"/>
      <c r="OZD93" s="921"/>
      <c r="OZE93" s="921"/>
      <c r="OZF93" s="921"/>
      <c r="OZG93" s="921"/>
      <c r="OZH93" s="921"/>
      <c r="OZI93" s="921"/>
      <c r="OZJ93" s="921"/>
      <c r="OZK93" s="921"/>
      <c r="OZL93" s="921"/>
      <c r="OZM93" s="921"/>
      <c r="OZN93" s="921"/>
      <c r="OZO93" s="921"/>
      <c r="OZP93" s="921"/>
      <c r="OZQ93" s="921"/>
      <c r="OZR93" s="921"/>
      <c r="OZS93" s="921"/>
      <c r="OZT93" s="921"/>
      <c r="OZU93" s="921"/>
      <c r="OZV93" s="921"/>
      <c r="OZW93" s="921"/>
      <c r="OZX93" s="921"/>
      <c r="OZY93" s="921"/>
      <c r="OZZ93" s="921"/>
      <c r="PAA93" s="921"/>
      <c r="PAB93" s="921"/>
      <c r="PAC93" s="921"/>
      <c r="PAD93" s="921"/>
      <c r="PAE93" s="921"/>
      <c r="PAF93" s="921"/>
      <c r="PAG93" s="921"/>
      <c r="PAH93" s="921"/>
      <c r="PAI93" s="921"/>
      <c r="PAJ93" s="921"/>
      <c r="PAK93" s="921"/>
      <c r="PAL93" s="921"/>
      <c r="PAM93" s="921"/>
      <c r="PAN93" s="921"/>
      <c r="PAO93" s="921"/>
      <c r="PAP93" s="921"/>
      <c r="PAQ93" s="921"/>
      <c r="PAR93" s="921"/>
      <c r="PAS93" s="921"/>
      <c r="PAT93" s="921"/>
      <c r="PAU93" s="921"/>
      <c r="PAV93" s="921"/>
      <c r="PAW93" s="921"/>
      <c r="PAX93" s="921"/>
      <c r="PAY93" s="921"/>
      <c r="PAZ93" s="921"/>
      <c r="PBA93" s="921"/>
      <c r="PBB93" s="921"/>
      <c r="PBC93" s="921"/>
      <c r="PBD93" s="921"/>
      <c r="PBE93" s="921"/>
      <c r="PBF93" s="921"/>
      <c r="PBG93" s="921"/>
      <c r="PBH93" s="921"/>
      <c r="PBI93" s="921"/>
      <c r="PBJ93" s="921"/>
      <c r="PBK93" s="921"/>
      <c r="PBL93" s="921"/>
      <c r="PBM93" s="921"/>
      <c r="PBN93" s="921"/>
      <c r="PBO93" s="921"/>
      <c r="PBP93" s="921"/>
      <c r="PBQ93" s="921"/>
      <c r="PBR93" s="921"/>
      <c r="PBS93" s="921"/>
      <c r="PBT93" s="921"/>
      <c r="PBU93" s="921"/>
      <c r="PBV93" s="921"/>
      <c r="PBW93" s="921"/>
      <c r="PBX93" s="921"/>
      <c r="PBY93" s="921"/>
      <c r="PBZ93" s="921"/>
      <c r="PCA93" s="921"/>
      <c r="PCB93" s="921"/>
      <c r="PCC93" s="921"/>
      <c r="PCD93" s="921"/>
      <c r="PCE93" s="921"/>
      <c r="PCF93" s="921"/>
      <c r="PCG93" s="921"/>
      <c r="PCH93" s="921"/>
      <c r="PCI93" s="921"/>
      <c r="PCJ93" s="921"/>
      <c r="PCK93" s="921"/>
      <c r="PCL93" s="921"/>
      <c r="PCM93" s="921"/>
      <c r="PCN93" s="921"/>
      <c r="PCO93" s="921"/>
      <c r="PCP93" s="921"/>
      <c r="PCQ93" s="921"/>
      <c r="PCR93" s="921"/>
      <c r="PCS93" s="921"/>
      <c r="PCT93" s="921"/>
      <c r="PCU93" s="921"/>
      <c r="PCV93" s="921"/>
      <c r="PCW93" s="921"/>
      <c r="PCX93" s="921"/>
      <c r="PCY93" s="921"/>
      <c r="PCZ93" s="921"/>
      <c r="PDA93" s="921"/>
      <c r="PDB93" s="921"/>
      <c r="PDC93" s="921"/>
      <c r="PDD93" s="921"/>
      <c r="PDE93" s="921"/>
      <c r="PDF93" s="921"/>
      <c r="PDG93" s="921"/>
      <c r="PDH93" s="921"/>
      <c r="PDI93" s="921"/>
      <c r="PDJ93" s="921"/>
      <c r="PDK93" s="921"/>
      <c r="PDL93" s="921"/>
      <c r="PDM93" s="921"/>
      <c r="PDN93" s="921"/>
      <c r="PDO93" s="921"/>
      <c r="PDP93" s="921"/>
      <c r="PDQ93" s="921"/>
      <c r="PDR93" s="921"/>
      <c r="PDS93" s="921"/>
      <c r="PDT93" s="921"/>
      <c r="PDU93" s="921"/>
      <c r="PDV93" s="921"/>
      <c r="PDW93" s="921"/>
      <c r="PDX93" s="921"/>
      <c r="PDY93" s="921"/>
      <c r="PDZ93" s="921"/>
      <c r="PEA93" s="921"/>
      <c r="PEB93" s="921"/>
      <c r="PEC93" s="921"/>
      <c r="PED93" s="921"/>
      <c r="PEE93" s="921"/>
      <c r="PEF93" s="921"/>
      <c r="PEG93" s="921"/>
      <c r="PEH93" s="921"/>
      <c r="PEI93" s="921"/>
      <c r="PEJ93" s="921"/>
      <c r="PEK93" s="921"/>
      <c r="PEL93" s="921"/>
      <c r="PEM93" s="921"/>
      <c r="PEN93" s="921"/>
      <c r="PEO93" s="921"/>
      <c r="PEP93" s="921"/>
      <c r="PEQ93" s="921"/>
      <c r="PER93" s="921"/>
      <c r="PES93" s="921"/>
      <c r="PET93" s="921"/>
      <c r="PEU93" s="921"/>
      <c r="PEV93" s="921"/>
      <c r="PEW93" s="921"/>
      <c r="PEX93" s="921"/>
      <c r="PEY93" s="921"/>
      <c r="PEZ93" s="921"/>
      <c r="PFA93" s="921"/>
      <c r="PFB93" s="921"/>
      <c r="PFC93" s="921"/>
      <c r="PFD93" s="921"/>
      <c r="PFE93" s="921"/>
      <c r="PFF93" s="921"/>
      <c r="PFG93" s="921"/>
      <c r="PFH93" s="921"/>
      <c r="PFI93" s="921"/>
      <c r="PFJ93" s="921"/>
      <c r="PFK93" s="921"/>
      <c r="PFL93" s="921"/>
      <c r="PFM93" s="921"/>
      <c r="PFN93" s="921"/>
      <c r="PFO93" s="921"/>
      <c r="PFP93" s="921"/>
      <c r="PFQ93" s="921"/>
      <c r="PFR93" s="921"/>
      <c r="PFS93" s="921"/>
      <c r="PFT93" s="921"/>
      <c r="PFU93" s="921"/>
      <c r="PFV93" s="921"/>
      <c r="PFW93" s="921"/>
      <c r="PFX93" s="921"/>
      <c r="PFY93" s="921"/>
      <c r="PFZ93" s="921"/>
      <c r="PGA93" s="921"/>
      <c r="PGB93" s="921"/>
      <c r="PGC93" s="921"/>
      <c r="PGD93" s="921"/>
      <c r="PGE93" s="921"/>
      <c r="PGF93" s="921"/>
      <c r="PGG93" s="921"/>
      <c r="PGH93" s="921"/>
      <c r="PGI93" s="921"/>
      <c r="PGJ93" s="921"/>
      <c r="PGK93" s="921"/>
      <c r="PGL93" s="921"/>
      <c r="PGM93" s="921"/>
      <c r="PGN93" s="921"/>
      <c r="PGO93" s="921"/>
      <c r="PGP93" s="921"/>
      <c r="PGQ93" s="921"/>
      <c r="PGR93" s="921"/>
      <c r="PGS93" s="921"/>
      <c r="PGT93" s="921"/>
      <c r="PGU93" s="921"/>
      <c r="PGV93" s="921"/>
      <c r="PGW93" s="921"/>
      <c r="PGX93" s="921"/>
      <c r="PGY93" s="921"/>
      <c r="PGZ93" s="921"/>
      <c r="PHA93" s="921"/>
      <c r="PHB93" s="921"/>
      <c r="PHC93" s="921"/>
      <c r="PHD93" s="921"/>
      <c r="PHE93" s="921"/>
      <c r="PHF93" s="921"/>
      <c r="PHG93" s="921"/>
      <c r="PHH93" s="921"/>
      <c r="PHI93" s="921"/>
      <c r="PHJ93" s="921"/>
      <c r="PHK93" s="921"/>
      <c r="PHL93" s="921"/>
      <c r="PHM93" s="921"/>
      <c r="PHN93" s="921"/>
      <c r="PHO93" s="921"/>
      <c r="PHP93" s="921"/>
      <c r="PHQ93" s="921"/>
      <c r="PHR93" s="921"/>
      <c r="PHS93" s="921"/>
      <c r="PHT93" s="921"/>
      <c r="PHU93" s="921"/>
      <c r="PHV93" s="921"/>
      <c r="PHW93" s="921"/>
      <c r="PHX93" s="921"/>
      <c r="PHY93" s="921"/>
      <c r="PHZ93" s="921"/>
      <c r="PIA93" s="921"/>
      <c r="PIB93" s="921"/>
      <c r="PIC93" s="921"/>
      <c r="PID93" s="921"/>
      <c r="PIE93" s="921"/>
      <c r="PIF93" s="921"/>
      <c r="PIG93" s="921"/>
      <c r="PIH93" s="921"/>
      <c r="PII93" s="921"/>
      <c r="PIJ93" s="921"/>
      <c r="PIK93" s="921"/>
      <c r="PIL93" s="921"/>
      <c r="PIM93" s="921"/>
      <c r="PIN93" s="921"/>
      <c r="PIO93" s="921"/>
      <c r="PIP93" s="921"/>
      <c r="PIQ93" s="921"/>
      <c r="PIR93" s="921"/>
      <c r="PIS93" s="921"/>
      <c r="PIT93" s="921"/>
      <c r="PIU93" s="921"/>
      <c r="PIV93" s="921"/>
      <c r="PIW93" s="921"/>
      <c r="PIX93" s="921"/>
      <c r="PIY93" s="921"/>
      <c r="PIZ93" s="921"/>
      <c r="PJA93" s="921"/>
      <c r="PJB93" s="921"/>
      <c r="PJC93" s="921"/>
      <c r="PJD93" s="921"/>
      <c r="PJE93" s="921"/>
      <c r="PJF93" s="921"/>
      <c r="PJG93" s="921"/>
      <c r="PJH93" s="921"/>
      <c r="PJI93" s="921"/>
      <c r="PJJ93" s="921"/>
      <c r="PJK93" s="921"/>
      <c r="PJL93" s="921"/>
      <c r="PJM93" s="921"/>
      <c r="PJN93" s="921"/>
      <c r="PJO93" s="921"/>
      <c r="PJP93" s="921"/>
      <c r="PJQ93" s="921"/>
      <c r="PJR93" s="921"/>
      <c r="PJS93" s="921"/>
      <c r="PJT93" s="921"/>
      <c r="PJU93" s="921"/>
      <c r="PJV93" s="921"/>
      <c r="PJW93" s="921"/>
      <c r="PJX93" s="921"/>
      <c r="PJY93" s="921"/>
      <c r="PJZ93" s="921"/>
      <c r="PKA93" s="921"/>
      <c r="PKB93" s="921"/>
      <c r="PKC93" s="921"/>
      <c r="PKD93" s="921"/>
      <c r="PKE93" s="921"/>
      <c r="PKF93" s="921"/>
      <c r="PKG93" s="921"/>
      <c r="PKH93" s="921"/>
      <c r="PKI93" s="921"/>
      <c r="PKJ93" s="921"/>
      <c r="PKK93" s="921"/>
      <c r="PKL93" s="921"/>
      <c r="PKM93" s="921"/>
      <c r="PKN93" s="921"/>
      <c r="PKO93" s="921"/>
      <c r="PKP93" s="921"/>
      <c r="PKQ93" s="921"/>
      <c r="PKR93" s="921"/>
      <c r="PKS93" s="921"/>
      <c r="PKT93" s="921"/>
      <c r="PKU93" s="921"/>
      <c r="PKV93" s="921"/>
      <c r="PKW93" s="921"/>
      <c r="PKX93" s="921"/>
      <c r="PKY93" s="921"/>
      <c r="PKZ93" s="921"/>
      <c r="PLA93" s="921"/>
      <c r="PLB93" s="921"/>
      <c r="PLC93" s="921"/>
      <c r="PLD93" s="921"/>
      <c r="PLE93" s="921"/>
      <c r="PLF93" s="921"/>
      <c r="PLG93" s="921"/>
      <c r="PLH93" s="921"/>
      <c r="PLI93" s="921"/>
      <c r="PLJ93" s="921"/>
      <c r="PLK93" s="921"/>
      <c r="PLL93" s="921"/>
      <c r="PLM93" s="921"/>
      <c r="PLN93" s="921"/>
      <c r="PLO93" s="921"/>
      <c r="PLP93" s="921"/>
      <c r="PLQ93" s="921"/>
      <c r="PLR93" s="921"/>
      <c r="PLS93" s="921"/>
      <c r="PLT93" s="921"/>
      <c r="PLU93" s="921"/>
      <c r="PLV93" s="921"/>
      <c r="PLW93" s="921"/>
      <c r="PLX93" s="921"/>
      <c r="PLY93" s="921"/>
      <c r="PLZ93" s="921"/>
      <c r="PMA93" s="921"/>
      <c r="PMB93" s="921"/>
      <c r="PMC93" s="921"/>
      <c r="PMD93" s="921"/>
      <c r="PME93" s="921"/>
      <c r="PMF93" s="921"/>
      <c r="PMG93" s="921"/>
      <c r="PMH93" s="921"/>
      <c r="PMI93" s="921"/>
      <c r="PMJ93" s="921"/>
      <c r="PMK93" s="921"/>
      <c r="PML93" s="921"/>
      <c r="PMM93" s="921"/>
      <c r="PMN93" s="921"/>
      <c r="PMO93" s="921"/>
      <c r="PMP93" s="921"/>
      <c r="PMQ93" s="921"/>
      <c r="PMR93" s="921"/>
      <c r="PMS93" s="921"/>
      <c r="PMT93" s="921"/>
      <c r="PMU93" s="921"/>
      <c r="PMV93" s="921"/>
      <c r="PMW93" s="921"/>
      <c r="PMX93" s="921"/>
      <c r="PMY93" s="921"/>
      <c r="PMZ93" s="921"/>
      <c r="PNA93" s="921"/>
      <c r="PNB93" s="921"/>
      <c r="PNC93" s="921"/>
      <c r="PND93" s="921"/>
      <c r="PNE93" s="921"/>
      <c r="PNF93" s="921"/>
      <c r="PNG93" s="921"/>
      <c r="PNH93" s="921"/>
      <c r="PNI93" s="921"/>
      <c r="PNJ93" s="921"/>
      <c r="PNK93" s="921"/>
      <c r="PNL93" s="921"/>
      <c r="PNM93" s="921"/>
      <c r="PNN93" s="921"/>
      <c r="PNO93" s="921"/>
      <c r="PNP93" s="921"/>
      <c r="PNQ93" s="921"/>
      <c r="PNR93" s="921"/>
      <c r="PNS93" s="921"/>
      <c r="PNT93" s="921"/>
      <c r="PNU93" s="921"/>
      <c r="PNV93" s="921"/>
      <c r="PNW93" s="921"/>
      <c r="PNX93" s="921"/>
      <c r="PNY93" s="921"/>
      <c r="PNZ93" s="921"/>
      <c r="POA93" s="921"/>
      <c r="POB93" s="921"/>
      <c r="POC93" s="921"/>
      <c r="POD93" s="921"/>
      <c r="POE93" s="921"/>
      <c r="POF93" s="921"/>
      <c r="POG93" s="921"/>
      <c r="POH93" s="921"/>
      <c r="POI93" s="921"/>
      <c r="POJ93" s="921"/>
      <c r="POK93" s="921"/>
      <c r="POL93" s="921"/>
      <c r="POM93" s="921"/>
      <c r="PON93" s="921"/>
      <c r="POO93" s="921"/>
      <c r="POP93" s="921"/>
      <c r="POQ93" s="921"/>
      <c r="POR93" s="921"/>
      <c r="POS93" s="921"/>
      <c r="POT93" s="921"/>
      <c r="POU93" s="921"/>
      <c r="POV93" s="921"/>
      <c r="POW93" s="921"/>
      <c r="POX93" s="921"/>
      <c r="POY93" s="921"/>
      <c r="POZ93" s="921"/>
      <c r="PPA93" s="921"/>
      <c r="PPB93" s="921"/>
      <c r="PPC93" s="921"/>
      <c r="PPD93" s="921"/>
      <c r="PPE93" s="921"/>
      <c r="PPF93" s="921"/>
      <c r="PPG93" s="921"/>
      <c r="PPH93" s="921"/>
      <c r="PPI93" s="921"/>
      <c r="PPJ93" s="921"/>
      <c r="PPK93" s="921"/>
      <c r="PPL93" s="921"/>
      <c r="PPM93" s="921"/>
      <c r="PPN93" s="921"/>
      <c r="PPO93" s="921"/>
      <c r="PPP93" s="921"/>
      <c r="PPQ93" s="921"/>
      <c r="PPR93" s="921"/>
      <c r="PPS93" s="921"/>
      <c r="PPT93" s="921"/>
      <c r="PPU93" s="921"/>
      <c r="PPV93" s="921"/>
      <c r="PPW93" s="921"/>
      <c r="PPX93" s="921"/>
      <c r="PPY93" s="921"/>
      <c r="PPZ93" s="921"/>
      <c r="PQA93" s="921"/>
      <c r="PQB93" s="921"/>
      <c r="PQC93" s="921"/>
      <c r="PQD93" s="921"/>
      <c r="PQE93" s="921"/>
      <c r="PQF93" s="921"/>
      <c r="PQG93" s="921"/>
      <c r="PQH93" s="921"/>
      <c r="PQI93" s="921"/>
      <c r="PQJ93" s="921"/>
      <c r="PQK93" s="921"/>
      <c r="PQL93" s="921"/>
      <c r="PQM93" s="921"/>
      <c r="PQN93" s="921"/>
      <c r="PQO93" s="921"/>
      <c r="PQP93" s="921"/>
      <c r="PQQ93" s="921"/>
      <c r="PQR93" s="921"/>
      <c r="PQS93" s="921"/>
      <c r="PQT93" s="921"/>
      <c r="PQU93" s="921"/>
      <c r="PQV93" s="921"/>
      <c r="PQW93" s="921"/>
      <c r="PQX93" s="921"/>
      <c r="PQY93" s="921"/>
      <c r="PQZ93" s="921"/>
      <c r="PRA93" s="921"/>
      <c r="PRB93" s="921"/>
      <c r="PRC93" s="921"/>
      <c r="PRD93" s="921"/>
      <c r="PRE93" s="921"/>
      <c r="PRF93" s="921"/>
      <c r="PRG93" s="921"/>
      <c r="PRH93" s="921"/>
      <c r="PRI93" s="921"/>
      <c r="PRJ93" s="921"/>
      <c r="PRK93" s="921"/>
      <c r="PRL93" s="921"/>
      <c r="PRM93" s="921"/>
      <c r="PRN93" s="921"/>
      <c r="PRO93" s="921"/>
      <c r="PRP93" s="921"/>
      <c r="PRQ93" s="921"/>
      <c r="PRR93" s="921"/>
      <c r="PRS93" s="921"/>
      <c r="PRT93" s="921"/>
      <c r="PRU93" s="921"/>
      <c r="PRV93" s="921"/>
      <c r="PRW93" s="921"/>
      <c r="PRX93" s="921"/>
      <c r="PRY93" s="921"/>
      <c r="PRZ93" s="921"/>
      <c r="PSA93" s="921"/>
      <c r="PSB93" s="921"/>
      <c r="PSC93" s="921"/>
      <c r="PSD93" s="921"/>
      <c r="PSE93" s="921"/>
      <c r="PSF93" s="921"/>
      <c r="PSG93" s="921"/>
      <c r="PSH93" s="921"/>
      <c r="PSI93" s="921"/>
      <c r="PSJ93" s="921"/>
      <c r="PSK93" s="921"/>
      <c r="PSL93" s="921"/>
      <c r="PSM93" s="921"/>
      <c r="PSN93" s="921"/>
      <c r="PSO93" s="921"/>
      <c r="PSP93" s="921"/>
      <c r="PSQ93" s="921"/>
      <c r="PSR93" s="921"/>
      <c r="PSS93" s="921"/>
      <c r="PST93" s="921"/>
      <c r="PSU93" s="921"/>
      <c r="PSV93" s="921"/>
      <c r="PSW93" s="921"/>
      <c r="PSX93" s="921"/>
      <c r="PSY93" s="921"/>
      <c r="PSZ93" s="921"/>
      <c r="PTA93" s="921"/>
      <c r="PTB93" s="921"/>
      <c r="PTC93" s="921"/>
      <c r="PTD93" s="921"/>
      <c r="PTE93" s="921"/>
      <c r="PTF93" s="921"/>
      <c r="PTG93" s="921"/>
      <c r="PTH93" s="921"/>
      <c r="PTI93" s="921"/>
      <c r="PTJ93" s="921"/>
      <c r="PTK93" s="921"/>
      <c r="PTL93" s="921"/>
      <c r="PTM93" s="921"/>
      <c r="PTN93" s="921"/>
      <c r="PTO93" s="921"/>
      <c r="PTP93" s="921"/>
      <c r="PTQ93" s="921"/>
      <c r="PTR93" s="921"/>
      <c r="PTS93" s="921"/>
      <c r="PTT93" s="921"/>
      <c r="PTU93" s="921"/>
      <c r="PTV93" s="921"/>
      <c r="PTW93" s="921"/>
      <c r="PTX93" s="921"/>
      <c r="PTY93" s="921"/>
      <c r="PTZ93" s="921"/>
      <c r="PUA93" s="921"/>
      <c r="PUB93" s="921"/>
      <c r="PUC93" s="921"/>
      <c r="PUD93" s="921"/>
      <c r="PUE93" s="921"/>
      <c r="PUF93" s="921"/>
      <c r="PUG93" s="921"/>
      <c r="PUH93" s="921"/>
      <c r="PUI93" s="921"/>
      <c r="PUJ93" s="921"/>
      <c r="PUK93" s="921"/>
      <c r="PUL93" s="921"/>
      <c r="PUM93" s="921"/>
      <c r="PUN93" s="921"/>
      <c r="PUO93" s="921"/>
      <c r="PUP93" s="921"/>
      <c r="PUQ93" s="921"/>
      <c r="PUR93" s="921"/>
      <c r="PUS93" s="921"/>
      <c r="PUT93" s="921"/>
      <c r="PUU93" s="921"/>
      <c r="PUV93" s="921"/>
      <c r="PUW93" s="921"/>
      <c r="PUX93" s="921"/>
      <c r="PUY93" s="921"/>
      <c r="PUZ93" s="921"/>
      <c r="PVA93" s="921"/>
      <c r="PVB93" s="921"/>
      <c r="PVC93" s="921"/>
      <c r="PVD93" s="921"/>
      <c r="PVE93" s="921"/>
      <c r="PVF93" s="921"/>
      <c r="PVG93" s="921"/>
      <c r="PVH93" s="921"/>
      <c r="PVI93" s="921"/>
      <c r="PVJ93" s="921"/>
      <c r="PVK93" s="921"/>
      <c r="PVL93" s="921"/>
      <c r="PVM93" s="921"/>
      <c r="PVN93" s="921"/>
      <c r="PVO93" s="921"/>
      <c r="PVP93" s="921"/>
      <c r="PVQ93" s="921"/>
      <c r="PVR93" s="921"/>
      <c r="PVS93" s="921"/>
      <c r="PVT93" s="921"/>
      <c r="PVU93" s="921"/>
      <c r="PVV93" s="921"/>
      <c r="PVW93" s="921"/>
      <c r="PVX93" s="921"/>
      <c r="PVY93" s="921"/>
      <c r="PVZ93" s="921"/>
      <c r="PWA93" s="921"/>
      <c r="PWB93" s="921"/>
      <c r="PWC93" s="921"/>
      <c r="PWD93" s="921"/>
      <c r="PWE93" s="921"/>
      <c r="PWF93" s="921"/>
      <c r="PWG93" s="921"/>
      <c r="PWH93" s="921"/>
      <c r="PWI93" s="921"/>
      <c r="PWJ93" s="921"/>
      <c r="PWK93" s="921"/>
      <c r="PWL93" s="921"/>
      <c r="PWM93" s="921"/>
      <c r="PWN93" s="921"/>
      <c r="PWO93" s="921"/>
      <c r="PWP93" s="921"/>
      <c r="PWQ93" s="921"/>
      <c r="PWR93" s="921"/>
      <c r="PWS93" s="921"/>
      <c r="PWT93" s="921"/>
      <c r="PWU93" s="921"/>
      <c r="PWV93" s="921"/>
      <c r="PWW93" s="921"/>
      <c r="PWX93" s="921"/>
      <c r="PWY93" s="921"/>
      <c r="PWZ93" s="921"/>
      <c r="PXA93" s="921"/>
      <c r="PXB93" s="921"/>
      <c r="PXC93" s="921"/>
      <c r="PXD93" s="921"/>
      <c r="PXE93" s="921"/>
      <c r="PXF93" s="921"/>
      <c r="PXG93" s="921"/>
      <c r="PXH93" s="921"/>
      <c r="PXI93" s="921"/>
      <c r="PXJ93" s="921"/>
      <c r="PXK93" s="921"/>
      <c r="PXL93" s="921"/>
      <c r="PXM93" s="921"/>
      <c r="PXN93" s="921"/>
      <c r="PXO93" s="921"/>
      <c r="PXP93" s="921"/>
      <c r="PXQ93" s="921"/>
      <c r="PXR93" s="921"/>
      <c r="PXS93" s="921"/>
      <c r="PXT93" s="921"/>
      <c r="PXU93" s="921"/>
      <c r="PXV93" s="921"/>
      <c r="PXW93" s="921"/>
      <c r="PXX93" s="921"/>
      <c r="PXY93" s="921"/>
      <c r="PXZ93" s="921"/>
      <c r="PYA93" s="921"/>
      <c r="PYB93" s="921"/>
      <c r="PYC93" s="921"/>
      <c r="PYD93" s="921"/>
      <c r="PYE93" s="921"/>
      <c r="PYF93" s="921"/>
      <c r="PYG93" s="921"/>
      <c r="PYH93" s="921"/>
      <c r="PYI93" s="921"/>
      <c r="PYJ93" s="921"/>
      <c r="PYK93" s="921"/>
      <c r="PYL93" s="921"/>
      <c r="PYM93" s="921"/>
      <c r="PYN93" s="921"/>
      <c r="PYO93" s="921"/>
      <c r="PYP93" s="921"/>
      <c r="PYQ93" s="921"/>
      <c r="PYR93" s="921"/>
      <c r="PYS93" s="921"/>
      <c r="PYT93" s="921"/>
      <c r="PYU93" s="921"/>
      <c r="PYV93" s="921"/>
      <c r="PYW93" s="921"/>
      <c r="PYX93" s="921"/>
      <c r="PYY93" s="921"/>
      <c r="PYZ93" s="921"/>
      <c r="PZA93" s="921"/>
      <c r="PZB93" s="921"/>
      <c r="PZC93" s="921"/>
      <c r="PZD93" s="921"/>
      <c r="PZE93" s="921"/>
      <c r="PZF93" s="921"/>
      <c r="PZG93" s="921"/>
      <c r="PZH93" s="921"/>
      <c r="PZI93" s="921"/>
      <c r="PZJ93" s="921"/>
      <c r="PZK93" s="921"/>
      <c r="PZL93" s="921"/>
      <c r="PZM93" s="921"/>
      <c r="PZN93" s="921"/>
      <c r="PZO93" s="921"/>
      <c r="PZP93" s="921"/>
      <c r="PZQ93" s="921"/>
      <c r="PZR93" s="921"/>
      <c r="PZS93" s="921"/>
      <c r="PZT93" s="921"/>
      <c r="PZU93" s="921"/>
      <c r="PZV93" s="921"/>
      <c r="PZW93" s="921"/>
      <c r="PZX93" s="921"/>
      <c r="PZY93" s="921"/>
      <c r="PZZ93" s="921"/>
      <c r="QAA93" s="921"/>
      <c r="QAB93" s="921"/>
      <c r="QAC93" s="921"/>
      <c r="QAD93" s="921"/>
      <c r="QAE93" s="921"/>
      <c r="QAF93" s="921"/>
      <c r="QAG93" s="921"/>
      <c r="QAH93" s="921"/>
      <c r="QAI93" s="921"/>
      <c r="QAJ93" s="921"/>
      <c r="QAK93" s="921"/>
      <c r="QAL93" s="921"/>
      <c r="QAM93" s="921"/>
      <c r="QAN93" s="921"/>
      <c r="QAO93" s="921"/>
      <c r="QAP93" s="921"/>
      <c r="QAQ93" s="921"/>
      <c r="QAR93" s="921"/>
      <c r="QAS93" s="921"/>
      <c r="QAT93" s="921"/>
      <c r="QAU93" s="921"/>
      <c r="QAV93" s="921"/>
      <c r="QAW93" s="921"/>
      <c r="QAX93" s="921"/>
      <c r="QAY93" s="921"/>
      <c r="QAZ93" s="921"/>
      <c r="QBA93" s="921"/>
      <c r="QBB93" s="921"/>
      <c r="QBC93" s="921"/>
      <c r="QBD93" s="921"/>
      <c r="QBE93" s="921"/>
      <c r="QBF93" s="921"/>
      <c r="QBG93" s="921"/>
      <c r="QBH93" s="921"/>
      <c r="QBI93" s="921"/>
      <c r="QBJ93" s="921"/>
      <c r="QBK93" s="921"/>
      <c r="QBL93" s="921"/>
      <c r="QBM93" s="921"/>
      <c r="QBN93" s="921"/>
      <c r="QBO93" s="921"/>
      <c r="QBP93" s="921"/>
      <c r="QBQ93" s="921"/>
      <c r="QBR93" s="921"/>
      <c r="QBS93" s="921"/>
      <c r="QBT93" s="921"/>
      <c r="QBU93" s="921"/>
      <c r="QBV93" s="921"/>
      <c r="QBW93" s="921"/>
      <c r="QBX93" s="921"/>
      <c r="QBY93" s="921"/>
      <c r="QBZ93" s="921"/>
      <c r="QCA93" s="921"/>
      <c r="QCB93" s="921"/>
      <c r="QCC93" s="921"/>
      <c r="QCD93" s="921"/>
      <c r="QCE93" s="921"/>
      <c r="QCF93" s="921"/>
      <c r="QCG93" s="921"/>
      <c r="QCH93" s="921"/>
      <c r="QCI93" s="921"/>
      <c r="QCJ93" s="921"/>
      <c r="QCK93" s="921"/>
      <c r="QCL93" s="921"/>
      <c r="QCM93" s="921"/>
      <c r="QCN93" s="921"/>
      <c r="QCO93" s="921"/>
      <c r="QCP93" s="921"/>
      <c r="QCQ93" s="921"/>
      <c r="QCR93" s="921"/>
      <c r="QCS93" s="921"/>
      <c r="QCT93" s="921"/>
      <c r="QCU93" s="921"/>
      <c r="QCV93" s="921"/>
      <c r="QCW93" s="921"/>
      <c r="QCX93" s="921"/>
      <c r="QCY93" s="921"/>
      <c r="QCZ93" s="921"/>
      <c r="QDA93" s="921"/>
      <c r="QDB93" s="921"/>
      <c r="QDC93" s="921"/>
      <c r="QDD93" s="921"/>
      <c r="QDE93" s="921"/>
      <c r="QDF93" s="921"/>
      <c r="QDG93" s="921"/>
      <c r="QDH93" s="921"/>
      <c r="QDI93" s="921"/>
      <c r="QDJ93" s="921"/>
      <c r="QDK93" s="921"/>
      <c r="QDL93" s="921"/>
      <c r="QDM93" s="921"/>
      <c r="QDN93" s="921"/>
      <c r="QDO93" s="921"/>
      <c r="QDP93" s="921"/>
      <c r="QDQ93" s="921"/>
      <c r="QDR93" s="921"/>
      <c r="QDS93" s="921"/>
      <c r="QDT93" s="921"/>
      <c r="QDU93" s="921"/>
      <c r="QDV93" s="921"/>
      <c r="QDW93" s="921"/>
      <c r="QDX93" s="921"/>
      <c r="QDY93" s="921"/>
      <c r="QDZ93" s="921"/>
      <c r="QEA93" s="921"/>
      <c r="QEB93" s="921"/>
      <c r="QEC93" s="921"/>
      <c r="QED93" s="921"/>
      <c r="QEE93" s="921"/>
      <c r="QEF93" s="921"/>
      <c r="QEG93" s="921"/>
      <c r="QEH93" s="921"/>
      <c r="QEI93" s="921"/>
      <c r="QEJ93" s="921"/>
      <c r="QEK93" s="921"/>
      <c r="QEL93" s="921"/>
      <c r="QEM93" s="921"/>
      <c r="QEN93" s="921"/>
      <c r="QEO93" s="921"/>
      <c r="QEP93" s="921"/>
      <c r="QEQ93" s="921"/>
      <c r="QER93" s="921"/>
      <c r="QES93" s="921"/>
      <c r="QET93" s="921"/>
      <c r="QEU93" s="921"/>
      <c r="QEV93" s="921"/>
      <c r="QEW93" s="921"/>
      <c r="QEX93" s="921"/>
      <c r="QEY93" s="921"/>
      <c r="QEZ93" s="921"/>
      <c r="QFA93" s="921"/>
      <c r="QFB93" s="921"/>
      <c r="QFC93" s="921"/>
      <c r="QFD93" s="921"/>
      <c r="QFE93" s="921"/>
      <c r="QFF93" s="921"/>
      <c r="QFG93" s="921"/>
      <c r="QFH93" s="921"/>
      <c r="QFI93" s="921"/>
      <c r="QFJ93" s="921"/>
      <c r="QFK93" s="921"/>
      <c r="QFL93" s="921"/>
      <c r="QFM93" s="921"/>
      <c r="QFN93" s="921"/>
      <c r="QFO93" s="921"/>
      <c r="QFP93" s="921"/>
      <c r="QFQ93" s="921"/>
      <c r="QFR93" s="921"/>
      <c r="QFS93" s="921"/>
      <c r="QFT93" s="921"/>
      <c r="QFU93" s="921"/>
      <c r="QFV93" s="921"/>
      <c r="QFW93" s="921"/>
      <c r="QFX93" s="921"/>
      <c r="QFY93" s="921"/>
      <c r="QFZ93" s="921"/>
      <c r="QGA93" s="921"/>
      <c r="QGB93" s="921"/>
      <c r="QGC93" s="921"/>
      <c r="QGD93" s="921"/>
      <c r="QGE93" s="921"/>
      <c r="QGF93" s="921"/>
      <c r="QGG93" s="921"/>
      <c r="QGH93" s="921"/>
      <c r="QGI93" s="921"/>
      <c r="QGJ93" s="921"/>
      <c r="QGK93" s="921"/>
      <c r="QGL93" s="921"/>
      <c r="QGM93" s="921"/>
      <c r="QGN93" s="921"/>
      <c r="QGO93" s="921"/>
      <c r="QGP93" s="921"/>
      <c r="QGQ93" s="921"/>
      <c r="QGR93" s="921"/>
      <c r="QGS93" s="921"/>
      <c r="QGT93" s="921"/>
      <c r="QGU93" s="921"/>
      <c r="QGV93" s="921"/>
      <c r="QGW93" s="921"/>
      <c r="QGX93" s="921"/>
      <c r="QGY93" s="921"/>
      <c r="QGZ93" s="921"/>
      <c r="QHA93" s="921"/>
      <c r="QHB93" s="921"/>
      <c r="QHC93" s="921"/>
      <c r="QHD93" s="921"/>
      <c r="QHE93" s="921"/>
      <c r="QHF93" s="921"/>
      <c r="QHG93" s="921"/>
      <c r="QHH93" s="921"/>
      <c r="QHI93" s="921"/>
      <c r="QHJ93" s="921"/>
      <c r="QHK93" s="921"/>
      <c r="QHL93" s="921"/>
      <c r="QHM93" s="921"/>
      <c r="QHN93" s="921"/>
      <c r="QHO93" s="921"/>
      <c r="QHP93" s="921"/>
      <c r="QHQ93" s="921"/>
      <c r="QHR93" s="921"/>
      <c r="QHS93" s="921"/>
      <c r="QHT93" s="921"/>
      <c r="QHU93" s="921"/>
      <c r="QHV93" s="921"/>
      <c r="QHW93" s="921"/>
      <c r="QHX93" s="921"/>
      <c r="QHY93" s="921"/>
      <c r="QHZ93" s="921"/>
      <c r="QIA93" s="921"/>
      <c r="QIB93" s="921"/>
      <c r="QIC93" s="921"/>
      <c r="QID93" s="921"/>
      <c r="QIE93" s="921"/>
      <c r="QIF93" s="921"/>
      <c r="QIG93" s="921"/>
      <c r="QIH93" s="921"/>
      <c r="QII93" s="921"/>
      <c r="QIJ93" s="921"/>
      <c r="QIK93" s="921"/>
      <c r="QIL93" s="921"/>
      <c r="QIM93" s="921"/>
      <c r="QIN93" s="921"/>
      <c r="QIO93" s="921"/>
      <c r="QIP93" s="921"/>
      <c r="QIQ93" s="921"/>
      <c r="QIR93" s="921"/>
      <c r="QIS93" s="921"/>
      <c r="QIT93" s="921"/>
      <c r="QIU93" s="921"/>
      <c r="QIV93" s="921"/>
      <c r="QIW93" s="921"/>
      <c r="QIX93" s="921"/>
      <c r="QIY93" s="921"/>
      <c r="QIZ93" s="921"/>
      <c r="QJA93" s="921"/>
      <c r="QJB93" s="921"/>
      <c r="QJC93" s="921"/>
      <c r="QJD93" s="921"/>
      <c r="QJE93" s="921"/>
      <c r="QJF93" s="921"/>
      <c r="QJG93" s="921"/>
      <c r="QJH93" s="921"/>
      <c r="QJI93" s="921"/>
      <c r="QJJ93" s="921"/>
      <c r="QJK93" s="921"/>
      <c r="QJL93" s="921"/>
      <c r="QJM93" s="921"/>
      <c r="QJN93" s="921"/>
      <c r="QJO93" s="921"/>
      <c r="QJP93" s="921"/>
      <c r="QJQ93" s="921"/>
      <c r="QJR93" s="921"/>
      <c r="QJS93" s="921"/>
      <c r="QJT93" s="921"/>
      <c r="QJU93" s="921"/>
      <c r="QJV93" s="921"/>
      <c r="QJW93" s="921"/>
      <c r="QJX93" s="921"/>
      <c r="QJY93" s="921"/>
      <c r="QJZ93" s="921"/>
      <c r="QKA93" s="921"/>
      <c r="QKB93" s="921"/>
      <c r="QKC93" s="921"/>
      <c r="QKD93" s="921"/>
      <c r="QKE93" s="921"/>
      <c r="QKF93" s="921"/>
      <c r="QKG93" s="921"/>
      <c r="QKH93" s="921"/>
      <c r="QKI93" s="921"/>
      <c r="QKJ93" s="921"/>
      <c r="QKK93" s="921"/>
      <c r="QKL93" s="921"/>
      <c r="QKM93" s="921"/>
      <c r="QKN93" s="921"/>
      <c r="QKO93" s="921"/>
      <c r="QKP93" s="921"/>
      <c r="QKQ93" s="921"/>
      <c r="QKR93" s="921"/>
      <c r="QKS93" s="921"/>
      <c r="QKT93" s="921"/>
      <c r="QKU93" s="921"/>
      <c r="QKV93" s="921"/>
      <c r="QKW93" s="921"/>
      <c r="QKX93" s="921"/>
      <c r="QKY93" s="921"/>
      <c r="QKZ93" s="921"/>
      <c r="QLA93" s="921"/>
      <c r="QLB93" s="921"/>
      <c r="QLC93" s="921"/>
      <c r="QLD93" s="921"/>
      <c r="QLE93" s="921"/>
      <c r="QLF93" s="921"/>
      <c r="QLG93" s="921"/>
      <c r="QLH93" s="921"/>
      <c r="QLI93" s="921"/>
      <c r="QLJ93" s="921"/>
      <c r="QLK93" s="921"/>
      <c r="QLL93" s="921"/>
      <c r="QLM93" s="921"/>
      <c r="QLN93" s="921"/>
      <c r="QLO93" s="921"/>
      <c r="QLP93" s="921"/>
      <c r="QLQ93" s="921"/>
      <c r="QLR93" s="921"/>
      <c r="QLS93" s="921"/>
      <c r="QLT93" s="921"/>
      <c r="QLU93" s="921"/>
      <c r="QLV93" s="921"/>
      <c r="QLW93" s="921"/>
      <c r="QLX93" s="921"/>
      <c r="QLY93" s="921"/>
      <c r="QLZ93" s="921"/>
      <c r="QMA93" s="921"/>
      <c r="QMB93" s="921"/>
      <c r="QMC93" s="921"/>
      <c r="QMD93" s="921"/>
      <c r="QME93" s="921"/>
      <c r="QMF93" s="921"/>
      <c r="QMG93" s="921"/>
      <c r="QMH93" s="921"/>
      <c r="QMI93" s="921"/>
      <c r="QMJ93" s="921"/>
      <c r="QMK93" s="921"/>
      <c r="QML93" s="921"/>
      <c r="QMM93" s="921"/>
      <c r="QMN93" s="921"/>
      <c r="QMO93" s="921"/>
      <c r="QMP93" s="921"/>
      <c r="QMQ93" s="921"/>
      <c r="QMR93" s="921"/>
      <c r="QMS93" s="921"/>
      <c r="QMT93" s="921"/>
      <c r="QMU93" s="921"/>
      <c r="QMV93" s="921"/>
      <c r="QMW93" s="921"/>
      <c r="QMX93" s="921"/>
      <c r="QMY93" s="921"/>
      <c r="QMZ93" s="921"/>
      <c r="QNA93" s="921"/>
      <c r="QNB93" s="921"/>
      <c r="QNC93" s="921"/>
      <c r="QND93" s="921"/>
      <c r="QNE93" s="921"/>
      <c r="QNF93" s="921"/>
      <c r="QNG93" s="921"/>
      <c r="QNH93" s="921"/>
      <c r="QNI93" s="921"/>
      <c r="QNJ93" s="921"/>
      <c r="QNK93" s="921"/>
      <c r="QNL93" s="921"/>
      <c r="QNM93" s="921"/>
      <c r="QNN93" s="921"/>
      <c r="QNO93" s="921"/>
      <c r="QNP93" s="921"/>
      <c r="QNQ93" s="921"/>
      <c r="QNR93" s="921"/>
      <c r="QNS93" s="921"/>
      <c r="QNT93" s="921"/>
      <c r="QNU93" s="921"/>
      <c r="QNV93" s="921"/>
      <c r="QNW93" s="921"/>
      <c r="QNX93" s="921"/>
      <c r="QNY93" s="921"/>
      <c r="QNZ93" s="921"/>
      <c r="QOA93" s="921"/>
      <c r="QOB93" s="921"/>
      <c r="QOC93" s="921"/>
      <c r="QOD93" s="921"/>
      <c r="QOE93" s="921"/>
      <c r="QOF93" s="921"/>
      <c r="QOG93" s="921"/>
      <c r="QOH93" s="921"/>
      <c r="QOI93" s="921"/>
      <c r="QOJ93" s="921"/>
      <c r="QOK93" s="921"/>
      <c r="QOL93" s="921"/>
      <c r="QOM93" s="921"/>
      <c r="QON93" s="921"/>
      <c r="QOO93" s="921"/>
      <c r="QOP93" s="921"/>
      <c r="QOQ93" s="921"/>
      <c r="QOR93" s="921"/>
      <c r="QOS93" s="921"/>
      <c r="QOT93" s="921"/>
      <c r="QOU93" s="921"/>
      <c r="QOV93" s="921"/>
      <c r="QOW93" s="921"/>
      <c r="QOX93" s="921"/>
      <c r="QOY93" s="921"/>
      <c r="QOZ93" s="921"/>
      <c r="QPA93" s="921"/>
      <c r="QPB93" s="921"/>
      <c r="QPC93" s="921"/>
      <c r="QPD93" s="921"/>
      <c r="QPE93" s="921"/>
      <c r="QPF93" s="921"/>
      <c r="QPG93" s="921"/>
      <c r="QPH93" s="921"/>
      <c r="QPI93" s="921"/>
      <c r="QPJ93" s="921"/>
      <c r="QPK93" s="921"/>
      <c r="QPL93" s="921"/>
      <c r="QPM93" s="921"/>
      <c r="QPN93" s="921"/>
      <c r="QPO93" s="921"/>
      <c r="QPP93" s="921"/>
      <c r="QPQ93" s="921"/>
      <c r="QPR93" s="921"/>
      <c r="QPS93" s="921"/>
      <c r="QPT93" s="921"/>
      <c r="QPU93" s="921"/>
      <c r="QPV93" s="921"/>
      <c r="QPW93" s="921"/>
      <c r="QPX93" s="921"/>
      <c r="QPY93" s="921"/>
      <c r="QPZ93" s="921"/>
      <c r="QQA93" s="921"/>
      <c r="QQB93" s="921"/>
      <c r="QQC93" s="921"/>
      <c r="QQD93" s="921"/>
      <c r="QQE93" s="921"/>
      <c r="QQF93" s="921"/>
      <c r="QQG93" s="921"/>
      <c r="QQH93" s="921"/>
      <c r="QQI93" s="921"/>
      <c r="QQJ93" s="921"/>
      <c r="QQK93" s="921"/>
      <c r="QQL93" s="921"/>
      <c r="QQM93" s="921"/>
      <c r="QQN93" s="921"/>
      <c r="QQO93" s="921"/>
      <c r="QQP93" s="921"/>
      <c r="QQQ93" s="921"/>
      <c r="QQR93" s="921"/>
      <c r="QQS93" s="921"/>
      <c r="QQT93" s="921"/>
      <c r="QQU93" s="921"/>
      <c r="QQV93" s="921"/>
      <c r="QQW93" s="921"/>
      <c r="QQX93" s="921"/>
      <c r="QQY93" s="921"/>
      <c r="QQZ93" s="921"/>
      <c r="QRA93" s="921"/>
      <c r="QRB93" s="921"/>
      <c r="QRC93" s="921"/>
      <c r="QRD93" s="921"/>
      <c r="QRE93" s="921"/>
      <c r="QRF93" s="921"/>
      <c r="QRG93" s="921"/>
      <c r="QRH93" s="921"/>
      <c r="QRI93" s="921"/>
      <c r="QRJ93" s="921"/>
      <c r="QRK93" s="921"/>
      <c r="QRL93" s="921"/>
      <c r="QRM93" s="921"/>
      <c r="QRN93" s="921"/>
      <c r="QRO93" s="921"/>
      <c r="QRP93" s="921"/>
      <c r="QRQ93" s="921"/>
      <c r="QRR93" s="921"/>
      <c r="QRS93" s="921"/>
      <c r="QRT93" s="921"/>
      <c r="QRU93" s="921"/>
      <c r="QRV93" s="921"/>
      <c r="QRW93" s="921"/>
      <c r="QRX93" s="921"/>
      <c r="QRY93" s="921"/>
      <c r="QRZ93" s="921"/>
      <c r="QSA93" s="921"/>
      <c r="QSB93" s="921"/>
      <c r="QSC93" s="921"/>
      <c r="QSD93" s="921"/>
      <c r="QSE93" s="921"/>
      <c r="QSF93" s="921"/>
      <c r="QSG93" s="921"/>
      <c r="QSH93" s="921"/>
      <c r="QSI93" s="921"/>
      <c r="QSJ93" s="921"/>
      <c r="QSK93" s="921"/>
      <c r="QSL93" s="921"/>
      <c r="QSM93" s="921"/>
      <c r="QSN93" s="921"/>
      <c r="QSO93" s="921"/>
      <c r="QSP93" s="921"/>
      <c r="QSQ93" s="921"/>
      <c r="QSR93" s="921"/>
      <c r="QSS93" s="921"/>
      <c r="QST93" s="921"/>
      <c r="QSU93" s="921"/>
      <c r="QSV93" s="921"/>
      <c r="QSW93" s="921"/>
      <c r="QSX93" s="921"/>
      <c r="QSY93" s="921"/>
      <c r="QSZ93" s="921"/>
      <c r="QTA93" s="921"/>
      <c r="QTB93" s="921"/>
      <c r="QTC93" s="921"/>
      <c r="QTD93" s="921"/>
      <c r="QTE93" s="921"/>
      <c r="QTF93" s="921"/>
      <c r="QTG93" s="921"/>
      <c r="QTH93" s="921"/>
      <c r="QTI93" s="921"/>
      <c r="QTJ93" s="921"/>
      <c r="QTK93" s="921"/>
      <c r="QTL93" s="921"/>
      <c r="QTM93" s="921"/>
      <c r="QTN93" s="921"/>
      <c r="QTO93" s="921"/>
      <c r="QTP93" s="921"/>
      <c r="QTQ93" s="921"/>
      <c r="QTR93" s="921"/>
      <c r="QTS93" s="921"/>
      <c r="QTT93" s="921"/>
      <c r="QTU93" s="921"/>
      <c r="QTV93" s="921"/>
      <c r="QTW93" s="921"/>
      <c r="QTX93" s="921"/>
      <c r="QTY93" s="921"/>
      <c r="QTZ93" s="921"/>
      <c r="QUA93" s="921"/>
      <c r="QUB93" s="921"/>
      <c r="QUC93" s="921"/>
      <c r="QUD93" s="921"/>
      <c r="QUE93" s="921"/>
      <c r="QUF93" s="921"/>
      <c r="QUG93" s="921"/>
      <c r="QUH93" s="921"/>
      <c r="QUI93" s="921"/>
      <c r="QUJ93" s="921"/>
      <c r="QUK93" s="921"/>
      <c r="QUL93" s="921"/>
      <c r="QUM93" s="921"/>
      <c r="QUN93" s="921"/>
      <c r="QUO93" s="921"/>
      <c r="QUP93" s="921"/>
      <c r="QUQ93" s="921"/>
      <c r="QUR93" s="921"/>
      <c r="QUS93" s="921"/>
      <c r="QUT93" s="921"/>
      <c r="QUU93" s="921"/>
      <c r="QUV93" s="921"/>
      <c r="QUW93" s="921"/>
      <c r="QUX93" s="921"/>
      <c r="QUY93" s="921"/>
      <c r="QUZ93" s="921"/>
      <c r="QVA93" s="921"/>
      <c r="QVB93" s="921"/>
      <c r="QVC93" s="921"/>
      <c r="QVD93" s="921"/>
      <c r="QVE93" s="921"/>
      <c r="QVF93" s="921"/>
      <c r="QVG93" s="921"/>
      <c r="QVH93" s="921"/>
      <c r="QVI93" s="921"/>
      <c r="QVJ93" s="921"/>
      <c r="QVK93" s="921"/>
      <c r="QVL93" s="921"/>
      <c r="QVM93" s="921"/>
      <c r="QVN93" s="921"/>
      <c r="QVO93" s="921"/>
      <c r="QVP93" s="921"/>
      <c r="QVQ93" s="921"/>
      <c r="QVR93" s="921"/>
      <c r="QVS93" s="921"/>
      <c r="QVT93" s="921"/>
      <c r="QVU93" s="921"/>
      <c r="QVV93" s="921"/>
      <c r="QVW93" s="921"/>
      <c r="QVX93" s="921"/>
      <c r="QVY93" s="921"/>
      <c r="QVZ93" s="921"/>
      <c r="QWA93" s="921"/>
      <c r="QWB93" s="921"/>
      <c r="QWC93" s="921"/>
      <c r="QWD93" s="921"/>
      <c r="QWE93" s="921"/>
      <c r="QWF93" s="921"/>
      <c r="QWG93" s="921"/>
      <c r="QWH93" s="921"/>
      <c r="QWI93" s="921"/>
      <c r="QWJ93" s="921"/>
      <c r="QWK93" s="921"/>
      <c r="QWL93" s="921"/>
      <c r="QWM93" s="921"/>
      <c r="QWN93" s="921"/>
      <c r="QWO93" s="921"/>
      <c r="QWP93" s="921"/>
      <c r="QWQ93" s="921"/>
      <c r="QWR93" s="921"/>
      <c r="QWS93" s="921"/>
      <c r="QWT93" s="921"/>
      <c r="QWU93" s="921"/>
      <c r="QWV93" s="921"/>
      <c r="QWW93" s="921"/>
      <c r="QWX93" s="921"/>
      <c r="QWY93" s="921"/>
      <c r="QWZ93" s="921"/>
      <c r="QXA93" s="921"/>
      <c r="QXB93" s="921"/>
      <c r="QXC93" s="921"/>
      <c r="QXD93" s="921"/>
      <c r="QXE93" s="921"/>
      <c r="QXF93" s="921"/>
      <c r="QXG93" s="921"/>
      <c r="QXH93" s="921"/>
      <c r="QXI93" s="921"/>
      <c r="QXJ93" s="921"/>
      <c r="QXK93" s="921"/>
      <c r="QXL93" s="921"/>
      <c r="QXM93" s="921"/>
      <c r="QXN93" s="921"/>
      <c r="QXO93" s="921"/>
      <c r="QXP93" s="921"/>
      <c r="QXQ93" s="921"/>
      <c r="QXR93" s="921"/>
      <c r="QXS93" s="921"/>
      <c r="QXT93" s="921"/>
      <c r="QXU93" s="921"/>
      <c r="QXV93" s="921"/>
      <c r="QXW93" s="921"/>
      <c r="QXX93" s="921"/>
      <c r="QXY93" s="921"/>
      <c r="QXZ93" s="921"/>
      <c r="QYA93" s="921"/>
      <c r="QYB93" s="921"/>
      <c r="QYC93" s="921"/>
      <c r="QYD93" s="921"/>
      <c r="QYE93" s="921"/>
      <c r="QYF93" s="921"/>
      <c r="QYG93" s="921"/>
      <c r="QYH93" s="921"/>
      <c r="QYI93" s="921"/>
      <c r="QYJ93" s="921"/>
      <c r="QYK93" s="921"/>
      <c r="QYL93" s="921"/>
      <c r="QYM93" s="921"/>
      <c r="QYN93" s="921"/>
      <c r="QYO93" s="921"/>
      <c r="QYP93" s="921"/>
      <c r="QYQ93" s="921"/>
      <c r="QYR93" s="921"/>
      <c r="QYS93" s="921"/>
      <c r="QYT93" s="921"/>
      <c r="QYU93" s="921"/>
      <c r="QYV93" s="921"/>
      <c r="QYW93" s="921"/>
      <c r="QYX93" s="921"/>
      <c r="QYY93" s="921"/>
      <c r="QYZ93" s="921"/>
      <c r="QZA93" s="921"/>
      <c r="QZB93" s="921"/>
      <c r="QZC93" s="921"/>
      <c r="QZD93" s="921"/>
      <c r="QZE93" s="921"/>
      <c r="QZF93" s="921"/>
      <c r="QZG93" s="921"/>
      <c r="QZH93" s="921"/>
      <c r="QZI93" s="921"/>
      <c r="QZJ93" s="921"/>
      <c r="QZK93" s="921"/>
      <c r="QZL93" s="921"/>
      <c r="QZM93" s="921"/>
      <c r="QZN93" s="921"/>
      <c r="QZO93" s="921"/>
      <c r="QZP93" s="921"/>
      <c r="QZQ93" s="921"/>
      <c r="QZR93" s="921"/>
      <c r="QZS93" s="921"/>
      <c r="QZT93" s="921"/>
      <c r="QZU93" s="921"/>
      <c r="QZV93" s="921"/>
      <c r="QZW93" s="921"/>
      <c r="QZX93" s="921"/>
      <c r="QZY93" s="921"/>
      <c r="QZZ93" s="921"/>
      <c r="RAA93" s="921"/>
      <c r="RAB93" s="921"/>
      <c r="RAC93" s="921"/>
      <c r="RAD93" s="921"/>
      <c r="RAE93" s="921"/>
      <c r="RAF93" s="921"/>
      <c r="RAG93" s="921"/>
      <c r="RAH93" s="921"/>
      <c r="RAI93" s="921"/>
      <c r="RAJ93" s="921"/>
      <c r="RAK93" s="921"/>
      <c r="RAL93" s="921"/>
      <c r="RAM93" s="921"/>
      <c r="RAN93" s="921"/>
      <c r="RAO93" s="921"/>
      <c r="RAP93" s="921"/>
      <c r="RAQ93" s="921"/>
      <c r="RAR93" s="921"/>
      <c r="RAS93" s="921"/>
      <c r="RAT93" s="921"/>
      <c r="RAU93" s="921"/>
      <c r="RAV93" s="921"/>
      <c r="RAW93" s="921"/>
      <c r="RAX93" s="921"/>
      <c r="RAY93" s="921"/>
      <c r="RAZ93" s="921"/>
      <c r="RBA93" s="921"/>
      <c r="RBB93" s="921"/>
      <c r="RBC93" s="921"/>
      <c r="RBD93" s="921"/>
      <c r="RBE93" s="921"/>
      <c r="RBF93" s="921"/>
      <c r="RBG93" s="921"/>
      <c r="RBH93" s="921"/>
      <c r="RBI93" s="921"/>
      <c r="RBJ93" s="921"/>
      <c r="RBK93" s="921"/>
      <c r="RBL93" s="921"/>
      <c r="RBM93" s="921"/>
      <c r="RBN93" s="921"/>
      <c r="RBO93" s="921"/>
      <c r="RBP93" s="921"/>
      <c r="RBQ93" s="921"/>
      <c r="RBR93" s="921"/>
      <c r="RBS93" s="921"/>
      <c r="RBT93" s="921"/>
      <c r="RBU93" s="921"/>
      <c r="RBV93" s="921"/>
      <c r="RBW93" s="921"/>
      <c r="RBX93" s="921"/>
      <c r="RBY93" s="921"/>
      <c r="RBZ93" s="921"/>
      <c r="RCA93" s="921"/>
      <c r="RCB93" s="921"/>
      <c r="RCC93" s="921"/>
      <c r="RCD93" s="921"/>
      <c r="RCE93" s="921"/>
      <c r="RCF93" s="921"/>
      <c r="RCG93" s="921"/>
      <c r="RCH93" s="921"/>
      <c r="RCI93" s="921"/>
      <c r="RCJ93" s="921"/>
      <c r="RCK93" s="921"/>
      <c r="RCL93" s="921"/>
      <c r="RCM93" s="921"/>
      <c r="RCN93" s="921"/>
      <c r="RCO93" s="921"/>
      <c r="RCP93" s="921"/>
      <c r="RCQ93" s="921"/>
      <c r="RCR93" s="921"/>
      <c r="RCS93" s="921"/>
      <c r="RCT93" s="921"/>
      <c r="RCU93" s="921"/>
      <c r="RCV93" s="921"/>
      <c r="RCW93" s="921"/>
      <c r="RCX93" s="921"/>
      <c r="RCY93" s="921"/>
      <c r="RCZ93" s="921"/>
      <c r="RDA93" s="921"/>
      <c r="RDB93" s="921"/>
      <c r="RDC93" s="921"/>
      <c r="RDD93" s="921"/>
      <c r="RDE93" s="921"/>
      <c r="RDF93" s="921"/>
      <c r="RDG93" s="921"/>
      <c r="RDH93" s="921"/>
      <c r="RDI93" s="921"/>
      <c r="RDJ93" s="921"/>
      <c r="RDK93" s="921"/>
      <c r="RDL93" s="921"/>
      <c r="RDM93" s="921"/>
      <c r="RDN93" s="921"/>
      <c r="RDO93" s="921"/>
      <c r="RDP93" s="921"/>
      <c r="RDQ93" s="921"/>
      <c r="RDR93" s="921"/>
      <c r="RDS93" s="921"/>
      <c r="RDT93" s="921"/>
      <c r="RDU93" s="921"/>
      <c r="RDV93" s="921"/>
      <c r="RDW93" s="921"/>
      <c r="RDX93" s="921"/>
      <c r="RDY93" s="921"/>
      <c r="RDZ93" s="921"/>
      <c r="REA93" s="921"/>
      <c r="REB93" s="921"/>
      <c r="REC93" s="921"/>
      <c r="RED93" s="921"/>
      <c r="REE93" s="921"/>
      <c r="REF93" s="921"/>
      <c r="REG93" s="921"/>
      <c r="REH93" s="921"/>
      <c r="REI93" s="921"/>
      <c r="REJ93" s="921"/>
      <c r="REK93" s="921"/>
      <c r="REL93" s="921"/>
      <c r="REM93" s="921"/>
      <c r="REN93" s="921"/>
      <c r="REO93" s="921"/>
      <c r="REP93" s="921"/>
      <c r="REQ93" s="921"/>
      <c r="RER93" s="921"/>
      <c r="RES93" s="921"/>
      <c r="RET93" s="921"/>
      <c r="REU93" s="921"/>
      <c r="REV93" s="921"/>
      <c r="REW93" s="921"/>
      <c r="REX93" s="921"/>
      <c r="REY93" s="921"/>
      <c r="REZ93" s="921"/>
      <c r="RFA93" s="921"/>
      <c r="RFB93" s="921"/>
      <c r="RFC93" s="921"/>
      <c r="RFD93" s="921"/>
      <c r="RFE93" s="921"/>
      <c r="RFF93" s="921"/>
      <c r="RFG93" s="921"/>
      <c r="RFH93" s="921"/>
      <c r="RFI93" s="921"/>
      <c r="RFJ93" s="921"/>
      <c r="RFK93" s="921"/>
      <c r="RFL93" s="921"/>
      <c r="RFM93" s="921"/>
      <c r="RFN93" s="921"/>
      <c r="RFO93" s="921"/>
      <c r="RFP93" s="921"/>
      <c r="RFQ93" s="921"/>
      <c r="RFR93" s="921"/>
      <c r="RFS93" s="921"/>
      <c r="RFT93" s="921"/>
      <c r="RFU93" s="921"/>
      <c r="RFV93" s="921"/>
      <c r="RFW93" s="921"/>
      <c r="RFX93" s="921"/>
      <c r="RFY93" s="921"/>
      <c r="RFZ93" s="921"/>
      <c r="RGA93" s="921"/>
      <c r="RGB93" s="921"/>
      <c r="RGC93" s="921"/>
      <c r="RGD93" s="921"/>
      <c r="RGE93" s="921"/>
      <c r="RGF93" s="921"/>
      <c r="RGG93" s="921"/>
      <c r="RGH93" s="921"/>
      <c r="RGI93" s="921"/>
      <c r="RGJ93" s="921"/>
      <c r="RGK93" s="921"/>
      <c r="RGL93" s="921"/>
      <c r="RGM93" s="921"/>
      <c r="RGN93" s="921"/>
      <c r="RGO93" s="921"/>
      <c r="RGP93" s="921"/>
      <c r="RGQ93" s="921"/>
      <c r="RGR93" s="921"/>
      <c r="RGS93" s="921"/>
      <c r="RGT93" s="921"/>
      <c r="RGU93" s="921"/>
      <c r="RGV93" s="921"/>
      <c r="RGW93" s="921"/>
      <c r="RGX93" s="921"/>
      <c r="RGY93" s="921"/>
      <c r="RGZ93" s="921"/>
      <c r="RHA93" s="921"/>
      <c r="RHB93" s="921"/>
      <c r="RHC93" s="921"/>
      <c r="RHD93" s="921"/>
      <c r="RHE93" s="921"/>
      <c r="RHF93" s="921"/>
      <c r="RHG93" s="921"/>
      <c r="RHH93" s="921"/>
      <c r="RHI93" s="921"/>
      <c r="RHJ93" s="921"/>
      <c r="RHK93" s="921"/>
      <c r="RHL93" s="921"/>
      <c r="RHM93" s="921"/>
      <c r="RHN93" s="921"/>
      <c r="RHO93" s="921"/>
      <c r="RHP93" s="921"/>
      <c r="RHQ93" s="921"/>
      <c r="RHR93" s="921"/>
      <c r="RHS93" s="921"/>
      <c r="RHT93" s="921"/>
      <c r="RHU93" s="921"/>
      <c r="RHV93" s="921"/>
      <c r="RHW93" s="921"/>
      <c r="RHX93" s="921"/>
      <c r="RHY93" s="921"/>
      <c r="RHZ93" s="921"/>
      <c r="RIA93" s="921"/>
      <c r="RIB93" s="921"/>
      <c r="RIC93" s="921"/>
      <c r="RID93" s="921"/>
      <c r="RIE93" s="921"/>
      <c r="RIF93" s="921"/>
      <c r="RIG93" s="921"/>
      <c r="RIH93" s="921"/>
      <c r="RII93" s="921"/>
      <c r="RIJ93" s="921"/>
      <c r="RIK93" s="921"/>
      <c r="RIL93" s="921"/>
      <c r="RIM93" s="921"/>
      <c r="RIN93" s="921"/>
      <c r="RIO93" s="921"/>
      <c r="RIP93" s="921"/>
      <c r="RIQ93" s="921"/>
      <c r="RIR93" s="921"/>
      <c r="RIS93" s="921"/>
      <c r="RIT93" s="921"/>
      <c r="RIU93" s="921"/>
      <c r="RIV93" s="921"/>
      <c r="RIW93" s="921"/>
      <c r="RIX93" s="921"/>
      <c r="RIY93" s="921"/>
      <c r="RIZ93" s="921"/>
      <c r="RJA93" s="921"/>
      <c r="RJB93" s="921"/>
      <c r="RJC93" s="921"/>
      <c r="RJD93" s="921"/>
      <c r="RJE93" s="921"/>
      <c r="RJF93" s="921"/>
      <c r="RJG93" s="921"/>
      <c r="RJH93" s="921"/>
      <c r="RJI93" s="921"/>
      <c r="RJJ93" s="921"/>
      <c r="RJK93" s="921"/>
      <c r="RJL93" s="921"/>
      <c r="RJM93" s="921"/>
      <c r="RJN93" s="921"/>
      <c r="RJO93" s="921"/>
      <c r="RJP93" s="921"/>
      <c r="RJQ93" s="921"/>
      <c r="RJR93" s="921"/>
      <c r="RJS93" s="921"/>
      <c r="RJT93" s="921"/>
      <c r="RJU93" s="921"/>
      <c r="RJV93" s="921"/>
      <c r="RJW93" s="921"/>
      <c r="RJX93" s="921"/>
      <c r="RJY93" s="921"/>
      <c r="RJZ93" s="921"/>
      <c r="RKA93" s="921"/>
      <c r="RKB93" s="921"/>
      <c r="RKC93" s="921"/>
      <c r="RKD93" s="921"/>
      <c r="RKE93" s="921"/>
      <c r="RKF93" s="921"/>
      <c r="RKG93" s="921"/>
      <c r="RKH93" s="921"/>
      <c r="RKI93" s="921"/>
      <c r="RKJ93" s="921"/>
      <c r="RKK93" s="921"/>
      <c r="RKL93" s="921"/>
      <c r="RKM93" s="921"/>
      <c r="RKN93" s="921"/>
      <c r="RKO93" s="921"/>
      <c r="RKP93" s="921"/>
      <c r="RKQ93" s="921"/>
      <c r="RKR93" s="921"/>
      <c r="RKS93" s="921"/>
      <c r="RKT93" s="921"/>
      <c r="RKU93" s="921"/>
      <c r="RKV93" s="921"/>
      <c r="RKW93" s="921"/>
      <c r="RKX93" s="921"/>
      <c r="RKY93" s="921"/>
      <c r="RKZ93" s="921"/>
      <c r="RLA93" s="921"/>
      <c r="RLB93" s="921"/>
      <c r="RLC93" s="921"/>
      <c r="RLD93" s="921"/>
      <c r="RLE93" s="921"/>
      <c r="RLF93" s="921"/>
      <c r="RLG93" s="921"/>
      <c r="RLH93" s="921"/>
      <c r="RLI93" s="921"/>
      <c r="RLJ93" s="921"/>
      <c r="RLK93" s="921"/>
      <c r="RLL93" s="921"/>
      <c r="RLM93" s="921"/>
      <c r="RLN93" s="921"/>
      <c r="RLO93" s="921"/>
      <c r="RLP93" s="921"/>
      <c r="RLQ93" s="921"/>
      <c r="RLR93" s="921"/>
      <c r="RLS93" s="921"/>
      <c r="RLT93" s="921"/>
      <c r="RLU93" s="921"/>
      <c r="RLV93" s="921"/>
      <c r="RLW93" s="921"/>
      <c r="RLX93" s="921"/>
      <c r="RLY93" s="921"/>
      <c r="RLZ93" s="921"/>
      <c r="RMA93" s="921"/>
      <c r="RMB93" s="921"/>
      <c r="RMC93" s="921"/>
      <c r="RMD93" s="921"/>
      <c r="RME93" s="921"/>
      <c r="RMF93" s="921"/>
      <c r="RMG93" s="921"/>
      <c r="RMH93" s="921"/>
      <c r="RMI93" s="921"/>
      <c r="RMJ93" s="921"/>
      <c r="RMK93" s="921"/>
      <c r="RML93" s="921"/>
      <c r="RMM93" s="921"/>
      <c r="RMN93" s="921"/>
      <c r="RMO93" s="921"/>
      <c r="RMP93" s="921"/>
      <c r="RMQ93" s="921"/>
      <c r="RMR93" s="921"/>
      <c r="RMS93" s="921"/>
      <c r="RMT93" s="921"/>
      <c r="RMU93" s="921"/>
      <c r="RMV93" s="921"/>
      <c r="RMW93" s="921"/>
      <c r="RMX93" s="921"/>
      <c r="RMY93" s="921"/>
      <c r="RMZ93" s="921"/>
      <c r="RNA93" s="921"/>
      <c r="RNB93" s="921"/>
      <c r="RNC93" s="921"/>
      <c r="RND93" s="921"/>
      <c r="RNE93" s="921"/>
      <c r="RNF93" s="921"/>
      <c r="RNG93" s="921"/>
      <c r="RNH93" s="921"/>
      <c r="RNI93" s="921"/>
      <c r="RNJ93" s="921"/>
      <c r="RNK93" s="921"/>
      <c r="RNL93" s="921"/>
      <c r="RNM93" s="921"/>
      <c r="RNN93" s="921"/>
      <c r="RNO93" s="921"/>
      <c r="RNP93" s="921"/>
      <c r="RNQ93" s="921"/>
      <c r="RNR93" s="921"/>
      <c r="RNS93" s="921"/>
      <c r="RNT93" s="921"/>
      <c r="RNU93" s="921"/>
      <c r="RNV93" s="921"/>
      <c r="RNW93" s="921"/>
      <c r="RNX93" s="921"/>
      <c r="RNY93" s="921"/>
      <c r="RNZ93" s="921"/>
      <c r="ROA93" s="921"/>
      <c r="ROB93" s="921"/>
      <c r="ROC93" s="921"/>
      <c r="ROD93" s="921"/>
      <c r="ROE93" s="921"/>
      <c r="ROF93" s="921"/>
      <c r="ROG93" s="921"/>
      <c r="ROH93" s="921"/>
      <c r="ROI93" s="921"/>
      <c r="ROJ93" s="921"/>
      <c r="ROK93" s="921"/>
      <c r="ROL93" s="921"/>
      <c r="ROM93" s="921"/>
      <c r="RON93" s="921"/>
      <c r="ROO93" s="921"/>
      <c r="ROP93" s="921"/>
      <c r="ROQ93" s="921"/>
      <c r="ROR93" s="921"/>
      <c r="ROS93" s="921"/>
      <c r="ROT93" s="921"/>
      <c r="ROU93" s="921"/>
      <c r="ROV93" s="921"/>
      <c r="ROW93" s="921"/>
      <c r="ROX93" s="921"/>
      <c r="ROY93" s="921"/>
      <c r="ROZ93" s="921"/>
      <c r="RPA93" s="921"/>
      <c r="RPB93" s="921"/>
      <c r="RPC93" s="921"/>
      <c r="RPD93" s="921"/>
      <c r="RPE93" s="921"/>
      <c r="RPF93" s="921"/>
      <c r="RPG93" s="921"/>
      <c r="RPH93" s="921"/>
      <c r="RPI93" s="921"/>
      <c r="RPJ93" s="921"/>
      <c r="RPK93" s="921"/>
      <c r="RPL93" s="921"/>
      <c r="RPM93" s="921"/>
      <c r="RPN93" s="921"/>
      <c r="RPO93" s="921"/>
      <c r="RPP93" s="921"/>
      <c r="RPQ93" s="921"/>
      <c r="RPR93" s="921"/>
      <c r="RPS93" s="921"/>
      <c r="RPT93" s="921"/>
      <c r="RPU93" s="921"/>
      <c r="RPV93" s="921"/>
      <c r="RPW93" s="921"/>
      <c r="RPX93" s="921"/>
      <c r="RPY93" s="921"/>
      <c r="RPZ93" s="921"/>
      <c r="RQA93" s="921"/>
      <c r="RQB93" s="921"/>
      <c r="RQC93" s="921"/>
      <c r="RQD93" s="921"/>
      <c r="RQE93" s="921"/>
      <c r="RQF93" s="921"/>
      <c r="RQG93" s="921"/>
      <c r="RQH93" s="921"/>
      <c r="RQI93" s="921"/>
      <c r="RQJ93" s="921"/>
      <c r="RQK93" s="921"/>
      <c r="RQL93" s="921"/>
      <c r="RQM93" s="921"/>
      <c r="RQN93" s="921"/>
      <c r="RQO93" s="921"/>
      <c r="RQP93" s="921"/>
      <c r="RQQ93" s="921"/>
      <c r="RQR93" s="921"/>
      <c r="RQS93" s="921"/>
      <c r="RQT93" s="921"/>
      <c r="RQU93" s="921"/>
      <c r="RQV93" s="921"/>
      <c r="RQW93" s="921"/>
      <c r="RQX93" s="921"/>
      <c r="RQY93" s="921"/>
      <c r="RQZ93" s="921"/>
      <c r="RRA93" s="921"/>
      <c r="RRB93" s="921"/>
      <c r="RRC93" s="921"/>
      <c r="RRD93" s="921"/>
      <c r="RRE93" s="921"/>
      <c r="RRF93" s="921"/>
      <c r="RRG93" s="921"/>
      <c r="RRH93" s="921"/>
      <c r="RRI93" s="921"/>
      <c r="RRJ93" s="921"/>
      <c r="RRK93" s="921"/>
      <c r="RRL93" s="921"/>
      <c r="RRM93" s="921"/>
      <c r="RRN93" s="921"/>
      <c r="RRO93" s="921"/>
      <c r="RRP93" s="921"/>
      <c r="RRQ93" s="921"/>
      <c r="RRR93" s="921"/>
      <c r="RRS93" s="921"/>
      <c r="RRT93" s="921"/>
      <c r="RRU93" s="921"/>
      <c r="RRV93" s="921"/>
      <c r="RRW93" s="921"/>
      <c r="RRX93" s="921"/>
      <c r="RRY93" s="921"/>
      <c r="RRZ93" s="921"/>
      <c r="RSA93" s="921"/>
      <c r="RSB93" s="921"/>
      <c r="RSC93" s="921"/>
      <c r="RSD93" s="921"/>
      <c r="RSE93" s="921"/>
      <c r="RSF93" s="921"/>
      <c r="RSG93" s="921"/>
      <c r="RSH93" s="921"/>
      <c r="RSI93" s="921"/>
      <c r="RSJ93" s="921"/>
      <c r="RSK93" s="921"/>
      <c r="RSL93" s="921"/>
      <c r="RSM93" s="921"/>
      <c r="RSN93" s="921"/>
      <c r="RSO93" s="921"/>
      <c r="RSP93" s="921"/>
      <c r="RSQ93" s="921"/>
      <c r="RSR93" s="921"/>
      <c r="RSS93" s="921"/>
      <c r="RST93" s="921"/>
      <c r="RSU93" s="921"/>
      <c r="RSV93" s="921"/>
      <c r="RSW93" s="921"/>
      <c r="RSX93" s="921"/>
      <c r="RSY93" s="921"/>
      <c r="RSZ93" s="921"/>
      <c r="RTA93" s="921"/>
      <c r="RTB93" s="921"/>
      <c r="RTC93" s="921"/>
      <c r="RTD93" s="921"/>
      <c r="RTE93" s="921"/>
      <c r="RTF93" s="921"/>
      <c r="RTG93" s="921"/>
      <c r="RTH93" s="921"/>
      <c r="RTI93" s="921"/>
      <c r="RTJ93" s="921"/>
      <c r="RTK93" s="921"/>
      <c r="RTL93" s="921"/>
      <c r="RTM93" s="921"/>
      <c r="RTN93" s="921"/>
      <c r="RTO93" s="921"/>
      <c r="RTP93" s="921"/>
      <c r="RTQ93" s="921"/>
      <c r="RTR93" s="921"/>
      <c r="RTS93" s="921"/>
      <c r="RTT93" s="921"/>
      <c r="RTU93" s="921"/>
      <c r="RTV93" s="921"/>
      <c r="RTW93" s="921"/>
      <c r="RTX93" s="921"/>
      <c r="RTY93" s="921"/>
      <c r="RTZ93" s="921"/>
      <c r="RUA93" s="921"/>
      <c r="RUB93" s="921"/>
      <c r="RUC93" s="921"/>
      <c r="RUD93" s="921"/>
      <c r="RUE93" s="921"/>
      <c r="RUF93" s="921"/>
      <c r="RUG93" s="921"/>
      <c r="RUH93" s="921"/>
      <c r="RUI93" s="921"/>
      <c r="RUJ93" s="921"/>
      <c r="RUK93" s="921"/>
      <c r="RUL93" s="921"/>
      <c r="RUM93" s="921"/>
      <c r="RUN93" s="921"/>
      <c r="RUO93" s="921"/>
      <c r="RUP93" s="921"/>
      <c r="RUQ93" s="921"/>
      <c r="RUR93" s="921"/>
      <c r="RUS93" s="921"/>
      <c r="RUT93" s="921"/>
      <c r="RUU93" s="921"/>
      <c r="RUV93" s="921"/>
      <c r="RUW93" s="921"/>
      <c r="RUX93" s="921"/>
      <c r="RUY93" s="921"/>
      <c r="RUZ93" s="921"/>
      <c r="RVA93" s="921"/>
      <c r="RVB93" s="921"/>
      <c r="RVC93" s="921"/>
      <c r="RVD93" s="921"/>
      <c r="RVE93" s="921"/>
      <c r="RVF93" s="921"/>
      <c r="RVG93" s="921"/>
      <c r="RVH93" s="921"/>
      <c r="RVI93" s="921"/>
      <c r="RVJ93" s="921"/>
      <c r="RVK93" s="921"/>
      <c r="RVL93" s="921"/>
      <c r="RVM93" s="921"/>
      <c r="RVN93" s="921"/>
      <c r="RVO93" s="921"/>
      <c r="RVP93" s="921"/>
      <c r="RVQ93" s="921"/>
      <c r="RVR93" s="921"/>
      <c r="RVS93" s="921"/>
      <c r="RVT93" s="921"/>
      <c r="RVU93" s="921"/>
      <c r="RVV93" s="921"/>
      <c r="RVW93" s="921"/>
      <c r="RVX93" s="921"/>
      <c r="RVY93" s="921"/>
      <c r="RVZ93" s="921"/>
      <c r="RWA93" s="921"/>
      <c r="RWB93" s="921"/>
      <c r="RWC93" s="921"/>
      <c r="RWD93" s="921"/>
      <c r="RWE93" s="921"/>
      <c r="RWF93" s="921"/>
      <c r="RWG93" s="921"/>
      <c r="RWH93" s="921"/>
      <c r="RWI93" s="921"/>
      <c r="RWJ93" s="921"/>
      <c r="RWK93" s="921"/>
      <c r="RWL93" s="921"/>
      <c r="RWM93" s="921"/>
      <c r="RWN93" s="921"/>
      <c r="RWO93" s="921"/>
      <c r="RWP93" s="921"/>
      <c r="RWQ93" s="921"/>
      <c r="RWR93" s="921"/>
      <c r="RWS93" s="921"/>
      <c r="RWT93" s="921"/>
      <c r="RWU93" s="921"/>
      <c r="RWV93" s="921"/>
      <c r="RWW93" s="921"/>
      <c r="RWX93" s="921"/>
      <c r="RWY93" s="921"/>
      <c r="RWZ93" s="921"/>
      <c r="RXA93" s="921"/>
      <c r="RXB93" s="921"/>
      <c r="RXC93" s="921"/>
      <c r="RXD93" s="921"/>
      <c r="RXE93" s="921"/>
      <c r="RXF93" s="921"/>
      <c r="RXG93" s="921"/>
      <c r="RXH93" s="921"/>
      <c r="RXI93" s="921"/>
      <c r="RXJ93" s="921"/>
      <c r="RXK93" s="921"/>
      <c r="RXL93" s="921"/>
      <c r="RXM93" s="921"/>
      <c r="RXN93" s="921"/>
      <c r="RXO93" s="921"/>
      <c r="RXP93" s="921"/>
      <c r="RXQ93" s="921"/>
      <c r="RXR93" s="921"/>
      <c r="RXS93" s="921"/>
      <c r="RXT93" s="921"/>
      <c r="RXU93" s="921"/>
      <c r="RXV93" s="921"/>
      <c r="RXW93" s="921"/>
      <c r="RXX93" s="921"/>
      <c r="RXY93" s="921"/>
      <c r="RXZ93" s="921"/>
      <c r="RYA93" s="921"/>
      <c r="RYB93" s="921"/>
      <c r="RYC93" s="921"/>
      <c r="RYD93" s="921"/>
      <c r="RYE93" s="921"/>
      <c r="RYF93" s="921"/>
      <c r="RYG93" s="921"/>
      <c r="RYH93" s="921"/>
      <c r="RYI93" s="921"/>
      <c r="RYJ93" s="921"/>
      <c r="RYK93" s="921"/>
      <c r="RYL93" s="921"/>
      <c r="RYM93" s="921"/>
      <c r="RYN93" s="921"/>
      <c r="RYO93" s="921"/>
      <c r="RYP93" s="921"/>
      <c r="RYQ93" s="921"/>
      <c r="RYR93" s="921"/>
      <c r="RYS93" s="921"/>
      <c r="RYT93" s="921"/>
      <c r="RYU93" s="921"/>
      <c r="RYV93" s="921"/>
      <c r="RYW93" s="921"/>
      <c r="RYX93" s="921"/>
      <c r="RYY93" s="921"/>
      <c r="RYZ93" s="921"/>
      <c r="RZA93" s="921"/>
      <c r="RZB93" s="921"/>
      <c r="RZC93" s="921"/>
      <c r="RZD93" s="921"/>
      <c r="RZE93" s="921"/>
      <c r="RZF93" s="921"/>
      <c r="RZG93" s="921"/>
      <c r="RZH93" s="921"/>
      <c r="RZI93" s="921"/>
      <c r="RZJ93" s="921"/>
      <c r="RZK93" s="921"/>
      <c r="RZL93" s="921"/>
      <c r="RZM93" s="921"/>
      <c r="RZN93" s="921"/>
      <c r="RZO93" s="921"/>
      <c r="RZP93" s="921"/>
      <c r="RZQ93" s="921"/>
      <c r="RZR93" s="921"/>
      <c r="RZS93" s="921"/>
      <c r="RZT93" s="921"/>
      <c r="RZU93" s="921"/>
      <c r="RZV93" s="921"/>
      <c r="RZW93" s="921"/>
      <c r="RZX93" s="921"/>
      <c r="RZY93" s="921"/>
      <c r="RZZ93" s="921"/>
      <c r="SAA93" s="921"/>
      <c r="SAB93" s="921"/>
      <c r="SAC93" s="921"/>
      <c r="SAD93" s="921"/>
      <c r="SAE93" s="921"/>
      <c r="SAF93" s="921"/>
      <c r="SAG93" s="921"/>
      <c r="SAH93" s="921"/>
      <c r="SAI93" s="921"/>
      <c r="SAJ93" s="921"/>
      <c r="SAK93" s="921"/>
      <c r="SAL93" s="921"/>
      <c r="SAM93" s="921"/>
      <c r="SAN93" s="921"/>
      <c r="SAO93" s="921"/>
      <c r="SAP93" s="921"/>
      <c r="SAQ93" s="921"/>
      <c r="SAR93" s="921"/>
      <c r="SAS93" s="921"/>
      <c r="SAT93" s="921"/>
      <c r="SAU93" s="921"/>
      <c r="SAV93" s="921"/>
      <c r="SAW93" s="921"/>
      <c r="SAX93" s="921"/>
      <c r="SAY93" s="921"/>
      <c r="SAZ93" s="921"/>
      <c r="SBA93" s="921"/>
      <c r="SBB93" s="921"/>
      <c r="SBC93" s="921"/>
      <c r="SBD93" s="921"/>
      <c r="SBE93" s="921"/>
      <c r="SBF93" s="921"/>
      <c r="SBG93" s="921"/>
      <c r="SBH93" s="921"/>
      <c r="SBI93" s="921"/>
      <c r="SBJ93" s="921"/>
      <c r="SBK93" s="921"/>
      <c r="SBL93" s="921"/>
      <c r="SBM93" s="921"/>
      <c r="SBN93" s="921"/>
      <c r="SBO93" s="921"/>
      <c r="SBP93" s="921"/>
      <c r="SBQ93" s="921"/>
      <c r="SBR93" s="921"/>
      <c r="SBS93" s="921"/>
      <c r="SBT93" s="921"/>
      <c r="SBU93" s="921"/>
      <c r="SBV93" s="921"/>
      <c r="SBW93" s="921"/>
      <c r="SBX93" s="921"/>
      <c r="SBY93" s="921"/>
      <c r="SBZ93" s="921"/>
      <c r="SCA93" s="921"/>
      <c r="SCB93" s="921"/>
      <c r="SCC93" s="921"/>
      <c r="SCD93" s="921"/>
      <c r="SCE93" s="921"/>
      <c r="SCF93" s="921"/>
      <c r="SCG93" s="921"/>
      <c r="SCH93" s="921"/>
      <c r="SCI93" s="921"/>
      <c r="SCJ93" s="921"/>
      <c r="SCK93" s="921"/>
      <c r="SCL93" s="921"/>
      <c r="SCM93" s="921"/>
      <c r="SCN93" s="921"/>
      <c r="SCO93" s="921"/>
      <c r="SCP93" s="921"/>
      <c r="SCQ93" s="921"/>
      <c r="SCR93" s="921"/>
      <c r="SCS93" s="921"/>
      <c r="SCT93" s="921"/>
      <c r="SCU93" s="921"/>
      <c r="SCV93" s="921"/>
      <c r="SCW93" s="921"/>
      <c r="SCX93" s="921"/>
      <c r="SCY93" s="921"/>
      <c r="SCZ93" s="921"/>
      <c r="SDA93" s="921"/>
      <c r="SDB93" s="921"/>
      <c r="SDC93" s="921"/>
      <c r="SDD93" s="921"/>
      <c r="SDE93" s="921"/>
      <c r="SDF93" s="921"/>
      <c r="SDG93" s="921"/>
      <c r="SDH93" s="921"/>
      <c r="SDI93" s="921"/>
      <c r="SDJ93" s="921"/>
      <c r="SDK93" s="921"/>
      <c r="SDL93" s="921"/>
      <c r="SDM93" s="921"/>
      <c r="SDN93" s="921"/>
      <c r="SDO93" s="921"/>
      <c r="SDP93" s="921"/>
      <c r="SDQ93" s="921"/>
      <c r="SDR93" s="921"/>
      <c r="SDS93" s="921"/>
      <c r="SDT93" s="921"/>
      <c r="SDU93" s="921"/>
      <c r="SDV93" s="921"/>
      <c r="SDW93" s="921"/>
      <c r="SDX93" s="921"/>
      <c r="SDY93" s="921"/>
      <c r="SDZ93" s="921"/>
      <c r="SEA93" s="921"/>
      <c r="SEB93" s="921"/>
      <c r="SEC93" s="921"/>
      <c r="SED93" s="921"/>
      <c r="SEE93" s="921"/>
      <c r="SEF93" s="921"/>
      <c r="SEG93" s="921"/>
      <c r="SEH93" s="921"/>
      <c r="SEI93" s="921"/>
      <c r="SEJ93" s="921"/>
      <c r="SEK93" s="921"/>
      <c r="SEL93" s="921"/>
      <c r="SEM93" s="921"/>
      <c r="SEN93" s="921"/>
      <c r="SEO93" s="921"/>
      <c r="SEP93" s="921"/>
      <c r="SEQ93" s="921"/>
      <c r="SER93" s="921"/>
      <c r="SES93" s="921"/>
      <c r="SET93" s="921"/>
      <c r="SEU93" s="921"/>
      <c r="SEV93" s="921"/>
      <c r="SEW93" s="921"/>
      <c r="SEX93" s="921"/>
      <c r="SEY93" s="921"/>
      <c r="SEZ93" s="921"/>
      <c r="SFA93" s="921"/>
      <c r="SFB93" s="921"/>
      <c r="SFC93" s="921"/>
      <c r="SFD93" s="921"/>
      <c r="SFE93" s="921"/>
      <c r="SFF93" s="921"/>
      <c r="SFG93" s="921"/>
      <c r="SFH93" s="921"/>
      <c r="SFI93" s="921"/>
      <c r="SFJ93" s="921"/>
      <c r="SFK93" s="921"/>
      <c r="SFL93" s="921"/>
      <c r="SFM93" s="921"/>
      <c r="SFN93" s="921"/>
      <c r="SFO93" s="921"/>
      <c r="SFP93" s="921"/>
      <c r="SFQ93" s="921"/>
      <c r="SFR93" s="921"/>
      <c r="SFS93" s="921"/>
      <c r="SFT93" s="921"/>
      <c r="SFU93" s="921"/>
      <c r="SFV93" s="921"/>
      <c r="SFW93" s="921"/>
      <c r="SFX93" s="921"/>
      <c r="SFY93" s="921"/>
      <c r="SFZ93" s="921"/>
      <c r="SGA93" s="921"/>
      <c r="SGB93" s="921"/>
      <c r="SGC93" s="921"/>
      <c r="SGD93" s="921"/>
      <c r="SGE93" s="921"/>
      <c r="SGF93" s="921"/>
      <c r="SGG93" s="921"/>
      <c r="SGH93" s="921"/>
      <c r="SGI93" s="921"/>
      <c r="SGJ93" s="921"/>
      <c r="SGK93" s="921"/>
      <c r="SGL93" s="921"/>
      <c r="SGM93" s="921"/>
      <c r="SGN93" s="921"/>
      <c r="SGO93" s="921"/>
      <c r="SGP93" s="921"/>
      <c r="SGQ93" s="921"/>
      <c r="SGR93" s="921"/>
      <c r="SGS93" s="921"/>
      <c r="SGT93" s="921"/>
      <c r="SGU93" s="921"/>
      <c r="SGV93" s="921"/>
      <c r="SGW93" s="921"/>
      <c r="SGX93" s="921"/>
      <c r="SGY93" s="921"/>
      <c r="SGZ93" s="921"/>
      <c r="SHA93" s="921"/>
      <c r="SHB93" s="921"/>
      <c r="SHC93" s="921"/>
      <c r="SHD93" s="921"/>
      <c r="SHE93" s="921"/>
      <c r="SHF93" s="921"/>
      <c r="SHG93" s="921"/>
      <c r="SHH93" s="921"/>
      <c r="SHI93" s="921"/>
      <c r="SHJ93" s="921"/>
      <c r="SHK93" s="921"/>
      <c r="SHL93" s="921"/>
      <c r="SHM93" s="921"/>
      <c r="SHN93" s="921"/>
      <c r="SHO93" s="921"/>
      <c r="SHP93" s="921"/>
      <c r="SHQ93" s="921"/>
      <c r="SHR93" s="921"/>
      <c r="SHS93" s="921"/>
      <c r="SHT93" s="921"/>
      <c r="SHU93" s="921"/>
      <c r="SHV93" s="921"/>
      <c r="SHW93" s="921"/>
      <c r="SHX93" s="921"/>
      <c r="SHY93" s="921"/>
      <c r="SHZ93" s="921"/>
      <c r="SIA93" s="921"/>
      <c r="SIB93" s="921"/>
      <c r="SIC93" s="921"/>
      <c r="SID93" s="921"/>
      <c r="SIE93" s="921"/>
      <c r="SIF93" s="921"/>
      <c r="SIG93" s="921"/>
      <c r="SIH93" s="921"/>
      <c r="SII93" s="921"/>
      <c r="SIJ93" s="921"/>
      <c r="SIK93" s="921"/>
      <c r="SIL93" s="921"/>
      <c r="SIM93" s="921"/>
      <c r="SIN93" s="921"/>
      <c r="SIO93" s="921"/>
      <c r="SIP93" s="921"/>
      <c r="SIQ93" s="921"/>
      <c r="SIR93" s="921"/>
      <c r="SIS93" s="921"/>
      <c r="SIT93" s="921"/>
      <c r="SIU93" s="921"/>
      <c r="SIV93" s="921"/>
      <c r="SIW93" s="921"/>
      <c r="SIX93" s="921"/>
      <c r="SIY93" s="921"/>
      <c r="SIZ93" s="921"/>
      <c r="SJA93" s="921"/>
      <c r="SJB93" s="921"/>
      <c r="SJC93" s="921"/>
      <c r="SJD93" s="921"/>
      <c r="SJE93" s="921"/>
      <c r="SJF93" s="921"/>
      <c r="SJG93" s="921"/>
      <c r="SJH93" s="921"/>
      <c r="SJI93" s="921"/>
      <c r="SJJ93" s="921"/>
      <c r="SJK93" s="921"/>
      <c r="SJL93" s="921"/>
      <c r="SJM93" s="921"/>
      <c r="SJN93" s="921"/>
      <c r="SJO93" s="921"/>
      <c r="SJP93" s="921"/>
      <c r="SJQ93" s="921"/>
      <c r="SJR93" s="921"/>
      <c r="SJS93" s="921"/>
      <c r="SJT93" s="921"/>
      <c r="SJU93" s="921"/>
      <c r="SJV93" s="921"/>
      <c r="SJW93" s="921"/>
      <c r="SJX93" s="921"/>
      <c r="SJY93" s="921"/>
      <c r="SJZ93" s="921"/>
      <c r="SKA93" s="921"/>
      <c r="SKB93" s="921"/>
      <c r="SKC93" s="921"/>
      <c r="SKD93" s="921"/>
      <c r="SKE93" s="921"/>
      <c r="SKF93" s="921"/>
      <c r="SKG93" s="921"/>
      <c r="SKH93" s="921"/>
      <c r="SKI93" s="921"/>
      <c r="SKJ93" s="921"/>
      <c r="SKK93" s="921"/>
      <c r="SKL93" s="921"/>
      <c r="SKM93" s="921"/>
      <c r="SKN93" s="921"/>
      <c r="SKO93" s="921"/>
      <c r="SKP93" s="921"/>
      <c r="SKQ93" s="921"/>
      <c r="SKR93" s="921"/>
      <c r="SKS93" s="921"/>
      <c r="SKT93" s="921"/>
      <c r="SKU93" s="921"/>
      <c r="SKV93" s="921"/>
      <c r="SKW93" s="921"/>
      <c r="SKX93" s="921"/>
      <c r="SKY93" s="921"/>
      <c r="SKZ93" s="921"/>
      <c r="SLA93" s="921"/>
      <c r="SLB93" s="921"/>
      <c r="SLC93" s="921"/>
      <c r="SLD93" s="921"/>
      <c r="SLE93" s="921"/>
      <c r="SLF93" s="921"/>
      <c r="SLG93" s="921"/>
      <c r="SLH93" s="921"/>
      <c r="SLI93" s="921"/>
      <c r="SLJ93" s="921"/>
      <c r="SLK93" s="921"/>
      <c r="SLL93" s="921"/>
      <c r="SLM93" s="921"/>
      <c r="SLN93" s="921"/>
      <c r="SLO93" s="921"/>
      <c r="SLP93" s="921"/>
      <c r="SLQ93" s="921"/>
      <c r="SLR93" s="921"/>
      <c r="SLS93" s="921"/>
      <c r="SLT93" s="921"/>
      <c r="SLU93" s="921"/>
      <c r="SLV93" s="921"/>
      <c r="SLW93" s="921"/>
      <c r="SLX93" s="921"/>
      <c r="SLY93" s="921"/>
      <c r="SLZ93" s="921"/>
      <c r="SMA93" s="921"/>
      <c r="SMB93" s="921"/>
      <c r="SMC93" s="921"/>
      <c r="SMD93" s="921"/>
      <c r="SME93" s="921"/>
      <c r="SMF93" s="921"/>
      <c r="SMG93" s="921"/>
      <c r="SMH93" s="921"/>
      <c r="SMI93" s="921"/>
      <c r="SMJ93" s="921"/>
      <c r="SMK93" s="921"/>
      <c r="SML93" s="921"/>
      <c r="SMM93" s="921"/>
      <c r="SMN93" s="921"/>
      <c r="SMO93" s="921"/>
      <c r="SMP93" s="921"/>
      <c r="SMQ93" s="921"/>
      <c r="SMR93" s="921"/>
      <c r="SMS93" s="921"/>
      <c r="SMT93" s="921"/>
      <c r="SMU93" s="921"/>
      <c r="SMV93" s="921"/>
      <c r="SMW93" s="921"/>
      <c r="SMX93" s="921"/>
      <c r="SMY93" s="921"/>
      <c r="SMZ93" s="921"/>
      <c r="SNA93" s="921"/>
      <c r="SNB93" s="921"/>
      <c r="SNC93" s="921"/>
      <c r="SND93" s="921"/>
      <c r="SNE93" s="921"/>
      <c r="SNF93" s="921"/>
      <c r="SNG93" s="921"/>
      <c r="SNH93" s="921"/>
      <c r="SNI93" s="921"/>
      <c r="SNJ93" s="921"/>
      <c r="SNK93" s="921"/>
      <c r="SNL93" s="921"/>
      <c r="SNM93" s="921"/>
      <c r="SNN93" s="921"/>
      <c r="SNO93" s="921"/>
      <c r="SNP93" s="921"/>
      <c r="SNQ93" s="921"/>
      <c r="SNR93" s="921"/>
      <c r="SNS93" s="921"/>
      <c r="SNT93" s="921"/>
      <c r="SNU93" s="921"/>
      <c r="SNV93" s="921"/>
      <c r="SNW93" s="921"/>
      <c r="SNX93" s="921"/>
      <c r="SNY93" s="921"/>
      <c r="SNZ93" s="921"/>
      <c r="SOA93" s="921"/>
      <c r="SOB93" s="921"/>
      <c r="SOC93" s="921"/>
      <c r="SOD93" s="921"/>
      <c r="SOE93" s="921"/>
      <c r="SOF93" s="921"/>
      <c r="SOG93" s="921"/>
      <c r="SOH93" s="921"/>
      <c r="SOI93" s="921"/>
      <c r="SOJ93" s="921"/>
      <c r="SOK93" s="921"/>
      <c r="SOL93" s="921"/>
      <c r="SOM93" s="921"/>
      <c r="SON93" s="921"/>
      <c r="SOO93" s="921"/>
      <c r="SOP93" s="921"/>
      <c r="SOQ93" s="921"/>
      <c r="SOR93" s="921"/>
      <c r="SOS93" s="921"/>
      <c r="SOT93" s="921"/>
      <c r="SOU93" s="921"/>
      <c r="SOV93" s="921"/>
      <c r="SOW93" s="921"/>
      <c r="SOX93" s="921"/>
      <c r="SOY93" s="921"/>
      <c r="SOZ93" s="921"/>
      <c r="SPA93" s="921"/>
      <c r="SPB93" s="921"/>
      <c r="SPC93" s="921"/>
      <c r="SPD93" s="921"/>
      <c r="SPE93" s="921"/>
      <c r="SPF93" s="921"/>
      <c r="SPG93" s="921"/>
      <c r="SPH93" s="921"/>
      <c r="SPI93" s="921"/>
      <c r="SPJ93" s="921"/>
      <c r="SPK93" s="921"/>
      <c r="SPL93" s="921"/>
      <c r="SPM93" s="921"/>
      <c r="SPN93" s="921"/>
      <c r="SPO93" s="921"/>
      <c r="SPP93" s="921"/>
      <c r="SPQ93" s="921"/>
      <c r="SPR93" s="921"/>
      <c r="SPS93" s="921"/>
      <c r="SPT93" s="921"/>
      <c r="SPU93" s="921"/>
      <c r="SPV93" s="921"/>
      <c r="SPW93" s="921"/>
      <c r="SPX93" s="921"/>
      <c r="SPY93" s="921"/>
      <c r="SPZ93" s="921"/>
      <c r="SQA93" s="921"/>
      <c r="SQB93" s="921"/>
      <c r="SQC93" s="921"/>
      <c r="SQD93" s="921"/>
      <c r="SQE93" s="921"/>
      <c r="SQF93" s="921"/>
      <c r="SQG93" s="921"/>
      <c r="SQH93" s="921"/>
      <c r="SQI93" s="921"/>
      <c r="SQJ93" s="921"/>
      <c r="SQK93" s="921"/>
      <c r="SQL93" s="921"/>
      <c r="SQM93" s="921"/>
      <c r="SQN93" s="921"/>
      <c r="SQO93" s="921"/>
      <c r="SQP93" s="921"/>
      <c r="SQQ93" s="921"/>
      <c r="SQR93" s="921"/>
      <c r="SQS93" s="921"/>
      <c r="SQT93" s="921"/>
      <c r="SQU93" s="921"/>
      <c r="SQV93" s="921"/>
      <c r="SQW93" s="921"/>
      <c r="SQX93" s="921"/>
      <c r="SQY93" s="921"/>
      <c r="SQZ93" s="921"/>
      <c r="SRA93" s="921"/>
      <c r="SRB93" s="921"/>
      <c r="SRC93" s="921"/>
      <c r="SRD93" s="921"/>
      <c r="SRE93" s="921"/>
      <c r="SRF93" s="921"/>
      <c r="SRG93" s="921"/>
      <c r="SRH93" s="921"/>
      <c r="SRI93" s="921"/>
      <c r="SRJ93" s="921"/>
      <c r="SRK93" s="921"/>
      <c r="SRL93" s="921"/>
      <c r="SRM93" s="921"/>
      <c r="SRN93" s="921"/>
      <c r="SRO93" s="921"/>
      <c r="SRP93" s="921"/>
      <c r="SRQ93" s="921"/>
      <c r="SRR93" s="921"/>
      <c r="SRS93" s="921"/>
      <c r="SRT93" s="921"/>
      <c r="SRU93" s="921"/>
      <c r="SRV93" s="921"/>
      <c r="SRW93" s="921"/>
      <c r="SRX93" s="921"/>
      <c r="SRY93" s="921"/>
      <c r="SRZ93" s="921"/>
      <c r="SSA93" s="921"/>
      <c r="SSB93" s="921"/>
      <c r="SSC93" s="921"/>
      <c r="SSD93" s="921"/>
      <c r="SSE93" s="921"/>
      <c r="SSF93" s="921"/>
      <c r="SSG93" s="921"/>
      <c r="SSH93" s="921"/>
      <c r="SSI93" s="921"/>
      <c r="SSJ93" s="921"/>
      <c r="SSK93" s="921"/>
      <c r="SSL93" s="921"/>
      <c r="SSM93" s="921"/>
      <c r="SSN93" s="921"/>
      <c r="SSO93" s="921"/>
      <c r="SSP93" s="921"/>
      <c r="SSQ93" s="921"/>
      <c r="SSR93" s="921"/>
      <c r="SSS93" s="921"/>
      <c r="SST93" s="921"/>
      <c r="SSU93" s="921"/>
      <c r="SSV93" s="921"/>
      <c r="SSW93" s="921"/>
      <c r="SSX93" s="921"/>
      <c r="SSY93" s="921"/>
      <c r="SSZ93" s="921"/>
      <c r="STA93" s="921"/>
      <c r="STB93" s="921"/>
      <c r="STC93" s="921"/>
      <c r="STD93" s="921"/>
      <c r="STE93" s="921"/>
      <c r="STF93" s="921"/>
      <c r="STG93" s="921"/>
      <c r="STH93" s="921"/>
      <c r="STI93" s="921"/>
      <c r="STJ93" s="921"/>
      <c r="STK93" s="921"/>
      <c r="STL93" s="921"/>
      <c r="STM93" s="921"/>
      <c r="STN93" s="921"/>
      <c r="STO93" s="921"/>
      <c r="STP93" s="921"/>
      <c r="STQ93" s="921"/>
      <c r="STR93" s="921"/>
      <c r="STS93" s="921"/>
      <c r="STT93" s="921"/>
      <c r="STU93" s="921"/>
      <c r="STV93" s="921"/>
      <c r="STW93" s="921"/>
      <c r="STX93" s="921"/>
      <c r="STY93" s="921"/>
      <c r="STZ93" s="921"/>
      <c r="SUA93" s="921"/>
      <c r="SUB93" s="921"/>
      <c r="SUC93" s="921"/>
      <c r="SUD93" s="921"/>
      <c r="SUE93" s="921"/>
      <c r="SUF93" s="921"/>
      <c r="SUG93" s="921"/>
      <c r="SUH93" s="921"/>
      <c r="SUI93" s="921"/>
      <c r="SUJ93" s="921"/>
      <c r="SUK93" s="921"/>
      <c r="SUL93" s="921"/>
      <c r="SUM93" s="921"/>
      <c r="SUN93" s="921"/>
      <c r="SUO93" s="921"/>
      <c r="SUP93" s="921"/>
      <c r="SUQ93" s="921"/>
      <c r="SUR93" s="921"/>
      <c r="SUS93" s="921"/>
      <c r="SUT93" s="921"/>
      <c r="SUU93" s="921"/>
      <c r="SUV93" s="921"/>
      <c r="SUW93" s="921"/>
      <c r="SUX93" s="921"/>
      <c r="SUY93" s="921"/>
      <c r="SUZ93" s="921"/>
      <c r="SVA93" s="921"/>
      <c r="SVB93" s="921"/>
      <c r="SVC93" s="921"/>
      <c r="SVD93" s="921"/>
      <c r="SVE93" s="921"/>
      <c r="SVF93" s="921"/>
      <c r="SVG93" s="921"/>
      <c r="SVH93" s="921"/>
      <c r="SVI93" s="921"/>
      <c r="SVJ93" s="921"/>
      <c r="SVK93" s="921"/>
      <c r="SVL93" s="921"/>
      <c r="SVM93" s="921"/>
      <c r="SVN93" s="921"/>
      <c r="SVO93" s="921"/>
      <c r="SVP93" s="921"/>
      <c r="SVQ93" s="921"/>
      <c r="SVR93" s="921"/>
      <c r="SVS93" s="921"/>
      <c r="SVT93" s="921"/>
      <c r="SVU93" s="921"/>
      <c r="SVV93" s="921"/>
      <c r="SVW93" s="921"/>
      <c r="SVX93" s="921"/>
      <c r="SVY93" s="921"/>
      <c r="SVZ93" s="921"/>
      <c r="SWA93" s="921"/>
      <c r="SWB93" s="921"/>
      <c r="SWC93" s="921"/>
      <c r="SWD93" s="921"/>
      <c r="SWE93" s="921"/>
      <c r="SWF93" s="921"/>
      <c r="SWG93" s="921"/>
      <c r="SWH93" s="921"/>
      <c r="SWI93" s="921"/>
      <c r="SWJ93" s="921"/>
      <c r="SWK93" s="921"/>
      <c r="SWL93" s="921"/>
      <c r="SWM93" s="921"/>
      <c r="SWN93" s="921"/>
      <c r="SWO93" s="921"/>
      <c r="SWP93" s="921"/>
      <c r="SWQ93" s="921"/>
      <c r="SWR93" s="921"/>
      <c r="SWS93" s="921"/>
      <c r="SWT93" s="921"/>
      <c r="SWU93" s="921"/>
      <c r="SWV93" s="921"/>
      <c r="SWW93" s="921"/>
      <c r="SWX93" s="921"/>
      <c r="SWY93" s="921"/>
      <c r="SWZ93" s="921"/>
      <c r="SXA93" s="921"/>
      <c r="SXB93" s="921"/>
      <c r="SXC93" s="921"/>
      <c r="SXD93" s="921"/>
      <c r="SXE93" s="921"/>
      <c r="SXF93" s="921"/>
      <c r="SXG93" s="921"/>
      <c r="SXH93" s="921"/>
      <c r="SXI93" s="921"/>
      <c r="SXJ93" s="921"/>
      <c r="SXK93" s="921"/>
      <c r="SXL93" s="921"/>
      <c r="SXM93" s="921"/>
      <c r="SXN93" s="921"/>
      <c r="SXO93" s="921"/>
      <c r="SXP93" s="921"/>
      <c r="SXQ93" s="921"/>
      <c r="SXR93" s="921"/>
      <c r="SXS93" s="921"/>
      <c r="SXT93" s="921"/>
      <c r="SXU93" s="921"/>
      <c r="SXV93" s="921"/>
      <c r="SXW93" s="921"/>
      <c r="SXX93" s="921"/>
      <c r="SXY93" s="921"/>
      <c r="SXZ93" s="921"/>
      <c r="SYA93" s="921"/>
      <c r="SYB93" s="921"/>
      <c r="SYC93" s="921"/>
      <c r="SYD93" s="921"/>
      <c r="SYE93" s="921"/>
      <c r="SYF93" s="921"/>
      <c r="SYG93" s="921"/>
      <c r="SYH93" s="921"/>
      <c r="SYI93" s="921"/>
      <c r="SYJ93" s="921"/>
      <c r="SYK93" s="921"/>
      <c r="SYL93" s="921"/>
      <c r="SYM93" s="921"/>
      <c r="SYN93" s="921"/>
      <c r="SYO93" s="921"/>
      <c r="SYP93" s="921"/>
      <c r="SYQ93" s="921"/>
      <c r="SYR93" s="921"/>
      <c r="SYS93" s="921"/>
      <c r="SYT93" s="921"/>
      <c r="SYU93" s="921"/>
      <c r="SYV93" s="921"/>
      <c r="SYW93" s="921"/>
      <c r="SYX93" s="921"/>
      <c r="SYY93" s="921"/>
      <c r="SYZ93" s="921"/>
      <c r="SZA93" s="921"/>
      <c r="SZB93" s="921"/>
      <c r="SZC93" s="921"/>
      <c r="SZD93" s="921"/>
      <c r="SZE93" s="921"/>
      <c r="SZF93" s="921"/>
      <c r="SZG93" s="921"/>
      <c r="SZH93" s="921"/>
      <c r="SZI93" s="921"/>
      <c r="SZJ93" s="921"/>
      <c r="SZK93" s="921"/>
      <c r="SZL93" s="921"/>
      <c r="SZM93" s="921"/>
      <c r="SZN93" s="921"/>
      <c r="SZO93" s="921"/>
      <c r="SZP93" s="921"/>
      <c r="SZQ93" s="921"/>
      <c r="SZR93" s="921"/>
      <c r="SZS93" s="921"/>
      <c r="SZT93" s="921"/>
      <c r="SZU93" s="921"/>
      <c r="SZV93" s="921"/>
      <c r="SZW93" s="921"/>
      <c r="SZX93" s="921"/>
      <c r="SZY93" s="921"/>
      <c r="SZZ93" s="921"/>
      <c r="TAA93" s="921"/>
      <c r="TAB93" s="921"/>
      <c r="TAC93" s="921"/>
      <c r="TAD93" s="921"/>
      <c r="TAE93" s="921"/>
      <c r="TAF93" s="921"/>
      <c r="TAG93" s="921"/>
      <c r="TAH93" s="921"/>
      <c r="TAI93" s="921"/>
      <c r="TAJ93" s="921"/>
      <c r="TAK93" s="921"/>
      <c r="TAL93" s="921"/>
      <c r="TAM93" s="921"/>
      <c r="TAN93" s="921"/>
      <c r="TAO93" s="921"/>
      <c r="TAP93" s="921"/>
      <c r="TAQ93" s="921"/>
      <c r="TAR93" s="921"/>
      <c r="TAS93" s="921"/>
      <c r="TAT93" s="921"/>
      <c r="TAU93" s="921"/>
      <c r="TAV93" s="921"/>
      <c r="TAW93" s="921"/>
      <c r="TAX93" s="921"/>
      <c r="TAY93" s="921"/>
      <c r="TAZ93" s="921"/>
      <c r="TBA93" s="921"/>
      <c r="TBB93" s="921"/>
      <c r="TBC93" s="921"/>
      <c r="TBD93" s="921"/>
      <c r="TBE93" s="921"/>
      <c r="TBF93" s="921"/>
      <c r="TBG93" s="921"/>
      <c r="TBH93" s="921"/>
      <c r="TBI93" s="921"/>
      <c r="TBJ93" s="921"/>
      <c r="TBK93" s="921"/>
      <c r="TBL93" s="921"/>
      <c r="TBM93" s="921"/>
      <c r="TBN93" s="921"/>
      <c r="TBO93" s="921"/>
      <c r="TBP93" s="921"/>
      <c r="TBQ93" s="921"/>
      <c r="TBR93" s="921"/>
      <c r="TBS93" s="921"/>
      <c r="TBT93" s="921"/>
      <c r="TBU93" s="921"/>
      <c r="TBV93" s="921"/>
      <c r="TBW93" s="921"/>
      <c r="TBX93" s="921"/>
      <c r="TBY93" s="921"/>
      <c r="TBZ93" s="921"/>
      <c r="TCA93" s="921"/>
      <c r="TCB93" s="921"/>
      <c r="TCC93" s="921"/>
      <c r="TCD93" s="921"/>
      <c r="TCE93" s="921"/>
      <c r="TCF93" s="921"/>
      <c r="TCG93" s="921"/>
      <c r="TCH93" s="921"/>
      <c r="TCI93" s="921"/>
      <c r="TCJ93" s="921"/>
      <c r="TCK93" s="921"/>
      <c r="TCL93" s="921"/>
      <c r="TCM93" s="921"/>
      <c r="TCN93" s="921"/>
      <c r="TCO93" s="921"/>
      <c r="TCP93" s="921"/>
      <c r="TCQ93" s="921"/>
      <c r="TCR93" s="921"/>
      <c r="TCS93" s="921"/>
      <c r="TCT93" s="921"/>
      <c r="TCU93" s="921"/>
      <c r="TCV93" s="921"/>
      <c r="TCW93" s="921"/>
      <c r="TCX93" s="921"/>
      <c r="TCY93" s="921"/>
      <c r="TCZ93" s="921"/>
      <c r="TDA93" s="921"/>
      <c r="TDB93" s="921"/>
      <c r="TDC93" s="921"/>
      <c r="TDD93" s="921"/>
      <c r="TDE93" s="921"/>
      <c r="TDF93" s="921"/>
      <c r="TDG93" s="921"/>
      <c r="TDH93" s="921"/>
      <c r="TDI93" s="921"/>
      <c r="TDJ93" s="921"/>
      <c r="TDK93" s="921"/>
      <c r="TDL93" s="921"/>
      <c r="TDM93" s="921"/>
      <c r="TDN93" s="921"/>
      <c r="TDO93" s="921"/>
      <c r="TDP93" s="921"/>
      <c r="TDQ93" s="921"/>
      <c r="TDR93" s="921"/>
      <c r="TDS93" s="921"/>
      <c r="TDT93" s="921"/>
      <c r="TDU93" s="921"/>
      <c r="TDV93" s="921"/>
      <c r="TDW93" s="921"/>
      <c r="TDX93" s="921"/>
      <c r="TDY93" s="921"/>
      <c r="TDZ93" s="921"/>
      <c r="TEA93" s="921"/>
      <c r="TEB93" s="921"/>
      <c r="TEC93" s="921"/>
      <c r="TED93" s="921"/>
      <c r="TEE93" s="921"/>
      <c r="TEF93" s="921"/>
      <c r="TEG93" s="921"/>
      <c r="TEH93" s="921"/>
      <c r="TEI93" s="921"/>
      <c r="TEJ93" s="921"/>
      <c r="TEK93" s="921"/>
      <c r="TEL93" s="921"/>
      <c r="TEM93" s="921"/>
      <c r="TEN93" s="921"/>
      <c r="TEO93" s="921"/>
      <c r="TEP93" s="921"/>
      <c r="TEQ93" s="921"/>
      <c r="TER93" s="921"/>
      <c r="TES93" s="921"/>
      <c r="TET93" s="921"/>
      <c r="TEU93" s="921"/>
      <c r="TEV93" s="921"/>
      <c r="TEW93" s="921"/>
      <c r="TEX93" s="921"/>
      <c r="TEY93" s="921"/>
      <c r="TEZ93" s="921"/>
      <c r="TFA93" s="921"/>
      <c r="TFB93" s="921"/>
      <c r="TFC93" s="921"/>
      <c r="TFD93" s="921"/>
      <c r="TFE93" s="921"/>
      <c r="TFF93" s="921"/>
      <c r="TFG93" s="921"/>
      <c r="TFH93" s="921"/>
      <c r="TFI93" s="921"/>
      <c r="TFJ93" s="921"/>
      <c r="TFK93" s="921"/>
      <c r="TFL93" s="921"/>
      <c r="TFM93" s="921"/>
      <c r="TFN93" s="921"/>
      <c r="TFO93" s="921"/>
      <c r="TFP93" s="921"/>
      <c r="TFQ93" s="921"/>
      <c r="TFR93" s="921"/>
      <c r="TFS93" s="921"/>
      <c r="TFT93" s="921"/>
      <c r="TFU93" s="921"/>
      <c r="TFV93" s="921"/>
      <c r="TFW93" s="921"/>
      <c r="TFX93" s="921"/>
      <c r="TFY93" s="921"/>
      <c r="TFZ93" s="921"/>
      <c r="TGA93" s="921"/>
      <c r="TGB93" s="921"/>
      <c r="TGC93" s="921"/>
      <c r="TGD93" s="921"/>
      <c r="TGE93" s="921"/>
      <c r="TGF93" s="921"/>
      <c r="TGG93" s="921"/>
      <c r="TGH93" s="921"/>
      <c r="TGI93" s="921"/>
      <c r="TGJ93" s="921"/>
      <c r="TGK93" s="921"/>
      <c r="TGL93" s="921"/>
      <c r="TGM93" s="921"/>
      <c r="TGN93" s="921"/>
      <c r="TGO93" s="921"/>
      <c r="TGP93" s="921"/>
      <c r="TGQ93" s="921"/>
      <c r="TGR93" s="921"/>
      <c r="TGS93" s="921"/>
      <c r="TGT93" s="921"/>
      <c r="TGU93" s="921"/>
      <c r="TGV93" s="921"/>
      <c r="TGW93" s="921"/>
      <c r="TGX93" s="921"/>
      <c r="TGY93" s="921"/>
      <c r="TGZ93" s="921"/>
      <c r="THA93" s="921"/>
      <c r="THB93" s="921"/>
      <c r="THC93" s="921"/>
      <c r="THD93" s="921"/>
      <c r="THE93" s="921"/>
      <c r="THF93" s="921"/>
      <c r="THG93" s="921"/>
      <c r="THH93" s="921"/>
      <c r="THI93" s="921"/>
      <c r="THJ93" s="921"/>
      <c r="THK93" s="921"/>
      <c r="THL93" s="921"/>
      <c r="THM93" s="921"/>
      <c r="THN93" s="921"/>
      <c r="THO93" s="921"/>
      <c r="THP93" s="921"/>
      <c r="THQ93" s="921"/>
      <c r="THR93" s="921"/>
      <c r="THS93" s="921"/>
      <c r="THT93" s="921"/>
      <c r="THU93" s="921"/>
      <c r="THV93" s="921"/>
      <c r="THW93" s="921"/>
      <c r="THX93" s="921"/>
      <c r="THY93" s="921"/>
      <c r="THZ93" s="921"/>
      <c r="TIA93" s="921"/>
      <c r="TIB93" s="921"/>
      <c r="TIC93" s="921"/>
      <c r="TID93" s="921"/>
      <c r="TIE93" s="921"/>
      <c r="TIF93" s="921"/>
      <c r="TIG93" s="921"/>
      <c r="TIH93" s="921"/>
      <c r="TII93" s="921"/>
      <c r="TIJ93" s="921"/>
      <c r="TIK93" s="921"/>
      <c r="TIL93" s="921"/>
      <c r="TIM93" s="921"/>
      <c r="TIN93" s="921"/>
      <c r="TIO93" s="921"/>
      <c r="TIP93" s="921"/>
      <c r="TIQ93" s="921"/>
      <c r="TIR93" s="921"/>
      <c r="TIS93" s="921"/>
      <c r="TIT93" s="921"/>
      <c r="TIU93" s="921"/>
      <c r="TIV93" s="921"/>
      <c r="TIW93" s="921"/>
      <c r="TIX93" s="921"/>
      <c r="TIY93" s="921"/>
      <c r="TIZ93" s="921"/>
      <c r="TJA93" s="921"/>
      <c r="TJB93" s="921"/>
      <c r="TJC93" s="921"/>
      <c r="TJD93" s="921"/>
      <c r="TJE93" s="921"/>
      <c r="TJF93" s="921"/>
      <c r="TJG93" s="921"/>
      <c r="TJH93" s="921"/>
      <c r="TJI93" s="921"/>
      <c r="TJJ93" s="921"/>
      <c r="TJK93" s="921"/>
      <c r="TJL93" s="921"/>
      <c r="TJM93" s="921"/>
      <c r="TJN93" s="921"/>
      <c r="TJO93" s="921"/>
      <c r="TJP93" s="921"/>
      <c r="TJQ93" s="921"/>
      <c r="TJR93" s="921"/>
      <c r="TJS93" s="921"/>
      <c r="TJT93" s="921"/>
      <c r="TJU93" s="921"/>
      <c r="TJV93" s="921"/>
      <c r="TJW93" s="921"/>
      <c r="TJX93" s="921"/>
      <c r="TJY93" s="921"/>
      <c r="TJZ93" s="921"/>
      <c r="TKA93" s="921"/>
      <c r="TKB93" s="921"/>
      <c r="TKC93" s="921"/>
      <c r="TKD93" s="921"/>
      <c r="TKE93" s="921"/>
      <c r="TKF93" s="921"/>
      <c r="TKG93" s="921"/>
      <c r="TKH93" s="921"/>
      <c r="TKI93" s="921"/>
      <c r="TKJ93" s="921"/>
      <c r="TKK93" s="921"/>
      <c r="TKL93" s="921"/>
      <c r="TKM93" s="921"/>
      <c r="TKN93" s="921"/>
      <c r="TKO93" s="921"/>
      <c r="TKP93" s="921"/>
      <c r="TKQ93" s="921"/>
      <c r="TKR93" s="921"/>
      <c r="TKS93" s="921"/>
      <c r="TKT93" s="921"/>
      <c r="TKU93" s="921"/>
      <c r="TKV93" s="921"/>
      <c r="TKW93" s="921"/>
      <c r="TKX93" s="921"/>
      <c r="TKY93" s="921"/>
      <c r="TKZ93" s="921"/>
      <c r="TLA93" s="921"/>
      <c r="TLB93" s="921"/>
      <c r="TLC93" s="921"/>
      <c r="TLD93" s="921"/>
      <c r="TLE93" s="921"/>
      <c r="TLF93" s="921"/>
      <c r="TLG93" s="921"/>
      <c r="TLH93" s="921"/>
      <c r="TLI93" s="921"/>
      <c r="TLJ93" s="921"/>
      <c r="TLK93" s="921"/>
      <c r="TLL93" s="921"/>
      <c r="TLM93" s="921"/>
      <c r="TLN93" s="921"/>
      <c r="TLO93" s="921"/>
      <c r="TLP93" s="921"/>
      <c r="TLQ93" s="921"/>
      <c r="TLR93" s="921"/>
      <c r="TLS93" s="921"/>
      <c r="TLT93" s="921"/>
      <c r="TLU93" s="921"/>
      <c r="TLV93" s="921"/>
      <c r="TLW93" s="921"/>
      <c r="TLX93" s="921"/>
      <c r="TLY93" s="921"/>
      <c r="TLZ93" s="921"/>
      <c r="TMA93" s="921"/>
      <c r="TMB93" s="921"/>
      <c r="TMC93" s="921"/>
      <c r="TMD93" s="921"/>
      <c r="TME93" s="921"/>
      <c r="TMF93" s="921"/>
      <c r="TMG93" s="921"/>
      <c r="TMH93" s="921"/>
      <c r="TMI93" s="921"/>
      <c r="TMJ93" s="921"/>
      <c r="TMK93" s="921"/>
      <c r="TML93" s="921"/>
      <c r="TMM93" s="921"/>
      <c r="TMN93" s="921"/>
      <c r="TMO93" s="921"/>
      <c r="TMP93" s="921"/>
      <c r="TMQ93" s="921"/>
      <c r="TMR93" s="921"/>
      <c r="TMS93" s="921"/>
      <c r="TMT93" s="921"/>
      <c r="TMU93" s="921"/>
      <c r="TMV93" s="921"/>
      <c r="TMW93" s="921"/>
      <c r="TMX93" s="921"/>
      <c r="TMY93" s="921"/>
      <c r="TMZ93" s="921"/>
      <c r="TNA93" s="921"/>
      <c r="TNB93" s="921"/>
      <c r="TNC93" s="921"/>
      <c r="TND93" s="921"/>
      <c r="TNE93" s="921"/>
      <c r="TNF93" s="921"/>
      <c r="TNG93" s="921"/>
      <c r="TNH93" s="921"/>
      <c r="TNI93" s="921"/>
      <c r="TNJ93" s="921"/>
      <c r="TNK93" s="921"/>
      <c r="TNL93" s="921"/>
      <c r="TNM93" s="921"/>
      <c r="TNN93" s="921"/>
      <c r="TNO93" s="921"/>
      <c r="TNP93" s="921"/>
      <c r="TNQ93" s="921"/>
      <c r="TNR93" s="921"/>
      <c r="TNS93" s="921"/>
      <c r="TNT93" s="921"/>
      <c r="TNU93" s="921"/>
      <c r="TNV93" s="921"/>
      <c r="TNW93" s="921"/>
      <c r="TNX93" s="921"/>
      <c r="TNY93" s="921"/>
      <c r="TNZ93" s="921"/>
      <c r="TOA93" s="921"/>
      <c r="TOB93" s="921"/>
      <c r="TOC93" s="921"/>
      <c r="TOD93" s="921"/>
      <c r="TOE93" s="921"/>
      <c r="TOF93" s="921"/>
      <c r="TOG93" s="921"/>
      <c r="TOH93" s="921"/>
      <c r="TOI93" s="921"/>
      <c r="TOJ93" s="921"/>
      <c r="TOK93" s="921"/>
      <c r="TOL93" s="921"/>
      <c r="TOM93" s="921"/>
      <c r="TON93" s="921"/>
      <c r="TOO93" s="921"/>
      <c r="TOP93" s="921"/>
      <c r="TOQ93" s="921"/>
      <c r="TOR93" s="921"/>
      <c r="TOS93" s="921"/>
      <c r="TOT93" s="921"/>
      <c r="TOU93" s="921"/>
      <c r="TOV93" s="921"/>
      <c r="TOW93" s="921"/>
      <c r="TOX93" s="921"/>
      <c r="TOY93" s="921"/>
      <c r="TOZ93" s="921"/>
      <c r="TPA93" s="921"/>
      <c r="TPB93" s="921"/>
      <c r="TPC93" s="921"/>
      <c r="TPD93" s="921"/>
      <c r="TPE93" s="921"/>
      <c r="TPF93" s="921"/>
      <c r="TPG93" s="921"/>
      <c r="TPH93" s="921"/>
      <c r="TPI93" s="921"/>
      <c r="TPJ93" s="921"/>
      <c r="TPK93" s="921"/>
      <c r="TPL93" s="921"/>
      <c r="TPM93" s="921"/>
      <c r="TPN93" s="921"/>
      <c r="TPO93" s="921"/>
      <c r="TPP93" s="921"/>
      <c r="TPQ93" s="921"/>
      <c r="TPR93" s="921"/>
      <c r="TPS93" s="921"/>
      <c r="TPT93" s="921"/>
      <c r="TPU93" s="921"/>
      <c r="TPV93" s="921"/>
      <c r="TPW93" s="921"/>
      <c r="TPX93" s="921"/>
      <c r="TPY93" s="921"/>
      <c r="TPZ93" s="921"/>
      <c r="TQA93" s="921"/>
      <c r="TQB93" s="921"/>
      <c r="TQC93" s="921"/>
      <c r="TQD93" s="921"/>
      <c r="TQE93" s="921"/>
      <c r="TQF93" s="921"/>
      <c r="TQG93" s="921"/>
      <c r="TQH93" s="921"/>
      <c r="TQI93" s="921"/>
      <c r="TQJ93" s="921"/>
      <c r="TQK93" s="921"/>
      <c r="TQL93" s="921"/>
      <c r="TQM93" s="921"/>
      <c r="TQN93" s="921"/>
      <c r="TQO93" s="921"/>
      <c r="TQP93" s="921"/>
      <c r="TQQ93" s="921"/>
      <c r="TQR93" s="921"/>
      <c r="TQS93" s="921"/>
      <c r="TQT93" s="921"/>
      <c r="TQU93" s="921"/>
      <c r="TQV93" s="921"/>
      <c r="TQW93" s="921"/>
      <c r="TQX93" s="921"/>
      <c r="TQY93" s="921"/>
      <c r="TQZ93" s="921"/>
      <c r="TRA93" s="921"/>
      <c r="TRB93" s="921"/>
      <c r="TRC93" s="921"/>
      <c r="TRD93" s="921"/>
      <c r="TRE93" s="921"/>
      <c r="TRF93" s="921"/>
      <c r="TRG93" s="921"/>
      <c r="TRH93" s="921"/>
      <c r="TRI93" s="921"/>
      <c r="TRJ93" s="921"/>
      <c r="TRK93" s="921"/>
      <c r="TRL93" s="921"/>
      <c r="TRM93" s="921"/>
      <c r="TRN93" s="921"/>
      <c r="TRO93" s="921"/>
      <c r="TRP93" s="921"/>
      <c r="TRQ93" s="921"/>
      <c r="TRR93" s="921"/>
      <c r="TRS93" s="921"/>
      <c r="TRT93" s="921"/>
      <c r="TRU93" s="921"/>
      <c r="TRV93" s="921"/>
      <c r="TRW93" s="921"/>
      <c r="TRX93" s="921"/>
      <c r="TRY93" s="921"/>
      <c r="TRZ93" s="921"/>
      <c r="TSA93" s="921"/>
      <c r="TSB93" s="921"/>
      <c r="TSC93" s="921"/>
      <c r="TSD93" s="921"/>
      <c r="TSE93" s="921"/>
      <c r="TSF93" s="921"/>
      <c r="TSG93" s="921"/>
      <c r="TSH93" s="921"/>
      <c r="TSI93" s="921"/>
      <c r="TSJ93" s="921"/>
      <c r="TSK93" s="921"/>
      <c r="TSL93" s="921"/>
      <c r="TSM93" s="921"/>
      <c r="TSN93" s="921"/>
      <c r="TSO93" s="921"/>
      <c r="TSP93" s="921"/>
      <c r="TSQ93" s="921"/>
      <c r="TSR93" s="921"/>
      <c r="TSS93" s="921"/>
      <c r="TST93" s="921"/>
      <c r="TSU93" s="921"/>
      <c r="TSV93" s="921"/>
      <c r="TSW93" s="921"/>
      <c r="TSX93" s="921"/>
      <c r="TSY93" s="921"/>
      <c r="TSZ93" s="921"/>
      <c r="TTA93" s="921"/>
      <c r="TTB93" s="921"/>
      <c r="TTC93" s="921"/>
      <c r="TTD93" s="921"/>
      <c r="TTE93" s="921"/>
      <c r="TTF93" s="921"/>
      <c r="TTG93" s="921"/>
      <c r="TTH93" s="921"/>
      <c r="TTI93" s="921"/>
      <c r="TTJ93" s="921"/>
      <c r="TTK93" s="921"/>
      <c r="TTL93" s="921"/>
      <c r="TTM93" s="921"/>
      <c r="TTN93" s="921"/>
      <c r="TTO93" s="921"/>
      <c r="TTP93" s="921"/>
      <c r="TTQ93" s="921"/>
      <c r="TTR93" s="921"/>
      <c r="TTS93" s="921"/>
      <c r="TTT93" s="921"/>
      <c r="TTU93" s="921"/>
      <c r="TTV93" s="921"/>
      <c r="TTW93" s="921"/>
      <c r="TTX93" s="921"/>
      <c r="TTY93" s="921"/>
      <c r="TTZ93" s="921"/>
      <c r="TUA93" s="921"/>
      <c r="TUB93" s="921"/>
      <c r="TUC93" s="921"/>
      <c r="TUD93" s="921"/>
      <c r="TUE93" s="921"/>
      <c r="TUF93" s="921"/>
      <c r="TUG93" s="921"/>
      <c r="TUH93" s="921"/>
      <c r="TUI93" s="921"/>
      <c r="TUJ93" s="921"/>
      <c r="TUK93" s="921"/>
      <c r="TUL93" s="921"/>
      <c r="TUM93" s="921"/>
      <c r="TUN93" s="921"/>
      <c r="TUO93" s="921"/>
      <c r="TUP93" s="921"/>
      <c r="TUQ93" s="921"/>
      <c r="TUR93" s="921"/>
      <c r="TUS93" s="921"/>
      <c r="TUT93" s="921"/>
      <c r="TUU93" s="921"/>
      <c r="TUV93" s="921"/>
      <c r="TUW93" s="921"/>
      <c r="TUX93" s="921"/>
      <c r="TUY93" s="921"/>
      <c r="TUZ93" s="921"/>
      <c r="TVA93" s="921"/>
      <c r="TVB93" s="921"/>
      <c r="TVC93" s="921"/>
      <c r="TVD93" s="921"/>
      <c r="TVE93" s="921"/>
      <c r="TVF93" s="921"/>
      <c r="TVG93" s="921"/>
      <c r="TVH93" s="921"/>
      <c r="TVI93" s="921"/>
      <c r="TVJ93" s="921"/>
      <c r="TVK93" s="921"/>
      <c r="TVL93" s="921"/>
      <c r="TVM93" s="921"/>
      <c r="TVN93" s="921"/>
      <c r="TVO93" s="921"/>
      <c r="TVP93" s="921"/>
      <c r="TVQ93" s="921"/>
      <c r="TVR93" s="921"/>
      <c r="TVS93" s="921"/>
      <c r="TVT93" s="921"/>
      <c r="TVU93" s="921"/>
      <c r="TVV93" s="921"/>
      <c r="TVW93" s="921"/>
      <c r="TVX93" s="921"/>
      <c r="TVY93" s="921"/>
      <c r="TVZ93" s="921"/>
      <c r="TWA93" s="921"/>
      <c r="TWB93" s="921"/>
      <c r="TWC93" s="921"/>
      <c r="TWD93" s="921"/>
      <c r="TWE93" s="921"/>
      <c r="TWF93" s="921"/>
      <c r="TWG93" s="921"/>
      <c r="TWH93" s="921"/>
      <c r="TWI93" s="921"/>
      <c r="TWJ93" s="921"/>
      <c r="TWK93" s="921"/>
      <c r="TWL93" s="921"/>
      <c r="TWM93" s="921"/>
      <c r="TWN93" s="921"/>
      <c r="TWO93" s="921"/>
      <c r="TWP93" s="921"/>
      <c r="TWQ93" s="921"/>
      <c r="TWR93" s="921"/>
      <c r="TWS93" s="921"/>
      <c r="TWT93" s="921"/>
      <c r="TWU93" s="921"/>
      <c r="TWV93" s="921"/>
      <c r="TWW93" s="921"/>
      <c r="TWX93" s="921"/>
      <c r="TWY93" s="921"/>
      <c r="TWZ93" s="921"/>
      <c r="TXA93" s="921"/>
      <c r="TXB93" s="921"/>
      <c r="TXC93" s="921"/>
      <c r="TXD93" s="921"/>
      <c r="TXE93" s="921"/>
      <c r="TXF93" s="921"/>
      <c r="TXG93" s="921"/>
      <c r="TXH93" s="921"/>
      <c r="TXI93" s="921"/>
      <c r="TXJ93" s="921"/>
      <c r="TXK93" s="921"/>
      <c r="TXL93" s="921"/>
      <c r="TXM93" s="921"/>
      <c r="TXN93" s="921"/>
      <c r="TXO93" s="921"/>
      <c r="TXP93" s="921"/>
      <c r="TXQ93" s="921"/>
      <c r="TXR93" s="921"/>
      <c r="TXS93" s="921"/>
      <c r="TXT93" s="921"/>
      <c r="TXU93" s="921"/>
      <c r="TXV93" s="921"/>
      <c r="TXW93" s="921"/>
      <c r="TXX93" s="921"/>
      <c r="TXY93" s="921"/>
      <c r="TXZ93" s="921"/>
      <c r="TYA93" s="921"/>
      <c r="TYB93" s="921"/>
      <c r="TYC93" s="921"/>
      <c r="TYD93" s="921"/>
      <c r="TYE93" s="921"/>
      <c r="TYF93" s="921"/>
      <c r="TYG93" s="921"/>
      <c r="TYH93" s="921"/>
      <c r="TYI93" s="921"/>
      <c r="TYJ93" s="921"/>
      <c r="TYK93" s="921"/>
      <c r="TYL93" s="921"/>
      <c r="TYM93" s="921"/>
      <c r="TYN93" s="921"/>
      <c r="TYO93" s="921"/>
      <c r="TYP93" s="921"/>
      <c r="TYQ93" s="921"/>
      <c r="TYR93" s="921"/>
      <c r="TYS93" s="921"/>
      <c r="TYT93" s="921"/>
      <c r="TYU93" s="921"/>
      <c r="TYV93" s="921"/>
      <c r="TYW93" s="921"/>
      <c r="TYX93" s="921"/>
      <c r="TYY93" s="921"/>
      <c r="TYZ93" s="921"/>
      <c r="TZA93" s="921"/>
      <c r="TZB93" s="921"/>
      <c r="TZC93" s="921"/>
      <c r="TZD93" s="921"/>
      <c r="TZE93" s="921"/>
      <c r="TZF93" s="921"/>
      <c r="TZG93" s="921"/>
      <c r="TZH93" s="921"/>
      <c r="TZI93" s="921"/>
      <c r="TZJ93" s="921"/>
      <c r="TZK93" s="921"/>
      <c r="TZL93" s="921"/>
      <c r="TZM93" s="921"/>
      <c r="TZN93" s="921"/>
      <c r="TZO93" s="921"/>
      <c r="TZP93" s="921"/>
      <c r="TZQ93" s="921"/>
      <c r="TZR93" s="921"/>
      <c r="TZS93" s="921"/>
      <c r="TZT93" s="921"/>
      <c r="TZU93" s="921"/>
      <c r="TZV93" s="921"/>
      <c r="TZW93" s="921"/>
      <c r="TZX93" s="921"/>
      <c r="TZY93" s="921"/>
      <c r="TZZ93" s="921"/>
      <c r="UAA93" s="921"/>
      <c r="UAB93" s="921"/>
      <c r="UAC93" s="921"/>
      <c r="UAD93" s="921"/>
      <c r="UAE93" s="921"/>
      <c r="UAF93" s="921"/>
      <c r="UAG93" s="921"/>
      <c r="UAH93" s="921"/>
      <c r="UAI93" s="921"/>
      <c r="UAJ93" s="921"/>
      <c r="UAK93" s="921"/>
      <c r="UAL93" s="921"/>
      <c r="UAM93" s="921"/>
      <c r="UAN93" s="921"/>
      <c r="UAO93" s="921"/>
      <c r="UAP93" s="921"/>
      <c r="UAQ93" s="921"/>
      <c r="UAR93" s="921"/>
      <c r="UAS93" s="921"/>
      <c r="UAT93" s="921"/>
      <c r="UAU93" s="921"/>
      <c r="UAV93" s="921"/>
      <c r="UAW93" s="921"/>
      <c r="UAX93" s="921"/>
      <c r="UAY93" s="921"/>
      <c r="UAZ93" s="921"/>
      <c r="UBA93" s="921"/>
      <c r="UBB93" s="921"/>
      <c r="UBC93" s="921"/>
      <c r="UBD93" s="921"/>
      <c r="UBE93" s="921"/>
      <c r="UBF93" s="921"/>
      <c r="UBG93" s="921"/>
      <c r="UBH93" s="921"/>
      <c r="UBI93" s="921"/>
      <c r="UBJ93" s="921"/>
      <c r="UBK93" s="921"/>
      <c r="UBL93" s="921"/>
      <c r="UBM93" s="921"/>
      <c r="UBN93" s="921"/>
      <c r="UBO93" s="921"/>
      <c r="UBP93" s="921"/>
      <c r="UBQ93" s="921"/>
      <c r="UBR93" s="921"/>
      <c r="UBS93" s="921"/>
      <c r="UBT93" s="921"/>
      <c r="UBU93" s="921"/>
      <c r="UBV93" s="921"/>
      <c r="UBW93" s="921"/>
      <c r="UBX93" s="921"/>
      <c r="UBY93" s="921"/>
      <c r="UBZ93" s="921"/>
      <c r="UCA93" s="921"/>
      <c r="UCB93" s="921"/>
      <c r="UCC93" s="921"/>
      <c r="UCD93" s="921"/>
      <c r="UCE93" s="921"/>
      <c r="UCF93" s="921"/>
      <c r="UCG93" s="921"/>
      <c r="UCH93" s="921"/>
      <c r="UCI93" s="921"/>
      <c r="UCJ93" s="921"/>
      <c r="UCK93" s="921"/>
      <c r="UCL93" s="921"/>
      <c r="UCM93" s="921"/>
      <c r="UCN93" s="921"/>
      <c r="UCO93" s="921"/>
      <c r="UCP93" s="921"/>
      <c r="UCQ93" s="921"/>
      <c r="UCR93" s="921"/>
      <c r="UCS93" s="921"/>
      <c r="UCT93" s="921"/>
      <c r="UCU93" s="921"/>
      <c r="UCV93" s="921"/>
      <c r="UCW93" s="921"/>
      <c r="UCX93" s="921"/>
      <c r="UCY93" s="921"/>
      <c r="UCZ93" s="921"/>
      <c r="UDA93" s="921"/>
      <c r="UDB93" s="921"/>
      <c r="UDC93" s="921"/>
      <c r="UDD93" s="921"/>
      <c r="UDE93" s="921"/>
      <c r="UDF93" s="921"/>
      <c r="UDG93" s="921"/>
      <c r="UDH93" s="921"/>
      <c r="UDI93" s="921"/>
      <c r="UDJ93" s="921"/>
      <c r="UDK93" s="921"/>
      <c r="UDL93" s="921"/>
      <c r="UDM93" s="921"/>
      <c r="UDN93" s="921"/>
      <c r="UDO93" s="921"/>
      <c r="UDP93" s="921"/>
      <c r="UDQ93" s="921"/>
      <c r="UDR93" s="921"/>
      <c r="UDS93" s="921"/>
      <c r="UDT93" s="921"/>
      <c r="UDU93" s="921"/>
      <c r="UDV93" s="921"/>
      <c r="UDW93" s="921"/>
      <c r="UDX93" s="921"/>
      <c r="UDY93" s="921"/>
      <c r="UDZ93" s="921"/>
      <c r="UEA93" s="921"/>
      <c r="UEB93" s="921"/>
      <c r="UEC93" s="921"/>
      <c r="UED93" s="921"/>
      <c r="UEE93" s="921"/>
      <c r="UEF93" s="921"/>
      <c r="UEG93" s="921"/>
      <c r="UEH93" s="921"/>
      <c r="UEI93" s="921"/>
      <c r="UEJ93" s="921"/>
      <c r="UEK93" s="921"/>
      <c r="UEL93" s="921"/>
      <c r="UEM93" s="921"/>
      <c r="UEN93" s="921"/>
      <c r="UEO93" s="921"/>
      <c r="UEP93" s="921"/>
      <c r="UEQ93" s="921"/>
      <c r="UER93" s="921"/>
      <c r="UES93" s="921"/>
      <c r="UET93" s="921"/>
      <c r="UEU93" s="921"/>
      <c r="UEV93" s="921"/>
      <c r="UEW93" s="921"/>
      <c r="UEX93" s="921"/>
      <c r="UEY93" s="921"/>
      <c r="UEZ93" s="921"/>
      <c r="UFA93" s="921"/>
      <c r="UFB93" s="921"/>
      <c r="UFC93" s="921"/>
      <c r="UFD93" s="921"/>
      <c r="UFE93" s="921"/>
      <c r="UFF93" s="921"/>
      <c r="UFG93" s="921"/>
      <c r="UFH93" s="921"/>
      <c r="UFI93" s="921"/>
      <c r="UFJ93" s="921"/>
      <c r="UFK93" s="921"/>
      <c r="UFL93" s="921"/>
      <c r="UFM93" s="921"/>
      <c r="UFN93" s="921"/>
      <c r="UFO93" s="921"/>
      <c r="UFP93" s="921"/>
      <c r="UFQ93" s="921"/>
      <c r="UFR93" s="921"/>
      <c r="UFS93" s="921"/>
      <c r="UFT93" s="921"/>
      <c r="UFU93" s="921"/>
      <c r="UFV93" s="921"/>
      <c r="UFW93" s="921"/>
      <c r="UFX93" s="921"/>
      <c r="UFY93" s="921"/>
      <c r="UFZ93" s="921"/>
      <c r="UGA93" s="921"/>
      <c r="UGB93" s="921"/>
      <c r="UGC93" s="921"/>
      <c r="UGD93" s="921"/>
      <c r="UGE93" s="921"/>
      <c r="UGF93" s="921"/>
      <c r="UGG93" s="921"/>
      <c r="UGH93" s="921"/>
      <c r="UGI93" s="921"/>
      <c r="UGJ93" s="921"/>
      <c r="UGK93" s="921"/>
      <c r="UGL93" s="921"/>
      <c r="UGM93" s="921"/>
      <c r="UGN93" s="921"/>
      <c r="UGO93" s="921"/>
      <c r="UGP93" s="921"/>
      <c r="UGQ93" s="921"/>
      <c r="UGR93" s="921"/>
      <c r="UGS93" s="921"/>
      <c r="UGT93" s="921"/>
      <c r="UGU93" s="921"/>
      <c r="UGV93" s="921"/>
      <c r="UGW93" s="921"/>
      <c r="UGX93" s="921"/>
      <c r="UGY93" s="921"/>
      <c r="UGZ93" s="921"/>
      <c r="UHA93" s="921"/>
      <c r="UHB93" s="921"/>
      <c r="UHC93" s="921"/>
      <c r="UHD93" s="921"/>
      <c r="UHE93" s="921"/>
      <c r="UHF93" s="921"/>
      <c r="UHG93" s="921"/>
      <c r="UHH93" s="921"/>
      <c r="UHI93" s="921"/>
      <c r="UHJ93" s="921"/>
      <c r="UHK93" s="921"/>
      <c r="UHL93" s="921"/>
      <c r="UHM93" s="921"/>
      <c r="UHN93" s="921"/>
      <c r="UHO93" s="921"/>
      <c r="UHP93" s="921"/>
      <c r="UHQ93" s="921"/>
      <c r="UHR93" s="921"/>
      <c r="UHS93" s="921"/>
      <c r="UHT93" s="921"/>
      <c r="UHU93" s="921"/>
      <c r="UHV93" s="921"/>
      <c r="UHW93" s="921"/>
      <c r="UHX93" s="921"/>
      <c r="UHY93" s="921"/>
      <c r="UHZ93" s="921"/>
      <c r="UIA93" s="921"/>
      <c r="UIB93" s="921"/>
      <c r="UIC93" s="921"/>
      <c r="UID93" s="921"/>
      <c r="UIE93" s="921"/>
      <c r="UIF93" s="921"/>
      <c r="UIG93" s="921"/>
      <c r="UIH93" s="921"/>
      <c r="UII93" s="921"/>
      <c r="UIJ93" s="921"/>
      <c r="UIK93" s="921"/>
      <c r="UIL93" s="921"/>
      <c r="UIM93" s="921"/>
      <c r="UIN93" s="921"/>
      <c r="UIO93" s="921"/>
      <c r="UIP93" s="921"/>
      <c r="UIQ93" s="921"/>
      <c r="UIR93" s="921"/>
      <c r="UIS93" s="921"/>
      <c r="UIT93" s="921"/>
      <c r="UIU93" s="921"/>
      <c r="UIV93" s="921"/>
      <c r="UIW93" s="921"/>
      <c r="UIX93" s="921"/>
      <c r="UIY93" s="921"/>
      <c r="UIZ93" s="921"/>
      <c r="UJA93" s="921"/>
      <c r="UJB93" s="921"/>
      <c r="UJC93" s="921"/>
      <c r="UJD93" s="921"/>
      <c r="UJE93" s="921"/>
      <c r="UJF93" s="921"/>
      <c r="UJG93" s="921"/>
      <c r="UJH93" s="921"/>
      <c r="UJI93" s="921"/>
      <c r="UJJ93" s="921"/>
      <c r="UJK93" s="921"/>
      <c r="UJL93" s="921"/>
      <c r="UJM93" s="921"/>
      <c r="UJN93" s="921"/>
      <c r="UJO93" s="921"/>
      <c r="UJP93" s="921"/>
      <c r="UJQ93" s="921"/>
      <c r="UJR93" s="921"/>
      <c r="UJS93" s="921"/>
      <c r="UJT93" s="921"/>
      <c r="UJU93" s="921"/>
      <c r="UJV93" s="921"/>
      <c r="UJW93" s="921"/>
      <c r="UJX93" s="921"/>
      <c r="UJY93" s="921"/>
      <c r="UJZ93" s="921"/>
      <c r="UKA93" s="921"/>
      <c r="UKB93" s="921"/>
      <c r="UKC93" s="921"/>
      <c r="UKD93" s="921"/>
      <c r="UKE93" s="921"/>
      <c r="UKF93" s="921"/>
      <c r="UKG93" s="921"/>
      <c r="UKH93" s="921"/>
      <c r="UKI93" s="921"/>
      <c r="UKJ93" s="921"/>
      <c r="UKK93" s="921"/>
      <c r="UKL93" s="921"/>
      <c r="UKM93" s="921"/>
      <c r="UKN93" s="921"/>
      <c r="UKO93" s="921"/>
      <c r="UKP93" s="921"/>
      <c r="UKQ93" s="921"/>
      <c r="UKR93" s="921"/>
      <c r="UKS93" s="921"/>
      <c r="UKT93" s="921"/>
      <c r="UKU93" s="921"/>
      <c r="UKV93" s="921"/>
      <c r="UKW93" s="921"/>
      <c r="UKX93" s="921"/>
      <c r="UKY93" s="921"/>
      <c r="UKZ93" s="921"/>
      <c r="ULA93" s="921"/>
      <c r="ULB93" s="921"/>
      <c r="ULC93" s="921"/>
      <c r="ULD93" s="921"/>
      <c r="ULE93" s="921"/>
      <c r="ULF93" s="921"/>
      <c r="ULG93" s="921"/>
      <c r="ULH93" s="921"/>
      <c r="ULI93" s="921"/>
      <c r="ULJ93" s="921"/>
      <c r="ULK93" s="921"/>
      <c r="ULL93" s="921"/>
      <c r="ULM93" s="921"/>
      <c r="ULN93" s="921"/>
      <c r="ULO93" s="921"/>
      <c r="ULP93" s="921"/>
      <c r="ULQ93" s="921"/>
      <c r="ULR93" s="921"/>
      <c r="ULS93" s="921"/>
      <c r="ULT93" s="921"/>
      <c r="ULU93" s="921"/>
      <c r="ULV93" s="921"/>
      <c r="ULW93" s="921"/>
      <c r="ULX93" s="921"/>
      <c r="ULY93" s="921"/>
      <c r="ULZ93" s="921"/>
      <c r="UMA93" s="921"/>
      <c r="UMB93" s="921"/>
      <c r="UMC93" s="921"/>
      <c r="UMD93" s="921"/>
      <c r="UME93" s="921"/>
      <c r="UMF93" s="921"/>
      <c r="UMG93" s="921"/>
      <c r="UMH93" s="921"/>
      <c r="UMI93" s="921"/>
      <c r="UMJ93" s="921"/>
      <c r="UMK93" s="921"/>
      <c r="UML93" s="921"/>
      <c r="UMM93" s="921"/>
      <c r="UMN93" s="921"/>
      <c r="UMO93" s="921"/>
      <c r="UMP93" s="921"/>
      <c r="UMQ93" s="921"/>
      <c r="UMR93" s="921"/>
      <c r="UMS93" s="921"/>
      <c r="UMT93" s="921"/>
      <c r="UMU93" s="921"/>
      <c r="UMV93" s="921"/>
      <c r="UMW93" s="921"/>
      <c r="UMX93" s="921"/>
      <c r="UMY93" s="921"/>
      <c r="UMZ93" s="921"/>
      <c r="UNA93" s="921"/>
      <c r="UNB93" s="921"/>
      <c r="UNC93" s="921"/>
      <c r="UND93" s="921"/>
      <c r="UNE93" s="921"/>
      <c r="UNF93" s="921"/>
      <c r="UNG93" s="921"/>
      <c r="UNH93" s="921"/>
      <c r="UNI93" s="921"/>
      <c r="UNJ93" s="921"/>
      <c r="UNK93" s="921"/>
      <c r="UNL93" s="921"/>
      <c r="UNM93" s="921"/>
      <c r="UNN93" s="921"/>
      <c r="UNO93" s="921"/>
      <c r="UNP93" s="921"/>
      <c r="UNQ93" s="921"/>
      <c r="UNR93" s="921"/>
      <c r="UNS93" s="921"/>
      <c r="UNT93" s="921"/>
      <c r="UNU93" s="921"/>
      <c r="UNV93" s="921"/>
      <c r="UNW93" s="921"/>
      <c r="UNX93" s="921"/>
      <c r="UNY93" s="921"/>
      <c r="UNZ93" s="921"/>
      <c r="UOA93" s="921"/>
      <c r="UOB93" s="921"/>
      <c r="UOC93" s="921"/>
      <c r="UOD93" s="921"/>
      <c r="UOE93" s="921"/>
      <c r="UOF93" s="921"/>
      <c r="UOG93" s="921"/>
      <c r="UOH93" s="921"/>
      <c r="UOI93" s="921"/>
      <c r="UOJ93" s="921"/>
      <c r="UOK93" s="921"/>
      <c r="UOL93" s="921"/>
      <c r="UOM93" s="921"/>
      <c r="UON93" s="921"/>
      <c r="UOO93" s="921"/>
      <c r="UOP93" s="921"/>
      <c r="UOQ93" s="921"/>
      <c r="UOR93" s="921"/>
      <c r="UOS93" s="921"/>
      <c r="UOT93" s="921"/>
      <c r="UOU93" s="921"/>
      <c r="UOV93" s="921"/>
      <c r="UOW93" s="921"/>
      <c r="UOX93" s="921"/>
      <c r="UOY93" s="921"/>
      <c r="UOZ93" s="921"/>
      <c r="UPA93" s="921"/>
      <c r="UPB93" s="921"/>
      <c r="UPC93" s="921"/>
      <c r="UPD93" s="921"/>
      <c r="UPE93" s="921"/>
      <c r="UPF93" s="921"/>
      <c r="UPG93" s="921"/>
      <c r="UPH93" s="921"/>
      <c r="UPI93" s="921"/>
      <c r="UPJ93" s="921"/>
      <c r="UPK93" s="921"/>
      <c r="UPL93" s="921"/>
      <c r="UPM93" s="921"/>
      <c r="UPN93" s="921"/>
      <c r="UPO93" s="921"/>
      <c r="UPP93" s="921"/>
      <c r="UPQ93" s="921"/>
      <c r="UPR93" s="921"/>
      <c r="UPS93" s="921"/>
      <c r="UPT93" s="921"/>
      <c r="UPU93" s="921"/>
      <c r="UPV93" s="921"/>
      <c r="UPW93" s="921"/>
      <c r="UPX93" s="921"/>
      <c r="UPY93" s="921"/>
      <c r="UPZ93" s="921"/>
      <c r="UQA93" s="921"/>
      <c r="UQB93" s="921"/>
      <c r="UQC93" s="921"/>
      <c r="UQD93" s="921"/>
      <c r="UQE93" s="921"/>
      <c r="UQF93" s="921"/>
      <c r="UQG93" s="921"/>
      <c r="UQH93" s="921"/>
      <c r="UQI93" s="921"/>
      <c r="UQJ93" s="921"/>
      <c r="UQK93" s="921"/>
      <c r="UQL93" s="921"/>
      <c r="UQM93" s="921"/>
      <c r="UQN93" s="921"/>
      <c r="UQO93" s="921"/>
      <c r="UQP93" s="921"/>
      <c r="UQQ93" s="921"/>
      <c r="UQR93" s="921"/>
      <c r="UQS93" s="921"/>
      <c r="UQT93" s="921"/>
      <c r="UQU93" s="921"/>
      <c r="UQV93" s="921"/>
      <c r="UQW93" s="921"/>
      <c r="UQX93" s="921"/>
      <c r="UQY93" s="921"/>
      <c r="UQZ93" s="921"/>
      <c r="URA93" s="921"/>
      <c r="URB93" s="921"/>
      <c r="URC93" s="921"/>
      <c r="URD93" s="921"/>
      <c r="URE93" s="921"/>
      <c r="URF93" s="921"/>
      <c r="URG93" s="921"/>
      <c r="URH93" s="921"/>
      <c r="URI93" s="921"/>
      <c r="URJ93" s="921"/>
      <c r="URK93" s="921"/>
      <c r="URL93" s="921"/>
      <c r="URM93" s="921"/>
      <c r="URN93" s="921"/>
      <c r="URO93" s="921"/>
      <c r="URP93" s="921"/>
      <c r="URQ93" s="921"/>
      <c r="URR93" s="921"/>
      <c r="URS93" s="921"/>
      <c r="URT93" s="921"/>
      <c r="URU93" s="921"/>
      <c r="URV93" s="921"/>
      <c r="URW93" s="921"/>
      <c r="URX93" s="921"/>
      <c r="URY93" s="921"/>
      <c r="URZ93" s="921"/>
      <c r="USA93" s="921"/>
      <c r="USB93" s="921"/>
      <c r="USC93" s="921"/>
      <c r="USD93" s="921"/>
      <c r="USE93" s="921"/>
      <c r="USF93" s="921"/>
      <c r="USG93" s="921"/>
      <c r="USH93" s="921"/>
      <c r="USI93" s="921"/>
      <c r="USJ93" s="921"/>
      <c r="USK93" s="921"/>
      <c r="USL93" s="921"/>
      <c r="USM93" s="921"/>
      <c r="USN93" s="921"/>
      <c r="USO93" s="921"/>
      <c r="USP93" s="921"/>
      <c r="USQ93" s="921"/>
      <c r="USR93" s="921"/>
      <c r="USS93" s="921"/>
      <c r="UST93" s="921"/>
      <c r="USU93" s="921"/>
      <c r="USV93" s="921"/>
      <c r="USW93" s="921"/>
      <c r="USX93" s="921"/>
      <c r="USY93" s="921"/>
      <c r="USZ93" s="921"/>
      <c r="UTA93" s="921"/>
      <c r="UTB93" s="921"/>
      <c r="UTC93" s="921"/>
      <c r="UTD93" s="921"/>
      <c r="UTE93" s="921"/>
      <c r="UTF93" s="921"/>
      <c r="UTG93" s="921"/>
      <c r="UTH93" s="921"/>
      <c r="UTI93" s="921"/>
      <c r="UTJ93" s="921"/>
      <c r="UTK93" s="921"/>
      <c r="UTL93" s="921"/>
      <c r="UTM93" s="921"/>
      <c r="UTN93" s="921"/>
      <c r="UTO93" s="921"/>
      <c r="UTP93" s="921"/>
      <c r="UTQ93" s="921"/>
      <c r="UTR93" s="921"/>
      <c r="UTS93" s="921"/>
      <c r="UTT93" s="921"/>
      <c r="UTU93" s="921"/>
      <c r="UTV93" s="921"/>
      <c r="UTW93" s="921"/>
      <c r="UTX93" s="921"/>
      <c r="UTY93" s="921"/>
      <c r="UTZ93" s="921"/>
      <c r="UUA93" s="921"/>
      <c r="UUB93" s="921"/>
      <c r="UUC93" s="921"/>
      <c r="UUD93" s="921"/>
      <c r="UUE93" s="921"/>
      <c r="UUF93" s="921"/>
      <c r="UUG93" s="921"/>
      <c r="UUH93" s="921"/>
      <c r="UUI93" s="921"/>
      <c r="UUJ93" s="921"/>
      <c r="UUK93" s="921"/>
      <c r="UUL93" s="921"/>
      <c r="UUM93" s="921"/>
      <c r="UUN93" s="921"/>
      <c r="UUO93" s="921"/>
      <c r="UUP93" s="921"/>
      <c r="UUQ93" s="921"/>
      <c r="UUR93" s="921"/>
      <c r="UUS93" s="921"/>
      <c r="UUT93" s="921"/>
      <c r="UUU93" s="921"/>
      <c r="UUV93" s="921"/>
      <c r="UUW93" s="921"/>
      <c r="UUX93" s="921"/>
      <c r="UUY93" s="921"/>
      <c r="UUZ93" s="921"/>
      <c r="UVA93" s="921"/>
      <c r="UVB93" s="921"/>
      <c r="UVC93" s="921"/>
      <c r="UVD93" s="921"/>
      <c r="UVE93" s="921"/>
      <c r="UVF93" s="921"/>
      <c r="UVG93" s="921"/>
      <c r="UVH93" s="921"/>
      <c r="UVI93" s="921"/>
      <c r="UVJ93" s="921"/>
      <c r="UVK93" s="921"/>
      <c r="UVL93" s="921"/>
      <c r="UVM93" s="921"/>
      <c r="UVN93" s="921"/>
      <c r="UVO93" s="921"/>
      <c r="UVP93" s="921"/>
      <c r="UVQ93" s="921"/>
      <c r="UVR93" s="921"/>
      <c r="UVS93" s="921"/>
      <c r="UVT93" s="921"/>
      <c r="UVU93" s="921"/>
      <c r="UVV93" s="921"/>
      <c r="UVW93" s="921"/>
      <c r="UVX93" s="921"/>
      <c r="UVY93" s="921"/>
      <c r="UVZ93" s="921"/>
      <c r="UWA93" s="921"/>
      <c r="UWB93" s="921"/>
      <c r="UWC93" s="921"/>
      <c r="UWD93" s="921"/>
      <c r="UWE93" s="921"/>
      <c r="UWF93" s="921"/>
      <c r="UWG93" s="921"/>
      <c r="UWH93" s="921"/>
      <c r="UWI93" s="921"/>
      <c r="UWJ93" s="921"/>
      <c r="UWK93" s="921"/>
      <c r="UWL93" s="921"/>
      <c r="UWM93" s="921"/>
      <c r="UWN93" s="921"/>
      <c r="UWO93" s="921"/>
      <c r="UWP93" s="921"/>
      <c r="UWQ93" s="921"/>
      <c r="UWR93" s="921"/>
      <c r="UWS93" s="921"/>
      <c r="UWT93" s="921"/>
      <c r="UWU93" s="921"/>
      <c r="UWV93" s="921"/>
      <c r="UWW93" s="921"/>
      <c r="UWX93" s="921"/>
      <c r="UWY93" s="921"/>
      <c r="UWZ93" s="921"/>
      <c r="UXA93" s="921"/>
      <c r="UXB93" s="921"/>
      <c r="UXC93" s="921"/>
      <c r="UXD93" s="921"/>
      <c r="UXE93" s="921"/>
      <c r="UXF93" s="921"/>
      <c r="UXG93" s="921"/>
      <c r="UXH93" s="921"/>
      <c r="UXI93" s="921"/>
      <c r="UXJ93" s="921"/>
      <c r="UXK93" s="921"/>
      <c r="UXL93" s="921"/>
      <c r="UXM93" s="921"/>
      <c r="UXN93" s="921"/>
      <c r="UXO93" s="921"/>
      <c r="UXP93" s="921"/>
      <c r="UXQ93" s="921"/>
      <c r="UXR93" s="921"/>
      <c r="UXS93" s="921"/>
      <c r="UXT93" s="921"/>
      <c r="UXU93" s="921"/>
      <c r="UXV93" s="921"/>
      <c r="UXW93" s="921"/>
      <c r="UXX93" s="921"/>
      <c r="UXY93" s="921"/>
      <c r="UXZ93" s="921"/>
      <c r="UYA93" s="921"/>
      <c r="UYB93" s="921"/>
      <c r="UYC93" s="921"/>
      <c r="UYD93" s="921"/>
      <c r="UYE93" s="921"/>
      <c r="UYF93" s="921"/>
      <c r="UYG93" s="921"/>
      <c r="UYH93" s="921"/>
      <c r="UYI93" s="921"/>
      <c r="UYJ93" s="921"/>
      <c r="UYK93" s="921"/>
      <c r="UYL93" s="921"/>
      <c r="UYM93" s="921"/>
      <c r="UYN93" s="921"/>
      <c r="UYO93" s="921"/>
      <c r="UYP93" s="921"/>
      <c r="UYQ93" s="921"/>
      <c r="UYR93" s="921"/>
      <c r="UYS93" s="921"/>
      <c r="UYT93" s="921"/>
      <c r="UYU93" s="921"/>
      <c r="UYV93" s="921"/>
      <c r="UYW93" s="921"/>
      <c r="UYX93" s="921"/>
      <c r="UYY93" s="921"/>
      <c r="UYZ93" s="921"/>
      <c r="UZA93" s="921"/>
      <c r="UZB93" s="921"/>
      <c r="UZC93" s="921"/>
      <c r="UZD93" s="921"/>
      <c r="UZE93" s="921"/>
      <c r="UZF93" s="921"/>
      <c r="UZG93" s="921"/>
      <c r="UZH93" s="921"/>
      <c r="UZI93" s="921"/>
      <c r="UZJ93" s="921"/>
      <c r="UZK93" s="921"/>
      <c r="UZL93" s="921"/>
      <c r="UZM93" s="921"/>
      <c r="UZN93" s="921"/>
      <c r="UZO93" s="921"/>
      <c r="UZP93" s="921"/>
      <c r="UZQ93" s="921"/>
      <c r="UZR93" s="921"/>
      <c r="UZS93" s="921"/>
      <c r="UZT93" s="921"/>
      <c r="UZU93" s="921"/>
      <c r="UZV93" s="921"/>
      <c r="UZW93" s="921"/>
      <c r="UZX93" s="921"/>
      <c r="UZY93" s="921"/>
      <c r="UZZ93" s="921"/>
      <c r="VAA93" s="921"/>
      <c r="VAB93" s="921"/>
      <c r="VAC93" s="921"/>
      <c r="VAD93" s="921"/>
      <c r="VAE93" s="921"/>
      <c r="VAF93" s="921"/>
      <c r="VAG93" s="921"/>
      <c r="VAH93" s="921"/>
      <c r="VAI93" s="921"/>
      <c r="VAJ93" s="921"/>
      <c r="VAK93" s="921"/>
      <c r="VAL93" s="921"/>
      <c r="VAM93" s="921"/>
      <c r="VAN93" s="921"/>
      <c r="VAO93" s="921"/>
      <c r="VAP93" s="921"/>
      <c r="VAQ93" s="921"/>
      <c r="VAR93" s="921"/>
      <c r="VAS93" s="921"/>
      <c r="VAT93" s="921"/>
      <c r="VAU93" s="921"/>
      <c r="VAV93" s="921"/>
      <c r="VAW93" s="921"/>
      <c r="VAX93" s="921"/>
      <c r="VAY93" s="921"/>
      <c r="VAZ93" s="921"/>
      <c r="VBA93" s="921"/>
      <c r="VBB93" s="921"/>
      <c r="VBC93" s="921"/>
      <c r="VBD93" s="921"/>
      <c r="VBE93" s="921"/>
      <c r="VBF93" s="921"/>
      <c r="VBG93" s="921"/>
      <c r="VBH93" s="921"/>
      <c r="VBI93" s="921"/>
      <c r="VBJ93" s="921"/>
      <c r="VBK93" s="921"/>
      <c r="VBL93" s="921"/>
      <c r="VBM93" s="921"/>
      <c r="VBN93" s="921"/>
      <c r="VBO93" s="921"/>
      <c r="VBP93" s="921"/>
      <c r="VBQ93" s="921"/>
      <c r="VBR93" s="921"/>
      <c r="VBS93" s="921"/>
      <c r="VBT93" s="921"/>
      <c r="VBU93" s="921"/>
      <c r="VBV93" s="921"/>
      <c r="VBW93" s="921"/>
      <c r="VBX93" s="921"/>
      <c r="VBY93" s="921"/>
      <c r="VBZ93" s="921"/>
      <c r="VCA93" s="921"/>
      <c r="VCB93" s="921"/>
      <c r="VCC93" s="921"/>
      <c r="VCD93" s="921"/>
      <c r="VCE93" s="921"/>
      <c r="VCF93" s="921"/>
      <c r="VCG93" s="921"/>
      <c r="VCH93" s="921"/>
      <c r="VCI93" s="921"/>
      <c r="VCJ93" s="921"/>
      <c r="VCK93" s="921"/>
      <c r="VCL93" s="921"/>
      <c r="VCM93" s="921"/>
      <c r="VCN93" s="921"/>
      <c r="VCO93" s="921"/>
      <c r="VCP93" s="921"/>
      <c r="VCQ93" s="921"/>
      <c r="VCR93" s="921"/>
      <c r="VCS93" s="921"/>
      <c r="VCT93" s="921"/>
      <c r="VCU93" s="921"/>
      <c r="VCV93" s="921"/>
      <c r="VCW93" s="921"/>
      <c r="VCX93" s="921"/>
      <c r="VCY93" s="921"/>
      <c r="VCZ93" s="921"/>
      <c r="VDA93" s="921"/>
      <c r="VDB93" s="921"/>
      <c r="VDC93" s="921"/>
      <c r="VDD93" s="921"/>
      <c r="VDE93" s="921"/>
      <c r="VDF93" s="921"/>
      <c r="VDG93" s="921"/>
      <c r="VDH93" s="921"/>
      <c r="VDI93" s="921"/>
      <c r="VDJ93" s="921"/>
      <c r="VDK93" s="921"/>
      <c r="VDL93" s="921"/>
      <c r="VDM93" s="921"/>
      <c r="VDN93" s="921"/>
      <c r="VDO93" s="921"/>
      <c r="VDP93" s="921"/>
      <c r="VDQ93" s="921"/>
      <c r="VDR93" s="921"/>
      <c r="VDS93" s="921"/>
      <c r="VDT93" s="921"/>
      <c r="VDU93" s="921"/>
      <c r="VDV93" s="921"/>
      <c r="VDW93" s="921"/>
      <c r="VDX93" s="921"/>
      <c r="VDY93" s="921"/>
      <c r="VDZ93" s="921"/>
      <c r="VEA93" s="921"/>
      <c r="VEB93" s="921"/>
      <c r="VEC93" s="921"/>
      <c r="VED93" s="921"/>
      <c r="VEE93" s="921"/>
      <c r="VEF93" s="921"/>
      <c r="VEG93" s="921"/>
      <c r="VEH93" s="921"/>
      <c r="VEI93" s="921"/>
      <c r="VEJ93" s="921"/>
      <c r="VEK93" s="921"/>
      <c r="VEL93" s="921"/>
      <c r="VEM93" s="921"/>
      <c r="VEN93" s="921"/>
      <c r="VEO93" s="921"/>
      <c r="VEP93" s="921"/>
      <c r="VEQ93" s="921"/>
      <c r="VER93" s="921"/>
      <c r="VES93" s="921"/>
      <c r="VET93" s="921"/>
      <c r="VEU93" s="921"/>
      <c r="VEV93" s="921"/>
      <c r="VEW93" s="921"/>
      <c r="VEX93" s="921"/>
      <c r="VEY93" s="921"/>
      <c r="VEZ93" s="921"/>
      <c r="VFA93" s="921"/>
      <c r="VFB93" s="921"/>
      <c r="VFC93" s="921"/>
      <c r="VFD93" s="921"/>
      <c r="VFE93" s="921"/>
      <c r="VFF93" s="921"/>
      <c r="VFG93" s="921"/>
      <c r="VFH93" s="921"/>
      <c r="VFI93" s="921"/>
      <c r="VFJ93" s="921"/>
      <c r="VFK93" s="921"/>
      <c r="VFL93" s="921"/>
      <c r="VFM93" s="921"/>
      <c r="VFN93" s="921"/>
      <c r="VFO93" s="921"/>
      <c r="VFP93" s="921"/>
      <c r="VFQ93" s="921"/>
      <c r="VFR93" s="921"/>
      <c r="VFS93" s="921"/>
      <c r="VFT93" s="921"/>
      <c r="VFU93" s="921"/>
      <c r="VFV93" s="921"/>
      <c r="VFW93" s="921"/>
      <c r="VFX93" s="921"/>
      <c r="VFY93" s="921"/>
      <c r="VFZ93" s="921"/>
      <c r="VGA93" s="921"/>
      <c r="VGB93" s="921"/>
      <c r="VGC93" s="921"/>
      <c r="VGD93" s="921"/>
      <c r="VGE93" s="921"/>
      <c r="VGF93" s="921"/>
      <c r="VGG93" s="921"/>
      <c r="VGH93" s="921"/>
      <c r="VGI93" s="921"/>
      <c r="VGJ93" s="921"/>
      <c r="VGK93" s="921"/>
      <c r="VGL93" s="921"/>
      <c r="VGM93" s="921"/>
      <c r="VGN93" s="921"/>
      <c r="VGO93" s="921"/>
      <c r="VGP93" s="921"/>
      <c r="VGQ93" s="921"/>
      <c r="VGR93" s="921"/>
      <c r="VGS93" s="921"/>
      <c r="VGT93" s="921"/>
      <c r="VGU93" s="921"/>
      <c r="VGV93" s="921"/>
      <c r="VGW93" s="921"/>
      <c r="VGX93" s="921"/>
      <c r="VGY93" s="921"/>
      <c r="VGZ93" s="921"/>
      <c r="VHA93" s="921"/>
      <c r="VHB93" s="921"/>
      <c r="VHC93" s="921"/>
      <c r="VHD93" s="921"/>
      <c r="VHE93" s="921"/>
      <c r="VHF93" s="921"/>
      <c r="VHG93" s="921"/>
      <c r="VHH93" s="921"/>
      <c r="VHI93" s="921"/>
      <c r="VHJ93" s="921"/>
      <c r="VHK93" s="921"/>
      <c r="VHL93" s="921"/>
      <c r="VHM93" s="921"/>
      <c r="VHN93" s="921"/>
      <c r="VHO93" s="921"/>
      <c r="VHP93" s="921"/>
      <c r="VHQ93" s="921"/>
      <c r="VHR93" s="921"/>
      <c r="VHS93" s="921"/>
      <c r="VHT93" s="921"/>
      <c r="VHU93" s="921"/>
      <c r="VHV93" s="921"/>
      <c r="VHW93" s="921"/>
      <c r="VHX93" s="921"/>
      <c r="VHY93" s="921"/>
      <c r="VHZ93" s="921"/>
      <c r="VIA93" s="921"/>
      <c r="VIB93" s="921"/>
      <c r="VIC93" s="921"/>
      <c r="VID93" s="921"/>
      <c r="VIE93" s="921"/>
      <c r="VIF93" s="921"/>
      <c r="VIG93" s="921"/>
      <c r="VIH93" s="921"/>
      <c r="VII93" s="921"/>
      <c r="VIJ93" s="921"/>
      <c r="VIK93" s="921"/>
      <c r="VIL93" s="921"/>
      <c r="VIM93" s="921"/>
      <c r="VIN93" s="921"/>
      <c r="VIO93" s="921"/>
      <c r="VIP93" s="921"/>
      <c r="VIQ93" s="921"/>
      <c r="VIR93" s="921"/>
      <c r="VIS93" s="921"/>
      <c r="VIT93" s="921"/>
      <c r="VIU93" s="921"/>
      <c r="VIV93" s="921"/>
      <c r="VIW93" s="921"/>
      <c r="VIX93" s="921"/>
      <c r="VIY93" s="921"/>
      <c r="VIZ93" s="921"/>
      <c r="VJA93" s="921"/>
      <c r="VJB93" s="921"/>
      <c r="VJC93" s="921"/>
      <c r="VJD93" s="921"/>
      <c r="VJE93" s="921"/>
      <c r="VJF93" s="921"/>
      <c r="VJG93" s="921"/>
      <c r="VJH93" s="921"/>
      <c r="VJI93" s="921"/>
      <c r="VJJ93" s="921"/>
      <c r="VJK93" s="921"/>
      <c r="VJL93" s="921"/>
      <c r="VJM93" s="921"/>
      <c r="VJN93" s="921"/>
      <c r="VJO93" s="921"/>
      <c r="VJP93" s="921"/>
      <c r="VJQ93" s="921"/>
      <c r="VJR93" s="921"/>
      <c r="VJS93" s="921"/>
      <c r="VJT93" s="921"/>
      <c r="VJU93" s="921"/>
      <c r="VJV93" s="921"/>
      <c r="VJW93" s="921"/>
      <c r="VJX93" s="921"/>
      <c r="VJY93" s="921"/>
      <c r="VJZ93" s="921"/>
      <c r="VKA93" s="921"/>
      <c r="VKB93" s="921"/>
      <c r="VKC93" s="921"/>
      <c r="VKD93" s="921"/>
      <c r="VKE93" s="921"/>
      <c r="VKF93" s="921"/>
      <c r="VKG93" s="921"/>
      <c r="VKH93" s="921"/>
      <c r="VKI93" s="921"/>
      <c r="VKJ93" s="921"/>
      <c r="VKK93" s="921"/>
      <c r="VKL93" s="921"/>
      <c r="VKM93" s="921"/>
      <c r="VKN93" s="921"/>
      <c r="VKO93" s="921"/>
      <c r="VKP93" s="921"/>
      <c r="VKQ93" s="921"/>
      <c r="VKR93" s="921"/>
      <c r="VKS93" s="921"/>
      <c r="VKT93" s="921"/>
      <c r="VKU93" s="921"/>
      <c r="VKV93" s="921"/>
      <c r="VKW93" s="921"/>
      <c r="VKX93" s="921"/>
      <c r="VKY93" s="921"/>
      <c r="VKZ93" s="921"/>
      <c r="VLA93" s="921"/>
      <c r="VLB93" s="921"/>
      <c r="VLC93" s="921"/>
      <c r="VLD93" s="921"/>
      <c r="VLE93" s="921"/>
      <c r="VLF93" s="921"/>
      <c r="VLG93" s="921"/>
      <c r="VLH93" s="921"/>
      <c r="VLI93" s="921"/>
      <c r="VLJ93" s="921"/>
      <c r="VLK93" s="921"/>
      <c r="VLL93" s="921"/>
      <c r="VLM93" s="921"/>
      <c r="VLN93" s="921"/>
      <c r="VLO93" s="921"/>
      <c r="VLP93" s="921"/>
      <c r="VLQ93" s="921"/>
      <c r="VLR93" s="921"/>
      <c r="VLS93" s="921"/>
      <c r="VLT93" s="921"/>
      <c r="VLU93" s="921"/>
      <c r="VLV93" s="921"/>
      <c r="VLW93" s="921"/>
      <c r="VLX93" s="921"/>
      <c r="VLY93" s="921"/>
      <c r="VLZ93" s="921"/>
      <c r="VMA93" s="921"/>
      <c r="VMB93" s="921"/>
      <c r="VMC93" s="921"/>
      <c r="VMD93" s="921"/>
      <c r="VME93" s="921"/>
      <c r="VMF93" s="921"/>
      <c r="VMG93" s="921"/>
      <c r="VMH93" s="921"/>
      <c r="VMI93" s="921"/>
      <c r="VMJ93" s="921"/>
      <c r="VMK93" s="921"/>
      <c r="VML93" s="921"/>
      <c r="VMM93" s="921"/>
      <c r="VMN93" s="921"/>
      <c r="VMO93" s="921"/>
      <c r="VMP93" s="921"/>
      <c r="VMQ93" s="921"/>
      <c r="VMR93" s="921"/>
      <c r="VMS93" s="921"/>
      <c r="VMT93" s="921"/>
      <c r="VMU93" s="921"/>
      <c r="VMV93" s="921"/>
      <c r="VMW93" s="921"/>
      <c r="VMX93" s="921"/>
      <c r="VMY93" s="921"/>
      <c r="VMZ93" s="921"/>
      <c r="VNA93" s="921"/>
      <c r="VNB93" s="921"/>
      <c r="VNC93" s="921"/>
      <c r="VND93" s="921"/>
      <c r="VNE93" s="921"/>
      <c r="VNF93" s="921"/>
      <c r="VNG93" s="921"/>
      <c r="VNH93" s="921"/>
      <c r="VNI93" s="921"/>
      <c r="VNJ93" s="921"/>
      <c r="VNK93" s="921"/>
      <c r="VNL93" s="921"/>
      <c r="VNM93" s="921"/>
      <c r="VNN93" s="921"/>
      <c r="VNO93" s="921"/>
      <c r="VNP93" s="921"/>
      <c r="VNQ93" s="921"/>
      <c r="VNR93" s="921"/>
      <c r="VNS93" s="921"/>
      <c r="VNT93" s="921"/>
      <c r="VNU93" s="921"/>
      <c r="VNV93" s="921"/>
      <c r="VNW93" s="921"/>
      <c r="VNX93" s="921"/>
      <c r="VNY93" s="921"/>
      <c r="VNZ93" s="921"/>
      <c r="VOA93" s="921"/>
      <c r="VOB93" s="921"/>
      <c r="VOC93" s="921"/>
      <c r="VOD93" s="921"/>
      <c r="VOE93" s="921"/>
      <c r="VOF93" s="921"/>
      <c r="VOG93" s="921"/>
      <c r="VOH93" s="921"/>
      <c r="VOI93" s="921"/>
      <c r="VOJ93" s="921"/>
      <c r="VOK93" s="921"/>
      <c r="VOL93" s="921"/>
      <c r="VOM93" s="921"/>
      <c r="VON93" s="921"/>
      <c r="VOO93" s="921"/>
      <c r="VOP93" s="921"/>
      <c r="VOQ93" s="921"/>
      <c r="VOR93" s="921"/>
      <c r="VOS93" s="921"/>
      <c r="VOT93" s="921"/>
      <c r="VOU93" s="921"/>
      <c r="VOV93" s="921"/>
      <c r="VOW93" s="921"/>
      <c r="VOX93" s="921"/>
      <c r="VOY93" s="921"/>
      <c r="VOZ93" s="921"/>
      <c r="VPA93" s="921"/>
      <c r="VPB93" s="921"/>
      <c r="VPC93" s="921"/>
      <c r="VPD93" s="921"/>
      <c r="VPE93" s="921"/>
      <c r="VPF93" s="921"/>
      <c r="VPG93" s="921"/>
      <c r="VPH93" s="921"/>
      <c r="VPI93" s="921"/>
      <c r="VPJ93" s="921"/>
      <c r="VPK93" s="921"/>
      <c r="VPL93" s="921"/>
      <c r="VPM93" s="921"/>
      <c r="VPN93" s="921"/>
      <c r="VPO93" s="921"/>
      <c r="VPP93" s="921"/>
      <c r="VPQ93" s="921"/>
      <c r="VPR93" s="921"/>
      <c r="VPS93" s="921"/>
      <c r="VPT93" s="921"/>
      <c r="VPU93" s="921"/>
      <c r="VPV93" s="921"/>
      <c r="VPW93" s="921"/>
      <c r="VPX93" s="921"/>
      <c r="VPY93" s="921"/>
      <c r="VPZ93" s="921"/>
      <c r="VQA93" s="921"/>
      <c r="VQB93" s="921"/>
      <c r="VQC93" s="921"/>
      <c r="VQD93" s="921"/>
      <c r="VQE93" s="921"/>
      <c r="VQF93" s="921"/>
      <c r="VQG93" s="921"/>
      <c r="VQH93" s="921"/>
      <c r="VQI93" s="921"/>
      <c r="VQJ93" s="921"/>
      <c r="VQK93" s="921"/>
      <c r="VQL93" s="921"/>
      <c r="VQM93" s="921"/>
      <c r="VQN93" s="921"/>
      <c r="VQO93" s="921"/>
      <c r="VQP93" s="921"/>
      <c r="VQQ93" s="921"/>
      <c r="VQR93" s="921"/>
      <c r="VQS93" s="921"/>
      <c r="VQT93" s="921"/>
      <c r="VQU93" s="921"/>
      <c r="VQV93" s="921"/>
      <c r="VQW93" s="921"/>
      <c r="VQX93" s="921"/>
      <c r="VQY93" s="921"/>
      <c r="VQZ93" s="921"/>
      <c r="VRA93" s="921"/>
      <c r="VRB93" s="921"/>
      <c r="VRC93" s="921"/>
      <c r="VRD93" s="921"/>
      <c r="VRE93" s="921"/>
      <c r="VRF93" s="921"/>
      <c r="VRG93" s="921"/>
      <c r="VRH93" s="921"/>
      <c r="VRI93" s="921"/>
      <c r="VRJ93" s="921"/>
      <c r="VRK93" s="921"/>
      <c r="VRL93" s="921"/>
      <c r="VRM93" s="921"/>
      <c r="VRN93" s="921"/>
      <c r="VRO93" s="921"/>
      <c r="VRP93" s="921"/>
      <c r="VRQ93" s="921"/>
      <c r="VRR93" s="921"/>
      <c r="VRS93" s="921"/>
      <c r="VRT93" s="921"/>
      <c r="VRU93" s="921"/>
      <c r="VRV93" s="921"/>
      <c r="VRW93" s="921"/>
      <c r="VRX93" s="921"/>
      <c r="VRY93" s="921"/>
      <c r="VRZ93" s="921"/>
      <c r="VSA93" s="921"/>
      <c r="VSB93" s="921"/>
      <c r="VSC93" s="921"/>
      <c r="VSD93" s="921"/>
      <c r="VSE93" s="921"/>
      <c r="VSF93" s="921"/>
      <c r="VSG93" s="921"/>
      <c r="VSH93" s="921"/>
      <c r="VSI93" s="921"/>
      <c r="VSJ93" s="921"/>
      <c r="VSK93" s="921"/>
      <c r="VSL93" s="921"/>
      <c r="VSM93" s="921"/>
      <c r="VSN93" s="921"/>
      <c r="VSO93" s="921"/>
      <c r="VSP93" s="921"/>
      <c r="VSQ93" s="921"/>
      <c r="VSR93" s="921"/>
      <c r="VSS93" s="921"/>
      <c r="VST93" s="921"/>
      <c r="VSU93" s="921"/>
      <c r="VSV93" s="921"/>
      <c r="VSW93" s="921"/>
      <c r="VSX93" s="921"/>
      <c r="VSY93" s="921"/>
      <c r="VSZ93" s="921"/>
      <c r="VTA93" s="921"/>
      <c r="VTB93" s="921"/>
      <c r="VTC93" s="921"/>
      <c r="VTD93" s="921"/>
      <c r="VTE93" s="921"/>
      <c r="VTF93" s="921"/>
      <c r="VTG93" s="921"/>
      <c r="VTH93" s="921"/>
      <c r="VTI93" s="921"/>
      <c r="VTJ93" s="921"/>
      <c r="VTK93" s="921"/>
      <c r="VTL93" s="921"/>
      <c r="VTM93" s="921"/>
      <c r="VTN93" s="921"/>
      <c r="VTO93" s="921"/>
      <c r="VTP93" s="921"/>
      <c r="VTQ93" s="921"/>
      <c r="VTR93" s="921"/>
      <c r="VTS93" s="921"/>
      <c r="VTT93" s="921"/>
      <c r="VTU93" s="921"/>
      <c r="VTV93" s="921"/>
      <c r="VTW93" s="921"/>
      <c r="VTX93" s="921"/>
      <c r="VTY93" s="921"/>
      <c r="VTZ93" s="921"/>
      <c r="VUA93" s="921"/>
      <c r="VUB93" s="921"/>
      <c r="VUC93" s="921"/>
      <c r="VUD93" s="921"/>
      <c r="VUE93" s="921"/>
      <c r="VUF93" s="921"/>
      <c r="VUG93" s="921"/>
      <c r="VUH93" s="921"/>
      <c r="VUI93" s="921"/>
      <c r="VUJ93" s="921"/>
      <c r="VUK93" s="921"/>
      <c r="VUL93" s="921"/>
      <c r="VUM93" s="921"/>
      <c r="VUN93" s="921"/>
      <c r="VUO93" s="921"/>
      <c r="VUP93" s="921"/>
      <c r="VUQ93" s="921"/>
      <c r="VUR93" s="921"/>
      <c r="VUS93" s="921"/>
      <c r="VUT93" s="921"/>
      <c r="VUU93" s="921"/>
      <c r="VUV93" s="921"/>
      <c r="VUW93" s="921"/>
      <c r="VUX93" s="921"/>
      <c r="VUY93" s="921"/>
      <c r="VUZ93" s="921"/>
      <c r="VVA93" s="921"/>
      <c r="VVB93" s="921"/>
      <c r="VVC93" s="921"/>
      <c r="VVD93" s="921"/>
      <c r="VVE93" s="921"/>
      <c r="VVF93" s="921"/>
      <c r="VVG93" s="921"/>
      <c r="VVH93" s="921"/>
      <c r="VVI93" s="921"/>
      <c r="VVJ93" s="921"/>
      <c r="VVK93" s="921"/>
      <c r="VVL93" s="921"/>
      <c r="VVM93" s="921"/>
      <c r="VVN93" s="921"/>
      <c r="VVO93" s="921"/>
      <c r="VVP93" s="921"/>
      <c r="VVQ93" s="921"/>
      <c r="VVR93" s="921"/>
      <c r="VVS93" s="921"/>
      <c r="VVT93" s="921"/>
      <c r="VVU93" s="921"/>
      <c r="VVV93" s="921"/>
      <c r="VVW93" s="921"/>
      <c r="VVX93" s="921"/>
      <c r="VVY93" s="921"/>
      <c r="VVZ93" s="921"/>
      <c r="VWA93" s="921"/>
      <c r="VWB93" s="921"/>
      <c r="VWC93" s="921"/>
      <c r="VWD93" s="921"/>
      <c r="VWE93" s="921"/>
      <c r="VWF93" s="921"/>
      <c r="VWG93" s="921"/>
      <c r="VWH93" s="921"/>
      <c r="VWI93" s="921"/>
      <c r="VWJ93" s="921"/>
      <c r="VWK93" s="921"/>
      <c r="VWL93" s="921"/>
      <c r="VWM93" s="921"/>
      <c r="VWN93" s="921"/>
      <c r="VWO93" s="921"/>
      <c r="VWP93" s="921"/>
      <c r="VWQ93" s="921"/>
      <c r="VWR93" s="921"/>
      <c r="VWS93" s="921"/>
      <c r="VWT93" s="921"/>
      <c r="VWU93" s="921"/>
      <c r="VWV93" s="921"/>
      <c r="VWW93" s="921"/>
      <c r="VWX93" s="921"/>
      <c r="VWY93" s="921"/>
      <c r="VWZ93" s="921"/>
      <c r="VXA93" s="921"/>
      <c r="VXB93" s="921"/>
      <c r="VXC93" s="921"/>
      <c r="VXD93" s="921"/>
      <c r="VXE93" s="921"/>
      <c r="VXF93" s="921"/>
      <c r="VXG93" s="921"/>
      <c r="VXH93" s="921"/>
      <c r="VXI93" s="921"/>
      <c r="VXJ93" s="921"/>
      <c r="VXK93" s="921"/>
      <c r="VXL93" s="921"/>
      <c r="VXM93" s="921"/>
      <c r="VXN93" s="921"/>
      <c r="VXO93" s="921"/>
      <c r="VXP93" s="921"/>
      <c r="VXQ93" s="921"/>
      <c r="VXR93" s="921"/>
      <c r="VXS93" s="921"/>
      <c r="VXT93" s="921"/>
      <c r="VXU93" s="921"/>
      <c r="VXV93" s="921"/>
      <c r="VXW93" s="921"/>
      <c r="VXX93" s="921"/>
      <c r="VXY93" s="921"/>
      <c r="VXZ93" s="921"/>
      <c r="VYA93" s="921"/>
      <c r="VYB93" s="921"/>
      <c r="VYC93" s="921"/>
      <c r="VYD93" s="921"/>
      <c r="VYE93" s="921"/>
      <c r="VYF93" s="921"/>
      <c r="VYG93" s="921"/>
      <c r="VYH93" s="921"/>
      <c r="VYI93" s="921"/>
      <c r="VYJ93" s="921"/>
      <c r="VYK93" s="921"/>
      <c r="VYL93" s="921"/>
      <c r="VYM93" s="921"/>
      <c r="VYN93" s="921"/>
      <c r="VYO93" s="921"/>
      <c r="VYP93" s="921"/>
      <c r="VYQ93" s="921"/>
      <c r="VYR93" s="921"/>
      <c r="VYS93" s="921"/>
      <c r="VYT93" s="921"/>
      <c r="VYU93" s="921"/>
      <c r="VYV93" s="921"/>
      <c r="VYW93" s="921"/>
      <c r="VYX93" s="921"/>
      <c r="VYY93" s="921"/>
      <c r="VYZ93" s="921"/>
      <c r="VZA93" s="921"/>
      <c r="VZB93" s="921"/>
      <c r="VZC93" s="921"/>
      <c r="VZD93" s="921"/>
      <c r="VZE93" s="921"/>
      <c r="VZF93" s="921"/>
      <c r="VZG93" s="921"/>
      <c r="VZH93" s="921"/>
      <c r="VZI93" s="921"/>
      <c r="VZJ93" s="921"/>
      <c r="VZK93" s="921"/>
      <c r="VZL93" s="921"/>
      <c r="VZM93" s="921"/>
      <c r="VZN93" s="921"/>
      <c r="VZO93" s="921"/>
      <c r="VZP93" s="921"/>
      <c r="VZQ93" s="921"/>
      <c r="VZR93" s="921"/>
      <c r="VZS93" s="921"/>
      <c r="VZT93" s="921"/>
      <c r="VZU93" s="921"/>
      <c r="VZV93" s="921"/>
      <c r="VZW93" s="921"/>
      <c r="VZX93" s="921"/>
      <c r="VZY93" s="921"/>
      <c r="VZZ93" s="921"/>
      <c r="WAA93" s="921"/>
      <c r="WAB93" s="921"/>
      <c r="WAC93" s="921"/>
      <c r="WAD93" s="921"/>
      <c r="WAE93" s="921"/>
      <c r="WAF93" s="921"/>
      <c r="WAG93" s="921"/>
      <c r="WAH93" s="921"/>
      <c r="WAI93" s="921"/>
      <c r="WAJ93" s="921"/>
      <c r="WAK93" s="921"/>
      <c r="WAL93" s="921"/>
      <c r="WAM93" s="921"/>
      <c r="WAN93" s="921"/>
      <c r="WAO93" s="921"/>
      <c r="WAP93" s="921"/>
      <c r="WAQ93" s="921"/>
      <c r="WAR93" s="921"/>
      <c r="WAS93" s="921"/>
      <c r="WAT93" s="921"/>
      <c r="WAU93" s="921"/>
      <c r="WAV93" s="921"/>
      <c r="WAW93" s="921"/>
      <c r="WAX93" s="921"/>
      <c r="WAY93" s="921"/>
      <c r="WAZ93" s="921"/>
      <c r="WBA93" s="921"/>
      <c r="WBB93" s="921"/>
      <c r="WBC93" s="921"/>
      <c r="WBD93" s="921"/>
      <c r="WBE93" s="921"/>
      <c r="WBF93" s="921"/>
      <c r="WBG93" s="921"/>
      <c r="WBH93" s="921"/>
      <c r="WBI93" s="921"/>
      <c r="WBJ93" s="921"/>
      <c r="WBK93" s="921"/>
      <c r="WBL93" s="921"/>
      <c r="WBM93" s="921"/>
      <c r="WBN93" s="921"/>
      <c r="WBO93" s="921"/>
      <c r="WBP93" s="921"/>
      <c r="WBQ93" s="921"/>
      <c r="WBR93" s="921"/>
      <c r="WBS93" s="921"/>
      <c r="WBT93" s="921"/>
      <c r="WBU93" s="921"/>
      <c r="WBV93" s="921"/>
      <c r="WBW93" s="921"/>
      <c r="WBX93" s="921"/>
      <c r="WBY93" s="921"/>
      <c r="WBZ93" s="921"/>
      <c r="WCA93" s="921"/>
      <c r="WCB93" s="921"/>
      <c r="WCC93" s="921"/>
      <c r="WCD93" s="921"/>
      <c r="WCE93" s="921"/>
      <c r="WCF93" s="921"/>
      <c r="WCG93" s="921"/>
      <c r="WCH93" s="921"/>
      <c r="WCI93" s="921"/>
      <c r="WCJ93" s="921"/>
      <c r="WCK93" s="921"/>
      <c r="WCL93" s="921"/>
      <c r="WCM93" s="921"/>
      <c r="WCN93" s="921"/>
      <c r="WCO93" s="921"/>
      <c r="WCP93" s="921"/>
      <c r="WCQ93" s="921"/>
      <c r="WCR93" s="921"/>
      <c r="WCS93" s="921"/>
      <c r="WCT93" s="921"/>
      <c r="WCU93" s="921"/>
      <c r="WCV93" s="921"/>
      <c r="WCW93" s="921"/>
      <c r="WCX93" s="921"/>
      <c r="WCY93" s="921"/>
      <c r="WCZ93" s="921"/>
      <c r="WDA93" s="921"/>
      <c r="WDB93" s="921"/>
      <c r="WDC93" s="921"/>
      <c r="WDD93" s="921"/>
      <c r="WDE93" s="921"/>
      <c r="WDF93" s="921"/>
      <c r="WDG93" s="921"/>
      <c r="WDH93" s="921"/>
      <c r="WDI93" s="921"/>
      <c r="WDJ93" s="921"/>
      <c r="WDK93" s="921"/>
      <c r="WDL93" s="921"/>
      <c r="WDM93" s="921"/>
      <c r="WDN93" s="921"/>
      <c r="WDO93" s="921"/>
      <c r="WDP93" s="921"/>
      <c r="WDQ93" s="921"/>
      <c r="WDR93" s="921"/>
      <c r="WDS93" s="921"/>
      <c r="WDT93" s="921"/>
      <c r="WDU93" s="921"/>
      <c r="WDV93" s="921"/>
      <c r="WDW93" s="921"/>
      <c r="WDX93" s="921"/>
      <c r="WDY93" s="921"/>
      <c r="WDZ93" s="921"/>
      <c r="WEA93" s="921"/>
      <c r="WEB93" s="921"/>
      <c r="WEC93" s="921"/>
      <c r="WED93" s="921"/>
      <c r="WEE93" s="921"/>
      <c r="WEF93" s="921"/>
      <c r="WEG93" s="921"/>
      <c r="WEH93" s="921"/>
      <c r="WEI93" s="921"/>
      <c r="WEJ93" s="921"/>
      <c r="WEK93" s="921"/>
      <c r="WEL93" s="921"/>
      <c r="WEM93" s="921"/>
      <c r="WEN93" s="921"/>
      <c r="WEO93" s="921"/>
      <c r="WEP93" s="921"/>
      <c r="WEQ93" s="921"/>
      <c r="WER93" s="921"/>
      <c r="WES93" s="921"/>
      <c r="WET93" s="921"/>
      <c r="WEU93" s="921"/>
      <c r="WEV93" s="921"/>
      <c r="WEW93" s="921"/>
      <c r="WEX93" s="921"/>
      <c r="WEY93" s="921"/>
      <c r="WEZ93" s="921"/>
      <c r="WFA93" s="921"/>
      <c r="WFB93" s="921"/>
      <c r="WFC93" s="921"/>
      <c r="WFD93" s="921"/>
      <c r="WFE93" s="921"/>
      <c r="WFF93" s="921"/>
      <c r="WFG93" s="921"/>
      <c r="WFH93" s="921"/>
      <c r="WFI93" s="921"/>
      <c r="WFJ93" s="921"/>
      <c r="WFK93" s="921"/>
      <c r="WFL93" s="921"/>
      <c r="WFM93" s="921"/>
      <c r="WFN93" s="921"/>
      <c r="WFO93" s="921"/>
      <c r="WFP93" s="921"/>
      <c r="WFQ93" s="921"/>
      <c r="WFR93" s="921"/>
      <c r="WFS93" s="921"/>
      <c r="WFT93" s="921"/>
      <c r="WFU93" s="921"/>
      <c r="WFV93" s="921"/>
      <c r="WFW93" s="921"/>
      <c r="WFX93" s="921"/>
      <c r="WFY93" s="921"/>
      <c r="WFZ93" s="921"/>
      <c r="WGA93" s="921"/>
      <c r="WGB93" s="921"/>
      <c r="WGC93" s="921"/>
      <c r="WGD93" s="921"/>
      <c r="WGE93" s="921"/>
      <c r="WGF93" s="921"/>
      <c r="WGG93" s="921"/>
      <c r="WGH93" s="921"/>
      <c r="WGI93" s="921"/>
      <c r="WGJ93" s="921"/>
      <c r="WGK93" s="921"/>
      <c r="WGL93" s="921"/>
      <c r="WGM93" s="921"/>
      <c r="WGN93" s="921"/>
      <c r="WGO93" s="921"/>
      <c r="WGP93" s="921"/>
      <c r="WGQ93" s="921"/>
      <c r="WGR93" s="921"/>
      <c r="WGS93" s="921"/>
      <c r="WGT93" s="921"/>
      <c r="WGU93" s="921"/>
      <c r="WGV93" s="921"/>
      <c r="WGW93" s="921"/>
      <c r="WGX93" s="921"/>
      <c r="WGY93" s="921"/>
      <c r="WGZ93" s="921"/>
      <c r="WHA93" s="921"/>
      <c r="WHB93" s="921"/>
      <c r="WHC93" s="921"/>
      <c r="WHD93" s="921"/>
      <c r="WHE93" s="921"/>
      <c r="WHF93" s="921"/>
      <c r="WHG93" s="921"/>
      <c r="WHH93" s="921"/>
      <c r="WHI93" s="921"/>
      <c r="WHJ93" s="921"/>
      <c r="WHK93" s="921"/>
      <c r="WHL93" s="921"/>
      <c r="WHM93" s="921"/>
      <c r="WHN93" s="921"/>
      <c r="WHO93" s="921"/>
      <c r="WHP93" s="921"/>
      <c r="WHQ93" s="921"/>
      <c r="WHR93" s="921"/>
      <c r="WHS93" s="921"/>
      <c r="WHT93" s="921"/>
      <c r="WHU93" s="921"/>
      <c r="WHV93" s="921"/>
      <c r="WHW93" s="921"/>
      <c r="WHX93" s="921"/>
      <c r="WHY93" s="921"/>
      <c r="WHZ93" s="921"/>
      <c r="WIA93" s="921"/>
      <c r="WIB93" s="921"/>
      <c r="WIC93" s="921"/>
      <c r="WID93" s="921"/>
      <c r="WIE93" s="921"/>
      <c r="WIF93" s="921"/>
      <c r="WIG93" s="921"/>
      <c r="WIH93" s="921"/>
      <c r="WII93" s="921"/>
      <c r="WIJ93" s="921"/>
      <c r="WIK93" s="921"/>
      <c r="WIL93" s="921"/>
      <c r="WIM93" s="921"/>
      <c r="WIN93" s="921"/>
      <c r="WIO93" s="921"/>
      <c r="WIP93" s="921"/>
      <c r="WIQ93" s="921"/>
      <c r="WIR93" s="921"/>
      <c r="WIS93" s="921"/>
      <c r="WIT93" s="921"/>
      <c r="WIU93" s="921"/>
      <c r="WIV93" s="921"/>
      <c r="WIW93" s="921"/>
      <c r="WIX93" s="921"/>
      <c r="WIY93" s="921"/>
      <c r="WIZ93" s="921"/>
      <c r="WJA93" s="921"/>
      <c r="WJB93" s="921"/>
      <c r="WJC93" s="921"/>
      <c r="WJD93" s="921"/>
      <c r="WJE93" s="921"/>
      <c r="WJF93" s="921"/>
      <c r="WJG93" s="921"/>
      <c r="WJH93" s="921"/>
      <c r="WJI93" s="921"/>
      <c r="WJJ93" s="921"/>
      <c r="WJK93" s="921"/>
      <c r="WJL93" s="921"/>
      <c r="WJM93" s="921"/>
      <c r="WJN93" s="921"/>
      <c r="WJO93" s="921"/>
      <c r="WJP93" s="921"/>
      <c r="WJQ93" s="921"/>
      <c r="WJR93" s="921"/>
      <c r="WJS93" s="921"/>
      <c r="WJT93" s="921"/>
      <c r="WJU93" s="921"/>
      <c r="WJV93" s="921"/>
      <c r="WJW93" s="921"/>
      <c r="WJX93" s="921"/>
      <c r="WJY93" s="921"/>
      <c r="WJZ93" s="921"/>
      <c r="WKA93" s="921"/>
      <c r="WKB93" s="921"/>
      <c r="WKC93" s="921"/>
      <c r="WKD93" s="921"/>
      <c r="WKE93" s="921"/>
      <c r="WKF93" s="921"/>
      <c r="WKG93" s="921"/>
      <c r="WKH93" s="921"/>
      <c r="WKI93" s="921"/>
      <c r="WKJ93" s="921"/>
      <c r="WKK93" s="921"/>
      <c r="WKL93" s="921"/>
      <c r="WKM93" s="921"/>
      <c r="WKN93" s="921"/>
      <c r="WKO93" s="921"/>
      <c r="WKP93" s="921"/>
      <c r="WKQ93" s="921"/>
      <c r="WKR93" s="921"/>
      <c r="WKS93" s="921"/>
      <c r="WKT93" s="921"/>
      <c r="WKU93" s="921"/>
      <c r="WKV93" s="921"/>
      <c r="WKW93" s="921"/>
      <c r="WKX93" s="921"/>
      <c r="WKY93" s="921"/>
      <c r="WKZ93" s="921"/>
      <c r="WLA93" s="921"/>
      <c r="WLB93" s="921"/>
      <c r="WLC93" s="921"/>
      <c r="WLD93" s="921"/>
      <c r="WLE93" s="921"/>
      <c r="WLF93" s="921"/>
      <c r="WLG93" s="921"/>
      <c r="WLH93" s="921"/>
      <c r="WLI93" s="921"/>
      <c r="WLJ93" s="921"/>
      <c r="WLK93" s="921"/>
      <c r="WLL93" s="921"/>
      <c r="WLM93" s="921"/>
      <c r="WLN93" s="921"/>
      <c r="WLO93" s="921"/>
      <c r="WLP93" s="921"/>
      <c r="WLQ93" s="921"/>
      <c r="WLR93" s="921"/>
      <c r="WLS93" s="921"/>
      <c r="WLT93" s="921"/>
      <c r="WLU93" s="921"/>
      <c r="WLV93" s="921"/>
      <c r="WLW93" s="921"/>
      <c r="WLX93" s="921"/>
      <c r="WLY93" s="921"/>
      <c r="WLZ93" s="921"/>
      <c r="WMA93" s="921"/>
      <c r="WMB93" s="921"/>
      <c r="WMC93" s="921"/>
      <c r="WMD93" s="921"/>
      <c r="WME93" s="921"/>
      <c r="WMF93" s="921"/>
      <c r="WMG93" s="921"/>
      <c r="WMH93" s="921"/>
      <c r="WMI93" s="921"/>
      <c r="WMJ93" s="921"/>
      <c r="WMK93" s="921"/>
      <c r="WML93" s="921"/>
      <c r="WMM93" s="921"/>
      <c r="WMN93" s="921"/>
      <c r="WMO93" s="921"/>
      <c r="WMP93" s="921"/>
      <c r="WMQ93" s="921"/>
      <c r="WMR93" s="921"/>
      <c r="WMS93" s="921"/>
      <c r="WMT93" s="921"/>
      <c r="WMU93" s="921"/>
      <c r="WMV93" s="921"/>
      <c r="WMW93" s="921"/>
      <c r="WMX93" s="921"/>
      <c r="WMY93" s="921"/>
      <c r="WMZ93" s="921"/>
      <c r="WNA93" s="921"/>
      <c r="WNB93" s="921"/>
      <c r="WNC93" s="921"/>
      <c r="WND93" s="921"/>
      <c r="WNE93" s="921"/>
      <c r="WNF93" s="921"/>
      <c r="WNG93" s="921"/>
      <c r="WNH93" s="921"/>
      <c r="WNI93" s="921"/>
      <c r="WNJ93" s="921"/>
      <c r="WNK93" s="921"/>
      <c r="WNL93" s="921"/>
      <c r="WNM93" s="921"/>
      <c r="WNN93" s="921"/>
      <c r="WNO93" s="921"/>
      <c r="WNP93" s="921"/>
      <c r="WNQ93" s="921"/>
      <c r="WNR93" s="921"/>
      <c r="WNS93" s="921"/>
      <c r="WNT93" s="921"/>
      <c r="WNU93" s="921"/>
      <c r="WNV93" s="921"/>
      <c r="WNW93" s="921"/>
      <c r="WNX93" s="921"/>
      <c r="WNY93" s="921"/>
      <c r="WNZ93" s="921"/>
      <c r="WOA93" s="921"/>
      <c r="WOB93" s="921"/>
      <c r="WOC93" s="921"/>
      <c r="WOD93" s="921"/>
      <c r="WOE93" s="921"/>
      <c r="WOF93" s="921"/>
      <c r="WOG93" s="921"/>
      <c r="WOH93" s="921"/>
      <c r="WOI93" s="921"/>
      <c r="WOJ93" s="921"/>
      <c r="WOK93" s="921"/>
      <c r="WOL93" s="921"/>
      <c r="WOM93" s="921"/>
      <c r="WON93" s="921"/>
      <c r="WOO93" s="921"/>
      <c r="WOP93" s="921"/>
      <c r="WOQ93" s="921"/>
      <c r="WOR93" s="921"/>
      <c r="WOS93" s="921"/>
      <c r="WOT93" s="921"/>
      <c r="WOU93" s="921"/>
      <c r="WOV93" s="921"/>
      <c r="WOW93" s="921"/>
      <c r="WOX93" s="921"/>
      <c r="WOY93" s="921"/>
      <c r="WOZ93" s="921"/>
      <c r="WPA93" s="921"/>
      <c r="WPB93" s="921"/>
      <c r="WPC93" s="921"/>
      <c r="WPD93" s="921"/>
      <c r="WPE93" s="921"/>
      <c r="WPF93" s="921"/>
      <c r="WPG93" s="921"/>
      <c r="WPH93" s="921"/>
      <c r="WPI93" s="921"/>
      <c r="WPJ93" s="921"/>
      <c r="WPK93" s="921"/>
      <c r="WPL93" s="921"/>
      <c r="WPM93" s="921"/>
      <c r="WPN93" s="921"/>
      <c r="WPO93" s="921"/>
      <c r="WPP93" s="921"/>
      <c r="WPQ93" s="921"/>
      <c r="WPR93" s="921"/>
      <c r="WPS93" s="921"/>
      <c r="WPT93" s="921"/>
      <c r="WPU93" s="921"/>
      <c r="WPV93" s="921"/>
      <c r="WPW93" s="921"/>
      <c r="WPX93" s="921"/>
      <c r="WPY93" s="921"/>
      <c r="WPZ93" s="921"/>
      <c r="WQA93" s="921"/>
      <c r="WQB93" s="921"/>
      <c r="WQC93" s="921"/>
      <c r="WQD93" s="921"/>
      <c r="WQE93" s="921"/>
      <c r="WQF93" s="921"/>
      <c r="WQG93" s="921"/>
      <c r="WQH93" s="921"/>
      <c r="WQI93" s="921"/>
      <c r="WQJ93" s="921"/>
      <c r="WQK93" s="921"/>
      <c r="WQL93" s="921"/>
      <c r="WQM93" s="921"/>
      <c r="WQN93" s="921"/>
      <c r="WQO93" s="921"/>
      <c r="WQP93" s="921"/>
      <c r="WQQ93" s="921"/>
      <c r="WQR93" s="921"/>
      <c r="WQS93" s="921"/>
      <c r="WQT93" s="921"/>
      <c r="WQU93" s="921"/>
      <c r="WQV93" s="921"/>
      <c r="WQW93" s="921"/>
      <c r="WQX93" s="921"/>
      <c r="WQY93" s="921"/>
      <c r="WQZ93" s="921"/>
      <c r="WRA93" s="921"/>
      <c r="WRB93" s="921"/>
      <c r="WRC93" s="921"/>
      <c r="WRD93" s="921"/>
      <c r="WRE93" s="921"/>
      <c r="WRF93" s="921"/>
      <c r="WRG93" s="921"/>
      <c r="WRH93" s="921"/>
      <c r="WRI93" s="921"/>
      <c r="WRJ93" s="921"/>
      <c r="WRK93" s="921"/>
      <c r="WRL93" s="921"/>
      <c r="WRM93" s="921"/>
      <c r="WRN93" s="921"/>
      <c r="WRO93" s="921"/>
      <c r="WRP93" s="921"/>
      <c r="WRQ93" s="921"/>
      <c r="WRR93" s="921"/>
      <c r="WRS93" s="921"/>
      <c r="WRT93" s="921"/>
      <c r="WRU93" s="921"/>
      <c r="WRV93" s="921"/>
      <c r="WRW93" s="921"/>
      <c r="WRX93" s="921"/>
      <c r="WRY93" s="921"/>
      <c r="WRZ93" s="921"/>
      <c r="WSA93" s="921"/>
      <c r="WSB93" s="921"/>
      <c r="WSC93" s="921"/>
      <c r="WSD93" s="921"/>
      <c r="WSE93" s="921"/>
      <c r="WSF93" s="921"/>
      <c r="WSG93" s="921"/>
      <c r="WSH93" s="921"/>
      <c r="WSI93" s="921"/>
      <c r="WSJ93" s="921"/>
      <c r="WSK93" s="921"/>
      <c r="WSL93" s="921"/>
      <c r="WSM93" s="921"/>
      <c r="WSN93" s="921"/>
      <c r="WSO93" s="921"/>
      <c r="WSP93" s="921"/>
      <c r="WSQ93" s="921"/>
      <c r="WSR93" s="921"/>
      <c r="WSS93" s="921"/>
      <c r="WST93" s="921"/>
      <c r="WSU93" s="921"/>
      <c r="WSV93" s="921"/>
      <c r="WSW93" s="921"/>
      <c r="WSX93" s="921"/>
      <c r="WSY93" s="921"/>
      <c r="WSZ93" s="921"/>
      <c r="WTA93" s="921"/>
      <c r="WTB93" s="921"/>
      <c r="WTC93" s="921"/>
      <c r="WTD93" s="921"/>
      <c r="WTE93" s="921"/>
      <c r="WTF93" s="921"/>
      <c r="WTG93" s="921"/>
      <c r="WTH93" s="921"/>
      <c r="WTI93" s="921"/>
      <c r="WTJ93" s="921"/>
      <c r="WTK93" s="921"/>
      <c r="WTL93" s="921"/>
      <c r="WTM93" s="921"/>
      <c r="WTN93" s="921"/>
      <c r="WTO93" s="921"/>
      <c r="WTP93" s="921"/>
      <c r="WTQ93" s="921"/>
      <c r="WTR93" s="921"/>
      <c r="WTS93" s="921"/>
      <c r="WTT93" s="921"/>
      <c r="WTU93" s="921"/>
      <c r="WTV93" s="921"/>
      <c r="WTW93" s="921"/>
      <c r="WTX93" s="921"/>
      <c r="WTY93" s="921"/>
      <c r="WTZ93" s="921"/>
      <c r="WUA93" s="921"/>
      <c r="WUB93" s="921"/>
      <c r="WUC93" s="921"/>
      <c r="WUD93" s="921"/>
      <c r="WUE93" s="921"/>
      <c r="WUF93" s="921"/>
      <c r="WUG93" s="921"/>
      <c r="WUH93" s="921"/>
      <c r="WUI93" s="921"/>
      <c r="WUJ93" s="921"/>
      <c r="WUK93" s="921"/>
      <c r="WUL93" s="921"/>
      <c r="WUM93" s="921"/>
      <c r="WUN93" s="921"/>
      <c r="WUO93" s="921"/>
      <c r="WUP93" s="921"/>
      <c r="WUQ93" s="921"/>
      <c r="WUR93" s="921"/>
      <c r="WUS93" s="921"/>
      <c r="WUT93" s="921"/>
      <c r="WUU93" s="921"/>
      <c r="WUV93" s="921"/>
      <c r="WUW93" s="921"/>
      <c r="WUX93" s="921"/>
      <c r="WUY93" s="921"/>
      <c r="WUZ93" s="921"/>
      <c r="WVA93" s="921"/>
      <c r="WVB93" s="921"/>
      <c r="WVC93" s="921"/>
      <c r="WVD93" s="921"/>
      <c r="WVE93" s="921"/>
      <c r="WVF93" s="921"/>
      <c r="WVG93" s="921"/>
      <c r="WVH93" s="921"/>
      <c r="WVI93" s="921"/>
      <c r="WVJ93" s="921"/>
      <c r="WVK93" s="921"/>
      <c r="WVL93" s="921"/>
      <c r="WVM93" s="921"/>
      <c r="WVN93" s="921"/>
      <c r="WVO93" s="921"/>
      <c r="WVP93" s="921"/>
      <c r="WVQ93" s="921"/>
      <c r="WVR93" s="921"/>
      <c r="WVS93" s="921"/>
      <c r="WVT93" s="921"/>
      <c r="WVU93" s="921"/>
      <c r="WVV93" s="921"/>
      <c r="WVW93" s="921"/>
      <c r="WVX93" s="921"/>
      <c r="WVY93" s="921"/>
      <c r="WVZ93" s="921"/>
      <c r="WWA93" s="921"/>
      <c r="WWB93" s="921"/>
      <c r="WWC93" s="921"/>
    </row>
    <row r="94" spans="1:16149" s="908" customFormat="1" ht="24.95" customHeight="1">
      <c r="A94" s="899" t="s">
        <v>1091</v>
      </c>
      <c r="B94" s="909" t="s">
        <v>2210</v>
      </c>
      <c r="C94" s="909" t="s">
        <v>117</v>
      </c>
      <c r="D94" s="910" t="s">
        <v>2211</v>
      </c>
      <c r="E94" s="910">
        <v>33437</v>
      </c>
      <c r="F94" s="915">
        <f t="shared" ca="1" si="16"/>
        <v>28.576958632039577</v>
      </c>
      <c r="G94" s="916">
        <f t="shared" si="12"/>
        <v>43976</v>
      </c>
      <c r="H94" s="917">
        <v>28099</v>
      </c>
      <c r="I94" s="923">
        <v>13</v>
      </c>
      <c r="J94" s="741"/>
      <c r="K94" s="922">
        <v>1</v>
      </c>
      <c r="L94" s="443">
        <f t="shared" si="13"/>
        <v>15</v>
      </c>
      <c r="M94" s="443">
        <f t="shared" si="13"/>
        <v>15</v>
      </c>
      <c r="N94" s="902"/>
      <c r="O94" s="902"/>
      <c r="P94" s="903">
        <f t="shared" si="17"/>
        <v>40625.000318999999</v>
      </c>
      <c r="Q94" s="443">
        <f t="shared" si="14"/>
        <v>28</v>
      </c>
      <c r="R94" s="904"/>
      <c r="S94" s="904"/>
      <c r="T94" s="904">
        <f t="shared" si="18"/>
        <v>32</v>
      </c>
      <c r="U94" s="903">
        <f t="shared" si="15"/>
        <v>899168</v>
      </c>
      <c r="V94" s="918"/>
      <c r="W94" s="919"/>
      <c r="X94" s="920"/>
      <c r="Y94" s="921"/>
      <c r="Z94" s="921"/>
      <c r="AA94" s="921"/>
      <c r="AB94" s="921"/>
      <c r="AC94" s="921"/>
      <c r="AD94" s="921"/>
      <c r="AE94" s="921"/>
      <c r="AF94" s="921"/>
      <c r="AG94" s="921"/>
      <c r="AH94" s="921"/>
      <c r="AI94" s="921"/>
      <c r="AJ94" s="921"/>
      <c r="AK94" s="921"/>
      <c r="AL94" s="921"/>
      <c r="AM94" s="921"/>
      <c r="AN94" s="921"/>
      <c r="AO94" s="921"/>
      <c r="AP94" s="921"/>
      <c r="AQ94" s="921"/>
      <c r="AR94" s="921"/>
      <c r="AS94" s="921"/>
      <c r="AT94" s="921"/>
      <c r="AU94" s="921"/>
      <c r="AV94" s="921"/>
      <c r="AW94" s="921"/>
      <c r="AX94" s="921"/>
      <c r="AY94" s="921"/>
      <c r="AZ94" s="921"/>
      <c r="BA94" s="921"/>
      <c r="BB94" s="921"/>
      <c r="BC94" s="921"/>
      <c r="BD94" s="921"/>
      <c r="BE94" s="921"/>
      <c r="BF94" s="921"/>
      <c r="BG94" s="921"/>
      <c r="BH94" s="921"/>
      <c r="BI94" s="921"/>
      <c r="BJ94" s="921"/>
      <c r="BK94" s="921"/>
      <c r="BL94" s="921"/>
      <c r="BM94" s="921"/>
      <c r="BN94" s="921"/>
      <c r="BO94" s="921"/>
      <c r="BP94" s="921"/>
      <c r="BQ94" s="921"/>
      <c r="BR94" s="921"/>
      <c r="BS94" s="921"/>
      <c r="BT94" s="921"/>
      <c r="BU94" s="921"/>
      <c r="BV94" s="921"/>
      <c r="BW94" s="921"/>
      <c r="BX94" s="921"/>
      <c r="BY94" s="921"/>
      <c r="BZ94" s="921"/>
      <c r="CA94" s="921"/>
      <c r="CB94" s="921"/>
      <c r="CC94" s="921"/>
      <c r="CD94" s="921"/>
      <c r="CE94" s="921"/>
      <c r="CF94" s="921"/>
      <c r="CG94" s="921"/>
      <c r="CH94" s="921"/>
      <c r="CI94" s="921"/>
      <c r="CJ94" s="921"/>
      <c r="CK94" s="921"/>
      <c r="CL94" s="921"/>
      <c r="CM94" s="921"/>
      <c r="CN94" s="921"/>
      <c r="CO94" s="921"/>
      <c r="CP94" s="921"/>
      <c r="CQ94" s="921"/>
      <c r="CR94" s="921"/>
      <c r="CS94" s="921"/>
      <c r="CT94" s="921"/>
      <c r="CU94" s="921"/>
      <c r="CV94" s="921"/>
      <c r="CW94" s="921"/>
      <c r="CX94" s="921"/>
      <c r="CY94" s="921"/>
      <c r="CZ94" s="921"/>
      <c r="DA94" s="921"/>
      <c r="DB94" s="921"/>
      <c r="DC94" s="921"/>
      <c r="DD94" s="921"/>
      <c r="DE94" s="921"/>
      <c r="DF94" s="921"/>
      <c r="DG94" s="921"/>
      <c r="DH94" s="921"/>
      <c r="DI94" s="921"/>
      <c r="DJ94" s="921"/>
      <c r="DK94" s="921"/>
      <c r="DL94" s="921"/>
      <c r="DM94" s="921"/>
      <c r="DN94" s="921"/>
      <c r="DO94" s="921"/>
      <c r="DP94" s="921"/>
      <c r="DQ94" s="921"/>
      <c r="DR94" s="921"/>
      <c r="DS94" s="921"/>
      <c r="DT94" s="921"/>
      <c r="DU94" s="921"/>
      <c r="DV94" s="921"/>
      <c r="DW94" s="921"/>
      <c r="DX94" s="921"/>
      <c r="DY94" s="921"/>
      <c r="DZ94" s="921"/>
      <c r="EA94" s="921"/>
      <c r="EB94" s="921"/>
      <c r="EC94" s="921"/>
      <c r="ED94" s="921"/>
      <c r="EE94" s="921"/>
      <c r="EF94" s="921"/>
      <c r="EG94" s="921"/>
      <c r="EH94" s="921"/>
      <c r="EI94" s="921"/>
      <c r="EJ94" s="921"/>
      <c r="EK94" s="921"/>
      <c r="EL94" s="921"/>
      <c r="EM94" s="921"/>
      <c r="EN94" s="921"/>
      <c r="EO94" s="921"/>
      <c r="EP94" s="921"/>
      <c r="EQ94" s="921"/>
      <c r="ER94" s="921"/>
      <c r="ES94" s="921"/>
      <c r="ET94" s="921"/>
      <c r="EU94" s="921"/>
      <c r="EV94" s="921"/>
      <c r="EW94" s="921"/>
      <c r="EX94" s="921"/>
      <c r="EY94" s="921"/>
      <c r="EZ94" s="921"/>
      <c r="FA94" s="921"/>
      <c r="FB94" s="921"/>
      <c r="FC94" s="921"/>
      <c r="FD94" s="921"/>
      <c r="FE94" s="921"/>
      <c r="FF94" s="921"/>
      <c r="FG94" s="921"/>
      <c r="FH94" s="921"/>
      <c r="FI94" s="921"/>
      <c r="FJ94" s="921"/>
      <c r="FK94" s="921"/>
      <c r="FL94" s="921"/>
      <c r="FM94" s="921"/>
      <c r="FN94" s="921"/>
      <c r="FO94" s="921"/>
      <c r="FP94" s="921"/>
      <c r="FQ94" s="921"/>
      <c r="FR94" s="921"/>
      <c r="FS94" s="921"/>
      <c r="FT94" s="921"/>
      <c r="FU94" s="921"/>
      <c r="FV94" s="921"/>
      <c r="FW94" s="921"/>
      <c r="FX94" s="921"/>
      <c r="FY94" s="921"/>
      <c r="FZ94" s="921"/>
      <c r="GA94" s="921"/>
      <c r="GB94" s="921"/>
      <c r="GC94" s="921"/>
      <c r="GD94" s="921"/>
      <c r="GE94" s="921"/>
      <c r="GF94" s="921"/>
      <c r="GG94" s="921"/>
      <c r="GH94" s="921"/>
      <c r="GI94" s="921"/>
      <c r="GJ94" s="921"/>
      <c r="GK94" s="921"/>
      <c r="GL94" s="921"/>
      <c r="GM94" s="921"/>
      <c r="GN94" s="921"/>
      <c r="GO94" s="921"/>
      <c r="GP94" s="921"/>
      <c r="GQ94" s="921"/>
      <c r="GR94" s="921"/>
      <c r="GS94" s="921"/>
      <c r="GT94" s="921"/>
      <c r="GU94" s="921"/>
      <c r="GV94" s="921"/>
      <c r="GW94" s="921"/>
      <c r="GX94" s="921"/>
      <c r="GY94" s="921"/>
      <c r="GZ94" s="921"/>
      <c r="HA94" s="921"/>
      <c r="HB94" s="921"/>
      <c r="HC94" s="921"/>
      <c r="HD94" s="921"/>
      <c r="HE94" s="921"/>
      <c r="HF94" s="921"/>
      <c r="HG94" s="921"/>
      <c r="HH94" s="921"/>
      <c r="HI94" s="921"/>
      <c r="HJ94" s="921"/>
      <c r="HK94" s="921"/>
      <c r="HL94" s="921"/>
      <c r="HM94" s="921"/>
      <c r="HN94" s="921"/>
      <c r="HO94" s="921"/>
      <c r="HP94" s="921"/>
      <c r="HQ94" s="921"/>
      <c r="HR94" s="921"/>
      <c r="HS94" s="921"/>
      <c r="HT94" s="921"/>
      <c r="HU94" s="921"/>
      <c r="HV94" s="921"/>
      <c r="HW94" s="921"/>
      <c r="HX94" s="921"/>
      <c r="HY94" s="921"/>
      <c r="HZ94" s="921"/>
      <c r="IA94" s="921"/>
      <c r="IB94" s="921"/>
      <c r="IC94" s="921"/>
      <c r="ID94" s="921"/>
      <c r="IE94" s="921"/>
      <c r="IF94" s="921"/>
      <c r="IG94" s="921"/>
      <c r="IH94" s="921"/>
      <c r="II94" s="921"/>
      <c r="IJ94" s="921"/>
      <c r="IK94" s="921"/>
      <c r="IL94" s="921"/>
      <c r="IM94" s="921"/>
      <c r="IN94" s="921"/>
      <c r="IO94" s="921"/>
      <c r="IP94" s="921"/>
      <c r="IQ94" s="921"/>
      <c r="IR94" s="921"/>
      <c r="IS94" s="921"/>
      <c r="IT94" s="921"/>
      <c r="IU94" s="921"/>
      <c r="IV94" s="921"/>
      <c r="IW94" s="921"/>
      <c r="IX94" s="921"/>
      <c r="IY94" s="921"/>
      <c r="IZ94" s="921"/>
      <c r="JA94" s="921"/>
      <c r="JB94" s="921"/>
      <c r="JC94" s="921"/>
      <c r="JD94" s="921"/>
      <c r="JE94" s="921"/>
      <c r="JF94" s="921"/>
      <c r="JG94" s="921"/>
      <c r="JH94" s="921"/>
      <c r="JI94" s="921"/>
      <c r="JJ94" s="921"/>
      <c r="JK94" s="921"/>
      <c r="JL94" s="921"/>
      <c r="JM94" s="921"/>
      <c r="JN94" s="921"/>
      <c r="JO94" s="921"/>
      <c r="JP94" s="921"/>
      <c r="JQ94" s="921"/>
      <c r="JR94" s="921"/>
      <c r="JS94" s="921"/>
      <c r="JT94" s="921"/>
      <c r="JU94" s="921"/>
      <c r="JV94" s="921"/>
      <c r="JW94" s="921"/>
      <c r="JX94" s="921"/>
      <c r="JY94" s="921"/>
      <c r="JZ94" s="921"/>
      <c r="KA94" s="921"/>
      <c r="KB94" s="921"/>
      <c r="KC94" s="921"/>
      <c r="KD94" s="921"/>
      <c r="KE94" s="921"/>
      <c r="KF94" s="921"/>
      <c r="KG94" s="921"/>
      <c r="KH94" s="921"/>
      <c r="KI94" s="921"/>
      <c r="KJ94" s="921"/>
      <c r="KK94" s="921"/>
      <c r="KL94" s="921"/>
      <c r="KM94" s="921"/>
      <c r="KN94" s="921"/>
      <c r="KO94" s="921"/>
      <c r="KP94" s="921"/>
      <c r="KQ94" s="921"/>
      <c r="KR94" s="921"/>
      <c r="KS94" s="921"/>
      <c r="KT94" s="921"/>
      <c r="KU94" s="921"/>
      <c r="KV94" s="921"/>
      <c r="KW94" s="921"/>
      <c r="KX94" s="921"/>
      <c r="KY94" s="921"/>
      <c r="KZ94" s="921"/>
      <c r="LA94" s="921"/>
      <c r="LB94" s="921"/>
      <c r="LC94" s="921"/>
      <c r="LD94" s="921"/>
      <c r="LE94" s="921"/>
      <c r="LF94" s="921"/>
      <c r="LG94" s="921"/>
      <c r="LH94" s="921"/>
      <c r="LI94" s="921"/>
      <c r="LJ94" s="921"/>
      <c r="LK94" s="921"/>
      <c r="LL94" s="921"/>
      <c r="LM94" s="921"/>
      <c r="LN94" s="921"/>
      <c r="LO94" s="921"/>
      <c r="LP94" s="921"/>
      <c r="LQ94" s="921"/>
      <c r="LR94" s="921"/>
      <c r="LS94" s="921"/>
      <c r="LT94" s="921"/>
      <c r="LU94" s="921"/>
      <c r="LV94" s="921"/>
      <c r="LW94" s="921"/>
      <c r="LX94" s="921"/>
      <c r="LY94" s="921"/>
      <c r="LZ94" s="921"/>
      <c r="MA94" s="921"/>
      <c r="MB94" s="921"/>
      <c r="MC94" s="921"/>
      <c r="MD94" s="921"/>
      <c r="ME94" s="921"/>
      <c r="MF94" s="921"/>
      <c r="MG94" s="921"/>
      <c r="MH94" s="921"/>
      <c r="MI94" s="921"/>
      <c r="MJ94" s="921"/>
      <c r="MK94" s="921"/>
      <c r="ML94" s="921"/>
      <c r="MM94" s="921"/>
      <c r="MN94" s="921"/>
      <c r="MO94" s="921"/>
      <c r="MP94" s="921"/>
      <c r="MQ94" s="921"/>
      <c r="MR94" s="921"/>
      <c r="MS94" s="921"/>
      <c r="MT94" s="921"/>
      <c r="MU94" s="921"/>
      <c r="MV94" s="921"/>
      <c r="MW94" s="921"/>
      <c r="MX94" s="921"/>
      <c r="MY94" s="921"/>
      <c r="MZ94" s="921"/>
      <c r="NA94" s="921"/>
      <c r="NB94" s="921"/>
      <c r="NC94" s="921"/>
      <c r="ND94" s="921"/>
      <c r="NE94" s="921"/>
      <c r="NF94" s="921"/>
      <c r="NG94" s="921"/>
      <c r="NH94" s="921"/>
      <c r="NI94" s="921"/>
      <c r="NJ94" s="921"/>
      <c r="NK94" s="921"/>
      <c r="NL94" s="921"/>
      <c r="NM94" s="921"/>
      <c r="NN94" s="921"/>
      <c r="NO94" s="921"/>
      <c r="NP94" s="921"/>
      <c r="NQ94" s="921"/>
      <c r="NR94" s="921"/>
      <c r="NS94" s="921"/>
      <c r="NT94" s="921"/>
      <c r="NU94" s="921"/>
      <c r="NV94" s="921"/>
      <c r="NW94" s="921"/>
      <c r="NX94" s="921"/>
      <c r="NY94" s="921"/>
      <c r="NZ94" s="921"/>
      <c r="OA94" s="921"/>
      <c r="OB94" s="921"/>
      <c r="OC94" s="921"/>
      <c r="OD94" s="921"/>
      <c r="OE94" s="921"/>
      <c r="OF94" s="921"/>
      <c r="OG94" s="921"/>
      <c r="OH94" s="921"/>
      <c r="OI94" s="921"/>
      <c r="OJ94" s="921"/>
      <c r="OK94" s="921"/>
      <c r="OL94" s="921"/>
      <c r="OM94" s="921"/>
      <c r="ON94" s="921"/>
      <c r="OO94" s="921"/>
      <c r="OP94" s="921"/>
      <c r="OQ94" s="921"/>
      <c r="OR94" s="921"/>
      <c r="OS94" s="921"/>
      <c r="OT94" s="921"/>
      <c r="OU94" s="921"/>
      <c r="OV94" s="921"/>
      <c r="OW94" s="921"/>
      <c r="OX94" s="921"/>
      <c r="OY94" s="921"/>
      <c r="OZ94" s="921"/>
      <c r="PA94" s="921"/>
      <c r="PB94" s="921"/>
      <c r="PC94" s="921"/>
      <c r="PD94" s="921"/>
      <c r="PE94" s="921"/>
      <c r="PF94" s="921"/>
      <c r="PG94" s="921"/>
      <c r="PH94" s="921"/>
      <c r="PI94" s="921"/>
      <c r="PJ94" s="921"/>
      <c r="PK94" s="921"/>
      <c r="PL94" s="921"/>
      <c r="PM94" s="921"/>
      <c r="PN94" s="921"/>
      <c r="PO94" s="921"/>
      <c r="PP94" s="921"/>
      <c r="PQ94" s="921"/>
      <c r="PR94" s="921"/>
      <c r="PS94" s="921"/>
      <c r="PT94" s="921"/>
      <c r="PU94" s="921"/>
      <c r="PV94" s="921"/>
      <c r="PW94" s="921"/>
      <c r="PX94" s="921"/>
      <c r="PY94" s="921"/>
      <c r="PZ94" s="921"/>
      <c r="QA94" s="921"/>
      <c r="QB94" s="921"/>
      <c r="QC94" s="921"/>
      <c r="QD94" s="921"/>
      <c r="QE94" s="921"/>
      <c r="QF94" s="921"/>
      <c r="QG94" s="921"/>
      <c r="QH94" s="921"/>
      <c r="QI94" s="921"/>
      <c r="QJ94" s="921"/>
      <c r="QK94" s="921"/>
      <c r="QL94" s="921"/>
      <c r="QM94" s="921"/>
      <c r="QN94" s="921"/>
      <c r="QO94" s="921"/>
      <c r="QP94" s="921"/>
      <c r="QQ94" s="921"/>
      <c r="QR94" s="921"/>
      <c r="QS94" s="921"/>
      <c r="QT94" s="921"/>
      <c r="QU94" s="921"/>
      <c r="QV94" s="921"/>
      <c r="QW94" s="921"/>
      <c r="QX94" s="921"/>
      <c r="QY94" s="921"/>
      <c r="QZ94" s="921"/>
      <c r="RA94" s="921"/>
      <c r="RB94" s="921"/>
      <c r="RC94" s="921"/>
      <c r="RD94" s="921"/>
      <c r="RE94" s="921"/>
      <c r="RF94" s="921"/>
      <c r="RG94" s="921"/>
      <c r="RH94" s="921"/>
      <c r="RI94" s="921"/>
      <c r="RJ94" s="921"/>
      <c r="RK94" s="921"/>
      <c r="RL94" s="921"/>
      <c r="RM94" s="921"/>
      <c r="RN94" s="921"/>
      <c r="RO94" s="921"/>
      <c r="RP94" s="921"/>
      <c r="RQ94" s="921"/>
      <c r="RR94" s="921"/>
      <c r="RS94" s="921"/>
      <c r="RT94" s="921"/>
      <c r="RU94" s="921"/>
      <c r="RV94" s="921"/>
      <c r="RW94" s="921"/>
      <c r="RX94" s="921"/>
      <c r="RY94" s="921"/>
      <c r="RZ94" s="921"/>
      <c r="SA94" s="921"/>
      <c r="SB94" s="921"/>
      <c r="SC94" s="921"/>
      <c r="SD94" s="921"/>
      <c r="SE94" s="921"/>
      <c r="SF94" s="921"/>
      <c r="SG94" s="921"/>
      <c r="SH94" s="921"/>
      <c r="SI94" s="921"/>
      <c r="SJ94" s="921"/>
      <c r="SK94" s="921"/>
      <c r="SL94" s="921"/>
      <c r="SM94" s="921"/>
      <c r="SN94" s="921"/>
      <c r="SO94" s="921"/>
      <c r="SP94" s="921"/>
      <c r="SQ94" s="921"/>
      <c r="SR94" s="921"/>
      <c r="SS94" s="921"/>
      <c r="ST94" s="921"/>
      <c r="SU94" s="921"/>
      <c r="SV94" s="921"/>
      <c r="SW94" s="921"/>
      <c r="SX94" s="921"/>
      <c r="SY94" s="921"/>
      <c r="SZ94" s="921"/>
      <c r="TA94" s="921"/>
      <c r="TB94" s="921"/>
      <c r="TC94" s="921"/>
      <c r="TD94" s="921"/>
      <c r="TE94" s="921"/>
      <c r="TF94" s="921"/>
      <c r="TG94" s="921"/>
      <c r="TH94" s="921"/>
      <c r="TI94" s="921"/>
      <c r="TJ94" s="921"/>
      <c r="TK94" s="921"/>
      <c r="TL94" s="921"/>
      <c r="TM94" s="921"/>
      <c r="TN94" s="921"/>
      <c r="TO94" s="921"/>
      <c r="TP94" s="921"/>
      <c r="TQ94" s="921"/>
      <c r="TR94" s="921"/>
      <c r="TS94" s="921"/>
      <c r="TT94" s="921"/>
      <c r="TU94" s="921"/>
      <c r="TV94" s="921"/>
      <c r="TW94" s="921"/>
      <c r="TX94" s="921"/>
      <c r="TY94" s="921"/>
      <c r="TZ94" s="921"/>
      <c r="UA94" s="921"/>
      <c r="UB94" s="921"/>
      <c r="UC94" s="921"/>
      <c r="UD94" s="921"/>
      <c r="UE94" s="921"/>
      <c r="UF94" s="921"/>
      <c r="UG94" s="921"/>
      <c r="UH94" s="921"/>
      <c r="UI94" s="921"/>
      <c r="UJ94" s="921"/>
      <c r="UK94" s="921"/>
      <c r="UL94" s="921"/>
      <c r="UM94" s="921"/>
      <c r="UN94" s="921"/>
      <c r="UO94" s="921"/>
      <c r="UP94" s="921"/>
      <c r="UQ94" s="921"/>
      <c r="UR94" s="921"/>
      <c r="US94" s="921"/>
      <c r="UT94" s="921"/>
      <c r="UU94" s="921"/>
      <c r="UV94" s="921"/>
      <c r="UW94" s="921"/>
      <c r="UX94" s="921"/>
      <c r="UY94" s="921"/>
      <c r="UZ94" s="921"/>
      <c r="VA94" s="921"/>
      <c r="VB94" s="921"/>
      <c r="VC94" s="921"/>
      <c r="VD94" s="921"/>
      <c r="VE94" s="921"/>
      <c r="VF94" s="921"/>
      <c r="VG94" s="921"/>
      <c r="VH94" s="921"/>
      <c r="VI94" s="921"/>
      <c r="VJ94" s="921"/>
      <c r="VK94" s="921"/>
      <c r="VL94" s="921"/>
      <c r="VM94" s="921"/>
      <c r="VN94" s="921"/>
      <c r="VO94" s="921"/>
      <c r="VP94" s="921"/>
      <c r="VQ94" s="921"/>
      <c r="VR94" s="921"/>
      <c r="VS94" s="921"/>
      <c r="VT94" s="921"/>
      <c r="VU94" s="921"/>
      <c r="VV94" s="921"/>
      <c r="VW94" s="921"/>
      <c r="VX94" s="921"/>
      <c r="VY94" s="921"/>
      <c r="VZ94" s="921"/>
      <c r="WA94" s="921"/>
      <c r="WB94" s="921"/>
      <c r="WC94" s="921"/>
      <c r="WD94" s="921"/>
      <c r="WE94" s="921"/>
      <c r="WF94" s="921"/>
      <c r="WG94" s="921"/>
      <c r="WH94" s="921"/>
      <c r="WI94" s="921"/>
      <c r="WJ94" s="921"/>
      <c r="WK94" s="921"/>
      <c r="WL94" s="921"/>
      <c r="WM94" s="921"/>
      <c r="WN94" s="921"/>
      <c r="WO94" s="921"/>
      <c r="WP94" s="921"/>
      <c r="WQ94" s="921"/>
      <c r="WR94" s="921"/>
      <c r="WS94" s="921"/>
      <c r="WT94" s="921"/>
      <c r="WU94" s="921"/>
      <c r="WV94" s="921"/>
      <c r="WW94" s="921"/>
      <c r="WX94" s="921"/>
      <c r="WY94" s="921"/>
      <c r="WZ94" s="921"/>
      <c r="XA94" s="921"/>
      <c r="XB94" s="921"/>
      <c r="XC94" s="921"/>
      <c r="XD94" s="921"/>
      <c r="XE94" s="921"/>
      <c r="XF94" s="921"/>
      <c r="XG94" s="921"/>
      <c r="XH94" s="921"/>
      <c r="XI94" s="921"/>
      <c r="XJ94" s="921"/>
      <c r="XK94" s="921"/>
      <c r="XL94" s="921"/>
      <c r="XM94" s="921"/>
      <c r="XN94" s="921"/>
      <c r="XO94" s="921"/>
      <c r="XP94" s="921"/>
      <c r="XQ94" s="921"/>
      <c r="XR94" s="921"/>
      <c r="XS94" s="921"/>
      <c r="XT94" s="921"/>
      <c r="XU94" s="921"/>
      <c r="XV94" s="921"/>
      <c r="XW94" s="921"/>
      <c r="XX94" s="921"/>
      <c r="XY94" s="921"/>
      <c r="XZ94" s="921"/>
      <c r="YA94" s="921"/>
      <c r="YB94" s="921"/>
      <c r="YC94" s="921"/>
      <c r="YD94" s="921"/>
      <c r="YE94" s="921"/>
      <c r="YF94" s="921"/>
      <c r="YG94" s="921"/>
      <c r="YH94" s="921"/>
      <c r="YI94" s="921"/>
      <c r="YJ94" s="921"/>
      <c r="YK94" s="921"/>
      <c r="YL94" s="921"/>
      <c r="YM94" s="921"/>
      <c r="YN94" s="921"/>
      <c r="YO94" s="921"/>
      <c r="YP94" s="921"/>
      <c r="YQ94" s="921"/>
      <c r="YR94" s="921"/>
      <c r="YS94" s="921"/>
      <c r="YT94" s="921"/>
      <c r="YU94" s="921"/>
      <c r="YV94" s="921"/>
      <c r="YW94" s="921"/>
      <c r="YX94" s="921"/>
      <c r="YY94" s="921"/>
      <c r="YZ94" s="921"/>
      <c r="ZA94" s="921"/>
      <c r="ZB94" s="921"/>
      <c r="ZC94" s="921"/>
      <c r="ZD94" s="921"/>
      <c r="ZE94" s="921"/>
      <c r="ZF94" s="921"/>
      <c r="ZG94" s="921"/>
      <c r="ZH94" s="921"/>
      <c r="ZI94" s="921"/>
      <c r="ZJ94" s="921"/>
      <c r="ZK94" s="921"/>
      <c r="ZL94" s="921"/>
      <c r="ZM94" s="921"/>
      <c r="ZN94" s="921"/>
      <c r="ZO94" s="921"/>
      <c r="ZP94" s="921"/>
      <c r="ZQ94" s="921"/>
      <c r="ZR94" s="921"/>
      <c r="ZS94" s="921"/>
      <c r="ZT94" s="921"/>
      <c r="ZU94" s="921"/>
      <c r="ZV94" s="921"/>
      <c r="ZW94" s="921"/>
      <c r="ZX94" s="921"/>
      <c r="ZY94" s="921"/>
      <c r="ZZ94" s="921"/>
      <c r="AAA94" s="921"/>
      <c r="AAB94" s="921"/>
      <c r="AAC94" s="921"/>
      <c r="AAD94" s="921"/>
      <c r="AAE94" s="921"/>
      <c r="AAF94" s="921"/>
      <c r="AAG94" s="921"/>
      <c r="AAH94" s="921"/>
      <c r="AAI94" s="921"/>
      <c r="AAJ94" s="921"/>
      <c r="AAK94" s="921"/>
      <c r="AAL94" s="921"/>
      <c r="AAM94" s="921"/>
      <c r="AAN94" s="921"/>
      <c r="AAO94" s="921"/>
      <c r="AAP94" s="921"/>
      <c r="AAQ94" s="921"/>
      <c r="AAR94" s="921"/>
      <c r="AAS94" s="921"/>
      <c r="AAT94" s="921"/>
      <c r="AAU94" s="921"/>
      <c r="AAV94" s="921"/>
      <c r="AAW94" s="921"/>
      <c r="AAX94" s="921"/>
      <c r="AAY94" s="921"/>
      <c r="AAZ94" s="921"/>
      <c r="ABA94" s="921"/>
      <c r="ABB94" s="921"/>
      <c r="ABC94" s="921"/>
      <c r="ABD94" s="921"/>
      <c r="ABE94" s="921"/>
      <c r="ABF94" s="921"/>
      <c r="ABG94" s="921"/>
      <c r="ABH94" s="921"/>
      <c r="ABI94" s="921"/>
      <c r="ABJ94" s="921"/>
      <c r="ABK94" s="921"/>
      <c r="ABL94" s="921"/>
      <c r="ABM94" s="921"/>
      <c r="ABN94" s="921"/>
      <c r="ABO94" s="921"/>
      <c r="ABP94" s="921"/>
      <c r="ABQ94" s="921"/>
      <c r="ABR94" s="921"/>
      <c r="ABS94" s="921"/>
      <c r="ABT94" s="921"/>
      <c r="ABU94" s="921"/>
      <c r="ABV94" s="921"/>
      <c r="ABW94" s="921"/>
      <c r="ABX94" s="921"/>
      <c r="ABY94" s="921"/>
      <c r="ABZ94" s="921"/>
      <c r="ACA94" s="921"/>
      <c r="ACB94" s="921"/>
      <c r="ACC94" s="921"/>
      <c r="ACD94" s="921"/>
      <c r="ACE94" s="921"/>
      <c r="ACF94" s="921"/>
      <c r="ACG94" s="921"/>
      <c r="ACH94" s="921"/>
      <c r="ACI94" s="921"/>
      <c r="ACJ94" s="921"/>
      <c r="ACK94" s="921"/>
      <c r="ACL94" s="921"/>
      <c r="ACM94" s="921"/>
      <c r="ACN94" s="921"/>
      <c r="ACO94" s="921"/>
      <c r="ACP94" s="921"/>
      <c r="ACQ94" s="921"/>
      <c r="ACR94" s="921"/>
      <c r="ACS94" s="921"/>
      <c r="ACT94" s="921"/>
      <c r="ACU94" s="921"/>
      <c r="ACV94" s="921"/>
      <c r="ACW94" s="921"/>
      <c r="ACX94" s="921"/>
      <c r="ACY94" s="921"/>
      <c r="ACZ94" s="921"/>
      <c r="ADA94" s="921"/>
      <c r="ADB94" s="921"/>
      <c r="ADC94" s="921"/>
      <c r="ADD94" s="921"/>
      <c r="ADE94" s="921"/>
      <c r="ADF94" s="921"/>
      <c r="ADG94" s="921"/>
      <c r="ADH94" s="921"/>
      <c r="ADI94" s="921"/>
      <c r="ADJ94" s="921"/>
      <c r="ADK94" s="921"/>
      <c r="ADL94" s="921"/>
      <c r="ADM94" s="921"/>
      <c r="ADN94" s="921"/>
      <c r="ADO94" s="921"/>
      <c r="ADP94" s="921"/>
      <c r="ADQ94" s="921"/>
      <c r="ADR94" s="921"/>
      <c r="ADS94" s="921"/>
      <c r="ADT94" s="921"/>
      <c r="ADU94" s="921"/>
      <c r="ADV94" s="921"/>
      <c r="ADW94" s="921"/>
      <c r="ADX94" s="921"/>
      <c r="ADY94" s="921"/>
      <c r="ADZ94" s="921"/>
      <c r="AEA94" s="921"/>
      <c r="AEB94" s="921"/>
      <c r="AEC94" s="921"/>
      <c r="AED94" s="921"/>
      <c r="AEE94" s="921"/>
      <c r="AEF94" s="921"/>
      <c r="AEG94" s="921"/>
      <c r="AEH94" s="921"/>
      <c r="AEI94" s="921"/>
      <c r="AEJ94" s="921"/>
      <c r="AEK94" s="921"/>
      <c r="AEL94" s="921"/>
      <c r="AEM94" s="921"/>
      <c r="AEN94" s="921"/>
      <c r="AEO94" s="921"/>
      <c r="AEP94" s="921"/>
      <c r="AEQ94" s="921"/>
      <c r="AER94" s="921"/>
      <c r="AES94" s="921"/>
      <c r="AET94" s="921"/>
      <c r="AEU94" s="921"/>
      <c r="AEV94" s="921"/>
      <c r="AEW94" s="921"/>
      <c r="AEX94" s="921"/>
      <c r="AEY94" s="921"/>
      <c r="AEZ94" s="921"/>
      <c r="AFA94" s="921"/>
      <c r="AFB94" s="921"/>
      <c r="AFC94" s="921"/>
      <c r="AFD94" s="921"/>
      <c r="AFE94" s="921"/>
      <c r="AFF94" s="921"/>
      <c r="AFG94" s="921"/>
      <c r="AFH94" s="921"/>
      <c r="AFI94" s="921"/>
      <c r="AFJ94" s="921"/>
      <c r="AFK94" s="921"/>
      <c r="AFL94" s="921"/>
      <c r="AFM94" s="921"/>
      <c r="AFN94" s="921"/>
      <c r="AFO94" s="921"/>
      <c r="AFP94" s="921"/>
      <c r="AFQ94" s="921"/>
      <c r="AFR94" s="921"/>
      <c r="AFS94" s="921"/>
      <c r="AFT94" s="921"/>
      <c r="AFU94" s="921"/>
      <c r="AFV94" s="921"/>
      <c r="AFW94" s="921"/>
      <c r="AFX94" s="921"/>
      <c r="AFY94" s="921"/>
      <c r="AFZ94" s="921"/>
      <c r="AGA94" s="921"/>
      <c r="AGB94" s="921"/>
      <c r="AGC94" s="921"/>
      <c r="AGD94" s="921"/>
      <c r="AGE94" s="921"/>
      <c r="AGF94" s="921"/>
      <c r="AGG94" s="921"/>
      <c r="AGH94" s="921"/>
      <c r="AGI94" s="921"/>
      <c r="AGJ94" s="921"/>
      <c r="AGK94" s="921"/>
      <c r="AGL94" s="921"/>
      <c r="AGM94" s="921"/>
      <c r="AGN94" s="921"/>
      <c r="AGO94" s="921"/>
      <c r="AGP94" s="921"/>
      <c r="AGQ94" s="921"/>
      <c r="AGR94" s="921"/>
      <c r="AGS94" s="921"/>
      <c r="AGT94" s="921"/>
      <c r="AGU94" s="921"/>
      <c r="AGV94" s="921"/>
      <c r="AGW94" s="921"/>
      <c r="AGX94" s="921"/>
      <c r="AGY94" s="921"/>
      <c r="AGZ94" s="921"/>
      <c r="AHA94" s="921"/>
      <c r="AHB94" s="921"/>
      <c r="AHC94" s="921"/>
      <c r="AHD94" s="921"/>
      <c r="AHE94" s="921"/>
      <c r="AHF94" s="921"/>
      <c r="AHG94" s="921"/>
      <c r="AHH94" s="921"/>
      <c r="AHI94" s="921"/>
      <c r="AHJ94" s="921"/>
      <c r="AHK94" s="921"/>
      <c r="AHL94" s="921"/>
      <c r="AHM94" s="921"/>
      <c r="AHN94" s="921"/>
      <c r="AHO94" s="921"/>
      <c r="AHP94" s="921"/>
      <c r="AHQ94" s="921"/>
      <c r="AHR94" s="921"/>
      <c r="AHS94" s="921"/>
      <c r="AHT94" s="921"/>
      <c r="AHU94" s="921"/>
      <c r="AHV94" s="921"/>
      <c r="AHW94" s="921"/>
      <c r="AHX94" s="921"/>
      <c r="AHY94" s="921"/>
      <c r="AHZ94" s="921"/>
      <c r="AIA94" s="921"/>
      <c r="AIB94" s="921"/>
      <c r="AIC94" s="921"/>
      <c r="AID94" s="921"/>
      <c r="AIE94" s="921"/>
      <c r="AIF94" s="921"/>
      <c r="AIG94" s="921"/>
      <c r="AIH94" s="921"/>
      <c r="AII94" s="921"/>
      <c r="AIJ94" s="921"/>
      <c r="AIK94" s="921"/>
      <c r="AIL94" s="921"/>
      <c r="AIM94" s="921"/>
      <c r="AIN94" s="921"/>
      <c r="AIO94" s="921"/>
      <c r="AIP94" s="921"/>
      <c r="AIQ94" s="921"/>
      <c r="AIR94" s="921"/>
      <c r="AIS94" s="921"/>
      <c r="AIT94" s="921"/>
      <c r="AIU94" s="921"/>
      <c r="AIV94" s="921"/>
      <c r="AIW94" s="921"/>
      <c r="AIX94" s="921"/>
      <c r="AIY94" s="921"/>
      <c r="AIZ94" s="921"/>
      <c r="AJA94" s="921"/>
      <c r="AJB94" s="921"/>
      <c r="AJC94" s="921"/>
      <c r="AJD94" s="921"/>
      <c r="AJE94" s="921"/>
      <c r="AJF94" s="921"/>
      <c r="AJG94" s="921"/>
      <c r="AJH94" s="921"/>
      <c r="AJI94" s="921"/>
      <c r="AJJ94" s="921"/>
      <c r="AJK94" s="921"/>
      <c r="AJL94" s="921"/>
      <c r="AJM94" s="921"/>
      <c r="AJN94" s="921"/>
      <c r="AJO94" s="921"/>
      <c r="AJP94" s="921"/>
      <c r="AJQ94" s="921"/>
      <c r="AJR94" s="921"/>
      <c r="AJS94" s="921"/>
      <c r="AJT94" s="921"/>
      <c r="AJU94" s="921"/>
      <c r="AJV94" s="921"/>
      <c r="AJW94" s="921"/>
      <c r="AJX94" s="921"/>
      <c r="AJY94" s="921"/>
      <c r="AJZ94" s="921"/>
      <c r="AKA94" s="921"/>
      <c r="AKB94" s="921"/>
      <c r="AKC94" s="921"/>
      <c r="AKD94" s="921"/>
      <c r="AKE94" s="921"/>
      <c r="AKF94" s="921"/>
      <c r="AKG94" s="921"/>
      <c r="AKH94" s="921"/>
      <c r="AKI94" s="921"/>
      <c r="AKJ94" s="921"/>
      <c r="AKK94" s="921"/>
      <c r="AKL94" s="921"/>
      <c r="AKM94" s="921"/>
      <c r="AKN94" s="921"/>
      <c r="AKO94" s="921"/>
      <c r="AKP94" s="921"/>
      <c r="AKQ94" s="921"/>
      <c r="AKR94" s="921"/>
      <c r="AKS94" s="921"/>
      <c r="AKT94" s="921"/>
      <c r="AKU94" s="921"/>
      <c r="AKV94" s="921"/>
      <c r="AKW94" s="921"/>
      <c r="AKX94" s="921"/>
      <c r="AKY94" s="921"/>
      <c r="AKZ94" s="921"/>
      <c r="ALA94" s="921"/>
      <c r="ALB94" s="921"/>
      <c r="ALC94" s="921"/>
      <c r="ALD94" s="921"/>
      <c r="ALE94" s="921"/>
      <c r="ALF94" s="921"/>
      <c r="ALG94" s="921"/>
      <c r="ALH94" s="921"/>
      <c r="ALI94" s="921"/>
      <c r="ALJ94" s="921"/>
      <c r="ALK94" s="921"/>
      <c r="ALL94" s="921"/>
      <c r="ALM94" s="921"/>
      <c r="ALN94" s="921"/>
      <c r="ALO94" s="921"/>
      <c r="ALP94" s="921"/>
      <c r="ALQ94" s="921"/>
      <c r="ALR94" s="921"/>
      <c r="ALS94" s="921"/>
      <c r="ALT94" s="921"/>
      <c r="ALU94" s="921"/>
      <c r="ALV94" s="921"/>
      <c r="ALW94" s="921"/>
      <c r="ALX94" s="921"/>
      <c r="ALY94" s="921"/>
      <c r="ALZ94" s="921"/>
      <c r="AMA94" s="921"/>
      <c r="AMB94" s="921"/>
      <c r="AMC94" s="921"/>
      <c r="AMD94" s="921"/>
      <c r="AME94" s="921"/>
      <c r="AMF94" s="921"/>
      <c r="AMG94" s="921"/>
      <c r="AMH94" s="921"/>
      <c r="AMI94" s="921"/>
      <c r="AMJ94" s="921"/>
      <c r="AMK94" s="921"/>
      <c r="AML94" s="921"/>
      <c r="AMM94" s="921"/>
      <c r="AMN94" s="921"/>
      <c r="AMO94" s="921"/>
      <c r="AMP94" s="921"/>
      <c r="AMQ94" s="921"/>
      <c r="AMR94" s="921"/>
      <c r="AMS94" s="921"/>
      <c r="AMT94" s="921"/>
      <c r="AMU94" s="921"/>
      <c r="AMV94" s="921"/>
      <c r="AMW94" s="921"/>
      <c r="AMX94" s="921"/>
      <c r="AMY94" s="921"/>
      <c r="AMZ94" s="921"/>
      <c r="ANA94" s="921"/>
      <c r="ANB94" s="921"/>
      <c r="ANC94" s="921"/>
      <c r="AND94" s="921"/>
      <c r="ANE94" s="921"/>
      <c r="ANF94" s="921"/>
      <c r="ANG94" s="921"/>
      <c r="ANH94" s="921"/>
      <c r="ANI94" s="921"/>
      <c r="ANJ94" s="921"/>
      <c r="ANK94" s="921"/>
      <c r="ANL94" s="921"/>
      <c r="ANM94" s="921"/>
      <c r="ANN94" s="921"/>
      <c r="ANO94" s="921"/>
      <c r="ANP94" s="921"/>
      <c r="ANQ94" s="921"/>
      <c r="ANR94" s="921"/>
      <c r="ANS94" s="921"/>
      <c r="ANT94" s="921"/>
      <c r="ANU94" s="921"/>
      <c r="ANV94" s="921"/>
      <c r="ANW94" s="921"/>
      <c r="ANX94" s="921"/>
      <c r="ANY94" s="921"/>
      <c r="ANZ94" s="921"/>
      <c r="AOA94" s="921"/>
      <c r="AOB94" s="921"/>
      <c r="AOC94" s="921"/>
      <c r="AOD94" s="921"/>
      <c r="AOE94" s="921"/>
      <c r="AOF94" s="921"/>
      <c r="AOG94" s="921"/>
      <c r="AOH94" s="921"/>
      <c r="AOI94" s="921"/>
      <c r="AOJ94" s="921"/>
      <c r="AOK94" s="921"/>
      <c r="AOL94" s="921"/>
      <c r="AOM94" s="921"/>
      <c r="AON94" s="921"/>
      <c r="AOO94" s="921"/>
      <c r="AOP94" s="921"/>
      <c r="AOQ94" s="921"/>
      <c r="AOR94" s="921"/>
      <c r="AOS94" s="921"/>
      <c r="AOT94" s="921"/>
      <c r="AOU94" s="921"/>
      <c r="AOV94" s="921"/>
      <c r="AOW94" s="921"/>
      <c r="AOX94" s="921"/>
      <c r="AOY94" s="921"/>
      <c r="AOZ94" s="921"/>
      <c r="APA94" s="921"/>
      <c r="APB94" s="921"/>
      <c r="APC94" s="921"/>
      <c r="APD94" s="921"/>
      <c r="APE94" s="921"/>
      <c r="APF94" s="921"/>
      <c r="APG94" s="921"/>
      <c r="APH94" s="921"/>
      <c r="API94" s="921"/>
      <c r="APJ94" s="921"/>
      <c r="APK94" s="921"/>
      <c r="APL94" s="921"/>
      <c r="APM94" s="921"/>
      <c r="APN94" s="921"/>
      <c r="APO94" s="921"/>
      <c r="APP94" s="921"/>
      <c r="APQ94" s="921"/>
      <c r="APR94" s="921"/>
      <c r="APS94" s="921"/>
      <c r="APT94" s="921"/>
      <c r="APU94" s="921"/>
      <c r="APV94" s="921"/>
      <c r="APW94" s="921"/>
      <c r="APX94" s="921"/>
      <c r="APY94" s="921"/>
      <c r="APZ94" s="921"/>
      <c r="AQA94" s="921"/>
      <c r="AQB94" s="921"/>
      <c r="AQC94" s="921"/>
      <c r="AQD94" s="921"/>
      <c r="AQE94" s="921"/>
      <c r="AQF94" s="921"/>
      <c r="AQG94" s="921"/>
      <c r="AQH94" s="921"/>
      <c r="AQI94" s="921"/>
      <c r="AQJ94" s="921"/>
      <c r="AQK94" s="921"/>
      <c r="AQL94" s="921"/>
      <c r="AQM94" s="921"/>
      <c r="AQN94" s="921"/>
      <c r="AQO94" s="921"/>
      <c r="AQP94" s="921"/>
      <c r="AQQ94" s="921"/>
      <c r="AQR94" s="921"/>
      <c r="AQS94" s="921"/>
      <c r="AQT94" s="921"/>
      <c r="AQU94" s="921"/>
      <c r="AQV94" s="921"/>
      <c r="AQW94" s="921"/>
      <c r="AQX94" s="921"/>
      <c r="AQY94" s="921"/>
      <c r="AQZ94" s="921"/>
      <c r="ARA94" s="921"/>
      <c r="ARB94" s="921"/>
      <c r="ARC94" s="921"/>
      <c r="ARD94" s="921"/>
      <c r="ARE94" s="921"/>
      <c r="ARF94" s="921"/>
      <c r="ARG94" s="921"/>
      <c r="ARH94" s="921"/>
      <c r="ARI94" s="921"/>
      <c r="ARJ94" s="921"/>
      <c r="ARK94" s="921"/>
      <c r="ARL94" s="921"/>
      <c r="ARM94" s="921"/>
      <c r="ARN94" s="921"/>
      <c r="ARO94" s="921"/>
      <c r="ARP94" s="921"/>
      <c r="ARQ94" s="921"/>
      <c r="ARR94" s="921"/>
      <c r="ARS94" s="921"/>
      <c r="ART94" s="921"/>
      <c r="ARU94" s="921"/>
      <c r="ARV94" s="921"/>
      <c r="ARW94" s="921"/>
      <c r="ARX94" s="921"/>
      <c r="ARY94" s="921"/>
      <c r="ARZ94" s="921"/>
      <c r="ASA94" s="921"/>
      <c r="ASB94" s="921"/>
      <c r="ASC94" s="921"/>
      <c r="ASD94" s="921"/>
      <c r="ASE94" s="921"/>
      <c r="ASF94" s="921"/>
      <c r="ASG94" s="921"/>
      <c r="ASH94" s="921"/>
      <c r="ASI94" s="921"/>
      <c r="ASJ94" s="921"/>
      <c r="ASK94" s="921"/>
      <c r="ASL94" s="921"/>
      <c r="ASM94" s="921"/>
      <c r="ASN94" s="921"/>
      <c r="ASO94" s="921"/>
      <c r="ASP94" s="921"/>
      <c r="ASQ94" s="921"/>
      <c r="ASR94" s="921"/>
      <c r="ASS94" s="921"/>
      <c r="AST94" s="921"/>
      <c r="ASU94" s="921"/>
      <c r="ASV94" s="921"/>
      <c r="ASW94" s="921"/>
      <c r="ASX94" s="921"/>
      <c r="ASY94" s="921"/>
      <c r="ASZ94" s="921"/>
      <c r="ATA94" s="921"/>
      <c r="ATB94" s="921"/>
      <c r="ATC94" s="921"/>
      <c r="ATD94" s="921"/>
      <c r="ATE94" s="921"/>
      <c r="ATF94" s="921"/>
      <c r="ATG94" s="921"/>
      <c r="ATH94" s="921"/>
      <c r="ATI94" s="921"/>
      <c r="ATJ94" s="921"/>
      <c r="ATK94" s="921"/>
      <c r="ATL94" s="921"/>
      <c r="ATM94" s="921"/>
      <c r="ATN94" s="921"/>
      <c r="ATO94" s="921"/>
      <c r="ATP94" s="921"/>
      <c r="ATQ94" s="921"/>
      <c r="ATR94" s="921"/>
      <c r="ATS94" s="921"/>
      <c r="ATT94" s="921"/>
      <c r="ATU94" s="921"/>
      <c r="ATV94" s="921"/>
      <c r="ATW94" s="921"/>
      <c r="ATX94" s="921"/>
      <c r="ATY94" s="921"/>
      <c r="ATZ94" s="921"/>
      <c r="AUA94" s="921"/>
      <c r="AUB94" s="921"/>
      <c r="AUC94" s="921"/>
      <c r="AUD94" s="921"/>
      <c r="AUE94" s="921"/>
      <c r="AUF94" s="921"/>
      <c r="AUG94" s="921"/>
      <c r="AUH94" s="921"/>
      <c r="AUI94" s="921"/>
      <c r="AUJ94" s="921"/>
      <c r="AUK94" s="921"/>
      <c r="AUL94" s="921"/>
      <c r="AUM94" s="921"/>
      <c r="AUN94" s="921"/>
      <c r="AUO94" s="921"/>
      <c r="AUP94" s="921"/>
      <c r="AUQ94" s="921"/>
      <c r="AUR94" s="921"/>
      <c r="AUS94" s="921"/>
      <c r="AUT94" s="921"/>
      <c r="AUU94" s="921"/>
      <c r="AUV94" s="921"/>
      <c r="AUW94" s="921"/>
      <c r="AUX94" s="921"/>
      <c r="AUY94" s="921"/>
      <c r="AUZ94" s="921"/>
      <c r="AVA94" s="921"/>
      <c r="AVB94" s="921"/>
      <c r="AVC94" s="921"/>
      <c r="AVD94" s="921"/>
      <c r="AVE94" s="921"/>
      <c r="AVF94" s="921"/>
      <c r="AVG94" s="921"/>
      <c r="AVH94" s="921"/>
      <c r="AVI94" s="921"/>
      <c r="AVJ94" s="921"/>
      <c r="AVK94" s="921"/>
      <c r="AVL94" s="921"/>
      <c r="AVM94" s="921"/>
      <c r="AVN94" s="921"/>
      <c r="AVO94" s="921"/>
      <c r="AVP94" s="921"/>
      <c r="AVQ94" s="921"/>
      <c r="AVR94" s="921"/>
      <c r="AVS94" s="921"/>
      <c r="AVT94" s="921"/>
      <c r="AVU94" s="921"/>
      <c r="AVV94" s="921"/>
      <c r="AVW94" s="921"/>
      <c r="AVX94" s="921"/>
      <c r="AVY94" s="921"/>
      <c r="AVZ94" s="921"/>
      <c r="AWA94" s="921"/>
      <c r="AWB94" s="921"/>
      <c r="AWC94" s="921"/>
      <c r="AWD94" s="921"/>
      <c r="AWE94" s="921"/>
      <c r="AWF94" s="921"/>
      <c r="AWG94" s="921"/>
      <c r="AWH94" s="921"/>
      <c r="AWI94" s="921"/>
      <c r="AWJ94" s="921"/>
      <c r="AWK94" s="921"/>
      <c r="AWL94" s="921"/>
      <c r="AWM94" s="921"/>
      <c r="AWN94" s="921"/>
      <c r="AWO94" s="921"/>
      <c r="AWP94" s="921"/>
      <c r="AWQ94" s="921"/>
      <c r="AWR94" s="921"/>
      <c r="AWS94" s="921"/>
      <c r="AWT94" s="921"/>
      <c r="AWU94" s="921"/>
      <c r="AWV94" s="921"/>
      <c r="AWW94" s="921"/>
      <c r="AWX94" s="921"/>
      <c r="AWY94" s="921"/>
      <c r="AWZ94" s="921"/>
      <c r="AXA94" s="921"/>
      <c r="AXB94" s="921"/>
      <c r="AXC94" s="921"/>
      <c r="AXD94" s="921"/>
      <c r="AXE94" s="921"/>
      <c r="AXF94" s="921"/>
      <c r="AXG94" s="921"/>
      <c r="AXH94" s="921"/>
      <c r="AXI94" s="921"/>
      <c r="AXJ94" s="921"/>
      <c r="AXK94" s="921"/>
      <c r="AXL94" s="921"/>
      <c r="AXM94" s="921"/>
      <c r="AXN94" s="921"/>
      <c r="AXO94" s="921"/>
      <c r="AXP94" s="921"/>
      <c r="AXQ94" s="921"/>
      <c r="AXR94" s="921"/>
      <c r="AXS94" s="921"/>
      <c r="AXT94" s="921"/>
      <c r="AXU94" s="921"/>
      <c r="AXV94" s="921"/>
      <c r="AXW94" s="921"/>
      <c r="AXX94" s="921"/>
      <c r="AXY94" s="921"/>
      <c r="AXZ94" s="921"/>
      <c r="AYA94" s="921"/>
      <c r="AYB94" s="921"/>
      <c r="AYC94" s="921"/>
      <c r="AYD94" s="921"/>
      <c r="AYE94" s="921"/>
      <c r="AYF94" s="921"/>
      <c r="AYG94" s="921"/>
      <c r="AYH94" s="921"/>
      <c r="AYI94" s="921"/>
      <c r="AYJ94" s="921"/>
      <c r="AYK94" s="921"/>
      <c r="AYL94" s="921"/>
      <c r="AYM94" s="921"/>
      <c r="AYN94" s="921"/>
      <c r="AYO94" s="921"/>
      <c r="AYP94" s="921"/>
      <c r="AYQ94" s="921"/>
      <c r="AYR94" s="921"/>
      <c r="AYS94" s="921"/>
      <c r="AYT94" s="921"/>
      <c r="AYU94" s="921"/>
      <c r="AYV94" s="921"/>
      <c r="AYW94" s="921"/>
      <c r="AYX94" s="921"/>
      <c r="AYY94" s="921"/>
      <c r="AYZ94" s="921"/>
      <c r="AZA94" s="921"/>
      <c r="AZB94" s="921"/>
      <c r="AZC94" s="921"/>
      <c r="AZD94" s="921"/>
      <c r="AZE94" s="921"/>
      <c r="AZF94" s="921"/>
      <c r="AZG94" s="921"/>
      <c r="AZH94" s="921"/>
      <c r="AZI94" s="921"/>
      <c r="AZJ94" s="921"/>
      <c r="AZK94" s="921"/>
      <c r="AZL94" s="921"/>
      <c r="AZM94" s="921"/>
      <c r="AZN94" s="921"/>
      <c r="AZO94" s="921"/>
      <c r="AZP94" s="921"/>
      <c r="AZQ94" s="921"/>
      <c r="AZR94" s="921"/>
      <c r="AZS94" s="921"/>
      <c r="AZT94" s="921"/>
      <c r="AZU94" s="921"/>
      <c r="AZV94" s="921"/>
      <c r="AZW94" s="921"/>
      <c r="AZX94" s="921"/>
      <c r="AZY94" s="921"/>
      <c r="AZZ94" s="921"/>
      <c r="BAA94" s="921"/>
      <c r="BAB94" s="921"/>
      <c r="BAC94" s="921"/>
      <c r="BAD94" s="921"/>
      <c r="BAE94" s="921"/>
      <c r="BAF94" s="921"/>
      <c r="BAG94" s="921"/>
      <c r="BAH94" s="921"/>
      <c r="BAI94" s="921"/>
      <c r="BAJ94" s="921"/>
      <c r="BAK94" s="921"/>
      <c r="BAL94" s="921"/>
      <c r="BAM94" s="921"/>
      <c r="BAN94" s="921"/>
      <c r="BAO94" s="921"/>
      <c r="BAP94" s="921"/>
      <c r="BAQ94" s="921"/>
      <c r="BAR94" s="921"/>
      <c r="BAS94" s="921"/>
      <c r="BAT94" s="921"/>
      <c r="BAU94" s="921"/>
      <c r="BAV94" s="921"/>
      <c r="BAW94" s="921"/>
      <c r="BAX94" s="921"/>
      <c r="BAY94" s="921"/>
      <c r="BAZ94" s="921"/>
      <c r="BBA94" s="921"/>
      <c r="BBB94" s="921"/>
      <c r="BBC94" s="921"/>
      <c r="BBD94" s="921"/>
      <c r="BBE94" s="921"/>
      <c r="BBF94" s="921"/>
      <c r="BBG94" s="921"/>
      <c r="BBH94" s="921"/>
      <c r="BBI94" s="921"/>
      <c r="BBJ94" s="921"/>
      <c r="BBK94" s="921"/>
      <c r="BBL94" s="921"/>
      <c r="BBM94" s="921"/>
      <c r="BBN94" s="921"/>
      <c r="BBO94" s="921"/>
      <c r="BBP94" s="921"/>
      <c r="BBQ94" s="921"/>
      <c r="BBR94" s="921"/>
      <c r="BBS94" s="921"/>
      <c r="BBT94" s="921"/>
      <c r="BBU94" s="921"/>
      <c r="BBV94" s="921"/>
      <c r="BBW94" s="921"/>
      <c r="BBX94" s="921"/>
      <c r="BBY94" s="921"/>
      <c r="BBZ94" s="921"/>
      <c r="BCA94" s="921"/>
      <c r="BCB94" s="921"/>
      <c r="BCC94" s="921"/>
      <c r="BCD94" s="921"/>
      <c r="BCE94" s="921"/>
      <c r="BCF94" s="921"/>
      <c r="BCG94" s="921"/>
      <c r="BCH94" s="921"/>
      <c r="BCI94" s="921"/>
      <c r="BCJ94" s="921"/>
      <c r="BCK94" s="921"/>
      <c r="BCL94" s="921"/>
      <c r="BCM94" s="921"/>
      <c r="BCN94" s="921"/>
      <c r="BCO94" s="921"/>
      <c r="BCP94" s="921"/>
      <c r="BCQ94" s="921"/>
      <c r="BCR94" s="921"/>
      <c r="BCS94" s="921"/>
      <c r="BCT94" s="921"/>
      <c r="BCU94" s="921"/>
      <c r="BCV94" s="921"/>
      <c r="BCW94" s="921"/>
      <c r="BCX94" s="921"/>
      <c r="BCY94" s="921"/>
      <c r="BCZ94" s="921"/>
      <c r="BDA94" s="921"/>
      <c r="BDB94" s="921"/>
      <c r="BDC94" s="921"/>
      <c r="BDD94" s="921"/>
      <c r="BDE94" s="921"/>
      <c r="BDF94" s="921"/>
      <c r="BDG94" s="921"/>
      <c r="BDH94" s="921"/>
      <c r="BDI94" s="921"/>
      <c r="BDJ94" s="921"/>
      <c r="BDK94" s="921"/>
      <c r="BDL94" s="921"/>
      <c r="BDM94" s="921"/>
      <c r="BDN94" s="921"/>
      <c r="BDO94" s="921"/>
      <c r="BDP94" s="921"/>
      <c r="BDQ94" s="921"/>
      <c r="BDR94" s="921"/>
      <c r="BDS94" s="921"/>
      <c r="BDT94" s="921"/>
      <c r="BDU94" s="921"/>
      <c r="BDV94" s="921"/>
      <c r="BDW94" s="921"/>
      <c r="BDX94" s="921"/>
      <c r="BDY94" s="921"/>
      <c r="BDZ94" s="921"/>
      <c r="BEA94" s="921"/>
      <c r="BEB94" s="921"/>
      <c r="BEC94" s="921"/>
      <c r="BED94" s="921"/>
      <c r="BEE94" s="921"/>
      <c r="BEF94" s="921"/>
      <c r="BEG94" s="921"/>
      <c r="BEH94" s="921"/>
      <c r="BEI94" s="921"/>
      <c r="BEJ94" s="921"/>
      <c r="BEK94" s="921"/>
      <c r="BEL94" s="921"/>
      <c r="BEM94" s="921"/>
      <c r="BEN94" s="921"/>
      <c r="BEO94" s="921"/>
      <c r="BEP94" s="921"/>
      <c r="BEQ94" s="921"/>
      <c r="BER94" s="921"/>
      <c r="BES94" s="921"/>
      <c r="BET94" s="921"/>
      <c r="BEU94" s="921"/>
      <c r="BEV94" s="921"/>
      <c r="BEW94" s="921"/>
      <c r="BEX94" s="921"/>
      <c r="BEY94" s="921"/>
      <c r="BEZ94" s="921"/>
      <c r="BFA94" s="921"/>
      <c r="BFB94" s="921"/>
      <c r="BFC94" s="921"/>
      <c r="BFD94" s="921"/>
      <c r="BFE94" s="921"/>
      <c r="BFF94" s="921"/>
      <c r="BFG94" s="921"/>
      <c r="BFH94" s="921"/>
      <c r="BFI94" s="921"/>
      <c r="BFJ94" s="921"/>
      <c r="BFK94" s="921"/>
      <c r="BFL94" s="921"/>
      <c r="BFM94" s="921"/>
      <c r="BFN94" s="921"/>
      <c r="BFO94" s="921"/>
      <c r="BFP94" s="921"/>
      <c r="BFQ94" s="921"/>
      <c r="BFR94" s="921"/>
      <c r="BFS94" s="921"/>
      <c r="BFT94" s="921"/>
      <c r="BFU94" s="921"/>
      <c r="BFV94" s="921"/>
      <c r="BFW94" s="921"/>
      <c r="BFX94" s="921"/>
      <c r="BFY94" s="921"/>
      <c r="BFZ94" s="921"/>
      <c r="BGA94" s="921"/>
      <c r="BGB94" s="921"/>
      <c r="BGC94" s="921"/>
      <c r="BGD94" s="921"/>
      <c r="BGE94" s="921"/>
      <c r="BGF94" s="921"/>
      <c r="BGG94" s="921"/>
      <c r="BGH94" s="921"/>
      <c r="BGI94" s="921"/>
      <c r="BGJ94" s="921"/>
      <c r="BGK94" s="921"/>
      <c r="BGL94" s="921"/>
      <c r="BGM94" s="921"/>
      <c r="BGN94" s="921"/>
      <c r="BGO94" s="921"/>
      <c r="BGP94" s="921"/>
      <c r="BGQ94" s="921"/>
      <c r="BGR94" s="921"/>
      <c r="BGS94" s="921"/>
      <c r="BGT94" s="921"/>
      <c r="BGU94" s="921"/>
      <c r="BGV94" s="921"/>
      <c r="BGW94" s="921"/>
      <c r="BGX94" s="921"/>
      <c r="BGY94" s="921"/>
      <c r="BGZ94" s="921"/>
      <c r="BHA94" s="921"/>
      <c r="BHB94" s="921"/>
      <c r="BHC94" s="921"/>
      <c r="BHD94" s="921"/>
      <c r="BHE94" s="921"/>
      <c r="BHF94" s="921"/>
      <c r="BHG94" s="921"/>
      <c r="BHH94" s="921"/>
      <c r="BHI94" s="921"/>
      <c r="BHJ94" s="921"/>
      <c r="BHK94" s="921"/>
      <c r="BHL94" s="921"/>
      <c r="BHM94" s="921"/>
      <c r="BHN94" s="921"/>
      <c r="BHO94" s="921"/>
      <c r="BHP94" s="921"/>
      <c r="BHQ94" s="921"/>
      <c r="BHR94" s="921"/>
      <c r="BHS94" s="921"/>
      <c r="BHT94" s="921"/>
      <c r="BHU94" s="921"/>
      <c r="BHV94" s="921"/>
      <c r="BHW94" s="921"/>
      <c r="BHX94" s="921"/>
      <c r="BHY94" s="921"/>
      <c r="BHZ94" s="921"/>
      <c r="BIA94" s="921"/>
      <c r="BIB94" s="921"/>
      <c r="BIC94" s="921"/>
      <c r="BID94" s="921"/>
      <c r="BIE94" s="921"/>
      <c r="BIF94" s="921"/>
      <c r="BIG94" s="921"/>
      <c r="BIH94" s="921"/>
      <c r="BII94" s="921"/>
      <c r="BIJ94" s="921"/>
      <c r="BIK94" s="921"/>
      <c r="BIL94" s="921"/>
      <c r="BIM94" s="921"/>
      <c r="BIN94" s="921"/>
      <c r="BIO94" s="921"/>
      <c r="BIP94" s="921"/>
      <c r="BIQ94" s="921"/>
      <c r="BIR94" s="921"/>
      <c r="BIS94" s="921"/>
      <c r="BIT94" s="921"/>
      <c r="BIU94" s="921"/>
      <c r="BIV94" s="921"/>
      <c r="BIW94" s="921"/>
      <c r="BIX94" s="921"/>
      <c r="BIY94" s="921"/>
      <c r="BIZ94" s="921"/>
      <c r="BJA94" s="921"/>
      <c r="BJB94" s="921"/>
      <c r="BJC94" s="921"/>
      <c r="BJD94" s="921"/>
      <c r="BJE94" s="921"/>
      <c r="BJF94" s="921"/>
      <c r="BJG94" s="921"/>
      <c r="BJH94" s="921"/>
      <c r="BJI94" s="921"/>
      <c r="BJJ94" s="921"/>
      <c r="BJK94" s="921"/>
      <c r="BJL94" s="921"/>
      <c r="BJM94" s="921"/>
      <c r="BJN94" s="921"/>
      <c r="BJO94" s="921"/>
      <c r="BJP94" s="921"/>
      <c r="BJQ94" s="921"/>
      <c r="BJR94" s="921"/>
      <c r="BJS94" s="921"/>
      <c r="BJT94" s="921"/>
      <c r="BJU94" s="921"/>
      <c r="BJV94" s="921"/>
      <c r="BJW94" s="921"/>
      <c r="BJX94" s="921"/>
      <c r="BJY94" s="921"/>
      <c r="BJZ94" s="921"/>
      <c r="BKA94" s="921"/>
      <c r="BKB94" s="921"/>
      <c r="BKC94" s="921"/>
      <c r="BKD94" s="921"/>
      <c r="BKE94" s="921"/>
      <c r="BKF94" s="921"/>
      <c r="BKG94" s="921"/>
      <c r="BKH94" s="921"/>
      <c r="BKI94" s="921"/>
      <c r="BKJ94" s="921"/>
      <c r="BKK94" s="921"/>
      <c r="BKL94" s="921"/>
      <c r="BKM94" s="921"/>
      <c r="BKN94" s="921"/>
      <c r="BKO94" s="921"/>
      <c r="BKP94" s="921"/>
      <c r="BKQ94" s="921"/>
      <c r="BKR94" s="921"/>
      <c r="BKS94" s="921"/>
      <c r="BKT94" s="921"/>
      <c r="BKU94" s="921"/>
      <c r="BKV94" s="921"/>
      <c r="BKW94" s="921"/>
      <c r="BKX94" s="921"/>
      <c r="BKY94" s="921"/>
      <c r="BKZ94" s="921"/>
      <c r="BLA94" s="921"/>
      <c r="BLB94" s="921"/>
      <c r="BLC94" s="921"/>
      <c r="BLD94" s="921"/>
      <c r="BLE94" s="921"/>
      <c r="BLF94" s="921"/>
      <c r="BLG94" s="921"/>
      <c r="BLH94" s="921"/>
      <c r="BLI94" s="921"/>
      <c r="BLJ94" s="921"/>
      <c r="BLK94" s="921"/>
      <c r="BLL94" s="921"/>
      <c r="BLM94" s="921"/>
      <c r="BLN94" s="921"/>
      <c r="BLO94" s="921"/>
      <c r="BLP94" s="921"/>
      <c r="BLQ94" s="921"/>
      <c r="BLR94" s="921"/>
      <c r="BLS94" s="921"/>
      <c r="BLT94" s="921"/>
      <c r="BLU94" s="921"/>
      <c r="BLV94" s="921"/>
      <c r="BLW94" s="921"/>
      <c r="BLX94" s="921"/>
      <c r="BLY94" s="921"/>
      <c r="BLZ94" s="921"/>
      <c r="BMA94" s="921"/>
      <c r="BMB94" s="921"/>
      <c r="BMC94" s="921"/>
      <c r="BMD94" s="921"/>
      <c r="BME94" s="921"/>
      <c r="BMF94" s="921"/>
      <c r="BMG94" s="921"/>
      <c r="BMH94" s="921"/>
      <c r="BMI94" s="921"/>
      <c r="BMJ94" s="921"/>
      <c r="BMK94" s="921"/>
      <c r="BML94" s="921"/>
      <c r="BMM94" s="921"/>
      <c r="BMN94" s="921"/>
      <c r="BMO94" s="921"/>
      <c r="BMP94" s="921"/>
      <c r="BMQ94" s="921"/>
      <c r="BMR94" s="921"/>
      <c r="BMS94" s="921"/>
      <c r="BMT94" s="921"/>
      <c r="BMU94" s="921"/>
      <c r="BMV94" s="921"/>
      <c r="BMW94" s="921"/>
      <c r="BMX94" s="921"/>
      <c r="BMY94" s="921"/>
      <c r="BMZ94" s="921"/>
      <c r="BNA94" s="921"/>
      <c r="BNB94" s="921"/>
      <c r="BNC94" s="921"/>
      <c r="BND94" s="921"/>
      <c r="BNE94" s="921"/>
      <c r="BNF94" s="921"/>
      <c r="BNG94" s="921"/>
      <c r="BNH94" s="921"/>
      <c r="BNI94" s="921"/>
      <c r="BNJ94" s="921"/>
      <c r="BNK94" s="921"/>
      <c r="BNL94" s="921"/>
      <c r="BNM94" s="921"/>
      <c r="BNN94" s="921"/>
      <c r="BNO94" s="921"/>
      <c r="BNP94" s="921"/>
      <c r="BNQ94" s="921"/>
      <c r="BNR94" s="921"/>
      <c r="BNS94" s="921"/>
      <c r="BNT94" s="921"/>
      <c r="BNU94" s="921"/>
      <c r="BNV94" s="921"/>
      <c r="BNW94" s="921"/>
      <c r="BNX94" s="921"/>
      <c r="BNY94" s="921"/>
      <c r="BNZ94" s="921"/>
      <c r="BOA94" s="921"/>
      <c r="BOB94" s="921"/>
      <c r="BOC94" s="921"/>
      <c r="BOD94" s="921"/>
      <c r="BOE94" s="921"/>
      <c r="BOF94" s="921"/>
      <c r="BOG94" s="921"/>
      <c r="BOH94" s="921"/>
      <c r="BOI94" s="921"/>
      <c r="BOJ94" s="921"/>
      <c r="BOK94" s="921"/>
      <c r="BOL94" s="921"/>
      <c r="BOM94" s="921"/>
      <c r="BON94" s="921"/>
      <c r="BOO94" s="921"/>
      <c r="BOP94" s="921"/>
      <c r="BOQ94" s="921"/>
      <c r="BOR94" s="921"/>
      <c r="BOS94" s="921"/>
      <c r="BOT94" s="921"/>
      <c r="BOU94" s="921"/>
      <c r="BOV94" s="921"/>
      <c r="BOW94" s="921"/>
      <c r="BOX94" s="921"/>
      <c r="BOY94" s="921"/>
      <c r="BOZ94" s="921"/>
      <c r="BPA94" s="921"/>
      <c r="BPB94" s="921"/>
      <c r="BPC94" s="921"/>
      <c r="BPD94" s="921"/>
      <c r="BPE94" s="921"/>
      <c r="BPF94" s="921"/>
      <c r="BPG94" s="921"/>
      <c r="BPH94" s="921"/>
      <c r="BPI94" s="921"/>
      <c r="BPJ94" s="921"/>
      <c r="BPK94" s="921"/>
      <c r="BPL94" s="921"/>
      <c r="BPM94" s="921"/>
      <c r="BPN94" s="921"/>
      <c r="BPO94" s="921"/>
      <c r="BPP94" s="921"/>
      <c r="BPQ94" s="921"/>
      <c r="BPR94" s="921"/>
      <c r="BPS94" s="921"/>
      <c r="BPT94" s="921"/>
      <c r="BPU94" s="921"/>
      <c r="BPV94" s="921"/>
      <c r="BPW94" s="921"/>
      <c r="BPX94" s="921"/>
      <c r="BPY94" s="921"/>
      <c r="BPZ94" s="921"/>
      <c r="BQA94" s="921"/>
      <c r="BQB94" s="921"/>
      <c r="BQC94" s="921"/>
      <c r="BQD94" s="921"/>
      <c r="BQE94" s="921"/>
      <c r="BQF94" s="921"/>
      <c r="BQG94" s="921"/>
      <c r="BQH94" s="921"/>
      <c r="BQI94" s="921"/>
      <c r="BQJ94" s="921"/>
      <c r="BQK94" s="921"/>
      <c r="BQL94" s="921"/>
      <c r="BQM94" s="921"/>
      <c r="BQN94" s="921"/>
      <c r="BQO94" s="921"/>
      <c r="BQP94" s="921"/>
      <c r="BQQ94" s="921"/>
      <c r="BQR94" s="921"/>
      <c r="BQS94" s="921"/>
      <c r="BQT94" s="921"/>
      <c r="BQU94" s="921"/>
      <c r="BQV94" s="921"/>
      <c r="BQW94" s="921"/>
      <c r="BQX94" s="921"/>
      <c r="BQY94" s="921"/>
      <c r="BQZ94" s="921"/>
      <c r="BRA94" s="921"/>
      <c r="BRB94" s="921"/>
      <c r="BRC94" s="921"/>
      <c r="BRD94" s="921"/>
      <c r="BRE94" s="921"/>
      <c r="BRF94" s="921"/>
      <c r="BRG94" s="921"/>
      <c r="BRH94" s="921"/>
      <c r="BRI94" s="921"/>
      <c r="BRJ94" s="921"/>
      <c r="BRK94" s="921"/>
      <c r="BRL94" s="921"/>
      <c r="BRM94" s="921"/>
      <c r="BRN94" s="921"/>
      <c r="BRO94" s="921"/>
      <c r="BRP94" s="921"/>
      <c r="BRQ94" s="921"/>
      <c r="BRR94" s="921"/>
      <c r="BRS94" s="921"/>
      <c r="BRT94" s="921"/>
      <c r="BRU94" s="921"/>
      <c r="BRV94" s="921"/>
      <c r="BRW94" s="921"/>
      <c r="BRX94" s="921"/>
      <c r="BRY94" s="921"/>
      <c r="BRZ94" s="921"/>
      <c r="BSA94" s="921"/>
      <c r="BSB94" s="921"/>
      <c r="BSC94" s="921"/>
      <c r="BSD94" s="921"/>
      <c r="BSE94" s="921"/>
      <c r="BSF94" s="921"/>
      <c r="BSG94" s="921"/>
      <c r="BSH94" s="921"/>
      <c r="BSI94" s="921"/>
      <c r="BSJ94" s="921"/>
      <c r="BSK94" s="921"/>
      <c r="BSL94" s="921"/>
      <c r="BSM94" s="921"/>
      <c r="BSN94" s="921"/>
      <c r="BSO94" s="921"/>
      <c r="BSP94" s="921"/>
      <c r="BSQ94" s="921"/>
      <c r="BSR94" s="921"/>
      <c r="BSS94" s="921"/>
      <c r="BST94" s="921"/>
      <c r="BSU94" s="921"/>
      <c r="BSV94" s="921"/>
      <c r="BSW94" s="921"/>
      <c r="BSX94" s="921"/>
      <c r="BSY94" s="921"/>
      <c r="BSZ94" s="921"/>
      <c r="BTA94" s="921"/>
      <c r="BTB94" s="921"/>
      <c r="BTC94" s="921"/>
      <c r="BTD94" s="921"/>
      <c r="BTE94" s="921"/>
      <c r="BTF94" s="921"/>
      <c r="BTG94" s="921"/>
      <c r="BTH94" s="921"/>
      <c r="BTI94" s="921"/>
      <c r="BTJ94" s="921"/>
      <c r="BTK94" s="921"/>
      <c r="BTL94" s="921"/>
      <c r="BTM94" s="921"/>
      <c r="BTN94" s="921"/>
      <c r="BTO94" s="921"/>
      <c r="BTP94" s="921"/>
      <c r="BTQ94" s="921"/>
      <c r="BTR94" s="921"/>
      <c r="BTS94" s="921"/>
      <c r="BTT94" s="921"/>
      <c r="BTU94" s="921"/>
      <c r="BTV94" s="921"/>
      <c r="BTW94" s="921"/>
      <c r="BTX94" s="921"/>
      <c r="BTY94" s="921"/>
      <c r="BTZ94" s="921"/>
      <c r="BUA94" s="921"/>
      <c r="BUB94" s="921"/>
      <c r="BUC94" s="921"/>
      <c r="BUD94" s="921"/>
      <c r="BUE94" s="921"/>
      <c r="BUF94" s="921"/>
      <c r="BUG94" s="921"/>
      <c r="BUH94" s="921"/>
      <c r="BUI94" s="921"/>
      <c r="BUJ94" s="921"/>
      <c r="BUK94" s="921"/>
      <c r="BUL94" s="921"/>
      <c r="BUM94" s="921"/>
      <c r="BUN94" s="921"/>
      <c r="BUO94" s="921"/>
      <c r="BUP94" s="921"/>
      <c r="BUQ94" s="921"/>
      <c r="BUR94" s="921"/>
      <c r="BUS94" s="921"/>
      <c r="BUT94" s="921"/>
      <c r="BUU94" s="921"/>
      <c r="BUV94" s="921"/>
      <c r="BUW94" s="921"/>
      <c r="BUX94" s="921"/>
      <c r="BUY94" s="921"/>
      <c r="BUZ94" s="921"/>
      <c r="BVA94" s="921"/>
      <c r="BVB94" s="921"/>
      <c r="BVC94" s="921"/>
      <c r="BVD94" s="921"/>
      <c r="BVE94" s="921"/>
      <c r="BVF94" s="921"/>
      <c r="BVG94" s="921"/>
      <c r="BVH94" s="921"/>
      <c r="BVI94" s="921"/>
      <c r="BVJ94" s="921"/>
      <c r="BVK94" s="921"/>
      <c r="BVL94" s="921"/>
      <c r="BVM94" s="921"/>
      <c r="BVN94" s="921"/>
      <c r="BVO94" s="921"/>
      <c r="BVP94" s="921"/>
      <c r="BVQ94" s="921"/>
      <c r="BVR94" s="921"/>
      <c r="BVS94" s="921"/>
      <c r="BVT94" s="921"/>
      <c r="BVU94" s="921"/>
      <c r="BVV94" s="921"/>
      <c r="BVW94" s="921"/>
      <c r="BVX94" s="921"/>
      <c r="BVY94" s="921"/>
      <c r="BVZ94" s="921"/>
      <c r="BWA94" s="921"/>
      <c r="BWB94" s="921"/>
      <c r="BWC94" s="921"/>
      <c r="BWD94" s="921"/>
      <c r="BWE94" s="921"/>
      <c r="BWF94" s="921"/>
      <c r="BWG94" s="921"/>
      <c r="BWH94" s="921"/>
      <c r="BWI94" s="921"/>
      <c r="BWJ94" s="921"/>
      <c r="BWK94" s="921"/>
      <c r="BWL94" s="921"/>
      <c r="BWM94" s="921"/>
      <c r="BWN94" s="921"/>
      <c r="BWO94" s="921"/>
      <c r="BWP94" s="921"/>
      <c r="BWQ94" s="921"/>
      <c r="BWR94" s="921"/>
      <c r="BWS94" s="921"/>
      <c r="BWT94" s="921"/>
      <c r="BWU94" s="921"/>
      <c r="BWV94" s="921"/>
      <c r="BWW94" s="921"/>
      <c r="BWX94" s="921"/>
      <c r="BWY94" s="921"/>
      <c r="BWZ94" s="921"/>
      <c r="BXA94" s="921"/>
      <c r="BXB94" s="921"/>
      <c r="BXC94" s="921"/>
      <c r="BXD94" s="921"/>
      <c r="BXE94" s="921"/>
      <c r="BXF94" s="921"/>
      <c r="BXG94" s="921"/>
      <c r="BXH94" s="921"/>
      <c r="BXI94" s="921"/>
      <c r="BXJ94" s="921"/>
      <c r="BXK94" s="921"/>
      <c r="BXL94" s="921"/>
      <c r="BXM94" s="921"/>
      <c r="BXN94" s="921"/>
      <c r="BXO94" s="921"/>
      <c r="BXP94" s="921"/>
      <c r="BXQ94" s="921"/>
      <c r="BXR94" s="921"/>
      <c r="BXS94" s="921"/>
      <c r="BXT94" s="921"/>
      <c r="BXU94" s="921"/>
      <c r="BXV94" s="921"/>
      <c r="BXW94" s="921"/>
      <c r="BXX94" s="921"/>
      <c r="BXY94" s="921"/>
      <c r="BXZ94" s="921"/>
      <c r="BYA94" s="921"/>
      <c r="BYB94" s="921"/>
      <c r="BYC94" s="921"/>
      <c r="BYD94" s="921"/>
      <c r="BYE94" s="921"/>
      <c r="BYF94" s="921"/>
      <c r="BYG94" s="921"/>
      <c r="BYH94" s="921"/>
      <c r="BYI94" s="921"/>
      <c r="BYJ94" s="921"/>
      <c r="BYK94" s="921"/>
      <c r="BYL94" s="921"/>
      <c r="BYM94" s="921"/>
      <c r="BYN94" s="921"/>
      <c r="BYO94" s="921"/>
      <c r="BYP94" s="921"/>
      <c r="BYQ94" s="921"/>
      <c r="BYR94" s="921"/>
      <c r="BYS94" s="921"/>
      <c r="BYT94" s="921"/>
      <c r="BYU94" s="921"/>
      <c r="BYV94" s="921"/>
      <c r="BYW94" s="921"/>
      <c r="BYX94" s="921"/>
      <c r="BYY94" s="921"/>
      <c r="BYZ94" s="921"/>
      <c r="BZA94" s="921"/>
      <c r="BZB94" s="921"/>
      <c r="BZC94" s="921"/>
      <c r="BZD94" s="921"/>
      <c r="BZE94" s="921"/>
      <c r="BZF94" s="921"/>
      <c r="BZG94" s="921"/>
      <c r="BZH94" s="921"/>
      <c r="BZI94" s="921"/>
      <c r="BZJ94" s="921"/>
      <c r="BZK94" s="921"/>
      <c r="BZL94" s="921"/>
      <c r="BZM94" s="921"/>
      <c r="BZN94" s="921"/>
      <c r="BZO94" s="921"/>
      <c r="BZP94" s="921"/>
      <c r="BZQ94" s="921"/>
      <c r="BZR94" s="921"/>
      <c r="BZS94" s="921"/>
      <c r="BZT94" s="921"/>
      <c r="BZU94" s="921"/>
      <c r="BZV94" s="921"/>
      <c r="BZW94" s="921"/>
      <c r="BZX94" s="921"/>
      <c r="BZY94" s="921"/>
      <c r="BZZ94" s="921"/>
      <c r="CAA94" s="921"/>
      <c r="CAB94" s="921"/>
      <c r="CAC94" s="921"/>
      <c r="CAD94" s="921"/>
      <c r="CAE94" s="921"/>
      <c r="CAF94" s="921"/>
      <c r="CAG94" s="921"/>
      <c r="CAH94" s="921"/>
      <c r="CAI94" s="921"/>
      <c r="CAJ94" s="921"/>
      <c r="CAK94" s="921"/>
      <c r="CAL94" s="921"/>
      <c r="CAM94" s="921"/>
      <c r="CAN94" s="921"/>
      <c r="CAO94" s="921"/>
      <c r="CAP94" s="921"/>
      <c r="CAQ94" s="921"/>
      <c r="CAR94" s="921"/>
      <c r="CAS94" s="921"/>
      <c r="CAT94" s="921"/>
      <c r="CAU94" s="921"/>
      <c r="CAV94" s="921"/>
      <c r="CAW94" s="921"/>
      <c r="CAX94" s="921"/>
      <c r="CAY94" s="921"/>
      <c r="CAZ94" s="921"/>
      <c r="CBA94" s="921"/>
      <c r="CBB94" s="921"/>
      <c r="CBC94" s="921"/>
      <c r="CBD94" s="921"/>
      <c r="CBE94" s="921"/>
      <c r="CBF94" s="921"/>
      <c r="CBG94" s="921"/>
      <c r="CBH94" s="921"/>
      <c r="CBI94" s="921"/>
      <c r="CBJ94" s="921"/>
      <c r="CBK94" s="921"/>
      <c r="CBL94" s="921"/>
      <c r="CBM94" s="921"/>
      <c r="CBN94" s="921"/>
      <c r="CBO94" s="921"/>
      <c r="CBP94" s="921"/>
      <c r="CBQ94" s="921"/>
      <c r="CBR94" s="921"/>
      <c r="CBS94" s="921"/>
      <c r="CBT94" s="921"/>
      <c r="CBU94" s="921"/>
      <c r="CBV94" s="921"/>
      <c r="CBW94" s="921"/>
      <c r="CBX94" s="921"/>
      <c r="CBY94" s="921"/>
      <c r="CBZ94" s="921"/>
      <c r="CCA94" s="921"/>
      <c r="CCB94" s="921"/>
      <c r="CCC94" s="921"/>
      <c r="CCD94" s="921"/>
      <c r="CCE94" s="921"/>
      <c r="CCF94" s="921"/>
      <c r="CCG94" s="921"/>
      <c r="CCH94" s="921"/>
      <c r="CCI94" s="921"/>
      <c r="CCJ94" s="921"/>
      <c r="CCK94" s="921"/>
      <c r="CCL94" s="921"/>
      <c r="CCM94" s="921"/>
      <c r="CCN94" s="921"/>
      <c r="CCO94" s="921"/>
      <c r="CCP94" s="921"/>
      <c r="CCQ94" s="921"/>
      <c r="CCR94" s="921"/>
      <c r="CCS94" s="921"/>
      <c r="CCT94" s="921"/>
      <c r="CCU94" s="921"/>
      <c r="CCV94" s="921"/>
      <c r="CCW94" s="921"/>
      <c r="CCX94" s="921"/>
      <c r="CCY94" s="921"/>
      <c r="CCZ94" s="921"/>
      <c r="CDA94" s="921"/>
      <c r="CDB94" s="921"/>
      <c r="CDC94" s="921"/>
      <c r="CDD94" s="921"/>
      <c r="CDE94" s="921"/>
      <c r="CDF94" s="921"/>
      <c r="CDG94" s="921"/>
      <c r="CDH94" s="921"/>
      <c r="CDI94" s="921"/>
      <c r="CDJ94" s="921"/>
      <c r="CDK94" s="921"/>
      <c r="CDL94" s="921"/>
      <c r="CDM94" s="921"/>
      <c r="CDN94" s="921"/>
      <c r="CDO94" s="921"/>
      <c r="CDP94" s="921"/>
      <c r="CDQ94" s="921"/>
      <c r="CDR94" s="921"/>
      <c r="CDS94" s="921"/>
      <c r="CDT94" s="921"/>
      <c r="CDU94" s="921"/>
      <c r="CDV94" s="921"/>
      <c r="CDW94" s="921"/>
      <c r="CDX94" s="921"/>
      <c r="CDY94" s="921"/>
      <c r="CDZ94" s="921"/>
      <c r="CEA94" s="921"/>
      <c r="CEB94" s="921"/>
      <c r="CEC94" s="921"/>
      <c r="CED94" s="921"/>
      <c r="CEE94" s="921"/>
      <c r="CEF94" s="921"/>
      <c r="CEG94" s="921"/>
      <c r="CEH94" s="921"/>
      <c r="CEI94" s="921"/>
      <c r="CEJ94" s="921"/>
      <c r="CEK94" s="921"/>
      <c r="CEL94" s="921"/>
      <c r="CEM94" s="921"/>
      <c r="CEN94" s="921"/>
      <c r="CEO94" s="921"/>
      <c r="CEP94" s="921"/>
      <c r="CEQ94" s="921"/>
      <c r="CER94" s="921"/>
      <c r="CES94" s="921"/>
      <c r="CET94" s="921"/>
      <c r="CEU94" s="921"/>
      <c r="CEV94" s="921"/>
      <c r="CEW94" s="921"/>
      <c r="CEX94" s="921"/>
      <c r="CEY94" s="921"/>
      <c r="CEZ94" s="921"/>
      <c r="CFA94" s="921"/>
      <c r="CFB94" s="921"/>
      <c r="CFC94" s="921"/>
      <c r="CFD94" s="921"/>
      <c r="CFE94" s="921"/>
      <c r="CFF94" s="921"/>
      <c r="CFG94" s="921"/>
      <c r="CFH94" s="921"/>
      <c r="CFI94" s="921"/>
      <c r="CFJ94" s="921"/>
      <c r="CFK94" s="921"/>
      <c r="CFL94" s="921"/>
      <c r="CFM94" s="921"/>
      <c r="CFN94" s="921"/>
      <c r="CFO94" s="921"/>
      <c r="CFP94" s="921"/>
      <c r="CFQ94" s="921"/>
      <c r="CFR94" s="921"/>
      <c r="CFS94" s="921"/>
      <c r="CFT94" s="921"/>
      <c r="CFU94" s="921"/>
      <c r="CFV94" s="921"/>
      <c r="CFW94" s="921"/>
      <c r="CFX94" s="921"/>
      <c r="CFY94" s="921"/>
      <c r="CFZ94" s="921"/>
      <c r="CGA94" s="921"/>
      <c r="CGB94" s="921"/>
      <c r="CGC94" s="921"/>
      <c r="CGD94" s="921"/>
      <c r="CGE94" s="921"/>
      <c r="CGF94" s="921"/>
      <c r="CGG94" s="921"/>
      <c r="CGH94" s="921"/>
      <c r="CGI94" s="921"/>
      <c r="CGJ94" s="921"/>
      <c r="CGK94" s="921"/>
      <c r="CGL94" s="921"/>
      <c r="CGM94" s="921"/>
      <c r="CGN94" s="921"/>
      <c r="CGO94" s="921"/>
      <c r="CGP94" s="921"/>
      <c r="CGQ94" s="921"/>
      <c r="CGR94" s="921"/>
      <c r="CGS94" s="921"/>
      <c r="CGT94" s="921"/>
      <c r="CGU94" s="921"/>
      <c r="CGV94" s="921"/>
      <c r="CGW94" s="921"/>
      <c r="CGX94" s="921"/>
      <c r="CGY94" s="921"/>
      <c r="CGZ94" s="921"/>
      <c r="CHA94" s="921"/>
      <c r="CHB94" s="921"/>
      <c r="CHC94" s="921"/>
      <c r="CHD94" s="921"/>
      <c r="CHE94" s="921"/>
      <c r="CHF94" s="921"/>
      <c r="CHG94" s="921"/>
      <c r="CHH94" s="921"/>
      <c r="CHI94" s="921"/>
      <c r="CHJ94" s="921"/>
      <c r="CHK94" s="921"/>
      <c r="CHL94" s="921"/>
      <c r="CHM94" s="921"/>
      <c r="CHN94" s="921"/>
      <c r="CHO94" s="921"/>
      <c r="CHP94" s="921"/>
      <c r="CHQ94" s="921"/>
      <c r="CHR94" s="921"/>
      <c r="CHS94" s="921"/>
      <c r="CHT94" s="921"/>
      <c r="CHU94" s="921"/>
      <c r="CHV94" s="921"/>
      <c r="CHW94" s="921"/>
      <c r="CHX94" s="921"/>
      <c r="CHY94" s="921"/>
      <c r="CHZ94" s="921"/>
      <c r="CIA94" s="921"/>
      <c r="CIB94" s="921"/>
      <c r="CIC94" s="921"/>
      <c r="CID94" s="921"/>
      <c r="CIE94" s="921"/>
      <c r="CIF94" s="921"/>
      <c r="CIG94" s="921"/>
      <c r="CIH94" s="921"/>
      <c r="CII94" s="921"/>
      <c r="CIJ94" s="921"/>
      <c r="CIK94" s="921"/>
      <c r="CIL94" s="921"/>
      <c r="CIM94" s="921"/>
      <c r="CIN94" s="921"/>
      <c r="CIO94" s="921"/>
      <c r="CIP94" s="921"/>
      <c r="CIQ94" s="921"/>
      <c r="CIR94" s="921"/>
      <c r="CIS94" s="921"/>
      <c r="CIT94" s="921"/>
      <c r="CIU94" s="921"/>
      <c r="CIV94" s="921"/>
      <c r="CIW94" s="921"/>
      <c r="CIX94" s="921"/>
      <c r="CIY94" s="921"/>
      <c r="CIZ94" s="921"/>
      <c r="CJA94" s="921"/>
      <c r="CJB94" s="921"/>
      <c r="CJC94" s="921"/>
      <c r="CJD94" s="921"/>
      <c r="CJE94" s="921"/>
      <c r="CJF94" s="921"/>
      <c r="CJG94" s="921"/>
      <c r="CJH94" s="921"/>
      <c r="CJI94" s="921"/>
      <c r="CJJ94" s="921"/>
      <c r="CJK94" s="921"/>
      <c r="CJL94" s="921"/>
      <c r="CJM94" s="921"/>
      <c r="CJN94" s="921"/>
      <c r="CJO94" s="921"/>
      <c r="CJP94" s="921"/>
      <c r="CJQ94" s="921"/>
      <c r="CJR94" s="921"/>
      <c r="CJS94" s="921"/>
      <c r="CJT94" s="921"/>
      <c r="CJU94" s="921"/>
      <c r="CJV94" s="921"/>
      <c r="CJW94" s="921"/>
      <c r="CJX94" s="921"/>
      <c r="CJY94" s="921"/>
      <c r="CJZ94" s="921"/>
      <c r="CKA94" s="921"/>
      <c r="CKB94" s="921"/>
      <c r="CKC94" s="921"/>
      <c r="CKD94" s="921"/>
      <c r="CKE94" s="921"/>
      <c r="CKF94" s="921"/>
      <c r="CKG94" s="921"/>
      <c r="CKH94" s="921"/>
      <c r="CKI94" s="921"/>
      <c r="CKJ94" s="921"/>
      <c r="CKK94" s="921"/>
      <c r="CKL94" s="921"/>
      <c r="CKM94" s="921"/>
      <c r="CKN94" s="921"/>
      <c r="CKO94" s="921"/>
      <c r="CKP94" s="921"/>
      <c r="CKQ94" s="921"/>
      <c r="CKR94" s="921"/>
      <c r="CKS94" s="921"/>
      <c r="CKT94" s="921"/>
      <c r="CKU94" s="921"/>
      <c r="CKV94" s="921"/>
      <c r="CKW94" s="921"/>
      <c r="CKX94" s="921"/>
      <c r="CKY94" s="921"/>
      <c r="CKZ94" s="921"/>
      <c r="CLA94" s="921"/>
      <c r="CLB94" s="921"/>
      <c r="CLC94" s="921"/>
      <c r="CLD94" s="921"/>
      <c r="CLE94" s="921"/>
      <c r="CLF94" s="921"/>
      <c r="CLG94" s="921"/>
      <c r="CLH94" s="921"/>
      <c r="CLI94" s="921"/>
      <c r="CLJ94" s="921"/>
      <c r="CLK94" s="921"/>
      <c r="CLL94" s="921"/>
      <c r="CLM94" s="921"/>
      <c r="CLN94" s="921"/>
      <c r="CLO94" s="921"/>
      <c r="CLP94" s="921"/>
      <c r="CLQ94" s="921"/>
      <c r="CLR94" s="921"/>
      <c r="CLS94" s="921"/>
      <c r="CLT94" s="921"/>
      <c r="CLU94" s="921"/>
      <c r="CLV94" s="921"/>
      <c r="CLW94" s="921"/>
      <c r="CLX94" s="921"/>
      <c r="CLY94" s="921"/>
      <c r="CLZ94" s="921"/>
      <c r="CMA94" s="921"/>
      <c r="CMB94" s="921"/>
      <c r="CMC94" s="921"/>
      <c r="CMD94" s="921"/>
      <c r="CME94" s="921"/>
      <c r="CMF94" s="921"/>
      <c r="CMG94" s="921"/>
      <c r="CMH94" s="921"/>
      <c r="CMI94" s="921"/>
      <c r="CMJ94" s="921"/>
      <c r="CMK94" s="921"/>
      <c r="CML94" s="921"/>
      <c r="CMM94" s="921"/>
      <c r="CMN94" s="921"/>
      <c r="CMO94" s="921"/>
      <c r="CMP94" s="921"/>
      <c r="CMQ94" s="921"/>
      <c r="CMR94" s="921"/>
      <c r="CMS94" s="921"/>
      <c r="CMT94" s="921"/>
      <c r="CMU94" s="921"/>
      <c r="CMV94" s="921"/>
      <c r="CMW94" s="921"/>
      <c r="CMX94" s="921"/>
      <c r="CMY94" s="921"/>
      <c r="CMZ94" s="921"/>
      <c r="CNA94" s="921"/>
      <c r="CNB94" s="921"/>
      <c r="CNC94" s="921"/>
      <c r="CND94" s="921"/>
      <c r="CNE94" s="921"/>
      <c r="CNF94" s="921"/>
      <c r="CNG94" s="921"/>
      <c r="CNH94" s="921"/>
      <c r="CNI94" s="921"/>
      <c r="CNJ94" s="921"/>
      <c r="CNK94" s="921"/>
      <c r="CNL94" s="921"/>
      <c r="CNM94" s="921"/>
      <c r="CNN94" s="921"/>
      <c r="CNO94" s="921"/>
      <c r="CNP94" s="921"/>
      <c r="CNQ94" s="921"/>
      <c r="CNR94" s="921"/>
      <c r="CNS94" s="921"/>
      <c r="CNT94" s="921"/>
      <c r="CNU94" s="921"/>
      <c r="CNV94" s="921"/>
      <c r="CNW94" s="921"/>
      <c r="CNX94" s="921"/>
      <c r="CNY94" s="921"/>
      <c r="CNZ94" s="921"/>
      <c r="COA94" s="921"/>
      <c r="COB94" s="921"/>
      <c r="COC94" s="921"/>
      <c r="COD94" s="921"/>
      <c r="COE94" s="921"/>
      <c r="COF94" s="921"/>
      <c r="COG94" s="921"/>
      <c r="COH94" s="921"/>
      <c r="COI94" s="921"/>
      <c r="COJ94" s="921"/>
      <c r="COK94" s="921"/>
      <c r="COL94" s="921"/>
      <c r="COM94" s="921"/>
      <c r="CON94" s="921"/>
      <c r="COO94" s="921"/>
      <c r="COP94" s="921"/>
      <c r="COQ94" s="921"/>
      <c r="COR94" s="921"/>
      <c r="COS94" s="921"/>
      <c r="COT94" s="921"/>
      <c r="COU94" s="921"/>
      <c r="COV94" s="921"/>
      <c r="COW94" s="921"/>
      <c r="COX94" s="921"/>
      <c r="COY94" s="921"/>
      <c r="COZ94" s="921"/>
      <c r="CPA94" s="921"/>
      <c r="CPB94" s="921"/>
      <c r="CPC94" s="921"/>
      <c r="CPD94" s="921"/>
      <c r="CPE94" s="921"/>
      <c r="CPF94" s="921"/>
      <c r="CPG94" s="921"/>
      <c r="CPH94" s="921"/>
      <c r="CPI94" s="921"/>
      <c r="CPJ94" s="921"/>
      <c r="CPK94" s="921"/>
      <c r="CPL94" s="921"/>
      <c r="CPM94" s="921"/>
      <c r="CPN94" s="921"/>
      <c r="CPO94" s="921"/>
      <c r="CPP94" s="921"/>
      <c r="CPQ94" s="921"/>
      <c r="CPR94" s="921"/>
      <c r="CPS94" s="921"/>
      <c r="CPT94" s="921"/>
      <c r="CPU94" s="921"/>
      <c r="CPV94" s="921"/>
      <c r="CPW94" s="921"/>
      <c r="CPX94" s="921"/>
      <c r="CPY94" s="921"/>
      <c r="CPZ94" s="921"/>
      <c r="CQA94" s="921"/>
      <c r="CQB94" s="921"/>
      <c r="CQC94" s="921"/>
      <c r="CQD94" s="921"/>
      <c r="CQE94" s="921"/>
      <c r="CQF94" s="921"/>
      <c r="CQG94" s="921"/>
      <c r="CQH94" s="921"/>
      <c r="CQI94" s="921"/>
      <c r="CQJ94" s="921"/>
      <c r="CQK94" s="921"/>
      <c r="CQL94" s="921"/>
      <c r="CQM94" s="921"/>
      <c r="CQN94" s="921"/>
      <c r="CQO94" s="921"/>
      <c r="CQP94" s="921"/>
      <c r="CQQ94" s="921"/>
      <c r="CQR94" s="921"/>
      <c r="CQS94" s="921"/>
      <c r="CQT94" s="921"/>
      <c r="CQU94" s="921"/>
      <c r="CQV94" s="921"/>
      <c r="CQW94" s="921"/>
      <c r="CQX94" s="921"/>
      <c r="CQY94" s="921"/>
      <c r="CQZ94" s="921"/>
      <c r="CRA94" s="921"/>
      <c r="CRB94" s="921"/>
      <c r="CRC94" s="921"/>
      <c r="CRD94" s="921"/>
      <c r="CRE94" s="921"/>
      <c r="CRF94" s="921"/>
      <c r="CRG94" s="921"/>
      <c r="CRH94" s="921"/>
      <c r="CRI94" s="921"/>
      <c r="CRJ94" s="921"/>
      <c r="CRK94" s="921"/>
      <c r="CRL94" s="921"/>
      <c r="CRM94" s="921"/>
      <c r="CRN94" s="921"/>
      <c r="CRO94" s="921"/>
      <c r="CRP94" s="921"/>
      <c r="CRQ94" s="921"/>
      <c r="CRR94" s="921"/>
      <c r="CRS94" s="921"/>
      <c r="CRT94" s="921"/>
      <c r="CRU94" s="921"/>
      <c r="CRV94" s="921"/>
      <c r="CRW94" s="921"/>
      <c r="CRX94" s="921"/>
      <c r="CRY94" s="921"/>
      <c r="CRZ94" s="921"/>
      <c r="CSA94" s="921"/>
      <c r="CSB94" s="921"/>
      <c r="CSC94" s="921"/>
      <c r="CSD94" s="921"/>
      <c r="CSE94" s="921"/>
      <c r="CSF94" s="921"/>
      <c r="CSG94" s="921"/>
      <c r="CSH94" s="921"/>
      <c r="CSI94" s="921"/>
      <c r="CSJ94" s="921"/>
      <c r="CSK94" s="921"/>
      <c r="CSL94" s="921"/>
      <c r="CSM94" s="921"/>
      <c r="CSN94" s="921"/>
      <c r="CSO94" s="921"/>
      <c r="CSP94" s="921"/>
      <c r="CSQ94" s="921"/>
      <c r="CSR94" s="921"/>
      <c r="CSS94" s="921"/>
      <c r="CST94" s="921"/>
      <c r="CSU94" s="921"/>
      <c r="CSV94" s="921"/>
      <c r="CSW94" s="921"/>
      <c r="CSX94" s="921"/>
      <c r="CSY94" s="921"/>
      <c r="CSZ94" s="921"/>
      <c r="CTA94" s="921"/>
      <c r="CTB94" s="921"/>
      <c r="CTC94" s="921"/>
      <c r="CTD94" s="921"/>
      <c r="CTE94" s="921"/>
      <c r="CTF94" s="921"/>
      <c r="CTG94" s="921"/>
      <c r="CTH94" s="921"/>
      <c r="CTI94" s="921"/>
      <c r="CTJ94" s="921"/>
      <c r="CTK94" s="921"/>
      <c r="CTL94" s="921"/>
      <c r="CTM94" s="921"/>
      <c r="CTN94" s="921"/>
      <c r="CTO94" s="921"/>
      <c r="CTP94" s="921"/>
      <c r="CTQ94" s="921"/>
      <c r="CTR94" s="921"/>
      <c r="CTS94" s="921"/>
      <c r="CTT94" s="921"/>
      <c r="CTU94" s="921"/>
      <c r="CTV94" s="921"/>
      <c r="CTW94" s="921"/>
      <c r="CTX94" s="921"/>
      <c r="CTY94" s="921"/>
      <c r="CTZ94" s="921"/>
      <c r="CUA94" s="921"/>
      <c r="CUB94" s="921"/>
      <c r="CUC94" s="921"/>
      <c r="CUD94" s="921"/>
      <c r="CUE94" s="921"/>
      <c r="CUF94" s="921"/>
      <c r="CUG94" s="921"/>
      <c r="CUH94" s="921"/>
      <c r="CUI94" s="921"/>
      <c r="CUJ94" s="921"/>
      <c r="CUK94" s="921"/>
      <c r="CUL94" s="921"/>
      <c r="CUM94" s="921"/>
      <c r="CUN94" s="921"/>
      <c r="CUO94" s="921"/>
      <c r="CUP94" s="921"/>
      <c r="CUQ94" s="921"/>
      <c r="CUR94" s="921"/>
      <c r="CUS94" s="921"/>
      <c r="CUT94" s="921"/>
      <c r="CUU94" s="921"/>
      <c r="CUV94" s="921"/>
      <c r="CUW94" s="921"/>
      <c r="CUX94" s="921"/>
      <c r="CUY94" s="921"/>
      <c r="CUZ94" s="921"/>
      <c r="CVA94" s="921"/>
      <c r="CVB94" s="921"/>
      <c r="CVC94" s="921"/>
      <c r="CVD94" s="921"/>
      <c r="CVE94" s="921"/>
      <c r="CVF94" s="921"/>
      <c r="CVG94" s="921"/>
      <c r="CVH94" s="921"/>
      <c r="CVI94" s="921"/>
      <c r="CVJ94" s="921"/>
      <c r="CVK94" s="921"/>
      <c r="CVL94" s="921"/>
      <c r="CVM94" s="921"/>
      <c r="CVN94" s="921"/>
      <c r="CVO94" s="921"/>
      <c r="CVP94" s="921"/>
      <c r="CVQ94" s="921"/>
      <c r="CVR94" s="921"/>
      <c r="CVS94" s="921"/>
      <c r="CVT94" s="921"/>
      <c r="CVU94" s="921"/>
      <c r="CVV94" s="921"/>
      <c r="CVW94" s="921"/>
      <c r="CVX94" s="921"/>
      <c r="CVY94" s="921"/>
      <c r="CVZ94" s="921"/>
      <c r="CWA94" s="921"/>
      <c r="CWB94" s="921"/>
      <c r="CWC94" s="921"/>
      <c r="CWD94" s="921"/>
      <c r="CWE94" s="921"/>
      <c r="CWF94" s="921"/>
      <c r="CWG94" s="921"/>
      <c r="CWH94" s="921"/>
      <c r="CWI94" s="921"/>
      <c r="CWJ94" s="921"/>
      <c r="CWK94" s="921"/>
      <c r="CWL94" s="921"/>
      <c r="CWM94" s="921"/>
      <c r="CWN94" s="921"/>
      <c r="CWO94" s="921"/>
      <c r="CWP94" s="921"/>
      <c r="CWQ94" s="921"/>
      <c r="CWR94" s="921"/>
      <c r="CWS94" s="921"/>
      <c r="CWT94" s="921"/>
      <c r="CWU94" s="921"/>
      <c r="CWV94" s="921"/>
      <c r="CWW94" s="921"/>
      <c r="CWX94" s="921"/>
      <c r="CWY94" s="921"/>
      <c r="CWZ94" s="921"/>
      <c r="CXA94" s="921"/>
      <c r="CXB94" s="921"/>
      <c r="CXC94" s="921"/>
      <c r="CXD94" s="921"/>
      <c r="CXE94" s="921"/>
      <c r="CXF94" s="921"/>
      <c r="CXG94" s="921"/>
      <c r="CXH94" s="921"/>
      <c r="CXI94" s="921"/>
      <c r="CXJ94" s="921"/>
      <c r="CXK94" s="921"/>
      <c r="CXL94" s="921"/>
      <c r="CXM94" s="921"/>
      <c r="CXN94" s="921"/>
      <c r="CXO94" s="921"/>
      <c r="CXP94" s="921"/>
      <c r="CXQ94" s="921"/>
      <c r="CXR94" s="921"/>
      <c r="CXS94" s="921"/>
      <c r="CXT94" s="921"/>
      <c r="CXU94" s="921"/>
      <c r="CXV94" s="921"/>
      <c r="CXW94" s="921"/>
      <c r="CXX94" s="921"/>
      <c r="CXY94" s="921"/>
      <c r="CXZ94" s="921"/>
      <c r="CYA94" s="921"/>
      <c r="CYB94" s="921"/>
      <c r="CYC94" s="921"/>
      <c r="CYD94" s="921"/>
      <c r="CYE94" s="921"/>
      <c r="CYF94" s="921"/>
      <c r="CYG94" s="921"/>
      <c r="CYH94" s="921"/>
      <c r="CYI94" s="921"/>
      <c r="CYJ94" s="921"/>
      <c r="CYK94" s="921"/>
      <c r="CYL94" s="921"/>
      <c r="CYM94" s="921"/>
      <c r="CYN94" s="921"/>
      <c r="CYO94" s="921"/>
      <c r="CYP94" s="921"/>
      <c r="CYQ94" s="921"/>
      <c r="CYR94" s="921"/>
      <c r="CYS94" s="921"/>
      <c r="CYT94" s="921"/>
      <c r="CYU94" s="921"/>
      <c r="CYV94" s="921"/>
      <c r="CYW94" s="921"/>
      <c r="CYX94" s="921"/>
      <c r="CYY94" s="921"/>
      <c r="CYZ94" s="921"/>
      <c r="CZA94" s="921"/>
      <c r="CZB94" s="921"/>
      <c r="CZC94" s="921"/>
      <c r="CZD94" s="921"/>
      <c r="CZE94" s="921"/>
      <c r="CZF94" s="921"/>
      <c r="CZG94" s="921"/>
      <c r="CZH94" s="921"/>
      <c r="CZI94" s="921"/>
      <c r="CZJ94" s="921"/>
      <c r="CZK94" s="921"/>
      <c r="CZL94" s="921"/>
      <c r="CZM94" s="921"/>
      <c r="CZN94" s="921"/>
      <c r="CZO94" s="921"/>
      <c r="CZP94" s="921"/>
      <c r="CZQ94" s="921"/>
      <c r="CZR94" s="921"/>
      <c r="CZS94" s="921"/>
      <c r="CZT94" s="921"/>
      <c r="CZU94" s="921"/>
      <c r="CZV94" s="921"/>
      <c r="CZW94" s="921"/>
      <c r="CZX94" s="921"/>
      <c r="CZY94" s="921"/>
      <c r="CZZ94" s="921"/>
      <c r="DAA94" s="921"/>
      <c r="DAB94" s="921"/>
      <c r="DAC94" s="921"/>
      <c r="DAD94" s="921"/>
      <c r="DAE94" s="921"/>
      <c r="DAF94" s="921"/>
      <c r="DAG94" s="921"/>
      <c r="DAH94" s="921"/>
      <c r="DAI94" s="921"/>
      <c r="DAJ94" s="921"/>
      <c r="DAK94" s="921"/>
      <c r="DAL94" s="921"/>
      <c r="DAM94" s="921"/>
      <c r="DAN94" s="921"/>
      <c r="DAO94" s="921"/>
      <c r="DAP94" s="921"/>
      <c r="DAQ94" s="921"/>
      <c r="DAR94" s="921"/>
      <c r="DAS94" s="921"/>
      <c r="DAT94" s="921"/>
      <c r="DAU94" s="921"/>
      <c r="DAV94" s="921"/>
      <c r="DAW94" s="921"/>
      <c r="DAX94" s="921"/>
      <c r="DAY94" s="921"/>
      <c r="DAZ94" s="921"/>
      <c r="DBA94" s="921"/>
      <c r="DBB94" s="921"/>
      <c r="DBC94" s="921"/>
      <c r="DBD94" s="921"/>
      <c r="DBE94" s="921"/>
      <c r="DBF94" s="921"/>
      <c r="DBG94" s="921"/>
      <c r="DBH94" s="921"/>
      <c r="DBI94" s="921"/>
      <c r="DBJ94" s="921"/>
      <c r="DBK94" s="921"/>
      <c r="DBL94" s="921"/>
      <c r="DBM94" s="921"/>
      <c r="DBN94" s="921"/>
      <c r="DBO94" s="921"/>
      <c r="DBP94" s="921"/>
      <c r="DBQ94" s="921"/>
      <c r="DBR94" s="921"/>
      <c r="DBS94" s="921"/>
      <c r="DBT94" s="921"/>
      <c r="DBU94" s="921"/>
      <c r="DBV94" s="921"/>
      <c r="DBW94" s="921"/>
      <c r="DBX94" s="921"/>
      <c r="DBY94" s="921"/>
      <c r="DBZ94" s="921"/>
      <c r="DCA94" s="921"/>
      <c r="DCB94" s="921"/>
      <c r="DCC94" s="921"/>
      <c r="DCD94" s="921"/>
      <c r="DCE94" s="921"/>
      <c r="DCF94" s="921"/>
      <c r="DCG94" s="921"/>
      <c r="DCH94" s="921"/>
      <c r="DCI94" s="921"/>
      <c r="DCJ94" s="921"/>
      <c r="DCK94" s="921"/>
      <c r="DCL94" s="921"/>
      <c r="DCM94" s="921"/>
      <c r="DCN94" s="921"/>
      <c r="DCO94" s="921"/>
      <c r="DCP94" s="921"/>
      <c r="DCQ94" s="921"/>
      <c r="DCR94" s="921"/>
      <c r="DCS94" s="921"/>
      <c r="DCT94" s="921"/>
      <c r="DCU94" s="921"/>
      <c r="DCV94" s="921"/>
      <c r="DCW94" s="921"/>
      <c r="DCX94" s="921"/>
      <c r="DCY94" s="921"/>
      <c r="DCZ94" s="921"/>
      <c r="DDA94" s="921"/>
      <c r="DDB94" s="921"/>
      <c r="DDC94" s="921"/>
      <c r="DDD94" s="921"/>
      <c r="DDE94" s="921"/>
      <c r="DDF94" s="921"/>
      <c r="DDG94" s="921"/>
      <c r="DDH94" s="921"/>
      <c r="DDI94" s="921"/>
      <c r="DDJ94" s="921"/>
      <c r="DDK94" s="921"/>
      <c r="DDL94" s="921"/>
      <c r="DDM94" s="921"/>
      <c r="DDN94" s="921"/>
      <c r="DDO94" s="921"/>
      <c r="DDP94" s="921"/>
      <c r="DDQ94" s="921"/>
      <c r="DDR94" s="921"/>
      <c r="DDS94" s="921"/>
      <c r="DDT94" s="921"/>
      <c r="DDU94" s="921"/>
      <c r="DDV94" s="921"/>
      <c r="DDW94" s="921"/>
      <c r="DDX94" s="921"/>
      <c r="DDY94" s="921"/>
      <c r="DDZ94" s="921"/>
      <c r="DEA94" s="921"/>
      <c r="DEB94" s="921"/>
      <c r="DEC94" s="921"/>
      <c r="DED94" s="921"/>
      <c r="DEE94" s="921"/>
      <c r="DEF94" s="921"/>
      <c r="DEG94" s="921"/>
      <c r="DEH94" s="921"/>
      <c r="DEI94" s="921"/>
      <c r="DEJ94" s="921"/>
      <c r="DEK94" s="921"/>
      <c r="DEL94" s="921"/>
      <c r="DEM94" s="921"/>
      <c r="DEN94" s="921"/>
      <c r="DEO94" s="921"/>
      <c r="DEP94" s="921"/>
      <c r="DEQ94" s="921"/>
      <c r="DER94" s="921"/>
      <c r="DES94" s="921"/>
      <c r="DET94" s="921"/>
      <c r="DEU94" s="921"/>
      <c r="DEV94" s="921"/>
      <c r="DEW94" s="921"/>
      <c r="DEX94" s="921"/>
      <c r="DEY94" s="921"/>
      <c r="DEZ94" s="921"/>
      <c r="DFA94" s="921"/>
      <c r="DFB94" s="921"/>
      <c r="DFC94" s="921"/>
      <c r="DFD94" s="921"/>
      <c r="DFE94" s="921"/>
      <c r="DFF94" s="921"/>
      <c r="DFG94" s="921"/>
      <c r="DFH94" s="921"/>
      <c r="DFI94" s="921"/>
      <c r="DFJ94" s="921"/>
      <c r="DFK94" s="921"/>
      <c r="DFL94" s="921"/>
      <c r="DFM94" s="921"/>
      <c r="DFN94" s="921"/>
      <c r="DFO94" s="921"/>
      <c r="DFP94" s="921"/>
      <c r="DFQ94" s="921"/>
      <c r="DFR94" s="921"/>
      <c r="DFS94" s="921"/>
      <c r="DFT94" s="921"/>
      <c r="DFU94" s="921"/>
      <c r="DFV94" s="921"/>
      <c r="DFW94" s="921"/>
      <c r="DFX94" s="921"/>
      <c r="DFY94" s="921"/>
      <c r="DFZ94" s="921"/>
      <c r="DGA94" s="921"/>
      <c r="DGB94" s="921"/>
      <c r="DGC94" s="921"/>
      <c r="DGD94" s="921"/>
      <c r="DGE94" s="921"/>
      <c r="DGF94" s="921"/>
      <c r="DGG94" s="921"/>
      <c r="DGH94" s="921"/>
      <c r="DGI94" s="921"/>
      <c r="DGJ94" s="921"/>
      <c r="DGK94" s="921"/>
      <c r="DGL94" s="921"/>
      <c r="DGM94" s="921"/>
      <c r="DGN94" s="921"/>
      <c r="DGO94" s="921"/>
      <c r="DGP94" s="921"/>
      <c r="DGQ94" s="921"/>
      <c r="DGR94" s="921"/>
      <c r="DGS94" s="921"/>
      <c r="DGT94" s="921"/>
      <c r="DGU94" s="921"/>
      <c r="DGV94" s="921"/>
      <c r="DGW94" s="921"/>
      <c r="DGX94" s="921"/>
      <c r="DGY94" s="921"/>
      <c r="DGZ94" s="921"/>
      <c r="DHA94" s="921"/>
      <c r="DHB94" s="921"/>
      <c r="DHC94" s="921"/>
      <c r="DHD94" s="921"/>
      <c r="DHE94" s="921"/>
      <c r="DHF94" s="921"/>
      <c r="DHG94" s="921"/>
      <c r="DHH94" s="921"/>
      <c r="DHI94" s="921"/>
      <c r="DHJ94" s="921"/>
      <c r="DHK94" s="921"/>
      <c r="DHL94" s="921"/>
      <c r="DHM94" s="921"/>
      <c r="DHN94" s="921"/>
      <c r="DHO94" s="921"/>
      <c r="DHP94" s="921"/>
      <c r="DHQ94" s="921"/>
      <c r="DHR94" s="921"/>
      <c r="DHS94" s="921"/>
      <c r="DHT94" s="921"/>
      <c r="DHU94" s="921"/>
      <c r="DHV94" s="921"/>
      <c r="DHW94" s="921"/>
      <c r="DHX94" s="921"/>
      <c r="DHY94" s="921"/>
      <c r="DHZ94" s="921"/>
      <c r="DIA94" s="921"/>
      <c r="DIB94" s="921"/>
      <c r="DIC94" s="921"/>
      <c r="DID94" s="921"/>
      <c r="DIE94" s="921"/>
      <c r="DIF94" s="921"/>
      <c r="DIG94" s="921"/>
      <c r="DIH94" s="921"/>
      <c r="DII94" s="921"/>
      <c r="DIJ94" s="921"/>
      <c r="DIK94" s="921"/>
      <c r="DIL94" s="921"/>
      <c r="DIM94" s="921"/>
      <c r="DIN94" s="921"/>
      <c r="DIO94" s="921"/>
      <c r="DIP94" s="921"/>
      <c r="DIQ94" s="921"/>
      <c r="DIR94" s="921"/>
      <c r="DIS94" s="921"/>
      <c r="DIT94" s="921"/>
      <c r="DIU94" s="921"/>
      <c r="DIV94" s="921"/>
      <c r="DIW94" s="921"/>
      <c r="DIX94" s="921"/>
      <c r="DIY94" s="921"/>
      <c r="DIZ94" s="921"/>
      <c r="DJA94" s="921"/>
      <c r="DJB94" s="921"/>
      <c r="DJC94" s="921"/>
      <c r="DJD94" s="921"/>
      <c r="DJE94" s="921"/>
      <c r="DJF94" s="921"/>
      <c r="DJG94" s="921"/>
      <c r="DJH94" s="921"/>
      <c r="DJI94" s="921"/>
      <c r="DJJ94" s="921"/>
      <c r="DJK94" s="921"/>
      <c r="DJL94" s="921"/>
      <c r="DJM94" s="921"/>
      <c r="DJN94" s="921"/>
      <c r="DJO94" s="921"/>
      <c r="DJP94" s="921"/>
      <c r="DJQ94" s="921"/>
      <c r="DJR94" s="921"/>
      <c r="DJS94" s="921"/>
      <c r="DJT94" s="921"/>
      <c r="DJU94" s="921"/>
      <c r="DJV94" s="921"/>
      <c r="DJW94" s="921"/>
      <c r="DJX94" s="921"/>
      <c r="DJY94" s="921"/>
      <c r="DJZ94" s="921"/>
      <c r="DKA94" s="921"/>
      <c r="DKB94" s="921"/>
      <c r="DKC94" s="921"/>
      <c r="DKD94" s="921"/>
      <c r="DKE94" s="921"/>
      <c r="DKF94" s="921"/>
      <c r="DKG94" s="921"/>
      <c r="DKH94" s="921"/>
      <c r="DKI94" s="921"/>
      <c r="DKJ94" s="921"/>
      <c r="DKK94" s="921"/>
      <c r="DKL94" s="921"/>
      <c r="DKM94" s="921"/>
      <c r="DKN94" s="921"/>
      <c r="DKO94" s="921"/>
      <c r="DKP94" s="921"/>
      <c r="DKQ94" s="921"/>
      <c r="DKR94" s="921"/>
      <c r="DKS94" s="921"/>
      <c r="DKT94" s="921"/>
      <c r="DKU94" s="921"/>
      <c r="DKV94" s="921"/>
      <c r="DKW94" s="921"/>
      <c r="DKX94" s="921"/>
      <c r="DKY94" s="921"/>
      <c r="DKZ94" s="921"/>
      <c r="DLA94" s="921"/>
      <c r="DLB94" s="921"/>
      <c r="DLC94" s="921"/>
      <c r="DLD94" s="921"/>
      <c r="DLE94" s="921"/>
      <c r="DLF94" s="921"/>
      <c r="DLG94" s="921"/>
      <c r="DLH94" s="921"/>
      <c r="DLI94" s="921"/>
      <c r="DLJ94" s="921"/>
      <c r="DLK94" s="921"/>
      <c r="DLL94" s="921"/>
      <c r="DLM94" s="921"/>
      <c r="DLN94" s="921"/>
      <c r="DLO94" s="921"/>
      <c r="DLP94" s="921"/>
      <c r="DLQ94" s="921"/>
      <c r="DLR94" s="921"/>
      <c r="DLS94" s="921"/>
      <c r="DLT94" s="921"/>
      <c r="DLU94" s="921"/>
      <c r="DLV94" s="921"/>
      <c r="DLW94" s="921"/>
      <c r="DLX94" s="921"/>
      <c r="DLY94" s="921"/>
      <c r="DLZ94" s="921"/>
      <c r="DMA94" s="921"/>
      <c r="DMB94" s="921"/>
      <c r="DMC94" s="921"/>
      <c r="DMD94" s="921"/>
      <c r="DME94" s="921"/>
      <c r="DMF94" s="921"/>
      <c r="DMG94" s="921"/>
      <c r="DMH94" s="921"/>
      <c r="DMI94" s="921"/>
      <c r="DMJ94" s="921"/>
      <c r="DMK94" s="921"/>
      <c r="DML94" s="921"/>
      <c r="DMM94" s="921"/>
      <c r="DMN94" s="921"/>
      <c r="DMO94" s="921"/>
      <c r="DMP94" s="921"/>
      <c r="DMQ94" s="921"/>
      <c r="DMR94" s="921"/>
      <c r="DMS94" s="921"/>
      <c r="DMT94" s="921"/>
      <c r="DMU94" s="921"/>
      <c r="DMV94" s="921"/>
      <c r="DMW94" s="921"/>
      <c r="DMX94" s="921"/>
      <c r="DMY94" s="921"/>
      <c r="DMZ94" s="921"/>
      <c r="DNA94" s="921"/>
      <c r="DNB94" s="921"/>
      <c r="DNC94" s="921"/>
      <c r="DND94" s="921"/>
      <c r="DNE94" s="921"/>
      <c r="DNF94" s="921"/>
      <c r="DNG94" s="921"/>
      <c r="DNH94" s="921"/>
      <c r="DNI94" s="921"/>
      <c r="DNJ94" s="921"/>
      <c r="DNK94" s="921"/>
      <c r="DNL94" s="921"/>
      <c r="DNM94" s="921"/>
      <c r="DNN94" s="921"/>
      <c r="DNO94" s="921"/>
      <c r="DNP94" s="921"/>
      <c r="DNQ94" s="921"/>
      <c r="DNR94" s="921"/>
      <c r="DNS94" s="921"/>
      <c r="DNT94" s="921"/>
      <c r="DNU94" s="921"/>
      <c r="DNV94" s="921"/>
      <c r="DNW94" s="921"/>
      <c r="DNX94" s="921"/>
      <c r="DNY94" s="921"/>
      <c r="DNZ94" s="921"/>
      <c r="DOA94" s="921"/>
      <c r="DOB94" s="921"/>
      <c r="DOC94" s="921"/>
      <c r="DOD94" s="921"/>
      <c r="DOE94" s="921"/>
      <c r="DOF94" s="921"/>
      <c r="DOG94" s="921"/>
      <c r="DOH94" s="921"/>
      <c r="DOI94" s="921"/>
      <c r="DOJ94" s="921"/>
      <c r="DOK94" s="921"/>
      <c r="DOL94" s="921"/>
      <c r="DOM94" s="921"/>
      <c r="DON94" s="921"/>
      <c r="DOO94" s="921"/>
      <c r="DOP94" s="921"/>
      <c r="DOQ94" s="921"/>
      <c r="DOR94" s="921"/>
      <c r="DOS94" s="921"/>
      <c r="DOT94" s="921"/>
      <c r="DOU94" s="921"/>
      <c r="DOV94" s="921"/>
      <c r="DOW94" s="921"/>
      <c r="DOX94" s="921"/>
      <c r="DOY94" s="921"/>
      <c r="DOZ94" s="921"/>
      <c r="DPA94" s="921"/>
      <c r="DPB94" s="921"/>
      <c r="DPC94" s="921"/>
      <c r="DPD94" s="921"/>
      <c r="DPE94" s="921"/>
      <c r="DPF94" s="921"/>
      <c r="DPG94" s="921"/>
      <c r="DPH94" s="921"/>
      <c r="DPI94" s="921"/>
      <c r="DPJ94" s="921"/>
      <c r="DPK94" s="921"/>
      <c r="DPL94" s="921"/>
      <c r="DPM94" s="921"/>
      <c r="DPN94" s="921"/>
      <c r="DPO94" s="921"/>
      <c r="DPP94" s="921"/>
      <c r="DPQ94" s="921"/>
      <c r="DPR94" s="921"/>
      <c r="DPS94" s="921"/>
      <c r="DPT94" s="921"/>
      <c r="DPU94" s="921"/>
      <c r="DPV94" s="921"/>
      <c r="DPW94" s="921"/>
      <c r="DPX94" s="921"/>
      <c r="DPY94" s="921"/>
      <c r="DPZ94" s="921"/>
      <c r="DQA94" s="921"/>
      <c r="DQB94" s="921"/>
      <c r="DQC94" s="921"/>
      <c r="DQD94" s="921"/>
      <c r="DQE94" s="921"/>
      <c r="DQF94" s="921"/>
      <c r="DQG94" s="921"/>
      <c r="DQH94" s="921"/>
      <c r="DQI94" s="921"/>
      <c r="DQJ94" s="921"/>
      <c r="DQK94" s="921"/>
      <c r="DQL94" s="921"/>
      <c r="DQM94" s="921"/>
      <c r="DQN94" s="921"/>
      <c r="DQO94" s="921"/>
      <c r="DQP94" s="921"/>
      <c r="DQQ94" s="921"/>
      <c r="DQR94" s="921"/>
      <c r="DQS94" s="921"/>
      <c r="DQT94" s="921"/>
      <c r="DQU94" s="921"/>
      <c r="DQV94" s="921"/>
      <c r="DQW94" s="921"/>
      <c r="DQX94" s="921"/>
      <c r="DQY94" s="921"/>
      <c r="DQZ94" s="921"/>
      <c r="DRA94" s="921"/>
      <c r="DRB94" s="921"/>
      <c r="DRC94" s="921"/>
      <c r="DRD94" s="921"/>
      <c r="DRE94" s="921"/>
      <c r="DRF94" s="921"/>
      <c r="DRG94" s="921"/>
      <c r="DRH94" s="921"/>
      <c r="DRI94" s="921"/>
      <c r="DRJ94" s="921"/>
      <c r="DRK94" s="921"/>
      <c r="DRL94" s="921"/>
      <c r="DRM94" s="921"/>
      <c r="DRN94" s="921"/>
      <c r="DRO94" s="921"/>
      <c r="DRP94" s="921"/>
      <c r="DRQ94" s="921"/>
      <c r="DRR94" s="921"/>
      <c r="DRS94" s="921"/>
      <c r="DRT94" s="921"/>
      <c r="DRU94" s="921"/>
      <c r="DRV94" s="921"/>
      <c r="DRW94" s="921"/>
      <c r="DRX94" s="921"/>
      <c r="DRY94" s="921"/>
      <c r="DRZ94" s="921"/>
      <c r="DSA94" s="921"/>
      <c r="DSB94" s="921"/>
      <c r="DSC94" s="921"/>
      <c r="DSD94" s="921"/>
      <c r="DSE94" s="921"/>
      <c r="DSF94" s="921"/>
      <c r="DSG94" s="921"/>
      <c r="DSH94" s="921"/>
      <c r="DSI94" s="921"/>
      <c r="DSJ94" s="921"/>
      <c r="DSK94" s="921"/>
      <c r="DSL94" s="921"/>
      <c r="DSM94" s="921"/>
      <c r="DSN94" s="921"/>
      <c r="DSO94" s="921"/>
      <c r="DSP94" s="921"/>
      <c r="DSQ94" s="921"/>
      <c r="DSR94" s="921"/>
      <c r="DSS94" s="921"/>
      <c r="DST94" s="921"/>
      <c r="DSU94" s="921"/>
      <c r="DSV94" s="921"/>
      <c r="DSW94" s="921"/>
      <c r="DSX94" s="921"/>
      <c r="DSY94" s="921"/>
      <c r="DSZ94" s="921"/>
      <c r="DTA94" s="921"/>
      <c r="DTB94" s="921"/>
      <c r="DTC94" s="921"/>
      <c r="DTD94" s="921"/>
      <c r="DTE94" s="921"/>
      <c r="DTF94" s="921"/>
      <c r="DTG94" s="921"/>
      <c r="DTH94" s="921"/>
      <c r="DTI94" s="921"/>
      <c r="DTJ94" s="921"/>
      <c r="DTK94" s="921"/>
      <c r="DTL94" s="921"/>
      <c r="DTM94" s="921"/>
      <c r="DTN94" s="921"/>
      <c r="DTO94" s="921"/>
      <c r="DTP94" s="921"/>
      <c r="DTQ94" s="921"/>
      <c r="DTR94" s="921"/>
      <c r="DTS94" s="921"/>
      <c r="DTT94" s="921"/>
      <c r="DTU94" s="921"/>
      <c r="DTV94" s="921"/>
      <c r="DTW94" s="921"/>
      <c r="DTX94" s="921"/>
      <c r="DTY94" s="921"/>
      <c r="DTZ94" s="921"/>
      <c r="DUA94" s="921"/>
      <c r="DUB94" s="921"/>
      <c r="DUC94" s="921"/>
      <c r="DUD94" s="921"/>
      <c r="DUE94" s="921"/>
      <c r="DUF94" s="921"/>
      <c r="DUG94" s="921"/>
      <c r="DUH94" s="921"/>
      <c r="DUI94" s="921"/>
      <c r="DUJ94" s="921"/>
      <c r="DUK94" s="921"/>
      <c r="DUL94" s="921"/>
      <c r="DUM94" s="921"/>
      <c r="DUN94" s="921"/>
      <c r="DUO94" s="921"/>
      <c r="DUP94" s="921"/>
      <c r="DUQ94" s="921"/>
      <c r="DUR94" s="921"/>
      <c r="DUS94" s="921"/>
      <c r="DUT94" s="921"/>
      <c r="DUU94" s="921"/>
      <c r="DUV94" s="921"/>
      <c r="DUW94" s="921"/>
      <c r="DUX94" s="921"/>
      <c r="DUY94" s="921"/>
      <c r="DUZ94" s="921"/>
      <c r="DVA94" s="921"/>
      <c r="DVB94" s="921"/>
      <c r="DVC94" s="921"/>
      <c r="DVD94" s="921"/>
      <c r="DVE94" s="921"/>
      <c r="DVF94" s="921"/>
      <c r="DVG94" s="921"/>
      <c r="DVH94" s="921"/>
      <c r="DVI94" s="921"/>
      <c r="DVJ94" s="921"/>
      <c r="DVK94" s="921"/>
      <c r="DVL94" s="921"/>
      <c r="DVM94" s="921"/>
      <c r="DVN94" s="921"/>
      <c r="DVO94" s="921"/>
      <c r="DVP94" s="921"/>
      <c r="DVQ94" s="921"/>
      <c r="DVR94" s="921"/>
      <c r="DVS94" s="921"/>
      <c r="DVT94" s="921"/>
      <c r="DVU94" s="921"/>
      <c r="DVV94" s="921"/>
      <c r="DVW94" s="921"/>
      <c r="DVX94" s="921"/>
      <c r="DVY94" s="921"/>
      <c r="DVZ94" s="921"/>
      <c r="DWA94" s="921"/>
      <c r="DWB94" s="921"/>
      <c r="DWC94" s="921"/>
      <c r="DWD94" s="921"/>
      <c r="DWE94" s="921"/>
      <c r="DWF94" s="921"/>
      <c r="DWG94" s="921"/>
      <c r="DWH94" s="921"/>
      <c r="DWI94" s="921"/>
      <c r="DWJ94" s="921"/>
      <c r="DWK94" s="921"/>
      <c r="DWL94" s="921"/>
      <c r="DWM94" s="921"/>
      <c r="DWN94" s="921"/>
      <c r="DWO94" s="921"/>
      <c r="DWP94" s="921"/>
      <c r="DWQ94" s="921"/>
      <c r="DWR94" s="921"/>
      <c r="DWS94" s="921"/>
      <c r="DWT94" s="921"/>
      <c r="DWU94" s="921"/>
      <c r="DWV94" s="921"/>
      <c r="DWW94" s="921"/>
      <c r="DWX94" s="921"/>
      <c r="DWY94" s="921"/>
      <c r="DWZ94" s="921"/>
      <c r="DXA94" s="921"/>
      <c r="DXB94" s="921"/>
      <c r="DXC94" s="921"/>
      <c r="DXD94" s="921"/>
      <c r="DXE94" s="921"/>
      <c r="DXF94" s="921"/>
      <c r="DXG94" s="921"/>
      <c r="DXH94" s="921"/>
      <c r="DXI94" s="921"/>
      <c r="DXJ94" s="921"/>
      <c r="DXK94" s="921"/>
      <c r="DXL94" s="921"/>
      <c r="DXM94" s="921"/>
      <c r="DXN94" s="921"/>
      <c r="DXO94" s="921"/>
      <c r="DXP94" s="921"/>
      <c r="DXQ94" s="921"/>
      <c r="DXR94" s="921"/>
      <c r="DXS94" s="921"/>
      <c r="DXT94" s="921"/>
      <c r="DXU94" s="921"/>
      <c r="DXV94" s="921"/>
      <c r="DXW94" s="921"/>
      <c r="DXX94" s="921"/>
      <c r="DXY94" s="921"/>
      <c r="DXZ94" s="921"/>
      <c r="DYA94" s="921"/>
      <c r="DYB94" s="921"/>
      <c r="DYC94" s="921"/>
      <c r="DYD94" s="921"/>
      <c r="DYE94" s="921"/>
      <c r="DYF94" s="921"/>
      <c r="DYG94" s="921"/>
      <c r="DYH94" s="921"/>
      <c r="DYI94" s="921"/>
      <c r="DYJ94" s="921"/>
      <c r="DYK94" s="921"/>
      <c r="DYL94" s="921"/>
      <c r="DYM94" s="921"/>
      <c r="DYN94" s="921"/>
      <c r="DYO94" s="921"/>
      <c r="DYP94" s="921"/>
      <c r="DYQ94" s="921"/>
      <c r="DYR94" s="921"/>
      <c r="DYS94" s="921"/>
      <c r="DYT94" s="921"/>
      <c r="DYU94" s="921"/>
      <c r="DYV94" s="921"/>
      <c r="DYW94" s="921"/>
      <c r="DYX94" s="921"/>
      <c r="DYY94" s="921"/>
      <c r="DYZ94" s="921"/>
      <c r="DZA94" s="921"/>
      <c r="DZB94" s="921"/>
      <c r="DZC94" s="921"/>
      <c r="DZD94" s="921"/>
      <c r="DZE94" s="921"/>
      <c r="DZF94" s="921"/>
      <c r="DZG94" s="921"/>
      <c r="DZH94" s="921"/>
      <c r="DZI94" s="921"/>
      <c r="DZJ94" s="921"/>
      <c r="DZK94" s="921"/>
      <c r="DZL94" s="921"/>
      <c r="DZM94" s="921"/>
      <c r="DZN94" s="921"/>
      <c r="DZO94" s="921"/>
      <c r="DZP94" s="921"/>
      <c r="DZQ94" s="921"/>
      <c r="DZR94" s="921"/>
      <c r="DZS94" s="921"/>
      <c r="DZT94" s="921"/>
      <c r="DZU94" s="921"/>
      <c r="DZV94" s="921"/>
      <c r="DZW94" s="921"/>
      <c r="DZX94" s="921"/>
      <c r="DZY94" s="921"/>
      <c r="DZZ94" s="921"/>
      <c r="EAA94" s="921"/>
      <c r="EAB94" s="921"/>
      <c r="EAC94" s="921"/>
      <c r="EAD94" s="921"/>
      <c r="EAE94" s="921"/>
      <c r="EAF94" s="921"/>
      <c r="EAG94" s="921"/>
      <c r="EAH94" s="921"/>
      <c r="EAI94" s="921"/>
      <c r="EAJ94" s="921"/>
      <c r="EAK94" s="921"/>
      <c r="EAL94" s="921"/>
      <c r="EAM94" s="921"/>
      <c r="EAN94" s="921"/>
      <c r="EAO94" s="921"/>
      <c r="EAP94" s="921"/>
      <c r="EAQ94" s="921"/>
      <c r="EAR94" s="921"/>
      <c r="EAS94" s="921"/>
      <c r="EAT94" s="921"/>
      <c r="EAU94" s="921"/>
      <c r="EAV94" s="921"/>
      <c r="EAW94" s="921"/>
      <c r="EAX94" s="921"/>
      <c r="EAY94" s="921"/>
      <c r="EAZ94" s="921"/>
      <c r="EBA94" s="921"/>
      <c r="EBB94" s="921"/>
      <c r="EBC94" s="921"/>
      <c r="EBD94" s="921"/>
      <c r="EBE94" s="921"/>
      <c r="EBF94" s="921"/>
      <c r="EBG94" s="921"/>
      <c r="EBH94" s="921"/>
      <c r="EBI94" s="921"/>
      <c r="EBJ94" s="921"/>
      <c r="EBK94" s="921"/>
      <c r="EBL94" s="921"/>
      <c r="EBM94" s="921"/>
      <c r="EBN94" s="921"/>
      <c r="EBO94" s="921"/>
      <c r="EBP94" s="921"/>
      <c r="EBQ94" s="921"/>
      <c r="EBR94" s="921"/>
      <c r="EBS94" s="921"/>
      <c r="EBT94" s="921"/>
      <c r="EBU94" s="921"/>
      <c r="EBV94" s="921"/>
      <c r="EBW94" s="921"/>
      <c r="EBX94" s="921"/>
      <c r="EBY94" s="921"/>
      <c r="EBZ94" s="921"/>
      <c r="ECA94" s="921"/>
      <c r="ECB94" s="921"/>
      <c r="ECC94" s="921"/>
      <c r="ECD94" s="921"/>
      <c r="ECE94" s="921"/>
      <c r="ECF94" s="921"/>
      <c r="ECG94" s="921"/>
      <c r="ECH94" s="921"/>
      <c r="ECI94" s="921"/>
      <c r="ECJ94" s="921"/>
      <c r="ECK94" s="921"/>
      <c r="ECL94" s="921"/>
      <c r="ECM94" s="921"/>
      <c r="ECN94" s="921"/>
      <c r="ECO94" s="921"/>
      <c r="ECP94" s="921"/>
      <c r="ECQ94" s="921"/>
      <c r="ECR94" s="921"/>
      <c r="ECS94" s="921"/>
      <c r="ECT94" s="921"/>
      <c r="ECU94" s="921"/>
      <c r="ECV94" s="921"/>
      <c r="ECW94" s="921"/>
      <c r="ECX94" s="921"/>
      <c r="ECY94" s="921"/>
      <c r="ECZ94" s="921"/>
      <c r="EDA94" s="921"/>
      <c r="EDB94" s="921"/>
      <c r="EDC94" s="921"/>
      <c r="EDD94" s="921"/>
      <c r="EDE94" s="921"/>
      <c r="EDF94" s="921"/>
      <c r="EDG94" s="921"/>
      <c r="EDH94" s="921"/>
      <c r="EDI94" s="921"/>
      <c r="EDJ94" s="921"/>
      <c r="EDK94" s="921"/>
      <c r="EDL94" s="921"/>
      <c r="EDM94" s="921"/>
      <c r="EDN94" s="921"/>
      <c r="EDO94" s="921"/>
      <c r="EDP94" s="921"/>
      <c r="EDQ94" s="921"/>
      <c r="EDR94" s="921"/>
      <c r="EDS94" s="921"/>
      <c r="EDT94" s="921"/>
      <c r="EDU94" s="921"/>
      <c r="EDV94" s="921"/>
      <c r="EDW94" s="921"/>
      <c r="EDX94" s="921"/>
      <c r="EDY94" s="921"/>
      <c r="EDZ94" s="921"/>
      <c r="EEA94" s="921"/>
      <c r="EEB94" s="921"/>
      <c r="EEC94" s="921"/>
      <c r="EED94" s="921"/>
      <c r="EEE94" s="921"/>
      <c r="EEF94" s="921"/>
      <c r="EEG94" s="921"/>
      <c r="EEH94" s="921"/>
      <c r="EEI94" s="921"/>
      <c r="EEJ94" s="921"/>
      <c r="EEK94" s="921"/>
      <c r="EEL94" s="921"/>
      <c r="EEM94" s="921"/>
      <c r="EEN94" s="921"/>
      <c r="EEO94" s="921"/>
      <c r="EEP94" s="921"/>
      <c r="EEQ94" s="921"/>
      <c r="EER94" s="921"/>
      <c r="EES94" s="921"/>
      <c r="EET94" s="921"/>
      <c r="EEU94" s="921"/>
      <c r="EEV94" s="921"/>
      <c r="EEW94" s="921"/>
      <c r="EEX94" s="921"/>
      <c r="EEY94" s="921"/>
      <c r="EEZ94" s="921"/>
      <c r="EFA94" s="921"/>
      <c r="EFB94" s="921"/>
      <c r="EFC94" s="921"/>
      <c r="EFD94" s="921"/>
      <c r="EFE94" s="921"/>
      <c r="EFF94" s="921"/>
      <c r="EFG94" s="921"/>
      <c r="EFH94" s="921"/>
      <c r="EFI94" s="921"/>
      <c r="EFJ94" s="921"/>
      <c r="EFK94" s="921"/>
      <c r="EFL94" s="921"/>
      <c r="EFM94" s="921"/>
      <c r="EFN94" s="921"/>
      <c r="EFO94" s="921"/>
      <c r="EFP94" s="921"/>
      <c r="EFQ94" s="921"/>
      <c r="EFR94" s="921"/>
      <c r="EFS94" s="921"/>
      <c r="EFT94" s="921"/>
      <c r="EFU94" s="921"/>
      <c r="EFV94" s="921"/>
      <c r="EFW94" s="921"/>
      <c r="EFX94" s="921"/>
      <c r="EFY94" s="921"/>
      <c r="EFZ94" s="921"/>
      <c r="EGA94" s="921"/>
      <c r="EGB94" s="921"/>
      <c r="EGC94" s="921"/>
      <c r="EGD94" s="921"/>
      <c r="EGE94" s="921"/>
      <c r="EGF94" s="921"/>
      <c r="EGG94" s="921"/>
      <c r="EGH94" s="921"/>
      <c r="EGI94" s="921"/>
      <c r="EGJ94" s="921"/>
      <c r="EGK94" s="921"/>
      <c r="EGL94" s="921"/>
      <c r="EGM94" s="921"/>
      <c r="EGN94" s="921"/>
      <c r="EGO94" s="921"/>
      <c r="EGP94" s="921"/>
      <c r="EGQ94" s="921"/>
      <c r="EGR94" s="921"/>
      <c r="EGS94" s="921"/>
      <c r="EGT94" s="921"/>
      <c r="EGU94" s="921"/>
      <c r="EGV94" s="921"/>
      <c r="EGW94" s="921"/>
      <c r="EGX94" s="921"/>
      <c r="EGY94" s="921"/>
      <c r="EGZ94" s="921"/>
      <c r="EHA94" s="921"/>
      <c r="EHB94" s="921"/>
      <c r="EHC94" s="921"/>
      <c r="EHD94" s="921"/>
      <c r="EHE94" s="921"/>
      <c r="EHF94" s="921"/>
      <c r="EHG94" s="921"/>
      <c r="EHH94" s="921"/>
      <c r="EHI94" s="921"/>
      <c r="EHJ94" s="921"/>
      <c r="EHK94" s="921"/>
      <c r="EHL94" s="921"/>
      <c r="EHM94" s="921"/>
      <c r="EHN94" s="921"/>
      <c r="EHO94" s="921"/>
      <c r="EHP94" s="921"/>
      <c r="EHQ94" s="921"/>
      <c r="EHR94" s="921"/>
      <c r="EHS94" s="921"/>
      <c r="EHT94" s="921"/>
      <c r="EHU94" s="921"/>
      <c r="EHV94" s="921"/>
      <c r="EHW94" s="921"/>
      <c r="EHX94" s="921"/>
      <c r="EHY94" s="921"/>
      <c r="EHZ94" s="921"/>
      <c r="EIA94" s="921"/>
      <c r="EIB94" s="921"/>
      <c r="EIC94" s="921"/>
      <c r="EID94" s="921"/>
      <c r="EIE94" s="921"/>
      <c r="EIF94" s="921"/>
      <c r="EIG94" s="921"/>
      <c r="EIH94" s="921"/>
      <c r="EII94" s="921"/>
      <c r="EIJ94" s="921"/>
      <c r="EIK94" s="921"/>
      <c r="EIL94" s="921"/>
      <c r="EIM94" s="921"/>
      <c r="EIN94" s="921"/>
      <c r="EIO94" s="921"/>
      <c r="EIP94" s="921"/>
      <c r="EIQ94" s="921"/>
      <c r="EIR94" s="921"/>
      <c r="EIS94" s="921"/>
      <c r="EIT94" s="921"/>
      <c r="EIU94" s="921"/>
      <c r="EIV94" s="921"/>
      <c r="EIW94" s="921"/>
      <c r="EIX94" s="921"/>
      <c r="EIY94" s="921"/>
      <c r="EIZ94" s="921"/>
      <c r="EJA94" s="921"/>
      <c r="EJB94" s="921"/>
      <c r="EJC94" s="921"/>
      <c r="EJD94" s="921"/>
      <c r="EJE94" s="921"/>
      <c r="EJF94" s="921"/>
      <c r="EJG94" s="921"/>
      <c r="EJH94" s="921"/>
      <c r="EJI94" s="921"/>
      <c r="EJJ94" s="921"/>
      <c r="EJK94" s="921"/>
      <c r="EJL94" s="921"/>
      <c r="EJM94" s="921"/>
      <c r="EJN94" s="921"/>
      <c r="EJO94" s="921"/>
      <c r="EJP94" s="921"/>
      <c r="EJQ94" s="921"/>
      <c r="EJR94" s="921"/>
      <c r="EJS94" s="921"/>
      <c r="EJT94" s="921"/>
      <c r="EJU94" s="921"/>
      <c r="EJV94" s="921"/>
      <c r="EJW94" s="921"/>
      <c r="EJX94" s="921"/>
      <c r="EJY94" s="921"/>
      <c r="EJZ94" s="921"/>
      <c r="EKA94" s="921"/>
      <c r="EKB94" s="921"/>
      <c r="EKC94" s="921"/>
      <c r="EKD94" s="921"/>
      <c r="EKE94" s="921"/>
      <c r="EKF94" s="921"/>
      <c r="EKG94" s="921"/>
      <c r="EKH94" s="921"/>
      <c r="EKI94" s="921"/>
      <c r="EKJ94" s="921"/>
      <c r="EKK94" s="921"/>
      <c r="EKL94" s="921"/>
      <c r="EKM94" s="921"/>
      <c r="EKN94" s="921"/>
      <c r="EKO94" s="921"/>
      <c r="EKP94" s="921"/>
      <c r="EKQ94" s="921"/>
      <c r="EKR94" s="921"/>
      <c r="EKS94" s="921"/>
      <c r="EKT94" s="921"/>
      <c r="EKU94" s="921"/>
      <c r="EKV94" s="921"/>
      <c r="EKW94" s="921"/>
      <c r="EKX94" s="921"/>
      <c r="EKY94" s="921"/>
      <c r="EKZ94" s="921"/>
      <c r="ELA94" s="921"/>
      <c r="ELB94" s="921"/>
      <c r="ELC94" s="921"/>
      <c r="ELD94" s="921"/>
      <c r="ELE94" s="921"/>
      <c r="ELF94" s="921"/>
      <c r="ELG94" s="921"/>
      <c r="ELH94" s="921"/>
      <c r="ELI94" s="921"/>
      <c r="ELJ94" s="921"/>
      <c r="ELK94" s="921"/>
      <c r="ELL94" s="921"/>
      <c r="ELM94" s="921"/>
      <c r="ELN94" s="921"/>
      <c r="ELO94" s="921"/>
      <c r="ELP94" s="921"/>
      <c r="ELQ94" s="921"/>
      <c r="ELR94" s="921"/>
      <c r="ELS94" s="921"/>
      <c r="ELT94" s="921"/>
      <c r="ELU94" s="921"/>
      <c r="ELV94" s="921"/>
      <c r="ELW94" s="921"/>
      <c r="ELX94" s="921"/>
      <c r="ELY94" s="921"/>
      <c r="ELZ94" s="921"/>
      <c r="EMA94" s="921"/>
      <c r="EMB94" s="921"/>
      <c r="EMC94" s="921"/>
      <c r="EMD94" s="921"/>
      <c r="EME94" s="921"/>
      <c r="EMF94" s="921"/>
      <c r="EMG94" s="921"/>
      <c r="EMH94" s="921"/>
      <c r="EMI94" s="921"/>
      <c r="EMJ94" s="921"/>
      <c r="EMK94" s="921"/>
      <c r="EML94" s="921"/>
      <c r="EMM94" s="921"/>
      <c r="EMN94" s="921"/>
      <c r="EMO94" s="921"/>
      <c r="EMP94" s="921"/>
      <c r="EMQ94" s="921"/>
      <c r="EMR94" s="921"/>
      <c r="EMS94" s="921"/>
      <c r="EMT94" s="921"/>
      <c r="EMU94" s="921"/>
      <c r="EMV94" s="921"/>
      <c r="EMW94" s="921"/>
      <c r="EMX94" s="921"/>
      <c r="EMY94" s="921"/>
      <c r="EMZ94" s="921"/>
      <c r="ENA94" s="921"/>
      <c r="ENB94" s="921"/>
      <c r="ENC94" s="921"/>
      <c r="END94" s="921"/>
      <c r="ENE94" s="921"/>
      <c r="ENF94" s="921"/>
      <c r="ENG94" s="921"/>
      <c r="ENH94" s="921"/>
      <c r="ENI94" s="921"/>
      <c r="ENJ94" s="921"/>
      <c r="ENK94" s="921"/>
      <c r="ENL94" s="921"/>
      <c r="ENM94" s="921"/>
      <c r="ENN94" s="921"/>
      <c r="ENO94" s="921"/>
      <c r="ENP94" s="921"/>
      <c r="ENQ94" s="921"/>
      <c r="ENR94" s="921"/>
      <c r="ENS94" s="921"/>
      <c r="ENT94" s="921"/>
      <c r="ENU94" s="921"/>
      <c r="ENV94" s="921"/>
      <c r="ENW94" s="921"/>
      <c r="ENX94" s="921"/>
      <c r="ENY94" s="921"/>
      <c r="ENZ94" s="921"/>
      <c r="EOA94" s="921"/>
      <c r="EOB94" s="921"/>
      <c r="EOC94" s="921"/>
      <c r="EOD94" s="921"/>
      <c r="EOE94" s="921"/>
      <c r="EOF94" s="921"/>
      <c r="EOG94" s="921"/>
      <c r="EOH94" s="921"/>
      <c r="EOI94" s="921"/>
      <c r="EOJ94" s="921"/>
      <c r="EOK94" s="921"/>
      <c r="EOL94" s="921"/>
      <c r="EOM94" s="921"/>
      <c r="EON94" s="921"/>
      <c r="EOO94" s="921"/>
      <c r="EOP94" s="921"/>
      <c r="EOQ94" s="921"/>
      <c r="EOR94" s="921"/>
      <c r="EOS94" s="921"/>
      <c r="EOT94" s="921"/>
      <c r="EOU94" s="921"/>
      <c r="EOV94" s="921"/>
      <c r="EOW94" s="921"/>
      <c r="EOX94" s="921"/>
      <c r="EOY94" s="921"/>
      <c r="EOZ94" s="921"/>
      <c r="EPA94" s="921"/>
      <c r="EPB94" s="921"/>
      <c r="EPC94" s="921"/>
      <c r="EPD94" s="921"/>
      <c r="EPE94" s="921"/>
      <c r="EPF94" s="921"/>
      <c r="EPG94" s="921"/>
      <c r="EPH94" s="921"/>
      <c r="EPI94" s="921"/>
      <c r="EPJ94" s="921"/>
      <c r="EPK94" s="921"/>
      <c r="EPL94" s="921"/>
      <c r="EPM94" s="921"/>
      <c r="EPN94" s="921"/>
      <c r="EPO94" s="921"/>
      <c r="EPP94" s="921"/>
      <c r="EPQ94" s="921"/>
      <c r="EPR94" s="921"/>
      <c r="EPS94" s="921"/>
      <c r="EPT94" s="921"/>
      <c r="EPU94" s="921"/>
      <c r="EPV94" s="921"/>
      <c r="EPW94" s="921"/>
      <c r="EPX94" s="921"/>
      <c r="EPY94" s="921"/>
      <c r="EPZ94" s="921"/>
      <c r="EQA94" s="921"/>
      <c r="EQB94" s="921"/>
      <c r="EQC94" s="921"/>
      <c r="EQD94" s="921"/>
      <c r="EQE94" s="921"/>
      <c r="EQF94" s="921"/>
      <c r="EQG94" s="921"/>
      <c r="EQH94" s="921"/>
      <c r="EQI94" s="921"/>
      <c r="EQJ94" s="921"/>
      <c r="EQK94" s="921"/>
      <c r="EQL94" s="921"/>
      <c r="EQM94" s="921"/>
      <c r="EQN94" s="921"/>
      <c r="EQO94" s="921"/>
      <c r="EQP94" s="921"/>
      <c r="EQQ94" s="921"/>
      <c r="EQR94" s="921"/>
      <c r="EQS94" s="921"/>
      <c r="EQT94" s="921"/>
      <c r="EQU94" s="921"/>
      <c r="EQV94" s="921"/>
      <c r="EQW94" s="921"/>
      <c r="EQX94" s="921"/>
      <c r="EQY94" s="921"/>
      <c r="EQZ94" s="921"/>
      <c r="ERA94" s="921"/>
      <c r="ERB94" s="921"/>
      <c r="ERC94" s="921"/>
      <c r="ERD94" s="921"/>
      <c r="ERE94" s="921"/>
      <c r="ERF94" s="921"/>
      <c r="ERG94" s="921"/>
      <c r="ERH94" s="921"/>
      <c r="ERI94" s="921"/>
      <c r="ERJ94" s="921"/>
      <c r="ERK94" s="921"/>
      <c r="ERL94" s="921"/>
      <c r="ERM94" s="921"/>
      <c r="ERN94" s="921"/>
      <c r="ERO94" s="921"/>
      <c r="ERP94" s="921"/>
      <c r="ERQ94" s="921"/>
      <c r="ERR94" s="921"/>
      <c r="ERS94" s="921"/>
      <c r="ERT94" s="921"/>
      <c r="ERU94" s="921"/>
      <c r="ERV94" s="921"/>
      <c r="ERW94" s="921"/>
      <c r="ERX94" s="921"/>
      <c r="ERY94" s="921"/>
      <c r="ERZ94" s="921"/>
      <c r="ESA94" s="921"/>
      <c r="ESB94" s="921"/>
      <c r="ESC94" s="921"/>
      <c r="ESD94" s="921"/>
      <c r="ESE94" s="921"/>
      <c r="ESF94" s="921"/>
      <c r="ESG94" s="921"/>
      <c r="ESH94" s="921"/>
      <c r="ESI94" s="921"/>
      <c r="ESJ94" s="921"/>
      <c r="ESK94" s="921"/>
      <c r="ESL94" s="921"/>
      <c r="ESM94" s="921"/>
      <c r="ESN94" s="921"/>
      <c r="ESO94" s="921"/>
      <c r="ESP94" s="921"/>
      <c r="ESQ94" s="921"/>
      <c r="ESR94" s="921"/>
      <c r="ESS94" s="921"/>
      <c r="EST94" s="921"/>
      <c r="ESU94" s="921"/>
      <c r="ESV94" s="921"/>
      <c r="ESW94" s="921"/>
      <c r="ESX94" s="921"/>
      <c r="ESY94" s="921"/>
      <c r="ESZ94" s="921"/>
      <c r="ETA94" s="921"/>
      <c r="ETB94" s="921"/>
      <c r="ETC94" s="921"/>
      <c r="ETD94" s="921"/>
      <c r="ETE94" s="921"/>
      <c r="ETF94" s="921"/>
      <c r="ETG94" s="921"/>
      <c r="ETH94" s="921"/>
      <c r="ETI94" s="921"/>
      <c r="ETJ94" s="921"/>
      <c r="ETK94" s="921"/>
      <c r="ETL94" s="921"/>
      <c r="ETM94" s="921"/>
      <c r="ETN94" s="921"/>
      <c r="ETO94" s="921"/>
      <c r="ETP94" s="921"/>
      <c r="ETQ94" s="921"/>
      <c r="ETR94" s="921"/>
      <c r="ETS94" s="921"/>
      <c r="ETT94" s="921"/>
      <c r="ETU94" s="921"/>
      <c r="ETV94" s="921"/>
      <c r="ETW94" s="921"/>
      <c r="ETX94" s="921"/>
      <c r="ETY94" s="921"/>
      <c r="ETZ94" s="921"/>
      <c r="EUA94" s="921"/>
      <c r="EUB94" s="921"/>
      <c r="EUC94" s="921"/>
      <c r="EUD94" s="921"/>
      <c r="EUE94" s="921"/>
      <c r="EUF94" s="921"/>
      <c r="EUG94" s="921"/>
      <c r="EUH94" s="921"/>
      <c r="EUI94" s="921"/>
      <c r="EUJ94" s="921"/>
      <c r="EUK94" s="921"/>
      <c r="EUL94" s="921"/>
      <c r="EUM94" s="921"/>
      <c r="EUN94" s="921"/>
      <c r="EUO94" s="921"/>
      <c r="EUP94" s="921"/>
      <c r="EUQ94" s="921"/>
      <c r="EUR94" s="921"/>
      <c r="EUS94" s="921"/>
      <c r="EUT94" s="921"/>
      <c r="EUU94" s="921"/>
      <c r="EUV94" s="921"/>
      <c r="EUW94" s="921"/>
      <c r="EUX94" s="921"/>
      <c r="EUY94" s="921"/>
      <c r="EUZ94" s="921"/>
      <c r="EVA94" s="921"/>
      <c r="EVB94" s="921"/>
      <c r="EVC94" s="921"/>
      <c r="EVD94" s="921"/>
      <c r="EVE94" s="921"/>
      <c r="EVF94" s="921"/>
      <c r="EVG94" s="921"/>
      <c r="EVH94" s="921"/>
      <c r="EVI94" s="921"/>
      <c r="EVJ94" s="921"/>
      <c r="EVK94" s="921"/>
      <c r="EVL94" s="921"/>
      <c r="EVM94" s="921"/>
      <c r="EVN94" s="921"/>
      <c r="EVO94" s="921"/>
      <c r="EVP94" s="921"/>
      <c r="EVQ94" s="921"/>
      <c r="EVR94" s="921"/>
      <c r="EVS94" s="921"/>
      <c r="EVT94" s="921"/>
      <c r="EVU94" s="921"/>
      <c r="EVV94" s="921"/>
      <c r="EVW94" s="921"/>
      <c r="EVX94" s="921"/>
      <c r="EVY94" s="921"/>
      <c r="EVZ94" s="921"/>
      <c r="EWA94" s="921"/>
      <c r="EWB94" s="921"/>
      <c r="EWC94" s="921"/>
      <c r="EWD94" s="921"/>
      <c r="EWE94" s="921"/>
      <c r="EWF94" s="921"/>
      <c r="EWG94" s="921"/>
      <c r="EWH94" s="921"/>
      <c r="EWI94" s="921"/>
      <c r="EWJ94" s="921"/>
      <c r="EWK94" s="921"/>
      <c r="EWL94" s="921"/>
      <c r="EWM94" s="921"/>
      <c r="EWN94" s="921"/>
      <c r="EWO94" s="921"/>
      <c r="EWP94" s="921"/>
      <c r="EWQ94" s="921"/>
      <c r="EWR94" s="921"/>
      <c r="EWS94" s="921"/>
      <c r="EWT94" s="921"/>
      <c r="EWU94" s="921"/>
      <c r="EWV94" s="921"/>
      <c r="EWW94" s="921"/>
      <c r="EWX94" s="921"/>
      <c r="EWY94" s="921"/>
      <c r="EWZ94" s="921"/>
      <c r="EXA94" s="921"/>
      <c r="EXB94" s="921"/>
      <c r="EXC94" s="921"/>
      <c r="EXD94" s="921"/>
      <c r="EXE94" s="921"/>
      <c r="EXF94" s="921"/>
      <c r="EXG94" s="921"/>
      <c r="EXH94" s="921"/>
      <c r="EXI94" s="921"/>
      <c r="EXJ94" s="921"/>
      <c r="EXK94" s="921"/>
      <c r="EXL94" s="921"/>
      <c r="EXM94" s="921"/>
      <c r="EXN94" s="921"/>
      <c r="EXO94" s="921"/>
      <c r="EXP94" s="921"/>
      <c r="EXQ94" s="921"/>
      <c r="EXR94" s="921"/>
      <c r="EXS94" s="921"/>
      <c r="EXT94" s="921"/>
      <c r="EXU94" s="921"/>
      <c r="EXV94" s="921"/>
      <c r="EXW94" s="921"/>
      <c r="EXX94" s="921"/>
      <c r="EXY94" s="921"/>
      <c r="EXZ94" s="921"/>
      <c r="EYA94" s="921"/>
      <c r="EYB94" s="921"/>
      <c r="EYC94" s="921"/>
      <c r="EYD94" s="921"/>
      <c r="EYE94" s="921"/>
      <c r="EYF94" s="921"/>
      <c r="EYG94" s="921"/>
      <c r="EYH94" s="921"/>
      <c r="EYI94" s="921"/>
      <c r="EYJ94" s="921"/>
      <c r="EYK94" s="921"/>
      <c r="EYL94" s="921"/>
      <c r="EYM94" s="921"/>
      <c r="EYN94" s="921"/>
      <c r="EYO94" s="921"/>
      <c r="EYP94" s="921"/>
      <c r="EYQ94" s="921"/>
      <c r="EYR94" s="921"/>
      <c r="EYS94" s="921"/>
      <c r="EYT94" s="921"/>
      <c r="EYU94" s="921"/>
      <c r="EYV94" s="921"/>
      <c r="EYW94" s="921"/>
      <c r="EYX94" s="921"/>
      <c r="EYY94" s="921"/>
      <c r="EYZ94" s="921"/>
      <c r="EZA94" s="921"/>
      <c r="EZB94" s="921"/>
      <c r="EZC94" s="921"/>
      <c r="EZD94" s="921"/>
      <c r="EZE94" s="921"/>
      <c r="EZF94" s="921"/>
      <c r="EZG94" s="921"/>
      <c r="EZH94" s="921"/>
      <c r="EZI94" s="921"/>
      <c r="EZJ94" s="921"/>
      <c r="EZK94" s="921"/>
      <c r="EZL94" s="921"/>
      <c r="EZM94" s="921"/>
      <c r="EZN94" s="921"/>
      <c r="EZO94" s="921"/>
      <c r="EZP94" s="921"/>
      <c r="EZQ94" s="921"/>
      <c r="EZR94" s="921"/>
      <c r="EZS94" s="921"/>
      <c r="EZT94" s="921"/>
      <c r="EZU94" s="921"/>
      <c r="EZV94" s="921"/>
      <c r="EZW94" s="921"/>
      <c r="EZX94" s="921"/>
      <c r="EZY94" s="921"/>
      <c r="EZZ94" s="921"/>
      <c r="FAA94" s="921"/>
      <c r="FAB94" s="921"/>
      <c r="FAC94" s="921"/>
      <c r="FAD94" s="921"/>
      <c r="FAE94" s="921"/>
      <c r="FAF94" s="921"/>
      <c r="FAG94" s="921"/>
      <c r="FAH94" s="921"/>
      <c r="FAI94" s="921"/>
      <c r="FAJ94" s="921"/>
      <c r="FAK94" s="921"/>
      <c r="FAL94" s="921"/>
      <c r="FAM94" s="921"/>
      <c r="FAN94" s="921"/>
      <c r="FAO94" s="921"/>
      <c r="FAP94" s="921"/>
      <c r="FAQ94" s="921"/>
      <c r="FAR94" s="921"/>
      <c r="FAS94" s="921"/>
      <c r="FAT94" s="921"/>
      <c r="FAU94" s="921"/>
      <c r="FAV94" s="921"/>
      <c r="FAW94" s="921"/>
      <c r="FAX94" s="921"/>
      <c r="FAY94" s="921"/>
      <c r="FAZ94" s="921"/>
      <c r="FBA94" s="921"/>
      <c r="FBB94" s="921"/>
      <c r="FBC94" s="921"/>
      <c r="FBD94" s="921"/>
      <c r="FBE94" s="921"/>
      <c r="FBF94" s="921"/>
      <c r="FBG94" s="921"/>
      <c r="FBH94" s="921"/>
      <c r="FBI94" s="921"/>
      <c r="FBJ94" s="921"/>
      <c r="FBK94" s="921"/>
      <c r="FBL94" s="921"/>
      <c r="FBM94" s="921"/>
      <c r="FBN94" s="921"/>
      <c r="FBO94" s="921"/>
      <c r="FBP94" s="921"/>
      <c r="FBQ94" s="921"/>
      <c r="FBR94" s="921"/>
      <c r="FBS94" s="921"/>
      <c r="FBT94" s="921"/>
      <c r="FBU94" s="921"/>
      <c r="FBV94" s="921"/>
      <c r="FBW94" s="921"/>
      <c r="FBX94" s="921"/>
      <c r="FBY94" s="921"/>
      <c r="FBZ94" s="921"/>
      <c r="FCA94" s="921"/>
      <c r="FCB94" s="921"/>
      <c r="FCC94" s="921"/>
      <c r="FCD94" s="921"/>
      <c r="FCE94" s="921"/>
      <c r="FCF94" s="921"/>
      <c r="FCG94" s="921"/>
      <c r="FCH94" s="921"/>
      <c r="FCI94" s="921"/>
      <c r="FCJ94" s="921"/>
      <c r="FCK94" s="921"/>
      <c r="FCL94" s="921"/>
      <c r="FCM94" s="921"/>
      <c r="FCN94" s="921"/>
      <c r="FCO94" s="921"/>
      <c r="FCP94" s="921"/>
      <c r="FCQ94" s="921"/>
      <c r="FCR94" s="921"/>
      <c r="FCS94" s="921"/>
      <c r="FCT94" s="921"/>
      <c r="FCU94" s="921"/>
      <c r="FCV94" s="921"/>
      <c r="FCW94" s="921"/>
      <c r="FCX94" s="921"/>
      <c r="FCY94" s="921"/>
      <c r="FCZ94" s="921"/>
      <c r="FDA94" s="921"/>
      <c r="FDB94" s="921"/>
      <c r="FDC94" s="921"/>
      <c r="FDD94" s="921"/>
      <c r="FDE94" s="921"/>
      <c r="FDF94" s="921"/>
      <c r="FDG94" s="921"/>
      <c r="FDH94" s="921"/>
      <c r="FDI94" s="921"/>
      <c r="FDJ94" s="921"/>
      <c r="FDK94" s="921"/>
      <c r="FDL94" s="921"/>
      <c r="FDM94" s="921"/>
      <c r="FDN94" s="921"/>
      <c r="FDO94" s="921"/>
      <c r="FDP94" s="921"/>
      <c r="FDQ94" s="921"/>
      <c r="FDR94" s="921"/>
      <c r="FDS94" s="921"/>
      <c r="FDT94" s="921"/>
      <c r="FDU94" s="921"/>
      <c r="FDV94" s="921"/>
      <c r="FDW94" s="921"/>
      <c r="FDX94" s="921"/>
      <c r="FDY94" s="921"/>
      <c r="FDZ94" s="921"/>
      <c r="FEA94" s="921"/>
      <c r="FEB94" s="921"/>
      <c r="FEC94" s="921"/>
      <c r="FED94" s="921"/>
      <c r="FEE94" s="921"/>
      <c r="FEF94" s="921"/>
      <c r="FEG94" s="921"/>
      <c r="FEH94" s="921"/>
      <c r="FEI94" s="921"/>
      <c r="FEJ94" s="921"/>
      <c r="FEK94" s="921"/>
      <c r="FEL94" s="921"/>
      <c r="FEM94" s="921"/>
      <c r="FEN94" s="921"/>
      <c r="FEO94" s="921"/>
      <c r="FEP94" s="921"/>
      <c r="FEQ94" s="921"/>
      <c r="FER94" s="921"/>
      <c r="FES94" s="921"/>
      <c r="FET94" s="921"/>
      <c r="FEU94" s="921"/>
      <c r="FEV94" s="921"/>
      <c r="FEW94" s="921"/>
      <c r="FEX94" s="921"/>
      <c r="FEY94" s="921"/>
      <c r="FEZ94" s="921"/>
      <c r="FFA94" s="921"/>
      <c r="FFB94" s="921"/>
      <c r="FFC94" s="921"/>
      <c r="FFD94" s="921"/>
      <c r="FFE94" s="921"/>
      <c r="FFF94" s="921"/>
      <c r="FFG94" s="921"/>
      <c r="FFH94" s="921"/>
      <c r="FFI94" s="921"/>
      <c r="FFJ94" s="921"/>
      <c r="FFK94" s="921"/>
      <c r="FFL94" s="921"/>
      <c r="FFM94" s="921"/>
      <c r="FFN94" s="921"/>
      <c r="FFO94" s="921"/>
      <c r="FFP94" s="921"/>
      <c r="FFQ94" s="921"/>
      <c r="FFR94" s="921"/>
      <c r="FFS94" s="921"/>
      <c r="FFT94" s="921"/>
      <c r="FFU94" s="921"/>
      <c r="FFV94" s="921"/>
      <c r="FFW94" s="921"/>
      <c r="FFX94" s="921"/>
      <c r="FFY94" s="921"/>
      <c r="FFZ94" s="921"/>
      <c r="FGA94" s="921"/>
      <c r="FGB94" s="921"/>
      <c r="FGC94" s="921"/>
      <c r="FGD94" s="921"/>
      <c r="FGE94" s="921"/>
      <c r="FGF94" s="921"/>
      <c r="FGG94" s="921"/>
      <c r="FGH94" s="921"/>
      <c r="FGI94" s="921"/>
      <c r="FGJ94" s="921"/>
      <c r="FGK94" s="921"/>
      <c r="FGL94" s="921"/>
      <c r="FGM94" s="921"/>
      <c r="FGN94" s="921"/>
      <c r="FGO94" s="921"/>
      <c r="FGP94" s="921"/>
      <c r="FGQ94" s="921"/>
      <c r="FGR94" s="921"/>
      <c r="FGS94" s="921"/>
      <c r="FGT94" s="921"/>
      <c r="FGU94" s="921"/>
      <c r="FGV94" s="921"/>
      <c r="FGW94" s="921"/>
      <c r="FGX94" s="921"/>
      <c r="FGY94" s="921"/>
      <c r="FGZ94" s="921"/>
      <c r="FHA94" s="921"/>
      <c r="FHB94" s="921"/>
      <c r="FHC94" s="921"/>
      <c r="FHD94" s="921"/>
      <c r="FHE94" s="921"/>
      <c r="FHF94" s="921"/>
      <c r="FHG94" s="921"/>
      <c r="FHH94" s="921"/>
      <c r="FHI94" s="921"/>
      <c r="FHJ94" s="921"/>
      <c r="FHK94" s="921"/>
      <c r="FHL94" s="921"/>
      <c r="FHM94" s="921"/>
      <c r="FHN94" s="921"/>
      <c r="FHO94" s="921"/>
      <c r="FHP94" s="921"/>
      <c r="FHQ94" s="921"/>
      <c r="FHR94" s="921"/>
      <c r="FHS94" s="921"/>
      <c r="FHT94" s="921"/>
      <c r="FHU94" s="921"/>
      <c r="FHV94" s="921"/>
      <c r="FHW94" s="921"/>
      <c r="FHX94" s="921"/>
      <c r="FHY94" s="921"/>
      <c r="FHZ94" s="921"/>
      <c r="FIA94" s="921"/>
      <c r="FIB94" s="921"/>
      <c r="FIC94" s="921"/>
      <c r="FID94" s="921"/>
      <c r="FIE94" s="921"/>
      <c r="FIF94" s="921"/>
      <c r="FIG94" s="921"/>
      <c r="FIH94" s="921"/>
      <c r="FII94" s="921"/>
      <c r="FIJ94" s="921"/>
      <c r="FIK94" s="921"/>
      <c r="FIL94" s="921"/>
      <c r="FIM94" s="921"/>
      <c r="FIN94" s="921"/>
      <c r="FIO94" s="921"/>
      <c r="FIP94" s="921"/>
      <c r="FIQ94" s="921"/>
      <c r="FIR94" s="921"/>
      <c r="FIS94" s="921"/>
      <c r="FIT94" s="921"/>
      <c r="FIU94" s="921"/>
      <c r="FIV94" s="921"/>
      <c r="FIW94" s="921"/>
      <c r="FIX94" s="921"/>
      <c r="FIY94" s="921"/>
      <c r="FIZ94" s="921"/>
      <c r="FJA94" s="921"/>
      <c r="FJB94" s="921"/>
      <c r="FJC94" s="921"/>
      <c r="FJD94" s="921"/>
      <c r="FJE94" s="921"/>
      <c r="FJF94" s="921"/>
      <c r="FJG94" s="921"/>
      <c r="FJH94" s="921"/>
      <c r="FJI94" s="921"/>
      <c r="FJJ94" s="921"/>
      <c r="FJK94" s="921"/>
      <c r="FJL94" s="921"/>
      <c r="FJM94" s="921"/>
      <c r="FJN94" s="921"/>
      <c r="FJO94" s="921"/>
      <c r="FJP94" s="921"/>
      <c r="FJQ94" s="921"/>
      <c r="FJR94" s="921"/>
      <c r="FJS94" s="921"/>
      <c r="FJT94" s="921"/>
      <c r="FJU94" s="921"/>
      <c r="FJV94" s="921"/>
      <c r="FJW94" s="921"/>
      <c r="FJX94" s="921"/>
      <c r="FJY94" s="921"/>
      <c r="FJZ94" s="921"/>
      <c r="FKA94" s="921"/>
      <c r="FKB94" s="921"/>
      <c r="FKC94" s="921"/>
      <c r="FKD94" s="921"/>
      <c r="FKE94" s="921"/>
      <c r="FKF94" s="921"/>
      <c r="FKG94" s="921"/>
      <c r="FKH94" s="921"/>
      <c r="FKI94" s="921"/>
      <c r="FKJ94" s="921"/>
      <c r="FKK94" s="921"/>
      <c r="FKL94" s="921"/>
      <c r="FKM94" s="921"/>
      <c r="FKN94" s="921"/>
      <c r="FKO94" s="921"/>
      <c r="FKP94" s="921"/>
      <c r="FKQ94" s="921"/>
      <c r="FKR94" s="921"/>
      <c r="FKS94" s="921"/>
      <c r="FKT94" s="921"/>
      <c r="FKU94" s="921"/>
      <c r="FKV94" s="921"/>
      <c r="FKW94" s="921"/>
      <c r="FKX94" s="921"/>
      <c r="FKY94" s="921"/>
      <c r="FKZ94" s="921"/>
      <c r="FLA94" s="921"/>
      <c r="FLB94" s="921"/>
      <c r="FLC94" s="921"/>
      <c r="FLD94" s="921"/>
      <c r="FLE94" s="921"/>
      <c r="FLF94" s="921"/>
      <c r="FLG94" s="921"/>
      <c r="FLH94" s="921"/>
      <c r="FLI94" s="921"/>
      <c r="FLJ94" s="921"/>
      <c r="FLK94" s="921"/>
      <c r="FLL94" s="921"/>
      <c r="FLM94" s="921"/>
      <c r="FLN94" s="921"/>
      <c r="FLO94" s="921"/>
      <c r="FLP94" s="921"/>
      <c r="FLQ94" s="921"/>
      <c r="FLR94" s="921"/>
      <c r="FLS94" s="921"/>
      <c r="FLT94" s="921"/>
      <c r="FLU94" s="921"/>
      <c r="FLV94" s="921"/>
      <c r="FLW94" s="921"/>
      <c r="FLX94" s="921"/>
      <c r="FLY94" s="921"/>
      <c r="FLZ94" s="921"/>
      <c r="FMA94" s="921"/>
      <c r="FMB94" s="921"/>
      <c r="FMC94" s="921"/>
      <c r="FMD94" s="921"/>
      <c r="FME94" s="921"/>
      <c r="FMF94" s="921"/>
      <c r="FMG94" s="921"/>
      <c r="FMH94" s="921"/>
      <c r="FMI94" s="921"/>
      <c r="FMJ94" s="921"/>
      <c r="FMK94" s="921"/>
      <c r="FML94" s="921"/>
      <c r="FMM94" s="921"/>
      <c r="FMN94" s="921"/>
      <c r="FMO94" s="921"/>
      <c r="FMP94" s="921"/>
      <c r="FMQ94" s="921"/>
      <c r="FMR94" s="921"/>
      <c r="FMS94" s="921"/>
      <c r="FMT94" s="921"/>
      <c r="FMU94" s="921"/>
      <c r="FMV94" s="921"/>
      <c r="FMW94" s="921"/>
      <c r="FMX94" s="921"/>
      <c r="FMY94" s="921"/>
      <c r="FMZ94" s="921"/>
      <c r="FNA94" s="921"/>
      <c r="FNB94" s="921"/>
      <c r="FNC94" s="921"/>
      <c r="FND94" s="921"/>
      <c r="FNE94" s="921"/>
      <c r="FNF94" s="921"/>
      <c r="FNG94" s="921"/>
      <c r="FNH94" s="921"/>
      <c r="FNI94" s="921"/>
      <c r="FNJ94" s="921"/>
      <c r="FNK94" s="921"/>
      <c r="FNL94" s="921"/>
      <c r="FNM94" s="921"/>
      <c r="FNN94" s="921"/>
      <c r="FNO94" s="921"/>
      <c r="FNP94" s="921"/>
      <c r="FNQ94" s="921"/>
      <c r="FNR94" s="921"/>
      <c r="FNS94" s="921"/>
      <c r="FNT94" s="921"/>
      <c r="FNU94" s="921"/>
      <c r="FNV94" s="921"/>
      <c r="FNW94" s="921"/>
      <c r="FNX94" s="921"/>
      <c r="FNY94" s="921"/>
      <c r="FNZ94" s="921"/>
      <c r="FOA94" s="921"/>
      <c r="FOB94" s="921"/>
      <c r="FOC94" s="921"/>
      <c r="FOD94" s="921"/>
      <c r="FOE94" s="921"/>
      <c r="FOF94" s="921"/>
      <c r="FOG94" s="921"/>
      <c r="FOH94" s="921"/>
      <c r="FOI94" s="921"/>
      <c r="FOJ94" s="921"/>
      <c r="FOK94" s="921"/>
      <c r="FOL94" s="921"/>
      <c r="FOM94" s="921"/>
      <c r="FON94" s="921"/>
      <c r="FOO94" s="921"/>
      <c r="FOP94" s="921"/>
      <c r="FOQ94" s="921"/>
      <c r="FOR94" s="921"/>
      <c r="FOS94" s="921"/>
      <c r="FOT94" s="921"/>
      <c r="FOU94" s="921"/>
      <c r="FOV94" s="921"/>
      <c r="FOW94" s="921"/>
      <c r="FOX94" s="921"/>
      <c r="FOY94" s="921"/>
      <c r="FOZ94" s="921"/>
      <c r="FPA94" s="921"/>
      <c r="FPB94" s="921"/>
      <c r="FPC94" s="921"/>
      <c r="FPD94" s="921"/>
      <c r="FPE94" s="921"/>
      <c r="FPF94" s="921"/>
      <c r="FPG94" s="921"/>
      <c r="FPH94" s="921"/>
      <c r="FPI94" s="921"/>
      <c r="FPJ94" s="921"/>
      <c r="FPK94" s="921"/>
      <c r="FPL94" s="921"/>
      <c r="FPM94" s="921"/>
      <c r="FPN94" s="921"/>
      <c r="FPO94" s="921"/>
      <c r="FPP94" s="921"/>
      <c r="FPQ94" s="921"/>
      <c r="FPR94" s="921"/>
      <c r="FPS94" s="921"/>
      <c r="FPT94" s="921"/>
      <c r="FPU94" s="921"/>
      <c r="FPV94" s="921"/>
      <c r="FPW94" s="921"/>
      <c r="FPX94" s="921"/>
      <c r="FPY94" s="921"/>
      <c r="FPZ94" s="921"/>
      <c r="FQA94" s="921"/>
      <c r="FQB94" s="921"/>
      <c r="FQC94" s="921"/>
      <c r="FQD94" s="921"/>
      <c r="FQE94" s="921"/>
      <c r="FQF94" s="921"/>
      <c r="FQG94" s="921"/>
      <c r="FQH94" s="921"/>
      <c r="FQI94" s="921"/>
      <c r="FQJ94" s="921"/>
      <c r="FQK94" s="921"/>
      <c r="FQL94" s="921"/>
      <c r="FQM94" s="921"/>
      <c r="FQN94" s="921"/>
      <c r="FQO94" s="921"/>
      <c r="FQP94" s="921"/>
      <c r="FQQ94" s="921"/>
      <c r="FQR94" s="921"/>
      <c r="FQS94" s="921"/>
      <c r="FQT94" s="921"/>
      <c r="FQU94" s="921"/>
      <c r="FQV94" s="921"/>
      <c r="FQW94" s="921"/>
      <c r="FQX94" s="921"/>
      <c r="FQY94" s="921"/>
      <c r="FQZ94" s="921"/>
      <c r="FRA94" s="921"/>
      <c r="FRB94" s="921"/>
      <c r="FRC94" s="921"/>
      <c r="FRD94" s="921"/>
      <c r="FRE94" s="921"/>
      <c r="FRF94" s="921"/>
      <c r="FRG94" s="921"/>
      <c r="FRH94" s="921"/>
      <c r="FRI94" s="921"/>
      <c r="FRJ94" s="921"/>
      <c r="FRK94" s="921"/>
      <c r="FRL94" s="921"/>
      <c r="FRM94" s="921"/>
      <c r="FRN94" s="921"/>
      <c r="FRO94" s="921"/>
      <c r="FRP94" s="921"/>
      <c r="FRQ94" s="921"/>
      <c r="FRR94" s="921"/>
      <c r="FRS94" s="921"/>
      <c r="FRT94" s="921"/>
      <c r="FRU94" s="921"/>
      <c r="FRV94" s="921"/>
      <c r="FRW94" s="921"/>
      <c r="FRX94" s="921"/>
      <c r="FRY94" s="921"/>
      <c r="FRZ94" s="921"/>
      <c r="FSA94" s="921"/>
      <c r="FSB94" s="921"/>
      <c r="FSC94" s="921"/>
      <c r="FSD94" s="921"/>
      <c r="FSE94" s="921"/>
      <c r="FSF94" s="921"/>
      <c r="FSG94" s="921"/>
      <c r="FSH94" s="921"/>
      <c r="FSI94" s="921"/>
      <c r="FSJ94" s="921"/>
      <c r="FSK94" s="921"/>
      <c r="FSL94" s="921"/>
      <c r="FSM94" s="921"/>
      <c r="FSN94" s="921"/>
      <c r="FSO94" s="921"/>
      <c r="FSP94" s="921"/>
      <c r="FSQ94" s="921"/>
      <c r="FSR94" s="921"/>
      <c r="FSS94" s="921"/>
      <c r="FST94" s="921"/>
      <c r="FSU94" s="921"/>
      <c r="FSV94" s="921"/>
      <c r="FSW94" s="921"/>
      <c r="FSX94" s="921"/>
      <c r="FSY94" s="921"/>
      <c r="FSZ94" s="921"/>
      <c r="FTA94" s="921"/>
      <c r="FTB94" s="921"/>
      <c r="FTC94" s="921"/>
      <c r="FTD94" s="921"/>
      <c r="FTE94" s="921"/>
      <c r="FTF94" s="921"/>
      <c r="FTG94" s="921"/>
      <c r="FTH94" s="921"/>
      <c r="FTI94" s="921"/>
      <c r="FTJ94" s="921"/>
      <c r="FTK94" s="921"/>
      <c r="FTL94" s="921"/>
      <c r="FTM94" s="921"/>
      <c r="FTN94" s="921"/>
      <c r="FTO94" s="921"/>
      <c r="FTP94" s="921"/>
      <c r="FTQ94" s="921"/>
      <c r="FTR94" s="921"/>
      <c r="FTS94" s="921"/>
      <c r="FTT94" s="921"/>
      <c r="FTU94" s="921"/>
      <c r="FTV94" s="921"/>
      <c r="FTW94" s="921"/>
      <c r="FTX94" s="921"/>
      <c r="FTY94" s="921"/>
      <c r="FTZ94" s="921"/>
      <c r="FUA94" s="921"/>
      <c r="FUB94" s="921"/>
      <c r="FUC94" s="921"/>
      <c r="FUD94" s="921"/>
      <c r="FUE94" s="921"/>
      <c r="FUF94" s="921"/>
      <c r="FUG94" s="921"/>
      <c r="FUH94" s="921"/>
      <c r="FUI94" s="921"/>
      <c r="FUJ94" s="921"/>
      <c r="FUK94" s="921"/>
      <c r="FUL94" s="921"/>
      <c r="FUM94" s="921"/>
      <c r="FUN94" s="921"/>
      <c r="FUO94" s="921"/>
      <c r="FUP94" s="921"/>
      <c r="FUQ94" s="921"/>
      <c r="FUR94" s="921"/>
      <c r="FUS94" s="921"/>
      <c r="FUT94" s="921"/>
      <c r="FUU94" s="921"/>
      <c r="FUV94" s="921"/>
      <c r="FUW94" s="921"/>
      <c r="FUX94" s="921"/>
      <c r="FUY94" s="921"/>
      <c r="FUZ94" s="921"/>
      <c r="FVA94" s="921"/>
      <c r="FVB94" s="921"/>
      <c r="FVC94" s="921"/>
      <c r="FVD94" s="921"/>
      <c r="FVE94" s="921"/>
      <c r="FVF94" s="921"/>
      <c r="FVG94" s="921"/>
      <c r="FVH94" s="921"/>
      <c r="FVI94" s="921"/>
      <c r="FVJ94" s="921"/>
      <c r="FVK94" s="921"/>
      <c r="FVL94" s="921"/>
      <c r="FVM94" s="921"/>
      <c r="FVN94" s="921"/>
      <c r="FVO94" s="921"/>
      <c r="FVP94" s="921"/>
      <c r="FVQ94" s="921"/>
      <c r="FVR94" s="921"/>
      <c r="FVS94" s="921"/>
      <c r="FVT94" s="921"/>
      <c r="FVU94" s="921"/>
      <c r="FVV94" s="921"/>
      <c r="FVW94" s="921"/>
      <c r="FVX94" s="921"/>
      <c r="FVY94" s="921"/>
      <c r="FVZ94" s="921"/>
      <c r="FWA94" s="921"/>
      <c r="FWB94" s="921"/>
      <c r="FWC94" s="921"/>
      <c r="FWD94" s="921"/>
      <c r="FWE94" s="921"/>
      <c r="FWF94" s="921"/>
      <c r="FWG94" s="921"/>
      <c r="FWH94" s="921"/>
      <c r="FWI94" s="921"/>
      <c r="FWJ94" s="921"/>
      <c r="FWK94" s="921"/>
      <c r="FWL94" s="921"/>
      <c r="FWM94" s="921"/>
      <c r="FWN94" s="921"/>
      <c r="FWO94" s="921"/>
      <c r="FWP94" s="921"/>
      <c r="FWQ94" s="921"/>
      <c r="FWR94" s="921"/>
      <c r="FWS94" s="921"/>
      <c r="FWT94" s="921"/>
      <c r="FWU94" s="921"/>
      <c r="FWV94" s="921"/>
      <c r="FWW94" s="921"/>
      <c r="FWX94" s="921"/>
      <c r="FWY94" s="921"/>
      <c r="FWZ94" s="921"/>
      <c r="FXA94" s="921"/>
      <c r="FXB94" s="921"/>
      <c r="FXC94" s="921"/>
      <c r="FXD94" s="921"/>
      <c r="FXE94" s="921"/>
      <c r="FXF94" s="921"/>
      <c r="FXG94" s="921"/>
      <c r="FXH94" s="921"/>
      <c r="FXI94" s="921"/>
      <c r="FXJ94" s="921"/>
      <c r="FXK94" s="921"/>
      <c r="FXL94" s="921"/>
      <c r="FXM94" s="921"/>
      <c r="FXN94" s="921"/>
      <c r="FXO94" s="921"/>
      <c r="FXP94" s="921"/>
      <c r="FXQ94" s="921"/>
      <c r="FXR94" s="921"/>
      <c r="FXS94" s="921"/>
      <c r="FXT94" s="921"/>
      <c r="FXU94" s="921"/>
      <c r="FXV94" s="921"/>
      <c r="FXW94" s="921"/>
      <c r="FXX94" s="921"/>
      <c r="FXY94" s="921"/>
      <c r="FXZ94" s="921"/>
      <c r="FYA94" s="921"/>
      <c r="FYB94" s="921"/>
      <c r="FYC94" s="921"/>
      <c r="FYD94" s="921"/>
      <c r="FYE94" s="921"/>
      <c r="FYF94" s="921"/>
      <c r="FYG94" s="921"/>
      <c r="FYH94" s="921"/>
      <c r="FYI94" s="921"/>
      <c r="FYJ94" s="921"/>
      <c r="FYK94" s="921"/>
      <c r="FYL94" s="921"/>
      <c r="FYM94" s="921"/>
      <c r="FYN94" s="921"/>
      <c r="FYO94" s="921"/>
      <c r="FYP94" s="921"/>
      <c r="FYQ94" s="921"/>
      <c r="FYR94" s="921"/>
      <c r="FYS94" s="921"/>
      <c r="FYT94" s="921"/>
      <c r="FYU94" s="921"/>
      <c r="FYV94" s="921"/>
      <c r="FYW94" s="921"/>
      <c r="FYX94" s="921"/>
      <c r="FYY94" s="921"/>
      <c r="FYZ94" s="921"/>
      <c r="FZA94" s="921"/>
      <c r="FZB94" s="921"/>
      <c r="FZC94" s="921"/>
      <c r="FZD94" s="921"/>
      <c r="FZE94" s="921"/>
      <c r="FZF94" s="921"/>
      <c r="FZG94" s="921"/>
      <c r="FZH94" s="921"/>
      <c r="FZI94" s="921"/>
      <c r="FZJ94" s="921"/>
      <c r="FZK94" s="921"/>
      <c r="FZL94" s="921"/>
      <c r="FZM94" s="921"/>
      <c r="FZN94" s="921"/>
      <c r="FZO94" s="921"/>
      <c r="FZP94" s="921"/>
      <c r="FZQ94" s="921"/>
      <c r="FZR94" s="921"/>
      <c r="FZS94" s="921"/>
      <c r="FZT94" s="921"/>
      <c r="FZU94" s="921"/>
      <c r="FZV94" s="921"/>
      <c r="FZW94" s="921"/>
      <c r="FZX94" s="921"/>
      <c r="FZY94" s="921"/>
      <c r="FZZ94" s="921"/>
      <c r="GAA94" s="921"/>
      <c r="GAB94" s="921"/>
      <c r="GAC94" s="921"/>
      <c r="GAD94" s="921"/>
      <c r="GAE94" s="921"/>
      <c r="GAF94" s="921"/>
      <c r="GAG94" s="921"/>
      <c r="GAH94" s="921"/>
      <c r="GAI94" s="921"/>
      <c r="GAJ94" s="921"/>
      <c r="GAK94" s="921"/>
      <c r="GAL94" s="921"/>
      <c r="GAM94" s="921"/>
      <c r="GAN94" s="921"/>
      <c r="GAO94" s="921"/>
      <c r="GAP94" s="921"/>
      <c r="GAQ94" s="921"/>
      <c r="GAR94" s="921"/>
      <c r="GAS94" s="921"/>
      <c r="GAT94" s="921"/>
      <c r="GAU94" s="921"/>
      <c r="GAV94" s="921"/>
      <c r="GAW94" s="921"/>
      <c r="GAX94" s="921"/>
      <c r="GAY94" s="921"/>
      <c r="GAZ94" s="921"/>
      <c r="GBA94" s="921"/>
      <c r="GBB94" s="921"/>
      <c r="GBC94" s="921"/>
      <c r="GBD94" s="921"/>
      <c r="GBE94" s="921"/>
      <c r="GBF94" s="921"/>
      <c r="GBG94" s="921"/>
      <c r="GBH94" s="921"/>
      <c r="GBI94" s="921"/>
      <c r="GBJ94" s="921"/>
      <c r="GBK94" s="921"/>
      <c r="GBL94" s="921"/>
      <c r="GBM94" s="921"/>
      <c r="GBN94" s="921"/>
      <c r="GBO94" s="921"/>
      <c r="GBP94" s="921"/>
      <c r="GBQ94" s="921"/>
      <c r="GBR94" s="921"/>
      <c r="GBS94" s="921"/>
      <c r="GBT94" s="921"/>
      <c r="GBU94" s="921"/>
      <c r="GBV94" s="921"/>
      <c r="GBW94" s="921"/>
      <c r="GBX94" s="921"/>
      <c r="GBY94" s="921"/>
      <c r="GBZ94" s="921"/>
      <c r="GCA94" s="921"/>
      <c r="GCB94" s="921"/>
      <c r="GCC94" s="921"/>
      <c r="GCD94" s="921"/>
      <c r="GCE94" s="921"/>
      <c r="GCF94" s="921"/>
      <c r="GCG94" s="921"/>
      <c r="GCH94" s="921"/>
      <c r="GCI94" s="921"/>
      <c r="GCJ94" s="921"/>
      <c r="GCK94" s="921"/>
      <c r="GCL94" s="921"/>
      <c r="GCM94" s="921"/>
      <c r="GCN94" s="921"/>
      <c r="GCO94" s="921"/>
      <c r="GCP94" s="921"/>
      <c r="GCQ94" s="921"/>
      <c r="GCR94" s="921"/>
      <c r="GCS94" s="921"/>
      <c r="GCT94" s="921"/>
      <c r="GCU94" s="921"/>
      <c r="GCV94" s="921"/>
      <c r="GCW94" s="921"/>
      <c r="GCX94" s="921"/>
      <c r="GCY94" s="921"/>
      <c r="GCZ94" s="921"/>
      <c r="GDA94" s="921"/>
      <c r="GDB94" s="921"/>
      <c r="GDC94" s="921"/>
      <c r="GDD94" s="921"/>
      <c r="GDE94" s="921"/>
      <c r="GDF94" s="921"/>
      <c r="GDG94" s="921"/>
      <c r="GDH94" s="921"/>
      <c r="GDI94" s="921"/>
      <c r="GDJ94" s="921"/>
      <c r="GDK94" s="921"/>
      <c r="GDL94" s="921"/>
      <c r="GDM94" s="921"/>
      <c r="GDN94" s="921"/>
      <c r="GDO94" s="921"/>
      <c r="GDP94" s="921"/>
      <c r="GDQ94" s="921"/>
      <c r="GDR94" s="921"/>
      <c r="GDS94" s="921"/>
      <c r="GDT94" s="921"/>
      <c r="GDU94" s="921"/>
      <c r="GDV94" s="921"/>
      <c r="GDW94" s="921"/>
      <c r="GDX94" s="921"/>
      <c r="GDY94" s="921"/>
      <c r="GDZ94" s="921"/>
      <c r="GEA94" s="921"/>
      <c r="GEB94" s="921"/>
      <c r="GEC94" s="921"/>
      <c r="GED94" s="921"/>
      <c r="GEE94" s="921"/>
      <c r="GEF94" s="921"/>
      <c r="GEG94" s="921"/>
      <c r="GEH94" s="921"/>
      <c r="GEI94" s="921"/>
      <c r="GEJ94" s="921"/>
      <c r="GEK94" s="921"/>
      <c r="GEL94" s="921"/>
      <c r="GEM94" s="921"/>
      <c r="GEN94" s="921"/>
      <c r="GEO94" s="921"/>
      <c r="GEP94" s="921"/>
      <c r="GEQ94" s="921"/>
      <c r="GER94" s="921"/>
      <c r="GES94" s="921"/>
      <c r="GET94" s="921"/>
      <c r="GEU94" s="921"/>
      <c r="GEV94" s="921"/>
      <c r="GEW94" s="921"/>
      <c r="GEX94" s="921"/>
      <c r="GEY94" s="921"/>
      <c r="GEZ94" s="921"/>
      <c r="GFA94" s="921"/>
      <c r="GFB94" s="921"/>
      <c r="GFC94" s="921"/>
      <c r="GFD94" s="921"/>
      <c r="GFE94" s="921"/>
      <c r="GFF94" s="921"/>
      <c r="GFG94" s="921"/>
      <c r="GFH94" s="921"/>
      <c r="GFI94" s="921"/>
      <c r="GFJ94" s="921"/>
      <c r="GFK94" s="921"/>
      <c r="GFL94" s="921"/>
      <c r="GFM94" s="921"/>
      <c r="GFN94" s="921"/>
      <c r="GFO94" s="921"/>
      <c r="GFP94" s="921"/>
      <c r="GFQ94" s="921"/>
      <c r="GFR94" s="921"/>
      <c r="GFS94" s="921"/>
      <c r="GFT94" s="921"/>
      <c r="GFU94" s="921"/>
      <c r="GFV94" s="921"/>
      <c r="GFW94" s="921"/>
      <c r="GFX94" s="921"/>
      <c r="GFY94" s="921"/>
      <c r="GFZ94" s="921"/>
      <c r="GGA94" s="921"/>
      <c r="GGB94" s="921"/>
      <c r="GGC94" s="921"/>
      <c r="GGD94" s="921"/>
      <c r="GGE94" s="921"/>
      <c r="GGF94" s="921"/>
      <c r="GGG94" s="921"/>
      <c r="GGH94" s="921"/>
      <c r="GGI94" s="921"/>
      <c r="GGJ94" s="921"/>
      <c r="GGK94" s="921"/>
      <c r="GGL94" s="921"/>
      <c r="GGM94" s="921"/>
      <c r="GGN94" s="921"/>
      <c r="GGO94" s="921"/>
      <c r="GGP94" s="921"/>
      <c r="GGQ94" s="921"/>
      <c r="GGR94" s="921"/>
      <c r="GGS94" s="921"/>
      <c r="GGT94" s="921"/>
      <c r="GGU94" s="921"/>
      <c r="GGV94" s="921"/>
      <c r="GGW94" s="921"/>
      <c r="GGX94" s="921"/>
      <c r="GGY94" s="921"/>
      <c r="GGZ94" s="921"/>
      <c r="GHA94" s="921"/>
      <c r="GHB94" s="921"/>
      <c r="GHC94" s="921"/>
      <c r="GHD94" s="921"/>
      <c r="GHE94" s="921"/>
      <c r="GHF94" s="921"/>
      <c r="GHG94" s="921"/>
      <c r="GHH94" s="921"/>
      <c r="GHI94" s="921"/>
      <c r="GHJ94" s="921"/>
      <c r="GHK94" s="921"/>
      <c r="GHL94" s="921"/>
      <c r="GHM94" s="921"/>
      <c r="GHN94" s="921"/>
      <c r="GHO94" s="921"/>
      <c r="GHP94" s="921"/>
      <c r="GHQ94" s="921"/>
      <c r="GHR94" s="921"/>
      <c r="GHS94" s="921"/>
      <c r="GHT94" s="921"/>
      <c r="GHU94" s="921"/>
      <c r="GHV94" s="921"/>
      <c r="GHW94" s="921"/>
      <c r="GHX94" s="921"/>
      <c r="GHY94" s="921"/>
      <c r="GHZ94" s="921"/>
      <c r="GIA94" s="921"/>
      <c r="GIB94" s="921"/>
      <c r="GIC94" s="921"/>
      <c r="GID94" s="921"/>
      <c r="GIE94" s="921"/>
      <c r="GIF94" s="921"/>
      <c r="GIG94" s="921"/>
      <c r="GIH94" s="921"/>
      <c r="GII94" s="921"/>
      <c r="GIJ94" s="921"/>
      <c r="GIK94" s="921"/>
      <c r="GIL94" s="921"/>
      <c r="GIM94" s="921"/>
      <c r="GIN94" s="921"/>
      <c r="GIO94" s="921"/>
      <c r="GIP94" s="921"/>
      <c r="GIQ94" s="921"/>
      <c r="GIR94" s="921"/>
      <c r="GIS94" s="921"/>
      <c r="GIT94" s="921"/>
      <c r="GIU94" s="921"/>
      <c r="GIV94" s="921"/>
      <c r="GIW94" s="921"/>
      <c r="GIX94" s="921"/>
      <c r="GIY94" s="921"/>
      <c r="GIZ94" s="921"/>
      <c r="GJA94" s="921"/>
      <c r="GJB94" s="921"/>
      <c r="GJC94" s="921"/>
      <c r="GJD94" s="921"/>
      <c r="GJE94" s="921"/>
      <c r="GJF94" s="921"/>
      <c r="GJG94" s="921"/>
      <c r="GJH94" s="921"/>
      <c r="GJI94" s="921"/>
      <c r="GJJ94" s="921"/>
      <c r="GJK94" s="921"/>
      <c r="GJL94" s="921"/>
      <c r="GJM94" s="921"/>
      <c r="GJN94" s="921"/>
      <c r="GJO94" s="921"/>
      <c r="GJP94" s="921"/>
      <c r="GJQ94" s="921"/>
      <c r="GJR94" s="921"/>
      <c r="GJS94" s="921"/>
      <c r="GJT94" s="921"/>
      <c r="GJU94" s="921"/>
      <c r="GJV94" s="921"/>
      <c r="GJW94" s="921"/>
      <c r="GJX94" s="921"/>
      <c r="GJY94" s="921"/>
      <c r="GJZ94" s="921"/>
      <c r="GKA94" s="921"/>
      <c r="GKB94" s="921"/>
      <c r="GKC94" s="921"/>
      <c r="GKD94" s="921"/>
      <c r="GKE94" s="921"/>
      <c r="GKF94" s="921"/>
      <c r="GKG94" s="921"/>
      <c r="GKH94" s="921"/>
      <c r="GKI94" s="921"/>
      <c r="GKJ94" s="921"/>
      <c r="GKK94" s="921"/>
      <c r="GKL94" s="921"/>
      <c r="GKM94" s="921"/>
      <c r="GKN94" s="921"/>
      <c r="GKO94" s="921"/>
      <c r="GKP94" s="921"/>
      <c r="GKQ94" s="921"/>
      <c r="GKR94" s="921"/>
      <c r="GKS94" s="921"/>
      <c r="GKT94" s="921"/>
      <c r="GKU94" s="921"/>
      <c r="GKV94" s="921"/>
      <c r="GKW94" s="921"/>
      <c r="GKX94" s="921"/>
      <c r="GKY94" s="921"/>
      <c r="GKZ94" s="921"/>
      <c r="GLA94" s="921"/>
      <c r="GLB94" s="921"/>
      <c r="GLC94" s="921"/>
      <c r="GLD94" s="921"/>
      <c r="GLE94" s="921"/>
      <c r="GLF94" s="921"/>
      <c r="GLG94" s="921"/>
      <c r="GLH94" s="921"/>
      <c r="GLI94" s="921"/>
      <c r="GLJ94" s="921"/>
      <c r="GLK94" s="921"/>
      <c r="GLL94" s="921"/>
      <c r="GLM94" s="921"/>
      <c r="GLN94" s="921"/>
      <c r="GLO94" s="921"/>
      <c r="GLP94" s="921"/>
      <c r="GLQ94" s="921"/>
      <c r="GLR94" s="921"/>
      <c r="GLS94" s="921"/>
      <c r="GLT94" s="921"/>
      <c r="GLU94" s="921"/>
      <c r="GLV94" s="921"/>
      <c r="GLW94" s="921"/>
      <c r="GLX94" s="921"/>
      <c r="GLY94" s="921"/>
      <c r="GLZ94" s="921"/>
      <c r="GMA94" s="921"/>
      <c r="GMB94" s="921"/>
      <c r="GMC94" s="921"/>
      <c r="GMD94" s="921"/>
      <c r="GME94" s="921"/>
      <c r="GMF94" s="921"/>
      <c r="GMG94" s="921"/>
      <c r="GMH94" s="921"/>
      <c r="GMI94" s="921"/>
      <c r="GMJ94" s="921"/>
      <c r="GMK94" s="921"/>
      <c r="GML94" s="921"/>
      <c r="GMM94" s="921"/>
      <c r="GMN94" s="921"/>
      <c r="GMO94" s="921"/>
      <c r="GMP94" s="921"/>
      <c r="GMQ94" s="921"/>
      <c r="GMR94" s="921"/>
      <c r="GMS94" s="921"/>
      <c r="GMT94" s="921"/>
      <c r="GMU94" s="921"/>
      <c r="GMV94" s="921"/>
      <c r="GMW94" s="921"/>
      <c r="GMX94" s="921"/>
      <c r="GMY94" s="921"/>
      <c r="GMZ94" s="921"/>
      <c r="GNA94" s="921"/>
      <c r="GNB94" s="921"/>
      <c r="GNC94" s="921"/>
      <c r="GND94" s="921"/>
      <c r="GNE94" s="921"/>
      <c r="GNF94" s="921"/>
      <c r="GNG94" s="921"/>
      <c r="GNH94" s="921"/>
      <c r="GNI94" s="921"/>
      <c r="GNJ94" s="921"/>
      <c r="GNK94" s="921"/>
      <c r="GNL94" s="921"/>
      <c r="GNM94" s="921"/>
      <c r="GNN94" s="921"/>
      <c r="GNO94" s="921"/>
      <c r="GNP94" s="921"/>
      <c r="GNQ94" s="921"/>
      <c r="GNR94" s="921"/>
      <c r="GNS94" s="921"/>
      <c r="GNT94" s="921"/>
      <c r="GNU94" s="921"/>
      <c r="GNV94" s="921"/>
      <c r="GNW94" s="921"/>
      <c r="GNX94" s="921"/>
      <c r="GNY94" s="921"/>
      <c r="GNZ94" s="921"/>
      <c r="GOA94" s="921"/>
      <c r="GOB94" s="921"/>
      <c r="GOC94" s="921"/>
      <c r="GOD94" s="921"/>
      <c r="GOE94" s="921"/>
      <c r="GOF94" s="921"/>
      <c r="GOG94" s="921"/>
      <c r="GOH94" s="921"/>
      <c r="GOI94" s="921"/>
      <c r="GOJ94" s="921"/>
      <c r="GOK94" s="921"/>
      <c r="GOL94" s="921"/>
      <c r="GOM94" s="921"/>
      <c r="GON94" s="921"/>
      <c r="GOO94" s="921"/>
      <c r="GOP94" s="921"/>
      <c r="GOQ94" s="921"/>
      <c r="GOR94" s="921"/>
      <c r="GOS94" s="921"/>
      <c r="GOT94" s="921"/>
      <c r="GOU94" s="921"/>
      <c r="GOV94" s="921"/>
      <c r="GOW94" s="921"/>
      <c r="GOX94" s="921"/>
      <c r="GOY94" s="921"/>
      <c r="GOZ94" s="921"/>
      <c r="GPA94" s="921"/>
      <c r="GPB94" s="921"/>
      <c r="GPC94" s="921"/>
      <c r="GPD94" s="921"/>
      <c r="GPE94" s="921"/>
      <c r="GPF94" s="921"/>
      <c r="GPG94" s="921"/>
      <c r="GPH94" s="921"/>
      <c r="GPI94" s="921"/>
      <c r="GPJ94" s="921"/>
      <c r="GPK94" s="921"/>
      <c r="GPL94" s="921"/>
      <c r="GPM94" s="921"/>
      <c r="GPN94" s="921"/>
      <c r="GPO94" s="921"/>
      <c r="GPP94" s="921"/>
      <c r="GPQ94" s="921"/>
      <c r="GPR94" s="921"/>
      <c r="GPS94" s="921"/>
      <c r="GPT94" s="921"/>
      <c r="GPU94" s="921"/>
      <c r="GPV94" s="921"/>
      <c r="GPW94" s="921"/>
      <c r="GPX94" s="921"/>
      <c r="GPY94" s="921"/>
      <c r="GPZ94" s="921"/>
      <c r="GQA94" s="921"/>
      <c r="GQB94" s="921"/>
      <c r="GQC94" s="921"/>
      <c r="GQD94" s="921"/>
      <c r="GQE94" s="921"/>
      <c r="GQF94" s="921"/>
      <c r="GQG94" s="921"/>
      <c r="GQH94" s="921"/>
      <c r="GQI94" s="921"/>
      <c r="GQJ94" s="921"/>
      <c r="GQK94" s="921"/>
      <c r="GQL94" s="921"/>
      <c r="GQM94" s="921"/>
      <c r="GQN94" s="921"/>
      <c r="GQO94" s="921"/>
      <c r="GQP94" s="921"/>
      <c r="GQQ94" s="921"/>
      <c r="GQR94" s="921"/>
      <c r="GQS94" s="921"/>
      <c r="GQT94" s="921"/>
      <c r="GQU94" s="921"/>
      <c r="GQV94" s="921"/>
      <c r="GQW94" s="921"/>
      <c r="GQX94" s="921"/>
      <c r="GQY94" s="921"/>
      <c r="GQZ94" s="921"/>
      <c r="GRA94" s="921"/>
      <c r="GRB94" s="921"/>
      <c r="GRC94" s="921"/>
      <c r="GRD94" s="921"/>
      <c r="GRE94" s="921"/>
      <c r="GRF94" s="921"/>
      <c r="GRG94" s="921"/>
      <c r="GRH94" s="921"/>
      <c r="GRI94" s="921"/>
      <c r="GRJ94" s="921"/>
      <c r="GRK94" s="921"/>
      <c r="GRL94" s="921"/>
      <c r="GRM94" s="921"/>
      <c r="GRN94" s="921"/>
      <c r="GRO94" s="921"/>
      <c r="GRP94" s="921"/>
      <c r="GRQ94" s="921"/>
      <c r="GRR94" s="921"/>
      <c r="GRS94" s="921"/>
      <c r="GRT94" s="921"/>
      <c r="GRU94" s="921"/>
      <c r="GRV94" s="921"/>
      <c r="GRW94" s="921"/>
      <c r="GRX94" s="921"/>
      <c r="GRY94" s="921"/>
      <c r="GRZ94" s="921"/>
      <c r="GSA94" s="921"/>
      <c r="GSB94" s="921"/>
      <c r="GSC94" s="921"/>
      <c r="GSD94" s="921"/>
      <c r="GSE94" s="921"/>
      <c r="GSF94" s="921"/>
      <c r="GSG94" s="921"/>
      <c r="GSH94" s="921"/>
      <c r="GSI94" s="921"/>
      <c r="GSJ94" s="921"/>
      <c r="GSK94" s="921"/>
      <c r="GSL94" s="921"/>
      <c r="GSM94" s="921"/>
      <c r="GSN94" s="921"/>
      <c r="GSO94" s="921"/>
      <c r="GSP94" s="921"/>
      <c r="GSQ94" s="921"/>
      <c r="GSR94" s="921"/>
      <c r="GSS94" s="921"/>
      <c r="GST94" s="921"/>
      <c r="GSU94" s="921"/>
      <c r="GSV94" s="921"/>
      <c r="GSW94" s="921"/>
      <c r="GSX94" s="921"/>
      <c r="GSY94" s="921"/>
      <c r="GSZ94" s="921"/>
      <c r="GTA94" s="921"/>
      <c r="GTB94" s="921"/>
      <c r="GTC94" s="921"/>
      <c r="GTD94" s="921"/>
      <c r="GTE94" s="921"/>
      <c r="GTF94" s="921"/>
      <c r="GTG94" s="921"/>
      <c r="GTH94" s="921"/>
      <c r="GTI94" s="921"/>
      <c r="GTJ94" s="921"/>
      <c r="GTK94" s="921"/>
      <c r="GTL94" s="921"/>
      <c r="GTM94" s="921"/>
      <c r="GTN94" s="921"/>
      <c r="GTO94" s="921"/>
      <c r="GTP94" s="921"/>
      <c r="GTQ94" s="921"/>
      <c r="GTR94" s="921"/>
      <c r="GTS94" s="921"/>
      <c r="GTT94" s="921"/>
      <c r="GTU94" s="921"/>
      <c r="GTV94" s="921"/>
      <c r="GTW94" s="921"/>
      <c r="GTX94" s="921"/>
      <c r="GTY94" s="921"/>
      <c r="GTZ94" s="921"/>
      <c r="GUA94" s="921"/>
      <c r="GUB94" s="921"/>
      <c r="GUC94" s="921"/>
      <c r="GUD94" s="921"/>
      <c r="GUE94" s="921"/>
      <c r="GUF94" s="921"/>
      <c r="GUG94" s="921"/>
      <c r="GUH94" s="921"/>
      <c r="GUI94" s="921"/>
      <c r="GUJ94" s="921"/>
      <c r="GUK94" s="921"/>
      <c r="GUL94" s="921"/>
      <c r="GUM94" s="921"/>
      <c r="GUN94" s="921"/>
      <c r="GUO94" s="921"/>
      <c r="GUP94" s="921"/>
      <c r="GUQ94" s="921"/>
      <c r="GUR94" s="921"/>
      <c r="GUS94" s="921"/>
      <c r="GUT94" s="921"/>
      <c r="GUU94" s="921"/>
      <c r="GUV94" s="921"/>
      <c r="GUW94" s="921"/>
      <c r="GUX94" s="921"/>
      <c r="GUY94" s="921"/>
      <c r="GUZ94" s="921"/>
      <c r="GVA94" s="921"/>
      <c r="GVB94" s="921"/>
      <c r="GVC94" s="921"/>
      <c r="GVD94" s="921"/>
      <c r="GVE94" s="921"/>
      <c r="GVF94" s="921"/>
      <c r="GVG94" s="921"/>
      <c r="GVH94" s="921"/>
      <c r="GVI94" s="921"/>
      <c r="GVJ94" s="921"/>
      <c r="GVK94" s="921"/>
      <c r="GVL94" s="921"/>
      <c r="GVM94" s="921"/>
      <c r="GVN94" s="921"/>
      <c r="GVO94" s="921"/>
      <c r="GVP94" s="921"/>
      <c r="GVQ94" s="921"/>
      <c r="GVR94" s="921"/>
      <c r="GVS94" s="921"/>
      <c r="GVT94" s="921"/>
      <c r="GVU94" s="921"/>
      <c r="GVV94" s="921"/>
      <c r="GVW94" s="921"/>
      <c r="GVX94" s="921"/>
      <c r="GVY94" s="921"/>
      <c r="GVZ94" s="921"/>
      <c r="GWA94" s="921"/>
      <c r="GWB94" s="921"/>
      <c r="GWC94" s="921"/>
      <c r="GWD94" s="921"/>
      <c r="GWE94" s="921"/>
      <c r="GWF94" s="921"/>
      <c r="GWG94" s="921"/>
      <c r="GWH94" s="921"/>
      <c r="GWI94" s="921"/>
      <c r="GWJ94" s="921"/>
      <c r="GWK94" s="921"/>
      <c r="GWL94" s="921"/>
      <c r="GWM94" s="921"/>
      <c r="GWN94" s="921"/>
      <c r="GWO94" s="921"/>
      <c r="GWP94" s="921"/>
      <c r="GWQ94" s="921"/>
      <c r="GWR94" s="921"/>
      <c r="GWS94" s="921"/>
      <c r="GWT94" s="921"/>
      <c r="GWU94" s="921"/>
      <c r="GWV94" s="921"/>
      <c r="GWW94" s="921"/>
      <c r="GWX94" s="921"/>
      <c r="GWY94" s="921"/>
      <c r="GWZ94" s="921"/>
      <c r="GXA94" s="921"/>
      <c r="GXB94" s="921"/>
      <c r="GXC94" s="921"/>
      <c r="GXD94" s="921"/>
      <c r="GXE94" s="921"/>
      <c r="GXF94" s="921"/>
      <c r="GXG94" s="921"/>
      <c r="GXH94" s="921"/>
      <c r="GXI94" s="921"/>
      <c r="GXJ94" s="921"/>
      <c r="GXK94" s="921"/>
      <c r="GXL94" s="921"/>
      <c r="GXM94" s="921"/>
      <c r="GXN94" s="921"/>
      <c r="GXO94" s="921"/>
      <c r="GXP94" s="921"/>
      <c r="GXQ94" s="921"/>
      <c r="GXR94" s="921"/>
      <c r="GXS94" s="921"/>
      <c r="GXT94" s="921"/>
      <c r="GXU94" s="921"/>
      <c r="GXV94" s="921"/>
      <c r="GXW94" s="921"/>
      <c r="GXX94" s="921"/>
      <c r="GXY94" s="921"/>
      <c r="GXZ94" s="921"/>
      <c r="GYA94" s="921"/>
      <c r="GYB94" s="921"/>
      <c r="GYC94" s="921"/>
      <c r="GYD94" s="921"/>
      <c r="GYE94" s="921"/>
      <c r="GYF94" s="921"/>
      <c r="GYG94" s="921"/>
      <c r="GYH94" s="921"/>
      <c r="GYI94" s="921"/>
      <c r="GYJ94" s="921"/>
      <c r="GYK94" s="921"/>
      <c r="GYL94" s="921"/>
      <c r="GYM94" s="921"/>
      <c r="GYN94" s="921"/>
      <c r="GYO94" s="921"/>
      <c r="GYP94" s="921"/>
      <c r="GYQ94" s="921"/>
      <c r="GYR94" s="921"/>
      <c r="GYS94" s="921"/>
      <c r="GYT94" s="921"/>
      <c r="GYU94" s="921"/>
      <c r="GYV94" s="921"/>
      <c r="GYW94" s="921"/>
      <c r="GYX94" s="921"/>
      <c r="GYY94" s="921"/>
      <c r="GYZ94" s="921"/>
      <c r="GZA94" s="921"/>
      <c r="GZB94" s="921"/>
      <c r="GZC94" s="921"/>
      <c r="GZD94" s="921"/>
      <c r="GZE94" s="921"/>
      <c r="GZF94" s="921"/>
      <c r="GZG94" s="921"/>
      <c r="GZH94" s="921"/>
      <c r="GZI94" s="921"/>
      <c r="GZJ94" s="921"/>
      <c r="GZK94" s="921"/>
      <c r="GZL94" s="921"/>
      <c r="GZM94" s="921"/>
      <c r="GZN94" s="921"/>
      <c r="GZO94" s="921"/>
      <c r="GZP94" s="921"/>
      <c r="GZQ94" s="921"/>
      <c r="GZR94" s="921"/>
      <c r="GZS94" s="921"/>
      <c r="GZT94" s="921"/>
      <c r="GZU94" s="921"/>
      <c r="GZV94" s="921"/>
      <c r="GZW94" s="921"/>
      <c r="GZX94" s="921"/>
      <c r="GZY94" s="921"/>
      <c r="GZZ94" s="921"/>
      <c r="HAA94" s="921"/>
      <c r="HAB94" s="921"/>
      <c r="HAC94" s="921"/>
      <c r="HAD94" s="921"/>
      <c r="HAE94" s="921"/>
      <c r="HAF94" s="921"/>
      <c r="HAG94" s="921"/>
      <c r="HAH94" s="921"/>
      <c r="HAI94" s="921"/>
      <c r="HAJ94" s="921"/>
      <c r="HAK94" s="921"/>
      <c r="HAL94" s="921"/>
      <c r="HAM94" s="921"/>
      <c r="HAN94" s="921"/>
      <c r="HAO94" s="921"/>
      <c r="HAP94" s="921"/>
      <c r="HAQ94" s="921"/>
      <c r="HAR94" s="921"/>
      <c r="HAS94" s="921"/>
      <c r="HAT94" s="921"/>
      <c r="HAU94" s="921"/>
      <c r="HAV94" s="921"/>
      <c r="HAW94" s="921"/>
      <c r="HAX94" s="921"/>
      <c r="HAY94" s="921"/>
      <c r="HAZ94" s="921"/>
      <c r="HBA94" s="921"/>
      <c r="HBB94" s="921"/>
      <c r="HBC94" s="921"/>
      <c r="HBD94" s="921"/>
      <c r="HBE94" s="921"/>
      <c r="HBF94" s="921"/>
      <c r="HBG94" s="921"/>
      <c r="HBH94" s="921"/>
      <c r="HBI94" s="921"/>
      <c r="HBJ94" s="921"/>
      <c r="HBK94" s="921"/>
      <c r="HBL94" s="921"/>
      <c r="HBM94" s="921"/>
      <c r="HBN94" s="921"/>
      <c r="HBO94" s="921"/>
      <c r="HBP94" s="921"/>
      <c r="HBQ94" s="921"/>
      <c r="HBR94" s="921"/>
      <c r="HBS94" s="921"/>
      <c r="HBT94" s="921"/>
      <c r="HBU94" s="921"/>
      <c r="HBV94" s="921"/>
      <c r="HBW94" s="921"/>
      <c r="HBX94" s="921"/>
      <c r="HBY94" s="921"/>
      <c r="HBZ94" s="921"/>
      <c r="HCA94" s="921"/>
      <c r="HCB94" s="921"/>
      <c r="HCC94" s="921"/>
      <c r="HCD94" s="921"/>
      <c r="HCE94" s="921"/>
      <c r="HCF94" s="921"/>
      <c r="HCG94" s="921"/>
      <c r="HCH94" s="921"/>
      <c r="HCI94" s="921"/>
      <c r="HCJ94" s="921"/>
      <c r="HCK94" s="921"/>
      <c r="HCL94" s="921"/>
      <c r="HCM94" s="921"/>
      <c r="HCN94" s="921"/>
      <c r="HCO94" s="921"/>
      <c r="HCP94" s="921"/>
      <c r="HCQ94" s="921"/>
      <c r="HCR94" s="921"/>
      <c r="HCS94" s="921"/>
      <c r="HCT94" s="921"/>
      <c r="HCU94" s="921"/>
      <c r="HCV94" s="921"/>
      <c r="HCW94" s="921"/>
      <c r="HCX94" s="921"/>
      <c r="HCY94" s="921"/>
      <c r="HCZ94" s="921"/>
      <c r="HDA94" s="921"/>
      <c r="HDB94" s="921"/>
      <c r="HDC94" s="921"/>
      <c r="HDD94" s="921"/>
      <c r="HDE94" s="921"/>
      <c r="HDF94" s="921"/>
      <c r="HDG94" s="921"/>
      <c r="HDH94" s="921"/>
      <c r="HDI94" s="921"/>
      <c r="HDJ94" s="921"/>
      <c r="HDK94" s="921"/>
      <c r="HDL94" s="921"/>
      <c r="HDM94" s="921"/>
      <c r="HDN94" s="921"/>
      <c r="HDO94" s="921"/>
      <c r="HDP94" s="921"/>
      <c r="HDQ94" s="921"/>
      <c r="HDR94" s="921"/>
      <c r="HDS94" s="921"/>
      <c r="HDT94" s="921"/>
      <c r="HDU94" s="921"/>
      <c r="HDV94" s="921"/>
      <c r="HDW94" s="921"/>
      <c r="HDX94" s="921"/>
      <c r="HDY94" s="921"/>
      <c r="HDZ94" s="921"/>
      <c r="HEA94" s="921"/>
      <c r="HEB94" s="921"/>
      <c r="HEC94" s="921"/>
      <c r="HED94" s="921"/>
      <c r="HEE94" s="921"/>
      <c r="HEF94" s="921"/>
      <c r="HEG94" s="921"/>
      <c r="HEH94" s="921"/>
      <c r="HEI94" s="921"/>
      <c r="HEJ94" s="921"/>
      <c r="HEK94" s="921"/>
      <c r="HEL94" s="921"/>
      <c r="HEM94" s="921"/>
      <c r="HEN94" s="921"/>
      <c r="HEO94" s="921"/>
      <c r="HEP94" s="921"/>
      <c r="HEQ94" s="921"/>
      <c r="HER94" s="921"/>
      <c r="HES94" s="921"/>
      <c r="HET94" s="921"/>
      <c r="HEU94" s="921"/>
      <c r="HEV94" s="921"/>
      <c r="HEW94" s="921"/>
      <c r="HEX94" s="921"/>
      <c r="HEY94" s="921"/>
      <c r="HEZ94" s="921"/>
      <c r="HFA94" s="921"/>
      <c r="HFB94" s="921"/>
      <c r="HFC94" s="921"/>
      <c r="HFD94" s="921"/>
      <c r="HFE94" s="921"/>
      <c r="HFF94" s="921"/>
      <c r="HFG94" s="921"/>
      <c r="HFH94" s="921"/>
      <c r="HFI94" s="921"/>
      <c r="HFJ94" s="921"/>
      <c r="HFK94" s="921"/>
      <c r="HFL94" s="921"/>
      <c r="HFM94" s="921"/>
      <c r="HFN94" s="921"/>
      <c r="HFO94" s="921"/>
      <c r="HFP94" s="921"/>
      <c r="HFQ94" s="921"/>
      <c r="HFR94" s="921"/>
      <c r="HFS94" s="921"/>
      <c r="HFT94" s="921"/>
      <c r="HFU94" s="921"/>
      <c r="HFV94" s="921"/>
      <c r="HFW94" s="921"/>
      <c r="HFX94" s="921"/>
      <c r="HFY94" s="921"/>
      <c r="HFZ94" s="921"/>
      <c r="HGA94" s="921"/>
      <c r="HGB94" s="921"/>
      <c r="HGC94" s="921"/>
      <c r="HGD94" s="921"/>
      <c r="HGE94" s="921"/>
      <c r="HGF94" s="921"/>
      <c r="HGG94" s="921"/>
      <c r="HGH94" s="921"/>
      <c r="HGI94" s="921"/>
      <c r="HGJ94" s="921"/>
      <c r="HGK94" s="921"/>
      <c r="HGL94" s="921"/>
      <c r="HGM94" s="921"/>
      <c r="HGN94" s="921"/>
      <c r="HGO94" s="921"/>
      <c r="HGP94" s="921"/>
      <c r="HGQ94" s="921"/>
      <c r="HGR94" s="921"/>
      <c r="HGS94" s="921"/>
      <c r="HGT94" s="921"/>
      <c r="HGU94" s="921"/>
      <c r="HGV94" s="921"/>
      <c r="HGW94" s="921"/>
      <c r="HGX94" s="921"/>
      <c r="HGY94" s="921"/>
      <c r="HGZ94" s="921"/>
      <c r="HHA94" s="921"/>
      <c r="HHB94" s="921"/>
      <c r="HHC94" s="921"/>
      <c r="HHD94" s="921"/>
      <c r="HHE94" s="921"/>
      <c r="HHF94" s="921"/>
      <c r="HHG94" s="921"/>
      <c r="HHH94" s="921"/>
      <c r="HHI94" s="921"/>
      <c r="HHJ94" s="921"/>
      <c r="HHK94" s="921"/>
      <c r="HHL94" s="921"/>
      <c r="HHM94" s="921"/>
      <c r="HHN94" s="921"/>
      <c r="HHO94" s="921"/>
      <c r="HHP94" s="921"/>
      <c r="HHQ94" s="921"/>
      <c r="HHR94" s="921"/>
      <c r="HHS94" s="921"/>
      <c r="HHT94" s="921"/>
      <c r="HHU94" s="921"/>
      <c r="HHV94" s="921"/>
      <c r="HHW94" s="921"/>
      <c r="HHX94" s="921"/>
      <c r="HHY94" s="921"/>
      <c r="HHZ94" s="921"/>
      <c r="HIA94" s="921"/>
      <c r="HIB94" s="921"/>
      <c r="HIC94" s="921"/>
      <c r="HID94" s="921"/>
      <c r="HIE94" s="921"/>
      <c r="HIF94" s="921"/>
      <c r="HIG94" s="921"/>
      <c r="HIH94" s="921"/>
      <c r="HII94" s="921"/>
      <c r="HIJ94" s="921"/>
      <c r="HIK94" s="921"/>
      <c r="HIL94" s="921"/>
      <c r="HIM94" s="921"/>
      <c r="HIN94" s="921"/>
      <c r="HIO94" s="921"/>
      <c r="HIP94" s="921"/>
      <c r="HIQ94" s="921"/>
      <c r="HIR94" s="921"/>
      <c r="HIS94" s="921"/>
      <c r="HIT94" s="921"/>
      <c r="HIU94" s="921"/>
      <c r="HIV94" s="921"/>
      <c r="HIW94" s="921"/>
      <c r="HIX94" s="921"/>
      <c r="HIY94" s="921"/>
      <c r="HIZ94" s="921"/>
      <c r="HJA94" s="921"/>
      <c r="HJB94" s="921"/>
      <c r="HJC94" s="921"/>
      <c r="HJD94" s="921"/>
      <c r="HJE94" s="921"/>
      <c r="HJF94" s="921"/>
      <c r="HJG94" s="921"/>
      <c r="HJH94" s="921"/>
      <c r="HJI94" s="921"/>
      <c r="HJJ94" s="921"/>
      <c r="HJK94" s="921"/>
      <c r="HJL94" s="921"/>
      <c r="HJM94" s="921"/>
      <c r="HJN94" s="921"/>
      <c r="HJO94" s="921"/>
      <c r="HJP94" s="921"/>
      <c r="HJQ94" s="921"/>
      <c r="HJR94" s="921"/>
      <c r="HJS94" s="921"/>
      <c r="HJT94" s="921"/>
      <c r="HJU94" s="921"/>
      <c r="HJV94" s="921"/>
      <c r="HJW94" s="921"/>
      <c r="HJX94" s="921"/>
      <c r="HJY94" s="921"/>
      <c r="HJZ94" s="921"/>
      <c r="HKA94" s="921"/>
      <c r="HKB94" s="921"/>
      <c r="HKC94" s="921"/>
      <c r="HKD94" s="921"/>
      <c r="HKE94" s="921"/>
      <c r="HKF94" s="921"/>
      <c r="HKG94" s="921"/>
      <c r="HKH94" s="921"/>
      <c r="HKI94" s="921"/>
      <c r="HKJ94" s="921"/>
      <c r="HKK94" s="921"/>
      <c r="HKL94" s="921"/>
      <c r="HKM94" s="921"/>
      <c r="HKN94" s="921"/>
      <c r="HKO94" s="921"/>
      <c r="HKP94" s="921"/>
      <c r="HKQ94" s="921"/>
      <c r="HKR94" s="921"/>
      <c r="HKS94" s="921"/>
      <c r="HKT94" s="921"/>
      <c r="HKU94" s="921"/>
      <c r="HKV94" s="921"/>
      <c r="HKW94" s="921"/>
      <c r="HKX94" s="921"/>
      <c r="HKY94" s="921"/>
      <c r="HKZ94" s="921"/>
      <c r="HLA94" s="921"/>
      <c r="HLB94" s="921"/>
      <c r="HLC94" s="921"/>
      <c r="HLD94" s="921"/>
      <c r="HLE94" s="921"/>
      <c r="HLF94" s="921"/>
      <c r="HLG94" s="921"/>
      <c r="HLH94" s="921"/>
      <c r="HLI94" s="921"/>
      <c r="HLJ94" s="921"/>
      <c r="HLK94" s="921"/>
      <c r="HLL94" s="921"/>
      <c r="HLM94" s="921"/>
      <c r="HLN94" s="921"/>
      <c r="HLO94" s="921"/>
      <c r="HLP94" s="921"/>
      <c r="HLQ94" s="921"/>
      <c r="HLR94" s="921"/>
      <c r="HLS94" s="921"/>
      <c r="HLT94" s="921"/>
      <c r="HLU94" s="921"/>
      <c r="HLV94" s="921"/>
      <c r="HLW94" s="921"/>
      <c r="HLX94" s="921"/>
      <c r="HLY94" s="921"/>
      <c r="HLZ94" s="921"/>
      <c r="HMA94" s="921"/>
      <c r="HMB94" s="921"/>
      <c r="HMC94" s="921"/>
      <c r="HMD94" s="921"/>
      <c r="HME94" s="921"/>
      <c r="HMF94" s="921"/>
      <c r="HMG94" s="921"/>
      <c r="HMH94" s="921"/>
      <c r="HMI94" s="921"/>
      <c r="HMJ94" s="921"/>
      <c r="HMK94" s="921"/>
      <c r="HML94" s="921"/>
      <c r="HMM94" s="921"/>
      <c r="HMN94" s="921"/>
      <c r="HMO94" s="921"/>
      <c r="HMP94" s="921"/>
      <c r="HMQ94" s="921"/>
      <c r="HMR94" s="921"/>
      <c r="HMS94" s="921"/>
      <c r="HMT94" s="921"/>
      <c r="HMU94" s="921"/>
      <c r="HMV94" s="921"/>
      <c r="HMW94" s="921"/>
      <c r="HMX94" s="921"/>
      <c r="HMY94" s="921"/>
      <c r="HMZ94" s="921"/>
      <c r="HNA94" s="921"/>
      <c r="HNB94" s="921"/>
      <c r="HNC94" s="921"/>
      <c r="HND94" s="921"/>
      <c r="HNE94" s="921"/>
      <c r="HNF94" s="921"/>
      <c r="HNG94" s="921"/>
      <c r="HNH94" s="921"/>
      <c r="HNI94" s="921"/>
      <c r="HNJ94" s="921"/>
      <c r="HNK94" s="921"/>
      <c r="HNL94" s="921"/>
      <c r="HNM94" s="921"/>
      <c r="HNN94" s="921"/>
      <c r="HNO94" s="921"/>
      <c r="HNP94" s="921"/>
      <c r="HNQ94" s="921"/>
      <c r="HNR94" s="921"/>
      <c r="HNS94" s="921"/>
      <c r="HNT94" s="921"/>
      <c r="HNU94" s="921"/>
      <c r="HNV94" s="921"/>
      <c r="HNW94" s="921"/>
      <c r="HNX94" s="921"/>
      <c r="HNY94" s="921"/>
      <c r="HNZ94" s="921"/>
      <c r="HOA94" s="921"/>
      <c r="HOB94" s="921"/>
      <c r="HOC94" s="921"/>
      <c r="HOD94" s="921"/>
      <c r="HOE94" s="921"/>
      <c r="HOF94" s="921"/>
      <c r="HOG94" s="921"/>
      <c r="HOH94" s="921"/>
      <c r="HOI94" s="921"/>
      <c r="HOJ94" s="921"/>
      <c r="HOK94" s="921"/>
      <c r="HOL94" s="921"/>
      <c r="HOM94" s="921"/>
      <c r="HON94" s="921"/>
      <c r="HOO94" s="921"/>
      <c r="HOP94" s="921"/>
      <c r="HOQ94" s="921"/>
      <c r="HOR94" s="921"/>
      <c r="HOS94" s="921"/>
      <c r="HOT94" s="921"/>
      <c r="HOU94" s="921"/>
      <c r="HOV94" s="921"/>
      <c r="HOW94" s="921"/>
      <c r="HOX94" s="921"/>
      <c r="HOY94" s="921"/>
      <c r="HOZ94" s="921"/>
      <c r="HPA94" s="921"/>
      <c r="HPB94" s="921"/>
      <c r="HPC94" s="921"/>
      <c r="HPD94" s="921"/>
      <c r="HPE94" s="921"/>
      <c r="HPF94" s="921"/>
      <c r="HPG94" s="921"/>
      <c r="HPH94" s="921"/>
      <c r="HPI94" s="921"/>
      <c r="HPJ94" s="921"/>
      <c r="HPK94" s="921"/>
      <c r="HPL94" s="921"/>
      <c r="HPM94" s="921"/>
      <c r="HPN94" s="921"/>
      <c r="HPO94" s="921"/>
      <c r="HPP94" s="921"/>
      <c r="HPQ94" s="921"/>
      <c r="HPR94" s="921"/>
      <c r="HPS94" s="921"/>
      <c r="HPT94" s="921"/>
      <c r="HPU94" s="921"/>
      <c r="HPV94" s="921"/>
      <c r="HPW94" s="921"/>
      <c r="HPX94" s="921"/>
      <c r="HPY94" s="921"/>
      <c r="HPZ94" s="921"/>
      <c r="HQA94" s="921"/>
      <c r="HQB94" s="921"/>
      <c r="HQC94" s="921"/>
      <c r="HQD94" s="921"/>
      <c r="HQE94" s="921"/>
      <c r="HQF94" s="921"/>
      <c r="HQG94" s="921"/>
      <c r="HQH94" s="921"/>
      <c r="HQI94" s="921"/>
      <c r="HQJ94" s="921"/>
      <c r="HQK94" s="921"/>
      <c r="HQL94" s="921"/>
      <c r="HQM94" s="921"/>
      <c r="HQN94" s="921"/>
      <c r="HQO94" s="921"/>
      <c r="HQP94" s="921"/>
      <c r="HQQ94" s="921"/>
      <c r="HQR94" s="921"/>
      <c r="HQS94" s="921"/>
      <c r="HQT94" s="921"/>
      <c r="HQU94" s="921"/>
      <c r="HQV94" s="921"/>
      <c r="HQW94" s="921"/>
      <c r="HQX94" s="921"/>
      <c r="HQY94" s="921"/>
      <c r="HQZ94" s="921"/>
      <c r="HRA94" s="921"/>
      <c r="HRB94" s="921"/>
      <c r="HRC94" s="921"/>
      <c r="HRD94" s="921"/>
      <c r="HRE94" s="921"/>
      <c r="HRF94" s="921"/>
      <c r="HRG94" s="921"/>
      <c r="HRH94" s="921"/>
      <c r="HRI94" s="921"/>
      <c r="HRJ94" s="921"/>
      <c r="HRK94" s="921"/>
      <c r="HRL94" s="921"/>
      <c r="HRM94" s="921"/>
      <c r="HRN94" s="921"/>
      <c r="HRO94" s="921"/>
      <c r="HRP94" s="921"/>
      <c r="HRQ94" s="921"/>
      <c r="HRR94" s="921"/>
      <c r="HRS94" s="921"/>
      <c r="HRT94" s="921"/>
      <c r="HRU94" s="921"/>
      <c r="HRV94" s="921"/>
      <c r="HRW94" s="921"/>
      <c r="HRX94" s="921"/>
      <c r="HRY94" s="921"/>
      <c r="HRZ94" s="921"/>
      <c r="HSA94" s="921"/>
      <c r="HSB94" s="921"/>
      <c r="HSC94" s="921"/>
      <c r="HSD94" s="921"/>
      <c r="HSE94" s="921"/>
      <c r="HSF94" s="921"/>
      <c r="HSG94" s="921"/>
      <c r="HSH94" s="921"/>
      <c r="HSI94" s="921"/>
      <c r="HSJ94" s="921"/>
      <c r="HSK94" s="921"/>
      <c r="HSL94" s="921"/>
      <c r="HSM94" s="921"/>
      <c r="HSN94" s="921"/>
      <c r="HSO94" s="921"/>
      <c r="HSP94" s="921"/>
      <c r="HSQ94" s="921"/>
      <c r="HSR94" s="921"/>
      <c r="HSS94" s="921"/>
      <c r="HST94" s="921"/>
      <c r="HSU94" s="921"/>
      <c r="HSV94" s="921"/>
      <c r="HSW94" s="921"/>
      <c r="HSX94" s="921"/>
      <c r="HSY94" s="921"/>
      <c r="HSZ94" s="921"/>
      <c r="HTA94" s="921"/>
      <c r="HTB94" s="921"/>
      <c r="HTC94" s="921"/>
      <c r="HTD94" s="921"/>
      <c r="HTE94" s="921"/>
      <c r="HTF94" s="921"/>
      <c r="HTG94" s="921"/>
      <c r="HTH94" s="921"/>
      <c r="HTI94" s="921"/>
      <c r="HTJ94" s="921"/>
      <c r="HTK94" s="921"/>
      <c r="HTL94" s="921"/>
      <c r="HTM94" s="921"/>
      <c r="HTN94" s="921"/>
      <c r="HTO94" s="921"/>
      <c r="HTP94" s="921"/>
      <c r="HTQ94" s="921"/>
      <c r="HTR94" s="921"/>
      <c r="HTS94" s="921"/>
      <c r="HTT94" s="921"/>
      <c r="HTU94" s="921"/>
      <c r="HTV94" s="921"/>
      <c r="HTW94" s="921"/>
      <c r="HTX94" s="921"/>
      <c r="HTY94" s="921"/>
      <c r="HTZ94" s="921"/>
      <c r="HUA94" s="921"/>
      <c r="HUB94" s="921"/>
      <c r="HUC94" s="921"/>
      <c r="HUD94" s="921"/>
      <c r="HUE94" s="921"/>
      <c r="HUF94" s="921"/>
      <c r="HUG94" s="921"/>
      <c r="HUH94" s="921"/>
      <c r="HUI94" s="921"/>
      <c r="HUJ94" s="921"/>
      <c r="HUK94" s="921"/>
      <c r="HUL94" s="921"/>
      <c r="HUM94" s="921"/>
      <c r="HUN94" s="921"/>
      <c r="HUO94" s="921"/>
      <c r="HUP94" s="921"/>
      <c r="HUQ94" s="921"/>
      <c r="HUR94" s="921"/>
      <c r="HUS94" s="921"/>
      <c r="HUT94" s="921"/>
      <c r="HUU94" s="921"/>
      <c r="HUV94" s="921"/>
      <c r="HUW94" s="921"/>
      <c r="HUX94" s="921"/>
      <c r="HUY94" s="921"/>
      <c r="HUZ94" s="921"/>
      <c r="HVA94" s="921"/>
      <c r="HVB94" s="921"/>
      <c r="HVC94" s="921"/>
      <c r="HVD94" s="921"/>
      <c r="HVE94" s="921"/>
      <c r="HVF94" s="921"/>
      <c r="HVG94" s="921"/>
      <c r="HVH94" s="921"/>
      <c r="HVI94" s="921"/>
      <c r="HVJ94" s="921"/>
      <c r="HVK94" s="921"/>
      <c r="HVL94" s="921"/>
      <c r="HVM94" s="921"/>
      <c r="HVN94" s="921"/>
      <c r="HVO94" s="921"/>
      <c r="HVP94" s="921"/>
      <c r="HVQ94" s="921"/>
      <c r="HVR94" s="921"/>
      <c r="HVS94" s="921"/>
      <c r="HVT94" s="921"/>
      <c r="HVU94" s="921"/>
      <c r="HVV94" s="921"/>
      <c r="HVW94" s="921"/>
      <c r="HVX94" s="921"/>
      <c r="HVY94" s="921"/>
      <c r="HVZ94" s="921"/>
      <c r="HWA94" s="921"/>
      <c r="HWB94" s="921"/>
      <c r="HWC94" s="921"/>
      <c r="HWD94" s="921"/>
      <c r="HWE94" s="921"/>
      <c r="HWF94" s="921"/>
      <c r="HWG94" s="921"/>
      <c r="HWH94" s="921"/>
      <c r="HWI94" s="921"/>
      <c r="HWJ94" s="921"/>
      <c r="HWK94" s="921"/>
      <c r="HWL94" s="921"/>
      <c r="HWM94" s="921"/>
      <c r="HWN94" s="921"/>
      <c r="HWO94" s="921"/>
      <c r="HWP94" s="921"/>
      <c r="HWQ94" s="921"/>
      <c r="HWR94" s="921"/>
      <c r="HWS94" s="921"/>
      <c r="HWT94" s="921"/>
      <c r="HWU94" s="921"/>
      <c r="HWV94" s="921"/>
      <c r="HWW94" s="921"/>
      <c r="HWX94" s="921"/>
      <c r="HWY94" s="921"/>
      <c r="HWZ94" s="921"/>
      <c r="HXA94" s="921"/>
      <c r="HXB94" s="921"/>
      <c r="HXC94" s="921"/>
      <c r="HXD94" s="921"/>
      <c r="HXE94" s="921"/>
      <c r="HXF94" s="921"/>
      <c r="HXG94" s="921"/>
      <c r="HXH94" s="921"/>
      <c r="HXI94" s="921"/>
      <c r="HXJ94" s="921"/>
      <c r="HXK94" s="921"/>
      <c r="HXL94" s="921"/>
      <c r="HXM94" s="921"/>
      <c r="HXN94" s="921"/>
      <c r="HXO94" s="921"/>
      <c r="HXP94" s="921"/>
      <c r="HXQ94" s="921"/>
      <c r="HXR94" s="921"/>
      <c r="HXS94" s="921"/>
      <c r="HXT94" s="921"/>
      <c r="HXU94" s="921"/>
      <c r="HXV94" s="921"/>
      <c r="HXW94" s="921"/>
      <c r="HXX94" s="921"/>
      <c r="HXY94" s="921"/>
      <c r="HXZ94" s="921"/>
      <c r="HYA94" s="921"/>
      <c r="HYB94" s="921"/>
      <c r="HYC94" s="921"/>
      <c r="HYD94" s="921"/>
      <c r="HYE94" s="921"/>
      <c r="HYF94" s="921"/>
      <c r="HYG94" s="921"/>
      <c r="HYH94" s="921"/>
      <c r="HYI94" s="921"/>
      <c r="HYJ94" s="921"/>
      <c r="HYK94" s="921"/>
      <c r="HYL94" s="921"/>
      <c r="HYM94" s="921"/>
      <c r="HYN94" s="921"/>
      <c r="HYO94" s="921"/>
      <c r="HYP94" s="921"/>
      <c r="HYQ94" s="921"/>
      <c r="HYR94" s="921"/>
      <c r="HYS94" s="921"/>
      <c r="HYT94" s="921"/>
      <c r="HYU94" s="921"/>
      <c r="HYV94" s="921"/>
      <c r="HYW94" s="921"/>
      <c r="HYX94" s="921"/>
      <c r="HYY94" s="921"/>
      <c r="HYZ94" s="921"/>
      <c r="HZA94" s="921"/>
      <c r="HZB94" s="921"/>
      <c r="HZC94" s="921"/>
      <c r="HZD94" s="921"/>
      <c r="HZE94" s="921"/>
      <c r="HZF94" s="921"/>
      <c r="HZG94" s="921"/>
      <c r="HZH94" s="921"/>
      <c r="HZI94" s="921"/>
      <c r="HZJ94" s="921"/>
      <c r="HZK94" s="921"/>
      <c r="HZL94" s="921"/>
      <c r="HZM94" s="921"/>
      <c r="HZN94" s="921"/>
      <c r="HZO94" s="921"/>
      <c r="HZP94" s="921"/>
      <c r="HZQ94" s="921"/>
      <c r="HZR94" s="921"/>
      <c r="HZS94" s="921"/>
      <c r="HZT94" s="921"/>
      <c r="HZU94" s="921"/>
      <c r="HZV94" s="921"/>
      <c r="HZW94" s="921"/>
      <c r="HZX94" s="921"/>
      <c r="HZY94" s="921"/>
      <c r="HZZ94" s="921"/>
      <c r="IAA94" s="921"/>
      <c r="IAB94" s="921"/>
      <c r="IAC94" s="921"/>
      <c r="IAD94" s="921"/>
      <c r="IAE94" s="921"/>
      <c r="IAF94" s="921"/>
      <c r="IAG94" s="921"/>
      <c r="IAH94" s="921"/>
      <c r="IAI94" s="921"/>
      <c r="IAJ94" s="921"/>
      <c r="IAK94" s="921"/>
      <c r="IAL94" s="921"/>
      <c r="IAM94" s="921"/>
      <c r="IAN94" s="921"/>
      <c r="IAO94" s="921"/>
      <c r="IAP94" s="921"/>
      <c r="IAQ94" s="921"/>
      <c r="IAR94" s="921"/>
      <c r="IAS94" s="921"/>
      <c r="IAT94" s="921"/>
      <c r="IAU94" s="921"/>
      <c r="IAV94" s="921"/>
      <c r="IAW94" s="921"/>
      <c r="IAX94" s="921"/>
      <c r="IAY94" s="921"/>
      <c r="IAZ94" s="921"/>
      <c r="IBA94" s="921"/>
      <c r="IBB94" s="921"/>
      <c r="IBC94" s="921"/>
      <c r="IBD94" s="921"/>
      <c r="IBE94" s="921"/>
      <c r="IBF94" s="921"/>
      <c r="IBG94" s="921"/>
      <c r="IBH94" s="921"/>
      <c r="IBI94" s="921"/>
      <c r="IBJ94" s="921"/>
      <c r="IBK94" s="921"/>
      <c r="IBL94" s="921"/>
      <c r="IBM94" s="921"/>
      <c r="IBN94" s="921"/>
      <c r="IBO94" s="921"/>
      <c r="IBP94" s="921"/>
      <c r="IBQ94" s="921"/>
      <c r="IBR94" s="921"/>
      <c r="IBS94" s="921"/>
      <c r="IBT94" s="921"/>
      <c r="IBU94" s="921"/>
      <c r="IBV94" s="921"/>
      <c r="IBW94" s="921"/>
      <c r="IBX94" s="921"/>
      <c r="IBY94" s="921"/>
      <c r="IBZ94" s="921"/>
      <c r="ICA94" s="921"/>
      <c r="ICB94" s="921"/>
      <c r="ICC94" s="921"/>
      <c r="ICD94" s="921"/>
      <c r="ICE94" s="921"/>
      <c r="ICF94" s="921"/>
      <c r="ICG94" s="921"/>
      <c r="ICH94" s="921"/>
      <c r="ICI94" s="921"/>
      <c r="ICJ94" s="921"/>
      <c r="ICK94" s="921"/>
      <c r="ICL94" s="921"/>
      <c r="ICM94" s="921"/>
      <c r="ICN94" s="921"/>
      <c r="ICO94" s="921"/>
      <c r="ICP94" s="921"/>
      <c r="ICQ94" s="921"/>
      <c r="ICR94" s="921"/>
      <c r="ICS94" s="921"/>
      <c r="ICT94" s="921"/>
      <c r="ICU94" s="921"/>
      <c r="ICV94" s="921"/>
      <c r="ICW94" s="921"/>
      <c r="ICX94" s="921"/>
      <c r="ICY94" s="921"/>
      <c r="ICZ94" s="921"/>
      <c r="IDA94" s="921"/>
      <c r="IDB94" s="921"/>
      <c r="IDC94" s="921"/>
      <c r="IDD94" s="921"/>
      <c r="IDE94" s="921"/>
      <c r="IDF94" s="921"/>
      <c r="IDG94" s="921"/>
      <c r="IDH94" s="921"/>
      <c r="IDI94" s="921"/>
      <c r="IDJ94" s="921"/>
      <c r="IDK94" s="921"/>
      <c r="IDL94" s="921"/>
      <c r="IDM94" s="921"/>
      <c r="IDN94" s="921"/>
      <c r="IDO94" s="921"/>
      <c r="IDP94" s="921"/>
      <c r="IDQ94" s="921"/>
      <c r="IDR94" s="921"/>
      <c r="IDS94" s="921"/>
      <c r="IDT94" s="921"/>
      <c r="IDU94" s="921"/>
      <c r="IDV94" s="921"/>
      <c r="IDW94" s="921"/>
      <c r="IDX94" s="921"/>
      <c r="IDY94" s="921"/>
      <c r="IDZ94" s="921"/>
      <c r="IEA94" s="921"/>
      <c r="IEB94" s="921"/>
      <c r="IEC94" s="921"/>
      <c r="IED94" s="921"/>
      <c r="IEE94" s="921"/>
      <c r="IEF94" s="921"/>
      <c r="IEG94" s="921"/>
      <c r="IEH94" s="921"/>
      <c r="IEI94" s="921"/>
      <c r="IEJ94" s="921"/>
      <c r="IEK94" s="921"/>
      <c r="IEL94" s="921"/>
      <c r="IEM94" s="921"/>
      <c r="IEN94" s="921"/>
      <c r="IEO94" s="921"/>
      <c r="IEP94" s="921"/>
      <c r="IEQ94" s="921"/>
      <c r="IER94" s="921"/>
      <c r="IES94" s="921"/>
      <c r="IET94" s="921"/>
      <c r="IEU94" s="921"/>
      <c r="IEV94" s="921"/>
      <c r="IEW94" s="921"/>
      <c r="IEX94" s="921"/>
      <c r="IEY94" s="921"/>
      <c r="IEZ94" s="921"/>
      <c r="IFA94" s="921"/>
      <c r="IFB94" s="921"/>
      <c r="IFC94" s="921"/>
      <c r="IFD94" s="921"/>
      <c r="IFE94" s="921"/>
      <c r="IFF94" s="921"/>
      <c r="IFG94" s="921"/>
      <c r="IFH94" s="921"/>
      <c r="IFI94" s="921"/>
      <c r="IFJ94" s="921"/>
      <c r="IFK94" s="921"/>
      <c r="IFL94" s="921"/>
      <c r="IFM94" s="921"/>
      <c r="IFN94" s="921"/>
      <c r="IFO94" s="921"/>
      <c r="IFP94" s="921"/>
      <c r="IFQ94" s="921"/>
      <c r="IFR94" s="921"/>
      <c r="IFS94" s="921"/>
      <c r="IFT94" s="921"/>
      <c r="IFU94" s="921"/>
      <c r="IFV94" s="921"/>
      <c r="IFW94" s="921"/>
      <c r="IFX94" s="921"/>
      <c r="IFY94" s="921"/>
      <c r="IFZ94" s="921"/>
      <c r="IGA94" s="921"/>
      <c r="IGB94" s="921"/>
      <c r="IGC94" s="921"/>
      <c r="IGD94" s="921"/>
      <c r="IGE94" s="921"/>
      <c r="IGF94" s="921"/>
      <c r="IGG94" s="921"/>
      <c r="IGH94" s="921"/>
      <c r="IGI94" s="921"/>
      <c r="IGJ94" s="921"/>
      <c r="IGK94" s="921"/>
      <c r="IGL94" s="921"/>
      <c r="IGM94" s="921"/>
      <c r="IGN94" s="921"/>
      <c r="IGO94" s="921"/>
      <c r="IGP94" s="921"/>
      <c r="IGQ94" s="921"/>
      <c r="IGR94" s="921"/>
      <c r="IGS94" s="921"/>
      <c r="IGT94" s="921"/>
      <c r="IGU94" s="921"/>
      <c r="IGV94" s="921"/>
      <c r="IGW94" s="921"/>
      <c r="IGX94" s="921"/>
      <c r="IGY94" s="921"/>
      <c r="IGZ94" s="921"/>
      <c r="IHA94" s="921"/>
      <c r="IHB94" s="921"/>
      <c r="IHC94" s="921"/>
      <c r="IHD94" s="921"/>
      <c r="IHE94" s="921"/>
      <c r="IHF94" s="921"/>
      <c r="IHG94" s="921"/>
      <c r="IHH94" s="921"/>
      <c r="IHI94" s="921"/>
      <c r="IHJ94" s="921"/>
      <c r="IHK94" s="921"/>
      <c r="IHL94" s="921"/>
      <c r="IHM94" s="921"/>
      <c r="IHN94" s="921"/>
      <c r="IHO94" s="921"/>
      <c r="IHP94" s="921"/>
      <c r="IHQ94" s="921"/>
      <c r="IHR94" s="921"/>
      <c r="IHS94" s="921"/>
      <c r="IHT94" s="921"/>
      <c r="IHU94" s="921"/>
      <c r="IHV94" s="921"/>
      <c r="IHW94" s="921"/>
      <c r="IHX94" s="921"/>
      <c r="IHY94" s="921"/>
      <c r="IHZ94" s="921"/>
      <c r="IIA94" s="921"/>
      <c r="IIB94" s="921"/>
      <c r="IIC94" s="921"/>
      <c r="IID94" s="921"/>
      <c r="IIE94" s="921"/>
      <c r="IIF94" s="921"/>
      <c r="IIG94" s="921"/>
      <c r="IIH94" s="921"/>
      <c r="III94" s="921"/>
      <c r="IIJ94" s="921"/>
      <c r="IIK94" s="921"/>
      <c r="IIL94" s="921"/>
      <c r="IIM94" s="921"/>
      <c r="IIN94" s="921"/>
      <c r="IIO94" s="921"/>
      <c r="IIP94" s="921"/>
      <c r="IIQ94" s="921"/>
      <c r="IIR94" s="921"/>
      <c r="IIS94" s="921"/>
      <c r="IIT94" s="921"/>
      <c r="IIU94" s="921"/>
      <c r="IIV94" s="921"/>
      <c r="IIW94" s="921"/>
      <c r="IIX94" s="921"/>
      <c r="IIY94" s="921"/>
      <c r="IIZ94" s="921"/>
      <c r="IJA94" s="921"/>
      <c r="IJB94" s="921"/>
      <c r="IJC94" s="921"/>
      <c r="IJD94" s="921"/>
      <c r="IJE94" s="921"/>
      <c r="IJF94" s="921"/>
      <c r="IJG94" s="921"/>
      <c r="IJH94" s="921"/>
      <c r="IJI94" s="921"/>
      <c r="IJJ94" s="921"/>
      <c r="IJK94" s="921"/>
      <c r="IJL94" s="921"/>
      <c r="IJM94" s="921"/>
      <c r="IJN94" s="921"/>
      <c r="IJO94" s="921"/>
      <c r="IJP94" s="921"/>
      <c r="IJQ94" s="921"/>
      <c r="IJR94" s="921"/>
      <c r="IJS94" s="921"/>
      <c r="IJT94" s="921"/>
      <c r="IJU94" s="921"/>
      <c r="IJV94" s="921"/>
      <c r="IJW94" s="921"/>
      <c r="IJX94" s="921"/>
      <c r="IJY94" s="921"/>
      <c r="IJZ94" s="921"/>
      <c r="IKA94" s="921"/>
      <c r="IKB94" s="921"/>
      <c r="IKC94" s="921"/>
      <c r="IKD94" s="921"/>
      <c r="IKE94" s="921"/>
      <c r="IKF94" s="921"/>
      <c r="IKG94" s="921"/>
      <c r="IKH94" s="921"/>
      <c r="IKI94" s="921"/>
      <c r="IKJ94" s="921"/>
      <c r="IKK94" s="921"/>
      <c r="IKL94" s="921"/>
      <c r="IKM94" s="921"/>
      <c r="IKN94" s="921"/>
      <c r="IKO94" s="921"/>
      <c r="IKP94" s="921"/>
      <c r="IKQ94" s="921"/>
      <c r="IKR94" s="921"/>
      <c r="IKS94" s="921"/>
      <c r="IKT94" s="921"/>
      <c r="IKU94" s="921"/>
      <c r="IKV94" s="921"/>
      <c r="IKW94" s="921"/>
      <c r="IKX94" s="921"/>
      <c r="IKY94" s="921"/>
      <c r="IKZ94" s="921"/>
      <c r="ILA94" s="921"/>
      <c r="ILB94" s="921"/>
      <c r="ILC94" s="921"/>
      <c r="ILD94" s="921"/>
      <c r="ILE94" s="921"/>
      <c r="ILF94" s="921"/>
      <c r="ILG94" s="921"/>
      <c r="ILH94" s="921"/>
      <c r="ILI94" s="921"/>
      <c r="ILJ94" s="921"/>
      <c r="ILK94" s="921"/>
      <c r="ILL94" s="921"/>
      <c r="ILM94" s="921"/>
      <c r="ILN94" s="921"/>
      <c r="ILO94" s="921"/>
      <c r="ILP94" s="921"/>
      <c r="ILQ94" s="921"/>
      <c r="ILR94" s="921"/>
      <c r="ILS94" s="921"/>
      <c r="ILT94" s="921"/>
      <c r="ILU94" s="921"/>
      <c r="ILV94" s="921"/>
      <c r="ILW94" s="921"/>
      <c r="ILX94" s="921"/>
      <c r="ILY94" s="921"/>
      <c r="ILZ94" s="921"/>
      <c r="IMA94" s="921"/>
      <c r="IMB94" s="921"/>
      <c r="IMC94" s="921"/>
      <c r="IMD94" s="921"/>
      <c r="IME94" s="921"/>
      <c r="IMF94" s="921"/>
      <c r="IMG94" s="921"/>
      <c r="IMH94" s="921"/>
      <c r="IMI94" s="921"/>
      <c r="IMJ94" s="921"/>
      <c r="IMK94" s="921"/>
      <c r="IML94" s="921"/>
      <c r="IMM94" s="921"/>
      <c r="IMN94" s="921"/>
      <c r="IMO94" s="921"/>
      <c r="IMP94" s="921"/>
      <c r="IMQ94" s="921"/>
      <c r="IMR94" s="921"/>
      <c r="IMS94" s="921"/>
      <c r="IMT94" s="921"/>
      <c r="IMU94" s="921"/>
      <c r="IMV94" s="921"/>
      <c r="IMW94" s="921"/>
      <c r="IMX94" s="921"/>
      <c r="IMY94" s="921"/>
      <c r="IMZ94" s="921"/>
      <c r="INA94" s="921"/>
      <c r="INB94" s="921"/>
      <c r="INC94" s="921"/>
      <c r="IND94" s="921"/>
      <c r="INE94" s="921"/>
      <c r="INF94" s="921"/>
      <c r="ING94" s="921"/>
      <c r="INH94" s="921"/>
      <c r="INI94" s="921"/>
      <c r="INJ94" s="921"/>
      <c r="INK94" s="921"/>
      <c r="INL94" s="921"/>
      <c r="INM94" s="921"/>
      <c r="INN94" s="921"/>
      <c r="INO94" s="921"/>
      <c r="INP94" s="921"/>
      <c r="INQ94" s="921"/>
      <c r="INR94" s="921"/>
      <c r="INS94" s="921"/>
      <c r="INT94" s="921"/>
      <c r="INU94" s="921"/>
      <c r="INV94" s="921"/>
      <c r="INW94" s="921"/>
      <c r="INX94" s="921"/>
      <c r="INY94" s="921"/>
      <c r="INZ94" s="921"/>
      <c r="IOA94" s="921"/>
      <c r="IOB94" s="921"/>
      <c r="IOC94" s="921"/>
      <c r="IOD94" s="921"/>
      <c r="IOE94" s="921"/>
      <c r="IOF94" s="921"/>
      <c r="IOG94" s="921"/>
      <c r="IOH94" s="921"/>
      <c r="IOI94" s="921"/>
      <c r="IOJ94" s="921"/>
      <c r="IOK94" s="921"/>
      <c r="IOL94" s="921"/>
      <c r="IOM94" s="921"/>
      <c r="ION94" s="921"/>
      <c r="IOO94" s="921"/>
      <c r="IOP94" s="921"/>
      <c r="IOQ94" s="921"/>
      <c r="IOR94" s="921"/>
      <c r="IOS94" s="921"/>
      <c r="IOT94" s="921"/>
      <c r="IOU94" s="921"/>
      <c r="IOV94" s="921"/>
      <c r="IOW94" s="921"/>
      <c r="IOX94" s="921"/>
      <c r="IOY94" s="921"/>
      <c r="IOZ94" s="921"/>
      <c r="IPA94" s="921"/>
      <c r="IPB94" s="921"/>
      <c r="IPC94" s="921"/>
      <c r="IPD94" s="921"/>
      <c r="IPE94" s="921"/>
      <c r="IPF94" s="921"/>
      <c r="IPG94" s="921"/>
      <c r="IPH94" s="921"/>
      <c r="IPI94" s="921"/>
      <c r="IPJ94" s="921"/>
      <c r="IPK94" s="921"/>
      <c r="IPL94" s="921"/>
      <c r="IPM94" s="921"/>
      <c r="IPN94" s="921"/>
      <c r="IPO94" s="921"/>
      <c r="IPP94" s="921"/>
      <c r="IPQ94" s="921"/>
      <c r="IPR94" s="921"/>
      <c r="IPS94" s="921"/>
      <c r="IPT94" s="921"/>
      <c r="IPU94" s="921"/>
      <c r="IPV94" s="921"/>
      <c r="IPW94" s="921"/>
      <c r="IPX94" s="921"/>
      <c r="IPY94" s="921"/>
      <c r="IPZ94" s="921"/>
      <c r="IQA94" s="921"/>
      <c r="IQB94" s="921"/>
      <c r="IQC94" s="921"/>
      <c r="IQD94" s="921"/>
      <c r="IQE94" s="921"/>
      <c r="IQF94" s="921"/>
      <c r="IQG94" s="921"/>
      <c r="IQH94" s="921"/>
      <c r="IQI94" s="921"/>
      <c r="IQJ94" s="921"/>
      <c r="IQK94" s="921"/>
      <c r="IQL94" s="921"/>
      <c r="IQM94" s="921"/>
      <c r="IQN94" s="921"/>
      <c r="IQO94" s="921"/>
      <c r="IQP94" s="921"/>
      <c r="IQQ94" s="921"/>
      <c r="IQR94" s="921"/>
      <c r="IQS94" s="921"/>
      <c r="IQT94" s="921"/>
      <c r="IQU94" s="921"/>
      <c r="IQV94" s="921"/>
      <c r="IQW94" s="921"/>
      <c r="IQX94" s="921"/>
      <c r="IQY94" s="921"/>
      <c r="IQZ94" s="921"/>
      <c r="IRA94" s="921"/>
      <c r="IRB94" s="921"/>
      <c r="IRC94" s="921"/>
      <c r="IRD94" s="921"/>
      <c r="IRE94" s="921"/>
      <c r="IRF94" s="921"/>
      <c r="IRG94" s="921"/>
      <c r="IRH94" s="921"/>
      <c r="IRI94" s="921"/>
      <c r="IRJ94" s="921"/>
      <c r="IRK94" s="921"/>
      <c r="IRL94" s="921"/>
      <c r="IRM94" s="921"/>
      <c r="IRN94" s="921"/>
      <c r="IRO94" s="921"/>
      <c r="IRP94" s="921"/>
      <c r="IRQ94" s="921"/>
      <c r="IRR94" s="921"/>
      <c r="IRS94" s="921"/>
      <c r="IRT94" s="921"/>
      <c r="IRU94" s="921"/>
      <c r="IRV94" s="921"/>
      <c r="IRW94" s="921"/>
      <c r="IRX94" s="921"/>
      <c r="IRY94" s="921"/>
      <c r="IRZ94" s="921"/>
      <c r="ISA94" s="921"/>
      <c r="ISB94" s="921"/>
      <c r="ISC94" s="921"/>
      <c r="ISD94" s="921"/>
      <c r="ISE94" s="921"/>
      <c r="ISF94" s="921"/>
      <c r="ISG94" s="921"/>
      <c r="ISH94" s="921"/>
      <c r="ISI94" s="921"/>
      <c r="ISJ94" s="921"/>
      <c r="ISK94" s="921"/>
      <c r="ISL94" s="921"/>
      <c r="ISM94" s="921"/>
      <c r="ISN94" s="921"/>
      <c r="ISO94" s="921"/>
      <c r="ISP94" s="921"/>
      <c r="ISQ94" s="921"/>
      <c r="ISR94" s="921"/>
      <c r="ISS94" s="921"/>
      <c r="IST94" s="921"/>
      <c r="ISU94" s="921"/>
      <c r="ISV94" s="921"/>
      <c r="ISW94" s="921"/>
      <c r="ISX94" s="921"/>
      <c r="ISY94" s="921"/>
      <c r="ISZ94" s="921"/>
      <c r="ITA94" s="921"/>
      <c r="ITB94" s="921"/>
      <c r="ITC94" s="921"/>
      <c r="ITD94" s="921"/>
      <c r="ITE94" s="921"/>
      <c r="ITF94" s="921"/>
      <c r="ITG94" s="921"/>
      <c r="ITH94" s="921"/>
      <c r="ITI94" s="921"/>
      <c r="ITJ94" s="921"/>
      <c r="ITK94" s="921"/>
      <c r="ITL94" s="921"/>
      <c r="ITM94" s="921"/>
      <c r="ITN94" s="921"/>
      <c r="ITO94" s="921"/>
      <c r="ITP94" s="921"/>
      <c r="ITQ94" s="921"/>
      <c r="ITR94" s="921"/>
      <c r="ITS94" s="921"/>
      <c r="ITT94" s="921"/>
      <c r="ITU94" s="921"/>
      <c r="ITV94" s="921"/>
      <c r="ITW94" s="921"/>
      <c r="ITX94" s="921"/>
      <c r="ITY94" s="921"/>
      <c r="ITZ94" s="921"/>
      <c r="IUA94" s="921"/>
      <c r="IUB94" s="921"/>
      <c r="IUC94" s="921"/>
      <c r="IUD94" s="921"/>
      <c r="IUE94" s="921"/>
      <c r="IUF94" s="921"/>
      <c r="IUG94" s="921"/>
      <c r="IUH94" s="921"/>
      <c r="IUI94" s="921"/>
      <c r="IUJ94" s="921"/>
      <c r="IUK94" s="921"/>
      <c r="IUL94" s="921"/>
      <c r="IUM94" s="921"/>
      <c r="IUN94" s="921"/>
      <c r="IUO94" s="921"/>
      <c r="IUP94" s="921"/>
      <c r="IUQ94" s="921"/>
      <c r="IUR94" s="921"/>
      <c r="IUS94" s="921"/>
      <c r="IUT94" s="921"/>
      <c r="IUU94" s="921"/>
      <c r="IUV94" s="921"/>
      <c r="IUW94" s="921"/>
      <c r="IUX94" s="921"/>
      <c r="IUY94" s="921"/>
      <c r="IUZ94" s="921"/>
      <c r="IVA94" s="921"/>
      <c r="IVB94" s="921"/>
      <c r="IVC94" s="921"/>
      <c r="IVD94" s="921"/>
      <c r="IVE94" s="921"/>
      <c r="IVF94" s="921"/>
      <c r="IVG94" s="921"/>
      <c r="IVH94" s="921"/>
      <c r="IVI94" s="921"/>
      <c r="IVJ94" s="921"/>
      <c r="IVK94" s="921"/>
      <c r="IVL94" s="921"/>
      <c r="IVM94" s="921"/>
      <c r="IVN94" s="921"/>
      <c r="IVO94" s="921"/>
      <c r="IVP94" s="921"/>
      <c r="IVQ94" s="921"/>
      <c r="IVR94" s="921"/>
      <c r="IVS94" s="921"/>
      <c r="IVT94" s="921"/>
      <c r="IVU94" s="921"/>
      <c r="IVV94" s="921"/>
      <c r="IVW94" s="921"/>
      <c r="IVX94" s="921"/>
      <c r="IVY94" s="921"/>
      <c r="IVZ94" s="921"/>
      <c r="IWA94" s="921"/>
      <c r="IWB94" s="921"/>
      <c r="IWC94" s="921"/>
      <c r="IWD94" s="921"/>
      <c r="IWE94" s="921"/>
      <c r="IWF94" s="921"/>
      <c r="IWG94" s="921"/>
      <c r="IWH94" s="921"/>
      <c r="IWI94" s="921"/>
      <c r="IWJ94" s="921"/>
      <c r="IWK94" s="921"/>
      <c r="IWL94" s="921"/>
      <c r="IWM94" s="921"/>
      <c r="IWN94" s="921"/>
      <c r="IWO94" s="921"/>
      <c r="IWP94" s="921"/>
      <c r="IWQ94" s="921"/>
      <c r="IWR94" s="921"/>
      <c r="IWS94" s="921"/>
      <c r="IWT94" s="921"/>
      <c r="IWU94" s="921"/>
      <c r="IWV94" s="921"/>
      <c r="IWW94" s="921"/>
      <c r="IWX94" s="921"/>
      <c r="IWY94" s="921"/>
      <c r="IWZ94" s="921"/>
      <c r="IXA94" s="921"/>
      <c r="IXB94" s="921"/>
      <c r="IXC94" s="921"/>
      <c r="IXD94" s="921"/>
      <c r="IXE94" s="921"/>
      <c r="IXF94" s="921"/>
      <c r="IXG94" s="921"/>
      <c r="IXH94" s="921"/>
      <c r="IXI94" s="921"/>
      <c r="IXJ94" s="921"/>
      <c r="IXK94" s="921"/>
      <c r="IXL94" s="921"/>
      <c r="IXM94" s="921"/>
      <c r="IXN94" s="921"/>
      <c r="IXO94" s="921"/>
      <c r="IXP94" s="921"/>
      <c r="IXQ94" s="921"/>
      <c r="IXR94" s="921"/>
      <c r="IXS94" s="921"/>
      <c r="IXT94" s="921"/>
      <c r="IXU94" s="921"/>
      <c r="IXV94" s="921"/>
      <c r="IXW94" s="921"/>
      <c r="IXX94" s="921"/>
      <c r="IXY94" s="921"/>
      <c r="IXZ94" s="921"/>
      <c r="IYA94" s="921"/>
      <c r="IYB94" s="921"/>
      <c r="IYC94" s="921"/>
      <c r="IYD94" s="921"/>
      <c r="IYE94" s="921"/>
      <c r="IYF94" s="921"/>
      <c r="IYG94" s="921"/>
      <c r="IYH94" s="921"/>
      <c r="IYI94" s="921"/>
      <c r="IYJ94" s="921"/>
      <c r="IYK94" s="921"/>
      <c r="IYL94" s="921"/>
      <c r="IYM94" s="921"/>
      <c r="IYN94" s="921"/>
      <c r="IYO94" s="921"/>
      <c r="IYP94" s="921"/>
      <c r="IYQ94" s="921"/>
      <c r="IYR94" s="921"/>
      <c r="IYS94" s="921"/>
      <c r="IYT94" s="921"/>
      <c r="IYU94" s="921"/>
      <c r="IYV94" s="921"/>
      <c r="IYW94" s="921"/>
      <c r="IYX94" s="921"/>
      <c r="IYY94" s="921"/>
      <c r="IYZ94" s="921"/>
      <c r="IZA94" s="921"/>
      <c r="IZB94" s="921"/>
      <c r="IZC94" s="921"/>
      <c r="IZD94" s="921"/>
      <c r="IZE94" s="921"/>
      <c r="IZF94" s="921"/>
      <c r="IZG94" s="921"/>
      <c r="IZH94" s="921"/>
      <c r="IZI94" s="921"/>
      <c r="IZJ94" s="921"/>
      <c r="IZK94" s="921"/>
      <c r="IZL94" s="921"/>
      <c r="IZM94" s="921"/>
      <c r="IZN94" s="921"/>
      <c r="IZO94" s="921"/>
      <c r="IZP94" s="921"/>
      <c r="IZQ94" s="921"/>
      <c r="IZR94" s="921"/>
      <c r="IZS94" s="921"/>
      <c r="IZT94" s="921"/>
      <c r="IZU94" s="921"/>
      <c r="IZV94" s="921"/>
      <c r="IZW94" s="921"/>
      <c r="IZX94" s="921"/>
      <c r="IZY94" s="921"/>
      <c r="IZZ94" s="921"/>
      <c r="JAA94" s="921"/>
      <c r="JAB94" s="921"/>
      <c r="JAC94" s="921"/>
      <c r="JAD94" s="921"/>
      <c r="JAE94" s="921"/>
      <c r="JAF94" s="921"/>
      <c r="JAG94" s="921"/>
      <c r="JAH94" s="921"/>
      <c r="JAI94" s="921"/>
      <c r="JAJ94" s="921"/>
      <c r="JAK94" s="921"/>
      <c r="JAL94" s="921"/>
      <c r="JAM94" s="921"/>
      <c r="JAN94" s="921"/>
      <c r="JAO94" s="921"/>
      <c r="JAP94" s="921"/>
      <c r="JAQ94" s="921"/>
      <c r="JAR94" s="921"/>
      <c r="JAS94" s="921"/>
      <c r="JAT94" s="921"/>
      <c r="JAU94" s="921"/>
      <c r="JAV94" s="921"/>
      <c r="JAW94" s="921"/>
      <c r="JAX94" s="921"/>
      <c r="JAY94" s="921"/>
      <c r="JAZ94" s="921"/>
      <c r="JBA94" s="921"/>
      <c r="JBB94" s="921"/>
      <c r="JBC94" s="921"/>
      <c r="JBD94" s="921"/>
      <c r="JBE94" s="921"/>
      <c r="JBF94" s="921"/>
      <c r="JBG94" s="921"/>
      <c r="JBH94" s="921"/>
      <c r="JBI94" s="921"/>
      <c r="JBJ94" s="921"/>
      <c r="JBK94" s="921"/>
      <c r="JBL94" s="921"/>
      <c r="JBM94" s="921"/>
      <c r="JBN94" s="921"/>
      <c r="JBO94" s="921"/>
      <c r="JBP94" s="921"/>
      <c r="JBQ94" s="921"/>
      <c r="JBR94" s="921"/>
      <c r="JBS94" s="921"/>
      <c r="JBT94" s="921"/>
      <c r="JBU94" s="921"/>
      <c r="JBV94" s="921"/>
      <c r="JBW94" s="921"/>
      <c r="JBX94" s="921"/>
      <c r="JBY94" s="921"/>
      <c r="JBZ94" s="921"/>
      <c r="JCA94" s="921"/>
      <c r="JCB94" s="921"/>
      <c r="JCC94" s="921"/>
      <c r="JCD94" s="921"/>
      <c r="JCE94" s="921"/>
      <c r="JCF94" s="921"/>
      <c r="JCG94" s="921"/>
      <c r="JCH94" s="921"/>
      <c r="JCI94" s="921"/>
      <c r="JCJ94" s="921"/>
      <c r="JCK94" s="921"/>
      <c r="JCL94" s="921"/>
      <c r="JCM94" s="921"/>
      <c r="JCN94" s="921"/>
      <c r="JCO94" s="921"/>
      <c r="JCP94" s="921"/>
      <c r="JCQ94" s="921"/>
      <c r="JCR94" s="921"/>
      <c r="JCS94" s="921"/>
      <c r="JCT94" s="921"/>
      <c r="JCU94" s="921"/>
      <c r="JCV94" s="921"/>
      <c r="JCW94" s="921"/>
      <c r="JCX94" s="921"/>
      <c r="JCY94" s="921"/>
      <c r="JCZ94" s="921"/>
      <c r="JDA94" s="921"/>
      <c r="JDB94" s="921"/>
      <c r="JDC94" s="921"/>
      <c r="JDD94" s="921"/>
      <c r="JDE94" s="921"/>
      <c r="JDF94" s="921"/>
      <c r="JDG94" s="921"/>
      <c r="JDH94" s="921"/>
      <c r="JDI94" s="921"/>
      <c r="JDJ94" s="921"/>
      <c r="JDK94" s="921"/>
      <c r="JDL94" s="921"/>
      <c r="JDM94" s="921"/>
      <c r="JDN94" s="921"/>
      <c r="JDO94" s="921"/>
      <c r="JDP94" s="921"/>
      <c r="JDQ94" s="921"/>
      <c r="JDR94" s="921"/>
      <c r="JDS94" s="921"/>
      <c r="JDT94" s="921"/>
      <c r="JDU94" s="921"/>
      <c r="JDV94" s="921"/>
      <c r="JDW94" s="921"/>
      <c r="JDX94" s="921"/>
      <c r="JDY94" s="921"/>
      <c r="JDZ94" s="921"/>
      <c r="JEA94" s="921"/>
      <c r="JEB94" s="921"/>
      <c r="JEC94" s="921"/>
      <c r="JED94" s="921"/>
      <c r="JEE94" s="921"/>
      <c r="JEF94" s="921"/>
      <c r="JEG94" s="921"/>
      <c r="JEH94" s="921"/>
      <c r="JEI94" s="921"/>
      <c r="JEJ94" s="921"/>
      <c r="JEK94" s="921"/>
      <c r="JEL94" s="921"/>
      <c r="JEM94" s="921"/>
      <c r="JEN94" s="921"/>
      <c r="JEO94" s="921"/>
      <c r="JEP94" s="921"/>
      <c r="JEQ94" s="921"/>
      <c r="JER94" s="921"/>
      <c r="JES94" s="921"/>
      <c r="JET94" s="921"/>
      <c r="JEU94" s="921"/>
      <c r="JEV94" s="921"/>
      <c r="JEW94" s="921"/>
      <c r="JEX94" s="921"/>
      <c r="JEY94" s="921"/>
      <c r="JEZ94" s="921"/>
      <c r="JFA94" s="921"/>
      <c r="JFB94" s="921"/>
      <c r="JFC94" s="921"/>
      <c r="JFD94" s="921"/>
      <c r="JFE94" s="921"/>
      <c r="JFF94" s="921"/>
      <c r="JFG94" s="921"/>
      <c r="JFH94" s="921"/>
      <c r="JFI94" s="921"/>
      <c r="JFJ94" s="921"/>
      <c r="JFK94" s="921"/>
      <c r="JFL94" s="921"/>
      <c r="JFM94" s="921"/>
      <c r="JFN94" s="921"/>
      <c r="JFO94" s="921"/>
      <c r="JFP94" s="921"/>
      <c r="JFQ94" s="921"/>
      <c r="JFR94" s="921"/>
      <c r="JFS94" s="921"/>
      <c r="JFT94" s="921"/>
      <c r="JFU94" s="921"/>
      <c r="JFV94" s="921"/>
      <c r="JFW94" s="921"/>
      <c r="JFX94" s="921"/>
      <c r="JFY94" s="921"/>
      <c r="JFZ94" s="921"/>
      <c r="JGA94" s="921"/>
      <c r="JGB94" s="921"/>
      <c r="JGC94" s="921"/>
      <c r="JGD94" s="921"/>
      <c r="JGE94" s="921"/>
      <c r="JGF94" s="921"/>
      <c r="JGG94" s="921"/>
      <c r="JGH94" s="921"/>
      <c r="JGI94" s="921"/>
      <c r="JGJ94" s="921"/>
      <c r="JGK94" s="921"/>
      <c r="JGL94" s="921"/>
      <c r="JGM94" s="921"/>
      <c r="JGN94" s="921"/>
      <c r="JGO94" s="921"/>
      <c r="JGP94" s="921"/>
      <c r="JGQ94" s="921"/>
      <c r="JGR94" s="921"/>
      <c r="JGS94" s="921"/>
      <c r="JGT94" s="921"/>
      <c r="JGU94" s="921"/>
      <c r="JGV94" s="921"/>
      <c r="JGW94" s="921"/>
      <c r="JGX94" s="921"/>
      <c r="JGY94" s="921"/>
      <c r="JGZ94" s="921"/>
      <c r="JHA94" s="921"/>
      <c r="JHB94" s="921"/>
      <c r="JHC94" s="921"/>
      <c r="JHD94" s="921"/>
      <c r="JHE94" s="921"/>
      <c r="JHF94" s="921"/>
      <c r="JHG94" s="921"/>
      <c r="JHH94" s="921"/>
      <c r="JHI94" s="921"/>
      <c r="JHJ94" s="921"/>
      <c r="JHK94" s="921"/>
      <c r="JHL94" s="921"/>
      <c r="JHM94" s="921"/>
      <c r="JHN94" s="921"/>
      <c r="JHO94" s="921"/>
      <c r="JHP94" s="921"/>
      <c r="JHQ94" s="921"/>
      <c r="JHR94" s="921"/>
      <c r="JHS94" s="921"/>
      <c r="JHT94" s="921"/>
      <c r="JHU94" s="921"/>
      <c r="JHV94" s="921"/>
      <c r="JHW94" s="921"/>
      <c r="JHX94" s="921"/>
      <c r="JHY94" s="921"/>
      <c r="JHZ94" s="921"/>
      <c r="JIA94" s="921"/>
      <c r="JIB94" s="921"/>
      <c r="JIC94" s="921"/>
      <c r="JID94" s="921"/>
      <c r="JIE94" s="921"/>
      <c r="JIF94" s="921"/>
      <c r="JIG94" s="921"/>
      <c r="JIH94" s="921"/>
      <c r="JII94" s="921"/>
      <c r="JIJ94" s="921"/>
      <c r="JIK94" s="921"/>
      <c r="JIL94" s="921"/>
      <c r="JIM94" s="921"/>
      <c r="JIN94" s="921"/>
      <c r="JIO94" s="921"/>
      <c r="JIP94" s="921"/>
      <c r="JIQ94" s="921"/>
      <c r="JIR94" s="921"/>
      <c r="JIS94" s="921"/>
      <c r="JIT94" s="921"/>
      <c r="JIU94" s="921"/>
      <c r="JIV94" s="921"/>
      <c r="JIW94" s="921"/>
      <c r="JIX94" s="921"/>
      <c r="JIY94" s="921"/>
      <c r="JIZ94" s="921"/>
      <c r="JJA94" s="921"/>
      <c r="JJB94" s="921"/>
      <c r="JJC94" s="921"/>
      <c r="JJD94" s="921"/>
      <c r="JJE94" s="921"/>
      <c r="JJF94" s="921"/>
      <c r="JJG94" s="921"/>
      <c r="JJH94" s="921"/>
      <c r="JJI94" s="921"/>
      <c r="JJJ94" s="921"/>
      <c r="JJK94" s="921"/>
      <c r="JJL94" s="921"/>
      <c r="JJM94" s="921"/>
      <c r="JJN94" s="921"/>
      <c r="JJO94" s="921"/>
      <c r="JJP94" s="921"/>
      <c r="JJQ94" s="921"/>
      <c r="JJR94" s="921"/>
      <c r="JJS94" s="921"/>
      <c r="JJT94" s="921"/>
      <c r="JJU94" s="921"/>
      <c r="JJV94" s="921"/>
      <c r="JJW94" s="921"/>
      <c r="JJX94" s="921"/>
      <c r="JJY94" s="921"/>
      <c r="JJZ94" s="921"/>
      <c r="JKA94" s="921"/>
      <c r="JKB94" s="921"/>
      <c r="JKC94" s="921"/>
      <c r="JKD94" s="921"/>
      <c r="JKE94" s="921"/>
      <c r="JKF94" s="921"/>
      <c r="JKG94" s="921"/>
      <c r="JKH94" s="921"/>
      <c r="JKI94" s="921"/>
      <c r="JKJ94" s="921"/>
      <c r="JKK94" s="921"/>
      <c r="JKL94" s="921"/>
      <c r="JKM94" s="921"/>
      <c r="JKN94" s="921"/>
      <c r="JKO94" s="921"/>
      <c r="JKP94" s="921"/>
      <c r="JKQ94" s="921"/>
      <c r="JKR94" s="921"/>
      <c r="JKS94" s="921"/>
      <c r="JKT94" s="921"/>
      <c r="JKU94" s="921"/>
      <c r="JKV94" s="921"/>
      <c r="JKW94" s="921"/>
      <c r="JKX94" s="921"/>
      <c r="JKY94" s="921"/>
      <c r="JKZ94" s="921"/>
      <c r="JLA94" s="921"/>
      <c r="JLB94" s="921"/>
      <c r="JLC94" s="921"/>
      <c r="JLD94" s="921"/>
      <c r="JLE94" s="921"/>
      <c r="JLF94" s="921"/>
      <c r="JLG94" s="921"/>
      <c r="JLH94" s="921"/>
      <c r="JLI94" s="921"/>
      <c r="JLJ94" s="921"/>
      <c r="JLK94" s="921"/>
      <c r="JLL94" s="921"/>
      <c r="JLM94" s="921"/>
      <c r="JLN94" s="921"/>
      <c r="JLO94" s="921"/>
      <c r="JLP94" s="921"/>
      <c r="JLQ94" s="921"/>
      <c r="JLR94" s="921"/>
      <c r="JLS94" s="921"/>
      <c r="JLT94" s="921"/>
      <c r="JLU94" s="921"/>
      <c r="JLV94" s="921"/>
      <c r="JLW94" s="921"/>
      <c r="JLX94" s="921"/>
      <c r="JLY94" s="921"/>
      <c r="JLZ94" s="921"/>
      <c r="JMA94" s="921"/>
      <c r="JMB94" s="921"/>
      <c r="JMC94" s="921"/>
      <c r="JMD94" s="921"/>
      <c r="JME94" s="921"/>
      <c r="JMF94" s="921"/>
      <c r="JMG94" s="921"/>
      <c r="JMH94" s="921"/>
      <c r="JMI94" s="921"/>
      <c r="JMJ94" s="921"/>
      <c r="JMK94" s="921"/>
      <c r="JML94" s="921"/>
      <c r="JMM94" s="921"/>
      <c r="JMN94" s="921"/>
      <c r="JMO94" s="921"/>
      <c r="JMP94" s="921"/>
      <c r="JMQ94" s="921"/>
      <c r="JMR94" s="921"/>
      <c r="JMS94" s="921"/>
      <c r="JMT94" s="921"/>
      <c r="JMU94" s="921"/>
      <c r="JMV94" s="921"/>
      <c r="JMW94" s="921"/>
      <c r="JMX94" s="921"/>
      <c r="JMY94" s="921"/>
      <c r="JMZ94" s="921"/>
      <c r="JNA94" s="921"/>
      <c r="JNB94" s="921"/>
      <c r="JNC94" s="921"/>
      <c r="JND94" s="921"/>
      <c r="JNE94" s="921"/>
      <c r="JNF94" s="921"/>
      <c r="JNG94" s="921"/>
      <c r="JNH94" s="921"/>
      <c r="JNI94" s="921"/>
      <c r="JNJ94" s="921"/>
      <c r="JNK94" s="921"/>
      <c r="JNL94" s="921"/>
      <c r="JNM94" s="921"/>
      <c r="JNN94" s="921"/>
      <c r="JNO94" s="921"/>
      <c r="JNP94" s="921"/>
      <c r="JNQ94" s="921"/>
      <c r="JNR94" s="921"/>
      <c r="JNS94" s="921"/>
      <c r="JNT94" s="921"/>
      <c r="JNU94" s="921"/>
      <c r="JNV94" s="921"/>
      <c r="JNW94" s="921"/>
      <c r="JNX94" s="921"/>
      <c r="JNY94" s="921"/>
      <c r="JNZ94" s="921"/>
      <c r="JOA94" s="921"/>
      <c r="JOB94" s="921"/>
      <c r="JOC94" s="921"/>
      <c r="JOD94" s="921"/>
      <c r="JOE94" s="921"/>
      <c r="JOF94" s="921"/>
      <c r="JOG94" s="921"/>
      <c r="JOH94" s="921"/>
      <c r="JOI94" s="921"/>
      <c r="JOJ94" s="921"/>
      <c r="JOK94" s="921"/>
      <c r="JOL94" s="921"/>
      <c r="JOM94" s="921"/>
      <c r="JON94" s="921"/>
      <c r="JOO94" s="921"/>
      <c r="JOP94" s="921"/>
      <c r="JOQ94" s="921"/>
      <c r="JOR94" s="921"/>
      <c r="JOS94" s="921"/>
      <c r="JOT94" s="921"/>
      <c r="JOU94" s="921"/>
      <c r="JOV94" s="921"/>
      <c r="JOW94" s="921"/>
      <c r="JOX94" s="921"/>
      <c r="JOY94" s="921"/>
      <c r="JOZ94" s="921"/>
      <c r="JPA94" s="921"/>
      <c r="JPB94" s="921"/>
      <c r="JPC94" s="921"/>
      <c r="JPD94" s="921"/>
      <c r="JPE94" s="921"/>
      <c r="JPF94" s="921"/>
      <c r="JPG94" s="921"/>
      <c r="JPH94" s="921"/>
      <c r="JPI94" s="921"/>
      <c r="JPJ94" s="921"/>
      <c r="JPK94" s="921"/>
      <c r="JPL94" s="921"/>
      <c r="JPM94" s="921"/>
      <c r="JPN94" s="921"/>
      <c r="JPO94" s="921"/>
      <c r="JPP94" s="921"/>
      <c r="JPQ94" s="921"/>
      <c r="JPR94" s="921"/>
      <c r="JPS94" s="921"/>
      <c r="JPT94" s="921"/>
      <c r="JPU94" s="921"/>
      <c r="JPV94" s="921"/>
      <c r="JPW94" s="921"/>
      <c r="JPX94" s="921"/>
      <c r="JPY94" s="921"/>
      <c r="JPZ94" s="921"/>
      <c r="JQA94" s="921"/>
      <c r="JQB94" s="921"/>
      <c r="JQC94" s="921"/>
      <c r="JQD94" s="921"/>
      <c r="JQE94" s="921"/>
      <c r="JQF94" s="921"/>
      <c r="JQG94" s="921"/>
      <c r="JQH94" s="921"/>
      <c r="JQI94" s="921"/>
      <c r="JQJ94" s="921"/>
      <c r="JQK94" s="921"/>
      <c r="JQL94" s="921"/>
      <c r="JQM94" s="921"/>
      <c r="JQN94" s="921"/>
      <c r="JQO94" s="921"/>
      <c r="JQP94" s="921"/>
      <c r="JQQ94" s="921"/>
      <c r="JQR94" s="921"/>
      <c r="JQS94" s="921"/>
      <c r="JQT94" s="921"/>
      <c r="JQU94" s="921"/>
      <c r="JQV94" s="921"/>
      <c r="JQW94" s="921"/>
      <c r="JQX94" s="921"/>
      <c r="JQY94" s="921"/>
      <c r="JQZ94" s="921"/>
      <c r="JRA94" s="921"/>
      <c r="JRB94" s="921"/>
      <c r="JRC94" s="921"/>
      <c r="JRD94" s="921"/>
      <c r="JRE94" s="921"/>
      <c r="JRF94" s="921"/>
      <c r="JRG94" s="921"/>
      <c r="JRH94" s="921"/>
      <c r="JRI94" s="921"/>
      <c r="JRJ94" s="921"/>
      <c r="JRK94" s="921"/>
      <c r="JRL94" s="921"/>
      <c r="JRM94" s="921"/>
      <c r="JRN94" s="921"/>
      <c r="JRO94" s="921"/>
      <c r="JRP94" s="921"/>
      <c r="JRQ94" s="921"/>
      <c r="JRR94" s="921"/>
      <c r="JRS94" s="921"/>
      <c r="JRT94" s="921"/>
      <c r="JRU94" s="921"/>
      <c r="JRV94" s="921"/>
      <c r="JRW94" s="921"/>
      <c r="JRX94" s="921"/>
      <c r="JRY94" s="921"/>
      <c r="JRZ94" s="921"/>
      <c r="JSA94" s="921"/>
      <c r="JSB94" s="921"/>
      <c r="JSC94" s="921"/>
      <c r="JSD94" s="921"/>
      <c r="JSE94" s="921"/>
      <c r="JSF94" s="921"/>
      <c r="JSG94" s="921"/>
      <c r="JSH94" s="921"/>
      <c r="JSI94" s="921"/>
      <c r="JSJ94" s="921"/>
      <c r="JSK94" s="921"/>
      <c r="JSL94" s="921"/>
      <c r="JSM94" s="921"/>
      <c r="JSN94" s="921"/>
      <c r="JSO94" s="921"/>
      <c r="JSP94" s="921"/>
      <c r="JSQ94" s="921"/>
      <c r="JSR94" s="921"/>
      <c r="JSS94" s="921"/>
      <c r="JST94" s="921"/>
      <c r="JSU94" s="921"/>
      <c r="JSV94" s="921"/>
      <c r="JSW94" s="921"/>
      <c r="JSX94" s="921"/>
      <c r="JSY94" s="921"/>
      <c r="JSZ94" s="921"/>
      <c r="JTA94" s="921"/>
      <c r="JTB94" s="921"/>
      <c r="JTC94" s="921"/>
      <c r="JTD94" s="921"/>
      <c r="JTE94" s="921"/>
      <c r="JTF94" s="921"/>
      <c r="JTG94" s="921"/>
      <c r="JTH94" s="921"/>
      <c r="JTI94" s="921"/>
      <c r="JTJ94" s="921"/>
      <c r="JTK94" s="921"/>
      <c r="JTL94" s="921"/>
      <c r="JTM94" s="921"/>
      <c r="JTN94" s="921"/>
      <c r="JTO94" s="921"/>
      <c r="JTP94" s="921"/>
      <c r="JTQ94" s="921"/>
      <c r="JTR94" s="921"/>
      <c r="JTS94" s="921"/>
      <c r="JTT94" s="921"/>
      <c r="JTU94" s="921"/>
      <c r="JTV94" s="921"/>
      <c r="JTW94" s="921"/>
      <c r="JTX94" s="921"/>
      <c r="JTY94" s="921"/>
      <c r="JTZ94" s="921"/>
      <c r="JUA94" s="921"/>
      <c r="JUB94" s="921"/>
      <c r="JUC94" s="921"/>
      <c r="JUD94" s="921"/>
      <c r="JUE94" s="921"/>
      <c r="JUF94" s="921"/>
      <c r="JUG94" s="921"/>
      <c r="JUH94" s="921"/>
      <c r="JUI94" s="921"/>
      <c r="JUJ94" s="921"/>
      <c r="JUK94" s="921"/>
      <c r="JUL94" s="921"/>
      <c r="JUM94" s="921"/>
      <c r="JUN94" s="921"/>
      <c r="JUO94" s="921"/>
      <c r="JUP94" s="921"/>
      <c r="JUQ94" s="921"/>
      <c r="JUR94" s="921"/>
      <c r="JUS94" s="921"/>
      <c r="JUT94" s="921"/>
      <c r="JUU94" s="921"/>
      <c r="JUV94" s="921"/>
      <c r="JUW94" s="921"/>
      <c r="JUX94" s="921"/>
      <c r="JUY94" s="921"/>
      <c r="JUZ94" s="921"/>
      <c r="JVA94" s="921"/>
      <c r="JVB94" s="921"/>
      <c r="JVC94" s="921"/>
      <c r="JVD94" s="921"/>
      <c r="JVE94" s="921"/>
      <c r="JVF94" s="921"/>
      <c r="JVG94" s="921"/>
      <c r="JVH94" s="921"/>
      <c r="JVI94" s="921"/>
      <c r="JVJ94" s="921"/>
      <c r="JVK94" s="921"/>
      <c r="JVL94" s="921"/>
      <c r="JVM94" s="921"/>
      <c r="JVN94" s="921"/>
      <c r="JVO94" s="921"/>
      <c r="JVP94" s="921"/>
      <c r="JVQ94" s="921"/>
      <c r="JVR94" s="921"/>
      <c r="JVS94" s="921"/>
      <c r="JVT94" s="921"/>
      <c r="JVU94" s="921"/>
      <c r="JVV94" s="921"/>
      <c r="JVW94" s="921"/>
      <c r="JVX94" s="921"/>
      <c r="JVY94" s="921"/>
      <c r="JVZ94" s="921"/>
      <c r="JWA94" s="921"/>
      <c r="JWB94" s="921"/>
      <c r="JWC94" s="921"/>
      <c r="JWD94" s="921"/>
      <c r="JWE94" s="921"/>
      <c r="JWF94" s="921"/>
      <c r="JWG94" s="921"/>
      <c r="JWH94" s="921"/>
      <c r="JWI94" s="921"/>
      <c r="JWJ94" s="921"/>
      <c r="JWK94" s="921"/>
      <c r="JWL94" s="921"/>
      <c r="JWM94" s="921"/>
      <c r="JWN94" s="921"/>
      <c r="JWO94" s="921"/>
      <c r="JWP94" s="921"/>
      <c r="JWQ94" s="921"/>
      <c r="JWR94" s="921"/>
      <c r="JWS94" s="921"/>
      <c r="JWT94" s="921"/>
      <c r="JWU94" s="921"/>
      <c r="JWV94" s="921"/>
      <c r="JWW94" s="921"/>
      <c r="JWX94" s="921"/>
      <c r="JWY94" s="921"/>
      <c r="JWZ94" s="921"/>
      <c r="JXA94" s="921"/>
      <c r="JXB94" s="921"/>
      <c r="JXC94" s="921"/>
      <c r="JXD94" s="921"/>
      <c r="JXE94" s="921"/>
      <c r="JXF94" s="921"/>
      <c r="JXG94" s="921"/>
      <c r="JXH94" s="921"/>
      <c r="JXI94" s="921"/>
      <c r="JXJ94" s="921"/>
      <c r="JXK94" s="921"/>
      <c r="JXL94" s="921"/>
      <c r="JXM94" s="921"/>
      <c r="JXN94" s="921"/>
      <c r="JXO94" s="921"/>
      <c r="JXP94" s="921"/>
      <c r="JXQ94" s="921"/>
      <c r="JXR94" s="921"/>
      <c r="JXS94" s="921"/>
      <c r="JXT94" s="921"/>
      <c r="JXU94" s="921"/>
      <c r="JXV94" s="921"/>
      <c r="JXW94" s="921"/>
      <c r="JXX94" s="921"/>
      <c r="JXY94" s="921"/>
      <c r="JXZ94" s="921"/>
      <c r="JYA94" s="921"/>
      <c r="JYB94" s="921"/>
      <c r="JYC94" s="921"/>
      <c r="JYD94" s="921"/>
      <c r="JYE94" s="921"/>
      <c r="JYF94" s="921"/>
      <c r="JYG94" s="921"/>
      <c r="JYH94" s="921"/>
      <c r="JYI94" s="921"/>
      <c r="JYJ94" s="921"/>
      <c r="JYK94" s="921"/>
      <c r="JYL94" s="921"/>
      <c r="JYM94" s="921"/>
      <c r="JYN94" s="921"/>
      <c r="JYO94" s="921"/>
      <c r="JYP94" s="921"/>
      <c r="JYQ94" s="921"/>
      <c r="JYR94" s="921"/>
      <c r="JYS94" s="921"/>
      <c r="JYT94" s="921"/>
      <c r="JYU94" s="921"/>
      <c r="JYV94" s="921"/>
      <c r="JYW94" s="921"/>
      <c r="JYX94" s="921"/>
      <c r="JYY94" s="921"/>
      <c r="JYZ94" s="921"/>
      <c r="JZA94" s="921"/>
      <c r="JZB94" s="921"/>
      <c r="JZC94" s="921"/>
      <c r="JZD94" s="921"/>
      <c r="JZE94" s="921"/>
      <c r="JZF94" s="921"/>
      <c r="JZG94" s="921"/>
      <c r="JZH94" s="921"/>
      <c r="JZI94" s="921"/>
      <c r="JZJ94" s="921"/>
      <c r="JZK94" s="921"/>
      <c r="JZL94" s="921"/>
      <c r="JZM94" s="921"/>
      <c r="JZN94" s="921"/>
      <c r="JZO94" s="921"/>
      <c r="JZP94" s="921"/>
      <c r="JZQ94" s="921"/>
      <c r="JZR94" s="921"/>
      <c r="JZS94" s="921"/>
      <c r="JZT94" s="921"/>
      <c r="JZU94" s="921"/>
      <c r="JZV94" s="921"/>
      <c r="JZW94" s="921"/>
      <c r="JZX94" s="921"/>
      <c r="JZY94" s="921"/>
      <c r="JZZ94" s="921"/>
      <c r="KAA94" s="921"/>
      <c r="KAB94" s="921"/>
      <c r="KAC94" s="921"/>
      <c r="KAD94" s="921"/>
      <c r="KAE94" s="921"/>
      <c r="KAF94" s="921"/>
      <c r="KAG94" s="921"/>
      <c r="KAH94" s="921"/>
      <c r="KAI94" s="921"/>
      <c r="KAJ94" s="921"/>
      <c r="KAK94" s="921"/>
      <c r="KAL94" s="921"/>
      <c r="KAM94" s="921"/>
      <c r="KAN94" s="921"/>
      <c r="KAO94" s="921"/>
      <c r="KAP94" s="921"/>
      <c r="KAQ94" s="921"/>
      <c r="KAR94" s="921"/>
      <c r="KAS94" s="921"/>
      <c r="KAT94" s="921"/>
      <c r="KAU94" s="921"/>
      <c r="KAV94" s="921"/>
      <c r="KAW94" s="921"/>
      <c r="KAX94" s="921"/>
      <c r="KAY94" s="921"/>
      <c r="KAZ94" s="921"/>
      <c r="KBA94" s="921"/>
      <c r="KBB94" s="921"/>
      <c r="KBC94" s="921"/>
      <c r="KBD94" s="921"/>
      <c r="KBE94" s="921"/>
      <c r="KBF94" s="921"/>
      <c r="KBG94" s="921"/>
      <c r="KBH94" s="921"/>
      <c r="KBI94" s="921"/>
      <c r="KBJ94" s="921"/>
      <c r="KBK94" s="921"/>
      <c r="KBL94" s="921"/>
      <c r="KBM94" s="921"/>
      <c r="KBN94" s="921"/>
      <c r="KBO94" s="921"/>
      <c r="KBP94" s="921"/>
      <c r="KBQ94" s="921"/>
      <c r="KBR94" s="921"/>
      <c r="KBS94" s="921"/>
      <c r="KBT94" s="921"/>
      <c r="KBU94" s="921"/>
      <c r="KBV94" s="921"/>
      <c r="KBW94" s="921"/>
      <c r="KBX94" s="921"/>
      <c r="KBY94" s="921"/>
      <c r="KBZ94" s="921"/>
      <c r="KCA94" s="921"/>
      <c r="KCB94" s="921"/>
      <c r="KCC94" s="921"/>
      <c r="KCD94" s="921"/>
      <c r="KCE94" s="921"/>
      <c r="KCF94" s="921"/>
      <c r="KCG94" s="921"/>
      <c r="KCH94" s="921"/>
      <c r="KCI94" s="921"/>
      <c r="KCJ94" s="921"/>
      <c r="KCK94" s="921"/>
      <c r="KCL94" s="921"/>
      <c r="KCM94" s="921"/>
      <c r="KCN94" s="921"/>
      <c r="KCO94" s="921"/>
      <c r="KCP94" s="921"/>
      <c r="KCQ94" s="921"/>
      <c r="KCR94" s="921"/>
      <c r="KCS94" s="921"/>
      <c r="KCT94" s="921"/>
      <c r="KCU94" s="921"/>
      <c r="KCV94" s="921"/>
      <c r="KCW94" s="921"/>
      <c r="KCX94" s="921"/>
      <c r="KCY94" s="921"/>
      <c r="KCZ94" s="921"/>
      <c r="KDA94" s="921"/>
      <c r="KDB94" s="921"/>
      <c r="KDC94" s="921"/>
      <c r="KDD94" s="921"/>
      <c r="KDE94" s="921"/>
      <c r="KDF94" s="921"/>
      <c r="KDG94" s="921"/>
      <c r="KDH94" s="921"/>
      <c r="KDI94" s="921"/>
      <c r="KDJ94" s="921"/>
      <c r="KDK94" s="921"/>
      <c r="KDL94" s="921"/>
      <c r="KDM94" s="921"/>
      <c r="KDN94" s="921"/>
      <c r="KDO94" s="921"/>
      <c r="KDP94" s="921"/>
      <c r="KDQ94" s="921"/>
      <c r="KDR94" s="921"/>
      <c r="KDS94" s="921"/>
      <c r="KDT94" s="921"/>
      <c r="KDU94" s="921"/>
      <c r="KDV94" s="921"/>
      <c r="KDW94" s="921"/>
      <c r="KDX94" s="921"/>
      <c r="KDY94" s="921"/>
      <c r="KDZ94" s="921"/>
      <c r="KEA94" s="921"/>
      <c r="KEB94" s="921"/>
      <c r="KEC94" s="921"/>
      <c r="KED94" s="921"/>
      <c r="KEE94" s="921"/>
      <c r="KEF94" s="921"/>
      <c r="KEG94" s="921"/>
      <c r="KEH94" s="921"/>
      <c r="KEI94" s="921"/>
      <c r="KEJ94" s="921"/>
      <c r="KEK94" s="921"/>
      <c r="KEL94" s="921"/>
      <c r="KEM94" s="921"/>
      <c r="KEN94" s="921"/>
      <c r="KEO94" s="921"/>
      <c r="KEP94" s="921"/>
      <c r="KEQ94" s="921"/>
      <c r="KER94" s="921"/>
      <c r="KES94" s="921"/>
      <c r="KET94" s="921"/>
      <c r="KEU94" s="921"/>
      <c r="KEV94" s="921"/>
      <c r="KEW94" s="921"/>
      <c r="KEX94" s="921"/>
      <c r="KEY94" s="921"/>
      <c r="KEZ94" s="921"/>
      <c r="KFA94" s="921"/>
      <c r="KFB94" s="921"/>
      <c r="KFC94" s="921"/>
      <c r="KFD94" s="921"/>
      <c r="KFE94" s="921"/>
      <c r="KFF94" s="921"/>
      <c r="KFG94" s="921"/>
      <c r="KFH94" s="921"/>
      <c r="KFI94" s="921"/>
      <c r="KFJ94" s="921"/>
      <c r="KFK94" s="921"/>
      <c r="KFL94" s="921"/>
      <c r="KFM94" s="921"/>
      <c r="KFN94" s="921"/>
      <c r="KFO94" s="921"/>
      <c r="KFP94" s="921"/>
      <c r="KFQ94" s="921"/>
      <c r="KFR94" s="921"/>
      <c r="KFS94" s="921"/>
      <c r="KFT94" s="921"/>
      <c r="KFU94" s="921"/>
      <c r="KFV94" s="921"/>
      <c r="KFW94" s="921"/>
      <c r="KFX94" s="921"/>
      <c r="KFY94" s="921"/>
      <c r="KFZ94" s="921"/>
      <c r="KGA94" s="921"/>
      <c r="KGB94" s="921"/>
      <c r="KGC94" s="921"/>
      <c r="KGD94" s="921"/>
      <c r="KGE94" s="921"/>
      <c r="KGF94" s="921"/>
      <c r="KGG94" s="921"/>
      <c r="KGH94" s="921"/>
      <c r="KGI94" s="921"/>
      <c r="KGJ94" s="921"/>
      <c r="KGK94" s="921"/>
      <c r="KGL94" s="921"/>
      <c r="KGM94" s="921"/>
      <c r="KGN94" s="921"/>
      <c r="KGO94" s="921"/>
      <c r="KGP94" s="921"/>
      <c r="KGQ94" s="921"/>
      <c r="KGR94" s="921"/>
      <c r="KGS94" s="921"/>
      <c r="KGT94" s="921"/>
      <c r="KGU94" s="921"/>
      <c r="KGV94" s="921"/>
      <c r="KGW94" s="921"/>
      <c r="KGX94" s="921"/>
      <c r="KGY94" s="921"/>
      <c r="KGZ94" s="921"/>
      <c r="KHA94" s="921"/>
      <c r="KHB94" s="921"/>
      <c r="KHC94" s="921"/>
      <c r="KHD94" s="921"/>
      <c r="KHE94" s="921"/>
      <c r="KHF94" s="921"/>
      <c r="KHG94" s="921"/>
      <c r="KHH94" s="921"/>
      <c r="KHI94" s="921"/>
      <c r="KHJ94" s="921"/>
      <c r="KHK94" s="921"/>
      <c r="KHL94" s="921"/>
      <c r="KHM94" s="921"/>
      <c r="KHN94" s="921"/>
      <c r="KHO94" s="921"/>
      <c r="KHP94" s="921"/>
      <c r="KHQ94" s="921"/>
      <c r="KHR94" s="921"/>
      <c r="KHS94" s="921"/>
      <c r="KHT94" s="921"/>
      <c r="KHU94" s="921"/>
      <c r="KHV94" s="921"/>
      <c r="KHW94" s="921"/>
      <c r="KHX94" s="921"/>
      <c r="KHY94" s="921"/>
      <c r="KHZ94" s="921"/>
      <c r="KIA94" s="921"/>
      <c r="KIB94" s="921"/>
      <c r="KIC94" s="921"/>
      <c r="KID94" s="921"/>
      <c r="KIE94" s="921"/>
      <c r="KIF94" s="921"/>
      <c r="KIG94" s="921"/>
      <c r="KIH94" s="921"/>
      <c r="KII94" s="921"/>
      <c r="KIJ94" s="921"/>
      <c r="KIK94" s="921"/>
      <c r="KIL94" s="921"/>
      <c r="KIM94" s="921"/>
      <c r="KIN94" s="921"/>
      <c r="KIO94" s="921"/>
      <c r="KIP94" s="921"/>
      <c r="KIQ94" s="921"/>
      <c r="KIR94" s="921"/>
      <c r="KIS94" s="921"/>
      <c r="KIT94" s="921"/>
      <c r="KIU94" s="921"/>
      <c r="KIV94" s="921"/>
      <c r="KIW94" s="921"/>
      <c r="KIX94" s="921"/>
      <c r="KIY94" s="921"/>
      <c r="KIZ94" s="921"/>
      <c r="KJA94" s="921"/>
      <c r="KJB94" s="921"/>
      <c r="KJC94" s="921"/>
      <c r="KJD94" s="921"/>
      <c r="KJE94" s="921"/>
      <c r="KJF94" s="921"/>
      <c r="KJG94" s="921"/>
      <c r="KJH94" s="921"/>
      <c r="KJI94" s="921"/>
      <c r="KJJ94" s="921"/>
      <c r="KJK94" s="921"/>
      <c r="KJL94" s="921"/>
      <c r="KJM94" s="921"/>
      <c r="KJN94" s="921"/>
      <c r="KJO94" s="921"/>
      <c r="KJP94" s="921"/>
      <c r="KJQ94" s="921"/>
      <c r="KJR94" s="921"/>
      <c r="KJS94" s="921"/>
      <c r="KJT94" s="921"/>
      <c r="KJU94" s="921"/>
      <c r="KJV94" s="921"/>
      <c r="KJW94" s="921"/>
      <c r="KJX94" s="921"/>
      <c r="KJY94" s="921"/>
      <c r="KJZ94" s="921"/>
      <c r="KKA94" s="921"/>
      <c r="KKB94" s="921"/>
      <c r="KKC94" s="921"/>
      <c r="KKD94" s="921"/>
      <c r="KKE94" s="921"/>
      <c r="KKF94" s="921"/>
      <c r="KKG94" s="921"/>
      <c r="KKH94" s="921"/>
      <c r="KKI94" s="921"/>
      <c r="KKJ94" s="921"/>
      <c r="KKK94" s="921"/>
      <c r="KKL94" s="921"/>
      <c r="KKM94" s="921"/>
      <c r="KKN94" s="921"/>
      <c r="KKO94" s="921"/>
      <c r="KKP94" s="921"/>
      <c r="KKQ94" s="921"/>
      <c r="KKR94" s="921"/>
      <c r="KKS94" s="921"/>
      <c r="KKT94" s="921"/>
      <c r="KKU94" s="921"/>
      <c r="KKV94" s="921"/>
      <c r="KKW94" s="921"/>
      <c r="KKX94" s="921"/>
      <c r="KKY94" s="921"/>
      <c r="KKZ94" s="921"/>
      <c r="KLA94" s="921"/>
      <c r="KLB94" s="921"/>
      <c r="KLC94" s="921"/>
      <c r="KLD94" s="921"/>
      <c r="KLE94" s="921"/>
      <c r="KLF94" s="921"/>
      <c r="KLG94" s="921"/>
      <c r="KLH94" s="921"/>
      <c r="KLI94" s="921"/>
      <c r="KLJ94" s="921"/>
      <c r="KLK94" s="921"/>
      <c r="KLL94" s="921"/>
      <c r="KLM94" s="921"/>
      <c r="KLN94" s="921"/>
      <c r="KLO94" s="921"/>
      <c r="KLP94" s="921"/>
      <c r="KLQ94" s="921"/>
      <c r="KLR94" s="921"/>
      <c r="KLS94" s="921"/>
      <c r="KLT94" s="921"/>
      <c r="KLU94" s="921"/>
      <c r="KLV94" s="921"/>
      <c r="KLW94" s="921"/>
      <c r="KLX94" s="921"/>
      <c r="KLY94" s="921"/>
      <c r="KLZ94" s="921"/>
      <c r="KMA94" s="921"/>
      <c r="KMB94" s="921"/>
      <c r="KMC94" s="921"/>
      <c r="KMD94" s="921"/>
      <c r="KME94" s="921"/>
      <c r="KMF94" s="921"/>
      <c r="KMG94" s="921"/>
      <c r="KMH94" s="921"/>
      <c r="KMI94" s="921"/>
      <c r="KMJ94" s="921"/>
      <c r="KMK94" s="921"/>
      <c r="KML94" s="921"/>
      <c r="KMM94" s="921"/>
      <c r="KMN94" s="921"/>
      <c r="KMO94" s="921"/>
      <c r="KMP94" s="921"/>
      <c r="KMQ94" s="921"/>
      <c r="KMR94" s="921"/>
      <c r="KMS94" s="921"/>
      <c r="KMT94" s="921"/>
      <c r="KMU94" s="921"/>
      <c r="KMV94" s="921"/>
      <c r="KMW94" s="921"/>
      <c r="KMX94" s="921"/>
      <c r="KMY94" s="921"/>
      <c r="KMZ94" s="921"/>
      <c r="KNA94" s="921"/>
      <c r="KNB94" s="921"/>
      <c r="KNC94" s="921"/>
      <c r="KND94" s="921"/>
      <c r="KNE94" s="921"/>
      <c r="KNF94" s="921"/>
      <c r="KNG94" s="921"/>
      <c r="KNH94" s="921"/>
      <c r="KNI94" s="921"/>
      <c r="KNJ94" s="921"/>
      <c r="KNK94" s="921"/>
      <c r="KNL94" s="921"/>
      <c r="KNM94" s="921"/>
      <c r="KNN94" s="921"/>
      <c r="KNO94" s="921"/>
      <c r="KNP94" s="921"/>
      <c r="KNQ94" s="921"/>
      <c r="KNR94" s="921"/>
      <c r="KNS94" s="921"/>
      <c r="KNT94" s="921"/>
      <c r="KNU94" s="921"/>
      <c r="KNV94" s="921"/>
      <c r="KNW94" s="921"/>
      <c r="KNX94" s="921"/>
      <c r="KNY94" s="921"/>
      <c r="KNZ94" s="921"/>
      <c r="KOA94" s="921"/>
      <c r="KOB94" s="921"/>
      <c r="KOC94" s="921"/>
      <c r="KOD94" s="921"/>
      <c r="KOE94" s="921"/>
      <c r="KOF94" s="921"/>
      <c r="KOG94" s="921"/>
      <c r="KOH94" s="921"/>
      <c r="KOI94" s="921"/>
      <c r="KOJ94" s="921"/>
      <c r="KOK94" s="921"/>
      <c r="KOL94" s="921"/>
      <c r="KOM94" s="921"/>
      <c r="KON94" s="921"/>
      <c r="KOO94" s="921"/>
      <c r="KOP94" s="921"/>
      <c r="KOQ94" s="921"/>
      <c r="KOR94" s="921"/>
      <c r="KOS94" s="921"/>
      <c r="KOT94" s="921"/>
      <c r="KOU94" s="921"/>
      <c r="KOV94" s="921"/>
      <c r="KOW94" s="921"/>
      <c r="KOX94" s="921"/>
      <c r="KOY94" s="921"/>
      <c r="KOZ94" s="921"/>
      <c r="KPA94" s="921"/>
      <c r="KPB94" s="921"/>
      <c r="KPC94" s="921"/>
      <c r="KPD94" s="921"/>
      <c r="KPE94" s="921"/>
      <c r="KPF94" s="921"/>
      <c r="KPG94" s="921"/>
      <c r="KPH94" s="921"/>
      <c r="KPI94" s="921"/>
      <c r="KPJ94" s="921"/>
      <c r="KPK94" s="921"/>
      <c r="KPL94" s="921"/>
      <c r="KPM94" s="921"/>
      <c r="KPN94" s="921"/>
      <c r="KPO94" s="921"/>
      <c r="KPP94" s="921"/>
      <c r="KPQ94" s="921"/>
      <c r="KPR94" s="921"/>
      <c r="KPS94" s="921"/>
      <c r="KPT94" s="921"/>
      <c r="KPU94" s="921"/>
      <c r="KPV94" s="921"/>
      <c r="KPW94" s="921"/>
      <c r="KPX94" s="921"/>
      <c r="KPY94" s="921"/>
      <c r="KPZ94" s="921"/>
      <c r="KQA94" s="921"/>
      <c r="KQB94" s="921"/>
      <c r="KQC94" s="921"/>
      <c r="KQD94" s="921"/>
      <c r="KQE94" s="921"/>
      <c r="KQF94" s="921"/>
      <c r="KQG94" s="921"/>
      <c r="KQH94" s="921"/>
      <c r="KQI94" s="921"/>
      <c r="KQJ94" s="921"/>
      <c r="KQK94" s="921"/>
      <c r="KQL94" s="921"/>
      <c r="KQM94" s="921"/>
      <c r="KQN94" s="921"/>
      <c r="KQO94" s="921"/>
      <c r="KQP94" s="921"/>
      <c r="KQQ94" s="921"/>
      <c r="KQR94" s="921"/>
      <c r="KQS94" s="921"/>
      <c r="KQT94" s="921"/>
      <c r="KQU94" s="921"/>
      <c r="KQV94" s="921"/>
      <c r="KQW94" s="921"/>
      <c r="KQX94" s="921"/>
      <c r="KQY94" s="921"/>
      <c r="KQZ94" s="921"/>
      <c r="KRA94" s="921"/>
      <c r="KRB94" s="921"/>
      <c r="KRC94" s="921"/>
      <c r="KRD94" s="921"/>
      <c r="KRE94" s="921"/>
      <c r="KRF94" s="921"/>
      <c r="KRG94" s="921"/>
      <c r="KRH94" s="921"/>
      <c r="KRI94" s="921"/>
      <c r="KRJ94" s="921"/>
      <c r="KRK94" s="921"/>
      <c r="KRL94" s="921"/>
      <c r="KRM94" s="921"/>
      <c r="KRN94" s="921"/>
      <c r="KRO94" s="921"/>
      <c r="KRP94" s="921"/>
      <c r="KRQ94" s="921"/>
      <c r="KRR94" s="921"/>
      <c r="KRS94" s="921"/>
      <c r="KRT94" s="921"/>
      <c r="KRU94" s="921"/>
      <c r="KRV94" s="921"/>
      <c r="KRW94" s="921"/>
      <c r="KRX94" s="921"/>
      <c r="KRY94" s="921"/>
      <c r="KRZ94" s="921"/>
      <c r="KSA94" s="921"/>
      <c r="KSB94" s="921"/>
      <c r="KSC94" s="921"/>
      <c r="KSD94" s="921"/>
      <c r="KSE94" s="921"/>
      <c r="KSF94" s="921"/>
      <c r="KSG94" s="921"/>
      <c r="KSH94" s="921"/>
      <c r="KSI94" s="921"/>
      <c r="KSJ94" s="921"/>
      <c r="KSK94" s="921"/>
      <c r="KSL94" s="921"/>
      <c r="KSM94" s="921"/>
      <c r="KSN94" s="921"/>
      <c r="KSO94" s="921"/>
      <c r="KSP94" s="921"/>
      <c r="KSQ94" s="921"/>
      <c r="KSR94" s="921"/>
      <c r="KSS94" s="921"/>
      <c r="KST94" s="921"/>
      <c r="KSU94" s="921"/>
      <c r="KSV94" s="921"/>
      <c r="KSW94" s="921"/>
      <c r="KSX94" s="921"/>
      <c r="KSY94" s="921"/>
      <c r="KSZ94" s="921"/>
      <c r="KTA94" s="921"/>
      <c r="KTB94" s="921"/>
      <c r="KTC94" s="921"/>
      <c r="KTD94" s="921"/>
      <c r="KTE94" s="921"/>
      <c r="KTF94" s="921"/>
      <c r="KTG94" s="921"/>
      <c r="KTH94" s="921"/>
      <c r="KTI94" s="921"/>
      <c r="KTJ94" s="921"/>
      <c r="KTK94" s="921"/>
      <c r="KTL94" s="921"/>
      <c r="KTM94" s="921"/>
      <c r="KTN94" s="921"/>
      <c r="KTO94" s="921"/>
      <c r="KTP94" s="921"/>
      <c r="KTQ94" s="921"/>
      <c r="KTR94" s="921"/>
      <c r="KTS94" s="921"/>
      <c r="KTT94" s="921"/>
      <c r="KTU94" s="921"/>
      <c r="KTV94" s="921"/>
      <c r="KTW94" s="921"/>
      <c r="KTX94" s="921"/>
      <c r="KTY94" s="921"/>
      <c r="KTZ94" s="921"/>
      <c r="KUA94" s="921"/>
      <c r="KUB94" s="921"/>
      <c r="KUC94" s="921"/>
      <c r="KUD94" s="921"/>
      <c r="KUE94" s="921"/>
      <c r="KUF94" s="921"/>
      <c r="KUG94" s="921"/>
      <c r="KUH94" s="921"/>
      <c r="KUI94" s="921"/>
      <c r="KUJ94" s="921"/>
      <c r="KUK94" s="921"/>
      <c r="KUL94" s="921"/>
      <c r="KUM94" s="921"/>
      <c r="KUN94" s="921"/>
      <c r="KUO94" s="921"/>
      <c r="KUP94" s="921"/>
      <c r="KUQ94" s="921"/>
      <c r="KUR94" s="921"/>
      <c r="KUS94" s="921"/>
      <c r="KUT94" s="921"/>
      <c r="KUU94" s="921"/>
      <c r="KUV94" s="921"/>
      <c r="KUW94" s="921"/>
      <c r="KUX94" s="921"/>
      <c r="KUY94" s="921"/>
      <c r="KUZ94" s="921"/>
      <c r="KVA94" s="921"/>
      <c r="KVB94" s="921"/>
      <c r="KVC94" s="921"/>
      <c r="KVD94" s="921"/>
      <c r="KVE94" s="921"/>
      <c r="KVF94" s="921"/>
      <c r="KVG94" s="921"/>
      <c r="KVH94" s="921"/>
      <c r="KVI94" s="921"/>
      <c r="KVJ94" s="921"/>
      <c r="KVK94" s="921"/>
      <c r="KVL94" s="921"/>
      <c r="KVM94" s="921"/>
      <c r="KVN94" s="921"/>
      <c r="KVO94" s="921"/>
      <c r="KVP94" s="921"/>
      <c r="KVQ94" s="921"/>
      <c r="KVR94" s="921"/>
      <c r="KVS94" s="921"/>
      <c r="KVT94" s="921"/>
      <c r="KVU94" s="921"/>
      <c r="KVV94" s="921"/>
      <c r="KVW94" s="921"/>
      <c r="KVX94" s="921"/>
      <c r="KVY94" s="921"/>
      <c r="KVZ94" s="921"/>
      <c r="KWA94" s="921"/>
      <c r="KWB94" s="921"/>
      <c r="KWC94" s="921"/>
      <c r="KWD94" s="921"/>
      <c r="KWE94" s="921"/>
      <c r="KWF94" s="921"/>
      <c r="KWG94" s="921"/>
      <c r="KWH94" s="921"/>
      <c r="KWI94" s="921"/>
      <c r="KWJ94" s="921"/>
      <c r="KWK94" s="921"/>
      <c r="KWL94" s="921"/>
      <c r="KWM94" s="921"/>
      <c r="KWN94" s="921"/>
      <c r="KWO94" s="921"/>
      <c r="KWP94" s="921"/>
      <c r="KWQ94" s="921"/>
      <c r="KWR94" s="921"/>
      <c r="KWS94" s="921"/>
      <c r="KWT94" s="921"/>
      <c r="KWU94" s="921"/>
      <c r="KWV94" s="921"/>
      <c r="KWW94" s="921"/>
      <c r="KWX94" s="921"/>
      <c r="KWY94" s="921"/>
      <c r="KWZ94" s="921"/>
      <c r="KXA94" s="921"/>
      <c r="KXB94" s="921"/>
      <c r="KXC94" s="921"/>
      <c r="KXD94" s="921"/>
      <c r="KXE94" s="921"/>
      <c r="KXF94" s="921"/>
      <c r="KXG94" s="921"/>
      <c r="KXH94" s="921"/>
      <c r="KXI94" s="921"/>
      <c r="KXJ94" s="921"/>
      <c r="KXK94" s="921"/>
      <c r="KXL94" s="921"/>
      <c r="KXM94" s="921"/>
      <c r="KXN94" s="921"/>
      <c r="KXO94" s="921"/>
      <c r="KXP94" s="921"/>
      <c r="KXQ94" s="921"/>
      <c r="KXR94" s="921"/>
      <c r="KXS94" s="921"/>
      <c r="KXT94" s="921"/>
      <c r="KXU94" s="921"/>
      <c r="KXV94" s="921"/>
      <c r="KXW94" s="921"/>
      <c r="KXX94" s="921"/>
      <c r="KXY94" s="921"/>
      <c r="KXZ94" s="921"/>
      <c r="KYA94" s="921"/>
      <c r="KYB94" s="921"/>
      <c r="KYC94" s="921"/>
      <c r="KYD94" s="921"/>
      <c r="KYE94" s="921"/>
      <c r="KYF94" s="921"/>
      <c r="KYG94" s="921"/>
      <c r="KYH94" s="921"/>
      <c r="KYI94" s="921"/>
      <c r="KYJ94" s="921"/>
      <c r="KYK94" s="921"/>
      <c r="KYL94" s="921"/>
      <c r="KYM94" s="921"/>
      <c r="KYN94" s="921"/>
      <c r="KYO94" s="921"/>
      <c r="KYP94" s="921"/>
      <c r="KYQ94" s="921"/>
      <c r="KYR94" s="921"/>
      <c r="KYS94" s="921"/>
      <c r="KYT94" s="921"/>
      <c r="KYU94" s="921"/>
      <c r="KYV94" s="921"/>
      <c r="KYW94" s="921"/>
      <c r="KYX94" s="921"/>
      <c r="KYY94" s="921"/>
      <c r="KYZ94" s="921"/>
      <c r="KZA94" s="921"/>
      <c r="KZB94" s="921"/>
      <c r="KZC94" s="921"/>
      <c r="KZD94" s="921"/>
      <c r="KZE94" s="921"/>
      <c r="KZF94" s="921"/>
      <c r="KZG94" s="921"/>
      <c r="KZH94" s="921"/>
      <c r="KZI94" s="921"/>
      <c r="KZJ94" s="921"/>
      <c r="KZK94" s="921"/>
      <c r="KZL94" s="921"/>
      <c r="KZM94" s="921"/>
      <c r="KZN94" s="921"/>
      <c r="KZO94" s="921"/>
      <c r="KZP94" s="921"/>
      <c r="KZQ94" s="921"/>
      <c r="KZR94" s="921"/>
      <c r="KZS94" s="921"/>
      <c r="KZT94" s="921"/>
      <c r="KZU94" s="921"/>
      <c r="KZV94" s="921"/>
      <c r="KZW94" s="921"/>
      <c r="KZX94" s="921"/>
      <c r="KZY94" s="921"/>
      <c r="KZZ94" s="921"/>
      <c r="LAA94" s="921"/>
      <c r="LAB94" s="921"/>
      <c r="LAC94" s="921"/>
      <c r="LAD94" s="921"/>
      <c r="LAE94" s="921"/>
      <c r="LAF94" s="921"/>
      <c r="LAG94" s="921"/>
      <c r="LAH94" s="921"/>
      <c r="LAI94" s="921"/>
      <c r="LAJ94" s="921"/>
      <c r="LAK94" s="921"/>
      <c r="LAL94" s="921"/>
      <c r="LAM94" s="921"/>
      <c r="LAN94" s="921"/>
      <c r="LAO94" s="921"/>
      <c r="LAP94" s="921"/>
      <c r="LAQ94" s="921"/>
      <c r="LAR94" s="921"/>
      <c r="LAS94" s="921"/>
      <c r="LAT94" s="921"/>
      <c r="LAU94" s="921"/>
      <c r="LAV94" s="921"/>
      <c r="LAW94" s="921"/>
      <c r="LAX94" s="921"/>
      <c r="LAY94" s="921"/>
      <c r="LAZ94" s="921"/>
      <c r="LBA94" s="921"/>
      <c r="LBB94" s="921"/>
      <c r="LBC94" s="921"/>
      <c r="LBD94" s="921"/>
      <c r="LBE94" s="921"/>
      <c r="LBF94" s="921"/>
      <c r="LBG94" s="921"/>
      <c r="LBH94" s="921"/>
      <c r="LBI94" s="921"/>
      <c r="LBJ94" s="921"/>
      <c r="LBK94" s="921"/>
      <c r="LBL94" s="921"/>
      <c r="LBM94" s="921"/>
      <c r="LBN94" s="921"/>
      <c r="LBO94" s="921"/>
      <c r="LBP94" s="921"/>
      <c r="LBQ94" s="921"/>
      <c r="LBR94" s="921"/>
      <c r="LBS94" s="921"/>
      <c r="LBT94" s="921"/>
      <c r="LBU94" s="921"/>
      <c r="LBV94" s="921"/>
      <c r="LBW94" s="921"/>
      <c r="LBX94" s="921"/>
      <c r="LBY94" s="921"/>
      <c r="LBZ94" s="921"/>
      <c r="LCA94" s="921"/>
      <c r="LCB94" s="921"/>
      <c r="LCC94" s="921"/>
      <c r="LCD94" s="921"/>
      <c r="LCE94" s="921"/>
      <c r="LCF94" s="921"/>
      <c r="LCG94" s="921"/>
      <c r="LCH94" s="921"/>
      <c r="LCI94" s="921"/>
      <c r="LCJ94" s="921"/>
      <c r="LCK94" s="921"/>
      <c r="LCL94" s="921"/>
      <c r="LCM94" s="921"/>
      <c r="LCN94" s="921"/>
      <c r="LCO94" s="921"/>
      <c r="LCP94" s="921"/>
      <c r="LCQ94" s="921"/>
      <c r="LCR94" s="921"/>
      <c r="LCS94" s="921"/>
      <c r="LCT94" s="921"/>
      <c r="LCU94" s="921"/>
      <c r="LCV94" s="921"/>
      <c r="LCW94" s="921"/>
      <c r="LCX94" s="921"/>
      <c r="LCY94" s="921"/>
      <c r="LCZ94" s="921"/>
      <c r="LDA94" s="921"/>
      <c r="LDB94" s="921"/>
      <c r="LDC94" s="921"/>
      <c r="LDD94" s="921"/>
      <c r="LDE94" s="921"/>
      <c r="LDF94" s="921"/>
      <c r="LDG94" s="921"/>
      <c r="LDH94" s="921"/>
      <c r="LDI94" s="921"/>
      <c r="LDJ94" s="921"/>
      <c r="LDK94" s="921"/>
      <c r="LDL94" s="921"/>
      <c r="LDM94" s="921"/>
      <c r="LDN94" s="921"/>
      <c r="LDO94" s="921"/>
      <c r="LDP94" s="921"/>
      <c r="LDQ94" s="921"/>
      <c r="LDR94" s="921"/>
      <c r="LDS94" s="921"/>
      <c r="LDT94" s="921"/>
      <c r="LDU94" s="921"/>
      <c r="LDV94" s="921"/>
      <c r="LDW94" s="921"/>
      <c r="LDX94" s="921"/>
      <c r="LDY94" s="921"/>
      <c r="LDZ94" s="921"/>
      <c r="LEA94" s="921"/>
      <c r="LEB94" s="921"/>
      <c r="LEC94" s="921"/>
      <c r="LED94" s="921"/>
      <c r="LEE94" s="921"/>
      <c r="LEF94" s="921"/>
      <c r="LEG94" s="921"/>
      <c r="LEH94" s="921"/>
      <c r="LEI94" s="921"/>
      <c r="LEJ94" s="921"/>
      <c r="LEK94" s="921"/>
      <c r="LEL94" s="921"/>
      <c r="LEM94" s="921"/>
      <c r="LEN94" s="921"/>
      <c r="LEO94" s="921"/>
      <c r="LEP94" s="921"/>
      <c r="LEQ94" s="921"/>
      <c r="LER94" s="921"/>
      <c r="LES94" s="921"/>
      <c r="LET94" s="921"/>
      <c r="LEU94" s="921"/>
      <c r="LEV94" s="921"/>
      <c r="LEW94" s="921"/>
      <c r="LEX94" s="921"/>
      <c r="LEY94" s="921"/>
      <c r="LEZ94" s="921"/>
      <c r="LFA94" s="921"/>
      <c r="LFB94" s="921"/>
      <c r="LFC94" s="921"/>
      <c r="LFD94" s="921"/>
      <c r="LFE94" s="921"/>
      <c r="LFF94" s="921"/>
      <c r="LFG94" s="921"/>
      <c r="LFH94" s="921"/>
      <c r="LFI94" s="921"/>
      <c r="LFJ94" s="921"/>
      <c r="LFK94" s="921"/>
      <c r="LFL94" s="921"/>
      <c r="LFM94" s="921"/>
      <c r="LFN94" s="921"/>
      <c r="LFO94" s="921"/>
      <c r="LFP94" s="921"/>
      <c r="LFQ94" s="921"/>
      <c r="LFR94" s="921"/>
      <c r="LFS94" s="921"/>
      <c r="LFT94" s="921"/>
      <c r="LFU94" s="921"/>
      <c r="LFV94" s="921"/>
      <c r="LFW94" s="921"/>
      <c r="LFX94" s="921"/>
      <c r="LFY94" s="921"/>
      <c r="LFZ94" s="921"/>
      <c r="LGA94" s="921"/>
      <c r="LGB94" s="921"/>
      <c r="LGC94" s="921"/>
      <c r="LGD94" s="921"/>
      <c r="LGE94" s="921"/>
      <c r="LGF94" s="921"/>
      <c r="LGG94" s="921"/>
      <c r="LGH94" s="921"/>
      <c r="LGI94" s="921"/>
      <c r="LGJ94" s="921"/>
      <c r="LGK94" s="921"/>
      <c r="LGL94" s="921"/>
      <c r="LGM94" s="921"/>
      <c r="LGN94" s="921"/>
      <c r="LGO94" s="921"/>
      <c r="LGP94" s="921"/>
      <c r="LGQ94" s="921"/>
      <c r="LGR94" s="921"/>
      <c r="LGS94" s="921"/>
      <c r="LGT94" s="921"/>
      <c r="LGU94" s="921"/>
      <c r="LGV94" s="921"/>
      <c r="LGW94" s="921"/>
      <c r="LGX94" s="921"/>
      <c r="LGY94" s="921"/>
      <c r="LGZ94" s="921"/>
      <c r="LHA94" s="921"/>
      <c r="LHB94" s="921"/>
      <c r="LHC94" s="921"/>
      <c r="LHD94" s="921"/>
      <c r="LHE94" s="921"/>
      <c r="LHF94" s="921"/>
      <c r="LHG94" s="921"/>
      <c r="LHH94" s="921"/>
      <c r="LHI94" s="921"/>
      <c r="LHJ94" s="921"/>
      <c r="LHK94" s="921"/>
      <c r="LHL94" s="921"/>
      <c r="LHM94" s="921"/>
      <c r="LHN94" s="921"/>
      <c r="LHO94" s="921"/>
      <c r="LHP94" s="921"/>
      <c r="LHQ94" s="921"/>
      <c r="LHR94" s="921"/>
      <c r="LHS94" s="921"/>
      <c r="LHT94" s="921"/>
      <c r="LHU94" s="921"/>
      <c r="LHV94" s="921"/>
      <c r="LHW94" s="921"/>
      <c r="LHX94" s="921"/>
      <c r="LHY94" s="921"/>
      <c r="LHZ94" s="921"/>
      <c r="LIA94" s="921"/>
      <c r="LIB94" s="921"/>
      <c r="LIC94" s="921"/>
      <c r="LID94" s="921"/>
      <c r="LIE94" s="921"/>
      <c r="LIF94" s="921"/>
      <c r="LIG94" s="921"/>
      <c r="LIH94" s="921"/>
      <c r="LII94" s="921"/>
      <c r="LIJ94" s="921"/>
      <c r="LIK94" s="921"/>
      <c r="LIL94" s="921"/>
      <c r="LIM94" s="921"/>
      <c r="LIN94" s="921"/>
      <c r="LIO94" s="921"/>
      <c r="LIP94" s="921"/>
      <c r="LIQ94" s="921"/>
      <c r="LIR94" s="921"/>
      <c r="LIS94" s="921"/>
      <c r="LIT94" s="921"/>
      <c r="LIU94" s="921"/>
      <c r="LIV94" s="921"/>
      <c r="LIW94" s="921"/>
      <c r="LIX94" s="921"/>
      <c r="LIY94" s="921"/>
      <c r="LIZ94" s="921"/>
      <c r="LJA94" s="921"/>
      <c r="LJB94" s="921"/>
      <c r="LJC94" s="921"/>
      <c r="LJD94" s="921"/>
      <c r="LJE94" s="921"/>
      <c r="LJF94" s="921"/>
      <c r="LJG94" s="921"/>
      <c r="LJH94" s="921"/>
      <c r="LJI94" s="921"/>
      <c r="LJJ94" s="921"/>
      <c r="LJK94" s="921"/>
      <c r="LJL94" s="921"/>
      <c r="LJM94" s="921"/>
      <c r="LJN94" s="921"/>
      <c r="LJO94" s="921"/>
      <c r="LJP94" s="921"/>
      <c r="LJQ94" s="921"/>
      <c r="LJR94" s="921"/>
      <c r="LJS94" s="921"/>
      <c r="LJT94" s="921"/>
      <c r="LJU94" s="921"/>
      <c r="LJV94" s="921"/>
      <c r="LJW94" s="921"/>
      <c r="LJX94" s="921"/>
      <c r="LJY94" s="921"/>
      <c r="LJZ94" s="921"/>
      <c r="LKA94" s="921"/>
      <c r="LKB94" s="921"/>
      <c r="LKC94" s="921"/>
      <c r="LKD94" s="921"/>
      <c r="LKE94" s="921"/>
      <c r="LKF94" s="921"/>
      <c r="LKG94" s="921"/>
      <c r="LKH94" s="921"/>
      <c r="LKI94" s="921"/>
      <c r="LKJ94" s="921"/>
      <c r="LKK94" s="921"/>
      <c r="LKL94" s="921"/>
      <c r="LKM94" s="921"/>
      <c r="LKN94" s="921"/>
      <c r="LKO94" s="921"/>
      <c r="LKP94" s="921"/>
      <c r="LKQ94" s="921"/>
      <c r="LKR94" s="921"/>
      <c r="LKS94" s="921"/>
      <c r="LKT94" s="921"/>
      <c r="LKU94" s="921"/>
      <c r="LKV94" s="921"/>
      <c r="LKW94" s="921"/>
      <c r="LKX94" s="921"/>
      <c r="LKY94" s="921"/>
      <c r="LKZ94" s="921"/>
      <c r="LLA94" s="921"/>
      <c r="LLB94" s="921"/>
      <c r="LLC94" s="921"/>
      <c r="LLD94" s="921"/>
      <c r="LLE94" s="921"/>
      <c r="LLF94" s="921"/>
      <c r="LLG94" s="921"/>
      <c r="LLH94" s="921"/>
      <c r="LLI94" s="921"/>
      <c r="LLJ94" s="921"/>
      <c r="LLK94" s="921"/>
      <c r="LLL94" s="921"/>
      <c r="LLM94" s="921"/>
      <c r="LLN94" s="921"/>
      <c r="LLO94" s="921"/>
      <c r="LLP94" s="921"/>
      <c r="LLQ94" s="921"/>
      <c r="LLR94" s="921"/>
      <c r="LLS94" s="921"/>
      <c r="LLT94" s="921"/>
      <c r="LLU94" s="921"/>
      <c r="LLV94" s="921"/>
      <c r="LLW94" s="921"/>
      <c r="LLX94" s="921"/>
      <c r="LLY94" s="921"/>
      <c r="LLZ94" s="921"/>
      <c r="LMA94" s="921"/>
      <c r="LMB94" s="921"/>
      <c r="LMC94" s="921"/>
      <c r="LMD94" s="921"/>
      <c r="LME94" s="921"/>
      <c r="LMF94" s="921"/>
      <c r="LMG94" s="921"/>
      <c r="LMH94" s="921"/>
      <c r="LMI94" s="921"/>
      <c r="LMJ94" s="921"/>
      <c r="LMK94" s="921"/>
      <c r="LML94" s="921"/>
      <c r="LMM94" s="921"/>
      <c r="LMN94" s="921"/>
      <c r="LMO94" s="921"/>
      <c r="LMP94" s="921"/>
      <c r="LMQ94" s="921"/>
      <c r="LMR94" s="921"/>
      <c r="LMS94" s="921"/>
      <c r="LMT94" s="921"/>
      <c r="LMU94" s="921"/>
      <c r="LMV94" s="921"/>
      <c r="LMW94" s="921"/>
      <c r="LMX94" s="921"/>
      <c r="LMY94" s="921"/>
      <c r="LMZ94" s="921"/>
      <c r="LNA94" s="921"/>
      <c r="LNB94" s="921"/>
      <c r="LNC94" s="921"/>
      <c r="LND94" s="921"/>
      <c r="LNE94" s="921"/>
      <c r="LNF94" s="921"/>
      <c r="LNG94" s="921"/>
      <c r="LNH94" s="921"/>
      <c r="LNI94" s="921"/>
      <c r="LNJ94" s="921"/>
      <c r="LNK94" s="921"/>
      <c r="LNL94" s="921"/>
      <c r="LNM94" s="921"/>
      <c r="LNN94" s="921"/>
      <c r="LNO94" s="921"/>
      <c r="LNP94" s="921"/>
      <c r="LNQ94" s="921"/>
      <c r="LNR94" s="921"/>
      <c r="LNS94" s="921"/>
      <c r="LNT94" s="921"/>
      <c r="LNU94" s="921"/>
      <c r="LNV94" s="921"/>
      <c r="LNW94" s="921"/>
      <c r="LNX94" s="921"/>
      <c r="LNY94" s="921"/>
      <c r="LNZ94" s="921"/>
      <c r="LOA94" s="921"/>
      <c r="LOB94" s="921"/>
      <c r="LOC94" s="921"/>
      <c r="LOD94" s="921"/>
      <c r="LOE94" s="921"/>
      <c r="LOF94" s="921"/>
      <c r="LOG94" s="921"/>
      <c r="LOH94" s="921"/>
      <c r="LOI94" s="921"/>
      <c r="LOJ94" s="921"/>
      <c r="LOK94" s="921"/>
      <c r="LOL94" s="921"/>
      <c r="LOM94" s="921"/>
      <c r="LON94" s="921"/>
      <c r="LOO94" s="921"/>
      <c r="LOP94" s="921"/>
      <c r="LOQ94" s="921"/>
      <c r="LOR94" s="921"/>
      <c r="LOS94" s="921"/>
      <c r="LOT94" s="921"/>
      <c r="LOU94" s="921"/>
      <c r="LOV94" s="921"/>
      <c r="LOW94" s="921"/>
      <c r="LOX94" s="921"/>
      <c r="LOY94" s="921"/>
      <c r="LOZ94" s="921"/>
      <c r="LPA94" s="921"/>
      <c r="LPB94" s="921"/>
      <c r="LPC94" s="921"/>
      <c r="LPD94" s="921"/>
      <c r="LPE94" s="921"/>
      <c r="LPF94" s="921"/>
      <c r="LPG94" s="921"/>
      <c r="LPH94" s="921"/>
      <c r="LPI94" s="921"/>
      <c r="LPJ94" s="921"/>
      <c r="LPK94" s="921"/>
      <c r="LPL94" s="921"/>
      <c r="LPM94" s="921"/>
      <c r="LPN94" s="921"/>
      <c r="LPO94" s="921"/>
      <c r="LPP94" s="921"/>
      <c r="LPQ94" s="921"/>
      <c r="LPR94" s="921"/>
      <c r="LPS94" s="921"/>
      <c r="LPT94" s="921"/>
      <c r="LPU94" s="921"/>
      <c r="LPV94" s="921"/>
      <c r="LPW94" s="921"/>
      <c r="LPX94" s="921"/>
      <c r="LPY94" s="921"/>
      <c r="LPZ94" s="921"/>
      <c r="LQA94" s="921"/>
      <c r="LQB94" s="921"/>
      <c r="LQC94" s="921"/>
      <c r="LQD94" s="921"/>
      <c r="LQE94" s="921"/>
      <c r="LQF94" s="921"/>
      <c r="LQG94" s="921"/>
      <c r="LQH94" s="921"/>
      <c r="LQI94" s="921"/>
      <c r="LQJ94" s="921"/>
      <c r="LQK94" s="921"/>
      <c r="LQL94" s="921"/>
      <c r="LQM94" s="921"/>
      <c r="LQN94" s="921"/>
      <c r="LQO94" s="921"/>
      <c r="LQP94" s="921"/>
      <c r="LQQ94" s="921"/>
      <c r="LQR94" s="921"/>
      <c r="LQS94" s="921"/>
      <c r="LQT94" s="921"/>
      <c r="LQU94" s="921"/>
      <c r="LQV94" s="921"/>
      <c r="LQW94" s="921"/>
      <c r="LQX94" s="921"/>
      <c r="LQY94" s="921"/>
      <c r="LQZ94" s="921"/>
      <c r="LRA94" s="921"/>
      <c r="LRB94" s="921"/>
      <c r="LRC94" s="921"/>
      <c r="LRD94" s="921"/>
      <c r="LRE94" s="921"/>
      <c r="LRF94" s="921"/>
      <c r="LRG94" s="921"/>
      <c r="LRH94" s="921"/>
      <c r="LRI94" s="921"/>
      <c r="LRJ94" s="921"/>
      <c r="LRK94" s="921"/>
      <c r="LRL94" s="921"/>
      <c r="LRM94" s="921"/>
      <c r="LRN94" s="921"/>
      <c r="LRO94" s="921"/>
      <c r="LRP94" s="921"/>
      <c r="LRQ94" s="921"/>
      <c r="LRR94" s="921"/>
      <c r="LRS94" s="921"/>
      <c r="LRT94" s="921"/>
      <c r="LRU94" s="921"/>
      <c r="LRV94" s="921"/>
      <c r="LRW94" s="921"/>
      <c r="LRX94" s="921"/>
      <c r="LRY94" s="921"/>
      <c r="LRZ94" s="921"/>
      <c r="LSA94" s="921"/>
      <c r="LSB94" s="921"/>
      <c r="LSC94" s="921"/>
      <c r="LSD94" s="921"/>
      <c r="LSE94" s="921"/>
      <c r="LSF94" s="921"/>
      <c r="LSG94" s="921"/>
      <c r="LSH94" s="921"/>
      <c r="LSI94" s="921"/>
      <c r="LSJ94" s="921"/>
      <c r="LSK94" s="921"/>
      <c r="LSL94" s="921"/>
      <c r="LSM94" s="921"/>
      <c r="LSN94" s="921"/>
      <c r="LSO94" s="921"/>
      <c r="LSP94" s="921"/>
      <c r="LSQ94" s="921"/>
      <c r="LSR94" s="921"/>
      <c r="LSS94" s="921"/>
      <c r="LST94" s="921"/>
      <c r="LSU94" s="921"/>
      <c r="LSV94" s="921"/>
      <c r="LSW94" s="921"/>
      <c r="LSX94" s="921"/>
      <c r="LSY94" s="921"/>
      <c r="LSZ94" s="921"/>
      <c r="LTA94" s="921"/>
      <c r="LTB94" s="921"/>
      <c r="LTC94" s="921"/>
      <c r="LTD94" s="921"/>
      <c r="LTE94" s="921"/>
      <c r="LTF94" s="921"/>
      <c r="LTG94" s="921"/>
      <c r="LTH94" s="921"/>
      <c r="LTI94" s="921"/>
      <c r="LTJ94" s="921"/>
      <c r="LTK94" s="921"/>
      <c r="LTL94" s="921"/>
      <c r="LTM94" s="921"/>
      <c r="LTN94" s="921"/>
      <c r="LTO94" s="921"/>
      <c r="LTP94" s="921"/>
      <c r="LTQ94" s="921"/>
      <c r="LTR94" s="921"/>
      <c r="LTS94" s="921"/>
      <c r="LTT94" s="921"/>
      <c r="LTU94" s="921"/>
      <c r="LTV94" s="921"/>
      <c r="LTW94" s="921"/>
      <c r="LTX94" s="921"/>
      <c r="LTY94" s="921"/>
      <c r="LTZ94" s="921"/>
      <c r="LUA94" s="921"/>
      <c r="LUB94" s="921"/>
      <c r="LUC94" s="921"/>
      <c r="LUD94" s="921"/>
      <c r="LUE94" s="921"/>
      <c r="LUF94" s="921"/>
      <c r="LUG94" s="921"/>
      <c r="LUH94" s="921"/>
      <c r="LUI94" s="921"/>
      <c r="LUJ94" s="921"/>
      <c r="LUK94" s="921"/>
      <c r="LUL94" s="921"/>
      <c r="LUM94" s="921"/>
      <c r="LUN94" s="921"/>
      <c r="LUO94" s="921"/>
      <c r="LUP94" s="921"/>
      <c r="LUQ94" s="921"/>
      <c r="LUR94" s="921"/>
      <c r="LUS94" s="921"/>
      <c r="LUT94" s="921"/>
      <c r="LUU94" s="921"/>
      <c r="LUV94" s="921"/>
      <c r="LUW94" s="921"/>
      <c r="LUX94" s="921"/>
      <c r="LUY94" s="921"/>
      <c r="LUZ94" s="921"/>
      <c r="LVA94" s="921"/>
      <c r="LVB94" s="921"/>
      <c r="LVC94" s="921"/>
      <c r="LVD94" s="921"/>
      <c r="LVE94" s="921"/>
      <c r="LVF94" s="921"/>
      <c r="LVG94" s="921"/>
      <c r="LVH94" s="921"/>
      <c r="LVI94" s="921"/>
      <c r="LVJ94" s="921"/>
      <c r="LVK94" s="921"/>
      <c r="LVL94" s="921"/>
      <c r="LVM94" s="921"/>
      <c r="LVN94" s="921"/>
      <c r="LVO94" s="921"/>
      <c r="LVP94" s="921"/>
      <c r="LVQ94" s="921"/>
      <c r="LVR94" s="921"/>
      <c r="LVS94" s="921"/>
      <c r="LVT94" s="921"/>
      <c r="LVU94" s="921"/>
      <c r="LVV94" s="921"/>
      <c r="LVW94" s="921"/>
      <c r="LVX94" s="921"/>
      <c r="LVY94" s="921"/>
      <c r="LVZ94" s="921"/>
      <c r="LWA94" s="921"/>
      <c r="LWB94" s="921"/>
      <c r="LWC94" s="921"/>
      <c r="LWD94" s="921"/>
      <c r="LWE94" s="921"/>
      <c r="LWF94" s="921"/>
      <c r="LWG94" s="921"/>
      <c r="LWH94" s="921"/>
      <c r="LWI94" s="921"/>
      <c r="LWJ94" s="921"/>
      <c r="LWK94" s="921"/>
      <c r="LWL94" s="921"/>
      <c r="LWM94" s="921"/>
      <c r="LWN94" s="921"/>
      <c r="LWO94" s="921"/>
      <c r="LWP94" s="921"/>
      <c r="LWQ94" s="921"/>
      <c r="LWR94" s="921"/>
      <c r="LWS94" s="921"/>
      <c r="LWT94" s="921"/>
      <c r="LWU94" s="921"/>
      <c r="LWV94" s="921"/>
      <c r="LWW94" s="921"/>
      <c r="LWX94" s="921"/>
      <c r="LWY94" s="921"/>
      <c r="LWZ94" s="921"/>
      <c r="LXA94" s="921"/>
      <c r="LXB94" s="921"/>
      <c r="LXC94" s="921"/>
      <c r="LXD94" s="921"/>
      <c r="LXE94" s="921"/>
      <c r="LXF94" s="921"/>
      <c r="LXG94" s="921"/>
      <c r="LXH94" s="921"/>
      <c r="LXI94" s="921"/>
      <c r="LXJ94" s="921"/>
      <c r="LXK94" s="921"/>
      <c r="LXL94" s="921"/>
      <c r="LXM94" s="921"/>
      <c r="LXN94" s="921"/>
      <c r="LXO94" s="921"/>
      <c r="LXP94" s="921"/>
      <c r="LXQ94" s="921"/>
      <c r="LXR94" s="921"/>
      <c r="LXS94" s="921"/>
      <c r="LXT94" s="921"/>
      <c r="LXU94" s="921"/>
      <c r="LXV94" s="921"/>
      <c r="LXW94" s="921"/>
      <c r="LXX94" s="921"/>
      <c r="LXY94" s="921"/>
      <c r="LXZ94" s="921"/>
      <c r="LYA94" s="921"/>
      <c r="LYB94" s="921"/>
      <c r="LYC94" s="921"/>
      <c r="LYD94" s="921"/>
      <c r="LYE94" s="921"/>
      <c r="LYF94" s="921"/>
      <c r="LYG94" s="921"/>
      <c r="LYH94" s="921"/>
      <c r="LYI94" s="921"/>
      <c r="LYJ94" s="921"/>
      <c r="LYK94" s="921"/>
      <c r="LYL94" s="921"/>
      <c r="LYM94" s="921"/>
      <c r="LYN94" s="921"/>
      <c r="LYO94" s="921"/>
      <c r="LYP94" s="921"/>
      <c r="LYQ94" s="921"/>
      <c r="LYR94" s="921"/>
      <c r="LYS94" s="921"/>
      <c r="LYT94" s="921"/>
      <c r="LYU94" s="921"/>
      <c r="LYV94" s="921"/>
      <c r="LYW94" s="921"/>
      <c r="LYX94" s="921"/>
      <c r="LYY94" s="921"/>
      <c r="LYZ94" s="921"/>
      <c r="LZA94" s="921"/>
      <c r="LZB94" s="921"/>
      <c r="LZC94" s="921"/>
      <c r="LZD94" s="921"/>
      <c r="LZE94" s="921"/>
      <c r="LZF94" s="921"/>
      <c r="LZG94" s="921"/>
      <c r="LZH94" s="921"/>
      <c r="LZI94" s="921"/>
      <c r="LZJ94" s="921"/>
      <c r="LZK94" s="921"/>
      <c r="LZL94" s="921"/>
      <c r="LZM94" s="921"/>
      <c r="LZN94" s="921"/>
      <c r="LZO94" s="921"/>
      <c r="LZP94" s="921"/>
      <c r="LZQ94" s="921"/>
      <c r="LZR94" s="921"/>
      <c r="LZS94" s="921"/>
      <c r="LZT94" s="921"/>
      <c r="LZU94" s="921"/>
      <c r="LZV94" s="921"/>
      <c r="LZW94" s="921"/>
      <c r="LZX94" s="921"/>
      <c r="LZY94" s="921"/>
      <c r="LZZ94" s="921"/>
      <c r="MAA94" s="921"/>
      <c r="MAB94" s="921"/>
      <c r="MAC94" s="921"/>
      <c r="MAD94" s="921"/>
      <c r="MAE94" s="921"/>
      <c r="MAF94" s="921"/>
      <c r="MAG94" s="921"/>
      <c r="MAH94" s="921"/>
      <c r="MAI94" s="921"/>
      <c r="MAJ94" s="921"/>
      <c r="MAK94" s="921"/>
      <c r="MAL94" s="921"/>
      <c r="MAM94" s="921"/>
      <c r="MAN94" s="921"/>
      <c r="MAO94" s="921"/>
      <c r="MAP94" s="921"/>
      <c r="MAQ94" s="921"/>
      <c r="MAR94" s="921"/>
      <c r="MAS94" s="921"/>
      <c r="MAT94" s="921"/>
      <c r="MAU94" s="921"/>
      <c r="MAV94" s="921"/>
      <c r="MAW94" s="921"/>
      <c r="MAX94" s="921"/>
      <c r="MAY94" s="921"/>
      <c r="MAZ94" s="921"/>
      <c r="MBA94" s="921"/>
      <c r="MBB94" s="921"/>
      <c r="MBC94" s="921"/>
      <c r="MBD94" s="921"/>
      <c r="MBE94" s="921"/>
      <c r="MBF94" s="921"/>
      <c r="MBG94" s="921"/>
      <c r="MBH94" s="921"/>
      <c r="MBI94" s="921"/>
      <c r="MBJ94" s="921"/>
      <c r="MBK94" s="921"/>
      <c r="MBL94" s="921"/>
      <c r="MBM94" s="921"/>
      <c r="MBN94" s="921"/>
      <c r="MBO94" s="921"/>
      <c r="MBP94" s="921"/>
      <c r="MBQ94" s="921"/>
      <c r="MBR94" s="921"/>
      <c r="MBS94" s="921"/>
      <c r="MBT94" s="921"/>
      <c r="MBU94" s="921"/>
      <c r="MBV94" s="921"/>
      <c r="MBW94" s="921"/>
      <c r="MBX94" s="921"/>
      <c r="MBY94" s="921"/>
      <c r="MBZ94" s="921"/>
      <c r="MCA94" s="921"/>
      <c r="MCB94" s="921"/>
      <c r="MCC94" s="921"/>
      <c r="MCD94" s="921"/>
      <c r="MCE94" s="921"/>
      <c r="MCF94" s="921"/>
      <c r="MCG94" s="921"/>
      <c r="MCH94" s="921"/>
      <c r="MCI94" s="921"/>
      <c r="MCJ94" s="921"/>
      <c r="MCK94" s="921"/>
      <c r="MCL94" s="921"/>
      <c r="MCM94" s="921"/>
      <c r="MCN94" s="921"/>
      <c r="MCO94" s="921"/>
      <c r="MCP94" s="921"/>
      <c r="MCQ94" s="921"/>
      <c r="MCR94" s="921"/>
      <c r="MCS94" s="921"/>
      <c r="MCT94" s="921"/>
      <c r="MCU94" s="921"/>
      <c r="MCV94" s="921"/>
      <c r="MCW94" s="921"/>
      <c r="MCX94" s="921"/>
      <c r="MCY94" s="921"/>
      <c r="MCZ94" s="921"/>
      <c r="MDA94" s="921"/>
      <c r="MDB94" s="921"/>
      <c r="MDC94" s="921"/>
      <c r="MDD94" s="921"/>
      <c r="MDE94" s="921"/>
      <c r="MDF94" s="921"/>
      <c r="MDG94" s="921"/>
      <c r="MDH94" s="921"/>
      <c r="MDI94" s="921"/>
      <c r="MDJ94" s="921"/>
      <c r="MDK94" s="921"/>
      <c r="MDL94" s="921"/>
      <c r="MDM94" s="921"/>
      <c r="MDN94" s="921"/>
      <c r="MDO94" s="921"/>
      <c r="MDP94" s="921"/>
      <c r="MDQ94" s="921"/>
      <c r="MDR94" s="921"/>
      <c r="MDS94" s="921"/>
      <c r="MDT94" s="921"/>
      <c r="MDU94" s="921"/>
      <c r="MDV94" s="921"/>
      <c r="MDW94" s="921"/>
      <c r="MDX94" s="921"/>
      <c r="MDY94" s="921"/>
      <c r="MDZ94" s="921"/>
      <c r="MEA94" s="921"/>
      <c r="MEB94" s="921"/>
      <c r="MEC94" s="921"/>
      <c r="MED94" s="921"/>
      <c r="MEE94" s="921"/>
      <c r="MEF94" s="921"/>
      <c r="MEG94" s="921"/>
      <c r="MEH94" s="921"/>
      <c r="MEI94" s="921"/>
      <c r="MEJ94" s="921"/>
      <c r="MEK94" s="921"/>
      <c r="MEL94" s="921"/>
      <c r="MEM94" s="921"/>
      <c r="MEN94" s="921"/>
      <c r="MEO94" s="921"/>
      <c r="MEP94" s="921"/>
      <c r="MEQ94" s="921"/>
      <c r="MER94" s="921"/>
      <c r="MES94" s="921"/>
      <c r="MET94" s="921"/>
      <c r="MEU94" s="921"/>
      <c r="MEV94" s="921"/>
      <c r="MEW94" s="921"/>
      <c r="MEX94" s="921"/>
      <c r="MEY94" s="921"/>
      <c r="MEZ94" s="921"/>
      <c r="MFA94" s="921"/>
      <c r="MFB94" s="921"/>
      <c r="MFC94" s="921"/>
      <c r="MFD94" s="921"/>
      <c r="MFE94" s="921"/>
      <c r="MFF94" s="921"/>
      <c r="MFG94" s="921"/>
      <c r="MFH94" s="921"/>
      <c r="MFI94" s="921"/>
      <c r="MFJ94" s="921"/>
      <c r="MFK94" s="921"/>
      <c r="MFL94" s="921"/>
      <c r="MFM94" s="921"/>
      <c r="MFN94" s="921"/>
      <c r="MFO94" s="921"/>
      <c r="MFP94" s="921"/>
      <c r="MFQ94" s="921"/>
      <c r="MFR94" s="921"/>
      <c r="MFS94" s="921"/>
      <c r="MFT94" s="921"/>
      <c r="MFU94" s="921"/>
      <c r="MFV94" s="921"/>
      <c r="MFW94" s="921"/>
      <c r="MFX94" s="921"/>
      <c r="MFY94" s="921"/>
      <c r="MFZ94" s="921"/>
      <c r="MGA94" s="921"/>
      <c r="MGB94" s="921"/>
      <c r="MGC94" s="921"/>
      <c r="MGD94" s="921"/>
      <c r="MGE94" s="921"/>
      <c r="MGF94" s="921"/>
      <c r="MGG94" s="921"/>
      <c r="MGH94" s="921"/>
      <c r="MGI94" s="921"/>
      <c r="MGJ94" s="921"/>
      <c r="MGK94" s="921"/>
      <c r="MGL94" s="921"/>
      <c r="MGM94" s="921"/>
      <c r="MGN94" s="921"/>
      <c r="MGO94" s="921"/>
      <c r="MGP94" s="921"/>
      <c r="MGQ94" s="921"/>
      <c r="MGR94" s="921"/>
      <c r="MGS94" s="921"/>
      <c r="MGT94" s="921"/>
      <c r="MGU94" s="921"/>
      <c r="MGV94" s="921"/>
      <c r="MGW94" s="921"/>
      <c r="MGX94" s="921"/>
      <c r="MGY94" s="921"/>
      <c r="MGZ94" s="921"/>
      <c r="MHA94" s="921"/>
      <c r="MHB94" s="921"/>
      <c r="MHC94" s="921"/>
      <c r="MHD94" s="921"/>
      <c r="MHE94" s="921"/>
      <c r="MHF94" s="921"/>
      <c r="MHG94" s="921"/>
      <c r="MHH94" s="921"/>
      <c r="MHI94" s="921"/>
      <c r="MHJ94" s="921"/>
      <c r="MHK94" s="921"/>
      <c r="MHL94" s="921"/>
      <c r="MHM94" s="921"/>
      <c r="MHN94" s="921"/>
      <c r="MHO94" s="921"/>
      <c r="MHP94" s="921"/>
      <c r="MHQ94" s="921"/>
      <c r="MHR94" s="921"/>
      <c r="MHS94" s="921"/>
      <c r="MHT94" s="921"/>
      <c r="MHU94" s="921"/>
      <c r="MHV94" s="921"/>
      <c r="MHW94" s="921"/>
      <c r="MHX94" s="921"/>
      <c r="MHY94" s="921"/>
      <c r="MHZ94" s="921"/>
      <c r="MIA94" s="921"/>
      <c r="MIB94" s="921"/>
      <c r="MIC94" s="921"/>
      <c r="MID94" s="921"/>
      <c r="MIE94" s="921"/>
      <c r="MIF94" s="921"/>
      <c r="MIG94" s="921"/>
      <c r="MIH94" s="921"/>
      <c r="MII94" s="921"/>
      <c r="MIJ94" s="921"/>
      <c r="MIK94" s="921"/>
      <c r="MIL94" s="921"/>
      <c r="MIM94" s="921"/>
      <c r="MIN94" s="921"/>
      <c r="MIO94" s="921"/>
      <c r="MIP94" s="921"/>
      <c r="MIQ94" s="921"/>
      <c r="MIR94" s="921"/>
      <c r="MIS94" s="921"/>
      <c r="MIT94" s="921"/>
      <c r="MIU94" s="921"/>
      <c r="MIV94" s="921"/>
      <c r="MIW94" s="921"/>
      <c r="MIX94" s="921"/>
      <c r="MIY94" s="921"/>
      <c r="MIZ94" s="921"/>
      <c r="MJA94" s="921"/>
      <c r="MJB94" s="921"/>
      <c r="MJC94" s="921"/>
      <c r="MJD94" s="921"/>
      <c r="MJE94" s="921"/>
      <c r="MJF94" s="921"/>
      <c r="MJG94" s="921"/>
      <c r="MJH94" s="921"/>
      <c r="MJI94" s="921"/>
      <c r="MJJ94" s="921"/>
      <c r="MJK94" s="921"/>
      <c r="MJL94" s="921"/>
      <c r="MJM94" s="921"/>
      <c r="MJN94" s="921"/>
      <c r="MJO94" s="921"/>
      <c r="MJP94" s="921"/>
      <c r="MJQ94" s="921"/>
      <c r="MJR94" s="921"/>
      <c r="MJS94" s="921"/>
      <c r="MJT94" s="921"/>
      <c r="MJU94" s="921"/>
      <c r="MJV94" s="921"/>
      <c r="MJW94" s="921"/>
      <c r="MJX94" s="921"/>
      <c r="MJY94" s="921"/>
      <c r="MJZ94" s="921"/>
      <c r="MKA94" s="921"/>
      <c r="MKB94" s="921"/>
      <c r="MKC94" s="921"/>
      <c r="MKD94" s="921"/>
      <c r="MKE94" s="921"/>
      <c r="MKF94" s="921"/>
      <c r="MKG94" s="921"/>
      <c r="MKH94" s="921"/>
      <c r="MKI94" s="921"/>
      <c r="MKJ94" s="921"/>
      <c r="MKK94" s="921"/>
      <c r="MKL94" s="921"/>
      <c r="MKM94" s="921"/>
      <c r="MKN94" s="921"/>
      <c r="MKO94" s="921"/>
      <c r="MKP94" s="921"/>
      <c r="MKQ94" s="921"/>
      <c r="MKR94" s="921"/>
      <c r="MKS94" s="921"/>
      <c r="MKT94" s="921"/>
      <c r="MKU94" s="921"/>
      <c r="MKV94" s="921"/>
      <c r="MKW94" s="921"/>
      <c r="MKX94" s="921"/>
      <c r="MKY94" s="921"/>
      <c r="MKZ94" s="921"/>
      <c r="MLA94" s="921"/>
      <c r="MLB94" s="921"/>
      <c r="MLC94" s="921"/>
      <c r="MLD94" s="921"/>
      <c r="MLE94" s="921"/>
      <c r="MLF94" s="921"/>
      <c r="MLG94" s="921"/>
      <c r="MLH94" s="921"/>
      <c r="MLI94" s="921"/>
      <c r="MLJ94" s="921"/>
      <c r="MLK94" s="921"/>
      <c r="MLL94" s="921"/>
      <c r="MLM94" s="921"/>
      <c r="MLN94" s="921"/>
      <c r="MLO94" s="921"/>
      <c r="MLP94" s="921"/>
      <c r="MLQ94" s="921"/>
      <c r="MLR94" s="921"/>
      <c r="MLS94" s="921"/>
      <c r="MLT94" s="921"/>
      <c r="MLU94" s="921"/>
      <c r="MLV94" s="921"/>
      <c r="MLW94" s="921"/>
      <c r="MLX94" s="921"/>
      <c r="MLY94" s="921"/>
      <c r="MLZ94" s="921"/>
      <c r="MMA94" s="921"/>
      <c r="MMB94" s="921"/>
      <c r="MMC94" s="921"/>
      <c r="MMD94" s="921"/>
      <c r="MME94" s="921"/>
      <c r="MMF94" s="921"/>
      <c r="MMG94" s="921"/>
      <c r="MMH94" s="921"/>
      <c r="MMI94" s="921"/>
      <c r="MMJ94" s="921"/>
      <c r="MMK94" s="921"/>
      <c r="MML94" s="921"/>
      <c r="MMM94" s="921"/>
      <c r="MMN94" s="921"/>
      <c r="MMO94" s="921"/>
      <c r="MMP94" s="921"/>
      <c r="MMQ94" s="921"/>
      <c r="MMR94" s="921"/>
      <c r="MMS94" s="921"/>
      <c r="MMT94" s="921"/>
      <c r="MMU94" s="921"/>
      <c r="MMV94" s="921"/>
      <c r="MMW94" s="921"/>
      <c r="MMX94" s="921"/>
      <c r="MMY94" s="921"/>
      <c r="MMZ94" s="921"/>
      <c r="MNA94" s="921"/>
      <c r="MNB94" s="921"/>
      <c r="MNC94" s="921"/>
      <c r="MND94" s="921"/>
      <c r="MNE94" s="921"/>
      <c r="MNF94" s="921"/>
      <c r="MNG94" s="921"/>
      <c r="MNH94" s="921"/>
      <c r="MNI94" s="921"/>
      <c r="MNJ94" s="921"/>
      <c r="MNK94" s="921"/>
      <c r="MNL94" s="921"/>
      <c r="MNM94" s="921"/>
      <c r="MNN94" s="921"/>
      <c r="MNO94" s="921"/>
      <c r="MNP94" s="921"/>
      <c r="MNQ94" s="921"/>
      <c r="MNR94" s="921"/>
      <c r="MNS94" s="921"/>
      <c r="MNT94" s="921"/>
      <c r="MNU94" s="921"/>
      <c r="MNV94" s="921"/>
      <c r="MNW94" s="921"/>
      <c r="MNX94" s="921"/>
      <c r="MNY94" s="921"/>
      <c r="MNZ94" s="921"/>
      <c r="MOA94" s="921"/>
      <c r="MOB94" s="921"/>
      <c r="MOC94" s="921"/>
      <c r="MOD94" s="921"/>
      <c r="MOE94" s="921"/>
      <c r="MOF94" s="921"/>
      <c r="MOG94" s="921"/>
      <c r="MOH94" s="921"/>
      <c r="MOI94" s="921"/>
      <c r="MOJ94" s="921"/>
      <c r="MOK94" s="921"/>
      <c r="MOL94" s="921"/>
      <c r="MOM94" s="921"/>
      <c r="MON94" s="921"/>
      <c r="MOO94" s="921"/>
      <c r="MOP94" s="921"/>
      <c r="MOQ94" s="921"/>
      <c r="MOR94" s="921"/>
      <c r="MOS94" s="921"/>
      <c r="MOT94" s="921"/>
      <c r="MOU94" s="921"/>
      <c r="MOV94" s="921"/>
      <c r="MOW94" s="921"/>
      <c r="MOX94" s="921"/>
      <c r="MOY94" s="921"/>
      <c r="MOZ94" s="921"/>
      <c r="MPA94" s="921"/>
      <c r="MPB94" s="921"/>
      <c r="MPC94" s="921"/>
      <c r="MPD94" s="921"/>
      <c r="MPE94" s="921"/>
      <c r="MPF94" s="921"/>
      <c r="MPG94" s="921"/>
      <c r="MPH94" s="921"/>
      <c r="MPI94" s="921"/>
      <c r="MPJ94" s="921"/>
      <c r="MPK94" s="921"/>
      <c r="MPL94" s="921"/>
      <c r="MPM94" s="921"/>
      <c r="MPN94" s="921"/>
      <c r="MPO94" s="921"/>
      <c r="MPP94" s="921"/>
      <c r="MPQ94" s="921"/>
      <c r="MPR94" s="921"/>
      <c r="MPS94" s="921"/>
      <c r="MPT94" s="921"/>
      <c r="MPU94" s="921"/>
      <c r="MPV94" s="921"/>
      <c r="MPW94" s="921"/>
      <c r="MPX94" s="921"/>
      <c r="MPY94" s="921"/>
      <c r="MPZ94" s="921"/>
      <c r="MQA94" s="921"/>
      <c r="MQB94" s="921"/>
      <c r="MQC94" s="921"/>
      <c r="MQD94" s="921"/>
      <c r="MQE94" s="921"/>
      <c r="MQF94" s="921"/>
      <c r="MQG94" s="921"/>
      <c r="MQH94" s="921"/>
      <c r="MQI94" s="921"/>
      <c r="MQJ94" s="921"/>
      <c r="MQK94" s="921"/>
      <c r="MQL94" s="921"/>
      <c r="MQM94" s="921"/>
      <c r="MQN94" s="921"/>
      <c r="MQO94" s="921"/>
      <c r="MQP94" s="921"/>
      <c r="MQQ94" s="921"/>
      <c r="MQR94" s="921"/>
      <c r="MQS94" s="921"/>
      <c r="MQT94" s="921"/>
      <c r="MQU94" s="921"/>
      <c r="MQV94" s="921"/>
      <c r="MQW94" s="921"/>
      <c r="MQX94" s="921"/>
      <c r="MQY94" s="921"/>
      <c r="MQZ94" s="921"/>
      <c r="MRA94" s="921"/>
      <c r="MRB94" s="921"/>
      <c r="MRC94" s="921"/>
      <c r="MRD94" s="921"/>
      <c r="MRE94" s="921"/>
      <c r="MRF94" s="921"/>
      <c r="MRG94" s="921"/>
      <c r="MRH94" s="921"/>
      <c r="MRI94" s="921"/>
      <c r="MRJ94" s="921"/>
      <c r="MRK94" s="921"/>
      <c r="MRL94" s="921"/>
      <c r="MRM94" s="921"/>
      <c r="MRN94" s="921"/>
      <c r="MRO94" s="921"/>
      <c r="MRP94" s="921"/>
      <c r="MRQ94" s="921"/>
      <c r="MRR94" s="921"/>
      <c r="MRS94" s="921"/>
      <c r="MRT94" s="921"/>
      <c r="MRU94" s="921"/>
      <c r="MRV94" s="921"/>
      <c r="MRW94" s="921"/>
      <c r="MRX94" s="921"/>
      <c r="MRY94" s="921"/>
      <c r="MRZ94" s="921"/>
      <c r="MSA94" s="921"/>
      <c r="MSB94" s="921"/>
      <c r="MSC94" s="921"/>
      <c r="MSD94" s="921"/>
      <c r="MSE94" s="921"/>
      <c r="MSF94" s="921"/>
      <c r="MSG94" s="921"/>
      <c r="MSH94" s="921"/>
      <c r="MSI94" s="921"/>
      <c r="MSJ94" s="921"/>
      <c r="MSK94" s="921"/>
      <c r="MSL94" s="921"/>
      <c r="MSM94" s="921"/>
      <c r="MSN94" s="921"/>
      <c r="MSO94" s="921"/>
      <c r="MSP94" s="921"/>
      <c r="MSQ94" s="921"/>
      <c r="MSR94" s="921"/>
      <c r="MSS94" s="921"/>
      <c r="MST94" s="921"/>
      <c r="MSU94" s="921"/>
      <c r="MSV94" s="921"/>
      <c r="MSW94" s="921"/>
      <c r="MSX94" s="921"/>
      <c r="MSY94" s="921"/>
      <c r="MSZ94" s="921"/>
      <c r="MTA94" s="921"/>
      <c r="MTB94" s="921"/>
      <c r="MTC94" s="921"/>
      <c r="MTD94" s="921"/>
      <c r="MTE94" s="921"/>
      <c r="MTF94" s="921"/>
      <c r="MTG94" s="921"/>
      <c r="MTH94" s="921"/>
      <c r="MTI94" s="921"/>
      <c r="MTJ94" s="921"/>
      <c r="MTK94" s="921"/>
      <c r="MTL94" s="921"/>
      <c r="MTM94" s="921"/>
      <c r="MTN94" s="921"/>
      <c r="MTO94" s="921"/>
      <c r="MTP94" s="921"/>
      <c r="MTQ94" s="921"/>
      <c r="MTR94" s="921"/>
      <c r="MTS94" s="921"/>
      <c r="MTT94" s="921"/>
      <c r="MTU94" s="921"/>
      <c r="MTV94" s="921"/>
      <c r="MTW94" s="921"/>
      <c r="MTX94" s="921"/>
      <c r="MTY94" s="921"/>
      <c r="MTZ94" s="921"/>
      <c r="MUA94" s="921"/>
      <c r="MUB94" s="921"/>
      <c r="MUC94" s="921"/>
      <c r="MUD94" s="921"/>
      <c r="MUE94" s="921"/>
      <c r="MUF94" s="921"/>
      <c r="MUG94" s="921"/>
      <c r="MUH94" s="921"/>
      <c r="MUI94" s="921"/>
      <c r="MUJ94" s="921"/>
      <c r="MUK94" s="921"/>
      <c r="MUL94" s="921"/>
      <c r="MUM94" s="921"/>
      <c r="MUN94" s="921"/>
      <c r="MUO94" s="921"/>
      <c r="MUP94" s="921"/>
      <c r="MUQ94" s="921"/>
      <c r="MUR94" s="921"/>
      <c r="MUS94" s="921"/>
      <c r="MUT94" s="921"/>
      <c r="MUU94" s="921"/>
      <c r="MUV94" s="921"/>
      <c r="MUW94" s="921"/>
      <c r="MUX94" s="921"/>
      <c r="MUY94" s="921"/>
      <c r="MUZ94" s="921"/>
      <c r="MVA94" s="921"/>
      <c r="MVB94" s="921"/>
      <c r="MVC94" s="921"/>
      <c r="MVD94" s="921"/>
      <c r="MVE94" s="921"/>
      <c r="MVF94" s="921"/>
      <c r="MVG94" s="921"/>
      <c r="MVH94" s="921"/>
      <c r="MVI94" s="921"/>
      <c r="MVJ94" s="921"/>
      <c r="MVK94" s="921"/>
      <c r="MVL94" s="921"/>
      <c r="MVM94" s="921"/>
      <c r="MVN94" s="921"/>
      <c r="MVO94" s="921"/>
      <c r="MVP94" s="921"/>
      <c r="MVQ94" s="921"/>
      <c r="MVR94" s="921"/>
      <c r="MVS94" s="921"/>
      <c r="MVT94" s="921"/>
      <c r="MVU94" s="921"/>
      <c r="MVV94" s="921"/>
      <c r="MVW94" s="921"/>
      <c r="MVX94" s="921"/>
      <c r="MVY94" s="921"/>
      <c r="MVZ94" s="921"/>
      <c r="MWA94" s="921"/>
      <c r="MWB94" s="921"/>
      <c r="MWC94" s="921"/>
      <c r="MWD94" s="921"/>
      <c r="MWE94" s="921"/>
      <c r="MWF94" s="921"/>
      <c r="MWG94" s="921"/>
      <c r="MWH94" s="921"/>
      <c r="MWI94" s="921"/>
      <c r="MWJ94" s="921"/>
      <c r="MWK94" s="921"/>
      <c r="MWL94" s="921"/>
      <c r="MWM94" s="921"/>
      <c r="MWN94" s="921"/>
      <c r="MWO94" s="921"/>
      <c r="MWP94" s="921"/>
      <c r="MWQ94" s="921"/>
      <c r="MWR94" s="921"/>
      <c r="MWS94" s="921"/>
      <c r="MWT94" s="921"/>
      <c r="MWU94" s="921"/>
      <c r="MWV94" s="921"/>
      <c r="MWW94" s="921"/>
      <c r="MWX94" s="921"/>
      <c r="MWY94" s="921"/>
      <c r="MWZ94" s="921"/>
      <c r="MXA94" s="921"/>
      <c r="MXB94" s="921"/>
      <c r="MXC94" s="921"/>
      <c r="MXD94" s="921"/>
      <c r="MXE94" s="921"/>
      <c r="MXF94" s="921"/>
      <c r="MXG94" s="921"/>
      <c r="MXH94" s="921"/>
      <c r="MXI94" s="921"/>
      <c r="MXJ94" s="921"/>
      <c r="MXK94" s="921"/>
      <c r="MXL94" s="921"/>
      <c r="MXM94" s="921"/>
      <c r="MXN94" s="921"/>
      <c r="MXO94" s="921"/>
      <c r="MXP94" s="921"/>
      <c r="MXQ94" s="921"/>
      <c r="MXR94" s="921"/>
      <c r="MXS94" s="921"/>
      <c r="MXT94" s="921"/>
      <c r="MXU94" s="921"/>
      <c r="MXV94" s="921"/>
      <c r="MXW94" s="921"/>
      <c r="MXX94" s="921"/>
      <c r="MXY94" s="921"/>
      <c r="MXZ94" s="921"/>
      <c r="MYA94" s="921"/>
      <c r="MYB94" s="921"/>
      <c r="MYC94" s="921"/>
      <c r="MYD94" s="921"/>
      <c r="MYE94" s="921"/>
      <c r="MYF94" s="921"/>
      <c r="MYG94" s="921"/>
      <c r="MYH94" s="921"/>
      <c r="MYI94" s="921"/>
      <c r="MYJ94" s="921"/>
      <c r="MYK94" s="921"/>
      <c r="MYL94" s="921"/>
      <c r="MYM94" s="921"/>
      <c r="MYN94" s="921"/>
      <c r="MYO94" s="921"/>
      <c r="MYP94" s="921"/>
      <c r="MYQ94" s="921"/>
      <c r="MYR94" s="921"/>
      <c r="MYS94" s="921"/>
      <c r="MYT94" s="921"/>
      <c r="MYU94" s="921"/>
      <c r="MYV94" s="921"/>
      <c r="MYW94" s="921"/>
      <c r="MYX94" s="921"/>
      <c r="MYY94" s="921"/>
      <c r="MYZ94" s="921"/>
      <c r="MZA94" s="921"/>
      <c r="MZB94" s="921"/>
      <c r="MZC94" s="921"/>
      <c r="MZD94" s="921"/>
      <c r="MZE94" s="921"/>
      <c r="MZF94" s="921"/>
      <c r="MZG94" s="921"/>
      <c r="MZH94" s="921"/>
      <c r="MZI94" s="921"/>
      <c r="MZJ94" s="921"/>
      <c r="MZK94" s="921"/>
      <c r="MZL94" s="921"/>
      <c r="MZM94" s="921"/>
      <c r="MZN94" s="921"/>
      <c r="MZO94" s="921"/>
      <c r="MZP94" s="921"/>
      <c r="MZQ94" s="921"/>
      <c r="MZR94" s="921"/>
      <c r="MZS94" s="921"/>
      <c r="MZT94" s="921"/>
      <c r="MZU94" s="921"/>
      <c r="MZV94" s="921"/>
      <c r="MZW94" s="921"/>
      <c r="MZX94" s="921"/>
      <c r="MZY94" s="921"/>
      <c r="MZZ94" s="921"/>
      <c r="NAA94" s="921"/>
      <c r="NAB94" s="921"/>
      <c r="NAC94" s="921"/>
      <c r="NAD94" s="921"/>
      <c r="NAE94" s="921"/>
      <c r="NAF94" s="921"/>
      <c r="NAG94" s="921"/>
      <c r="NAH94" s="921"/>
      <c r="NAI94" s="921"/>
      <c r="NAJ94" s="921"/>
      <c r="NAK94" s="921"/>
      <c r="NAL94" s="921"/>
      <c r="NAM94" s="921"/>
      <c r="NAN94" s="921"/>
      <c r="NAO94" s="921"/>
      <c r="NAP94" s="921"/>
      <c r="NAQ94" s="921"/>
      <c r="NAR94" s="921"/>
      <c r="NAS94" s="921"/>
      <c r="NAT94" s="921"/>
      <c r="NAU94" s="921"/>
      <c r="NAV94" s="921"/>
      <c r="NAW94" s="921"/>
      <c r="NAX94" s="921"/>
      <c r="NAY94" s="921"/>
      <c r="NAZ94" s="921"/>
      <c r="NBA94" s="921"/>
      <c r="NBB94" s="921"/>
      <c r="NBC94" s="921"/>
      <c r="NBD94" s="921"/>
      <c r="NBE94" s="921"/>
      <c r="NBF94" s="921"/>
      <c r="NBG94" s="921"/>
      <c r="NBH94" s="921"/>
      <c r="NBI94" s="921"/>
      <c r="NBJ94" s="921"/>
      <c r="NBK94" s="921"/>
      <c r="NBL94" s="921"/>
      <c r="NBM94" s="921"/>
      <c r="NBN94" s="921"/>
      <c r="NBO94" s="921"/>
      <c r="NBP94" s="921"/>
      <c r="NBQ94" s="921"/>
      <c r="NBR94" s="921"/>
      <c r="NBS94" s="921"/>
      <c r="NBT94" s="921"/>
      <c r="NBU94" s="921"/>
      <c r="NBV94" s="921"/>
      <c r="NBW94" s="921"/>
      <c r="NBX94" s="921"/>
      <c r="NBY94" s="921"/>
      <c r="NBZ94" s="921"/>
      <c r="NCA94" s="921"/>
      <c r="NCB94" s="921"/>
      <c r="NCC94" s="921"/>
      <c r="NCD94" s="921"/>
      <c r="NCE94" s="921"/>
      <c r="NCF94" s="921"/>
      <c r="NCG94" s="921"/>
      <c r="NCH94" s="921"/>
      <c r="NCI94" s="921"/>
      <c r="NCJ94" s="921"/>
      <c r="NCK94" s="921"/>
      <c r="NCL94" s="921"/>
      <c r="NCM94" s="921"/>
      <c r="NCN94" s="921"/>
      <c r="NCO94" s="921"/>
      <c r="NCP94" s="921"/>
      <c r="NCQ94" s="921"/>
      <c r="NCR94" s="921"/>
      <c r="NCS94" s="921"/>
      <c r="NCT94" s="921"/>
      <c r="NCU94" s="921"/>
      <c r="NCV94" s="921"/>
      <c r="NCW94" s="921"/>
      <c r="NCX94" s="921"/>
      <c r="NCY94" s="921"/>
      <c r="NCZ94" s="921"/>
      <c r="NDA94" s="921"/>
      <c r="NDB94" s="921"/>
      <c r="NDC94" s="921"/>
      <c r="NDD94" s="921"/>
      <c r="NDE94" s="921"/>
      <c r="NDF94" s="921"/>
      <c r="NDG94" s="921"/>
      <c r="NDH94" s="921"/>
      <c r="NDI94" s="921"/>
      <c r="NDJ94" s="921"/>
      <c r="NDK94" s="921"/>
      <c r="NDL94" s="921"/>
      <c r="NDM94" s="921"/>
      <c r="NDN94" s="921"/>
      <c r="NDO94" s="921"/>
      <c r="NDP94" s="921"/>
      <c r="NDQ94" s="921"/>
      <c r="NDR94" s="921"/>
      <c r="NDS94" s="921"/>
      <c r="NDT94" s="921"/>
      <c r="NDU94" s="921"/>
      <c r="NDV94" s="921"/>
      <c r="NDW94" s="921"/>
      <c r="NDX94" s="921"/>
      <c r="NDY94" s="921"/>
      <c r="NDZ94" s="921"/>
      <c r="NEA94" s="921"/>
      <c r="NEB94" s="921"/>
      <c r="NEC94" s="921"/>
      <c r="NED94" s="921"/>
      <c r="NEE94" s="921"/>
      <c r="NEF94" s="921"/>
      <c r="NEG94" s="921"/>
      <c r="NEH94" s="921"/>
      <c r="NEI94" s="921"/>
      <c r="NEJ94" s="921"/>
      <c r="NEK94" s="921"/>
      <c r="NEL94" s="921"/>
      <c r="NEM94" s="921"/>
      <c r="NEN94" s="921"/>
      <c r="NEO94" s="921"/>
      <c r="NEP94" s="921"/>
      <c r="NEQ94" s="921"/>
      <c r="NER94" s="921"/>
      <c r="NES94" s="921"/>
      <c r="NET94" s="921"/>
      <c r="NEU94" s="921"/>
      <c r="NEV94" s="921"/>
      <c r="NEW94" s="921"/>
      <c r="NEX94" s="921"/>
      <c r="NEY94" s="921"/>
      <c r="NEZ94" s="921"/>
      <c r="NFA94" s="921"/>
      <c r="NFB94" s="921"/>
      <c r="NFC94" s="921"/>
      <c r="NFD94" s="921"/>
      <c r="NFE94" s="921"/>
      <c r="NFF94" s="921"/>
      <c r="NFG94" s="921"/>
      <c r="NFH94" s="921"/>
      <c r="NFI94" s="921"/>
      <c r="NFJ94" s="921"/>
      <c r="NFK94" s="921"/>
      <c r="NFL94" s="921"/>
      <c r="NFM94" s="921"/>
      <c r="NFN94" s="921"/>
      <c r="NFO94" s="921"/>
      <c r="NFP94" s="921"/>
      <c r="NFQ94" s="921"/>
      <c r="NFR94" s="921"/>
      <c r="NFS94" s="921"/>
      <c r="NFT94" s="921"/>
      <c r="NFU94" s="921"/>
      <c r="NFV94" s="921"/>
      <c r="NFW94" s="921"/>
      <c r="NFX94" s="921"/>
      <c r="NFY94" s="921"/>
      <c r="NFZ94" s="921"/>
      <c r="NGA94" s="921"/>
      <c r="NGB94" s="921"/>
      <c r="NGC94" s="921"/>
      <c r="NGD94" s="921"/>
      <c r="NGE94" s="921"/>
      <c r="NGF94" s="921"/>
      <c r="NGG94" s="921"/>
      <c r="NGH94" s="921"/>
      <c r="NGI94" s="921"/>
      <c r="NGJ94" s="921"/>
      <c r="NGK94" s="921"/>
      <c r="NGL94" s="921"/>
      <c r="NGM94" s="921"/>
      <c r="NGN94" s="921"/>
      <c r="NGO94" s="921"/>
      <c r="NGP94" s="921"/>
      <c r="NGQ94" s="921"/>
      <c r="NGR94" s="921"/>
      <c r="NGS94" s="921"/>
      <c r="NGT94" s="921"/>
      <c r="NGU94" s="921"/>
      <c r="NGV94" s="921"/>
      <c r="NGW94" s="921"/>
      <c r="NGX94" s="921"/>
      <c r="NGY94" s="921"/>
      <c r="NGZ94" s="921"/>
      <c r="NHA94" s="921"/>
      <c r="NHB94" s="921"/>
      <c r="NHC94" s="921"/>
      <c r="NHD94" s="921"/>
      <c r="NHE94" s="921"/>
      <c r="NHF94" s="921"/>
      <c r="NHG94" s="921"/>
      <c r="NHH94" s="921"/>
      <c r="NHI94" s="921"/>
      <c r="NHJ94" s="921"/>
      <c r="NHK94" s="921"/>
      <c r="NHL94" s="921"/>
      <c r="NHM94" s="921"/>
      <c r="NHN94" s="921"/>
      <c r="NHO94" s="921"/>
      <c r="NHP94" s="921"/>
      <c r="NHQ94" s="921"/>
      <c r="NHR94" s="921"/>
      <c r="NHS94" s="921"/>
      <c r="NHT94" s="921"/>
      <c r="NHU94" s="921"/>
      <c r="NHV94" s="921"/>
      <c r="NHW94" s="921"/>
      <c r="NHX94" s="921"/>
      <c r="NHY94" s="921"/>
      <c r="NHZ94" s="921"/>
      <c r="NIA94" s="921"/>
      <c r="NIB94" s="921"/>
      <c r="NIC94" s="921"/>
      <c r="NID94" s="921"/>
      <c r="NIE94" s="921"/>
      <c r="NIF94" s="921"/>
      <c r="NIG94" s="921"/>
      <c r="NIH94" s="921"/>
      <c r="NII94" s="921"/>
      <c r="NIJ94" s="921"/>
      <c r="NIK94" s="921"/>
      <c r="NIL94" s="921"/>
      <c r="NIM94" s="921"/>
      <c r="NIN94" s="921"/>
      <c r="NIO94" s="921"/>
      <c r="NIP94" s="921"/>
      <c r="NIQ94" s="921"/>
      <c r="NIR94" s="921"/>
      <c r="NIS94" s="921"/>
      <c r="NIT94" s="921"/>
      <c r="NIU94" s="921"/>
      <c r="NIV94" s="921"/>
      <c r="NIW94" s="921"/>
      <c r="NIX94" s="921"/>
      <c r="NIY94" s="921"/>
      <c r="NIZ94" s="921"/>
      <c r="NJA94" s="921"/>
      <c r="NJB94" s="921"/>
      <c r="NJC94" s="921"/>
      <c r="NJD94" s="921"/>
      <c r="NJE94" s="921"/>
      <c r="NJF94" s="921"/>
      <c r="NJG94" s="921"/>
      <c r="NJH94" s="921"/>
      <c r="NJI94" s="921"/>
      <c r="NJJ94" s="921"/>
      <c r="NJK94" s="921"/>
      <c r="NJL94" s="921"/>
      <c r="NJM94" s="921"/>
      <c r="NJN94" s="921"/>
      <c r="NJO94" s="921"/>
      <c r="NJP94" s="921"/>
      <c r="NJQ94" s="921"/>
      <c r="NJR94" s="921"/>
      <c r="NJS94" s="921"/>
      <c r="NJT94" s="921"/>
      <c r="NJU94" s="921"/>
      <c r="NJV94" s="921"/>
      <c r="NJW94" s="921"/>
      <c r="NJX94" s="921"/>
      <c r="NJY94" s="921"/>
      <c r="NJZ94" s="921"/>
      <c r="NKA94" s="921"/>
      <c r="NKB94" s="921"/>
      <c r="NKC94" s="921"/>
      <c r="NKD94" s="921"/>
      <c r="NKE94" s="921"/>
      <c r="NKF94" s="921"/>
      <c r="NKG94" s="921"/>
      <c r="NKH94" s="921"/>
      <c r="NKI94" s="921"/>
      <c r="NKJ94" s="921"/>
      <c r="NKK94" s="921"/>
      <c r="NKL94" s="921"/>
      <c r="NKM94" s="921"/>
      <c r="NKN94" s="921"/>
      <c r="NKO94" s="921"/>
      <c r="NKP94" s="921"/>
      <c r="NKQ94" s="921"/>
      <c r="NKR94" s="921"/>
      <c r="NKS94" s="921"/>
      <c r="NKT94" s="921"/>
      <c r="NKU94" s="921"/>
      <c r="NKV94" s="921"/>
      <c r="NKW94" s="921"/>
      <c r="NKX94" s="921"/>
      <c r="NKY94" s="921"/>
      <c r="NKZ94" s="921"/>
      <c r="NLA94" s="921"/>
      <c r="NLB94" s="921"/>
      <c r="NLC94" s="921"/>
      <c r="NLD94" s="921"/>
      <c r="NLE94" s="921"/>
      <c r="NLF94" s="921"/>
      <c r="NLG94" s="921"/>
      <c r="NLH94" s="921"/>
      <c r="NLI94" s="921"/>
      <c r="NLJ94" s="921"/>
      <c r="NLK94" s="921"/>
      <c r="NLL94" s="921"/>
      <c r="NLM94" s="921"/>
      <c r="NLN94" s="921"/>
      <c r="NLO94" s="921"/>
      <c r="NLP94" s="921"/>
      <c r="NLQ94" s="921"/>
      <c r="NLR94" s="921"/>
      <c r="NLS94" s="921"/>
      <c r="NLT94" s="921"/>
      <c r="NLU94" s="921"/>
      <c r="NLV94" s="921"/>
      <c r="NLW94" s="921"/>
      <c r="NLX94" s="921"/>
      <c r="NLY94" s="921"/>
      <c r="NLZ94" s="921"/>
      <c r="NMA94" s="921"/>
      <c r="NMB94" s="921"/>
      <c r="NMC94" s="921"/>
      <c r="NMD94" s="921"/>
      <c r="NME94" s="921"/>
      <c r="NMF94" s="921"/>
      <c r="NMG94" s="921"/>
      <c r="NMH94" s="921"/>
      <c r="NMI94" s="921"/>
      <c r="NMJ94" s="921"/>
      <c r="NMK94" s="921"/>
      <c r="NML94" s="921"/>
      <c r="NMM94" s="921"/>
      <c r="NMN94" s="921"/>
      <c r="NMO94" s="921"/>
      <c r="NMP94" s="921"/>
      <c r="NMQ94" s="921"/>
      <c r="NMR94" s="921"/>
      <c r="NMS94" s="921"/>
      <c r="NMT94" s="921"/>
      <c r="NMU94" s="921"/>
      <c r="NMV94" s="921"/>
      <c r="NMW94" s="921"/>
      <c r="NMX94" s="921"/>
      <c r="NMY94" s="921"/>
      <c r="NMZ94" s="921"/>
      <c r="NNA94" s="921"/>
      <c r="NNB94" s="921"/>
      <c r="NNC94" s="921"/>
      <c r="NND94" s="921"/>
      <c r="NNE94" s="921"/>
      <c r="NNF94" s="921"/>
      <c r="NNG94" s="921"/>
      <c r="NNH94" s="921"/>
      <c r="NNI94" s="921"/>
      <c r="NNJ94" s="921"/>
      <c r="NNK94" s="921"/>
      <c r="NNL94" s="921"/>
      <c r="NNM94" s="921"/>
      <c r="NNN94" s="921"/>
      <c r="NNO94" s="921"/>
      <c r="NNP94" s="921"/>
      <c r="NNQ94" s="921"/>
      <c r="NNR94" s="921"/>
      <c r="NNS94" s="921"/>
      <c r="NNT94" s="921"/>
      <c r="NNU94" s="921"/>
      <c r="NNV94" s="921"/>
      <c r="NNW94" s="921"/>
      <c r="NNX94" s="921"/>
      <c r="NNY94" s="921"/>
      <c r="NNZ94" s="921"/>
      <c r="NOA94" s="921"/>
      <c r="NOB94" s="921"/>
      <c r="NOC94" s="921"/>
      <c r="NOD94" s="921"/>
      <c r="NOE94" s="921"/>
      <c r="NOF94" s="921"/>
      <c r="NOG94" s="921"/>
      <c r="NOH94" s="921"/>
      <c r="NOI94" s="921"/>
      <c r="NOJ94" s="921"/>
      <c r="NOK94" s="921"/>
      <c r="NOL94" s="921"/>
      <c r="NOM94" s="921"/>
      <c r="NON94" s="921"/>
      <c r="NOO94" s="921"/>
      <c r="NOP94" s="921"/>
      <c r="NOQ94" s="921"/>
      <c r="NOR94" s="921"/>
      <c r="NOS94" s="921"/>
      <c r="NOT94" s="921"/>
      <c r="NOU94" s="921"/>
      <c r="NOV94" s="921"/>
      <c r="NOW94" s="921"/>
      <c r="NOX94" s="921"/>
      <c r="NOY94" s="921"/>
      <c r="NOZ94" s="921"/>
      <c r="NPA94" s="921"/>
      <c r="NPB94" s="921"/>
      <c r="NPC94" s="921"/>
      <c r="NPD94" s="921"/>
      <c r="NPE94" s="921"/>
      <c r="NPF94" s="921"/>
      <c r="NPG94" s="921"/>
      <c r="NPH94" s="921"/>
      <c r="NPI94" s="921"/>
      <c r="NPJ94" s="921"/>
      <c r="NPK94" s="921"/>
      <c r="NPL94" s="921"/>
      <c r="NPM94" s="921"/>
      <c r="NPN94" s="921"/>
      <c r="NPO94" s="921"/>
      <c r="NPP94" s="921"/>
      <c r="NPQ94" s="921"/>
      <c r="NPR94" s="921"/>
      <c r="NPS94" s="921"/>
      <c r="NPT94" s="921"/>
      <c r="NPU94" s="921"/>
      <c r="NPV94" s="921"/>
      <c r="NPW94" s="921"/>
      <c r="NPX94" s="921"/>
      <c r="NPY94" s="921"/>
      <c r="NPZ94" s="921"/>
      <c r="NQA94" s="921"/>
      <c r="NQB94" s="921"/>
      <c r="NQC94" s="921"/>
      <c r="NQD94" s="921"/>
      <c r="NQE94" s="921"/>
      <c r="NQF94" s="921"/>
      <c r="NQG94" s="921"/>
      <c r="NQH94" s="921"/>
      <c r="NQI94" s="921"/>
      <c r="NQJ94" s="921"/>
      <c r="NQK94" s="921"/>
      <c r="NQL94" s="921"/>
      <c r="NQM94" s="921"/>
      <c r="NQN94" s="921"/>
      <c r="NQO94" s="921"/>
      <c r="NQP94" s="921"/>
      <c r="NQQ94" s="921"/>
      <c r="NQR94" s="921"/>
      <c r="NQS94" s="921"/>
      <c r="NQT94" s="921"/>
      <c r="NQU94" s="921"/>
      <c r="NQV94" s="921"/>
      <c r="NQW94" s="921"/>
      <c r="NQX94" s="921"/>
      <c r="NQY94" s="921"/>
      <c r="NQZ94" s="921"/>
      <c r="NRA94" s="921"/>
      <c r="NRB94" s="921"/>
      <c r="NRC94" s="921"/>
      <c r="NRD94" s="921"/>
      <c r="NRE94" s="921"/>
      <c r="NRF94" s="921"/>
      <c r="NRG94" s="921"/>
      <c r="NRH94" s="921"/>
      <c r="NRI94" s="921"/>
      <c r="NRJ94" s="921"/>
      <c r="NRK94" s="921"/>
      <c r="NRL94" s="921"/>
      <c r="NRM94" s="921"/>
      <c r="NRN94" s="921"/>
      <c r="NRO94" s="921"/>
      <c r="NRP94" s="921"/>
      <c r="NRQ94" s="921"/>
      <c r="NRR94" s="921"/>
      <c r="NRS94" s="921"/>
      <c r="NRT94" s="921"/>
      <c r="NRU94" s="921"/>
      <c r="NRV94" s="921"/>
      <c r="NRW94" s="921"/>
      <c r="NRX94" s="921"/>
      <c r="NRY94" s="921"/>
      <c r="NRZ94" s="921"/>
      <c r="NSA94" s="921"/>
      <c r="NSB94" s="921"/>
      <c r="NSC94" s="921"/>
      <c r="NSD94" s="921"/>
      <c r="NSE94" s="921"/>
      <c r="NSF94" s="921"/>
      <c r="NSG94" s="921"/>
      <c r="NSH94" s="921"/>
      <c r="NSI94" s="921"/>
      <c r="NSJ94" s="921"/>
      <c r="NSK94" s="921"/>
      <c r="NSL94" s="921"/>
      <c r="NSM94" s="921"/>
      <c r="NSN94" s="921"/>
      <c r="NSO94" s="921"/>
      <c r="NSP94" s="921"/>
      <c r="NSQ94" s="921"/>
      <c r="NSR94" s="921"/>
      <c r="NSS94" s="921"/>
      <c r="NST94" s="921"/>
      <c r="NSU94" s="921"/>
      <c r="NSV94" s="921"/>
      <c r="NSW94" s="921"/>
      <c r="NSX94" s="921"/>
      <c r="NSY94" s="921"/>
      <c r="NSZ94" s="921"/>
      <c r="NTA94" s="921"/>
      <c r="NTB94" s="921"/>
      <c r="NTC94" s="921"/>
      <c r="NTD94" s="921"/>
      <c r="NTE94" s="921"/>
      <c r="NTF94" s="921"/>
      <c r="NTG94" s="921"/>
      <c r="NTH94" s="921"/>
      <c r="NTI94" s="921"/>
      <c r="NTJ94" s="921"/>
      <c r="NTK94" s="921"/>
      <c r="NTL94" s="921"/>
      <c r="NTM94" s="921"/>
      <c r="NTN94" s="921"/>
      <c r="NTO94" s="921"/>
      <c r="NTP94" s="921"/>
      <c r="NTQ94" s="921"/>
      <c r="NTR94" s="921"/>
      <c r="NTS94" s="921"/>
      <c r="NTT94" s="921"/>
      <c r="NTU94" s="921"/>
      <c r="NTV94" s="921"/>
      <c r="NTW94" s="921"/>
      <c r="NTX94" s="921"/>
      <c r="NTY94" s="921"/>
      <c r="NTZ94" s="921"/>
      <c r="NUA94" s="921"/>
      <c r="NUB94" s="921"/>
      <c r="NUC94" s="921"/>
      <c r="NUD94" s="921"/>
      <c r="NUE94" s="921"/>
      <c r="NUF94" s="921"/>
      <c r="NUG94" s="921"/>
      <c r="NUH94" s="921"/>
      <c r="NUI94" s="921"/>
      <c r="NUJ94" s="921"/>
      <c r="NUK94" s="921"/>
      <c r="NUL94" s="921"/>
      <c r="NUM94" s="921"/>
      <c r="NUN94" s="921"/>
      <c r="NUO94" s="921"/>
      <c r="NUP94" s="921"/>
      <c r="NUQ94" s="921"/>
      <c r="NUR94" s="921"/>
      <c r="NUS94" s="921"/>
      <c r="NUT94" s="921"/>
      <c r="NUU94" s="921"/>
      <c r="NUV94" s="921"/>
      <c r="NUW94" s="921"/>
      <c r="NUX94" s="921"/>
      <c r="NUY94" s="921"/>
      <c r="NUZ94" s="921"/>
      <c r="NVA94" s="921"/>
      <c r="NVB94" s="921"/>
      <c r="NVC94" s="921"/>
      <c r="NVD94" s="921"/>
      <c r="NVE94" s="921"/>
      <c r="NVF94" s="921"/>
      <c r="NVG94" s="921"/>
      <c r="NVH94" s="921"/>
      <c r="NVI94" s="921"/>
      <c r="NVJ94" s="921"/>
      <c r="NVK94" s="921"/>
      <c r="NVL94" s="921"/>
      <c r="NVM94" s="921"/>
      <c r="NVN94" s="921"/>
      <c r="NVO94" s="921"/>
      <c r="NVP94" s="921"/>
      <c r="NVQ94" s="921"/>
      <c r="NVR94" s="921"/>
      <c r="NVS94" s="921"/>
      <c r="NVT94" s="921"/>
      <c r="NVU94" s="921"/>
      <c r="NVV94" s="921"/>
      <c r="NVW94" s="921"/>
      <c r="NVX94" s="921"/>
      <c r="NVY94" s="921"/>
      <c r="NVZ94" s="921"/>
      <c r="NWA94" s="921"/>
      <c r="NWB94" s="921"/>
      <c r="NWC94" s="921"/>
      <c r="NWD94" s="921"/>
      <c r="NWE94" s="921"/>
      <c r="NWF94" s="921"/>
      <c r="NWG94" s="921"/>
      <c r="NWH94" s="921"/>
      <c r="NWI94" s="921"/>
      <c r="NWJ94" s="921"/>
      <c r="NWK94" s="921"/>
      <c r="NWL94" s="921"/>
      <c r="NWM94" s="921"/>
      <c r="NWN94" s="921"/>
      <c r="NWO94" s="921"/>
      <c r="NWP94" s="921"/>
      <c r="NWQ94" s="921"/>
      <c r="NWR94" s="921"/>
      <c r="NWS94" s="921"/>
      <c r="NWT94" s="921"/>
      <c r="NWU94" s="921"/>
      <c r="NWV94" s="921"/>
      <c r="NWW94" s="921"/>
      <c r="NWX94" s="921"/>
      <c r="NWY94" s="921"/>
      <c r="NWZ94" s="921"/>
      <c r="NXA94" s="921"/>
      <c r="NXB94" s="921"/>
      <c r="NXC94" s="921"/>
      <c r="NXD94" s="921"/>
      <c r="NXE94" s="921"/>
      <c r="NXF94" s="921"/>
      <c r="NXG94" s="921"/>
      <c r="NXH94" s="921"/>
      <c r="NXI94" s="921"/>
      <c r="NXJ94" s="921"/>
      <c r="NXK94" s="921"/>
      <c r="NXL94" s="921"/>
      <c r="NXM94" s="921"/>
      <c r="NXN94" s="921"/>
      <c r="NXO94" s="921"/>
      <c r="NXP94" s="921"/>
      <c r="NXQ94" s="921"/>
      <c r="NXR94" s="921"/>
      <c r="NXS94" s="921"/>
      <c r="NXT94" s="921"/>
      <c r="NXU94" s="921"/>
      <c r="NXV94" s="921"/>
      <c r="NXW94" s="921"/>
      <c r="NXX94" s="921"/>
      <c r="NXY94" s="921"/>
      <c r="NXZ94" s="921"/>
      <c r="NYA94" s="921"/>
      <c r="NYB94" s="921"/>
      <c r="NYC94" s="921"/>
      <c r="NYD94" s="921"/>
      <c r="NYE94" s="921"/>
      <c r="NYF94" s="921"/>
      <c r="NYG94" s="921"/>
      <c r="NYH94" s="921"/>
      <c r="NYI94" s="921"/>
      <c r="NYJ94" s="921"/>
      <c r="NYK94" s="921"/>
      <c r="NYL94" s="921"/>
      <c r="NYM94" s="921"/>
      <c r="NYN94" s="921"/>
      <c r="NYO94" s="921"/>
      <c r="NYP94" s="921"/>
      <c r="NYQ94" s="921"/>
      <c r="NYR94" s="921"/>
      <c r="NYS94" s="921"/>
      <c r="NYT94" s="921"/>
      <c r="NYU94" s="921"/>
      <c r="NYV94" s="921"/>
      <c r="NYW94" s="921"/>
      <c r="NYX94" s="921"/>
      <c r="NYY94" s="921"/>
      <c r="NYZ94" s="921"/>
      <c r="NZA94" s="921"/>
      <c r="NZB94" s="921"/>
      <c r="NZC94" s="921"/>
      <c r="NZD94" s="921"/>
      <c r="NZE94" s="921"/>
      <c r="NZF94" s="921"/>
      <c r="NZG94" s="921"/>
      <c r="NZH94" s="921"/>
      <c r="NZI94" s="921"/>
      <c r="NZJ94" s="921"/>
      <c r="NZK94" s="921"/>
      <c r="NZL94" s="921"/>
      <c r="NZM94" s="921"/>
      <c r="NZN94" s="921"/>
      <c r="NZO94" s="921"/>
      <c r="NZP94" s="921"/>
      <c r="NZQ94" s="921"/>
      <c r="NZR94" s="921"/>
      <c r="NZS94" s="921"/>
      <c r="NZT94" s="921"/>
      <c r="NZU94" s="921"/>
      <c r="NZV94" s="921"/>
      <c r="NZW94" s="921"/>
      <c r="NZX94" s="921"/>
      <c r="NZY94" s="921"/>
      <c r="NZZ94" s="921"/>
      <c r="OAA94" s="921"/>
      <c r="OAB94" s="921"/>
      <c r="OAC94" s="921"/>
      <c r="OAD94" s="921"/>
      <c r="OAE94" s="921"/>
      <c r="OAF94" s="921"/>
      <c r="OAG94" s="921"/>
      <c r="OAH94" s="921"/>
      <c r="OAI94" s="921"/>
      <c r="OAJ94" s="921"/>
      <c r="OAK94" s="921"/>
      <c r="OAL94" s="921"/>
      <c r="OAM94" s="921"/>
      <c r="OAN94" s="921"/>
      <c r="OAO94" s="921"/>
      <c r="OAP94" s="921"/>
      <c r="OAQ94" s="921"/>
      <c r="OAR94" s="921"/>
      <c r="OAS94" s="921"/>
      <c r="OAT94" s="921"/>
      <c r="OAU94" s="921"/>
      <c r="OAV94" s="921"/>
      <c r="OAW94" s="921"/>
      <c r="OAX94" s="921"/>
      <c r="OAY94" s="921"/>
      <c r="OAZ94" s="921"/>
      <c r="OBA94" s="921"/>
      <c r="OBB94" s="921"/>
      <c r="OBC94" s="921"/>
      <c r="OBD94" s="921"/>
      <c r="OBE94" s="921"/>
      <c r="OBF94" s="921"/>
      <c r="OBG94" s="921"/>
      <c r="OBH94" s="921"/>
      <c r="OBI94" s="921"/>
      <c r="OBJ94" s="921"/>
      <c r="OBK94" s="921"/>
      <c r="OBL94" s="921"/>
      <c r="OBM94" s="921"/>
      <c r="OBN94" s="921"/>
      <c r="OBO94" s="921"/>
      <c r="OBP94" s="921"/>
      <c r="OBQ94" s="921"/>
      <c r="OBR94" s="921"/>
      <c r="OBS94" s="921"/>
      <c r="OBT94" s="921"/>
      <c r="OBU94" s="921"/>
      <c r="OBV94" s="921"/>
      <c r="OBW94" s="921"/>
      <c r="OBX94" s="921"/>
      <c r="OBY94" s="921"/>
      <c r="OBZ94" s="921"/>
      <c r="OCA94" s="921"/>
      <c r="OCB94" s="921"/>
      <c r="OCC94" s="921"/>
      <c r="OCD94" s="921"/>
      <c r="OCE94" s="921"/>
      <c r="OCF94" s="921"/>
      <c r="OCG94" s="921"/>
      <c r="OCH94" s="921"/>
      <c r="OCI94" s="921"/>
      <c r="OCJ94" s="921"/>
      <c r="OCK94" s="921"/>
      <c r="OCL94" s="921"/>
      <c r="OCM94" s="921"/>
      <c r="OCN94" s="921"/>
      <c r="OCO94" s="921"/>
      <c r="OCP94" s="921"/>
      <c r="OCQ94" s="921"/>
      <c r="OCR94" s="921"/>
      <c r="OCS94" s="921"/>
      <c r="OCT94" s="921"/>
      <c r="OCU94" s="921"/>
      <c r="OCV94" s="921"/>
      <c r="OCW94" s="921"/>
      <c r="OCX94" s="921"/>
      <c r="OCY94" s="921"/>
      <c r="OCZ94" s="921"/>
      <c r="ODA94" s="921"/>
      <c r="ODB94" s="921"/>
      <c r="ODC94" s="921"/>
      <c r="ODD94" s="921"/>
      <c r="ODE94" s="921"/>
      <c r="ODF94" s="921"/>
      <c r="ODG94" s="921"/>
      <c r="ODH94" s="921"/>
      <c r="ODI94" s="921"/>
      <c r="ODJ94" s="921"/>
      <c r="ODK94" s="921"/>
      <c r="ODL94" s="921"/>
      <c r="ODM94" s="921"/>
      <c r="ODN94" s="921"/>
      <c r="ODO94" s="921"/>
      <c r="ODP94" s="921"/>
      <c r="ODQ94" s="921"/>
      <c r="ODR94" s="921"/>
      <c r="ODS94" s="921"/>
      <c r="ODT94" s="921"/>
      <c r="ODU94" s="921"/>
      <c r="ODV94" s="921"/>
      <c r="ODW94" s="921"/>
      <c r="ODX94" s="921"/>
      <c r="ODY94" s="921"/>
      <c r="ODZ94" s="921"/>
      <c r="OEA94" s="921"/>
      <c r="OEB94" s="921"/>
      <c r="OEC94" s="921"/>
      <c r="OED94" s="921"/>
      <c r="OEE94" s="921"/>
      <c r="OEF94" s="921"/>
      <c r="OEG94" s="921"/>
      <c r="OEH94" s="921"/>
      <c r="OEI94" s="921"/>
      <c r="OEJ94" s="921"/>
      <c r="OEK94" s="921"/>
      <c r="OEL94" s="921"/>
      <c r="OEM94" s="921"/>
      <c r="OEN94" s="921"/>
      <c r="OEO94" s="921"/>
      <c r="OEP94" s="921"/>
      <c r="OEQ94" s="921"/>
      <c r="OER94" s="921"/>
      <c r="OES94" s="921"/>
      <c r="OET94" s="921"/>
      <c r="OEU94" s="921"/>
      <c r="OEV94" s="921"/>
      <c r="OEW94" s="921"/>
      <c r="OEX94" s="921"/>
      <c r="OEY94" s="921"/>
      <c r="OEZ94" s="921"/>
      <c r="OFA94" s="921"/>
      <c r="OFB94" s="921"/>
      <c r="OFC94" s="921"/>
      <c r="OFD94" s="921"/>
      <c r="OFE94" s="921"/>
      <c r="OFF94" s="921"/>
      <c r="OFG94" s="921"/>
      <c r="OFH94" s="921"/>
      <c r="OFI94" s="921"/>
      <c r="OFJ94" s="921"/>
      <c r="OFK94" s="921"/>
      <c r="OFL94" s="921"/>
      <c r="OFM94" s="921"/>
      <c r="OFN94" s="921"/>
      <c r="OFO94" s="921"/>
      <c r="OFP94" s="921"/>
      <c r="OFQ94" s="921"/>
      <c r="OFR94" s="921"/>
      <c r="OFS94" s="921"/>
      <c r="OFT94" s="921"/>
      <c r="OFU94" s="921"/>
      <c r="OFV94" s="921"/>
      <c r="OFW94" s="921"/>
      <c r="OFX94" s="921"/>
      <c r="OFY94" s="921"/>
      <c r="OFZ94" s="921"/>
      <c r="OGA94" s="921"/>
      <c r="OGB94" s="921"/>
      <c r="OGC94" s="921"/>
      <c r="OGD94" s="921"/>
      <c r="OGE94" s="921"/>
      <c r="OGF94" s="921"/>
      <c r="OGG94" s="921"/>
      <c r="OGH94" s="921"/>
      <c r="OGI94" s="921"/>
      <c r="OGJ94" s="921"/>
      <c r="OGK94" s="921"/>
      <c r="OGL94" s="921"/>
      <c r="OGM94" s="921"/>
      <c r="OGN94" s="921"/>
      <c r="OGO94" s="921"/>
      <c r="OGP94" s="921"/>
      <c r="OGQ94" s="921"/>
      <c r="OGR94" s="921"/>
      <c r="OGS94" s="921"/>
      <c r="OGT94" s="921"/>
      <c r="OGU94" s="921"/>
      <c r="OGV94" s="921"/>
      <c r="OGW94" s="921"/>
      <c r="OGX94" s="921"/>
      <c r="OGY94" s="921"/>
      <c r="OGZ94" s="921"/>
      <c r="OHA94" s="921"/>
      <c r="OHB94" s="921"/>
      <c r="OHC94" s="921"/>
      <c r="OHD94" s="921"/>
      <c r="OHE94" s="921"/>
      <c r="OHF94" s="921"/>
      <c r="OHG94" s="921"/>
      <c r="OHH94" s="921"/>
      <c r="OHI94" s="921"/>
      <c r="OHJ94" s="921"/>
      <c r="OHK94" s="921"/>
      <c r="OHL94" s="921"/>
      <c r="OHM94" s="921"/>
      <c r="OHN94" s="921"/>
      <c r="OHO94" s="921"/>
      <c r="OHP94" s="921"/>
      <c r="OHQ94" s="921"/>
      <c r="OHR94" s="921"/>
      <c r="OHS94" s="921"/>
      <c r="OHT94" s="921"/>
      <c r="OHU94" s="921"/>
      <c r="OHV94" s="921"/>
      <c r="OHW94" s="921"/>
      <c r="OHX94" s="921"/>
      <c r="OHY94" s="921"/>
      <c r="OHZ94" s="921"/>
      <c r="OIA94" s="921"/>
      <c r="OIB94" s="921"/>
      <c r="OIC94" s="921"/>
      <c r="OID94" s="921"/>
      <c r="OIE94" s="921"/>
      <c r="OIF94" s="921"/>
      <c r="OIG94" s="921"/>
      <c r="OIH94" s="921"/>
      <c r="OII94" s="921"/>
      <c r="OIJ94" s="921"/>
      <c r="OIK94" s="921"/>
      <c r="OIL94" s="921"/>
      <c r="OIM94" s="921"/>
      <c r="OIN94" s="921"/>
      <c r="OIO94" s="921"/>
      <c r="OIP94" s="921"/>
      <c r="OIQ94" s="921"/>
      <c r="OIR94" s="921"/>
      <c r="OIS94" s="921"/>
      <c r="OIT94" s="921"/>
      <c r="OIU94" s="921"/>
      <c r="OIV94" s="921"/>
      <c r="OIW94" s="921"/>
      <c r="OIX94" s="921"/>
      <c r="OIY94" s="921"/>
      <c r="OIZ94" s="921"/>
      <c r="OJA94" s="921"/>
      <c r="OJB94" s="921"/>
      <c r="OJC94" s="921"/>
      <c r="OJD94" s="921"/>
      <c r="OJE94" s="921"/>
      <c r="OJF94" s="921"/>
      <c r="OJG94" s="921"/>
      <c r="OJH94" s="921"/>
      <c r="OJI94" s="921"/>
      <c r="OJJ94" s="921"/>
      <c r="OJK94" s="921"/>
      <c r="OJL94" s="921"/>
      <c r="OJM94" s="921"/>
      <c r="OJN94" s="921"/>
      <c r="OJO94" s="921"/>
      <c r="OJP94" s="921"/>
      <c r="OJQ94" s="921"/>
      <c r="OJR94" s="921"/>
      <c r="OJS94" s="921"/>
      <c r="OJT94" s="921"/>
      <c r="OJU94" s="921"/>
      <c r="OJV94" s="921"/>
      <c r="OJW94" s="921"/>
      <c r="OJX94" s="921"/>
      <c r="OJY94" s="921"/>
      <c r="OJZ94" s="921"/>
      <c r="OKA94" s="921"/>
      <c r="OKB94" s="921"/>
      <c r="OKC94" s="921"/>
      <c r="OKD94" s="921"/>
      <c r="OKE94" s="921"/>
      <c r="OKF94" s="921"/>
      <c r="OKG94" s="921"/>
      <c r="OKH94" s="921"/>
      <c r="OKI94" s="921"/>
      <c r="OKJ94" s="921"/>
      <c r="OKK94" s="921"/>
      <c r="OKL94" s="921"/>
      <c r="OKM94" s="921"/>
      <c r="OKN94" s="921"/>
      <c r="OKO94" s="921"/>
      <c r="OKP94" s="921"/>
      <c r="OKQ94" s="921"/>
      <c r="OKR94" s="921"/>
      <c r="OKS94" s="921"/>
      <c r="OKT94" s="921"/>
      <c r="OKU94" s="921"/>
      <c r="OKV94" s="921"/>
      <c r="OKW94" s="921"/>
      <c r="OKX94" s="921"/>
      <c r="OKY94" s="921"/>
      <c r="OKZ94" s="921"/>
      <c r="OLA94" s="921"/>
      <c r="OLB94" s="921"/>
      <c r="OLC94" s="921"/>
      <c r="OLD94" s="921"/>
      <c r="OLE94" s="921"/>
      <c r="OLF94" s="921"/>
      <c r="OLG94" s="921"/>
      <c r="OLH94" s="921"/>
      <c r="OLI94" s="921"/>
      <c r="OLJ94" s="921"/>
      <c r="OLK94" s="921"/>
      <c r="OLL94" s="921"/>
      <c r="OLM94" s="921"/>
      <c r="OLN94" s="921"/>
      <c r="OLO94" s="921"/>
      <c r="OLP94" s="921"/>
      <c r="OLQ94" s="921"/>
      <c r="OLR94" s="921"/>
      <c r="OLS94" s="921"/>
      <c r="OLT94" s="921"/>
      <c r="OLU94" s="921"/>
      <c r="OLV94" s="921"/>
      <c r="OLW94" s="921"/>
      <c r="OLX94" s="921"/>
      <c r="OLY94" s="921"/>
      <c r="OLZ94" s="921"/>
      <c r="OMA94" s="921"/>
      <c r="OMB94" s="921"/>
      <c r="OMC94" s="921"/>
      <c r="OMD94" s="921"/>
      <c r="OME94" s="921"/>
      <c r="OMF94" s="921"/>
      <c r="OMG94" s="921"/>
      <c r="OMH94" s="921"/>
      <c r="OMI94" s="921"/>
      <c r="OMJ94" s="921"/>
      <c r="OMK94" s="921"/>
      <c r="OML94" s="921"/>
      <c r="OMM94" s="921"/>
      <c r="OMN94" s="921"/>
      <c r="OMO94" s="921"/>
      <c r="OMP94" s="921"/>
      <c r="OMQ94" s="921"/>
      <c r="OMR94" s="921"/>
      <c r="OMS94" s="921"/>
      <c r="OMT94" s="921"/>
      <c r="OMU94" s="921"/>
      <c r="OMV94" s="921"/>
      <c r="OMW94" s="921"/>
      <c r="OMX94" s="921"/>
      <c r="OMY94" s="921"/>
      <c r="OMZ94" s="921"/>
      <c r="ONA94" s="921"/>
      <c r="ONB94" s="921"/>
      <c r="ONC94" s="921"/>
      <c r="OND94" s="921"/>
      <c r="ONE94" s="921"/>
      <c r="ONF94" s="921"/>
      <c r="ONG94" s="921"/>
      <c r="ONH94" s="921"/>
      <c r="ONI94" s="921"/>
      <c r="ONJ94" s="921"/>
      <c r="ONK94" s="921"/>
      <c r="ONL94" s="921"/>
      <c r="ONM94" s="921"/>
      <c r="ONN94" s="921"/>
      <c r="ONO94" s="921"/>
      <c r="ONP94" s="921"/>
      <c r="ONQ94" s="921"/>
      <c r="ONR94" s="921"/>
      <c r="ONS94" s="921"/>
      <c r="ONT94" s="921"/>
      <c r="ONU94" s="921"/>
      <c r="ONV94" s="921"/>
      <c r="ONW94" s="921"/>
      <c r="ONX94" s="921"/>
      <c r="ONY94" s="921"/>
      <c r="ONZ94" s="921"/>
      <c r="OOA94" s="921"/>
      <c r="OOB94" s="921"/>
      <c r="OOC94" s="921"/>
      <c r="OOD94" s="921"/>
      <c r="OOE94" s="921"/>
      <c r="OOF94" s="921"/>
      <c r="OOG94" s="921"/>
      <c r="OOH94" s="921"/>
      <c r="OOI94" s="921"/>
      <c r="OOJ94" s="921"/>
      <c r="OOK94" s="921"/>
      <c r="OOL94" s="921"/>
      <c r="OOM94" s="921"/>
      <c r="OON94" s="921"/>
      <c r="OOO94" s="921"/>
      <c r="OOP94" s="921"/>
      <c r="OOQ94" s="921"/>
      <c r="OOR94" s="921"/>
      <c r="OOS94" s="921"/>
      <c r="OOT94" s="921"/>
      <c r="OOU94" s="921"/>
      <c r="OOV94" s="921"/>
      <c r="OOW94" s="921"/>
      <c r="OOX94" s="921"/>
      <c r="OOY94" s="921"/>
      <c r="OOZ94" s="921"/>
      <c r="OPA94" s="921"/>
      <c r="OPB94" s="921"/>
      <c r="OPC94" s="921"/>
      <c r="OPD94" s="921"/>
      <c r="OPE94" s="921"/>
      <c r="OPF94" s="921"/>
      <c r="OPG94" s="921"/>
      <c r="OPH94" s="921"/>
      <c r="OPI94" s="921"/>
      <c r="OPJ94" s="921"/>
      <c r="OPK94" s="921"/>
      <c r="OPL94" s="921"/>
      <c r="OPM94" s="921"/>
      <c r="OPN94" s="921"/>
      <c r="OPO94" s="921"/>
      <c r="OPP94" s="921"/>
      <c r="OPQ94" s="921"/>
      <c r="OPR94" s="921"/>
      <c r="OPS94" s="921"/>
      <c r="OPT94" s="921"/>
      <c r="OPU94" s="921"/>
      <c r="OPV94" s="921"/>
      <c r="OPW94" s="921"/>
      <c r="OPX94" s="921"/>
      <c r="OPY94" s="921"/>
      <c r="OPZ94" s="921"/>
      <c r="OQA94" s="921"/>
      <c r="OQB94" s="921"/>
      <c r="OQC94" s="921"/>
      <c r="OQD94" s="921"/>
      <c r="OQE94" s="921"/>
      <c r="OQF94" s="921"/>
      <c r="OQG94" s="921"/>
      <c r="OQH94" s="921"/>
      <c r="OQI94" s="921"/>
      <c r="OQJ94" s="921"/>
      <c r="OQK94" s="921"/>
      <c r="OQL94" s="921"/>
      <c r="OQM94" s="921"/>
      <c r="OQN94" s="921"/>
      <c r="OQO94" s="921"/>
      <c r="OQP94" s="921"/>
      <c r="OQQ94" s="921"/>
      <c r="OQR94" s="921"/>
      <c r="OQS94" s="921"/>
      <c r="OQT94" s="921"/>
      <c r="OQU94" s="921"/>
      <c r="OQV94" s="921"/>
      <c r="OQW94" s="921"/>
      <c r="OQX94" s="921"/>
      <c r="OQY94" s="921"/>
      <c r="OQZ94" s="921"/>
      <c r="ORA94" s="921"/>
      <c r="ORB94" s="921"/>
      <c r="ORC94" s="921"/>
      <c r="ORD94" s="921"/>
      <c r="ORE94" s="921"/>
      <c r="ORF94" s="921"/>
      <c r="ORG94" s="921"/>
      <c r="ORH94" s="921"/>
      <c r="ORI94" s="921"/>
      <c r="ORJ94" s="921"/>
      <c r="ORK94" s="921"/>
      <c r="ORL94" s="921"/>
      <c r="ORM94" s="921"/>
      <c r="ORN94" s="921"/>
      <c r="ORO94" s="921"/>
      <c r="ORP94" s="921"/>
      <c r="ORQ94" s="921"/>
      <c r="ORR94" s="921"/>
      <c r="ORS94" s="921"/>
      <c r="ORT94" s="921"/>
      <c r="ORU94" s="921"/>
      <c r="ORV94" s="921"/>
      <c r="ORW94" s="921"/>
      <c r="ORX94" s="921"/>
      <c r="ORY94" s="921"/>
      <c r="ORZ94" s="921"/>
      <c r="OSA94" s="921"/>
      <c r="OSB94" s="921"/>
      <c r="OSC94" s="921"/>
      <c r="OSD94" s="921"/>
      <c r="OSE94" s="921"/>
      <c r="OSF94" s="921"/>
      <c r="OSG94" s="921"/>
      <c r="OSH94" s="921"/>
      <c r="OSI94" s="921"/>
      <c r="OSJ94" s="921"/>
      <c r="OSK94" s="921"/>
      <c r="OSL94" s="921"/>
      <c r="OSM94" s="921"/>
      <c r="OSN94" s="921"/>
      <c r="OSO94" s="921"/>
      <c r="OSP94" s="921"/>
      <c r="OSQ94" s="921"/>
      <c r="OSR94" s="921"/>
      <c r="OSS94" s="921"/>
      <c r="OST94" s="921"/>
      <c r="OSU94" s="921"/>
      <c r="OSV94" s="921"/>
      <c r="OSW94" s="921"/>
      <c r="OSX94" s="921"/>
      <c r="OSY94" s="921"/>
      <c r="OSZ94" s="921"/>
      <c r="OTA94" s="921"/>
      <c r="OTB94" s="921"/>
      <c r="OTC94" s="921"/>
      <c r="OTD94" s="921"/>
      <c r="OTE94" s="921"/>
      <c r="OTF94" s="921"/>
      <c r="OTG94" s="921"/>
      <c r="OTH94" s="921"/>
      <c r="OTI94" s="921"/>
      <c r="OTJ94" s="921"/>
      <c r="OTK94" s="921"/>
      <c r="OTL94" s="921"/>
      <c r="OTM94" s="921"/>
      <c r="OTN94" s="921"/>
      <c r="OTO94" s="921"/>
      <c r="OTP94" s="921"/>
      <c r="OTQ94" s="921"/>
      <c r="OTR94" s="921"/>
      <c r="OTS94" s="921"/>
      <c r="OTT94" s="921"/>
      <c r="OTU94" s="921"/>
      <c r="OTV94" s="921"/>
      <c r="OTW94" s="921"/>
      <c r="OTX94" s="921"/>
      <c r="OTY94" s="921"/>
      <c r="OTZ94" s="921"/>
      <c r="OUA94" s="921"/>
      <c r="OUB94" s="921"/>
      <c r="OUC94" s="921"/>
      <c r="OUD94" s="921"/>
      <c r="OUE94" s="921"/>
      <c r="OUF94" s="921"/>
      <c r="OUG94" s="921"/>
      <c r="OUH94" s="921"/>
      <c r="OUI94" s="921"/>
      <c r="OUJ94" s="921"/>
      <c r="OUK94" s="921"/>
      <c r="OUL94" s="921"/>
      <c r="OUM94" s="921"/>
      <c r="OUN94" s="921"/>
      <c r="OUO94" s="921"/>
      <c r="OUP94" s="921"/>
      <c r="OUQ94" s="921"/>
      <c r="OUR94" s="921"/>
      <c r="OUS94" s="921"/>
      <c r="OUT94" s="921"/>
      <c r="OUU94" s="921"/>
      <c r="OUV94" s="921"/>
      <c r="OUW94" s="921"/>
      <c r="OUX94" s="921"/>
      <c r="OUY94" s="921"/>
      <c r="OUZ94" s="921"/>
      <c r="OVA94" s="921"/>
      <c r="OVB94" s="921"/>
      <c r="OVC94" s="921"/>
      <c r="OVD94" s="921"/>
      <c r="OVE94" s="921"/>
      <c r="OVF94" s="921"/>
      <c r="OVG94" s="921"/>
      <c r="OVH94" s="921"/>
      <c r="OVI94" s="921"/>
      <c r="OVJ94" s="921"/>
      <c r="OVK94" s="921"/>
      <c r="OVL94" s="921"/>
      <c r="OVM94" s="921"/>
      <c r="OVN94" s="921"/>
      <c r="OVO94" s="921"/>
      <c r="OVP94" s="921"/>
      <c r="OVQ94" s="921"/>
      <c r="OVR94" s="921"/>
      <c r="OVS94" s="921"/>
      <c r="OVT94" s="921"/>
      <c r="OVU94" s="921"/>
      <c r="OVV94" s="921"/>
      <c r="OVW94" s="921"/>
      <c r="OVX94" s="921"/>
      <c r="OVY94" s="921"/>
      <c r="OVZ94" s="921"/>
      <c r="OWA94" s="921"/>
      <c r="OWB94" s="921"/>
      <c r="OWC94" s="921"/>
      <c r="OWD94" s="921"/>
      <c r="OWE94" s="921"/>
      <c r="OWF94" s="921"/>
      <c r="OWG94" s="921"/>
      <c r="OWH94" s="921"/>
      <c r="OWI94" s="921"/>
      <c r="OWJ94" s="921"/>
      <c r="OWK94" s="921"/>
      <c r="OWL94" s="921"/>
      <c r="OWM94" s="921"/>
      <c r="OWN94" s="921"/>
      <c r="OWO94" s="921"/>
      <c r="OWP94" s="921"/>
      <c r="OWQ94" s="921"/>
      <c r="OWR94" s="921"/>
      <c r="OWS94" s="921"/>
      <c r="OWT94" s="921"/>
      <c r="OWU94" s="921"/>
      <c r="OWV94" s="921"/>
      <c r="OWW94" s="921"/>
      <c r="OWX94" s="921"/>
      <c r="OWY94" s="921"/>
      <c r="OWZ94" s="921"/>
      <c r="OXA94" s="921"/>
      <c r="OXB94" s="921"/>
      <c r="OXC94" s="921"/>
      <c r="OXD94" s="921"/>
      <c r="OXE94" s="921"/>
      <c r="OXF94" s="921"/>
      <c r="OXG94" s="921"/>
      <c r="OXH94" s="921"/>
      <c r="OXI94" s="921"/>
      <c r="OXJ94" s="921"/>
      <c r="OXK94" s="921"/>
      <c r="OXL94" s="921"/>
      <c r="OXM94" s="921"/>
      <c r="OXN94" s="921"/>
      <c r="OXO94" s="921"/>
      <c r="OXP94" s="921"/>
      <c r="OXQ94" s="921"/>
      <c r="OXR94" s="921"/>
      <c r="OXS94" s="921"/>
      <c r="OXT94" s="921"/>
      <c r="OXU94" s="921"/>
      <c r="OXV94" s="921"/>
      <c r="OXW94" s="921"/>
      <c r="OXX94" s="921"/>
      <c r="OXY94" s="921"/>
      <c r="OXZ94" s="921"/>
      <c r="OYA94" s="921"/>
      <c r="OYB94" s="921"/>
      <c r="OYC94" s="921"/>
      <c r="OYD94" s="921"/>
      <c r="OYE94" s="921"/>
      <c r="OYF94" s="921"/>
      <c r="OYG94" s="921"/>
      <c r="OYH94" s="921"/>
      <c r="OYI94" s="921"/>
      <c r="OYJ94" s="921"/>
      <c r="OYK94" s="921"/>
      <c r="OYL94" s="921"/>
      <c r="OYM94" s="921"/>
      <c r="OYN94" s="921"/>
      <c r="OYO94" s="921"/>
      <c r="OYP94" s="921"/>
      <c r="OYQ94" s="921"/>
      <c r="OYR94" s="921"/>
      <c r="OYS94" s="921"/>
      <c r="OYT94" s="921"/>
      <c r="OYU94" s="921"/>
      <c r="OYV94" s="921"/>
      <c r="OYW94" s="921"/>
      <c r="OYX94" s="921"/>
      <c r="OYY94" s="921"/>
      <c r="OYZ94" s="921"/>
      <c r="OZA94" s="921"/>
      <c r="OZB94" s="921"/>
      <c r="OZC94" s="921"/>
      <c r="OZD94" s="921"/>
      <c r="OZE94" s="921"/>
      <c r="OZF94" s="921"/>
      <c r="OZG94" s="921"/>
      <c r="OZH94" s="921"/>
      <c r="OZI94" s="921"/>
      <c r="OZJ94" s="921"/>
      <c r="OZK94" s="921"/>
      <c r="OZL94" s="921"/>
      <c r="OZM94" s="921"/>
      <c r="OZN94" s="921"/>
      <c r="OZO94" s="921"/>
      <c r="OZP94" s="921"/>
      <c r="OZQ94" s="921"/>
      <c r="OZR94" s="921"/>
      <c r="OZS94" s="921"/>
      <c r="OZT94" s="921"/>
      <c r="OZU94" s="921"/>
      <c r="OZV94" s="921"/>
      <c r="OZW94" s="921"/>
      <c r="OZX94" s="921"/>
      <c r="OZY94" s="921"/>
      <c r="OZZ94" s="921"/>
      <c r="PAA94" s="921"/>
      <c r="PAB94" s="921"/>
      <c r="PAC94" s="921"/>
      <c r="PAD94" s="921"/>
      <c r="PAE94" s="921"/>
      <c r="PAF94" s="921"/>
      <c r="PAG94" s="921"/>
      <c r="PAH94" s="921"/>
      <c r="PAI94" s="921"/>
      <c r="PAJ94" s="921"/>
      <c r="PAK94" s="921"/>
      <c r="PAL94" s="921"/>
      <c r="PAM94" s="921"/>
      <c r="PAN94" s="921"/>
      <c r="PAO94" s="921"/>
      <c r="PAP94" s="921"/>
      <c r="PAQ94" s="921"/>
      <c r="PAR94" s="921"/>
      <c r="PAS94" s="921"/>
      <c r="PAT94" s="921"/>
      <c r="PAU94" s="921"/>
      <c r="PAV94" s="921"/>
      <c r="PAW94" s="921"/>
      <c r="PAX94" s="921"/>
      <c r="PAY94" s="921"/>
      <c r="PAZ94" s="921"/>
      <c r="PBA94" s="921"/>
      <c r="PBB94" s="921"/>
      <c r="PBC94" s="921"/>
      <c r="PBD94" s="921"/>
      <c r="PBE94" s="921"/>
      <c r="PBF94" s="921"/>
      <c r="PBG94" s="921"/>
      <c r="PBH94" s="921"/>
      <c r="PBI94" s="921"/>
      <c r="PBJ94" s="921"/>
      <c r="PBK94" s="921"/>
      <c r="PBL94" s="921"/>
      <c r="PBM94" s="921"/>
      <c r="PBN94" s="921"/>
      <c r="PBO94" s="921"/>
      <c r="PBP94" s="921"/>
      <c r="PBQ94" s="921"/>
      <c r="PBR94" s="921"/>
      <c r="PBS94" s="921"/>
      <c r="PBT94" s="921"/>
      <c r="PBU94" s="921"/>
      <c r="PBV94" s="921"/>
      <c r="PBW94" s="921"/>
      <c r="PBX94" s="921"/>
      <c r="PBY94" s="921"/>
      <c r="PBZ94" s="921"/>
      <c r="PCA94" s="921"/>
      <c r="PCB94" s="921"/>
      <c r="PCC94" s="921"/>
      <c r="PCD94" s="921"/>
      <c r="PCE94" s="921"/>
      <c r="PCF94" s="921"/>
      <c r="PCG94" s="921"/>
      <c r="PCH94" s="921"/>
      <c r="PCI94" s="921"/>
      <c r="PCJ94" s="921"/>
      <c r="PCK94" s="921"/>
      <c r="PCL94" s="921"/>
      <c r="PCM94" s="921"/>
      <c r="PCN94" s="921"/>
      <c r="PCO94" s="921"/>
      <c r="PCP94" s="921"/>
      <c r="PCQ94" s="921"/>
      <c r="PCR94" s="921"/>
      <c r="PCS94" s="921"/>
      <c r="PCT94" s="921"/>
      <c r="PCU94" s="921"/>
      <c r="PCV94" s="921"/>
      <c r="PCW94" s="921"/>
      <c r="PCX94" s="921"/>
      <c r="PCY94" s="921"/>
      <c r="PCZ94" s="921"/>
      <c r="PDA94" s="921"/>
      <c r="PDB94" s="921"/>
      <c r="PDC94" s="921"/>
      <c r="PDD94" s="921"/>
      <c r="PDE94" s="921"/>
      <c r="PDF94" s="921"/>
      <c r="PDG94" s="921"/>
      <c r="PDH94" s="921"/>
      <c r="PDI94" s="921"/>
      <c r="PDJ94" s="921"/>
      <c r="PDK94" s="921"/>
      <c r="PDL94" s="921"/>
      <c r="PDM94" s="921"/>
      <c r="PDN94" s="921"/>
      <c r="PDO94" s="921"/>
      <c r="PDP94" s="921"/>
      <c r="PDQ94" s="921"/>
      <c r="PDR94" s="921"/>
      <c r="PDS94" s="921"/>
      <c r="PDT94" s="921"/>
      <c r="PDU94" s="921"/>
      <c r="PDV94" s="921"/>
      <c r="PDW94" s="921"/>
      <c r="PDX94" s="921"/>
      <c r="PDY94" s="921"/>
      <c r="PDZ94" s="921"/>
      <c r="PEA94" s="921"/>
      <c r="PEB94" s="921"/>
      <c r="PEC94" s="921"/>
      <c r="PED94" s="921"/>
      <c r="PEE94" s="921"/>
      <c r="PEF94" s="921"/>
      <c r="PEG94" s="921"/>
      <c r="PEH94" s="921"/>
      <c r="PEI94" s="921"/>
      <c r="PEJ94" s="921"/>
      <c r="PEK94" s="921"/>
      <c r="PEL94" s="921"/>
      <c r="PEM94" s="921"/>
      <c r="PEN94" s="921"/>
      <c r="PEO94" s="921"/>
      <c r="PEP94" s="921"/>
      <c r="PEQ94" s="921"/>
      <c r="PER94" s="921"/>
      <c r="PES94" s="921"/>
      <c r="PET94" s="921"/>
      <c r="PEU94" s="921"/>
      <c r="PEV94" s="921"/>
      <c r="PEW94" s="921"/>
      <c r="PEX94" s="921"/>
      <c r="PEY94" s="921"/>
      <c r="PEZ94" s="921"/>
      <c r="PFA94" s="921"/>
      <c r="PFB94" s="921"/>
      <c r="PFC94" s="921"/>
      <c r="PFD94" s="921"/>
      <c r="PFE94" s="921"/>
      <c r="PFF94" s="921"/>
      <c r="PFG94" s="921"/>
      <c r="PFH94" s="921"/>
      <c r="PFI94" s="921"/>
      <c r="PFJ94" s="921"/>
      <c r="PFK94" s="921"/>
      <c r="PFL94" s="921"/>
      <c r="PFM94" s="921"/>
      <c r="PFN94" s="921"/>
      <c r="PFO94" s="921"/>
      <c r="PFP94" s="921"/>
      <c r="PFQ94" s="921"/>
      <c r="PFR94" s="921"/>
      <c r="PFS94" s="921"/>
      <c r="PFT94" s="921"/>
      <c r="PFU94" s="921"/>
      <c r="PFV94" s="921"/>
      <c r="PFW94" s="921"/>
      <c r="PFX94" s="921"/>
      <c r="PFY94" s="921"/>
      <c r="PFZ94" s="921"/>
      <c r="PGA94" s="921"/>
      <c r="PGB94" s="921"/>
      <c r="PGC94" s="921"/>
      <c r="PGD94" s="921"/>
      <c r="PGE94" s="921"/>
      <c r="PGF94" s="921"/>
      <c r="PGG94" s="921"/>
      <c r="PGH94" s="921"/>
      <c r="PGI94" s="921"/>
      <c r="PGJ94" s="921"/>
      <c r="PGK94" s="921"/>
      <c r="PGL94" s="921"/>
      <c r="PGM94" s="921"/>
      <c r="PGN94" s="921"/>
      <c r="PGO94" s="921"/>
      <c r="PGP94" s="921"/>
      <c r="PGQ94" s="921"/>
      <c r="PGR94" s="921"/>
      <c r="PGS94" s="921"/>
      <c r="PGT94" s="921"/>
      <c r="PGU94" s="921"/>
      <c r="PGV94" s="921"/>
      <c r="PGW94" s="921"/>
      <c r="PGX94" s="921"/>
      <c r="PGY94" s="921"/>
      <c r="PGZ94" s="921"/>
      <c r="PHA94" s="921"/>
      <c r="PHB94" s="921"/>
      <c r="PHC94" s="921"/>
      <c r="PHD94" s="921"/>
      <c r="PHE94" s="921"/>
      <c r="PHF94" s="921"/>
      <c r="PHG94" s="921"/>
      <c r="PHH94" s="921"/>
      <c r="PHI94" s="921"/>
      <c r="PHJ94" s="921"/>
      <c r="PHK94" s="921"/>
      <c r="PHL94" s="921"/>
      <c r="PHM94" s="921"/>
      <c r="PHN94" s="921"/>
      <c r="PHO94" s="921"/>
      <c r="PHP94" s="921"/>
      <c r="PHQ94" s="921"/>
      <c r="PHR94" s="921"/>
      <c r="PHS94" s="921"/>
      <c r="PHT94" s="921"/>
      <c r="PHU94" s="921"/>
      <c r="PHV94" s="921"/>
      <c r="PHW94" s="921"/>
      <c r="PHX94" s="921"/>
      <c r="PHY94" s="921"/>
      <c r="PHZ94" s="921"/>
      <c r="PIA94" s="921"/>
      <c r="PIB94" s="921"/>
      <c r="PIC94" s="921"/>
      <c r="PID94" s="921"/>
      <c r="PIE94" s="921"/>
      <c r="PIF94" s="921"/>
      <c r="PIG94" s="921"/>
      <c r="PIH94" s="921"/>
      <c r="PII94" s="921"/>
      <c r="PIJ94" s="921"/>
      <c r="PIK94" s="921"/>
      <c r="PIL94" s="921"/>
      <c r="PIM94" s="921"/>
      <c r="PIN94" s="921"/>
      <c r="PIO94" s="921"/>
      <c r="PIP94" s="921"/>
      <c r="PIQ94" s="921"/>
      <c r="PIR94" s="921"/>
      <c r="PIS94" s="921"/>
      <c r="PIT94" s="921"/>
      <c r="PIU94" s="921"/>
      <c r="PIV94" s="921"/>
      <c r="PIW94" s="921"/>
      <c r="PIX94" s="921"/>
      <c r="PIY94" s="921"/>
      <c r="PIZ94" s="921"/>
      <c r="PJA94" s="921"/>
      <c r="PJB94" s="921"/>
      <c r="PJC94" s="921"/>
      <c r="PJD94" s="921"/>
      <c r="PJE94" s="921"/>
      <c r="PJF94" s="921"/>
      <c r="PJG94" s="921"/>
      <c r="PJH94" s="921"/>
      <c r="PJI94" s="921"/>
      <c r="PJJ94" s="921"/>
      <c r="PJK94" s="921"/>
      <c r="PJL94" s="921"/>
      <c r="PJM94" s="921"/>
      <c r="PJN94" s="921"/>
      <c r="PJO94" s="921"/>
      <c r="PJP94" s="921"/>
      <c r="PJQ94" s="921"/>
      <c r="PJR94" s="921"/>
      <c r="PJS94" s="921"/>
      <c r="PJT94" s="921"/>
      <c r="PJU94" s="921"/>
      <c r="PJV94" s="921"/>
      <c r="PJW94" s="921"/>
      <c r="PJX94" s="921"/>
      <c r="PJY94" s="921"/>
      <c r="PJZ94" s="921"/>
      <c r="PKA94" s="921"/>
      <c r="PKB94" s="921"/>
      <c r="PKC94" s="921"/>
      <c r="PKD94" s="921"/>
      <c r="PKE94" s="921"/>
      <c r="PKF94" s="921"/>
      <c r="PKG94" s="921"/>
      <c r="PKH94" s="921"/>
      <c r="PKI94" s="921"/>
      <c r="PKJ94" s="921"/>
      <c r="PKK94" s="921"/>
      <c r="PKL94" s="921"/>
      <c r="PKM94" s="921"/>
      <c r="PKN94" s="921"/>
      <c r="PKO94" s="921"/>
      <c r="PKP94" s="921"/>
      <c r="PKQ94" s="921"/>
      <c r="PKR94" s="921"/>
      <c r="PKS94" s="921"/>
      <c r="PKT94" s="921"/>
      <c r="PKU94" s="921"/>
      <c r="PKV94" s="921"/>
      <c r="PKW94" s="921"/>
      <c r="PKX94" s="921"/>
      <c r="PKY94" s="921"/>
      <c r="PKZ94" s="921"/>
      <c r="PLA94" s="921"/>
      <c r="PLB94" s="921"/>
      <c r="PLC94" s="921"/>
      <c r="PLD94" s="921"/>
      <c r="PLE94" s="921"/>
      <c r="PLF94" s="921"/>
      <c r="PLG94" s="921"/>
      <c r="PLH94" s="921"/>
      <c r="PLI94" s="921"/>
      <c r="PLJ94" s="921"/>
      <c r="PLK94" s="921"/>
      <c r="PLL94" s="921"/>
      <c r="PLM94" s="921"/>
      <c r="PLN94" s="921"/>
      <c r="PLO94" s="921"/>
      <c r="PLP94" s="921"/>
      <c r="PLQ94" s="921"/>
      <c r="PLR94" s="921"/>
      <c r="PLS94" s="921"/>
      <c r="PLT94" s="921"/>
      <c r="PLU94" s="921"/>
      <c r="PLV94" s="921"/>
      <c r="PLW94" s="921"/>
      <c r="PLX94" s="921"/>
      <c r="PLY94" s="921"/>
      <c r="PLZ94" s="921"/>
      <c r="PMA94" s="921"/>
      <c r="PMB94" s="921"/>
      <c r="PMC94" s="921"/>
      <c r="PMD94" s="921"/>
      <c r="PME94" s="921"/>
      <c r="PMF94" s="921"/>
      <c r="PMG94" s="921"/>
      <c r="PMH94" s="921"/>
      <c r="PMI94" s="921"/>
      <c r="PMJ94" s="921"/>
      <c r="PMK94" s="921"/>
      <c r="PML94" s="921"/>
      <c r="PMM94" s="921"/>
      <c r="PMN94" s="921"/>
      <c r="PMO94" s="921"/>
      <c r="PMP94" s="921"/>
      <c r="PMQ94" s="921"/>
      <c r="PMR94" s="921"/>
      <c r="PMS94" s="921"/>
      <c r="PMT94" s="921"/>
      <c r="PMU94" s="921"/>
      <c r="PMV94" s="921"/>
      <c r="PMW94" s="921"/>
      <c r="PMX94" s="921"/>
      <c r="PMY94" s="921"/>
      <c r="PMZ94" s="921"/>
      <c r="PNA94" s="921"/>
      <c r="PNB94" s="921"/>
      <c r="PNC94" s="921"/>
      <c r="PND94" s="921"/>
      <c r="PNE94" s="921"/>
      <c r="PNF94" s="921"/>
      <c r="PNG94" s="921"/>
      <c r="PNH94" s="921"/>
      <c r="PNI94" s="921"/>
      <c r="PNJ94" s="921"/>
      <c r="PNK94" s="921"/>
      <c r="PNL94" s="921"/>
      <c r="PNM94" s="921"/>
      <c r="PNN94" s="921"/>
      <c r="PNO94" s="921"/>
      <c r="PNP94" s="921"/>
      <c r="PNQ94" s="921"/>
      <c r="PNR94" s="921"/>
      <c r="PNS94" s="921"/>
      <c r="PNT94" s="921"/>
      <c r="PNU94" s="921"/>
      <c r="PNV94" s="921"/>
      <c r="PNW94" s="921"/>
      <c r="PNX94" s="921"/>
      <c r="PNY94" s="921"/>
      <c r="PNZ94" s="921"/>
      <c r="POA94" s="921"/>
      <c r="POB94" s="921"/>
      <c r="POC94" s="921"/>
      <c r="POD94" s="921"/>
      <c r="POE94" s="921"/>
      <c r="POF94" s="921"/>
      <c r="POG94" s="921"/>
      <c r="POH94" s="921"/>
      <c r="POI94" s="921"/>
      <c r="POJ94" s="921"/>
      <c r="POK94" s="921"/>
      <c r="POL94" s="921"/>
      <c r="POM94" s="921"/>
      <c r="PON94" s="921"/>
      <c r="POO94" s="921"/>
      <c r="POP94" s="921"/>
      <c r="POQ94" s="921"/>
      <c r="POR94" s="921"/>
      <c r="POS94" s="921"/>
      <c r="POT94" s="921"/>
      <c r="POU94" s="921"/>
      <c r="POV94" s="921"/>
      <c r="POW94" s="921"/>
      <c r="POX94" s="921"/>
      <c r="POY94" s="921"/>
      <c r="POZ94" s="921"/>
      <c r="PPA94" s="921"/>
      <c r="PPB94" s="921"/>
      <c r="PPC94" s="921"/>
      <c r="PPD94" s="921"/>
      <c r="PPE94" s="921"/>
      <c r="PPF94" s="921"/>
      <c r="PPG94" s="921"/>
      <c r="PPH94" s="921"/>
      <c r="PPI94" s="921"/>
      <c r="PPJ94" s="921"/>
      <c r="PPK94" s="921"/>
      <c r="PPL94" s="921"/>
      <c r="PPM94" s="921"/>
      <c r="PPN94" s="921"/>
      <c r="PPO94" s="921"/>
      <c r="PPP94" s="921"/>
      <c r="PPQ94" s="921"/>
      <c r="PPR94" s="921"/>
      <c r="PPS94" s="921"/>
      <c r="PPT94" s="921"/>
      <c r="PPU94" s="921"/>
      <c r="PPV94" s="921"/>
      <c r="PPW94" s="921"/>
      <c r="PPX94" s="921"/>
      <c r="PPY94" s="921"/>
      <c r="PPZ94" s="921"/>
      <c r="PQA94" s="921"/>
      <c r="PQB94" s="921"/>
      <c r="PQC94" s="921"/>
      <c r="PQD94" s="921"/>
      <c r="PQE94" s="921"/>
      <c r="PQF94" s="921"/>
      <c r="PQG94" s="921"/>
      <c r="PQH94" s="921"/>
      <c r="PQI94" s="921"/>
      <c r="PQJ94" s="921"/>
      <c r="PQK94" s="921"/>
      <c r="PQL94" s="921"/>
      <c r="PQM94" s="921"/>
      <c r="PQN94" s="921"/>
      <c r="PQO94" s="921"/>
      <c r="PQP94" s="921"/>
      <c r="PQQ94" s="921"/>
      <c r="PQR94" s="921"/>
      <c r="PQS94" s="921"/>
      <c r="PQT94" s="921"/>
      <c r="PQU94" s="921"/>
      <c r="PQV94" s="921"/>
      <c r="PQW94" s="921"/>
      <c r="PQX94" s="921"/>
      <c r="PQY94" s="921"/>
      <c r="PQZ94" s="921"/>
      <c r="PRA94" s="921"/>
      <c r="PRB94" s="921"/>
      <c r="PRC94" s="921"/>
      <c r="PRD94" s="921"/>
      <c r="PRE94" s="921"/>
      <c r="PRF94" s="921"/>
      <c r="PRG94" s="921"/>
      <c r="PRH94" s="921"/>
      <c r="PRI94" s="921"/>
      <c r="PRJ94" s="921"/>
      <c r="PRK94" s="921"/>
      <c r="PRL94" s="921"/>
      <c r="PRM94" s="921"/>
      <c r="PRN94" s="921"/>
      <c r="PRO94" s="921"/>
      <c r="PRP94" s="921"/>
      <c r="PRQ94" s="921"/>
      <c r="PRR94" s="921"/>
      <c r="PRS94" s="921"/>
      <c r="PRT94" s="921"/>
      <c r="PRU94" s="921"/>
      <c r="PRV94" s="921"/>
      <c r="PRW94" s="921"/>
      <c r="PRX94" s="921"/>
      <c r="PRY94" s="921"/>
      <c r="PRZ94" s="921"/>
      <c r="PSA94" s="921"/>
      <c r="PSB94" s="921"/>
      <c r="PSC94" s="921"/>
      <c r="PSD94" s="921"/>
      <c r="PSE94" s="921"/>
      <c r="PSF94" s="921"/>
      <c r="PSG94" s="921"/>
      <c r="PSH94" s="921"/>
      <c r="PSI94" s="921"/>
      <c r="PSJ94" s="921"/>
      <c r="PSK94" s="921"/>
      <c r="PSL94" s="921"/>
      <c r="PSM94" s="921"/>
      <c r="PSN94" s="921"/>
      <c r="PSO94" s="921"/>
      <c r="PSP94" s="921"/>
      <c r="PSQ94" s="921"/>
      <c r="PSR94" s="921"/>
      <c r="PSS94" s="921"/>
      <c r="PST94" s="921"/>
      <c r="PSU94" s="921"/>
      <c r="PSV94" s="921"/>
      <c r="PSW94" s="921"/>
      <c r="PSX94" s="921"/>
      <c r="PSY94" s="921"/>
      <c r="PSZ94" s="921"/>
      <c r="PTA94" s="921"/>
      <c r="PTB94" s="921"/>
      <c r="PTC94" s="921"/>
      <c r="PTD94" s="921"/>
      <c r="PTE94" s="921"/>
      <c r="PTF94" s="921"/>
      <c r="PTG94" s="921"/>
      <c r="PTH94" s="921"/>
      <c r="PTI94" s="921"/>
      <c r="PTJ94" s="921"/>
      <c r="PTK94" s="921"/>
      <c r="PTL94" s="921"/>
      <c r="PTM94" s="921"/>
      <c r="PTN94" s="921"/>
      <c r="PTO94" s="921"/>
      <c r="PTP94" s="921"/>
      <c r="PTQ94" s="921"/>
      <c r="PTR94" s="921"/>
      <c r="PTS94" s="921"/>
      <c r="PTT94" s="921"/>
      <c r="PTU94" s="921"/>
      <c r="PTV94" s="921"/>
      <c r="PTW94" s="921"/>
      <c r="PTX94" s="921"/>
      <c r="PTY94" s="921"/>
      <c r="PTZ94" s="921"/>
      <c r="PUA94" s="921"/>
      <c r="PUB94" s="921"/>
      <c r="PUC94" s="921"/>
      <c r="PUD94" s="921"/>
      <c r="PUE94" s="921"/>
      <c r="PUF94" s="921"/>
      <c r="PUG94" s="921"/>
      <c r="PUH94" s="921"/>
      <c r="PUI94" s="921"/>
      <c r="PUJ94" s="921"/>
      <c r="PUK94" s="921"/>
      <c r="PUL94" s="921"/>
      <c r="PUM94" s="921"/>
      <c r="PUN94" s="921"/>
      <c r="PUO94" s="921"/>
      <c r="PUP94" s="921"/>
      <c r="PUQ94" s="921"/>
      <c r="PUR94" s="921"/>
      <c r="PUS94" s="921"/>
      <c r="PUT94" s="921"/>
      <c r="PUU94" s="921"/>
      <c r="PUV94" s="921"/>
      <c r="PUW94" s="921"/>
      <c r="PUX94" s="921"/>
      <c r="PUY94" s="921"/>
      <c r="PUZ94" s="921"/>
      <c r="PVA94" s="921"/>
      <c r="PVB94" s="921"/>
      <c r="PVC94" s="921"/>
      <c r="PVD94" s="921"/>
      <c r="PVE94" s="921"/>
      <c r="PVF94" s="921"/>
      <c r="PVG94" s="921"/>
      <c r="PVH94" s="921"/>
      <c r="PVI94" s="921"/>
      <c r="PVJ94" s="921"/>
      <c r="PVK94" s="921"/>
      <c r="PVL94" s="921"/>
      <c r="PVM94" s="921"/>
      <c r="PVN94" s="921"/>
      <c r="PVO94" s="921"/>
      <c r="PVP94" s="921"/>
      <c r="PVQ94" s="921"/>
      <c r="PVR94" s="921"/>
      <c r="PVS94" s="921"/>
      <c r="PVT94" s="921"/>
      <c r="PVU94" s="921"/>
      <c r="PVV94" s="921"/>
      <c r="PVW94" s="921"/>
      <c r="PVX94" s="921"/>
      <c r="PVY94" s="921"/>
      <c r="PVZ94" s="921"/>
      <c r="PWA94" s="921"/>
      <c r="PWB94" s="921"/>
      <c r="PWC94" s="921"/>
      <c r="PWD94" s="921"/>
      <c r="PWE94" s="921"/>
      <c r="PWF94" s="921"/>
      <c r="PWG94" s="921"/>
      <c r="PWH94" s="921"/>
      <c r="PWI94" s="921"/>
      <c r="PWJ94" s="921"/>
      <c r="PWK94" s="921"/>
      <c r="PWL94" s="921"/>
      <c r="PWM94" s="921"/>
      <c r="PWN94" s="921"/>
      <c r="PWO94" s="921"/>
      <c r="PWP94" s="921"/>
      <c r="PWQ94" s="921"/>
      <c r="PWR94" s="921"/>
      <c r="PWS94" s="921"/>
      <c r="PWT94" s="921"/>
      <c r="PWU94" s="921"/>
      <c r="PWV94" s="921"/>
      <c r="PWW94" s="921"/>
      <c r="PWX94" s="921"/>
      <c r="PWY94" s="921"/>
      <c r="PWZ94" s="921"/>
      <c r="PXA94" s="921"/>
      <c r="PXB94" s="921"/>
      <c r="PXC94" s="921"/>
      <c r="PXD94" s="921"/>
      <c r="PXE94" s="921"/>
      <c r="PXF94" s="921"/>
      <c r="PXG94" s="921"/>
      <c r="PXH94" s="921"/>
      <c r="PXI94" s="921"/>
      <c r="PXJ94" s="921"/>
      <c r="PXK94" s="921"/>
      <c r="PXL94" s="921"/>
      <c r="PXM94" s="921"/>
      <c r="PXN94" s="921"/>
      <c r="PXO94" s="921"/>
      <c r="PXP94" s="921"/>
      <c r="PXQ94" s="921"/>
      <c r="PXR94" s="921"/>
      <c r="PXS94" s="921"/>
      <c r="PXT94" s="921"/>
      <c r="PXU94" s="921"/>
      <c r="PXV94" s="921"/>
      <c r="PXW94" s="921"/>
      <c r="PXX94" s="921"/>
      <c r="PXY94" s="921"/>
      <c r="PXZ94" s="921"/>
      <c r="PYA94" s="921"/>
      <c r="PYB94" s="921"/>
      <c r="PYC94" s="921"/>
      <c r="PYD94" s="921"/>
      <c r="PYE94" s="921"/>
      <c r="PYF94" s="921"/>
      <c r="PYG94" s="921"/>
      <c r="PYH94" s="921"/>
      <c r="PYI94" s="921"/>
      <c r="PYJ94" s="921"/>
      <c r="PYK94" s="921"/>
      <c r="PYL94" s="921"/>
      <c r="PYM94" s="921"/>
      <c r="PYN94" s="921"/>
      <c r="PYO94" s="921"/>
      <c r="PYP94" s="921"/>
      <c r="PYQ94" s="921"/>
      <c r="PYR94" s="921"/>
      <c r="PYS94" s="921"/>
      <c r="PYT94" s="921"/>
      <c r="PYU94" s="921"/>
      <c r="PYV94" s="921"/>
      <c r="PYW94" s="921"/>
      <c r="PYX94" s="921"/>
      <c r="PYY94" s="921"/>
      <c r="PYZ94" s="921"/>
      <c r="PZA94" s="921"/>
      <c r="PZB94" s="921"/>
      <c r="PZC94" s="921"/>
      <c r="PZD94" s="921"/>
      <c r="PZE94" s="921"/>
      <c r="PZF94" s="921"/>
      <c r="PZG94" s="921"/>
      <c r="PZH94" s="921"/>
      <c r="PZI94" s="921"/>
      <c r="PZJ94" s="921"/>
      <c r="PZK94" s="921"/>
      <c r="PZL94" s="921"/>
      <c r="PZM94" s="921"/>
      <c r="PZN94" s="921"/>
      <c r="PZO94" s="921"/>
      <c r="PZP94" s="921"/>
      <c r="PZQ94" s="921"/>
      <c r="PZR94" s="921"/>
      <c r="PZS94" s="921"/>
      <c r="PZT94" s="921"/>
      <c r="PZU94" s="921"/>
      <c r="PZV94" s="921"/>
      <c r="PZW94" s="921"/>
      <c r="PZX94" s="921"/>
      <c r="PZY94" s="921"/>
      <c r="PZZ94" s="921"/>
      <c r="QAA94" s="921"/>
      <c r="QAB94" s="921"/>
      <c r="QAC94" s="921"/>
      <c r="QAD94" s="921"/>
      <c r="QAE94" s="921"/>
      <c r="QAF94" s="921"/>
      <c r="QAG94" s="921"/>
      <c r="QAH94" s="921"/>
      <c r="QAI94" s="921"/>
      <c r="QAJ94" s="921"/>
      <c r="QAK94" s="921"/>
      <c r="QAL94" s="921"/>
      <c r="QAM94" s="921"/>
      <c r="QAN94" s="921"/>
      <c r="QAO94" s="921"/>
      <c r="QAP94" s="921"/>
      <c r="QAQ94" s="921"/>
      <c r="QAR94" s="921"/>
      <c r="QAS94" s="921"/>
      <c r="QAT94" s="921"/>
      <c r="QAU94" s="921"/>
      <c r="QAV94" s="921"/>
      <c r="QAW94" s="921"/>
      <c r="QAX94" s="921"/>
      <c r="QAY94" s="921"/>
      <c r="QAZ94" s="921"/>
      <c r="QBA94" s="921"/>
      <c r="QBB94" s="921"/>
      <c r="QBC94" s="921"/>
      <c r="QBD94" s="921"/>
      <c r="QBE94" s="921"/>
      <c r="QBF94" s="921"/>
      <c r="QBG94" s="921"/>
      <c r="QBH94" s="921"/>
      <c r="QBI94" s="921"/>
      <c r="QBJ94" s="921"/>
      <c r="QBK94" s="921"/>
      <c r="QBL94" s="921"/>
      <c r="QBM94" s="921"/>
      <c r="QBN94" s="921"/>
      <c r="QBO94" s="921"/>
      <c r="QBP94" s="921"/>
      <c r="QBQ94" s="921"/>
      <c r="QBR94" s="921"/>
      <c r="QBS94" s="921"/>
      <c r="QBT94" s="921"/>
      <c r="QBU94" s="921"/>
      <c r="QBV94" s="921"/>
      <c r="QBW94" s="921"/>
      <c r="QBX94" s="921"/>
      <c r="QBY94" s="921"/>
      <c r="QBZ94" s="921"/>
      <c r="QCA94" s="921"/>
      <c r="QCB94" s="921"/>
      <c r="QCC94" s="921"/>
      <c r="QCD94" s="921"/>
      <c r="QCE94" s="921"/>
      <c r="QCF94" s="921"/>
      <c r="QCG94" s="921"/>
      <c r="QCH94" s="921"/>
      <c r="QCI94" s="921"/>
      <c r="QCJ94" s="921"/>
      <c r="QCK94" s="921"/>
      <c r="QCL94" s="921"/>
      <c r="QCM94" s="921"/>
      <c r="QCN94" s="921"/>
      <c r="QCO94" s="921"/>
      <c r="QCP94" s="921"/>
      <c r="QCQ94" s="921"/>
      <c r="QCR94" s="921"/>
      <c r="QCS94" s="921"/>
      <c r="QCT94" s="921"/>
      <c r="QCU94" s="921"/>
      <c r="QCV94" s="921"/>
      <c r="QCW94" s="921"/>
      <c r="QCX94" s="921"/>
      <c r="QCY94" s="921"/>
      <c r="QCZ94" s="921"/>
      <c r="QDA94" s="921"/>
      <c r="QDB94" s="921"/>
      <c r="QDC94" s="921"/>
      <c r="QDD94" s="921"/>
      <c r="QDE94" s="921"/>
      <c r="QDF94" s="921"/>
      <c r="QDG94" s="921"/>
      <c r="QDH94" s="921"/>
      <c r="QDI94" s="921"/>
      <c r="QDJ94" s="921"/>
      <c r="QDK94" s="921"/>
      <c r="QDL94" s="921"/>
      <c r="QDM94" s="921"/>
      <c r="QDN94" s="921"/>
      <c r="QDO94" s="921"/>
      <c r="QDP94" s="921"/>
      <c r="QDQ94" s="921"/>
      <c r="QDR94" s="921"/>
      <c r="QDS94" s="921"/>
      <c r="QDT94" s="921"/>
      <c r="QDU94" s="921"/>
      <c r="QDV94" s="921"/>
      <c r="QDW94" s="921"/>
      <c r="QDX94" s="921"/>
      <c r="QDY94" s="921"/>
      <c r="QDZ94" s="921"/>
      <c r="QEA94" s="921"/>
      <c r="QEB94" s="921"/>
      <c r="QEC94" s="921"/>
      <c r="QED94" s="921"/>
      <c r="QEE94" s="921"/>
      <c r="QEF94" s="921"/>
      <c r="QEG94" s="921"/>
      <c r="QEH94" s="921"/>
      <c r="QEI94" s="921"/>
      <c r="QEJ94" s="921"/>
      <c r="QEK94" s="921"/>
      <c r="QEL94" s="921"/>
      <c r="QEM94" s="921"/>
      <c r="QEN94" s="921"/>
      <c r="QEO94" s="921"/>
      <c r="QEP94" s="921"/>
      <c r="QEQ94" s="921"/>
      <c r="QER94" s="921"/>
      <c r="QES94" s="921"/>
      <c r="QET94" s="921"/>
      <c r="QEU94" s="921"/>
      <c r="QEV94" s="921"/>
      <c r="QEW94" s="921"/>
      <c r="QEX94" s="921"/>
      <c r="QEY94" s="921"/>
      <c r="QEZ94" s="921"/>
      <c r="QFA94" s="921"/>
      <c r="QFB94" s="921"/>
      <c r="QFC94" s="921"/>
      <c r="QFD94" s="921"/>
      <c r="QFE94" s="921"/>
      <c r="QFF94" s="921"/>
      <c r="QFG94" s="921"/>
      <c r="QFH94" s="921"/>
      <c r="QFI94" s="921"/>
      <c r="QFJ94" s="921"/>
      <c r="QFK94" s="921"/>
      <c r="QFL94" s="921"/>
      <c r="QFM94" s="921"/>
      <c r="QFN94" s="921"/>
      <c r="QFO94" s="921"/>
      <c r="QFP94" s="921"/>
      <c r="QFQ94" s="921"/>
      <c r="QFR94" s="921"/>
      <c r="QFS94" s="921"/>
      <c r="QFT94" s="921"/>
      <c r="QFU94" s="921"/>
      <c r="QFV94" s="921"/>
      <c r="QFW94" s="921"/>
      <c r="QFX94" s="921"/>
      <c r="QFY94" s="921"/>
      <c r="QFZ94" s="921"/>
      <c r="QGA94" s="921"/>
      <c r="QGB94" s="921"/>
      <c r="QGC94" s="921"/>
      <c r="QGD94" s="921"/>
      <c r="QGE94" s="921"/>
      <c r="QGF94" s="921"/>
      <c r="QGG94" s="921"/>
      <c r="QGH94" s="921"/>
      <c r="QGI94" s="921"/>
      <c r="QGJ94" s="921"/>
      <c r="QGK94" s="921"/>
      <c r="QGL94" s="921"/>
      <c r="QGM94" s="921"/>
      <c r="QGN94" s="921"/>
      <c r="QGO94" s="921"/>
      <c r="QGP94" s="921"/>
      <c r="QGQ94" s="921"/>
      <c r="QGR94" s="921"/>
      <c r="QGS94" s="921"/>
      <c r="QGT94" s="921"/>
      <c r="QGU94" s="921"/>
      <c r="QGV94" s="921"/>
      <c r="QGW94" s="921"/>
      <c r="QGX94" s="921"/>
      <c r="QGY94" s="921"/>
      <c r="QGZ94" s="921"/>
      <c r="QHA94" s="921"/>
      <c r="QHB94" s="921"/>
      <c r="QHC94" s="921"/>
      <c r="QHD94" s="921"/>
      <c r="QHE94" s="921"/>
      <c r="QHF94" s="921"/>
      <c r="QHG94" s="921"/>
      <c r="QHH94" s="921"/>
      <c r="QHI94" s="921"/>
      <c r="QHJ94" s="921"/>
      <c r="QHK94" s="921"/>
      <c r="QHL94" s="921"/>
      <c r="QHM94" s="921"/>
      <c r="QHN94" s="921"/>
      <c r="QHO94" s="921"/>
      <c r="QHP94" s="921"/>
      <c r="QHQ94" s="921"/>
      <c r="QHR94" s="921"/>
      <c r="QHS94" s="921"/>
      <c r="QHT94" s="921"/>
      <c r="QHU94" s="921"/>
      <c r="QHV94" s="921"/>
      <c r="QHW94" s="921"/>
      <c r="QHX94" s="921"/>
      <c r="QHY94" s="921"/>
      <c r="QHZ94" s="921"/>
      <c r="QIA94" s="921"/>
      <c r="QIB94" s="921"/>
      <c r="QIC94" s="921"/>
      <c r="QID94" s="921"/>
      <c r="QIE94" s="921"/>
      <c r="QIF94" s="921"/>
      <c r="QIG94" s="921"/>
      <c r="QIH94" s="921"/>
      <c r="QII94" s="921"/>
      <c r="QIJ94" s="921"/>
      <c r="QIK94" s="921"/>
      <c r="QIL94" s="921"/>
      <c r="QIM94" s="921"/>
      <c r="QIN94" s="921"/>
      <c r="QIO94" s="921"/>
      <c r="QIP94" s="921"/>
      <c r="QIQ94" s="921"/>
      <c r="QIR94" s="921"/>
      <c r="QIS94" s="921"/>
      <c r="QIT94" s="921"/>
      <c r="QIU94" s="921"/>
      <c r="QIV94" s="921"/>
      <c r="QIW94" s="921"/>
      <c r="QIX94" s="921"/>
      <c r="QIY94" s="921"/>
      <c r="QIZ94" s="921"/>
      <c r="QJA94" s="921"/>
      <c r="QJB94" s="921"/>
      <c r="QJC94" s="921"/>
      <c r="QJD94" s="921"/>
      <c r="QJE94" s="921"/>
      <c r="QJF94" s="921"/>
      <c r="QJG94" s="921"/>
      <c r="QJH94" s="921"/>
      <c r="QJI94" s="921"/>
      <c r="QJJ94" s="921"/>
      <c r="QJK94" s="921"/>
      <c r="QJL94" s="921"/>
      <c r="QJM94" s="921"/>
      <c r="QJN94" s="921"/>
      <c r="QJO94" s="921"/>
      <c r="QJP94" s="921"/>
      <c r="QJQ94" s="921"/>
      <c r="QJR94" s="921"/>
      <c r="QJS94" s="921"/>
      <c r="QJT94" s="921"/>
      <c r="QJU94" s="921"/>
      <c r="QJV94" s="921"/>
      <c r="QJW94" s="921"/>
      <c r="QJX94" s="921"/>
      <c r="QJY94" s="921"/>
      <c r="QJZ94" s="921"/>
      <c r="QKA94" s="921"/>
      <c r="QKB94" s="921"/>
      <c r="QKC94" s="921"/>
      <c r="QKD94" s="921"/>
      <c r="QKE94" s="921"/>
      <c r="QKF94" s="921"/>
      <c r="QKG94" s="921"/>
      <c r="QKH94" s="921"/>
      <c r="QKI94" s="921"/>
      <c r="QKJ94" s="921"/>
      <c r="QKK94" s="921"/>
      <c r="QKL94" s="921"/>
      <c r="QKM94" s="921"/>
      <c r="QKN94" s="921"/>
      <c r="QKO94" s="921"/>
      <c r="QKP94" s="921"/>
      <c r="QKQ94" s="921"/>
      <c r="QKR94" s="921"/>
      <c r="QKS94" s="921"/>
      <c r="QKT94" s="921"/>
      <c r="QKU94" s="921"/>
      <c r="QKV94" s="921"/>
      <c r="QKW94" s="921"/>
      <c r="QKX94" s="921"/>
      <c r="QKY94" s="921"/>
      <c r="QKZ94" s="921"/>
      <c r="QLA94" s="921"/>
      <c r="QLB94" s="921"/>
      <c r="QLC94" s="921"/>
      <c r="QLD94" s="921"/>
      <c r="QLE94" s="921"/>
      <c r="QLF94" s="921"/>
      <c r="QLG94" s="921"/>
      <c r="QLH94" s="921"/>
      <c r="QLI94" s="921"/>
      <c r="QLJ94" s="921"/>
      <c r="QLK94" s="921"/>
      <c r="QLL94" s="921"/>
      <c r="QLM94" s="921"/>
      <c r="QLN94" s="921"/>
      <c r="QLO94" s="921"/>
      <c r="QLP94" s="921"/>
      <c r="QLQ94" s="921"/>
      <c r="QLR94" s="921"/>
      <c r="QLS94" s="921"/>
      <c r="QLT94" s="921"/>
      <c r="QLU94" s="921"/>
      <c r="QLV94" s="921"/>
      <c r="QLW94" s="921"/>
      <c r="QLX94" s="921"/>
      <c r="QLY94" s="921"/>
      <c r="QLZ94" s="921"/>
      <c r="QMA94" s="921"/>
      <c r="QMB94" s="921"/>
      <c r="QMC94" s="921"/>
      <c r="QMD94" s="921"/>
      <c r="QME94" s="921"/>
      <c r="QMF94" s="921"/>
      <c r="QMG94" s="921"/>
      <c r="QMH94" s="921"/>
      <c r="QMI94" s="921"/>
      <c r="QMJ94" s="921"/>
      <c r="QMK94" s="921"/>
      <c r="QML94" s="921"/>
      <c r="QMM94" s="921"/>
      <c r="QMN94" s="921"/>
      <c r="QMO94" s="921"/>
      <c r="QMP94" s="921"/>
      <c r="QMQ94" s="921"/>
      <c r="QMR94" s="921"/>
      <c r="QMS94" s="921"/>
      <c r="QMT94" s="921"/>
      <c r="QMU94" s="921"/>
      <c r="QMV94" s="921"/>
      <c r="QMW94" s="921"/>
      <c r="QMX94" s="921"/>
      <c r="QMY94" s="921"/>
      <c r="QMZ94" s="921"/>
      <c r="QNA94" s="921"/>
      <c r="QNB94" s="921"/>
      <c r="QNC94" s="921"/>
      <c r="QND94" s="921"/>
      <c r="QNE94" s="921"/>
      <c r="QNF94" s="921"/>
      <c r="QNG94" s="921"/>
      <c r="QNH94" s="921"/>
      <c r="QNI94" s="921"/>
      <c r="QNJ94" s="921"/>
      <c r="QNK94" s="921"/>
      <c r="QNL94" s="921"/>
      <c r="QNM94" s="921"/>
      <c r="QNN94" s="921"/>
      <c r="QNO94" s="921"/>
      <c r="QNP94" s="921"/>
      <c r="QNQ94" s="921"/>
      <c r="QNR94" s="921"/>
      <c r="QNS94" s="921"/>
      <c r="QNT94" s="921"/>
      <c r="QNU94" s="921"/>
      <c r="QNV94" s="921"/>
      <c r="QNW94" s="921"/>
      <c r="QNX94" s="921"/>
      <c r="QNY94" s="921"/>
      <c r="QNZ94" s="921"/>
      <c r="QOA94" s="921"/>
      <c r="QOB94" s="921"/>
      <c r="QOC94" s="921"/>
      <c r="QOD94" s="921"/>
      <c r="QOE94" s="921"/>
      <c r="QOF94" s="921"/>
      <c r="QOG94" s="921"/>
      <c r="QOH94" s="921"/>
      <c r="QOI94" s="921"/>
      <c r="QOJ94" s="921"/>
      <c r="QOK94" s="921"/>
      <c r="QOL94" s="921"/>
      <c r="QOM94" s="921"/>
      <c r="QON94" s="921"/>
      <c r="QOO94" s="921"/>
      <c r="QOP94" s="921"/>
      <c r="QOQ94" s="921"/>
      <c r="QOR94" s="921"/>
      <c r="QOS94" s="921"/>
      <c r="QOT94" s="921"/>
      <c r="QOU94" s="921"/>
      <c r="QOV94" s="921"/>
      <c r="QOW94" s="921"/>
      <c r="QOX94" s="921"/>
      <c r="QOY94" s="921"/>
      <c r="QOZ94" s="921"/>
      <c r="QPA94" s="921"/>
      <c r="QPB94" s="921"/>
      <c r="QPC94" s="921"/>
      <c r="QPD94" s="921"/>
      <c r="QPE94" s="921"/>
      <c r="QPF94" s="921"/>
      <c r="QPG94" s="921"/>
      <c r="QPH94" s="921"/>
      <c r="QPI94" s="921"/>
      <c r="QPJ94" s="921"/>
      <c r="QPK94" s="921"/>
      <c r="QPL94" s="921"/>
      <c r="QPM94" s="921"/>
      <c r="QPN94" s="921"/>
      <c r="QPO94" s="921"/>
      <c r="QPP94" s="921"/>
      <c r="QPQ94" s="921"/>
      <c r="QPR94" s="921"/>
      <c r="QPS94" s="921"/>
      <c r="QPT94" s="921"/>
      <c r="QPU94" s="921"/>
      <c r="QPV94" s="921"/>
      <c r="QPW94" s="921"/>
      <c r="QPX94" s="921"/>
      <c r="QPY94" s="921"/>
      <c r="QPZ94" s="921"/>
      <c r="QQA94" s="921"/>
      <c r="QQB94" s="921"/>
      <c r="QQC94" s="921"/>
      <c r="QQD94" s="921"/>
      <c r="QQE94" s="921"/>
      <c r="QQF94" s="921"/>
      <c r="QQG94" s="921"/>
      <c r="QQH94" s="921"/>
      <c r="QQI94" s="921"/>
      <c r="QQJ94" s="921"/>
      <c r="QQK94" s="921"/>
      <c r="QQL94" s="921"/>
      <c r="QQM94" s="921"/>
      <c r="QQN94" s="921"/>
      <c r="QQO94" s="921"/>
      <c r="QQP94" s="921"/>
      <c r="QQQ94" s="921"/>
      <c r="QQR94" s="921"/>
      <c r="QQS94" s="921"/>
      <c r="QQT94" s="921"/>
      <c r="QQU94" s="921"/>
      <c r="QQV94" s="921"/>
      <c r="QQW94" s="921"/>
      <c r="QQX94" s="921"/>
      <c r="QQY94" s="921"/>
      <c r="QQZ94" s="921"/>
      <c r="QRA94" s="921"/>
      <c r="QRB94" s="921"/>
      <c r="QRC94" s="921"/>
      <c r="QRD94" s="921"/>
      <c r="QRE94" s="921"/>
      <c r="QRF94" s="921"/>
      <c r="QRG94" s="921"/>
      <c r="QRH94" s="921"/>
      <c r="QRI94" s="921"/>
      <c r="QRJ94" s="921"/>
      <c r="QRK94" s="921"/>
      <c r="QRL94" s="921"/>
      <c r="QRM94" s="921"/>
      <c r="QRN94" s="921"/>
      <c r="QRO94" s="921"/>
      <c r="QRP94" s="921"/>
      <c r="QRQ94" s="921"/>
      <c r="QRR94" s="921"/>
      <c r="QRS94" s="921"/>
      <c r="QRT94" s="921"/>
      <c r="QRU94" s="921"/>
      <c r="QRV94" s="921"/>
      <c r="QRW94" s="921"/>
      <c r="QRX94" s="921"/>
      <c r="QRY94" s="921"/>
      <c r="QRZ94" s="921"/>
      <c r="QSA94" s="921"/>
      <c r="QSB94" s="921"/>
      <c r="QSC94" s="921"/>
      <c r="QSD94" s="921"/>
      <c r="QSE94" s="921"/>
      <c r="QSF94" s="921"/>
      <c r="QSG94" s="921"/>
      <c r="QSH94" s="921"/>
      <c r="QSI94" s="921"/>
      <c r="QSJ94" s="921"/>
      <c r="QSK94" s="921"/>
      <c r="QSL94" s="921"/>
      <c r="QSM94" s="921"/>
      <c r="QSN94" s="921"/>
      <c r="QSO94" s="921"/>
      <c r="QSP94" s="921"/>
      <c r="QSQ94" s="921"/>
      <c r="QSR94" s="921"/>
      <c r="QSS94" s="921"/>
      <c r="QST94" s="921"/>
      <c r="QSU94" s="921"/>
      <c r="QSV94" s="921"/>
      <c r="QSW94" s="921"/>
      <c r="QSX94" s="921"/>
      <c r="QSY94" s="921"/>
      <c r="QSZ94" s="921"/>
      <c r="QTA94" s="921"/>
      <c r="QTB94" s="921"/>
      <c r="QTC94" s="921"/>
      <c r="QTD94" s="921"/>
      <c r="QTE94" s="921"/>
      <c r="QTF94" s="921"/>
      <c r="QTG94" s="921"/>
      <c r="QTH94" s="921"/>
      <c r="QTI94" s="921"/>
      <c r="QTJ94" s="921"/>
      <c r="QTK94" s="921"/>
      <c r="QTL94" s="921"/>
      <c r="QTM94" s="921"/>
      <c r="QTN94" s="921"/>
      <c r="QTO94" s="921"/>
      <c r="QTP94" s="921"/>
      <c r="QTQ94" s="921"/>
      <c r="QTR94" s="921"/>
      <c r="QTS94" s="921"/>
      <c r="QTT94" s="921"/>
      <c r="QTU94" s="921"/>
      <c r="QTV94" s="921"/>
      <c r="QTW94" s="921"/>
      <c r="QTX94" s="921"/>
      <c r="QTY94" s="921"/>
      <c r="QTZ94" s="921"/>
      <c r="QUA94" s="921"/>
      <c r="QUB94" s="921"/>
      <c r="QUC94" s="921"/>
      <c r="QUD94" s="921"/>
      <c r="QUE94" s="921"/>
      <c r="QUF94" s="921"/>
      <c r="QUG94" s="921"/>
      <c r="QUH94" s="921"/>
      <c r="QUI94" s="921"/>
      <c r="QUJ94" s="921"/>
      <c r="QUK94" s="921"/>
      <c r="QUL94" s="921"/>
      <c r="QUM94" s="921"/>
      <c r="QUN94" s="921"/>
      <c r="QUO94" s="921"/>
      <c r="QUP94" s="921"/>
      <c r="QUQ94" s="921"/>
      <c r="QUR94" s="921"/>
      <c r="QUS94" s="921"/>
      <c r="QUT94" s="921"/>
      <c r="QUU94" s="921"/>
      <c r="QUV94" s="921"/>
      <c r="QUW94" s="921"/>
      <c r="QUX94" s="921"/>
      <c r="QUY94" s="921"/>
      <c r="QUZ94" s="921"/>
      <c r="QVA94" s="921"/>
      <c r="QVB94" s="921"/>
      <c r="QVC94" s="921"/>
      <c r="QVD94" s="921"/>
      <c r="QVE94" s="921"/>
      <c r="QVF94" s="921"/>
      <c r="QVG94" s="921"/>
      <c r="QVH94" s="921"/>
      <c r="QVI94" s="921"/>
      <c r="QVJ94" s="921"/>
      <c r="QVK94" s="921"/>
      <c r="QVL94" s="921"/>
      <c r="QVM94" s="921"/>
      <c r="QVN94" s="921"/>
      <c r="QVO94" s="921"/>
      <c r="QVP94" s="921"/>
      <c r="QVQ94" s="921"/>
      <c r="QVR94" s="921"/>
      <c r="QVS94" s="921"/>
      <c r="QVT94" s="921"/>
      <c r="QVU94" s="921"/>
      <c r="QVV94" s="921"/>
      <c r="QVW94" s="921"/>
      <c r="QVX94" s="921"/>
      <c r="QVY94" s="921"/>
      <c r="QVZ94" s="921"/>
      <c r="QWA94" s="921"/>
      <c r="QWB94" s="921"/>
      <c r="QWC94" s="921"/>
      <c r="QWD94" s="921"/>
      <c r="QWE94" s="921"/>
      <c r="QWF94" s="921"/>
      <c r="QWG94" s="921"/>
      <c r="QWH94" s="921"/>
      <c r="QWI94" s="921"/>
      <c r="QWJ94" s="921"/>
      <c r="QWK94" s="921"/>
      <c r="QWL94" s="921"/>
      <c r="QWM94" s="921"/>
      <c r="QWN94" s="921"/>
      <c r="QWO94" s="921"/>
      <c r="QWP94" s="921"/>
      <c r="QWQ94" s="921"/>
      <c r="QWR94" s="921"/>
      <c r="QWS94" s="921"/>
      <c r="QWT94" s="921"/>
      <c r="QWU94" s="921"/>
      <c r="QWV94" s="921"/>
      <c r="QWW94" s="921"/>
      <c r="QWX94" s="921"/>
      <c r="QWY94" s="921"/>
      <c r="QWZ94" s="921"/>
      <c r="QXA94" s="921"/>
      <c r="QXB94" s="921"/>
      <c r="QXC94" s="921"/>
      <c r="QXD94" s="921"/>
      <c r="QXE94" s="921"/>
      <c r="QXF94" s="921"/>
      <c r="QXG94" s="921"/>
      <c r="QXH94" s="921"/>
      <c r="QXI94" s="921"/>
      <c r="QXJ94" s="921"/>
      <c r="QXK94" s="921"/>
      <c r="QXL94" s="921"/>
      <c r="QXM94" s="921"/>
      <c r="QXN94" s="921"/>
      <c r="QXO94" s="921"/>
      <c r="QXP94" s="921"/>
      <c r="QXQ94" s="921"/>
      <c r="QXR94" s="921"/>
      <c r="QXS94" s="921"/>
      <c r="QXT94" s="921"/>
      <c r="QXU94" s="921"/>
      <c r="QXV94" s="921"/>
      <c r="QXW94" s="921"/>
      <c r="QXX94" s="921"/>
      <c r="QXY94" s="921"/>
      <c r="QXZ94" s="921"/>
      <c r="QYA94" s="921"/>
      <c r="QYB94" s="921"/>
      <c r="QYC94" s="921"/>
      <c r="QYD94" s="921"/>
      <c r="QYE94" s="921"/>
      <c r="QYF94" s="921"/>
      <c r="QYG94" s="921"/>
      <c r="QYH94" s="921"/>
      <c r="QYI94" s="921"/>
      <c r="QYJ94" s="921"/>
      <c r="QYK94" s="921"/>
      <c r="QYL94" s="921"/>
      <c r="QYM94" s="921"/>
      <c r="QYN94" s="921"/>
      <c r="QYO94" s="921"/>
      <c r="QYP94" s="921"/>
      <c r="QYQ94" s="921"/>
      <c r="QYR94" s="921"/>
      <c r="QYS94" s="921"/>
      <c r="QYT94" s="921"/>
      <c r="QYU94" s="921"/>
      <c r="QYV94" s="921"/>
      <c r="QYW94" s="921"/>
      <c r="QYX94" s="921"/>
      <c r="QYY94" s="921"/>
      <c r="QYZ94" s="921"/>
      <c r="QZA94" s="921"/>
      <c r="QZB94" s="921"/>
      <c r="QZC94" s="921"/>
      <c r="QZD94" s="921"/>
      <c r="QZE94" s="921"/>
      <c r="QZF94" s="921"/>
      <c r="QZG94" s="921"/>
      <c r="QZH94" s="921"/>
      <c r="QZI94" s="921"/>
      <c r="QZJ94" s="921"/>
      <c r="QZK94" s="921"/>
      <c r="QZL94" s="921"/>
      <c r="QZM94" s="921"/>
      <c r="QZN94" s="921"/>
      <c r="QZO94" s="921"/>
      <c r="QZP94" s="921"/>
      <c r="QZQ94" s="921"/>
      <c r="QZR94" s="921"/>
      <c r="QZS94" s="921"/>
      <c r="QZT94" s="921"/>
      <c r="QZU94" s="921"/>
      <c r="QZV94" s="921"/>
      <c r="QZW94" s="921"/>
      <c r="QZX94" s="921"/>
      <c r="QZY94" s="921"/>
      <c r="QZZ94" s="921"/>
      <c r="RAA94" s="921"/>
      <c r="RAB94" s="921"/>
      <c r="RAC94" s="921"/>
      <c r="RAD94" s="921"/>
      <c r="RAE94" s="921"/>
      <c r="RAF94" s="921"/>
      <c r="RAG94" s="921"/>
      <c r="RAH94" s="921"/>
      <c r="RAI94" s="921"/>
      <c r="RAJ94" s="921"/>
      <c r="RAK94" s="921"/>
      <c r="RAL94" s="921"/>
      <c r="RAM94" s="921"/>
      <c r="RAN94" s="921"/>
      <c r="RAO94" s="921"/>
      <c r="RAP94" s="921"/>
      <c r="RAQ94" s="921"/>
      <c r="RAR94" s="921"/>
      <c r="RAS94" s="921"/>
      <c r="RAT94" s="921"/>
      <c r="RAU94" s="921"/>
      <c r="RAV94" s="921"/>
      <c r="RAW94" s="921"/>
      <c r="RAX94" s="921"/>
      <c r="RAY94" s="921"/>
      <c r="RAZ94" s="921"/>
      <c r="RBA94" s="921"/>
      <c r="RBB94" s="921"/>
      <c r="RBC94" s="921"/>
      <c r="RBD94" s="921"/>
      <c r="RBE94" s="921"/>
      <c r="RBF94" s="921"/>
      <c r="RBG94" s="921"/>
      <c r="RBH94" s="921"/>
      <c r="RBI94" s="921"/>
      <c r="RBJ94" s="921"/>
      <c r="RBK94" s="921"/>
      <c r="RBL94" s="921"/>
      <c r="RBM94" s="921"/>
      <c r="RBN94" s="921"/>
      <c r="RBO94" s="921"/>
      <c r="RBP94" s="921"/>
      <c r="RBQ94" s="921"/>
      <c r="RBR94" s="921"/>
      <c r="RBS94" s="921"/>
      <c r="RBT94" s="921"/>
      <c r="RBU94" s="921"/>
      <c r="RBV94" s="921"/>
      <c r="RBW94" s="921"/>
      <c r="RBX94" s="921"/>
      <c r="RBY94" s="921"/>
      <c r="RBZ94" s="921"/>
      <c r="RCA94" s="921"/>
      <c r="RCB94" s="921"/>
      <c r="RCC94" s="921"/>
      <c r="RCD94" s="921"/>
      <c r="RCE94" s="921"/>
      <c r="RCF94" s="921"/>
      <c r="RCG94" s="921"/>
      <c r="RCH94" s="921"/>
      <c r="RCI94" s="921"/>
      <c r="RCJ94" s="921"/>
      <c r="RCK94" s="921"/>
      <c r="RCL94" s="921"/>
      <c r="RCM94" s="921"/>
      <c r="RCN94" s="921"/>
      <c r="RCO94" s="921"/>
      <c r="RCP94" s="921"/>
      <c r="RCQ94" s="921"/>
      <c r="RCR94" s="921"/>
      <c r="RCS94" s="921"/>
      <c r="RCT94" s="921"/>
      <c r="RCU94" s="921"/>
      <c r="RCV94" s="921"/>
      <c r="RCW94" s="921"/>
      <c r="RCX94" s="921"/>
      <c r="RCY94" s="921"/>
      <c r="RCZ94" s="921"/>
      <c r="RDA94" s="921"/>
      <c r="RDB94" s="921"/>
      <c r="RDC94" s="921"/>
      <c r="RDD94" s="921"/>
      <c r="RDE94" s="921"/>
      <c r="RDF94" s="921"/>
      <c r="RDG94" s="921"/>
      <c r="RDH94" s="921"/>
      <c r="RDI94" s="921"/>
      <c r="RDJ94" s="921"/>
      <c r="RDK94" s="921"/>
      <c r="RDL94" s="921"/>
      <c r="RDM94" s="921"/>
      <c r="RDN94" s="921"/>
      <c r="RDO94" s="921"/>
      <c r="RDP94" s="921"/>
      <c r="RDQ94" s="921"/>
      <c r="RDR94" s="921"/>
      <c r="RDS94" s="921"/>
      <c r="RDT94" s="921"/>
      <c r="RDU94" s="921"/>
      <c r="RDV94" s="921"/>
      <c r="RDW94" s="921"/>
      <c r="RDX94" s="921"/>
      <c r="RDY94" s="921"/>
      <c r="RDZ94" s="921"/>
      <c r="REA94" s="921"/>
      <c r="REB94" s="921"/>
      <c r="REC94" s="921"/>
      <c r="RED94" s="921"/>
      <c r="REE94" s="921"/>
      <c r="REF94" s="921"/>
      <c r="REG94" s="921"/>
      <c r="REH94" s="921"/>
      <c r="REI94" s="921"/>
      <c r="REJ94" s="921"/>
      <c r="REK94" s="921"/>
      <c r="REL94" s="921"/>
      <c r="REM94" s="921"/>
      <c r="REN94" s="921"/>
      <c r="REO94" s="921"/>
      <c r="REP94" s="921"/>
      <c r="REQ94" s="921"/>
      <c r="RER94" s="921"/>
      <c r="RES94" s="921"/>
      <c r="RET94" s="921"/>
      <c r="REU94" s="921"/>
      <c r="REV94" s="921"/>
      <c r="REW94" s="921"/>
      <c r="REX94" s="921"/>
      <c r="REY94" s="921"/>
      <c r="REZ94" s="921"/>
      <c r="RFA94" s="921"/>
      <c r="RFB94" s="921"/>
      <c r="RFC94" s="921"/>
      <c r="RFD94" s="921"/>
      <c r="RFE94" s="921"/>
      <c r="RFF94" s="921"/>
      <c r="RFG94" s="921"/>
      <c r="RFH94" s="921"/>
      <c r="RFI94" s="921"/>
      <c r="RFJ94" s="921"/>
      <c r="RFK94" s="921"/>
      <c r="RFL94" s="921"/>
      <c r="RFM94" s="921"/>
      <c r="RFN94" s="921"/>
      <c r="RFO94" s="921"/>
      <c r="RFP94" s="921"/>
      <c r="RFQ94" s="921"/>
      <c r="RFR94" s="921"/>
      <c r="RFS94" s="921"/>
      <c r="RFT94" s="921"/>
      <c r="RFU94" s="921"/>
      <c r="RFV94" s="921"/>
      <c r="RFW94" s="921"/>
      <c r="RFX94" s="921"/>
      <c r="RFY94" s="921"/>
      <c r="RFZ94" s="921"/>
      <c r="RGA94" s="921"/>
      <c r="RGB94" s="921"/>
      <c r="RGC94" s="921"/>
      <c r="RGD94" s="921"/>
      <c r="RGE94" s="921"/>
      <c r="RGF94" s="921"/>
      <c r="RGG94" s="921"/>
      <c r="RGH94" s="921"/>
      <c r="RGI94" s="921"/>
      <c r="RGJ94" s="921"/>
      <c r="RGK94" s="921"/>
      <c r="RGL94" s="921"/>
      <c r="RGM94" s="921"/>
      <c r="RGN94" s="921"/>
      <c r="RGO94" s="921"/>
      <c r="RGP94" s="921"/>
      <c r="RGQ94" s="921"/>
      <c r="RGR94" s="921"/>
      <c r="RGS94" s="921"/>
      <c r="RGT94" s="921"/>
      <c r="RGU94" s="921"/>
      <c r="RGV94" s="921"/>
      <c r="RGW94" s="921"/>
      <c r="RGX94" s="921"/>
      <c r="RGY94" s="921"/>
      <c r="RGZ94" s="921"/>
      <c r="RHA94" s="921"/>
      <c r="RHB94" s="921"/>
      <c r="RHC94" s="921"/>
      <c r="RHD94" s="921"/>
      <c r="RHE94" s="921"/>
      <c r="RHF94" s="921"/>
      <c r="RHG94" s="921"/>
      <c r="RHH94" s="921"/>
      <c r="RHI94" s="921"/>
      <c r="RHJ94" s="921"/>
      <c r="RHK94" s="921"/>
      <c r="RHL94" s="921"/>
      <c r="RHM94" s="921"/>
      <c r="RHN94" s="921"/>
      <c r="RHO94" s="921"/>
      <c r="RHP94" s="921"/>
      <c r="RHQ94" s="921"/>
      <c r="RHR94" s="921"/>
      <c r="RHS94" s="921"/>
      <c r="RHT94" s="921"/>
      <c r="RHU94" s="921"/>
      <c r="RHV94" s="921"/>
      <c r="RHW94" s="921"/>
      <c r="RHX94" s="921"/>
      <c r="RHY94" s="921"/>
      <c r="RHZ94" s="921"/>
      <c r="RIA94" s="921"/>
      <c r="RIB94" s="921"/>
      <c r="RIC94" s="921"/>
      <c r="RID94" s="921"/>
      <c r="RIE94" s="921"/>
      <c r="RIF94" s="921"/>
      <c r="RIG94" s="921"/>
      <c r="RIH94" s="921"/>
      <c r="RII94" s="921"/>
      <c r="RIJ94" s="921"/>
      <c r="RIK94" s="921"/>
      <c r="RIL94" s="921"/>
      <c r="RIM94" s="921"/>
      <c r="RIN94" s="921"/>
      <c r="RIO94" s="921"/>
      <c r="RIP94" s="921"/>
      <c r="RIQ94" s="921"/>
      <c r="RIR94" s="921"/>
      <c r="RIS94" s="921"/>
      <c r="RIT94" s="921"/>
      <c r="RIU94" s="921"/>
      <c r="RIV94" s="921"/>
      <c r="RIW94" s="921"/>
      <c r="RIX94" s="921"/>
      <c r="RIY94" s="921"/>
      <c r="RIZ94" s="921"/>
      <c r="RJA94" s="921"/>
      <c r="RJB94" s="921"/>
      <c r="RJC94" s="921"/>
      <c r="RJD94" s="921"/>
      <c r="RJE94" s="921"/>
      <c r="RJF94" s="921"/>
      <c r="RJG94" s="921"/>
      <c r="RJH94" s="921"/>
      <c r="RJI94" s="921"/>
      <c r="RJJ94" s="921"/>
      <c r="RJK94" s="921"/>
      <c r="RJL94" s="921"/>
      <c r="RJM94" s="921"/>
      <c r="RJN94" s="921"/>
      <c r="RJO94" s="921"/>
      <c r="RJP94" s="921"/>
      <c r="RJQ94" s="921"/>
      <c r="RJR94" s="921"/>
      <c r="RJS94" s="921"/>
      <c r="RJT94" s="921"/>
      <c r="RJU94" s="921"/>
      <c r="RJV94" s="921"/>
      <c r="RJW94" s="921"/>
      <c r="RJX94" s="921"/>
      <c r="RJY94" s="921"/>
      <c r="RJZ94" s="921"/>
      <c r="RKA94" s="921"/>
      <c r="RKB94" s="921"/>
      <c r="RKC94" s="921"/>
      <c r="RKD94" s="921"/>
      <c r="RKE94" s="921"/>
      <c r="RKF94" s="921"/>
      <c r="RKG94" s="921"/>
      <c r="RKH94" s="921"/>
      <c r="RKI94" s="921"/>
      <c r="RKJ94" s="921"/>
      <c r="RKK94" s="921"/>
      <c r="RKL94" s="921"/>
      <c r="RKM94" s="921"/>
      <c r="RKN94" s="921"/>
      <c r="RKO94" s="921"/>
      <c r="RKP94" s="921"/>
      <c r="RKQ94" s="921"/>
      <c r="RKR94" s="921"/>
      <c r="RKS94" s="921"/>
      <c r="RKT94" s="921"/>
      <c r="RKU94" s="921"/>
      <c r="RKV94" s="921"/>
      <c r="RKW94" s="921"/>
      <c r="RKX94" s="921"/>
      <c r="RKY94" s="921"/>
      <c r="RKZ94" s="921"/>
      <c r="RLA94" s="921"/>
      <c r="RLB94" s="921"/>
      <c r="RLC94" s="921"/>
      <c r="RLD94" s="921"/>
      <c r="RLE94" s="921"/>
      <c r="RLF94" s="921"/>
      <c r="RLG94" s="921"/>
      <c r="RLH94" s="921"/>
      <c r="RLI94" s="921"/>
      <c r="RLJ94" s="921"/>
      <c r="RLK94" s="921"/>
      <c r="RLL94" s="921"/>
      <c r="RLM94" s="921"/>
      <c r="RLN94" s="921"/>
      <c r="RLO94" s="921"/>
      <c r="RLP94" s="921"/>
      <c r="RLQ94" s="921"/>
      <c r="RLR94" s="921"/>
      <c r="RLS94" s="921"/>
      <c r="RLT94" s="921"/>
      <c r="RLU94" s="921"/>
      <c r="RLV94" s="921"/>
      <c r="RLW94" s="921"/>
      <c r="RLX94" s="921"/>
      <c r="RLY94" s="921"/>
      <c r="RLZ94" s="921"/>
      <c r="RMA94" s="921"/>
      <c r="RMB94" s="921"/>
      <c r="RMC94" s="921"/>
      <c r="RMD94" s="921"/>
      <c r="RME94" s="921"/>
      <c r="RMF94" s="921"/>
      <c r="RMG94" s="921"/>
      <c r="RMH94" s="921"/>
      <c r="RMI94" s="921"/>
      <c r="RMJ94" s="921"/>
      <c r="RMK94" s="921"/>
      <c r="RML94" s="921"/>
      <c r="RMM94" s="921"/>
      <c r="RMN94" s="921"/>
      <c r="RMO94" s="921"/>
      <c r="RMP94" s="921"/>
      <c r="RMQ94" s="921"/>
      <c r="RMR94" s="921"/>
      <c r="RMS94" s="921"/>
      <c r="RMT94" s="921"/>
      <c r="RMU94" s="921"/>
      <c r="RMV94" s="921"/>
      <c r="RMW94" s="921"/>
      <c r="RMX94" s="921"/>
      <c r="RMY94" s="921"/>
      <c r="RMZ94" s="921"/>
      <c r="RNA94" s="921"/>
      <c r="RNB94" s="921"/>
      <c r="RNC94" s="921"/>
      <c r="RND94" s="921"/>
      <c r="RNE94" s="921"/>
      <c r="RNF94" s="921"/>
      <c r="RNG94" s="921"/>
      <c r="RNH94" s="921"/>
      <c r="RNI94" s="921"/>
      <c r="RNJ94" s="921"/>
      <c r="RNK94" s="921"/>
      <c r="RNL94" s="921"/>
      <c r="RNM94" s="921"/>
      <c r="RNN94" s="921"/>
      <c r="RNO94" s="921"/>
      <c r="RNP94" s="921"/>
      <c r="RNQ94" s="921"/>
      <c r="RNR94" s="921"/>
      <c r="RNS94" s="921"/>
      <c r="RNT94" s="921"/>
      <c r="RNU94" s="921"/>
      <c r="RNV94" s="921"/>
      <c r="RNW94" s="921"/>
      <c r="RNX94" s="921"/>
      <c r="RNY94" s="921"/>
      <c r="RNZ94" s="921"/>
      <c r="ROA94" s="921"/>
      <c r="ROB94" s="921"/>
      <c r="ROC94" s="921"/>
      <c r="ROD94" s="921"/>
      <c r="ROE94" s="921"/>
      <c r="ROF94" s="921"/>
      <c r="ROG94" s="921"/>
      <c r="ROH94" s="921"/>
      <c r="ROI94" s="921"/>
      <c r="ROJ94" s="921"/>
      <c r="ROK94" s="921"/>
      <c r="ROL94" s="921"/>
      <c r="ROM94" s="921"/>
      <c r="RON94" s="921"/>
      <c r="ROO94" s="921"/>
      <c r="ROP94" s="921"/>
      <c r="ROQ94" s="921"/>
      <c r="ROR94" s="921"/>
      <c r="ROS94" s="921"/>
      <c r="ROT94" s="921"/>
      <c r="ROU94" s="921"/>
      <c r="ROV94" s="921"/>
      <c r="ROW94" s="921"/>
      <c r="ROX94" s="921"/>
      <c r="ROY94" s="921"/>
      <c r="ROZ94" s="921"/>
      <c r="RPA94" s="921"/>
      <c r="RPB94" s="921"/>
      <c r="RPC94" s="921"/>
      <c r="RPD94" s="921"/>
      <c r="RPE94" s="921"/>
      <c r="RPF94" s="921"/>
      <c r="RPG94" s="921"/>
      <c r="RPH94" s="921"/>
      <c r="RPI94" s="921"/>
      <c r="RPJ94" s="921"/>
      <c r="RPK94" s="921"/>
      <c r="RPL94" s="921"/>
      <c r="RPM94" s="921"/>
      <c r="RPN94" s="921"/>
      <c r="RPO94" s="921"/>
      <c r="RPP94" s="921"/>
      <c r="RPQ94" s="921"/>
      <c r="RPR94" s="921"/>
      <c r="RPS94" s="921"/>
      <c r="RPT94" s="921"/>
      <c r="RPU94" s="921"/>
      <c r="RPV94" s="921"/>
      <c r="RPW94" s="921"/>
      <c r="RPX94" s="921"/>
      <c r="RPY94" s="921"/>
      <c r="RPZ94" s="921"/>
      <c r="RQA94" s="921"/>
      <c r="RQB94" s="921"/>
      <c r="RQC94" s="921"/>
      <c r="RQD94" s="921"/>
      <c r="RQE94" s="921"/>
      <c r="RQF94" s="921"/>
      <c r="RQG94" s="921"/>
      <c r="RQH94" s="921"/>
      <c r="RQI94" s="921"/>
      <c r="RQJ94" s="921"/>
      <c r="RQK94" s="921"/>
      <c r="RQL94" s="921"/>
      <c r="RQM94" s="921"/>
      <c r="RQN94" s="921"/>
      <c r="RQO94" s="921"/>
      <c r="RQP94" s="921"/>
      <c r="RQQ94" s="921"/>
      <c r="RQR94" s="921"/>
      <c r="RQS94" s="921"/>
      <c r="RQT94" s="921"/>
      <c r="RQU94" s="921"/>
      <c r="RQV94" s="921"/>
      <c r="RQW94" s="921"/>
      <c r="RQX94" s="921"/>
      <c r="RQY94" s="921"/>
      <c r="RQZ94" s="921"/>
      <c r="RRA94" s="921"/>
      <c r="RRB94" s="921"/>
      <c r="RRC94" s="921"/>
      <c r="RRD94" s="921"/>
      <c r="RRE94" s="921"/>
      <c r="RRF94" s="921"/>
      <c r="RRG94" s="921"/>
      <c r="RRH94" s="921"/>
      <c r="RRI94" s="921"/>
      <c r="RRJ94" s="921"/>
      <c r="RRK94" s="921"/>
      <c r="RRL94" s="921"/>
      <c r="RRM94" s="921"/>
      <c r="RRN94" s="921"/>
      <c r="RRO94" s="921"/>
      <c r="RRP94" s="921"/>
      <c r="RRQ94" s="921"/>
      <c r="RRR94" s="921"/>
      <c r="RRS94" s="921"/>
      <c r="RRT94" s="921"/>
      <c r="RRU94" s="921"/>
      <c r="RRV94" s="921"/>
      <c r="RRW94" s="921"/>
      <c r="RRX94" s="921"/>
      <c r="RRY94" s="921"/>
      <c r="RRZ94" s="921"/>
      <c r="RSA94" s="921"/>
      <c r="RSB94" s="921"/>
      <c r="RSC94" s="921"/>
      <c r="RSD94" s="921"/>
      <c r="RSE94" s="921"/>
      <c r="RSF94" s="921"/>
      <c r="RSG94" s="921"/>
      <c r="RSH94" s="921"/>
      <c r="RSI94" s="921"/>
      <c r="RSJ94" s="921"/>
      <c r="RSK94" s="921"/>
      <c r="RSL94" s="921"/>
      <c r="RSM94" s="921"/>
      <c r="RSN94" s="921"/>
      <c r="RSO94" s="921"/>
      <c r="RSP94" s="921"/>
      <c r="RSQ94" s="921"/>
      <c r="RSR94" s="921"/>
      <c r="RSS94" s="921"/>
      <c r="RST94" s="921"/>
      <c r="RSU94" s="921"/>
      <c r="RSV94" s="921"/>
      <c r="RSW94" s="921"/>
      <c r="RSX94" s="921"/>
      <c r="RSY94" s="921"/>
      <c r="RSZ94" s="921"/>
      <c r="RTA94" s="921"/>
      <c r="RTB94" s="921"/>
      <c r="RTC94" s="921"/>
      <c r="RTD94" s="921"/>
      <c r="RTE94" s="921"/>
      <c r="RTF94" s="921"/>
      <c r="RTG94" s="921"/>
      <c r="RTH94" s="921"/>
      <c r="RTI94" s="921"/>
      <c r="RTJ94" s="921"/>
      <c r="RTK94" s="921"/>
      <c r="RTL94" s="921"/>
      <c r="RTM94" s="921"/>
      <c r="RTN94" s="921"/>
      <c r="RTO94" s="921"/>
      <c r="RTP94" s="921"/>
      <c r="RTQ94" s="921"/>
      <c r="RTR94" s="921"/>
      <c r="RTS94" s="921"/>
      <c r="RTT94" s="921"/>
      <c r="RTU94" s="921"/>
      <c r="RTV94" s="921"/>
      <c r="RTW94" s="921"/>
      <c r="RTX94" s="921"/>
      <c r="RTY94" s="921"/>
      <c r="RTZ94" s="921"/>
      <c r="RUA94" s="921"/>
      <c r="RUB94" s="921"/>
      <c r="RUC94" s="921"/>
      <c r="RUD94" s="921"/>
      <c r="RUE94" s="921"/>
      <c r="RUF94" s="921"/>
      <c r="RUG94" s="921"/>
      <c r="RUH94" s="921"/>
      <c r="RUI94" s="921"/>
      <c r="RUJ94" s="921"/>
      <c r="RUK94" s="921"/>
      <c r="RUL94" s="921"/>
      <c r="RUM94" s="921"/>
      <c r="RUN94" s="921"/>
      <c r="RUO94" s="921"/>
      <c r="RUP94" s="921"/>
      <c r="RUQ94" s="921"/>
      <c r="RUR94" s="921"/>
      <c r="RUS94" s="921"/>
      <c r="RUT94" s="921"/>
      <c r="RUU94" s="921"/>
      <c r="RUV94" s="921"/>
      <c r="RUW94" s="921"/>
      <c r="RUX94" s="921"/>
      <c r="RUY94" s="921"/>
      <c r="RUZ94" s="921"/>
      <c r="RVA94" s="921"/>
      <c r="RVB94" s="921"/>
      <c r="RVC94" s="921"/>
      <c r="RVD94" s="921"/>
      <c r="RVE94" s="921"/>
      <c r="RVF94" s="921"/>
      <c r="RVG94" s="921"/>
      <c r="RVH94" s="921"/>
      <c r="RVI94" s="921"/>
      <c r="RVJ94" s="921"/>
      <c r="RVK94" s="921"/>
      <c r="RVL94" s="921"/>
      <c r="RVM94" s="921"/>
      <c r="RVN94" s="921"/>
      <c r="RVO94" s="921"/>
      <c r="RVP94" s="921"/>
      <c r="RVQ94" s="921"/>
      <c r="RVR94" s="921"/>
      <c r="RVS94" s="921"/>
      <c r="RVT94" s="921"/>
      <c r="RVU94" s="921"/>
      <c r="RVV94" s="921"/>
      <c r="RVW94" s="921"/>
      <c r="RVX94" s="921"/>
      <c r="RVY94" s="921"/>
      <c r="RVZ94" s="921"/>
      <c r="RWA94" s="921"/>
      <c r="RWB94" s="921"/>
      <c r="RWC94" s="921"/>
      <c r="RWD94" s="921"/>
      <c r="RWE94" s="921"/>
      <c r="RWF94" s="921"/>
      <c r="RWG94" s="921"/>
      <c r="RWH94" s="921"/>
      <c r="RWI94" s="921"/>
      <c r="RWJ94" s="921"/>
      <c r="RWK94" s="921"/>
      <c r="RWL94" s="921"/>
      <c r="RWM94" s="921"/>
      <c r="RWN94" s="921"/>
      <c r="RWO94" s="921"/>
      <c r="RWP94" s="921"/>
      <c r="RWQ94" s="921"/>
      <c r="RWR94" s="921"/>
      <c r="RWS94" s="921"/>
      <c r="RWT94" s="921"/>
      <c r="RWU94" s="921"/>
      <c r="RWV94" s="921"/>
      <c r="RWW94" s="921"/>
      <c r="RWX94" s="921"/>
      <c r="RWY94" s="921"/>
      <c r="RWZ94" s="921"/>
      <c r="RXA94" s="921"/>
      <c r="RXB94" s="921"/>
      <c r="RXC94" s="921"/>
      <c r="RXD94" s="921"/>
      <c r="RXE94" s="921"/>
      <c r="RXF94" s="921"/>
      <c r="RXG94" s="921"/>
      <c r="RXH94" s="921"/>
      <c r="RXI94" s="921"/>
      <c r="RXJ94" s="921"/>
      <c r="RXK94" s="921"/>
      <c r="RXL94" s="921"/>
      <c r="RXM94" s="921"/>
      <c r="RXN94" s="921"/>
      <c r="RXO94" s="921"/>
      <c r="RXP94" s="921"/>
      <c r="RXQ94" s="921"/>
      <c r="RXR94" s="921"/>
      <c r="RXS94" s="921"/>
      <c r="RXT94" s="921"/>
      <c r="RXU94" s="921"/>
      <c r="RXV94" s="921"/>
      <c r="RXW94" s="921"/>
      <c r="RXX94" s="921"/>
      <c r="RXY94" s="921"/>
      <c r="RXZ94" s="921"/>
      <c r="RYA94" s="921"/>
      <c r="RYB94" s="921"/>
      <c r="RYC94" s="921"/>
      <c r="RYD94" s="921"/>
      <c r="RYE94" s="921"/>
      <c r="RYF94" s="921"/>
      <c r="RYG94" s="921"/>
      <c r="RYH94" s="921"/>
      <c r="RYI94" s="921"/>
      <c r="RYJ94" s="921"/>
      <c r="RYK94" s="921"/>
      <c r="RYL94" s="921"/>
      <c r="RYM94" s="921"/>
      <c r="RYN94" s="921"/>
      <c r="RYO94" s="921"/>
      <c r="RYP94" s="921"/>
      <c r="RYQ94" s="921"/>
      <c r="RYR94" s="921"/>
      <c r="RYS94" s="921"/>
      <c r="RYT94" s="921"/>
      <c r="RYU94" s="921"/>
      <c r="RYV94" s="921"/>
      <c r="RYW94" s="921"/>
      <c r="RYX94" s="921"/>
      <c r="RYY94" s="921"/>
      <c r="RYZ94" s="921"/>
      <c r="RZA94" s="921"/>
      <c r="RZB94" s="921"/>
      <c r="RZC94" s="921"/>
      <c r="RZD94" s="921"/>
      <c r="RZE94" s="921"/>
      <c r="RZF94" s="921"/>
      <c r="RZG94" s="921"/>
      <c r="RZH94" s="921"/>
      <c r="RZI94" s="921"/>
      <c r="RZJ94" s="921"/>
      <c r="RZK94" s="921"/>
      <c r="RZL94" s="921"/>
      <c r="RZM94" s="921"/>
      <c r="RZN94" s="921"/>
      <c r="RZO94" s="921"/>
      <c r="RZP94" s="921"/>
      <c r="RZQ94" s="921"/>
      <c r="RZR94" s="921"/>
      <c r="RZS94" s="921"/>
      <c r="RZT94" s="921"/>
      <c r="RZU94" s="921"/>
      <c r="RZV94" s="921"/>
      <c r="RZW94" s="921"/>
      <c r="RZX94" s="921"/>
      <c r="RZY94" s="921"/>
      <c r="RZZ94" s="921"/>
      <c r="SAA94" s="921"/>
      <c r="SAB94" s="921"/>
      <c r="SAC94" s="921"/>
      <c r="SAD94" s="921"/>
      <c r="SAE94" s="921"/>
      <c r="SAF94" s="921"/>
      <c r="SAG94" s="921"/>
      <c r="SAH94" s="921"/>
      <c r="SAI94" s="921"/>
      <c r="SAJ94" s="921"/>
      <c r="SAK94" s="921"/>
      <c r="SAL94" s="921"/>
      <c r="SAM94" s="921"/>
      <c r="SAN94" s="921"/>
      <c r="SAO94" s="921"/>
      <c r="SAP94" s="921"/>
      <c r="SAQ94" s="921"/>
      <c r="SAR94" s="921"/>
      <c r="SAS94" s="921"/>
      <c r="SAT94" s="921"/>
      <c r="SAU94" s="921"/>
      <c r="SAV94" s="921"/>
      <c r="SAW94" s="921"/>
      <c r="SAX94" s="921"/>
      <c r="SAY94" s="921"/>
      <c r="SAZ94" s="921"/>
      <c r="SBA94" s="921"/>
      <c r="SBB94" s="921"/>
      <c r="SBC94" s="921"/>
      <c r="SBD94" s="921"/>
      <c r="SBE94" s="921"/>
      <c r="SBF94" s="921"/>
      <c r="SBG94" s="921"/>
      <c r="SBH94" s="921"/>
      <c r="SBI94" s="921"/>
      <c r="SBJ94" s="921"/>
      <c r="SBK94" s="921"/>
      <c r="SBL94" s="921"/>
      <c r="SBM94" s="921"/>
      <c r="SBN94" s="921"/>
      <c r="SBO94" s="921"/>
      <c r="SBP94" s="921"/>
      <c r="SBQ94" s="921"/>
      <c r="SBR94" s="921"/>
      <c r="SBS94" s="921"/>
      <c r="SBT94" s="921"/>
      <c r="SBU94" s="921"/>
      <c r="SBV94" s="921"/>
      <c r="SBW94" s="921"/>
      <c r="SBX94" s="921"/>
      <c r="SBY94" s="921"/>
      <c r="SBZ94" s="921"/>
      <c r="SCA94" s="921"/>
      <c r="SCB94" s="921"/>
      <c r="SCC94" s="921"/>
      <c r="SCD94" s="921"/>
      <c r="SCE94" s="921"/>
      <c r="SCF94" s="921"/>
      <c r="SCG94" s="921"/>
      <c r="SCH94" s="921"/>
      <c r="SCI94" s="921"/>
      <c r="SCJ94" s="921"/>
      <c r="SCK94" s="921"/>
      <c r="SCL94" s="921"/>
      <c r="SCM94" s="921"/>
      <c r="SCN94" s="921"/>
      <c r="SCO94" s="921"/>
      <c r="SCP94" s="921"/>
      <c r="SCQ94" s="921"/>
      <c r="SCR94" s="921"/>
      <c r="SCS94" s="921"/>
      <c r="SCT94" s="921"/>
      <c r="SCU94" s="921"/>
      <c r="SCV94" s="921"/>
      <c r="SCW94" s="921"/>
      <c r="SCX94" s="921"/>
      <c r="SCY94" s="921"/>
      <c r="SCZ94" s="921"/>
      <c r="SDA94" s="921"/>
      <c r="SDB94" s="921"/>
      <c r="SDC94" s="921"/>
      <c r="SDD94" s="921"/>
      <c r="SDE94" s="921"/>
      <c r="SDF94" s="921"/>
      <c r="SDG94" s="921"/>
      <c r="SDH94" s="921"/>
      <c r="SDI94" s="921"/>
      <c r="SDJ94" s="921"/>
      <c r="SDK94" s="921"/>
      <c r="SDL94" s="921"/>
      <c r="SDM94" s="921"/>
      <c r="SDN94" s="921"/>
      <c r="SDO94" s="921"/>
      <c r="SDP94" s="921"/>
      <c r="SDQ94" s="921"/>
      <c r="SDR94" s="921"/>
      <c r="SDS94" s="921"/>
      <c r="SDT94" s="921"/>
      <c r="SDU94" s="921"/>
      <c r="SDV94" s="921"/>
      <c r="SDW94" s="921"/>
      <c r="SDX94" s="921"/>
      <c r="SDY94" s="921"/>
      <c r="SDZ94" s="921"/>
      <c r="SEA94" s="921"/>
      <c r="SEB94" s="921"/>
      <c r="SEC94" s="921"/>
      <c r="SED94" s="921"/>
      <c r="SEE94" s="921"/>
      <c r="SEF94" s="921"/>
      <c r="SEG94" s="921"/>
      <c r="SEH94" s="921"/>
      <c r="SEI94" s="921"/>
      <c r="SEJ94" s="921"/>
      <c r="SEK94" s="921"/>
      <c r="SEL94" s="921"/>
      <c r="SEM94" s="921"/>
      <c r="SEN94" s="921"/>
      <c r="SEO94" s="921"/>
      <c r="SEP94" s="921"/>
      <c r="SEQ94" s="921"/>
      <c r="SER94" s="921"/>
      <c r="SES94" s="921"/>
      <c r="SET94" s="921"/>
      <c r="SEU94" s="921"/>
      <c r="SEV94" s="921"/>
      <c r="SEW94" s="921"/>
      <c r="SEX94" s="921"/>
      <c r="SEY94" s="921"/>
      <c r="SEZ94" s="921"/>
      <c r="SFA94" s="921"/>
      <c r="SFB94" s="921"/>
      <c r="SFC94" s="921"/>
      <c r="SFD94" s="921"/>
      <c r="SFE94" s="921"/>
      <c r="SFF94" s="921"/>
      <c r="SFG94" s="921"/>
      <c r="SFH94" s="921"/>
      <c r="SFI94" s="921"/>
      <c r="SFJ94" s="921"/>
      <c r="SFK94" s="921"/>
      <c r="SFL94" s="921"/>
      <c r="SFM94" s="921"/>
      <c r="SFN94" s="921"/>
      <c r="SFO94" s="921"/>
      <c r="SFP94" s="921"/>
      <c r="SFQ94" s="921"/>
      <c r="SFR94" s="921"/>
      <c r="SFS94" s="921"/>
      <c r="SFT94" s="921"/>
      <c r="SFU94" s="921"/>
      <c r="SFV94" s="921"/>
      <c r="SFW94" s="921"/>
      <c r="SFX94" s="921"/>
      <c r="SFY94" s="921"/>
      <c r="SFZ94" s="921"/>
      <c r="SGA94" s="921"/>
      <c r="SGB94" s="921"/>
      <c r="SGC94" s="921"/>
      <c r="SGD94" s="921"/>
      <c r="SGE94" s="921"/>
      <c r="SGF94" s="921"/>
      <c r="SGG94" s="921"/>
      <c r="SGH94" s="921"/>
      <c r="SGI94" s="921"/>
      <c r="SGJ94" s="921"/>
      <c r="SGK94" s="921"/>
      <c r="SGL94" s="921"/>
      <c r="SGM94" s="921"/>
      <c r="SGN94" s="921"/>
      <c r="SGO94" s="921"/>
      <c r="SGP94" s="921"/>
      <c r="SGQ94" s="921"/>
      <c r="SGR94" s="921"/>
      <c r="SGS94" s="921"/>
      <c r="SGT94" s="921"/>
      <c r="SGU94" s="921"/>
      <c r="SGV94" s="921"/>
      <c r="SGW94" s="921"/>
      <c r="SGX94" s="921"/>
      <c r="SGY94" s="921"/>
      <c r="SGZ94" s="921"/>
      <c r="SHA94" s="921"/>
      <c r="SHB94" s="921"/>
      <c r="SHC94" s="921"/>
      <c r="SHD94" s="921"/>
      <c r="SHE94" s="921"/>
      <c r="SHF94" s="921"/>
      <c r="SHG94" s="921"/>
      <c r="SHH94" s="921"/>
      <c r="SHI94" s="921"/>
      <c r="SHJ94" s="921"/>
      <c r="SHK94" s="921"/>
      <c r="SHL94" s="921"/>
      <c r="SHM94" s="921"/>
      <c r="SHN94" s="921"/>
      <c r="SHO94" s="921"/>
      <c r="SHP94" s="921"/>
      <c r="SHQ94" s="921"/>
      <c r="SHR94" s="921"/>
      <c r="SHS94" s="921"/>
      <c r="SHT94" s="921"/>
      <c r="SHU94" s="921"/>
      <c r="SHV94" s="921"/>
      <c r="SHW94" s="921"/>
      <c r="SHX94" s="921"/>
      <c r="SHY94" s="921"/>
      <c r="SHZ94" s="921"/>
      <c r="SIA94" s="921"/>
      <c r="SIB94" s="921"/>
      <c r="SIC94" s="921"/>
      <c r="SID94" s="921"/>
      <c r="SIE94" s="921"/>
      <c r="SIF94" s="921"/>
      <c r="SIG94" s="921"/>
      <c r="SIH94" s="921"/>
      <c r="SII94" s="921"/>
      <c r="SIJ94" s="921"/>
      <c r="SIK94" s="921"/>
      <c r="SIL94" s="921"/>
      <c r="SIM94" s="921"/>
      <c r="SIN94" s="921"/>
      <c r="SIO94" s="921"/>
      <c r="SIP94" s="921"/>
      <c r="SIQ94" s="921"/>
      <c r="SIR94" s="921"/>
      <c r="SIS94" s="921"/>
      <c r="SIT94" s="921"/>
      <c r="SIU94" s="921"/>
      <c r="SIV94" s="921"/>
      <c r="SIW94" s="921"/>
      <c r="SIX94" s="921"/>
      <c r="SIY94" s="921"/>
      <c r="SIZ94" s="921"/>
      <c r="SJA94" s="921"/>
      <c r="SJB94" s="921"/>
      <c r="SJC94" s="921"/>
      <c r="SJD94" s="921"/>
      <c r="SJE94" s="921"/>
      <c r="SJF94" s="921"/>
      <c r="SJG94" s="921"/>
      <c r="SJH94" s="921"/>
      <c r="SJI94" s="921"/>
      <c r="SJJ94" s="921"/>
      <c r="SJK94" s="921"/>
      <c r="SJL94" s="921"/>
      <c r="SJM94" s="921"/>
      <c r="SJN94" s="921"/>
      <c r="SJO94" s="921"/>
      <c r="SJP94" s="921"/>
      <c r="SJQ94" s="921"/>
      <c r="SJR94" s="921"/>
      <c r="SJS94" s="921"/>
      <c r="SJT94" s="921"/>
      <c r="SJU94" s="921"/>
      <c r="SJV94" s="921"/>
      <c r="SJW94" s="921"/>
      <c r="SJX94" s="921"/>
      <c r="SJY94" s="921"/>
      <c r="SJZ94" s="921"/>
      <c r="SKA94" s="921"/>
      <c r="SKB94" s="921"/>
      <c r="SKC94" s="921"/>
      <c r="SKD94" s="921"/>
      <c r="SKE94" s="921"/>
      <c r="SKF94" s="921"/>
      <c r="SKG94" s="921"/>
      <c r="SKH94" s="921"/>
      <c r="SKI94" s="921"/>
      <c r="SKJ94" s="921"/>
      <c r="SKK94" s="921"/>
      <c r="SKL94" s="921"/>
      <c r="SKM94" s="921"/>
      <c r="SKN94" s="921"/>
      <c r="SKO94" s="921"/>
      <c r="SKP94" s="921"/>
      <c r="SKQ94" s="921"/>
      <c r="SKR94" s="921"/>
      <c r="SKS94" s="921"/>
      <c r="SKT94" s="921"/>
      <c r="SKU94" s="921"/>
      <c r="SKV94" s="921"/>
      <c r="SKW94" s="921"/>
      <c r="SKX94" s="921"/>
      <c r="SKY94" s="921"/>
      <c r="SKZ94" s="921"/>
      <c r="SLA94" s="921"/>
      <c r="SLB94" s="921"/>
      <c r="SLC94" s="921"/>
      <c r="SLD94" s="921"/>
      <c r="SLE94" s="921"/>
      <c r="SLF94" s="921"/>
      <c r="SLG94" s="921"/>
      <c r="SLH94" s="921"/>
      <c r="SLI94" s="921"/>
      <c r="SLJ94" s="921"/>
      <c r="SLK94" s="921"/>
      <c r="SLL94" s="921"/>
      <c r="SLM94" s="921"/>
      <c r="SLN94" s="921"/>
      <c r="SLO94" s="921"/>
      <c r="SLP94" s="921"/>
      <c r="SLQ94" s="921"/>
      <c r="SLR94" s="921"/>
      <c r="SLS94" s="921"/>
      <c r="SLT94" s="921"/>
      <c r="SLU94" s="921"/>
      <c r="SLV94" s="921"/>
      <c r="SLW94" s="921"/>
      <c r="SLX94" s="921"/>
      <c r="SLY94" s="921"/>
      <c r="SLZ94" s="921"/>
      <c r="SMA94" s="921"/>
      <c r="SMB94" s="921"/>
      <c r="SMC94" s="921"/>
      <c r="SMD94" s="921"/>
      <c r="SME94" s="921"/>
      <c r="SMF94" s="921"/>
      <c r="SMG94" s="921"/>
      <c r="SMH94" s="921"/>
      <c r="SMI94" s="921"/>
      <c r="SMJ94" s="921"/>
      <c r="SMK94" s="921"/>
      <c r="SML94" s="921"/>
      <c r="SMM94" s="921"/>
      <c r="SMN94" s="921"/>
      <c r="SMO94" s="921"/>
      <c r="SMP94" s="921"/>
      <c r="SMQ94" s="921"/>
      <c r="SMR94" s="921"/>
      <c r="SMS94" s="921"/>
      <c r="SMT94" s="921"/>
      <c r="SMU94" s="921"/>
      <c r="SMV94" s="921"/>
      <c r="SMW94" s="921"/>
      <c r="SMX94" s="921"/>
      <c r="SMY94" s="921"/>
      <c r="SMZ94" s="921"/>
      <c r="SNA94" s="921"/>
      <c r="SNB94" s="921"/>
      <c r="SNC94" s="921"/>
      <c r="SND94" s="921"/>
      <c r="SNE94" s="921"/>
      <c r="SNF94" s="921"/>
      <c r="SNG94" s="921"/>
      <c r="SNH94" s="921"/>
      <c r="SNI94" s="921"/>
      <c r="SNJ94" s="921"/>
      <c r="SNK94" s="921"/>
      <c r="SNL94" s="921"/>
      <c r="SNM94" s="921"/>
      <c r="SNN94" s="921"/>
      <c r="SNO94" s="921"/>
      <c r="SNP94" s="921"/>
      <c r="SNQ94" s="921"/>
      <c r="SNR94" s="921"/>
      <c r="SNS94" s="921"/>
      <c r="SNT94" s="921"/>
      <c r="SNU94" s="921"/>
      <c r="SNV94" s="921"/>
      <c r="SNW94" s="921"/>
      <c r="SNX94" s="921"/>
      <c r="SNY94" s="921"/>
      <c r="SNZ94" s="921"/>
      <c r="SOA94" s="921"/>
      <c r="SOB94" s="921"/>
      <c r="SOC94" s="921"/>
      <c r="SOD94" s="921"/>
      <c r="SOE94" s="921"/>
      <c r="SOF94" s="921"/>
      <c r="SOG94" s="921"/>
      <c r="SOH94" s="921"/>
      <c r="SOI94" s="921"/>
      <c r="SOJ94" s="921"/>
      <c r="SOK94" s="921"/>
      <c r="SOL94" s="921"/>
      <c r="SOM94" s="921"/>
      <c r="SON94" s="921"/>
      <c r="SOO94" s="921"/>
      <c r="SOP94" s="921"/>
      <c r="SOQ94" s="921"/>
      <c r="SOR94" s="921"/>
      <c r="SOS94" s="921"/>
      <c r="SOT94" s="921"/>
      <c r="SOU94" s="921"/>
      <c r="SOV94" s="921"/>
      <c r="SOW94" s="921"/>
      <c r="SOX94" s="921"/>
      <c r="SOY94" s="921"/>
      <c r="SOZ94" s="921"/>
      <c r="SPA94" s="921"/>
      <c r="SPB94" s="921"/>
      <c r="SPC94" s="921"/>
      <c r="SPD94" s="921"/>
      <c r="SPE94" s="921"/>
      <c r="SPF94" s="921"/>
      <c r="SPG94" s="921"/>
      <c r="SPH94" s="921"/>
      <c r="SPI94" s="921"/>
      <c r="SPJ94" s="921"/>
      <c r="SPK94" s="921"/>
      <c r="SPL94" s="921"/>
      <c r="SPM94" s="921"/>
      <c r="SPN94" s="921"/>
      <c r="SPO94" s="921"/>
      <c r="SPP94" s="921"/>
      <c r="SPQ94" s="921"/>
      <c r="SPR94" s="921"/>
      <c r="SPS94" s="921"/>
      <c r="SPT94" s="921"/>
      <c r="SPU94" s="921"/>
      <c r="SPV94" s="921"/>
      <c r="SPW94" s="921"/>
      <c r="SPX94" s="921"/>
      <c r="SPY94" s="921"/>
      <c r="SPZ94" s="921"/>
      <c r="SQA94" s="921"/>
      <c r="SQB94" s="921"/>
      <c r="SQC94" s="921"/>
      <c r="SQD94" s="921"/>
      <c r="SQE94" s="921"/>
      <c r="SQF94" s="921"/>
      <c r="SQG94" s="921"/>
      <c r="SQH94" s="921"/>
      <c r="SQI94" s="921"/>
      <c r="SQJ94" s="921"/>
      <c r="SQK94" s="921"/>
      <c r="SQL94" s="921"/>
      <c r="SQM94" s="921"/>
      <c r="SQN94" s="921"/>
      <c r="SQO94" s="921"/>
      <c r="SQP94" s="921"/>
      <c r="SQQ94" s="921"/>
      <c r="SQR94" s="921"/>
      <c r="SQS94" s="921"/>
      <c r="SQT94" s="921"/>
      <c r="SQU94" s="921"/>
      <c r="SQV94" s="921"/>
      <c r="SQW94" s="921"/>
      <c r="SQX94" s="921"/>
      <c r="SQY94" s="921"/>
      <c r="SQZ94" s="921"/>
      <c r="SRA94" s="921"/>
      <c r="SRB94" s="921"/>
      <c r="SRC94" s="921"/>
      <c r="SRD94" s="921"/>
      <c r="SRE94" s="921"/>
      <c r="SRF94" s="921"/>
      <c r="SRG94" s="921"/>
      <c r="SRH94" s="921"/>
      <c r="SRI94" s="921"/>
      <c r="SRJ94" s="921"/>
      <c r="SRK94" s="921"/>
      <c r="SRL94" s="921"/>
      <c r="SRM94" s="921"/>
      <c r="SRN94" s="921"/>
      <c r="SRO94" s="921"/>
      <c r="SRP94" s="921"/>
      <c r="SRQ94" s="921"/>
      <c r="SRR94" s="921"/>
      <c r="SRS94" s="921"/>
      <c r="SRT94" s="921"/>
      <c r="SRU94" s="921"/>
      <c r="SRV94" s="921"/>
      <c r="SRW94" s="921"/>
      <c r="SRX94" s="921"/>
      <c r="SRY94" s="921"/>
      <c r="SRZ94" s="921"/>
      <c r="SSA94" s="921"/>
      <c r="SSB94" s="921"/>
      <c r="SSC94" s="921"/>
      <c r="SSD94" s="921"/>
      <c r="SSE94" s="921"/>
      <c r="SSF94" s="921"/>
      <c r="SSG94" s="921"/>
      <c r="SSH94" s="921"/>
      <c r="SSI94" s="921"/>
      <c r="SSJ94" s="921"/>
      <c r="SSK94" s="921"/>
      <c r="SSL94" s="921"/>
      <c r="SSM94" s="921"/>
      <c r="SSN94" s="921"/>
      <c r="SSO94" s="921"/>
      <c r="SSP94" s="921"/>
      <c r="SSQ94" s="921"/>
      <c r="SSR94" s="921"/>
      <c r="SSS94" s="921"/>
      <c r="SST94" s="921"/>
      <c r="SSU94" s="921"/>
      <c r="SSV94" s="921"/>
      <c r="SSW94" s="921"/>
      <c r="SSX94" s="921"/>
      <c r="SSY94" s="921"/>
      <c r="SSZ94" s="921"/>
      <c r="STA94" s="921"/>
      <c r="STB94" s="921"/>
      <c r="STC94" s="921"/>
      <c r="STD94" s="921"/>
      <c r="STE94" s="921"/>
      <c r="STF94" s="921"/>
      <c r="STG94" s="921"/>
      <c r="STH94" s="921"/>
      <c r="STI94" s="921"/>
      <c r="STJ94" s="921"/>
      <c r="STK94" s="921"/>
      <c r="STL94" s="921"/>
      <c r="STM94" s="921"/>
      <c r="STN94" s="921"/>
      <c r="STO94" s="921"/>
      <c r="STP94" s="921"/>
      <c r="STQ94" s="921"/>
      <c r="STR94" s="921"/>
      <c r="STS94" s="921"/>
      <c r="STT94" s="921"/>
      <c r="STU94" s="921"/>
      <c r="STV94" s="921"/>
      <c r="STW94" s="921"/>
      <c r="STX94" s="921"/>
      <c r="STY94" s="921"/>
      <c r="STZ94" s="921"/>
      <c r="SUA94" s="921"/>
      <c r="SUB94" s="921"/>
      <c r="SUC94" s="921"/>
      <c r="SUD94" s="921"/>
      <c r="SUE94" s="921"/>
      <c r="SUF94" s="921"/>
      <c r="SUG94" s="921"/>
      <c r="SUH94" s="921"/>
      <c r="SUI94" s="921"/>
      <c r="SUJ94" s="921"/>
      <c r="SUK94" s="921"/>
      <c r="SUL94" s="921"/>
      <c r="SUM94" s="921"/>
      <c r="SUN94" s="921"/>
      <c r="SUO94" s="921"/>
      <c r="SUP94" s="921"/>
      <c r="SUQ94" s="921"/>
      <c r="SUR94" s="921"/>
      <c r="SUS94" s="921"/>
      <c r="SUT94" s="921"/>
      <c r="SUU94" s="921"/>
      <c r="SUV94" s="921"/>
      <c r="SUW94" s="921"/>
      <c r="SUX94" s="921"/>
      <c r="SUY94" s="921"/>
      <c r="SUZ94" s="921"/>
      <c r="SVA94" s="921"/>
      <c r="SVB94" s="921"/>
      <c r="SVC94" s="921"/>
      <c r="SVD94" s="921"/>
      <c r="SVE94" s="921"/>
      <c r="SVF94" s="921"/>
      <c r="SVG94" s="921"/>
      <c r="SVH94" s="921"/>
      <c r="SVI94" s="921"/>
      <c r="SVJ94" s="921"/>
      <c r="SVK94" s="921"/>
      <c r="SVL94" s="921"/>
      <c r="SVM94" s="921"/>
      <c r="SVN94" s="921"/>
      <c r="SVO94" s="921"/>
      <c r="SVP94" s="921"/>
      <c r="SVQ94" s="921"/>
      <c r="SVR94" s="921"/>
      <c r="SVS94" s="921"/>
      <c r="SVT94" s="921"/>
      <c r="SVU94" s="921"/>
      <c r="SVV94" s="921"/>
      <c r="SVW94" s="921"/>
      <c r="SVX94" s="921"/>
      <c r="SVY94" s="921"/>
      <c r="SVZ94" s="921"/>
      <c r="SWA94" s="921"/>
      <c r="SWB94" s="921"/>
      <c r="SWC94" s="921"/>
      <c r="SWD94" s="921"/>
      <c r="SWE94" s="921"/>
      <c r="SWF94" s="921"/>
      <c r="SWG94" s="921"/>
      <c r="SWH94" s="921"/>
      <c r="SWI94" s="921"/>
      <c r="SWJ94" s="921"/>
      <c r="SWK94" s="921"/>
      <c r="SWL94" s="921"/>
      <c r="SWM94" s="921"/>
      <c r="SWN94" s="921"/>
      <c r="SWO94" s="921"/>
      <c r="SWP94" s="921"/>
      <c r="SWQ94" s="921"/>
      <c r="SWR94" s="921"/>
      <c r="SWS94" s="921"/>
      <c r="SWT94" s="921"/>
      <c r="SWU94" s="921"/>
      <c r="SWV94" s="921"/>
      <c r="SWW94" s="921"/>
      <c r="SWX94" s="921"/>
      <c r="SWY94" s="921"/>
      <c r="SWZ94" s="921"/>
      <c r="SXA94" s="921"/>
      <c r="SXB94" s="921"/>
      <c r="SXC94" s="921"/>
      <c r="SXD94" s="921"/>
      <c r="SXE94" s="921"/>
      <c r="SXF94" s="921"/>
      <c r="SXG94" s="921"/>
      <c r="SXH94" s="921"/>
      <c r="SXI94" s="921"/>
      <c r="SXJ94" s="921"/>
      <c r="SXK94" s="921"/>
      <c r="SXL94" s="921"/>
      <c r="SXM94" s="921"/>
      <c r="SXN94" s="921"/>
      <c r="SXO94" s="921"/>
      <c r="SXP94" s="921"/>
      <c r="SXQ94" s="921"/>
      <c r="SXR94" s="921"/>
      <c r="SXS94" s="921"/>
      <c r="SXT94" s="921"/>
      <c r="SXU94" s="921"/>
      <c r="SXV94" s="921"/>
      <c r="SXW94" s="921"/>
      <c r="SXX94" s="921"/>
      <c r="SXY94" s="921"/>
      <c r="SXZ94" s="921"/>
      <c r="SYA94" s="921"/>
      <c r="SYB94" s="921"/>
      <c r="SYC94" s="921"/>
      <c r="SYD94" s="921"/>
      <c r="SYE94" s="921"/>
      <c r="SYF94" s="921"/>
      <c r="SYG94" s="921"/>
      <c r="SYH94" s="921"/>
      <c r="SYI94" s="921"/>
      <c r="SYJ94" s="921"/>
      <c r="SYK94" s="921"/>
      <c r="SYL94" s="921"/>
      <c r="SYM94" s="921"/>
      <c r="SYN94" s="921"/>
      <c r="SYO94" s="921"/>
      <c r="SYP94" s="921"/>
      <c r="SYQ94" s="921"/>
      <c r="SYR94" s="921"/>
      <c r="SYS94" s="921"/>
      <c r="SYT94" s="921"/>
      <c r="SYU94" s="921"/>
      <c r="SYV94" s="921"/>
      <c r="SYW94" s="921"/>
      <c r="SYX94" s="921"/>
      <c r="SYY94" s="921"/>
      <c r="SYZ94" s="921"/>
      <c r="SZA94" s="921"/>
      <c r="SZB94" s="921"/>
      <c r="SZC94" s="921"/>
      <c r="SZD94" s="921"/>
      <c r="SZE94" s="921"/>
      <c r="SZF94" s="921"/>
      <c r="SZG94" s="921"/>
      <c r="SZH94" s="921"/>
      <c r="SZI94" s="921"/>
      <c r="SZJ94" s="921"/>
      <c r="SZK94" s="921"/>
      <c r="SZL94" s="921"/>
      <c r="SZM94" s="921"/>
      <c r="SZN94" s="921"/>
      <c r="SZO94" s="921"/>
      <c r="SZP94" s="921"/>
      <c r="SZQ94" s="921"/>
      <c r="SZR94" s="921"/>
      <c r="SZS94" s="921"/>
      <c r="SZT94" s="921"/>
      <c r="SZU94" s="921"/>
      <c r="SZV94" s="921"/>
      <c r="SZW94" s="921"/>
      <c r="SZX94" s="921"/>
      <c r="SZY94" s="921"/>
      <c r="SZZ94" s="921"/>
      <c r="TAA94" s="921"/>
      <c r="TAB94" s="921"/>
      <c r="TAC94" s="921"/>
      <c r="TAD94" s="921"/>
      <c r="TAE94" s="921"/>
      <c r="TAF94" s="921"/>
      <c r="TAG94" s="921"/>
      <c r="TAH94" s="921"/>
      <c r="TAI94" s="921"/>
      <c r="TAJ94" s="921"/>
      <c r="TAK94" s="921"/>
      <c r="TAL94" s="921"/>
      <c r="TAM94" s="921"/>
      <c r="TAN94" s="921"/>
      <c r="TAO94" s="921"/>
      <c r="TAP94" s="921"/>
      <c r="TAQ94" s="921"/>
      <c r="TAR94" s="921"/>
      <c r="TAS94" s="921"/>
      <c r="TAT94" s="921"/>
      <c r="TAU94" s="921"/>
      <c r="TAV94" s="921"/>
      <c r="TAW94" s="921"/>
      <c r="TAX94" s="921"/>
      <c r="TAY94" s="921"/>
      <c r="TAZ94" s="921"/>
      <c r="TBA94" s="921"/>
      <c r="TBB94" s="921"/>
      <c r="TBC94" s="921"/>
      <c r="TBD94" s="921"/>
      <c r="TBE94" s="921"/>
      <c r="TBF94" s="921"/>
      <c r="TBG94" s="921"/>
      <c r="TBH94" s="921"/>
      <c r="TBI94" s="921"/>
      <c r="TBJ94" s="921"/>
      <c r="TBK94" s="921"/>
      <c r="TBL94" s="921"/>
      <c r="TBM94" s="921"/>
      <c r="TBN94" s="921"/>
      <c r="TBO94" s="921"/>
      <c r="TBP94" s="921"/>
      <c r="TBQ94" s="921"/>
      <c r="TBR94" s="921"/>
      <c r="TBS94" s="921"/>
      <c r="TBT94" s="921"/>
      <c r="TBU94" s="921"/>
      <c r="TBV94" s="921"/>
      <c r="TBW94" s="921"/>
      <c r="TBX94" s="921"/>
      <c r="TBY94" s="921"/>
      <c r="TBZ94" s="921"/>
      <c r="TCA94" s="921"/>
      <c r="TCB94" s="921"/>
      <c r="TCC94" s="921"/>
      <c r="TCD94" s="921"/>
      <c r="TCE94" s="921"/>
      <c r="TCF94" s="921"/>
      <c r="TCG94" s="921"/>
      <c r="TCH94" s="921"/>
      <c r="TCI94" s="921"/>
      <c r="TCJ94" s="921"/>
      <c r="TCK94" s="921"/>
      <c r="TCL94" s="921"/>
      <c r="TCM94" s="921"/>
      <c r="TCN94" s="921"/>
      <c r="TCO94" s="921"/>
      <c r="TCP94" s="921"/>
      <c r="TCQ94" s="921"/>
      <c r="TCR94" s="921"/>
      <c r="TCS94" s="921"/>
      <c r="TCT94" s="921"/>
      <c r="TCU94" s="921"/>
      <c r="TCV94" s="921"/>
      <c r="TCW94" s="921"/>
      <c r="TCX94" s="921"/>
      <c r="TCY94" s="921"/>
      <c r="TCZ94" s="921"/>
      <c r="TDA94" s="921"/>
      <c r="TDB94" s="921"/>
      <c r="TDC94" s="921"/>
      <c r="TDD94" s="921"/>
      <c r="TDE94" s="921"/>
      <c r="TDF94" s="921"/>
      <c r="TDG94" s="921"/>
      <c r="TDH94" s="921"/>
      <c r="TDI94" s="921"/>
      <c r="TDJ94" s="921"/>
      <c r="TDK94" s="921"/>
      <c r="TDL94" s="921"/>
      <c r="TDM94" s="921"/>
      <c r="TDN94" s="921"/>
      <c r="TDO94" s="921"/>
      <c r="TDP94" s="921"/>
      <c r="TDQ94" s="921"/>
      <c r="TDR94" s="921"/>
      <c r="TDS94" s="921"/>
      <c r="TDT94" s="921"/>
      <c r="TDU94" s="921"/>
      <c r="TDV94" s="921"/>
      <c r="TDW94" s="921"/>
      <c r="TDX94" s="921"/>
      <c r="TDY94" s="921"/>
      <c r="TDZ94" s="921"/>
      <c r="TEA94" s="921"/>
      <c r="TEB94" s="921"/>
      <c r="TEC94" s="921"/>
      <c r="TED94" s="921"/>
      <c r="TEE94" s="921"/>
      <c r="TEF94" s="921"/>
      <c r="TEG94" s="921"/>
      <c r="TEH94" s="921"/>
      <c r="TEI94" s="921"/>
      <c r="TEJ94" s="921"/>
      <c r="TEK94" s="921"/>
      <c r="TEL94" s="921"/>
      <c r="TEM94" s="921"/>
      <c r="TEN94" s="921"/>
      <c r="TEO94" s="921"/>
      <c r="TEP94" s="921"/>
      <c r="TEQ94" s="921"/>
      <c r="TER94" s="921"/>
      <c r="TES94" s="921"/>
      <c r="TET94" s="921"/>
      <c r="TEU94" s="921"/>
      <c r="TEV94" s="921"/>
      <c r="TEW94" s="921"/>
      <c r="TEX94" s="921"/>
      <c r="TEY94" s="921"/>
      <c r="TEZ94" s="921"/>
      <c r="TFA94" s="921"/>
      <c r="TFB94" s="921"/>
      <c r="TFC94" s="921"/>
      <c r="TFD94" s="921"/>
      <c r="TFE94" s="921"/>
      <c r="TFF94" s="921"/>
      <c r="TFG94" s="921"/>
      <c r="TFH94" s="921"/>
      <c r="TFI94" s="921"/>
      <c r="TFJ94" s="921"/>
      <c r="TFK94" s="921"/>
      <c r="TFL94" s="921"/>
      <c r="TFM94" s="921"/>
      <c r="TFN94" s="921"/>
      <c r="TFO94" s="921"/>
      <c r="TFP94" s="921"/>
      <c r="TFQ94" s="921"/>
      <c r="TFR94" s="921"/>
      <c r="TFS94" s="921"/>
      <c r="TFT94" s="921"/>
      <c r="TFU94" s="921"/>
      <c r="TFV94" s="921"/>
      <c r="TFW94" s="921"/>
      <c r="TFX94" s="921"/>
      <c r="TFY94" s="921"/>
      <c r="TFZ94" s="921"/>
      <c r="TGA94" s="921"/>
      <c r="TGB94" s="921"/>
      <c r="TGC94" s="921"/>
      <c r="TGD94" s="921"/>
      <c r="TGE94" s="921"/>
      <c r="TGF94" s="921"/>
      <c r="TGG94" s="921"/>
      <c r="TGH94" s="921"/>
      <c r="TGI94" s="921"/>
      <c r="TGJ94" s="921"/>
      <c r="TGK94" s="921"/>
      <c r="TGL94" s="921"/>
      <c r="TGM94" s="921"/>
      <c r="TGN94" s="921"/>
      <c r="TGO94" s="921"/>
      <c r="TGP94" s="921"/>
      <c r="TGQ94" s="921"/>
      <c r="TGR94" s="921"/>
      <c r="TGS94" s="921"/>
      <c r="TGT94" s="921"/>
      <c r="TGU94" s="921"/>
      <c r="TGV94" s="921"/>
      <c r="TGW94" s="921"/>
      <c r="TGX94" s="921"/>
      <c r="TGY94" s="921"/>
      <c r="TGZ94" s="921"/>
      <c r="THA94" s="921"/>
      <c r="THB94" s="921"/>
      <c r="THC94" s="921"/>
      <c r="THD94" s="921"/>
      <c r="THE94" s="921"/>
      <c r="THF94" s="921"/>
      <c r="THG94" s="921"/>
      <c r="THH94" s="921"/>
      <c r="THI94" s="921"/>
      <c r="THJ94" s="921"/>
      <c r="THK94" s="921"/>
      <c r="THL94" s="921"/>
      <c r="THM94" s="921"/>
      <c r="THN94" s="921"/>
      <c r="THO94" s="921"/>
      <c r="THP94" s="921"/>
      <c r="THQ94" s="921"/>
      <c r="THR94" s="921"/>
      <c r="THS94" s="921"/>
      <c r="THT94" s="921"/>
      <c r="THU94" s="921"/>
      <c r="THV94" s="921"/>
      <c r="THW94" s="921"/>
      <c r="THX94" s="921"/>
      <c r="THY94" s="921"/>
      <c r="THZ94" s="921"/>
      <c r="TIA94" s="921"/>
      <c r="TIB94" s="921"/>
      <c r="TIC94" s="921"/>
      <c r="TID94" s="921"/>
      <c r="TIE94" s="921"/>
      <c r="TIF94" s="921"/>
      <c r="TIG94" s="921"/>
      <c r="TIH94" s="921"/>
      <c r="TII94" s="921"/>
      <c r="TIJ94" s="921"/>
      <c r="TIK94" s="921"/>
      <c r="TIL94" s="921"/>
      <c r="TIM94" s="921"/>
      <c r="TIN94" s="921"/>
      <c r="TIO94" s="921"/>
      <c r="TIP94" s="921"/>
      <c r="TIQ94" s="921"/>
      <c r="TIR94" s="921"/>
      <c r="TIS94" s="921"/>
      <c r="TIT94" s="921"/>
      <c r="TIU94" s="921"/>
      <c r="TIV94" s="921"/>
      <c r="TIW94" s="921"/>
      <c r="TIX94" s="921"/>
      <c r="TIY94" s="921"/>
      <c r="TIZ94" s="921"/>
      <c r="TJA94" s="921"/>
      <c r="TJB94" s="921"/>
      <c r="TJC94" s="921"/>
      <c r="TJD94" s="921"/>
      <c r="TJE94" s="921"/>
      <c r="TJF94" s="921"/>
      <c r="TJG94" s="921"/>
      <c r="TJH94" s="921"/>
      <c r="TJI94" s="921"/>
      <c r="TJJ94" s="921"/>
      <c r="TJK94" s="921"/>
      <c r="TJL94" s="921"/>
      <c r="TJM94" s="921"/>
      <c r="TJN94" s="921"/>
      <c r="TJO94" s="921"/>
      <c r="TJP94" s="921"/>
      <c r="TJQ94" s="921"/>
      <c r="TJR94" s="921"/>
      <c r="TJS94" s="921"/>
      <c r="TJT94" s="921"/>
      <c r="TJU94" s="921"/>
      <c r="TJV94" s="921"/>
      <c r="TJW94" s="921"/>
      <c r="TJX94" s="921"/>
      <c r="TJY94" s="921"/>
      <c r="TJZ94" s="921"/>
      <c r="TKA94" s="921"/>
      <c r="TKB94" s="921"/>
      <c r="TKC94" s="921"/>
      <c r="TKD94" s="921"/>
      <c r="TKE94" s="921"/>
      <c r="TKF94" s="921"/>
      <c r="TKG94" s="921"/>
      <c r="TKH94" s="921"/>
      <c r="TKI94" s="921"/>
      <c r="TKJ94" s="921"/>
      <c r="TKK94" s="921"/>
      <c r="TKL94" s="921"/>
      <c r="TKM94" s="921"/>
      <c r="TKN94" s="921"/>
      <c r="TKO94" s="921"/>
      <c r="TKP94" s="921"/>
      <c r="TKQ94" s="921"/>
      <c r="TKR94" s="921"/>
      <c r="TKS94" s="921"/>
      <c r="TKT94" s="921"/>
      <c r="TKU94" s="921"/>
      <c r="TKV94" s="921"/>
      <c r="TKW94" s="921"/>
      <c r="TKX94" s="921"/>
      <c r="TKY94" s="921"/>
      <c r="TKZ94" s="921"/>
      <c r="TLA94" s="921"/>
      <c r="TLB94" s="921"/>
      <c r="TLC94" s="921"/>
      <c r="TLD94" s="921"/>
      <c r="TLE94" s="921"/>
      <c r="TLF94" s="921"/>
      <c r="TLG94" s="921"/>
      <c r="TLH94" s="921"/>
      <c r="TLI94" s="921"/>
      <c r="TLJ94" s="921"/>
      <c r="TLK94" s="921"/>
      <c r="TLL94" s="921"/>
      <c r="TLM94" s="921"/>
      <c r="TLN94" s="921"/>
      <c r="TLO94" s="921"/>
      <c r="TLP94" s="921"/>
      <c r="TLQ94" s="921"/>
      <c r="TLR94" s="921"/>
      <c r="TLS94" s="921"/>
      <c r="TLT94" s="921"/>
      <c r="TLU94" s="921"/>
      <c r="TLV94" s="921"/>
      <c r="TLW94" s="921"/>
      <c r="TLX94" s="921"/>
      <c r="TLY94" s="921"/>
      <c r="TLZ94" s="921"/>
      <c r="TMA94" s="921"/>
      <c r="TMB94" s="921"/>
      <c r="TMC94" s="921"/>
      <c r="TMD94" s="921"/>
      <c r="TME94" s="921"/>
      <c r="TMF94" s="921"/>
      <c r="TMG94" s="921"/>
      <c r="TMH94" s="921"/>
      <c r="TMI94" s="921"/>
      <c r="TMJ94" s="921"/>
      <c r="TMK94" s="921"/>
      <c r="TML94" s="921"/>
      <c r="TMM94" s="921"/>
      <c r="TMN94" s="921"/>
      <c r="TMO94" s="921"/>
      <c r="TMP94" s="921"/>
      <c r="TMQ94" s="921"/>
      <c r="TMR94" s="921"/>
      <c r="TMS94" s="921"/>
      <c r="TMT94" s="921"/>
      <c r="TMU94" s="921"/>
      <c r="TMV94" s="921"/>
      <c r="TMW94" s="921"/>
      <c r="TMX94" s="921"/>
      <c r="TMY94" s="921"/>
      <c r="TMZ94" s="921"/>
      <c r="TNA94" s="921"/>
      <c r="TNB94" s="921"/>
      <c r="TNC94" s="921"/>
      <c r="TND94" s="921"/>
      <c r="TNE94" s="921"/>
      <c r="TNF94" s="921"/>
      <c r="TNG94" s="921"/>
      <c r="TNH94" s="921"/>
      <c r="TNI94" s="921"/>
      <c r="TNJ94" s="921"/>
      <c r="TNK94" s="921"/>
      <c r="TNL94" s="921"/>
      <c r="TNM94" s="921"/>
      <c r="TNN94" s="921"/>
      <c r="TNO94" s="921"/>
      <c r="TNP94" s="921"/>
      <c r="TNQ94" s="921"/>
      <c r="TNR94" s="921"/>
      <c r="TNS94" s="921"/>
      <c r="TNT94" s="921"/>
      <c r="TNU94" s="921"/>
      <c r="TNV94" s="921"/>
      <c r="TNW94" s="921"/>
      <c r="TNX94" s="921"/>
      <c r="TNY94" s="921"/>
      <c r="TNZ94" s="921"/>
      <c r="TOA94" s="921"/>
      <c r="TOB94" s="921"/>
      <c r="TOC94" s="921"/>
      <c r="TOD94" s="921"/>
      <c r="TOE94" s="921"/>
      <c r="TOF94" s="921"/>
      <c r="TOG94" s="921"/>
      <c r="TOH94" s="921"/>
      <c r="TOI94" s="921"/>
      <c r="TOJ94" s="921"/>
      <c r="TOK94" s="921"/>
      <c r="TOL94" s="921"/>
      <c r="TOM94" s="921"/>
      <c r="TON94" s="921"/>
      <c r="TOO94" s="921"/>
      <c r="TOP94" s="921"/>
      <c r="TOQ94" s="921"/>
      <c r="TOR94" s="921"/>
      <c r="TOS94" s="921"/>
      <c r="TOT94" s="921"/>
      <c r="TOU94" s="921"/>
      <c r="TOV94" s="921"/>
      <c r="TOW94" s="921"/>
      <c r="TOX94" s="921"/>
      <c r="TOY94" s="921"/>
      <c r="TOZ94" s="921"/>
      <c r="TPA94" s="921"/>
      <c r="TPB94" s="921"/>
      <c r="TPC94" s="921"/>
      <c r="TPD94" s="921"/>
      <c r="TPE94" s="921"/>
      <c r="TPF94" s="921"/>
      <c r="TPG94" s="921"/>
      <c r="TPH94" s="921"/>
      <c r="TPI94" s="921"/>
      <c r="TPJ94" s="921"/>
      <c r="TPK94" s="921"/>
      <c r="TPL94" s="921"/>
      <c r="TPM94" s="921"/>
      <c r="TPN94" s="921"/>
      <c r="TPO94" s="921"/>
      <c r="TPP94" s="921"/>
      <c r="TPQ94" s="921"/>
      <c r="TPR94" s="921"/>
      <c r="TPS94" s="921"/>
      <c r="TPT94" s="921"/>
      <c r="TPU94" s="921"/>
      <c r="TPV94" s="921"/>
      <c r="TPW94" s="921"/>
      <c r="TPX94" s="921"/>
      <c r="TPY94" s="921"/>
      <c r="TPZ94" s="921"/>
      <c r="TQA94" s="921"/>
      <c r="TQB94" s="921"/>
      <c r="TQC94" s="921"/>
      <c r="TQD94" s="921"/>
      <c r="TQE94" s="921"/>
      <c r="TQF94" s="921"/>
      <c r="TQG94" s="921"/>
      <c r="TQH94" s="921"/>
      <c r="TQI94" s="921"/>
      <c r="TQJ94" s="921"/>
      <c r="TQK94" s="921"/>
      <c r="TQL94" s="921"/>
      <c r="TQM94" s="921"/>
      <c r="TQN94" s="921"/>
      <c r="TQO94" s="921"/>
      <c r="TQP94" s="921"/>
      <c r="TQQ94" s="921"/>
      <c r="TQR94" s="921"/>
      <c r="TQS94" s="921"/>
      <c r="TQT94" s="921"/>
      <c r="TQU94" s="921"/>
      <c r="TQV94" s="921"/>
      <c r="TQW94" s="921"/>
      <c r="TQX94" s="921"/>
      <c r="TQY94" s="921"/>
      <c r="TQZ94" s="921"/>
      <c r="TRA94" s="921"/>
      <c r="TRB94" s="921"/>
      <c r="TRC94" s="921"/>
      <c r="TRD94" s="921"/>
      <c r="TRE94" s="921"/>
      <c r="TRF94" s="921"/>
      <c r="TRG94" s="921"/>
      <c r="TRH94" s="921"/>
      <c r="TRI94" s="921"/>
      <c r="TRJ94" s="921"/>
      <c r="TRK94" s="921"/>
      <c r="TRL94" s="921"/>
      <c r="TRM94" s="921"/>
      <c r="TRN94" s="921"/>
      <c r="TRO94" s="921"/>
      <c r="TRP94" s="921"/>
      <c r="TRQ94" s="921"/>
      <c r="TRR94" s="921"/>
      <c r="TRS94" s="921"/>
      <c r="TRT94" s="921"/>
      <c r="TRU94" s="921"/>
      <c r="TRV94" s="921"/>
      <c r="TRW94" s="921"/>
      <c r="TRX94" s="921"/>
      <c r="TRY94" s="921"/>
      <c r="TRZ94" s="921"/>
      <c r="TSA94" s="921"/>
      <c r="TSB94" s="921"/>
      <c r="TSC94" s="921"/>
      <c r="TSD94" s="921"/>
      <c r="TSE94" s="921"/>
      <c r="TSF94" s="921"/>
      <c r="TSG94" s="921"/>
      <c r="TSH94" s="921"/>
      <c r="TSI94" s="921"/>
      <c r="TSJ94" s="921"/>
      <c r="TSK94" s="921"/>
      <c r="TSL94" s="921"/>
      <c r="TSM94" s="921"/>
      <c r="TSN94" s="921"/>
      <c r="TSO94" s="921"/>
      <c r="TSP94" s="921"/>
      <c r="TSQ94" s="921"/>
      <c r="TSR94" s="921"/>
      <c r="TSS94" s="921"/>
      <c r="TST94" s="921"/>
      <c r="TSU94" s="921"/>
      <c r="TSV94" s="921"/>
      <c r="TSW94" s="921"/>
      <c r="TSX94" s="921"/>
      <c r="TSY94" s="921"/>
      <c r="TSZ94" s="921"/>
      <c r="TTA94" s="921"/>
      <c r="TTB94" s="921"/>
      <c r="TTC94" s="921"/>
      <c r="TTD94" s="921"/>
      <c r="TTE94" s="921"/>
      <c r="TTF94" s="921"/>
      <c r="TTG94" s="921"/>
      <c r="TTH94" s="921"/>
      <c r="TTI94" s="921"/>
      <c r="TTJ94" s="921"/>
      <c r="TTK94" s="921"/>
      <c r="TTL94" s="921"/>
      <c r="TTM94" s="921"/>
      <c r="TTN94" s="921"/>
      <c r="TTO94" s="921"/>
      <c r="TTP94" s="921"/>
      <c r="TTQ94" s="921"/>
      <c r="TTR94" s="921"/>
      <c r="TTS94" s="921"/>
      <c r="TTT94" s="921"/>
      <c r="TTU94" s="921"/>
      <c r="TTV94" s="921"/>
      <c r="TTW94" s="921"/>
      <c r="TTX94" s="921"/>
      <c r="TTY94" s="921"/>
      <c r="TTZ94" s="921"/>
      <c r="TUA94" s="921"/>
      <c r="TUB94" s="921"/>
      <c r="TUC94" s="921"/>
      <c r="TUD94" s="921"/>
      <c r="TUE94" s="921"/>
      <c r="TUF94" s="921"/>
      <c r="TUG94" s="921"/>
      <c r="TUH94" s="921"/>
      <c r="TUI94" s="921"/>
      <c r="TUJ94" s="921"/>
      <c r="TUK94" s="921"/>
      <c r="TUL94" s="921"/>
      <c r="TUM94" s="921"/>
      <c r="TUN94" s="921"/>
      <c r="TUO94" s="921"/>
      <c r="TUP94" s="921"/>
      <c r="TUQ94" s="921"/>
      <c r="TUR94" s="921"/>
      <c r="TUS94" s="921"/>
      <c r="TUT94" s="921"/>
      <c r="TUU94" s="921"/>
      <c r="TUV94" s="921"/>
      <c r="TUW94" s="921"/>
      <c r="TUX94" s="921"/>
      <c r="TUY94" s="921"/>
      <c r="TUZ94" s="921"/>
      <c r="TVA94" s="921"/>
      <c r="TVB94" s="921"/>
      <c r="TVC94" s="921"/>
      <c r="TVD94" s="921"/>
      <c r="TVE94" s="921"/>
      <c r="TVF94" s="921"/>
      <c r="TVG94" s="921"/>
      <c r="TVH94" s="921"/>
      <c r="TVI94" s="921"/>
      <c r="TVJ94" s="921"/>
      <c r="TVK94" s="921"/>
      <c r="TVL94" s="921"/>
      <c r="TVM94" s="921"/>
      <c r="TVN94" s="921"/>
      <c r="TVO94" s="921"/>
      <c r="TVP94" s="921"/>
      <c r="TVQ94" s="921"/>
      <c r="TVR94" s="921"/>
      <c r="TVS94" s="921"/>
      <c r="TVT94" s="921"/>
      <c r="TVU94" s="921"/>
      <c r="TVV94" s="921"/>
      <c r="TVW94" s="921"/>
      <c r="TVX94" s="921"/>
      <c r="TVY94" s="921"/>
      <c r="TVZ94" s="921"/>
      <c r="TWA94" s="921"/>
      <c r="TWB94" s="921"/>
      <c r="TWC94" s="921"/>
      <c r="TWD94" s="921"/>
      <c r="TWE94" s="921"/>
      <c r="TWF94" s="921"/>
      <c r="TWG94" s="921"/>
      <c r="TWH94" s="921"/>
      <c r="TWI94" s="921"/>
      <c r="TWJ94" s="921"/>
      <c r="TWK94" s="921"/>
      <c r="TWL94" s="921"/>
      <c r="TWM94" s="921"/>
      <c r="TWN94" s="921"/>
      <c r="TWO94" s="921"/>
      <c r="TWP94" s="921"/>
      <c r="TWQ94" s="921"/>
      <c r="TWR94" s="921"/>
      <c r="TWS94" s="921"/>
      <c r="TWT94" s="921"/>
      <c r="TWU94" s="921"/>
      <c r="TWV94" s="921"/>
      <c r="TWW94" s="921"/>
      <c r="TWX94" s="921"/>
      <c r="TWY94" s="921"/>
      <c r="TWZ94" s="921"/>
      <c r="TXA94" s="921"/>
      <c r="TXB94" s="921"/>
      <c r="TXC94" s="921"/>
      <c r="TXD94" s="921"/>
      <c r="TXE94" s="921"/>
      <c r="TXF94" s="921"/>
      <c r="TXG94" s="921"/>
      <c r="TXH94" s="921"/>
      <c r="TXI94" s="921"/>
      <c r="TXJ94" s="921"/>
      <c r="TXK94" s="921"/>
      <c r="TXL94" s="921"/>
      <c r="TXM94" s="921"/>
      <c r="TXN94" s="921"/>
      <c r="TXO94" s="921"/>
      <c r="TXP94" s="921"/>
      <c r="TXQ94" s="921"/>
      <c r="TXR94" s="921"/>
      <c r="TXS94" s="921"/>
      <c r="TXT94" s="921"/>
      <c r="TXU94" s="921"/>
      <c r="TXV94" s="921"/>
      <c r="TXW94" s="921"/>
      <c r="TXX94" s="921"/>
      <c r="TXY94" s="921"/>
      <c r="TXZ94" s="921"/>
      <c r="TYA94" s="921"/>
      <c r="TYB94" s="921"/>
      <c r="TYC94" s="921"/>
      <c r="TYD94" s="921"/>
      <c r="TYE94" s="921"/>
      <c r="TYF94" s="921"/>
      <c r="TYG94" s="921"/>
      <c r="TYH94" s="921"/>
      <c r="TYI94" s="921"/>
      <c r="TYJ94" s="921"/>
      <c r="TYK94" s="921"/>
      <c r="TYL94" s="921"/>
      <c r="TYM94" s="921"/>
      <c r="TYN94" s="921"/>
      <c r="TYO94" s="921"/>
      <c r="TYP94" s="921"/>
      <c r="TYQ94" s="921"/>
      <c r="TYR94" s="921"/>
      <c r="TYS94" s="921"/>
      <c r="TYT94" s="921"/>
      <c r="TYU94" s="921"/>
      <c r="TYV94" s="921"/>
      <c r="TYW94" s="921"/>
      <c r="TYX94" s="921"/>
      <c r="TYY94" s="921"/>
      <c r="TYZ94" s="921"/>
      <c r="TZA94" s="921"/>
      <c r="TZB94" s="921"/>
      <c r="TZC94" s="921"/>
      <c r="TZD94" s="921"/>
      <c r="TZE94" s="921"/>
      <c r="TZF94" s="921"/>
      <c r="TZG94" s="921"/>
      <c r="TZH94" s="921"/>
      <c r="TZI94" s="921"/>
      <c r="TZJ94" s="921"/>
      <c r="TZK94" s="921"/>
      <c r="TZL94" s="921"/>
      <c r="TZM94" s="921"/>
      <c r="TZN94" s="921"/>
      <c r="TZO94" s="921"/>
      <c r="TZP94" s="921"/>
      <c r="TZQ94" s="921"/>
      <c r="TZR94" s="921"/>
      <c r="TZS94" s="921"/>
      <c r="TZT94" s="921"/>
      <c r="TZU94" s="921"/>
      <c r="TZV94" s="921"/>
      <c r="TZW94" s="921"/>
      <c r="TZX94" s="921"/>
      <c r="TZY94" s="921"/>
      <c r="TZZ94" s="921"/>
      <c r="UAA94" s="921"/>
      <c r="UAB94" s="921"/>
      <c r="UAC94" s="921"/>
      <c r="UAD94" s="921"/>
      <c r="UAE94" s="921"/>
      <c r="UAF94" s="921"/>
      <c r="UAG94" s="921"/>
      <c r="UAH94" s="921"/>
      <c r="UAI94" s="921"/>
      <c r="UAJ94" s="921"/>
      <c r="UAK94" s="921"/>
      <c r="UAL94" s="921"/>
      <c r="UAM94" s="921"/>
      <c r="UAN94" s="921"/>
      <c r="UAO94" s="921"/>
      <c r="UAP94" s="921"/>
      <c r="UAQ94" s="921"/>
      <c r="UAR94" s="921"/>
      <c r="UAS94" s="921"/>
      <c r="UAT94" s="921"/>
      <c r="UAU94" s="921"/>
      <c r="UAV94" s="921"/>
      <c r="UAW94" s="921"/>
      <c r="UAX94" s="921"/>
      <c r="UAY94" s="921"/>
      <c r="UAZ94" s="921"/>
      <c r="UBA94" s="921"/>
      <c r="UBB94" s="921"/>
      <c r="UBC94" s="921"/>
      <c r="UBD94" s="921"/>
      <c r="UBE94" s="921"/>
      <c r="UBF94" s="921"/>
      <c r="UBG94" s="921"/>
      <c r="UBH94" s="921"/>
      <c r="UBI94" s="921"/>
      <c r="UBJ94" s="921"/>
      <c r="UBK94" s="921"/>
      <c r="UBL94" s="921"/>
      <c r="UBM94" s="921"/>
      <c r="UBN94" s="921"/>
      <c r="UBO94" s="921"/>
      <c r="UBP94" s="921"/>
      <c r="UBQ94" s="921"/>
      <c r="UBR94" s="921"/>
      <c r="UBS94" s="921"/>
      <c r="UBT94" s="921"/>
      <c r="UBU94" s="921"/>
      <c r="UBV94" s="921"/>
      <c r="UBW94" s="921"/>
      <c r="UBX94" s="921"/>
      <c r="UBY94" s="921"/>
      <c r="UBZ94" s="921"/>
      <c r="UCA94" s="921"/>
      <c r="UCB94" s="921"/>
      <c r="UCC94" s="921"/>
      <c r="UCD94" s="921"/>
      <c r="UCE94" s="921"/>
      <c r="UCF94" s="921"/>
      <c r="UCG94" s="921"/>
      <c r="UCH94" s="921"/>
      <c r="UCI94" s="921"/>
      <c r="UCJ94" s="921"/>
      <c r="UCK94" s="921"/>
      <c r="UCL94" s="921"/>
      <c r="UCM94" s="921"/>
      <c r="UCN94" s="921"/>
      <c r="UCO94" s="921"/>
      <c r="UCP94" s="921"/>
      <c r="UCQ94" s="921"/>
      <c r="UCR94" s="921"/>
      <c r="UCS94" s="921"/>
      <c r="UCT94" s="921"/>
      <c r="UCU94" s="921"/>
      <c r="UCV94" s="921"/>
      <c r="UCW94" s="921"/>
      <c r="UCX94" s="921"/>
      <c r="UCY94" s="921"/>
      <c r="UCZ94" s="921"/>
      <c r="UDA94" s="921"/>
      <c r="UDB94" s="921"/>
      <c r="UDC94" s="921"/>
      <c r="UDD94" s="921"/>
      <c r="UDE94" s="921"/>
      <c r="UDF94" s="921"/>
      <c r="UDG94" s="921"/>
      <c r="UDH94" s="921"/>
      <c r="UDI94" s="921"/>
      <c r="UDJ94" s="921"/>
      <c r="UDK94" s="921"/>
      <c r="UDL94" s="921"/>
      <c r="UDM94" s="921"/>
      <c r="UDN94" s="921"/>
      <c r="UDO94" s="921"/>
      <c r="UDP94" s="921"/>
      <c r="UDQ94" s="921"/>
      <c r="UDR94" s="921"/>
      <c r="UDS94" s="921"/>
      <c r="UDT94" s="921"/>
      <c r="UDU94" s="921"/>
      <c r="UDV94" s="921"/>
      <c r="UDW94" s="921"/>
      <c r="UDX94" s="921"/>
      <c r="UDY94" s="921"/>
      <c r="UDZ94" s="921"/>
      <c r="UEA94" s="921"/>
      <c r="UEB94" s="921"/>
      <c r="UEC94" s="921"/>
      <c r="UED94" s="921"/>
      <c r="UEE94" s="921"/>
      <c r="UEF94" s="921"/>
      <c r="UEG94" s="921"/>
      <c r="UEH94" s="921"/>
      <c r="UEI94" s="921"/>
      <c r="UEJ94" s="921"/>
      <c r="UEK94" s="921"/>
      <c r="UEL94" s="921"/>
      <c r="UEM94" s="921"/>
      <c r="UEN94" s="921"/>
      <c r="UEO94" s="921"/>
      <c r="UEP94" s="921"/>
      <c r="UEQ94" s="921"/>
      <c r="UER94" s="921"/>
      <c r="UES94" s="921"/>
      <c r="UET94" s="921"/>
      <c r="UEU94" s="921"/>
      <c r="UEV94" s="921"/>
      <c r="UEW94" s="921"/>
      <c r="UEX94" s="921"/>
      <c r="UEY94" s="921"/>
      <c r="UEZ94" s="921"/>
      <c r="UFA94" s="921"/>
      <c r="UFB94" s="921"/>
      <c r="UFC94" s="921"/>
      <c r="UFD94" s="921"/>
      <c r="UFE94" s="921"/>
      <c r="UFF94" s="921"/>
      <c r="UFG94" s="921"/>
      <c r="UFH94" s="921"/>
      <c r="UFI94" s="921"/>
      <c r="UFJ94" s="921"/>
      <c r="UFK94" s="921"/>
      <c r="UFL94" s="921"/>
      <c r="UFM94" s="921"/>
      <c r="UFN94" s="921"/>
      <c r="UFO94" s="921"/>
      <c r="UFP94" s="921"/>
      <c r="UFQ94" s="921"/>
      <c r="UFR94" s="921"/>
      <c r="UFS94" s="921"/>
      <c r="UFT94" s="921"/>
      <c r="UFU94" s="921"/>
      <c r="UFV94" s="921"/>
      <c r="UFW94" s="921"/>
      <c r="UFX94" s="921"/>
      <c r="UFY94" s="921"/>
      <c r="UFZ94" s="921"/>
      <c r="UGA94" s="921"/>
      <c r="UGB94" s="921"/>
      <c r="UGC94" s="921"/>
      <c r="UGD94" s="921"/>
      <c r="UGE94" s="921"/>
      <c r="UGF94" s="921"/>
      <c r="UGG94" s="921"/>
      <c r="UGH94" s="921"/>
      <c r="UGI94" s="921"/>
      <c r="UGJ94" s="921"/>
      <c r="UGK94" s="921"/>
      <c r="UGL94" s="921"/>
      <c r="UGM94" s="921"/>
      <c r="UGN94" s="921"/>
      <c r="UGO94" s="921"/>
      <c r="UGP94" s="921"/>
      <c r="UGQ94" s="921"/>
      <c r="UGR94" s="921"/>
      <c r="UGS94" s="921"/>
      <c r="UGT94" s="921"/>
      <c r="UGU94" s="921"/>
      <c r="UGV94" s="921"/>
      <c r="UGW94" s="921"/>
      <c r="UGX94" s="921"/>
      <c r="UGY94" s="921"/>
      <c r="UGZ94" s="921"/>
      <c r="UHA94" s="921"/>
      <c r="UHB94" s="921"/>
      <c r="UHC94" s="921"/>
      <c r="UHD94" s="921"/>
      <c r="UHE94" s="921"/>
      <c r="UHF94" s="921"/>
      <c r="UHG94" s="921"/>
      <c r="UHH94" s="921"/>
      <c r="UHI94" s="921"/>
      <c r="UHJ94" s="921"/>
      <c r="UHK94" s="921"/>
      <c r="UHL94" s="921"/>
      <c r="UHM94" s="921"/>
      <c r="UHN94" s="921"/>
      <c r="UHO94" s="921"/>
      <c r="UHP94" s="921"/>
      <c r="UHQ94" s="921"/>
      <c r="UHR94" s="921"/>
      <c r="UHS94" s="921"/>
      <c r="UHT94" s="921"/>
      <c r="UHU94" s="921"/>
      <c r="UHV94" s="921"/>
      <c r="UHW94" s="921"/>
      <c r="UHX94" s="921"/>
      <c r="UHY94" s="921"/>
      <c r="UHZ94" s="921"/>
      <c r="UIA94" s="921"/>
      <c r="UIB94" s="921"/>
      <c r="UIC94" s="921"/>
      <c r="UID94" s="921"/>
      <c r="UIE94" s="921"/>
      <c r="UIF94" s="921"/>
      <c r="UIG94" s="921"/>
      <c r="UIH94" s="921"/>
      <c r="UII94" s="921"/>
      <c r="UIJ94" s="921"/>
      <c r="UIK94" s="921"/>
      <c r="UIL94" s="921"/>
      <c r="UIM94" s="921"/>
      <c r="UIN94" s="921"/>
      <c r="UIO94" s="921"/>
      <c r="UIP94" s="921"/>
      <c r="UIQ94" s="921"/>
      <c r="UIR94" s="921"/>
      <c r="UIS94" s="921"/>
      <c r="UIT94" s="921"/>
      <c r="UIU94" s="921"/>
      <c r="UIV94" s="921"/>
      <c r="UIW94" s="921"/>
      <c r="UIX94" s="921"/>
      <c r="UIY94" s="921"/>
      <c r="UIZ94" s="921"/>
      <c r="UJA94" s="921"/>
      <c r="UJB94" s="921"/>
      <c r="UJC94" s="921"/>
      <c r="UJD94" s="921"/>
      <c r="UJE94" s="921"/>
      <c r="UJF94" s="921"/>
      <c r="UJG94" s="921"/>
      <c r="UJH94" s="921"/>
      <c r="UJI94" s="921"/>
      <c r="UJJ94" s="921"/>
      <c r="UJK94" s="921"/>
      <c r="UJL94" s="921"/>
      <c r="UJM94" s="921"/>
      <c r="UJN94" s="921"/>
      <c r="UJO94" s="921"/>
      <c r="UJP94" s="921"/>
      <c r="UJQ94" s="921"/>
      <c r="UJR94" s="921"/>
      <c r="UJS94" s="921"/>
      <c r="UJT94" s="921"/>
      <c r="UJU94" s="921"/>
      <c r="UJV94" s="921"/>
      <c r="UJW94" s="921"/>
      <c r="UJX94" s="921"/>
      <c r="UJY94" s="921"/>
      <c r="UJZ94" s="921"/>
      <c r="UKA94" s="921"/>
      <c r="UKB94" s="921"/>
      <c r="UKC94" s="921"/>
      <c r="UKD94" s="921"/>
      <c r="UKE94" s="921"/>
      <c r="UKF94" s="921"/>
      <c r="UKG94" s="921"/>
      <c r="UKH94" s="921"/>
      <c r="UKI94" s="921"/>
      <c r="UKJ94" s="921"/>
      <c r="UKK94" s="921"/>
      <c r="UKL94" s="921"/>
      <c r="UKM94" s="921"/>
      <c r="UKN94" s="921"/>
      <c r="UKO94" s="921"/>
      <c r="UKP94" s="921"/>
      <c r="UKQ94" s="921"/>
      <c r="UKR94" s="921"/>
      <c r="UKS94" s="921"/>
      <c r="UKT94" s="921"/>
      <c r="UKU94" s="921"/>
      <c r="UKV94" s="921"/>
      <c r="UKW94" s="921"/>
      <c r="UKX94" s="921"/>
      <c r="UKY94" s="921"/>
      <c r="UKZ94" s="921"/>
      <c r="ULA94" s="921"/>
      <c r="ULB94" s="921"/>
      <c r="ULC94" s="921"/>
      <c r="ULD94" s="921"/>
      <c r="ULE94" s="921"/>
      <c r="ULF94" s="921"/>
      <c r="ULG94" s="921"/>
      <c r="ULH94" s="921"/>
      <c r="ULI94" s="921"/>
      <c r="ULJ94" s="921"/>
      <c r="ULK94" s="921"/>
      <c r="ULL94" s="921"/>
      <c r="ULM94" s="921"/>
      <c r="ULN94" s="921"/>
      <c r="ULO94" s="921"/>
      <c r="ULP94" s="921"/>
      <c r="ULQ94" s="921"/>
      <c r="ULR94" s="921"/>
      <c r="ULS94" s="921"/>
      <c r="ULT94" s="921"/>
      <c r="ULU94" s="921"/>
      <c r="ULV94" s="921"/>
      <c r="ULW94" s="921"/>
      <c r="ULX94" s="921"/>
      <c r="ULY94" s="921"/>
      <c r="ULZ94" s="921"/>
      <c r="UMA94" s="921"/>
      <c r="UMB94" s="921"/>
      <c r="UMC94" s="921"/>
      <c r="UMD94" s="921"/>
      <c r="UME94" s="921"/>
      <c r="UMF94" s="921"/>
      <c r="UMG94" s="921"/>
      <c r="UMH94" s="921"/>
      <c r="UMI94" s="921"/>
      <c r="UMJ94" s="921"/>
      <c r="UMK94" s="921"/>
      <c r="UML94" s="921"/>
      <c r="UMM94" s="921"/>
      <c r="UMN94" s="921"/>
      <c r="UMO94" s="921"/>
      <c r="UMP94" s="921"/>
      <c r="UMQ94" s="921"/>
      <c r="UMR94" s="921"/>
      <c r="UMS94" s="921"/>
      <c r="UMT94" s="921"/>
      <c r="UMU94" s="921"/>
      <c r="UMV94" s="921"/>
      <c r="UMW94" s="921"/>
      <c r="UMX94" s="921"/>
      <c r="UMY94" s="921"/>
      <c r="UMZ94" s="921"/>
      <c r="UNA94" s="921"/>
      <c r="UNB94" s="921"/>
      <c r="UNC94" s="921"/>
      <c r="UND94" s="921"/>
      <c r="UNE94" s="921"/>
      <c r="UNF94" s="921"/>
      <c r="UNG94" s="921"/>
      <c r="UNH94" s="921"/>
      <c r="UNI94" s="921"/>
      <c r="UNJ94" s="921"/>
      <c r="UNK94" s="921"/>
      <c r="UNL94" s="921"/>
      <c r="UNM94" s="921"/>
      <c r="UNN94" s="921"/>
      <c r="UNO94" s="921"/>
      <c r="UNP94" s="921"/>
      <c r="UNQ94" s="921"/>
      <c r="UNR94" s="921"/>
      <c r="UNS94" s="921"/>
      <c r="UNT94" s="921"/>
      <c r="UNU94" s="921"/>
      <c r="UNV94" s="921"/>
      <c r="UNW94" s="921"/>
      <c r="UNX94" s="921"/>
      <c r="UNY94" s="921"/>
      <c r="UNZ94" s="921"/>
      <c r="UOA94" s="921"/>
      <c r="UOB94" s="921"/>
      <c r="UOC94" s="921"/>
      <c r="UOD94" s="921"/>
      <c r="UOE94" s="921"/>
      <c r="UOF94" s="921"/>
      <c r="UOG94" s="921"/>
      <c r="UOH94" s="921"/>
      <c r="UOI94" s="921"/>
      <c r="UOJ94" s="921"/>
      <c r="UOK94" s="921"/>
      <c r="UOL94" s="921"/>
      <c r="UOM94" s="921"/>
      <c r="UON94" s="921"/>
      <c r="UOO94" s="921"/>
      <c r="UOP94" s="921"/>
      <c r="UOQ94" s="921"/>
      <c r="UOR94" s="921"/>
      <c r="UOS94" s="921"/>
      <c r="UOT94" s="921"/>
      <c r="UOU94" s="921"/>
      <c r="UOV94" s="921"/>
      <c r="UOW94" s="921"/>
      <c r="UOX94" s="921"/>
      <c r="UOY94" s="921"/>
      <c r="UOZ94" s="921"/>
      <c r="UPA94" s="921"/>
      <c r="UPB94" s="921"/>
      <c r="UPC94" s="921"/>
      <c r="UPD94" s="921"/>
      <c r="UPE94" s="921"/>
      <c r="UPF94" s="921"/>
      <c r="UPG94" s="921"/>
      <c r="UPH94" s="921"/>
      <c r="UPI94" s="921"/>
      <c r="UPJ94" s="921"/>
      <c r="UPK94" s="921"/>
      <c r="UPL94" s="921"/>
      <c r="UPM94" s="921"/>
      <c r="UPN94" s="921"/>
      <c r="UPO94" s="921"/>
      <c r="UPP94" s="921"/>
      <c r="UPQ94" s="921"/>
      <c r="UPR94" s="921"/>
      <c r="UPS94" s="921"/>
      <c r="UPT94" s="921"/>
      <c r="UPU94" s="921"/>
      <c r="UPV94" s="921"/>
      <c r="UPW94" s="921"/>
      <c r="UPX94" s="921"/>
      <c r="UPY94" s="921"/>
      <c r="UPZ94" s="921"/>
      <c r="UQA94" s="921"/>
      <c r="UQB94" s="921"/>
      <c r="UQC94" s="921"/>
      <c r="UQD94" s="921"/>
      <c r="UQE94" s="921"/>
      <c r="UQF94" s="921"/>
      <c r="UQG94" s="921"/>
      <c r="UQH94" s="921"/>
      <c r="UQI94" s="921"/>
      <c r="UQJ94" s="921"/>
      <c r="UQK94" s="921"/>
      <c r="UQL94" s="921"/>
      <c r="UQM94" s="921"/>
      <c r="UQN94" s="921"/>
      <c r="UQO94" s="921"/>
      <c r="UQP94" s="921"/>
      <c r="UQQ94" s="921"/>
      <c r="UQR94" s="921"/>
      <c r="UQS94" s="921"/>
      <c r="UQT94" s="921"/>
      <c r="UQU94" s="921"/>
      <c r="UQV94" s="921"/>
      <c r="UQW94" s="921"/>
      <c r="UQX94" s="921"/>
      <c r="UQY94" s="921"/>
      <c r="UQZ94" s="921"/>
      <c r="URA94" s="921"/>
      <c r="URB94" s="921"/>
      <c r="URC94" s="921"/>
      <c r="URD94" s="921"/>
      <c r="URE94" s="921"/>
      <c r="URF94" s="921"/>
      <c r="URG94" s="921"/>
      <c r="URH94" s="921"/>
      <c r="URI94" s="921"/>
      <c r="URJ94" s="921"/>
      <c r="URK94" s="921"/>
      <c r="URL94" s="921"/>
      <c r="URM94" s="921"/>
      <c r="URN94" s="921"/>
      <c r="URO94" s="921"/>
      <c r="URP94" s="921"/>
      <c r="URQ94" s="921"/>
      <c r="URR94" s="921"/>
      <c r="URS94" s="921"/>
      <c r="URT94" s="921"/>
      <c r="URU94" s="921"/>
      <c r="URV94" s="921"/>
      <c r="URW94" s="921"/>
      <c r="URX94" s="921"/>
      <c r="URY94" s="921"/>
      <c r="URZ94" s="921"/>
      <c r="USA94" s="921"/>
      <c r="USB94" s="921"/>
      <c r="USC94" s="921"/>
      <c r="USD94" s="921"/>
      <c r="USE94" s="921"/>
      <c r="USF94" s="921"/>
      <c r="USG94" s="921"/>
      <c r="USH94" s="921"/>
      <c r="USI94" s="921"/>
      <c r="USJ94" s="921"/>
      <c r="USK94" s="921"/>
      <c r="USL94" s="921"/>
      <c r="USM94" s="921"/>
      <c r="USN94" s="921"/>
      <c r="USO94" s="921"/>
      <c r="USP94" s="921"/>
      <c r="USQ94" s="921"/>
      <c r="USR94" s="921"/>
      <c r="USS94" s="921"/>
      <c r="UST94" s="921"/>
      <c r="USU94" s="921"/>
      <c r="USV94" s="921"/>
      <c r="USW94" s="921"/>
      <c r="USX94" s="921"/>
      <c r="USY94" s="921"/>
      <c r="USZ94" s="921"/>
      <c r="UTA94" s="921"/>
      <c r="UTB94" s="921"/>
      <c r="UTC94" s="921"/>
      <c r="UTD94" s="921"/>
      <c r="UTE94" s="921"/>
      <c r="UTF94" s="921"/>
      <c r="UTG94" s="921"/>
      <c r="UTH94" s="921"/>
      <c r="UTI94" s="921"/>
      <c r="UTJ94" s="921"/>
      <c r="UTK94" s="921"/>
      <c r="UTL94" s="921"/>
      <c r="UTM94" s="921"/>
      <c r="UTN94" s="921"/>
      <c r="UTO94" s="921"/>
      <c r="UTP94" s="921"/>
      <c r="UTQ94" s="921"/>
      <c r="UTR94" s="921"/>
      <c r="UTS94" s="921"/>
      <c r="UTT94" s="921"/>
      <c r="UTU94" s="921"/>
      <c r="UTV94" s="921"/>
      <c r="UTW94" s="921"/>
      <c r="UTX94" s="921"/>
      <c r="UTY94" s="921"/>
      <c r="UTZ94" s="921"/>
      <c r="UUA94" s="921"/>
      <c r="UUB94" s="921"/>
      <c r="UUC94" s="921"/>
      <c r="UUD94" s="921"/>
      <c r="UUE94" s="921"/>
      <c r="UUF94" s="921"/>
      <c r="UUG94" s="921"/>
      <c r="UUH94" s="921"/>
      <c r="UUI94" s="921"/>
      <c r="UUJ94" s="921"/>
      <c r="UUK94" s="921"/>
      <c r="UUL94" s="921"/>
      <c r="UUM94" s="921"/>
      <c r="UUN94" s="921"/>
      <c r="UUO94" s="921"/>
      <c r="UUP94" s="921"/>
      <c r="UUQ94" s="921"/>
      <c r="UUR94" s="921"/>
      <c r="UUS94" s="921"/>
      <c r="UUT94" s="921"/>
      <c r="UUU94" s="921"/>
      <c r="UUV94" s="921"/>
      <c r="UUW94" s="921"/>
      <c r="UUX94" s="921"/>
      <c r="UUY94" s="921"/>
      <c r="UUZ94" s="921"/>
      <c r="UVA94" s="921"/>
      <c r="UVB94" s="921"/>
      <c r="UVC94" s="921"/>
      <c r="UVD94" s="921"/>
      <c r="UVE94" s="921"/>
      <c r="UVF94" s="921"/>
      <c r="UVG94" s="921"/>
      <c r="UVH94" s="921"/>
      <c r="UVI94" s="921"/>
      <c r="UVJ94" s="921"/>
      <c r="UVK94" s="921"/>
      <c r="UVL94" s="921"/>
      <c r="UVM94" s="921"/>
      <c r="UVN94" s="921"/>
      <c r="UVO94" s="921"/>
      <c r="UVP94" s="921"/>
      <c r="UVQ94" s="921"/>
      <c r="UVR94" s="921"/>
      <c r="UVS94" s="921"/>
      <c r="UVT94" s="921"/>
      <c r="UVU94" s="921"/>
      <c r="UVV94" s="921"/>
      <c r="UVW94" s="921"/>
      <c r="UVX94" s="921"/>
      <c r="UVY94" s="921"/>
      <c r="UVZ94" s="921"/>
      <c r="UWA94" s="921"/>
      <c r="UWB94" s="921"/>
      <c r="UWC94" s="921"/>
      <c r="UWD94" s="921"/>
      <c r="UWE94" s="921"/>
      <c r="UWF94" s="921"/>
      <c r="UWG94" s="921"/>
      <c r="UWH94" s="921"/>
      <c r="UWI94" s="921"/>
      <c r="UWJ94" s="921"/>
      <c r="UWK94" s="921"/>
      <c r="UWL94" s="921"/>
      <c r="UWM94" s="921"/>
      <c r="UWN94" s="921"/>
      <c r="UWO94" s="921"/>
      <c r="UWP94" s="921"/>
      <c r="UWQ94" s="921"/>
      <c r="UWR94" s="921"/>
      <c r="UWS94" s="921"/>
      <c r="UWT94" s="921"/>
      <c r="UWU94" s="921"/>
      <c r="UWV94" s="921"/>
      <c r="UWW94" s="921"/>
      <c r="UWX94" s="921"/>
      <c r="UWY94" s="921"/>
      <c r="UWZ94" s="921"/>
      <c r="UXA94" s="921"/>
      <c r="UXB94" s="921"/>
      <c r="UXC94" s="921"/>
      <c r="UXD94" s="921"/>
      <c r="UXE94" s="921"/>
      <c r="UXF94" s="921"/>
      <c r="UXG94" s="921"/>
      <c r="UXH94" s="921"/>
      <c r="UXI94" s="921"/>
      <c r="UXJ94" s="921"/>
      <c r="UXK94" s="921"/>
      <c r="UXL94" s="921"/>
      <c r="UXM94" s="921"/>
      <c r="UXN94" s="921"/>
      <c r="UXO94" s="921"/>
      <c r="UXP94" s="921"/>
      <c r="UXQ94" s="921"/>
      <c r="UXR94" s="921"/>
      <c r="UXS94" s="921"/>
      <c r="UXT94" s="921"/>
      <c r="UXU94" s="921"/>
      <c r="UXV94" s="921"/>
      <c r="UXW94" s="921"/>
      <c r="UXX94" s="921"/>
      <c r="UXY94" s="921"/>
      <c r="UXZ94" s="921"/>
      <c r="UYA94" s="921"/>
      <c r="UYB94" s="921"/>
      <c r="UYC94" s="921"/>
      <c r="UYD94" s="921"/>
      <c r="UYE94" s="921"/>
      <c r="UYF94" s="921"/>
      <c r="UYG94" s="921"/>
      <c r="UYH94" s="921"/>
      <c r="UYI94" s="921"/>
      <c r="UYJ94" s="921"/>
      <c r="UYK94" s="921"/>
      <c r="UYL94" s="921"/>
      <c r="UYM94" s="921"/>
      <c r="UYN94" s="921"/>
      <c r="UYO94" s="921"/>
      <c r="UYP94" s="921"/>
      <c r="UYQ94" s="921"/>
      <c r="UYR94" s="921"/>
      <c r="UYS94" s="921"/>
      <c r="UYT94" s="921"/>
      <c r="UYU94" s="921"/>
      <c r="UYV94" s="921"/>
      <c r="UYW94" s="921"/>
      <c r="UYX94" s="921"/>
      <c r="UYY94" s="921"/>
      <c r="UYZ94" s="921"/>
      <c r="UZA94" s="921"/>
      <c r="UZB94" s="921"/>
      <c r="UZC94" s="921"/>
      <c r="UZD94" s="921"/>
      <c r="UZE94" s="921"/>
      <c r="UZF94" s="921"/>
      <c r="UZG94" s="921"/>
      <c r="UZH94" s="921"/>
      <c r="UZI94" s="921"/>
      <c r="UZJ94" s="921"/>
      <c r="UZK94" s="921"/>
      <c r="UZL94" s="921"/>
      <c r="UZM94" s="921"/>
      <c r="UZN94" s="921"/>
      <c r="UZO94" s="921"/>
      <c r="UZP94" s="921"/>
      <c r="UZQ94" s="921"/>
      <c r="UZR94" s="921"/>
      <c r="UZS94" s="921"/>
      <c r="UZT94" s="921"/>
      <c r="UZU94" s="921"/>
      <c r="UZV94" s="921"/>
      <c r="UZW94" s="921"/>
      <c r="UZX94" s="921"/>
      <c r="UZY94" s="921"/>
      <c r="UZZ94" s="921"/>
      <c r="VAA94" s="921"/>
      <c r="VAB94" s="921"/>
      <c r="VAC94" s="921"/>
      <c r="VAD94" s="921"/>
      <c r="VAE94" s="921"/>
      <c r="VAF94" s="921"/>
      <c r="VAG94" s="921"/>
      <c r="VAH94" s="921"/>
      <c r="VAI94" s="921"/>
      <c r="VAJ94" s="921"/>
      <c r="VAK94" s="921"/>
      <c r="VAL94" s="921"/>
      <c r="VAM94" s="921"/>
      <c r="VAN94" s="921"/>
      <c r="VAO94" s="921"/>
      <c r="VAP94" s="921"/>
      <c r="VAQ94" s="921"/>
      <c r="VAR94" s="921"/>
      <c r="VAS94" s="921"/>
      <c r="VAT94" s="921"/>
      <c r="VAU94" s="921"/>
      <c r="VAV94" s="921"/>
      <c r="VAW94" s="921"/>
      <c r="VAX94" s="921"/>
      <c r="VAY94" s="921"/>
      <c r="VAZ94" s="921"/>
      <c r="VBA94" s="921"/>
      <c r="VBB94" s="921"/>
      <c r="VBC94" s="921"/>
      <c r="VBD94" s="921"/>
      <c r="VBE94" s="921"/>
      <c r="VBF94" s="921"/>
      <c r="VBG94" s="921"/>
      <c r="VBH94" s="921"/>
      <c r="VBI94" s="921"/>
      <c r="VBJ94" s="921"/>
      <c r="VBK94" s="921"/>
      <c r="VBL94" s="921"/>
      <c r="VBM94" s="921"/>
      <c r="VBN94" s="921"/>
      <c r="VBO94" s="921"/>
      <c r="VBP94" s="921"/>
      <c r="VBQ94" s="921"/>
      <c r="VBR94" s="921"/>
      <c r="VBS94" s="921"/>
      <c r="VBT94" s="921"/>
      <c r="VBU94" s="921"/>
      <c r="VBV94" s="921"/>
      <c r="VBW94" s="921"/>
      <c r="VBX94" s="921"/>
      <c r="VBY94" s="921"/>
      <c r="VBZ94" s="921"/>
      <c r="VCA94" s="921"/>
      <c r="VCB94" s="921"/>
      <c r="VCC94" s="921"/>
      <c r="VCD94" s="921"/>
      <c r="VCE94" s="921"/>
      <c r="VCF94" s="921"/>
      <c r="VCG94" s="921"/>
      <c r="VCH94" s="921"/>
      <c r="VCI94" s="921"/>
      <c r="VCJ94" s="921"/>
      <c r="VCK94" s="921"/>
      <c r="VCL94" s="921"/>
      <c r="VCM94" s="921"/>
      <c r="VCN94" s="921"/>
      <c r="VCO94" s="921"/>
      <c r="VCP94" s="921"/>
      <c r="VCQ94" s="921"/>
      <c r="VCR94" s="921"/>
      <c r="VCS94" s="921"/>
      <c r="VCT94" s="921"/>
      <c r="VCU94" s="921"/>
      <c r="VCV94" s="921"/>
      <c r="VCW94" s="921"/>
      <c r="VCX94" s="921"/>
      <c r="VCY94" s="921"/>
      <c r="VCZ94" s="921"/>
      <c r="VDA94" s="921"/>
      <c r="VDB94" s="921"/>
      <c r="VDC94" s="921"/>
      <c r="VDD94" s="921"/>
      <c r="VDE94" s="921"/>
      <c r="VDF94" s="921"/>
      <c r="VDG94" s="921"/>
      <c r="VDH94" s="921"/>
      <c r="VDI94" s="921"/>
      <c r="VDJ94" s="921"/>
      <c r="VDK94" s="921"/>
      <c r="VDL94" s="921"/>
      <c r="VDM94" s="921"/>
      <c r="VDN94" s="921"/>
      <c r="VDO94" s="921"/>
      <c r="VDP94" s="921"/>
      <c r="VDQ94" s="921"/>
      <c r="VDR94" s="921"/>
      <c r="VDS94" s="921"/>
      <c r="VDT94" s="921"/>
      <c r="VDU94" s="921"/>
      <c r="VDV94" s="921"/>
      <c r="VDW94" s="921"/>
      <c r="VDX94" s="921"/>
      <c r="VDY94" s="921"/>
      <c r="VDZ94" s="921"/>
      <c r="VEA94" s="921"/>
      <c r="VEB94" s="921"/>
      <c r="VEC94" s="921"/>
      <c r="VED94" s="921"/>
      <c r="VEE94" s="921"/>
      <c r="VEF94" s="921"/>
      <c r="VEG94" s="921"/>
      <c r="VEH94" s="921"/>
      <c r="VEI94" s="921"/>
      <c r="VEJ94" s="921"/>
      <c r="VEK94" s="921"/>
      <c r="VEL94" s="921"/>
      <c r="VEM94" s="921"/>
      <c r="VEN94" s="921"/>
      <c r="VEO94" s="921"/>
      <c r="VEP94" s="921"/>
      <c r="VEQ94" s="921"/>
      <c r="VER94" s="921"/>
      <c r="VES94" s="921"/>
      <c r="VET94" s="921"/>
      <c r="VEU94" s="921"/>
      <c r="VEV94" s="921"/>
      <c r="VEW94" s="921"/>
      <c r="VEX94" s="921"/>
      <c r="VEY94" s="921"/>
      <c r="VEZ94" s="921"/>
      <c r="VFA94" s="921"/>
      <c r="VFB94" s="921"/>
      <c r="VFC94" s="921"/>
      <c r="VFD94" s="921"/>
      <c r="VFE94" s="921"/>
      <c r="VFF94" s="921"/>
      <c r="VFG94" s="921"/>
      <c r="VFH94" s="921"/>
      <c r="VFI94" s="921"/>
      <c r="VFJ94" s="921"/>
      <c r="VFK94" s="921"/>
      <c r="VFL94" s="921"/>
      <c r="VFM94" s="921"/>
      <c r="VFN94" s="921"/>
      <c r="VFO94" s="921"/>
      <c r="VFP94" s="921"/>
      <c r="VFQ94" s="921"/>
      <c r="VFR94" s="921"/>
      <c r="VFS94" s="921"/>
      <c r="VFT94" s="921"/>
      <c r="VFU94" s="921"/>
      <c r="VFV94" s="921"/>
      <c r="VFW94" s="921"/>
      <c r="VFX94" s="921"/>
      <c r="VFY94" s="921"/>
      <c r="VFZ94" s="921"/>
      <c r="VGA94" s="921"/>
      <c r="VGB94" s="921"/>
      <c r="VGC94" s="921"/>
      <c r="VGD94" s="921"/>
      <c r="VGE94" s="921"/>
      <c r="VGF94" s="921"/>
      <c r="VGG94" s="921"/>
      <c r="VGH94" s="921"/>
      <c r="VGI94" s="921"/>
      <c r="VGJ94" s="921"/>
      <c r="VGK94" s="921"/>
      <c r="VGL94" s="921"/>
      <c r="VGM94" s="921"/>
      <c r="VGN94" s="921"/>
      <c r="VGO94" s="921"/>
      <c r="VGP94" s="921"/>
      <c r="VGQ94" s="921"/>
      <c r="VGR94" s="921"/>
      <c r="VGS94" s="921"/>
      <c r="VGT94" s="921"/>
      <c r="VGU94" s="921"/>
      <c r="VGV94" s="921"/>
      <c r="VGW94" s="921"/>
      <c r="VGX94" s="921"/>
      <c r="VGY94" s="921"/>
      <c r="VGZ94" s="921"/>
      <c r="VHA94" s="921"/>
      <c r="VHB94" s="921"/>
      <c r="VHC94" s="921"/>
      <c r="VHD94" s="921"/>
      <c r="VHE94" s="921"/>
      <c r="VHF94" s="921"/>
      <c r="VHG94" s="921"/>
      <c r="VHH94" s="921"/>
      <c r="VHI94" s="921"/>
      <c r="VHJ94" s="921"/>
      <c r="VHK94" s="921"/>
      <c r="VHL94" s="921"/>
      <c r="VHM94" s="921"/>
      <c r="VHN94" s="921"/>
      <c r="VHO94" s="921"/>
      <c r="VHP94" s="921"/>
      <c r="VHQ94" s="921"/>
      <c r="VHR94" s="921"/>
      <c r="VHS94" s="921"/>
      <c r="VHT94" s="921"/>
      <c r="VHU94" s="921"/>
      <c r="VHV94" s="921"/>
      <c r="VHW94" s="921"/>
      <c r="VHX94" s="921"/>
      <c r="VHY94" s="921"/>
      <c r="VHZ94" s="921"/>
      <c r="VIA94" s="921"/>
      <c r="VIB94" s="921"/>
      <c r="VIC94" s="921"/>
      <c r="VID94" s="921"/>
      <c r="VIE94" s="921"/>
      <c r="VIF94" s="921"/>
      <c r="VIG94" s="921"/>
      <c r="VIH94" s="921"/>
      <c r="VII94" s="921"/>
      <c r="VIJ94" s="921"/>
      <c r="VIK94" s="921"/>
      <c r="VIL94" s="921"/>
      <c r="VIM94" s="921"/>
      <c r="VIN94" s="921"/>
      <c r="VIO94" s="921"/>
      <c r="VIP94" s="921"/>
      <c r="VIQ94" s="921"/>
      <c r="VIR94" s="921"/>
      <c r="VIS94" s="921"/>
      <c r="VIT94" s="921"/>
      <c r="VIU94" s="921"/>
      <c r="VIV94" s="921"/>
      <c r="VIW94" s="921"/>
      <c r="VIX94" s="921"/>
      <c r="VIY94" s="921"/>
      <c r="VIZ94" s="921"/>
      <c r="VJA94" s="921"/>
      <c r="VJB94" s="921"/>
      <c r="VJC94" s="921"/>
      <c r="VJD94" s="921"/>
      <c r="VJE94" s="921"/>
      <c r="VJF94" s="921"/>
      <c r="VJG94" s="921"/>
      <c r="VJH94" s="921"/>
      <c r="VJI94" s="921"/>
      <c r="VJJ94" s="921"/>
      <c r="VJK94" s="921"/>
      <c r="VJL94" s="921"/>
      <c r="VJM94" s="921"/>
      <c r="VJN94" s="921"/>
      <c r="VJO94" s="921"/>
      <c r="VJP94" s="921"/>
      <c r="VJQ94" s="921"/>
      <c r="VJR94" s="921"/>
      <c r="VJS94" s="921"/>
      <c r="VJT94" s="921"/>
      <c r="VJU94" s="921"/>
      <c r="VJV94" s="921"/>
      <c r="VJW94" s="921"/>
      <c r="VJX94" s="921"/>
      <c r="VJY94" s="921"/>
      <c r="VJZ94" s="921"/>
      <c r="VKA94" s="921"/>
      <c r="VKB94" s="921"/>
      <c r="VKC94" s="921"/>
      <c r="VKD94" s="921"/>
      <c r="VKE94" s="921"/>
      <c r="VKF94" s="921"/>
      <c r="VKG94" s="921"/>
      <c r="VKH94" s="921"/>
      <c r="VKI94" s="921"/>
      <c r="VKJ94" s="921"/>
      <c r="VKK94" s="921"/>
      <c r="VKL94" s="921"/>
      <c r="VKM94" s="921"/>
      <c r="VKN94" s="921"/>
      <c r="VKO94" s="921"/>
      <c r="VKP94" s="921"/>
      <c r="VKQ94" s="921"/>
      <c r="VKR94" s="921"/>
      <c r="VKS94" s="921"/>
      <c r="VKT94" s="921"/>
      <c r="VKU94" s="921"/>
      <c r="VKV94" s="921"/>
      <c r="VKW94" s="921"/>
      <c r="VKX94" s="921"/>
      <c r="VKY94" s="921"/>
      <c r="VKZ94" s="921"/>
      <c r="VLA94" s="921"/>
      <c r="VLB94" s="921"/>
      <c r="VLC94" s="921"/>
      <c r="VLD94" s="921"/>
      <c r="VLE94" s="921"/>
      <c r="VLF94" s="921"/>
      <c r="VLG94" s="921"/>
      <c r="VLH94" s="921"/>
      <c r="VLI94" s="921"/>
      <c r="VLJ94" s="921"/>
      <c r="VLK94" s="921"/>
      <c r="VLL94" s="921"/>
      <c r="VLM94" s="921"/>
      <c r="VLN94" s="921"/>
      <c r="VLO94" s="921"/>
      <c r="VLP94" s="921"/>
      <c r="VLQ94" s="921"/>
      <c r="VLR94" s="921"/>
      <c r="VLS94" s="921"/>
      <c r="VLT94" s="921"/>
      <c r="VLU94" s="921"/>
      <c r="VLV94" s="921"/>
      <c r="VLW94" s="921"/>
      <c r="VLX94" s="921"/>
      <c r="VLY94" s="921"/>
      <c r="VLZ94" s="921"/>
      <c r="VMA94" s="921"/>
      <c r="VMB94" s="921"/>
      <c r="VMC94" s="921"/>
      <c r="VMD94" s="921"/>
      <c r="VME94" s="921"/>
      <c r="VMF94" s="921"/>
      <c r="VMG94" s="921"/>
      <c r="VMH94" s="921"/>
      <c r="VMI94" s="921"/>
      <c r="VMJ94" s="921"/>
      <c r="VMK94" s="921"/>
      <c r="VML94" s="921"/>
      <c r="VMM94" s="921"/>
      <c r="VMN94" s="921"/>
      <c r="VMO94" s="921"/>
      <c r="VMP94" s="921"/>
      <c r="VMQ94" s="921"/>
      <c r="VMR94" s="921"/>
      <c r="VMS94" s="921"/>
      <c r="VMT94" s="921"/>
      <c r="VMU94" s="921"/>
      <c r="VMV94" s="921"/>
      <c r="VMW94" s="921"/>
      <c r="VMX94" s="921"/>
      <c r="VMY94" s="921"/>
      <c r="VMZ94" s="921"/>
      <c r="VNA94" s="921"/>
      <c r="VNB94" s="921"/>
      <c r="VNC94" s="921"/>
      <c r="VND94" s="921"/>
      <c r="VNE94" s="921"/>
      <c r="VNF94" s="921"/>
      <c r="VNG94" s="921"/>
      <c r="VNH94" s="921"/>
      <c r="VNI94" s="921"/>
      <c r="VNJ94" s="921"/>
      <c r="VNK94" s="921"/>
      <c r="VNL94" s="921"/>
      <c r="VNM94" s="921"/>
      <c r="VNN94" s="921"/>
      <c r="VNO94" s="921"/>
      <c r="VNP94" s="921"/>
      <c r="VNQ94" s="921"/>
      <c r="VNR94" s="921"/>
      <c r="VNS94" s="921"/>
      <c r="VNT94" s="921"/>
      <c r="VNU94" s="921"/>
      <c r="VNV94" s="921"/>
      <c r="VNW94" s="921"/>
      <c r="VNX94" s="921"/>
      <c r="VNY94" s="921"/>
      <c r="VNZ94" s="921"/>
      <c r="VOA94" s="921"/>
      <c r="VOB94" s="921"/>
      <c r="VOC94" s="921"/>
      <c r="VOD94" s="921"/>
      <c r="VOE94" s="921"/>
      <c r="VOF94" s="921"/>
      <c r="VOG94" s="921"/>
      <c r="VOH94" s="921"/>
      <c r="VOI94" s="921"/>
      <c r="VOJ94" s="921"/>
      <c r="VOK94" s="921"/>
      <c r="VOL94" s="921"/>
      <c r="VOM94" s="921"/>
      <c r="VON94" s="921"/>
      <c r="VOO94" s="921"/>
      <c r="VOP94" s="921"/>
      <c r="VOQ94" s="921"/>
      <c r="VOR94" s="921"/>
      <c r="VOS94" s="921"/>
      <c r="VOT94" s="921"/>
      <c r="VOU94" s="921"/>
      <c r="VOV94" s="921"/>
      <c r="VOW94" s="921"/>
      <c r="VOX94" s="921"/>
      <c r="VOY94" s="921"/>
      <c r="VOZ94" s="921"/>
      <c r="VPA94" s="921"/>
      <c r="VPB94" s="921"/>
      <c r="VPC94" s="921"/>
      <c r="VPD94" s="921"/>
      <c r="VPE94" s="921"/>
      <c r="VPF94" s="921"/>
      <c r="VPG94" s="921"/>
      <c r="VPH94" s="921"/>
      <c r="VPI94" s="921"/>
      <c r="VPJ94" s="921"/>
      <c r="VPK94" s="921"/>
      <c r="VPL94" s="921"/>
      <c r="VPM94" s="921"/>
      <c r="VPN94" s="921"/>
      <c r="VPO94" s="921"/>
      <c r="VPP94" s="921"/>
      <c r="VPQ94" s="921"/>
      <c r="VPR94" s="921"/>
      <c r="VPS94" s="921"/>
      <c r="VPT94" s="921"/>
      <c r="VPU94" s="921"/>
      <c r="VPV94" s="921"/>
      <c r="VPW94" s="921"/>
      <c r="VPX94" s="921"/>
      <c r="VPY94" s="921"/>
      <c r="VPZ94" s="921"/>
      <c r="VQA94" s="921"/>
      <c r="VQB94" s="921"/>
      <c r="VQC94" s="921"/>
      <c r="VQD94" s="921"/>
      <c r="VQE94" s="921"/>
      <c r="VQF94" s="921"/>
      <c r="VQG94" s="921"/>
      <c r="VQH94" s="921"/>
      <c r="VQI94" s="921"/>
      <c r="VQJ94" s="921"/>
      <c r="VQK94" s="921"/>
      <c r="VQL94" s="921"/>
      <c r="VQM94" s="921"/>
      <c r="VQN94" s="921"/>
      <c r="VQO94" s="921"/>
      <c r="VQP94" s="921"/>
      <c r="VQQ94" s="921"/>
      <c r="VQR94" s="921"/>
      <c r="VQS94" s="921"/>
      <c r="VQT94" s="921"/>
      <c r="VQU94" s="921"/>
      <c r="VQV94" s="921"/>
      <c r="VQW94" s="921"/>
      <c r="VQX94" s="921"/>
      <c r="VQY94" s="921"/>
      <c r="VQZ94" s="921"/>
      <c r="VRA94" s="921"/>
      <c r="VRB94" s="921"/>
      <c r="VRC94" s="921"/>
      <c r="VRD94" s="921"/>
      <c r="VRE94" s="921"/>
      <c r="VRF94" s="921"/>
      <c r="VRG94" s="921"/>
      <c r="VRH94" s="921"/>
      <c r="VRI94" s="921"/>
      <c r="VRJ94" s="921"/>
      <c r="VRK94" s="921"/>
      <c r="VRL94" s="921"/>
      <c r="VRM94" s="921"/>
      <c r="VRN94" s="921"/>
      <c r="VRO94" s="921"/>
      <c r="VRP94" s="921"/>
      <c r="VRQ94" s="921"/>
      <c r="VRR94" s="921"/>
      <c r="VRS94" s="921"/>
      <c r="VRT94" s="921"/>
      <c r="VRU94" s="921"/>
      <c r="VRV94" s="921"/>
      <c r="VRW94" s="921"/>
      <c r="VRX94" s="921"/>
      <c r="VRY94" s="921"/>
      <c r="VRZ94" s="921"/>
      <c r="VSA94" s="921"/>
      <c r="VSB94" s="921"/>
      <c r="VSC94" s="921"/>
      <c r="VSD94" s="921"/>
      <c r="VSE94" s="921"/>
      <c r="VSF94" s="921"/>
      <c r="VSG94" s="921"/>
      <c r="VSH94" s="921"/>
      <c r="VSI94" s="921"/>
      <c r="VSJ94" s="921"/>
      <c r="VSK94" s="921"/>
      <c r="VSL94" s="921"/>
      <c r="VSM94" s="921"/>
      <c r="VSN94" s="921"/>
      <c r="VSO94" s="921"/>
      <c r="VSP94" s="921"/>
      <c r="VSQ94" s="921"/>
      <c r="VSR94" s="921"/>
      <c r="VSS94" s="921"/>
      <c r="VST94" s="921"/>
      <c r="VSU94" s="921"/>
      <c r="VSV94" s="921"/>
      <c r="VSW94" s="921"/>
      <c r="VSX94" s="921"/>
      <c r="VSY94" s="921"/>
      <c r="VSZ94" s="921"/>
      <c r="VTA94" s="921"/>
      <c r="VTB94" s="921"/>
      <c r="VTC94" s="921"/>
      <c r="VTD94" s="921"/>
      <c r="VTE94" s="921"/>
      <c r="VTF94" s="921"/>
      <c r="VTG94" s="921"/>
      <c r="VTH94" s="921"/>
      <c r="VTI94" s="921"/>
      <c r="VTJ94" s="921"/>
      <c r="VTK94" s="921"/>
      <c r="VTL94" s="921"/>
      <c r="VTM94" s="921"/>
      <c r="VTN94" s="921"/>
      <c r="VTO94" s="921"/>
      <c r="VTP94" s="921"/>
      <c r="VTQ94" s="921"/>
      <c r="VTR94" s="921"/>
      <c r="VTS94" s="921"/>
      <c r="VTT94" s="921"/>
      <c r="VTU94" s="921"/>
      <c r="VTV94" s="921"/>
      <c r="VTW94" s="921"/>
      <c r="VTX94" s="921"/>
      <c r="VTY94" s="921"/>
      <c r="VTZ94" s="921"/>
      <c r="VUA94" s="921"/>
      <c r="VUB94" s="921"/>
      <c r="VUC94" s="921"/>
      <c r="VUD94" s="921"/>
      <c r="VUE94" s="921"/>
      <c r="VUF94" s="921"/>
      <c r="VUG94" s="921"/>
      <c r="VUH94" s="921"/>
      <c r="VUI94" s="921"/>
      <c r="VUJ94" s="921"/>
      <c r="VUK94" s="921"/>
      <c r="VUL94" s="921"/>
      <c r="VUM94" s="921"/>
      <c r="VUN94" s="921"/>
      <c r="VUO94" s="921"/>
      <c r="VUP94" s="921"/>
      <c r="VUQ94" s="921"/>
      <c r="VUR94" s="921"/>
      <c r="VUS94" s="921"/>
      <c r="VUT94" s="921"/>
      <c r="VUU94" s="921"/>
      <c r="VUV94" s="921"/>
      <c r="VUW94" s="921"/>
      <c r="VUX94" s="921"/>
      <c r="VUY94" s="921"/>
      <c r="VUZ94" s="921"/>
      <c r="VVA94" s="921"/>
      <c r="VVB94" s="921"/>
      <c r="VVC94" s="921"/>
      <c r="VVD94" s="921"/>
      <c r="VVE94" s="921"/>
      <c r="VVF94" s="921"/>
      <c r="VVG94" s="921"/>
      <c r="VVH94" s="921"/>
      <c r="VVI94" s="921"/>
      <c r="VVJ94" s="921"/>
      <c r="VVK94" s="921"/>
      <c r="VVL94" s="921"/>
      <c r="VVM94" s="921"/>
      <c r="VVN94" s="921"/>
      <c r="VVO94" s="921"/>
      <c r="VVP94" s="921"/>
      <c r="VVQ94" s="921"/>
      <c r="VVR94" s="921"/>
      <c r="VVS94" s="921"/>
      <c r="VVT94" s="921"/>
      <c r="VVU94" s="921"/>
      <c r="VVV94" s="921"/>
      <c r="VVW94" s="921"/>
      <c r="VVX94" s="921"/>
      <c r="VVY94" s="921"/>
      <c r="VVZ94" s="921"/>
      <c r="VWA94" s="921"/>
      <c r="VWB94" s="921"/>
      <c r="VWC94" s="921"/>
      <c r="VWD94" s="921"/>
      <c r="VWE94" s="921"/>
      <c r="VWF94" s="921"/>
      <c r="VWG94" s="921"/>
      <c r="VWH94" s="921"/>
      <c r="VWI94" s="921"/>
      <c r="VWJ94" s="921"/>
      <c r="VWK94" s="921"/>
      <c r="VWL94" s="921"/>
      <c r="VWM94" s="921"/>
      <c r="VWN94" s="921"/>
      <c r="VWO94" s="921"/>
      <c r="VWP94" s="921"/>
      <c r="VWQ94" s="921"/>
      <c r="VWR94" s="921"/>
      <c r="VWS94" s="921"/>
      <c r="VWT94" s="921"/>
      <c r="VWU94" s="921"/>
      <c r="VWV94" s="921"/>
      <c r="VWW94" s="921"/>
      <c r="VWX94" s="921"/>
      <c r="VWY94" s="921"/>
      <c r="VWZ94" s="921"/>
      <c r="VXA94" s="921"/>
      <c r="VXB94" s="921"/>
      <c r="VXC94" s="921"/>
      <c r="VXD94" s="921"/>
      <c r="VXE94" s="921"/>
      <c r="VXF94" s="921"/>
      <c r="VXG94" s="921"/>
      <c r="VXH94" s="921"/>
      <c r="VXI94" s="921"/>
      <c r="VXJ94" s="921"/>
      <c r="VXK94" s="921"/>
      <c r="VXL94" s="921"/>
      <c r="VXM94" s="921"/>
      <c r="VXN94" s="921"/>
      <c r="VXO94" s="921"/>
      <c r="VXP94" s="921"/>
      <c r="VXQ94" s="921"/>
      <c r="VXR94" s="921"/>
      <c r="VXS94" s="921"/>
      <c r="VXT94" s="921"/>
      <c r="VXU94" s="921"/>
      <c r="VXV94" s="921"/>
      <c r="VXW94" s="921"/>
      <c r="VXX94" s="921"/>
      <c r="VXY94" s="921"/>
      <c r="VXZ94" s="921"/>
      <c r="VYA94" s="921"/>
      <c r="VYB94" s="921"/>
      <c r="VYC94" s="921"/>
      <c r="VYD94" s="921"/>
      <c r="VYE94" s="921"/>
      <c r="VYF94" s="921"/>
      <c r="VYG94" s="921"/>
      <c r="VYH94" s="921"/>
      <c r="VYI94" s="921"/>
      <c r="VYJ94" s="921"/>
      <c r="VYK94" s="921"/>
      <c r="VYL94" s="921"/>
      <c r="VYM94" s="921"/>
      <c r="VYN94" s="921"/>
      <c r="VYO94" s="921"/>
      <c r="VYP94" s="921"/>
      <c r="VYQ94" s="921"/>
      <c r="VYR94" s="921"/>
      <c r="VYS94" s="921"/>
      <c r="VYT94" s="921"/>
      <c r="VYU94" s="921"/>
      <c r="VYV94" s="921"/>
      <c r="VYW94" s="921"/>
      <c r="VYX94" s="921"/>
      <c r="VYY94" s="921"/>
      <c r="VYZ94" s="921"/>
      <c r="VZA94" s="921"/>
      <c r="VZB94" s="921"/>
      <c r="VZC94" s="921"/>
      <c r="VZD94" s="921"/>
      <c r="VZE94" s="921"/>
      <c r="VZF94" s="921"/>
      <c r="VZG94" s="921"/>
      <c r="VZH94" s="921"/>
      <c r="VZI94" s="921"/>
      <c r="VZJ94" s="921"/>
      <c r="VZK94" s="921"/>
      <c r="VZL94" s="921"/>
      <c r="VZM94" s="921"/>
      <c r="VZN94" s="921"/>
      <c r="VZO94" s="921"/>
      <c r="VZP94" s="921"/>
      <c r="VZQ94" s="921"/>
      <c r="VZR94" s="921"/>
      <c r="VZS94" s="921"/>
      <c r="VZT94" s="921"/>
      <c r="VZU94" s="921"/>
      <c r="VZV94" s="921"/>
      <c r="VZW94" s="921"/>
      <c r="VZX94" s="921"/>
      <c r="VZY94" s="921"/>
      <c r="VZZ94" s="921"/>
      <c r="WAA94" s="921"/>
      <c r="WAB94" s="921"/>
      <c r="WAC94" s="921"/>
      <c r="WAD94" s="921"/>
      <c r="WAE94" s="921"/>
      <c r="WAF94" s="921"/>
      <c r="WAG94" s="921"/>
      <c r="WAH94" s="921"/>
      <c r="WAI94" s="921"/>
      <c r="WAJ94" s="921"/>
      <c r="WAK94" s="921"/>
      <c r="WAL94" s="921"/>
      <c r="WAM94" s="921"/>
      <c r="WAN94" s="921"/>
      <c r="WAO94" s="921"/>
      <c r="WAP94" s="921"/>
      <c r="WAQ94" s="921"/>
      <c r="WAR94" s="921"/>
      <c r="WAS94" s="921"/>
      <c r="WAT94" s="921"/>
      <c r="WAU94" s="921"/>
      <c r="WAV94" s="921"/>
      <c r="WAW94" s="921"/>
      <c r="WAX94" s="921"/>
      <c r="WAY94" s="921"/>
      <c r="WAZ94" s="921"/>
      <c r="WBA94" s="921"/>
      <c r="WBB94" s="921"/>
      <c r="WBC94" s="921"/>
      <c r="WBD94" s="921"/>
      <c r="WBE94" s="921"/>
      <c r="WBF94" s="921"/>
      <c r="WBG94" s="921"/>
      <c r="WBH94" s="921"/>
      <c r="WBI94" s="921"/>
      <c r="WBJ94" s="921"/>
      <c r="WBK94" s="921"/>
      <c r="WBL94" s="921"/>
      <c r="WBM94" s="921"/>
      <c r="WBN94" s="921"/>
      <c r="WBO94" s="921"/>
      <c r="WBP94" s="921"/>
      <c r="WBQ94" s="921"/>
      <c r="WBR94" s="921"/>
      <c r="WBS94" s="921"/>
      <c r="WBT94" s="921"/>
      <c r="WBU94" s="921"/>
      <c r="WBV94" s="921"/>
      <c r="WBW94" s="921"/>
      <c r="WBX94" s="921"/>
      <c r="WBY94" s="921"/>
      <c r="WBZ94" s="921"/>
      <c r="WCA94" s="921"/>
      <c r="WCB94" s="921"/>
      <c r="WCC94" s="921"/>
      <c r="WCD94" s="921"/>
      <c r="WCE94" s="921"/>
      <c r="WCF94" s="921"/>
      <c r="WCG94" s="921"/>
      <c r="WCH94" s="921"/>
      <c r="WCI94" s="921"/>
      <c r="WCJ94" s="921"/>
      <c r="WCK94" s="921"/>
      <c r="WCL94" s="921"/>
      <c r="WCM94" s="921"/>
      <c r="WCN94" s="921"/>
      <c r="WCO94" s="921"/>
      <c r="WCP94" s="921"/>
      <c r="WCQ94" s="921"/>
      <c r="WCR94" s="921"/>
      <c r="WCS94" s="921"/>
      <c r="WCT94" s="921"/>
      <c r="WCU94" s="921"/>
      <c r="WCV94" s="921"/>
      <c r="WCW94" s="921"/>
      <c r="WCX94" s="921"/>
      <c r="WCY94" s="921"/>
      <c r="WCZ94" s="921"/>
      <c r="WDA94" s="921"/>
      <c r="WDB94" s="921"/>
      <c r="WDC94" s="921"/>
      <c r="WDD94" s="921"/>
      <c r="WDE94" s="921"/>
      <c r="WDF94" s="921"/>
      <c r="WDG94" s="921"/>
      <c r="WDH94" s="921"/>
      <c r="WDI94" s="921"/>
      <c r="WDJ94" s="921"/>
      <c r="WDK94" s="921"/>
      <c r="WDL94" s="921"/>
      <c r="WDM94" s="921"/>
      <c r="WDN94" s="921"/>
      <c r="WDO94" s="921"/>
      <c r="WDP94" s="921"/>
      <c r="WDQ94" s="921"/>
      <c r="WDR94" s="921"/>
      <c r="WDS94" s="921"/>
      <c r="WDT94" s="921"/>
      <c r="WDU94" s="921"/>
      <c r="WDV94" s="921"/>
      <c r="WDW94" s="921"/>
      <c r="WDX94" s="921"/>
      <c r="WDY94" s="921"/>
      <c r="WDZ94" s="921"/>
      <c r="WEA94" s="921"/>
      <c r="WEB94" s="921"/>
      <c r="WEC94" s="921"/>
      <c r="WED94" s="921"/>
      <c r="WEE94" s="921"/>
      <c r="WEF94" s="921"/>
      <c r="WEG94" s="921"/>
      <c r="WEH94" s="921"/>
      <c r="WEI94" s="921"/>
      <c r="WEJ94" s="921"/>
      <c r="WEK94" s="921"/>
      <c r="WEL94" s="921"/>
      <c r="WEM94" s="921"/>
      <c r="WEN94" s="921"/>
      <c r="WEO94" s="921"/>
      <c r="WEP94" s="921"/>
      <c r="WEQ94" s="921"/>
      <c r="WER94" s="921"/>
      <c r="WES94" s="921"/>
      <c r="WET94" s="921"/>
      <c r="WEU94" s="921"/>
      <c r="WEV94" s="921"/>
      <c r="WEW94" s="921"/>
      <c r="WEX94" s="921"/>
      <c r="WEY94" s="921"/>
      <c r="WEZ94" s="921"/>
      <c r="WFA94" s="921"/>
      <c r="WFB94" s="921"/>
      <c r="WFC94" s="921"/>
      <c r="WFD94" s="921"/>
      <c r="WFE94" s="921"/>
      <c r="WFF94" s="921"/>
      <c r="WFG94" s="921"/>
      <c r="WFH94" s="921"/>
      <c r="WFI94" s="921"/>
      <c r="WFJ94" s="921"/>
      <c r="WFK94" s="921"/>
      <c r="WFL94" s="921"/>
      <c r="WFM94" s="921"/>
      <c r="WFN94" s="921"/>
      <c r="WFO94" s="921"/>
      <c r="WFP94" s="921"/>
      <c r="WFQ94" s="921"/>
      <c r="WFR94" s="921"/>
      <c r="WFS94" s="921"/>
      <c r="WFT94" s="921"/>
      <c r="WFU94" s="921"/>
      <c r="WFV94" s="921"/>
      <c r="WFW94" s="921"/>
      <c r="WFX94" s="921"/>
      <c r="WFY94" s="921"/>
      <c r="WFZ94" s="921"/>
      <c r="WGA94" s="921"/>
      <c r="WGB94" s="921"/>
      <c r="WGC94" s="921"/>
      <c r="WGD94" s="921"/>
      <c r="WGE94" s="921"/>
      <c r="WGF94" s="921"/>
      <c r="WGG94" s="921"/>
      <c r="WGH94" s="921"/>
      <c r="WGI94" s="921"/>
      <c r="WGJ94" s="921"/>
      <c r="WGK94" s="921"/>
      <c r="WGL94" s="921"/>
      <c r="WGM94" s="921"/>
      <c r="WGN94" s="921"/>
      <c r="WGO94" s="921"/>
      <c r="WGP94" s="921"/>
      <c r="WGQ94" s="921"/>
      <c r="WGR94" s="921"/>
      <c r="WGS94" s="921"/>
      <c r="WGT94" s="921"/>
      <c r="WGU94" s="921"/>
      <c r="WGV94" s="921"/>
      <c r="WGW94" s="921"/>
      <c r="WGX94" s="921"/>
      <c r="WGY94" s="921"/>
      <c r="WGZ94" s="921"/>
      <c r="WHA94" s="921"/>
      <c r="WHB94" s="921"/>
      <c r="WHC94" s="921"/>
      <c r="WHD94" s="921"/>
      <c r="WHE94" s="921"/>
      <c r="WHF94" s="921"/>
      <c r="WHG94" s="921"/>
      <c r="WHH94" s="921"/>
      <c r="WHI94" s="921"/>
      <c r="WHJ94" s="921"/>
      <c r="WHK94" s="921"/>
      <c r="WHL94" s="921"/>
      <c r="WHM94" s="921"/>
      <c r="WHN94" s="921"/>
      <c r="WHO94" s="921"/>
      <c r="WHP94" s="921"/>
      <c r="WHQ94" s="921"/>
      <c r="WHR94" s="921"/>
      <c r="WHS94" s="921"/>
      <c r="WHT94" s="921"/>
      <c r="WHU94" s="921"/>
      <c r="WHV94" s="921"/>
      <c r="WHW94" s="921"/>
      <c r="WHX94" s="921"/>
      <c r="WHY94" s="921"/>
      <c r="WHZ94" s="921"/>
      <c r="WIA94" s="921"/>
      <c r="WIB94" s="921"/>
      <c r="WIC94" s="921"/>
      <c r="WID94" s="921"/>
      <c r="WIE94" s="921"/>
      <c r="WIF94" s="921"/>
      <c r="WIG94" s="921"/>
      <c r="WIH94" s="921"/>
      <c r="WII94" s="921"/>
      <c r="WIJ94" s="921"/>
      <c r="WIK94" s="921"/>
      <c r="WIL94" s="921"/>
      <c r="WIM94" s="921"/>
      <c r="WIN94" s="921"/>
      <c r="WIO94" s="921"/>
      <c r="WIP94" s="921"/>
      <c r="WIQ94" s="921"/>
      <c r="WIR94" s="921"/>
      <c r="WIS94" s="921"/>
      <c r="WIT94" s="921"/>
      <c r="WIU94" s="921"/>
      <c r="WIV94" s="921"/>
      <c r="WIW94" s="921"/>
      <c r="WIX94" s="921"/>
      <c r="WIY94" s="921"/>
      <c r="WIZ94" s="921"/>
      <c r="WJA94" s="921"/>
      <c r="WJB94" s="921"/>
      <c r="WJC94" s="921"/>
      <c r="WJD94" s="921"/>
      <c r="WJE94" s="921"/>
      <c r="WJF94" s="921"/>
      <c r="WJG94" s="921"/>
      <c r="WJH94" s="921"/>
      <c r="WJI94" s="921"/>
      <c r="WJJ94" s="921"/>
      <c r="WJK94" s="921"/>
      <c r="WJL94" s="921"/>
      <c r="WJM94" s="921"/>
      <c r="WJN94" s="921"/>
      <c r="WJO94" s="921"/>
      <c r="WJP94" s="921"/>
      <c r="WJQ94" s="921"/>
      <c r="WJR94" s="921"/>
      <c r="WJS94" s="921"/>
      <c r="WJT94" s="921"/>
      <c r="WJU94" s="921"/>
      <c r="WJV94" s="921"/>
      <c r="WJW94" s="921"/>
      <c r="WJX94" s="921"/>
      <c r="WJY94" s="921"/>
      <c r="WJZ94" s="921"/>
      <c r="WKA94" s="921"/>
      <c r="WKB94" s="921"/>
      <c r="WKC94" s="921"/>
      <c r="WKD94" s="921"/>
      <c r="WKE94" s="921"/>
      <c r="WKF94" s="921"/>
      <c r="WKG94" s="921"/>
      <c r="WKH94" s="921"/>
      <c r="WKI94" s="921"/>
      <c r="WKJ94" s="921"/>
      <c r="WKK94" s="921"/>
      <c r="WKL94" s="921"/>
      <c r="WKM94" s="921"/>
      <c r="WKN94" s="921"/>
      <c r="WKO94" s="921"/>
      <c r="WKP94" s="921"/>
      <c r="WKQ94" s="921"/>
      <c r="WKR94" s="921"/>
      <c r="WKS94" s="921"/>
      <c r="WKT94" s="921"/>
      <c r="WKU94" s="921"/>
      <c r="WKV94" s="921"/>
      <c r="WKW94" s="921"/>
      <c r="WKX94" s="921"/>
      <c r="WKY94" s="921"/>
      <c r="WKZ94" s="921"/>
      <c r="WLA94" s="921"/>
      <c r="WLB94" s="921"/>
      <c r="WLC94" s="921"/>
      <c r="WLD94" s="921"/>
      <c r="WLE94" s="921"/>
      <c r="WLF94" s="921"/>
      <c r="WLG94" s="921"/>
      <c r="WLH94" s="921"/>
      <c r="WLI94" s="921"/>
      <c r="WLJ94" s="921"/>
      <c r="WLK94" s="921"/>
      <c r="WLL94" s="921"/>
      <c r="WLM94" s="921"/>
      <c r="WLN94" s="921"/>
      <c r="WLO94" s="921"/>
      <c r="WLP94" s="921"/>
      <c r="WLQ94" s="921"/>
      <c r="WLR94" s="921"/>
      <c r="WLS94" s="921"/>
      <c r="WLT94" s="921"/>
      <c r="WLU94" s="921"/>
      <c r="WLV94" s="921"/>
      <c r="WLW94" s="921"/>
      <c r="WLX94" s="921"/>
      <c r="WLY94" s="921"/>
      <c r="WLZ94" s="921"/>
      <c r="WMA94" s="921"/>
      <c r="WMB94" s="921"/>
      <c r="WMC94" s="921"/>
      <c r="WMD94" s="921"/>
      <c r="WME94" s="921"/>
      <c r="WMF94" s="921"/>
      <c r="WMG94" s="921"/>
      <c r="WMH94" s="921"/>
      <c r="WMI94" s="921"/>
      <c r="WMJ94" s="921"/>
      <c r="WMK94" s="921"/>
      <c r="WML94" s="921"/>
      <c r="WMM94" s="921"/>
      <c r="WMN94" s="921"/>
      <c r="WMO94" s="921"/>
      <c r="WMP94" s="921"/>
      <c r="WMQ94" s="921"/>
      <c r="WMR94" s="921"/>
      <c r="WMS94" s="921"/>
      <c r="WMT94" s="921"/>
      <c r="WMU94" s="921"/>
      <c r="WMV94" s="921"/>
      <c r="WMW94" s="921"/>
      <c r="WMX94" s="921"/>
      <c r="WMY94" s="921"/>
      <c r="WMZ94" s="921"/>
      <c r="WNA94" s="921"/>
      <c r="WNB94" s="921"/>
      <c r="WNC94" s="921"/>
      <c r="WND94" s="921"/>
      <c r="WNE94" s="921"/>
      <c r="WNF94" s="921"/>
      <c r="WNG94" s="921"/>
      <c r="WNH94" s="921"/>
      <c r="WNI94" s="921"/>
      <c r="WNJ94" s="921"/>
      <c r="WNK94" s="921"/>
      <c r="WNL94" s="921"/>
      <c r="WNM94" s="921"/>
      <c r="WNN94" s="921"/>
      <c r="WNO94" s="921"/>
      <c r="WNP94" s="921"/>
      <c r="WNQ94" s="921"/>
      <c r="WNR94" s="921"/>
      <c r="WNS94" s="921"/>
      <c r="WNT94" s="921"/>
      <c r="WNU94" s="921"/>
      <c r="WNV94" s="921"/>
      <c r="WNW94" s="921"/>
      <c r="WNX94" s="921"/>
      <c r="WNY94" s="921"/>
      <c r="WNZ94" s="921"/>
      <c r="WOA94" s="921"/>
      <c r="WOB94" s="921"/>
      <c r="WOC94" s="921"/>
      <c r="WOD94" s="921"/>
      <c r="WOE94" s="921"/>
      <c r="WOF94" s="921"/>
      <c r="WOG94" s="921"/>
      <c r="WOH94" s="921"/>
      <c r="WOI94" s="921"/>
      <c r="WOJ94" s="921"/>
      <c r="WOK94" s="921"/>
      <c r="WOL94" s="921"/>
      <c r="WOM94" s="921"/>
      <c r="WON94" s="921"/>
      <c r="WOO94" s="921"/>
      <c r="WOP94" s="921"/>
      <c r="WOQ94" s="921"/>
      <c r="WOR94" s="921"/>
      <c r="WOS94" s="921"/>
      <c r="WOT94" s="921"/>
      <c r="WOU94" s="921"/>
      <c r="WOV94" s="921"/>
      <c r="WOW94" s="921"/>
      <c r="WOX94" s="921"/>
      <c r="WOY94" s="921"/>
      <c r="WOZ94" s="921"/>
      <c r="WPA94" s="921"/>
      <c r="WPB94" s="921"/>
      <c r="WPC94" s="921"/>
      <c r="WPD94" s="921"/>
      <c r="WPE94" s="921"/>
      <c r="WPF94" s="921"/>
      <c r="WPG94" s="921"/>
      <c r="WPH94" s="921"/>
      <c r="WPI94" s="921"/>
      <c r="WPJ94" s="921"/>
      <c r="WPK94" s="921"/>
      <c r="WPL94" s="921"/>
      <c r="WPM94" s="921"/>
      <c r="WPN94" s="921"/>
      <c r="WPO94" s="921"/>
      <c r="WPP94" s="921"/>
      <c r="WPQ94" s="921"/>
      <c r="WPR94" s="921"/>
      <c r="WPS94" s="921"/>
      <c r="WPT94" s="921"/>
      <c r="WPU94" s="921"/>
      <c r="WPV94" s="921"/>
      <c r="WPW94" s="921"/>
      <c r="WPX94" s="921"/>
      <c r="WPY94" s="921"/>
      <c r="WPZ94" s="921"/>
      <c r="WQA94" s="921"/>
      <c r="WQB94" s="921"/>
      <c r="WQC94" s="921"/>
      <c r="WQD94" s="921"/>
      <c r="WQE94" s="921"/>
      <c r="WQF94" s="921"/>
      <c r="WQG94" s="921"/>
      <c r="WQH94" s="921"/>
      <c r="WQI94" s="921"/>
      <c r="WQJ94" s="921"/>
      <c r="WQK94" s="921"/>
      <c r="WQL94" s="921"/>
      <c r="WQM94" s="921"/>
      <c r="WQN94" s="921"/>
      <c r="WQO94" s="921"/>
      <c r="WQP94" s="921"/>
      <c r="WQQ94" s="921"/>
      <c r="WQR94" s="921"/>
      <c r="WQS94" s="921"/>
      <c r="WQT94" s="921"/>
      <c r="WQU94" s="921"/>
      <c r="WQV94" s="921"/>
      <c r="WQW94" s="921"/>
      <c r="WQX94" s="921"/>
      <c r="WQY94" s="921"/>
      <c r="WQZ94" s="921"/>
      <c r="WRA94" s="921"/>
      <c r="WRB94" s="921"/>
      <c r="WRC94" s="921"/>
      <c r="WRD94" s="921"/>
      <c r="WRE94" s="921"/>
      <c r="WRF94" s="921"/>
      <c r="WRG94" s="921"/>
      <c r="WRH94" s="921"/>
      <c r="WRI94" s="921"/>
      <c r="WRJ94" s="921"/>
      <c r="WRK94" s="921"/>
      <c r="WRL94" s="921"/>
      <c r="WRM94" s="921"/>
      <c r="WRN94" s="921"/>
      <c r="WRO94" s="921"/>
      <c r="WRP94" s="921"/>
      <c r="WRQ94" s="921"/>
      <c r="WRR94" s="921"/>
      <c r="WRS94" s="921"/>
      <c r="WRT94" s="921"/>
      <c r="WRU94" s="921"/>
      <c r="WRV94" s="921"/>
      <c r="WRW94" s="921"/>
      <c r="WRX94" s="921"/>
      <c r="WRY94" s="921"/>
      <c r="WRZ94" s="921"/>
      <c r="WSA94" s="921"/>
      <c r="WSB94" s="921"/>
      <c r="WSC94" s="921"/>
      <c r="WSD94" s="921"/>
      <c r="WSE94" s="921"/>
      <c r="WSF94" s="921"/>
      <c r="WSG94" s="921"/>
      <c r="WSH94" s="921"/>
      <c r="WSI94" s="921"/>
      <c r="WSJ94" s="921"/>
      <c r="WSK94" s="921"/>
      <c r="WSL94" s="921"/>
      <c r="WSM94" s="921"/>
      <c r="WSN94" s="921"/>
      <c r="WSO94" s="921"/>
      <c r="WSP94" s="921"/>
      <c r="WSQ94" s="921"/>
      <c r="WSR94" s="921"/>
      <c r="WSS94" s="921"/>
      <c r="WST94" s="921"/>
      <c r="WSU94" s="921"/>
      <c r="WSV94" s="921"/>
      <c r="WSW94" s="921"/>
      <c r="WSX94" s="921"/>
      <c r="WSY94" s="921"/>
      <c r="WSZ94" s="921"/>
      <c r="WTA94" s="921"/>
      <c r="WTB94" s="921"/>
      <c r="WTC94" s="921"/>
      <c r="WTD94" s="921"/>
      <c r="WTE94" s="921"/>
      <c r="WTF94" s="921"/>
      <c r="WTG94" s="921"/>
      <c r="WTH94" s="921"/>
      <c r="WTI94" s="921"/>
      <c r="WTJ94" s="921"/>
      <c r="WTK94" s="921"/>
      <c r="WTL94" s="921"/>
      <c r="WTM94" s="921"/>
      <c r="WTN94" s="921"/>
      <c r="WTO94" s="921"/>
      <c r="WTP94" s="921"/>
      <c r="WTQ94" s="921"/>
      <c r="WTR94" s="921"/>
      <c r="WTS94" s="921"/>
      <c r="WTT94" s="921"/>
      <c r="WTU94" s="921"/>
      <c r="WTV94" s="921"/>
      <c r="WTW94" s="921"/>
      <c r="WTX94" s="921"/>
      <c r="WTY94" s="921"/>
      <c r="WTZ94" s="921"/>
      <c r="WUA94" s="921"/>
      <c r="WUB94" s="921"/>
      <c r="WUC94" s="921"/>
      <c r="WUD94" s="921"/>
      <c r="WUE94" s="921"/>
      <c r="WUF94" s="921"/>
      <c r="WUG94" s="921"/>
      <c r="WUH94" s="921"/>
      <c r="WUI94" s="921"/>
      <c r="WUJ94" s="921"/>
      <c r="WUK94" s="921"/>
      <c r="WUL94" s="921"/>
      <c r="WUM94" s="921"/>
      <c r="WUN94" s="921"/>
      <c r="WUO94" s="921"/>
      <c r="WUP94" s="921"/>
      <c r="WUQ94" s="921"/>
      <c r="WUR94" s="921"/>
      <c r="WUS94" s="921"/>
      <c r="WUT94" s="921"/>
      <c r="WUU94" s="921"/>
      <c r="WUV94" s="921"/>
      <c r="WUW94" s="921"/>
      <c r="WUX94" s="921"/>
      <c r="WUY94" s="921"/>
      <c r="WUZ94" s="921"/>
      <c r="WVA94" s="921"/>
      <c r="WVB94" s="921"/>
      <c r="WVC94" s="921"/>
      <c r="WVD94" s="921"/>
      <c r="WVE94" s="921"/>
      <c r="WVF94" s="921"/>
      <c r="WVG94" s="921"/>
      <c r="WVH94" s="921"/>
      <c r="WVI94" s="921"/>
      <c r="WVJ94" s="921"/>
      <c r="WVK94" s="921"/>
      <c r="WVL94" s="921"/>
      <c r="WVM94" s="921"/>
      <c r="WVN94" s="921"/>
      <c r="WVO94" s="921"/>
      <c r="WVP94" s="921"/>
      <c r="WVQ94" s="921"/>
      <c r="WVR94" s="921"/>
      <c r="WVS94" s="921"/>
      <c r="WVT94" s="921"/>
      <c r="WVU94" s="921"/>
      <c r="WVV94" s="921"/>
      <c r="WVW94" s="921"/>
      <c r="WVX94" s="921"/>
      <c r="WVY94" s="921"/>
      <c r="WVZ94" s="921"/>
      <c r="WWA94" s="921"/>
      <c r="WWB94" s="921"/>
      <c r="WWC94" s="921"/>
    </row>
    <row r="95" spans="1:16149" s="908" customFormat="1" ht="24.95" customHeight="1">
      <c r="A95" s="899" t="s">
        <v>129</v>
      </c>
      <c r="B95" s="736" t="s">
        <v>358</v>
      </c>
      <c r="C95" s="743" t="s">
        <v>1737</v>
      </c>
      <c r="D95" s="738">
        <v>20678</v>
      </c>
      <c r="E95" s="738">
        <v>33802</v>
      </c>
      <c r="F95" s="915">
        <f t="shared" ca="1" si="16"/>
        <v>27.576958632039577</v>
      </c>
      <c r="G95" s="916">
        <f t="shared" si="12"/>
        <v>42593</v>
      </c>
      <c r="H95" s="917">
        <f>47522</f>
        <v>47522</v>
      </c>
      <c r="I95" s="741" t="s">
        <v>127</v>
      </c>
      <c r="J95" s="741" t="s">
        <v>127</v>
      </c>
      <c r="K95" s="443">
        <v>4</v>
      </c>
      <c r="L95" s="443">
        <f t="shared" si="13"/>
        <v>15</v>
      </c>
      <c r="M95" s="443">
        <f t="shared" si="13"/>
        <v>15</v>
      </c>
      <c r="N95" s="902"/>
      <c r="O95" s="902"/>
      <c r="P95" s="903">
        <f t="shared" si="17"/>
        <v>68706.404681999993</v>
      </c>
      <c r="Q95" s="443">
        <f t="shared" si="14"/>
        <v>27</v>
      </c>
      <c r="R95" s="904">
        <v>20</v>
      </c>
      <c r="S95" s="904">
        <v>35</v>
      </c>
      <c r="T95" s="904">
        <f>+$R$16+7*1.5</f>
        <v>30.5</v>
      </c>
      <c r="U95" s="903">
        <f t="shared" si="15"/>
        <v>1449421</v>
      </c>
      <c r="V95" s="918"/>
      <c r="W95" s="919"/>
      <c r="X95" s="920"/>
    </row>
    <row r="96" spans="1:16149" s="908" customFormat="1" ht="24.95" customHeight="1">
      <c r="A96" s="899" t="s">
        <v>128</v>
      </c>
      <c r="B96" s="736" t="s">
        <v>964</v>
      </c>
      <c r="C96" s="743" t="s">
        <v>1757</v>
      </c>
      <c r="D96" s="738">
        <v>21296</v>
      </c>
      <c r="E96" s="738">
        <v>33786</v>
      </c>
      <c r="F96" s="915">
        <f t="shared" ca="1" si="16"/>
        <v>27.620794248477932</v>
      </c>
      <c r="G96" s="916">
        <f t="shared" si="12"/>
        <v>43211</v>
      </c>
      <c r="H96" s="917">
        <f>53700</f>
        <v>53700</v>
      </c>
      <c r="I96" s="741" t="s">
        <v>129</v>
      </c>
      <c r="J96" s="741" t="s">
        <v>129</v>
      </c>
      <c r="K96" s="443">
        <v>4</v>
      </c>
      <c r="L96" s="443">
        <f t="shared" si="13"/>
        <v>118.5</v>
      </c>
      <c r="M96" s="443">
        <f t="shared" si="13"/>
        <v>211.917</v>
      </c>
      <c r="N96" s="902">
        <v>103.5</v>
      </c>
      <c r="O96" s="902">
        <v>196.917</v>
      </c>
      <c r="P96" s="903">
        <f t="shared" si="17"/>
        <v>855102.01101183007</v>
      </c>
      <c r="Q96" s="443">
        <f t="shared" si="14"/>
        <v>27</v>
      </c>
      <c r="R96" s="904">
        <v>20</v>
      </c>
      <c r="S96" s="904">
        <v>35</v>
      </c>
      <c r="T96" s="904">
        <f>+$R$16+7*1.5</f>
        <v>30.5</v>
      </c>
      <c r="U96" s="903">
        <f t="shared" si="15"/>
        <v>1637850</v>
      </c>
      <c r="V96" s="918"/>
      <c r="W96" s="919"/>
      <c r="X96" s="920"/>
    </row>
    <row r="97" spans="1:16149" s="908" customFormat="1" ht="24.95" customHeight="1">
      <c r="A97" s="899" t="s">
        <v>449</v>
      </c>
      <c r="B97" s="736" t="s">
        <v>1771</v>
      </c>
      <c r="C97" s="743" t="s">
        <v>117</v>
      </c>
      <c r="D97" s="738">
        <v>21830</v>
      </c>
      <c r="E97" s="738">
        <v>33847</v>
      </c>
      <c r="F97" s="915">
        <f t="shared" ca="1" si="16"/>
        <v>27.453670960806701</v>
      </c>
      <c r="G97" s="916">
        <f t="shared" si="12"/>
        <v>43745</v>
      </c>
      <c r="H97" s="917">
        <f>28447</f>
        <v>28447</v>
      </c>
      <c r="I97" s="741" t="s">
        <v>140</v>
      </c>
      <c r="J97" s="741" t="s">
        <v>140</v>
      </c>
      <c r="K97" s="443">
        <v>3</v>
      </c>
      <c r="L97" s="443">
        <f t="shared" si="13"/>
        <v>15</v>
      </c>
      <c r="M97" s="443">
        <f t="shared" si="13"/>
        <v>15</v>
      </c>
      <c r="N97" s="902"/>
      <c r="O97" s="902"/>
      <c r="P97" s="903">
        <f t="shared" si="17"/>
        <v>41128.132106999998</v>
      </c>
      <c r="Q97" s="443">
        <f t="shared" si="14"/>
        <v>27</v>
      </c>
      <c r="R97" s="904">
        <v>20</v>
      </c>
      <c r="S97" s="904">
        <v>35</v>
      </c>
      <c r="T97" s="904">
        <f>+$R$16+7*1.5</f>
        <v>30.5</v>
      </c>
      <c r="U97" s="903">
        <f t="shared" si="15"/>
        <v>867633.5</v>
      </c>
      <c r="V97" s="918"/>
      <c r="W97" s="919"/>
      <c r="X97" s="920"/>
    </row>
    <row r="98" spans="1:16149" s="908" customFormat="1" ht="24.95" customHeight="1">
      <c r="A98" s="899" t="s">
        <v>496</v>
      </c>
      <c r="B98" s="736" t="s">
        <v>369</v>
      </c>
      <c r="C98" s="743" t="s">
        <v>117</v>
      </c>
      <c r="D98" s="738">
        <v>21030</v>
      </c>
      <c r="E98" s="738">
        <v>33827</v>
      </c>
      <c r="F98" s="915">
        <f t="shared" ca="1" si="16"/>
        <v>27.508465481354644</v>
      </c>
      <c r="G98" s="916">
        <f t="shared" si="12"/>
        <v>42945</v>
      </c>
      <c r="H98" s="917">
        <f>28447</f>
        <v>28447</v>
      </c>
      <c r="I98" s="741" t="s">
        <v>140</v>
      </c>
      <c r="J98" s="741" t="s">
        <v>140</v>
      </c>
      <c r="K98" s="443">
        <v>3</v>
      </c>
      <c r="L98" s="443">
        <f t="shared" si="13"/>
        <v>15</v>
      </c>
      <c r="M98" s="443">
        <f t="shared" si="13"/>
        <v>15</v>
      </c>
      <c r="N98" s="902"/>
      <c r="O98" s="902"/>
      <c r="P98" s="903">
        <f t="shared" si="17"/>
        <v>41128.132106999998</v>
      </c>
      <c r="Q98" s="443">
        <f t="shared" si="14"/>
        <v>27</v>
      </c>
      <c r="R98" s="904">
        <v>20</v>
      </c>
      <c r="S98" s="904">
        <v>35</v>
      </c>
      <c r="T98" s="904">
        <f>+$R$16+7*1.5</f>
        <v>30.5</v>
      </c>
      <c r="U98" s="903">
        <f t="shared" si="15"/>
        <v>867633.5</v>
      </c>
      <c r="V98" s="918"/>
      <c r="W98" s="919"/>
      <c r="X98" s="920"/>
    </row>
    <row r="99" spans="1:16149" s="908" customFormat="1" ht="24.95" customHeight="1">
      <c r="A99" s="899" t="s">
        <v>1722</v>
      </c>
      <c r="B99" s="909" t="s">
        <v>2212</v>
      </c>
      <c r="C99" s="909" t="s">
        <v>1733</v>
      </c>
      <c r="D99" s="910" t="s">
        <v>2213</v>
      </c>
      <c r="E99" s="910">
        <v>33771</v>
      </c>
      <c r="F99" s="915">
        <f t="shared" ca="1" si="16"/>
        <v>27.661890138888893</v>
      </c>
      <c r="G99" s="916">
        <f t="shared" si="12"/>
        <v>44093</v>
      </c>
      <c r="H99" s="917">
        <v>75015</v>
      </c>
      <c r="I99" s="741"/>
      <c r="J99" s="741"/>
      <c r="K99" s="922">
        <v>2</v>
      </c>
      <c r="L99" s="443">
        <f t="shared" si="13"/>
        <v>30.75</v>
      </c>
      <c r="M99" s="443">
        <f t="shared" si="13"/>
        <v>94.53</v>
      </c>
      <c r="N99" s="902">
        <v>15.75</v>
      </c>
      <c r="O99" s="902">
        <v>79.53</v>
      </c>
      <c r="P99" s="903">
        <f t="shared" si="17"/>
        <v>452909.17292183993</v>
      </c>
      <c r="Q99" s="443">
        <f t="shared" si="14"/>
        <v>27</v>
      </c>
      <c r="R99" s="904"/>
      <c r="S99" s="904"/>
      <c r="T99" s="904">
        <f>+$R$16+7*1.5</f>
        <v>30.5</v>
      </c>
      <c r="U99" s="903">
        <f t="shared" si="15"/>
        <v>2287957.5</v>
      </c>
      <c r="V99" s="918"/>
      <c r="W99" s="919"/>
      <c r="X99" s="920"/>
      <c r="Y99" s="921"/>
      <c r="Z99" s="921"/>
      <c r="AA99" s="921"/>
      <c r="AB99" s="921"/>
      <c r="AC99" s="921"/>
      <c r="AD99" s="921"/>
      <c r="AE99" s="921"/>
      <c r="AF99" s="921"/>
      <c r="AG99" s="921"/>
      <c r="AH99" s="921"/>
      <c r="AI99" s="921"/>
      <c r="AJ99" s="921"/>
      <c r="AK99" s="921"/>
      <c r="AL99" s="921"/>
      <c r="AM99" s="921"/>
      <c r="AN99" s="921"/>
      <c r="AO99" s="921"/>
      <c r="AP99" s="921"/>
      <c r="AQ99" s="921"/>
      <c r="AR99" s="921"/>
      <c r="AS99" s="921"/>
      <c r="AT99" s="921"/>
      <c r="AU99" s="921"/>
      <c r="AV99" s="921"/>
      <c r="AW99" s="921"/>
      <c r="AX99" s="921"/>
      <c r="AY99" s="921"/>
      <c r="AZ99" s="921"/>
      <c r="BA99" s="921"/>
      <c r="BB99" s="921"/>
      <c r="BC99" s="921"/>
      <c r="BD99" s="921"/>
      <c r="BE99" s="921"/>
      <c r="BF99" s="921"/>
      <c r="BG99" s="921"/>
      <c r="BH99" s="921"/>
      <c r="BI99" s="921"/>
      <c r="BJ99" s="921"/>
      <c r="BK99" s="921"/>
      <c r="BL99" s="921"/>
      <c r="BM99" s="921"/>
      <c r="BN99" s="921"/>
      <c r="BO99" s="921"/>
      <c r="BP99" s="921"/>
      <c r="BQ99" s="921"/>
      <c r="BR99" s="921"/>
      <c r="BS99" s="921"/>
      <c r="BT99" s="921"/>
      <c r="BU99" s="921"/>
      <c r="BV99" s="921"/>
      <c r="BW99" s="921"/>
      <c r="BX99" s="921"/>
      <c r="BY99" s="921"/>
      <c r="BZ99" s="921"/>
      <c r="CA99" s="921"/>
      <c r="CB99" s="921"/>
      <c r="CC99" s="921"/>
      <c r="CD99" s="921"/>
      <c r="CE99" s="921"/>
      <c r="CF99" s="921"/>
      <c r="CG99" s="921"/>
      <c r="CH99" s="921"/>
      <c r="CI99" s="921"/>
      <c r="CJ99" s="921"/>
      <c r="CK99" s="921"/>
      <c r="CL99" s="921"/>
      <c r="CM99" s="921"/>
      <c r="CN99" s="921"/>
      <c r="CO99" s="921"/>
      <c r="CP99" s="921"/>
      <c r="CQ99" s="921"/>
      <c r="CR99" s="921"/>
      <c r="CS99" s="921"/>
      <c r="CT99" s="921"/>
      <c r="CU99" s="921"/>
      <c r="CV99" s="921"/>
      <c r="CW99" s="921"/>
      <c r="CX99" s="921"/>
      <c r="CY99" s="921"/>
      <c r="CZ99" s="921"/>
      <c r="DA99" s="921"/>
      <c r="DB99" s="921"/>
      <c r="DC99" s="921"/>
      <c r="DD99" s="921"/>
      <c r="DE99" s="921"/>
      <c r="DF99" s="921"/>
      <c r="DG99" s="921"/>
      <c r="DH99" s="921"/>
      <c r="DI99" s="921"/>
      <c r="DJ99" s="921"/>
      <c r="DK99" s="921"/>
      <c r="DL99" s="921"/>
      <c r="DM99" s="921"/>
      <c r="DN99" s="921"/>
      <c r="DO99" s="921"/>
      <c r="DP99" s="921"/>
      <c r="DQ99" s="921"/>
      <c r="DR99" s="921"/>
      <c r="DS99" s="921"/>
      <c r="DT99" s="921"/>
      <c r="DU99" s="921"/>
      <c r="DV99" s="921"/>
      <c r="DW99" s="921"/>
      <c r="DX99" s="921"/>
      <c r="DY99" s="921"/>
      <c r="DZ99" s="921"/>
      <c r="EA99" s="921"/>
      <c r="EB99" s="921"/>
      <c r="EC99" s="921"/>
      <c r="ED99" s="921"/>
      <c r="EE99" s="921"/>
      <c r="EF99" s="921"/>
      <c r="EG99" s="921"/>
      <c r="EH99" s="921"/>
      <c r="EI99" s="921"/>
      <c r="EJ99" s="921"/>
      <c r="EK99" s="921"/>
      <c r="EL99" s="921"/>
      <c r="EM99" s="921"/>
      <c r="EN99" s="921"/>
      <c r="EO99" s="921"/>
      <c r="EP99" s="921"/>
      <c r="EQ99" s="921"/>
      <c r="ER99" s="921"/>
      <c r="ES99" s="921"/>
      <c r="ET99" s="921"/>
      <c r="EU99" s="921"/>
      <c r="EV99" s="921"/>
      <c r="EW99" s="921"/>
      <c r="EX99" s="921"/>
      <c r="EY99" s="921"/>
      <c r="EZ99" s="921"/>
      <c r="FA99" s="921"/>
      <c r="FB99" s="921"/>
      <c r="FC99" s="921"/>
      <c r="FD99" s="921"/>
      <c r="FE99" s="921"/>
      <c r="FF99" s="921"/>
      <c r="FG99" s="921"/>
      <c r="FH99" s="921"/>
      <c r="FI99" s="921"/>
      <c r="FJ99" s="921"/>
      <c r="FK99" s="921"/>
      <c r="FL99" s="921"/>
      <c r="FM99" s="921"/>
      <c r="FN99" s="921"/>
      <c r="FO99" s="921"/>
      <c r="FP99" s="921"/>
      <c r="FQ99" s="921"/>
      <c r="FR99" s="921"/>
      <c r="FS99" s="921"/>
      <c r="FT99" s="921"/>
      <c r="FU99" s="921"/>
      <c r="FV99" s="921"/>
      <c r="FW99" s="921"/>
      <c r="FX99" s="921"/>
      <c r="FY99" s="921"/>
      <c r="FZ99" s="921"/>
      <c r="GA99" s="921"/>
      <c r="GB99" s="921"/>
      <c r="GC99" s="921"/>
      <c r="GD99" s="921"/>
      <c r="GE99" s="921"/>
      <c r="GF99" s="921"/>
      <c r="GG99" s="921"/>
      <c r="GH99" s="921"/>
      <c r="GI99" s="921"/>
      <c r="GJ99" s="921"/>
      <c r="GK99" s="921"/>
      <c r="GL99" s="921"/>
      <c r="GM99" s="921"/>
      <c r="GN99" s="921"/>
      <c r="GO99" s="921"/>
      <c r="GP99" s="921"/>
      <c r="GQ99" s="921"/>
      <c r="GR99" s="921"/>
      <c r="GS99" s="921"/>
      <c r="GT99" s="921"/>
      <c r="GU99" s="921"/>
      <c r="GV99" s="921"/>
      <c r="GW99" s="921"/>
      <c r="GX99" s="921"/>
      <c r="GY99" s="921"/>
      <c r="GZ99" s="921"/>
      <c r="HA99" s="921"/>
      <c r="HB99" s="921"/>
      <c r="HC99" s="921"/>
      <c r="HD99" s="921"/>
      <c r="HE99" s="921"/>
      <c r="HF99" s="921"/>
      <c r="HG99" s="921"/>
      <c r="HH99" s="921"/>
      <c r="HI99" s="921"/>
      <c r="HJ99" s="921"/>
      <c r="HK99" s="921"/>
      <c r="HL99" s="921"/>
      <c r="HM99" s="921"/>
      <c r="HN99" s="921"/>
      <c r="HO99" s="921"/>
      <c r="HP99" s="921"/>
      <c r="HQ99" s="921"/>
      <c r="HR99" s="921"/>
      <c r="HS99" s="921"/>
      <c r="HT99" s="921"/>
      <c r="HU99" s="921"/>
      <c r="HV99" s="921"/>
      <c r="HW99" s="921"/>
      <c r="HX99" s="921"/>
      <c r="HY99" s="921"/>
      <c r="HZ99" s="921"/>
      <c r="IA99" s="921"/>
      <c r="IB99" s="921"/>
      <c r="IC99" s="921"/>
      <c r="ID99" s="921"/>
      <c r="IE99" s="921"/>
      <c r="IF99" s="921"/>
      <c r="IG99" s="921"/>
      <c r="IH99" s="921"/>
      <c r="II99" s="921"/>
      <c r="IJ99" s="921"/>
      <c r="IK99" s="921"/>
      <c r="IL99" s="921"/>
      <c r="IM99" s="921"/>
      <c r="IN99" s="921"/>
      <c r="IO99" s="921"/>
      <c r="IP99" s="921"/>
      <c r="IQ99" s="921"/>
      <c r="IR99" s="921"/>
      <c r="IS99" s="921"/>
      <c r="IT99" s="921"/>
      <c r="IU99" s="921"/>
      <c r="IV99" s="921"/>
      <c r="IW99" s="921"/>
      <c r="IX99" s="921"/>
      <c r="IY99" s="921"/>
      <c r="IZ99" s="921"/>
      <c r="JA99" s="921"/>
      <c r="JB99" s="921"/>
      <c r="JC99" s="921"/>
      <c r="JD99" s="921"/>
      <c r="JE99" s="921"/>
      <c r="JF99" s="921"/>
      <c r="JG99" s="921"/>
      <c r="JH99" s="921"/>
      <c r="JI99" s="921"/>
      <c r="JJ99" s="921"/>
      <c r="JK99" s="921"/>
      <c r="JL99" s="921"/>
      <c r="JM99" s="921"/>
      <c r="JN99" s="921"/>
      <c r="JO99" s="921"/>
      <c r="JP99" s="921"/>
      <c r="JQ99" s="921"/>
      <c r="JR99" s="921"/>
      <c r="JS99" s="921"/>
      <c r="JT99" s="921"/>
      <c r="JU99" s="921"/>
      <c r="JV99" s="921"/>
      <c r="JW99" s="921"/>
      <c r="JX99" s="921"/>
      <c r="JY99" s="921"/>
      <c r="JZ99" s="921"/>
      <c r="KA99" s="921"/>
      <c r="KB99" s="921"/>
      <c r="KC99" s="921"/>
      <c r="KD99" s="921"/>
      <c r="KE99" s="921"/>
      <c r="KF99" s="921"/>
      <c r="KG99" s="921"/>
      <c r="KH99" s="921"/>
      <c r="KI99" s="921"/>
      <c r="KJ99" s="921"/>
      <c r="KK99" s="921"/>
      <c r="KL99" s="921"/>
      <c r="KM99" s="921"/>
      <c r="KN99" s="921"/>
      <c r="KO99" s="921"/>
      <c r="KP99" s="921"/>
      <c r="KQ99" s="921"/>
      <c r="KR99" s="921"/>
      <c r="KS99" s="921"/>
      <c r="KT99" s="921"/>
      <c r="KU99" s="921"/>
      <c r="KV99" s="921"/>
      <c r="KW99" s="921"/>
      <c r="KX99" s="921"/>
      <c r="KY99" s="921"/>
      <c r="KZ99" s="921"/>
      <c r="LA99" s="921"/>
      <c r="LB99" s="921"/>
      <c r="LC99" s="921"/>
      <c r="LD99" s="921"/>
      <c r="LE99" s="921"/>
      <c r="LF99" s="921"/>
      <c r="LG99" s="921"/>
      <c r="LH99" s="921"/>
      <c r="LI99" s="921"/>
      <c r="LJ99" s="921"/>
      <c r="LK99" s="921"/>
      <c r="LL99" s="921"/>
      <c r="LM99" s="921"/>
      <c r="LN99" s="921"/>
      <c r="LO99" s="921"/>
      <c r="LP99" s="921"/>
      <c r="LQ99" s="921"/>
      <c r="LR99" s="921"/>
      <c r="LS99" s="921"/>
      <c r="LT99" s="921"/>
      <c r="LU99" s="921"/>
      <c r="LV99" s="921"/>
      <c r="LW99" s="921"/>
      <c r="LX99" s="921"/>
      <c r="LY99" s="921"/>
      <c r="LZ99" s="921"/>
      <c r="MA99" s="921"/>
      <c r="MB99" s="921"/>
      <c r="MC99" s="921"/>
      <c r="MD99" s="921"/>
      <c r="ME99" s="921"/>
      <c r="MF99" s="921"/>
      <c r="MG99" s="921"/>
      <c r="MH99" s="921"/>
      <c r="MI99" s="921"/>
      <c r="MJ99" s="921"/>
      <c r="MK99" s="921"/>
      <c r="ML99" s="921"/>
      <c r="MM99" s="921"/>
      <c r="MN99" s="921"/>
      <c r="MO99" s="921"/>
      <c r="MP99" s="921"/>
      <c r="MQ99" s="921"/>
      <c r="MR99" s="921"/>
      <c r="MS99" s="921"/>
      <c r="MT99" s="921"/>
      <c r="MU99" s="921"/>
      <c r="MV99" s="921"/>
      <c r="MW99" s="921"/>
      <c r="MX99" s="921"/>
      <c r="MY99" s="921"/>
      <c r="MZ99" s="921"/>
      <c r="NA99" s="921"/>
      <c r="NB99" s="921"/>
      <c r="NC99" s="921"/>
      <c r="ND99" s="921"/>
      <c r="NE99" s="921"/>
      <c r="NF99" s="921"/>
      <c r="NG99" s="921"/>
      <c r="NH99" s="921"/>
      <c r="NI99" s="921"/>
      <c r="NJ99" s="921"/>
      <c r="NK99" s="921"/>
      <c r="NL99" s="921"/>
      <c r="NM99" s="921"/>
      <c r="NN99" s="921"/>
      <c r="NO99" s="921"/>
      <c r="NP99" s="921"/>
      <c r="NQ99" s="921"/>
      <c r="NR99" s="921"/>
      <c r="NS99" s="921"/>
      <c r="NT99" s="921"/>
      <c r="NU99" s="921"/>
      <c r="NV99" s="921"/>
      <c r="NW99" s="921"/>
      <c r="NX99" s="921"/>
      <c r="NY99" s="921"/>
      <c r="NZ99" s="921"/>
      <c r="OA99" s="921"/>
      <c r="OB99" s="921"/>
      <c r="OC99" s="921"/>
      <c r="OD99" s="921"/>
      <c r="OE99" s="921"/>
      <c r="OF99" s="921"/>
      <c r="OG99" s="921"/>
      <c r="OH99" s="921"/>
      <c r="OI99" s="921"/>
      <c r="OJ99" s="921"/>
      <c r="OK99" s="921"/>
      <c r="OL99" s="921"/>
      <c r="OM99" s="921"/>
      <c r="ON99" s="921"/>
      <c r="OO99" s="921"/>
      <c r="OP99" s="921"/>
      <c r="OQ99" s="921"/>
      <c r="OR99" s="921"/>
      <c r="OS99" s="921"/>
      <c r="OT99" s="921"/>
      <c r="OU99" s="921"/>
      <c r="OV99" s="921"/>
      <c r="OW99" s="921"/>
      <c r="OX99" s="921"/>
      <c r="OY99" s="921"/>
      <c r="OZ99" s="921"/>
      <c r="PA99" s="921"/>
      <c r="PB99" s="921"/>
      <c r="PC99" s="921"/>
      <c r="PD99" s="921"/>
      <c r="PE99" s="921"/>
      <c r="PF99" s="921"/>
      <c r="PG99" s="921"/>
      <c r="PH99" s="921"/>
      <c r="PI99" s="921"/>
      <c r="PJ99" s="921"/>
      <c r="PK99" s="921"/>
      <c r="PL99" s="921"/>
      <c r="PM99" s="921"/>
      <c r="PN99" s="921"/>
      <c r="PO99" s="921"/>
      <c r="PP99" s="921"/>
      <c r="PQ99" s="921"/>
      <c r="PR99" s="921"/>
      <c r="PS99" s="921"/>
      <c r="PT99" s="921"/>
      <c r="PU99" s="921"/>
      <c r="PV99" s="921"/>
      <c r="PW99" s="921"/>
      <c r="PX99" s="921"/>
      <c r="PY99" s="921"/>
      <c r="PZ99" s="921"/>
      <c r="QA99" s="921"/>
      <c r="QB99" s="921"/>
      <c r="QC99" s="921"/>
      <c r="QD99" s="921"/>
      <c r="QE99" s="921"/>
      <c r="QF99" s="921"/>
      <c r="QG99" s="921"/>
      <c r="QH99" s="921"/>
      <c r="QI99" s="921"/>
      <c r="QJ99" s="921"/>
      <c r="QK99" s="921"/>
      <c r="QL99" s="921"/>
      <c r="QM99" s="921"/>
      <c r="QN99" s="921"/>
      <c r="QO99" s="921"/>
      <c r="QP99" s="921"/>
      <c r="QQ99" s="921"/>
      <c r="QR99" s="921"/>
      <c r="QS99" s="921"/>
      <c r="QT99" s="921"/>
      <c r="QU99" s="921"/>
      <c r="QV99" s="921"/>
      <c r="QW99" s="921"/>
      <c r="QX99" s="921"/>
      <c r="QY99" s="921"/>
      <c r="QZ99" s="921"/>
      <c r="RA99" s="921"/>
      <c r="RB99" s="921"/>
      <c r="RC99" s="921"/>
      <c r="RD99" s="921"/>
      <c r="RE99" s="921"/>
      <c r="RF99" s="921"/>
      <c r="RG99" s="921"/>
      <c r="RH99" s="921"/>
      <c r="RI99" s="921"/>
      <c r="RJ99" s="921"/>
      <c r="RK99" s="921"/>
      <c r="RL99" s="921"/>
      <c r="RM99" s="921"/>
      <c r="RN99" s="921"/>
      <c r="RO99" s="921"/>
      <c r="RP99" s="921"/>
      <c r="RQ99" s="921"/>
      <c r="RR99" s="921"/>
      <c r="RS99" s="921"/>
      <c r="RT99" s="921"/>
      <c r="RU99" s="921"/>
      <c r="RV99" s="921"/>
      <c r="RW99" s="921"/>
      <c r="RX99" s="921"/>
      <c r="RY99" s="921"/>
      <c r="RZ99" s="921"/>
      <c r="SA99" s="921"/>
      <c r="SB99" s="921"/>
      <c r="SC99" s="921"/>
      <c r="SD99" s="921"/>
      <c r="SE99" s="921"/>
      <c r="SF99" s="921"/>
      <c r="SG99" s="921"/>
      <c r="SH99" s="921"/>
      <c r="SI99" s="921"/>
      <c r="SJ99" s="921"/>
      <c r="SK99" s="921"/>
      <c r="SL99" s="921"/>
      <c r="SM99" s="921"/>
      <c r="SN99" s="921"/>
      <c r="SO99" s="921"/>
      <c r="SP99" s="921"/>
      <c r="SQ99" s="921"/>
      <c r="SR99" s="921"/>
      <c r="SS99" s="921"/>
      <c r="ST99" s="921"/>
      <c r="SU99" s="921"/>
      <c r="SV99" s="921"/>
      <c r="SW99" s="921"/>
      <c r="SX99" s="921"/>
      <c r="SY99" s="921"/>
      <c r="SZ99" s="921"/>
      <c r="TA99" s="921"/>
      <c r="TB99" s="921"/>
      <c r="TC99" s="921"/>
      <c r="TD99" s="921"/>
      <c r="TE99" s="921"/>
      <c r="TF99" s="921"/>
      <c r="TG99" s="921"/>
      <c r="TH99" s="921"/>
      <c r="TI99" s="921"/>
      <c r="TJ99" s="921"/>
      <c r="TK99" s="921"/>
      <c r="TL99" s="921"/>
      <c r="TM99" s="921"/>
      <c r="TN99" s="921"/>
      <c r="TO99" s="921"/>
      <c r="TP99" s="921"/>
      <c r="TQ99" s="921"/>
      <c r="TR99" s="921"/>
      <c r="TS99" s="921"/>
      <c r="TT99" s="921"/>
      <c r="TU99" s="921"/>
      <c r="TV99" s="921"/>
      <c r="TW99" s="921"/>
      <c r="TX99" s="921"/>
      <c r="TY99" s="921"/>
      <c r="TZ99" s="921"/>
      <c r="UA99" s="921"/>
      <c r="UB99" s="921"/>
      <c r="UC99" s="921"/>
      <c r="UD99" s="921"/>
      <c r="UE99" s="921"/>
      <c r="UF99" s="921"/>
      <c r="UG99" s="921"/>
      <c r="UH99" s="921"/>
      <c r="UI99" s="921"/>
      <c r="UJ99" s="921"/>
      <c r="UK99" s="921"/>
      <c r="UL99" s="921"/>
      <c r="UM99" s="921"/>
      <c r="UN99" s="921"/>
      <c r="UO99" s="921"/>
      <c r="UP99" s="921"/>
      <c r="UQ99" s="921"/>
      <c r="UR99" s="921"/>
      <c r="US99" s="921"/>
      <c r="UT99" s="921"/>
      <c r="UU99" s="921"/>
      <c r="UV99" s="921"/>
      <c r="UW99" s="921"/>
      <c r="UX99" s="921"/>
      <c r="UY99" s="921"/>
      <c r="UZ99" s="921"/>
      <c r="VA99" s="921"/>
      <c r="VB99" s="921"/>
      <c r="VC99" s="921"/>
      <c r="VD99" s="921"/>
      <c r="VE99" s="921"/>
      <c r="VF99" s="921"/>
      <c r="VG99" s="921"/>
      <c r="VH99" s="921"/>
      <c r="VI99" s="921"/>
      <c r="VJ99" s="921"/>
      <c r="VK99" s="921"/>
      <c r="VL99" s="921"/>
      <c r="VM99" s="921"/>
      <c r="VN99" s="921"/>
      <c r="VO99" s="921"/>
      <c r="VP99" s="921"/>
      <c r="VQ99" s="921"/>
      <c r="VR99" s="921"/>
      <c r="VS99" s="921"/>
      <c r="VT99" s="921"/>
      <c r="VU99" s="921"/>
      <c r="VV99" s="921"/>
      <c r="VW99" s="921"/>
      <c r="VX99" s="921"/>
      <c r="VY99" s="921"/>
      <c r="VZ99" s="921"/>
      <c r="WA99" s="921"/>
      <c r="WB99" s="921"/>
      <c r="WC99" s="921"/>
      <c r="WD99" s="921"/>
      <c r="WE99" s="921"/>
      <c r="WF99" s="921"/>
      <c r="WG99" s="921"/>
      <c r="WH99" s="921"/>
      <c r="WI99" s="921"/>
      <c r="WJ99" s="921"/>
      <c r="WK99" s="921"/>
      <c r="WL99" s="921"/>
      <c r="WM99" s="921"/>
      <c r="WN99" s="921"/>
      <c r="WO99" s="921"/>
      <c r="WP99" s="921"/>
      <c r="WQ99" s="921"/>
      <c r="WR99" s="921"/>
      <c r="WS99" s="921"/>
      <c r="WT99" s="921"/>
      <c r="WU99" s="921"/>
      <c r="WV99" s="921"/>
      <c r="WW99" s="921"/>
      <c r="WX99" s="921"/>
      <c r="WY99" s="921"/>
      <c r="WZ99" s="921"/>
      <c r="XA99" s="921"/>
      <c r="XB99" s="921"/>
      <c r="XC99" s="921"/>
      <c r="XD99" s="921"/>
      <c r="XE99" s="921"/>
      <c r="XF99" s="921"/>
      <c r="XG99" s="921"/>
      <c r="XH99" s="921"/>
      <c r="XI99" s="921"/>
      <c r="XJ99" s="921"/>
      <c r="XK99" s="921"/>
      <c r="XL99" s="921"/>
      <c r="XM99" s="921"/>
      <c r="XN99" s="921"/>
      <c r="XO99" s="921"/>
      <c r="XP99" s="921"/>
      <c r="XQ99" s="921"/>
      <c r="XR99" s="921"/>
      <c r="XS99" s="921"/>
      <c r="XT99" s="921"/>
      <c r="XU99" s="921"/>
      <c r="XV99" s="921"/>
      <c r="XW99" s="921"/>
      <c r="XX99" s="921"/>
      <c r="XY99" s="921"/>
      <c r="XZ99" s="921"/>
      <c r="YA99" s="921"/>
      <c r="YB99" s="921"/>
      <c r="YC99" s="921"/>
      <c r="YD99" s="921"/>
      <c r="YE99" s="921"/>
      <c r="YF99" s="921"/>
      <c r="YG99" s="921"/>
      <c r="YH99" s="921"/>
      <c r="YI99" s="921"/>
      <c r="YJ99" s="921"/>
      <c r="YK99" s="921"/>
      <c r="YL99" s="921"/>
      <c r="YM99" s="921"/>
      <c r="YN99" s="921"/>
      <c r="YO99" s="921"/>
      <c r="YP99" s="921"/>
      <c r="YQ99" s="921"/>
      <c r="YR99" s="921"/>
      <c r="YS99" s="921"/>
      <c r="YT99" s="921"/>
      <c r="YU99" s="921"/>
      <c r="YV99" s="921"/>
      <c r="YW99" s="921"/>
      <c r="YX99" s="921"/>
      <c r="YY99" s="921"/>
      <c r="YZ99" s="921"/>
      <c r="ZA99" s="921"/>
      <c r="ZB99" s="921"/>
      <c r="ZC99" s="921"/>
      <c r="ZD99" s="921"/>
      <c r="ZE99" s="921"/>
      <c r="ZF99" s="921"/>
      <c r="ZG99" s="921"/>
      <c r="ZH99" s="921"/>
      <c r="ZI99" s="921"/>
      <c r="ZJ99" s="921"/>
      <c r="ZK99" s="921"/>
      <c r="ZL99" s="921"/>
      <c r="ZM99" s="921"/>
      <c r="ZN99" s="921"/>
      <c r="ZO99" s="921"/>
      <c r="ZP99" s="921"/>
      <c r="ZQ99" s="921"/>
      <c r="ZR99" s="921"/>
      <c r="ZS99" s="921"/>
      <c r="ZT99" s="921"/>
      <c r="ZU99" s="921"/>
      <c r="ZV99" s="921"/>
      <c r="ZW99" s="921"/>
      <c r="ZX99" s="921"/>
      <c r="ZY99" s="921"/>
      <c r="ZZ99" s="921"/>
      <c r="AAA99" s="921"/>
      <c r="AAB99" s="921"/>
      <c r="AAC99" s="921"/>
      <c r="AAD99" s="921"/>
      <c r="AAE99" s="921"/>
      <c r="AAF99" s="921"/>
      <c r="AAG99" s="921"/>
      <c r="AAH99" s="921"/>
      <c r="AAI99" s="921"/>
      <c r="AAJ99" s="921"/>
      <c r="AAK99" s="921"/>
      <c r="AAL99" s="921"/>
      <c r="AAM99" s="921"/>
      <c r="AAN99" s="921"/>
      <c r="AAO99" s="921"/>
      <c r="AAP99" s="921"/>
      <c r="AAQ99" s="921"/>
      <c r="AAR99" s="921"/>
      <c r="AAS99" s="921"/>
      <c r="AAT99" s="921"/>
      <c r="AAU99" s="921"/>
      <c r="AAV99" s="921"/>
      <c r="AAW99" s="921"/>
      <c r="AAX99" s="921"/>
      <c r="AAY99" s="921"/>
      <c r="AAZ99" s="921"/>
      <c r="ABA99" s="921"/>
      <c r="ABB99" s="921"/>
      <c r="ABC99" s="921"/>
      <c r="ABD99" s="921"/>
      <c r="ABE99" s="921"/>
      <c r="ABF99" s="921"/>
      <c r="ABG99" s="921"/>
      <c r="ABH99" s="921"/>
      <c r="ABI99" s="921"/>
      <c r="ABJ99" s="921"/>
      <c r="ABK99" s="921"/>
      <c r="ABL99" s="921"/>
      <c r="ABM99" s="921"/>
      <c r="ABN99" s="921"/>
      <c r="ABO99" s="921"/>
      <c r="ABP99" s="921"/>
      <c r="ABQ99" s="921"/>
      <c r="ABR99" s="921"/>
      <c r="ABS99" s="921"/>
      <c r="ABT99" s="921"/>
      <c r="ABU99" s="921"/>
      <c r="ABV99" s="921"/>
      <c r="ABW99" s="921"/>
      <c r="ABX99" s="921"/>
      <c r="ABY99" s="921"/>
      <c r="ABZ99" s="921"/>
      <c r="ACA99" s="921"/>
      <c r="ACB99" s="921"/>
      <c r="ACC99" s="921"/>
      <c r="ACD99" s="921"/>
      <c r="ACE99" s="921"/>
      <c r="ACF99" s="921"/>
      <c r="ACG99" s="921"/>
      <c r="ACH99" s="921"/>
      <c r="ACI99" s="921"/>
      <c r="ACJ99" s="921"/>
      <c r="ACK99" s="921"/>
      <c r="ACL99" s="921"/>
      <c r="ACM99" s="921"/>
      <c r="ACN99" s="921"/>
      <c r="ACO99" s="921"/>
      <c r="ACP99" s="921"/>
      <c r="ACQ99" s="921"/>
      <c r="ACR99" s="921"/>
      <c r="ACS99" s="921"/>
      <c r="ACT99" s="921"/>
      <c r="ACU99" s="921"/>
      <c r="ACV99" s="921"/>
      <c r="ACW99" s="921"/>
      <c r="ACX99" s="921"/>
      <c r="ACY99" s="921"/>
      <c r="ACZ99" s="921"/>
      <c r="ADA99" s="921"/>
      <c r="ADB99" s="921"/>
      <c r="ADC99" s="921"/>
      <c r="ADD99" s="921"/>
      <c r="ADE99" s="921"/>
      <c r="ADF99" s="921"/>
      <c r="ADG99" s="921"/>
      <c r="ADH99" s="921"/>
      <c r="ADI99" s="921"/>
      <c r="ADJ99" s="921"/>
      <c r="ADK99" s="921"/>
      <c r="ADL99" s="921"/>
      <c r="ADM99" s="921"/>
      <c r="ADN99" s="921"/>
      <c r="ADO99" s="921"/>
      <c r="ADP99" s="921"/>
      <c r="ADQ99" s="921"/>
      <c r="ADR99" s="921"/>
      <c r="ADS99" s="921"/>
      <c r="ADT99" s="921"/>
      <c r="ADU99" s="921"/>
      <c r="ADV99" s="921"/>
      <c r="ADW99" s="921"/>
      <c r="ADX99" s="921"/>
      <c r="ADY99" s="921"/>
      <c r="ADZ99" s="921"/>
      <c r="AEA99" s="921"/>
      <c r="AEB99" s="921"/>
      <c r="AEC99" s="921"/>
      <c r="AED99" s="921"/>
      <c r="AEE99" s="921"/>
      <c r="AEF99" s="921"/>
      <c r="AEG99" s="921"/>
      <c r="AEH99" s="921"/>
      <c r="AEI99" s="921"/>
      <c r="AEJ99" s="921"/>
      <c r="AEK99" s="921"/>
      <c r="AEL99" s="921"/>
      <c r="AEM99" s="921"/>
      <c r="AEN99" s="921"/>
      <c r="AEO99" s="921"/>
      <c r="AEP99" s="921"/>
      <c r="AEQ99" s="921"/>
      <c r="AER99" s="921"/>
      <c r="AES99" s="921"/>
      <c r="AET99" s="921"/>
      <c r="AEU99" s="921"/>
      <c r="AEV99" s="921"/>
      <c r="AEW99" s="921"/>
      <c r="AEX99" s="921"/>
      <c r="AEY99" s="921"/>
      <c r="AEZ99" s="921"/>
      <c r="AFA99" s="921"/>
      <c r="AFB99" s="921"/>
      <c r="AFC99" s="921"/>
      <c r="AFD99" s="921"/>
      <c r="AFE99" s="921"/>
      <c r="AFF99" s="921"/>
      <c r="AFG99" s="921"/>
      <c r="AFH99" s="921"/>
      <c r="AFI99" s="921"/>
      <c r="AFJ99" s="921"/>
      <c r="AFK99" s="921"/>
      <c r="AFL99" s="921"/>
      <c r="AFM99" s="921"/>
      <c r="AFN99" s="921"/>
      <c r="AFO99" s="921"/>
      <c r="AFP99" s="921"/>
      <c r="AFQ99" s="921"/>
      <c r="AFR99" s="921"/>
      <c r="AFS99" s="921"/>
      <c r="AFT99" s="921"/>
      <c r="AFU99" s="921"/>
      <c r="AFV99" s="921"/>
      <c r="AFW99" s="921"/>
      <c r="AFX99" s="921"/>
      <c r="AFY99" s="921"/>
      <c r="AFZ99" s="921"/>
      <c r="AGA99" s="921"/>
      <c r="AGB99" s="921"/>
      <c r="AGC99" s="921"/>
      <c r="AGD99" s="921"/>
      <c r="AGE99" s="921"/>
      <c r="AGF99" s="921"/>
      <c r="AGG99" s="921"/>
      <c r="AGH99" s="921"/>
      <c r="AGI99" s="921"/>
      <c r="AGJ99" s="921"/>
      <c r="AGK99" s="921"/>
      <c r="AGL99" s="921"/>
      <c r="AGM99" s="921"/>
      <c r="AGN99" s="921"/>
      <c r="AGO99" s="921"/>
      <c r="AGP99" s="921"/>
      <c r="AGQ99" s="921"/>
      <c r="AGR99" s="921"/>
      <c r="AGS99" s="921"/>
      <c r="AGT99" s="921"/>
      <c r="AGU99" s="921"/>
      <c r="AGV99" s="921"/>
      <c r="AGW99" s="921"/>
      <c r="AGX99" s="921"/>
      <c r="AGY99" s="921"/>
      <c r="AGZ99" s="921"/>
      <c r="AHA99" s="921"/>
      <c r="AHB99" s="921"/>
      <c r="AHC99" s="921"/>
      <c r="AHD99" s="921"/>
      <c r="AHE99" s="921"/>
      <c r="AHF99" s="921"/>
      <c r="AHG99" s="921"/>
      <c r="AHH99" s="921"/>
      <c r="AHI99" s="921"/>
      <c r="AHJ99" s="921"/>
      <c r="AHK99" s="921"/>
      <c r="AHL99" s="921"/>
      <c r="AHM99" s="921"/>
      <c r="AHN99" s="921"/>
      <c r="AHO99" s="921"/>
      <c r="AHP99" s="921"/>
      <c r="AHQ99" s="921"/>
      <c r="AHR99" s="921"/>
      <c r="AHS99" s="921"/>
      <c r="AHT99" s="921"/>
      <c r="AHU99" s="921"/>
      <c r="AHV99" s="921"/>
      <c r="AHW99" s="921"/>
      <c r="AHX99" s="921"/>
      <c r="AHY99" s="921"/>
      <c r="AHZ99" s="921"/>
      <c r="AIA99" s="921"/>
      <c r="AIB99" s="921"/>
      <c r="AIC99" s="921"/>
      <c r="AID99" s="921"/>
      <c r="AIE99" s="921"/>
      <c r="AIF99" s="921"/>
      <c r="AIG99" s="921"/>
      <c r="AIH99" s="921"/>
      <c r="AII99" s="921"/>
      <c r="AIJ99" s="921"/>
      <c r="AIK99" s="921"/>
      <c r="AIL99" s="921"/>
      <c r="AIM99" s="921"/>
      <c r="AIN99" s="921"/>
      <c r="AIO99" s="921"/>
      <c r="AIP99" s="921"/>
      <c r="AIQ99" s="921"/>
      <c r="AIR99" s="921"/>
      <c r="AIS99" s="921"/>
      <c r="AIT99" s="921"/>
      <c r="AIU99" s="921"/>
      <c r="AIV99" s="921"/>
      <c r="AIW99" s="921"/>
      <c r="AIX99" s="921"/>
      <c r="AIY99" s="921"/>
      <c r="AIZ99" s="921"/>
      <c r="AJA99" s="921"/>
      <c r="AJB99" s="921"/>
      <c r="AJC99" s="921"/>
      <c r="AJD99" s="921"/>
      <c r="AJE99" s="921"/>
      <c r="AJF99" s="921"/>
      <c r="AJG99" s="921"/>
      <c r="AJH99" s="921"/>
      <c r="AJI99" s="921"/>
      <c r="AJJ99" s="921"/>
      <c r="AJK99" s="921"/>
      <c r="AJL99" s="921"/>
      <c r="AJM99" s="921"/>
      <c r="AJN99" s="921"/>
      <c r="AJO99" s="921"/>
      <c r="AJP99" s="921"/>
      <c r="AJQ99" s="921"/>
      <c r="AJR99" s="921"/>
      <c r="AJS99" s="921"/>
      <c r="AJT99" s="921"/>
      <c r="AJU99" s="921"/>
      <c r="AJV99" s="921"/>
      <c r="AJW99" s="921"/>
      <c r="AJX99" s="921"/>
      <c r="AJY99" s="921"/>
      <c r="AJZ99" s="921"/>
      <c r="AKA99" s="921"/>
      <c r="AKB99" s="921"/>
      <c r="AKC99" s="921"/>
      <c r="AKD99" s="921"/>
      <c r="AKE99" s="921"/>
      <c r="AKF99" s="921"/>
      <c r="AKG99" s="921"/>
      <c r="AKH99" s="921"/>
      <c r="AKI99" s="921"/>
      <c r="AKJ99" s="921"/>
      <c r="AKK99" s="921"/>
      <c r="AKL99" s="921"/>
      <c r="AKM99" s="921"/>
      <c r="AKN99" s="921"/>
      <c r="AKO99" s="921"/>
      <c r="AKP99" s="921"/>
      <c r="AKQ99" s="921"/>
      <c r="AKR99" s="921"/>
      <c r="AKS99" s="921"/>
      <c r="AKT99" s="921"/>
      <c r="AKU99" s="921"/>
      <c r="AKV99" s="921"/>
      <c r="AKW99" s="921"/>
      <c r="AKX99" s="921"/>
      <c r="AKY99" s="921"/>
      <c r="AKZ99" s="921"/>
      <c r="ALA99" s="921"/>
      <c r="ALB99" s="921"/>
      <c r="ALC99" s="921"/>
      <c r="ALD99" s="921"/>
      <c r="ALE99" s="921"/>
      <c r="ALF99" s="921"/>
      <c r="ALG99" s="921"/>
      <c r="ALH99" s="921"/>
      <c r="ALI99" s="921"/>
      <c r="ALJ99" s="921"/>
      <c r="ALK99" s="921"/>
      <c r="ALL99" s="921"/>
      <c r="ALM99" s="921"/>
      <c r="ALN99" s="921"/>
      <c r="ALO99" s="921"/>
      <c r="ALP99" s="921"/>
      <c r="ALQ99" s="921"/>
      <c r="ALR99" s="921"/>
      <c r="ALS99" s="921"/>
      <c r="ALT99" s="921"/>
      <c r="ALU99" s="921"/>
      <c r="ALV99" s="921"/>
      <c r="ALW99" s="921"/>
      <c r="ALX99" s="921"/>
      <c r="ALY99" s="921"/>
      <c r="ALZ99" s="921"/>
      <c r="AMA99" s="921"/>
      <c r="AMB99" s="921"/>
      <c r="AMC99" s="921"/>
      <c r="AMD99" s="921"/>
      <c r="AME99" s="921"/>
      <c r="AMF99" s="921"/>
      <c r="AMG99" s="921"/>
      <c r="AMH99" s="921"/>
      <c r="AMI99" s="921"/>
      <c r="AMJ99" s="921"/>
      <c r="AMK99" s="921"/>
      <c r="AML99" s="921"/>
      <c r="AMM99" s="921"/>
      <c r="AMN99" s="921"/>
      <c r="AMO99" s="921"/>
      <c r="AMP99" s="921"/>
      <c r="AMQ99" s="921"/>
      <c r="AMR99" s="921"/>
      <c r="AMS99" s="921"/>
      <c r="AMT99" s="921"/>
      <c r="AMU99" s="921"/>
      <c r="AMV99" s="921"/>
      <c r="AMW99" s="921"/>
      <c r="AMX99" s="921"/>
      <c r="AMY99" s="921"/>
      <c r="AMZ99" s="921"/>
      <c r="ANA99" s="921"/>
      <c r="ANB99" s="921"/>
      <c r="ANC99" s="921"/>
      <c r="AND99" s="921"/>
      <c r="ANE99" s="921"/>
      <c r="ANF99" s="921"/>
      <c r="ANG99" s="921"/>
      <c r="ANH99" s="921"/>
      <c r="ANI99" s="921"/>
      <c r="ANJ99" s="921"/>
      <c r="ANK99" s="921"/>
      <c r="ANL99" s="921"/>
      <c r="ANM99" s="921"/>
      <c r="ANN99" s="921"/>
      <c r="ANO99" s="921"/>
      <c r="ANP99" s="921"/>
      <c r="ANQ99" s="921"/>
      <c r="ANR99" s="921"/>
      <c r="ANS99" s="921"/>
      <c r="ANT99" s="921"/>
      <c r="ANU99" s="921"/>
      <c r="ANV99" s="921"/>
      <c r="ANW99" s="921"/>
      <c r="ANX99" s="921"/>
      <c r="ANY99" s="921"/>
      <c r="ANZ99" s="921"/>
      <c r="AOA99" s="921"/>
      <c r="AOB99" s="921"/>
      <c r="AOC99" s="921"/>
      <c r="AOD99" s="921"/>
      <c r="AOE99" s="921"/>
      <c r="AOF99" s="921"/>
      <c r="AOG99" s="921"/>
      <c r="AOH99" s="921"/>
      <c r="AOI99" s="921"/>
      <c r="AOJ99" s="921"/>
      <c r="AOK99" s="921"/>
      <c r="AOL99" s="921"/>
      <c r="AOM99" s="921"/>
      <c r="AON99" s="921"/>
      <c r="AOO99" s="921"/>
      <c r="AOP99" s="921"/>
      <c r="AOQ99" s="921"/>
      <c r="AOR99" s="921"/>
      <c r="AOS99" s="921"/>
      <c r="AOT99" s="921"/>
      <c r="AOU99" s="921"/>
      <c r="AOV99" s="921"/>
      <c r="AOW99" s="921"/>
      <c r="AOX99" s="921"/>
      <c r="AOY99" s="921"/>
      <c r="AOZ99" s="921"/>
      <c r="APA99" s="921"/>
      <c r="APB99" s="921"/>
      <c r="APC99" s="921"/>
      <c r="APD99" s="921"/>
      <c r="APE99" s="921"/>
      <c r="APF99" s="921"/>
      <c r="APG99" s="921"/>
      <c r="APH99" s="921"/>
      <c r="API99" s="921"/>
      <c r="APJ99" s="921"/>
      <c r="APK99" s="921"/>
      <c r="APL99" s="921"/>
      <c r="APM99" s="921"/>
      <c r="APN99" s="921"/>
      <c r="APO99" s="921"/>
      <c r="APP99" s="921"/>
      <c r="APQ99" s="921"/>
      <c r="APR99" s="921"/>
      <c r="APS99" s="921"/>
      <c r="APT99" s="921"/>
      <c r="APU99" s="921"/>
      <c r="APV99" s="921"/>
      <c r="APW99" s="921"/>
      <c r="APX99" s="921"/>
      <c r="APY99" s="921"/>
      <c r="APZ99" s="921"/>
      <c r="AQA99" s="921"/>
      <c r="AQB99" s="921"/>
      <c r="AQC99" s="921"/>
      <c r="AQD99" s="921"/>
      <c r="AQE99" s="921"/>
      <c r="AQF99" s="921"/>
      <c r="AQG99" s="921"/>
      <c r="AQH99" s="921"/>
      <c r="AQI99" s="921"/>
      <c r="AQJ99" s="921"/>
      <c r="AQK99" s="921"/>
      <c r="AQL99" s="921"/>
      <c r="AQM99" s="921"/>
      <c r="AQN99" s="921"/>
      <c r="AQO99" s="921"/>
      <c r="AQP99" s="921"/>
      <c r="AQQ99" s="921"/>
      <c r="AQR99" s="921"/>
      <c r="AQS99" s="921"/>
      <c r="AQT99" s="921"/>
      <c r="AQU99" s="921"/>
      <c r="AQV99" s="921"/>
      <c r="AQW99" s="921"/>
      <c r="AQX99" s="921"/>
      <c r="AQY99" s="921"/>
      <c r="AQZ99" s="921"/>
      <c r="ARA99" s="921"/>
      <c r="ARB99" s="921"/>
      <c r="ARC99" s="921"/>
      <c r="ARD99" s="921"/>
      <c r="ARE99" s="921"/>
      <c r="ARF99" s="921"/>
      <c r="ARG99" s="921"/>
      <c r="ARH99" s="921"/>
      <c r="ARI99" s="921"/>
      <c r="ARJ99" s="921"/>
      <c r="ARK99" s="921"/>
      <c r="ARL99" s="921"/>
      <c r="ARM99" s="921"/>
      <c r="ARN99" s="921"/>
      <c r="ARO99" s="921"/>
      <c r="ARP99" s="921"/>
      <c r="ARQ99" s="921"/>
      <c r="ARR99" s="921"/>
      <c r="ARS99" s="921"/>
      <c r="ART99" s="921"/>
      <c r="ARU99" s="921"/>
      <c r="ARV99" s="921"/>
      <c r="ARW99" s="921"/>
      <c r="ARX99" s="921"/>
      <c r="ARY99" s="921"/>
      <c r="ARZ99" s="921"/>
      <c r="ASA99" s="921"/>
      <c r="ASB99" s="921"/>
      <c r="ASC99" s="921"/>
      <c r="ASD99" s="921"/>
      <c r="ASE99" s="921"/>
      <c r="ASF99" s="921"/>
      <c r="ASG99" s="921"/>
      <c r="ASH99" s="921"/>
      <c r="ASI99" s="921"/>
      <c r="ASJ99" s="921"/>
      <c r="ASK99" s="921"/>
      <c r="ASL99" s="921"/>
      <c r="ASM99" s="921"/>
      <c r="ASN99" s="921"/>
      <c r="ASO99" s="921"/>
      <c r="ASP99" s="921"/>
      <c r="ASQ99" s="921"/>
      <c r="ASR99" s="921"/>
      <c r="ASS99" s="921"/>
      <c r="AST99" s="921"/>
      <c r="ASU99" s="921"/>
      <c r="ASV99" s="921"/>
      <c r="ASW99" s="921"/>
      <c r="ASX99" s="921"/>
      <c r="ASY99" s="921"/>
      <c r="ASZ99" s="921"/>
      <c r="ATA99" s="921"/>
      <c r="ATB99" s="921"/>
      <c r="ATC99" s="921"/>
      <c r="ATD99" s="921"/>
      <c r="ATE99" s="921"/>
      <c r="ATF99" s="921"/>
      <c r="ATG99" s="921"/>
      <c r="ATH99" s="921"/>
      <c r="ATI99" s="921"/>
      <c r="ATJ99" s="921"/>
      <c r="ATK99" s="921"/>
      <c r="ATL99" s="921"/>
      <c r="ATM99" s="921"/>
      <c r="ATN99" s="921"/>
      <c r="ATO99" s="921"/>
      <c r="ATP99" s="921"/>
      <c r="ATQ99" s="921"/>
      <c r="ATR99" s="921"/>
      <c r="ATS99" s="921"/>
      <c r="ATT99" s="921"/>
      <c r="ATU99" s="921"/>
      <c r="ATV99" s="921"/>
      <c r="ATW99" s="921"/>
      <c r="ATX99" s="921"/>
      <c r="ATY99" s="921"/>
      <c r="ATZ99" s="921"/>
      <c r="AUA99" s="921"/>
      <c r="AUB99" s="921"/>
      <c r="AUC99" s="921"/>
      <c r="AUD99" s="921"/>
      <c r="AUE99" s="921"/>
      <c r="AUF99" s="921"/>
      <c r="AUG99" s="921"/>
      <c r="AUH99" s="921"/>
      <c r="AUI99" s="921"/>
      <c r="AUJ99" s="921"/>
      <c r="AUK99" s="921"/>
      <c r="AUL99" s="921"/>
      <c r="AUM99" s="921"/>
      <c r="AUN99" s="921"/>
      <c r="AUO99" s="921"/>
      <c r="AUP99" s="921"/>
      <c r="AUQ99" s="921"/>
      <c r="AUR99" s="921"/>
      <c r="AUS99" s="921"/>
      <c r="AUT99" s="921"/>
      <c r="AUU99" s="921"/>
      <c r="AUV99" s="921"/>
      <c r="AUW99" s="921"/>
      <c r="AUX99" s="921"/>
      <c r="AUY99" s="921"/>
      <c r="AUZ99" s="921"/>
      <c r="AVA99" s="921"/>
      <c r="AVB99" s="921"/>
      <c r="AVC99" s="921"/>
      <c r="AVD99" s="921"/>
      <c r="AVE99" s="921"/>
      <c r="AVF99" s="921"/>
      <c r="AVG99" s="921"/>
      <c r="AVH99" s="921"/>
      <c r="AVI99" s="921"/>
      <c r="AVJ99" s="921"/>
      <c r="AVK99" s="921"/>
      <c r="AVL99" s="921"/>
      <c r="AVM99" s="921"/>
      <c r="AVN99" s="921"/>
      <c r="AVO99" s="921"/>
      <c r="AVP99" s="921"/>
      <c r="AVQ99" s="921"/>
      <c r="AVR99" s="921"/>
      <c r="AVS99" s="921"/>
      <c r="AVT99" s="921"/>
      <c r="AVU99" s="921"/>
      <c r="AVV99" s="921"/>
      <c r="AVW99" s="921"/>
      <c r="AVX99" s="921"/>
      <c r="AVY99" s="921"/>
      <c r="AVZ99" s="921"/>
      <c r="AWA99" s="921"/>
      <c r="AWB99" s="921"/>
      <c r="AWC99" s="921"/>
      <c r="AWD99" s="921"/>
      <c r="AWE99" s="921"/>
      <c r="AWF99" s="921"/>
      <c r="AWG99" s="921"/>
      <c r="AWH99" s="921"/>
      <c r="AWI99" s="921"/>
      <c r="AWJ99" s="921"/>
      <c r="AWK99" s="921"/>
      <c r="AWL99" s="921"/>
      <c r="AWM99" s="921"/>
      <c r="AWN99" s="921"/>
      <c r="AWO99" s="921"/>
      <c r="AWP99" s="921"/>
      <c r="AWQ99" s="921"/>
      <c r="AWR99" s="921"/>
      <c r="AWS99" s="921"/>
      <c r="AWT99" s="921"/>
      <c r="AWU99" s="921"/>
      <c r="AWV99" s="921"/>
      <c r="AWW99" s="921"/>
      <c r="AWX99" s="921"/>
      <c r="AWY99" s="921"/>
      <c r="AWZ99" s="921"/>
      <c r="AXA99" s="921"/>
      <c r="AXB99" s="921"/>
      <c r="AXC99" s="921"/>
      <c r="AXD99" s="921"/>
      <c r="AXE99" s="921"/>
      <c r="AXF99" s="921"/>
      <c r="AXG99" s="921"/>
      <c r="AXH99" s="921"/>
      <c r="AXI99" s="921"/>
      <c r="AXJ99" s="921"/>
      <c r="AXK99" s="921"/>
      <c r="AXL99" s="921"/>
      <c r="AXM99" s="921"/>
      <c r="AXN99" s="921"/>
      <c r="AXO99" s="921"/>
      <c r="AXP99" s="921"/>
      <c r="AXQ99" s="921"/>
      <c r="AXR99" s="921"/>
      <c r="AXS99" s="921"/>
      <c r="AXT99" s="921"/>
      <c r="AXU99" s="921"/>
      <c r="AXV99" s="921"/>
      <c r="AXW99" s="921"/>
      <c r="AXX99" s="921"/>
      <c r="AXY99" s="921"/>
      <c r="AXZ99" s="921"/>
      <c r="AYA99" s="921"/>
      <c r="AYB99" s="921"/>
      <c r="AYC99" s="921"/>
      <c r="AYD99" s="921"/>
      <c r="AYE99" s="921"/>
      <c r="AYF99" s="921"/>
      <c r="AYG99" s="921"/>
      <c r="AYH99" s="921"/>
      <c r="AYI99" s="921"/>
      <c r="AYJ99" s="921"/>
      <c r="AYK99" s="921"/>
      <c r="AYL99" s="921"/>
      <c r="AYM99" s="921"/>
      <c r="AYN99" s="921"/>
      <c r="AYO99" s="921"/>
      <c r="AYP99" s="921"/>
      <c r="AYQ99" s="921"/>
      <c r="AYR99" s="921"/>
      <c r="AYS99" s="921"/>
      <c r="AYT99" s="921"/>
      <c r="AYU99" s="921"/>
      <c r="AYV99" s="921"/>
      <c r="AYW99" s="921"/>
      <c r="AYX99" s="921"/>
      <c r="AYY99" s="921"/>
      <c r="AYZ99" s="921"/>
      <c r="AZA99" s="921"/>
      <c r="AZB99" s="921"/>
      <c r="AZC99" s="921"/>
      <c r="AZD99" s="921"/>
      <c r="AZE99" s="921"/>
      <c r="AZF99" s="921"/>
      <c r="AZG99" s="921"/>
      <c r="AZH99" s="921"/>
      <c r="AZI99" s="921"/>
      <c r="AZJ99" s="921"/>
      <c r="AZK99" s="921"/>
      <c r="AZL99" s="921"/>
      <c r="AZM99" s="921"/>
      <c r="AZN99" s="921"/>
      <c r="AZO99" s="921"/>
      <c r="AZP99" s="921"/>
      <c r="AZQ99" s="921"/>
      <c r="AZR99" s="921"/>
      <c r="AZS99" s="921"/>
      <c r="AZT99" s="921"/>
      <c r="AZU99" s="921"/>
      <c r="AZV99" s="921"/>
      <c r="AZW99" s="921"/>
      <c r="AZX99" s="921"/>
      <c r="AZY99" s="921"/>
      <c r="AZZ99" s="921"/>
      <c r="BAA99" s="921"/>
      <c r="BAB99" s="921"/>
      <c r="BAC99" s="921"/>
      <c r="BAD99" s="921"/>
      <c r="BAE99" s="921"/>
      <c r="BAF99" s="921"/>
      <c r="BAG99" s="921"/>
      <c r="BAH99" s="921"/>
      <c r="BAI99" s="921"/>
      <c r="BAJ99" s="921"/>
      <c r="BAK99" s="921"/>
      <c r="BAL99" s="921"/>
      <c r="BAM99" s="921"/>
      <c r="BAN99" s="921"/>
      <c r="BAO99" s="921"/>
      <c r="BAP99" s="921"/>
      <c r="BAQ99" s="921"/>
      <c r="BAR99" s="921"/>
      <c r="BAS99" s="921"/>
      <c r="BAT99" s="921"/>
      <c r="BAU99" s="921"/>
      <c r="BAV99" s="921"/>
      <c r="BAW99" s="921"/>
      <c r="BAX99" s="921"/>
      <c r="BAY99" s="921"/>
      <c r="BAZ99" s="921"/>
      <c r="BBA99" s="921"/>
      <c r="BBB99" s="921"/>
      <c r="BBC99" s="921"/>
      <c r="BBD99" s="921"/>
      <c r="BBE99" s="921"/>
      <c r="BBF99" s="921"/>
      <c r="BBG99" s="921"/>
      <c r="BBH99" s="921"/>
      <c r="BBI99" s="921"/>
      <c r="BBJ99" s="921"/>
      <c r="BBK99" s="921"/>
      <c r="BBL99" s="921"/>
      <c r="BBM99" s="921"/>
      <c r="BBN99" s="921"/>
      <c r="BBO99" s="921"/>
      <c r="BBP99" s="921"/>
      <c r="BBQ99" s="921"/>
      <c r="BBR99" s="921"/>
      <c r="BBS99" s="921"/>
      <c r="BBT99" s="921"/>
      <c r="BBU99" s="921"/>
      <c r="BBV99" s="921"/>
      <c r="BBW99" s="921"/>
      <c r="BBX99" s="921"/>
      <c r="BBY99" s="921"/>
      <c r="BBZ99" s="921"/>
      <c r="BCA99" s="921"/>
      <c r="BCB99" s="921"/>
      <c r="BCC99" s="921"/>
      <c r="BCD99" s="921"/>
      <c r="BCE99" s="921"/>
      <c r="BCF99" s="921"/>
      <c r="BCG99" s="921"/>
      <c r="BCH99" s="921"/>
      <c r="BCI99" s="921"/>
      <c r="BCJ99" s="921"/>
      <c r="BCK99" s="921"/>
      <c r="BCL99" s="921"/>
      <c r="BCM99" s="921"/>
      <c r="BCN99" s="921"/>
      <c r="BCO99" s="921"/>
      <c r="BCP99" s="921"/>
      <c r="BCQ99" s="921"/>
      <c r="BCR99" s="921"/>
      <c r="BCS99" s="921"/>
      <c r="BCT99" s="921"/>
      <c r="BCU99" s="921"/>
      <c r="BCV99" s="921"/>
      <c r="BCW99" s="921"/>
      <c r="BCX99" s="921"/>
      <c r="BCY99" s="921"/>
      <c r="BCZ99" s="921"/>
      <c r="BDA99" s="921"/>
      <c r="BDB99" s="921"/>
      <c r="BDC99" s="921"/>
      <c r="BDD99" s="921"/>
      <c r="BDE99" s="921"/>
      <c r="BDF99" s="921"/>
      <c r="BDG99" s="921"/>
      <c r="BDH99" s="921"/>
      <c r="BDI99" s="921"/>
      <c r="BDJ99" s="921"/>
      <c r="BDK99" s="921"/>
      <c r="BDL99" s="921"/>
      <c r="BDM99" s="921"/>
      <c r="BDN99" s="921"/>
      <c r="BDO99" s="921"/>
      <c r="BDP99" s="921"/>
      <c r="BDQ99" s="921"/>
      <c r="BDR99" s="921"/>
      <c r="BDS99" s="921"/>
      <c r="BDT99" s="921"/>
      <c r="BDU99" s="921"/>
      <c r="BDV99" s="921"/>
      <c r="BDW99" s="921"/>
      <c r="BDX99" s="921"/>
      <c r="BDY99" s="921"/>
      <c r="BDZ99" s="921"/>
      <c r="BEA99" s="921"/>
      <c r="BEB99" s="921"/>
      <c r="BEC99" s="921"/>
      <c r="BED99" s="921"/>
      <c r="BEE99" s="921"/>
      <c r="BEF99" s="921"/>
      <c r="BEG99" s="921"/>
      <c r="BEH99" s="921"/>
      <c r="BEI99" s="921"/>
      <c r="BEJ99" s="921"/>
      <c r="BEK99" s="921"/>
      <c r="BEL99" s="921"/>
      <c r="BEM99" s="921"/>
      <c r="BEN99" s="921"/>
      <c r="BEO99" s="921"/>
      <c r="BEP99" s="921"/>
      <c r="BEQ99" s="921"/>
      <c r="BER99" s="921"/>
      <c r="BES99" s="921"/>
      <c r="BET99" s="921"/>
      <c r="BEU99" s="921"/>
      <c r="BEV99" s="921"/>
      <c r="BEW99" s="921"/>
      <c r="BEX99" s="921"/>
      <c r="BEY99" s="921"/>
      <c r="BEZ99" s="921"/>
      <c r="BFA99" s="921"/>
      <c r="BFB99" s="921"/>
      <c r="BFC99" s="921"/>
      <c r="BFD99" s="921"/>
      <c r="BFE99" s="921"/>
      <c r="BFF99" s="921"/>
      <c r="BFG99" s="921"/>
      <c r="BFH99" s="921"/>
      <c r="BFI99" s="921"/>
      <c r="BFJ99" s="921"/>
      <c r="BFK99" s="921"/>
      <c r="BFL99" s="921"/>
      <c r="BFM99" s="921"/>
      <c r="BFN99" s="921"/>
      <c r="BFO99" s="921"/>
      <c r="BFP99" s="921"/>
      <c r="BFQ99" s="921"/>
      <c r="BFR99" s="921"/>
      <c r="BFS99" s="921"/>
      <c r="BFT99" s="921"/>
      <c r="BFU99" s="921"/>
      <c r="BFV99" s="921"/>
      <c r="BFW99" s="921"/>
      <c r="BFX99" s="921"/>
      <c r="BFY99" s="921"/>
      <c r="BFZ99" s="921"/>
      <c r="BGA99" s="921"/>
      <c r="BGB99" s="921"/>
      <c r="BGC99" s="921"/>
      <c r="BGD99" s="921"/>
      <c r="BGE99" s="921"/>
      <c r="BGF99" s="921"/>
      <c r="BGG99" s="921"/>
      <c r="BGH99" s="921"/>
      <c r="BGI99" s="921"/>
      <c r="BGJ99" s="921"/>
      <c r="BGK99" s="921"/>
      <c r="BGL99" s="921"/>
      <c r="BGM99" s="921"/>
      <c r="BGN99" s="921"/>
      <c r="BGO99" s="921"/>
      <c r="BGP99" s="921"/>
      <c r="BGQ99" s="921"/>
      <c r="BGR99" s="921"/>
      <c r="BGS99" s="921"/>
      <c r="BGT99" s="921"/>
      <c r="BGU99" s="921"/>
      <c r="BGV99" s="921"/>
      <c r="BGW99" s="921"/>
      <c r="BGX99" s="921"/>
      <c r="BGY99" s="921"/>
      <c r="BGZ99" s="921"/>
      <c r="BHA99" s="921"/>
      <c r="BHB99" s="921"/>
      <c r="BHC99" s="921"/>
      <c r="BHD99" s="921"/>
      <c r="BHE99" s="921"/>
      <c r="BHF99" s="921"/>
      <c r="BHG99" s="921"/>
      <c r="BHH99" s="921"/>
      <c r="BHI99" s="921"/>
      <c r="BHJ99" s="921"/>
      <c r="BHK99" s="921"/>
      <c r="BHL99" s="921"/>
      <c r="BHM99" s="921"/>
      <c r="BHN99" s="921"/>
      <c r="BHO99" s="921"/>
      <c r="BHP99" s="921"/>
      <c r="BHQ99" s="921"/>
      <c r="BHR99" s="921"/>
      <c r="BHS99" s="921"/>
      <c r="BHT99" s="921"/>
      <c r="BHU99" s="921"/>
      <c r="BHV99" s="921"/>
      <c r="BHW99" s="921"/>
      <c r="BHX99" s="921"/>
      <c r="BHY99" s="921"/>
      <c r="BHZ99" s="921"/>
      <c r="BIA99" s="921"/>
      <c r="BIB99" s="921"/>
      <c r="BIC99" s="921"/>
      <c r="BID99" s="921"/>
      <c r="BIE99" s="921"/>
      <c r="BIF99" s="921"/>
      <c r="BIG99" s="921"/>
      <c r="BIH99" s="921"/>
      <c r="BII99" s="921"/>
      <c r="BIJ99" s="921"/>
      <c r="BIK99" s="921"/>
      <c r="BIL99" s="921"/>
      <c r="BIM99" s="921"/>
      <c r="BIN99" s="921"/>
      <c r="BIO99" s="921"/>
      <c r="BIP99" s="921"/>
      <c r="BIQ99" s="921"/>
      <c r="BIR99" s="921"/>
      <c r="BIS99" s="921"/>
      <c r="BIT99" s="921"/>
      <c r="BIU99" s="921"/>
      <c r="BIV99" s="921"/>
      <c r="BIW99" s="921"/>
      <c r="BIX99" s="921"/>
      <c r="BIY99" s="921"/>
      <c r="BIZ99" s="921"/>
      <c r="BJA99" s="921"/>
      <c r="BJB99" s="921"/>
      <c r="BJC99" s="921"/>
      <c r="BJD99" s="921"/>
      <c r="BJE99" s="921"/>
      <c r="BJF99" s="921"/>
      <c r="BJG99" s="921"/>
      <c r="BJH99" s="921"/>
      <c r="BJI99" s="921"/>
      <c r="BJJ99" s="921"/>
      <c r="BJK99" s="921"/>
      <c r="BJL99" s="921"/>
      <c r="BJM99" s="921"/>
      <c r="BJN99" s="921"/>
      <c r="BJO99" s="921"/>
      <c r="BJP99" s="921"/>
      <c r="BJQ99" s="921"/>
      <c r="BJR99" s="921"/>
      <c r="BJS99" s="921"/>
      <c r="BJT99" s="921"/>
      <c r="BJU99" s="921"/>
      <c r="BJV99" s="921"/>
      <c r="BJW99" s="921"/>
      <c r="BJX99" s="921"/>
      <c r="BJY99" s="921"/>
      <c r="BJZ99" s="921"/>
      <c r="BKA99" s="921"/>
      <c r="BKB99" s="921"/>
      <c r="BKC99" s="921"/>
      <c r="BKD99" s="921"/>
      <c r="BKE99" s="921"/>
      <c r="BKF99" s="921"/>
      <c r="BKG99" s="921"/>
      <c r="BKH99" s="921"/>
      <c r="BKI99" s="921"/>
      <c r="BKJ99" s="921"/>
      <c r="BKK99" s="921"/>
      <c r="BKL99" s="921"/>
      <c r="BKM99" s="921"/>
      <c r="BKN99" s="921"/>
      <c r="BKO99" s="921"/>
      <c r="BKP99" s="921"/>
      <c r="BKQ99" s="921"/>
      <c r="BKR99" s="921"/>
      <c r="BKS99" s="921"/>
      <c r="BKT99" s="921"/>
      <c r="BKU99" s="921"/>
      <c r="BKV99" s="921"/>
      <c r="BKW99" s="921"/>
      <c r="BKX99" s="921"/>
      <c r="BKY99" s="921"/>
      <c r="BKZ99" s="921"/>
      <c r="BLA99" s="921"/>
      <c r="BLB99" s="921"/>
      <c r="BLC99" s="921"/>
      <c r="BLD99" s="921"/>
      <c r="BLE99" s="921"/>
      <c r="BLF99" s="921"/>
      <c r="BLG99" s="921"/>
      <c r="BLH99" s="921"/>
      <c r="BLI99" s="921"/>
      <c r="BLJ99" s="921"/>
      <c r="BLK99" s="921"/>
      <c r="BLL99" s="921"/>
      <c r="BLM99" s="921"/>
      <c r="BLN99" s="921"/>
      <c r="BLO99" s="921"/>
      <c r="BLP99" s="921"/>
      <c r="BLQ99" s="921"/>
      <c r="BLR99" s="921"/>
      <c r="BLS99" s="921"/>
      <c r="BLT99" s="921"/>
      <c r="BLU99" s="921"/>
      <c r="BLV99" s="921"/>
      <c r="BLW99" s="921"/>
      <c r="BLX99" s="921"/>
      <c r="BLY99" s="921"/>
      <c r="BLZ99" s="921"/>
      <c r="BMA99" s="921"/>
      <c r="BMB99" s="921"/>
      <c r="BMC99" s="921"/>
      <c r="BMD99" s="921"/>
      <c r="BME99" s="921"/>
      <c r="BMF99" s="921"/>
      <c r="BMG99" s="921"/>
      <c r="BMH99" s="921"/>
      <c r="BMI99" s="921"/>
      <c r="BMJ99" s="921"/>
      <c r="BMK99" s="921"/>
      <c r="BML99" s="921"/>
      <c r="BMM99" s="921"/>
      <c r="BMN99" s="921"/>
      <c r="BMO99" s="921"/>
      <c r="BMP99" s="921"/>
      <c r="BMQ99" s="921"/>
      <c r="BMR99" s="921"/>
      <c r="BMS99" s="921"/>
      <c r="BMT99" s="921"/>
      <c r="BMU99" s="921"/>
      <c r="BMV99" s="921"/>
      <c r="BMW99" s="921"/>
      <c r="BMX99" s="921"/>
      <c r="BMY99" s="921"/>
      <c r="BMZ99" s="921"/>
      <c r="BNA99" s="921"/>
      <c r="BNB99" s="921"/>
      <c r="BNC99" s="921"/>
      <c r="BND99" s="921"/>
      <c r="BNE99" s="921"/>
      <c r="BNF99" s="921"/>
      <c r="BNG99" s="921"/>
      <c r="BNH99" s="921"/>
      <c r="BNI99" s="921"/>
      <c r="BNJ99" s="921"/>
      <c r="BNK99" s="921"/>
      <c r="BNL99" s="921"/>
      <c r="BNM99" s="921"/>
      <c r="BNN99" s="921"/>
      <c r="BNO99" s="921"/>
      <c r="BNP99" s="921"/>
      <c r="BNQ99" s="921"/>
      <c r="BNR99" s="921"/>
      <c r="BNS99" s="921"/>
      <c r="BNT99" s="921"/>
      <c r="BNU99" s="921"/>
      <c r="BNV99" s="921"/>
      <c r="BNW99" s="921"/>
      <c r="BNX99" s="921"/>
      <c r="BNY99" s="921"/>
      <c r="BNZ99" s="921"/>
      <c r="BOA99" s="921"/>
      <c r="BOB99" s="921"/>
      <c r="BOC99" s="921"/>
      <c r="BOD99" s="921"/>
      <c r="BOE99" s="921"/>
      <c r="BOF99" s="921"/>
      <c r="BOG99" s="921"/>
      <c r="BOH99" s="921"/>
      <c r="BOI99" s="921"/>
      <c r="BOJ99" s="921"/>
      <c r="BOK99" s="921"/>
      <c r="BOL99" s="921"/>
      <c r="BOM99" s="921"/>
      <c r="BON99" s="921"/>
      <c r="BOO99" s="921"/>
      <c r="BOP99" s="921"/>
      <c r="BOQ99" s="921"/>
      <c r="BOR99" s="921"/>
      <c r="BOS99" s="921"/>
      <c r="BOT99" s="921"/>
      <c r="BOU99" s="921"/>
      <c r="BOV99" s="921"/>
      <c r="BOW99" s="921"/>
      <c r="BOX99" s="921"/>
      <c r="BOY99" s="921"/>
      <c r="BOZ99" s="921"/>
      <c r="BPA99" s="921"/>
      <c r="BPB99" s="921"/>
      <c r="BPC99" s="921"/>
      <c r="BPD99" s="921"/>
      <c r="BPE99" s="921"/>
      <c r="BPF99" s="921"/>
      <c r="BPG99" s="921"/>
      <c r="BPH99" s="921"/>
      <c r="BPI99" s="921"/>
      <c r="BPJ99" s="921"/>
      <c r="BPK99" s="921"/>
      <c r="BPL99" s="921"/>
      <c r="BPM99" s="921"/>
      <c r="BPN99" s="921"/>
      <c r="BPO99" s="921"/>
      <c r="BPP99" s="921"/>
      <c r="BPQ99" s="921"/>
      <c r="BPR99" s="921"/>
      <c r="BPS99" s="921"/>
      <c r="BPT99" s="921"/>
      <c r="BPU99" s="921"/>
      <c r="BPV99" s="921"/>
      <c r="BPW99" s="921"/>
      <c r="BPX99" s="921"/>
      <c r="BPY99" s="921"/>
      <c r="BPZ99" s="921"/>
      <c r="BQA99" s="921"/>
      <c r="BQB99" s="921"/>
      <c r="BQC99" s="921"/>
      <c r="BQD99" s="921"/>
      <c r="BQE99" s="921"/>
      <c r="BQF99" s="921"/>
      <c r="BQG99" s="921"/>
      <c r="BQH99" s="921"/>
      <c r="BQI99" s="921"/>
      <c r="BQJ99" s="921"/>
      <c r="BQK99" s="921"/>
      <c r="BQL99" s="921"/>
      <c r="BQM99" s="921"/>
      <c r="BQN99" s="921"/>
      <c r="BQO99" s="921"/>
      <c r="BQP99" s="921"/>
      <c r="BQQ99" s="921"/>
      <c r="BQR99" s="921"/>
      <c r="BQS99" s="921"/>
      <c r="BQT99" s="921"/>
      <c r="BQU99" s="921"/>
      <c r="BQV99" s="921"/>
      <c r="BQW99" s="921"/>
      <c r="BQX99" s="921"/>
      <c r="BQY99" s="921"/>
      <c r="BQZ99" s="921"/>
      <c r="BRA99" s="921"/>
      <c r="BRB99" s="921"/>
      <c r="BRC99" s="921"/>
      <c r="BRD99" s="921"/>
      <c r="BRE99" s="921"/>
      <c r="BRF99" s="921"/>
      <c r="BRG99" s="921"/>
      <c r="BRH99" s="921"/>
      <c r="BRI99" s="921"/>
      <c r="BRJ99" s="921"/>
      <c r="BRK99" s="921"/>
      <c r="BRL99" s="921"/>
      <c r="BRM99" s="921"/>
      <c r="BRN99" s="921"/>
      <c r="BRO99" s="921"/>
      <c r="BRP99" s="921"/>
      <c r="BRQ99" s="921"/>
      <c r="BRR99" s="921"/>
      <c r="BRS99" s="921"/>
      <c r="BRT99" s="921"/>
      <c r="BRU99" s="921"/>
      <c r="BRV99" s="921"/>
      <c r="BRW99" s="921"/>
      <c r="BRX99" s="921"/>
      <c r="BRY99" s="921"/>
      <c r="BRZ99" s="921"/>
      <c r="BSA99" s="921"/>
      <c r="BSB99" s="921"/>
      <c r="BSC99" s="921"/>
      <c r="BSD99" s="921"/>
      <c r="BSE99" s="921"/>
      <c r="BSF99" s="921"/>
      <c r="BSG99" s="921"/>
      <c r="BSH99" s="921"/>
      <c r="BSI99" s="921"/>
      <c r="BSJ99" s="921"/>
      <c r="BSK99" s="921"/>
      <c r="BSL99" s="921"/>
      <c r="BSM99" s="921"/>
      <c r="BSN99" s="921"/>
      <c r="BSO99" s="921"/>
      <c r="BSP99" s="921"/>
      <c r="BSQ99" s="921"/>
      <c r="BSR99" s="921"/>
      <c r="BSS99" s="921"/>
      <c r="BST99" s="921"/>
      <c r="BSU99" s="921"/>
      <c r="BSV99" s="921"/>
      <c r="BSW99" s="921"/>
      <c r="BSX99" s="921"/>
      <c r="BSY99" s="921"/>
      <c r="BSZ99" s="921"/>
      <c r="BTA99" s="921"/>
      <c r="BTB99" s="921"/>
      <c r="BTC99" s="921"/>
      <c r="BTD99" s="921"/>
      <c r="BTE99" s="921"/>
      <c r="BTF99" s="921"/>
      <c r="BTG99" s="921"/>
      <c r="BTH99" s="921"/>
      <c r="BTI99" s="921"/>
      <c r="BTJ99" s="921"/>
      <c r="BTK99" s="921"/>
      <c r="BTL99" s="921"/>
      <c r="BTM99" s="921"/>
      <c r="BTN99" s="921"/>
      <c r="BTO99" s="921"/>
      <c r="BTP99" s="921"/>
      <c r="BTQ99" s="921"/>
      <c r="BTR99" s="921"/>
      <c r="BTS99" s="921"/>
      <c r="BTT99" s="921"/>
      <c r="BTU99" s="921"/>
      <c r="BTV99" s="921"/>
      <c r="BTW99" s="921"/>
      <c r="BTX99" s="921"/>
      <c r="BTY99" s="921"/>
      <c r="BTZ99" s="921"/>
      <c r="BUA99" s="921"/>
      <c r="BUB99" s="921"/>
      <c r="BUC99" s="921"/>
      <c r="BUD99" s="921"/>
      <c r="BUE99" s="921"/>
      <c r="BUF99" s="921"/>
      <c r="BUG99" s="921"/>
      <c r="BUH99" s="921"/>
      <c r="BUI99" s="921"/>
      <c r="BUJ99" s="921"/>
      <c r="BUK99" s="921"/>
      <c r="BUL99" s="921"/>
      <c r="BUM99" s="921"/>
      <c r="BUN99" s="921"/>
      <c r="BUO99" s="921"/>
      <c r="BUP99" s="921"/>
      <c r="BUQ99" s="921"/>
      <c r="BUR99" s="921"/>
      <c r="BUS99" s="921"/>
      <c r="BUT99" s="921"/>
      <c r="BUU99" s="921"/>
      <c r="BUV99" s="921"/>
      <c r="BUW99" s="921"/>
      <c r="BUX99" s="921"/>
      <c r="BUY99" s="921"/>
      <c r="BUZ99" s="921"/>
      <c r="BVA99" s="921"/>
      <c r="BVB99" s="921"/>
      <c r="BVC99" s="921"/>
      <c r="BVD99" s="921"/>
      <c r="BVE99" s="921"/>
      <c r="BVF99" s="921"/>
      <c r="BVG99" s="921"/>
      <c r="BVH99" s="921"/>
      <c r="BVI99" s="921"/>
      <c r="BVJ99" s="921"/>
      <c r="BVK99" s="921"/>
      <c r="BVL99" s="921"/>
      <c r="BVM99" s="921"/>
      <c r="BVN99" s="921"/>
      <c r="BVO99" s="921"/>
      <c r="BVP99" s="921"/>
      <c r="BVQ99" s="921"/>
      <c r="BVR99" s="921"/>
      <c r="BVS99" s="921"/>
      <c r="BVT99" s="921"/>
      <c r="BVU99" s="921"/>
      <c r="BVV99" s="921"/>
      <c r="BVW99" s="921"/>
      <c r="BVX99" s="921"/>
      <c r="BVY99" s="921"/>
      <c r="BVZ99" s="921"/>
      <c r="BWA99" s="921"/>
      <c r="BWB99" s="921"/>
      <c r="BWC99" s="921"/>
      <c r="BWD99" s="921"/>
      <c r="BWE99" s="921"/>
      <c r="BWF99" s="921"/>
      <c r="BWG99" s="921"/>
      <c r="BWH99" s="921"/>
      <c r="BWI99" s="921"/>
      <c r="BWJ99" s="921"/>
      <c r="BWK99" s="921"/>
      <c r="BWL99" s="921"/>
      <c r="BWM99" s="921"/>
      <c r="BWN99" s="921"/>
      <c r="BWO99" s="921"/>
      <c r="BWP99" s="921"/>
      <c r="BWQ99" s="921"/>
      <c r="BWR99" s="921"/>
      <c r="BWS99" s="921"/>
      <c r="BWT99" s="921"/>
      <c r="BWU99" s="921"/>
      <c r="BWV99" s="921"/>
      <c r="BWW99" s="921"/>
      <c r="BWX99" s="921"/>
      <c r="BWY99" s="921"/>
      <c r="BWZ99" s="921"/>
      <c r="BXA99" s="921"/>
      <c r="BXB99" s="921"/>
      <c r="BXC99" s="921"/>
      <c r="BXD99" s="921"/>
      <c r="BXE99" s="921"/>
      <c r="BXF99" s="921"/>
      <c r="BXG99" s="921"/>
      <c r="BXH99" s="921"/>
      <c r="BXI99" s="921"/>
      <c r="BXJ99" s="921"/>
      <c r="BXK99" s="921"/>
      <c r="BXL99" s="921"/>
      <c r="BXM99" s="921"/>
      <c r="BXN99" s="921"/>
      <c r="BXO99" s="921"/>
      <c r="BXP99" s="921"/>
      <c r="BXQ99" s="921"/>
      <c r="BXR99" s="921"/>
      <c r="BXS99" s="921"/>
      <c r="BXT99" s="921"/>
      <c r="BXU99" s="921"/>
      <c r="BXV99" s="921"/>
      <c r="BXW99" s="921"/>
      <c r="BXX99" s="921"/>
      <c r="BXY99" s="921"/>
      <c r="BXZ99" s="921"/>
      <c r="BYA99" s="921"/>
      <c r="BYB99" s="921"/>
      <c r="BYC99" s="921"/>
      <c r="BYD99" s="921"/>
      <c r="BYE99" s="921"/>
      <c r="BYF99" s="921"/>
      <c r="BYG99" s="921"/>
      <c r="BYH99" s="921"/>
      <c r="BYI99" s="921"/>
      <c r="BYJ99" s="921"/>
      <c r="BYK99" s="921"/>
      <c r="BYL99" s="921"/>
      <c r="BYM99" s="921"/>
      <c r="BYN99" s="921"/>
      <c r="BYO99" s="921"/>
      <c r="BYP99" s="921"/>
      <c r="BYQ99" s="921"/>
      <c r="BYR99" s="921"/>
      <c r="BYS99" s="921"/>
      <c r="BYT99" s="921"/>
      <c r="BYU99" s="921"/>
      <c r="BYV99" s="921"/>
      <c r="BYW99" s="921"/>
      <c r="BYX99" s="921"/>
      <c r="BYY99" s="921"/>
      <c r="BYZ99" s="921"/>
      <c r="BZA99" s="921"/>
      <c r="BZB99" s="921"/>
      <c r="BZC99" s="921"/>
      <c r="BZD99" s="921"/>
      <c r="BZE99" s="921"/>
      <c r="BZF99" s="921"/>
      <c r="BZG99" s="921"/>
      <c r="BZH99" s="921"/>
      <c r="BZI99" s="921"/>
      <c r="BZJ99" s="921"/>
      <c r="BZK99" s="921"/>
      <c r="BZL99" s="921"/>
      <c r="BZM99" s="921"/>
      <c r="BZN99" s="921"/>
      <c r="BZO99" s="921"/>
      <c r="BZP99" s="921"/>
      <c r="BZQ99" s="921"/>
      <c r="BZR99" s="921"/>
      <c r="BZS99" s="921"/>
      <c r="BZT99" s="921"/>
      <c r="BZU99" s="921"/>
      <c r="BZV99" s="921"/>
      <c r="BZW99" s="921"/>
      <c r="BZX99" s="921"/>
      <c r="BZY99" s="921"/>
      <c r="BZZ99" s="921"/>
      <c r="CAA99" s="921"/>
      <c r="CAB99" s="921"/>
      <c r="CAC99" s="921"/>
      <c r="CAD99" s="921"/>
      <c r="CAE99" s="921"/>
      <c r="CAF99" s="921"/>
      <c r="CAG99" s="921"/>
      <c r="CAH99" s="921"/>
      <c r="CAI99" s="921"/>
      <c r="CAJ99" s="921"/>
      <c r="CAK99" s="921"/>
      <c r="CAL99" s="921"/>
      <c r="CAM99" s="921"/>
      <c r="CAN99" s="921"/>
      <c r="CAO99" s="921"/>
      <c r="CAP99" s="921"/>
      <c r="CAQ99" s="921"/>
      <c r="CAR99" s="921"/>
      <c r="CAS99" s="921"/>
      <c r="CAT99" s="921"/>
      <c r="CAU99" s="921"/>
      <c r="CAV99" s="921"/>
      <c r="CAW99" s="921"/>
      <c r="CAX99" s="921"/>
      <c r="CAY99" s="921"/>
      <c r="CAZ99" s="921"/>
      <c r="CBA99" s="921"/>
      <c r="CBB99" s="921"/>
      <c r="CBC99" s="921"/>
      <c r="CBD99" s="921"/>
      <c r="CBE99" s="921"/>
      <c r="CBF99" s="921"/>
      <c r="CBG99" s="921"/>
      <c r="CBH99" s="921"/>
      <c r="CBI99" s="921"/>
      <c r="CBJ99" s="921"/>
      <c r="CBK99" s="921"/>
      <c r="CBL99" s="921"/>
      <c r="CBM99" s="921"/>
      <c r="CBN99" s="921"/>
      <c r="CBO99" s="921"/>
      <c r="CBP99" s="921"/>
      <c r="CBQ99" s="921"/>
      <c r="CBR99" s="921"/>
      <c r="CBS99" s="921"/>
      <c r="CBT99" s="921"/>
      <c r="CBU99" s="921"/>
      <c r="CBV99" s="921"/>
      <c r="CBW99" s="921"/>
      <c r="CBX99" s="921"/>
      <c r="CBY99" s="921"/>
      <c r="CBZ99" s="921"/>
      <c r="CCA99" s="921"/>
      <c r="CCB99" s="921"/>
      <c r="CCC99" s="921"/>
      <c r="CCD99" s="921"/>
      <c r="CCE99" s="921"/>
      <c r="CCF99" s="921"/>
      <c r="CCG99" s="921"/>
      <c r="CCH99" s="921"/>
      <c r="CCI99" s="921"/>
      <c r="CCJ99" s="921"/>
      <c r="CCK99" s="921"/>
      <c r="CCL99" s="921"/>
      <c r="CCM99" s="921"/>
      <c r="CCN99" s="921"/>
      <c r="CCO99" s="921"/>
      <c r="CCP99" s="921"/>
      <c r="CCQ99" s="921"/>
      <c r="CCR99" s="921"/>
      <c r="CCS99" s="921"/>
      <c r="CCT99" s="921"/>
      <c r="CCU99" s="921"/>
      <c r="CCV99" s="921"/>
      <c r="CCW99" s="921"/>
      <c r="CCX99" s="921"/>
      <c r="CCY99" s="921"/>
      <c r="CCZ99" s="921"/>
      <c r="CDA99" s="921"/>
      <c r="CDB99" s="921"/>
      <c r="CDC99" s="921"/>
      <c r="CDD99" s="921"/>
      <c r="CDE99" s="921"/>
      <c r="CDF99" s="921"/>
      <c r="CDG99" s="921"/>
      <c r="CDH99" s="921"/>
      <c r="CDI99" s="921"/>
      <c r="CDJ99" s="921"/>
      <c r="CDK99" s="921"/>
      <c r="CDL99" s="921"/>
      <c r="CDM99" s="921"/>
      <c r="CDN99" s="921"/>
      <c r="CDO99" s="921"/>
      <c r="CDP99" s="921"/>
      <c r="CDQ99" s="921"/>
      <c r="CDR99" s="921"/>
      <c r="CDS99" s="921"/>
      <c r="CDT99" s="921"/>
      <c r="CDU99" s="921"/>
      <c r="CDV99" s="921"/>
      <c r="CDW99" s="921"/>
      <c r="CDX99" s="921"/>
      <c r="CDY99" s="921"/>
      <c r="CDZ99" s="921"/>
      <c r="CEA99" s="921"/>
      <c r="CEB99" s="921"/>
      <c r="CEC99" s="921"/>
      <c r="CED99" s="921"/>
      <c r="CEE99" s="921"/>
      <c r="CEF99" s="921"/>
      <c r="CEG99" s="921"/>
      <c r="CEH99" s="921"/>
      <c r="CEI99" s="921"/>
      <c r="CEJ99" s="921"/>
      <c r="CEK99" s="921"/>
      <c r="CEL99" s="921"/>
      <c r="CEM99" s="921"/>
      <c r="CEN99" s="921"/>
      <c r="CEO99" s="921"/>
      <c r="CEP99" s="921"/>
      <c r="CEQ99" s="921"/>
      <c r="CER99" s="921"/>
      <c r="CES99" s="921"/>
      <c r="CET99" s="921"/>
      <c r="CEU99" s="921"/>
      <c r="CEV99" s="921"/>
      <c r="CEW99" s="921"/>
      <c r="CEX99" s="921"/>
      <c r="CEY99" s="921"/>
      <c r="CEZ99" s="921"/>
      <c r="CFA99" s="921"/>
      <c r="CFB99" s="921"/>
      <c r="CFC99" s="921"/>
      <c r="CFD99" s="921"/>
      <c r="CFE99" s="921"/>
      <c r="CFF99" s="921"/>
      <c r="CFG99" s="921"/>
      <c r="CFH99" s="921"/>
      <c r="CFI99" s="921"/>
      <c r="CFJ99" s="921"/>
      <c r="CFK99" s="921"/>
      <c r="CFL99" s="921"/>
      <c r="CFM99" s="921"/>
      <c r="CFN99" s="921"/>
      <c r="CFO99" s="921"/>
      <c r="CFP99" s="921"/>
      <c r="CFQ99" s="921"/>
      <c r="CFR99" s="921"/>
      <c r="CFS99" s="921"/>
      <c r="CFT99" s="921"/>
      <c r="CFU99" s="921"/>
      <c r="CFV99" s="921"/>
      <c r="CFW99" s="921"/>
      <c r="CFX99" s="921"/>
      <c r="CFY99" s="921"/>
      <c r="CFZ99" s="921"/>
      <c r="CGA99" s="921"/>
      <c r="CGB99" s="921"/>
      <c r="CGC99" s="921"/>
      <c r="CGD99" s="921"/>
      <c r="CGE99" s="921"/>
      <c r="CGF99" s="921"/>
      <c r="CGG99" s="921"/>
      <c r="CGH99" s="921"/>
      <c r="CGI99" s="921"/>
      <c r="CGJ99" s="921"/>
      <c r="CGK99" s="921"/>
      <c r="CGL99" s="921"/>
      <c r="CGM99" s="921"/>
      <c r="CGN99" s="921"/>
      <c r="CGO99" s="921"/>
      <c r="CGP99" s="921"/>
      <c r="CGQ99" s="921"/>
      <c r="CGR99" s="921"/>
      <c r="CGS99" s="921"/>
      <c r="CGT99" s="921"/>
      <c r="CGU99" s="921"/>
      <c r="CGV99" s="921"/>
      <c r="CGW99" s="921"/>
      <c r="CGX99" s="921"/>
      <c r="CGY99" s="921"/>
      <c r="CGZ99" s="921"/>
      <c r="CHA99" s="921"/>
      <c r="CHB99" s="921"/>
      <c r="CHC99" s="921"/>
      <c r="CHD99" s="921"/>
      <c r="CHE99" s="921"/>
      <c r="CHF99" s="921"/>
      <c r="CHG99" s="921"/>
      <c r="CHH99" s="921"/>
      <c r="CHI99" s="921"/>
      <c r="CHJ99" s="921"/>
      <c r="CHK99" s="921"/>
      <c r="CHL99" s="921"/>
      <c r="CHM99" s="921"/>
      <c r="CHN99" s="921"/>
      <c r="CHO99" s="921"/>
      <c r="CHP99" s="921"/>
      <c r="CHQ99" s="921"/>
      <c r="CHR99" s="921"/>
      <c r="CHS99" s="921"/>
      <c r="CHT99" s="921"/>
      <c r="CHU99" s="921"/>
      <c r="CHV99" s="921"/>
      <c r="CHW99" s="921"/>
      <c r="CHX99" s="921"/>
      <c r="CHY99" s="921"/>
      <c r="CHZ99" s="921"/>
      <c r="CIA99" s="921"/>
      <c r="CIB99" s="921"/>
      <c r="CIC99" s="921"/>
      <c r="CID99" s="921"/>
      <c r="CIE99" s="921"/>
      <c r="CIF99" s="921"/>
      <c r="CIG99" s="921"/>
      <c r="CIH99" s="921"/>
      <c r="CII99" s="921"/>
      <c r="CIJ99" s="921"/>
      <c r="CIK99" s="921"/>
      <c r="CIL99" s="921"/>
      <c r="CIM99" s="921"/>
      <c r="CIN99" s="921"/>
      <c r="CIO99" s="921"/>
      <c r="CIP99" s="921"/>
      <c r="CIQ99" s="921"/>
      <c r="CIR99" s="921"/>
      <c r="CIS99" s="921"/>
      <c r="CIT99" s="921"/>
      <c r="CIU99" s="921"/>
      <c r="CIV99" s="921"/>
      <c r="CIW99" s="921"/>
      <c r="CIX99" s="921"/>
      <c r="CIY99" s="921"/>
      <c r="CIZ99" s="921"/>
      <c r="CJA99" s="921"/>
      <c r="CJB99" s="921"/>
      <c r="CJC99" s="921"/>
      <c r="CJD99" s="921"/>
      <c r="CJE99" s="921"/>
      <c r="CJF99" s="921"/>
      <c r="CJG99" s="921"/>
      <c r="CJH99" s="921"/>
      <c r="CJI99" s="921"/>
      <c r="CJJ99" s="921"/>
      <c r="CJK99" s="921"/>
      <c r="CJL99" s="921"/>
      <c r="CJM99" s="921"/>
      <c r="CJN99" s="921"/>
      <c r="CJO99" s="921"/>
      <c r="CJP99" s="921"/>
      <c r="CJQ99" s="921"/>
      <c r="CJR99" s="921"/>
      <c r="CJS99" s="921"/>
      <c r="CJT99" s="921"/>
      <c r="CJU99" s="921"/>
      <c r="CJV99" s="921"/>
      <c r="CJW99" s="921"/>
      <c r="CJX99" s="921"/>
      <c r="CJY99" s="921"/>
      <c r="CJZ99" s="921"/>
      <c r="CKA99" s="921"/>
      <c r="CKB99" s="921"/>
      <c r="CKC99" s="921"/>
      <c r="CKD99" s="921"/>
      <c r="CKE99" s="921"/>
      <c r="CKF99" s="921"/>
      <c r="CKG99" s="921"/>
      <c r="CKH99" s="921"/>
      <c r="CKI99" s="921"/>
      <c r="CKJ99" s="921"/>
      <c r="CKK99" s="921"/>
      <c r="CKL99" s="921"/>
      <c r="CKM99" s="921"/>
      <c r="CKN99" s="921"/>
      <c r="CKO99" s="921"/>
      <c r="CKP99" s="921"/>
      <c r="CKQ99" s="921"/>
      <c r="CKR99" s="921"/>
      <c r="CKS99" s="921"/>
      <c r="CKT99" s="921"/>
      <c r="CKU99" s="921"/>
      <c r="CKV99" s="921"/>
      <c r="CKW99" s="921"/>
      <c r="CKX99" s="921"/>
      <c r="CKY99" s="921"/>
      <c r="CKZ99" s="921"/>
      <c r="CLA99" s="921"/>
      <c r="CLB99" s="921"/>
      <c r="CLC99" s="921"/>
      <c r="CLD99" s="921"/>
      <c r="CLE99" s="921"/>
      <c r="CLF99" s="921"/>
      <c r="CLG99" s="921"/>
      <c r="CLH99" s="921"/>
      <c r="CLI99" s="921"/>
      <c r="CLJ99" s="921"/>
      <c r="CLK99" s="921"/>
      <c r="CLL99" s="921"/>
      <c r="CLM99" s="921"/>
      <c r="CLN99" s="921"/>
      <c r="CLO99" s="921"/>
      <c r="CLP99" s="921"/>
      <c r="CLQ99" s="921"/>
      <c r="CLR99" s="921"/>
      <c r="CLS99" s="921"/>
      <c r="CLT99" s="921"/>
      <c r="CLU99" s="921"/>
      <c r="CLV99" s="921"/>
      <c r="CLW99" s="921"/>
      <c r="CLX99" s="921"/>
      <c r="CLY99" s="921"/>
      <c r="CLZ99" s="921"/>
      <c r="CMA99" s="921"/>
      <c r="CMB99" s="921"/>
      <c r="CMC99" s="921"/>
      <c r="CMD99" s="921"/>
      <c r="CME99" s="921"/>
      <c r="CMF99" s="921"/>
      <c r="CMG99" s="921"/>
      <c r="CMH99" s="921"/>
      <c r="CMI99" s="921"/>
      <c r="CMJ99" s="921"/>
      <c r="CMK99" s="921"/>
      <c r="CML99" s="921"/>
      <c r="CMM99" s="921"/>
      <c r="CMN99" s="921"/>
      <c r="CMO99" s="921"/>
      <c r="CMP99" s="921"/>
      <c r="CMQ99" s="921"/>
      <c r="CMR99" s="921"/>
      <c r="CMS99" s="921"/>
      <c r="CMT99" s="921"/>
      <c r="CMU99" s="921"/>
      <c r="CMV99" s="921"/>
      <c r="CMW99" s="921"/>
      <c r="CMX99" s="921"/>
      <c r="CMY99" s="921"/>
      <c r="CMZ99" s="921"/>
      <c r="CNA99" s="921"/>
      <c r="CNB99" s="921"/>
      <c r="CNC99" s="921"/>
      <c r="CND99" s="921"/>
      <c r="CNE99" s="921"/>
      <c r="CNF99" s="921"/>
      <c r="CNG99" s="921"/>
      <c r="CNH99" s="921"/>
      <c r="CNI99" s="921"/>
      <c r="CNJ99" s="921"/>
      <c r="CNK99" s="921"/>
      <c r="CNL99" s="921"/>
      <c r="CNM99" s="921"/>
      <c r="CNN99" s="921"/>
      <c r="CNO99" s="921"/>
      <c r="CNP99" s="921"/>
      <c r="CNQ99" s="921"/>
      <c r="CNR99" s="921"/>
      <c r="CNS99" s="921"/>
      <c r="CNT99" s="921"/>
      <c r="CNU99" s="921"/>
      <c r="CNV99" s="921"/>
      <c r="CNW99" s="921"/>
      <c r="CNX99" s="921"/>
      <c r="CNY99" s="921"/>
      <c r="CNZ99" s="921"/>
      <c r="COA99" s="921"/>
      <c r="COB99" s="921"/>
      <c r="COC99" s="921"/>
      <c r="COD99" s="921"/>
      <c r="COE99" s="921"/>
      <c r="COF99" s="921"/>
      <c r="COG99" s="921"/>
      <c r="COH99" s="921"/>
      <c r="COI99" s="921"/>
      <c r="COJ99" s="921"/>
      <c r="COK99" s="921"/>
      <c r="COL99" s="921"/>
      <c r="COM99" s="921"/>
      <c r="CON99" s="921"/>
      <c r="COO99" s="921"/>
      <c r="COP99" s="921"/>
      <c r="COQ99" s="921"/>
      <c r="COR99" s="921"/>
      <c r="COS99" s="921"/>
      <c r="COT99" s="921"/>
      <c r="COU99" s="921"/>
      <c r="COV99" s="921"/>
      <c r="COW99" s="921"/>
      <c r="COX99" s="921"/>
      <c r="COY99" s="921"/>
      <c r="COZ99" s="921"/>
      <c r="CPA99" s="921"/>
      <c r="CPB99" s="921"/>
      <c r="CPC99" s="921"/>
      <c r="CPD99" s="921"/>
      <c r="CPE99" s="921"/>
      <c r="CPF99" s="921"/>
      <c r="CPG99" s="921"/>
      <c r="CPH99" s="921"/>
      <c r="CPI99" s="921"/>
      <c r="CPJ99" s="921"/>
      <c r="CPK99" s="921"/>
      <c r="CPL99" s="921"/>
      <c r="CPM99" s="921"/>
      <c r="CPN99" s="921"/>
      <c r="CPO99" s="921"/>
      <c r="CPP99" s="921"/>
      <c r="CPQ99" s="921"/>
      <c r="CPR99" s="921"/>
      <c r="CPS99" s="921"/>
      <c r="CPT99" s="921"/>
      <c r="CPU99" s="921"/>
      <c r="CPV99" s="921"/>
      <c r="CPW99" s="921"/>
      <c r="CPX99" s="921"/>
      <c r="CPY99" s="921"/>
      <c r="CPZ99" s="921"/>
      <c r="CQA99" s="921"/>
      <c r="CQB99" s="921"/>
      <c r="CQC99" s="921"/>
      <c r="CQD99" s="921"/>
      <c r="CQE99" s="921"/>
      <c r="CQF99" s="921"/>
      <c r="CQG99" s="921"/>
      <c r="CQH99" s="921"/>
      <c r="CQI99" s="921"/>
      <c r="CQJ99" s="921"/>
      <c r="CQK99" s="921"/>
      <c r="CQL99" s="921"/>
      <c r="CQM99" s="921"/>
      <c r="CQN99" s="921"/>
      <c r="CQO99" s="921"/>
      <c r="CQP99" s="921"/>
      <c r="CQQ99" s="921"/>
      <c r="CQR99" s="921"/>
      <c r="CQS99" s="921"/>
      <c r="CQT99" s="921"/>
      <c r="CQU99" s="921"/>
      <c r="CQV99" s="921"/>
      <c r="CQW99" s="921"/>
      <c r="CQX99" s="921"/>
      <c r="CQY99" s="921"/>
      <c r="CQZ99" s="921"/>
      <c r="CRA99" s="921"/>
      <c r="CRB99" s="921"/>
      <c r="CRC99" s="921"/>
      <c r="CRD99" s="921"/>
      <c r="CRE99" s="921"/>
      <c r="CRF99" s="921"/>
      <c r="CRG99" s="921"/>
      <c r="CRH99" s="921"/>
      <c r="CRI99" s="921"/>
      <c r="CRJ99" s="921"/>
      <c r="CRK99" s="921"/>
      <c r="CRL99" s="921"/>
      <c r="CRM99" s="921"/>
      <c r="CRN99" s="921"/>
      <c r="CRO99" s="921"/>
      <c r="CRP99" s="921"/>
      <c r="CRQ99" s="921"/>
      <c r="CRR99" s="921"/>
      <c r="CRS99" s="921"/>
      <c r="CRT99" s="921"/>
      <c r="CRU99" s="921"/>
      <c r="CRV99" s="921"/>
      <c r="CRW99" s="921"/>
      <c r="CRX99" s="921"/>
      <c r="CRY99" s="921"/>
      <c r="CRZ99" s="921"/>
      <c r="CSA99" s="921"/>
      <c r="CSB99" s="921"/>
      <c r="CSC99" s="921"/>
      <c r="CSD99" s="921"/>
      <c r="CSE99" s="921"/>
      <c r="CSF99" s="921"/>
      <c r="CSG99" s="921"/>
      <c r="CSH99" s="921"/>
      <c r="CSI99" s="921"/>
      <c r="CSJ99" s="921"/>
      <c r="CSK99" s="921"/>
      <c r="CSL99" s="921"/>
      <c r="CSM99" s="921"/>
      <c r="CSN99" s="921"/>
      <c r="CSO99" s="921"/>
      <c r="CSP99" s="921"/>
      <c r="CSQ99" s="921"/>
      <c r="CSR99" s="921"/>
      <c r="CSS99" s="921"/>
      <c r="CST99" s="921"/>
      <c r="CSU99" s="921"/>
      <c r="CSV99" s="921"/>
      <c r="CSW99" s="921"/>
      <c r="CSX99" s="921"/>
      <c r="CSY99" s="921"/>
      <c r="CSZ99" s="921"/>
      <c r="CTA99" s="921"/>
      <c r="CTB99" s="921"/>
      <c r="CTC99" s="921"/>
      <c r="CTD99" s="921"/>
      <c r="CTE99" s="921"/>
      <c r="CTF99" s="921"/>
      <c r="CTG99" s="921"/>
      <c r="CTH99" s="921"/>
      <c r="CTI99" s="921"/>
      <c r="CTJ99" s="921"/>
      <c r="CTK99" s="921"/>
      <c r="CTL99" s="921"/>
      <c r="CTM99" s="921"/>
      <c r="CTN99" s="921"/>
      <c r="CTO99" s="921"/>
      <c r="CTP99" s="921"/>
      <c r="CTQ99" s="921"/>
      <c r="CTR99" s="921"/>
      <c r="CTS99" s="921"/>
      <c r="CTT99" s="921"/>
      <c r="CTU99" s="921"/>
      <c r="CTV99" s="921"/>
      <c r="CTW99" s="921"/>
      <c r="CTX99" s="921"/>
      <c r="CTY99" s="921"/>
      <c r="CTZ99" s="921"/>
      <c r="CUA99" s="921"/>
      <c r="CUB99" s="921"/>
      <c r="CUC99" s="921"/>
      <c r="CUD99" s="921"/>
      <c r="CUE99" s="921"/>
      <c r="CUF99" s="921"/>
      <c r="CUG99" s="921"/>
      <c r="CUH99" s="921"/>
      <c r="CUI99" s="921"/>
      <c r="CUJ99" s="921"/>
      <c r="CUK99" s="921"/>
      <c r="CUL99" s="921"/>
      <c r="CUM99" s="921"/>
      <c r="CUN99" s="921"/>
      <c r="CUO99" s="921"/>
      <c r="CUP99" s="921"/>
      <c r="CUQ99" s="921"/>
      <c r="CUR99" s="921"/>
      <c r="CUS99" s="921"/>
      <c r="CUT99" s="921"/>
      <c r="CUU99" s="921"/>
      <c r="CUV99" s="921"/>
      <c r="CUW99" s="921"/>
      <c r="CUX99" s="921"/>
      <c r="CUY99" s="921"/>
      <c r="CUZ99" s="921"/>
      <c r="CVA99" s="921"/>
      <c r="CVB99" s="921"/>
      <c r="CVC99" s="921"/>
      <c r="CVD99" s="921"/>
      <c r="CVE99" s="921"/>
      <c r="CVF99" s="921"/>
      <c r="CVG99" s="921"/>
      <c r="CVH99" s="921"/>
      <c r="CVI99" s="921"/>
      <c r="CVJ99" s="921"/>
      <c r="CVK99" s="921"/>
      <c r="CVL99" s="921"/>
      <c r="CVM99" s="921"/>
      <c r="CVN99" s="921"/>
      <c r="CVO99" s="921"/>
      <c r="CVP99" s="921"/>
      <c r="CVQ99" s="921"/>
      <c r="CVR99" s="921"/>
      <c r="CVS99" s="921"/>
      <c r="CVT99" s="921"/>
      <c r="CVU99" s="921"/>
      <c r="CVV99" s="921"/>
      <c r="CVW99" s="921"/>
      <c r="CVX99" s="921"/>
      <c r="CVY99" s="921"/>
      <c r="CVZ99" s="921"/>
      <c r="CWA99" s="921"/>
      <c r="CWB99" s="921"/>
      <c r="CWC99" s="921"/>
      <c r="CWD99" s="921"/>
      <c r="CWE99" s="921"/>
      <c r="CWF99" s="921"/>
      <c r="CWG99" s="921"/>
      <c r="CWH99" s="921"/>
      <c r="CWI99" s="921"/>
      <c r="CWJ99" s="921"/>
      <c r="CWK99" s="921"/>
      <c r="CWL99" s="921"/>
      <c r="CWM99" s="921"/>
      <c r="CWN99" s="921"/>
      <c r="CWO99" s="921"/>
      <c r="CWP99" s="921"/>
      <c r="CWQ99" s="921"/>
      <c r="CWR99" s="921"/>
      <c r="CWS99" s="921"/>
      <c r="CWT99" s="921"/>
      <c r="CWU99" s="921"/>
      <c r="CWV99" s="921"/>
      <c r="CWW99" s="921"/>
      <c r="CWX99" s="921"/>
      <c r="CWY99" s="921"/>
      <c r="CWZ99" s="921"/>
      <c r="CXA99" s="921"/>
      <c r="CXB99" s="921"/>
      <c r="CXC99" s="921"/>
      <c r="CXD99" s="921"/>
      <c r="CXE99" s="921"/>
      <c r="CXF99" s="921"/>
      <c r="CXG99" s="921"/>
      <c r="CXH99" s="921"/>
      <c r="CXI99" s="921"/>
      <c r="CXJ99" s="921"/>
      <c r="CXK99" s="921"/>
      <c r="CXL99" s="921"/>
      <c r="CXM99" s="921"/>
      <c r="CXN99" s="921"/>
      <c r="CXO99" s="921"/>
      <c r="CXP99" s="921"/>
      <c r="CXQ99" s="921"/>
      <c r="CXR99" s="921"/>
      <c r="CXS99" s="921"/>
      <c r="CXT99" s="921"/>
      <c r="CXU99" s="921"/>
      <c r="CXV99" s="921"/>
      <c r="CXW99" s="921"/>
      <c r="CXX99" s="921"/>
      <c r="CXY99" s="921"/>
      <c r="CXZ99" s="921"/>
      <c r="CYA99" s="921"/>
      <c r="CYB99" s="921"/>
      <c r="CYC99" s="921"/>
      <c r="CYD99" s="921"/>
      <c r="CYE99" s="921"/>
      <c r="CYF99" s="921"/>
      <c r="CYG99" s="921"/>
      <c r="CYH99" s="921"/>
      <c r="CYI99" s="921"/>
      <c r="CYJ99" s="921"/>
      <c r="CYK99" s="921"/>
      <c r="CYL99" s="921"/>
      <c r="CYM99" s="921"/>
      <c r="CYN99" s="921"/>
      <c r="CYO99" s="921"/>
      <c r="CYP99" s="921"/>
      <c r="CYQ99" s="921"/>
      <c r="CYR99" s="921"/>
      <c r="CYS99" s="921"/>
      <c r="CYT99" s="921"/>
      <c r="CYU99" s="921"/>
      <c r="CYV99" s="921"/>
      <c r="CYW99" s="921"/>
      <c r="CYX99" s="921"/>
      <c r="CYY99" s="921"/>
      <c r="CYZ99" s="921"/>
      <c r="CZA99" s="921"/>
      <c r="CZB99" s="921"/>
      <c r="CZC99" s="921"/>
      <c r="CZD99" s="921"/>
      <c r="CZE99" s="921"/>
      <c r="CZF99" s="921"/>
      <c r="CZG99" s="921"/>
      <c r="CZH99" s="921"/>
      <c r="CZI99" s="921"/>
      <c r="CZJ99" s="921"/>
      <c r="CZK99" s="921"/>
      <c r="CZL99" s="921"/>
      <c r="CZM99" s="921"/>
      <c r="CZN99" s="921"/>
      <c r="CZO99" s="921"/>
      <c r="CZP99" s="921"/>
      <c r="CZQ99" s="921"/>
      <c r="CZR99" s="921"/>
      <c r="CZS99" s="921"/>
      <c r="CZT99" s="921"/>
      <c r="CZU99" s="921"/>
      <c r="CZV99" s="921"/>
      <c r="CZW99" s="921"/>
      <c r="CZX99" s="921"/>
      <c r="CZY99" s="921"/>
      <c r="CZZ99" s="921"/>
      <c r="DAA99" s="921"/>
      <c r="DAB99" s="921"/>
      <c r="DAC99" s="921"/>
      <c r="DAD99" s="921"/>
      <c r="DAE99" s="921"/>
      <c r="DAF99" s="921"/>
      <c r="DAG99" s="921"/>
      <c r="DAH99" s="921"/>
      <c r="DAI99" s="921"/>
      <c r="DAJ99" s="921"/>
      <c r="DAK99" s="921"/>
      <c r="DAL99" s="921"/>
      <c r="DAM99" s="921"/>
      <c r="DAN99" s="921"/>
      <c r="DAO99" s="921"/>
      <c r="DAP99" s="921"/>
      <c r="DAQ99" s="921"/>
      <c r="DAR99" s="921"/>
      <c r="DAS99" s="921"/>
      <c r="DAT99" s="921"/>
      <c r="DAU99" s="921"/>
      <c r="DAV99" s="921"/>
      <c r="DAW99" s="921"/>
      <c r="DAX99" s="921"/>
      <c r="DAY99" s="921"/>
      <c r="DAZ99" s="921"/>
      <c r="DBA99" s="921"/>
      <c r="DBB99" s="921"/>
      <c r="DBC99" s="921"/>
      <c r="DBD99" s="921"/>
      <c r="DBE99" s="921"/>
      <c r="DBF99" s="921"/>
      <c r="DBG99" s="921"/>
      <c r="DBH99" s="921"/>
      <c r="DBI99" s="921"/>
      <c r="DBJ99" s="921"/>
      <c r="DBK99" s="921"/>
      <c r="DBL99" s="921"/>
      <c r="DBM99" s="921"/>
      <c r="DBN99" s="921"/>
      <c r="DBO99" s="921"/>
      <c r="DBP99" s="921"/>
      <c r="DBQ99" s="921"/>
      <c r="DBR99" s="921"/>
      <c r="DBS99" s="921"/>
      <c r="DBT99" s="921"/>
      <c r="DBU99" s="921"/>
      <c r="DBV99" s="921"/>
      <c r="DBW99" s="921"/>
      <c r="DBX99" s="921"/>
      <c r="DBY99" s="921"/>
      <c r="DBZ99" s="921"/>
      <c r="DCA99" s="921"/>
      <c r="DCB99" s="921"/>
      <c r="DCC99" s="921"/>
      <c r="DCD99" s="921"/>
      <c r="DCE99" s="921"/>
      <c r="DCF99" s="921"/>
      <c r="DCG99" s="921"/>
      <c r="DCH99" s="921"/>
      <c r="DCI99" s="921"/>
      <c r="DCJ99" s="921"/>
      <c r="DCK99" s="921"/>
      <c r="DCL99" s="921"/>
      <c r="DCM99" s="921"/>
      <c r="DCN99" s="921"/>
      <c r="DCO99" s="921"/>
      <c r="DCP99" s="921"/>
      <c r="DCQ99" s="921"/>
      <c r="DCR99" s="921"/>
      <c r="DCS99" s="921"/>
      <c r="DCT99" s="921"/>
      <c r="DCU99" s="921"/>
      <c r="DCV99" s="921"/>
      <c r="DCW99" s="921"/>
      <c r="DCX99" s="921"/>
      <c r="DCY99" s="921"/>
      <c r="DCZ99" s="921"/>
      <c r="DDA99" s="921"/>
      <c r="DDB99" s="921"/>
      <c r="DDC99" s="921"/>
      <c r="DDD99" s="921"/>
      <c r="DDE99" s="921"/>
      <c r="DDF99" s="921"/>
      <c r="DDG99" s="921"/>
      <c r="DDH99" s="921"/>
      <c r="DDI99" s="921"/>
      <c r="DDJ99" s="921"/>
      <c r="DDK99" s="921"/>
      <c r="DDL99" s="921"/>
      <c r="DDM99" s="921"/>
      <c r="DDN99" s="921"/>
      <c r="DDO99" s="921"/>
      <c r="DDP99" s="921"/>
      <c r="DDQ99" s="921"/>
      <c r="DDR99" s="921"/>
      <c r="DDS99" s="921"/>
      <c r="DDT99" s="921"/>
      <c r="DDU99" s="921"/>
      <c r="DDV99" s="921"/>
      <c r="DDW99" s="921"/>
      <c r="DDX99" s="921"/>
      <c r="DDY99" s="921"/>
      <c r="DDZ99" s="921"/>
      <c r="DEA99" s="921"/>
      <c r="DEB99" s="921"/>
      <c r="DEC99" s="921"/>
      <c r="DED99" s="921"/>
      <c r="DEE99" s="921"/>
      <c r="DEF99" s="921"/>
      <c r="DEG99" s="921"/>
      <c r="DEH99" s="921"/>
      <c r="DEI99" s="921"/>
      <c r="DEJ99" s="921"/>
      <c r="DEK99" s="921"/>
      <c r="DEL99" s="921"/>
      <c r="DEM99" s="921"/>
      <c r="DEN99" s="921"/>
      <c r="DEO99" s="921"/>
      <c r="DEP99" s="921"/>
      <c r="DEQ99" s="921"/>
      <c r="DER99" s="921"/>
      <c r="DES99" s="921"/>
      <c r="DET99" s="921"/>
      <c r="DEU99" s="921"/>
      <c r="DEV99" s="921"/>
      <c r="DEW99" s="921"/>
      <c r="DEX99" s="921"/>
      <c r="DEY99" s="921"/>
      <c r="DEZ99" s="921"/>
      <c r="DFA99" s="921"/>
      <c r="DFB99" s="921"/>
      <c r="DFC99" s="921"/>
      <c r="DFD99" s="921"/>
      <c r="DFE99" s="921"/>
      <c r="DFF99" s="921"/>
      <c r="DFG99" s="921"/>
      <c r="DFH99" s="921"/>
      <c r="DFI99" s="921"/>
      <c r="DFJ99" s="921"/>
      <c r="DFK99" s="921"/>
      <c r="DFL99" s="921"/>
      <c r="DFM99" s="921"/>
      <c r="DFN99" s="921"/>
      <c r="DFO99" s="921"/>
      <c r="DFP99" s="921"/>
      <c r="DFQ99" s="921"/>
      <c r="DFR99" s="921"/>
      <c r="DFS99" s="921"/>
      <c r="DFT99" s="921"/>
      <c r="DFU99" s="921"/>
      <c r="DFV99" s="921"/>
      <c r="DFW99" s="921"/>
      <c r="DFX99" s="921"/>
      <c r="DFY99" s="921"/>
      <c r="DFZ99" s="921"/>
      <c r="DGA99" s="921"/>
      <c r="DGB99" s="921"/>
      <c r="DGC99" s="921"/>
      <c r="DGD99" s="921"/>
      <c r="DGE99" s="921"/>
      <c r="DGF99" s="921"/>
      <c r="DGG99" s="921"/>
      <c r="DGH99" s="921"/>
      <c r="DGI99" s="921"/>
      <c r="DGJ99" s="921"/>
      <c r="DGK99" s="921"/>
      <c r="DGL99" s="921"/>
      <c r="DGM99" s="921"/>
      <c r="DGN99" s="921"/>
      <c r="DGO99" s="921"/>
      <c r="DGP99" s="921"/>
      <c r="DGQ99" s="921"/>
      <c r="DGR99" s="921"/>
      <c r="DGS99" s="921"/>
      <c r="DGT99" s="921"/>
      <c r="DGU99" s="921"/>
      <c r="DGV99" s="921"/>
      <c r="DGW99" s="921"/>
      <c r="DGX99" s="921"/>
      <c r="DGY99" s="921"/>
      <c r="DGZ99" s="921"/>
      <c r="DHA99" s="921"/>
      <c r="DHB99" s="921"/>
      <c r="DHC99" s="921"/>
      <c r="DHD99" s="921"/>
      <c r="DHE99" s="921"/>
      <c r="DHF99" s="921"/>
      <c r="DHG99" s="921"/>
      <c r="DHH99" s="921"/>
      <c r="DHI99" s="921"/>
      <c r="DHJ99" s="921"/>
      <c r="DHK99" s="921"/>
      <c r="DHL99" s="921"/>
      <c r="DHM99" s="921"/>
      <c r="DHN99" s="921"/>
      <c r="DHO99" s="921"/>
      <c r="DHP99" s="921"/>
      <c r="DHQ99" s="921"/>
      <c r="DHR99" s="921"/>
      <c r="DHS99" s="921"/>
      <c r="DHT99" s="921"/>
      <c r="DHU99" s="921"/>
      <c r="DHV99" s="921"/>
      <c r="DHW99" s="921"/>
      <c r="DHX99" s="921"/>
      <c r="DHY99" s="921"/>
      <c r="DHZ99" s="921"/>
      <c r="DIA99" s="921"/>
      <c r="DIB99" s="921"/>
      <c r="DIC99" s="921"/>
      <c r="DID99" s="921"/>
      <c r="DIE99" s="921"/>
      <c r="DIF99" s="921"/>
      <c r="DIG99" s="921"/>
      <c r="DIH99" s="921"/>
      <c r="DII99" s="921"/>
      <c r="DIJ99" s="921"/>
      <c r="DIK99" s="921"/>
      <c r="DIL99" s="921"/>
      <c r="DIM99" s="921"/>
      <c r="DIN99" s="921"/>
      <c r="DIO99" s="921"/>
      <c r="DIP99" s="921"/>
      <c r="DIQ99" s="921"/>
      <c r="DIR99" s="921"/>
      <c r="DIS99" s="921"/>
      <c r="DIT99" s="921"/>
      <c r="DIU99" s="921"/>
      <c r="DIV99" s="921"/>
      <c r="DIW99" s="921"/>
      <c r="DIX99" s="921"/>
      <c r="DIY99" s="921"/>
      <c r="DIZ99" s="921"/>
      <c r="DJA99" s="921"/>
      <c r="DJB99" s="921"/>
      <c r="DJC99" s="921"/>
      <c r="DJD99" s="921"/>
      <c r="DJE99" s="921"/>
      <c r="DJF99" s="921"/>
      <c r="DJG99" s="921"/>
      <c r="DJH99" s="921"/>
      <c r="DJI99" s="921"/>
      <c r="DJJ99" s="921"/>
      <c r="DJK99" s="921"/>
      <c r="DJL99" s="921"/>
      <c r="DJM99" s="921"/>
      <c r="DJN99" s="921"/>
      <c r="DJO99" s="921"/>
      <c r="DJP99" s="921"/>
      <c r="DJQ99" s="921"/>
      <c r="DJR99" s="921"/>
      <c r="DJS99" s="921"/>
      <c r="DJT99" s="921"/>
      <c r="DJU99" s="921"/>
      <c r="DJV99" s="921"/>
      <c r="DJW99" s="921"/>
      <c r="DJX99" s="921"/>
      <c r="DJY99" s="921"/>
      <c r="DJZ99" s="921"/>
      <c r="DKA99" s="921"/>
      <c r="DKB99" s="921"/>
      <c r="DKC99" s="921"/>
      <c r="DKD99" s="921"/>
      <c r="DKE99" s="921"/>
      <c r="DKF99" s="921"/>
      <c r="DKG99" s="921"/>
      <c r="DKH99" s="921"/>
      <c r="DKI99" s="921"/>
      <c r="DKJ99" s="921"/>
      <c r="DKK99" s="921"/>
      <c r="DKL99" s="921"/>
      <c r="DKM99" s="921"/>
      <c r="DKN99" s="921"/>
      <c r="DKO99" s="921"/>
      <c r="DKP99" s="921"/>
      <c r="DKQ99" s="921"/>
      <c r="DKR99" s="921"/>
      <c r="DKS99" s="921"/>
      <c r="DKT99" s="921"/>
      <c r="DKU99" s="921"/>
      <c r="DKV99" s="921"/>
      <c r="DKW99" s="921"/>
      <c r="DKX99" s="921"/>
      <c r="DKY99" s="921"/>
      <c r="DKZ99" s="921"/>
      <c r="DLA99" s="921"/>
      <c r="DLB99" s="921"/>
      <c r="DLC99" s="921"/>
      <c r="DLD99" s="921"/>
      <c r="DLE99" s="921"/>
      <c r="DLF99" s="921"/>
      <c r="DLG99" s="921"/>
      <c r="DLH99" s="921"/>
      <c r="DLI99" s="921"/>
      <c r="DLJ99" s="921"/>
      <c r="DLK99" s="921"/>
      <c r="DLL99" s="921"/>
      <c r="DLM99" s="921"/>
      <c r="DLN99" s="921"/>
      <c r="DLO99" s="921"/>
      <c r="DLP99" s="921"/>
      <c r="DLQ99" s="921"/>
      <c r="DLR99" s="921"/>
      <c r="DLS99" s="921"/>
      <c r="DLT99" s="921"/>
      <c r="DLU99" s="921"/>
      <c r="DLV99" s="921"/>
      <c r="DLW99" s="921"/>
      <c r="DLX99" s="921"/>
      <c r="DLY99" s="921"/>
      <c r="DLZ99" s="921"/>
      <c r="DMA99" s="921"/>
      <c r="DMB99" s="921"/>
      <c r="DMC99" s="921"/>
      <c r="DMD99" s="921"/>
      <c r="DME99" s="921"/>
      <c r="DMF99" s="921"/>
      <c r="DMG99" s="921"/>
      <c r="DMH99" s="921"/>
      <c r="DMI99" s="921"/>
      <c r="DMJ99" s="921"/>
      <c r="DMK99" s="921"/>
      <c r="DML99" s="921"/>
      <c r="DMM99" s="921"/>
      <c r="DMN99" s="921"/>
      <c r="DMO99" s="921"/>
      <c r="DMP99" s="921"/>
      <c r="DMQ99" s="921"/>
      <c r="DMR99" s="921"/>
      <c r="DMS99" s="921"/>
      <c r="DMT99" s="921"/>
      <c r="DMU99" s="921"/>
      <c r="DMV99" s="921"/>
      <c r="DMW99" s="921"/>
      <c r="DMX99" s="921"/>
      <c r="DMY99" s="921"/>
      <c r="DMZ99" s="921"/>
      <c r="DNA99" s="921"/>
      <c r="DNB99" s="921"/>
      <c r="DNC99" s="921"/>
      <c r="DND99" s="921"/>
      <c r="DNE99" s="921"/>
      <c r="DNF99" s="921"/>
      <c r="DNG99" s="921"/>
      <c r="DNH99" s="921"/>
      <c r="DNI99" s="921"/>
      <c r="DNJ99" s="921"/>
      <c r="DNK99" s="921"/>
      <c r="DNL99" s="921"/>
      <c r="DNM99" s="921"/>
      <c r="DNN99" s="921"/>
      <c r="DNO99" s="921"/>
      <c r="DNP99" s="921"/>
      <c r="DNQ99" s="921"/>
      <c r="DNR99" s="921"/>
      <c r="DNS99" s="921"/>
      <c r="DNT99" s="921"/>
      <c r="DNU99" s="921"/>
      <c r="DNV99" s="921"/>
      <c r="DNW99" s="921"/>
      <c r="DNX99" s="921"/>
      <c r="DNY99" s="921"/>
      <c r="DNZ99" s="921"/>
      <c r="DOA99" s="921"/>
      <c r="DOB99" s="921"/>
      <c r="DOC99" s="921"/>
      <c r="DOD99" s="921"/>
      <c r="DOE99" s="921"/>
      <c r="DOF99" s="921"/>
      <c r="DOG99" s="921"/>
      <c r="DOH99" s="921"/>
      <c r="DOI99" s="921"/>
      <c r="DOJ99" s="921"/>
      <c r="DOK99" s="921"/>
      <c r="DOL99" s="921"/>
      <c r="DOM99" s="921"/>
      <c r="DON99" s="921"/>
      <c r="DOO99" s="921"/>
      <c r="DOP99" s="921"/>
      <c r="DOQ99" s="921"/>
      <c r="DOR99" s="921"/>
      <c r="DOS99" s="921"/>
      <c r="DOT99" s="921"/>
      <c r="DOU99" s="921"/>
      <c r="DOV99" s="921"/>
      <c r="DOW99" s="921"/>
      <c r="DOX99" s="921"/>
      <c r="DOY99" s="921"/>
      <c r="DOZ99" s="921"/>
      <c r="DPA99" s="921"/>
      <c r="DPB99" s="921"/>
      <c r="DPC99" s="921"/>
      <c r="DPD99" s="921"/>
      <c r="DPE99" s="921"/>
      <c r="DPF99" s="921"/>
      <c r="DPG99" s="921"/>
      <c r="DPH99" s="921"/>
      <c r="DPI99" s="921"/>
      <c r="DPJ99" s="921"/>
      <c r="DPK99" s="921"/>
      <c r="DPL99" s="921"/>
      <c r="DPM99" s="921"/>
      <c r="DPN99" s="921"/>
      <c r="DPO99" s="921"/>
      <c r="DPP99" s="921"/>
      <c r="DPQ99" s="921"/>
      <c r="DPR99" s="921"/>
      <c r="DPS99" s="921"/>
      <c r="DPT99" s="921"/>
      <c r="DPU99" s="921"/>
      <c r="DPV99" s="921"/>
      <c r="DPW99" s="921"/>
      <c r="DPX99" s="921"/>
      <c r="DPY99" s="921"/>
      <c r="DPZ99" s="921"/>
      <c r="DQA99" s="921"/>
      <c r="DQB99" s="921"/>
      <c r="DQC99" s="921"/>
      <c r="DQD99" s="921"/>
      <c r="DQE99" s="921"/>
      <c r="DQF99" s="921"/>
      <c r="DQG99" s="921"/>
      <c r="DQH99" s="921"/>
      <c r="DQI99" s="921"/>
      <c r="DQJ99" s="921"/>
      <c r="DQK99" s="921"/>
      <c r="DQL99" s="921"/>
      <c r="DQM99" s="921"/>
      <c r="DQN99" s="921"/>
      <c r="DQO99" s="921"/>
      <c r="DQP99" s="921"/>
      <c r="DQQ99" s="921"/>
      <c r="DQR99" s="921"/>
      <c r="DQS99" s="921"/>
      <c r="DQT99" s="921"/>
      <c r="DQU99" s="921"/>
      <c r="DQV99" s="921"/>
      <c r="DQW99" s="921"/>
      <c r="DQX99" s="921"/>
      <c r="DQY99" s="921"/>
      <c r="DQZ99" s="921"/>
      <c r="DRA99" s="921"/>
      <c r="DRB99" s="921"/>
      <c r="DRC99" s="921"/>
      <c r="DRD99" s="921"/>
      <c r="DRE99" s="921"/>
      <c r="DRF99" s="921"/>
      <c r="DRG99" s="921"/>
      <c r="DRH99" s="921"/>
      <c r="DRI99" s="921"/>
      <c r="DRJ99" s="921"/>
      <c r="DRK99" s="921"/>
      <c r="DRL99" s="921"/>
      <c r="DRM99" s="921"/>
      <c r="DRN99" s="921"/>
      <c r="DRO99" s="921"/>
      <c r="DRP99" s="921"/>
      <c r="DRQ99" s="921"/>
      <c r="DRR99" s="921"/>
      <c r="DRS99" s="921"/>
      <c r="DRT99" s="921"/>
      <c r="DRU99" s="921"/>
      <c r="DRV99" s="921"/>
      <c r="DRW99" s="921"/>
      <c r="DRX99" s="921"/>
      <c r="DRY99" s="921"/>
      <c r="DRZ99" s="921"/>
      <c r="DSA99" s="921"/>
      <c r="DSB99" s="921"/>
      <c r="DSC99" s="921"/>
      <c r="DSD99" s="921"/>
      <c r="DSE99" s="921"/>
      <c r="DSF99" s="921"/>
      <c r="DSG99" s="921"/>
      <c r="DSH99" s="921"/>
      <c r="DSI99" s="921"/>
      <c r="DSJ99" s="921"/>
      <c r="DSK99" s="921"/>
      <c r="DSL99" s="921"/>
      <c r="DSM99" s="921"/>
      <c r="DSN99" s="921"/>
      <c r="DSO99" s="921"/>
      <c r="DSP99" s="921"/>
      <c r="DSQ99" s="921"/>
      <c r="DSR99" s="921"/>
      <c r="DSS99" s="921"/>
      <c r="DST99" s="921"/>
      <c r="DSU99" s="921"/>
      <c r="DSV99" s="921"/>
      <c r="DSW99" s="921"/>
      <c r="DSX99" s="921"/>
      <c r="DSY99" s="921"/>
      <c r="DSZ99" s="921"/>
      <c r="DTA99" s="921"/>
      <c r="DTB99" s="921"/>
      <c r="DTC99" s="921"/>
      <c r="DTD99" s="921"/>
      <c r="DTE99" s="921"/>
      <c r="DTF99" s="921"/>
      <c r="DTG99" s="921"/>
      <c r="DTH99" s="921"/>
      <c r="DTI99" s="921"/>
      <c r="DTJ99" s="921"/>
      <c r="DTK99" s="921"/>
      <c r="DTL99" s="921"/>
      <c r="DTM99" s="921"/>
      <c r="DTN99" s="921"/>
      <c r="DTO99" s="921"/>
      <c r="DTP99" s="921"/>
      <c r="DTQ99" s="921"/>
      <c r="DTR99" s="921"/>
      <c r="DTS99" s="921"/>
      <c r="DTT99" s="921"/>
      <c r="DTU99" s="921"/>
      <c r="DTV99" s="921"/>
      <c r="DTW99" s="921"/>
      <c r="DTX99" s="921"/>
      <c r="DTY99" s="921"/>
      <c r="DTZ99" s="921"/>
      <c r="DUA99" s="921"/>
      <c r="DUB99" s="921"/>
      <c r="DUC99" s="921"/>
      <c r="DUD99" s="921"/>
      <c r="DUE99" s="921"/>
      <c r="DUF99" s="921"/>
      <c r="DUG99" s="921"/>
      <c r="DUH99" s="921"/>
      <c r="DUI99" s="921"/>
      <c r="DUJ99" s="921"/>
      <c r="DUK99" s="921"/>
      <c r="DUL99" s="921"/>
      <c r="DUM99" s="921"/>
      <c r="DUN99" s="921"/>
      <c r="DUO99" s="921"/>
      <c r="DUP99" s="921"/>
      <c r="DUQ99" s="921"/>
      <c r="DUR99" s="921"/>
      <c r="DUS99" s="921"/>
      <c r="DUT99" s="921"/>
      <c r="DUU99" s="921"/>
      <c r="DUV99" s="921"/>
      <c r="DUW99" s="921"/>
      <c r="DUX99" s="921"/>
      <c r="DUY99" s="921"/>
      <c r="DUZ99" s="921"/>
      <c r="DVA99" s="921"/>
      <c r="DVB99" s="921"/>
      <c r="DVC99" s="921"/>
      <c r="DVD99" s="921"/>
      <c r="DVE99" s="921"/>
      <c r="DVF99" s="921"/>
      <c r="DVG99" s="921"/>
      <c r="DVH99" s="921"/>
      <c r="DVI99" s="921"/>
      <c r="DVJ99" s="921"/>
      <c r="DVK99" s="921"/>
      <c r="DVL99" s="921"/>
      <c r="DVM99" s="921"/>
      <c r="DVN99" s="921"/>
      <c r="DVO99" s="921"/>
      <c r="DVP99" s="921"/>
      <c r="DVQ99" s="921"/>
      <c r="DVR99" s="921"/>
      <c r="DVS99" s="921"/>
      <c r="DVT99" s="921"/>
      <c r="DVU99" s="921"/>
      <c r="DVV99" s="921"/>
      <c r="DVW99" s="921"/>
      <c r="DVX99" s="921"/>
      <c r="DVY99" s="921"/>
      <c r="DVZ99" s="921"/>
      <c r="DWA99" s="921"/>
      <c r="DWB99" s="921"/>
      <c r="DWC99" s="921"/>
      <c r="DWD99" s="921"/>
      <c r="DWE99" s="921"/>
      <c r="DWF99" s="921"/>
      <c r="DWG99" s="921"/>
      <c r="DWH99" s="921"/>
      <c r="DWI99" s="921"/>
      <c r="DWJ99" s="921"/>
      <c r="DWK99" s="921"/>
      <c r="DWL99" s="921"/>
      <c r="DWM99" s="921"/>
      <c r="DWN99" s="921"/>
      <c r="DWO99" s="921"/>
      <c r="DWP99" s="921"/>
      <c r="DWQ99" s="921"/>
      <c r="DWR99" s="921"/>
      <c r="DWS99" s="921"/>
      <c r="DWT99" s="921"/>
      <c r="DWU99" s="921"/>
      <c r="DWV99" s="921"/>
      <c r="DWW99" s="921"/>
      <c r="DWX99" s="921"/>
      <c r="DWY99" s="921"/>
      <c r="DWZ99" s="921"/>
      <c r="DXA99" s="921"/>
      <c r="DXB99" s="921"/>
      <c r="DXC99" s="921"/>
      <c r="DXD99" s="921"/>
      <c r="DXE99" s="921"/>
      <c r="DXF99" s="921"/>
      <c r="DXG99" s="921"/>
      <c r="DXH99" s="921"/>
      <c r="DXI99" s="921"/>
      <c r="DXJ99" s="921"/>
      <c r="DXK99" s="921"/>
      <c r="DXL99" s="921"/>
      <c r="DXM99" s="921"/>
      <c r="DXN99" s="921"/>
      <c r="DXO99" s="921"/>
      <c r="DXP99" s="921"/>
      <c r="DXQ99" s="921"/>
      <c r="DXR99" s="921"/>
      <c r="DXS99" s="921"/>
      <c r="DXT99" s="921"/>
      <c r="DXU99" s="921"/>
      <c r="DXV99" s="921"/>
      <c r="DXW99" s="921"/>
      <c r="DXX99" s="921"/>
      <c r="DXY99" s="921"/>
      <c r="DXZ99" s="921"/>
      <c r="DYA99" s="921"/>
      <c r="DYB99" s="921"/>
      <c r="DYC99" s="921"/>
      <c r="DYD99" s="921"/>
      <c r="DYE99" s="921"/>
      <c r="DYF99" s="921"/>
      <c r="DYG99" s="921"/>
      <c r="DYH99" s="921"/>
      <c r="DYI99" s="921"/>
      <c r="DYJ99" s="921"/>
      <c r="DYK99" s="921"/>
      <c r="DYL99" s="921"/>
      <c r="DYM99" s="921"/>
      <c r="DYN99" s="921"/>
      <c r="DYO99" s="921"/>
      <c r="DYP99" s="921"/>
      <c r="DYQ99" s="921"/>
      <c r="DYR99" s="921"/>
      <c r="DYS99" s="921"/>
      <c r="DYT99" s="921"/>
      <c r="DYU99" s="921"/>
      <c r="DYV99" s="921"/>
      <c r="DYW99" s="921"/>
      <c r="DYX99" s="921"/>
      <c r="DYY99" s="921"/>
      <c r="DYZ99" s="921"/>
      <c r="DZA99" s="921"/>
      <c r="DZB99" s="921"/>
      <c r="DZC99" s="921"/>
      <c r="DZD99" s="921"/>
      <c r="DZE99" s="921"/>
      <c r="DZF99" s="921"/>
      <c r="DZG99" s="921"/>
      <c r="DZH99" s="921"/>
      <c r="DZI99" s="921"/>
      <c r="DZJ99" s="921"/>
      <c r="DZK99" s="921"/>
      <c r="DZL99" s="921"/>
      <c r="DZM99" s="921"/>
      <c r="DZN99" s="921"/>
      <c r="DZO99" s="921"/>
      <c r="DZP99" s="921"/>
      <c r="DZQ99" s="921"/>
      <c r="DZR99" s="921"/>
      <c r="DZS99" s="921"/>
      <c r="DZT99" s="921"/>
      <c r="DZU99" s="921"/>
      <c r="DZV99" s="921"/>
      <c r="DZW99" s="921"/>
      <c r="DZX99" s="921"/>
      <c r="DZY99" s="921"/>
      <c r="DZZ99" s="921"/>
      <c r="EAA99" s="921"/>
      <c r="EAB99" s="921"/>
      <c r="EAC99" s="921"/>
      <c r="EAD99" s="921"/>
      <c r="EAE99" s="921"/>
      <c r="EAF99" s="921"/>
      <c r="EAG99" s="921"/>
      <c r="EAH99" s="921"/>
      <c r="EAI99" s="921"/>
      <c r="EAJ99" s="921"/>
      <c r="EAK99" s="921"/>
      <c r="EAL99" s="921"/>
      <c r="EAM99" s="921"/>
      <c r="EAN99" s="921"/>
      <c r="EAO99" s="921"/>
      <c r="EAP99" s="921"/>
      <c r="EAQ99" s="921"/>
      <c r="EAR99" s="921"/>
      <c r="EAS99" s="921"/>
      <c r="EAT99" s="921"/>
      <c r="EAU99" s="921"/>
      <c r="EAV99" s="921"/>
      <c r="EAW99" s="921"/>
      <c r="EAX99" s="921"/>
      <c r="EAY99" s="921"/>
      <c r="EAZ99" s="921"/>
      <c r="EBA99" s="921"/>
      <c r="EBB99" s="921"/>
      <c r="EBC99" s="921"/>
      <c r="EBD99" s="921"/>
      <c r="EBE99" s="921"/>
      <c r="EBF99" s="921"/>
      <c r="EBG99" s="921"/>
      <c r="EBH99" s="921"/>
      <c r="EBI99" s="921"/>
      <c r="EBJ99" s="921"/>
      <c r="EBK99" s="921"/>
      <c r="EBL99" s="921"/>
      <c r="EBM99" s="921"/>
      <c r="EBN99" s="921"/>
      <c r="EBO99" s="921"/>
      <c r="EBP99" s="921"/>
      <c r="EBQ99" s="921"/>
      <c r="EBR99" s="921"/>
      <c r="EBS99" s="921"/>
      <c r="EBT99" s="921"/>
      <c r="EBU99" s="921"/>
      <c r="EBV99" s="921"/>
      <c r="EBW99" s="921"/>
      <c r="EBX99" s="921"/>
      <c r="EBY99" s="921"/>
      <c r="EBZ99" s="921"/>
      <c r="ECA99" s="921"/>
      <c r="ECB99" s="921"/>
      <c r="ECC99" s="921"/>
      <c r="ECD99" s="921"/>
      <c r="ECE99" s="921"/>
      <c r="ECF99" s="921"/>
      <c r="ECG99" s="921"/>
      <c r="ECH99" s="921"/>
      <c r="ECI99" s="921"/>
      <c r="ECJ99" s="921"/>
      <c r="ECK99" s="921"/>
      <c r="ECL99" s="921"/>
      <c r="ECM99" s="921"/>
      <c r="ECN99" s="921"/>
      <c r="ECO99" s="921"/>
      <c r="ECP99" s="921"/>
      <c r="ECQ99" s="921"/>
      <c r="ECR99" s="921"/>
      <c r="ECS99" s="921"/>
      <c r="ECT99" s="921"/>
      <c r="ECU99" s="921"/>
      <c r="ECV99" s="921"/>
      <c r="ECW99" s="921"/>
      <c r="ECX99" s="921"/>
      <c r="ECY99" s="921"/>
      <c r="ECZ99" s="921"/>
      <c r="EDA99" s="921"/>
      <c r="EDB99" s="921"/>
      <c r="EDC99" s="921"/>
      <c r="EDD99" s="921"/>
      <c r="EDE99" s="921"/>
      <c r="EDF99" s="921"/>
      <c r="EDG99" s="921"/>
      <c r="EDH99" s="921"/>
      <c r="EDI99" s="921"/>
      <c r="EDJ99" s="921"/>
      <c r="EDK99" s="921"/>
      <c r="EDL99" s="921"/>
      <c r="EDM99" s="921"/>
      <c r="EDN99" s="921"/>
      <c r="EDO99" s="921"/>
      <c r="EDP99" s="921"/>
      <c r="EDQ99" s="921"/>
      <c r="EDR99" s="921"/>
      <c r="EDS99" s="921"/>
      <c r="EDT99" s="921"/>
      <c r="EDU99" s="921"/>
      <c r="EDV99" s="921"/>
      <c r="EDW99" s="921"/>
      <c r="EDX99" s="921"/>
      <c r="EDY99" s="921"/>
      <c r="EDZ99" s="921"/>
      <c r="EEA99" s="921"/>
      <c r="EEB99" s="921"/>
      <c r="EEC99" s="921"/>
      <c r="EED99" s="921"/>
      <c r="EEE99" s="921"/>
      <c r="EEF99" s="921"/>
      <c r="EEG99" s="921"/>
      <c r="EEH99" s="921"/>
      <c r="EEI99" s="921"/>
      <c r="EEJ99" s="921"/>
      <c r="EEK99" s="921"/>
      <c r="EEL99" s="921"/>
      <c r="EEM99" s="921"/>
      <c r="EEN99" s="921"/>
      <c r="EEO99" s="921"/>
      <c r="EEP99" s="921"/>
      <c r="EEQ99" s="921"/>
      <c r="EER99" s="921"/>
      <c r="EES99" s="921"/>
      <c r="EET99" s="921"/>
      <c r="EEU99" s="921"/>
      <c r="EEV99" s="921"/>
      <c r="EEW99" s="921"/>
      <c r="EEX99" s="921"/>
      <c r="EEY99" s="921"/>
      <c r="EEZ99" s="921"/>
      <c r="EFA99" s="921"/>
      <c r="EFB99" s="921"/>
      <c r="EFC99" s="921"/>
      <c r="EFD99" s="921"/>
      <c r="EFE99" s="921"/>
      <c r="EFF99" s="921"/>
      <c r="EFG99" s="921"/>
      <c r="EFH99" s="921"/>
      <c r="EFI99" s="921"/>
      <c r="EFJ99" s="921"/>
      <c r="EFK99" s="921"/>
      <c r="EFL99" s="921"/>
      <c r="EFM99" s="921"/>
      <c r="EFN99" s="921"/>
      <c r="EFO99" s="921"/>
      <c r="EFP99" s="921"/>
      <c r="EFQ99" s="921"/>
      <c r="EFR99" s="921"/>
      <c r="EFS99" s="921"/>
      <c r="EFT99" s="921"/>
      <c r="EFU99" s="921"/>
      <c r="EFV99" s="921"/>
      <c r="EFW99" s="921"/>
      <c r="EFX99" s="921"/>
      <c r="EFY99" s="921"/>
      <c r="EFZ99" s="921"/>
      <c r="EGA99" s="921"/>
      <c r="EGB99" s="921"/>
      <c r="EGC99" s="921"/>
      <c r="EGD99" s="921"/>
      <c r="EGE99" s="921"/>
      <c r="EGF99" s="921"/>
      <c r="EGG99" s="921"/>
      <c r="EGH99" s="921"/>
      <c r="EGI99" s="921"/>
      <c r="EGJ99" s="921"/>
      <c r="EGK99" s="921"/>
      <c r="EGL99" s="921"/>
      <c r="EGM99" s="921"/>
      <c r="EGN99" s="921"/>
      <c r="EGO99" s="921"/>
      <c r="EGP99" s="921"/>
      <c r="EGQ99" s="921"/>
      <c r="EGR99" s="921"/>
      <c r="EGS99" s="921"/>
      <c r="EGT99" s="921"/>
      <c r="EGU99" s="921"/>
      <c r="EGV99" s="921"/>
      <c r="EGW99" s="921"/>
      <c r="EGX99" s="921"/>
      <c r="EGY99" s="921"/>
      <c r="EGZ99" s="921"/>
      <c r="EHA99" s="921"/>
      <c r="EHB99" s="921"/>
      <c r="EHC99" s="921"/>
      <c r="EHD99" s="921"/>
      <c r="EHE99" s="921"/>
      <c r="EHF99" s="921"/>
      <c r="EHG99" s="921"/>
      <c r="EHH99" s="921"/>
      <c r="EHI99" s="921"/>
      <c r="EHJ99" s="921"/>
      <c r="EHK99" s="921"/>
      <c r="EHL99" s="921"/>
      <c r="EHM99" s="921"/>
      <c r="EHN99" s="921"/>
      <c r="EHO99" s="921"/>
      <c r="EHP99" s="921"/>
      <c r="EHQ99" s="921"/>
      <c r="EHR99" s="921"/>
      <c r="EHS99" s="921"/>
      <c r="EHT99" s="921"/>
      <c r="EHU99" s="921"/>
      <c r="EHV99" s="921"/>
      <c r="EHW99" s="921"/>
      <c r="EHX99" s="921"/>
      <c r="EHY99" s="921"/>
      <c r="EHZ99" s="921"/>
      <c r="EIA99" s="921"/>
      <c r="EIB99" s="921"/>
      <c r="EIC99" s="921"/>
      <c r="EID99" s="921"/>
      <c r="EIE99" s="921"/>
      <c r="EIF99" s="921"/>
      <c r="EIG99" s="921"/>
      <c r="EIH99" s="921"/>
      <c r="EII99" s="921"/>
      <c r="EIJ99" s="921"/>
      <c r="EIK99" s="921"/>
      <c r="EIL99" s="921"/>
      <c r="EIM99" s="921"/>
      <c r="EIN99" s="921"/>
      <c r="EIO99" s="921"/>
      <c r="EIP99" s="921"/>
      <c r="EIQ99" s="921"/>
      <c r="EIR99" s="921"/>
      <c r="EIS99" s="921"/>
      <c r="EIT99" s="921"/>
      <c r="EIU99" s="921"/>
      <c r="EIV99" s="921"/>
      <c r="EIW99" s="921"/>
      <c r="EIX99" s="921"/>
      <c r="EIY99" s="921"/>
      <c r="EIZ99" s="921"/>
      <c r="EJA99" s="921"/>
      <c r="EJB99" s="921"/>
      <c r="EJC99" s="921"/>
      <c r="EJD99" s="921"/>
      <c r="EJE99" s="921"/>
      <c r="EJF99" s="921"/>
      <c r="EJG99" s="921"/>
      <c r="EJH99" s="921"/>
      <c r="EJI99" s="921"/>
      <c r="EJJ99" s="921"/>
      <c r="EJK99" s="921"/>
      <c r="EJL99" s="921"/>
      <c r="EJM99" s="921"/>
      <c r="EJN99" s="921"/>
      <c r="EJO99" s="921"/>
      <c r="EJP99" s="921"/>
      <c r="EJQ99" s="921"/>
      <c r="EJR99" s="921"/>
      <c r="EJS99" s="921"/>
      <c r="EJT99" s="921"/>
      <c r="EJU99" s="921"/>
      <c r="EJV99" s="921"/>
      <c r="EJW99" s="921"/>
      <c r="EJX99" s="921"/>
      <c r="EJY99" s="921"/>
      <c r="EJZ99" s="921"/>
      <c r="EKA99" s="921"/>
      <c r="EKB99" s="921"/>
      <c r="EKC99" s="921"/>
      <c r="EKD99" s="921"/>
      <c r="EKE99" s="921"/>
      <c r="EKF99" s="921"/>
      <c r="EKG99" s="921"/>
      <c r="EKH99" s="921"/>
      <c r="EKI99" s="921"/>
      <c r="EKJ99" s="921"/>
      <c r="EKK99" s="921"/>
      <c r="EKL99" s="921"/>
      <c r="EKM99" s="921"/>
      <c r="EKN99" s="921"/>
      <c r="EKO99" s="921"/>
      <c r="EKP99" s="921"/>
      <c r="EKQ99" s="921"/>
      <c r="EKR99" s="921"/>
      <c r="EKS99" s="921"/>
      <c r="EKT99" s="921"/>
      <c r="EKU99" s="921"/>
      <c r="EKV99" s="921"/>
      <c r="EKW99" s="921"/>
      <c r="EKX99" s="921"/>
      <c r="EKY99" s="921"/>
      <c r="EKZ99" s="921"/>
      <c r="ELA99" s="921"/>
      <c r="ELB99" s="921"/>
      <c r="ELC99" s="921"/>
      <c r="ELD99" s="921"/>
      <c r="ELE99" s="921"/>
      <c r="ELF99" s="921"/>
      <c r="ELG99" s="921"/>
      <c r="ELH99" s="921"/>
      <c r="ELI99" s="921"/>
      <c r="ELJ99" s="921"/>
      <c r="ELK99" s="921"/>
      <c r="ELL99" s="921"/>
      <c r="ELM99" s="921"/>
      <c r="ELN99" s="921"/>
      <c r="ELO99" s="921"/>
      <c r="ELP99" s="921"/>
      <c r="ELQ99" s="921"/>
      <c r="ELR99" s="921"/>
      <c r="ELS99" s="921"/>
      <c r="ELT99" s="921"/>
      <c r="ELU99" s="921"/>
      <c r="ELV99" s="921"/>
      <c r="ELW99" s="921"/>
      <c r="ELX99" s="921"/>
      <c r="ELY99" s="921"/>
      <c r="ELZ99" s="921"/>
      <c r="EMA99" s="921"/>
      <c r="EMB99" s="921"/>
      <c r="EMC99" s="921"/>
      <c r="EMD99" s="921"/>
      <c r="EME99" s="921"/>
      <c r="EMF99" s="921"/>
      <c r="EMG99" s="921"/>
      <c r="EMH99" s="921"/>
      <c r="EMI99" s="921"/>
      <c r="EMJ99" s="921"/>
      <c r="EMK99" s="921"/>
      <c r="EML99" s="921"/>
      <c r="EMM99" s="921"/>
      <c r="EMN99" s="921"/>
      <c r="EMO99" s="921"/>
      <c r="EMP99" s="921"/>
      <c r="EMQ99" s="921"/>
      <c r="EMR99" s="921"/>
      <c r="EMS99" s="921"/>
      <c r="EMT99" s="921"/>
      <c r="EMU99" s="921"/>
      <c r="EMV99" s="921"/>
      <c r="EMW99" s="921"/>
      <c r="EMX99" s="921"/>
      <c r="EMY99" s="921"/>
      <c r="EMZ99" s="921"/>
      <c r="ENA99" s="921"/>
      <c r="ENB99" s="921"/>
      <c r="ENC99" s="921"/>
      <c r="END99" s="921"/>
      <c r="ENE99" s="921"/>
      <c r="ENF99" s="921"/>
      <c r="ENG99" s="921"/>
      <c r="ENH99" s="921"/>
      <c r="ENI99" s="921"/>
      <c r="ENJ99" s="921"/>
      <c r="ENK99" s="921"/>
      <c r="ENL99" s="921"/>
      <c r="ENM99" s="921"/>
      <c r="ENN99" s="921"/>
      <c r="ENO99" s="921"/>
      <c r="ENP99" s="921"/>
      <c r="ENQ99" s="921"/>
      <c r="ENR99" s="921"/>
      <c r="ENS99" s="921"/>
      <c r="ENT99" s="921"/>
      <c r="ENU99" s="921"/>
      <c r="ENV99" s="921"/>
      <c r="ENW99" s="921"/>
      <c r="ENX99" s="921"/>
      <c r="ENY99" s="921"/>
      <c r="ENZ99" s="921"/>
      <c r="EOA99" s="921"/>
      <c r="EOB99" s="921"/>
      <c r="EOC99" s="921"/>
      <c r="EOD99" s="921"/>
      <c r="EOE99" s="921"/>
      <c r="EOF99" s="921"/>
      <c r="EOG99" s="921"/>
      <c r="EOH99" s="921"/>
      <c r="EOI99" s="921"/>
      <c r="EOJ99" s="921"/>
      <c r="EOK99" s="921"/>
      <c r="EOL99" s="921"/>
      <c r="EOM99" s="921"/>
      <c r="EON99" s="921"/>
      <c r="EOO99" s="921"/>
      <c r="EOP99" s="921"/>
      <c r="EOQ99" s="921"/>
      <c r="EOR99" s="921"/>
      <c r="EOS99" s="921"/>
      <c r="EOT99" s="921"/>
      <c r="EOU99" s="921"/>
      <c r="EOV99" s="921"/>
      <c r="EOW99" s="921"/>
      <c r="EOX99" s="921"/>
      <c r="EOY99" s="921"/>
      <c r="EOZ99" s="921"/>
      <c r="EPA99" s="921"/>
      <c r="EPB99" s="921"/>
      <c r="EPC99" s="921"/>
      <c r="EPD99" s="921"/>
      <c r="EPE99" s="921"/>
      <c r="EPF99" s="921"/>
      <c r="EPG99" s="921"/>
      <c r="EPH99" s="921"/>
      <c r="EPI99" s="921"/>
      <c r="EPJ99" s="921"/>
      <c r="EPK99" s="921"/>
      <c r="EPL99" s="921"/>
      <c r="EPM99" s="921"/>
      <c r="EPN99" s="921"/>
      <c r="EPO99" s="921"/>
      <c r="EPP99" s="921"/>
      <c r="EPQ99" s="921"/>
      <c r="EPR99" s="921"/>
      <c r="EPS99" s="921"/>
      <c r="EPT99" s="921"/>
      <c r="EPU99" s="921"/>
      <c r="EPV99" s="921"/>
      <c r="EPW99" s="921"/>
      <c r="EPX99" s="921"/>
      <c r="EPY99" s="921"/>
      <c r="EPZ99" s="921"/>
      <c r="EQA99" s="921"/>
      <c r="EQB99" s="921"/>
      <c r="EQC99" s="921"/>
      <c r="EQD99" s="921"/>
      <c r="EQE99" s="921"/>
      <c r="EQF99" s="921"/>
      <c r="EQG99" s="921"/>
      <c r="EQH99" s="921"/>
      <c r="EQI99" s="921"/>
      <c r="EQJ99" s="921"/>
      <c r="EQK99" s="921"/>
      <c r="EQL99" s="921"/>
      <c r="EQM99" s="921"/>
      <c r="EQN99" s="921"/>
      <c r="EQO99" s="921"/>
      <c r="EQP99" s="921"/>
      <c r="EQQ99" s="921"/>
      <c r="EQR99" s="921"/>
      <c r="EQS99" s="921"/>
      <c r="EQT99" s="921"/>
      <c r="EQU99" s="921"/>
      <c r="EQV99" s="921"/>
      <c r="EQW99" s="921"/>
      <c r="EQX99" s="921"/>
      <c r="EQY99" s="921"/>
      <c r="EQZ99" s="921"/>
      <c r="ERA99" s="921"/>
      <c r="ERB99" s="921"/>
      <c r="ERC99" s="921"/>
      <c r="ERD99" s="921"/>
      <c r="ERE99" s="921"/>
      <c r="ERF99" s="921"/>
      <c r="ERG99" s="921"/>
      <c r="ERH99" s="921"/>
      <c r="ERI99" s="921"/>
      <c r="ERJ99" s="921"/>
      <c r="ERK99" s="921"/>
      <c r="ERL99" s="921"/>
      <c r="ERM99" s="921"/>
      <c r="ERN99" s="921"/>
      <c r="ERO99" s="921"/>
      <c r="ERP99" s="921"/>
      <c r="ERQ99" s="921"/>
      <c r="ERR99" s="921"/>
      <c r="ERS99" s="921"/>
      <c r="ERT99" s="921"/>
      <c r="ERU99" s="921"/>
      <c r="ERV99" s="921"/>
      <c r="ERW99" s="921"/>
      <c r="ERX99" s="921"/>
      <c r="ERY99" s="921"/>
      <c r="ERZ99" s="921"/>
      <c r="ESA99" s="921"/>
      <c r="ESB99" s="921"/>
      <c r="ESC99" s="921"/>
      <c r="ESD99" s="921"/>
      <c r="ESE99" s="921"/>
      <c r="ESF99" s="921"/>
      <c r="ESG99" s="921"/>
      <c r="ESH99" s="921"/>
      <c r="ESI99" s="921"/>
      <c r="ESJ99" s="921"/>
      <c r="ESK99" s="921"/>
      <c r="ESL99" s="921"/>
      <c r="ESM99" s="921"/>
      <c r="ESN99" s="921"/>
      <c r="ESO99" s="921"/>
      <c r="ESP99" s="921"/>
      <c r="ESQ99" s="921"/>
      <c r="ESR99" s="921"/>
      <c r="ESS99" s="921"/>
      <c r="EST99" s="921"/>
      <c r="ESU99" s="921"/>
      <c r="ESV99" s="921"/>
      <c r="ESW99" s="921"/>
      <c r="ESX99" s="921"/>
      <c r="ESY99" s="921"/>
      <c r="ESZ99" s="921"/>
      <c r="ETA99" s="921"/>
      <c r="ETB99" s="921"/>
      <c r="ETC99" s="921"/>
      <c r="ETD99" s="921"/>
      <c r="ETE99" s="921"/>
      <c r="ETF99" s="921"/>
      <c r="ETG99" s="921"/>
      <c r="ETH99" s="921"/>
      <c r="ETI99" s="921"/>
      <c r="ETJ99" s="921"/>
      <c r="ETK99" s="921"/>
      <c r="ETL99" s="921"/>
      <c r="ETM99" s="921"/>
      <c r="ETN99" s="921"/>
      <c r="ETO99" s="921"/>
      <c r="ETP99" s="921"/>
      <c r="ETQ99" s="921"/>
      <c r="ETR99" s="921"/>
      <c r="ETS99" s="921"/>
      <c r="ETT99" s="921"/>
      <c r="ETU99" s="921"/>
      <c r="ETV99" s="921"/>
      <c r="ETW99" s="921"/>
      <c r="ETX99" s="921"/>
      <c r="ETY99" s="921"/>
      <c r="ETZ99" s="921"/>
      <c r="EUA99" s="921"/>
      <c r="EUB99" s="921"/>
      <c r="EUC99" s="921"/>
      <c r="EUD99" s="921"/>
      <c r="EUE99" s="921"/>
      <c r="EUF99" s="921"/>
      <c r="EUG99" s="921"/>
      <c r="EUH99" s="921"/>
      <c r="EUI99" s="921"/>
      <c r="EUJ99" s="921"/>
      <c r="EUK99" s="921"/>
      <c r="EUL99" s="921"/>
      <c r="EUM99" s="921"/>
      <c r="EUN99" s="921"/>
      <c r="EUO99" s="921"/>
      <c r="EUP99" s="921"/>
      <c r="EUQ99" s="921"/>
      <c r="EUR99" s="921"/>
      <c r="EUS99" s="921"/>
      <c r="EUT99" s="921"/>
      <c r="EUU99" s="921"/>
      <c r="EUV99" s="921"/>
      <c r="EUW99" s="921"/>
      <c r="EUX99" s="921"/>
      <c r="EUY99" s="921"/>
      <c r="EUZ99" s="921"/>
      <c r="EVA99" s="921"/>
      <c r="EVB99" s="921"/>
      <c r="EVC99" s="921"/>
      <c r="EVD99" s="921"/>
      <c r="EVE99" s="921"/>
      <c r="EVF99" s="921"/>
      <c r="EVG99" s="921"/>
      <c r="EVH99" s="921"/>
      <c r="EVI99" s="921"/>
      <c r="EVJ99" s="921"/>
      <c r="EVK99" s="921"/>
      <c r="EVL99" s="921"/>
      <c r="EVM99" s="921"/>
      <c r="EVN99" s="921"/>
      <c r="EVO99" s="921"/>
      <c r="EVP99" s="921"/>
      <c r="EVQ99" s="921"/>
      <c r="EVR99" s="921"/>
      <c r="EVS99" s="921"/>
      <c r="EVT99" s="921"/>
      <c r="EVU99" s="921"/>
      <c r="EVV99" s="921"/>
      <c r="EVW99" s="921"/>
      <c r="EVX99" s="921"/>
      <c r="EVY99" s="921"/>
      <c r="EVZ99" s="921"/>
      <c r="EWA99" s="921"/>
      <c r="EWB99" s="921"/>
      <c r="EWC99" s="921"/>
      <c r="EWD99" s="921"/>
      <c r="EWE99" s="921"/>
      <c r="EWF99" s="921"/>
      <c r="EWG99" s="921"/>
      <c r="EWH99" s="921"/>
      <c r="EWI99" s="921"/>
      <c r="EWJ99" s="921"/>
      <c r="EWK99" s="921"/>
      <c r="EWL99" s="921"/>
      <c r="EWM99" s="921"/>
      <c r="EWN99" s="921"/>
      <c r="EWO99" s="921"/>
      <c r="EWP99" s="921"/>
      <c r="EWQ99" s="921"/>
      <c r="EWR99" s="921"/>
      <c r="EWS99" s="921"/>
      <c r="EWT99" s="921"/>
      <c r="EWU99" s="921"/>
      <c r="EWV99" s="921"/>
      <c r="EWW99" s="921"/>
      <c r="EWX99" s="921"/>
      <c r="EWY99" s="921"/>
      <c r="EWZ99" s="921"/>
      <c r="EXA99" s="921"/>
      <c r="EXB99" s="921"/>
      <c r="EXC99" s="921"/>
      <c r="EXD99" s="921"/>
      <c r="EXE99" s="921"/>
      <c r="EXF99" s="921"/>
      <c r="EXG99" s="921"/>
      <c r="EXH99" s="921"/>
      <c r="EXI99" s="921"/>
      <c r="EXJ99" s="921"/>
      <c r="EXK99" s="921"/>
      <c r="EXL99" s="921"/>
      <c r="EXM99" s="921"/>
      <c r="EXN99" s="921"/>
      <c r="EXO99" s="921"/>
      <c r="EXP99" s="921"/>
      <c r="EXQ99" s="921"/>
      <c r="EXR99" s="921"/>
      <c r="EXS99" s="921"/>
      <c r="EXT99" s="921"/>
      <c r="EXU99" s="921"/>
      <c r="EXV99" s="921"/>
      <c r="EXW99" s="921"/>
      <c r="EXX99" s="921"/>
      <c r="EXY99" s="921"/>
      <c r="EXZ99" s="921"/>
      <c r="EYA99" s="921"/>
      <c r="EYB99" s="921"/>
      <c r="EYC99" s="921"/>
      <c r="EYD99" s="921"/>
      <c r="EYE99" s="921"/>
      <c r="EYF99" s="921"/>
      <c r="EYG99" s="921"/>
      <c r="EYH99" s="921"/>
      <c r="EYI99" s="921"/>
      <c r="EYJ99" s="921"/>
      <c r="EYK99" s="921"/>
      <c r="EYL99" s="921"/>
      <c r="EYM99" s="921"/>
      <c r="EYN99" s="921"/>
      <c r="EYO99" s="921"/>
      <c r="EYP99" s="921"/>
      <c r="EYQ99" s="921"/>
      <c r="EYR99" s="921"/>
      <c r="EYS99" s="921"/>
      <c r="EYT99" s="921"/>
      <c r="EYU99" s="921"/>
      <c r="EYV99" s="921"/>
      <c r="EYW99" s="921"/>
      <c r="EYX99" s="921"/>
      <c r="EYY99" s="921"/>
      <c r="EYZ99" s="921"/>
      <c r="EZA99" s="921"/>
      <c r="EZB99" s="921"/>
      <c r="EZC99" s="921"/>
      <c r="EZD99" s="921"/>
      <c r="EZE99" s="921"/>
      <c r="EZF99" s="921"/>
      <c r="EZG99" s="921"/>
      <c r="EZH99" s="921"/>
      <c r="EZI99" s="921"/>
      <c r="EZJ99" s="921"/>
      <c r="EZK99" s="921"/>
      <c r="EZL99" s="921"/>
      <c r="EZM99" s="921"/>
      <c r="EZN99" s="921"/>
      <c r="EZO99" s="921"/>
      <c r="EZP99" s="921"/>
      <c r="EZQ99" s="921"/>
      <c r="EZR99" s="921"/>
      <c r="EZS99" s="921"/>
      <c r="EZT99" s="921"/>
      <c r="EZU99" s="921"/>
      <c r="EZV99" s="921"/>
      <c r="EZW99" s="921"/>
      <c r="EZX99" s="921"/>
      <c r="EZY99" s="921"/>
      <c r="EZZ99" s="921"/>
      <c r="FAA99" s="921"/>
      <c r="FAB99" s="921"/>
      <c r="FAC99" s="921"/>
      <c r="FAD99" s="921"/>
      <c r="FAE99" s="921"/>
      <c r="FAF99" s="921"/>
      <c r="FAG99" s="921"/>
      <c r="FAH99" s="921"/>
      <c r="FAI99" s="921"/>
      <c r="FAJ99" s="921"/>
      <c r="FAK99" s="921"/>
      <c r="FAL99" s="921"/>
      <c r="FAM99" s="921"/>
      <c r="FAN99" s="921"/>
      <c r="FAO99" s="921"/>
      <c r="FAP99" s="921"/>
      <c r="FAQ99" s="921"/>
      <c r="FAR99" s="921"/>
      <c r="FAS99" s="921"/>
      <c r="FAT99" s="921"/>
      <c r="FAU99" s="921"/>
      <c r="FAV99" s="921"/>
      <c r="FAW99" s="921"/>
      <c r="FAX99" s="921"/>
      <c r="FAY99" s="921"/>
      <c r="FAZ99" s="921"/>
      <c r="FBA99" s="921"/>
      <c r="FBB99" s="921"/>
      <c r="FBC99" s="921"/>
      <c r="FBD99" s="921"/>
      <c r="FBE99" s="921"/>
      <c r="FBF99" s="921"/>
      <c r="FBG99" s="921"/>
      <c r="FBH99" s="921"/>
      <c r="FBI99" s="921"/>
      <c r="FBJ99" s="921"/>
      <c r="FBK99" s="921"/>
      <c r="FBL99" s="921"/>
      <c r="FBM99" s="921"/>
      <c r="FBN99" s="921"/>
      <c r="FBO99" s="921"/>
      <c r="FBP99" s="921"/>
      <c r="FBQ99" s="921"/>
      <c r="FBR99" s="921"/>
      <c r="FBS99" s="921"/>
      <c r="FBT99" s="921"/>
      <c r="FBU99" s="921"/>
      <c r="FBV99" s="921"/>
      <c r="FBW99" s="921"/>
      <c r="FBX99" s="921"/>
      <c r="FBY99" s="921"/>
      <c r="FBZ99" s="921"/>
      <c r="FCA99" s="921"/>
      <c r="FCB99" s="921"/>
      <c r="FCC99" s="921"/>
      <c r="FCD99" s="921"/>
      <c r="FCE99" s="921"/>
      <c r="FCF99" s="921"/>
      <c r="FCG99" s="921"/>
      <c r="FCH99" s="921"/>
      <c r="FCI99" s="921"/>
      <c r="FCJ99" s="921"/>
      <c r="FCK99" s="921"/>
      <c r="FCL99" s="921"/>
      <c r="FCM99" s="921"/>
      <c r="FCN99" s="921"/>
      <c r="FCO99" s="921"/>
      <c r="FCP99" s="921"/>
      <c r="FCQ99" s="921"/>
      <c r="FCR99" s="921"/>
      <c r="FCS99" s="921"/>
      <c r="FCT99" s="921"/>
      <c r="FCU99" s="921"/>
      <c r="FCV99" s="921"/>
      <c r="FCW99" s="921"/>
      <c r="FCX99" s="921"/>
      <c r="FCY99" s="921"/>
      <c r="FCZ99" s="921"/>
      <c r="FDA99" s="921"/>
      <c r="FDB99" s="921"/>
      <c r="FDC99" s="921"/>
      <c r="FDD99" s="921"/>
      <c r="FDE99" s="921"/>
      <c r="FDF99" s="921"/>
      <c r="FDG99" s="921"/>
      <c r="FDH99" s="921"/>
      <c r="FDI99" s="921"/>
      <c r="FDJ99" s="921"/>
      <c r="FDK99" s="921"/>
      <c r="FDL99" s="921"/>
      <c r="FDM99" s="921"/>
      <c r="FDN99" s="921"/>
      <c r="FDO99" s="921"/>
      <c r="FDP99" s="921"/>
      <c r="FDQ99" s="921"/>
      <c r="FDR99" s="921"/>
      <c r="FDS99" s="921"/>
      <c r="FDT99" s="921"/>
      <c r="FDU99" s="921"/>
      <c r="FDV99" s="921"/>
      <c r="FDW99" s="921"/>
      <c r="FDX99" s="921"/>
      <c r="FDY99" s="921"/>
      <c r="FDZ99" s="921"/>
      <c r="FEA99" s="921"/>
      <c r="FEB99" s="921"/>
      <c r="FEC99" s="921"/>
      <c r="FED99" s="921"/>
      <c r="FEE99" s="921"/>
      <c r="FEF99" s="921"/>
      <c r="FEG99" s="921"/>
      <c r="FEH99" s="921"/>
      <c r="FEI99" s="921"/>
      <c r="FEJ99" s="921"/>
      <c r="FEK99" s="921"/>
      <c r="FEL99" s="921"/>
      <c r="FEM99" s="921"/>
      <c r="FEN99" s="921"/>
      <c r="FEO99" s="921"/>
      <c r="FEP99" s="921"/>
      <c r="FEQ99" s="921"/>
      <c r="FER99" s="921"/>
      <c r="FES99" s="921"/>
      <c r="FET99" s="921"/>
      <c r="FEU99" s="921"/>
      <c r="FEV99" s="921"/>
      <c r="FEW99" s="921"/>
      <c r="FEX99" s="921"/>
      <c r="FEY99" s="921"/>
      <c r="FEZ99" s="921"/>
      <c r="FFA99" s="921"/>
      <c r="FFB99" s="921"/>
      <c r="FFC99" s="921"/>
      <c r="FFD99" s="921"/>
      <c r="FFE99" s="921"/>
      <c r="FFF99" s="921"/>
      <c r="FFG99" s="921"/>
      <c r="FFH99" s="921"/>
      <c r="FFI99" s="921"/>
      <c r="FFJ99" s="921"/>
      <c r="FFK99" s="921"/>
      <c r="FFL99" s="921"/>
      <c r="FFM99" s="921"/>
      <c r="FFN99" s="921"/>
      <c r="FFO99" s="921"/>
      <c r="FFP99" s="921"/>
      <c r="FFQ99" s="921"/>
      <c r="FFR99" s="921"/>
      <c r="FFS99" s="921"/>
      <c r="FFT99" s="921"/>
      <c r="FFU99" s="921"/>
      <c r="FFV99" s="921"/>
      <c r="FFW99" s="921"/>
      <c r="FFX99" s="921"/>
      <c r="FFY99" s="921"/>
      <c r="FFZ99" s="921"/>
      <c r="FGA99" s="921"/>
      <c r="FGB99" s="921"/>
      <c r="FGC99" s="921"/>
      <c r="FGD99" s="921"/>
      <c r="FGE99" s="921"/>
      <c r="FGF99" s="921"/>
      <c r="FGG99" s="921"/>
      <c r="FGH99" s="921"/>
      <c r="FGI99" s="921"/>
      <c r="FGJ99" s="921"/>
      <c r="FGK99" s="921"/>
      <c r="FGL99" s="921"/>
      <c r="FGM99" s="921"/>
      <c r="FGN99" s="921"/>
      <c r="FGO99" s="921"/>
      <c r="FGP99" s="921"/>
      <c r="FGQ99" s="921"/>
      <c r="FGR99" s="921"/>
      <c r="FGS99" s="921"/>
      <c r="FGT99" s="921"/>
      <c r="FGU99" s="921"/>
      <c r="FGV99" s="921"/>
      <c r="FGW99" s="921"/>
      <c r="FGX99" s="921"/>
      <c r="FGY99" s="921"/>
      <c r="FGZ99" s="921"/>
      <c r="FHA99" s="921"/>
      <c r="FHB99" s="921"/>
      <c r="FHC99" s="921"/>
      <c r="FHD99" s="921"/>
      <c r="FHE99" s="921"/>
      <c r="FHF99" s="921"/>
      <c r="FHG99" s="921"/>
      <c r="FHH99" s="921"/>
      <c r="FHI99" s="921"/>
      <c r="FHJ99" s="921"/>
      <c r="FHK99" s="921"/>
      <c r="FHL99" s="921"/>
      <c r="FHM99" s="921"/>
      <c r="FHN99" s="921"/>
      <c r="FHO99" s="921"/>
      <c r="FHP99" s="921"/>
      <c r="FHQ99" s="921"/>
      <c r="FHR99" s="921"/>
      <c r="FHS99" s="921"/>
      <c r="FHT99" s="921"/>
      <c r="FHU99" s="921"/>
      <c r="FHV99" s="921"/>
      <c r="FHW99" s="921"/>
      <c r="FHX99" s="921"/>
      <c r="FHY99" s="921"/>
      <c r="FHZ99" s="921"/>
      <c r="FIA99" s="921"/>
      <c r="FIB99" s="921"/>
      <c r="FIC99" s="921"/>
      <c r="FID99" s="921"/>
      <c r="FIE99" s="921"/>
      <c r="FIF99" s="921"/>
      <c r="FIG99" s="921"/>
      <c r="FIH99" s="921"/>
      <c r="FII99" s="921"/>
      <c r="FIJ99" s="921"/>
      <c r="FIK99" s="921"/>
      <c r="FIL99" s="921"/>
      <c r="FIM99" s="921"/>
      <c r="FIN99" s="921"/>
      <c r="FIO99" s="921"/>
      <c r="FIP99" s="921"/>
      <c r="FIQ99" s="921"/>
      <c r="FIR99" s="921"/>
      <c r="FIS99" s="921"/>
      <c r="FIT99" s="921"/>
      <c r="FIU99" s="921"/>
      <c r="FIV99" s="921"/>
      <c r="FIW99" s="921"/>
      <c r="FIX99" s="921"/>
      <c r="FIY99" s="921"/>
      <c r="FIZ99" s="921"/>
      <c r="FJA99" s="921"/>
      <c r="FJB99" s="921"/>
      <c r="FJC99" s="921"/>
      <c r="FJD99" s="921"/>
      <c r="FJE99" s="921"/>
      <c r="FJF99" s="921"/>
      <c r="FJG99" s="921"/>
      <c r="FJH99" s="921"/>
      <c r="FJI99" s="921"/>
      <c r="FJJ99" s="921"/>
      <c r="FJK99" s="921"/>
      <c r="FJL99" s="921"/>
      <c r="FJM99" s="921"/>
      <c r="FJN99" s="921"/>
      <c r="FJO99" s="921"/>
      <c r="FJP99" s="921"/>
      <c r="FJQ99" s="921"/>
      <c r="FJR99" s="921"/>
      <c r="FJS99" s="921"/>
      <c r="FJT99" s="921"/>
      <c r="FJU99" s="921"/>
      <c r="FJV99" s="921"/>
      <c r="FJW99" s="921"/>
      <c r="FJX99" s="921"/>
      <c r="FJY99" s="921"/>
      <c r="FJZ99" s="921"/>
      <c r="FKA99" s="921"/>
      <c r="FKB99" s="921"/>
      <c r="FKC99" s="921"/>
      <c r="FKD99" s="921"/>
      <c r="FKE99" s="921"/>
      <c r="FKF99" s="921"/>
      <c r="FKG99" s="921"/>
      <c r="FKH99" s="921"/>
      <c r="FKI99" s="921"/>
      <c r="FKJ99" s="921"/>
      <c r="FKK99" s="921"/>
      <c r="FKL99" s="921"/>
      <c r="FKM99" s="921"/>
      <c r="FKN99" s="921"/>
      <c r="FKO99" s="921"/>
      <c r="FKP99" s="921"/>
      <c r="FKQ99" s="921"/>
      <c r="FKR99" s="921"/>
      <c r="FKS99" s="921"/>
      <c r="FKT99" s="921"/>
      <c r="FKU99" s="921"/>
      <c r="FKV99" s="921"/>
      <c r="FKW99" s="921"/>
      <c r="FKX99" s="921"/>
      <c r="FKY99" s="921"/>
      <c r="FKZ99" s="921"/>
      <c r="FLA99" s="921"/>
      <c r="FLB99" s="921"/>
      <c r="FLC99" s="921"/>
      <c r="FLD99" s="921"/>
      <c r="FLE99" s="921"/>
      <c r="FLF99" s="921"/>
      <c r="FLG99" s="921"/>
      <c r="FLH99" s="921"/>
      <c r="FLI99" s="921"/>
      <c r="FLJ99" s="921"/>
      <c r="FLK99" s="921"/>
      <c r="FLL99" s="921"/>
      <c r="FLM99" s="921"/>
      <c r="FLN99" s="921"/>
      <c r="FLO99" s="921"/>
      <c r="FLP99" s="921"/>
      <c r="FLQ99" s="921"/>
      <c r="FLR99" s="921"/>
      <c r="FLS99" s="921"/>
      <c r="FLT99" s="921"/>
      <c r="FLU99" s="921"/>
      <c r="FLV99" s="921"/>
      <c r="FLW99" s="921"/>
      <c r="FLX99" s="921"/>
      <c r="FLY99" s="921"/>
      <c r="FLZ99" s="921"/>
      <c r="FMA99" s="921"/>
      <c r="FMB99" s="921"/>
      <c r="FMC99" s="921"/>
      <c r="FMD99" s="921"/>
      <c r="FME99" s="921"/>
      <c r="FMF99" s="921"/>
      <c r="FMG99" s="921"/>
      <c r="FMH99" s="921"/>
      <c r="FMI99" s="921"/>
      <c r="FMJ99" s="921"/>
      <c r="FMK99" s="921"/>
      <c r="FML99" s="921"/>
      <c r="FMM99" s="921"/>
      <c r="FMN99" s="921"/>
      <c r="FMO99" s="921"/>
      <c r="FMP99" s="921"/>
      <c r="FMQ99" s="921"/>
      <c r="FMR99" s="921"/>
      <c r="FMS99" s="921"/>
      <c r="FMT99" s="921"/>
      <c r="FMU99" s="921"/>
      <c r="FMV99" s="921"/>
      <c r="FMW99" s="921"/>
      <c r="FMX99" s="921"/>
      <c r="FMY99" s="921"/>
      <c r="FMZ99" s="921"/>
      <c r="FNA99" s="921"/>
      <c r="FNB99" s="921"/>
      <c r="FNC99" s="921"/>
      <c r="FND99" s="921"/>
      <c r="FNE99" s="921"/>
      <c r="FNF99" s="921"/>
      <c r="FNG99" s="921"/>
      <c r="FNH99" s="921"/>
      <c r="FNI99" s="921"/>
      <c r="FNJ99" s="921"/>
      <c r="FNK99" s="921"/>
      <c r="FNL99" s="921"/>
      <c r="FNM99" s="921"/>
      <c r="FNN99" s="921"/>
      <c r="FNO99" s="921"/>
      <c r="FNP99" s="921"/>
      <c r="FNQ99" s="921"/>
      <c r="FNR99" s="921"/>
      <c r="FNS99" s="921"/>
      <c r="FNT99" s="921"/>
      <c r="FNU99" s="921"/>
      <c r="FNV99" s="921"/>
      <c r="FNW99" s="921"/>
      <c r="FNX99" s="921"/>
      <c r="FNY99" s="921"/>
      <c r="FNZ99" s="921"/>
      <c r="FOA99" s="921"/>
      <c r="FOB99" s="921"/>
      <c r="FOC99" s="921"/>
      <c r="FOD99" s="921"/>
      <c r="FOE99" s="921"/>
      <c r="FOF99" s="921"/>
      <c r="FOG99" s="921"/>
      <c r="FOH99" s="921"/>
      <c r="FOI99" s="921"/>
      <c r="FOJ99" s="921"/>
      <c r="FOK99" s="921"/>
      <c r="FOL99" s="921"/>
      <c r="FOM99" s="921"/>
      <c r="FON99" s="921"/>
      <c r="FOO99" s="921"/>
      <c r="FOP99" s="921"/>
      <c r="FOQ99" s="921"/>
      <c r="FOR99" s="921"/>
      <c r="FOS99" s="921"/>
      <c r="FOT99" s="921"/>
      <c r="FOU99" s="921"/>
      <c r="FOV99" s="921"/>
      <c r="FOW99" s="921"/>
      <c r="FOX99" s="921"/>
      <c r="FOY99" s="921"/>
      <c r="FOZ99" s="921"/>
      <c r="FPA99" s="921"/>
      <c r="FPB99" s="921"/>
      <c r="FPC99" s="921"/>
      <c r="FPD99" s="921"/>
      <c r="FPE99" s="921"/>
      <c r="FPF99" s="921"/>
      <c r="FPG99" s="921"/>
      <c r="FPH99" s="921"/>
      <c r="FPI99" s="921"/>
      <c r="FPJ99" s="921"/>
      <c r="FPK99" s="921"/>
      <c r="FPL99" s="921"/>
      <c r="FPM99" s="921"/>
      <c r="FPN99" s="921"/>
      <c r="FPO99" s="921"/>
      <c r="FPP99" s="921"/>
      <c r="FPQ99" s="921"/>
      <c r="FPR99" s="921"/>
      <c r="FPS99" s="921"/>
      <c r="FPT99" s="921"/>
      <c r="FPU99" s="921"/>
      <c r="FPV99" s="921"/>
      <c r="FPW99" s="921"/>
      <c r="FPX99" s="921"/>
      <c r="FPY99" s="921"/>
      <c r="FPZ99" s="921"/>
      <c r="FQA99" s="921"/>
      <c r="FQB99" s="921"/>
      <c r="FQC99" s="921"/>
      <c r="FQD99" s="921"/>
      <c r="FQE99" s="921"/>
      <c r="FQF99" s="921"/>
      <c r="FQG99" s="921"/>
      <c r="FQH99" s="921"/>
      <c r="FQI99" s="921"/>
      <c r="FQJ99" s="921"/>
      <c r="FQK99" s="921"/>
      <c r="FQL99" s="921"/>
      <c r="FQM99" s="921"/>
      <c r="FQN99" s="921"/>
      <c r="FQO99" s="921"/>
      <c r="FQP99" s="921"/>
      <c r="FQQ99" s="921"/>
      <c r="FQR99" s="921"/>
      <c r="FQS99" s="921"/>
      <c r="FQT99" s="921"/>
      <c r="FQU99" s="921"/>
      <c r="FQV99" s="921"/>
      <c r="FQW99" s="921"/>
      <c r="FQX99" s="921"/>
      <c r="FQY99" s="921"/>
      <c r="FQZ99" s="921"/>
      <c r="FRA99" s="921"/>
      <c r="FRB99" s="921"/>
      <c r="FRC99" s="921"/>
      <c r="FRD99" s="921"/>
      <c r="FRE99" s="921"/>
      <c r="FRF99" s="921"/>
      <c r="FRG99" s="921"/>
      <c r="FRH99" s="921"/>
      <c r="FRI99" s="921"/>
      <c r="FRJ99" s="921"/>
      <c r="FRK99" s="921"/>
      <c r="FRL99" s="921"/>
      <c r="FRM99" s="921"/>
      <c r="FRN99" s="921"/>
      <c r="FRO99" s="921"/>
      <c r="FRP99" s="921"/>
      <c r="FRQ99" s="921"/>
      <c r="FRR99" s="921"/>
      <c r="FRS99" s="921"/>
      <c r="FRT99" s="921"/>
      <c r="FRU99" s="921"/>
      <c r="FRV99" s="921"/>
      <c r="FRW99" s="921"/>
      <c r="FRX99" s="921"/>
      <c r="FRY99" s="921"/>
      <c r="FRZ99" s="921"/>
      <c r="FSA99" s="921"/>
      <c r="FSB99" s="921"/>
      <c r="FSC99" s="921"/>
      <c r="FSD99" s="921"/>
      <c r="FSE99" s="921"/>
      <c r="FSF99" s="921"/>
      <c r="FSG99" s="921"/>
      <c r="FSH99" s="921"/>
      <c r="FSI99" s="921"/>
      <c r="FSJ99" s="921"/>
      <c r="FSK99" s="921"/>
      <c r="FSL99" s="921"/>
      <c r="FSM99" s="921"/>
      <c r="FSN99" s="921"/>
      <c r="FSO99" s="921"/>
      <c r="FSP99" s="921"/>
      <c r="FSQ99" s="921"/>
      <c r="FSR99" s="921"/>
      <c r="FSS99" s="921"/>
      <c r="FST99" s="921"/>
      <c r="FSU99" s="921"/>
      <c r="FSV99" s="921"/>
      <c r="FSW99" s="921"/>
      <c r="FSX99" s="921"/>
      <c r="FSY99" s="921"/>
      <c r="FSZ99" s="921"/>
      <c r="FTA99" s="921"/>
      <c r="FTB99" s="921"/>
      <c r="FTC99" s="921"/>
      <c r="FTD99" s="921"/>
      <c r="FTE99" s="921"/>
      <c r="FTF99" s="921"/>
      <c r="FTG99" s="921"/>
      <c r="FTH99" s="921"/>
      <c r="FTI99" s="921"/>
      <c r="FTJ99" s="921"/>
      <c r="FTK99" s="921"/>
      <c r="FTL99" s="921"/>
      <c r="FTM99" s="921"/>
      <c r="FTN99" s="921"/>
      <c r="FTO99" s="921"/>
      <c r="FTP99" s="921"/>
      <c r="FTQ99" s="921"/>
      <c r="FTR99" s="921"/>
      <c r="FTS99" s="921"/>
      <c r="FTT99" s="921"/>
      <c r="FTU99" s="921"/>
      <c r="FTV99" s="921"/>
      <c r="FTW99" s="921"/>
      <c r="FTX99" s="921"/>
      <c r="FTY99" s="921"/>
      <c r="FTZ99" s="921"/>
      <c r="FUA99" s="921"/>
      <c r="FUB99" s="921"/>
      <c r="FUC99" s="921"/>
      <c r="FUD99" s="921"/>
      <c r="FUE99" s="921"/>
      <c r="FUF99" s="921"/>
      <c r="FUG99" s="921"/>
      <c r="FUH99" s="921"/>
      <c r="FUI99" s="921"/>
      <c r="FUJ99" s="921"/>
      <c r="FUK99" s="921"/>
      <c r="FUL99" s="921"/>
      <c r="FUM99" s="921"/>
      <c r="FUN99" s="921"/>
      <c r="FUO99" s="921"/>
      <c r="FUP99" s="921"/>
      <c r="FUQ99" s="921"/>
      <c r="FUR99" s="921"/>
      <c r="FUS99" s="921"/>
      <c r="FUT99" s="921"/>
      <c r="FUU99" s="921"/>
      <c r="FUV99" s="921"/>
      <c r="FUW99" s="921"/>
      <c r="FUX99" s="921"/>
      <c r="FUY99" s="921"/>
      <c r="FUZ99" s="921"/>
      <c r="FVA99" s="921"/>
      <c r="FVB99" s="921"/>
      <c r="FVC99" s="921"/>
      <c r="FVD99" s="921"/>
      <c r="FVE99" s="921"/>
      <c r="FVF99" s="921"/>
      <c r="FVG99" s="921"/>
      <c r="FVH99" s="921"/>
      <c r="FVI99" s="921"/>
      <c r="FVJ99" s="921"/>
      <c r="FVK99" s="921"/>
      <c r="FVL99" s="921"/>
      <c r="FVM99" s="921"/>
      <c r="FVN99" s="921"/>
      <c r="FVO99" s="921"/>
      <c r="FVP99" s="921"/>
      <c r="FVQ99" s="921"/>
      <c r="FVR99" s="921"/>
      <c r="FVS99" s="921"/>
      <c r="FVT99" s="921"/>
      <c r="FVU99" s="921"/>
      <c r="FVV99" s="921"/>
      <c r="FVW99" s="921"/>
      <c r="FVX99" s="921"/>
      <c r="FVY99" s="921"/>
      <c r="FVZ99" s="921"/>
      <c r="FWA99" s="921"/>
      <c r="FWB99" s="921"/>
      <c r="FWC99" s="921"/>
      <c r="FWD99" s="921"/>
      <c r="FWE99" s="921"/>
      <c r="FWF99" s="921"/>
      <c r="FWG99" s="921"/>
      <c r="FWH99" s="921"/>
      <c r="FWI99" s="921"/>
      <c r="FWJ99" s="921"/>
      <c r="FWK99" s="921"/>
      <c r="FWL99" s="921"/>
      <c r="FWM99" s="921"/>
      <c r="FWN99" s="921"/>
      <c r="FWO99" s="921"/>
      <c r="FWP99" s="921"/>
      <c r="FWQ99" s="921"/>
      <c r="FWR99" s="921"/>
      <c r="FWS99" s="921"/>
      <c r="FWT99" s="921"/>
      <c r="FWU99" s="921"/>
      <c r="FWV99" s="921"/>
      <c r="FWW99" s="921"/>
      <c r="FWX99" s="921"/>
      <c r="FWY99" s="921"/>
      <c r="FWZ99" s="921"/>
      <c r="FXA99" s="921"/>
      <c r="FXB99" s="921"/>
      <c r="FXC99" s="921"/>
      <c r="FXD99" s="921"/>
      <c r="FXE99" s="921"/>
      <c r="FXF99" s="921"/>
      <c r="FXG99" s="921"/>
      <c r="FXH99" s="921"/>
      <c r="FXI99" s="921"/>
      <c r="FXJ99" s="921"/>
      <c r="FXK99" s="921"/>
      <c r="FXL99" s="921"/>
      <c r="FXM99" s="921"/>
      <c r="FXN99" s="921"/>
      <c r="FXO99" s="921"/>
      <c r="FXP99" s="921"/>
      <c r="FXQ99" s="921"/>
      <c r="FXR99" s="921"/>
      <c r="FXS99" s="921"/>
      <c r="FXT99" s="921"/>
      <c r="FXU99" s="921"/>
      <c r="FXV99" s="921"/>
      <c r="FXW99" s="921"/>
      <c r="FXX99" s="921"/>
      <c r="FXY99" s="921"/>
      <c r="FXZ99" s="921"/>
      <c r="FYA99" s="921"/>
      <c r="FYB99" s="921"/>
      <c r="FYC99" s="921"/>
      <c r="FYD99" s="921"/>
      <c r="FYE99" s="921"/>
      <c r="FYF99" s="921"/>
      <c r="FYG99" s="921"/>
      <c r="FYH99" s="921"/>
      <c r="FYI99" s="921"/>
      <c r="FYJ99" s="921"/>
      <c r="FYK99" s="921"/>
      <c r="FYL99" s="921"/>
      <c r="FYM99" s="921"/>
      <c r="FYN99" s="921"/>
      <c r="FYO99" s="921"/>
      <c r="FYP99" s="921"/>
      <c r="FYQ99" s="921"/>
      <c r="FYR99" s="921"/>
      <c r="FYS99" s="921"/>
      <c r="FYT99" s="921"/>
      <c r="FYU99" s="921"/>
      <c r="FYV99" s="921"/>
      <c r="FYW99" s="921"/>
      <c r="FYX99" s="921"/>
      <c r="FYY99" s="921"/>
      <c r="FYZ99" s="921"/>
      <c r="FZA99" s="921"/>
      <c r="FZB99" s="921"/>
      <c r="FZC99" s="921"/>
      <c r="FZD99" s="921"/>
      <c r="FZE99" s="921"/>
      <c r="FZF99" s="921"/>
      <c r="FZG99" s="921"/>
      <c r="FZH99" s="921"/>
      <c r="FZI99" s="921"/>
      <c r="FZJ99" s="921"/>
      <c r="FZK99" s="921"/>
      <c r="FZL99" s="921"/>
      <c r="FZM99" s="921"/>
      <c r="FZN99" s="921"/>
      <c r="FZO99" s="921"/>
      <c r="FZP99" s="921"/>
      <c r="FZQ99" s="921"/>
      <c r="FZR99" s="921"/>
      <c r="FZS99" s="921"/>
      <c r="FZT99" s="921"/>
      <c r="FZU99" s="921"/>
      <c r="FZV99" s="921"/>
      <c r="FZW99" s="921"/>
      <c r="FZX99" s="921"/>
      <c r="FZY99" s="921"/>
      <c r="FZZ99" s="921"/>
      <c r="GAA99" s="921"/>
      <c r="GAB99" s="921"/>
      <c r="GAC99" s="921"/>
      <c r="GAD99" s="921"/>
      <c r="GAE99" s="921"/>
      <c r="GAF99" s="921"/>
      <c r="GAG99" s="921"/>
      <c r="GAH99" s="921"/>
      <c r="GAI99" s="921"/>
      <c r="GAJ99" s="921"/>
      <c r="GAK99" s="921"/>
      <c r="GAL99" s="921"/>
      <c r="GAM99" s="921"/>
      <c r="GAN99" s="921"/>
      <c r="GAO99" s="921"/>
      <c r="GAP99" s="921"/>
      <c r="GAQ99" s="921"/>
      <c r="GAR99" s="921"/>
      <c r="GAS99" s="921"/>
      <c r="GAT99" s="921"/>
      <c r="GAU99" s="921"/>
      <c r="GAV99" s="921"/>
      <c r="GAW99" s="921"/>
      <c r="GAX99" s="921"/>
      <c r="GAY99" s="921"/>
      <c r="GAZ99" s="921"/>
      <c r="GBA99" s="921"/>
      <c r="GBB99" s="921"/>
      <c r="GBC99" s="921"/>
      <c r="GBD99" s="921"/>
      <c r="GBE99" s="921"/>
      <c r="GBF99" s="921"/>
      <c r="GBG99" s="921"/>
      <c r="GBH99" s="921"/>
      <c r="GBI99" s="921"/>
      <c r="GBJ99" s="921"/>
      <c r="GBK99" s="921"/>
      <c r="GBL99" s="921"/>
      <c r="GBM99" s="921"/>
      <c r="GBN99" s="921"/>
      <c r="GBO99" s="921"/>
      <c r="GBP99" s="921"/>
      <c r="GBQ99" s="921"/>
      <c r="GBR99" s="921"/>
      <c r="GBS99" s="921"/>
      <c r="GBT99" s="921"/>
      <c r="GBU99" s="921"/>
      <c r="GBV99" s="921"/>
      <c r="GBW99" s="921"/>
      <c r="GBX99" s="921"/>
      <c r="GBY99" s="921"/>
      <c r="GBZ99" s="921"/>
      <c r="GCA99" s="921"/>
      <c r="GCB99" s="921"/>
      <c r="GCC99" s="921"/>
      <c r="GCD99" s="921"/>
      <c r="GCE99" s="921"/>
      <c r="GCF99" s="921"/>
      <c r="GCG99" s="921"/>
      <c r="GCH99" s="921"/>
      <c r="GCI99" s="921"/>
      <c r="GCJ99" s="921"/>
      <c r="GCK99" s="921"/>
      <c r="GCL99" s="921"/>
      <c r="GCM99" s="921"/>
      <c r="GCN99" s="921"/>
      <c r="GCO99" s="921"/>
      <c r="GCP99" s="921"/>
      <c r="GCQ99" s="921"/>
      <c r="GCR99" s="921"/>
      <c r="GCS99" s="921"/>
      <c r="GCT99" s="921"/>
      <c r="GCU99" s="921"/>
      <c r="GCV99" s="921"/>
      <c r="GCW99" s="921"/>
      <c r="GCX99" s="921"/>
      <c r="GCY99" s="921"/>
      <c r="GCZ99" s="921"/>
      <c r="GDA99" s="921"/>
      <c r="GDB99" s="921"/>
      <c r="GDC99" s="921"/>
      <c r="GDD99" s="921"/>
      <c r="GDE99" s="921"/>
      <c r="GDF99" s="921"/>
      <c r="GDG99" s="921"/>
      <c r="GDH99" s="921"/>
      <c r="GDI99" s="921"/>
      <c r="GDJ99" s="921"/>
      <c r="GDK99" s="921"/>
      <c r="GDL99" s="921"/>
      <c r="GDM99" s="921"/>
      <c r="GDN99" s="921"/>
      <c r="GDO99" s="921"/>
      <c r="GDP99" s="921"/>
      <c r="GDQ99" s="921"/>
      <c r="GDR99" s="921"/>
      <c r="GDS99" s="921"/>
      <c r="GDT99" s="921"/>
      <c r="GDU99" s="921"/>
      <c r="GDV99" s="921"/>
      <c r="GDW99" s="921"/>
      <c r="GDX99" s="921"/>
      <c r="GDY99" s="921"/>
      <c r="GDZ99" s="921"/>
      <c r="GEA99" s="921"/>
      <c r="GEB99" s="921"/>
      <c r="GEC99" s="921"/>
      <c r="GED99" s="921"/>
      <c r="GEE99" s="921"/>
      <c r="GEF99" s="921"/>
      <c r="GEG99" s="921"/>
      <c r="GEH99" s="921"/>
      <c r="GEI99" s="921"/>
      <c r="GEJ99" s="921"/>
      <c r="GEK99" s="921"/>
      <c r="GEL99" s="921"/>
      <c r="GEM99" s="921"/>
      <c r="GEN99" s="921"/>
      <c r="GEO99" s="921"/>
      <c r="GEP99" s="921"/>
      <c r="GEQ99" s="921"/>
      <c r="GER99" s="921"/>
      <c r="GES99" s="921"/>
      <c r="GET99" s="921"/>
      <c r="GEU99" s="921"/>
      <c r="GEV99" s="921"/>
      <c r="GEW99" s="921"/>
      <c r="GEX99" s="921"/>
      <c r="GEY99" s="921"/>
      <c r="GEZ99" s="921"/>
      <c r="GFA99" s="921"/>
      <c r="GFB99" s="921"/>
      <c r="GFC99" s="921"/>
      <c r="GFD99" s="921"/>
      <c r="GFE99" s="921"/>
      <c r="GFF99" s="921"/>
      <c r="GFG99" s="921"/>
      <c r="GFH99" s="921"/>
      <c r="GFI99" s="921"/>
      <c r="GFJ99" s="921"/>
      <c r="GFK99" s="921"/>
      <c r="GFL99" s="921"/>
      <c r="GFM99" s="921"/>
      <c r="GFN99" s="921"/>
      <c r="GFO99" s="921"/>
      <c r="GFP99" s="921"/>
      <c r="GFQ99" s="921"/>
      <c r="GFR99" s="921"/>
      <c r="GFS99" s="921"/>
      <c r="GFT99" s="921"/>
      <c r="GFU99" s="921"/>
      <c r="GFV99" s="921"/>
      <c r="GFW99" s="921"/>
      <c r="GFX99" s="921"/>
      <c r="GFY99" s="921"/>
      <c r="GFZ99" s="921"/>
      <c r="GGA99" s="921"/>
      <c r="GGB99" s="921"/>
      <c r="GGC99" s="921"/>
      <c r="GGD99" s="921"/>
      <c r="GGE99" s="921"/>
      <c r="GGF99" s="921"/>
      <c r="GGG99" s="921"/>
      <c r="GGH99" s="921"/>
      <c r="GGI99" s="921"/>
      <c r="GGJ99" s="921"/>
      <c r="GGK99" s="921"/>
      <c r="GGL99" s="921"/>
      <c r="GGM99" s="921"/>
      <c r="GGN99" s="921"/>
      <c r="GGO99" s="921"/>
      <c r="GGP99" s="921"/>
      <c r="GGQ99" s="921"/>
      <c r="GGR99" s="921"/>
      <c r="GGS99" s="921"/>
      <c r="GGT99" s="921"/>
      <c r="GGU99" s="921"/>
      <c r="GGV99" s="921"/>
      <c r="GGW99" s="921"/>
      <c r="GGX99" s="921"/>
      <c r="GGY99" s="921"/>
      <c r="GGZ99" s="921"/>
      <c r="GHA99" s="921"/>
      <c r="GHB99" s="921"/>
      <c r="GHC99" s="921"/>
      <c r="GHD99" s="921"/>
      <c r="GHE99" s="921"/>
      <c r="GHF99" s="921"/>
      <c r="GHG99" s="921"/>
      <c r="GHH99" s="921"/>
      <c r="GHI99" s="921"/>
      <c r="GHJ99" s="921"/>
      <c r="GHK99" s="921"/>
      <c r="GHL99" s="921"/>
      <c r="GHM99" s="921"/>
      <c r="GHN99" s="921"/>
      <c r="GHO99" s="921"/>
      <c r="GHP99" s="921"/>
      <c r="GHQ99" s="921"/>
      <c r="GHR99" s="921"/>
      <c r="GHS99" s="921"/>
      <c r="GHT99" s="921"/>
      <c r="GHU99" s="921"/>
      <c r="GHV99" s="921"/>
      <c r="GHW99" s="921"/>
      <c r="GHX99" s="921"/>
      <c r="GHY99" s="921"/>
      <c r="GHZ99" s="921"/>
      <c r="GIA99" s="921"/>
      <c r="GIB99" s="921"/>
      <c r="GIC99" s="921"/>
      <c r="GID99" s="921"/>
      <c r="GIE99" s="921"/>
      <c r="GIF99" s="921"/>
      <c r="GIG99" s="921"/>
      <c r="GIH99" s="921"/>
      <c r="GII99" s="921"/>
      <c r="GIJ99" s="921"/>
      <c r="GIK99" s="921"/>
      <c r="GIL99" s="921"/>
      <c r="GIM99" s="921"/>
      <c r="GIN99" s="921"/>
      <c r="GIO99" s="921"/>
      <c r="GIP99" s="921"/>
      <c r="GIQ99" s="921"/>
      <c r="GIR99" s="921"/>
      <c r="GIS99" s="921"/>
      <c r="GIT99" s="921"/>
      <c r="GIU99" s="921"/>
      <c r="GIV99" s="921"/>
      <c r="GIW99" s="921"/>
      <c r="GIX99" s="921"/>
      <c r="GIY99" s="921"/>
      <c r="GIZ99" s="921"/>
      <c r="GJA99" s="921"/>
      <c r="GJB99" s="921"/>
      <c r="GJC99" s="921"/>
      <c r="GJD99" s="921"/>
      <c r="GJE99" s="921"/>
      <c r="GJF99" s="921"/>
      <c r="GJG99" s="921"/>
      <c r="GJH99" s="921"/>
      <c r="GJI99" s="921"/>
      <c r="GJJ99" s="921"/>
      <c r="GJK99" s="921"/>
      <c r="GJL99" s="921"/>
      <c r="GJM99" s="921"/>
      <c r="GJN99" s="921"/>
      <c r="GJO99" s="921"/>
      <c r="GJP99" s="921"/>
      <c r="GJQ99" s="921"/>
      <c r="GJR99" s="921"/>
      <c r="GJS99" s="921"/>
      <c r="GJT99" s="921"/>
      <c r="GJU99" s="921"/>
      <c r="GJV99" s="921"/>
      <c r="GJW99" s="921"/>
      <c r="GJX99" s="921"/>
      <c r="GJY99" s="921"/>
      <c r="GJZ99" s="921"/>
      <c r="GKA99" s="921"/>
      <c r="GKB99" s="921"/>
      <c r="GKC99" s="921"/>
      <c r="GKD99" s="921"/>
      <c r="GKE99" s="921"/>
      <c r="GKF99" s="921"/>
      <c r="GKG99" s="921"/>
      <c r="GKH99" s="921"/>
      <c r="GKI99" s="921"/>
      <c r="GKJ99" s="921"/>
      <c r="GKK99" s="921"/>
      <c r="GKL99" s="921"/>
      <c r="GKM99" s="921"/>
      <c r="GKN99" s="921"/>
      <c r="GKO99" s="921"/>
      <c r="GKP99" s="921"/>
      <c r="GKQ99" s="921"/>
      <c r="GKR99" s="921"/>
      <c r="GKS99" s="921"/>
      <c r="GKT99" s="921"/>
      <c r="GKU99" s="921"/>
      <c r="GKV99" s="921"/>
      <c r="GKW99" s="921"/>
      <c r="GKX99" s="921"/>
      <c r="GKY99" s="921"/>
      <c r="GKZ99" s="921"/>
      <c r="GLA99" s="921"/>
      <c r="GLB99" s="921"/>
      <c r="GLC99" s="921"/>
      <c r="GLD99" s="921"/>
      <c r="GLE99" s="921"/>
      <c r="GLF99" s="921"/>
      <c r="GLG99" s="921"/>
      <c r="GLH99" s="921"/>
      <c r="GLI99" s="921"/>
      <c r="GLJ99" s="921"/>
      <c r="GLK99" s="921"/>
      <c r="GLL99" s="921"/>
      <c r="GLM99" s="921"/>
      <c r="GLN99" s="921"/>
      <c r="GLO99" s="921"/>
      <c r="GLP99" s="921"/>
      <c r="GLQ99" s="921"/>
      <c r="GLR99" s="921"/>
      <c r="GLS99" s="921"/>
      <c r="GLT99" s="921"/>
      <c r="GLU99" s="921"/>
      <c r="GLV99" s="921"/>
      <c r="GLW99" s="921"/>
      <c r="GLX99" s="921"/>
      <c r="GLY99" s="921"/>
      <c r="GLZ99" s="921"/>
      <c r="GMA99" s="921"/>
      <c r="GMB99" s="921"/>
      <c r="GMC99" s="921"/>
      <c r="GMD99" s="921"/>
      <c r="GME99" s="921"/>
      <c r="GMF99" s="921"/>
      <c r="GMG99" s="921"/>
      <c r="GMH99" s="921"/>
      <c r="GMI99" s="921"/>
      <c r="GMJ99" s="921"/>
      <c r="GMK99" s="921"/>
      <c r="GML99" s="921"/>
      <c r="GMM99" s="921"/>
      <c r="GMN99" s="921"/>
      <c r="GMO99" s="921"/>
      <c r="GMP99" s="921"/>
      <c r="GMQ99" s="921"/>
      <c r="GMR99" s="921"/>
      <c r="GMS99" s="921"/>
      <c r="GMT99" s="921"/>
      <c r="GMU99" s="921"/>
      <c r="GMV99" s="921"/>
      <c r="GMW99" s="921"/>
      <c r="GMX99" s="921"/>
      <c r="GMY99" s="921"/>
      <c r="GMZ99" s="921"/>
      <c r="GNA99" s="921"/>
      <c r="GNB99" s="921"/>
      <c r="GNC99" s="921"/>
      <c r="GND99" s="921"/>
      <c r="GNE99" s="921"/>
      <c r="GNF99" s="921"/>
      <c r="GNG99" s="921"/>
      <c r="GNH99" s="921"/>
      <c r="GNI99" s="921"/>
      <c r="GNJ99" s="921"/>
      <c r="GNK99" s="921"/>
      <c r="GNL99" s="921"/>
      <c r="GNM99" s="921"/>
      <c r="GNN99" s="921"/>
      <c r="GNO99" s="921"/>
      <c r="GNP99" s="921"/>
      <c r="GNQ99" s="921"/>
      <c r="GNR99" s="921"/>
      <c r="GNS99" s="921"/>
      <c r="GNT99" s="921"/>
      <c r="GNU99" s="921"/>
      <c r="GNV99" s="921"/>
      <c r="GNW99" s="921"/>
      <c r="GNX99" s="921"/>
      <c r="GNY99" s="921"/>
      <c r="GNZ99" s="921"/>
      <c r="GOA99" s="921"/>
      <c r="GOB99" s="921"/>
      <c r="GOC99" s="921"/>
      <c r="GOD99" s="921"/>
      <c r="GOE99" s="921"/>
      <c r="GOF99" s="921"/>
      <c r="GOG99" s="921"/>
      <c r="GOH99" s="921"/>
      <c r="GOI99" s="921"/>
      <c r="GOJ99" s="921"/>
      <c r="GOK99" s="921"/>
      <c r="GOL99" s="921"/>
      <c r="GOM99" s="921"/>
      <c r="GON99" s="921"/>
      <c r="GOO99" s="921"/>
      <c r="GOP99" s="921"/>
      <c r="GOQ99" s="921"/>
      <c r="GOR99" s="921"/>
      <c r="GOS99" s="921"/>
      <c r="GOT99" s="921"/>
      <c r="GOU99" s="921"/>
      <c r="GOV99" s="921"/>
      <c r="GOW99" s="921"/>
      <c r="GOX99" s="921"/>
      <c r="GOY99" s="921"/>
      <c r="GOZ99" s="921"/>
      <c r="GPA99" s="921"/>
      <c r="GPB99" s="921"/>
      <c r="GPC99" s="921"/>
      <c r="GPD99" s="921"/>
      <c r="GPE99" s="921"/>
      <c r="GPF99" s="921"/>
      <c r="GPG99" s="921"/>
      <c r="GPH99" s="921"/>
      <c r="GPI99" s="921"/>
      <c r="GPJ99" s="921"/>
      <c r="GPK99" s="921"/>
      <c r="GPL99" s="921"/>
      <c r="GPM99" s="921"/>
      <c r="GPN99" s="921"/>
      <c r="GPO99" s="921"/>
      <c r="GPP99" s="921"/>
      <c r="GPQ99" s="921"/>
      <c r="GPR99" s="921"/>
      <c r="GPS99" s="921"/>
      <c r="GPT99" s="921"/>
      <c r="GPU99" s="921"/>
      <c r="GPV99" s="921"/>
      <c r="GPW99" s="921"/>
      <c r="GPX99" s="921"/>
      <c r="GPY99" s="921"/>
      <c r="GPZ99" s="921"/>
      <c r="GQA99" s="921"/>
      <c r="GQB99" s="921"/>
      <c r="GQC99" s="921"/>
      <c r="GQD99" s="921"/>
      <c r="GQE99" s="921"/>
      <c r="GQF99" s="921"/>
      <c r="GQG99" s="921"/>
      <c r="GQH99" s="921"/>
      <c r="GQI99" s="921"/>
      <c r="GQJ99" s="921"/>
      <c r="GQK99" s="921"/>
      <c r="GQL99" s="921"/>
      <c r="GQM99" s="921"/>
      <c r="GQN99" s="921"/>
      <c r="GQO99" s="921"/>
      <c r="GQP99" s="921"/>
      <c r="GQQ99" s="921"/>
      <c r="GQR99" s="921"/>
      <c r="GQS99" s="921"/>
      <c r="GQT99" s="921"/>
      <c r="GQU99" s="921"/>
      <c r="GQV99" s="921"/>
      <c r="GQW99" s="921"/>
      <c r="GQX99" s="921"/>
      <c r="GQY99" s="921"/>
      <c r="GQZ99" s="921"/>
      <c r="GRA99" s="921"/>
      <c r="GRB99" s="921"/>
      <c r="GRC99" s="921"/>
      <c r="GRD99" s="921"/>
      <c r="GRE99" s="921"/>
      <c r="GRF99" s="921"/>
      <c r="GRG99" s="921"/>
      <c r="GRH99" s="921"/>
      <c r="GRI99" s="921"/>
      <c r="GRJ99" s="921"/>
      <c r="GRK99" s="921"/>
      <c r="GRL99" s="921"/>
      <c r="GRM99" s="921"/>
      <c r="GRN99" s="921"/>
      <c r="GRO99" s="921"/>
      <c r="GRP99" s="921"/>
      <c r="GRQ99" s="921"/>
      <c r="GRR99" s="921"/>
      <c r="GRS99" s="921"/>
      <c r="GRT99" s="921"/>
      <c r="GRU99" s="921"/>
      <c r="GRV99" s="921"/>
      <c r="GRW99" s="921"/>
      <c r="GRX99" s="921"/>
      <c r="GRY99" s="921"/>
      <c r="GRZ99" s="921"/>
      <c r="GSA99" s="921"/>
      <c r="GSB99" s="921"/>
      <c r="GSC99" s="921"/>
      <c r="GSD99" s="921"/>
      <c r="GSE99" s="921"/>
      <c r="GSF99" s="921"/>
      <c r="GSG99" s="921"/>
      <c r="GSH99" s="921"/>
      <c r="GSI99" s="921"/>
      <c r="GSJ99" s="921"/>
      <c r="GSK99" s="921"/>
      <c r="GSL99" s="921"/>
      <c r="GSM99" s="921"/>
      <c r="GSN99" s="921"/>
      <c r="GSO99" s="921"/>
      <c r="GSP99" s="921"/>
      <c r="GSQ99" s="921"/>
      <c r="GSR99" s="921"/>
      <c r="GSS99" s="921"/>
      <c r="GST99" s="921"/>
      <c r="GSU99" s="921"/>
      <c r="GSV99" s="921"/>
      <c r="GSW99" s="921"/>
      <c r="GSX99" s="921"/>
      <c r="GSY99" s="921"/>
      <c r="GSZ99" s="921"/>
      <c r="GTA99" s="921"/>
      <c r="GTB99" s="921"/>
      <c r="GTC99" s="921"/>
      <c r="GTD99" s="921"/>
      <c r="GTE99" s="921"/>
      <c r="GTF99" s="921"/>
      <c r="GTG99" s="921"/>
      <c r="GTH99" s="921"/>
      <c r="GTI99" s="921"/>
      <c r="GTJ99" s="921"/>
      <c r="GTK99" s="921"/>
      <c r="GTL99" s="921"/>
      <c r="GTM99" s="921"/>
      <c r="GTN99" s="921"/>
      <c r="GTO99" s="921"/>
      <c r="GTP99" s="921"/>
      <c r="GTQ99" s="921"/>
      <c r="GTR99" s="921"/>
      <c r="GTS99" s="921"/>
      <c r="GTT99" s="921"/>
      <c r="GTU99" s="921"/>
      <c r="GTV99" s="921"/>
      <c r="GTW99" s="921"/>
      <c r="GTX99" s="921"/>
      <c r="GTY99" s="921"/>
      <c r="GTZ99" s="921"/>
      <c r="GUA99" s="921"/>
      <c r="GUB99" s="921"/>
      <c r="GUC99" s="921"/>
      <c r="GUD99" s="921"/>
      <c r="GUE99" s="921"/>
      <c r="GUF99" s="921"/>
      <c r="GUG99" s="921"/>
      <c r="GUH99" s="921"/>
      <c r="GUI99" s="921"/>
      <c r="GUJ99" s="921"/>
      <c r="GUK99" s="921"/>
      <c r="GUL99" s="921"/>
      <c r="GUM99" s="921"/>
      <c r="GUN99" s="921"/>
      <c r="GUO99" s="921"/>
      <c r="GUP99" s="921"/>
      <c r="GUQ99" s="921"/>
      <c r="GUR99" s="921"/>
      <c r="GUS99" s="921"/>
      <c r="GUT99" s="921"/>
      <c r="GUU99" s="921"/>
      <c r="GUV99" s="921"/>
      <c r="GUW99" s="921"/>
      <c r="GUX99" s="921"/>
      <c r="GUY99" s="921"/>
      <c r="GUZ99" s="921"/>
      <c r="GVA99" s="921"/>
      <c r="GVB99" s="921"/>
      <c r="GVC99" s="921"/>
      <c r="GVD99" s="921"/>
      <c r="GVE99" s="921"/>
      <c r="GVF99" s="921"/>
      <c r="GVG99" s="921"/>
      <c r="GVH99" s="921"/>
      <c r="GVI99" s="921"/>
      <c r="GVJ99" s="921"/>
      <c r="GVK99" s="921"/>
      <c r="GVL99" s="921"/>
      <c r="GVM99" s="921"/>
      <c r="GVN99" s="921"/>
      <c r="GVO99" s="921"/>
      <c r="GVP99" s="921"/>
      <c r="GVQ99" s="921"/>
      <c r="GVR99" s="921"/>
      <c r="GVS99" s="921"/>
      <c r="GVT99" s="921"/>
      <c r="GVU99" s="921"/>
      <c r="GVV99" s="921"/>
      <c r="GVW99" s="921"/>
      <c r="GVX99" s="921"/>
      <c r="GVY99" s="921"/>
      <c r="GVZ99" s="921"/>
      <c r="GWA99" s="921"/>
      <c r="GWB99" s="921"/>
      <c r="GWC99" s="921"/>
      <c r="GWD99" s="921"/>
      <c r="GWE99" s="921"/>
      <c r="GWF99" s="921"/>
      <c r="GWG99" s="921"/>
      <c r="GWH99" s="921"/>
      <c r="GWI99" s="921"/>
      <c r="GWJ99" s="921"/>
      <c r="GWK99" s="921"/>
      <c r="GWL99" s="921"/>
      <c r="GWM99" s="921"/>
      <c r="GWN99" s="921"/>
      <c r="GWO99" s="921"/>
      <c r="GWP99" s="921"/>
      <c r="GWQ99" s="921"/>
      <c r="GWR99" s="921"/>
      <c r="GWS99" s="921"/>
      <c r="GWT99" s="921"/>
      <c r="GWU99" s="921"/>
      <c r="GWV99" s="921"/>
      <c r="GWW99" s="921"/>
      <c r="GWX99" s="921"/>
      <c r="GWY99" s="921"/>
      <c r="GWZ99" s="921"/>
      <c r="GXA99" s="921"/>
      <c r="GXB99" s="921"/>
      <c r="GXC99" s="921"/>
      <c r="GXD99" s="921"/>
      <c r="GXE99" s="921"/>
      <c r="GXF99" s="921"/>
      <c r="GXG99" s="921"/>
      <c r="GXH99" s="921"/>
      <c r="GXI99" s="921"/>
      <c r="GXJ99" s="921"/>
      <c r="GXK99" s="921"/>
      <c r="GXL99" s="921"/>
      <c r="GXM99" s="921"/>
      <c r="GXN99" s="921"/>
      <c r="GXO99" s="921"/>
      <c r="GXP99" s="921"/>
      <c r="GXQ99" s="921"/>
      <c r="GXR99" s="921"/>
      <c r="GXS99" s="921"/>
      <c r="GXT99" s="921"/>
      <c r="GXU99" s="921"/>
      <c r="GXV99" s="921"/>
      <c r="GXW99" s="921"/>
      <c r="GXX99" s="921"/>
      <c r="GXY99" s="921"/>
      <c r="GXZ99" s="921"/>
      <c r="GYA99" s="921"/>
      <c r="GYB99" s="921"/>
      <c r="GYC99" s="921"/>
      <c r="GYD99" s="921"/>
      <c r="GYE99" s="921"/>
      <c r="GYF99" s="921"/>
      <c r="GYG99" s="921"/>
      <c r="GYH99" s="921"/>
      <c r="GYI99" s="921"/>
      <c r="GYJ99" s="921"/>
      <c r="GYK99" s="921"/>
      <c r="GYL99" s="921"/>
      <c r="GYM99" s="921"/>
      <c r="GYN99" s="921"/>
      <c r="GYO99" s="921"/>
      <c r="GYP99" s="921"/>
      <c r="GYQ99" s="921"/>
      <c r="GYR99" s="921"/>
      <c r="GYS99" s="921"/>
      <c r="GYT99" s="921"/>
      <c r="GYU99" s="921"/>
      <c r="GYV99" s="921"/>
      <c r="GYW99" s="921"/>
      <c r="GYX99" s="921"/>
      <c r="GYY99" s="921"/>
      <c r="GYZ99" s="921"/>
      <c r="GZA99" s="921"/>
      <c r="GZB99" s="921"/>
      <c r="GZC99" s="921"/>
      <c r="GZD99" s="921"/>
      <c r="GZE99" s="921"/>
      <c r="GZF99" s="921"/>
      <c r="GZG99" s="921"/>
      <c r="GZH99" s="921"/>
      <c r="GZI99" s="921"/>
      <c r="GZJ99" s="921"/>
      <c r="GZK99" s="921"/>
      <c r="GZL99" s="921"/>
      <c r="GZM99" s="921"/>
      <c r="GZN99" s="921"/>
      <c r="GZO99" s="921"/>
      <c r="GZP99" s="921"/>
      <c r="GZQ99" s="921"/>
      <c r="GZR99" s="921"/>
      <c r="GZS99" s="921"/>
      <c r="GZT99" s="921"/>
      <c r="GZU99" s="921"/>
      <c r="GZV99" s="921"/>
      <c r="GZW99" s="921"/>
      <c r="GZX99" s="921"/>
      <c r="GZY99" s="921"/>
      <c r="GZZ99" s="921"/>
      <c r="HAA99" s="921"/>
      <c r="HAB99" s="921"/>
      <c r="HAC99" s="921"/>
      <c r="HAD99" s="921"/>
      <c r="HAE99" s="921"/>
      <c r="HAF99" s="921"/>
      <c r="HAG99" s="921"/>
      <c r="HAH99" s="921"/>
      <c r="HAI99" s="921"/>
      <c r="HAJ99" s="921"/>
      <c r="HAK99" s="921"/>
      <c r="HAL99" s="921"/>
      <c r="HAM99" s="921"/>
      <c r="HAN99" s="921"/>
      <c r="HAO99" s="921"/>
      <c r="HAP99" s="921"/>
      <c r="HAQ99" s="921"/>
      <c r="HAR99" s="921"/>
      <c r="HAS99" s="921"/>
      <c r="HAT99" s="921"/>
      <c r="HAU99" s="921"/>
      <c r="HAV99" s="921"/>
      <c r="HAW99" s="921"/>
      <c r="HAX99" s="921"/>
      <c r="HAY99" s="921"/>
      <c r="HAZ99" s="921"/>
      <c r="HBA99" s="921"/>
      <c r="HBB99" s="921"/>
      <c r="HBC99" s="921"/>
      <c r="HBD99" s="921"/>
      <c r="HBE99" s="921"/>
      <c r="HBF99" s="921"/>
      <c r="HBG99" s="921"/>
      <c r="HBH99" s="921"/>
      <c r="HBI99" s="921"/>
      <c r="HBJ99" s="921"/>
      <c r="HBK99" s="921"/>
      <c r="HBL99" s="921"/>
      <c r="HBM99" s="921"/>
      <c r="HBN99" s="921"/>
      <c r="HBO99" s="921"/>
      <c r="HBP99" s="921"/>
      <c r="HBQ99" s="921"/>
      <c r="HBR99" s="921"/>
      <c r="HBS99" s="921"/>
      <c r="HBT99" s="921"/>
      <c r="HBU99" s="921"/>
      <c r="HBV99" s="921"/>
      <c r="HBW99" s="921"/>
      <c r="HBX99" s="921"/>
      <c r="HBY99" s="921"/>
      <c r="HBZ99" s="921"/>
      <c r="HCA99" s="921"/>
      <c r="HCB99" s="921"/>
      <c r="HCC99" s="921"/>
      <c r="HCD99" s="921"/>
      <c r="HCE99" s="921"/>
      <c r="HCF99" s="921"/>
      <c r="HCG99" s="921"/>
      <c r="HCH99" s="921"/>
      <c r="HCI99" s="921"/>
      <c r="HCJ99" s="921"/>
      <c r="HCK99" s="921"/>
      <c r="HCL99" s="921"/>
      <c r="HCM99" s="921"/>
      <c r="HCN99" s="921"/>
      <c r="HCO99" s="921"/>
      <c r="HCP99" s="921"/>
      <c r="HCQ99" s="921"/>
      <c r="HCR99" s="921"/>
      <c r="HCS99" s="921"/>
      <c r="HCT99" s="921"/>
      <c r="HCU99" s="921"/>
      <c r="HCV99" s="921"/>
      <c r="HCW99" s="921"/>
      <c r="HCX99" s="921"/>
      <c r="HCY99" s="921"/>
      <c r="HCZ99" s="921"/>
      <c r="HDA99" s="921"/>
      <c r="HDB99" s="921"/>
      <c r="HDC99" s="921"/>
      <c r="HDD99" s="921"/>
      <c r="HDE99" s="921"/>
      <c r="HDF99" s="921"/>
      <c r="HDG99" s="921"/>
      <c r="HDH99" s="921"/>
      <c r="HDI99" s="921"/>
      <c r="HDJ99" s="921"/>
      <c r="HDK99" s="921"/>
      <c r="HDL99" s="921"/>
      <c r="HDM99" s="921"/>
      <c r="HDN99" s="921"/>
      <c r="HDO99" s="921"/>
      <c r="HDP99" s="921"/>
      <c r="HDQ99" s="921"/>
      <c r="HDR99" s="921"/>
      <c r="HDS99" s="921"/>
      <c r="HDT99" s="921"/>
      <c r="HDU99" s="921"/>
      <c r="HDV99" s="921"/>
      <c r="HDW99" s="921"/>
      <c r="HDX99" s="921"/>
      <c r="HDY99" s="921"/>
      <c r="HDZ99" s="921"/>
      <c r="HEA99" s="921"/>
      <c r="HEB99" s="921"/>
      <c r="HEC99" s="921"/>
      <c r="HED99" s="921"/>
      <c r="HEE99" s="921"/>
      <c r="HEF99" s="921"/>
      <c r="HEG99" s="921"/>
      <c r="HEH99" s="921"/>
      <c r="HEI99" s="921"/>
      <c r="HEJ99" s="921"/>
      <c r="HEK99" s="921"/>
      <c r="HEL99" s="921"/>
      <c r="HEM99" s="921"/>
      <c r="HEN99" s="921"/>
      <c r="HEO99" s="921"/>
      <c r="HEP99" s="921"/>
      <c r="HEQ99" s="921"/>
      <c r="HER99" s="921"/>
      <c r="HES99" s="921"/>
      <c r="HET99" s="921"/>
      <c r="HEU99" s="921"/>
      <c r="HEV99" s="921"/>
      <c r="HEW99" s="921"/>
      <c r="HEX99" s="921"/>
      <c r="HEY99" s="921"/>
      <c r="HEZ99" s="921"/>
      <c r="HFA99" s="921"/>
      <c r="HFB99" s="921"/>
      <c r="HFC99" s="921"/>
      <c r="HFD99" s="921"/>
      <c r="HFE99" s="921"/>
      <c r="HFF99" s="921"/>
      <c r="HFG99" s="921"/>
      <c r="HFH99" s="921"/>
      <c r="HFI99" s="921"/>
      <c r="HFJ99" s="921"/>
      <c r="HFK99" s="921"/>
      <c r="HFL99" s="921"/>
      <c r="HFM99" s="921"/>
      <c r="HFN99" s="921"/>
      <c r="HFO99" s="921"/>
      <c r="HFP99" s="921"/>
      <c r="HFQ99" s="921"/>
      <c r="HFR99" s="921"/>
      <c r="HFS99" s="921"/>
      <c r="HFT99" s="921"/>
      <c r="HFU99" s="921"/>
      <c r="HFV99" s="921"/>
      <c r="HFW99" s="921"/>
      <c r="HFX99" s="921"/>
      <c r="HFY99" s="921"/>
      <c r="HFZ99" s="921"/>
      <c r="HGA99" s="921"/>
      <c r="HGB99" s="921"/>
      <c r="HGC99" s="921"/>
      <c r="HGD99" s="921"/>
      <c r="HGE99" s="921"/>
      <c r="HGF99" s="921"/>
      <c r="HGG99" s="921"/>
      <c r="HGH99" s="921"/>
      <c r="HGI99" s="921"/>
      <c r="HGJ99" s="921"/>
      <c r="HGK99" s="921"/>
      <c r="HGL99" s="921"/>
      <c r="HGM99" s="921"/>
      <c r="HGN99" s="921"/>
      <c r="HGO99" s="921"/>
      <c r="HGP99" s="921"/>
      <c r="HGQ99" s="921"/>
      <c r="HGR99" s="921"/>
      <c r="HGS99" s="921"/>
      <c r="HGT99" s="921"/>
      <c r="HGU99" s="921"/>
      <c r="HGV99" s="921"/>
      <c r="HGW99" s="921"/>
      <c r="HGX99" s="921"/>
      <c r="HGY99" s="921"/>
      <c r="HGZ99" s="921"/>
      <c r="HHA99" s="921"/>
      <c r="HHB99" s="921"/>
      <c r="HHC99" s="921"/>
      <c r="HHD99" s="921"/>
      <c r="HHE99" s="921"/>
      <c r="HHF99" s="921"/>
      <c r="HHG99" s="921"/>
      <c r="HHH99" s="921"/>
      <c r="HHI99" s="921"/>
      <c r="HHJ99" s="921"/>
      <c r="HHK99" s="921"/>
      <c r="HHL99" s="921"/>
      <c r="HHM99" s="921"/>
      <c r="HHN99" s="921"/>
      <c r="HHO99" s="921"/>
      <c r="HHP99" s="921"/>
      <c r="HHQ99" s="921"/>
      <c r="HHR99" s="921"/>
      <c r="HHS99" s="921"/>
      <c r="HHT99" s="921"/>
      <c r="HHU99" s="921"/>
      <c r="HHV99" s="921"/>
      <c r="HHW99" s="921"/>
      <c r="HHX99" s="921"/>
      <c r="HHY99" s="921"/>
      <c r="HHZ99" s="921"/>
      <c r="HIA99" s="921"/>
      <c r="HIB99" s="921"/>
      <c r="HIC99" s="921"/>
      <c r="HID99" s="921"/>
      <c r="HIE99" s="921"/>
      <c r="HIF99" s="921"/>
      <c r="HIG99" s="921"/>
      <c r="HIH99" s="921"/>
      <c r="HII99" s="921"/>
      <c r="HIJ99" s="921"/>
      <c r="HIK99" s="921"/>
      <c r="HIL99" s="921"/>
      <c r="HIM99" s="921"/>
      <c r="HIN99" s="921"/>
      <c r="HIO99" s="921"/>
      <c r="HIP99" s="921"/>
      <c r="HIQ99" s="921"/>
      <c r="HIR99" s="921"/>
      <c r="HIS99" s="921"/>
      <c r="HIT99" s="921"/>
      <c r="HIU99" s="921"/>
      <c r="HIV99" s="921"/>
      <c r="HIW99" s="921"/>
      <c r="HIX99" s="921"/>
      <c r="HIY99" s="921"/>
      <c r="HIZ99" s="921"/>
      <c r="HJA99" s="921"/>
      <c r="HJB99" s="921"/>
      <c r="HJC99" s="921"/>
      <c r="HJD99" s="921"/>
      <c r="HJE99" s="921"/>
      <c r="HJF99" s="921"/>
      <c r="HJG99" s="921"/>
      <c r="HJH99" s="921"/>
      <c r="HJI99" s="921"/>
      <c r="HJJ99" s="921"/>
      <c r="HJK99" s="921"/>
      <c r="HJL99" s="921"/>
      <c r="HJM99" s="921"/>
      <c r="HJN99" s="921"/>
      <c r="HJO99" s="921"/>
      <c r="HJP99" s="921"/>
      <c r="HJQ99" s="921"/>
      <c r="HJR99" s="921"/>
      <c r="HJS99" s="921"/>
      <c r="HJT99" s="921"/>
      <c r="HJU99" s="921"/>
      <c r="HJV99" s="921"/>
      <c r="HJW99" s="921"/>
      <c r="HJX99" s="921"/>
      <c r="HJY99" s="921"/>
      <c r="HJZ99" s="921"/>
      <c r="HKA99" s="921"/>
      <c r="HKB99" s="921"/>
      <c r="HKC99" s="921"/>
      <c r="HKD99" s="921"/>
      <c r="HKE99" s="921"/>
      <c r="HKF99" s="921"/>
      <c r="HKG99" s="921"/>
      <c r="HKH99" s="921"/>
      <c r="HKI99" s="921"/>
      <c r="HKJ99" s="921"/>
      <c r="HKK99" s="921"/>
      <c r="HKL99" s="921"/>
      <c r="HKM99" s="921"/>
      <c r="HKN99" s="921"/>
      <c r="HKO99" s="921"/>
      <c r="HKP99" s="921"/>
      <c r="HKQ99" s="921"/>
      <c r="HKR99" s="921"/>
      <c r="HKS99" s="921"/>
      <c r="HKT99" s="921"/>
      <c r="HKU99" s="921"/>
      <c r="HKV99" s="921"/>
      <c r="HKW99" s="921"/>
      <c r="HKX99" s="921"/>
      <c r="HKY99" s="921"/>
      <c r="HKZ99" s="921"/>
      <c r="HLA99" s="921"/>
      <c r="HLB99" s="921"/>
      <c r="HLC99" s="921"/>
      <c r="HLD99" s="921"/>
      <c r="HLE99" s="921"/>
      <c r="HLF99" s="921"/>
      <c r="HLG99" s="921"/>
      <c r="HLH99" s="921"/>
      <c r="HLI99" s="921"/>
      <c r="HLJ99" s="921"/>
      <c r="HLK99" s="921"/>
      <c r="HLL99" s="921"/>
      <c r="HLM99" s="921"/>
      <c r="HLN99" s="921"/>
      <c r="HLO99" s="921"/>
      <c r="HLP99" s="921"/>
      <c r="HLQ99" s="921"/>
      <c r="HLR99" s="921"/>
      <c r="HLS99" s="921"/>
      <c r="HLT99" s="921"/>
      <c r="HLU99" s="921"/>
      <c r="HLV99" s="921"/>
      <c r="HLW99" s="921"/>
      <c r="HLX99" s="921"/>
      <c r="HLY99" s="921"/>
      <c r="HLZ99" s="921"/>
      <c r="HMA99" s="921"/>
      <c r="HMB99" s="921"/>
      <c r="HMC99" s="921"/>
      <c r="HMD99" s="921"/>
      <c r="HME99" s="921"/>
      <c r="HMF99" s="921"/>
      <c r="HMG99" s="921"/>
      <c r="HMH99" s="921"/>
      <c r="HMI99" s="921"/>
      <c r="HMJ99" s="921"/>
      <c r="HMK99" s="921"/>
      <c r="HML99" s="921"/>
      <c r="HMM99" s="921"/>
      <c r="HMN99" s="921"/>
      <c r="HMO99" s="921"/>
      <c r="HMP99" s="921"/>
      <c r="HMQ99" s="921"/>
      <c r="HMR99" s="921"/>
      <c r="HMS99" s="921"/>
      <c r="HMT99" s="921"/>
      <c r="HMU99" s="921"/>
      <c r="HMV99" s="921"/>
      <c r="HMW99" s="921"/>
      <c r="HMX99" s="921"/>
      <c r="HMY99" s="921"/>
      <c r="HMZ99" s="921"/>
      <c r="HNA99" s="921"/>
      <c r="HNB99" s="921"/>
      <c r="HNC99" s="921"/>
      <c r="HND99" s="921"/>
      <c r="HNE99" s="921"/>
      <c r="HNF99" s="921"/>
      <c r="HNG99" s="921"/>
      <c r="HNH99" s="921"/>
      <c r="HNI99" s="921"/>
      <c r="HNJ99" s="921"/>
      <c r="HNK99" s="921"/>
      <c r="HNL99" s="921"/>
      <c r="HNM99" s="921"/>
      <c r="HNN99" s="921"/>
      <c r="HNO99" s="921"/>
      <c r="HNP99" s="921"/>
      <c r="HNQ99" s="921"/>
      <c r="HNR99" s="921"/>
      <c r="HNS99" s="921"/>
      <c r="HNT99" s="921"/>
      <c r="HNU99" s="921"/>
      <c r="HNV99" s="921"/>
      <c r="HNW99" s="921"/>
      <c r="HNX99" s="921"/>
      <c r="HNY99" s="921"/>
      <c r="HNZ99" s="921"/>
      <c r="HOA99" s="921"/>
      <c r="HOB99" s="921"/>
      <c r="HOC99" s="921"/>
      <c r="HOD99" s="921"/>
      <c r="HOE99" s="921"/>
      <c r="HOF99" s="921"/>
      <c r="HOG99" s="921"/>
      <c r="HOH99" s="921"/>
      <c r="HOI99" s="921"/>
      <c r="HOJ99" s="921"/>
      <c r="HOK99" s="921"/>
      <c r="HOL99" s="921"/>
      <c r="HOM99" s="921"/>
      <c r="HON99" s="921"/>
      <c r="HOO99" s="921"/>
      <c r="HOP99" s="921"/>
      <c r="HOQ99" s="921"/>
      <c r="HOR99" s="921"/>
      <c r="HOS99" s="921"/>
      <c r="HOT99" s="921"/>
      <c r="HOU99" s="921"/>
      <c r="HOV99" s="921"/>
      <c r="HOW99" s="921"/>
      <c r="HOX99" s="921"/>
      <c r="HOY99" s="921"/>
      <c r="HOZ99" s="921"/>
      <c r="HPA99" s="921"/>
      <c r="HPB99" s="921"/>
      <c r="HPC99" s="921"/>
      <c r="HPD99" s="921"/>
      <c r="HPE99" s="921"/>
      <c r="HPF99" s="921"/>
      <c r="HPG99" s="921"/>
      <c r="HPH99" s="921"/>
      <c r="HPI99" s="921"/>
      <c r="HPJ99" s="921"/>
      <c r="HPK99" s="921"/>
      <c r="HPL99" s="921"/>
      <c r="HPM99" s="921"/>
      <c r="HPN99" s="921"/>
      <c r="HPO99" s="921"/>
      <c r="HPP99" s="921"/>
      <c r="HPQ99" s="921"/>
      <c r="HPR99" s="921"/>
      <c r="HPS99" s="921"/>
      <c r="HPT99" s="921"/>
      <c r="HPU99" s="921"/>
      <c r="HPV99" s="921"/>
      <c r="HPW99" s="921"/>
      <c r="HPX99" s="921"/>
      <c r="HPY99" s="921"/>
      <c r="HPZ99" s="921"/>
      <c r="HQA99" s="921"/>
      <c r="HQB99" s="921"/>
      <c r="HQC99" s="921"/>
      <c r="HQD99" s="921"/>
      <c r="HQE99" s="921"/>
      <c r="HQF99" s="921"/>
      <c r="HQG99" s="921"/>
      <c r="HQH99" s="921"/>
      <c r="HQI99" s="921"/>
      <c r="HQJ99" s="921"/>
      <c r="HQK99" s="921"/>
      <c r="HQL99" s="921"/>
      <c r="HQM99" s="921"/>
      <c r="HQN99" s="921"/>
      <c r="HQO99" s="921"/>
      <c r="HQP99" s="921"/>
      <c r="HQQ99" s="921"/>
      <c r="HQR99" s="921"/>
      <c r="HQS99" s="921"/>
      <c r="HQT99" s="921"/>
      <c r="HQU99" s="921"/>
      <c r="HQV99" s="921"/>
      <c r="HQW99" s="921"/>
      <c r="HQX99" s="921"/>
      <c r="HQY99" s="921"/>
      <c r="HQZ99" s="921"/>
      <c r="HRA99" s="921"/>
      <c r="HRB99" s="921"/>
      <c r="HRC99" s="921"/>
      <c r="HRD99" s="921"/>
      <c r="HRE99" s="921"/>
      <c r="HRF99" s="921"/>
      <c r="HRG99" s="921"/>
      <c r="HRH99" s="921"/>
      <c r="HRI99" s="921"/>
      <c r="HRJ99" s="921"/>
      <c r="HRK99" s="921"/>
      <c r="HRL99" s="921"/>
      <c r="HRM99" s="921"/>
      <c r="HRN99" s="921"/>
      <c r="HRO99" s="921"/>
      <c r="HRP99" s="921"/>
      <c r="HRQ99" s="921"/>
      <c r="HRR99" s="921"/>
      <c r="HRS99" s="921"/>
      <c r="HRT99" s="921"/>
      <c r="HRU99" s="921"/>
      <c r="HRV99" s="921"/>
      <c r="HRW99" s="921"/>
      <c r="HRX99" s="921"/>
      <c r="HRY99" s="921"/>
      <c r="HRZ99" s="921"/>
      <c r="HSA99" s="921"/>
      <c r="HSB99" s="921"/>
      <c r="HSC99" s="921"/>
      <c r="HSD99" s="921"/>
      <c r="HSE99" s="921"/>
      <c r="HSF99" s="921"/>
      <c r="HSG99" s="921"/>
      <c r="HSH99" s="921"/>
      <c r="HSI99" s="921"/>
      <c r="HSJ99" s="921"/>
      <c r="HSK99" s="921"/>
      <c r="HSL99" s="921"/>
      <c r="HSM99" s="921"/>
      <c r="HSN99" s="921"/>
      <c r="HSO99" s="921"/>
      <c r="HSP99" s="921"/>
      <c r="HSQ99" s="921"/>
      <c r="HSR99" s="921"/>
      <c r="HSS99" s="921"/>
      <c r="HST99" s="921"/>
      <c r="HSU99" s="921"/>
      <c r="HSV99" s="921"/>
      <c r="HSW99" s="921"/>
      <c r="HSX99" s="921"/>
      <c r="HSY99" s="921"/>
      <c r="HSZ99" s="921"/>
      <c r="HTA99" s="921"/>
      <c r="HTB99" s="921"/>
      <c r="HTC99" s="921"/>
      <c r="HTD99" s="921"/>
      <c r="HTE99" s="921"/>
      <c r="HTF99" s="921"/>
      <c r="HTG99" s="921"/>
      <c r="HTH99" s="921"/>
      <c r="HTI99" s="921"/>
      <c r="HTJ99" s="921"/>
      <c r="HTK99" s="921"/>
      <c r="HTL99" s="921"/>
      <c r="HTM99" s="921"/>
      <c r="HTN99" s="921"/>
      <c r="HTO99" s="921"/>
      <c r="HTP99" s="921"/>
      <c r="HTQ99" s="921"/>
      <c r="HTR99" s="921"/>
      <c r="HTS99" s="921"/>
      <c r="HTT99" s="921"/>
      <c r="HTU99" s="921"/>
      <c r="HTV99" s="921"/>
      <c r="HTW99" s="921"/>
      <c r="HTX99" s="921"/>
      <c r="HTY99" s="921"/>
      <c r="HTZ99" s="921"/>
      <c r="HUA99" s="921"/>
      <c r="HUB99" s="921"/>
      <c r="HUC99" s="921"/>
      <c r="HUD99" s="921"/>
      <c r="HUE99" s="921"/>
      <c r="HUF99" s="921"/>
      <c r="HUG99" s="921"/>
      <c r="HUH99" s="921"/>
      <c r="HUI99" s="921"/>
      <c r="HUJ99" s="921"/>
      <c r="HUK99" s="921"/>
      <c r="HUL99" s="921"/>
      <c r="HUM99" s="921"/>
      <c r="HUN99" s="921"/>
      <c r="HUO99" s="921"/>
      <c r="HUP99" s="921"/>
      <c r="HUQ99" s="921"/>
      <c r="HUR99" s="921"/>
      <c r="HUS99" s="921"/>
      <c r="HUT99" s="921"/>
      <c r="HUU99" s="921"/>
      <c r="HUV99" s="921"/>
      <c r="HUW99" s="921"/>
      <c r="HUX99" s="921"/>
      <c r="HUY99" s="921"/>
      <c r="HUZ99" s="921"/>
      <c r="HVA99" s="921"/>
      <c r="HVB99" s="921"/>
      <c r="HVC99" s="921"/>
      <c r="HVD99" s="921"/>
      <c r="HVE99" s="921"/>
      <c r="HVF99" s="921"/>
      <c r="HVG99" s="921"/>
      <c r="HVH99" s="921"/>
      <c r="HVI99" s="921"/>
      <c r="HVJ99" s="921"/>
      <c r="HVK99" s="921"/>
      <c r="HVL99" s="921"/>
      <c r="HVM99" s="921"/>
      <c r="HVN99" s="921"/>
      <c r="HVO99" s="921"/>
      <c r="HVP99" s="921"/>
      <c r="HVQ99" s="921"/>
      <c r="HVR99" s="921"/>
      <c r="HVS99" s="921"/>
      <c r="HVT99" s="921"/>
      <c r="HVU99" s="921"/>
      <c r="HVV99" s="921"/>
      <c r="HVW99" s="921"/>
      <c r="HVX99" s="921"/>
      <c r="HVY99" s="921"/>
      <c r="HVZ99" s="921"/>
      <c r="HWA99" s="921"/>
      <c r="HWB99" s="921"/>
      <c r="HWC99" s="921"/>
      <c r="HWD99" s="921"/>
      <c r="HWE99" s="921"/>
      <c r="HWF99" s="921"/>
      <c r="HWG99" s="921"/>
      <c r="HWH99" s="921"/>
      <c r="HWI99" s="921"/>
      <c r="HWJ99" s="921"/>
      <c r="HWK99" s="921"/>
      <c r="HWL99" s="921"/>
      <c r="HWM99" s="921"/>
      <c r="HWN99" s="921"/>
      <c r="HWO99" s="921"/>
      <c r="HWP99" s="921"/>
      <c r="HWQ99" s="921"/>
      <c r="HWR99" s="921"/>
      <c r="HWS99" s="921"/>
      <c r="HWT99" s="921"/>
      <c r="HWU99" s="921"/>
      <c r="HWV99" s="921"/>
      <c r="HWW99" s="921"/>
      <c r="HWX99" s="921"/>
      <c r="HWY99" s="921"/>
      <c r="HWZ99" s="921"/>
      <c r="HXA99" s="921"/>
      <c r="HXB99" s="921"/>
      <c r="HXC99" s="921"/>
      <c r="HXD99" s="921"/>
      <c r="HXE99" s="921"/>
      <c r="HXF99" s="921"/>
      <c r="HXG99" s="921"/>
      <c r="HXH99" s="921"/>
      <c r="HXI99" s="921"/>
      <c r="HXJ99" s="921"/>
      <c r="HXK99" s="921"/>
      <c r="HXL99" s="921"/>
      <c r="HXM99" s="921"/>
      <c r="HXN99" s="921"/>
      <c r="HXO99" s="921"/>
      <c r="HXP99" s="921"/>
      <c r="HXQ99" s="921"/>
      <c r="HXR99" s="921"/>
      <c r="HXS99" s="921"/>
      <c r="HXT99" s="921"/>
      <c r="HXU99" s="921"/>
      <c r="HXV99" s="921"/>
      <c r="HXW99" s="921"/>
      <c r="HXX99" s="921"/>
      <c r="HXY99" s="921"/>
      <c r="HXZ99" s="921"/>
      <c r="HYA99" s="921"/>
      <c r="HYB99" s="921"/>
      <c r="HYC99" s="921"/>
      <c r="HYD99" s="921"/>
      <c r="HYE99" s="921"/>
      <c r="HYF99" s="921"/>
      <c r="HYG99" s="921"/>
      <c r="HYH99" s="921"/>
      <c r="HYI99" s="921"/>
      <c r="HYJ99" s="921"/>
      <c r="HYK99" s="921"/>
      <c r="HYL99" s="921"/>
      <c r="HYM99" s="921"/>
      <c r="HYN99" s="921"/>
      <c r="HYO99" s="921"/>
      <c r="HYP99" s="921"/>
      <c r="HYQ99" s="921"/>
      <c r="HYR99" s="921"/>
      <c r="HYS99" s="921"/>
      <c r="HYT99" s="921"/>
      <c r="HYU99" s="921"/>
      <c r="HYV99" s="921"/>
      <c r="HYW99" s="921"/>
      <c r="HYX99" s="921"/>
      <c r="HYY99" s="921"/>
      <c r="HYZ99" s="921"/>
      <c r="HZA99" s="921"/>
      <c r="HZB99" s="921"/>
      <c r="HZC99" s="921"/>
      <c r="HZD99" s="921"/>
      <c r="HZE99" s="921"/>
      <c r="HZF99" s="921"/>
      <c r="HZG99" s="921"/>
      <c r="HZH99" s="921"/>
      <c r="HZI99" s="921"/>
      <c r="HZJ99" s="921"/>
      <c r="HZK99" s="921"/>
      <c r="HZL99" s="921"/>
      <c r="HZM99" s="921"/>
      <c r="HZN99" s="921"/>
      <c r="HZO99" s="921"/>
      <c r="HZP99" s="921"/>
      <c r="HZQ99" s="921"/>
      <c r="HZR99" s="921"/>
      <c r="HZS99" s="921"/>
      <c r="HZT99" s="921"/>
      <c r="HZU99" s="921"/>
      <c r="HZV99" s="921"/>
      <c r="HZW99" s="921"/>
      <c r="HZX99" s="921"/>
      <c r="HZY99" s="921"/>
      <c r="HZZ99" s="921"/>
      <c r="IAA99" s="921"/>
      <c r="IAB99" s="921"/>
      <c r="IAC99" s="921"/>
      <c r="IAD99" s="921"/>
      <c r="IAE99" s="921"/>
      <c r="IAF99" s="921"/>
      <c r="IAG99" s="921"/>
      <c r="IAH99" s="921"/>
      <c r="IAI99" s="921"/>
      <c r="IAJ99" s="921"/>
      <c r="IAK99" s="921"/>
      <c r="IAL99" s="921"/>
      <c r="IAM99" s="921"/>
      <c r="IAN99" s="921"/>
      <c r="IAO99" s="921"/>
      <c r="IAP99" s="921"/>
      <c r="IAQ99" s="921"/>
      <c r="IAR99" s="921"/>
      <c r="IAS99" s="921"/>
      <c r="IAT99" s="921"/>
      <c r="IAU99" s="921"/>
      <c r="IAV99" s="921"/>
      <c r="IAW99" s="921"/>
      <c r="IAX99" s="921"/>
      <c r="IAY99" s="921"/>
      <c r="IAZ99" s="921"/>
      <c r="IBA99" s="921"/>
      <c r="IBB99" s="921"/>
      <c r="IBC99" s="921"/>
      <c r="IBD99" s="921"/>
      <c r="IBE99" s="921"/>
      <c r="IBF99" s="921"/>
      <c r="IBG99" s="921"/>
      <c r="IBH99" s="921"/>
      <c r="IBI99" s="921"/>
      <c r="IBJ99" s="921"/>
      <c r="IBK99" s="921"/>
      <c r="IBL99" s="921"/>
      <c r="IBM99" s="921"/>
      <c r="IBN99" s="921"/>
      <c r="IBO99" s="921"/>
      <c r="IBP99" s="921"/>
      <c r="IBQ99" s="921"/>
      <c r="IBR99" s="921"/>
      <c r="IBS99" s="921"/>
      <c r="IBT99" s="921"/>
      <c r="IBU99" s="921"/>
      <c r="IBV99" s="921"/>
      <c r="IBW99" s="921"/>
      <c r="IBX99" s="921"/>
      <c r="IBY99" s="921"/>
      <c r="IBZ99" s="921"/>
      <c r="ICA99" s="921"/>
      <c r="ICB99" s="921"/>
      <c r="ICC99" s="921"/>
      <c r="ICD99" s="921"/>
      <c r="ICE99" s="921"/>
      <c r="ICF99" s="921"/>
      <c r="ICG99" s="921"/>
      <c r="ICH99" s="921"/>
      <c r="ICI99" s="921"/>
      <c r="ICJ99" s="921"/>
      <c r="ICK99" s="921"/>
      <c r="ICL99" s="921"/>
      <c r="ICM99" s="921"/>
      <c r="ICN99" s="921"/>
      <c r="ICO99" s="921"/>
      <c r="ICP99" s="921"/>
      <c r="ICQ99" s="921"/>
      <c r="ICR99" s="921"/>
      <c r="ICS99" s="921"/>
      <c r="ICT99" s="921"/>
      <c r="ICU99" s="921"/>
      <c r="ICV99" s="921"/>
      <c r="ICW99" s="921"/>
      <c r="ICX99" s="921"/>
      <c r="ICY99" s="921"/>
      <c r="ICZ99" s="921"/>
      <c r="IDA99" s="921"/>
      <c r="IDB99" s="921"/>
      <c r="IDC99" s="921"/>
      <c r="IDD99" s="921"/>
      <c r="IDE99" s="921"/>
      <c r="IDF99" s="921"/>
      <c r="IDG99" s="921"/>
      <c r="IDH99" s="921"/>
      <c r="IDI99" s="921"/>
      <c r="IDJ99" s="921"/>
      <c r="IDK99" s="921"/>
      <c r="IDL99" s="921"/>
      <c r="IDM99" s="921"/>
      <c r="IDN99" s="921"/>
      <c r="IDO99" s="921"/>
      <c r="IDP99" s="921"/>
      <c r="IDQ99" s="921"/>
      <c r="IDR99" s="921"/>
      <c r="IDS99" s="921"/>
      <c r="IDT99" s="921"/>
      <c r="IDU99" s="921"/>
      <c r="IDV99" s="921"/>
      <c r="IDW99" s="921"/>
      <c r="IDX99" s="921"/>
      <c r="IDY99" s="921"/>
      <c r="IDZ99" s="921"/>
      <c r="IEA99" s="921"/>
      <c r="IEB99" s="921"/>
      <c r="IEC99" s="921"/>
      <c r="IED99" s="921"/>
      <c r="IEE99" s="921"/>
      <c r="IEF99" s="921"/>
      <c r="IEG99" s="921"/>
      <c r="IEH99" s="921"/>
      <c r="IEI99" s="921"/>
      <c r="IEJ99" s="921"/>
      <c r="IEK99" s="921"/>
      <c r="IEL99" s="921"/>
      <c r="IEM99" s="921"/>
      <c r="IEN99" s="921"/>
      <c r="IEO99" s="921"/>
      <c r="IEP99" s="921"/>
      <c r="IEQ99" s="921"/>
      <c r="IER99" s="921"/>
      <c r="IES99" s="921"/>
      <c r="IET99" s="921"/>
      <c r="IEU99" s="921"/>
      <c r="IEV99" s="921"/>
      <c r="IEW99" s="921"/>
      <c r="IEX99" s="921"/>
      <c r="IEY99" s="921"/>
      <c r="IEZ99" s="921"/>
      <c r="IFA99" s="921"/>
      <c r="IFB99" s="921"/>
      <c r="IFC99" s="921"/>
      <c r="IFD99" s="921"/>
      <c r="IFE99" s="921"/>
      <c r="IFF99" s="921"/>
      <c r="IFG99" s="921"/>
      <c r="IFH99" s="921"/>
      <c r="IFI99" s="921"/>
      <c r="IFJ99" s="921"/>
      <c r="IFK99" s="921"/>
      <c r="IFL99" s="921"/>
      <c r="IFM99" s="921"/>
      <c r="IFN99" s="921"/>
      <c r="IFO99" s="921"/>
      <c r="IFP99" s="921"/>
      <c r="IFQ99" s="921"/>
      <c r="IFR99" s="921"/>
      <c r="IFS99" s="921"/>
      <c r="IFT99" s="921"/>
      <c r="IFU99" s="921"/>
      <c r="IFV99" s="921"/>
      <c r="IFW99" s="921"/>
      <c r="IFX99" s="921"/>
      <c r="IFY99" s="921"/>
      <c r="IFZ99" s="921"/>
      <c r="IGA99" s="921"/>
      <c r="IGB99" s="921"/>
      <c r="IGC99" s="921"/>
      <c r="IGD99" s="921"/>
      <c r="IGE99" s="921"/>
      <c r="IGF99" s="921"/>
      <c r="IGG99" s="921"/>
      <c r="IGH99" s="921"/>
      <c r="IGI99" s="921"/>
      <c r="IGJ99" s="921"/>
      <c r="IGK99" s="921"/>
      <c r="IGL99" s="921"/>
      <c r="IGM99" s="921"/>
      <c r="IGN99" s="921"/>
      <c r="IGO99" s="921"/>
      <c r="IGP99" s="921"/>
      <c r="IGQ99" s="921"/>
      <c r="IGR99" s="921"/>
      <c r="IGS99" s="921"/>
      <c r="IGT99" s="921"/>
      <c r="IGU99" s="921"/>
      <c r="IGV99" s="921"/>
      <c r="IGW99" s="921"/>
      <c r="IGX99" s="921"/>
      <c r="IGY99" s="921"/>
      <c r="IGZ99" s="921"/>
      <c r="IHA99" s="921"/>
      <c r="IHB99" s="921"/>
      <c r="IHC99" s="921"/>
      <c r="IHD99" s="921"/>
      <c r="IHE99" s="921"/>
      <c r="IHF99" s="921"/>
      <c r="IHG99" s="921"/>
      <c r="IHH99" s="921"/>
      <c r="IHI99" s="921"/>
      <c r="IHJ99" s="921"/>
      <c r="IHK99" s="921"/>
      <c r="IHL99" s="921"/>
      <c r="IHM99" s="921"/>
      <c r="IHN99" s="921"/>
      <c r="IHO99" s="921"/>
      <c r="IHP99" s="921"/>
      <c r="IHQ99" s="921"/>
      <c r="IHR99" s="921"/>
      <c r="IHS99" s="921"/>
      <c r="IHT99" s="921"/>
      <c r="IHU99" s="921"/>
      <c r="IHV99" s="921"/>
      <c r="IHW99" s="921"/>
      <c r="IHX99" s="921"/>
      <c r="IHY99" s="921"/>
      <c r="IHZ99" s="921"/>
      <c r="IIA99" s="921"/>
      <c r="IIB99" s="921"/>
      <c r="IIC99" s="921"/>
      <c r="IID99" s="921"/>
      <c r="IIE99" s="921"/>
      <c r="IIF99" s="921"/>
      <c r="IIG99" s="921"/>
      <c r="IIH99" s="921"/>
      <c r="III99" s="921"/>
      <c r="IIJ99" s="921"/>
      <c r="IIK99" s="921"/>
      <c r="IIL99" s="921"/>
      <c r="IIM99" s="921"/>
      <c r="IIN99" s="921"/>
      <c r="IIO99" s="921"/>
      <c r="IIP99" s="921"/>
      <c r="IIQ99" s="921"/>
      <c r="IIR99" s="921"/>
      <c r="IIS99" s="921"/>
      <c r="IIT99" s="921"/>
      <c r="IIU99" s="921"/>
      <c r="IIV99" s="921"/>
      <c r="IIW99" s="921"/>
      <c r="IIX99" s="921"/>
      <c r="IIY99" s="921"/>
      <c r="IIZ99" s="921"/>
      <c r="IJA99" s="921"/>
      <c r="IJB99" s="921"/>
      <c r="IJC99" s="921"/>
      <c r="IJD99" s="921"/>
      <c r="IJE99" s="921"/>
      <c r="IJF99" s="921"/>
      <c r="IJG99" s="921"/>
      <c r="IJH99" s="921"/>
      <c r="IJI99" s="921"/>
      <c r="IJJ99" s="921"/>
      <c r="IJK99" s="921"/>
      <c r="IJL99" s="921"/>
      <c r="IJM99" s="921"/>
      <c r="IJN99" s="921"/>
      <c r="IJO99" s="921"/>
      <c r="IJP99" s="921"/>
      <c r="IJQ99" s="921"/>
      <c r="IJR99" s="921"/>
      <c r="IJS99" s="921"/>
      <c r="IJT99" s="921"/>
      <c r="IJU99" s="921"/>
      <c r="IJV99" s="921"/>
      <c r="IJW99" s="921"/>
      <c r="IJX99" s="921"/>
      <c r="IJY99" s="921"/>
      <c r="IJZ99" s="921"/>
      <c r="IKA99" s="921"/>
      <c r="IKB99" s="921"/>
      <c r="IKC99" s="921"/>
      <c r="IKD99" s="921"/>
      <c r="IKE99" s="921"/>
      <c r="IKF99" s="921"/>
      <c r="IKG99" s="921"/>
      <c r="IKH99" s="921"/>
      <c r="IKI99" s="921"/>
      <c r="IKJ99" s="921"/>
      <c r="IKK99" s="921"/>
      <c r="IKL99" s="921"/>
      <c r="IKM99" s="921"/>
      <c r="IKN99" s="921"/>
      <c r="IKO99" s="921"/>
      <c r="IKP99" s="921"/>
      <c r="IKQ99" s="921"/>
      <c r="IKR99" s="921"/>
      <c r="IKS99" s="921"/>
      <c r="IKT99" s="921"/>
      <c r="IKU99" s="921"/>
      <c r="IKV99" s="921"/>
      <c r="IKW99" s="921"/>
      <c r="IKX99" s="921"/>
      <c r="IKY99" s="921"/>
      <c r="IKZ99" s="921"/>
      <c r="ILA99" s="921"/>
      <c r="ILB99" s="921"/>
      <c r="ILC99" s="921"/>
      <c r="ILD99" s="921"/>
      <c r="ILE99" s="921"/>
      <c r="ILF99" s="921"/>
      <c r="ILG99" s="921"/>
      <c r="ILH99" s="921"/>
      <c r="ILI99" s="921"/>
      <c r="ILJ99" s="921"/>
      <c r="ILK99" s="921"/>
      <c r="ILL99" s="921"/>
      <c r="ILM99" s="921"/>
      <c r="ILN99" s="921"/>
      <c r="ILO99" s="921"/>
      <c r="ILP99" s="921"/>
      <c r="ILQ99" s="921"/>
      <c r="ILR99" s="921"/>
      <c r="ILS99" s="921"/>
      <c r="ILT99" s="921"/>
      <c r="ILU99" s="921"/>
      <c r="ILV99" s="921"/>
      <c r="ILW99" s="921"/>
      <c r="ILX99" s="921"/>
      <c r="ILY99" s="921"/>
      <c r="ILZ99" s="921"/>
      <c r="IMA99" s="921"/>
      <c r="IMB99" s="921"/>
      <c r="IMC99" s="921"/>
      <c r="IMD99" s="921"/>
      <c r="IME99" s="921"/>
      <c r="IMF99" s="921"/>
      <c r="IMG99" s="921"/>
      <c r="IMH99" s="921"/>
      <c r="IMI99" s="921"/>
      <c r="IMJ99" s="921"/>
      <c r="IMK99" s="921"/>
      <c r="IML99" s="921"/>
      <c r="IMM99" s="921"/>
      <c r="IMN99" s="921"/>
      <c r="IMO99" s="921"/>
      <c r="IMP99" s="921"/>
      <c r="IMQ99" s="921"/>
      <c r="IMR99" s="921"/>
      <c r="IMS99" s="921"/>
      <c r="IMT99" s="921"/>
      <c r="IMU99" s="921"/>
      <c r="IMV99" s="921"/>
      <c r="IMW99" s="921"/>
      <c r="IMX99" s="921"/>
      <c r="IMY99" s="921"/>
      <c r="IMZ99" s="921"/>
      <c r="INA99" s="921"/>
      <c r="INB99" s="921"/>
      <c r="INC99" s="921"/>
      <c r="IND99" s="921"/>
      <c r="INE99" s="921"/>
      <c r="INF99" s="921"/>
      <c r="ING99" s="921"/>
      <c r="INH99" s="921"/>
      <c r="INI99" s="921"/>
      <c r="INJ99" s="921"/>
      <c r="INK99" s="921"/>
      <c r="INL99" s="921"/>
      <c r="INM99" s="921"/>
      <c r="INN99" s="921"/>
      <c r="INO99" s="921"/>
      <c r="INP99" s="921"/>
      <c r="INQ99" s="921"/>
      <c r="INR99" s="921"/>
      <c r="INS99" s="921"/>
      <c r="INT99" s="921"/>
      <c r="INU99" s="921"/>
      <c r="INV99" s="921"/>
      <c r="INW99" s="921"/>
      <c r="INX99" s="921"/>
      <c r="INY99" s="921"/>
      <c r="INZ99" s="921"/>
      <c r="IOA99" s="921"/>
      <c r="IOB99" s="921"/>
      <c r="IOC99" s="921"/>
      <c r="IOD99" s="921"/>
      <c r="IOE99" s="921"/>
      <c r="IOF99" s="921"/>
      <c r="IOG99" s="921"/>
      <c r="IOH99" s="921"/>
      <c r="IOI99" s="921"/>
      <c r="IOJ99" s="921"/>
      <c r="IOK99" s="921"/>
      <c r="IOL99" s="921"/>
      <c r="IOM99" s="921"/>
      <c r="ION99" s="921"/>
      <c r="IOO99" s="921"/>
      <c r="IOP99" s="921"/>
      <c r="IOQ99" s="921"/>
      <c r="IOR99" s="921"/>
      <c r="IOS99" s="921"/>
      <c r="IOT99" s="921"/>
      <c r="IOU99" s="921"/>
      <c r="IOV99" s="921"/>
      <c r="IOW99" s="921"/>
      <c r="IOX99" s="921"/>
      <c r="IOY99" s="921"/>
      <c r="IOZ99" s="921"/>
      <c r="IPA99" s="921"/>
      <c r="IPB99" s="921"/>
      <c r="IPC99" s="921"/>
      <c r="IPD99" s="921"/>
      <c r="IPE99" s="921"/>
      <c r="IPF99" s="921"/>
      <c r="IPG99" s="921"/>
      <c r="IPH99" s="921"/>
      <c r="IPI99" s="921"/>
      <c r="IPJ99" s="921"/>
      <c r="IPK99" s="921"/>
      <c r="IPL99" s="921"/>
      <c r="IPM99" s="921"/>
      <c r="IPN99" s="921"/>
      <c r="IPO99" s="921"/>
      <c r="IPP99" s="921"/>
      <c r="IPQ99" s="921"/>
      <c r="IPR99" s="921"/>
      <c r="IPS99" s="921"/>
      <c r="IPT99" s="921"/>
      <c r="IPU99" s="921"/>
      <c r="IPV99" s="921"/>
      <c r="IPW99" s="921"/>
      <c r="IPX99" s="921"/>
      <c r="IPY99" s="921"/>
      <c r="IPZ99" s="921"/>
      <c r="IQA99" s="921"/>
      <c r="IQB99" s="921"/>
      <c r="IQC99" s="921"/>
      <c r="IQD99" s="921"/>
      <c r="IQE99" s="921"/>
      <c r="IQF99" s="921"/>
      <c r="IQG99" s="921"/>
      <c r="IQH99" s="921"/>
      <c r="IQI99" s="921"/>
      <c r="IQJ99" s="921"/>
      <c r="IQK99" s="921"/>
      <c r="IQL99" s="921"/>
      <c r="IQM99" s="921"/>
      <c r="IQN99" s="921"/>
      <c r="IQO99" s="921"/>
      <c r="IQP99" s="921"/>
      <c r="IQQ99" s="921"/>
      <c r="IQR99" s="921"/>
      <c r="IQS99" s="921"/>
      <c r="IQT99" s="921"/>
      <c r="IQU99" s="921"/>
      <c r="IQV99" s="921"/>
      <c r="IQW99" s="921"/>
      <c r="IQX99" s="921"/>
      <c r="IQY99" s="921"/>
      <c r="IQZ99" s="921"/>
      <c r="IRA99" s="921"/>
      <c r="IRB99" s="921"/>
      <c r="IRC99" s="921"/>
      <c r="IRD99" s="921"/>
      <c r="IRE99" s="921"/>
      <c r="IRF99" s="921"/>
      <c r="IRG99" s="921"/>
      <c r="IRH99" s="921"/>
      <c r="IRI99" s="921"/>
      <c r="IRJ99" s="921"/>
      <c r="IRK99" s="921"/>
      <c r="IRL99" s="921"/>
      <c r="IRM99" s="921"/>
      <c r="IRN99" s="921"/>
      <c r="IRO99" s="921"/>
      <c r="IRP99" s="921"/>
      <c r="IRQ99" s="921"/>
      <c r="IRR99" s="921"/>
      <c r="IRS99" s="921"/>
      <c r="IRT99" s="921"/>
      <c r="IRU99" s="921"/>
      <c r="IRV99" s="921"/>
      <c r="IRW99" s="921"/>
      <c r="IRX99" s="921"/>
      <c r="IRY99" s="921"/>
      <c r="IRZ99" s="921"/>
      <c r="ISA99" s="921"/>
      <c r="ISB99" s="921"/>
      <c r="ISC99" s="921"/>
      <c r="ISD99" s="921"/>
      <c r="ISE99" s="921"/>
      <c r="ISF99" s="921"/>
      <c r="ISG99" s="921"/>
      <c r="ISH99" s="921"/>
      <c r="ISI99" s="921"/>
      <c r="ISJ99" s="921"/>
      <c r="ISK99" s="921"/>
      <c r="ISL99" s="921"/>
      <c r="ISM99" s="921"/>
      <c r="ISN99" s="921"/>
      <c r="ISO99" s="921"/>
      <c r="ISP99" s="921"/>
      <c r="ISQ99" s="921"/>
      <c r="ISR99" s="921"/>
      <c r="ISS99" s="921"/>
      <c r="IST99" s="921"/>
      <c r="ISU99" s="921"/>
      <c r="ISV99" s="921"/>
      <c r="ISW99" s="921"/>
      <c r="ISX99" s="921"/>
      <c r="ISY99" s="921"/>
      <c r="ISZ99" s="921"/>
      <c r="ITA99" s="921"/>
      <c r="ITB99" s="921"/>
      <c r="ITC99" s="921"/>
      <c r="ITD99" s="921"/>
      <c r="ITE99" s="921"/>
      <c r="ITF99" s="921"/>
      <c r="ITG99" s="921"/>
      <c r="ITH99" s="921"/>
      <c r="ITI99" s="921"/>
      <c r="ITJ99" s="921"/>
      <c r="ITK99" s="921"/>
      <c r="ITL99" s="921"/>
      <c r="ITM99" s="921"/>
      <c r="ITN99" s="921"/>
      <c r="ITO99" s="921"/>
      <c r="ITP99" s="921"/>
      <c r="ITQ99" s="921"/>
      <c r="ITR99" s="921"/>
      <c r="ITS99" s="921"/>
      <c r="ITT99" s="921"/>
      <c r="ITU99" s="921"/>
      <c r="ITV99" s="921"/>
      <c r="ITW99" s="921"/>
      <c r="ITX99" s="921"/>
      <c r="ITY99" s="921"/>
      <c r="ITZ99" s="921"/>
      <c r="IUA99" s="921"/>
      <c r="IUB99" s="921"/>
      <c r="IUC99" s="921"/>
      <c r="IUD99" s="921"/>
      <c r="IUE99" s="921"/>
      <c r="IUF99" s="921"/>
      <c r="IUG99" s="921"/>
      <c r="IUH99" s="921"/>
      <c r="IUI99" s="921"/>
      <c r="IUJ99" s="921"/>
      <c r="IUK99" s="921"/>
      <c r="IUL99" s="921"/>
      <c r="IUM99" s="921"/>
      <c r="IUN99" s="921"/>
      <c r="IUO99" s="921"/>
      <c r="IUP99" s="921"/>
      <c r="IUQ99" s="921"/>
      <c r="IUR99" s="921"/>
      <c r="IUS99" s="921"/>
      <c r="IUT99" s="921"/>
      <c r="IUU99" s="921"/>
      <c r="IUV99" s="921"/>
      <c r="IUW99" s="921"/>
      <c r="IUX99" s="921"/>
      <c r="IUY99" s="921"/>
      <c r="IUZ99" s="921"/>
      <c r="IVA99" s="921"/>
      <c r="IVB99" s="921"/>
      <c r="IVC99" s="921"/>
      <c r="IVD99" s="921"/>
      <c r="IVE99" s="921"/>
      <c r="IVF99" s="921"/>
      <c r="IVG99" s="921"/>
      <c r="IVH99" s="921"/>
      <c r="IVI99" s="921"/>
      <c r="IVJ99" s="921"/>
      <c r="IVK99" s="921"/>
      <c r="IVL99" s="921"/>
      <c r="IVM99" s="921"/>
      <c r="IVN99" s="921"/>
      <c r="IVO99" s="921"/>
      <c r="IVP99" s="921"/>
      <c r="IVQ99" s="921"/>
      <c r="IVR99" s="921"/>
      <c r="IVS99" s="921"/>
      <c r="IVT99" s="921"/>
      <c r="IVU99" s="921"/>
      <c r="IVV99" s="921"/>
      <c r="IVW99" s="921"/>
      <c r="IVX99" s="921"/>
      <c r="IVY99" s="921"/>
      <c r="IVZ99" s="921"/>
      <c r="IWA99" s="921"/>
      <c r="IWB99" s="921"/>
      <c r="IWC99" s="921"/>
      <c r="IWD99" s="921"/>
      <c r="IWE99" s="921"/>
      <c r="IWF99" s="921"/>
      <c r="IWG99" s="921"/>
      <c r="IWH99" s="921"/>
      <c r="IWI99" s="921"/>
      <c r="IWJ99" s="921"/>
      <c r="IWK99" s="921"/>
      <c r="IWL99" s="921"/>
      <c r="IWM99" s="921"/>
      <c r="IWN99" s="921"/>
      <c r="IWO99" s="921"/>
      <c r="IWP99" s="921"/>
      <c r="IWQ99" s="921"/>
      <c r="IWR99" s="921"/>
      <c r="IWS99" s="921"/>
      <c r="IWT99" s="921"/>
      <c r="IWU99" s="921"/>
      <c r="IWV99" s="921"/>
      <c r="IWW99" s="921"/>
      <c r="IWX99" s="921"/>
      <c r="IWY99" s="921"/>
      <c r="IWZ99" s="921"/>
      <c r="IXA99" s="921"/>
      <c r="IXB99" s="921"/>
      <c r="IXC99" s="921"/>
      <c r="IXD99" s="921"/>
      <c r="IXE99" s="921"/>
      <c r="IXF99" s="921"/>
      <c r="IXG99" s="921"/>
      <c r="IXH99" s="921"/>
      <c r="IXI99" s="921"/>
      <c r="IXJ99" s="921"/>
      <c r="IXK99" s="921"/>
      <c r="IXL99" s="921"/>
      <c r="IXM99" s="921"/>
      <c r="IXN99" s="921"/>
      <c r="IXO99" s="921"/>
      <c r="IXP99" s="921"/>
      <c r="IXQ99" s="921"/>
      <c r="IXR99" s="921"/>
      <c r="IXS99" s="921"/>
      <c r="IXT99" s="921"/>
      <c r="IXU99" s="921"/>
      <c r="IXV99" s="921"/>
      <c r="IXW99" s="921"/>
      <c r="IXX99" s="921"/>
      <c r="IXY99" s="921"/>
      <c r="IXZ99" s="921"/>
      <c r="IYA99" s="921"/>
      <c r="IYB99" s="921"/>
      <c r="IYC99" s="921"/>
      <c r="IYD99" s="921"/>
      <c r="IYE99" s="921"/>
      <c r="IYF99" s="921"/>
      <c r="IYG99" s="921"/>
      <c r="IYH99" s="921"/>
      <c r="IYI99" s="921"/>
      <c r="IYJ99" s="921"/>
      <c r="IYK99" s="921"/>
      <c r="IYL99" s="921"/>
      <c r="IYM99" s="921"/>
      <c r="IYN99" s="921"/>
      <c r="IYO99" s="921"/>
      <c r="IYP99" s="921"/>
      <c r="IYQ99" s="921"/>
      <c r="IYR99" s="921"/>
      <c r="IYS99" s="921"/>
      <c r="IYT99" s="921"/>
      <c r="IYU99" s="921"/>
      <c r="IYV99" s="921"/>
      <c r="IYW99" s="921"/>
      <c r="IYX99" s="921"/>
      <c r="IYY99" s="921"/>
      <c r="IYZ99" s="921"/>
      <c r="IZA99" s="921"/>
      <c r="IZB99" s="921"/>
      <c r="IZC99" s="921"/>
      <c r="IZD99" s="921"/>
      <c r="IZE99" s="921"/>
      <c r="IZF99" s="921"/>
      <c r="IZG99" s="921"/>
      <c r="IZH99" s="921"/>
      <c r="IZI99" s="921"/>
      <c r="IZJ99" s="921"/>
      <c r="IZK99" s="921"/>
      <c r="IZL99" s="921"/>
      <c r="IZM99" s="921"/>
      <c r="IZN99" s="921"/>
      <c r="IZO99" s="921"/>
      <c r="IZP99" s="921"/>
      <c r="IZQ99" s="921"/>
      <c r="IZR99" s="921"/>
      <c r="IZS99" s="921"/>
      <c r="IZT99" s="921"/>
      <c r="IZU99" s="921"/>
      <c r="IZV99" s="921"/>
      <c r="IZW99" s="921"/>
      <c r="IZX99" s="921"/>
      <c r="IZY99" s="921"/>
      <c r="IZZ99" s="921"/>
      <c r="JAA99" s="921"/>
      <c r="JAB99" s="921"/>
      <c r="JAC99" s="921"/>
      <c r="JAD99" s="921"/>
      <c r="JAE99" s="921"/>
      <c r="JAF99" s="921"/>
      <c r="JAG99" s="921"/>
      <c r="JAH99" s="921"/>
      <c r="JAI99" s="921"/>
      <c r="JAJ99" s="921"/>
      <c r="JAK99" s="921"/>
      <c r="JAL99" s="921"/>
      <c r="JAM99" s="921"/>
      <c r="JAN99" s="921"/>
      <c r="JAO99" s="921"/>
      <c r="JAP99" s="921"/>
      <c r="JAQ99" s="921"/>
      <c r="JAR99" s="921"/>
      <c r="JAS99" s="921"/>
      <c r="JAT99" s="921"/>
      <c r="JAU99" s="921"/>
      <c r="JAV99" s="921"/>
      <c r="JAW99" s="921"/>
      <c r="JAX99" s="921"/>
      <c r="JAY99" s="921"/>
      <c r="JAZ99" s="921"/>
      <c r="JBA99" s="921"/>
      <c r="JBB99" s="921"/>
      <c r="JBC99" s="921"/>
      <c r="JBD99" s="921"/>
      <c r="JBE99" s="921"/>
      <c r="JBF99" s="921"/>
      <c r="JBG99" s="921"/>
      <c r="JBH99" s="921"/>
      <c r="JBI99" s="921"/>
      <c r="JBJ99" s="921"/>
      <c r="JBK99" s="921"/>
      <c r="JBL99" s="921"/>
      <c r="JBM99" s="921"/>
      <c r="JBN99" s="921"/>
      <c r="JBO99" s="921"/>
      <c r="JBP99" s="921"/>
      <c r="JBQ99" s="921"/>
      <c r="JBR99" s="921"/>
      <c r="JBS99" s="921"/>
      <c r="JBT99" s="921"/>
      <c r="JBU99" s="921"/>
      <c r="JBV99" s="921"/>
      <c r="JBW99" s="921"/>
      <c r="JBX99" s="921"/>
      <c r="JBY99" s="921"/>
      <c r="JBZ99" s="921"/>
      <c r="JCA99" s="921"/>
      <c r="JCB99" s="921"/>
      <c r="JCC99" s="921"/>
      <c r="JCD99" s="921"/>
      <c r="JCE99" s="921"/>
      <c r="JCF99" s="921"/>
      <c r="JCG99" s="921"/>
      <c r="JCH99" s="921"/>
      <c r="JCI99" s="921"/>
      <c r="JCJ99" s="921"/>
      <c r="JCK99" s="921"/>
      <c r="JCL99" s="921"/>
      <c r="JCM99" s="921"/>
      <c r="JCN99" s="921"/>
      <c r="JCO99" s="921"/>
      <c r="JCP99" s="921"/>
      <c r="JCQ99" s="921"/>
      <c r="JCR99" s="921"/>
      <c r="JCS99" s="921"/>
      <c r="JCT99" s="921"/>
      <c r="JCU99" s="921"/>
      <c r="JCV99" s="921"/>
      <c r="JCW99" s="921"/>
      <c r="JCX99" s="921"/>
      <c r="JCY99" s="921"/>
      <c r="JCZ99" s="921"/>
      <c r="JDA99" s="921"/>
      <c r="JDB99" s="921"/>
      <c r="JDC99" s="921"/>
      <c r="JDD99" s="921"/>
      <c r="JDE99" s="921"/>
      <c r="JDF99" s="921"/>
      <c r="JDG99" s="921"/>
      <c r="JDH99" s="921"/>
      <c r="JDI99" s="921"/>
      <c r="JDJ99" s="921"/>
      <c r="JDK99" s="921"/>
      <c r="JDL99" s="921"/>
      <c r="JDM99" s="921"/>
      <c r="JDN99" s="921"/>
      <c r="JDO99" s="921"/>
      <c r="JDP99" s="921"/>
      <c r="JDQ99" s="921"/>
      <c r="JDR99" s="921"/>
      <c r="JDS99" s="921"/>
      <c r="JDT99" s="921"/>
      <c r="JDU99" s="921"/>
      <c r="JDV99" s="921"/>
      <c r="JDW99" s="921"/>
      <c r="JDX99" s="921"/>
      <c r="JDY99" s="921"/>
      <c r="JDZ99" s="921"/>
      <c r="JEA99" s="921"/>
      <c r="JEB99" s="921"/>
      <c r="JEC99" s="921"/>
      <c r="JED99" s="921"/>
      <c r="JEE99" s="921"/>
      <c r="JEF99" s="921"/>
      <c r="JEG99" s="921"/>
      <c r="JEH99" s="921"/>
      <c r="JEI99" s="921"/>
      <c r="JEJ99" s="921"/>
      <c r="JEK99" s="921"/>
      <c r="JEL99" s="921"/>
      <c r="JEM99" s="921"/>
      <c r="JEN99" s="921"/>
      <c r="JEO99" s="921"/>
      <c r="JEP99" s="921"/>
      <c r="JEQ99" s="921"/>
      <c r="JER99" s="921"/>
      <c r="JES99" s="921"/>
      <c r="JET99" s="921"/>
      <c r="JEU99" s="921"/>
      <c r="JEV99" s="921"/>
      <c r="JEW99" s="921"/>
      <c r="JEX99" s="921"/>
      <c r="JEY99" s="921"/>
      <c r="JEZ99" s="921"/>
      <c r="JFA99" s="921"/>
      <c r="JFB99" s="921"/>
      <c r="JFC99" s="921"/>
      <c r="JFD99" s="921"/>
      <c r="JFE99" s="921"/>
      <c r="JFF99" s="921"/>
      <c r="JFG99" s="921"/>
      <c r="JFH99" s="921"/>
      <c r="JFI99" s="921"/>
      <c r="JFJ99" s="921"/>
      <c r="JFK99" s="921"/>
      <c r="JFL99" s="921"/>
      <c r="JFM99" s="921"/>
      <c r="JFN99" s="921"/>
      <c r="JFO99" s="921"/>
      <c r="JFP99" s="921"/>
      <c r="JFQ99" s="921"/>
      <c r="JFR99" s="921"/>
      <c r="JFS99" s="921"/>
      <c r="JFT99" s="921"/>
      <c r="JFU99" s="921"/>
      <c r="JFV99" s="921"/>
      <c r="JFW99" s="921"/>
      <c r="JFX99" s="921"/>
      <c r="JFY99" s="921"/>
      <c r="JFZ99" s="921"/>
      <c r="JGA99" s="921"/>
      <c r="JGB99" s="921"/>
      <c r="JGC99" s="921"/>
      <c r="JGD99" s="921"/>
      <c r="JGE99" s="921"/>
      <c r="JGF99" s="921"/>
      <c r="JGG99" s="921"/>
      <c r="JGH99" s="921"/>
      <c r="JGI99" s="921"/>
      <c r="JGJ99" s="921"/>
      <c r="JGK99" s="921"/>
      <c r="JGL99" s="921"/>
      <c r="JGM99" s="921"/>
      <c r="JGN99" s="921"/>
      <c r="JGO99" s="921"/>
      <c r="JGP99" s="921"/>
      <c r="JGQ99" s="921"/>
      <c r="JGR99" s="921"/>
      <c r="JGS99" s="921"/>
      <c r="JGT99" s="921"/>
      <c r="JGU99" s="921"/>
      <c r="JGV99" s="921"/>
      <c r="JGW99" s="921"/>
      <c r="JGX99" s="921"/>
      <c r="JGY99" s="921"/>
      <c r="JGZ99" s="921"/>
      <c r="JHA99" s="921"/>
      <c r="JHB99" s="921"/>
      <c r="JHC99" s="921"/>
      <c r="JHD99" s="921"/>
      <c r="JHE99" s="921"/>
      <c r="JHF99" s="921"/>
      <c r="JHG99" s="921"/>
      <c r="JHH99" s="921"/>
      <c r="JHI99" s="921"/>
      <c r="JHJ99" s="921"/>
      <c r="JHK99" s="921"/>
      <c r="JHL99" s="921"/>
      <c r="JHM99" s="921"/>
      <c r="JHN99" s="921"/>
      <c r="JHO99" s="921"/>
      <c r="JHP99" s="921"/>
      <c r="JHQ99" s="921"/>
      <c r="JHR99" s="921"/>
      <c r="JHS99" s="921"/>
      <c r="JHT99" s="921"/>
      <c r="JHU99" s="921"/>
      <c r="JHV99" s="921"/>
      <c r="JHW99" s="921"/>
      <c r="JHX99" s="921"/>
      <c r="JHY99" s="921"/>
      <c r="JHZ99" s="921"/>
      <c r="JIA99" s="921"/>
      <c r="JIB99" s="921"/>
      <c r="JIC99" s="921"/>
      <c r="JID99" s="921"/>
      <c r="JIE99" s="921"/>
      <c r="JIF99" s="921"/>
      <c r="JIG99" s="921"/>
      <c r="JIH99" s="921"/>
      <c r="JII99" s="921"/>
      <c r="JIJ99" s="921"/>
      <c r="JIK99" s="921"/>
      <c r="JIL99" s="921"/>
      <c r="JIM99" s="921"/>
      <c r="JIN99" s="921"/>
      <c r="JIO99" s="921"/>
      <c r="JIP99" s="921"/>
      <c r="JIQ99" s="921"/>
      <c r="JIR99" s="921"/>
      <c r="JIS99" s="921"/>
      <c r="JIT99" s="921"/>
      <c r="JIU99" s="921"/>
      <c r="JIV99" s="921"/>
      <c r="JIW99" s="921"/>
      <c r="JIX99" s="921"/>
      <c r="JIY99" s="921"/>
      <c r="JIZ99" s="921"/>
      <c r="JJA99" s="921"/>
      <c r="JJB99" s="921"/>
      <c r="JJC99" s="921"/>
      <c r="JJD99" s="921"/>
      <c r="JJE99" s="921"/>
      <c r="JJF99" s="921"/>
      <c r="JJG99" s="921"/>
      <c r="JJH99" s="921"/>
      <c r="JJI99" s="921"/>
      <c r="JJJ99" s="921"/>
      <c r="JJK99" s="921"/>
      <c r="JJL99" s="921"/>
      <c r="JJM99" s="921"/>
      <c r="JJN99" s="921"/>
      <c r="JJO99" s="921"/>
      <c r="JJP99" s="921"/>
      <c r="JJQ99" s="921"/>
      <c r="JJR99" s="921"/>
      <c r="JJS99" s="921"/>
      <c r="JJT99" s="921"/>
      <c r="JJU99" s="921"/>
      <c r="JJV99" s="921"/>
      <c r="JJW99" s="921"/>
      <c r="JJX99" s="921"/>
      <c r="JJY99" s="921"/>
      <c r="JJZ99" s="921"/>
      <c r="JKA99" s="921"/>
      <c r="JKB99" s="921"/>
      <c r="JKC99" s="921"/>
      <c r="JKD99" s="921"/>
      <c r="JKE99" s="921"/>
      <c r="JKF99" s="921"/>
      <c r="JKG99" s="921"/>
      <c r="JKH99" s="921"/>
      <c r="JKI99" s="921"/>
      <c r="JKJ99" s="921"/>
      <c r="JKK99" s="921"/>
      <c r="JKL99" s="921"/>
      <c r="JKM99" s="921"/>
      <c r="JKN99" s="921"/>
      <c r="JKO99" s="921"/>
      <c r="JKP99" s="921"/>
      <c r="JKQ99" s="921"/>
      <c r="JKR99" s="921"/>
      <c r="JKS99" s="921"/>
      <c r="JKT99" s="921"/>
      <c r="JKU99" s="921"/>
      <c r="JKV99" s="921"/>
      <c r="JKW99" s="921"/>
      <c r="JKX99" s="921"/>
      <c r="JKY99" s="921"/>
      <c r="JKZ99" s="921"/>
      <c r="JLA99" s="921"/>
      <c r="JLB99" s="921"/>
      <c r="JLC99" s="921"/>
      <c r="JLD99" s="921"/>
      <c r="JLE99" s="921"/>
      <c r="JLF99" s="921"/>
      <c r="JLG99" s="921"/>
      <c r="JLH99" s="921"/>
      <c r="JLI99" s="921"/>
      <c r="JLJ99" s="921"/>
      <c r="JLK99" s="921"/>
      <c r="JLL99" s="921"/>
      <c r="JLM99" s="921"/>
      <c r="JLN99" s="921"/>
      <c r="JLO99" s="921"/>
      <c r="JLP99" s="921"/>
      <c r="JLQ99" s="921"/>
      <c r="JLR99" s="921"/>
      <c r="JLS99" s="921"/>
      <c r="JLT99" s="921"/>
      <c r="JLU99" s="921"/>
      <c r="JLV99" s="921"/>
      <c r="JLW99" s="921"/>
      <c r="JLX99" s="921"/>
      <c r="JLY99" s="921"/>
      <c r="JLZ99" s="921"/>
      <c r="JMA99" s="921"/>
      <c r="JMB99" s="921"/>
      <c r="JMC99" s="921"/>
      <c r="JMD99" s="921"/>
      <c r="JME99" s="921"/>
      <c r="JMF99" s="921"/>
      <c r="JMG99" s="921"/>
      <c r="JMH99" s="921"/>
      <c r="JMI99" s="921"/>
      <c r="JMJ99" s="921"/>
      <c r="JMK99" s="921"/>
      <c r="JML99" s="921"/>
      <c r="JMM99" s="921"/>
      <c r="JMN99" s="921"/>
      <c r="JMO99" s="921"/>
      <c r="JMP99" s="921"/>
      <c r="JMQ99" s="921"/>
      <c r="JMR99" s="921"/>
      <c r="JMS99" s="921"/>
      <c r="JMT99" s="921"/>
      <c r="JMU99" s="921"/>
      <c r="JMV99" s="921"/>
      <c r="JMW99" s="921"/>
      <c r="JMX99" s="921"/>
      <c r="JMY99" s="921"/>
      <c r="JMZ99" s="921"/>
      <c r="JNA99" s="921"/>
      <c r="JNB99" s="921"/>
      <c r="JNC99" s="921"/>
      <c r="JND99" s="921"/>
      <c r="JNE99" s="921"/>
      <c r="JNF99" s="921"/>
      <c r="JNG99" s="921"/>
      <c r="JNH99" s="921"/>
      <c r="JNI99" s="921"/>
      <c r="JNJ99" s="921"/>
      <c r="JNK99" s="921"/>
      <c r="JNL99" s="921"/>
      <c r="JNM99" s="921"/>
      <c r="JNN99" s="921"/>
      <c r="JNO99" s="921"/>
      <c r="JNP99" s="921"/>
      <c r="JNQ99" s="921"/>
      <c r="JNR99" s="921"/>
      <c r="JNS99" s="921"/>
      <c r="JNT99" s="921"/>
      <c r="JNU99" s="921"/>
      <c r="JNV99" s="921"/>
      <c r="JNW99" s="921"/>
      <c r="JNX99" s="921"/>
      <c r="JNY99" s="921"/>
      <c r="JNZ99" s="921"/>
      <c r="JOA99" s="921"/>
      <c r="JOB99" s="921"/>
      <c r="JOC99" s="921"/>
      <c r="JOD99" s="921"/>
      <c r="JOE99" s="921"/>
      <c r="JOF99" s="921"/>
      <c r="JOG99" s="921"/>
      <c r="JOH99" s="921"/>
      <c r="JOI99" s="921"/>
      <c r="JOJ99" s="921"/>
      <c r="JOK99" s="921"/>
      <c r="JOL99" s="921"/>
      <c r="JOM99" s="921"/>
      <c r="JON99" s="921"/>
      <c r="JOO99" s="921"/>
      <c r="JOP99" s="921"/>
      <c r="JOQ99" s="921"/>
      <c r="JOR99" s="921"/>
      <c r="JOS99" s="921"/>
      <c r="JOT99" s="921"/>
      <c r="JOU99" s="921"/>
      <c r="JOV99" s="921"/>
      <c r="JOW99" s="921"/>
      <c r="JOX99" s="921"/>
      <c r="JOY99" s="921"/>
      <c r="JOZ99" s="921"/>
      <c r="JPA99" s="921"/>
      <c r="JPB99" s="921"/>
      <c r="JPC99" s="921"/>
      <c r="JPD99" s="921"/>
      <c r="JPE99" s="921"/>
      <c r="JPF99" s="921"/>
      <c r="JPG99" s="921"/>
      <c r="JPH99" s="921"/>
      <c r="JPI99" s="921"/>
      <c r="JPJ99" s="921"/>
      <c r="JPK99" s="921"/>
      <c r="JPL99" s="921"/>
      <c r="JPM99" s="921"/>
      <c r="JPN99" s="921"/>
      <c r="JPO99" s="921"/>
      <c r="JPP99" s="921"/>
      <c r="JPQ99" s="921"/>
      <c r="JPR99" s="921"/>
      <c r="JPS99" s="921"/>
      <c r="JPT99" s="921"/>
      <c r="JPU99" s="921"/>
      <c r="JPV99" s="921"/>
      <c r="JPW99" s="921"/>
      <c r="JPX99" s="921"/>
      <c r="JPY99" s="921"/>
      <c r="JPZ99" s="921"/>
      <c r="JQA99" s="921"/>
      <c r="JQB99" s="921"/>
      <c r="JQC99" s="921"/>
      <c r="JQD99" s="921"/>
      <c r="JQE99" s="921"/>
      <c r="JQF99" s="921"/>
      <c r="JQG99" s="921"/>
      <c r="JQH99" s="921"/>
      <c r="JQI99" s="921"/>
      <c r="JQJ99" s="921"/>
      <c r="JQK99" s="921"/>
      <c r="JQL99" s="921"/>
      <c r="JQM99" s="921"/>
      <c r="JQN99" s="921"/>
      <c r="JQO99" s="921"/>
      <c r="JQP99" s="921"/>
      <c r="JQQ99" s="921"/>
      <c r="JQR99" s="921"/>
      <c r="JQS99" s="921"/>
      <c r="JQT99" s="921"/>
      <c r="JQU99" s="921"/>
      <c r="JQV99" s="921"/>
      <c r="JQW99" s="921"/>
      <c r="JQX99" s="921"/>
      <c r="JQY99" s="921"/>
      <c r="JQZ99" s="921"/>
      <c r="JRA99" s="921"/>
      <c r="JRB99" s="921"/>
      <c r="JRC99" s="921"/>
      <c r="JRD99" s="921"/>
      <c r="JRE99" s="921"/>
      <c r="JRF99" s="921"/>
      <c r="JRG99" s="921"/>
      <c r="JRH99" s="921"/>
      <c r="JRI99" s="921"/>
      <c r="JRJ99" s="921"/>
      <c r="JRK99" s="921"/>
      <c r="JRL99" s="921"/>
      <c r="JRM99" s="921"/>
      <c r="JRN99" s="921"/>
      <c r="JRO99" s="921"/>
      <c r="JRP99" s="921"/>
      <c r="JRQ99" s="921"/>
      <c r="JRR99" s="921"/>
      <c r="JRS99" s="921"/>
      <c r="JRT99" s="921"/>
      <c r="JRU99" s="921"/>
      <c r="JRV99" s="921"/>
      <c r="JRW99" s="921"/>
      <c r="JRX99" s="921"/>
      <c r="JRY99" s="921"/>
      <c r="JRZ99" s="921"/>
      <c r="JSA99" s="921"/>
      <c r="JSB99" s="921"/>
      <c r="JSC99" s="921"/>
      <c r="JSD99" s="921"/>
      <c r="JSE99" s="921"/>
      <c r="JSF99" s="921"/>
      <c r="JSG99" s="921"/>
      <c r="JSH99" s="921"/>
      <c r="JSI99" s="921"/>
      <c r="JSJ99" s="921"/>
      <c r="JSK99" s="921"/>
      <c r="JSL99" s="921"/>
      <c r="JSM99" s="921"/>
      <c r="JSN99" s="921"/>
      <c r="JSO99" s="921"/>
      <c r="JSP99" s="921"/>
      <c r="JSQ99" s="921"/>
      <c r="JSR99" s="921"/>
      <c r="JSS99" s="921"/>
      <c r="JST99" s="921"/>
      <c r="JSU99" s="921"/>
      <c r="JSV99" s="921"/>
      <c r="JSW99" s="921"/>
      <c r="JSX99" s="921"/>
      <c r="JSY99" s="921"/>
      <c r="JSZ99" s="921"/>
      <c r="JTA99" s="921"/>
      <c r="JTB99" s="921"/>
      <c r="JTC99" s="921"/>
      <c r="JTD99" s="921"/>
      <c r="JTE99" s="921"/>
      <c r="JTF99" s="921"/>
      <c r="JTG99" s="921"/>
      <c r="JTH99" s="921"/>
      <c r="JTI99" s="921"/>
      <c r="JTJ99" s="921"/>
      <c r="JTK99" s="921"/>
      <c r="JTL99" s="921"/>
      <c r="JTM99" s="921"/>
      <c r="JTN99" s="921"/>
      <c r="JTO99" s="921"/>
      <c r="JTP99" s="921"/>
      <c r="JTQ99" s="921"/>
      <c r="JTR99" s="921"/>
      <c r="JTS99" s="921"/>
      <c r="JTT99" s="921"/>
      <c r="JTU99" s="921"/>
      <c r="JTV99" s="921"/>
      <c r="JTW99" s="921"/>
      <c r="JTX99" s="921"/>
      <c r="JTY99" s="921"/>
      <c r="JTZ99" s="921"/>
      <c r="JUA99" s="921"/>
      <c r="JUB99" s="921"/>
      <c r="JUC99" s="921"/>
      <c r="JUD99" s="921"/>
      <c r="JUE99" s="921"/>
      <c r="JUF99" s="921"/>
      <c r="JUG99" s="921"/>
      <c r="JUH99" s="921"/>
      <c r="JUI99" s="921"/>
      <c r="JUJ99" s="921"/>
      <c r="JUK99" s="921"/>
      <c r="JUL99" s="921"/>
      <c r="JUM99" s="921"/>
      <c r="JUN99" s="921"/>
      <c r="JUO99" s="921"/>
      <c r="JUP99" s="921"/>
      <c r="JUQ99" s="921"/>
      <c r="JUR99" s="921"/>
      <c r="JUS99" s="921"/>
      <c r="JUT99" s="921"/>
      <c r="JUU99" s="921"/>
      <c r="JUV99" s="921"/>
      <c r="JUW99" s="921"/>
      <c r="JUX99" s="921"/>
      <c r="JUY99" s="921"/>
      <c r="JUZ99" s="921"/>
      <c r="JVA99" s="921"/>
      <c r="JVB99" s="921"/>
      <c r="JVC99" s="921"/>
      <c r="JVD99" s="921"/>
      <c r="JVE99" s="921"/>
      <c r="JVF99" s="921"/>
      <c r="JVG99" s="921"/>
      <c r="JVH99" s="921"/>
      <c r="JVI99" s="921"/>
      <c r="JVJ99" s="921"/>
      <c r="JVK99" s="921"/>
      <c r="JVL99" s="921"/>
      <c r="JVM99" s="921"/>
      <c r="JVN99" s="921"/>
      <c r="JVO99" s="921"/>
      <c r="JVP99" s="921"/>
      <c r="JVQ99" s="921"/>
      <c r="JVR99" s="921"/>
      <c r="JVS99" s="921"/>
      <c r="JVT99" s="921"/>
      <c r="JVU99" s="921"/>
      <c r="JVV99" s="921"/>
      <c r="JVW99" s="921"/>
      <c r="JVX99" s="921"/>
      <c r="JVY99" s="921"/>
      <c r="JVZ99" s="921"/>
      <c r="JWA99" s="921"/>
      <c r="JWB99" s="921"/>
      <c r="JWC99" s="921"/>
      <c r="JWD99" s="921"/>
      <c r="JWE99" s="921"/>
      <c r="JWF99" s="921"/>
      <c r="JWG99" s="921"/>
      <c r="JWH99" s="921"/>
      <c r="JWI99" s="921"/>
      <c r="JWJ99" s="921"/>
      <c r="JWK99" s="921"/>
      <c r="JWL99" s="921"/>
      <c r="JWM99" s="921"/>
      <c r="JWN99" s="921"/>
      <c r="JWO99" s="921"/>
      <c r="JWP99" s="921"/>
      <c r="JWQ99" s="921"/>
      <c r="JWR99" s="921"/>
      <c r="JWS99" s="921"/>
      <c r="JWT99" s="921"/>
      <c r="JWU99" s="921"/>
      <c r="JWV99" s="921"/>
      <c r="JWW99" s="921"/>
      <c r="JWX99" s="921"/>
      <c r="JWY99" s="921"/>
      <c r="JWZ99" s="921"/>
      <c r="JXA99" s="921"/>
      <c r="JXB99" s="921"/>
      <c r="JXC99" s="921"/>
      <c r="JXD99" s="921"/>
      <c r="JXE99" s="921"/>
      <c r="JXF99" s="921"/>
      <c r="JXG99" s="921"/>
      <c r="JXH99" s="921"/>
      <c r="JXI99" s="921"/>
      <c r="JXJ99" s="921"/>
      <c r="JXK99" s="921"/>
      <c r="JXL99" s="921"/>
      <c r="JXM99" s="921"/>
      <c r="JXN99" s="921"/>
      <c r="JXO99" s="921"/>
      <c r="JXP99" s="921"/>
      <c r="JXQ99" s="921"/>
      <c r="JXR99" s="921"/>
      <c r="JXS99" s="921"/>
      <c r="JXT99" s="921"/>
      <c r="JXU99" s="921"/>
      <c r="JXV99" s="921"/>
      <c r="JXW99" s="921"/>
      <c r="JXX99" s="921"/>
      <c r="JXY99" s="921"/>
      <c r="JXZ99" s="921"/>
      <c r="JYA99" s="921"/>
      <c r="JYB99" s="921"/>
      <c r="JYC99" s="921"/>
      <c r="JYD99" s="921"/>
      <c r="JYE99" s="921"/>
      <c r="JYF99" s="921"/>
      <c r="JYG99" s="921"/>
      <c r="JYH99" s="921"/>
      <c r="JYI99" s="921"/>
      <c r="JYJ99" s="921"/>
      <c r="JYK99" s="921"/>
      <c r="JYL99" s="921"/>
      <c r="JYM99" s="921"/>
      <c r="JYN99" s="921"/>
      <c r="JYO99" s="921"/>
      <c r="JYP99" s="921"/>
      <c r="JYQ99" s="921"/>
      <c r="JYR99" s="921"/>
      <c r="JYS99" s="921"/>
      <c r="JYT99" s="921"/>
      <c r="JYU99" s="921"/>
      <c r="JYV99" s="921"/>
      <c r="JYW99" s="921"/>
      <c r="JYX99" s="921"/>
      <c r="JYY99" s="921"/>
      <c r="JYZ99" s="921"/>
      <c r="JZA99" s="921"/>
      <c r="JZB99" s="921"/>
      <c r="JZC99" s="921"/>
      <c r="JZD99" s="921"/>
      <c r="JZE99" s="921"/>
      <c r="JZF99" s="921"/>
      <c r="JZG99" s="921"/>
      <c r="JZH99" s="921"/>
      <c r="JZI99" s="921"/>
      <c r="JZJ99" s="921"/>
      <c r="JZK99" s="921"/>
      <c r="JZL99" s="921"/>
      <c r="JZM99" s="921"/>
      <c r="JZN99" s="921"/>
      <c r="JZO99" s="921"/>
      <c r="JZP99" s="921"/>
      <c r="JZQ99" s="921"/>
      <c r="JZR99" s="921"/>
      <c r="JZS99" s="921"/>
      <c r="JZT99" s="921"/>
      <c r="JZU99" s="921"/>
      <c r="JZV99" s="921"/>
      <c r="JZW99" s="921"/>
      <c r="JZX99" s="921"/>
      <c r="JZY99" s="921"/>
      <c r="JZZ99" s="921"/>
      <c r="KAA99" s="921"/>
      <c r="KAB99" s="921"/>
      <c r="KAC99" s="921"/>
      <c r="KAD99" s="921"/>
      <c r="KAE99" s="921"/>
      <c r="KAF99" s="921"/>
      <c r="KAG99" s="921"/>
      <c r="KAH99" s="921"/>
      <c r="KAI99" s="921"/>
      <c r="KAJ99" s="921"/>
      <c r="KAK99" s="921"/>
      <c r="KAL99" s="921"/>
      <c r="KAM99" s="921"/>
      <c r="KAN99" s="921"/>
      <c r="KAO99" s="921"/>
      <c r="KAP99" s="921"/>
      <c r="KAQ99" s="921"/>
      <c r="KAR99" s="921"/>
      <c r="KAS99" s="921"/>
      <c r="KAT99" s="921"/>
      <c r="KAU99" s="921"/>
      <c r="KAV99" s="921"/>
      <c r="KAW99" s="921"/>
      <c r="KAX99" s="921"/>
      <c r="KAY99" s="921"/>
      <c r="KAZ99" s="921"/>
      <c r="KBA99" s="921"/>
      <c r="KBB99" s="921"/>
      <c r="KBC99" s="921"/>
      <c r="KBD99" s="921"/>
      <c r="KBE99" s="921"/>
      <c r="KBF99" s="921"/>
      <c r="KBG99" s="921"/>
      <c r="KBH99" s="921"/>
      <c r="KBI99" s="921"/>
      <c r="KBJ99" s="921"/>
      <c r="KBK99" s="921"/>
      <c r="KBL99" s="921"/>
      <c r="KBM99" s="921"/>
      <c r="KBN99" s="921"/>
      <c r="KBO99" s="921"/>
      <c r="KBP99" s="921"/>
      <c r="KBQ99" s="921"/>
      <c r="KBR99" s="921"/>
      <c r="KBS99" s="921"/>
      <c r="KBT99" s="921"/>
      <c r="KBU99" s="921"/>
      <c r="KBV99" s="921"/>
      <c r="KBW99" s="921"/>
      <c r="KBX99" s="921"/>
      <c r="KBY99" s="921"/>
      <c r="KBZ99" s="921"/>
      <c r="KCA99" s="921"/>
      <c r="KCB99" s="921"/>
      <c r="KCC99" s="921"/>
      <c r="KCD99" s="921"/>
      <c r="KCE99" s="921"/>
      <c r="KCF99" s="921"/>
      <c r="KCG99" s="921"/>
      <c r="KCH99" s="921"/>
      <c r="KCI99" s="921"/>
      <c r="KCJ99" s="921"/>
      <c r="KCK99" s="921"/>
      <c r="KCL99" s="921"/>
      <c r="KCM99" s="921"/>
      <c r="KCN99" s="921"/>
      <c r="KCO99" s="921"/>
      <c r="KCP99" s="921"/>
      <c r="KCQ99" s="921"/>
      <c r="KCR99" s="921"/>
      <c r="KCS99" s="921"/>
      <c r="KCT99" s="921"/>
      <c r="KCU99" s="921"/>
      <c r="KCV99" s="921"/>
      <c r="KCW99" s="921"/>
      <c r="KCX99" s="921"/>
      <c r="KCY99" s="921"/>
      <c r="KCZ99" s="921"/>
      <c r="KDA99" s="921"/>
      <c r="KDB99" s="921"/>
      <c r="KDC99" s="921"/>
      <c r="KDD99" s="921"/>
      <c r="KDE99" s="921"/>
      <c r="KDF99" s="921"/>
      <c r="KDG99" s="921"/>
      <c r="KDH99" s="921"/>
      <c r="KDI99" s="921"/>
      <c r="KDJ99" s="921"/>
      <c r="KDK99" s="921"/>
      <c r="KDL99" s="921"/>
      <c r="KDM99" s="921"/>
      <c r="KDN99" s="921"/>
      <c r="KDO99" s="921"/>
      <c r="KDP99" s="921"/>
      <c r="KDQ99" s="921"/>
      <c r="KDR99" s="921"/>
      <c r="KDS99" s="921"/>
      <c r="KDT99" s="921"/>
      <c r="KDU99" s="921"/>
      <c r="KDV99" s="921"/>
      <c r="KDW99" s="921"/>
      <c r="KDX99" s="921"/>
      <c r="KDY99" s="921"/>
      <c r="KDZ99" s="921"/>
      <c r="KEA99" s="921"/>
      <c r="KEB99" s="921"/>
      <c r="KEC99" s="921"/>
      <c r="KED99" s="921"/>
      <c r="KEE99" s="921"/>
      <c r="KEF99" s="921"/>
      <c r="KEG99" s="921"/>
      <c r="KEH99" s="921"/>
      <c r="KEI99" s="921"/>
      <c r="KEJ99" s="921"/>
      <c r="KEK99" s="921"/>
      <c r="KEL99" s="921"/>
      <c r="KEM99" s="921"/>
      <c r="KEN99" s="921"/>
      <c r="KEO99" s="921"/>
      <c r="KEP99" s="921"/>
      <c r="KEQ99" s="921"/>
      <c r="KER99" s="921"/>
      <c r="KES99" s="921"/>
      <c r="KET99" s="921"/>
      <c r="KEU99" s="921"/>
      <c r="KEV99" s="921"/>
      <c r="KEW99" s="921"/>
      <c r="KEX99" s="921"/>
      <c r="KEY99" s="921"/>
      <c r="KEZ99" s="921"/>
      <c r="KFA99" s="921"/>
      <c r="KFB99" s="921"/>
      <c r="KFC99" s="921"/>
      <c r="KFD99" s="921"/>
      <c r="KFE99" s="921"/>
      <c r="KFF99" s="921"/>
      <c r="KFG99" s="921"/>
      <c r="KFH99" s="921"/>
      <c r="KFI99" s="921"/>
      <c r="KFJ99" s="921"/>
      <c r="KFK99" s="921"/>
      <c r="KFL99" s="921"/>
      <c r="KFM99" s="921"/>
      <c r="KFN99" s="921"/>
      <c r="KFO99" s="921"/>
      <c r="KFP99" s="921"/>
      <c r="KFQ99" s="921"/>
      <c r="KFR99" s="921"/>
      <c r="KFS99" s="921"/>
      <c r="KFT99" s="921"/>
      <c r="KFU99" s="921"/>
      <c r="KFV99" s="921"/>
      <c r="KFW99" s="921"/>
      <c r="KFX99" s="921"/>
      <c r="KFY99" s="921"/>
      <c r="KFZ99" s="921"/>
      <c r="KGA99" s="921"/>
      <c r="KGB99" s="921"/>
      <c r="KGC99" s="921"/>
      <c r="KGD99" s="921"/>
      <c r="KGE99" s="921"/>
      <c r="KGF99" s="921"/>
      <c r="KGG99" s="921"/>
      <c r="KGH99" s="921"/>
      <c r="KGI99" s="921"/>
      <c r="KGJ99" s="921"/>
      <c r="KGK99" s="921"/>
      <c r="KGL99" s="921"/>
      <c r="KGM99" s="921"/>
      <c r="KGN99" s="921"/>
      <c r="KGO99" s="921"/>
      <c r="KGP99" s="921"/>
      <c r="KGQ99" s="921"/>
      <c r="KGR99" s="921"/>
      <c r="KGS99" s="921"/>
      <c r="KGT99" s="921"/>
      <c r="KGU99" s="921"/>
      <c r="KGV99" s="921"/>
      <c r="KGW99" s="921"/>
      <c r="KGX99" s="921"/>
      <c r="KGY99" s="921"/>
      <c r="KGZ99" s="921"/>
      <c r="KHA99" s="921"/>
      <c r="KHB99" s="921"/>
      <c r="KHC99" s="921"/>
      <c r="KHD99" s="921"/>
      <c r="KHE99" s="921"/>
      <c r="KHF99" s="921"/>
      <c r="KHG99" s="921"/>
      <c r="KHH99" s="921"/>
      <c r="KHI99" s="921"/>
      <c r="KHJ99" s="921"/>
      <c r="KHK99" s="921"/>
      <c r="KHL99" s="921"/>
      <c r="KHM99" s="921"/>
      <c r="KHN99" s="921"/>
      <c r="KHO99" s="921"/>
      <c r="KHP99" s="921"/>
      <c r="KHQ99" s="921"/>
      <c r="KHR99" s="921"/>
      <c r="KHS99" s="921"/>
      <c r="KHT99" s="921"/>
      <c r="KHU99" s="921"/>
      <c r="KHV99" s="921"/>
      <c r="KHW99" s="921"/>
      <c r="KHX99" s="921"/>
      <c r="KHY99" s="921"/>
      <c r="KHZ99" s="921"/>
      <c r="KIA99" s="921"/>
      <c r="KIB99" s="921"/>
      <c r="KIC99" s="921"/>
      <c r="KID99" s="921"/>
      <c r="KIE99" s="921"/>
      <c r="KIF99" s="921"/>
      <c r="KIG99" s="921"/>
      <c r="KIH99" s="921"/>
      <c r="KII99" s="921"/>
      <c r="KIJ99" s="921"/>
      <c r="KIK99" s="921"/>
      <c r="KIL99" s="921"/>
      <c r="KIM99" s="921"/>
      <c r="KIN99" s="921"/>
      <c r="KIO99" s="921"/>
      <c r="KIP99" s="921"/>
      <c r="KIQ99" s="921"/>
      <c r="KIR99" s="921"/>
      <c r="KIS99" s="921"/>
      <c r="KIT99" s="921"/>
      <c r="KIU99" s="921"/>
      <c r="KIV99" s="921"/>
      <c r="KIW99" s="921"/>
      <c r="KIX99" s="921"/>
      <c r="KIY99" s="921"/>
      <c r="KIZ99" s="921"/>
      <c r="KJA99" s="921"/>
      <c r="KJB99" s="921"/>
      <c r="KJC99" s="921"/>
      <c r="KJD99" s="921"/>
      <c r="KJE99" s="921"/>
      <c r="KJF99" s="921"/>
      <c r="KJG99" s="921"/>
      <c r="KJH99" s="921"/>
      <c r="KJI99" s="921"/>
      <c r="KJJ99" s="921"/>
      <c r="KJK99" s="921"/>
      <c r="KJL99" s="921"/>
      <c r="KJM99" s="921"/>
      <c r="KJN99" s="921"/>
      <c r="KJO99" s="921"/>
      <c r="KJP99" s="921"/>
      <c r="KJQ99" s="921"/>
      <c r="KJR99" s="921"/>
      <c r="KJS99" s="921"/>
      <c r="KJT99" s="921"/>
      <c r="KJU99" s="921"/>
      <c r="KJV99" s="921"/>
      <c r="KJW99" s="921"/>
      <c r="KJX99" s="921"/>
      <c r="KJY99" s="921"/>
      <c r="KJZ99" s="921"/>
      <c r="KKA99" s="921"/>
      <c r="KKB99" s="921"/>
      <c r="KKC99" s="921"/>
      <c r="KKD99" s="921"/>
      <c r="KKE99" s="921"/>
      <c r="KKF99" s="921"/>
      <c r="KKG99" s="921"/>
      <c r="KKH99" s="921"/>
      <c r="KKI99" s="921"/>
      <c r="KKJ99" s="921"/>
      <c r="KKK99" s="921"/>
      <c r="KKL99" s="921"/>
      <c r="KKM99" s="921"/>
      <c r="KKN99" s="921"/>
      <c r="KKO99" s="921"/>
      <c r="KKP99" s="921"/>
      <c r="KKQ99" s="921"/>
      <c r="KKR99" s="921"/>
      <c r="KKS99" s="921"/>
      <c r="KKT99" s="921"/>
      <c r="KKU99" s="921"/>
      <c r="KKV99" s="921"/>
      <c r="KKW99" s="921"/>
      <c r="KKX99" s="921"/>
      <c r="KKY99" s="921"/>
      <c r="KKZ99" s="921"/>
      <c r="KLA99" s="921"/>
      <c r="KLB99" s="921"/>
      <c r="KLC99" s="921"/>
      <c r="KLD99" s="921"/>
      <c r="KLE99" s="921"/>
      <c r="KLF99" s="921"/>
      <c r="KLG99" s="921"/>
      <c r="KLH99" s="921"/>
      <c r="KLI99" s="921"/>
      <c r="KLJ99" s="921"/>
      <c r="KLK99" s="921"/>
      <c r="KLL99" s="921"/>
      <c r="KLM99" s="921"/>
      <c r="KLN99" s="921"/>
      <c r="KLO99" s="921"/>
      <c r="KLP99" s="921"/>
      <c r="KLQ99" s="921"/>
      <c r="KLR99" s="921"/>
      <c r="KLS99" s="921"/>
      <c r="KLT99" s="921"/>
      <c r="KLU99" s="921"/>
      <c r="KLV99" s="921"/>
      <c r="KLW99" s="921"/>
      <c r="KLX99" s="921"/>
      <c r="KLY99" s="921"/>
      <c r="KLZ99" s="921"/>
      <c r="KMA99" s="921"/>
      <c r="KMB99" s="921"/>
      <c r="KMC99" s="921"/>
      <c r="KMD99" s="921"/>
      <c r="KME99" s="921"/>
      <c r="KMF99" s="921"/>
      <c r="KMG99" s="921"/>
      <c r="KMH99" s="921"/>
      <c r="KMI99" s="921"/>
      <c r="KMJ99" s="921"/>
      <c r="KMK99" s="921"/>
      <c r="KML99" s="921"/>
      <c r="KMM99" s="921"/>
      <c r="KMN99" s="921"/>
      <c r="KMO99" s="921"/>
      <c r="KMP99" s="921"/>
      <c r="KMQ99" s="921"/>
      <c r="KMR99" s="921"/>
      <c r="KMS99" s="921"/>
      <c r="KMT99" s="921"/>
      <c r="KMU99" s="921"/>
      <c r="KMV99" s="921"/>
      <c r="KMW99" s="921"/>
      <c r="KMX99" s="921"/>
      <c r="KMY99" s="921"/>
      <c r="KMZ99" s="921"/>
      <c r="KNA99" s="921"/>
      <c r="KNB99" s="921"/>
      <c r="KNC99" s="921"/>
      <c r="KND99" s="921"/>
      <c r="KNE99" s="921"/>
      <c r="KNF99" s="921"/>
      <c r="KNG99" s="921"/>
      <c r="KNH99" s="921"/>
      <c r="KNI99" s="921"/>
      <c r="KNJ99" s="921"/>
      <c r="KNK99" s="921"/>
      <c r="KNL99" s="921"/>
      <c r="KNM99" s="921"/>
      <c r="KNN99" s="921"/>
      <c r="KNO99" s="921"/>
      <c r="KNP99" s="921"/>
      <c r="KNQ99" s="921"/>
      <c r="KNR99" s="921"/>
      <c r="KNS99" s="921"/>
      <c r="KNT99" s="921"/>
      <c r="KNU99" s="921"/>
      <c r="KNV99" s="921"/>
      <c r="KNW99" s="921"/>
      <c r="KNX99" s="921"/>
      <c r="KNY99" s="921"/>
      <c r="KNZ99" s="921"/>
      <c r="KOA99" s="921"/>
      <c r="KOB99" s="921"/>
      <c r="KOC99" s="921"/>
      <c r="KOD99" s="921"/>
      <c r="KOE99" s="921"/>
      <c r="KOF99" s="921"/>
      <c r="KOG99" s="921"/>
      <c r="KOH99" s="921"/>
      <c r="KOI99" s="921"/>
      <c r="KOJ99" s="921"/>
      <c r="KOK99" s="921"/>
      <c r="KOL99" s="921"/>
      <c r="KOM99" s="921"/>
      <c r="KON99" s="921"/>
      <c r="KOO99" s="921"/>
      <c r="KOP99" s="921"/>
      <c r="KOQ99" s="921"/>
      <c r="KOR99" s="921"/>
      <c r="KOS99" s="921"/>
      <c r="KOT99" s="921"/>
      <c r="KOU99" s="921"/>
      <c r="KOV99" s="921"/>
      <c r="KOW99" s="921"/>
      <c r="KOX99" s="921"/>
      <c r="KOY99" s="921"/>
      <c r="KOZ99" s="921"/>
      <c r="KPA99" s="921"/>
      <c r="KPB99" s="921"/>
      <c r="KPC99" s="921"/>
      <c r="KPD99" s="921"/>
      <c r="KPE99" s="921"/>
      <c r="KPF99" s="921"/>
      <c r="KPG99" s="921"/>
      <c r="KPH99" s="921"/>
      <c r="KPI99" s="921"/>
      <c r="KPJ99" s="921"/>
      <c r="KPK99" s="921"/>
      <c r="KPL99" s="921"/>
      <c r="KPM99" s="921"/>
      <c r="KPN99" s="921"/>
      <c r="KPO99" s="921"/>
      <c r="KPP99" s="921"/>
      <c r="KPQ99" s="921"/>
      <c r="KPR99" s="921"/>
      <c r="KPS99" s="921"/>
      <c r="KPT99" s="921"/>
      <c r="KPU99" s="921"/>
      <c r="KPV99" s="921"/>
      <c r="KPW99" s="921"/>
      <c r="KPX99" s="921"/>
      <c r="KPY99" s="921"/>
      <c r="KPZ99" s="921"/>
      <c r="KQA99" s="921"/>
      <c r="KQB99" s="921"/>
      <c r="KQC99" s="921"/>
      <c r="KQD99" s="921"/>
      <c r="KQE99" s="921"/>
      <c r="KQF99" s="921"/>
      <c r="KQG99" s="921"/>
      <c r="KQH99" s="921"/>
      <c r="KQI99" s="921"/>
      <c r="KQJ99" s="921"/>
      <c r="KQK99" s="921"/>
      <c r="KQL99" s="921"/>
      <c r="KQM99" s="921"/>
      <c r="KQN99" s="921"/>
      <c r="KQO99" s="921"/>
      <c r="KQP99" s="921"/>
      <c r="KQQ99" s="921"/>
      <c r="KQR99" s="921"/>
      <c r="KQS99" s="921"/>
      <c r="KQT99" s="921"/>
      <c r="KQU99" s="921"/>
      <c r="KQV99" s="921"/>
      <c r="KQW99" s="921"/>
      <c r="KQX99" s="921"/>
      <c r="KQY99" s="921"/>
      <c r="KQZ99" s="921"/>
      <c r="KRA99" s="921"/>
      <c r="KRB99" s="921"/>
      <c r="KRC99" s="921"/>
      <c r="KRD99" s="921"/>
      <c r="KRE99" s="921"/>
      <c r="KRF99" s="921"/>
      <c r="KRG99" s="921"/>
      <c r="KRH99" s="921"/>
      <c r="KRI99" s="921"/>
      <c r="KRJ99" s="921"/>
      <c r="KRK99" s="921"/>
      <c r="KRL99" s="921"/>
      <c r="KRM99" s="921"/>
      <c r="KRN99" s="921"/>
      <c r="KRO99" s="921"/>
      <c r="KRP99" s="921"/>
      <c r="KRQ99" s="921"/>
      <c r="KRR99" s="921"/>
      <c r="KRS99" s="921"/>
      <c r="KRT99" s="921"/>
      <c r="KRU99" s="921"/>
      <c r="KRV99" s="921"/>
      <c r="KRW99" s="921"/>
      <c r="KRX99" s="921"/>
      <c r="KRY99" s="921"/>
      <c r="KRZ99" s="921"/>
      <c r="KSA99" s="921"/>
      <c r="KSB99" s="921"/>
      <c r="KSC99" s="921"/>
      <c r="KSD99" s="921"/>
      <c r="KSE99" s="921"/>
      <c r="KSF99" s="921"/>
      <c r="KSG99" s="921"/>
      <c r="KSH99" s="921"/>
      <c r="KSI99" s="921"/>
      <c r="KSJ99" s="921"/>
      <c r="KSK99" s="921"/>
      <c r="KSL99" s="921"/>
      <c r="KSM99" s="921"/>
      <c r="KSN99" s="921"/>
      <c r="KSO99" s="921"/>
      <c r="KSP99" s="921"/>
      <c r="KSQ99" s="921"/>
      <c r="KSR99" s="921"/>
      <c r="KSS99" s="921"/>
      <c r="KST99" s="921"/>
      <c r="KSU99" s="921"/>
      <c r="KSV99" s="921"/>
      <c r="KSW99" s="921"/>
      <c r="KSX99" s="921"/>
      <c r="KSY99" s="921"/>
      <c r="KSZ99" s="921"/>
      <c r="KTA99" s="921"/>
      <c r="KTB99" s="921"/>
      <c r="KTC99" s="921"/>
      <c r="KTD99" s="921"/>
      <c r="KTE99" s="921"/>
      <c r="KTF99" s="921"/>
      <c r="KTG99" s="921"/>
      <c r="KTH99" s="921"/>
      <c r="KTI99" s="921"/>
      <c r="KTJ99" s="921"/>
      <c r="KTK99" s="921"/>
      <c r="KTL99" s="921"/>
      <c r="KTM99" s="921"/>
      <c r="KTN99" s="921"/>
      <c r="KTO99" s="921"/>
      <c r="KTP99" s="921"/>
      <c r="KTQ99" s="921"/>
      <c r="KTR99" s="921"/>
      <c r="KTS99" s="921"/>
      <c r="KTT99" s="921"/>
      <c r="KTU99" s="921"/>
      <c r="KTV99" s="921"/>
      <c r="KTW99" s="921"/>
      <c r="KTX99" s="921"/>
      <c r="KTY99" s="921"/>
      <c r="KTZ99" s="921"/>
      <c r="KUA99" s="921"/>
      <c r="KUB99" s="921"/>
      <c r="KUC99" s="921"/>
      <c r="KUD99" s="921"/>
      <c r="KUE99" s="921"/>
      <c r="KUF99" s="921"/>
      <c r="KUG99" s="921"/>
      <c r="KUH99" s="921"/>
      <c r="KUI99" s="921"/>
      <c r="KUJ99" s="921"/>
      <c r="KUK99" s="921"/>
      <c r="KUL99" s="921"/>
      <c r="KUM99" s="921"/>
      <c r="KUN99" s="921"/>
      <c r="KUO99" s="921"/>
      <c r="KUP99" s="921"/>
      <c r="KUQ99" s="921"/>
      <c r="KUR99" s="921"/>
      <c r="KUS99" s="921"/>
      <c r="KUT99" s="921"/>
      <c r="KUU99" s="921"/>
      <c r="KUV99" s="921"/>
      <c r="KUW99" s="921"/>
      <c r="KUX99" s="921"/>
      <c r="KUY99" s="921"/>
      <c r="KUZ99" s="921"/>
      <c r="KVA99" s="921"/>
      <c r="KVB99" s="921"/>
      <c r="KVC99" s="921"/>
      <c r="KVD99" s="921"/>
      <c r="KVE99" s="921"/>
      <c r="KVF99" s="921"/>
      <c r="KVG99" s="921"/>
      <c r="KVH99" s="921"/>
      <c r="KVI99" s="921"/>
      <c r="KVJ99" s="921"/>
      <c r="KVK99" s="921"/>
      <c r="KVL99" s="921"/>
      <c r="KVM99" s="921"/>
      <c r="KVN99" s="921"/>
      <c r="KVO99" s="921"/>
      <c r="KVP99" s="921"/>
      <c r="KVQ99" s="921"/>
      <c r="KVR99" s="921"/>
      <c r="KVS99" s="921"/>
      <c r="KVT99" s="921"/>
      <c r="KVU99" s="921"/>
      <c r="KVV99" s="921"/>
      <c r="KVW99" s="921"/>
      <c r="KVX99" s="921"/>
      <c r="KVY99" s="921"/>
      <c r="KVZ99" s="921"/>
      <c r="KWA99" s="921"/>
      <c r="KWB99" s="921"/>
      <c r="KWC99" s="921"/>
      <c r="KWD99" s="921"/>
      <c r="KWE99" s="921"/>
      <c r="KWF99" s="921"/>
      <c r="KWG99" s="921"/>
      <c r="KWH99" s="921"/>
      <c r="KWI99" s="921"/>
      <c r="KWJ99" s="921"/>
      <c r="KWK99" s="921"/>
      <c r="KWL99" s="921"/>
      <c r="KWM99" s="921"/>
      <c r="KWN99" s="921"/>
      <c r="KWO99" s="921"/>
      <c r="KWP99" s="921"/>
      <c r="KWQ99" s="921"/>
      <c r="KWR99" s="921"/>
      <c r="KWS99" s="921"/>
      <c r="KWT99" s="921"/>
      <c r="KWU99" s="921"/>
      <c r="KWV99" s="921"/>
      <c r="KWW99" s="921"/>
      <c r="KWX99" s="921"/>
      <c r="KWY99" s="921"/>
      <c r="KWZ99" s="921"/>
      <c r="KXA99" s="921"/>
      <c r="KXB99" s="921"/>
      <c r="KXC99" s="921"/>
      <c r="KXD99" s="921"/>
      <c r="KXE99" s="921"/>
      <c r="KXF99" s="921"/>
      <c r="KXG99" s="921"/>
      <c r="KXH99" s="921"/>
      <c r="KXI99" s="921"/>
      <c r="KXJ99" s="921"/>
      <c r="KXK99" s="921"/>
      <c r="KXL99" s="921"/>
      <c r="KXM99" s="921"/>
      <c r="KXN99" s="921"/>
      <c r="KXO99" s="921"/>
      <c r="KXP99" s="921"/>
      <c r="KXQ99" s="921"/>
      <c r="KXR99" s="921"/>
      <c r="KXS99" s="921"/>
      <c r="KXT99" s="921"/>
      <c r="KXU99" s="921"/>
      <c r="KXV99" s="921"/>
      <c r="KXW99" s="921"/>
      <c r="KXX99" s="921"/>
      <c r="KXY99" s="921"/>
      <c r="KXZ99" s="921"/>
      <c r="KYA99" s="921"/>
      <c r="KYB99" s="921"/>
      <c r="KYC99" s="921"/>
      <c r="KYD99" s="921"/>
      <c r="KYE99" s="921"/>
      <c r="KYF99" s="921"/>
      <c r="KYG99" s="921"/>
      <c r="KYH99" s="921"/>
      <c r="KYI99" s="921"/>
      <c r="KYJ99" s="921"/>
      <c r="KYK99" s="921"/>
      <c r="KYL99" s="921"/>
      <c r="KYM99" s="921"/>
      <c r="KYN99" s="921"/>
      <c r="KYO99" s="921"/>
      <c r="KYP99" s="921"/>
      <c r="KYQ99" s="921"/>
      <c r="KYR99" s="921"/>
      <c r="KYS99" s="921"/>
      <c r="KYT99" s="921"/>
      <c r="KYU99" s="921"/>
      <c r="KYV99" s="921"/>
      <c r="KYW99" s="921"/>
      <c r="KYX99" s="921"/>
      <c r="KYY99" s="921"/>
      <c r="KYZ99" s="921"/>
      <c r="KZA99" s="921"/>
      <c r="KZB99" s="921"/>
      <c r="KZC99" s="921"/>
      <c r="KZD99" s="921"/>
      <c r="KZE99" s="921"/>
      <c r="KZF99" s="921"/>
      <c r="KZG99" s="921"/>
      <c r="KZH99" s="921"/>
      <c r="KZI99" s="921"/>
      <c r="KZJ99" s="921"/>
      <c r="KZK99" s="921"/>
      <c r="KZL99" s="921"/>
      <c r="KZM99" s="921"/>
      <c r="KZN99" s="921"/>
      <c r="KZO99" s="921"/>
      <c r="KZP99" s="921"/>
      <c r="KZQ99" s="921"/>
      <c r="KZR99" s="921"/>
      <c r="KZS99" s="921"/>
      <c r="KZT99" s="921"/>
      <c r="KZU99" s="921"/>
      <c r="KZV99" s="921"/>
      <c r="KZW99" s="921"/>
      <c r="KZX99" s="921"/>
      <c r="KZY99" s="921"/>
      <c r="KZZ99" s="921"/>
      <c r="LAA99" s="921"/>
      <c r="LAB99" s="921"/>
      <c r="LAC99" s="921"/>
      <c r="LAD99" s="921"/>
      <c r="LAE99" s="921"/>
      <c r="LAF99" s="921"/>
      <c r="LAG99" s="921"/>
      <c r="LAH99" s="921"/>
      <c r="LAI99" s="921"/>
      <c r="LAJ99" s="921"/>
      <c r="LAK99" s="921"/>
      <c r="LAL99" s="921"/>
      <c r="LAM99" s="921"/>
      <c r="LAN99" s="921"/>
      <c r="LAO99" s="921"/>
      <c r="LAP99" s="921"/>
      <c r="LAQ99" s="921"/>
      <c r="LAR99" s="921"/>
      <c r="LAS99" s="921"/>
      <c r="LAT99" s="921"/>
      <c r="LAU99" s="921"/>
      <c r="LAV99" s="921"/>
      <c r="LAW99" s="921"/>
      <c r="LAX99" s="921"/>
      <c r="LAY99" s="921"/>
      <c r="LAZ99" s="921"/>
      <c r="LBA99" s="921"/>
      <c r="LBB99" s="921"/>
      <c r="LBC99" s="921"/>
      <c r="LBD99" s="921"/>
      <c r="LBE99" s="921"/>
      <c r="LBF99" s="921"/>
      <c r="LBG99" s="921"/>
      <c r="LBH99" s="921"/>
      <c r="LBI99" s="921"/>
      <c r="LBJ99" s="921"/>
      <c r="LBK99" s="921"/>
      <c r="LBL99" s="921"/>
      <c r="LBM99" s="921"/>
      <c r="LBN99" s="921"/>
      <c r="LBO99" s="921"/>
      <c r="LBP99" s="921"/>
      <c r="LBQ99" s="921"/>
      <c r="LBR99" s="921"/>
      <c r="LBS99" s="921"/>
      <c r="LBT99" s="921"/>
      <c r="LBU99" s="921"/>
      <c r="LBV99" s="921"/>
      <c r="LBW99" s="921"/>
      <c r="LBX99" s="921"/>
      <c r="LBY99" s="921"/>
      <c r="LBZ99" s="921"/>
      <c r="LCA99" s="921"/>
      <c r="LCB99" s="921"/>
      <c r="LCC99" s="921"/>
      <c r="LCD99" s="921"/>
      <c r="LCE99" s="921"/>
      <c r="LCF99" s="921"/>
      <c r="LCG99" s="921"/>
      <c r="LCH99" s="921"/>
      <c r="LCI99" s="921"/>
      <c r="LCJ99" s="921"/>
      <c r="LCK99" s="921"/>
      <c r="LCL99" s="921"/>
      <c r="LCM99" s="921"/>
      <c r="LCN99" s="921"/>
      <c r="LCO99" s="921"/>
      <c r="LCP99" s="921"/>
      <c r="LCQ99" s="921"/>
      <c r="LCR99" s="921"/>
      <c r="LCS99" s="921"/>
      <c r="LCT99" s="921"/>
      <c r="LCU99" s="921"/>
      <c r="LCV99" s="921"/>
      <c r="LCW99" s="921"/>
      <c r="LCX99" s="921"/>
      <c r="LCY99" s="921"/>
      <c r="LCZ99" s="921"/>
      <c r="LDA99" s="921"/>
      <c r="LDB99" s="921"/>
      <c r="LDC99" s="921"/>
      <c r="LDD99" s="921"/>
      <c r="LDE99" s="921"/>
      <c r="LDF99" s="921"/>
      <c r="LDG99" s="921"/>
      <c r="LDH99" s="921"/>
      <c r="LDI99" s="921"/>
      <c r="LDJ99" s="921"/>
      <c r="LDK99" s="921"/>
      <c r="LDL99" s="921"/>
      <c r="LDM99" s="921"/>
      <c r="LDN99" s="921"/>
      <c r="LDO99" s="921"/>
      <c r="LDP99" s="921"/>
      <c r="LDQ99" s="921"/>
      <c r="LDR99" s="921"/>
      <c r="LDS99" s="921"/>
      <c r="LDT99" s="921"/>
      <c r="LDU99" s="921"/>
      <c r="LDV99" s="921"/>
      <c r="LDW99" s="921"/>
      <c r="LDX99" s="921"/>
      <c r="LDY99" s="921"/>
      <c r="LDZ99" s="921"/>
      <c r="LEA99" s="921"/>
      <c r="LEB99" s="921"/>
      <c r="LEC99" s="921"/>
      <c r="LED99" s="921"/>
      <c r="LEE99" s="921"/>
      <c r="LEF99" s="921"/>
      <c r="LEG99" s="921"/>
      <c r="LEH99" s="921"/>
      <c r="LEI99" s="921"/>
      <c r="LEJ99" s="921"/>
      <c r="LEK99" s="921"/>
      <c r="LEL99" s="921"/>
      <c r="LEM99" s="921"/>
      <c r="LEN99" s="921"/>
      <c r="LEO99" s="921"/>
      <c r="LEP99" s="921"/>
      <c r="LEQ99" s="921"/>
      <c r="LER99" s="921"/>
      <c r="LES99" s="921"/>
      <c r="LET99" s="921"/>
      <c r="LEU99" s="921"/>
      <c r="LEV99" s="921"/>
      <c r="LEW99" s="921"/>
      <c r="LEX99" s="921"/>
      <c r="LEY99" s="921"/>
      <c r="LEZ99" s="921"/>
      <c r="LFA99" s="921"/>
      <c r="LFB99" s="921"/>
      <c r="LFC99" s="921"/>
      <c r="LFD99" s="921"/>
      <c r="LFE99" s="921"/>
      <c r="LFF99" s="921"/>
      <c r="LFG99" s="921"/>
      <c r="LFH99" s="921"/>
      <c r="LFI99" s="921"/>
      <c r="LFJ99" s="921"/>
      <c r="LFK99" s="921"/>
      <c r="LFL99" s="921"/>
      <c r="LFM99" s="921"/>
      <c r="LFN99" s="921"/>
      <c r="LFO99" s="921"/>
      <c r="LFP99" s="921"/>
      <c r="LFQ99" s="921"/>
      <c r="LFR99" s="921"/>
      <c r="LFS99" s="921"/>
      <c r="LFT99" s="921"/>
      <c r="LFU99" s="921"/>
      <c r="LFV99" s="921"/>
      <c r="LFW99" s="921"/>
      <c r="LFX99" s="921"/>
      <c r="LFY99" s="921"/>
      <c r="LFZ99" s="921"/>
      <c r="LGA99" s="921"/>
      <c r="LGB99" s="921"/>
      <c r="LGC99" s="921"/>
      <c r="LGD99" s="921"/>
      <c r="LGE99" s="921"/>
      <c r="LGF99" s="921"/>
      <c r="LGG99" s="921"/>
      <c r="LGH99" s="921"/>
      <c r="LGI99" s="921"/>
      <c r="LGJ99" s="921"/>
      <c r="LGK99" s="921"/>
      <c r="LGL99" s="921"/>
      <c r="LGM99" s="921"/>
      <c r="LGN99" s="921"/>
      <c r="LGO99" s="921"/>
      <c r="LGP99" s="921"/>
      <c r="LGQ99" s="921"/>
      <c r="LGR99" s="921"/>
      <c r="LGS99" s="921"/>
      <c r="LGT99" s="921"/>
      <c r="LGU99" s="921"/>
      <c r="LGV99" s="921"/>
      <c r="LGW99" s="921"/>
      <c r="LGX99" s="921"/>
      <c r="LGY99" s="921"/>
      <c r="LGZ99" s="921"/>
      <c r="LHA99" s="921"/>
      <c r="LHB99" s="921"/>
      <c r="LHC99" s="921"/>
      <c r="LHD99" s="921"/>
      <c r="LHE99" s="921"/>
      <c r="LHF99" s="921"/>
      <c r="LHG99" s="921"/>
      <c r="LHH99" s="921"/>
      <c r="LHI99" s="921"/>
      <c r="LHJ99" s="921"/>
      <c r="LHK99" s="921"/>
      <c r="LHL99" s="921"/>
      <c r="LHM99" s="921"/>
      <c r="LHN99" s="921"/>
      <c r="LHO99" s="921"/>
      <c r="LHP99" s="921"/>
      <c r="LHQ99" s="921"/>
      <c r="LHR99" s="921"/>
      <c r="LHS99" s="921"/>
      <c r="LHT99" s="921"/>
      <c r="LHU99" s="921"/>
      <c r="LHV99" s="921"/>
      <c r="LHW99" s="921"/>
      <c r="LHX99" s="921"/>
      <c r="LHY99" s="921"/>
      <c r="LHZ99" s="921"/>
      <c r="LIA99" s="921"/>
      <c r="LIB99" s="921"/>
      <c r="LIC99" s="921"/>
      <c r="LID99" s="921"/>
      <c r="LIE99" s="921"/>
      <c r="LIF99" s="921"/>
      <c r="LIG99" s="921"/>
      <c r="LIH99" s="921"/>
      <c r="LII99" s="921"/>
      <c r="LIJ99" s="921"/>
      <c r="LIK99" s="921"/>
      <c r="LIL99" s="921"/>
      <c r="LIM99" s="921"/>
      <c r="LIN99" s="921"/>
      <c r="LIO99" s="921"/>
      <c r="LIP99" s="921"/>
      <c r="LIQ99" s="921"/>
      <c r="LIR99" s="921"/>
      <c r="LIS99" s="921"/>
      <c r="LIT99" s="921"/>
      <c r="LIU99" s="921"/>
      <c r="LIV99" s="921"/>
      <c r="LIW99" s="921"/>
      <c r="LIX99" s="921"/>
      <c r="LIY99" s="921"/>
      <c r="LIZ99" s="921"/>
      <c r="LJA99" s="921"/>
      <c r="LJB99" s="921"/>
      <c r="LJC99" s="921"/>
      <c r="LJD99" s="921"/>
      <c r="LJE99" s="921"/>
      <c r="LJF99" s="921"/>
      <c r="LJG99" s="921"/>
      <c r="LJH99" s="921"/>
      <c r="LJI99" s="921"/>
      <c r="LJJ99" s="921"/>
      <c r="LJK99" s="921"/>
      <c r="LJL99" s="921"/>
      <c r="LJM99" s="921"/>
      <c r="LJN99" s="921"/>
      <c r="LJO99" s="921"/>
      <c r="LJP99" s="921"/>
      <c r="LJQ99" s="921"/>
      <c r="LJR99" s="921"/>
      <c r="LJS99" s="921"/>
      <c r="LJT99" s="921"/>
      <c r="LJU99" s="921"/>
      <c r="LJV99" s="921"/>
      <c r="LJW99" s="921"/>
      <c r="LJX99" s="921"/>
      <c r="LJY99" s="921"/>
      <c r="LJZ99" s="921"/>
      <c r="LKA99" s="921"/>
      <c r="LKB99" s="921"/>
      <c r="LKC99" s="921"/>
      <c r="LKD99" s="921"/>
      <c r="LKE99" s="921"/>
      <c r="LKF99" s="921"/>
      <c r="LKG99" s="921"/>
      <c r="LKH99" s="921"/>
      <c r="LKI99" s="921"/>
      <c r="LKJ99" s="921"/>
      <c r="LKK99" s="921"/>
      <c r="LKL99" s="921"/>
      <c r="LKM99" s="921"/>
      <c r="LKN99" s="921"/>
      <c r="LKO99" s="921"/>
      <c r="LKP99" s="921"/>
      <c r="LKQ99" s="921"/>
      <c r="LKR99" s="921"/>
      <c r="LKS99" s="921"/>
      <c r="LKT99" s="921"/>
      <c r="LKU99" s="921"/>
      <c r="LKV99" s="921"/>
      <c r="LKW99" s="921"/>
      <c r="LKX99" s="921"/>
      <c r="LKY99" s="921"/>
      <c r="LKZ99" s="921"/>
      <c r="LLA99" s="921"/>
      <c r="LLB99" s="921"/>
      <c r="LLC99" s="921"/>
      <c r="LLD99" s="921"/>
      <c r="LLE99" s="921"/>
      <c r="LLF99" s="921"/>
      <c r="LLG99" s="921"/>
      <c r="LLH99" s="921"/>
      <c r="LLI99" s="921"/>
      <c r="LLJ99" s="921"/>
      <c r="LLK99" s="921"/>
      <c r="LLL99" s="921"/>
      <c r="LLM99" s="921"/>
      <c r="LLN99" s="921"/>
      <c r="LLO99" s="921"/>
      <c r="LLP99" s="921"/>
      <c r="LLQ99" s="921"/>
      <c r="LLR99" s="921"/>
      <c r="LLS99" s="921"/>
      <c r="LLT99" s="921"/>
      <c r="LLU99" s="921"/>
      <c r="LLV99" s="921"/>
      <c r="LLW99" s="921"/>
      <c r="LLX99" s="921"/>
      <c r="LLY99" s="921"/>
      <c r="LLZ99" s="921"/>
      <c r="LMA99" s="921"/>
      <c r="LMB99" s="921"/>
      <c r="LMC99" s="921"/>
      <c r="LMD99" s="921"/>
      <c r="LME99" s="921"/>
      <c r="LMF99" s="921"/>
      <c r="LMG99" s="921"/>
      <c r="LMH99" s="921"/>
      <c r="LMI99" s="921"/>
      <c r="LMJ99" s="921"/>
      <c r="LMK99" s="921"/>
      <c r="LML99" s="921"/>
      <c r="LMM99" s="921"/>
      <c r="LMN99" s="921"/>
      <c r="LMO99" s="921"/>
      <c r="LMP99" s="921"/>
      <c r="LMQ99" s="921"/>
      <c r="LMR99" s="921"/>
      <c r="LMS99" s="921"/>
      <c r="LMT99" s="921"/>
      <c r="LMU99" s="921"/>
      <c r="LMV99" s="921"/>
      <c r="LMW99" s="921"/>
      <c r="LMX99" s="921"/>
      <c r="LMY99" s="921"/>
      <c r="LMZ99" s="921"/>
      <c r="LNA99" s="921"/>
      <c r="LNB99" s="921"/>
      <c r="LNC99" s="921"/>
      <c r="LND99" s="921"/>
      <c r="LNE99" s="921"/>
      <c r="LNF99" s="921"/>
      <c r="LNG99" s="921"/>
      <c r="LNH99" s="921"/>
      <c r="LNI99" s="921"/>
      <c r="LNJ99" s="921"/>
      <c r="LNK99" s="921"/>
      <c r="LNL99" s="921"/>
      <c r="LNM99" s="921"/>
      <c r="LNN99" s="921"/>
      <c r="LNO99" s="921"/>
      <c r="LNP99" s="921"/>
      <c r="LNQ99" s="921"/>
      <c r="LNR99" s="921"/>
      <c r="LNS99" s="921"/>
      <c r="LNT99" s="921"/>
      <c r="LNU99" s="921"/>
      <c r="LNV99" s="921"/>
      <c r="LNW99" s="921"/>
      <c r="LNX99" s="921"/>
      <c r="LNY99" s="921"/>
      <c r="LNZ99" s="921"/>
      <c r="LOA99" s="921"/>
      <c r="LOB99" s="921"/>
      <c r="LOC99" s="921"/>
      <c r="LOD99" s="921"/>
      <c r="LOE99" s="921"/>
      <c r="LOF99" s="921"/>
      <c r="LOG99" s="921"/>
      <c r="LOH99" s="921"/>
      <c r="LOI99" s="921"/>
      <c r="LOJ99" s="921"/>
      <c r="LOK99" s="921"/>
      <c r="LOL99" s="921"/>
      <c r="LOM99" s="921"/>
      <c r="LON99" s="921"/>
      <c r="LOO99" s="921"/>
      <c r="LOP99" s="921"/>
      <c r="LOQ99" s="921"/>
      <c r="LOR99" s="921"/>
      <c r="LOS99" s="921"/>
      <c r="LOT99" s="921"/>
      <c r="LOU99" s="921"/>
      <c r="LOV99" s="921"/>
      <c r="LOW99" s="921"/>
      <c r="LOX99" s="921"/>
      <c r="LOY99" s="921"/>
      <c r="LOZ99" s="921"/>
      <c r="LPA99" s="921"/>
      <c r="LPB99" s="921"/>
      <c r="LPC99" s="921"/>
      <c r="LPD99" s="921"/>
      <c r="LPE99" s="921"/>
      <c r="LPF99" s="921"/>
      <c r="LPG99" s="921"/>
      <c r="LPH99" s="921"/>
      <c r="LPI99" s="921"/>
      <c r="LPJ99" s="921"/>
      <c r="LPK99" s="921"/>
      <c r="LPL99" s="921"/>
      <c r="LPM99" s="921"/>
      <c r="LPN99" s="921"/>
      <c r="LPO99" s="921"/>
      <c r="LPP99" s="921"/>
      <c r="LPQ99" s="921"/>
      <c r="LPR99" s="921"/>
      <c r="LPS99" s="921"/>
      <c r="LPT99" s="921"/>
      <c r="LPU99" s="921"/>
      <c r="LPV99" s="921"/>
      <c r="LPW99" s="921"/>
      <c r="LPX99" s="921"/>
      <c r="LPY99" s="921"/>
      <c r="LPZ99" s="921"/>
      <c r="LQA99" s="921"/>
      <c r="LQB99" s="921"/>
      <c r="LQC99" s="921"/>
      <c r="LQD99" s="921"/>
      <c r="LQE99" s="921"/>
      <c r="LQF99" s="921"/>
      <c r="LQG99" s="921"/>
      <c r="LQH99" s="921"/>
      <c r="LQI99" s="921"/>
      <c r="LQJ99" s="921"/>
      <c r="LQK99" s="921"/>
      <c r="LQL99" s="921"/>
      <c r="LQM99" s="921"/>
      <c r="LQN99" s="921"/>
      <c r="LQO99" s="921"/>
      <c r="LQP99" s="921"/>
      <c r="LQQ99" s="921"/>
      <c r="LQR99" s="921"/>
      <c r="LQS99" s="921"/>
      <c r="LQT99" s="921"/>
      <c r="LQU99" s="921"/>
      <c r="LQV99" s="921"/>
      <c r="LQW99" s="921"/>
      <c r="LQX99" s="921"/>
      <c r="LQY99" s="921"/>
      <c r="LQZ99" s="921"/>
      <c r="LRA99" s="921"/>
      <c r="LRB99" s="921"/>
      <c r="LRC99" s="921"/>
      <c r="LRD99" s="921"/>
      <c r="LRE99" s="921"/>
      <c r="LRF99" s="921"/>
      <c r="LRG99" s="921"/>
      <c r="LRH99" s="921"/>
      <c r="LRI99" s="921"/>
      <c r="LRJ99" s="921"/>
      <c r="LRK99" s="921"/>
      <c r="LRL99" s="921"/>
      <c r="LRM99" s="921"/>
      <c r="LRN99" s="921"/>
      <c r="LRO99" s="921"/>
      <c r="LRP99" s="921"/>
      <c r="LRQ99" s="921"/>
      <c r="LRR99" s="921"/>
      <c r="LRS99" s="921"/>
      <c r="LRT99" s="921"/>
      <c r="LRU99" s="921"/>
      <c r="LRV99" s="921"/>
      <c r="LRW99" s="921"/>
      <c r="LRX99" s="921"/>
      <c r="LRY99" s="921"/>
      <c r="LRZ99" s="921"/>
      <c r="LSA99" s="921"/>
      <c r="LSB99" s="921"/>
      <c r="LSC99" s="921"/>
      <c r="LSD99" s="921"/>
      <c r="LSE99" s="921"/>
      <c r="LSF99" s="921"/>
      <c r="LSG99" s="921"/>
      <c r="LSH99" s="921"/>
      <c r="LSI99" s="921"/>
      <c r="LSJ99" s="921"/>
      <c r="LSK99" s="921"/>
      <c r="LSL99" s="921"/>
      <c r="LSM99" s="921"/>
      <c r="LSN99" s="921"/>
      <c r="LSO99" s="921"/>
      <c r="LSP99" s="921"/>
      <c r="LSQ99" s="921"/>
      <c r="LSR99" s="921"/>
      <c r="LSS99" s="921"/>
      <c r="LST99" s="921"/>
      <c r="LSU99" s="921"/>
      <c r="LSV99" s="921"/>
      <c r="LSW99" s="921"/>
      <c r="LSX99" s="921"/>
      <c r="LSY99" s="921"/>
      <c r="LSZ99" s="921"/>
      <c r="LTA99" s="921"/>
      <c r="LTB99" s="921"/>
      <c r="LTC99" s="921"/>
      <c r="LTD99" s="921"/>
      <c r="LTE99" s="921"/>
      <c r="LTF99" s="921"/>
      <c r="LTG99" s="921"/>
      <c r="LTH99" s="921"/>
      <c r="LTI99" s="921"/>
      <c r="LTJ99" s="921"/>
      <c r="LTK99" s="921"/>
      <c r="LTL99" s="921"/>
      <c r="LTM99" s="921"/>
      <c r="LTN99" s="921"/>
      <c r="LTO99" s="921"/>
      <c r="LTP99" s="921"/>
      <c r="LTQ99" s="921"/>
      <c r="LTR99" s="921"/>
      <c r="LTS99" s="921"/>
      <c r="LTT99" s="921"/>
      <c r="LTU99" s="921"/>
      <c r="LTV99" s="921"/>
      <c r="LTW99" s="921"/>
      <c r="LTX99" s="921"/>
      <c r="LTY99" s="921"/>
      <c r="LTZ99" s="921"/>
      <c r="LUA99" s="921"/>
      <c r="LUB99" s="921"/>
      <c r="LUC99" s="921"/>
      <c r="LUD99" s="921"/>
      <c r="LUE99" s="921"/>
      <c r="LUF99" s="921"/>
      <c r="LUG99" s="921"/>
      <c r="LUH99" s="921"/>
      <c r="LUI99" s="921"/>
      <c r="LUJ99" s="921"/>
      <c r="LUK99" s="921"/>
      <c r="LUL99" s="921"/>
      <c r="LUM99" s="921"/>
      <c r="LUN99" s="921"/>
      <c r="LUO99" s="921"/>
      <c r="LUP99" s="921"/>
      <c r="LUQ99" s="921"/>
      <c r="LUR99" s="921"/>
      <c r="LUS99" s="921"/>
      <c r="LUT99" s="921"/>
      <c r="LUU99" s="921"/>
      <c r="LUV99" s="921"/>
      <c r="LUW99" s="921"/>
      <c r="LUX99" s="921"/>
      <c r="LUY99" s="921"/>
      <c r="LUZ99" s="921"/>
      <c r="LVA99" s="921"/>
      <c r="LVB99" s="921"/>
      <c r="LVC99" s="921"/>
      <c r="LVD99" s="921"/>
      <c r="LVE99" s="921"/>
      <c r="LVF99" s="921"/>
      <c r="LVG99" s="921"/>
      <c r="LVH99" s="921"/>
      <c r="LVI99" s="921"/>
      <c r="LVJ99" s="921"/>
      <c r="LVK99" s="921"/>
      <c r="LVL99" s="921"/>
      <c r="LVM99" s="921"/>
      <c r="LVN99" s="921"/>
      <c r="LVO99" s="921"/>
      <c r="LVP99" s="921"/>
      <c r="LVQ99" s="921"/>
      <c r="LVR99" s="921"/>
      <c r="LVS99" s="921"/>
      <c r="LVT99" s="921"/>
      <c r="LVU99" s="921"/>
      <c r="LVV99" s="921"/>
      <c r="LVW99" s="921"/>
      <c r="LVX99" s="921"/>
      <c r="LVY99" s="921"/>
      <c r="LVZ99" s="921"/>
      <c r="LWA99" s="921"/>
      <c r="LWB99" s="921"/>
      <c r="LWC99" s="921"/>
      <c r="LWD99" s="921"/>
      <c r="LWE99" s="921"/>
      <c r="LWF99" s="921"/>
      <c r="LWG99" s="921"/>
      <c r="LWH99" s="921"/>
      <c r="LWI99" s="921"/>
      <c r="LWJ99" s="921"/>
      <c r="LWK99" s="921"/>
      <c r="LWL99" s="921"/>
      <c r="LWM99" s="921"/>
      <c r="LWN99" s="921"/>
      <c r="LWO99" s="921"/>
      <c r="LWP99" s="921"/>
      <c r="LWQ99" s="921"/>
      <c r="LWR99" s="921"/>
      <c r="LWS99" s="921"/>
      <c r="LWT99" s="921"/>
      <c r="LWU99" s="921"/>
      <c r="LWV99" s="921"/>
      <c r="LWW99" s="921"/>
      <c r="LWX99" s="921"/>
      <c r="LWY99" s="921"/>
      <c r="LWZ99" s="921"/>
      <c r="LXA99" s="921"/>
      <c r="LXB99" s="921"/>
      <c r="LXC99" s="921"/>
      <c r="LXD99" s="921"/>
      <c r="LXE99" s="921"/>
      <c r="LXF99" s="921"/>
      <c r="LXG99" s="921"/>
      <c r="LXH99" s="921"/>
      <c r="LXI99" s="921"/>
      <c r="LXJ99" s="921"/>
      <c r="LXK99" s="921"/>
      <c r="LXL99" s="921"/>
      <c r="LXM99" s="921"/>
      <c r="LXN99" s="921"/>
      <c r="LXO99" s="921"/>
      <c r="LXP99" s="921"/>
      <c r="LXQ99" s="921"/>
      <c r="LXR99" s="921"/>
      <c r="LXS99" s="921"/>
      <c r="LXT99" s="921"/>
      <c r="LXU99" s="921"/>
      <c r="LXV99" s="921"/>
      <c r="LXW99" s="921"/>
      <c r="LXX99" s="921"/>
      <c r="LXY99" s="921"/>
      <c r="LXZ99" s="921"/>
      <c r="LYA99" s="921"/>
      <c r="LYB99" s="921"/>
      <c r="LYC99" s="921"/>
      <c r="LYD99" s="921"/>
      <c r="LYE99" s="921"/>
      <c r="LYF99" s="921"/>
      <c r="LYG99" s="921"/>
      <c r="LYH99" s="921"/>
      <c r="LYI99" s="921"/>
      <c r="LYJ99" s="921"/>
      <c r="LYK99" s="921"/>
      <c r="LYL99" s="921"/>
      <c r="LYM99" s="921"/>
      <c r="LYN99" s="921"/>
      <c r="LYO99" s="921"/>
      <c r="LYP99" s="921"/>
      <c r="LYQ99" s="921"/>
      <c r="LYR99" s="921"/>
      <c r="LYS99" s="921"/>
      <c r="LYT99" s="921"/>
      <c r="LYU99" s="921"/>
      <c r="LYV99" s="921"/>
      <c r="LYW99" s="921"/>
      <c r="LYX99" s="921"/>
      <c r="LYY99" s="921"/>
      <c r="LYZ99" s="921"/>
      <c r="LZA99" s="921"/>
      <c r="LZB99" s="921"/>
      <c r="LZC99" s="921"/>
      <c r="LZD99" s="921"/>
      <c r="LZE99" s="921"/>
      <c r="LZF99" s="921"/>
      <c r="LZG99" s="921"/>
      <c r="LZH99" s="921"/>
      <c r="LZI99" s="921"/>
      <c r="LZJ99" s="921"/>
      <c r="LZK99" s="921"/>
      <c r="LZL99" s="921"/>
      <c r="LZM99" s="921"/>
      <c r="LZN99" s="921"/>
      <c r="LZO99" s="921"/>
      <c r="LZP99" s="921"/>
      <c r="LZQ99" s="921"/>
      <c r="LZR99" s="921"/>
      <c r="LZS99" s="921"/>
      <c r="LZT99" s="921"/>
      <c r="LZU99" s="921"/>
      <c r="LZV99" s="921"/>
      <c r="LZW99" s="921"/>
      <c r="LZX99" s="921"/>
      <c r="LZY99" s="921"/>
      <c r="LZZ99" s="921"/>
      <c r="MAA99" s="921"/>
      <c r="MAB99" s="921"/>
      <c r="MAC99" s="921"/>
      <c r="MAD99" s="921"/>
      <c r="MAE99" s="921"/>
      <c r="MAF99" s="921"/>
      <c r="MAG99" s="921"/>
      <c r="MAH99" s="921"/>
      <c r="MAI99" s="921"/>
      <c r="MAJ99" s="921"/>
      <c r="MAK99" s="921"/>
      <c r="MAL99" s="921"/>
      <c r="MAM99" s="921"/>
      <c r="MAN99" s="921"/>
      <c r="MAO99" s="921"/>
      <c r="MAP99" s="921"/>
      <c r="MAQ99" s="921"/>
      <c r="MAR99" s="921"/>
      <c r="MAS99" s="921"/>
      <c r="MAT99" s="921"/>
      <c r="MAU99" s="921"/>
      <c r="MAV99" s="921"/>
      <c r="MAW99" s="921"/>
      <c r="MAX99" s="921"/>
      <c r="MAY99" s="921"/>
      <c r="MAZ99" s="921"/>
      <c r="MBA99" s="921"/>
      <c r="MBB99" s="921"/>
      <c r="MBC99" s="921"/>
      <c r="MBD99" s="921"/>
      <c r="MBE99" s="921"/>
      <c r="MBF99" s="921"/>
      <c r="MBG99" s="921"/>
      <c r="MBH99" s="921"/>
      <c r="MBI99" s="921"/>
      <c r="MBJ99" s="921"/>
      <c r="MBK99" s="921"/>
      <c r="MBL99" s="921"/>
      <c r="MBM99" s="921"/>
      <c r="MBN99" s="921"/>
      <c r="MBO99" s="921"/>
      <c r="MBP99" s="921"/>
      <c r="MBQ99" s="921"/>
      <c r="MBR99" s="921"/>
      <c r="MBS99" s="921"/>
      <c r="MBT99" s="921"/>
      <c r="MBU99" s="921"/>
      <c r="MBV99" s="921"/>
      <c r="MBW99" s="921"/>
      <c r="MBX99" s="921"/>
      <c r="MBY99" s="921"/>
      <c r="MBZ99" s="921"/>
      <c r="MCA99" s="921"/>
      <c r="MCB99" s="921"/>
      <c r="MCC99" s="921"/>
      <c r="MCD99" s="921"/>
      <c r="MCE99" s="921"/>
      <c r="MCF99" s="921"/>
      <c r="MCG99" s="921"/>
      <c r="MCH99" s="921"/>
      <c r="MCI99" s="921"/>
      <c r="MCJ99" s="921"/>
      <c r="MCK99" s="921"/>
      <c r="MCL99" s="921"/>
      <c r="MCM99" s="921"/>
      <c r="MCN99" s="921"/>
      <c r="MCO99" s="921"/>
      <c r="MCP99" s="921"/>
      <c r="MCQ99" s="921"/>
      <c r="MCR99" s="921"/>
      <c r="MCS99" s="921"/>
      <c r="MCT99" s="921"/>
      <c r="MCU99" s="921"/>
      <c r="MCV99" s="921"/>
      <c r="MCW99" s="921"/>
      <c r="MCX99" s="921"/>
      <c r="MCY99" s="921"/>
      <c r="MCZ99" s="921"/>
      <c r="MDA99" s="921"/>
      <c r="MDB99" s="921"/>
      <c r="MDC99" s="921"/>
      <c r="MDD99" s="921"/>
      <c r="MDE99" s="921"/>
      <c r="MDF99" s="921"/>
      <c r="MDG99" s="921"/>
      <c r="MDH99" s="921"/>
      <c r="MDI99" s="921"/>
      <c r="MDJ99" s="921"/>
      <c r="MDK99" s="921"/>
      <c r="MDL99" s="921"/>
      <c r="MDM99" s="921"/>
      <c r="MDN99" s="921"/>
      <c r="MDO99" s="921"/>
      <c r="MDP99" s="921"/>
      <c r="MDQ99" s="921"/>
      <c r="MDR99" s="921"/>
      <c r="MDS99" s="921"/>
      <c r="MDT99" s="921"/>
      <c r="MDU99" s="921"/>
      <c r="MDV99" s="921"/>
      <c r="MDW99" s="921"/>
      <c r="MDX99" s="921"/>
      <c r="MDY99" s="921"/>
      <c r="MDZ99" s="921"/>
      <c r="MEA99" s="921"/>
      <c r="MEB99" s="921"/>
      <c r="MEC99" s="921"/>
      <c r="MED99" s="921"/>
      <c r="MEE99" s="921"/>
      <c r="MEF99" s="921"/>
      <c r="MEG99" s="921"/>
      <c r="MEH99" s="921"/>
      <c r="MEI99" s="921"/>
      <c r="MEJ99" s="921"/>
      <c r="MEK99" s="921"/>
      <c r="MEL99" s="921"/>
      <c r="MEM99" s="921"/>
      <c r="MEN99" s="921"/>
      <c r="MEO99" s="921"/>
      <c r="MEP99" s="921"/>
      <c r="MEQ99" s="921"/>
      <c r="MER99" s="921"/>
      <c r="MES99" s="921"/>
      <c r="MET99" s="921"/>
      <c r="MEU99" s="921"/>
      <c r="MEV99" s="921"/>
      <c r="MEW99" s="921"/>
      <c r="MEX99" s="921"/>
      <c r="MEY99" s="921"/>
      <c r="MEZ99" s="921"/>
      <c r="MFA99" s="921"/>
      <c r="MFB99" s="921"/>
      <c r="MFC99" s="921"/>
      <c r="MFD99" s="921"/>
      <c r="MFE99" s="921"/>
      <c r="MFF99" s="921"/>
      <c r="MFG99" s="921"/>
      <c r="MFH99" s="921"/>
      <c r="MFI99" s="921"/>
      <c r="MFJ99" s="921"/>
      <c r="MFK99" s="921"/>
      <c r="MFL99" s="921"/>
      <c r="MFM99" s="921"/>
      <c r="MFN99" s="921"/>
      <c r="MFO99" s="921"/>
      <c r="MFP99" s="921"/>
      <c r="MFQ99" s="921"/>
      <c r="MFR99" s="921"/>
      <c r="MFS99" s="921"/>
      <c r="MFT99" s="921"/>
      <c r="MFU99" s="921"/>
      <c r="MFV99" s="921"/>
      <c r="MFW99" s="921"/>
      <c r="MFX99" s="921"/>
      <c r="MFY99" s="921"/>
      <c r="MFZ99" s="921"/>
      <c r="MGA99" s="921"/>
      <c r="MGB99" s="921"/>
      <c r="MGC99" s="921"/>
      <c r="MGD99" s="921"/>
      <c r="MGE99" s="921"/>
      <c r="MGF99" s="921"/>
      <c r="MGG99" s="921"/>
      <c r="MGH99" s="921"/>
      <c r="MGI99" s="921"/>
      <c r="MGJ99" s="921"/>
      <c r="MGK99" s="921"/>
      <c r="MGL99" s="921"/>
      <c r="MGM99" s="921"/>
      <c r="MGN99" s="921"/>
      <c r="MGO99" s="921"/>
      <c r="MGP99" s="921"/>
      <c r="MGQ99" s="921"/>
      <c r="MGR99" s="921"/>
      <c r="MGS99" s="921"/>
      <c r="MGT99" s="921"/>
      <c r="MGU99" s="921"/>
      <c r="MGV99" s="921"/>
      <c r="MGW99" s="921"/>
      <c r="MGX99" s="921"/>
      <c r="MGY99" s="921"/>
      <c r="MGZ99" s="921"/>
      <c r="MHA99" s="921"/>
      <c r="MHB99" s="921"/>
      <c r="MHC99" s="921"/>
      <c r="MHD99" s="921"/>
      <c r="MHE99" s="921"/>
      <c r="MHF99" s="921"/>
      <c r="MHG99" s="921"/>
      <c r="MHH99" s="921"/>
      <c r="MHI99" s="921"/>
      <c r="MHJ99" s="921"/>
      <c r="MHK99" s="921"/>
      <c r="MHL99" s="921"/>
      <c r="MHM99" s="921"/>
      <c r="MHN99" s="921"/>
      <c r="MHO99" s="921"/>
      <c r="MHP99" s="921"/>
      <c r="MHQ99" s="921"/>
      <c r="MHR99" s="921"/>
      <c r="MHS99" s="921"/>
      <c r="MHT99" s="921"/>
      <c r="MHU99" s="921"/>
      <c r="MHV99" s="921"/>
      <c r="MHW99" s="921"/>
      <c r="MHX99" s="921"/>
      <c r="MHY99" s="921"/>
      <c r="MHZ99" s="921"/>
      <c r="MIA99" s="921"/>
      <c r="MIB99" s="921"/>
      <c r="MIC99" s="921"/>
      <c r="MID99" s="921"/>
      <c r="MIE99" s="921"/>
      <c r="MIF99" s="921"/>
      <c r="MIG99" s="921"/>
      <c r="MIH99" s="921"/>
      <c r="MII99" s="921"/>
      <c r="MIJ99" s="921"/>
      <c r="MIK99" s="921"/>
      <c r="MIL99" s="921"/>
      <c r="MIM99" s="921"/>
      <c r="MIN99" s="921"/>
      <c r="MIO99" s="921"/>
      <c r="MIP99" s="921"/>
      <c r="MIQ99" s="921"/>
      <c r="MIR99" s="921"/>
      <c r="MIS99" s="921"/>
      <c r="MIT99" s="921"/>
      <c r="MIU99" s="921"/>
      <c r="MIV99" s="921"/>
      <c r="MIW99" s="921"/>
      <c r="MIX99" s="921"/>
      <c r="MIY99" s="921"/>
      <c r="MIZ99" s="921"/>
      <c r="MJA99" s="921"/>
      <c r="MJB99" s="921"/>
      <c r="MJC99" s="921"/>
      <c r="MJD99" s="921"/>
      <c r="MJE99" s="921"/>
      <c r="MJF99" s="921"/>
      <c r="MJG99" s="921"/>
      <c r="MJH99" s="921"/>
      <c r="MJI99" s="921"/>
      <c r="MJJ99" s="921"/>
      <c r="MJK99" s="921"/>
      <c r="MJL99" s="921"/>
      <c r="MJM99" s="921"/>
      <c r="MJN99" s="921"/>
      <c r="MJO99" s="921"/>
      <c r="MJP99" s="921"/>
      <c r="MJQ99" s="921"/>
      <c r="MJR99" s="921"/>
      <c r="MJS99" s="921"/>
      <c r="MJT99" s="921"/>
      <c r="MJU99" s="921"/>
      <c r="MJV99" s="921"/>
      <c r="MJW99" s="921"/>
      <c r="MJX99" s="921"/>
      <c r="MJY99" s="921"/>
      <c r="MJZ99" s="921"/>
      <c r="MKA99" s="921"/>
      <c r="MKB99" s="921"/>
      <c r="MKC99" s="921"/>
      <c r="MKD99" s="921"/>
      <c r="MKE99" s="921"/>
      <c r="MKF99" s="921"/>
      <c r="MKG99" s="921"/>
      <c r="MKH99" s="921"/>
      <c r="MKI99" s="921"/>
      <c r="MKJ99" s="921"/>
      <c r="MKK99" s="921"/>
      <c r="MKL99" s="921"/>
      <c r="MKM99" s="921"/>
      <c r="MKN99" s="921"/>
      <c r="MKO99" s="921"/>
      <c r="MKP99" s="921"/>
      <c r="MKQ99" s="921"/>
      <c r="MKR99" s="921"/>
      <c r="MKS99" s="921"/>
      <c r="MKT99" s="921"/>
      <c r="MKU99" s="921"/>
      <c r="MKV99" s="921"/>
      <c r="MKW99" s="921"/>
      <c r="MKX99" s="921"/>
      <c r="MKY99" s="921"/>
      <c r="MKZ99" s="921"/>
      <c r="MLA99" s="921"/>
      <c r="MLB99" s="921"/>
      <c r="MLC99" s="921"/>
      <c r="MLD99" s="921"/>
      <c r="MLE99" s="921"/>
      <c r="MLF99" s="921"/>
      <c r="MLG99" s="921"/>
      <c r="MLH99" s="921"/>
      <c r="MLI99" s="921"/>
      <c r="MLJ99" s="921"/>
      <c r="MLK99" s="921"/>
      <c r="MLL99" s="921"/>
      <c r="MLM99" s="921"/>
      <c r="MLN99" s="921"/>
      <c r="MLO99" s="921"/>
      <c r="MLP99" s="921"/>
      <c r="MLQ99" s="921"/>
      <c r="MLR99" s="921"/>
      <c r="MLS99" s="921"/>
      <c r="MLT99" s="921"/>
      <c r="MLU99" s="921"/>
      <c r="MLV99" s="921"/>
      <c r="MLW99" s="921"/>
      <c r="MLX99" s="921"/>
      <c r="MLY99" s="921"/>
      <c r="MLZ99" s="921"/>
      <c r="MMA99" s="921"/>
      <c r="MMB99" s="921"/>
      <c r="MMC99" s="921"/>
      <c r="MMD99" s="921"/>
      <c r="MME99" s="921"/>
      <c r="MMF99" s="921"/>
      <c r="MMG99" s="921"/>
      <c r="MMH99" s="921"/>
      <c r="MMI99" s="921"/>
      <c r="MMJ99" s="921"/>
      <c r="MMK99" s="921"/>
      <c r="MML99" s="921"/>
      <c r="MMM99" s="921"/>
      <c r="MMN99" s="921"/>
      <c r="MMO99" s="921"/>
      <c r="MMP99" s="921"/>
      <c r="MMQ99" s="921"/>
      <c r="MMR99" s="921"/>
      <c r="MMS99" s="921"/>
      <c r="MMT99" s="921"/>
      <c r="MMU99" s="921"/>
      <c r="MMV99" s="921"/>
      <c r="MMW99" s="921"/>
      <c r="MMX99" s="921"/>
      <c r="MMY99" s="921"/>
      <c r="MMZ99" s="921"/>
      <c r="MNA99" s="921"/>
      <c r="MNB99" s="921"/>
      <c r="MNC99" s="921"/>
      <c r="MND99" s="921"/>
      <c r="MNE99" s="921"/>
      <c r="MNF99" s="921"/>
      <c r="MNG99" s="921"/>
      <c r="MNH99" s="921"/>
      <c r="MNI99" s="921"/>
      <c r="MNJ99" s="921"/>
      <c r="MNK99" s="921"/>
      <c r="MNL99" s="921"/>
      <c r="MNM99" s="921"/>
      <c r="MNN99" s="921"/>
      <c r="MNO99" s="921"/>
      <c r="MNP99" s="921"/>
      <c r="MNQ99" s="921"/>
      <c r="MNR99" s="921"/>
      <c r="MNS99" s="921"/>
      <c r="MNT99" s="921"/>
      <c r="MNU99" s="921"/>
      <c r="MNV99" s="921"/>
      <c r="MNW99" s="921"/>
      <c r="MNX99" s="921"/>
      <c r="MNY99" s="921"/>
      <c r="MNZ99" s="921"/>
      <c r="MOA99" s="921"/>
      <c r="MOB99" s="921"/>
      <c r="MOC99" s="921"/>
      <c r="MOD99" s="921"/>
      <c r="MOE99" s="921"/>
      <c r="MOF99" s="921"/>
      <c r="MOG99" s="921"/>
      <c r="MOH99" s="921"/>
      <c r="MOI99" s="921"/>
      <c r="MOJ99" s="921"/>
      <c r="MOK99" s="921"/>
      <c r="MOL99" s="921"/>
      <c r="MOM99" s="921"/>
      <c r="MON99" s="921"/>
      <c r="MOO99" s="921"/>
      <c r="MOP99" s="921"/>
      <c r="MOQ99" s="921"/>
      <c r="MOR99" s="921"/>
      <c r="MOS99" s="921"/>
      <c r="MOT99" s="921"/>
      <c r="MOU99" s="921"/>
      <c r="MOV99" s="921"/>
      <c r="MOW99" s="921"/>
      <c r="MOX99" s="921"/>
      <c r="MOY99" s="921"/>
      <c r="MOZ99" s="921"/>
      <c r="MPA99" s="921"/>
      <c r="MPB99" s="921"/>
      <c r="MPC99" s="921"/>
      <c r="MPD99" s="921"/>
      <c r="MPE99" s="921"/>
      <c r="MPF99" s="921"/>
      <c r="MPG99" s="921"/>
      <c r="MPH99" s="921"/>
      <c r="MPI99" s="921"/>
      <c r="MPJ99" s="921"/>
      <c r="MPK99" s="921"/>
      <c r="MPL99" s="921"/>
      <c r="MPM99" s="921"/>
      <c r="MPN99" s="921"/>
      <c r="MPO99" s="921"/>
      <c r="MPP99" s="921"/>
      <c r="MPQ99" s="921"/>
      <c r="MPR99" s="921"/>
      <c r="MPS99" s="921"/>
      <c r="MPT99" s="921"/>
      <c r="MPU99" s="921"/>
      <c r="MPV99" s="921"/>
      <c r="MPW99" s="921"/>
      <c r="MPX99" s="921"/>
      <c r="MPY99" s="921"/>
      <c r="MPZ99" s="921"/>
      <c r="MQA99" s="921"/>
      <c r="MQB99" s="921"/>
      <c r="MQC99" s="921"/>
      <c r="MQD99" s="921"/>
      <c r="MQE99" s="921"/>
      <c r="MQF99" s="921"/>
      <c r="MQG99" s="921"/>
      <c r="MQH99" s="921"/>
      <c r="MQI99" s="921"/>
      <c r="MQJ99" s="921"/>
      <c r="MQK99" s="921"/>
      <c r="MQL99" s="921"/>
      <c r="MQM99" s="921"/>
      <c r="MQN99" s="921"/>
      <c r="MQO99" s="921"/>
      <c r="MQP99" s="921"/>
      <c r="MQQ99" s="921"/>
      <c r="MQR99" s="921"/>
      <c r="MQS99" s="921"/>
      <c r="MQT99" s="921"/>
      <c r="MQU99" s="921"/>
      <c r="MQV99" s="921"/>
      <c r="MQW99" s="921"/>
      <c r="MQX99" s="921"/>
      <c r="MQY99" s="921"/>
      <c r="MQZ99" s="921"/>
      <c r="MRA99" s="921"/>
      <c r="MRB99" s="921"/>
      <c r="MRC99" s="921"/>
      <c r="MRD99" s="921"/>
      <c r="MRE99" s="921"/>
      <c r="MRF99" s="921"/>
      <c r="MRG99" s="921"/>
      <c r="MRH99" s="921"/>
      <c r="MRI99" s="921"/>
      <c r="MRJ99" s="921"/>
      <c r="MRK99" s="921"/>
      <c r="MRL99" s="921"/>
      <c r="MRM99" s="921"/>
      <c r="MRN99" s="921"/>
      <c r="MRO99" s="921"/>
      <c r="MRP99" s="921"/>
      <c r="MRQ99" s="921"/>
      <c r="MRR99" s="921"/>
      <c r="MRS99" s="921"/>
      <c r="MRT99" s="921"/>
      <c r="MRU99" s="921"/>
      <c r="MRV99" s="921"/>
      <c r="MRW99" s="921"/>
      <c r="MRX99" s="921"/>
      <c r="MRY99" s="921"/>
      <c r="MRZ99" s="921"/>
      <c r="MSA99" s="921"/>
      <c r="MSB99" s="921"/>
      <c r="MSC99" s="921"/>
      <c r="MSD99" s="921"/>
      <c r="MSE99" s="921"/>
      <c r="MSF99" s="921"/>
      <c r="MSG99" s="921"/>
      <c r="MSH99" s="921"/>
      <c r="MSI99" s="921"/>
      <c r="MSJ99" s="921"/>
      <c r="MSK99" s="921"/>
      <c r="MSL99" s="921"/>
      <c r="MSM99" s="921"/>
      <c r="MSN99" s="921"/>
      <c r="MSO99" s="921"/>
      <c r="MSP99" s="921"/>
      <c r="MSQ99" s="921"/>
      <c r="MSR99" s="921"/>
      <c r="MSS99" s="921"/>
      <c r="MST99" s="921"/>
      <c r="MSU99" s="921"/>
      <c r="MSV99" s="921"/>
      <c r="MSW99" s="921"/>
      <c r="MSX99" s="921"/>
      <c r="MSY99" s="921"/>
      <c r="MSZ99" s="921"/>
      <c r="MTA99" s="921"/>
      <c r="MTB99" s="921"/>
      <c r="MTC99" s="921"/>
      <c r="MTD99" s="921"/>
      <c r="MTE99" s="921"/>
      <c r="MTF99" s="921"/>
      <c r="MTG99" s="921"/>
      <c r="MTH99" s="921"/>
      <c r="MTI99" s="921"/>
      <c r="MTJ99" s="921"/>
      <c r="MTK99" s="921"/>
      <c r="MTL99" s="921"/>
      <c r="MTM99" s="921"/>
      <c r="MTN99" s="921"/>
      <c r="MTO99" s="921"/>
      <c r="MTP99" s="921"/>
      <c r="MTQ99" s="921"/>
      <c r="MTR99" s="921"/>
      <c r="MTS99" s="921"/>
      <c r="MTT99" s="921"/>
      <c r="MTU99" s="921"/>
      <c r="MTV99" s="921"/>
      <c r="MTW99" s="921"/>
      <c r="MTX99" s="921"/>
      <c r="MTY99" s="921"/>
      <c r="MTZ99" s="921"/>
      <c r="MUA99" s="921"/>
      <c r="MUB99" s="921"/>
      <c r="MUC99" s="921"/>
      <c r="MUD99" s="921"/>
      <c r="MUE99" s="921"/>
      <c r="MUF99" s="921"/>
      <c r="MUG99" s="921"/>
      <c r="MUH99" s="921"/>
      <c r="MUI99" s="921"/>
      <c r="MUJ99" s="921"/>
      <c r="MUK99" s="921"/>
      <c r="MUL99" s="921"/>
      <c r="MUM99" s="921"/>
      <c r="MUN99" s="921"/>
      <c r="MUO99" s="921"/>
      <c r="MUP99" s="921"/>
      <c r="MUQ99" s="921"/>
      <c r="MUR99" s="921"/>
      <c r="MUS99" s="921"/>
      <c r="MUT99" s="921"/>
      <c r="MUU99" s="921"/>
      <c r="MUV99" s="921"/>
      <c r="MUW99" s="921"/>
      <c r="MUX99" s="921"/>
      <c r="MUY99" s="921"/>
      <c r="MUZ99" s="921"/>
      <c r="MVA99" s="921"/>
      <c r="MVB99" s="921"/>
      <c r="MVC99" s="921"/>
      <c r="MVD99" s="921"/>
      <c r="MVE99" s="921"/>
      <c r="MVF99" s="921"/>
      <c r="MVG99" s="921"/>
      <c r="MVH99" s="921"/>
      <c r="MVI99" s="921"/>
      <c r="MVJ99" s="921"/>
      <c r="MVK99" s="921"/>
      <c r="MVL99" s="921"/>
      <c r="MVM99" s="921"/>
      <c r="MVN99" s="921"/>
      <c r="MVO99" s="921"/>
      <c r="MVP99" s="921"/>
      <c r="MVQ99" s="921"/>
      <c r="MVR99" s="921"/>
      <c r="MVS99" s="921"/>
      <c r="MVT99" s="921"/>
      <c r="MVU99" s="921"/>
      <c r="MVV99" s="921"/>
      <c r="MVW99" s="921"/>
      <c r="MVX99" s="921"/>
      <c r="MVY99" s="921"/>
      <c r="MVZ99" s="921"/>
      <c r="MWA99" s="921"/>
      <c r="MWB99" s="921"/>
      <c r="MWC99" s="921"/>
      <c r="MWD99" s="921"/>
      <c r="MWE99" s="921"/>
      <c r="MWF99" s="921"/>
      <c r="MWG99" s="921"/>
      <c r="MWH99" s="921"/>
      <c r="MWI99" s="921"/>
      <c r="MWJ99" s="921"/>
      <c r="MWK99" s="921"/>
      <c r="MWL99" s="921"/>
      <c r="MWM99" s="921"/>
      <c r="MWN99" s="921"/>
      <c r="MWO99" s="921"/>
      <c r="MWP99" s="921"/>
      <c r="MWQ99" s="921"/>
      <c r="MWR99" s="921"/>
      <c r="MWS99" s="921"/>
      <c r="MWT99" s="921"/>
      <c r="MWU99" s="921"/>
      <c r="MWV99" s="921"/>
      <c r="MWW99" s="921"/>
      <c r="MWX99" s="921"/>
      <c r="MWY99" s="921"/>
      <c r="MWZ99" s="921"/>
      <c r="MXA99" s="921"/>
      <c r="MXB99" s="921"/>
      <c r="MXC99" s="921"/>
      <c r="MXD99" s="921"/>
      <c r="MXE99" s="921"/>
      <c r="MXF99" s="921"/>
      <c r="MXG99" s="921"/>
      <c r="MXH99" s="921"/>
      <c r="MXI99" s="921"/>
      <c r="MXJ99" s="921"/>
      <c r="MXK99" s="921"/>
      <c r="MXL99" s="921"/>
      <c r="MXM99" s="921"/>
      <c r="MXN99" s="921"/>
      <c r="MXO99" s="921"/>
      <c r="MXP99" s="921"/>
      <c r="MXQ99" s="921"/>
      <c r="MXR99" s="921"/>
      <c r="MXS99" s="921"/>
      <c r="MXT99" s="921"/>
      <c r="MXU99" s="921"/>
      <c r="MXV99" s="921"/>
      <c r="MXW99" s="921"/>
      <c r="MXX99" s="921"/>
      <c r="MXY99" s="921"/>
      <c r="MXZ99" s="921"/>
      <c r="MYA99" s="921"/>
      <c r="MYB99" s="921"/>
      <c r="MYC99" s="921"/>
      <c r="MYD99" s="921"/>
      <c r="MYE99" s="921"/>
      <c r="MYF99" s="921"/>
      <c r="MYG99" s="921"/>
      <c r="MYH99" s="921"/>
      <c r="MYI99" s="921"/>
      <c r="MYJ99" s="921"/>
      <c r="MYK99" s="921"/>
      <c r="MYL99" s="921"/>
      <c r="MYM99" s="921"/>
      <c r="MYN99" s="921"/>
      <c r="MYO99" s="921"/>
      <c r="MYP99" s="921"/>
      <c r="MYQ99" s="921"/>
      <c r="MYR99" s="921"/>
      <c r="MYS99" s="921"/>
      <c r="MYT99" s="921"/>
      <c r="MYU99" s="921"/>
      <c r="MYV99" s="921"/>
      <c r="MYW99" s="921"/>
      <c r="MYX99" s="921"/>
      <c r="MYY99" s="921"/>
      <c r="MYZ99" s="921"/>
      <c r="MZA99" s="921"/>
      <c r="MZB99" s="921"/>
      <c r="MZC99" s="921"/>
      <c r="MZD99" s="921"/>
      <c r="MZE99" s="921"/>
      <c r="MZF99" s="921"/>
      <c r="MZG99" s="921"/>
      <c r="MZH99" s="921"/>
      <c r="MZI99" s="921"/>
      <c r="MZJ99" s="921"/>
      <c r="MZK99" s="921"/>
      <c r="MZL99" s="921"/>
      <c r="MZM99" s="921"/>
      <c r="MZN99" s="921"/>
      <c r="MZO99" s="921"/>
      <c r="MZP99" s="921"/>
      <c r="MZQ99" s="921"/>
      <c r="MZR99" s="921"/>
      <c r="MZS99" s="921"/>
      <c r="MZT99" s="921"/>
      <c r="MZU99" s="921"/>
      <c r="MZV99" s="921"/>
      <c r="MZW99" s="921"/>
      <c r="MZX99" s="921"/>
      <c r="MZY99" s="921"/>
      <c r="MZZ99" s="921"/>
      <c r="NAA99" s="921"/>
      <c r="NAB99" s="921"/>
      <c r="NAC99" s="921"/>
      <c r="NAD99" s="921"/>
      <c r="NAE99" s="921"/>
      <c r="NAF99" s="921"/>
      <c r="NAG99" s="921"/>
      <c r="NAH99" s="921"/>
      <c r="NAI99" s="921"/>
      <c r="NAJ99" s="921"/>
      <c r="NAK99" s="921"/>
      <c r="NAL99" s="921"/>
      <c r="NAM99" s="921"/>
      <c r="NAN99" s="921"/>
      <c r="NAO99" s="921"/>
      <c r="NAP99" s="921"/>
      <c r="NAQ99" s="921"/>
      <c r="NAR99" s="921"/>
      <c r="NAS99" s="921"/>
      <c r="NAT99" s="921"/>
      <c r="NAU99" s="921"/>
      <c r="NAV99" s="921"/>
      <c r="NAW99" s="921"/>
      <c r="NAX99" s="921"/>
      <c r="NAY99" s="921"/>
      <c r="NAZ99" s="921"/>
      <c r="NBA99" s="921"/>
      <c r="NBB99" s="921"/>
      <c r="NBC99" s="921"/>
      <c r="NBD99" s="921"/>
      <c r="NBE99" s="921"/>
      <c r="NBF99" s="921"/>
      <c r="NBG99" s="921"/>
      <c r="NBH99" s="921"/>
      <c r="NBI99" s="921"/>
      <c r="NBJ99" s="921"/>
      <c r="NBK99" s="921"/>
      <c r="NBL99" s="921"/>
      <c r="NBM99" s="921"/>
      <c r="NBN99" s="921"/>
      <c r="NBO99" s="921"/>
      <c r="NBP99" s="921"/>
      <c r="NBQ99" s="921"/>
      <c r="NBR99" s="921"/>
      <c r="NBS99" s="921"/>
      <c r="NBT99" s="921"/>
      <c r="NBU99" s="921"/>
      <c r="NBV99" s="921"/>
      <c r="NBW99" s="921"/>
      <c r="NBX99" s="921"/>
      <c r="NBY99" s="921"/>
      <c r="NBZ99" s="921"/>
      <c r="NCA99" s="921"/>
      <c r="NCB99" s="921"/>
      <c r="NCC99" s="921"/>
      <c r="NCD99" s="921"/>
      <c r="NCE99" s="921"/>
      <c r="NCF99" s="921"/>
      <c r="NCG99" s="921"/>
      <c r="NCH99" s="921"/>
      <c r="NCI99" s="921"/>
      <c r="NCJ99" s="921"/>
      <c r="NCK99" s="921"/>
      <c r="NCL99" s="921"/>
      <c r="NCM99" s="921"/>
      <c r="NCN99" s="921"/>
      <c r="NCO99" s="921"/>
      <c r="NCP99" s="921"/>
      <c r="NCQ99" s="921"/>
      <c r="NCR99" s="921"/>
      <c r="NCS99" s="921"/>
      <c r="NCT99" s="921"/>
      <c r="NCU99" s="921"/>
      <c r="NCV99" s="921"/>
      <c r="NCW99" s="921"/>
      <c r="NCX99" s="921"/>
      <c r="NCY99" s="921"/>
      <c r="NCZ99" s="921"/>
      <c r="NDA99" s="921"/>
      <c r="NDB99" s="921"/>
      <c r="NDC99" s="921"/>
      <c r="NDD99" s="921"/>
      <c r="NDE99" s="921"/>
      <c r="NDF99" s="921"/>
      <c r="NDG99" s="921"/>
      <c r="NDH99" s="921"/>
      <c r="NDI99" s="921"/>
      <c r="NDJ99" s="921"/>
      <c r="NDK99" s="921"/>
      <c r="NDL99" s="921"/>
      <c r="NDM99" s="921"/>
      <c r="NDN99" s="921"/>
      <c r="NDO99" s="921"/>
      <c r="NDP99" s="921"/>
      <c r="NDQ99" s="921"/>
      <c r="NDR99" s="921"/>
      <c r="NDS99" s="921"/>
      <c r="NDT99" s="921"/>
      <c r="NDU99" s="921"/>
      <c r="NDV99" s="921"/>
      <c r="NDW99" s="921"/>
      <c r="NDX99" s="921"/>
      <c r="NDY99" s="921"/>
      <c r="NDZ99" s="921"/>
      <c r="NEA99" s="921"/>
      <c r="NEB99" s="921"/>
      <c r="NEC99" s="921"/>
      <c r="NED99" s="921"/>
      <c r="NEE99" s="921"/>
      <c r="NEF99" s="921"/>
      <c r="NEG99" s="921"/>
      <c r="NEH99" s="921"/>
      <c r="NEI99" s="921"/>
      <c r="NEJ99" s="921"/>
      <c r="NEK99" s="921"/>
      <c r="NEL99" s="921"/>
      <c r="NEM99" s="921"/>
      <c r="NEN99" s="921"/>
      <c r="NEO99" s="921"/>
      <c r="NEP99" s="921"/>
      <c r="NEQ99" s="921"/>
      <c r="NER99" s="921"/>
      <c r="NES99" s="921"/>
      <c r="NET99" s="921"/>
      <c r="NEU99" s="921"/>
      <c r="NEV99" s="921"/>
      <c r="NEW99" s="921"/>
      <c r="NEX99" s="921"/>
      <c r="NEY99" s="921"/>
      <c r="NEZ99" s="921"/>
      <c r="NFA99" s="921"/>
      <c r="NFB99" s="921"/>
      <c r="NFC99" s="921"/>
      <c r="NFD99" s="921"/>
      <c r="NFE99" s="921"/>
      <c r="NFF99" s="921"/>
      <c r="NFG99" s="921"/>
      <c r="NFH99" s="921"/>
      <c r="NFI99" s="921"/>
      <c r="NFJ99" s="921"/>
      <c r="NFK99" s="921"/>
      <c r="NFL99" s="921"/>
      <c r="NFM99" s="921"/>
      <c r="NFN99" s="921"/>
      <c r="NFO99" s="921"/>
      <c r="NFP99" s="921"/>
      <c r="NFQ99" s="921"/>
      <c r="NFR99" s="921"/>
      <c r="NFS99" s="921"/>
      <c r="NFT99" s="921"/>
      <c r="NFU99" s="921"/>
      <c r="NFV99" s="921"/>
      <c r="NFW99" s="921"/>
      <c r="NFX99" s="921"/>
      <c r="NFY99" s="921"/>
      <c r="NFZ99" s="921"/>
      <c r="NGA99" s="921"/>
      <c r="NGB99" s="921"/>
      <c r="NGC99" s="921"/>
      <c r="NGD99" s="921"/>
      <c r="NGE99" s="921"/>
      <c r="NGF99" s="921"/>
      <c r="NGG99" s="921"/>
      <c r="NGH99" s="921"/>
      <c r="NGI99" s="921"/>
      <c r="NGJ99" s="921"/>
      <c r="NGK99" s="921"/>
      <c r="NGL99" s="921"/>
      <c r="NGM99" s="921"/>
      <c r="NGN99" s="921"/>
      <c r="NGO99" s="921"/>
      <c r="NGP99" s="921"/>
      <c r="NGQ99" s="921"/>
      <c r="NGR99" s="921"/>
      <c r="NGS99" s="921"/>
      <c r="NGT99" s="921"/>
      <c r="NGU99" s="921"/>
      <c r="NGV99" s="921"/>
      <c r="NGW99" s="921"/>
      <c r="NGX99" s="921"/>
      <c r="NGY99" s="921"/>
      <c r="NGZ99" s="921"/>
      <c r="NHA99" s="921"/>
      <c r="NHB99" s="921"/>
      <c r="NHC99" s="921"/>
      <c r="NHD99" s="921"/>
      <c r="NHE99" s="921"/>
      <c r="NHF99" s="921"/>
      <c r="NHG99" s="921"/>
      <c r="NHH99" s="921"/>
      <c r="NHI99" s="921"/>
      <c r="NHJ99" s="921"/>
      <c r="NHK99" s="921"/>
      <c r="NHL99" s="921"/>
      <c r="NHM99" s="921"/>
      <c r="NHN99" s="921"/>
      <c r="NHO99" s="921"/>
      <c r="NHP99" s="921"/>
      <c r="NHQ99" s="921"/>
      <c r="NHR99" s="921"/>
      <c r="NHS99" s="921"/>
      <c r="NHT99" s="921"/>
      <c r="NHU99" s="921"/>
      <c r="NHV99" s="921"/>
      <c r="NHW99" s="921"/>
      <c r="NHX99" s="921"/>
      <c r="NHY99" s="921"/>
      <c r="NHZ99" s="921"/>
      <c r="NIA99" s="921"/>
      <c r="NIB99" s="921"/>
      <c r="NIC99" s="921"/>
      <c r="NID99" s="921"/>
      <c r="NIE99" s="921"/>
      <c r="NIF99" s="921"/>
      <c r="NIG99" s="921"/>
      <c r="NIH99" s="921"/>
      <c r="NII99" s="921"/>
      <c r="NIJ99" s="921"/>
      <c r="NIK99" s="921"/>
      <c r="NIL99" s="921"/>
      <c r="NIM99" s="921"/>
      <c r="NIN99" s="921"/>
      <c r="NIO99" s="921"/>
      <c r="NIP99" s="921"/>
      <c r="NIQ99" s="921"/>
      <c r="NIR99" s="921"/>
      <c r="NIS99" s="921"/>
      <c r="NIT99" s="921"/>
      <c r="NIU99" s="921"/>
      <c r="NIV99" s="921"/>
      <c r="NIW99" s="921"/>
      <c r="NIX99" s="921"/>
      <c r="NIY99" s="921"/>
      <c r="NIZ99" s="921"/>
      <c r="NJA99" s="921"/>
      <c r="NJB99" s="921"/>
      <c r="NJC99" s="921"/>
      <c r="NJD99" s="921"/>
      <c r="NJE99" s="921"/>
      <c r="NJF99" s="921"/>
      <c r="NJG99" s="921"/>
      <c r="NJH99" s="921"/>
      <c r="NJI99" s="921"/>
      <c r="NJJ99" s="921"/>
      <c r="NJK99" s="921"/>
      <c r="NJL99" s="921"/>
      <c r="NJM99" s="921"/>
      <c r="NJN99" s="921"/>
      <c r="NJO99" s="921"/>
      <c r="NJP99" s="921"/>
      <c r="NJQ99" s="921"/>
      <c r="NJR99" s="921"/>
      <c r="NJS99" s="921"/>
      <c r="NJT99" s="921"/>
      <c r="NJU99" s="921"/>
      <c r="NJV99" s="921"/>
      <c r="NJW99" s="921"/>
      <c r="NJX99" s="921"/>
      <c r="NJY99" s="921"/>
      <c r="NJZ99" s="921"/>
      <c r="NKA99" s="921"/>
      <c r="NKB99" s="921"/>
      <c r="NKC99" s="921"/>
      <c r="NKD99" s="921"/>
      <c r="NKE99" s="921"/>
      <c r="NKF99" s="921"/>
      <c r="NKG99" s="921"/>
      <c r="NKH99" s="921"/>
      <c r="NKI99" s="921"/>
      <c r="NKJ99" s="921"/>
      <c r="NKK99" s="921"/>
      <c r="NKL99" s="921"/>
      <c r="NKM99" s="921"/>
      <c r="NKN99" s="921"/>
      <c r="NKO99" s="921"/>
      <c r="NKP99" s="921"/>
      <c r="NKQ99" s="921"/>
      <c r="NKR99" s="921"/>
      <c r="NKS99" s="921"/>
      <c r="NKT99" s="921"/>
      <c r="NKU99" s="921"/>
      <c r="NKV99" s="921"/>
      <c r="NKW99" s="921"/>
      <c r="NKX99" s="921"/>
      <c r="NKY99" s="921"/>
      <c r="NKZ99" s="921"/>
      <c r="NLA99" s="921"/>
      <c r="NLB99" s="921"/>
      <c r="NLC99" s="921"/>
      <c r="NLD99" s="921"/>
      <c r="NLE99" s="921"/>
      <c r="NLF99" s="921"/>
      <c r="NLG99" s="921"/>
      <c r="NLH99" s="921"/>
      <c r="NLI99" s="921"/>
      <c r="NLJ99" s="921"/>
      <c r="NLK99" s="921"/>
      <c r="NLL99" s="921"/>
      <c r="NLM99" s="921"/>
      <c r="NLN99" s="921"/>
      <c r="NLO99" s="921"/>
      <c r="NLP99" s="921"/>
      <c r="NLQ99" s="921"/>
      <c r="NLR99" s="921"/>
      <c r="NLS99" s="921"/>
      <c r="NLT99" s="921"/>
      <c r="NLU99" s="921"/>
      <c r="NLV99" s="921"/>
      <c r="NLW99" s="921"/>
      <c r="NLX99" s="921"/>
      <c r="NLY99" s="921"/>
      <c r="NLZ99" s="921"/>
      <c r="NMA99" s="921"/>
      <c r="NMB99" s="921"/>
      <c r="NMC99" s="921"/>
      <c r="NMD99" s="921"/>
      <c r="NME99" s="921"/>
      <c r="NMF99" s="921"/>
      <c r="NMG99" s="921"/>
      <c r="NMH99" s="921"/>
      <c r="NMI99" s="921"/>
      <c r="NMJ99" s="921"/>
      <c r="NMK99" s="921"/>
      <c r="NML99" s="921"/>
      <c r="NMM99" s="921"/>
      <c r="NMN99" s="921"/>
      <c r="NMO99" s="921"/>
      <c r="NMP99" s="921"/>
      <c r="NMQ99" s="921"/>
      <c r="NMR99" s="921"/>
      <c r="NMS99" s="921"/>
      <c r="NMT99" s="921"/>
      <c r="NMU99" s="921"/>
      <c r="NMV99" s="921"/>
      <c r="NMW99" s="921"/>
      <c r="NMX99" s="921"/>
      <c r="NMY99" s="921"/>
      <c r="NMZ99" s="921"/>
      <c r="NNA99" s="921"/>
      <c r="NNB99" s="921"/>
      <c r="NNC99" s="921"/>
      <c r="NND99" s="921"/>
      <c r="NNE99" s="921"/>
      <c r="NNF99" s="921"/>
      <c r="NNG99" s="921"/>
      <c r="NNH99" s="921"/>
      <c r="NNI99" s="921"/>
      <c r="NNJ99" s="921"/>
      <c r="NNK99" s="921"/>
      <c r="NNL99" s="921"/>
      <c r="NNM99" s="921"/>
      <c r="NNN99" s="921"/>
      <c r="NNO99" s="921"/>
      <c r="NNP99" s="921"/>
      <c r="NNQ99" s="921"/>
      <c r="NNR99" s="921"/>
      <c r="NNS99" s="921"/>
      <c r="NNT99" s="921"/>
      <c r="NNU99" s="921"/>
      <c r="NNV99" s="921"/>
      <c r="NNW99" s="921"/>
      <c r="NNX99" s="921"/>
      <c r="NNY99" s="921"/>
      <c r="NNZ99" s="921"/>
      <c r="NOA99" s="921"/>
      <c r="NOB99" s="921"/>
      <c r="NOC99" s="921"/>
      <c r="NOD99" s="921"/>
      <c r="NOE99" s="921"/>
      <c r="NOF99" s="921"/>
      <c r="NOG99" s="921"/>
      <c r="NOH99" s="921"/>
      <c r="NOI99" s="921"/>
      <c r="NOJ99" s="921"/>
      <c r="NOK99" s="921"/>
      <c r="NOL99" s="921"/>
      <c r="NOM99" s="921"/>
      <c r="NON99" s="921"/>
      <c r="NOO99" s="921"/>
      <c r="NOP99" s="921"/>
      <c r="NOQ99" s="921"/>
      <c r="NOR99" s="921"/>
      <c r="NOS99" s="921"/>
      <c r="NOT99" s="921"/>
      <c r="NOU99" s="921"/>
      <c r="NOV99" s="921"/>
      <c r="NOW99" s="921"/>
      <c r="NOX99" s="921"/>
      <c r="NOY99" s="921"/>
      <c r="NOZ99" s="921"/>
      <c r="NPA99" s="921"/>
      <c r="NPB99" s="921"/>
      <c r="NPC99" s="921"/>
      <c r="NPD99" s="921"/>
      <c r="NPE99" s="921"/>
      <c r="NPF99" s="921"/>
      <c r="NPG99" s="921"/>
      <c r="NPH99" s="921"/>
      <c r="NPI99" s="921"/>
      <c r="NPJ99" s="921"/>
      <c r="NPK99" s="921"/>
      <c r="NPL99" s="921"/>
      <c r="NPM99" s="921"/>
      <c r="NPN99" s="921"/>
      <c r="NPO99" s="921"/>
      <c r="NPP99" s="921"/>
      <c r="NPQ99" s="921"/>
      <c r="NPR99" s="921"/>
      <c r="NPS99" s="921"/>
      <c r="NPT99" s="921"/>
      <c r="NPU99" s="921"/>
      <c r="NPV99" s="921"/>
      <c r="NPW99" s="921"/>
      <c r="NPX99" s="921"/>
      <c r="NPY99" s="921"/>
      <c r="NPZ99" s="921"/>
      <c r="NQA99" s="921"/>
      <c r="NQB99" s="921"/>
      <c r="NQC99" s="921"/>
      <c r="NQD99" s="921"/>
      <c r="NQE99" s="921"/>
      <c r="NQF99" s="921"/>
      <c r="NQG99" s="921"/>
      <c r="NQH99" s="921"/>
      <c r="NQI99" s="921"/>
      <c r="NQJ99" s="921"/>
      <c r="NQK99" s="921"/>
      <c r="NQL99" s="921"/>
      <c r="NQM99" s="921"/>
      <c r="NQN99" s="921"/>
      <c r="NQO99" s="921"/>
      <c r="NQP99" s="921"/>
      <c r="NQQ99" s="921"/>
      <c r="NQR99" s="921"/>
      <c r="NQS99" s="921"/>
      <c r="NQT99" s="921"/>
      <c r="NQU99" s="921"/>
      <c r="NQV99" s="921"/>
      <c r="NQW99" s="921"/>
      <c r="NQX99" s="921"/>
      <c r="NQY99" s="921"/>
      <c r="NQZ99" s="921"/>
      <c r="NRA99" s="921"/>
      <c r="NRB99" s="921"/>
      <c r="NRC99" s="921"/>
      <c r="NRD99" s="921"/>
      <c r="NRE99" s="921"/>
      <c r="NRF99" s="921"/>
      <c r="NRG99" s="921"/>
      <c r="NRH99" s="921"/>
      <c r="NRI99" s="921"/>
      <c r="NRJ99" s="921"/>
      <c r="NRK99" s="921"/>
      <c r="NRL99" s="921"/>
      <c r="NRM99" s="921"/>
      <c r="NRN99" s="921"/>
      <c r="NRO99" s="921"/>
      <c r="NRP99" s="921"/>
      <c r="NRQ99" s="921"/>
      <c r="NRR99" s="921"/>
      <c r="NRS99" s="921"/>
      <c r="NRT99" s="921"/>
      <c r="NRU99" s="921"/>
      <c r="NRV99" s="921"/>
      <c r="NRW99" s="921"/>
      <c r="NRX99" s="921"/>
      <c r="NRY99" s="921"/>
      <c r="NRZ99" s="921"/>
      <c r="NSA99" s="921"/>
      <c r="NSB99" s="921"/>
      <c r="NSC99" s="921"/>
      <c r="NSD99" s="921"/>
      <c r="NSE99" s="921"/>
      <c r="NSF99" s="921"/>
      <c r="NSG99" s="921"/>
      <c r="NSH99" s="921"/>
      <c r="NSI99" s="921"/>
      <c r="NSJ99" s="921"/>
      <c r="NSK99" s="921"/>
      <c r="NSL99" s="921"/>
      <c r="NSM99" s="921"/>
      <c r="NSN99" s="921"/>
      <c r="NSO99" s="921"/>
      <c r="NSP99" s="921"/>
      <c r="NSQ99" s="921"/>
      <c r="NSR99" s="921"/>
      <c r="NSS99" s="921"/>
      <c r="NST99" s="921"/>
      <c r="NSU99" s="921"/>
      <c r="NSV99" s="921"/>
      <c r="NSW99" s="921"/>
      <c r="NSX99" s="921"/>
      <c r="NSY99" s="921"/>
      <c r="NSZ99" s="921"/>
      <c r="NTA99" s="921"/>
      <c r="NTB99" s="921"/>
      <c r="NTC99" s="921"/>
      <c r="NTD99" s="921"/>
      <c r="NTE99" s="921"/>
      <c r="NTF99" s="921"/>
      <c r="NTG99" s="921"/>
      <c r="NTH99" s="921"/>
      <c r="NTI99" s="921"/>
      <c r="NTJ99" s="921"/>
      <c r="NTK99" s="921"/>
      <c r="NTL99" s="921"/>
      <c r="NTM99" s="921"/>
      <c r="NTN99" s="921"/>
      <c r="NTO99" s="921"/>
      <c r="NTP99" s="921"/>
      <c r="NTQ99" s="921"/>
      <c r="NTR99" s="921"/>
      <c r="NTS99" s="921"/>
      <c r="NTT99" s="921"/>
      <c r="NTU99" s="921"/>
      <c r="NTV99" s="921"/>
      <c r="NTW99" s="921"/>
      <c r="NTX99" s="921"/>
      <c r="NTY99" s="921"/>
      <c r="NTZ99" s="921"/>
      <c r="NUA99" s="921"/>
      <c r="NUB99" s="921"/>
      <c r="NUC99" s="921"/>
      <c r="NUD99" s="921"/>
      <c r="NUE99" s="921"/>
      <c r="NUF99" s="921"/>
      <c r="NUG99" s="921"/>
      <c r="NUH99" s="921"/>
      <c r="NUI99" s="921"/>
      <c r="NUJ99" s="921"/>
      <c r="NUK99" s="921"/>
      <c r="NUL99" s="921"/>
      <c r="NUM99" s="921"/>
      <c r="NUN99" s="921"/>
      <c r="NUO99" s="921"/>
      <c r="NUP99" s="921"/>
      <c r="NUQ99" s="921"/>
      <c r="NUR99" s="921"/>
      <c r="NUS99" s="921"/>
      <c r="NUT99" s="921"/>
      <c r="NUU99" s="921"/>
      <c r="NUV99" s="921"/>
      <c r="NUW99" s="921"/>
      <c r="NUX99" s="921"/>
      <c r="NUY99" s="921"/>
      <c r="NUZ99" s="921"/>
      <c r="NVA99" s="921"/>
      <c r="NVB99" s="921"/>
      <c r="NVC99" s="921"/>
      <c r="NVD99" s="921"/>
      <c r="NVE99" s="921"/>
      <c r="NVF99" s="921"/>
      <c r="NVG99" s="921"/>
      <c r="NVH99" s="921"/>
      <c r="NVI99" s="921"/>
      <c r="NVJ99" s="921"/>
      <c r="NVK99" s="921"/>
      <c r="NVL99" s="921"/>
      <c r="NVM99" s="921"/>
      <c r="NVN99" s="921"/>
      <c r="NVO99" s="921"/>
      <c r="NVP99" s="921"/>
      <c r="NVQ99" s="921"/>
      <c r="NVR99" s="921"/>
      <c r="NVS99" s="921"/>
      <c r="NVT99" s="921"/>
      <c r="NVU99" s="921"/>
      <c r="NVV99" s="921"/>
      <c r="NVW99" s="921"/>
      <c r="NVX99" s="921"/>
      <c r="NVY99" s="921"/>
      <c r="NVZ99" s="921"/>
      <c r="NWA99" s="921"/>
      <c r="NWB99" s="921"/>
      <c r="NWC99" s="921"/>
      <c r="NWD99" s="921"/>
      <c r="NWE99" s="921"/>
      <c r="NWF99" s="921"/>
      <c r="NWG99" s="921"/>
      <c r="NWH99" s="921"/>
      <c r="NWI99" s="921"/>
      <c r="NWJ99" s="921"/>
      <c r="NWK99" s="921"/>
      <c r="NWL99" s="921"/>
      <c r="NWM99" s="921"/>
      <c r="NWN99" s="921"/>
      <c r="NWO99" s="921"/>
      <c r="NWP99" s="921"/>
      <c r="NWQ99" s="921"/>
      <c r="NWR99" s="921"/>
      <c r="NWS99" s="921"/>
      <c r="NWT99" s="921"/>
      <c r="NWU99" s="921"/>
      <c r="NWV99" s="921"/>
      <c r="NWW99" s="921"/>
      <c r="NWX99" s="921"/>
      <c r="NWY99" s="921"/>
      <c r="NWZ99" s="921"/>
      <c r="NXA99" s="921"/>
      <c r="NXB99" s="921"/>
      <c r="NXC99" s="921"/>
      <c r="NXD99" s="921"/>
      <c r="NXE99" s="921"/>
      <c r="NXF99" s="921"/>
      <c r="NXG99" s="921"/>
      <c r="NXH99" s="921"/>
      <c r="NXI99" s="921"/>
      <c r="NXJ99" s="921"/>
      <c r="NXK99" s="921"/>
      <c r="NXL99" s="921"/>
      <c r="NXM99" s="921"/>
      <c r="NXN99" s="921"/>
      <c r="NXO99" s="921"/>
      <c r="NXP99" s="921"/>
      <c r="NXQ99" s="921"/>
      <c r="NXR99" s="921"/>
      <c r="NXS99" s="921"/>
      <c r="NXT99" s="921"/>
      <c r="NXU99" s="921"/>
      <c r="NXV99" s="921"/>
      <c r="NXW99" s="921"/>
      <c r="NXX99" s="921"/>
      <c r="NXY99" s="921"/>
      <c r="NXZ99" s="921"/>
      <c r="NYA99" s="921"/>
      <c r="NYB99" s="921"/>
      <c r="NYC99" s="921"/>
      <c r="NYD99" s="921"/>
      <c r="NYE99" s="921"/>
      <c r="NYF99" s="921"/>
      <c r="NYG99" s="921"/>
      <c r="NYH99" s="921"/>
      <c r="NYI99" s="921"/>
      <c r="NYJ99" s="921"/>
      <c r="NYK99" s="921"/>
      <c r="NYL99" s="921"/>
      <c r="NYM99" s="921"/>
      <c r="NYN99" s="921"/>
      <c r="NYO99" s="921"/>
      <c r="NYP99" s="921"/>
      <c r="NYQ99" s="921"/>
      <c r="NYR99" s="921"/>
      <c r="NYS99" s="921"/>
      <c r="NYT99" s="921"/>
      <c r="NYU99" s="921"/>
      <c r="NYV99" s="921"/>
      <c r="NYW99" s="921"/>
      <c r="NYX99" s="921"/>
      <c r="NYY99" s="921"/>
      <c r="NYZ99" s="921"/>
      <c r="NZA99" s="921"/>
      <c r="NZB99" s="921"/>
      <c r="NZC99" s="921"/>
      <c r="NZD99" s="921"/>
      <c r="NZE99" s="921"/>
      <c r="NZF99" s="921"/>
      <c r="NZG99" s="921"/>
      <c r="NZH99" s="921"/>
      <c r="NZI99" s="921"/>
      <c r="NZJ99" s="921"/>
      <c r="NZK99" s="921"/>
      <c r="NZL99" s="921"/>
      <c r="NZM99" s="921"/>
      <c r="NZN99" s="921"/>
      <c r="NZO99" s="921"/>
      <c r="NZP99" s="921"/>
      <c r="NZQ99" s="921"/>
      <c r="NZR99" s="921"/>
      <c r="NZS99" s="921"/>
      <c r="NZT99" s="921"/>
      <c r="NZU99" s="921"/>
      <c r="NZV99" s="921"/>
      <c r="NZW99" s="921"/>
      <c r="NZX99" s="921"/>
      <c r="NZY99" s="921"/>
      <c r="NZZ99" s="921"/>
      <c r="OAA99" s="921"/>
      <c r="OAB99" s="921"/>
      <c r="OAC99" s="921"/>
      <c r="OAD99" s="921"/>
      <c r="OAE99" s="921"/>
      <c r="OAF99" s="921"/>
      <c r="OAG99" s="921"/>
      <c r="OAH99" s="921"/>
      <c r="OAI99" s="921"/>
      <c r="OAJ99" s="921"/>
      <c r="OAK99" s="921"/>
      <c r="OAL99" s="921"/>
      <c r="OAM99" s="921"/>
      <c r="OAN99" s="921"/>
      <c r="OAO99" s="921"/>
      <c r="OAP99" s="921"/>
      <c r="OAQ99" s="921"/>
      <c r="OAR99" s="921"/>
      <c r="OAS99" s="921"/>
      <c r="OAT99" s="921"/>
      <c r="OAU99" s="921"/>
      <c r="OAV99" s="921"/>
      <c r="OAW99" s="921"/>
      <c r="OAX99" s="921"/>
      <c r="OAY99" s="921"/>
      <c r="OAZ99" s="921"/>
      <c r="OBA99" s="921"/>
      <c r="OBB99" s="921"/>
      <c r="OBC99" s="921"/>
      <c r="OBD99" s="921"/>
      <c r="OBE99" s="921"/>
      <c r="OBF99" s="921"/>
      <c r="OBG99" s="921"/>
      <c r="OBH99" s="921"/>
      <c r="OBI99" s="921"/>
      <c r="OBJ99" s="921"/>
      <c r="OBK99" s="921"/>
      <c r="OBL99" s="921"/>
      <c r="OBM99" s="921"/>
      <c r="OBN99" s="921"/>
      <c r="OBO99" s="921"/>
      <c r="OBP99" s="921"/>
      <c r="OBQ99" s="921"/>
      <c r="OBR99" s="921"/>
      <c r="OBS99" s="921"/>
      <c r="OBT99" s="921"/>
      <c r="OBU99" s="921"/>
      <c r="OBV99" s="921"/>
      <c r="OBW99" s="921"/>
      <c r="OBX99" s="921"/>
      <c r="OBY99" s="921"/>
      <c r="OBZ99" s="921"/>
      <c r="OCA99" s="921"/>
      <c r="OCB99" s="921"/>
      <c r="OCC99" s="921"/>
      <c r="OCD99" s="921"/>
      <c r="OCE99" s="921"/>
      <c r="OCF99" s="921"/>
      <c r="OCG99" s="921"/>
      <c r="OCH99" s="921"/>
      <c r="OCI99" s="921"/>
      <c r="OCJ99" s="921"/>
      <c r="OCK99" s="921"/>
      <c r="OCL99" s="921"/>
      <c r="OCM99" s="921"/>
      <c r="OCN99" s="921"/>
      <c r="OCO99" s="921"/>
      <c r="OCP99" s="921"/>
      <c r="OCQ99" s="921"/>
      <c r="OCR99" s="921"/>
      <c r="OCS99" s="921"/>
      <c r="OCT99" s="921"/>
      <c r="OCU99" s="921"/>
      <c r="OCV99" s="921"/>
      <c r="OCW99" s="921"/>
      <c r="OCX99" s="921"/>
      <c r="OCY99" s="921"/>
      <c r="OCZ99" s="921"/>
      <c r="ODA99" s="921"/>
      <c r="ODB99" s="921"/>
      <c r="ODC99" s="921"/>
      <c r="ODD99" s="921"/>
      <c r="ODE99" s="921"/>
      <c r="ODF99" s="921"/>
      <c r="ODG99" s="921"/>
      <c r="ODH99" s="921"/>
      <c r="ODI99" s="921"/>
      <c r="ODJ99" s="921"/>
      <c r="ODK99" s="921"/>
      <c r="ODL99" s="921"/>
      <c r="ODM99" s="921"/>
      <c r="ODN99" s="921"/>
      <c r="ODO99" s="921"/>
      <c r="ODP99" s="921"/>
      <c r="ODQ99" s="921"/>
      <c r="ODR99" s="921"/>
      <c r="ODS99" s="921"/>
      <c r="ODT99" s="921"/>
      <c r="ODU99" s="921"/>
      <c r="ODV99" s="921"/>
      <c r="ODW99" s="921"/>
      <c r="ODX99" s="921"/>
      <c r="ODY99" s="921"/>
      <c r="ODZ99" s="921"/>
      <c r="OEA99" s="921"/>
      <c r="OEB99" s="921"/>
      <c r="OEC99" s="921"/>
      <c r="OED99" s="921"/>
      <c r="OEE99" s="921"/>
      <c r="OEF99" s="921"/>
      <c r="OEG99" s="921"/>
      <c r="OEH99" s="921"/>
      <c r="OEI99" s="921"/>
      <c r="OEJ99" s="921"/>
      <c r="OEK99" s="921"/>
      <c r="OEL99" s="921"/>
      <c r="OEM99" s="921"/>
      <c r="OEN99" s="921"/>
      <c r="OEO99" s="921"/>
      <c r="OEP99" s="921"/>
      <c r="OEQ99" s="921"/>
      <c r="OER99" s="921"/>
      <c r="OES99" s="921"/>
      <c r="OET99" s="921"/>
      <c r="OEU99" s="921"/>
      <c r="OEV99" s="921"/>
      <c r="OEW99" s="921"/>
      <c r="OEX99" s="921"/>
      <c r="OEY99" s="921"/>
      <c r="OEZ99" s="921"/>
      <c r="OFA99" s="921"/>
      <c r="OFB99" s="921"/>
      <c r="OFC99" s="921"/>
      <c r="OFD99" s="921"/>
      <c r="OFE99" s="921"/>
      <c r="OFF99" s="921"/>
      <c r="OFG99" s="921"/>
      <c r="OFH99" s="921"/>
      <c r="OFI99" s="921"/>
      <c r="OFJ99" s="921"/>
      <c r="OFK99" s="921"/>
      <c r="OFL99" s="921"/>
      <c r="OFM99" s="921"/>
      <c r="OFN99" s="921"/>
      <c r="OFO99" s="921"/>
      <c r="OFP99" s="921"/>
      <c r="OFQ99" s="921"/>
      <c r="OFR99" s="921"/>
      <c r="OFS99" s="921"/>
      <c r="OFT99" s="921"/>
      <c r="OFU99" s="921"/>
      <c r="OFV99" s="921"/>
      <c r="OFW99" s="921"/>
      <c r="OFX99" s="921"/>
      <c r="OFY99" s="921"/>
      <c r="OFZ99" s="921"/>
      <c r="OGA99" s="921"/>
      <c r="OGB99" s="921"/>
      <c r="OGC99" s="921"/>
      <c r="OGD99" s="921"/>
      <c r="OGE99" s="921"/>
      <c r="OGF99" s="921"/>
      <c r="OGG99" s="921"/>
      <c r="OGH99" s="921"/>
      <c r="OGI99" s="921"/>
      <c r="OGJ99" s="921"/>
      <c r="OGK99" s="921"/>
      <c r="OGL99" s="921"/>
      <c r="OGM99" s="921"/>
      <c r="OGN99" s="921"/>
      <c r="OGO99" s="921"/>
      <c r="OGP99" s="921"/>
      <c r="OGQ99" s="921"/>
      <c r="OGR99" s="921"/>
      <c r="OGS99" s="921"/>
      <c r="OGT99" s="921"/>
      <c r="OGU99" s="921"/>
      <c r="OGV99" s="921"/>
      <c r="OGW99" s="921"/>
      <c r="OGX99" s="921"/>
      <c r="OGY99" s="921"/>
      <c r="OGZ99" s="921"/>
      <c r="OHA99" s="921"/>
      <c r="OHB99" s="921"/>
      <c r="OHC99" s="921"/>
      <c r="OHD99" s="921"/>
      <c r="OHE99" s="921"/>
      <c r="OHF99" s="921"/>
      <c r="OHG99" s="921"/>
      <c r="OHH99" s="921"/>
      <c r="OHI99" s="921"/>
      <c r="OHJ99" s="921"/>
      <c r="OHK99" s="921"/>
      <c r="OHL99" s="921"/>
      <c r="OHM99" s="921"/>
      <c r="OHN99" s="921"/>
      <c r="OHO99" s="921"/>
      <c r="OHP99" s="921"/>
      <c r="OHQ99" s="921"/>
      <c r="OHR99" s="921"/>
      <c r="OHS99" s="921"/>
      <c r="OHT99" s="921"/>
      <c r="OHU99" s="921"/>
      <c r="OHV99" s="921"/>
      <c r="OHW99" s="921"/>
      <c r="OHX99" s="921"/>
      <c r="OHY99" s="921"/>
      <c r="OHZ99" s="921"/>
      <c r="OIA99" s="921"/>
      <c r="OIB99" s="921"/>
      <c r="OIC99" s="921"/>
      <c r="OID99" s="921"/>
      <c r="OIE99" s="921"/>
      <c r="OIF99" s="921"/>
      <c r="OIG99" s="921"/>
      <c r="OIH99" s="921"/>
      <c r="OII99" s="921"/>
      <c r="OIJ99" s="921"/>
      <c r="OIK99" s="921"/>
      <c r="OIL99" s="921"/>
      <c r="OIM99" s="921"/>
      <c r="OIN99" s="921"/>
      <c r="OIO99" s="921"/>
      <c r="OIP99" s="921"/>
      <c r="OIQ99" s="921"/>
      <c r="OIR99" s="921"/>
      <c r="OIS99" s="921"/>
      <c r="OIT99" s="921"/>
      <c r="OIU99" s="921"/>
      <c r="OIV99" s="921"/>
      <c r="OIW99" s="921"/>
      <c r="OIX99" s="921"/>
      <c r="OIY99" s="921"/>
      <c r="OIZ99" s="921"/>
      <c r="OJA99" s="921"/>
      <c r="OJB99" s="921"/>
      <c r="OJC99" s="921"/>
      <c r="OJD99" s="921"/>
      <c r="OJE99" s="921"/>
      <c r="OJF99" s="921"/>
      <c r="OJG99" s="921"/>
      <c r="OJH99" s="921"/>
      <c r="OJI99" s="921"/>
      <c r="OJJ99" s="921"/>
      <c r="OJK99" s="921"/>
      <c r="OJL99" s="921"/>
      <c r="OJM99" s="921"/>
      <c r="OJN99" s="921"/>
      <c r="OJO99" s="921"/>
      <c r="OJP99" s="921"/>
      <c r="OJQ99" s="921"/>
      <c r="OJR99" s="921"/>
      <c r="OJS99" s="921"/>
      <c r="OJT99" s="921"/>
      <c r="OJU99" s="921"/>
      <c r="OJV99" s="921"/>
      <c r="OJW99" s="921"/>
      <c r="OJX99" s="921"/>
      <c r="OJY99" s="921"/>
      <c r="OJZ99" s="921"/>
      <c r="OKA99" s="921"/>
      <c r="OKB99" s="921"/>
      <c r="OKC99" s="921"/>
      <c r="OKD99" s="921"/>
      <c r="OKE99" s="921"/>
      <c r="OKF99" s="921"/>
      <c r="OKG99" s="921"/>
      <c r="OKH99" s="921"/>
      <c r="OKI99" s="921"/>
      <c r="OKJ99" s="921"/>
      <c r="OKK99" s="921"/>
      <c r="OKL99" s="921"/>
      <c r="OKM99" s="921"/>
      <c r="OKN99" s="921"/>
      <c r="OKO99" s="921"/>
      <c r="OKP99" s="921"/>
      <c r="OKQ99" s="921"/>
      <c r="OKR99" s="921"/>
      <c r="OKS99" s="921"/>
      <c r="OKT99" s="921"/>
      <c r="OKU99" s="921"/>
      <c r="OKV99" s="921"/>
      <c r="OKW99" s="921"/>
      <c r="OKX99" s="921"/>
      <c r="OKY99" s="921"/>
      <c r="OKZ99" s="921"/>
      <c r="OLA99" s="921"/>
      <c r="OLB99" s="921"/>
      <c r="OLC99" s="921"/>
      <c r="OLD99" s="921"/>
      <c r="OLE99" s="921"/>
      <c r="OLF99" s="921"/>
      <c r="OLG99" s="921"/>
      <c r="OLH99" s="921"/>
      <c r="OLI99" s="921"/>
      <c r="OLJ99" s="921"/>
      <c r="OLK99" s="921"/>
      <c r="OLL99" s="921"/>
      <c r="OLM99" s="921"/>
      <c r="OLN99" s="921"/>
      <c r="OLO99" s="921"/>
      <c r="OLP99" s="921"/>
      <c r="OLQ99" s="921"/>
      <c r="OLR99" s="921"/>
      <c r="OLS99" s="921"/>
      <c r="OLT99" s="921"/>
      <c r="OLU99" s="921"/>
      <c r="OLV99" s="921"/>
      <c r="OLW99" s="921"/>
      <c r="OLX99" s="921"/>
      <c r="OLY99" s="921"/>
      <c r="OLZ99" s="921"/>
      <c r="OMA99" s="921"/>
      <c r="OMB99" s="921"/>
      <c r="OMC99" s="921"/>
      <c r="OMD99" s="921"/>
      <c r="OME99" s="921"/>
      <c r="OMF99" s="921"/>
      <c r="OMG99" s="921"/>
      <c r="OMH99" s="921"/>
      <c r="OMI99" s="921"/>
      <c r="OMJ99" s="921"/>
      <c r="OMK99" s="921"/>
      <c r="OML99" s="921"/>
      <c r="OMM99" s="921"/>
      <c r="OMN99" s="921"/>
      <c r="OMO99" s="921"/>
      <c r="OMP99" s="921"/>
      <c r="OMQ99" s="921"/>
      <c r="OMR99" s="921"/>
      <c r="OMS99" s="921"/>
      <c r="OMT99" s="921"/>
      <c r="OMU99" s="921"/>
      <c r="OMV99" s="921"/>
      <c r="OMW99" s="921"/>
      <c r="OMX99" s="921"/>
      <c r="OMY99" s="921"/>
      <c r="OMZ99" s="921"/>
      <c r="ONA99" s="921"/>
      <c r="ONB99" s="921"/>
      <c r="ONC99" s="921"/>
      <c r="OND99" s="921"/>
      <c r="ONE99" s="921"/>
      <c r="ONF99" s="921"/>
      <c r="ONG99" s="921"/>
      <c r="ONH99" s="921"/>
      <c r="ONI99" s="921"/>
      <c r="ONJ99" s="921"/>
      <c r="ONK99" s="921"/>
      <c r="ONL99" s="921"/>
      <c r="ONM99" s="921"/>
      <c r="ONN99" s="921"/>
      <c r="ONO99" s="921"/>
      <c r="ONP99" s="921"/>
      <c r="ONQ99" s="921"/>
      <c r="ONR99" s="921"/>
      <c r="ONS99" s="921"/>
      <c r="ONT99" s="921"/>
      <c r="ONU99" s="921"/>
      <c r="ONV99" s="921"/>
      <c r="ONW99" s="921"/>
      <c r="ONX99" s="921"/>
      <c r="ONY99" s="921"/>
      <c r="ONZ99" s="921"/>
      <c r="OOA99" s="921"/>
      <c r="OOB99" s="921"/>
      <c r="OOC99" s="921"/>
      <c r="OOD99" s="921"/>
      <c r="OOE99" s="921"/>
      <c r="OOF99" s="921"/>
      <c r="OOG99" s="921"/>
      <c r="OOH99" s="921"/>
      <c r="OOI99" s="921"/>
      <c r="OOJ99" s="921"/>
      <c r="OOK99" s="921"/>
      <c r="OOL99" s="921"/>
      <c r="OOM99" s="921"/>
      <c r="OON99" s="921"/>
      <c r="OOO99" s="921"/>
      <c r="OOP99" s="921"/>
      <c r="OOQ99" s="921"/>
      <c r="OOR99" s="921"/>
      <c r="OOS99" s="921"/>
      <c r="OOT99" s="921"/>
      <c r="OOU99" s="921"/>
      <c r="OOV99" s="921"/>
      <c r="OOW99" s="921"/>
      <c r="OOX99" s="921"/>
      <c r="OOY99" s="921"/>
      <c r="OOZ99" s="921"/>
      <c r="OPA99" s="921"/>
      <c r="OPB99" s="921"/>
      <c r="OPC99" s="921"/>
      <c r="OPD99" s="921"/>
      <c r="OPE99" s="921"/>
      <c r="OPF99" s="921"/>
      <c r="OPG99" s="921"/>
      <c r="OPH99" s="921"/>
      <c r="OPI99" s="921"/>
      <c r="OPJ99" s="921"/>
      <c r="OPK99" s="921"/>
      <c r="OPL99" s="921"/>
      <c r="OPM99" s="921"/>
      <c r="OPN99" s="921"/>
      <c r="OPO99" s="921"/>
      <c r="OPP99" s="921"/>
      <c r="OPQ99" s="921"/>
      <c r="OPR99" s="921"/>
      <c r="OPS99" s="921"/>
      <c r="OPT99" s="921"/>
      <c r="OPU99" s="921"/>
      <c r="OPV99" s="921"/>
      <c r="OPW99" s="921"/>
      <c r="OPX99" s="921"/>
      <c r="OPY99" s="921"/>
      <c r="OPZ99" s="921"/>
      <c r="OQA99" s="921"/>
      <c r="OQB99" s="921"/>
      <c r="OQC99" s="921"/>
      <c r="OQD99" s="921"/>
      <c r="OQE99" s="921"/>
      <c r="OQF99" s="921"/>
      <c r="OQG99" s="921"/>
      <c r="OQH99" s="921"/>
      <c r="OQI99" s="921"/>
      <c r="OQJ99" s="921"/>
      <c r="OQK99" s="921"/>
      <c r="OQL99" s="921"/>
      <c r="OQM99" s="921"/>
      <c r="OQN99" s="921"/>
      <c r="OQO99" s="921"/>
      <c r="OQP99" s="921"/>
      <c r="OQQ99" s="921"/>
      <c r="OQR99" s="921"/>
      <c r="OQS99" s="921"/>
      <c r="OQT99" s="921"/>
      <c r="OQU99" s="921"/>
      <c r="OQV99" s="921"/>
      <c r="OQW99" s="921"/>
      <c r="OQX99" s="921"/>
      <c r="OQY99" s="921"/>
      <c r="OQZ99" s="921"/>
      <c r="ORA99" s="921"/>
      <c r="ORB99" s="921"/>
      <c r="ORC99" s="921"/>
      <c r="ORD99" s="921"/>
      <c r="ORE99" s="921"/>
      <c r="ORF99" s="921"/>
      <c r="ORG99" s="921"/>
      <c r="ORH99" s="921"/>
      <c r="ORI99" s="921"/>
      <c r="ORJ99" s="921"/>
      <c r="ORK99" s="921"/>
      <c r="ORL99" s="921"/>
      <c r="ORM99" s="921"/>
      <c r="ORN99" s="921"/>
      <c r="ORO99" s="921"/>
      <c r="ORP99" s="921"/>
      <c r="ORQ99" s="921"/>
      <c r="ORR99" s="921"/>
      <c r="ORS99" s="921"/>
      <c r="ORT99" s="921"/>
      <c r="ORU99" s="921"/>
      <c r="ORV99" s="921"/>
      <c r="ORW99" s="921"/>
      <c r="ORX99" s="921"/>
      <c r="ORY99" s="921"/>
      <c r="ORZ99" s="921"/>
      <c r="OSA99" s="921"/>
      <c r="OSB99" s="921"/>
      <c r="OSC99" s="921"/>
      <c r="OSD99" s="921"/>
      <c r="OSE99" s="921"/>
      <c r="OSF99" s="921"/>
      <c r="OSG99" s="921"/>
      <c r="OSH99" s="921"/>
      <c r="OSI99" s="921"/>
      <c r="OSJ99" s="921"/>
      <c r="OSK99" s="921"/>
      <c r="OSL99" s="921"/>
      <c r="OSM99" s="921"/>
      <c r="OSN99" s="921"/>
      <c r="OSO99" s="921"/>
      <c r="OSP99" s="921"/>
      <c r="OSQ99" s="921"/>
      <c r="OSR99" s="921"/>
      <c r="OSS99" s="921"/>
      <c r="OST99" s="921"/>
      <c r="OSU99" s="921"/>
      <c r="OSV99" s="921"/>
      <c r="OSW99" s="921"/>
      <c r="OSX99" s="921"/>
      <c r="OSY99" s="921"/>
      <c r="OSZ99" s="921"/>
      <c r="OTA99" s="921"/>
      <c r="OTB99" s="921"/>
      <c r="OTC99" s="921"/>
      <c r="OTD99" s="921"/>
      <c r="OTE99" s="921"/>
      <c r="OTF99" s="921"/>
      <c r="OTG99" s="921"/>
      <c r="OTH99" s="921"/>
      <c r="OTI99" s="921"/>
      <c r="OTJ99" s="921"/>
      <c r="OTK99" s="921"/>
      <c r="OTL99" s="921"/>
      <c r="OTM99" s="921"/>
      <c r="OTN99" s="921"/>
      <c r="OTO99" s="921"/>
      <c r="OTP99" s="921"/>
      <c r="OTQ99" s="921"/>
      <c r="OTR99" s="921"/>
      <c r="OTS99" s="921"/>
      <c r="OTT99" s="921"/>
      <c r="OTU99" s="921"/>
      <c r="OTV99" s="921"/>
      <c r="OTW99" s="921"/>
      <c r="OTX99" s="921"/>
      <c r="OTY99" s="921"/>
      <c r="OTZ99" s="921"/>
      <c r="OUA99" s="921"/>
      <c r="OUB99" s="921"/>
      <c r="OUC99" s="921"/>
      <c r="OUD99" s="921"/>
      <c r="OUE99" s="921"/>
      <c r="OUF99" s="921"/>
      <c r="OUG99" s="921"/>
      <c r="OUH99" s="921"/>
      <c r="OUI99" s="921"/>
      <c r="OUJ99" s="921"/>
      <c r="OUK99" s="921"/>
      <c r="OUL99" s="921"/>
      <c r="OUM99" s="921"/>
      <c r="OUN99" s="921"/>
      <c r="OUO99" s="921"/>
      <c r="OUP99" s="921"/>
      <c r="OUQ99" s="921"/>
      <c r="OUR99" s="921"/>
      <c r="OUS99" s="921"/>
      <c r="OUT99" s="921"/>
      <c r="OUU99" s="921"/>
      <c r="OUV99" s="921"/>
      <c r="OUW99" s="921"/>
      <c r="OUX99" s="921"/>
      <c r="OUY99" s="921"/>
      <c r="OUZ99" s="921"/>
      <c r="OVA99" s="921"/>
      <c r="OVB99" s="921"/>
      <c r="OVC99" s="921"/>
      <c r="OVD99" s="921"/>
      <c r="OVE99" s="921"/>
      <c r="OVF99" s="921"/>
      <c r="OVG99" s="921"/>
      <c r="OVH99" s="921"/>
      <c r="OVI99" s="921"/>
      <c r="OVJ99" s="921"/>
      <c r="OVK99" s="921"/>
      <c r="OVL99" s="921"/>
      <c r="OVM99" s="921"/>
      <c r="OVN99" s="921"/>
      <c r="OVO99" s="921"/>
      <c r="OVP99" s="921"/>
      <c r="OVQ99" s="921"/>
      <c r="OVR99" s="921"/>
      <c r="OVS99" s="921"/>
      <c r="OVT99" s="921"/>
      <c r="OVU99" s="921"/>
      <c r="OVV99" s="921"/>
      <c r="OVW99" s="921"/>
      <c r="OVX99" s="921"/>
      <c r="OVY99" s="921"/>
      <c r="OVZ99" s="921"/>
      <c r="OWA99" s="921"/>
      <c r="OWB99" s="921"/>
      <c r="OWC99" s="921"/>
      <c r="OWD99" s="921"/>
      <c r="OWE99" s="921"/>
      <c r="OWF99" s="921"/>
      <c r="OWG99" s="921"/>
      <c r="OWH99" s="921"/>
      <c r="OWI99" s="921"/>
      <c r="OWJ99" s="921"/>
      <c r="OWK99" s="921"/>
      <c r="OWL99" s="921"/>
      <c r="OWM99" s="921"/>
      <c r="OWN99" s="921"/>
      <c r="OWO99" s="921"/>
      <c r="OWP99" s="921"/>
      <c r="OWQ99" s="921"/>
      <c r="OWR99" s="921"/>
      <c r="OWS99" s="921"/>
      <c r="OWT99" s="921"/>
      <c r="OWU99" s="921"/>
      <c r="OWV99" s="921"/>
      <c r="OWW99" s="921"/>
      <c r="OWX99" s="921"/>
      <c r="OWY99" s="921"/>
      <c r="OWZ99" s="921"/>
      <c r="OXA99" s="921"/>
      <c r="OXB99" s="921"/>
      <c r="OXC99" s="921"/>
      <c r="OXD99" s="921"/>
      <c r="OXE99" s="921"/>
      <c r="OXF99" s="921"/>
      <c r="OXG99" s="921"/>
      <c r="OXH99" s="921"/>
      <c r="OXI99" s="921"/>
      <c r="OXJ99" s="921"/>
      <c r="OXK99" s="921"/>
      <c r="OXL99" s="921"/>
      <c r="OXM99" s="921"/>
      <c r="OXN99" s="921"/>
      <c r="OXO99" s="921"/>
      <c r="OXP99" s="921"/>
      <c r="OXQ99" s="921"/>
      <c r="OXR99" s="921"/>
      <c r="OXS99" s="921"/>
      <c r="OXT99" s="921"/>
      <c r="OXU99" s="921"/>
      <c r="OXV99" s="921"/>
      <c r="OXW99" s="921"/>
      <c r="OXX99" s="921"/>
      <c r="OXY99" s="921"/>
      <c r="OXZ99" s="921"/>
      <c r="OYA99" s="921"/>
      <c r="OYB99" s="921"/>
      <c r="OYC99" s="921"/>
      <c r="OYD99" s="921"/>
      <c r="OYE99" s="921"/>
      <c r="OYF99" s="921"/>
      <c r="OYG99" s="921"/>
      <c r="OYH99" s="921"/>
      <c r="OYI99" s="921"/>
      <c r="OYJ99" s="921"/>
      <c r="OYK99" s="921"/>
      <c r="OYL99" s="921"/>
      <c r="OYM99" s="921"/>
      <c r="OYN99" s="921"/>
      <c r="OYO99" s="921"/>
      <c r="OYP99" s="921"/>
      <c r="OYQ99" s="921"/>
      <c r="OYR99" s="921"/>
      <c r="OYS99" s="921"/>
      <c r="OYT99" s="921"/>
      <c r="OYU99" s="921"/>
      <c r="OYV99" s="921"/>
      <c r="OYW99" s="921"/>
      <c r="OYX99" s="921"/>
      <c r="OYY99" s="921"/>
      <c r="OYZ99" s="921"/>
      <c r="OZA99" s="921"/>
      <c r="OZB99" s="921"/>
      <c r="OZC99" s="921"/>
      <c r="OZD99" s="921"/>
      <c r="OZE99" s="921"/>
      <c r="OZF99" s="921"/>
      <c r="OZG99" s="921"/>
      <c r="OZH99" s="921"/>
      <c r="OZI99" s="921"/>
      <c r="OZJ99" s="921"/>
      <c r="OZK99" s="921"/>
      <c r="OZL99" s="921"/>
      <c r="OZM99" s="921"/>
      <c r="OZN99" s="921"/>
      <c r="OZO99" s="921"/>
      <c r="OZP99" s="921"/>
      <c r="OZQ99" s="921"/>
      <c r="OZR99" s="921"/>
      <c r="OZS99" s="921"/>
      <c r="OZT99" s="921"/>
      <c r="OZU99" s="921"/>
      <c r="OZV99" s="921"/>
      <c r="OZW99" s="921"/>
      <c r="OZX99" s="921"/>
      <c r="OZY99" s="921"/>
      <c r="OZZ99" s="921"/>
      <c r="PAA99" s="921"/>
      <c r="PAB99" s="921"/>
      <c r="PAC99" s="921"/>
      <c r="PAD99" s="921"/>
      <c r="PAE99" s="921"/>
      <c r="PAF99" s="921"/>
      <c r="PAG99" s="921"/>
      <c r="PAH99" s="921"/>
      <c r="PAI99" s="921"/>
      <c r="PAJ99" s="921"/>
      <c r="PAK99" s="921"/>
      <c r="PAL99" s="921"/>
      <c r="PAM99" s="921"/>
      <c r="PAN99" s="921"/>
      <c r="PAO99" s="921"/>
      <c r="PAP99" s="921"/>
      <c r="PAQ99" s="921"/>
      <c r="PAR99" s="921"/>
      <c r="PAS99" s="921"/>
      <c r="PAT99" s="921"/>
      <c r="PAU99" s="921"/>
      <c r="PAV99" s="921"/>
      <c r="PAW99" s="921"/>
      <c r="PAX99" s="921"/>
      <c r="PAY99" s="921"/>
      <c r="PAZ99" s="921"/>
      <c r="PBA99" s="921"/>
      <c r="PBB99" s="921"/>
      <c r="PBC99" s="921"/>
      <c r="PBD99" s="921"/>
      <c r="PBE99" s="921"/>
      <c r="PBF99" s="921"/>
      <c r="PBG99" s="921"/>
      <c r="PBH99" s="921"/>
      <c r="PBI99" s="921"/>
      <c r="PBJ99" s="921"/>
      <c r="PBK99" s="921"/>
      <c r="PBL99" s="921"/>
      <c r="PBM99" s="921"/>
      <c r="PBN99" s="921"/>
      <c r="PBO99" s="921"/>
      <c r="PBP99" s="921"/>
      <c r="PBQ99" s="921"/>
      <c r="PBR99" s="921"/>
      <c r="PBS99" s="921"/>
      <c r="PBT99" s="921"/>
      <c r="PBU99" s="921"/>
      <c r="PBV99" s="921"/>
      <c r="PBW99" s="921"/>
      <c r="PBX99" s="921"/>
      <c r="PBY99" s="921"/>
      <c r="PBZ99" s="921"/>
      <c r="PCA99" s="921"/>
      <c r="PCB99" s="921"/>
      <c r="PCC99" s="921"/>
      <c r="PCD99" s="921"/>
      <c r="PCE99" s="921"/>
      <c r="PCF99" s="921"/>
      <c r="PCG99" s="921"/>
      <c r="PCH99" s="921"/>
      <c r="PCI99" s="921"/>
      <c r="PCJ99" s="921"/>
      <c r="PCK99" s="921"/>
      <c r="PCL99" s="921"/>
      <c r="PCM99" s="921"/>
      <c r="PCN99" s="921"/>
      <c r="PCO99" s="921"/>
      <c r="PCP99" s="921"/>
      <c r="PCQ99" s="921"/>
      <c r="PCR99" s="921"/>
      <c r="PCS99" s="921"/>
      <c r="PCT99" s="921"/>
      <c r="PCU99" s="921"/>
      <c r="PCV99" s="921"/>
      <c r="PCW99" s="921"/>
      <c r="PCX99" s="921"/>
      <c r="PCY99" s="921"/>
      <c r="PCZ99" s="921"/>
      <c r="PDA99" s="921"/>
      <c r="PDB99" s="921"/>
      <c r="PDC99" s="921"/>
      <c r="PDD99" s="921"/>
      <c r="PDE99" s="921"/>
      <c r="PDF99" s="921"/>
      <c r="PDG99" s="921"/>
      <c r="PDH99" s="921"/>
      <c r="PDI99" s="921"/>
      <c r="PDJ99" s="921"/>
      <c r="PDK99" s="921"/>
      <c r="PDL99" s="921"/>
      <c r="PDM99" s="921"/>
      <c r="PDN99" s="921"/>
      <c r="PDO99" s="921"/>
      <c r="PDP99" s="921"/>
      <c r="PDQ99" s="921"/>
      <c r="PDR99" s="921"/>
      <c r="PDS99" s="921"/>
      <c r="PDT99" s="921"/>
      <c r="PDU99" s="921"/>
      <c r="PDV99" s="921"/>
      <c r="PDW99" s="921"/>
      <c r="PDX99" s="921"/>
      <c r="PDY99" s="921"/>
      <c r="PDZ99" s="921"/>
      <c r="PEA99" s="921"/>
      <c r="PEB99" s="921"/>
      <c r="PEC99" s="921"/>
      <c r="PED99" s="921"/>
      <c r="PEE99" s="921"/>
      <c r="PEF99" s="921"/>
      <c r="PEG99" s="921"/>
      <c r="PEH99" s="921"/>
      <c r="PEI99" s="921"/>
      <c r="PEJ99" s="921"/>
      <c r="PEK99" s="921"/>
      <c r="PEL99" s="921"/>
      <c r="PEM99" s="921"/>
      <c r="PEN99" s="921"/>
      <c r="PEO99" s="921"/>
      <c r="PEP99" s="921"/>
      <c r="PEQ99" s="921"/>
      <c r="PER99" s="921"/>
      <c r="PES99" s="921"/>
      <c r="PET99" s="921"/>
      <c r="PEU99" s="921"/>
      <c r="PEV99" s="921"/>
      <c r="PEW99" s="921"/>
      <c r="PEX99" s="921"/>
      <c r="PEY99" s="921"/>
      <c r="PEZ99" s="921"/>
      <c r="PFA99" s="921"/>
      <c r="PFB99" s="921"/>
      <c r="PFC99" s="921"/>
      <c r="PFD99" s="921"/>
      <c r="PFE99" s="921"/>
      <c r="PFF99" s="921"/>
      <c r="PFG99" s="921"/>
      <c r="PFH99" s="921"/>
      <c r="PFI99" s="921"/>
      <c r="PFJ99" s="921"/>
      <c r="PFK99" s="921"/>
      <c r="PFL99" s="921"/>
      <c r="PFM99" s="921"/>
      <c r="PFN99" s="921"/>
      <c r="PFO99" s="921"/>
      <c r="PFP99" s="921"/>
      <c r="PFQ99" s="921"/>
      <c r="PFR99" s="921"/>
      <c r="PFS99" s="921"/>
      <c r="PFT99" s="921"/>
      <c r="PFU99" s="921"/>
      <c r="PFV99" s="921"/>
      <c r="PFW99" s="921"/>
      <c r="PFX99" s="921"/>
      <c r="PFY99" s="921"/>
      <c r="PFZ99" s="921"/>
      <c r="PGA99" s="921"/>
      <c r="PGB99" s="921"/>
      <c r="PGC99" s="921"/>
      <c r="PGD99" s="921"/>
      <c r="PGE99" s="921"/>
      <c r="PGF99" s="921"/>
      <c r="PGG99" s="921"/>
      <c r="PGH99" s="921"/>
      <c r="PGI99" s="921"/>
      <c r="PGJ99" s="921"/>
      <c r="PGK99" s="921"/>
      <c r="PGL99" s="921"/>
      <c r="PGM99" s="921"/>
      <c r="PGN99" s="921"/>
      <c r="PGO99" s="921"/>
      <c r="PGP99" s="921"/>
      <c r="PGQ99" s="921"/>
      <c r="PGR99" s="921"/>
      <c r="PGS99" s="921"/>
      <c r="PGT99" s="921"/>
      <c r="PGU99" s="921"/>
      <c r="PGV99" s="921"/>
      <c r="PGW99" s="921"/>
      <c r="PGX99" s="921"/>
      <c r="PGY99" s="921"/>
      <c r="PGZ99" s="921"/>
      <c r="PHA99" s="921"/>
      <c r="PHB99" s="921"/>
      <c r="PHC99" s="921"/>
      <c r="PHD99" s="921"/>
      <c r="PHE99" s="921"/>
      <c r="PHF99" s="921"/>
      <c r="PHG99" s="921"/>
      <c r="PHH99" s="921"/>
      <c r="PHI99" s="921"/>
      <c r="PHJ99" s="921"/>
      <c r="PHK99" s="921"/>
      <c r="PHL99" s="921"/>
      <c r="PHM99" s="921"/>
      <c r="PHN99" s="921"/>
      <c r="PHO99" s="921"/>
      <c r="PHP99" s="921"/>
      <c r="PHQ99" s="921"/>
      <c r="PHR99" s="921"/>
      <c r="PHS99" s="921"/>
      <c r="PHT99" s="921"/>
      <c r="PHU99" s="921"/>
      <c r="PHV99" s="921"/>
      <c r="PHW99" s="921"/>
      <c r="PHX99" s="921"/>
      <c r="PHY99" s="921"/>
      <c r="PHZ99" s="921"/>
      <c r="PIA99" s="921"/>
      <c r="PIB99" s="921"/>
      <c r="PIC99" s="921"/>
      <c r="PID99" s="921"/>
      <c r="PIE99" s="921"/>
      <c r="PIF99" s="921"/>
      <c r="PIG99" s="921"/>
      <c r="PIH99" s="921"/>
      <c r="PII99" s="921"/>
      <c r="PIJ99" s="921"/>
      <c r="PIK99" s="921"/>
      <c r="PIL99" s="921"/>
      <c r="PIM99" s="921"/>
      <c r="PIN99" s="921"/>
      <c r="PIO99" s="921"/>
      <c r="PIP99" s="921"/>
      <c r="PIQ99" s="921"/>
      <c r="PIR99" s="921"/>
      <c r="PIS99" s="921"/>
      <c r="PIT99" s="921"/>
      <c r="PIU99" s="921"/>
      <c r="PIV99" s="921"/>
      <c r="PIW99" s="921"/>
      <c r="PIX99" s="921"/>
      <c r="PIY99" s="921"/>
      <c r="PIZ99" s="921"/>
      <c r="PJA99" s="921"/>
      <c r="PJB99" s="921"/>
      <c r="PJC99" s="921"/>
      <c r="PJD99" s="921"/>
      <c r="PJE99" s="921"/>
      <c r="PJF99" s="921"/>
      <c r="PJG99" s="921"/>
      <c r="PJH99" s="921"/>
      <c r="PJI99" s="921"/>
      <c r="PJJ99" s="921"/>
      <c r="PJK99" s="921"/>
      <c r="PJL99" s="921"/>
      <c r="PJM99" s="921"/>
      <c r="PJN99" s="921"/>
      <c r="PJO99" s="921"/>
      <c r="PJP99" s="921"/>
      <c r="PJQ99" s="921"/>
      <c r="PJR99" s="921"/>
      <c r="PJS99" s="921"/>
      <c r="PJT99" s="921"/>
      <c r="PJU99" s="921"/>
      <c r="PJV99" s="921"/>
      <c r="PJW99" s="921"/>
      <c r="PJX99" s="921"/>
      <c r="PJY99" s="921"/>
      <c r="PJZ99" s="921"/>
      <c r="PKA99" s="921"/>
      <c r="PKB99" s="921"/>
      <c r="PKC99" s="921"/>
      <c r="PKD99" s="921"/>
      <c r="PKE99" s="921"/>
      <c r="PKF99" s="921"/>
      <c r="PKG99" s="921"/>
      <c r="PKH99" s="921"/>
      <c r="PKI99" s="921"/>
      <c r="PKJ99" s="921"/>
      <c r="PKK99" s="921"/>
      <c r="PKL99" s="921"/>
      <c r="PKM99" s="921"/>
      <c r="PKN99" s="921"/>
      <c r="PKO99" s="921"/>
      <c r="PKP99" s="921"/>
      <c r="PKQ99" s="921"/>
      <c r="PKR99" s="921"/>
      <c r="PKS99" s="921"/>
      <c r="PKT99" s="921"/>
      <c r="PKU99" s="921"/>
      <c r="PKV99" s="921"/>
      <c r="PKW99" s="921"/>
      <c r="PKX99" s="921"/>
      <c r="PKY99" s="921"/>
      <c r="PKZ99" s="921"/>
      <c r="PLA99" s="921"/>
      <c r="PLB99" s="921"/>
      <c r="PLC99" s="921"/>
      <c r="PLD99" s="921"/>
      <c r="PLE99" s="921"/>
      <c r="PLF99" s="921"/>
      <c r="PLG99" s="921"/>
      <c r="PLH99" s="921"/>
      <c r="PLI99" s="921"/>
      <c r="PLJ99" s="921"/>
      <c r="PLK99" s="921"/>
      <c r="PLL99" s="921"/>
      <c r="PLM99" s="921"/>
      <c r="PLN99" s="921"/>
      <c r="PLO99" s="921"/>
      <c r="PLP99" s="921"/>
      <c r="PLQ99" s="921"/>
      <c r="PLR99" s="921"/>
      <c r="PLS99" s="921"/>
      <c r="PLT99" s="921"/>
      <c r="PLU99" s="921"/>
      <c r="PLV99" s="921"/>
      <c r="PLW99" s="921"/>
      <c r="PLX99" s="921"/>
      <c r="PLY99" s="921"/>
      <c r="PLZ99" s="921"/>
      <c r="PMA99" s="921"/>
      <c r="PMB99" s="921"/>
      <c r="PMC99" s="921"/>
      <c r="PMD99" s="921"/>
      <c r="PME99" s="921"/>
      <c r="PMF99" s="921"/>
      <c r="PMG99" s="921"/>
      <c r="PMH99" s="921"/>
      <c r="PMI99" s="921"/>
      <c r="PMJ99" s="921"/>
      <c r="PMK99" s="921"/>
      <c r="PML99" s="921"/>
      <c r="PMM99" s="921"/>
      <c r="PMN99" s="921"/>
      <c r="PMO99" s="921"/>
      <c r="PMP99" s="921"/>
      <c r="PMQ99" s="921"/>
      <c r="PMR99" s="921"/>
      <c r="PMS99" s="921"/>
      <c r="PMT99" s="921"/>
      <c r="PMU99" s="921"/>
      <c r="PMV99" s="921"/>
      <c r="PMW99" s="921"/>
      <c r="PMX99" s="921"/>
      <c r="PMY99" s="921"/>
      <c r="PMZ99" s="921"/>
      <c r="PNA99" s="921"/>
      <c r="PNB99" s="921"/>
      <c r="PNC99" s="921"/>
      <c r="PND99" s="921"/>
      <c r="PNE99" s="921"/>
      <c r="PNF99" s="921"/>
      <c r="PNG99" s="921"/>
      <c r="PNH99" s="921"/>
      <c r="PNI99" s="921"/>
      <c r="PNJ99" s="921"/>
      <c r="PNK99" s="921"/>
      <c r="PNL99" s="921"/>
      <c r="PNM99" s="921"/>
      <c r="PNN99" s="921"/>
      <c r="PNO99" s="921"/>
      <c r="PNP99" s="921"/>
      <c r="PNQ99" s="921"/>
      <c r="PNR99" s="921"/>
      <c r="PNS99" s="921"/>
      <c r="PNT99" s="921"/>
      <c r="PNU99" s="921"/>
      <c r="PNV99" s="921"/>
      <c r="PNW99" s="921"/>
      <c r="PNX99" s="921"/>
      <c r="PNY99" s="921"/>
      <c r="PNZ99" s="921"/>
      <c r="POA99" s="921"/>
      <c r="POB99" s="921"/>
      <c r="POC99" s="921"/>
      <c r="POD99" s="921"/>
      <c r="POE99" s="921"/>
      <c r="POF99" s="921"/>
      <c r="POG99" s="921"/>
      <c r="POH99" s="921"/>
      <c r="POI99" s="921"/>
      <c r="POJ99" s="921"/>
      <c r="POK99" s="921"/>
      <c r="POL99" s="921"/>
      <c r="POM99" s="921"/>
      <c r="PON99" s="921"/>
      <c r="POO99" s="921"/>
      <c r="POP99" s="921"/>
      <c r="POQ99" s="921"/>
      <c r="POR99" s="921"/>
      <c r="POS99" s="921"/>
      <c r="POT99" s="921"/>
      <c r="POU99" s="921"/>
      <c r="POV99" s="921"/>
      <c r="POW99" s="921"/>
      <c r="POX99" s="921"/>
      <c r="POY99" s="921"/>
      <c r="POZ99" s="921"/>
      <c r="PPA99" s="921"/>
      <c r="PPB99" s="921"/>
      <c r="PPC99" s="921"/>
      <c r="PPD99" s="921"/>
      <c r="PPE99" s="921"/>
      <c r="PPF99" s="921"/>
      <c r="PPG99" s="921"/>
      <c r="PPH99" s="921"/>
      <c r="PPI99" s="921"/>
      <c r="PPJ99" s="921"/>
      <c r="PPK99" s="921"/>
      <c r="PPL99" s="921"/>
      <c r="PPM99" s="921"/>
      <c r="PPN99" s="921"/>
      <c r="PPO99" s="921"/>
      <c r="PPP99" s="921"/>
      <c r="PPQ99" s="921"/>
      <c r="PPR99" s="921"/>
      <c r="PPS99" s="921"/>
      <c r="PPT99" s="921"/>
      <c r="PPU99" s="921"/>
      <c r="PPV99" s="921"/>
      <c r="PPW99" s="921"/>
      <c r="PPX99" s="921"/>
      <c r="PPY99" s="921"/>
      <c r="PPZ99" s="921"/>
      <c r="PQA99" s="921"/>
      <c r="PQB99" s="921"/>
      <c r="PQC99" s="921"/>
      <c r="PQD99" s="921"/>
      <c r="PQE99" s="921"/>
      <c r="PQF99" s="921"/>
      <c r="PQG99" s="921"/>
      <c r="PQH99" s="921"/>
      <c r="PQI99" s="921"/>
      <c r="PQJ99" s="921"/>
      <c r="PQK99" s="921"/>
      <c r="PQL99" s="921"/>
      <c r="PQM99" s="921"/>
      <c r="PQN99" s="921"/>
      <c r="PQO99" s="921"/>
      <c r="PQP99" s="921"/>
      <c r="PQQ99" s="921"/>
      <c r="PQR99" s="921"/>
      <c r="PQS99" s="921"/>
      <c r="PQT99" s="921"/>
      <c r="PQU99" s="921"/>
      <c r="PQV99" s="921"/>
      <c r="PQW99" s="921"/>
      <c r="PQX99" s="921"/>
      <c r="PQY99" s="921"/>
      <c r="PQZ99" s="921"/>
      <c r="PRA99" s="921"/>
      <c r="PRB99" s="921"/>
      <c r="PRC99" s="921"/>
      <c r="PRD99" s="921"/>
      <c r="PRE99" s="921"/>
      <c r="PRF99" s="921"/>
      <c r="PRG99" s="921"/>
      <c r="PRH99" s="921"/>
      <c r="PRI99" s="921"/>
      <c r="PRJ99" s="921"/>
      <c r="PRK99" s="921"/>
      <c r="PRL99" s="921"/>
      <c r="PRM99" s="921"/>
      <c r="PRN99" s="921"/>
      <c r="PRO99" s="921"/>
      <c r="PRP99" s="921"/>
      <c r="PRQ99" s="921"/>
      <c r="PRR99" s="921"/>
      <c r="PRS99" s="921"/>
      <c r="PRT99" s="921"/>
      <c r="PRU99" s="921"/>
      <c r="PRV99" s="921"/>
      <c r="PRW99" s="921"/>
      <c r="PRX99" s="921"/>
      <c r="PRY99" s="921"/>
      <c r="PRZ99" s="921"/>
      <c r="PSA99" s="921"/>
      <c r="PSB99" s="921"/>
      <c r="PSC99" s="921"/>
      <c r="PSD99" s="921"/>
      <c r="PSE99" s="921"/>
      <c r="PSF99" s="921"/>
      <c r="PSG99" s="921"/>
      <c r="PSH99" s="921"/>
      <c r="PSI99" s="921"/>
      <c r="PSJ99" s="921"/>
      <c r="PSK99" s="921"/>
      <c r="PSL99" s="921"/>
      <c r="PSM99" s="921"/>
      <c r="PSN99" s="921"/>
      <c r="PSO99" s="921"/>
      <c r="PSP99" s="921"/>
      <c r="PSQ99" s="921"/>
      <c r="PSR99" s="921"/>
      <c r="PSS99" s="921"/>
      <c r="PST99" s="921"/>
      <c r="PSU99" s="921"/>
      <c r="PSV99" s="921"/>
      <c r="PSW99" s="921"/>
      <c r="PSX99" s="921"/>
      <c r="PSY99" s="921"/>
      <c r="PSZ99" s="921"/>
      <c r="PTA99" s="921"/>
      <c r="PTB99" s="921"/>
      <c r="PTC99" s="921"/>
      <c r="PTD99" s="921"/>
      <c r="PTE99" s="921"/>
      <c r="PTF99" s="921"/>
      <c r="PTG99" s="921"/>
      <c r="PTH99" s="921"/>
      <c r="PTI99" s="921"/>
      <c r="PTJ99" s="921"/>
      <c r="PTK99" s="921"/>
      <c r="PTL99" s="921"/>
      <c r="PTM99" s="921"/>
      <c r="PTN99" s="921"/>
      <c r="PTO99" s="921"/>
      <c r="PTP99" s="921"/>
      <c r="PTQ99" s="921"/>
      <c r="PTR99" s="921"/>
      <c r="PTS99" s="921"/>
      <c r="PTT99" s="921"/>
      <c r="PTU99" s="921"/>
      <c r="PTV99" s="921"/>
      <c r="PTW99" s="921"/>
      <c r="PTX99" s="921"/>
      <c r="PTY99" s="921"/>
      <c r="PTZ99" s="921"/>
      <c r="PUA99" s="921"/>
      <c r="PUB99" s="921"/>
      <c r="PUC99" s="921"/>
      <c r="PUD99" s="921"/>
      <c r="PUE99" s="921"/>
      <c r="PUF99" s="921"/>
      <c r="PUG99" s="921"/>
      <c r="PUH99" s="921"/>
      <c r="PUI99" s="921"/>
      <c r="PUJ99" s="921"/>
      <c r="PUK99" s="921"/>
      <c r="PUL99" s="921"/>
      <c r="PUM99" s="921"/>
      <c r="PUN99" s="921"/>
      <c r="PUO99" s="921"/>
      <c r="PUP99" s="921"/>
      <c r="PUQ99" s="921"/>
      <c r="PUR99" s="921"/>
      <c r="PUS99" s="921"/>
      <c r="PUT99" s="921"/>
      <c r="PUU99" s="921"/>
      <c r="PUV99" s="921"/>
      <c r="PUW99" s="921"/>
      <c r="PUX99" s="921"/>
      <c r="PUY99" s="921"/>
      <c r="PUZ99" s="921"/>
      <c r="PVA99" s="921"/>
      <c r="PVB99" s="921"/>
      <c r="PVC99" s="921"/>
      <c r="PVD99" s="921"/>
      <c r="PVE99" s="921"/>
      <c r="PVF99" s="921"/>
      <c r="PVG99" s="921"/>
      <c r="PVH99" s="921"/>
      <c r="PVI99" s="921"/>
      <c r="PVJ99" s="921"/>
      <c r="PVK99" s="921"/>
      <c r="PVL99" s="921"/>
      <c r="PVM99" s="921"/>
      <c r="PVN99" s="921"/>
      <c r="PVO99" s="921"/>
      <c r="PVP99" s="921"/>
      <c r="PVQ99" s="921"/>
      <c r="PVR99" s="921"/>
      <c r="PVS99" s="921"/>
      <c r="PVT99" s="921"/>
      <c r="PVU99" s="921"/>
      <c r="PVV99" s="921"/>
      <c r="PVW99" s="921"/>
      <c r="PVX99" s="921"/>
      <c r="PVY99" s="921"/>
      <c r="PVZ99" s="921"/>
      <c r="PWA99" s="921"/>
      <c r="PWB99" s="921"/>
      <c r="PWC99" s="921"/>
      <c r="PWD99" s="921"/>
      <c r="PWE99" s="921"/>
      <c r="PWF99" s="921"/>
      <c r="PWG99" s="921"/>
      <c r="PWH99" s="921"/>
      <c r="PWI99" s="921"/>
      <c r="PWJ99" s="921"/>
      <c r="PWK99" s="921"/>
      <c r="PWL99" s="921"/>
      <c r="PWM99" s="921"/>
      <c r="PWN99" s="921"/>
      <c r="PWO99" s="921"/>
      <c r="PWP99" s="921"/>
      <c r="PWQ99" s="921"/>
      <c r="PWR99" s="921"/>
      <c r="PWS99" s="921"/>
      <c r="PWT99" s="921"/>
      <c r="PWU99" s="921"/>
      <c r="PWV99" s="921"/>
      <c r="PWW99" s="921"/>
      <c r="PWX99" s="921"/>
      <c r="PWY99" s="921"/>
      <c r="PWZ99" s="921"/>
      <c r="PXA99" s="921"/>
      <c r="PXB99" s="921"/>
      <c r="PXC99" s="921"/>
      <c r="PXD99" s="921"/>
      <c r="PXE99" s="921"/>
      <c r="PXF99" s="921"/>
      <c r="PXG99" s="921"/>
      <c r="PXH99" s="921"/>
      <c r="PXI99" s="921"/>
      <c r="PXJ99" s="921"/>
      <c r="PXK99" s="921"/>
      <c r="PXL99" s="921"/>
      <c r="PXM99" s="921"/>
      <c r="PXN99" s="921"/>
      <c r="PXO99" s="921"/>
      <c r="PXP99" s="921"/>
      <c r="PXQ99" s="921"/>
      <c r="PXR99" s="921"/>
      <c r="PXS99" s="921"/>
      <c r="PXT99" s="921"/>
      <c r="PXU99" s="921"/>
      <c r="PXV99" s="921"/>
      <c r="PXW99" s="921"/>
      <c r="PXX99" s="921"/>
      <c r="PXY99" s="921"/>
      <c r="PXZ99" s="921"/>
      <c r="PYA99" s="921"/>
      <c r="PYB99" s="921"/>
      <c r="PYC99" s="921"/>
      <c r="PYD99" s="921"/>
      <c r="PYE99" s="921"/>
      <c r="PYF99" s="921"/>
      <c r="PYG99" s="921"/>
      <c r="PYH99" s="921"/>
      <c r="PYI99" s="921"/>
      <c r="PYJ99" s="921"/>
      <c r="PYK99" s="921"/>
      <c r="PYL99" s="921"/>
      <c r="PYM99" s="921"/>
      <c r="PYN99" s="921"/>
      <c r="PYO99" s="921"/>
      <c r="PYP99" s="921"/>
      <c r="PYQ99" s="921"/>
      <c r="PYR99" s="921"/>
      <c r="PYS99" s="921"/>
      <c r="PYT99" s="921"/>
      <c r="PYU99" s="921"/>
      <c r="PYV99" s="921"/>
      <c r="PYW99" s="921"/>
      <c r="PYX99" s="921"/>
      <c r="PYY99" s="921"/>
      <c r="PYZ99" s="921"/>
      <c r="PZA99" s="921"/>
      <c r="PZB99" s="921"/>
      <c r="PZC99" s="921"/>
      <c r="PZD99" s="921"/>
      <c r="PZE99" s="921"/>
      <c r="PZF99" s="921"/>
      <c r="PZG99" s="921"/>
      <c r="PZH99" s="921"/>
      <c r="PZI99" s="921"/>
      <c r="PZJ99" s="921"/>
      <c r="PZK99" s="921"/>
      <c r="PZL99" s="921"/>
      <c r="PZM99" s="921"/>
      <c r="PZN99" s="921"/>
      <c r="PZO99" s="921"/>
      <c r="PZP99" s="921"/>
      <c r="PZQ99" s="921"/>
      <c r="PZR99" s="921"/>
      <c r="PZS99" s="921"/>
      <c r="PZT99" s="921"/>
      <c r="PZU99" s="921"/>
      <c r="PZV99" s="921"/>
      <c r="PZW99" s="921"/>
      <c r="PZX99" s="921"/>
      <c r="PZY99" s="921"/>
      <c r="PZZ99" s="921"/>
      <c r="QAA99" s="921"/>
      <c r="QAB99" s="921"/>
      <c r="QAC99" s="921"/>
      <c r="QAD99" s="921"/>
      <c r="QAE99" s="921"/>
      <c r="QAF99" s="921"/>
      <c r="QAG99" s="921"/>
      <c r="QAH99" s="921"/>
      <c r="QAI99" s="921"/>
      <c r="QAJ99" s="921"/>
      <c r="QAK99" s="921"/>
      <c r="QAL99" s="921"/>
      <c r="QAM99" s="921"/>
      <c r="QAN99" s="921"/>
      <c r="QAO99" s="921"/>
      <c r="QAP99" s="921"/>
      <c r="QAQ99" s="921"/>
      <c r="QAR99" s="921"/>
      <c r="QAS99" s="921"/>
      <c r="QAT99" s="921"/>
      <c r="QAU99" s="921"/>
      <c r="QAV99" s="921"/>
      <c r="QAW99" s="921"/>
      <c r="QAX99" s="921"/>
      <c r="QAY99" s="921"/>
      <c r="QAZ99" s="921"/>
      <c r="QBA99" s="921"/>
      <c r="QBB99" s="921"/>
      <c r="QBC99" s="921"/>
      <c r="QBD99" s="921"/>
      <c r="QBE99" s="921"/>
      <c r="QBF99" s="921"/>
      <c r="QBG99" s="921"/>
      <c r="QBH99" s="921"/>
      <c r="QBI99" s="921"/>
      <c r="QBJ99" s="921"/>
      <c r="QBK99" s="921"/>
      <c r="QBL99" s="921"/>
      <c r="QBM99" s="921"/>
      <c r="QBN99" s="921"/>
      <c r="QBO99" s="921"/>
      <c r="QBP99" s="921"/>
      <c r="QBQ99" s="921"/>
      <c r="QBR99" s="921"/>
      <c r="QBS99" s="921"/>
      <c r="QBT99" s="921"/>
      <c r="QBU99" s="921"/>
      <c r="QBV99" s="921"/>
      <c r="QBW99" s="921"/>
      <c r="QBX99" s="921"/>
      <c r="QBY99" s="921"/>
      <c r="QBZ99" s="921"/>
      <c r="QCA99" s="921"/>
      <c r="QCB99" s="921"/>
      <c r="QCC99" s="921"/>
      <c r="QCD99" s="921"/>
      <c r="QCE99" s="921"/>
      <c r="QCF99" s="921"/>
      <c r="QCG99" s="921"/>
      <c r="QCH99" s="921"/>
      <c r="QCI99" s="921"/>
      <c r="QCJ99" s="921"/>
      <c r="QCK99" s="921"/>
      <c r="QCL99" s="921"/>
      <c r="QCM99" s="921"/>
      <c r="QCN99" s="921"/>
      <c r="QCO99" s="921"/>
      <c r="QCP99" s="921"/>
      <c r="QCQ99" s="921"/>
      <c r="QCR99" s="921"/>
      <c r="QCS99" s="921"/>
      <c r="QCT99" s="921"/>
      <c r="QCU99" s="921"/>
      <c r="QCV99" s="921"/>
      <c r="QCW99" s="921"/>
      <c r="QCX99" s="921"/>
      <c r="QCY99" s="921"/>
      <c r="QCZ99" s="921"/>
      <c r="QDA99" s="921"/>
      <c r="QDB99" s="921"/>
      <c r="QDC99" s="921"/>
      <c r="QDD99" s="921"/>
      <c r="QDE99" s="921"/>
      <c r="QDF99" s="921"/>
      <c r="QDG99" s="921"/>
      <c r="QDH99" s="921"/>
      <c r="QDI99" s="921"/>
      <c r="QDJ99" s="921"/>
      <c r="QDK99" s="921"/>
      <c r="QDL99" s="921"/>
      <c r="QDM99" s="921"/>
      <c r="QDN99" s="921"/>
      <c r="QDO99" s="921"/>
      <c r="QDP99" s="921"/>
      <c r="QDQ99" s="921"/>
      <c r="QDR99" s="921"/>
      <c r="QDS99" s="921"/>
      <c r="QDT99" s="921"/>
      <c r="QDU99" s="921"/>
      <c r="QDV99" s="921"/>
      <c r="QDW99" s="921"/>
      <c r="QDX99" s="921"/>
      <c r="QDY99" s="921"/>
      <c r="QDZ99" s="921"/>
      <c r="QEA99" s="921"/>
      <c r="QEB99" s="921"/>
      <c r="QEC99" s="921"/>
      <c r="QED99" s="921"/>
      <c r="QEE99" s="921"/>
      <c r="QEF99" s="921"/>
      <c r="QEG99" s="921"/>
      <c r="QEH99" s="921"/>
      <c r="QEI99" s="921"/>
      <c r="QEJ99" s="921"/>
      <c r="QEK99" s="921"/>
      <c r="QEL99" s="921"/>
      <c r="QEM99" s="921"/>
      <c r="QEN99" s="921"/>
      <c r="QEO99" s="921"/>
      <c r="QEP99" s="921"/>
      <c r="QEQ99" s="921"/>
      <c r="QER99" s="921"/>
      <c r="QES99" s="921"/>
      <c r="QET99" s="921"/>
      <c r="QEU99" s="921"/>
      <c r="QEV99" s="921"/>
      <c r="QEW99" s="921"/>
      <c r="QEX99" s="921"/>
      <c r="QEY99" s="921"/>
      <c r="QEZ99" s="921"/>
      <c r="QFA99" s="921"/>
      <c r="QFB99" s="921"/>
      <c r="QFC99" s="921"/>
      <c r="QFD99" s="921"/>
      <c r="QFE99" s="921"/>
      <c r="QFF99" s="921"/>
      <c r="QFG99" s="921"/>
      <c r="QFH99" s="921"/>
      <c r="QFI99" s="921"/>
      <c r="QFJ99" s="921"/>
      <c r="QFK99" s="921"/>
      <c r="QFL99" s="921"/>
      <c r="QFM99" s="921"/>
      <c r="QFN99" s="921"/>
      <c r="QFO99" s="921"/>
      <c r="QFP99" s="921"/>
      <c r="QFQ99" s="921"/>
      <c r="QFR99" s="921"/>
      <c r="QFS99" s="921"/>
      <c r="QFT99" s="921"/>
      <c r="QFU99" s="921"/>
      <c r="QFV99" s="921"/>
      <c r="QFW99" s="921"/>
      <c r="QFX99" s="921"/>
      <c r="QFY99" s="921"/>
      <c r="QFZ99" s="921"/>
      <c r="QGA99" s="921"/>
      <c r="QGB99" s="921"/>
      <c r="QGC99" s="921"/>
      <c r="QGD99" s="921"/>
      <c r="QGE99" s="921"/>
      <c r="QGF99" s="921"/>
      <c r="QGG99" s="921"/>
      <c r="QGH99" s="921"/>
      <c r="QGI99" s="921"/>
      <c r="QGJ99" s="921"/>
      <c r="QGK99" s="921"/>
      <c r="QGL99" s="921"/>
      <c r="QGM99" s="921"/>
      <c r="QGN99" s="921"/>
      <c r="QGO99" s="921"/>
      <c r="QGP99" s="921"/>
      <c r="QGQ99" s="921"/>
      <c r="QGR99" s="921"/>
      <c r="QGS99" s="921"/>
      <c r="QGT99" s="921"/>
      <c r="QGU99" s="921"/>
      <c r="QGV99" s="921"/>
      <c r="QGW99" s="921"/>
      <c r="QGX99" s="921"/>
      <c r="QGY99" s="921"/>
      <c r="QGZ99" s="921"/>
      <c r="QHA99" s="921"/>
      <c r="QHB99" s="921"/>
      <c r="QHC99" s="921"/>
      <c r="QHD99" s="921"/>
      <c r="QHE99" s="921"/>
      <c r="QHF99" s="921"/>
      <c r="QHG99" s="921"/>
      <c r="QHH99" s="921"/>
      <c r="QHI99" s="921"/>
      <c r="QHJ99" s="921"/>
      <c r="QHK99" s="921"/>
      <c r="QHL99" s="921"/>
      <c r="QHM99" s="921"/>
      <c r="QHN99" s="921"/>
      <c r="QHO99" s="921"/>
      <c r="QHP99" s="921"/>
      <c r="QHQ99" s="921"/>
      <c r="QHR99" s="921"/>
      <c r="QHS99" s="921"/>
      <c r="QHT99" s="921"/>
      <c r="QHU99" s="921"/>
      <c r="QHV99" s="921"/>
      <c r="QHW99" s="921"/>
      <c r="QHX99" s="921"/>
      <c r="QHY99" s="921"/>
      <c r="QHZ99" s="921"/>
      <c r="QIA99" s="921"/>
      <c r="QIB99" s="921"/>
      <c r="QIC99" s="921"/>
      <c r="QID99" s="921"/>
      <c r="QIE99" s="921"/>
      <c r="QIF99" s="921"/>
      <c r="QIG99" s="921"/>
      <c r="QIH99" s="921"/>
      <c r="QII99" s="921"/>
      <c r="QIJ99" s="921"/>
      <c r="QIK99" s="921"/>
      <c r="QIL99" s="921"/>
      <c r="QIM99" s="921"/>
      <c r="QIN99" s="921"/>
      <c r="QIO99" s="921"/>
      <c r="QIP99" s="921"/>
      <c r="QIQ99" s="921"/>
      <c r="QIR99" s="921"/>
      <c r="QIS99" s="921"/>
      <c r="QIT99" s="921"/>
      <c r="QIU99" s="921"/>
      <c r="QIV99" s="921"/>
      <c r="QIW99" s="921"/>
      <c r="QIX99" s="921"/>
      <c r="QIY99" s="921"/>
      <c r="QIZ99" s="921"/>
      <c r="QJA99" s="921"/>
      <c r="QJB99" s="921"/>
      <c r="QJC99" s="921"/>
      <c r="QJD99" s="921"/>
      <c r="QJE99" s="921"/>
      <c r="QJF99" s="921"/>
      <c r="QJG99" s="921"/>
      <c r="QJH99" s="921"/>
      <c r="QJI99" s="921"/>
      <c r="QJJ99" s="921"/>
      <c r="QJK99" s="921"/>
      <c r="QJL99" s="921"/>
      <c r="QJM99" s="921"/>
      <c r="QJN99" s="921"/>
      <c r="QJO99" s="921"/>
      <c r="QJP99" s="921"/>
      <c r="QJQ99" s="921"/>
      <c r="QJR99" s="921"/>
      <c r="QJS99" s="921"/>
      <c r="QJT99" s="921"/>
      <c r="QJU99" s="921"/>
      <c r="QJV99" s="921"/>
      <c r="QJW99" s="921"/>
      <c r="QJX99" s="921"/>
      <c r="QJY99" s="921"/>
      <c r="QJZ99" s="921"/>
      <c r="QKA99" s="921"/>
      <c r="QKB99" s="921"/>
      <c r="QKC99" s="921"/>
      <c r="QKD99" s="921"/>
      <c r="QKE99" s="921"/>
      <c r="QKF99" s="921"/>
      <c r="QKG99" s="921"/>
      <c r="QKH99" s="921"/>
      <c r="QKI99" s="921"/>
      <c r="QKJ99" s="921"/>
      <c r="QKK99" s="921"/>
      <c r="QKL99" s="921"/>
      <c r="QKM99" s="921"/>
      <c r="QKN99" s="921"/>
      <c r="QKO99" s="921"/>
      <c r="QKP99" s="921"/>
      <c r="QKQ99" s="921"/>
      <c r="QKR99" s="921"/>
      <c r="QKS99" s="921"/>
      <c r="QKT99" s="921"/>
      <c r="QKU99" s="921"/>
      <c r="QKV99" s="921"/>
      <c r="QKW99" s="921"/>
      <c r="QKX99" s="921"/>
      <c r="QKY99" s="921"/>
      <c r="QKZ99" s="921"/>
      <c r="QLA99" s="921"/>
      <c r="QLB99" s="921"/>
      <c r="QLC99" s="921"/>
      <c r="QLD99" s="921"/>
      <c r="QLE99" s="921"/>
      <c r="QLF99" s="921"/>
      <c r="QLG99" s="921"/>
      <c r="QLH99" s="921"/>
      <c r="QLI99" s="921"/>
      <c r="QLJ99" s="921"/>
      <c r="QLK99" s="921"/>
      <c r="QLL99" s="921"/>
      <c r="QLM99" s="921"/>
      <c r="QLN99" s="921"/>
      <c r="QLO99" s="921"/>
      <c r="QLP99" s="921"/>
      <c r="QLQ99" s="921"/>
      <c r="QLR99" s="921"/>
      <c r="QLS99" s="921"/>
      <c r="QLT99" s="921"/>
      <c r="QLU99" s="921"/>
      <c r="QLV99" s="921"/>
      <c r="QLW99" s="921"/>
      <c r="QLX99" s="921"/>
      <c r="QLY99" s="921"/>
      <c r="QLZ99" s="921"/>
      <c r="QMA99" s="921"/>
      <c r="QMB99" s="921"/>
      <c r="QMC99" s="921"/>
      <c r="QMD99" s="921"/>
      <c r="QME99" s="921"/>
      <c r="QMF99" s="921"/>
      <c r="QMG99" s="921"/>
      <c r="QMH99" s="921"/>
      <c r="QMI99" s="921"/>
      <c r="QMJ99" s="921"/>
      <c r="QMK99" s="921"/>
      <c r="QML99" s="921"/>
      <c r="QMM99" s="921"/>
      <c r="QMN99" s="921"/>
      <c r="QMO99" s="921"/>
      <c r="QMP99" s="921"/>
      <c r="QMQ99" s="921"/>
      <c r="QMR99" s="921"/>
      <c r="QMS99" s="921"/>
      <c r="QMT99" s="921"/>
      <c r="QMU99" s="921"/>
      <c r="QMV99" s="921"/>
      <c r="QMW99" s="921"/>
      <c r="QMX99" s="921"/>
      <c r="QMY99" s="921"/>
      <c r="QMZ99" s="921"/>
      <c r="QNA99" s="921"/>
      <c r="QNB99" s="921"/>
      <c r="QNC99" s="921"/>
      <c r="QND99" s="921"/>
      <c r="QNE99" s="921"/>
      <c r="QNF99" s="921"/>
      <c r="QNG99" s="921"/>
      <c r="QNH99" s="921"/>
      <c r="QNI99" s="921"/>
      <c r="QNJ99" s="921"/>
      <c r="QNK99" s="921"/>
      <c r="QNL99" s="921"/>
      <c r="QNM99" s="921"/>
      <c r="QNN99" s="921"/>
      <c r="QNO99" s="921"/>
      <c r="QNP99" s="921"/>
      <c r="QNQ99" s="921"/>
      <c r="QNR99" s="921"/>
      <c r="QNS99" s="921"/>
      <c r="QNT99" s="921"/>
      <c r="QNU99" s="921"/>
      <c r="QNV99" s="921"/>
      <c r="QNW99" s="921"/>
      <c r="QNX99" s="921"/>
      <c r="QNY99" s="921"/>
      <c r="QNZ99" s="921"/>
      <c r="QOA99" s="921"/>
      <c r="QOB99" s="921"/>
      <c r="QOC99" s="921"/>
      <c r="QOD99" s="921"/>
      <c r="QOE99" s="921"/>
      <c r="QOF99" s="921"/>
      <c r="QOG99" s="921"/>
      <c r="QOH99" s="921"/>
      <c r="QOI99" s="921"/>
      <c r="QOJ99" s="921"/>
      <c r="QOK99" s="921"/>
      <c r="QOL99" s="921"/>
      <c r="QOM99" s="921"/>
      <c r="QON99" s="921"/>
      <c r="QOO99" s="921"/>
      <c r="QOP99" s="921"/>
      <c r="QOQ99" s="921"/>
      <c r="QOR99" s="921"/>
      <c r="QOS99" s="921"/>
      <c r="QOT99" s="921"/>
      <c r="QOU99" s="921"/>
      <c r="QOV99" s="921"/>
      <c r="QOW99" s="921"/>
      <c r="QOX99" s="921"/>
      <c r="QOY99" s="921"/>
      <c r="QOZ99" s="921"/>
      <c r="QPA99" s="921"/>
      <c r="QPB99" s="921"/>
      <c r="QPC99" s="921"/>
      <c r="QPD99" s="921"/>
      <c r="QPE99" s="921"/>
      <c r="QPF99" s="921"/>
      <c r="QPG99" s="921"/>
      <c r="QPH99" s="921"/>
      <c r="QPI99" s="921"/>
      <c r="QPJ99" s="921"/>
      <c r="QPK99" s="921"/>
      <c r="QPL99" s="921"/>
      <c r="QPM99" s="921"/>
      <c r="QPN99" s="921"/>
      <c r="QPO99" s="921"/>
      <c r="QPP99" s="921"/>
      <c r="QPQ99" s="921"/>
      <c r="QPR99" s="921"/>
      <c r="QPS99" s="921"/>
      <c r="QPT99" s="921"/>
      <c r="QPU99" s="921"/>
      <c r="QPV99" s="921"/>
      <c r="QPW99" s="921"/>
      <c r="QPX99" s="921"/>
      <c r="QPY99" s="921"/>
      <c r="QPZ99" s="921"/>
      <c r="QQA99" s="921"/>
      <c r="QQB99" s="921"/>
      <c r="QQC99" s="921"/>
      <c r="QQD99" s="921"/>
      <c r="QQE99" s="921"/>
      <c r="QQF99" s="921"/>
      <c r="QQG99" s="921"/>
      <c r="QQH99" s="921"/>
      <c r="QQI99" s="921"/>
      <c r="QQJ99" s="921"/>
      <c r="QQK99" s="921"/>
      <c r="QQL99" s="921"/>
      <c r="QQM99" s="921"/>
      <c r="QQN99" s="921"/>
      <c r="QQO99" s="921"/>
      <c r="QQP99" s="921"/>
      <c r="QQQ99" s="921"/>
      <c r="QQR99" s="921"/>
      <c r="QQS99" s="921"/>
      <c r="QQT99" s="921"/>
      <c r="QQU99" s="921"/>
      <c r="QQV99" s="921"/>
      <c r="QQW99" s="921"/>
      <c r="QQX99" s="921"/>
      <c r="QQY99" s="921"/>
      <c r="QQZ99" s="921"/>
      <c r="QRA99" s="921"/>
      <c r="QRB99" s="921"/>
      <c r="QRC99" s="921"/>
      <c r="QRD99" s="921"/>
      <c r="QRE99" s="921"/>
      <c r="QRF99" s="921"/>
      <c r="QRG99" s="921"/>
      <c r="QRH99" s="921"/>
      <c r="QRI99" s="921"/>
      <c r="QRJ99" s="921"/>
      <c r="QRK99" s="921"/>
      <c r="QRL99" s="921"/>
      <c r="QRM99" s="921"/>
      <c r="QRN99" s="921"/>
      <c r="QRO99" s="921"/>
      <c r="QRP99" s="921"/>
      <c r="QRQ99" s="921"/>
      <c r="QRR99" s="921"/>
      <c r="QRS99" s="921"/>
      <c r="QRT99" s="921"/>
      <c r="QRU99" s="921"/>
      <c r="QRV99" s="921"/>
      <c r="QRW99" s="921"/>
      <c r="QRX99" s="921"/>
      <c r="QRY99" s="921"/>
      <c r="QRZ99" s="921"/>
      <c r="QSA99" s="921"/>
      <c r="QSB99" s="921"/>
      <c r="QSC99" s="921"/>
      <c r="QSD99" s="921"/>
      <c r="QSE99" s="921"/>
      <c r="QSF99" s="921"/>
      <c r="QSG99" s="921"/>
      <c r="QSH99" s="921"/>
      <c r="QSI99" s="921"/>
      <c r="QSJ99" s="921"/>
      <c r="QSK99" s="921"/>
      <c r="QSL99" s="921"/>
      <c r="QSM99" s="921"/>
      <c r="QSN99" s="921"/>
      <c r="QSO99" s="921"/>
      <c r="QSP99" s="921"/>
      <c r="QSQ99" s="921"/>
      <c r="QSR99" s="921"/>
      <c r="QSS99" s="921"/>
      <c r="QST99" s="921"/>
      <c r="QSU99" s="921"/>
      <c r="QSV99" s="921"/>
      <c r="QSW99" s="921"/>
      <c r="QSX99" s="921"/>
      <c r="QSY99" s="921"/>
      <c r="QSZ99" s="921"/>
      <c r="QTA99" s="921"/>
      <c r="QTB99" s="921"/>
      <c r="QTC99" s="921"/>
      <c r="QTD99" s="921"/>
      <c r="QTE99" s="921"/>
      <c r="QTF99" s="921"/>
      <c r="QTG99" s="921"/>
      <c r="QTH99" s="921"/>
      <c r="QTI99" s="921"/>
      <c r="QTJ99" s="921"/>
      <c r="QTK99" s="921"/>
      <c r="QTL99" s="921"/>
      <c r="QTM99" s="921"/>
      <c r="QTN99" s="921"/>
      <c r="QTO99" s="921"/>
      <c r="QTP99" s="921"/>
      <c r="QTQ99" s="921"/>
      <c r="QTR99" s="921"/>
      <c r="QTS99" s="921"/>
      <c r="QTT99" s="921"/>
      <c r="QTU99" s="921"/>
      <c r="QTV99" s="921"/>
      <c r="QTW99" s="921"/>
      <c r="QTX99" s="921"/>
      <c r="QTY99" s="921"/>
      <c r="QTZ99" s="921"/>
      <c r="QUA99" s="921"/>
      <c r="QUB99" s="921"/>
      <c r="QUC99" s="921"/>
      <c r="QUD99" s="921"/>
      <c r="QUE99" s="921"/>
      <c r="QUF99" s="921"/>
      <c r="QUG99" s="921"/>
      <c r="QUH99" s="921"/>
      <c r="QUI99" s="921"/>
      <c r="QUJ99" s="921"/>
      <c r="QUK99" s="921"/>
      <c r="QUL99" s="921"/>
      <c r="QUM99" s="921"/>
      <c r="QUN99" s="921"/>
      <c r="QUO99" s="921"/>
      <c r="QUP99" s="921"/>
      <c r="QUQ99" s="921"/>
      <c r="QUR99" s="921"/>
      <c r="QUS99" s="921"/>
      <c r="QUT99" s="921"/>
      <c r="QUU99" s="921"/>
      <c r="QUV99" s="921"/>
      <c r="QUW99" s="921"/>
      <c r="QUX99" s="921"/>
      <c r="QUY99" s="921"/>
      <c r="QUZ99" s="921"/>
      <c r="QVA99" s="921"/>
      <c r="QVB99" s="921"/>
      <c r="QVC99" s="921"/>
      <c r="QVD99" s="921"/>
      <c r="QVE99" s="921"/>
      <c r="QVF99" s="921"/>
      <c r="QVG99" s="921"/>
      <c r="QVH99" s="921"/>
      <c r="QVI99" s="921"/>
      <c r="QVJ99" s="921"/>
      <c r="QVK99" s="921"/>
      <c r="QVL99" s="921"/>
      <c r="QVM99" s="921"/>
      <c r="QVN99" s="921"/>
      <c r="QVO99" s="921"/>
      <c r="QVP99" s="921"/>
      <c r="QVQ99" s="921"/>
      <c r="QVR99" s="921"/>
      <c r="QVS99" s="921"/>
      <c r="QVT99" s="921"/>
      <c r="QVU99" s="921"/>
      <c r="QVV99" s="921"/>
      <c r="QVW99" s="921"/>
      <c r="QVX99" s="921"/>
      <c r="QVY99" s="921"/>
      <c r="QVZ99" s="921"/>
      <c r="QWA99" s="921"/>
      <c r="QWB99" s="921"/>
      <c r="QWC99" s="921"/>
      <c r="QWD99" s="921"/>
      <c r="QWE99" s="921"/>
      <c r="QWF99" s="921"/>
      <c r="QWG99" s="921"/>
      <c r="QWH99" s="921"/>
      <c r="QWI99" s="921"/>
      <c r="QWJ99" s="921"/>
      <c r="QWK99" s="921"/>
      <c r="QWL99" s="921"/>
      <c r="QWM99" s="921"/>
      <c r="QWN99" s="921"/>
      <c r="QWO99" s="921"/>
      <c r="QWP99" s="921"/>
      <c r="QWQ99" s="921"/>
      <c r="QWR99" s="921"/>
      <c r="QWS99" s="921"/>
      <c r="QWT99" s="921"/>
      <c r="QWU99" s="921"/>
      <c r="QWV99" s="921"/>
      <c r="QWW99" s="921"/>
      <c r="QWX99" s="921"/>
      <c r="QWY99" s="921"/>
      <c r="QWZ99" s="921"/>
      <c r="QXA99" s="921"/>
      <c r="QXB99" s="921"/>
      <c r="QXC99" s="921"/>
      <c r="QXD99" s="921"/>
      <c r="QXE99" s="921"/>
      <c r="QXF99" s="921"/>
      <c r="QXG99" s="921"/>
      <c r="QXH99" s="921"/>
      <c r="QXI99" s="921"/>
      <c r="QXJ99" s="921"/>
      <c r="QXK99" s="921"/>
      <c r="QXL99" s="921"/>
      <c r="QXM99" s="921"/>
      <c r="QXN99" s="921"/>
      <c r="QXO99" s="921"/>
      <c r="QXP99" s="921"/>
      <c r="QXQ99" s="921"/>
      <c r="QXR99" s="921"/>
      <c r="QXS99" s="921"/>
      <c r="QXT99" s="921"/>
      <c r="QXU99" s="921"/>
      <c r="QXV99" s="921"/>
      <c r="QXW99" s="921"/>
      <c r="QXX99" s="921"/>
      <c r="QXY99" s="921"/>
      <c r="QXZ99" s="921"/>
      <c r="QYA99" s="921"/>
      <c r="QYB99" s="921"/>
      <c r="QYC99" s="921"/>
      <c r="QYD99" s="921"/>
      <c r="QYE99" s="921"/>
      <c r="QYF99" s="921"/>
      <c r="QYG99" s="921"/>
      <c r="QYH99" s="921"/>
      <c r="QYI99" s="921"/>
      <c r="QYJ99" s="921"/>
      <c r="QYK99" s="921"/>
      <c r="QYL99" s="921"/>
      <c r="QYM99" s="921"/>
      <c r="QYN99" s="921"/>
      <c r="QYO99" s="921"/>
      <c r="QYP99" s="921"/>
      <c r="QYQ99" s="921"/>
      <c r="QYR99" s="921"/>
      <c r="QYS99" s="921"/>
      <c r="QYT99" s="921"/>
      <c r="QYU99" s="921"/>
      <c r="QYV99" s="921"/>
      <c r="QYW99" s="921"/>
      <c r="QYX99" s="921"/>
      <c r="QYY99" s="921"/>
      <c r="QYZ99" s="921"/>
      <c r="QZA99" s="921"/>
      <c r="QZB99" s="921"/>
      <c r="QZC99" s="921"/>
      <c r="QZD99" s="921"/>
      <c r="QZE99" s="921"/>
      <c r="QZF99" s="921"/>
      <c r="QZG99" s="921"/>
      <c r="QZH99" s="921"/>
      <c r="QZI99" s="921"/>
      <c r="QZJ99" s="921"/>
      <c r="QZK99" s="921"/>
      <c r="QZL99" s="921"/>
      <c r="QZM99" s="921"/>
      <c r="QZN99" s="921"/>
      <c r="QZO99" s="921"/>
      <c r="QZP99" s="921"/>
      <c r="QZQ99" s="921"/>
      <c r="QZR99" s="921"/>
      <c r="QZS99" s="921"/>
      <c r="QZT99" s="921"/>
      <c r="QZU99" s="921"/>
      <c r="QZV99" s="921"/>
      <c r="QZW99" s="921"/>
      <c r="QZX99" s="921"/>
      <c r="QZY99" s="921"/>
      <c r="QZZ99" s="921"/>
      <c r="RAA99" s="921"/>
      <c r="RAB99" s="921"/>
      <c r="RAC99" s="921"/>
      <c r="RAD99" s="921"/>
      <c r="RAE99" s="921"/>
      <c r="RAF99" s="921"/>
      <c r="RAG99" s="921"/>
      <c r="RAH99" s="921"/>
      <c r="RAI99" s="921"/>
      <c r="RAJ99" s="921"/>
      <c r="RAK99" s="921"/>
      <c r="RAL99" s="921"/>
      <c r="RAM99" s="921"/>
      <c r="RAN99" s="921"/>
      <c r="RAO99" s="921"/>
      <c r="RAP99" s="921"/>
      <c r="RAQ99" s="921"/>
      <c r="RAR99" s="921"/>
      <c r="RAS99" s="921"/>
      <c r="RAT99" s="921"/>
      <c r="RAU99" s="921"/>
      <c r="RAV99" s="921"/>
      <c r="RAW99" s="921"/>
      <c r="RAX99" s="921"/>
      <c r="RAY99" s="921"/>
      <c r="RAZ99" s="921"/>
      <c r="RBA99" s="921"/>
      <c r="RBB99" s="921"/>
      <c r="RBC99" s="921"/>
      <c r="RBD99" s="921"/>
      <c r="RBE99" s="921"/>
      <c r="RBF99" s="921"/>
      <c r="RBG99" s="921"/>
      <c r="RBH99" s="921"/>
      <c r="RBI99" s="921"/>
      <c r="RBJ99" s="921"/>
      <c r="RBK99" s="921"/>
      <c r="RBL99" s="921"/>
      <c r="RBM99" s="921"/>
      <c r="RBN99" s="921"/>
      <c r="RBO99" s="921"/>
      <c r="RBP99" s="921"/>
      <c r="RBQ99" s="921"/>
      <c r="RBR99" s="921"/>
      <c r="RBS99" s="921"/>
      <c r="RBT99" s="921"/>
      <c r="RBU99" s="921"/>
      <c r="RBV99" s="921"/>
      <c r="RBW99" s="921"/>
      <c r="RBX99" s="921"/>
      <c r="RBY99" s="921"/>
      <c r="RBZ99" s="921"/>
      <c r="RCA99" s="921"/>
      <c r="RCB99" s="921"/>
      <c r="RCC99" s="921"/>
      <c r="RCD99" s="921"/>
      <c r="RCE99" s="921"/>
      <c r="RCF99" s="921"/>
      <c r="RCG99" s="921"/>
      <c r="RCH99" s="921"/>
      <c r="RCI99" s="921"/>
      <c r="RCJ99" s="921"/>
      <c r="RCK99" s="921"/>
      <c r="RCL99" s="921"/>
      <c r="RCM99" s="921"/>
      <c r="RCN99" s="921"/>
      <c r="RCO99" s="921"/>
      <c r="RCP99" s="921"/>
      <c r="RCQ99" s="921"/>
      <c r="RCR99" s="921"/>
      <c r="RCS99" s="921"/>
      <c r="RCT99" s="921"/>
      <c r="RCU99" s="921"/>
      <c r="RCV99" s="921"/>
      <c r="RCW99" s="921"/>
      <c r="RCX99" s="921"/>
      <c r="RCY99" s="921"/>
      <c r="RCZ99" s="921"/>
      <c r="RDA99" s="921"/>
      <c r="RDB99" s="921"/>
      <c r="RDC99" s="921"/>
      <c r="RDD99" s="921"/>
      <c r="RDE99" s="921"/>
      <c r="RDF99" s="921"/>
      <c r="RDG99" s="921"/>
      <c r="RDH99" s="921"/>
      <c r="RDI99" s="921"/>
      <c r="RDJ99" s="921"/>
      <c r="RDK99" s="921"/>
      <c r="RDL99" s="921"/>
      <c r="RDM99" s="921"/>
      <c r="RDN99" s="921"/>
      <c r="RDO99" s="921"/>
      <c r="RDP99" s="921"/>
      <c r="RDQ99" s="921"/>
      <c r="RDR99" s="921"/>
      <c r="RDS99" s="921"/>
      <c r="RDT99" s="921"/>
      <c r="RDU99" s="921"/>
      <c r="RDV99" s="921"/>
      <c r="RDW99" s="921"/>
      <c r="RDX99" s="921"/>
      <c r="RDY99" s="921"/>
      <c r="RDZ99" s="921"/>
      <c r="REA99" s="921"/>
      <c r="REB99" s="921"/>
      <c r="REC99" s="921"/>
      <c r="RED99" s="921"/>
      <c r="REE99" s="921"/>
      <c r="REF99" s="921"/>
      <c r="REG99" s="921"/>
      <c r="REH99" s="921"/>
      <c r="REI99" s="921"/>
      <c r="REJ99" s="921"/>
      <c r="REK99" s="921"/>
      <c r="REL99" s="921"/>
      <c r="REM99" s="921"/>
      <c r="REN99" s="921"/>
      <c r="REO99" s="921"/>
      <c r="REP99" s="921"/>
      <c r="REQ99" s="921"/>
      <c r="RER99" s="921"/>
      <c r="RES99" s="921"/>
      <c r="RET99" s="921"/>
      <c r="REU99" s="921"/>
      <c r="REV99" s="921"/>
      <c r="REW99" s="921"/>
      <c r="REX99" s="921"/>
      <c r="REY99" s="921"/>
      <c r="REZ99" s="921"/>
      <c r="RFA99" s="921"/>
      <c r="RFB99" s="921"/>
      <c r="RFC99" s="921"/>
      <c r="RFD99" s="921"/>
      <c r="RFE99" s="921"/>
      <c r="RFF99" s="921"/>
      <c r="RFG99" s="921"/>
      <c r="RFH99" s="921"/>
      <c r="RFI99" s="921"/>
      <c r="RFJ99" s="921"/>
      <c r="RFK99" s="921"/>
      <c r="RFL99" s="921"/>
      <c r="RFM99" s="921"/>
      <c r="RFN99" s="921"/>
      <c r="RFO99" s="921"/>
      <c r="RFP99" s="921"/>
      <c r="RFQ99" s="921"/>
      <c r="RFR99" s="921"/>
      <c r="RFS99" s="921"/>
      <c r="RFT99" s="921"/>
      <c r="RFU99" s="921"/>
      <c r="RFV99" s="921"/>
      <c r="RFW99" s="921"/>
      <c r="RFX99" s="921"/>
      <c r="RFY99" s="921"/>
      <c r="RFZ99" s="921"/>
      <c r="RGA99" s="921"/>
      <c r="RGB99" s="921"/>
      <c r="RGC99" s="921"/>
      <c r="RGD99" s="921"/>
      <c r="RGE99" s="921"/>
      <c r="RGF99" s="921"/>
      <c r="RGG99" s="921"/>
      <c r="RGH99" s="921"/>
      <c r="RGI99" s="921"/>
      <c r="RGJ99" s="921"/>
      <c r="RGK99" s="921"/>
      <c r="RGL99" s="921"/>
      <c r="RGM99" s="921"/>
      <c r="RGN99" s="921"/>
      <c r="RGO99" s="921"/>
      <c r="RGP99" s="921"/>
      <c r="RGQ99" s="921"/>
      <c r="RGR99" s="921"/>
      <c r="RGS99" s="921"/>
      <c r="RGT99" s="921"/>
      <c r="RGU99" s="921"/>
      <c r="RGV99" s="921"/>
      <c r="RGW99" s="921"/>
      <c r="RGX99" s="921"/>
      <c r="RGY99" s="921"/>
      <c r="RGZ99" s="921"/>
      <c r="RHA99" s="921"/>
      <c r="RHB99" s="921"/>
      <c r="RHC99" s="921"/>
      <c r="RHD99" s="921"/>
      <c r="RHE99" s="921"/>
      <c r="RHF99" s="921"/>
      <c r="RHG99" s="921"/>
      <c r="RHH99" s="921"/>
      <c r="RHI99" s="921"/>
      <c r="RHJ99" s="921"/>
      <c r="RHK99" s="921"/>
      <c r="RHL99" s="921"/>
      <c r="RHM99" s="921"/>
      <c r="RHN99" s="921"/>
      <c r="RHO99" s="921"/>
      <c r="RHP99" s="921"/>
      <c r="RHQ99" s="921"/>
      <c r="RHR99" s="921"/>
      <c r="RHS99" s="921"/>
      <c r="RHT99" s="921"/>
      <c r="RHU99" s="921"/>
      <c r="RHV99" s="921"/>
      <c r="RHW99" s="921"/>
      <c r="RHX99" s="921"/>
      <c r="RHY99" s="921"/>
      <c r="RHZ99" s="921"/>
      <c r="RIA99" s="921"/>
      <c r="RIB99" s="921"/>
      <c r="RIC99" s="921"/>
      <c r="RID99" s="921"/>
      <c r="RIE99" s="921"/>
      <c r="RIF99" s="921"/>
      <c r="RIG99" s="921"/>
      <c r="RIH99" s="921"/>
      <c r="RII99" s="921"/>
      <c r="RIJ99" s="921"/>
      <c r="RIK99" s="921"/>
      <c r="RIL99" s="921"/>
      <c r="RIM99" s="921"/>
      <c r="RIN99" s="921"/>
      <c r="RIO99" s="921"/>
      <c r="RIP99" s="921"/>
      <c r="RIQ99" s="921"/>
      <c r="RIR99" s="921"/>
      <c r="RIS99" s="921"/>
      <c r="RIT99" s="921"/>
      <c r="RIU99" s="921"/>
      <c r="RIV99" s="921"/>
      <c r="RIW99" s="921"/>
      <c r="RIX99" s="921"/>
      <c r="RIY99" s="921"/>
      <c r="RIZ99" s="921"/>
      <c r="RJA99" s="921"/>
      <c r="RJB99" s="921"/>
      <c r="RJC99" s="921"/>
      <c r="RJD99" s="921"/>
      <c r="RJE99" s="921"/>
      <c r="RJF99" s="921"/>
      <c r="RJG99" s="921"/>
      <c r="RJH99" s="921"/>
      <c r="RJI99" s="921"/>
      <c r="RJJ99" s="921"/>
      <c r="RJK99" s="921"/>
      <c r="RJL99" s="921"/>
      <c r="RJM99" s="921"/>
      <c r="RJN99" s="921"/>
      <c r="RJO99" s="921"/>
      <c r="RJP99" s="921"/>
      <c r="RJQ99" s="921"/>
      <c r="RJR99" s="921"/>
      <c r="RJS99" s="921"/>
      <c r="RJT99" s="921"/>
      <c r="RJU99" s="921"/>
      <c r="RJV99" s="921"/>
      <c r="RJW99" s="921"/>
      <c r="RJX99" s="921"/>
      <c r="RJY99" s="921"/>
      <c r="RJZ99" s="921"/>
      <c r="RKA99" s="921"/>
      <c r="RKB99" s="921"/>
      <c r="RKC99" s="921"/>
      <c r="RKD99" s="921"/>
      <c r="RKE99" s="921"/>
      <c r="RKF99" s="921"/>
      <c r="RKG99" s="921"/>
      <c r="RKH99" s="921"/>
      <c r="RKI99" s="921"/>
      <c r="RKJ99" s="921"/>
      <c r="RKK99" s="921"/>
      <c r="RKL99" s="921"/>
      <c r="RKM99" s="921"/>
      <c r="RKN99" s="921"/>
      <c r="RKO99" s="921"/>
      <c r="RKP99" s="921"/>
      <c r="RKQ99" s="921"/>
      <c r="RKR99" s="921"/>
      <c r="RKS99" s="921"/>
      <c r="RKT99" s="921"/>
      <c r="RKU99" s="921"/>
      <c r="RKV99" s="921"/>
      <c r="RKW99" s="921"/>
      <c r="RKX99" s="921"/>
      <c r="RKY99" s="921"/>
      <c r="RKZ99" s="921"/>
      <c r="RLA99" s="921"/>
      <c r="RLB99" s="921"/>
      <c r="RLC99" s="921"/>
      <c r="RLD99" s="921"/>
      <c r="RLE99" s="921"/>
      <c r="RLF99" s="921"/>
      <c r="RLG99" s="921"/>
      <c r="RLH99" s="921"/>
      <c r="RLI99" s="921"/>
      <c r="RLJ99" s="921"/>
      <c r="RLK99" s="921"/>
      <c r="RLL99" s="921"/>
      <c r="RLM99" s="921"/>
      <c r="RLN99" s="921"/>
      <c r="RLO99" s="921"/>
      <c r="RLP99" s="921"/>
      <c r="RLQ99" s="921"/>
      <c r="RLR99" s="921"/>
      <c r="RLS99" s="921"/>
      <c r="RLT99" s="921"/>
      <c r="RLU99" s="921"/>
      <c r="RLV99" s="921"/>
      <c r="RLW99" s="921"/>
      <c r="RLX99" s="921"/>
      <c r="RLY99" s="921"/>
      <c r="RLZ99" s="921"/>
      <c r="RMA99" s="921"/>
      <c r="RMB99" s="921"/>
      <c r="RMC99" s="921"/>
      <c r="RMD99" s="921"/>
      <c r="RME99" s="921"/>
      <c r="RMF99" s="921"/>
      <c r="RMG99" s="921"/>
      <c r="RMH99" s="921"/>
      <c r="RMI99" s="921"/>
      <c r="RMJ99" s="921"/>
      <c r="RMK99" s="921"/>
      <c r="RML99" s="921"/>
      <c r="RMM99" s="921"/>
      <c r="RMN99" s="921"/>
      <c r="RMO99" s="921"/>
      <c r="RMP99" s="921"/>
      <c r="RMQ99" s="921"/>
      <c r="RMR99" s="921"/>
      <c r="RMS99" s="921"/>
      <c r="RMT99" s="921"/>
      <c r="RMU99" s="921"/>
      <c r="RMV99" s="921"/>
      <c r="RMW99" s="921"/>
      <c r="RMX99" s="921"/>
      <c r="RMY99" s="921"/>
      <c r="RMZ99" s="921"/>
      <c r="RNA99" s="921"/>
      <c r="RNB99" s="921"/>
      <c r="RNC99" s="921"/>
      <c r="RND99" s="921"/>
      <c r="RNE99" s="921"/>
      <c r="RNF99" s="921"/>
      <c r="RNG99" s="921"/>
      <c r="RNH99" s="921"/>
      <c r="RNI99" s="921"/>
      <c r="RNJ99" s="921"/>
      <c r="RNK99" s="921"/>
      <c r="RNL99" s="921"/>
      <c r="RNM99" s="921"/>
      <c r="RNN99" s="921"/>
      <c r="RNO99" s="921"/>
      <c r="RNP99" s="921"/>
      <c r="RNQ99" s="921"/>
      <c r="RNR99" s="921"/>
      <c r="RNS99" s="921"/>
      <c r="RNT99" s="921"/>
      <c r="RNU99" s="921"/>
      <c r="RNV99" s="921"/>
      <c r="RNW99" s="921"/>
      <c r="RNX99" s="921"/>
      <c r="RNY99" s="921"/>
      <c r="RNZ99" s="921"/>
      <c r="ROA99" s="921"/>
      <c r="ROB99" s="921"/>
      <c r="ROC99" s="921"/>
      <c r="ROD99" s="921"/>
      <c r="ROE99" s="921"/>
      <c r="ROF99" s="921"/>
      <c r="ROG99" s="921"/>
      <c r="ROH99" s="921"/>
      <c r="ROI99" s="921"/>
      <c r="ROJ99" s="921"/>
      <c r="ROK99" s="921"/>
      <c r="ROL99" s="921"/>
      <c r="ROM99" s="921"/>
      <c r="RON99" s="921"/>
      <c r="ROO99" s="921"/>
      <c r="ROP99" s="921"/>
      <c r="ROQ99" s="921"/>
      <c r="ROR99" s="921"/>
      <c r="ROS99" s="921"/>
      <c r="ROT99" s="921"/>
      <c r="ROU99" s="921"/>
      <c r="ROV99" s="921"/>
      <c r="ROW99" s="921"/>
      <c r="ROX99" s="921"/>
      <c r="ROY99" s="921"/>
      <c r="ROZ99" s="921"/>
      <c r="RPA99" s="921"/>
      <c r="RPB99" s="921"/>
      <c r="RPC99" s="921"/>
      <c r="RPD99" s="921"/>
      <c r="RPE99" s="921"/>
      <c r="RPF99" s="921"/>
      <c r="RPG99" s="921"/>
      <c r="RPH99" s="921"/>
      <c r="RPI99" s="921"/>
      <c r="RPJ99" s="921"/>
      <c r="RPK99" s="921"/>
      <c r="RPL99" s="921"/>
      <c r="RPM99" s="921"/>
      <c r="RPN99" s="921"/>
      <c r="RPO99" s="921"/>
      <c r="RPP99" s="921"/>
      <c r="RPQ99" s="921"/>
      <c r="RPR99" s="921"/>
      <c r="RPS99" s="921"/>
      <c r="RPT99" s="921"/>
      <c r="RPU99" s="921"/>
      <c r="RPV99" s="921"/>
      <c r="RPW99" s="921"/>
      <c r="RPX99" s="921"/>
      <c r="RPY99" s="921"/>
      <c r="RPZ99" s="921"/>
      <c r="RQA99" s="921"/>
      <c r="RQB99" s="921"/>
      <c r="RQC99" s="921"/>
      <c r="RQD99" s="921"/>
      <c r="RQE99" s="921"/>
      <c r="RQF99" s="921"/>
      <c r="RQG99" s="921"/>
      <c r="RQH99" s="921"/>
      <c r="RQI99" s="921"/>
      <c r="RQJ99" s="921"/>
      <c r="RQK99" s="921"/>
      <c r="RQL99" s="921"/>
      <c r="RQM99" s="921"/>
      <c r="RQN99" s="921"/>
      <c r="RQO99" s="921"/>
      <c r="RQP99" s="921"/>
      <c r="RQQ99" s="921"/>
      <c r="RQR99" s="921"/>
      <c r="RQS99" s="921"/>
      <c r="RQT99" s="921"/>
      <c r="RQU99" s="921"/>
      <c r="RQV99" s="921"/>
      <c r="RQW99" s="921"/>
      <c r="RQX99" s="921"/>
      <c r="RQY99" s="921"/>
      <c r="RQZ99" s="921"/>
      <c r="RRA99" s="921"/>
      <c r="RRB99" s="921"/>
      <c r="RRC99" s="921"/>
      <c r="RRD99" s="921"/>
      <c r="RRE99" s="921"/>
      <c r="RRF99" s="921"/>
      <c r="RRG99" s="921"/>
      <c r="RRH99" s="921"/>
      <c r="RRI99" s="921"/>
      <c r="RRJ99" s="921"/>
      <c r="RRK99" s="921"/>
      <c r="RRL99" s="921"/>
      <c r="RRM99" s="921"/>
      <c r="RRN99" s="921"/>
      <c r="RRO99" s="921"/>
      <c r="RRP99" s="921"/>
      <c r="RRQ99" s="921"/>
      <c r="RRR99" s="921"/>
      <c r="RRS99" s="921"/>
      <c r="RRT99" s="921"/>
      <c r="RRU99" s="921"/>
      <c r="RRV99" s="921"/>
      <c r="RRW99" s="921"/>
      <c r="RRX99" s="921"/>
      <c r="RRY99" s="921"/>
      <c r="RRZ99" s="921"/>
      <c r="RSA99" s="921"/>
      <c r="RSB99" s="921"/>
      <c r="RSC99" s="921"/>
      <c r="RSD99" s="921"/>
      <c r="RSE99" s="921"/>
      <c r="RSF99" s="921"/>
      <c r="RSG99" s="921"/>
      <c r="RSH99" s="921"/>
      <c r="RSI99" s="921"/>
      <c r="RSJ99" s="921"/>
      <c r="RSK99" s="921"/>
      <c r="RSL99" s="921"/>
      <c r="RSM99" s="921"/>
      <c r="RSN99" s="921"/>
      <c r="RSO99" s="921"/>
      <c r="RSP99" s="921"/>
      <c r="RSQ99" s="921"/>
      <c r="RSR99" s="921"/>
      <c r="RSS99" s="921"/>
      <c r="RST99" s="921"/>
      <c r="RSU99" s="921"/>
      <c r="RSV99" s="921"/>
      <c r="RSW99" s="921"/>
      <c r="RSX99" s="921"/>
      <c r="RSY99" s="921"/>
      <c r="RSZ99" s="921"/>
      <c r="RTA99" s="921"/>
      <c r="RTB99" s="921"/>
      <c r="RTC99" s="921"/>
      <c r="RTD99" s="921"/>
      <c r="RTE99" s="921"/>
      <c r="RTF99" s="921"/>
      <c r="RTG99" s="921"/>
      <c r="RTH99" s="921"/>
      <c r="RTI99" s="921"/>
      <c r="RTJ99" s="921"/>
      <c r="RTK99" s="921"/>
      <c r="RTL99" s="921"/>
      <c r="RTM99" s="921"/>
      <c r="RTN99" s="921"/>
      <c r="RTO99" s="921"/>
      <c r="RTP99" s="921"/>
      <c r="RTQ99" s="921"/>
      <c r="RTR99" s="921"/>
      <c r="RTS99" s="921"/>
      <c r="RTT99" s="921"/>
      <c r="RTU99" s="921"/>
      <c r="RTV99" s="921"/>
      <c r="RTW99" s="921"/>
      <c r="RTX99" s="921"/>
      <c r="RTY99" s="921"/>
      <c r="RTZ99" s="921"/>
      <c r="RUA99" s="921"/>
      <c r="RUB99" s="921"/>
      <c r="RUC99" s="921"/>
      <c r="RUD99" s="921"/>
      <c r="RUE99" s="921"/>
      <c r="RUF99" s="921"/>
      <c r="RUG99" s="921"/>
      <c r="RUH99" s="921"/>
      <c r="RUI99" s="921"/>
      <c r="RUJ99" s="921"/>
      <c r="RUK99" s="921"/>
      <c r="RUL99" s="921"/>
      <c r="RUM99" s="921"/>
      <c r="RUN99" s="921"/>
      <c r="RUO99" s="921"/>
      <c r="RUP99" s="921"/>
      <c r="RUQ99" s="921"/>
      <c r="RUR99" s="921"/>
      <c r="RUS99" s="921"/>
      <c r="RUT99" s="921"/>
      <c r="RUU99" s="921"/>
      <c r="RUV99" s="921"/>
      <c r="RUW99" s="921"/>
      <c r="RUX99" s="921"/>
      <c r="RUY99" s="921"/>
      <c r="RUZ99" s="921"/>
      <c r="RVA99" s="921"/>
      <c r="RVB99" s="921"/>
      <c r="RVC99" s="921"/>
      <c r="RVD99" s="921"/>
      <c r="RVE99" s="921"/>
      <c r="RVF99" s="921"/>
      <c r="RVG99" s="921"/>
      <c r="RVH99" s="921"/>
      <c r="RVI99" s="921"/>
      <c r="RVJ99" s="921"/>
      <c r="RVK99" s="921"/>
      <c r="RVL99" s="921"/>
      <c r="RVM99" s="921"/>
      <c r="RVN99" s="921"/>
      <c r="RVO99" s="921"/>
      <c r="RVP99" s="921"/>
      <c r="RVQ99" s="921"/>
      <c r="RVR99" s="921"/>
      <c r="RVS99" s="921"/>
      <c r="RVT99" s="921"/>
      <c r="RVU99" s="921"/>
      <c r="RVV99" s="921"/>
      <c r="RVW99" s="921"/>
      <c r="RVX99" s="921"/>
      <c r="RVY99" s="921"/>
      <c r="RVZ99" s="921"/>
      <c r="RWA99" s="921"/>
      <c r="RWB99" s="921"/>
      <c r="RWC99" s="921"/>
      <c r="RWD99" s="921"/>
      <c r="RWE99" s="921"/>
      <c r="RWF99" s="921"/>
      <c r="RWG99" s="921"/>
      <c r="RWH99" s="921"/>
      <c r="RWI99" s="921"/>
      <c r="RWJ99" s="921"/>
      <c r="RWK99" s="921"/>
      <c r="RWL99" s="921"/>
      <c r="RWM99" s="921"/>
      <c r="RWN99" s="921"/>
      <c r="RWO99" s="921"/>
      <c r="RWP99" s="921"/>
      <c r="RWQ99" s="921"/>
      <c r="RWR99" s="921"/>
      <c r="RWS99" s="921"/>
      <c r="RWT99" s="921"/>
      <c r="RWU99" s="921"/>
      <c r="RWV99" s="921"/>
      <c r="RWW99" s="921"/>
      <c r="RWX99" s="921"/>
      <c r="RWY99" s="921"/>
      <c r="RWZ99" s="921"/>
      <c r="RXA99" s="921"/>
      <c r="RXB99" s="921"/>
      <c r="RXC99" s="921"/>
      <c r="RXD99" s="921"/>
      <c r="RXE99" s="921"/>
      <c r="RXF99" s="921"/>
      <c r="RXG99" s="921"/>
      <c r="RXH99" s="921"/>
      <c r="RXI99" s="921"/>
      <c r="RXJ99" s="921"/>
      <c r="RXK99" s="921"/>
      <c r="RXL99" s="921"/>
      <c r="RXM99" s="921"/>
      <c r="RXN99" s="921"/>
      <c r="RXO99" s="921"/>
      <c r="RXP99" s="921"/>
      <c r="RXQ99" s="921"/>
      <c r="RXR99" s="921"/>
      <c r="RXS99" s="921"/>
      <c r="RXT99" s="921"/>
      <c r="RXU99" s="921"/>
      <c r="RXV99" s="921"/>
      <c r="RXW99" s="921"/>
      <c r="RXX99" s="921"/>
      <c r="RXY99" s="921"/>
      <c r="RXZ99" s="921"/>
      <c r="RYA99" s="921"/>
      <c r="RYB99" s="921"/>
      <c r="RYC99" s="921"/>
      <c r="RYD99" s="921"/>
      <c r="RYE99" s="921"/>
      <c r="RYF99" s="921"/>
      <c r="RYG99" s="921"/>
      <c r="RYH99" s="921"/>
      <c r="RYI99" s="921"/>
      <c r="RYJ99" s="921"/>
      <c r="RYK99" s="921"/>
      <c r="RYL99" s="921"/>
      <c r="RYM99" s="921"/>
      <c r="RYN99" s="921"/>
      <c r="RYO99" s="921"/>
      <c r="RYP99" s="921"/>
      <c r="RYQ99" s="921"/>
      <c r="RYR99" s="921"/>
      <c r="RYS99" s="921"/>
      <c r="RYT99" s="921"/>
      <c r="RYU99" s="921"/>
      <c r="RYV99" s="921"/>
      <c r="RYW99" s="921"/>
      <c r="RYX99" s="921"/>
      <c r="RYY99" s="921"/>
      <c r="RYZ99" s="921"/>
      <c r="RZA99" s="921"/>
      <c r="RZB99" s="921"/>
      <c r="RZC99" s="921"/>
      <c r="RZD99" s="921"/>
      <c r="RZE99" s="921"/>
      <c r="RZF99" s="921"/>
      <c r="RZG99" s="921"/>
      <c r="RZH99" s="921"/>
      <c r="RZI99" s="921"/>
      <c r="RZJ99" s="921"/>
      <c r="RZK99" s="921"/>
      <c r="RZL99" s="921"/>
      <c r="RZM99" s="921"/>
      <c r="RZN99" s="921"/>
      <c r="RZO99" s="921"/>
      <c r="RZP99" s="921"/>
      <c r="RZQ99" s="921"/>
      <c r="RZR99" s="921"/>
      <c r="RZS99" s="921"/>
      <c r="RZT99" s="921"/>
      <c r="RZU99" s="921"/>
      <c r="RZV99" s="921"/>
      <c r="RZW99" s="921"/>
      <c r="RZX99" s="921"/>
      <c r="RZY99" s="921"/>
      <c r="RZZ99" s="921"/>
      <c r="SAA99" s="921"/>
      <c r="SAB99" s="921"/>
      <c r="SAC99" s="921"/>
      <c r="SAD99" s="921"/>
      <c r="SAE99" s="921"/>
      <c r="SAF99" s="921"/>
      <c r="SAG99" s="921"/>
      <c r="SAH99" s="921"/>
      <c r="SAI99" s="921"/>
      <c r="SAJ99" s="921"/>
      <c r="SAK99" s="921"/>
      <c r="SAL99" s="921"/>
      <c r="SAM99" s="921"/>
      <c r="SAN99" s="921"/>
      <c r="SAO99" s="921"/>
      <c r="SAP99" s="921"/>
      <c r="SAQ99" s="921"/>
      <c r="SAR99" s="921"/>
      <c r="SAS99" s="921"/>
      <c r="SAT99" s="921"/>
      <c r="SAU99" s="921"/>
      <c r="SAV99" s="921"/>
      <c r="SAW99" s="921"/>
      <c r="SAX99" s="921"/>
      <c r="SAY99" s="921"/>
      <c r="SAZ99" s="921"/>
      <c r="SBA99" s="921"/>
      <c r="SBB99" s="921"/>
      <c r="SBC99" s="921"/>
      <c r="SBD99" s="921"/>
      <c r="SBE99" s="921"/>
      <c r="SBF99" s="921"/>
      <c r="SBG99" s="921"/>
      <c r="SBH99" s="921"/>
      <c r="SBI99" s="921"/>
      <c r="SBJ99" s="921"/>
      <c r="SBK99" s="921"/>
      <c r="SBL99" s="921"/>
      <c r="SBM99" s="921"/>
      <c r="SBN99" s="921"/>
      <c r="SBO99" s="921"/>
      <c r="SBP99" s="921"/>
      <c r="SBQ99" s="921"/>
      <c r="SBR99" s="921"/>
      <c r="SBS99" s="921"/>
      <c r="SBT99" s="921"/>
      <c r="SBU99" s="921"/>
      <c r="SBV99" s="921"/>
      <c r="SBW99" s="921"/>
      <c r="SBX99" s="921"/>
      <c r="SBY99" s="921"/>
      <c r="SBZ99" s="921"/>
      <c r="SCA99" s="921"/>
      <c r="SCB99" s="921"/>
      <c r="SCC99" s="921"/>
      <c r="SCD99" s="921"/>
      <c r="SCE99" s="921"/>
      <c r="SCF99" s="921"/>
      <c r="SCG99" s="921"/>
      <c r="SCH99" s="921"/>
      <c r="SCI99" s="921"/>
      <c r="SCJ99" s="921"/>
      <c r="SCK99" s="921"/>
      <c r="SCL99" s="921"/>
      <c r="SCM99" s="921"/>
      <c r="SCN99" s="921"/>
      <c r="SCO99" s="921"/>
      <c r="SCP99" s="921"/>
      <c r="SCQ99" s="921"/>
      <c r="SCR99" s="921"/>
      <c r="SCS99" s="921"/>
      <c r="SCT99" s="921"/>
      <c r="SCU99" s="921"/>
      <c r="SCV99" s="921"/>
      <c r="SCW99" s="921"/>
      <c r="SCX99" s="921"/>
      <c r="SCY99" s="921"/>
      <c r="SCZ99" s="921"/>
      <c r="SDA99" s="921"/>
      <c r="SDB99" s="921"/>
      <c r="SDC99" s="921"/>
      <c r="SDD99" s="921"/>
      <c r="SDE99" s="921"/>
      <c r="SDF99" s="921"/>
      <c r="SDG99" s="921"/>
      <c r="SDH99" s="921"/>
      <c r="SDI99" s="921"/>
      <c r="SDJ99" s="921"/>
      <c r="SDK99" s="921"/>
      <c r="SDL99" s="921"/>
      <c r="SDM99" s="921"/>
      <c r="SDN99" s="921"/>
      <c r="SDO99" s="921"/>
      <c r="SDP99" s="921"/>
      <c r="SDQ99" s="921"/>
      <c r="SDR99" s="921"/>
      <c r="SDS99" s="921"/>
      <c r="SDT99" s="921"/>
      <c r="SDU99" s="921"/>
      <c r="SDV99" s="921"/>
      <c r="SDW99" s="921"/>
      <c r="SDX99" s="921"/>
      <c r="SDY99" s="921"/>
      <c r="SDZ99" s="921"/>
      <c r="SEA99" s="921"/>
      <c r="SEB99" s="921"/>
      <c r="SEC99" s="921"/>
      <c r="SED99" s="921"/>
      <c r="SEE99" s="921"/>
      <c r="SEF99" s="921"/>
      <c r="SEG99" s="921"/>
      <c r="SEH99" s="921"/>
      <c r="SEI99" s="921"/>
      <c r="SEJ99" s="921"/>
      <c r="SEK99" s="921"/>
      <c r="SEL99" s="921"/>
      <c r="SEM99" s="921"/>
      <c r="SEN99" s="921"/>
      <c r="SEO99" s="921"/>
      <c r="SEP99" s="921"/>
      <c r="SEQ99" s="921"/>
      <c r="SER99" s="921"/>
      <c r="SES99" s="921"/>
      <c r="SET99" s="921"/>
      <c r="SEU99" s="921"/>
      <c r="SEV99" s="921"/>
      <c r="SEW99" s="921"/>
      <c r="SEX99" s="921"/>
      <c r="SEY99" s="921"/>
      <c r="SEZ99" s="921"/>
      <c r="SFA99" s="921"/>
      <c r="SFB99" s="921"/>
      <c r="SFC99" s="921"/>
      <c r="SFD99" s="921"/>
      <c r="SFE99" s="921"/>
      <c r="SFF99" s="921"/>
      <c r="SFG99" s="921"/>
      <c r="SFH99" s="921"/>
      <c r="SFI99" s="921"/>
      <c r="SFJ99" s="921"/>
      <c r="SFK99" s="921"/>
      <c r="SFL99" s="921"/>
      <c r="SFM99" s="921"/>
      <c r="SFN99" s="921"/>
      <c r="SFO99" s="921"/>
      <c r="SFP99" s="921"/>
      <c r="SFQ99" s="921"/>
      <c r="SFR99" s="921"/>
      <c r="SFS99" s="921"/>
      <c r="SFT99" s="921"/>
      <c r="SFU99" s="921"/>
      <c r="SFV99" s="921"/>
      <c r="SFW99" s="921"/>
      <c r="SFX99" s="921"/>
      <c r="SFY99" s="921"/>
      <c r="SFZ99" s="921"/>
      <c r="SGA99" s="921"/>
      <c r="SGB99" s="921"/>
      <c r="SGC99" s="921"/>
      <c r="SGD99" s="921"/>
      <c r="SGE99" s="921"/>
      <c r="SGF99" s="921"/>
      <c r="SGG99" s="921"/>
      <c r="SGH99" s="921"/>
      <c r="SGI99" s="921"/>
      <c r="SGJ99" s="921"/>
      <c r="SGK99" s="921"/>
      <c r="SGL99" s="921"/>
      <c r="SGM99" s="921"/>
      <c r="SGN99" s="921"/>
      <c r="SGO99" s="921"/>
      <c r="SGP99" s="921"/>
      <c r="SGQ99" s="921"/>
      <c r="SGR99" s="921"/>
      <c r="SGS99" s="921"/>
      <c r="SGT99" s="921"/>
      <c r="SGU99" s="921"/>
      <c r="SGV99" s="921"/>
      <c r="SGW99" s="921"/>
      <c r="SGX99" s="921"/>
      <c r="SGY99" s="921"/>
      <c r="SGZ99" s="921"/>
      <c r="SHA99" s="921"/>
      <c r="SHB99" s="921"/>
      <c r="SHC99" s="921"/>
      <c r="SHD99" s="921"/>
      <c r="SHE99" s="921"/>
      <c r="SHF99" s="921"/>
      <c r="SHG99" s="921"/>
      <c r="SHH99" s="921"/>
      <c r="SHI99" s="921"/>
      <c r="SHJ99" s="921"/>
      <c r="SHK99" s="921"/>
      <c r="SHL99" s="921"/>
      <c r="SHM99" s="921"/>
      <c r="SHN99" s="921"/>
      <c r="SHO99" s="921"/>
      <c r="SHP99" s="921"/>
      <c r="SHQ99" s="921"/>
      <c r="SHR99" s="921"/>
      <c r="SHS99" s="921"/>
      <c r="SHT99" s="921"/>
      <c r="SHU99" s="921"/>
      <c r="SHV99" s="921"/>
      <c r="SHW99" s="921"/>
      <c r="SHX99" s="921"/>
      <c r="SHY99" s="921"/>
      <c r="SHZ99" s="921"/>
      <c r="SIA99" s="921"/>
      <c r="SIB99" s="921"/>
      <c r="SIC99" s="921"/>
      <c r="SID99" s="921"/>
      <c r="SIE99" s="921"/>
      <c r="SIF99" s="921"/>
      <c r="SIG99" s="921"/>
      <c r="SIH99" s="921"/>
      <c r="SII99" s="921"/>
      <c r="SIJ99" s="921"/>
      <c r="SIK99" s="921"/>
      <c r="SIL99" s="921"/>
      <c r="SIM99" s="921"/>
      <c r="SIN99" s="921"/>
      <c r="SIO99" s="921"/>
      <c r="SIP99" s="921"/>
      <c r="SIQ99" s="921"/>
      <c r="SIR99" s="921"/>
      <c r="SIS99" s="921"/>
      <c r="SIT99" s="921"/>
      <c r="SIU99" s="921"/>
      <c r="SIV99" s="921"/>
      <c r="SIW99" s="921"/>
      <c r="SIX99" s="921"/>
      <c r="SIY99" s="921"/>
      <c r="SIZ99" s="921"/>
      <c r="SJA99" s="921"/>
      <c r="SJB99" s="921"/>
      <c r="SJC99" s="921"/>
      <c r="SJD99" s="921"/>
      <c r="SJE99" s="921"/>
      <c r="SJF99" s="921"/>
      <c r="SJG99" s="921"/>
      <c r="SJH99" s="921"/>
      <c r="SJI99" s="921"/>
      <c r="SJJ99" s="921"/>
      <c r="SJK99" s="921"/>
      <c r="SJL99" s="921"/>
      <c r="SJM99" s="921"/>
      <c r="SJN99" s="921"/>
      <c r="SJO99" s="921"/>
      <c r="SJP99" s="921"/>
      <c r="SJQ99" s="921"/>
      <c r="SJR99" s="921"/>
      <c r="SJS99" s="921"/>
      <c r="SJT99" s="921"/>
      <c r="SJU99" s="921"/>
      <c r="SJV99" s="921"/>
      <c r="SJW99" s="921"/>
      <c r="SJX99" s="921"/>
      <c r="SJY99" s="921"/>
      <c r="SJZ99" s="921"/>
      <c r="SKA99" s="921"/>
      <c r="SKB99" s="921"/>
      <c r="SKC99" s="921"/>
      <c r="SKD99" s="921"/>
      <c r="SKE99" s="921"/>
      <c r="SKF99" s="921"/>
      <c r="SKG99" s="921"/>
      <c r="SKH99" s="921"/>
      <c r="SKI99" s="921"/>
      <c r="SKJ99" s="921"/>
      <c r="SKK99" s="921"/>
      <c r="SKL99" s="921"/>
      <c r="SKM99" s="921"/>
      <c r="SKN99" s="921"/>
      <c r="SKO99" s="921"/>
      <c r="SKP99" s="921"/>
      <c r="SKQ99" s="921"/>
      <c r="SKR99" s="921"/>
      <c r="SKS99" s="921"/>
      <c r="SKT99" s="921"/>
      <c r="SKU99" s="921"/>
      <c r="SKV99" s="921"/>
      <c r="SKW99" s="921"/>
      <c r="SKX99" s="921"/>
      <c r="SKY99" s="921"/>
      <c r="SKZ99" s="921"/>
      <c r="SLA99" s="921"/>
      <c r="SLB99" s="921"/>
      <c r="SLC99" s="921"/>
      <c r="SLD99" s="921"/>
      <c r="SLE99" s="921"/>
      <c r="SLF99" s="921"/>
      <c r="SLG99" s="921"/>
      <c r="SLH99" s="921"/>
      <c r="SLI99" s="921"/>
      <c r="SLJ99" s="921"/>
      <c r="SLK99" s="921"/>
      <c r="SLL99" s="921"/>
      <c r="SLM99" s="921"/>
      <c r="SLN99" s="921"/>
      <c r="SLO99" s="921"/>
      <c r="SLP99" s="921"/>
      <c r="SLQ99" s="921"/>
      <c r="SLR99" s="921"/>
      <c r="SLS99" s="921"/>
      <c r="SLT99" s="921"/>
      <c r="SLU99" s="921"/>
      <c r="SLV99" s="921"/>
      <c r="SLW99" s="921"/>
      <c r="SLX99" s="921"/>
      <c r="SLY99" s="921"/>
      <c r="SLZ99" s="921"/>
      <c r="SMA99" s="921"/>
      <c r="SMB99" s="921"/>
      <c r="SMC99" s="921"/>
      <c r="SMD99" s="921"/>
      <c r="SME99" s="921"/>
      <c r="SMF99" s="921"/>
      <c r="SMG99" s="921"/>
      <c r="SMH99" s="921"/>
      <c r="SMI99" s="921"/>
      <c r="SMJ99" s="921"/>
      <c r="SMK99" s="921"/>
      <c r="SML99" s="921"/>
      <c r="SMM99" s="921"/>
      <c r="SMN99" s="921"/>
      <c r="SMO99" s="921"/>
      <c r="SMP99" s="921"/>
      <c r="SMQ99" s="921"/>
      <c r="SMR99" s="921"/>
      <c r="SMS99" s="921"/>
      <c r="SMT99" s="921"/>
      <c r="SMU99" s="921"/>
      <c r="SMV99" s="921"/>
      <c r="SMW99" s="921"/>
      <c r="SMX99" s="921"/>
      <c r="SMY99" s="921"/>
      <c r="SMZ99" s="921"/>
      <c r="SNA99" s="921"/>
      <c r="SNB99" s="921"/>
      <c r="SNC99" s="921"/>
      <c r="SND99" s="921"/>
      <c r="SNE99" s="921"/>
      <c r="SNF99" s="921"/>
      <c r="SNG99" s="921"/>
      <c r="SNH99" s="921"/>
      <c r="SNI99" s="921"/>
      <c r="SNJ99" s="921"/>
      <c r="SNK99" s="921"/>
      <c r="SNL99" s="921"/>
      <c r="SNM99" s="921"/>
      <c r="SNN99" s="921"/>
      <c r="SNO99" s="921"/>
      <c r="SNP99" s="921"/>
      <c r="SNQ99" s="921"/>
      <c r="SNR99" s="921"/>
      <c r="SNS99" s="921"/>
      <c r="SNT99" s="921"/>
      <c r="SNU99" s="921"/>
      <c r="SNV99" s="921"/>
      <c r="SNW99" s="921"/>
      <c r="SNX99" s="921"/>
      <c r="SNY99" s="921"/>
      <c r="SNZ99" s="921"/>
      <c r="SOA99" s="921"/>
      <c r="SOB99" s="921"/>
      <c r="SOC99" s="921"/>
      <c r="SOD99" s="921"/>
      <c r="SOE99" s="921"/>
      <c r="SOF99" s="921"/>
      <c r="SOG99" s="921"/>
      <c r="SOH99" s="921"/>
      <c r="SOI99" s="921"/>
      <c r="SOJ99" s="921"/>
      <c r="SOK99" s="921"/>
      <c r="SOL99" s="921"/>
      <c r="SOM99" s="921"/>
      <c r="SON99" s="921"/>
      <c r="SOO99" s="921"/>
      <c r="SOP99" s="921"/>
      <c r="SOQ99" s="921"/>
      <c r="SOR99" s="921"/>
      <c r="SOS99" s="921"/>
      <c r="SOT99" s="921"/>
      <c r="SOU99" s="921"/>
      <c r="SOV99" s="921"/>
      <c r="SOW99" s="921"/>
      <c r="SOX99" s="921"/>
      <c r="SOY99" s="921"/>
      <c r="SOZ99" s="921"/>
      <c r="SPA99" s="921"/>
      <c r="SPB99" s="921"/>
      <c r="SPC99" s="921"/>
      <c r="SPD99" s="921"/>
      <c r="SPE99" s="921"/>
      <c r="SPF99" s="921"/>
      <c r="SPG99" s="921"/>
      <c r="SPH99" s="921"/>
      <c r="SPI99" s="921"/>
      <c r="SPJ99" s="921"/>
      <c r="SPK99" s="921"/>
      <c r="SPL99" s="921"/>
      <c r="SPM99" s="921"/>
      <c r="SPN99" s="921"/>
      <c r="SPO99" s="921"/>
      <c r="SPP99" s="921"/>
      <c r="SPQ99" s="921"/>
      <c r="SPR99" s="921"/>
      <c r="SPS99" s="921"/>
      <c r="SPT99" s="921"/>
      <c r="SPU99" s="921"/>
      <c r="SPV99" s="921"/>
      <c r="SPW99" s="921"/>
      <c r="SPX99" s="921"/>
      <c r="SPY99" s="921"/>
      <c r="SPZ99" s="921"/>
      <c r="SQA99" s="921"/>
      <c r="SQB99" s="921"/>
      <c r="SQC99" s="921"/>
      <c r="SQD99" s="921"/>
      <c r="SQE99" s="921"/>
      <c r="SQF99" s="921"/>
      <c r="SQG99" s="921"/>
      <c r="SQH99" s="921"/>
      <c r="SQI99" s="921"/>
      <c r="SQJ99" s="921"/>
      <c r="SQK99" s="921"/>
      <c r="SQL99" s="921"/>
      <c r="SQM99" s="921"/>
      <c r="SQN99" s="921"/>
      <c r="SQO99" s="921"/>
      <c r="SQP99" s="921"/>
      <c r="SQQ99" s="921"/>
      <c r="SQR99" s="921"/>
      <c r="SQS99" s="921"/>
      <c r="SQT99" s="921"/>
      <c r="SQU99" s="921"/>
      <c r="SQV99" s="921"/>
      <c r="SQW99" s="921"/>
      <c r="SQX99" s="921"/>
      <c r="SQY99" s="921"/>
      <c r="SQZ99" s="921"/>
      <c r="SRA99" s="921"/>
      <c r="SRB99" s="921"/>
      <c r="SRC99" s="921"/>
      <c r="SRD99" s="921"/>
      <c r="SRE99" s="921"/>
      <c r="SRF99" s="921"/>
      <c r="SRG99" s="921"/>
      <c r="SRH99" s="921"/>
      <c r="SRI99" s="921"/>
      <c r="SRJ99" s="921"/>
      <c r="SRK99" s="921"/>
      <c r="SRL99" s="921"/>
      <c r="SRM99" s="921"/>
      <c r="SRN99" s="921"/>
      <c r="SRO99" s="921"/>
      <c r="SRP99" s="921"/>
      <c r="SRQ99" s="921"/>
      <c r="SRR99" s="921"/>
      <c r="SRS99" s="921"/>
      <c r="SRT99" s="921"/>
      <c r="SRU99" s="921"/>
      <c r="SRV99" s="921"/>
      <c r="SRW99" s="921"/>
      <c r="SRX99" s="921"/>
      <c r="SRY99" s="921"/>
      <c r="SRZ99" s="921"/>
      <c r="SSA99" s="921"/>
      <c r="SSB99" s="921"/>
      <c r="SSC99" s="921"/>
      <c r="SSD99" s="921"/>
      <c r="SSE99" s="921"/>
      <c r="SSF99" s="921"/>
      <c r="SSG99" s="921"/>
      <c r="SSH99" s="921"/>
      <c r="SSI99" s="921"/>
      <c r="SSJ99" s="921"/>
      <c r="SSK99" s="921"/>
      <c r="SSL99" s="921"/>
      <c r="SSM99" s="921"/>
      <c r="SSN99" s="921"/>
      <c r="SSO99" s="921"/>
      <c r="SSP99" s="921"/>
      <c r="SSQ99" s="921"/>
      <c r="SSR99" s="921"/>
      <c r="SSS99" s="921"/>
      <c r="SST99" s="921"/>
      <c r="SSU99" s="921"/>
      <c r="SSV99" s="921"/>
      <c r="SSW99" s="921"/>
      <c r="SSX99" s="921"/>
      <c r="SSY99" s="921"/>
      <c r="SSZ99" s="921"/>
      <c r="STA99" s="921"/>
      <c r="STB99" s="921"/>
      <c r="STC99" s="921"/>
      <c r="STD99" s="921"/>
      <c r="STE99" s="921"/>
      <c r="STF99" s="921"/>
      <c r="STG99" s="921"/>
      <c r="STH99" s="921"/>
      <c r="STI99" s="921"/>
      <c r="STJ99" s="921"/>
      <c r="STK99" s="921"/>
      <c r="STL99" s="921"/>
      <c r="STM99" s="921"/>
      <c r="STN99" s="921"/>
      <c r="STO99" s="921"/>
      <c r="STP99" s="921"/>
      <c r="STQ99" s="921"/>
      <c r="STR99" s="921"/>
      <c r="STS99" s="921"/>
      <c r="STT99" s="921"/>
      <c r="STU99" s="921"/>
      <c r="STV99" s="921"/>
      <c r="STW99" s="921"/>
      <c r="STX99" s="921"/>
      <c r="STY99" s="921"/>
      <c r="STZ99" s="921"/>
      <c r="SUA99" s="921"/>
      <c r="SUB99" s="921"/>
      <c r="SUC99" s="921"/>
      <c r="SUD99" s="921"/>
      <c r="SUE99" s="921"/>
      <c r="SUF99" s="921"/>
      <c r="SUG99" s="921"/>
      <c r="SUH99" s="921"/>
      <c r="SUI99" s="921"/>
      <c r="SUJ99" s="921"/>
      <c r="SUK99" s="921"/>
      <c r="SUL99" s="921"/>
      <c r="SUM99" s="921"/>
      <c r="SUN99" s="921"/>
      <c r="SUO99" s="921"/>
      <c r="SUP99" s="921"/>
      <c r="SUQ99" s="921"/>
      <c r="SUR99" s="921"/>
      <c r="SUS99" s="921"/>
      <c r="SUT99" s="921"/>
      <c r="SUU99" s="921"/>
      <c r="SUV99" s="921"/>
      <c r="SUW99" s="921"/>
      <c r="SUX99" s="921"/>
      <c r="SUY99" s="921"/>
      <c r="SUZ99" s="921"/>
      <c r="SVA99" s="921"/>
      <c r="SVB99" s="921"/>
      <c r="SVC99" s="921"/>
      <c r="SVD99" s="921"/>
      <c r="SVE99" s="921"/>
      <c r="SVF99" s="921"/>
      <c r="SVG99" s="921"/>
      <c r="SVH99" s="921"/>
      <c r="SVI99" s="921"/>
      <c r="SVJ99" s="921"/>
      <c r="SVK99" s="921"/>
      <c r="SVL99" s="921"/>
      <c r="SVM99" s="921"/>
      <c r="SVN99" s="921"/>
      <c r="SVO99" s="921"/>
      <c r="SVP99" s="921"/>
      <c r="SVQ99" s="921"/>
      <c r="SVR99" s="921"/>
      <c r="SVS99" s="921"/>
      <c r="SVT99" s="921"/>
      <c r="SVU99" s="921"/>
      <c r="SVV99" s="921"/>
      <c r="SVW99" s="921"/>
      <c r="SVX99" s="921"/>
      <c r="SVY99" s="921"/>
      <c r="SVZ99" s="921"/>
      <c r="SWA99" s="921"/>
      <c r="SWB99" s="921"/>
      <c r="SWC99" s="921"/>
      <c r="SWD99" s="921"/>
      <c r="SWE99" s="921"/>
      <c r="SWF99" s="921"/>
      <c r="SWG99" s="921"/>
      <c r="SWH99" s="921"/>
      <c r="SWI99" s="921"/>
      <c r="SWJ99" s="921"/>
      <c r="SWK99" s="921"/>
      <c r="SWL99" s="921"/>
      <c r="SWM99" s="921"/>
      <c r="SWN99" s="921"/>
      <c r="SWO99" s="921"/>
      <c r="SWP99" s="921"/>
      <c r="SWQ99" s="921"/>
      <c r="SWR99" s="921"/>
      <c r="SWS99" s="921"/>
      <c r="SWT99" s="921"/>
      <c r="SWU99" s="921"/>
      <c r="SWV99" s="921"/>
      <c r="SWW99" s="921"/>
      <c r="SWX99" s="921"/>
      <c r="SWY99" s="921"/>
      <c r="SWZ99" s="921"/>
      <c r="SXA99" s="921"/>
      <c r="SXB99" s="921"/>
      <c r="SXC99" s="921"/>
      <c r="SXD99" s="921"/>
      <c r="SXE99" s="921"/>
      <c r="SXF99" s="921"/>
      <c r="SXG99" s="921"/>
      <c r="SXH99" s="921"/>
      <c r="SXI99" s="921"/>
      <c r="SXJ99" s="921"/>
      <c r="SXK99" s="921"/>
      <c r="SXL99" s="921"/>
      <c r="SXM99" s="921"/>
      <c r="SXN99" s="921"/>
      <c r="SXO99" s="921"/>
      <c r="SXP99" s="921"/>
      <c r="SXQ99" s="921"/>
      <c r="SXR99" s="921"/>
      <c r="SXS99" s="921"/>
      <c r="SXT99" s="921"/>
      <c r="SXU99" s="921"/>
      <c r="SXV99" s="921"/>
      <c r="SXW99" s="921"/>
      <c r="SXX99" s="921"/>
      <c r="SXY99" s="921"/>
      <c r="SXZ99" s="921"/>
      <c r="SYA99" s="921"/>
      <c r="SYB99" s="921"/>
      <c r="SYC99" s="921"/>
      <c r="SYD99" s="921"/>
      <c r="SYE99" s="921"/>
      <c r="SYF99" s="921"/>
      <c r="SYG99" s="921"/>
      <c r="SYH99" s="921"/>
      <c r="SYI99" s="921"/>
      <c r="SYJ99" s="921"/>
      <c r="SYK99" s="921"/>
      <c r="SYL99" s="921"/>
      <c r="SYM99" s="921"/>
      <c r="SYN99" s="921"/>
      <c r="SYO99" s="921"/>
      <c r="SYP99" s="921"/>
      <c r="SYQ99" s="921"/>
      <c r="SYR99" s="921"/>
      <c r="SYS99" s="921"/>
      <c r="SYT99" s="921"/>
      <c r="SYU99" s="921"/>
      <c r="SYV99" s="921"/>
      <c r="SYW99" s="921"/>
      <c r="SYX99" s="921"/>
      <c r="SYY99" s="921"/>
      <c r="SYZ99" s="921"/>
      <c r="SZA99" s="921"/>
      <c r="SZB99" s="921"/>
      <c r="SZC99" s="921"/>
      <c r="SZD99" s="921"/>
      <c r="SZE99" s="921"/>
      <c r="SZF99" s="921"/>
      <c r="SZG99" s="921"/>
      <c r="SZH99" s="921"/>
      <c r="SZI99" s="921"/>
      <c r="SZJ99" s="921"/>
      <c r="SZK99" s="921"/>
      <c r="SZL99" s="921"/>
      <c r="SZM99" s="921"/>
      <c r="SZN99" s="921"/>
      <c r="SZO99" s="921"/>
      <c r="SZP99" s="921"/>
      <c r="SZQ99" s="921"/>
      <c r="SZR99" s="921"/>
      <c r="SZS99" s="921"/>
      <c r="SZT99" s="921"/>
      <c r="SZU99" s="921"/>
      <c r="SZV99" s="921"/>
      <c r="SZW99" s="921"/>
      <c r="SZX99" s="921"/>
      <c r="SZY99" s="921"/>
      <c r="SZZ99" s="921"/>
      <c r="TAA99" s="921"/>
      <c r="TAB99" s="921"/>
      <c r="TAC99" s="921"/>
      <c r="TAD99" s="921"/>
      <c r="TAE99" s="921"/>
      <c r="TAF99" s="921"/>
      <c r="TAG99" s="921"/>
      <c r="TAH99" s="921"/>
      <c r="TAI99" s="921"/>
      <c r="TAJ99" s="921"/>
      <c r="TAK99" s="921"/>
      <c r="TAL99" s="921"/>
      <c r="TAM99" s="921"/>
      <c r="TAN99" s="921"/>
      <c r="TAO99" s="921"/>
      <c r="TAP99" s="921"/>
      <c r="TAQ99" s="921"/>
      <c r="TAR99" s="921"/>
      <c r="TAS99" s="921"/>
      <c r="TAT99" s="921"/>
      <c r="TAU99" s="921"/>
      <c r="TAV99" s="921"/>
      <c r="TAW99" s="921"/>
      <c r="TAX99" s="921"/>
      <c r="TAY99" s="921"/>
      <c r="TAZ99" s="921"/>
      <c r="TBA99" s="921"/>
      <c r="TBB99" s="921"/>
      <c r="TBC99" s="921"/>
      <c r="TBD99" s="921"/>
      <c r="TBE99" s="921"/>
      <c r="TBF99" s="921"/>
      <c r="TBG99" s="921"/>
      <c r="TBH99" s="921"/>
      <c r="TBI99" s="921"/>
      <c r="TBJ99" s="921"/>
      <c r="TBK99" s="921"/>
      <c r="TBL99" s="921"/>
      <c r="TBM99" s="921"/>
      <c r="TBN99" s="921"/>
      <c r="TBO99" s="921"/>
      <c r="TBP99" s="921"/>
      <c r="TBQ99" s="921"/>
      <c r="TBR99" s="921"/>
      <c r="TBS99" s="921"/>
      <c r="TBT99" s="921"/>
      <c r="TBU99" s="921"/>
      <c r="TBV99" s="921"/>
      <c r="TBW99" s="921"/>
      <c r="TBX99" s="921"/>
      <c r="TBY99" s="921"/>
      <c r="TBZ99" s="921"/>
      <c r="TCA99" s="921"/>
      <c r="TCB99" s="921"/>
      <c r="TCC99" s="921"/>
      <c r="TCD99" s="921"/>
      <c r="TCE99" s="921"/>
      <c r="TCF99" s="921"/>
      <c r="TCG99" s="921"/>
      <c r="TCH99" s="921"/>
      <c r="TCI99" s="921"/>
      <c r="TCJ99" s="921"/>
      <c r="TCK99" s="921"/>
      <c r="TCL99" s="921"/>
      <c r="TCM99" s="921"/>
      <c r="TCN99" s="921"/>
      <c r="TCO99" s="921"/>
      <c r="TCP99" s="921"/>
      <c r="TCQ99" s="921"/>
      <c r="TCR99" s="921"/>
      <c r="TCS99" s="921"/>
      <c r="TCT99" s="921"/>
      <c r="TCU99" s="921"/>
      <c r="TCV99" s="921"/>
      <c r="TCW99" s="921"/>
      <c r="TCX99" s="921"/>
      <c r="TCY99" s="921"/>
      <c r="TCZ99" s="921"/>
      <c r="TDA99" s="921"/>
      <c r="TDB99" s="921"/>
      <c r="TDC99" s="921"/>
      <c r="TDD99" s="921"/>
      <c r="TDE99" s="921"/>
      <c r="TDF99" s="921"/>
      <c r="TDG99" s="921"/>
      <c r="TDH99" s="921"/>
      <c r="TDI99" s="921"/>
      <c r="TDJ99" s="921"/>
      <c r="TDK99" s="921"/>
      <c r="TDL99" s="921"/>
      <c r="TDM99" s="921"/>
      <c r="TDN99" s="921"/>
      <c r="TDO99" s="921"/>
      <c r="TDP99" s="921"/>
      <c r="TDQ99" s="921"/>
      <c r="TDR99" s="921"/>
      <c r="TDS99" s="921"/>
      <c r="TDT99" s="921"/>
      <c r="TDU99" s="921"/>
      <c r="TDV99" s="921"/>
      <c r="TDW99" s="921"/>
      <c r="TDX99" s="921"/>
      <c r="TDY99" s="921"/>
      <c r="TDZ99" s="921"/>
      <c r="TEA99" s="921"/>
      <c r="TEB99" s="921"/>
      <c r="TEC99" s="921"/>
      <c r="TED99" s="921"/>
      <c r="TEE99" s="921"/>
      <c r="TEF99" s="921"/>
      <c r="TEG99" s="921"/>
      <c r="TEH99" s="921"/>
      <c r="TEI99" s="921"/>
      <c r="TEJ99" s="921"/>
      <c r="TEK99" s="921"/>
      <c r="TEL99" s="921"/>
      <c r="TEM99" s="921"/>
      <c r="TEN99" s="921"/>
      <c r="TEO99" s="921"/>
      <c r="TEP99" s="921"/>
      <c r="TEQ99" s="921"/>
      <c r="TER99" s="921"/>
      <c r="TES99" s="921"/>
      <c r="TET99" s="921"/>
      <c r="TEU99" s="921"/>
      <c r="TEV99" s="921"/>
      <c r="TEW99" s="921"/>
      <c r="TEX99" s="921"/>
      <c r="TEY99" s="921"/>
      <c r="TEZ99" s="921"/>
      <c r="TFA99" s="921"/>
      <c r="TFB99" s="921"/>
      <c r="TFC99" s="921"/>
      <c r="TFD99" s="921"/>
      <c r="TFE99" s="921"/>
      <c r="TFF99" s="921"/>
      <c r="TFG99" s="921"/>
      <c r="TFH99" s="921"/>
      <c r="TFI99" s="921"/>
      <c r="TFJ99" s="921"/>
      <c r="TFK99" s="921"/>
      <c r="TFL99" s="921"/>
      <c r="TFM99" s="921"/>
      <c r="TFN99" s="921"/>
      <c r="TFO99" s="921"/>
      <c r="TFP99" s="921"/>
      <c r="TFQ99" s="921"/>
      <c r="TFR99" s="921"/>
      <c r="TFS99" s="921"/>
      <c r="TFT99" s="921"/>
      <c r="TFU99" s="921"/>
      <c r="TFV99" s="921"/>
      <c r="TFW99" s="921"/>
      <c r="TFX99" s="921"/>
      <c r="TFY99" s="921"/>
      <c r="TFZ99" s="921"/>
      <c r="TGA99" s="921"/>
      <c r="TGB99" s="921"/>
      <c r="TGC99" s="921"/>
      <c r="TGD99" s="921"/>
      <c r="TGE99" s="921"/>
      <c r="TGF99" s="921"/>
      <c r="TGG99" s="921"/>
      <c r="TGH99" s="921"/>
      <c r="TGI99" s="921"/>
      <c r="TGJ99" s="921"/>
      <c r="TGK99" s="921"/>
      <c r="TGL99" s="921"/>
      <c r="TGM99" s="921"/>
      <c r="TGN99" s="921"/>
      <c r="TGO99" s="921"/>
      <c r="TGP99" s="921"/>
      <c r="TGQ99" s="921"/>
      <c r="TGR99" s="921"/>
      <c r="TGS99" s="921"/>
      <c r="TGT99" s="921"/>
      <c r="TGU99" s="921"/>
      <c r="TGV99" s="921"/>
      <c r="TGW99" s="921"/>
      <c r="TGX99" s="921"/>
      <c r="TGY99" s="921"/>
      <c r="TGZ99" s="921"/>
      <c r="THA99" s="921"/>
      <c r="THB99" s="921"/>
      <c r="THC99" s="921"/>
      <c r="THD99" s="921"/>
      <c r="THE99" s="921"/>
      <c r="THF99" s="921"/>
      <c r="THG99" s="921"/>
      <c r="THH99" s="921"/>
      <c r="THI99" s="921"/>
      <c r="THJ99" s="921"/>
      <c r="THK99" s="921"/>
      <c r="THL99" s="921"/>
      <c r="THM99" s="921"/>
      <c r="THN99" s="921"/>
      <c r="THO99" s="921"/>
      <c r="THP99" s="921"/>
      <c r="THQ99" s="921"/>
      <c r="THR99" s="921"/>
      <c r="THS99" s="921"/>
      <c r="THT99" s="921"/>
      <c r="THU99" s="921"/>
      <c r="THV99" s="921"/>
      <c r="THW99" s="921"/>
      <c r="THX99" s="921"/>
      <c r="THY99" s="921"/>
      <c r="THZ99" s="921"/>
      <c r="TIA99" s="921"/>
      <c r="TIB99" s="921"/>
      <c r="TIC99" s="921"/>
      <c r="TID99" s="921"/>
      <c r="TIE99" s="921"/>
      <c r="TIF99" s="921"/>
      <c r="TIG99" s="921"/>
      <c r="TIH99" s="921"/>
      <c r="TII99" s="921"/>
      <c r="TIJ99" s="921"/>
      <c r="TIK99" s="921"/>
      <c r="TIL99" s="921"/>
      <c r="TIM99" s="921"/>
      <c r="TIN99" s="921"/>
      <c r="TIO99" s="921"/>
      <c r="TIP99" s="921"/>
      <c r="TIQ99" s="921"/>
      <c r="TIR99" s="921"/>
      <c r="TIS99" s="921"/>
      <c r="TIT99" s="921"/>
      <c r="TIU99" s="921"/>
      <c r="TIV99" s="921"/>
      <c r="TIW99" s="921"/>
      <c r="TIX99" s="921"/>
      <c r="TIY99" s="921"/>
      <c r="TIZ99" s="921"/>
      <c r="TJA99" s="921"/>
      <c r="TJB99" s="921"/>
      <c r="TJC99" s="921"/>
      <c r="TJD99" s="921"/>
      <c r="TJE99" s="921"/>
      <c r="TJF99" s="921"/>
      <c r="TJG99" s="921"/>
      <c r="TJH99" s="921"/>
      <c r="TJI99" s="921"/>
      <c r="TJJ99" s="921"/>
      <c r="TJK99" s="921"/>
      <c r="TJL99" s="921"/>
      <c r="TJM99" s="921"/>
      <c r="TJN99" s="921"/>
      <c r="TJO99" s="921"/>
      <c r="TJP99" s="921"/>
      <c r="TJQ99" s="921"/>
      <c r="TJR99" s="921"/>
      <c r="TJS99" s="921"/>
      <c r="TJT99" s="921"/>
      <c r="TJU99" s="921"/>
      <c r="TJV99" s="921"/>
      <c r="TJW99" s="921"/>
      <c r="TJX99" s="921"/>
      <c r="TJY99" s="921"/>
      <c r="TJZ99" s="921"/>
      <c r="TKA99" s="921"/>
      <c r="TKB99" s="921"/>
      <c r="TKC99" s="921"/>
      <c r="TKD99" s="921"/>
      <c r="TKE99" s="921"/>
      <c r="TKF99" s="921"/>
      <c r="TKG99" s="921"/>
      <c r="TKH99" s="921"/>
      <c r="TKI99" s="921"/>
      <c r="TKJ99" s="921"/>
      <c r="TKK99" s="921"/>
      <c r="TKL99" s="921"/>
      <c r="TKM99" s="921"/>
      <c r="TKN99" s="921"/>
      <c r="TKO99" s="921"/>
      <c r="TKP99" s="921"/>
      <c r="TKQ99" s="921"/>
      <c r="TKR99" s="921"/>
      <c r="TKS99" s="921"/>
      <c r="TKT99" s="921"/>
      <c r="TKU99" s="921"/>
      <c r="TKV99" s="921"/>
      <c r="TKW99" s="921"/>
      <c r="TKX99" s="921"/>
      <c r="TKY99" s="921"/>
      <c r="TKZ99" s="921"/>
      <c r="TLA99" s="921"/>
      <c r="TLB99" s="921"/>
      <c r="TLC99" s="921"/>
      <c r="TLD99" s="921"/>
      <c r="TLE99" s="921"/>
      <c r="TLF99" s="921"/>
      <c r="TLG99" s="921"/>
      <c r="TLH99" s="921"/>
      <c r="TLI99" s="921"/>
      <c r="TLJ99" s="921"/>
      <c r="TLK99" s="921"/>
      <c r="TLL99" s="921"/>
      <c r="TLM99" s="921"/>
      <c r="TLN99" s="921"/>
      <c r="TLO99" s="921"/>
      <c r="TLP99" s="921"/>
      <c r="TLQ99" s="921"/>
      <c r="TLR99" s="921"/>
      <c r="TLS99" s="921"/>
      <c r="TLT99" s="921"/>
      <c r="TLU99" s="921"/>
      <c r="TLV99" s="921"/>
      <c r="TLW99" s="921"/>
      <c r="TLX99" s="921"/>
      <c r="TLY99" s="921"/>
      <c r="TLZ99" s="921"/>
      <c r="TMA99" s="921"/>
      <c r="TMB99" s="921"/>
      <c r="TMC99" s="921"/>
      <c r="TMD99" s="921"/>
      <c r="TME99" s="921"/>
      <c r="TMF99" s="921"/>
      <c r="TMG99" s="921"/>
      <c r="TMH99" s="921"/>
      <c r="TMI99" s="921"/>
      <c r="TMJ99" s="921"/>
      <c r="TMK99" s="921"/>
      <c r="TML99" s="921"/>
      <c r="TMM99" s="921"/>
      <c r="TMN99" s="921"/>
      <c r="TMO99" s="921"/>
      <c r="TMP99" s="921"/>
      <c r="TMQ99" s="921"/>
      <c r="TMR99" s="921"/>
      <c r="TMS99" s="921"/>
      <c r="TMT99" s="921"/>
      <c r="TMU99" s="921"/>
      <c r="TMV99" s="921"/>
      <c r="TMW99" s="921"/>
      <c r="TMX99" s="921"/>
      <c r="TMY99" s="921"/>
      <c r="TMZ99" s="921"/>
      <c r="TNA99" s="921"/>
      <c r="TNB99" s="921"/>
      <c r="TNC99" s="921"/>
      <c r="TND99" s="921"/>
      <c r="TNE99" s="921"/>
      <c r="TNF99" s="921"/>
      <c r="TNG99" s="921"/>
      <c r="TNH99" s="921"/>
      <c r="TNI99" s="921"/>
      <c r="TNJ99" s="921"/>
      <c r="TNK99" s="921"/>
      <c r="TNL99" s="921"/>
      <c r="TNM99" s="921"/>
      <c r="TNN99" s="921"/>
      <c r="TNO99" s="921"/>
      <c r="TNP99" s="921"/>
      <c r="TNQ99" s="921"/>
      <c r="TNR99" s="921"/>
      <c r="TNS99" s="921"/>
      <c r="TNT99" s="921"/>
      <c r="TNU99" s="921"/>
      <c r="TNV99" s="921"/>
      <c r="TNW99" s="921"/>
      <c r="TNX99" s="921"/>
      <c r="TNY99" s="921"/>
      <c r="TNZ99" s="921"/>
      <c r="TOA99" s="921"/>
      <c r="TOB99" s="921"/>
      <c r="TOC99" s="921"/>
      <c r="TOD99" s="921"/>
      <c r="TOE99" s="921"/>
      <c r="TOF99" s="921"/>
      <c r="TOG99" s="921"/>
      <c r="TOH99" s="921"/>
      <c r="TOI99" s="921"/>
      <c r="TOJ99" s="921"/>
      <c r="TOK99" s="921"/>
      <c r="TOL99" s="921"/>
      <c r="TOM99" s="921"/>
      <c r="TON99" s="921"/>
      <c r="TOO99" s="921"/>
      <c r="TOP99" s="921"/>
      <c r="TOQ99" s="921"/>
      <c r="TOR99" s="921"/>
      <c r="TOS99" s="921"/>
      <c r="TOT99" s="921"/>
      <c r="TOU99" s="921"/>
      <c r="TOV99" s="921"/>
      <c r="TOW99" s="921"/>
      <c r="TOX99" s="921"/>
      <c r="TOY99" s="921"/>
      <c r="TOZ99" s="921"/>
      <c r="TPA99" s="921"/>
      <c r="TPB99" s="921"/>
      <c r="TPC99" s="921"/>
      <c r="TPD99" s="921"/>
      <c r="TPE99" s="921"/>
      <c r="TPF99" s="921"/>
      <c r="TPG99" s="921"/>
      <c r="TPH99" s="921"/>
      <c r="TPI99" s="921"/>
      <c r="TPJ99" s="921"/>
      <c r="TPK99" s="921"/>
      <c r="TPL99" s="921"/>
      <c r="TPM99" s="921"/>
      <c r="TPN99" s="921"/>
      <c r="TPO99" s="921"/>
      <c r="TPP99" s="921"/>
      <c r="TPQ99" s="921"/>
      <c r="TPR99" s="921"/>
      <c r="TPS99" s="921"/>
      <c r="TPT99" s="921"/>
      <c r="TPU99" s="921"/>
      <c r="TPV99" s="921"/>
      <c r="TPW99" s="921"/>
      <c r="TPX99" s="921"/>
      <c r="TPY99" s="921"/>
      <c r="TPZ99" s="921"/>
      <c r="TQA99" s="921"/>
      <c r="TQB99" s="921"/>
      <c r="TQC99" s="921"/>
      <c r="TQD99" s="921"/>
      <c r="TQE99" s="921"/>
      <c r="TQF99" s="921"/>
      <c r="TQG99" s="921"/>
      <c r="TQH99" s="921"/>
      <c r="TQI99" s="921"/>
      <c r="TQJ99" s="921"/>
      <c r="TQK99" s="921"/>
      <c r="TQL99" s="921"/>
      <c r="TQM99" s="921"/>
      <c r="TQN99" s="921"/>
      <c r="TQO99" s="921"/>
      <c r="TQP99" s="921"/>
      <c r="TQQ99" s="921"/>
      <c r="TQR99" s="921"/>
      <c r="TQS99" s="921"/>
      <c r="TQT99" s="921"/>
      <c r="TQU99" s="921"/>
      <c r="TQV99" s="921"/>
      <c r="TQW99" s="921"/>
      <c r="TQX99" s="921"/>
      <c r="TQY99" s="921"/>
      <c r="TQZ99" s="921"/>
      <c r="TRA99" s="921"/>
      <c r="TRB99" s="921"/>
      <c r="TRC99" s="921"/>
      <c r="TRD99" s="921"/>
      <c r="TRE99" s="921"/>
      <c r="TRF99" s="921"/>
      <c r="TRG99" s="921"/>
      <c r="TRH99" s="921"/>
      <c r="TRI99" s="921"/>
      <c r="TRJ99" s="921"/>
      <c r="TRK99" s="921"/>
      <c r="TRL99" s="921"/>
      <c r="TRM99" s="921"/>
      <c r="TRN99" s="921"/>
      <c r="TRO99" s="921"/>
      <c r="TRP99" s="921"/>
      <c r="TRQ99" s="921"/>
      <c r="TRR99" s="921"/>
      <c r="TRS99" s="921"/>
      <c r="TRT99" s="921"/>
      <c r="TRU99" s="921"/>
      <c r="TRV99" s="921"/>
      <c r="TRW99" s="921"/>
      <c r="TRX99" s="921"/>
      <c r="TRY99" s="921"/>
      <c r="TRZ99" s="921"/>
      <c r="TSA99" s="921"/>
      <c r="TSB99" s="921"/>
      <c r="TSC99" s="921"/>
      <c r="TSD99" s="921"/>
      <c r="TSE99" s="921"/>
      <c r="TSF99" s="921"/>
      <c r="TSG99" s="921"/>
      <c r="TSH99" s="921"/>
      <c r="TSI99" s="921"/>
      <c r="TSJ99" s="921"/>
      <c r="TSK99" s="921"/>
      <c r="TSL99" s="921"/>
      <c r="TSM99" s="921"/>
      <c r="TSN99" s="921"/>
      <c r="TSO99" s="921"/>
      <c r="TSP99" s="921"/>
      <c r="TSQ99" s="921"/>
      <c r="TSR99" s="921"/>
      <c r="TSS99" s="921"/>
      <c r="TST99" s="921"/>
      <c r="TSU99" s="921"/>
      <c r="TSV99" s="921"/>
      <c r="TSW99" s="921"/>
      <c r="TSX99" s="921"/>
      <c r="TSY99" s="921"/>
      <c r="TSZ99" s="921"/>
      <c r="TTA99" s="921"/>
      <c r="TTB99" s="921"/>
      <c r="TTC99" s="921"/>
      <c r="TTD99" s="921"/>
      <c r="TTE99" s="921"/>
      <c r="TTF99" s="921"/>
      <c r="TTG99" s="921"/>
      <c r="TTH99" s="921"/>
      <c r="TTI99" s="921"/>
      <c r="TTJ99" s="921"/>
      <c r="TTK99" s="921"/>
      <c r="TTL99" s="921"/>
      <c r="TTM99" s="921"/>
      <c r="TTN99" s="921"/>
      <c r="TTO99" s="921"/>
      <c r="TTP99" s="921"/>
      <c r="TTQ99" s="921"/>
      <c r="TTR99" s="921"/>
      <c r="TTS99" s="921"/>
      <c r="TTT99" s="921"/>
      <c r="TTU99" s="921"/>
      <c r="TTV99" s="921"/>
      <c r="TTW99" s="921"/>
      <c r="TTX99" s="921"/>
      <c r="TTY99" s="921"/>
      <c r="TTZ99" s="921"/>
      <c r="TUA99" s="921"/>
      <c r="TUB99" s="921"/>
      <c r="TUC99" s="921"/>
      <c r="TUD99" s="921"/>
      <c r="TUE99" s="921"/>
      <c r="TUF99" s="921"/>
      <c r="TUG99" s="921"/>
      <c r="TUH99" s="921"/>
      <c r="TUI99" s="921"/>
      <c r="TUJ99" s="921"/>
      <c r="TUK99" s="921"/>
      <c r="TUL99" s="921"/>
      <c r="TUM99" s="921"/>
      <c r="TUN99" s="921"/>
      <c r="TUO99" s="921"/>
      <c r="TUP99" s="921"/>
      <c r="TUQ99" s="921"/>
      <c r="TUR99" s="921"/>
      <c r="TUS99" s="921"/>
      <c r="TUT99" s="921"/>
      <c r="TUU99" s="921"/>
      <c r="TUV99" s="921"/>
      <c r="TUW99" s="921"/>
      <c r="TUX99" s="921"/>
      <c r="TUY99" s="921"/>
      <c r="TUZ99" s="921"/>
      <c r="TVA99" s="921"/>
      <c r="TVB99" s="921"/>
      <c r="TVC99" s="921"/>
      <c r="TVD99" s="921"/>
      <c r="TVE99" s="921"/>
      <c r="TVF99" s="921"/>
      <c r="TVG99" s="921"/>
      <c r="TVH99" s="921"/>
      <c r="TVI99" s="921"/>
      <c r="TVJ99" s="921"/>
      <c r="TVK99" s="921"/>
      <c r="TVL99" s="921"/>
      <c r="TVM99" s="921"/>
      <c r="TVN99" s="921"/>
      <c r="TVO99" s="921"/>
      <c r="TVP99" s="921"/>
      <c r="TVQ99" s="921"/>
      <c r="TVR99" s="921"/>
      <c r="TVS99" s="921"/>
      <c r="TVT99" s="921"/>
      <c r="TVU99" s="921"/>
      <c r="TVV99" s="921"/>
      <c r="TVW99" s="921"/>
      <c r="TVX99" s="921"/>
      <c r="TVY99" s="921"/>
      <c r="TVZ99" s="921"/>
      <c r="TWA99" s="921"/>
      <c r="TWB99" s="921"/>
      <c r="TWC99" s="921"/>
      <c r="TWD99" s="921"/>
      <c r="TWE99" s="921"/>
      <c r="TWF99" s="921"/>
      <c r="TWG99" s="921"/>
      <c r="TWH99" s="921"/>
      <c r="TWI99" s="921"/>
      <c r="TWJ99" s="921"/>
      <c r="TWK99" s="921"/>
      <c r="TWL99" s="921"/>
      <c r="TWM99" s="921"/>
      <c r="TWN99" s="921"/>
      <c r="TWO99" s="921"/>
      <c r="TWP99" s="921"/>
      <c r="TWQ99" s="921"/>
      <c r="TWR99" s="921"/>
      <c r="TWS99" s="921"/>
      <c r="TWT99" s="921"/>
      <c r="TWU99" s="921"/>
      <c r="TWV99" s="921"/>
      <c r="TWW99" s="921"/>
      <c r="TWX99" s="921"/>
      <c r="TWY99" s="921"/>
      <c r="TWZ99" s="921"/>
      <c r="TXA99" s="921"/>
      <c r="TXB99" s="921"/>
      <c r="TXC99" s="921"/>
      <c r="TXD99" s="921"/>
      <c r="TXE99" s="921"/>
      <c r="TXF99" s="921"/>
      <c r="TXG99" s="921"/>
      <c r="TXH99" s="921"/>
      <c r="TXI99" s="921"/>
      <c r="TXJ99" s="921"/>
      <c r="TXK99" s="921"/>
      <c r="TXL99" s="921"/>
      <c r="TXM99" s="921"/>
      <c r="TXN99" s="921"/>
      <c r="TXO99" s="921"/>
      <c r="TXP99" s="921"/>
      <c r="TXQ99" s="921"/>
      <c r="TXR99" s="921"/>
      <c r="TXS99" s="921"/>
      <c r="TXT99" s="921"/>
      <c r="TXU99" s="921"/>
      <c r="TXV99" s="921"/>
      <c r="TXW99" s="921"/>
      <c r="TXX99" s="921"/>
      <c r="TXY99" s="921"/>
      <c r="TXZ99" s="921"/>
      <c r="TYA99" s="921"/>
      <c r="TYB99" s="921"/>
      <c r="TYC99" s="921"/>
      <c r="TYD99" s="921"/>
      <c r="TYE99" s="921"/>
      <c r="TYF99" s="921"/>
      <c r="TYG99" s="921"/>
      <c r="TYH99" s="921"/>
      <c r="TYI99" s="921"/>
      <c r="TYJ99" s="921"/>
      <c r="TYK99" s="921"/>
      <c r="TYL99" s="921"/>
      <c r="TYM99" s="921"/>
      <c r="TYN99" s="921"/>
      <c r="TYO99" s="921"/>
      <c r="TYP99" s="921"/>
      <c r="TYQ99" s="921"/>
      <c r="TYR99" s="921"/>
      <c r="TYS99" s="921"/>
      <c r="TYT99" s="921"/>
      <c r="TYU99" s="921"/>
      <c r="TYV99" s="921"/>
      <c r="TYW99" s="921"/>
      <c r="TYX99" s="921"/>
      <c r="TYY99" s="921"/>
      <c r="TYZ99" s="921"/>
      <c r="TZA99" s="921"/>
      <c r="TZB99" s="921"/>
      <c r="TZC99" s="921"/>
      <c r="TZD99" s="921"/>
      <c r="TZE99" s="921"/>
      <c r="TZF99" s="921"/>
      <c r="TZG99" s="921"/>
      <c r="TZH99" s="921"/>
      <c r="TZI99" s="921"/>
      <c r="TZJ99" s="921"/>
      <c r="TZK99" s="921"/>
      <c r="TZL99" s="921"/>
      <c r="TZM99" s="921"/>
      <c r="TZN99" s="921"/>
      <c r="TZO99" s="921"/>
      <c r="TZP99" s="921"/>
      <c r="TZQ99" s="921"/>
      <c r="TZR99" s="921"/>
      <c r="TZS99" s="921"/>
      <c r="TZT99" s="921"/>
      <c r="TZU99" s="921"/>
      <c r="TZV99" s="921"/>
      <c r="TZW99" s="921"/>
      <c r="TZX99" s="921"/>
      <c r="TZY99" s="921"/>
      <c r="TZZ99" s="921"/>
      <c r="UAA99" s="921"/>
      <c r="UAB99" s="921"/>
      <c r="UAC99" s="921"/>
      <c r="UAD99" s="921"/>
      <c r="UAE99" s="921"/>
      <c r="UAF99" s="921"/>
      <c r="UAG99" s="921"/>
      <c r="UAH99" s="921"/>
      <c r="UAI99" s="921"/>
      <c r="UAJ99" s="921"/>
      <c r="UAK99" s="921"/>
      <c r="UAL99" s="921"/>
      <c r="UAM99" s="921"/>
      <c r="UAN99" s="921"/>
      <c r="UAO99" s="921"/>
      <c r="UAP99" s="921"/>
      <c r="UAQ99" s="921"/>
      <c r="UAR99" s="921"/>
      <c r="UAS99" s="921"/>
      <c r="UAT99" s="921"/>
      <c r="UAU99" s="921"/>
      <c r="UAV99" s="921"/>
      <c r="UAW99" s="921"/>
      <c r="UAX99" s="921"/>
      <c r="UAY99" s="921"/>
      <c r="UAZ99" s="921"/>
      <c r="UBA99" s="921"/>
      <c r="UBB99" s="921"/>
      <c r="UBC99" s="921"/>
      <c r="UBD99" s="921"/>
      <c r="UBE99" s="921"/>
      <c r="UBF99" s="921"/>
      <c r="UBG99" s="921"/>
      <c r="UBH99" s="921"/>
      <c r="UBI99" s="921"/>
      <c r="UBJ99" s="921"/>
      <c r="UBK99" s="921"/>
      <c r="UBL99" s="921"/>
      <c r="UBM99" s="921"/>
      <c r="UBN99" s="921"/>
      <c r="UBO99" s="921"/>
      <c r="UBP99" s="921"/>
      <c r="UBQ99" s="921"/>
      <c r="UBR99" s="921"/>
      <c r="UBS99" s="921"/>
      <c r="UBT99" s="921"/>
      <c r="UBU99" s="921"/>
      <c r="UBV99" s="921"/>
      <c r="UBW99" s="921"/>
      <c r="UBX99" s="921"/>
      <c r="UBY99" s="921"/>
      <c r="UBZ99" s="921"/>
      <c r="UCA99" s="921"/>
      <c r="UCB99" s="921"/>
      <c r="UCC99" s="921"/>
      <c r="UCD99" s="921"/>
      <c r="UCE99" s="921"/>
      <c r="UCF99" s="921"/>
      <c r="UCG99" s="921"/>
      <c r="UCH99" s="921"/>
      <c r="UCI99" s="921"/>
      <c r="UCJ99" s="921"/>
      <c r="UCK99" s="921"/>
      <c r="UCL99" s="921"/>
      <c r="UCM99" s="921"/>
      <c r="UCN99" s="921"/>
      <c r="UCO99" s="921"/>
      <c r="UCP99" s="921"/>
      <c r="UCQ99" s="921"/>
      <c r="UCR99" s="921"/>
      <c r="UCS99" s="921"/>
      <c r="UCT99" s="921"/>
      <c r="UCU99" s="921"/>
      <c r="UCV99" s="921"/>
      <c r="UCW99" s="921"/>
      <c r="UCX99" s="921"/>
      <c r="UCY99" s="921"/>
      <c r="UCZ99" s="921"/>
      <c r="UDA99" s="921"/>
      <c r="UDB99" s="921"/>
      <c r="UDC99" s="921"/>
      <c r="UDD99" s="921"/>
      <c r="UDE99" s="921"/>
      <c r="UDF99" s="921"/>
      <c r="UDG99" s="921"/>
      <c r="UDH99" s="921"/>
      <c r="UDI99" s="921"/>
      <c r="UDJ99" s="921"/>
      <c r="UDK99" s="921"/>
      <c r="UDL99" s="921"/>
      <c r="UDM99" s="921"/>
      <c r="UDN99" s="921"/>
      <c r="UDO99" s="921"/>
      <c r="UDP99" s="921"/>
      <c r="UDQ99" s="921"/>
      <c r="UDR99" s="921"/>
      <c r="UDS99" s="921"/>
      <c r="UDT99" s="921"/>
      <c r="UDU99" s="921"/>
      <c r="UDV99" s="921"/>
      <c r="UDW99" s="921"/>
      <c r="UDX99" s="921"/>
      <c r="UDY99" s="921"/>
      <c r="UDZ99" s="921"/>
      <c r="UEA99" s="921"/>
      <c r="UEB99" s="921"/>
      <c r="UEC99" s="921"/>
      <c r="UED99" s="921"/>
      <c r="UEE99" s="921"/>
      <c r="UEF99" s="921"/>
      <c r="UEG99" s="921"/>
      <c r="UEH99" s="921"/>
      <c r="UEI99" s="921"/>
      <c r="UEJ99" s="921"/>
      <c r="UEK99" s="921"/>
      <c r="UEL99" s="921"/>
      <c r="UEM99" s="921"/>
      <c r="UEN99" s="921"/>
      <c r="UEO99" s="921"/>
      <c r="UEP99" s="921"/>
      <c r="UEQ99" s="921"/>
      <c r="UER99" s="921"/>
      <c r="UES99" s="921"/>
      <c r="UET99" s="921"/>
      <c r="UEU99" s="921"/>
      <c r="UEV99" s="921"/>
      <c r="UEW99" s="921"/>
      <c r="UEX99" s="921"/>
      <c r="UEY99" s="921"/>
      <c r="UEZ99" s="921"/>
      <c r="UFA99" s="921"/>
      <c r="UFB99" s="921"/>
      <c r="UFC99" s="921"/>
      <c r="UFD99" s="921"/>
      <c r="UFE99" s="921"/>
      <c r="UFF99" s="921"/>
      <c r="UFG99" s="921"/>
      <c r="UFH99" s="921"/>
      <c r="UFI99" s="921"/>
      <c r="UFJ99" s="921"/>
      <c r="UFK99" s="921"/>
      <c r="UFL99" s="921"/>
      <c r="UFM99" s="921"/>
      <c r="UFN99" s="921"/>
      <c r="UFO99" s="921"/>
      <c r="UFP99" s="921"/>
      <c r="UFQ99" s="921"/>
      <c r="UFR99" s="921"/>
      <c r="UFS99" s="921"/>
      <c r="UFT99" s="921"/>
      <c r="UFU99" s="921"/>
      <c r="UFV99" s="921"/>
      <c r="UFW99" s="921"/>
      <c r="UFX99" s="921"/>
      <c r="UFY99" s="921"/>
      <c r="UFZ99" s="921"/>
      <c r="UGA99" s="921"/>
      <c r="UGB99" s="921"/>
      <c r="UGC99" s="921"/>
      <c r="UGD99" s="921"/>
      <c r="UGE99" s="921"/>
      <c r="UGF99" s="921"/>
      <c r="UGG99" s="921"/>
      <c r="UGH99" s="921"/>
      <c r="UGI99" s="921"/>
      <c r="UGJ99" s="921"/>
      <c r="UGK99" s="921"/>
      <c r="UGL99" s="921"/>
      <c r="UGM99" s="921"/>
      <c r="UGN99" s="921"/>
      <c r="UGO99" s="921"/>
      <c r="UGP99" s="921"/>
      <c r="UGQ99" s="921"/>
      <c r="UGR99" s="921"/>
      <c r="UGS99" s="921"/>
      <c r="UGT99" s="921"/>
      <c r="UGU99" s="921"/>
      <c r="UGV99" s="921"/>
      <c r="UGW99" s="921"/>
      <c r="UGX99" s="921"/>
      <c r="UGY99" s="921"/>
      <c r="UGZ99" s="921"/>
      <c r="UHA99" s="921"/>
      <c r="UHB99" s="921"/>
      <c r="UHC99" s="921"/>
      <c r="UHD99" s="921"/>
      <c r="UHE99" s="921"/>
      <c r="UHF99" s="921"/>
      <c r="UHG99" s="921"/>
      <c r="UHH99" s="921"/>
      <c r="UHI99" s="921"/>
      <c r="UHJ99" s="921"/>
      <c r="UHK99" s="921"/>
      <c r="UHL99" s="921"/>
      <c r="UHM99" s="921"/>
      <c r="UHN99" s="921"/>
      <c r="UHO99" s="921"/>
      <c r="UHP99" s="921"/>
      <c r="UHQ99" s="921"/>
      <c r="UHR99" s="921"/>
      <c r="UHS99" s="921"/>
      <c r="UHT99" s="921"/>
      <c r="UHU99" s="921"/>
      <c r="UHV99" s="921"/>
      <c r="UHW99" s="921"/>
      <c r="UHX99" s="921"/>
      <c r="UHY99" s="921"/>
      <c r="UHZ99" s="921"/>
      <c r="UIA99" s="921"/>
      <c r="UIB99" s="921"/>
      <c r="UIC99" s="921"/>
      <c r="UID99" s="921"/>
      <c r="UIE99" s="921"/>
      <c r="UIF99" s="921"/>
      <c r="UIG99" s="921"/>
      <c r="UIH99" s="921"/>
      <c r="UII99" s="921"/>
      <c r="UIJ99" s="921"/>
      <c r="UIK99" s="921"/>
      <c r="UIL99" s="921"/>
      <c r="UIM99" s="921"/>
      <c r="UIN99" s="921"/>
      <c r="UIO99" s="921"/>
      <c r="UIP99" s="921"/>
      <c r="UIQ99" s="921"/>
      <c r="UIR99" s="921"/>
      <c r="UIS99" s="921"/>
      <c r="UIT99" s="921"/>
      <c r="UIU99" s="921"/>
      <c r="UIV99" s="921"/>
      <c r="UIW99" s="921"/>
      <c r="UIX99" s="921"/>
      <c r="UIY99" s="921"/>
      <c r="UIZ99" s="921"/>
      <c r="UJA99" s="921"/>
      <c r="UJB99" s="921"/>
      <c r="UJC99" s="921"/>
      <c r="UJD99" s="921"/>
      <c r="UJE99" s="921"/>
      <c r="UJF99" s="921"/>
      <c r="UJG99" s="921"/>
      <c r="UJH99" s="921"/>
      <c r="UJI99" s="921"/>
      <c r="UJJ99" s="921"/>
      <c r="UJK99" s="921"/>
      <c r="UJL99" s="921"/>
      <c r="UJM99" s="921"/>
      <c r="UJN99" s="921"/>
      <c r="UJO99" s="921"/>
      <c r="UJP99" s="921"/>
      <c r="UJQ99" s="921"/>
      <c r="UJR99" s="921"/>
      <c r="UJS99" s="921"/>
      <c r="UJT99" s="921"/>
      <c r="UJU99" s="921"/>
      <c r="UJV99" s="921"/>
      <c r="UJW99" s="921"/>
      <c r="UJX99" s="921"/>
      <c r="UJY99" s="921"/>
      <c r="UJZ99" s="921"/>
      <c r="UKA99" s="921"/>
      <c r="UKB99" s="921"/>
      <c r="UKC99" s="921"/>
      <c r="UKD99" s="921"/>
      <c r="UKE99" s="921"/>
      <c r="UKF99" s="921"/>
      <c r="UKG99" s="921"/>
      <c r="UKH99" s="921"/>
      <c r="UKI99" s="921"/>
      <c r="UKJ99" s="921"/>
      <c r="UKK99" s="921"/>
      <c r="UKL99" s="921"/>
      <c r="UKM99" s="921"/>
      <c r="UKN99" s="921"/>
      <c r="UKO99" s="921"/>
      <c r="UKP99" s="921"/>
      <c r="UKQ99" s="921"/>
      <c r="UKR99" s="921"/>
      <c r="UKS99" s="921"/>
      <c r="UKT99" s="921"/>
      <c r="UKU99" s="921"/>
      <c r="UKV99" s="921"/>
      <c r="UKW99" s="921"/>
      <c r="UKX99" s="921"/>
      <c r="UKY99" s="921"/>
      <c r="UKZ99" s="921"/>
      <c r="ULA99" s="921"/>
      <c r="ULB99" s="921"/>
      <c r="ULC99" s="921"/>
      <c r="ULD99" s="921"/>
      <c r="ULE99" s="921"/>
      <c r="ULF99" s="921"/>
      <c r="ULG99" s="921"/>
      <c r="ULH99" s="921"/>
      <c r="ULI99" s="921"/>
      <c r="ULJ99" s="921"/>
      <c r="ULK99" s="921"/>
      <c r="ULL99" s="921"/>
      <c r="ULM99" s="921"/>
      <c r="ULN99" s="921"/>
      <c r="ULO99" s="921"/>
      <c r="ULP99" s="921"/>
      <c r="ULQ99" s="921"/>
      <c r="ULR99" s="921"/>
      <c r="ULS99" s="921"/>
      <c r="ULT99" s="921"/>
      <c r="ULU99" s="921"/>
      <c r="ULV99" s="921"/>
      <c r="ULW99" s="921"/>
      <c r="ULX99" s="921"/>
      <c r="ULY99" s="921"/>
      <c r="ULZ99" s="921"/>
      <c r="UMA99" s="921"/>
      <c r="UMB99" s="921"/>
      <c r="UMC99" s="921"/>
      <c r="UMD99" s="921"/>
      <c r="UME99" s="921"/>
      <c r="UMF99" s="921"/>
      <c r="UMG99" s="921"/>
      <c r="UMH99" s="921"/>
      <c r="UMI99" s="921"/>
      <c r="UMJ99" s="921"/>
      <c r="UMK99" s="921"/>
      <c r="UML99" s="921"/>
      <c r="UMM99" s="921"/>
      <c r="UMN99" s="921"/>
      <c r="UMO99" s="921"/>
      <c r="UMP99" s="921"/>
      <c r="UMQ99" s="921"/>
      <c r="UMR99" s="921"/>
      <c r="UMS99" s="921"/>
      <c r="UMT99" s="921"/>
      <c r="UMU99" s="921"/>
      <c r="UMV99" s="921"/>
      <c r="UMW99" s="921"/>
      <c r="UMX99" s="921"/>
      <c r="UMY99" s="921"/>
      <c r="UMZ99" s="921"/>
      <c r="UNA99" s="921"/>
      <c r="UNB99" s="921"/>
      <c r="UNC99" s="921"/>
      <c r="UND99" s="921"/>
      <c r="UNE99" s="921"/>
      <c r="UNF99" s="921"/>
      <c r="UNG99" s="921"/>
      <c r="UNH99" s="921"/>
      <c r="UNI99" s="921"/>
      <c r="UNJ99" s="921"/>
      <c r="UNK99" s="921"/>
      <c r="UNL99" s="921"/>
      <c r="UNM99" s="921"/>
      <c r="UNN99" s="921"/>
      <c r="UNO99" s="921"/>
      <c r="UNP99" s="921"/>
      <c r="UNQ99" s="921"/>
      <c r="UNR99" s="921"/>
      <c r="UNS99" s="921"/>
      <c r="UNT99" s="921"/>
      <c r="UNU99" s="921"/>
      <c r="UNV99" s="921"/>
      <c r="UNW99" s="921"/>
      <c r="UNX99" s="921"/>
      <c r="UNY99" s="921"/>
      <c r="UNZ99" s="921"/>
      <c r="UOA99" s="921"/>
      <c r="UOB99" s="921"/>
      <c r="UOC99" s="921"/>
      <c r="UOD99" s="921"/>
      <c r="UOE99" s="921"/>
      <c r="UOF99" s="921"/>
      <c r="UOG99" s="921"/>
      <c r="UOH99" s="921"/>
      <c r="UOI99" s="921"/>
      <c r="UOJ99" s="921"/>
      <c r="UOK99" s="921"/>
      <c r="UOL99" s="921"/>
      <c r="UOM99" s="921"/>
      <c r="UON99" s="921"/>
      <c r="UOO99" s="921"/>
      <c r="UOP99" s="921"/>
      <c r="UOQ99" s="921"/>
      <c r="UOR99" s="921"/>
      <c r="UOS99" s="921"/>
      <c r="UOT99" s="921"/>
      <c r="UOU99" s="921"/>
      <c r="UOV99" s="921"/>
      <c r="UOW99" s="921"/>
      <c r="UOX99" s="921"/>
      <c r="UOY99" s="921"/>
      <c r="UOZ99" s="921"/>
      <c r="UPA99" s="921"/>
      <c r="UPB99" s="921"/>
      <c r="UPC99" s="921"/>
      <c r="UPD99" s="921"/>
      <c r="UPE99" s="921"/>
      <c r="UPF99" s="921"/>
      <c r="UPG99" s="921"/>
      <c r="UPH99" s="921"/>
      <c r="UPI99" s="921"/>
      <c r="UPJ99" s="921"/>
      <c r="UPK99" s="921"/>
      <c r="UPL99" s="921"/>
      <c r="UPM99" s="921"/>
      <c r="UPN99" s="921"/>
      <c r="UPO99" s="921"/>
      <c r="UPP99" s="921"/>
      <c r="UPQ99" s="921"/>
      <c r="UPR99" s="921"/>
      <c r="UPS99" s="921"/>
      <c r="UPT99" s="921"/>
      <c r="UPU99" s="921"/>
      <c r="UPV99" s="921"/>
      <c r="UPW99" s="921"/>
      <c r="UPX99" s="921"/>
      <c r="UPY99" s="921"/>
      <c r="UPZ99" s="921"/>
      <c r="UQA99" s="921"/>
      <c r="UQB99" s="921"/>
      <c r="UQC99" s="921"/>
      <c r="UQD99" s="921"/>
      <c r="UQE99" s="921"/>
      <c r="UQF99" s="921"/>
      <c r="UQG99" s="921"/>
      <c r="UQH99" s="921"/>
      <c r="UQI99" s="921"/>
      <c r="UQJ99" s="921"/>
      <c r="UQK99" s="921"/>
      <c r="UQL99" s="921"/>
      <c r="UQM99" s="921"/>
      <c r="UQN99" s="921"/>
      <c r="UQO99" s="921"/>
      <c r="UQP99" s="921"/>
      <c r="UQQ99" s="921"/>
      <c r="UQR99" s="921"/>
      <c r="UQS99" s="921"/>
      <c r="UQT99" s="921"/>
      <c r="UQU99" s="921"/>
      <c r="UQV99" s="921"/>
      <c r="UQW99" s="921"/>
      <c r="UQX99" s="921"/>
      <c r="UQY99" s="921"/>
      <c r="UQZ99" s="921"/>
      <c r="URA99" s="921"/>
      <c r="URB99" s="921"/>
      <c r="URC99" s="921"/>
      <c r="URD99" s="921"/>
      <c r="URE99" s="921"/>
      <c r="URF99" s="921"/>
      <c r="URG99" s="921"/>
      <c r="URH99" s="921"/>
      <c r="URI99" s="921"/>
      <c r="URJ99" s="921"/>
      <c r="URK99" s="921"/>
      <c r="URL99" s="921"/>
      <c r="URM99" s="921"/>
      <c r="URN99" s="921"/>
      <c r="URO99" s="921"/>
      <c r="URP99" s="921"/>
      <c r="URQ99" s="921"/>
      <c r="URR99" s="921"/>
      <c r="URS99" s="921"/>
      <c r="URT99" s="921"/>
      <c r="URU99" s="921"/>
      <c r="URV99" s="921"/>
      <c r="URW99" s="921"/>
      <c r="URX99" s="921"/>
      <c r="URY99" s="921"/>
      <c r="URZ99" s="921"/>
      <c r="USA99" s="921"/>
      <c r="USB99" s="921"/>
      <c r="USC99" s="921"/>
      <c r="USD99" s="921"/>
      <c r="USE99" s="921"/>
      <c r="USF99" s="921"/>
      <c r="USG99" s="921"/>
      <c r="USH99" s="921"/>
      <c r="USI99" s="921"/>
      <c r="USJ99" s="921"/>
      <c r="USK99" s="921"/>
      <c r="USL99" s="921"/>
      <c r="USM99" s="921"/>
      <c r="USN99" s="921"/>
      <c r="USO99" s="921"/>
      <c r="USP99" s="921"/>
      <c r="USQ99" s="921"/>
      <c r="USR99" s="921"/>
      <c r="USS99" s="921"/>
      <c r="UST99" s="921"/>
      <c r="USU99" s="921"/>
      <c r="USV99" s="921"/>
      <c r="USW99" s="921"/>
      <c r="USX99" s="921"/>
      <c r="USY99" s="921"/>
      <c r="USZ99" s="921"/>
      <c r="UTA99" s="921"/>
      <c r="UTB99" s="921"/>
      <c r="UTC99" s="921"/>
      <c r="UTD99" s="921"/>
      <c r="UTE99" s="921"/>
      <c r="UTF99" s="921"/>
      <c r="UTG99" s="921"/>
      <c r="UTH99" s="921"/>
      <c r="UTI99" s="921"/>
      <c r="UTJ99" s="921"/>
      <c r="UTK99" s="921"/>
      <c r="UTL99" s="921"/>
      <c r="UTM99" s="921"/>
      <c r="UTN99" s="921"/>
      <c r="UTO99" s="921"/>
      <c r="UTP99" s="921"/>
      <c r="UTQ99" s="921"/>
      <c r="UTR99" s="921"/>
      <c r="UTS99" s="921"/>
      <c r="UTT99" s="921"/>
      <c r="UTU99" s="921"/>
      <c r="UTV99" s="921"/>
      <c r="UTW99" s="921"/>
      <c r="UTX99" s="921"/>
      <c r="UTY99" s="921"/>
      <c r="UTZ99" s="921"/>
      <c r="UUA99" s="921"/>
      <c r="UUB99" s="921"/>
      <c r="UUC99" s="921"/>
      <c r="UUD99" s="921"/>
      <c r="UUE99" s="921"/>
      <c r="UUF99" s="921"/>
      <c r="UUG99" s="921"/>
      <c r="UUH99" s="921"/>
      <c r="UUI99" s="921"/>
      <c r="UUJ99" s="921"/>
      <c r="UUK99" s="921"/>
      <c r="UUL99" s="921"/>
      <c r="UUM99" s="921"/>
      <c r="UUN99" s="921"/>
      <c r="UUO99" s="921"/>
      <c r="UUP99" s="921"/>
      <c r="UUQ99" s="921"/>
      <c r="UUR99" s="921"/>
      <c r="UUS99" s="921"/>
      <c r="UUT99" s="921"/>
      <c r="UUU99" s="921"/>
      <c r="UUV99" s="921"/>
      <c r="UUW99" s="921"/>
      <c r="UUX99" s="921"/>
      <c r="UUY99" s="921"/>
      <c r="UUZ99" s="921"/>
      <c r="UVA99" s="921"/>
      <c r="UVB99" s="921"/>
      <c r="UVC99" s="921"/>
      <c r="UVD99" s="921"/>
      <c r="UVE99" s="921"/>
      <c r="UVF99" s="921"/>
      <c r="UVG99" s="921"/>
      <c r="UVH99" s="921"/>
      <c r="UVI99" s="921"/>
      <c r="UVJ99" s="921"/>
      <c r="UVK99" s="921"/>
      <c r="UVL99" s="921"/>
      <c r="UVM99" s="921"/>
      <c r="UVN99" s="921"/>
      <c r="UVO99" s="921"/>
      <c r="UVP99" s="921"/>
      <c r="UVQ99" s="921"/>
      <c r="UVR99" s="921"/>
      <c r="UVS99" s="921"/>
      <c r="UVT99" s="921"/>
      <c r="UVU99" s="921"/>
      <c r="UVV99" s="921"/>
      <c r="UVW99" s="921"/>
      <c r="UVX99" s="921"/>
      <c r="UVY99" s="921"/>
      <c r="UVZ99" s="921"/>
      <c r="UWA99" s="921"/>
      <c r="UWB99" s="921"/>
      <c r="UWC99" s="921"/>
      <c r="UWD99" s="921"/>
      <c r="UWE99" s="921"/>
      <c r="UWF99" s="921"/>
      <c r="UWG99" s="921"/>
      <c r="UWH99" s="921"/>
      <c r="UWI99" s="921"/>
      <c r="UWJ99" s="921"/>
      <c r="UWK99" s="921"/>
      <c r="UWL99" s="921"/>
      <c r="UWM99" s="921"/>
      <c r="UWN99" s="921"/>
      <c r="UWO99" s="921"/>
      <c r="UWP99" s="921"/>
      <c r="UWQ99" s="921"/>
      <c r="UWR99" s="921"/>
      <c r="UWS99" s="921"/>
      <c r="UWT99" s="921"/>
      <c r="UWU99" s="921"/>
      <c r="UWV99" s="921"/>
      <c r="UWW99" s="921"/>
      <c r="UWX99" s="921"/>
      <c r="UWY99" s="921"/>
      <c r="UWZ99" s="921"/>
      <c r="UXA99" s="921"/>
      <c r="UXB99" s="921"/>
      <c r="UXC99" s="921"/>
      <c r="UXD99" s="921"/>
      <c r="UXE99" s="921"/>
      <c r="UXF99" s="921"/>
      <c r="UXG99" s="921"/>
      <c r="UXH99" s="921"/>
      <c r="UXI99" s="921"/>
      <c r="UXJ99" s="921"/>
      <c r="UXK99" s="921"/>
      <c r="UXL99" s="921"/>
      <c r="UXM99" s="921"/>
      <c r="UXN99" s="921"/>
      <c r="UXO99" s="921"/>
      <c r="UXP99" s="921"/>
      <c r="UXQ99" s="921"/>
      <c r="UXR99" s="921"/>
      <c r="UXS99" s="921"/>
      <c r="UXT99" s="921"/>
      <c r="UXU99" s="921"/>
      <c r="UXV99" s="921"/>
      <c r="UXW99" s="921"/>
      <c r="UXX99" s="921"/>
      <c r="UXY99" s="921"/>
      <c r="UXZ99" s="921"/>
      <c r="UYA99" s="921"/>
      <c r="UYB99" s="921"/>
      <c r="UYC99" s="921"/>
      <c r="UYD99" s="921"/>
      <c r="UYE99" s="921"/>
      <c r="UYF99" s="921"/>
      <c r="UYG99" s="921"/>
      <c r="UYH99" s="921"/>
      <c r="UYI99" s="921"/>
      <c r="UYJ99" s="921"/>
      <c r="UYK99" s="921"/>
      <c r="UYL99" s="921"/>
      <c r="UYM99" s="921"/>
      <c r="UYN99" s="921"/>
      <c r="UYO99" s="921"/>
      <c r="UYP99" s="921"/>
      <c r="UYQ99" s="921"/>
      <c r="UYR99" s="921"/>
      <c r="UYS99" s="921"/>
      <c r="UYT99" s="921"/>
      <c r="UYU99" s="921"/>
      <c r="UYV99" s="921"/>
      <c r="UYW99" s="921"/>
      <c r="UYX99" s="921"/>
      <c r="UYY99" s="921"/>
      <c r="UYZ99" s="921"/>
      <c r="UZA99" s="921"/>
      <c r="UZB99" s="921"/>
      <c r="UZC99" s="921"/>
      <c r="UZD99" s="921"/>
      <c r="UZE99" s="921"/>
      <c r="UZF99" s="921"/>
      <c r="UZG99" s="921"/>
      <c r="UZH99" s="921"/>
      <c r="UZI99" s="921"/>
      <c r="UZJ99" s="921"/>
      <c r="UZK99" s="921"/>
      <c r="UZL99" s="921"/>
      <c r="UZM99" s="921"/>
      <c r="UZN99" s="921"/>
      <c r="UZO99" s="921"/>
      <c r="UZP99" s="921"/>
      <c r="UZQ99" s="921"/>
      <c r="UZR99" s="921"/>
      <c r="UZS99" s="921"/>
      <c r="UZT99" s="921"/>
      <c r="UZU99" s="921"/>
      <c r="UZV99" s="921"/>
      <c r="UZW99" s="921"/>
      <c r="UZX99" s="921"/>
      <c r="UZY99" s="921"/>
      <c r="UZZ99" s="921"/>
      <c r="VAA99" s="921"/>
      <c r="VAB99" s="921"/>
      <c r="VAC99" s="921"/>
      <c r="VAD99" s="921"/>
      <c r="VAE99" s="921"/>
      <c r="VAF99" s="921"/>
      <c r="VAG99" s="921"/>
      <c r="VAH99" s="921"/>
      <c r="VAI99" s="921"/>
      <c r="VAJ99" s="921"/>
      <c r="VAK99" s="921"/>
      <c r="VAL99" s="921"/>
      <c r="VAM99" s="921"/>
      <c r="VAN99" s="921"/>
      <c r="VAO99" s="921"/>
      <c r="VAP99" s="921"/>
      <c r="VAQ99" s="921"/>
      <c r="VAR99" s="921"/>
      <c r="VAS99" s="921"/>
      <c r="VAT99" s="921"/>
      <c r="VAU99" s="921"/>
      <c r="VAV99" s="921"/>
      <c r="VAW99" s="921"/>
      <c r="VAX99" s="921"/>
      <c r="VAY99" s="921"/>
      <c r="VAZ99" s="921"/>
      <c r="VBA99" s="921"/>
      <c r="VBB99" s="921"/>
      <c r="VBC99" s="921"/>
      <c r="VBD99" s="921"/>
      <c r="VBE99" s="921"/>
      <c r="VBF99" s="921"/>
      <c r="VBG99" s="921"/>
      <c r="VBH99" s="921"/>
      <c r="VBI99" s="921"/>
      <c r="VBJ99" s="921"/>
      <c r="VBK99" s="921"/>
      <c r="VBL99" s="921"/>
      <c r="VBM99" s="921"/>
      <c r="VBN99" s="921"/>
      <c r="VBO99" s="921"/>
      <c r="VBP99" s="921"/>
      <c r="VBQ99" s="921"/>
      <c r="VBR99" s="921"/>
      <c r="VBS99" s="921"/>
      <c r="VBT99" s="921"/>
      <c r="VBU99" s="921"/>
      <c r="VBV99" s="921"/>
      <c r="VBW99" s="921"/>
      <c r="VBX99" s="921"/>
      <c r="VBY99" s="921"/>
      <c r="VBZ99" s="921"/>
      <c r="VCA99" s="921"/>
      <c r="VCB99" s="921"/>
      <c r="VCC99" s="921"/>
      <c r="VCD99" s="921"/>
      <c r="VCE99" s="921"/>
      <c r="VCF99" s="921"/>
      <c r="VCG99" s="921"/>
      <c r="VCH99" s="921"/>
      <c r="VCI99" s="921"/>
      <c r="VCJ99" s="921"/>
      <c r="VCK99" s="921"/>
      <c r="VCL99" s="921"/>
      <c r="VCM99" s="921"/>
      <c r="VCN99" s="921"/>
      <c r="VCO99" s="921"/>
      <c r="VCP99" s="921"/>
      <c r="VCQ99" s="921"/>
      <c r="VCR99" s="921"/>
      <c r="VCS99" s="921"/>
      <c r="VCT99" s="921"/>
      <c r="VCU99" s="921"/>
      <c r="VCV99" s="921"/>
      <c r="VCW99" s="921"/>
      <c r="VCX99" s="921"/>
      <c r="VCY99" s="921"/>
      <c r="VCZ99" s="921"/>
      <c r="VDA99" s="921"/>
      <c r="VDB99" s="921"/>
      <c r="VDC99" s="921"/>
      <c r="VDD99" s="921"/>
      <c r="VDE99" s="921"/>
      <c r="VDF99" s="921"/>
      <c r="VDG99" s="921"/>
      <c r="VDH99" s="921"/>
      <c r="VDI99" s="921"/>
      <c r="VDJ99" s="921"/>
      <c r="VDK99" s="921"/>
      <c r="VDL99" s="921"/>
      <c r="VDM99" s="921"/>
      <c r="VDN99" s="921"/>
      <c r="VDO99" s="921"/>
      <c r="VDP99" s="921"/>
      <c r="VDQ99" s="921"/>
      <c r="VDR99" s="921"/>
      <c r="VDS99" s="921"/>
      <c r="VDT99" s="921"/>
      <c r="VDU99" s="921"/>
      <c r="VDV99" s="921"/>
      <c r="VDW99" s="921"/>
      <c r="VDX99" s="921"/>
      <c r="VDY99" s="921"/>
      <c r="VDZ99" s="921"/>
      <c r="VEA99" s="921"/>
      <c r="VEB99" s="921"/>
      <c r="VEC99" s="921"/>
      <c r="VED99" s="921"/>
      <c r="VEE99" s="921"/>
      <c r="VEF99" s="921"/>
      <c r="VEG99" s="921"/>
      <c r="VEH99" s="921"/>
      <c r="VEI99" s="921"/>
      <c r="VEJ99" s="921"/>
      <c r="VEK99" s="921"/>
      <c r="VEL99" s="921"/>
      <c r="VEM99" s="921"/>
      <c r="VEN99" s="921"/>
      <c r="VEO99" s="921"/>
      <c r="VEP99" s="921"/>
      <c r="VEQ99" s="921"/>
      <c r="VER99" s="921"/>
      <c r="VES99" s="921"/>
      <c r="VET99" s="921"/>
      <c r="VEU99" s="921"/>
      <c r="VEV99" s="921"/>
      <c r="VEW99" s="921"/>
      <c r="VEX99" s="921"/>
      <c r="VEY99" s="921"/>
      <c r="VEZ99" s="921"/>
      <c r="VFA99" s="921"/>
      <c r="VFB99" s="921"/>
      <c r="VFC99" s="921"/>
      <c r="VFD99" s="921"/>
      <c r="VFE99" s="921"/>
      <c r="VFF99" s="921"/>
      <c r="VFG99" s="921"/>
      <c r="VFH99" s="921"/>
      <c r="VFI99" s="921"/>
      <c r="VFJ99" s="921"/>
      <c r="VFK99" s="921"/>
      <c r="VFL99" s="921"/>
      <c r="VFM99" s="921"/>
      <c r="VFN99" s="921"/>
      <c r="VFO99" s="921"/>
      <c r="VFP99" s="921"/>
      <c r="VFQ99" s="921"/>
      <c r="VFR99" s="921"/>
      <c r="VFS99" s="921"/>
      <c r="VFT99" s="921"/>
      <c r="VFU99" s="921"/>
      <c r="VFV99" s="921"/>
      <c r="VFW99" s="921"/>
      <c r="VFX99" s="921"/>
      <c r="VFY99" s="921"/>
      <c r="VFZ99" s="921"/>
      <c r="VGA99" s="921"/>
      <c r="VGB99" s="921"/>
      <c r="VGC99" s="921"/>
      <c r="VGD99" s="921"/>
      <c r="VGE99" s="921"/>
      <c r="VGF99" s="921"/>
      <c r="VGG99" s="921"/>
      <c r="VGH99" s="921"/>
      <c r="VGI99" s="921"/>
      <c r="VGJ99" s="921"/>
      <c r="VGK99" s="921"/>
      <c r="VGL99" s="921"/>
      <c r="VGM99" s="921"/>
      <c r="VGN99" s="921"/>
      <c r="VGO99" s="921"/>
      <c r="VGP99" s="921"/>
      <c r="VGQ99" s="921"/>
      <c r="VGR99" s="921"/>
      <c r="VGS99" s="921"/>
      <c r="VGT99" s="921"/>
      <c r="VGU99" s="921"/>
      <c r="VGV99" s="921"/>
      <c r="VGW99" s="921"/>
      <c r="VGX99" s="921"/>
      <c r="VGY99" s="921"/>
      <c r="VGZ99" s="921"/>
      <c r="VHA99" s="921"/>
      <c r="VHB99" s="921"/>
      <c r="VHC99" s="921"/>
      <c r="VHD99" s="921"/>
      <c r="VHE99" s="921"/>
      <c r="VHF99" s="921"/>
      <c r="VHG99" s="921"/>
      <c r="VHH99" s="921"/>
      <c r="VHI99" s="921"/>
      <c r="VHJ99" s="921"/>
      <c r="VHK99" s="921"/>
      <c r="VHL99" s="921"/>
      <c r="VHM99" s="921"/>
      <c r="VHN99" s="921"/>
      <c r="VHO99" s="921"/>
      <c r="VHP99" s="921"/>
      <c r="VHQ99" s="921"/>
      <c r="VHR99" s="921"/>
      <c r="VHS99" s="921"/>
      <c r="VHT99" s="921"/>
      <c r="VHU99" s="921"/>
      <c r="VHV99" s="921"/>
      <c r="VHW99" s="921"/>
      <c r="VHX99" s="921"/>
      <c r="VHY99" s="921"/>
      <c r="VHZ99" s="921"/>
      <c r="VIA99" s="921"/>
      <c r="VIB99" s="921"/>
      <c r="VIC99" s="921"/>
      <c r="VID99" s="921"/>
      <c r="VIE99" s="921"/>
      <c r="VIF99" s="921"/>
      <c r="VIG99" s="921"/>
      <c r="VIH99" s="921"/>
      <c r="VII99" s="921"/>
      <c r="VIJ99" s="921"/>
      <c r="VIK99" s="921"/>
      <c r="VIL99" s="921"/>
      <c r="VIM99" s="921"/>
      <c r="VIN99" s="921"/>
      <c r="VIO99" s="921"/>
      <c r="VIP99" s="921"/>
      <c r="VIQ99" s="921"/>
      <c r="VIR99" s="921"/>
      <c r="VIS99" s="921"/>
      <c r="VIT99" s="921"/>
      <c r="VIU99" s="921"/>
      <c r="VIV99" s="921"/>
      <c r="VIW99" s="921"/>
      <c r="VIX99" s="921"/>
      <c r="VIY99" s="921"/>
      <c r="VIZ99" s="921"/>
      <c r="VJA99" s="921"/>
      <c r="VJB99" s="921"/>
      <c r="VJC99" s="921"/>
      <c r="VJD99" s="921"/>
      <c r="VJE99" s="921"/>
      <c r="VJF99" s="921"/>
      <c r="VJG99" s="921"/>
      <c r="VJH99" s="921"/>
      <c r="VJI99" s="921"/>
      <c r="VJJ99" s="921"/>
      <c r="VJK99" s="921"/>
      <c r="VJL99" s="921"/>
      <c r="VJM99" s="921"/>
      <c r="VJN99" s="921"/>
      <c r="VJO99" s="921"/>
      <c r="VJP99" s="921"/>
      <c r="VJQ99" s="921"/>
      <c r="VJR99" s="921"/>
      <c r="VJS99" s="921"/>
      <c r="VJT99" s="921"/>
      <c r="VJU99" s="921"/>
      <c r="VJV99" s="921"/>
      <c r="VJW99" s="921"/>
      <c r="VJX99" s="921"/>
      <c r="VJY99" s="921"/>
      <c r="VJZ99" s="921"/>
      <c r="VKA99" s="921"/>
      <c r="VKB99" s="921"/>
      <c r="VKC99" s="921"/>
      <c r="VKD99" s="921"/>
      <c r="VKE99" s="921"/>
      <c r="VKF99" s="921"/>
      <c r="VKG99" s="921"/>
      <c r="VKH99" s="921"/>
      <c r="VKI99" s="921"/>
      <c r="VKJ99" s="921"/>
      <c r="VKK99" s="921"/>
      <c r="VKL99" s="921"/>
      <c r="VKM99" s="921"/>
      <c r="VKN99" s="921"/>
      <c r="VKO99" s="921"/>
      <c r="VKP99" s="921"/>
      <c r="VKQ99" s="921"/>
      <c r="VKR99" s="921"/>
      <c r="VKS99" s="921"/>
      <c r="VKT99" s="921"/>
      <c r="VKU99" s="921"/>
      <c r="VKV99" s="921"/>
      <c r="VKW99" s="921"/>
      <c r="VKX99" s="921"/>
      <c r="VKY99" s="921"/>
      <c r="VKZ99" s="921"/>
      <c r="VLA99" s="921"/>
      <c r="VLB99" s="921"/>
      <c r="VLC99" s="921"/>
      <c r="VLD99" s="921"/>
      <c r="VLE99" s="921"/>
      <c r="VLF99" s="921"/>
      <c r="VLG99" s="921"/>
      <c r="VLH99" s="921"/>
      <c r="VLI99" s="921"/>
      <c r="VLJ99" s="921"/>
      <c r="VLK99" s="921"/>
      <c r="VLL99" s="921"/>
      <c r="VLM99" s="921"/>
      <c r="VLN99" s="921"/>
      <c r="VLO99" s="921"/>
      <c r="VLP99" s="921"/>
      <c r="VLQ99" s="921"/>
      <c r="VLR99" s="921"/>
      <c r="VLS99" s="921"/>
      <c r="VLT99" s="921"/>
      <c r="VLU99" s="921"/>
      <c r="VLV99" s="921"/>
      <c r="VLW99" s="921"/>
      <c r="VLX99" s="921"/>
      <c r="VLY99" s="921"/>
      <c r="VLZ99" s="921"/>
      <c r="VMA99" s="921"/>
      <c r="VMB99" s="921"/>
      <c r="VMC99" s="921"/>
      <c r="VMD99" s="921"/>
      <c r="VME99" s="921"/>
      <c r="VMF99" s="921"/>
      <c r="VMG99" s="921"/>
      <c r="VMH99" s="921"/>
      <c r="VMI99" s="921"/>
      <c r="VMJ99" s="921"/>
      <c r="VMK99" s="921"/>
      <c r="VML99" s="921"/>
      <c r="VMM99" s="921"/>
      <c r="VMN99" s="921"/>
      <c r="VMO99" s="921"/>
      <c r="VMP99" s="921"/>
      <c r="VMQ99" s="921"/>
      <c r="VMR99" s="921"/>
      <c r="VMS99" s="921"/>
      <c r="VMT99" s="921"/>
      <c r="VMU99" s="921"/>
      <c r="VMV99" s="921"/>
      <c r="VMW99" s="921"/>
      <c r="VMX99" s="921"/>
      <c r="VMY99" s="921"/>
      <c r="VMZ99" s="921"/>
      <c r="VNA99" s="921"/>
      <c r="VNB99" s="921"/>
      <c r="VNC99" s="921"/>
      <c r="VND99" s="921"/>
      <c r="VNE99" s="921"/>
      <c r="VNF99" s="921"/>
      <c r="VNG99" s="921"/>
      <c r="VNH99" s="921"/>
      <c r="VNI99" s="921"/>
      <c r="VNJ99" s="921"/>
      <c r="VNK99" s="921"/>
      <c r="VNL99" s="921"/>
      <c r="VNM99" s="921"/>
      <c r="VNN99" s="921"/>
      <c r="VNO99" s="921"/>
      <c r="VNP99" s="921"/>
      <c r="VNQ99" s="921"/>
      <c r="VNR99" s="921"/>
      <c r="VNS99" s="921"/>
      <c r="VNT99" s="921"/>
      <c r="VNU99" s="921"/>
      <c r="VNV99" s="921"/>
      <c r="VNW99" s="921"/>
      <c r="VNX99" s="921"/>
      <c r="VNY99" s="921"/>
      <c r="VNZ99" s="921"/>
      <c r="VOA99" s="921"/>
      <c r="VOB99" s="921"/>
      <c r="VOC99" s="921"/>
      <c r="VOD99" s="921"/>
      <c r="VOE99" s="921"/>
      <c r="VOF99" s="921"/>
      <c r="VOG99" s="921"/>
      <c r="VOH99" s="921"/>
      <c r="VOI99" s="921"/>
      <c r="VOJ99" s="921"/>
      <c r="VOK99" s="921"/>
      <c r="VOL99" s="921"/>
      <c r="VOM99" s="921"/>
      <c r="VON99" s="921"/>
      <c r="VOO99" s="921"/>
      <c r="VOP99" s="921"/>
      <c r="VOQ99" s="921"/>
      <c r="VOR99" s="921"/>
      <c r="VOS99" s="921"/>
      <c r="VOT99" s="921"/>
      <c r="VOU99" s="921"/>
      <c r="VOV99" s="921"/>
      <c r="VOW99" s="921"/>
      <c r="VOX99" s="921"/>
      <c r="VOY99" s="921"/>
      <c r="VOZ99" s="921"/>
      <c r="VPA99" s="921"/>
      <c r="VPB99" s="921"/>
      <c r="VPC99" s="921"/>
      <c r="VPD99" s="921"/>
      <c r="VPE99" s="921"/>
      <c r="VPF99" s="921"/>
      <c r="VPG99" s="921"/>
      <c r="VPH99" s="921"/>
      <c r="VPI99" s="921"/>
      <c r="VPJ99" s="921"/>
      <c r="VPK99" s="921"/>
      <c r="VPL99" s="921"/>
      <c r="VPM99" s="921"/>
      <c r="VPN99" s="921"/>
      <c r="VPO99" s="921"/>
      <c r="VPP99" s="921"/>
      <c r="VPQ99" s="921"/>
      <c r="VPR99" s="921"/>
      <c r="VPS99" s="921"/>
      <c r="VPT99" s="921"/>
      <c r="VPU99" s="921"/>
      <c r="VPV99" s="921"/>
      <c r="VPW99" s="921"/>
      <c r="VPX99" s="921"/>
      <c r="VPY99" s="921"/>
      <c r="VPZ99" s="921"/>
      <c r="VQA99" s="921"/>
      <c r="VQB99" s="921"/>
      <c r="VQC99" s="921"/>
      <c r="VQD99" s="921"/>
      <c r="VQE99" s="921"/>
      <c r="VQF99" s="921"/>
      <c r="VQG99" s="921"/>
      <c r="VQH99" s="921"/>
      <c r="VQI99" s="921"/>
      <c r="VQJ99" s="921"/>
      <c r="VQK99" s="921"/>
      <c r="VQL99" s="921"/>
      <c r="VQM99" s="921"/>
      <c r="VQN99" s="921"/>
      <c r="VQO99" s="921"/>
      <c r="VQP99" s="921"/>
      <c r="VQQ99" s="921"/>
      <c r="VQR99" s="921"/>
      <c r="VQS99" s="921"/>
      <c r="VQT99" s="921"/>
      <c r="VQU99" s="921"/>
      <c r="VQV99" s="921"/>
      <c r="VQW99" s="921"/>
      <c r="VQX99" s="921"/>
      <c r="VQY99" s="921"/>
      <c r="VQZ99" s="921"/>
      <c r="VRA99" s="921"/>
      <c r="VRB99" s="921"/>
      <c r="VRC99" s="921"/>
      <c r="VRD99" s="921"/>
      <c r="VRE99" s="921"/>
      <c r="VRF99" s="921"/>
      <c r="VRG99" s="921"/>
      <c r="VRH99" s="921"/>
      <c r="VRI99" s="921"/>
      <c r="VRJ99" s="921"/>
      <c r="VRK99" s="921"/>
      <c r="VRL99" s="921"/>
      <c r="VRM99" s="921"/>
      <c r="VRN99" s="921"/>
      <c r="VRO99" s="921"/>
      <c r="VRP99" s="921"/>
      <c r="VRQ99" s="921"/>
      <c r="VRR99" s="921"/>
      <c r="VRS99" s="921"/>
      <c r="VRT99" s="921"/>
      <c r="VRU99" s="921"/>
      <c r="VRV99" s="921"/>
      <c r="VRW99" s="921"/>
      <c r="VRX99" s="921"/>
      <c r="VRY99" s="921"/>
      <c r="VRZ99" s="921"/>
      <c r="VSA99" s="921"/>
      <c r="VSB99" s="921"/>
      <c r="VSC99" s="921"/>
      <c r="VSD99" s="921"/>
      <c r="VSE99" s="921"/>
      <c r="VSF99" s="921"/>
      <c r="VSG99" s="921"/>
      <c r="VSH99" s="921"/>
      <c r="VSI99" s="921"/>
      <c r="VSJ99" s="921"/>
      <c r="VSK99" s="921"/>
      <c r="VSL99" s="921"/>
      <c r="VSM99" s="921"/>
      <c r="VSN99" s="921"/>
      <c r="VSO99" s="921"/>
      <c r="VSP99" s="921"/>
      <c r="VSQ99" s="921"/>
      <c r="VSR99" s="921"/>
      <c r="VSS99" s="921"/>
      <c r="VST99" s="921"/>
      <c r="VSU99" s="921"/>
      <c r="VSV99" s="921"/>
      <c r="VSW99" s="921"/>
      <c r="VSX99" s="921"/>
      <c r="VSY99" s="921"/>
      <c r="VSZ99" s="921"/>
      <c r="VTA99" s="921"/>
      <c r="VTB99" s="921"/>
      <c r="VTC99" s="921"/>
      <c r="VTD99" s="921"/>
      <c r="VTE99" s="921"/>
      <c r="VTF99" s="921"/>
      <c r="VTG99" s="921"/>
      <c r="VTH99" s="921"/>
      <c r="VTI99" s="921"/>
      <c r="VTJ99" s="921"/>
      <c r="VTK99" s="921"/>
      <c r="VTL99" s="921"/>
      <c r="VTM99" s="921"/>
      <c r="VTN99" s="921"/>
      <c r="VTO99" s="921"/>
      <c r="VTP99" s="921"/>
      <c r="VTQ99" s="921"/>
      <c r="VTR99" s="921"/>
      <c r="VTS99" s="921"/>
      <c r="VTT99" s="921"/>
      <c r="VTU99" s="921"/>
      <c r="VTV99" s="921"/>
      <c r="VTW99" s="921"/>
      <c r="VTX99" s="921"/>
      <c r="VTY99" s="921"/>
      <c r="VTZ99" s="921"/>
      <c r="VUA99" s="921"/>
      <c r="VUB99" s="921"/>
      <c r="VUC99" s="921"/>
      <c r="VUD99" s="921"/>
      <c r="VUE99" s="921"/>
      <c r="VUF99" s="921"/>
      <c r="VUG99" s="921"/>
      <c r="VUH99" s="921"/>
      <c r="VUI99" s="921"/>
      <c r="VUJ99" s="921"/>
      <c r="VUK99" s="921"/>
      <c r="VUL99" s="921"/>
      <c r="VUM99" s="921"/>
      <c r="VUN99" s="921"/>
      <c r="VUO99" s="921"/>
      <c r="VUP99" s="921"/>
      <c r="VUQ99" s="921"/>
      <c r="VUR99" s="921"/>
      <c r="VUS99" s="921"/>
      <c r="VUT99" s="921"/>
      <c r="VUU99" s="921"/>
      <c r="VUV99" s="921"/>
      <c r="VUW99" s="921"/>
      <c r="VUX99" s="921"/>
      <c r="VUY99" s="921"/>
      <c r="VUZ99" s="921"/>
      <c r="VVA99" s="921"/>
      <c r="VVB99" s="921"/>
      <c r="VVC99" s="921"/>
      <c r="VVD99" s="921"/>
      <c r="VVE99" s="921"/>
      <c r="VVF99" s="921"/>
      <c r="VVG99" s="921"/>
      <c r="VVH99" s="921"/>
      <c r="VVI99" s="921"/>
      <c r="VVJ99" s="921"/>
      <c r="VVK99" s="921"/>
      <c r="VVL99" s="921"/>
      <c r="VVM99" s="921"/>
      <c r="VVN99" s="921"/>
      <c r="VVO99" s="921"/>
      <c r="VVP99" s="921"/>
      <c r="VVQ99" s="921"/>
      <c r="VVR99" s="921"/>
      <c r="VVS99" s="921"/>
      <c r="VVT99" s="921"/>
      <c r="VVU99" s="921"/>
      <c r="VVV99" s="921"/>
      <c r="VVW99" s="921"/>
      <c r="VVX99" s="921"/>
      <c r="VVY99" s="921"/>
      <c r="VVZ99" s="921"/>
      <c r="VWA99" s="921"/>
      <c r="VWB99" s="921"/>
      <c r="VWC99" s="921"/>
      <c r="VWD99" s="921"/>
      <c r="VWE99" s="921"/>
      <c r="VWF99" s="921"/>
      <c r="VWG99" s="921"/>
      <c r="VWH99" s="921"/>
      <c r="VWI99" s="921"/>
      <c r="VWJ99" s="921"/>
      <c r="VWK99" s="921"/>
      <c r="VWL99" s="921"/>
      <c r="VWM99" s="921"/>
      <c r="VWN99" s="921"/>
      <c r="VWO99" s="921"/>
      <c r="VWP99" s="921"/>
      <c r="VWQ99" s="921"/>
      <c r="VWR99" s="921"/>
      <c r="VWS99" s="921"/>
      <c r="VWT99" s="921"/>
      <c r="VWU99" s="921"/>
      <c r="VWV99" s="921"/>
      <c r="VWW99" s="921"/>
      <c r="VWX99" s="921"/>
      <c r="VWY99" s="921"/>
      <c r="VWZ99" s="921"/>
      <c r="VXA99" s="921"/>
      <c r="VXB99" s="921"/>
      <c r="VXC99" s="921"/>
      <c r="VXD99" s="921"/>
      <c r="VXE99" s="921"/>
      <c r="VXF99" s="921"/>
      <c r="VXG99" s="921"/>
      <c r="VXH99" s="921"/>
      <c r="VXI99" s="921"/>
      <c r="VXJ99" s="921"/>
      <c r="VXK99" s="921"/>
      <c r="VXL99" s="921"/>
      <c r="VXM99" s="921"/>
      <c r="VXN99" s="921"/>
      <c r="VXO99" s="921"/>
      <c r="VXP99" s="921"/>
      <c r="VXQ99" s="921"/>
      <c r="VXR99" s="921"/>
      <c r="VXS99" s="921"/>
      <c r="VXT99" s="921"/>
      <c r="VXU99" s="921"/>
      <c r="VXV99" s="921"/>
      <c r="VXW99" s="921"/>
      <c r="VXX99" s="921"/>
      <c r="VXY99" s="921"/>
      <c r="VXZ99" s="921"/>
      <c r="VYA99" s="921"/>
      <c r="VYB99" s="921"/>
      <c r="VYC99" s="921"/>
      <c r="VYD99" s="921"/>
      <c r="VYE99" s="921"/>
      <c r="VYF99" s="921"/>
      <c r="VYG99" s="921"/>
      <c r="VYH99" s="921"/>
      <c r="VYI99" s="921"/>
      <c r="VYJ99" s="921"/>
      <c r="VYK99" s="921"/>
      <c r="VYL99" s="921"/>
      <c r="VYM99" s="921"/>
      <c r="VYN99" s="921"/>
      <c r="VYO99" s="921"/>
      <c r="VYP99" s="921"/>
      <c r="VYQ99" s="921"/>
      <c r="VYR99" s="921"/>
      <c r="VYS99" s="921"/>
      <c r="VYT99" s="921"/>
      <c r="VYU99" s="921"/>
      <c r="VYV99" s="921"/>
      <c r="VYW99" s="921"/>
      <c r="VYX99" s="921"/>
      <c r="VYY99" s="921"/>
      <c r="VYZ99" s="921"/>
      <c r="VZA99" s="921"/>
      <c r="VZB99" s="921"/>
      <c r="VZC99" s="921"/>
      <c r="VZD99" s="921"/>
      <c r="VZE99" s="921"/>
      <c r="VZF99" s="921"/>
      <c r="VZG99" s="921"/>
      <c r="VZH99" s="921"/>
      <c r="VZI99" s="921"/>
      <c r="VZJ99" s="921"/>
      <c r="VZK99" s="921"/>
      <c r="VZL99" s="921"/>
      <c r="VZM99" s="921"/>
      <c r="VZN99" s="921"/>
      <c r="VZO99" s="921"/>
      <c r="VZP99" s="921"/>
      <c r="VZQ99" s="921"/>
      <c r="VZR99" s="921"/>
      <c r="VZS99" s="921"/>
      <c r="VZT99" s="921"/>
      <c r="VZU99" s="921"/>
      <c r="VZV99" s="921"/>
      <c r="VZW99" s="921"/>
      <c r="VZX99" s="921"/>
      <c r="VZY99" s="921"/>
      <c r="VZZ99" s="921"/>
      <c r="WAA99" s="921"/>
      <c r="WAB99" s="921"/>
      <c r="WAC99" s="921"/>
      <c r="WAD99" s="921"/>
      <c r="WAE99" s="921"/>
      <c r="WAF99" s="921"/>
      <c r="WAG99" s="921"/>
      <c r="WAH99" s="921"/>
      <c r="WAI99" s="921"/>
      <c r="WAJ99" s="921"/>
      <c r="WAK99" s="921"/>
      <c r="WAL99" s="921"/>
      <c r="WAM99" s="921"/>
      <c r="WAN99" s="921"/>
      <c r="WAO99" s="921"/>
      <c r="WAP99" s="921"/>
      <c r="WAQ99" s="921"/>
      <c r="WAR99" s="921"/>
      <c r="WAS99" s="921"/>
      <c r="WAT99" s="921"/>
      <c r="WAU99" s="921"/>
      <c r="WAV99" s="921"/>
      <c r="WAW99" s="921"/>
      <c r="WAX99" s="921"/>
      <c r="WAY99" s="921"/>
      <c r="WAZ99" s="921"/>
      <c r="WBA99" s="921"/>
      <c r="WBB99" s="921"/>
      <c r="WBC99" s="921"/>
      <c r="WBD99" s="921"/>
      <c r="WBE99" s="921"/>
      <c r="WBF99" s="921"/>
      <c r="WBG99" s="921"/>
      <c r="WBH99" s="921"/>
      <c r="WBI99" s="921"/>
      <c r="WBJ99" s="921"/>
      <c r="WBK99" s="921"/>
      <c r="WBL99" s="921"/>
      <c r="WBM99" s="921"/>
      <c r="WBN99" s="921"/>
      <c r="WBO99" s="921"/>
      <c r="WBP99" s="921"/>
      <c r="WBQ99" s="921"/>
      <c r="WBR99" s="921"/>
      <c r="WBS99" s="921"/>
      <c r="WBT99" s="921"/>
      <c r="WBU99" s="921"/>
      <c r="WBV99" s="921"/>
      <c r="WBW99" s="921"/>
      <c r="WBX99" s="921"/>
      <c r="WBY99" s="921"/>
      <c r="WBZ99" s="921"/>
      <c r="WCA99" s="921"/>
      <c r="WCB99" s="921"/>
      <c r="WCC99" s="921"/>
      <c r="WCD99" s="921"/>
      <c r="WCE99" s="921"/>
      <c r="WCF99" s="921"/>
      <c r="WCG99" s="921"/>
      <c r="WCH99" s="921"/>
      <c r="WCI99" s="921"/>
      <c r="WCJ99" s="921"/>
      <c r="WCK99" s="921"/>
      <c r="WCL99" s="921"/>
      <c r="WCM99" s="921"/>
      <c r="WCN99" s="921"/>
      <c r="WCO99" s="921"/>
      <c r="WCP99" s="921"/>
      <c r="WCQ99" s="921"/>
      <c r="WCR99" s="921"/>
      <c r="WCS99" s="921"/>
      <c r="WCT99" s="921"/>
      <c r="WCU99" s="921"/>
      <c r="WCV99" s="921"/>
      <c r="WCW99" s="921"/>
      <c r="WCX99" s="921"/>
      <c r="WCY99" s="921"/>
      <c r="WCZ99" s="921"/>
      <c r="WDA99" s="921"/>
      <c r="WDB99" s="921"/>
      <c r="WDC99" s="921"/>
      <c r="WDD99" s="921"/>
      <c r="WDE99" s="921"/>
      <c r="WDF99" s="921"/>
      <c r="WDG99" s="921"/>
      <c r="WDH99" s="921"/>
      <c r="WDI99" s="921"/>
      <c r="WDJ99" s="921"/>
      <c r="WDK99" s="921"/>
      <c r="WDL99" s="921"/>
      <c r="WDM99" s="921"/>
      <c r="WDN99" s="921"/>
      <c r="WDO99" s="921"/>
      <c r="WDP99" s="921"/>
      <c r="WDQ99" s="921"/>
      <c r="WDR99" s="921"/>
      <c r="WDS99" s="921"/>
      <c r="WDT99" s="921"/>
      <c r="WDU99" s="921"/>
      <c r="WDV99" s="921"/>
      <c r="WDW99" s="921"/>
      <c r="WDX99" s="921"/>
      <c r="WDY99" s="921"/>
      <c r="WDZ99" s="921"/>
      <c r="WEA99" s="921"/>
      <c r="WEB99" s="921"/>
      <c r="WEC99" s="921"/>
      <c r="WED99" s="921"/>
      <c r="WEE99" s="921"/>
      <c r="WEF99" s="921"/>
      <c r="WEG99" s="921"/>
      <c r="WEH99" s="921"/>
      <c r="WEI99" s="921"/>
      <c r="WEJ99" s="921"/>
      <c r="WEK99" s="921"/>
      <c r="WEL99" s="921"/>
      <c r="WEM99" s="921"/>
      <c r="WEN99" s="921"/>
      <c r="WEO99" s="921"/>
      <c r="WEP99" s="921"/>
      <c r="WEQ99" s="921"/>
      <c r="WER99" s="921"/>
      <c r="WES99" s="921"/>
      <c r="WET99" s="921"/>
      <c r="WEU99" s="921"/>
      <c r="WEV99" s="921"/>
      <c r="WEW99" s="921"/>
      <c r="WEX99" s="921"/>
      <c r="WEY99" s="921"/>
      <c r="WEZ99" s="921"/>
      <c r="WFA99" s="921"/>
      <c r="WFB99" s="921"/>
      <c r="WFC99" s="921"/>
      <c r="WFD99" s="921"/>
      <c r="WFE99" s="921"/>
      <c r="WFF99" s="921"/>
      <c r="WFG99" s="921"/>
      <c r="WFH99" s="921"/>
      <c r="WFI99" s="921"/>
      <c r="WFJ99" s="921"/>
      <c r="WFK99" s="921"/>
      <c r="WFL99" s="921"/>
      <c r="WFM99" s="921"/>
      <c r="WFN99" s="921"/>
      <c r="WFO99" s="921"/>
      <c r="WFP99" s="921"/>
      <c r="WFQ99" s="921"/>
      <c r="WFR99" s="921"/>
      <c r="WFS99" s="921"/>
      <c r="WFT99" s="921"/>
      <c r="WFU99" s="921"/>
      <c r="WFV99" s="921"/>
      <c r="WFW99" s="921"/>
      <c r="WFX99" s="921"/>
      <c r="WFY99" s="921"/>
      <c r="WFZ99" s="921"/>
      <c r="WGA99" s="921"/>
      <c r="WGB99" s="921"/>
      <c r="WGC99" s="921"/>
      <c r="WGD99" s="921"/>
      <c r="WGE99" s="921"/>
      <c r="WGF99" s="921"/>
      <c r="WGG99" s="921"/>
      <c r="WGH99" s="921"/>
      <c r="WGI99" s="921"/>
      <c r="WGJ99" s="921"/>
      <c r="WGK99" s="921"/>
      <c r="WGL99" s="921"/>
      <c r="WGM99" s="921"/>
      <c r="WGN99" s="921"/>
      <c r="WGO99" s="921"/>
      <c r="WGP99" s="921"/>
      <c r="WGQ99" s="921"/>
      <c r="WGR99" s="921"/>
      <c r="WGS99" s="921"/>
      <c r="WGT99" s="921"/>
      <c r="WGU99" s="921"/>
      <c r="WGV99" s="921"/>
      <c r="WGW99" s="921"/>
      <c r="WGX99" s="921"/>
      <c r="WGY99" s="921"/>
      <c r="WGZ99" s="921"/>
      <c r="WHA99" s="921"/>
      <c r="WHB99" s="921"/>
      <c r="WHC99" s="921"/>
      <c r="WHD99" s="921"/>
      <c r="WHE99" s="921"/>
      <c r="WHF99" s="921"/>
      <c r="WHG99" s="921"/>
      <c r="WHH99" s="921"/>
      <c r="WHI99" s="921"/>
      <c r="WHJ99" s="921"/>
      <c r="WHK99" s="921"/>
      <c r="WHL99" s="921"/>
      <c r="WHM99" s="921"/>
      <c r="WHN99" s="921"/>
      <c r="WHO99" s="921"/>
      <c r="WHP99" s="921"/>
      <c r="WHQ99" s="921"/>
      <c r="WHR99" s="921"/>
      <c r="WHS99" s="921"/>
      <c r="WHT99" s="921"/>
      <c r="WHU99" s="921"/>
      <c r="WHV99" s="921"/>
      <c r="WHW99" s="921"/>
      <c r="WHX99" s="921"/>
      <c r="WHY99" s="921"/>
      <c r="WHZ99" s="921"/>
      <c r="WIA99" s="921"/>
      <c r="WIB99" s="921"/>
      <c r="WIC99" s="921"/>
      <c r="WID99" s="921"/>
      <c r="WIE99" s="921"/>
      <c r="WIF99" s="921"/>
      <c r="WIG99" s="921"/>
      <c r="WIH99" s="921"/>
      <c r="WII99" s="921"/>
      <c r="WIJ99" s="921"/>
      <c r="WIK99" s="921"/>
      <c r="WIL99" s="921"/>
      <c r="WIM99" s="921"/>
      <c r="WIN99" s="921"/>
      <c r="WIO99" s="921"/>
      <c r="WIP99" s="921"/>
      <c r="WIQ99" s="921"/>
      <c r="WIR99" s="921"/>
      <c r="WIS99" s="921"/>
      <c r="WIT99" s="921"/>
      <c r="WIU99" s="921"/>
      <c r="WIV99" s="921"/>
      <c r="WIW99" s="921"/>
      <c r="WIX99" s="921"/>
      <c r="WIY99" s="921"/>
      <c r="WIZ99" s="921"/>
      <c r="WJA99" s="921"/>
      <c r="WJB99" s="921"/>
      <c r="WJC99" s="921"/>
      <c r="WJD99" s="921"/>
      <c r="WJE99" s="921"/>
      <c r="WJF99" s="921"/>
      <c r="WJG99" s="921"/>
      <c r="WJH99" s="921"/>
      <c r="WJI99" s="921"/>
      <c r="WJJ99" s="921"/>
      <c r="WJK99" s="921"/>
      <c r="WJL99" s="921"/>
      <c r="WJM99" s="921"/>
      <c r="WJN99" s="921"/>
      <c r="WJO99" s="921"/>
      <c r="WJP99" s="921"/>
      <c r="WJQ99" s="921"/>
      <c r="WJR99" s="921"/>
      <c r="WJS99" s="921"/>
      <c r="WJT99" s="921"/>
      <c r="WJU99" s="921"/>
      <c r="WJV99" s="921"/>
      <c r="WJW99" s="921"/>
      <c r="WJX99" s="921"/>
      <c r="WJY99" s="921"/>
      <c r="WJZ99" s="921"/>
      <c r="WKA99" s="921"/>
      <c r="WKB99" s="921"/>
      <c r="WKC99" s="921"/>
      <c r="WKD99" s="921"/>
      <c r="WKE99" s="921"/>
      <c r="WKF99" s="921"/>
      <c r="WKG99" s="921"/>
      <c r="WKH99" s="921"/>
      <c r="WKI99" s="921"/>
      <c r="WKJ99" s="921"/>
      <c r="WKK99" s="921"/>
      <c r="WKL99" s="921"/>
      <c r="WKM99" s="921"/>
      <c r="WKN99" s="921"/>
      <c r="WKO99" s="921"/>
      <c r="WKP99" s="921"/>
      <c r="WKQ99" s="921"/>
      <c r="WKR99" s="921"/>
      <c r="WKS99" s="921"/>
      <c r="WKT99" s="921"/>
      <c r="WKU99" s="921"/>
      <c r="WKV99" s="921"/>
      <c r="WKW99" s="921"/>
      <c r="WKX99" s="921"/>
      <c r="WKY99" s="921"/>
      <c r="WKZ99" s="921"/>
      <c r="WLA99" s="921"/>
      <c r="WLB99" s="921"/>
      <c r="WLC99" s="921"/>
      <c r="WLD99" s="921"/>
      <c r="WLE99" s="921"/>
      <c r="WLF99" s="921"/>
      <c r="WLG99" s="921"/>
      <c r="WLH99" s="921"/>
      <c r="WLI99" s="921"/>
      <c r="WLJ99" s="921"/>
      <c r="WLK99" s="921"/>
      <c r="WLL99" s="921"/>
      <c r="WLM99" s="921"/>
      <c r="WLN99" s="921"/>
      <c r="WLO99" s="921"/>
      <c r="WLP99" s="921"/>
      <c r="WLQ99" s="921"/>
      <c r="WLR99" s="921"/>
      <c r="WLS99" s="921"/>
      <c r="WLT99" s="921"/>
      <c r="WLU99" s="921"/>
      <c r="WLV99" s="921"/>
      <c r="WLW99" s="921"/>
      <c r="WLX99" s="921"/>
      <c r="WLY99" s="921"/>
      <c r="WLZ99" s="921"/>
      <c r="WMA99" s="921"/>
      <c r="WMB99" s="921"/>
      <c r="WMC99" s="921"/>
      <c r="WMD99" s="921"/>
      <c r="WME99" s="921"/>
      <c r="WMF99" s="921"/>
      <c r="WMG99" s="921"/>
      <c r="WMH99" s="921"/>
      <c r="WMI99" s="921"/>
      <c r="WMJ99" s="921"/>
      <c r="WMK99" s="921"/>
      <c r="WML99" s="921"/>
      <c r="WMM99" s="921"/>
      <c r="WMN99" s="921"/>
      <c r="WMO99" s="921"/>
      <c r="WMP99" s="921"/>
      <c r="WMQ99" s="921"/>
      <c r="WMR99" s="921"/>
      <c r="WMS99" s="921"/>
      <c r="WMT99" s="921"/>
      <c r="WMU99" s="921"/>
      <c r="WMV99" s="921"/>
      <c r="WMW99" s="921"/>
      <c r="WMX99" s="921"/>
      <c r="WMY99" s="921"/>
      <c r="WMZ99" s="921"/>
      <c r="WNA99" s="921"/>
      <c r="WNB99" s="921"/>
      <c r="WNC99" s="921"/>
      <c r="WND99" s="921"/>
      <c r="WNE99" s="921"/>
      <c r="WNF99" s="921"/>
      <c r="WNG99" s="921"/>
      <c r="WNH99" s="921"/>
      <c r="WNI99" s="921"/>
      <c r="WNJ99" s="921"/>
      <c r="WNK99" s="921"/>
      <c r="WNL99" s="921"/>
      <c r="WNM99" s="921"/>
      <c r="WNN99" s="921"/>
      <c r="WNO99" s="921"/>
      <c r="WNP99" s="921"/>
      <c r="WNQ99" s="921"/>
      <c r="WNR99" s="921"/>
      <c r="WNS99" s="921"/>
      <c r="WNT99" s="921"/>
      <c r="WNU99" s="921"/>
      <c r="WNV99" s="921"/>
      <c r="WNW99" s="921"/>
      <c r="WNX99" s="921"/>
      <c r="WNY99" s="921"/>
      <c r="WNZ99" s="921"/>
      <c r="WOA99" s="921"/>
      <c r="WOB99" s="921"/>
      <c r="WOC99" s="921"/>
      <c r="WOD99" s="921"/>
      <c r="WOE99" s="921"/>
      <c r="WOF99" s="921"/>
      <c r="WOG99" s="921"/>
      <c r="WOH99" s="921"/>
      <c r="WOI99" s="921"/>
      <c r="WOJ99" s="921"/>
      <c r="WOK99" s="921"/>
      <c r="WOL99" s="921"/>
      <c r="WOM99" s="921"/>
      <c r="WON99" s="921"/>
      <c r="WOO99" s="921"/>
      <c r="WOP99" s="921"/>
      <c r="WOQ99" s="921"/>
      <c r="WOR99" s="921"/>
      <c r="WOS99" s="921"/>
      <c r="WOT99" s="921"/>
      <c r="WOU99" s="921"/>
      <c r="WOV99" s="921"/>
      <c r="WOW99" s="921"/>
      <c r="WOX99" s="921"/>
      <c r="WOY99" s="921"/>
      <c r="WOZ99" s="921"/>
      <c r="WPA99" s="921"/>
      <c r="WPB99" s="921"/>
      <c r="WPC99" s="921"/>
      <c r="WPD99" s="921"/>
      <c r="WPE99" s="921"/>
      <c r="WPF99" s="921"/>
      <c r="WPG99" s="921"/>
      <c r="WPH99" s="921"/>
      <c r="WPI99" s="921"/>
      <c r="WPJ99" s="921"/>
      <c r="WPK99" s="921"/>
      <c r="WPL99" s="921"/>
      <c r="WPM99" s="921"/>
      <c r="WPN99" s="921"/>
      <c r="WPO99" s="921"/>
      <c r="WPP99" s="921"/>
      <c r="WPQ99" s="921"/>
      <c r="WPR99" s="921"/>
      <c r="WPS99" s="921"/>
      <c r="WPT99" s="921"/>
      <c r="WPU99" s="921"/>
      <c r="WPV99" s="921"/>
      <c r="WPW99" s="921"/>
      <c r="WPX99" s="921"/>
      <c r="WPY99" s="921"/>
      <c r="WPZ99" s="921"/>
      <c r="WQA99" s="921"/>
      <c r="WQB99" s="921"/>
      <c r="WQC99" s="921"/>
      <c r="WQD99" s="921"/>
      <c r="WQE99" s="921"/>
      <c r="WQF99" s="921"/>
      <c r="WQG99" s="921"/>
      <c r="WQH99" s="921"/>
      <c r="WQI99" s="921"/>
      <c r="WQJ99" s="921"/>
      <c r="WQK99" s="921"/>
      <c r="WQL99" s="921"/>
      <c r="WQM99" s="921"/>
      <c r="WQN99" s="921"/>
      <c r="WQO99" s="921"/>
      <c r="WQP99" s="921"/>
      <c r="WQQ99" s="921"/>
      <c r="WQR99" s="921"/>
      <c r="WQS99" s="921"/>
      <c r="WQT99" s="921"/>
      <c r="WQU99" s="921"/>
      <c r="WQV99" s="921"/>
      <c r="WQW99" s="921"/>
      <c r="WQX99" s="921"/>
      <c r="WQY99" s="921"/>
      <c r="WQZ99" s="921"/>
      <c r="WRA99" s="921"/>
      <c r="WRB99" s="921"/>
      <c r="WRC99" s="921"/>
      <c r="WRD99" s="921"/>
      <c r="WRE99" s="921"/>
      <c r="WRF99" s="921"/>
      <c r="WRG99" s="921"/>
      <c r="WRH99" s="921"/>
      <c r="WRI99" s="921"/>
      <c r="WRJ99" s="921"/>
      <c r="WRK99" s="921"/>
      <c r="WRL99" s="921"/>
      <c r="WRM99" s="921"/>
      <c r="WRN99" s="921"/>
      <c r="WRO99" s="921"/>
      <c r="WRP99" s="921"/>
      <c r="WRQ99" s="921"/>
      <c r="WRR99" s="921"/>
      <c r="WRS99" s="921"/>
      <c r="WRT99" s="921"/>
      <c r="WRU99" s="921"/>
      <c r="WRV99" s="921"/>
      <c r="WRW99" s="921"/>
      <c r="WRX99" s="921"/>
      <c r="WRY99" s="921"/>
      <c r="WRZ99" s="921"/>
      <c r="WSA99" s="921"/>
      <c r="WSB99" s="921"/>
      <c r="WSC99" s="921"/>
      <c r="WSD99" s="921"/>
      <c r="WSE99" s="921"/>
      <c r="WSF99" s="921"/>
      <c r="WSG99" s="921"/>
      <c r="WSH99" s="921"/>
      <c r="WSI99" s="921"/>
      <c r="WSJ99" s="921"/>
      <c r="WSK99" s="921"/>
      <c r="WSL99" s="921"/>
      <c r="WSM99" s="921"/>
      <c r="WSN99" s="921"/>
      <c r="WSO99" s="921"/>
      <c r="WSP99" s="921"/>
      <c r="WSQ99" s="921"/>
      <c r="WSR99" s="921"/>
      <c r="WSS99" s="921"/>
      <c r="WST99" s="921"/>
      <c r="WSU99" s="921"/>
      <c r="WSV99" s="921"/>
      <c r="WSW99" s="921"/>
      <c r="WSX99" s="921"/>
      <c r="WSY99" s="921"/>
      <c r="WSZ99" s="921"/>
      <c r="WTA99" s="921"/>
      <c r="WTB99" s="921"/>
      <c r="WTC99" s="921"/>
      <c r="WTD99" s="921"/>
      <c r="WTE99" s="921"/>
      <c r="WTF99" s="921"/>
      <c r="WTG99" s="921"/>
      <c r="WTH99" s="921"/>
      <c r="WTI99" s="921"/>
      <c r="WTJ99" s="921"/>
      <c r="WTK99" s="921"/>
      <c r="WTL99" s="921"/>
      <c r="WTM99" s="921"/>
      <c r="WTN99" s="921"/>
      <c r="WTO99" s="921"/>
      <c r="WTP99" s="921"/>
      <c r="WTQ99" s="921"/>
      <c r="WTR99" s="921"/>
      <c r="WTS99" s="921"/>
      <c r="WTT99" s="921"/>
      <c r="WTU99" s="921"/>
      <c r="WTV99" s="921"/>
      <c r="WTW99" s="921"/>
      <c r="WTX99" s="921"/>
      <c r="WTY99" s="921"/>
      <c r="WTZ99" s="921"/>
      <c r="WUA99" s="921"/>
      <c r="WUB99" s="921"/>
      <c r="WUC99" s="921"/>
      <c r="WUD99" s="921"/>
      <c r="WUE99" s="921"/>
      <c r="WUF99" s="921"/>
      <c r="WUG99" s="921"/>
      <c r="WUH99" s="921"/>
      <c r="WUI99" s="921"/>
      <c r="WUJ99" s="921"/>
      <c r="WUK99" s="921"/>
      <c r="WUL99" s="921"/>
      <c r="WUM99" s="921"/>
      <c r="WUN99" s="921"/>
      <c r="WUO99" s="921"/>
      <c r="WUP99" s="921"/>
      <c r="WUQ99" s="921"/>
      <c r="WUR99" s="921"/>
      <c r="WUS99" s="921"/>
      <c r="WUT99" s="921"/>
      <c r="WUU99" s="921"/>
      <c r="WUV99" s="921"/>
      <c r="WUW99" s="921"/>
      <c r="WUX99" s="921"/>
      <c r="WUY99" s="921"/>
      <c r="WUZ99" s="921"/>
      <c r="WVA99" s="921"/>
      <c r="WVB99" s="921"/>
      <c r="WVC99" s="921"/>
      <c r="WVD99" s="921"/>
      <c r="WVE99" s="921"/>
      <c r="WVF99" s="921"/>
      <c r="WVG99" s="921"/>
      <c r="WVH99" s="921"/>
      <c r="WVI99" s="921"/>
      <c r="WVJ99" s="921"/>
      <c r="WVK99" s="921"/>
      <c r="WVL99" s="921"/>
      <c r="WVM99" s="921"/>
      <c r="WVN99" s="921"/>
      <c r="WVO99" s="921"/>
      <c r="WVP99" s="921"/>
      <c r="WVQ99" s="921"/>
      <c r="WVR99" s="921"/>
      <c r="WVS99" s="921"/>
      <c r="WVT99" s="921"/>
      <c r="WVU99" s="921"/>
      <c r="WVV99" s="921"/>
      <c r="WVW99" s="921"/>
      <c r="WVX99" s="921"/>
      <c r="WVY99" s="921"/>
      <c r="WVZ99" s="921"/>
      <c r="WWA99" s="921"/>
      <c r="WWB99" s="921"/>
      <c r="WWC99" s="921"/>
    </row>
    <row r="100" spans="1:16149" s="908" customFormat="1" ht="24.95" customHeight="1">
      <c r="A100" s="899" t="s">
        <v>136</v>
      </c>
      <c r="B100" s="736" t="s">
        <v>940</v>
      </c>
      <c r="C100" s="743" t="s">
        <v>742</v>
      </c>
      <c r="D100" s="738">
        <v>21416</v>
      </c>
      <c r="E100" s="738">
        <v>33970</v>
      </c>
      <c r="F100" s="915">
        <f t="shared" ca="1" si="16"/>
        <v>27.116684659436839</v>
      </c>
      <c r="G100" s="916">
        <f t="shared" si="12"/>
        <v>43331</v>
      </c>
      <c r="H100" s="917">
        <f>54577</f>
        <v>54577</v>
      </c>
      <c r="I100" s="741" t="s">
        <v>129</v>
      </c>
      <c r="J100" s="741" t="s">
        <v>129</v>
      </c>
      <c r="K100" s="443">
        <v>5</v>
      </c>
      <c r="L100" s="443">
        <f t="shared" si="13"/>
        <v>15</v>
      </c>
      <c r="M100" s="443">
        <f t="shared" si="13"/>
        <v>15</v>
      </c>
      <c r="N100" s="902"/>
      <c r="O100" s="902"/>
      <c r="P100" s="903">
        <f t="shared" si="17"/>
        <v>78906.389637</v>
      </c>
      <c r="Q100" s="443">
        <f t="shared" si="14"/>
        <v>26</v>
      </c>
      <c r="R100" s="904">
        <v>20</v>
      </c>
      <c r="S100" s="904">
        <v>35</v>
      </c>
      <c r="T100" s="904">
        <f>+$R$16+6*1.5</f>
        <v>29</v>
      </c>
      <c r="U100" s="903">
        <f t="shared" si="15"/>
        <v>1582733</v>
      </c>
      <c r="V100" s="918"/>
      <c r="W100" s="919"/>
      <c r="X100" s="920"/>
    </row>
    <row r="101" spans="1:16149" s="908" customFormat="1" ht="24.95" customHeight="1">
      <c r="A101" s="899" t="s">
        <v>121</v>
      </c>
      <c r="B101" s="736" t="s">
        <v>359</v>
      </c>
      <c r="C101" s="743" t="s">
        <v>1737</v>
      </c>
      <c r="D101" s="738">
        <v>20825</v>
      </c>
      <c r="E101" s="738">
        <v>34587</v>
      </c>
      <c r="F101" s="915">
        <f t="shared" ca="1" si="16"/>
        <v>25.426273700532729</v>
      </c>
      <c r="G101" s="916">
        <f t="shared" si="12"/>
        <v>42740</v>
      </c>
      <c r="H101" s="917">
        <f>48298</f>
        <v>48298</v>
      </c>
      <c r="I101" s="741" t="s">
        <v>127</v>
      </c>
      <c r="J101" s="741" t="s">
        <v>127</v>
      </c>
      <c r="K101" s="443">
        <v>5</v>
      </c>
      <c r="L101" s="443">
        <f t="shared" si="13"/>
        <v>15</v>
      </c>
      <c r="M101" s="443">
        <f t="shared" si="13"/>
        <v>15</v>
      </c>
      <c r="N101" s="902"/>
      <c r="O101" s="902"/>
      <c r="P101" s="903">
        <f t="shared" si="17"/>
        <v>69828.330738000004</v>
      </c>
      <c r="Q101" s="443">
        <f t="shared" si="14"/>
        <v>25</v>
      </c>
      <c r="R101" s="904">
        <v>20</v>
      </c>
      <c r="S101" s="904">
        <v>35</v>
      </c>
      <c r="T101" s="904">
        <f>+$R$16+5*1.5</f>
        <v>27.5</v>
      </c>
      <c r="U101" s="903">
        <f t="shared" si="15"/>
        <v>1328195</v>
      </c>
      <c r="V101" s="918"/>
      <c r="W101" s="919"/>
      <c r="X101" s="920"/>
    </row>
    <row r="102" spans="1:16149" s="908" customFormat="1" ht="24.95" customHeight="1">
      <c r="A102" s="899" t="s">
        <v>126</v>
      </c>
      <c r="B102" s="736" t="s">
        <v>1764</v>
      </c>
      <c r="C102" s="743" t="s">
        <v>116</v>
      </c>
      <c r="D102" s="738">
        <v>21566</v>
      </c>
      <c r="E102" s="738">
        <v>34529</v>
      </c>
      <c r="F102" s="915">
        <f t="shared" ca="1" si="16"/>
        <v>25.585177810121767</v>
      </c>
      <c r="G102" s="916">
        <f t="shared" si="12"/>
        <v>43481</v>
      </c>
      <c r="H102" s="917">
        <f>26834</f>
        <v>26834</v>
      </c>
      <c r="I102" s="741" t="s">
        <v>231</v>
      </c>
      <c r="J102" s="741" t="s">
        <v>231</v>
      </c>
      <c r="K102" s="443">
        <v>6</v>
      </c>
      <c r="L102" s="443">
        <f t="shared" si="13"/>
        <v>15</v>
      </c>
      <c r="M102" s="443">
        <f t="shared" si="13"/>
        <v>15</v>
      </c>
      <c r="N102" s="902"/>
      <c r="O102" s="902"/>
      <c r="P102" s="903">
        <f t="shared" si="17"/>
        <v>38796.087353999996</v>
      </c>
      <c r="Q102" s="443">
        <f t="shared" si="14"/>
        <v>25</v>
      </c>
      <c r="R102" s="904">
        <v>20</v>
      </c>
      <c r="S102" s="904">
        <v>35</v>
      </c>
      <c r="T102" s="904">
        <f>+$R$16+5*1.5</f>
        <v>27.5</v>
      </c>
      <c r="U102" s="903">
        <f t="shared" si="15"/>
        <v>737935</v>
      </c>
      <c r="V102" s="918"/>
      <c r="W102" s="919"/>
      <c r="X102" s="920"/>
    </row>
    <row r="103" spans="1:16149" s="908" customFormat="1" ht="24.95" customHeight="1">
      <c r="A103" s="899" t="s">
        <v>479</v>
      </c>
      <c r="B103" s="736" t="s">
        <v>944</v>
      </c>
      <c r="C103" s="743" t="s">
        <v>117</v>
      </c>
      <c r="D103" s="738">
        <v>21308</v>
      </c>
      <c r="E103" s="738">
        <v>34557</v>
      </c>
      <c r="F103" s="915">
        <f t="shared" ca="1" si="16"/>
        <v>25.508465481354644</v>
      </c>
      <c r="G103" s="916">
        <f t="shared" si="12"/>
        <v>43223</v>
      </c>
      <c r="H103" s="917">
        <f>29156</f>
        <v>29156</v>
      </c>
      <c r="I103" s="741" t="s">
        <v>140</v>
      </c>
      <c r="J103" s="741" t="s">
        <v>140</v>
      </c>
      <c r="K103" s="443">
        <v>5</v>
      </c>
      <c r="L103" s="443">
        <f t="shared" si="13"/>
        <v>15</v>
      </c>
      <c r="M103" s="443">
        <f t="shared" si="13"/>
        <v>15</v>
      </c>
      <c r="N103" s="902"/>
      <c r="O103" s="902"/>
      <c r="P103" s="903">
        <f t="shared" si="17"/>
        <v>42153.190836000002</v>
      </c>
      <c r="Q103" s="443">
        <f t="shared" si="14"/>
        <v>25</v>
      </c>
      <c r="R103" s="904">
        <v>20</v>
      </c>
      <c r="S103" s="904">
        <v>35</v>
      </c>
      <c r="T103" s="904">
        <f>+$R$16+5*1.5</f>
        <v>27.5</v>
      </c>
      <c r="U103" s="903">
        <f t="shared" si="15"/>
        <v>801790</v>
      </c>
      <c r="V103" s="918"/>
      <c r="W103" s="919"/>
      <c r="X103" s="920"/>
    </row>
    <row r="104" spans="1:16149" s="908" customFormat="1" ht="24.95" customHeight="1">
      <c r="A104" s="899" t="s">
        <v>507</v>
      </c>
      <c r="B104" s="736" t="s">
        <v>388</v>
      </c>
      <c r="C104" s="743" t="s">
        <v>117</v>
      </c>
      <c r="D104" s="738">
        <v>20667</v>
      </c>
      <c r="E104" s="738">
        <v>34376</v>
      </c>
      <c r="F104" s="915">
        <f t="shared" ca="1" si="16"/>
        <v>26.004355892313548</v>
      </c>
      <c r="G104" s="916">
        <f t="shared" si="12"/>
        <v>42582</v>
      </c>
      <c r="H104" s="917">
        <f>29883</f>
        <v>29883</v>
      </c>
      <c r="I104" s="741" t="s">
        <v>140</v>
      </c>
      <c r="J104" s="741" t="s">
        <v>140</v>
      </c>
      <c r="K104" s="443">
        <v>7</v>
      </c>
      <c r="L104" s="443">
        <f t="shared" si="13"/>
        <v>15</v>
      </c>
      <c r="M104" s="443">
        <f t="shared" si="13"/>
        <v>15</v>
      </c>
      <c r="N104" s="902"/>
      <c r="O104" s="902"/>
      <c r="P104" s="903">
        <f t="shared" si="17"/>
        <v>43204.273623000001</v>
      </c>
      <c r="Q104" s="443">
        <f t="shared" si="14"/>
        <v>25</v>
      </c>
      <c r="R104" s="904">
        <v>20</v>
      </c>
      <c r="S104" s="904">
        <v>35</v>
      </c>
      <c r="T104" s="904">
        <f>+$R$16+5*1.5</f>
        <v>27.5</v>
      </c>
      <c r="U104" s="903">
        <f t="shared" si="15"/>
        <v>821782.5</v>
      </c>
      <c r="V104" s="918"/>
      <c r="W104" s="919"/>
      <c r="X104" s="920"/>
    </row>
    <row r="105" spans="1:16149" s="908" customFormat="1" ht="24.95" customHeight="1">
      <c r="A105" s="899" t="s">
        <v>108</v>
      </c>
      <c r="B105" s="736" t="s">
        <v>1759</v>
      </c>
      <c r="C105" s="743" t="s">
        <v>1760</v>
      </c>
      <c r="D105" s="738">
        <v>21812</v>
      </c>
      <c r="E105" s="738">
        <v>35023</v>
      </c>
      <c r="F105" s="915">
        <f t="shared" ca="1" si="16"/>
        <v>24.231753152587522</v>
      </c>
      <c r="G105" s="916">
        <f t="shared" si="12"/>
        <v>43727</v>
      </c>
      <c r="H105" s="917">
        <f>13941</f>
        <v>13941</v>
      </c>
      <c r="I105" s="741" t="s">
        <v>202</v>
      </c>
      <c r="J105" s="741" t="s">
        <v>202</v>
      </c>
      <c r="K105" s="443">
        <v>8</v>
      </c>
      <c r="L105" s="443">
        <f t="shared" si="13"/>
        <v>57.2</v>
      </c>
      <c r="M105" s="443">
        <f t="shared" si="13"/>
        <v>68.2</v>
      </c>
      <c r="N105" s="902">
        <v>42.2</v>
      </c>
      <c r="O105" s="902">
        <v>53.2</v>
      </c>
      <c r="P105" s="903">
        <f t="shared" si="17"/>
        <v>84250.545609780005</v>
      </c>
      <c r="Q105" s="443">
        <f t="shared" si="14"/>
        <v>24</v>
      </c>
      <c r="R105" s="904">
        <v>20</v>
      </c>
      <c r="S105" s="904">
        <v>35</v>
      </c>
      <c r="T105" s="904">
        <f>+$R$16+4*1.5</f>
        <v>26</v>
      </c>
      <c r="U105" s="903">
        <f t="shared" si="15"/>
        <v>362466</v>
      </c>
      <c r="V105" s="918"/>
      <c r="W105" s="919"/>
      <c r="X105" s="920"/>
    </row>
    <row r="106" spans="1:16149" s="908" customFormat="1" ht="24.95" customHeight="1">
      <c r="A106" s="899" t="s">
        <v>440</v>
      </c>
      <c r="B106" s="736" t="s">
        <v>370</v>
      </c>
      <c r="C106" s="743" t="s">
        <v>116</v>
      </c>
      <c r="D106" s="738">
        <v>20515</v>
      </c>
      <c r="E106" s="738">
        <v>35048</v>
      </c>
      <c r="F106" s="915">
        <f t="shared" ca="1" si="16"/>
        <v>24.163260001902589</v>
      </c>
      <c r="G106" s="916">
        <f t="shared" si="12"/>
        <v>42430</v>
      </c>
      <c r="H106" s="917">
        <f>25232</f>
        <v>25232</v>
      </c>
      <c r="I106" s="741" t="s">
        <v>231</v>
      </c>
      <c r="J106" s="741" t="s">
        <v>231</v>
      </c>
      <c r="K106" s="443">
        <v>1</v>
      </c>
      <c r="L106" s="443">
        <f t="shared" si="13"/>
        <v>15</v>
      </c>
      <c r="M106" s="443">
        <f t="shared" si="13"/>
        <v>15</v>
      </c>
      <c r="N106" s="902"/>
      <c r="O106" s="902"/>
      <c r="P106" s="903">
        <f t="shared" si="17"/>
        <v>36479.946191999996</v>
      </c>
      <c r="Q106" s="443">
        <f t="shared" si="14"/>
        <v>24</v>
      </c>
      <c r="R106" s="904">
        <v>20</v>
      </c>
      <c r="S106" s="904">
        <v>35</v>
      </c>
      <c r="T106" s="904">
        <f>+$R$16+4*1.5</f>
        <v>26</v>
      </c>
      <c r="U106" s="903">
        <f t="shared" si="15"/>
        <v>656032</v>
      </c>
      <c r="V106" s="918"/>
      <c r="W106" s="919"/>
      <c r="X106" s="920"/>
    </row>
    <row r="107" spans="1:16149" s="908" customFormat="1" ht="24.95" customHeight="1">
      <c r="A107" s="899" t="s">
        <v>442</v>
      </c>
      <c r="B107" s="736" t="s">
        <v>1767</v>
      </c>
      <c r="C107" s="743" t="s">
        <v>117</v>
      </c>
      <c r="D107" s="738">
        <v>21901</v>
      </c>
      <c r="E107" s="738">
        <v>34704</v>
      </c>
      <c r="F107" s="915">
        <f t="shared" ca="1" si="16"/>
        <v>25.105725755327249</v>
      </c>
      <c r="G107" s="916">
        <f t="shared" si="12"/>
        <v>43816</v>
      </c>
      <c r="H107" s="917">
        <f>29156</f>
        <v>29156</v>
      </c>
      <c r="I107" s="741" t="s">
        <v>140</v>
      </c>
      <c r="J107" s="741" t="s">
        <v>140</v>
      </c>
      <c r="K107" s="443">
        <v>5</v>
      </c>
      <c r="L107" s="443">
        <f t="shared" si="13"/>
        <v>15</v>
      </c>
      <c r="M107" s="443">
        <f t="shared" si="13"/>
        <v>15</v>
      </c>
      <c r="N107" s="902"/>
      <c r="O107" s="902"/>
      <c r="P107" s="903">
        <f t="shared" si="17"/>
        <v>42153.190836000002</v>
      </c>
      <c r="Q107" s="443">
        <f t="shared" si="14"/>
        <v>24</v>
      </c>
      <c r="R107" s="904">
        <v>20</v>
      </c>
      <c r="S107" s="904">
        <v>35</v>
      </c>
      <c r="T107" s="904">
        <f>+$R$16+4*1.5</f>
        <v>26</v>
      </c>
      <c r="U107" s="903">
        <f t="shared" si="15"/>
        <v>758056</v>
      </c>
      <c r="V107" s="918"/>
      <c r="W107" s="919"/>
      <c r="X107" s="920"/>
    </row>
    <row r="108" spans="1:16149" s="908" customFormat="1" ht="24.95" customHeight="1">
      <c r="A108" s="899" t="s">
        <v>497</v>
      </c>
      <c r="B108" s="736" t="s">
        <v>1785</v>
      </c>
      <c r="C108" s="743" t="s">
        <v>117</v>
      </c>
      <c r="D108" s="738">
        <v>20986</v>
      </c>
      <c r="E108" s="738">
        <v>34863</v>
      </c>
      <c r="F108" s="915">
        <f t="shared" ca="1" si="16"/>
        <v>24.670109316971082</v>
      </c>
      <c r="G108" s="916">
        <f t="shared" si="12"/>
        <v>42901</v>
      </c>
      <c r="H108" s="917">
        <f>29517</f>
        <v>29517</v>
      </c>
      <c r="I108" s="741" t="s">
        <v>140</v>
      </c>
      <c r="J108" s="741" t="s">
        <v>140</v>
      </c>
      <c r="K108" s="443">
        <v>6</v>
      </c>
      <c r="L108" s="443">
        <f t="shared" si="13"/>
        <v>15</v>
      </c>
      <c r="M108" s="443">
        <f t="shared" si="13"/>
        <v>15</v>
      </c>
      <c r="N108" s="902"/>
      <c r="O108" s="902"/>
      <c r="P108" s="903">
        <f t="shared" si="17"/>
        <v>42675.117776999999</v>
      </c>
      <c r="Q108" s="443">
        <f t="shared" si="14"/>
        <v>24</v>
      </c>
      <c r="R108" s="904">
        <v>20</v>
      </c>
      <c r="S108" s="904">
        <v>35</v>
      </c>
      <c r="T108" s="904">
        <f>+$R$16+4*1.5</f>
        <v>26</v>
      </c>
      <c r="U108" s="903">
        <f t="shared" si="15"/>
        <v>767442</v>
      </c>
      <c r="V108" s="918"/>
      <c r="W108" s="919"/>
      <c r="X108" s="920"/>
    </row>
    <row r="109" spans="1:16149" s="908" customFormat="1" ht="24.95" customHeight="1">
      <c r="A109" s="899" t="s">
        <v>509</v>
      </c>
      <c r="B109" s="736" t="s">
        <v>389</v>
      </c>
      <c r="C109" s="743" t="s">
        <v>117</v>
      </c>
      <c r="D109" s="738">
        <v>20569</v>
      </c>
      <c r="E109" s="738">
        <v>34964</v>
      </c>
      <c r="F109" s="915">
        <f t="shared" ca="1" si="16"/>
        <v>24.393396988203961</v>
      </c>
      <c r="G109" s="916">
        <f t="shared" si="12"/>
        <v>42484</v>
      </c>
      <c r="H109" s="917">
        <f>29156</f>
        <v>29156</v>
      </c>
      <c r="I109" s="741" t="s">
        <v>140</v>
      </c>
      <c r="J109" s="741" t="s">
        <v>140</v>
      </c>
      <c r="K109" s="443">
        <v>5</v>
      </c>
      <c r="L109" s="443">
        <f t="shared" si="13"/>
        <v>15</v>
      </c>
      <c r="M109" s="443">
        <f t="shared" si="13"/>
        <v>15</v>
      </c>
      <c r="N109" s="902"/>
      <c r="O109" s="902"/>
      <c r="P109" s="903">
        <f t="shared" si="17"/>
        <v>42153.190836000002</v>
      </c>
      <c r="Q109" s="443">
        <f t="shared" si="14"/>
        <v>24</v>
      </c>
      <c r="R109" s="904">
        <v>20</v>
      </c>
      <c r="S109" s="904">
        <v>35</v>
      </c>
      <c r="T109" s="904">
        <f>+$R$16+4*1.5</f>
        <v>26</v>
      </c>
      <c r="U109" s="903">
        <f t="shared" si="15"/>
        <v>758056</v>
      </c>
      <c r="V109" s="918"/>
      <c r="W109" s="919"/>
      <c r="X109" s="920"/>
      <c r="Y109" s="921"/>
      <c r="Z109" s="921"/>
      <c r="AA109" s="921"/>
      <c r="AB109" s="921"/>
      <c r="AC109" s="921"/>
      <c r="AD109" s="921"/>
      <c r="AE109" s="921"/>
      <c r="AF109" s="921"/>
      <c r="AG109" s="921"/>
      <c r="AH109" s="921"/>
      <c r="AI109" s="921"/>
      <c r="AJ109" s="921"/>
      <c r="AK109" s="921"/>
      <c r="AL109" s="921"/>
      <c r="AM109" s="921"/>
      <c r="AN109" s="921"/>
      <c r="AO109" s="921"/>
      <c r="AP109" s="921"/>
      <c r="AQ109" s="921"/>
      <c r="AR109" s="921"/>
      <c r="AS109" s="921"/>
      <c r="AT109" s="921"/>
      <c r="AU109" s="921"/>
      <c r="AV109" s="921"/>
      <c r="AW109" s="921"/>
      <c r="AX109" s="921"/>
      <c r="AY109" s="921"/>
      <c r="AZ109" s="921"/>
      <c r="BA109" s="921"/>
      <c r="BB109" s="921"/>
      <c r="BC109" s="921"/>
      <c r="BD109" s="921"/>
      <c r="BE109" s="921"/>
      <c r="BF109" s="921"/>
      <c r="BG109" s="921"/>
      <c r="BH109" s="921"/>
      <c r="BI109" s="921"/>
      <c r="BJ109" s="921"/>
      <c r="BK109" s="921"/>
      <c r="BL109" s="921"/>
      <c r="BM109" s="921"/>
      <c r="BN109" s="921"/>
      <c r="BO109" s="921"/>
      <c r="BP109" s="921"/>
      <c r="BQ109" s="921"/>
      <c r="BR109" s="921"/>
      <c r="BS109" s="921"/>
      <c r="BT109" s="921"/>
      <c r="BU109" s="921"/>
      <c r="BV109" s="921"/>
      <c r="BW109" s="921"/>
      <c r="BX109" s="921"/>
      <c r="BY109" s="921"/>
      <c r="BZ109" s="921"/>
      <c r="CA109" s="921"/>
      <c r="CB109" s="921"/>
      <c r="CC109" s="921"/>
      <c r="CD109" s="921"/>
      <c r="CE109" s="921"/>
      <c r="CF109" s="921"/>
      <c r="CG109" s="921"/>
      <c r="CH109" s="921"/>
      <c r="CI109" s="921"/>
      <c r="CJ109" s="921"/>
      <c r="CK109" s="921"/>
      <c r="CL109" s="921"/>
      <c r="CM109" s="921"/>
      <c r="CN109" s="921"/>
      <c r="CO109" s="921"/>
      <c r="CP109" s="921"/>
      <c r="CQ109" s="921"/>
      <c r="CR109" s="921"/>
      <c r="CS109" s="921"/>
      <c r="CT109" s="921"/>
      <c r="CU109" s="921"/>
      <c r="CV109" s="921"/>
      <c r="CW109" s="921"/>
      <c r="CX109" s="921"/>
      <c r="CY109" s="921"/>
      <c r="CZ109" s="921"/>
      <c r="DA109" s="921"/>
      <c r="DB109" s="921"/>
      <c r="DC109" s="921"/>
      <c r="DD109" s="921"/>
      <c r="DE109" s="921"/>
      <c r="DF109" s="921"/>
      <c r="DG109" s="921"/>
      <c r="DH109" s="921"/>
      <c r="DI109" s="921"/>
      <c r="DJ109" s="921"/>
      <c r="DK109" s="921"/>
      <c r="DL109" s="921"/>
      <c r="DM109" s="921"/>
      <c r="DN109" s="921"/>
      <c r="DO109" s="921"/>
      <c r="DP109" s="921"/>
      <c r="DQ109" s="921"/>
      <c r="DR109" s="921"/>
      <c r="DS109" s="921"/>
      <c r="DT109" s="921"/>
      <c r="DU109" s="921"/>
      <c r="DV109" s="921"/>
      <c r="DW109" s="921"/>
      <c r="DX109" s="921"/>
      <c r="DY109" s="921"/>
      <c r="DZ109" s="921"/>
      <c r="EA109" s="921"/>
      <c r="EB109" s="921"/>
      <c r="EC109" s="921"/>
      <c r="ED109" s="921"/>
      <c r="EE109" s="921"/>
      <c r="EF109" s="921"/>
      <c r="EG109" s="921"/>
      <c r="EH109" s="921"/>
      <c r="EI109" s="921"/>
      <c r="EJ109" s="921"/>
      <c r="EK109" s="921"/>
      <c r="EL109" s="921"/>
      <c r="EM109" s="921"/>
      <c r="EN109" s="921"/>
      <c r="EO109" s="921"/>
      <c r="EP109" s="921"/>
      <c r="EQ109" s="921"/>
      <c r="ER109" s="921"/>
      <c r="ES109" s="921"/>
      <c r="ET109" s="921"/>
      <c r="EU109" s="921"/>
      <c r="EV109" s="921"/>
      <c r="EW109" s="921"/>
      <c r="EX109" s="921"/>
      <c r="EY109" s="921"/>
      <c r="EZ109" s="921"/>
      <c r="FA109" s="921"/>
      <c r="FB109" s="921"/>
      <c r="FC109" s="921"/>
      <c r="FD109" s="921"/>
      <c r="FE109" s="921"/>
      <c r="FF109" s="921"/>
      <c r="FG109" s="921"/>
      <c r="FH109" s="921"/>
      <c r="FI109" s="921"/>
      <c r="FJ109" s="921"/>
      <c r="FK109" s="921"/>
      <c r="FL109" s="921"/>
      <c r="FM109" s="921"/>
      <c r="FN109" s="921"/>
      <c r="FO109" s="921"/>
      <c r="FP109" s="921"/>
      <c r="FQ109" s="921"/>
      <c r="FR109" s="921"/>
      <c r="FS109" s="921"/>
      <c r="FT109" s="921"/>
      <c r="FU109" s="921"/>
      <c r="FV109" s="921"/>
      <c r="FW109" s="921"/>
      <c r="FX109" s="921"/>
      <c r="FY109" s="921"/>
      <c r="FZ109" s="921"/>
      <c r="GA109" s="921"/>
      <c r="GB109" s="921"/>
      <c r="GC109" s="921"/>
      <c r="GD109" s="921"/>
      <c r="GE109" s="921"/>
      <c r="GF109" s="921"/>
      <c r="GG109" s="921"/>
      <c r="GH109" s="921"/>
      <c r="GI109" s="921"/>
      <c r="GJ109" s="921"/>
      <c r="GK109" s="921"/>
      <c r="GL109" s="921"/>
      <c r="GM109" s="921"/>
      <c r="GN109" s="921"/>
      <c r="GO109" s="921"/>
      <c r="GP109" s="921"/>
      <c r="GQ109" s="921"/>
      <c r="GR109" s="921"/>
      <c r="GS109" s="921"/>
      <c r="GT109" s="921"/>
      <c r="GU109" s="921"/>
      <c r="GV109" s="921"/>
      <c r="GW109" s="921"/>
      <c r="GX109" s="921"/>
      <c r="GY109" s="921"/>
      <c r="GZ109" s="921"/>
      <c r="HA109" s="921"/>
      <c r="HB109" s="921"/>
      <c r="HC109" s="921"/>
      <c r="HD109" s="921"/>
      <c r="HE109" s="921"/>
      <c r="HF109" s="921"/>
      <c r="HG109" s="921"/>
      <c r="HH109" s="921"/>
      <c r="HI109" s="921"/>
      <c r="HJ109" s="921"/>
      <c r="HK109" s="921"/>
      <c r="HL109" s="921"/>
      <c r="HM109" s="921"/>
      <c r="HN109" s="921"/>
      <c r="HO109" s="921"/>
      <c r="HP109" s="921"/>
      <c r="HQ109" s="921"/>
      <c r="HR109" s="921"/>
      <c r="HS109" s="921"/>
      <c r="HT109" s="921"/>
      <c r="HU109" s="921"/>
      <c r="HV109" s="921"/>
      <c r="HW109" s="921"/>
      <c r="HX109" s="921"/>
      <c r="HY109" s="921"/>
      <c r="HZ109" s="921"/>
      <c r="IA109" s="921"/>
      <c r="IB109" s="921"/>
      <c r="IC109" s="921"/>
      <c r="ID109" s="921"/>
      <c r="IE109" s="921"/>
      <c r="IF109" s="921"/>
      <c r="IG109" s="921"/>
      <c r="IH109" s="921"/>
      <c r="II109" s="921"/>
      <c r="IJ109" s="921"/>
      <c r="IK109" s="921"/>
      <c r="IL109" s="921"/>
      <c r="IM109" s="921"/>
      <c r="IN109" s="921"/>
      <c r="IO109" s="921"/>
      <c r="IP109" s="921"/>
      <c r="IQ109" s="921"/>
      <c r="IR109" s="921"/>
      <c r="IS109" s="921"/>
      <c r="IT109" s="921"/>
      <c r="IU109" s="921"/>
      <c r="IV109" s="921"/>
      <c r="IW109" s="921"/>
      <c r="IX109" s="921"/>
      <c r="IY109" s="921"/>
      <c r="IZ109" s="921"/>
      <c r="JA109" s="921"/>
      <c r="JB109" s="921"/>
      <c r="JC109" s="921"/>
      <c r="JD109" s="921"/>
      <c r="JE109" s="921"/>
      <c r="JF109" s="921"/>
      <c r="JG109" s="921"/>
      <c r="JH109" s="921"/>
      <c r="JI109" s="921"/>
      <c r="JJ109" s="921"/>
      <c r="JK109" s="921"/>
      <c r="JL109" s="921"/>
      <c r="JM109" s="921"/>
      <c r="JN109" s="921"/>
      <c r="JO109" s="921"/>
      <c r="JP109" s="921"/>
      <c r="JQ109" s="921"/>
      <c r="JR109" s="921"/>
      <c r="JS109" s="921"/>
      <c r="JT109" s="921"/>
      <c r="JU109" s="921"/>
      <c r="JV109" s="921"/>
      <c r="JW109" s="921"/>
      <c r="JX109" s="921"/>
      <c r="JY109" s="921"/>
      <c r="JZ109" s="921"/>
      <c r="KA109" s="921"/>
      <c r="KB109" s="921"/>
      <c r="KC109" s="921"/>
      <c r="KD109" s="921"/>
      <c r="KE109" s="921"/>
      <c r="KF109" s="921"/>
      <c r="KG109" s="921"/>
      <c r="KH109" s="921"/>
      <c r="KI109" s="921"/>
      <c r="KJ109" s="921"/>
      <c r="KK109" s="921"/>
      <c r="KL109" s="921"/>
      <c r="KM109" s="921"/>
      <c r="KN109" s="921"/>
      <c r="KO109" s="921"/>
      <c r="KP109" s="921"/>
      <c r="KQ109" s="921"/>
      <c r="KR109" s="921"/>
      <c r="KS109" s="921"/>
      <c r="KT109" s="921"/>
      <c r="KU109" s="921"/>
      <c r="KV109" s="921"/>
      <c r="KW109" s="921"/>
      <c r="KX109" s="921"/>
      <c r="KY109" s="921"/>
      <c r="KZ109" s="921"/>
      <c r="LA109" s="921"/>
      <c r="LB109" s="921"/>
      <c r="LC109" s="921"/>
      <c r="LD109" s="921"/>
      <c r="LE109" s="921"/>
      <c r="LF109" s="921"/>
      <c r="LG109" s="921"/>
      <c r="LH109" s="921"/>
      <c r="LI109" s="921"/>
      <c r="LJ109" s="921"/>
      <c r="LK109" s="921"/>
      <c r="LL109" s="921"/>
      <c r="LM109" s="921"/>
      <c r="LN109" s="921"/>
      <c r="LO109" s="921"/>
      <c r="LP109" s="921"/>
      <c r="LQ109" s="921"/>
      <c r="LR109" s="921"/>
      <c r="LS109" s="921"/>
      <c r="LT109" s="921"/>
      <c r="LU109" s="921"/>
      <c r="LV109" s="921"/>
      <c r="LW109" s="921"/>
      <c r="LX109" s="921"/>
      <c r="LY109" s="921"/>
      <c r="LZ109" s="921"/>
      <c r="MA109" s="921"/>
      <c r="MB109" s="921"/>
      <c r="MC109" s="921"/>
      <c r="MD109" s="921"/>
      <c r="ME109" s="921"/>
      <c r="MF109" s="921"/>
      <c r="MG109" s="921"/>
      <c r="MH109" s="921"/>
      <c r="MI109" s="921"/>
      <c r="MJ109" s="921"/>
      <c r="MK109" s="921"/>
      <c r="ML109" s="921"/>
      <c r="MM109" s="921"/>
      <c r="MN109" s="921"/>
      <c r="MO109" s="921"/>
      <c r="MP109" s="921"/>
      <c r="MQ109" s="921"/>
      <c r="MR109" s="921"/>
      <c r="MS109" s="921"/>
      <c r="MT109" s="921"/>
      <c r="MU109" s="921"/>
      <c r="MV109" s="921"/>
      <c r="MW109" s="921"/>
      <c r="MX109" s="921"/>
      <c r="MY109" s="921"/>
      <c r="MZ109" s="921"/>
      <c r="NA109" s="921"/>
      <c r="NB109" s="921"/>
      <c r="NC109" s="921"/>
      <c r="ND109" s="921"/>
      <c r="NE109" s="921"/>
      <c r="NF109" s="921"/>
      <c r="NG109" s="921"/>
      <c r="NH109" s="921"/>
      <c r="NI109" s="921"/>
      <c r="NJ109" s="921"/>
      <c r="NK109" s="921"/>
      <c r="NL109" s="921"/>
      <c r="NM109" s="921"/>
      <c r="NN109" s="921"/>
      <c r="NO109" s="921"/>
      <c r="NP109" s="921"/>
      <c r="NQ109" s="921"/>
      <c r="NR109" s="921"/>
      <c r="NS109" s="921"/>
      <c r="NT109" s="921"/>
      <c r="NU109" s="921"/>
      <c r="NV109" s="921"/>
      <c r="NW109" s="921"/>
      <c r="NX109" s="921"/>
      <c r="NY109" s="921"/>
      <c r="NZ109" s="921"/>
      <c r="OA109" s="921"/>
      <c r="OB109" s="921"/>
      <c r="OC109" s="921"/>
      <c r="OD109" s="921"/>
      <c r="OE109" s="921"/>
      <c r="OF109" s="921"/>
      <c r="OG109" s="921"/>
      <c r="OH109" s="921"/>
      <c r="OI109" s="921"/>
      <c r="OJ109" s="921"/>
      <c r="OK109" s="921"/>
      <c r="OL109" s="921"/>
      <c r="OM109" s="921"/>
      <c r="ON109" s="921"/>
      <c r="OO109" s="921"/>
      <c r="OP109" s="921"/>
      <c r="OQ109" s="921"/>
      <c r="OR109" s="921"/>
      <c r="OS109" s="921"/>
      <c r="OT109" s="921"/>
      <c r="OU109" s="921"/>
      <c r="OV109" s="921"/>
      <c r="OW109" s="921"/>
      <c r="OX109" s="921"/>
      <c r="OY109" s="921"/>
      <c r="OZ109" s="921"/>
      <c r="PA109" s="921"/>
      <c r="PB109" s="921"/>
      <c r="PC109" s="921"/>
      <c r="PD109" s="921"/>
      <c r="PE109" s="921"/>
      <c r="PF109" s="921"/>
      <c r="PG109" s="921"/>
      <c r="PH109" s="921"/>
      <c r="PI109" s="921"/>
      <c r="PJ109" s="921"/>
      <c r="PK109" s="921"/>
      <c r="PL109" s="921"/>
      <c r="PM109" s="921"/>
      <c r="PN109" s="921"/>
      <c r="PO109" s="921"/>
      <c r="PP109" s="921"/>
      <c r="PQ109" s="921"/>
      <c r="PR109" s="921"/>
      <c r="PS109" s="921"/>
      <c r="PT109" s="921"/>
      <c r="PU109" s="921"/>
      <c r="PV109" s="921"/>
      <c r="PW109" s="921"/>
      <c r="PX109" s="921"/>
      <c r="PY109" s="921"/>
      <c r="PZ109" s="921"/>
      <c r="QA109" s="921"/>
      <c r="QB109" s="921"/>
      <c r="QC109" s="921"/>
      <c r="QD109" s="921"/>
      <c r="QE109" s="921"/>
      <c r="QF109" s="921"/>
      <c r="QG109" s="921"/>
      <c r="QH109" s="921"/>
      <c r="QI109" s="921"/>
      <c r="QJ109" s="921"/>
      <c r="QK109" s="921"/>
      <c r="QL109" s="921"/>
      <c r="QM109" s="921"/>
      <c r="QN109" s="921"/>
      <c r="QO109" s="921"/>
      <c r="QP109" s="921"/>
      <c r="QQ109" s="921"/>
      <c r="QR109" s="921"/>
      <c r="QS109" s="921"/>
      <c r="QT109" s="921"/>
      <c r="QU109" s="921"/>
      <c r="QV109" s="921"/>
      <c r="QW109" s="921"/>
      <c r="QX109" s="921"/>
      <c r="QY109" s="921"/>
      <c r="QZ109" s="921"/>
      <c r="RA109" s="921"/>
      <c r="RB109" s="921"/>
      <c r="RC109" s="921"/>
      <c r="RD109" s="921"/>
      <c r="RE109" s="921"/>
      <c r="RF109" s="921"/>
      <c r="RG109" s="921"/>
      <c r="RH109" s="921"/>
      <c r="RI109" s="921"/>
      <c r="RJ109" s="921"/>
      <c r="RK109" s="921"/>
      <c r="RL109" s="921"/>
      <c r="RM109" s="921"/>
      <c r="RN109" s="921"/>
      <c r="RO109" s="921"/>
      <c r="RP109" s="921"/>
      <c r="RQ109" s="921"/>
      <c r="RR109" s="921"/>
      <c r="RS109" s="921"/>
      <c r="RT109" s="921"/>
      <c r="RU109" s="921"/>
      <c r="RV109" s="921"/>
      <c r="RW109" s="921"/>
      <c r="RX109" s="921"/>
      <c r="RY109" s="921"/>
      <c r="RZ109" s="921"/>
      <c r="SA109" s="921"/>
      <c r="SB109" s="921"/>
      <c r="SC109" s="921"/>
      <c r="SD109" s="921"/>
      <c r="SE109" s="921"/>
      <c r="SF109" s="921"/>
      <c r="SG109" s="921"/>
      <c r="SH109" s="921"/>
      <c r="SI109" s="921"/>
      <c r="SJ109" s="921"/>
      <c r="SK109" s="921"/>
      <c r="SL109" s="921"/>
      <c r="SM109" s="921"/>
      <c r="SN109" s="921"/>
      <c r="SO109" s="921"/>
      <c r="SP109" s="921"/>
      <c r="SQ109" s="921"/>
      <c r="SR109" s="921"/>
      <c r="SS109" s="921"/>
      <c r="ST109" s="921"/>
      <c r="SU109" s="921"/>
      <c r="SV109" s="921"/>
      <c r="SW109" s="921"/>
      <c r="SX109" s="921"/>
      <c r="SY109" s="921"/>
      <c r="SZ109" s="921"/>
      <c r="TA109" s="921"/>
      <c r="TB109" s="921"/>
      <c r="TC109" s="921"/>
      <c r="TD109" s="921"/>
      <c r="TE109" s="921"/>
      <c r="TF109" s="921"/>
      <c r="TG109" s="921"/>
      <c r="TH109" s="921"/>
      <c r="TI109" s="921"/>
      <c r="TJ109" s="921"/>
      <c r="TK109" s="921"/>
      <c r="TL109" s="921"/>
      <c r="TM109" s="921"/>
      <c r="TN109" s="921"/>
      <c r="TO109" s="921"/>
      <c r="TP109" s="921"/>
      <c r="TQ109" s="921"/>
      <c r="TR109" s="921"/>
      <c r="TS109" s="921"/>
      <c r="TT109" s="921"/>
      <c r="TU109" s="921"/>
      <c r="TV109" s="921"/>
      <c r="TW109" s="921"/>
      <c r="TX109" s="921"/>
      <c r="TY109" s="921"/>
      <c r="TZ109" s="921"/>
      <c r="UA109" s="921"/>
      <c r="UB109" s="921"/>
      <c r="UC109" s="921"/>
      <c r="UD109" s="921"/>
      <c r="UE109" s="921"/>
      <c r="UF109" s="921"/>
      <c r="UG109" s="921"/>
      <c r="UH109" s="921"/>
      <c r="UI109" s="921"/>
      <c r="UJ109" s="921"/>
      <c r="UK109" s="921"/>
      <c r="UL109" s="921"/>
      <c r="UM109" s="921"/>
      <c r="UN109" s="921"/>
      <c r="UO109" s="921"/>
      <c r="UP109" s="921"/>
      <c r="UQ109" s="921"/>
      <c r="UR109" s="921"/>
      <c r="US109" s="921"/>
      <c r="UT109" s="921"/>
      <c r="UU109" s="921"/>
      <c r="UV109" s="921"/>
      <c r="UW109" s="921"/>
      <c r="UX109" s="921"/>
      <c r="UY109" s="921"/>
      <c r="UZ109" s="921"/>
      <c r="VA109" s="921"/>
      <c r="VB109" s="921"/>
      <c r="VC109" s="921"/>
      <c r="VD109" s="921"/>
      <c r="VE109" s="921"/>
      <c r="VF109" s="921"/>
      <c r="VG109" s="921"/>
      <c r="VH109" s="921"/>
      <c r="VI109" s="921"/>
      <c r="VJ109" s="921"/>
      <c r="VK109" s="921"/>
      <c r="VL109" s="921"/>
      <c r="VM109" s="921"/>
      <c r="VN109" s="921"/>
      <c r="VO109" s="921"/>
      <c r="VP109" s="921"/>
      <c r="VQ109" s="921"/>
      <c r="VR109" s="921"/>
      <c r="VS109" s="921"/>
      <c r="VT109" s="921"/>
      <c r="VU109" s="921"/>
      <c r="VV109" s="921"/>
      <c r="VW109" s="921"/>
      <c r="VX109" s="921"/>
      <c r="VY109" s="921"/>
      <c r="VZ109" s="921"/>
      <c r="WA109" s="921"/>
      <c r="WB109" s="921"/>
      <c r="WC109" s="921"/>
      <c r="WD109" s="921"/>
      <c r="WE109" s="921"/>
      <c r="WF109" s="921"/>
      <c r="WG109" s="921"/>
      <c r="WH109" s="921"/>
      <c r="WI109" s="921"/>
      <c r="WJ109" s="921"/>
      <c r="WK109" s="921"/>
      <c r="WL109" s="921"/>
      <c r="WM109" s="921"/>
      <c r="WN109" s="921"/>
      <c r="WO109" s="921"/>
      <c r="WP109" s="921"/>
      <c r="WQ109" s="921"/>
      <c r="WR109" s="921"/>
      <c r="WS109" s="921"/>
      <c r="WT109" s="921"/>
      <c r="WU109" s="921"/>
      <c r="WV109" s="921"/>
      <c r="WW109" s="921"/>
      <c r="WX109" s="921"/>
      <c r="WY109" s="921"/>
      <c r="WZ109" s="921"/>
      <c r="XA109" s="921"/>
      <c r="XB109" s="921"/>
      <c r="XC109" s="921"/>
      <c r="XD109" s="921"/>
      <c r="XE109" s="921"/>
      <c r="XF109" s="921"/>
      <c r="XG109" s="921"/>
      <c r="XH109" s="921"/>
      <c r="XI109" s="921"/>
      <c r="XJ109" s="921"/>
      <c r="XK109" s="921"/>
      <c r="XL109" s="921"/>
      <c r="XM109" s="921"/>
      <c r="XN109" s="921"/>
      <c r="XO109" s="921"/>
      <c r="XP109" s="921"/>
      <c r="XQ109" s="921"/>
      <c r="XR109" s="921"/>
      <c r="XS109" s="921"/>
      <c r="XT109" s="921"/>
      <c r="XU109" s="921"/>
      <c r="XV109" s="921"/>
      <c r="XW109" s="921"/>
      <c r="XX109" s="921"/>
      <c r="XY109" s="921"/>
      <c r="XZ109" s="921"/>
      <c r="YA109" s="921"/>
      <c r="YB109" s="921"/>
      <c r="YC109" s="921"/>
      <c r="YD109" s="921"/>
      <c r="YE109" s="921"/>
      <c r="YF109" s="921"/>
      <c r="YG109" s="921"/>
      <c r="YH109" s="921"/>
      <c r="YI109" s="921"/>
      <c r="YJ109" s="921"/>
      <c r="YK109" s="921"/>
      <c r="YL109" s="921"/>
      <c r="YM109" s="921"/>
      <c r="YN109" s="921"/>
      <c r="YO109" s="921"/>
      <c r="YP109" s="921"/>
      <c r="YQ109" s="921"/>
      <c r="YR109" s="921"/>
      <c r="YS109" s="921"/>
      <c r="YT109" s="921"/>
      <c r="YU109" s="921"/>
      <c r="YV109" s="921"/>
      <c r="YW109" s="921"/>
      <c r="YX109" s="921"/>
      <c r="YY109" s="921"/>
      <c r="YZ109" s="921"/>
      <c r="ZA109" s="921"/>
      <c r="ZB109" s="921"/>
      <c r="ZC109" s="921"/>
      <c r="ZD109" s="921"/>
      <c r="ZE109" s="921"/>
      <c r="ZF109" s="921"/>
      <c r="ZG109" s="921"/>
      <c r="ZH109" s="921"/>
      <c r="ZI109" s="921"/>
      <c r="ZJ109" s="921"/>
      <c r="ZK109" s="921"/>
      <c r="ZL109" s="921"/>
      <c r="ZM109" s="921"/>
      <c r="ZN109" s="921"/>
      <c r="ZO109" s="921"/>
      <c r="ZP109" s="921"/>
      <c r="ZQ109" s="921"/>
      <c r="ZR109" s="921"/>
      <c r="ZS109" s="921"/>
      <c r="ZT109" s="921"/>
      <c r="ZU109" s="921"/>
      <c r="ZV109" s="921"/>
      <c r="ZW109" s="921"/>
      <c r="ZX109" s="921"/>
      <c r="ZY109" s="921"/>
      <c r="ZZ109" s="921"/>
      <c r="AAA109" s="921"/>
      <c r="AAB109" s="921"/>
      <c r="AAC109" s="921"/>
      <c r="AAD109" s="921"/>
      <c r="AAE109" s="921"/>
      <c r="AAF109" s="921"/>
      <c r="AAG109" s="921"/>
      <c r="AAH109" s="921"/>
      <c r="AAI109" s="921"/>
      <c r="AAJ109" s="921"/>
      <c r="AAK109" s="921"/>
      <c r="AAL109" s="921"/>
      <c r="AAM109" s="921"/>
      <c r="AAN109" s="921"/>
      <c r="AAO109" s="921"/>
      <c r="AAP109" s="921"/>
      <c r="AAQ109" s="921"/>
      <c r="AAR109" s="921"/>
      <c r="AAS109" s="921"/>
      <c r="AAT109" s="921"/>
      <c r="AAU109" s="921"/>
      <c r="AAV109" s="921"/>
      <c r="AAW109" s="921"/>
      <c r="AAX109" s="921"/>
      <c r="AAY109" s="921"/>
      <c r="AAZ109" s="921"/>
      <c r="ABA109" s="921"/>
      <c r="ABB109" s="921"/>
      <c r="ABC109" s="921"/>
      <c r="ABD109" s="921"/>
      <c r="ABE109" s="921"/>
      <c r="ABF109" s="921"/>
      <c r="ABG109" s="921"/>
      <c r="ABH109" s="921"/>
      <c r="ABI109" s="921"/>
      <c r="ABJ109" s="921"/>
      <c r="ABK109" s="921"/>
      <c r="ABL109" s="921"/>
      <c r="ABM109" s="921"/>
      <c r="ABN109" s="921"/>
      <c r="ABO109" s="921"/>
      <c r="ABP109" s="921"/>
      <c r="ABQ109" s="921"/>
      <c r="ABR109" s="921"/>
      <c r="ABS109" s="921"/>
      <c r="ABT109" s="921"/>
      <c r="ABU109" s="921"/>
      <c r="ABV109" s="921"/>
      <c r="ABW109" s="921"/>
      <c r="ABX109" s="921"/>
      <c r="ABY109" s="921"/>
      <c r="ABZ109" s="921"/>
      <c r="ACA109" s="921"/>
      <c r="ACB109" s="921"/>
      <c r="ACC109" s="921"/>
      <c r="ACD109" s="921"/>
      <c r="ACE109" s="921"/>
      <c r="ACF109" s="921"/>
      <c r="ACG109" s="921"/>
      <c r="ACH109" s="921"/>
      <c r="ACI109" s="921"/>
      <c r="ACJ109" s="921"/>
      <c r="ACK109" s="921"/>
      <c r="ACL109" s="921"/>
      <c r="ACM109" s="921"/>
      <c r="ACN109" s="921"/>
      <c r="ACO109" s="921"/>
      <c r="ACP109" s="921"/>
      <c r="ACQ109" s="921"/>
      <c r="ACR109" s="921"/>
      <c r="ACS109" s="921"/>
      <c r="ACT109" s="921"/>
      <c r="ACU109" s="921"/>
      <c r="ACV109" s="921"/>
      <c r="ACW109" s="921"/>
      <c r="ACX109" s="921"/>
      <c r="ACY109" s="921"/>
      <c r="ACZ109" s="921"/>
      <c r="ADA109" s="921"/>
      <c r="ADB109" s="921"/>
      <c r="ADC109" s="921"/>
      <c r="ADD109" s="921"/>
      <c r="ADE109" s="921"/>
      <c r="ADF109" s="921"/>
      <c r="ADG109" s="921"/>
      <c r="ADH109" s="921"/>
      <c r="ADI109" s="921"/>
      <c r="ADJ109" s="921"/>
      <c r="ADK109" s="921"/>
      <c r="ADL109" s="921"/>
      <c r="ADM109" s="921"/>
      <c r="ADN109" s="921"/>
      <c r="ADO109" s="921"/>
      <c r="ADP109" s="921"/>
      <c r="ADQ109" s="921"/>
      <c r="ADR109" s="921"/>
      <c r="ADS109" s="921"/>
      <c r="ADT109" s="921"/>
      <c r="ADU109" s="921"/>
      <c r="ADV109" s="921"/>
      <c r="ADW109" s="921"/>
      <c r="ADX109" s="921"/>
      <c r="ADY109" s="921"/>
      <c r="ADZ109" s="921"/>
      <c r="AEA109" s="921"/>
      <c r="AEB109" s="921"/>
      <c r="AEC109" s="921"/>
      <c r="AED109" s="921"/>
      <c r="AEE109" s="921"/>
      <c r="AEF109" s="921"/>
      <c r="AEG109" s="921"/>
      <c r="AEH109" s="921"/>
      <c r="AEI109" s="921"/>
      <c r="AEJ109" s="921"/>
      <c r="AEK109" s="921"/>
      <c r="AEL109" s="921"/>
      <c r="AEM109" s="921"/>
      <c r="AEN109" s="921"/>
      <c r="AEO109" s="921"/>
      <c r="AEP109" s="921"/>
      <c r="AEQ109" s="921"/>
      <c r="AER109" s="921"/>
      <c r="AES109" s="921"/>
      <c r="AET109" s="921"/>
      <c r="AEU109" s="921"/>
      <c r="AEV109" s="921"/>
      <c r="AEW109" s="921"/>
      <c r="AEX109" s="921"/>
      <c r="AEY109" s="921"/>
      <c r="AEZ109" s="921"/>
      <c r="AFA109" s="921"/>
      <c r="AFB109" s="921"/>
      <c r="AFC109" s="921"/>
      <c r="AFD109" s="921"/>
      <c r="AFE109" s="921"/>
      <c r="AFF109" s="921"/>
      <c r="AFG109" s="921"/>
      <c r="AFH109" s="921"/>
      <c r="AFI109" s="921"/>
      <c r="AFJ109" s="921"/>
      <c r="AFK109" s="921"/>
      <c r="AFL109" s="921"/>
      <c r="AFM109" s="921"/>
      <c r="AFN109" s="921"/>
      <c r="AFO109" s="921"/>
      <c r="AFP109" s="921"/>
      <c r="AFQ109" s="921"/>
      <c r="AFR109" s="921"/>
      <c r="AFS109" s="921"/>
      <c r="AFT109" s="921"/>
      <c r="AFU109" s="921"/>
      <c r="AFV109" s="921"/>
      <c r="AFW109" s="921"/>
      <c r="AFX109" s="921"/>
      <c r="AFY109" s="921"/>
      <c r="AFZ109" s="921"/>
      <c r="AGA109" s="921"/>
      <c r="AGB109" s="921"/>
      <c r="AGC109" s="921"/>
      <c r="AGD109" s="921"/>
      <c r="AGE109" s="921"/>
      <c r="AGF109" s="921"/>
      <c r="AGG109" s="921"/>
      <c r="AGH109" s="921"/>
      <c r="AGI109" s="921"/>
      <c r="AGJ109" s="921"/>
      <c r="AGK109" s="921"/>
      <c r="AGL109" s="921"/>
      <c r="AGM109" s="921"/>
      <c r="AGN109" s="921"/>
      <c r="AGO109" s="921"/>
      <c r="AGP109" s="921"/>
      <c r="AGQ109" s="921"/>
      <c r="AGR109" s="921"/>
      <c r="AGS109" s="921"/>
      <c r="AGT109" s="921"/>
      <c r="AGU109" s="921"/>
      <c r="AGV109" s="921"/>
      <c r="AGW109" s="921"/>
      <c r="AGX109" s="921"/>
      <c r="AGY109" s="921"/>
      <c r="AGZ109" s="921"/>
      <c r="AHA109" s="921"/>
      <c r="AHB109" s="921"/>
      <c r="AHC109" s="921"/>
      <c r="AHD109" s="921"/>
      <c r="AHE109" s="921"/>
      <c r="AHF109" s="921"/>
      <c r="AHG109" s="921"/>
      <c r="AHH109" s="921"/>
      <c r="AHI109" s="921"/>
      <c r="AHJ109" s="921"/>
      <c r="AHK109" s="921"/>
      <c r="AHL109" s="921"/>
      <c r="AHM109" s="921"/>
      <c r="AHN109" s="921"/>
      <c r="AHO109" s="921"/>
      <c r="AHP109" s="921"/>
      <c r="AHQ109" s="921"/>
      <c r="AHR109" s="921"/>
      <c r="AHS109" s="921"/>
      <c r="AHT109" s="921"/>
      <c r="AHU109" s="921"/>
      <c r="AHV109" s="921"/>
      <c r="AHW109" s="921"/>
      <c r="AHX109" s="921"/>
      <c r="AHY109" s="921"/>
      <c r="AHZ109" s="921"/>
      <c r="AIA109" s="921"/>
      <c r="AIB109" s="921"/>
      <c r="AIC109" s="921"/>
      <c r="AID109" s="921"/>
      <c r="AIE109" s="921"/>
      <c r="AIF109" s="921"/>
      <c r="AIG109" s="921"/>
      <c r="AIH109" s="921"/>
      <c r="AII109" s="921"/>
      <c r="AIJ109" s="921"/>
      <c r="AIK109" s="921"/>
      <c r="AIL109" s="921"/>
      <c r="AIM109" s="921"/>
      <c r="AIN109" s="921"/>
      <c r="AIO109" s="921"/>
      <c r="AIP109" s="921"/>
      <c r="AIQ109" s="921"/>
      <c r="AIR109" s="921"/>
      <c r="AIS109" s="921"/>
      <c r="AIT109" s="921"/>
      <c r="AIU109" s="921"/>
      <c r="AIV109" s="921"/>
      <c r="AIW109" s="921"/>
      <c r="AIX109" s="921"/>
      <c r="AIY109" s="921"/>
      <c r="AIZ109" s="921"/>
      <c r="AJA109" s="921"/>
      <c r="AJB109" s="921"/>
      <c r="AJC109" s="921"/>
      <c r="AJD109" s="921"/>
      <c r="AJE109" s="921"/>
      <c r="AJF109" s="921"/>
      <c r="AJG109" s="921"/>
      <c r="AJH109" s="921"/>
      <c r="AJI109" s="921"/>
      <c r="AJJ109" s="921"/>
      <c r="AJK109" s="921"/>
      <c r="AJL109" s="921"/>
      <c r="AJM109" s="921"/>
      <c r="AJN109" s="921"/>
      <c r="AJO109" s="921"/>
      <c r="AJP109" s="921"/>
      <c r="AJQ109" s="921"/>
      <c r="AJR109" s="921"/>
      <c r="AJS109" s="921"/>
      <c r="AJT109" s="921"/>
      <c r="AJU109" s="921"/>
      <c r="AJV109" s="921"/>
      <c r="AJW109" s="921"/>
      <c r="AJX109" s="921"/>
      <c r="AJY109" s="921"/>
      <c r="AJZ109" s="921"/>
      <c r="AKA109" s="921"/>
      <c r="AKB109" s="921"/>
      <c r="AKC109" s="921"/>
      <c r="AKD109" s="921"/>
      <c r="AKE109" s="921"/>
      <c r="AKF109" s="921"/>
      <c r="AKG109" s="921"/>
      <c r="AKH109" s="921"/>
      <c r="AKI109" s="921"/>
      <c r="AKJ109" s="921"/>
      <c r="AKK109" s="921"/>
      <c r="AKL109" s="921"/>
      <c r="AKM109" s="921"/>
      <c r="AKN109" s="921"/>
      <c r="AKO109" s="921"/>
      <c r="AKP109" s="921"/>
      <c r="AKQ109" s="921"/>
      <c r="AKR109" s="921"/>
      <c r="AKS109" s="921"/>
      <c r="AKT109" s="921"/>
      <c r="AKU109" s="921"/>
      <c r="AKV109" s="921"/>
      <c r="AKW109" s="921"/>
      <c r="AKX109" s="921"/>
      <c r="AKY109" s="921"/>
      <c r="AKZ109" s="921"/>
      <c r="ALA109" s="921"/>
      <c r="ALB109" s="921"/>
      <c r="ALC109" s="921"/>
      <c r="ALD109" s="921"/>
      <c r="ALE109" s="921"/>
      <c r="ALF109" s="921"/>
      <c r="ALG109" s="921"/>
      <c r="ALH109" s="921"/>
      <c r="ALI109" s="921"/>
      <c r="ALJ109" s="921"/>
      <c r="ALK109" s="921"/>
      <c r="ALL109" s="921"/>
      <c r="ALM109" s="921"/>
      <c r="ALN109" s="921"/>
      <c r="ALO109" s="921"/>
      <c r="ALP109" s="921"/>
      <c r="ALQ109" s="921"/>
      <c r="ALR109" s="921"/>
      <c r="ALS109" s="921"/>
      <c r="ALT109" s="921"/>
      <c r="ALU109" s="921"/>
      <c r="ALV109" s="921"/>
      <c r="ALW109" s="921"/>
      <c r="ALX109" s="921"/>
      <c r="ALY109" s="921"/>
      <c r="ALZ109" s="921"/>
      <c r="AMA109" s="921"/>
      <c r="AMB109" s="921"/>
      <c r="AMC109" s="921"/>
      <c r="AMD109" s="921"/>
      <c r="AME109" s="921"/>
      <c r="AMF109" s="921"/>
      <c r="AMG109" s="921"/>
      <c r="AMH109" s="921"/>
      <c r="AMI109" s="921"/>
      <c r="AMJ109" s="921"/>
      <c r="AMK109" s="921"/>
      <c r="AML109" s="921"/>
      <c r="AMM109" s="921"/>
      <c r="AMN109" s="921"/>
      <c r="AMO109" s="921"/>
      <c r="AMP109" s="921"/>
      <c r="AMQ109" s="921"/>
      <c r="AMR109" s="921"/>
      <c r="AMS109" s="921"/>
      <c r="AMT109" s="921"/>
      <c r="AMU109" s="921"/>
      <c r="AMV109" s="921"/>
      <c r="AMW109" s="921"/>
      <c r="AMX109" s="921"/>
      <c r="AMY109" s="921"/>
      <c r="AMZ109" s="921"/>
      <c r="ANA109" s="921"/>
      <c r="ANB109" s="921"/>
      <c r="ANC109" s="921"/>
      <c r="AND109" s="921"/>
      <c r="ANE109" s="921"/>
      <c r="ANF109" s="921"/>
      <c r="ANG109" s="921"/>
      <c r="ANH109" s="921"/>
      <c r="ANI109" s="921"/>
      <c r="ANJ109" s="921"/>
      <c r="ANK109" s="921"/>
      <c r="ANL109" s="921"/>
      <c r="ANM109" s="921"/>
      <c r="ANN109" s="921"/>
      <c r="ANO109" s="921"/>
      <c r="ANP109" s="921"/>
      <c r="ANQ109" s="921"/>
      <c r="ANR109" s="921"/>
      <c r="ANS109" s="921"/>
      <c r="ANT109" s="921"/>
      <c r="ANU109" s="921"/>
      <c r="ANV109" s="921"/>
      <c r="ANW109" s="921"/>
      <c r="ANX109" s="921"/>
      <c r="ANY109" s="921"/>
      <c r="ANZ109" s="921"/>
      <c r="AOA109" s="921"/>
      <c r="AOB109" s="921"/>
      <c r="AOC109" s="921"/>
      <c r="AOD109" s="921"/>
      <c r="AOE109" s="921"/>
      <c r="AOF109" s="921"/>
      <c r="AOG109" s="921"/>
      <c r="AOH109" s="921"/>
      <c r="AOI109" s="921"/>
      <c r="AOJ109" s="921"/>
      <c r="AOK109" s="921"/>
      <c r="AOL109" s="921"/>
      <c r="AOM109" s="921"/>
      <c r="AON109" s="921"/>
      <c r="AOO109" s="921"/>
      <c r="AOP109" s="921"/>
      <c r="AOQ109" s="921"/>
      <c r="AOR109" s="921"/>
      <c r="AOS109" s="921"/>
      <c r="AOT109" s="921"/>
      <c r="AOU109" s="921"/>
      <c r="AOV109" s="921"/>
      <c r="AOW109" s="921"/>
      <c r="AOX109" s="921"/>
      <c r="AOY109" s="921"/>
      <c r="AOZ109" s="921"/>
      <c r="APA109" s="921"/>
      <c r="APB109" s="921"/>
      <c r="APC109" s="921"/>
      <c r="APD109" s="921"/>
      <c r="APE109" s="921"/>
      <c r="APF109" s="921"/>
      <c r="APG109" s="921"/>
      <c r="APH109" s="921"/>
      <c r="API109" s="921"/>
      <c r="APJ109" s="921"/>
      <c r="APK109" s="921"/>
      <c r="APL109" s="921"/>
      <c r="APM109" s="921"/>
      <c r="APN109" s="921"/>
      <c r="APO109" s="921"/>
      <c r="APP109" s="921"/>
      <c r="APQ109" s="921"/>
      <c r="APR109" s="921"/>
      <c r="APS109" s="921"/>
      <c r="APT109" s="921"/>
      <c r="APU109" s="921"/>
      <c r="APV109" s="921"/>
      <c r="APW109" s="921"/>
      <c r="APX109" s="921"/>
      <c r="APY109" s="921"/>
      <c r="APZ109" s="921"/>
      <c r="AQA109" s="921"/>
      <c r="AQB109" s="921"/>
      <c r="AQC109" s="921"/>
      <c r="AQD109" s="921"/>
      <c r="AQE109" s="921"/>
      <c r="AQF109" s="921"/>
      <c r="AQG109" s="921"/>
      <c r="AQH109" s="921"/>
      <c r="AQI109" s="921"/>
      <c r="AQJ109" s="921"/>
      <c r="AQK109" s="921"/>
      <c r="AQL109" s="921"/>
      <c r="AQM109" s="921"/>
      <c r="AQN109" s="921"/>
      <c r="AQO109" s="921"/>
      <c r="AQP109" s="921"/>
      <c r="AQQ109" s="921"/>
      <c r="AQR109" s="921"/>
      <c r="AQS109" s="921"/>
      <c r="AQT109" s="921"/>
      <c r="AQU109" s="921"/>
      <c r="AQV109" s="921"/>
      <c r="AQW109" s="921"/>
      <c r="AQX109" s="921"/>
      <c r="AQY109" s="921"/>
      <c r="AQZ109" s="921"/>
      <c r="ARA109" s="921"/>
      <c r="ARB109" s="921"/>
      <c r="ARC109" s="921"/>
      <c r="ARD109" s="921"/>
      <c r="ARE109" s="921"/>
      <c r="ARF109" s="921"/>
      <c r="ARG109" s="921"/>
      <c r="ARH109" s="921"/>
      <c r="ARI109" s="921"/>
      <c r="ARJ109" s="921"/>
      <c r="ARK109" s="921"/>
      <c r="ARL109" s="921"/>
      <c r="ARM109" s="921"/>
      <c r="ARN109" s="921"/>
      <c r="ARO109" s="921"/>
      <c r="ARP109" s="921"/>
      <c r="ARQ109" s="921"/>
      <c r="ARR109" s="921"/>
      <c r="ARS109" s="921"/>
      <c r="ART109" s="921"/>
      <c r="ARU109" s="921"/>
      <c r="ARV109" s="921"/>
      <c r="ARW109" s="921"/>
      <c r="ARX109" s="921"/>
      <c r="ARY109" s="921"/>
      <c r="ARZ109" s="921"/>
      <c r="ASA109" s="921"/>
      <c r="ASB109" s="921"/>
      <c r="ASC109" s="921"/>
      <c r="ASD109" s="921"/>
      <c r="ASE109" s="921"/>
      <c r="ASF109" s="921"/>
      <c r="ASG109" s="921"/>
      <c r="ASH109" s="921"/>
      <c r="ASI109" s="921"/>
      <c r="ASJ109" s="921"/>
      <c r="ASK109" s="921"/>
      <c r="ASL109" s="921"/>
      <c r="ASM109" s="921"/>
      <c r="ASN109" s="921"/>
      <c r="ASO109" s="921"/>
      <c r="ASP109" s="921"/>
      <c r="ASQ109" s="921"/>
      <c r="ASR109" s="921"/>
      <c r="ASS109" s="921"/>
      <c r="AST109" s="921"/>
      <c r="ASU109" s="921"/>
      <c r="ASV109" s="921"/>
      <c r="ASW109" s="921"/>
      <c r="ASX109" s="921"/>
      <c r="ASY109" s="921"/>
      <c r="ASZ109" s="921"/>
      <c r="ATA109" s="921"/>
      <c r="ATB109" s="921"/>
      <c r="ATC109" s="921"/>
      <c r="ATD109" s="921"/>
      <c r="ATE109" s="921"/>
      <c r="ATF109" s="921"/>
      <c r="ATG109" s="921"/>
      <c r="ATH109" s="921"/>
      <c r="ATI109" s="921"/>
      <c r="ATJ109" s="921"/>
      <c r="ATK109" s="921"/>
      <c r="ATL109" s="921"/>
      <c r="ATM109" s="921"/>
      <c r="ATN109" s="921"/>
      <c r="ATO109" s="921"/>
      <c r="ATP109" s="921"/>
      <c r="ATQ109" s="921"/>
      <c r="ATR109" s="921"/>
      <c r="ATS109" s="921"/>
      <c r="ATT109" s="921"/>
      <c r="ATU109" s="921"/>
      <c r="ATV109" s="921"/>
      <c r="ATW109" s="921"/>
      <c r="ATX109" s="921"/>
      <c r="ATY109" s="921"/>
      <c r="ATZ109" s="921"/>
      <c r="AUA109" s="921"/>
      <c r="AUB109" s="921"/>
      <c r="AUC109" s="921"/>
      <c r="AUD109" s="921"/>
      <c r="AUE109" s="921"/>
      <c r="AUF109" s="921"/>
      <c r="AUG109" s="921"/>
      <c r="AUH109" s="921"/>
      <c r="AUI109" s="921"/>
      <c r="AUJ109" s="921"/>
      <c r="AUK109" s="921"/>
      <c r="AUL109" s="921"/>
      <c r="AUM109" s="921"/>
      <c r="AUN109" s="921"/>
      <c r="AUO109" s="921"/>
      <c r="AUP109" s="921"/>
      <c r="AUQ109" s="921"/>
      <c r="AUR109" s="921"/>
      <c r="AUS109" s="921"/>
      <c r="AUT109" s="921"/>
      <c r="AUU109" s="921"/>
      <c r="AUV109" s="921"/>
      <c r="AUW109" s="921"/>
      <c r="AUX109" s="921"/>
      <c r="AUY109" s="921"/>
      <c r="AUZ109" s="921"/>
      <c r="AVA109" s="921"/>
      <c r="AVB109" s="921"/>
      <c r="AVC109" s="921"/>
      <c r="AVD109" s="921"/>
      <c r="AVE109" s="921"/>
      <c r="AVF109" s="921"/>
      <c r="AVG109" s="921"/>
      <c r="AVH109" s="921"/>
      <c r="AVI109" s="921"/>
      <c r="AVJ109" s="921"/>
      <c r="AVK109" s="921"/>
      <c r="AVL109" s="921"/>
      <c r="AVM109" s="921"/>
      <c r="AVN109" s="921"/>
      <c r="AVO109" s="921"/>
      <c r="AVP109" s="921"/>
      <c r="AVQ109" s="921"/>
      <c r="AVR109" s="921"/>
      <c r="AVS109" s="921"/>
      <c r="AVT109" s="921"/>
      <c r="AVU109" s="921"/>
      <c r="AVV109" s="921"/>
      <c r="AVW109" s="921"/>
      <c r="AVX109" s="921"/>
      <c r="AVY109" s="921"/>
      <c r="AVZ109" s="921"/>
      <c r="AWA109" s="921"/>
      <c r="AWB109" s="921"/>
      <c r="AWC109" s="921"/>
      <c r="AWD109" s="921"/>
      <c r="AWE109" s="921"/>
      <c r="AWF109" s="921"/>
      <c r="AWG109" s="921"/>
      <c r="AWH109" s="921"/>
      <c r="AWI109" s="921"/>
      <c r="AWJ109" s="921"/>
      <c r="AWK109" s="921"/>
      <c r="AWL109" s="921"/>
      <c r="AWM109" s="921"/>
      <c r="AWN109" s="921"/>
      <c r="AWO109" s="921"/>
      <c r="AWP109" s="921"/>
      <c r="AWQ109" s="921"/>
      <c r="AWR109" s="921"/>
      <c r="AWS109" s="921"/>
      <c r="AWT109" s="921"/>
      <c r="AWU109" s="921"/>
      <c r="AWV109" s="921"/>
      <c r="AWW109" s="921"/>
      <c r="AWX109" s="921"/>
      <c r="AWY109" s="921"/>
      <c r="AWZ109" s="921"/>
      <c r="AXA109" s="921"/>
      <c r="AXB109" s="921"/>
      <c r="AXC109" s="921"/>
      <c r="AXD109" s="921"/>
      <c r="AXE109" s="921"/>
      <c r="AXF109" s="921"/>
      <c r="AXG109" s="921"/>
      <c r="AXH109" s="921"/>
      <c r="AXI109" s="921"/>
      <c r="AXJ109" s="921"/>
      <c r="AXK109" s="921"/>
      <c r="AXL109" s="921"/>
      <c r="AXM109" s="921"/>
      <c r="AXN109" s="921"/>
      <c r="AXO109" s="921"/>
      <c r="AXP109" s="921"/>
      <c r="AXQ109" s="921"/>
      <c r="AXR109" s="921"/>
      <c r="AXS109" s="921"/>
      <c r="AXT109" s="921"/>
      <c r="AXU109" s="921"/>
      <c r="AXV109" s="921"/>
      <c r="AXW109" s="921"/>
      <c r="AXX109" s="921"/>
      <c r="AXY109" s="921"/>
      <c r="AXZ109" s="921"/>
      <c r="AYA109" s="921"/>
      <c r="AYB109" s="921"/>
      <c r="AYC109" s="921"/>
      <c r="AYD109" s="921"/>
      <c r="AYE109" s="921"/>
      <c r="AYF109" s="921"/>
      <c r="AYG109" s="921"/>
      <c r="AYH109" s="921"/>
      <c r="AYI109" s="921"/>
      <c r="AYJ109" s="921"/>
      <c r="AYK109" s="921"/>
      <c r="AYL109" s="921"/>
      <c r="AYM109" s="921"/>
      <c r="AYN109" s="921"/>
      <c r="AYO109" s="921"/>
      <c r="AYP109" s="921"/>
      <c r="AYQ109" s="921"/>
      <c r="AYR109" s="921"/>
      <c r="AYS109" s="921"/>
      <c r="AYT109" s="921"/>
      <c r="AYU109" s="921"/>
      <c r="AYV109" s="921"/>
      <c r="AYW109" s="921"/>
      <c r="AYX109" s="921"/>
      <c r="AYY109" s="921"/>
      <c r="AYZ109" s="921"/>
      <c r="AZA109" s="921"/>
      <c r="AZB109" s="921"/>
      <c r="AZC109" s="921"/>
      <c r="AZD109" s="921"/>
      <c r="AZE109" s="921"/>
      <c r="AZF109" s="921"/>
      <c r="AZG109" s="921"/>
      <c r="AZH109" s="921"/>
      <c r="AZI109" s="921"/>
      <c r="AZJ109" s="921"/>
      <c r="AZK109" s="921"/>
      <c r="AZL109" s="921"/>
      <c r="AZM109" s="921"/>
      <c r="AZN109" s="921"/>
      <c r="AZO109" s="921"/>
      <c r="AZP109" s="921"/>
      <c r="AZQ109" s="921"/>
      <c r="AZR109" s="921"/>
      <c r="AZS109" s="921"/>
      <c r="AZT109" s="921"/>
      <c r="AZU109" s="921"/>
      <c r="AZV109" s="921"/>
      <c r="AZW109" s="921"/>
      <c r="AZX109" s="921"/>
      <c r="AZY109" s="921"/>
      <c r="AZZ109" s="921"/>
      <c r="BAA109" s="921"/>
      <c r="BAB109" s="921"/>
      <c r="BAC109" s="921"/>
      <c r="BAD109" s="921"/>
      <c r="BAE109" s="921"/>
      <c r="BAF109" s="921"/>
      <c r="BAG109" s="921"/>
      <c r="BAH109" s="921"/>
      <c r="BAI109" s="921"/>
      <c r="BAJ109" s="921"/>
      <c r="BAK109" s="921"/>
      <c r="BAL109" s="921"/>
      <c r="BAM109" s="921"/>
      <c r="BAN109" s="921"/>
      <c r="BAO109" s="921"/>
      <c r="BAP109" s="921"/>
      <c r="BAQ109" s="921"/>
      <c r="BAR109" s="921"/>
      <c r="BAS109" s="921"/>
      <c r="BAT109" s="921"/>
      <c r="BAU109" s="921"/>
      <c r="BAV109" s="921"/>
      <c r="BAW109" s="921"/>
      <c r="BAX109" s="921"/>
      <c r="BAY109" s="921"/>
      <c r="BAZ109" s="921"/>
      <c r="BBA109" s="921"/>
      <c r="BBB109" s="921"/>
      <c r="BBC109" s="921"/>
      <c r="BBD109" s="921"/>
      <c r="BBE109" s="921"/>
      <c r="BBF109" s="921"/>
      <c r="BBG109" s="921"/>
      <c r="BBH109" s="921"/>
      <c r="BBI109" s="921"/>
      <c r="BBJ109" s="921"/>
      <c r="BBK109" s="921"/>
      <c r="BBL109" s="921"/>
      <c r="BBM109" s="921"/>
      <c r="BBN109" s="921"/>
      <c r="BBO109" s="921"/>
      <c r="BBP109" s="921"/>
      <c r="BBQ109" s="921"/>
      <c r="BBR109" s="921"/>
      <c r="BBS109" s="921"/>
      <c r="BBT109" s="921"/>
      <c r="BBU109" s="921"/>
      <c r="BBV109" s="921"/>
      <c r="BBW109" s="921"/>
      <c r="BBX109" s="921"/>
      <c r="BBY109" s="921"/>
      <c r="BBZ109" s="921"/>
      <c r="BCA109" s="921"/>
      <c r="BCB109" s="921"/>
      <c r="BCC109" s="921"/>
      <c r="BCD109" s="921"/>
      <c r="BCE109" s="921"/>
      <c r="BCF109" s="921"/>
      <c r="BCG109" s="921"/>
      <c r="BCH109" s="921"/>
      <c r="BCI109" s="921"/>
      <c r="BCJ109" s="921"/>
      <c r="BCK109" s="921"/>
      <c r="BCL109" s="921"/>
      <c r="BCM109" s="921"/>
      <c r="BCN109" s="921"/>
      <c r="BCO109" s="921"/>
      <c r="BCP109" s="921"/>
      <c r="BCQ109" s="921"/>
      <c r="BCR109" s="921"/>
      <c r="BCS109" s="921"/>
      <c r="BCT109" s="921"/>
      <c r="BCU109" s="921"/>
      <c r="BCV109" s="921"/>
      <c r="BCW109" s="921"/>
      <c r="BCX109" s="921"/>
      <c r="BCY109" s="921"/>
      <c r="BCZ109" s="921"/>
      <c r="BDA109" s="921"/>
      <c r="BDB109" s="921"/>
      <c r="BDC109" s="921"/>
      <c r="BDD109" s="921"/>
      <c r="BDE109" s="921"/>
      <c r="BDF109" s="921"/>
      <c r="BDG109" s="921"/>
      <c r="BDH109" s="921"/>
      <c r="BDI109" s="921"/>
      <c r="BDJ109" s="921"/>
      <c r="BDK109" s="921"/>
      <c r="BDL109" s="921"/>
      <c r="BDM109" s="921"/>
      <c r="BDN109" s="921"/>
      <c r="BDO109" s="921"/>
      <c r="BDP109" s="921"/>
      <c r="BDQ109" s="921"/>
      <c r="BDR109" s="921"/>
      <c r="BDS109" s="921"/>
      <c r="BDT109" s="921"/>
      <c r="BDU109" s="921"/>
      <c r="BDV109" s="921"/>
      <c r="BDW109" s="921"/>
      <c r="BDX109" s="921"/>
      <c r="BDY109" s="921"/>
      <c r="BDZ109" s="921"/>
      <c r="BEA109" s="921"/>
      <c r="BEB109" s="921"/>
      <c r="BEC109" s="921"/>
      <c r="BED109" s="921"/>
      <c r="BEE109" s="921"/>
      <c r="BEF109" s="921"/>
      <c r="BEG109" s="921"/>
      <c r="BEH109" s="921"/>
      <c r="BEI109" s="921"/>
      <c r="BEJ109" s="921"/>
      <c r="BEK109" s="921"/>
      <c r="BEL109" s="921"/>
      <c r="BEM109" s="921"/>
      <c r="BEN109" s="921"/>
      <c r="BEO109" s="921"/>
      <c r="BEP109" s="921"/>
      <c r="BEQ109" s="921"/>
      <c r="BER109" s="921"/>
      <c r="BES109" s="921"/>
      <c r="BET109" s="921"/>
      <c r="BEU109" s="921"/>
      <c r="BEV109" s="921"/>
      <c r="BEW109" s="921"/>
      <c r="BEX109" s="921"/>
      <c r="BEY109" s="921"/>
      <c r="BEZ109" s="921"/>
      <c r="BFA109" s="921"/>
      <c r="BFB109" s="921"/>
      <c r="BFC109" s="921"/>
      <c r="BFD109" s="921"/>
      <c r="BFE109" s="921"/>
      <c r="BFF109" s="921"/>
      <c r="BFG109" s="921"/>
      <c r="BFH109" s="921"/>
      <c r="BFI109" s="921"/>
      <c r="BFJ109" s="921"/>
      <c r="BFK109" s="921"/>
      <c r="BFL109" s="921"/>
      <c r="BFM109" s="921"/>
      <c r="BFN109" s="921"/>
      <c r="BFO109" s="921"/>
      <c r="BFP109" s="921"/>
      <c r="BFQ109" s="921"/>
      <c r="BFR109" s="921"/>
      <c r="BFS109" s="921"/>
      <c r="BFT109" s="921"/>
      <c r="BFU109" s="921"/>
      <c r="BFV109" s="921"/>
      <c r="BFW109" s="921"/>
      <c r="BFX109" s="921"/>
      <c r="BFY109" s="921"/>
      <c r="BFZ109" s="921"/>
      <c r="BGA109" s="921"/>
      <c r="BGB109" s="921"/>
      <c r="BGC109" s="921"/>
      <c r="BGD109" s="921"/>
      <c r="BGE109" s="921"/>
      <c r="BGF109" s="921"/>
      <c r="BGG109" s="921"/>
      <c r="BGH109" s="921"/>
      <c r="BGI109" s="921"/>
      <c r="BGJ109" s="921"/>
      <c r="BGK109" s="921"/>
      <c r="BGL109" s="921"/>
      <c r="BGM109" s="921"/>
      <c r="BGN109" s="921"/>
      <c r="BGO109" s="921"/>
      <c r="BGP109" s="921"/>
      <c r="BGQ109" s="921"/>
      <c r="BGR109" s="921"/>
      <c r="BGS109" s="921"/>
      <c r="BGT109" s="921"/>
      <c r="BGU109" s="921"/>
      <c r="BGV109" s="921"/>
      <c r="BGW109" s="921"/>
      <c r="BGX109" s="921"/>
      <c r="BGY109" s="921"/>
      <c r="BGZ109" s="921"/>
      <c r="BHA109" s="921"/>
      <c r="BHB109" s="921"/>
      <c r="BHC109" s="921"/>
      <c r="BHD109" s="921"/>
      <c r="BHE109" s="921"/>
      <c r="BHF109" s="921"/>
      <c r="BHG109" s="921"/>
      <c r="BHH109" s="921"/>
      <c r="BHI109" s="921"/>
      <c r="BHJ109" s="921"/>
      <c r="BHK109" s="921"/>
      <c r="BHL109" s="921"/>
      <c r="BHM109" s="921"/>
      <c r="BHN109" s="921"/>
      <c r="BHO109" s="921"/>
      <c r="BHP109" s="921"/>
      <c r="BHQ109" s="921"/>
      <c r="BHR109" s="921"/>
      <c r="BHS109" s="921"/>
      <c r="BHT109" s="921"/>
      <c r="BHU109" s="921"/>
      <c r="BHV109" s="921"/>
      <c r="BHW109" s="921"/>
      <c r="BHX109" s="921"/>
      <c r="BHY109" s="921"/>
      <c r="BHZ109" s="921"/>
      <c r="BIA109" s="921"/>
      <c r="BIB109" s="921"/>
      <c r="BIC109" s="921"/>
      <c r="BID109" s="921"/>
      <c r="BIE109" s="921"/>
      <c r="BIF109" s="921"/>
      <c r="BIG109" s="921"/>
      <c r="BIH109" s="921"/>
      <c r="BII109" s="921"/>
      <c r="BIJ109" s="921"/>
      <c r="BIK109" s="921"/>
      <c r="BIL109" s="921"/>
      <c r="BIM109" s="921"/>
      <c r="BIN109" s="921"/>
      <c r="BIO109" s="921"/>
      <c r="BIP109" s="921"/>
      <c r="BIQ109" s="921"/>
      <c r="BIR109" s="921"/>
      <c r="BIS109" s="921"/>
      <c r="BIT109" s="921"/>
      <c r="BIU109" s="921"/>
      <c r="BIV109" s="921"/>
      <c r="BIW109" s="921"/>
      <c r="BIX109" s="921"/>
      <c r="BIY109" s="921"/>
      <c r="BIZ109" s="921"/>
      <c r="BJA109" s="921"/>
      <c r="BJB109" s="921"/>
      <c r="BJC109" s="921"/>
      <c r="BJD109" s="921"/>
      <c r="BJE109" s="921"/>
      <c r="BJF109" s="921"/>
      <c r="BJG109" s="921"/>
      <c r="BJH109" s="921"/>
      <c r="BJI109" s="921"/>
      <c r="BJJ109" s="921"/>
      <c r="BJK109" s="921"/>
      <c r="BJL109" s="921"/>
      <c r="BJM109" s="921"/>
      <c r="BJN109" s="921"/>
      <c r="BJO109" s="921"/>
      <c r="BJP109" s="921"/>
      <c r="BJQ109" s="921"/>
      <c r="BJR109" s="921"/>
      <c r="BJS109" s="921"/>
      <c r="BJT109" s="921"/>
      <c r="BJU109" s="921"/>
      <c r="BJV109" s="921"/>
      <c r="BJW109" s="921"/>
      <c r="BJX109" s="921"/>
      <c r="BJY109" s="921"/>
      <c r="BJZ109" s="921"/>
      <c r="BKA109" s="921"/>
      <c r="BKB109" s="921"/>
      <c r="BKC109" s="921"/>
      <c r="BKD109" s="921"/>
      <c r="BKE109" s="921"/>
      <c r="BKF109" s="921"/>
      <c r="BKG109" s="921"/>
      <c r="BKH109" s="921"/>
      <c r="BKI109" s="921"/>
      <c r="BKJ109" s="921"/>
      <c r="BKK109" s="921"/>
      <c r="BKL109" s="921"/>
      <c r="BKM109" s="921"/>
      <c r="BKN109" s="921"/>
      <c r="BKO109" s="921"/>
      <c r="BKP109" s="921"/>
      <c r="BKQ109" s="921"/>
      <c r="BKR109" s="921"/>
      <c r="BKS109" s="921"/>
      <c r="BKT109" s="921"/>
      <c r="BKU109" s="921"/>
      <c r="BKV109" s="921"/>
      <c r="BKW109" s="921"/>
      <c r="BKX109" s="921"/>
      <c r="BKY109" s="921"/>
      <c r="BKZ109" s="921"/>
      <c r="BLA109" s="921"/>
      <c r="BLB109" s="921"/>
      <c r="BLC109" s="921"/>
      <c r="BLD109" s="921"/>
      <c r="BLE109" s="921"/>
      <c r="BLF109" s="921"/>
      <c r="BLG109" s="921"/>
      <c r="BLH109" s="921"/>
      <c r="BLI109" s="921"/>
      <c r="BLJ109" s="921"/>
      <c r="BLK109" s="921"/>
      <c r="BLL109" s="921"/>
      <c r="BLM109" s="921"/>
      <c r="BLN109" s="921"/>
      <c r="BLO109" s="921"/>
      <c r="BLP109" s="921"/>
      <c r="BLQ109" s="921"/>
      <c r="BLR109" s="921"/>
      <c r="BLS109" s="921"/>
      <c r="BLT109" s="921"/>
      <c r="BLU109" s="921"/>
      <c r="BLV109" s="921"/>
      <c r="BLW109" s="921"/>
      <c r="BLX109" s="921"/>
      <c r="BLY109" s="921"/>
      <c r="BLZ109" s="921"/>
      <c r="BMA109" s="921"/>
      <c r="BMB109" s="921"/>
      <c r="BMC109" s="921"/>
      <c r="BMD109" s="921"/>
      <c r="BME109" s="921"/>
      <c r="BMF109" s="921"/>
      <c r="BMG109" s="921"/>
      <c r="BMH109" s="921"/>
      <c r="BMI109" s="921"/>
      <c r="BMJ109" s="921"/>
      <c r="BMK109" s="921"/>
      <c r="BML109" s="921"/>
      <c r="BMM109" s="921"/>
      <c r="BMN109" s="921"/>
      <c r="BMO109" s="921"/>
      <c r="BMP109" s="921"/>
      <c r="BMQ109" s="921"/>
      <c r="BMR109" s="921"/>
      <c r="BMS109" s="921"/>
      <c r="BMT109" s="921"/>
      <c r="BMU109" s="921"/>
      <c r="BMV109" s="921"/>
      <c r="BMW109" s="921"/>
      <c r="BMX109" s="921"/>
      <c r="BMY109" s="921"/>
      <c r="BMZ109" s="921"/>
      <c r="BNA109" s="921"/>
      <c r="BNB109" s="921"/>
      <c r="BNC109" s="921"/>
      <c r="BND109" s="921"/>
      <c r="BNE109" s="921"/>
      <c r="BNF109" s="921"/>
      <c r="BNG109" s="921"/>
      <c r="BNH109" s="921"/>
      <c r="BNI109" s="921"/>
      <c r="BNJ109" s="921"/>
      <c r="BNK109" s="921"/>
      <c r="BNL109" s="921"/>
      <c r="BNM109" s="921"/>
      <c r="BNN109" s="921"/>
      <c r="BNO109" s="921"/>
      <c r="BNP109" s="921"/>
      <c r="BNQ109" s="921"/>
      <c r="BNR109" s="921"/>
      <c r="BNS109" s="921"/>
      <c r="BNT109" s="921"/>
      <c r="BNU109" s="921"/>
      <c r="BNV109" s="921"/>
      <c r="BNW109" s="921"/>
      <c r="BNX109" s="921"/>
      <c r="BNY109" s="921"/>
      <c r="BNZ109" s="921"/>
      <c r="BOA109" s="921"/>
      <c r="BOB109" s="921"/>
      <c r="BOC109" s="921"/>
      <c r="BOD109" s="921"/>
      <c r="BOE109" s="921"/>
      <c r="BOF109" s="921"/>
      <c r="BOG109" s="921"/>
      <c r="BOH109" s="921"/>
      <c r="BOI109" s="921"/>
      <c r="BOJ109" s="921"/>
      <c r="BOK109" s="921"/>
      <c r="BOL109" s="921"/>
      <c r="BOM109" s="921"/>
      <c r="BON109" s="921"/>
      <c r="BOO109" s="921"/>
      <c r="BOP109" s="921"/>
      <c r="BOQ109" s="921"/>
      <c r="BOR109" s="921"/>
      <c r="BOS109" s="921"/>
      <c r="BOT109" s="921"/>
      <c r="BOU109" s="921"/>
      <c r="BOV109" s="921"/>
      <c r="BOW109" s="921"/>
      <c r="BOX109" s="921"/>
      <c r="BOY109" s="921"/>
      <c r="BOZ109" s="921"/>
      <c r="BPA109" s="921"/>
      <c r="BPB109" s="921"/>
      <c r="BPC109" s="921"/>
      <c r="BPD109" s="921"/>
      <c r="BPE109" s="921"/>
      <c r="BPF109" s="921"/>
      <c r="BPG109" s="921"/>
      <c r="BPH109" s="921"/>
      <c r="BPI109" s="921"/>
      <c r="BPJ109" s="921"/>
      <c r="BPK109" s="921"/>
      <c r="BPL109" s="921"/>
      <c r="BPM109" s="921"/>
      <c r="BPN109" s="921"/>
      <c r="BPO109" s="921"/>
      <c r="BPP109" s="921"/>
      <c r="BPQ109" s="921"/>
      <c r="BPR109" s="921"/>
      <c r="BPS109" s="921"/>
      <c r="BPT109" s="921"/>
      <c r="BPU109" s="921"/>
      <c r="BPV109" s="921"/>
      <c r="BPW109" s="921"/>
      <c r="BPX109" s="921"/>
      <c r="BPY109" s="921"/>
      <c r="BPZ109" s="921"/>
      <c r="BQA109" s="921"/>
      <c r="BQB109" s="921"/>
      <c r="BQC109" s="921"/>
      <c r="BQD109" s="921"/>
      <c r="BQE109" s="921"/>
      <c r="BQF109" s="921"/>
      <c r="BQG109" s="921"/>
      <c r="BQH109" s="921"/>
      <c r="BQI109" s="921"/>
      <c r="BQJ109" s="921"/>
      <c r="BQK109" s="921"/>
      <c r="BQL109" s="921"/>
      <c r="BQM109" s="921"/>
      <c r="BQN109" s="921"/>
      <c r="BQO109" s="921"/>
      <c r="BQP109" s="921"/>
      <c r="BQQ109" s="921"/>
      <c r="BQR109" s="921"/>
      <c r="BQS109" s="921"/>
      <c r="BQT109" s="921"/>
      <c r="BQU109" s="921"/>
      <c r="BQV109" s="921"/>
      <c r="BQW109" s="921"/>
      <c r="BQX109" s="921"/>
      <c r="BQY109" s="921"/>
      <c r="BQZ109" s="921"/>
      <c r="BRA109" s="921"/>
      <c r="BRB109" s="921"/>
      <c r="BRC109" s="921"/>
      <c r="BRD109" s="921"/>
      <c r="BRE109" s="921"/>
      <c r="BRF109" s="921"/>
      <c r="BRG109" s="921"/>
      <c r="BRH109" s="921"/>
      <c r="BRI109" s="921"/>
      <c r="BRJ109" s="921"/>
      <c r="BRK109" s="921"/>
      <c r="BRL109" s="921"/>
      <c r="BRM109" s="921"/>
      <c r="BRN109" s="921"/>
      <c r="BRO109" s="921"/>
      <c r="BRP109" s="921"/>
      <c r="BRQ109" s="921"/>
      <c r="BRR109" s="921"/>
      <c r="BRS109" s="921"/>
      <c r="BRT109" s="921"/>
      <c r="BRU109" s="921"/>
      <c r="BRV109" s="921"/>
      <c r="BRW109" s="921"/>
      <c r="BRX109" s="921"/>
      <c r="BRY109" s="921"/>
      <c r="BRZ109" s="921"/>
      <c r="BSA109" s="921"/>
      <c r="BSB109" s="921"/>
      <c r="BSC109" s="921"/>
      <c r="BSD109" s="921"/>
      <c r="BSE109" s="921"/>
      <c r="BSF109" s="921"/>
      <c r="BSG109" s="921"/>
      <c r="BSH109" s="921"/>
      <c r="BSI109" s="921"/>
      <c r="BSJ109" s="921"/>
      <c r="BSK109" s="921"/>
      <c r="BSL109" s="921"/>
      <c r="BSM109" s="921"/>
      <c r="BSN109" s="921"/>
      <c r="BSO109" s="921"/>
      <c r="BSP109" s="921"/>
      <c r="BSQ109" s="921"/>
      <c r="BSR109" s="921"/>
      <c r="BSS109" s="921"/>
      <c r="BST109" s="921"/>
      <c r="BSU109" s="921"/>
      <c r="BSV109" s="921"/>
      <c r="BSW109" s="921"/>
      <c r="BSX109" s="921"/>
      <c r="BSY109" s="921"/>
      <c r="BSZ109" s="921"/>
      <c r="BTA109" s="921"/>
      <c r="BTB109" s="921"/>
      <c r="BTC109" s="921"/>
      <c r="BTD109" s="921"/>
      <c r="BTE109" s="921"/>
      <c r="BTF109" s="921"/>
      <c r="BTG109" s="921"/>
      <c r="BTH109" s="921"/>
      <c r="BTI109" s="921"/>
      <c r="BTJ109" s="921"/>
      <c r="BTK109" s="921"/>
      <c r="BTL109" s="921"/>
      <c r="BTM109" s="921"/>
      <c r="BTN109" s="921"/>
      <c r="BTO109" s="921"/>
      <c r="BTP109" s="921"/>
      <c r="BTQ109" s="921"/>
      <c r="BTR109" s="921"/>
      <c r="BTS109" s="921"/>
      <c r="BTT109" s="921"/>
      <c r="BTU109" s="921"/>
      <c r="BTV109" s="921"/>
      <c r="BTW109" s="921"/>
      <c r="BTX109" s="921"/>
      <c r="BTY109" s="921"/>
      <c r="BTZ109" s="921"/>
      <c r="BUA109" s="921"/>
      <c r="BUB109" s="921"/>
      <c r="BUC109" s="921"/>
      <c r="BUD109" s="921"/>
      <c r="BUE109" s="921"/>
      <c r="BUF109" s="921"/>
      <c r="BUG109" s="921"/>
      <c r="BUH109" s="921"/>
      <c r="BUI109" s="921"/>
      <c r="BUJ109" s="921"/>
      <c r="BUK109" s="921"/>
      <c r="BUL109" s="921"/>
      <c r="BUM109" s="921"/>
      <c r="BUN109" s="921"/>
      <c r="BUO109" s="921"/>
      <c r="BUP109" s="921"/>
      <c r="BUQ109" s="921"/>
      <c r="BUR109" s="921"/>
      <c r="BUS109" s="921"/>
      <c r="BUT109" s="921"/>
      <c r="BUU109" s="921"/>
      <c r="BUV109" s="921"/>
      <c r="BUW109" s="921"/>
      <c r="BUX109" s="921"/>
      <c r="BUY109" s="921"/>
      <c r="BUZ109" s="921"/>
      <c r="BVA109" s="921"/>
      <c r="BVB109" s="921"/>
      <c r="BVC109" s="921"/>
      <c r="BVD109" s="921"/>
      <c r="BVE109" s="921"/>
      <c r="BVF109" s="921"/>
      <c r="BVG109" s="921"/>
      <c r="BVH109" s="921"/>
      <c r="BVI109" s="921"/>
      <c r="BVJ109" s="921"/>
      <c r="BVK109" s="921"/>
      <c r="BVL109" s="921"/>
      <c r="BVM109" s="921"/>
      <c r="BVN109" s="921"/>
      <c r="BVO109" s="921"/>
      <c r="BVP109" s="921"/>
      <c r="BVQ109" s="921"/>
      <c r="BVR109" s="921"/>
      <c r="BVS109" s="921"/>
      <c r="BVT109" s="921"/>
      <c r="BVU109" s="921"/>
      <c r="BVV109" s="921"/>
      <c r="BVW109" s="921"/>
      <c r="BVX109" s="921"/>
      <c r="BVY109" s="921"/>
      <c r="BVZ109" s="921"/>
      <c r="BWA109" s="921"/>
      <c r="BWB109" s="921"/>
      <c r="BWC109" s="921"/>
      <c r="BWD109" s="921"/>
      <c r="BWE109" s="921"/>
      <c r="BWF109" s="921"/>
      <c r="BWG109" s="921"/>
      <c r="BWH109" s="921"/>
      <c r="BWI109" s="921"/>
      <c r="BWJ109" s="921"/>
      <c r="BWK109" s="921"/>
      <c r="BWL109" s="921"/>
      <c r="BWM109" s="921"/>
      <c r="BWN109" s="921"/>
      <c r="BWO109" s="921"/>
      <c r="BWP109" s="921"/>
      <c r="BWQ109" s="921"/>
      <c r="BWR109" s="921"/>
      <c r="BWS109" s="921"/>
      <c r="BWT109" s="921"/>
      <c r="BWU109" s="921"/>
      <c r="BWV109" s="921"/>
      <c r="BWW109" s="921"/>
      <c r="BWX109" s="921"/>
      <c r="BWY109" s="921"/>
      <c r="BWZ109" s="921"/>
      <c r="BXA109" s="921"/>
      <c r="BXB109" s="921"/>
      <c r="BXC109" s="921"/>
      <c r="BXD109" s="921"/>
      <c r="BXE109" s="921"/>
      <c r="BXF109" s="921"/>
      <c r="BXG109" s="921"/>
      <c r="BXH109" s="921"/>
      <c r="BXI109" s="921"/>
      <c r="BXJ109" s="921"/>
      <c r="BXK109" s="921"/>
      <c r="BXL109" s="921"/>
      <c r="BXM109" s="921"/>
      <c r="BXN109" s="921"/>
      <c r="BXO109" s="921"/>
      <c r="BXP109" s="921"/>
      <c r="BXQ109" s="921"/>
      <c r="BXR109" s="921"/>
      <c r="BXS109" s="921"/>
      <c r="BXT109" s="921"/>
      <c r="BXU109" s="921"/>
      <c r="BXV109" s="921"/>
      <c r="BXW109" s="921"/>
      <c r="BXX109" s="921"/>
      <c r="BXY109" s="921"/>
      <c r="BXZ109" s="921"/>
      <c r="BYA109" s="921"/>
      <c r="BYB109" s="921"/>
      <c r="BYC109" s="921"/>
      <c r="BYD109" s="921"/>
      <c r="BYE109" s="921"/>
      <c r="BYF109" s="921"/>
      <c r="BYG109" s="921"/>
      <c r="BYH109" s="921"/>
      <c r="BYI109" s="921"/>
      <c r="BYJ109" s="921"/>
      <c r="BYK109" s="921"/>
      <c r="BYL109" s="921"/>
      <c r="BYM109" s="921"/>
      <c r="BYN109" s="921"/>
      <c r="BYO109" s="921"/>
      <c r="BYP109" s="921"/>
      <c r="BYQ109" s="921"/>
      <c r="BYR109" s="921"/>
      <c r="BYS109" s="921"/>
      <c r="BYT109" s="921"/>
      <c r="BYU109" s="921"/>
      <c r="BYV109" s="921"/>
      <c r="BYW109" s="921"/>
      <c r="BYX109" s="921"/>
      <c r="BYY109" s="921"/>
      <c r="BYZ109" s="921"/>
      <c r="BZA109" s="921"/>
      <c r="BZB109" s="921"/>
      <c r="BZC109" s="921"/>
      <c r="BZD109" s="921"/>
      <c r="BZE109" s="921"/>
      <c r="BZF109" s="921"/>
      <c r="BZG109" s="921"/>
      <c r="BZH109" s="921"/>
      <c r="BZI109" s="921"/>
      <c r="BZJ109" s="921"/>
      <c r="BZK109" s="921"/>
      <c r="BZL109" s="921"/>
      <c r="BZM109" s="921"/>
      <c r="BZN109" s="921"/>
      <c r="BZO109" s="921"/>
      <c r="BZP109" s="921"/>
      <c r="BZQ109" s="921"/>
      <c r="BZR109" s="921"/>
      <c r="BZS109" s="921"/>
      <c r="BZT109" s="921"/>
      <c r="BZU109" s="921"/>
      <c r="BZV109" s="921"/>
      <c r="BZW109" s="921"/>
      <c r="BZX109" s="921"/>
      <c r="BZY109" s="921"/>
      <c r="BZZ109" s="921"/>
      <c r="CAA109" s="921"/>
      <c r="CAB109" s="921"/>
      <c r="CAC109" s="921"/>
      <c r="CAD109" s="921"/>
      <c r="CAE109" s="921"/>
      <c r="CAF109" s="921"/>
      <c r="CAG109" s="921"/>
      <c r="CAH109" s="921"/>
      <c r="CAI109" s="921"/>
      <c r="CAJ109" s="921"/>
      <c r="CAK109" s="921"/>
      <c r="CAL109" s="921"/>
      <c r="CAM109" s="921"/>
      <c r="CAN109" s="921"/>
      <c r="CAO109" s="921"/>
      <c r="CAP109" s="921"/>
      <c r="CAQ109" s="921"/>
      <c r="CAR109" s="921"/>
      <c r="CAS109" s="921"/>
      <c r="CAT109" s="921"/>
      <c r="CAU109" s="921"/>
      <c r="CAV109" s="921"/>
      <c r="CAW109" s="921"/>
      <c r="CAX109" s="921"/>
      <c r="CAY109" s="921"/>
      <c r="CAZ109" s="921"/>
      <c r="CBA109" s="921"/>
      <c r="CBB109" s="921"/>
      <c r="CBC109" s="921"/>
      <c r="CBD109" s="921"/>
      <c r="CBE109" s="921"/>
      <c r="CBF109" s="921"/>
      <c r="CBG109" s="921"/>
      <c r="CBH109" s="921"/>
      <c r="CBI109" s="921"/>
      <c r="CBJ109" s="921"/>
      <c r="CBK109" s="921"/>
      <c r="CBL109" s="921"/>
      <c r="CBM109" s="921"/>
      <c r="CBN109" s="921"/>
      <c r="CBO109" s="921"/>
      <c r="CBP109" s="921"/>
      <c r="CBQ109" s="921"/>
      <c r="CBR109" s="921"/>
      <c r="CBS109" s="921"/>
      <c r="CBT109" s="921"/>
      <c r="CBU109" s="921"/>
      <c r="CBV109" s="921"/>
      <c r="CBW109" s="921"/>
      <c r="CBX109" s="921"/>
      <c r="CBY109" s="921"/>
      <c r="CBZ109" s="921"/>
      <c r="CCA109" s="921"/>
      <c r="CCB109" s="921"/>
      <c r="CCC109" s="921"/>
      <c r="CCD109" s="921"/>
      <c r="CCE109" s="921"/>
      <c r="CCF109" s="921"/>
      <c r="CCG109" s="921"/>
      <c r="CCH109" s="921"/>
      <c r="CCI109" s="921"/>
      <c r="CCJ109" s="921"/>
      <c r="CCK109" s="921"/>
      <c r="CCL109" s="921"/>
      <c r="CCM109" s="921"/>
      <c r="CCN109" s="921"/>
      <c r="CCO109" s="921"/>
      <c r="CCP109" s="921"/>
      <c r="CCQ109" s="921"/>
      <c r="CCR109" s="921"/>
      <c r="CCS109" s="921"/>
      <c r="CCT109" s="921"/>
      <c r="CCU109" s="921"/>
      <c r="CCV109" s="921"/>
      <c r="CCW109" s="921"/>
      <c r="CCX109" s="921"/>
      <c r="CCY109" s="921"/>
      <c r="CCZ109" s="921"/>
      <c r="CDA109" s="921"/>
      <c r="CDB109" s="921"/>
      <c r="CDC109" s="921"/>
      <c r="CDD109" s="921"/>
      <c r="CDE109" s="921"/>
      <c r="CDF109" s="921"/>
      <c r="CDG109" s="921"/>
      <c r="CDH109" s="921"/>
      <c r="CDI109" s="921"/>
      <c r="CDJ109" s="921"/>
      <c r="CDK109" s="921"/>
      <c r="CDL109" s="921"/>
      <c r="CDM109" s="921"/>
      <c r="CDN109" s="921"/>
      <c r="CDO109" s="921"/>
      <c r="CDP109" s="921"/>
      <c r="CDQ109" s="921"/>
      <c r="CDR109" s="921"/>
      <c r="CDS109" s="921"/>
      <c r="CDT109" s="921"/>
      <c r="CDU109" s="921"/>
      <c r="CDV109" s="921"/>
      <c r="CDW109" s="921"/>
      <c r="CDX109" s="921"/>
      <c r="CDY109" s="921"/>
      <c r="CDZ109" s="921"/>
      <c r="CEA109" s="921"/>
      <c r="CEB109" s="921"/>
      <c r="CEC109" s="921"/>
      <c r="CED109" s="921"/>
      <c r="CEE109" s="921"/>
      <c r="CEF109" s="921"/>
      <c r="CEG109" s="921"/>
      <c r="CEH109" s="921"/>
      <c r="CEI109" s="921"/>
      <c r="CEJ109" s="921"/>
      <c r="CEK109" s="921"/>
      <c r="CEL109" s="921"/>
      <c r="CEM109" s="921"/>
      <c r="CEN109" s="921"/>
      <c r="CEO109" s="921"/>
      <c r="CEP109" s="921"/>
      <c r="CEQ109" s="921"/>
      <c r="CER109" s="921"/>
      <c r="CES109" s="921"/>
      <c r="CET109" s="921"/>
      <c r="CEU109" s="921"/>
      <c r="CEV109" s="921"/>
      <c r="CEW109" s="921"/>
      <c r="CEX109" s="921"/>
      <c r="CEY109" s="921"/>
      <c r="CEZ109" s="921"/>
      <c r="CFA109" s="921"/>
      <c r="CFB109" s="921"/>
      <c r="CFC109" s="921"/>
      <c r="CFD109" s="921"/>
      <c r="CFE109" s="921"/>
      <c r="CFF109" s="921"/>
      <c r="CFG109" s="921"/>
      <c r="CFH109" s="921"/>
      <c r="CFI109" s="921"/>
      <c r="CFJ109" s="921"/>
      <c r="CFK109" s="921"/>
      <c r="CFL109" s="921"/>
      <c r="CFM109" s="921"/>
      <c r="CFN109" s="921"/>
      <c r="CFO109" s="921"/>
      <c r="CFP109" s="921"/>
      <c r="CFQ109" s="921"/>
      <c r="CFR109" s="921"/>
      <c r="CFS109" s="921"/>
      <c r="CFT109" s="921"/>
      <c r="CFU109" s="921"/>
      <c r="CFV109" s="921"/>
      <c r="CFW109" s="921"/>
      <c r="CFX109" s="921"/>
      <c r="CFY109" s="921"/>
      <c r="CFZ109" s="921"/>
      <c r="CGA109" s="921"/>
      <c r="CGB109" s="921"/>
      <c r="CGC109" s="921"/>
      <c r="CGD109" s="921"/>
      <c r="CGE109" s="921"/>
      <c r="CGF109" s="921"/>
      <c r="CGG109" s="921"/>
      <c r="CGH109" s="921"/>
      <c r="CGI109" s="921"/>
      <c r="CGJ109" s="921"/>
      <c r="CGK109" s="921"/>
      <c r="CGL109" s="921"/>
      <c r="CGM109" s="921"/>
      <c r="CGN109" s="921"/>
      <c r="CGO109" s="921"/>
      <c r="CGP109" s="921"/>
      <c r="CGQ109" s="921"/>
      <c r="CGR109" s="921"/>
      <c r="CGS109" s="921"/>
      <c r="CGT109" s="921"/>
      <c r="CGU109" s="921"/>
      <c r="CGV109" s="921"/>
      <c r="CGW109" s="921"/>
      <c r="CGX109" s="921"/>
      <c r="CGY109" s="921"/>
      <c r="CGZ109" s="921"/>
      <c r="CHA109" s="921"/>
      <c r="CHB109" s="921"/>
      <c r="CHC109" s="921"/>
      <c r="CHD109" s="921"/>
      <c r="CHE109" s="921"/>
      <c r="CHF109" s="921"/>
      <c r="CHG109" s="921"/>
      <c r="CHH109" s="921"/>
      <c r="CHI109" s="921"/>
      <c r="CHJ109" s="921"/>
      <c r="CHK109" s="921"/>
      <c r="CHL109" s="921"/>
      <c r="CHM109" s="921"/>
      <c r="CHN109" s="921"/>
      <c r="CHO109" s="921"/>
      <c r="CHP109" s="921"/>
      <c r="CHQ109" s="921"/>
      <c r="CHR109" s="921"/>
      <c r="CHS109" s="921"/>
      <c r="CHT109" s="921"/>
      <c r="CHU109" s="921"/>
      <c r="CHV109" s="921"/>
      <c r="CHW109" s="921"/>
      <c r="CHX109" s="921"/>
      <c r="CHY109" s="921"/>
      <c r="CHZ109" s="921"/>
      <c r="CIA109" s="921"/>
      <c r="CIB109" s="921"/>
      <c r="CIC109" s="921"/>
      <c r="CID109" s="921"/>
      <c r="CIE109" s="921"/>
      <c r="CIF109" s="921"/>
      <c r="CIG109" s="921"/>
      <c r="CIH109" s="921"/>
      <c r="CII109" s="921"/>
      <c r="CIJ109" s="921"/>
      <c r="CIK109" s="921"/>
      <c r="CIL109" s="921"/>
      <c r="CIM109" s="921"/>
      <c r="CIN109" s="921"/>
      <c r="CIO109" s="921"/>
      <c r="CIP109" s="921"/>
      <c r="CIQ109" s="921"/>
      <c r="CIR109" s="921"/>
      <c r="CIS109" s="921"/>
      <c r="CIT109" s="921"/>
      <c r="CIU109" s="921"/>
      <c r="CIV109" s="921"/>
      <c r="CIW109" s="921"/>
      <c r="CIX109" s="921"/>
      <c r="CIY109" s="921"/>
      <c r="CIZ109" s="921"/>
      <c r="CJA109" s="921"/>
      <c r="CJB109" s="921"/>
      <c r="CJC109" s="921"/>
      <c r="CJD109" s="921"/>
      <c r="CJE109" s="921"/>
      <c r="CJF109" s="921"/>
      <c r="CJG109" s="921"/>
      <c r="CJH109" s="921"/>
      <c r="CJI109" s="921"/>
      <c r="CJJ109" s="921"/>
      <c r="CJK109" s="921"/>
      <c r="CJL109" s="921"/>
      <c r="CJM109" s="921"/>
      <c r="CJN109" s="921"/>
      <c r="CJO109" s="921"/>
      <c r="CJP109" s="921"/>
      <c r="CJQ109" s="921"/>
      <c r="CJR109" s="921"/>
      <c r="CJS109" s="921"/>
      <c r="CJT109" s="921"/>
      <c r="CJU109" s="921"/>
      <c r="CJV109" s="921"/>
      <c r="CJW109" s="921"/>
      <c r="CJX109" s="921"/>
      <c r="CJY109" s="921"/>
      <c r="CJZ109" s="921"/>
      <c r="CKA109" s="921"/>
      <c r="CKB109" s="921"/>
      <c r="CKC109" s="921"/>
      <c r="CKD109" s="921"/>
      <c r="CKE109" s="921"/>
      <c r="CKF109" s="921"/>
      <c r="CKG109" s="921"/>
      <c r="CKH109" s="921"/>
      <c r="CKI109" s="921"/>
      <c r="CKJ109" s="921"/>
      <c r="CKK109" s="921"/>
      <c r="CKL109" s="921"/>
      <c r="CKM109" s="921"/>
      <c r="CKN109" s="921"/>
      <c r="CKO109" s="921"/>
      <c r="CKP109" s="921"/>
      <c r="CKQ109" s="921"/>
      <c r="CKR109" s="921"/>
      <c r="CKS109" s="921"/>
      <c r="CKT109" s="921"/>
      <c r="CKU109" s="921"/>
      <c r="CKV109" s="921"/>
      <c r="CKW109" s="921"/>
      <c r="CKX109" s="921"/>
      <c r="CKY109" s="921"/>
      <c r="CKZ109" s="921"/>
      <c r="CLA109" s="921"/>
      <c r="CLB109" s="921"/>
      <c r="CLC109" s="921"/>
      <c r="CLD109" s="921"/>
      <c r="CLE109" s="921"/>
      <c r="CLF109" s="921"/>
      <c r="CLG109" s="921"/>
      <c r="CLH109" s="921"/>
      <c r="CLI109" s="921"/>
      <c r="CLJ109" s="921"/>
      <c r="CLK109" s="921"/>
      <c r="CLL109" s="921"/>
      <c r="CLM109" s="921"/>
      <c r="CLN109" s="921"/>
      <c r="CLO109" s="921"/>
      <c r="CLP109" s="921"/>
      <c r="CLQ109" s="921"/>
      <c r="CLR109" s="921"/>
      <c r="CLS109" s="921"/>
      <c r="CLT109" s="921"/>
      <c r="CLU109" s="921"/>
      <c r="CLV109" s="921"/>
      <c r="CLW109" s="921"/>
      <c r="CLX109" s="921"/>
      <c r="CLY109" s="921"/>
      <c r="CLZ109" s="921"/>
      <c r="CMA109" s="921"/>
      <c r="CMB109" s="921"/>
      <c r="CMC109" s="921"/>
      <c r="CMD109" s="921"/>
      <c r="CME109" s="921"/>
      <c r="CMF109" s="921"/>
      <c r="CMG109" s="921"/>
      <c r="CMH109" s="921"/>
      <c r="CMI109" s="921"/>
      <c r="CMJ109" s="921"/>
      <c r="CMK109" s="921"/>
      <c r="CML109" s="921"/>
      <c r="CMM109" s="921"/>
      <c r="CMN109" s="921"/>
      <c r="CMO109" s="921"/>
      <c r="CMP109" s="921"/>
      <c r="CMQ109" s="921"/>
      <c r="CMR109" s="921"/>
      <c r="CMS109" s="921"/>
      <c r="CMT109" s="921"/>
      <c r="CMU109" s="921"/>
      <c r="CMV109" s="921"/>
      <c r="CMW109" s="921"/>
      <c r="CMX109" s="921"/>
      <c r="CMY109" s="921"/>
      <c r="CMZ109" s="921"/>
      <c r="CNA109" s="921"/>
      <c r="CNB109" s="921"/>
      <c r="CNC109" s="921"/>
      <c r="CND109" s="921"/>
      <c r="CNE109" s="921"/>
      <c r="CNF109" s="921"/>
      <c r="CNG109" s="921"/>
      <c r="CNH109" s="921"/>
      <c r="CNI109" s="921"/>
      <c r="CNJ109" s="921"/>
      <c r="CNK109" s="921"/>
      <c r="CNL109" s="921"/>
      <c r="CNM109" s="921"/>
      <c r="CNN109" s="921"/>
      <c r="CNO109" s="921"/>
      <c r="CNP109" s="921"/>
      <c r="CNQ109" s="921"/>
      <c r="CNR109" s="921"/>
      <c r="CNS109" s="921"/>
      <c r="CNT109" s="921"/>
      <c r="CNU109" s="921"/>
      <c r="CNV109" s="921"/>
      <c r="CNW109" s="921"/>
      <c r="CNX109" s="921"/>
      <c r="CNY109" s="921"/>
      <c r="CNZ109" s="921"/>
      <c r="COA109" s="921"/>
      <c r="COB109" s="921"/>
      <c r="COC109" s="921"/>
      <c r="COD109" s="921"/>
      <c r="COE109" s="921"/>
      <c r="COF109" s="921"/>
      <c r="COG109" s="921"/>
      <c r="COH109" s="921"/>
      <c r="COI109" s="921"/>
      <c r="COJ109" s="921"/>
      <c r="COK109" s="921"/>
      <c r="COL109" s="921"/>
      <c r="COM109" s="921"/>
      <c r="CON109" s="921"/>
      <c r="COO109" s="921"/>
      <c r="COP109" s="921"/>
      <c r="COQ109" s="921"/>
      <c r="COR109" s="921"/>
      <c r="COS109" s="921"/>
      <c r="COT109" s="921"/>
      <c r="COU109" s="921"/>
      <c r="COV109" s="921"/>
      <c r="COW109" s="921"/>
      <c r="COX109" s="921"/>
      <c r="COY109" s="921"/>
      <c r="COZ109" s="921"/>
      <c r="CPA109" s="921"/>
      <c r="CPB109" s="921"/>
      <c r="CPC109" s="921"/>
      <c r="CPD109" s="921"/>
      <c r="CPE109" s="921"/>
      <c r="CPF109" s="921"/>
      <c r="CPG109" s="921"/>
      <c r="CPH109" s="921"/>
      <c r="CPI109" s="921"/>
      <c r="CPJ109" s="921"/>
      <c r="CPK109" s="921"/>
      <c r="CPL109" s="921"/>
      <c r="CPM109" s="921"/>
      <c r="CPN109" s="921"/>
      <c r="CPO109" s="921"/>
      <c r="CPP109" s="921"/>
      <c r="CPQ109" s="921"/>
      <c r="CPR109" s="921"/>
      <c r="CPS109" s="921"/>
      <c r="CPT109" s="921"/>
      <c r="CPU109" s="921"/>
      <c r="CPV109" s="921"/>
      <c r="CPW109" s="921"/>
      <c r="CPX109" s="921"/>
      <c r="CPY109" s="921"/>
      <c r="CPZ109" s="921"/>
      <c r="CQA109" s="921"/>
      <c r="CQB109" s="921"/>
      <c r="CQC109" s="921"/>
      <c r="CQD109" s="921"/>
      <c r="CQE109" s="921"/>
      <c r="CQF109" s="921"/>
      <c r="CQG109" s="921"/>
      <c r="CQH109" s="921"/>
      <c r="CQI109" s="921"/>
      <c r="CQJ109" s="921"/>
      <c r="CQK109" s="921"/>
      <c r="CQL109" s="921"/>
      <c r="CQM109" s="921"/>
      <c r="CQN109" s="921"/>
      <c r="CQO109" s="921"/>
      <c r="CQP109" s="921"/>
      <c r="CQQ109" s="921"/>
      <c r="CQR109" s="921"/>
      <c r="CQS109" s="921"/>
      <c r="CQT109" s="921"/>
      <c r="CQU109" s="921"/>
      <c r="CQV109" s="921"/>
      <c r="CQW109" s="921"/>
      <c r="CQX109" s="921"/>
      <c r="CQY109" s="921"/>
      <c r="CQZ109" s="921"/>
      <c r="CRA109" s="921"/>
      <c r="CRB109" s="921"/>
      <c r="CRC109" s="921"/>
      <c r="CRD109" s="921"/>
      <c r="CRE109" s="921"/>
      <c r="CRF109" s="921"/>
      <c r="CRG109" s="921"/>
      <c r="CRH109" s="921"/>
      <c r="CRI109" s="921"/>
      <c r="CRJ109" s="921"/>
      <c r="CRK109" s="921"/>
      <c r="CRL109" s="921"/>
      <c r="CRM109" s="921"/>
      <c r="CRN109" s="921"/>
      <c r="CRO109" s="921"/>
      <c r="CRP109" s="921"/>
      <c r="CRQ109" s="921"/>
      <c r="CRR109" s="921"/>
      <c r="CRS109" s="921"/>
      <c r="CRT109" s="921"/>
      <c r="CRU109" s="921"/>
      <c r="CRV109" s="921"/>
      <c r="CRW109" s="921"/>
      <c r="CRX109" s="921"/>
      <c r="CRY109" s="921"/>
      <c r="CRZ109" s="921"/>
      <c r="CSA109" s="921"/>
      <c r="CSB109" s="921"/>
      <c r="CSC109" s="921"/>
      <c r="CSD109" s="921"/>
      <c r="CSE109" s="921"/>
      <c r="CSF109" s="921"/>
      <c r="CSG109" s="921"/>
      <c r="CSH109" s="921"/>
      <c r="CSI109" s="921"/>
      <c r="CSJ109" s="921"/>
      <c r="CSK109" s="921"/>
      <c r="CSL109" s="921"/>
      <c r="CSM109" s="921"/>
      <c r="CSN109" s="921"/>
      <c r="CSO109" s="921"/>
      <c r="CSP109" s="921"/>
      <c r="CSQ109" s="921"/>
      <c r="CSR109" s="921"/>
      <c r="CSS109" s="921"/>
      <c r="CST109" s="921"/>
      <c r="CSU109" s="921"/>
      <c r="CSV109" s="921"/>
      <c r="CSW109" s="921"/>
      <c r="CSX109" s="921"/>
      <c r="CSY109" s="921"/>
      <c r="CSZ109" s="921"/>
      <c r="CTA109" s="921"/>
      <c r="CTB109" s="921"/>
      <c r="CTC109" s="921"/>
      <c r="CTD109" s="921"/>
      <c r="CTE109" s="921"/>
      <c r="CTF109" s="921"/>
      <c r="CTG109" s="921"/>
      <c r="CTH109" s="921"/>
      <c r="CTI109" s="921"/>
      <c r="CTJ109" s="921"/>
      <c r="CTK109" s="921"/>
      <c r="CTL109" s="921"/>
      <c r="CTM109" s="921"/>
      <c r="CTN109" s="921"/>
      <c r="CTO109" s="921"/>
      <c r="CTP109" s="921"/>
      <c r="CTQ109" s="921"/>
      <c r="CTR109" s="921"/>
      <c r="CTS109" s="921"/>
      <c r="CTT109" s="921"/>
      <c r="CTU109" s="921"/>
      <c r="CTV109" s="921"/>
      <c r="CTW109" s="921"/>
      <c r="CTX109" s="921"/>
      <c r="CTY109" s="921"/>
      <c r="CTZ109" s="921"/>
      <c r="CUA109" s="921"/>
      <c r="CUB109" s="921"/>
      <c r="CUC109" s="921"/>
      <c r="CUD109" s="921"/>
      <c r="CUE109" s="921"/>
      <c r="CUF109" s="921"/>
      <c r="CUG109" s="921"/>
      <c r="CUH109" s="921"/>
      <c r="CUI109" s="921"/>
      <c r="CUJ109" s="921"/>
      <c r="CUK109" s="921"/>
      <c r="CUL109" s="921"/>
      <c r="CUM109" s="921"/>
      <c r="CUN109" s="921"/>
      <c r="CUO109" s="921"/>
      <c r="CUP109" s="921"/>
      <c r="CUQ109" s="921"/>
      <c r="CUR109" s="921"/>
      <c r="CUS109" s="921"/>
      <c r="CUT109" s="921"/>
      <c r="CUU109" s="921"/>
      <c r="CUV109" s="921"/>
      <c r="CUW109" s="921"/>
      <c r="CUX109" s="921"/>
      <c r="CUY109" s="921"/>
      <c r="CUZ109" s="921"/>
      <c r="CVA109" s="921"/>
      <c r="CVB109" s="921"/>
      <c r="CVC109" s="921"/>
      <c r="CVD109" s="921"/>
      <c r="CVE109" s="921"/>
      <c r="CVF109" s="921"/>
      <c r="CVG109" s="921"/>
      <c r="CVH109" s="921"/>
      <c r="CVI109" s="921"/>
      <c r="CVJ109" s="921"/>
      <c r="CVK109" s="921"/>
      <c r="CVL109" s="921"/>
      <c r="CVM109" s="921"/>
      <c r="CVN109" s="921"/>
      <c r="CVO109" s="921"/>
      <c r="CVP109" s="921"/>
      <c r="CVQ109" s="921"/>
      <c r="CVR109" s="921"/>
      <c r="CVS109" s="921"/>
      <c r="CVT109" s="921"/>
      <c r="CVU109" s="921"/>
      <c r="CVV109" s="921"/>
      <c r="CVW109" s="921"/>
      <c r="CVX109" s="921"/>
      <c r="CVY109" s="921"/>
      <c r="CVZ109" s="921"/>
      <c r="CWA109" s="921"/>
      <c r="CWB109" s="921"/>
      <c r="CWC109" s="921"/>
      <c r="CWD109" s="921"/>
      <c r="CWE109" s="921"/>
      <c r="CWF109" s="921"/>
      <c r="CWG109" s="921"/>
      <c r="CWH109" s="921"/>
      <c r="CWI109" s="921"/>
      <c r="CWJ109" s="921"/>
      <c r="CWK109" s="921"/>
      <c r="CWL109" s="921"/>
      <c r="CWM109" s="921"/>
      <c r="CWN109" s="921"/>
      <c r="CWO109" s="921"/>
      <c r="CWP109" s="921"/>
      <c r="CWQ109" s="921"/>
      <c r="CWR109" s="921"/>
      <c r="CWS109" s="921"/>
      <c r="CWT109" s="921"/>
      <c r="CWU109" s="921"/>
      <c r="CWV109" s="921"/>
      <c r="CWW109" s="921"/>
      <c r="CWX109" s="921"/>
      <c r="CWY109" s="921"/>
      <c r="CWZ109" s="921"/>
      <c r="CXA109" s="921"/>
      <c r="CXB109" s="921"/>
      <c r="CXC109" s="921"/>
      <c r="CXD109" s="921"/>
      <c r="CXE109" s="921"/>
      <c r="CXF109" s="921"/>
      <c r="CXG109" s="921"/>
      <c r="CXH109" s="921"/>
      <c r="CXI109" s="921"/>
      <c r="CXJ109" s="921"/>
      <c r="CXK109" s="921"/>
      <c r="CXL109" s="921"/>
      <c r="CXM109" s="921"/>
      <c r="CXN109" s="921"/>
      <c r="CXO109" s="921"/>
      <c r="CXP109" s="921"/>
      <c r="CXQ109" s="921"/>
      <c r="CXR109" s="921"/>
      <c r="CXS109" s="921"/>
      <c r="CXT109" s="921"/>
      <c r="CXU109" s="921"/>
      <c r="CXV109" s="921"/>
      <c r="CXW109" s="921"/>
      <c r="CXX109" s="921"/>
      <c r="CXY109" s="921"/>
      <c r="CXZ109" s="921"/>
      <c r="CYA109" s="921"/>
      <c r="CYB109" s="921"/>
      <c r="CYC109" s="921"/>
      <c r="CYD109" s="921"/>
      <c r="CYE109" s="921"/>
      <c r="CYF109" s="921"/>
      <c r="CYG109" s="921"/>
      <c r="CYH109" s="921"/>
      <c r="CYI109" s="921"/>
      <c r="CYJ109" s="921"/>
      <c r="CYK109" s="921"/>
      <c r="CYL109" s="921"/>
      <c r="CYM109" s="921"/>
      <c r="CYN109" s="921"/>
      <c r="CYO109" s="921"/>
      <c r="CYP109" s="921"/>
      <c r="CYQ109" s="921"/>
      <c r="CYR109" s="921"/>
      <c r="CYS109" s="921"/>
      <c r="CYT109" s="921"/>
      <c r="CYU109" s="921"/>
      <c r="CYV109" s="921"/>
      <c r="CYW109" s="921"/>
      <c r="CYX109" s="921"/>
      <c r="CYY109" s="921"/>
      <c r="CYZ109" s="921"/>
      <c r="CZA109" s="921"/>
      <c r="CZB109" s="921"/>
      <c r="CZC109" s="921"/>
      <c r="CZD109" s="921"/>
      <c r="CZE109" s="921"/>
      <c r="CZF109" s="921"/>
      <c r="CZG109" s="921"/>
      <c r="CZH109" s="921"/>
      <c r="CZI109" s="921"/>
      <c r="CZJ109" s="921"/>
      <c r="CZK109" s="921"/>
      <c r="CZL109" s="921"/>
      <c r="CZM109" s="921"/>
      <c r="CZN109" s="921"/>
      <c r="CZO109" s="921"/>
      <c r="CZP109" s="921"/>
      <c r="CZQ109" s="921"/>
      <c r="CZR109" s="921"/>
      <c r="CZS109" s="921"/>
      <c r="CZT109" s="921"/>
      <c r="CZU109" s="921"/>
      <c r="CZV109" s="921"/>
      <c r="CZW109" s="921"/>
      <c r="CZX109" s="921"/>
      <c r="CZY109" s="921"/>
      <c r="CZZ109" s="921"/>
      <c r="DAA109" s="921"/>
      <c r="DAB109" s="921"/>
      <c r="DAC109" s="921"/>
      <c r="DAD109" s="921"/>
      <c r="DAE109" s="921"/>
      <c r="DAF109" s="921"/>
      <c r="DAG109" s="921"/>
      <c r="DAH109" s="921"/>
      <c r="DAI109" s="921"/>
      <c r="DAJ109" s="921"/>
      <c r="DAK109" s="921"/>
      <c r="DAL109" s="921"/>
      <c r="DAM109" s="921"/>
      <c r="DAN109" s="921"/>
      <c r="DAO109" s="921"/>
      <c r="DAP109" s="921"/>
      <c r="DAQ109" s="921"/>
      <c r="DAR109" s="921"/>
      <c r="DAS109" s="921"/>
      <c r="DAT109" s="921"/>
      <c r="DAU109" s="921"/>
      <c r="DAV109" s="921"/>
      <c r="DAW109" s="921"/>
      <c r="DAX109" s="921"/>
      <c r="DAY109" s="921"/>
      <c r="DAZ109" s="921"/>
      <c r="DBA109" s="921"/>
      <c r="DBB109" s="921"/>
      <c r="DBC109" s="921"/>
      <c r="DBD109" s="921"/>
      <c r="DBE109" s="921"/>
      <c r="DBF109" s="921"/>
      <c r="DBG109" s="921"/>
      <c r="DBH109" s="921"/>
      <c r="DBI109" s="921"/>
      <c r="DBJ109" s="921"/>
      <c r="DBK109" s="921"/>
      <c r="DBL109" s="921"/>
      <c r="DBM109" s="921"/>
      <c r="DBN109" s="921"/>
      <c r="DBO109" s="921"/>
      <c r="DBP109" s="921"/>
      <c r="DBQ109" s="921"/>
      <c r="DBR109" s="921"/>
      <c r="DBS109" s="921"/>
      <c r="DBT109" s="921"/>
      <c r="DBU109" s="921"/>
      <c r="DBV109" s="921"/>
      <c r="DBW109" s="921"/>
      <c r="DBX109" s="921"/>
      <c r="DBY109" s="921"/>
      <c r="DBZ109" s="921"/>
      <c r="DCA109" s="921"/>
      <c r="DCB109" s="921"/>
      <c r="DCC109" s="921"/>
      <c r="DCD109" s="921"/>
      <c r="DCE109" s="921"/>
      <c r="DCF109" s="921"/>
      <c r="DCG109" s="921"/>
      <c r="DCH109" s="921"/>
      <c r="DCI109" s="921"/>
      <c r="DCJ109" s="921"/>
      <c r="DCK109" s="921"/>
      <c r="DCL109" s="921"/>
      <c r="DCM109" s="921"/>
      <c r="DCN109" s="921"/>
      <c r="DCO109" s="921"/>
      <c r="DCP109" s="921"/>
      <c r="DCQ109" s="921"/>
      <c r="DCR109" s="921"/>
      <c r="DCS109" s="921"/>
      <c r="DCT109" s="921"/>
      <c r="DCU109" s="921"/>
      <c r="DCV109" s="921"/>
      <c r="DCW109" s="921"/>
      <c r="DCX109" s="921"/>
      <c r="DCY109" s="921"/>
      <c r="DCZ109" s="921"/>
      <c r="DDA109" s="921"/>
      <c r="DDB109" s="921"/>
      <c r="DDC109" s="921"/>
      <c r="DDD109" s="921"/>
      <c r="DDE109" s="921"/>
      <c r="DDF109" s="921"/>
      <c r="DDG109" s="921"/>
      <c r="DDH109" s="921"/>
      <c r="DDI109" s="921"/>
      <c r="DDJ109" s="921"/>
      <c r="DDK109" s="921"/>
      <c r="DDL109" s="921"/>
      <c r="DDM109" s="921"/>
      <c r="DDN109" s="921"/>
      <c r="DDO109" s="921"/>
      <c r="DDP109" s="921"/>
      <c r="DDQ109" s="921"/>
      <c r="DDR109" s="921"/>
      <c r="DDS109" s="921"/>
      <c r="DDT109" s="921"/>
      <c r="DDU109" s="921"/>
      <c r="DDV109" s="921"/>
      <c r="DDW109" s="921"/>
      <c r="DDX109" s="921"/>
      <c r="DDY109" s="921"/>
      <c r="DDZ109" s="921"/>
      <c r="DEA109" s="921"/>
      <c r="DEB109" s="921"/>
      <c r="DEC109" s="921"/>
      <c r="DED109" s="921"/>
      <c r="DEE109" s="921"/>
      <c r="DEF109" s="921"/>
      <c r="DEG109" s="921"/>
      <c r="DEH109" s="921"/>
      <c r="DEI109" s="921"/>
      <c r="DEJ109" s="921"/>
      <c r="DEK109" s="921"/>
      <c r="DEL109" s="921"/>
      <c r="DEM109" s="921"/>
      <c r="DEN109" s="921"/>
      <c r="DEO109" s="921"/>
      <c r="DEP109" s="921"/>
      <c r="DEQ109" s="921"/>
      <c r="DER109" s="921"/>
      <c r="DES109" s="921"/>
      <c r="DET109" s="921"/>
      <c r="DEU109" s="921"/>
      <c r="DEV109" s="921"/>
      <c r="DEW109" s="921"/>
      <c r="DEX109" s="921"/>
      <c r="DEY109" s="921"/>
      <c r="DEZ109" s="921"/>
      <c r="DFA109" s="921"/>
      <c r="DFB109" s="921"/>
      <c r="DFC109" s="921"/>
      <c r="DFD109" s="921"/>
      <c r="DFE109" s="921"/>
      <c r="DFF109" s="921"/>
      <c r="DFG109" s="921"/>
      <c r="DFH109" s="921"/>
      <c r="DFI109" s="921"/>
      <c r="DFJ109" s="921"/>
      <c r="DFK109" s="921"/>
      <c r="DFL109" s="921"/>
      <c r="DFM109" s="921"/>
      <c r="DFN109" s="921"/>
      <c r="DFO109" s="921"/>
      <c r="DFP109" s="921"/>
      <c r="DFQ109" s="921"/>
      <c r="DFR109" s="921"/>
      <c r="DFS109" s="921"/>
      <c r="DFT109" s="921"/>
      <c r="DFU109" s="921"/>
      <c r="DFV109" s="921"/>
      <c r="DFW109" s="921"/>
      <c r="DFX109" s="921"/>
      <c r="DFY109" s="921"/>
      <c r="DFZ109" s="921"/>
      <c r="DGA109" s="921"/>
      <c r="DGB109" s="921"/>
      <c r="DGC109" s="921"/>
      <c r="DGD109" s="921"/>
      <c r="DGE109" s="921"/>
      <c r="DGF109" s="921"/>
      <c r="DGG109" s="921"/>
      <c r="DGH109" s="921"/>
      <c r="DGI109" s="921"/>
      <c r="DGJ109" s="921"/>
      <c r="DGK109" s="921"/>
      <c r="DGL109" s="921"/>
      <c r="DGM109" s="921"/>
      <c r="DGN109" s="921"/>
      <c r="DGO109" s="921"/>
      <c r="DGP109" s="921"/>
      <c r="DGQ109" s="921"/>
      <c r="DGR109" s="921"/>
      <c r="DGS109" s="921"/>
      <c r="DGT109" s="921"/>
      <c r="DGU109" s="921"/>
      <c r="DGV109" s="921"/>
      <c r="DGW109" s="921"/>
      <c r="DGX109" s="921"/>
      <c r="DGY109" s="921"/>
      <c r="DGZ109" s="921"/>
      <c r="DHA109" s="921"/>
      <c r="DHB109" s="921"/>
      <c r="DHC109" s="921"/>
      <c r="DHD109" s="921"/>
      <c r="DHE109" s="921"/>
      <c r="DHF109" s="921"/>
      <c r="DHG109" s="921"/>
      <c r="DHH109" s="921"/>
      <c r="DHI109" s="921"/>
      <c r="DHJ109" s="921"/>
      <c r="DHK109" s="921"/>
      <c r="DHL109" s="921"/>
      <c r="DHM109" s="921"/>
      <c r="DHN109" s="921"/>
      <c r="DHO109" s="921"/>
      <c r="DHP109" s="921"/>
      <c r="DHQ109" s="921"/>
      <c r="DHR109" s="921"/>
      <c r="DHS109" s="921"/>
      <c r="DHT109" s="921"/>
      <c r="DHU109" s="921"/>
      <c r="DHV109" s="921"/>
      <c r="DHW109" s="921"/>
      <c r="DHX109" s="921"/>
      <c r="DHY109" s="921"/>
      <c r="DHZ109" s="921"/>
      <c r="DIA109" s="921"/>
      <c r="DIB109" s="921"/>
      <c r="DIC109" s="921"/>
      <c r="DID109" s="921"/>
      <c r="DIE109" s="921"/>
      <c r="DIF109" s="921"/>
      <c r="DIG109" s="921"/>
      <c r="DIH109" s="921"/>
      <c r="DII109" s="921"/>
      <c r="DIJ109" s="921"/>
      <c r="DIK109" s="921"/>
      <c r="DIL109" s="921"/>
      <c r="DIM109" s="921"/>
      <c r="DIN109" s="921"/>
      <c r="DIO109" s="921"/>
      <c r="DIP109" s="921"/>
      <c r="DIQ109" s="921"/>
      <c r="DIR109" s="921"/>
      <c r="DIS109" s="921"/>
      <c r="DIT109" s="921"/>
      <c r="DIU109" s="921"/>
      <c r="DIV109" s="921"/>
      <c r="DIW109" s="921"/>
      <c r="DIX109" s="921"/>
      <c r="DIY109" s="921"/>
      <c r="DIZ109" s="921"/>
      <c r="DJA109" s="921"/>
      <c r="DJB109" s="921"/>
      <c r="DJC109" s="921"/>
      <c r="DJD109" s="921"/>
      <c r="DJE109" s="921"/>
      <c r="DJF109" s="921"/>
      <c r="DJG109" s="921"/>
      <c r="DJH109" s="921"/>
      <c r="DJI109" s="921"/>
      <c r="DJJ109" s="921"/>
      <c r="DJK109" s="921"/>
      <c r="DJL109" s="921"/>
      <c r="DJM109" s="921"/>
      <c r="DJN109" s="921"/>
      <c r="DJO109" s="921"/>
      <c r="DJP109" s="921"/>
      <c r="DJQ109" s="921"/>
      <c r="DJR109" s="921"/>
      <c r="DJS109" s="921"/>
      <c r="DJT109" s="921"/>
      <c r="DJU109" s="921"/>
      <c r="DJV109" s="921"/>
      <c r="DJW109" s="921"/>
      <c r="DJX109" s="921"/>
      <c r="DJY109" s="921"/>
      <c r="DJZ109" s="921"/>
      <c r="DKA109" s="921"/>
      <c r="DKB109" s="921"/>
      <c r="DKC109" s="921"/>
      <c r="DKD109" s="921"/>
      <c r="DKE109" s="921"/>
      <c r="DKF109" s="921"/>
      <c r="DKG109" s="921"/>
      <c r="DKH109" s="921"/>
      <c r="DKI109" s="921"/>
      <c r="DKJ109" s="921"/>
      <c r="DKK109" s="921"/>
      <c r="DKL109" s="921"/>
      <c r="DKM109" s="921"/>
      <c r="DKN109" s="921"/>
      <c r="DKO109" s="921"/>
      <c r="DKP109" s="921"/>
      <c r="DKQ109" s="921"/>
      <c r="DKR109" s="921"/>
      <c r="DKS109" s="921"/>
      <c r="DKT109" s="921"/>
      <c r="DKU109" s="921"/>
      <c r="DKV109" s="921"/>
      <c r="DKW109" s="921"/>
      <c r="DKX109" s="921"/>
      <c r="DKY109" s="921"/>
      <c r="DKZ109" s="921"/>
      <c r="DLA109" s="921"/>
      <c r="DLB109" s="921"/>
      <c r="DLC109" s="921"/>
      <c r="DLD109" s="921"/>
      <c r="DLE109" s="921"/>
      <c r="DLF109" s="921"/>
      <c r="DLG109" s="921"/>
      <c r="DLH109" s="921"/>
      <c r="DLI109" s="921"/>
      <c r="DLJ109" s="921"/>
      <c r="DLK109" s="921"/>
      <c r="DLL109" s="921"/>
      <c r="DLM109" s="921"/>
      <c r="DLN109" s="921"/>
      <c r="DLO109" s="921"/>
      <c r="DLP109" s="921"/>
      <c r="DLQ109" s="921"/>
      <c r="DLR109" s="921"/>
      <c r="DLS109" s="921"/>
      <c r="DLT109" s="921"/>
      <c r="DLU109" s="921"/>
      <c r="DLV109" s="921"/>
      <c r="DLW109" s="921"/>
      <c r="DLX109" s="921"/>
      <c r="DLY109" s="921"/>
      <c r="DLZ109" s="921"/>
      <c r="DMA109" s="921"/>
      <c r="DMB109" s="921"/>
      <c r="DMC109" s="921"/>
      <c r="DMD109" s="921"/>
      <c r="DME109" s="921"/>
      <c r="DMF109" s="921"/>
      <c r="DMG109" s="921"/>
      <c r="DMH109" s="921"/>
      <c r="DMI109" s="921"/>
      <c r="DMJ109" s="921"/>
      <c r="DMK109" s="921"/>
      <c r="DML109" s="921"/>
      <c r="DMM109" s="921"/>
      <c r="DMN109" s="921"/>
      <c r="DMO109" s="921"/>
      <c r="DMP109" s="921"/>
      <c r="DMQ109" s="921"/>
      <c r="DMR109" s="921"/>
      <c r="DMS109" s="921"/>
      <c r="DMT109" s="921"/>
      <c r="DMU109" s="921"/>
      <c r="DMV109" s="921"/>
      <c r="DMW109" s="921"/>
      <c r="DMX109" s="921"/>
      <c r="DMY109" s="921"/>
      <c r="DMZ109" s="921"/>
      <c r="DNA109" s="921"/>
      <c r="DNB109" s="921"/>
      <c r="DNC109" s="921"/>
      <c r="DND109" s="921"/>
      <c r="DNE109" s="921"/>
      <c r="DNF109" s="921"/>
      <c r="DNG109" s="921"/>
      <c r="DNH109" s="921"/>
      <c r="DNI109" s="921"/>
      <c r="DNJ109" s="921"/>
      <c r="DNK109" s="921"/>
      <c r="DNL109" s="921"/>
      <c r="DNM109" s="921"/>
      <c r="DNN109" s="921"/>
      <c r="DNO109" s="921"/>
      <c r="DNP109" s="921"/>
      <c r="DNQ109" s="921"/>
      <c r="DNR109" s="921"/>
      <c r="DNS109" s="921"/>
      <c r="DNT109" s="921"/>
      <c r="DNU109" s="921"/>
      <c r="DNV109" s="921"/>
      <c r="DNW109" s="921"/>
      <c r="DNX109" s="921"/>
      <c r="DNY109" s="921"/>
      <c r="DNZ109" s="921"/>
      <c r="DOA109" s="921"/>
      <c r="DOB109" s="921"/>
      <c r="DOC109" s="921"/>
      <c r="DOD109" s="921"/>
      <c r="DOE109" s="921"/>
      <c r="DOF109" s="921"/>
      <c r="DOG109" s="921"/>
      <c r="DOH109" s="921"/>
      <c r="DOI109" s="921"/>
      <c r="DOJ109" s="921"/>
      <c r="DOK109" s="921"/>
      <c r="DOL109" s="921"/>
      <c r="DOM109" s="921"/>
      <c r="DON109" s="921"/>
      <c r="DOO109" s="921"/>
      <c r="DOP109" s="921"/>
      <c r="DOQ109" s="921"/>
      <c r="DOR109" s="921"/>
      <c r="DOS109" s="921"/>
      <c r="DOT109" s="921"/>
      <c r="DOU109" s="921"/>
      <c r="DOV109" s="921"/>
      <c r="DOW109" s="921"/>
      <c r="DOX109" s="921"/>
      <c r="DOY109" s="921"/>
      <c r="DOZ109" s="921"/>
      <c r="DPA109" s="921"/>
      <c r="DPB109" s="921"/>
      <c r="DPC109" s="921"/>
      <c r="DPD109" s="921"/>
      <c r="DPE109" s="921"/>
      <c r="DPF109" s="921"/>
      <c r="DPG109" s="921"/>
      <c r="DPH109" s="921"/>
      <c r="DPI109" s="921"/>
      <c r="DPJ109" s="921"/>
      <c r="DPK109" s="921"/>
      <c r="DPL109" s="921"/>
      <c r="DPM109" s="921"/>
      <c r="DPN109" s="921"/>
      <c r="DPO109" s="921"/>
      <c r="DPP109" s="921"/>
      <c r="DPQ109" s="921"/>
      <c r="DPR109" s="921"/>
      <c r="DPS109" s="921"/>
      <c r="DPT109" s="921"/>
      <c r="DPU109" s="921"/>
      <c r="DPV109" s="921"/>
      <c r="DPW109" s="921"/>
      <c r="DPX109" s="921"/>
      <c r="DPY109" s="921"/>
      <c r="DPZ109" s="921"/>
      <c r="DQA109" s="921"/>
      <c r="DQB109" s="921"/>
      <c r="DQC109" s="921"/>
      <c r="DQD109" s="921"/>
      <c r="DQE109" s="921"/>
      <c r="DQF109" s="921"/>
      <c r="DQG109" s="921"/>
      <c r="DQH109" s="921"/>
      <c r="DQI109" s="921"/>
      <c r="DQJ109" s="921"/>
      <c r="DQK109" s="921"/>
      <c r="DQL109" s="921"/>
      <c r="DQM109" s="921"/>
      <c r="DQN109" s="921"/>
      <c r="DQO109" s="921"/>
      <c r="DQP109" s="921"/>
      <c r="DQQ109" s="921"/>
      <c r="DQR109" s="921"/>
      <c r="DQS109" s="921"/>
      <c r="DQT109" s="921"/>
      <c r="DQU109" s="921"/>
      <c r="DQV109" s="921"/>
      <c r="DQW109" s="921"/>
      <c r="DQX109" s="921"/>
      <c r="DQY109" s="921"/>
      <c r="DQZ109" s="921"/>
      <c r="DRA109" s="921"/>
      <c r="DRB109" s="921"/>
      <c r="DRC109" s="921"/>
      <c r="DRD109" s="921"/>
      <c r="DRE109" s="921"/>
      <c r="DRF109" s="921"/>
      <c r="DRG109" s="921"/>
      <c r="DRH109" s="921"/>
      <c r="DRI109" s="921"/>
      <c r="DRJ109" s="921"/>
      <c r="DRK109" s="921"/>
      <c r="DRL109" s="921"/>
      <c r="DRM109" s="921"/>
      <c r="DRN109" s="921"/>
      <c r="DRO109" s="921"/>
      <c r="DRP109" s="921"/>
      <c r="DRQ109" s="921"/>
      <c r="DRR109" s="921"/>
      <c r="DRS109" s="921"/>
      <c r="DRT109" s="921"/>
      <c r="DRU109" s="921"/>
      <c r="DRV109" s="921"/>
      <c r="DRW109" s="921"/>
      <c r="DRX109" s="921"/>
      <c r="DRY109" s="921"/>
      <c r="DRZ109" s="921"/>
      <c r="DSA109" s="921"/>
      <c r="DSB109" s="921"/>
      <c r="DSC109" s="921"/>
      <c r="DSD109" s="921"/>
      <c r="DSE109" s="921"/>
      <c r="DSF109" s="921"/>
      <c r="DSG109" s="921"/>
      <c r="DSH109" s="921"/>
      <c r="DSI109" s="921"/>
      <c r="DSJ109" s="921"/>
      <c r="DSK109" s="921"/>
      <c r="DSL109" s="921"/>
      <c r="DSM109" s="921"/>
      <c r="DSN109" s="921"/>
      <c r="DSO109" s="921"/>
      <c r="DSP109" s="921"/>
      <c r="DSQ109" s="921"/>
      <c r="DSR109" s="921"/>
      <c r="DSS109" s="921"/>
      <c r="DST109" s="921"/>
      <c r="DSU109" s="921"/>
      <c r="DSV109" s="921"/>
      <c r="DSW109" s="921"/>
      <c r="DSX109" s="921"/>
      <c r="DSY109" s="921"/>
      <c r="DSZ109" s="921"/>
      <c r="DTA109" s="921"/>
      <c r="DTB109" s="921"/>
      <c r="DTC109" s="921"/>
      <c r="DTD109" s="921"/>
      <c r="DTE109" s="921"/>
      <c r="DTF109" s="921"/>
      <c r="DTG109" s="921"/>
      <c r="DTH109" s="921"/>
      <c r="DTI109" s="921"/>
      <c r="DTJ109" s="921"/>
      <c r="DTK109" s="921"/>
      <c r="DTL109" s="921"/>
      <c r="DTM109" s="921"/>
      <c r="DTN109" s="921"/>
      <c r="DTO109" s="921"/>
      <c r="DTP109" s="921"/>
      <c r="DTQ109" s="921"/>
      <c r="DTR109" s="921"/>
      <c r="DTS109" s="921"/>
      <c r="DTT109" s="921"/>
      <c r="DTU109" s="921"/>
      <c r="DTV109" s="921"/>
      <c r="DTW109" s="921"/>
      <c r="DTX109" s="921"/>
      <c r="DTY109" s="921"/>
      <c r="DTZ109" s="921"/>
      <c r="DUA109" s="921"/>
      <c r="DUB109" s="921"/>
      <c r="DUC109" s="921"/>
      <c r="DUD109" s="921"/>
      <c r="DUE109" s="921"/>
      <c r="DUF109" s="921"/>
      <c r="DUG109" s="921"/>
      <c r="DUH109" s="921"/>
      <c r="DUI109" s="921"/>
      <c r="DUJ109" s="921"/>
      <c r="DUK109" s="921"/>
      <c r="DUL109" s="921"/>
      <c r="DUM109" s="921"/>
      <c r="DUN109" s="921"/>
      <c r="DUO109" s="921"/>
      <c r="DUP109" s="921"/>
      <c r="DUQ109" s="921"/>
      <c r="DUR109" s="921"/>
      <c r="DUS109" s="921"/>
      <c r="DUT109" s="921"/>
      <c r="DUU109" s="921"/>
      <c r="DUV109" s="921"/>
      <c r="DUW109" s="921"/>
      <c r="DUX109" s="921"/>
      <c r="DUY109" s="921"/>
      <c r="DUZ109" s="921"/>
      <c r="DVA109" s="921"/>
      <c r="DVB109" s="921"/>
      <c r="DVC109" s="921"/>
      <c r="DVD109" s="921"/>
      <c r="DVE109" s="921"/>
      <c r="DVF109" s="921"/>
      <c r="DVG109" s="921"/>
      <c r="DVH109" s="921"/>
      <c r="DVI109" s="921"/>
      <c r="DVJ109" s="921"/>
      <c r="DVK109" s="921"/>
      <c r="DVL109" s="921"/>
      <c r="DVM109" s="921"/>
      <c r="DVN109" s="921"/>
      <c r="DVO109" s="921"/>
      <c r="DVP109" s="921"/>
      <c r="DVQ109" s="921"/>
      <c r="DVR109" s="921"/>
      <c r="DVS109" s="921"/>
      <c r="DVT109" s="921"/>
      <c r="DVU109" s="921"/>
      <c r="DVV109" s="921"/>
      <c r="DVW109" s="921"/>
      <c r="DVX109" s="921"/>
      <c r="DVY109" s="921"/>
      <c r="DVZ109" s="921"/>
      <c r="DWA109" s="921"/>
      <c r="DWB109" s="921"/>
      <c r="DWC109" s="921"/>
      <c r="DWD109" s="921"/>
      <c r="DWE109" s="921"/>
      <c r="DWF109" s="921"/>
      <c r="DWG109" s="921"/>
      <c r="DWH109" s="921"/>
      <c r="DWI109" s="921"/>
      <c r="DWJ109" s="921"/>
      <c r="DWK109" s="921"/>
      <c r="DWL109" s="921"/>
      <c r="DWM109" s="921"/>
      <c r="DWN109" s="921"/>
      <c r="DWO109" s="921"/>
      <c r="DWP109" s="921"/>
      <c r="DWQ109" s="921"/>
      <c r="DWR109" s="921"/>
      <c r="DWS109" s="921"/>
      <c r="DWT109" s="921"/>
      <c r="DWU109" s="921"/>
      <c r="DWV109" s="921"/>
      <c r="DWW109" s="921"/>
      <c r="DWX109" s="921"/>
      <c r="DWY109" s="921"/>
      <c r="DWZ109" s="921"/>
      <c r="DXA109" s="921"/>
      <c r="DXB109" s="921"/>
      <c r="DXC109" s="921"/>
      <c r="DXD109" s="921"/>
      <c r="DXE109" s="921"/>
      <c r="DXF109" s="921"/>
      <c r="DXG109" s="921"/>
      <c r="DXH109" s="921"/>
      <c r="DXI109" s="921"/>
      <c r="DXJ109" s="921"/>
      <c r="DXK109" s="921"/>
      <c r="DXL109" s="921"/>
      <c r="DXM109" s="921"/>
      <c r="DXN109" s="921"/>
      <c r="DXO109" s="921"/>
      <c r="DXP109" s="921"/>
      <c r="DXQ109" s="921"/>
      <c r="DXR109" s="921"/>
      <c r="DXS109" s="921"/>
      <c r="DXT109" s="921"/>
      <c r="DXU109" s="921"/>
      <c r="DXV109" s="921"/>
      <c r="DXW109" s="921"/>
      <c r="DXX109" s="921"/>
      <c r="DXY109" s="921"/>
      <c r="DXZ109" s="921"/>
      <c r="DYA109" s="921"/>
      <c r="DYB109" s="921"/>
      <c r="DYC109" s="921"/>
      <c r="DYD109" s="921"/>
      <c r="DYE109" s="921"/>
      <c r="DYF109" s="921"/>
      <c r="DYG109" s="921"/>
      <c r="DYH109" s="921"/>
      <c r="DYI109" s="921"/>
      <c r="DYJ109" s="921"/>
      <c r="DYK109" s="921"/>
      <c r="DYL109" s="921"/>
      <c r="DYM109" s="921"/>
      <c r="DYN109" s="921"/>
      <c r="DYO109" s="921"/>
      <c r="DYP109" s="921"/>
      <c r="DYQ109" s="921"/>
      <c r="DYR109" s="921"/>
      <c r="DYS109" s="921"/>
      <c r="DYT109" s="921"/>
      <c r="DYU109" s="921"/>
      <c r="DYV109" s="921"/>
      <c r="DYW109" s="921"/>
      <c r="DYX109" s="921"/>
      <c r="DYY109" s="921"/>
      <c r="DYZ109" s="921"/>
      <c r="DZA109" s="921"/>
      <c r="DZB109" s="921"/>
      <c r="DZC109" s="921"/>
      <c r="DZD109" s="921"/>
      <c r="DZE109" s="921"/>
      <c r="DZF109" s="921"/>
      <c r="DZG109" s="921"/>
      <c r="DZH109" s="921"/>
      <c r="DZI109" s="921"/>
      <c r="DZJ109" s="921"/>
      <c r="DZK109" s="921"/>
      <c r="DZL109" s="921"/>
      <c r="DZM109" s="921"/>
      <c r="DZN109" s="921"/>
      <c r="DZO109" s="921"/>
      <c r="DZP109" s="921"/>
      <c r="DZQ109" s="921"/>
      <c r="DZR109" s="921"/>
      <c r="DZS109" s="921"/>
      <c r="DZT109" s="921"/>
      <c r="DZU109" s="921"/>
      <c r="DZV109" s="921"/>
      <c r="DZW109" s="921"/>
      <c r="DZX109" s="921"/>
      <c r="DZY109" s="921"/>
      <c r="DZZ109" s="921"/>
      <c r="EAA109" s="921"/>
      <c r="EAB109" s="921"/>
      <c r="EAC109" s="921"/>
      <c r="EAD109" s="921"/>
      <c r="EAE109" s="921"/>
      <c r="EAF109" s="921"/>
      <c r="EAG109" s="921"/>
      <c r="EAH109" s="921"/>
      <c r="EAI109" s="921"/>
      <c r="EAJ109" s="921"/>
      <c r="EAK109" s="921"/>
      <c r="EAL109" s="921"/>
      <c r="EAM109" s="921"/>
      <c r="EAN109" s="921"/>
      <c r="EAO109" s="921"/>
      <c r="EAP109" s="921"/>
      <c r="EAQ109" s="921"/>
      <c r="EAR109" s="921"/>
      <c r="EAS109" s="921"/>
      <c r="EAT109" s="921"/>
      <c r="EAU109" s="921"/>
      <c r="EAV109" s="921"/>
      <c r="EAW109" s="921"/>
      <c r="EAX109" s="921"/>
      <c r="EAY109" s="921"/>
      <c r="EAZ109" s="921"/>
      <c r="EBA109" s="921"/>
      <c r="EBB109" s="921"/>
      <c r="EBC109" s="921"/>
      <c r="EBD109" s="921"/>
      <c r="EBE109" s="921"/>
      <c r="EBF109" s="921"/>
      <c r="EBG109" s="921"/>
      <c r="EBH109" s="921"/>
      <c r="EBI109" s="921"/>
      <c r="EBJ109" s="921"/>
      <c r="EBK109" s="921"/>
      <c r="EBL109" s="921"/>
      <c r="EBM109" s="921"/>
      <c r="EBN109" s="921"/>
      <c r="EBO109" s="921"/>
      <c r="EBP109" s="921"/>
      <c r="EBQ109" s="921"/>
      <c r="EBR109" s="921"/>
      <c r="EBS109" s="921"/>
      <c r="EBT109" s="921"/>
      <c r="EBU109" s="921"/>
      <c r="EBV109" s="921"/>
      <c r="EBW109" s="921"/>
      <c r="EBX109" s="921"/>
      <c r="EBY109" s="921"/>
      <c r="EBZ109" s="921"/>
      <c r="ECA109" s="921"/>
      <c r="ECB109" s="921"/>
      <c r="ECC109" s="921"/>
      <c r="ECD109" s="921"/>
      <c r="ECE109" s="921"/>
      <c r="ECF109" s="921"/>
      <c r="ECG109" s="921"/>
      <c r="ECH109" s="921"/>
      <c r="ECI109" s="921"/>
      <c r="ECJ109" s="921"/>
      <c r="ECK109" s="921"/>
      <c r="ECL109" s="921"/>
      <c r="ECM109" s="921"/>
      <c r="ECN109" s="921"/>
      <c r="ECO109" s="921"/>
      <c r="ECP109" s="921"/>
      <c r="ECQ109" s="921"/>
      <c r="ECR109" s="921"/>
      <c r="ECS109" s="921"/>
      <c r="ECT109" s="921"/>
      <c r="ECU109" s="921"/>
      <c r="ECV109" s="921"/>
      <c r="ECW109" s="921"/>
      <c r="ECX109" s="921"/>
      <c r="ECY109" s="921"/>
      <c r="ECZ109" s="921"/>
      <c r="EDA109" s="921"/>
      <c r="EDB109" s="921"/>
      <c r="EDC109" s="921"/>
      <c r="EDD109" s="921"/>
      <c r="EDE109" s="921"/>
      <c r="EDF109" s="921"/>
      <c r="EDG109" s="921"/>
      <c r="EDH109" s="921"/>
      <c r="EDI109" s="921"/>
      <c r="EDJ109" s="921"/>
      <c r="EDK109" s="921"/>
      <c r="EDL109" s="921"/>
      <c r="EDM109" s="921"/>
      <c r="EDN109" s="921"/>
      <c r="EDO109" s="921"/>
      <c r="EDP109" s="921"/>
      <c r="EDQ109" s="921"/>
      <c r="EDR109" s="921"/>
      <c r="EDS109" s="921"/>
      <c r="EDT109" s="921"/>
      <c r="EDU109" s="921"/>
      <c r="EDV109" s="921"/>
      <c r="EDW109" s="921"/>
      <c r="EDX109" s="921"/>
      <c r="EDY109" s="921"/>
      <c r="EDZ109" s="921"/>
      <c r="EEA109" s="921"/>
      <c r="EEB109" s="921"/>
      <c r="EEC109" s="921"/>
      <c r="EED109" s="921"/>
      <c r="EEE109" s="921"/>
      <c r="EEF109" s="921"/>
      <c r="EEG109" s="921"/>
      <c r="EEH109" s="921"/>
      <c r="EEI109" s="921"/>
      <c r="EEJ109" s="921"/>
      <c r="EEK109" s="921"/>
      <c r="EEL109" s="921"/>
      <c r="EEM109" s="921"/>
      <c r="EEN109" s="921"/>
      <c r="EEO109" s="921"/>
      <c r="EEP109" s="921"/>
      <c r="EEQ109" s="921"/>
      <c r="EER109" s="921"/>
      <c r="EES109" s="921"/>
      <c r="EET109" s="921"/>
      <c r="EEU109" s="921"/>
      <c r="EEV109" s="921"/>
      <c r="EEW109" s="921"/>
      <c r="EEX109" s="921"/>
      <c r="EEY109" s="921"/>
      <c r="EEZ109" s="921"/>
      <c r="EFA109" s="921"/>
      <c r="EFB109" s="921"/>
      <c r="EFC109" s="921"/>
      <c r="EFD109" s="921"/>
      <c r="EFE109" s="921"/>
      <c r="EFF109" s="921"/>
      <c r="EFG109" s="921"/>
      <c r="EFH109" s="921"/>
      <c r="EFI109" s="921"/>
      <c r="EFJ109" s="921"/>
      <c r="EFK109" s="921"/>
      <c r="EFL109" s="921"/>
      <c r="EFM109" s="921"/>
      <c r="EFN109" s="921"/>
      <c r="EFO109" s="921"/>
      <c r="EFP109" s="921"/>
      <c r="EFQ109" s="921"/>
      <c r="EFR109" s="921"/>
      <c r="EFS109" s="921"/>
      <c r="EFT109" s="921"/>
      <c r="EFU109" s="921"/>
      <c r="EFV109" s="921"/>
      <c r="EFW109" s="921"/>
      <c r="EFX109" s="921"/>
      <c r="EFY109" s="921"/>
      <c r="EFZ109" s="921"/>
      <c r="EGA109" s="921"/>
      <c r="EGB109" s="921"/>
      <c r="EGC109" s="921"/>
      <c r="EGD109" s="921"/>
      <c r="EGE109" s="921"/>
      <c r="EGF109" s="921"/>
      <c r="EGG109" s="921"/>
      <c r="EGH109" s="921"/>
      <c r="EGI109" s="921"/>
      <c r="EGJ109" s="921"/>
      <c r="EGK109" s="921"/>
      <c r="EGL109" s="921"/>
      <c r="EGM109" s="921"/>
      <c r="EGN109" s="921"/>
      <c r="EGO109" s="921"/>
      <c r="EGP109" s="921"/>
      <c r="EGQ109" s="921"/>
      <c r="EGR109" s="921"/>
      <c r="EGS109" s="921"/>
      <c r="EGT109" s="921"/>
      <c r="EGU109" s="921"/>
      <c r="EGV109" s="921"/>
      <c r="EGW109" s="921"/>
      <c r="EGX109" s="921"/>
      <c r="EGY109" s="921"/>
      <c r="EGZ109" s="921"/>
      <c r="EHA109" s="921"/>
      <c r="EHB109" s="921"/>
      <c r="EHC109" s="921"/>
      <c r="EHD109" s="921"/>
      <c r="EHE109" s="921"/>
      <c r="EHF109" s="921"/>
      <c r="EHG109" s="921"/>
      <c r="EHH109" s="921"/>
      <c r="EHI109" s="921"/>
      <c r="EHJ109" s="921"/>
      <c r="EHK109" s="921"/>
      <c r="EHL109" s="921"/>
      <c r="EHM109" s="921"/>
      <c r="EHN109" s="921"/>
      <c r="EHO109" s="921"/>
      <c r="EHP109" s="921"/>
      <c r="EHQ109" s="921"/>
      <c r="EHR109" s="921"/>
      <c r="EHS109" s="921"/>
      <c r="EHT109" s="921"/>
      <c r="EHU109" s="921"/>
      <c r="EHV109" s="921"/>
      <c r="EHW109" s="921"/>
      <c r="EHX109" s="921"/>
      <c r="EHY109" s="921"/>
      <c r="EHZ109" s="921"/>
      <c r="EIA109" s="921"/>
      <c r="EIB109" s="921"/>
      <c r="EIC109" s="921"/>
      <c r="EID109" s="921"/>
      <c r="EIE109" s="921"/>
      <c r="EIF109" s="921"/>
      <c r="EIG109" s="921"/>
      <c r="EIH109" s="921"/>
      <c r="EII109" s="921"/>
      <c r="EIJ109" s="921"/>
      <c r="EIK109" s="921"/>
      <c r="EIL109" s="921"/>
      <c r="EIM109" s="921"/>
      <c r="EIN109" s="921"/>
      <c r="EIO109" s="921"/>
      <c r="EIP109" s="921"/>
      <c r="EIQ109" s="921"/>
      <c r="EIR109" s="921"/>
      <c r="EIS109" s="921"/>
      <c r="EIT109" s="921"/>
      <c r="EIU109" s="921"/>
      <c r="EIV109" s="921"/>
      <c r="EIW109" s="921"/>
      <c r="EIX109" s="921"/>
      <c r="EIY109" s="921"/>
      <c r="EIZ109" s="921"/>
      <c r="EJA109" s="921"/>
      <c r="EJB109" s="921"/>
      <c r="EJC109" s="921"/>
      <c r="EJD109" s="921"/>
      <c r="EJE109" s="921"/>
      <c r="EJF109" s="921"/>
      <c r="EJG109" s="921"/>
      <c r="EJH109" s="921"/>
      <c r="EJI109" s="921"/>
      <c r="EJJ109" s="921"/>
      <c r="EJK109" s="921"/>
      <c r="EJL109" s="921"/>
      <c r="EJM109" s="921"/>
      <c r="EJN109" s="921"/>
      <c r="EJO109" s="921"/>
      <c r="EJP109" s="921"/>
      <c r="EJQ109" s="921"/>
      <c r="EJR109" s="921"/>
      <c r="EJS109" s="921"/>
      <c r="EJT109" s="921"/>
      <c r="EJU109" s="921"/>
      <c r="EJV109" s="921"/>
      <c r="EJW109" s="921"/>
      <c r="EJX109" s="921"/>
      <c r="EJY109" s="921"/>
      <c r="EJZ109" s="921"/>
      <c r="EKA109" s="921"/>
      <c r="EKB109" s="921"/>
      <c r="EKC109" s="921"/>
      <c r="EKD109" s="921"/>
      <c r="EKE109" s="921"/>
      <c r="EKF109" s="921"/>
      <c r="EKG109" s="921"/>
      <c r="EKH109" s="921"/>
      <c r="EKI109" s="921"/>
      <c r="EKJ109" s="921"/>
      <c r="EKK109" s="921"/>
      <c r="EKL109" s="921"/>
      <c r="EKM109" s="921"/>
      <c r="EKN109" s="921"/>
      <c r="EKO109" s="921"/>
      <c r="EKP109" s="921"/>
      <c r="EKQ109" s="921"/>
      <c r="EKR109" s="921"/>
      <c r="EKS109" s="921"/>
      <c r="EKT109" s="921"/>
      <c r="EKU109" s="921"/>
      <c r="EKV109" s="921"/>
      <c r="EKW109" s="921"/>
      <c r="EKX109" s="921"/>
      <c r="EKY109" s="921"/>
      <c r="EKZ109" s="921"/>
      <c r="ELA109" s="921"/>
      <c r="ELB109" s="921"/>
      <c r="ELC109" s="921"/>
      <c r="ELD109" s="921"/>
      <c r="ELE109" s="921"/>
      <c r="ELF109" s="921"/>
      <c r="ELG109" s="921"/>
      <c r="ELH109" s="921"/>
      <c r="ELI109" s="921"/>
      <c r="ELJ109" s="921"/>
      <c r="ELK109" s="921"/>
      <c r="ELL109" s="921"/>
      <c r="ELM109" s="921"/>
      <c r="ELN109" s="921"/>
      <c r="ELO109" s="921"/>
      <c r="ELP109" s="921"/>
      <c r="ELQ109" s="921"/>
      <c r="ELR109" s="921"/>
      <c r="ELS109" s="921"/>
      <c r="ELT109" s="921"/>
      <c r="ELU109" s="921"/>
      <c r="ELV109" s="921"/>
      <c r="ELW109" s="921"/>
      <c r="ELX109" s="921"/>
      <c r="ELY109" s="921"/>
      <c r="ELZ109" s="921"/>
      <c r="EMA109" s="921"/>
      <c r="EMB109" s="921"/>
      <c r="EMC109" s="921"/>
      <c r="EMD109" s="921"/>
      <c r="EME109" s="921"/>
      <c r="EMF109" s="921"/>
      <c r="EMG109" s="921"/>
      <c r="EMH109" s="921"/>
      <c r="EMI109" s="921"/>
      <c r="EMJ109" s="921"/>
      <c r="EMK109" s="921"/>
      <c r="EML109" s="921"/>
      <c r="EMM109" s="921"/>
      <c r="EMN109" s="921"/>
      <c r="EMO109" s="921"/>
      <c r="EMP109" s="921"/>
      <c r="EMQ109" s="921"/>
      <c r="EMR109" s="921"/>
      <c r="EMS109" s="921"/>
      <c r="EMT109" s="921"/>
      <c r="EMU109" s="921"/>
      <c r="EMV109" s="921"/>
      <c r="EMW109" s="921"/>
      <c r="EMX109" s="921"/>
      <c r="EMY109" s="921"/>
      <c r="EMZ109" s="921"/>
      <c r="ENA109" s="921"/>
      <c r="ENB109" s="921"/>
      <c r="ENC109" s="921"/>
      <c r="END109" s="921"/>
      <c r="ENE109" s="921"/>
      <c r="ENF109" s="921"/>
      <c r="ENG109" s="921"/>
      <c r="ENH109" s="921"/>
      <c r="ENI109" s="921"/>
      <c r="ENJ109" s="921"/>
      <c r="ENK109" s="921"/>
      <c r="ENL109" s="921"/>
      <c r="ENM109" s="921"/>
      <c r="ENN109" s="921"/>
      <c r="ENO109" s="921"/>
      <c r="ENP109" s="921"/>
      <c r="ENQ109" s="921"/>
      <c r="ENR109" s="921"/>
      <c r="ENS109" s="921"/>
      <c r="ENT109" s="921"/>
      <c r="ENU109" s="921"/>
      <c r="ENV109" s="921"/>
      <c r="ENW109" s="921"/>
      <c r="ENX109" s="921"/>
      <c r="ENY109" s="921"/>
      <c r="ENZ109" s="921"/>
      <c r="EOA109" s="921"/>
      <c r="EOB109" s="921"/>
      <c r="EOC109" s="921"/>
      <c r="EOD109" s="921"/>
      <c r="EOE109" s="921"/>
      <c r="EOF109" s="921"/>
      <c r="EOG109" s="921"/>
      <c r="EOH109" s="921"/>
      <c r="EOI109" s="921"/>
      <c r="EOJ109" s="921"/>
      <c r="EOK109" s="921"/>
      <c r="EOL109" s="921"/>
      <c r="EOM109" s="921"/>
      <c r="EON109" s="921"/>
      <c r="EOO109" s="921"/>
      <c r="EOP109" s="921"/>
      <c r="EOQ109" s="921"/>
      <c r="EOR109" s="921"/>
      <c r="EOS109" s="921"/>
      <c r="EOT109" s="921"/>
      <c r="EOU109" s="921"/>
      <c r="EOV109" s="921"/>
      <c r="EOW109" s="921"/>
      <c r="EOX109" s="921"/>
      <c r="EOY109" s="921"/>
      <c r="EOZ109" s="921"/>
      <c r="EPA109" s="921"/>
      <c r="EPB109" s="921"/>
      <c r="EPC109" s="921"/>
      <c r="EPD109" s="921"/>
      <c r="EPE109" s="921"/>
      <c r="EPF109" s="921"/>
      <c r="EPG109" s="921"/>
      <c r="EPH109" s="921"/>
      <c r="EPI109" s="921"/>
      <c r="EPJ109" s="921"/>
      <c r="EPK109" s="921"/>
      <c r="EPL109" s="921"/>
      <c r="EPM109" s="921"/>
      <c r="EPN109" s="921"/>
      <c r="EPO109" s="921"/>
      <c r="EPP109" s="921"/>
      <c r="EPQ109" s="921"/>
      <c r="EPR109" s="921"/>
      <c r="EPS109" s="921"/>
      <c r="EPT109" s="921"/>
      <c r="EPU109" s="921"/>
      <c r="EPV109" s="921"/>
      <c r="EPW109" s="921"/>
      <c r="EPX109" s="921"/>
      <c r="EPY109" s="921"/>
      <c r="EPZ109" s="921"/>
      <c r="EQA109" s="921"/>
      <c r="EQB109" s="921"/>
      <c r="EQC109" s="921"/>
      <c r="EQD109" s="921"/>
      <c r="EQE109" s="921"/>
      <c r="EQF109" s="921"/>
      <c r="EQG109" s="921"/>
      <c r="EQH109" s="921"/>
      <c r="EQI109" s="921"/>
      <c r="EQJ109" s="921"/>
      <c r="EQK109" s="921"/>
      <c r="EQL109" s="921"/>
      <c r="EQM109" s="921"/>
      <c r="EQN109" s="921"/>
      <c r="EQO109" s="921"/>
      <c r="EQP109" s="921"/>
      <c r="EQQ109" s="921"/>
      <c r="EQR109" s="921"/>
      <c r="EQS109" s="921"/>
      <c r="EQT109" s="921"/>
      <c r="EQU109" s="921"/>
      <c r="EQV109" s="921"/>
      <c r="EQW109" s="921"/>
      <c r="EQX109" s="921"/>
      <c r="EQY109" s="921"/>
      <c r="EQZ109" s="921"/>
      <c r="ERA109" s="921"/>
      <c r="ERB109" s="921"/>
      <c r="ERC109" s="921"/>
      <c r="ERD109" s="921"/>
      <c r="ERE109" s="921"/>
      <c r="ERF109" s="921"/>
      <c r="ERG109" s="921"/>
      <c r="ERH109" s="921"/>
      <c r="ERI109" s="921"/>
      <c r="ERJ109" s="921"/>
      <c r="ERK109" s="921"/>
      <c r="ERL109" s="921"/>
      <c r="ERM109" s="921"/>
      <c r="ERN109" s="921"/>
      <c r="ERO109" s="921"/>
      <c r="ERP109" s="921"/>
      <c r="ERQ109" s="921"/>
      <c r="ERR109" s="921"/>
      <c r="ERS109" s="921"/>
      <c r="ERT109" s="921"/>
      <c r="ERU109" s="921"/>
      <c r="ERV109" s="921"/>
      <c r="ERW109" s="921"/>
      <c r="ERX109" s="921"/>
      <c r="ERY109" s="921"/>
      <c r="ERZ109" s="921"/>
      <c r="ESA109" s="921"/>
      <c r="ESB109" s="921"/>
      <c r="ESC109" s="921"/>
      <c r="ESD109" s="921"/>
      <c r="ESE109" s="921"/>
      <c r="ESF109" s="921"/>
      <c r="ESG109" s="921"/>
      <c r="ESH109" s="921"/>
      <c r="ESI109" s="921"/>
      <c r="ESJ109" s="921"/>
      <c r="ESK109" s="921"/>
      <c r="ESL109" s="921"/>
      <c r="ESM109" s="921"/>
      <c r="ESN109" s="921"/>
      <c r="ESO109" s="921"/>
      <c r="ESP109" s="921"/>
      <c r="ESQ109" s="921"/>
      <c r="ESR109" s="921"/>
      <c r="ESS109" s="921"/>
      <c r="EST109" s="921"/>
      <c r="ESU109" s="921"/>
      <c r="ESV109" s="921"/>
      <c r="ESW109" s="921"/>
      <c r="ESX109" s="921"/>
      <c r="ESY109" s="921"/>
      <c r="ESZ109" s="921"/>
      <c r="ETA109" s="921"/>
      <c r="ETB109" s="921"/>
      <c r="ETC109" s="921"/>
      <c r="ETD109" s="921"/>
      <c r="ETE109" s="921"/>
      <c r="ETF109" s="921"/>
      <c r="ETG109" s="921"/>
      <c r="ETH109" s="921"/>
      <c r="ETI109" s="921"/>
      <c r="ETJ109" s="921"/>
      <c r="ETK109" s="921"/>
      <c r="ETL109" s="921"/>
      <c r="ETM109" s="921"/>
      <c r="ETN109" s="921"/>
      <c r="ETO109" s="921"/>
      <c r="ETP109" s="921"/>
      <c r="ETQ109" s="921"/>
      <c r="ETR109" s="921"/>
      <c r="ETS109" s="921"/>
      <c r="ETT109" s="921"/>
      <c r="ETU109" s="921"/>
      <c r="ETV109" s="921"/>
      <c r="ETW109" s="921"/>
      <c r="ETX109" s="921"/>
      <c r="ETY109" s="921"/>
      <c r="ETZ109" s="921"/>
      <c r="EUA109" s="921"/>
      <c r="EUB109" s="921"/>
      <c r="EUC109" s="921"/>
      <c r="EUD109" s="921"/>
      <c r="EUE109" s="921"/>
      <c r="EUF109" s="921"/>
      <c r="EUG109" s="921"/>
      <c r="EUH109" s="921"/>
      <c r="EUI109" s="921"/>
      <c r="EUJ109" s="921"/>
      <c r="EUK109" s="921"/>
      <c r="EUL109" s="921"/>
      <c r="EUM109" s="921"/>
      <c r="EUN109" s="921"/>
      <c r="EUO109" s="921"/>
      <c r="EUP109" s="921"/>
      <c r="EUQ109" s="921"/>
      <c r="EUR109" s="921"/>
      <c r="EUS109" s="921"/>
      <c r="EUT109" s="921"/>
      <c r="EUU109" s="921"/>
      <c r="EUV109" s="921"/>
      <c r="EUW109" s="921"/>
      <c r="EUX109" s="921"/>
      <c r="EUY109" s="921"/>
      <c r="EUZ109" s="921"/>
      <c r="EVA109" s="921"/>
      <c r="EVB109" s="921"/>
      <c r="EVC109" s="921"/>
      <c r="EVD109" s="921"/>
      <c r="EVE109" s="921"/>
      <c r="EVF109" s="921"/>
      <c r="EVG109" s="921"/>
      <c r="EVH109" s="921"/>
      <c r="EVI109" s="921"/>
      <c r="EVJ109" s="921"/>
      <c r="EVK109" s="921"/>
      <c r="EVL109" s="921"/>
      <c r="EVM109" s="921"/>
      <c r="EVN109" s="921"/>
      <c r="EVO109" s="921"/>
      <c r="EVP109" s="921"/>
      <c r="EVQ109" s="921"/>
      <c r="EVR109" s="921"/>
      <c r="EVS109" s="921"/>
      <c r="EVT109" s="921"/>
      <c r="EVU109" s="921"/>
      <c r="EVV109" s="921"/>
      <c r="EVW109" s="921"/>
      <c r="EVX109" s="921"/>
      <c r="EVY109" s="921"/>
      <c r="EVZ109" s="921"/>
      <c r="EWA109" s="921"/>
      <c r="EWB109" s="921"/>
      <c r="EWC109" s="921"/>
      <c r="EWD109" s="921"/>
      <c r="EWE109" s="921"/>
      <c r="EWF109" s="921"/>
      <c r="EWG109" s="921"/>
      <c r="EWH109" s="921"/>
      <c r="EWI109" s="921"/>
      <c r="EWJ109" s="921"/>
      <c r="EWK109" s="921"/>
      <c r="EWL109" s="921"/>
      <c r="EWM109" s="921"/>
      <c r="EWN109" s="921"/>
      <c r="EWO109" s="921"/>
      <c r="EWP109" s="921"/>
      <c r="EWQ109" s="921"/>
      <c r="EWR109" s="921"/>
      <c r="EWS109" s="921"/>
      <c r="EWT109" s="921"/>
      <c r="EWU109" s="921"/>
      <c r="EWV109" s="921"/>
      <c r="EWW109" s="921"/>
      <c r="EWX109" s="921"/>
      <c r="EWY109" s="921"/>
      <c r="EWZ109" s="921"/>
      <c r="EXA109" s="921"/>
      <c r="EXB109" s="921"/>
      <c r="EXC109" s="921"/>
      <c r="EXD109" s="921"/>
      <c r="EXE109" s="921"/>
      <c r="EXF109" s="921"/>
      <c r="EXG109" s="921"/>
      <c r="EXH109" s="921"/>
      <c r="EXI109" s="921"/>
      <c r="EXJ109" s="921"/>
      <c r="EXK109" s="921"/>
      <c r="EXL109" s="921"/>
      <c r="EXM109" s="921"/>
      <c r="EXN109" s="921"/>
      <c r="EXO109" s="921"/>
      <c r="EXP109" s="921"/>
      <c r="EXQ109" s="921"/>
      <c r="EXR109" s="921"/>
      <c r="EXS109" s="921"/>
      <c r="EXT109" s="921"/>
      <c r="EXU109" s="921"/>
      <c r="EXV109" s="921"/>
      <c r="EXW109" s="921"/>
      <c r="EXX109" s="921"/>
      <c r="EXY109" s="921"/>
      <c r="EXZ109" s="921"/>
      <c r="EYA109" s="921"/>
      <c r="EYB109" s="921"/>
      <c r="EYC109" s="921"/>
      <c r="EYD109" s="921"/>
      <c r="EYE109" s="921"/>
      <c r="EYF109" s="921"/>
      <c r="EYG109" s="921"/>
      <c r="EYH109" s="921"/>
      <c r="EYI109" s="921"/>
      <c r="EYJ109" s="921"/>
      <c r="EYK109" s="921"/>
      <c r="EYL109" s="921"/>
      <c r="EYM109" s="921"/>
      <c r="EYN109" s="921"/>
      <c r="EYO109" s="921"/>
      <c r="EYP109" s="921"/>
      <c r="EYQ109" s="921"/>
      <c r="EYR109" s="921"/>
      <c r="EYS109" s="921"/>
      <c r="EYT109" s="921"/>
      <c r="EYU109" s="921"/>
      <c r="EYV109" s="921"/>
      <c r="EYW109" s="921"/>
      <c r="EYX109" s="921"/>
      <c r="EYY109" s="921"/>
      <c r="EYZ109" s="921"/>
      <c r="EZA109" s="921"/>
      <c r="EZB109" s="921"/>
      <c r="EZC109" s="921"/>
      <c r="EZD109" s="921"/>
      <c r="EZE109" s="921"/>
      <c r="EZF109" s="921"/>
      <c r="EZG109" s="921"/>
      <c r="EZH109" s="921"/>
      <c r="EZI109" s="921"/>
      <c r="EZJ109" s="921"/>
      <c r="EZK109" s="921"/>
      <c r="EZL109" s="921"/>
      <c r="EZM109" s="921"/>
      <c r="EZN109" s="921"/>
      <c r="EZO109" s="921"/>
      <c r="EZP109" s="921"/>
      <c r="EZQ109" s="921"/>
      <c r="EZR109" s="921"/>
      <c r="EZS109" s="921"/>
      <c r="EZT109" s="921"/>
      <c r="EZU109" s="921"/>
      <c r="EZV109" s="921"/>
      <c r="EZW109" s="921"/>
      <c r="EZX109" s="921"/>
      <c r="EZY109" s="921"/>
      <c r="EZZ109" s="921"/>
      <c r="FAA109" s="921"/>
      <c r="FAB109" s="921"/>
      <c r="FAC109" s="921"/>
      <c r="FAD109" s="921"/>
      <c r="FAE109" s="921"/>
      <c r="FAF109" s="921"/>
      <c r="FAG109" s="921"/>
      <c r="FAH109" s="921"/>
      <c r="FAI109" s="921"/>
      <c r="FAJ109" s="921"/>
      <c r="FAK109" s="921"/>
      <c r="FAL109" s="921"/>
      <c r="FAM109" s="921"/>
      <c r="FAN109" s="921"/>
      <c r="FAO109" s="921"/>
      <c r="FAP109" s="921"/>
      <c r="FAQ109" s="921"/>
      <c r="FAR109" s="921"/>
      <c r="FAS109" s="921"/>
      <c r="FAT109" s="921"/>
      <c r="FAU109" s="921"/>
      <c r="FAV109" s="921"/>
      <c r="FAW109" s="921"/>
      <c r="FAX109" s="921"/>
      <c r="FAY109" s="921"/>
      <c r="FAZ109" s="921"/>
      <c r="FBA109" s="921"/>
      <c r="FBB109" s="921"/>
      <c r="FBC109" s="921"/>
      <c r="FBD109" s="921"/>
      <c r="FBE109" s="921"/>
      <c r="FBF109" s="921"/>
      <c r="FBG109" s="921"/>
      <c r="FBH109" s="921"/>
      <c r="FBI109" s="921"/>
      <c r="FBJ109" s="921"/>
      <c r="FBK109" s="921"/>
      <c r="FBL109" s="921"/>
      <c r="FBM109" s="921"/>
      <c r="FBN109" s="921"/>
      <c r="FBO109" s="921"/>
      <c r="FBP109" s="921"/>
      <c r="FBQ109" s="921"/>
      <c r="FBR109" s="921"/>
      <c r="FBS109" s="921"/>
      <c r="FBT109" s="921"/>
      <c r="FBU109" s="921"/>
      <c r="FBV109" s="921"/>
      <c r="FBW109" s="921"/>
      <c r="FBX109" s="921"/>
      <c r="FBY109" s="921"/>
      <c r="FBZ109" s="921"/>
      <c r="FCA109" s="921"/>
      <c r="FCB109" s="921"/>
      <c r="FCC109" s="921"/>
      <c r="FCD109" s="921"/>
      <c r="FCE109" s="921"/>
      <c r="FCF109" s="921"/>
      <c r="FCG109" s="921"/>
      <c r="FCH109" s="921"/>
      <c r="FCI109" s="921"/>
      <c r="FCJ109" s="921"/>
      <c r="FCK109" s="921"/>
      <c r="FCL109" s="921"/>
      <c r="FCM109" s="921"/>
      <c r="FCN109" s="921"/>
      <c r="FCO109" s="921"/>
      <c r="FCP109" s="921"/>
      <c r="FCQ109" s="921"/>
      <c r="FCR109" s="921"/>
      <c r="FCS109" s="921"/>
      <c r="FCT109" s="921"/>
      <c r="FCU109" s="921"/>
      <c r="FCV109" s="921"/>
      <c r="FCW109" s="921"/>
      <c r="FCX109" s="921"/>
      <c r="FCY109" s="921"/>
      <c r="FCZ109" s="921"/>
      <c r="FDA109" s="921"/>
      <c r="FDB109" s="921"/>
      <c r="FDC109" s="921"/>
      <c r="FDD109" s="921"/>
      <c r="FDE109" s="921"/>
      <c r="FDF109" s="921"/>
      <c r="FDG109" s="921"/>
      <c r="FDH109" s="921"/>
      <c r="FDI109" s="921"/>
      <c r="FDJ109" s="921"/>
      <c r="FDK109" s="921"/>
      <c r="FDL109" s="921"/>
      <c r="FDM109" s="921"/>
      <c r="FDN109" s="921"/>
      <c r="FDO109" s="921"/>
      <c r="FDP109" s="921"/>
      <c r="FDQ109" s="921"/>
      <c r="FDR109" s="921"/>
      <c r="FDS109" s="921"/>
      <c r="FDT109" s="921"/>
      <c r="FDU109" s="921"/>
      <c r="FDV109" s="921"/>
      <c r="FDW109" s="921"/>
      <c r="FDX109" s="921"/>
      <c r="FDY109" s="921"/>
      <c r="FDZ109" s="921"/>
      <c r="FEA109" s="921"/>
      <c r="FEB109" s="921"/>
      <c r="FEC109" s="921"/>
      <c r="FED109" s="921"/>
      <c r="FEE109" s="921"/>
      <c r="FEF109" s="921"/>
      <c r="FEG109" s="921"/>
      <c r="FEH109" s="921"/>
      <c r="FEI109" s="921"/>
      <c r="FEJ109" s="921"/>
      <c r="FEK109" s="921"/>
      <c r="FEL109" s="921"/>
      <c r="FEM109" s="921"/>
      <c r="FEN109" s="921"/>
      <c r="FEO109" s="921"/>
      <c r="FEP109" s="921"/>
      <c r="FEQ109" s="921"/>
      <c r="FER109" s="921"/>
      <c r="FES109" s="921"/>
      <c r="FET109" s="921"/>
      <c r="FEU109" s="921"/>
      <c r="FEV109" s="921"/>
      <c r="FEW109" s="921"/>
      <c r="FEX109" s="921"/>
      <c r="FEY109" s="921"/>
      <c r="FEZ109" s="921"/>
      <c r="FFA109" s="921"/>
      <c r="FFB109" s="921"/>
      <c r="FFC109" s="921"/>
      <c r="FFD109" s="921"/>
      <c r="FFE109" s="921"/>
      <c r="FFF109" s="921"/>
      <c r="FFG109" s="921"/>
      <c r="FFH109" s="921"/>
      <c r="FFI109" s="921"/>
      <c r="FFJ109" s="921"/>
      <c r="FFK109" s="921"/>
      <c r="FFL109" s="921"/>
      <c r="FFM109" s="921"/>
      <c r="FFN109" s="921"/>
      <c r="FFO109" s="921"/>
      <c r="FFP109" s="921"/>
      <c r="FFQ109" s="921"/>
      <c r="FFR109" s="921"/>
      <c r="FFS109" s="921"/>
      <c r="FFT109" s="921"/>
      <c r="FFU109" s="921"/>
      <c r="FFV109" s="921"/>
      <c r="FFW109" s="921"/>
      <c r="FFX109" s="921"/>
      <c r="FFY109" s="921"/>
      <c r="FFZ109" s="921"/>
      <c r="FGA109" s="921"/>
      <c r="FGB109" s="921"/>
      <c r="FGC109" s="921"/>
      <c r="FGD109" s="921"/>
      <c r="FGE109" s="921"/>
      <c r="FGF109" s="921"/>
      <c r="FGG109" s="921"/>
      <c r="FGH109" s="921"/>
      <c r="FGI109" s="921"/>
      <c r="FGJ109" s="921"/>
      <c r="FGK109" s="921"/>
      <c r="FGL109" s="921"/>
      <c r="FGM109" s="921"/>
      <c r="FGN109" s="921"/>
      <c r="FGO109" s="921"/>
      <c r="FGP109" s="921"/>
      <c r="FGQ109" s="921"/>
      <c r="FGR109" s="921"/>
      <c r="FGS109" s="921"/>
      <c r="FGT109" s="921"/>
      <c r="FGU109" s="921"/>
      <c r="FGV109" s="921"/>
      <c r="FGW109" s="921"/>
      <c r="FGX109" s="921"/>
      <c r="FGY109" s="921"/>
      <c r="FGZ109" s="921"/>
      <c r="FHA109" s="921"/>
      <c r="FHB109" s="921"/>
      <c r="FHC109" s="921"/>
      <c r="FHD109" s="921"/>
      <c r="FHE109" s="921"/>
      <c r="FHF109" s="921"/>
      <c r="FHG109" s="921"/>
      <c r="FHH109" s="921"/>
      <c r="FHI109" s="921"/>
      <c r="FHJ109" s="921"/>
      <c r="FHK109" s="921"/>
      <c r="FHL109" s="921"/>
      <c r="FHM109" s="921"/>
      <c r="FHN109" s="921"/>
      <c r="FHO109" s="921"/>
      <c r="FHP109" s="921"/>
      <c r="FHQ109" s="921"/>
      <c r="FHR109" s="921"/>
      <c r="FHS109" s="921"/>
      <c r="FHT109" s="921"/>
      <c r="FHU109" s="921"/>
      <c r="FHV109" s="921"/>
      <c r="FHW109" s="921"/>
      <c r="FHX109" s="921"/>
      <c r="FHY109" s="921"/>
      <c r="FHZ109" s="921"/>
      <c r="FIA109" s="921"/>
      <c r="FIB109" s="921"/>
      <c r="FIC109" s="921"/>
      <c r="FID109" s="921"/>
      <c r="FIE109" s="921"/>
      <c r="FIF109" s="921"/>
      <c r="FIG109" s="921"/>
      <c r="FIH109" s="921"/>
      <c r="FII109" s="921"/>
      <c r="FIJ109" s="921"/>
      <c r="FIK109" s="921"/>
      <c r="FIL109" s="921"/>
      <c r="FIM109" s="921"/>
      <c r="FIN109" s="921"/>
      <c r="FIO109" s="921"/>
      <c r="FIP109" s="921"/>
      <c r="FIQ109" s="921"/>
      <c r="FIR109" s="921"/>
      <c r="FIS109" s="921"/>
      <c r="FIT109" s="921"/>
      <c r="FIU109" s="921"/>
      <c r="FIV109" s="921"/>
      <c r="FIW109" s="921"/>
      <c r="FIX109" s="921"/>
      <c r="FIY109" s="921"/>
      <c r="FIZ109" s="921"/>
      <c r="FJA109" s="921"/>
      <c r="FJB109" s="921"/>
      <c r="FJC109" s="921"/>
      <c r="FJD109" s="921"/>
      <c r="FJE109" s="921"/>
      <c r="FJF109" s="921"/>
      <c r="FJG109" s="921"/>
      <c r="FJH109" s="921"/>
      <c r="FJI109" s="921"/>
      <c r="FJJ109" s="921"/>
      <c r="FJK109" s="921"/>
      <c r="FJL109" s="921"/>
      <c r="FJM109" s="921"/>
      <c r="FJN109" s="921"/>
      <c r="FJO109" s="921"/>
      <c r="FJP109" s="921"/>
      <c r="FJQ109" s="921"/>
      <c r="FJR109" s="921"/>
      <c r="FJS109" s="921"/>
      <c r="FJT109" s="921"/>
      <c r="FJU109" s="921"/>
      <c r="FJV109" s="921"/>
      <c r="FJW109" s="921"/>
      <c r="FJX109" s="921"/>
      <c r="FJY109" s="921"/>
      <c r="FJZ109" s="921"/>
      <c r="FKA109" s="921"/>
      <c r="FKB109" s="921"/>
      <c r="FKC109" s="921"/>
      <c r="FKD109" s="921"/>
      <c r="FKE109" s="921"/>
      <c r="FKF109" s="921"/>
      <c r="FKG109" s="921"/>
      <c r="FKH109" s="921"/>
      <c r="FKI109" s="921"/>
      <c r="FKJ109" s="921"/>
      <c r="FKK109" s="921"/>
      <c r="FKL109" s="921"/>
      <c r="FKM109" s="921"/>
      <c r="FKN109" s="921"/>
      <c r="FKO109" s="921"/>
      <c r="FKP109" s="921"/>
      <c r="FKQ109" s="921"/>
      <c r="FKR109" s="921"/>
      <c r="FKS109" s="921"/>
      <c r="FKT109" s="921"/>
      <c r="FKU109" s="921"/>
      <c r="FKV109" s="921"/>
      <c r="FKW109" s="921"/>
      <c r="FKX109" s="921"/>
      <c r="FKY109" s="921"/>
      <c r="FKZ109" s="921"/>
      <c r="FLA109" s="921"/>
      <c r="FLB109" s="921"/>
      <c r="FLC109" s="921"/>
      <c r="FLD109" s="921"/>
      <c r="FLE109" s="921"/>
      <c r="FLF109" s="921"/>
      <c r="FLG109" s="921"/>
      <c r="FLH109" s="921"/>
      <c r="FLI109" s="921"/>
      <c r="FLJ109" s="921"/>
      <c r="FLK109" s="921"/>
      <c r="FLL109" s="921"/>
      <c r="FLM109" s="921"/>
      <c r="FLN109" s="921"/>
      <c r="FLO109" s="921"/>
      <c r="FLP109" s="921"/>
      <c r="FLQ109" s="921"/>
      <c r="FLR109" s="921"/>
      <c r="FLS109" s="921"/>
      <c r="FLT109" s="921"/>
      <c r="FLU109" s="921"/>
      <c r="FLV109" s="921"/>
      <c r="FLW109" s="921"/>
      <c r="FLX109" s="921"/>
      <c r="FLY109" s="921"/>
      <c r="FLZ109" s="921"/>
      <c r="FMA109" s="921"/>
      <c r="FMB109" s="921"/>
      <c r="FMC109" s="921"/>
      <c r="FMD109" s="921"/>
      <c r="FME109" s="921"/>
      <c r="FMF109" s="921"/>
      <c r="FMG109" s="921"/>
      <c r="FMH109" s="921"/>
      <c r="FMI109" s="921"/>
      <c r="FMJ109" s="921"/>
      <c r="FMK109" s="921"/>
      <c r="FML109" s="921"/>
      <c r="FMM109" s="921"/>
      <c r="FMN109" s="921"/>
      <c r="FMO109" s="921"/>
      <c r="FMP109" s="921"/>
      <c r="FMQ109" s="921"/>
      <c r="FMR109" s="921"/>
      <c r="FMS109" s="921"/>
      <c r="FMT109" s="921"/>
      <c r="FMU109" s="921"/>
      <c r="FMV109" s="921"/>
      <c r="FMW109" s="921"/>
      <c r="FMX109" s="921"/>
      <c r="FMY109" s="921"/>
      <c r="FMZ109" s="921"/>
      <c r="FNA109" s="921"/>
      <c r="FNB109" s="921"/>
      <c r="FNC109" s="921"/>
      <c r="FND109" s="921"/>
      <c r="FNE109" s="921"/>
      <c r="FNF109" s="921"/>
      <c r="FNG109" s="921"/>
      <c r="FNH109" s="921"/>
      <c r="FNI109" s="921"/>
      <c r="FNJ109" s="921"/>
      <c r="FNK109" s="921"/>
      <c r="FNL109" s="921"/>
      <c r="FNM109" s="921"/>
      <c r="FNN109" s="921"/>
      <c r="FNO109" s="921"/>
      <c r="FNP109" s="921"/>
      <c r="FNQ109" s="921"/>
      <c r="FNR109" s="921"/>
      <c r="FNS109" s="921"/>
      <c r="FNT109" s="921"/>
      <c r="FNU109" s="921"/>
      <c r="FNV109" s="921"/>
      <c r="FNW109" s="921"/>
      <c r="FNX109" s="921"/>
      <c r="FNY109" s="921"/>
      <c r="FNZ109" s="921"/>
      <c r="FOA109" s="921"/>
      <c r="FOB109" s="921"/>
      <c r="FOC109" s="921"/>
      <c r="FOD109" s="921"/>
      <c r="FOE109" s="921"/>
      <c r="FOF109" s="921"/>
      <c r="FOG109" s="921"/>
      <c r="FOH109" s="921"/>
      <c r="FOI109" s="921"/>
      <c r="FOJ109" s="921"/>
      <c r="FOK109" s="921"/>
      <c r="FOL109" s="921"/>
      <c r="FOM109" s="921"/>
      <c r="FON109" s="921"/>
      <c r="FOO109" s="921"/>
      <c r="FOP109" s="921"/>
      <c r="FOQ109" s="921"/>
      <c r="FOR109" s="921"/>
      <c r="FOS109" s="921"/>
      <c r="FOT109" s="921"/>
      <c r="FOU109" s="921"/>
      <c r="FOV109" s="921"/>
      <c r="FOW109" s="921"/>
      <c r="FOX109" s="921"/>
      <c r="FOY109" s="921"/>
      <c r="FOZ109" s="921"/>
      <c r="FPA109" s="921"/>
      <c r="FPB109" s="921"/>
      <c r="FPC109" s="921"/>
      <c r="FPD109" s="921"/>
      <c r="FPE109" s="921"/>
      <c r="FPF109" s="921"/>
      <c r="FPG109" s="921"/>
      <c r="FPH109" s="921"/>
      <c r="FPI109" s="921"/>
      <c r="FPJ109" s="921"/>
      <c r="FPK109" s="921"/>
      <c r="FPL109" s="921"/>
      <c r="FPM109" s="921"/>
      <c r="FPN109" s="921"/>
      <c r="FPO109" s="921"/>
      <c r="FPP109" s="921"/>
      <c r="FPQ109" s="921"/>
      <c r="FPR109" s="921"/>
      <c r="FPS109" s="921"/>
      <c r="FPT109" s="921"/>
      <c r="FPU109" s="921"/>
      <c r="FPV109" s="921"/>
      <c r="FPW109" s="921"/>
      <c r="FPX109" s="921"/>
      <c r="FPY109" s="921"/>
      <c r="FPZ109" s="921"/>
      <c r="FQA109" s="921"/>
      <c r="FQB109" s="921"/>
      <c r="FQC109" s="921"/>
      <c r="FQD109" s="921"/>
      <c r="FQE109" s="921"/>
      <c r="FQF109" s="921"/>
      <c r="FQG109" s="921"/>
      <c r="FQH109" s="921"/>
      <c r="FQI109" s="921"/>
      <c r="FQJ109" s="921"/>
      <c r="FQK109" s="921"/>
      <c r="FQL109" s="921"/>
      <c r="FQM109" s="921"/>
      <c r="FQN109" s="921"/>
      <c r="FQO109" s="921"/>
      <c r="FQP109" s="921"/>
      <c r="FQQ109" s="921"/>
      <c r="FQR109" s="921"/>
      <c r="FQS109" s="921"/>
      <c r="FQT109" s="921"/>
      <c r="FQU109" s="921"/>
      <c r="FQV109" s="921"/>
      <c r="FQW109" s="921"/>
      <c r="FQX109" s="921"/>
      <c r="FQY109" s="921"/>
      <c r="FQZ109" s="921"/>
      <c r="FRA109" s="921"/>
      <c r="FRB109" s="921"/>
      <c r="FRC109" s="921"/>
      <c r="FRD109" s="921"/>
      <c r="FRE109" s="921"/>
      <c r="FRF109" s="921"/>
      <c r="FRG109" s="921"/>
      <c r="FRH109" s="921"/>
      <c r="FRI109" s="921"/>
      <c r="FRJ109" s="921"/>
      <c r="FRK109" s="921"/>
      <c r="FRL109" s="921"/>
      <c r="FRM109" s="921"/>
      <c r="FRN109" s="921"/>
      <c r="FRO109" s="921"/>
      <c r="FRP109" s="921"/>
      <c r="FRQ109" s="921"/>
      <c r="FRR109" s="921"/>
      <c r="FRS109" s="921"/>
      <c r="FRT109" s="921"/>
      <c r="FRU109" s="921"/>
      <c r="FRV109" s="921"/>
      <c r="FRW109" s="921"/>
      <c r="FRX109" s="921"/>
      <c r="FRY109" s="921"/>
      <c r="FRZ109" s="921"/>
      <c r="FSA109" s="921"/>
      <c r="FSB109" s="921"/>
      <c r="FSC109" s="921"/>
      <c r="FSD109" s="921"/>
      <c r="FSE109" s="921"/>
      <c r="FSF109" s="921"/>
      <c r="FSG109" s="921"/>
      <c r="FSH109" s="921"/>
      <c r="FSI109" s="921"/>
      <c r="FSJ109" s="921"/>
      <c r="FSK109" s="921"/>
      <c r="FSL109" s="921"/>
      <c r="FSM109" s="921"/>
      <c r="FSN109" s="921"/>
      <c r="FSO109" s="921"/>
      <c r="FSP109" s="921"/>
      <c r="FSQ109" s="921"/>
      <c r="FSR109" s="921"/>
      <c r="FSS109" s="921"/>
      <c r="FST109" s="921"/>
      <c r="FSU109" s="921"/>
      <c r="FSV109" s="921"/>
      <c r="FSW109" s="921"/>
      <c r="FSX109" s="921"/>
      <c r="FSY109" s="921"/>
      <c r="FSZ109" s="921"/>
      <c r="FTA109" s="921"/>
      <c r="FTB109" s="921"/>
      <c r="FTC109" s="921"/>
      <c r="FTD109" s="921"/>
      <c r="FTE109" s="921"/>
      <c r="FTF109" s="921"/>
      <c r="FTG109" s="921"/>
      <c r="FTH109" s="921"/>
      <c r="FTI109" s="921"/>
      <c r="FTJ109" s="921"/>
      <c r="FTK109" s="921"/>
      <c r="FTL109" s="921"/>
      <c r="FTM109" s="921"/>
      <c r="FTN109" s="921"/>
      <c r="FTO109" s="921"/>
      <c r="FTP109" s="921"/>
      <c r="FTQ109" s="921"/>
      <c r="FTR109" s="921"/>
      <c r="FTS109" s="921"/>
      <c r="FTT109" s="921"/>
      <c r="FTU109" s="921"/>
      <c r="FTV109" s="921"/>
      <c r="FTW109" s="921"/>
      <c r="FTX109" s="921"/>
      <c r="FTY109" s="921"/>
      <c r="FTZ109" s="921"/>
      <c r="FUA109" s="921"/>
      <c r="FUB109" s="921"/>
      <c r="FUC109" s="921"/>
      <c r="FUD109" s="921"/>
      <c r="FUE109" s="921"/>
      <c r="FUF109" s="921"/>
      <c r="FUG109" s="921"/>
      <c r="FUH109" s="921"/>
      <c r="FUI109" s="921"/>
      <c r="FUJ109" s="921"/>
      <c r="FUK109" s="921"/>
      <c r="FUL109" s="921"/>
      <c r="FUM109" s="921"/>
      <c r="FUN109" s="921"/>
      <c r="FUO109" s="921"/>
      <c r="FUP109" s="921"/>
      <c r="FUQ109" s="921"/>
      <c r="FUR109" s="921"/>
      <c r="FUS109" s="921"/>
      <c r="FUT109" s="921"/>
      <c r="FUU109" s="921"/>
      <c r="FUV109" s="921"/>
      <c r="FUW109" s="921"/>
      <c r="FUX109" s="921"/>
      <c r="FUY109" s="921"/>
      <c r="FUZ109" s="921"/>
      <c r="FVA109" s="921"/>
      <c r="FVB109" s="921"/>
      <c r="FVC109" s="921"/>
      <c r="FVD109" s="921"/>
      <c r="FVE109" s="921"/>
      <c r="FVF109" s="921"/>
      <c r="FVG109" s="921"/>
      <c r="FVH109" s="921"/>
      <c r="FVI109" s="921"/>
      <c r="FVJ109" s="921"/>
      <c r="FVK109" s="921"/>
      <c r="FVL109" s="921"/>
      <c r="FVM109" s="921"/>
      <c r="FVN109" s="921"/>
      <c r="FVO109" s="921"/>
      <c r="FVP109" s="921"/>
      <c r="FVQ109" s="921"/>
      <c r="FVR109" s="921"/>
      <c r="FVS109" s="921"/>
      <c r="FVT109" s="921"/>
      <c r="FVU109" s="921"/>
      <c r="FVV109" s="921"/>
      <c r="FVW109" s="921"/>
      <c r="FVX109" s="921"/>
      <c r="FVY109" s="921"/>
      <c r="FVZ109" s="921"/>
      <c r="FWA109" s="921"/>
      <c r="FWB109" s="921"/>
      <c r="FWC109" s="921"/>
      <c r="FWD109" s="921"/>
      <c r="FWE109" s="921"/>
      <c r="FWF109" s="921"/>
      <c r="FWG109" s="921"/>
      <c r="FWH109" s="921"/>
      <c r="FWI109" s="921"/>
      <c r="FWJ109" s="921"/>
      <c r="FWK109" s="921"/>
      <c r="FWL109" s="921"/>
      <c r="FWM109" s="921"/>
      <c r="FWN109" s="921"/>
      <c r="FWO109" s="921"/>
      <c r="FWP109" s="921"/>
      <c r="FWQ109" s="921"/>
      <c r="FWR109" s="921"/>
      <c r="FWS109" s="921"/>
      <c r="FWT109" s="921"/>
      <c r="FWU109" s="921"/>
      <c r="FWV109" s="921"/>
      <c r="FWW109" s="921"/>
      <c r="FWX109" s="921"/>
      <c r="FWY109" s="921"/>
      <c r="FWZ109" s="921"/>
      <c r="FXA109" s="921"/>
      <c r="FXB109" s="921"/>
      <c r="FXC109" s="921"/>
      <c r="FXD109" s="921"/>
      <c r="FXE109" s="921"/>
      <c r="FXF109" s="921"/>
      <c r="FXG109" s="921"/>
      <c r="FXH109" s="921"/>
      <c r="FXI109" s="921"/>
      <c r="FXJ109" s="921"/>
      <c r="FXK109" s="921"/>
      <c r="FXL109" s="921"/>
      <c r="FXM109" s="921"/>
      <c r="FXN109" s="921"/>
      <c r="FXO109" s="921"/>
      <c r="FXP109" s="921"/>
      <c r="FXQ109" s="921"/>
      <c r="FXR109" s="921"/>
      <c r="FXS109" s="921"/>
      <c r="FXT109" s="921"/>
      <c r="FXU109" s="921"/>
      <c r="FXV109" s="921"/>
      <c r="FXW109" s="921"/>
      <c r="FXX109" s="921"/>
      <c r="FXY109" s="921"/>
      <c r="FXZ109" s="921"/>
      <c r="FYA109" s="921"/>
      <c r="FYB109" s="921"/>
      <c r="FYC109" s="921"/>
      <c r="FYD109" s="921"/>
      <c r="FYE109" s="921"/>
      <c r="FYF109" s="921"/>
      <c r="FYG109" s="921"/>
      <c r="FYH109" s="921"/>
      <c r="FYI109" s="921"/>
      <c r="FYJ109" s="921"/>
      <c r="FYK109" s="921"/>
      <c r="FYL109" s="921"/>
      <c r="FYM109" s="921"/>
      <c r="FYN109" s="921"/>
      <c r="FYO109" s="921"/>
      <c r="FYP109" s="921"/>
      <c r="FYQ109" s="921"/>
      <c r="FYR109" s="921"/>
      <c r="FYS109" s="921"/>
      <c r="FYT109" s="921"/>
      <c r="FYU109" s="921"/>
      <c r="FYV109" s="921"/>
      <c r="FYW109" s="921"/>
      <c r="FYX109" s="921"/>
      <c r="FYY109" s="921"/>
      <c r="FYZ109" s="921"/>
      <c r="FZA109" s="921"/>
      <c r="FZB109" s="921"/>
      <c r="FZC109" s="921"/>
      <c r="FZD109" s="921"/>
      <c r="FZE109" s="921"/>
      <c r="FZF109" s="921"/>
      <c r="FZG109" s="921"/>
      <c r="FZH109" s="921"/>
      <c r="FZI109" s="921"/>
      <c r="FZJ109" s="921"/>
      <c r="FZK109" s="921"/>
      <c r="FZL109" s="921"/>
      <c r="FZM109" s="921"/>
      <c r="FZN109" s="921"/>
      <c r="FZO109" s="921"/>
      <c r="FZP109" s="921"/>
      <c r="FZQ109" s="921"/>
      <c r="FZR109" s="921"/>
      <c r="FZS109" s="921"/>
      <c r="FZT109" s="921"/>
      <c r="FZU109" s="921"/>
      <c r="FZV109" s="921"/>
      <c r="FZW109" s="921"/>
      <c r="FZX109" s="921"/>
      <c r="FZY109" s="921"/>
      <c r="FZZ109" s="921"/>
      <c r="GAA109" s="921"/>
      <c r="GAB109" s="921"/>
      <c r="GAC109" s="921"/>
      <c r="GAD109" s="921"/>
      <c r="GAE109" s="921"/>
      <c r="GAF109" s="921"/>
      <c r="GAG109" s="921"/>
      <c r="GAH109" s="921"/>
      <c r="GAI109" s="921"/>
      <c r="GAJ109" s="921"/>
      <c r="GAK109" s="921"/>
      <c r="GAL109" s="921"/>
      <c r="GAM109" s="921"/>
      <c r="GAN109" s="921"/>
      <c r="GAO109" s="921"/>
      <c r="GAP109" s="921"/>
      <c r="GAQ109" s="921"/>
      <c r="GAR109" s="921"/>
      <c r="GAS109" s="921"/>
      <c r="GAT109" s="921"/>
      <c r="GAU109" s="921"/>
      <c r="GAV109" s="921"/>
      <c r="GAW109" s="921"/>
      <c r="GAX109" s="921"/>
      <c r="GAY109" s="921"/>
      <c r="GAZ109" s="921"/>
      <c r="GBA109" s="921"/>
      <c r="GBB109" s="921"/>
      <c r="GBC109" s="921"/>
      <c r="GBD109" s="921"/>
      <c r="GBE109" s="921"/>
      <c r="GBF109" s="921"/>
      <c r="GBG109" s="921"/>
      <c r="GBH109" s="921"/>
      <c r="GBI109" s="921"/>
      <c r="GBJ109" s="921"/>
      <c r="GBK109" s="921"/>
      <c r="GBL109" s="921"/>
      <c r="GBM109" s="921"/>
      <c r="GBN109" s="921"/>
      <c r="GBO109" s="921"/>
      <c r="GBP109" s="921"/>
      <c r="GBQ109" s="921"/>
      <c r="GBR109" s="921"/>
      <c r="GBS109" s="921"/>
      <c r="GBT109" s="921"/>
      <c r="GBU109" s="921"/>
      <c r="GBV109" s="921"/>
      <c r="GBW109" s="921"/>
      <c r="GBX109" s="921"/>
      <c r="GBY109" s="921"/>
      <c r="GBZ109" s="921"/>
      <c r="GCA109" s="921"/>
      <c r="GCB109" s="921"/>
      <c r="GCC109" s="921"/>
      <c r="GCD109" s="921"/>
      <c r="GCE109" s="921"/>
      <c r="GCF109" s="921"/>
      <c r="GCG109" s="921"/>
      <c r="GCH109" s="921"/>
      <c r="GCI109" s="921"/>
      <c r="GCJ109" s="921"/>
      <c r="GCK109" s="921"/>
      <c r="GCL109" s="921"/>
      <c r="GCM109" s="921"/>
      <c r="GCN109" s="921"/>
      <c r="GCO109" s="921"/>
      <c r="GCP109" s="921"/>
      <c r="GCQ109" s="921"/>
      <c r="GCR109" s="921"/>
      <c r="GCS109" s="921"/>
      <c r="GCT109" s="921"/>
      <c r="GCU109" s="921"/>
      <c r="GCV109" s="921"/>
      <c r="GCW109" s="921"/>
      <c r="GCX109" s="921"/>
      <c r="GCY109" s="921"/>
      <c r="GCZ109" s="921"/>
      <c r="GDA109" s="921"/>
      <c r="GDB109" s="921"/>
      <c r="GDC109" s="921"/>
      <c r="GDD109" s="921"/>
      <c r="GDE109" s="921"/>
      <c r="GDF109" s="921"/>
      <c r="GDG109" s="921"/>
      <c r="GDH109" s="921"/>
      <c r="GDI109" s="921"/>
      <c r="GDJ109" s="921"/>
      <c r="GDK109" s="921"/>
      <c r="GDL109" s="921"/>
      <c r="GDM109" s="921"/>
      <c r="GDN109" s="921"/>
      <c r="GDO109" s="921"/>
      <c r="GDP109" s="921"/>
      <c r="GDQ109" s="921"/>
      <c r="GDR109" s="921"/>
      <c r="GDS109" s="921"/>
      <c r="GDT109" s="921"/>
      <c r="GDU109" s="921"/>
      <c r="GDV109" s="921"/>
      <c r="GDW109" s="921"/>
      <c r="GDX109" s="921"/>
      <c r="GDY109" s="921"/>
      <c r="GDZ109" s="921"/>
      <c r="GEA109" s="921"/>
      <c r="GEB109" s="921"/>
      <c r="GEC109" s="921"/>
      <c r="GED109" s="921"/>
      <c r="GEE109" s="921"/>
      <c r="GEF109" s="921"/>
      <c r="GEG109" s="921"/>
      <c r="GEH109" s="921"/>
      <c r="GEI109" s="921"/>
      <c r="GEJ109" s="921"/>
      <c r="GEK109" s="921"/>
      <c r="GEL109" s="921"/>
      <c r="GEM109" s="921"/>
      <c r="GEN109" s="921"/>
      <c r="GEO109" s="921"/>
      <c r="GEP109" s="921"/>
      <c r="GEQ109" s="921"/>
      <c r="GER109" s="921"/>
      <c r="GES109" s="921"/>
      <c r="GET109" s="921"/>
      <c r="GEU109" s="921"/>
      <c r="GEV109" s="921"/>
      <c r="GEW109" s="921"/>
      <c r="GEX109" s="921"/>
      <c r="GEY109" s="921"/>
      <c r="GEZ109" s="921"/>
      <c r="GFA109" s="921"/>
      <c r="GFB109" s="921"/>
      <c r="GFC109" s="921"/>
      <c r="GFD109" s="921"/>
      <c r="GFE109" s="921"/>
      <c r="GFF109" s="921"/>
      <c r="GFG109" s="921"/>
      <c r="GFH109" s="921"/>
      <c r="GFI109" s="921"/>
      <c r="GFJ109" s="921"/>
      <c r="GFK109" s="921"/>
      <c r="GFL109" s="921"/>
      <c r="GFM109" s="921"/>
      <c r="GFN109" s="921"/>
      <c r="GFO109" s="921"/>
      <c r="GFP109" s="921"/>
      <c r="GFQ109" s="921"/>
      <c r="GFR109" s="921"/>
      <c r="GFS109" s="921"/>
      <c r="GFT109" s="921"/>
      <c r="GFU109" s="921"/>
      <c r="GFV109" s="921"/>
      <c r="GFW109" s="921"/>
      <c r="GFX109" s="921"/>
      <c r="GFY109" s="921"/>
      <c r="GFZ109" s="921"/>
      <c r="GGA109" s="921"/>
      <c r="GGB109" s="921"/>
      <c r="GGC109" s="921"/>
      <c r="GGD109" s="921"/>
      <c r="GGE109" s="921"/>
      <c r="GGF109" s="921"/>
      <c r="GGG109" s="921"/>
      <c r="GGH109" s="921"/>
      <c r="GGI109" s="921"/>
      <c r="GGJ109" s="921"/>
      <c r="GGK109" s="921"/>
      <c r="GGL109" s="921"/>
      <c r="GGM109" s="921"/>
      <c r="GGN109" s="921"/>
      <c r="GGO109" s="921"/>
      <c r="GGP109" s="921"/>
      <c r="GGQ109" s="921"/>
      <c r="GGR109" s="921"/>
      <c r="GGS109" s="921"/>
      <c r="GGT109" s="921"/>
      <c r="GGU109" s="921"/>
      <c r="GGV109" s="921"/>
      <c r="GGW109" s="921"/>
      <c r="GGX109" s="921"/>
      <c r="GGY109" s="921"/>
      <c r="GGZ109" s="921"/>
      <c r="GHA109" s="921"/>
      <c r="GHB109" s="921"/>
      <c r="GHC109" s="921"/>
      <c r="GHD109" s="921"/>
      <c r="GHE109" s="921"/>
      <c r="GHF109" s="921"/>
      <c r="GHG109" s="921"/>
      <c r="GHH109" s="921"/>
      <c r="GHI109" s="921"/>
      <c r="GHJ109" s="921"/>
      <c r="GHK109" s="921"/>
      <c r="GHL109" s="921"/>
      <c r="GHM109" s="921"/>
      <c r="GHN109" s="921"/>
      <c r="GHO109" s="921"/>
      <c r="GHP109" s="921"/>
      <c r="GHQ109" s="921"/>
      <c r="GHR109" s="921"/>
      <c r="GHS109" s="921"/>
      <c r="GHT109" s="921"/>
      <c r="GHU109" s="921"/>
      <c r="GHV109" s="921"/>
      <c r="GHW109" s="921"/>
      <c r="GHX109" s="921"/>
      <c r="GHY109" s="921"/>
      <c r="GHZ109" s="921"/>
      <c r="GIA109" s="921"/>
      <c r="GIB109" s="921"/>
      <c r="GIC109" s="921"/>
      <c r="GID109" s="921"/>
      <c r="GIE109" s="921"/>
      <c r="GIF109" s="921"/>
      <c r="GIG109" s="921"/>
      <c r="GIH109" s="921"/>
      <c r="GII109" s="921"/>
      <c r="GIJ109" s="921"/>
      <c r="GIK109" s="921"/>
      <c r="GIL109" s="921"/>
      <c r="GIM109" s="921"/>
      <c r="GIN109" s="921"/>
      <c r="GIO109" s="921"/>
      <c r="GIP109" s="921"/>
      <c r="GIQ109" s="921"/>
      <c r="GIR109" s="921"/>
      <c r="GIS109" s="921"/>
      <c r="GIT109" s="921"/>
      <c r="GIU109" s="921"/>
      <c r="GIV109" s="921"/>
      <c r="GIW109" s="921"/>
      <c r="GIX109" s="921"/>
      <c r="GIY109" s="921"/>
      <c r="GIZ109" s="921"/>
      <c r="GJA109" s="921"/>
      <c r="GJB109" s="921"/>
      <c r="GJC109" s="921"/>
      <c r="GJD109" s="921"/>
      <c r="GJE109" s="921"/>
      <c r="GJF109" s="921"/>
      <c r="GJG109" s="921"/>
      <c r="GJH109" s="921"/>
      <c r="GJI109" s="921"/>
      <c r="GJJ109" s="921"/>
      <c r="GJK109" s="921"/>
      <c r="GJL109" s="921"/>
      <c r="GJM109" s="921"/>
      <c r="GJN109" s="921"/>
      <c r="GJO109" s="921"/>
      <c r="GJP109" s="921"/>
      <c r="GJQ109" s="921"/>
      <c r="GJR109" s="921"/>
      <c r="GJS109" s="921"/>
      <c r="GJT109" s="921"/>
      <c r="GJU109" s="921"/>
      <c r="GJV109" s="921"/>
      <c r="GJW109" s="921"/>
      <c r="GJX109" s="921"/>
      <c r="GJY109" s="921"/>
      <c r="GJZ109" s="921"/>
      <c r="GKA109" s="921"/>
      <c r="GKB109" s="921"/>
      <c r="GKC109" s="921"/>
      <c r="GKD109" s="921"/>
      <c r="GKE109" s="921"/>
      <c r="GKF109" s="921"/>
      <c r="GKG109" s="921"/>
      <c r="GKH109" s="921"/>
      <c r="GKI109" s="921"/>
      <c r="GKJ109" s="921"/>
      <c r="GKK109" s="921"/>
      <c r="GKL109" s="921"/>
      <c r="GKM109" s="921"/>
      <c r="GKN109" s="921"/>
      <c r="GKO109" s="921"/>
      <c r="GKP109" s="921"/>
      <c r="GKQ109" s="921"/>
      <c r="GKR109" s="921"/>
      <c r="GKS109" s="921"/>
      <c r="GKT109" s="921"/>
      <c r="GKU109" s="921"/>
      <c r="GKV109" s="921"/>
      <c r="GKW109" s="921"/>
      <c r="GKX109" s="921"/>
      <c r="GKY109" s="921"/>
      <c r="GKZ109" s="921"/>
      <c r="GLA109" s="921"/>
      <c r="GLB109" s="921"/>
      <c r="GLC109" s="921"/>
      <c r="GLD109" s="921"/>
      <c r="GLE109" s="921"/>
      <c r="GLF109" s="921"/>
      <c r="GLG109" s="921"/>
      <c r="GLH109" s="921"/>
      <c r="GLI109" s="921"/>
      <c r="GLJ109" s="921"/>
      <c r="GLK109" s="921"/>
      <c r="GLL109" s="921"/>
      <c r="GLM109" s="921"/>
      <c r="GLN109" s="921"/>
      <c r="GLO109" s="921"/>
      <c r="GLP109" s="921"/>
      <c r="GLQ109" s="921"/>
      <c r="GLR109" s="921"/>
      <c r="GLS109" s="921"/>
      <c r="GLT109" s="921"/>
      <c r="GLU109" s="921"/>
      <c r="GLV109" s="921"/>
      <c r="GLW109" s="921"/>
      <c r="GLX109" s="921"/>
      <c r="GLY109" s="921"/>
      <c r="GLZ109" s="921"/>
      <c r="GMA109" s="921"/>
      <c r="GMB109" s="921"/>
      <c r="GMC109" s="921"/>
      <c r="GMD109" s="921"/>
      <c r="GME109" s="921"/>
      <c r="GMF109" s="921"/>
      <c r="GMG109" s="921"/>
      <c r="GMH109" s="921"/>
      <c r="GMI109" s="921"/>
      <c r="GMJ109" s="921"/>
      <c r="GMK109" s="921"/>
      <c r="GML109" s="921"/>
      <c r="GMM109" s="921"/>
      <c r="GMN109" s="921"/>
      <c r="GMO109" s="921"/>
      <c r="GMP109" s="921"/>
      <c r="GMQ109" s="921"/>
      <c r="GMR109" s="921"/>
      <c r="GMS109" s="921"/>
      <c r="GMT109" s="921"/>
      <c r="GMU109" s="921"/>
      <c r="GMV109" s="921"/>
      <c r="GMW109" s="921"/>
      <c r="GMX109" s="921"/>
      <c r="GMY109" s="921"/>
      <c r="GMZ109" s="921"/>
      <c r="GNA109" s="921"/>
      <c r="GNB109" s="921"/>
      <c r="GNC109" s="921"/>
      <c r="GND109" s="921"/>
      <c r="GNE109" s="921"/>
      <c r="GNF109" s="921"/>
      <c r="GNG109" s="921"/>
      <c r="GNH109" s="921"/>
      <c r="GNI109" s="921"/>
      <c r="GNJ109" s="921"/>
      <c r="GNK109" s="921"/>
      <c r="GNL109" s="921"/>
      <c r="GNM109" s="921"/>
      <c r="GNN109" s="921"/>
      <c r="GNO109" s="921"/>
      <c r="GNP109" s="921"/>
      <c r="GNQ109" s="921"/>
      <c r="GNR109" s="921"/>
      <c r="GNS109" s="921"/>
      <c r="GNT109" s="921"/>
      <c r="GNU109" s="921"/>
      <c r="GNV109" s="921"/>
      <c r="GNW109" s="921"/>
      <c r="GNX109" s="921"/>
      <c r="GNY109" s="921"/>
      <c r="GNZ109" s="921"/>
      <c r="GOA109" s="921"/>
      <c r="GOB109" s="921"/>
      <c r="GOC109" s="921"/>
      <c r="GOD109" s="921"/>
      <c r="GOE109" s="921"/>
      <c r="GOF109" s="921"/>
      <c r="GOG109" s="921"/>
      <c r="GOH109" s="921"/>
      <c r="GOI109" s="921"/>
      <c r="GOJ109" s="921"/>
      <c r="GOK109" s="921"/>
      <c r="GOL109" s="921"/>
      <c r="GOM109" s="921"/>
      <c r="GON109" s="921"/>
      <c r="GOO109" s="921"/>
      <c r="GOP109" s="921"/>
      <c r="GOQ109" s="921"/>
      <c r="GOR109" s="921"/>
      <c r="GOS109" s="921"/>
      <c r="GOT109" s="921"/>
      <c r="GOU109" s="921"/>
      <c r="GOV109" s="921"/>
      <c r="GOW109" s="921"/>
      <c r="GOX109" s="921"/>
      <c r="GOY109" s="921"/>
      <c r="GOZ109" s="921"/>
      <c r="GPA109" s="921"/>
      <c r="GPB109" s="921"/>
      <c r="GPC109" s="921"/>
      <c r="GPD109" s="921"/>
      <c r="GPE109" s="921"/>
      <c r="GPF109" s="921"/>
      <c r="GPG109" s="921"/>
      <c r="GPH109" s="921"/>
      <c r="GPI109" s="921"/>
      <c r="GPJ109" s="921"/>
      <c r="GPK109" s="921"/>
      <c r="GPL109" s="921"/>
      <c r="GPM109" s="921"/>
      <c r="GPN109" s="921"/>
      <c r="GPO109" s="921"/>
      <c r="GPP109" s="921"/>
      <c r="GPQ109" s="921"/>
      <c r="GPR109" s="921"/>
      <c r="GPS109" s="921"/>
      <c r="GPT109" s="921"/>
      <c r="GPU109" s="921"/>
      <c r="GPV109" s="921"/>
      <c r="GPW109" s="921"/>
      <c r="GPX109" s="921"/>
      <c r="GPY109" s="921"/>
      <c r="GPZ109" s="921"/>
      <c r="GQA109" s="921"/>
      <c r="GQB109" s="921"/>
      <c r="GQC109" s="921"/>
      <c r="GQD109" s="921"/>
      <c r="GQE109" s="921"/>
      <c r="GQF109" s="921"/>
      <c r="GQG109" s="921"/>
      <c r="GQH109" s="921"/>
      <c r="GQI109" s="921"/>
      <c r="GQJ109" s="921"/>
      <c r="GQK109" s="921"/>
      <c r="GQL109" s="921"/>
      <c r="GQM109" s="921"/>
      <c r="GQN109" s="921"/>
      <c r="GQO109" s="921"/>
      <c r="GQP109" s="921"/>
      <c r="GQQ109" s="921"/>
      <c r="GQR109" s="921"/>
      <c r="GQS109" s="921"/>
      <c r="GQT109" s="921"/>
      <c r="GQU109" s="921"/>
      <c r="GQV109" s="921"/>
      <c r="GQW109" s="921"/>
      <c r="GQX109" s="921"/>
      <c r="GQY109" s="921"/>
      <c r="GQZ109" s="921"/>
      <c r="GRA109" s="921"/>
      <c r="GRB109" s="921"/>
      <c r="GRC109" s="921"/>
      <c r="GRD109" s="921"/>
      <c r="GRE109" s="921"/>
      <c r="GRF109" s="921"/>
      <c r="GRG109" s="921"/>
      <c r="GRH109" s="921"/>
      <c r="GRI109" s="921"/>
      <c r="GRJ109" s="921"/>
      <c r="GRK109" s="921"/>
      <c r="GRL109" s="921"/>
      <c r="GRM109" s="921"/>
      <c r="GRN109" s="921"/>
      <c r="GRO109" s="921"/>
      <c r="GRP109" s="921"/>
      <c r="GRQ109" s="921"/>
      <c r="GRR109" s="921"/>
      <c r="GRS109" s="921"/>
      <c r="GRT109" s="921"/>
      <c r="GRU109" s="921"/>
      <c r="GRV109" s="921"/>
      <c r="GRW109" s="921"/>
      <c r="GRX109" s="921"/>
      <c r="GRY109" s="921"/>
      <c r="GRZ109" s="921"/>
      <c r="GSA109" s="921"/>
      <c r="GSB109" s="921"/>
      <c r="GSC109" s="921"/>
      <c r="GSD109" s="921"/>
      <c r="GSE109" s="921"/>
      <c r="GSF109" s="921"/>
      <c r="GSG109" s="921"/>
      <c r="GSH109" s="921"/>
      <c r="GSI109" s="921"/>
      <c r="GSJ109" s="921"/>
      <c r="GSK109" s="921"/>
      <c r="GSL109" s="921"/>
      <c r="GSM109" s="921"/>
      <c r="GSN109" s="921"/>
      <c r="GSO109" s="921"/>
      <c r="GSP109" s="921"/>
      <c r="GSQ109" s="921"/>
      <c r="GSR109" s="921"/>
      <c r="GSS109" s="921"/>
      <c r="GST109" s="921"/>
      <c r="GSU109" s="921"/>
      <c r="GSV109" s="921"/>
      <c r="GSW109" s="921"/>
      <c r="GSX109" s="921"/>
      <c r="GSY109" s="921"/>
      <c r="GSZ109" s="921"/>
      <c r="GTA109" s="921"/>
      <c r="GTB109" s="921"/>
      <c r="GTC109" s="921"/>
      <c r="GTD109" s="921"/>
      <c r="GTE109" s="921"/>
      <c r="GTF109" s="921"/>
      <c r="GTG109" s="921"/>
      <c r="GTH109" s="921"/>
      <c r="GTI109" s="921"/>
      <c r="GTJ109" s="921"/>
      <c r="GTK109" s="921"/>
      <c r="GTL109" s="921"/>
      <c r="GTM109" s="921"/>
      <c r="GTN109" s="921"/>
      <c r="GTO109" s="921"/>
      <c r="GTP109" s="921"/>
      <c r="GTQ109" s="921"/>
      <c r="GTR109" s="921"/>
      <c r="GTS109" s="921"/>
      <c r="GTT109" s="921"/>
      <c r="GTU109" s="921"/>
      <c r="GTV109" s="921"/>
      <c r="GTW109" s="921"/>
      <c r="GTX109" s="921"/>
      <c r="GTY109" s="921"/>
      <c r="GTZ109" s="921"/>
      <c r="GUA109" s="921"/>
      <c r="GUB109" s="921"/>
      <c r="GUC109" s="921"/>
      <c r="GUD109" s="921"/>
      <c r="GUE109" s="921"/>
      <c r="GUF109" s="921"/>
      <c r="GUG109" s="921"/>
      <c r="GUH109" s="921"/>
      <c r="GUI109" s="921"/>
      <c r="GUJ109" s="921"/>
      <c r="GUK109" s="921"/>
      <c r="GUL109" s="921"/>
      <c r="GUM109" s="921"/>
      <c r="GUN109" s="921"/>
      <c r="GUO109" s="921"/>
      <c r="GUP109" s="921"/>
      <c r="GUQ109" s="921"/>
      <c r="GUR109" s="921"/>
      <c r="GUS109" s="921"/>
      <c r="GUT109" s="921"/>
      <c r="GUU109" s="921"/>
      <c r="GUV109" s="921"/>
      <c r="GUW109" s="921"/>
      <c r="GUX109" s="921"/>
      <c r="GUY109" s="921"/>
      <c r="GUZ109" s="921"/>
      <c r="GVA109" s="921"/>
      <c r="GVB109" s="921"/>
      <c r="GVC109" s="921"/>
      <c r="GVD109" s="921"/>
      <c r="GVE109" s="921"/>
      <c r="GVF109" s="921"/>
      <c r="GVG109" s="921"/>
      <c r="GVH109" s="921"/>
      <c r="GVI109" s="921"/>
      <c r="GVJ109" s="921"/>
      <c r="GVK109" s="921"/>
      <c r="GVL109" s="921"/>
      <c r="GVM109" s="921"/>
      <c r="GVN109" s="921"/>
      <c r="GVO109" s="921"/>
      <c r="GVP109" s="921"/>
      <c r="GVQ109" s="921"/>
      <c r="GVR109" s="921"/>
      <c r="GVS109" s="921"/>
      <c r="GVT109" s="921"/>
      <c r="GVU109" s="921"/>
      <c r="GVV109" s="921"/>
      <c r="GVW109" s="921"/>
      <c r="GVX109" s="921"/>
      <c r="GVY109" s="921"/>
      <c r="GVZ109" s="921"/>
      <c r="GWA109" s="921"/>
      <c r="GWB109" s="921"/>
      <c r="GWC109" s="921"/>
      <c r="GWD109" s="921"/>
      <c r="GWE109" s="921"/>
      <c r="GWF109" s="921"/>
      <c r="GWG109" s="921"/>
      <c r="GWH109" s="921"/>
      <c r="GWI109" s="921"/>
      <c r="GWJ109" s="921"/>
      <c r="GWK109" s="921"/>
      <c r="GWL109" s="921"/>
      <c r="GWM109" s="921"/>
      <c r="GWN109" s="921"/>
      <c r="GWO109" s="921"/>
      <c r="GWP109" s="921"/>
      <c r="GWQ109" s="921"/>
      <c r="GWR109" s="921"/>
      <c r="GWS109" s="921"/>
      <c r="GWT109" s="921"/>
      <c r="GWU109" s="921"/>
      <c r="GWV109" s="921"/>
      <c r="GWW109" s="921"/>
      <c r="GWX109" s="921"/>
      <c r="GWY109" s="921"/>
      <c r="GWZ109" s="921"/>
      <c r="GXA109" s="921"/>
      <c r="GXB109" s="921"/>
      <c r="GXC109" s="921"/>
      <c r="GXD109" s="921"/>
      <c r="GXE109" s="921"/>
      <c r="GXF109" s="921"/>
      <c r="GXG109" s="921"/>
      <c r="GXH109" s="921"/>
      <c r="GXI109" s="921"/>
      <c r="GXJ109" s="921"/>
      <c r="GXK109" s="921"/>
      <c r="GXL109" s="921"/>
      <c r="GXM109" s="921"/>
      <c r="GXN109" s="921"/>
      <c r="GXO109" s="921"/>
      <c r="GXP109" s="921"/>
      <c r="GXQ109" s="921"/>
      <c r="GXR109" s="921"/>
      <c r="GXS109" s="921"/>
      <c r="GXT109" s="921"/>
      <c r="GXU109" s="921"/>
      <c r="GXV109" s="921"/>
      <c r="GXW109" s="921"/>
      <c r="GXX109" s="921"/>
      <c r="GXY109" s="921"/>
      <c r="GXZ109" s="921"/>
      <c r="GYA109" s="921"/>
      <c r="GYB109" s="921"/>
      <c r="GYC109" s="921"/>
      <c r="GYD109" s="921"/>
      <c r="GYE109" s="921"/>
      <c r="GYF109" s="921"/>
      <c r="GYG109" s="921"/>
      <c r="GYH109" s="921"/>
      <c r="GYI109" s="921"/>
      <c r="GYJ109" s="921"/>
      <c r="GYK109" s="921"/>
      <c r="GYL109" s="921"/>
      <c r="GYM109" s="921"/>
      <c r="GYN109" s="921"/>
      <c r="GYO109" s="921"/>
      <c r="GYP109" s="921"/>
      <c r="GYQ109" s="921"/>
      <c r="GYR109" s="921"/>
      <c r="GYS109" s="921"/>
      <c r="GYT109" s="921"/>
      <c r="GYU109" s="921"/>
      <c r="GYV109" s="921"/>
      <c r="GYW109" s="921"/>
      <c r="GYX109" s="921"/>
      <c r="GYY109" s="921"/>
      <c r="GYZ109" s="921"/>
      <c r="GZA109" s="921"/>
      <c r="GZB109" s="921"/>
      <c r="GZC109" s="921"/>
      <c r="GZD109" s="921"/>
      <c r="GZE109" s="921"/>
      <c r="GZF109" s="921"/>
      <c r="GZG109" s="921"/>
      <c r="GZH109" s="921"/>
      <c r="GZI109" s="921"/>
      <c r="GZJ109" s="921"/>
      <c r="GZK109" s="921"/>
      <c r="GZL109" s="921"/>
      <c r="GZM109" s="921"/>
      <c r="GZN109" s="921"/>
      <c r="GZO109" s="921"/>
      <c r="GZP109" s="921"/>
      <c r="GZQ109" s="921"/>
      <c r="GZR109" s="921"/>
      <c r="GZS109" s="921"/>
      <c r="GZT109" s="921"/>
      <c r="GZU109" s="921"/>
      <c r="GZV109" s="921"/>
      <c r="GZW109" s="921"/>
      <c r="GZX109" s="921"/>
      <c r="GZY109" s="921"/>
      <c r="GZZ109" s="921"/>
      <c r="HAA109" s="921"/>
      <c r="HAB109" s="921"/>
      <c r="HAC109" s="921"/>
      <c r="HAD109" s="921"/>
      <c r="HAE109" s="921"/>
      <c r="HAF109" s="921"/>
      <c r="HAG109" s="921"/>
      <c r="HAH109" s="921"/>
      <c r="HAI109" s="921"/>
      <c r="HAJ109" s="921"/>
      <c r="HAK109" s="921"/>
      <c r="HAL109" s="921"/>
      <c r="HAM109" s="921"/>
      <c r="HAN109" s="921"/>
      <c r="HAO109" s="921"/>
      <c r="HAP109" s="921"/>
      <c r="HAQ109" s="921"/>
      <c r="HAR109" s="921"/>
      <c r="HAS109" s="921"/>
      <c r="HAT109" s="921"/>
      <c r="HAU109" s="921"/>
      <c r="HAV109" s="921"/>
      <c r="HAW109" s="921"/>
      <c r="HAX109" s="921"/>
      <c r="HAY109" s="921"/>
      <c r="HAZ109" s="921"/>
      <c r="HBA109" s="921"/>
      <c r="HBB109" s="921"/>
      <c r="HBC109" s="921"/>
      <c r="HBD109" s="921"/>
      <c r="HBE109" s="921"/>
      <c r="HBF109" s="921"/>
      <c r="HBG109" s="921"/>
      <c r="HBH109" s="921"/>
      <c r="HBI109" s="921"/>
      <c r="HBJ109" s="921"/>
      <c r="HBK109" s="921"/>
      <c r="HBL109" s="921"/>
      <c r="HBM109" s="921"/>
      <c r="HBN109" s="921"/>
      <c r="HBO109" s="921"/>
      <c r="HBP109" s="921"/>
      <c r="HBQ109" s="921"/>
      <c r="HBR109" s="921"/>
      <c r="HBS109" s="921"/>
      <c r="HBT109" s="921"/>
      <c r="HBU109" s="921"/>
      <c r="HBV109" s="921"/>
      <c r="HBW109" s="921"/>
      <c r="HBX109" s="921"/>
      <c r="HBY109" s="921"/>
      <c r="HBZ109" s="921"/>
      <c r="HCA109" s="921"/>
      <c r="HCB109" s="921"/>
      <c r="HCC109" s="921"/>
      <c r="HCD109" s="921"/>
      <c r="HCE109" s="921"/>
      <c r="HCF109" s="921"/>
      <c r="HCG109" s="921"/>
      <c r="HCH109" s="921"/>
      <c r="HCI109" s="921"/>
      <c r="HCJ109" s="921"/>
      <c r="HCK109" s="921"/>
      <c r="HCL109" s="921"/>
      <c r="HCM109" s="921"/>
      <c r="HCN109" s="921"/>
      <c r="HCO109" s="921"/>
      <c r="HCP109" s="921"/>
      <c r="HCQ109" s="921"/>
      <c r="HCR109" s="921"/>
      <c r="HCS109" s="921"/>
      <c r="HCT109" s="921"/>
      <c r="HCU109" s="921"/>
      <c r="HCV109" s="921"/>
      <c r="HCW109" s="921"/>
      <c r="HCX109" s="921"/>
      <c r="HCY109" s="921"/>
      <c r="HCZ109" s="921"/>
      <c r="HDA109" s="921"/>
      <c r="HDB109" s="921"/>
      <c r="HDC109" s="921"/>
      <c r="HDD109" s="921"/>
      <c r="HDE109" s="921"/>
      <c r="HDF109" s="921"/>
      <c r="HDG109" s="921"/>
      <c r="HDH109" s="921"/>
      <c r="HDI109" s="921"/>
      <c r="HDJ109" s="921"/>
      <c r="HDK109" s="921"/>
      <c r="HDL109" s="921"/>
      <c r="HDM109" s="921"/>
      <c r="HDN109" s="921"/>
      <c r="HDO109" s="921"/>
      <c r="HDP109" s="921"/>
      <c r="HDQ109" s="921"/>
      <c r="HDR109" s="921"/>
      <c r="HDS109" s="921"/>
      <c r="HDT109" s="921"/>
      <c r="HDU109" s="921"/>
      <c r="HDV109" s="921"/>
      <c r="HDW109" s="921"/>
      <c r="HDX109" s="921"/>
      <c r="HDY109" s="921"/>
      <c r="HDZ109" s="921"/>
      <c r="HEA109" s="921"/>
      <c r="HEB109" s="921"/>
      <c r="HEC109" s="921"/>
      <c r="HED109" s="921"/>
      <c r="HEE109" s="921"/>
      <c r="HEF109" s="921"/>
      <c r="HEG109" s="921"/>
      <c r="HEH109" s="921"/>
      <c r="HEI109" s="921"/>
      <c r="HEJ109" s="921"/>
      <c r="HEK109" s="921"/>
      <c r="HEL109" s="921"/>
      <c r="HEM109" s="921"/>
      <c r="HEN109" s="921"/>
      <c r="HEO109" s="921"/>
      <c r="HEP109" s="921"/>
      <c r="HEQ109" s="921"/>
      <c r="HER109" s="921"/>
      <c r="HES109" s="921"/>
      <c r="HET109" s="921"/>
      <c r="HEU109" s="921"/>
      <c r="HEV109" s="921"/>
      <c r="HEW109" s="921"/>
      <c r="HEX109" s="921"/>
      <c r="HEY109" s="921"/>
      <c r="HEZ109" s="921"/>
      <c r="HFA109" s="921"/>
      <c r="HFB109" s="921"/>
      <c r="HFC109" s="921"/>
      <c r="HFD109" s="921"/>
      <c r="HFE109" s="921"/>
      <c r="HFF109" s="921"/>
      <c r="HFG109" s="921"/>
      <c r="HFH109" s="921"/>
      <c r="HFI109" s="921"/>
      <c r="HFJ109" s="921"/>
      <c r="HFK109" s="921"/>
      <c r="HFL109" s="921"/>
      <c r="HFM109" s="921"/>
      <c r="HFN109" s="921"/>
      <c r="HFO109" s="921"/>
      <c r="HFP109" s="921"/>
      <c r="HFQ109" s="921"/>
      <c r="HFR109" s="921"/>
      <c r="HFS109" s="921"/>
      <c r="HFT109" s="921"/>
      <c r="HFU109" s="921"/>
      <c r="HFV109" s="921"/>
      <c r="HFW109" s="921"/>
      <c r="HFX109" s="921"/>
      <c r="HFY109" s="921"/>
      <c r="HFZ109" s="921"/>
      <c r="HGA109" s="921"/>
      <c r="HGB109" s="921"/>
      <c r="HGC109" s="921"/>
      <c r="HGD109" s="921"/>
      <c r="HGE109" s="921"/>
      <c r="HGF109" s="921"/>
      <c r="HGG109" s="921"/>
      <c r="HGH109" s="921"/>
      <c r="HGI109" s="921"/>
      <c r="HGJ109" s="921"/>
      <c r="HGK109" s="921"/>
      <c r="HGL109" s="921"/>
      <c r="HGM109" s="921"/>
      <c r="HGN109" s="921"/>
      <c r="HGO109" s="921"/>
      <c r="HGP109" s="921"/>
      <c r="HGQ109" s="921"/>
      <c r="HGR109" s="921"/>
      <c r="HGS109" s="921"/>
      <c r="HGT109" s="921"/>
      <c r="HGU109" s="921"/>
      <c r="HGV109" s="921"/>
      <c r="HGW109" s="921"/>
      <c r="HGX109" s="921"/>
      <c r="HGY109" s="921"/>
      <c r="HGZ109" s="921"/>
      <c r="HHA109" s="921"/>
      <c r="HHB109" s="921"/>
      <c r="HHC109" s="921"/>
      <c r="HHD109" s="921"/>
      <c r="HHE109" s="921"/>
      <c r="HHF109" s="921"/>
      <c r="HHG109" s="921"/>
      <c r="HHH109" s="921"/>
      <c r="HHI109" s="921"/>
      <c r="HHJ109" s="921"/>
      <c r="HHK109" s="921"/>
      <c r="HHL109" s="921"/>
      <c r="HHM109" s="921"/>
      <c r="HHN109" s="921"/>
      <c r="HHO109" s="921"/>
      <c r="HHP109" s="921"/>
      <c r="HHQ109" s="921"/>
      <c r="HHR109" s="921"/>
      <c r="HHS109" s="921"/>
      <c r="HHT109" s="921"/>
      <c r="HHU109" s="921"/>
      <c r="HHV109" s="921"/>
      <c r="HHW109" s="921"/>
      <c r="HHX109" s="921"/>
      <c r="HHY109" s="921"/>
      <c r="HHZ109" s="921"/>
      <c r="HIA109" s="921"/>
      <c r="HIB109" s="921"/>
      <c r="HIC109" s="921"/>
      <c r="HID109" s="921"/>
      <c r="HIE109" s="921"/>
      <c r="HIF109" s="921"/>
      <c r="HIG109" s="921"/>
      <c r="HIH109" s="921"/>
      <c r="HII109" s="921"/>
      <c r="HIJ109" s="921"/>
      <c r="HIK109" s="921"/>
      <c r="HIL109" s="921"/>
      <c r="HIM109" s="921"/>
      <c r="HIN109" s="921"/>
      <c r="HIO109" s="921"/>
      <c r="HIP109" s="921"/>
      <c r="HIQ109" s="921"/>
      <c r="HIR109" s="921"/>
      <c r="HIS109" s="921"/>
      <c r="HIT109" s="921"/>
      <c r="HIU109" s="921"/>
      <c r="HIV109" s="921"/>
      <c r="HIW109" s="921"/>
      <c r="HIX109" s="921"/>
      <c r="HIY109" s="921"/>
      <c r="HIZ109" s="921"/>
      <c r="HJA109" s="921"/>
      <c r="HJB109" s="921"/>
      <c r="HJC109" s="921"/>
      <c r="HJD109" s="921"/>
      <c r="HJE109" s="921"/>
      <c r="HJF109" s="921"/>
      <c r="HJG109" s="921"/>
      <c r="HJH109" s="921"/>
      <c r="HJI109" s="921"/>
      <c r="HJJ109" s="921"/>
      <c r="HJK109" s="921"/>
      <c r="HJL109" s="921"/>
      <c r="HJM109" s="921"/>
      <c r="HJN109" s="921"/>
      <c r="HJO109" s="921"/>
      <c r="HJP109" s="921"/>
      <c r="HJQ109" s="921"/>
      <c r="HJR109" s="921"/>
      <c r="HJS109" s="921"/>
      <c r="HJT109" s="921"/>
      <c r="HJU109" s="921"/>
      <c r="HJV109" s="921"/>
      <c r="HJW109" s="921"/>
      <c r="HJX109" s="921"/>
      <c r="HJY109" s="921"/>
      <c r="HJZ109" s="921"/>
      <c r="HKA109" s="921"/>
      <c r="HKB109" s="921"/>
      <c r="HKC109" s="921"/>
      <c r="HKD109" s="921"/>
      <c r="HKE109" s="921"/>
      <c r="HKF109" s="921"/>
      <c r="HKG109" s="921"/>
      <c r="HKH109" s="921"/>
      <c r="HKI109" s="921"/>
      <c r="HKJ109" s="921"/>
      <c r="HKK109" s="921"/>
      <c r="HKL109" s="921"/>
      <c r="HKM109" s="921"/>
      <c r="HKN109" s="921"/>
      <c r="HKO109" s="921"/>
      <c r="HKP109" s="921"/>
      <c r="HKQ109" s="921"/>
      <c r="HKR109" s="921"/>
      <c r="HKS109" s="921"/>
      <c r="HKT109" s="921"/>
      <c r="HKU109" s="921"/>
      <c r="HKV109" s="921"/>
      <c r="HKW109" s="921"/>
      <c r="HKX109" s="921"/>
      <c r="HKY109" s="921"/>
      <c r="HKZ109" s="921"/>
      <c r="HLA109" s="921"/>
      <c r="HLB109" s="921"/>
      <c r="HLC109" s="921"/>
      <c r="HLD109" s="921"/>
      <c r="HLE109" s="921"/>
      <c r="HLF109" s="921"/>
      <c r="HLG109" s="921"/>
      <c r="HLH109" s="921"/>
      <c r="HLI109" s="921"/>
      <c r="HLJ109" s="921"/>
      <c r="HLK109" s="921"/>
      <c r="HLL109" s="921"/>
      <c r="HLM109" s="921"/>
      <c r="HLN109" s="921"/>
      <c r="HLO109" s="921"/>
      <c r="HLP109" s="921"/>
      <c r="HLQ109" s="921"/>
      <c r="HLR109" s="921"/>
      <c r="HLS109" s="921"/>
      <c r="HLT109" s="921"/>
      <c r="HLU109" s="921"/>
      <c r="HLV109" s="921"/>
      <c r="HLW109" s="921"/>
      <c r="HLX109" s="921"/>
      <c r="HLY109" s="921"/>
      <c r="HLZ109" s="921"/>
      <c r="HMA109" s="921"/>
      <c r="HMB109" s="921"/>
      <c r="HMC109" s="921"/>
      <c r="HMD109" s="921"/>
      <c r="HME109" s="921"/>
      <c r="HMF109" s="921"/>
      <c r="HMG109" s="921"/>
      <c r="HMH109" s="921"/>
      <c r="HMI109" s="921"/>
      <c r="HMJ109" s="921"/>
      <c r="HMK109" s="921"/>
      <c r="HML109" s="921"/>
      <c r="HMM109" s="921"/>
      <c r="HMN109" s="921"/>
      <c r="HMO109" s="921"/>
      <c r="HMP109" s="921"/>
      <c r="HMQ109" s="921"/>
      <c r="HMR109" s="921"/>
      <c r="HMS109" s="921"/>
      <c r="HMT109" s="921"/>
      <c r="HMU109" s="921"/>
      <c r="HMV109" s="921"/>
      <c r="HMW109" s="921"/>
      <c r="HMX109" s="921"/>
      <c r="HMY109" s="921"/>
      <c r="HMZ109" s="921"/>
      <c r="HNA109" s="921"/>
      <c r="HNB109" s="921"/>
      <c r="HNC109" s="921"/>
      <c r="HND109" s="921"/>
      <c r="HNE109" s="921"/>
      <c r="HNF109" s="921"/>
      <c r="HNG109" s="921"/>
      <c r="HNH109" s="921"/>
      <c r="HNI109" s="921"/>
      <c r="HNJ109" s="921"/>
      <c r="HNK109" s="921"/>
      <c r="HNL109" s="921"/>
      <c r="HNM109" s="921"/>
      <c r="HNN109" s="921"/>
      <c r="HNO109" s="921"/>
      <c r="HNP109" s="921"/>
      <c r="HNQ109" s="921"/>
      <c r="HNR109" s="921"/>
      <c r="HNS109" s="921"/>
      <c r="HNT109" s="921"/>
      <c r="HNU109" s="921"/>
      <c r="HNV109" s="921"/>
      <c r="HNW109" s="921"/>
      <c r="HNX109" s="921"/>
      <c r="HNY109" s="921"/>
      <c r="HNZ109" s="921"/>
      <c r="HOA109" s="921"/>
      <c r="HOB109" s="921"/>
      <c r="HOC109" s="921"/>
      <c r="HOD109" s="921"/>
      <c r="HOE109" s="921"/>
      <c r="HOF109" s="921"/>
      <c r="HOG109" s="921"/>
      <c r="HOH109" s="921"/>
      <c r="HOI109" s="921"/>
      <c r="HOJ109" s="921"/>
      <c r="HOK109" s="921"/>
      <c r="HOL109" s="921"/>
      <c r="HOM109" s="921"/>
      <c r="HON109" s="921"/>
      <c r="HOO109" s="921"/>
      <c r="HOP109" s="921"/>
      <c r="HOQ109" s="921"/>
      <c r="HOR109" s="921"/>
      <c r="HOS109" s="921"/>
      <c r="HOT109" s="921"/>
      <c r="HOU109" s="921"/>
      <c r="HOV109" s="921"/>
      <c r="HOW109" s="921"/>
      <c r="HOX109" s="921"/>
      <c r="HOY109" s="921"/>
      <c r="HOZ109" s="921"/>
      <c r="HPA109" s="921"/>
      <c r="HPB109" s="921"/>
      <c r="HPC109" s="921"/>
      <c r="HPD109" s="921"/>
      <c r="HPE109" s="921"/>
      <c r="HPF109" s="921"/>
      <c r="HPG109" s="921"/>
      <c r="HPH109" s="921"/>
      <c r="HPI109" s="921"/>
      <c r="HPJ109" s="921"/>
      <c r="HPK109" s="921"/>
      <c r="HPL109" s="921"/>
      <c r="HPM109" s="921"/>
      <c r="HPN109" s="921"/>
      <c r="HPO109" s="921"/>
      <c r="HPP109" s="921"/>
      <c r="HPQ109" s="921"/>
      <c r="HPR109" s="921"/>
      <c r="HPS109" s="921"/>
      <c r="HPT109" s="921"/>
      <c r="HPU109" s="921"/>
      <c r="HPV109" s="921"/>
      <c r="HPW109" s="921"/>
      <c r="HPX109" s="921"/>
      <c r="HPY109" s="921"/>
      <c r="HPZ109" s="921"/>
      <c r="HQA109" s="921"/>
      <c r="HQB109" s="921"/>
      <c r="HQC109" s="921"/>
      <c r="HQD109" s="921"/>
      <c r="HQE109" s="921"/>
      <c r="HQF109" s="921"/>
      <c r="HQG109" s="921"/>
      <c r="HQH109" s="921"/>
      <c r="HQI109" s="921"/>
      <c r="HQJ109" s="921"/>
      <c r="HQK109" s="921"/>
      <c r="HQL109" s="921"/>
      <c r="HQM109" s="921"/>
      <c r="HQN109" s="921"/>
      <c r="HQO109" s="921"/>
      <c r="HQP109" s="921"/>
      <c r="HQQ109" s="921"/>
      <c r="HQR109" s="921"/>
      <c r="HQS109" s="921"/>
      <c r="HQT109" s="921"/>
      <c r="HQU109" s="921"/>
      <c r="HQV109" s="921"/>
      <c r="HQW109" s="921"/>
      <c r="HQX109" s="921"/>
      <c r="HQY109" s="921"/>
      <c r="HQZ109" s="921"/>
      <c r="HRA109" s="921"/>
      <c r="HRB109" s="921"/>
      <c r="HRC109" s="921"/>
      <c r="HRD109" s="921"/>
      <c r="HRE109" s="921"/>
      <c r="HRF109" s="921"/>
      <c r="HRG109" s="921"/>
      <c r="HRH109" s="921"/>
      <c r="HRI109" s="921"/>
      <c r="HRJ109" s="921"/>
      <c r="HRK109" s="921"/>
      <c r="HRL109" s="921"/>
      <c r="HRM109" s="921"/>
      <c r="HRN109" s="921"/>
      <c r="HRO109" s="921"/>
      <c r="HRP109" s="921"/>
      <c r="HRQ109" s="921"/>
      <c r="HRR109" s="921"/>
      <c r="HRS109" s="921"/>
      <c r="HRT109" s="921"/>
      <c r="HRU109" s="921"/>
      <c r="HRV109" s="921"/>
      <c r="HRW109" s="921"/>
      <c r="HRX109" s="921"/>
      <c r="HRY109" s="921"/>
      <c r="HRZ109" s="921"/>
      <c r="HSA109" s="921"/>
      <c r="HSB109" s="921"/>
      <c r="HSC109" s="921"/>
      <c r="HSD109" s="921"/>
      <c r="HSE109" s="921"/>
      <c r="HSF109" s="921"/>
      <c r="HSG109" s="921"/>
      <c r="HSH109" s="921"/>
      <c r="HSI109" s="921"/>
      <c r="HSJ109" s="921"/>
      <c r="HSK109" s="921"/>
      <c r="HSL109" s="921"/>
      <c r="HSM109" s="921"/>
      <c r="HSN109" s="921"/>
      <c r="HSO109" s="921"/>
      <c r="HSP109" s="921"/>
      <c r="HSQ109" s="921"/>
      <c r="HSR109" s="921"/>
      <c r="HSS109" s="921"/>
      <c r="HST109" s="921"/>
      <c r="HSU109" s="921"/>
      <c r="HSV109" s="921"/>
      <c r="HSW109" s="921"/>
      <c r="HSX109" s="921"/>
      <c r="HSY109" s="921"/>
      <c r="HSZ109" s="921"/>
      <c r="HTA109" s="921"/>
      <c r="HTB109" s="921"/>
      <c r="HTC109" s="921"/>
      <c r="HTD109" s="921"/>
      <c r="HTE109" s="921"/>
      <c r="HTF109" s="921"/>
      <c r="HTG109" s="921"/>
      <c r="HTH109" s="921"/>
      <c r="HTI109" s="921"/>
      <c r="HTJ109" s="921"/>
      <c r="HTK109" s="921"/>
      <c r="HTL109" s="921"/>
      <c r="HTM109" s="921"/>
      <c r="HTN109" s="921"/>
      <c r="HTO109" s="921"/>
      <c r="HTP109" s="921"/>
      <c r="HTQ109" s="921"/>
      <c r="HTR109" s="921"/>
      <c r="HTS109" s="921"/>
      <c r="HTT109" s="921"/>
      <c r="HTU109" s="921"/>
      <c r="HTV109" s="921"/>
      <c r="HTW109" s="921"/>
      <c r="HTX109" s="921"/>
      <c r="HTY109" s="921"/>
      <c r="HTZ109" s="921"/>
      <c r="HUA109" s="921"/>
      <c r="HUB109" s="921"/>
      <c r="HUC109" s="921"/>
      <c r="HUD109" s="921"/>
      <c r="HUE109" s="921"/>
      <c r="HUF109" s="921"/>
      <c r="HUG109" s="921"/>
      <c r="HUH109" s="921"/>
      <c r="HUI109" s="921"/>
      <c r="HUJ109" s="921"/>
      <c r="HUK109" s="921"/>
      <c r="HUL109" s="921"/>
      <c r="HUM109" s="921"/>
      <c r="HUN109" s="921"/>
      <c r="HUO109" s="921"/>
      <c r="HUP109" s="921"/>
      <c r="HUQ109" s="921"/>
      <c r="HUR109" s="921"/>
      <c r="HUS109" s="921"/>
      <c r="HUT109" s="921"/>
      <c r="HUU109" s="921"/>
      <c r="HUV109" s="921"/>
      <c r="HUW109" s="921"/>
      <c r="HUX109" s="921"/>
      <c r="HUY109" s="921"/>
      <c r="HUZ109" s="921"/>
      <c r="HVA109" s="921"/>
      <c r="HVB109" s="921"/>
      <c r="HVC109" s="921"/>
      <c r="HVD109" s="921"/>
      <c r="HVE109" s="921"/>
      <c r="HVF109" s="921"/>
      <c r="HVG109" s="921"/>
      <c r="HVH109" s="921"/>
      <c r="HVI109" s="921"/>
      <c r="HVJ109" s="921"/>
      <c r="HVK109" s="921"/>
      <c r="HVL109" s="921"/>
      <c r="HVM109" s="921"/>
      <c r="HVN109" s="921"/>
      <c r="HVO109" s="921"/>
      <c r="HVP109" s="921"/>
      <c r="HVQ109" s="921"/>
      <c r="HVR109" s="921"/>
      <c r="HVS109" s="921"/>
      <c r="HVT109" s="921"/>
      <c r="HVU109" s="921"/>
      <c r="HVV109" s="921"/>
      <c r="HVW109" s="921"/>
      <c r="HVX109" s="921"/>
      <c r="HVY109" s="921"/>
      <c r="HVZ109" s="921"/>
      <c r="HWA109" s="921"/>
      <c r="HWB109" s="921"/>
      <c r="HWC109" s="921"/>
      <c r="HWD109" s="921"/>
      <c r="HWE109" s="921"/>
      <c r="HWF109" s="921"/>
      <c r="HWG109" s="921"/>
      <c r="HWH109" s="921"/>
      <c r="HWI109" s="921"/>
      <c r="HWJ109" s="921"/>
      <c r="HWK109" s="921"/>
      <c r="HWL109" s="921"/>
      <c r="HWM109" s="921"/>
      <c r="HWN109" s="921"/>
      <c r="HWO109" s="921"/>
      <c r="HWP109" s="921"/>
      <c r="HWQ109" s="921"/>
      <c r="HWR109" s="921"/>
      <c r="HWS109" s="921"/>
      <c r="HWT109" s="921"/>
      <c r="HWU109" s="921"/>
      <c r="HWV109" s="921"/>
      <c r="HWW109" s="921"/>
      <c r="HWX109" s="921"/>
      <c r="HWY109" s="921"/>
      <c r="HWZ109" s="921"/>
      <c r="HXA109" s="921"/>
      <c r="HXB109" s="921"/>
      <c r="HXC109" s="921"/>
      <c r="HXD109" s="921"/>
      <c r="HXE109" s="921"/>
      <c r="HXF109" s="921"/>
      <c r="HXG109" s="921"/>
      <c r="HXH109" s="921"/>
      <c r="HXI109" s="921"/>
      <c r="HXJ109" s="921"/>
      <c r="HXK109" s="921"/>
      <c r="HXL109" s="921"/>
      <c r="HXM109" s="921"/>
      <c r="HXN109" s="921"/>
      <c r="HXO109" s="921"/>
      <c r="HXP109" s="921"/>
      <c r="HXQ109" s="921"/>
      <c r="HXR109" s="921"/>
      <c r="HXS109" s="921"/>
      <c r="HXT109" s="921"/>
      <c r="HXU109" s="921"/>
      <c r="HXV109" s="921"/>
      <c r="HXW109" s="921"/>
      <c r="HXX109" s="921"/>
      <c r="HXY109" s="921"/>
      <c r="HXZ109" s="921"/>
      <c r="HYA109" s="921"/>
      <c r="HYB109" s="921"/>
      <c r="HYC109" s="921"/>
      <c r="HYD109" s="921"/>
      <c r="HYE109" s="921"/>
      <c r="HYF109" s="921"/>
      <c r="HYG109" s="921"/>
      <c r="HYH109" s="921"/>
      <c r="HYI109" s="921"/>
      <c r="HYJ109" s="921"/>
      <c r="HYK109" s="921"/>
      <c r="HYL109" s="921"/>
      <c r="HYM109" s="921"/>
      <c r="HYN109" s="921"/>
      <c r="HYO109" s="921"/>
      <c r="HYP109" s="921"/>
      <c r="HYQ109" s="921"/>
      <c r="HYR109" s="921"/>
      <c r="HYS109" s="921"/>
      <c r="HYT109" s="921"/>
      <c r="HYU109" s="921"/>
      <c r="HYV109" s="921"/>
      <c r="HYW109" s="921"/>
      <c r="HYX109" s="921"/>
      <c r="HYY109" s="921"/>
      <c r="HYZ109" s="921"/>
      <c r="HZA109" s="921"/>
      <c r="HZB109" s="921"/>
      <c r="HZC109" s="921"/>
      <c r="HZD109" s="921"/>
      <c r="HZE109" s="921"/>
      <c r="HZF109" s="921"/>
      <c r="HZG109" s="921"/>
      <c r="HZH109" s="921"/>
      <c r="HZI109" s="921"/>
      <c r="HZJ109" s="921"/>
      <c r="HZK109" s="921"/>
      <c r="HZL109" s="921"/>
      <c r="HZM109" s="921"/>
      <c r="HZN109" s="921"/>
      <c r="HZO109" s="921"/>
      <c r="HZP109" s="921"/>
      <c r="HZQ109" s="921"/>
      <c r="HZR109" s="921"/>
      <c r="HZS109" s="921"/>
      <c r="HZT109" s="921"/>
      <c r="HZU109" s="921"/>
      <c r="HZV109" s="921"/>
      <c r="HZW109" s="921"/>
      <c r="HZX109" s="921"/>
      <c r="HZY109" s="921"/>
      <c r="HZZ109" s="921"/>
      <c r="IAA109" s="921"/>
      <c r="IAB109" s="921"/>
      <c r="IAC109" s="921"/>
      <c r="IAD109" s="921"/>
      <c r="IAE109" s="921"/>
      <c r="IAF109" s="921"/>
      <c r="IAG109" s="921"/>
      <c r="IAH109" s="921"/>
      <c r="IAI109" s="921"/>
      <c r="IAJ109" s="921"/>
      <c r="IAK109" s="921"/>
      <c r="IAL109" s="921"/>
      <c r="IAM109" s="921"/>
      <c r="IAN109" s="921"/>
      <c r="IAO109" s="921"/>
      <c r="IAP109" s="921"/>
      <c r="IAQ109" s="921"/>
      <c r="IAR109" s="921"/>
      <c r="IAS109" s="921"/>
      <c r="IAT109" s="921"/>
      <c r="IAU109" s="921"/>
      <c r="IAV109" s="921"/>
      <c r="IAW109" s="921"/>
      <c r="IAX109" s="921"/>
      <c r="IAY109" s="921"/>
      <c r="IAZ109" s="921"/>
      <c r="IBA109" s="921"/>
      <c r="IBB109" s="921"/>
      <c r="IBC109" s="921"/>
      <c r="IBD109" s="921"/>
      <c r="IBE109" s="921"/>
      <c r="IBF109" s="921"/>
      <c r="IBG109" s="921"/>
      <c r="IBH109" s="921"/>
      <c r="IBI109" s="921"/>
      <c r="IBJ109" s="921"/>
      <c r="IBK109" s="921"/>
      <c r="IBL109" s="921"/>
      <c r="IBM109" s="921"/>
      <c r="IBN109" s="921"/>
      <c r="IBO109" s="921"/>
      <c r="IBP109" s="921"/>
      <c r="IBQ109" s="921"/>
      <c r="IBR109" s="921"/>
      <c r="IBS109" s="921"/>
      <c r="IBT109" s="921"/>
      <c r="IBU109" s="921"/>
      <c r="IBV109" s="921"/>
      <c r="IBW109" s="921"/>
      <c r="IBX109" s="921"/>
      <c r="IBY109" s="921"/>
      <c r="IBZ109" s="921"/>
      <c r="ICA109" s="921"/>
      <c r="ICB109" s="921"/>
      <c r="ICC109" s="921"/>
      <c r="ICD109" s="921"/>
      <c r="ICE109" s="921"/>
      <c r="ICF109" s="921"/>
      <c r="ICG109" s="921"/>
      <c r="ICH109" s="921"/>
      <c r="ICI109" s="921"/>
      <c r="ICJ109" s="921"/>
      <c r="ICK109" s="921"/>
      <c r="ICL109" s="921"/>
      <c r="ICM109" s="921"/>
      <c r="ICN109" s="921"/>
      <c r="ICO109" s="921"/>
      <c r="ICP109" s="921"/>
      <c r="ICQ109" s="921"/>
      <c r="ICR109" s="921"/>
      <c r="ICS109" s="921"/>
      <c r="ICT109" s="921"/>
      <c r="ICU109" s="921"/>
      <c r="ICV109" s="921"/>
      <c r="ICW109" s="921"/>
      <c r="ICX109" s="921"/>
      <c r="ICY109" s="921"/>
      <c r="ICZ109" s="921"/>
      <c r="IDA109" s="921"/>
      <c r="IDB109" s="921"/>
      <c r="IDC109" s="921"/>
      <c r="IDD109" s="921"/>
      <c r="IDE109" s="921"/>
      <c r="IDF109" s="921"/>
      <c r="IDG109" s="921"/>
      <c r="IDH109" s="921"/>
      <c r="IDI109" s="921"/>
      <c r="IDJ109" s="921"/>
      <c r="IDK109" s="921"/>
      <c r="IDL109" s="921"/>
      <c r="IDM109" s="921"/>
      <c r="IDN109" s="921"/>
      <c r="IDO109" s="921"/>
      <c r="IDP109" s="921"/>
      <c r="IDQ109" s="921"/>
      <c r="IDR109" s="921"/>
      <c r="IDS109" s="921"/>
      <c r="IDT109" s="921"/>
      <c r="IDU109" s="921"/>
      <c r="IDV109" s="921"/>
      <c r="IDW109" s="921"/>
      <c r="IDX109" s="921"/>
      <c r="IDY109" s="921"/>
      <c r="IDZ109" s="921"/>
      <c r="IEA109" s="921"/>
      <c r="IEB109" s="921"/>
      <c r="IEC109" s="921"/>
      <c r="IED109" s="921"/>
      <c r="IEE109" s="921"/>
      <c r="IEF109" s="921"/>
      <c r="IEG109" s="921"/>
      <c r="IEH109" s="921"/>
      <c r="IEI109" s="921"/>
      <c r="IEJ109" s="921"/>
      <c r="IEK109" s="921"/>
      <c r="IEL109" s="921"/>
      <c r="IEM109" s="921"/>
      <c r="IEN109" s="921"/>
      <c r="IEO109" s="921"/>
      <c r="IEP109" s="921"/>
      <c r="IEQ109" s="921"/>
      <c r="IER109" s="921"/>
      <c r="IES109" s="921"/>
      <c r="IET109" s="921"/>
      <c r="IEU109" s="921"/>
      <c r="IEV109" s="921"/>
      <c r="IEW109" s="921"/>
      <c r="IEX109" s="921"/>
      <c r="IEY109" s="921"/>
      <c r="IEZ109" s="921"/>
      <c r="IFA109" s="921"/>
      <c r="IFB109" s="921"/>
      <c r="IFC109" s="921"/>
      <c r="IFD109" s="921"/>
      <c r="IFE109" s="921"/>
      <c r="IFF109" s="921"/>
      <c r="IFG109" s="921"/>
      <c r="IFH109" s="921"/>
      <c r="IFI109" s="921"/>
      <c r="IFJ109" s="921"/>
      <c r="IFK109" s="921"/>
      <c r="IFL109" s="921"/>
      <c r="IFM109" s="921"/>
      <c r="IFN109" s="921"/>
      <c r="IFO109" s="921"/>
      <c r="IFP109" s="921"/>
      <c r="IFQ109" s="921"/>
      <c r="IFR109" s="921"/>
      <c r="IFS109" s="921"/>
      <c r="IFT109" s="921"/>
      <c r="IFU109" s="921"/>
      <c r="IFV109" s="921"/>
      <c r="IFW109" s="921"/>
      <c r="IFX109" s="921"/>
      <c r="IFY109" s="921"/>
      <c r="IFZ109" s="921"/>
      <c r="IGA109" s="921"/>
      <c r="IGB109" s="921"/>
      <c r="IGC109" s="921"/>
      <c r="IGD109" s="921"/>
      <c r="IGE109" s="921"/>
      <c r="IGF109" s="921"/>
      <c r="IGG109" s="921"/>
      <c r="IGH109" s="921"/>
      <c r="IGI109" s="921"/>
      <c r="IGJ109" s="921"/>
      <c r="IGK109" s="921"/>
      <c r="IGL109" s="921"/>
      <c r="IGM109" s="921"/>
      <c r="IGN109" s="921"/>
      <c r="IGO109" s="921"/>
      <c r="IGP109" s="921"/>
      <c r="IGQ109" s="921"/>
      <c r="IGR109" s="921"/>
      <c r="IGS109" s="921"/>
      <c r="IGT109" s="921"/>
      <c r="IGU109" s="921"/>
      <c r="IGV109" s="921"/>
      <c r="IGW109" s="921"/>
      <c r="IGX109" s="921"/>
      <c r="IGY109" s="921"/>
      <c r="IGZ109" s="921"/>
      <c r="IHA109" s="921"/>
      <c r="IHB109" s="921"/>
      <c r="IHC109" s="921"/>
      <c r="IHD109" s="921"/>
      <c r="IHE109" s="921"/>
      <c r="IHF109" s="921"/>
      <c r="IHG109" s="921"/>
      <c r="IHH109" s="921"/>
      <c r="IHI109" s="921"/>
      <c r="IHJ109" s="921"/>
      <c r="IHK109" s="921"/>
      <c r="IHL109" s="921"/>
      <c r="IHM109" s="921"/>
      <c r="IHN109" s="921"/>
      <c r="IHO109" s="921"/>
      <c r="IHP109" s="921"/>
      <c r="IHQ109" s="921"/>
      <c r="IHR109" s="921"/>
      <c r="IHS109" s="921"/>
      <c r="IHT109" s="921"/>
      <c r="IHU109" s="921"/>
      <c r="IHV109" s="921"/>
      <c r="IHW109" s="921"/>
      <c r="IHX109" s="921"/>
      <c r="IHY109" s="921"/>
      <c r="IHZ109" s="921"/>
      <c r="IIA109" s="921"/>
      <c r="IIB109" s="921"/>
      <c r="IIC109" s="921"/>
      <c r="IID109" s="921"/>
      <c r="IIE109" s="921"/>
      <c r="IIF109" s="921"/>
      <c r="IIG109" s="921"/>
      <c r="IIH109" s="921"/>
      <c r="III109" s="921"/>
      <c r="IIJ109" s="921"/>
      <c r="IIK109" s="921"/>
      <c r="IIL109" s="921"/>
      <c r="IIM109" s="921"/>
      <c r="IIN109" s="921"/>
      <c r="IIO109" s="921"/>
      <c r="IIP109" s="921"/>
      <c r="IIQ109" s="921"/>
      <c r="IIR109" s="921"/>
      <c r="IIS109" s="921"/>
      <c r="IIT109" s="921"/>
      <c r="IIU109" s="921"/>
      <c r="IIV109" s="921"/>
      <c r="IIW109" s="921"/>
      <c r="IIX109" s="921"/>
      <c r="IIY109" s="921"/>
      <c r="IIZ109" s="921"/>
      <c r="IJA109" s="921"/>
      <c r="IJB109" s="921"/>
      <c r="IJC109" s="921"/>
      <c r="IJD109" s="921"/>
      <c r="IJE109" s="921"/>
      <c r="IJF109" s="921"/>
      <c r="IJG109" s="921"/>
      <c r="IJH109" s="921"/>
      <c r="IJI109" s="921"/>
      <c r="IJJ109" s="921"/>
      <c r="IJK109" s="921"/>
      <c r="IJL109" s="921"/>
      <c r="IJM109" s="921"/>
      <c r="IJN109" s="921"/>
      <c r="IJO109" s="921"/>
      <c r="IJP109" s="921"/>
      <c r="IJQ109" s="921"/>
      <c r="IJR109" s="921"/>
      <c r="IJS109" s="921"/>
      <c r="IJT109" s="921"/>
      <c r="IJU109" s="921"/>
      <c r="IJV109" s="921"/>
      <c r="IJW109" s="921"/>
      <c r="IJX109" s="921"/>
      <c r="IJY109" s="921"/>
      <c r="IJZ109" s="921"/>
      <c r="IKA109" s="921"/>
      <c r="IKB109" s="921"/>
      <c r="IKC109" s="921"/>
      <c r="IKD109" s="921"/>
      <c r="IKE109" s="921"/>
      <c r="IKF109" s="921"/>
      <c r="IKG109" s="921"/>
      <c r="IKH109" s="921"/>
      <c r="IKI109" s="921"/>
      <c r="IKJ109" s="921"/>
      <c r="IKK109" s="921"/>
      <c r="IKL109" s="921"/>
      <c r="IKM109" s="921"/>
      <c r="IKN109" s="921"/>
      <c r="IKO109" s="921"/>
      <c r="IKP109" s="921"/>
      <c r="IKQ109" s="921"/>
      <c r="IKR109" s="921"/>
      <c r="IKS109" s="921"/>
      <c r="IKT109" s="921"/>
      <c r="IKU109" s="921"/>
      <c r="IKV109" s="921"/>
      <c r="IKW109" s="921"/>
      <c r="IKX109" s="921"/>
      <c r="IKY109" s="921"/>
      <c r="IKZ109" s="921"/>
      <c r="ILA109" s="921"/>
      <c r="ILB109" s="921"/>
      <c r="ILC109" s="921"/>
      <c r="ILD109" s="921"/>
      <c r="ILE109" s="921"/>
      <c r="ILF109" s="921"/>
      <c r="ILG109" s="921"/>
      <c r="ILH109" s="921"/>
      <c r="ILI109" s="921"/>
      <c r="ILJ109" s="921"/>
      <c r="ILK109" s="921"/>
      <c r="ILL109" s="921"/>
      <c r="ILM109" s="921"/>
      <c r="ILN109" s="921"/>
      <c r="ILO109" s="921"/>
      <c r="ILP109" s="921"/>
      <c r="ILQ109" s="921"/>
      <c r="ILR109" s="921"/>
      <c r="ILS109" s="921"/>
      <c r="ILT109" s="921"/>
      <c r="ILU109" s="921"/>
      <c r="ILV109" s="921"/>
      <c r="ILW109" s="921"/>
      <c r="ILX109" s="921"/>
      <c r="ILY109" s="921"/>
      <c r="ILZ109" s="921"/>
      <c r="IMA109" s="921"/>
      <c r="IMB109" s="921"/>
      <c r="IMC109" s="921"/>
      <c r="IMD109" s="921"/>
      <c r="IME109" s="921"/>
      <c r="IMF109" s="921"/>
      <c r="IMG109" s="921"/>
      <c r="IMH109" s="921"/>
      <c r="IMI109" s="921"/>
      <c r="IMJ109" s="921"/>
      <c r="IMK109" s="921"/>
      <c r="IML109" s="921"/>
      <c r="IMM109" s="921"/>
      <c r="IMN109" s="921"/>
      <c r="IMO109" s="921"/>
      <c r="IMP109" s="921"/>
      <c r="IMQ109" s="921"/>
      <c r="IMR109" s="921"/>
      <c r="IMS109" s="921"/>
      <c r="IMT109" s="921"/>
      <c r="IMU109" s="921"/>
      <c r="IMV109" s="921"/>
      <c r="IMW109" s="921"/>
      <c r="IMX109" s="921"/>
      <c r="IMY109" s="921"/>
      <c r="IMZ109" s="921"/>
      <c r="INA109" s="921"/>
      <c r="INB109" s="921"/>
      <c r="INC109" s="921"/>
      <c r="IND109" s="921"/>
      <c r="INE109" s="921"/>
      <c r="INF109" s="921"/>
      <c r="ING109" s="921"/>
      <c r="INH109" s="921"/>
      <c r="INI109" s="921"/>
      <c r="INJ109" s="921"/>
      <c r="INK109" s="921"/>
      <c r="INL109" s="921"/>
      <c r="INM109" s="921"/>
      <c r="INN109" s="921"/>
      <c r="INO109" s="921"/>
      <c r="INP109" s="921"/>
      <c r="INQ109" s="921"/>
      <c r="INR109" s="921"/>
      <c r="INS109" s="921"/>
      <c r="INT109" s="921"/>
      <c r="INU109" s="921"/>
      <c r="INV109" s="921"/>
      <c r="INW109" s="921"/>
      <c r="INX109" s="921"/>
      <c r="INY109" s="921"/>
      <c r="INZ109" s="921"/>
      <c r="IOA109" s="921"/>
      <c r="IOB109" s="921"/>
      <c r="IOC109" s="921"/>
      <c r="IOD109" s="921"/>
      <c r="IOE109" s="921"/>
      <c r="IOF109" s="921"/>
      <c r="IOG109" s="921"/>
      <c r="IOH109" s="921"/>
      <c r="IOI109" s="921"/>
      <c r="IOJ109" s="921"/>
      <c r="IOK109" s="921"/>
      <c r="IOL109" s="921"/>
      <c r="IOM109" s="921"/>
      <c r="ION109" s="921"/>
      <c r="IOO109" s="921"/>
      <c r="IOP109" s="921"/>
      <c r="IOQ109" s="921"/>
      <c r="IOR109" s="921"/>
      <c r="IOS109" s="921"/>
      <c r="IOT109" s="921"/>
      <c r="IOU109" s="921"/>
      <c r="IOV109" s="921"/>
      <c r="IOW109" s="921"/>
      <c r="IOX109" s="921"/>
      <c r="IOY109" s="921"/>
      <c r="IOZ109" s="921"/>
      <c r="IPA109" s="921"/>
      <c r="IPB109" s="921"/>
      <c r="IPC109" s="921"/>
      <c r="IPD109" s="921"/>
      <c r="IPE109" s="921"/>
      <c r="IPF109" s="921"/>
      <c r="IPG109" s="921"/>
      <c r="IPH109" s="921"/>
      <c r="IPI109" s="921"/>
      <c r="IPJ109" s="921"/>
      <c r="IPK109" s="921"/>
      <c r="IPL109" s="921"/>
      <c r="IPM109" s="921"/>
      <c r="IPN109" s="921"/>
      <c r="IPO109" s="921"/>
      <c r="IPP109" s="921"/>
      <c r="IPQ109" s="921"/>
      <c r="IPR109" s="921"/>
      <c r="IPS109" s="921"/>
      <c r="IPT109" s="921"/>
      <c r="IPU109" s="921"/>
      <c r="IPV109" s="921"/>
      <c r="IPW109" s="921"/>
      <c r="IPX109" s="921"/>
      <c r="IPY109" s="921"/>
      <c r="IPZ109" s="921"/>
      <c r="IQA109" s="921"/>
      <c r="IQB109" s="921"/>
      <c r="IQC109" s="921"/>
      <c r="IQD109" s="921"/>
      <c r="IQE109" s="921"/>
      <c r="IQF109" s="921"/>
      <c r="IQG109" s="921"/>
      <c r="IQH109" s="921"/>
      <c r="IQI109" s="921"/>
      <c r="IQJ109" s="921"/>
      <c r="IQK109" s="921"/>
      <c r="IQL109" s="921"/>
      <c r="IQM109" s="921"/>
      <c r="IQN109" s="921"/>
      <c r="IQO109" s="921"/>
      <c r="IQP109" s="921"/>
      <c r="IQQ109" s="921"/>
      <c r="IQR109" s="921"/>
      <c r="IQS109" s="921"/>
      <c r="IQT109" s="921"/>
      <c r="IQU109" s="921"/>
      <c r="IQV109" s="921"/>
      <c r="IQW109" s="921"/>
      <c r="IQX109" s="921"/>
      <c r="IQY109" s="921"/>
      <c r="IQZ109" s="921"/>
      <c r="IRA109" s="921"/>
      <c r="IRB109" s="921"/>
      <c r="IRC109" s="921"/>
      <c r="IRD109" s="921"/>
      <c r="IRE109" s="921"/>
      <c r="IRF109" s="921"/>
      <c r="IRG109" s="921"/>
      <c r="IRH109" s="921"/>
      <c r="IRI109" s="921"/>
      <c r="IRJ109" s="921"/>
      <c r="IRK109" s="921"/>
      <c r="IRL109" s="921"/>
      <c r="IRM109" s="921"/>
      <c r="IRN109" s="921"/>
      <c r="IRO109" s="921"/>
      <c r="IRP109" s="921"/>
      <c r="IRQ109" s="921"/>
      <c r="IRR109" s="921"/>
      <c r="IRS109" s="921"/>
      <c r="IRT109" s="921"/>
      <c r="IRU109" s="921"/>
      <c r="IRV109" s="921"/>
      <c r="IRW109" s="921"/>
      <c r="IRX109" s="921"/>
      <c r="IRY109" s="921"/>
      <c r="IRZ109" s="921"/>
      <c r="ISA109" s="921"/>
      <c r="ISB109" s="921"/>
      <c r="ISC109" s="921"/>
      <c r="ISD109" s="921"/>
      <c r="ISE109" s="921"/>
      <c r="ISF109" s="921"/>
      <c r="ISG109" s="921"/>
      <c r="ISH109" s="921"/>
      <c r="ISI109" s="921"/>
      <c r="ISJ109" s="921"/>
      <c r="ISK109" s="921"/>
      <c r="ISL109" s="921"/>
      <c r="ISM109" s="921"/>
      <c r="ISN109" s="921"/>
      <c r="ISO109" s="921"/>
      <c r="ISP109" s="921"/>
      <c r="ISQ109" s="921"/>
      <c r="ISR109" s="921"/>
      <c r="ISS109" s="921"/>
      <c r="IST109" s="921"/>
      <c r="ISU109" s="921"/>
      <c r="ISV109" s="921"/>
      <c r="ISW109" s="921"/>
      <c r="ISX109" s="921"/>
      <c r="ISY109" s="921"/>
      <c r="ISZ109" s="921"/>
      <c r="ITA109" s="921"/>
      <c r="ITB109" s="921"/>
      <c r="ITC109" s="921"/>
      <c r="ITD109" s="921"/>
      <c r="ITE109" s="921"/>
      <c r="ITF109" s="921"/>
      <c r="ITG109" s="921"/>
      <c r="ITH109" s="921"/>
      <c r="ITI109" s="921"/>
      <c r="ITJ109" s="921"/>
      <c r="ITK109" s="921"/>
      <c r="ITL109" s="921"/>
      <c r="ITM109" s="921"/>
      <c r="ITN109" s="921"/>
      <c r="ITO109" s="921"/>
      <c r="ITP109" s="921"/>
      <c r="ITQ109" s="921"/>
      <c r="ITR109" s="921"/>
      <c r="ITS109" s="921"/>
      <c r="ITT109" s="921"/>
      <c r="ITU109" s="921"/>
      <c r="ITV109" s="921"/>
      <c r="ITW109" s="921"/>
      <c r="ITX109" s="921"/>
      <c r="ITY109" s="921"/>
      <c r="ITZ109" s="921"/>
      <c r="IUA109" s="921"/>
      <c r="IUB109" s="921"/>
      <c r="IUC109" s="921"/>
      <c r="IUD109" s="921"/>
      <c r="IUE109" s="921"/>
      <c r="IUF109" s="921"/>
      <c r="IUG109" s="921"/>
      <c r="IUH109" s="921"/>
      <c r="IUI109" s="921"/>
      <c r="IUJ109" s="921"/>
      <c r="IUK109" s="921"/>
      <c r="IUL109" s="921"/>
      <c r="IUM109" s="921"/>
      <c r="IUN109" s="921"/>
      <c r="IUO109" s="921"/>
      <c r="IUP109" s="921"/>
      <c r="IUQ109" s="921"/>
      <c r="IUR109" s="921"/>
      <c r="IUS109" s="921"/>
      <c r="IUT109" s="921"/>
      <c r="IUU109" s="921"/>
      <c r="IUV109" s="921"/>
      <c r="IUW109" s="921"/>
      <c r="IUX109" s="921"/>
      <c r="IUY109" s="921"/>
      <c r="IUZ109" s="921"/>
      <c r="IVA109" s="921"/>
      <c r="IVB109" s="921"/>
      <c r="IVC109" s="921"/>
      <c r="IVD109" s="921"/>
      <c r="IVE109" s="921"/>
      <c r="IVF109" s="921"/>
      <c r="IVG109" s="921"/>
      <c r="IVH109" s="921"/>
      <c r="IVI109" s="921"/>
      <c r="IVJ109" s="921"/>
      <c r="IVK109" s="921"/>
      <c r="IVL109" s="921"/>
      <c r="IVM109" s="921"/>
      <c r="IVN109" s="921"/>
      <c r="IVO109" s="921"/>
      <c r="IVP109" s="921"/>
      <c r="IVQ109" s="921"/>
      <c r="IVR109" s="921"/>
      <c r="IVS109" s="921"/>
      <c r="IVT109" s="921"/>
      <c r="IVU109" s="921"/>
      <c r="IVV109" s="921"/>
      <c r="IVW109" s="921"/>
      <c r="IVX109" s="921"/>
      <c r="IVY109" s="921"/>
      <c r="IVZ109" s="921"/>
      <c r="IWA109" s="921"/>
      <c r="IWB109" s="921"/>
      <c r="IWC109" s="921"/>
      <c r="IWD109" s="921"/>
      <c r="IWE109" s="921"/>
      <c r="IWF109" s="921"/>
      <c r="IWG109" s="921"/>
      <c r="IWH109" s="921"/>
      <c r="IWI109" s="921"/>
      <c r="IWJ109" s="921"/>
      <c r="IWK109" s="921"/>
      <c r="IWL109" s="921"/>
      <c r="IWM109" s="921"/>
      <c r="IWN109" s="921"/>
      <c r="IWO109" s="921"/>
      <c r="IWP109" s="921"/>
      <c r="IWQ109" s="921"/>
      <c r="IWR109" s="921"/>
      <c r="IWS109" s="921"/>
      <c r="IWT109" s="921"/>
      <c r="IWU109" s="921"/>
      <c r="IWV109" s="921"/>
      <c r="IWW109" s="921"/>
      <c r="IWX109" s="921"/>
      <c r="IWY109" s="921"/>
      <c r="IWZ109" s="921"/>
      <c r="IXA109" s="921"/>
      <c r="IXB109" s="921"/>
      <c r="IXC109" s="921"/>
      <c r="IXD109" s="921"/>
      <c r="IXE109" s="921"/>
      <c r="IXF109" s="921"/>
      <c r="IXG109" s="921"/>
      <c r="IXH109" s="921"/>
      <c r="IXI109" s="921"/>
      <c r="IXJ109" s="921"/>
      <c r="IXK109" s="921"/>
      <c r="IXL109" s="921"/>
      <c r="IXM109" s="921"/>
      <c r="IXN109" s="921"/>
      <c r="IXO109" s="921"/>
      <c r="IXP109" s="921"/>
      <c r="IXQ109" s="921"/>
      <c r="IXR109" s="921"/>
      <c r="IXS109" s="921"/>
      <c r="IXT109" s="921"/>
      <c r="IXU109" s="921"/>
      <c r="IXV109" s="921"/>
      <c r="IXW109" s="921"/>
      <c r="IXX109" s="921"/>
      <c r="IXY109" s="921"/>
      <c r="IXZ109" s="921"/>
      <c r="IYA109" s="921"/>
      <c r="IYB109" s="921"/>
      <c r="IYC109" s="921"/>
      <c r="IYD109" s="921"/>
      <c r="IYE109" s="921"/>
      <c r="IYF109" s="921"/>
      <c r="IYG109" s="921"/>
      <c r="IYH109" s="921"/>
      <c r="IYI109" s="921"/>
      <c r="IYJ109" s="921"/>
      <c r="IYK109" s="921"/>
      <c r="IYL109" s="921"/>
      <c r="IYM109" s="921"/>
      <c r="IYN109" s="921"/>
      <c r="IYO109" s="921"/>
      <c r="IYP109" s="921"/>
      <c r="IYQ109" s="921"/>
      <c r="IYR109" s="921"/>
      <c r="IYS109" s="921"/>
      <c r="IYT109" s="921"/>
      <c r="IYU109" s="921"/>
      <c r="IYV109" s="921"/>
      <c r="IYW109" s="921"/>
      <c r="IYX109" s="921"/>
      <c r="IYY109" s="921"/>
      <c r="IYZ109" s="921"/>
      <c r="IZA109" s="921"/>
      <c r="IZB109" s="921"/>
      <c r="IZC109" s="921"/>
      <c r="IZD109" s="921"/>
      <c r="IZE109" s="921"/>
      <c r="IZF109" s="921"/>
      <c r="IZG109" s="921"/>
      <c r="IZH109" s="921"/>
      <c r="IZI109" s="921"/>
      <c r="IZJ109" s="921"/>
      <c r="IZK109" s="921"/>
      <c r="IZL109" s="921"/>
      <c r="IZM109" s="921"/>
      <c r="IZN109" s="921"/>
      <c r="IZO109" s="921"/>
      <c r="IZP109" s="921"/>
      <c r="IZQ109" s="921"/>
      <c r="IZR109" s="921"/>
      <c r="IZS109" s="921"/>
      <c r="IZT109" s="921"/>
      <c r="IZU109" s="921"/>
      <c r="IZV109" s="921"/>
      <c r="IZW109" s="921"/>
      <c r="IZX109" s="921"/>
      <c r="IZY109" s="921"/>
      <c r="IZZ109" s="921"/>
      <c r="JAA109" s="921"/>
      <c r="JAB109" s="921"/>
      <c r="JAC109" s="921"/>
      <c r="JAD109" s="921"/>
      <c r="JAE109" s="921"/>
      <c r="JAF109" s="921"/>
      <c r="JAG109" s="921"/>
      <c r="JAH109" s="921"/>
      <c r="JAI109" s="921"/>
      <c r="JAJ109" s="921"/>
      <c r="JAK109" s="921"/>
      <c r="JAL109" s="921"/>
      <c r="JAM109" s="921"/>
      <c r="JAN109" s="921"/>
      <c r="JAO109" s="921"/>
      <c r="JAP109" s="921"/>
      <c r="JAQ109" s="921"/>
      <c r="JAR109" s="921"/>
      <c r="JAS109" s="921"/>
      <c r="JAT109" s="921"/>
      <c r="JAU109" s="921"/>
      <c r="JAV109" s="921"/>
      <c r="JAW109" s="921"/>
      <c r="JAX109" s="921"/>
      <c r="JAY109" s="921"/>
      <c r="JAZ109" s="921"/>
      <c r="JBA109" s="921"/>
      <c r="JBB109" s="921"/>
      <c r="JBC109" s="921"/>
      <c r="JBD109" s="921"/>
      <c r="JBE109" s="921"/>
      <c r="JBF109" s="921"/>
      <c r="JBG109" s="921"/>
      <c r="JBH109" s="921"/>
      <c r="JBI109" s="921"/>
      <c r="JBJ109" s="921"/>
      <c r="JBK109" s="921"/>
      <c r="JBL109" s="921"/>
      <c r="JBM109" s="921"/>
      <c r="JBN109" s="921"/>
      <c r="JBO109" s="921"/>
      <c r="JBP109" s="921"/>
      <c r="JBQ109" s="921"/>
      <c r="JBR109" s="921"/>
      <c r="JBS109" s="921"/>
      <c r="JBT109" s="921"/>
      <c r="JBU109" s="921"/>
      <c r="JBV109" s="921"/>
      <c r="JBW109" s="921"/>
      <c r="JBX109" s="921"/>
      <c r="JBY109" s="921"/>
      <c r="JBZ109" s="921"/>
      <c r="JCA109" s="921"/>
      <c r="JCB109" s="921"/>
      <c r="JCC109" s="921"/>
      <c r="JCD109" s="921"/>
      <c r="JCE109" s="921"/>
      <c r="JCF109" s="921"/>
      <c r="JCG109" s="921"/>
      <c r="JCH109" s="921"/>
      <c r="JCI109" s="921"/>
      <c r="JCJ109" s="921"/>
      <c r="JCK109" s="921"/>
      <c r="JCL109" s="921"/>
      <c r="JCM109" s="921"/>
      <c r="JCN109" s="921"/>
      <c r="JCO109" s="921"/>
      <c r="JCP109" s="921"/>
      <c r="JCQ109" s="921"/>
      <c r="JCR109" s="921"/>
      <c r="JCS109" s="921"/>
      <c r="JCT109" s="921"/>
      <c r="JCU109" s="921"/>
      <c r="JCV109" s="921"/>
      <c r="JCW109" s="921"/>
      <c r="JCX109" s="921"/>
      <c r="JCY109" s="921"/>
      <c r="JCZ109" s="921"/>
      <c r="JDA109" s="921"/>
      <c r="JDB109" s="921"/>
      <c r="JDC109" s="921"/>
      <c r="JDD109" s="921"/>
      <c r="JDE109" s="921"/>
      <c r="JDF109" s="921"/>
      <c r="JDG109" s="921"/>
      <c r="JDH109" s="921"/>
      <c r="JDI109" s="921"/>
      <c r="JDJ109" s="921"/>
      <c r="JDK109" s="921"/>
      <c r="JDL109" s="921"/>
      <c r="JDM109" s="921"/>
      <c r="JDN109" s="921"/>
      <c r="JDO109" s="921"/>
      <c r="JDP109" s="921"/>
      <c r="JDQ109" s="921"/>
      <c r="JDR109" s="921"/>
      <c r="JDS109" s="921"/>
      <c r="JDT109" s="921"/>
      <c r="JDU109" s="921"/>
      <c r="JDV109" s="921"/>
      <c r="JDW109" s="921"/>
      <c r="JDX109" s="921"/>
      <c r="JDY109" s="921"/>
      <c r="JDZ109" s="921"/>
      <c r="JEA109" s="921"/>
      <c r="JEB109" s="921"/>
      <c r="JEC109" s="921"/>
      <c r="JED109" s="921"/>
      <c r="JEE109" s="921"/>
      <c r="JEF109" s="921"/>
      <c r="JEG109" s="921"/>
      <c r="JEH109" s="921"/>
      <c r="JEI109" s="921"/>
      <c r="JEJ109" s="921"/>
      <c r="JEK109" s="921"/>
      <c r="JEL109" s="921"/>
      <c r="JEM109" s="921"/>
      <c r="JEN109" s="921"/>
      <c r="JEO109" s="921"/>
      <c r="JEP109" s="921"/>
      <c r="JEQ109" s="921"/>
      <c r="JER109" s="921"/>
      <c r="JES109" s="921"/>
      <c r="JET109" s="921"/>
      <c r="JEU109" s="921"/>
      <c r="JEV109" s="921"/>
      <c r="JEW109" s="921"/>
      <c r="JEX109" s="921"/>
      <c r="JEY109" s="921"/>
      <c r="JEZ109" s="921"/>
      <c r="JFA109" s="921"/>
      <c r="JFB109" s="921"/>
      <c r="JFC109" s="921"/>
      <c r="JFD109" s="921"/>
      <c r="JFE109" s="921"/>
      <c r="JFF109" s="921"/>
      <c r="JFG109" s="921"/>
      <c r="JFH109" s="921"/>
      <c r="JFI109" s="921"/>
      <c r="JFJ109" s="921"/>
      <c r="JFK109" s="921"/>
      <c r="JFL109" s="921"/>
      <c r="JFM109" s="921"/>
      <c r="JFN109" s="921"/>
      <c r="JFO109" s="921"/>
      <c r="JFP109" s="921"/>
      <c r="JFQ109" s="921"/>
      <c r="JFR109" s="921"/>
      <c r="JFS109" s="921"/>
      <c r="JFT109" s="921"/>
      <c r="JFU109" s="921"/>
      <c r="JFV109" s="921"/>
      <c r="JFW109" s="921"/>
      <c r="JFX109" s="921"/>
      <c r="JFY109" s="921"/>
      <c r="JFZ109" s="921"/>
      <c r="JGA109" s="921"/>
      <c r="JGB109" s="921"/>
      <c r="JGC109" s="921"/>
      <c r="JGD109" s="921"/>
      <c r="JGE109" s="921"/>
      <c r="JGF109" s="921"/>
      <c r="JGG109" s="921"/>
      <c r="JGH109" s="921"/>
      <c r="JGI109" s="921"/>
      <c r="JGJ109" s="921"/>
      <c r="JGK109" s="921"/>
      <c r="JGL109" s="921"/>
      <c r="JGM109" s="921"/>
      <c r="JGN109" s="921"/>
      <c r="JGO109" s="921"/>
      <c r="JGP109" s="921"/>
      <c r="JGQ109" s="921"/>
      <c r="JGR109" s="921"/>
      <c r="JGS109" s="921"/>
      <c r="JGT109" s="921"/>
      <c r="JGU109" s="921"/>
      <c r="JGV109" s="921"/>
      <c r="JGW109" s="921"/>
      <c r="JGX109" s="921"/>
      <c r="JGY109" s="921"/>
      <c r="JGZ109" s="921"/>
      <c r="JHA109" s="921"/>
      <c r="JHB109" s="921"/>
      <c r="JHC109" s="921"/>
      <c r="JHD109" s="921"/>
      <c r="JHE109" s="921"/>
      <c r="JHF109" s="921"/>
      <c r="JHG109" s="921"/>
      <c r="JHH109" s="921"/>
      <c r="JHI109" s="921"/>
      <c r="JHJ109" s="921"/>
      <c r="JHK109" s="921"/>
      <c r="JHL109" s="921"/>
      <c r="JHM109" s="921"/>
      <c r="JHN109" s="921"/>
      <c r="JHO109" s="921"/>
      <c r="JHP109" s="921"/>
      <c r="JHQ109" s="921"/>
      <c r="JHR109" s="921"/>
      <c r="JHS109" s="921"/>
      <c r="JHT109" s="921"/>
      <c r="JHU109" s="921"/>
      <c r="JHV109" s="921"/>
      <c r="JHW109" s="921"/>
      <c r="JHX109" s="921"/>
      <c r="JHY109" s="921"/>
      <c r="JHZ109" s="921"/>
      <c r="JIA109" s="921"/>
      <c r="JIB109" s="921"/>
      <c r="JIC109" s="921"/>
      <c r="JID109" s="921"/>
      <c r="JIE109" s="921"/>
      <c r="JIF109" s="921"/>
      <c r="JIG109" s="921"/>
      <c r="JIH109" s="921"/>
      <c r="JII109" s="921"/>
      <c r="JIJ109" s="921"/>
      <c r="JIK109" s="921"/>
      <c r="JIL109" s="921"/>
      <c r="JIM109" s="921"/>
      <c r="JIN109" s="921"/>
      <c r="JIO109" s="921"/>
      <c r="JIP109" s="921"/>
      <c r="JIQ109" s="921"/>
      <c r="JIR109" s="921"/>
      <c r="JIS109" s="921"/>
      <c r="JIT109" s="921"/>
      <c r="JIU109" s="921"/>
      <c r="JIV109" s="921"/>
      <c r="JIW109" s="921"/>
      <c r="JIX109" s="921"/>
      <c r="JIY109" s="921"/>
      <c r="JIZ109" s="921"/>
      <c r="JJA109" s="921"/>
      <c r="JJB109" s="921"/>
      <c r="JJC109" s="921"/>
      <c r="JJD109" s="921"/>
      <c r="JJE109" s="921"/>
      <c r="JJF109" s="921"/>
      <c r="JJG109" s="921"/>
      <c r="JJH109" s="921"/>
      <c r="JJI109" s="921"/>
      <c r="JJJ109" s="921"/>
      <c r="JJK109" s="921"/>
      <c r="JJL109" s="921"/>
      <c r="JJM109" s="921"/>
      <c r="JJN109" s="921"/>
      <c r="JJO109" s="921"/>
      <c r="JJP109" s="921"/>
      <c r="JJQ109" s="921"/>
      <c r="JJR109" s="921"/>
      <c r="JJS109" s="921"/>
      <c r="JJT109" s="921"/>
      <c r="JJU109" s="921"/>
      <c r="JJV109" s="921"/>
      <c r="JJW109" s="921"/>
      <c r="JJX109" s="921"/>
      <c r="JJY109" s="921"/>
      <c r="JJZ109" s="921"/>
      <c r="JKA109" s="921"/>
      <c r="JKB109" s="921"/>
      <c r="JKC109" s="921"/>
      <c r="JKD109" s="921"/>
      <c r="JKE109" s="921"/>
      <c r="JKF109" s="921"/>
      <c r="JKG109" s="921"/>
      <c r="JKH109" s="921"/>
      <c r="JKI109" s="921"/>
      <c r="JKJ109" s="921"/>
      <c r="JKK109" s="921"/>
      <c r="JKL109" s="921"/>
      <c r="JKM109" s="921"/>
      <c r="JKN109" s="921"/>
      <c r="JKO109" s="921"/>
      <c r="JKP109" s="921"/>
      <c r="JKQ109" s="921"/>
      <c r="JKR109" s="921"/>
      <c r="JKS109" s="921"/>
      <c r="JKT109" s="921"/>
      <c r="JKU109" s="921"/>
      <c r="JKV109" s="921"/>
      <c r="JKW109" s="921"/>
      <c r="JKX109" s="921"/>
      <c r="JKY109" s="921"/>
      <c r="JKZ109" s="921"/>
      <c r="JLA109" s="921"/>
      <c r="JLB109" s="921"/>
      <c r="JLC109" s="921"/>
      <c r="JLD109" s="921"/>
      <c r="JLE109" s="921"/>
      <c r="JLF109" s="921"/>
      <c r="JLG109" s="921"/>
      <c r="JLH109" s="921"/>
      <c r="JLI109" s="921"/>
      <c r="JLJ109" s="921"/>
      <c r="JLK109" s="921"/>
      <c r="JLL109" s="921"/>
      <c r="JLM109" s="921"/>
      <c r="JLN109" s="921"/>
      <c r="JLO109" s="921"/>
      <c r="JLP109" s="921"/>
      <c r="JLQ109" s="921"/>
      <c r="JLR109" s="921"/>
      <c r="JLS109" s="921"/>
      <c r="JLT109" s="921"/>
      <c r="JLU109" s="921"/>
      <c r="JLV109" s="921"/>
      <c r="JLW109" s="921"/>
      <c r="JLX109" s="921"/>
      <c r="JLY109" s="921"/>
      <c r="JLZ109" s="921"/>
      <c r="JMA109" s="921"/>
      <c r="JMB109" s="921"/>
      <c r="JMC109" s="921"/>
      <c r="JMD109" s="921"/>
      <c r="JME109" s="921"/>
      <c r="JMF109" s="921"/>
      <c r="JMG109" s="921"/>
      <c r="JMH109" s="921"/>
      <c r="JMI109" s="921"/>
      <c r="JMJ109" s="921"/>
      <c r="JMK109" s="921"/>
      <c r="JML109" s="921"/>
      <c r="JMM109" s="921"/>
      <c r="JMN109" s="921"/>
      <c r="JMO109" s="921"/>
      <c r="JMP109" s="921"/>
      <c r="JMQ109" s="921"/>
      <c r="JMR109" s="921"/>
      <c r="JMS109" s="921"/>
      <c r="JMT109" s="921"/>
      <c r="JMU109" s="921"/>
      <c r="JMV109" s="921"/>
      <c r="JMW109" s="921"/>
      <c r="JMX109" s="921"/>
      <c r="JMY109" s="921"/>
      <c r="JMZ109" s="921"/>
      <c r="JNA109" s="921"/>
      <c r="JNB109" s="921"/>
      <c r="JNC109" s="921"/>
      <c r="JND109" s="921"/>
      <c r="JNE109" s="921"/>
      <c r="JNF109" s="921"/>
      <c r="JNG109" s="921"/>
      <c r="JNH109" s="921"/>
      <c r="JNI109" s="921"/>
      <c r="JNJ109" s="921"/>
      <c r="JNK109" s="921"/>
      <c r="JNL109" s="921"/>
      <c r="JNM109" s="921"/>
      <c r="JNN109" s="921"/>
      <c r="JNO109" s="921"/>
      <c r="JNP109" s="921"/>
      <c r="JNQ109" s="921"/>
      <c r="JNR109" s="921"/>
      <c r="JNS109" s="921"/>
      <c r="JNT109" s="921"/>
      <c r="JNU109" s="921"/>
      <c r="JNV109" s="921"/>
      <c r="JNW109" s="921"/>
      <c r="JNX109" s="921"/>
      <c r="JNY109" s="921"/>
      <c r="JNZ109" s="921"/>
      <c r="JOA109" s="921"/>
      <c r="JOB109" s="921"/>
      <c r="JOC109" s="921"/>
      <c r="JOD109" s="921"/>
      <c r="JOE109" s="921"/>
      <c r="JOF109" s="921"/>
      <c r="JOG109" s="921"/>
      <c r="JOH109" s="921"/>
      <c r="JOI109" s="921"/>
      <c r="JOJ109" s="921"/>
      <c r="JOK109" s="921"/>
      <c r="JOL109" s="921"/>
      <c r="JOM109" s="921"/>
      <c r="JON109" s="921"/>
      <c r="JOO109" s="921"/>
      <c r="JOP109" s="921"/>
      <c r="JOQ109" s="921"/>
      <c r="JOR109" s="921"/>
      <c r="JOS109" s="921"/>
      <c r="JOT109" s="921"/>
      <c r="JOU109" s="921"/>
      <c r="JOV109" s="921"/>
      <c r="JOW109" s="921"/>
      <c r="JOX109" s="921"/>
      <c r="JOY109" s="921"/>
      <c r="JOZ109" s="921"/>
      <c r="JPA109" s="921"/>
      <c r="JPB109" s="921"/>
      <c r="JPC109" s="921"/>
      <c r="JPD109" s="921"/>
      <c r="JPE109" s="921"/>
      <c r="JPF109" s="921"/>
      <c r="JPG109" s="921"/>
      <c r="JPH109" s="921"/>
      <c r="JPI109" s="921"/>
      <c r="JPJ109" s="921"/>
      <c r="JPK109" s="921"/>
      <c r="JPL109" s="921"/>
      <c r="JPM109" s="921"/>
      <c r="JPN109" s="921"/>
      <c r="JPO109" s="921"/>
      <c r="JPP109" s="921"/>
      <c r="JPQ109" s="921"/>
      <c r="JPR109" s="921"/>
      <c r="JPS109" s="921"/>
      <c r="JPT109" s="921"/>
      <c r="JPU109" s="921"/>
      <c r="JPV109" s="921"/>
      <c r="JPW109" s="921"/>
      <c r="JPX109" s="921"/>
      <c r="JPY109" s="921"/>
      <c r="JPZ109" s="921"/>
      <c r="JQA109" s="921"/>
      <c r="JQB109" s="921"/>
      <c r="JQC109" s="921"/>
      <c r="JQD109" s="921"/>
      <c r="JQE109" s="921"/>
      <c r="JQF109" s="921"/>
      <c r="JQG109" s="921"/>
      <c r="JQH109" s="921"/>
      <c r="JQI109" s="921"/>
      <c r="JQJ109" s="921"/>
      <c r="JQK109" s="921"/>
      <c r="JQL109" s="921"/>
      <c r="JQM109" s="921"/>
      <c r="JQN109" s="921"/>
      <c r="JQO109" s="921"/>
      <c r="JQP109" s="921"/>
      <c r="JQQ109" s="921"/>
      <c r="JQR109" s="921"/>
      <c r="JQS109" s="921"/>
      <c r="JQT109" s="921"/>
      <c r="JQU109" s="921"/>
      <c r="JQV109" s="921"/>
      <c r="JQW109" s="921"/>
      <c r="JQX109" s="921"/>
      <c r="JQY109" s="921"/>
      <c r="JQZ109" s="921"/>
      <c r="JRA109" s="921"/>
      <c r="JRB109" s="921"/>
      <c r="JRC109" s="921"/>
      <c r="JRD109" s="921"/>
      <c r="JRE109" s="921"/>
      <c r="JRF109" s="921"/>
      <c r="JRG109" s="921"/>
      <c r="JRH109" s="921"/>
      <c r="JRI109" s="921"/>
      <c r="JRJ109" s="921"/>
      <c r="JRK109" s="921"/>
      <c r="JRL109" s="921"/>
      <c r="JRM109" s="921"/>
      <c r="JRN109" s="921"/>
      <c r="JRO109" s="921"/>
      <c r="JRP109" s="921"/>
      <c r="JRQ109" s="921"/>
      <c r="JRR109" s="921"/>
      <c r="JRS109" s="921"/>
      <c r="JRT109" s="921"/>
      <c r="JRU109" s="921"/>
      <c r="JRV109" s="921"/>
      <c r="JRW109" s="921"/>
      <c r="JRX109" s="921"/>
      <c r="JRY109" s="921"/>
      <c r="JRZ109" s="921"/>
      <c r="JSA109" s="921"/>
      <c r="JSB109" s="921"/>
      <c r="JSC109" s="921"/>
      <c r="JSD109" s="921"/>
      <c r="JSE109" s="921"/>
      <c r="JSF109" s="921"/>
      <c r="JSG109" s="921"/>
      <c r="JSH109" s="921"/>
      <c r="JSI109" s="921"/>
      <c r="JSJ109" s="921"/>
      <c r="JSK109" s="921"/>
      <c r="JSL109" s="921"/>
      <c r="JSM109" s="921"/>
      <c r="JSN109" s="921"/>
      <c r="JSO109" s="921"/>
      <c r="JSP109" s="921"/>
      <c r="JSQ109" s="921"/>
      <c r="JSR109" s="921"/>
      <c r="JSS109" s="921"/>
      <c r="JST109" s="921"/>
      <c r="JSU109" s="921"/>
      <c r="JSV109" s="921"/>
      <c r="JSW109" s="921"/>
      <c r="JSX109" s="921"/>
      <c r="JSY109" s="921"/>
      <c r="JSZ109" s="921"/>
      <c r="JTA109" s="921"/>
      <c r="JTB109" s="921"/>
      <c r="JTC109" s="921"/>
      <c r="JTD109" s="921"/>
      <c r="JTE109" s="921"/>
      <c r="JTF109" s="921"/>
      <c r="JTG109" s="921"/>
      <c r="JTH109" s="921"/>
      <c r="JTI109" s="921"/>
      <c r="JTJ109" s="921"/>
      <c r="JTK109" s="921"/>
      <c r="JTL109" s="921"/>
      <c r="JTM109" s="921"/>
      <c r="JTN109" s="921"/>
      <c r="JTO109" s="921"/>
      <c r="JTP109" s="921"/>
      <c r="JTQ109" s="921"/>
      <c r="JTR109" s="921"/>
      <c r="JTS109" s="921"/>
      <c r="JTT109" s="921"/>
      <c r="JTU109" s="921"/>
      <c r="JTV109" s="921"/>
      <c r="JTW109" s="921"/>
      <c r="JTX109" s="921"/>
      <c r="JTY109" s="921"/>
      <c r="JTZ109" s="921"/>
      <c r="JUA109" s="921"/>
      <c r="JUB109" s="921"/>
      <c r="JUC109" s="921"/>
      <c r="JUD109" s="921"/>
      <c r="JUE109" s="921"/>
      <c r="JUF109" s="921"/>
      <c r="JUG109" s="921"/>
      <c r="JUH109" s="921"/>
      <c r="JUI109" s="921"/>
      <c r="JUJ109" s="921"/>
      <c r="JUK109" s="921"/>
      <c r="JUL109" s="921"/>
      <c r="JUM109" s="921"/>
      <c r="JUN109" s="921"/>
      <c r="JUO109" s="921"/>
      <c r="JUP109" s="921"/>
      <c r="JUQ109" s="921"/>
      <c r="JUR109" s="921"/>
      <c r="JUS109" s="921"/>
      <c r="JUT109" s="921"/>
      <c r="JUU109" s="921"/>
      <c r="JUV109" s="921"/>
      <c r="JUW109" s="921"/>
      <c r="JUX109" s="921"/>
      <c r="JUY109" s="921"/>
      <c r="JUZ109" s="921"/>
      <c r="JVA109" s="921"/>
      <c r="JVB109" s="921"/>
      <c r="JVC109" s="921"/>
      <c r="JVD109" s="921"/>
      <c r="JVE109" s="921"/>
      <c r="JVF109" s="921"/>
      <c r="JVG109" s="921"/>
      <c r="JVH109" s="921"/>
      <c r="JVI109" s="921"/>
      <c r="JVJ109" s="921"/>
      <c r="JVK109" s="921"/>
      <c r="JVL109" s="921"/>
      <c r="JVM109" s="921"/>
      <c r="JVN109" s="921"/>
      <c r="JVO109" s="921"/>
      <c r="JVP109" s="921"/>
      <c r="JVQ109" s="921"/>
      <c r="JVR109" s="921"/>
      <c r="JVS109" s="921"/>
      <c r="JVT109" s="921"/>
      <c r="JVU109" s="921"/>
      <c r="JVV109" s="921"/>
      <c r="JVW109" s="921"/>
      <c r="JVX109" s="921"/>
      <c r="JVY109" s="921"/>
      <c r="JVZ109" s="921"/>
      <c r="JWA109" s="921"/>
      <c r="JWB109" s="921"/>
      <c r="JWC109" s="921"/>
      <c r="JWD109" s="921"/>
      <c r="JWE109" s="921"/>
      <c r="JWF109" s="921"/>
      <c r="JWG109" s="921"/>
      <c r="JWH109" s="921"/>
      <c r="JWI109" s="921"/>
      <c r="JWJ109" s="921"/>
      <c r="JWK109" s="921"/>
      <c r="JWL109" s="921"/>
      <c r="JWM109" s="921"/>
      <c r="JWN109" s="921"/>
      <c r="JWO109" s="921"/>
      <c r="JWP109" s="921"/>
      <c r="JWQ109" s="921"/>
      <c r="JWR109" s="921"/>
      <c r="JWS109" s="921"/>
      <c r="JWT109" s="921"/>
      <c r="JWU109" s="921"/>
      <c r="JWV109" s="921"/>
      <c r="JWW109" s="921"/>
      <c r="JWX109" s="921"/>
      <c r="JWY109" s="921"/>
      <c r="JWZ109" s="921"/>
      <c r="JXA109" s="921"/>
      <c r="JXB109" s="921"/>
      <c r="JXC109" s="921"/>
      <c r="JXD109" s="921"/>
      <c r="JXE109" s="921"/>
      <c r="JXF109" s="921"/>
      <c r="JXG109" s="921"/>
      <c r="JXH109" s="921"/>
      <c r="JXI109" s="921"/>
      <c r="JXJ109" s="921"/>
      <c r="JXK109" s="921"/>
      <c r="JXL109" s="921"/>
      <c r="JXM109" s="921"/>
      <c r="JXN109" s="921"/>
      <c r="JXO109" s="921"/>
      <c r="JXP109" s="921"/>
      <c r="JXQ109" s="921"/>
      <c r="JXR109" s="921"/>
      <c r="JXS109" s="921"/>
      <c r="JXT109" s="921"/>
      <c r="JXU109" s="921"/>
      <c r="JXV109" s="921"/>
      <c r="JXW109" s="921"/>
      <c r="JXX109" s="921"/>
      <c r="JXY109" s="921"/>
      <c r="JXZ109" s="921"/>
      <c r="JYA109" s="921"/>
      <c r="JYB109" s="921"/>
      <c r="JYC109" s="921"/>
      <c r="JYD109" s="921"/>
      <c r="JYE109" s="921"/>
      <c r="JYF109" s="921"/>
      <c r="JYG109" s="921"/>
      <c r="JYH109" s="921"/>
      <c r="JYI109" s="921"/>
      <c r="JYJ109" s="921"/>
      <c r="JYK109" s="921"/>
      <c r="JYL109" s="921"/>
      <c r="JYM109" s="921"/>
      <c r="JYN109" s="921"/>
      <c r="JYO109" s="921"/>
      <c r="JYP109" s="921"/>
      <c r="JYQ109" s="921"/>
      <c r="JYR109" s="921"/>
      <c r="JYS109" s="921"/>
      <c r="JYT109" s="921"/>
      <c r="JYU109" s="921"/>
      <c r="JYV109" s="921"/>
      <c r="JYW109" s="921"/>
      <c r="JYX109" s="921"/>
      <c r="JYY109" s="921"/>
      <c r="JYZ109" s="921"/>
      <c r="JZA109" s="921"/>
      <c r="JZB109" s="921"/>
      <c r="JZC109" s="921"/>
      <c r="JZD109" s="921"/>
      <c r="JZE109" s="921"/>
      <c r="JZF109" s="921"/>
      <c r="JZG109" s="921"/>
      <c r="JZH109" s="921"/>
      <c r="JZI109" s="921"/>
      <c r="JZJ109" s="921"/>
      <c r="JZK109" s="921"/>
      <c r="JZL109" s="921"/>
      <c r="JZM109" s="921"/>
      <c r="JZN109" s="921"/>
      <c r="JZO109" s="921"/>
      <c r="JZP109" s="921"/>
      <c r="JZQ109" s="921"/>
      <c r="JZR109" s="921"/>
      <c r="JZS109" s="921"/>
      <c r="JZT109" s="921"/>
      <c r="JZU109" s="921"/>
      <c r="JZV109" s="921"/>
      <c r="JZW109" s="921"/>
      <c r="JZX109" s="921"/>
      <c r="JZY109" s="921"/>
      <c r="JZZ109" s="921"/>
      <c r="KAA109" s="921"/>
      <c r="KAB109" s="921"/>
      <c r="KAC109" s="921"/>
      <c r="KAD109" s="921"/>
      <c r="KAE109" s="921"/>
      <c r="KAF109" s="921"/>
      <c r="KAG109" s="921"/>
      <c r="KAH109" s="921"/>
      <c r="KAI109" s="921"/>
      <c r="KAJ109" s="921"/>
      <c r="KAK109" s="921"/>
      <c r="KAL109" s="921"/>
      <c r="KAM109" s="921"/>
      <c r="KAN109" s="921"/>
      <c r="KAO109" s="921"/>
      <c r="KAP109" s="921"/>
      <c r="KAQ109" s="921"/>
      <c r="KAR109" s="921"/>
      <c r="KAS109" s="921"/>
      <c r="KAT109" s="921"/>
      <c r="KAU109" s="921"/>
      <c r="KAV109" s="921"/>
      <c r="KAW109" s="921"/>
      <c r="KAX109" s="921"/>
      <c r="KAY109" s="921"/>
      <c r="KAZ109" s="921"/>
      <c r="KBA109" s="921"/>
      <c r="KBB109" s="921"/>
      <c r="KBC109" s="921"/>
      <c r="KBD109" s="921"/>
      <c r="KBE109" s="921"/>
      <c r="KBF109" s="921"/>
      <c r="KBG109" s="921"/>
      <c r="KBH109" s="921"/>
      <c r="KBI109" s="921"/>
      <c r="KBJ109" s="921"/>
      <c r="KBK109" s="921"/>
      <c r="KBL109" s="921"/>
      <c r="KBM109" s="921"/>
      <c r="KBN109" s="921"/>
      <c r="KBO109" s="921"/>
      <c r="KBP109" s="921"/>
      <c r="KBQ109" s="921"/>
      <c r="KBR109" s="921"/>
      <c r="KBS109" s="921"/>
      <c r="KBT109" s="921"/>
      <c r="KBU109" s="921"/>
      <c r="KBV109" s="921"/>
      <c r="KBW109" s="921"/>
      <c r="KBX109" s="921"/>
      <c r="KBY109" s="921"/>
      <c r="KBZ109" s="921"/>
      <c r="KCA109" s="921"/>
      <c r="KCB109" s="921"/>
      <c r="KCC109" s="921"/>
      <c r="KCD109" s="921"/>
      <c r="KCE109" s="921"/>
      <c r="KCF109" s="921"/>
      <c r="KCG109" s="921"/>
      <c r="KCH109" s="921"/>
      <c r="KCI109" s="921"/>
      <c r="KCJ109" s="921"/>
      <c r="KCK109" s="921"/>
      <c r="KCL109" s="921"/>
      <c r="KCM109" s="921"/>
      <c r="KCN109" s="921"/>
      <c r="KCO109" s="921"/>
      <c r="KCP109" s="921"/>
      <c r="KCQ109" s="921"/>
      <c r="KCR109" s="921"/>
      <c r="KCS109" s="921"/>
      <c r="KCT109" s="921"/>
      <c r="KCU109" s="921"/>
      <c r="KCV109" s="921"/>
      <c r="KCW109" s="921"/>
      <c r="KCX109" s="921"/>
      <c r="KCY109" s="921"/>
      <c r="KCZ109" s="921"/>
      <c r="KDA109" s="921"/>
      <c r="KDB109" s="921"/>
      <c r="KDC109" s="921"/>
      <c r="KDD109" s="921"/>
      <c r="KDE109" s="921"/>
      <c r="KDF109" s="921"/>
      <c r="KDG109" s="921"/>
      <c r="KDH109" s="921"/>
      <c r="KDI109" s="921"/>
      <c r="KDJ109" s="921"/>
      <c r="KDK109" s="921"/>
      <c r="KDL109" s="921"/>
      <c r="KDM109" s="921"/>
      <c r="KDN109" s="921"/>
      <c r="KDO109" s="921"/>
      <c r="KDP109" s="921"/>
      <c r="KDQ109" s="921"/>
      <c r="KDR109" s="921"/>
      <c r="KDS109" s="921"/>
      <c r="KDT109" s="921"/>
      <c r="KDU109" s="921"/>
      <c r="KDV109" s="921"/>
      <c r="KDW109" s="921"/>
      <c r="KDX109" s="921"/>
      <c r="KDY109" s="921"/>
      <c r="KDZ109" s="921"/>
      <c r="KEA109" s="921"/>
      <c r="KEB109" s="921"/>
      <c r="KEC109" s="921"/>
      <c r="KED109" s="921"/>
      <c r="KEE109" s="921"/>
      <c r="KEF109" s="921"/>
      <c r="KEG109" s="921"/>
      <c r="KEH109" s="921"/>
      <c r="KEI109" s="921"/>
      <c r="KEJ109" s="921"/>
      <c r="KEK109" s="921"/>
      <c r="KEL109" s="921"/>
      <c r="KEM109" s="921"/>
      <c r="KEN109" s="921"/>
      <c r="KEO109" s="921"/>
      <c r="KEP109" s="921"/>
      <c r="KEQ109" s="921"/>
      <c r="KER109" s="921"/>
      <c r="KES109" s="921"/>
      <c r="KET109" s="921"/>
      <c r="KEU109" s="921"/>
      <c r="KEV109" s="921"/>
      <c r="KEW109" s="921"/>
      <c r="KEX109" s="921"/>
      <c r="KEY109" s="921"/>
      <c r="KEZ109" s="921"/>
      <c r="KFA109" s="921"/>
      <c r="KFB109" s="921"/>
      <c r="KFC109" s="921"/>
      <c r="KFD109" s="921"/>
      <c r="KFE109" s="921"/>
      <c r="KFF109" s="921"/>
      <c r="KFG109" s="921"/>
      <c r="KFH109" s="921"/>
      <c r="KFI109" s="921"/>
      <c r="KFJ109" s="921"/>
      <c r="KFK109" s="921"/>
      <c r="KFL109" s="921"/>
      <c r="KFM109" s="921"/>
      <c r="KFN109" s="921"/>
      <c r="KFO109" s="921"/>
      <c r="KFP109" s="921"/>
      <c r="KFQ109" s="921"/>
      <c r="KFR109" s="921"/>
      <c r="KFS109" s="921"/>
      <c r="KFT109" s="921"/>
      <c r="KFU109" s="921"/>
      <c r="KFV109" s="921"/>
      <c r="KFW109" s="921"/>
      <c r="KFX109" s="921"/>
      <c r="KFY109" s="921"/>
      <c r="KFZ109" s="921"/>
      <c r="KGA109" s="921"/>
      <c r="KGB109" s="921"/>
      <c r="KGC109" s="921"/>
      <c r="KGD109" s="921"/>
      <c r="KGE109" s="921"/>
      <c r="KGF109" s="921"/>
      <c r="KGG109" s="921"/>
      <c r="KGH109" s="921"/>
      <c r="KGI109" s="921"/>
      <c r="KGJ109" s="921"/>
      <c r="KGK109" s="921"/>
      <c r="KGL109" s="921"/>
      <c r="KGM109" s="921"/>
      <c r="KGN109" s="921"/>
      <c r="KGO109" s="921"/>
      <c r="KGP109" s="921"/>
      <c r="KGQ109" s="921"/>
      <c r="KGR109" s="921"/>
      <c r="KGS109" s="921"/>
      <c r="KGT109" s="921"/>
      <c r="KGU109" s="921"/>
      <c r="KGV109" s="921"/>
      <c r="KGW109" s="921"/>
      <c r="KGX109" s="921"/>
      <c r="KGY109" s="921"/>
      <c r="KGZ109" s="921"/>
      <c r="KHA109" s="921"/>
      <c r="KHB109" s="921"/>
      <c r="KHC109" s="921"/>
      <c r="KHD109" s="921"/>
      <c r="KHE109" s="921"/>
      <c r="KHF109" s="921"/>
      <c r="KHG109" s="921"/>
      <c r="KHH109" s="921"/>
      <c r="KHI109" s="921"/>
      <c r="KHJ109" s="921"/>
      <c r="KHK109" s="921"/>
      <c r="KHL109" s="921"/>
      <c r="KHM109" s="921"/>
      <c r="KHN109" s="921"/>
      <c r="KHO109" s="921"/>
      <c r="KHP109" s="921"/>
      <c r="KHQ109" s="921"/>
      <c r="KHR109" s="921"/>
      <c r="KHS109" s="921"/>
      <c r="KHT109" s="921"/>
      <c r="KHU109" s="921"/>
      <c r="KHV109" s="921"/>
      <c r="KHW109" s="921"/>
      <c r="KHX109" s="921"/>
      <c r="KHY109" s="921"/>
      <c r="KHZ109" s="921"/>
      <c r="KIA109" s="921"/>
      <c r="KIB109" s="921"/>
      <c r="KIC109" s="921"/>
      <c r="KID109" s="921"/>
      <c r="KIE109" s="921"/>
      <c r="KIF109" s="921"/>
      <c r="KIG109" s="921"/>
      <c r="KIH109" s="921"/>
      <c r="KII109" s="921"/>
      <c r="KIJ109" s="921"/>
      <c r="KIK109" s="921"/>
      <c r="KIL109" s="921"/>
      <c r="KIM109" s="921"/>
      <c r="KIN109" s="921"/>
      <c r="KIO109" s="921"/>
      <c r="KIP109" s="921"/>
      <c r="KIQ109" s="921"/>
      <c r="KIR109" s="921"/>
      <c r="KIS109" s="921"/>
      <c r="KIT109" s="921"/>
      <c r="KIU109" s="921"/>
      <c r="KIV109" s="921"/>
      <c r="KIW109" s="921"/>
      <c r="KIX109" s="921"/>
      <c r="KIY109" s="921"/>
      <c r="KIZ109" s="921"/>
      <c r="KJA109" s="921"/>
      <c r="KJB109" s="921"/>
      <c r="KJC109" s="921"/>
      <c r="KJD109" s="921"/>
      <c r="KJE109" s="921"/>
      <c r="KJF109" s="921"/>
      <c r="KJG109" s="921"/>
      <c r="KJH109" s="921"/>
      <c r="KJI109" s="921"/>
      <c r="KJJ109" s="921"/>
      <c r="KJK109" s="921"/>
      <c r="KJL109" s="921"/>
      <c r="KJM109" s="921"/>
      <c r="KJN109" s="921"/>
      <c r="KJO109" s="921"/>
      <c r="KJP109" s="921"/>
      <c r="KJQ109" s="921"/>
      <c r="KJR109" s="921"/>
      <c r="KJS109" s="921"/>
      <c r="KJT109" s="921"/>
      <c r="KJU109" s="921"/>
      <c r="KJV109" s="921"/>
      <c r="KJW109" s="921"/>
      <c r="KJX109" s="921"/>
      <c r="KJY109" s="921"/>
      <c r="KJZ109" s="921"/>
      <c r="KKA109" s="921"/>
      <c r="KKB109" s="921"/>
      <c r="KKC109" s="921"/>
      <c r="KKD109" s="921"/>
      <c r="KKE109" s="921"/>
      <c r="KKF109" s="921"/>
      <c r="KKG109" s="921"/>
      <c r="KKH109" s="921"/>
      <c r="KKI109" s="921"/>
      <c r="KKJ109" s="921"/>
      <c r="KKK109" s="921"/>
      <c r="KKL109" s="921"/>
      <c r="KKM109" s="921"/>
      <c r="KKN109" s="921"/>
      <c r="KKO109" s="921"/>
      <c r="KKP109" s="921"/>
      <c r="KKQ109" s="921"/>
      <c r="KKR109" s="921"/>
      <c r="KKS109" s="921"/>
      <c r="KKT109" s="921"/>
      <c r="KKU109" s="921"/>
      <c r="KKV109" s="921"/>
      <c r="KKW109" s="921"/>
      <c r="KKX109" s="921"/>
      <c r="KKY109" s="921"/>
      <c r="KKZ109" s="921"/>
      <c r="KLA109" s="921"/>
      <c r="KLB109" s="921"/>
      <c r="KLC109" s="921"/>
      <c r="KLD109" s="921"/>
      <c r="KLE109" s="921"/>
      <c r="KLF109" s="921"/>
      <c r="KLG109" s="921"/>
      <c r="KLH109" s="921"/>
      <c r="KLI109" s="921"/>
      <c r="KLJ109" s="921"/>
      <c r="KLK109" s="921"/>
      <c r="KLL109" s="921"/>
      <c r="KLM109" s="921"/>
      <c r="KLN109" s="921"/>
      <c r="KLO109" s="921"/>
      <c r="KLP109" s="921"/>
      <c r="KLQ109" s="921"/>
      <c r="KLR109" s="921"/>
      <c r="KLS109" s="921"/>
      <c r="KLT109" s="921"/>
      <c r="KLU109" s="921"/>
      <c r="KLV109" s="921"/>
      <c r="KLW109" s="921"/>
      <c r="KLX109" s="921"/>
      <c r="KLY109" s="921"/>
      <c r="KLZ109" s="921"/>
      <c r="KMA109" s="921"/>
      <c r="KMB109" s="921"/>
      <c r="KMC109" s="921"/>
      <c r="KMD109" s="921"/>
      <c r="KME109" s="921"/>
      <c r="KMF109" s="921"/>
      <c r="KMG109" s="921"/>
      <c r="KMH109" s="921"/>
      <c r="KMI109" s="921"/>
      <c r="KMJ109" s="921"/>
      <c r="KMK109" s="921"/>
      <c r="KML109" s="921"/>
      <c r="KMM109" s="921"/>
      <c r="KMN109" s="921"/>
      <c r="KMO109" s="921"/>
      <c r="KMP109" s="921"/>
      <c r="KMQ109" s="921"/>
      <c r="KMR109" s="921"/>
      <c r="KMS109" s="921"/>
      <c r="KMT109" s="921"/>
      <c r="KMU109" s="921"/>
      <c r="KMV109" s="921"/>
      <c r="KMW109" s="921"/>
      <c r="KMX109" s="921"/>
      <c r="KMY109" s="921"/>
      <c r="KMZ109" s="921"/>
      <c r="KNA109" s="921"/>
      <c r="KNB109" s="921"/>
      <c r="KNC109" s="921"/>
      <c r="KND109" s="921"/>
      <c r="KNE109" s="921"/>
      <c r="KNF109" s="921"/>
      <c r="KNG109" s="921"/>
      <c r="KNH109" s="921"/>
      <c r="KNI109" s="921"/>
      <c r="KNJ109" s="921"/>
      <c r="KNK109" s="921"/>
      <c r="KNL109" s="921"/>
      <c r="KNM109" s="921"/>
      <c r="KNN109" s="921"/>
      <c r="KNO109" s="921"/>
      <c r="KNP109" s="921"/>
      <c r="KNQ109" s="921"/>
      <c r="KNR109" s="921"/>
      <c r="KNS109" s="921"/>
      <c r="KNT109" s="921"/>
      <c r="KNU109" s="921"/>
      <c r="KNV109" s="921"/>
      <c r="KNW109" s="921"/>
      <c r="KNX109" s="921"/>
      <c r="KNY109" s="921"/>
      <c r="KNZ109" s="921"/>
      <c r="KOA109" s="921"/>
      <c r="KOB109" s="921"/>
      <c r="KOC109" s="921"/>
      <c r="KOD109" s="921"/>
      <c r="KOE109" s="921"/>
      <c r="KOF109" s="921"/>
      <c r="KOG109" s="921"/>
      <c r="KOH109" s="921"/>
      <c r="KOI109" s="921"/>
      <c r="KOJ109" s="921"/>
      <c r="KOK109" s="921"/>
      <c r="KOL109" s="921"/>
      <c r="KOM109" s="921"/>
      <c r="KON109" s="921"/>
      <c r="KOO109" s="921"/>
      <c r="KOP109" s="921"/>
      <c r="KOQ109" s="921"/>
      <c r="KOR109" s="921"/>
      <c r="KOS109" s="921"/>
      <c r="KOT109" s="921"/>
      <c r="KOU109" s="921"/>
      <c r="KOV109" s="921"/>
      <c r="KOW109" s="921"/>
      <c r="KOX109" s="921"/>
      <c r="KOY109" s="921"/>
      <c r="KOZ109" s="921"/>
      <c r="KPA109" s="921"/>
      <c r="KPB109" s="921"/>
      <c r="KPC109" s="921"/>
      <c r="KPD109" s="921"/>
      <c r="KPE109" s="921"/>
      <c r="KPF109" s="921"/>
      <c r="KPG109" s="921"/>
      <c r="KPH109" s="921"/>
      <c r="KPI109" s="921"/>
      <c r="KPJ109" s="921"/>
      <c r="KPK109" s="921"/>
      <c r="KPL109" s="921"/>
      <c r="KPM109" s="921"/>
      <c r="KPN109" s="921"/>
      <c r="KPO109" s="921"/>
      <c r="KPP109" s="921"/>
      <c r="KPQ109" s="921"/>
      <c r="KPR109" s="921"/>
      <c r="KPS109" s="921"/>
      <c r="KPT109" s="921"/>
      <c r="KPU109" s="921"/>
      <c r="KPV109" s="921"/>
      <c r="KPW109" s="921"/>
      <c r="KPX109" s="921"/>
      <c r="KPY109" s="921"/>
      <c r="KPZ109" s="921"/>
      <c r="KQA109" s="921"/>
      <c r="KQB109" s="921"/>
      <c r="KQC109" s="921"/>
      <c r="KQD109" s="921"/>
      <c r="KQE109" s="921"/>
      <c r="KQF109" s="921"/>
      <c r="KQG109" s="921"/>
      <c r="KQH109" s="921"/>
      <c r="KQI109" s="921"/>
      <c r="KQJ109" s="921"/>
      <c r="KQK109" s="921"/>
      <c r="KQL109" s="921"/>
      <c r="KQM109" s="921"/>
      <c r="KQN109" s="921"/>
      <c r="KQO109" s="921"/>
      <c r="KQP109" s="921"/>
      <c r="KQQ109" s="921"/>
      <c r="KQR109" s="921"/>
      <c r="KQS109" s="921"/>
      <c r="KQT109" s="921"/>
      <c r="KQU109" s="921"/>
      <c r="KQV109" s="921"/>
      <c r="KQW109" s="921"/>
      <c r="KQX109" s="921"/>
      <c r="KQY109" s="921"/>
      <c r="KQZ109" s="921"/>
      <c r="KRA109" s="921"/>
      <c r="KRB109" s="921"/>
      <c r="KRC109" s="921"/>
      <c r="KRD109" s="921"/>
      <c r="KRE109" s="921"/>
      <c r="KRF109" s="921"/>
      <c r="KRG109" s="921"/>
      <c r="KRH109" s="921"/>
      <c r="KRI109" s="921"/>
      <c r="KRJ109" s="921"/>
      <c r="KRK109" s="921"/>
      <c r="KRL109" s="921"/>
      <c r="KRM109" s="921"/>
      <c r="KRN109" s="921"/>
      <c r="KRO109" s="921"/>
      <c r="KRP109" s="921"/>
      <c r="KRQ109" s="921"/>
      <c r="KRR109" s="921"/>
      <c r="KRS109" s="921"/>
      <c r="KRT109" s="921"/>
      <c r="KRU109" s="921"/>
      <c r="KRV109" s="921"/>
      <c r="KRW109" s="921"/>
      <c r="KRX109" s="921"/>
      <c r="KRY109" s="921"/>
      <c r="KRZ109" s="921"/>
      <c r="KSA109" s="921"/>
      <c r="KSB109" s="921"/>
      <c r="KSC109" s="921"/>
      <c r="KSD109" s="921"/>
      <c r="KSE109" s="921"/>
      <c r="KSF109" s="921"/>
      <c r="KSG109" s="921"/>
      <c r="KSH109" s="921"/>
      <c r="KSI109" s="921"/>
      <c r="KSJ109" s="921"/>
      <c r="KSK109" s="921"/>
      <c r="KSL109" s="921"/>
      <c r="KSM109" s="921"/>
      <c r="KSN109" s="921"/>
      <c r="KSO109" s="921"/>
      <c r="KSP109" s="921"/>
      <c r="KSQ109" s="921"/>
      <c r="KSR109" s="921"/>
      <c r="KSS109" s="921"/>
      <c r="KST109" s="921"/>
      <c r="KSU109" s="921"/>
      <c r="KSV109" s="921"/>
      <c r="KSW109" s="921"/>
      <c r="KSX109" s="921"/>
      <c r="KSY109" s="921"/>
      <c r="KSZ109" s="921"/>
      <c r="KTA109" s="921"/>
      <c r="KTB109" s="921"/>
      <c r="KTC109" s="921"/>
      <c r="KTD109" s="921"/>
      <c r="KTE109" s="921"/>
      <c r="KTF109" s="921"/>
      <c r="KTG109" s="921"/>
      <c r="KTH109" s="921"/>
      <c r="KTI109" s="921"/>
      <c r="KTJ109" s="921"/>
      <c r="KTK109" s="921"/>
      <c r="KTL109" s="921"/>
      <c r="KTM109" s="921"/>
      <c r="KTN109" s="921"/>
      <c r="KTO109" s="921"/>
      <c r="KTP109" s="921"/>
      <c r="KTQ109" s="921"/>
      <c r="KTR109" s="921"/>
      <c r="KTS109" s="921"/>
      <c r="KTT109" s="921"/>
      <c r="KTU109" s="921"/>
      <c r="KTV109" s="921"/>
      <c r="KTW109" s="921"/>
      <c r="KTX109" s="921"/>
      <c r="KTY109" s="921"/>
      <c r="KTZ109" s="921"/>
      <c r="KUA109" s="921"/>
      <c r="KUB109" s="921"/>
      <c r="KUC109" s="921"/>
      <c r="KUD109" s="921"/>
      <c r="KUE109" s="921"/>
      <c r="KUF109" s="921"/>
      <c r="KUG109" s="921"/>
      <c r="KUH109" s="921"/>
      <c r="KUI109" s="921"/>
      <c r="KUJ109" s="921"/>
      <c r="KUK109" s="921"/>
      <c r="KUL109" s="921"/>
      <c r="KUM109" s="921"/>
      <c r="KUN109" s="921"/>
      <c r="KUO109" s="921"/>
      <c r="KUP109" s="921"/>
      <c r="KUQ109" s="921"/>
      <c r="KUR109" s="921"/>
      <c r="KUS109" s="921"/>
      <c r="KUT109" s="921"/>
      <c r="KUU109" s="921"/>
      <c r="KUV109" s="921"/>
      <c r="KUW109" s="921"/>
      <c r="KUX109" s="921"/>
      <c r="KUY109" s="921"/>
      <c r="KUZ109" s="921"/>
      <c r="KVA109" s="921"/>
      <c r="KVB109" s="921"/>
      <c r="KVC109" s="921"/>
      <c r="KVD109" s="921"/>
      <c r="KVE109" s="921"/>
      <c r="KVF109" s="921"/>
      <c r="KVG109" s="921"/>
      <c r="KVH109" s="921"/>
      <c r="KVI109" s="921"/>
      <c r="KVJ109" s="921"/>
      <c r="KVK109" s="921"/>
      <c r="KVL109" s="921"/>
      <c r="KVM109" s="921"/>
      <c r="KVN109" s="921"/>
      <c r="KVO109" s="921"/>
      <c r="KVP109" s="921"/>
      <c r="KVQ109" s="921"/>
      <c r="KVR109" s="921"/>
      <c r="KVS109" s="921"/>
      <c r="KVT109" s="921"/>
      <c r="KVU109" s="921"/>
      <c r="KVV109" s="921"/>
      <c r="KVW109" s="921"/>
      <c r="KVX109" s="921"/>
      <c r="KVY109" s="921"/>
      <c r="KVZ109" s="921"/>
      <c r="KWA109" s="921"/>
      <c r="KWB109" s="921"/>
      <c r="KWC109" s="921"/>
      <c r="KWD109" s="921"/>
      <c r="KWE109" s="921"/>
      <c r="KWF109" s="921"/>
      <c r="KWG109" s="921"/>
      <c r="KWH109" s="921"/>
      <c r="KWI109" s="921"/>
      <c r="KWJ109" s="921"/>
      <c r="KWK109" s="921"/>
      <c r="KWL109" s="921"/>
      <c r="KWM109" s="921"/>
      <c r="KWN109" s="921"/>
      <c r="KWO109" s="921"/>
      <c r="KWP109" s="921"/>
      <c r="KWQ109" s="921"/>
      <c r="KWR109" s="921"/>
      <c r="KWS109" s="921"/>
      <c r="KWT109" s="921"/>
      <c r="KWU109" s="921"/>
      <c r="KWV109" s="921"/>
      <c r="KWW109" s="921"/>
      <c r="KWX109" s="921"/>
      <c r="KWY109" s="921"/>
      <c r="KWZ109" s="921"/>
      <c r="KXA109" s="921"/>
      <c r="KXB109" s="921"/>
      <c r="KXC109" s="921"/>
      <c r="KXD109" s="921"/>
      <c r="KXE109" s="921"/>
      <c r="KXF109" s="921"/>
      <c r="KXG109" s="921"/>
      <c r="KXH109" s="921"/>
      <c r="KXI109" s="921"/>
      <c r="KXJ109" s="921"/>
      <c r="KXK109" s="921"/>
      <c r="KXL109" s="921"/>
      <c r="KXM109" s="921"/>
      <c r="KXN109" s="921"/>
      <c r="KXO109" s="921"/>
      <c r="KXP109" s="921"/>
      <c r="KXQ109" s="921"/>
      <c r="KXR109" s="921"/>
      <c r="KXS109" s="921"/>
      <c r="KXT109" s="921"/>
      <c r="KXU109" s="921"/>
      <c r="KXV109" s="921"/>
      <c r="KXW109" s="921"/>
      <c r="KXX109" s="921"/>
      <c r="KXY109" s="921"/>
      <c r="KXZ109" s="921"/>
      <c r="KYA109" s="921"/>
      <c r="KYB109" s="921"/>
      <c r="KYC109" s="921"/>
      <c r="KYD109" s="921"/>
      <c r="KYE109" s="921"/>
      <c r="KYF109" s="921"/>
      <c r="KYG109" s="921"/>
      <c r="KYH109" s="921"/>
      <c r="KYI109" s="921"/>
      <c r="KYJ109" s="921"/>
      <c r="KYK109" s="921"/>
      <c r="KYL109" s="921"/>
      <c r="KYM109" s="921"/>
      <c r="KYN109" s="921"/>
      <c r="KYO109" s="921"/>
      <c r="KYP109" s="921"/>
      <c r="KYQ109" s="921"/>
      <c r="KYR109" s="921"/>
      <c r="KYS109" s="921"/>
      <c r="KYT109" s="921"/>
      <c r="KYU109" s="921"/>
      <c r="KYV109" s="921"/>
      <c r="KYW109" s="921"/>
      <c r="KYX109" s="921"/>
      <c r="KYY109" s="921"/>
      <c r="KYZ109" s="921"/>
      <c r="KZA109" s="921"/>
      <c r="KZB109" s="921"/>
      <c r="KZC109" s="921"/>
      <c r="KZD109" s="921"/>
      <c r="KZE109" s="921"/>
      <c r="KZF109" s="921"/>
      <c r="KZG109" s="921"/>
      <c r="KZH109" s="921"/>
      <c r="KZI109" s="921"/>
      <c r="KZJ109" s="921"/>
      <c r="KZK109" s="921"/>
      <c r="KZL109" s="921"/>
      <c r="KZM109" s="921"/>
      <c r="KZN109" s="921"/>
      <c r="KZO109" s="921"/>
      <c r="KZP109" s="921"/>
      <c r="KZQ109" s="921"/>
      <c r="KZR109" s="921"/>
      <c r="KZS109" s="921"/>
      <c r="KZT109" s="921"/>
      <c r="KZU109" s="921"/>
      <c r="KZV109" s="921"/>
      <c r="KZW109" s="921"/>
      <c r="KZX109" s="921"/>
      <c r="KZY109" s="921"/>
      <c r="KZZ109" s="921"/>
      <c r="LAA109" s="921"/>
      <c r="LAB109" s="921"/>
      <c r="LAC109" s="921"/>
      <c r="LAD109" s="921"/>
      <c r="LAE109" s="921"/>
      <c r="LAF109" s="921"/>
      <c r="LAG109" s="921"/>
      <c r="LAH109" s="921"/>
      <c r="LAI109" s="921"/>
      <c r="LAJ109" s="921"/>
      <c r="LAK109" s="921"/>
      <c r="LAL109" s="921"/>
      <c r="LAM109" s="921"/>
      <c r="LAN109" s="921"/>
      <c r="LAO109" s="921"/>
      <c r="LAP109" s="921"/>
      <c r="LAQ109" s="921"/>
      <c r="LAR109" s="921"/>
      <c r="LAS109" s="921"/>
      <c r="LAT109" s="921"/>
      <c r="LAU109" s="921"/>
      <c r="LAV109" s="921"/>
      <c r="LAW109" s="921"/>
      <c r="LAX109" s="921"/>
      <c r="LAY109" s="921"/>
      <c r="LAZ109" s="921"/>
      <c r="LBA109" s="921"/>
      <c r="LBB109" s="921"/>
      <c r="LBC109" s="921"/>
      <c r="LBD109" s="921"/>
      <c r="LBE109" s="921"/>
      <c r="LBF109" s="921"/>
      <c r="LBG109" s="921"/>
      <c r="LBH109" s="921"/>
      <c r="LBI109" s="921"/>
      <c r="LBJ109" s="921"/>
      <c r="LBK109" s="921"/>
      <c r="LBL109" s="921"/>
      <c r="LBM109" s="921"/>
      <c r="LBN109" s="921"/>
      <c r="LBO109" s="921"/>
      <c r="LBP109" s="921"/>
      <c r="LBQ109" s="921"/>
      <c r="LBR109" s="921"/>
      <c r="LBS109" s="921"/>
      <c r="LBT109" s="921"/>
      <c r="LBU109" s="921"/>
      <c r="LBV109" s="921"/>
      <c r="LBW109" s="921"/>
      <c r="LBX109" s="921"/>
      <c r="LBY109" s="921"/>
      <c r="LBZ109" s="921"/>
      <c r="LCA109" s="921"/>
      <c r="LCB109" s="921"/>
      <c r="LCC109" s="921"/>
      <c r="LCD109" s="921"/>
      <c r="LCE109" s="921"/>
      <c r="LCF109" s="921"/>
      <c r="LCG109" s="921"/>
      <c r="LCH109" s="921"/>
      <c r="LCI109" s="921"/>
      <c r="LCJ109" s="921"/>
      <c r="LCK109" s="921"/>
      <c r="LCL109" s="921"/>
      <c r="LCM109" s="921"/>
      <c r="LCN109" s="921"/>
      <c r="LCO109" s="921"/>
      <c r="LCP109" s="921"/>
      <c r="LCQ109" s="921"/>
      <c r="LCR109" s="921"/>
      <c r="LCS109" s="921"/>
      <c r="LCT109" s="921"/>
      <c r="LCU109" s="921"/>
      <c r="LCV109" s="921"/>
      <c r="LCW109" s="921"/>
      <c r="LCX109" s="921"/>
      <c r="LCY109" s="921"/>
      <c r="LCZ109" s="921"/>
      <c r="LDA109" s="921"/>
      <c r="LDB109" s="921"/>
      <c r="LDC109" s="921"/>
      <c r="LDD109" s="921"/>
      <c r="LDE109" s="921"/>
      <c r="LDF109" s="921"/>
      <c r="LDG109" s="921"/>
      <c r="LDH109" s="921"/>
      <c r="LDI109" s="921"/>
      <c r="LDJ109" s="921"/>
      <c r="LDK109" s="921"/>
      <c r="LDL109" s="921"/>
      <c r="LDM109" s="921"/>
      <c r="LDN109" s="921"/>
      <c r="LDO109" s="921"/>
      <c r="LDP109" s="921"/>
      <c r="LDQ109" s="921"/>
      <c r="LDR109" s="921"/>
      <c r="LDS109" s="921"/>
      <c r="LDT109" s="921"/>
      <c r="LDU109" s="921"/>
      <c r="LDV109" s="921"/>
      <c r="LDW109" s="921"/>
      <c r="LDX109" s="921"/>
      <c r="LDY109" s="921"/>
      <c r="LDZ109" s="921"/>
      <c r="LEA109" s="921"/>
      <c r="LEB109" s="921"/>
      <c r="LEC109" s="921"/>
      <c r="LED109" s="921"/>
      <c r="LEE109" s="921"/>
      <c r="LEF109" s="921"/>
      <c r="LEG109" s="921"/>
      <c r="LEH109" s="921"/>
      <c r="LEI109" s="921"/>
      <c r="LEJ109" s="921"/>
      <c r="LEK109" s="921"/>
      <c r="LEL109" s="921"/>
      <c r="LEM109" s="921"/>
      <c r="LEN109" s="921"/>
      <c r="LEO109" s="921"/>
      <c r="LEP109" s="921"/>
      <c r="LEQ109" s="921"/>
      <c r="LER109" s="921"/>
      <c r="LES109" s="921"/>
      <c r="LET109" s="921"/>
      <c r="LEU109" s="921"/>
      <c r="LEV109" s="921"/>
      <c r="LEW109" s="921"/>
      <c r="LEX109" s="921"/>
      <c r="LEY109" s="921"/>
      <c r="LEZ109" s="921"/>
      <c r="LFA109" s="921"/>
      <c r="LFB109" s="921"/>
      <c r="LFC109" s="921"/>
      <c r="LFD109" s="921"/>
      <c r="LFE109" s="921"/>
      <c r="LFF109" s="921"/>
      <c r="LFG109" s="921"/>
      <c r="LFH109" s="921"/>
      <c r="LFI109" s="921"/>
      <c r="LFJ109" s="921"/>
      <c r="LFK109" s="921"/>
      <c r="LFL109" s="921"/>
      <c r="LFM109" s="921"/>
      <c r="LFN109" s="921"/>
      <c r="LFO109" s="921"/>
      <c r="LFP109" s="921"/>
      <c r="LFQ109" s="921"/>
      <c r="LFR109" s="921"/>
      <c r="LFS109" s="921"/>
      <c r="LFT109" s="921"/>
      <c r="LFU109" s="921"/>
      <c r="LFV109" s="921"/>
      <c r="LFW109" s="921"/>
      <c r="LFX109" s="921"/>
      <c r="LFY109" s="921"/>
      <c r="LFZ109" s="921"/>
      <c r="LGA109" s="921"/>
      <c r="LGB109" s="921"/>
      <c r="LGC109" s="921"/>
      <c r="LGD109" s="921"/>
      <c r="LGE109" s="921"/>
      <c r="LGF109" s="921"/>
      <c r="LGG109" s="921"/>
      <c r="LGH109" s="921"/>
      <c r="LGI109" s="921"/>
      <c r="LGJ109" s="921"/>
      <c r="LGK109" s="921"/>
      <c r="LGL109" s="921"/>
      <c r="LGM109" s="921"/>
      <c r="LGN109" s="921"/>
      <c r="LGO109" s="921"/>
      <c r="LGP109" s="921"/>
      <c r="LGQ109" s="921"/>
      <c r="LGR109" s="921"/>
      <c r="LGS109" s="921"/>
      <c r="LGT109" s="921"/>
      <c r="LGU109" s="921"/>
      <c r="LGV109" s="921"/>
      <c r="LGW109" s="921"/>
      <c r="LGX109" s="921"/>
      <c r="LGY109" s="921"/>
      <c r="LGZ109" s="921"/>
      <c r="LHA109" s="921"/>
      <c r="LHB109" s="921"/>
      <c r="LHC109" s="921"/>
      <c r="LHD109" s="921"/>
      <c r="LHE109" s="921"/>
      <c r="LHF109" s="921"/>
      <c r="LHG109" s="921"/>
      <c r="LHH109" s="921"/>
      <c r="LHI109" s="921"/>
      <c r="LHJ109" s="921"/>
      <c r="LHK109" s="921"/>
      <c r="LHL109" s="921"/>
      <c r="LHM109" s="921"/>
      <c r="LHN109" s="921"/>
      <c r="LHO109" s="921"/>
      <c r="LHP109" s="921"/>
      <c r="LHQ109" s="921"/>
      <c r="LHR109" s="921"/>
      <c r="LHS109" s="921"/>
      <c r="LHT109" s="921"/>
      <c r="LHU109" s="921"/>
      <c r="LHV109" s="921"/>
      <c r="LHW109" s="921"/>
      <c r="LHX109" s="921"/>
      <c r="LHY109" s="921"/>
      <c r="LHZ109" s="921"/>
      <c r="LIA109" s="921"/>
      <c r="LIB109" s="921"/>
      <c r="LIC109" s="921"/>
      <c r="LID109" s="921"/>
      <c r="LIE109" s="921"/>
      <c r="LIF109" s="921"/>
      <c r="LIG109" s="921"/>
      <c r="LIH109" s="921"/>
      <c r="LII109" s="921"/>
      <c r="LIJ109" s="921"/>
      <c r="LIK109" s="921"/>
      <c r="LIL109" s="921"/>
      <c r="LIM109" s="921"/>
      <c r="LIN109" s="921"/>
      <c r="LIO109" s="921"/>
      <c r="LIP109" s="921"/>
      <c r="LIQ109" s="921"/>
      <c r="LIR109" s="921"/>
      <c r="LIS109" s="921"/>
      <c r="LIT109" s="921"/>
      <c r="LIU109" s="921"/>
      <c r="LIV109" s="921"/>
      <c r="LIW109" s="921"/>
      <c r="LIX109" s="921"/>
      <c r="LIY109" s="921"/>
      <c r="LIZ109" s="921"/>
      <c r="LJA109" s="921"/>
      <c r="LJB109" s="921"/>
      <c r="LJC109" s="921"/>
      <c r="LJD109" s="921"/>
      <c r="LJE109" s="921"/>
      <c r="LJF109" s="921"/>
      <c r="LJG109" s="921"/>
      <c r="LJH109" s="921"/>
      <c r="LJI109" s="921"/>
      <c r="LJJ109" s="921"/>
      <c r="LJK109" s="921"/>
      <c r="LJL109" s="921"/>
      <c r="LJM109" s="921"/>
      <c r="LJN109" s="921"/>
      <c r="LJO109" s="921"/>
      <c r="LJP109" s="921"/>
      <c r="LJQ109" s="921"/>
      <c r="LJR109" s="921"/>
      <c r="LJS109" s="921"/>
      <c r="LJT109" s="921"/>
      <c r="LJU109" s="921"/>
      <c r="LJV109" s="921"/>
      <c r="LJW109" s="921"/>
      <c r="LJX109" s="921"/>
      <c r="LJY109" s="921"/>
      <c r="LJZ109" s="921"/>
      <c r="LKA109" s="921"/>
      <c r="LKB109" s="921"/>
      <c r="LKC109" s="921"/>
      <c r="LKD109" s="921"/>
      <c r="LKE109" s="921"/>
      <c r="LKF109" s="921"/>
      <c r="LKG109" s="921"/>
      <c r="LKH109" s="921"/>
      <c r="LKI109" s="921"/>
      <c r="LKJ109" s="921"/>
      <c r="LKK109" s="921"/>
      <c r="LKL109" s="921"/>
      <c r="LKM109" s="921"/>
      <c r="LKN109" s="921"/>
      <c r="LKO109" s="921"/>
      <c r="LKP109" s="921"/>
      <c r="LKQ109" s="921"/>
      <c r="LKR109" s="921"/>
      <c r="LKS109" s="921"/>
      <c r="LKT109" s="921"/>
      <c r="LKU109" s="921"/>
      <c r="LKV109" s="921"/>
      <c r="LKW109" s="921"/>
      <c r="LKX109" s="921"/>
      <c r="LKY109" s="921"/>
      <c r="LKZ109" s="921"/>
      <c r="LLA109" s="921"/>
      <c r="LLB109" s="921"/>
      <c r="LLC109" s="921"/>
      <c r="LLD109" s="921"/>
      <c r="LLE109" s="921"/>
      <c r="LLF109" s="921"/>
      <c r="LLG109" s="921"/>
      <c r="LLH109" s="921"/>
      <c r="LLI109" s="921"/>
      <c r="LLJ109" s="921"/>
      <c r="LLK109" s="921"/>
      <c r="LLL109" s="921"/>
      <c r="LLM109" s="921"/>
      <c r="LLN109" s="921"/>
      <c r="LLO109" s="921"/>
      <c r="LLP109" s="921"/>
      <c r="LLQ109" s="921"/>
      <c r="LLR109" s="921"/>
      <c r="LLS109" s="921"/>
      <c r="LLT109" s="921"/>
      <c r="LLU109" s="921"/>
      <c r="LLV109" s="921"/>
      <c r="LLW109" s="921"/>
      <c r="LLX109" s="921"/>
      <c r="LLY109" s="921"/>
      <c r="LLZ109" s="921"/>
      <c r="LMA109" s="921"/>
      <c r="LMB109" s="921"/>
      <c r="LMC109" s="921"/>
      <c r="LMD109" s="921"/>
      <c r="LME109" s="921"/>
      <c r="LMF109" s="921"/>
      <c r="LMG109" s="921"/>
      <c r="LMH109" s="921"/>
      <c r="LMI109" s="921"/>
      <c r="LMJ109" s="921"/>
      <c r="LMK109" s="921"/>
      <c r="LML109" s="921"/>
      <c r="LMM109" s="921"/>
      <c r="LMN109" s="921"/>
      <c r="LMO109" s="921"/>
      <c r="LMP109" s="921"/>
      <c r="LMQ109" s="921"/>
      <c r="LMR109" s="921"/>
      <c r="LMS109" s="921"/>
      <c r="LMT109" s="921"/>
      <c r="LMU109" s="921"/>
      <c r="LMV109" s="921"/>
      <c r="LMW109" s="921"/>
      <c r="LMX109" s="921"/>
      <c r="LMY109" s="921"/>
      <c r="LMZ109" s="921"/>
      <c r="LNA109" s="921"/>
      <c r="LNB109" s="921"/>
      <c r="LNC109" s="921"/>
      <c r="LND109" s="921"/>
      <c r="LNE109" s="921"/>
      <c r="LNF109" s="921"/>
      <c r="LNG109" s="921"/>
      <c r="LNH109" s="921"/>
      <c r="LNI109" s="921"/>
      <c r="LNJ109" s="921"/>
      <c r="LNK109" s="921"/>
      <c r="LNL109" s="921"/>
      <c r="LNM109" s="921"/>
      <c r="LNN109" s="921"/>
      <c r="LNO109" s="921"/>
      <c r="LNP109" s="921"/>
      <c r="LNQ109" s="921"/>
      <c r="LNR109" s="921"/>
      <c r="LNS109" s="921"/>
      <c r="LNT109" s="921"/>
      <c r="LNU109" s="921"/>
      <c r="LNV109" s="921"/>
      <c r="LNW109" s="921"/>
      <c r="LNX109" s="921"/>
      <c r="LNY109" s="921"/>
      <c r="LNZ109" s="921"/>
      <c r="LOA109" s="921"/>
      <c r="LOB109" s="921"/>
      <c r="LOC109" s="921"/>
      <c r="LOD109" s="921"/>
      <c r="LOE109" s="921"/>
      <c r="LOF109" s="921"/>
      <c r="LOG109" s="921"/>
      <c r="LOH109" s="921"/>
      <c r="LOI109" s="921"/>
      <c r="LOJ109" s="921"/>
      <c r="LOK109" s="921"/>
      <c r="LOL109" s="921"/>
      <c r="LOM109" s="921"/>
      <c r="LON109" s="921"/>
      <c r="LOO109" s="921"/>
      <c r="LOP109" s="921"/>
      <c r="LOQ109" s="921"/>
      <c r="LOR109" s="921"/>
      <c r="LOS109" s="921"/>
      <c r="LOT109" s="921"/>
      <c r="LOU109" s="921"/>
      <c r="LOV109" s="921"/>
      <c r="LOW109" s="921"/>
      <c r="LOX109" s="921"/>
      <c r="LOY109" s="921"/>
      <c r="LOZ109" s="921"/>
      <c r="LPA109" s="921"/>
      <c r="LPB109" s="921"/>
      <c r="LPC109" s="921"/>
      <c r="LPD109" s="921"/>
      <c r="LPE109" s="921"/>
      <c r="LPF109" s="921"/>
      <c r="LPG109" s="921"/>
      <c r="LPH109" s="921"/>
      <c r="LPI109" s="921"/>
      <c r="LPJ109" s="921"/>
      <c r="LPK109" s="921"/>
      <c r="LPL109" s="921"/>
      <c r="LPM109" s="921"/>
      <c r="LPN109" s="921"/>
      <c r="LPO109" s="921"/>
      <c r="LPP109" s="921"/>
      <c r="LPQ109" s="921"/>
      <c r="LPR109" s="921"/>
      <c r="LPS109" s="921"/>
      <c r="LPT109" s="921"/>
      <c r="LPU109" s="921"/>
      <c r="LPV109" s="921"/>
      <c r="LPW109" s="921"/>
      <c r="LPX109" s="921"/>
      <c r="LPY109" s="921"/>
      <c r="LPZ109" s="921"/>
      <c r="LQA109" s="921"/>
      <c r="LQB109" s="921"/>
      <c r="LQC109" s="921"/>
      <c r="LQD109" s="921"/>
      <c r="LQE109" s="921"/>
      <c r="LQF109" s="921"/>
      <c r="LQG109" s="921"/>
      <c r="LQH109" s="921"/>
      <c r="LQI109" s="921"/>
      <c r="LQJ109" s="921"/>
      <c r="LQK109" s="921"/>
      <c r="LQL109" s="921"/>
      <c r="LQM109" s="921"/>
      <c r="LQN109" s="921"/>
      <c r="LQO109" s="921"/>
      <c r="LQP109" s="921"/>
      <c r="LQQ109" s="921"/>
      <c r="LQR109" s="921"/>
      <c r="LQS109" s="921"/>
      <c r="LQT109" s="921"/>
      <c r="LQU109" s="921"/>
      <c r="LQV109" s="921"/>
      <c r="LQW109" s="921"/>
      <c r="LQX109" s="921"/>
      <c r="LQY109" s="921"/>
      <c r="LQZ109" s="921"/>
      <c r="LRA109" s="921"/>
      <c r="LRB109" s="921"/>
      <c r="LRC109" s="921"/>
      <c r="LRD109" s="921"/>
      <c r="LRE109" s="921"/>
      <c r="LRF109" s="921"/>
      <c r="LRG109" s="921"/>
      <c r="LRH109" s="921"/>
      <c r="LRI109" s="921"/>
      <c r="LRJ109" s="921"/>
      <c r="LRK109" s="921"/>
      <c r="LRL109" s="921"/>
      <c r="LRM109" s="921"/>
      <c r="LRN109" s="921"/>
      <c r="LRO109" s="921"/>
      <c r="LRP109" s="921"/>
      <c r="LRQ109" s="921"/>
      <c r="LRR109" s="921"/>
      <c r="LRS109" s="921"/>
      <c r="LRT109" s="921"/>
      <c r="LRU109" s="921"/>
      <c r="LRV109" s="921"/>
      <c r="LRW109" s="921"/>
      <c r="LRX109" s="921"/>
      <c r="LRY109" s="921"/>
      <c r="LRZ109" s="921"/>
      <c r="LSA109" s="921"/>
      <c r="LSB109" s="921"/>
      <c r="LSC109" s="921"/>
      <c r="LSD109" s="921"/>
      <c r="LSE109" s="921"/>
      <c r="LSF109" s="921"/>
      <c r="LSG109" s="921"/>
      <c r="LSH109" s="921"/>
      <c r="LSI109" s="921"/>
      <c r="LSJ109" s="921"/>
      <c r="LSK109" s="921"/>
      <c r="LSL109" s="921"/>
      <c r="LSM109" s="921"/>
      <c r="LSN109" s="921"/>
      <c r="LSO109" s="921"/>
      <c r="LSP109" s="921"/>
      <c r="LSQ109" s="921"/>
      <c r="LSR109" s="921"/>
      <c r="LSS109" s="921"/>
      <c r="LST109" s="921"/>
      <c r="LSU109" s="921"/>
      <c r="LSV109" s="921"/>
      <c r="LSW109" s="921"/>
      <c r="LSX109" s="921"/>
      <c r="LSY109" s="921"/>
      <c r="LSZ109" s="921"/>
      <c r="LTA109" s="921"/>
      <c r="LTB109" s="921"/>
      <c r="LTC109" s="921"/>
      <c r="LTD109" s="921"/>
      <c r="LTE109" s="921"/>
      <c r="LTF109" s="921"/>
      <c r="LTG109" s="921"/>
      <c r="LTH109" s="921"/>
      <c r="LTI109" s="921"/>
      <c r="LTJ109" s="921"/>
      <c r="LTK109" s="921"/>
      <c r="LTL109" s="921"/>
      <c r="LTM109" s="921"/>
      <c r="LTN109" s="921"/>
      <c r="LTO109" s="921"/>
      <c r="LTP109" s="921"/>
      <c r="LTQ109" s="921"/>
      <c r="LTR109" s="921"/>
      <c r="LTS109" s="921"/>
      <c r="LTT109" s="921"/>
      <c r="LTU109" s="921"/>
      <c r="LTV109" s="921"/>
      <c r="LTW109" s="921"/>
      <c r="LTX109" s="921"/>
      <c r="LTY109" s="921"/>
      <c r="LTZ109" s="921"/>
      <c r="LUA109" s="921"/>
      <c r="LUB109" s="921"/>
      <c r="LUC109" s="921"/>
      <c r="LUD109" s="921"/>
      <c r="LUE109" s="921"/>
      <c r="LUF109" s="921"/>
      <c r="LUG109" s="921"/>
      <c r="LUH109" s="921"/>
      <c r="LUI109" s="921"/>
      <c r="LUJ109" s="921"/>
      <c r="LUK109" s="921"/>
      <c r="LUL109" s="921"/>
      <c r="LUM109" s="921"/>
      <c r="LUN109" s="921"/>
      <c r="LUO109" s="921"/>
      <c r="LUP109" s="921"/>
      <c r="LUQ109" s="921"/>
      <c r="LUR109" s="921"/>
      <c r="LUS109" s="921"/>
      <c r="LUT109" s="921"/>
      <c r="LUU109" s="921"/>
      <c r="LUV109" s="921"/>
      <c r="LUW109" s="921"/>
      <c r="LUX109" s="921"/>
      <c r="LUY109" s="921"/>
      <c r="LUZ109" s="921"/>
      <c r="LVA109" s="921"/>
      <c r="LVB109" s="921"/>
      <c r="LVC109" s="921"/>
      <c r="LVD109" s="921"/>
      <c r="LVE109" s="921"/>
      <c r="LVF109" s="921"/>
      <c r="LVG109" s="921"/>
      <c r="LVH109" s="921"/>
      <c r="LVI109" s="921"/>
      <c r="LVJ109" s="921"/>
      <c r="LVK109" s="921"/>
      <c r="LVL109" s="921"/>
      <c r="LVM109" s="921"/>
      <c r="LVN109" s="921"/>
      <c r="LVO109" s="921"/>
      <c r="LVP109" s="921"/>
      <c r="LVQ109" s="921"/>
      <c r="LVR109" s="921"/>
      <c r="LVS109" s="921"/>
      <c r="LVT109" s="921"/>
      <c r="LVU109" s="921"/>
      <c r="LVV109" s="921"/>
      <c r="LVW109" s="921"/>
      <c r="LVX109" s="921"/>
      <c r="LVY109" s="921"/>
      <c r="LVZ109" s="921"/>
      <c r="LWA109" s="921"/>
      <c r="LWB109" s="921"/>
      <c r="LWC109" s="921"/>
      <c r="LWD109" s="921"/>
      <c r="LWE109" s="921"/>
      <c r="LWF109" s="921"/>
      <c r="LWG109" s="921"/>
      <c r="LWH109" s="921"/>
      <c r="LWI109" s="921"/>
      <c r="LWJ109" s="921"/>
      <c r="LWK109" s="921"/>
      <c r="LWL109" s="921"/>
      <c r="LWM109" s="921"/>
      <c r="LWN109" s="921"/>
      <c r="LWO109" s="921"/>
      <c r="LWP109" s="921"/>
      <c r="LWQ109" s="921"/>
      <c r="LWR109" s="921"/>
      <c r="LWS109" s="921"/>
      <c r="LWT109" s="921"/>
      <c r="LWU109" s="921"/>
      <c r="LWV109" s="921"/>
      <c r="LWW109" s="921"/>
      <c r="LWX109" s="921"/>
      <c r="LWY109" s="921"/>
      <c r="LWZ109" s="921"/>
      <c r="LXA109" s="921"/>
      <c r="LXB109" s="921"/>
      <c r="LXC109" s="921"/>
      <c r="LXD109" s="921"/>
      <c r="LXE109" s="921"/>
      <c r="LXF109" s="921"/>
      <c r="LXG109" s="921"/>
      <c r="LXH109" s="921"/>
      <c r="LXI109" s="921"/>
      <c r="LXJ109" s="921"/>
      <c r="LXK109" s="921"/>
      <c r="LXL109" s="921"/>
      <c r="LXM109" s="921"/>
      <c r="LXN109" s="921"/>
      <c r="LXO109" s="921"/>
      <c r="LXP109" s="921"/>
      <c r="LXQ109" s="921"/>
      <c r="LXR109" s="921"/>
      <c r="LXS109" s="921"/>
      <c r="LXT109" s="921"/>
      <c r="LXU109" s="921"/>
      <c r="LXV109" s="921"/>
      <c r="LXW109" s="921"/>
      <c r="LXX109" s="921"/>
      <c r="LXY109" s="921"/>
      <c r="LXZ109" s="921"/>
      <c r="LYA109" s="921"/>
      <c r="LYB109" s="921"/>
      <c r="LYC109" s="921"/>
      <c r="LYD109" s="921"/>
      <c r="LYE109" s="921"/>
      <c r="LYF109" s="921"/>
      <c r="LYG109" s="921"/>
      <c r="LYH109" s="921"/>
      <c r="LYI109" s="921"/>
      <c r="LYJ109" s="921"/>
      <c r="LYK109" s="921"/>
      <c r="LYL109" s="921"/>
      <c r="LYM109" s="921"/>
      <c r="LYN109" s="921"/>
      <c r="LYO109" s="921"/>
      <c r="LYP109" s="921"/>
      <c r="LYQ109" s="921"/>
      <c r="LYR109" s="921"/>
      <c r="LYS109" s="921"/>
      <c r="LYT109" s="921"/>
      <c r="LYU109" s="921"/>
      <c r="LYV109" s="921"/>
      <c r="LYW109" s="921"/>
      <c r="LYX109" s="921"/>
      <c r="LYY109" s="921"/>
      <c r="LYZ109" s="921"/>
      <c r="LZA109" s="921"/>
      <c r="LZB109" s="921"/>
      <c r="LZC109" s="921"/>
      <c r="LZD109" s="921"/>
      <c r="LZE109" s="921"/>
      <c r="LZF109" s="921"/>
      <c r="LZG109" s="921"/>
      <c r="LZH109" s="921"/>
      <c r="LZI109" s="921"/>
      <c r="LZJ109" s="921"/>
      <c r="LZK109" s="921"/>
      <c r="LZL109" s="921"/>
      <c r="LZM109" s="921"/>
      <c r="LZN109" s="921"/>
      <c r="LZO109" s="921"/>
      <c r="LZP109" s="921"/>
      <c r="LZQ109" s="921"/>
      <c r="LZR109" s="921"/>
      <c r="LZS109" s="921"/>
      <c r="LZT109" s="921"/>
      <c r="LZU109" s="921"/>
      <c r="LZV109" s="921"/>
      <c r="LZW109" s="921"/>
      <c r="LZX109" s="921"/>
      <c r="LZY109" s="921"/>
      <c r="LZZ109" s="921"/>
      <c r="MAA109" s="921"/>
      <c r="MAB109" s="921"/>
      <c r="MAC109" s="921"/>
      <c r="MAD109" s="921"/>
      <c r="MAE109" s="921"/>
      <c r="MAF109" s="921"/>
      <c r="MAG109" s="921"/>
      <c r="MAH109" s="921"/>
      <c r="MAI109" s="921"/>
      <c r="MAJ109" s="921"/>
      <c r="MAK109" s="921"/>
      <c r="MAL109" s="921"/>
      <c r="MAM109" s="921"/>
      <c r="MAN109" s="921"/>
      <c r="MAO109" s="921"/>
      <c r="MAP109" s="921"/>
      <c r="MAQ109" s="921"/>
      <c r="MAR109" s="921"/>
      <c r="MAS109" s="921"/>
      <c r="MAT109" s="921"/>
      <c r="MAU109" s="921"/>
      <c r="MAV109" s="921"/>
      <c r="MAW109" s="921"/>
      <c r="MAX109" s="921"/>
      <c r="MAY109" s="921"/>
      <c r="MAZ109" s="921"/>
      <c r="MBA109" s="921"/>
      <c r="MBB109" s="921"/>
      <c r="MBC109" s="921"/>
      <c r="MBD109" s="921"/>
      <c r="MBE109" s="921"/>
      <c r="MBF109" s="921"/>
      <c r="MBG109" s="921"/>
      <c r="MBH109" s="921"/>
      <c r="MBI109" s="921"/>
      <c r="MBJ109" s="921"/>
      <c r="MBK109" s="921"/>
      <c r="MBL109" s="921"/>
      <c r="MBM109" s="921"/>
      <c r="MBN109" s="921"/>
      <c r="MBO109" s="921"/>
      <c r="MBP109" s="921"/>
      <c r="MBQ109" s="921"/>
      <c r="MBR109" s="921"/>
      <c r="MBS109" s="921"/>
      <c r="MBT109" s="921"/>
      <c r="MBU109" s="921"/>
      <c r="MBV109" s="921"/>
      <c r="MBW109" s="921"/>
      <c r="MBX109" s="921"/>
      <c r="MBY109" s="921"/>
      <c r="MBZ109" s="921"/>
      <c r="MCA109" s="921"/>
      <c r="MCB109" s="921"/>
      <c r="MCC109" s="921"/>
      <c r="MCD109" s="921"/>
      <c r="MCE109" s="921"/>
      <c r="MCF109" s="921"/>
      <c r="MCG109" s="921"/>
      <c r="MCH109" s="921"/>
      <c r="MCI109" s="921"/>
      <c r="MCJ109" s="921"/>
      <c r="MCK109" s="921"/>
      <c r="MCL109" s="921"/>
      <c r="MCM109" s="921"/>
      <c r="MCN109" s="921"/>
      <c r="MCO109" s="921"/>
      <c r="MCP109" s="921"/>
      <c r="MCQ109" s="921"/>
      <c r="MCR109" s="921"/>
      <c r="MCS109" s="921"/>
      <c r="MCT109" s="921"/>
      <c r="MCU109" s="921"/>
      <c r="MCV109" s="921"/>
      <c r="MCW109" s="921"/>
      <c r="MCX109" s="921"/>
      <c r="MCY109" s="921"/>
      <c r="MCZ109" s="921"/>
      <c r="MDA109" s="921"/>
      <c r="MDB109" s="921"/>
      <c r="MDC109" s="921"/>
      <c r="MDD109" s="921"/>
      <c r="MDE109" s="921"/>
      <c r="MDF109" s="921"/>
      <c r="MDG109" s="921"/>
      <c r="MDH109" s="921"/>
      <c r="MDI109" s="921"/>
      <c r="MDJ109" s="921"/>
      <c r="MDK109" s="921"/>
      <c r="MDL109" s="921"/>
      <c r="MDM109" s="921"/>
      <c r="MDN109" s="921"/>
      <c r="MDO109" s="921"/>
      <c r="MDP109" s="921"/>
      <c r="MDQ109" s="921"/>
      <c r="MDR109" s="921"/>
      <c r="MDS109" s="921"/>
      <c r="MDT109" s="921"/>
      <c r="MDU109" s="921"/>
      <c r="MDV109" s="921"/>
      <c r="MDW109" s="921"/>
      <c r="MDX109" s="921"/>
      <c r="MDY109" s="921"/>
      <c r="MDZ109" s="921"/>
      <c r="MEA109" s="921"/>
      <c r="MEB109" s="921"/>
      <c r="MEC109" s="921"/>
      <c r="MED109" s="921"/>
      <c r="MEE109" s="921"/>
      <c r="MEF109" s="921"/>
      <c r="MEG109" s="921"/>
      <c r="MEH109" s="921"/>
      <c r="MEI109" s="921"/>
      <c r="MEJ109" s="921"/>
      <c r="MEK109" s="921"/>
      <c r="MEL109" s="921"/>
      <c r="MEM109" s="921"/>
      <c r="MEN109" s="921"/>
      <c r="MEO109" s="921"/>
      <c r="MEP109" s="921"/>
      <c r="MEQ109" s="921"/>
      <c r="MER109" s="921"/>
      <c r="MES109" s="921"/>
      <c r="MET109" s="921"/>
      <c r="MEU109" s="921"/>
      <c r="MEV109" s="921"/>
      <c r="MEW109" s="921"/>
      <c r="MEX109" s="921"/>
      <c r="MEY109" s="921"/>
      <c r="MEZ109" s="921"/>
      <c r="MFA109" s="921"/>
      <c r="MFB109" s="921"/>
      <c r="MFC109" s="921"/>
      <c r="MFD109" s="921"/>
      <c r="MFE109" s="921"/>
      <c r="MFF109" s="921"/>
      <c r="MFG109" s="921"/>
      <c r="MFH109" s="921"/>
      <c r="MFI109" s="921"/>
      <c r="MFJ109" s="921"/>
      <c r="MFK109" s="921"/>
      <c r="MFL109" s="921"/>
      <c r="MFM109" s="921"/>
      <c r="MFN109" s="921"/>
      <c r="MFO109" s="921"/>
      <c r="MFP109" s="921"/>
      <c r="MFQ109" s="921"/>
      <c r="MFR109" s="921"/>
      <c r="MFS109" s="921"/>
      <c r="MFT109" s="921"/>
      <c r="MFU109" s="921"/>
      <c r="MFV109" s="921"/>
      <c r="MFW109" s="921"/>
      <c r="MFX109" s="921"/>
      <c r="MFY109" s="921"/>
      <c r="MFZ109" s="921"/>
      <c r="MGA109" s="921"/>
      <c r="MGB109" s="921"/>
      <c r="MGC109" s="921"/>
      <c r="MGD109" s="921"/>
      <c r="MGE109" s="921"/>
      <c r="MGF109" s="921"/>
      <c r="MGG109" s="921"/>
      <c r="MGH109" s="921"/>
      <c r="MGI109" s="921"/>
      <c r="MGJ109" s="921"/>
      <c r="MGK109" s="921"/>
      <c r="MGL109" s="921"/>
      <c r="MGM109" s="921"/>
      <c r="MGN109" s="921"/>
      <c r="MGO109" s="921"/>
      <c r="MGP109" s="921"/>
      <c r="MGQ109" s="921"/>
      <c r="MGR109" s="921"/>
      <c r="MGS109" s="921"/>
      <c r="MGT109" s="921"/>
      <c r="MGU109" s="921"/>
      <c r="MGV109" s="921"/>
      <c r="MGW109" s="921"/>
      <c r="MGX109" s="921"/>
      <c r="MGY109" s="921"/>
      <c r="MGZ109" s="921"/>
      <c r="MHA109" s="921"/>
      <c r="MHB109" s="921"/>
      <c r="MHC109" s="921"/>
      <c r="MHD109" s="921"/>
      <c r="MHE109" s="921"/>
      <c r="MHF109" s="921"/>
      <c r="MHG109" s="921"/>
      <c r="MHH109" s="921"/>
      <c r="MHI109" s="921"/>
      <c r="MHJ109" s="921"/>
      <c r="MHK109" s="921"/>
      <c r="MHL109" s="921"/>
      <c r="MHM109" s="921"/>
      <c r="MHN109" s="921"/>
      <c r="MHO109" s="921"/>
      <c r="MHP109" s="921"/>
      <c r="MHQ109" s="921"/>
      <c r="MHR109" s="921"/>
      <c r="MHS109" s="921"/>
      <c r="MHT109" s="921"/>
      <c r="MHU109" s="921"/>
      <c r="MHV109" s="921"/>
      <c r="MHW109" s="921"/>
      <c r="MHX109" s="921"/>
      <c r="MHY109" s="921"/>
      <c r="MHZ109" s="921"/>
      <c r="MIA109" s="921"/>
      <c r="MIB109" s="921"/>
      <c r="MIC109" s="921"/>
      <c r="MID109" s="921"/>
      <c r="MIE109" s="921"/>
      <c r="MIF109" s="921"/>
      <c r="MIG109" s="921"/>
      <c r="MIH109" s="921"/>
      <c r="MII109" s="921"/>
      <c r="MIJ109" s="921"/>
      <c r="MIK109" s="921"/>
      <c r="MIL109" s="921"/>
      <c r="MIM109" s="921"/>
      <c r="MIN109" s="921"/>
      <c r="MIO109" s="921"/>
      <c r="MIP109" s="921"/>
      <c r="MIQ109" s="921"/>
      <c r="MIR109" s="921"/>
      <c r="MIS109" s="921"/>
      <c r="MIT109" s="921"/>
      <c r="MIU109" s="921"/>
      <c r="MIV109" s="921"/>
      <c r="MIW109" s="921"/>
      <c r="MIX109" s="921"/>
      <c r="MIY109" s="921"/>
      <c r="MIZ109" s="921"/>
      <c r="MJA109" s="921"/>
      <c r="MJB109" s="921"/>
      <c r="MJC109" s="921"/>
      <c r="MJD109" s="921"/>
      <c r="MJE109" s="921"/>
      <c r="MJF109" s="921"/>
      <c r="MJG109" s="921"/>
      <c r="MJH109" s="921"/>
      <c r="MJI109" s="921"/>
      <c r="MJJ109" s="921"/>
      <c r="MJK109" s="921"/>
      <c r="MJL109" s="921"/>
      <c r="MJM109" s="921"/>
      <c r="MJN109" s="921"/>
      <c r="MJO109" s="921"/>
      <c r="MJP109" s="921"/>
      <c r="MJQ109" s="921"/>
      <c r="MJR109" s="921"/>
      <c r="MJS109" s="921"/>
      <c r="MJT109" s="921"/>
      <c r="MJU109" s="921"/>
      <c r="MJV109" s="921"/>
      <c r="MJW109" s="921"/>
      <c r="MJX109" s="921"/>
      <c r="MJY109" s="921"/>
      <c r="MJZ109" s="921"/>
      <c r="MKA109" s="921"/>
      <c r="MKB109" s="921"/>
      <c r="MKC109" s="921"/>
      <c r="MKD109" s="921"/>
      <c r="MKE109" s="921"/>
      <c r="MKF109" s="921"/>
      <c r="MKG109" s="921"/>
      <c r="MKH109" s="921"/>
      <c r="MKI109" s="921"/>
      <c r="MKJ109" s="921"/>
      <c r="MKK109" s="921"/>
      <c r="MKL109" s="921"/>
      <c r="MKM109" s="921"/>
      <c r="MKN109" s="921"/>
      <c r="MKO109" s="921"/>
      <c r="MKP109" s="921"/>
      <c r="MKQ109" s="921"/>
      <c r="MKR109" s="921"/>
      <c r="MKS109" s="921"/>
      <c r="MKT109" s="921"/>
      <c r="MKU109" s="921"/>
      <c r="MKV109" s="921"/>
      <c r="MKW109" s="921"/>
      <c r="MKX109" s="921"/>
      <c r="MKY109" s="921"/>
      <c r="MKZ109" s="921"/>
      <c r="MLA109" s="921"/>
      <c r="MLB109" s="921"/>
      <c r="MLC109" s="921"/>
      <c r="MLD109" s="921"/>
      <c r="MLE109" s="921"/>
      <c r="MLF109" s="921"/>
      <c r="MLG109" s="921"/>
      <c r="MLH109" s="921"/>
      <c r="MLI109" s="921"/>
      <c r="MLJ109" s="921"/>
      <c r="MLK109" s="921"/>
      <c r="MLL109" s="921"/>
      <c r="MLM109" s="921"/>
      <c r="MLN109" s="921"/>
      <c r="MLO109" s="921"/>
      <c r="MLP109" s="921"/>
      <c r="MLQ109" s="921"/>
      <c r="MLR109" s="921"/>
      <c r="MLS109" s="921"/>
      <c r="MLT109" s="921"/>
      <c r="MLU109" s="921"/>
      <c r="MLV109" s="921"/>
      <c r="MLW109" s="921"/>
      <c r="MLX109" s="921"/>
      <c r="MLY109" s="921"/>
      <c r="MLZ109" s="921"/>
      <c r="MMA109" s="921"/>
      <c r="MMB109" s="921"/>
      <c r="MMC109" s="921"/>
      <c r="MMD109" s="921"/>
      <c r="MME109" s="921"/>
      <c r="MMF109" s="921"/>
      <c r="MMG109" s="921"/>
      <c r="MMH109" s="921"/>
      <c r="MMI109" s="921"/>
      <c r="MMJ109" s="921"/>
      <c r="MMK109" s="921"/>
      <c r="MML109" s="921"/>
      <c r="MMM109" s="921"/>
      <c r="MMN109" s="921"/>
      <c r="MMO109" s="921"/>
      <c r="MMP109" s="921"/>
      <c r="MMQ109" s="921"/>
      <c r="MMR109" s="921"/>
      <c r="MMS109" s="921"/>
      <c r="MMT109" s="921"/>
      <c r="MMU109" s="921"/>
      <c r="MMV109" s="921"/>
      <c r="MMW109" s="921"/>
      <c r="MMX109" s="921"/>
      <c r="MMY109" s="921"/>
      <c r="MMZ109" s="921"/>
      <c r="MNA109" s="921"/>
      <c r="MNB109" s="921"/>
      <c r="MNC109" s="921"/>
      <c r="MND109" s="921"/>
      <c r="MNE109" s="921"/>
      <c r="MNF109" s="921"/>
      <c r="MNG109" s="921"/>
      <c r="MNH109" s="921"/>
      <c r="MNI109" s="921"/>
      <c r="MNJ109" s="921"/>
      <c r="MNK109" s="921"/>
      <c r="MNL109" s="921"/>
      <c r="MNM109" s="921"/>
      <c r="MNN109" s="921"/>
      <c r="MNO109" s="921"/>
      <c r="MNP109" s="921"/>
      <c r="MNQ109" s="921"/>
      <c r="MNR109" s="921"/>
      <c r="MNS109" s="921"/>
      <c r="MNT109" s="921"/>
      <c r="MNU109" s="921"/>
      <c r="MNV109" s="921"/>
      <c r="MNW109" s="921"/>
      <c r="MNX109" s="921"/>
      <c r="MNY109" s="921"/>
      <c r="MNZ109" s="921"/>
      <c r="MOA109" s="921"/>
      <c r="MOB109" s="921"/>
      <c r="MOC109" s="921"/>
      <c r="MOD109" s="921"/>
      <c r="MOE109" s="921"/>
      <c r="MOF109" s="921"/>
      <c r="MOG109" s="921"/>
      <c r="MOH109" s="921"/>
      <c r="MOI109" s="921"/>
      <c r="MOJ109" s="921"/>
      <c r="MOK109" s="921"/>
      <c r="MOL109" s="921"/>
      <c r="MOM109" s="921"/>
      <c r="MON109" s="921"/>
      <c r="MOO109" s="921"/>
      <c r="MOP109" s="921"/>
      <c r="MOQ109" s="921"/>
      <c r="MOR109" s="921"/>
      <c r="MOS109" s="921"/>
      <c r="MOT109" s="921"/>
      <c r="MOU109" s="921"/>
      <c r="MOV109" s="921"/>
      <c r="MOW109" s="921"/>
      <c r="MOX109" s="921"/>
      <c r="MOY109" s="921"/>
      <c r="MOZ109" s="921"/>
      <c r="MPA109" s="921"/>
      <c r="MPB109" s="921"/>
      <c r="MPC109" s="921"/>
      <c r="MPD109" s="921"/>
      <c r="MPE109" s="921"/>
      <c r="MPF109" s="921"/>
      <c r="MPG109" s="921"/>
      <c r="MPH109" s="921"/>
      <c r="MPI109" s="921"/>
      <c r="MPJ109" s="921"/>
      <c r="MPK109" s="921"/>
      <c r="MPL109" s="921"/>
      <c r="MPM109" s="921"/>
      <c r="MPN109" s="921"/>
      <c r="MPO109" s="921"/>
      <c r="MPP109" s="921"/>
      <c r="MPQ109" s="921"/>
      <c r="MPR109" s="921"/>
      <c r="MPS109" s="921"/>
      <c r="MPT109" s="921"/>
      <c r="MPU109" s="921"/>
      <c r="MPV109" s="921"/>
      <c r="MPW109" s="921"/>
      <c r="MPX109" s="921"/>
      <c r="MPY109" s="921"/>
      <c r="MPZ109" s="921"/>
      <c r="MQA109" s="921"/>
      <c r="MQB109" s="921"/>
      <c r="MQC109" s="921"/>
      <c r="MQD109" s="921"/>
      <c r="MQE109" s="921"/>
      <c r="MQF109" s="921"/>
      <c r="MQG109" s="921"/>
      <c r="MQH109" s="921"/>
      <c r="MQI109" s="921"/>
      <c r="MQJ109" s="921"/>
      <c r="MQK109" s="921"/>
      <c r="MQL109" s="921"/>
      <c r="MQM109" s="921"/>
      <c r="MQN109" s="921"/>
      <c r="MQO109" s="921"/>
      <c r="MQP109" s="921"/>
      <c r="MQQ109" s="921"/>
      <c r="MQR109" s="921"/>
      <c r="MQS109" s="921"/>
      <c r="MQT109" s="921"/>
      <c r="MQU109" s="921"/>
      <c r="MQV109" s="921"/>
      <c r="MQW109" s="921"/>
      <c r="MQX109" s="921"/>
      <c r="MQY109" s="921"/>
      <c r="MQZ109" s="921"/>
      <c r="MRA109" s="921"/>
      <c r="MRB109" s="921"/>
      <c r="MRC109" s="921"/>
      <c r="MRD109" s="921"/>
      <c r="MRE109" s="921"/>
      <c r="MRF109" s="921"/>
      <c r="MRG109" s="921"/>
      <c r="MRH109" s="921"/>
      <c r="MRI109" s="921"/>
      <c r="MRJ109" s="921"/>
      <c r="MRK109" s="921"/>
      <c r="MRL109" s="921"/>
      <c r="MRM109" s="921"/>
      <c r="MRN109" s="921"/>
      <c r="MRO109" s="921"/>
      <c r="MRP109" s="921"/>
      <c r="MRQ109" s="921"/>
      <c r="MRR109" s="921"/>
      <c r="MRS109" s="921"/>
      <c r="MRT109" s="921"/>
      <c r="MRU109" s="921"/>
      <c r="MRV109" s="921"/>
      <c r="MRW109" s="921"/>
      <c r="MRX109" s="921"/>
      <c r="MRY109" s="921"/>
      <c r="MRZ109" s="921"/>
      <c r="MSA109" s="921"/>
      <c r="MSB109" s="921"/>
      <c r="MSC109" s="921"/>
      <c r="MSD109" s="921"/>
      <c r="MSE109" s="921"/>
      <c r="MSF109" s="921"/>
      <c r="MSG109" s="921"/>
      <c r="MSH109" s="921"/>
      <c r="MSI109" s="921"/>
      <c r="MSJ109" s="921"/>
      <c r="MSK109" s="921"/>
      <c r="MSL109" s="921"/>
      <c r="MSM109" s="921"/>
      <c r="MSN109" s="921"/>
      <c r="MSO109" s="921"/>
      <c r="MSP109" s="921"/>
      <c r="MSQ109" s="921"/>
      <c r="MSR109" s="921"/>
      <c r="MSS109" s="921"/>
      <c r="MST109" s="921"/>
      <c r="MSU109" s="921"/>
      <c r="MSV109" s="921"/>
      <c r="MSW109" s="921"/>
      <c r="MSX109" s="921"/>
      <c r="MSY109" s="921"/>
      <c r="MSZ109" s="921"/>
      <c r="MTA109" s="921"/>
      <c r="MTB109" s="921"/>
      <c r="MTC109" s="921"/>
      <c r="MTD109" s="921"/>
      <c r="MTE109" s="921"/>
      <c r="MTF109" s="921"/>
      <c r="MTG109" s="921"/>
      <c r="MTH109" s="921"/>
      <c r="MTI109" s="921"/>
      <c r="MTJ109" s="921"/>
      <c r="MTK109" s="921"/>
      <c r="MTL109" s="921"/>
      <c r="MTM109" s="921"/>
      <c r="MTN109" s="921"/>
      <c r="MTO109" s="921"/>
      <c r="MTP109" s="921"/>
      <c r="MTQ109" s="921"/>
      <c r="MTR109" s="921"/>
      <c r="MTS109" s="921"/>
      <c r="MTT109" s="921"/>
      <c r="MTU109" s="921"/>
      <c r="MTV109" s="921"/>
      <c r="MTW109" s="921"/>
      <c r="MTX109" s="921"/>
      <c r="MTY109" s="921"/>
      <c r="MTZ109" s="921"/>
      <c r="MUA109" s="921"/>
      <c r="MUB109" s="921"/>
      <c r="MUC109" s="921"/>
      <c r="MUD109" s="921"/>
      <c r="MUE109" s="921"/>
      <c r="MUF109" s="921"/>
      <c r="MUG109" s="921"/>
      <c r="MUH109" s="921"/>
      <c r="MUI109" s="921"/>
      <c r="MUJ109" s="921"/>
      <c r="MUK109" s="921"/>
      <c r="MUL109" s="921"/>
      <c r="MUM109" s="921"/>
      <c r="MUN109" s="921"/>
      <c r="MUO109" s="921"/>
      <c r="MUP109" s="921"/>
      <c r="MUQ109" s="921"/>
      <c r="MUR109" s="921"/>
      <c r="MUS109" s="921"/>
      <c r="MUT109" s="921"/>
      <c r="MUU109" s="921"/>
      <c r="MUV109" s="921"/>
      <c r="MUW109" s="921"/>
      <c r="MUX109" s="921"/>
      <c r="MUY109" s="921"/>
      <c r="MUZ109" s="921"/>
      <c r="MVA109" s="921"/>
      <c r="MVB109" s="921"/>
      <c r="MVC109" s="921"/>
      <c r="MVD109" s="921"/>
      <c r="MVE109" s="921"/>
      <c r="MVF109" s="921"/>
      <c r="MVG109" s="921"/>
      <c r="MVH109" s="921"/>
      <c r="MVI109" s="921"/>
      <c r="MVJ109" s="921"/>
      <c r="MVK109" s="921"/>
      <c r="MVL109" s="921"/>
      <c r="MVM109" s="921"/>
      <c r="MVN109" s="921"/>
      <c r="MVO109" s="921"/>
      <c r="MVP109" s="921"/>
      <c r="MVQ109" s="921"/>
      <c r="MVR109" s="921"/>
      <c r="MVS109" s="921"/>
      <c r="MVT109" s="921"/>
      <c r="MVU109" s="921"/>
      <c r="MVV109" s="921"/>
      <c r="MVW109" s="921"/>
      <c r="MVX109" s="921"/>
      <c r="MVY109" s="921"/>
      <c r="MVZ109" s="921"/>
      <c r="MWA109" s="921"/>
      <c r="MWB109" s="921"/>
      <c r="MWC109" s="921"/>
      <c r="MWD109" s="921"/>
      <c r="MWE109" s="921"/>
      <c r="MWF109" s="921"/>
      <c r="MWG109" s="921"/>
      <c r="MWH109" s="921"/>
      <c r="MWI109" s="921"/>
      <c r="MWJ109" s="921"/>
      <c r="MWK109" s="921"/>
      <c r="MWL109" s="921"/>
      <c r="MWM109" s="921"/>
      <c r="MWN109" s="921"/>
      <c r="MWO109" s="921"/>
      <c r="MWP109" s="921"/>
      <c r="MWQ109" s="921"/>
      <c r="MWR109" s="921"/>
      <c r="MWS109" s="921"/>
      <c r="MWT109" s="921"/>
      <c r="MWU109" s="921"/>
      <c r="MWV109" s="921"/>
      <c r="MWW109" s="921"/>
      <c r="MWX109" s="921"/>
      <c r="MWY109" s="921"/>
      <c r="MWZ109" s="921"/>
      <c r="MXA109" s="921"/>
      <c r="MXB109" s="921"/>
      <c r="MXC109" s="921"/>
      <c r="MXD109" s="921"/>
      <c r="MXE109" s="921"/>
      <c r="MXF109" s="921"/>
      <c r="MXG109" s="921"/>
      <c r="MXH109" s="921"/>
      <c r="MXI109" s="921"/>
      <c r="MXJ109" s="921"/>
      <c r="MXK109" s="921"/>
      <c r="MXL109" s="921"/>
      <c r="MXM109" s="921"/>
      <c r="MXN109" s="921"/>
      <c r="MXO109" s="921"/>
      <c r="MXP109" s="921"/>
      <c r="MXQ109" s="921"/>
      <c r="MXR109" s="921"/>
      <c r="MXS109" s="921"/>
      <c r="MXT109" s="921"/>
      <c r="MXU109" s="921"/>
      <c r="MXV109" s="921"/>
      <c r="MXW109" s="921"/>
      <c r="MXX109" s="921"/>
      <c r="MXY109" s="921"/>
      <c r="MXZ109" s="921"/>
      <c r="MYA109" s="921"/>
      <c r="MYB109" s="921"/>
      <c r="MYC109" s="921"/>
      <c r="MYD109" s="921"/>
      <c r="MYE109" s="921"/>
      <c r="MYF109" s="921"/>
      <c r="MYG109" s="921"/>
      <c r="MYH109" s="921"/>
      <c r="MYI109" s="921"/>
      <c r="MYJ109" s="921"/>
      <c r="MYK109" s="921"/>
      <c r="MYL109" s="921"/>
      <c r="MYM109" s="921"/>
      <c r="MYN109" s="921"/>
      <c r="MYO109" s="921"/>
      <c r="MYP109" s="921"/>
      <c r="MYQ109" s="921"/>
      <c r="MYR109" s="921"/>
      <c r="MYS109" s="921"/>
      <c r="MYT109" s="921"/>
      <c r="MYU109" s="921"/>
      <c r="MYV109" s="921"/>
      <c r="MYW109" s="921"/>
      <c r="MYX109" s="921"/>
      <c r="MYY109" s="921"/>
      <c r="MYZ109" s="921"/>
      <c r="MZA109" s="921"/>
      <c r="MZB109" s="921"/>
      <c r="MZC109" s="921"/>
      <c r="MZD109" s="921"/>
      <c r="MZE109" s="921"/>
      <c r="MZF109" s="921"/>
      <c r="MZG109" s="921"/>
      <c r="MZH109" s="921"/>
      <c r="MZI109" s="921"/>
      <c r="MZJ109" s="921"/>
      <c r="MZK109" s="921"/>
      <c r="MZL109" s="921"/>
      <c r="MZM109" s="921"/>
      <c r="MZN109" s="921"/>
      <c r="MZO109" s="921"/>
      <c r="MZP109" s="921"/>
      <c r="MZQ109" s="921"/>
      <c r="MZR109" s="921"/>
      <c r="MZS109" s="921"/>
      <c r="MZT109" s="921"/>
      <c r="MZU109" s="921"/>
      <c r="MZV109" s="921"/>
      <c r="MZW109" s="921"/>
      <c r="MZX109" s="921"/>
      <c r="MZY109" s="921"/>
      <c r="MZZ109" s="921"/>
      <c r="NAA109" s="921"/>
      <c r="NAB109" s="921"/>
      <c r="NAC109" s="921"/>
      <c r="NAD109" s="921"/>
      <c r="NAE109" s="921"/>
      <c r="NAF109" s="921"/>
      <c r="NAG109" s="921"/>
      <c r="NAH109" s="921"/>
      <c r="NAI109" s="921"/>
      <c r="NAJ109" s="921"/>
      <c r="NAK109" s="921"/>
      <c r="NAL109" s="921"/>
      <c r="NAM109" s="921"/>
      <c r="NAN109" s="921"/>
      <c r="NAO109" s="921"/>
      <c r="NAP109" s="921"/>
      <c r="NAQ109" s="921"/>
      <c r="NAR109" s="921"/>
      <c r="NAS109" s="921"/>
      <c r="NAT109" s="921"/>
      <c r="NAU109" s="921"/>
      <c r="NAV109" s="921"/>
      <c r="NAW109" s="921"/>
      <c r="NAX109" s="921"/>
      <c r="NAY109" s="921"/>
      <c r="NAZ109" s="921"/>
      <c r="NBA109" s="921"/>
      <c r="NBB109" s="921"/>
      <c r="NBC109" s="921"/>
      <c r="NBD109" s="921"/>
      <c r="NBE109" s="921"/>
      <c r="NBF109" s="921"/>
      <c r="NBG109" s="921"/>
      <c r="NBH109" s="921"/>
      <c r="NBI109" s="921"/>
      <c r="NBJ109" s="921"/>
      <c r="NBK109" s="921"/>
      <c r="NBL109" s="921"/>
      <c r="NBM109" s="921"/>
      <c r="NBN109" s="921"/>
      <c r="NBO109" s="921"/>
      <c r="NBP109" s="921"/>
      <c r="NBQ109" s="921"/>
      <c r="NBR109" s="921"/>
      <c r="NBS109" s="921"/>
      <c r="NBT109" s="921"/>
      <c r="NBU109" s="921"/>
      <c r="NBV109" s="921"/>
      <c r="NBW109" s="921"/>
      <c r="NBX109" s="921"/>
      <c r="NBY109" s="921"/>
      <c r="NBZ109" s="921"/>
      <c r="NCA109" s="921"/>
      <c r="NCB109" s="921"/>
      <c r="NCC109" s="921"/>
      <c r="NCD109" s="921"/>
      <c r="NCE109" s="921"/>
      <c r="NCF109" s="921"/>
      <c r="NCG109" s="921"/>
      <c r="NCH109" s="921"/>
      <c r="NCI109" s="921"/>
      <c r="NCJ109" s="921"/>
      <c r="NCK109" s="921"/>
      <c r="NCL109" s="921"/>
      <c r="NCM109" s="921"/>
      <c r="NCN109" s="921"/>
      <c r="NCO109" s="921"/>
      <c r="NCP109" s="921"/>
      <c r="NCQ109" s="921"/>
      <c r="NCR109" s="921"/>
      <c r="NCS109" s="921"/>
      <c r="NCT109" s="921"/>
      <c r="NCU109" s="921"/>
      <c r="NCV109" s="921"/>
      <c r="NCW109" s="921"/>
      <c r="NCX109" s="921"/>
      <c r="NCY109" s="921"/>
      <c r="NCZ109" s="921"/>
      <c r="NDA109" s="921"/>
      <c r="NDB109" s="921"/>
      <c r="NDC109" s="921"/>
      <c r="NDD109" s="921"/>
      <c r="NDE109" s="921"/>
      <c r="NDF109" s="921"/>
      <c r="NDG109" s="921"/>
      <c r="NDH109" s="921"/>
      <c r="NDI109" s="921"/>
      <c r="NDJ109" s="921"/>
      <c r="NDK109" s="921"/>
      <c r="NDL109" s="921"/>
      <c r="NDM109" s="921"/>
      <c r="NDN109" s="921"/>
      <c r="NDO109" s="921"/>
      <c r="NDP109" s="921"/>
      <c r="NDQ109" s="921"/>
      <c r="NDR109" s="921"/>
      <c r="NDS109" s="921"/>
      <c r="NDT109" s="921"/>
      <c r="NDU109" s="921"/>
      <c r="NDV109" s="921"/>
      <c r="NDW109" s="921"/>
      <c r="NDX109" s="921"/>
      <c r="NDY109" s="921"/>
      <c r="NDZ109" s="921"/>
      <c r="NEA109" s="921"/>
      <c r="NEB109" s="921"/>
      <c r="NEC109" s="921"/>
      <c r="NED109" s="921"/>
      <c r="NEE109" s="921"/>
      <c r="NEF109" s="921"/>
      <c r="NEG109" s="921"/>
      <c r="NEH109" s="921"/>
      <c r="NEI109" s="921"/>
      <c r="NEJ109" s="921"/>
      <c r="NEK109" s="921"/>
      <c r="NEL109" s="921"/>
      <c r="NEM109" s="921"/>
      <c r="NEN109" s="921"/>
      <c r="NEO109" s="921"/>
      <c r="NEP109" s="921"/>
      <c r="NEQ109" s="921"/>
      <c r="NER109" s="921"/>
      <c r="NES109" s="921"/>
      <c r="NET109" s="921"/>
      <c r="NEU109" s="921"/>
      <c r="NEV109" s="921"/>
      <c r="NEW109" s="921"/>
      <c r="NEX109" s="921"/>
      <c r="NEY109" s="921"/>
      <c r="NEZ109" s="921"/>
      <c r="NFA109" s="921"/>
      <c r="NFB109" s="921"/>
      <c r="NFC109" s="921"/>
      <c r="NFD109" s="921"/>
      <c r="NFE109" s="921"/>
      <c r="NFF109" s="921"/>
      <c r="NFG109" s="921"/>
      <c r="NFH109" s="921"/>
      <c r="NFI109" s="921"/>
      <c r="NFJ109" s="921"/>
      <c r="NFK109" s="921"/>
      <c r="NFL109" s="921"/>
      <c r="NFM109" s="921"/>
      <c r="NFN109" s="921"/>
      <c r="NFO109" s="921"/>
      <c r="NFP109" s="921"/>
      <c r="NFQ109" s="921"/>
      <c r="NFR109" s="921"/>
      <c r="NFS109" s="921"/>
      <c r="NFT109" s="921"/>
      <c r="NFU109" s="921"/>
      <c r="NFV109" s="921"/>
      <c r="NFW109" s="921"/>
      <c r="NFX109" s="921"/>
      <c r="NFY109" s="921"/>
      <c r="NFZ109" s="921"/>
      <c r="NGA109" s="921"/>
      <c r="NGB109" s="921"/>
      <c r="NGC109" s="921"/>
      <c r="NGD109" s="921"/>
      <c r="NGE109" s="921"/>
      <c r="NGF109" s="921"/>
      <c r="NGG109" s="921"/>
      <c r="NGH109" s="921"/>
      <c r="NGI109" s="921"/>
      <c r="NGJ109" s="921"/>
      <c r="NGK109" s="921"/>
      <c r="NGL109" s="921"/>
      <c r="NGM109" s="921"/>
      <c r="NGN109" s="921"/>
      <c r="NGO109" s="921"/>
      <c r="NGP109" s="921"/>
      <c r="NGQ109" s="921"/>
      <c r="NGR109" s="921"/>
      <c r="NGS109" s="921"/>
      <c r="NGT109" s="921"/>
      <c r="NGU109" s="921"/>
      <c r="NGV109" s="921"/>
      <c r="NGW109" s="921"/>
      <c r="NGX109" s="921"/>
      <c r="NGY109" s="921"/>
      <c r="NGZ109" s="921"/>
      <c r="NHA109" s="921"/>
      <c r="NHB109" s="921"/>
      <c r="NHC109" s="921"/>
      <c r="NHD109" s="921"/>
      <c r="NHE109" s="921"/>
      <c r="NHF109" s="921"/>
      <c r="NHG109" s="921"/>
      <c r="NHH109" s="921"/>
      <c r="NHI109" s="921"/>
      <c r="NHJ109" s="921"/>
      <c r="NHK109" s="921"/>
      <c r="NHL109" s="921"/>
      <c r="NHM109" s="921"/>
      <c r="NHN109" s="921"/>
      <c r="NHO109" s="921"/>
      <c r="NHP109" s="921"/>
      <c r="NHQ109" s="921"/>
      <c r="NHR109" s="921"/>
      <c r="NHS109" s="921"/>
      <c r="NHT109" s="921"/>
      <c r="NHU109" s="921"/>
      <c r="NHV109" s="921"/>
      <c r="NHW109" s="921"/>
      <c r="NHX109" s="921"/>
      <c r="NHY109" s="921"/>
      <c r="NHZ109" s="921"/>
      <c r="NIA109" s="921"/>
      <c r="NIB109" s="921"/>
      <c r="NIC109" s="921"/>
      <c r="NID109" s="921"/>
      <c r="NIE109" s="921"/>
      <c r="NIF109" s="921"/>
      <c r="NIG109" s="921"/>
      <c r="NIH109" s="921"/>
      <c r="NII109" s="921"/>
      <c r="NIJ109" s="921"/>
      <c r="NIK109" s="921"/>
      <c r="NIL109" s="921"/>
      <c r="NIM109" s="921"/>
      <c r="NIN109" s="921"/>
      <c r="NIO109" s="921"/>
      <c r="NIP109" s="921"/>
      <c r="NIQ109" s="921"/>
      <c r="NIR109" s="921"/>
      <c r="NIS109" s="921"/>
      <c r="NIT109" s="921"/>
      <c r="NIU109" s="921"/>
      <c r="NIV109" s="921"/>
      <c r="NIW109" s="921"/>
      <c r="NIX109" s="921"/>
      <c r="NIY109" s="921"/>
      <c r="NIZ109" s="921"/>
      <c r="NJA109" s="921"/>
      <c r="NJB109" s="921"/>
      <c r="NJC109" s="921"/>
      <c r="NJD109" s="921"/>
      <c r="NJE109" s="921"/>
      <c r="NJF109" s="921"/>
      <c r="NJG109" s="921"/>
      <c r="NJH109" s="921"/>
      <c r="NJI109" s="921"/>
      <c r="NJJ109" s="921"/>
      <c r="NJK109" s="921"/>
      <c r="NJL109" s="921"/>
      <c r="NJM109" s="921"/>
      <c r="NJN109" s="921"/>
      <c r="NJO109" s="921"/>
      <c r="NJP109" s="921"/>
      <c r="NJQ109" s="921"/>
      <c r="NJR109" s="921"/>
      <c r="NJS109" s="921"/>
      <c r="NJT109" s="921"/>
      <c r="NJU109" s="921"/>
      <c r="NJV109" s="921"/>
      <c r="NJW109" s="921"/>
      <c r="NJX109" s="921"/>
      <c r="NJY109" s="921"/>
      <c r="NJZ109" s="921"/>
      <c r="NKA109" s="921"/>
      <c r="NKB109" s="921"/>
      <c r="NKC109" s="921"/>
      <c r="NKD109" s="921"/>
      <c r="NKE109" s="921"/>
      <c r="NKF109" s="921"/>
      <c r="NKG109" s="921"/>
      <c r="NKH109" s="921"/>
      <c r="NKI109" s="921"/>
      <c r="NKJ109" s="921"/>
      <c r="NKK109" s="921"/>
      <c r="NKL109" s="921"/>
      <c r="NKM109" s="921"/>
      <c r="NKN109" s="921"/>
      <c r="NKO109" s="921"/>
      <c r="NKP109" s="921"/>
      <c r="NKQ109" s="921"/>
      <c r="NKR109" s="921"/>
      <c r="NKS109" s="921"/>
      <c r="NKT109" s="921"/>
      <c r="NKU109" s="921"/>
      <c r="NKV109" s="921"/>
      <c r="NKW109" s="921"/>
      <c r="NKX109" s="921"/>
      <c r="NKY109" s="921"/>
      <c r="NKZ109" s="921"/>
      <c r="NLA109" s="921"/>
      <c r="NLB109" s="921"/>
      <c r="NLC109" s="921"/>
      <c r="NLD109" s="921"/>
      <c r="NLE109" s="921"/>
      <c r="NLF109" s="921"/>
      <c r="NLG109" s="921"/>
      <c r="NLH109" s="921"/>
      <c r="NLI109" s="921"/>
      <c r="NLJ109" s="921"/>
      <c r="NLK109" s="921"/>
      <c r="NLL109" s="921"/>
      <c r="NLM109" s="921"/>
      <c r="NLN109" s="921"/>
      <c r="NLO109" s="921"/>
      <c r="NLP109" s="921"/>
      <c r="NLQ109" s="921"/>
      <c r="NLR109" s="921"/>
      <c r="NLS109" s="921"/>
      <c r="NLT109" s="921"/>
      <c r="NLU109" s="921"/>
      <c r="NLV109" s="921"/>
      <c r="NLW109" s="921"/>
      <c r="NLX109" s="921"/>
      <c r="NLY109" s="921"/>
      <c r="NLZ109" s="921"/>
      <c r="NMA109" s="921"/>
      <c r="NMB109" s="921"/>
      <c r="NMC109" s="921"/>
      <c r="NMD109" s="921"/>
      <c r="NME109" s="921"/>
      <c r="NMF109" s="921"/>
      <c r="NMG109" s="921"/>
      <c r="NMH109" s="921"/>
      <c r="NMI109" s="921"/>
      <c r="NMJ109" s="921"/>
      <c r="NMK109" s="921"/>
      <c r="NML109" s="921"/>
      <c r="NMM109" s="921"/>
      <c r="NMN109" s="921"/>
      <c r="NMO109" s="921"/>
      <c r="NMP109" s="921"/>
      <c r="NMQ109" s="921"/>
      <c r="NMR109" s="921"/>
      <c r="NMS109" s="921"/>
      <c r="NMT109" s="921"/>
      <c r="NMU109" s="921"/>
      <c r="NMV109" s="921"/>
      <c r="NMW109" s="921"/>
      <c r="NMX109" s="921"/>
      <c r="NMY109" s="921"/>
      <c r="NMZ109" s="921"/>
      <c r="NNA109" s="921"/>
      <c r="NNB109" s="921"/>
      <c r="NNC109" s="921"/>
      <c r="NND109" s="921"/>
      <c r="NNE109" s="921"/>
      <c r="NNF109" s="921"/>
      <c r="NNG109" s="921"/>
      <c r="NNH109" s="921"/>
      <c r="NNI109" s="921"/>
      <c r="NNJ109" s="921"/>
      <c r="NNK109" s="921"/>
      <c r="NNL109" s="921"/>
      <c r="NNM109" s="921"/>
      <c r="NNN109" s="921"/>
      <c r="NNO109" s="921"/>
      <c r="NNP109" s="921"/>
      <c r="NNQ109" s="921"/>
      <c r="NNR109" s="921"/>
      <c r="NNS109" s="921"/>
      <c r="NNT109" s="921"/>
      <c r="NNU109" s="921"/>
      <c r="NNV109" s="921"/>
      <c r="NNW109" s="921"/>
      <c r="NNX109" s="921"/>
      <c r="NNY109" s="921"/>
      <c r="NNZ109" s="921"/>
      <c r="NOA109" s="921"/>
      <c r="NOB109" s="921"/>
      <c r="NOC109" s="921"/>
      <c r="NOD109" s="921"/>
      <c r="NOE109" s="921"/>
      <c r="NOF109" s="921"/>
      <c r="NOG109" s="921"/>
      <c r="NOH109" s="921"/>
      <c r="NOI109" s="921"/>
      <c r="NOJ109" s="921"/>
      <c r="NOK109" s="921"/>
      <c r="NOL109" s="921"/>
      <c r="NOM109" s="921"/>
      <c r="NON109" s="921"/>
      <c r="NOO109" s="921"/>
      <c r="NOP109" s="921"/>
      <c r="NOQ109" s="921"/>
      <c r="NOR109" s="921"/>
      <c r="NOS109" s="921"/>
      <c r="NOT109" s="921"/>
      <c r="NOU109" s="921"/>
      <c r="NOV109" s="921"/>
      <c r="NOW109" s="921"/>
      <c r="NOX109" s="921"/>
      <c r="NOY109" s="921"/>
      <c r="NOZ109" s="921"/>
      <c r="NPA109" s="921"/>
      <c r="NPB109" s="921"/>
      <c r="NPC109" s="921"/>
      <c r="NPD109" s="921"/>
      <c r="NPE109" s="921"/>
      <c r="NPF109" s="921"/>
      <c r="NPG109" s="921"/>
      <c r="NPH109" s="921"/>
      <c r="NPI109" s="921"/>
      <c r="NPJ109" s="921"/>
      <c r="NPK109" s="921"/>
      <c r="NPL109" s="921"/>
      <c r="NPM109" s="921"/>
      <c r="NPN109" s="921"/>
      <c r="NPO109" s="921"/>
      <c r="NPP109" s="921"/>
      <c r="NPQ109" s="921"/>
      <c r="NPR109" s="921"/>
      <c r="NPS109" s="921"/>
      <c r="NPT109" s="921"/>
      <c r="NPU109" s="921"/>
      <c r="NPV109" s="921"/>
      <c r="NPW109" s="921"/>
      <c r="NPX109" s="921"/>
      <c r="NPY109" s="921"/>
      <c r="NPZ109" s="921"/>
      <c r="NQA109" s="921"/>
      <c r="NQB109" s="921"/>
      <c r="NQC109" s="921"/>
      <c r="NQD109" s="921"/>
      <c r="NQE109" s="921"/>
      <c r="NQF109" s="921"/>
      <c r="NQG109" s="921"/>
      <c r="NQH109" s="921"/>
      <c r="NQI109" s="921"/>
      <c r="NQJ109" s="921"/>
      <c r="NQK109" s="921"/>
      <c r="NQL109" s="921"/>
      <c r="NQM109" s="921"/>
      <c r="NQN109" s="921"/>
      <c r="NQO109" s="921"/>
      <c r="NQP109" s="921"/>
      <c r="NQQ109" s="921"/>
      <c r="NQR109" s="921"/>
      <c r="NQS109" s="921"/>
      <c r="NQT109" s="921"/>
      <c r="NQU109" s="921"/>
      <c r="NQV109" s="921"/>
      <c r="NQW109" s="921"/>
      <c r="NQX109" s="921"/>
      <c r="NQY109" s="921"/>
      <c r="NQZ109" s="921"/>
      <c r="NRA109" s="921"/>
      <c r="NRB109" s="921"/>
      <c r="NRC109" s="921"/>
      <c r="NRD109" s="921"/>
      <c r="NRE109" s="921"/>
      <c r="NRF109" s="921"/>
      <c r="NRG109" s="921"/>
      <c r="NRH109" s="921"/>
      <c r="NRI109" s="921"/>
      <c r="NRJ109" s="921"/>
      <c r="NRK109" s="921"/>
      <c r="NRL109" s="921"/>
      <c r="NRM109" s="921"/>
      <c r="NRN109" s="921"/>
      <c r="NRO109" s="921"/>
      <c r="NRP109" s="921"/>
      <c r="NRQ109" s="921"/>
      <c r="NRR109" s="921"/>
      <c r="NRS109" s="921"/>
      <c r="NRT109" s="921"/>
      <c r="NRU109" s="921"/>
      <c r="NRV109" s="921"/>
      <c r="NRW109" s="921"/>
      <c r="NRX109" s="921"/>
      <c r="NRY109" s="921"/>
      <c r="NRZ109" s="921"/>
      <c r="NSA109" s="921"/>
      <c r="NSB109" s="921"/>
      <c r="NSC109" s="921"/>
      <c r="NSD109" s="921"/>
      <c r="NSE109" s="921"/>
      <c r="NSF109" s="921"/>
      <c r="NSG109" s="921"/>
      <c r="NSH109" s="921"/>
      <c r="NSI109" s="921"/>
      <c r="NSJ109" s="921"/>
      <c r="NSK109" s="921"/>
      <c r="NSL109" s="921"/>
      <c r="NSM109" s="921"/>
      <c r="NSN109" s="921"/>
      <c r="NSO109" s="921"/>
      <c r="NSP109" s="921"/>
      <c r="NSQ109" s="921"/>
      <c r="NSR109" s="921"/>
      <c r="NSS109" s="921"/>
      <c r="NST109" s="921"/>
      <c r="NSU109" s="921"/>
      <c r="NSV109" s="921"/>
      <c r="NSW109" s="921"/>
      <c r="NSX109" s="921"/>
      <c r="NSY109" s="921"/>
      <c r="NSZ109" s="921"/>
      <c r="NTA109" s="921"/>
      <c r="NTB109" s="921"/>
      <c r="NTC109" s="921"/>
      <c r="NTD109" s="921"/>
      <c r="NTE109" s="921"/>
      <c r="NTF109" s="921"/>
      <c r="NTG109" s="921"/>
      <c r="NTH109" s="921"/>
      <c r="NTI109" s="921"/>
      <c r="NTJ109" s="921"/>
      <c r="NTK109" s="921"/>
      <c r="NTL109" s="921"/>
      <c r="NTM109" s="921"/>
      <c r="NTN109" s="921"/>
      <c r="NTO109" s="921"/>
      <c r="NTP109" s="921"/>
      <c r="NTQ109" s="921"/>
      <c r="NTR109" s="921"/>
      <c r="NTS109" s="921"/>
      <c r="NTT109" s="921"/>
      <c r="NTU109" s="921"/>
      <c r="NTV109" s="921"/>
      <c r="NTW109" s="921"/>
      <c r="NTX109" s="921"/>
      <c r="NTY109" s="921"/>
      <c r="NTZ109" s="921"/>
      <c r="NUA109" s="921"/>
      <c r="NUB109" s="921"/>
      <c r="NUC109" s="921"/>
      <c r="NUD109" s="921"/>
      <c r="NUE109" s="921"/>
      <c r="NUF109" s="921"/>
      <c r="NUG109" s="921"/>
      <c r="NUH109" s="921"/>
      <c r="NUI109" s="921"/>
      <c r="NUJ109" s="921"/>
      <c r="NUK109" s="921"/>
      <c r="NUL109" s="921"/>
      <c r="NUM109" s="921"/>
      <c r="NUN109" s="921"/>
      <c r="NUO109" s="921"/>
      <c r="NUP109" s="921"/>
      <c r="NUQ109" s="921"/>
      <c r="NUR109" s="921"/>
      <c r="NUS109" s="921"/>
      <c r="NUT109" s="921"/>
      <c r="NUU109" s="921"/>
      <c r="NUV109" s="921"/>
      <c r="NUW109" s="921"/>
      <c r="NUX109" s="921"/>
      <c r="NUY109" s="921"/>
      <c r="NUZ109" s="921"/>
      <c r="NVA109" s="921"/>
      <c r="NVB109" s="921"/>
      <c r="NVC109" s="921"/>
      <c r="NVD109" s="921"/>
      <c r="NVE109" s="921"/>
      <c r="NVF109" s="921"/>
      <c r="NVG109" s="921"/>
      <c r="NVH109" s="921"/>
      <c r="NVI109" s="921"/>
      <c r="NVJ109" s="921"/>
      <c r="NVK109" s="921"/>
      <c r="NVL109" s="921"/>
      <c r="NVM109" s="921"/>
      <c r="NVN109" s="921"/>
      <c r="NVO109" s="921"/>
      <c r="NVP109" s="921"/>
      <c r="NVQ109" s="921"/>
      <c r="NVR109" s="921"/>
      <c r="NVS109" s="921"/>
      <c r="NVT109" s="921"/>
      <c r="NVU109" s="921"/>
      <c r="NVV109" s="921"/>
      <c r="NVW109" s="921"/>
      <c r="NVX109" s="921"/>
      <c r="NVY109" s="921"/>
      <c r="NVZ109" s="921"/>
      <c r="NWA109" s="921"/>
      <c r="NWB109" s="921"/>
      <c r="NWC109" s="921"/>
      <c r="NWD109" s="921"/>
      <c r="NWE109" s="921"/>
      <c r="NWF109" s="921"/>
      <c r="NWG109" s="921"/>
      <c r="NWH109" s="921"/>
      <c r="NWI109" s="921"/>
      <c r="NWJ109" s="921"/>
      <c r="NWK109" s="921"/>
      <c r="NWL109" s="921"/>
      <c r="NWM109" s="921"/>
      <c r="NWN109" s="921"/>
      <c r="NWO109" s="921"/>
      <c r="NWP109" s="921"/>
      <c r="NWQ109" s="921"/>
      <c r="NWR109" s="921"/>
      <c r="NWS109" s="921"/>
      <c r="NWT109" s="921"/>
      <c r="NWU109" s="921"/>
      <c r="NWV109" s="921"/>
      <c r="NWW109" s="921"/>
      <c r="NWX109" s="921"/>
      <c r="NWY109" s="921"/>
      <c r="NWZ109" s="921"/>
      <c r="NXA109" s="921"/>
      <c r="NXB109" s="921"/>
      <c r="NXC109" s="921"/>
      <c r="NXD109" s="921"/>
      <c r="NXE109" s="921"/>
      <c r="NXF109" s="921"/>
      <c r="NXG109" s="921"/>
      <c r="NXH109" s="921"/>
      <c r="NXI109" s="921"/>
      <c r="NXJ109" s="921"/>
      <c r="NXK109" s="921"/>
      <c r="NXL109" s="921"/>
      <c r="NXM109" s="921"/>
      <c r="NXN109" s="921"/>
      <c r="NXO109" s="921"/>
      <c r="NXP109" s="921"/>
      <c r="NXQ109" s="921"/>
      <c r="NXR109" s="921"/>
      <c r="NXS109" s="921"/>
      <c r="NXT109" s="921"/>
      <c r="NXU109" s="921"/>
      <c r="NXV109" s="921"/>
      <c r="NXW109" s="921"/>
      <c r="NXX109" s="921"/>
      <c r="NXY109" s="921"/>
      <c r="NXZ109" s="921"/>
      <c r="NYA109" s="921"/>
      <c r="NYB109" s="921"/>
      <c r="NYC109" s="921"/>
      <c r="NYD109" s="921"/>
      <c r="NYE109" s="921"/>
      <c r="NYF109" s="921"/>
      <c r="NYG109" s="921"/>
      <c r="NYH109" s="921"/>
      <c r="NYI109" s="921"/>
      <c r="NYJ109" s="921"/>
      <c r="NYK109" s="921"/>
      <c r="NYL109" s="921"/>
      <c r="NYM109" s="921"/>
      <c r="NYN109" s="921"/>
      <c r="NYO109" s="921"/>
      <c r="NYP109" s="921"/>
      <c r="NYQ109" s="921"/>
      <c r="NYR109" s="921"/>
      <c r="NYS109" s="921"/>
      <c r="NYT109" s="921"/>
      <c r="NYU109" s="921"/>
      <c r="NYV109" s="921"/>
      <c r="NYW109" s="921"/>
      <c r="NYX109" s="921"/>
      <c r="NYY109" s="921"/>
      <c r="NYZ109" s="921"/>
      <c r="NZA109" s="921"/>
      <c r="NZB109" s="921"/>
      <c r="NZC109" s="921"/>
      <c r="NZD109" s="921"/>
      <c r="NZE109" s="921"/>
      <c r="NZF109" s="921"/>
      <c r="NZG109" s="921"/>
      <c r="NZH109" s="921"/>
      <c r="NZI109" s="921"/>
      <c r="NZJ109" s="921"/>
      <c r="NZK109" s="921"/>
      <c r="NZL109" s="921"/>
      <c r="NZM109" s="921"/>
      <c r="NZN109" s="921"/>
      <c r="NZO109" s="921"/>
      <c r="NZP109" s="921"/>
      <c r="NZQ109" s="921"/>
      <c r="NZR109" s="921"/>
      <c r="NZS109" s="921"/>
      <c r="NZT109" s="921"/>
      <c r="NZU109" s="921"/>
      <c r="NZV109" s="921"/>
      <c r="NZW109" s="921"/>
      <c r="NZX109" s="921"/>
      <c r="NZY109" s="921"/>
      <c r="NZZ109" s="921"/>
      <c r="OAA109" s="921"/>
      <c r="OAB109" s="921"/>
      <c r="OAC109" s="921"/>
      <c r="OAD109" s="921"/>
      <c r="OAE109" s="921"/>
      <c r="OAF109" s="921"/>
      <c r="OAG109" s="921"/>
      <c r="OAH109" s="921"/>
      <c r="OAI109" s="921"/>
      <c r="OAJ109" s="921"/>
      <c r="OAK109" s="921"/>
      <c r="OAL109" s="921"/>
      <c r="OAM109" s="921"/>
      <c r="OAN109" s="921"/>
      <c r="OAO109" s="921"/>
      <c r="OAP109" s="921"/>
      <c r="OAQ109" s="921"/>
      <c r="OAR109" s="921"/>
      <c r="OAS109" s="921"/>
      <c r="OAT109" s="921"/>
      <c r="OAU109" s="921"/>
      <c r="OAV109" s="921"/>
      <c r="OAW109" s="921"/>
      <c r="OAX109" s="921"/>
      <c r="OAY109" s="921"/>
      <c r="OAZ109" s="921"/>
      <c r="OBA109" s="921"/>
      <c r="OBB109" s="921"/>
      <c r="OBC109" s="921"/>
      <c r="OBD109" s="921"/>
      <c r="OBE109" s="921"/>
      <c r="OBF109" s="921"/>
      <c r="OBG109" s="921"/>
      <c r="OBH109" s="921"/>
      <c r="OBI109" s="921"/>
      <c r="OBJ109" s="921"/>
      <c r="OBK109" s="921"/>
      <c r="OBL109" s="921"/>
      <c r="OBM109" s="921"/>
      <c r="OBN109" s="921"/>
      <c r="OBO109" s="921"/>
      <c r="OBP109" s="921"/>
      <c r="OBQ109" s="921"/>
      <c r="OBR109" s="921"/>
      <c r="OBS109" s="921"/>
      <c r="OBT109" s="921"/>
      <c r="OBU109" s="921"/>
      <c r="OBV109" s="921"/>
      <c r="OBW109" s="921"/>
      <c r="OBX109" s="921"/>
      <c r="OBY109" s="921"/>
      <c r="OBZ109" s="921"/>
      <c r="OCA109" s="921"/>
      <c r="OCB109" s="921"/>
      <c r="OCC109" s="921"/>
      <c r="OCD109" s="921"/>
      <c r="OCE109" s="921"/>
      <c r="OCF109" s="921"/>
      <c r="OCG109" s="921"/>
      <c r="OCH109" s="921"/>
      <c r="OCI109" s="921"/>
      <c r="OCJ109" s="921"/>
      <c r="OCK109" s="921"/>
      <c r="OCL109" s="921"/>
      <c r="OCM109" s="921"/>
      <c r="OCN109" s="921"/>
      <c r="OCO109" s="921"/>
      <c r="OCP109" s="921"/>
      <c r="OCQ109" s="921"/>
      <c r="OCR109" s="921"/>
      <c r="OCS109" s="921"/>
      <c r="OCT109" s="921"/>
      <c r="OCU109" s="921"/>
      <c r="OCV109" s="921"/>
      <c r="OCW109" s="921"/>
      <c r="OCX109" s="921"/>
      <c r="OCY109" s="921"/>
      <c r="OCZ109" s="921"/>
      <c r="ODA109" s="921"/>
      <c r="ODB109" s="921"/>
      <c r="ODC109" s="921"/>
      <c r="ODD109" s="921"/>
      <c r="ODE109" s="921"/>
      <c r="ODF109" s="921"/>
      <c r="ODG109" s="921"/>
      <c r="ODH109" s="921"/>
      <c r="ODI109" s="921"/>
      <c r="ODJ109" s="921"/>
      <c r="ODK109" s="921"/>
      <c r="ODL109" s="921"/>
      <c r="ODM109" s="921"/>
      <c r="ODN109" s="921"/>
      <c r="ODO109" s="921"/>
      <c r="ODP109" s="921"/>
      <c r="ODQ109" s="921"/>
      <c r="ODR109" s="921"/>
      <c r="ODS109" s="921"/>
      <c r="ODT109" s="921"/>
      <c r="ODU109" s="921"/>
      <c r="ODV109" s="921"/>
      <c r="ODW109" s="921"/>
      <c r="ODX109" s="921"/>
      <c r="ODY109" s="921"/>
      <c r="ODZ109" s="921"/>
      <c r="OEA109" s="921"/>
      <c r="OEB109" s="921"/>
      <c r="OEC109" s="921"/>
      <c r="OED109" s="921"/>
      <c r="OEE109" s="921"/>
      <c r="OEF109" s="921"/>
      <c r="OEG109" s="921"/>
      <c r="OEH109" s="921"/>
      <c r="OEI109" s="921"/>
      <c r="OEJ109" s="921"/>
      <c r="OEK109" s="921"/>
      <c r="OEL109" s="921"/>
      <c r="OEM109" s="921"/>
      <c r="OEN109" s="921"/>
      <c r="OEO109" s="921"/>
      <c r="OEP109" s="921"/>
      <c r="OEQ109" s="921"/>
      <c r="OER109" s="921"/>
      <c r="OES109" s="921"/>
      <c r="OET109" s="921"/>
      <c r="OEU109" s="921"/>
      <c r="OEV109" s="921"/>
      <c r="OEW109" s="921"/>
      <c r="OEX109" s="921"/>
      <c r="OEY109" s="921"/>
      <c r="OEZ109" s="921"/>
      <c r="OFA109" s="921"/>
      <c r="OFB109" s="921"/>
      <c r="OFC109" s="921"/>
      <c r="OFD109" s="921"/>
      <c r="OFE109" s="921"/>
      <c r="OFF109" s="921"/>
      <c r="OFG109" s="921"/>
      <c r="OFH109" s="921"/>
      <c r="OFI109" s="921"/>
      <c r="OFJ109" s="921"/>
      <c r="OFK109" s="921"/>
      <c r="OFL109" s="921"/>
      <c r="OFM109" s="921"/>
      <c r="OFN109" s="921"/>
      <c r="OFO109" s="921"/>
      <c r="OFP109" s="921"/>
      <c r="OFQ109" s="921"/>
      <c r="OFR109" s="921"/>
      <c r="OFS109" s="921"/>
      <c r="OFT109" s="921"/>
      <c r="OFU109" s="921"/>
      <c r="OFV109" s="921"/>
      <c r="OFW109" s="921"/>
      <c r="OFX109" s="921"/>
      <c r="OFY109" s="921"/>
      <c r="OFZ109" s="921"/>
      <c r="OGA109" s="921"/>
      <c r="OGB109" s="921"/>
      <c r="OGC109" s="921"/>
      <c r="OGD109" s="921"/>
      <c r="OGE109" s="921"/>
      <c r="OGF109" s="921"/>
      <c r="OGG109" s="921"/>
      <c r="OGH109" s="921"/>
      <c r="OGI109" s="921"/>
      <c r="OGJ109" s="921"/>
      <c r="OGK109" s="921"/>
      <c r="OGL109" s="921"/>
      <c r="OGM109" s="921"/>
      <c r="OGN109" s="921"/>
      <c r="OGO109" s="921"/>
      <c r="OGP109" s="921"/>
      <c r="OGQ109" s="921"/>
      <c r="OGR109" s="921"/>
      <c r="OGS109" s="921"/>
      <c r="OGT109" s="921"/>
      <c r="OGU109" s="921"/>
      <c r="OGV109" s="921"/>
      <c r="OGW109" s="921"/>
      <c r="OGX109" s="921"/>
      <c r="OGY109" s="921"/>
      <c r="OGZ109" s="921"/>
      <c r="OHA109" s="921"/>
      <c r="OHB109" s="921"/>
      <c r="OHC109" s="921"/>
      <c r="OHD109" s="921"/>
      <c r="OHE109" s="921"/>
      <c r="OHF109" s="921"/>
      <c r="OHG109" s="921"/>
      <c r="OHH109" s="921"/>
      <c r="OHI109" s="921"/>
      <c r="OHJ109" s="921"/>
      <c r="OHK109" s="921"/>
      <c r="OHL109" s="921"/>
      <c r="OHM109" s="921"/>
      <c r="OHN109" s="921"/>
      <c r="OHO109" s="921"/>
      <c r="OHP109" s="921"/>
      <c r="OHQ109" s="921"/>
      <c r="OHR109" s="921"/>
      <c r="OHS109" s="921"/>
      <c r="OHT109" s="921"/>
      <c r="OHU109" s="921"/>
      <c r="OHV109" s="921"/>
      <c r="OHW109" s="921"/>
      <c r="OHX109" s="921"/>
      <c r="OHY109" s="921"/>
      <c r="OHZ109" s="921"/>
      <c r="OIA109" s="921"/>
      <c r="OIB109" s="921"/>
      <c r="OIC109" s="921"/>
      <c r="OID109" s="921"/>
      <c r="OIE109" s="921"/>
      <c r="OIF109" s="921"/>
      <c r="OIG109" s="921"/>
      <c r="OIH109" s="921"/>
      <c r="OII109" s="921"/>
      <c r="OIJ109" s="921"/>
      <c r="OIK109" s="921"/>
      <c r="OIL109" s="921"/>
      <c r="OIM109" s="921"/>
      <c r="OIN109" s="921"/>
      <c r="OIO109" s="921"/>
      <c r="OIP109" s="921"/>
      <c r="OIQ109" s="921"/>
      <c r="OIR109" s="921"/>
      <c r="OIS109" s="921"/>
      <c r="OIT109" s="921"/>
      <c r="OIU109" s="921"/>
      <c r="OIV109" s="921"/>
      <c r="OIW109" s="921"/>
      <c r="OIX109" s="921"/>
      <c r="OIY109" s="921"/>
      <c r="OIZ109" s="921"/>
      <c r="OJA109" s="921"/>
      <c r="OJB109" s="921"/>
      <c r="OJC109" s="921"/>
      <c r="OJD109" s="921"/>
      <c r="OJE109" s="921"/>
      <c r="OJF109" s="921"/>
      <c r="OJG109" s="921"/>
      <c r="OJH109" s="921"/>
      <c r="OJI109" s="921"/>
      <c r="OJJ109" s="921"/>
      <c r="OJK109" s="921"/>
      <c r="OJL109" s="921"/>
      <c r="OJM109" s="921"/>
      <c r="OJN109" s="921"/>
      <c r="OJO109" s="921"/>
      <c r="OJP109" s="921"/>
      <c r="OJQ109" s="921"/>
      <c r="OJR109" s="921"/>
      <c r="OJS109" s="921"/>
      <c r="OJT109" s="921"/>
      <c r="OJU109" s="921"/>
      <c r="OJV109" s="921"/>
      <c r="OJW109" s="921"/>
      <c r="OJX109" s="921"/>
      <c r="OJY109" s="921"/>
      <c r="OJZ109" s="921"/>
      <c r="OKA109" s="921"/>
      <c r="OKB109" s="921"/>
      <c r="OKC109" s="921"/>
      <c r="OKD109" s="921"/>
      <c r="OKE109" s="921"/>
      <c r="OKF109" s="921"/>
      <c r="OKG109" s="921"/>
      <c r="OKH109" s="921"/>
      <c r="OKI109" s="921"/>
      <c r="OKJ109" s="921"/>
      <c r="OKK109" s="921"/>
      <c r="OKL109" s="921"/>
      <c r="OKM109" s="921"/>
      <c r="OKN109" s="921"/>
      <c r="OKO109" s="921"/>
      <c r="OKP109" s="921"/>
      <c r="OKQ109" s="921"/>
      <c r="OKR109" s="921"/>
      <c r="OKS109" s="921"/>
      <c r="OKT109" s="921"/>
      <c r="OKU109" s="921"/>
      <c r="OKV109" s="921"/>
      <c r="OKW109" s="921"/>
      <c r="OKX109" s="921"/>
      <c r="OKY109" s="921"/>
      <c r="OKZ109" s="921"/>
      <c r="OLA109" s="921"/>
      <c r="OLB109" s="921"/>
      <c r="OLC109" s="921"/>
      <c r="OLD109" s="921"/>
      <c r="OLE109" s="921"/>
      <c r="OLF109" s="921"/>
      <c r="OLG109" s="921"/>
      <c r="OLH109" s="921"/>
      <c r="OLI109" s="921"/>
      <c r="OLJ109" s="921"/>
      <c r="OLK109" s="921"/>
      <c r="OLL109" s="921"/>
      <c r="OLM109" s="921"/>
      <c r="OLN109" s="921"/>
      <c r="OLO109" s="921"/>
      <c r="OLP109" s="921"/>
      <c r="OLQ109" s="921"/>
      <c r="OLR109" s="921"/>
      <c r="OLS109" s="921"/>
      <c r="OLT109" s="921"/>
      <c r="OLU109" s="921"/>
      <c r="OLV109" s="921"/>
      <c r="OLW109" s="921"/>
      <c r="OLX109" s="921"/>
      <c r="OLY109" s="921"/>
      <c r="OLZ109" s="921"/>
      <c r="OMA109" s="921"/>
      <c r="OMB109" s="921"/>
      <c r="OMC109" s="921"/>
      <c r="OMD109" s="921"/>
      <c r="OME109" s="921"/>
      <c r="OMF109" s="921"/>
      <c r="OMG109" s="921"/>
      <c r="OMH109" s="921"/>
      <c r="OMI109" s="921"/>
      <c r="OMJ109" s="921"/>
      <c r="OMK109" s="921"/>
      <c r="OML109" s="921"/>
      <c r="OMM109" s="921"/>
      <c r="OMN109" s="921"/>
      <c r="OMO109" s="921"/>
      <c r="OMP109" s="921"/>
      <c r="OMQ109" s="921"/>
      <c r="OMR109" s="921"/>
      <c r="OMS109" s="921"/>
      <c r="OMT109" s="921"/>
      <c r="OMU109" s="921"/>
      <c r="OMV109" s="921"/>
      <c r="OMW109" s="921"/>
      <c r="OMX109" s="921"/>
      <c r="OMY109" s="921"/>
      <c r="OMZ109" s="921"/>
      <c r="ONA109" s="921"/>
      <c r="ONB109" s="921"/>
      <c r="ONC109" s="921"/>
      <c r="OND109" s="921"/>
      <c r="ONE109" s="921"/>
      <c r="ONF109" s="921"/>
      <c r="ONG109" s="921"/>
      <c r="ONH109" s="921"/>
      <c r="ONI109" s="921"/>
      <c r="ONJ109" s="921"/>
      <c r="ONK109" s="921"/>
      <c r="ONL109" s="921"/>
      <c r="ONM109" s="921"/>
      <c r="ONN109" s="921"/>
      <c r="ONO109" s="921"/>
      <c r="ONP109" s="921"/>
      <c r="ONQ109" s="921"/>
      <c r="ONR109" s="921"/>
      <c r="ONS109" s="921"/>
      <c r="ONT109" s="921"/>
      <c r="ONU109" s="921"/>
      <c r="ONV109" s="921"/>
      <c r="ONW109" s="921"/>
      <c r="ONX109" s="921"/>
      <c r="ONY109" s="921"/>
      <c r="ONZ109" s="921"/>
      <c r="OOA109" s="921"/>
      <c r="OOB109" s="921"/>
      <c r="OOC109" s="921"/>
      <c r="OOD109" s="921"/>
      <c r="OOE109" s="921"/>
      <c r="OOF109" s="921"/>
      <c r="OOG109" s="921"/>
      <c r="OOH109" s="921"/>
      <c r="OOI109" s="921"/>
      <c r="OOJ109" s="921"/>
      <c r="OOK109" s="921"/>
      <c r="OOL109" s="921"/>
      <c r="OOM109" s="921"/>
      <c r="OON109" s="921"/>
      <c r="OOO109" s="921"/>
      <c r="OOP109" s="921"/>
      <c r="OOQ109" s="921"/>
      <c r="OOR109" s="921"/>
      <c r="OOS109" s="921"/>
      <c r="OOT109" s="921"/>
      <c r="OOU109" s="921"/>
      <c r="OOV109" s="921"/>
      <c r="OOW109" s="921"/>
      <c r="OOX109" s="921"/>
      <c r="OOY109" s="921"/>
      <c r="OOZ109" s="921"/>
      <c r="OPA109" s="921"/>
      <c r="OPB109" s="921"/>
      <c r="OPC109" s="921"/>
      <c r="OPD109" s="921"/>
      <c r="OPE109" s="921"/>
      <c r="OPF109" s="921"/>
      <c r="OPG109" s="921"/>
      <c r="OPH109" s="921"/>
      <c r="OPI109" s="921"/>
      <c r="OPJ109" s="921"/>
      <c r="OPK109" s="921"/>
      <c r="OPL109" s="921"/>
      <c r="OPM109" s="921"/>
      <c r="OPN109" s="921"/>
      <c r="OPO109" s="921"/>
      <c r="OPP109" s="921"/>
      <c r="OPQ109" s="921"/>
      <c r="OPR109" s="921"/>
      <c r="OPS109" s="921"/>
      <c r="OPT109" s="921"/>
      <c r="OPU109" s="921"/>
      <c r="OPV109" s="921"/>
      <c r="OPW109" s="921"/>
      <c r="OPX109" s="921"/>
      <c r="OPY109" s="921"/>
      <c r="OPZ109" s="921"/>
      <c r="OQA109" s="921"/>
      <c r="OQB109" s="921"/>
      <c r="OQC109" s="921"/>
      <c r="OQD109" s="921"/>
      <c r="OQE109" s="921"/>
      <c r="OQF109" s="921"/>
      <c r="OQG109" s="921"/>
      <c r="OQH109" s="921"/>
      <c r="OQI109" s="921"/>
      <c r="OQJ109" s="921"/>
      <c r="OQK109" s="921"/>
      <c r="OQL109" s="921"/>
      <c r="OQM109" s="921"/>
      <c r="OQN109" s="921"/>
      <c r="OQO109" s="921"/>
      <c r="OQP109" s="921"/>
      <c r="OQQ109" s="921"/>
      <c r="OQR109" s="921"/>
      <c r="OQS109" s="921"/>
      <c r="OQT109" s="921"/>
      <c r="OQU109" s="921"/>
      <c r="OQV109" s="921"/>
      <c r="OQW109" s="921"/>
      <c r="OQX109" s="921"/>
      <c r="OQY109" s="921"/>
      <c r="OQZ109" s="921"/>
      <c r="ORA109" s="921"/>
      <c r="ORB109" s="921"/>
      <c r="ORC109" s="921"/>
      <c r="ORD109" s="921"/>
      <c r="ORE109" s="921"/>
      <c r="ORF109" s="921"/>
      <c r="ORG109" s="921"/>
      <c r="ORH109" s="921"/>
      <c r="ORI109" s="921"/>
      <c r="ORJ109" s="921"/>
      <c r="ORK109" s="921"/>
      <c r="ORL109" s="921"/>
      <c r="ORM109" s="921"/>
      <c r="ORN109" s="921"/>
      <c r="ORO109" s="921"/>
      <c r="ORP109" s="921"/>
      <c r="ORQ109" s="921"/>
      <c r="ORR109" s="921"/>
      <c r="ORS109" s="921"/>
      <c r="ORT109" s="921"/>
      <c r="ORU109" s="921"/>
      <c r="ORV109" s="921"/>
      <c r="ORW109" s="921"/>
      <c r="ORX109" s="921"/>
      <c r="ORY109" s="921"/>
      <c r="ORZ109" s="921"/>
      <c r="OSA109" s="921"/>
      <c r="OSB109" s="921"/>
      <c r="OSC109" s="921"/>
      <c r="OSD109" s="921"/>
      <c r="OSE109" s="921"/>
      <c r="OSF109" s="921"/>
      <c r="OSG109" s="921"/>
      <c r="OSH109" s="921"/>
      <c r="OSI109" s="921"/>
      <c r="OSJ109" s="921"/>
      <c r="OSK109" s="921"/>
      <c r="OSL109" s="921"/>
      <c r="OSM109" s="921"/>
      <c r="OSN109" s="921"/>
      <c r="OSO109" s="921"/>
      <c r="OSP109" s="921"/>
      <c r="OSQ109" s="921"/>
      <c r="OSR109" s="921"/>
      <c r="OSS109" s="921"/>
      <c r="OST109" s="921"/>
      <c r="OSU109" s="921"/>
      <c r="OSV109" s="921"/>
      <c r="OSW109" s="921"/>
      <c r="OSX109" s="921"/>
      <c r="OSY109" s="921"/>
      <c r="OSZ109" s="921"/>
      <c r="OTA109" s="921"/>
      <c r="OTB109" s="921"/>
      <c r="OTC109" s="921"/>
      <c r="OTD109" s="921"/>
      <c r="OTE109" s="921"/>
      <c r="OTF109" s="921"/>
      <c r="OTG109" s="921"/>
      <c r="OTH109" s="921"/>
      <c r="OTI109" s="921"/>
      <c r="OTJ109" s="921"/>
      <c r="OTK109" s="921"/>
      <c r="OTL109" s="921"/>
      <c r="OTM109" s="921"/>
      <c r="OTN109" s="921"/>
      <c r="OTO109" s="921"/>
      <c r="OTP109" s="921"/>
      <c r="OTQ109" s="921"/>
      <c r="OTR109" s="921"/>
      <c r="OTS109" s="921"/>
      <c r="OTT109" s="921"/>
      <c r="OTU109" s="921"/>
      <c r="OTV109" s="921"/>
      <c r="OTW109" s="921"/>
      <c r="OTX109" s="921"/>
      <c r="OTY109" s="921"/>
      <c r="OTZ109" s="921"/>
      <c r="OUA109" s="921"/>
      <c r="OUB109" s="921"/>
      <c r="OUC109" s="921"/>
      <c r="OUD109" s="921"/>
      <c r="OUE109" s="921"/>
      <c r="OUF109" s="921"/>
      <c r="OUG109" s="921"/>
      <c r="OUH109" s="921"/>
      <c r="OUI109" s="921"/>
      <c r="OUJ109" s="921"/>
      <c r="OUK109" s="921"/>
      <c r="OUL109" s="921"/>
      <c r="OUM109" s="921"/>
      <c r="OUN109" s="921"/>
      <c r="OUO109" s="921"/>
      <c r="OUP109" s="921"/>
      <c r="OUQ109" s="921"/>
      <c r="OUR109" s="921"/>
      <c r="OUS109" s="921"/>
      <c r="OUT109" s="921"/>
      <c r="OUU109" s="921"/>
      <c r="OUV109" s="921"/>
      <c r="OUW109" s="921"/>
      <c r="OUX109" s="921"/>
      <c r="OUY109" s="921"/>
      <c r="OUZ109" s="921"/>
      <c r="OVA109" s="921"/>
      <c r="OVB109" s="921"/>
      <c r="OVC109" s="921"/>
      <c r="OVD109" s="921"/>
      <c r="OVE109" s="921"/>
      <c r="OVF109" s="921"/>
      <c r="OVG109" s="921"/>
      <c r="OVH109" s="921"/>
      <c r="OVI109" s="921"/>
      <c r="OVJ109" s="921"/>
      <c r="OVK109" s="921"/>
      <c r="OVL109" s="921"/>
      <c r="OVM109" s="921"/>
      <c r="OVN109" s="921"/>
      <c r="OVO109" s="921"/>
      <c r="OVP109" s="921"/>
      <c r="OVQ109" s="921"/>
      <c r="OVR109" s="921"/>
      <c r="OVS109" s="921"/>
      <c r="OVT109" s="921"/>
      <c r="OVU109" s="921"/>
      <c r="OVV109" s="921"/>
      <c r="OVW109" s="921"/>
      <c r="OVX109" s="921"/>
      <c r="OVY109" s="921"/>
      <c r="OVZ109" s="921"/>
      <c r="OWA109" s="921"/>
      <c r="OWB109" s="921"/>
      <c r="OWC109" s="921"/>
      <c r="OWD109" s="921"/>
      <c r="OWE109" s="921"/>
      <c r="OWF109" s="921"/>
      <c r="OWG109" s="921"/>
      <c r="OWH109" s="921"/>
      <c r="OWI109" s="921"/>
      <c r="OWJ109" s="921"/>
      <c r="OWK109" s="921"/>
      <c r="OWL109" s="921"/>
      <c r="OWM109" s="921"/>
      <c r="OWN109" s="921"/>
      <c r="OWO109" s="921"/>
      <c r="OWP109" s="921"/>
      <c r="OWQ109" s="921"/>
      <c r="OWR109" s="921"/>
      <c r="OWS109" s="921"/>
      <c r="OWT109" s="921"/>
      <c r="OWU109" s="921"/>
      <c r="OWV109" s="921"/>
      <c r="OWW109" s="921"/>
      <c r="OWX109" s="921"/>
      <c r="OWY109" s="921"/>
      <c r="OWZ109" s="921"/>
      <c r="OXA109" s="921"/>
      <c r="OXB109" s="921"/>
      <c r="OXC109" s="921"/>
      <c r="OXD109" s="921"/>
      <c r="OXE109" s="921"/>
      <c r="OXF109" s="921"/>
      <c r="OXG109" s="921"/>
      <c r="OXH109" s="921"/>
      <c r="OXI109" s="921"/>
      <c r="OXJ109" s="921"/>
      <c r="OXK109" s="921"/>
      <c r="OXL109" s="921"/>
      <c r="OXM109" s="921"/>
      <c r="OXN109" s="921"/>
      <c r="OXO109" s="921"/>
      <c r="OXP109" s="921"/>
      <c r="OXQ109" s="921"/>
      <c r="OXR109" s="921"/>
      <c r="OXS109" s="921"/>
      <c r="OXT109" s="921"/>
      <c r="OXU109" s="921"/>
      <c r="OXV109" s="921"/>
      <c r="OXW109" s="921"/>
      <c r="OXX109" s="921"/>
      <c r="OXY109" s="921"/>
      <c r="OXZ109" s="921"/>
      <c r="OYA109" s="921"/>
      <c r="OYB109" s="921"/>
      <c r="OYC109" s="921"/>
      <c r="OYD109" s="921"/>
      <c r="OYE109" s="921"/>
      <c r="OYF109" s="921"/>
      <c r="OYG109" s="921"/>
      <c r="OYH109" s="921"/>
      <c r="OYI109" s="921"/>
      <c r="OYJ109" s="921"/>
      <c r="OYK109" s="921"/>
      <c r="OYL109" s="921"/>
      <c r="OYM109" s="921"/>
      <c r="OYN109" s="921"/>
      <c r="OYO109" s="921"/>
      <c r="OYP109" s="921"/>
      <c r="OYQ109" s="921"/>
      <c r="OYR109" s="921"/>
      <c r="OYS109" s="921"/>
      <c r="OYT109" s="921"/>
      <c r="OYU109" s="921"/>
      <c r="OYV109" s="921"/>
      <c r="OYW109" s="921"/>
      <c r="OYX109" s="921"/>
      <c r="OYY109" s="921"/>
      <c r="OYZ109" s="921"/>
      <c r="OZA109" s="921"/>
      <c r="OZB109" s="921"/>
      <c r="OZC109" s="921"/>
      <c r="OZD109" s="921"/>
      <c r="OZE109" s="921"/>
      <c r="OZF109" s="921"/>
      <c r="OZG109" s="921"/>
      <c r="OZH109" s="921"/>
      <c r="OZI109" s="921"/>
      <c r="OZJ109" s="921"/>
      <c r="OZK109" s="921"/>
      <c r="OZL109" s="921"/>
      <c r="OZM109" s="921"/>
      <c r="OZN109" s="921"/>
      <c r="OZO109" s="921"/>
      <c r="OZP109" s="921"/>
      <c r="OZQ109" s="921"/>
      <c r="OZR109" s="921"/>
      <c r="OZS109" s="921"/>
      <c r="OZT109" s="921"/>
      <c r="OZU109" s="921"/>
      <c r="OZV109" s="921"/>
      <c r="OZW109" s="921"/>
      <c r="OZX109" s="921"/>
      <c r="OZY109" s="921"/>
      <c r="OZZ109" s="921"/>
      <c r="PAA109" s="921"/>
      <c r="PAB109" s="921"/>
      <c r="PAC109" s="921"/>
      <c r="PAD109" s="921"/>
      <c r="PAE109" s="921"/>
      <c r="PAF109" s="921"/>
      <c r="PAG109" s="921"/>
      <c r="PAH109" s="921"/>
      <c r="PAI109" s="921"/>
      <c r="PAJ109" s="921"/>
      <c r="PAK109" s="921"/>
      <c r="PAL109" s="921"/>
      <c r="PAM109" s="921"/>
      <c r="PAN109" s="921"/>
      <c r="PAO109" s="921"/>
      <c r="PAP109" s="921"/>
      <c r="PAQ109" s="921"/>
      <c r="PAR109" s="921"/>
      <c r="PAS109" s="921"/>
      <c r="PAT109" s="921"/>
      <c r="PAU109" s="921"/>
      <c r="PAV109" s="921"/>
      <c r="PAW109" s="921"/>
      <c r="PAX109" s="921"/>
      <c r="PAY109" s="921"/>
      <c r="PAZ109" s="921"/>
      <c r="PBA109" s="921"/>
      <c r="PBB109" s="921"/>
      <c r="PBC109" s="921"/>
      <c r="PBD109" s="921"/>
      <c r="PBE109" s="921"/>
      <c r="PBF109" s="921"/>
      <c r="PBG109" s="921"/>
      <c r="PBH109" s="921"/>
      <c r="PBI109" s="921"/>
      <c r="PBJ109" s="921"/>
      <c r="PBK109" s="921"/>
      <c r="PBL109" s="921"/>
      <c r="PBM109" s="921"/>
      <c r="PBN109" s="921"/>
      <c r="PBO109" s="921"/>
      <c r="PBP109" s="921"/>
      <c r="PBQ109" s="921"/>
      <c r="PBR109" s="921"/>
      <c r="PBS109" s="921"/>
      <c r="PBT109" s="921"/>
      <c r="PBU109" s="921"/>
      <c r="PBV109" s="921"/>
      <c r="PBW109" s="921"/>
      <c r="PBX109" s="921"/>
      <c r="PBY109" s="921"/>
      <c r="PBZ109" s="921"/>
      <c r="PCA109" s="921"/>
      <c r="PCB109" s="921"/>
      <c r="PCC109" s="921"/>
      <c r="PCD109" s="921"/>
      <c r="PCE109" s="921"/>
      <c r="PCF109" s="921"/>
      <c r="PCG109" s="921"/>
      <c r="PCH109" s="921"/>
      <c r="PCI109" s="921"/>
      <c r="PCJ109" s="921"/>
      <c r="PCK109" s="921"/>
      <c r="PCL109" s="921"/>
      <c r="PCM109" s="921"/>
      <c r="PCN109" s="921"/>
      <c r="PCO109" s="921"/>
      <c r="PCP109" s="921"/>
      <c r="PCQ109" s="921"/>
      <c r="PCR109" s="921"/>
      <c r="PCS109" s="921"/>
      <c r="PCT109" s="921"/>
      <c r="PCU109" s="921"/>
      <c r="PCV109" s="921"/>
      <c r="PCW109" s="921"/>
      <c r="PCX109" s="921"/>
      <c r="PCY109" s="921"/>
      <c r="PCZ109" s="921"/>
      <c r="PDA109" s="921"/>
      <c r="PDB109" s="921"/>
      <c r="PDC109" s="921"/>
      <c r="PDD109" s="921"/>
      <c r="PDE109" s="921"/>
      <c r="PDF109" s="921"/>
      <c r="PDG109" s="921"/>
      <c r="PDH109" s="921"/>
      <c r="PDI109" s="921"/>
      <c r="PDJ109" s="921"/>
      <c r="PDK109" s="921"/>
      <c r="PDL109" s="921"/>
      <c r="PDM109" s="921"/>
      <c r="PDN109" s="921"/>
      <c r="PDO109" s="921"/>
      <c r="PDP109" s="921"/>
      <c r="PDQ109" s="921"/>
      <c r="PDR109" s="921"/>
      <c r="PDS109" s="921"/>
      <c r="PDT109" s="921"/>
      <c r="PDU109" s="921"/>
      <c r="PDV109" s="921"/>
      <c r="PDW109" s="921"/>
      <c r="PDX109" s="921"/>
      <c r="PDY109" s="921"/>
      <c r="PDZ109" s="921"/>
      <c r="PEA109" s="921"/>
      <c r="PEB109" s="921"/>
      <c r="PEC109" s="921"/>
      <c r="PED109" s="921"/>
      <c r="PEE109" s="921"/>
      <c r="PEF109" s="921"/>
      <c r="PEG109" s="921"/>
      <c r="PEH109" s="921"/>
      <c r="PEI109" s="921"/>
      <c r="PEJ109" s="921"/>
      <c r="PEK109" s="921"/>
      <c r="PEL109" s="921"/>
      <c r="PEM109" s="921"/>
      <c r="PEN109" s="921"/>
      <c r="PEO109" s="921"/>
      <c r="PEP109" s="921"/>
      <c r="PEQ109" s="921"/>
      <c r="PER109" s="921"/>
      <c r="PES109" s="921"/>
      <c r="PET109" s="921"/>
      <c r="PEU109" s="921"/>
      <c r="PEV109" s="921"/>
      <c r="PEW109" s="921"/>
      <c r="PEX109" s="921"/>
      <c r="PEY109" s="921"/>
      <c r="PEZ109" s="921"/>
      <c r="PFA109" s="921"/>
      <c r="PFB109" s="921"/>
      <c r="PFC109" s="921"/>
      <c r="PFD109" s="921"/>
      <c r="PFE109" s="921"/>
      <c r="PFF109" s="921"/>
      <c r="PFG109" s="921"/>
      <c r="PFH109" s="921"/>
      <c r="PFI109" s="921"/>
      <c r="PFJ109" s="921"/>
      <c r="PFK109" s="921"/>
      <c r="PFL109" s="921"/>
      <c r="PFM109" s="921"/>
      <c r="PFN109" s="921"/>
      <c r="PFO109" s="921"/>
      <c r="PFP109" s="921"/>
      <c r="PFQ109" s="921"/>
      <c r="PFR109" s="921"/>
      <c r="PFS109" s="921"/>
      <c r="PFT109" s="921"/>
      <c r="PFU109" s="921"/>
      <c r="PFV109" s="921"/>
      <c r="PFW109" s="921"/>
      <c r="PFX109" s="921"/>
      <c r="PFY109" s="921"/>
      <c r="PFZ109" s="921"/>
      <c r="PGA109" s="921"/>
      <c r="PGB109" s="921"/>
      <c r="PGC109" s="921"/>
      <c r="PGD109" s="921"/>
      <c r="PGE109" s="921"/>
      <c r="PGF109" s="921"/>
      <c r="PGG109" s="921"/>
      <c r="PGH109" s="921"/>
      <c r="PGI109" s="921"/>
      <c r="PGJ109" s="921"/>
      <c r="PGK109" s="921"/>
      <c r="PGL109" s="921"/>
      <c r="PGM109" s="921"/>
      <c r="PGN109" s="921"/>
      <c r="PGO109" s="921"/>
      <c r="PGP109" s="921"/>
      <c r="PGQ109" s="921"/>
      <c r="PGR109" s="921"/>
      <c r="PGS109" s="921"/>
      <c r="PGT109" s="921"/>
      <c r="PGU109" s="921"/>
      <c r="PGV109" s="921"/>
      <c r="PGW109" s="921"/>
      <c r="PGX109" s="921"/>
      <c r="PGY109" s="921"/>
      <c r="PGZ109" s="921"/>
      <c r="PHA109" s="921"/>
      <c r="PHB109" s="921"/>
      <c r="PHC109" s="921"/>
      <c r="PHD109" s="921"/>
      <c r="PHE109" s="921"/>
      <c r="PHF109" s="921"/>
      <c r="PHG109" s="921"/>
      <c r="PHH109" s="921"/>
      <c r="PHI109" s="921"/>
      <c r="PHJ109" s="921"/>
      <c r="PHK109" s="921"/>
      <c r="PHL109" s="921"/>
      <c r="PHM109" s="921"/>
      <c r="PHN109" s="921"/>
      <c r="PHO109" s="921"/>
      <c r="PHP109" s="921"/>
      <c r="PHQ109" s="921"/>
      <c r="PHR109" s="921"/>
      <c r="PHS109" s="921"/>
      <c r="PHT109" s="921"/>
      <c r="PHU109" s="921"/>
      <c r="PHV109" s="921"/>
      <c r="PHW109" s="921"/>
      <c r="PHX109" s="921"/>
      <c r="PHY109" s="921"/>
      <c r="PHZ109" s="921"/>
      <c r="PIA109" s="921"/>
      <c r="PIB109" s="921"/>
      <c r="PIC109" s="921"/>
      <c r="PID109" s="921"/>
      <c r="PIE109" s="921"/>
      <c r="PIF109" s="921"/>
      <c r="PIG109" s="921"/>
      <c r="PIH109" s="921"/>
      <c r="PII109" s="921"/>
      <c r="PIJ109" s="921"/>
      <c r="PIK109" s="921"/>
      <c r="PIL109" s="921"/>
      <c r="PIM109" s="921"/>
      <c r="PIN109" s="921"/>
      <c r="PIO109" s="921"/>
      <c r="PIP109" s="921"/>
      <c r="PIQ109" s="921"/>
      <c r="PIR109" s="921"/>
      <c r="PIS109" s="921"/>
      <c r="PIT109" s="921"/>
      <c r="PIU109" s="921"/>
      <c r="PIV109" s="921"/>
      <c r="PIW109" s="921"/>
      <c r="PIX109" s="921"/>
      <c r="PIY109" s="921"/>
      <c r="PIZ109" s="921"/>
      <c r="PJA109" s="921"/>
      <c r="PJB109" s="921"/>
      <c r="PJC109" s="921"/>
      <c r="PJD109" s="921"/>
      <c r="PJE109" s="921"/>
      <c r="PJF109" s="921"/>
      <c r="PJG109" s="921"/>
      <c r="PJH109" s="921"/>
      <c r="PJI109" s="921"/>
      <c r="PJJ109" s="921"/>
      <c r="PJK109" s="921"/>
      <c r="PJL109" s="921"/>
      <c r="PJM109" s="921"/>
      <c r="PJN109" s="921"/>
      <c r="PJO109" s="921"/>
      <c r="PJP109" s="921"/>
      <c r="PJQ109" s="921"/>
      <c r="PJR109" s="921"/>
      <c r="PJS109" s="921"/>
      <c r="PJT109" s="921"/>
      <c r="PJU109" s="921"/>
      <c r="PJV109" s="921"/>
      <c r="PJW109" s="921"/>
      <c r="PJX109" s="921"/>
      <c r="PJY109" s="921"/>
      <c r="PJZ109" s="921"/>
      <c r="PKA109" s="921"/>
      <c r="PKB109" s="921"/>
      <c r="PKC109" s="921"/>
      <c r="PKD109" s="921"/>
      <c r="PKE109" s="921"/>
      <c r="PKF109" s="921"/>
      <c r="PKG109" s="921"/>
      <c r="PKH109" s="921"/>
      <c r="PKI109" s="921"/>
      <c r="PKJ109" s="921"/>
      <c r="PKK109" s="921"/>
      <c r="PKL109" s="921"/>
      <c r="PKM109" s="921"/>
      <c r="PKN109" s="921"/>
      <c r="PKO109" s="921"/>
      <c r="PKP109" s="921"/>
      <c r="PKQ109" s="921"/>
      <c r="PKR109" s="921"/>
      <c r="PKS109" s="921"/>
      <c r="PKT109" s="921"/>
      <c r="PKU109" s="921"/>
      <c r="PKV109" s="921"/>
      <c r="PKW109" s="921"/>
      <c r="PKX109" s="921"/>
      <c r="PKY109" s="921"/>
      <c r="PKZ109" s="921"/>
      <c r="PLA109" s="921"/>
      <c r="PLB109" s="921"/>
      <c r="PLC109" s="921"/>
      <c r="PLD109" s="921"/>
      <c r="PLE109" s="921"/>
      <c r="PLF109" s="921"/>
      <c r="PLG109" s="921"/>
      <c r="PLH109" s="921"/>
      <c r="PLI109" s="921"/>
      <c r="PLJ109" s="921"/>
      <c r="PLK109" s="921"/>
      <c r="PLL109" s="921"/>
      <c r="PLM109" s="921"/>
      <c r="PLN109" s="921"/>
      <c r="PLO109" s="921"/>
      <c r="PLP109" s="921"/>
      <c r="PLQ109" s="921"/>
      <c r="PLR109" s="921"/>
      <c r="PLS109" s="921"/>
      <c r="PLT109" s="921"/>
      <c r="PLU109" s="921"/>
      <c r="PLV109" s="921"/>
      <c r="PLW109" s="921"/>
      <c r="PLX109" s="921"/>
      <c r="PLY109" s="921"/>
      <c r="PLZ109" s="921"/>
      <c r="PMA109" s="921"/>
      <c r="PMB109" s="921"/>
      <c r="PMC109" s="921"/>
      <c r="PMD109" s="921"/>
      <c r="PME109" s="921"/>
      <c r="PMF109" s="921"/>
      <c r="PMG109" s="921"/>
      <c r="PMH109" s="921"/>
      <c r="PMI109" s="921"/>
      <c r="PMJ109" s="921"/>
      <c r="PMK109" s="921"/>
      <c r="PML109" s="921"/>
      <c r="PMM109" s="921"/>
      <c r="PMN109" s="921"/>
      <c r="PMO109" s="921"/>
      <c r="PMP109" s="921"/>
      <c r="PMQ109" s="921"/>
      <c r="PMR109" s="921"/>
      <c r="PMS109" s="921"/>
      <c r="PMT109" s="921"/>
      <c r="PMU109" s="921"/>
      <c r="PMV109" s="921"/>
      <c r="PMW109" s="921"/>
      <c r="PMX109" s="921"/>
      <c r="PMY109" s="921"/>
      <c r="PMZ109" s="921"/>
      <c r="PNA109" s="921"/>
      <c r="PNB109" s="921"/>
      <c r="PNC109" s="921"/>
      <c r="PND109" s="921"/>
      <c r="PNE109" s="921"/>
      <c r="PNF109" s="921"/>
      <c r="PNG109" s="921"/>
      <c r="PNH109" s="921"/>
      <c r="PNI109" s="921"/>
      <c r="PNJ109" s="921"/>
      <c r="PNK109" s="921"/>
      <c r="PNL109" s="921"/>
      <c r="PNM109" s="921"/>
      <c r="PNN109" s="921"/>
      <c r="PNO109" s="921"/>
      <c r="PNP109" s="921"/>
      <c r="PNQ109" s="921"/>
      <c r="PNR109" s="921"/>
      <c r="PNS109" s="921"/>
      <c r="PNT109" s="921"/>
      <c r="PNU109" s="921"/>
      <c r="PNV109" s="921"/>
      <c r="PNW109" s="921"/>
      <c r="PNX109" s="921"/>
      <c r="PNY109" s="921"/>
      <c r="PNZ109" s="921"/>
      <c r="POA109" s="921"/>
      <c r="POB109" s="921"/>
      <c r="POC109" s="921"/>
      <c r="POD109" s="921"/>
      <c r="POE109" s="921"/>
      <c r="POF109" s="921"/>
      <c r="POG109" s="921"/>
      <c r="POH109" s="921"/>
      <c r="POI109" s="921"/>
      <c r="POJ109" s="921"/>
      <c r="POK109" s="921"/>
      <c r="POL109" s="921"/>
      <c r="POM109" s="921"/>
      <c r="PON109" s="921"/>
      <c r="POO109" s="921"/>
      <c r="POP109" s="921"/>
      <c r="POQ109" s="921"/>
      <c r="POR109" s="921"/>
      <c r="POS109" s="921"/>
      <c r="POT109" s="921"/>
      <c r="POU109" s="921"/>
      <c r="POV109" s="921"/>
      <c r="POW109" s="921"/>
      <c r="POX109" s="921"/>
      <c r="POY109" s="921"/>
      <c r="POZ109" s="921"/>
      <c r="PPA109" s="921"/>
      <c r="PPB109" s="921"/>
      <c r="PPC109" s="921"/>
      <c r="PPD109" s="921"/>
      <c r="PPE109" s="921"/>
      <c r="PPF109" s="921"/>
      <c r="PPG109" s="921"/>
      <c r="PPH109" s="921"/>
      <c r="PPI109" s="921"/>
      <c r="PPJ109" s="921"/>
      <c r="PPK109" s="921"/>
      <c r="PPL109" s="921"/>
      <c r="PPM109" s="921"/>
      <c r="PPN109" s="921"/>
      <c r="PPO109" s="921"/>
      <c r="PPP109" s="921"/>
      <c r="PPQ109" s="921"/>
      <c r="PPR109" s="921"/>
      <c r="PPS109" s="921"/>
      <c r="PPT109" s="921"/>
      <c r="PPU109" s="921"/>
      <c r="PPV109" s="921"/>
      <c r="PPW109" s="921"/>
      <c r="PPX109" s="921"/>
      <c r="PPY109" s="921"/>
      <c r="PPZ109" s="921"/>
      <c r="PQA109" s="921"/>
      <c r="PQB109" s="921"/>
      <c r="PQC109" s="921"/>
      <c r="PQD109" s="921"/>
      <c r="PQE109" s="921"/>
      <c r="PQF109" s="921"/>
      <c r="PQG109" s="921"/>
      <c r="PQH109" s="921"/>
      <c r="PQI109" s="921"/>
      <c r="PQJ109" s="921"/>
      <c r="PQK109" s="921"/>
      <c r="PQL109" s="921"/>
      <c r="PQM109" s="921"/>
      <c r="PQN109" s="921"/>
      <c r="PQO109" s="921"/>
      <c r="PQP109" s="921"/>
      <c r="PQQ109" s="921"/>
      <c r="PQR109" s="921"/>
      <c r="PQS109" s="921"/>
      <c r="PQT109" s="921"/>
      <c r="PQU109" s="921"/>
      <c r="PQV109" s="921"/>
      <c r="PQW109" s="921"/>
      <c r="PQX109" s="921"/>
      <c r="PQY109" s="921"/>
      <c r="PQZ109" s="921"/>
      <c r="PRA109" s="921"/>
      <c r="PRB109" s="921"/>
      <c r="PRC109" s="921"/>
      <c r="PRD109" s="921"/>
      <c r="PRE109" s="921"/>
      <c r="PRF109" s="921"/>
      <c r="PRG109" s="921"/>
      <c r="PRH109" s="921"/>
      <c r="PRI109" s="921"/>
      <c r="PRJ109" s="921"/>
      <c r="PRK109" s="921"/>
      <c r="PRL109" s="921"/>
      <c r="PRM109" s="921"/>
      <c r="PRN109" s="921"/>
      <c r="PRO109" s="921"/>
      <c r="PRP109" s="921"/>
      <c r="PRQ109" s="921"/>
      <c r="PRR109" s="921"/>
      <c r="PRS109" s="921"/>
      <c r="PRT109" s="921"/>
      <c r="PRU109" s="921"/>
      <c r="PRV109" s="921"/>
      <c r="PRW109" s="921"/>
      <c r="PRX109" s="921"/>
      <c r="PRY109" s="921"/>
      <c r="PRZ109" s="921"/>
      <c r="PSA109" s="921"/>
      <c r="PSB109" s="921"/>
      <c r="PSC109" s="921"/>
      <c r="PSD109" s="921"/>
      <c r="PSE109" s="921"/>
      <c r="PSF109" s="921"/>
      <c r="PSG109" s="921"/>
      <c r="PSH109" s="921"/>
      <c r="PSI109" s="921"/>
      <c r="PSJ109" s="921"/>
      <c r="PSK109" s="921"/>
      <c r="PSL109" s="921"/>
      <c r="PSM109" s="921"/>
      <c r="PSN109" s="921"/>
      <c r="PSO109" s="921"/>
      <c r="PSP109" s="921"/>
      <c r="PSQ109" s="921"/>
      <c r="PSR109" s="921"/>
      <c r="PSS109" s="921"/>
      <c r="PST109" s="921"/>
      <c r="PSU109" s="921"/>
      <c r="PSV109" s="921"/>
      <c r="PSW109" s="921"/>
      <c r="PSX109" s="921"/>
      <c r="PSY109" s="921"/>
      <c r="PSZ109" s="921"/>
      <c r="PTA109" s="921"/>
      <c r="PTB109" s="921"/>
      <c r="PTC109" s="921"/>
      <c r="PTD109" s="921"/>
      <c r="PTE109" s="921"/>
      <c r="PTF109" s="921"/>
      <c r="PTG109" s="921"/>
      <c r="PTH109" s="921"/>
      <c r="PTI109" s="921"/>
      <c r="PTJ109" s="921"/>
      <c r="PTK109" s="921"/>
      <c r="PTL109" s="921"/>
      <c r="PTM109" s="921"/>
      <c r="PTN109" s="921"/>
      <c r="PTO109" s="921"/>
      <c r="PTP109" s="921"/>
      <c r="PTQ109" s="921"/>
      <c r="PTR109" s="921"/>
      <c r="PTS109" s="921"/>
      <c r="PTT109" s="921"/>
      <c r="PTU109" s="921"/>
      <c r="PTV109" s="921"/>
      <c r="PTW109" s="921"/>
      <c r="PTX109" s="921"/>
      <c r="PTY109" s="921"/>
      <c r="PTZ109" s="921"/>
      <c r="PUA109" s="921"/>
      <c r="PUB109" s="921"/>
      <c r="PUC109" s="921"/>
      <c r="PUD109" s="921"/>
      <c r="PUE109" s="921"/>
      <c r="PUF109" s="921"/>
      <c r="PUG109" s="921"/>
      <c r="PUH109" s="921"/>
      <c r="PUI109" s="921"/>
      <c r="PUJ109" s="921"/>
      <c r="PUK109" s="921"/>
      <c r="PUL109" s="921"/>
      <c r="PUM109" s="921"/>
      <c r="PUN109" s="921"/>
      <c r="PUO109" s="921"/>
      <c r="PUP109" s="921"/>
      <c r="PUQ109" s="921"/>
      <c r="PUR109" s="921"/>
      <c r="PUS109" s="921"/>
      <c r="PUT109" s="921"/>
      <c r="PUU109" s="921"/>
      <c r="PUV109" s="921"/>
      <c r="PUW109" s="921"/>
      <c r="PUX109" s="921"/>
      <c r="PUY109" s="921"/>
      <c r="PUZ109" s="921"/>
      <c r="PVA109" s="921"/>
      <c r="PVB109" s="921"/>
      <c r="PVC109" s="921"/>
      <c r="PVD109" s="921"/>
      <c r="PVE109" s="921"/>
      <c r="PVF109" s="921"/>
      <c r="PVG109" s="921"/>
      <c r="PVH109" s="921"/>
      <c r="PVI109" s="921"/>
      <c r="PVJ109" s="921"/>
      <c r="PVK109" s="921"/>
      <c r="PVL109" s="921"/>
      <c r="PVM109" s="921"/>
      <c r="PVN109" s="921"/>
      <c r="PVO109" s="921"/>
      <c r="PVP109" s="921"/>
      <c r="PVQ109" s="921"/>
      <c r="PVR109" s="921"/>
      <c r="PVS109" s="921"/>
      <c r="PVT109" s="921"/>
      <c r="PVU109" s="921"/>
      <c r="PVV109" s="921"/>
      <c r="PVW109" s="921"/>
      <c r="PVX109" s="921"/>
      <c r="PVY109" s="921"/>
      <c r="PVZ109" s="921"/>
      <c r="PWA109" s="921"/>
      <c r="PWB109" s="921"/>
      <c r="PWC109" s="921"/>
      <c r="PWD109" s="921"/>
      <c r="PWE109" s="921"/>
      <c r="PWF109" s="921"/>
      <c r="PWG109" s="921"/>
      <c r="PWH109" s="921"/>
      <c r="PWI109" s="921"/>
      <c r="PWJ109" s="921"/>
      <c r="PWK109" s="921"/>
      <c r="PWL109" s="921"/>
      <c r="PWM109" s="921"/>
      <c r="PWN109" s="921"/>
      <c r="PWO109" s="921"/>
      <c r="PWP109" s="921"/>
      <c r="PWQ109" s="921"/>
      <c r="PWR109" s="921"/>
      <c r="PWS109" s="921"/>
      <c r="PWT109" s="921"/>
      <c r="PWU109" s="921"/>
      <c r="PWV109" s="921"/>
      <c r="PWW109" s="921"/>
      <c r="PWX109" s="921"/>
      <c r="PWY109" s="921"/>
      <c r="PWZ109" s="921"/>
      <c r="PXA109" s="921"/>
      <c r="PXB109" s="921"/>
      <c r="PXC109" s="921"/>
      <c r="PXD109" s="921"/>
      <c r="PXE109" s="921"/>
      <c r="PXF109" s="921"/>
      <c r="PXG109" s="921"/>
      <c r="PXH109" s="921"/>
      <c r="PXI109" s="921"/>
      <c r="PXJ109" s="921"/>
      <c r="PXK109" s="921"/>
      <c r="PXL109" s="921"/>
      <c r="PXM109" s="921"/>
      <c r="PXN109" s="921"/>
      <c r="PXO109" s="921"/>
      <c r="PXP109" s="921"/>
      <c r="PXQ109" s="921"/>
      <c r="PXR109" s="921"/>
      <c r="PXS109" s="921"/>
      <c r="PXT109" s="921"/>
      <c r="PXU109" s="921"/>
      <c r="PXV109" s="921"/>
      <c r="PXW109" s="921"/>
      <c r="PXX109" s="921"/>
      <c r="PXY109" s="921"/>
      <c r="PXZ109" s="921"/>
      <c r="PYA109" s="921"/>
      <c r="PYB109" s="921"/>
      <c r="PYC109" s="921"/>
      <c r="PYD109" s="921"/>
      <c r="PYE109" s="921"/>
      <c r="PYF109" s="921"/>
      <c r="PYG109" s="921"/>
      <c r="PYH109" s="921"/>
      <c r="PYI109" s="921"/>
      <c r="PYJ109" s="921"/>
      <c r="PYK109" s="921"/>
      <c r="PYL109" s="921"/>
      <c r="PYM109" s="921"/>
      <c r="PYN109" s="921"/>
      <c r="PYO109" s="921"/>
      <c r="PYP109" s="921"/>
      <c r="PYQ109" s="921"/>
      <c r="PYR109" s="921"/>
      <c r="PYS109" s="921"/>
      <c r="PYT109" s="921"/>
      <c r="PYU109" s="921"/>
      <c r="PYV109" s="921"/>
      <c r="PYW109" s="921"/>
      <c r="PYX109" s="921"/>
      <c r="PYY109" s="921"/>
      <c r="PYZ109" s="921"/>
      <c r="PZA109" s="921"/>
      <c r="PZB109" s="921"/>
      <c r="PZC109" s="921"/>
      <c r="PZD109" s="921"/>
      <c r="PZE109" s="921"/>
      <c r="PZF109" s="921"/>
      <c r="PZG109" s="921"/>
      <c r="PZH109" s="921"/>
      <c r="PZI109" s="921"/>
      <c r="PZJ109" s="921"/>
      <c r="PZK109" s="921"/>
      <c r="PZL109" s="921"/>
      <c r="PZM109" s="921"/>
      <c r="PZN109" s="921"/>
      <c r="PZO109" s="921"/>
      <c r="PZP109" s="921"/>
      <c r="PZQ109" s="921"/>
      <c r="PZR109" s="921"/>
      <c r="PZS109" s="921"/>
      <c r="PZT109" s="921"/>
      <c r="PZU109" s="921"/>
      <c r="PZV109" s="921"/>
      <c r="PZW109" s="921"/>
      <c r="PZX109" s="921"/>
      <c r="PZY109" s="921"/>
      <c r="PZZ109" s="921"/>
      <c r="QAA109" s="921"/>
      <c r="QAB109" s="921"/>
      <c r="QAC109" s="921"/>
      <c r="QAD109" s="921"/>
      <c r="QAE109" s="921"/>
      <c r="QAF109" s="921"/>
      <c r="QAG109" s="921"/>
      <c r="QAH109" s="921"/>
      <c r="QAI109" s="921"/>
      <c r="QAJ109" s="921"/>
      <c r="QAK109" s="921"/>
      <c r="QAL109" s="921"/>
      <c r="QAM109" s="921"/>
      <c r="QAN109" s="921"/>
      <c r="QAO109" s="921"/>
      <c r="QAP109" s="921"/>
      <c r="QAQ109" s="921"/>
      <c r="QAR109" s="921"/>
      <c r="QAS109" s="921"/>
      <c r="QAT109" s="921"/>
      <c r="QAU109" s="921"/>
      <c r="QAV109" s="921"/>
      <c r="QAW109" s="921"/>
      <c r="QAX109" s="921"/>
      <c r="QAY109" s="921"/>
      <c r="QAZ109" s="921"/>
      <c r="QBA109" s="921"/>
      <c r="QBB109" s="921"/>
      <c r="QBC109" s="921"/>
      <c r="QBD109" s="921"/>
      <c r="QBE109" s="921"/>
      <c r="QBF109" s="921"/>
      <c r="QBG109" s="921"/>
      <c r="QBH109" s="921"/>
      <c r="QBI109" s="921"/>
      <c r="QBJ109" s="921"/>
      <c r="QBK109" s="921"/>
      <c r="QBL109" s="921"/>
      <c r="QBM109" s="921"/>
      <c r="QBN109" s="921"/>
      <c r="QBO109" s="921"/>
      <c r="QBP109" s="921"/>
      <c r="QBQ109" s="921"/>
      <c r="QBR109" s="921"/>
      <c r="QBS109" s="921"/>
      <c r="QBT109" s="921"/>
      <c r="QBU109" s="921"/>
      <c r="QBV109" s="921"/>
      <c r="QBW109" s="921"/>
      <c r="QBX109" s="921"/>
      <c r="QBY109" s="921"/>
      <c r="QBZ109" s="921"/>
      <c r="QCA109" s="921"/>
      <c r="QCB109" s="921"/>
      <c r="QCC109" s="921"/>
      <c r="QCD109" s="921"/>
      <c r="QCE109" s="921"/>
      <c r="QCF109" s="921"/>
      <c r="QCG109" s="921"/>
      <c r="QCH109" s="921"/>
      <c r="QCI109" s="921"/>
      <c r="QCJ109" s="921"/>
      <c r="QCK109" s="921"/>
      <c r="QCL109" s="921"/>
      <c r="QCM109" s="921"/>
      <c r="QCN109" s="921"/>
      <c r="QCO109" s="921"/>
      <c r="QCP109" s="921"/>
      <c r="QCQ109" s="921"/>
      <c r="QCR109" s="921"/>
      <c r="QCS109" s="921"/>
      <c r="QCT109" s="921"/>
      <c r="QCU109" s="921"/>
      <c r="QCV109" s="921"/>
      <c r="QCW109" s="921"/>
      <c r="QCX109" s="921"/>
      <c r="QCY109" s="921"/>
      <c r="QCZ109" s="921"/>
      <c r="QDA109" s="921"/>
      <c r="QDB109" s="921"/>
      <c r="QDC109" s="921"/>
      <c r="QDD109" s="921"/>
      <c r="QDE109" s="921"/>
      <c r="QDF109" s="921"/>
      <c r="QDG109" s="921"/>
      <c r="QDH109" s="921"/>
      <c r="QDI109" s="921"/>
      <c r="QDJ109" s="921"/>
      <c r="QDK109" s="921"/>
      <c r="QDL109" s="921"/>
      <c r="QDM109" s="921"/>
      <c r="QDN109" s="921"/>
      <c r="QDO109" s="921"/>
      <c r="QDP109" s="921"/>
      <c r="QDQ109" s="921"/>
      <c r="QDR109" s="921"/>
      <c r="QDS109" s="921"/>
      <c r="QDT109" s="921"/>
      <c r="QDU109" s="921"/>
      <c r="QDV109" s="921"/>
      <c r="QDW109" s="921"/>
      <c r="QDX109" s="921"/>
      <c r="QDY109" s="921"/>
      <c r="QDZ109" s="921"/>
      <c r="QEA109" s="921"/>
      <c r="QEB109" s="921"/>
      <c r="QEC109" s="921"/>
      <c r="QED109" s="921"/>
      <c r="QEE109" s="921"/>
      <c r="QEF109" s="921"/>
      <c r="QEG109" s="921"/>
      <c r="QEH109" s="921"/>
      <c r="QEI109" s="921"/>
      <c r="QEJ109" s="921"/>
      <c r="QEK109" s="921"/>
      <c r="QEL109" s="921"/>
      <c r="QEM109" s="921"/>
      <c r="QEN109" s="921"/>
      <c r="QEO109" s="921"/>
      <c r="QEP109" s="921"/>
      <c r="QEQ109" s="921"/>
      <c r="QER109" s="921"/>
      <c r="QES109" s="921"/>
      <c r="QET109" s="921"/>
      <c r="QEU109" s="921"/>
      <c r="QEV109" s="921"/>
      <c r="QEW109" s="921"/>
      <c r="QEX109" s="921"/>
      <c r="QEY109" s="921"/>
      <c r="QEZ109" s="921"/>
      <c r="QFA109" s="921"/>
      <c r="QFB109" s="921"/>
      <c r="QFC109" s="921"/>
      <c r="QFD109" s="921"/>
      <c r="QFE109" s="921"/>
      <c r="QFF109" s="921"/>
      <c r="QFG109" s="921"/>
      <c r="QFH109" s="921"/>
      <c r="QFI109" s="921"/>
      <c r="QFJ109" s="921"/>
      <c r="QFK109" s="921"/>
      <c r="QFL109" s="921"/>
      <c r="QFM109" s="921"/>
      <c r="QFN109" s="921"/>
      <c r="QFO109" s="921"/>
      <c r="QFP109" s="921"/>
      <c r="QFQ109" s="921"/>
      <c r="QFR109" s="921"/>
      <c r="QFS109" s="921"/>
      <c r="QFT109" s="921"/>
      <c r="QFU109" s="921"/>
      <c r="QFV109" s="921"/>
      <c r="QFW109" s="921"/>
      <c r="QFX109" s="921"/>
      <c r="QFY109" s="921"/>
      <c r="QFZ109" s="921"/>
      <c r="QGA109" s="921"/>
      <c r="QGB109" s="921"/>
      <c r="QGC109" s="921"/>
      <c r="QGD109" s="921"/>
      <c r="QGE109" s="921"/>
      <c r="QGF109" s="921"/>
      <c r="QGG109" s="921"/>
      <c r="QGH109" s="921"/>
      <c r="QGI109" s="921"/>
      <c r="QGJ109" s="921"/>
      <c r="QGK109" s="921"/>
      <c r="QGL109" s="921"/>
      <c r="QGM109" s="921"/>
      <c r="QGN109" s="921"/>
      <c r="QGO109" s="921"/>
      <c r="QGP109" s="921"/>
      <c r="QGQ109" s="921"/>
      <c r="QGR109" s="921"/>
      <c r="QGS109" s="921"/>
      <c r="QGT109" s="921"/>
      <c r="QGU109" s="921"/>
      <c r="QGV109" s="921"/>
      <c r="QGW109" s="921"/>
      <c r="QGX109" s="921"/>
      <c r="QGY109" s="921"/>
      <c r="QGZ109" s="921"/>
      <c r="QHA109" s="921"/>
      <c r="QHB109" s="921"/>
      <c r="QHC109" s="921"/>
      <c r="QHD109" s="921"/>
      <c r="QHE109" s="921"/>
      <c r="QHF109" s="921"/>
      <c r="QHG109" s="921"/>
      <c r="QHH109" s="921"/>
      <c r="QHI109" s="921"/>
      <c r="QHJ109" s="921"/>
      <c r="QHK109" s="921"/>
      <c r="QHL109" s="921"/>
      <c r="QHM109" s="921"/>
      <c r="QHN109" s="921"/>
      <c r="QHO109" s="921"/>
      <c r="QHP109" s="921"/>
      <c r="QHQ109" s="921"/>
      <c r="QHR109" s="921"/>
      <c r="QHS109" s="921"/>
      <c r="QHT109" s="921"/>
      <c r="QHU109" s="921"/>
      <c r="QHV109" s="921"/>
      <c r="QHW109" s="921"/>
      <c r="QHX109" s="921"/>
      <c r="QHY109" s="921"/>
      <c r="QHZ109" s="921"/>
      <c r="QIA109" s="921"/>
      <c r="QIB109" s="921"/>
      <c r="QIC109" s="921"/>
      <c r="QID109" s="921"/>
      <c r="QIE109" s="921"/>
      <c r="QIF109" s="921"/>
      <c r="QIG109" s="921"/>
      <c r="QIH109" s="921"/>
      <c r="QII109" s="921"/>
      <c r="QIJ109" s="921"/>
      <c r="QIK109" s="921"/>
      <c r="QIL109" s="921"/>
      <c r="QIM109" s="921"/>
      <c r="QIN109" s="921"/>
      <c r="QIO109" s="921"/>
      <c r="QIP109" s="921"/>
      <c r="QIQ109" s="921"/>
      <c r="QIR109" s="921"/>
      <c r="QIS109" s="921"/>
      <c r="QIT109" s="921"/>
      <c r="QIU109" s="921"/>
      <c r="QIV109" s="921"/>
      <c r="QIW109" s="921"/>
      <c r="QIX109" s="921"/>
      <c r="QIY109" s="921"/>
      <c r="QIZ109" s="921"/>
      <c r="QJA109" s="921"/>
      <c r="QJB109" s="921"/>
      <c r="QJC109" s="921"/>
      <c r="QJD109" s="921"/>
      <c r="QJE109" s="921"/>
      <c r="QJF109" s="921"/>
      <c r="QJG109" s="921"/>
      <c r="QJH109" s="921"/>
      <c r="QJI109" s="921"/>
      <c r="QJJ109" s="921"/>
      <c r="QJK109" s="921"/>
      <c r="QJL109" s="921"/>
      <c r="QJM109" s="921"/>
      <c r="QJN109" s="921"/>
      <c r="QJO109" s="921"/>
      <c r="QJP109" s="921"/>
      <c r="QJQ109" s="921"/>
      <c r="QJR109" s="921"/>
      <c r="QJS109" s="921"/>
      <c r="QJT109" s="921"/>
      <c r="QJU109" s="921"/>
      <c r="QJV109" s="921"/>
      <c r="QJW109" s="921"/>
      <c r="QJX109" s="921"/>
      <c r="QJY109" s="921"/>
      <c r="QJZ109" s="921"/>
      <c r="QKA109" s="921"/>
      <c r="QKB109" s="921"/>
      <c r="QKC109" s="921"/>
      <c r="QKD109" s="921"/>
      <c r="QKE109" s="921"/>
      <c r="QKF109" s="921"/>
      <c r="QKG109" s="921"/>
      <c r="QKH109" s="921"/>
      <c r="QKI109" s="921"/>
      <c r="QKJ109" s="921"/>
      <c r="QKK109" s="921"/>
      <c r="QKL109" s="921"/>
      <c r="QKM109" s="921"/>
      <c r="QKN109" s="921"/>
      <c r="QKO109" s="921"/>
      <c r="QKP109" s="921"/>
      <c r="QKQ109" s="921"/>
      <c r="QKR109" s="921"/>
      <c r="QKS109" s="921"/>
      <c r="QKT109" s="921"/>
      <c r="QKU109" s="921"/>
      <c r="QKV109" s="921"/>
      <c r="QKW109" s="921"/>
      <c r="QKX109" s="921"/>
      <c r="QKY109" s="921"/>
      <c r="QKZ109" s="921"/>
      <c r="QLA109" s="921"/>
      <c r="QLB109" s="921"/>
      <c r="QLC109" s="921"/>
      <c r="QLD109" s="921"/>
      <c r="QLE109" s="921"/>
      <c r="QLF109" s="921"/>
      <c r="QLG109" s="921"/>
      <c r="QLH109" s="921"/>
      <c r="QLI109" s="921"/>
      <c r="QLJ109" s="921"/>
      <c r="QLK109" s="921"/>
      <c r="QLL109" s="921"/>
      <c r="QLM109" s="921"/>
      <c r="QLN109" s="921"/>
      <c r="QLO109" s="921"/>
      <c r="QLP109" s="921"/>
      <c r="QLQ109" s="921"/>
      <c r="QLR109" s="921"/>
      <c r="QLS109" s="921"/>
      <c r="QLT109" s="921"/>
      <c r="QLU109" s="921"/>
      <c r="QLV109" s="921"/>
      <c r="QLW109" s="921"/>
      <c r="QLX109" s="921"/>
      <c r="QLY109" s="921"/>
      <c r="QLZ109" s="921"/>
      <c r="QMA109" s="921"/>
      <c r="QMB109" s="921"/>
      <c r="QMC109" s="921"/>
      <c r="QMD109" s="921"/>
      <c r="QME109" s="921"/>
      <c r="QMF109" s="921"/>
      <c r="QMG109" s="921"/>
      <c r="QMH109" s="921"/>
      <c r="QMI109" s="921"/>
      <c r="QMJ109" s="921"/>
      <c r="QMK109" s="921"/>
      <c r="QML109" s="921"/>
      <c r="QMM109" s="921"/>
      <c r="QMN109" s="921"/>
      <c r="QMO109" s="921"/>
      <c r="QMP109" s="921"/>
      <c r="QMQ109" s="921"/>
      <c r="QMR109" s="921"/>
      <c r="QMS109" s="921"/>
      <c r="QMT109" s="921"/>
      <c r="QMU109" s="921"/>
      <c r="QMV109" s="921"/>
      <c r="QMW109" s="921"/>
      <c r="QMX109" s="921"/>
      <c r="QMY109" s="921"/>
      <c r="QMZ109" s="921"/>
      <c r="QNA109" s="921"/>
      <c r="QNB109" s="921"/>
      <c r="QNC109" s="921"/>
      <c r="QND109" s="921"/>
      <c r="QNE109" s="921"/>
      <c r="QNF109" s="921"/>
      <c r="QNG109" s="921"/>
      <c r="QNH109" s="921"/>
      <c r="QNI109" s="921"/>
      <c r="QNJ109" s="921"/>
      <c r="QNK109" s="921"/>
      <c r="QNL109" s="921"/>
      <c r="QNM109" s="921"/>
      <c r="QNN109" s="921"/>
      <c r="QNO109" s="921"/>
      <c r="QNP109" s="921"/>
      <c r="QNQ109" s="921"/>
      <c r="QNR109" s="921"/>
      <c r="QNS109" s="921"/>
      <c r="QNT109" s="921"/>
      <c r="QNU109" s="921"/>
      <c r="QNV109" s="921"/>
      <c r="QNW109" s="921"/>
      <c r="QNX109" s="921"/>
      <c r="QNY109" s="921"/>
      <c r="QNZ109" s="921"/>
      <c r="QOA109" s="921"/>
      <c r="QOB109" s="921"/>
      <c r="QOC109" s="921"/>
      <c r="QOD109" s="921"/>
      <c r="QOE109" s="921"/>
      <c r="QOF109" s="921"/>
      <c r="QOG109" s="921"/>
      <c r="QOH109" s="921"/>
      <c r="QOI109" s="921"/>
      <c r="QOJ109" s="921"/>
      <c r="QOK109" s="921"/>
      <c r="QOL109" s="921"/>
      <c r="QOM109" s="921"/>
      <c r="QON109" s="921"/>
      <c r="QOO109" s="921"/>
      <c r="QOP109" s="921"/>
      <c r="QOQ109" s="921"/>
      <c r="QOR109" s="921"/>
      <c r="QOS109" s="921"/>
      <c r="QOT109" s="921"/>
      <c r="QOU109" s="921"/>
      <c r="QOV109" s="921"/>
      <c r="QOW109" s="921"/>
      <c r="QOX109" s="921"/>
      <c r="QOY109" s="921"/>
      <c r="QOZ109" s="921"/>
      <c r="QPA109" s="921"/>
      <c r="QPB109" s="921"/>
      <c r="QPC109" s="921"/>
      <c r="QPD109" s="921"/>
      <c r="QPE109" s="921"/>
      <c r="QPF109" s="921"/>
      <c r="QPG109" s="921"/>
      <c r="QPH109" s="921"/>
      <c r="QPI109" s="921"/>
      <c r="QPJ109" s="921"/>
      <c r="QPK109" s="921"/>
      <c r="QPL109" s="921"/>
      <c r="QPM109" s="921"/>
      <c r="QPN109" s="921"/>
      <c r="QPO109" s="921"/>
      <c r="QPP109" s="921"/>
      <c r="QPQ109" s="921"/>
      <c r="QPR109" s="921"/>
      <c r="QPS109" s="921"/>
      <c r="QPT109" s="921"/>
      <c r="QPU109" s="921"/>
      <c r="QPV109" s="921"/>
      <c r="QPW109" s="921"/>
      <c r="QPX109" s="921"/>
      <c r="QPY109" s="921"/>
      <c r="QPZ109" s="921"/>
      <c r="QQA109" s="921"/>
      <c r="QQB109" s="921"/>
      <c r="QQC109" s="921"/>
      <c r="QQD109" s="921"/>
      <c r="QQE109" s="921"/>
      <c r="QQF109" s="921"/>
      <c r="QQG109" s="921"/>
      <c r="QQH109" s="921"/>
      <c r="QQI109" s="921"/>
      <c r="QQJ109" s="921"/>
      <c r="QQK109" s="921"/>
      <c r="QQL109" s="921"/>
      <c r="QQM109" s="921"/>
      <c r="QQN109" s="921"/>
      <c r="QQO109" s="921"/>
      <c r="QQP109" s="921"/>
      <c r="QQQ109" s="921"/>
      <c r="QQR109" s="921"/>
      <c r="QQS109" s="921"/>
      <c r="QQT109" s="921"/>
      <c r="QQU109" s="921"/>
      <c r="QQV109" s="921"/>
      <c r="QQW109" s="921"/>
      <c r="QQX109" s="921"/>
      <c r="QQY109" s="921"/>
      <c r="QQZ109" s="921"/>
      <c r="QRA109" s="921"/>
      <c r="QRB109" s="921"/>
      <c r="QRC109" s="921"/>
      <c r="QRD109" s="921"/>
      <c r="QRE109" s="921"/>
      <c r="QRF109" s="921"/>
      <c r="QRG109" s="921"/>
      <c r="QRH109" s="921"/>
      <c r="QRI109" s="921"/>
      <c r="QRJ109" s="921"/>
      <c r="QRK109" s="921"/>
      <c r="QRL109" s="921"/>
      <c r="QRM109" s="921"/>
      <c r="QRN109" s="921"/>
      <c r="QRO109" s="921"/>
      <c r="QRP109" s="921"/>
      <c r="QRQ109" s="921"/>
      <c r="QRR109" s="921"/>
      <c r="QRS109" s="921"/>
      <c r="QRT109" s="921"/>
      <c r="QRU109" s="921"/>
      <c r="QRV109" s="921"/>
      <c r="QRW109" s="921"/>
      <c r="QRX109" s="921"/>
      <c r="QRY109" s="921"/>
      <c r="QRZ109" s="921"/>
      <c r="QSA109" s="921"/>
      <c r="QSB109" s="921"/>
      <c r="QSC109" s="921"/>
      <c r="QSD109" s="921"/>
      <c r="QSE109" s="921"/>
      <c r="QSF109" s="921"/>
      <c r="QSG109" s="921"/>
      <c r="QSH109" s="921"/>
      <c r="QSI109" s="921"/>
      <c r="QSJ109" s="921"/>
      <c r="QSK109" s="921"/>
      <c r="QSL109" s="921"/>
      <c r="QSM109" s="921"/>
      <c r="QSN109" s="921"/>
      <c r="QSO109" s="921"/>
      <c r="QSP109" s="921"/>
      <c r="QSQ109" s="921"/>
      <c r="QSR109" s="921"/>
      <c r="QSS109" s="921"/>
      <c r="QST109" s="921"/>
      <c r="QSU109" s="921"/>
      <c r="QSV109" s="921"/>
      <c r="QSW109" s="921"/>
      <c r="QSX109" s="921"/>
      <c r="QSY109" s="921"/>
      <c r="QSZ109" s="921"/>
      <c r="QTA109" s="921"/>
      <c r="QTB109" s="921"/>
      <c r="QTC109" s="921"/>
      <c r="QTD109" s="921"/>
      <c r="QTE109" s="921"/>
      <c r="QTF109" s="921"/>
      <c r="QTG109" s="921"/>
      <c r="QTH109" s="921"/>
      <c r="QTI109" s="921"/>
      <c r="QTJ109" s="921"/>
      <c r="QTK109" s="921"/>
      <c r="QTL109" s="921"/>
      <c r="QTM109" s="921"/>
      <c r="QTN109" s="921"/>
      <c r="QTO109" s="921"/>
      <c r="QTP109" s="921"/>
      <c r="QTQ109" s="921"/>
      <c r="QTR109" s="921"/>
      <c r="QTS109" s="921"/>
      <c r="QTT109" s="921"/>
      <c r="QTU109" s="921"/>
      <c r="QTV109" s="921"/>
      <c r="QTW109" s="921"/>
      <c r="QTX109" s="921"/>
      <c r="QTY109" s="921"/>
      <c r="QTZ109" s="921"/>
      <c r="QUA109" s="921"/>
      <c r="QUB109" s="921"/>
      <c r="QUC109" s="921"/>
      <c r="QUD109" s="921"/>
      <c r="QUE109" s="921"/>
      <c r="QUF109" s="921"/>
      <c r="QUG109" s="921"/>
      <c r="QUH109" s="921"/>
      <c r="QUI109" s="921"/>
      <c r="QUJ109" s="921"/>
      <c r="QUK109" s="921"/>
      <c r="QUL109" s="921"/>
      <c r="QUM109" s="921"/>
      <c r="QUN109" s="921"/>
      <c r="QUO109" s="921"/>
      <c r="QUP109" s="921"/>
      <c r="QUQ109" s="921"/>
      <c r="QUR109" s="921"/>
      <c r="QUS109" s="921"/>
      <c r="QUT109" s="921"/>
      <c r="QUU109" s="921"/>
      <c r="QUV109" s="921"/>
      <c r="QUW109" s="921"/>
      <c r="QUX109" s="921"/>
      <c r="QUY109" s="921"/>
      <c r="QUZ109" s="921"/>
      <c r="QVA109" s="921"/>
      <c r="QVB109" s="921"/>
      <c r="QVC109" s="921"/>
      <c r="QVD109" s="921"/>
      <c r="QVE109" s="921"/>
      <c r="QVF109" s="921"/>
      <c r="QVG109" s="921"/>
      <c r="QVH109" s="921"/>
      <c r="QVI109" s="921"/>
      <c r="QVJ109" s="921"/>
      <c r="QVK109" s="921"/>
      <c r="QVL109" s="921"/>
      <c r="QVM109" s="921"/>
      <c r="QVN109" s="921"/>
      <c r="QVO109" s="921"/>
      <c r="QVP109" s="921"/>
      <c r="QVQ109" s="921"/>
      <c r="QVR109" s="921"/>
      <c r="QVS109" s="921"/>
      <c r="QVT109" s="921"/>
      <c r="QVU109" s="921"/>
      <c r="QVV109" s="921"/>
      <c r="QVW109" s="921"/>
      <c r="QVX109" s="921"/>
      <c r="QVY109" s="921"/>
      <c r="QVZ109" s="921"/>
      <c r="QWA109" s="921"/>
      <c r="QWB109" s="921"/>
      <c r="QWC109" s="921"/>
      <c r="QWD109" s="921"/>
      <c r="QWE109" s="921"/>
      <c r="QWF109" s="921"/>
      <c r="QWG109" s="921"/>
      <c r="QWH109" s="921"/>
      <c r="QWI109" s="921"/>
      <c r="QWJ109" s="921"/>
      <c r="QWK109" s="921"/>
      <c r="QWL109" s="921"/>
      <c r="QWM109" s="921"/>
      <c r="QWN109" s="921"/>
      <c r="QWO109" s="921"/>
      <c r="QWP109" s="921"/>
      <c r="QWQ109" s="921"/>
      <c r="QWR109" s="921"/>
      <c r="QWS109" s="921"/>
      <c r="QWT109" s="921"/>
      <c r="QWU109" s="921"/>
      <c r="QWV109" s="921"/>
      <c r="QWW109" s="921"/>
      <c r="QWX109" s="921"/>
      <c r="QWY109" s="921"/>
      <c r="QWZ109" s="921"/>
      <c r="QXA109" s="921"/>
      <c r="QXB109" s="921"/>
      <c r="QXC109" s="921"/>
      <c r="QXD109" s="921"/>
      <c r="QXE109" s="921"/>
      <c r="QXF109" s="921"/>
      <c r="QXG109" s="921"/>
      <c r="QXH109" s="921"/>
      <c r="QXI109" s="921"/>
      <c r="QXJ109" s="921"/>
      <c r="QXK109" s="921"/>
      <c r="QXL109" s="921"/>
      <c r="QXM109" s="921"/>
      <c r="QXN109" s="921"/>
      <c r="QXO109" s="921"/>
      <c r="QXP109" s="921"/>
      <c r="QXQ109" s="921"/>
      <c r="QXR109" s="921"/>
      <c r="QXS109" s="921"/>
      <c r="QXT109" s="921"/>
      <c r="QXU109" s="921"/>
      <c r="QXV109" s="921"/>
      <c r="QXW109" s="921"/>
      <c r="QXX109" s="921"/>
      <c r="QXY109" s="921"/>
      <c r="QXZ109" s="921"/>
      <c r="QYA109" s="921"/>
      <c r="QYB109" s="921"/>
      <c r="QYC109" s="921"/>
      <c r="QYD109" s="921"/>
      <c r="QYE109" s="921"/>
      <c r="QYF109" s="921"/>
      <c r="QYG109" s="921"/>
      <c r="QYH109" s="921"/>
      <c r="QYI109" s="921"/>
      <c r="QYJ109" s="921"/>
      <c r="QYK109" s="921"/>
      <c r="QYL109" s="921"/>
      <c r="QYM109" s="921"/>
      <c r="QYN109" s="921"/>
      <c r="QYO109" s="921"/>
      <c r="QYP109" s="921"/>
      <c r="QYQ109" s="921"/>
      <c r="QYR109" s="921"/>
      <c r="QYS109" s="921"/>
      <c r="QYT109" s="921"/>
      <c r="QYU109" s="921"/>
      <c r="QYV109" s="921"/>
      <c r="QYW109" s="921"/>
      <c r="QYX109" s="921"/>
      <c r="QYY109" s="921"/>
      <c r="QYZ109" s="921"/>
      <c r="QZA109" s="921"/>
      <c r="QZB109" s="921"/>
      <c r="QZC109" s="921"/>
      <c r="QZD109" s="921"/>
      <c r="QZE109" s="921"/>
      <c r="QZF109" s="921"/>
      <c r="QZG109" s="921"/>
      <c r="QZH109" s="921"/>
      <c r="QZI109" s="921"/>
      <c r="QZJ109" s="921"/>
      <c r="QZK109" s="921"/>
      <c r="QZL109" s="921"/>
      <c r="QZM109" s="921"/>
      <c r="QZN109" s="921"/>
      <c r="QZO109" s="921"/>
      <c r="QZP109" s="921"/>
      <c r="QZQ109" s="921"/>
      <c r="QZR109" s="921"/>
      <c r="QZS109" s="921"/>
      <c r="QZT109" s="921"/>
      <c r="QZU109" s="921"/>
      <c r="QZV109" s="921"/>
      <c r="QZW109" s="921"/>
      <c r="QZX109" s="921"/>
      <c r="QZY109" s="921"/>
      <c r="QZZ109" s="921"/>
      <c r="RAA109" s="921"/>
      <c r="RAB109" s="921"/>
      <c r="RAC109" s="921"/>
      <c r="RAD109" s="921"/>
      <c r="RAE109" s="921"/>
      <c r="RAF109" s="921"/>
      <c r="RAG109" s="921"/>
      <c r="RAH109" s="921"/>
      <c r="RAI109" s="921"/>
      <c r="RAJ109" s="921"/>
      <c r="RAK109" s="921"/>
      <c r="RAL109" s="921"/>
      <c r="RAM109" s="921"/>
      <c r="RAN109" s="921"/>
      <c r="RAO109" s="921"/>
      <c r="RAP109" s="921"/>
      <c r="RAQ109" s="921"/>
      <c r="RAR109" s="921"/>
      <c r="RAS109" s="921"/>
      <c r="RAT109" s="921"/>
      <c r="RAU109" s="921"/>
      <c r="RAV109" s="921"/>
      <c r="RAW109" s="921"/>
      <c r="RAX109" s="921"/>
      <c r="RAY109" s="921"/>
      <c r="RAZ109" s="921"/>
      <c r="RBA109" s="921"/>
      <c r="RBB109" s="921"/>
      <c r="RBC109" s="921"/>
      <c r="RBD109" s="921"/>
      <c r="RBE109" s="921"/>
      <c r="RBF109" s="921"/>
      <c r="RBG109" s="921"/>
      <c r="RBH109" s="921"/>
      <c r="RBI109" s="921"/>
      <c r="RBJ109" s="921"/>
      <c r="RBK109" s="921"/>
      <c r="RBL109" s="921"/>
      <c r="RBM109" s="921"/>
      <c r="RBN109" s="921"/>
      <c r="RBO109" s="921"/>
      <c r="RBP109" s="921"/>
      <c r="RBQ109" s="921"/>
      <c r="RBR109" s="921"/>
      <c r="RBS109" s="921"/>
      <c r="RBT109" s="921"/>
      <c r="RBU109" s="921"/>
      <c r="RBV109" s="921"/>
      <c r="RBW109" s="921"/>
      <c r="RBX109" s="921"/>
      <c r="RBY109" s="921"/>
      <c r="RBZ109" s="921"/>
      <c r="RCA109" s="921"/>
      <c r="RCB109" s="921"/>
      <c r="RCC109" s="921"/>
      <c r="RCD109" s="921"/>
      <c r="RCE109" s="921"/>
      <c r="RCF109" s="921"/>
      <c r="RCG109" s="921"/>
      <c r="RCH109" s="921"/>
      <c r="RCI109" s="921"/>
      <c r="RCJ109" s="921"/>
      <c r="RCK109" s="921"/>
      <c r="RCL109" s="921"/>
      <c r="RCM109" s="921"/>
      <c r="RCN109" s="921"/>
      <c r="RCO109" s="921"/>
      <c r="RCP109" s="921"/>
      <c r="RCQ109" s="921"/>
      <c r="RCR109" s="921"/>
      <c r="RCS109" s="921"/>
      <c r="RCT109" s="921"/>
      <c r="RCU109" s="921"/>
      <c r="RCV109" s="921"/>
      <c r="RCW109" s="921"/>
      <c r="RCX109" s="921"/>
      <c r="RCY109" s="921"/>
      <c r="RCZ109" s="921"/>
      <c r="RDA109" s="921"/>
      <c r="RDB109" s="921"/>
      <c r="RDC109" s="921"/>
      <c r="RDD109" s="921"/>
      <c r="RDE109" s="921"/>
      <c r="RDF109" s="921"/>
      <c r="RDG109" s="921"/>
      <c r="RDH109" s="921"/>
      <c r="RDI109" s="921"/>
      <c r="RDJ109" s="921"/>
      <c r="RDK109" s="921"/>
      <c r="RDL109" s="921"/>
      <c r="RDM109" s="921"/>
      <c r="RDN109" s="921"/>
      <c r="RDO109" s="921"/>
      <c r="RDP109" s="921"/>
      <c r="RDQ109" s="921"/>
      <c r="RDR109" s="921"/>
      <c r="RDS109" s="921"/>
      <c r="RDT109" s="921"/>
      <c r="RDU109" s="921"/>
      <c r="RDV109" s="921"/>
      <c r="RDW109" s="921"/>
      <c r="RDX109" s="921"/>
      <c r="RDY109" s="921"/>
      <c r="RDZ109" s="921"/>
      <c r="REA109" s="921"/>
      <c r="REB109" s="921"/>
      <c r="REC109" s="921"/>
      <c r="RED109" s="921"/>
      <c r="REE109" s="921"/>
      <c r="REF109" s="921"/>
      <c r="REG109" s="921"/>
      <c r="REH109" s="921"/>
      <c r="REI109" s="921"/>
      <c r="REJ109" s="921"/>
      <c r="REK109" s="921"/>
      <c r="REL109" s="921"/>
      <c r="REM109" s="921"/>
      <c r="REN109" s="921"/>
      <c r="REO109" s="921"/>
      <c r="REP109" s="921"/>
      <c r="REQ109" s="921"/>
      <c r="RER109" s="921"/>
      <c r="RES109" s="921"/>
      <c r="RET109" s="921"/>
      <c r="REU109" s="921"/>
      <c r="REV109" s="921"/>
      <c r="REW109" s="921"/>
      <c r="REX109" s="921"/>
      <c r="REY109" s="921"/>
      <c r="REZ109" s="921"/>
      <c r="RFA109" s="921"/>
      <c r="RFB109" s="921"/>
      <c r="RFC109" s="921"/>
      <c r="RFD109" s="921"/>
      <c r="RFE109" s="921"/>
      <c r="RFF109" s="921"/>
      <c r="RFG109" s="921"/>
      <c r="RFH109" s="921"/>
      <c r="RFI109" s="921"/>
      <c r="RFJ109" s="921"/>
      <c r="RFK109" s="921"/>
      <c r="RFL109" s="921"/>
      <c r="RFM109" s="921"/>
      <c r="RFN109" s="921"/>
      <c r="RFO109" s="921"/>
      <c r="RFP109" s="921"/>
      <c r="RFQ109" s="921"/>
      <c r="RFR109" s="921"/>
      <c r="RFS109" s="921"/>
      <c r="RFT109" s="921"/>
      <c r="RFU109" s="921"/>
      <c r="RFV109" s="921"/>
      <c r="RFW109" s="921"/>
      <c r="RFX109" s="921"/>
      <c r="RFY109" s="921"/>
      <c r="RFZ109" s="921"/>
      <c r="RGA109" s="921"/>
      <c r="RGB109" s="921"/>
      <c r="RGC109" s="921"/>
      <c r="RGD109" s="921"/>
      <c r="RGE109" s="921"/>
      <c r="RGF109" s="921"/>
      <c r="RGG109" s="921"/>
      <c r="RGH109" s="921"/>
      <c r="RGI109" s="921"/>
      <c r="RGJ109" s="921"/>
      <c r="RGK109" s="921"/>
      <c r="RGL109" s="921"/>
      <c r="RGM109" s="921"/>
      <c r="RGN109" s="921"/>
      <c r="RGO109" s="921"/>
      <c r="RGP109" s="921"/>
      <c r="RGQ109" s="921"/>
      <c r="RGR109" s="921"/>
      <c r="RGS109" s="921"/>
      <c r="RGT109" s="921"/>
      <c r="RGU109" s="921"/>
      <c r="RGV109" s="921"/>
      <c r="RGW109" s="921"/>
      <c r="RGX109" s="921"/>
      <c r="RGY109" s="921"/>
      <c r="RGZ109" s="921"/>
      <c r="RHA109" s="921"/>
      <c r="RHB109" s="921"/>
      <c r="RHC109" s="921"/>
      <c r="RHD109" s="921"/>
      <c r="RHE109" s="921"/>
      <c r="RHF109" s="921"/>
      <c r="RHG109" s="921"/>
      <c r="RHH109" s="921"/>
      <c r="RHI109" s="921"/>
      <c r="RHJ109" s="921"/>
      <c r="RHK109" s="921"/>
      <c r="RHL109" s="921"/>
      <c r="RHM109" s="921"/>
      <c r="RHN109" s="921"/>
      <c r="RHO109" s="921"/>
      <c r="RHP109" s="921"/>
      <c r="RHQ109" s="921"/>
      <c r="RHR109" s="921"/>
      <c r="RHS109" s="921"/>
      <c r="RHT109" s="921"/>
      <c r="RHU109" s="921"/>
      <c r="RHV109" s="921"/>
      <c r="RHW109" s="921"/>
      <c r="RHX109" s="921"/>
      <c r="RHY109" s="921"/>
      <c r="RHZ109" s="921"/>
      <c r="RIA109" s="921"/>
      <c r="RIB109" s="921"/>
      <c r="RIC109" s="921"/>
      <c r="RID109" s="921"/>
      <c r="RIE109" s="921"/>
      <c r="RIF109" s="921"/>
      <c r="RIG109" s="921"/>
      <c r="RIH109" s="921"/>
      <c r="RII109" s="921"/>
      <c r="RIJ109" s="921"/>
      <c r="RIK109" s="921"/>
      <c r="RIL109" s="921"/>
      <c r="RIM109" s="921"/>
      <c r="RIN109" s="921"/>
      <c r="RIO109" s="921"/>
      <c r="RIP109" s="921"/>
      <c r="RIQ109" s="921"/>
      <c r="RIR109" s="921"/>
      <c r="RIS109" s="921"/>
      <c r="RIT109" s="921"/>
      <c r="RIU109" s="921"/>
      <c r="RIV109" s="921"/>
      <c r="RIW109" s="921"/>
      <c r="RIX109" s="921"/>
      <c r="RIY109" s="921"/>
      <c r="RIZ109" s="921"/>
      <c r="RJA109" s="921"/>
      <c r="RJB109" s="921"/>
      <c r="RJC109" s="921"/>
      <c r="RJD109" s="921"/>
      <c r="RJE109" s="921"/>
      <c r="RJF109" s="921"/>
      <c r="RJG109" s="921"/>
      <c r="RJH109" s="921"/>
      <c r="RJI109" s="921"/>
      <c r="RJJ109" s="921"/>
      <c r="RJK109" s="921"/>
      <c r="RJL109" s="921"/>
      <c r="RJM109" s="921"/>
      <c r="RJN109" s="921"/>
      <c r="RJO109" s="921"/>
      <c r="RJP109" s="921"/>
      <c r="RJQ109" s="921"/>
      <c r="RJR109" s="921"/>
      <c r="RJS109" s="921"/>
      <c r="RJT109" s="921"/>
      <c r="RJU109" s="921"/>
      <c r="RJV109" s="921"/>
      <c r="RJW109" s="921"/>
      <c r="RJX109" s="921"/>
      <c r="RJY109" s="921"/>
      <c r="RJZ109" s="921"/>
      <c r="RKA109" s="921"/>
      <c r="RKB109" s="921"/>
      <c r="RKC109" s="921"/>
      <c r="RKD109" s="921"/>
      <c r="RKE109" s="921"/>
      <c r="RKF109" s="921"/>
      <c r="RKG109" s="921"/>
      <c r="RKH109" s="921"/>
      <c r="RKI109" s="921"/>
      <c r="RKJ109" s="921"/>
      <c r="RKK109" s="921"/>
      <c r="RKL109" s="921"/>
      <c r="RKM109" s="921"/>
      <c r="RKN109" s="921"/>
      <c r="RKO109" s="921"/>
      <c r="RKP109" s="921"/>
      <c r="RKQ109" s="921"/>
      <c r="RKR109" s="921"/>
      <c r="RKS109" s="921"/>
      <c r="RKT109" s="921"/>
      <c r="RKU109" s="921"/>
      <c r="RKV109" s="921"/>
      <c r="RKW109" s="921"/>
      <c r="RKX109" s="921"/>
      <c r="RKY109" s="921"/>
      <c r="RKZ109" s="921"/>
      <c r="RLA109" s="921"/>
      <c r="RLB109" s="921"/>
      <c r="RLC109" s="921"/>
      <c r="RLD109" s="921"/>
      <c r="RLE109" s="921"/>
      <c r="RLF109" s="921"/>
      <c r="RLG109" s="921"/>
      <c r="RLH109" s="921"/>
      <c r="RLI109" s="921"/>
      <c r="RLJ109" s="921"/>
      <c r="RLK109" s="921"/>
      <c r="RLL109" s="921"/>
      <c r="RLM109" s="921"/>
      <c r="RLN109" s="921"/>
      <c r="RLO109" s="921"/>
      <c r="RLP109" s="921"/>
      <c r="RLQ109" s="921"/>
      <c r="RLR109" s="921"/>
      <c r="RLS109" s="921"/>
      <c r="RLT109" s="921"/>
      <c r="RLU109" s="921"/>
      <c r="RLV109" s="921"/>
      <c r="RLW109" s="921"/>
      <c r="RLX109" s="921"/>
      <c r="RLY109" s="921"/>
      <c r="RLZ109" s="921"/>
      <c r="RMA109" s="921"/>
      <c r="RMB109" s="921"/>
      <c r="RMC109" s="921"/>
      <c r="RMD109" s="921"/>
      <c r="RME109" s="921"/>
      <c r="RMF109" s="921"/>
      <c r="RMG109" s="921"/>
      <c r="RMH109" s="921"/>
      <c r="RMI109" s="921"/>
      <c r="RMJ109" s="921"/>
      <c r="RMK109" s="921"/>
      <c r="RML109" s="921"/>
      <c r="RMM109" s="921"/>
      <c r="RMN109" s="921"/>
      <c r="RMO109" s="921"/>
      <c r="RMP109" s="921"/>
      <c r="RMQ109" s="921"/>
      <c r="RMR109" s="921"/>
      <c r="RMS109" s="921"/>
      <c r="RMT109" s="921"/>
      <c r="RMU109" s="921"/>
      <c r="RMV109" s="921"/>
      <c r="RMW109" s="921"/>
      <c r="RMX109" s="921"/>
      <c r="RMY109" s="921"/>
      <c r="RMZ109" s="921"/>
      <c r="RNA109" s="921"/>
      <c r="RNB109" s="921"/>
      <c r="RNC109" s="921"/>
      <c r="RND109" s="921"/>
      <c r="RNE109" s="921"/>
      <c r="RNF109" s="921"/>
      <c r="RNG109" s="921"/>
      <c r="RNH109" s="921"/>
      <c r="RNI109" s="921"/>
      <c r="RNJ109" s="921"/>
      <c r="RNK109" s="921"/>
      <c r="RNL109" s="921"/>
      <c r="RNM109" s="921"/>
      <c r="RNN109" s="921"/>
      <c r="RNO109" s="921"/>
      <c r="RNP109" s="921"/>
      <c r="RNQ109" s="921"/>
      <c r="RNR109" s="921"/>
      <c r="RNS109" s="921"/>
      <c r="RNT109" s="921"/>
      <c r="RNU109" s="921"/>
      <c r="RNV109" s="921"/>
      <c r="RNW109" s="921"/>
      <c r="RNX109" s="921"/>
      <c r="RNY109" s="921"/>
      <c r="RNZ109" s="921"/>
      <c r="ROA109" s="921"/>
      <c r="ROB109" s="921"/>
      <c r="ROC109" s="921"/>
      <c r="ROD109" s="921"/>
      <c r="ROE109" s="921"/>
      <c r="ROF109" s="921"/>
      <c r="ROG109" s="921"/>
      <c r="ROH109" s="921"/>
      <c r="ROI109" s="921"/>
      <c r="ROJ109" s="921"/>
      <c r="ROK109" s="921"/>
      <c r="ROL109" s="921"/>
      <c r="ROM109" s="921"/>
      <c r="RON109" s="921"/>
      <c r="ROO109" s="921"/>
      <c r="ROP109" s="921"/>
      <c r="ROQ109" s="921"/>
      <c r="ROR109" s="921"/>
      <c r="ROS109" s="921"/>
      <c r="ROT109" s="921"/>
      <c r="ROU109" s="921"/>
      <c r="ROV109" s="921"/>
      <c r="ROW109" s="921"/>
      <c r="ROX109" s="921"/>
      <c r="ROY109" s="921"/>
      <c r="ROZ109" s="921"/>
      <c r="RPA109" s="921"/>
      <c r="RPB109" s="921"/>
      <c r="RPC109" s="921"/>
      <c r="RPD109" s="921"/>
      <c r="RPE109" s="921"/>
      <c r="RPF109" s="921"/>
      <c r="RPG109" s="921"/>
      <c r="RPH109" s="921"/>
      <c r="RPI109" s="921"/>
      <c r="RPJ109" s="921"/>
      <c r="RPK109" s="921"/>
      <c r="RPL109" s="921"/>
      <c r="RPM109" s="921"/>
      <c r="RPN109" s="921"/>
      <c r="RPO109" s="921"/>
      <c r="RPP109" s="921"/>
      <c r="RPQ109" s="921"/>
      <c r="RPR109" s="921"/>
      <c r="RPS109" s="921"/>
      <c r="RPT109" s="921"/>
      <c r="RPU109" s="921"/>
      <c r="RPV109" s="921"/>
      <c r="RPW109" s="921"/>
      <c r="RPX109" s="921"/>
      <c r="RPY109" s="921"/>
      <c r="RPZ109" s="921"/>
      <c r="RQA109" s="921"/>
      <c r="RQB109" s="921"/>
      <c r="RQC109" s="921"/>
      <c r="RQD109" s="921"/>
      <c r="RQE109" s="921"/>
      <c r="RQF109" s="921"/>
      <c r="RQG109" s="921"/>
      <c r="RQH109" s="921"/>
      <c r="RQI109" s="921"/>
      <c r="RQJ109" s="921"/>
      <c r="RQK109" s="921"/>
      <c r="RQL109" s="921"/>
      <c r="RQM109" s="921"/>
      <c r="RQN109" s="921"/>
      <c r="RQO109" s="921"/>
      <c r="RQP109" s="921"/>
      <c r="RQQ109" s="921"/>
      <c r="RQR109" s="921"/>
      <c r="RQS109" s="921"/>
      <c r="RQT109" s="921"/>
      <c r="RQU109" s="921"/>
      <c r="RQV109" s="921"/>
      <c r="RQW109" s="921"/>
      <c r="RQX109" s="921"/>
      <c r="RQY109" s="921"/>
      <c r="RQZ109" s="921"/>
      <c r="RRA109" s="921"/>
      <c r="RRB109" s="921"/>
      <c r="RRC109" s="921"/>
      <c r="RRD109" s="921"/>
      <c r="RRE109" s="921"/>
      <c r="RRF109" s="921"/>
      <c r="RRG109" s="921"/>
      <c r="RRH109" s="921"/>
      <c r="RRI109" s="921"/>
      <c r="RRJ109" s="921"/>
      <c r="RRK109" s="921"/>
      <c r="RRL109" s="921"/>
      <c r="RRM109" s="921"/>
      <c r="RRN109" s="921"/>
      <c r="RRO109" s="921"/>
      <c r="RRP109" s="921"/>
      <c r="RRQ109" s="921"/>
      <c r="RRR109" s="921"/>
      <c r="RRS109" s="921"/>
      <c r="RRT109" s="921"/>
      <c r="RRU109" s="921"/>
      <c r="RRV109" s="921"/>
      <c r="RRW109" s="921"/>
      <c r="RRX109" s="921"/>
      <c r="RRY109" s="921"/>
      <c r="RRZ109" s="921"/>
      <c r="RSA109" s="921"/>
      <c r="RSB109" s="921"/>
      <c r="RSC109" s="921"/>
      <c r="RSD109" s="921"/>
      <c r="RSE109" s="921"/>
      <c r="RSF109" s="921"/>
      <c r="RSG109" s="921"/>
      <c r="RSH109" s="921"/>
      <c r="RSI109" s="921"/>
      <c r="RSJ109" s="921"/>
      <c r="RSK109" s="921"/>
      <c r="RSL109" s="921"/>
      <c r="RSM109" s="921"/>
      <c r="RSN109" s="921"/>
      <c r="RSO109" s="921"/>
      <c r="RSP109" s="921"/>
      <c r="RSQ109" s="921"/>
      <c r="RSR109" s="921"/>
      <c r="RSS109" s="921"/>
      <c r="RST109" s="921"/>
      <c r="RSU109" s="921"/>
      <c r="RSV109" s="921"/>
      <c r="RSW109" s="921"/>
      <c r="RSX109" s="921"/>
      <c r="RSY109" s="921"/>
      <c r="RSZ109" s="921"/>
      <c r="RTA109" s="921"/>
      <c r="RTB109" s="921"/>
      <c r="RTC109" s="921"/>
      <c r="RTD109" s="921"/>
      <c r="RTE109" s="921"/>
      <c r="RTF109" s="921"/>
      <c r="RTG109" s="921"/>
      <c r="RTH109" s="921"/>
      <c r="RTI109" s="921"/>
      <c r="RTJ109" s="921"/>
      <c r="RTK109" s="921"/>
      <c r="RTL109" s="921"/>
      <c r="RTM109" s="921"/>
      <c r="RTN109" s="921"/>
      <c r="RTO109" s="921"/>
      <c r="RTP109" s="921"/>
      <c r="RTQ109" s="921"/>
      <c r="RTR109" s="921"/>
      <c r="RTS109" s="921"/>
      <c r="RTT109" s="921"/>
      <c r="RTU109" s="921"/>
      <c r="RTV109" s="921"/>
      <c r="RTW109" s="921"/>
      <c r="RTX109" s="921"/>
      <c r="RTY109" s="921"/>
      <c r="RTZ109" s="921"/>
      <c r="RUA109" s="921"/>
      <c r="RUB109" s="921"/>
      <c r="RUC109" s="921"/>
      <c r="RUD109" s="921"/>
      <c r="RUE109" s="921"/>
      <c r="RUF109" s="921"/>
      <c r="RUG109" s="921"/>
      <c r="RUH109" s="921"/>
      <c r="RUI109" s="921"/>
      <c r="RUJ109" s="921"/>
      <c r="RUK109" s="921"/>
      <c r="RUL109" s="921"/>
      <c r="RUM109" s="921"/>
      <c r="RUN109" s="921"/>
      <c r="RUO109" s="921"/>
      <c r="RUP109" s="921"/>
      <c r="RUQ109" s="921"/>
      <c r="RUR109" s="921"/>
      <c r="RUS109" s="921"/>
      <c r="RUT109" s="921"/>
      <c r="RUU109" s="921"/>
      <c r="RUV109" s="921"/>
      <c r="RUW109" s="921"/>
      <c r="RUX109" s="921"/>
      <c r="RUY109" s="921"/>
      <c r="RUZ109" s="921"/>
      <c r="RVA109" s="921"/>
      <c r="RVB109" s="921"/>
      <c r="RVC109" s="921"/>
      <c r="RVD109" s="921"/>
      <c r="RVE109" s="921"/>
      <c r="RVF109" s="921"/>
      <c r="RVG109" s="921"/>
      <c r="RVH109" s="921"/>
      <c r="RVI109" s="921"/>
      <c r="RVJ109" s="921"/>
      <c r="RVK109" s="921"/>
      <c r="RVL109" s="921"/>
      <c r="RVM109" s="921"/>
      <c r="RVN109" s="921"/>
      <c r="RVO109" s="921"/>
      <c r="RVP109" s="921"/>
      <c r="RVQ109" s="921"/>
      <c r="RVR109" s="921"/>
      <c r="RVS109" s="921"/>
      <c r="RVT109" s="921"/>
      <c r="RVU109" s="921"/>
      <c r="RVV109" s="921"/>
      <c r="RVW109" s="921"/>
      <c r="RVX109" s="921"/>
      <c r="RVY109" s="921"/>
      <c r="RVZ109" s="921"/>
      <c r="RWA109" s="921"/>
      <c r="RWB109" s="921"/>
      <c r="RWC109" s="921"/>
      <c r="RWD109" s="921"/>
      <c r="RWE109" s="921"/>
      <c r="RWF109" s="921"/>
      <c r="RWG109" s="921"/>
      <c r="RWH109" s="921"/>
      <c r="RWI109" s="921"/>
      <c r="RWJ109" s="921"/>
      <c r="RWK109" s="921"/>
      <c r="RWL109" s="921"/>
      <c r="RWM109" s="921"/>
      <c r="RWN109" s="921"/>
      <c r="RWO109" s="921"/>
      <c r="RWP109" s="921"/>
      <c r="RWQ109" s="921"/>
      <c r="RWR109" s="921"/>
      <c r="RWS109" s="921"/>
      <c r="RWT109" s="921"/>
      <c r="RWU109" s="921"/>
      <c r="RWV109" s="921"/>
      <c r="RWW109" s="921"/>
      <c r="RWX109" s="921"/>
      <c r="RWY109" s="921"/>
      <c r="RWZ109" s="921"/>
      <c r="RXA109" s="921"/>
      <c r="RXB109" s="921"/>
      <c r="RXC109" s="921"/>
      <c r="RXD109" s="921"/>
      <c r="RXE109" s="921"/>
      <c r="RXF109" s="921"/>
      <c r="RXG109" s="921"/>
      <c r="RXH109" s="921"/>
      <c r="RXI109" s="921"/>
      <c r="RXJ109" s="921"/>
      <c r="RXK109" s="921"/>
      <c r="RXL109" s="921"/>
      <c r="RXM109" s="921"/>
      <c r="RXN109" s="921"/>
      <c r="RXO109" s="921"/>
      <c r="RXP109" s="921"/>
      <c r="RXQ109" s="921"/>
      <c r="RXR109" s="921"/>
      <c r="RXS109" s="921"/>
      <c r="RXT109" s="921"/>
      <c r="RXU109" s="921"/>
      <c r="RXV109" s="921"/>
      <c r="RXW109" s="921"/>
      <c r="RXX109" s="921"/>
      <c r="RXY109" s="921"/>
      <c r="RXZ109" s="921"/>
      <c r="RYA109" s="921"/>
      <c r="RYB109" s="921"/>
      <c r="RYC109" s="921"/>
      <c r="RYD109" s="921"/>
      <c r="RYE109" s="921"/>
      <c r="RYF109" s="921"/>
      <c r="RYG109" s="921"/>
      <c r="RYH109" s="921"/>
      <c r="RYI109" s="921"/>
      <c r="RYJ109" s="921"/>
      <c r="RYK109" s="921"/>
      <c r="RYL109" s="921"/>
      <c r="RYM109" s="921"/>
      <c r="RYN109" s="921"/>
      <c r="RYO109" s="921"/>
      <c r="RYP109" s="921"/>
      <c r="RYQ109" s="921"/>
      <c r="RYR109" s="921"/>
      <c r="RYS109" s="921"/>
      <c r="RYT109" s="921"/>
      <c r="RYU109" s="921"/>
      <c r="RYV109" s="921"/>
      <c r="RYW109" s="921"/>
      <c r="RYX109" s="921"/>
      <c r="RYY109" s="921"/>
      <c r="RYZ109" s="921"/>
      <c r="RZA109" s="921"/>
      <c r="RZB109" s="921"/>
      <c r="RZC109" s="921"/>
      <c r="RZD109" s="921"/>
      <c r="RZE109" s="921"/>
      <c r="RZF109" s="921"/>
      <c r="RZG109" s="921"/>
      <c r="RZH109" s="921"/>
      <c r="RZI109" s="921"/>
      <c r="RZJ109" s="921"/>
      <c r="RZK109" s="921"/>
      <c r="RZL109" s="921"/>
      <c r="RZM109" s="921"/>
      <c r="RZN109" s="921"/>
      <c r="RZO109" s="921"/>
      <c r="RZP109" s="921"/>
      <c r="RZQ109" s="921"/>
      <c r="RZR109" s="921"/>
      <c r="RZS109" s="921"/>
      <c r="RZT109" s="921"/>
      <c r="RZU109" s="921"/>
      <c r="RZV109" s="921"/>
      <c r="RZW109" s="921"/>
      <c r="RZX109" s="921"/>
      <c r="RZY109" s="921"/>
      <c r="RZZ109" s="921"/>
      <c r="SAA109" s="921"/>
      <c r="SAB109" s="921"/>
      <c r="SAC109" s="921"/>
      <c r="SAD109" s="921"/>
      <c r="SAE109" s="921"/>
      <c r="SAF109" s="921"/>
      <c r="SAG109" s="921"/>
      <c r="SAH109" s="921"/>
      <c r="SAI109" s="921"/>
      <c r="SAJ109" s="921"/>
      <c r="SAK109" s="921"/>
      <c r="SAL109" s="921"/>
      <c r="SAM109" s="921"/>
      <c r="SAN109" s="921"/>
      <c r="SAO109" s="921"/>
      <c r="SAP109" s="921"/>
      <c r="SAQ109" s="921"/>
      <c r="SAR109" s="921"/>
      <c r="SAS109" s="921"/>
      <c r="SAT109" s="921"/>
      <c r="SAU109" s="921"/>
      <c r="SAV109" s="921"/>
      <c r="SAW109" s="921"/>
      <c r="SAX109" s="921"/>
      <c r="SAY109" s="921"/>
      <c r="SAZ109" s="921"/>
      <c r="SBA109" s="921"/>
      <c r="SBB109" s="921"/>
      <c r="SBC109" s="921"/>
      <c r="SBD109" s="921"/>
      <c r="SBE109" s="921"/>
      <c r="SBF109" s="921"/>
      <c r="SBG109" s="921"/>
      <c r="SBH109" s="921"/>
      <c r="SBI109" s="921"/>
      <c r="SBJ109" s="921"/>
      <c r="SBK109" s="921"/>
      <c r="SBL109" s="921"/>
      <c r="SBM109" s="921"/>
      <c r="SBN109" s="921"/>
      <c r="SBO109" s="921"/>
      <c r="SBP109" s="921"/>
      <c r="SBQ109" s="921"/>
      <c r="SBR109" s="921"/>
      <c r="SBS109" s="921"/>
      <c r="SBT109" s="921"/>
      <c r="SBU109" s="921"/>
      <c r="SBV109" s="921"/>
      <c r="SBW109" s="921"/>
      <c r="SBX109" s="921"/>
      <c r="SBY109" s="921"/>
      <c r="SBZ109" s="921"/>
      <c r="SCA109" s="921"/>
      <c r="SCB109" s="921"/>
      <c r="SCC109" s="921"/>
      <c r="SCD109" s="921"/>
      <c r="SCE109" s="921"/>
      <c r="SCF109" s="921"/>
      <c r="SCG109" s="921"/>
      <c r="SCH109" s="921"/>
      <c r="SCI109" s="921"/>
      <c r="SCJ109" s="921"/>
      <c r="SCK109" s="921"/>
      <c r="SCL109" s="921"/>
      <c r="SCM109" s="921"/>
      <c r="SCN109" s="921"/>
      <c r="SCO109" s="921"/>
      <c r="SCP109" s="921"/>
      <c r="SCQ109" s="921"/>
      <c r="SCR109" s="921"/>
      <c r="SCS109" s="921"/>
      <c r="SCT109" s="921"/>
      <c r="SCU109" s="921"/>
      <c r="SCV109" s="921"/>
      <c r="SCW109" s="921"/>
      <c r="SCX109" s="921"/>
      <c r="SCY109" s="921"/>
      <c r="SCZ109" s="921"/>
      <c r="SDA109" s="921"/>
      <c r="SDB109" s="921"/>
      <c r="SDC109" s="921"/>
      <c r="SDD109" s="921"/>
      <c r="SDE109" s="921"/>
      <c r="SDF109" s="921"/>
      <c r="SDG109" s="921"/>
      <c r="SDH109" s="921"/>
      <c r="SDI109" s="921"/>
      <c r="SDJ109" s="921"/>
      <c r="SDK109" s="921"/>
      <c r="SDL109" s="921"/>
      <c r="SDM109" s="921"/>
      <c r="SDN109" s="921"/>
      <c r="SDO109" s="921"/>
      <c r="SDP109" s="921"/>
      <c r="SDQ109" s="921"/>
      <c r="SDR109" s="921"/>
      <c r="SDS109" s="921"/>
      <c r="SDT109" s="921"/>
      <c r="SDU109" s="921"/>
      <c r="SDV109" s="921"/>
      <c r="SDW109" s="921"/>
      <c r="SDX109" s="921"/>
      <c r="SDY109" s="921"/>
      <c r="SDZ109" s="921"/>
      <c r="SEA109" s="921"/>
      <c r="SEB109" s="921"/>
      <c r="SEC109" s="921"/>
      <c r="SED109" s="921"/>
      <c r="SEE109" s="921"/>
      <c r="SEF109" s="921"/>
      <c r="SEG109" s="921"/>
      <c r="SEH109" s="921"/>
      <c r="SEI109" s="921"/>
      <c r="SEJ109" s="921"/>
      <c r="SEK109" s="921"/>
      <c r="SEL109" s="921"/>
      <c r="SEM109" s="921"/>
      <c r="SEN109" s="921"/>
      <c r="SEO109" s="921"/>
      <c r="SEP109" s="921"/>
      <c r="SEQ109" s="921"/>
      <c r="SER109" s="921"/>
      <c r="SES109" s="921"/>
      <c r="SET109" s="921"/>
      <c r="SEU109" s="921"/>
      <c r="SEV109" s="921"/>
      <c r="SEW109" s="921"/>
      <c r="SEX109" s="921"/>
      <c r="SEY109" s="921"/>
      <c r="SEZ109" s="921"/>
      <c r="SFA109" s="921"/>
      <c r="SFB109" s="921"/>
      <c r="SFC109" s="921"/>
      <c r="SFD109" s="921"/>
      <c r="SFE109" s="921"/>
      <c r="SFF109" s="921"/>
      <c r="SFG109" s="921"/>
      <c r="SFH109" s="921"/>
      <c r="SFI109" s="921"/>
      <c r="SFJ109" s="921"/>
      <c r="SFK109" s="921"/>
      <c r="SFL109" s="921"/>
      <c r="SFM109" s="921"/>
      <c r="SFN109" s="921"/>
      <c r="SFO109" s="921"/>
      <c r="SFP109" s="921"/>
      <c r="SFQ109" s="921"/>
      <c r="SFR109" s="921"/>
      <c r="SFS109" s="921"/>
      <c r="SFT109" s="921"/>
      <c r="SFU109" s="921"/>
      <c r="SFV109" s="921"/>
      <c r="SFW109" s="921"/>
      <c r="SFX109" s="921"/>
      <c r="SFY109" s="921"/>
      <c r="SFZ109" s="921"/>
      <c r="SGA109" s="921"/>
      <c r="SGB109" s="921"/>
      <c r="SGC109" s="921"/>
      <c r="SGD109" s="921"/>
      <c r="SGE109" s="921"/>
      <c r="SGF109" s="921"/>
      <c r="SGG109" s="921"/>
      <c r="SGH109" s="921"/>
      <c r="SGI109" s="921"/>
      <c r="SGJ109" s="921"/>
      <c r="SGK109" s="921"/>
      <c r="SGL109" s="921"/>
      <c r="SGM109" s="921"/>
      <c r="SGN109" s="921"/>
      <c r="SGO109" s="921"/>
      <c r="SGP109" s="921"/>
      <c r="SGQ109" s="921"/>
      <c r="SGR109" s="921"/>
      <c r="SGS109" s="921"/>
      <c r="SGT109" s="921"/>
      <c r="SGU109" s="921"/>
      <c r="SGV109" s="921"/>
      <c r="SGW109" s="921"/>
      <c r="SGX109" s="921"/>
      <c r="SGY109" s="921"/>
      <c r="SGZ109" s="921"/>
      <c r="SHA109" s="921"/>
      <c r="SHB109" s="921"/>
      <c r="SHC109" s="921"/>
      <c r="SHD109" s="921"/>
      <c r="SHE109" s="921"/>
      <c r="SHF109" s="921"/>
      <c r="SHG109" s="921"/>
      <c r="SHH109" s="921"/>
      <c r="SHI109" s="921"/>
      <c r="SHJ109" s="921"/>
      <c r="SHK109" s="921"/>
      <c r="SHL109" s="921"/>
      <c r="SHM109" s="921"/>
      <c r="SHN109" s="921"/>
      <c r="SHO109" s="921"/>
      <c r="SHP109" s="921"/>
      <c r="SHQ109" s="921"/>
      <c r="SHR109" s="921"/>
      <c r="SHS109" s="921"/>
      <c r="SHT109" s="921"/>
      <c r="SHU109" s="921"/>
      <c r="SHV109" s="921"/>
      <c r="SHW109" s="921"/>
      <c r="SHX109" s="921"/>
      <c r="SHY109" s="921"/>
      <c r="SHZ109" s="921"/>
      <c r="SIA109" s="921"/>
      <c r="SIB109" s="921"/>
      <c r="SIC109" s="921"/>
      <c r="SID109" s="921"/>
      <c r="SIE109" s="921"/>
      <c r="SIF109" s="921"/>
      <c r="SIG109" s="921"/>
      <c r="SIH109" s="921"/>
      <c r="SII109" s="921"/>
      <c r="SIJ109" s="921"/>
      <c r="SIK109" s="921"/>
      <c r="SIL109" s="921"/>
      <c r="SIM109" s="921"/>
      <c r="SIN109" s="921"/>
      <c r="SIO109" s="921"/>
      <c r="SIP109" s="921"/>
      <c r="SIQ109" s="921"/>
      <c r="SIR109" s="921"/>
      <c r="SIS109" s="921"/>
      <c r="SIT109" s="921"/>
      <c r="SIU109" s="921"/>
      <c r="SIV109" s="921"/>
      <c r="SIW109" s="921"/>
      <c r="SIX109" s="921"/>
      <c r="SIY109" s="921"/>
      <c r="SIZ109" s="921"/>
      <c r="SJA109" s="921"/>
      <c r="SJB109" s="921"/>
      <c r="SJC109" s="921"/>
      <c r="SJD109" s="921"/>
      <c r="SJE109" s="921"/>
      <c r="SJF109" s="921"/>
      <c r="SJG109" s="921"/>
      <c r="SJH109" s="921"/>
      <c r="SJI109" s="921"/>
      <c r="SJJ109" s="921"/>
      <c r="SJK109" s="921"/>
      <c r="SJL109" s="921"/>
      <c r="SJM109" s="921"/>
      <c r="SJN109" s="921"/>
      <c r="SJO109" s="921"/>
      <c r="SJP109" s="921"/>
      <c r="SJQ109" s="921"/>
      <c r="SJR109" s="921"/>
      <c r="SJS109" s="921"/>
      <c r="SJT109" s="921"/>
      <c r="SJU109" s="921"/>
      <c r="SJV109" s="921"/>
      <c r="SJW109" s="921"/>
      <c r="SJX109" s="921"/>
      <c r="SJY109" s="921"/>
      <c r="SJZ109" s="921"/>
      <c r="SKA109" s="921"/>
      <c r="SKB109" s="921"/>
      <c r="SKC109" s="921"/>
      <c r="SKD109" s="921"/>
      <c r="SKE109" s="921"/>
      <c r="SKF109" s="921"/>
      <c r="SKG109" s="921"/>
      <c r="SKH109" s="921"/>
      <c r="SKI109" s="921"/>
      <c r="SKJ109" s="921"/>
      <c r="SKK109" s="921"/>
      <c r="SKL109" s="921"/>
      <c r="SKM109" s="921"/>
      <c r="SKN109" s="921"/>
      <c r="SKO109" s="921"/>
      <c r="SKP109" s="921"/>
      <c r="SKQ109" s="921"/>
      <c r="SKR109" s="921"/>
      <c r="SKS109" s="921"/>
      <c r="SKT109" s="921"/>
      <c r="SKU109" s="921"/>
      <c r="SKV109" s="921"/>
      <c r="SKW109" s="921"/>
      <c r="SKX109" s="921"/>
      <c r="SKY109" s="921"/>
      <c r="SKZ109" s="921"/>
      <c r="SLA109" s="921"/>
      <c r="SLB109" s="921"/>
      <c r="SLC109" s="921"/>
      <c r="SLD109" s="921"/>
      <c r="SLE109" s="921"/>
      <c r="SLF109" s="921"/>
      <c r="SLG109" s="921"/>
      <c r="SLH109" s="921"/>
      <c r="SLI109" s="921"/>
      <c r="SLJ109" s="921"/>
      <c r="SLK109" s="921"/>
      <c r="SLL109" s="921"/>
      <c r="SLM109" s="921"/>
      <c r="SLN109" s="921"/>
      <c r="SLO109" s="921"/>
      <c r="SLP109" s="921"/>
      <c r="SLQ109" s="921"/>
      <c r="SLR109" s="921"/>
      <c r="SLS109" s="921"/>
      <c r="SLT109" s="921"/>
      <c r="SLU109" s="921"/>
      <c r="SLV109" s="921"/>
      <c r="SLW109" s="921"/>
      <c r="SLX109" s="921"/>
      <c r="SLY109" s="921"/>
      <c r="SLZ109" s="921"/>
      <c r="SMA109" s="921"/>
      <c r="SMB109" s="921"/>
      <c r="SMC109" s="921"/>
      <c r="SMD109" s="921"/>
      <c r="SME109" s="921"/>
      <c r="SMF109" s="921"/>
      <c r="SMG109" s="921"/>
      <c r="SMH109" s="921"/>
      <c r="SMI109" s="921"/>
      <c r="SMJ109" s="921"/>
      <c r="SMK109" s="921"/>
      <c r="SML109" s="921"/>
      <c r="SMM109" s="921"/>
      <c r="SMN109" s="921"/>
      <c r="SMO109" s="921"/>
      <c r="SMP109" s="921"/>
      <c r="SMQ109" s="921"/>
      <c r="SMR109" s="921"/>
      <c r="SMS109" s="921"/>
      <c r="SMT109" s="921"/>
      <c r="SMU109" s="921"/>
      <c r="SMV109" s="921"/>
      <c r="SMW109" s="921"/>
      <c r="SMX109" s="921"/>
      <c r="SMY109" s="921"/>
      <c r="SMZ109" s="921"/>
      <c r="SNA109" s="921"/>
      <c r="SNB109" s="921"/>
      <c r="SNC109" s="921"/>
      <c r="SND109" s="921"/>
      <c r="SNE109" s="921"/>
      <c r="SNF109" s="921"/>
      <c r="SNG109" s="921"/>
      <c r="SNH109" s="921"/>
      <c r="SNI109" s="921"/>
      <c r="SNJ109" s="921"/>
      <c r="SNK109" s="921"/>
      <c r="SNL109" s="921"/>
      <c r="SNM109" s="921"/>
      <c r="SNN109" s="921"/>
      <c r="SNO109" s="921"/>
      <c r="SNP109" s="921"/>
      <c r="SNQ109" s="921"/>
      <c r="SNR109" s="921"/>
      <c r="SNS109" s="921"/>
      <c r="SNT109" s="921"/>
      <c r="SNU109" s="921"/>
      <c r="SNV109" s="921"/>
      <c r="SNW109" s="921"/>
      <c r="SNX109" s="921"/>
      <c r="SNY109" s="921"/>
      <c r="SNZ109" s="921"/>
      <c r="SOA109" s="921"/>
      <c r="SOB109" s="921"/>
      <c r="SOC109" s="921"/>
      <c r="SOD109" s="921"/>
      <c r="SOE109" s="921"/>
      <c r="SOF109" s="921"/>
      <c r="SOG109" s="921"/>
      <c r="SOH109" s="921"/>
      <c r="SOI109" s="921"/>
      <c r="SOJ109" s="921"/>
      <c r="SOK109" s="921"/>
      <c r="SOL109" s="921"/>
      <c r="SOM109" s="921"/>
      <c r="SON109" s="921"/>
      <c r="SOO109" s="921"/>
      <c r="SOP109" s="921"/>
      <c r="SOQ109" s="921"/>
      <c r="SOR109" s="921"/>
      <c r="SOS109" s="921"/>
      <c r="SOT109" s="921"/>
      <c r="SOU109" s="921"/>
      <c r="SOV109" s="921"/>
      <c r="SOW109" s="921"/>
      <c r="SOX109" s="921"/>
      <c r="SOY109" s="921"/>
      <c r="SOZ109" s="921"/>
      <c r="SPA109" s="921"/>
      <c r="SPB109" s="921"/>
      <c r="SPC109" s="921"/>
      <c r="SPD109" s="921"/>
      <c r="SPE109" s="921"/>
      <c r="SPF109" s="921"/>
      <c r="SPG109" s="921"/>
      <c r="SPH109" s="921"/>
      <c r="SPI109" s="921"/>
      <c r="SPJ109" s="921"/>
      <c r="SPK109" s="921"/>
      <c r="SPL109" s="921"/>
      <c r="SPM109" s="921"/>
      <c r="SPN109" s="921"/>
      <c r="SPO109" s="921"/>
      <c r="SPP109" s="921"/>
      <c r="SPQ109" s="921"/>
      <c r="SPR109" s="921"/>
      <c r="SPS109" s="921"/>
      <c r="SPT109" s="921"/>
      <c r="SPU109" s="921"/>
      <c r="SPV109" s="921"/>
      <c r="SPW109" s="921"/>
      <c r="SPX109" s="921"/>
      <c r="SPY109" s="921"/>
      <c r="SPZ109" s="921"/>
      <c r="SQA109" s="921"/>
      <c r="SQB109" s="921"/>
      <c r="SQC109" s="921"/>
      <c r="SQD109" s="921"/>
      <c r="SQE109" s="921"/>
      <c r="SQF109" s="921"/>
      <c r="SQG109" s="921"/>
      <c r="SQH109" s="921"/>
      <c r="SQI109" s="921"/>
      <c r="SQJ109" s="921"/>
      <c r="SQK109" s="921"/>
      <c r="SQL109" s="921"/>
      <c r="SQM109" s="921"/>
      <c r="SQN109" s="921"/>
      <c r="SQO109" s="921"/>
      <c r="SQP109" s="921"/>
      <c r="SQQ109" s="921"/>
      <c r="SQR109" s="921"/>
      <c r="SQS109" s="921"/>
      <c r="SQT109" s="921"/>
      <c r="SQU109" s="921"/>
      <c r="SQV109" s="921"/>
      <c r="SQW109" s="921"/>
      <c r="SQX109" s="921"/>
      <c r="SQY109" s="921"/>
      <c r="SQZ109" s="921"/>
      <c r="SRA109" s="921"/>
      <c r="SRB109" s="921"/>
      <c r="SRC109" s="921"/>
      <c r="SRD109" s="921"/>
      <c r="SRE109" s="921"/>
      <c r="SRF109" s="921"/>
      <c r="SRG109" s="921"/>
      <c r="SRH109" s="921"/>
      <c r="SRI109" s="921"/>
      <c r="SRJ109" s="921"/>
      <c r="SRK109" s="921"/>
      <c r="SRL109" s="921"/>
      <c r="SRM109" s="921"/>
      <c r="SRN109" s="921"/>
      <c r="SRO109" s="921"/>
      <c r="SRP109" s="921"/>
      <c r="SRQ109" s="921"/>
      <c r="SRR109" s="921"/>
      <c r="SRS109" s="921"/>
      <c r="SRT109" s="921"/>
      <c r="SRU109" s="921"/>
      <c r="SRV109" s="921"/>
      <c r="SRW109" s="921"/>
      <c r="SRX109" s="921"/>
      <c r="SRY109" s="921"/>
      <c r="SRZ109" s="921"/>
      <c r="SSA109" s="921"/>
      <c r="SSB109" s="921"/>
      <c r="SSC109" s="921"/>
      <c r="SSD109" s="921"/>
      <c r="SSE109" s="921"/>
      <c r="SSF109" s="921"/>
      <c r="SSG109" s="921"/>
      <c r="SSH109" s="921"/>
      <c r="SSI109" s="921"/>
      <c r="SSJ109" s="921"/>
      <c r="SSK109" s="921"/>
      <c r="SSL109" s="921"/>
      <c r="SSM109" s="921"/>
      <c r="SSN109" s="921"/>
      <c r="SSO109" s="921"/>
      <c r="SSP109" s="921"/>
      <c r="SSQ109" s="921"/>
      <c r="SSR109" s="921"/>
      <c r="SSS109" s="921"/>
      <c r="SST109" s="921"/>
      <c r="SSU109" s="921"/>
      <c r="SSV109" s="921"/>
      <c r="SSW109" s="921"/>
      <c r="SSX109" s="921"/>
      <c r="SSY109" s="921"/>
      <c r="SSZ109" s="921"/>
      <c r="STA109" s="921"/>
      <c r="STB109" s="921"/>
      <c r="STC109" s="921"/>
      <c r="STD109" s="921"/>
      <c r="STE109" s="921"/>
      <c r="STF109" s="921"/>
      <c r="STG109" s="921"/>
      <c r="STH109" s="921"/>
      <c r="STI109" s="921"/>
      <c r="STJ109" s="921"/>
      <c r="STK109" s="921"/>
      <c r="STL109" s="921"/>
      <c r="STM109" s="921"/>
      <c r="STN109" s="921"/>
      <c r="STO109" s="921"/>
      <c r="STP109" s="921"/>
      <c r="STQ109" s="921"/>
      <c r="STR109" s="921"/>
      <c r="STS109" s="921"/>
      <c r="STT109" s="921"/>
      <c r="STU109" s="921"/>
      <c r="STV109" s="921"/>
      <c r="STW109" s="921"/>
      <c r="STX109" s="921"/>
      <c r="STY109" s="921"/>
      <c r="STZ109" s="921"/>
      <c r="SUA109" s="921"/>
      <c r="SUB109" s="921"/>
      <c r="SUC109" s="921"/>
      <c r="SUD109" s="921"/>
      <c r="SUE109" s="921"/>
      <c r="SUF109" s="921"/>
      <c r="SUG109" s="921"/>
      <c r="SUH109" s="921"/>
      <c r="SUI109" s="921"/>
      <c r="SUJ109" s="921"/>
      <c r="SUK109" s="921"/>
      <c r="SUL109" s="921"/>
      <c r="SUM109" s="921"/>
      <c r="SUN109" s="921"/>
      <c r="SUO109" s="921"/>
      <c r="SUP109" s="921"/>
      <c r="SUQ109" s="921"/>
      <c r="SUR109" s="921"/>
      <c r="SUS109" s="921"/>
      <c r="SUT109" s="921"/>
      <c r="SUU109" s="921"/>
      <c r="SUV109" s="921"/>
      <c r="SUW109" s="921"/>
      <c r="SUX109" s="921"/>
      <c r="SUY109" s="921"/>
      <c r="SUZ109" s="921"/>
      <c r="SVA109" s="921"/>
      <c r="SVB109" s="921"/>
      <c r="SVC109" s="921"/>
      <c r="SVD109" s="921"/>
      <c r="SVE109" s="921"/>
      <c r="SVF109" s="921"/>
      <c r="SVG109" s="921"/>
      <c r="SVH109" s="921"/>
      <c r="SVI109" s="921"/>
      <c r="SVJ109" s="921"/>
      <c r="SVK109" s="921"/>
      <c r="SVL109" s="921"/>
      <c r="SVM109" s="921"/>
      <c r="SVN109" s="921"/>
      <c r="SVO109" s="921"/>
      <c r="SVP109" s="921"/>
      <c r="SVQ109" s="921"/>
      <c r="SVR109" s="921"/>
      <c r="SVS109" s="921"/>
      <c r="SVT109" s="921"/>
      <c r="SVU109" s="921"/>
      <c r="SVV109" s="921"/>
      <c r="SVW109" s="921"/>
      <c r="SVX109" s="921"/>
      <c r="SVY109" s="921"/>
      <c r="SVZ109" s="921"/>
      <c r="SWA109" s="921"/>
      <c r="SWB109" s="921"/>
      <c r="SWC109" s="921"/>
      <c r="SWD109" s="921"/>
      <c r="SWE109" s="921"/>
      <c r="SWF109" s="921"/>
      <c r="SWG109" s="921"/>
      <c r="SWH109" s="921"/>
      <c r="SWI109" s="921"/>
      <c r="SWJ109" s="921"/>
      <c r="SWK109" s="921"/>
      <c r="SWL109" s="921"/>
      <c r="SWM109" s="921"/>
      <c r="SWN109" s="921"/>
      <c r="SWO109" s="921"/>
      <c r="SWP109" s="921"/>
      <c r="SWQ109" s="921"/>
      <c r="SWR109" s="921"/>
      <c r="SWS109" s="921"/>
      <c r="SWT109" s="921"/>
      <c r="SWU109" s="921"/>
      <c r="SWV109" s="921"/>
      <c r="SWW109" s="921"/>
      <c r="SWX109" s="921"/>
      <c r="SWY109" s="921"/>
      <c r="SWZ109" s="921"/>
      <c r="SXA109" s="921"/>
      <c r="SXB109" s="921"/>
      <c r="SXC109" s="921"/>
      <c r="SXD109" s="921"/>
      <c r="SXE109" s="921"/>
      <c r="SXF109" s="921"/>
      <c r="SXG109" s="921"/>
      <c r="SXH109" s="921"/>
      <c r="SXI109" s="921"/>
      <c r="SXJ109" s="921"/>
      <c r="SXK109" s="921"/>
      <c r="SXL109" s="921"/>
      <c r="SXM109" s="921"/>
      <c r="SXN109" s="921"/>
      <c r="SXO109" s="921"/>
      <c r="SXP109" s="921"/>
      <c r="SXQ109" s="921"/>
      <c r="SXR109" s="921"/>
      <c r="SXS109" s="921"/>
      <c r="SXT109" s="921"/>
      <c r="SXU109" s="921"/>
      <c r="SXV109" s="921"/>
      <c r="SXW109" s="921"/>
      <c r="SXX109" s="921"/>
      <c r="SXY109" s="921"/>
      <c r="SXZ109" s="921"/>
      <c r="SYA109" s="921"/>
      <c r="SYB109" s="921"/>
      <c r="SYC109" s="921"/>
      <c r="SYD109" s="921"/>
      <c r="SYE109" s="921"/>
      <c r="SYF109" s="921"/>
      <c r="SYG109" s="921"/>
      <c r="SYH109" s="921"/>
      <c r="SYI109" s="921"/>
      <c r="SYJ109" s="921"/>
      <c r="SYK109" s="921"/>
      <c r="SYL109" s="921"/>
      <c r="SYM109" s="921"/>
      <c r="SYN109" s="921"/>
      <c r="SYO109" s="921"/>
      <c r="SYP109" s="921"/>
      <c r="SYQ109" s="921"/>
      <c r="SYR109" s="921"/>
      <c r="SYS109" s="921"/>
      <c r="SYT109" s="921"/>
      <c r="SYU109" s="921"/>
      <c r="SYV109" s="921"/>
      <c r="SYW109" s="921"/>
      <c r="SYX109" s="921"/>
      <c r="SYY109" s="921"/>
      <c r="SYZ109" s="921"/>
      <c r="SZA109" s="921"/>
      <c r="SZB109" s="921"/>
      <c r="SZC109" s="921"/>
      <c r="SZD109" s="921"/>
      <c r="SZE109" s="921"/>
      <c r="SZF109" s="921"/>
      <c r="SZG109" s="921"/>
      <c r="SZH109" s="921"/>
      <c r="SZI109" s="921"/>
      <c r="SZJ109" s="921"/>
      <c r="SZK109" s="921"/>
      <c r="SZL109" s="921"/>
      <c r="SZM109" s="921"/>
      <c r="SZN109" s="921"/>
      <c r="SZO109" s="921"/>
      <c r="SZP109" s="921"/>
      <c r="SZQ109" s="921"/>
      <c r="SZR109" s="921"/>
      <c r="SZS109" s="921"/>
      <c r="SZT109" s="921"/>
      <c r="SZU109" s="921"/>
      <c r="SZV109" s="921"/>
      <c r="SZW109" s="921"/>
      <c r="SZX109" s="921"/>
      <c r="SZY109" s="921"/>
      <c r="SZZ109" s="921"/>
      <c r="TAA109" s="921"/>
      <c r="TAB109" s="921"/>
      <c r="TAC109" s="921"/>
      <c r="TAD109" s="921"/>
      <c r="TAE109" s="921"/>
      <c r="TAF109" s="921"/>
      <c r="TAG109" s="921"/>
      <c r="TAH109" s="921"/>
      <c r="TAI109" s="921"/>
      <c r="TAJ109" s="921"/>
      <c r="TAK109" s="921"/>
      <c r="TAL109" s="921"/>
      <c r="TAM109" s="921"/>
      <c r="TAN109" s="921"/>
      <c r="TAO109" s="921"/>
      <c r="TAP109" s="921"/>
      <c r="TAQ109" s="921"/>
      <c r="TAR109" s="921"/>
      <c r="TAS109" s="921"/>
      <c r="TAT109" s="921"/>
      <c r="TAU109" s="921"/>
      <c r="TAV109" s="921"/>
      <c r="TAW109" s="921"/>
      <c r="TAX109" s="921"/>
      <c r="TAY109" s="921"/>
      <c r="TAZ109" s="921"/>
      <c r="TBA109" s="921"/>
      <c r="TBB109" s="921"/>
      <c r="TBC109" s="921"/>
      <c r="TBD109" s="921"/>
      <c r="TBE109" s="921"/>
      <c r="TBF109" s="921"/>
      <c r="TBG109" s="921"/>
      <c r="TBH109" s="921"/>
      <c r="TBI109" s="921"/>
      <c r="TBJ109" s="921"/>
      <c r="TBK109" s="921"/>
      <c r="TBL109" s="921"/>
      <c r="TBM109" s="921"/>
      <c r="TBN109" s="921"/>
      <c r="TBO109" s="921"/>
      <c r="TBP109" s="921"/>
      <c r="TBQ109" s="921"/>
      <c r="TBR109" s="921"/>
      <c r="TBS109" s="921"/>
      <c r="TBT109" s="921"/>
      <c r="TBU109" s="921"/>
      <c r="TBV109" s="921"/>
      <c r="TBW109" s="921"/>
      <c r="TBX109" s="921"/>
      <c r="TBY109" s="921"/>
      <c r="TBZ109" s="921"/>
      <c r="TCA109" s="921"/>
      <c r="TCB109" s="921"/>
      <c r="TCC109" s="921"/>
      <c r="TCD109" s="921"/>
      <c r="TCE109" s="921"/>
      <c r="TCF109" s="921"/>
      <c r="TCG109" s="921"/>
      <c r="TCH109" s="921"/>
      <c r="TCI109" s="921"/>
      <c r="TCJ109" s="921"/>
      <c r="TCK109" s="921"/>
      <c r="TCL109" s="921"/>
      <c r="TCM109" s="921"/>
      <c r="TCN109" s="921"/>
      <c r="TCO109" s="921"/>
      <c r="TCP109" s="921"/>
      <c r="TCQ109" s="921"/>
      <c r="TCR109" s="921"/>
      <c r="TCS109" s="921"/>
      <c r="TCT109" s="921"/>
      <c r="TCU109" s="921"/>
      <c r="TCV109" s="921"/>
      <c r="TCW109" s="921"/>
      <c r="TCX109" s="921"/>
      <c r="TCY109" s="921"/>
      <c r="TCZ109" s="921"/>
      <c r="TDA109" s="921"/>
      <c r="TDB109" s="921"/>
      <c r="TDC109" s="921"/>
      <c r="TDD109" s="921"/>
      <c r="TDE109" s="921"/>
      <c r="TDF109" s="921"/>
      <c r="TDG109" s="921"/>
      <c r="TDH109" s="921"/>
      <c r="TDI109" s="921"/>
      <c r="TDJ109" s="921"/>
      <c r="TDK109" s="921"/>
      <c r="TDL109" s="921"/>
      <c r="TDM109" s="921"/>
      <c r="TDN109" s="921"/>
      <c r="TDO109" s="921"/>
      <c r="TDP109" s="921"/>
      <c r="TDQ109" s="921"/>
      <c r="TDR109" s="921"/>
      <c r="TDS109" s="921"/>
      <c r="TDT109" s="921"/>
      <c r="TDU109" s="921"/>
      <c r="TDV109" s="921"/>
      <c r="TDW109" s="921"/>
      <c r="TDX109" s="921"/>
      <c r="TDY109" s="921"/>
      <c r="TDZ109" s="921"/>
      <c r="TEA109" s="921"/>
      <c r="TEB109" s="921"/>
      <c r="TEC109" s="921"/>
      <c r="TED109" s="921"/>
      <c r="TEE109" s="921"/>
      <c r="TEF109" s="921"/>
      <c r="TEG109" s="921"/>
      <c r="TEH109" s="921"/>
      <c r="TEI109" s="921"/>
      <c r="TEJ109" s="921"/>
      <c r="TEK109" s="921"/>
      <c r="TEL109" s="921"/>
      <c r="TEM109" s="921"/>
      <c r="TEN109" s="921"/>
      <c r="TEO109" s="921"/>
      <c r="TEP109" s="921"/>
      <c r="TEQ109" s="921"/>
      <c r="TER109" s="921"/>
      <c r="TES109" s="921"/>
      <c r="TET109" s="921"/>
      <c r="TEU109" s="921"/>
      <c r="TEV109" s="921"/>
      <c r="TEW109" s="921"/>
      <c r="TEX109" s="921"/>
      <c r="TEY109" s="921"/>
      <c r="TEZ109" s="921"/>
      <c r="TFA109" s="921"/>
      <c r="TFB109" s="921"/>
      <c r="TFC109" s="921"/>
      <c r="TFD109" s="921"/>
      <c r="TFE109" s="921"/>
      <c r="TFF109" s="921"/>
      <c r="TFG109" s="921"/>
      <c r="TFH109" s="921"/>
      <c r="TFI109" s="921"/>
      <c r="TFJ109" s="921"/>
      <c r="TFK109" s="921"/>
      <c r="TFL109" s="921"/>
      <c r="TFM109" s="921"/>
      <c r="TFN109" s="921"/>
      <c r="TFO109" s="921"/>
      <c r="TFP109" s="921"/>
      <c r="TFQ109" s="921"/>
      <c r="TFR109" s="921"/>
      <c r="TFS109" s="921"/>
      <c r="TFT109" s="921"/>
      <c r="TFU109" s="921"/>
      <c r="TFV109" s="921"/>
      <c r="TFW109" s="921"/>
      <c r="TFX109" s="921"/>
      <c r="TFY109" s="921"/>
      <c r="TFZ109" s="921"/>
      <c r="TGA109" s="921"/>
      <c r="TGB109" s="921"/>
      <c r="TGC109" s="921"/>
      <c r="TGD109" s="921"/>
      <c r="TGE109" s="921"/>
      <c r="TGF109" s="921"/>
      <c r="TGG109" s="921"/>
      <c r="TGH109" s="921"/>
      <c r="TGI109" s="921"/>
      <c r="TGJ109" s="921"/>
      <c r="TGK109" s="921"/>
      <c r="TGL109" s="921"/>
      <c r="TGM109" s="921"/>
      <c r="TGN109" s="921"/>
      <c r="TGO109" s="921"/>
      <c r="TGP109" s="921"/>
      <c r="TGQ109" s="921"/>
      <c r="TGR109" s="921"/>
      <c r="TGS109" s="921"/>
      <c r="TGT109" s="921"/>
      <c r="TGU109" s="921"/>
      <c r="TGV109" s="921"/>
      <c r="TGW109" s="921"/>
      <c r="TGX109" s="921"/>
      <c r="TGY109" s="921"/>
      <c r="TGZ109" s="921"/>
      <c r="THA109" s="921"/>
      <c r="THB109" s="921"/>
      <c r="THC109" s="921"/>
      <c r="THD109" s="921"/>
      <c r="THE109" s="921"/>
      <c r="THF109" s="921"/>
      <c r="THG109" s="921"/>
      <c r="THH109" s="921"/>
      <c r="THI109" s="921"/>
      <c r="THJ109" s="921"/>
      <c r="THK109" s="921"/>
      <c r="THL109" s="921"/>
      <c r="THM109" s="921"/>
      <c r="THN109" s="921"/>
      <c r="THO109" s="921"/>
      <c r="THP109" s="921"/>
      <c r="THQ109" s="921"/>
      <c r="THR109" s="921"/>
      <c r="THS109" s="921"/>
      <c r="THT109" s="921"/>
      <c r="THU109" s="921"/>
      <c r="THV109" s="921"/>
      <c r="THW109" s="921"/>
      <c r="THX109" s="921"/>
      <c r="THY109" s="921"/>
      <c r="THZ109" s="921"/>
      <c r="TIA109" s="921"/>
      <c r="TIB109" s="921"/>
      <c r="TIC109" s="921"/>
      <c r="TID109" s="921"/>
      <c r="TIE109" s="921"/>
      <c r="TIF109" s="921"/>
      <c r="TIG109" s="921"/>
      <c r="TIH109" s="921"/>
      <c r="TII109" s="921"/>
      <c r="TIJ109" s="921"/>
      <c r="TIK109" s="921"/>
      <c r="TIL109" s="921"/>
      <c r="TIM109" s="921"/>
      <c r="TIN109" s="921"/>
      <c r="TIO109" s="921"/>
      <c r="TIP109" s="921"/>
      <c r="TIQ109" s="921"/>
      <c r="TIR109" s="921"/>
      <c r="TIS109" s="921"/>
      <c r="TIT109" s="921"/>
      <c r="TIU109" s="921"/>
      <c r="TIV109" s="921"/>
      <c r="TIW109" s="921"/>
      <c r="TIX109" s="921"/>
      <c r="TIY109" s="921"/>
      <c r="TIZ109" s="921"/>
      <c r="TJA109" s="921"/>
      <c r="TJB109" s="921"/>
      <c r="TJC109" s="921"/>
      <c r="TJD109" s="921"/>
      <c r="TJE109" s="921"/>
      <c r="TJF109" s="921"/>
      <c r="TJG109" s="921"/>
      <c r="TJH109" s="921"/>
      <c r="TJI109" s="921"/>
      <c r="TJJ109" s="921"/>
      <c r="TJK109" s="921"/>
      <c r="TJL109" s="921"/>
      <c r="TJM109" s="921"/>
      <c r="TJN109" s="921"/>
      <c r="TJO109" s="921"/>
      <c r="TJP109" s="921"/>
      <c r="TJQ109" s="921"/>
      <c r="TJR109" s="921"/>
      <c r="TJS109" s="921"/>
      <c r="TJT109" s="921"/>
      <c r="TJU109" s="921"/>
      <c r="TJV109" s="921"/>
      <c r="TJW109" s="921"/>
      <c r="TJX109" s="921"/>
      <c r="TJY109" s="921"/>
      <c r="TJZ109" s="921"/>
      <c r="TKA109" s="921"/>
      <c r="TKB109" s="921"/>
      <c r="TKC109" s="921"/>
      <c r="TKD109" s="921"/>
      <c r="TKE109" s="921"/>
      <c r="TKF109" s="921"/>
      <c r="TKG109" s="921"/>
      <c r="TKH109" s="921"/>
      <c r="TKI109" s="921"/>
      <c r="TKJ109" s="921"/>
      <c r="TKK109" s="921"/>
      <c r="TKL109" s="921"/>
      <c r="TKM109" s="921"/>
      <c r="TKN109" s="921"/>
      <c r="TKO109" s="921"/>
      <c r="TKP109" s="921"/>
      <c r="TKQ109" s="921"/>
      <c r="TKR109" s="921"/>
      <c r="TKS109" s="921"/>
      <c r="TKT109" s="921"/>
      <c r="TKU109" s="921"/>
      <c r="TKV109" s="921"/>
      <c r="TKW109" s="921"/>
      <c r="TKX109" s="921"/>
      <c r="TKY109" s="921"/>
      <c r="TKZ109" s="921"/>
      <c r="TLA109" s="921"/>
      <c r="TLB109" s="921"/>
      <c r="TLC109" s="921"/>
      <c r="TLD109" s="921"/>
      <c r="TLE109" s="921"/>
      <c r="TLF109" s="921"/>
      <c r="TLG109" s="921"/>
      <c r="TLH109" s="921"/>
      <c r="TLI109" s="921"/>
      <c r="TLJ109" s="921"/>
      <c r="TLK109" s="921"/>
      <c r="TLL109" s="921"/>
      <c r="TLM109" s="921"/>
      <c r="TLN109" s="921"/>
      <c r="TLO109" s="921"/>
      <c r="TLP109" s="921"/>
      <c r="TLQ109" s="921"/>
      <c r="TLR109" s="921"/>
      <c r="TLS109" s="921"/>
      <c r="TLT109" s="921"/>
      <c r="TLU109" s="921"/>
      <c r="TLV109" s="921"/>
      <c r="TLW109" s="921"/>
      <c r="TLX109" s="921"/>
      <c r="TLY109" s="921"/>
      <c r="TLZ109" s="921"/>
      <c r="TMA109" s="921"/>
      <c r="TMB109" s="921"/>
      <c r="TMC109" s="921"/>
      <c r="TMD109" s="921"/>
      <c r="TME109" s="921"/>
      <c r="TMF109" s="921"/>
      <c r="TMG109" s="921"/>
      <c r="TMH109" s="921"/>
      <c r="TMI109" s="921"/>
      <c r="TMJ109" s="921"/>
      <c r="TMK109" s="921"/>
      <c r="TML109" s="921"/>
      <c r="TMM109" s="921"/>
      <c r="TMN109" s="921"/>
      <c r="TMO109" s="921"/>
      <c r="TMP109" s="921"/>
      <c r="TMQ109" s="921"/>
      <c r="TMR109" s="921"/>
      <c r="TMS109" s="921"/>
      <c r="TMT109" s="921"/>
      <c r="TMU109" s="921"/>
      <c r="TMV109" s="921"/>
      <c r="TMW109" s="921"/>
      <c r="TMX109" s="921"/>
      <c r="TMY109" s="921"/>
      <c r="TMZ109" s="921"/>
      <c r="TNA109" s="921"/>
      <c r="TNB109" s="921"/>
      <c r="TNC109" s="921"/>
      <c r="TND109" s="921"/>
      <c r="TNE109" s="921"/>
      <c r="TNF109" s="921"/>
      <c r="TNG109" s="921"/>
      <c r="TNH109" s="921"/>
      <c r="TNI109" s="921"/>
      <c r="TNJ109" s="921"/>
      <c r="TNK109" s="921"/>
      <c r="TNL109" s="921"/>
      <c r="TNM109" s="921"/>
      <c r="TNN109" s="921"/>
      <c r="TNO109" s="921"/>
      <c r="TNP109" s="921"/>
      <c r="TNQ109" s="921"/>
      <c r="TNR109" s="921"/>
      <c r="TNS109" s="921"/>
      <c r="TNT109" s="921"/>
      <c r="TNU109" s="921"/>
      <c r="TNV109" s="921"/>
      <c r="TNW109" s="921"/>
      <c r="TNX109" s="921"/>
      <c r="TNY109" s="921"/>
      <c r="TNZ109" s="921"/>
      <c r="TOA109" s="921"/>
      <c r="TOB109" s="921"/>
      <c r="TOC109" s="921"/>
      <c r="TOD109" s="921"/>
      <c r="TOE109" s="921"/>
      <c r="TOF109" s="921"/>
      <c r="TOG109" s="921"/>
      <c r="TOH109" s="921"/>
      <c r="TOI109" s="921"/>
      <c r="TOJ109" s="921"/>
      <c r="TOK109" s="921"/>
      <c r="TOL109" s="921"/>
      <c r="TOM109" s="921"/>
      <c r="TON109" s="921"/>
      <c r="TOO109" s="921"/>
      <c r="TOP109" s="921"/>
      <c r="TOQ109" s="921"/>
      <c r="TOR109" s="921"/>
      <c r="TOS109" s="921"/>
      <c r="TOT109" s="921"/>
      <c r="TOU109" s="921"/>
      <c r="TOV109" s="921"/>
      <c r="TOW109" s="921"/>
      <c r="TOX109" s="921"/>
      <c r="TOY109" s="921"/>
      <c r="TOZ109" s="921"/>
      <c r="TPA109" s="921"/>
      <c r="TPB109" s="921"/>
      <c r="TPC109" s="921"/>
      <c r="TPD109" s="921"/>
      <c r="TPE109" s="921"/>
      <c r="TPF109" s="921"/>
      <c r="TPG109" s="921"/>
      <c r="TPH109" s="921"/>
      <c r="TPI109" s="921"/>
      <c r="TPJ109" s="921"/>
      <c r="TPK109" s="921"/>
      <c r="TPL109" s="921"/>
      <c r="TPM109" s="921"/>
      <c r="TPN109" s="921"/>
      <c r="TPO109" s="921"/>
      <c r="TPP109" s="921"/>
      <c r="TPQ109" s="921"/>
      <c r="TPR109" s="921"/>
      <c r="TPS109" s="921"/>
      <c r="TPT109" s="921"/>
      <c r="TPU109" s="921"/>
      <c r="TPV109" s="921"/>
      <c r="TPW109" s="921"/>
      <c r="TPX109" s="921"/>
      <c r="TPY109" s="921"/>
      <c r="TPZ109" s="921"/>
      <c r="TQA109" s="921"/>
      <c r="TQB109" s="921"/>
      <c r="TQC109" s="921"/>
      <c r="TQD109" s="921"/>
      <c r="TQE109" s="921"/>
      <c r="TQF109" s="921"/>
      <c r="TQG109" s="921"/>
      <c r="TQH109" s="921"/>
      <c r="TQI109" s="921"/>
      <c r="TQJ109" s="921"/>
      <c r="TQK109" s="921"/>
      <c r="TQL109" s="921"/>
      <c r="TQM109" s="921"/>
      <c r="TQN109" s="921"/>
      <c r="TQO109" s="921"/>
      <c r="TQP109" s="921"/>
      <c r="TQQ109" s="921"/>
      <c r="TQR109" s="921"/>
      <c r="TQS109" s="921"/>
      <c r="TQT109" s="921"/>
      <c r="TQU109" s="921"/>
      <c r="TQV109" s="921"/>
      <c r="TQW109" s="921"/>
      <c r="TQX109" s="921"/>
      <c r="TQY109" s="921"/>
      <c r="TQZ109" s="921"/>
      <c r="TRA109" s="921"/>
      <c r="TRB109" s="921"/>
      <c r="TRC109" s="921"/>
      <c r="TRD109" s="921"/>
      <c r="TRE109" s="921"/>
      <c r="TRF109" s="921"/>
      <c r="TRG109" s="921"/>
      <c r="TRH109" s="921"/>
      <c r="TRI109" s="921"/>
      <c r="TRJ109" s="921"/>
      <c r="TRK109" s="921"/>
      <c r="TRL109" s="921"/>
      <c r="TRM109" s="921"/>
      <c r="TRN109" s="921"/>
      <c r="TRO109" s="921"/>
      <c r="TRP109" s="921"/>
      <c r="TRQ109" s="921"/>
      <c r="TRR109" s="921"/>
      <c r="TRS109" s="921"/>
      <c r="TRT109" s="921"/>
      <c r="TRU109" s="921"/>
      <c r="TRV109" s="921"/>
      <c r="TRW109" s="921"/>
      <c r="TRX109" s="921"/>
      <c r="TRY109" s="921"/>
      <c r="TRZ109" s="921"/>
      <c r="TSA109" s="921"/>
      <c r="TSB109" s="921"/>
      <c r="TSC109" s="921"/>
      <c r="TSD109" s="921"/>
      <c r="TSE109" s="921"/>
      <c r="TSF109" s="921"/>
      <c r="TSG109" s="921"/>
      <c r="TSH109" s="921"/>
      <c r="TSI109" s="921"/>
      <c r="TSJ109" s="921"/>
      <c r="TSK109" s="921"/>
      <c r="TSL109" s="921"/>
      <c r="TSM109" s="921"/>
      <c r="TSN109" s="921"/>
      <c r="TSO109" s="921"/>
      <c r="TSP109" s="921"/>
      <c r="TSQ109" s="921"/>
      <c r="TSR109" s="921"/>
      <c r="TSS109" s="921"/>
      <c r="TST109" s="921"/>
      <c r="TSU109" s="921"/>
      <c r="TSV109" s="921"/>
      <c r="TSW109" s="921"/>
      <c r="TSX109" s="921"/>
      <c r="TSY109" s="921"/>
      <c r="TSZ109" s="921"/>
      <c r="TTA109" s="921"/>
      <c r="TTB109" s="921"/>
      <c r="TTC109" s="921"/>
      <c r="TTD109" s="921"/>
      <c r="TTE109" s="921"/>
      <c r="TTF109" s="921"/>
      <c r="TTG109" s="921"/>
      <c r="TTH109" s="921"/>
      <c r="TTI109" s="921"/>
      <c r="TTJ109" s="921"/>
      <c r="TTK109" s="921"/>
      <c r="TTL109" s="921"/>
      <c r="TTM109" s="921"/>
      <c r="TTN109" s="921"/>
      <c r="TTO109" s="921"/>
      <c r="TTP109" s="921"/>
      <c r="TTQ109" s="921"/>
      <c r="TTR109" s="921"/>
      <c r="TTS109" s="921"/>
      <c r="TTT109" s="921"/>
      <c r="TTU109" s="921"/>
      <c r="TTV109" s="921"/>
      <c r="TTW109" s="921"/>
      <c r="TTX109" s="921"/>
      <c r="TTY109" s="921"/>
      <c r="TTZ109" s="921"/>
      <c r="TUA109" s="921"/>
      <c r="TUB109" s="921"/>
      <c r="TUC109" s="921"/>
      <c r="TUD109" s="921"/>
      <c r="TUE109" s="921"/>
      <c r="TUF109" s="921"/>
      <c r="TUG109" s="921"/>
      <c r="TUH109" s="921"/>
      <c r="TUI109" s="921"/>
      <c r="TUJ109" s="921"/>
      <c r="TUK109" s="921"/>
      <c r="TUL109" s="921"/>
      <c r="TUM109" s="921"/>
      <c r="TUN109" s="921"/>
      <c r="TUO109" s="921"/>
      <c r="TUP109" s="921"/>
      <c r="TUQ109" s="921"/>
      <c r="TUR109" s="921"/>
      <c r="TUS109" s="921"/>
      <c r="TUT109" s="921"/>
      <c r="TUU109" s="921"/>
      <c r="TUV109" s="921"/>
      <c r="TUW109" s="921"/>
      <c r="TUX109" s="921"/>
      <c r="TUY109" s="921"/>
      <c r="TUZ109" s="921"/>
      <c r="TVA109" s="921"/>
      <c r="TVB109" s="921"/>
      <c r="TVC109" s="921"/>
      <c r="TVD109" s="921"/>
      <c r="TVE109" s="921"/>
      <c r="TVF109" s="921"/>
      <c r="TVG109" s="921"/>
      <c r="TVH109" s="921"/>
      <c r="TVI109" s="921"/>
      <c r="TVJ109" s="921"/>
      <c r="TVK109" s="921"/>
      <c r="TVL109" s="921"/>
      <c r="TVM109" s="921"/>
      <c r="TVN109" s="921"/>
      <c r="TVO109" s="921"/>
      <c r="TVP109" s="921"/>
      <c r="TVQ109" s="921"/>
      <c r="TVR109" s="921"/>
      <c r="TVS109" s="921"/>
      <c r="TVT109" s="921"/>
      <c r="TVU109" s="921"/>
      <c r="TVV109" s="921"/>
      <c r="TVW109" s="921"/>
      <c r="TVX109" s="921"/>
      <c r="TVY109" s="921"/>
      <c r="TVZ109" s="921"/>
      <c r="TWA109" s="921"/>
      <c r="TWB109" s="921"/>
      <c r="TWC109" s="921"/>
      <c r="TWD109" s="921"/>
      <c r="TWE109" s="921"/>
      <c r="TWF109" s="921"/>
      <c r="TWG109" s="921"/>
      <c r="TWH109" s="921"/>
      <c r="TWI109" s="921"/>
      <c r="TWJ109" s="921"/>
      <c r="TWK109" s="921"/>
      <c r="TWL109" s="921"/>
      <c r="TWM109" s="921"/>
      <c r="TWN109" s="921"/>
      <c r="TWO109" s="921"/>
      <c r="TWP109" s="921"/>
      <c r="TWQ109" s="921"/>
      <c r="TWR109" s="921"/>
      <c r="TWS109" s="921"/>
      <c r="TWT109" s="921"/>
      <c r="TWU109" s="921"/>
      <c r="TWV109" s="921"/>
      <c r="TWW109" s="921"/>
      <c r="TWX109" s="921"/>
      <c r="TWY109" s="921"/>
      <c r="TWZ109" s="921"/>
      <c r="TXA109" s="921"/>
      <c r="TXB109" s="921"/>
      <c r="TXC109" s="921"/>
      <c r="TXD109" s="921"/>
      <c r="TXE109" s="921"/>
      <c r="TXF109" s="921"/>
      <c r="TXG109" s="921"/>
      <c r="TXH109" s="921"/>
      <c r="TXI109" s="921"/>
      <c r="TXJ109" s="921"/>
      <c r="TXK109" s="921"/>
      <c r="TXL109" s="921"/>
      <c r="TXM109" s="921"/>
      <c r="TXN109" s="921"/>
      <c r="TXO109" s="921"/>
      <c r="TXP109" s="921"/>
      <c r="TXQ109" s="921"/>
      <c r="TXR109" s="921"/>
      <c r="TXS109" s="921"/>
      <c r="TXT109" s="921"/>
      <c r="TXU109" s="921"/>
      <c r="TXV109" s="921"/>
      <c r="TXW109" s="921"/>
      <c r="TXX109" s="921"/>
      <c r="TXY109" s="921"/>
      <c r="TXZ109" s="921"/>
      <c r="TYA109" s="921"/>
      <c r="TYB109" s="921"/>
      <c r="TYC109" s="921"/>
      <c r="TYD109" s="921"/>
      <c r="TYE109" s="921"/>
      <c r="TYF109" s="921"/>
      <c r="TYG109" s="921"/>
      <c r="TYH109" s="921"/>
      <c r="TYI109" s="921"/>
      <c r="TYJ109" s="921"/>
      <c r="TYK109" s="921"/>
      <c r="TYL109" s="921"/>
      <c r="TYM109" s="921"/>
      <c r="TYN109" s="921"/>
      <c r="TYO109" s="921"/>
      <c r="TYP109" s="921"/>
      <c r="TYQ109" s="921"/>
      <c r="TYR109" s="921"/>
      <c r="TYS109" s="921"/>
      <c r="TYT109" s="921"/>
      <c r="TYU109" s="921"/>
      <c r="TYV109" s="921"/>
      <c r="TYW109" s="921"/>
      <c r="TYX109" s="921"/>
      <c r="TYY109" s="921"/>
      <c r="TYZ109" s="921"/>
      <c r="TZA109" s="921"/>
      <c r="TZB109" s="921"/>
      <c r="TZC109" s="921"/>
      <c r="TZD109" s="921"/>
      <c r="TZE109" s="921"/>
      <c r="TZF109" s="921"/>
      <c r="TZG109" s="921"/>
      <c r="TZH109" s="921"/>
      <c r="TZI109" s="921"/>
      <c r="TZJ109" s="921"/>
      <c r="TZK109" s="921"/>
      <c r="TZL109" s="921"/>
      <c r="TZM109" s="921"/>
      <c r="TZN109" s="921"/>
      <c r="TZO109" s="921"/>
      <c r="TZP109" s="921"/>
      <c r="TZQ109" s="921"/>
      <c r="TZR109" s="921"/>
      <c r="TZS109" s="921"/>
      <c r="TZT109" s="921"/>
      <c r="TZU109" s="921"/>
      <c r="TZV109" s="921"/>
      <c r="TZW109" s="921"/>
      <c r="TZX109" s="921"/>
      <c r="TZY109" s="921"/>
      <c r="TZZ109" s="921"/>
      <c r="UAA109" s="921"/>
      <c r="UAB109" s="921"/>
      <c r="UAC109" s="921"/>
      <c r="UAD109" s="921"/>
      <c r="UAE109" s="921"/>
      <c r="UAF109" s="921"/>
      <c r="UAG109" s="921"/>
      <c r="UAH109" s="921"/>
      <c r="UAI109" s="921"/>
      <c r="UAJ109" s="921"/>
      <c r="UAK109" s="921"/>
      <c r="UAL109" s="921"/>
      <c r="UAM109" s="921"/>
      <c r="UAN109" s="921"/>
      <c r="UAO109" s="921"/>
      <c r="UAP109" s="921"/>
      <c r="UAQ109" s="921"/>
      <c r="UAR109" s="921"/>
      <c r="UAS109" s="921"/>
      <c r="UAT109" s="921"/>
      <c r="UAU109" s="921"/>
      <c r="UAV109" s="921"/>
      <c r="UAW109" s="921"/>
      <c r="UAX109" s="921"/>
      <c r="UAY109" s="921"/>
      <c r="UAZ109" s="921"/>
      <c r="UBA109" s="921"/>
      <c r="UBB109" s="921"/>
      <c r="UBC109" s="921"/>
      <c r="UBD109" s="921"/>
      <c r="UBE109" s="921"/>
      <c r="UBF109" s="921"/>
      <c r="UBG109" s="921"/>
      <c r="UBH109" s="921"/>
      <c r="UBI109" s="921"/>
      <c r="UBJ109" s="921"/>
      <c r="UBK109" s="921"/>
      <c r="UBL109" s="921"/>
      <c r="UBM109" s="921"/>
      <c r="UBN109" s="921"/>
      <c r="UBO109" s="921"/>
      <c r="UBP109" s="921"/>
      <c r="UBQ109" s="921"/>
      <c r="UBR109" s="921"/>
      <c r="UBS109" s="921"/>
      <c r="UBT109" s="921"/>
      <c r="UBU109" s="921"/>
      <c r="UBV109" s="921"/>
      <c r="UBW109" s="921"/>
      <c r="UBX109" s="921"/>
      <c r="UBY109" s="921"/>
      <c r="UBZ109" s="921"/>
      <c r="UCA109" s="921"/>
      <c r="UCB109" s="921"/>
      <c r="UCC109" s="921"/>
      <c r="UCD109" s="921"/>
      <c r="UCE109" s="921"/>
      <c r="UCF109" s="921"/>
      <c r="UCG109" s="921"/>
      <c r="UCH109" s="921"/>
      <c r="UCI109" s="921"/>
      <c r="UCJ109" s="921"/>
      <c r="UCK109" s="921"/>
      <c r="UCL109" s="921"/>
      <c r="UCM109" s="921"/>
      <c r="UCN109" s="921"/>
      <c r="UCO109" s="921"/>
      <c r="UCP109" s="921"/>
      <c r="UCQ109" s="921"/>
      <c r="UCR109" s="921"/>
      <c r="UCS109" s="921"/>
      <c r="UCT109" s="921"/>
      <c r="UCU109" s="921"/>
      <c r="UCV109" s="921"/>
      <c r="UCW109" s="921"/>
      <c r="UCX109" s="921"/>
      <c r="UCY109" s="921"/>
      <c r="UCZ109" s="921"/>
      <c r="UDA109" s="921"/>
      <c r="UDB109" s="921"/>
      <c r="UDC109" s="921"/>
      <c r="UDD109" s="921"/>
      <c r="UDE109" s="921"/>
      <c r="UDF109" s="921"/>
      <c r="UDG109" s="921"/>
      <c r="UDH109" s="921"/>
      <c r="UDI109" s="921"/>
      <c r="UDJ109" s="921"/>
      <c r="UDK109" s="921"/>
      <c r="UDL109" s="921"/>
      <c r="UDM109" s="921"/>
      <c r="UDN109" s="921"/>
      <c r="UDO109" s="921"/>
      <c r="UDP109" s="921"/>
      <c r="UDQ109" s="921"/>
      <c r="UDR109" s="921"/>
      <c r="UDS109" s="921"/>
      <c r="UDT109" s="921"/>
      <c r="UDU109" s="921"/>
      <c r="UDV109" s="921"/>
      <c r="UDW109" s="921"/>
      <c r="UDX109" s="921"/>
      <c r="UDY109" s="921"/>
      <c r="UDZ109" s="921"/>
      <c r="UEA109" s="921"/>
      <c r="UEB109" s="921"/>
      <c r="UEC109" s="921"/>
      <c r="UED109" s="921"/>
      <c r="UEE109" s="921"/>
      <c r="UEF109" s="921"/>
      <c r="UEG109" s="921"/>
      <c r="UEH109" s="921"/>
      <c r="UEI109" s="921"/>
      <c r="UEJ109" s="921"/>
      <c r="UEK109" s="921"/>
      <c r="UEL109" s="921"/>
      <c r="UEM109" s="921"/>
      <c r="UEN109" s="921"/>
      <c r="UEO109" s="921"/>
      <c r="UEP109" s="921"/>
      <c r="UEQ109" s="921"/>
      <c r="UER109" s="921"/>
      <c r="UES109" s="921"/>
      <c r="UET109" s="921"/>
      <c r="UEU109" s="921"/>
      <c r="UEV109" s="921"/>
      <c r="UEW109" s="921"/>
      <c r="UEX109" s="921"/>
      <c r="UEY109" s="921"/>
      <c r="UEZ109" s="921"/>
      <c r="UFA109" s="921"/>
      <c r="UFB109" s="921"/>
      <c r="UFC109" s="921"/>
      <c r="UFD109" s="921"/>
      <c r="UFE109" s="921"/>
      <c r="UFF109" s="921"/>
      <c r="UFG109" s="921"/>
      <c r="UFH109" s="921"/>
      <c r="UFI109" s="921"/>
      <c r="UFJ109" s="921"/>
      <c r="UFK109" s="921"/>
      <c r="UFL109" s="921"/>
      <c r="UFM109" s="921"/>
      <c r="UFN109" s="921"/>
      <c r="UFO109" s="921"/>
      <c r="UFP109" s="921"/>
      <c r="UFQ109" s="921"/>
      <c r="UFR109" s="921"/>
      <c r="UFS109" s="921"/>
      <c r="UFT109" s="921"/>
      <c r="UFU109" s="921"/>
      <c r="UFV109" s="921"/>
      <c r="UFW109" s="921"/>
      <c r="UFX109" s="921"/>
      <c r="UFY109" s="921"/>
      <c r="UFZ109" s="921"/>
      <c r="UGA109" s="921"/>
      <c r="UGB109" s="921"/>
      <c r="UGC109" s="921"/>
      <c r="UGD109" s="921"/>
      <c r="UGE109" s="921"/>
      <c r="UGF109" s="921"/>
      <c r="UGG109" s="921"/>
      <c r="UGH109" s="921"/>
      <c r="UGI109" s="921"/>
      <c r="UGJ109" s="921"/>
      <c r="UGK109" s="921"/>
      <c r="UGL109" s="921"/>
      <c r="UGM109" s="921"/>
      <c r="UGN109" s="921"/>
      <c r="UGO109" s="921"/>
      <c r="UGP109" s="921"/>
      <c r="UGQ109" s="921"/>
      <c r="UGR109" s="921"/>
      <c r="UGS109" s="921"/>
      <c r="UGT109" s="921"/>
      <c r="UGU109" s="921"/>
      <c r="UGV109" s="921"/>
      <c r="UGW109" s="921"/>
      <c r="UGX109" s="921"/>
      <c r="UGY109" s="921"/>
      <c r="UGZ109" s="921"/>
      <c r="UHA109" s="921"/>
      <c r="UHB109" s="921"/>
      <c r="UHC109" s="921"/>
      <c r="UHD109" s="921"/>
      <c r="UHE109" s="921"/>
      <c r="UHF109" s="921"/>
      <c r="UHG109" s="921"/>
      <c r="UHH109" s="921"/>
      <c r="UHI109" s="921"/>
      <c r="UHJ109" s="921"/>
      <c r="UHK109" s="921"/>
      <c r="UHL109" s="921"/>
      <c r="UHM109" s="921"/>
      <c r="UHN109" s="921"/>
      <c r="UHO109" s="921"/>
      <c r="UHP109" s="921"/>
      <c r="UHQ109" s="921"/>
      <c r="UHR109" s="921"/>
      <c r="UHS109" s="921"/>
      <c r="UHT109" s="921"/>
      <c r="UHU109" s="921"/>
      <c r="UHV109" s="921"/>
      <c r="UHW109" s="921"/>
      <c r="UHX109" s="921"/>
      <c r="UHY109" s="921"/>
      <c r="UHZ109" s="921"/>
      <c r="UIA109" s="921"/>
      <c r="UIB109" s="921"/>
      <c r="UIC109" s="921"/>
      <c r="UID109" s="921"/>
      <c r="UIE109" s="921"/>
      <c r="UIF109" s="921"/>
      <c r="UIG109" s="921"/>
      <c r="UIH109" s="921"/>
      <c r="UII109" s="921"/>
      <c r="UIJ109" s="921"/>
      <c r="UIK109" s="921"/>
      <c r="UIL109" s="921"/>
      <c r="UIM109" s="921"/>
      <c r="UIN109" s="921"/>
      <c r="UIO109" s="921"/>
      <c r="UIP109" s="921"/>
      <c r="UIQ109" s="921"/>
      <c r="UIR109" s="921"/>
      <c r="UIS109" s="921"/>
      <c r="UIT109" s="921"/>
      <c r="UIU109" s="921"/>
      <c r="UIV109" s="921"/>
      <c r="UIW109" s="921"/>
      <c r="UIX109" s="921"/>
      <c r="UIY109" s="921"/>
      <c r="UIZ109" s="921"/>
      <c r="UJA109" s="921"/>
      <c r="UJB109" s="921"/>
      <c r="UJC109" s="921"/>
      <c r="UJD109" s="921"/>
      <c r="UJE109" s="921"/>
      <c r="UJF109" s="921"/>
      <c r="UJG109" s="921"/>
      <c r="UJH109" s="921"/>
      <c r="UJI109" s="921"/>
      <c r="UJJ109" s="921"/>
      <c r="UJK109" s="921"/>
      <c r="UJL109" s="921"/>
      <c r="UJM109" s="921"/>
      <c r="UJN109" s="921"/>
      <c r="UJO109" s="921"/>
      <c r="UJP109" s="921"/>
      <c r="UJQ109" s="921"/>
      <c r="UJR109" s="921"/>
      <c r="UJS109" s="921"/>
      <c r="UJT109" s="921"/>
      <c r="UJU109" s="921"/>
      <c r="UJV109" s="921"/>
      <c r="UJW109" s="921"/>
      <c r="UJX109" s="921"/>
      <c r="UJY109" s="921"/>
      <c r="UJZ109" s="921"/>
      <c r="UKA109" s="921"/>
      <c r="UKB109" s="921"/>
      <c r="UKC109" s="921"/>
      <c r="UKD109" s="921"/>
      <c r="UKE109" s="921"/>
      <c r="UKF109" s="921"/>
      <c r="UKG109" s="921"/>
      <c r="UKH109" s="921"/>
      <c r="UKI109" s="921"/>
      <c r="UKJ109" s="921"/>
      <c r="UKK109" s="921"/>
      <c r="UKL109" s="921"/>
      <c r="UKM109" s="921"/>
      <c r="UKN109" s="921"/>
      <c r="UKO109" s="921"/>
      <c r="UKP109" s="921"/>
      <c r="UKQ109" s="921"/>
      <c r="UKR109" s="921"/>
      <c r="UKS109" s="921"/>
      <c r="UKT109" s="921"/>
      <c r="UKU109" s="921"/>
      <c r="UKV109" s="921"/>
      <c r="UKW109" s="921"/>
      <c r="UKX109" s="921"/>
      <c r="UKY109" s="921"/>
      <c r="UKZ109" s="921"/>
      <c r="ULA109" s="921"/>
      <c r="ULB109" s="921"/>
      <c r="ULC109" s="921"/>
      <c r="ULD109" s="921"/>
      <c r="ULE109" s="921"/>
      <c r="ULF109" s="921"/>
      <c r="ULG109" s="921"/>
      <c r="ULH109" s="921"/>
      <c r="ULI109" s="921"/>
      <c r="ULJ109" s="921"/>
      <c r="ULK109" s="921"/>
      <c r="ULL109" s="921"/>
      <c r="ULM109" s="921"/>
      <c r="ULN109" s="921"/>
      <c r="ULO109" s="921"/>
      <c r="ULP109" s="921"/>
      <c r="ULQ109" s="921"/>
      <c r="ULR109" s="921"/>
      <c r="ULS109" s="921"/>
      <c r="ULT109" s="921"/>
      <c r="ULU109" s="921"/>
      <c r="ULV109" s="921"/>
      <c r="ULW109" s="921"/>
      <c r="ULX109" s="921"/>
      <c r="ULY109" s="921"/>
      <c r="ULZ109" s="921"/>
      <c r="UMA109" s="921"/>
      <c r="UMB109" s="921"/>
      <c r="UMC109" s="921"/>
      <c r="UMD109" s="921"/>
      <c r="UME109" s="921"/>
      <c r="UMF109" s="921"/>
      <c r="UMG109" s="921"/>
      <c r="UMH109" s="921"/>
      <c r="UMI109" s="921"/>
      <c r="UMJ109" s="921"/>
      <c r="UMK109" s="921"/>
      <c r="UML109" s="921"/>
      <c r="UMM109" s="921"/>
      <c r="UMN109" s="921"/>
      <c r="UMO109" s="921"/>
      <c r="UMP109" s="921"/>
      <c r="UMQ109" s="921"/>
      <c r="UMR109" s="921"/>
      <c r="UMS109" s="921"/>
      <c r="UMT109" s="921"/>
      <c r="UMU109" s="921"/>
      <c r="UMV109" s="921"/>
      <c r="UMW109" s="921"/>
      <c r="UMX109" s="921"/>
      <c r="UMY109" s="921"/>
      <c r="UMZ109" s="921"/>
      <c r="UNA109" s="921"/>
      <c r="UNB109" s="921"/>
      <c r="UNC109" s="921"/>
      <c r="UND109" s="921"/>
      <c r="UNE109" s="921"/>
      <c r="UNF109" s="921"/>
      <c r="UNG109" s="921"/>
      <c r="UNH109" s="921"/>
      <c r="UNI109" s="921"/>
      <c r="UNJ109" s="921"/>
      <c r="UNK109" s="921"/>
      <c r="UNL109" s="921"/>
      <c r="UNM109" s="921"/>
      <c r="UNN109" s="921"/>
      <c r="UNO109" s="921"/>
      <c r="UNP109" s="921"/>
      <c r="UNQ109" s="921"/>
      <c r="UNR109" s="921"/>
      <c r="UNS109" s="921"/>
      <c r="UNT109" s="921"/>
      <c r="UNU109" s="921"/>
      <c r="UNV109" s="921"/>
      <c r="UNW109" s="921"/>
      <c r="UNX109" s="921"/>
      <c r="UNY109" s="921"/>
      <c r="UNZ109" s="921"/>
      <c r="UOA109" s="921"/>
      <c r="UOB109" s="921"/>
      <c r="UOC109" s="921"/>
      <c r="UOD109" s="921"/>
      <c r="UOE109" s="921"/>
      <c r="UOF109" s="921"/>
      <c r="UOG109" s="921"/>
      <c r="UOH109" s="921"/>
      <c r="UOI109" s="921"/>
      <c r="UOJ109" s="921"/>
      <c r="UOK109" s="921"/>
      <c r="UOL109" s="921"/>
      <c r="UOM109" s="921"/>
      <c r="UON109" s="921"/>
      <c r="UOO109" s="921"/>
      <c r="UOP109" s="921"/>
      <c r="UOQ109" s="921"/>
      <c r="UOR109" s="921"/>
      <c r="UOS109" s="921"/>
      <c r="UOT109" s="921"/>
      <c r="UOU109" s="921"/>
      <c r="UOV109" s="921"/>
      <c r="UOW109" s="921"/>
      <c r="UOX109" s="921"/>
      <c r="UOY109" s="921"/>
      <c r="UOZ109" s="921"/>
      <c r="UPA109" s="921"/>
      <c r="UPB109" s="921"/>
      <c r="UPC109" s="921"/>
      <c r="UPD109" s="921"/>
      <c r="UPE109" s="921"/>
      <c r="UPF109" s="921"/>
      <c r="UPG109" s="921"/>
      <c r="UPH109" s="921"/>
      <c r="UPI109" s="921"/>
      <c r="UPJ109" s="921"/>
      <c r="UPK109" s="921"/>
      <c r="UPL109" s="921"/>
      <c r="UPM109" s="921"/>
      <c r="UPN109" s="921"/>
      <c r="UPO109" s="921"/>
      <c r="UPP109" s="921"/>
      <c r="UPQ109" s="921"/>
      <c r="UPR109" s="921"/>
      <c r="UPS109" s="921"/>
      <c r="UPT109" s="921"/>
      <c r="UPU109" s="921"/>
      <c r="UPV109" s="921"/>
      <c r="UPW109" s="921"/>
      <c r="UPX109" s="921"/>
      <c r="UPY109" s="921"/>
      <c r="UPZ109" s="921"/>
      <c r="UQA109" s="921"/>
      <c r="UQB109" s="921"/>
      <c r="UQC109" s="921"/>
      <c r="UQD109" s="921"/>
      <c r="UQE109" s="921"/>
      <c r="UQF109" s="921"/>
      <c r="UQG109" s="921"/>
      <c r="UQH109" s="921"/>
      <c r="UQI109" s="921"/>
      <c r="UQJ109" s="921"/>
      <c r="UQK109" s="921"/>
      <c r="UQL109" s="921"/>
      <c r="UQM109" s="921"/>
      <c r="UQN109" s="921"/>
      <c r="UQO109" s="921"/>
      <c r="UQP109" s="921"/>
      <c r="UQQ109" s="921"/>
      <c r="UQR109" s="921"/>
      <c r="UQS109" s="921"/>
      <c r="UQT109" s="921"/>
      <c r="UQU109" s="921"/>
      <c r="UQV109" s="921"/>
      <c r="UQW109" s="921"/>
      <c r="UQX109" s="921"/>
      <c r="UQY109" s="921"/>
      <c r="UQZ109" s="921"/>
      <c r="URA109" s="921"/>
      <c r="URB109" s="921"/>
      <c r="URC109" s="921"/>
      <c r="URD109" s="921"/>
      <c r="URE109" s="921"/>
      <c r="URF109" s="921"/>
      <c r="URG109" s="921"/>
      <c r="URH109" s="921"/>
      <c r="URI109" s="921"/>
      <c r="URJ109" s="921"/>
      <c r="URK109" s="921"/>
      <c r="URL109" s="921"/>
      <c r="URM109" s="921"/>
      <c r="URN109" s="921"/>
      <c r="URO109" s="921"/>
      <c r="URP109" s="921"/>
      <c r="URQ109" s="921"/>
      <c r="URR109" s="921"/>
      <c r="URS109" s="921"/>
      <c r="URT109" s="921"/>
      <c r="URU109" s="921"/>
      <c r="URV109" s="921"/>
      <c r="URW109" s="921"/>
      <c r="URX109" s="921"/>
      <c r="URY109" s="921"/>
      <c r="URZ109" s="921"/>
      <c r="USA109" s="921"/>
      <c r="USB109" s="921"/>
      <c r="USC109" s="921"/>
      <c r="USD109" s="921"/>
      <c r="USE109" s="921"/>
      <c r="USF109" s="921"/>
      <c r="USG109" s="921"/>
      <c r="USH109" s="921"/>
      <c r="USI109" s="921"/>
      <c r="USJ109" s="921"/>
      <c r="USK109" s="921"/>
      <c r="USL109" s="921"/>
      <c r="USM109" s="921"/>
      <c r="USN109" s="921"/>
      <c r="USO109" s="921"/>
      <c r="USP109" s="921"/>
      <c r="USQ109" s="921"/>
      <c r="USR109" s="921"/>
      <c r="USS109" s="921"/>
      <c r="UST109" s="921"/>
      <c r="USU109" s="921"/>
      <c r="USV109" s="921"/>
      <c r="USW109" s="921"/>
      <c r="USX109" s="921"/>
      <c r="USY109" s="921"/>
      <c r="USZ109" s="921"/>
      <c r="UTA109" s="921"/>
      <c r="UTB109" s="921"/>
      <c r="UTC109" s="921"/>
      <c r="UTD109" s="921"/>
      <c r="UTE109" s="921"/>
      <c r="UTF109" s="921"/>
      <c r="UTG109" s="921"/>
      <c r="UTH109" s="921"/>
      <c r="UTI109" s="921"/>
      <c r="UTJ109" s="921"/>
      <c r="UTK109" s="921"/>
      <c r="UTL109" s="921"/>
      <c r="UTM109" s="921"/>
      <c r="UTN109" s="921"/>
      <c r="UTO109" s="921"/>
      <c r="UTP109" s="921"/>
      <c r="UTQ109" s="921"/>
      <c r="UTR109" s="921"/>
      <c r="UTS109" s="921"/>
      <c r="UTT109" s="921"/>
      <c r="UTU109" s="921"/>
      <c r="UTV109" s="921"/>
      <c r="UTW109" s="921"/>
      <c r="UTX109" s="921"/>
      <c r="UTY109" s="921"/>
      <c r="UTZ109" s="921"/>
      <c r="UUA109" s="921"/>
      <c r="UUB109" s="921"/>
      <c r="UUC109" s="921"/>
      <c r="UUD109" s="921"/>
      <c r="UUE109" s="921"/>
      <c r="UUF109" s="921"/>
      <c r="UUG109" s="921"/>
      <c r="UUH109" s="921"/>
      <c r="UUI109" s="921"/>
      <c r="UUJ109" s="921"/>
      <c r="UUK109" s="921"/>
      <c r="UUL109" s="921"/>
      <c r="UUM109" s="921"/>
      <c r="UUN109" s="921"/>
      <c r="UUO109" s="921"/>
      <c r="UUP109" s="921"/>
      <c r="UUQ109" s="921"/>
      <c r="UUR109" s="921"/>
      <c r="UUS109" s="921"/>
      <c r="UUT109" s="921"/>
      <c r="UUU109" s="921"/>
      <c r="UUV109" s="921"/>
      <c r="UUW109" s="921"/>
      <c r="UUX109" s="921"/>
      <c r="UUY109" s="921"/>
      <c r="UUZ109" s="921"/>
      <c r="UVA109" s="921"/>
      <c r="UVB109" s="921"/>
      <c r="UVC109" s="921"/>
      <c r="UVD109" s="921"/>
      <c r="UVE109" s="921"/>
      <c r="UVF109" s="921"/>
      <c r="UVG109" s="921"/>
      <c r="UVH109" s="921"/>
      <c r="UVI109" s="921"/>
      <c r="UVJ109" s="921"/>
      <c r="UVK109" s="921"/>
      <c r="UVL109" s="921"/>
      <c r="UVM109" s="921"/>
      <c r="UVN109" s="921"/>
      <c r="UVO109" s="921"/>
      <c r="UVP109" s="921"/>
      <c r="UVQ109" s="921"/>
      <c r="UVR109" s="921"/>
      <c r="UVS109" s="921"/>
      <c r="UVT109" s="921"/>
      <c r="UVU109" s="921"/>
      <c r="UVV109" s="921"/>
      <c r="UVW109" s="921"/>
      <c r="UVX109" s="921"/>
      <c r="UVY109" s="921"/>
      <c r="UVZ109" s="921"/>
      <c r="UWA109" s="921"/>
      <c r="UWB109" s="921"/>
      <c r="UWC109" s="921"/>
      <c r="UWD109" s="921"/>
      <c r="UWE109" s="921"/>
      <c r="UWF109" s="921"/>
      <c r="UWG109" s="921"/>
      <c r="UWH109" s="921"/>
      <c r="UWI109" s="921"/>
      <c r="UWJ109" s="921"/>
      <c r="UWK109" s="921"/>
      <c r="UWL109" s="921"/>
      <c r="UWM109" s="921"/>
      <c r="UWN109" s="921"/>
      <c r="UWO109" s="921"/>
      <c r="UWP109" s="921"/>
      <c r="UWQ109" s="921"/>
      <c r="UWR109" s="921"/>
      <c r="UWS109" s="921"/>
      <c r="UWT109" s="921"/>
      <c r="UWU109" s="921"/>
      <c r="UWV109" s="921"/>
      <c r="UWW109" s="921"/>
      <c r="UWX109" s="921"/>
      <c r="UWY109" s="921"/>
      <c r="UWZ109" s="921"/>
      <c r="UXA109" s="921"/>
      <c r="UXB109" s="921"/>
      <c r="UXC109" s="921"/>
      <c r="UXD109" s="921"/>
      <c r="UXE109" s="921"/>
      <c r="UXF109" s="921"/>
      <c r="UXG109" s="921"/>
      <c r="UXH109" s="921"/>
      <c r="UXI109" s="921"/>
      <c r="UXJ109" s="921"/>
      <c r="UXK109" s="921"/>
      <c r="UXL109" s="921"/>
      <c r="UXM109" s="921"/>
      <c r="UXN109" s="921"/>
      <c r="UXO109" s="921"/>
      <c r="UXP109" s="921"/>
      <c r="UXQ109" s="921"/>
      <c r="UXR109" s="921"/>
      <c r="UXS109" s="921"/>
      <c r="UXT109" s="921"/>
      <c r="UXU109" s="921"/>
      <c r="UXV109" s="921"/>
      <c r="UXW109" s="921"/>
      <c r="UXX109" s="921"/>
      <c r="UXY109" s="921"/>
      <c r="UXZ109" s="921"/>
      <c r="UYA109" s="921"/>
      <c r="UYB109" s="921"/>
      <c r="UYC109" s="921"/>
      <c r="UYD109" s="921"/>
      <c r="UYE109" s="921"/>
      <c r="UYF109" s="921"/>
      <c r="UYG109" s="921"/>
      <c r="UYH109" s="921"/>
      <c r="UYI109" s="921"/>
      <c r="UYJ109" s="921"/>
      <c r="UYK109" s="921"/>
      <c r="UYL109" s="921"/>
      <c r="UYM109" s="921"/>
      <c r="UYN109" s="921"/>
      <c r="UYO109" s="921"/>
      <c r="UYP109" s="921"/>
      <c r="UYQ109" s="921"/>
      <c r="UYR109" s="921"/>
      <c r="UYS109" s="921"/>
      <c r="UYT109" s="921"/>
      <c r="UYU109" s="921"/>
      <c r="UYV109" s="921"/>
      <c r="UYW109" s="921"/>
      <c r="UYX109" s="921"/>
      <c r="UYY109" s="921"/>
      <c r="UYZ109" s="921"/>
      <c r="UZA109" s="921"/>
      <c r="UZB109" s="921"/>
      <c r="UZC109" s="921"/>
      <c r="UZD109" s="921"/>
      <c r="UZE109" s="921"/>
      <c r="UZF109" s="921"/>
      <c r="UZG109" s="921"/>
      <c r="UZH109" s="921"/>
      <c r="UZI109" s="921"/>
      <c r="UZJ109" s="921"/>
      <c r="UZK109" s="921"/>
      <c r="UZL109" s="921"/>
      <c r="UZM109" s="921"/>
      <c r="UZN109" s="921"/>
      <c r="UZO109" s="921"/>
      <c r="UZP109" s="921"/>
      <c r="UZQ109" s="921"/>
      <c r="UZR109" s="921"/>
      <c r="UZS109" s="921"/>
      <c r="UZT109" s="921"/>
      <c r="UZU109" s="921"/>
      <c r="UZV109" s="921"/>
      <c r="UZW109" s="921"/>
      <c r="UZX109" s="921"/>
      <c r="UZY109" s="921"/>
      <c r="UZZ109" s="921"/>
      <c r="VAA109" s="921"/>
      <c r="VAB109" s="921"/>
      <c r="VAC109" s="921"/>
      <c r="VAD109" s="921"/>
      <c r="VAE109" s="921"/>
      <c r="VAF109" s="921"/>
      <c r="VAG109" s="921"/>
      <c r="VAH109" s="921"/>
      <c r="VAI109" s="921"/>
      <c r="VAJ109" s="921"/>
      <c r="VAK109" s="921"/>
      <c r="VAL109" s="921"/>
      <c r="VAM109" s="921"/>
      <c r="VAN109" s="921"/>
      <c r="VAO109" s="921"/>
      <c r="VAP109" s="921"/>
      <c r="VAQ109" s="921"/>
      <c r="VAR109" s="921"/>
      <c r="VAS109" s="921"/>
      <c r="VAT109" s="921"/>
      <c r="VAU109" s="921"/>
      <c r="VAV109" s="921"/>
      <c r="VAW109" s="921"/>
      <c r="VAX109" s="921"/>
      <c r="VAY109" s="921"/>
      <c r="VAZ109" s="921"/>
      <c r="VBA109" s="921"/>
      <c r="VBB109" s="921"/>
      <c r="VBC109" s="921"/>
      <c r="VBD109" s="921"/>
      <c r="VBE109" s="921"/>
      <c r="VBF109" s="921"/>
      <c r="VBG109" s="921"/>
      <c r="VBH109" s="921"/>
      <c r="VBI109" s="921"/>
      <c r="VBJ109" s="921"/>
      <c r="VBK109" s="921"/>
      <c r="VBL109" s="921"/>
      <c r="VBM109" s="921"/>
      <c r="VBN109" s="921"/>
      <c r="VBO109" s="921"/>
      <c r="VBP109" s="921"/>
      <c r="VBQ109" s="921"/>
      <c r="VBR109" s="921"/>
      <c r="VBS109" s="921"/>
      <c r="VBT109" s="921"/>
      <c r="VBU109" s="921"/>
      <c r="VBV109" s="921"/>
      <c r="VBW109" s="921"/>
      <c r="VBX109" s="921"/>
      <c r="VBY109" s="921"/>
      <c r="VBZ109" s="921"/>
      <c r="VCA109" s="921"/>
      <c r="VCB109" s="921"/>
      <c r="VCC109" s="921"/>
      <c r="VCD109" s="921"/>
      <c r="VCE109" s="921"/>
      <c r="VCF109" s="921"/>
      <c r="VCG109" s="921"/>
      <c r="VCH109" s="921"/>
      <c r="VCI109" s="921"/>
      <c r="VCJ109" s="921"/>
      <c r="VCK109" s="921"/>
      <c r="VCL109" s="921"/>
      <c r="VCM109" s="921"/>
      <c r="VCN109" s="921"/>
      <c r="VCO109" s="921"/>
      <c r="VCP109" s="921"/>
      <c r="VCQ109" s="921"/>
      <c r="VCR109" s="921"/>
      <c r="VCS109" s="921"/>
      <c r="VCT109" s="921"/>
      <c r="VCU109" s="921"/>
      <c r="VCV109" s="921"/>
      <c r="VCW109" s="921"/>
      <c r="VCX109" s="921"/>
      <c r="VCY109" s="921"/>
      <c r="VCZ109" s="921"/>
      <c r="VDA109" s="921"/>
      <c r="VDB109" s="921"/>
      <c r="VDC109" s="921"/>
      <c r="VDD109" s="921"/>
      <c r="VDE109" s="921"/>
      <c r="VDF109" s="921"/>
      <c r="VDG109" s="921"/>
      <c r="VDH109" s="921"/>
      <c r="VDI109" s="921"/>
      <c r="VDJ109" s="921"/>
      <c r="VDK109" s="921"/>
      <c r="VDL109" s="921"/>
      <c r="VDM109" s="921"/>
      <c r="VDN109" s="921"/>
      <c r="VDO109" s="921"/>
      <c r="VDP109" s="921"/>
      <c r="VDQ109" s="921"/>
      <c r="VDR109" s="921"/>
      <c r="VDS109" s="921"/>
      <c r="VDT109" s="921"/>
      <c r="VDU109" s="921"/>
      <c r="VDV109" s="921"/>
      <c r="VDW109" s="921"/>
      <c r="VDX109" s="921"/>
      <c r="VDY109" s="921"/>
      <c r="VDZ109" s="921"/>
      <c r="VEA109" s="921"/>
      <c r="VEB109" s="921"/>
      <c r="VEC109" s="921"/>
      <c r="VED109" s="921"/>
      <c r="VEE109" s="921"/>
      <c r="VEF109" s="921"/>
      <c r="VEG109" s="921"/>
      <c r="VEH109" s="921"/>
      <c r="VEI109" s="921"/>
      <c r="VEJ109" s="921"/>
      <c r="VEK109" s="921"/>
      <c r="VEL109" s="921"/>
      <c r="VEM109" s="921"/>
      <c r="VEN109" s="921"/>
      <c r="VEO109" s="921"/>
      <c r="VEP109" s="921"/>
      <c r="VEQ109" s="921"/>
      <c r="VER109" s="921"/>
      <c r="VES109" s="921"/>
      <c r="VET109" s="921"/>
      <c r="VEU109" s="921"/>
      <c r="VEV109" s="921"/>
      <c r="VEW109" s="921"/>
      <c r="VEX109" s="921"/>
      <c r="VEY109" s="921"/>
      <c r="VEZ109" s="921"/>
      <c r="VFA109" s="921"/>
      <c r="VFB109" s="921"/>
      <c r="VFC109" s="921"/>
      <c r="VFD109" s="921"/>
      <c r="VFE109" s="921"/>
      <c r="VFF109" s="921"/>
      <c r="VFG109" s="921"/>
      <c r="VFH109" s="921"/>
      <c r="VFI109" s="921"/>
      <c r="VFJ109" s="921"/>
      <c r="VFK109" s="921"/>
      <c r="VFL109" s="921"/>
      <c r="VFM109" s="921"/>
      <c r="VFN109" s="921"/>
      <c r="VFO109" s="921"/>
      <c r="VFP109" s="921"/>
      <c r="VFQ109" s="921"/>
      <c r="VFR109" s="921"/>
      <c r="VFS109" s="921"/>
      <c r="VFT109" s="921"/>
      <c r="VFU109" s="921"/>
      <c r="VFV109" s="921"/>
      <c r="VFW109" s="921"/>
      <c r="VFX109" s="921"/>
      <c r="VFY109" s="921"/>
      <c r="VFZ109" s="921"/>
      <c r="VGA109" s="921"/>
      <c r="VGB109" s="921"/>
      <c r="VGC109" s="921"/>
      <c r="VGD109" s="921"/>
      <c r="VGE109" s="921"/>
      <c r="VGF109" s="921"/>
      <c r="VGG109" s="921"/>
      <c r="VGH109" s="921"/>
      <c r="VGI109" s="921"/>
      <c r="VGJ109" s="921"/>
      <c r="VGK109" s="921"/>
      <c r="VGL109" s="921"/>
      <c r="VGM109" s="921"/>
      <c r="VGN109" s="921"/>
      <c r="VGO109" s="921"/>
      <c r="VGP109" s="921"/>
      <c r="VGQ109" s="921"/>
      <c r="VGR109" s="921"/>
      <c r="VGS109" s="921"/>
      <c r="VGT109" s="921"/>
      <c r="VGU109" s="921"/>
      <c r="VGV109" s="921"/>
      <c r="VGW109" s="921"/>
      <c r="VGX109" s="921"/>
      <c r="VGY109" s="921"/>
      <c r="VGZ109" s="921"/>
      <c r="VHA109" s="921"/>
      <c r="VHB109" s="921"/>
      <c r="VHC109" s="921"/>
      <c r="VHD109" s="921"/>
      <c r="VHE109" s="921"/>
      <c r="VHF109" s="921"/>
      <c r="VHG109" s="921"/>
      <c r="VHH109" s="921"/>
      <c r="VHI109" s="921"/>
      <c r="VHJ109" s="921"/>
      <c r="VHK109" s="921"/>
      <c r="VHL109" s="921"/>
      <c r="VHM109" s="921"/>
      <c r="VHN109" s="921"/>
      <c r="VHO109" s="921"/>
      <c r="VHP109" s="921"/>
      <c r="VHQ109" s="921"/>
      <c r="VHR109" s="921"/>
      <c r="VHS109" s="921"/>
      <c r="VHT109" s="921"/>
      <c r="VHU109" s="921"/>
      <c r="VHV109" s="921"/>
      <c r="VHW109" s="921"/>
      <c r="VHX109" s="921"/>
      <c r="VHY109" s="921"/>
      <c r="VHZ109" s="921"/>
      <c r="VIA109" s="921"/>
      <c r="VIB109" s="921"/>
      <c r="VIC109" s="921"/>
      <c r="VID109" s="921"/>
      <c r="VIE109" s="921"/>
      <c r="VIF109" s="921"/>
      <c r="VIG109" s="921"/>
      <c r="VIH109" s="921"/>
      <c r="VII109" s="921"/>
      <c r="VIJ109" s="921"/>
      <c r="VIK109" s="921"/>
      <c r="VIL109" s="921"/>
      <c r="VIM109" s="921"/>
      <c r="VIN109" s="921"/>
      <c r="VIO109" s="921"/>
      <c r="VIP109" s="921"/>
      <c r="VIQ109" s="921"/>
      <c r="VIR109" s="921"/>
      <c r="VIS109" s="921"/>
      <c r="VIT109" s="921"/>
      <c r="VIU109" s="921"/>
      <c r="VIV109" s="921"/>
      <c r="VIW109" s="921"/>
      <c r="VIX109" s="921"/>
      <c r="VIY109" s="921"/>
      <c r="VIZ109" s="921"/>
      <c r="VJA109" s="921"/>
      <c r="VJB109" s="921"/>
      <c r="VJC109" s="921"/>
      <c r="VJD109" s="921"/>
      <c r="VJE109" s="921"/>
      <c r="VJF109" s="921"/>
      <c r="VJG109" s="921"/>
      <c r="VJH109" s="921"/>
      <c r="VJI109" s="921"/>
      <c r="VJJ109" s="921"/>
      <c r="VJK109" s="921"/>
      <c r="VJL109" s="921"/>
      <c r="VJM109" s="921"/>
      <c r="VJN109" s="921"/>
      <c r="VJO109" s="921"/>
      <c r="VJP109" s="921"/>
      <c r="VJQ109" s="921"/>
      <c r="VJR109" s="921"/>
      <c r="VJS109" s="921"/>
      <c r="VJT109" s="921"/>
      <c r="VJU109" s="921"/>
      <c r="VJV109" s="921"/>
      <c r="VJW109" s="921"/>
      <c r="VJX109" s="921"/>
      <c r="VJY109" s="921"/>
      <c r="VJZ109" s="921"/>
      <c r="VKA109" s="921"/>
      <c r="VKB109" s="921"/>
      <c r="VKC109" s="921"/>
      <c r="VKD109" s="921"/>
      <c r="VKE109" s="921"/>
      <c r="VKF109" s="921"/>
      <c r="VKG109" s="921"/>
      <c r="VKH109" s="921"/>
      <c r="VKI109" s="921"/>
      <c r="VKJ109" s="921"/>
      <c r="VKK109" s="921"/>
      <c r="VKL109" s="921"/>
      <c r="VKM109" s="921"/>
      <c r="VKN109" s="921"/>
      <c r="VKO109" s="921"/>
      <c r="VKP109" s="921"/>
      <c r="VKQ109" s="921"/>
      <c r="VKR109" s="921"/>
      <c r="VKS109" s="921"/>
      <c r="VKT109" s="921"/>
      <c r="VKU109" s="921"/>
      <c r="VKV109" s="921"/>
      <c r="VKW109" s="921"/>
      <c r="VKX109" s="921"/>
      <c r="VKY109" s="921"/>
      <c r="VKZ109" s="921"/>
      <c r="VLA109" s="921"/>
      <c r="VLB109" s="921"/>
      <c r="VLC109" s="921"/>
      <c r="VLD109" s="921"/>
      <c r="VLE109" s="921"/>
      <c r="VLF109" s="921"/>
      <c r="VLG109" s="921"/>
      <c r="VLH109" s="921"/>
      <c r="VLI109" s="921"/>
      <c r="VLJ109" s="921"/>
      <c r="VLK109" s="921"/>
      <c r="VLL109" s="921"/>
      <c r="VLM109" s="921"/>
      <c r="VLN109" s="921"/>
      <c r="VLO109" s="921"/>
      <c r="VLP109" s="921"/>
      <c r="VLQ109" s="921"/>
      <c r="VLR109" s="921"/>
      <c r="VLS109" s="921"/>
      <c r="VLT109" s="921"/>
      <c r="VLU109" s="921"/>
      <c r="VLV109" s="921"/>
      <c r="VLW109" s="921"/>
      <c r="VLX109" s="921"/>
      <c r="VLY109" s="921"/>
      <c r="VLZ109" s="921"/>
      <c r="VMA109" s="921"/>
      <c r="VMB109" s="921"/>
      <c r="VMC109" s="921"/>
      <c r="VMD109" s="921"/>
      <c r="VME109" s="921"/>
      <c r="VMF109" s="921"/>
      <c r="VMG109" s="921"/>
      <c r="VMH109" s="921"/>
      <c r="VMI109" s="921"/>
      <c r="VMJ109" s="921"/>
      <c r="VMK109" s="921"/>
      <c r="VML109" s="921"/>
      <c r="VMM109" s="921"/>
      <c r="VMN109" s="921"/>
      <c r="VMO109" s="921"/>
      <c r="VMP109" s="921"/>
      <c r="VMQ109" s="921"/>
      <c r="VMR109" s="921"/>
      <c r="VMS109" s="921"/>
      <c r="VMT109" s="921"/>
      <c r="VMU109" s="921"/>
      <c r="VMV109" s="921"/>
      <c r="VMW109" s="921"/>
      <c r="VMX109" s="921"/>
      <c r="VMY109" s="921"/>
      <c r="VMZ109" s="921"/>
      <c r="VNA109" s="921"/>
      <c r="VNB109" s="921"/>
      <c r="VNC109" s="921"/>
      <c r="VND109" s="921"/>
      <c r="VNE109" s="921"/>
      <c r="VNF109" s="921"/>
      <c r="VNG109" s="921"/>
      <c r="VNH109" s="921"/>
      <c r="VNI109" s="921"/>
      <c r="VNJ109" s="921"/>
      <c r="VNK109" s="921"/>
      <c r="VNL109" s="921"/>
      <c r="VNM109" s="921"/>
      <c r="VNN109" s="921"/>
      <c r="VNO109" s="921"/>
      <c r="VNP109" s="921"/>
      <c r="VNQ109" s="921"/>
      <c r="VNR109" s="921"/>
      <c r="VNS109" s="921"/>
      <c r="VNT109" s="921"/>
      <c r="VNU109" s="921"/>
      <c r="VNV109" s="921"/>
      <c r="VNW109" s="921"/>
      <c r="VNX109" s="921"/>
      <c r="VNY109" s="921"/>
      <c r="VNZ109" s="921"/>
      <c r="VOA109" s="921"/>
      <c r="VOB109" s="921"/>
      <c r="VOC109" s="921"/>
      <c r="VOD109" s="921"/>
      <c r="VOE109" s="921"/>
      <c r="VOF109" s="921"/>
      <c r="VOG109" s="921"/>
      <c r="VOH109" s="921"/>
      <c r="VOI109" s="921"/>
      <c r="VOJ109" s="921"/>
      <c r="VOK109" s="921"/>
      <c r="VOL109" s="921"/>
      <c r="VOM109" s="921"/>
      <c r="VON109" s="921"/>
      <c r="VOO109" s="921"/>
      <c r="VOP109" s="921"/>
      <c r="VOQ109" s="921"/>
      <c r="VOR109" s="921"/>
      <c r="VOS109" s="921"/>
      <c r="VOT109" s="921"/>
      <c r="VOU109" s="921"/>
      <c r="VOV109" s="921"/>
      <c r="VOW109" s="921"/>
      <c r="VOX109" s="921"/>
      <c r="VOY109" s="921"/>
      <c r="VOZ109" s="921"/>
      <c r="VPA109" s="921"/>
      <c r="VPB109" s="921"/>
      <c r="VPC109" s="921"/>
      <c r="VPD109" s="921"/>
      <c r="VPE109" s="921"/>
      <c r="VPF109" s="921"/>
      <c r="VPG109" s="921"/>
      <c r="VPH109" s="921"/>
      <c r="VPI109" s="921"/>
      <c r="VPJ109" s="921"/>
      <c r="VPK109" s="921"/>
      <c r="VPL109" s="921"/>
      <c r="VPM109" s="921"/>
      <c r="VPN109" s="921"/>
      <c r="VPO109" s="921"/>
      <c r="VPP109" s="921"/>
      <c r="VPQ109" s="921"/>
      <c r="VPR109" s="921"/>
      <c r="VPS109" s="921"/>
      <c r="VPT109" s="921"/>
      <c r="VPU109" s="921"/>
      <c r="VPV109" s="921"/>
      <c r="VPW109" s="921"/>
      <c r="VPX109" s="921"/>
      <c r="VPY109" s="921"/>
      <c r="VPZ109" s="921"/>
      <c r="VQA109" s="921"/>
      <c r="VQB109" s="921"/>
      <c r="VQC109" s="921"/>
      <c r="VQD109" s="921"/>
      <c r="VQE109" s="921"/>
      <c r="VQF109" s="921"/>
      <c r="VQG109" s="921"/>
      <c r="VQH109" s="921"/>
      <c r="VQI109" s="921"/>
      <c r="VQJ109" s="921"/>
      <c r="VQK109" s="921"/>
      <c r="VQL109" s="921"/>
      <c r="VQM109" s="921"/>
      <c r="VQN109" s="921"/>
      <c r="VQO109" s="921"/>
      <c r="VQP109" s="921"/>
      <c r="VQQ109" s="921"/>
      <c r="VQR109" s="921"/>
      <c r="VQS109" s="921"/>
      <c r="VQT109" s="921"/>
      <c r="VQU109" s="921"/>
      <c r="VQV109" s="921"/>
      <c r="VQW109" s="921"/>
      <c r="VQX109" s="921"/>
      <c r="VQY109" s="921"/>
      <c r="VQZ109" s="921"/>
      <c r="VRA109" s="921"/>
      <c r="VRB109" s="921"/>
      <c r="VRC109" s="921"/>
      <c r="VRD109" s="921"/>
      <c r="VRE109" s="921"/>
      <c r="VRF109" s="921"/>
      <c r="VRG109" s="921"/>
      <c r="VRH109" s="921"/>
      <c r="VRI109" s="921"/>
      <c r="VRJ109" s="921"/>
      <c r="VRK109" s="921"/>
      <c r="VRL109" s="921"/>
      <c r="VRM109" s="921"/>
      <c r="VRN109" s="921"/>
      <c r="VRO109" s="921"/>
      <c r="VRP109" s="921"/>
      <c r="VRQ109" s="921"/>
      <c r="VRR109" s="921"/>
      <c r="VRS109" s="921"/>
      <c r="VRT109" s="921"/>
      <c r="VRU109" s="921"/>
      <c r="VRV109" s="921"/>
      <c r="VRW109" s="921"/>
      <c r="VRX109" s="921"/>
      <c r="VRY109" s="921"/>
      <c r="VRZ109" s="921"/>
      <c r="VSA109" s="921"/>
      <c r="VSB109" s="921"/>
      <c r="VSC109" s="921"/>
      <c r="VSD109" s="921"/>
      <c r="VSE109" s="921"/>
      <c r="VSF109" s="921"/>
      <c r="VSG109" s="921"/>
      <c r="VSH109" s="921"/>
      <c r="VSI109" s="921"/>
      <c r="VSJ109" s="921"/>
      <c r="VSK109" s="921"/>
      <c r="VSL109" s="921"/>
      <c r="VSM109" s="921"/>
      <c r="VSN109" s="921"/>
      <c r="VSO109" s="921"/>
      <c r="VSP109" s="921"/>
      <c r="VSQ109" s="921"/>
      <c r="VSR109" s="921"/>
      <c r="VSS109" s="921"/>
      <c r="VST109" s="921"/>
      <c r="VSU109" s="921"/>
      <c r="VSV109" s="921"/>
      <c r="VSW109" s="921"/>
      <c r="VSX109" s="921"/>
      <c r="VSY109" s="921"/>
      <c r="VSZ109" s="921"/>
      <c r="VTA109" s="921"/>
      <c r="VTB109" s="921"/>
      <c r="VTC109" s="921"/>
      <c r="VTD109" s="921"/>
      <c r="VTE109" s="921"/>
      <c r="VTF109" s="921"/>
      <c r="VTG109" s="921"/>
      <c r="VTH109" s="921"/>
      <c r="VTI109" s="921"/>
      <c r="VTJ109" s="921"/>
      <c r="VTK109" s="921"/>
      <c r="VTL109" s="921"/>
      <c r="VTM109" s="921"/>
      <c r="VTN109" s="921"/>
      <c r="VTO109" s="921"/>
      <c r="VTP109" s="921"/>
      <c r="VTQ109" s="921"/>
      <c r="VTR109" s="921"/>
      <c r="VTS109" s="921"/>
      <c r="VTT109" s="921"/>
      <c r="VTU109" s="921"/>
      <c r="VTV109" s="921"/>
      <c r="VTW109" s="921"/>
      <c r="VTX109" s="921"/>
      <c r="VTY109" s="921"/>
      <c r="VTZ109" s="921"/>
      <c r="VUA109" s="921"/>
      <c r="VUB109" s="921"/>
      <c r="VUC109" s="921"/>
      <c r="VUD109" s="921"/>
      <c r="VUE109" s="921"/>
      <c r="VUF109" s="921"/>
      <c r="VUG109" s="921"/>
      <c r="VUH109" s="921"/>
      <c r="VUI109" s="921"/>
      <c r="VUJ109" s="921"/>
      <c r="VUK109" s="921"/>
      <c r="VUL109" s="921"/>
      <c r="VUM109" s="921"/>
      <c r="VUN109" s="921"/>
      <c r="VUO109" s="921"/>
      <c r="VUP109" s="921"/>
      <c r="VUQ109" s="921"/>
      <c r="VUR109" s="921"/>
      <c r="VUS109" s="921"/>
      <c r="VUT109" s="921"/>
      <c r="VUU109" s="921"/>
      <c r="VUV109" s="921"/>
      <c r="VUW109" s="921"/>
      <c r="VUX109" s="921"/>
      <c r="VUY109" s="921"/>
      <c r="VUZ109" s="921"/>
      <c r="VVA109" s="921"/>
      <c r="VVB109" s="921"/>
      <c r="VVC109" s="921"/>
      <c r="VVD109" s="921"/>
      <c r="VVE109" s="921"/>
      <c r="VVF109" s="921"/>
      <c r="VVG109" s="921"/>
      <c r="VVH109" s="921"/>
      <c r="VVI109" s="921"/>
      <c r="VVJ109" s="921"/>
      <c r="VVK109" s="921"/>
      <c r="VVL109" s="921"/>
      <c r="VVM109" s="921"/>
      <c r="VVN109" s="921"/>
      <c r="VVO109" s="921"/>
      <c r="VVP109" s="921"/>
      <c r="VVQ109" s="921"/>
      <c r="VVR109" s="921"/>
      <c r="VVS109" s="921"/>
      <c r="VVT109" s="921"/>
      <c r="VVU109" s="921"/>
      <c r="VVV109" s="921"/>
      <c r="VVW109" s="921"/>
      <c r="VVX109" s="921"/>
      <c r="VVY109" s="921"/>
      <c r="VVZ109" s="921"/>
      <c r="VWA109" s="921"/>
      <c r="VWB109" s="921"/>
      <c r="VWC109" s="921"/>
      <c r="VWD109" s="921"/>
      <c r="VWE109" s="921"/>
      <c r="VWF109" s="921"/>
      <c r="VWG109" s="921"/>
      <c r="VWH109" s="921"/>
      <c r="VWI109" s="921"/>
      <c r="VWJ109" s="921"/>
      <c r="VWK109" s="921"/>
      <c r="VWL109" s="921"/>
      <c r="VWM109" s="921"/>
      <c r="VWN109" s="921"/>
      <c r="VWO109" s="921"/>
      <c r="VWP109" s="921"/>
      <c r="VWQ109" s="921"/>
      <c r="VWR109" s="921"/>
      <c r="VWS109" s="921"/>
      <c r="VWT109" s="921"/>
      <c r="VWU109" s="921"/>
      <c r="VWV109" s="921"/>
      <c r="VWW109" s="921"/>
      <c r="VWX109" s="921"/>
      <c r="VWY109" s="921"/>
      <c r="VWZ109" s="921"/>
      <c r="VXA109" s="921"/>
      <c r="VXB109" s="921"/>
      <c r="VXC109" s="921"/>
      <c r="VXD109" s="921"/>
      <c r="VXE109" s="921"/>
      <c r="VXF109" s="921"/>
      <c r="VXG109" s="921"/>
      <c r="VXH109" s="921"/>
      <c r="VXI109" s="921"/>
      <c r="VXJ109" s="921"/>
      <c r="VXK109" s="921"/>
      <c r="VXL109" s="921"/>
      <c r="VXM109" s="921"/>
      <c r="VXN109" s="921"/>
      <c r="VXO109" s="921"/>
      <c r="VXP109" s="921"/>
      <c r="VXQ109" s="921"/>
      <c r="VXR109" s="921"/>
      <c r="VXS109" s="921"/>
      <c r="VXT109" s="921"/>
      <c r="VXU109" s="921"/>
      <c r="VXV109" s="921"/>
      <c r="VXW109" s="921"/>
      <c r="VXX109" s="921"/>
      <c r="VXY109" s="921"/>
      <c r="VXZ109" s="921"/>
      <c r="VYA109" s="921"/>
      <c r="VYB109" s="921"/>
      <c r="VYC109" s="921"/>
      <c r="VYD109" s="921"/>
      <c r="VYE109" s="921"/>
      <c r="VYF109" s="921"/>
      <c r="VYG109" s="921"/>
      <c r="VYH109" s="921"/>
      <c r="VYI109" s="921"/>
      <c r="VYJ109" s="921"/>
      <c r="VYK109" s="921"/>
      <c r="VYL109" s="921"/>
      <c r="VYM109" s="921"/>
      <c r="VYN109" s="921"/>
      <c r="VYO109" s="921"/>
      <c r="VYP109" s="921"/>
      <c r="VYQ109" s="921"/>
      <c r="VYR109" s="921"/>
      <c r="VYS109" s="921"/>
      <c r="VYT109" s="921"/>
      <c r="VYU109" s="921"/>
      <c r="VYV109" s="921"/>
      <c r="VYW109" s="921"/>
      <c r="VYX109" s="921"/>
      <c r="VYY109" s="921"/>
      <c r="VYZ109" s="921"/>
      <c r="VZA109" s="921"/>
      <c r="VZB109" s="921"/>
      <c r="VZC109" s="921"/>
      <c r="VZD109" s="921"/>
      <c r="VZE109" s="921"/>
      <c r="VZF109" s="921"/>
      <c r="VZG109" s="921"/>
      <c r="VZH109" s="921"/>
      <c r="VZI109" s="921"/>
      <c r="VZJ109" s="921"/>
      <c r="VZK109" s="921"/>
      <c r="VZL109" s="921"/>
      <c r="VZM109" s="921"/>
      <c r="VZN109" s="921"/>
      <c r="VZO109" s="921"/>
      <c r="VZP109" s="921"/>
      <c r="VZQ109" s="921"/>
      <c r="VZR109" s="921"/>
      <c r="VZS109" s="921"/>
      <c r="VZT109" s="921"/>
      <c r="VZU109" s="921"/>
      <c r="VZV109" s="921"/>
      <c r="VZW109" s="921"/>
      <c r="VZX109" s="921"/>
      <c r="VZY109" s="921"/>
      <c r="VZZ109" s="921"/>
      <c r="WAA109" s="921"/>
      <c r="WAB109" s="921"/>
      <c r="WAC109" s="921"/>
      <c r="WAD109" s="921"/>
      <c r="WAE109" s="921"/>
      <c r="WAF109" s="921"/>
      <c r="WAG109" s="921"/>
      <c r="WAH109" s="921"/>
      <c r="WAI109" s="921"/>
      <c r="WAJ109" s="921"/>
      <c r="WAK109" s="921"/>
      <c r="WAL109" s="921"/>
      <c r="WAM109" s="921"/>
      <c r="WAN109" s="921"/>
      <c r="WAO109" s="921"/>
      <c r="WAP109" s="921"/>
      <c r="WAQ109" s="921"/>
      <c r="WAR109" s="921"/>
      <c r="WAS109" s="921"/>
      <c r="WAT109" s="921"/>
      <c r="WAU109" s="921"/>
      <c r="WAV109" s="921"/>
      <c r="WAW109" s="921"/>
      <c r="WAX109" s="921"/>
      <c r="WAY109" s="921"/>
      <c r="WAZ109" s="921"/>
      <c r="WBA109" s="921"/>
      <c r="WBB109" s="921"/>
      <c r="WBC109" s="921"/>
      <c r="WBD109" s="921"/>
      <c r="WBE109" s="921"/>
      <c r="WBF109" s="921"/>
      <c r="WBG109" s="921"/>
      <c r="WBH109" s="921"/>
      <c r="WBI109" s="921"/>
      <c r="WBJ109" s="921"/>
      <c r="WBK109" s="921"/>
      <c r="WBL109" s="921"/>
      <c r="WBM109" s="921"/>
      <c r="WBN109" s="921"/>
      <c r="WBO109" s="921"/>
      <c r="WBP109" s="921"/>
      <c r="WBQ109" s="921"/>
      <c r="WBR109" s="921"/>
      <c r="WBS109" s="921"/>
      <c r="WBT109" s="921"/>
      <c r="WBU109" s="921"/>
      <c r="WBV109" s="921"/>
      <c r="WBW109" s="921"/>
      <c r="WBX109" s="921"/>
      <c r="WBY109" s="921"/>
      <c r="WBZ109" s="921"/>
      <c r="WCA109" s="921"/>
      <c r="WCB109" s="921"/>
      <c r="WCC109" s="921"/>
      <c r="WCD109" s="921"/>
      <c r="WCE109" s="921"/>
      <c r="WCF109" s="921"/>
      <c r="WCG109" s="921"/>
      <c r="WCH109" s="921"/>
      <c r="WCI109" s="921"/>
      <c r="WCJ109" s="921"/>
      <c r="WCK109" s="921"/>
      <c r="WCL109" s="921"/>
      <c r="WCM109" s="921"/>
      <c r="WCN109" s="921"/>
      <c r="WCO109" s="921"/>
      <c r="WCP109" s="921"/>
      <c r="WCQ109" s="921"/>
      <c r="WCR109" s="921"/>
      <c r="WCS109" s="921"/>
      <c r="WCT109" s="921"/>
      <c r="WCU109" s="921"/>
      <c r="WCV109" s="921"/>
      <c r="WCW109" s="921"/>
      <c r="WCX109" s="921"/>
      <c r="WCY109" s="921"/>
      <c r="WCZ109" s="921"/>
      <c r="WDA109" s="921"/>
      <c r="WDB109" s="921"/>
      <c r="WDC109" s="921"/>
      <c r="WDD109" s="921"/>
      <c r="WDE109" s="921"/>
      <c r="WDF109" s="921"/>
      <c r="WDG109" s="921"/>
      <c r="WDH109" s="921"/>
      <c r="WDI109" s="921"/>
      <c r="WDJ109" s="921"/>
      <c r="WDK109" s="921"/>
      <c r="WDL109" s="921"/>
      <c r="WDM109" s="921"/>
      <c r="WDN109" s="921"/>
      <c r="WDO109" s="921"/>
      <c r="WDP109" s="921"/>
      <c r="WDQ109" s="921"/>
      <c r="WDR109" s="921"/>
      <c r="WDS109" s="921"/>
      <c r="WDT109" s="921"/>
      <c r="WDU109" s="921"/>
      <c r="WDV109" s="921"/>
      <c r="WDW109" s="921"/>
      <c r="WDX109" s="921"/>
      <c r="WDY109" s="921"/>
      <c r="WDZ109" s="921"/>
      <c r="WEA109" s="921"/>
      <c r="WEB109" s="921"/>
      <c r="WEC109" s="921"/>
      <c r="WED109" s="921"/>
      <c r="WEE109" s="921"/>
      <c r="WEF109" s="921"/>
      <c r="WEG109" s="921"/>
      <c r="WEH109" s="921"/>
      <c r="WEI109" s="921"/>
      <c r="WEJ109" s="921"/>
      <c r="WEK109" s="921"/>
      <c r="WEL109" s="921"/>
      <c r="WEM109" s="921"/>
      <c r="WEN109" s="921"/>
      <c r="WEO109" s="921"/>
      <c r="WEP109" s="921"/>
      <c r="WEQ109" s="921"/>
      <c r="WER109" s="921"/>
      <c r="WES109" s="921"/>
      <c r="WET109" s="921"/>
      <c r="WEU109" s="921"/>
      <c r="WEV109" s="921"/>
      <c r="WEW109" s="921"/>
      <c r="WEX109" s="921"/>
      <c r="WEY109" s="921"/>
      <c r="WEZ109" s="921"/>
      <c r="WFA109" s="921"/>
      <c r="WFB109" s="921"/>
      <c r="WFC109" s="921"/>
      <c r="WFD109" s="921"/>
      <c r="WFE109" s="921"/>
      <c r="WFF109" s="921"/>
      <c r="WFG109" s="921"/>
      <c r="WFH109" s="921"/>
      <c r="WFI109" s="921"/>
      <c r="WFJ109" s="921"/>
      <c r="WFK109" s="921"/>
      <c r="WFL109" s="921"/>
      <c r="WFM109" s="921"/>
      <c r="WFN109" s="921"/>
      <c r="WFO109" s="921"/>
      <c r="WFP109" s="921"/>
      <c r="WFQ109" s="921"/>
      <c r="WFR109" s="921"/>
      <c r="WFS109" s="921"/>
      <c r="WFT109" s="921"/>
      <c r="WFU109" s="921"/>
      <c r="WFV109" s="921"/>
      <c r="WFW109" s="921"/>
      <c r="WFX109" s="921"/>
      <c r="WFY109" s="921"/>
      <c r="WFZ109" s="921"/>
      <c r="WGA109" s="921"/>
      <c r="WGB109" s="921"/>
      <c r="WGC109" s="921"/>
      <c r="WGD109" s="921"/>
      <c r="WGE109" s="921"/>
      <c r="WGF109" s="921"/>
      <c r="WGG109" s="921"/>
      <c r="WGH109" s="921"/>
      <c r="WGI109" s="921"/>
      <c r="WGJ109" s="921"/>
      <c r="WGK109" s="921"/>
      <c r="WGL109" s="921"/>
      <c r="WGM109" s="921"/>
      <c r="WGN109" s="921"/>
      <c r="WGO109" s="921"/>
      <c r="WGP109" s="921"/>
      <c r="WGQ109" s="921"/>
      <c r="WGR109" s="921"/>
      <c r="WGS109" s="921"/>
      <c r="WGT109" s="921"/>
      <c r="WGU109" s="921"/>
      <c r="WGV109" s="921"/>
      <c r="WGW109" s="921"/>
      <c r="WGX109" s="921"/>
      <c r="WGY109" s="921"/>
      <c r="WGZ109" s="921"/>
      <c r="WHA109" s="921"/>
      <c r="WHB109" s="921"/>
      <c r="WHC109" s="921"/>
      <c r="WHD109" s="921"/>
      <c r="WHE109" s="921"/>
      <c r="WHF109" s="921"/>
      <c r="WHG109" s="921"/>
      <c r="WHH109" s="921"/>
      <c r="WHI109" s="921"/>
      <c r="WHJ109" s="921"/>
      <c r="WHK109" s="921"/>
      <c r="WHL109" s="921"/>
      <c r="WHM109" s="921"/>
      <c r="WHN109" s="921"/>
      <c r="WHO109" s="921"/>
      <c r="WHP109" s="921"/>
      <c r="WHQ109" s="921"/>
      <c r="WHR109" s="921"/>
      <c r="WHS109" s="921"/>
      <c r="WHT109" s="921"/>
      <c r="WHU109" s="921"/>
      <c r="WHV109" s="921"/>
      <c r="WHW109" s="921"/>
      <c r="WHX109" s="921"/>
      <c r="WHY109" s="921"/>
      <c r="WHZ109" s="921"/>
      <c r="WIA109" s="921"/>
      <c r="WIB109" s="921"/>
      <c r="WIC109" s="921"/>
      <c r="WID109" s="921"/>
      <c r="WIE109" s="921"/>
      <c r="WIF109" s="921"/>
      <c r="WIG109" s="921"/>
      <c r="WIH109" s="921"/>
      <c r="WII109" s="921"/>
      <c r="WIJ109" s="921"/>
      <c r="WIK109" s="921"/>
      <c r="WIL109" s="921"/>
      <c r="WIM109" s="921"/>
      <c r="WIN109" s="921"/>
      <c r="WIO109" s="921"/>
      <c r="WIP109" s="921"/>
      <c r="WIQ109" s="921"/>
      <c r="WIR109" s="921"/>
      <c r="WIS109" s="921"/>
      <c r="WIT109" s="921"/>
      <c r="WIU109" s="921"/>
      <c r="WIV109" s="921"/>
      <c r="WIW109" s="921"/>
      <c r="WIX109" s="921"/>
      <c r="WIY109" s="921"/>
      <c r="WIZ109" s="921"/>
      <c r="WJA109" s="921"/>
      <c r="WJB109" s="921"/>
      <c r="WJC109" s="921"/>
      <c r="WJD109" s="921"/>
      <c r="WJE109" s="921"/>
      <c r="WJF109" s="921"/>
      <c r="WJG109" s="921"/>
      <c r="WJH109" s="921"/>
      <c r="WJI109" s="921"/>
      <c r="WJJ109" s="921"/>
      <c r="WJK109" s="921"/>
      <c r="WJL109" s="921"/>
      <c r="WJM109" s="921"/>
      <c r="WJN109" s="921"/>
      <c r="WJO109" s="921"/>
      <c r="WJP109" s="921"/>
      <c r="WJQ109" s="921"/>
      <c r="WJR109" s="921"/>
      <c r="WJS109" s="921"/>
      <c r="WJT109" s="921"/>
      <c r="WJU109" s="921"/>
      <c r="WJV109" s="921"/>
      <c r="WJW109" s="921"/>
      <c r="WJX109" s="921"/>
      <c r="WJY109" s="921"/>
      <c r="WJZ109" s="921"/>
      <c r="WKA109" s="921"/>
      <c r="WKB109" s="921"/>
      <c r="WKC109" s="921"/>
      <c r="WKD109" s="921"/>
      <c r="WKE109" s="921"/>
      <c r="WKF109" s="921"/>
      <c r="WKG109" s="921"/>
      <c r="WKH109" s="921"/>
      <c r="WKI109" s="921"/>
      <c r="WKJ109" s="921"/>
      <c r="WKK109" s="921"/>
      <c r="WKL109" s="921"/>
      <c r="WKM109" s="921"/>
      <c r="WKN109" s="921"/>
      <c r="WKO109" s="921"/>
      <c r="WKP109" s="921"/>
      <c r="WKQ109" s="921"/>
      <c r="WKR109" s="921"/>
      <c r="WKS109" s="921"/>
      <c r="WKT109" s="921"/>
      <c r="WKU109" s="921"/>
      <c r="WKV109" s="921"/>
      <c r="WKW109" s="921"/>
      <c r="WKX109" s="921"/>
      <c r="WKY109" s="921"/>
      <c r="WKZ109" s="921"/>
      <c r="WLA109" s="921"/>
      <c r="WLB109" s="921"/>
      <c r="WLC109" s="921"/>
      <c r="WLD109" s="921"/>
      <c r="WLE109" s="921"/>
      <c r="WLF109" s="921"/>
      <c r="WLG109" s="921"/>
      <c r="WLH109" s="921"/>
      <c r="WLI109" s="921"/>
      <c r="WLJ109" s="921"/>
      <c r="WLK109" s="921"/>
      <c r="WLL109" s="921"/>
      <c r="WLM109" s="921"/>
      <c r="WLN109" s="921"/>
      <c r="WLO109" s="921"/>
      <c r="WLP109" s="921"/>
      <c r="WLQ109" s="921"/>
      <c r="WLR109" s="921"/>
      <c r="WLS109" s="921"/>
      <c r="WLT109" s="921"/>
      <c r="WLU109" s="921"/>
      <c r="WLV109" s="921"/>
      <c r="WLW109" s="921"/>
      <c r="WLX109" s="921"/>
      <c r="WLY109" s="921"/>
      <c r="WLZ109" s="921"/>
      <c r="WMA109" s="921"/>
      <c r="WMB109" s="921"/>
      <c r="WMC109" s="921"/>
      <c r="WMD109" s="921"/>
      <c r="WME109" s="921"/>
      <c r="WMF109" s="921"/>
      <c r="WMG109" s="921"/>
      <c r="WMH109" s="921"/>
      <c r="WMI109" s="921"/>
      <c r="WMJ109" s="921"/>
      <c r="WMK109" s="921"/>
      <c r="WML109" s="921"/>
      <c r="WMM109" s="921"/>
      <c r="WMN109" s="921"/>
      <c r="WMO109" s="921"/>
      <c r="WMP109" s="921"/>
      <c r="WMQ109" s="921"/>
      <c r="WMR109" s="921"/>
      <c r="WMS109" s="921"/>
      <c r="WMT109" s="921"/>
      <c r="WMU109" s="921"/>
      <c r="WMV109" s="921"/>
      <c r="WMW109" s="921"/>
      <c r="WMX109" s="921"/>
      <c r="WMY109" s="921"/>
      <c r="WMZ109" s="921"/>
      <c r="WNA109" s="921"/>
      <c r="WNB109" s="921"/>
      <c r="WNC109" s="921"/>
      <c r="WND109" s="921"/>
      <c r="WNE109" s="921"/>
      <c r="WNF109" s="921"/>
      <c r="WNG109" s="921"/>
      <c r="WNH109" s="921"/>
      <c r="WNI109" s="921"/>
      <c r="WNJ109" s="921"/>
      <c r="WNK109" s="921"/>
      <c r="WNL109" s="921"/>
      <c r="WNM109" s="921"/>
      <c r="WNN109" s="921"/>
      <c r="WNO109" s="921"/>
      <c r="WNP109" s="921"/>
      <c r="WNQ109" s="921"/>
      <c r="WNR109" s="921"/>
      <c r="WNS109" s="921"/>
      <c r="WNT109" s="921"/>
      <c r="WNU109" s="921"/>
      <c r="WNV109" s="921"/>
      <c r="WNW109" s="921"/>
      <c r="WNX109" s="921"/>
      <c r="WNY109" s="921"/>
      <c r="WNZ109" s="921"/>
      <c r="WOA109" s="921"/>
      <c r="WOB109" s="921"/>
      <c r="WOC109" s="921"/>
      <c r="WOD109" s="921"/>
      <c r="WOE109" s="921"/>
      <c r="WOF109" s="921"/>
      <c r="WOG109" s="921"/>
      <c r="WOH109" s="921"/>
      <c r="WOI109" s="921"/>
      <c r="WOJ109" s="921"/>
      <c r="WOK109" s="921"/>
      <c r="WOL109" s="921"/>
      <c r="WOM109" s="921"/>
      <c r="WON109" s="921"/>
      <c r="WOO109" s="921"/>
      <c r="WOP109" s="921"/>
      <c r="WOQ109" s="921"/>
      <c r="WOR109" s="921"/>
      <c r="WOS109" s="921"/>
      <c r="WOT109" s="921"/>
      <c r="WOU109" s="921"/>
      <c r="WOV109" s="921"/>
      <c r="WOW109" s="921"/>
      <c r="WOX109" s="921"/>
      <c r="WOY109" s="921"/>
      <c r="WOZ109" s="921"/>
      <c r="WPA109" s="921"/>
      <c r="WPB109" s="921"/>
      <c r="WPC109" s="921"/>
      <c r="WPD109" s="921"/>
      <c r="WPE109" s="921"/>
      <c r="WPF109" s="921"/>
      <c r="WPG109" s="921"/>
      <c r="WPH109" s="921"/>
      <c r="WPI109" s="921"/>
      <c r="WPJ109" s="921"/>
      <c r="WPK109" s="921"/>
      <c r="WPL109" s="921"/>
      <c r="WPM109" s="921"/>
      <c r="WPN109" s="921"/>
      <c r="WPO109" s="921"/>
      <c r="WPP109" s="921"/>
      <c r="WPQ109" s="921"/>
      <c r="WPR109" s="921"/>
      <c r="WPS109" s="921"/>
      <c r="WPT109" s="921"/>
      <c r="WPU109" s="921"/>
      <c r="WPV109" s="921"/>
      <c r="WPW109" s="921"/>
      <c r="WPX109" s="921"/>
      <c r="WPY109" s="921"/>
      <c r="WPZ109" s="921"/>
      <c r="WQA109" s="921"/>
      <c r="WQB109" s="921"/>
      <c r="WQC109" s="921"/>
      <c r="WQD109" s="921"/>
      <c r="WQE109" s="921"/>
      <c r="WQF109" s="921"/>
      <c r="WQG109" s="921"/>
      <c r="WQH109" s="921"/>
      <c r="WQI109" s="921"/>
      <c r="WQJ109" s="921"/>
      <c r="WQK109" s="921"/>
      <c r="WQL109" s="921"/>
      <c r="WQM109" s="921"/>
      <c r="WQN109" s="921"/>
      <c r="WQO109" s="921"/>
      <c r="WQP109" s="921"/>
      <c r="WQQ109" s="921"/>
      <c r="WQR109" s="921"/>
      <c r="WQS109" s="921"/>
      <c r="WQT109" s="921"/>
      <c r="WQU109" s="921"/>
      <c r="WQV109" s="921"/>
      <c r="WQW109" s="921"/>
      <c r="WQX109" s="921"/>
      <c r="WQY109" s="921"/>
      <c r="WQZ109" s="921"/>
      <c r="WRA109" s="921"/>
      <c r="WRB109" s="921"/>
      <c r="WRC109" s="921"/>
      <c r="WRD109" s="921"/>
      <c r="WRE109" s="921"/>
      <c r="WRF109" s="921"/>
      <c r="WRG109" s="921"/>
      <c r="WRH109" s="921"/>
      <c r="WRI109" s="921"/>
      <c r="WRJ109" s="921"/>
      <c r="WRK109" s="921"/>
      <c r="WRL109" s="921"/>
      <c r="WRM109" s="921"/>
      <c r="WRN109" s="921"/>
      <c r="WRO109" s="921"/>
      <c r="WRP109" s="921"/>
      <c r="WRQ109" s="921"/>
      <c r="WRR109" s="921"/>
      <c r="WRS109" s="921"/>
      <c r="WRT109" s="921"/>
      <c r="WRU109" s="921"/>
      <c r="WRV109" s="921"/>
      <c r="WRW109" s="921"/>
      <c r="WRX109" s="921"/>
      <c r="WRY109" s="921"/>
      <c r="WRZ109" s="921"/>
      <c r="WSA109" s="921"/>
      <c r="WSB109" s="921"/>
      <c r="WSC109" s="921"/>
      <c r="WSD109" s="921"/>
      <c r="WSE109" s="921"/>
      <c r="WSF109" s="921"/>
      <c r="WSG109" s="921"/>
      <c r="WSH109" s="921"/>
      <c r="WSI109" s="921"/>
      <c r="WSJ109" s="921"/>
      <c r="WSK109" s="921"/>
      <c r="WSL109" s="921"/>
      <c r="WSM109" s="921"/>
      <c r="WSN109" s="921"/>
      <c r="WSO109" s="921"/>
      <c r="WSP109" s="921"/>
      <c r="WSQ109" s="921"/>
      <c r="WSR109" s="921"/>
      <c r="WSS109" s="921"/>
      <c r="WST109" s="921"/>
      <c r="WSU109" s="921"/>
      <c r="WSV109" s="921"/>
      <c r="WSW109" s="921"/>
      <c r="WSX109" s="921"/>
      <c r="WSY109" s="921"/>
      <c r="WSZ109" s="921"/>
      <c r="WTA109" s="921"/>
      <c r="WTB109" s="921"/>
      <c r="WTC109" s="921"/>
      <c r="WTD109" s="921"/>
      <c r="WTE109" s="921"/>
      <c r="WTF109" s="921"/>
      <c r="WTG109" s="921"/>
      <c r="WTH109" s="921"/>
      <c r="WTI109" s="921"/>
      <c r="WTJ109" s="921"/>
      <c r="WTK109" s="921"/>
      <c r="WTL109" s="921"/>
      <c r="WTM109" s="921"/>
      <c r="WTN109" s="921"/>
      <c r="WTO109" s="921"/>
      <c r="WTP109" s="921"/>
      <c r="WTQ109" s="921"/>
      <c r="WTR109" s="921"/>
      <c r="WTS109" s="921"/>
      <c r="WTT109" s="921"/>
      <c r="WTU109" s="921"/>
      <c r="WTV109" s="921"/>
      <c r="WTW109" s="921"/>
      <c r="WTX109" s="921"/>
      <c r="WTY109" s="921"/>
      <c r="WTZ109" s="921"/>
      <c r="WUA109" s="921"/>
      <c r="WUB109" s="921"/>
      <c r="WUC109" s="921"/>
      <c r="WUD109" s="921"/>
      <c r="WUE109" s="921"/>
      <c r="WUF109" s="921"/>
      <c r="WUG109" s="921"/>
      <c r="WUH109" s="921"/>
      <c r="WUI109" s="921"/>
      <c r="WUJ109" s="921"/>
      <c r="WUK109" s="921"/>
      <c r="WUL109" s="921"/>
      <c r="WUM109" s="921"/>
      <c r="WUN109" s="921"/>
      <c r="WUO109" s="921"/>
      <c r="WUP109" s="921"/>
      <c r="WUQ109" s="921"/>
      <c r="WUR109" s="921"/>
      <c r="WUS109" s="921"/>
      <c r="WUT109" s="921"/>
      <c r="WUU109" s="921"/>
      <c r="WUV109" s="921"/>
      <c r="WUW109" s="921"/>
      <c r="WUX109" s="921"/>
      <c r="WUY109" s="921"/>
      <c r="WUZ109" s="921"/>
      <c r="WVA109" s="921"/>
      <c r="WVB109" s="921"/>
      <c r="WVC109" s="921"/>
      <c r="WVD109" s="921"/>
      <c r="WVE109" s="921"/>
      <c r="WVF109" s="921"/>
      <c r="WVG109" s="921"/>
      <c r="WVH109" s="921"/>
      <c r="WVI109" s="921"/>
      <c r="WVJ109" s="921"/>
      <c r="WVK109" s="921"/>
      <c r="WVL109" s="921"/>
      <c r="WVM109" s="921"/>
      <c r="WVN109" s="921"/>
      <c r="WVO109" s="921"/>
      <c r="WVP109" s="921"/>
      <c r="WVQ109" s="921"/>
      <c r="WVR109" s="921"/>
      <c r="WVS109" s="921"/>
      <c r="WVT109" s="921"/>
      <c r="WVU109" s="921"/>
      <c r="WVV109" s="921"/>
      <c r="WVW109" s="921"/>
      <c r="WVX109" s="921"/>
      <c r="WVY109" s="921"/>
      <c r="WVZ109" s="921"/>
      <c r="WWA109" s="921"/>
      <c r="WWB109" s="921"/>
      <c r="WWC109" s="921"/>
    </row>
    <row r="110" spans="1:16149" s="908" customFormat="1" ht="24.95" customHeight="1">
      <c r="A110" s="899" t="s">
        <v>1725</v>
      </c>
      <c r="B110" s="909" t="s">
        <v>2214</v>
      </c>
      <c r="C110" s="909" t="s">
        <v>1737</v>
      </c>
      <c r="D110" s="910" t="s">
        <v>2215</v>
      </c>
      <c r="E110" s="910">
        <v>34704</v>
      </c>
      <c r="F110" s="915">
        <f t="shared" ca="1" si="16"/>
        <v>25.105725755327249</v>
      </c>
      <c r="G110" s="916">
        <f t="shared" si="12"/>
        <v>44150</v>
      </c>
      <c r="H110" s="917">
        <v>47552</v>
      </c>
      <c r="I110" s="741"/>
      <c r="J110" s="741"/>
      <c r="K110" s="922">
        <v>4</v>
      </c>
      <c r="L110" s="443">
        <f t="shared" si="13"/>
        <v>15</v>
      </c>
      <c r="M110" s="443">
        <f t="shared" si="13"/>
        <v>15</v>
      </c>
      <c r="N110" s="902"/>
      <c r="O110" s="902"/>
      <c r="P110" s="903">
        <f t="shared" si="17"/>
        <v>68749.778112</v>
      </c>
      <c r="Q110" s="443">
        <f t="shared" si="14"/>
        <v>24</v>
      </c>
      <c r="R110" s="904"/>
      <c r="S110" s="904"/>
      <c r="T110" s="904">
        <f t="shared" ref="T110:T111" si="19">+$R$16+4*1.5</f>
        <v>26</v>
      </c>
      <c r="U110" s="903">
        <f t="shared" si="15"/>
        <v>1236352</v>
      </c>
      <c r="V110" s="918"/>
      <c r="W110" s="919"/>
      <c r="X110" s="920"/>
      <c r="Y110" s="921"/>
      <c r="Z110" s="921"/>
      <c r="AA110" s="921"/>
      <c r="AB110" s="921"/>
      <c r="AC110" s="921"/>
      <c r="AD110" s="921"/>
      <c r="AE110" s="921"/>
      <c r="AF110" s="921"/>
      <c r="AG110" s="921"/>
      <c r="AH110" s="921"/>
      <c r="AI110" s="921"/>
      <c r="AJ110" s="921"/>
      <c r="AK110" s="921"/>
      <c r="AL110" s="921"/>
      <c r="AM110" s="921"/>
      <c r="AN110" s="921"/>
      <c r="AO110" s="921"/>
      <c r="AP110" s="921"/>
      <c r="AQ110" s="921"/>
      <c r="AR110" s="921"/>
      <c r="AS110" s="921"/>
      <c r="AT110" s="921"/>
      <c r="AU110" s="921"/>
      <c r="AV110" s="921"/>
      <c r="AW110" s="921"/>
      <c r="AX110" s="921"/>
      <c r="AY110" s="921"/>
      <c r="AZ110" s="921"/>
      <c r="BA110" s="921"/>
      <c r="BB110" s="921"/>
      <c r="BC110" s="921"/>
      <c r="BD110" s="921"/>
      <c r="BE110" s="921"/>
      <c r="BF110" s="921"/>
      <c r="BG110" s="921"/>
      <c r="BH110" s="921"/>
      <c r="BI110" s="921"/>
      <c r="BJ110" s="921"/>
      <c r="BK110" s="921"/>
      <c r="BL110" s="921"/>
      <c r="BM110" s="921"/>
      <c r="BN110" s="921"/>
      <c r="BO110" s="921"/>
      <c r="BP110" s="921"/>
      <c r="BQ110" s="921"/>
      <c r="BR110" s="921"/>
      <c r="BS110" s="921"/>
      <c r="BT110" s="921"/>
      <c r="BU110" s="921"/>
      <c r="BV110" s="921"/>
      <c r="BW110" s="921"/>
      <c r="BX110" s="921"/>
      <c r="BY110" s="921"/>
      <c r="BZ110" s="921"/>
      <c r="CA110" s="921"/>
      <c r="CB110" s="921"/>
      <c r="CC110" s="921"/>
      <c r="CD110" s="921"/>
      <c r="CE110" s="921"/>
      <c r="CF110" s="921"/>
      <c r="CG110" s="921"/>
      <c r="CH110" s="921"/>
      <c r="CI110" s="921"/>
      <c r="CJ110" s="921"/>
      <c r="CK110" s="921"/>
      <c r="CL110" s="921"/>
      <c r="CM110" s="921"/>
      <c r="CN110" s="921"/>
      <c r="CO110" s="921"/>
      <c r="CP110" s="921"/>
      <c r="CQ110" s="921"/>
      <c r="CR110" s="921"/>
      <c r="CS110" s="921"/>
      <c r="CT110" s="921"/>
      <c r="CU110" s="921"/>
      <c r="CV110" s="921"/>
      <c r="CW110" s="921"/>
      <c r="CX110" s="921"/>
      <c r="CY110" s="921"/>
      <c r="CZ110" s="921"/>
      <c r="DA110" s="921"/>
      <c r="DB110" s="921"/>
      <c r="DC110" s="921"/>
      <c r="DD110" s="921"/>
      <c r="DE110" s="921"/>
      <c r="DF110" s="921"/>
      <c r="DG110" s="921"/>
      <c r="DH110" s="921"/>
      <c r="DI110" s="921"/>
      <c r="DJ110" s="921"/>
      <c r="DK110" s="921"/>
      <c r="DL110" s="921"/>
      <c r="DM110" s="921"/>
      <c r="DN110" s="921"/>
      <c r="DO110" s="921"/>
      <c r="DP110" s="921"/>
      <c r="DQ110" s="921"/>
      <c r="DR110" s="921"/>
      <c r="DS110" s="921"/>
      <c r="DT110" s="921"/>
      <c r="DU110" s="921"/>
      <c r="DV110" s="921"/>
      <c r="DW110" s="921"/>
      <c r="DX110" s="921"/>
      <c r="DY110" s="921"/>
      <c r="DZ110" s="921"/>
      <c r="EA110" s="921"/>
      <c r="EB110" s="921"/>
      <c r="EC110" s="921"/>
      <c r="ED110" s="921"/>
      <c r="EE110" s="921"/>
      <c r="EF110" s="921"/>
      <c r="EG110" s="921"/>
      <c r="EH110" s="921"/>
      <c r="EI110" s="921"/>
      <c r="EJ110" s="921"/>
      <c r="EK110" s="921"/>
      <c r="EL110" s="921"/>
      <c r="EM110" s="921"/>
      <c r="EN110" s="921"/>
      <c r="EO110" s="921"/>
      <c r="EP110" s="921"/>
      <c r="EQ110" s="921"/>
      <c r="ER110" s="921"/>
      <c r="ES110" s="921"/>
      <c r="ET110" s="921"/>
      <c r="EU110" s="921"/>
      <c r="EV110" s="921"/>
      <c r="EW110" s="921"/>
      <c r="EX110" s="921"/>
      <c r="EY110" s="921"/>
      <c r="EZ110" s="921"/>
      <c r="FA110" s="921"/>
      <c r="FB110" s="921"/>
      <c r="FC110" s="921"/>
      <c r="FD110" s="921"/>
      <c r="FE110" s="921"/>
      <c r="FF110" s="921"/>
      <c r="FG110" s="921"/>
      <c r="FH110" s="921"/>
      <c r="FI110" s="921"/>
      <c r="FJ110" s="921"/>
      <c r="FK110" s="921"/>
      <c r="FL110" s="921"/>
      <c r="FM110" s="921"/>
      <c r="FN110" s="921"/>
      <c r="FO110" s="921"/>
      <c r="FP110" s="921"/>
      <c r="FQ110" s="921"/>
      <c r="FR110" s="921"/>
      <c r="FS110" s="921"/>
      <c r="FT110" s="921"/>
      <c r="FU110" s="921"/>
      <c r="FV110" s="921"/>
      <c r="FW110" s="921"/>
      <c r="FX110" s="921"/>
      <c r="FY110" s="921"/>
      <c r="FZ110" s="921"/>
      <c r="GA110" s="921"/>
      <c r="GB110" s="921"/>
      <c r="GC110" s="921"/>
      <c r="GD110" s="921"/>
      <c r="GE110" s="921"/>
      <c r="GF110" s="921"/>
      <c r="GG110" s="921"/>
      <c r="GH110" s="921"/>
      <c r="GI110" s="921"/>
      <c r="GJ110" s="921"/>
      <c r="GK110" s="921"/>
      <c r="GL110" s="921"/>
      <c r="GM110" s="921"/>
      <c r="GN110" s="921"/>
      <c r="GO110" s="921"/>
      <c r="GP110" s="921"/>
      <c r="GQ110" s="921"/>
      <c r="GR110" s="921"/>
      <c r="GS110" s="921"/>
      <c r="GT110" s="921"/>
      <c r="GU110" s="921"/>
      <c r="GV110" s="921"/>
      <c r="GW110" s="921"/>
      <c r="GX110" s="921"/>
      <c r="GY110" s="921"/>
      <c r="GZ110" s="921"/>
      <c r="HA110" s="921"/>
      <c r="HB110" s="921"/>
      <c r="HC110" s="921"/>
      <c r="HD110" s="921"/>
      <c r="HE110" s="921"/>
      <c r="HF110" s="921"/>
      <c r="HG110" s="921"/>
      <c r="HH110" s="921"/>
      <c r="HI110" s="921"/>
      <c r="HJ110" s="921"/>
      <c r="HK110" s="921"/>
      <c r="HL110" s="921"/>
      <c r="HM110" s="921"/>
      <c r="HN110" s="921"/>
      <c r="HO110" s="921"/>
      <c r="HP110" s="921"/>
      <c r="HQ110" s="921"/>
      <c r="HR110" s="921"/>
      <c r="HS110" s="921"/>
      <c r="HT110" s="921"/>
      <c r="HU110" s="921"/>
      <c r="HV110" s="921"/>
      <c r="HW110" s="921"/>
      <c r="HX110" s="921"/>
      <c r="HY110" s="921"/>
      <c r="HZ110" s="921"/>
      <c r="IA110" s="921"/>
      <c r="IB110" s="921"/>
      <c r="IC110" s="921"/>
      <c r="ID110" s="921"/>
      <c r="IE110" s="921"/>
      <c r="IF110" s="921"/>
      <c r="IG110" s="921"/>
      <c r="IH110" s="921"/>
      <c r="II110" s="921"/>
      <c r="IJ110" s="921"/>
      <c r="IK110" s="921"/>
      <c r="IL110" s="921"/>
      <c r="IM110" s="921"/>
      <c r="IN110" s="921"/>
      <c r="IO110" s="921"/>
      <c r="IP110" s="921"/>
      <c r="IQ110" s="921"/>
      <c r="IR110" s="921"/>
      <c r="IS110" s="921"/>
      <c r="IT110" s="921"/>
      <c r="IU110" s="921"/>
      <c r="IV110" s="921"/>
      <c r="IW110" s="921"/>
      <c r="IX110" s="921"/>
      <c r="IY110" s="921"/>
      <c r="IZ110" s="921"/>
      <c r="JA110" s="921"/>
      <c r="JB110" s="921"/>
      <c r="JC110" s="921"/>
      <c r="JD110" s="921"/>
      <c r="JE110" s="921"/>
      <c r="JF110" s="921"/>
      <c r="JG110" s="921"/>
      <c r="JH110" s="921"/>
      <c r="JI110" s="921"/>
      <c r="JJ110" s="921"/>
      <c r="JK110" s="921"/>
      <c r="JL110" s="921"/>
      <c r="JM110" s="921"/>
      <c r="JN110" s="921"/>
      <c r="JO110" s="921"/>
      <c r="JP110" s="921"/>
      <c r="JQ110" s="921"/>
      <c r="JR110" s="921"/>
      <c r="JS110" s="921"/>
      <c r="JT110" s="921"/>
      <c r="JU110" s="921"/>
      <c r="JV110" s="921"/>
      <c r="JW110" s="921"/>
      <c r="JX110" s="921"/>
      <c r="JY110" s="921"/>
      <c r="JZ110" s="921"/>
      <c r="KA110" s="921"/>
      <c r="KB110" s="921"/>
      <c r="KC110" s="921"/>
      <c r="KD110" s="921"/>
      <c r="KE110" s="921"/>
      <c r="KF110" s="921"/>
      <c r="KG110" s="921"/>
      <c r="KH110" s="921"/>
      <c r="KI110" s="921"/>
      <c r="KJ110" s="921"/>
      <c r="KK110" s="921"/>
      <c r="KL110" s="921"/>
      <c r="KM110" s="921"/>
      <c r="KN110" s="921"/>
      <c r="KO110" s="921"/>
      <c r="KP110" s="921"/>
      <c r="KQ110" s="921"/>
      <c r="KR110" s="921"/>
      <c r="KS110" s="921"/>
      <c r="KT110" s="921"/>
      <c r="KU110" s="921"/>
      <c r="KV110" s="921"/>
      <c r="KW110" s="921"/>
      <c r="KX110" s="921"/>
      <c r="KY110" s="921"/>
      <c r="KZ110" s="921"/>
      <c r="LA110" s="921"/>
      <c r="LB110" s="921"/>
      <c r="LC110" s="921"/>
      <c r="LD110" s="921"/>
      <c r="LE110" s="921"/>
      <c r="LF110" s="921"/>
      <c r="LG110" s="921"/>
      <c r="LH110" s="921"/>
      <c r="LI110" s="921"/>
      <c r="LJ110" s="921"/>
      <c r="LK110" s="921"/>
      <c r="LL110" s="921"/>
      <c r="LM110" s="921"/>
      <c r="LN110" s="921"/>
      <c r="LO110" s="921"/>
      <c r="LP110" s="921"/>
      <c r="LQ110" s="921"/>
      <c r="LR110" s="921"/>
      <c r="LS110" s="921"/>
      <c r="LT110" s="921"/>
      <c r="LU110" s="921"/>
      <c r="LV110" s="921"/>
      <c r="LW110" s="921"/>
      <c r="LX110" s="921"/>
      <c r="LY110" s="921"/>
      <c r="LZ110" s="921"/>
      <c r="MA110" s="921"/>
      <c r="MB110" s="921"/>
      <c r="MC110" s="921"/>
      <c r="MD110" s="921"/>
      <c r="ME110" s="921"/>
      <c r="MF110" s="921"/>
      <c r="MG110" s="921"/>
      <c r="MH110" s="921"/>
      <c r="MI110" s="921"/>
      <c r="MJ110" s="921"/>
      <c r="MK110" s="921"/>
      <c r="ML110" s="921"/>
      <c r="MM110" s="921"/>
      <c r="MN110" s="921"/>
      <c r="MO110" s="921"/>
      <c r="MP110" s="921"/>
      <c r="MQ110" s="921"/>
      <c r="MR110" s="921"/>
      <c r="MS110" s="921"/>
      <c r="MT110" s="921"/>
      <c r="MU110" s="921"/>
      <c r="MV110" s="921"/>
      <c r="MW110" s="921"/>
      <c r="MX110" s="921"/>
      <c r="MY110" s="921"/>
      <c r="MZ110" s="921"/>
      <c r="NA110" s="921"/>
      <c r="NB110" s="921"/>
      <c r="NC110" s="921"/>
      <c r="ND110" s="921"/>
      <c r="NE110" s="921"/>
      <c r="NF110" s="921"/>
      <c r="NG110" s="921"/>
      <c r="NH110" s="921"/>
      <c r="NI110" s="921"/>
      <c r="NJ110" s="921"/>
      <c r="NK110" s="921"/>
      <c r="NL110" s="921"/>
      <c r="NM110" s="921"/>
      <c r="NN110" s="921"/>
      <c r="NO110" s="921"/>
      <c r="NP110" s="921"/>
      <c r="NQ110" s="921"/>
      <c r="NR110" s="921"/>
      <c r="NS110" s="921"/>
      <c r="NT110" s="921"/>
      <c r="NU110" s="921"/>
      <c r="NV110" s="921"/>
      <c r="NW110" s="921"/>
      <c r="NX110" s="921"/>
      <c r="NY110" s="921"/>
      <c r="NZ110" s="921"/>
      <c r="OA110" s="921"/>
      <c r="OB110" s="921"/>
      <c r="OC110" s="921"/>
      <c r="OD110" s="921"/>
      <c r="OE110" s="921"/>
      <c r="OF110" s="921"/>
      <c r="OG110" s="921"/>
      <c r="OH110" s="921"/>
      <c r="OI110" s="921"/>
      <c r="OJ110" s="921"/>
      <c r="OK110" s="921"/>
      <c r="OL110" s="921"/>
      <c r="OM110" s="921"/>
      <c r="ON110" s="921"/>
      <c r="OO110" s="921"/>
      <c r="OP110" s="921"/>
      <c r="OQ110" s="921"/>
      <c r="OR110" s="921"/>
      <c r="OS110" s="921"/>
      <c r="OT110" s="921"/>
      <c r="OU110" s="921"/>
      <c r="OV110" s="921"/>
      <c r="OW110" s="921"/>
      <c r="OX110" s="921"/>
      <c r="OY110" s="921"/>
      <c r="OZ110" s="921"/>
      <c r="PA110" s="921"/>
      <c r="PB110" s="921"/>
      <c r="PC110" s="921"/>
      <c r="PD110" s="921"/>
      <c r="PE110" s="921"/>
      <c r="PF110" s="921"/>
      <c r="PG110" s="921"/>
      <c r="PH110" s="921"/>
      <c r="PI110" s="921"/>
      <c r="PJ110" s="921"/>
      <c r="PK110" s="921"/>
      <c r="PL110" s="921"/>
      <c r="PM110" s="921"/>
      <c r="PN110" s="921"/>
      <c r="PO110" s="921"/>
      <c r="PP110" s="921"/>
      <c r="PQ110" s="921"/>
      <c r="PR110" s="921"/>
      <c r="PS110" s="921"/>
      <c r="PT110" s="921"/>
      <c r="PU110" s="921"/>
      <c r="PV110" s="921"/>
      <c r="PW110" s="921"/>
      <c r="PX110" s="921"/>
      <c r="PY110" s="921"/>
      <c r="PZ110" s="921"/>
      <c r="QA110" s="921"/>
      <c r="QB110" s="921"/>
      <c r="QC110" s="921"/>
      <c r="QD110" s="921"/>
      <c r="QE110" s="921"/>
      <c r="QF110" s="921"/>
      <c r="QG110" s="921"/>
      <c r="QH110" s="921"/>
      <c r="QI110" s="921"/>
      <c r="QJ110" s="921"/>
      <c r="QK110" s="921"/>
      <c r="QL110" s="921"/>
      <c r="QM110" s="921"/>
      <c r="QN110" s="921"/>
      <c r="QO110" s="921"/>
      <c r="QP110" s="921"/>
      <c r="QQ110" s="921"/>
      <c r="QR110" s="921"/>
      <c r="QS110" s="921"/>
      <c r="QT110" s="921"/>
      <c r="QU110" s="921"/>
      <c r="QV110" s="921"/>
      <c r="QW110" s="921"/>
      <c r="QX110" s="921"/>
      <c r="QY110" s="921"/>
      <c r="QZ110" s="921"/>
      <c r="RA110" s="921"/>
      <c r="RB110" s="921"/>
      <c r="RC110" s="921"/>
      <c r="RD110" s="921"/>
      <c r="RE110" s="921"/>
      <c r="RF110" s="921"/>
      <c r="RG110" s="921"/>
      <c r="RH110" s="921"/>
      <c r="RI110" s="921"/>
      <c r="RJ110" s="921"/>
      <c r="RK110" s="921"/>
      <c r="RL110" s="921"/>
      <c r="RM110" s="921"/>
      <c r="RN110" s="921"/>
      <c r="RO110" s="921"/>
      <c r="RP110" s="921"/>
      <c r="RQ110" s="921"/>
      <c r="RR110" s="921"/>
      <c r="RS110" s="921"/>
      <c r="RT110" s="921"/>
      <c r="RU110" s="921"/>
      <c r="RV110" s="921"/>
      <c r="RW110" s="921"/>
      <c r="RX110" s="921"/>
      <c r="RY110" s="921"/>
      <c r="RZ110" s="921"/>
      <c r="SA110" s="921"/>
      <c r="SB110" s="921"/>
      <c r="SC110" s="921"/>
      <c r="SD110" s="921"/>
      <c r="SE110" s="921"/>
      <c r="SF110" s="921"/>
      <c r="SG110" s="921"/>
      <c r="SH110" s="921"/>
      <c r="SI110" s="921"/>
      <c r="SJ110" s="921"/>
      <c r="SK110" s="921"/>
      <c r="SL110" s="921"/>
      <c r="SM110" s="921"/>
      <c r="SN110" s="921"/>
      <c r="SO110" s="921"/>
      <c r="SP110" s="921"/>
      <c r="SQ110" s="921"/>
      <c r="SR110" s="921"/>
      <c r="SS110" s="921"/>
      <c r="ST110" s="921"/>
      <c r="SU110" s="921"/>
      <c r="SV110" s="921"/>
      <c r="SW110" s="921"/>
      <c r="SX110" s="921"/>
      <c r="SY110" s="921"/>
      <c r="SZ110" s="921"/>
      <c r="TA110" s="921"/>
      <c r="TB110" s="921"/>
      <c r="TC110" s="921"/>
      <c r="TD110" s="921"/>
      <c r="TE110" s="921"/>
      <c r="TF110" s="921"/>
      <c r="TG110" s="921"/>
      <c r="TH110" s="921"/>
      <c r="TI110" s="921"/>
      <c r="TJ110" s="921"/>
      <c r="TK110" s="921"/>
      <c r="TL110" s="921"/>
      <c r="TM110" s="921"/>
      <c r="TN110" s="921"/>
      <c r="TO110" s="921"/>
      <c r="TP110" s="921"/>
      <c r="TQ110" s="921"/>
      <c r="TR110" s="921"/>
      <c r="TS110" s="921"/>
      <c r="TT110" s="921"/>
      <c r="TU110" s="921"/>
      <c r="TV110" s="921"/>
      <c r="TW110" s="921"/>
      <c r="TX110" s="921"/>
      <c r="TY110" s="921"/>
      <c r="TZ110" s="921"/>
      <c r="UA110" s="921"/>
      <c r="UB110" s="921"/>
      <c r="UC110" s="921"/>
      <c r="UD110" s="921"/>
      <c r="UE110" s="921"/>
      <c r="UF110" s="921"/>
      <c r="UG110" s="921"/>
      <c r="UH110" s="921"/>
      <c r="UI110" s="921"/>
      <c r="UJ110" s="921"/>
      <c r="UK110" s="921"/>
      <c r="UL110" s="921"/>
      <c r="UM110" s="921"/>
      <c r="UN110" s="921"/>
      <c r="UO110" s="921"/>
      <c r="UP110" s="921"/>
      <c r="UQ110" s="921"/>
      <c r="UR110" s="921"/>
      <c r="US110" s="921"/>
      <c r="UT110" s="921"/>
      <c r="UU110" s="921"/>
      <c r="UV110" s="921"/>
      <c r="UW110" s="921"/>
      <c r="UX110" s="921"/>
      <c r="UY110" s="921"/>
      <c r="UZ110" s="921"/>
      <c r="VA110" s="921"/>
      <c r="VB110" s="921"/>
      <c r="VC110" s="921"/>
      <c r="VD110" s="921"/>
      <c r="VE110" s="921"/>
      <c r="VF110" s="921"/>
      <c r="VG110" s="921"/>
      <c r="VH110" s="921"/>
      <c r="VI110" s="921"/>
      <c r="VJ110" s="921"/>
      <c r="VK110" s="921"/>
      <c r="VL110" s="921"/>
      <c r="VM110" s="921"/>
      <c r="VN110" s="921"/>
      <c r="VO110" s="921"/>
      <c r="VP110" s="921"/>
      <c r="VQ110" s="921"/>
      <c r="VR110" s="921"/>
      <c r="VS110" s="921"/>
      <c r="VT110" s="921"/>
      <c r="VU110" s="921"/>
      <c r="VV110" s="921"/>
      <c r="VW110" s="921"/>
      <c r="VX110" s="921"/>
      <c r="VY110" s="921"/>
      <c r="VZ110" s="921"/>
      <c r="WA110" s="921"/>
      <c r="WB110" s="921"/>
      <c r="WC110" s="921"/>
      <c r="WD110" s="921"/>
      <c r="WE110" s="921"/>
      <c r="WF110" s="921"/>
      <c r="WG110" s="921"/>
      <c r="WH110" s="921"/>
      <c r="WI110" s="921"/>
      <c r="WJ110" s="921"/>
      <c r="WK110" s="921"/>
      <c r="WL110" s="921"/>
      <c r="WM110" s="921"/>
      <c r="WN110" s="921"/>
      <c r="WO110" s="921"/>
      <c r="WP110" s="921"/>
      <c r="WQ110" s="921"/>
      <c r="WR110" s="921"/>
      <c r="WS110" s="921"/>
      <c r="WT110" s="921"/>
      <c r="WU110" s="921"/>
      <c r="WV110" s="921"/>
      <c r="WW110" s="921"/>
      <c r="WX110" s="921"/>
      <c r="WY110" s="921"/>
      <c r="WZ110" s="921"/>
      <c r="XA110" s="921"/>
      <c r="XB110" s="921"/>
      <c r="XC110" s="921"/>
      <c r="XD110" s="921"/>
      <c r="XE110" s="921"/>
      <c r="XF110" s="921"/>
      <c r="XG110" s="921"/>
      <c r="XH110" s="921"/>
      <c r="XI110" s="921"/>
      <c r="XJ110" s="921"/>
      <c r="XK110" s="921"/>
      <c r="XL110" s="921"/>
      <c r="XM110" s="921"/>
      <c r="XN110" s="921"/>
      <c r="XO110" s="921"/>
      <c r="XP110" s="921"/>
      <c r="XQ110" s="921"/>
      <c r="XR110" s="921"/>
      <c r="XS110" s="921"/>
      <c r="XT110" s="921"/>
      <c r="XU110" s="921"/>
      <c r="XV110" s="921"/>
      <c r="XW110" s="921"/>
      <c r="XX110" s="921"/>
      <c r="XY110" s="921"/>
      <c r="XZ110" s="921"/>
      <c r="YA110" s="921"/>
      <c r="YB110" s="921"/>
      <c r="YC110" s="921"/>
      <c r="YD110" s="921"/>
      <c r="YE110" s="921"/>
      <c r="YF110" s="921"/>
      <c r="YG110" s="921"/>
      <c r="YH110" s="921"/>
      <c r="YI110" s="921"/>
      <c r="YJ110" s="921"/>
      <c r="YK110" s="921"/>
      <c r="YL110" s="921"/>
      <c r="YM110" s="921"/>
      <c r="YN110" s="921"/>
      <c r="YO110" s="921"/>
      <c r="YP110" s="921"/>
      <c r="YQ110" s="921"/>
      <c r="YR110" s="921"/>
      <c r="YS110" s="921"/>
      <c r="YT110" s="921"/>
      <c r="YU110" s="921"/>
      <c r="YV110" s="921"/>
      <c r="YW110" s="921"/>
      <c r="YX110" s="921"/>
      <c r="YY110" s="921"/>
      <c r="YZ110" s="921"/>
      <c r="ZA110" s="921"/>
      <c r="ZB110" s="921"/>
      <c r="ZC110" s="921"/>
      <c r="ZD110" s="921"/>
      <c r="ZE110" s="921"/>
      <c r="ZF110" s="921"/>
      <c r="ZG110" s="921"/>
      <c r="ZH110" s="921"/>
      <c r="ZI110" s="921"/>
      <c r="ZJ110" s="921"/>
      <c r="ZK110" s="921"/>
      <c r="ZL110" s="921"/>
      <c r="ZM110" s="921"/>
      <c r="ZN110" s="921"/>
      <c r="ZO110" s="921"/>
      <c r="ZP110" s="921"/>
      <c r="ZQ110" s="921"/>
      <c r="ZR110" s="921"/>
      <c r="ZS110" s="921"/>
      <c r="ZT110" s="921"/>
      <c r="ZU110" s="921"/>
      <c r="ZV110" s="921"/>
      <c r="ZW110" s="921"/>
      <c r="ZX110" s="921"/>
      <c r="ZY110" s="921"/>
      <c r="ZZ110" s="921"/>
      <c r="AAA110" s="921"/>
      <c r="AAB110" s="921"/>
      <c r="AAC110" s="921"/>
      <c r="AAD110" s="921"/>
      <c r="AAE110" s="921"/>
      <c r="AAF110" s="921"/>
      <c r="AAG110" s="921"/>
      <c r="AAH110" s="921"/>
      <c r="AAI110" s="921"/>
      <c r="AAJ110" s="921"/>
      <c r="AAK110" s="921"/>
      <c r="AAL110" s="921"/>
      <c r="AAM110" s="921"/>
      <c r="AAN110" s="921"/>
      <c r="AAO110" s="921"/>
      <c r="AAP110" s="921"/>
      <c r="AAQ110" s="921"/>
      <c r="AAR110" s="921"/>
      <c r="AAS110" s="921"/>
      <c r="AAT110" s="921"/>
      <c r="AAU110" s="921"/>
      <c r="AAV110" s="921"/>
      <c r="AAW110" s="921"/>
      <c r="AAX110" s="921"/>
      <c r="AAY110" s="921"/>
      <c r="AAZ110" s="921"/>
      <c r="ABA110" s="921"/>
      <c r="ABB110" s="921"/>
      <c r="ABC110" s="921"/>
      <c r="ABD110" s="921"/>
      <c r="ABE110" s="921"/>
      <c r="ABF110" s="921"/>
      <c r="ABG110" s="921"/>
      <c r="ABH110" s="921"/>
      <c r="ABI110" s="921"/>
      <c r="ABJ110" s="921"/>
      <c r="ABK110" s="921"/>
      <c r="ABL110" s="921"/>
      <c r="ABM110" s="921"/>
      <c r="ABN110" s="921"/>
      <c r="ABO110" s="921"/>
      <c r="ABP110" s="921"/>
      <c r="ABQ110" s="921"/>
      <c r="ABR110" s="921"/>
      <c r="ABS110" s="921"/>
      <c r="ABT110" s="921"/>
      <c r="ABU110" s="921"/>
      <c r="ABV110" s="921"/>
      <c r="ABW110" s="921"/>
      <c r="ABX110" s="921"/>
      <c r="ABY110" s="921"/>
      <c r="ABZ110" s="921"/>
      <c r="ACA110" s="921"/>
      <c r="ACB110" s="921"/>
      <c r="ACC110" s="921"/>
      <c r="ACD110" s="921"/>
      <c r="ACE110" s="921"/>
      <c r="ACF110" s="921"/>
      <c r="ACG110" s="921"/>
      <c r="ACH110" s="921"/>
      <c r="ACI110" s="921"/>
      <c r="ACJ110" s="921"/>
      <c r="ACK110" s="921"/>
      <c r="ACL110" s="921"/>
      <c r="ACM110" s="921"/>
      <c r="ACN110" s="921"/>
      <c r="ACO110" s="921"/>
      <c r="ACP110" s="921"/>
      <c r="ACQ110" s="921"/>
      <c r="ACR110" s="921"/>
      <c r="ACS110" s="921"/>
      <c r="ACT110" s="921"/>
      <c r="ACU110" s="921"/>
      <c r="ACV110" s="921"/>
      <c r="ACW110" s="921"/>
      <c r="ACX110" s="921"/>
      <c r="ACY110" s="921"/>
      <c r="ACZ110" s="921"/>
      <c r="ADA110" s="921"/>
      <c r="ADB110" s="921"/>
      <c r="ADC110" s="921"/>
      <c r="ADD110" s="921"/>
      <c r="ADE110" s="921"/>
      <c r="ADF110" s="921"/>
      <c r="ADG110" s="921"/>
      <c r="ADH110" s="921"/>
      <c r="ADI110" s="921"/>
      <c r="ADJ110" s="921"/>
      <c r="ADK110" s="921"/>
      <c r="ADL110" s="921"/>
      <c r="ADM110" s="921"/>
      <c r="ADN110" s="921"/>
      <c r="ADO110" s="921"/>
      <c r="ADP110" s="921"/>
      <c r="ADQ110" s="921"/>
      <c r="ADR110" s="921"/>
      <c r="ADS110" s="921"/>
      <c r="ADT110" s="921"/>
      <c r="ADU110" s="921"/>
      <c r="ADV110" s="921"/>
      <c r="ADW110" s="921"/>
      <c r="ADX110" s="921"/>
      <c r="ADY110" s="921"/>
      <c r="ADZ110" s="921"/>
      <c r="AEA110" s="921"/>
      <c r="AEB110" s="921"/>
      <c r="AEC110" s="921"/>
      <c r="AED110" s="921"/>
      <c r="AEE110" s="921"/>
      <c r="AEF110" s="921"/>
      <c r="AEG110" s="921"/>
      <c r="AEH110" s="921"/>
      <c r="AEI110" s="921"/>
      <c r="AEJ110" s="921"/>
      <c r="AEK110" s="921"/>
      <c r="AEL110" s="921"/>
      <c r="AEM110" s="921"/>
      <c r="AEN110" s="921"/>
      <c r="AEO110" s="921"/>
      <c r="AEP110" s="921"/>
      <c r="AEQ110" s="921"/>
      <c r="AER110" s="921"/>
      <c r="AES110" s="921"/>
      <c r="AET110" s="921"/>
      <c r="AEU110" s="921"/>
      <c r="AEV110" s="921"/>
      <c r="AEW110" s="921"/>
      <c r="AEX110" s="921"/>
      <c r="AEY110" s="921"/>
      <c r="AEZ110" s="921"/>
      <c r="AFA110" s="921"/>
      <c r="AFB110" s="921"/>
      <c r="AFC110" s="921"/>
      <c r="AFD110" s="921"/>
      <c r="AFE110" s="921"/>
      <c r="AFF110" s="921"/>
      <c r="AFG110" s="921"/>
      <c r="AFH110" s="921"/>
      <c r="AFI110" s="921"/>
      <c r="AFJ110" s="921"/>
      <c r="AFK110" s="921"/>
      <c r="AFL110" s="921"/>
      <c r="AFM110" s="921"/>
      <c r="AFN110" s="921"/>
      <c r="AFO110" s="921"/>
      <c r="AFP110" s="921"/>
      <c r="AFQ110" s="921"/>
      <c r="AFR110" s="921"/>
      <c r="AFS110" s="921"/>
      <c r="AFT110" s="921"/>
      <c r="AFU110" s="921"/>
      <c r="AFV110" s="921"/>
      <c r="AFW110" s="921"/>
      <c r="AFX110" s="921"/>
      <c r="AFY110" s="921"/>
      <c r="AFZ110" s="921"/>
      <c r="AGA110" s="921"/>
      <c r="AGB110" s="921"/>
      <c r="AGC110" s="921"/>
      <c r="AGD110" s="921"/>
      <c r="AGE110" s="921"/>
      <c r="AGF110" s="921"/>
      <c r="AGG110" s="921"/>
      <c r="AGH110" s="921"/>
      <c r="AGI110" s="921"/>
      <c r="AGJ110" s="921"/>
      <c r="AGK110" s="921"/>
      <c r="AGL110" s="921"/>
      <c r="AGM110" s="921"/>
      <c r="AGN110" s="921"/>
      <c r="AGO110" s="921"/>
      <c r="AGP110" s="921"/>
      <c r="AGQ110" s="921"/>
      <c r="AGR110" s="921"/>
      <c r="AGS110" s="921"/>
      <c r="AGT110" s="921"/>
      <c r="AGU110" s="921"/>
      <c r="AGV110" s="921"/>
      <c r="AGW110" s="921"/>
      <c r="AGX110" s="921"/>
      <c r="AGY110" s="921"/>
      <c r="AGZ110" s="921"/>
      <c r="AHA110" s="921"/>
      <c r="AHB110" s="921"/>
      <c r="AHC110" s="921"/>
      <c r="AHD110" s="921"/>
      <c r="AHE110" s="921"/>
      <c r="AHF110" s="921"/>
      <c r="AHG110" s="921"/>
      <c r="AHH110" s="921"/>
      <c r="AHI110" s="921"/>
      <c r="AHJ110" s="921"/>
      <c r="AHK110" s="921"/>
      <c r="AHL110" s="921"/>
      <c r="AHM110" s="921"/>
      <c r="AHN110" s="921"/>
      <c r="AHO110" s="921"/>
      <c r="AHP110" s="921"/>
      <c r="AHQ110" s="921"/>
      <c r="AHR110" s="921"/>
      <c r="AHS110" s="921"/>
      <c r="AHT110" s="921"/>
      <c r="AHU110" s="921"/>
      <c r="AHV110" s="921"/>
      <c r="AHW110" s="921"/>
      <c r="AHX110" s="921"/>
      <c r="AHY110" s="921"/>
      <c r="AHZ110" s="921"/>
      <c r="AIA110" s="921"/>
      <c r="AIB110" s="921"/>
      <c r="AIC110" s="921"/>
      <c r="AID110" s="921"/>
      <c r="AIE110" s="921"/>
      <c r="AIF110" s="921"/>
      <c r="AIG110" s="921"/>
      <c r="AIH110" s="921"/>
      <c r="AII110" s="921"/>
      <c r="AIJ110" s="921"/>
      <c r="AIK110" s="921"/>
      <c r="AIL110" s="921"/>
      <c r="AIM110" s="921"/>
      <c r="AIN110" s="921"/>
      <c r="AIO110" s="921"/>
      <c r="AIP110" s="921"/>
      <c r="AIQ110" s="921"/>
      <c r="AIR110" s="921"/>
      <c r="AIS110" s="921"/>
      <c r="AIT110" s="921"/>
      <c r="AIU110" s="921"/>
      <c r="AIV110" s="921"/>
      <c r="AIW110" s="921"/>
      <c r="AIX110" s="921"/>
      <c r="AIY110" s="921"/>
      <c r="AIZ110" s="921"/>
      <c r="AJA110" s="921"/>
      <c r="AJB110" s="921"/>
      <c r="AJC110" s="921"/>
      <c r="AJD110" s="921"/>
      <c r="AJE110" s="921"/>
      <c r="AJF110" s="921"/>
      <c r="AJG110" s="921"/>
      <c r="AJH110" s="921"/>
      <c r="AJI110" s="921"/>
      <c r="AJJ110" s="921"/>
      <c r="AJK110" s="921"/>
      <c r="AJL110" s="921"/>
      <c r="AJM110" s="921"/>
      <c r="AJN110" s="921"/>
      <c r="AJO110" s="921"/>
      <c r="AJP110" s="921"/>
      <c r="AJQ110" s="921"/>
      <c r="AJR110" s="921"/>
      <c r="AJS110" s="921"/>
      <c r="AJT110" s="921"/>
      <c r="AJU110" s="921"/>
      <c r="AJV110" s="921"/>
      <c r="AJW110" s="921"/>
      <c r="AJX110" s="921"/>
      <c r="AJY110" s="921"/>
      <c r="AJZ110" s="921"/>
      <c r="AKA110" s="921"/>
      <c r="AKB110" s="921"/>
      <c r="AKC110" s="921"/>
      <c r="AKD110" s="921"/>
      <c r="AKE110" s="921"/>
      <c r="AKF110" s="921"/>
      <c r="AKG110" s="921"/>
      <c r="AKH110" s="921"/>
      <c r="AKI110" s="921"/>
      <c r="AKJ110" s="921"/>
      <c r="AKK110" s="921"/>
      <c r="AKL110" s="921"/>
      <c r="AKM110" s="921"/>
      <c r="AKN110" s="921"/>
      <c r="AKO110" s="921"/>
      <c r="AKP110" s="921"/>
      <c r="AKQ110" s="921"/>
      <c r="AKR110" s="921"/>
      <c r="AKS110" s="921"/>
      <c r="AKT110" s="921"/>
      <c r="AKU110" s="921"/>
      <c r="AKV110" s="921"/>
      <c r="AKW110" s="921"/>
      <c r="AKX110" s="921"/>
      <c r="AKY110" s="921"/>
      <c r="AKZ110" s="921"/>
      <c r="ALA110" s="921"/>
      <c r="ALB110" s="921"/>
      <c r="ALC110" s="921"/>
      <c r="ALD110" s="921"/>
      <c r="ALE110" s="921"/>
      <c r="ALF110" s="921"/>
      <c r="ALG110" s="921"/>
      <c r="ALH110" s="921"/>
      <c r="ALI110" s="921"/>
      <c r="ALJ110" s="921"/>
      <c r="ALK110" s="921"/>
      <c r="ALL110" s="921"/>
      <c r="ALM110" s="921"/>
      <c r="ALN110" s="921"/>
      <c r="ALO110" s="921"/>
      <c r="ALP110" s="921"/>
      <c r="ALQ110" s="921"/>
      <c r="ALR110" s="921"/>
      <c r="ALS110" s="921"/>
      <c r="ALT110" s="921"/>
      <c r="ALU110" s="921"/>
      <c r="ALV110" s="921"/>
      <c r="ALW110" s="921"/>
      <c r="ALX110" s="921"/>
      <c r="ALY110" s="921"/>
      <c r="ALZ110" s="921"/>
      <c r="AMA110" s="921"/>
      <c r="AMB110" s="921"/>
      <c r="AMC110" s="921"/>
      <c r="AMD110" s="921"/>
      <c r="AME110" s="921"/>
      <c r="AMF110" s="921"/>
      <c r="AMG110" s="921"/>
      <c r="AMH110" s="921"/>
      <c r="AMI110" s="921"/>
      <c r="AMJ110" s="921"/>
      <c r="AMK110" s="921"/>
      <c r="AML110" s="921"/>
      <c r="AMM110" s="921"/>
      <c r="AMN110" s="921"/>
      <c r="AMO110" s="921"/>
      <c r="AMP110" s="921"/>
      <c r="AMQ110" s="921"/>
      <c r="AMR110" s="921"/>
      <c r="AMS110" s="921"/>
      <c r="AMT110" s="921"/>
      <c r="AMU110" s="921"/>
      <c r="AMV110" s="921"/>
      <c r="AMW110" s="921"/>
      <c r="AMX110" s="921"/>
      <c r="AMY110" s="921"/>
      <c r="AMZ110" s="921"/>
      <c r="ANA110" s="921"/>
      <c r="ANB110" s="921"/>
      <c r="ANC110" s="921"/>
      <c r="AND110" s="921"/>
      <c r="ANE110" s="921"/>
      <c r="ANF110" s="921"/>
      <c r="ANG110" s="921"/>
      <c r="ANH110" s="921"/>
      <c r="ANI110" s="921"/>
      <c r="ANJ110" s="921"/>
      <c r="ANK110" s="921"/>
      <c r="ANL110" s="921"/>
      <c r="ANM110" s="921"/>
      <c r="ANN110" s="921"/>
      <c r="ANO110" s="921"/>
      <c r="ANP110" s="921"/>
      <c r="ANQ110" s="921"/>
      <c r="ANR110" s="921"/>
      <c r="ANS110" s="921"/>
      <c r="ANT110" s="921"/>
      <c r="ANU110" s="921"/>
      <c r="ANV110" s="921"/>
      <c r="ANW110" s="921"/>
      <c r="ANX110" s="921"/>
      <c r="ANY110" s="921"/>
      <c r="ANZ110" s="921"/>
      <c r="AOA110" s="921"/>
      <c r="AOB110" s="921"/>
      <c r="AOC110" s="921"/>
      <c r="AOD110" s="921"/>
      <c r="AOE110" s="921"/>
      <c r="AOF110" s="921"/>
      <c r="AOG110" s="921"/>
      <c r="AOH110" s="921"/>
      <c r="AOI110" s="921"/>
      <c r="AOJ110" s="921"/>
      <c r="AOK110" s="921"/>
      <c r="AOL110" s="921"/>
      <c r="AOM110" s="921"/>
      <c r="AON110" s="921"/>
      <c r="AOO110" s="921"/>
      <c r="AOP110" s="921"/>
      <c r="AOQ110" s="921"/>
      <c r="AOR110" s="921"/>
      <c r="AOS110" s="921"/>
      <c r="AOT110" s="921"/>
      <c r="AOU110" s="921"/>
      <c r="AOV110" s="921"/>
      <c r="AOW110" s="921"/>
      <c r="AOX110" s="921"/>
      <c r="AOY110" s="921"/>
      <c r="AOZ110" s="921"/>
      <c r="APA110" s="921"/>
      <c r="APB110" s="921"/>
      <c r="APC110" s="921"/>
      <c r="APD110" s="921"/>
      <c r="APE110" s="921"/>
      <c r="APF110" s="921"/>
      <c r="APG110" s="921"/>
      <c r="APH110" s="921"/>
      <c r="API110" s="921"/>
      <c r="APJ110" s="921"/>
      <c r="APK110" s="921"/>
      <c r="APL110" s="921"/>
      <c r="APM110" s="921"/>
      <c r="APN110" s="921"/>
      <c r="APO110" s="921"/>
      <c r="APP110" s="921"/>
      <c r="APQ110" s="921"/>
      <c r="APR110" s="921"/>
      <c r="APS110" s="921"/>
      <c r="APT110" s="921"/>
      <c r="APU110" s="921"/>
      <c r="APV110" s="921"/>
      <c r="APW110" s="921"/>
      <c r="APX110" s="921"/>
      <c r="APY110" s="921"/>
      <c r="APZ110" s="921"/>
      <c r="AQA110" s="921"/>
      <c r="AQB110" s="921"/>
      <c r="AQC110" s="921"/>
      <c r="AQD110" s="921"/>
      <c r="AQE110" s="921"/>
      <c r="AQF110" s="921"/>
      <c r="AQG110" s="921"/>
      <c r="AQH110" s="921"/>
      <c r="AQI110" s="921"/>
      <c r="AQJ110" s="921"/>
      <c r="AQK110" s="921"/>
      <c r="AQL110" s="921"/>
      <c r="AQM110" s="921"/>
      <c r="AQN110" s="921"/>
      <c r="AQO110" s="921"/>
      <c r="AQP110" s="921"/>
      <c r="AQQ110" s="921"/>
      <c r="AQR110" s="921"/>
      <c r="AQS110" s="921"/>
      <c r="AQT110" s="921"/>
      <c r="AQU110" s="921"/>
      <c r="AQV110" s="921"/>
      <c r="AQW110" s="921"/>
      <c r="AQX110" s="921"/>
      <c r="AQY110" s="921"/>
      <c r="AQZ110" s="921"/>
      <c r="ARA110" s="921"/>
      <c r="ARB110" s="921"/>
      <c r="ARC110" s="921"/>
      <c r="ARD110" s="921"/>
      <c r="ARE110" s="921"/>
      <c r="ARF110" s="921"/>
      <c r="ARG110" s="921"/>
      <c r="ARH110" s="921"/>
      <c r="ARI110" s="921"/>
      <c r="ARJ110" s="921"/>
      <c r="ARK110" s="921"/>
      <c r="ARL110" s="921"/>
      <c r="ARM110" s="921"/>
      <c r="ARN110" s="921"/>
      <c r="ARO110" s="921"/>
      <c r="ARP110" s="921"/>
      <c r="ARQ110" s="921"/>
      <c r="ARR110" s="921"/>
      <c r="ARS110" s="921"/>
      <c r="ART110" s="921"/>
      <c r="ARU110" s="921"/>
      <c r="ARV110" s="921"/>
      <c r="ARW110" s="921"/>
      <c r="ARX110" s="921"/>
      <c r="ARY110" s="921"/>
      <c r="ARZ110" s="921"/>
      <c r="ASA110" s="921"/>
      <c r="ASB110" s="921"/>
      <c r="ASC110" s="921"/>
      <c r="ASD110" s="921"/>
      <c r="ASE110" s="921"/>
      <c r="ASF110" s="921"/>
      <c r="ASG110" s="921"/>
      <c r="ASH110" s="921"/>
      <c r="ASI110" s="921"/>
      <c r="ASJ110" s="921"/>
      <c r="ASK110" s="921"/>
      <c r="ASL110" s="921"/>
      <c r="ASM110" s="921"/>
      <c r="ASN110" s="921"/>
      <c r="ASO110" s="921"/>
      <c r="ASP110" s="921"/>
      <c r="ASQ110" s="921"/>
      <c r="ASR110" s="921"/>
      <c r="ASS110" s="921"/>
      <c r="AST110" s="921"/>
      <c r="ASU110" s="921"/>
      <c r="ASV110" s="921"/>
      <c r="ASW110" s="921"/>
      <c r="ASX110" s="921"/>
      <c r="ASY110" s="921"/>
      <c r="ASZ110" s="921"/>
      <c r="ATA110" s="921"/>
      <c r="ATB110" s="921"/>
      <c r="ATC110" s="921"/>
      <c r="ATD110" s="921"/>
      <c r="ATE110" s="921"/>
      <c r="ATF110" s="921"/>
      <c r="ATG110" s="921"/>
      <c r="ATH110" s="921"/>
      <c r="ATI110" s="921"/>
      <c r="ATJ110" s="921"/>
      <c r="ATK110" s="921"/>
      <c r="ATL110" s="921"/>
      <c r="ATM110" s="921"/>
      <c r="ATN110" s="921"/>
      <c r="ATO110" s="921"/>
      <c r="ATP110" s="921"/>
      <c r="ATQ110" s="921"/>
      <c r="ATR110" s="921"/>
      <c r="ATS110" s="921"/>
      <c r="ATT110" s="921"/>
      <c r="ATU110" s="921"/>
      <c r="ATV110" s="921"/>
      <c r="ATW110" s="921"/>
      <c r="ATX110" s="921"/>
      <c r="ATY110" s="921"/>
      <c r="ATZ110" s="921"/>
      <c r="AUA110" s="921"/>
      <c r="AUB110" s="921"/>
      <c r="AUC110" s="921"/>
      <c r="AUD110" s="921"/>
      <c r="AUE110" s="921"/>
      <c r="AUF110" s="921"/>
      <c r="AUG110" s="921"/>
      <c r="AUH110" s="921"/>
      <c r="AUI110" s="921"/>
      <c r="AUJ110" s="921"/>
      <c r="AUK110" s="921"/>
      <c r="AUL110" s="921"/>
      <c r="AUM110" s="921"/>
      <c r="AUN110" s="921"/>
      <c r="AUO110" s="921"/>
      <c r="AUP110" s="921"/>
      <c r="AUQ110" s="921"/>
      <c r="AUR110" s="921"/>
      <c r="AUS110" s="921"/>
      <c r="AUT110" s="921"/>
      <c r="AUU110" s="921"/>
      <c r="AUV110" s="921"/>
      <c r="AUW110" s="921"/>
      <c r="AUX110" s="921"/>
      <c r="AUY110" s="921"/>
      <c r="AUZ110" s="921"/>
      <c r="AVA110" s="921"/>
      <c r="AVB110" s="921"/>
      <c r="AVC110" s="921"/>
      <c r="AVD110" s="921"/>
      <c r="AVE110" s="921"/>
      <c r="AVF110" s="921"/>
      <c r="AVG110" s="921"/>
      <c r="AVH110" s="921"/>
      <c r="AVI110" s="921"/>
      <c r="AVJ110" s="921"/>
      <c r="AVK110" s="921"/>
      <c r="AVL110" s="921"/>
      <c r="AVM110" s="921"/>
      <c r="AVN110" s="921"/>
      <c r="AVO110" s="921"/>
      <c r="AVP110" s="921"/>
      <c r="AVQ110" s="921"/>
      <c r="AVR110" s="921"/>
      <c r="AVS110" s="921"/>
      <c r="AVT110" s="921"/>
      <c r="AVU110" s="921"/>
      <c r="AVV110" s="921"/>
      <c r="AVW110" s="921"/>
      <c r="AVX110" s="921"/>
      <c r="AVY110" s="921"/>
      <c r="AVZ110" s="921"/>
      <c r="AWA110" s="921"/>
      <c r="AWB110" s="921"/>
      <c r="AWC110" s="921"/>
      <c r="AWD110" s="921"/>
      <c r="AWE110" s="921"/>
      <c r="AWF110" s="921"/>
      <c r="AWG110" s="921"/>
      <c r="AWH110" s="921"/>
      <c r="AWI110" s="921"/>
      <c r="AWJ110" s="921"/>
      <c r="AWK110" s="921"/>
      <c r="AWL110" s="921"/>
      <c r="AWM110" s="921"/>
      <c r="AWN110" s="921"/>
      <c r="AWO110" s="921"/>
      <c r="AWP110" s="921"/>
      <c r="AWQ110" s="921"/>
      <c r="AWR110" s="921"/>
      <c r="AWS110" s="921"/>
      <c r="AWT110" s="921"/>
      <c r="AWU110" s="921"/>
      <c r="AWV110" s="921"/>
      <c r="AWW110" s="921"/>
      <c r="AWX110" s="921"/>
      <c r="AWY110" s="921"/>
      <c r="AWZ110" s="921"/>
      <c r="AXA110" s="921"/>
      <c r="AXB110" s="921"/>
      <c r="AXC110" s="921"/>
      <c r="AXD110" s="921"/>
      <c r="AXE110" s="921"/>
      <c r="AXF110" s="921"/>
      <c r="AXG110" s="921"/>
      <c r="AXH110" s="921"/>
      <c r="AXI110" s="921"/>
      <c r="AXJ110" s="921"/>
      <c r="AXK110" s="921"/>
      <c r="AXL110" s="921"/>
      <c r="AXM110" s="921"/>
      <c r="AXN110" s="921"/>
      <c r="AXO110" s="921"/>
      <c r="AXP110" s="921"/>
      <c r="AXQ110" s="921"/>
      <c r="AXR110" s="921"/>
      <c r="AXS110" s="921"/>
      <c r="AXT110" s="921"/>
      <c r="AXU110" s="921"/>
      <c r="AXV110" s="921"/>
      <c r="AXW110" s="921"/>
      <c r="AXX110" s="921"/>
      <c r="AXY110" s="921"/>
      <c r="AXZ110" s="921"/>
      <c r="AYA110" s="921"/>
      <c r="AYB110" s="921"/>
      <c r="AYC110" s="921"/>
      <c r="AYD110" s="921"/>
      <c r="AYE110" s="921"/>
      <c r="AYF110" s="921"/>
      <c r="AYG110" s="921"/>
      <c r="AYH110" s="921"/>
      <c r="AYI110" s="921"/>
      <c r="AYJ110" s="921"/>
      <c r="AYK110" s="921"/>
      <c r="AYL110" s="921"/>
      <c r="AYM110" s="921"/>
      <c r="AYN110" s="921"/>
      <c r="AYO110" s="921"/>
      <c r="AYP110" s="921"/>
      <c r="AYQ110" s="921"/>
      <c r="AYR110" s="921"/>
      <c r="AYS110" s="921"/>
      <c r="AYT110" s="921"/>
      <c r="AYU110" s="921"/>
      <c r="AYV110" s="921"/>
      <c r="AYW110" s="921"/>
      <c r="AYX110" s="921"/>
      <c r="AYY110" s="921"/>
      <c r="AYZ110" s="921"/>
      <c r="AZA110" s="921"/>
      <c r="AZB110" s="921"/>
      <c r="AZC110" s="921"/>
      <c r="AZD110" s="921"/>
      <c r="AZE110" s="921"/>
      <c r="AZF110" s="921"/>
      <c r="AZG110" s="921"/>
      <c r="AZH110" s="921"/>
      <c r="AZI110" s="921"/>
      <c r="AZJ110" s="921"/>
      <c r="AZK110" s="921"/>
      <c r="AZL110" s="921"/>
      <c r="AZM110" s="921"/>
      <c r="AZN110" s="921"/>
      <c r="AZO110" s="921"/>
      <c r="AZP110" s="921"/>
      <c r="AZQ110" s="921"/>
      <c r="AZR110" s="921"/>
      <c r="AZS110" s="921"/>
      <c r="AZT110" s="921"/>
      <c r="AZU110" s="921"/>
      <c r="AZV110" s="921"/>
      <c r="AZW110" s="921"/>
      <c r="AZX110" s="921"/>
      <c r="AZY110" s="921"/>
      <c r="AZZ110" s="921"/>
      <c r="BAA110" s="921"/>
      <c r="BAB110" s="921"/>
      <c r="BAC110" s="921"/>
      <c r="BAD110" s="921"/>
      <c r="BAE110" s="921"/>
      <c r="BAF110" s="921"/>
      <c r="BAG110" s="921"/>
      <c r="BAH110" s="921"/>
      <c r="BAI110" s="921"/>
      <c r="BAJ110" s="921"/>
      <c r="BAK110" s="921"/>
      <c r="BAL110" s="921"/>
      <c r="BAM110" s="921"/>
      <c r="BAN110" s="921"/>
      <c r="BAO110" s="921"/>
      <c r="BAP110" s="921"/>
      <c r="BAQ110" s="921"/>
      <c r="BAR110" s="921"/>
      <c r="BAS110" s="921"/>
      <c r="BAT110" s="921"/>
      <c r="BAU110" s="921"/>
      <c r="BAV110" s="921"/>
      <c r="BAW110" s="921"/>
      <c r="BAX110" s="921"/>
      <c r="BAY110" s="921"/>
      <c r="BAZ110" s="921"/>
      <c r="BBA110" s="921"/>
      <c r="BBB110" s="921"/>
      <c r="BBC110" s="921"/>
      <c r="BBD110" s="921"/>
      <c r="BBE110" s="921"/>
      <c r="BBF110" s="921"/>
      <c r="BBG110" s="921"/>
      <c r="BBH110" s="921"/>
      <c r="BBI110" s="921"/>
      <c r="BBJ110" s="921"/>
      <c r="BBK110" s="921"/>
      <c r="BBL110" s="921"/>
      <c r="BBM110" s="921"/>
      <c r="BBN110" s="921"/>
      <c r="BBO110" s="921"/>
      <c r="BBP110" s="921"/>
      <c r="BBQ110" s="921"/>
      <c r="BBR110" s="921"/>
      <c r="BBS110" s="921"/>
      <c r="BBT110" s="921"/>
      <c r="BBU110" s="921"/>
      <c r="BBV110" s="921"/>
      <c r="BBW110" s="921"/>
      <c r="BBX110" s="921"/>
      <c r="BBY110" s="921"/>
      <c r="BBZ110" s="921"/>
      <c r="BCA110" s="921"/>
      <c r="BCB110" s="921"/>
      <c r="BCC110" s="921"/>
      <c r="BCD110" s="921"/>
      <c r="BCE110" s="921"/>
      <c r="BCF110" s="921"/>
      <c r="BCG110" s="921"/>
      <c r="BCH110" s="921"/>
      <c r="BCI110" s="921"/>
      <c r="BCJ110" s="921"/>
      <c r="BCK110" s="921"/>
      <c r="BCL110" s="921"/>
      <c r="BCM110" s="921"/>
      <c r="BCN110" s="921"/>
      <c r="BCO110" s="921"/>
      <c r="BCP110" s="921"/>
      <c r="BCQ110" s="921"/>
      <c r="BCR110" s="921"/>
      <c r="BCS110" s="921"/>
      <c r="BCT110" s="921"/>
      <c r="BCU110" s="921"/>
      <c r="BCV110" s="921"/>
      <c r="BCW110" s="921"/>
      <c r="BCX110" s="921"/>
      <c r="BCY110" s="921"/>
      <c r="BCZ110" s="921"/>
      <c r="BDA110" s="921"/>
      <c r="BDB110" s="921"/>
      <c r="BDC110" s="921"/>
      <c r="BDD110" s="921"/>
      <c r="BDE110" s="921"/>
      <c r="BDF110" s="921"/>
      <c r="BDG110" s="921"/>
      <c r="BDH110" s="921"/>
      <c r="BDI110" s="921"/>
      <c r="BDJ110" s="921"/>
      <c r="BDK110" s="921"/>
      <c r="BDL110" s="921"/>
      <c r="BDM110" s="921"/>
      <c r="BDN110" s="921"/>
      <c r="BDO110" s="921"/>
      <c r="BDP110" s="921"/>
      <c r="BDQ110" s="921"/>
      <c r="BDR110" s="921"/>
      <c r="BDS110" s="921"/>
      <c r="BDT110" s="921"/>
      <c r="BDU110" s="921"/>
      <c r="BDV110" s="921"/>
      <c r="BDW110" s="921"/>
      <c r="BDX110" s="921"/>
      <c r="BDY110" s="921"/>
      <c r="BDZ110" s="921"/>
      <c r="BEA110" s="921"/>
      <c r="BEB110" s="921"/>
      <c r="BEC110" s="921"/>
      <c r="BED110" s="921"/>
      <c r="BEE110" s="921"/>
      <c r="BEF110" s="921"/>
      <c r="BEG110" s="921"/>
      <c r="BEH110" s="921"/>
      <c r="BEI110" s="921"/>
      <c r="BEJ110" s="921"/>
      <c r="BEK110" s="921"/>
      <c r="BEL110" s="921"/>
      <c r="BEM110" s="921"/>
      <c r="BEN110" s="921"/>
      <c r="BEO110" s="921"/>
      <c r="BEP110" s="921"/>
      <c r="BEQ110" s="921"/>
      <c r="BER110" s="921"/>
      <c r="BES110" s="921"/>
      <c r="BET110" s="921"/>
      <c r="BEU110" s="921"/>
      <c r="BEV110" s="921"/>
      <c r="BEW110" s="921"/>
      <c r="BEX110" s="921"/>
      <c r="BEY110" s="921"/>
      <c r="BEZ110" s="921"/>
      <c r="BFA110" s="921"/>
      <c r="BFB110" s="921"/>
      <c r="BFC110" s="921"/>
      <c r="BFD110" s="921"/>
      <c r="BFE110" s="921"/>
      <c r="BFF110" s="921"/>
      <c r="BFG110" s="921"/>
      <c r="BFH110" s="921"/>
      <c r="BFI110" s="921"/>
      <c r="BFJ110" s="921"/>
      <c r="BFK110" s="921"/>
      <c r="BFL110" s="921"/>
      <c r="BFM110" s="921"/>
      <c r="BFN110" s="921"/>
      <c r="BFO110" s="921"/>
      <c r="BFP110" s="921"/>
      <c r="BFQ110" s="921"/>
      <c r="BFR110" s="921"/>
      <c r="BFS110" s="921"/>
      <c r="BFT110" s="921"/>
      <c r="BFU110" s="921"/>
      <c r="BFV110" s="921"/>
      <c r="BFW110" s="921"/>
      <c r="BFX110" s="921"/>
      <c r="BFY110" s="921"/>
      <c r="BFZ110" s="921"/>
      <c r="BGA110" s="921"/>
      <c r="BGB110" s="921"/>
      <c r="BGC110" s="921"/>
      <c r="BGD110" s="921"/>
      <c r="BGE110" s="921"/>
      <c r="BGF110" s="921"/>
      <c r="BGG110" s="921"/>
      <c r="BGH110" s="921"/>
      <c r="BGI110" s="921"/>
      <c r="BGJ110" s="921"/>
      <c r="BGK110" s="921"/>
      <c r="BGL110" s="921"/>
      <c r="BGM110" s="921"/>
      <c r="BGN110" s="921"/>
      <c r="BGO110" s="921"/>
      <c r="BGP110" s="921"/>
      <c r="BGQ110" s="921"/>
      <c r="BGR110" s="921"/>
      <c r="BGS110" s="921"/>
      <c r="BGT110" s="921"/>
      <c r="BGU110" s="921"/>
      <c r="BGV110" s="921"/>
      <c r="BGW110" s="921"/>
      <c r="BGX110" s="921"/>
      <c r="BGY110" s="921"/>
      <c r="BGZ110" s="921"/>
      <c r="BHA110" s="921"/>
      <c r="BHB110" s="921"/>
      <c r="BHC110" s="921"/>
      <c r="BHD110" s="921"/>
      <c r="BHE110" s="921"/>
      <c r="BHF110" s="921"/>
      <c r="BHG110" s="921"/>
      <c r="BHH110" s="921"/>
      <c r="BHI110" s="921"/>
      <c r="BHJ110" s="921"/>
      <c r="BHK110" s="921"/>
      <c r="BHL110" s="921"/>
      <c r="BHM110" s="921"/>
      <c r="BHN110" s="921"/>
      <c r="BHO110" s="921"/>
      <c r="BHP110" s="921"/>
      <c r="BHQ110" s="921"/>
      <c r="BHR110" s="921"/>
      <c r="BHS110" s="921"/>
      <c r="BHT110" s="921"/>
      <c r="BHU110" s="921"/>
      <c r="BHV110" s="921"/>
      <c r="BHW110" s="921"/>
      <c r="BHX110" s="921"/>
      <c r="BHY110" s="921"/>
      <c r="BHZ110" s="921"/>
      <c r="BIA110" s="921"/>
      <c r="BIB110" s="921"/>
      <c r="BIC110" s="921"/>
      <c r="BID110" s="921"/>
      <c r="BIE110" s="921"/>
      <c r="BIF110" s="921"/>
      <c r="BIG110" s="921"/>
      <c r="BIH110" s="921"/>
      <c r="BII110" s="921"/>
      <c r="BIJ110" s="921"/>
      <c r="BIK110" s="921"/>
      <c r="BIL110" s="921"/>
      <c r="BIM110" s="921"/>
      <c r="BIN110" s="921"/>
      <c r="BIO110" s="921"/>
      <c r="BIP110" s="921"/>
      <c r="BIQ110" s="921"/>
      <c r="BIR110" s="921"/>
      <c r="BIS110" s="921"/>
      <c r="BIT110" s="921"/>
      <c r="BIU110" s="921"/>
      <c r="BIV110" s="921"/>
      <c r="BIW110" s="921"/>
      <c r="BIX110" s="921"/>
      <c r="BIY110" s="921"/>
      <c r="BIZ110" s="921"/>
      <c r="BJA110" s="921"/>
      <c r="BJB110" s="921"/>
      <c r="BJC110" s="921"/>
      <c r="BJD110" s="921"/>
      <c r="BJE110" s="921"/>
      <c r="BJF110" s="921"/>
      <c r="BJG110" s="921"/>
      <c r="BJH110" s="921"/>
      <c r="BJI110" s="921"/>
      <c r="BJJ110" s="921"/>
      <c r="BJK110" s="921"/>
      <c r="BJL110" s="921"/>
      <c r="BJM110" s="921"/>
      <c r="BJN110" s="921"/>
      <c r="BJO110" s="921"/>
      <c r="BJP110" s="921"/>
      <c r="BJQ110" s="921"/>
      <c r="BJR110" s="921"/>
      <c r="BJS110" s="921"/>
      <c r="BJT110" s="921"/>
      <c r="BJU110" s="921"/>
      <c r="BJV110" s="921"/>
      <c r="BJW110" s="921"/>
      <c r="BJX110" s="921"/>
      <c r="BJY110" s="921"/>
      <c r="BJZ110" s="921"/>
      <c r="BKA110" s="921"/>
      <c r="BKB110" s="921"/>
      <c r="BKC110" s="921"/>
      <c r="BKD110" s="921"/>
      <c r="BKE110" s="921"/>
      <c r="BKF110" s="921"/>
      <c r="BKG110" s="921"/>
      <c r="BKH110" s="921"/>
      <c r="BKI110" s="921"/>
      <c r="BKJ110" s="921"/>
      <c r="BKK110" s="921"/>
      <c r="BKL110" s="921"/>
      <c r="BKM110" s="921"/>
      <c r="BKN110" s="921"/>
      <c r="BKO110" s="921"/>
      <c r="BKP110" s="921"/>
      <c r="BKQ110" s="921"/>
      <c r="BKR110" s="921"/>
      <c r="BKS110" s="921"/>
      <c r="BKT110" s="921"/>
      <c r="BKU110" s="921"/>
      <c r="BKV110" s="921"/>
      <c r="BKW110" s="921"/>
      <c r="BKX110" s="921"/>
      <c r="BKY110" s="921"/>
      <c r="BKZ110" s="921"/>
      <c r="BLA110" s="921"/>
      <c r="BLB110" s="921"/>
      <c r="BLC110" s="921"/>
      <c r="BLD110" s="921"/>
      <c r="BLE110" s="921"/>
      <c r="BLF110" s="921"/>
      <c r="BLG110" s="921"/>
      <c r="BLH110" s="921"/>
      <c r="BLI110" s="921"/>
      <c r="BLJ110" s="921"/>
      <c r="BLK110" s="921"/>
      <c r="BLL110" s="921"/>
      <c r="BLM110" s="921"/>
      <c r="BLN110" s="921"/>
      <c r="BLO110" s="921"/>
      <c r="BLP110" s="921"/>
      <c r="BLQ110" s="921"/>
      <c r="BLR110" s="921"/>
      <c r="BLS110" s="921"/>
      <c r="BLT110" s="921"/>
      <c r="BLU110" s="921"/>
      <c r="BLV110" s="921"/>
      <c r="BLW110" s="921"/>
      <c r="BLX110" s="921"/>
      <c r="BLY110" s="921"/>
      <c r="BLZ110" s="921"/>
      <c r="BMA110" s="921"/>
      <c r="BMB110" s="921"/>
      <c r="BMC110" s="921"/>
      <c r="BMD110" s="921"/>
      <c r="BME110" s="921"/>
      <c r="BMF110" s="921"/>
      <c r="BMG110" s="921"/>
      <c r="BMH110" s="921"/>
      <c r="BMI110" s="921"/>
      <c r="BMJ110" s="921"/>
      <c r="BMK110" s="921"/>
      <c r="BML110" s="921"/>
      <c r="BMM110" s="921"/>
      <c r="BMN110" s="921"/>
      <c r="BMO110" s="921"/>
      <c r="BMP110" s="921"/>
      <c r="BMQ110" s="921"/>
      <c r="BMR110" s="921"/>
      <c r="BMS110" s="921"/>
      <c r="BMT110" s="921"/>
      <c r="BMU110" s="921"/>
      <c r="BMV110" s="921"/>
      <c r="BMW110" s="921"/>
      <c r="BMX110" s="921"/>
      <c r="BMY110" s="921"/>
      <c r="BMZ110" s="921"/>
      <c r="BNA110" s="921"/>
      <c r="BNB110" s="921"/>
      <c r="BNC110" s="921"/>
      <c r="BND110" s="921"/>
      <c r="BNE110" s="921"/>
      <c r="BNF110" s="921"/>
      <c r="BNG110" s="921"/>
      <c r="BNH110" s="921"/>
      <c r="BNI110" s="921"/>
      <c r="BNJ110" s="921"/>
      <c r="BNK110" s="921"/>
      <c r="BNL110" s="921"/>
      <c r="BNM110" s="921"/>
      <c r="BNN110" s="921"/>
      <c r="BNO110" s="921"/>
      <c r="BNP110" s="921"/>
      <c r="BNQ110" s="921"/>
      <c r="BNR110" s="921"/>
      <c r="BNS110" s="921"/>
      <c r="BNT110" s="921"/>
      <c r="BNU110" s="921"/>
      <c r="BNV110" s="921"/>
      <c r="BNW110" s="921"/>
      <c r="BNX110" s="921"/>
      <c r="BNY110" s="921"/>
      <c r="BNZ110" s="921"/>
      <c r="BOA110" s="921"/>
      <c r="BOB110" s="921"/>
      <c r="BOC110" s="921"/>
      <c r="BOD110" s="921"/>
      <c r="BOE110" s="921"/>
      <c r="BOF110" s="921"/>
      <c r="BOG110" s="921"/>
      <c r="BOH110" s="921"/>
      <c r="BOI110" s="921"/>
      <c r="BOJ110" s="921"/>
      <c r="BOK110" s="921"/>
      <c r="BOL110" s="921"/>
      <c r="BOM110" s="921"/>
      <c r="BON110" s="921"/>
      <c r="BOO110" s="921"/>
      <c r="BOP110" s="921"/>
      <c r="BOQ110" s="921"/>
      <c r="BOR110" s="921"/>
      <c r="BOS110" s="921"/>
      <c r="BOT110" s="921"/>
      <c r="BOU110" s="921"/>
      <c r="BOV110" s="921"/>
      <c r="BOW110" s="921"/>
      <c r="BOX110" s="921"/>
      <c r="BOY110" s="921"/>
      <c r="BOZ110" s="921"/>
      <c r="BPA110" s="921"/>
      <c r="BPB110" s="921"/>
      <c r="BPC110" s="921"/>
      <c r="BPD110" s="921"/>
      <c r="BPE110" s="921"/>
      <c r="BPF110" s="921"/>
      <c r="BPG110" s="921"/>
      <c r="BPH110" s="921"/>
      <c r="BPI110" s="921"/>
      <c r="BPJ110" s="921"/>
      <c r="BPK110" s="921"/>
      <c r="BPL110" s="921"/>
      <c r="BPM110" s="921"/>
      <c r="BPN110" s="921"/>
      <c r="BPO110" s="921"/>
      <c r="BPP110" s="921"/>
      <c r="BPQ110" s="921"/>
      <c r="BPR110" s="921"/>
      <c r="BPS110" s="921"/>
      <c r="BPT110" s="921"/>
      <c r="BPU110" s="921"/>
      <c r="BPV110" s="921"/>
      <c r="BPW110" s="921"/>
      <c r="BPX110" s="921"/>
      <c r="BPY110" s="921"/>
      <c r="BPZ110" s="921"/>
      <c r="BQA110" s="921"/>
      <c r="BQB110" s="921"/>
      <c r="BQC110" s="921"/>
      <c r="BQD110" s="921"/>
      <c r="BQE110" s="921"/>
      <c r="BQF110" s="921"/>
      <c r="BQG110" s="921"/>
      <c r="BQH110" s="921"/>
      <c r="BQI110" s="921"/>
      <c r="BQJ110" s="921"/>
      <c r="BQK110" s="921"/>
      <c r="BQL110" s="921"/>
      <c r="BQM110" s="921"/>
      <c r="BQN110" s="921"/>
      <c r="BQO110" s="921"/>
      <c r="BQP110" s="921"/>
      <c r="BQQ110" s="921"/>
      <c r="BQR110" s="921"/>
      <c r="BQS110" s="921"/>
      <c r="BQT110" s="921"/>
      <c r="BQU110" s="921"/>
      <c r="BQV110" s="921"/>
      <c r="BQW110" s="921"/>
      <c r="BQX110" s="921"/>
      <c r="BQY110" s="921"/>
      <c r="BQZ110" s="921"/>
      <c r="BRA110" s="921"/>
      <c r="BRB110" s="921"/>
      <c r="BRC110" s="921"/>
      <c r="BRD110" s="921"/>
      <c r="BRE110" s="921"/>
      <c r="BRF110" s="921"/>
      <c r="BRG110" s="921"/>
      <c r="BRH110" s="921"/>
      <c r="BRI110" s="921"/>
      <c r="BRJ110" s="921"/>
      <c r="BRK110" s="921"/>
      <c r="BRL110" s="921"/>
      <c r="BRM110" s="921"/>
      <c r="BRN110" s="921"/>
      <c r="BRO110" s="921"/>
      <c r="BRP110" s="921"/>
      <c r="BRQ110" s="921"/>
      <c r="BRR110" s="921"/>
      <c r="BRS110" s="921"/>
      <c r="BRT110" s="921"/>
      <c r="BRU110" s="921"/>
      <c r="BRV110" s="921"/>
      <c r="BRW110" s="921"/>
      <c r="BRX110" s="921"/>
      <c r="BRY110" s="921"/>
      <c r="BRZ110" s="921"/>
      <c r="BSA110" s="921"/>
      <c r="BSB110" s="921"/>
      <c r="BSC110" s="921"/>
      <c r="BSD110" s="921"/>
      <c r="BSE110" s="921"/>
      <c r="BSF110" s="921"/>
      <c r="BSG110" s="921"/>
      <c r="BSH110" s="921"/>
      <c r="BSI110" s="921"/>
      <c r="BSJ110" s="921"/>
      <c r="BSK110" s="921"/>
      <c r="BSL110" s="921"/>
      <c r="BSM110" s="921"/>
      <c r="BSN110" s="921"/>
      <c r="BSO110" s="921"/>
      <c r="BSP110" s="921"/>
      <c r="BSQ110" s="921"/>
      <c r="BSR110" s="921"/>
      <c r="BSS110" s="921"/>
      <c r="BST110" s="921"/>
      <c r="BSU110" s="921"/>
      <c r="BSV110" s="921"/>
      <c r="BSW110" s="921"/>
      <c r="BSX110" s="921"/>
      <c r="BSY110" s="921"/>
      <c r="BSZ110" s="921"/>
      <c r="BTA110" s="921"/>
      <c r="BTB110" s="921"/>
      <c r="BTC110" s="921"/>
      <c r="BTD110" s="921"/>
      <c r="BTE110" s="921"/>
      <c r="BTF110" s="921"/>
      <c r="BTG110" s="921"/>
      <c r="BTH110" s="921"/>
      <c r="BTI110" s="921"/>
      <c r="BTJ110" s="921"/>
      <c r="BTK110" s="921"/>
      <c r="BTL110" s="921"/>
      <c r="BTM110" s="921"/>
      <c r="BTN110" s="921"/>
      <c r="BTO110" s="921"/>
      <c r="BTP110" s="921"/>
      <c r="BTQ110" s="921"/>
      <c r="BTR110" s="921"/>
      <c r="BTS110" s="921"/>
      <c r="BTT110" s="921"/>
      <c r="BTU110" s="921"/>
      <c r="BTV110" s="921"/>
      <c r="BTW110" s="921"/>
      <c r="BTX110" s="921"/>
      <c r="BTY110" s="921"/>
      <c r="BTZ110" s="921"/>
      <c r="BUA110" s="921"/>
      <c r="BUB110" s="921"/>
      <c r="BUC110" s="921"/>
      <c r="BUD110" s="921"/>
      <c r="BUE110" s="921"/>
      <c r="BUF110" s="921"/>
      <c r="BUG110" s="921"/>
      <c r="BUH110" s="921"/>
      <c r="BUI110" s="921"/>
      <c r="BUJ110" s="921"/>
      <c r="BUK110" s="921"/>
      <c r="BUL110" s="921"/>
      <c r="BUM110" s="921"/>
      <c r="BUN110" s="921"/>
      <c r="BUO110" s="921"/>
      <c r="BUP110" s="921"/>
      <c r="BUQ110" s="921"/>
      <c r="BUR110" s="921"/>
      <c r="BUS110" s="921"/>
      <c r="BUT110" s="921"/>
      <c r="BUU110" s="921"/>
      <c r="BUV110" s="921"/>
      <c r="BUW110" s="921"/>
      <c r="BUX110" s="921"/>
      <c r="BUY110" s="921"/>
      <c r="BUZ110" s="921"/>
      <c r="BVA110" s="921"/>
      <c r="BVB110" s="921"/>
      <c r="BVC110" s="921"/>
      <c r="BVD110" s="921"/>
      <c r="BVE110" s="921"/>
      <c r="BVF110" s="921"/>
      <c r="BVG110" s="921"/>
      <c r="BVH110" s="921"/>
      <c r="BVI110" s="921"/>
      <c r="BVJ110" s="921"/>
      <c r="BVK110" s="921"/>
      <c r="BVL110" s="921"/>
      <c r="BVM110" s="921"/>
      <c r="BVN110" s="921"/>
      <c r="BVO110" s="921"/>
      <c r="BVP110" s="921"/>
      <c r="BVQ110" s="921"/>
      <c r="BVR110" s="921"/>
      <c r="BVS110" s="921"/>
      <c r="BVT110" s="921"/>
      <c r="BVU110" s="921"/>
      <c r="BVV110" s="921"/>
      <c r="BVW110" s="921"/>
      <c r="BVX110" s="921"/>
      <c r="BVY110" s="921"/>
      <c r="BVZ110" s="921"/>
      <c r="BWA110" s="921"/>
      <c r="BWB110" s="921"/>
      <c r="BWC110" s="921"/>
      <c r="BWD110" s="921"/>
      <c r="BWE110" s="921"/>
      <c r="BWF110" s="921"/>
      <c r="BWG110" s="921"/>
      <c r="BWH110" s="921"/>
      <c r="BWI110" s="921"/>
      <c r="BWJ110" s="921"/>
      <c r="BWK110" s="921"/>
      <c r="BWL110" s="921"/>
      <c r="BWM110" s="921"/>
      <c r="BWN110" s="921"/>
      <c r="BWO110" s="921"/>
      <c r="BWP110" s="921"/>
      <c r="BWQ110" s="921"/>
      <c r="BWR110" s="921"/>
      <c r="BWS110" s="921"/>
      <c r="BWT110" s="921"/>
      <c r="BWU110" s="921"/>
      <c r="BWV110" s="921"/>
      <c r="BWW110" s="921"/>
      <c r="BWX110" s="921"/>
      <c r="BWY110" s="921"/>
      <c r="BWZ110" s="921"/>
      <c r="BXA110" s="921"/>
      <c r="BXB110" s="921"/>
      <c r="BXC110" s="921"/>
      <c r="BXD110" s="921"/>
      <c r="BXE110" s="921"/>
      <c r="BXF110" s="921"/>
      <c r="BXG110" s="921"/>
      <c r="BXH110" s="921"/>
      <c r="BXI110" s="921"/>
      <c r="BXJ110" s="921"/>
      <c r="BXK110" s="921"/>
      <c r="BXL110" s="921"/>
      <c r="BXM110" s="921"/>
      <c r="BXN110" s="921"/>
      <c r="BXO110" s="921"/>
      <c r="BXP110" s="921"/>
      <c r="BXQ110" s="921"/>
      <c r="BXR110" s="921"/>
      <c r="BXS110" s="921"/>
      <c r="BXT110" s="921"/>
      <c r="BXU110" s="921"/>
      <c r="BXV110" s="921"/>
      <c r="BXW110" s="921"/>
      <c r="BXX110" s="921"/>
      <c r="BXY110" s="921"/>
      <c r="BXZ110" s="921"/>
      <c r="BYA110" s="921"/>
      <c r="BYB110" s="921"/>
      <c r="BYC110" s="921"/>
      <c r="BYD110" s="921"/>
      <c r="BYE110" s="921"/>
      <c r="BYF110" s="921"/>
      <c r="BYG110" s="921"/>
      <c r="BYH110" s="921"/>
      <c r="BYI110" s="921"/>
      <c r="BYJ110" s="921"/>
      <c r="BYK110" s="921"/>
      <c r="BYL110" s="921"/>
      <c r="BYM110" s="921"/>
      <c r="BYN110" s="921"/>
      <c r="BYO110" s="921"/>
      <c r="BYP110" s="921"/>
      <c r="BYQ110" s="921"/>
      <c r="BYR110" s="921"/>
      <c r="BYS110" s="921"/>
      <c r="BYT110" s="921"/>
      <c r="BYU110" s="921"/>
      <c r="BYV110" s="921"/>
      <c r="BYW110" s="921"/>
      <c r="BYX110" s="921"/>
      <c r="BYY110" s="921"/>
      <c r="BYZ110" s="921"/>
      <c r="BZA110" s="921"/>
      <c r="BZB110" s="921"/>
      <c r="BZC110" s="921"/>
      <c r="BZD110" s="921"/>
      <c r="BZE110" s="921"/>
      <c r="BZF110" s="921"/>
      <c r="BZG110" s="921"/>
      <c r="BZH110" s="921"/>
      <c r="BZI110" s="921"/>
      <c r="BZJ110" s="921"/>
      <c r="BZK110" s="921"/>
      <c r="BZL110" s="921"/>
      <c r="BZM110" s="921"/>
      <c r="BZN110" s="921"/>
      <c r="BZO110" s="921"/>
      <c r="BZP110" s="921"/>
      <c r="BZQ110" s="921"/>
      <c r="BZR110" s="921"/>
      <c r="BZS110" s="921"/>
      <c r="BZT110" s="921"/>
      <c r="BZU110" s="921"/>
      <c r="BZV110" s="921"/>
      <c r="BZW110" s="921"/>
      <c r="BZX110" s="921"/>
      <c r="BZY110" s="921"/>
      <c r="BZZ110" s="921"/>
      <c r="CAA110" s="921"/>
      <c r="CAB110" s="921"/>
      <c r="CAC110" s="921"/>
      <c r="CAD110" s="921"/>
      <c r="CAE110" s="921"/>
      <c r="CAF110" s="921"/>
      <c r="CAG110" s="921"/>
      <c r="CAH110" s="921"/>
      <c r="CAI110" s="921"/>
      <c r="CAJ110" s="921"/>
      <c r="CAK110" s="921"/>
      <c r="CAL110" s="921"/>
      <c r="CAM110" s="921"/>
      <c r="CAN110" s="921"/>
      <c r="CAO110" s="921"/>
      <c r="CAP110" s="921"/>
      <c r="CAQ110" s="921"/>
      <c r="CAR110" s="921"/>
      <c r="CAS110" s="921"/>
      <c r="CAT110" s="921"/>
      <c r="CAU110" s="921"/>
      <c r="CAV110" s="921"/>
      <c r="CAW110" s="921"/>
      <c r="CAX110" s="921"/>
      <c r="CAY110" s="921"/>
      <c r="CAZ110" s="921"/>
      <c r="CBA110" s="921"/>
      <c r="CBB110" s="921"/>
      <c r="CBC110" s="921"/>
      <c r="CBD110" s="921"/>
      <c r="CBE110" s="921"/>
      <c r="CBF110" s="921"/>
      <c r="CBG110" s="921"/>
      <c r="CBH110" s="921"/>
      <c r="CBI110" s="921"/>
      <c r="CBJ110" s="921"/>
      <c r="CBK110" s="921"/>
      <c r="CBL110" s="921"/>
      <c r="CBM110" s="921"/>
      <c r="CBN110" s="921"/>
      <c r="CBO110" s="921"/>
      <c r="CBP110" s="921"/>
      <c r="CBQ110" s="921"/>
      <c r="CBR110" s="921"/>
      <c r="CBS110" s="921"/>
      <c r="CBT110" s="921"/>
      <c r="CBU110" s="921"/>
      <c r="CBV110" s="921"/>
      <c r="CBW110" s="921"/>
      <c r="CBX110" s="921"/>
      <c r="CBY110" s="921"/>
      <c r="CBZ110" s="921"/>
      <c r="CCA110" s="921"/>
      <c r="CCB110" s="921"/>
      <c r="CCC110" s="921"/>
      <c r="CCD110" s="921"/>
      <c r="CCE110" s="921"/>
      <c r="CCF110" s="921"/>
      <c r="CCG110" s="921"/>
      <c r="CCH110" s="921"/>
      <c r="CCI110" s="921"/>
      <c r="CCJ110" s="921"/>
      <c r="CCK110" s="921"/>
      <c r="CCL110" s="921"/>
      <c r="CCM110" s="921"/>
      <c r="CCN110" s="921"/>
      <c r="CCO110" s="921"/>
      <c r="CCP110" s="921"/>
      <c r="CCQ110" s="921"/>
      <c r="CCR110" s="921"/>
      <c r="CCS110" s="921"/>
      <c r="CCT110" s="921"/>
      <c r="CCU110" s="921"/>
      <c r="CCV110" s="921"/>
      <c r="CCW110" s="921"/>
      <c r="CCX110" s="921"/>
      <c r="CCY110" s="921"/>
      <c r="CCZ110" s="921"/>
      <c r="CDA110" s="921"/>
      <c r="CDB110" s="921"/>
      <c r="CDC110" s="921"/>
      <c r="CDD110" s="921"/>
      <c r="CDE110" s="921"/>
      <c r="CDF110" s="921"/>
      <c r="CDG110" s="921"/>
      <c r="CDH110" s="921"/>
      <c r="CDI110" s="921"/>
      <c r="CDJ110" s="921"/>
      <c r="CDK110" s="921"/>
      <c r="CDL110" s="921"/>
      <c r="CDM110" s="921"/>
      <c r="CDN110" s="921"/>
      <c r="CDO110" s="921"/>
      <c r="CDP110" s="921"/>
      <c r="CDQ110" s="921"/>
      <c r="CDR110" s="921"/>
      <c r="CDS110" s="921"/>
      <c r="CDT110" s="921"/>
      <c r="CDU110" s="921"/>
      <c r="CDV110" s="921"/>
      <c r="CDW110" s="921"/>
      <c r="CDX110" s="921"/>
      <c r="CDY110" s="921"/>
      <c r="CDZ110" s="921"/>
      <c r="CEA110" s="921"/>
      <c r="CEB110" s="921"/>
      <c r="CEC110" s="921"/>
      <c r="CED110" s="921"/>
      <c r="CEE110" s="921"/>
      <c r="CEF110" s="921"/>
      <c r="CEG110" s="921"/>
      <c r="CEH110" s="921"/>
      <c r="CEI110" s="921"/>
      <c r="CEJ110" s="921"/>
      <c r="CEK110" s="921"/>
      <c r="CEL110" s="921"/>
      <c r="CEM110" s="921"/>
      <c r="CEN110" s="921"/>
      <c r="CEO110" s="921"/>
      <c r="CEP110" s="921"/>
      <c r="CEQ110" s="921"/>
      <c r="CER110" s="921"/>
      <c r="CES110" s="921"/>
      <c r="CET110" s="921"/>
      <c r="CEU110" s="921"/>
      <c r="CEV110" s="921"/>
      <c r="CEW110" s="921"/>
      <c r="CEX110" s="921"/>
      <c r="CEY110" s="921"/>
      <c r="CEZ110" s="921"/>
      <c r="CFA110" s="921"/>
      <c r="CFB110" s="921"/>
      <c r="CFC110" s="921"/>
      <c r="CFD110" s="921"/>
      <c r="CFE110" s="921"/>
      <c r="CFF110" s="921"/>
      <c r="CFG110" s="921"/>
      <c r="CFH110" s="921"/>
      <c r="CFI110" s="921"/>
      <c r="CFJ110" s="921"/>
      <c r="CFK110" s="921"/>
      <c r="CFL110" s="921"/>
      <c r="CFM110" s="921"/>
      <c r="CFN110" s="921"/>
      <c r="CFO110" s="921"/>
      <c r="CFP110" s="921"/>
      <c r="CFQ110" s="921"/>
      <c r="CFR110" s="921"/>
      <c r="CFS110" s="921"/>
      <c r="CFT110" s="921"/>
      <c r="CFU110" s="921"/>
      <c r="CFV110" s="921"/>
      <c r="CFW110" s="921"/>
      <c r="CFX110" s="921"/>
      <c r="CFY110" s="921"/>
      <c r="CFZ110" s="921"/>
      <c r="CGA110" s="921"/>
      <c r="CGB110" s="921"/>
      <c r="CGC110" s="921"/>
      <c r="CGD110" s="921"/>
      <c r="CGE110" s="921"/>
      <c r="CGF110" s="921"/>
      <c r="CGG110" s="921"/>
      <c r="CGH110" s="921"/>
      <c r="CGI110" s="921"/>
      <c r="CGJ110" s="921"/>
      <c r="CGK110" s="921"/>
      <c r="CGL110" s="921"/>
      <c r="CGM110" s="921"/>
      <c r="CGN110" s="921"/>
      <c r="CGO110" s="921"/>
      <c r="CGP110" s="921"/>
      <c r="CGQ110" s="921"/>
      <c r="CGR110" s="921"/>
      <c r="CGS110" s="921"/>
      <c r="CGT110" s="921"/>
      <c r="CGU110" s="921"/>
      <c r="CGV110" s="921"/>
      <c r="CGW110" s="921"/>
      <c r="CGX110" s="921"/>
      <c r="CGY110" s="921"/>
      <c r="CGZ110" s="921"/>
      <c r="CHA110" s="921"/>
      <c r="CHB110" s="921"/>
      <c r="CHC110" s="921"/>
      <c r="CHD110" s="921"/>
      <c r="CHE110" s="921"/>
      <c r="CHF110" s="921"/>
      <c r="CHG110" s="921"/>
      <c r="CHH110" s="921"/>
      <c r="CHI110" s="921"/>
      <c r="CHJ110" s="921"/>
      <c r="CHK110" s="921"/>
      <c r="CHL110" s="921"/>
      <c r="CHM110" s="921"/>
      <c r="CHN110" s="921"/>
      <c r="CHO110" s="921"/>
      <c r="CHP110" s="921"/>
      <c r="CHQ110" s="921"/>
      <c r="CHR110" s="921"/>
      <c r="CHS110" s="921"/>
      <c r="CHT110" s="921"/>
      <c r="CHU110" s="921"/>
      <c r="CHV110" s="921"/>
      <c r="CHW110" s="921"/>
      <c r="CHX110" s="921"/>
      <c r="CHY110" s="921"/>
      <c r="CHZ110" s="921"/>
      <c r="CIA110" s="921"/>
      <c r="CIB110" s="921"/>
      <c r="CIC110" s="921"/>
      <c r="CID110" s="921"/>
      <c r="CIE110" s="921"/>
      <c r="CIF110" s="921"/>
      <c r="CIG110" s="921"/>
      <c r="CIH110" s="921"/>
      <c r="CII110" s="921"/>
      <c r="CIJ110" s="921"/>
      <c r="CIK110" s="921"/>
      <c r="CIL110" s="921"/>
      <c r="CIM110" s="921"/>
      <c r="CIN110" s="921"/>
      <c r="CIO110" s="921"/>
      <c r="CIP110" s="921"/>
      <c r="CIQ110" s="921"/>
      <c r="CIR110" s="921"/>
      <c r="CIS110" s="921"/>
      <c r="CIT110" s="921"/>
      <c r="CIU110" s="921"/>
      <c r="CIV110" s="921"/>
      <c r="CIW110" s="921"/>
      <c r="CIX110" s="921"/>
      <c r="CIY110" s="921"/>
      <c r="CIZ110" s="921"/>
      <c r="CJA110" s="921"/>
      <c r="CJB110" s="921"/>
      <c r="CJC110" s="921"/>
      <c r="CJD110" s="921"/>
      <c r="CJE110" s="921"/>
      <c r="CJF110" s="921"/>
      <c r="CJG110" s="921"/>
      <c r="CJH110" s="921"/>
      <c r="CJI110" s="921"/>
      <c r="CJJ110" s="921"/>
      <c r="CJK110" s="921"/>
      <c r="CJL110" s="921"/>
      <c r="CJM110" s="921"/>
      <c r="CJN110" s="921"/>
      <c r="CJO110" s="921"/>
      <c r="CJP110" s="921"/>
      <c r="CJQ110" s="921"/>
      <c r="CJR110" s="921"/>
      <c r="CJS110" s="921"/>
      <c r="CJT110" s="921"/>
      <c r="CJU110" s="921"/>
      <c r="CJV110" s="921"/>
      <c r="CJW110" s="921"/>
      <c r="CJX110" s="921"/>
      <c r="CJY110" s="921"/>
      <c r="CJZ110" s="921"/>
      <c r="CKA110" s="921"/>
      <c r="CKB110" s="921"/>
      <c r="CKC110" s="921"/>
      <c r="CKD110" s="921"/>
      <c r="CKE110" s="921"/>
      <c r="CKF110" s="921"/>
      <c r="CKG110" s="921"/>
      <c r="CKH110" s="921"/>
      <c r="CKI110" s="921"/>
      <c r="CKJ110" s="921"/>
      <c r="CKK110" s="921"/>
      <c r="CKL110" s="921"/>
      <c r="CKM110" s="921"/>
      <c r="CKN110" s="921"/>
      <c r="CKO110" s="921"/>
      <c r="CKP110" s="921"/>
      <c r="CKQ110" s="921"/>
      <c r="CKR110" s="921"/>
      <c r="CKS110" s="921"/>
      <c r="CKT110" s="921"/>
      <c r="CKU110" s="921"/>
      <c r="CKV110" s="921"/>
      <c r="CKW110" s="921"/>
      <c r="CKX110" s="921"/>
      <c r="CKY110" s="921"/>
      <c r="CKZ110" s="921"/>
      <c r="CLA110" s="921"/>
      <c r="CLB110" s="921"/>
      <c r="CLC110" s="921"/>
      <c r="CLD110" s="921"/>
      <c r="CLE110" s="921"/>
      <c r="CLF110" s="921"/>
      <c r="CLG110" s="921"/>
      <c r="CLH110" s="921"/>
      <c r="CLI110" s="921"/>
      <c r="CLJ110" s="921"/>
      <c r="CLK110" s="921"/>
      <c r="CLL110" s="921"/>
      <c r="CLM110" s="921"/>
      <c r="CLN110" s="921"/>
      <c r="CLO110" s="921"/>
      <c r="CLP110" s="921"/>
      <c r="CLQ110" s="921"/>
      <c r="CLR110" s="921"/>
      <c r="CLS110" s="921"/>
      <c r="CLT110" s="921"/>
      <c r="CLU110" s="921"/>
      <c r="CLV110" s="921"/>
      <c r="CLW110" s="921"/>
      <c r="CLX110" s="921"/>
      <c r="CLY110" s="921"/>
      <c r="CLZ110" s="921"/>
      <c r="CMA110" s="921"/>
      <c r="CMB110" s="921"/>
      <c r="CMC110" s="921"/>
      <c r="CMD110" s="921"/>
      <c r="CME110" s="921"/>
      <c r="CMF110" s="921"/>
      <c r="CMG110" s="921"/>
      <c r="CMH110" s="921"/>
      <c r="CMI110" s="921"/>
      <c r="CMJ110" s="921"/>
      <c r="CMK110" s="921"/>
      <c r="CML110" s="921"/>
      <c r="CMM110" s="921"/>
      <c r="CMN110" s="921"/>
      <c r="CMO110" s="921"/>
      <c r="CMP110" s="921"/>
      <c r="CMQ110" s="921"/>
      <c r="CMR110" s="921"/>
      <c r="CMS110" s="921"/>
      <c r="CMT110" s="921"/>
      <c r="CMU110" s="921"/>
      <c r="CMV110" s="921"/>
      <c r="CMW110" s="921"/>
      <c r="CMX110" s="921"/>
      <c r="CMY110" s="921"/>
      <c r="CMZ110" s="921"/>
      <c r="CNA110" s="921"/>
      <c r="CNB110" s="921"/>
      <c r="CNC110" s="921"/>
      <c r="CND110" s="921"/>
      <c r="CNE110" s="921"/>
      <c r="CNF110" s="921"/>
      <c r="CNG110" s="921"/>
      <c r="CNH110" s="921"/>
      <c r="CNI110" s="921"/>
      <c r="CNJ110" s="921"/>
      <c r="CNK110" s="921"/>
      <c r="CNL110" s="921"/>
      <c r="CNM110" s="921"/>
      <c r="CNN110" s="921"/>
      <c r="CNO110" s="921"/>
      <c r="CNP110" s="921"/>
      <c r="CNQ110" s="921"/>
      <c r="CNR110" s="921"/>
      <c r="CNS110" s="921"/>
      <c r="CNT110" s="921"/>
      <c r="CNU110" s="921"/>
      <c r="CNV110" s="921"/>
      <c r="CNW110" s="921"/>
      <c r="CNX110" s="921"/>
      <c r="CNY110" s="921"/>
      <c r="CNZ110" s="921"/>
      <c r="COA110" s="921"/>
      <c r="COB110" s="921"/>
      <c r="COC110" s="921"/>
      <c r="COD110" s="921"/>
      <c r="COE110" s="921"/>
      <c r="COF110" s="921"/>
      <c r="COG110" s="921"/>
      <c r="COH110" s="921"/>
      <c r="COI110" s="921"/>
      <c r="COJ110" s="921"/>
      <c r="COK110" s="921"/>
      <c r="COL110" s="921"/>
      <c r="COM110" s="921"/>
      <c r="CON110" s="921"/>
      <c r="COO110" s="921"/>
      <c r="COP110" s="921"/>
      <c r="COQ110" s="921"/>
      <c r="COR110" s="921"/>
      <c r="COS110" s="921"/>
      <c r="COT110" s="921"/>
      <c r="COU110" s="921"/>
      <c r="COV110" s="921"/>
      <c r="COW110" s="921"/>
      <c r="COX110" s="921"/>
      <c r="COY110" s="921"/>
      <c r="COZ110" s="921"/>
      <c r="CPA110" s="921"/>
      <c r="CPB110" s="921"/>
      <c r="CPC110" s="921"/>
      <c r="CPD110" s="921"/>
      <c r="CPE110" s="921"/>
      <c r="CPF110" s="921"/>
      <c r="CPG110" s="921"/>
      <c r="CPH110" s="921"/>
      <c r="CPI110" s="921"/>
      <c r="CPJ110" s="921"/>
      <c r="CPK110" s="921"/>
      <c r="CPL110" s="921"/>
      <c r="CPM110" s="921"/>
      <c r="CPN110" s="921"/>
      <c r="CPO110" s="921"/>
      <c r="CPP110" s="921"/>
      <c r="CPQ110" s="921"/>
      <c r="CPR110" s="921"/>
      <c r="CPS110" s="921"/>
      <c r="CPT110" s="921"/>
      <c r="CPU110" s="921"/>
      <c r="CPV110" s="921"/>
      <c r="CPW110" s="921"/>
      <c r="CPX110" s="921"/>
      <c r="CPY110" s="921"/>
      <c r="CPZ110" s="921"/>
      <c r="CQA110" s="921"/>
      <c r="CQB110" s="921"/>
      <c r="CQC110" s="921"/>
      <c r="CQD110" s="921"/>
      <c r="CQE110" s="921"/>
      <c r="CQF110" s="921"/>
      <c r="CQG110" s="921"/>
      <c r="CQH110" s="921"/>
      <c r="CQI110" s="921"/>
      <c r="CQJ110" s="921"/>
      <c r="CQK110" s="921"/>
      <c r="CQL110" s="921"/>
      <c r="CQM110" s="921"/>
      <c r="CQN110" s="921"/>
      <c r="CQO110" s="921"/>
      <c r="CQP110" s="921"/>
      <c r="CQQ110" s="921"/>
      <c r="CQR110" s="921"/>
      <c r="CQS110" s="921"/>
      <c r="CQT110" s="921"/>
      <c r="CQU110" s="921"/>
      <c r="CQV110" s="921"/>
      <c r="CQW110" s="921"/>
      <c r="CQX110" s="921"/>
      <c r="CQY110" s="921"/>
      <c r="CQZ110" s="921"/>
      <c r="CRA110" s="921"/>
      <c r="CRB110" s="921"/>
      <c r="CRC110" s="921"/>
      <c r="CRD110" s="921"/>
      <c r="CRE110" s="921"/>
      <c r="CRF110" s="921"/>
      <c r="CRG110" s="921"/>
      <c r="CRH110" s="921"/>
      <c r="CRI110" s="921"/>
      <c r="CRJ110" s="921"/>
      <c r="CRK110" s="921"/>
      <c r="CRL110" s="921"/>
      <c r="CRM110" s="921"/>
      <c r="CRN110" s="921"/>
      <c r="CRO110" s="921"/>
      <c r="CRP110" s="921"/>
      <c r="CRQ110" s="921"/>
      <c r="CRR110" s="921"/>
      <c r="CRS110" s="921"/>
      <c r="CRT110" s="921"/>
      <c r="CRU110" s="921"/>
      <c r="CRV110" s="921"/>
      <c r="CRW110" s="921"/>
      <c r="CRX110" s="921"/>
      <c r="CRY110" s="921"/>
      <c r="CRZ110" s="921"/>
      <c r="CSA110" s="921"/>
      <c r="CSB110" s="921"/>
      <c r="CSC110" s="921"/>
      <c r="CSD110" s="921"/>
      <c r="CSE110" s="921"/>
      <c r="CSF110" s="921"/>
      <c r="CSG110" s="921"/>
      <c r="CSH110" s="921"/>
      <c r="CSI110" s="921"/>
      <c r="CSJ110" s="921"/>
      <c r="CSK110" s="921"/>
      <c r="CSL110" s="921"/>
      <c r="CSM110" s="921"/>
      <c r="CSN110" s="921"/>
      <c r="CSO110" s="921"/>
      <c r="CSP110" s="921"/>
      <c r="CSQ110" s="921"/>
      <c r="CSR110" s="921"/>
      <c r="CSS110" s="921"/>
      <c r="CST110" s="921"/>
      <c r="CSU110" s="921"/>
      <c r="CSV110" s="921"/>
      <c r="CSW110" s="921"/>
      <c r="CSX110" s="921"/>
      <c r="CSY110" s="921"/>
      <c r="CSZ110" s="921"/>
      <c r="CTA110" s="921"/>
      <c r="CTB110" s="921"/>
      <c r="CTC110" s="921"/>
      <c r="CTD110" s="921"/>
      <c r="CTE110" s="921"/>
      <c r="CTF110" s="921"/>
      <c r="CTG110" s="921"/>
      <c r="CTH110" s="921"/>
      <c r="CTI110" s="921"/>
      <c r="CTJ110" s="921"/>
      <c r="CTK110" s="921"/>
      <c r="CTL110" s="921"/>
      <c r="CTM110" s="921"/>
      <c r="CTN110" s="921"/>
      <c r="CTO110" s="921"/>
      <c r="CTP110" s="921"/>
      <c r="CTQ110" s="921"/>
      <c r="CTR110" s="921"/>
      <c r="CTS110" s="921"/>
      <c r="CTT110" s="921"/>
      <c r="CTU110" s="921"/>
      <c r="CTV110" s="921"/>
      <c r="CTW110" s="921"/>
      <c r="CTX110" s="921"/>
      <c r="CTY110" s="921"/>
      <c r="CTZ110" s="921"/>
      <c r="CUA110" s="921"/>
      <c r="CUB110" s="921"/>
      <c r="CUC110" s="921"/>
      <c r="CUD110" s="921"/>
      <c r="CUE110" s="921"/>
      <c r="CUF110" s="921"/>
      <c r="CUG110" s="921"/>
      <c r="CUH110" s="921"/>
      <c r="CUI110" s="921"/>
      <c r="CUJ110" s="921"/>
      <c r="CUK110" s="921"/>
      <c r="CUL110" s="921"/>
      <c r="CUM110" s="921"/>
      <c r="CUN110" s="921"/>
      <c r="CUO110" s="921"/>
      <c r="CUP110" s="921"/>
      <c r="CUQ110" s="921"/>
      <c r="CUR110" s="921"/>
      <c r="CUS110" s="921"/>
      <c r="CUT110" s="921"/>
      <c r="CUU110" s="921"/>
      <c r="CUV110" s="921"/>
      <c r="CUW110" s="921"/>
      <c r="CUX110" s="921"/>
      <c r="CUY110" s="921"/>
      <c r="CUZ110" s="921"/>
      <c r="CVA110" s="921"/>
      <c r="CVB110" s="921"/>
      <c r="CVC110" s="921"/>
      <c r="CVD110" s="921"/>
      <c r="CVE110" s="921"/>
      <c r="CVF110" s="921"/>
      <c r="CVG110" s="921"/>
      <c r="CVH110" s="921"/>
      <c r="CVI110" s="921"/>
      <c r="CVJ110" s="921"/>
      <c r="CVK110" s="921"/>
      <c r="CVL110" s="921"/>
      <c r="CVM110" s="921"/>
      <c r="CVN110" s="921"/>
      <c r="CVO110" s="921"/>
      <c r="CVP110" s="921"/>
      <c r="CVQ110" s="921"/>
      <c r="CVR110" s="921"/>
      <c r="CVS110" s="921"/>
      <c r="CVT110" s="921"/>
      <c r="CVU110" s="921"/>
      <c r="CVV110" s="921"/>
      <c r="CVW110" s="921"/>
      <c r="CVX110" s="921"/>
      <c r="CVY110" s="921"/>
      <c r="CVZ110" s="921"/>
      <c r="CWA110" s="921"/>
      <c r="CWB110" s="921"/>
      <c r="CWC110" s="921"/>
      <c r="CWD110" s="921"/>
      <c r="CWE110" s="921"/>
      <c r="CWF110" s="921"/>
      <c r="CWG110" s="921"/>
      <c r="CWH110" s="921"/>
      <c r="CWI110" s="921"/>
      <c r="CWJ110" s="921"/>
      <c r="CWK110" s="921"/>
      <c r="CWL110" s="921"/>
      <c r="CWM110" s="921"/>
      <c r="CWN110" s="921"/>
      <c r="CWO110" s="921"/>
      <c r="CWP110" s="921"/>
      <c r="CWQ110" s="921"/>
      <c r="CWR110" s="921"/>
      <c r="CWS110" s="921"/>
      <c r="CWT110" s="921"/>
      <c r="CWU110" s="921"/>
      <c r="CWV110" s="921"/>
      <c r="CWW110" s="921"/>
      <c r="CWX110" s="921"/>
      <c r="CWY110" s="921"/>
      <c r="CWZ110" s="921"/>
      <c r="CXA110" s="921"/>
      <c r="CXB110" s="921"/>
      <c r="CXC110" s="921"/>
      <c r="CXD110" s="921"/>
      <c r="CXE110" s="921"/>
      <c r="CXF110" s="921"/>
      <c r="CXG110" s="921"/>
      <c r="CXH110" s="921"/>
      <c r="CXI110" s="921"/>
      <c r="CXJ110" s="921"/>
      <c r="CXK110" s="921"/>
      <c r="CXL110" s="921"/>
      <c r="CXM110" s="921"/>
      <c r="CXN110" s="921"/>
      <c r="CXO110" s="921"/>
      <c r="CXP110" s="921"/>
      <c r="CXQ110" s="921"/>
      <c r="CXR110" s="921"/>
      <c r="CXS110" s="921"/>
      <c r="CXT110" s="921"/>
      <c r="CXU110" s="921"/>
      <c r="CXV110" s="921"/>
      <c r="CXW110" s="921"/>
      <c r="CXX110" s="921"/>
      <c r="CXY110" s="921"/>
      <c r="CXZ110" s="921"/>
      <c r="CYA110" s="921"/>
      <c r="CYB110" s="921"/>
      <c r="CYC110" s="921"/>
      <c r="CYD110" s="921"/>
      <c r="CYE110" s="921"/>
      <c r="CYF110" s="921"/>
      <c r="CYG110" s="921"/>
      <c r="CYH110" s="921"/>
      <c r="CYI110" s="921"/>
      <c r="CYJ110" s="921"/>
      <c r="CYK110" s="921"/>
      <c r="CYL110" s="921"/>
      <c r="CYM110" s="921"/>
      <c r="CYN110" s="921"/>
      <c r="CYO110" s="921"/>
      <c r="CYP110" s="921"/>
      <c r="CYQ110" s="921"/>
      <c r="CYR110" s="921"/>
      <c r="CYS110" s="921"/>
      <c r="CYT110" s="921"/>
      <c r="CYU110" s="921"/>
      <c r="CYV110" s="921"/>
      <c r="CYW110" s="921"/>
      <c r="CYX110" s="921"/>
      <c r="CYY110" s="921"/>
      <c r="CYZ110" s="921"/>
      <c r="CZA110" s="921"/>
      <c r="CZB110" s="921"/>
      <c r="CZC110" s="921"/>
      <c r="CZD110" s="921"/>
      <c r="CZE110" s="921"/>
      <c r="CZF110" s="921"/>
      <c r="CZG110" s="921"/>
      <c r="CZH110" s="921"/>
      <c r="CZI110" s="921"/>
      <c r="CZJ110" s="921"/>
      <c r="CZK110" s="921"/>
      <c r="CZL110" s="921"/>
      <c r="CZM110" s="921"/>
      <c r="CZN110" s="921"/>
      <c r="CZO110" s="921"/>
      <c r="CZP110" s="921"/>
      <c r="CZQ110" s="921"/>
      <c r="CZR110" s="921"/>
      <c r="CZS110" s="921"/>
      <c r="CZT110" s="921"/>
      <c r="CZU110" s="921"/>
      <c r="CZV110" s="921"/>
      <c r="CZW110" s="921"/>
      <c r="CZX110" s="921"/>
      <c r="CZY110" s="921"/>
      <c r="CZZ110" s="921"/>
      <c r="DAA110" s="921"/>
      <c r="DAB110" s="921"/>
      <c r="DAC110" s="921"/>
      <c r="DAD110" s="921"/>
      <c r="DAE110" s="921"/>
      <c r="DAF110" s="921"/>
      <c r="DAG110" s="921"/>
      <c r="DAH110" s="921"/>
      <c r="DAI110" s="921"/>
      <c r="DAJ110" s="921"/>
      <c r="DAK110" s="921"/>
      <c r="DAL110" s="921"/>
      <c r="DAM110" s="921"/>
      <c r="DAN110" s="921"/>
      <c r="DAO110" s="921"/>
      <c r="DAP110" s="921"/>
      <c r="DAQ110" s="921"/>
      <c r="DAR110" s="921"/>
      <c r="DAS110" s="921"/>
      <c r="DAT110" s="921"/>
      <c r="DAU110" s="921"/>
      <c r="DAV110" s="921"/>
      <c r="DAW110" s="921"/>
      <c r="DAX110" s="921"/>
      <c r="DAY110" s="921"/>
      <c r="DAZ110" s="921"/>
      <c r="DBA110" s="921"/>
      <c r="DBB110" s="921"/>
      <c r="DBC110" s="921"/>
      <c r="DBD110" s="921"/>
      <c r="DBE110" s="921"/>
      <c r="DBF110" s="921"/>
      <c r="DBG110" s="921"/>
      <c r="DBH110" s="921"/>
      <c r="DBI110" s="921"/>
      <c r="DBJ110" s="921"/>
      <c r="DBK110" s="921"/>
      <c r="DBL110" s="921"/>
      <c r="DBM110" s="921"/>
      <c r="DBN110" s="921"/>
      <c r="DBO110" s="921"/>
      <c r="DBP110" s="921"/>
      <c r="DBQ110" s="921"/>
      <c r="DBR110" s="921"/>
      <c r="DBS110" s="921"/>
      <c r="DBT110" s="921"/>
      <c r="DBU110" s="921"/>
      <c r="DBV110" s="921"/>
      <c r="DBW110" s="921"/>
      <c r="DBX110" s="921"/>
      <c r="DBY110" s="921"/>
      <c r="DBZ110" s="921"/>
      <c r="DCA110" s="921"/>
      <c r="DCB110" s="921"/>
      <c r="DCC110" s="921"/>
      <c r="DCD110" s="921"/>
      <c r="DCE110" s="921"/>
      <c r="DCF110" s="921"/>
      <c r="DCG110" s="921"/>
      <c r="DCH110" s="921"/>
      <c r="DCI110" s="921"/>
      <c r="DCJ110" s="921"/>
      <c r="DCK110" s="921"/>
      <c r="DCL110" s="921"/>
      <c r="DCM110" s="921"/>
      <c r="DCN110" s="921"/>
      <c r="DCO110" s="921"/>
      <c r="DCP110" s="921"/>
      <c r="DCQ110" s="921"/>
      <c r="DCR110" s="921"/>
      <c r="DCS110" s="921"/>
      <c r="DCT110" s="921"/>
      <c r="DCU110" s="921"/>
      <c r="DCV110" s="921"/>
      <c r="DCW110" s="921"/>
      <c r="DCX110" s="921"/>
      <c r="DCY110" s="921"/>
      <c r="DCZ110" s="921"/>
      <c r="DDA110" s="921"/>
      <c r="DDB110" s="921"/>
      <c r="DDC110" s="921"/>
      <c r="DDD110" s="921"/>
      <c r="DDE110" s="921"/>
      <c r="DDF110" s="921"/>
      <c r="DDG110" s="921"/>
      <c r="DDH110" s="921"/>
      <c r="DDI110" s="921"/>
      <c r="DDJ110" s="921"/>
      <c r="DDK110" s="921"/>
      <c r="DDL110" s="921"/>
      <c r="DDM110" s="921"/>
      <c r="DDN110" s="921"/>
      <c r="DDO110" s="921"/>
      <c r="DDP110" s="921"/>
      <c r="DDQ110" s="921"/>
      <c r="DDR110" s="921"/>
      <c r="DDS110" s="921"/>
      <c r="DDT110" s="921"/>
      <c r="DDU110" s="921"/>
      <c r="DDV110" s="921"/>
      <c r="DDW110" s="921"/>
      <c r="DDX110" s="921"/>
      <c r="DDY110" s="921"/>
      <c r="DDZ110" s="921"/>
      <c r="DEA110" s="921"/>
      <c r="DEB110" s="921"/>
      <c r="DEC110" s="921"/>
      <c r="DED110" s="921"/>
      <c r="DEE110" s="921"/>
      <c r="DEF110" s="921"/>
      <c r="DEG110" s="921"/>
      <c r="DEH110" s="921"/>
      <c r="DEI110" s="921"/>
      <c r="DEJ110" s="921"/>
      <c r="DEK110" s="921"/>
      <c r="DEL110" s="921"/>
      <c r="DEM110" s="921"/>
      <c r="DEN110" s="921"/>
      <c r="DEO110" s="921"/>
      <c r="DEP110" s="921"/>
      <c r="DEQ110" s="921"/>
      <c r="DER110" s="921"/>
      <c r="DES110" s="921"/>
      <c r="DET110" s="921"/>
      <c r="DEU110" s="921"/>
      <c r="DEV110" s="921"/>
      <c r="DEW110" s="921"/>
      <c r="DEX110" s="921"/>
      <c r="DEY110" s="921"/>
      <c r="DEZ110" s="921"/>
      <c r="DFA110" s="921"/>
      <c r="DFB110" s="921"/>
      <c r="DFC110" s="921"/>
      <c r="DFD110" s="921"/>
      <c r="DFE110" s="921"/>
      <c r="DFF110" s="921"/>
      <c r="DFG110" s="921"/>
      <c r="DFH110" s="921"/>
      <c r="DFI110" s="921"/>
      <c r="DFJ110" s="921"/>
      <c r="DFK110" s="921"/>
      <c r="DFL110" s="921"/>
      <c r="DFM110" s="921"/>
      <c r="DFN110" s="921"/>
      <c r="DFO110" s="921"/>
      <c r="DFP110" s="921"/>
      <c r="DFQ110" s="921"/>
      <c r="DFR110" s="921"/>
      <c r="DFS110" s="921"/>
      <c r="DFT110" s="921"/>
      <c r="DFU110" s="921"/>
      <c r="DFV110" s="921"/>
      <c r="DFW110" s="921"/>
      <c r="DFX110" s="921"/>
      <c r="DFY110" s="921"/>
      <c r="DFZ110" s="921"/>
      <c r="DGA110" s="921"/>
      <c r="DGB110" s="921"/>
      <c r="DGC110" s="921"/>
      <c r="DGD110" s="921"/>
      <c r="DGE110" s="921"/>
      <c r="DGF110" s="921"/>
      <c r="DGG110" s="921"/>
      <c r="DGH110" s="921"/>
      <c r="DGI110" s="921"/>
      <c r="DGJ110" s="921"/>
      <c r="DGK110" s="921"/>
      <c r="DGL110" s="921"/>
      <c r="DGM110" s="921"/>
      <c r="DGN110" s="921"/>
      <c r="DGO110" s="921"/>
      <c r="DGP110" s="921"/>
      <c r="DGQ110" s="921"/>
      <c r="DGR110" s="921"/>
      <c r="DGS110" s="921"/>
      <c r="DGT110" s="921"/>
      <c r="DGU110" s="921"/>
      <c r="DGV110" s="921"/>
      <c r="DGW110" s="921"/>
      <c r="DGX110" s="921"/>
      <c r="DGY110" s="921"/>
      <c r="DGZ110" s="921"/>
      <c r="DHA110" s="921"/>
      <c r="DHB110" s="921"/>
      <c r="DHC110" s="921"/>
      <c r="DHD110" s="921"/>
      <c r="DHE110" s="921"/>
      <c r="DHF110" s="921"/>
      <c r="DHG110" s="921"/>
      <c r="DHH110" s="921"/>
      <c r="DHI110" s="921"/>
      <c r="DHJ110" s="921"/>
      <c r="DHK110" s="921"/>
      <c r="DHL110" s="921"/>
      <c r="DHM110" s="921"/>
      <c r="DHN110" s="921"/>
      <c r="DHO110" s="921"/>
      <c r="DHP110" s="921"/>
      <c r="DHQ110" s="921"/>
      <c r="DHR110" s="921"/>
      <c r="DHS110" s="921"/>
      <c r="DHT110" s="921"/>
      <c r="DHU110" s="921"/>
      <c r="DHV110" s="921"/>
      <c r="DHW110" s="921"/>
      <c r="DHX110" s="921"/>
      <c r="DHY110" s="921"/>
      <c r="DHZ110" s="921"/>
      <c r="DIA110" s="921"/>
      <c r="DIB110" s="921"/>
      <c r="DIC110" s="921"/>
      <c r="DID110" s="921"/>
      <c r="DIE110" s="921"/>
      <c r="DIF110" s="921"/>
      <c r="DIG110" s="921"/>
      <c r="DIH110" s="921"/>
      <c r="DII110" s="921"/>
      <c r="DIJ110" s="921"/>
      <c r="DIK110" s="921"/>
      <c r="DIL110" s="921"/>
      <c r="DIM110" s="921"/>
      <c r="DIN110" s="921"/>
      <c r="DIO110" s="921"/>
      <c r="DIP110" s="921"/>
      <c r="DIQ110" s="921"/>
      <c r="DIR110" s="921"/>
      <c r="DIS110" s="921"/>
      <c r="DIT110" s="921"/>
      <c r="DIU110" s="921"/>
      <c r="DIV110" s="921"/>
      <c r="DIW110" s="921"/>
      <c r="DIX110" s="921"/>
      <c r="DIY110" s="921"/>
      <c r="DIZ110" s="921"/>
      <c r="DJA110" s="921"/>
      <c r="DJB110" s="921"/>
      <c r="DJC110" s="921"/>
      <c r="DJD110" s="921"/>
      <c r="DJE110" s="921"/>
      <c r="DJF110" s="921"/>
      <c r="DJG110" s="921"/>
      <c r="DJH110" s="921"/>
      <c r="DJI110" s="921"/>
      <c r="DJJ110" s="921"/>
      <c r="DJK110" s="921"/>
      <c r="DJL110" s="921"/>
      <c r="DJM110" s="921"/>
      <c r="DJN110" s="921"/>
      <c r="DJO110" s="921"/>
      <c r="DJP110" s="921"/>
      <c r="DJQ110" s="921"/>
      <c r="DJR110" s="921"/>
      <c r="DJS110" s="921"/>
      <c r="DJT110" s="921"/>
      <c r="DJU110" s="921"/>
      <c r="DJV110" s="921"/>
      <c r="DJW110" s="921"/>
      <c r="DJX110" s="921"/>
      <c r="DJY110" s="921"/>
      <c r="DJZ110" s="921"/>
      <c r="DKA110" s="921"/>
      <c r="DKB110" s="921"/>
      <c r="DKC110" s="921"/>
      <c r="DKD110" s="921"/>
      <c r="DKE110" s="921"/>
      <c r="DKF110" s="921"/>
      <c r="DKG110" s="921"/>
      <c r="DKH110" s="921"/>
      <c r="DKI110" s="921"/>
      <c r="DKJ110" s="921"/>
      <c r="DKK110" s="921"/>
      <c r="DKL110" s="921"/>
      <c r="DKM110" s="921"/>
      <c r="DKN110" s="921"/>
      <c r="DKO110" s="921"/>
      <c r="DKP110" s="921"/>
      <c r="DKQ110" s="921"/>
      <c r="DKR110" s="921"/>
      <c r="DKS110" s="921"/>
      <c r="DKT110" s="921"/>
      <c r="DKU110" s="921"/>
      <c r="DKV110" s="921"/>
      <c r="DKW110" s="921"/>
      <c r="DKX110" s="921"/>
      <c r="DKY110" s="921"/>
      <c r="DKZ110" s="921"/>
      <c r="DLA110" s="921"/>
      <c r="DLB110" s="921"/>
      <c r="DLC110" s="921"/>
      <c r="DLD110" s="921"/>
      <c r="DLE110" s="921"/>
      <c r="DLF110" s="921"/>
      <c r="DLG110" s="921"/>
      <c r="DLH110" s="921"/>
      <c r="DLI110" s="921"/>
      <c r="DLJ110" s="921"/>
      <c r="DLK110" s="921"/>
      <c r="DLL110" s="921"/>
      <c r="DLM110" s="921"/>
      <c r="DLN110" s="921"/>
      <c r="DLO110" s="921"/>
      <c r="DLP110" s="921"/>
      <c r="DLQ110" s="921"/>
      <c r="DLR110" s="921"/>
      <c r="DLS110" s="921"/>
      <c r="DLT110" s="921"/>
      <c r="DLU110" s="921"/>
      <c r="DLV110" s="921"/>
      <c r="DLW110" s="921"/>
      <c r="DLX110" s="921"/>
      <c r="DLY110" s="921"/>
      <c r="DLZ110" s="921"/>
      <c r="DMA110" s="921"/>
      <c r="DMB110" s="921"/>
      <c r="DMC110" s="921"/>
      <c r="DMD110" s="921"/>
      <c r="DME110" s="921"/>
      <c r="DMF110" s="921"/>
      <c r="DMG110" s="921"/>
      <c r="DMH110" s="921"/>
      <c r="DMI110" s="921"/>
      <c r="DMJ110" s="921"/>
      <c r="DMK110" s="921"/>
      <c r="DML110" s="921"/>
      <c r="DMM110" s="921"/>
      <c r="DMN110" s="921"/>
      <c r="DMO110" s="921"/>
      <c r="DMP110" s="921"/>
      <c r="DMQ110" s="921"/>
      <c r="DMR110" s="921"/>
      <c r="DMS110" s="921"/>
      <c r="DMT110" s="921"/>
      <c r="DMU110" s="921"/>
      <c r="DMV110" s="921"/>
      <c r="DMW110" s="921"/>
      <c r="DMX110" s="921"/>
      <c r="DMY110" s="921"/>
      <c r="DMZ110" s="921"/>
      <c r="DNA110" s="921"/>
      <c r="DNB110" s="921"/>
      <c r="DNC110" s="921"/>
      <c r="DND110" s="921"/>
      <c r="DNE110" s="921"/>
      <c r="DNF110" s="921"/>
      <c r="DNG110" s="921"/>
      <c r="DNH110" s="921"/>
      <c r="DNI110" s="921"/>
      <c r="DNJ110" s="921"/>
      <c r="DNK110" s="921"/>
      <c r="DNL110" s="921"/>
      <c r="DNM110" s="921"/>
      <c r="DNN110" s="921"/>
      <c r="DNO110" s="921"/>
      <c r="DNP110" s="921"/>
      <c r="DNQ110" s="921"/>
      <c r="DNR110" s="921"/>
      <c r="DNS110" s="921"/>
      <c r="DNT110" s="921"/>
      <c r="DNU110" s="921"/>
      <c r="DNV110" s="921"/>
      <c r="DNW110" s="921"/>
      <c r="DNX110" s="921"/>
      <c r="DNY110" s="921"/>
      <c r="DNZ110" s="921"/>
      <c r="DOA110" s="921"/>
      <c r="DOB110" s="921"/>
      <c r="DOC110" s="921"/>
      <c r="DOD110" s="921"/>
      <c r="DOE110" s="921"/>
      <c r="DOF110" s="921"/>
      <c r="DOG110" s="921"/>
      <c r="DOH110" s="921"/>
      <c r="DOI110" s="921"/>
      <c r="DOJ110" s="921"/>
      <c r="DOK110" s="921"/>
      <c r="DOL110" s="921"/>
      <c r="DOM110" s="921"/>
      <c r="DON110" s="921"/>
      <c r="DOO110" s="921"/>
      <c r="DOP110" s="921"/>
      <c r="DOQ110" s="921"/>
      <c r="DOR110" s="921"/>
      <c r="DOS110" s="921"/>
      <c r="DOT110" s="921"/>
      <c r="DOU110" s="921"/>
      <c r="DOV110" s="921"/>
      <c r="DOW110" s="921"/>
      <c r="DOX110" s="921"/>
      <c r="DOY110" s="921"/>
      <c r="DOZ110" s="921"/>
      <c r="DPA110" s="921"/>
      <c r="DPB110" s="921"/>
      <c r="DPC110" s="921"/>
      <c r="DPD110" s="921"/>
      <c r="DPE110" s="921"/>
      <c r="DPF110" s="921"/>
      <c r="DPG110" s="921"/>
      <c r="DPH110" s="921"/>
      <c r="DPI110" s="921"/>
      <c r="DPJ110" s="921"/>
      <c r="DPK110" s="921"/>
      <c r="DPL110" s="921"/>
      <c r="DPM110" s="921"/>
      <c r="DPN110" s="921"/>
      <c r="DPO110" s="921"/>
      <c r="DPP110" s="921"/>
      <c r="DPQ110" s="921"/>
      <c r="DPR110" s="921"/>
      <c r="DPS110" s="921"/>
      <c r="DPT110" s="921"/>
      <c r="DPU110" s="921"/>
      <c r="DPV110" s="921"/>
      <c r="DPW110" s="921"/>
      <c r="DPX110" s="921"/>
      <c r="DPY110" s="921"/>
      <c r="DPZ110" s="921"/>
      <c r="DQA110" s="921"/>
      <c r="DQB110" s="921"/>
      <c r="DQC110" s="921"/>
      <c r="DQD110" s="921"/>
      <c r="DQE110" s="921"/>
      <c r="DQF110" s="921"/>
      <c r="DQG110" s="921"/>
      <c r="DQH110" s="921"/>
      <c r="DQI110" s="921"/>
      <c r="DQJ110" s="921"/>
      <c r="DQK110" s="921"/>
      <c r="DQL110" s="921"/>
      <c r="DQM110" s="921"/>
      <c r="DQN110" s="921"/>
      <c r="DQO110" s="921"/>
      <c r="DQP110" s="921"/>
      <c r="DQQ110" s="921"/>
      <c r="DQR110" s="921"/>
      <c r="DQS110" s="921"/>
      <c r="DQT110" s="921"/>
      <c r="DQU110" s="921"/>
      <c r="DQV110" s="921"/>
      <c r="DQW110" s="921"/>
      <c r="DQX110" s="921"/>
      <c r="DQY110" s="921"/>
      <c r="DQZ110" s="921"/>
      <c r="DRA110" s="921"/>
      <c r="DRB110" s="921"/>
      <c r="DRC110" s="921"/>
      <c r="DRD110" s="921"/>
      <c r="DRE110" s="921"/>
      <c r="DRF110" s="921"/>
      <c r="DRG110" s="921"/>
      <c r="DRH110" s="921"/>
      <c r="DRI110" s="921"/>
      <c r="DRJ110" s="921"/>
      <c r="DRK110" s="921"/>
      <c r="DRL110" s="921"/>
      <c r="DRM110" s="921"/>
      <c r="DRN110" s="921"/>
      <c r="DRO110" s="921"/>
      <c r="DRP110" s="921"/>
      <c r="DRQ110" s="921"/>
      <c r="DRR110" s="921"/>
      <c r="DRS110" s="921"/>
      <c r="DRT110" s="921"/>
      <c r="DRU110" s="921"/>
      <c r="DRV110" s="921"/>
      <c r="DRW110" s="921"/>
      <c r="DRX110" s="921"/>
      <c r="DRY110" s="921"/>
      <c r="DRZ110" s="921"/>
      <c r="DSA110" s="921"/>
      <c r="DSB110" s="921"/>
      <c r="DSC110" s="921"/>
      <c r="DSD110" s="921"/>
      <c r="DSE110" s="921"/>
      <c r="DSF110" s="921"/>
      <c r="DSG110" s="921"/>
      <c r="DSH110" s="921"/>
      <c r="DSI110" s="921"/>
      <c r="DSJ110" s="921"/>
      <c r="DSK110" s="921"/>
      <c r="DSL110" s="921"/>
      <c r="DSM110" s="921"/>
      <c r="DSN110" s="921"/>
      <c r="DSO110" s="921"/>
      <c r="DSP110" s="921"/>
      <c r="DSQ110" s="921"/>
      <c r="DSR110" s="921"/>
      <c r="DSS110" s="921"/>
      <c r="DST110" s="921"/>
      <c r="DSU110" s="921"/>
      <c r="DSV110" s="921"/>
      <c r="DSW110" s="921"/>
      <c r="DSX110" s="921"/>
      <c r="DSY110" s="921"/>
      <c r="DSZ110" s="921"/>
      <c r="DTA110" s="921"/>
      <c r="DTB110" s="921"/>
      <c r="DTC110" s="921"/>
      <c r="DTD110" s="921"/>
      <c r="DTE110" s="921"/>
      <c r="DTF110" s="921"/>
      <c r="DTG110" s="921"/>
      <c r="DTH110" s="921"/>
      <c r="DTI110" s="921"/>
      <c r="DTJ110" s="921"/>
      <c r="DTK110" s="921"/>
      <c r="DTL110" s="921"/>
      <c r="DTM110" s="921"/>
      <c r="DTN110" s="921"/>
      <c r="DTO110" s="921"/>
      <c r="DTP110" s="921"/>
      <c r="DTQ110" s="921"/>
      <c r="DTR110" s="921"/>
      <c r="DTS110" s="921"/>
      <c r="DTT110" s="921"/>
      <c r="DTU110" s="921"/>
      <c r="DTV110" s="921"/>
      <c r="DTW110" s="921"/>
      <c r="DTX110" s="921"/>
      <c r="DTY110" s="921"/>
      <c r="DTZ110" s="921"/>
      <c r="DUA110" s="921"/>
      <c r="DUB110" s="921"/>
      <c r="DUC110" s="921"/>
      <c r="DUD110" s="921"/>
      <c r="DUE110" s="921"/>
      <c r="DUF110" s="921"/>
      <c r="DUG110" s="921"/>
      <c r="DUH110" s="921"/>
      <c r="DUI110" s="921"/>
      <c r="DUJ110" s="921"/>
      <c r="DUK110" s="921"/>
      <c r="DUL110" s="921"/>
      <c r="DUM110" s="921"/>
      <c r="DUN110" s="921"/>
      <c r="DUO110" s="921"/>
      <c r="DUP110" s="921"/>
      <c r="DUQ110" s="921"/>
      <c r="DUR110" s="921"/>
      <c r="DUS110" s="921"/>
      <c r="DUT110" s="921"/>
      <c r="DUU110" s="921"/>
      <c r="DUV110" s="921"/>
      <c r="DUW110" s="921"/>
      <c r="DUX110" s="921"/>
      <c r="DUY110" s="921"/>
      <c r="DUZ110" s="921"/>
      <c r="DVA110" s="921"/>
      <c r="DVB110" s="921"/>
      <c r="DVC110" s="921"/>
      <c r="DVD110" s="921"/>
      <c r="DVE110" s="921"/>
      <c r="DVF110" s="921"/>
      <c r="DVG110" s="921"/>
      <c r="DVH110" s="921"/>
      <c r="DVI110" s="921"/>
      <c r="DVJ110" s="921"/>
      <c r="DVK110" s="921"/>
      <c r="DVL110" s="921"/>
      <c r="DVM110" s="921"/>
      <c r="DVN110" s="921"/>
      <c r="DVO110" s="921"/>
      <c r="DVP110" s="921"/>
      <c r="DVQ110" s="921"/>
      <c r="DVR110" s="921"/>
      <c r="DVS110" s="921"/>
      <c r="DVT110" s="921"/>
      <c r="DVU110" s="921"/>
      <c r="DVV110" s="921"/>
      <c r="DVW110" s="921"/>
      <c r="DVX110" s="921"/>
      <c r="DVY110" s="921"/>
      <c r="DVZ110" s="921"/>
      <c r="DWA110" s="921"/>
      <c r="DWB110" s="921"/>
      <c r="DWC110" s="921"/>
      <c r="DWD110" s="921"/>
      <c r="DWE110" s="921"/>
      <c r="DWF110" s="921"/>
      <c r="DWG110" s="921"/>
      <c r="DWH110" s="921"/>
      <c r="DWI110" s="921"/>
      <c r="DWJ110" s="921"/>
      <c r="DWK110" s="921"/>
      <c r="DWL110" s="921"/>
      <c r="DWM110" s="921"/>
      <c r="DWN110" s="921"/>
      <c r="DWO110" s="921"/>
      <c r="DWP110" s="921"/>
      <c r="DWQ110" s="921"/>
      <c r="DWR110" s="921"/>
      <c r="DWS110" s="921"/>
      <c r="DWT110" s="921"/>
      <c r="DWU110" s="921"/>
      <c r="DWV110" s="921"/>
      <c r="DWW110" s="921"/>
      <c r="DWX110" s="921"/>
      <c r="DWY110" s="921"/>
      <c r="DWZ110" s="921"/>
      <c r="DXA110" s="921"/>
      <c r="DXB110" s="921"/>
      <c r="DXC110" s="921"/>
      <c r="DXD110" s="921"/>
      <c r="DXE110" s="921"/>
      <c r="DXF110" s="921"/>
      <c r="DXG110" s="921"/>
      <c r="DXH110" s="921"/>
      <c r="DXI110" s="921"/>
      <c r="DXJ110" s="921"/>
      <c r="DXK110" s="921"/>
      <c r="DXL110" s="921"/>
      <c r="DXM110" s="921"/>
      <c r="DXN110" s="921"/>
      <c r="DXO110" s="921"/>
      <c r="DXP110" s="921"/>
      <c r="DXQ110" s="921"/>
      <c r="DXR110" s="921"/>
      <c r="DXS110" s="921"/>
      <c r="DXT110" s="921"/>
      <c r="DXU110" s="921"/>
      <c r="DXV110" s="921"/>
      <c r="DXW110" s="921"/>
      <c r="DXX110" s="921"/>
      <c r="DXY110" s="921"/>
      <c r="DXZ110" s="921"/>
      <c r="DYA110" s="921"/>
      <c r="DYB110" s="921"/>
      <c r="DYC110" s="921"/>
      <c r="DYD110" s="921"/>
      <c r="DYE110" s="921"/>
      <c r="DYF110" s="921"/>
      <c r="DYG110" s="921"/>
      <c r="DYH110" s="921"/>
      <c r="DYI110" s="921"/>
      <c r="DYJ110" s="921"/>
      <c r="DYK110" s="921"/>
      <c r="DYL110" s="921"/>
      <c r="DYM110" s="921"/>
      <c r="DYN110" s="921"/>
      <c r="DYO110" s="921"/>
      <c r="DYP110" s="921"/>
      <c r="DYQ110" s="921"/>
      <c r="DYR110" s="921"/>
      <c r="DYS110" s="921"/>
      <c r="DYT110" s="921"/>
      <c r="DYU110" s="921"/>
      <c r="DYV110" s="921"/>
      <c r="DYW110" s="921"/>
      <c r="DYX110" s="921"/>
      <c r="DYY110" s="921"/>
      <c r="DYZ110" s="921"/>
      <c r="DZA110" s="921"/>
      <c r="DZB110" s="921"/>
      <c r="DZC110" s="921"/>
      <c r="DZD110" s="921"/>
      <c r="DZE110" s="921"/>
      <c r="DZF110" s="921"/>
      <c r="DZG110" s="921"/>
      <c r="DZH110" s="921"/>
      <c r="DZI110" s="921"/>
      <c r="DZJ110" s="921"/>
      <c r="DZK110" s="921"/>
      <c r="DZL110" s="921"/>
      <c r="DZM110" s="921"/>
      <c r="DZN110" s="921"/>
      <c r="DZO110" s="921"/>
      <c r="DZP110" s="921"/>
      <c r="DZQ110" s="921"/>
      <c r="DZR110" s="921"/>
      <c r="DZS110" s="921"/>
      <c r="DZT110" s="921"/>
      <c r="DZU110" s="921"/>
      <c r="DZV110" s="921"/>
      <c r="DZW110" s="921"/>
      <c r="DZX110" s="921"/>
      <c r="DZY110" s="921"/>
      <c r="DZZ110" s="921"/>
      <c r="EAA110" s="921"/>
      <c r="EAB110" s="921"/>
      <c r="EAC110" s="921"/>
      <c r="EAD110" s="921"/>
      <c r="EAE110" s="921"/>
      <c r="EAF110" s="921"/>
      <c r="EAG110" s="921"/>
      <c r="EAH110" s="921"/>
      <c r="EAI110" s="921"/>
      <c r="EAJ110" s="921"/>
      <c r="EAK110" s="921"/>
      <c r="EAL110" s="921"/>
      <c r="EAM110" s="921"/>
      <c r="EAN110" s="921"/>
      <c r="EAO110" s="921"/>
      <c r="EAP110" s="921"/>
      <c r="EAQ110" s="921"/>
      <c r="EAR110" s="921"/>
      <c r="EAS110" s="921"/>
      <c r="EAT110" s="921"/>
      <c r="EAU110" s="921"/>
      <c r="EAV110" s="921"/>
      <c r="EAW110" s="921"/>
      <c r="EAX110" s="921"/>
      <c r="EAY110" s="921"/>
      <c r="EAZ110" s="921"/>
      <c r="EBA110" s="921"/>
      <c r="EBB110" s="921"/>
      <c r="EBC110" s="921"/>
      <c r="EBD110" s="921"/>
      <c r="EBE110" s="921"/>
      <c r="EBF110" s="921"/>
      <c r="EBG110" s="921"/>
      <c r="EBH110" s="921"/>
      <c r="EBI110" s="921"/>
      <c r="EBJ110" s="921"/>
      <c r="EBK110" s="921"/>
      <c r="EBL110" s="921"/>
      <c r="EBM110" s="921"/>
      <c r="EBN110" s="921"/>
      <c r="EBO110" s="921"/>
      <c r="EBP110" s="921"/>
      <c r="EBQ110" s="921"/>
      <c r="EBR110" s="921"/>
      <c r="EBS110" s="921"/>
      <c r="EBT110" s="921"/>
      <c r="EBU110" s="921"/>
      <c r="EBV110" s="921"/>
      <c r="EBW110" s="921"/>
      <c r="EBX110" s="921"/>
      <c r="EBY110" s="921"/>
      <c r="EBZ110" s="921"/>
      <c r="ECA110" s="921"/>
      <c r="ECB110" s="921"/>
      <c r="ECC110" s="921"/>
      <c r="ECD110" s="921"/>
      <c r="ECE110" s="921"/>
      <c r="ECF110" s="921"/>
      <c r="ECG110" s="921"/>
      <c r="ECH110" s="921"/>
      <c r="ECI110" s="921"/>
      <c r="ECJ110" s="921"/>
      <c r="ECK110" s="921"/>
      <c r="ECL110" s="921"/>
      <c r="ECM110" s="921"/>
      <c r="ECN110" s="921"/>
      <c r="ECO110" s="921"/>
      <c r="ECP110" s="921"/>
      <c r="ECQ110" s="921"/>
      <c r="ECR110" s="921"/>
      <c r="ECS110" s="921"/>
      <c r="ECT110" s="921"/>
      <c r="ECU110" s="921"/>
      <c r="ECV110" s="921"/>
      <c r="ECW110" s="921"/>
      <c r="ECX110" s="921"/>
      <c r="ECY110" s="921"/>
      <c r="ECZ110" s="921"/>
      <c r="EDA110" s="921"/>
      <c r="EDB110" s="921"/>
      <c r="EDC110" s="921"/>
      <c r="EDD110" s="921"/>
      <c r="EDE110" s="921"/>
      <c r="EDF110" s="921"/>
      <c r="EDG110" s="921"/>
      <c r="EDH110" s="921"/>
      <c r="EDI110" s="921"/>
      <c r="EDJ110" s="921"/>
      <c r="EDK110" s="921"/>
      <c r="EDL110" s="921"/>
      <c r="EDM110" s="921"/>
      <c r="EDN110" s="921"/>
      <c r="EDO110" s="921"/>
      <c r="EDP110" s="921"/>
      <c r="EDQ110" s="921"/>
      <c r="EDR110" s="921"/>
      <c r="EDS110" s="921"/>
      <c r="EDT110" s="921"/>
      <c r="EDU110" s="921"/>
      <c r="EDV110" s="921"/>
      <c r="EDW110" s="921"/>
      <c r="EDX110" s="921"/>
      <c r="EDY110" s="921"/>
      <c r="EDZ110" s="921"/>
      <c r="EEA110" s="921"/>
      <c r="EEB110" s="921"/>
      <c r="EEC110" s="921"/>
      <c r="EED110" s="921"/>
      <c r="EEE110" s="921"/>
      <c r="EEF110" s="921"/>
      <c r="EEG110" s="921"/>
      <c r="EEH110" s="921"/>
      <c r="EEI110" s="921"/>
      <c r="EEJ110" s="921"/>
      <c r="EEK110" s="921"/>
      <c r="EEL110" s="921"/>
      <c r="EEM110" s="921"/>
      <c r="EEN110" s="921"/>
      <c r="EEO110" s="921"/>
      <c r="EEP110" s="921"/>
      <c r="EEQ110" s="921"/>
      <c r="EER110" s="921"/>
      <c r="EES110" s="921"/>
      <c r="EET110" s="921"/>
      <c r="EEU110" s="921"/>
      <c r="EEV110" s="921"/>
      <c r="EEW110" s="921"/>
      <c r="EEX110" s="921"/>
      <c r="EEY110" s="921"/>
      <c r="EEZ110" s="921"/>
      <c r="EFA110" s="921"/>
      <c r="EFB110" s="921"/>
      <c r="EFC110" s="921"/>
      <c r="EFD110" s="921"/>
      <c r="EFE110" s="921"/>
      <c r="EFF110" s="921"/>
      <c r="EFG110" s="921"/>
      <c r="EFH110" s="921"/>
      <c r="EFI110" s="921"/>
      <c r="EFJ110" s="921"/>
      <c r="EFK110" s="921"/>
      <c r="EFL110" s="921"/>
      <c r="EFM110" s="921"/>
      <c r="EFN110" s="921"/>
      <c r="EFO110" s="921"/>
      <c r="EFP110" s="921"/>
      <c r="EFQ110" s="921"/>
      <c r="EFR110" s="921"/>
      <c r="EFS110" s="921"/>
      <c r="EFT110" s="921"/>
      <c r="EFU110" s="921"/>
      <c r="EFV110" s="921"/>
      <c r="EFW110" s="921"/>
      <c r="EFX110" s="921"/>
      <c r="EFY110" s="921"/>
      <c r="EFZ110" s="921"/>
      <c r="EGA110" s="921"/>
      <c r="EGB110" s="921"/>
      <c r="EGC110" s="921"/>
      <c r="EGD110" s="921"/>
      <c r="EGE110" s="921"/>
      <c r="EGF110" s="921"/>
      <c r="EGG110" s="921"/>
      <c r="EGH110" s="921"/>
      <c r="EGI110" s="921"/>
      <c r="EGJ110" s="921"/>
      <c r="EGK110" s="921"/>
      <c r="EGL110" s="921"/>
      <c r="EGM110" s="921"/>
      <c r="EGN110" s="921"/>
      <c r="EGO110" s="921"/>
      <c r="EGP110" s="921"/>
      <c r="EGQ110" s="921"/>
      <c r="EGR110" s="921"/>
      <c r="EGS110" s="921"/>
      <c r="EGT110" s="921"/>
      <c r="EGU110" s="921"/>
      <c r="EGV110" s="921"/>
      <c r="EGW110" s="921"/>
      <c r="EGX110" s="921"/>
      <c r="EGY110" s="921"/>
      <c r="EGZ110" s="921"/>
      <c r="EHA110" s="921"/>
      <c r="EHB110" s="921"/>
      <c r="EHC110" s="921"/>
      <c r="EHD110" s="921"/>
      <c r="EHE110" s="921"/>
      <c r="EHF110" s="921"/>
      <c r="EHG110" s="921"/>
      <c r="EHH110" s="921"/>
      <c r="EHI110" s="921"/>
      <c r="EHJ110" s="921"/>
      <c r="EHK110" s="921"/>
      <c r="EHL110" s="921"/>
      <c r="EHM110" s="921"/>
      <c r="EHN110" s="921"/>
      <c r="EHO110" s="921"/>
      <c r="EHP110" s="921"/>
      <c r="EHQ110" s="921"/>
      <c r="EHR110" s="921"/>
      <c r="EHS110" s="921"/>
      <c r="EHT110" s="921"/>
      <c r="EHU110" s="921"/>
      <c r="EHV110" s="921"/>
      <c r="EHW110" s="921"/>
      <c r="EHX110" s="921"/>
      <c r="EHY110" s="921"/>
      <c r="EHZ110" s="921"/>
      <c r="EIA110" s="921"/>
      <c r="EIB110" s="921"/>
      <c r="EIC110" s="921"/>
      <c r="EID110" s="921"/>
      <c r="EIE110" s="921"/>
      <c r="EIF110" s="921"/>
      <c r="EIG110" s="921"/>
      <c r="EIH110" s="921"/>
      <c r="EII110" s="921"/>
      <c r="EIJ110" s="921"/>
      <c r="EIK110" s="921"/>
      <c r="EIL110" s="921"/>
      <c r="EIM110" s="921"/>
      <c r="EIN110" s="921"/>
      <c r="EIO110" s="921"/>
      <c r="EIP110" s="921"/>
      <c r="EIQ110" s="921"/>
      <c r="EIR110" s="921"/>
      <c r="EIS110" s="921"/>
      <c r="EIT110" s="921"/>
      <c r="EIU110" s="921"/>
      <c r="EIV110" s="921"/>
      <c r="EIW110" s="921"/>
      <c r="EIX110" s="921"/>
      <c r="EIY110" s="921"/>
      <c r="EIZ110" s="921"/>
      <c r="EJA110" s="921"/>
      <c r="EJB110" s="921"/>
      <c r="EJC110" s="921"/>
      <c r="EJD110" s="921"/>
      <c r="EJE110" s="921"/>
      <c r="EJF110" s="921"/>
      <c r="EJG110" s="921"/>
      <c r="EJH110" s="921"/>
      <c r="EJI110" s="921"/>
      <c r="EJJ110" s="921"/>
      <c r="EJK110" s="921"/>
      <c r="EJL110" s="921"/>
      <c r="EJM110" s="921"/>
      <c r="EJN110" s="921"/>
      <c r="EJO110" s="921"/>
      <c r="EJP110" s="921"/>
      <c r="EJQ110" s="921"/>
      <c r="EJR110" s="921"/>
      <c r="EJS110" s="921"/>
      <c r="EJT110" s="921"/>
      <c r="EJU110" s="921"/>
      <c r="EJV110" s="921"/>
      <c r="EJW110" s="921"/>
      <c r="EJX110" s="921"/>
      <c r="EJY110" s="921"/>
      <c r="EJZ110" s="921"/>
      <c r="EKA110" s="921"/>
      <c r="EKB110" s="921"/>
      <c r="EKC110" s="921"/>
      <c r="EKD110" s="921"/>
      <c r="EKE110" s="921"/>
      <c r="EKF110" s="921"/>
      <c r="EKG110" s="921"/>
      <c r="EKH110" s="921"/>
      <c r="EKI110" s="921"/>
      <c r="EKJ110" s="921"/>
      <c r="EKK110" s="921"/>
      <c r="EKL110" s="921"/>
      <c r="EKM110" s="921"/>
      <c r="EKN110" s="921"/>
      <c r="EKO110" s="921"/>
      <c r="EKP110" s="921"/>
      <c r="EKQ110" s="921"/>
      <c r="EKR110" s="921"/>
      <c r="EKS110" s="921"/>
      <c r="EKT110" s="921"/>
      <c r="EKU110" s="921"/>
      <c r="EKV110" s="921"/>
      <c r="EKW110" s="921"/>
      <c r="EKX110" s="921"/>
      <c r="EKY110" s="921"/>
      <c r="EKZ110" s="921"/>
      <c r="ELA110" s="921"/>
      <c r="ELB110" s="921"/>
      <c r="ELC110" s="921"/>
      <c r="ELD110" s="921"/>
      <c r="ELE110" s="921"/>
      <c r="ELF110" s="921"/>
      <c r="ELG110" s="921"/>
      <c r="ELH110" s="921"/>
      <c r="ELI110" s="921"/>
      <c r="ELJ110" s="921"/>
      <c r="ELK110" s="921"/>
      <c r="ELL110" s="921"/>
      <c r="ELM110" s="921"/>
      <c r="ELN110" s="921"/>
      <c r="ELO110" s="921"/>
      <c r="ELP110" s="921"/>
      <c r="ELQ110" s="921"/>
      <c r="ELR110" s="921"/>
      <c r="ELS110" s="921"/>
      <c r="ELT110" s="921"/>
      <c r="ELU110" s="921"/>
      <c r="ELV110" s="921"/>
      <c r="ELW110" s="921"/>
      <c r="ELX110" s="921"/>
      <c r="ELY110" s="921"/>
      <c r="ELZ110" s="921"/>
      <c r="EMA110" s="921"/>
      <c r="EMB110" s="921"/>
      <c r="EMC110" s="921"/>
      <c r="EMD110" s="921"/>
      <c r="EME110" s="921"/>
      <c r="EMF110" s="921"/>
      <c r="EMG110" s="921"/>
      <c r="EMH110" s="921"/>
      <c r="EMI110" s="921"/>
      <c r="EMJ110" s="921"/>
      <c r="EMK110" s="921"/>
      <c r="EML110" s="921"/>
      <c r="EMM110" s="921"/>
      <c r="EMN110" s="921"/>
      <c r="EMO110" s="921"/>
      <c r="EMP110" s="921"/>
      <c r="EMQ110" s="921"/>
      <c r="EMR110" s="921"/>
      <c r="EMS110" s="921"/>
      <c r="EMT110" s="921"/>
      <c r="EMU110" s="921"/>
      <c r="EMV110" s="921"/>
      <c r="EMW110" s="921"/>
      <c r="EMX110" s="921"/>
      <c r="EMY110" s="921"/>
      <c r="EMZ110" s="921"/>
      <c r="ENA110" s="921"/>
      <c r="ENB110" s="921"/>
      <c r="ENC110" s="921"/>
      <c r="END110" s="921"/>
      <c r="ENE110" s="921"/>
      <c r="ENF110" s="921"/>
      <c r="ENG110" s="921"/>
      <c r="ENH110" s="921"/>
      <c r="ENI110" s="921"/>
      <c r="ENJ110" s="921"/>
      <c r="ENK110" s="921"/>
      <c r="ENL110" s="921"/>
      <c r="ENM110" s="921"/>
      <c r="ENN110" s="921"/>
      <c r="ENO110" s="921"/>
      <c r="ENP110" s="921"/>
      <c r="ENQ110" s="921"/>
      <c r="ENR110" s="921"/>
      <c r="ENS110" s="921"/>
      <c r="ENT110" s="921"/>
      <c r="ENU110" s="921"/>
      <c r="ENV110" s="921"/>
      <c r="ENW110" s="921"/>
      <c r="ENX110" s="921"/>
      <c r="ENY110" s="921"/>
      <c r="ENZ110" s="921"/>
      <c r="EOA110" s="921"/>
      <c r="EOB110" s="921"/>
      <c r="EOC110" s="921"/>
      <c r="EOD110" s="921"/>
      <c r="EOE110" s="921"/>
      <c r="EOF110" s="921"/>
      <c r="EOG110" s="921"/>
      <c r="EOH110" s="921"/>
      <c r="EOI110" s="921"/>
      <c r="EOJ110" s="921"/>
      <c r="EOK110" s="921"/>
      <c r="EOL110" s="921"/>
      <c r="EOM110" s="921"/>
      <c r="EON110" s="921"/>
      <c r="EOO110" s="921"/>
      <c r="EOP110" s="921"/>
      <c r="EOQ110" s="921"/>
      <c r="EOR110" s="921"/>
      <c r="EOS110" s="921"/>
      <c r="EOT110" s="921"/>
      <c r="EOU110" s="921"/>
      <c r="EOV110" s="921"/>
      <c r="EOW110" s="921"/>
      <c r="EOX110" s="921"/>
      <c r="EOY110" s="921"/>
      <c r="EOZ110" s="921"/>
      <c r="EPA110" s="921"/>
      <c r="EPB110" s="921"/>
      <c r="EPC110" s="921"/>
      <c r="EPD110" s="921"/>
      <c r="EPE110" s="921"/>
      <c r="EPF110" s="921"/>
      <c r="EPG110" s="921"/>
      <c r="EPH110" s="921"/>
      <c r="EPI110" s="921"/>
      <c r="EPJ110" s="921"/>
      <c r="EPK110" s="921"/>
      <c r="EPL110" s="921"/>
      <c r="EPM110" s="921"/>
      <c r="EPN110" s="921"/>
      <c r="EPO110" s="921"/>
      <c r="EPP110" s="921"/>
      <c r="EPQ110" s="921"/>
      <c r="EPR110" s="921"/>
      <c r="EPS110" s="921"/>
      <c r="EPT110" s="921"/>
      <c r="EPU110" s="921"/>
      <c r="EPV110" s="921"/>
      <c r="EPW110" s="921"/>
      <c r="EPX110" s="921"/>
      <c r="EPY110" s="921"/>
      <c r="EPZ110" s="921"/>
      <c r="EQA110" s="921"/>
      <c r="EQB110" s="921"/>
      <c r="EQC110" s="921"/>
      <c r="EQD110" s="921"/>
      <c r="EQE110" s="921"/>
      <c r="EQF110" s="921"/>
      <c r="EQG110" s="921"/>
      <c r="EQH110" s="921"/>
      <c r="EQI110" s="921"/>
      <c r="EQJ110" s="921"/>
      <c r="EQK110" s="921"/>
      <c r="EQL110" s="921"/>
      <c r="EQM110" s="921"/>
      <c r="EQN110" s="921"/>
      <c r="EQO110" s="921"/>
      <c r="EQP110" s="921"/>
      <c r="EQQ110" s="921"/>
      <c r="EQR110" s="921"/>
      <c r="EQS110" s="921"/>
      <c r="EQT110" s="921"/>
      <c r="EQU110" s="921"/>
      <c r="EQV110" s="921"/>
      <c r="EQW110" s="921"/>
      <c r="EQX110" s="921"/>
      <c r="EQY110" s="921"/>
      <c r="EQZ110" s="921"/>
      <c r="ERA110" s="921"/>
      <c r="ERB110" s="921"/>
      <c r="ERC110" s="921"/>
      <c r="ERD110" s="921"/>
      <c r="ERE110" s="921"/>
      <c r="ERF110" s="921"/>
      <c r="ERG110" s="921"/>
      <c r="ERH110" s="921"/>
      <c r="ERI110" s="921"/>
      <c r="ERJ110" s="921"/>
      <c r="ERK110" s="921"/>
      <c r="ERL110" s="921"/>
      <c r="ERM110" s="921"/>
      <c r="ERN110" s="921"/>
      <c r="ERO110" s="921"/>
      <c r="ERP110" s="921"/>
      <c r="ERQ110" s="921"/>
      <c r="ERR110" s="921"/>
      <c r="ERS110" s="921"/>
      <c r="ERT110" s="921"/>
      <c r="ERU110" s="921"/>
      <c r="ERV110" s="921"/>
      <c r="ERW110" s="921"/>
      <c r="ERX110" s="921"/>
      <c r="ERY110" s="921"/>
      <c r="ERZ110" s="921"/>
      <c r="ESA110" s="921"/>
      <c r="ESB110" s="921"/>
      <c r="ESC110" s="921"/>
      <c r="ESD110" s="921"/>
      <c r="ESE110" s="921"/>
      <c r="ESF110" s="921"/>
      <c r="ESG110" s="921"/>
      <c r="ESH110" s="921"/>
      <c r="ESI110" s="921"/>
      <c r="ESJ110" s="921"/>
      <c r="ESK110" s="921"/>
      <c r="ESL110" s="921"/>
      <c r="ESM110" s="921"/>
      <c r="ESN110" s="921"/>
      <c r="ESO110" s="921"/>
      <c r="ESP110" s="921"/>
      <c r="ESQ110" s="921"/>
      <c r="ESR110" s="921"/>
      <c r="ESS110" s="921"/>
      <c r="EST110" s="921"/>
      <c r="ESU110" s="921"/>
      <c r="ESV110" s="921"/>
      <c r="ESW110" s="921"/>
      <c r="ESX110" s="921"/>
      <c r="ESY110" s="921"/>
      <c r="ESZ110" s="921"/>
      <c r="ETA110" s="921"/>
      <c r="ETB110" s="921"/>
      <c r="ETC110" s="921"/>
      <c r="ETD110" s="921"/>
      <c r="ETE110" s="921"/>
      <c r="ETF110" s="921"/>
      <c r="ETG110" s="921"/>
      <c r="ETH110" s="921"/>
      <c r="ETI110" s="921"/>
      <c r="ETJ110" s="921"/>
      <c r="ETK110" s="921"/>
      <c r="ETL110" s="921"/>
      <c r="ETM110" s="921"/>
      <c r="ETN110" s="921"/>
      <c r="ETO110" s="921"/>
      <c r="ETP110" s="921"/>
      <c r="ETQ110" s="921"/>
      <c r="ETR110" s="921"/>
      <c r="ETS110" s="921"/>
      <c r="ETT110" s="921"/>
      <c r="ETU110" s="921"/>
      <c r="ETV110" s="921"/>
      <c r="ETW110" s="921"/>
      <c r="ETX110" s="921"/>
      <c r="ETY110" s="921"/>
      <c r="ETZ110" s="921"/>
      <c r="EUA110" s="921"/>
      <c r="EUB110" s="921"/>
      <c r="EUC110" s="921"/>
      <c r="EUD110" s="921"/>
      <c r="EUE110" s="921"/>
      <c r="EUF110" s="921"/>
      <c r="EUG110" s="921"/>
      <c r="EUH110" s="921"/>
      <c r="EUI110" s="921"/>
      <c r="EUJ110" s="921"/>
      <c r="EUK110" s="921"/>
      <c r="EUL110" s="921"/>
      <c r="EUM110" s="921"/>
      <c r="EUN110" s="921"/>
      <c r="EUO110" s="921"/>
      <c r="EUP110" s="921"/>
      <c r="EUQ110" s="921"/>
      <c r="EUR110" s="921"/>
      <c r="EUS110" s="921"/>
      <c r="EUT110" s="921"/>
      <c r="EUU110" s="921"/>
      <c r="EUV110" s="921"/>
      <c r="EUW110" s="921"/>
      <c r="EUX110" s="921"/>
      <c r="EUY110" s="921"/>
      <c r="EUZ110" s="921"/>
      <c r="EVA110" s="921"/>
      <c r="EVB110" s="921"/>
      <c r="EVC110" s="921"/>
      <c r="EVD110" s="921"/>
      <c r="EVE110" s="921"/>
      <c r="EVF110" s="921"/>
      <c r="EVG110" s="921"/>
      <c r="EVH110" s="921"/>
      <c r="EVI110" s="921"/>
      <c r="EVJ110" s="921"/>
      <c r="EVK110" s="921"/>
      <c r="EVL110" s="921"/>
      <c r="EVM110" s="921"/>
      <c r="EVN110" s="921"/>
      <c r="EVO110" s="921"/>
      <c r="EVP110" s="921"/>
      <c r="EVQ110" s="921"/>
      <c r="EVR110" s="921"/>
      <c r="EVS110" s="921"/>
      <c r="EVT110" s="921"/>
      <c r="EVU110" s="921"/>
      <c r="EVV110" s="921"/>
      <c r="EVW110" s="921"/>
      <c r="EVX110" s="921"/>
      <c r="EVY110" s="921"/>
      <c r="EVZ110" s="921"/>
      <c r="EWA110" s="921"/>
      <c r="EWB110" s="921"/>
      <c r="EWC110" s="921"/>
      <c r="EWD110" s="921"/>
      <c r="EWE110" s="921"/>
      <c r="EWF110" s="921"/>
      <c r="EWG110" s="921"/>
      <c r="EWH110" s="921"/>
      <c r="EWI110" s="921"/>
      <c r="EWJ110" s="921"/>
      <c r="EWK110" s="921"/>
      <c r="EWL110" s="921"/>
      <c r="EWM110" s="921"/>
      <c r="EWN110" s="921"/>
      <c r="EWO110" s="921"/>
      <c r="EWP110" s="921"/>
      <c r="EWQ110" s="921"/>
      <c r="EWR110" s="921"/>
      <c r="EWS110" s="921"/>
      <c r="EWT110" s="921"/>
      <c r="EWU110" s="921"/>
      <c r="EWV110" s="921"/>
      <c r="EWW110" s="921"/>
      <c r="EWX110" s="921"/>
      <c r="EWY110" s="921"/>
      <c r="EWZ110" s="921"/>
      <c r="EXA110" s="921"/>
      <c r="EXB110" s="921"/>
      <c r="EXC110" s="921"/>
      <c r="EXD110" s="921"/>
      <c r="EXE110" s="921"/>
      <c r="EXF110" s="921"/>
      <c r="EXG110" s="921"/>
      <c r="EXH110" s="921"/>
      <c r="EXI110" s="921"/>
      <c r="EXJ110" s="921"/>
      <c r="EXK110" s="921"/>
      <c r="EXL110" s="921"/>
      <c r="EXM110" s="921"/>
      <c r="EXN110" s="921"/>
      <c r="EXO110" s="921"/>
      <c r="EXP110" s="921"/>
      <c r="EXQ110" s="921"/>
      <c r="EXR110" s="921"/>
      <c r="EXS110" s="921"/>
      <c r="EXT110" s="921"/>
      <c r="EXU110" s="921"/>
      <c r="EXV110" s="921"/>
      <c r="EXW110" s="921"/>
      <c r="EXX110" s="921"/>
      <c r="EXY110" s="921"/>
      <c r="EXZ110" s="921"/>
      <c r="EYA110" s="921"/>
      <c r="EYB110" s="921"/>
      <c r="EYC110" s="921"/>
      <c r="EYD110" s="921"/>
      <c r="EYE110" s="921"/>
      <c r="EYF110" s="921"/>
      <c r="EYG110" s="921"/>
      <c r="EYH110" s="921"/>
      <c r="EYI110" s="921"/>
      <c r="EYJ110" s="921"/>
      <c r="EYK110" s="921"/>
      <c r="EYL110" s="921"/>
      <c r="EYM110" s="921"/>
      <c r="EYN110" s="921"/>
      <c r="EYO110" s="921"/>
      <c r="EYP110" s="921"/>
      <c r="EYQ110" s="921"/>
      <c r="EYR110" s="921"/>
      <c r="EYS110" s="921"/>
      <c r="EYT110" s="921"/>
      <c r="EYU110" s="921"/>
      <c r="EYV110" s="921"/>
      <c r="EYW110" s="921"/>
      <c r="EYX110" s="921"/>
      <c r="EYY110" s="921"/>
      <c r="EYZ110" s="921"/>
      <c r="EZA110" s="921"/>
      <c r="EZB110" s="921"/>
      <c r="EZC110" s="921"/>
      <c r="EZD110" s="921"/>
      <c r="EZE110" s="921"/>
      <c r="EZF110" s="921"/>
      <c r="EZG110" s="921"/>
      <c r="EZH110" s="921"/>
      <c r="EZI110" s="921"/>
      <c r="EZJ110" s="921"/>
      <c r="EZK110" s="921"/>
      <c r="EZL110" s="921"/>
      <c r="EZM110" s="921"/>
      <c r="EZN110" s="921"/>
      <c r="EZO110" s="921"/>
      <c r="EZP110" s="921"/>
      <c r="EZQ110" s="921"/>
      <c r="EZR110" s="921"/>
      <c r="EZS110" s="921"/>
      <c r="EZT110" s="921"/>
      <c r="EZU110" s="921"/>
      <c r="EZV110" s="921"/>
      <c r="EZW110" s="921"/>
      <c r="EZX110" s="921"/>
      <c r="EZY110" s="921"/>
      <c r="EZZ110" s="921"/>
      <c r="FAA110" s="921"/>
      <c r="FAB110" s="921"/>
      <c r="FAC110" s="921"/>
      <c r="FAD110" s="921"/>
      <c r="FAE110" s="921"/>
      <c r="FAF110" s="921"/>
      <c r="FAG110" s="921"/>
      <c r="FAH110" s="921"/>
      <c r="FAI110" s="921"/>
      <c r="FAJ110" s="921"/>
      <c r="FAK110" s="921"/>
      <c r="FAL110" s="921"/>
      <c r="FAM110" s="921"/>
      <c r="FAN110" s="921"/>
      <c r="FAO110" s="921"/>
      <c r="FAP110" s="921"/>
      <c r="FAQ110" s="921"/>
      <c r="FAR110" s="921"/>
      <c r="FAS110" s="921"/>
      <c r="FAT110" s="921"/>
      <c r="FAU110" s="921"/>
      <c r="FAV110" s="921"/>
      <c r="FAW110" s="921"/>
      <c r="FAX110" s="921"/>
      <c r="FAY110" s="921"/>
      <c r="FAZ110" s="921"/>
      <c r="FBA110" s="921"/>
      <c r="FBB110" s="921"/>
      <c r="FBC110" s="921"/>
      <c r="FBD110" s="921"/>
      <c r="FBE110" s="921"/>
      <c r="FBF110" s="921"/>
      <c r="FBG110" s="921"/>
      <c r="FBH110" s="921"/>
      <c r="FBI110" s="921"/>
      <c r="FBJ110" s="921"/>
      <c r="FBK110" s="921"/>
      <c r="FBL110" s="921"/>
      <c r="FBM110" s="921"/>
      <c r="FBN110" s="921"/>
      <c r="FBO110" s="921"/>
      <c r="FBP110" s="921"/>
      <c r="FBQ110" s="921"/>
      <c r="FBR110" s="921"/>
      <c r="FBS110" s="921"/>
      <c r="FBT110" s="921"/>
      <c r="FBU110" s="921"/>
      <c r="FBV110" s="921"/>
      <c r="FBW110" s="921"/>
      <c r="FBX110" s="921"/>
      <c r="FBY110" s="921"/>
      <c r="FBZ110" s="921"/>
      <c r="FCA110" s="921"/>
      <c r="FCB110" s="921"/>
      <c r="FCC110" s="921"/>
      <c r="FCD110" s="921"/>
      <c r="FCE110" s="921"/>
      <c r="FCF110" s="921"/>
      <c r="FCG110" s="921"/>
      <c r="FCH110" s="921"/>
      <c r="FCI110" s="921"/>
      <c r="FCJ110" s="921"/>
      <c r="FCK110" s="921"/>
      <c r="FCL110" s="921"/>
      <c r="FCM110" s="921"/>
      <c r="FCN110" s="921"/>
      <c r="FCO110" s="921"/>
      <c r="FCP110" s="921"/>
      <c r="FCQ110" s="921"/>
      <c r="FCR110" s="921"/>
      <c r="FCS110" s="921"/>
      <c r="FCT110" s="921"/>
      <c r="FCU110" s="921"/>
      <c r="FCV110" s="921"/>
      <c r="FCW110" s="921"/>
      <c r="FCX110" s="921"/>
      <c r="FCY110" s="921"/>
      <c r="FCZ110" s="921"/>
      <c r="FDA110" s="921"/>
      <c r="FDB110" s="921"/>
      <c r="FDC110" s="921"/>
      <c r="FDD110" s="921"/>
      <c r="FDE110" s="921"/>
      <c r="FDF110" s="921"/>
      <c r="FDG110" s="921"/>
      <c r="FDH110" s="921"/>
      <c r="FDI110" s="921"/>
      <c r="FDJ110" s="921"/>
      <c r="FDK110" s="921"/>
      <c r="FDL110" s="921"/>
      <c r="FDM110" s="921"/>
      <c r="FDN110" s="921"/>
      <c r="FDO110" s="921"/>
      <c r="FDP110" s="921"/>
      <c r="FDQ110" s="921"/>
      <c r="FDR110" s="921"/>
      <c r="FDS110" s="921"/>
      <c r="FDT110" s="921"/>
      <c r="FDU110" s="921"/>
      <c r="FDV110" s="921"/>
      <c r="FDW110" s="921"/>
      <c r="FDX110" s="921"/>
      <c r="FDY110" s="921"/>
      <c r="FDZ110" s="921"/>
      <c r="FEA110" s="921"/>
      <c r="FEB110" s="921"/>
      <c r="FEC110" s="921"/>
      <c r="FED110" s="921"/>
      <c r="FEE110" s="921"/>
      <c r="FEF110" s="921"/>
      <c r="FEG110" s="921"/>
      <c r="FEH110" s="921"/>
      <c r="FEI110" s="921"/>
      <c r="FEJ110" s="921"/>
      <c r="FEK110" s="921"/>
      <c r="FEL110" s="921"/>
      <c r="FEM110" s="921"/>
      <c r="FEN110" s="921"/>
      <c r="FEO110" s="921"/>
      <c r="FEP110" s="921"/>
      <c r="FEQ110" s="921"/>
      <c r="FER110" s="921"/>
      <c r="FES110" s="921"/>
      <c r="FET110" s="921"/>
      <c r="FEU110" s="921"/>
      <c r="FEV110" s="921"/>
      <c r="FEW110" s="921"/>
      <c r="FEX110" s="921"/>
      <c r="FEY110" s="921"/>
      <c r="FEZ110" s="921"/>
      <c r="FFA110" s="921"/>
      <c r="FFB110" s="921"/>
      <c r="FFC110" s="921"/>
      <c r="FFD110" s="921"/>
      <c r="FFE110" s="921"/>
      <c r="FFF110" s="921"/>
      <c r="FFG110" s="921"/>
      <c r="FFH110" s="921"/>
      <c r="FFI110" s="921"/>
      <c r="FFJ110" s="921"/>
      <c r="FFK110" s="921"/>
      <c r="FFL110" s="921"/>
      <c r="FFM110" s="921"/>
      <c r="FFN110" s="921"/>
      <c r="FFO110" s="921"/>
      <c r="FFP110" s="921"/>
      <c r="FFQ110" s="921"/>
      <c r="FFR110" s="921"/>
      <c r="FFS110" s="921"/>
      <c r="FFT110" s="921"/>
      <c r="FFU110" s="921"/>
      <c r="FFV110" s="921"/>
      <c r="FFW110" s="921"/>
      <c r="FFX110" s="921"/>
      <c r="FFY110" s="921"/>
      <c r="FFZ110" s="921"/>
      <c r="FGA110" s="921"/>
      <c r="FGB110" s="921"/>
      <c r="FGC110" s="921"/>
      <c r="FGD110" s="921"/>
      <c r="FGE110" s="921"/>
      <c r="FGF110" s="921"/>
      <c r="FGG110" s="921"/>
      <c r="FGH110" s="921"/>
      <c r="FGI110" s="921"/>
      <c r="FGJ110" s="921"/>
      <c r="FGK110" s="921"/>
      <c r="FGL110" s="921"/>
      <c r="FGM110" s="921"/>
      <c r="FGN110" s="921"/>
      <c r="FGO110" s="921"/>
      <c r="FGP110" s="921"/>
      <c r="FGQ110" s="921"/>
      <c r="FGR110" s="921"/>
      <c r="FGS110" s="921"/>
      <c r="FGT110" s="921"/>
      <c r="FGU110" s="921"/>
      <c r="FGV110" s="921"/>
      <c r="FGW110" s="921"/>
      <c r="FGX110" s="921"/>
      <c r="FGY110" s="921"/>
      <c r="FGZ110" s="921"/>
      <c r="FHA110" s="921"/>
      <c r="FHB110" s="921"/>
      <c r="FHC110" s="921"/>
      <c r="FHD110" s="921"/>
      <c r="FHE110" s="921"/>
      <c r="FHF110" s="921"/>
      <c r="FHG110" s="921"/>
      <c r="FHH110" s="921"/>
      <c r="FHI110" s="921"/>
      <c r="FHJ110" s="921"/>
      <c r="FHK110" s="921"/>
      <c r="FHL110" s="921"/>
      <c r="FHM110" s="921"/>
      <c r="FHN110" s="921"/>
      <c r="FHO110" s="921"/>
      <c r="FHP110" s="921"/>
      <c r="FHQ110" s="921"/>
      <c r="FHR110" s="921"/>
      <c r="FHS110" s="921"/>
      <c r="FHT110" s="921"/>
      <c r="FHU110" s="921"/>
      <c r="FHV110" s="921"/>
      <c r="FHW110" s="921"/>
      <c r="FHX110" s="921"/>
      <c r="FHY110" s="921"/>
      <c r="FHZ110" s="921"/>
      <c r="FIA110" s="921"/>
      <c r="FIB110" s="921"/>
      <c r="FIC110" s="921"/>
      <c r="FID110" s="921"/>
      <c r="FIE110" s="921"/>
      <c r="FIF110" s="921"/>
      <c r="FIG110" s="921"/>
      <c r="FIH110" s="921"/>
      <c r="FII110" s="921"/>
      <c r="FIJ110" s="921"/>
      <c r="FIK110" s="921"/>
      <c r="FIL110" s="921"/>
      <c r="FIM110" s="921"/>
      <c r="FIN110" s="921"/>
      <c r="FIO110" s="921"/>
      <c r="FIP110" s="921"/>
      <c r="FIQ110" s="921"/>
      <c r="FIR110" s="921"/>
      <c r="FIS110" s="921"/>
      <c r="FIT110" s="921"/>
      <c r="FIU110" s="921"/>
      <c r="FIV110" s="921"/>
      <c r="FIW110" s="921"/>
      <c r="FIX110" s="921"/>
      <c r="FIY110" s="921"/>
      <c r="FIZ110" s="921"/>
      <c r="FJA110" s="921"/>
      <c r="FJB110" s="921"/>
      <c r="FJC110" s="921"/>
      <c r="FJD110" s="921"/>
      <c r="FJE110" s="921"/>
      <c r="FJF110" s="921"/>
      <c r="FJG110" s="921"/>
      <c r="FJH110" s="921"/>
      <c r="FJI110" s="921"/>
      <c r="FJJ110" s="921"/>
      <c r="FJK110" s="921"/>
      <c r="FJL110" s="921"/>
      <c r="FJM110" s="921"/>
      <c r="FJN110" s="921"/>
      <c r="FJO110" s="921"/>
      <c r="FJP110" s="921"/>
      <c r="FJQ110" s="921"/>
      <c r="FJR110" s="921"/>
      <c r="FJS110" s="921"/>
      <c r="FJT110" s="921"/>
      <c r="FJU110" s="921"/>
      <c r="FJV110" s="921"/>
      <c r="FJW110" s="921"/>
      <c r="FJX110" s="921"/>
      <c r="FJY110" s="921"/>
      <c r="FJZ110" s="921"/>
      <c r="FKA110" s="921"/>
      <c r="FKB110" s="921"/>
      <c r="FKC110" s="921"/>
      <c r="FKD110" s="921"/>
      <c r="FKE110" s="921"/>
      <c r="FKF110" s="921"/>
      <c r="FKG110" s="921"/>
      <c r="FKH110" s="921"/>
      <c r="FKI110" s="921"/>
      <c r="FKJ110" s="921"/>
      <c r="FKK110" s="921"/>
      <c r="FKL110" s="921"/>
      <c r="FKM110" s="921"/>
      <c r="FKN110" s="921"/>
      <c r="FKO110" s="921"/>
      <c r="FKP110" s="921"/>
      <c r="FKQ110" s="921"/>
      <c r="FKR110" s="921"/>
      <c r="FKS110" s="921"/>
      <c r="FKT110" s="921"/>
      <c r="FKU110" s="921"/>
      <c r="FKV110" s="921"/>
      <c r="FKW110" s="921"/>
      <c r="FKX110" s="921"/>
      <c r="FKY110" s="921"/>
      <c r="FKZ110" s="921"/>
      <c r="FLA110" s="921"/>
      <c r="FLB110" s="921"/>
      <c r="FLC110" s="921"/>
      <c r="FLD110" s="921"/>
      <c r="FLE110" s="921"/>
      <c r="FLF110" s="921"/>
      <c r="FLG110" s="921"/>
      <c r="FLH110" s="921"/>
      <c r="FLI110" s="921"/>
      <c r="FLJ110" s="921"/>
      <c r="FLK110" s="921"/>
      <c r="FLL110" s="921"/>
      <c r="FLM110" s="921"/>
      <c r="FLN110" s="921"/>
      <c r="FLO110" s="921"/>
      <c r="FLP110" s="921"/>
      <c r="FLQ110" s="921"/>
      <c r="FLR110" s="921"/>
      <c r="FLS110" s="921"/>
      <c r="FLT110" s="921"/>
      <c r="FLU110" s="921"/>
      <c r="FLV110" s="921"/>
      <c r="FLW110" s="921"/>
      <c r="FLX110" s="921"/>
      <c r="FLY110" s="921"/>
      <c r="FLZ110" s="921"/>
      <c r="FMA110" s="921"/>
      <c r="FMB110" s="921"/>
      <c r="FMC110" s="921"/>
      <c r="FMD110" s="921"/>
      <c r="FME110" s="921"/>
      <c r="FMF110" s="921"/>
      <c r="FMG110" s="921"/>
      <c r="FMH110" s="921"/>
      <c r="FMI110" s="921"/>
      <c r="FMJ110" s="921"/>
      <c r="FMK110" s="921"/>
      <c r="FML110" s="921"/>
      <c r="FMM110" s="921"/>
      <c r="FMN110" s="921"/>
      <c r="FMO110" s="921"/>
      <c r="FMP110" s="921"/>
      <c r="FMQ110" s="921"/>
      <c r="FMR110" s="921"/>
      <c r="FMS110" s="921"/>
      <c r="FMT110" s="921"/>
      <c r="FMU110" s="921"/>
      <c r="FMV110" s="921"/>
      <c r="FMW110" s="921"/>
      <c r="FMX110" s="921"/>
      <c r="FMY110" s="921"/>
      <c r="FMZ110" s="921"/>
      <c r="FNA110" s="921"/>
      <c r="FNB110" s="921"/>
      <c r="FNC110" s="921"/>
      <c r="FND110" s="921"/>
      <c r="FNE110" s="921"/>
      <c r="FNF110" s="921"/>
      <c r="FNG110" s="921"/>
      <c r="FNH110" s="921"/>
      <c r="FNI110" s="921"/>
      <c r="FNJ110" s="921"/>
      <c r="FNK110" s="921"/>
      <c r="FNL110" s="921"/>
      <c r="FNM110" s="921"/>
      <c r="FNN110" s="921"/>
      <c r="FNO110" s="921"/>
      <c r="FNP110" s="921"/>
      <c r="FNQ110" s="921"/>
      <c r="FNR110" s="921"/>
      <c r="FNS110" s="921"/>
      <c r="FNT110" s="921"/>
      <c r="FNU110" s="921"/>
      <c r="FNV110" s="921"/>
      <c r="FNW110" s="921"/>
      <c r="FNX110" s="921"/>
      <c r="FNY110" s="921"/>
      <c r="FNZ110" s="921"/>
      <c r="FOA110" s="921"/>
      <c r="FOB110" s="921"/>
      <c r="FOC110" s="921"/>
      <c r="FOD110" s="921"/>
      <c r="FOE110" s="921"/>
      <c r="FOF110" s="921"/>
      <c r="FOG110" s="921"/>
      <c r="FOH110" s="921"/>
      <c r="FOI110" s="921"/>
      <c r="FOJ110" s="921"/>
      <c r="FOK110" s="921"/>
      <c r="FOL110" s="921"/>
      <c r="FOM110" s="921"/>
      <c r="FON110" s="921"/>
      <c r="FOO110" s="921"/>
      <c r="FOP110" s="921"/>
      <c r="FOQ110" s="921"/>
      <c r="FOR110" s="921"/>
      <c r="FOS110" s="921"/>
      <c r="FOT110" s="921"/>
      <c r="FOU110" s="921"/>
      <c r="FOV110" s="921"/>
      <c r="FOW110" s="921"/>
      <c r="FOX110" s="921"/>
      <c r="FOY110" s="921"/>
      <c r="FOZ110" s="921"/>
      <c r="FPA110" s="921"/>
      <c r="FPB110" s="921"/>
      <c r="FPC110" s="921"/>
      <c r="FPD110" s="921"/>
      <c r="FPE110" s="921"/>
      <c r="FPF110" s="921"/>
      <c r="FPG110" s="921"/>
      <c r="FPH110" s="921"/>
      <c r="FPI110" s="921"/>
      <c r="FPJ110" s="921"/>
      <c r="FPK110" s="921"/>
      <c r="FPL110" s="921"/>
      <c r="FPM110" s="921"/>
      <c r="FPN110" s="921"/>
      <c r="FPO110" s="921"/>
      <c r="FPP110" s="921"/>
      <c r="FPQ110" s="921"/>
      <c r="FPR110" s="921"/>
      <c r="FPS110" s="921"/>
      <c r="FPT110" s="921"/>
      <c r="FPU110" s="921"/>
      <c r="FPV110" s="921"/>
      <c r="FPW110" s="921"/>
      <c r="FPX110" s="921"/>
      <c r="FPY110" s="921"/>
      <c r="FPZ110" s="921"/>
      <c r="FQA110" s="921"/>
      <c r="FQB110" s="921"/>
      <c r="FQC110" s="921"/>
      <c r="FQD110" s="921"/>
      <c r="FQE110" s="921"/>
      <c r="FQF110" s="921"/>
      <c r="FQG110" s="921"/>
      <c r="FQH110" s="921"/>
      <c r="FQI110" s="921"/>
      <c r="FQJ110" s="921"/>
      <c r="FQK110" s="921"/>
      <c r="FQL110" s="921"/>
      <c r="FQM110" s="921"/>
      <c r="FQN110" s="921"/>
      <c r="FQO110" s="921"/>
      <c r="FQP110" s="921"/>
      <c r="FQQ110" s="921"/>
      <c r="FQR110" s="921"/>
      <c r="FQS110" s="921"/>
      <c r="FQT110" s="921"/>
      <c r="FQU110" s="921"/>
      <c r="FQV110" s="921"/>
      <c r="FQW110" s="921"/>
      <c r="FQX110" s="921"/>
      <c r="FQY110" s="921"/>
      <c r="FQZ110" s="921"/>
      <c r="FRA110" s="921"/>
      <c r="FRB110" s="921"/>
      <c r="FRC110" s="921"/>
      <c r="FRD110" s="921"/>
      <c r="FRE110" s="921"/>
      <c r="FRF110" s="921"/>
      <c r="FRG110" s="921"/>
      <c r="FRH110" s="921"/>
      <c r="FRI110" s="921"/>
      <c r="FRJ110" s="921"/>
      <c r="FRK110" s="921"/>
      <c r="FRL110" s="921"/>
      <c r="FRM110" s="921"/>
      <c r="FRN110" s="921"/>
      <c r="FRO110" s="921"/>
      <c r="FRP110" s="921"/>
      <c r="FRQ110" s="921"/>
      <c r="FRR110" s="921"/>
      <c r="FRS110" s="921"/>
      <c r="FRT110" s="921"/>
      <c r="FRU110" s="921"/>
      <c r="FRV110" s="921"/>
      <c r="FRW110" s="921"/>
      <c r="FRX110" s="921"/>
      <c r="FRY110" s="921"/>
      <c r="FRZ110" s="921"/>
      <c r="FSA110" s="921"/>
      <c r="FSB110" s="921"/>
      <c r="FSC110" s="921"/>
      <c r="FSD110" s="921"/>
      <c r="FSE110" s="921"/>
      <c r="FSF110" s="921"/>
      <c r="FSG110" s="921"/>
      <c r="FSH110" s="921"/>
      <c r="FSI110" s="921"/>
      <c r="FSJ110" s="921"/>
      <c r="FSK110" s="921"/>
      <c r="FSL110" s="921"/>
      <c r="FSM110" s="921"/>
      <c r="FSN110" s="921"/>
      <c r="FSO110" s="921"/>
      <c r="FSP110" s="921"/>
      <c r="FSQ110" s="921"/>
      <c r="FSR110" s="921"/>
      <c r="FSS110" s="921"/>
      <c r="FST110" s="921"/>
      <c r="FSU110" s="921"/>
      <c r="FSV110" s="921"/>
      <c r="FSW110" s="921"/>
      <c r="FSX110" s="921"/>
      <c r="FSY110" s="921"/>
      <c r="FSZ110" s="921"/>
      <c r="FTA110" s="921"/>
      <c r="FTB110" s="921"/>
      <c r="FTC110" s="921"/>
      <c r="FTD110" s="921"/>
      <c r="FTE110" s="921"/>
      <c r="FTF110" s="921"/>
      <c r="FTG110" s="921"/>
      <c r="FTH110" s="921"/>
      <c r="FTI110" s="921"/>
      <c r="FTJ110" s="921"/>
      <c r="FTK110" s="921"/>
      <c r="FTL110" s="921"/>
      <c r="FTM110" s="921"/>
      <c r="FTN110" s="921"/>
      <c r="FTO110" s="921"/>
      <c r="FTP110" s="921"/>
      <c r="FTQ110" s="921"/>
      <c r="FTR110" s="921"/>
      <c r="FTS110" s="921"/>
      <c r="FTT110" s="921"/>
      <c r="FTU110" s="921"/>
      <c r="FTV110" s="921"/>
      <c r="FTW110" s="921"/>
      <c r="FTX110" s="921"/>
      <c r="FTY110" s="921"/>
      <c r="FTZ110" s="921"/>
      <c r="FUA110" s="921"/>
      <c r="FUB110" s="921"/>
      <c r="FUC110" s="921"/>
      <c r="FUD110" s="921"/>
      <c r="FUE110" s="921"/>
      <c r="FUF110" s="921"/>
      <c r="FUG110" s="921"/>
      <c r="FUH110" s="921"/>
      <c r="FUI110" s="921"/>
      <c r="FUJ110" s="921"/>
      <c r="FUK110" s="921"/>
      <c r="FUL110" s="921"/>
      <c r="FUM110" s="921"/>
      <c r="FUN110" s="921"/>
      <c r="FUO110" s="921"/>
      <c r="FUP110" s="921"/>
      <c r="FUQ110" s="921"/>
      <c r="FUR110" s="921"/>
      <c r="FUS110" s="921"/>
      <c r="FUT110" s="921"/>
      <c r="FUU110" s="921"/>
      <c r="FUV110" s="921"/>
      <c r="FUW110" s="921"/>
      <c r="FUX110" s="921"/>
      <c r="FUY110" s="921"/>
      <c r="FUZ110" s="921"/>
      <c r="FVA110" s="921"/>
      <c r="FVB110" s="921"/>
      <c r="FVC110" s="921"/>
      <c r="FVD110" s="921"/>
      <c r="FVE110" s="921"/>
      <c r="FVF110" s="921"/>
      <c r="FVG110" s="921"/>
      <c r="FVH110" s="921"/>
      <c r="FVI110" s="921"/>
      <c r="FVJ110" s="921"/>
      <c r="FVK110" s="921"/>
      <c r="FVL110" s="921"/>
      <c r="FVM110" s="921"/>
      <c r="FVN110" s="921"/>
      <c r="FVO110" s="921"/>
      <c r="FVP110" s="921"/>
      <c r="FVQ110" s="921"/>
      <c r="FVR110" s="921"/>
      <c r="FVS110" s="921"/>
      <c r="FVT110" s="921"/>
      <c r="FVU110" s="921"/>
      <c r="FVV110" s="921"/>
      <c r="FVW110" s="921"/>
      <c r="FVX110" s="921"/>
      <c r="FVY110" s="921"/>
      <c r="FVZ110" s="921"/>
      <c r="FWA110" s="921"/>
      <c r="FWB110" s="921"/>
      <c r="FWC110" s="921"/>
      <c r="FWD110" s="921"/>
      <c r="FWE110" s="921"/>
      <c r="FWF110" s="921"/>
      <c r="FWG110" s="921"/>
      <c r="FWH110" s="921"/>
      <c r="FWI110" s="921"/>
      <c r="FWJ110" s="921"/>
      <c r="FWK110" s="921"/>
      <c r="FWL110" s="921"/>
      <c r="FWM110" s="921"/>
      <c r="FWN110" s="921"/>
      <c r="FWO110" s="921"/>
      <c r="FWP110" s="921"/>
      <c r="FWQ110" s="921"/>
      <c r="FWR110" s="921"/>
      <c r="FWS110" s="921"/>
      <c r="FWT110" s="921"/>
      <c r="FWU110" s="921"/>
      <c r="FWV110" s="921"/>
      <c r="FWW110" s="921"/>
      <c r="FWX110" s="921"/>
      <c r="FWY110" s="921"/>
      <c r="FWZ110" s="921"/>
      <c r="FXA110" s="921"/>
      <c r="FXB110" s="921"/>
      <c r="FXC110" s="921"/>
      <c r="FXD110" s="921"/>
      <c r="FXE110" s="921"/>
      <c r="FXF110" s="921"/>
      <c r="FXG110" s="921"/>
      <c r="FXH110" s="921"/>
      <c r="FXI110" s="921"/>
      <c r="FXJ110" s="921"/>
      <c r="FXK110" s="921"/>
      <c r="FXL110" s="921"/>
      <c r="FXM110" s="921"/>
      <c r="FXN110" s="921"/>
      <c r="FXO110" s="921"/>
      <c r="FXP110" s="921"/>
      <c r="FXQ110" s="921"/>
      <c r="FXR110" s="921"/>
      <c r="FXS110" s="921"/>
      <c r="FXT110" s="921"/>
      <c r="FXU110" s="921"/>
      <c r="FXV110" s="921"/>
      <c r="FXW110" s="921"/>
      <c r="FXX110" s="921"/>
      <c r="FXY110" s="921"/>
      <c r="FXZ110" s="921"/>
      <c r="FYA110" s="921"/>
      <c r="FYB110" s="921"/>
      <c r="FYC110" s="921"/>
      <c r="FYD110" s="921"/>
      <c r="FYE110" s="921"/>
      <c r="FYF110" s="921"/>
      <c r="FYG110" s="921"/>
      <c r="FYH110" s="921"/>
      <c r="FYI110" s="921"/>
      <c r="FYJ110" s="921"/>
      <c r="FYK110" s="921"/>
      <c r="FYL110" s="921"/>
      <c r="FYM110" s="921"/>
      <c r="FYN110" s="921"/>
      <c r="FYO110" s="921"/>
      <c r="FYP110" s="921"/>
      <c r="FYQ110" s="921"/>
      <c r="FYR110" s="921"/>
      <c r="FYS110" s="921"/>
      <c r="FYT110" s="921"/>
      <c r="FYU110" s="921"/>
      <c r="FYV110" s="921"/>
      <c r="FYW110" s="921"/>
      <c r="FYX110" s="921"/>
      <c r="FYY110" s="921"/>
      <c r="FYZ110" s="921"/>
      <c r="FZA110" s="921"/>
      <c r="FZB110" s="921"/>
      <c r="FZC110" s="921"/>
      <c r="FZD110" s="921"/>
      <c r="FZE110" s="921"/>
      <c r="FZF110" s="921"/>
      <c r="FZG110" s="921"/>
      <c r="FZH110" s="921"/>
      <c r="FZI110" s="921"/>
      <c r="FZJ110" s="921"/>
      <c r="FZK110" s="921"/>
      <c r="FZL110" s="921"/>
      <c r="FZM110" s="921"/>
      <c r="FZN110" s="921"/>
      <c r="FZO110" s="921"/>
      <c r="FZP110" s="921"/>
      <c r="FZQ110" s="921"/>
      <c r="FZR110" s="921"/>
      <c r="FZS110" s="921"/>
      <c r="FZT110" s="921"/>
      <c r="FZU110" s="921"/>
      <c r="FZV110" s="921"/>
      <c r="FZW110" s="921"/>
      <c r="FZX110" s="921"/>
      <c r="FZY110" s="921"/>
      <c r="FZZ110" s="921"/>
      <c r="GAA110" s="921"/>
      <c r="GAB110" s="921"/>
      <c r="GAC110" s="921"/>
      <c r="GAD110" s="921"/>
      <c r="GAE110" s="921"/>
      <c r="GAF110" s="921"/>
      <c r="GAG110" s="921"/>
      <c r="GAH110" s="921"/>
      <c r="GAI110" s="921"/>
      <c r="GAJ110" s="921"/>
      <c r="GAK110" s="921"/>
      <c r="GAL110" s="921"/>
      <c r="GAM110" s="921"/>
      <c r="GAN110" s="921"/>
      <c r="GAO110" s="921"/>
      <c r="GAP110" s="921"/>
      <c r="GAQ110" s="921"/>
      <c r="GAR110" s="921"/>
      <c r="GAS110" s="921"/>
      <c r="GAT110" s="921"/>
      <c r="GAU110" s="921"/>
      <c r="GAV110" s="921"/>
      <c r="GAW110" s="921"/>
      <c r="GAX110" s="921"/>
      <c r="GAY110" s="921"/>
      <c r="GAZ110" s="921"/>
      <c r="GBA110" s="921"/>
      <c r="GBB110" s="921"/>
      <c r="GBC110" s="921"/>
      <c r="GBD110" s="921"/>
      <c r="GBE110" s="921"/>
      <c r="GBF110" s="921"/>
      <c r="GBG110" s="921"/>
      <c r="GBH110" s="921"/>
      <c r="GBI110" s="921"/>
      <c r="GBJ110" s="921"/>
      <c r="GBK110" s="921"/>
      <c r="GBL110" s="921"/>
      <c r="GBM110" s="921"/>
      <c r="GBN110" s="921"/>
      <c r="GBO110" s="921"/>
      <c r="GBP110" s="921"/>
      <c r="GBQ110" s="921"/>
      <c r="GBR110" s="921"/>
      <c r="GBS110" s="921"/>
      <c r="GBT110" s="921"/>
      <c r="GBU110" s="921"/>
      <c r="GBV110" s="921"/>
      <c r="GBW110" s="921"/>
      <c r="GBX110" s="921"/>
      <c r="GBY110" s="921"/>
      <c r="GBZ110" s="921"/>
      <c r="GCA110" s="921"/>
      <c r="GCB110" s="921"/>
      <c r="GCC110" s="921"/>
      <c r="GCD110" s="921"/>
      <c r="GCE110" s="921"/>
      <c r="GCF110" s="921"/>
      <c r="GCG110" s="921"/>
      <c r="GCH110" s="921"/>
      <c r="GCI110" s="921"/>
      <c r="GCJ110" s="921"/>
      <c r="GCK110" s="921"/>
      <c r="GCL110" s="921"/>
      <c r="GCM110" s="921"/>
      <c r="GCN110" s="921"/>
      <c r="GCO110" s="921"/>
      <c r="GCP110" s="921"/>
      <c r="GCQ110" s="921"/>
      <c r="GCR110" s="921"/>
      <c r="GCS110" s="921"/>
      <c r="GCT110" s="921"/>
      <c r="GCU110" s="921"/>
      <c r="GCV110" s="921"/>
      <c r="GCW110" s="921"/>
      <c r="GCX110" s="921"/>
      <c r="GCY110" s="921"/>
      <c r="GCZ110" s="921"/>
      <c r="GDA110" s="921"/>
      <c r="GDB110" s="921"/>
      <c r="GDC110" s="921"/>
      <c r="GDD110" s="921"/>
      <c r="GDE110" s="921"/>
      <c r="GDF110" s="921"/>
      <c r="GDG110" s="921"/>
      <c r="GDH110" s="921"/>
      <c r="GDI110" s="921"/>
      <c r="GDJ110" s="921"/>
      <c r="GDK110" s="921"/>
      <c r="GDL110" s="921"/>
      <c r="GDM110" s="921"/>
      <c r="GDN110" s="921"/>
      <c r="GDO110" s="921"/>
      <c r="GDP110" s="921"/>
      <c r="GDQ110" s="921"/>
      <c r="GDR110" s="921"/>
      <c r="GDS110" s="921"/>
      <c r="GDT110" s="921"/>
      <c r="GDU110" s="921"/>
      <c r="GDV110" s="921"/>
      <c r="GDW110" s="921"/>
      <c r="GDX110" s="921"/>
      <c r="GDY110" s="921"/>
      <c r="GDZ110" s="921"/>
      <c r="GEA110" s="921"/>
      <c r="GEB110" s="921"/>
      <c r="GEC110" s="921"/>
      <c r="GED110" s="921"/>
      <c r="GEE110" s="921"/>
      <c r="GEF110" s="921"/>
      <c r="GEG110" s="921"/>
      <c r="GEH110" s="921"/>
      <c r="GEI110" s="921"/>
      <c r="GEJ110" s="921"/>
      <c r="GEK110" s="921"/>
      <c r="GEL110" s="921"/>
      <c r="GEM110" s="921"/>
      <c r="GEN110" s="921"/>
      <c r="GEO110" s="921"/>
      <c r="GEP110" s="921"/>
      <c r="GEQ110" s="921"/>
      <c r="GER110" s="921"/>
      <c r="GES110" s="921"/>
      <c r="GET110" s="921"/>
      <c r="GEU110" s="921"/>
      <c r="GEV110" s="921"/>
      <c r="GEW110" s="921"/>
      <c r="GEX110" s="921"/>
      <c r="GEY110" s="921"/>
      <c r="GEZ110" s="921"/>
      <c r="GFA110" s="921"/>
      <c r="GFB110" s="921"/>
      <c r="GFC110" s="921"/>
      <c r="GFD110" s="921"/>
      <c r="GFE110" s="921"/>
      <c r="GFF110" s="921"/>
      <c r="GFG110" s="921"/>
      <c r="GFH110" s="921"/>
      <c r="GFI110" s="921"/>
      <c r="GFJ110" s="921"/>
      <c r="GFK110" s="921"/>
      <c r="GFL110" s="921"/>
      <c r="GFM110" s="921"/>
      <c r="GFN110" s="921"/>
      <c r="GFO110" s="921"/>
      <c r="GFP110" s="921"/>
      <c r="GFQ110" s="921"/>
      <c r="GFR110" s="921"/>
      <c r="GFS110" s="921"/>
      <c r="GFT110" s="921"/>
      <c r="GFU110" s="921"/>
      <c r="GFV110" s="921"/>
      <c r="GFW110" s="921"/>
      <c r="GFX110" s="921"/>
      <c r="GFY110" s="921"/>
      <c r="GFZ110" s="921"/>
      <c r="GGA110" s="921"/>
      <c r="GGB110" s="921"/>
      <c r="GGC110" s="921"/>
      <c r="GGD110" s="921"/>
      <c r="GGE110" s="921"/>
      <c r="GGF110" s="921"/>
      <c r="GGG110" s="921"/>
      <c r="GGH110" s="921"/>
      <c r="GGI110" s="921"/>
      <c r="GGJ110" s="921"/>
      <c r="GGK110" s="921"/>
      <c r="GGL110" s="921"/>
      <c r="GGM110" s="921"/>
      <c r="GGN110" s="921"/>
      <c r="GGO110" s="921"/>
      <c r="GGP110" s="921"/>
      <c r="GGQ110" s="921"/>
      <c r="GGR110" s="921"/>
      <c r="GGS110" s="921"/>
      <c r="GGT110" s="921"/>
      <c r="GGU110" s="921"/>
      <c r="GGV110" s="921"/>
      <c r="GGW110" s="921"/>
      <c r="GGX110" s="921"/>
      <c r="GGY110" s="921"/>
      <c r="GGZ110" s="921"/>
      <c r="GHA110" s="921"/>
      <c r="GHB110" s="921"/>
      <c r="GHC110" s="921"/>
      <c r="GHD110" s="921"/>
      <c r="GHE110" s="921"/>
      <c r="GHF110" s="921"/>
      <c r="GHG110" s="921"/>
      <c r="GHH110" s="921"/>
      <c r="GHI110" s="921"/>
      <c r="GHJ110" s="921"/>
      <c r="GHK110" s="921"/>
      <c r="GHL110" s="921"/>
      <c r="GHM110" s="921"/>
      <c r="GHN110" s="921"/>
      <c r="GHO110" s="921"/>
      <c r="GHP110" s="921"/>
      <c r="GHQ110" s="921"/>
      <c r="GHR110" s="921"/>
      <c r="GHS110" s="921"/>
      <c r="GHT110" s="921"/>
      <c r="GHU110" s="921"/>
      <c r="GHV110" s="921"/>
      <c r="GHW110" s="921"/>
      <c r="GHX110" s="921"/>
      <c r="GHY110" s="921"/>
      <c r="GHZ110" s="921"/>
      <c r="GIA110" s="921"/>
      <c r="GIB110" s="921"/>
      <c r="GIC110" s="921"/>
      <c r="GID110" s="921"/>
      <c r="GIE110" s="921"/>
      <c r="GIF110" s="921"/>
      <c r="GIG110" s="921"/>
      <c r="GIH110" s="921"/>
      <c r="GII110" s="921"/>
      <c r="GIJ110" s="921"/>
      <c r="GIK110" s="921"/>
      <c r="GIL110" s="921"/>
      <c r="GIM110" s="921"/>
      <c r="GIN110" s="921"/>
      <c r="GIO110" s="921"/>
      <c r="GIP110" s="921"/>
      <c r="GIQ110" s="921"/>
      <c r="GIR110" s="921"/>
      <c r="GIS110" s="921"/>
      <c r="GIT110" s="921"/>
      <c r="GIU110" s="921"/>
      <c r="GIV110" s="921"/>
      <c r="GIW110" s="921"/>
      <c r="GIX110" s="921"/>
      <c r="GIY110" s="921"/>
      <c r="GIZ110" s="921"/>
      <c r="GJA110" s="921"/>
      <c r="GJB110" s="921"/>
      <c r="GJC110" s="921"/>
      <c r="GJD110" s="921"/>
      <c r="GJE110" s="921"/>
      <c r="GJF110" s="921"/>
      <c r="GJG110" s="921"/>
      <c r="GJH110" s="921"/>
      <c r="GJI110" s="921"/>
      <c r="GJJ110" s="921"/>
      <c r="GJK110" s="921"/>
      <c r="GJL110" s="921"/>
      <c r="GJM110" s="921"/>
      <c r="GJN110" s="921"/>
      <c r="GJO110" s="921"/>
      <c r="GJP110" s="921"/>
      <c r="GJQ110" s="921"/>
      <c r="GJR110" s="921"/>
      <c r="GJS110" s="921"/>
      <c r="GJT110" s="921"/>
      <c r="GJU110" s="921"/>
      <c r="GJV110" s="921"/>
      <c r="GJW110" s="921"/>
      <c r="GJX110" s="921"/>
      <c r="GJY110" s="921"/>
      <c r="GJZ110" s="921"/>
      <c r="GKA110" s="921"/>
      <c r="GKB110" s="921"/>
      <c r="GKC110" s="921"/>
      <c r="GKD110" s="921"/>
      <c r="GKE110" s="921"/>
      <c r="GKF110" s="921"/>
      <c r="GKG110" s="921"/>
      <c r="GKH110" s="921"/>
      <c r="GKI110" s="921"/>
      <c r="GKJ110" s="921"/>
      <c r="GKK110" s="921"/>
      <c r="GKL110" s="921"/>
      <c r="GKM110" s="921"/>
      <c r="GKN110" s="921"/>
      <c r="GKO110" s="921"/>
      <c r="GKP110" s="921"/>
      <c r="GKQ110" s="921"/>
      <c r="GKR110" s="921"/>
      <c r="GKS110" s="921"/>
      <c r="GKT110" s="921"/>
      <c r="GKU110" s="921"/>
      <c r="GKV110" s="921"/>
      <c r="GKW110" s="921"/>
      <c r="GKX110" s="921"/>
      <c r="GKY110" s="921"/>
      <c r="GKZ110" s="921"/>
      <c r="GLA110" s="921"/>
      <c r="GLB110" s="921"/>
      <c r="GLC110" s="921"/>
      <c r="GLD110" s="921"/>
      <c r="GLE110" s="921"/>
      <c r="GLF110" s="921"/>
      <c r="GLG110" s="921"/>
      <c r="GLH110" s="921"/>
      <c r="GLI110" s="921"/>
      <c r="GLJ110" s="921"/>
      <c r="GLK110" s="921"/>
      <c r="GLL110" s="921"/>
      <c r="GLM110" s="921"/>
      <c r="GLN110" s="921"/>
      <c r="GLO110" s="921"/>
      <c r="GLP110" s="921"/>
      <c r="GLQ110" s="921"/>
      <c r="GLR110" s="921"/>
      <c r="GLS110" s="921"/>
      <c r="GLT110" s="921"/>
      <c r="GLU110" s="921"/>
      <c r="GLV110" s="921"/>
      <c r="GLW110" s="921"/>
      <c r="GLX110" s="921"/>
      <c r="GLY110" s="921"/>
      <c r="GLZ110" s="921"/>
      <c r="GMA110" s="921"/>
      <c r="GMB110" s="921"/>
      <c r="GMC110" s="921"/>
      <c r="GMD110" s="921"/>
      <c r="GME110" s="921"/>
      <c r="GMF110" s="921"/>
      <c r="GMG110" s="921"/>
      <c r="GMH110" s="921"/>
      <c r="GMI110" s="921"/>
      <c r="GMJ110" s="921"/>
      <c r="GMK110" s="921"/>
      <c r="GML110" s="921"/>
      <c r="GMM110" s="921"/>
      <c r="GMN110" s="921"/>
      <c r="GMO110" s="921"/>
      <c r="GMP110" s="921"/>
      <c r="GMQ110" s="921"/>
      <c r="GMR110" s="921"/>
      <c r="GMS110" s="921"/>
      <c r="GMT110" s="921"/>
      <c r="GMU110" s="921"/>
      <c r="GMV110" s="921"/>
      <c r="GMW110" s="921"/>
      <c r="GMX110" s="921"/>
      <c r="GMY110" s="921"/>
      <c r="GMZ110" s="921"/>
      <c r="GNA110" s="921"/>
      <c r="GNB110" s="921"/>
      <c r="GNC110" s="921"/>
      <c r="GND110" s="921"/>
      <c r="GNE110" s="921"/>
      <c r="GNF110" s="921"/>
      <c r="GNG110" s="921"/>
      <c r="GNH110" s="921"/>
      <c r="GNI110" s="921"/>
      <c r="GNJ110" s="921"/>
      <c r="GNK110" s="921"/>
      <c r="GNL110" s="921"/>
      <c r="GNM110" s="921"/>
      <c r="GNN110" s="921"/>
      <c r="GNO110" s="921"/>
      <c r="GNP110" s="921"/>
      <c r="GNQ110" s="921"/>
      <c r="GNR110" s="921"/>
      <c r="GNS110" s="921"/>
      <c r="GNT110" s="921"/>
      <c r="GNU110" s="921"/>
      <c r="GNV110" s="921"/>
      <c r="GNW110" s="921"/>
      <c r="GNX110" s="921"/>
      <c r="GNY110" s="921"/>
      <c r="GNZ110" s="921"/>
      <c r="GOA110" s="921"/>
      <c r="GOB110" s="921"/>
      <c r="GOC110" s="921"/>
      <c r="GOD110" s="921"/>
      <c r="GOE110" s="921"/>
      <c r="GOF110" s="921"/>
      <c r="GOG110" s="921"/>
      <c r="GOH110" s="921"/>
      <c r="GOI110" s="921"/>
      <c r="GOJ110" s="921"/>
      <c r="GOK110" s="921"/>
      <c r="GOL110" s="921"/>
      <c r="GOM110" s="921"/>
      <c r="GON110" s="921"/>
      <c r="GOO110" s="921"/>
      <c r="GOP110" s="921"/>
      <c r="GOQ110" s="921"/>
      <c r="GOR110" s="921"/>
      <c r="GOS110" s="921"/>
      <c r="GOT110" s="921"/>
      <c r="GOU110" s="921"/>
      <c r="GOV110" s="921"/>
      <c r="GOW110" s="921"/>
      <c r="GOX110" s="921"/>
      <c r="GOY110" s="921"/>
      <c r="GOZ110" s="921"/>
      <c r="GPA110" s="921"/>
      <c r="GPB110" s="921"/>
      <c r="GPC110" s="921"/>
      <c r="GPD110" s="921"/>
      <c r="GPE110" s="921"/>
      <c r="GPF110" s="921"/>
      <c r="GPG110" s="921"/>
      <c r="GPH110" s="921"/>
      <c r="GPI110" s="921"/>
      <c r="GPJ110" s="921"/>
      <c r="GPK110" s="921"/>
      <c r="GPL110" s="921"/>
      <c r="GPM110" s="921"/>
      <c r="GPN110" s="921"/>
      <c r="GPO110" s="921"/>
      <c r="GPP110" s="921"/>
      <c r="GPQ110" s="921"/>
      <c r="GPR110" s="921"/>
      <c r="GPS110" s="921"/>
      <c r="GPT110" s="921"/>
      <c r="GPU110" s="921"/>
      <c r="GPV110" s="921"/>
      <c r="GPW110" s="921"/>
      <c r="GPX110" s="921"/>
      <c r="GPY110" s="921"/>
      <c r="GPZ110" s="921"/>
      <c r="GQA110" s="921"/>
      <c r="GQB110" s="921"/>
      <c r="GQC110" s="921"/>
      <c r="GQD110" s="921"/>
      <c r="GQE110" s="921"/>
      <c r="GQF110" s="921"/>
      <c r="GQG110" s="921"/>
      <c r="GQH110" s="921"/>
      <c r="GQI110" s="921"/>
      <c r="GQJ110" s="921"/>
      <c r="GQK110" s="921"/>
      <c r="GQL110" s="921"/>
      <c r="GQM110" s="921"/>
      <c r="GQN110" s="921"/>
      <c r="GQO110" s="921"/>
      <c r="GQP110" s="921"/>
      <c r="GQQ110" s="921"/>
      <c r="GQR110" s="921"/>
      <c r="GQS110" s="921"/>
      <c r="GQT110" s="921"/>
      <c r="GQU110" s="921"/>
      <c r="GQV110" s="921"/>
      <c r="GQW110" s="921"/>
      <c r="GQX110" s="921"/>
      <c r="GQY110" s="921"/>
      <c r="GQZ110" s="921"/>
      <c r="GRA110" s="921"/>
      <c r="GRB110" s="921"/>
      <c r="GRC110" s="921"/>
      <c r="GRD110" s="921"/>
      <c r="GRE110" s="921"/>
      <c r="GRF110" s="921"/>
      <c r="GRG110" s="921"/>
      <c r="GRH110" s="921"/>
      <c r="GRI110" s="921"/>
      <c r="GRJ110" s="921"/>
      <c r="GRK110" s="921"/>
      <c r="GRL110" s="921"/>
      <c r="GRM110" s="921"/>
      <c r="GRN110" s="921"/>
      <c r="GRO110" s="921"/>
      <c r="GRP110" s="921"/>
      <c r="GRQ110" s="921"/>
      <c r="GRR110" s="921"/>
      <c r="GRS110" s="921"/>
      <c r="GRT110" s="921"/>
      <c r="GRU110" s="921"/>
      <c r="GRV110" s="921"/>
      <c r="GRW110" s="921"/>
      <c r="GRX110" s="921"/>
      <c r="GRY110" s="921"/>
      <c r="GRZ110" s="921"/>
      <c r="GSA110" s="921"/>
      <c r="GSB110" s="921"/>
      <c r="GSC110" s="921"/>
      <c r="GSD110" s="921"/>
      <c r="GSE110" s="921"/>
      <c r="GSF110" s="921"/>
      <c r="GSG110" s="921"/>
      <c r="GSH110" s="921"/>
      <c r="GSI110" s="921"/>
      <c r="GSJ110" s="921"/>
      <c r="GSK110" s="921"/>
      <c r="GSL110" s="921"/>
      <c r="GSM110" s="921"/>
      <c r="GSN110" s="921"/>
      <c r="GSO110" s="921"/>
      <c r="GSP110" s="921"/>
      <c r="GSQ110" s="921"/>
      <c r="GSR110" s="921"/>
      <c r="GSS110" s="921"/>
      <c r="GST110" s="921"/>
      <c r="GSU110" s="921"/>
      <c r="GSV110" s="921"/>
      <c r="GSW110" s="921"/>
      <c r="GSX110" s="921"/>
      <c r="GSY110" s="921"/>
      <c r="GSZ110" s="921"/>
      <c r="GTA110" s="921"/>
      <c r="GTB110" s="921"/>
      <c r="GTC110" s="921"/>
      <c r="GTD110" s="921"/>
      <c r="GTE110" s="921"/>
      <c r="GTF110" s="921"/>
      <c r="GTG110" s="921"/>
      <c r="GTH110" s="921"/>
      <c r="GTI110" s="921"/>
      <c r="GTJ110" s="921"/>
      <c r="GTK110" s="921"/>
      <c r="GTL110" s="921"/>
      <c r="GTM110" s="921"/>
      <c r="GTN110" s="921"/>
      <c r="GTO110" s="921"/>
      <c r="GTP110" s="921"/>
      <c r="GTQ110" s="921"/>
      <c r="GTR110" s="921"/>
      <c r="GTS110" s="921"/>
      <c r="GTT110" s="921"/>
      <c r="GTU110" s="921"/>
      <c r="GTV110" s="921"/>
      <c r="GTW110" s="921"/>
      <c r="GTX110" s="921"/>
      <c r="GTY110" s="921"/>
      <c r="GTZ110" s="921"/>
      <c r="GUA110" s="921"/>
      <c r="GUB110" s="921"/>
      <c r="GUC110" s="921"/>
      <c r="GUD110" s="921"/>
      <c r="GUE110" s="921"/>
      <c r="GUF110" s="921"/>
      <c r="GUG110" s="921"/>
      <c r="GUH110" s="921"/>
      <c r="GUI110" s="921"/>
      <c r="GUJ110" s="921"/>
      <c r="GUK110" s="921"/>
      <c r="GUL110" s="921"/>
      <c r="GUM110" s="921"/>
      <c r="GUN110" s="921"/>
      <c r="GUO110" s="921"/>
      <c r="GUP110" s="921"/>
      <c r="GUQ110" s="921"/>
      <c r="GUR110" s="921"/>
      <c r="GUS110" s="921"/>
      <c r="GUT110" s="921"/>
      <c r="GUU110" s="921"/>
      <c r="GUV110" s="921"/>
      <c r="GUW110" s="921"/>
      <c r="GUX110" s="921"/>
      <c r="GUY110" s="921"/>
      <c r="GUZ110" s="921"/>
      <c r="GVA110" s="921"/>
      <c r="GVB110" s="921"/>
      <c r="GVC110" s="921"/>
      <c r="GVD110" s="921"/>
      <c r="GVE110" s="921"/>
      <c r="GVF110" s="921"/>
      <c r="GVG110" s="921"/>
      <c r="GVH110" s="921"/>
      <c r="GVI110" s="921"/>
      <c r="GVJ110" s="921"/>
      <c r="GVK110" s="921"/>
      <c r="GVL110" s="921"/>
      <c r="GVM110" s="921"/>
      <c r="GVN110" s="921"/>
      <c r="GVO110" s="921"/>
      <c r="GVP110" s="921"/>
      <c r="GVQ110" s="921"/>
      <c r="GVR110" s="921"/>
      <c r="GVS110" s="921"/>
      <c r="GVT110" s="921"/>
      <c r="GVU110" s="921"/>
      <c r="GVV110" s="921"/>
      <c r="GVW110" s="921"/>
      <c r="GVX110" s="921"/>
      <c r="GVY110" s="921"/>
      <c r="GVZ110" s="921"/>
      <c r="GWA110" s="921"/>
      <c r="GWB110" s="921"/>
      <c r="GWC110" s="921"/>
      <c r="GWD110" s="921"/>
      <c r="GWE110" s="921"/>
      <c r="GWF110" s="921"/>
      <c r="GWG110" s="921"/>
      <c r="GWH110" s="921"/>
      <c r="GWI110" s="921"/>
      <c r="GWJ110" s="921"/>
      <c r="GWK110" s="921"/>
      <c r="GWL110" s="921"/>
      <c r="GWM110" s="921"/>
      <c r="GWN110" s="921"/>
      <c r="GWO110" s="921"/>
      <c r="GWP110" s="921"/>
      <c r="GWQ110" s="921"/>
      <c r="GWR110" s="921"/>
      <c r="GWS110" s="921"/>
      <c r="GWT110" s="921"/>
      <c r="GWU110" s="921"/>
      <c r="GWV110" s="921"/>
      <c r="GWW110" s="921"/>
      <c r="GWX110" s="921"/>
      <c r="GWY110" s="921"/>
      <c r="GWZ110" s="921"/>
      <c r="GXA110" s="921"/>
      <c r="GXB110" s="921"/>
      <c r="GXC110" s="921"/>
      <c r="GXD110" s="921"/>
      <c r="GXE110" s="921"/>
      <c r="GXF110" s="921"/>
      <c r="GXG110" s="921"/>
      <c r="GXH110" s="921"/>
      <c r="GXI110" s="921"/>
      <c r="GXJ110" s="921"/>
      <c r="GXK110" s="921"/>
      <c r="GXL110" s="921"/>
      <c r="GXM110" s="921"/>
      <c r="GXN110" s="921"/>
      <c r="GXO110" s="921"/>
      <c r="GXP110" s="921"/>
      <c r="GXQ110" s="921"/>
      <c r="GXR110" s="921"/>
      <c r="GXS110" s="921"/>
      <c r="GXT110" s="921"/>
      <c r="GXU110" s="921"/>
      <c r="GXV110" s="921"/>
      <c r="GXW110" s="921"/>
      <c r="GXX110" s="921"/>
      <c r="GXY110" s="921"/>
      <c r="GXZ110" s="921"/>
      <c r="GYA110" s="921"/>
      <c r="GYB110" s="921"/>
      <c r="GYC110" s="921"/>
      <c r="GYD110" s="921"/>
      <c r="GYE110" s="921"/>
      <c r="GYF110" s="921"/>
      <c r="GYG110" s="921"/>
      <c r="GYH110" s="921"/>
      <c r="GYI110" s="921"/>
      <c r="GYJ110" s="921"/>
      <c r="GYK110" s="921"/>
      <c r="GYL110" s="921"/>
      <c r="GYM110" s="921"/>
      <c r="GYN110" s="921"/>
      <c r="GYO110" s="921"/>
      <c r="GYP110" s="921"/>
      <c r="GYQ110" s="921"/>
      <c r="GYR110" s="921"/>
      <c r="GYS110" s="921"/>
      <c r="GYT110" s="921"/>
      <c r="GYU110" s="921"/>
      <c r="GYV110" s="921"/>
      <c r="GYW110" s="921"/>
      <c r="GYX110" s="921"/>
      <c r="GYY110" s="921"/>
      <c r="GYZ110" s="921"/>
      <c r="GZA110" s="921"/>
      <c r="GZB110" s="921"/>
      <c r="GZC110" s="921"/>
      <c r="GZD110" s="921"/>
      <c r="GZE110" s="921"/>
      <c r="GZF110" s="921"/>
      <c r="GZG110" s="921"/>
      <c r="GZH110" s="921"/>
      <c r="GZI110" s="921"/>
      <c r="GZJ110" s="921"/>
      <c r="GZK110" s="921"/>
      <c r="GZL110" s="921"/>
      <c r="GZM110" s="921"/>
      <c r="GZN110" s="921"/>
      <c r="GZO110" s="921"/>
      <c r="GZP110" s="921"/>
      <c r="GZQ110" s="921"/>
      <c r="GZR110" s="921"/>
      <c r="GZS110" s="921"/>
      <c r="GZT110" s="921"/>
      <c r="GZU110" s="921"/>
      <c r="GZV110" s="921"/>
      <c r="GZW110" s="921"/>
      <c r="GZX110" s="921"/>
      <c r="GZY110" s="921"/>
      <c r="GZZ110" s="921"/>
      <c r="HAA110" s="921"/>
      <c r="HAB110" s="921"/>
      <c r="HAC110" s="921"/>
      <c r="HAD110" s="921"/>
      <c r="HAE110" s="921"/>
      <c r="HAF110" s="921"/>
      <c r="HAG110" s="921"/>
      <c r="HAH110" s="921"/>
      <c r="HAI110" s="921"/>
      <c r="HAJ110" s="921"/>
      <c r="HAK110" s="921"/>
      <c r="HAL110" s="921"/>
      <c r="HAM110" s="921"/>
      <c r="HAN110" s="921"/>
      <c r="HAO110" s="921"/>
      <c r="HAP110" s="921"/>
      <c r="HAQ110" s="921"/>
      <c r="HAR110" s="921"/>
      <c r="HAS110" s="921"/>
      <c r="HAT110" s="921"/>
      <c r="HAU110" s="921"/>
      <c r="HAV110" s="921"/>
      <c r="HAW110" s="921"/>
      <c r="HAX110" s="921"/>
      <c r="HAY110" s="921"/>
      <c r="HAZ110" s="921"/>
      <c r="HBA110" s="921"/>
      <c r="HBB110" s="921"/>
      <c r="HBC110" s="921"/>
      <c r="HBD110" s="921"/>
      <c r="HBE110" s="921"/>
      <c r="HBF110" s="921"/>
      <c r="HBG110" s="921"/>
      <c r="HBH110" s="921"/>
      <c r="HBI110" s="921"/>
      <c r="HBJ110" s="921"/>
      <c r="HBK110" s="921"/>
      <c r="HBL110" s="921"/>
      <c r="HBM110" s="921"/>
      <c r="HBN110" s="921"/>
      <c r="HBO110" s="921"/>
      <c r="HBP110" s="921"/>
      <c r="HBQ110" s="921"/>
      <c r="HBR110" s="921"/>
      <c r="HBS110" s="921"/>
      <c r="HBT110" s="921"/>
      <c r="HBU110" s="921"/>
      <c r="HBV110" s="921"/>
      <c r="HBW110" s="921"/>
      <c r="HBX110" s="921"/>
      <c r="HBY110" s="921"/>
      <c r="HBZ110" s="921"/>
      <c r="HCA110" s="921"/>
      <c r="HCB110" s="921"/>
      <c r="HCC110" s="921"/>
      <c r="HCD110" s="921"/>
      <c r="HCE110" s="921"/>
      <c r="HCF110" s="921"/>
      <c r="HCG110" s="921"/>
      <c r="HCH110" s="921"/>
      <c r="HCI110" s="921"/>
      <c r="HCJ110" s="921"/>
      <c r="HCK110" s="921"/>
      <c r="HCL110" s="921"/>
      <c r="HCM110" s="921"/>
      <c r="HCN110" s="921"/>
      <c r="HCO110" s="921"/>
      <c r="HCP110" s="921"/>
      <c r="HCQ110" s="921"/>
      <c r="HCR110" s="921"/>
      <c r="HCS110" s="921"/>
      <c r="HCT110" s="921"/>
      <c r="HCU110" s="921"/>
      <c r="HCV110" s="921"/>
      <c r="HCW110" s="921"/>
      <c r="HCX110" s="921"/>
      <c r="HCY110" s="921"/>
      <c r="HCZ110" s="921"/>
      <c r="HDA110" s="921"/>
      <c r="HDB110" s="921"/>
      <c r="HDC110" s="921"/>
      <c r="HDD110" s="921"/>
      <c r="HDE110" s="921"/>
      <c r="HDF110" s="921"/>
      <c r="HDG110" s="921"/>
      <c r="HDH110" s="921"/>
      <c r="HDI110" s="921"/>
      <c r="HDJ110" s="921"/>
      <c r="HDK110" s="921"/>
      <c r="HDL110" s="921"/>
      <c r="HDM110" s="921"/>
      <c r="HDN110" s="921"/>
      <c r="HDO110" s="921"/>
      <c r="HDP110" s="921"/>
      <c r="HDQ110" s="921"/>
      <c r="HDR110" s="921"/>
      <c r="HDS110" s="921"/>
      <c r="HDT110" s="921"/>
      <c r="HDU110" s="921"/>
      <c r="HDV110" s="921"/>
      <c r="HDW110" s="921"/>
      <c r="HDX110" s="921"/>
      <c r="HDY110" s="921"/>
      <c r="HDZ110" s="921"/>
      <c r="HEA110" s="921"/>
      <c r="HEB110" s="921"/>
      <c r="HEC110" s="921"/>
      <c r="HED110" s="921"/>
      <c r="HEE110" s="921"/>
      <c r="HEF110" s="921"/>
      <c r="HEG110" s="921"/>
      <c r="HEH110" s="921"/>
      <c r="HEI110" s="921"/>
      <c r="HEJ110" s="921"/>
      <c r="HEK110" s="921"/>
      <c r="HEL110" s="921"/>
      <c r="HEM110" s="921"/>
      <c r="HEN110" s="921"/>
      <c r="HEO110" s="921"/>
      <c r="HEP110" s="921"/>
      <c r="HEQ110" s="921"/>
      <c r="HER110" s="921"/>
      <c r="HES110" s="921"/>
      <c r="HET110" s="921"/>
      <c r="HEU110" s="921"/>
      <c r="HEV110" s="921"/>
      <c r="HEW110" s="921"/>
      <c r="HEX110" s="921"/>
      <c r="HEY110" s="921"/>
      <c r="HEZ110" s="921"/>
      <c r="HFA110" s="921"/>
      <c r="HFB110" s="921"/>
      <c r="HFC110" s="921"/>
      <c r="HFD110" s="921"/>
      <c r="HFE110" s="921"/>
      <c r="HFF110" s="921"/>
      <c r="HFG110" s="921"/>
      <c r="HFH110" s="921"/>
      <c r="HFI110" s="921"/>
      <c r="HFJ110" s="921"/>
      <c r="HFK110" s="921"/>
      <c r="HFL110" s="921"/>
      <c r="HFM110" s="921"/>
      <c r="HFN110" s="921"/>
      <c r="HFO110" s="921"/>
      <c r="HFP110" s="921"/>
      <c r="HFQ110" s="921"/>
      <c r="HFR110" s="921"/>
      <c r="HFS110" s="921"/>
      <c r="HFT110" s="921"/>
      <c r="HFU110" s="921"/>
      <c r="HFV110" s="921"/>
      <c r="HFW110" s="921"/>
      <c r="HFX110" s="921"/>
      <c r="HFY110" s="921"/>
      <c r="HFZ110" s="921"/>
      <c r="HGA110" s="921"/>
      <c r="HGB110" s="921"/>
      <c r="HGC110" s="921"/>
      <c r="HGD110" s="921"/>
      <c r="HGE110" s="921"/>
      <c r="HGF110" s="921"/>
      <c r="HGG110" s="921"/>
      <c r="HGH110" s="921"/>
      <c r="HGI110" s="921"/>
      <c r="HGJ110" s="921"/>
      <c r="HGK110" s="921"/>
      <c r="HGL110" s="921"/>
      <c r="HGM110" s="921"/>
      <c r="HGN110" s="921"/>
      <c r="HGO110" s="921"/>
      <c r="HGP110" s="921"/>
      <c r="HGQ110" s="921"/>
      <c r="HGR110" s="921"/>
      <c r="HGS110" s="921"/>
      <c r="HGT110" s="921"/>
      <c r="HGU110" s="921"/>
      <c r="HGV110" s="921"/>
      <c r="HGW110" s="921"/>
      <c r="HGX110" s="921"/>
      <c r="HGY110" s="921"/>
      <c r="HGZ110" s="921"/>
      <c r="HHA110" s="921"/>
      <c r="HHB110" s="921"/>
      <c r="HHC110" s="921"/>
      <c r="HHD110" s="921"/>
      <c r="HHE110" s="921"/>
      <c r="HHF110" s="921"/>
      <c r="HHG110" s="921"/>
      <c r="HHH110" s="921"/>
      <c r="HHI110" s="921"/>
      <c r="HHJ110" s="921"/>
      <c r="HHK110" s="921"/>
      <c r="HHL110" s="921"/>
      <c r="HHM110" s="921"/>
      <c r="HHN110" s="921"/>
      <c r="HHO110" s="921"/>
      <c r="HHP110" s="921"/>
      <c r="HHQ110" s="921"/>
      <c r="HHR110" s="921"/>
      <c r="HHS110" s="921"/>
      <c r="HHT110" s="921"/>
      <c r="HHU110" s="921"/>
      <c r="HHV110" s="921"/>
      <c r="HHW110" s="921"/>
      <c r="HHX110" s="921"/>
      <c r="HHY110" s="921"/>
      <c r="HHZ110" s="921"/>
      <c r="HIA110" s="921"/>
      <c r="HIB110" s="921"/>
      <c r="HIC110" s="921"/>
      <c r="HID110" s="921"/>
      <c r="HIE110" s="921"/>
      <c r="HIF110" s="921"/>
      <c r="HIG110" s="921"/>
      <c r="HIH110" s="921"/>
      <c r="HII110" s="921"/>
      <c r="HIJ110" s="921"/>
      <c r="HIK110" s="921"/>
      <c r="HIL110" s="921"/>
      <c r="HIM110" s="921"/>
      <c r="HIN110" s="921"/>
      <c r="HIO110" s="921"/>
      <c r="HIP110" s="921"/>
      <c r="HIQ110" s="921"/>
      <c r="HIR110" s="921"/>
      <c r="HIS110" s="921"/>
      <c r="HIT110" s="921"/>
      <c r="HIU110" s="921"/>
      <c r="HIV110" s="921"/>
      <c r="HIW110" s="921"/>
      <c r="HIX110" s="921"/>
      <c r="HIY110" s="921"/>
      <c r="HIZ110" s="921"/>
      <c r="HJA110" s="921"/>
      <c r="HJB110" s="921"/>
      <c r="HJC110" s="921"/>
      <c r="HJD110" s="921"/>
      <c r="HJE110" s="921"/>
      <c r="HJF110" s="921"/>
      <c r="HJG110" s="921"/>
      <c r="HJH110" s="921"/>
      <c r="HJI110" s="921"/>
      <c r="HJJ110" s="921"/>
      <c r="HJK110" s="921"/>
      <c r="HJL110" s="921"/>
      <c r="HJM110" s="921"/>
      <c r="HJN110" s="921"/>
      <c r="HJO110" s="921"/>
      <c r="HJP110" s="921"/>
      <c r="HJQ110" s="921"/>
      <c r="HJR110" s="921"/>
      <c r="HJS110" s="921"/>
      <c r="HJT110" s="921"/>
      <c r="HJU110" s="921"/>
      <c r="HJV110" s="921"/>
      <c r="HJW110" s="921"/>
      <c r="HJX110" s="921"/>
      <c r="HJY110" s="921"/>
      <c r="HJZ110" s="921"/>
      <c r="HKA110" s="921"/>
      <c r="HKB110" s="921"/>
      <c r="HKC110" s="921"/>
      <c r="HKD110" s="921"/>
      <c r="HKE110" s="921"/>
      <c r="HKF110" s="921"/>
      <c r="HKG110" s="921"/>
      <c r="HKH110" s="921"/>
      <c r="HKI110" s="921"/>
      <c r="HKJ110" s="921"/>
      <c r="HKK110" s="921"/>
      <c r="HKL110" s="921"/>
      <c r="HKM110" s="921"/>
      <c r="HKN110" s="921"/>
      <c r="HKO110" s="921"/>
      <c r="HKP110" s="921"/>
      <c r="HKQ110" s="921"/>
      <c r="HKR110" s="921"/>
      <c r="HKS110" s="921"/>
      <c r="HKT110" s="921"/>
      <c r="HKU110" s="921"/>
      <c r="HKV110" s="921"/>
      <c r="HKW110" s="921"/>
      <c r="HKX110" s="921"/>
      <c r="HKY110" s="921"/>
      <c r="HKZ110" s="921"/>
      <c r="HLA110" s="921"/>
      <c r="HLB110" s="921"/>
      <c r="HLC110" s="921"/>
      <c r="HLD110" s="921"/>
      <c r="HLE110" s="921"/>
      <c r="HLF110" s="921"/>
      <c r="HLG110" s="921"/>
      <c r="HLH110" s="921"/>
      <c r="HLI110" s="921"/>
      <c r="HLJ110" s="921"/>
      <c r="HLK110" s="921"/>
      <c r="HLL110" s="921"/>
      <c r="HLM110" s="921"/>
      <c r="HLN110" s="921"/>
      <c r="HLO110" s="921"/>
      <c r="HLP110" s="921"/>
      <c r="HLQ110" s="921"/>
      <c r="HLR110" s="921"/>
      <c r="HLS110" s="921"/>
      <c r="HLT110" s="921"/>
      <c r="HLU110" s="921"/>
      <c r="HLV110" s="921"/>
      <c r="HLW110" s="921"/>
      <c r="HLX110" s="921"/>
      <c r="HLY110" s="921"/>
      <c r="HLZ110" s="921"/>
      <c r="HMA110" s="921"/>
      <c r="HMB110" s="921"/>
      <c r="HMC110" s="921"/>
      <c r="HMD110" s="921"/>
      <c r="HME110" s="921"/>
      <c r="HMF110" s="921"/>
      <c r="HMG110" s="921"/>
      <c r="HMH110" s="921"/>
      <c r="HMI110" s="921"/>
      <c r="HMJ110" s="921"/>
      <c r="HMK110" s="921"/>
      <c r="HML110" s="921"/>
      <c r="HMM110" s="921"/>
      <c r="HMN110" s="921"/>
      <c r="HMO110" s="921"/>
      <c r="HMP110" s="921"/>
      <c r="HMQ110" s="921"/>
      <c r="HMR110" s="921"/>
      <c r="HMS110" s="921"/>
      <c r="HMT110" s="921"/>
      <c r="HMU110" s="921"/>
      <c r="HMV110" s="921"/>
      <c r="HMW110" s="921"/>
      <c r="HMX110" s="921"/>
      <c r="HMY110" s="921"/>
      <c r="HMZ110" s="921"/>
      <c r="HNA110" s="921"/>
      <c r="HNB110" s="921"/>
      <c r="HNC110" s="921"/>
      <c r="HND110" s="921"/>
      <c r="HNE110" s="921"/>
      <c r="HNF110" s="921"/>
      <c r="HNG110" s="921"/>
      <c r="HNH110" s="921"/>
      <c r="HNI110" s="921"/>
      <c r="HNJ110" s="921"/>
      <c r="HNK110" s="921"/>
      <c r="HNL110" s="921"/>
      <c r="HNM110" s="921"/>
      <c r="HNN110" s="921"/>
      <c r="HNO110" s="921"/>
      <c r="HNP110" s="921"/>
      <c r="HNQ110" s="921"/>
      <c r="HNR110" s="921"/>
      <c r="HNS110" s="921"/>
      <c r="HNT110" s="921"/>
      <c r="HNU110" s="921"/>
      <c r="HNV110" s="921"/>
      <c r="HNW110" s="921"/>
      <c r="HNX110" s="921"/>
      <c r="HNY110" s="921"/>
      <c r="HNZ110" s="921"/>
      <c r="HOA110" s="921"/>
      <c r="HOB110" s="921"/>
      <c r="HOC110" s="921"/>
      <c r="HOD110" s="921"/>
      <c r="HOE110" s="921"/>
      <c r="HOF110" s="921"/>
      <c r="HOG110" s="921"/>
      <c r="HOH110" s="921"/>
      <c r="HOI110" s="921"/>
      <c r="HOJ110" s="921"/>
      <c r="HOK110" s="921"/>
      <c r="HOL110" s="921"/>
      <c r="HOM110" s="921"/>
      <c r="HON110" s="921"/>
      <c r="HOO110" s="921"/>
      <c r="HOP110" s="921"/>
      <c r="HOQ110" s="921"/>
      <c r="HOR110" s="921"/>
      <c r="HOS110" s="921"/>
      <c r="HOT110" s="921"/>
      <c r="HOU110" s="921"/>
      <c r="HOV110" s="921"/>
      <c r="HOW110" s="921"/>
      <c r="HOX110" s="921"/>
      <c r="HOY110" s="921"/>
      <c r="HOZ110" s="921"/>
      <c r="HPA110" s="921"/>
      <c r="HPB110" s="921"/>
      <c r="HPC110" s="921"/>
      <c r="HPD110" s="921"/>
      <c r="HPE110" s="921"/>
      <c r="HPF110" s="921"/>
      <c r="HPG110" s="921"/>
      <c r="HPH110" s="921"/>
      <c r="HPI110" s="921"/>
      <c r="HPJ110" s="921"/>
      <c r="HPK110" s="921"/>
      <c r="HPL110" s="921"/>
      <c r="HPM110" s="921"/>
      <c r="HPN110" s="921"/>
      <c r="HPO110" s="921"/>
      <c r="HPP110" s="921"/>
      <c r="HPQ110" s="921"/>
      <c r="HPR110" s="921"/>
      <c r="HPS110" s="921"/>
      <c r="HPT110" s="921"/>
      <c r="HPU110" s="921"/>
      <c r="HPV110" s="921"/>
      <c r="HPW110" s="921"/>
      <c r="HPX110" s="921"/>
      <c r="HPY110" s="921"/>
      <c r="HPZ110" s="921"/>
      <c r="HQA110" s="921"/>
      <c r="HQB110" s="921"/>
      <c r="HQC110" s="921"/>
      <c r="HQD110" s="921"/>
      <c r="HQE110" s="921"/>
      <c r="HQF110" s="921"/>
      <c r="HQG110" s="921"/>
      <c r="HQH110" s="921"/>
      <c r="HQI110" s="921"/>
      <c r="HQJ110" s="921"/>
      <c r="HQK110" s="921"/>
      <c r="HQL110" s="921"/>
      <c r="HQM110" s="921"/>
      <c r="HQN110" s="921"/>
      <c r="HQO110" s="921"/>
      <c r="HQP110" s="921"/>
      <c r="HQQ110" s="921"/>
      <c r="HQR110" s="921"/>
      <c r="HQS110" s="921"/>
      <c r="HQT110" s="921"/>
      <c r="HQU110" s="921"/>
      <c r="HQV110" s="921"/>
      <c r="HQW110" s="921"/>
      <c r="HQX110" s="921"/>
      <c r="HQY110" s="921"/>
      <c r="HQZ110" s="921"/>
      <c r="HRA110" s="921"/>
      <c r="HRB110" s="921"/>
      <c r="HRC110" s="921"/>
      <c r="HRD110" s="921"/>
      <c r="HRE110" s="921"/>
      <c r="HRF110" s="921"/>
      <c r="HRG110" s="921"/>
      <c r="HRH110" s="921"/>
      <c r="HRI110" s="921"/>
      <c r="HRJ110" s="921"/>
      <c r="HRK110" s="921"/>
      <c r="HRL110" s="921"/>
      <c r="HRM110" s="921"/>
      <c r="HRN110" s="921"/>
      <c r="HRO110" s="921"/>
      <c r="HRP110" s="921"/>
      <c r="HRQ110" s="921"/>
      <c r="HRR110" s="921"/>
      <c r="HRS110" s="921"/>
      <c r="HRT110" s="921"/>
      <c r="HRU110" s="921"/>
      <c r="HRV110" s="921"/>
      <c r="HRW110" s="921"/>
      <c r="HRX110" s="921"/>
      <c r="HRY110" s="921"/>
      <c r="HRZ110" s="921"/>
      <c r="HSA110" s="921"/>
      <c r="HSB110" s="921"/>
      <c r="HSC110" s="921"/>
      <c r="HSD110" s="921"/>
      <c r="HSE110" s="921"/>
      <c r="HSF110" s="921"/>
      <c r="HSG110" s="921"/>
      <c r="HSH110" s="921"/>
      <c r="HSI110" s="921"/>
      <c r="HSJ110" s="921"/>
      <c r="HSK110" s="921"/>
      <c r="HSL110" s="921"/>
      <c r="HSM110" s="921"/>
      <c r="HSN110" s="921"/>
      <c r="HSO110" s="921"/>
      <c r="HSP110" s="921"/>
      <c r="HSQ110" s="921"/>
      <c r="HSR110" s="921"/>
      <c r="HSS110" s="921"/>
      <c r="HST110" s="921"/>
      <c r="HSU110" s="921"/>
      <c r="HSV110" s="921"/>
      <c r="HSW110" s="921"/>
      <c r="HSX110" s="921"/>
      <c r="HSY110" s="921"/>
      <c r="HSZ110" s="921"/>
      <c r="HTA110" s="921"/>
      <c r="HTB110" s="921"/>
      <c r="HTC110" s="921"/>
      <c r="HTD110" s="921"/>
      <c r="HTE110" s="921"/>
      <c r="HTF110" s="921"/>
      <c r="HTG110" s="921"/>
      <c r="HTH110" s="921"/>
      <c r="HTI110" s="921"/>
      <c r="HTJ110" s="921"/>
      <c r="HTK110" s="921"/>
      <c r="HTL110" s="921"/>
      <c r="HTM110" s="921"/>
      <c r="HTN110" s="921"/>
      <c r="HTO110" s="921"/>
      <c r="HTP110" s="921"/>
      <c r="HTQ110" s="921"/>
      <c r="HTR110" s="921"/>
      <c r="HTS110" s="921"/>
      <c r="HTT110" s="921"/>
      <c r="HTU110" s="921"/>
      <c r="HTV110" s="921"/>
      <c r="HTW110" s="921"/>
      <c r="HTX110" s="921"/>
      <c r="HTY110" s="921"/>
      <c r="HTZ110" s="921"/>
      <c r="HUA110" s="921"/>
      <c r="HUB110" s="921"/>
      <c r="HUC110" s="921"/>
      <c r="HUD110" s="921"/>
      <c r="HUE110" s="921"/>
      <c r="HUF110" s="921"/>
      <c r="HUG110" s="921"/>
      <c r="HUH110" s="921"/>
      <c r="HUI110" s="921"/>
      <c r="HUJ110" s="921"/>
      <c r="HUK110" s="921"/>
      <c r="HUL110" s="921"/>
      <c r="HUM110" s="921"/>
      <c r="HUN110" s="921"/>
      <c r="HUO110" s="921"/>
      <c r="HUP110" s="921"/>
      <c r="HUQ110" s="921"/>
      <c r="HUR110" s="921"/>
      <c r="HUS110" s="921"/>
      <c r="HUT110" s="921"/>
      <c r="HUU110" s="921"/>
      <c r="HUV110" s="921"/>
      <c r="HUW110" s="921"/>
      <c r="HUX110" s="921"/>
      <c r="HUY110" s="921"/>
      <c r="HUZ110" s="921"/>
      <c r="HVA110" s="921"/>
      <c r="HVB110" s="921"/>
      <c r="HVC110" s="921"/>
      <c r="HVD110" s="921"/>
      <c r="HVE110" s="921"/>
      <c r="HVF110" s="921"/>
      <c r="HVG110" s="921"/>
      <c r="HVH110" s="921"/>
      <c r="HVI110" s="921"/>
      <c r="HVJ110" s="921"/>
      <c r="HVK110" s="921"/>
      <c r="HVL110" s="921"/>
      <c r="HVM110" s="921"/>
      <c r="HVN110" s="921"/>
      <c r="HVO110" s="921"/>
      <c r="HVP110" s="921"/>
      <c r="HVQ110" s="921"/>
      <c r="HVR110" s="921"/>
      <c r="HVS110" s="921"/>
      <c r="HVT110" s="921"/>
      <c r="HVU110" s="921"/>
      <c r="HVV110" s="921"/>
      <c r="HVW110" s="921"/>
      <c r="HVX110" s="921"/>
      <c r="HVY110" s="921"/>
      <c r="HVZ110" s="921"/>
      <c r="HWA110" s="921"/>
      <c r="HWB110" s="921"/>
      <c r="HWC110" s="921"/>
      <c r="HWD110" s="921"/>
      <c r="HWE110" s="921"/>
      <c r="HWF110" s="921"/>
      <c r="HWG110" s="921"/>
      <c r="HWH110" s="921"/>
      <c r="HWI110" s="921"/>
      <c r="HWJ110" s="921"/>
      <c r="HWK110" s="921"/>
      <c r="HWL110" s="921"/>
      <c r="HWM110" s="921"/>
      <c r="HWN110" s="921"/>
      <c r="HWO110" s="921"/>
      <c r="HWP110" s="921"/>
      <c r="HWQ110" s="921"/>
      <c r="HWR110" s="921"/>
      <c r="HWS110" s="921"/>
      <c r="HWT110" s="921"/>
      <c r="HWU110" s="921"/>
      <c r="HWV110" s="921"/>
      <c r="HWW110" s="921"/>
      <c r="HWX110" s="921"/>
      <c r="HWY110" s="921"/>
      <c r="HWZ110" s="921"/>
      <c r="HXA110" s="921"/>
      <c r="HXB110" s="921"/>
      <c r="HXC110" s="921"/>
      <c r="HXD110" s="921"/>
      <c r="HXE110" s="921"/>
      <c r="HXF110" s="921"/>
      <c r="HXG110" s="921"/>
      <c r="HXH110" s="921"/>
      <c r="HXI110" s="921"/>
      <c r="HXJ110" s="921"/>
      <c r="HXK110" s="921"/>
      <c r="HXL110" s="921"/>
      <c r="HXM110" s="921"/>
      <c r="HXN110" s="921"/>
      <c r="HXO110" s="921"/>
      <c r="HXP110" s="921"/>
      <c r="HXQ110" s="921"/>
      <c r="HXR110" s="921"/>
      <c r="HXS110" s="921"/>
      <c r="HXT110" s="921"/>
      <c r="HXU110" s="921"/>
      <c r="HXV110" s="921"/>
      <c r="HXW110" s="921"/>
      <c r="HXX110" s="921"/>
      <c r="HXY110" s="921"/>
      <c r="HXZ110" s="921"/>
      <c r="HYA110" s="921"/>
      <c r="HYB110" s="921"/>
      <c r="HYC110" s="921"/>
      <c r="HYD110" s="921"/>
      <c r="HYE110" s="921"/>
      <c r="HYF110" s="921"/>
      <c r="HYG110" s="921"/>
      <c r="HYH110" s="921"/>
      <c r="HYI110" s="921"/>
      <c r="HYJ110" s="921"/>
      <c r="HYK110" s="921"/>
      <c r="HYL110" s="921"/>
      <c r="HYM110" s="921"/>
      <c r="HYN110" s="921"/>
      <c r="HYO110" s="921"/>
      <c r="HYP110" s="921"/>
      <c r="HYQ110" s="921"/>
      <c r="HYR110" s="921"/>
      <c r="HYS110" s="921"/>
      <c r="HYT110" s="921"/>
      <c r="HYU110" s="921"/>
      <c r="HYV110" s="921"/>
      <c r="HYW110" s="921"/>
      <c r="HYX110" s="921"/>
      <c r="HYY110" s="921"/>
      <c r="HYZ110" s="921"/>
      <c r="HZA110" s="921"/>
      <c r="HZB110" s="921"/>
      <c r="HZC110" s="921"/>
      <c r="HZD110" s="921"/>
      <c r="HZE110" s="921"/>
      <c r="HZF110" s="921"/>
      <c r="HZG110" s="921"/>
      <c r="HZH110" s="921"/>
      <c r="HZI110" s="921"/>
      <c r="HZJ110" s="921"/>
      <c r="HZK110" s="921"/>
      <c r="HZL110" s="921"/>
      <c r="HZM110" s="921"/>
      <c r="HZN110" s="921"/>
      <c r="HZO110" s="921"/>
      <c r="HZP110" s="921"/>
      <c r="HZQ110" s="921"/>
      <c r="HZR110" s="921"/>
      <c r="HZS110" s="921"/>
      <c r="HZT110" s="921"/>
      <c r="HZU110" s="921"/>
      <c r="HZV110" s="921"/>
      <c r="HZW110" s="921"/>
      <c r="HZX110" s="921"/>
      <c r="HZY110" s="921"/>
      <c r="HZZ110" s="921"/>
      <c r="IAA110" s="921"/>
      <c r="IAB110" s="921"/>
      <c r="IAC110" s="921"/>
      <c r="IAD110" s="921"/>
      <c r="IAE110" s="921"/>
      <c r="IAF110" s="921"/>
      <c r="IAG110" s="921"/>
      <c r="IAH110" s="921"/>
      <c r="IAI110" s="921"/>
      <c r="IAJ110" s="921"/>
      <c r="IAK110" s="921"/>
      <c r="IAL110" s="921"/>
      <c r="IAM110" s="921"/>
      <c r="IAN110" s="921"/>
      <c r="IAO110" s="921"/>
      <c r="IAP110" s="921"/>
      <c r="IAQ110" s="921"/>
      <c r="IAR110" s="921"/>
      <c r="IAS110" s="921"/>
      <c r="IAT110" s="921"/>
      <c r="IAU110" s="921"/>
      <c r="IAV110" s="921"/>
      <c r="IAW110" s="921"/>
      <c r="IAX110" s="921"/>
      <c r="IAY110" s="921"/>
      <c r="IAZ110" s="921"/>
      <c r="IBA110" s="921"/>
      <c r="IBB110" s="921"/>
      <c r="IBC110" s="921"/>
      <c r="IBD110" s="921"/>
      <c r="IBE110" s="921"/>
      <c r="IBF110" s="921"/>
      <c r="IBG110" s="921"/>
      <c r="IBH110" s="921"/>
      <c r="IBI110" s="921"/>
      <c r="IBJ110" s="921"/>
      <c r="IBK110" s="921"/>
      <c r="IBL110" s="921"/>
      <c r="IBM110" s="921"/>
      <c r="IBN110" s="921"/>
      <c r="IBO110" s="921"/>
      <c r="IBP110" s="921"/>
      <c r="IBQ110" s="921"/>
      <c r="IBR110" s="921"/>
      <c r="IBS110" s="921"/>
      <c r="IBT110" s="921"/>
      <c r="IBU110" s="921"/>
      <c r="IBV110" s="921"/>
      <c r="IBW110" s="921"/>
      <c r="IBX110" s="921"/>
      <c r="IBY110" s="921"/>
      <c r="IBZ110" s="921"/>
      <c r="ICA110" s="921"/>
      <c r="ICB110" s="921"/>
      <c r="ICC110" s="921"/>
      <c r="ICD110" s="921"/>
      <c r="ICE110" s="921"/>
      <c r="ICF110" s="921"/>
      <c r="ICG110" s="921"/>
      <c r="ICH110" s="921"/>
      <c r="ICI110" s="921"/>
      <c r="ICJ110" s="921"/>
      <c r="ICK110" s="921"/>
      <c r="ICL110" s="921"/>
      <c r="ICM110" s="921"/>
      <c r="ICN110" s="921"/>
      <c r="ICO110" s="921"/>
      <c r="ICP110" s="921"/>
      <c r="ICQ110" s="921"/>
      <c r="ICR110" s="921"/>
      <c r="ICS110" s="921"/>
      <c r="ICT110" s="921"/>
      <c r="ICU110" s="921"/>
      <c r="ICV110" s="921"/>
      <c r="ICW110" s="921"/>
      <c r="ICX110" s="921"/>
      <c r="ICY110" s="921"/>
      <c r="ICZ110" s="921"/>
      <c r="IDA110" s="921"/>
      <c r="IDB110" s="921"/>
      <c r="IDC110" s="921"/>
      <c r="IDD110" s="921"/>
      <c r="IDE110" s="921"/>
      <c r="IDF110" s="921"/>
      <c r="IDG110" s="921"/>
      <c r="IDH110" s="921"/>
      <c r="IDI110" s="921"/>
      <c r="IDJ110" s="921"/>
      <c r="IDK110" s="921"/>
      <c r="IDL110" s="921"/>
      <c r="IDM110" s="921"/>
      <c r="IDN110" s="921"/>
      <c r="IDO110" s="921"/>
      <c r="IDP110" s="921"/>
      <c r="IDQ110" s="921"/>
      <c r="IDR110" s="921"/>
      <c r="IDS110" s="921"/>
      <c r="IDT110" s="921"/>
      <c r="IDU110" s="921"/>
      <c r="IDV110" s="921"/>
      <c r="IDW110" s="921"/>
      <c r="IDX110" s="921"/>
      <c r="IDY110" s="921"/>
      <c r="IDZ110" s="921"/>
      <c r="IEA110" s="921"/>
      <c r="IEB110" s="921"/>
      <c r="IEC110" s="921"/>
      <c r="IED110" s="921"/>
      <c r="IEE110" s="921"/>
      <c r="IEF110" s="921"/>
      <c r="IEG110" s="921"/>
      <c r="IEH110" s="921"/>
      <c r="IEI110" s="921"/>
      <c r="IEJ110" s="921"/>
      <c r="IEK110" s="921"/>
      <c r="IEL110" s="921"/>
      <c r="IEM110" s="921"/>
      <c r="IEN110" s="921"/>
      <c r="IEO110" s="921"/>
      <c r="IEP110" s="921"/>
      <c r="IEQ110" s="921"/>
      <c r="IER110" s="921"/>
      <c r="IES110" s="921"/>
      <c r="IET110" s="921"/>
      <c r="IEU110" s="921"/>
      <c r="IEV110" s="921"/>
      <c r="IEW110" s="921"/>
      <c r="IEX110" s="921"/>
      <c r="IEY110" s="921"/>
      <c r="IEZ110" s="921"/>
      <c r="IFA110" s="921"/>
      <c r="IFB110" s="921"/>
      <c r="IFC110" s="921"/>
      <c r="IFD110" s="921"/>
      <c r="IFE110" s="921"/>
      <c r="IFF110" s="921"/>
      <c r="IFG110" s="921"/>
      <c r="IFH110" s="921"/>
      <c r="IFI110" s="921"/>
      <c r="IFJ110" s="921"/>
      <c r="IFK110" s="921"/>
      <c r="IFL110" s="921"/>
      <c r="IFM110" s="921"/>
      <c r="IFN110" s="921"/>
      <c r="IFO110" s="921"/>
      <c r="IFP110" s="921"/>
      <c r="IFQ110" s="921"/>
      <c r="IFR110" s="921"/>
      <c r="IFS110" s="921"/>
      <c r="IFT110" s="921"/>
      <c r="IFU110" s="921"/>
      <c r="IFV110" s="921"/>
      <c r="IFW110" s="921"/>
      <c r="IFX110" s="921"/>
      <c r="IFY110" s="921"/>
      <c r="IFZ110" s="921"/>
      <c r="IGA110" s="921"/>
      <c r="IGB110" s="921"/>
      <c r="IGC110" s="921"/>
      <c r="IGD110" s="921"/>
      <c r="IGE110" s="921"/>
      <c r="IGF110" s="921"/>
      <c r="IGG110" s="921"/>
      <c r="IGH110" s="921"/>
      <c r="IGI110" s="921"/>
      <c r="IGJ110" s="921"/>
      <c r="IGK110" s="921"/>
      <c r="IGL110" s="921"/>
      <c r="IGM110" s="921"/>
      <c r="IGN110" s="921"/>
      <c r="IGO110" s="921"/>
      <c r="IGP110" s="921"/>
      <c r="IGQ110" s="921"/>
      <c r="IGR110" s="921"/>
      <c r="IGS110" s="921"/>
      <c r="IGT110" s="921"/>
      <c r="IGU110" s="921"/>
      <c r="IGV110" s="921"/>
      <c r="IGW110" s="921"/>
      <c r="IGX110" s="921"/>
      <c r="IGY110" s="921"/>
      <c r="IGZ110" s="921"/>
      <c r="IHA110" s="921"/>
      <c r="IHB110" s="921"/>
      <c r="IHC110" s="921"/>
      <c r="IHD110" s="921"/>
      <c r="IHE110" s="921"/>
      <c r="IHF110" s="921"/>
      <c r="IHG110" s="921"/>
      <c r="IHH110" s="921"/>
      <c r="IHI110" s="921"/>
      <c r="IHJ110" s="921"/>
      <c r="IHK110" s="921"/>
      <c r="IHL110" s="921"/>
      <c r="IHM110" s="921"/>
      <c r="IHN110" s="921"/>
      <c r="IHO110" s="921"/>
      <c r="IHP110" s="921"/>
      <c r="IHQ110" s="921"/>
      <c r="IHR110" s="921"/>
      <c r="IHS110" s="921"/>
      <c r="IHT110" s="921"/>
      <c r="IHU110" s="921"/>
      <c r="IHV110" s="921"/>
      <c r="IHW110" s="921"/>
      <c r="IHX110" s="921"/>
      <c r="IHY110" s="921"/>
      <c r="IHZ110" s="921"/>
      <c r="IIA110" s="921"/>
      <c r="IIB110" s="921"/>
      <c r="IIC110" s="921"/>
      <c r="IID110" s="921"/>
      <c r="IIE110" s="921"/>
      <c r="IIF110" s="921"/>
      <c r="IIG110" s="921"/>
      <c r="IIH110" s="921"/>
      <c r="III110" s="921"/>
      <c r="IIJ110" s="921"/>
      <c r="IIK110" s="921"/>
      <c r="IIL110" s="921"/>
      <c r="IIM110" s="921"/>
      <c r="IIN110" s="921"/>
      <c r="IIO110" s="921"/>
      <c r="IIP110" s="921"/>
      <c r="IIQ110" s="921"/>
      <c r="IIR110" s="921"/>
      <c r="IIS110" s="921"/>
      <c r="IIT110" s="921"/>
      <c r="IIU110" s="921"/>
      <c r="IIV110" s="921"/>
      <c r="IIW110" s="921"/>
      <c r="IIX110" s="921"/>
      <c r="IIY110" s="921"/>
      <c r="IIZ110" s="921"/>
      <c r="IJA110" s="921"/>
      <c r="IJB110" s="921"/>
      <c r="IJC110" s="921"/>
      <c r="IJD110" s="921"/>
      <c r="IJE110" s="921"/>
      <c r="IJF110" s="921"/>
      <c r="IJG110" s="921"/>
      <c r="IJH110" s="921"/>
      <c r="IJI110" s="921"/>
      <c r="IJJ110" s="921"/>
      <c r="IJK110" s="921"/>
      <c r="IJL110" s="921"/>
      <c r="IJM110" s="921"/>
      <c r="IJN110" s="921"/>
      <c r="IJO110" s="921"/>
      <c r="IJP110" s="921"/>
      <c r="IJQ110" s="921"/>
      <c r="IJR110" s="921"/>
      <c r="IJS110" s="921"/>
      <c r="IJT110" s="921"/>
      <c r="IJU110" s="921"/>
      <c r="IJV110" s="921"/>
      <c r="IJW110" s="921"/>
      <c r="IJX110" s="921"/>
      <c r="IJY110" s="921"/>
      <c r="IJZ110" s="921"/>
      <c r="IKA110" s="921"/>
      <c r="IKB110" s="921"/>
      <c r="IKC110" s="921"/>
      <c r="IKD110" s="921"/>
      <c r="IKE110" s="921"/>
      <c r="IKF110" s="921"/>
      <c r="IKG110" s="921"/>
      <c r="IKH110" s="921"/>
      <c r="IKI110" s="921"/>
      <c r="IKJ110" s="921"/>
      <c r="IKK110" s="921"/>
      <c r="IKL110" s="921"/>
      <c r="IKM110" s="921"/>
      <c r="IKN110" s="921"/>
      <c r="IKO110" s="921"/>
      <c r="IKP110" s="921"/>
      <c r="IKQ110" s="921"/>
      <c r="IKR110" s="921"/>
      <c r="IKS110" s="921"/>
      <c r="IKT110" s="921"/>
      <c r="IKU110" s="921"/>
      <c r="IKV110" s="921"/>
      <c r="IKW110" s="921"/>
      <c r="IKX110" s="921"/>
      <c r="IKY110" s="921"/>
      <c r="IKZ110" s="921"/>
      <c r="ILA110" s="921"/>
      <c r="ILB110" s="921"/>
      <c r="ILC110" s="921"/>
      <c r="ILD110" s="921"/>
      <c r="ILE110" s="921"/>
      <c r="ILF110" s="921"/>
      <c r="ILG110" s="921"/>
      <c r="ILH110" s="921"/>
      <c r="ILI110" s="921"/>
      <c r="ILJ110" s="921"/>
      <c r="ILK110" s="921"/>
      <c r="ILL110" s="921"/>
      <c r="ILM110" s="921"/>
      <c r="ILN110" s="921"/>
      <c r="ILO110" s="921"/>
      <c r="ILP110" s="921"/>
      <c r="ILQ110" s="921"/>
      <c r="ILR110" s="921"/>
      <c r="ILS110" s="921"/>
      <c r="ILT110" s="921"/>
      <c r="ILU110" s="921"/>
      <c r="ILV110" s="921"/>
      <c r="ILW110" s="921"/>
      <c r="ILX110" s="921"/>
      <c r="ILY110" s="921"/>
      <c r="ILZ110" s="921"/>
      <c r="IMA110" s="921"/>
      <c r="IMB110" s="921"/>
      <c r="IMC110" s="921"/>
      <c r="IMD110" s="921"/>
      <c r="IME110" s="921"/>
      <c r="IMF110" s="921"/>
      <c r="IMG110" s="921"/>
      <c r="IMH110" s="921"/>
      <c r="IMI110" s="921"/>
      <c r="IMJ110" s="921"/>
      <c r="IMK110" s="921"/>
      <c r="IML110" s="921"/>
      <c r="IMM110" s="921"/>
      <c r="IMN110" s="921"/>
      <c r="IMO110" s="921"/>
      <c r="IMP110" s="921"/>
      <c r="IMQ110" s="921"/>
      <c r="IMR110" s="921"/>
      <c r="IMS110" s="921"/>
      <c r="IMT110" s="921"/>
      <c r="IMU110" s="921"/>
      <c r="IMV110" s="921"/>
      <c r="IMW110" s="921"/>
      <c r="IMX110" s="921"/>
      <c r="IMY110" s="921"/>
      <c r="IMZ110" s="921"/>
      <c r="INA110" s="921"/>
      <c r="INB110" s="921"/>
      <c r="INC110" s="921"/>
      <c r="IND110" s="921"/>
      <c r="INE110" s="921"/>
      <c r="INF110" s="921"/>
      <c r="ING110" s="921"/>
      <c r="INH110" s="921"/>
      <c r="INI110" s="921"/>
      <c r="INJ110" s="921"/>
      <c r="INK110" s="921"/>
      <c r="INL110" s="921"/>
      <c r="INM110" s="921"/>
      <c r="INN110" s="921"/>
      <c r="INO110" s="921"/>
      <c r="INP110" s="921"/>
      <c r="INQ110" s="921"/>
      <c r="INR110" s="921"/>
      <c r="INS110" s="921"/>
      <c r="INT110" s="921"/>
      <c r="INU110" s="921"/>
      <c r="INV110" s="921"/>
      <c r="INW110" s="921"/>
      <c r="INX110" s="921"/>
      <c r="INY110" s="921"/>
      <c r="INZ110" s="921"/>
      <c r="IOA110" s="921"/>
      <c r="IOB110" s="921"/>
      <c r="IOC110" s="921"/>
      <c r="IOD110" s="921"/>
      <c r="IOE110" s="921"/>
      <c r="IOF110" s="921"/>
      <c r="IOG110" s="921"/>
      <c r="IOH110" s="921"/>
      <c r="IOI110" s="921"/>
      <c r="IOJ110" s="921"/>
      <c r="IOK110" s="921"/>
      <c r="IOL110" s="921"/>
      <c r="IOM110" s="921"/>
      <c r="ION110" s="921"/>
      <c r="IOO110" s="921"/>
      <c r="IOP110" s="921"/>
      <c r="IOQ110" s="921"/>
      <c r="IOR110" s="921"/>
      <c r="IOS110" s="921"/>
      <c r="IOT110" s="921"/>
      <c r="IOU110" s="921"/>
      <c r="IOV110" s="921"/>
      <c r="IOW110" s="921"/>
      <c r="IOX110" s="921"/>
      <c r="IOY110" s="921"/>
      <c r="IOZ110" s="921"/>
      <c r="IPA110" s="921"/>
      <c r="IPB110" s="921"/>
      <c r="IPC110" s="921"/>
      <c r="IPD110" s="921"/>
      <c r="IPE110" s="921"/>
      <c r="IPF110" s="921"/>
      <c r="IPG110" s="921"/>
      <c r="IPH110" s="921"/>
      <c r="IPI110" s="921"/>
      <c r="IPJ110" s="921"/>
      <c r="IPK110" s="921"/>
      <c r="IPL110" s="921"/>
      <c r="IPM110" s="921"/>
      <c r="IPN110" s="921"/>
      <c r="IPO110" s="921"/>
      <c r="IPP110" s="921"/>
      <c r="IPQ110" s="921"/>
      <c r="IPR110" s="921"/>
      <c r="IPS110" s="921"/>
      <c r="IPT110" s="921"/>
      <c r="IPU110" s="921"/>
      <c r="IPV110" s="921"/>
      <c r="IPW110" s="921"/>
      <c r="IPX110" s="921"/>
      <c r="IPY110" s="921"/>
      <c r="IPZ110" s="921"/>
      <c r="IQA110" s="921"/>
      <c r="IQB110" s="921"/>
      <c r="IQC110" s="921"/>
      <c r="IQD110" s="921"/>
      <c r="IQE110" s="921"/>
      <c r="IQF110" s="921"/>
      <c r="IQG110" s="921"/>
      <c r="IQH110" s="921"/>
      <c r="IQI110" s="921"/>
      <c r="IQJ110" s="921"/>
      <c r="IQK110" s="921"/>
      <c r="IQL110" s="921"/>
      <c r="IQM110" s="921"/>
      <c r="IQN110" s="921"/>
      <c r="IQO110" s="921"/>
      <c r="IQP110" s="921"/>
      <c r="IQQ110" s="921"/>
      <c r="IQR110" s="921"/>
      <c r="IQS110" s="921"/>
      <c r="IQT110" s="921"/>
      <c r="IQU110" s="921"/>
      <c r="IQV110" s="921"/>
      <c r="IQW110" s="921"/>
      <c r="IQX110" s="921"/>
      <c r="IQY110" s="921"/>
      <c r="IQZ110" s="921"/>
      <c r="IRA110" s="921"/>
      <c r="IRB110" s="921"/>
      <c r="IRC110" s="921"/>
      <c r="IRD110" s="921"/>
      <c r="IRE110" s="921"/>
      <c r="IRF110" s="921"/>
      <c r="IRG110" s="921"/>
      <c r="IRH110" s="921"/>
      <c r="IRI110" s="921"/>
      <c r="IRJ110" s="921"/>
      <c r="IRK110" s="921"/>
      <c r="IRL110" s="921"/>
      <c r="IRM110" s="921"/>
      <c r="IRN110" s="921"/>
      <c r="IRO110" s="921"/>
      <c r="IRP110" s="921"/>
      <c r="IRQ110" s="921"/>
      <c r="IRR110" s="921"/>
      <c r="IRS110" s="921"/>
      <c r="IRT110" s="921"/>
      <c r="IRU110" s="921"/>
      <c r="IRV110" s="921"/>
      <c r="IRW110" s="921"/>
      <c r="IRX110" s="921"/>
      <c r="IRY110" s="921"/>
      <c r="IRZ110" s="921"/>
      <c r="ISA110" s="921"/>
      <c r="ISB110" s="921"/>
      <c r="ISC110" s="921"/>
      <c r="ISD110" s="921"/>
      <c r="ISE110" s="921"/>
      <c r="ISF110" s="921"/>
      <c r="ISG110" s="921"/>
      <c r="ISH110" s="921"/>
      <c r="ISI110" s="921"/>
      <c r="ISJ110" s="921"/>
      <c r="ISK110" s="921"/>
      <c r="ISL110" s="921"/>
      <c r="ISM110" s="921"/>
      <c r="ISN110" s="921"/>
      <c r="ISO110" s="921"/>
      <c r="ISP110" s="921"/>
      <c r="ISQ110" s="921"/>
      <c r="ISR110" s="921"/>
      <c r="ISS110" s="921"/>
      <c r="IST110" s="921"/>
      <c r="ISU110" s="921"/>
      <c r="ISV110" s="921"/>
      <c r="ISW110" s="921"/>
      <c r="ISX110" s="921"/>
      <c r="ISY110" s="921"/>
      <c r="ISZ110" s="921"/>
      <c r="ITA110" s="921"/>
      <c r="ITB110" s="921"/>
      <c r="ITC110" s="921"/>
      <c r="ITD110" s="921"/>
      <c r="ITE110" s="921"/>
      <c r="ITF110" s="921"/>
      <c r="ITG110" s="921"/>
      <c r="ITH110" s="921"/>
      <c r="ITI110" s="921"/>
      <c r="ITJ110" s="921"/>
      <c r="ITK110" s="921"/>
      <c r="ITL110" s="921"/>
      <c r="ITM110" s="921"/>
      <c r="ITN110" s="921"/>
      <c r="ITO110" s="921"/>
      <c r="ITP110" s="921"/>
      <c r="ITQ110" s="921"/>
      <c r="ITR110" s="921"/>
      <c r="ITS110" s="921"/>
      <c r="ITT110" s="921"/>
      <c r="ITU110" s="921"/>
      <c r="ITV110" s="921"/>
      <c r="ITW110" s="921"/>
      <c r="ITX110" s="921"/>
      <c r="ITY110" s="921"/>
      <c r="ITZ110" s="921"/>
      <c r="IUA110" s="921"/>
      <c r="IUB110" s="921"/>
      <c r="IUC110" s="921"/>
      <c r="IUD110" s="921"/>
      <c r="IUE110" s="921"/>
      <c r="IUF110" s="921"/>
      <c r="IUG110" s="921"/>
      <c r="IUH110" s="921"/>
      <c r="IUI110" s="921"/>
      <c r="IUJ110" s="921"/>
      <c r="IUK110" s="921"/>
      <c r="IUL110" s="921"/>
      <c r="IUM110" s="921"/>
      <c r="IUN110" s="921"/>
      <c r="IUO110" s="921"/>
      <c r="IUP110" s="921"/>
      <c r="IUQ110" s="921"/>
      <c r="IUR110" s="921"/>
      <c r="IUS110" s="921"/>
      <c r="IUT110" s="921"/>
      <c r="IUU110" s="921"/>
      <c r="IUV110" s="921"/>
      <c r="IUW110" s="921"/>
      <c r="IUX110" s="921"/>
      <c r="IUY110" s="921"/>
      <c r="IUZ110" s="921"/>
      <c r="IVA110" s="921"/>
      <c r="IVB110" s="921"/>
      <c r="IVC110" s="921"/>
      <c r="IVD110" s="921"/>
      <c r="IVE110" s="921"/>
      <c r="IVF110" s="921"/>
      <c r="IVG110" s="921"/>
      <c r="IVH110" s="921"/>
      <c r="IVI110" s="921"/>
      <c r="IVJ110" s="921"/>
      <c r="IVK110" s="921"/>
      <c r="IVL110" s="921"/>
      <c r="IVM110" s="921"/>
      <c r="IVN110" s="921"/>
      <c r="IVO110" s="921"/>
      <c r="IVP110" s="921"/>
      <c r="IVQ110" s="921"/>
      <c r="IVR110" s="921"/>
      <c r="IVS110" s="921"/>
      <c r="IVT110" s="921"/>
      <c r="IVU110" s="921"/>
      <c r="IVV110" s="921"/>
      <c r="IVW110" s="921"/>
      <c r="IVX110" s="921"/>
      <c r="IVY110" s="921"/>
      <c r="IVZ110" s="921"/>
      <c r="IWA110" s="921"/>
      <c r="IWB110" s="921"/>
      <c r="IWC110" s="921"/>
      <c r="IWD110" s="921"/>
      <c r="IWE110" s="921"/>
      <c r="IWF110" s="921"/>
      <c r="IWG110" s="921"/>
      <c r="IWH110" s="921"/>
      <c r="IWI110" s="921"/>
      <c r="IWJ110" s="921"/>
      <c r="IWK110" s="921"/>
      <c r="IWL110" s="921"/>
      <c r="IWM110" s="921"/>
      <c r="IWN110" s="921"/>
      <c r="IWO110" s="921"/>
      <c r="IWP110" s="921"/>
      <c r="IWQ110" s="921"/>
      <c r="IWR110" s="921"/>
      <c r="IWS110" s="921"/>
      <c r="IWT110" s="921"/>
      <c r="IWU110" s="921"/>
      <c r="IWV110" s="921"/>
      <c r="IWW110" s="921"/>
      <c r="IWX110" s="921"/>
      <c r="IWY110" s="921"/>
      <c r="IWZ110" s="921"/>
      <c r="IXA110" s="921"/>
      <c r="IXB110" s="921"/>
      <c r="IXC110" s="921"/>
      <c r="IXD110" s="921"/>
      <c r="IXE110" s="921"/>
      <c r="IXF110" s="921"/>
      <c r="IXG110" s="921"/>
      <c r="IXH110" s="921"/>
      <c r="IXI110" s="921"/>
      <c r="IXJ110" s="921"/>
      <c r="IXK110" s="921"/>
      <c r="IXL110" s="921"/>
      <c r="IXM110" s="921"/>
      <c r="IXN110" s="921"/>
      <c r="IXO110" s="921"/>
      <c r="IXP110" s="921"/>
      <c r="IXQ110" s="921"/>
      <c r="IXR110" s="921"/>
      <c r="IXS110" s="921"/>
      <c r="IXT110" s="921"/>
      <c r="IXU110" s="921"/>
      <c r="IXV110" s="921"/>
      <c r="IXW110" s="921"/>
      <c r="IXX110" s="921"/>
      <c r="IXY110" s="921"/>
      <c r="IXZ110" s="921"/>
      <c r="IYA110" s="921"/>
      <c r="IYB110" s="921"/>
      <c r="IYC110" s="921"/>
      <c r="IYD110" s="921"/>
      <c r="IYE110" s="921"/>
      <c r="IYF110" s="921"/>
      <c r="IYG110" s="921"/>
      <c r="IYH110" s="921"/>
      <c r="IYI110" s="921"/>
      <c r="IYJ110" s="921"/>
      <c r="IYK110" s="921"/>
      <c r="IYL110" s="921"/>
      <c r="IYM110" s="921"/>
      <c r="IYN110" s="921"/>
      <c r="IYO110" s="921"/>
      <c r="IYP110" s="921"/>
      <c r="IYQ110" s="921"/>
      <c r="IYR110" s="921"/>
      <c r="IYS110" s="921"/>
      <c r="IYT110" s="921"/>
      <c r="IYU110" s="921"/>
      <c r="IYV110" s="921"/>
      <c r="IYW110" s="921"/>
      <c r="IYX110" s="921"/>
      <c r="IYY110" s="921"/>
      <c r="IYZ110" s="921"/>
      <c r="IZA110" s="921"/>
      <c r="IZB110" s="921"/>
      <c r="IZC110" s="921"/>
      <c r="IZD110" s="921"/>
      <c r="IZE110" s="921"/>
      <c r="IZF110" s="921"/>
      <c r="IZG110" s="921"/>
      <c r="IZH110" s="921"/>
      <c r="IZI110" s="921"/>
      <c r="IZJ110" s="921"/>
      <c r="IZK110" s="921"/>
      <c r="IZL110" s="921"/>
      <c r="IZM110" s="921"/>
      <c r="IZN110" s="921"/>
      <c r="IZO110" s="921"/>
      <c r="IZP110" s="921"/>
      <c r="IZQ110" s="921"/>
      <c r="IZR110" s="921"/>
      <c r="IZS110" s="921"/>
      <c r="IZT110" s="921"/>
      <c r="IZU110" s="921"/>
      <c r="IZV110" s="921"/>
      <c r="IZW110" s="921"/>
      <c r="IZX110" s="921"/>
      <c r="IZY110" s="921"/>
      <c r="IZZ110" s="921"/>
      <c r="JAA110" s="921"/>
      <c r="JAB110" s="921"/>
      <c r="JAC110" s="921"/>
      <c r="JAD110" s="921"/>
      <c r="JAE110" s="921"/>
      <c r="JAF110" s="921"/>
      <c r="JAG110" s="921"/>
      <c r="JAH110" s="921"/>
      <c r="JAI110" s="921"/>
      <c r="JAJ110" s="921"/>
      <c r="JAK110" s="921"/>
      <c r="JAL110" s="921"/>
      <c r="JAM110" s="921"/>
      <c r="JAN110" s="921"/>
      <c r="JAO110" s="921"/>
      <c r="JAP110" s="921"/>
      <c r="JAQ110" s="921"/>
      <c r="JAR110" s="921"/>
      <c r="JAS110" s="921"/>
      <c r="JAT110" s="921"/>
      <c r="JAU110" s="921"/>
      <c r="JAV110" s="921"/>
      <c r="JAW110" s="921"/>
      <c r="JAX110" s="921"/>
      <c r="JAY110" s="921"/>
      <c r="JAZ110" s="921"/>
      <c r="JBA110" s="921"/>
      <c r="JBB110" s="921"/>
      <c r="JBC110" s="921"/>
      <c r="JBD110" s="921"/>
      <c r="JBE110" s="921"/>
      <c r="JBF110" s="921"/>
      <c r="JBG110" s="921"/>
      <c r="JBH110" s="921"/>
      <c r="JBI110" s="921"/>
      <c r="JBJ110" s="921"/>
      <c r="JBK110" s="921"/>
      <c r="JBL110" s="921"/>
      <c r="JBM110" s="921"/>
      <c r="JBN110" s="921"/>
      <c r="JBO110" s="921"/>
      <c r="JBP110" s="921"/>
      <c r="JBQ110" s="921"/>
      <c r="JBR110" s="921"/>
      <c r="JBS110" s="921"/>
      <c r="JBT110" s="921"/>
      <c r="JBU110" s="921"/>
      <c r="JBV110" s="921"/>
      <c r="JBW110" s="921"/>
      <c r="JBX110" s="921"/>
      <c r="JBY110" s="921"/>
      <c r="JBZ110" s="921"/>
      <c r="JCA110" s="921"/>
      <c r="JCB110" s="921"/>
      <c r="JCC110" s="921"/>
      <c r="JCD110" s="921"/>
      <c r="JCE110" s="921"/>
      <c r="JCF110" s="921"/>
      <c r="JCG110" s="921"/>
      <c r="JCH110" s="921"/>
      <c r="JCI110" s="921"/>
      <c r="JCJ110" s="921"/>
      <c r="JCK110" s="921"/>
      <c r="JCL110" s="921"/>
      <c r="JCM110" s="921"/>
      <c r="JCN110" s="921"/>
      <c r="JCO110" s="921"/>
      <c r="JCP110" s="921"/>
      <c r="JCQ110" s="921"/>
      <c r="JCR110" s="921"/>
      <c r="JCS110" s="921"/>
      <c r="JCT110" s="921"/>
      <c r="JCU110" s="921"/>
      <c r="JCV110" s="921"/>
      <c r="JCW110" s="921"/>
      <c r="JCX110" s="921"/>
      <c r="JCY110" s="921"/>
      <c r="JCZ110" s="921"/>
      <c r="JDA110" s="921"/>
      <c r="JDB110" s="921"/>
      <c r="JDC110" s="921"/>
      <c r="JDD110" s="921"/>
      <c r="JDE110" s="921"/>
      <c r="JDF110" s="921"/>
      <c r="JDG110" s="921"/>
      <c r="JDH110" s="921"/>
      <c r="JDI110" s="921"/>
      <c r="JDJ110" s="921"/>
      <c r="JDK110" s="921"/>
      <c r="JDL110" s="921"/>
      <c r="JDM110" s="921"/>
      <c r="JDN110" s="921"/>
      <c r="JDO110" s="921"/>
      <c r="JDP110" s="921"/>
      <c r="JDQ110" s="921"/>
      <c r="JDR110" s="921"/>
      <c r="JDS110" s="921"/>
      <c r="JDT110" s="921"/>
      <c r="JDU110" s="921"/>
      <c r="JDV110" s="921"/>
      <c r="JDW110" s="921"/>
      <c r="JDX110" s="921"/>
      <c r="JDY110" s="921"/>
      <c r="JDZ110" s="921"/>
      <c r="JEA110" s="921"/>
      <c r="JEB110" s="921"/>
      <c r="JEC110" s="921"/>
      <c r="JED110" s="921"/>
      <c r="JEE110" s="921"/>
      <c r="JEF110" s="921"/>
      <c r="JEG110" s="921"/>
      <c r="JEH110" s="921"/>
      <c r="JEI110" s="921"/>
      <c r="JEJ110" s="921"/>
      <c r="JEK110" s="921"/>
      <c r="JEL110" s="921"/>
      <c r="JEM110" s="921"/>
      <c r="JEN110" s="921"/>
      <c r="JEO110" s="921"/>
      <c r="JEP110" s="921"/>
      <c r="JEQ110" s="921"/>
      <c r="JER110" s="921"/>
      <c r="JES110" s="921"/>
      <c r="JET110" s="921"/>
      <c r="JEU110" s="921"/>
      <c r="JEV110" s="921"/>
      <c r="JEW110" s="921"/>
      <c r="JEX110" s="921"/>
      <c r="JEY110" s="921"/>
      <c r="JEZ110" s="921"/>
      <c r="JFA110" s="921"/>
      <c r="JFB110" s="921"/>
      <c r="JFC110" s="921"/>
      <c r="JFD110" s="921"/>
      <c r="JFE110" s="921"/>
      <c r="JFF110" s="921"/>
      <c r="JFG110" s="921"/>
      <c r="JFH110" s="921"/>
      <c r="JFI110" s="921"/>
      <c r="JFJ110" s="921"/>
      <c r="JFK110" s="921"/>
      <c r="JFL110" s="921"/>
      <c r="JFM110" s="921"/>
      <c r="JFN110" s="921"/>
      <c r="JFO110" s="921"/>
      <c r="JFP110" s="921"/>
      <c r="JFQ110" s="921"/>
      <c r="JFR110" s="921"/>
      <c r="JFS110" s="921"/>
      <c r="JFT110" s="921"/>
      <c r="JFU110" s="921"/>
      <c r="JFV110" s="921"/>
      <c r="JFW110" s="921"/>
      <c r="JFX110" s="921"/>
      <c r="JFY110" s="921"/>
      <c r="JFZ110" s="921"/>
      <c r="JGA110" s="921"/>
      <c r="JGB110" s="921"/>
      <c r="JGC110" s="921"/>
      <c r="JGD110" s="921"/>
      <c r="JGE110" s="921"/>
      <c r="JGF110" s="921"/>
      <c r="JGG110" s="921"/>
      <c r="JGH110" s="921"/>
      <c r="JGI110" s="921"/>
      <c r="JGJ110" s="921"/>
      <c r="JGK110" s="921"/>
      <c r="JGL110" s="921"/>
      <c r="JGM110" s="921"/>
      <c r="JGN110" s="921"/>
      <c r="JGO110" s="921"/>
      <c r="JGP110" s="921"/>
      <c r="JGQ110" s="921"/>
      <c r="JGR110" s="921"/>
      <c r="JGS110" s="921"/>
      <c r="JGT110" s="921"/>
      <c r="JGU110" s="921"/>
      <c r="JGV110" s="921"/>
      <c r="JGW110" s="921"/>
      <c r="JGX110" s="921"/>
      <c r="JGY110" s="921"/>
      <c r="JGZ110" s="921"/>
      <c r="JHA110" s="921"/>
      <c r="JHB110" s="921"/>
      <c r="JHC110" s="921"/>
      <c r="JHD110" s="921"/>
      <c r="JHE110" s="921"/>
      <c r="JHF110" s="921"/>
      <c r="JHG110" s="921"/>
      <c r="JHH110" s="921"/>
      <c r="JHI110" s="921"/>
      <c r="JHJ110" s="921"/>
      <c r="JHK110" s="921"/>
      <c r="JHL110" s="921"/>
      <c r="JHM110" s="921"/>
      <c r="JHN110" s="921"/>
      <c r="JHO110" s="921"/>
      <c r="JHP110" s="921"/>
      <c r="JHQ110" s="921"/>
      <c r="JHR110" s="921"/>
      <c r="JHS110" s="921"/>
      <c r="JHT110" s="921"/>
      <c r="JHU110" s="921"/>
      <c r="JHV110" s="921"/>
      <c r="JHW110" s="921"/>
      <c r="JHX110" s="921"/>
      <c r="JHY110" s="921"/>
      <c r="JHZ110" s="921"/>
      <c r="JIA110" s="921"/>
      <c r="JIB110" s="921"/>
      <c r="JIC110" s="921"/>
      <c r="JID110" s="921"/>
      <c r="JIE110" s="921"/>
      <c r="JIF110" s="921"/>
      <c r="JIG110" s="921"/>
      <c r="JIH110" s="921"/>
      <c r="JII110" s="921"/>
      <c r="JIJ110" s="921"/>
      <c r="JIK110" s="921"/>
      <c r="JIL110" s="921"/>
      <c r="JIM110" s="921"/>
      <c r="JIN110" s="921"/>
      <c r="JIO110" s="921"/>
      <c r="JIP110" s="921"/>
      <c r="JIQ110" s="921"/>
      <c r="JIR110" s="921"/>
      <c r="JIS110" s="921"/>
      <c r="JIT110" s="921"/>
      <c r="JIU110" s="921"/>
      <c r="JIV110" s="921"/>
      <c r="JIW110" s="921"/>
      <c r="JIX110" s="921"/>
      <c r="JIY110" s="921"/>
      <c r="JIZ110" s="921"/>
      <c r="JJA110" s="921"/>
      <c r="JJB110" s="921"/>
      <c r="JJC110" s="921"/>
      <c r="JJD110" s="921"/>
      <c r="JJE110" s="921"/>
      <c r="JJF110" s="921"/>
      <c r="JJG110" s="921"/>
      <c r="JJH110" s="921"/>
      <c r="JJI110" s="921"/>
      <c r="JJJ110" s="921"/>
      <c r="JJK110" s="921"/>
      <c r="JJL110" s="921"/>
      <c r="JJM110" s="921"/>
      <c r="JJN110" s="921"/>
      <c r="JJO110" s="921"/>
      <c r="JJP110" s="921"/>
      <c r="JJQ110" s="921"/>
      <c r="JJR110" s="921"/>
      <c r="JJS110" s="921"/>
      <c r="JJT110" s="921"/>
      <c r="JJU110" s="921"/>
      <c r="JJV110" s="921"/>
      <c r="JJW110" s="921"/>
      <c r="JJX110" s="921"/>
      <c r="JJY110" s="921"/>
      <c r="JJZ110" s="921"/>
      <c r="JKA110" s="921"/>
      <c r="JKB110" s="921"/>
      <c r="JKC110" s="921"/>
      <c r="JKD110" s="921"/>
      <c r="JKE110" s="921"/>
      <c r="JKF110" s="921"/>
      <c r="JKG110" s="921"/>
      <c r="JKH110" s="921"/>
      <c r="JKI110" s="921"/>
      <c r="JKJ110" s="921"/>
      <c r="JKK110" s="921"/>
      <c r="JKL110" s="921"/>
      <c r="JKM110" s="921"/>
      <c r="JKN110" s="921"/>
      <c r="JKO110" s="921"/>
      <c r="JKP110" s="921"/>
      <c r="JKQ110" s="921"/>
      <c r="JKR110" s="921"/>
      <c r="JKS110" s="921"/>
      <c r="JKT110" s="921"/>
      <c r="JKU110" s="921"/>
      <c r="JKV110" s="921"/>
      <c r="JKW110" s="921"/>
      <c r="JKX110" s="921"/>
      <c r="JKY110" s="921"/>
      <c r="JKZ110" s="921"/>
      <c r="JLA110" s="921"/>
      <c r="JLB110" s="921"/>
      <c r="JLC110" s="921"/>
      <c r="JLD110" s="921"/>
      <c r="JLE110" s="921"/>
      <c r="JLF110" s="921"/>
      <c r="JLG110" s="921"/>
      <c r="JLH110" s="921"/>
      <c r="JLI110" s="921"/>
      <c r="JLJ110" s="921"/>
      <c r="JLK110" s="921"/>
      <c r="JLL110" s="921"/>
      <c r="JLM110" s="921"/>
      <c r="JLN110" s="921"/>
      <c r="JLO110" s="921"/>
      <c r="JLP110" s="921"/>
      <c r="JLQ110" s="921"/>
      <c r="JLR110" s="921"/>
      <c r="JLS110" s="921"/>
      <c r="JLT110" s="921"/>
      <c r="JLU110" s="921"/>
      <c r="JLV110" s="921"/>
      <c r="JLW110" s="921"/>
      <c r="JLX110" s="921"/>
      <c r="JLY110" s="921"/>
      <c r="JLZ110" s="921"/>
      <c r="JMA110" s="921"/>
      <c r="JMB110" s="921"/>
      <c r="JMC110" s="921"/>
      <c r="JMD110" s="921"/>
      <c r="JME110" s="921"/>
      <c r="JMF110" s="921"/>
      <c r="JMG110" s="921"/>
      <c r="JMH110" s="921"/>
      <c r="JMI110" s="921"/>
      <c r="JMJ110" s="921"/>
      <c r="JMK110" s="921"/>
      <c r="JML110" s="921"/>
      <c r="JMM110" s="921"/>
      <c r="JMN110" s="921"/>
      <c r="JMO110" s="921"/>
      <c r="JMP110" s="921"/>
      <c r="JMQ110" s="921"/>
      <c r="JMR110" s="921"/>
      <c r="JMS110" s="921"/>
      <c r="JMT110" s="921"/>
      <c r="JMU110" s="921"/>
      <c r="JMV110" s="921"/>
      <c r="JMW110" s="921"/>
      <c r="JMX110" s="921"/>
      <c r="JMY110" s="921"/>
      <c r="JMZ110" s="921"/>
      <c r="JNA110" s="921"/>
      <c r="JNB110" s="921"/>
      <c r="JNC110" s="921"/>
      <c r="JND110" s="921"/>
      <c r="JNE110" s="921"/>
      <c r="JNF110" s="921"/>
      <c r="JNG110" s="921"/>
      <c r="JNH110" s="921"/>
      <c r="JNI110" s="921"/>
      <c r="JNJ110" s="921"/>
      <c r="JNK110" s="921"/>
      <c r="JNL110" s="921"/>
      <c r="JNM110" s="921"/>
      <c r="JNN110" s="921"/>
      <c r="JNO110" s="921"/>
      <c r="JNP110" s="921"/>
      <c r="JNQ110" s="921"/>
      <c r="JNR110" s="921"/>
      <c r="JNS110" s="921"/>
      <c r="JNT110" s="921"/>
      <c r="JNU110" s="921"/>
      <c r="JNV110" s="921"/>
      <c r="JNW110" s="921"/>
      <c r="JNX110" s="921"/>
      <c r="JNY110" s="921"/>
      <c r="JNZ110" s="921"/>
      <c r="JOA110" s="921"/>
      <c r="JOB110" s="921"/>
      <c r="JOC110" s="921"/>
      <c r="JOD110" s="921"/>
      <c r="JOE110" s="921"/>
      <c r="JOF110" s="921"/>
      <c r="JOG110" s="921"/>
      <c r="JOH110" s="921"/>
      <c r="JOI110" s="921"/>
      <c r="JOJ110" s="921"/>
      <c r="JOK110" s="921"/>
      <c r="JOL110" s="921"/>
      <c r="JOM110" s="921"/>
      <c r="JON110" s="921"/>
      <c r="JOO110" s="921"/>
      <c r="JOP110" s="921"/>
      <c r="JOQ110" s="921"/>
      <c r="JOR110" s="921"/>
      <c r="JOS110" s="921"/>
      <c r="JOT110" s="921"/>
      <c r="JOU110" s="921"/>
      <c r="JOV110" s="921"/>
      <c r="JOW110" s="921"/>
      <c r="JOX110" s="921"/>
      <c r="JOY110" s="921"/>
      <c r="JOZ110" s="921"/>
      <c r="JPA110" s="921"/>
      <c r="JPB110" s="921"/>
      <c r="JPC110" s="921"/>
      <c r="JPD110" s="921"/>
      <c r="JPE110" s="921"/>
      <c r="JPF110" s="921"/>
      <c r="JPG110" s="921"/>
      <c r="JPH110" s="921"/>
      <c r="JPI110" s="921"/>
      <c r="JPJ110" s="921"/>
      <c r="JPK110" s="921"/>
      <c r="JPL110" s="921"/>
      <c r="JPM110" s="921"/>
      <c r="JPN110" s="921"/>
      <c r="JPO110" s="921"/>
      <c r="JPP110" s="921"/>
      <c r="JPQ110" s="921"/>
      <c r="JPR110" s="921"/>
      <c r="JPS110" s="921"/>
      <c r="JPT110" s="921"/>
      <c r="JPU110" s="921"/>
      <c r="JPV110" s="921"/>
      <c r="JPW110" s="921"/>
      <c r="JPX110" s="921"/>
      <c r="JPY110" s="921"/>
      <c r="JPZ110" s="921"/>
      <c r="JQA110" s="921"/>
      <c r="JQB110" s="921"/>
      <c r="JQC110" s="921"/>
      <c r="JQD110" s="921"/>
      <c r="JQE110" s="921"/>
      <c r="JQF110" s="921"/>
      <c r="JQG110" s="921"/>
      <c r="JQH110" s="921"/>
      <c r="JQI110" s="921"/>
      <c r="JQJ110" s="921"/>
      <c r="JQK110" s="921"/>
      <c r="JQL110" s="921"/>
      <c r="JQM110" s="921"/>
      <c r="JQN110" s="921"/>
      <c r="JQO110" s="921"/>
      <c r="JQP110" s="921"/>
      <c r="JQQ110" s="921"/>
      <c r="JQR110" s="921"/>
      <c r="JQS110" s="921"/>
      <c r="JQT110" s="921"/>
      <c r="JQU110" s="921"/>
      <c r="JQV110" s="921"/>
      <c r="JQW110" s="921"/>
      <c r="JQX110" s="921"/>
      <c r="JQY110" s="921"/>
      <c r="JQZ110" s="921"/>
      <c r="JRA110" s="921"/>
      <c r="JRB110" s="921"/>
      <c r="JRC110" s="921"/>
      <c r="JRD110" s="921"/>
      <c r="JRE110" s="921"/>
      <c r="JRF110" s="921"/>
      <c r="JRG110" s="921"/>
      <c r="JRH110" s="921"/>
      <c r="JRI110" s="921"/>
      <c r="JRJ110" s="921"/>
      <c r="JRK110" s="921"/>
      <c r="JRL110" s="921"/>
      <c r="JRM110" s="921"/>
      <c r="JRN110" s="921"/>
      <c r="JRO110" s="921"/>
      <c r="JRP110" s="921"/>
      <c r="JRQ110" s="921"/>
      <c r="JRR110" s="921"/>
      <c r="JRS110" s="921"/>
      <c r="JRT110" s="921"/>
      <c r="JRU110" s="921"/>
      <c r="JRV110" s="921"/>
      <c r="JRW110" s="921"/>
      <c r="JRX110" s="921"/>
      <c r="JRY110" s="921"/>
      <c r="JRZ110" s="921"/>
      <c r="JSA110" s="921"/>
      <c r="JSB110" s="921"/>
      <c r="JSC110" s="921"/>
      <c r="JSD110" s="921"/>
      <c r="JSE110" s="921"/>
      <c r="JSF110" s="921"/>
      <c r="JSG110" s="921"/>
      <c r="JSH110" s="921"/>
      <c r="JSI110" s="921"/>
      <c r="JSJ110" s="921"/>
      <c r="JSK110" s="921"/>
      <c r="JSL110" s="921"/>
      <c r="JSM110" s="921"/>
      <c r="JSN110" s="921"/>
      <c r="JSO110" s="921"/>
      <c r="JSP110" s="921"/>
      <c r="JSQ110" s="921"/>
      <c r="JSR110" s="921"/>
      <c r="JSS110" s="921"/>
      <c r="JST110" s="921"/>
      <c r="JSU110" s="921"/>
      <c r="JSV110" s="921"/>
      <c r="JSW110" s="921"/>
      <c r="JSX110" s="921"/>
      <c r="JSY110" s="921"/>
      <c r="JSZ110" s="921"/>
      <c r="JTA110" s="921"/>
      <c r="JTB110" s="921"/>
      <c r="JTC110" s="921"/>
      <c r="JTD110" s="921"/>
      <c r="JTE110" s="921"/>
      <c r="JTF110" s="921"/>
      <c r="JTG110" s="921"/>
      <c r="JTH110" s="921"/>
      <c r="JTI110" s="921"/>
      <c r="JTJ110" s="921"/>
      <c r="JTK110" s="921"/>
      <c r="JTL110" s="921"/>
      <c r="JTM110" s="921"/>
      <c r="JTN110" s="921"/>
      <c r="JTO110" s="921"/>
      <c r="JTP110" s="921"/>
      <c r="JTQ110" s="921"/>
      <c r="JTR110" s="921"/>
      <c r="JTS110" s="921"/>
      <c r="JTT110" s="921"/>
      <c r="JTU110" s="921"/>
      <c r="JTV110" s="921"/>
      <c r="JTW110" s="921"/>
      <c r="JTX110" s="921"/>
      <c r="JTY110" s="921"/>
      <c r="JTZ110" s="921"/>
      <c r="JUA110" s="921"/>
      <c r="JUB110" s="921"/>
      <c r="JUC110" s="921"/>
      <c r="JUD110" s="921"/>
      <c r="JUE110" s="921"/>
      <c r="JUF110" s="921"/>
      <c r="JUG110" s="921"/>
      <c r="JUH110" s="921"/>
      <c r="JUI110" s="921"/>
      <c r="JUJ110" s="921"/>
      <c r="JUK110" s="921"/>
      <c r="JUL110" s="921"/>
      <c r="JUM110" s="921"/>
      <c r="JUN110" s="921"/>
      <c r="JUO110" s="921"/>
      <c r="JUP110" s="921"/>
      <c r="JUQ110" s="921"/>
      <c r="JUR110" s="921"/>
      <c r="JUS110" s="921"/>
      <c r="JUT110" s="921"/>
      <c r="JUU110" s="921"/>
      <c r="JUV110" s="921"/>
      <c r="JUW110" s="921"/>
      <c r="JUX110" s="921"/>
      <c r="JUY110" s="921"/>
      <c r="JUZ110" s="921"/>
      <c r="JVA110" s="921"/>
      <c r="JVB110" s="921"/>
      <c r="JVC110" s="921"/>
      <c r="JVD110" s="921"/>
      <c r="JVE110" s="921"/>
      <c r="JVF110" s="921"/>
      <c r="JVG110" s="921"/>
      <c r="JVH110" s="921"/>
      <c r="JVI110" s="921"/>
      <c r="JVJ110" s="921"/>
      <c r="JVK110" s="921"/>
      <c r="JVL110" s="921"/>
      <c r="JVM110" s="921"/>
      <c r="JVN110" s="921"/>
      <c r="JVO110" s="921"/>
      <c r="JVP110" s="921"/>
      <c r="JVQ110" s="921"/>
      <c r="JVR110" s="921"/>
      <c r="JVS110" s="921"/>
      <c r="JVT110" s="921"/>
      <c r="JVU110" s="921"/>
      <c r="JVV110" s="921"/>
      <c r="JVW110" s="921"/>
      <c r="JVX110" s="921"/>
      <c r="JVY110" s="921"/>
      <c r="JVZ110" s="921"/>
      <c r="JWA110" s="921"/>
      <c r="JWB110" s="921"/>
      <c r="JWC110" s="921"/>
      <c r="JWD110" s="921"/>
      <c r="JWE110" s="921"/>
      <c r="JWF110" s="921"/>
      <c r="JWG110" s="921"/>
      <c r="JWH110" s="921"/>
      <c r="JWI110" s="921"/>
      <c r="JWJ110" s="921"/>
      <c r="JWK110" s="921"/>
      <c r="JWL110" s="921"/>
      <c r="JWM110" s="921"/>
      <c r="JWN110" s="921"/>
      <c r="JWO110" s="921"/>
      <c r="JWP110" s="921"/>
      <c r="JWQ110" s="921"/>
      <c r="JWR110" s="921"/>
      <c r="JWS110" s="921"/>
      <c r="JWT110" s="921"/>
      <c r="JWU110" s="921"/>
      <c r="JWV110" s="921"/>
      <c r="JWW110" s="921"/>
      <c r="JWX110" s="921"/>
      <c r="JWY110" s="921"/>
      <c r="JWZ110" s="921"/>
      <c r="JXA110" s="921"/>
      <c r="JXB110" s="921"/>
      <c r="JXC110" s="921"/>
      <c r="JXD110" s="921"/>
      <c r="JXE110" s="921"/>
      <c r="JXF110" s="921"/>
      <c r="JXG110" s="921"/>
      <c r="JXH110" s="921"/>
      <c r="JXI110" s="921"/>
      <c r="JXJ110" s="921"/>
      <c r="JXK110" s="921"/>
      <c r="JXL110" s="921"/>
      <c r="JXM110" s="921"/>
      <c r="JXN110" s="921"/>
      <c r="JXO110" s="921"/>
      <c r="JXP110" s="921"/>
      <c r="JXQ110" s="921"/>
      <c r="JXR110" s="921"/>
      <c r="JXS110" s="921"/>
      <c r="JXT110" s="921"/>
      <c r="JXU110" s="921"/>
      <c r="JXV110" s="921"/>
      <c r="JXW110" s="921"/>
      <c r="JXX110" s="921"/>
      <c r="JXY110" s="921"/>
      <c r="JXZ110" s="921"/>
      <c r="JYA110" s="921"/>
      <c r="JYB110" s="921"/>
      <c r="JYC110" s="921"/>
      <c r="JYD110" s="921"/>
      <c r="JYE110" s="921"/>
      <c r="JYF110" s="921"/>
      <c r="JYG110" s="921"/>
      <c r="JYH110" s="921"/>
      <c r="JYI110" s="921"/>
      <c r="JYJ110" s="921"/>
      <c r="JYK110" s="921"/>
      <c r="JYL110" s="921"/>
      <c r="JYM110" s="921"/>
      <c r="JYN110" s="921"/>
      <c r="JYO110" s="921"/>
      <c r="JYP110" s="921"/>
      <c r="JYQ110" s="921"/>
      <c r="JYR110" s="921"/>
      <c r="JYS110" s="921"/>
      <c r="JYT110" s="921"/>
      <c r="JYU110" s="921"/>
      <c r="JYV110" s="921"/>
      <c r="JYW110" s="921"/>
      <c r="JYX110" s="921"/>
      <c r="JYY110" s="921"/>
      <c r="JYZ110" s="921"/>
      <c r="JZA110" s="921"/>
      <c r="JZB110" s="921"/>
      <c r="JZC110" s="921"/>
      <c r="JZD110" s="921"/>
      <c r="JZE110" s="921"/>
      <c r="JZF110" s="921"/>
      <c r="JZG110" s="921"/>
      <c r="JZH110" s="921"/>
      <c r="JZI110" s="921"/>
      <c r="JZJ110" s="921"/>
      <c r="JZK110" s="921"/>
      <c r="JZL110" s="921"/>
      <c r="JZM110" s="921"/>
      <c r="JZN110" s="921"/>
      <c r="JZO110" s="921"/>
      <c r="JZP110" s="921"/>
      <c r="JZQ110" s="921"/>
      <c r="JZR110" s="921"/>
      <c r="JZS110" s="921"/>
      <c r="JZT110" s="921"/>
      <c r="JZU110" s="921"/>
      <c r="JZV110" s="921"/>
      <c r="JZW110" s="921"/>
      <c r="JZX110" s="921"/>
      <c r="JZY110" s="921"/>
      <c r="JZZ110" s="921"/>
      <c r="KAA110" s="921"/>
      <c r="KAB110" s="921"/>
      <c r="KAC110" s="921"/>
      <c r="KAD110" s="921"/>
      <c r="KAE110" s="921"/>
      <c r="KAF110" s="921"/>
      <c r="KAG110" s="921"/>
      <c r="KAH110" s="921"/>
      <c r="KAI110" s="921"/>
      <c r="KAJ110" s="921"/>
      <c r="KAK110" s="921"/>
      <c r="KAL110" s="921"/>
      <c r="KAM110" s="921"/>
      <c r="KAN110" s="921"/>
      <c r="KAO110" s="921"/>
      <c r="KAP110" s="921"/>
      <c r="KAQ110" s="921"/>
      <c r="KAR110" s="921"/>
      <c r="KAS110" s="921"/>
      <c r="KAT110" s="921"/>
      <c r="KAU110" s="921"/>
      <c r="KAV110" s="921"/>
      <c r="KAW110" s="921"/>
      <c r="KAX110" s="921"/>
      <c r="KAY110" s="921"/>
      <c r="KAZ110" s="921"/>
      <c r="KBA110" s="921"/>
      <c r="KBB110" s="921"/>
      <c r="KBC110" s="921"/>
      <c r="KBD110" s="921"/>
      <c r="KBE110" s="921"/>
      <c r="KBF110" s="921"/>
      <c r="KBG110" s="921"/>
      <c r="KBH110" s="921"/>
      <c r="KBI110" s="921"/>
      <c r="KBJ110" s="921"/>
      <c r="KBK110" s="921"/>
      <c r="KBL110" s="921"/>
      <c r="KBM110" s="921"/>
      <c r="KBN110" s="921"/>
      <c r="KBO110" s="921"/>
      <c r="KBP110" s="921"/>
      <c r="KBQ110" s="921"/>
      <c r="KBR110" s="921"/>
      <c r="KBS110" s="921"/>
      <c r="KBT110" s="921"/>
      <c r="KBU110" s="921"/>
      <c r="KBV110" s="921"/>
      <c r="KBW110" s="921"/>
      <c r="KBX110" s="921"/>
      <c r="KBY110" s="921"/>
      <c r="KBZ110" s="921"/>
      <c r="KCA110" s="921"/>
      <c r="KCB110" s="921"/>
      <c r="KCC110" s="921"/>
      <c r="KCD110" s="921"/>
      <c r="KCE110" s="921"/>
      <c r="KCF110" s="921"/>
      <c r="KCG110" s="921"/>
      <c r="KCH110" s="921"/>
      <c r="KCI110" s="921"/>
      <c r="KCJ110" s="921"/>
      <c r="KCK110" s="921"/>
      <c r="KCL110" s="921"/>
      <c r="KCM110" s="921"/>
      <c r="KCN110" s="921"/>
      <c r="KCO110" s="921"/>
      <c r="KCP110" s="921"/>
      <c r="KCQ110" s="921"/>
      <c r="KCR110" s="921"/>
      <c r="KCS110" s="921"/>
      <c r="KCT110" s="921"/>
      <c r="KCU110" s="921"/>
      <c r="KCV110" s="921"/>
      <c r="KCW110" s="921"/>
      <c r="KCX110" s="921"/>
      <c r="KCY110" s="921"/>
      <c r="KCZ110" s="921"/>
      <c r="KDA110" s="921"/>
      <c r="KDB110" s="921"/>
      <c r="KDC110" s="921"/>
      <c r="KDD110" s="921"/>
      <c r="KDE110" s="921"/>
      <c r="KDF110" s="921"/>
      <c r="KDG110" s="921"/>
      <c r="KDH110" s="921"/>
      <c r="KDI110" s="921"/>
      <c r="KDJ110" s="921"/>
      <c r="KDK110" s="921"/>
      <c r="KDL110" s="921"/>
      <c r="KDM110" s="921"/>
      <c r="KDN110" s="921"/>
      <c r="KDO110" s="921"/>
      <c r="KDP110" s="921"/>
      <c r="KDQ110" s="921"/>
      <c r="KDR110" s="921"/>
      <c r="KDS110" s="921"/>
      <c r="KDT110" s="921"/>
      <c r="KDU110" s="921"/>
      <c r="KDV110" s="921"/>
      <c r="KDW110" s="921"/>
      <c r="KDX110" s="921"/>
      <c r="KDY110" s="921"/>
      <c r="KDZ110" s="921"/>
      <c r="KEA110" s="921"/>
      <c r="KEB110" s="921"/>
      <c r="KEC110" s="921"/>
      <c r="KED110" s="921"/>
      <c r="KEE110" s="921"/>
      <c r="KEF110" s="921"/>
      <c r="KEG110" s="921"/>
      <c r="KEH110" s="921"/>
      <c r="KEI110" s="921"/>
      <c r="KEJ110" s="921"/>
      <c r="KEK110" s="921"/>
      <c r="KEL110" s="921"/>
      <c r="KEM110" s="921"/>
      <c r="KEN110" s="921"/>
      <c r="KEO110" s="921"/>
      <c r="KEP110" s="921"/>
      <c r="KEQ110" s="921"/>
      <c r="KER110" s="921"/>
      <c r="KES110" s="921"/>
      <c r="KET110" s="921"/>
      <c r="KEU110" s="921"/>
      <c r="KEV110" s="921"/>
      <c r="KEW110" s="921"/>
      <c r="KEX110" s="921"/>
      <c r="KEY110" s="921"/>
      <c r="KEZ110" s="921"/>
      <c r="KFA110" s="921"/>
      <c r="KFB110" s="921"/>
      <c r="KFC110" s="921"/>
      <c r="KFD110" s="921"/>
      <c r="KFE110" s="921"/>
      <c r="KFF110" s="921"/>
      <c r="KFG110" s="921"/>
      <c r="KFH110" s="921"/>
      <c r="KFI110" s="921"/>
      <c r="KFJ110" s="921"/>
      <c r="KFK110" s="921"/>
      <c r="KFL110" s="921"/>
      <c r="KFM110" s="921"/>
      <c r="KFN110" s="921"/>
      <c r="KFO110" s="921"/>
      <c r="KFP110" s="921"/>
      <c r="KFQ110" s="921"/>
      <c r="KFR110" s="921"/>
      <c r="KFS110" s="921"/>
      <c r="KFT110" s="921"/>
      <c r="KFU110" s="921"/>
      <c r="KFV110" s="921"/>
      <c r="KFW110" s="921"/>
      <c r="KFX110" s="921"/>
      <c r="KFY110" s="921"/>
      <c r="KFZ110" s="921"/>
      <c r="KGA110" s="921"/>
      <c r="KGB110" s="921"/>
      <c r="KGC110" s="921"/>
      <c r="KGD110" s="921"/>
      <c r="KGE110" s="921"/>
      <c r="KGF110" s="921"/>
      <c r="KGG110" s="921"/>
      <c r="KGH110" s="921"/>
      <c r="KGI110" s="921"/>
      <c r="KGJ110" s="921"/>
      <c r="KGK110" s="921"/>
      <c r="KGL110" s="921"/>
      <c r="KGM110" s="921"/>
      <c r="KGN110" s="921"/>
      <c r="KGO110" s="921"/>
      <c r="KGP110" s="921"/>
      <c r="KGQ110" s="921"/>
      <c r="KGR110" s="921"/>
      <c r="KGS110" s="921"/>
      <c r="KGT110" s="921"/>
      <c r="KGU110" s="921"/>
      <c r="KGV110" s="921"/>
      <c r="KGW110" s="921"/>
      <c r="KGX110" s="921"/>
      <c r="KGY110" s="921"/>
      <c r="KGZ110" s="921"/>
      <c r="KHA110" s="921"/>
      <c r="KHB110" s="921"/>
      <c r="KHC110" s="921"/>
      <c r="KHD110" s="921"/>
      <c r="KHE110" s="921"/>
      <c r="KHF110" s="921"/>
      <c r="KHG110" s="921"/>
      <c r="KHH110" s="921"/>
      <c r="KHI110" s="921"/>
      <c r="KHJ110" s="921"/>
      <c r="KHK110" s="921"/>
      <c r="KHL110" s="921"/>
      <c r="KHM110" s="921"/>
      <c r="KHN110" s="921"/>
      <c r="KHO110" s="921"/>
      <c r="KHP110" s="921"/>
      <c r="KHQ110" s="921"/>
      <c r="KHR110" s="921"/>
      <c r="KHS110" s="921"/>
      <c r="KHT110" s="921"/>
      <c r="KHU110" s="921"/>
      <c r="KHV110" s="921"/>
      <c r="KHW110" s="921"/>
      <c r="KHX110" s="921"/>
      <c r="KHY110" s="921"/>
      <c r="KHZ110" s="921"/>
      <c r="KIA110" s="921"/>
      <c r="KIB110" s="921"/>
      <c r="KIC110" s="921"/>
      <c r="KID110" s="921"/>
      <c r="KIE110" s="921"/>
      <c r="KIF110" s="921"/>
      <c r="KIG110" s="921"/>
      <c r="KIH110" s="921"/>
      <c r="KII110" s="921"/>
      <c r="KIJ110" s="921"/>
      <c r="KIK110" s="921"/>
      <c r="KIL110" s="921"/>
      <c r="KIM110" s="921"/>
      <c r="KIN110" s="921"/>
      <c r="KIO110" s="921"/>
      <c r="KIP110" s="921"/>
      <c r="KIQ110" s="921"/>
      <c r="KIR110" s="921"/>
      <c r="KIS110" s="921"/>
      <c r="KIT110" s="921"/>
      <c r="KIU110" s="921"/>
      <c r="KIV110" s="921"/>
      <c r="KIW110" s="921"/>
      <c r="KIX110" s="921"/>
      <c r="KIY110" s="921"/>
      <c r="KIZ110" s="921"/>
      <c r="KJA110" s="921"/>
      <c r="KJB110" s="921"/>
      <c r="KJC110" s="921"/>
      <c r="KJD110" s="921"/>
      <c r="KJE110" s="921"/>
      <c r="KJF110" s="921"/>
      <c r="KJG110" s="921"/>
      <c r="KJH110" s="921"/>
      <c r="KJI110" s="921"/>
      <c r="KJJ110" s="921"/>
      <c r="KJK110" s="921"/>
      <c r="KJL110" s="921"/>
      <c r="KJM110" s="921"/>
      <c r="KJN110" s="921"/>
      <c r="KJO110" s="921"/>
      <c r="KJP110" s="921"/>
      <c r="KJQ110" s="921"/>
      <c r="KJR110" s="921"/>
      <c r="KJS110" s="921"/>
      <c r="KJT110" s="921"/>
      <c r="KJU110" s="921"/>
      <c r="KJV110" s="921"/>
      <c r="KJW110" s="921"/>
      <c r="KJX110" s="921"/>
      <c r="KJY110" s="921"/>
      <c r="KJZ110" s="921"/>
      <c r="KKA110" s="921"/>
      <c r="KKB110" s="921"/>
      <c r="KKC110" s="921"/>
      <c r="KKD110" s="921"/>
      <c r="KKE110" s="921"/>
      <c r="KKF110" s="921"/>
      <c r="KKG110" s="921"/>
      <c r="KKH110" s="921"/>
      <c r="KKI110" s="921"/>
      <c r="KKJ110" s="921"/>
      <c r="KKK110" s="921"/>
      <c r="KKL110" s="921"/>
      <c r="KKM110" s="921"/>
      <c r="KKN110" s="921"/>
      <c r="KKO110" s="921"/>
      <c r="KKP110" s="921"/>
      <c r="KKQ110" s="921"/>
      <c r="KKR110" s="921"/>
      <c r="KKS110" s="921"/>
      <c r="KKT110" s="921"/>
      <c r="KKU110" s="921"/>
      <c r="KKV110" s="921"/>
      <c r="KKW110" s="921"/>
      <c r="KKX110" s="921"/>
      <c r="KKY110" s="921"/>
      <c r="KKZ110" s="921"/>
      <c r="KLA110" s="921"/>
      <c r="KLB110" s="921"/>
      <c r="KLC110" s="921"/>
      <c r="KLD110" s="921"/>
      <c r="KLE110" s="921"/>
      <c r="KLF110" s="921"/>
      <c r="KLG110" s="921"/>
      <c r="KLH110" s="921"/>
      <c r="KLI110" s="921"/>
      <c r="KLJ110" s="921"/>
      <c r="KLK110" s="921"/>
      <c r="KLL110" s="921"/>
      <c r="KLM110" s="921"/>
      <c r="KLN110" s="921"/>
      <c r="KLO110" s="921"/>
      <c r="KLP110" s="921"/>
      <c r="KLQ110" s="921"/>
      <c r="KLR110" s="921"/>
      <c r="KLS110" s="921"/>
      <c r="KLT110" s="921"/>
      <c r="KLU110" s="921"/>
      <c r="KLV110" s="921"/>
      <c r="KLW110" s="921"/>
      <c r="KLX110" s="921"/>
      <c r="KLY110" s="921"/>
      <c r="KLZ110" s="921"/>
      <c r="KMA110" s="921"/>
      <c r="KMB110" s="921"/>
      <c r="KMC110" s="921"/>
      <c r="KMD110" s="921"/>
      <c r="KME110" s="921"/>
      <c r="KMF110" s="921"/>
      <c r="KMG110" s="921"/>
      <c r="KMH110" s="921"/>
      <c r="KMI110" s="921"/>
      <c r="KMJ110" s="921"/>
      <c r="KMK110" s="921"/>
      <c r="KML110" s="921"/>
      <c r="KMM110" s="921"/>
      <c r="KMN110" s="921"/>
      <c r="KMO110" s="921"/>
      <c r="KMP110" s="921"/>
      <c r="KMQ110" s="921"/>
      <c r="KMR110" s="921"/>
      <c r="KMS110" s="921"/>
      <c r="KMT110" s="921"/>
      <c r="KMU110" s="921"/>
      <c r="KMV110" s="921"/>
      <c r="KMW110" s="921"/>
      <c r="KMX110" s="921"/>
      <c r="KMY110" s="921"/>
      <c r="KMZ110" s="921"/>
      <c r="KNA110" s="921"/>
      <c r="KNB110" s="921"/>
      <c r="KNC110" s="921"/>
      <c r="KND110" s="921"/>
      <c r="KNE110" s="921"/>
      <c r="KNF110" s="921"/>
      <c r="KNG110" s="921"/>
      <c r="KNH110" s="921"/>
      <c r="KNI110" s="921"/>
      <c r="KNJ110" s="921"/>
      <c r="KNK110" s="921"/>
      <c r="KNL110" s="921"/>
      <c r="KNM110" s="921"/>
      <c r="KNN110" s="921"/>
      <c r="KNO110" s="921"/>
      <c r="KNP110" s="921"/>
      <c r="KNQ110" s="921"/>
      <c r="KNR110" s="921"/>
      <c r="KNS110" s="921"/>
      <c r="KNT110" s="921"/>
      <c r="KNU110" s="921"/>
      <c r="KNV110" s="921"/>
      <c r="KNW110" s="921"/>
      <c r="KNX110" s="921"/>
      <c r="KNY110" s="921"/>
      <c r="KNZ110" s="921"/>
      <c r="KOA110" s="921"/>
      <c r="KOB110" s="921"/>
      <c r="KOC110" s="921"/>
      <c r="KOD110" s="921"/>
      <c r="KOE110" s="921"/>
      <c r="KOF110" s="921"/>
      <c r="KOG110" s="921"/>
      <c r="KOH110" s="921"/>
      <c r="KOI110" s="921"/>
      <c r="KOJ110" s="921"/>
      <c r="KOK110" s="921"/>
      <c r="KOL110" s="921"/>
      <c r="KOM110" s="921"/>
      <c r="KON110" s="921"/>
      <c r="KOO110" s="921"/>
      <c r="KOP110" s="921"/>
      <c r="KOQ110" s="921"/>
      <c r="KOR110" s="921"/>
      <c r="KOS110" s="921"/>
      <c r="KOT110" s="921"/>
      <c r="KOU110" s="921"/>
      <c r="KOV110" s="921"/>
      <c r="KOW110" s="921"/>
      <c r="KOX110" s="921"/>
      <c r="KOY110" s="921"/>
      <c r="KOZ110" s="921"/>
      <c r="KPA110" s="921"/>
      <c r="KPB110" s="921"/>
      <c r="KPC110" s="921"/>
      <c r="KPD110" s="921"/>
      <c r="KPE110" s="921"/>
      <c r="KPF110" s="921"/>
      <c r="KPG110" s="921"/>
      <c r="KPH110" s="921"/>
      <c r="KPI110" s="921"/>
      <c r="KPJ110" s="921"/>
      <c r="KPK110" s="921"/>
      <c r="KPL110" s="921"/>
      <c r="KPM110" s="921"/>
      <c r="KPN110" s="921"/>
      <c r="KPO110" s="921"/>
      <c r="KPP110" s="921"/>
      <c r="KPQ110" s="921"/>
      <c r="KPR110" s="921"/>
      <c r="KPS110" s="921"/>
      <c r="KPT110" s="921"/>
      <c r="KPU110" s="921"/>
      <c r="KPV110" s="921"/>
      <c r="KPW110" s="921"/>
      <c r="KPX110" s="921"/>
      <c r="KPY110" s="921"/>
      <c r="KPZ110" s="921"/>
      <c r="KQA110" s="921"/>
      <c r="KQB110" s="921"/>
      <c r="KQC110" s="921"/>
      <c r="KQD110" s="921"/>
      <c r="KQE110" s="921"/>
      <c r="KQF110" s="921"/>
      <c r="KQG110" s="921"/>
      <c r="KQH110" s="921"/>
      <c r="KQI110" s="921"/>
      <c r="KQJ110" s="921"/>
      <c r="KQK110" s="921"/>
      <c r="KQL110" s="921"/>
      <c r="KQM110" s="921"/>
      <c r="KQN110" s="921"/>
      <c r="KQO110" s="921"/>
      <c r="KQP110" s="921"/>
      <c r="KQQ110" s="921"/>
      <c r="KQR110" s="921"/>
      <c r="KQS110" s="921"/>
      <c r="KQT110" s="921"/>
      <c r="KQU110" s="921"/>
      <c r="KQV110" s="921"/>
      <c r="KQW110" s="921"/>
      <c r="KQX110" s="921"/>
      <c r="KQY110" s="921"/>
      <c r="KQZ110" s="921"/>
      <c r="KRA110" s="921"/>
      <c r="KRB110" s="921"/>
      <c r="KRC110" s="921"/>
      <c r="KRD110" s="921"/>
      <c r="KRE110" s="921"/>
      <c r="KRF110" s="921"/>
      <c r="KRG110" s="921"/>
      <c r="KRH110" s="921"/>
      <c r="KRI110" s="921"/>
      <c r="KRJ110" s="921"/>
      <c r="KRK110" s="921"/>
      <c r="KRL110" s="921"/>
      <c r="KRM110" s="921"/>
      <c r="KRN110" s="921"/>
      <c r="KRO110" s="921"/>
      <c r="KRP110" s="921"/>
      <c r="KRQ110" s="921"/>
      <c r="KRR110" s="921"/>
      <c r="KRS110" s="921"/>
      <c r="KRT110" s="921"/>
      <c r="KRU110" s="921"/>
      <c r="KRV110" s="921"/>
      <c r="KRW110" s="921"/>
      <c r="KRX110" s="921"/>
      <c r="KRY110" s="921"/>
      <c r="KRZ110" s="921"/>
      <c r="KSA110" s="921"/>
      <c r="KSB110" s="921"/>
      <c r="KSC110" s="921"/>
      <c r="KSD110" s="921"/>
      <c r="KSE110" s="921"/>
      <c r="KSF110" s="921"/>
      <c r="KSG110" s="921"/>
      <c r="KSH110" s="921"/>
      <c r="KSI110" s="921"/>
      <c r="KSJ110" s="921"/>
      <c r="KSK110" s="921"/>
      <c r="KSL110" s="921"/>
      <c r="KSM110" s="921"/>
      <c r="KSN110" s="921"/>
      <c r="KSO110" s="921"/>
      <c r="KSP110" s="921"/>
      <c r="KSQ110" s="921"/>
      <c r="KSR110" s="921"/>
      <c r="KSS110" s="921"/>
      <c r="KST110" s="921"/>
      <c r="KSU110" s="921"/>
      <c r="KSV110" s="921"/>
      <c r="KSW110" s="921"/>
      <c r="KSX110" s="921"/>
      <c r="KSY110" s="921"/>
      <c r="KSZ110" s="921"/>
      <c r="KTA110" s="921"/>
      <c r="KTB110" s="921"/>
      <c r="KTC110" s="921"/>
      <c r="KTD110" s="921"/>
      <c r="KTE110" s="921"/>
      <c r="KTF110" s="921"/>
      <c r="KTG110" s="921"/>
      <c r="KTH110" s="921"/>
      <c r="KTI110" s="921"/>
      <c r="KTJ110" s="921"/>
      <c r="KTK110" s="921"/>
      <c r="KTL110" s="921"/>
      <c r="KTM110" s="921"/>
      <c r="KTN110" s="921"/>
      <c r="KTO110" s="921"/>
      <c r="KTP110" s="921"/>
      <c r="KTQ110" s="921"/>
      <c r="KTR110" s="921"/>
      <c r="KTS110" s="921"/>
      <c r="KTT110" s="921"/>
      <c r="KTU110" s="921"/>
      <c r="KTV110" s="921"/>
      <c r="KTW110" s="921"/>
      <c r="KTX110" s="921"/>
      <c r="KTY110" s="921"/>
      <c r="KTZ110" s="921"/>
      <c r="KUA110" s="921"/>
      <c r="KUB110" s="921"/>
      <c r="KUC110" s="921"/>
      <c r="KUD110" s="921"/>
      <c r="KUE110" s="921"/>
      <c r="KUF110" s="921"/>
      <c r="KUG110" s="921"/>
      <c r="KUH110" s="921"/>
      <c r="KUI110" s="921"/>
      <c r="KUJ110" s="921"/>
      <c r="KUK110" s="921"/>
      <c r="KUL110" s="921"/>
      <c r="KUM110" s="921"/>
      <c r="KUN110" s="921"/>
      <c r="KUO110" s="921"/>
      <c r="KUP110" s="921"/>
      <c r="KUQ110" s="921"/>
      <c r="KUR110" s="921"/>
      <c r="KUS110" s="921"/>
      <c r="KUT110" s="921"/>
      <c r="KUU110" s="921"/>
      <c r="KUV110" s="921"/>
      <c r="KUW110" s="921"/>
      <c r="KUX110" s="921"/>
      <c r="KUY110" s="921"/>
      <c r="KUZ110" s="921"/>
      <c r="KVA110" s="921"/>
      <c r="KVB110" s="921"/>
      <c r="KVC110" s="921"/>
      <c r="KVD110" s="921"/>
      <c r="KVE110" s="921"/>
      <c r="KVF110" s="921"/>
      <c r="KVG110" s="921"/>
      <c r="KVH110" s="921"/>
      <c r="KVI110" s="921"/>
      <c r="KVJ110" s="921"/>
      <c r="KVK110" s="921"/>
      <c r="KVL110" s="921"/>
      <c r="KVM110" s="921"/>
      <c r="KVN110" s="921"/>
      <c r="KVO110" s="921"/>
      <c r="KVP110" s="921"/>
      <c r="KVQ110" s="921"/>
      <c r="KVR110" s="921"/>
      <c r="KVS110" s="921"/>
      <c r="KVT110" s="921"/>
      <c r="KVU110" s="921"/>
      <c r="KVV110" s="921"/>
      <c r="KVW110" s="921"/>
      <c r="KVX110" s="921"/>
      <c r="KVY110" s="921"/>
      <c r="KVZ110" s="921"/>
      <c r="KWA110" s="921"/>
      <c r="KWB110" s="921"/>
      <c r="KWC110" s="921"/>
      <c r="KWD110" s="921"/>
      <c r="KWE110" s="921"/>
      <c r="KWF110" s="921"/>
      <c r="KWG110" s="921"/>
      <c r="KWH110" s="921"/>
      <c r="KWI110" s="921"/>
      <c r="KWJ110" s="921"/>
      <c r="KWK110" s="921"/>
      <c r="KWL110" s="921"/>
      <c r="KWM110" s="921"/>
      <c r="KWN110" s="921"/>
      <c r="KWO110" s="921"/>
      <c r="KWP110" s="921"/>
      <c r="KWQ110" s="921"/>
      <c r="KWR110" s="921"/>
      <c r="KWS110" s="921"/>
      <c r="KWT110" s="921"/>
      <c r="KWU110" s="921"/>
      <c r="KWV110" s="921"/>
      <c r="KWW110" s="921"/>
      <c r="KWX110" s="921"/>
      <c r="KWY110" s="921"/>
      <c r="KWZ110" s="921"/>
      <c r="KXA110" s="921"/>
      <c r="KXB110" s="921"/>
      <c r="KXC110" s="921"/>
      <c r="KXD110" s="921"/>
      <c r="KXE110" s="921"/>
      <c r="KXF110" s="921"/>
      <c r="KXG110" s="921"/>
      <c r="KXH110" s="921"/>
      <c r="KXI110" s="921"/>
      <c r="KXJ110" s="921"/>
      <c r="KXK110" s="921"/>
      <c r="KXL110" s="921"/>
      <c r="KXM110" s="921"/>
      <c r="KXN110" s="921"/>
      <c r="KXO110" s="921"/>
      <c r="KXP110" s="921"/>
      <c r="KXQ110" s="921"/>
      <c r="KXR110" s="921"/>
      <c r="KXS110" s="921"/>
      <c r="KXT110" s="921"/>
      <c r="KXU110" s="921"/>
      <c r="KXV110" s="921"/>
      <c r="KXW110" s="921"/>
      <c r="KXX110" s="921"/>
      <c r="KXY110" s="921"/>
      <c r="KXZ110" s="921"/>
      <c r="KYA110" s="921"/>
      <c r="KYB110" s="921"/>
      <c r="KYC110" s="921"/>
      <c r="KYD110" s="921"/>
      <c r="KYE110" s="921"/>
      <c r="KYF110" s="921"/>
      <c r="KYG110" s="921"/>
      <c r="KYH110" s="921"/>
      <c r="KYI110" s="921"/>
      <c r="KYJ110" s="921"/>
      <c r="KYK110" s="921"/>
      <c r="KYL110" s="921"/>
      <c r="KYM110" s="921"/>
      <c r="KYN110" s="921"/>
      <c r="KYO110" s="921"/>
      <c r="KYP110" s="921"/>
      <c r="KYQ110" s="921"/>
      <c r="KYR110" s="921"/>
      <c r="KYS110" s="921"/>
      <c r="KYT110" s="921"/>
      <c r="KYU110" s="921"/>
      <c r="KYV110" s="921"/>
      <c r="KYW110" s="921"/>
      <c r="KYX110" s="921"/>
      <c r="KYY110" s="921"/>
      <c r="KYZ110" s="921"/>
      <c r="KZA110" s="921"/>
      <c r="KZB110" s="921"/>
      <c r="KZC110" s="921"/>
      <c r="KZD110" s="921"/>
      <c r="KZE110" s="921"/>
      <c r="KZF110" s="921"/>
      <c r="KZG110" s="921"/>
      <c r="KZH110" s="921"/>
      <c r="KZI110" s="921"/>
      <c r="KZJ110" s="921"/>
      <c r="KZK110" s="921"/>
      <c r="KZL110" s="921"/>
      <c r="KZM110" s="921"/>
      <c r="KZN110" s="921"/>
      <c r="KZO110" s="921"/>
      <c r="KZP110" s="921"/>
      <c r="KZQ110" s="921"/>
      <c r="KZR110" s="921"/>
      <c r="KZS110" s="921"/>
      <c r="KZT110" s="921"/>
      <c r="KZU110" s="921"/>
      <c r="KZV110" s="921"/>
      <c r="KZW110" s="921"/>
      <c r="KZX110" s="921"/>
      <c r="KZY110" s="921"/>
      <c r="KZZ110" s="921"/>
      <c r="LAA110" s="921"/>
      <c r="LAB110" s="921"/>
      <c r="LAC110" s="921"/>
      <c r="LAD110" s="921"/>
      <c r="LAE110" s="921"/>
      <c r="LAF110" s="921"/>
      <c r="LAG110" s="921"/>
      <c r="LAH110" s="921"/>
      <c r="LAI110" s="921"/>
      <c r="LAJ110" s="921"/>
      <c r="LAK110" s="921"/>
      <c r="LAL110" s="921"/>
      <c r="LAM110" s="921"/>
      <c r="LAN110" s="921"/>
      <c r="LAO110" s="921"/>
      <c r="LAP110" s="921"/>
      <c r="LAQ110" s="921"/>
      <c r="LAR110" s="921"/>
      <c r="LAS110" s="921"/>
      <c r="LAT110" s="921"/>
      <c r="LAU110" s="921"/>
      <c r="LAV110" s="921"/>
      <c r="LAW110" s="921"/>
      <c r="LAX110" s="921"/>
      <c r="LAY110" s="921"/>
      <c r="LAZ110" s="921"/>
      <c r="LBA110" s="921"/>
      <c r="LBB110" s="921"/>
      <c r="LBC110" s="921"/>
      <c r="LBD110" s="921"/>
      <c r="LBE110" s="921"/>
      <c r="LBF110" s="921"/>
      <c r="LBG110" s="921"/>
      <c r="LBH110" s="921"/>
      <c r="LBI110" s="921"/>
      <c r="LBJ110" s="921"/>
      <c r="LBK110" s="921"/>
      <c r="LBL110" s="921"/>
      <c r="LBM110" s="921"/>
      <c r="LBN110" s="921"/>
      <c r="LBO110" s="921"/>
      <c r="LBP110" s="921"/>
      <c r="LBQ110" s="921"/>
      <c r="LBR110" s="921"/>
      <c r="LBS110" s="921"/>
      <c r="LBT110" s="921"/>
      <c r="LBU110" s="921"/>
      <c r="LBV110" s="921"/>
      <c r="LBW110" s="921"/>
      <c r="LBX110" s="921"/>
      <c r="LBY110" s="921"/>
      <c r="LBZ110" s="921"/>
      <c r="LCA110" s="921"/>
      <c r="LCB110" s="921"/>
      <c r="LCC110" s="921"/>
      <c r="LCD110" s="921"/>
      <c r="LCE110" s="921"/>
      <c r="LCF110" s="921"/>
      <c r="LCG110" s="921"/>
      <c r="LCH110" s="921"/>
      <c r="LCI110" s="921"/>
      <c r="LCJ110" s="921"/>
      <c r="LCK110" s="921"/>
      <c r="LCL110" s="921"/>
      <c r="LCM110" s="921"/>
      <c r="LCN110" s="921"/>
      <c r="LCO110" s="921"/>
      <c r="LCP110" s="921"/>
      <c r="LCQ110" s="921"/>
      <c r="LCR110" s="921"/>
      <c r="LCS110" s="921"/>
      <c r="LCT110" s="921"/>
      <c r="LCU110" s="921"/>
      <c r="LCV110" s="921"/>
      <c r="LCW110" s="921"/>
      <c r="LCX110" s="921"/>
      <c r="LCY110" s="921"/>
      <c r="LCZ110" s="921"/>
      <c r="LDA110" s="921"/>
      <c r="LDB110" s="921"/>
      <c r="LDC110" s="921"/>
      <c r="LDD110" s="921"/>
      <c r="LDE110" s="921"/>
      <c r="LDF110" s="921"/>
      <c r="LDG110" s="921"/>
      <c r="LDH110" s="921"/>
      <c r="LDI110" s="921"/>
      <c r="LDJ110" s="921"/>
      <c r="LDK110" s="921"/>
      <c r="LDL110" s="921"/>
      <c r="LDM110" s="921"/>
      <c r="LDN110" s="921"/>
      <c r="LDO110" s="921"/>
      <c r="LDP110" s="921"/>
      <c r="LDQ110" s="921"/>
      <c r="LDR110" s="921"/>
      <c r="LDS110" s="921"/>
      <c r="LDT110" s="921"/>
      <c r="LDU110" s="921"/>
      <c r="LDV110" s="921"/>
      <c r="LDW110" s="921"/>
      <c r="LDX110" s="921"/>
      <c r="LDY110" s="921"/>
      <c r="LDZ110" s="921"/>
      <c r="LEA110" s="921"/>
      <c r="LEB110" s="921"/>
      <c r="LEC110" s="921"/>
      <c r="LED110" s="921"/>
      <c r="LEE110" s="921"/>
      <c r="LEF110" s="921"/>
      <c r="LEG110" s="921"/>
      <c r="LEH110" s="921"/>
      <c r="LEI110" s="921"/>
      <c r="LEJ110" s="921"/>
      <c r="LEK110" s="921"/>
      <c r="LEL110" s="921"/>
      <c r="LEM110" s="921"/>
      <c r="LEN110" s="921"/>
      <c r="LEO110" s="921"/>
      <c r="LEP110" s="921"/>
      <c r="LEQ110" s="921"/>
      <c r="LER110" s="921"/>
      <c r="LES110" s="921"/>
      <c r="LET110" s="921"/>
      <c r="LEU110" s="921"/>
      <c r="LEV110" s="921"/>
      <c r="LEW110" s="921"/>
      <c r="LEX110" s="921"/>
      <c r="LEY110" s="921"/>
      <c r="LEZ110" s="921"/>
      <c r="LFA110" s="921"/>
      <c r="LFB110" s="921"/>
      <c r="LFC110" s="921"/>
      <c r="LFD110" s="921"/>
      <c r="LFE110" s="921"/>
      <c r="LFF110" s="921"/>
      <c r="LFG110" s="921"/>
      <c r="LFH110" s="921"/>
      <c r="LFI110" s="921"/>
      <c r="LFJ110" s="921"/>
      <c r="LFK110" s="921"/>
      <c r="LFL110" s="921"/>
      <c r="LFM110" s="921"/>
      <c r="LFN110" s="921"/>
      <c r="LFO110" s="921"/>
      <c r="LFP110" s="921"/>
      <c r="LFQ110" s="921"/>
      <c r="LFR110" s="921"/>
      <c r="LFS110" s="921"/>
      <c r="LFT110" s="921"/>
      <c r="LFU110" s="921"/>
      <c r="LFV110" s="921"/>
      <c r="LFW110" s="921"/>
      <c r="LFX110" s="921"/>
      <c r="LFY110" s="921"/>
      <c r="LFZ110" s="921"/>
      <c r="LGA110" s="921"/>
      <c r="LGB110" s="921"/>
      <c r="LGC110" s="921"/>
      <c r="LGD110" s="921"/>
      <c r="LGE110" s="921"/>
      <c r="LGF110" s="921"/>
      <c r="LGG110" s="921"/>
      <c r="LGH110" s="921"/>
      <c r="LGI110" s="921"/>
      <c r="LGJ110" s="921"/>
      <c r="LGK110" s="921"/>
      <c r="LGL110" s="921"/>
      <c r="LGM110" s="921"/>
      <c r="LGN110" s="921"/>
      <c r="LGO110" s="921"/>
      <c r="LGP110" s="921"/>
      <c r="LGQ110" s="921"/>
      <c r="LGR110" s="921"/>
      <c r="LGS110" s="921"/>
      <c r="LGT110" s="921"/>
      <c r="LGU110" s="921"/>
      <c r="LGV110" s="921"/>
      <c r="LGW110" s="921"/>
      <c r="LGX110" s="921"/>
      <c r="LGY110" s="921"/>
      <c r="LGZ110" s="921"/>
      <c r="LHA110" s="921"/>
      <c r="LHB110" s="921"/>
      <c r="LHC110" s="921"/>
      <c r="LHD110" s="921"/>
      <c r="LHE110" s="921"/>
      <c r="LHF110" s="921"/>
      <c r="LHG110" s="921"/>
      <c r="LHH110" s="921"/>
      <c r="LHI110" s="921"/>
      <c r="LHJ110" s="921"/>
      <c r="LHK110" s="921"/>
      <c r="LHL110" s="921"/>
      <c r="LHM110" s="921"/>
      <c r="LHN110" s="921"/>
      <c r="LHO110" s="921"/>
      <c r="LHP110" s="921"/>
      <c r="LHQ110" s="921"/>
      <c r="LHR110" s="921"/>
      <c r="LHS110" s="921"/>
      <c r="LHT110" s="921"/>
      <c r="LHU110" s="921"/>
      <c r="LHV110" s="921"/>
      <c r="LHW110" s="921"/>
      <c r="LHX110" s="921"/>
      <c r="LHY110" s="921"/>
      <c r="LHZ110" s="921"/>
      <c r="LIA110" s="921"/>
      <c r="LIB110" s="921"/>
      <c r="LIC110" s="921"/>
      <c r="LID110" s="921"/>
      <c r="LIE110" s="921"/>
      <c r="LIF110" s="921"/>
      <c r="LIG110" s="921"/>
      <c r="LIH110" s="921"/>
      <c r="LII110" s="921"/>
      <c r="LIJ110" s="921"/>
      <c r="LIK110" s="921"/>
      <c r="LIL110" s="921"/>
      <c r="LIM110" s="921"/>
      <c r="LIN110" s="921"/>
      <c r="LIO110" s="921"/>
      <c r="LIP110" s="921"/>
      <c r="LIQ110" s="921"/>
      <c r="LIR110" s="921"/>
      <c r="LIS110" s="921"/>
      <c r="LIT110" s="921"/>
      <c r="LIU110" s="921"/>
      <c r="LIV110" s="921"/>
      <c r="LIW110" s="921"/>
      <c r="LIX110" s="921"/>
      <c r="LIY110" s="921"/>
      <c r="LIZ110" s="921"/>
      <c r="LJA110" s="921"/>
      <c r="LJB110" s="921"/>
      <c r="LJC110" s="921"/>
      <c r="LJD110" s="921"/>
      <c r="LJE110" s="921"/>
      <c r="LJF110" s="921"/>
      <c r="LJG110" s="921"/>
      <c r="LJH110" s="921"/>
      <c r="LJI110" s="921"/>
      <c r="LJJ110" s="921"/>
      <c r="LJK110" s="921"/>
      <c r="LJL110" s="921"/>
      <c r="LJM110" s="921"/>
      <c r="LJN110" s="921"/>
      <c r="LJO110" s="921"/>
      <c r="LJP110" s="921"/>
      <c r="LJQ110" s="921"/>
      <c r="LJR110" s="921"/>
      <c r="LJS110" s="921"/>
      <c r="LJT110" s="921"/>
      <c r="LJU110" s="921"/>
      <c r="LJV110" s="921"/>
      <c r="LJW110" s="921"/>
      <c r="LJX110" s="921"/>
      <c r="LJY110" s="921"/>
      <c r="LJZ110" s="921"/>
      <c r="LKA110" s="921"/>
      <c r="LKB110" s="921"/>
      <c r="LKC110" s="921"/>
      <c r="LKD110" s="921"/>
      <c r="LKE110" s="921"/>
      <c r="LKF110" s="921"/>
      <c r="LKG110" s="921"/>
      <c r="LKH110" s="921"/>
      <c r="LKI110" s="921"/>
      <c r="LKJ110" s="921"/>
      <c r="LKK110" s="921"/>
      <c r="LKL110" s="921"/>
      <c r="LKM110" s="921"/>
      <c r="LKN110" s="921"/>
      <c r="LKO110" s="921"/>
      <c r="LKP110" s="921"/>
      <c r="LKQ110" s="921"/>
      <c r="LKR110" s="921"/>
      <c r="LKS110" s="921"/>
      <c r="LKT110" s="921"/>
      <c r="LKU110" s="921"/>
      <c r="LKV110" s="921"/>
      <c r="LKW110" s="921"/>
      <c r="LKX110" s="921"/>
      <c r="LKY110" s="921"/>
      <c r="LKZ110" s="921"/>
      <c r="LLA110" s="921"/>
      <c r="LLB110" s="921"/>
      <c r="LLC110" s="921"/>
      <c r="LLD110" s="921"/>
      <c r="LLE110" s="921"/>
      <c r="LLF110" s="921"/>
      <c r="LLG110" s="921"/>
      <c r="LLH110" s="921"/>
      <c r="LLI110" s="921"/>
      <c r="LLJ110" s="921"/>
      <c r="LLK110" s="921"/>
      <c r="LLL110" s="921"/>
      <c r="LLM110" s="921"/>
      <c r="LLN110" s="921"/>
      <c r="LLO110" s="921"/>
      <c r="LLP110" s="921"/>
      <c r="LLQ110" s="921"/>
      <c r="LLR110" s="921"/>
      <c r="LLS110" s="921"/>
      <c r="LLT110" s="921"/>
      <c r="LLU110" s="921"/>
      <c r="LLV110" s="921"/>
      <c r="LLW110" s="921"/>
      <c r="LLX110" s="921"/>
      <c r="LLY110" s="921"/>
      <c r="LLZ110" s="921"/>
      <c r="LMA110" s="921"/>
      <c r="LMB110" s="921"/>
      <c r="LMC110" s="921"/>
      <c r="LMD110" s="921"/>
      <c r="LME110" s="921"/>
      <c r="LMF110" s="921"/>
      <c r="LMG110" s="921"/>
      <c r="LMH110" s="921"/>
      <c r="LMI110" s="921"/>
      <c r="LMJ110" s="921"/>
      <c r="LMK110" s="921"/>
      <c r="LML110" s="921"/>
      <c r="LMM110" s="921"/>
      <c r="LMN110" s="921"/>
      <c r="LMO110" s="921"/>
      <c r="LMP110" s="921"/>
      <c r="LMQ110" s="921"/>
      <c r="LMR110" s="921"/>
      <c r="LMS110" s="921"/>
      <c r="LMT110" s="921"/>
      <c r="LMU110" s="921"/>
      <c r="LMV110" s="921"/>
      <c r="LMW110" s="921"/>
      <c r="LMX110" s="921"/>
      <c r="LMY110" s="921"/>
      <c r="LMZ110" s="921"/>
      <c r="LNA110" s="921"/>
      <c r="LNB110" s="921"/>
      <c r="LNC110" s="921"/>
      <c r="LND110" s="921"/>
      <c r="LNE110" s="921"/>
      <c r="LNF110" s="921"/>
      <c r="LNG110" s="921"/>
      <c r="LNH110" s="921"/>
      <c r="LNI110" s="921"/>
      <c r="LNJ110" s="921"/>
      <c r="LNK110" s="921"/>
      <c r="LNL110" s="921"/>
      <c r="LNM110" s="921"/>
      <c r="LNN110" s="921"/>
      <c r="LNO110" s="921"/>
      <c r="LNP110" s="921"/>
      <c r="LNQ110" s="921"/>
      <c r="LNR110" s="921"/>
      <c r="LNS110" s="921"/>
      <c r="LNT110" s="921"/>
      <c r="LNU110" s="921"/>
      <c r="LNV110" s="921"/>
      <c r="LNW110" s="921"/>
      <c r="LNX110" s="921"/>
      <c r="LNY110" s="921"/>
      <c r="LNZ110" s="921"/>
      <c r="LOA110" s="921"/>
      <c r="LOB110" s="921"/>
      <c r="LOC110" s="921"/>
      <c r="LOD110" s="921"/>
      <c r="LOE110" s="921"/>
      <c r="LOF110" s="921"/>
      <c r="LOG110" s="921"/>
      <c r="LOH110" s="921"/>
      <c r="LOI110" s="921"/>
      <c r="LOJ110" s="921"/>
      <c r="LOK110" s="921"/>
      <c r="LOL110" s="921"/>
      <c r="LOM110" s="921"/>
      <c r="LON110" s="921"/>
      <c r="LOO110" s="921"/>
      <c r="LOP110" s="921"/>
      <c r="LOQ110" s="921"/>
      <c r="LOR110" s="921"/>
      <c r="LOS110" s="921"/>
      <c r="LOT110" s="921"/>
      <c r="LOU110" s="921"/>
      <c r="LOV110" s="921"/>
      <c r="LOW110" s="921"/>
      <c r="LOX110" s="921"/>
      <c r="LOY110" s="921"/>
      <c r="LOZ110" s="921"/>
      <c r="LPA110" s="921"/>
      <c r="LPB110" s="921"/>
      <c r="LPC110" s="921"/>
      <c r="LPD110" s="921"/>
      <c r="LPE110" s="921"/>
      <c r="LPF110" s="921"/>
      <c r="LPG110" s="921"/>
      <c r="LPH110" s="921"/>
      <c r="LPI110" s="921"/>
      <c r="LPJ110" s="921"/>
      <c r="LPK110" s="921"/>
      <c r="LPL110" s="921"/>
      <c r="LPM110" s="921"/>
      <c r="LPN110" s="921"/>
      <c r="LPO110" s="921"/>
      <c r="LPP110" s="921"/>
      <c r="LPQ110" s="921"/>
      <c r="LPR110" s="921"/>
      <c r="LPS110" s="921"/>
      <c r="LPT110" s="921"/>
      <c r="LPU110" s="921"/>
      <c r="LPV110" s="921"/>
      <c r="LPW110" s="921"/>
      <c r="LPX110" s="921"/>
      <c r="LPY110" s="921"/>
      <c r="LPZ110" s="921"/>
      <c r="LQA110" s="921"/>
      <c r="LQB110" s="921"/>
      <c r="LQC110" s="921"/>
      <c r="LQD110" s="921"/>
      <c r="LQE110" s="921"/>
      <c r="LQF110" s="921"/>
      <c r="LQG110" s="921"/>
      <c r="LQH110" s="921"/>
      <c r="LQI110" s="921"/>
      <c r="LQJ110" s="921"/>
      <c r="LQK110" s="921"/>
      <c r="LQL110" s="921"/>
      <c r="LQM110" s="921"/>
      <c r="LQN110" s="921"/>
      <c r="LQO110" s="921"/>
      <c r="LQP110" s="921"/>
      <c r="LQQ110" s="921"/>
      <c r="LQR110" s="921"/>
      <c r="LQS110" s="921"/>
      <c r="LQT110" s="921"/>
      <c r="LQU110" s="921"/>
      <c r="LQV110" s="921"/>
      <c r="LQW110" s="921"/>
      <c r="LQX110" s="921"/>
      <c r="LQY110" s="921"/>
      <c r="LQZ110" s="921"/>
      <c r="LRA110" s="921"/>
      <c r="LRB110" s="921"/>
      <c r="LRC110" s="921"/>
      <c r="LRD110" s="921"/>
      <c r="LRE110" s="921"/>
      <c r="LRF110" s="921"/>
      <c r="LRG110" s="921"/>
      <c r="LRH110" s="921"/>
      <c r="LRI110" s="921"/>
      <c r="LRJ110" s="921"/>
      <c r="LRK110" s="921"/>
      <c r="LRL110" s="921"/>
      <c r="LRM110" s="921"/>
      <c r="LRN110" s="921"/>
      <c r="LRO110" s="921"/>
      <c r="LRP110" s="921"/>
      <c r="LRQ110" s="921"/>
      <c r="LRR110" s="921"/>
      <c r="LRS110" s="921"/>
      <c r="LRT110" s="921"/>
      <c r="LRU110" s="921"/>
      <c r="LRV110" s="921"/>
      <c r="LRW110" s="921"/>
      <c r="LRX110" s="921"/>
      <c r="LRY110" s="921"/>
      <c r="LRZ110" s="921"/>
      <c r="LSA110" s="921"/>
      <c r="LSB110" s="921"/>
      <c r="LSC110" s="921"/>
      <c r="LSD110" s="921"/>
      <c r="LSE110" s="921"/>
      <c r="LSF110" s="921"/>
      <c r="LSG110" s="921"/>
      <c r="LSH110" s="921"/>
      <c r="LSI110" s="921"/>
      <c r="LSJ110" s="921"/>
      <c r="LSK110" s="921"/>
      <c r="LSL110" s="921"/>
      <c r="LSM110" s="921"/>
      <c r="LSN110" s="921"/>
      <c r="LSO110" s="921"/>
      <c r="LSP110" s="921"/>
      <c r="LSQ110" s="921"/>
      <c r="LSR110" s="921"/>
      <c r="LSS110" s="921"/>
      <c r="LST110" s="921"/>
      <c r="LSU110" s="921"/>
      <c r="LSV110" s="921"/>
      <c r="LSW110" s="921"/>
      <c r="LSX110" s="921"/>
      <c r="LSY110" s="921"/>
      <c r="LSZ110" s="921"/>
      <c r="LTA110" s="921"/>
      <c r="LTB110" s="921"/>
      <c r="LTC110" s="921"/>
      <c r="LTD110" s="921"/>
      <c r="LTE110" s="921"/>
      <c r="LTF110" s="921"/>
      <c r="LTG110" s="921"/>
      <c r="LTH110" s="921"/>
      <c r="LTI110" s="921"/>
      <c r="LTJ110" s="921"/>
      <c r="LTK110" s="921"/>
      <c r="LTL110" s="921"/>
      <c r="LTM110" s="921"/>
      <c r="LTN110" s="921"/>
      <c r="LTO110" s="921"/>
      <c r="LTP110" s="921"/>
      <c r="LTQ110" s="921"/>
      <c r="LTR110" s="921"/>
      <c r="LTS110" s="921"/>
      <c r="LTT110" s="921"/>
      <c r="LTU110" s="921"/>
      <c r="LTV110" s="921"/>
      <c r="LTW110" s="921"/>
      <c r="LTX110" s="921"/>
      <c r="LTY110" s="921"/>
      <c r="LTZ110" s="921"/>
      <c r="LUA110" s="921"/>
      <c r="LUB110" s="921"/>
      <c r="LUC110" s="921"/>
      <c r="LUD110" s="921"/>
      <c r="LUE110" s="921"/>
      <c r="LUF110" s="921"/>
      <c r="LUG110" s="921"/>
      <c r="LUH110" s="921"/>
      <c r="LUI110" s="921"/>
      <c r="LUJ110" s="921"/>
      <c r="LUK110" s="921"/>
      <c r="LUL110" s="921"/>
      <c r="LUM110" s="921"/>
      <c r="LUN110" s="921"/>
      <c r="LUO110" s="921"/>
      <c r="LUP110" s="921"/>
      <c r="LUQ110" s="921"/>
      <c r="LUR110" s="921"/>
      <c r="LUS110" s="921"/>
      <c r="LUT110" s="921"/>
      <c r="LUU110" s="921"/>
      <c r="LUV110" s="921"/>
      <c r="LUW110" s="921"/>
      <c r="LUX110" s="921"/>
      <c r="LUY110" s="921"/>
      <c r="LUZ110" s="921"/>
      <c r="LVA110" s="921"/>
      <c r="LVB110" s="921"/>
      <c r="LVC110" s="921"/>
      <c r="LVD110" s="921"/>
      <c r="LVE110" s="921"/>
      <c r="LVF110" s="921"/>
      <c r="LVG110" s="921"/>
      <c r="LVH110" s="921"/>
      <c r="LVI110" s="921"/>
      <c r="LVJ110" s="921"/>
      <c r="LVK110" s="921"/>
      <c r="LVL110" s="921"/>
      <c r="LVM110" s="921"/>
      <c r="LVN110" s="921"/>
      <c r="LVO110" s="921"/>
      <c r="LVP110" s="921"/>
      <c r="LVQ110" s="921"/>
      <c r="LVR110" s="921"/>
      <c r="LVS110" s="921"/>
      <c r="LVT110" s="921"/>
      <c r="LVU110" s="921"/>
      <c r="LVV110" s="921"/>
      <c r="LVW110" s="921"/>
      <c r="LVX110" s="921"/>
      <c r="LVY110" s="921"/>
      <c r="LVZ110" s="921"/>
      <c r="LWA110" s="921"/>
      <c r="LWB110" s="921"/>
      <c r="LWC110" s="921"/>
      <c r="LWD110" s="921"/>
      <c r="LWE110" s="921"/>
      <c r="LWF110" s="921"/>
      <c r="LWG110" s="921"/>
      <c r="LWH110" s="921"/>
      <c r="LWI110" s="921"/>
      <c r="LWJ110" s="921"/>
      <c r="LWK110" s="921"/>
      <c r="LWL110" s="921"/>
      <c r="LWM110" s="921"/>
      <c r="LWN110" s="921"/>
      <c r="LWO110" s="921"/>
      <c r="LWP110" s="921"/>
      <c r="LWQ110" s="921"/>
      <c r="LWR110" s="921"/>
      <c r="LWS110" s="921"/>
      <c r="LWT110" s="921"/>
      <c r="LWU110" s="921"/>
      <c r="LWV110" s="921"/>
      <c r="LWW110" s="921"/>
      <c r="LWX110" s="921"/>
      <c r="LWY110" s="921"/>
      <c r="LWZ110" s="921"/>
      <c r="LXA110" s="921"/>
      <c r="LXB110" s="921"/>
      <c r="LXC110" s="921"/>
      <c r="LXD110" s="921"/>
      <c r="LXE110" s="921"/>
      <c r="LXF110" s="921"/>
      <c r="LXG110" s="921"/>
      <c r="LXH110" s="921"/>
      <c r="LXI110" s="921"/>
      <c r="LXJ110" s="921"/>
      <c r="LXK110" s="921"/>
      <c r="LXL110" s="921"/>
      <c r="LXM110" s="921"/>
      <c r="LXN110" s="921"/>
      <c r="LXO110" s="921"/>
      <c r="LXP110" s="921"/>
      <c r="LXQ110" s="921"/>
      <c r="LXR110" s="921"/>
      <c r="LXS110" s="921"/>
      <c r="LXT110" s="921"/>
      <c r="LXU110" s="921"/>
      <c r="LXV110" s="921"/>
      <c r="LXW110" s="921"/>
      <c r="LXX110" s="921"/>
      <c r="LXY110" s="921"/>
      <c r="LXZ110" s="921"/>
      <c r="LYA110" s="921"/>
      <c r="LYB110" s="921"/>
      <c r="LYC110" s="921"/>
      <c r="LYD110" s="921"/>
      <c r="LYE110" s="921"/>
      <c r="LYF110" s="921"/>
      <c r="LYG110" s="921"/>
      <c r="LYH110" s="921"/>
      <c r="LYI110" s="921"/>
      <c r="LYJ110" s="921"/>
      <c r="LYK110" s="921"/>
      <c r="LYL110" s="921"/>
      <c r="LYM110" s="921"/>
      <c r="LYN110" s="921"/>
      <c r="LYO110" s="921"/>
      <c r="LYP110" s="921"/>
      <c r="LYQ110" s="921"/>
      <c r="LYR110" s="921"/>
      <c r="LYS110" s="921"/>
      <c r="LYT110" s="921"/>
      <c r="LYU110" s="921"/>
      <c r="LYV110" s="921"/>
      <c r="LYW110" s="921"/>
      <c r="LYX110" s="921"/>
      <c r="LYY110" s="921"/>
      <c r="LYZ110" s="921"/>
      <c r="LZA110" s="921"/>
      <c r="LZB110" s="921"/>
      <c r="LZC110" s="921"/>
      <c r="LZD110" s="921"/>
      <c r="LZE110" s="921"/>
      <c r="LZF110" s="921"/>
      <c r="LZG110" s="921"/>
      <c r="LZH110" s="921"/>
      <c r="LZI110" s="921"/>
      <c r="LZJ110" s="921"/>
      <c r="LZK110" s="921"/>
      <c r="LZL110" s="921"/>
      <c r="LZM110" s="921"/>
      <c r="LZN110" s="921"/>
      <c r="LZO110" s="921"/>
      <c r="LZP110" s="921"/>
      <c r="LZQ110" s="921"/>
      <c r="LZR110" s="921"/>
      <c r="LZS110" s="921"/>
      <c r="LZT110" s="921"/>
      <c r="LZU110" s="921"/>
      <c r="LZV110" s="921"/>
      <c r="LZW110" s="921"/>
      <c r="LZX110" s="921"/>
      <c r="LZY110" s="921"/>
      <c r="LZZ110" s="921"/>
      <c r="MAA110" s="921"/>
      <c r="MAB110" s="921"/>
      <c r="MAC110" s="921"/>
      <c r="MAD110" s="921"/>
      <c r="MAE110" s="921"/>
      <c r="MAF110" s="921"/>
      <c r="MAG110" s="921"/>
      <c r="MAH110" s="921"/>
      <c r="MAI110" s="921"/>
      <c r="MAJ110" s="921"/>
      <c r="MAK110" s="921"/>
      <c r="MAL110" s="921"/>
      <c r="MAM110" s="921"/>
      <c r="MAN110" s="921"/>
      <c r="MAO110" s="921"/>
      <c r="MAP110" s="921"/>
      <c r="MAQ110" s="921"/>
      <c r="MAR110" s="921"/>
      <c r="MAS110" s="921"/>
      <c r="MAT110" s="921"/>
      <c r="MAU110" s="921"/>
      <c r="MAV110" s="921"/>
      <c r="MAW110" s="921"/>
      <c r="MAX110" s="921"/>
      <c r="MAY110" s="921"/>
      <c r="MAZ110" s="921"/>
      <c r="MBA110" s="921"/>
      <c r="MBB110" s="921"/>
      <c r="MBC110" s="921"/>
      <c r="MBD110" s="921"/>
      <c r="MBE110" s="921"/>
      <c r="MBF110" s="921"/>
      <c r="MBG110" s="921"/>
      <c r="MBH110" s="921"/>
      <c r="MBI110" s="921"/>
      <c r="MBJ110" s="921"/>
      <c r="MBK110" s="921"/>
      <c r="MBL110" s="921"/>
      <c r="MBM110" s="921"/>
      <c r="MBN110" s="921"/>
      <c r="MBO110" s="921"/>
      <c r="MBP110" s="921"/>
      <c r="MBQ110" s="921"/>
      <c r="MBR110" s="921"/>
      <c r="MBS110" s="921"/>
      <c r="MBT110" s="921"/>
      <c r="MBU110" s="921"/>
      <c r="MBV110" s="921"/>
      <c r="MBW110" s="921"/>
      <c r="MBX110" s="921"/>
      <c r="MBY110" s="921"/>
      <c r="MBZ110" s="921"/>
      <c r="MCA110" s="921"/>
      <c r="MCB110" s="921"/>
      <c r="MCC110" s="921"/>
      <c r="MCD110" s="921"/>
      <c r="MCE110" s="921"/>
      <c r="MCF110" s="921"/>
      <c r="MCG110" s="921"/>
      <c r="MCH110" s="921"/>
      <c r="MCI110" s="921"/>
      <c r="MCJ110" s="921"/>
      <c r="MCK110" s="921"/>
      <c r="MCL110" s="921"/>
      <c r="MCM110" s="921"/>
      <c r="MCN110" s="921"/>
      <c r="MCO110" s="921"/>
      <c r="MCP110" s="921"/>
      <c r="MCQ110" s="921"/>
      <c r="MCR110" s="921"/>
      <c r="MCS110" s="921"/>
      <c r="MCT110" s="921"/>
      <c r="MCU110" s="921"/>
      <c r="MCV110" s="921"/>
      <c r="MCW110" s="921"/>
      <c r="MCX110" s="921"/>
      <c r="MCY110" s="921"/>
      <c r="MCZ110" s="921"/>
      <c r="MDA110" s="921"/>
      <c r="MDB110" s="921"/>
      <c r="MDC110" s="921"/>
      <c r="MDD110" s="921"/>
      <c r="MDE110" s="921"/>
      <c r="MDF110" s="921"/>
      <c r="MDG110" s="921"/>
      <c r="MDH110" s="921"/>
      <c r="MDI110" s="921"/>
      <c r="MDJ110" s="921"/>
      <c r="MDK110" s="921"/>
      <c r="MDL110" s="921"/>
      <c r="MDM110" s="921"/>
      <c r="MDN110" s="921"/>
      <c r="MDO110" s="921"/>
      <c r="MDP110" s="921"/>
      <c r="MDQ110" s="921"/>
      <c r="MDR110" s="921"/>
      <c r="MDS110" s="921"/>
      <c r="MDT110" s="921"/>
      <c r="MDU110" s="921"/>
      <c r="MDV110" s="921"/>
      <c r="MDW110" s="921"/>
      <c r="MDX110" s="921"/>
      <c r="MDY110" s="921"/>
      <c r="MDZ110" s="921"/>
      <c r="MEA110" s="921"/>
      <c r="MEB110" s="921"/>
      <c r="MEC110" s="921"/>
      <c r="MED110" s="921"/>
      <c r="MEE110" s="921"/>
      <c r="MEF110" s="921"/>
      <c r="MEG110" s="921"/>
      <c r="MEH110" s="921"/>
      <c r="MEI110" s="921"/>
      <c r="MEJ110" s="921"/>
      <c r="MEK110" s="921"/>
      <c r="MEL110" s="921"/>
      <c r="MEM110" s="921"/>
      <c r="MEN110" s="921"/>
      <c r="MEO110" s="921"/>
      <c r="MEP110" s="921"/>
      <c r="MEQ110" s="921"/>
      <c r="MER110" s="921"/>
      <c r="MES110" s="921"/>
      <c r="MET110" s="921"/>
      <c r="MEU110" s="921"/>
      <c r="MEV110" s="921"/>
      <c r="MEW110" s="921"/>
      <c r="MEX110" s="921"/>
      <c r="MEY110" s="921"/>
      <c r="MEZ110" s="921"/>
      <c r="MFA110" s="921"/>
      <c r="MFB110" s="921"/>
      <c r="MFC110" s="921"/>
      <c r="MFD110" s="921"/>
      <c r="MFE110" s="921"/>
      <c r="MFF110" s="921"/>
      <c r="MFG110" s="921"/>
      <c r="MFH110" s="921"/>
      <c r="MFI110" s="921"/>
      <c r="MFJ110" s="921"/>
      <c r="MFK110" s="921"/>
      <c r="MFL110" s="921"/>
      <c r="MFM110" s="921"/>
      <c r="MFN110" s="921"/>
      <c r="MFO110" s="921"/>
      <c r="MFP110" s="921"/>
      <c r="MFQ110" s="921"/>
      <c r="MFR110" s="921"/>
      <c r="MFS110" s="921"/>
      <c r="MFT110" s="921"/>
      <c r="MFU110" s="921"/>
      <c r="MFV110" s="921"/>
      <c r="MFW110" s="921"/>
      <c r="MFX110" s="921"/>
      <c r="MFY110" s="921"/>
      <c r="MFZ110" s="921"/>
      <c r="MGA110" s="921"/>
      <c r="MGB110" s="921"/>
      <c r="MGC110" s="921"/>
      <c r="MGD110" s="921"/>
      <c r="MGE110" s="921"/>
      <c r="MGF110" s="921"/>
      <c r="MGG110" s="921"/>
      <c r="MGH110" s="921"/>
      <c r="MGI110" s="921"/>
      <c r="MGJ110" s="921"/>
      <c r="MGK110" s="921"/>
      <c r="MGL110" s="921"/>
      <c r="MGM110" s="921"/>
      <c r="MGN110" s="921"/>
      <c r="MGO110" s="921"/>
      <c r="MGP110" s="921"/>
      <c r="MGQ110" s="921"/>
      <c r="MGR110" s="921"/>
      <c r="MGS110" s="921"/>
      <c r="MGT110" s="921"/>
      <c r="MGU110" s="921"/>
      <c r="MGV110" s="921"/>
      <c r="MGW110" s="921"/>
      <c r="MGX110" s="921"/>
      <c r="MGY110" s="921"/>
      <c r="MGZ110" s="921"/>
      <c r="MHA110" s="921"/>
      <c r="MHB110" s="921"/>
      <c r="MHC110" s="921"/>
      <c r="MHD110" s="921"/>
      <c r="MHE110" s="921"/>
      <c r="MHF110" s="921"/>
      <c r="MHG110" s="921"/>
      <c r="MHH110" s="921"/>
      <c r="MHI110" s="921"/>
      <c r="MHJ110" s="921"/>
      <c r="MHK110" s="921"/>
      <c r="MHL110" s="921"/>
      <c r="MHM110" s="921"/>
      <c r="MHN110" s="921"/>
      <c r="MHO110" s="921"/>
      <c r="MHP110" s="921"/>
      <c r="MHQ110" s="921"/>
      <c r="MHR110" s="921"/>
      <c r="MHS110" s="921"/>
      <c r="MHT110" s="921"/>
      <c r="MHU110" s="921"/>
      <c r="MHV110" s="921"/>
      <c r="MHW110" s="921"/>
      <c r="MHX110" s="921"/>
      <c r="MHY110" s="921"/>
      <c r="MHZ110" s="921"/>
      <c r="MIA110" s="921"/>
      <c r="MIB110" s="921"/>
      <c r="MIC110" s="921"/>
      <c r="MID110" s="921"/>
      <c r="MIE110" s="921"/>
      <c r="MIF110" s="921"/>
      <c r="MIG110" s="921"/>
      <c r="MIH110" s="921"/>
      <c r="MII110" s="921"/>
      <c r="MIJ110" s="921"/>
      <c r="MIK110" s="921"/>
      <c r="MIL110" s="921"/>
      <c r="MIM110" s="921"/>
      <c r="MIN110" s="921"/>
      <c r="MIO110" s="921"/>
      <c r="MIP110" s="921"/>
      <c r="MIQ110" s="921"/>
      <c r="MIR110" s="921"/>
      <c r="MIS110" s="921"/>
      <c r="MIT110" s="921"/>
      <c r="MIU110" s="921"/>
      <c r="MIV110" s="921"/>
      <c r="MIW110" s="921"/>
      <c r="MIX110" s="921"/>
      <c r="MIY110" s="921"/>
      <c r="MIZ110" s="921"/>
      <c r="MJA110" s="921"/>
      <c r="MJB110" s="921"/>
      <c r="MJC110" s="921"/>
      <c r="MJD110" s="921"/>
      <c r="MJE110" s="921"/>
      <c r="MJF110" s="921"/>
      <c r="MJG110" s="921"/>
      <c r="MJH110" s="921"/>
      <c r="MJI110" s="921"/>
      <c r="MJJ110" s="921"/>
      <c r="MJK110" s="921"/>
      <c r="MJL110" s="921"/>
      <c r="MJM110" s="921"/>
      <c r="MJN110" s="921"/>
      <c r="MJO110" s="921"/>
      <c r="MJP110" s="921"/>
      <c r="MJQ110" s="921"/>
      <c r="MJR110" s="921"/>
      <c r="MJS110" s="921"/>
      <c r="MJT110" s="921"/>
      <c r="MJU110" s="921"/>
      <c r="MJV110" s="921"/>
      <c r="MJW110" s="921"/>
      <c r="MJX110" s="921"/>
      <c r="MJY110" s="921"/>
      <c r="MJZ110" s="921"/>
      <c r="MKA110" s="921"/>
      <c r="MKB110" s="921"/>
      <c r="MKC110" s="921"/>
      <c r="MKD110" s="921"/>
      <c r="MKE110" s="921"/>
      <c r="MKF110" s="921"/>
      <c r="MKG110" s="921"/>
      <c r="MKH110" s="921"/>
      <c r="MKI110" s="921"/>
      <c r="MKJ110" s="921"/>
      <c r="MKK110" s="921"/>
      <c r="MKL110" s="921"/>
      <c r="MKM110" s="921"/>
      <c r="MKN110" s="921"/>
      <c r="MKO110" s="921"/>
      <c r="MKP110" s="921"/>
      <c r="MKQ110" s="921"/>
      <c r="MKR110" s="921"/>
      <c r="MKS110" s="921"/>
      <c r="MKT110" s="921"/>
      <c r="MKU110" s="921"/>
      <c r="MKV110" s="921"/>
      <c r="MKW110" s="921"/>
      <c r="MKX110" s="921"/>
      <c r="MKY110" s="921"/>
      <c r="MKZ110" s="921"/>
      <c r="MLA110" s="921"/>
      <c r="MLB110" s="921"/>
      <c r="MLC110" s="921"/>
      <c r="MLD110" s="921"/>
      <c r="MLE110" s="921"/>
      <c r="MLF110" s="921"/>
      <c r="MLG110" s="921"/>
      <c r="MLH110" s="921"/>
      <c r="MLI110" s="921"/>
      <c r="MLJ110" s="921"/>
      <c r="MLK110" s="921"/>
      <c r="MLL110" s="921"/>
      <c r="MLM110" s="921"/>
      <c r="MLN110" s="921"/>
      <c r="MLO110" s="921"/>
      <c r="MLP110" s="921"/>
      <c r="MLQ110" s="921"/>
      <c r="MLR110" s="921"/>
      <c r="MLS110" s="921"/>
      <c r="MLT110" s="921"/>
      <c r="MLU110" s="921"/>
      <c r="MLV110" s="921"/>
      <c r="MLW110" s="921"/>
      <c r="MLX110" s="921"/>
      <c r="MLY110" s="921"/>
      <c r="MLZ110" s="921"/>
      <c r="MMA110" s="921"/>
      <c r="MMB110" s="921"/>
      <c r="MMC110" s="921"/>
      <c r="MMD110" s="921"/>
      <c r="MME110" s="921"/>
      <c r="MMF110" s="921"/>
      <c r="MMG110" s="921"/>
      <c r="MMH110" s="921"/>
      <c r="MMI110" s="921"/>
      <c r="MMJ110" s="921"/>
      <c r="MMK110" s="921"/>
      <c r="MML110" s="921"/>
      <c r="MMM110" s="921"/>
      <c r="MMN110" s="921"/>
      <c r="MMO110" s="921"/>
      <c r="MMP110" s="921"/>
      <c r="MMQ110" s="921"/>
      <c r="MMR110" s="921"/>
      <c r="MMS110" s="921"/>
      <c r="MMT110" s="921"/>
      <c r="MMU110" s="921"/>
      <c r="MMV110" s="921"/>
      <c r="MMW110" s="921"/>
      <c r="MMX110" s="921"/>
      <c r="MMY110" s="921"/>
      <c r="MMZ110" s="921"/>
      <c r="MNA110" s="921"/>
      <c r="MNB110" s="921"/>
      <c r="MNC110" s="921"/>
      <c r="MND110" s="921"/>
      <c r="MNE110" s="921"/>
      <c r="MNF110" s="921"/>
      <c r="MNG110" s="921"/>
      <c r="MNH110" s="921"/>
      <c r="MNI110" s="921"/>
      <c r="MNJ110" s="921"/>
      <c r="MNK110" s="921"/>
      <c r="MNL110" s="921"/>
      <c r="MNM110" s="921"/>
      <c r="MNN110" s="921"/>
      <c r="MNO110" s="921"/>
      <c r="MNP110" s="921"/>
      <c r="MNQ110" s="921"/>
      <c r="MNR110" s="921"/>
      <c r="MNS110" s="921"/>
      <c r="MNT110" s="921"/>
      <c r="MNU110" s="921"/>
      <c r="MNV110" s="921"/>
      <c r="MNW110" s="921"/>
      <c r="MNX110" s="921"/>
      <c r="MNY110" s="921"/>
      <c r="MNZ110" s="921"/>
      <c r="MOA110" s="921"/>
      <c r="MOB110" s="921"/>
      <c r="MOC110" s="921"/>
      <c r="MOD110" s="921"/>
      <c r="MOE110" s="921"/>
      <c r="MOF110" s="921"/>
      <c r="MOG110" s="921"/>
      <c r="MOH110" s="921"/>
      <c r="MOI110" s="921"/>
      <c r="MOJ110" s="921"/>
      <c r="MOK110" s="921"/>
      <c r="MOL110" s="921"/>
      <c r="MOM110" s="921"/>
      <c r="MON110" s="921"/>
      <c r="MOO110" s="921"/>
      <c r="MOP110" s="921"/>
      <c r="MOQ110" s="921"/>
      <c r="MOR110" s="921"/>
      <c r="MOS110" s="921"/>
      <c r="MOT110" s="921"/>
      <c r="MOU110" s="921"/>
      <c r="MOV110" s="921"/>
      <c r="MOW110" s="921"/>
      <c r="MOX110" s="921"/>
      <c r="MOY110" s="921"/>
      <c r="MOZ110" s="921"/>
      <c r="MPA110" s="921"/>
      <c r="MPB110" s="921"/>
      <c r="MPC110" s="921"/>
      <c r="MPD110" s="921"/>
      <c r="MPE110" s="921"/>
      <c r="MPF110" s="921"/>
      <c r="MPG110" s="921"/>
      <c r="MPH110" s="921"/>
      <c r="MPI110" s="921"/>
      <c r="MPJ110" s="921"/>
      <c r="MPK110" s="921"/>
      <c r="MPL110" s="921"/>
      <c r="MPM110" s="921"/>
      <c r="MPN110" s="921"/>
      <c r="MPO110" s="921"/>
      <c r="MPP110" s="921"/>
      <c r="MPQ110" s="921"/>
      <c r="MPR110" s="921"/>
      <c r="MPS110" s="921"/>
      <c r="MPT110" s="921"/>
      <c r="MPU110" s="921"/>
      <c r="MPV110" s="921"/>
      <c r="MPW110" s="921"/>
      <c r="MPX110" s="921"/>
      <c r="MPY110" s="921"/>
      <c r="MPZ110" s="921"/>
      <c r="MQA110" s="921"/>
      <c r="MQB110" s="921"/>
      <c r="MQC110" s="921"/>
      <c r="MQD110" s="921"/>
      <c r="MQE110" s="921"/>
      <c r="MQF110" s="921"/>
      <c r="MQG110" s="921"/>
      <c r="MQH110" s="921"/>
      <c r="MQI110" s="921"/>
      <c r="MQJ110" s="921"/>
      <c r="MQK110" s="921"/>
      <c r="MQL110" s="921"/>
      <c r="MQM110" s="921"/>
      <c r="MQN110" s="921"/>
      <c r="MQO110" s="921"/>
      <c r="MQP110" s="921"/>
      <c r="MQQ110" s="921"/>
      <c r="MQR110" s="921"/>
      <c r="MQS110" s="921"/>
      <c r="MQT110" s="921"/>
      <c r="MQU110" s="921"/>
      <c r="MQV110" s="921"/>
      <c r="MQW110" s="921"/>
      <c r="MQX110" s="921"/>
      <c r="MQY110" s="921"/>
      <c r="MQZ110" s="921"/>
      <c r="MRA110" s="921"/>
      <c r="MRB110" s="921"/>
      <c r="MRC110" s="921"/>
      <c r="MRD110" s="921"/>
      <c r="MRE110" s="921"/>
      <c r="MRF110" s="921"/>
      <c r="MRG110" s="921"/>
      <c r="MRH110" s="921"/>
      <c r="MRI110" s="921"/>
      <c r="MRJ110" s="921"/>
      <c r="MRK110" s="921"/>
      <c r="MRL110" s="921"/>
      <c r="MRM110" s="921"/>
      <c r="MRN110" s="921"/>
      <c r="MRO110" s="921"/>
      <c r="MRP110" s="921"/>
      <c r="MRQ110" s="921"/>
      <c r="MRR110" s="921"/>
      <c r="MRS110" s="921"/>
      <c r="MRT110" s="921"/>
      <c r="MRU110" s="921"/>
      <c r="MRV110" s="921"/>
      <c r="MRW110" s="921"/>
      <c r="MRX110" s="921"/>
      <c r="MRY110" s="921"/>
      <c r="MRZ110" s="921"/>
      <c r="MSA110" s="921"/>
      <c r="MSB110" s="921"/>
      <c r="MSC110" s="921"/>
      <c r="MSD110" s="921"/>
      <c r="MSE110" s="921"/>
      <c r="MSF110" s="921"/>
      <c r="MSG110" s="921"/>
      <c r="MSH110" s="921"/>
      <c r="MSI110" s="921"/>
      <c r="MSJ110" s="921"/>
      <c r="MSK110" s="921"/>
      <c r="MSL110" s="921"/>
      <c r="MSM110" s="921"/>
      <c r="MSN110" s="921"/>
      <c r="MSO110" s="921"/>
      <c r="MSP110" s="921"/>
      <c r="MSQ110" s="921"/>
      <c r="MSR110" s="921"/>
      <c r="MSS110" s="921"/>
      <c r="MST110" s="921"/>
      <c r="MSU110" s="921"/>
      <c r="MSV110" s="921"/>
      <c r="MSW110" s="921"/>
      <c r="MSX110" s="921"/>
      <c r="MSY110" s="921"/>
      <c r="MSZ110" s="921"/>
      <c r="MTA110" s="921"/>
      <c r="MTB110" s="921"/>
      <c r="MTC110" s="921"/>
      <c r="MTD110" s="921"/>
      <c r="MTE110" s="921"/>
      <c r="MTF110" s="921"/>
      <c r="MTG110" s="921"/>
      <c r="MTH110" s="921"/>
      <c r="MTI110" s="921"/>
      <c r="MTJ110" s="921"/>
      <c r="MTK110" s="921"/>
      <c r="MTL110" s="921"/>
      <c r="MTM110" s="921"/>
      <c r="MTN110" s="921"/>
      <c r="MTO110" s="921"/>
      <c r="MTP110" s="921"/>
      <c r="MTQ110" s="921"/>
      <c r="MTR110" s="921"/>
      <c r="MTS110" s="921"/>
      <c r="MTT110" s="921"/>
      <c r="MTU110" s="921"/>
      <c r="MTV110" s="921"/>
      <c r="MTW110" s="921"/>
      <c r="MTX110" s="921"/>
      <c r="MTY110" s="921"/>
      <c r="MTZ110" s="921"/>
      <c r="MUA110" s="921"/>
      <c r="MUB110" s="921"/>
      <c r="MUC110" s="921"/>
      <c r="MUD110" s="921"/>
      <c r="MUE110" s="921"/>
      <c r="MUF110" s="921"/>
      <c r="MUG110" s="921"/>
      <c r="MUH110" s="921"/>
      <c r="MUI110" s="921"/>
      <c r="MUJ110" s="921"/>
      <c r="MUK110" s="921"/>
      <c r="MUL110" s="921"/>
      <c r="MUM110" s="921"/>
      <c r="MUN110" s="921"/>
      <c r="MUO110" s="921"/>
      <c r="MUP110" s="921"/>
      <c r="MUQ110" s="921"/>
      <c r="MUR110" s="921"/>
      <c r="MUS110" s="921"/>
      <c r="MUT110" s="921"/>
      <c r="MUU110" s="921"/>
      <c r="MUV110" s="921"/>
      <c r="MUW110" s="921"/>
      <c r="MUX110" s="921"/>
      <c r="MUY110" s="921"/>
      <c r="MUZ110" s="921"/>
      <c r="MVA110" s="921"/>
      <c r="MVB110" s="921"/>
      <c r="MVC110" s="921"/>
      <c r="MVD110" s="921"/>
      <c r="MVE110" s="921"/>
      <c r="MVF110" s="921"/>
      <c r="MVG110" s="921"/>
      <c r="MVH110" s="921"/>
      <c r="MVI110" s="921"/>
      <c r="MVJ110" s="921"/>
      <c r="MVK110" s="921"/>
      <c r="MVL110" s="921"/>
      <c r="MVM110" s="921"/>
      <c r="MVN110" s="921"/>
      <c r="MVO110" s="921"/>
      <c r="MVP110" s="921"/>
      <c r="MVQ110" s="921"/>
      <c r="MVR110" s="921"/>
      <c r="MVS110" s="921"/>
      <c r="MVT110" s="921"/>
      <c r="MVU110" s="921"/>
      <c r="MVV110" s="921"/>
      <c r="MVW110" s="921"/>
      <c r="MVX110" s="921"/>
      <c r="MVY110" s="921"/>
      <c r="MVZ110" s="921"/>
      <c r="MWA110" s="921"/>
      <c r="MWB110" s="921"/>
      <c r="MWC110" s="921"/>
      <c r="MWD110" s="921"/>
      <c r="MWE110" s="921"/>
      <c r="MWF110" s="921"/>
      <c r="MWG110" s="921"/>
      <c r="MWH110" s="921"/>
      <c r="MWI110" s="921"/>
      <c r="MWJ110" s="921"/>
      <c r="MWK110" s="921"/>
      <c r="MWL110" s="921"/>
      <c r="MWM110" s="921"/>
      <c r="MWN110" s="921"/>
      <c r="MWO110" s="921"/>
      <c r="MWP110" s="921"/>
      <c r="MWQ110" s="921"/>
      <c r="MWR110" s="921"/>
      <c r="MWS110" s="921"/>
      <c r="MWT110" s="921"/>
      <c r="MWU110" s="921"/>
      <c r="MWV110" s="921"/>
      <c r="MWW110" s="921"/>
      <c r="MWX110" s="921"/>
      <c r="MWY110" s="921"/>
      <c r="MWZ110" s="921"/>
      <c r="MXA110" s="921"/>
      <c r="MXB110" s="921"/>
      <c r="MXC110" s="921"/>
      <c r="MXD110" s="921"/>
      <c r="MXE110" s="921"/>
      <c r="MXF110" s="921"/>
      <c r="MXG110" s="921"/>
      <c r="MXH110" s="921"/>
      <c r="MXI110" s="921"/>
      <c r="MXJ110" s="921"/>
      <c r="MXK110" s="921"/>
      <c r="MXL110" s="921"/>
      <c r="MXM110" s="921"/>
      <c r="MXN110" s="921"/>
      <c r="MXO110" s="921"/>
      <c r="MXP110" s="921"/>
      <c r="MXQ110" s="921"/>
      <c r="MXR110" s="921"/>
      <c r="MXS110" s="921"/>
      <c r="MXT110" s="921"/>
      <c r="MXU110" s="921"/>
      <c r="MXV110" s="921"/>
      <c r="MXW110" s="921"/>
      <c r="MXX110" s="921"/>
      <c r="MXY110" s="921"/>
      <c r="MXZ110" s="921"/>
      <c r="MYA110" s="921"/>
      <c r="MYB110" s="921"/>
      <c r="MYC110" s="921"/>
      <c r="MYD110" s="921"/>
      <c r="MYE110" s="921"/>
      <c r="MYF110" s="921"/>
      <c r="MYG110" s="921"/>
      <c r="MYH110" s="921"/>
      <c r="MYI110" s="921"/>
      <c r="MYJ110" s="921"/>
      <c r="MYK110" s="921"/>
      <c r="MYL110" s="921"/>
      <c r="MYM110" s="921"/>
      <c r="MYN110" s="921"/>
      <c r="MYO110" s="921"/>
      <c r="MYP110" s="921"/>
      <c r="MYQ110" s="921"/>
      <c r="MYR110" s="921"/>
      <c r="MYS110" s="921"/>
      <c r="MYT110" s="921"/>
      <c r="MYU110" s="921"/>
      <c r="MYV110" s="921"/>
      <c r="MYW110" s="921"/>
      <c r="MYX110" s="921"/>
      <c r="MYY110" s="921"/>
      <c r="MYZ110" s="921"/>
      <c r="MZA110" s="921"/>
      <c r="MZB110" s="921"/>
      <c r="MZC110" s="921"/>
      <c r="MZD110" s="921"/>
      <c r="MZE110" s="921"/>
      <c r="MZF110" s="921"/>
      <c r="MZG110" s="921"/>
      <c r="MZH110" s="921"/>
      <c r="MZI110" s="921"/>
      <c r="MZJ110" s="921"/>
      <c r="MZK110" s="921"/>
      <c r="MZL110" s="921"/>
      <c r="MZM110" s="921"/>
      <c r="MZN110" s="921"/>
      <c r="MZO110" s="921"/>
      <c r="MZP110" s="921"/>
      <c r="MZQ110" s="921"/>
      <c r="MZR110" s="921"/>
      <c r="MZS110" s="921"/>
      <c r="MZT110" s="921"/>
      <c r="MZU110" s="921"/>
      <c r="MZV110" s="921"/>
      <c r="MZW110" s="921"/>
      <c r="MZX110" s="921"/>
      <c r="MZY110" s="921"/>
      <c r="MZZ110" s="921"/>
      <c r="NAA110" s="921"/>
      <c r="NAB110" s="921"/>
      <c r="NAC110" s="921"/>
      <c r="NAD110" s="921"/>
      <c r="NAE110" s="921"/>
      <c r="NAF110" s="921"/>
      <c r="NAG110" s="921"/>
      <c r="NAH110" s="921"/>
      <c r="NAI110" s="921"/>
      <c r="NAJ110" s="921"/>
      <c r="NAK110" s="921"/>
      <c r="NAL110" s="921"/>
      <c r="NAM110" s="921"/>
      <c r="NAN110" s="921"/>
      <c r="NAO110" s="921"/>
      <c r="NAP110" s="921"/>
      <c r="NAQ110" s="921"/>
      <c r="NAR110" s="921"/>
      <c r="NAS110" s="921"/>
      <c r="NAT110" s="921"/>
      <c r="NAU110" s="921"/>
      <c r="NAV110" s="921"/>
      <c r="NAW110" s="921"/>
      <c r="NAX110" s="921"/>
      <c r="NAY110" s="921"/>
      <c r="NAZ110" s="921"/>
      <c r="NBA110" s="921"/>
      <c r="NBB110" s="921"/>
      <c r="NBC110" s="921"/>
      <c r="NBD110" s="921"/>
      <c r="NBE110" s="921"/>
      <c r="NBF110" s="921"/>
      <c r="NBG110" s="921"/>
      <c r="NBH110" s="921"/>
      <c r="NBI110" s="921"/>
      <c r="NBJ110" s="921"/>
      <c r="NBK110" s="921"/>
      <c r="NBL110" s="921"/>
      <c r="NBM110" s="921"/>
      <c r="NBN110" s="921"/>
      <c r="NBO110" s="921"/>
      <c r="NBP110" s="921"/>
      <c r="NBQ110" s="921"/>
      <c r="NBR110" s="921"/>
      <c r="NBS110" s="921"/>
      <c r="NBT110" s="921"/>
      <c r="NBU110" s="921"/>
      <c r="NBV110" s="921"/>
      <c r="NBW110" s="921"/>
      <c r="NBX110" s="921"/>
      <c r="NBY110" s="921"/>
      <c r="NBZ110" s="921"/>
      <c r="NCA110" s="921"/>
      <c r="NCB110" s="921"/>
      <c r="NCC110" s="921"/>
      <c r="NCD110" s="921"/>
      <c r="NCE110" s="921"/>
      <c r="NCF110" s="921"/>
      <c r="NCG110" s="921"/>
      <c r="NCH110" s="921"/>
      <c r="NCI110" s="921"/>
      <c r="NCJ110" s="921"/>
      <c r="NCK110" s="921"/>
      <c r="NCL110" s="921"/>
      <c r="NCM110" s="921"/>
      <c r="NCN110" s="921"/>
      <c r="NCO110" s="921"/>
      <c r="NCP110" s="921"/>
      <c r="NCQ110" s="921"/>
      <c r="NCR110" s="921"/>
      <c r="NCS110" s="921"/>
      <c r="NCT110" s="921"/>
      <c r="NCU110" s="921"/>
      <c r="NCV110" s="921"/>
      <c r="NCW110" s="921"/>
      <c r="NCX110" s="921"/>
      <c r="NCY110" s="921"/>
      <c r="NCZ110" s="921"/>
      <c r="NDA110" s="921"/>
      <c r="NDB110" s="921"/>
      <c r="NDC110" s="921"/>
      <c r="NDD110" s="921"/>
      <c r="NDE110" s="921"/>
      <c r="NDF110" s="921"/>
      <c r="NDG110" s="921"/>
      <c r="NDH110" s="921"/>
      <c r="NDI110" s="921"/>
      <c r="NDJ110" s="921"/>
      <c r="NDK110" s="921"/>
      <c r="NDL110" s="921"/>
      <c r="NDM110" s="921"/>
      <c r="NDN110" s="921"/>
      <c r="NDO110" s="921"/>
      <c r="NDP110" s="921"/>
      <c r="NDQ110" s="921"/>
      <c r="NDR110" s="921"/>
      <c r="NDS110" s="921"/>
      <c r="NDT110" s="921"/>
      <c r="NDU110" s="921"/>
      <c r="NDV110" s="921"/>
      <c r="NDW110" s="921"/>
      <c r="NDX110" s="921"/>
      <c r="NDY110" s="921"/>
      <c r="NDZ110" s="921"/>
      <c r="NEA110" s="921"/>
      <c r="NEB110" s="921"/>
      <c r="NEC110" s="921"/>
      <c r="NED110" s="921"/>
      <c r="NEE110" s="921"/>
      <c r="NEF110" s="921"/>
      <c r="NEG110" s="921"/>
      <c r="NEH110" s="921"/>
      <c r="NEI110" s="921"/>
      <c r="NEJ110" s="921"/>
      <c r="NEK110" s="921"/>
      <c r="NEL110" s="921"/>
      <c r="NEM110" s="921"/>
      <c r="NEN110" s="921"/>
      <c r="NEO110" s="921"/>
      <c r="NEP110" s="921"/>
      <c r="NEQ110" s="921"/>
      <c r="NER110" s="921"/>
      <c r="NES110" s="921"/>
      <c r="NET110" s="921"/>
      <c r="NEU110" s="921"/>
      <c r="NEV110" s="921"/>
      <c r="NEW110" s="921"/>
      <c r="NEX110" s="921"/>
      <c r="NEY110" s="921"/>
      <c r="NEZ110" s="921"/>
      <c r="NFA110" s="921"/>
      <c r="NFB110" s="921"/>
      <c r="NFC110" s="921"/>
      <c r="NFD110" s="921"/>
      <c r="NFE110" s="921"/>
      <c r="NFF110" s="921"/>
      <c r="NFG110" s="921"/>
      <c r="NFH110" s="921"/>
      <c r="NFI110" s="921"/>
      <c r="NFJ110" s="921"/>
      <c r="NFK110" s="921"/>
      <c r="NFL110" s="921"/>
      <c r="NFM110" s="921"/>
      <c r="NFN110" s="921"/>
      <c r="NFO110" s="921"/>
      <c r="NFP110" s="921"/>
      <c r="NFQ110" s="921"/>
      <c r="NFR110" s="921"/>
      <c r="NFS110" s="921"/>
      <c r="NFT110" s="921"/>
      <c r="NFU110" s="921"/>
      <c r="NFV110" s="921"/>
      <c r="NFW110" s="921"/>
      <c r="NFX110" s="921"/>
      <c r="NFY110" s="921"/>
      <c r="NFZ110" s="921"/>
      <c r="NGA110" s="921"/>
      <c r="NGB110" s="921"/>
      <c r="NGC110" s="921"/>
      <c r="NGD110" s="921"/>
      <c r="NGE110" s="921"/>
      <c r="NGF110" s="921"/>
      <c r="NGG110" s="921"/>
      <c r="NGH110" s="921"/>
      <c r="NGI110" s="921"/>
      <c r="NGJ110" s="921"/>
      <c r="NGK110" s="921"/>
      <c r="NGL110" s="921"/>
      <c r="NGM110" s="921"/>
      <c r="NGN110" s="921"/>
      <c r="NGO110" s="921"/>
      <c r="NGP110" s="921"/>
      <c r="NGQ110" s="921"/>
      <c r="NGR110" s="921"/>
      <c r="NGS110" s="921"/>
      <c r="NGT110" s="921"/>
      <c r="NGU110" s="921"/>
      <c r="NGV110" s="921"/>
      <c r="NGW110" s="921"/>
      <c r="NGX110" s="921"/>
      <c r="NGY110" s="921"/>
      <c r="NGZ110" s="921"/>
      <c r="NHA110" s="921"/>
      <c r="NHB110" s="921"/>
      <c r="NHC110" s="921"/>
      <c r="NHD110" s="921"/>
      <c r="NHE110" s="921"/>
      <c r="NHF110" s="921"/>
      <c r="NHG110" s="921"/>
      <c r="NHH110" s="921"/>
      <c r="NHI110" s="921"/>
      <c r="NHJ110" s="921"/>
      <c r="NHK110" s="921"/>
      <c r="NHL110" s="921"/>
      <c r="NHM110" s="921"/>
      <c r="NHN110" s="921"/>
      <c r="NHO110" s="921"/>
      <c r="NHP110" s="921"/>
      <c r="NHQ110" s="921"/>
      <c r="NHR110" s="921"/>
      <c r="NHS110" s="921"/>
      <c r="NHT110" s="921"/>
      <c r="NHU110" s="921"/>
      <c r="NHV110" s="921"/>
      <c r="NHW110" s="921"/>
      <c r="NHX110" s="921"/>
      <c r="NHY110" s="921"/>
      <c r="NHZ110" s="921"/>
      <c r="NIA110" s="921"/>
      <c r="NIB110" s="921"/>
      <c r="NIC110" s="921"/>
      <c r="NID110" s="921"/>
      <c r="NIE110" s="921"/>
      <c r="NIF110" s="921"/>
      <c r="NIG110" s="921"/>
      <c r="NIH110" s="921"/>
      <c r="NII110" s="921"/>
      <c r="NIJ110" s="921"/>
      <c r="NIK110" s="921"/>
      <c r="NIL110" s="921"/>
      <c r="NIM110" s="921"/>
      <c r="NIN110" s="921"/>
      <c r="NIO110" s="921"/>
      <c r="NIP110" s="921"/>
      <c r="NIQ110" s="921"/>
      <c r="NIR110" s="921"/>
      <c r="NIS110" s="921"/>
      <c r="NIT110" s="921"/>
      <c r="NIU110" s="921"/>
      <c r="NIV110" s="921"/>
      <c r="NIW110" s="921"/>
      <c r="NIX110" s="921"/>
      <c r="NIY110" s="921"/>
      <c r="NIZ110" s="921"/>
      <c r="NJA110" s="921"/>
      <c r="NJB110" s="921"/>
      <c r="NJC110" s="921"/>
      <c r="NJD110" s="921"/>
      <c r="NJE110" s="921"/>
      <c r="NJF110" s="921"/>
      <c r="NJG110" s="921"/>
      <c r="NJH110" s="921"/>
      <c r="NJI110" s="921"/>
      <c r="NJJ110" s="921"/>
      <c r="NJK110" s="921"/>
      <c r="NJL110" s="921"/>
      <c r="NJM110" s="921"/>
      <c r="NJN110" s="921"/>
      <c r="NJO110" s="921"/>
      <c r="NJP110" s="921"/>
      <c r="NJQ110" s="921"/>
      <c r="NJR110" s="921"/>
      <c r="NJS110" s="921"/>
      <c r="NJT110" s="921"/>
      <c r="NJU110" s="921"/>
      <c r="NJV110" s="921"/>
      <c r="NJW110" s="921"/>
      <c r="NJX110" s="921"/>
      <c r="NJY110" s="921"/>
      <c r="NJZ110" s="921"/>
      <c r="NKA110" s="921"/>
      <c r="NKB110" s="921"/>
      <c r="NKC110" s="921"/>
      <c r="NKD110" s="921"/>
      <c r="NKE110" s="921"/>
      <c r="NKF110" s="921"/>
      <c r="NKG110" s="921"/>
      <c r="NKH110" s="921"/>
      <c r="NKI110" s="921"/>
      <c r="NKJ110" s="921"/>
      <c r="NKK110" s="921"/>
      <c r="NKL110" s="921"/>
      <c r="NKM110" s="921"/>
      <c r="NKN110" s="921"/>
      <c r="NKO110" s="921"/>
      <c r="NKP110" s="921"/>
      <c r="NKQ110" s="921"/>
      <c r="NKR110" s="921"/>
      <c r="NKS110" s="921"/>
      <c r="NKT110" s="921"/>
      <c r="NKU110" s="921"/>
      <c r="NKV110" s="921"/>
      <c r="NKW110" s="921"/>
      <c r="NKX110" s="921"/>
      <c r="NKY110" s="921"/>
      <c r="NKZ110" s="921"/>
      <c r="NLA110" s="921"/>
      <c r="NLB110" s="921"/>
      <c r="NLC110" s="921"/>
      <c r="NLD110" s="921"/>
      <c r="NLE110" s="921"/>
      <c r="NLF110" s="921"/>
      <c r="NLG110" s="921"/>
      <c r="NLH110" s="921"/>
      <c r="NLI110" s="921"/>
      <c r="NLJ110" s="921"/>
      <c r="NLK110" s="921"/>
      <c r="NLL110" s="921"/>
      <c r="NLM110" s="921"/>
      <c r="NLN110" s="921"/>
      <c r="NLO110" s="921"/>
      <c r="NLP110" s="921"/>
      <c r="NLQ110" s="921"/>
      <c r="NLR110" s="921"/>
      <c r="NLS110" s="921"/>
      <c r="NLT110" s="921"/>
      <c r="NLU110" s="921"/>
      <c r="NLV110" s="921"/>
      <c r="NLW110" s="921"/>
      <c r="NLX110" s="921"/>
      <c r="NLY110" s="921"/>
      <c r="NLZ110" s="921"/>
      <c r="NMA110" s="921"/>
      <c r="NMB110" s="921"/>
      <c r="NMC110" s="921"/>
      <c r="NMD110" s="921"/>
      <c r="NME110" s="921"/>
      <c r="NMF110" s="921"/>
      <c r="NMG110" s="921"/>
      <c r="NMH110" s="921"/>
      <c r="NMI110" s="921"/>
      <c r="NMJ110" s="921"/>
      <c r="NMK110" s="921"/>
      <c r="NML110" s="921"/>
      <c r="NMM110" s="921"/>
      <c r="NMN110" s="921"/>
      <c r="NMO110" s="921"/>
      <c r="NMP110" s="921"/>
      <c r="NMQ110" s="921"/>
      <c r="NMR110" s="921"/>
      <c r="NMS110" s="921"/>
      <c r="NMT110" s="921"/>
      <c r="NMU110" s="921"/>
      <c r="NMV110" s="921"/>
      <c r="NMW110" s="921"/>
      <c r="NMX110" s="921"/>
      <c r="NMY110" s="921"/>
      <c r="NMZ110" s="921"/>
      <c r="NNA110" s="921"/>
      <c r="NNB110" s="921"/>
      <c r="NNC110" s="921"/>
      <c r="NND110" s="921"/>
      <c r="NNE110" s="921"/>
      <c r="NNF110" s="921"/>
      <c r="NNG110" s="921"/>
      <c r="NNH110" s="921"/>
      <c r="NNI110" s="921"/>
      <c r="NNJ110" s="921"/>
      <c r="NNK110" s="921"/>
      <c r="NNL110" s="921"/>
      <c r="NNM110" s="921"/>
      <c r="NNN110" s="921"/>
      <c r="NNO110" s="921"/>
      <c r="NNP110" s="921"/>
      <c r="NNQ110" s="921"/>
      <c r="NNR110" s="921"/>
      <c r="NNS110" s="921"/>
      <c r="NNT110" s="921"/>
      <c r="NNU110" s="921"/>
      <c r="NNV110" s="921"/>
      <c r="NNW110" s="921"/>
      <c r="NNX110" s="921"/>
      <c r="NNY110" s="921"/>
      <c r="NNZ110" s="921"/>
      <c r="NOA110" s="921"/>
      <c r="NOB110" s="921"/>
      <c r="NOC110" s="921"/>
      <c r="NOD110" s="921"/>
      <c r="NOE110" s="921"/>
      <c r="NOF110" s="921"/>
      <c r="NOG110" s="921"/>
      <c r="NOH110" s="921"/>
      <c r="NOI110" s="921"/>
      <c r="NOJ110" s="921"/>
      <c r="NOK110" s="921"/>
      <c r="NOL110" s="921"/>
      <c r="NOM110" s="921"/>
      <c r="NON110" s="921"/>
      <c r="NOO110" s="921"/>
      <c r="NOP110" s="921"/>
      <c r="NOQ110" s="921"/>
      <c r="NOR110" s="921"/>
      <c r="NOS110" s="921"/>
      <c r="NOT110" s="921"/>
      <c r="NOU110" s="921"/>
      <c r="NOV110" s="921"/>
      <c r="NOW110" s="921"/>
      <c r="NOX110" s="921"/>
      <c r="NOY110" s="921"/>
      <c r="NOZ110" s="921"/>
      <c r="NPA110" s="921"/>
      <c r="NPB110" s="921"/>
      <c r="NPC110" s="921"/>
      <c r="NPD110" s="921"/>
      <c r="NPE110" s="921"/>
      <c r="NPF110" s="921"/>
      <c r="NPG110" s="921"/>
      <c r="NPH110" s="921"/>
      <c r="NPI110" s="921"/>
      <c r="NPJ110" s="921"/>
      <c r="NPK110" s="921"/>
      <c r="NPL110" s="921"/>
      <c r="NPM110" s="921"/>
      <c r="NPN110" s="921"/>
      <c r="NPO110" s="921"/>
      <c r="NPP110" s="921"/>
      <c r="NPQ110" s="921"/>
      <c r="NPR110" s="921"/>
      <c r="NPS110" s="921"/>
      <c r="NPT110" s="921"/>
      <c r="NPU110" s="921"/>
      <c r="NPV110" s="921"/>
      <c r="NPW110" s="921"/>
      <c r="NPX110" s="921"/>
      <c r="NPY110" s="921"/>
      <c r="NPZ110" s="921"/>
      <c r="NQA110" s="921"/>
      <c r="NQB110" s="921"/>
      <c r="NQC110" s="921"/>
      <c r="NQD110" s="921"/>
      <c r="NQE110" s="921"/>
      <c r="NQF110" s="921"/>
      <c r="NQG110" s="921"/>
      <c r="NQH110" s="921"/>
      <c r="NQI110" s="921"/>
      <c r="NQJ110" s="921"/>
      <c r="NQK110" s="921"/>
      <c r="NQL110" s="921"/>
      <c r="NQM110" s="921"/>
      <c r="NQN110" s="921"/>
      <c r="NQO110" s="921"/>
      <c r="NQP110" s="921"/>
      <c r="NQQ110" s="921"/>
      <c r="NQR110" s="921"/>
      <c r="NQS110" s="921"/>
      <c r="NQT110" s="921"/>
      <c r="NQU110" s="921"/>
      <c r="NQV110" s="921"/>
      <c r="NQW110" s="921"/>
      <c r="NQX110" s="921"/>
      <c r="NQY110" s="921"/>
      <c r="NQZ110" s="921"/>
      <c r="NRA110" s="921"/>
      <c r="NRB110" s="921"/>
      <c r="NRC110" s="921"/>
      <c r="NRD110" s="921"/>
      <c r="NRE110" s="921"/>
      <c r="NRF110" s="921"/>
      <c r="NRG110" s="921"/>
      <c r="NRH110" s="921"/>
      <c r="NRI110" s="921"/>
      <c r="NRJ110" s="921"/>
      <c r="NRK110" s="921"/>
      <c r="NRL110" s="921"/>
      <c r="NRM110" s="921"/>
      <c r="NRN110" s="921"/>
      <c r="NRO110" s="921"/>
      <c r="NRP110" s="921"/>
      <c r="NRQ110" s="921"/>
      <c r="NRR110" s="921"/>
      <c r="NRS110" s="921"/>
      <c r="NRT110" s="921"/>
      <c r="NRU110" s="921"/>
      <c r="NRV110" s="921"/>
      <c r="NRW110" s="921"/>
      <c r="NRX110" s="921"/>
      <c r="NRY110" s="921"/>
      <c r="NRZ110" s="921"/>
      <c r="NSA110" s="921"/>
      <c r="NSB110" s="921"/>
      <c r="NSC110" s="921"/>
      <c r="NSD110" s="921"/>
      <c r="NSE110" s="921"/>
      <c r="NSF110" s="921"/>
      <c r="NSG110" s="921"/>
      <c r="NSH110" s="921"/>
      <c r="NSI110" s="921"/>
      <c r="NSJ110" s="921"/>
      <c r="NSK110" s="921"/>
      <c r="NSL110" s="921"/>
      <c r="NSM110" s="921"/>
      <c r="NSN110" s="921"/>
      <c r="NSO110" s="921"/>
      <c r="NSP110" s="921"/>
      <c r="NSQ110" s="921"/>
      <c r="NSR110" s="921"/>
      <c r="NSS110" s="921"/>
      <c r="NST110" s="921"/>
      <c r="NSU110" s="921"/>
      <c r="NSV110" s="921"/>
      <c r="NSW110" s="921"/>
      <c r="NSX110" s="921"/>
      <c r="NSY110" s="921"/>
      <c r="NSZ110" s="921"/>
      <c r="NTA110" s="921"/>
      <c r="NTB110" s="921"/>
      <c r="NTC110" s="921"/>
      <c r="NTD110" s="921"/>
      <c r="NTE110" s="921"/>
      <c r="NTF110" s="921"/>
      <c r="NTG110" s="921"/>
      <c r="NTH110" s="921"/>
      <c r="NTI110" s="921"/>
      <c r="NTJ110" s="921"/>
      <c r="NTK110" s="921"/>
      <c r="NTL110" s="921"/>
      <c r="NTM110" s="921"/>
      <c r="NTN110" s="921"/>
      <c r="NTO110" s="921"/>
      <c r="NTP110" s="921"/>
      <c r="NTQ110" s="921"/>
      <c r="NTR110" s="921"/>
      <c r="NTS110" s="921"/>
      <c r="NTT110" s="921"/>
      <c r="NTU110" s="921"/>
      <c r="NTV110" s="921"/>
      <c r="NTW110" s="921"/>
      <c r="NTX110" s="921"/>
      <c r="NTY110" s="921"/>
      <c r="NTZ110" s="921"/>
      <c r="NUA110" s="921"/>
      <c r="NUB110" s="921"/>
      <c r="NUC110" s="921"/>
      <c r="NUD110" s="921"/>
      <c r="NUE110" s="921"/>
      <c r="NUF110" s="921"/>
      <c r="NUG110" s="921"/>
      <c r="NUH110" s="921"/>
      <c r="NUI110" s="921"/>
      <c r="NUJ110" s="921"/>
      <c r="NUK110" s="921"/>
      <c r="NUL110" s="921"/>
      <c r="NUM110" s="921"/>
      <c r="NUN110" s="921"/>
      <c r="NUO110" s="921"/>
      <c r="NUP110" s="921"/>
      <c r="NUQ110" s="921"/>
      <c r="NUR110" s="921"/>
      <c r="NUS110" s="921"/>
      <c r="NUT110" s="921"/>
      <c r="NUU110" s="921"/>
      <c r="NUV110" s="921"/>
      <c r="NUW110" s="921"/>
      <c r="NUX110" s="921"/>
      <c r="NUY110" s="921"/>
      <c r="NUZ110" s="921"/>
      <c r="NVA110" s="921"/>
      <c r="NVB110" s="921"/>
      <c r="NVC110" s="921"/>
      <c r="NVD110" s="921"/>
      <c r="NVE110" s="921"/>
      <c r="NVF110" s="921"/>
      <c r="NVG110" s="921"/>
      <c r="NVH110" s="921"/>
      <c r="NVI110" s="921"/>
      <c r="NVJ110" s="921"/>
      <c r="NVK110" s="921"/>
      <c r="NVL110" s="921"/>
      <c r="NVM110" s="921"/>
      <c r="NVN110" s="921"/>
      <c r="NVO110" s="921"/>
      <c r="NVP110" s="921"/>
      <c r="NVQ110" s="921"/>
      <c r="NVR110" s="921"/>
      <c r="NVS110" s="921"/>
      <c r="NVT110" s="921"/>
      <c r="NVU110" s="921"/>
      <c r="NVV110" s="921"/>
      <c r="NVW110" s="921"/>
      <c r="NVX110" s="921"/>
      <c r="NVY110" s="921"/>
      <c r="NVZ110" s="921"/>
      <c r="NWA110" s="921"/>
      <c r="NWB110" s="921"/>
      <c r="NWC110" s="921"/>
      <c r="NWD110" s="921"/>
      <c r="NWE110" s="921"/>
      <c r="NWF110" s="921"/>
      <c r="NWG110" s="921"/>
      <c r="NWH110" s="921"/>
      <c r="NWI110" s="921"/>
      <c r="NWJ110" s="921"/>
      <c r="NWK110" s="921"/>
      <c r="NWL110" s="921"/>
      <c r="NWM110" s="921"/>
      <c r="NWN110" s="921"/>
      <c r="NWO110" s="921"/>
      <c r="NWP110" s="921"/>
      <c r="NWQ110" s="921"/>
      <c r="NWR110" s="921"/>
      <c r="NWS110" s="921"/>
      <c r="NWT110" s="921"/>
      <c r="NWU110" s="921"/>
      <c r="NWV110" s="921"/>
      <c r="NWW110" s="921"/>
      <c r="NWX110" s="921"/>
      <c r="NWY110" s="921"/>
      <c r="NWZ110" s="921"/>
      <c r="NXA110" s="921"/>
      <c r="NXB110" s="921"/>
      <c r="NXC110" s="921"/>
      <c r="NXD110" s="921"/>
      <c r="NXE110" s="921"/>
      <c r="NXF110" s="921"/>
      <c r="NXG110" s="921"/>
      <c r="NXH110" s="921"/>
      <c r="NXI110" s="921"/>
      <c r="NXJ110" s="921"/>
      <c r="NXK110" s="921"/>
      <c r="NXL110" s="921"/>
      <c r="NXM110" s="921"/>
      <c r="NXN110" s="921"/>
      <c r="NXO110" s="921"/>
      <c r="NXP110" s="921"/>
      <c r="NXQ110" s="921"/>
      <c r="NXR110" s="921"/>
      <c r="NXS110" s="921"/>
      <c r="NXT110" s="921"/>
      <c r="NXU110" s="921"/>
      <c r="NXV110" s="921"/>
      <c r="NXW110" s="921"/>
      <c r="NXX110" s="921"/>
      <c r="NXY110" s="921"/>
      <c r="NXZ110" s="921"/>
      <c r="NYA110" s="921"/>
      <c r="NYB110" s="921"/>
      <c r="NYC110" s="921"/>
      <c r="NYD110" s="921"/>
      <c r="NYE110" s="921"/>
      <c r="NYF110" s="921"/>
      <c r="NYG110" s="921"/>
      <c r="NYH110" s="921"/>
      <c r="NYI110" s="921"/>
      <c r="NYJ110" s="921"/>
      <c r="NYK110" s="921"/>
      <c r="NYL110" s="921"/>
      <c r="NYM110" s="921"/>
      <c r="NYN110" s="921"/>
      <c r="NYO110" s="921"/>
      <c r="NYP110" s="921"/>
      <c r="NYQ110" s="921"/>
      <c r="NYR110" s="921"/>
      <c r="NYS110" s="921"/>
      <c r="NYT110" s="921"/>
      <c r="NYU110" s="921"/>
      <c r="NYV110" s="921"/>
      <c r="NYW110" s="921"/>
      <c r="NYX110" s="921"/>
      <c r="NYY110" s="921"/>
      <c r="NYZ110" s="921"/>
      <c r="NZA110" s="921"/>
      <c r="NZB110" s="921"/>
      <c r="NZC110" s="921"/>
      <c r="NZD110" s="921"/>
      <c r="NZE110" s="921"/>
      <c r="NZF110" s="921"/>
      <c r="NZG110" s="921"/>
      <c r="NZH110" s="921"/>
      <c r="NZI110" s="921"/>
      <c r="NZJ110" s="921"/>
      <c r="NZK110" s="921"/>
      <c r="NZL110" s="921"/>
      <c r="NZM110" s="921"/>
      <c r="NZN110" s="921"/>
      <c r="NZO110" s="921"/>
      <c r="NZP110" s="921"/>
      <c r="NZQ110" s="921"/>
      <c r="NZR110" s="921"/>
      <c r="NZS110" s="921"/>
      <c r="NZT110" s="921"/>
      <c r="NZU110" s="921"/>
      <c r="NZV110" s="921"/>
      <c r="NZW110" s="921"/>
      <c r="NZX110" s="921"/>
      <c r="NZY110" s="921"/>
      <c r="NZZ110" s="921"/>
      <c r="OAA110" s="921"/>
      <c r="OAB110" s="921"/>
      <c r="OAC110" s="921"/>
      <c r="OAD110" s="921"/>
      <c r="OAE110" s="921"/>
      <c r="OAF110" s="921"/>
      <c r="OAG110" s="921"/>
      <c r="OAH110" s="921"/>
      <c r="OAI110" s="921"/>
      <c r="OAJ110" s="921"/>
      <c r="OAK110" s="921"/>
      <c r="OAL110" s="921"/>
      <c r="OAM110" s="921"/>
      <c r="OAN110" s="921"/>
      <c r="OAO110" s="921"/>
      <c r="OAP110" s="921"/>
      <c r="OAQ110" s="921"/>
      <c r="OAR110" s="921"/>
      <c r="OAS110" s="921"/>
      <c r="OAT110" s="921"/>
      <c r="OAU110" s="921"/>
      <c r="OAV110" s="921"/>
      <c r="OAW110" s="921"/>
      <c r="OAX110" s="921"/>
      <c r="OAY110" s="921"/>
      <c r="OAZ110" s="921"/>
      <c r="OBA110" s="921"/>
      <c r="OBB110" s="921"/>
      <c r="OBC110" s="921"/>
      <c r="OBD110" s="921"/>
      <c r="OBE110" s="921"/>
      <c r="OBF110" s="921"/>
      <c r="OBG110" s="921"/>
      <c r="OBH110" s="921"/>
      <c r="OBI110" s="921"/>
      <c r="OBJ110" s="921"/>
      <c r="OBK110" s="921"/>
      <c r="OBL110" s="921"/>
      <c r="OBM110" s="921"/>
      <c r="OBN110" s="921"/>
      <c r="OBO110" s="921"/>
      <c r="OBP110" s="921"/>
      <c r="OBQ110" s="921"/>
      <c r="OBR110" s="921"/>
      <c r="OBS110" s="921"/>
      <c r="OBT110" s="921"/>
      <c r="OBU110" s="921"/>
      <c r="OBV110" s="921"/>
      <c r="OBW110" s="921"/>
      <c r="OBX110" s="921"/>
      <c r="OBY110" s="921"/>
      <c r="OBZ110" s="921"/>
      <c r="OCA110" s="921"/>
      <c r="OCB110" s="921"/>
      <c r="OCC110" s="921"/>
      <c r="OCD110" s="921"/>
      <c r="OCE110" s="921"/>
      <c r="OCF110" s="921"/>
      <c r="OCG110" s="921"/>
      <c r="OCH110" s="921"/>
      <c r="OCI110" s="921"/>
      <c r="OCJ110" s="921"/>
      <c r="OCK110" s="921"/>
      <c r="OCL110" s="921"/>
      <c r="OCM110" s="921"/>
      <c r="OCN110" s="921"/>
      <c r="OCO110" s="921"/>
      <c r="OCP110" s="921"/>
      <c r="OCQ110" s="921"/>
      <c r="OCR110" s="921"/>
      <c r="OCS110" s="921"/>
      <c r="OCT110" s="921"/>
      <c r="OCU110" s="921"/>
      <c r="OCV110" s="921"/>
      <c r="OCW110" s="921"/>
      <c r="OCX110" s="921"/>
      <c r="OCY110" s="921"/>
      <c r="OCZ110" s="921"/>
      <c r="ODA110" s="921"/>
      <c r="ODB110" s="921"/>
      <c r="ODC110" s="921"/>
      <c r="ODD110" s="921"/>
      <c r="ODE110" s="921"/>
      <c r="ODF110" s="921"/>
      <c r="ODG110" s="921"/>
      <c r="ODH110" s="921"/>
      <c r="ODI110" s="921"/>
      <c r="ODJ110" s="921"/>
      <c r="ODK110" s="921"/>
      <c r="ODL110" s="921"/>
      <c r="ODM110" s="921"/>
      <c r="ODN110" s="921"/>
      <c r="ODO110" s="921"/>
      <c r="ODP110" s="921"/>
      <c r="ODQ110" s="921"/>
      <c r="ODR110" s="921"/>
      <c r="ODS110" s="921"/>
      <c r="ODT110" s="921"/>
      <c r="ODU110" s="921"/>
      <c r="ODV110" s="921"/>
      <c r="ODW110" s="921"/>
      <c r="ODX110" s="921"/>
      <c r="ODY110" s="921"/>
      <c r="ODZ110" s="921"/>
      <c r="OEA110" s="921"/>
      <c r="OEB110" s="921"/>
      <c r="OEC110" s="921"/>
      <c r="OED110" s="921"/>
      <c r="OEE110" s="921"/>
      <c r="OEF110" s="921"/>
      <c r="OEG110" s="921"/>
      <c r="OEH110" s="921"/>
      <c r="OEI110" s="921"/>
      <c r="OEJ110" s="921"/>
      <c r="OEK110" s="921"/>
      <c r="OEL110" s="921"/>
      <c r="OEM110" s="921"/>
      <c r="OEN110" s="921"/>
      <c r="OEO110" s="921"/>
      <c r="OEP110" s="921"/>
      <c r="OEQ110" s="921"/>
      <c r="OER110" s="921"/>
      <c r="OES110" s="921"/>
      <c r="OET110" s="921"/>
      <c r="OEU110" s="921"/>
      <c r="OEV110" s="921"/>
      <c r="OEW110" s="921"/>
      <c r="OEX110" s="921"/>
      <c r="OEY110" s="921"/>
      <c r="OEZ110" s="921"/>
      <c r="OFA110" s="921"/>
      <c r="OFB110" s="921"/>
      <c r="OFC110" s="921"/>
      <c r="OFD110" s="921"/>
      <c r="OFE110" s="921"/>
      <c r="OFF110" s="921"/>
      <c r="OFG110" s="921"/>
      <c r="OFH110" s="921"/>
      <c r="OFI110" s="921"/>
      <c r="OFJ110" s="921"/>
      <c r="OFK110" s="921"/>
      <c r="OFL110" s="921"/>
      <c r="OFM110" s="921"/>
      <c r="OFN110" s="921"/>
      <c r="OFO110" s="921"/>
      <c r="OFP110" s="921"/>
      <c r="OFQ110" s="921"/>
      <c r="OFR110" s="921"/>
      <c r="OFS110" s="921"/>
      <c r="OFT110" s="921"/>
      <c r="OFU110" s="921"/>
      <c r="OFV110" s="921"/>
      <c r="OFW110" s="921"/>
      <c r="OFX110" s="921"/>
      <c r="OFY110" s="921"/>
      <c r="OFZ110" s="921"/>
      <c r="OGA110" s="921"/>
      <c r="OGB110" s="921"/>
      <c r="OGC110" s="921"/>
      <c r="OGD110" s="921"/>
      <c r="OGE110" s="921"/>
      <c r="OGF110" s="921"/>
      <c r="OGG110" s="921"/>
      <c r="OGH110" s="921"/>
      <c r="OGI110" s="921"/>
      <c r="OGJ110" s="921"/>
      <c r="OGK110" s="921"/>
      <c r="OGL110" s="921"/>
      <c r="OGM110" s="921"/>
      <c r="OGN110" s="921"/>
      <c r="OGO110" s="921"/>
      <c r="OGP110" s="921"/>
      <c r="OGQ110" s="921"/>
      <c r="OGR110" s="921"/>
      <c r="OGS110" s="921"/>
      <c r="OGT110" s="921"/>
      <c r="OGU110" s="921"/>
      <c r="OGV110" s="921"/>
      <c r="OGW110" s="921"/>
      <c r="OGX110" s="921"/>
      <c r="OGY110" s="921"/>
      <c r="OGZ110" s="921"/>
      <c r="OHA110" s="921"/>
      <c r="OHB110" s="921"/>
      <c r="OHC110" s="921"/>
      <c r="OHD110" s="921"/>
      <c r="OHE110" s="921"/>
      <c r="OHF110" s="921"/>
      <c r="OHG110" s="921"/>
      <c r="OHH110" s="921"/>
      <c r="OHI110" s="921"/>
      <c r="OHJ110" s="921"/>
      <c r="OHK110" s="921"/>
      <c r="OHL110" s="921"/>
      <c r="OHM110" s="921"/>
      <c r="OHN110" s="921"/>
      <c r="OHO110" s="921"/>
      <c r="OHP110" s="921"/>
      <c r="OHQ110" s="921"/>
      <c r="OHR110" s="921"/>
      <c r="OHS110" s="921"/>
      <c r="OHT110" s="921"/>
      <c r="OHU110" s="921"/>
      <c r="OHV110" s="921"/>
      <c r="OHW110" s="921"/>
      <c r="OHX110" s="921"/>
      <c r="OHY110" s="921"/>
      <c r="OHZ110" s="921"/>
      <c r="OIA110" s="921"/>
      <c r="OIB110" s="921"/>
      <c r="OIC110" s="921"/>
      <c r="OID110" s="921"/>
      <c r="OIE110" s="921"/>
      <c r="OIF110" s="921"/>
      <c r="OIG110" s="921"/>
      <c r="OIH110" s="921"/>
      <c r="OII110" s="921"/>
      <c r="OIJ110" s="921"/>
      <c r="OIK110" s="921"/>
      <c r="OIL110" s="921"/>
      <c r="OIM110" s="921"/>
      <c r="OIN110" s="921"/>
      <c r="OIO110" s="921"/>
      <c r="OIP110" s="921"/>
      <c r="OIQ110" s="921"/>
      <c r="OIR110" s="921"/>
      <c r="OIS110" s="921"/>
      <c r="OIT110" s="921"/>
      <c r="OIU110" s="921"/>
      <c r="OIV110" s="921"/>
      <c r="OIW110" s="921"/>
      <c r="OIX110" s="921"/>
      <c r="OIY110" s="921"/>
      <c r="OIZ110" s="921"/>
      <c r="OJA110" s="921"/>
      <c r="OJB110" s="921"/>
      <c r="OJC110" s="921"/>
      <c r="OJD110" s="921"/>
      <c r="OJE110" s="921"/>
      <c r="OJF110" s="921"/>
      <c r="OJG110" s="921"/>
      <c r="OJH110" s="921"/>
      <c r="OJI110" s="921"/>
      <c r="OJJ110" s="921"/>
      <c r="OJK110" s="921"/>
      <c r="OJL110" s="921"/>
      <c r="OJM110" s="921"/>
      <c r="OJN110" s="921"/>
      <c r="OJO110" s="921"/>
      <c r="OJP110" s="921"/>
      <c r="OJQ110" s="921"/>
      <c r="OJR110" s="921"/>
      <c r="OJS110" s="921"/>
      <c r="OJT110" s="921"/>
      <c r="OJU110" s="921"/>
      <c r="OJV110" s="921"/>
      <c r="OJW110" s="921"/>
      <c r="OJX110" s="921"/>
      <c r="OJY110" s="921"/>
      <c r="OJZ110" s="921"/>
      <c r="OKA110" s="921"/>
      <c r="OKB110" s="921"/>
      <c r="OKC110" s="921"/>
      <c r="OKD110" s="921"/>
      <c r="OKE110" s="921"/>
      <c r="OKF110" s="921"/>
      <c r="OKG110" s="921"/>
      <c r="OKH110" s="921"/>
      <c r="OKI110" s="921"/>
      <c r="OKJ110" s="921"/>
      <c r="OKK110" s="921"/>
      <c r="OKL110" s="921"/>
      <c r="OKM110" s="921"/>
      <c r="OKN110" s="921"/>
      <c r="OKO110" s="921"/>
      <c r="OKP110" s="921"/>
      <c r="OKQ110" s="921"/>
      <c r="OKR110" s="921"/>
      <c r="OKS110" s="921"/>
      <c r="OKT110" s="921"/>
      <c r="OKU110" s="921"/>
      <c r="OKV110" s="921"/>
      <c r="OKW110" s="921"/>
      <c r="OKX110" s="921"/>
      <c r="OKY110" s="921"/>
      <c r="OKZ110" s="921"/>
      <c r="OLA110" s="921"/>
      <c r="OLB110" s="921"/>
      <c r="OLC110" s="921"/>
      <c r="OLD110" s="921"/>
      <c r="OLE110" s="921"/>
      <c r="OLF110" s="921"/>
      <c r="OLG110" s="921"/>
      <c r="OLH110" s="921"/>
      <c r="OLI110" s="921"/>
      <c r="OLJ110" s="921"/>
      <c r="OLK110" s="921"/>
      <c r="OLL110" s="921"/>
      <c r="OLM110" s="921"/>
      <c r="OLN110" s="921"/>
      <c r="OLO110" s="921"/>
      <c r="OLP110" s="921"/>
      <c r="OLQ110" s="921"/>
      <c r="OLR110" s="921"/>
      <c r="OLS110" s="921"/>
      <c r="OLT110" s="921"/>
      <c r="OLU110" s="921"/>
      <c r="OLV110" s="921"/>
      <c r="OLW110" s="921"/>
      <c r="OLX110" s="921"/>
      <c r="OLY110" s="921"/>
      <c r="OLZ110" s="921"/>
      <c r="OMA110" s="921"/>
      <c r="OMB110" s="921"/>
      <c r="OMC110" s="921"/>
      <c r="OMD110" s="921"/>
      <c r="OME110" s="921"/>
      <c r="OMF110" s="921"/>
      <c r="OMG110" s="921"/>
      <c r="OMH110" s="921"/>
      <c r="OMI110" s="921"/>
      <c r="OMJ110" s="921"/>
      <c r="OMK110" s="921"/>
      <c r="OML110" s="921"/>
      <c r="OMM110" s="921"/>
      <c r="OMN110" s="921"/>
      <c r="OMO110" s="921"/>
      <c r="OMP110" s="921"/>
      <c r="OMQ110" s="921"/>
      <c r="OMR110" s="921"/>
      <c r="OMS110" s="921"/>
      <c r="OMT110" s="921"/>
      <c r="OMU110" s="921"/>
      <c r="OMV110" s="921"/>
      <c r="OMW110" s="921"/>
      <c r="OMX110" s="921"/>
      <c r="OMY110" s="921"/>
      <c r="OMZ110" s="921"/>
      <c r="ONA110" s="921"/>
      <c r="ONB110" s="921"/>
      <c r="ONC110" s="921"/>
      <c r="OND110" s="921"/>
      <c r="ONE110" s="921"/>
      <c r="ONF110" s="921"/>
      <c r="ONG110" s="921"/>
      <c r="ONH110" s="921"/>
      <c r="ONI110" s="921"/>
      <c r="ONJ110" s="921"/>
      <c r="ONK110" s="921"/>
      <c r="ONL110" s="921"/>
      <c r="ONM110" s="921"/>
      <c r="ONN110" s="921"/>
      <c r="ONO110" s="921"/>
      <c r="ONP110" s="921"/>
      <c r="ONQ110" s="921"/>
      <c r="ONR110" s="921"/>
      <c r="ONS110" s="921"/>
      <c r="ONT110" s="921"/>
      <c r="ONU110" s="921"/>
      <c r="ONV110" s="921"/>
      <c r="ONW110" s="921"/>
      <c r="ONX110" s="921"/>
      <c r="ONY110" s="921"/>
      <c r="ONZ110" s="921"/>
      <c r="OOA110" s="921"/>
      <c r="OOB110" s="921"/>
      <c r="OOC110" s="921"/>
      <c r="OOD110" s="921"/>
      <c r="OOE110" s="921"/>
      <c r="OOF110" s="921"/>
      <c r="OOG110" s="921"/>
      <c r="OOH110" s="921"/>
      <c r="OOI110" s="921"/>
      <c r="OOJ110" s="921"/>
      <c r="OOK110" s="921"/>
      <c r="OOL110" s="921"/>
      <c r="OOM110" s="921"/>
      <c r="OON110" s="921"/>
      <c r="OOO110" s="921"/>
      <c r="OOP110" s="921"/>
      <c r="OOQ110" s="921"/>
      <c r="OOR110" s="921"/>
      <c r="OOS110" s="921"/>
      <c r="OOT110" s="921"/>
      <c r="OOU110" s="921"/>
      <c r="OOV110" s="921"/>
      <c r="OOW110" s="921"/>
      <c r="OOX110" s="921"/>
      <c r="OOY110" s="921"/>
      <c r="OOZ110" s="921"/>
      <c r="OPA110" s="921"/>
      <c r="OPB110" s="921"/>
      <c r="OPC110" s="921"/>
      <c r="OPD110" s="921"/>
      <c r="OPE110" s="921"/>
      <c r="OPF110" s="921"/>
      <c r="OPG110" s="921"/>
      <c r="OPH110" s="921"/>
      <c r="OPI110" s="921"/>
      <c r="OPJ110" s="921"/>
      <c r="OPK110" s="921"/>
      <c r="OPL110" s="921"/>
      <c r="OPM110" s="921"/>
      <c r="OPN110" s="921"/>
      <c r="OPO110" s="921"/>
      <c r="OPP110" s="921"/>
      <c r="OPQ110" s="921"/>
      <c r="OPR110" s="921"/>
      <c r="OPS110" s="921"/>
      <c r="OPT110" s="921"/>
      <c r="OPU110" s="921"/>
      <c r="OPV110" s="921"/>
      <c r="OPW110" s="921"/>
      <c r="OPX110" s="921"/>
      <c r="OPY110" s="921"/>
      <c r="OPZ110" s="921"/>
      <c r="OQA110" s="921"/>
      <c r="OQB110" s="921"/>
      <c r="OQC110" s="921"/>
      <c r="OQD110" s="921"/>
      <c r="OQE110" s="921"/>
      <c r="OQF110" s="921"/>
      <c r="OQG110" s="921"/>
      <c r="OQH110" s="921"/>
      <c r="OQI110" s="921"/>
      <c r="OQJ110" s="921"/>
      <c r="OQK110" s="921"/>
      <c r="OQL110" s="921"/>
      <c r="OQM110" s="921"/>
      <c r="OQN110" s="921"/>
      <c r="OQO110" s="921"/>
      <c r="OQP110" s="921"/>
      <c r="OQQ110" s="921"/>
      <c r="OQR110" s="921"/>
      <c r="OQS110" s="921"/>
      <c r="OQT110" s="921"/>
      <c r="OQU110" s="921"/>
      <c r="OQV110" s="921"/>
      <c r="OQW110" s="921"/>
      <c r="OQX110" s="921"/>
      <c r="OQY110" s="921"/>
      <c r="OQZ110" s="921"/>
      <c r="ORA110" s="921"/>
      <c r="ORB110" s="921"/>
      <c r="ORC110" s="921"/>
      <c r="ORD110" s="921"/>
      <c r="ORE110" s="921"/>
      <c r="ORF110" s="921"/>
      <c r="ORG110" s="921"/>
      <c r="ORH110" s="921"/>
      <c r="ORI110" s="921"/>
      <c r="ORJ110" s="921"/>
      <c r="ORK110" s="921"/>
      <c r="ORL110" s="921"/>
      <c r="ORM110" s="921"/>
      <c r="ORN110" s="921"/>
      <c r="ORO110" s="921"/>
      <c r="ORP110" s="921"/>
      <c r="ORQ110" s="921"/>
      <c r="ORR110" s="921"/>
      <c r="ORS110" s="921"/>
      <c r="ORT110" s="921"/>
      <c r="ORU110" s="921"/>
      <c r="ORV110" s="921"/>
      <c r="ORW110" s="921"/>
      <c r="ORX110" s="921"/>
      <c r="ORY110" s="921"/>
      <c r="ORZ110" s="921"/>
      <c r="OSA110" s="921"/>
      <c r="OSB110" s="921"/>
      <c r="OSC110" s="921"/>
      <c r="OSD110" s="921"/>
      <c r="OSE110" s="921"/>
      <c r="OSF110" s="921"/>
      <c r="OSG110" s="921"/>
      <c r="OSH110" s="921"/>
      <c r="OSI110" s="921"/>
      <c r="OSJ110" s="921"/>
      <c r="OSK110" s="921"/>
      <c r="OSL110" s="921"/>
      <c r="OSM110" s="921"/>
      <c r="OSN110" s="921"/>
      <c r="OSO110" s="921"/>
      <c r="OSP110" s="921"/>
      <c r="OSQ110" s="921"/>
      <c r="OSR110" s="921"/>
      <c r="OSS110" s="921"/>
      <c r="OST110" s="921"/>
      <c r="OSU110" s="921"/>
      <c r="OSV110" s="921"/>
      <c r="OSW110" s="921"/>
      <c r="OSX110" s="921"/>
      <c r="OSY110" s="921"/>
      <c r="OSZ110" s="921"/>
      <c r="OTA110" s="921"/>
      <c r="OTB110" s="921"/>
      <c r="OTC110" s="921"/>
      <c r="OTD110" s="921"/>
      <c r="OTE110" s="921"/>
      <c r="OTF110" s="921"/>
      <c r="OTG110" s="921"/>
      <c r="OTH110" s="921"/>
      <c r="OTI110" s="921"/>
      <c r="OTJ110" s="921"/>
      <c r="OTK110" s="921"/>
      <c r="OTL110" s="921"/>
      <c r="OTM110" s="921"/>
      <c r="OTN110" s="921"/>
      <c r="OTO110" s="921"/>
      <c r="OTP110" s="921"/>
      <c r="OTQ110" s="921"/>
      <c r="OTR110" s="921"/>
      <c r="OTS110" s="921"/>
      <c r="OTT110" s="921"/>
      <c r="OTU110" s="921"/>
      <c r="OTV110" s="921"/>
      <c r="OTW110" s="921"/>
      <c r="OTX110" s="921"/>
      <c r="OTY110" s="921"/>
      <c r="OTZ110" s="921"/>
      <c r="OUA110" s="921"/>
      <c r="OUB110" s="921"/>
      <c r="OUC110" s="921"/>
      <c r="OUD110" s="921"/>
      <c r="OUE110" s="921"/>
      <c r="OUF110" s="921"/>
      <c r="OUG110" s="921"/>
      <c r="OUH110" s="921"/>
      <c r="OUI110" s="921"/>
      <c r="OUJ110" s="921"/>
      <c r="OUK110" s="921"/>
      <c r="OUL110" s="921"/>
      <c r="OUM110" s="921"/>
      <c r="OUN110" s="921"/>
      <c r="OUO110" s="921"/>
      <c r="OUP110" s="921"/>
      <c r="OUQ110" s="921"/>
      <c r="OUR110" s="921"/>
      <c r="OUS110" s="921"/>
      <c r="OUT110" s="921"/>
      <c r="OUU110" s="921"/>
      <c r="OUV110" s="921"/>
      <c r="OUW110" s="921"/>
      <c r="OUX110" s="921"/>
      <c r="OUY110" s="921"/>
      <c r="OUZ110" s="921"/>
      <c r="OVA110" s="921"/>
      <c r="OVB110" s="921"/>
      <c r="OVC110" s="921"/>
      <c r="OVD110" s="921"/>
      <c r="OVE110" s="921"/>
      <c r="OVF110" s="921"/>
      <c r="OVG110" s="921"/>
      <c r="OVH110" s="921"/>
      <c r="OVI110" s="921"/>
      <c r="OVJ110" s="921"/>
      <c r="OVK110" s="921"/>
      <c r="OVL110" s="921"/>
      <c r="OVM110" s="921"/>
      <c r="OVN110" s="921"/>
      <c r="OVO110" s="921"/>
      <c r="OVP110" s="921"/>
      <c r="OVQ110" s="921"/>
      <c r="OVR110" s="921"/>
      <c r="OVS110" s="921"/>
      <c r="OVT110" s="921"/>
      <c r="OVU110" s="921"/>
      <c r="OVV110" s="921"/>
      <c r="OVW110" s="921"/>
      <c r="OVX110" s="921"/>
      <c r="OVY110" s="921"/>
      <c r="OVZ110" s="921"/>
      <c r="OWA110" s="921"/>
      <c r="OWB110" s="921"/>
      <c r="OWC110" s="921"/>
      <c r="OWD110" s="921"/>
      <c r="OWE110" s="921"/>
      <c r="OWF110" s="921"/>
      <c r="OWG110" s="921"/>
      <c r="OWH110" s="921"/>
      <c r="OWI110" s="921"/>
      <c r="OWJ110" s="921"/>
      <c r="OWK110" s="921"/>
      <c r="OWL110" s="921"/>
      <c r="OWM110" s="921"/>
      <c r="OWN110" s="921"/>
      <c r="OWO110" s="921"/>
      <c r="OWP110" s="921"/>
      <c r="OWQ110" s="921"/>
      <c r="OWR110" s="921"/>
      <c r="OWS110" s="921"/>
      <c r="OWT110" s="921"/>
      <c r="OWU110" s="921"/>
      <c r="OWV110" s="921"/>
      <c r="OWW110" s="921"/>
      <c r="OWX110" s="921"/>
      <c r="OWY110" s="921"/>
      <c r="OWZ110" s="921"/>
      <c r="OXA110" s="921"/>
      <c r="OXB110" s="921"/>
      <c r="OXC110" s="921"/>
      <c r="OXD110" s="921"/>
      <c r="OXE110" s="921"/>
      <c r="OXF110" s="921"/>
      <c r="OXG110" s="921"/>
      <c r="OXH110" s="921"/>
      <c r="OXI110" s="921"/>
      <c r="OXJ110" s="921"/>
      <c r="OXK110" s="921"/>
      <c r="OXL110" s="921"/>
      <c r="OXM110" s="921"/>
      <c r="OXN110" s="921"/>
      <c r="OXO110" s="921"/>
      <c r="OXP110" s="921"/>
      <c r="OXQ110" s="921"/>
      <c r="OXR110" s="921"/>
      <c r="OXS110" s="921"/>
      <c r="OXT110" s="921"/>
      <c r="OXU110" s="921"/>
      <c r="OXV110" s="921"/>
      <c r="OXW110" s="921"/>
      <c r="OXX110" s="921"/>
      <c r="OXY110" s="921"/>
      <c r="OXZ110" s="921"/>
      <c r="OYA110" s="921"/>
      <c r="OYB110" s="921"/>
      <c r="OYC110" s="921"/>
      <c r="OYD110" s="921"/>
      <c r="OYE110" s="921"/>
      <c r="OYF110" s="921"/>
      <c r="OYG110" s="921"/>
      <c r="OYH110" s="921"/>
      <c r="OYI110" s="921"/>
      <c r="OYJ110" s="921"/>
      <c r="OYK110" s="921"/>
      <c r="OYL110" s="921"/>
      <c r="OYM110" s="921"/>
      <c r="OYN110" s="921"/>
      <c r="OYO110" s="921"/>
      <c r="OYP110" s="921"/>
      <c r="OYQ110" s="921"/>
      <c r="OYR110" s="921"/>
      <c r="OYS110" s="921"/>
      <c r="OYT110" s="921"/>
      <c r="OYU110" s="921"/>
      <c r="OYV110" s="921"/>
      <c r="OYW110" s="921"/>
      <c r="OYX110" s="921"/>
      <c r="OYY110" s="921"/>
      <c r="OYZ110" s="921"/>
      <c r="OZA110" s="921"/>
      <c r="OZB110" s="921"/>
      <c r="OZC110" s="921"/>
      <c r="OZD110" s="921"/>
      <c r="OZE110" s="921"/>
      <c r="OZF110" s="921"/>
      <c r="OZG110" s="921"/>
      <c r="OZH110" s="921"/>
      <c r="OZI110" s="921"/>
      <c r="OZJ110" s="921"/>
      <c r="OZK110" s="921"/>
      <c r="OZL110" s="921"/>
      <c r="OZM110" s="921"/>
      <c r="OZN110" s="921"/>
      <c r="OZO110" s="921"/>
      <c r="OZP110" s="921"/>
      <c r="OZQ110" s="921"/>
      <c r="OZR110" s="921"/>
      <c r="OZS110" s="921"/>
      <c r="OZT110" s="921"/>
      <c r="OZU110" s="921"/>
      <c r="OZV110" s="921"/>
      <c r="OZW110" s="921"/>
      <c r="OZX110" s="921"/>
      <c r="OZY110" s="921"/>
      <c r="OZZ110" s="921"/>
      <c r="PAA110" s="921"/>
      <c r="PAB110" s="921"/>
      <c r="PAC110" s="921"/>
      <c r="PAD110" s="921"/>
      <c r="PAE110" s="921"/>
      <c r="PAF110" s="921"/>
      <c r="PAG110" s="921"/>
      <c r="PAH110" s="921"/>
      <c r="PAI110" s="921"/>
      <c r="PAJ110" s="921"/>
      <c r="PAK110" s="921"/>
      <c r="PAL110" s="921"/>
      <c r="PAM110" s="921"/>
      <c r="PAN110" s="921"/>
      <c r="PAO110" s="921"/>
      <c r="PAP110" s="921"/>
      <c r="PAQ110" s="921"/>
      <c r="PAR110" s="921"/>
      <c r="PAS110" s="921"/>
      <c r="PAT110" s="921"/>
      <c r="PAU110" s="921"/>
      <c r="PAV110" s="921"/>
      <c r="PAW110" s="921"/>
      <c r="PAX110" s="921"/>
      <c r="PAY110" s="921"/>
      <c r="PAZ110" s="921"/>
      <c r="PBA110" s="921"/>
      <c r="PBB110" s="921"/>
      <c r="PBC110" s="921"/>
      <c r="PBD110" s="921"/>
      <c r="PBE110" s="921"/>
      <c r="PBF110" s="921"/>
      <c r="PBG110" s="921"/>
      <c r="PBH110" s="921"/>
      <c r="PBI110" s="921"/>
      <c r="PBJ110" s="921"/>
      <c r="PBK110" s="921"/>
      <c r="PBL110" s="921"/>
      <c r="PBM110" s="921"/>
      <c r="PBN110" s="921"/>
      <c r="PBO110" s="921"/>
      <c r="PBP110" s="921"/>
      <c r="PBQ110" s="921"/>
      <c r="PBR110" s="921"/>
      <c r="PBS110" s="921"/>
      <c r="PBT110" s="921"/>
      <c r="PBU110" s="921"/>
      <c r="PBV110" s="921"/>
      <c r="PBW110" s="921"/>
      <c r="PBX110" s="921"/>
      <c r="PBY110" s="921"/>
      <c r="PBZ110" s="921"/>
      <c r="PCA110" s="921"/>
      <c r="PCB110" s="921"/>
      <c r="PCC110" s="921"/>
      <c r="PCD110" s="921"/>
      <c r="PCE110" s="921"/>
      <c r="PCF110" s="921"/>
      <c r="PCG110" s="921"/>
      <c r="PCH110" s="921"/>
      <c r="PCI110" s="921"/>
      <c r="PCJ110" s="921"/>
      <c r="PCK110" s="921"/>
      <c r="PCL110" s="921"/>
      <c r="PCM110" s="921"/>
      <c r="PCN110" s="921"/>
      <c r="PCO110" s="921"/>
      <c r="PCP110" s="921"/>
      <c r="PCQ110" s="921"/>
      <c r="PCR110" s="921"/>
      <c r="PCS110" s="921"/>
      <c r="PCT110" s="921"/>
      <c r="PCU110" s="921"/>
      <c r="PCV110" s="921"/>
      <c r="PCW110" s="921"/>
      <c r="PCX110" s="921"/>
      <c r="PCY110" s="921"/>
      <c r="PCZ110" s="921"/>
      <c r="PDA110" s="921"/>
      <c r="PDB110" s="921"/>
      <c r="PDC110" s="921"/>
      <c r="PDD110" s="921"/>
      <c r="PDE110" s="921"/>
      <c r="PDF110" s="921"/>
      <c r="PDG110" s="921"/>
      <c r="PDH110" s="921"/>
      <c r="PDI110" s="921"/>
      <c r="PDJ110" s="921"/>
      <c r="PDK110" s="921"/>
      <c r="PDL110" s="921"/>
      <c r="PDM110" s="921"/>
      <c r="PDN110" s="921"/>
      <c r="PDO110" s="921"/>
      <c r="PDP110" s="921"/>
      <c r="PDQ110" s="921"/>
      <c r="PDR110" s="921"/>
      <c r="PDS110" s="921"/>
      <c r="PDT110" s="921"/>
      <c r="PDU110" s="921"/>
      <c r="PDV110" s="921"/>
      <c r="PDW110" s="921"/>
      <c r="PDX110" s="921"/>
      <c r="PDY110" s="921"/>
      <c r="PDZ110" s="921"/>
      <c r="PEA110" s="921"/>
      <c r="PEB110" s="921"/>
      <c r="PEC110" s="921"/>
      <c r="PED110" s="921"/>
      <c r="PEE110" s="921"/>
      <c r="PEF110" s="921"/>
      <c r="PEG110" s="921"/>
      <c r="PEH110" s="921"/>
      <c r="PEI110" s="921"/>
      <c r="PEJ110" s="921"/>
      <c r="PEK110" s="921"/>
      <c r="PEL110" s="921"/>
      <c r="PEM110" s="921"/>
      <c r="PEN110" s="921"/>
      <c r="PEO110" s="921"/>
      <c r="PEP110" s="921"/>
      <c r="PEQ110" s="921"/>
      <c r="PER110" s="921"/>
      <c r="PES110" s="921"/>
      <c r="PET110" s="921"/>
      <c r="PEU110" s="921"/>
      <c r="PEV110" s="921"/>
      <c r="PEW110" s="921"/>
      <c r="PEX110" s="921"/>
      <c r="PEY110" s="921"/>
      <c r="PEZ110" s="921"/>
      <c r="PFA110" s="921"/>
      <c r="PFB110" s="921"/>
      <c r="PFC110" s="921"/>
      <c r="PFD110" s="921"/>
      <c r="PFE110" s="921"/>
      <c r="PFF110" s="921"/>
      <c r="PFG110" s="921"/>
      <c r="PFH110" s="921"/>
      <c r="PFI110" s="921"/>
      <c r="PFJ110" s="921"/>
      <c r="PFK110" s="921"/>
      <c r="PFL110" s="921"/>
      <c r="PFM110" s="921"/>
      <c r="PFN110" s="921"/>
      <c r="PFO110" s="921"/>
      <c r="PFP110" s="921"/>
      <c r="PFQ110" s="921"/>
      <c r="PFR110" s="921"/>
      <c r="PFS110" s="921"/>
      <c r="PFT110" s="921"/>
      <c r="PFU110" s="921"/>
      <c r="PFV110" s="921"/>
      <c r="PFW110" s="921"/>
      <c r="PFX110" s="921"/>
      <c r="PFY110" s="921"/>
      <c r="PFZ110" s="921"/>
      <c r="PGA110" s="921"/>
      <c r="PGB110" s="921"/>
      <c r="PGC110" s="921"/>
      <c r="PGD110" s="921"/>
      <c r="PGE110" s="921"/>
      <c r="PGF110" s="921"/>
      <c r="PGG110" s="921"/>
      <c r="PGH110" s="921"/>
      <c r="PGI110" s="921"/>
      <c r="PGJ110" s="921"/>
      <c r="PGK110" s="921"/>
      <c r="PGL110" s="921"/>
      <c r="PGM110" s="921"/>
      <c r="PGN110" s="921"/>
      <c r="PGO110" s="921"/>
      <c r="PGP110" s="921"/>
      <c r="PGQ110" s="921"/>
      <c r="PGR110" s="921"/>
      <c r="PGS110" s="921"/>
      <c r="PGT110" s="921"/>
      <c r="PGU110" s="921"/>
      <c r="PGV110" s="921"/>
      <c r="PGW110" s="921"/>
      <c r="PGX110" s="921"/>
      <c r="PGY110" s="921"/>
      <c r="PGZ110" s="921"/>
      <c r="PHA110" s="921"/>
      <c r="PHB110" s="921"/>
      <c r="PHC110" s="921"/>
      <c r="PHD110" s="921"/>
      <c r="PHE110" s="921"/>
      <c r="PHF110" s="921"/>
      <c r="PHG110" s="921"/>
      <c r="PHH110" s="921"/>
      <c r="PHI110" s="921"/>
      <c r="PHJ110" s="921"/>
      <c r="PHK110" s="921"/>
      <c r="PHL110" s="921"/>
      <c r="PHM110" s="921"/>
      <c r="PHN110" s="921"/>
      <c r="PHO110" s="921"/>
      <c r="PHP110" s="921"/>
      <c r="PHQ110" s="921"/>
      <c r="PHR110" s="921"/>
      <c r="PHS110" s="921"/>
      <c r="PHT110" s="921"/>
      <c r="PHU110" s="921"/>
      <c r="PHV110" s="921"/>
      <c r="PHW110" s="921"/>
      <c r="PHX110" s="921"/>
      <c r="PHY110" s="921"/>
      <c r="PHZ110" s="921"/>
      <c r="PIA110" s="921"/>
      <c r="PIB110" s="921"/>
      <c r="PIC110" s="921"/>
      <c r="PID110" s="921"/>
      <c r="PIE110" s="921"/>
      <c r="PIF110" s="921"/>
      <c r="PIG110" s="921"/>
      <c r="PIH110" s="921"/>
      <c r="PII110" s="921"/>
      <c r="PIJ110" s="921"/>
      <c r="PIK110" s="921"/>
      <c r="PIL110" s="921"/>
      <c r="PIM110" s="921"/>
      <c r="PIN110" s="921"/>
      <c r="PIO110" s="921"/>
      <c r="PIP110" s="921"/>
      <c r="PIQ110" s="921"/>
      <c r="PIR110" s="921"/>
      <c r="PIS110" s="921"/>
      <c r="PIT110" s="921"/>
      <c r="PIU110" s="921"/>
      <c r="PIV110" s="921"/>
      <c r="PIW110" s="921"/>
      <c r="PIX110" s="921"/>
      <c r="PIY110" s="921"/>
      <c r="PIZ110" s="921"/>
      <c r="PJA110" s="921"/>
      <c r="PJB110" s="921"/>
      <c r="PJC110" s="921"/>
      <c r="PJD110" s="921"/>
      <c r="PJE110" s="921"/>
      <c r="PJF110" s="921"/>
      <c r="PJG110" s="921"/>
      <c r="PJH110" s="921"/>
      <c r="PJI110" s="921"/>
      <c r="PJJ110" s="921"/>
      <c r="PJK110" s="921"/>
      <c r="PJL110" s="921"/>
      <c r="PJM110" s="921"/>
      <c r="PJN110" s="921"/>
      <c r="PJO110" s="921"/>
      <c r="PJP110" s="921"/>
      <c r="PJQ110" s="921"/>
      <c r="PJR110" s="921"/>
      <c r="PJS110" s="921"/>
      <c r="PJT110" s="921"/>
      <c r="PJU110" s="921"/>
      <c r="PJV110" s="921"/>
      <c r="PJW110" s="921"/>
      <c r="PJX110" s="921"/>
      <c r="PJY110" s="921"/>
      <c r="PJZ110" s="921"/>
      <c r="PKA110" s="921"/>
      <c r="PKB110" s="921"/>
      <c r="PKC110" s="921"/>
      <c r="PKD110" s="921"/>
      <c r="PKE110" s="921"/>
      <c r="PKF110" s="921"/>
      <c r="PKG110" s="921"/>
      <c r="PKH110" s="921"/>
      <c r="PKI110" s="921"/>
      <c r="PKJ110" s="921"/>
      <c r="PKK110" s="921"/>
      <c r="PKL110" s="921"/>
      <c r="PKM110" s="921"/>
      <c r="PKN110" s="921"/>
      <c r="PKO110" s="921"/>
      <c r="PKP110" s="921"/>
      <c r="PKQ110" s="921"/>
      <c r="PKR110" s="921"/>
      <c r="PKS110" s="921"/>
      <c r="PKT110" s="921"/>
      <c r="PKU110" s="921"/>
      <c r="PKV110" s="921"/>
      <c r="PKW110" s="921"/>
      <c r="PKX110" s="921"/>
      <c r="PKY110" s="921"/>
      <c r="PKZ110" s="921"/>
      <c r="PLA110" s="921"/>
      <c r="PLB110" s="921"/>
      <c r="PLC110" s="921"/>
      <c r="PLD110" s="921"/>
      <c r="PLE110" s="921"/>
      <c r="PLF110" s="921"/>
      <c r="PLG110" s="921"/>
      <c r="PLH110" s="921"/>
      <c r="PLI110" s="921"/>
      <c r="PLJ110" s="921"/>
      <c r="PLK110" s="921"/>
      <c r="PLL110" s="921"/>
      <c r="PLM110" s="921"/>
      <c r="PLN110" s="921"/>
      <c r="PLO110" s="921"/>
      <c r="PLP110" s="921"/>
      <c r="PLQ110" s="921"/>
      <c r="PLR110" s="921"/>
      <c r="PLS110" s="921"/>
      <c r="PLT110" s="921"/>
      <c r="PLU110" s="921"/>
      <c r="PLV110" s="921"/>
      <c r="PLW110" s="921"/>
      <c r="PLX110" s="921"/>
      <c r="PLY110" s="921"/>
      <c r="PLZ110" s="921"/>
      <c r="PMA110" s="921"/>
      <c r="PMB110" s="921"/>
      <c r="PMC110" s="921"/>
      <c r="PMD110" s="921"/>
      <c r="PME110" s="921"/>
      <c r="PMF110" s="921"/>
      <c r="PMG110" s="921"/>
      <c r="PMH110" s="921"/>
      <c r="PMI110" s="921"/>
      <c r="PMJ110" s="921"/>
      <c r="PMK110" s="921"/>
      <c r="PML110" s="921"/>
      <c r="PMM110" s="921"/>
      <c r="PMN110" s="921"/>
      <c r="PMO110" s="921"/>
      <c r="PMP110" s="921"/>
      <c r="PMQ110" s="921"/>
      <c r="PMR110" s="921"/>
      <c r="PMS110" s="921"/>
      <c r="PMT110" s="921"/>
      <c r="PMU110" s="921"/>
      <c r="PMV110" s="921"/>
      <c r="PMW110" s="921"/>
      <c r="PMX110" s="921"/>
      <c r="PMY110" s="921"/>
      <c r="PMZ110" s="921"/>
      <c r="PNA110" s="921"/>
      <c r="PNB110" s="921"/>
      <c r="PNC110" s="921"/>
      <c r="PND110" s="921"/>
      <c r="PNE110" s="921"/>
      <c r="PNF110" s="921"/>
      <c r="PNG110" s="921"/>
      <c r="PNH110" s="921"/>
      <c r="PNI110" s="921"/>
      <c r="PNJ110" s="921"/>
      <c r="PNK110" s="921"/>
      <c r="PNL110" s="921"/>
      <c r="PNM110" s="921"/>
      <c r="PNN110" s="921"/>
      <c r="PNO110" s="921"/>
      <c r="PNP110" s="921"/>
      <c r="PNQ110" s="921"/>
      <c r="PNR110" s="921"/>
      <c r="PNS110" s="921"/>
      <c r="PNT110" s="921"/>
      <c r="PNU110" s="921"/>
      <c r="PNV110" s="921"/>
      <c r="PNW110" s="921"/>
      <c r="PNX110" s="921"/>
      <c r="PNY110" s="921"/>
      <c r="PNZ110" s="921"/>
      <c r="POA110" s="921"/>
      <c r="POB110" s="921"/>
      <c r="POC110" s="921"/>
      <c r="POD110" s="921"/>
      <c r="POE110" s="921"/>
      <c r="POF110" s="921"/>
      <c r="POG110" s="921"/>
      <c r="POH110" s="921"/>
      <c r="POI110" s="921"/>
      <c r="POJ110" s="921"/>
      <c r="POK110" s="921"/>
      <c r="POL110" s="921"/>
      <c r="POM110" s="921"/>
      <c r="PON110" s="921"/>
      <c r="POO110" s="921"/>
      <c r="POP110" s="921"/>
      <c r="POQ110" s="921"/>
      <c r="POR110" s="921"/>
      <c r="POS110" s="921"/>
      <c r="POT110" s="921"/>
      <c r="POU110" s="921"/>
      <c r="POV110" s="921"/>
      <c r="POW110" s="921"/>
      <c r="POX110" s="921"/>
      <c r="POY110" s="921"/>
      <c r="POZ110" s="921"/>
      <c r="PPA110" s="921"/>
      <c r="PPB110" s="921"/>
      <c r="PPC110" s="921"/>
      <c r="PPD110" s="921"/>
      <c r="PPE110" s="921"/>
      <c r="PPF110" s="921"/>
      <c r="PPG110" s="921"/>
      <c r="PPH110" s="921"/>
      <c r="PPI110" s="921"/>
      <c r="PPJ110" s="921"/>
      <c r="PPK110" s="921"/>
      <c r="PPL110" s="921"/>
      <c r="PPM110" s="921"/>
      <c r="PPN110" s="921"/>
      <c r="PPO110" s="921"/>
      <c r="PPP110" s="921"/>
      <c r="PPQ110" s="921"/>
      <c r="PPR110" s="921"/>
      <c r="PPS110" s="921"/>
      <c r="PPT110" s="921"/>
      <c r="PPU110" s="921"/>
      <c r="PPV110" s="921"/>
      <c r="PPW110" s="921"/>
      <c r="PPX110" s="921"/>
      <c r="PPY110" s="921"/>
      <c r="PPZ110" s="921"/>
      <c r="PQA110" s="921"/>
      <c r="PQB110" s="921"/>
      <c r="PQC110" s="921"/>
      <c r="PQD110" s="921"/>
      <c r="PQE110" s="921"/>
      <c r="PQF110" s="921"/>
      <c r="PQG110" s="921"/>
      <c r="PQH110" s="921"/>
      <c r="PQI110" s="921"/>
      <c r="PQJ110" s="921"/>
      <c r="PQK110" s="921"/>
      <c r="PQL110" s="921"/>
      <c r="PQM110" s="921"/>
      <c r="PQN110" s="921"/>
      <c r="PQO110" s="921"/>
      <c r="PQP110" s="921"/>
      <c r="PQQ110" s="921"/>
      <c r="PQR110" s="921"/>
      <c r="PQS110" s="921"/>
      <c r="PQT110" s="921"/>
      <c r="PQU110" s="921"/>
      <c r="PQV110" s="921"/>
      <c r="PQW110" s="921"/>
      <c r="PQX110" s="921"/>
      <c r="PQY110" s="921"/>
      <c r="PQZ110" s="921"/>
      <c r="PRA110" s="921"/>
      <c r="PRB110" s="921"/>
      <c r="PRC110" s="921"/>
      <c r="PRD110" s="921"/>
      <c r="PRE110" s="921"/>
      <c r="PRF110" s="921"/>
      <c r="PRG110" s="921"/>
      <c r="PRH110" s="921"/>
      <c r="PRI110" s="921"/>
      <c r="PRJ110" s="921"/>
      <c r="PRK110" s="921"/>
      <c r="PRL110" s="921"/>
      <c r="PRM110" s="921"/>
      <c r="PRN110" s="921"/>
      <c r="PRO110" s="921"/>
      <c r="PRP110" s="921"/>
      <c r="PRQ110" s="921"/>
      <c r="PRR110" s="921"/>
      <c r="PRS110" s="921"/>
      <c r="PRT110" s="921"/>
      <c r="PRU110" s="921"/>
      <c r="PRV110" s="921"/>
      <c r="PRW110" s="921"/>
      <c r="PRX110" s="921"/>
      <c r="PRY110" s="921"/>
      <c r="PRZ110" s="921"/>
      <c r="PSA110" s="921"/>
      <c r="PSB110" s="921"/>
      <c r="PSC110" s="921"/>
      <c r="PSD110" s="921"/>
      <c r="PSE110" s="921"/>
      <c r="PSF110" s="921"/>
      <c r="PSG110" s="921"/>
      <c r="PSH110" s="921"/>
      <c r="PSI110" s="921"/>
      <c r="PSJ110" s="921"/>
      <c r="PSK110" s="921"/>
      <c r="PSL110" s="921"/>
      <c r="PSM110" s="921"/>
      <c r="PSN110" s="921"/>
      <c r="PSO110" s="921"/>
      <c r="PSP110" s="921"/>
      <c r="PSQ110" s="921"/>
      <c r="PSR110" s="921"/>
      <c r="PSS110" s="921"/>
      <c r="PST110" s="921"/>
      <c r="PSU110" s="921"/>
      <c r="PSV110" s="921"/>
      <c r="PSW110" s="921"/>
      <c r="PSX110" s="921"/>
      <c r="PSY110" s="921"/>
      <c r="PSZ110" s="921"/>
      <c r="PTA110" s="921"/>
      <c r="PTB110" s="921"/>
      <c r="PTC110" s="921"/>
      <c r="PTD110" s="921"/>
      <c r="PTE110" s="921"/>
      <c r="PTF110" s="921"/>
      <c r="PTG110" s="921"/>
      <c r="PTH110" s="921"/>
      <c r="PTI110" s="921"/>
      <c r="PTJ110" s="921"/>
      <c r="PTK110" s="921"/>
      <c r="PTL110" s="921"/>
      <c r="PTM110" s="921"/>
      <c r="PTN110" s="921"/>
      <c r="PTO110" s="921"/>
      <c r="PTP110" s="921"/>
      <c r="PTQ110" s="921"/>
      <c r="PTR110" s="921"/>
      <c r="PTS110" s="921"/>
      <c r="PTT110" s="921"/>
      <c r="PTU110" s="921"/>
      <c r="PTV110" s="921"/>
      <c r="PTW110" s="921"/>
      <c r="PTX110" s="921"/>
      <c r="PTY110" s="921"/>
      <c r="PTZ110" s="921"/>
      <c r="PUA110" s="921"/>
      <c r="PUB110" s="921"/>
      <c r="PUC110" s="921"/>
      <c r="PUD110" s="921"/>
      <c r="PUE110" s="921"/>
      <c r="PUF110" s="921"/>
      <c r="PUG110" s="921"/>
      <c r="PUH110" s="921"/>
      <c r="PUI110" s="921"/>
      <c r="PUJ110" s="921"/>
      <c r="PUK110" s="921"/>
      <c r="PUL110" s="921"/>
      <c r="PUM110" s="921"/>
      <c r="PUN110" s="921"/>
      <c r="PUO110" s="921"/>
      <c r="PUP110" s="921"/>
      <c r="PUQ110" s="921"/>
      <c r="PUR110" s="921"/>
      <c r="PUS110" s="921"/>
      <c r="PUT110" s="921"/>
      <c r="PUU110" s="921"/>
      <c r="PUV110" s="921"/>
      <c r="PUW110" s="921"/>
      <c r="PUX110" s="921"/>
      <c r="PUY110" s="921"/>
      <c r="PUZ110" s="921"/>
      <c r="PVA110" s="921"/>
      <c r="PVB110" s="921"/>
      <c r="PVC110" s="921"/>
      <c r="PVD110" s="921"/>
      <c r="PVE110" s="921"/>
      <c r="PVF110" s="921"/>
      <c r="PVG110" s="921"/>
      <c r="PVH110" s="921"/>
      <c r="PVI110" s="921"/>
      <c r="PVJ110" s="921"/>
      <c r="PVK110" s="921"/>
      <c r="PVL110" s="921"/>
      <c r="PVM110" s="921"/>
      <c r="PVN110" s="921"/>
      <c r="PVO110" s="921"/>
      <c r="PVP110" s="921"/>
      <c r="PVQ110" s="921"/>
      <c r="PVR110" s="921"/>
      <c r="PVS110" s="921"/>
      <c r="PVT110" s="921"/>
      <c r="PVU110" s="921"/>
      <c r="PVV110" s="921"/>
      <c r="PVW110" s="921"/>
      <c r="PVX110" s="921"/>
      <c r="PVY110" s="921"/>
      <c r="PVZ110" s="921"/>
      <c r="PWA110" s="921"/>
      <c r="PWB110" s="921"/>
      <c r="PWC110" s="921"/>
      <c r="PWD110" s="921"/>
      <c r="PWE110" s="921"/>
      <c r="PWF110" s="921"/>
      <c r="PWG110" s="921"/>
      <c r="PWH110" s="921"/>
      <c r="PWI110" s="921"/>
      <c r="PWJ110" s="921"/>
      <c r="PWK110" s="921"/>
      <c r="PWL110" s="921"/>
      <c r="PWM110" s="921"/>
      <c r="PWN110" s="921"/>
      <c r="PWO110" s="921"/>
      <c r="PWP110" s="921"/>
      <c r="PWQ110" s="921"/>
      <c r="PWR110" s="921"/>
      <c r="PWS110" s="921"/>
      <c r="PWT110" s="921"/>
      <c r="PWU110" s="921"/>
      <c r="PWV110" s="921"/>
      <c r="PWW110" s="921"/>
      <c r="PWX110" s="921"/>
      <c r="PWY110" s="921"/>
      <c r="PWZ110" s="921"/>
      <c r="PXA110" s="921"/>
      <c r="PXB110" s="921"/>
      <c r="PXC110" s="921"/>
      <c r="PXD110" s="921"/>
      <c r="PXE110" s="921"/>
      <c r="PXF110" s="921"/>
      <c r="PXG110" s="921"/>
      <c r="PXH110" s="921"/>
      <c r="PXI110" s="921"/>
      <c r="PXJ110" s="921"/>
      <c r="PXK110" s="921"/>
      <c r="PXL110" s="921"/>
      <c r="PXM110" s="921"/>
      <c r="PXN110" s="921"/>
      <c r="PXO110" s="921"/>
      <c r="PXP110" s="921"/>
      <c r="PXQ110" s="921"/>
      <c r="PXR110" s="921"/>
      <c r="PXS110" s="921"/>
      <c r="PXT110" s="921"/>
      <c r="PXU110" s="921"/>
      <c r="PXV110" s="921"/>
      <c r="PXW110" s="921"/>
      <c r="PXX110" s="921"/>
      <c r="PXY110" s="921"/>
      <c r="PXZ110" s="921"/>
      <c r="PYA110" s="921"/>
      <c r="PYB110" s="921"/>
      <c r="PYC110" s="921"/>
      <c r="PYD110" s="921"/>
      <c r="PYE110" s="921"/>
      <c r="PYF110" s="921"/>
      <c r="PYG110" s="921"/>
      <c r="PYH110" s="921"/>
      <c r="PYI110" s="921"/>
      <c r="PYJ110" s="921"/>
      <c r="PYK110" s="921"/>
      <c r="PYL110" s="921"/>
      <c r="PYM110" s="921"/>
      <c r="PYN110" s="921"/>
      <c r="PYO110" s="921"/>
      <c r="PYP110" s="921"/>
      <c r="PYQ110" s="921"/>
      <c r="PYR110" s="921"/>
      <c r="PYS110" s="921"/>
      <c r="PYT110" s="921"/>
      <c r="PYU110" s="921"/>
      <c r="PYV110" s="921"/>
      <c r="PYW110" s="921"/>
      <c r="PYX110" s="921"/>
      <c r="PYY110" s="921"/>
      <c r="PYZ110" s="921"/>
      <c r="PZA110" s="921"/>
      <c r="PZB110" s="921"/>
      <c r="PZC110" s="921"/>
      <c r="PZD110" s="921"/>
      <c r="PZE110" s="921"/>
      <c r="PZF110" s="921"/>
      <c r="PZG110" s="921"/>
      <c r="PZH110" s="921"/>
      <c r="PZI110" s="921"/>
      <c r="PZJ110" s="921"/>
      <c r="PZK110" s="921"/>
      <c r="PZL110" s="921"/>
      <c r="PZM110" s="921"/>
      <c r="PZN110" s="921"/>
      <c r="PZO110" s="921"/>
      <c r="PZP110" s="921"/>
      <c r="PZQ110" s="921"/>
      <c r="PZR110" s="921"/>
      <c r="PZS110" s="921"/>
      <c r="PZT110" s="921"/>
      <c r="PZU110" s="921"/>
      <c r="PZV110" s="921"/>
      <c r="PZW110" s="921"/>
      <c r="PZX110" s="921"/>
      <c r="PZY110" s="921"/>
      <c r="PZZ110" s="921"/>
      <c r="QAA110" s="921"/>
      <c r="QAB110" s="921"/>
      <c r="QAC110" s="921"/>
      <c r="QAD110" s="921"/>
      <c r="QAE110" s="921"/>
      <c r="QAF110" s="921"/>
      <c r="QAG110" s="921"/>
      <c r="QAH110" s="921"/>
      <c r="QAI110" s="921"/>
      <c r="QAJ110" s="921"/>
      <c r="QAK110" s="921"/>
      <c r="QAL110" s="921"/>
      <c r="QAM110" s="921"/>
      <c r="QAN110" s="921"/>
      <c r="QAO110" s="921"/>
      <c r="QAP110" s="921"/>
      <c r="QAQ110" s="921"/>
      <c r="QAR110" s="921"/>
      <c r="QAS110" s="921"/>
      <c r="QAT110" s="921"/>
      <c r="QAU110" s="921"/>
      <c r="QAV110" s="921"/>
      <c r="QAW110" s="921"/>
      <c r="QAX110" s="921"/>
      <c r="QAY110" s="921"/>
      <c r="QAZ110" s="921"/>
      <c r="QBA110" s="921"/>
      <c r="QBB110" s="921"/>
      <c r="QBC110" s="921"/>
      <c r="QBD110" s="921"/>
      <c r="QBE110" s="921"/>
      <c r="QBF110" s="921"/>
      <c r="QBG110" s="921"/>
      <c r="QBH110" s="921"/>
      <c r="QBI110" s="921"/>
      <c r="QBJ110" s="921"/>
      <c r="QBK110" s="921"/>
      <c r="QBL110" s="921"/>
      <c r="QBM110" s="921"/>
      <c r="QBN110" s="921"/>
      <c r="QBO110" s="921"/>
      <c r="QBP110" s="921"/>
      <c r="QBQ110" s="921"/>
      <c r="QBR110" s="921"/>
      <c r="QBS110" s="921"/>
      <c r="QBT110" s="921"/>
      <c r="QBU110" s="921"/>
      <c r="QBV110" s="921"/>
      <c r="QBW110" s="921"/>
      <c r="QBX110" s="921"/>
      <c r="QBY110" s="921"/>
      <c r="QBZ110" s="921"/>
      <c r="QCA110" s="921"/>
      <c r="QCB110" s="921"/>
      <c r="QCC110" s="921"/>
      <c r="QCD110" s="921"/>
      <c r="QCE110" s="921"/>
      <c r="QCF110" s="921"/>
      <c r="QCG110" s="921"/>
      <c r="QCH110" s="921"/>
      <c r="QCI110" s="921"/>
      <c r="QCJ110" s="921"/>
      <c r="QCK110" s="921"/>
      <c r="QCL110" s="921"/>
      <c r="QCM110" s="921"/>
      <c r="QCN110" s="921"/>
      <c r="QCO110" s="921"/>
      <c r="QCP110" s="921"/>
      <c r="QCQ110" s="921"/>
      <c r="QCR110" s="921"/>
      <c r="QCS110" s="921"/>
      <c r="QCT110" s="921"/>
      <c r="QCU110" s="921"/>
      <c r="QCV110" s="921"/>
      <c r="QCW110" s="921"/>
      <c r="QCX110" s="921"/>
      <c r="QCY110" s="921"/>
      <c r="QCZ110" s="921"/>
      <c r="QDA110" s="921"/>
      <c r="QDB110" s="921"/>
      <c r="QDC110" s="921"/>
      <c r="QDD110" s="921"/>
      <c r="QDE110" s="921"/>
      <c r="QDF110" s="921"/>
      <c r="QDG110" s="921"/>
      <c r="QDH110" s="921"/>
      <c r="QDI110" s="921"/>
      <c r="QDJ110" s="921"/>
      <c r="QDK110" s="921"/>
      <c r="QDL110" s="921"/>
      <c r="QDM110" s="921"/>
      <c r="QDN110" s="921"/>
      <c r="QDO110" s="921"/>
      <c r="QDP110" s="921"/>
      <c r="QDQ110" s="921"/>
      <c r="QDR110" s="921"/>
      <c r="QDS110" s="921"/>
      <c r="QDT110" s="921"/>
      <c r="QDU110" s="921"/>
      <c r="QDV110" s="921"/>
      <c r="QDW110" s="921"/>
      <c r="QDX110" s="921"/>
      <c r="QDY110" s="921"/>
      <c r="QDZ110" s="921"/>
      <c r="QEA110" s="921"/>
      <c r="QEB110" s="921"/>
      <c r="QEC110" s="921"/>
      <c r="QED110" s="921"/>
      <c r="QEE110" s="921"/>
      <c r="QEF110" s="921"/>
      <c r="QEG110" s="921"/>
      <c r="QEH110" s="921"/>
      <c r="QEI110" s="921"/>
      <c r="QEJ110" s="921"/>
      <c r="QEK110" s="921"/>
      <c r="QEL110" s="921"/>
      <c r="QEM110" s="921"/>
      <c r="QEN110" s="921"/>
      <c r="QEO110" s="921"/>
      <c r="QEP110" s="921"/>
      <c r="QEQ110" s="921"/>
      <c r="QER110" s="921"/>
      <c r="QES110" s="921"/>
      <c r="QET110" s="921"/>
      <c r="QEU110" s="921"/>
      <c r="QEV110" s="921"/>
      <c r="QEW110" s="921"/>
      <c r="QEX110" s="921"/>
      <c r="QEY110" s="921"/>
      <c r="QEZ110" s="921"/>
      <c r="QFA110" s="921"/>
      <c r="QFB110" s="921"/>
      <c r="QFC110" s="921"/>
      <c r="QFD110" s="921"/>
      <c r="QFE110" s="921"/>
      <c r="QFF110" s="921"/>
      <c r="QFG110" s="921"/>
      <c r="QFH110" s="921"/>
      <c r="QFI110" s="921"/>
      <c r="QFJ110" s="921"/>
      <c r="QFK110" s="921"/>
      <c r="QFL110" s="921"/>
      <c r="QFM110" s="921"/>
      <c r="QFN110" s="921"/>
      <c r="QFO110" s="921"/>
      <c r="QFP110" s="921"/>
      <c r="QFQ110" s="921"/>
      <c r="QFR110" s="921"/>
      <c r="QFS110" s="921"/>
      <c r="QFT110" s="921"/>
      <c r="QFU110" s="921"/>
      <c r="QFV110" s="921"/>
      <c r="QFW110" s="921"/>
      <c r="QFX110" s="921"/>
      <c r="QFY110" s="921"/>
      <c r="QFZ110" s="921"/>
      <c r="QGA110" s="921"/>
      <c r="QGB110" s="921"/>
      <c r="QGC110" s="921"/>
      <c r="QGD110" s="921"/>
      <c r="QGE110" s="921"/>
      <c r="QGF110" s="921"/>
      <c r="QGG110" s="921"/>
      <c r="QGH110" s="921"/>
      <c r="QGI110" s="921"/>
      <c r="QGJ110" s="921"/>
      <c r="QGK110" s="921"/>
      <c r="QGL110" s="921"/>
      <c r="QGM110" s="921"/>
      <c r="QGN110" s="921"/>
      <c r="QGO110" s="921"/>
      <c r="QGP110" s="921"/>
      <c r="QGQ110" s="921"/>
      <c r="QGR110" s="921"/>
      <c r="QGS110" s="921"/>
      <c r="QGT110" s="921"/>
      <c r="QGU110" s="921"/>
      <c r="QGV110" s="921"/>
      <c r="QGW110" s="921"/>
      <c r="QGX110" s="921"/>
      <c r="QGY110" s="921"/>
      <c r="QGZ110" s="921"/>
      <c r="QHA110" s="921"/>
      <c r="QHB110" s="921"/>
      <c r="QHC110" s="921"/>
      <c r="QHD110" s="921"/>
      <c r="QHE110" s="921"/>
      <c r="QHF110" s="921"/>
      <c r="QHG110" s="921"/>
      <c r="QHH110" s="921"/>
      <c r="QHI110" s="921"/>
      <c r="QHJ110" s="921"/>
      <c r="QHK110" s="921"/>
      <c r="QHL110" s="921"/>
      <c r="QHM110" s="921"/>
      <c r="QHN110" s="921"/>
      <c r="QHO110" s="921"/>
      <c r="QHP110" s="921"/>
      <c r="QHQ110" s="921"/>
      <c r="QHR110" s="921"/>
      <c r="QHS110" s="921"/>
      <c r="QHT110" s="921"/>
      <c r="QHU110" s="921"/>
      <c r="QHV110" s="921"/>
      <c r="QHW110" s="921"/>
      <c r="QHX110" s="921"/>
      <c r="QHY110" s="921"/>
      <c r="QHZ110" s="921"/>
      <c r="QIA110" s="921"/>
      <c r="QIB110" s="921"/>
      <c r="QIC110" s="921"/>
      <c r="QID110" s="921"/>
      <c r="QIE110" s="921"/>
      <c r="QIF110" s="921"/>
      <c r="QIG110" s="921"/>
      <c r="QIH110" s="921"/>
      <c r="QII110" s="921"/>
      <c r="QIJ110" s="921"/>
      <c r="QIK110" s="921"/>
      <c r="QIL110" s="921"/>
      <c r="QIM110" s="921"/>
      <c r="QIN110" s="921"/>
      <c r="QIO110" s="921"/>
      <c r="QIP110" s="921"/>
      <c r="QIQ110" s="921"/>
      <c r="QIR110" s="921"/>
      <c r="QIS110" s="921"/>
      <c r="QIT110" s="921"/>
      <c r="QIU110" s="921"/>
      <c r="QIV110" s="921"/>
      <c r="QIW110" s="921"/>
      <c r="QIX110" s="921"/>
      <c r="QIY110" s="921"/>
      <c r="QIZ110" s="921"/>
      <c r="QJA110" s="921"/>
      <c r="QJB110" s="921"/>
      <c r="QJC110" s="921"/>
      <c r="QJD110" s="921"/>
      <c r="QJE110" s="921"/>
      <c r="QJF110" s="921"/>
      <c r="QJG110" s="921"/>
      <c r="QJH110" s="921"/>
      <c r="QJI110" s="921"/>
      <c r="QJJ110" s="921"/>
      <c r="QJK110" s="921"/>
      <c r="QJL110" s="921"/>
      <c r="QJM110" s="921"/>
      <c r="QJN110" s="921"/>
      <c r="QJO110" s="921"/>
      <c r="QJP110" s="921"/>
      <c r="QJQ110" s="921"/>
      <c r="QJR110" s="921"/>
      <c r="QJS110" s="921"/>
      <c r="QJT110" s="921"/>
      <c r="QJU110" s="921"/>
      <c r="QJV110" s="921"/>
      <c r="QJW110" s="921"/>
      <c r="QJX110" s="921"/>
      <c r="QJY110" s="921"/>
      <c r="QJZ110" s="921"/>
      <c r="QKA110" s="921"/>
      <c r="QKB110" s="921"/>
      <c r="QKC110" s="921"/>
      <c r="QKD110" s="921"/>
      <c r="QKE110" s="921"/>
      <c r="QKF110" s="921"/>
      <c r="QKG110" s="921"/>
      <c r="QKH110" s="921"/>
      <c r="QKI110" s="921"/>
      <c r="QKJ110" s="921"/>
      <c r="QKK110" s="921"/>
      <c r="QKL110" s="921"/>
      <c r="QKM110" s="921"/>
      <c r="QKN110" s="921"/>
      <c r="QKO110" s="921"/>
      <c r="QKP110" s="921"/>
      <c r="QKQ110" s="921"/>
      <c r="QKR110" s="921"/>
      <c r="QKS110" s="921"/>
      <c r="QKT110" s="921"/>
      <c r="QKU110" s="921"/>
      <c r="QKV110" s="921"/>
      <c r="QKW110" s="921"/>
      <c r="QKX110" s="921"/>
      <c r="QKY110" s="921"/>
      <c r="QKZ110" s="921"/>
      <c r="QLA110" s="921"/>
      <c r="QLB110" s="921"/>
      <c r="QLC110" s="921"/>
      <c r="QLD110" s="921"/>
      <c r="QLE110" s="921"/>
      <c r="QLF110" s="921"/>
      <c r="QLG110" s="921"/>
      <c r="QLH110" s="921"/>
      <c r="QLI110" s="921"/>
      <c r="QLJ110" s="921"/>
      <c r="QLK110" s="921"/>
      <c r="QLL110" s="921"/>
      <c r="QLM110" s="921"/>
      <c r="QLN110" s="921"/>
      <c r="QLO110" s="921"/>
      <c r="QLP110" s="921"/>
      <c r="QLQ110" s="921"/>
      <c r="QLR110" s="921"/>
      <c r="QLS110" s="921"/>
      <c r="QLT110" s="921"/>
      <c r="QLU110" s="921"/>
      <c r="QLV110" s="921"/>
      <c r="QLW110" s="921"/>
      <c r="QLX110" s="921"/>
      <c r="QLY110" s="921"/>
      <c r="QLZ110" s="921"/>
      <c r="QMA110" s="921"/>
      <c r="QMB110" s="921"/>
      <c r="QMC110" s="921"/>
      <c r="QMD110" s="921"/>
      <c r="QME110" s="921"/>
      <c r="QMF110" s="921"/>
      <c r="QMG110" s="921"/>
      <c r="QMH110" s="921"/>
      <c r="QMI110" s="921"/>
      <c r="QMJ110" s="921"/>
      <c r="QMK110" s="921"/>
      <c r="QML110" s="921"/>
      <c r="QMM110" s="921"/>
      <c r="QMN110" s="921"/>
      <c r="QMO110" s="921"/>
      <c r="QMP110" s="921"/>
      <c r="QMQ110" s="921"/>
      <c r="QMR110" s="921"/>
      <c r="QMS110" s="921"/>
      <c r="QMT110" s="921"/>
      <c r="QMU110" s="921"/>
      <c r="QMV110" s="921"/>
      <c r="QMW110" s="921"/>
      <c r="QMX110" s="921"/>
      <c r="QMY110" s="921"/>
      <c r="QMZ110" s="921"/>
      <c r="QNA110" s="921"/>
      <c r="QNB110" s="921"/>
      <c r="QNC110" s="921"/>
      <c r="QND110" s="921"/>
      <c r="QNE110" s="921"/>
      <c r="QNF110" s="921"/>
      <c r="QNG110" s="921"/>
      <c r="QNH110" s="921"/>
      <c r="QNI110" s="921"/>
      <c r="QNJ110" s="921"/>
      <c r="QNK110" s="921"/>
      <c r="QNL110" s="921"/>
      <c r="QNM110" s="921"/>
      <c r="QNN110" s="921"/>
      <c r="QNO110" s="921"/>
      <c r="QNP110" s="921"/>
      <c r="QNQ110" s="921"/>
      <c r="QNR110" s="921"/>
      <c r="QNS110" s="921"/>
      <c r="QNT110" s="921"/>
      <c r="QNU110" s="921"/>
      <c r="QNV110" s="921"/>
      <c r="QNW110" s="921"/>
      <c r="QNX110" s="921"/>
      <c r="QNY110" s="921"/>
      <c r="QNZ110" s="921"/>
      <c r="QOA110" s="921"/>
      <c r="QOB110" s="921"/>
      <c r="QOC110" s="921"/>
      <c r="QOD110" s="921"/>
      <c r="QOE110" s="921"/>
      <c r="QOF110" s="921"/>
      <c r="QOG110" s="921"/>
      <c r="QOH110" s="921"/>
      <c r="QOI110" s="921"/>
      <c r="QOJ110" s="921"/>
      <c r="QOK110" s="921"/>
      <c r="QOL110" s="921"/>
      <c r="QOM110" s="921"/>
      <c r="QON110" s="921"/>
      <c r="QOO110" s="921"/>
      <c r="QOP110" s="921"/>
      <c r="QOQ110" s="921"/>
      <c r="QOR110" s="921"/>
      <c r="QOS110" s="921"/>
      <c r="QOT110" s="921"/>
      <c r="QOU110" s="921"/>
      <c r="QOV110" s="921"/>
      <c r="QOW110" s="921"/>
      <c r="QOX110" s="921"/>
      <c r="QOY110" s="921"/>
      <c r="QOZ110" s="921"/>
      <c r="QPA110" s="921"/>
      <c r="QPB110" s="921"/>
      <c r="QPC110" s="921"/>
      <c r="QPD110" s="921"/>
      <c r="QPE110" s="921"/>
      <c r="QPF110" s="921"/>
      <c r="QPG110" s="921"/>
      <c r="QPH110" s="921"/>
      <c r="QPI110" s="921"/>
      <c r="QPJ110" s="921"/>
      <c r="QPK110" s="921"/>
      <c r="QPL110" s="921"/>
      <c r="QPM110" s="921"/>
      <c r="QPN110" s="921"/>
      <c r="QPO110" s="921"/>
      <c r="QPP110" s="921"/>
      <c r="QPQ110" s="921"/>
      <c r="QPR110" s="921"/>
      <c r="QPS110" s="921"/>
      <c r="QPT110" s="921"/>
      <c r="QPU110" s="921"/>
      <c r="QPV110" s="921"/>
      <c r="QPW110" s="921"/>
      <c r="QPX110" s="921"/>
      <c r="QPY110" s="921"/>
      <c r="QPZ110" s="921"/>
      <c r="QQA110" s="921"/>
      <c r="QQB110" s="921"/>
      <c r="QQC110" s="921"/>
      <c r="QQD110" s="921"/>
      <c r="QQE110" s="921"/>
      <c r="QQF110" s="921"/>
      <c r="QQG110" s="921"/>
      <c r="QQH110" s="921"/>
      <c r="QQI110" s="921"/>
      <c r="QQJ110" s="921"/>
      <c r="QQK110" s="921"/>
      <c r="QQL110" s="921"/>
      <c r="QQM110" s="921"/>
      <c r="QQN110" s="921"/>
      <c r="QQO110" s="921"/>
      <c r="QQP110" s="921"/>
      <c r="QQQ110" s="921"/>
      <c r="QQR110" s="921"/>
      <c r="QQS110" s="921"/>
      <c r="QQT110" s="921"/>
      <c r="QQU110" s="921"/>
      <c r="QQV110" s="921"/>
      <c r="QQW110" s="921"/>
      <c r="QQX110" s="921"/>
      <c r="QQY110" s="921"/>
      <c r="QQZ110" s="921"/>
      <c r="QRA110" s="921"/>
      <c r="QRB110" s="921"/>
      <c r="QRC110" s="921"/>
      <c r="QRD110" s="921"/>
      <c r="QRE110" s="921"/>
      <c r="QRF110" s="921"/>
      <c r="QRG110" s="921"/>
      <c r="QRH110" s="921"/>
      <c r="QRI110" s="921"/>
      <c r="QRJ110" s="921"/>
      <c r="QRK110" s="921"/>
      <c r="QRL110" s="921"/>
      <c r="QRM110" s="921"/>
      <c r="QRN110" s="921"/>
      <c r="QRO110" s="921"/>
      <c r="QRP110" s="921"/>
      <c r="QRQ110" s="921"/>
      <c r="QRR110" s="921"/>
      <c r="QRS110" s="921"/>
      <c r="QRT110" s="921"/>
      <c r="QRU110" s="921"/>
      <c r="QRV110" s="921"/>
      <c r="QRW110" s="921"/>
      <c r="QRX110" s="921"/>
      <c r="QRY110" s="921"/>
      <c r="QRZ110" s="921"/>
      <c r="QSA110" s="921"/>
      <c r="QSB110" s="921"/>
      <c r="QSC110" s="921"/>
      <c r="QSD110" s="921"/>
      <c r="QSE110" s="921"/>
      <c r="QSF110" s="921"/>
      <c r="QSG110" s="921"/>
      <c r="QSH110" s="921"/>
      <c r="QSI110" s="921"/>
      <c r="QSJ110" s="921"/>
      <c r="QSK110" s="921"/>
      <c r="QSL110" s="921"/>
      <c r="QSM110" s="921"/>
      <c r="QSN110" s="921"/>
      <c r="QSO110" s="921"/>
      <c r="QSP110" s="921"/>
      <c r="QSQ110" s="921"/>
      <c r="QSR110" s="921"/>
      <c r="QSS110" s="921"/>
      <c r="QST110" s="921"/>
      <c r="QSU110" s="921"/>
      <c r="QSV110" s="921"/>
      <c r="QSW110" s="921"/>
      <c r="QSX110" s="921"/>
      <c r="QSY110" s="921"/>
      <c r="QSZ110" s="921"/>
      <c r="QTA110" s="921"/>
      <c r="QTB110" s="921"/>
      <c r="QTC110" s="921"/>
      <c r="QTD110" s="921"/>
      <c r="QTE110" s="921"/>
      <c r="QTF110" s="921"/>
      <c r="QTG110" s="921"/>
      <c r="QTH110" s="921"/>
      <c r="QTI110" s="921"/>
      <c r="QTJ110" s="921"/>
      <c r="QTK110" s="921"/>
      <c r="QTL110" s="921"/>
      <c r="QTM110" s="921"/>
      <c r="QTN110" s="921"/>
      <c r="QTO110" s="921"/>
      <c r="QTP110" s="921"/>
      <c r="QTQ110" s="921"/>
      <c r="QTR110" s="921"/>
      <c r="QTS110" s="921"/>
      <c r="QTT110" s="921"/>
      <c r="QTU110" s="921"/>
      <c r="QTV110" s="921"/>
      <c r="QTW110" s="921"/>
      <c r="QTX110" s="921"/>
      <c r="QTY110" s="921"/>
      <c r="QTZ110" s="921"/>
      <c r="QUA110" s="921"/>
      <c r="QUB110" s="921"/>
      <c r="QUC110" s="921"/>
      <c r="QUD110" s="921"/>
      <c r="QUE110" s="921"/>
      <c r="QUF110" s="921"/>
      <c r="QUG110" s="921"/>
      <c r="QUH110" s="921"/>
      <c r="QUI110" s="921"/>
      <c r="QUJ110" s="921"/>
      <c r="QUK110" s="921"/>
      <c r="QUL110" s="921"/>
      <c r="QUM110" s="921"/>
      <c r="QUN110" s="921"/>
      <c r="QUO110" s="921"/>
      <c r="QUP110" s="921"/>
      <c r="QUQ110" s="921"/>
      <c r="QUR110" s="921"/>
      <c r="QUS110" s="921"/>
      <c r="QUT110" s="921"/>
      <c r="QUU110" s="921"/>
      <c r="QUV110" s="921"/>
      <c r="QUW110" s="921"/>
      <c r="QUX110" s="921"/>
      <c r="QUY110" s="921"/>
      <c r="QUZ110" s="921"/>
      <c r="QVA110" s="921"/>
      <c r="QVB110" s="921"/>
      <c r="QVC110" s="921"/>
      <c r="QVD110" s="921"/>
      <c r="QVE110" s="921"/>
      <c r="QVF110" s="921"/>
      <c r="QVG110" s="921"/>
      <c r="QVH110" s="921"/>
      <c r="QVI110" s="921"/>
      <c r="QVJ110" s="921"/>
      <c r="QVK110" s="921"/>
      <c r="QVL110" s="921"/>
      <c r="QVM110" s="921"/>
      <c r="QVN110" s="921"/>
      <c r="QVO110" s="921"/>
      <c r="QVP110" s="921"/>
      <c r="QVQ110" s="921"/>
      <c r="QVR110" s="921"/>
      <c r="QVS110" s="921"/>
      <c r="QVT110" s="921"/>
      <c r="QVU110" s="921"/>
      <c r="QVV110" s="921"/>
      <c r="QVW110" s="921"/>
      <c r="QVX110" s="921"/>
      <c r="QVY110" s="921"/>
      <c r="QVZ110" s="921"/>
      <c r="QWA110" s="921"/>
      <c r="QWB110" s="921"/>
      <c r="QWC110" s="921"/>
      <c r="QWD110" s="921"/>
      <c r="QWE110" s="921"/>
      <c r="QWF110" s="921"/>
      <c r="QWG110" s="921"/>
      <c r="QWH110" s="921"/>
      <c r="QWI110" s="921"/>
      <c r="QWJ110" s="921"/>
      <c r="QWK110" s="921"/>
      <c r="QWL110" s="921"/>
      <c r="QWM110" s="921"/>
      <c r="QWN110" s="921"/>
      <c r="QWO110" s="921"/>
      <c r="QWP110" s="921"/>
      <c r="QWQ110" s="921"/>
      <c r="QWR110" s="921"/>
      <c r="QWS110" s="921"/>
      <c r="QWT110" s="921"/>
      <c r="QWU110" s="921"/>
      <c r="QWV110" s="921"/>
      <c r="QWW110" s="921"/>
      <c r="QWX110" s="921"/>
      <c r="QWY110" s="921"/>
      <c r="QWZ110" s="921"/>
      <c r="QXA110" s="921"/>
      <c r="QXB110" s="921"/>
      <c r="QXC110" s="921"/>
      <c r="QXD110" s="921"/>
      <c r="QXE110" s="921"/>
      <c r="QXF110" s="921"/>
      <c r="QXG110" s="921"/>
      <c r="QXH110" s="921"/>
      <c r="QXI110" s="921"/>
      <c r="QXJ110" s="921"/>
      <c r="QXK110" s="921"/>
      <c r="QXL110" s="921"/>
      <c r="QXM110" s="921"/>
      <c r="QXN110" s="921"/>
      <c r="QXO110" s="921"/>
      <c r="QXP110" s="921"/>
      <c r="QXQ110" s="921"/>
      <c r="QXR110" s="921"/>
      <c r="QXS110" s="921"/>
      <c r="QXT110" s="921"/>
      <c r="QXU110" s="921"/>
      <c r="QXV110" s="921"/>
      <c r="QXW110" s="921"/>
      <c r="QXX110" s="921"/>
      <c r="QXY110" s="921"/>
      <c r="QXZ110" s="921"/>
      <c r="QYA110" s="921"/>
      <c r="QYB110" s="921"/>
      <c r="QYC110" s="921"/>
      <c r="QYD110" s="921"/>
      <c r="QYE110" s="921"/>
      <c r="QYF110" s="921"/>
      <c r="QYG110" s="921"/>
      <c r="QYH110" s="921"/>
      <c r="QYI110" s="921"/>
      <c r="QYJ110" s="921"/>
      <c r="QYK110" s="921"/>
      <c r="QYL110" s="921"/>
      <c r="QYM110" s="921"/>
      <c r="QYN110" s="921"/>
      <c r="QYO110" s="921"/>
      <c r="QYP110" s="921"/>
      <c r="QYQ110" s="921"/>
      <c r="QYR110" s="921"/>
      <c r="QYS110" s="921"/>
      <c r="QYT110" s="921"/>
      <c r="QYU110" s="921"/>
      <c r="QYV110" s="921"/>
      <c r="QYW110" s="921"/>
      <c r="QYX110" s="921"/>
      <c r="QYY110" s="921"/>
      <c r="QYZ110" s="921"/>
      <c r="QZA110" s="921"/>
      <c r="QZB110" s="921"/>
      <c r="QZC110" s="921"/>
      <c r="QZD110" s="921"/>
      <c r="QZE110" s="921"/>
      <c r="QZF110" s="921"/>
      <c r="QZG110" s="921"/>
      <c r="QZH110" s="921"/>
      <c r="QZI110" s="921"/>
      <c r="QZJ110" s="921"/>
      <c r="QZK110" s="921"/>
      <c r="QZL110" s="921"/>
      <c r="QZM110" s="921"/>
      <c r="QZN110" s="921"/>
      <c r="QZO110" s="921"/>
      <c r="QZP110" s="921"/>
      <c r="QZQ110" s="921"/>
      <c r="QZR110" s="921"/>
      <c r="QZS110" s="921"/>
      <c r="QZT110" s="921"/>
      <c r="QZU110" s="921"/>
      <c r="QZV110" s="921"/>
      <c r="QZW110" s="921"/>
      <c r="QZX110" s="921"/>
      <c r="QZY110" s="921"/>
      <c r="QZZ110" s="921"/>
      <c r="RAA110" s="921"/>
      <c r="RAB110" s="921"/>
      <c r="RAC110" s="921"/>
      <c r="RAD110" s="921"/>
      <c r="RAE110" s="921"/>
      <c r="RAF110" s="921"/>
      <c r="RAG110" s="921"/>
      <c r="RAH110" s="921"/>
      <c r="RAI110" s="921"/>
      <c r="RAJ110" s="921"/>
      <c r="RAK110" s="921"/>
      <c r="RAL110" s="921"/>
      <c r="RAM110" s="921"/>
      <c r="RAN110" s="921"/>
      <c r="RAO110" s="921"/>
      <c r="RAP110" s="921"/>
      <c r="RAQ110" s="921"/>
      <c r="RAR110" s="921"/>
      <c r="RAS110" s="921"/>
      <c r="RAT110" s="921"/>
      <c r="RAU110" s="921"/>
      <c r="RAV110" s="921"/>
      <c r="RAW110" s="921"/>
      <c r="RAX110" s="921"/>
      <c r="RAY110" s="921"/>
      <c r="RAZ110" s="921"/>
      <c r="RBA110" s="921"/>
      <c r="RBB110" s="921"/>
      <c r="RBC110" s="921"/>
      <c r="RBD110" s="921"/>
      <c r="RBE110" s="921"/>
      <c r="RBF110" s="921"/>
      <c r="RBG110" s="921"/>
      <c r="RBH110" s="921"/>
      <c r="RBI110" s="921"/>
      <c r="RBJ110" s="921"/>
      <c r="RBK110" s="921"/>
      <c r="RBL110" s="921"/>
      <c r="RBM110" s="921"/>
      <c r="RBN110" s="921"/>
      <c r="RBO110" s="921"/>
      <c r="RBP110" s="921"/>
      <c r="RBQ110" s="921"/>
      <c r="RBR110" s="921"/>
      <c r="RBS110" s="921"/>
      <c r="RBT110" s="921"/>
      <c r="RBU110" s="921"/>
      <c r="RBV110" s="921"/>
      <c r="RBW110" s="921"/>
      <c r="RBX110" s="921"/>
      <c r="RBY110" s="921"/>
      <c r="RBZ110" s="921"/>
      <c r="RCA110" s="921"/>
      <c r="RCB110" s="921"/>
      <c r="RCC110" s="921"/>
      <c r="RCD110" s="921"/>
      <c r="RCE110" s="921"/>
      <c r="RCF110" s="921"/>
      <c r="RCG110" s="921"/>
      <c r="RCH110" s="921"/>
      <c r="RCI110" s="921"/>
      <c r="RCJ110" s="921"/>
      <c r="RCK110" s="921"/>
      <c r="RCL110" s="921"/>
      <c r="RCM110" s="921"/>
      <c r="RCN110" s="921"/>
      <c r="RCO110" s="921"/>
      <c r="RCP110" s="921"/>
      <c r="RCQ110" s="921"/>
      <c r="RCR110" s="921"/>
      <c r="RCS110" s="921"/>
      <c r="RCT110" s="921"/>
      <c r="RCU110" s="921"/>
      <c r="RCV110" s="921"/>
      <c r="RCW110" s="921"/>
      <c r="RCX110" s="921"/>
      <c r="RCY110" s="921"/>
      <c r="RCZ110" s="921"/>
      <c r="RDA110" s="921"/>
      <c r="RDB110" s="921"/>
      <c r="RDC110" s="921"/>
      <c r="RDD110" s="921"/>
      <c r="RDE110" s="921"/>
      <c r="RDF110" s="921"/>
      <c r="RDG110" s="921"/>
      <c r="RDH110" s="921"/>
      <c r="RDI110" s="921"/>
      <c r="RDJ110" s="921"/>
      <c r="RDK110" s="921"/>
      <c r="RDL110" s="921"/>
      <c r="RDM110" s="921"/>
      <c r="RDN110" s="921"/>
      <c r="RDO110" s="921"/>
      <c r="RDP110" s="921"/>
      <c r="RDQ110" s="921"/>
      <c r="RDR110" s="921"/>
      <c r="RDS110" s="921"/>
      <c r="RDT110" s="921"/>
      <c r="RDU110" s="921"/>
      <c r="RDV110" s="921"/>
      <c r="RDW110" s="921"/>
      <c r="RDX110" s="921"/>
      <c r="RDY110" s="921"/>
      <c r="RDZ110" s="921"/>
      <c r="REA110" s="921"/>
      <c r="REB110" s="921"/>
      <c r="REC110" s="921"/>
      <c r="RED110" s="921"/>
      <c r="REE110" s="921"/>
      <c r="REF110" s="921"/>
      <c r="REG110" s="921"/>
      <c r="REH110" s="921"/>
      <c r="REI110" s="921"/>
      <c r="REJ110" s="921"/>
      <c r="REK110" s="921"/>
      <c r="REL110" s="921"/>
      <c r="REM110" s="921"/>
      <c r="REN110" s="921"/>
      <c r="REO110" s="921"/>
      <c r="REP110" s="921"/>
      <c r="REQ110" s="921"/>
      <c r="RER110" s="921"/>
      <c r="RES110" s="921"/>
      <c r="RET110" s="921"/>
      <c r="REU110" s="921"/>
      <c r="REV110" s="921"/>
      <c r="REW110" s="921"/>
      <c r="REX110" s="921"/>
      <c r="REY110" s="921"/>
      <c r="REZ110" s="921"/>
      <c r="RFA110" s="921"/>
      <c r="RFB110" s="921"/>
      <c r="RFC110" s="921"/>
      <c r="RFD110" s="921"/>
      <c r="RFE110" s="921"/>
      <c r="RFF110" s="921"/>
      <c r="RFG110" s="921"/>
      <c r="RFH110" s="921"/>
      <c r="RFI110" s="921"/>
      <c r="RFJ110" s="921"/>
      <c r="RFK110" s="921"/>
      <c r="RFL110" s="921"/>
      <c r="RFM110" s="921"/>
      <c r="RFN110" s="921"/>
      <c r="RFO110" s="921"/>
      <c r="RFP110" s="921"/>
      <c r="RFQ110" s="921"/>
      <c r="RFR110" s="921"/>
      <c r="RFS110" s="921"/>
      <c r="RFT110" s="921"/>
      <c r="RFU110" s="921"/>
      <c r="RFV110" s="921"/>
      <c r="RFW110" s="921"/>
      <c r="RFX110" s="921"/>
      <c r="RFY110" s="921"/>
      <c r="RFZ110" s="921"/>
      <c r="RGA110" s="921"/>
      <c r="RGB110" s="921"/>
      <c r="RGC110" s="921"/>
      <c r="RGD110" s="921"/>
      <c r="RGE110" s="921"/>
      <c r="RGF110" s="921"/>
      <c r="RGG110" s="921"/>
      <c r="RGH110" s="921"/>
      <c r="RGI110" s="921"/>
      <c r="RGJ110" s="921"/>
      <c r="RGK110" s="921"/>
      <c r="RGL110" s="921"/>
      <c r="RGM110" s="921"/>
      <c r="RGN110" s="921"/>
      <c r="RGO110" s="921"/>
      <c r="RGP110" s="921"/>
      <c r="RGQ110" s="921"/>
      <c r="RGR110" s="921"/>
      <c r="RGS110" s="921"/>
      <c r="RGT110" s="921"/>
      <c r="RGU110" s="921"/>
      <c r="RGV110" s="921"/>
      <c r="RGW110" s="921"/>
      <c r="RGX110" s="921"/>
      <c r="RGY110" s="921"/>
      <c r="RGZ110" s="921"/>
      <c r="RHA110" s="921"/>
      <c r="RHB110" s="921"/>
      <c r="RHC110" s="921"/>
      <c r="RHD110" s="921"/>
      <c r="RHE110" s="921"/>
      <c r="RHF110" s="921"/>
      <c r="RHG110" s="921"/>
      <c r="RHH110" s="921"/>
      <c r="RHI110" s="921"/>
      <c r="RHJ110" s="921"/>
      <c r="RHK110" s="921"/>
      <c r="RHL110" s="921"/>
      <c r="RHM110" s="921"/>
      <c r="RHN110" s="921"/>
      <c r="RHO110" s="921"/>
      <c r="RHP110" s="921"/>
      <c r="RHQ110" s="921"/>
      <c r="RHR110" s="921"/>
      <c r="RHS110" s="921"/>
      <c r="RHT110" s="921"/>
      <c r="RHU110" s="921"/>
      <c r="RHV110" s="921"/>
      <c r="RHW110" s="921"/>
      <c r="RHX110" s="921"/>
      <c r="RHY110" s="921"/>
      <c r="RHZ110" s="921"/>
      <c r="RIA110" s="921"/>
      <c r="RIB110" s="921"/>
      <c r="RIC110" s="921"/>
      <c r="RID110" s="921"/>
      <c r="RIE110" s="921"/>
      <c r="RIF110" s="921"/>
      <c r="RIG110" s="921"/>
      <c r="RIH110" s="921"/>
      <c r="RII110" s="921"/>
      <c r="RIJ110" s="921"/>
      <c r="RIK110" s="921"/>
      <c r="RIL110" s="921"/>
      <c r="RIM110" s="921"/>
      <c r="RIN110" s="921"/>
      <c r="RIO110" s="921"/>
      <c r="RIP110" s="921"/>
      <c r="RIQ110" s="921"/>
      <c r="RIR110" s="921"/>
      <c r="RIS110" s="921"/>
      <c r="RIT110" s="921"/>
      <c r="RIU110" s="921"/>
      <c r="RIV110" s="921"/>
      <c r="RIW110" s="921"/>
      <c r="RIX110" s="921"/>
      <c r="RIY110" s="921"/>
      <c r="RIZ110" s="921"/>
      <c r="RJA110" s="921"/>
      <c r="RJB110" s="921"/>
      <c r="RJC110" s="921"/>
      <c r="RJD110" s="921"/>
      <c r="RJE110" s="921"/>
      <c r="RJF110" s="921"/>
      <c r="RJG110" s="921"/>
      <c r="RJH110" s="921"/>
      <c r="RJI110" s="921"/>
      <c r="RJJ110" s="921"/>
      <c r="RJK110" s="921"/>
      <c r="RJL110" s="921"/>
      <c r="RJM110" s="921"/>
      <c r="RJN110" s="921"/>
      <c r="RJO110" s="921"/>
      <c r="RJP110" s="921"/>
      <c r="RJQ110" s="921"/>
      <c r="RJR110" s="921"/>
      <c r="RJS110" s="921"/>
      <c r="RJT110" s="921"/>
      <c r="RJU110" s="921"/>
      <c r="RJV110" s="921"/>
      <c r="RJW110" s="921"/>
      <c r="RJX110" s="921"/>
      <c r="RJY110" s="921"/>
      <c r="RJZ110" s="921"/>
      <c r="RKA110" s="921"/>
      <c r="RKB110" s="921"/>
      <c r="RKC110" s="921"/>
      <c r="RKD110" s="921"/>
      <c r="RKE110" s="921"/>
      <c r="RKF110" s="921"/>
      <c r="RKG110" s="921"/>
      <c r="RKH110" s="921"/>
      <c r="RKI110" s="921"/>
      <c r="RKJ110" s="921"/>
      <c r="RKK110" s="921"/>
      <c r="RKL110" s="921"/>
      <c r="RKM110" s="921"/>
      <c r="RKN110" s="921"/>
      <c r="RKO110" s="921"/>
      <c r="RKP110" s="921"/>
      <c r="RKQ110" s="921"/>
      <c r="RKR110" s="921"/>
      <c r="RKS110" s="921"/>
      <c r="RKT110" s="921"/>
      <c r="RKU110" s="921"/>
      <c r="RKV110" s="921"/>
      <c r="RKW110" s="921"/>
      <c r="RKX110" s="921"/>
      <c r="RKY110" s="921"/>
      <c r="RKZ110" s="921"/>
      <c r="RLA110" s="921"/>
      <c r="RLB110" s="921"/>
      <c r="RLC110" s="921"/>
      <c r="RLD110" s="921"/>
      <c r="RLE110" s="921"/>
      <c r="RLF110" s="921"/>
      <c r="RLG110" s="921"/>
      <c r="RLH110" s="921"/>
      <c r="RLI110" s="921"/>
      <c r="RLJ110" s="921"/>
      <c r="RLK110" s="921"/>
      <c r="RLL110" s="921"/>
      <c r="RLM110" s="921"/>
      <c r="RLN110" s="921"/>
      <c r="RLO110" s="921"/>
      <c r="RLP110" s="921"/>
      <c r="RLQ110" s="921"/>
      <c r="RLR110" s="921"/>
      <c r="RLS110" s="921"/>
      <c r="RLT110" s="921"/>
      <c r="RLU110" s="921"/>
      <c r="RLV110" s="921"/>
      <c r="RLW110" s="921"/>
      <c r="RLX110" s="921"/>
      <c r="RLY110" s="921"/>
      <c r="RLZ110" s="921"/>
      <c r="RMA110" s="921"/>
      <c r="RMB110" s="921"/>
      <c r="RMC110" s="921"/>
      <c r="RMD110" s="921"/>
      <c r="RME110" s="921"/>
      <c r="RMF110" s="921"/>
      <c r="RMG110" s="921"/>
      <c r="RMH110" s="921"/>
      <c r="RMI110" s="921"/>
      <c r="RMJ110" s="921"/>
      <c r="RMK110" s="921"/>
      <c r="RML110" s="921"/>
      <c r="RMM110" s="921"/>
      <c r="RMN110" s="921"/>
      <c r="RMO110" s="921"/>
      <c r="RMP110" s="921"/>
      <c r="RMQ110" s="921"/>
      <c r="RMR110" s="921"/>
      <c r="RMS110" s="921"/>
      <c r="RMT110" s="921"/>
      <c r="RMU110" s="921"/>
      <c r="RMV110" s="921"/>
      <c r="RMW110" s="921"/>
      <c r="RMX110" s="921"/>
      <c r="RMY110" s="921"/>
      <c r="RMZ110" s="921"/>
      <c r="RNA110" s="921"/>
      <c r="RNB110" s="921"/>
      <c r="RNC110" s="921"/>
      <c r="RND110" s="921"/>
      <c r="RNE110" s="921"/>
      <c r="RNF110" s="921"/>
      <c r="RNG110" s="921"/>
      <c r="RNH110" s="921"/>
      <c r="RNI110" s="921"/>
      <c r="RNJ110" s="921"/>
      <c r="RNK110" s="921"/>
      <c r="RNL110" s="921"/>
      <c r="RNM110" s="921"/>
      <c r="RNN110" s="921"/>
      <c r="RNO110" s="921"/>
      <c r="RNP110" s="921"/>
      <c r="RNQ110" s="921"/>
      <c r="RNR110" s="921"/>
      <c r="RNS110" s="921"/>
      <c r="RNT110" s="921"/>
      <c r="RNU110" s="921"/>
      <c r="RNV110" s="921"/>
      <c r="RNW110" s="921"/>
      <c r="RNX110" s="921"/>
      <c r="RNY110" s="921"/>
      <c r="RNZ110" s="921"/>
      <c r="ROA110" s="921"/>
      <c r="ROB110" s="921"/>
      <c r="ROC110" s="921"/>
      <c r="ROD110" s="921"/>
      <c r="ROE110" s="921"/>
      <c r="ROF110" s="921"/>
      <c r="ROG110" s="921"/>
      <c r="ROH110" s="921"/>
      <c r="ROI110" s="921"/>
      <c r="ROJ110" s="921"/>
      <c r="ROK110" s="921"/>
      <c r="ROL110" s="921"/>
      <c r="ROM110" s="921"/>
      <c r="RON110" s="921"/>
      <c r="ROO110" s="921"/>
      <c r="ROP110" s="921"/>
      <c r="ROQ110" s="921"/>
      <c r="ROR110" s="921"/>
      <c r="ROS110" s="921"/>
      <c r="ROT110" s="921"/>
      <c r="ROU110" s="921"/>
      <c r="ROV110" s="921"/>
      <c r="ROW110" s="921"/>
      <c r="ROX110" s="921"/>
      <c r="ROY110" s="921"/>
      <c r="ROZ110" s="921"/>
      <c r="RPA110" s="921"/>
      <c r="RPB110" s="921"/>
      <c r="RPC110" s="921"/>
      <c r="RPD110" s="921"/>
      <c r="RPE110" s="921"/>
      <c r="RPF110" s="921"/>
      <c r="RPG110" s="921"/>
      <c r="RPH110" s="921"/>
      <c r="RPI110" s="921"/>
      <c r="RPJ110" s="921"/>
      <c r="RPK110" s="921"/>
      <c r="RPL110" s="921"/>
      <c r="RPM110" s="921"/>
      <c r="RPN110" s="921"/>
      <c r="RPO110" s="921"/>
      <c r="RPP110" s="921"/>
      <c r="RPQ110" s="921"/>
      <c r="RPR110" s="921"/>
      <c r="RPS110" s="921"/>
      <c r="RPT110" s="921"/>
      <c r="RPU110" s="921"/>
      <c r="RPV110" s="921"/>
      <c r="RPW110" s="921"/>
      <c r="RPX110" s="921"/>
      <c r="RPY110" s="921"/>
      <c r="RPZ110" s="921"/>
      <c r="RQA110" s="921"/>
      <c r="RQB110" s="921"/>
      <c r="RQC110" s="921"/>
      <c r="RQD110" s="921"/>
      <c r="RQE110" s="921"/>
      <c r="RQF110" s="921"/>
      <c r="RQG110" s="921"/>
      <c r="RQH110" s="921"/>
      <c r="RQI110" s="921"/>
      <c r="RQJ110" s="921"/>
      <c r="RQK110" s="921"/>
      <c r="RQL110" s="921"/>
      <c r="RQM110" s="921"/>
      <c r="RQN110" s="921"/>
      <c r="RQO110" s="921"/>
      <c r="RQP110" s="921"/>
      <c r="RQQ110" s="921"/>
      <c r="RQR110" s="921"/>
      <c r="RQS110" s="921"/>
      <c r="RQT110" s="921"/>
      <c r="RQU110" s="921"/>
      <c r="RQV110" s="921"/>
      <c r="RQW110" s="921"/>
      <c r="RQX110" s="921"/>
      <c r="RQY110" s="921"/>
      <c r="RQZ110" s="921"/>
      <c r="RRA110" s="921"/>
      <c r="RRB110" s="921"/>
      <c r="RRC110" s="921"/>
      <c r="RRD110" s="921"/>
      <c r="RRE110" s="921"/>
      <c r="RRF110" s="921"/>
      <c r="RRG110" s="921"/>
      <c r="RRH110" s="921"/>
      <c r="RRI110" s="921"/>
      <c r="RRJ110" s="921"/>
      <c r="RRK110" s="921"/>
      <c r="RRL110" s="921"/>
      <c r="RRM110" s="921"/>
      <c r="RRN110" s="921"/>
      <c r="RRO110" s="921"/>
      <c r="RRP110" s="921"/>
      <c r="RRQ110" s="921"/>
      <c r="RRR110" s="921"/>
      <c r="RRS110" s="921"/>
      <c r="RRT110" s="921"/>
      <c r="RRU110" s="921"/>
      <c r="RRV110" s="921"/>
      <c r="RRW110" s="921"/>
      <c r="RRX110" s="921"/>
      <c r="RRY110" s="921"/>
      <c r="RRZ110" s="921"/>
      <c r="RSA110" s="921"/>
      <c r="RSB110" s="921"/>
      <c r="RSC110" s="921"/>
      <c r="RSD110" s="921"/>
      <c r="RSE110" s="921"/>
      <c r="RSF110" s="921"/>
      <c r="RSG110" s="921"/>
      <c r="RSH110" s="921"/>
      <c r="RSI110" s="921"/>
      <c r="RSJ110" s="921"/>
      <c r="RSK110" s="921"/>
      <c r="RSL110" s="921"/>
      <c r="RSM110" s="921"/>
      <c r="RSN110" s="921"/>
      <c r="RSO110" s="921"/>
      <c r="RSP110" s="921"/>
      <c r="RSQ110" s="921"/>
      <c r="RSR110" s="921"/>
      <c r="RSS110" s="921"/>
      <c r="RST110" s="921"/>
      <c r="RSU110" s="921"/>
      <c r="RSV110" s="921"/>
      <c r="RSW110" s="921"/>
      <c r="RSX110" s="921"/>
      <c r="RSY110" s="921"/>
      <c r="RSZ110" s="921"/>
      <c r="RTA110" s="921"/>
      <c r="RTB110" s="921"/>
      <c r="RTC110" s="921"/>
      <c r="RTD110" s="921"/>
      <c r="RTE110" s="921"/>
      <c r="RTF110" s="921"/>
      <c r="RTG110" s="921"/>
      <c r="RTH110" s="921"/>
      <c r="RTI110" s="921"/>
      <c r="RTJ110" s="921"/>
      <c r="RTK110" s="921"/>
      <c r="RTL110" s="921"/>
      <c r="RTM110" s="921"/>
      <c r="RTN110" s="921"/>
      <c r="RTO110" s="921"/>
      <c r="RTP110" s="921"/>
      <c r="RTQ110" s="921"/>
      <c r="RTR110" s="921"/>
      <c r="RTS110" s="921"/>
      <c r="RTT110" s="921"/>
      <c r="RTU110" s="921"/>
      <c r="RTV110" s="921"/>
      <c r="RTW110" s="921"/>
      <c r="RTX110" s="921"/>
      <c r="RTY110" s="921"/>
      <c r="RTZ110" s="921"/>
      <c r="RUA110" s="921"/>
      <c r="RUB110" s="921"/>
      <c r="RUC110" s="921"/>
      <c r="RUD110" s="921"/>
      <c r="RUE110" s="921"/>
      <c r="RUF110" s="921"/>
      <c r="RUG110" s="921"/>
      <c r="RUH110" s="921"/>
      <c r="RUI110" s="921"/>
      <c r="RUJ110" s="921"/>
      <c r="RUK110" s="921"/>
      <c r="RUL110" s="921"/>
      <c r="RUM110" s="921"/>
      <c r="RUN110" s="921"/>
      <c r="RUO110" s="921"/>
      <c r="RUP110" s="921"/>
      <c r="RUQ110" s="921"/>
      <c r="RUR110" s="921"/>
      <c r="RUS110" s="921"/>
      <c r="RUT110" s="921"/>
      <c r="RUU110" s="921"/>
      <c r="RUV110" s="921"/>
      <c r="RUW110" s="921"/>
      <c r="RUX110" s="921"/>
      <c r="RUY110" s="921"/>
      <c r="RUZ110" s="921"/>
      <c r="RVA110" s="921"/>
      <c r="RVB110" s="921"/>
      <c r="RVC110" s="921"/>
      <c r="RVD110" s="921"/>
      <c r="RVE110" s="921"/>
      <c r="RVF110" s="921"/>
      <c r="RVG110" s="921"/>
      <c r="RVH110" s="921"/>
      <c r="RVI110" s="921"/>
      <c r="RVJ110" s="921"/>
      <c r="RVK110" s="921"/>
      <c r="RVL110" s="921"/>
      <c r="RVM110" s="921"/>
      <c r="RVN110" s="921"/>
      <c r="RVO110" s="921"/>
      <c r="RVP110" s="921"/>
      <c r="RVQ110" s="921"/>
      <c r="RVR110" s="921"/>
      <c r="RVS110" s="921"/>
      <c r="RVT110" s="921"/>
      <c r="RVU110" s="921"/>
      <c r="RVV110" s="921"/>
      <c r="RVW110" s="921"/>
      <c r="RVX110" s="921"/>
      <c r="RVY110" s="921"/>
      <c r="RVZ110" s="921"/>
      <c r="RWA110" s="921"/>
      <c r="RWB110" s="921"/>
      <c r="RWC110" s="921"/>
      <c r="RWD110" s="921"/>
      <c r="RWE110" s="921"/>
      <c r="RWF110" s="921"/>
      <c r="RWG110" s="921"/>
      <c r="RWH110" s="921"/>
      <c r="RWI110" s="921"/>
      <c r="RWJ110" s="921"/>
      <c r="RWK110" s="921"/>
      <c r="RWL110" s="921"/>
      <c r="RWM110" s="921"/>
      <c r="RWN110" s="921"/>
      <c r="RWO110" s="921"/>
      <c r="RWP110" s="921"/>
      <c r="RWQ110" s="921"/>
      <c r="RWR110" s="921"/>
      <c r="RWS110" s="921"/>
      <c r="RWT110" s="921"/>
      <c r="RWU110" s="921"/>
      <c r="RWV110" s="921"/>
      <c r="RWW110" s="921"/>
      <c r="RWX110" s="921"/>
      <c r="RWY110" s="921"/>
      <c r="RWZ110" s="921"/>
      <c r="RXA110" s="921"/>
      <c r="RXB110" s="921"/>
      <c r="RXC110" s="921"/>
      <c r="RXD110" s="921"/>
      <c r="RXE110" s="921"/>
      <c r="RXF110" s="921"/>
      <c r="RXG110" s="921"/>
      <c r="RXH110" s="921"/>
      <c r="RXI110" s="921"/>
      <c r="RXJ110" s="921"/>
      <c r="RXK110" s="921"/>
      <c r="RXL110" s="921"/>
      <c r="RXM110" s="921"/>
      <c r="RXN110" s="921"/>
      <c r="RXO110" s="921"/>
      <c r="RXP110" s="921"/>
      <c r="RXQ110" s="921"/>
      <c r="RXR110" s="921"/>
      <c r="RXS110" s="921"/>
      <c r="RXT110" s="921"/>
      <c r="RXU110" s="921"/>
      <c r="RXV110" s="921"/>
      <c r="RXW110" s="921"/>
      <c r="RXX110" s="921"/>
      <c r="RXY110" s="921"/>
      <c r="RXZ110" s="921"/>
      <c r="RYA110" s="921"/>
      <c r="RYB110" s="921"/>
      <c r="RYC110" s="921"/>
      <c r="RYD110" s="921"/>
      <c r="RYE110" s="921"/>
      <c r="RYF110" s="921"/>
      <c r="RYG110" s="921"/>
      <c r="RYH110" s="921"/>
      <c r="RYI110" s="921"/>
      <c r="RYJ110" s="921"/>
      <c r="RYK110" s="921"/>
      <c r="RYL110" s="921"/>
      <c r="RYM110" s="921"/>
      <c r="RYN110" s="921"/>
      <c r="RYO110" s="921"/>
      <c r="RYP110" s="921"/>
      <c r="RYQ110" s="921"/>
      <c r="RYR110" s="921"/>
      <c r="RYS110" s="921"/>
      <c r="RYT110" s="921"/>
      <c r="RYU110" s="921"/>
      <c r="RYV110" s="921"/>
      <c r="RYW110" s="921"/>
      <c r="RYX110" s="921"/>
      <c r="RYY110" s="921"/>
      <c r="RYZ110" s="921"/>
      <c r="RZA110" s="921"/>
      <c r="RZB110" s="921"/>
      <c r="RZC110" s="921"/>
      <c r="RZD110" s="921"/>
      <c r="RZE110" s="921"/>
      <c r="RZF110" s="921"/>
      <c r="RZG110" s="921"/>
      <c r="RZH110" s="921"/>
      <c r="RZI110" s="921"/>
      <c r="RZJ110" s="921"/>
      <c r="RZK110" s="921"/>
      <c r="RZL110" s="921"/>
      <c r="RZM110" s="921"/>
      <c r="RZN110" s="921"/>
      <c r="RZO110" s="921"/>
      <c r="RZP110" s="921"/>
      <c r="RZQ110" s="921"/>
      <c r="RZR110" s="921"/>
      <c r="RZS110" s="921"/>
      <c r="RZT110" s="921"/>
      <c r="RZU110" s="921"/>
      <c r="RZV110" s="921"/>
      <c r="RZW110" s="921"/>
      <c r="RZX110" s="921"/>
      <c r="RZY110" s="921"/>
      <c r="RZZ110" s="921"/>
      <c r="SAA110" s="921"/>
      <c r="SAB110" s="921"/>
      <c r="SAC110" s="921"/>
      <c r="SAD110" s="921"/>
      <c r="SAE110" s="921"/>
      <c r="SAF110" s="921"/>
      <c r="SAG110" s="921"/>
      <c r="SAH110" s="921"/>
      <c r="SAI110" s="921"/>
      <c r="SAJ110" s="921"/>
      <c r="SAK110" s="921"/>
      <c r="SAL110" s="921"/>
      <c r="SAM110" s="921"/>
      <c r="SAN110" s="921"/>
      <c r="SAO110" s="921"/>
      <c r="SAP110" s="921"/>
      <c r="SAQ110" s="921"/>
      <c r="SAR110" s="921"/>
      <c r="SAS110" s="921"/>
      <c r="SAT110" s="921"/>
      <c r="SAU110" s="921"/>
      <c r="SAV110" s="921"/>
      <c r="SAW110" s="921"/>
      <c r="SAX110" s="921"/>
      <c r="SAY110" s="921"/>
      <c r="SAZ110" s="921"/>
      <c r="SBA110" s="921"/>
      <c r="SBB110" s="921"/>
      <c r="SBC110" s="921"/>
      <c r="SBD110" s="921"/>
      <c r="SBE110" s="921"/>
      <c r="SBF110" s="921"/>
      <c r="SBG110" s="921"/>
      <c r="SBH110" s="921"/>
      <c r="SBI110" s="921"/>
      <c r="SBJ110" s="921"/>
      <c r="SBK110" s="921"/>
      <c r="SBL110" s="921"/>
      <c r="SBM110" s="921"/>
      <c r="SBN110" s="921"/>
      <c r="SBO110" s="921"/>
      <c r="SBP110" s="921"/>
      <c r="SBQ110" s="921"/>
      <c r="SBR110" s="921"/>
      <c r="SBS110" s="921"/>
      <c r="SBT110" s="921"/>
      <c r="SBU110" s="921"/>
      <c r="SBV110" s="921"/>
      <c r="SBW110" s="921"/>
      <c r="SBX110" s="921"/>
      <c r="SBY110" s="921"/>
      <c r="SBZ110" s="921"/>
      <c r="SCA110" s="921"/>
      <c r="SCB110" s="921"/>
      <c r="SCC110" s="921"/>
      <c r="SCD110" s="921"/>
      <c r="SCE110" s="921"/>
      <c r="SCF110" s="921"/>
      <c r="SCG110" s="921"/>
      <c r="SCH110" s="921"/>
      <c r="SCI110" s="921"/>
      <c r="SCJ110" s="921"/>
      <c r="SCK110" s="921"/>
      <c r="SCL110" s="921"/>
      <c r="SCM110" s="921"/>
      <c r="SCN110" s="921"/>
      <c r="SCO110" s="921"/>
      <c r="SCP110" s="921"/>
      <c r="SCQ110" s="921"/>
      <c r="SCR110" s="921"/>
      <c r="SCS110" s="921"/>
      <c r="SCT110" s="921"/>
      <c r="SCU110" s="921"/>
      <c r="SCV110" s="921"/>
      <c r="SCW110" s="921"/>
      <c r="SCX110" s="921"/>
      <c r="SCY110" s="921"/>
      <c r="SCZ110" s="921"/>
      <c r="SDA110" s="921"/>
      <c r="SDB110" s="921"/>
      <c r="SDC110" s="921"/>
      <c r="SDD110" s="921"/>
      <c r="SDE110" s="921"/>
      <c r="SDF110" s="921"/>
      <c r="SDG110" s="921"/>
      <c r="SDH110" s="921"/>
      <c r="SDI110" s="921"/>
      <c r="SDJ110" s="921"/>
      <c r="SDK110" s="921"/>
      <c r="SDL110" s="921"/>
      <c r="SDM110" s="921"/>
      <c r="SDN110" s="921"/>
      <c r="SDO110" s="921"/>
      <c r="SDP110" s="921"/>
      <c r="SDQ110" s="921"/>
      <c r="SDR110" s="921"/>
      <c r="SDS110" s="921"/>
      <c r="SDT110" s="921"/>
      <c r="SDU110" s="921"/>
      <c r="SDV110" s="921"/>
      <c r="SDW110" s="921"/>
      <c r="SDX110" s="921"/>
      <c r="SDY110" s="921"/>
      <c r="SDZ110" s="921"/>
      <c r="SEA110" s="921"/>
      <c r="SEB110" s="921"/>
      <c r="SEC110" s="921"/>
      <c r="SED110" s="921"/>
      <c r="SEE110" s="921"/>
      <c r="SEF110" s="921"/>
      <c r="SEG110" s="921"/>
      <c r="SEH110" s="921"/>
      <c r="SEI110" s="921"/>
      <c r="SEJ110" s="921"/>
      <c r="SEK110" s="921"/>
      <c r="SEL110" s="921"/>
      <c r="SEM110" s="921"/>
      <c r="SEN110" s="921"/>
      <c r="SEO110" s="921"/>
      <c r="SEP110" s="921"/>
      <c r="SEQ110" s="921"/>
      <c r="SER110" s="921"/>
      <c r="SES110" s="921"/>
      <c r="SET110" s="921"/>
      <c r="SEU110" s="921"/>
      <c r="SEV110" s="921"/>
      <c r="SEW110" s="921"/>
      <c r="SEX110" s="921"/>
      <c r="SEY110" s="921"/>
      <c r="SEZ110" s="921"/>
      <c r="SFA110" s="921"/>
      <c r="SFB110" s="921"/>
      <c r="SFC110" s="921"/>
      <c r="SFD110" s="921"/>
      <c r="SFE110" s="921"/>
      <c r="SFF110" s="921"/>
      <c r="SFG110" s="921"/>
      <c r="SFH110" s="921"/>
      <c r="SFI110" s="921"/>
      <c r="SFJ110" s="921"/>
      <c r="SFK110" s="921"/>
      <c r="SFL110" s="921"/>
      <c r="SFM110" s="921"/>
      <c r="SFN110" s="921"/>
      <c r="SFO110" s="921"/>
      <c r="SFP110" s="921"/>
      <c r="SFQ110" s="921"/>
      <c r="SFR110" s="921"/>
      <c r="SFS110" s="921"/>
      <c r="SFT110" s="921"/>
      <c r="SFU110" s="921"/>
      <c r="SFV110" s="921"/>
      <c r="SFW110" s="921"/>
      <c r="SFX110" s="921"/>
      <c r="SFY110" s="921"/>
      <c r="SFZ110" s="921"/>
      <c r="SGA110" s="921"/>
      <c r="SGB110" s="921"/>
      <c r="SGC110" s="921"/>
      <c r="SGD110" s="921"/>
      <c r="SGE110" s="921"/>
      <c r="SGF110" s="921"/>
      <c r="SGG110" s="921"/>
      <c r="SGH110" s="921"/>
      <c r="SGI110" s="921"/>
      <c r="SGJ110" s="921"/>
      <c r="SGK110" s="921"/>
      <c r="SGL110" s="921"/>
      <c r="SGM110" s="921"/>
      <c r="SGN110" s="921"/>
      <c r="SGO110" s="921"/>
      <c r="SGP110" s="921"/>
      <c r="SGQ110" s="921"/>
      <c r="SGR110" s="921"/>
      <c r="SGS110" s="921"/>
      <c r="SGT110" s="921"/>
      <c r="SGU110" s="921"/>
      <c r="SGV110" s="921"/>
      <c r="SGW110" s="921"/>
      <c r="SGX110" s="921"/>
      <c r="SGY110" s="921"/>
      <c r="SGZ110" s="921"/>
      <c r="SHA110" s="921"/>
      <c r="SHB110" s="921"/>
      <c r="SHC110" s="921"/>
      <c r="SHD110" s="921"/>
      <c r="SHE110" s="921"/>
      <c r="SHF110" s="921"/>
      <c r="SHG110" s="921"/>
      <c r="SHH110" s="921"/>
      <c r="SHI110" s="921"/>
      <c r="SHJ110" s="921"/>
      <c r="SHK110" s="921"/>
      <c r="SHL110" s="921"/>
      <c r="SHM110" s="921"/>
      <c r="SHN110" s="921"/>
      <c r="SHO110" s="921"/>
      <c r="SHP110" s="921"/>
      <c r="SHQ110" s="921"/>
      <c r="SHR110" s="921"/>
      <c r="SHS110" s="921"/>
      <c r="SHT110" s="921"/>
      <c r="SHU110" s="921"/>
      <c r="SHV110" s="921"/>
      <c r="SHW110" s="921"/>
      <c r="SHX110" s="921"/>
      <c r="SHY110" s="921"/>
      <c r="SHZ110" s="921"/>
      <c r="SIA110" s="921"/>
      <c r="SIB110" s="921"/>
      <c r="SIC110" s="921"/>
      <c r="SID110" s="921"/>
      <c r="SIE110" s="921"/>
      <c r="SIF110" s="921"/>
      <c r="SIG110" s="921"/>
      <c r="SIH110" s="921"/>
      <c r="SII110" s="921"/>
      <c r="SIJ110" s="921"/>
      <c r="SIK110" s="921"/>
      <c r="SIL110" s="921"/>
      <c r="SIM110" s="921"/>
      <c r="SIN110" s="921"/>
      <c r="SIO110" s="921"/>
      <c r="SIP110" s="921"/>
      <c r="SIQ110" s="921"/>
      <c r="SIR110" s="921"/>
      <c r="SIS110" s="921"/>
      <c r="SIT110" s="921"/>
      <c r="SIU110" s="921"/>
      <c r="SIV110" s="921"/>
      <c r="SIW110" s="921"/>
      <c r="SIX110" s="921"/>
      <c r="SIY110" s="921"/>
      <c r="SIZ110" s="921"/>
      <c r="SJA110" s="921"/>
      <c r="SJB110" s="921"/>
      <c r="SJC110" s="921"/>
      <c r="SJD110" s="921"/>
      <c r="SJE110" s="921"/>
      <c r="SJF110" s="921"/>
      <c r="SJG110" s="921"/>
      <c r="SJH110" s="921"/>
      <c r="SJI110" s="921"/>
      <c r="SJJ110" s="921"/>
      <c r="SJK110" s="921"/>
      <c r="SJL110" s="921"/>
      <c r="SJM110" s="921"/>
      <c r="SJN110" s="921"/>
      <c r="SJO110" s="921"/>
      <c r="SJP110" s="921"/>
      <c r="SJQ110" s="921"/>
      <c r="SJR110" s="921"/>
      <c r="SJS110" s="921"/>
      <c r="SJT110" s="921"/>
      <c r="SJU110" s="921"/>
      <c r="SJV110" s="921"/>
      <c r="SJW110" s="921"/>
      <c r="SJX110" s="921"/>
      <c r="SJY110" s="921"/>
      <c r="SJZ110" s="921"/>
      <c r="SKA110" s="921"/>
      <c r="SKB110" s="921"/>
      <c r="SKC110" s="921"/>
      <c r="SKD110" s="921"/>
      <c r="SKE110" s="921"/>
      <c r="SKF110" s="921"/>
      <c r="SKG110" s="921"/>
      <c r="SKH110" s="921"/>
      <c r="SKI110" s="921"/>
      <c r="SKJ110" s="921"/>
      <c r="SKK110" s="921"/>
      <c r="SKL110" s="921"/>
      <c r="SKM110" s="921"/>
      <c r="SKN110" s="921"/>
      <c r="SKO110" s="921"/>
      <c r="SKP110" s="921"/>
      <c r="SKQ110" s="921"/>
      <c r="SKR110" s="921"/>
      <c r="SKS110" s="921"/>
      <c r="SKT110" s="921"/>
      <c r="SKU110" s="921"/>
      <c r="SKV110" s="921"/>
      <c r="SKW110" s="921"/>
      <c r="SKX110" s="921"/>
      <c r="SKY110" s="921"/>
      <c r="SKZ110" s="921"/>
      <c r="SLA110" s="921"/>
      <c r="SLB110" s="921"/>
      <c r="SLC110" s="921"/>
      <c r="SLD110" s="921"/>
      <c r="SLE110" s="921"/>
      <c r="SLF110" s="921"/>
      <c r="SLG110" s="921"/>
      <c r="SLH110" s="921"/>
      <c r="SLI110" s="921"/>
      <c r="SLJ110" s="921"/>
      <c r="SLK110" s="921"/>
      <c r="SLL110" s="921"/>
      <c r="SLM110" s="921"/>
      <c r="SLN110" s="921"/>
      <c r="SLO110" s="921"/>
      <c r="SLP110" s="921"/>
      <c r="SLQ110" s="921"/>
      <c r="SLR110" s="921"/>
      <c r="SLS110" s="921"/>
      <c r="SLT110" s="921"/>
      <c r="SLU110" s="921"/>
      <c r="SLV110" s="921"/>
      <c r="SLW110" s="921"/>
      <c r="SLX110" s="921"/>
      <c r="SLY110" s="921"/>
      <c r="SLZ110" s="921"/>
      <c r="SMA110" s="921"/>
      <c r="SMB110" s="921"/>
      <c r="SMC110" s="921"/>
      <c r="SMD110" s="921"/>
      <c r="SME110" s="921"/>
      <c r="SMF110" s="921"/>
      <c r="SMG110" s="921"/>
      <c r="SMH110" s="921"/>
      <c r="SMI110" s="921"/>
      <c r="SMJ110" s="921"/>
      <c r="SMK110" s="921"/>
      <c r="SML110" s="921"/>
      <c r="SMM110" s="921"/>
      <c r="SMN110" s="921"/>
      <c r="SMO110" s="921"/>
      <c r="SMP110" s="921"/>
      <c r="SMQ110" s="921"/>
      <c r="SMR110" s="921"/>
      <c r="SMS110" s="921"/>
      <c r="SMT110" s="921"/>
      <c r="SMU110" s="921"/>
      <c r="SMV110" s="921"/>
      <c r="SMW110" s="921"/>
      <c r="SMX110" s="921"/>
      <c r="SMY110" s="921"/>
      <c r="SMZ110" s="921"/>
      <c r="SNA110" s="921"/>
      <c r="SNB110" s="921"/>
      <c r="SNC110" s="921"/>
      <c r="SND110" s="921"/>
      <c r="SNE110" s="921"/>
      <c r="SNF110" s="921"/>
      <c r="SNG110" s="921"/>
      <c r="SNH110" s="921"/>
      <c r="SNI110" s="921"/>
      <c r="SNJ110" s="921"/>
      <c r="SNK110" s="921"/>
      <c r="SNL110" s="921"/>
      <c r="SNM110" s="921"/>
      <c r="SNN110" s="921"/>
      <c r="SNO110" s="921"/>
      <c r="SNP110" s="921"/>
      <c r="SNQ110" s="921"/>
      <c r="SNR110" s="921"/>
      <c r="SNS110" s="921"/>
      <c r="SNT110" s="921"/>
      <c r="SNU110" s="921"/>
      <c r="SNV110" s="921"/>
      <c r="SNW110" s="921"/>
      <c r="SNX110" s="921"/>
      <c r="SNY110" s="921"/>
      <c r="SNZ110" s="921"/>
      <c r="SOA110" s="921"/>
      <c r="SOB110" s="921"/>
      <c r="SOC110" s="921"/>
      <c r="SOD110" s="921"/>
      <c r="SOE110" s="921"/>
      <c r="SOF110" s="921"/>
      <c r="SOG110" s="921"/>
      <c r="SOH110" s="921"/>
      <c r="SOI110" s="921"/>
      <c r="SOJ110" s="921"/>
      <c r="SOK110" s="921"/>
      <c r="SOL110" s="921"/>
      <c r="SOM110" s="921"/>
      <c r="SON110" s="921"/>
      <c r="SOO110" s="921"/>
      <c r="SOP110" s="921"/>
      <c r="SOQ110" s="921"/>
      <c r="SOR110" s="921"/>
      <c r="SOS110" s="921"/>
      <c r="SOT110" s="921"/>
      <c r="SOU110" s="921"/>
      <c r="SOV110" s="921"/>
      <c r="SOW110" s="921"/>
      <c r="SOX110" s="921"/>
      <c r="SOY110" s="921"/>
      <c r="SOZ110" s="921"/>
      <c r="SPA110" s="921"/>
      <c r="SPB110" s="921"/>
      <c r="SPC110" s="921"/>
      <c r="SPD110" s="921"/>
      <c r="SPE110" s="921"/>
      <c r="SPF110" s="921"/>
      <c r="SPG110" s="921"/>
      <c r="SPH110" s="921"/>
      <c r="SPI110" s="921"/>
      <c r="SPJ110" s="921"/>
      <c r="SPK110" s="921"/>
      <c r="SPL110" s="921"/>
      <c r="SPM110" s="921"/>
      <c r="SPN110" s="921"/>
      <c r="SPO110" s="921"/>
      <c r="SPP110" s="921"/>
      <c r="SPQ110" s="921"/>
      <c r="SPR110" s="921"/>
      <c r="SPS110" s="921"/>
      <c r="SPT110" s="921"/>
      <c r="SPU110" s="921"/>
      <c r="SPV110" s="921"/>
      <c r="SPW110" s="921"/>
      <c r="SPX110" s="921"/>
      <c r="SPY110" s="921"/>
      <c r="SPZ110" s="921"/>
      <c r="SQA110" s="921"/>
      <c r="SQB110" s="921"/>
      <c r="SQC110" s="921"/>
      <c r="SQD110" s="921"/>
      <c r="SQE110" s="921"/>
      <c r="SQF110" s="921"/>
      <c r="SQG110" s="921"/>
      <c r="SQH110" s="921"/>
      <c r="SQI110" s="921"/>
      <c r="SQJ110" s="921"/>
      <c r="SQK110" s="921"/>
      <c r="SQL110" s="921"/>
      <c r="SQM110" s="921"/>
      <c r="SQN110" s="921"/>
      <c r="SQO110" s="921"/>
      <c r="SQP110" s="921"/>
      <c r="SQQ110" s="921"/>
      <c r="SQR110" s="921"/>
      <c r="SQS110" s="921"/>
      <c r="SQT110" s="921"/>
      <c r="SQU110" s="921"/>
      <c r="SQV110" s="921"/>
      <c r="SQW110" s="921"/>
      <c r="SQX110" s="921"/>
      <c r="SQY110" s="921"/>
      <c r="SQZ110" s="921"/>
      <c r="SRA110" s="921"/>
      <c r="SRB110" s="921"/>
      <c r="SRC110" s="921"/>
      <c r="SRD110" s="921"/>
      <c r="SRE110" s="921"/>
      <c r="SRF110" s="921"/>
      <c r="SRG110" s="921"/>
      <c r="SRH110" s="921"/>
      <c r="SRI110" s="921"/>
      <c r="SRJ110" s="921"/>
      <c r="SRK110" s="921"/>
      <c r="SRL110" s="921"/>
      <c r="SRM110" s="921"/>
      <c r="SRN110" s="921"/>
      <c r="SRO110" s="921"/>
      <c r="SRP110" s="921"/>
      <c r="SRQ110" s="921"/>
      <c r="SRR110" s="921"/>
      <c r="SRS110" s="921"/>
      <c r="SRT110" s="921"/>
      <c r="SRU110" s="921"/>
      <c r="SRV110" s="921"/>
      <c r="SRW110" s="921"/>
      <c r="SRX110" s="921"/>
      <c r="SRY110" s="921"/>
      <c r="SRZ110" s="921"/>
      <c r="SSA110" s="921"/>
      <c r="SSB110" s="921"/>
      <c r="SSC110" s="921"/>
      <c r="SSD110" s="921"/>
      <c r="SSE110" s="921"/>
      <c r="SSF110" s="921"/>
      <c r="SSG110" s="921"/>
      <c r="SSH110" s="921"/>
      <c r="SSI110" s="921"/>
      <c r="SSJ110" s="921"/>
      <c r="SSK110" s="921"/>
      <c r="SSL110" s="921"/>
      <c r="SSM110" s="921"/>
      <c r="SSN110" s="921"/>
      <c r="SSO110" s="921"/>
      <c r="SSP110" s="921"/>
      <c r="SSQ110" s="921"/>
      <c r="SSR110" s="921"/>
      <c r="SSS110" s="921"/>
      <c r="SST110" s="921"/>
      <c r="SSU110" s="921"/>
      <c r="SSV110" s="921"/>
      <c r="SSW110" s="921"/>
      <c r="SSX110" s="921"/>
      <c r="SSY110" s="921"/>
      <c r="SSZ110" s="921"/>
      <c r="STA110" s="921"/>
      <c r="STB110" s="921"/>
      <c r="STC110" s="921"/>
      <c r="STD110" s="921"/>
      <c r="STE110" s="921"/>
      <c r="STF110" s="921"/>
      <c r="STG110" s="921"/>
      <c r="STH110" s="921"/>
      <c r="STI110" s="921"/>
      <c r="STJ110" s="921"/>
      <c r="STK110" s="921"/>
      <c r="STL110" s="921"/>
      <c r="STM110" s="921"/>
      <c r="STN110" s="921"/>
      <c r="STO110" s="921"/>
      <c r="STP110" s="921"/>
      <c r="STQ110" s="921"/>
      <c r="STR110" s="921"/>
      <c r="STS110" s="921"/>
      <c r="STT110" s="921"/>
      <c r="STU110" s="921"/>
      <c r="STV110" s="921"/>
      <c r="STW110" s="921"/>
      <c r="STX110" s="921"/>
      <c r="STY110" s="921"/>
      <c r="STZ110" s="921"/>
      <c r="SUA110" s="921"/>
      <c r="SUB110" s="921"/>
      <c r="SUC110" s="921"/>
      <c r="SUD110" s="921"/>
      <c r="SUE110" s="921"/>
      <c r="SUF110" s="921"/>
      <c r="SUG110" s="921"/>
      <c r="SUH110" s="921"/>
      <c r="SUI110" s="921"/>
      <c r="SUJ110" s="921"/>
      <c r="SUK110" s="921"/>
      <c r="SUL110" s="921"/>
      <c r="SUM110" s="921"/>
      <c r="SUN110" s="921"/>
      <c r="SUO110" s="921"/>
      <c r="SUP110" s="921"/>
      <c r="SUQ110" s="921"/>
      <c r="SUR110" s="921"/>
      <c r="SUS110" s="921"/>
      <c r="SUT110" s="921"/>
      <c r="SUU110" s="921"/>
      <c r="SUV110" s="921"/>
      <c r="SUW110" s="921"/>
      <c r="SUX110" s="921"/>
      <c r="SUY110" s="921"/>
      <c r="SUZ110" s="921"/>
      <c r="SVA110" s="921"/>
      <c r="SVB110" s="921"/>
      <c r="SVC110" s="921"/>
      <c r="SVD110" s="921"/>
      <c r="SVE110" s="921"/>
      <c r="SVF110" s="921"/>
      <c r="SVG110" s="921"/>
      <c r="SVH110" s="921"/>
      <c r="SVI110" s="921"/>
      <c r="SVJ110" s="921"/>
      <c r="SVK110" s="921"/>
      <c r="SVL110" s="921"/>
      <c r="SVM110" s="921"/>
      <c r="SVN110" s="921"/>
      <c r="SVO110" s="921"/>
      <c r="SVP110" s="921"/>
      <c r="SVQ110" s="921"/>
      <c r="SVR110" s="921"/>
      <c r="SVS110" s="921"/>
      <c r="SVT110" s="921"/>
      <c r="SVU110" s="921"/>
      <c r="SVV110" s="921"/>
      <c r="SVW110" s="921"/>
      <c r="SVX110" s="921"/>
      <c r="SVY110" s="921"/>
      <c r="SVZ110" s="921"/>
      <c r="SWA110" s="921"/>
      <c r="SWB110" s="921"/>
      <c r="SWC110" s="921"/>
      <c r="SWD110" s="921"/>
      <c r="SWE110" s="921"/>
      <c r="SWF110" s="921"/>
      <c r="SWG110" s="921"/>
      <c r="SWH110" s="921"/>
      <c r="SWI110" s="921"/>
      <c r="SWJ110" s="921"/>
      <c r="SWK110" s="921"/>
      <c r="SWL110" s="921"/>
      <c r="SWM110" s="921"/>
      <c r="SWN110" s="921"/>
      <c r="SWO110" s="921"/>
      <c r="SWP110" s="921"/>
      <c r="SWQ110" s="921"/>
      <c r="SWR110" s="921"/>
      <c r="SWS110" s="921"/>
      <c r="SWT110" s="921"/>
      <c r="SWU110" s="921"/>
      <c r="SWV110" s="921"/>
      <c r="SWW110" s="921"/>
      <c r="SWX110" s="921"/>
      <c r="SWY110" s="921"/>
      <c r="SWZ110" s="921"/>
      <c r="SXA110" s="921"/>
      <c r="SXB110" s="921"/>
      <c r="SXC110" s="921"/>
      <c r="SXD110" s="921"/>
      <c r="SXE110" s="921"/>
      <c r="SXF110" s="921"/>
      <c r="SXG110" s="921"/>
      <c r="SXH110" s="921"/>
      <c r="SXI110" s="921"/>
      <c r="SXJ110" s="921"/>
      <c r="SXK110" s="921"/>
      <c r="SXL110" s="921"/>
      <c r="SXM110" s="921"/>
      <c r="SXN110" s="921"/>
      <c r="SXO110" s="921"/>
      <c r="SXP110" s="921"/>
      <c r="SXQ110" s="921"/>
      <c r="SXR110" s="921"/>
      <c r="SXS110" s="921"/>
      <c r="SXT110" s="921"/>
      <c r="SXU110" s="921"/>
      <c r="SXV110" s="921"/>
      <c r="SXW110" s="921"/>
      <c r="SXX110" s="921"/>
      <c r="SXY110" s="921"/>
      <c r="SXZ110" s="921"/>
      <c r="SYA110" s="921"/>
      <c r="SYB110" s="921"/>
      <c r="SYC110" s="921"/>
      <c r="SYD110" s="921"/>
      <c r="SYE110" s="921"/>
      <c r="SYF110" s="921"/>
      <c r="SYG110" s="921"/>
      <c r="SYH110" s="921"/>
      <c r="SYI110" s="921"/>
      <c r="SYJ110" s="921"/>
      <c r="SYK110" s="921"/>
      <c r="SYL110" s="921"/>
      <c r="SYM110" s="921"/>
      <c r="SYN110" s="921"/>
      <c r="SYO110" s="921"/>
      <c r="SYP110" s="921"/>
      <c r="SYQ110" s="921"/>
      <c r="SYR110" s="921"/>
      <c r="SYS110" s="921"/>
      <c r="SYT110" s="921"/>
      <c r="SYU110" s="921"/>
      <c r="SYV110" s="921"/>
      <c r="SYW110" s="921"/>
      <c r="SYX110" s="921"/>
      <c r="SYY110" s="921"/>
      <c r="SYZ110" s="921"/>
      <c r="SZA110" s="921"/>
      <c r="SZB110" s="921"/>
      <c r="SZC110" s="921"/>
      <c r="SZD110" s="921"/>
      <c r="SZE110" s="921"/>
      <c r="SZF110" s="921"/>
      <c r="SZG110" s="921"/>
      <c r="SZH110" s="921"/>
      <c r="SZI110" s="921"/>
      <c r="SZJ110" s="921"/>
      <c r="SZK110" s="921"/>
      <c r="SZL110" s="921"/>
      <c r="SZM110" s="921"/>
      <c r="SZN110" s="921"/>
      <c r="SZO110" s="921"/>
      <c r="SZP110" s="921"/>
      <c r="SZQ110" s="921"/>
      <c r="SZR110" s="921"/>
      <c r="SZS110" s="921"/>
      <c r="SZT110" s="921"/>
      <c r="SZU110" s="921"/>
      <c r="SZV110" s="921"/>
      <c r="SZW110" s="921"/>
      <c r="SZX110" s="921"/>
      <c r="SZY110" s="921"/>
      <c r="SZZ110" s="921"/>
      <c r="TAA110" s="921"/>
      <c r="TAB110" s="921"/>
      <c r="TAC110" s="921"/>
      <c r="TAD110" s="921"/>
      <c r="TAE110" s="921"/>
      <c r="TAF110" s="921"/>
      <c r="TAG110" s="921"/>
      <c r="TAH110" s="921"/>
      <c r="TAI110" s="921"/>
      <c r="TAJ110" s="921"/>
      <c r="TAK110" s="921"/>
      <c r="TAL110" s="921"/>
      <c r="TAM110" s="921"/>
      <c r="TAN110" s="921"/>
      <c r="TAO110" s="921"/>
      <c r="TAP110" s="921"/>
      <c r="TAQ110" s="921"/>
      <c r="TAR110" s="921"/>
      <c r="TAS110" s="921"/>
      <c r="TAT110" s="921"/>
      <c r="TAU110" s="921"/>
      <c r="TAV110" s="921"/>
      <c r="TAW110" s="921"/>
      <c r="TAX110" s="921"/>
      <c r="TAY110" s="921"/>
      <c r="TAZ110" s="921"/>
      <c r="TBA110" s="921"/>
      <c r="TBB110" s="921"/>
      <c r="TBC110" s="921"/>
      <c r="TBD110" s="921"/>
      <c r="TBE110" s="921"/>
      <c r="TBF110" s="921"/>
      <c r="TBG110" s="921"/>
      <c r="TBH110" s="921"/>
      <c r="TBI110" s="921"/>
      <c r="TBJ110" s="921"/>
      <c r="TBK110" s="921"/>
      <c r="TBL110" s="921"/>
      <c r="TBM110" s="921"/>
      <c r="TBN110" s="921"/>
      <c r="TBO110" s="921"/>
      <c r="TBP110" s="921"/>
      <c r="TBQ110" s="921"/>
      <c r="TBR110" s="921"/>
      <c r="TBS110" s="921"/>
      <c r="TBT110" s="921"/>
      <c r="TBU110" s="921"/>
      <c r="TBV110" s="921"/>
      <c r="TBW110" s="921"/>
      <c r="TBX110" s="921"/>
      <c r="TBY110" s="921"/>
      <c r="TBZ110" s="921"/>
      <c r="TCA110" s="921"/>
      <c r="TCB110" s="921"/>
      <c r="TCC110" s="921"/>
      <c r="TCD110" s="921"/>
      <c r="TCE110" s="921"/>
      <c r="TCF110" s="921"/>
      <c r="TCG110" s="921"/>
      <c r="TCH110" s="921"/>
      <c r="TCI110" s="921"/>
      <c r="TCJ110" s="921"/>
      <c r="TCK110" s="921"/>
      <c r="TCL110" s="921"/>
      <c r="TCM110" s="921"/>
      <c r="TCN110" s="921"/>
      <c r="TCO110" s="921"/>
      <c r="TCP110" s="921"/>
      <c r="TCQ110" s="921"/>
      <c r="TCR110" s="921"/>
      <c r="TCS110" s="921"/>
      <c r="TCT110" s="921"/>
      <c r="TCU110" s="921"/>
      <c r="TCV110" s="921"/>
      <c r="TCW110" s="921"/>
      <c r="TCX110" s="921"/>
      <c r="TCY110" s="921"/>
      <c r="TCZ110" s="921"/>
      <c r="TDA110" s="921"/>
      <c r="TDB110" s="921"/>
      <c r="TDC110" s="921"/>
      <c r="TDD110" s="921"/>
      <c r="TDE110" s="921"/>
      <c r="TDF110" s="921"/>
      <c r="TDG110" s="921"/>
      <c r="TDH110" s="921"/>
      <c r="TDI110" s="921"/>
      <c r="TDJ110" s="921"/>
      <c r="TDK110" s="921"/>
      <c r="TDL110" s="921"/>
      <c r="TDM110" s="921"/>
      <c r="TDN110" s="921"/>
      <c r="TDO110" s="921"/>
      <c r="TDP110" s="921"/>
      <c r="TDQ110" s="921"/>
      <c r="TDR110" s="921"/>
      <c r="TDS110" s="921"/>
      <c r="TDT110" s="921"/>
      <c r="TDU110" s="921"/>
      <c r="TDV110" s="921"/>
      <c r="TDW110" s="921"/>
      <c r="TDX110" s="921"/>
      <c r="TDY110" s="921"/>
      <c r="TDZ110" s="921"/>
      <c r="TEA110" s="921"/>
      <c r="TEB110" s="921"/>
      <c r="TEC110" s="921"/>
      <c r="TED110" s="921"/>
      <c r="TEE110" s="921"/>
      <c r="TEF110" s="921"/>
      <c r="TEG110" s="921"/>
      <c r="TEH110" s="921"/>
      <c r="TEI110" s="921"/>
      <c r="TEJ110" s="921"/>
      <c r="TEK110" s="921"/>
      <c r="TEL110" s="921"/>
      <c r="TEM110" s="921"/>
      <c r="TEN110" s="921"/>
      <c r="TEO110" s="921"/>
      <c r="TEP110" s="921"/>
      <c r="TEQ110" s="921"/>
      <c r="TER110" s="921"/>
      <c r="TES110" s="921"/>
      <c r="TET110" s="921"/>
      <c r="TEU110" s="921"/>
      <c r="TEV110" s="921"/>
      <c r="TEW110" s="921"/>
      <c r="TEX110" s="921"/>
      <c r="TEY110" s="921"/>
      <c r="TEZ110" s="921"/>
      <c r="TFA110" s="921"/>
      <c r="TFB110" s="921"/>
      <c r="TFC110" s="921"/>
      <c r="TFD110" s="921"/>
      <c r="TFE110" s="921"/>
      <c r="TFF110" s="921"/>
      <c r="TFG110" s="921"/>
      <c r="TFH110" s="921"/>
      <c r="TFI110" s="921"/>
      <c r="TFJ110" s="921"/>
      <c r="TFK110" s="921"/>
      <c r="TFL110" s="921"/>
      <c r="TFM110" s="921"/>
      <c r="TFN110" s="921"/>
      <c r="TFO110" s="921"/>
      <c r="TFP110" s="921"/>
      <c r="TFQ110" s="921"/>
      <c r="TFR110" s="921"/>
      <c r="TFS110" s="921"/>
      <c r="TFT110" s="921"/>
      <c r="TFU110" s="921"/>
      <c r="TFV110" s="921"/>
      <c r="TFW110" s="921"/>
      <c r="TFX110" s="921"/>
      <c r="TFY110" s="921"/>
      <c r="TFZ110" s="921"/>
      <c r="TGA110" s="921"/>
      <c r="TGB110" s="921"/>
      <c r="TGC110" s="921"/>
      <c r="TGD110" s="921"/>
      <c r="TGE110" s="921"/>
      <c r="TGF110" s="921"/>
      <c r="TGG110" s="921"/>
      <c r="TGH110" s="921"/>
      <c r="TGI110" s="921"/>
      <c r="TGJ110" s="921"/>
      <c r="TGK110" s="921"/>
      <c r="TGL110" s="921"/>
      <c r="TGM110" s="921"/>
      <c r="TGN110" s="921"/>
      <c r="TGO110" s="921"/>
      <c r="TGP110" s="921"/>
      <c r="TGQ110" s="921"/>
      <c r="TGR110" s="921"/>
      <c r="TGS110" s="921"/>
      <c r="TGT110" s="921"/>
      <c r="TGU110" s="921"/>
      <c r="TGV110" s="921"/>
      <c r="TGW110" s="921"/>
      <c r="TGX110" s="921"/>
      <c r="TGY110" s="921"/>
      <c r="TGZ110" s="921"/>
      <c r="THA110" s="921"/>
      <c r="THB110" s="921"/>
      <c r="THC110" s="921"/>
      <c r="THD110" s="921"/>
      <c r="THE110" s="921"/>
      <c r="THF110" s="921"/>
      <c r="THG110" s="921"/>
      <c r="THH110" s="921"/>
      <c r="THI110" s="921"/>
      <c r="THJ110" s="921"/>
      <c r="THK110" s="921"/>
      <c r="THL110" s="921"/>
      <c r="THM110" s="921"/>
      <c r="THN110" s="921"/>
      <c r="THO110" s="921"/>
      <c r="THP110" s="921"/>
      <c r="THQ110" s="921"/>
      <c r="THR110" s="921"/>
      <c r="THS110" s="921"/>
      <c r="THT110" s="921"/>
      <c r="THU110" s="921"/>
      <c r="THV110" s="921"/>
      <c r="THW110" s="921"/>
      <c r="THX110" s="921"/>
      <c r="THY110" s="921"/>
      <c r="THZ110" s="921"/>
      <c r="TIA110" s="921"/>
      <c r="TIB110" s="921"/>
      <c r="TIC110" s="921"/>
      <c r="TID110" s="921"/>
      <c r="TIE110" s="921"/>
      <c r="TIF110" s="921"/>
      <c r="TIG110" s="921"/>
      <c r="TIH110" s="921"/>
      <c r="TII110" s="921"/>
      <c r="TIJ110" s="921"/>
      <c r="TIK110" s="921"/>
      <c r="TIL110" s="921"/>
      <c r="TIM110" s="921"/>
      <c r="TIN110" s="921"/>
      <c r="TIO110" s="921"/>
      <c r="TIP110" s="921"/>
      <c r="TIQ110" s="921"/>
      <c r="TIR110" s="921"/>
      <c r="TIS110" s="921"/>
      <c r="TIT110" s="921"/>
      <c r="TIU110" s="921"/>
      <c r="TIV110" s="921"/>
      <c r="TIW110" s="921"/>
      <c r="TIX110" s="921"/>
      <c r="TIY110" s="921"/>
      <c r="TIZ110" s="921"/>
      <c r="TJA110" s="921"/>
      <c r="TJB110" s="921"/>
      <c r="TJC110" s="921"/>
      <c r="TJD110" s="921"/>
      <c r="TJE110" s="921"/>
      <c r="TJF110" s="921"/>
      <c r="TJG110" s="921"/>
      <c r="TJH110" s="921"/>
      <c r="TJI110" s="921"/>
      <c r="TJJ110" s="921"/>
      <c r="TJK110" s="921"/>
      <c r="TJL110" s="921"/>
      <c r="TJM110" s="921"/>
      <c r="TJN110" s="921"/>
      <c r="TJO110" s="921"/>
      <c r="TJP110" s="921"/>
      <c r="TJQ110" s="921"/>
      <c r="TJR110" s="921"/>
      <c r="TJS110" s="921"/>
      <c r="TJT110" s="921"/>
      <c r="TJU110" s="921"/>
      <c r="TJV110" s="921"/>
      <c r="TJW110" s="921"/>
      <c r="TJX110" s="921"/>
      <c r="TJY110" s="921"/>
      <c r="TJZ110" s="921"/>
      <c r="TKA110" s="921"/>
      <c r="TKB110" s="921"/>
      <c r="TKC110" s="921"/>
      <c r="TKD110" s="921"/>
      <c r="TKE110" s="921"/>
      <c r="TKF110" s="921"/>
      <c r="TKG110" s="921"/>
      <c r="TKH110" s="921"/>
      <c r="TKI110" s="921"/>
      <c r="TKJ110" s="921"/>
      <c r="TKK110" s="921"/>
      <c r="TKL110" s="921"/>
      <c r="TKM110" s="921"/>
      <c r="TKN110" s="921"/>
      <c r="TKO110" s="921"/>
      <c r="TKP110" s="921"/>
      <c r="TKQ110" s="921"/>
      <c r="TKR110" s="921"/>
      <c r="TKS110" s="921"/>
      <c r="TKT110" s="921"/>
      <c r="TKU110" s="921"/>
      <c r="TKV110" s="921"/>
      <c r="TKW110" s="921"/>
      <c r="TKX110" s="921"/>
      <c r="TKY110" s="921"/>
      <c r="TKZ110" s="921"/>
      <c r="TLA110" s="921"/>
      <c r="TLB110" s="921"/>
      <c r="TLC110" s="921"/>
      <c r="TLD110" s="921"/>
      <c r="TLE110" s="921"/>
      <c r="TLF110" s="921"/>
      <c r="TLG110" s="921"/>
      <c r="TLH110" s="921"/>
      <c r="TLI110" s="921"/>
      <c r="TLJ110" s="921"/>
      <c r="TLK110" s="921"/>
      <c r="TLL110" s="921"/>
      <c r="TLM110" s="921"/>
      <c r="TLN110" s="921"/>
      <c r="TLO110" s="921"/>
      <c r="TLP110" s="921"/>
      <c r="TLQ110" s="921"/>
      <c r="TLR110" s="921"/>
      <c r="TLS110" s="921"/>
      <c r="TLT110" s="921"/>
      <c r="TLU110" s="921"/>
      <c r="TLV110" s="921"/>
      <c r="TLW110" s="921"/>
      <c r="TLX110" s="921"/>
      <c r="TLY110" s="921"/>
      <c r="TLZ110" s="921"/>
      <c r="TMA110" s="921"/>
      <c r="TMB110" s="921"/>
      <c r="TMC110" s="921"/>
      <c r="TMD110" s="921"/>
      <c r="TME110" s="921"/>
      <c r="TMF110" s="921"/>
      <c r="TMG110" s="921"/>
      <c r="TMH110" s="921"/>
      <c r="TMI110" s="921"/>
      <c r="TMJ110" s="921"/>
      <c r="TMK110" s="921"/>
      <c r="TML110" s="921"/>
      <c r="TMM110" s="921"/>
      <c r="TMN110" s="921"/>
      <c r="TMO110" s="921"/>
      <c r="TMP110" s="921"/>
      <c r="TMQ110" s="921"/>
      <c r="TMR110" s="921"/>
      <c r="TMS110" s="921"/>
      <c r="TMT110" s="921"/>
      <c r="TMU110" s="921"/>
      <c r="TMV110" s="921"/>
      <c r="TMW110" s="921"/>
      <c r="TMX110" s="921"/>
      <c r="TMY110" s="921"/>
      <c r="TMZ110" s="921"/>
      <c r="TNA110" s="921"/>
      <c r="TNB110" s="921"/>
      <c r="TNC110" s="921"/>
      <c r="TND110" s="921"/>
      <c r="TNE110" s="921"/>
      <c r="TNF110" s="921"/>
      <c r="TNG110" s="921"/>
      <c r="TNH110" s="921"/>
      <c r="TNI110" s="921"/>
      <c r="TNJ110" s="921"/>
      <c r="TNK110" s="921"/>
      <c r="TNL110" s="921"/>
      <c r="TNM110" s="921"/>
      <c r="TNN110" s="921"/>
      <c r="TNO110" s="921"/>
      <c r="TNP110" s="921"/>
      <c r="TNQ110" s="921"/>
      <c r="TNR110" s="921"/>
      <c r="TNS110" s="921"/>
      <c r="TNT110" s="921"/>
      <c r="TNU110" s="921"/>
      <c r="TNV110" s="921"/>
      <c r="TNW110" s="921"/>
      <c r="TNX110" s="921"/>
      <c r="TNY110" s="921"/>
      <c r="TNZ110" s="921"/>
      <c r="TOA110" s="921"/>
      <c r="TOB110" s="921"/>
      <c r="TOC110" s="921"/>
      <c r="TOD110" s="921"/>
      <c r="TOE110" s="921"/>
      <c r="TOF110" s="921"/>
      <c r="TOG110" s="921"/>
      <c r="TOH110" s="921"/>
      <c r="TOI110" s="921"/>
      <c r="TOJ110" s="921"/>
      <c r="TOK110" s="921"/>
      <c r="TOL110" s="921"/>
      <c r="TOM110" s="921"/>
      <c r="TON110" s="921"/>
      <c r="TOO110" s="921"/>
      <c r="TOP110" s="921"/>
      <c r="TOQ110" s="921"/>
      <c r="TOR110" s="921"/>
      <c r="TOS110" s="921"/>
      <c r="TOT110" s="921"/>
      <c r="TOU110" s="921"/>
      <c r="TOV110" s="921"/>
      <c r="TOW110" s="921"/>
      <c r="TOX110" s="921"/>
      <c r="TOY110" s="921"/>
      <c r="TOZ110" s="921"/>
      <c r="TPA110" s="921"/>
      <c r="TPB110" s="921"/>
      <c r="TPC110" s="921"/>
      <c r="TPD110" s="921"/>
      <c r="TPE110" s="921"/>
      <c r="TPF110" s="921"/>
      <c r="TPG110" s="921"/>
      <c r="TPH110" s="921"/>
      <c r="TPI110" s="921"/>
      <c r="TPJ110" s="921"/>
      <c r="TPK110" s="921"/>
      <c r="TPL110" s="921"/>
      <c r="TPM110" s="921"/>
      <c r="TPN110" s="921"/>
      <c r="TPO110" s="921"/>
      <c r="TPP110" s="921"/>
      <c r="TPQ110" s="921"/>
      <c r="TPR110" s="921"/>
      <c r="TPS110" s="921"/>
      <c r="TPT110" s="921"/>
      <c r="TPU110" s="921"/>
      <c r="TPV110" s="921"/>
      <c r="TPW110" s="921"/>
      <c r="TPX110" s="921"/>
      <c r="TPY110" s="921"/>
      <c r="TPZ110" s="921"/>
      <c r="TQA110" s="921"/>
      <c r="TQB110" s="921"/>
      <c r="TQC110" s="921"/>
      <c r="TQD110" s="921"/>
      <c r="TQE110" s="921"/>
      <c r="TQF110" s="921"/>
      <c r="TQG110" s="921"/>
      <c r="TQH110" s="921"/>
      <c r="TQI110" s="921"/>
      <c r="TQJ110" s="921"/>
      <c r="TQK110" s="921"/>
      <c r="TQL110" s="921"/>
      <c r="TQM110" s="921"/>
      <c r="TQN110" s="921"/>
      <c r="TQO110" s="921"/>
      <c r="TQP110" s="921"/>
      <c r="TQQ110" s="921"/>
      <c r="TQR110" s="921"/>
      <c r="TQS110" s="921"/>
      <c r="TQT110" s="921"/>
      <c r="TQU110" s="921"/>
      <c r="TQV110" s="921"/>
      <c r="TQW110" s="921"/>
      <c r="TQX110" s="921"/>
      <c r="TQY110" s="921"/>
      <c r="TQZ110" s="921"/>
      <c r="TRA110" s="921"/>
      <c r="TRB110" s="921"/>
      <c r="TRC110" s="921"/>
      <c r="TRD110" s="921"/>
      <c r="TRE110" s="921"/>
      <c r="TRF110" s="921"/>
      <c r="TRG110" s="921"/>
      <c r="TRH110" s="921"/>
      <c r="TRI110" s="921"/>
      <c r="TRJ110" s="921"/>
      <c r="TRK110" s="921"/>
      <c r="TRL110" s="921"/>
      <c r="TRM110" s="921"/>
      <c r="TRN110" s="921"/>
      <c r="TRO110" s="921"/>
      <c r="TRP110" s="921"/>
      <c r="TRQ110" s="921"/>
      <c r="TRR110" s="921"/>
      <c r="TRS110" s="921"/>
      <c r="TRT110" s="921"/>
      <c r="TRU110" s="921"/>
      <c r="TRV110" s="921"/>
      <c r="TRW110" s="921"/>
      <c r="TRX110" s="921"/>
      <c r="TRY110" s="921"/>
      <c r="TRZ110" s="921"/>
      <c r="TSA110" s="921"/>
      <c r="TSB110" s="921"/>
      <c r="TSC110" s="921"/>
      <c r="TSD110" s="921"/>
      <c r="TSE110" s="921"/>
      <c r="TSF110" s="921"/>
      <c r="TSG110" s="921"/>
      <c r="TSH110" s="921"/>
      <c r="TSI110" s="921"/>
      <c r="TSJ110" s="921"/>
      <c r="TSK110" s="921"/>
      <c r="TSL110" s="921"/>
      <c r="TSM110" s="921"/>
      <c r="TSN110" s="921"/>
      <c r="TSO110" s="921"/>
      <c r="TSP110" s="921"/>
      <c r="TSQ110" s="921"/>
      <c r="TSR110" s="921"/>
      <c r="TSS110" s="921"/>
      <c r="TST110" s="921"/>
      <c r="TSU110" s="921"/>
      <c r="TSV110" s="921"/>
      <c r="TSW110" s="921"/>
      <c r="TSX110" s="921"/>
      <c r="TSY110" s="921"/>
      <c r="TSZ110" s="921"/>
      <c r="TTA110" s="921"/>
      <c r="TTB110" s="921"/>
      <c r="TTC110" s="921"/>
      <c r="TTD110" s="921"/>
      <c r="TTE110" s="921"/>
      <c r="TTF110" s="921"/>
      <c r="TTG110" s="921"/>
      <c r="TTH110" s="921"/>
      <c r="TTI110" s="921"/>
      <c r="TTJ110" s="921"/>
      <c r="TTK110" s="921"/>
      <c r="TTL110" s="921"/>
      <c r="TTM110" s="921"/>
      <c r="TTN110" s="921"/>
      <c r="TTO110" s="921"/>
      <c r="TTP110" s="921"/>
      <c r="TTQ110" s="921"/>
      <c r="TTR110" s="921"/>
      <c r="TTS110" s="921"/>
      <c r="TTT110" s="921"/>
      <c r="TTU110" s="921"/>
      <c r="TTV110" s="921"/>
      <c r="TTW110" s="921"/>
      <c r="TTX110" s="921"/>
      <c r="TTY110" s="921"/>
      <c r="TTZ110" s="921"/>
      <c r="TUA110" s="921"/>
      <c r="TUB110" s="921"/>
      <c r="TUC110" s="921"/>
      <c r="TUD110" s="921"/>
      <c r="TUE110" s="921"/>
      <c r="TUF110" s="921"/>
      <c r="TUG110" s="921"/>
      <c r="TUH110" s="921"/>
      <c r="TUI110" s="921"/>
      <c r="TUJ110" s="921"/>
      <c r="TUK110" s="921"/>
      <c r="TUL110" s="921"/>
      <c r="TUM110" s="921"/>
      <c r="TUN110" s="921"/>
      <c r="TUO110" s="921"/>
      <c r="TUP110" s="921"/>
      <c r="TUQ110" s="921"/>
      <c r="TUR110" s="921"/>
      <c r="TUS110" s="921"/>
      <c r="TUT110" s="921"/>
      <c r="TUU110" s="921"/>
      <c r="TUV110" s="921"/>
      <c r="TUW110" s="921"/>
      <c r="TUX110" s="921"/>
      <c r="TUY110" s="921"/>
      <c r="TUZ110" s="921"/>
      <c r="TVA110" s="921"/>
      <c r="TVB110" s="921"/>
      <c r="TVC110" s="921"/>
      <c r="TVD110" s="921"/>
      <c r="TVE110" s="921"/>
      <c r="TVF110" s="921"/>
      <c r="TVG110" s="921"/>
      <c r="TVH110" s="921"/>
      <c r="TVI110" s="921"/>
      <c r="TVJ110" s="921"/>
      <c r="TVK110" s="921"/>
      <c r="TVL110" s="921"/>
      <c r="TVM110" s="921"/>
      <c r="TVN110" s="921"/>
      <c r="TVO110" s="921"/>
      <c r="TVP110" s="921"/>
      <c r="TVQ110" s="921"/>
      <c r="TVR110" s="921"/>
      <c r="TVS110" s="921"/>
      <c r="TVT110" s="921"/>
      <c r="TVU110" s="921"/>
      <c r="TVV110" s="921"/>
      <c r="TVW110" s="921"/>
      <c r="TVX110" s="921"/>
      <c r="TVY110" s="921"/>
      <c r="TVZ110" s="921"/>
      <c r="TWA110" s="921"/>
      <c r="TWB110" s="921"/>
      <c r="TWC110" s="921"/>
      <c r="TWD110" s="921"/>
      <c r="TWE110" s="921"/>
      <c r="TWF110" s="921"/>
      <c r="TWG110" s="921"/>
      <c r="TWH110" s="921"/>
      <c r="TWI110" s="921"/>
      <c r="TWJ110" s="921"/>
      <c r="TWK110" s="921"/>
      <c r="TWL110" s="921"/>
      <c r="TWM110" s="921"/>
      <c r="TWN110" s="921"/>
      <c r="TWO110" s="921"/>
      <c r="TWP110" s="921"/>
      <c r="TWQ110" s="921"/>
      <c r="TWR110" s="921"/>
      <c r="TWS110" s="921"/>
      <c r="TWT110" s="921"/>
      <c r="TWU110" s="921"/>
      <c r="TWV110" s="921"/>
      <c r="TWW110" s="921"/>
      <c r="TWX110" s="921"/>
      <c r="TWY110" s="921"/>
      <c r="TWZ110" s="921"/>
      <c r="TXA110" s="921"/>
      <c r="TXB110" s="921"/>
      <c r="TXC110" s="921"/>
      <c r="TXD110" s="921"/>
      <c r="TXE110" s="921"/>
      <c r="TXF110" s="921"/>
      <c r="TXG110" s="921"/>
      <c r="TXH110" s="921"/>
      <c r="TXI110" s="921"/>
      <c r="TXJ110" s="921"/>
      <c r="TXK110" s="921"/>
      <c r="TXL110" s="921"/>
      <c r="TXM110" s="921"/>
      <c r="TXN110" s="921"/>
      <c r="TXO110" s="921"/>
      <c r="TXP110" s="921"/>
      <c r="TXQ110" s="921"/>
      <c r="TXR110" s="921"/>
      <c r="TXS110" s="921"/>
      <c r="TXT110" s="921"/>
      <c r="TXU110" s="921"/>
      <c r="TXV110" s="921"/>
      <c r="TXW110" s="921"/>
      <c r="TXX110" s="921"/>
      <c r="TXY110" s="921"/>
      <c r="TXZ110" s="921"/>
      <c r="TYA110" s="921"/>
      <c r="TYB110" s="921"/>
      <c r="TYC110" s="921"/>
      <c r="TYD110" s="921"/>
      <c r="TYE110" s="921"/>
      <c r="TYF110" s="921"/>
      <c r="TYG110" s="921"/>
      <c r="TYH110" s="921"/>
      <c r="TYI110" s="921"/>
      <c r="TYJ110" s="921"/>
      <c r="TYK110" s="921"/>
      <c r="TYL110" s="921"/>
      <c r="TYM110" s="921"/>
      <c r="TYN110" s="921"/>
      <c r="TYO110" s="921"/>
      <c r="TYP110" s="921"/>
      <c r="TYQ110" s="921"/>
      <c r="TYR110" s="921"/>
      <c r="TYS110" s="921"/>
      <c r="TYT110" s="921"/>
      <c r="TYU110" s="921"/>
      <c r="TYV110" s="921"/>
      <c r="TYW110" s="921"/>
      <c r="TYX110" s="921"/>
      <c r="TYY110" s="921"/>
      <c r="TYZ110" s="921"/>
      <c r="TZA110" s="921"/>
      <c r="TZB110" s="921"/>
      <c r="TZC110" s="921"/>
      <c r="TZD110" s="921"/>
      <c r="TZE110" s="921"/>
      <c r="TZF110" s="921"/>
      <c r="TZG110" s="921"/>
      <c r="TZH110" s="921"/>
      <c r="TZI110" s="921"/>
      <c r="TZJ110" s="921"/>
      <c r="TZK110" s="921"/>
      <c r="TZL110" s="921"/>
      <c r="TZM110" s="921"/>
      <c r="TZN110" s="921"/>
      <c r="TZO110" s="921"/>
      <c r="TZP110" s="921"/>
      <c r="TZQ110" s="921"/>
      <c r="TZR110" s="921"/>
      <c r="TZS110" s="921"/>
      <c r="TZT110" s="921"/>
      <c r="TZU110" s="921"/>
      <c r="TZV110" s="921"/>
      <c r="TZW110" s="921"/>
      <c r="TZX110" s="921"/>
      <c r="TZY110" s="921"/>
      <c r="TZZ110" s="921"/>
      <c r="UAA110" s="921"/>
      <c r="UAB110" s="921"/>
      <c r="UAC110" s="921"/>
      <c r="UAD110" s="921"/>
      <c r="UAE110" s="921"/>
      <c r="UAF110" s="921"/>
      <c r="UAG110" s="921"/>
      <c r="UAH110" s="921"/>
      <c r="UAI110" s="921"/>
      <c r="UAJ110" s="921"/>
      <c r="UAK110" s="921"/>
      <c r="UAL110" s="921"/>
      <c r="UAM110" s="921"/>
      <c r="UAN110" s="921"/>
      <c r="UAO110" s="921"/>
      <c r="UAP110" s="921"/>
      <c r="UAQ110" s="921"/>
      <c r="UAR110" s="921"/>
      <c r="UAS110" s="921"/>
      <c r="UAT110" s="921"/>
      <c r="UAU110" s="921"/>
      <c r="UAV110" s="921"/>
      <c r="UAW110" s="921"/>
      <c r="UAX110" s="921"/>
      <c r="UAY110" s="921"/>
      <c r="UAZ110" s="921"/>
      <c r="UBA110" s="921"/>
      <c r="UBB110" s="921"/>
      <c r="UBC110" s="921"/>
      <c r="UBD110" s="921"/>
      <c r="UBE110" s="921"/>
      <c r="UBF110" s="921"/>
      <c r="UBG110" s="921"/>
      <c r="UBH110" s="921"/>
      <c r="UBI110" s="921"/>
      <c r="UBJ110" s="921"/>
      <c r="UBK110" s="921"/>
      <c r="UBL110" s="921"/>
      <c r="UBM110" s="921"/>
      <c r="UBN110" s="921"/>
      <c r="UBO110" s="921"/>
      <c r="UBP110" s="921"/>
      <c r="UBQ110" s="921"/>
      <c r="UBR110" s="921"/>
      <c r="UBS110" s="921"/>
      <c r="UBT110" s="921"/>
      <c r="UBU110" s="921"/>
      <c r="UBV110" s="921"/>
      <c r="UBW110" s="921"/>
      <c r="UBX110" s="921"/>
      <c r="UBY110" s="921"/>
      <c r="UBZ110" s="921"/>
      <c r="UCA110" s="921"/>
      <c r="UCB110" s="921"/>
      <c r="UCC110" s="921"/>
      <c r="UCD110" s="921"/>
      <c r="UCE110" s="921"/>
      <c r="UCF110" s="921"/>
      <c r="UCG110" s="921"/>
      <c r="UCH110" s="921"/>
      <c r="UCI110" s="921"/>
      <c r="UCJ110" s="921"/>
      <c r="UCK110" s="921"/>
      <c r="UCL110" s="921"/>
      <c r="UCM110" s="921"/>
      <c r="UCN110" s="921"/>
      <c r="UCO110" s="921"/>
      <c r="UCP110" s="921"/>
      <c r="UCQ110" s="921"/>
      <c r="UCR110" s="921"/>
      <c r="UCS110" s="921"/>
      <c r="UCT110" s="921"/>
      <c r="UCU110" s="921"/>
      <c r="UCV110" s="921"/>
      <c r="UCW110" s="921"/>
      <c r="UCX110" s="921"/>
      <c r="UCY110" s="921"/>
      <c r="UCZ110" s="921"/>
      <c r="UDA110" s="921"/>
      <c r="UDB110" s="921"/>
      <c r="UDC110" s="921"/>
      <c r="UDD110" s="921"/>
      <c r="UDE110" s="921"/>
      <c r="UDF110" s="921"/>
      <c r="UDG110" s="921"/>
      <c r="UDH110" s="921"/>
      <c r="UDI110" s="921"/>
      <c r="UDJ110" s="921"/>
      <c r="UDK110" s="921"/>
      <c r="UDL110" s="921"/>
      <c r="UDM110" s="921"/>
      <c r="UDN110" s="921"/>
      <c r="UDO110" s="921"/>
      <c r="UDP110" s="921"/>
      <c r="UDQ110" s="921"/>
      <c r="UDR110" s="921"/>
      <c r="UDS110" s="921"/>
      <c r="UDT110" s="921"/>
      <c r="UDU110" s="921"/>
      <c r="UDV110" s="921"/>
      <c r="UDW110" s="921"/>
      <c r="UDX110" s="921"/>
      <c r="UDY110" s="921"/>
      <c r="UDZ110" s="921"/>
      <c r="UEA110" s="921"/>
      <c r="UEB110" s="921"/>
      <c r="UEC110" s="921"/>
      <c r="UED110" s="921"/>
      <c r="UEE110" s="921"/>
      <c r="UEF110" s="921"/>
      <c r="UEG110" s="921"/>
      <c r="UEH110" s="921"/>
      <c r="UEI110" s="921"/>
      <c r="UEJ110" s="921"/>
      <c r="UEK110" s="921"/>
      <c r="UEL110" s="921"/>
      <c r="UEM110" s="921"/>
      <c r="UEN110" s="921"/>
      <c r="UEO110" s="921"/>
      <c r="UEP110" s="921"/>
      <c r="UEQ110" s="921"/>
      <c r="UER110" s="921"/>
      <c r="UES110" s="921"/>
      <c r="UET110" s="921"/>
      <c r="UEU110" s="921"/>
      <c r="UEV110" s="921"/>
      <c r="UEW110" s="921"/>
      <c r="UEX110" s="921"/>
      <c r="UEY110" s="921"/>
      <c r="UEZ110" s="921"/>
      <c r="UFA110" s="921"/>
      <c r="UFB110" s="921"/>
      <c r="UFC110" s="921"/>
      <c r="UFD110" s="921"/>
      <c r="UFE110" s="921"/>
      <c r="UFF110" s="921"/>
      <c r="UFG110" s="921"/>
      <c r="UFH110" s="921"/>
      <c r="UFI110" s="921"/>
      <c r="UFJ110" s="921"/>
      <c r="UFK110" s="921"/>
      <c r="UFL110" s="921"/>
      <c r="UFM110" s="921"/>
      <c r="UFN110" s="921"/>
      <c r="UFO110" s="921"/>
      <c r="UFP110" s="921"/>
      <c r="UFQ110" s="921"/>
      <c r="UFR110" s="921"/>
      <c r="UFS110" s="921"/>
      <c r="UFT110" s="921"/>
      <c r="UFU110" s="921"/>
      <c r="UFV110" s="921"/>
      <c r="UFW110" s="921"/>
      <c r="UFX110" s="921"/>
      <c r="UFY110" s="921"/>
      <c r="UFZ110" s="921"/>
      <c r="UGA110" s="921"/>
      <c r="UGB110" s="921"/>
      <c r="UGC110" s="921"/>
      <c r="UGD110" s="921"/>
      <c r="UGE110" s="921"/>
      <c r="UGF110" s="921"/>
      <c r="UGG110" s="921"/>
      <c r="UGH110" s="921"/>
      <c r="UGI110" s="921"/>
      <c r="UGJ110" s="921"/>
      <c r="UGK110" s="921"/>
      <c r="UGL110" s="921"/>
      <c r="UGM110" s="921"/>
      <c r="UGN110" s="921"/>
      <c r="UGO110" s="921"/>
      <c r="UGP110" s="921"/>
      <c r="UGQ110" s="921"/>
      <c r="UGR110" s="921"/>
      <c r="UGS110" s="921"/>
      <c r="UGT110" s="921"/>
      <c r="UGU110" s="921"/>
      <c r="UGV110" s="921"/>
      <c r="UGW110" s="921"/>
      <c r="UGX110" s="921"/>
      <c r="UGY110" s="921"/>
      <c r="UGZ110" s="921"/>
      <c r="UHA110" s="921"/>
      <c r="UHB110" s="921"/>
      <c r="UHC110" s="921"/>
      <c r="UHD110" s="921"/>
      <c r="UHE110" s="921"/>
      <c r="UHF110" s="921"/>
      <c r="UHG110" s="921"/>
      <c r="UHH110" s="921"/>
      <c r="UHI110" s="921"/>
      <c r="UHJ110" s="921"/>
      <c r="UHK110" s="921"/>
      <c r="UHL110" s="921"/>
      <c r="UHM110" s="921"/>
      <c r="UHN110" s="921"/>
      <c r="UHO110" s="921"/>
      <c r="UHP110" s="921"/>
      <c r="UHQ110" s="921"/>
      <c r="UHR110" s="921"/>
      <c r="UHS110" s="921"/>
      <c r="UHT110" s="921"/>
      <c r="UHU110" s="921"/>
      <c r="UHV110" s="921"/>
      <c r="UHW110" s="921"/>
      <c r="UHX110" s="921"/>
      <c r="UHY110" s="921"/>
      <c r="UHZ110" s="921"/>
      <c r="UIA110" s="921"/>
      <c r="UIB110" s="921"/>
      <c r="UIC110" s="921"/>
      <c r="UID110" s="921"/>
      <c r="UIE110" s="921"/>
      <c r="UIF110" s="921"/>
      <c r="UIG110" s="921"/>
      <c r="UIH110" s="921"/>
      <c r="UII110" s="921"/>
      <c r="UIJ110" s="921"/>
      <c r="UIK110" s="921"/>
      <c r="UIL110" s="921"/>
      <c r="UIM110" s="921"/>
      <c r="UIN110" s="921"/>
      <c r="UIO110" s="921"/>
      <c r="UIP110" s="921"/>
      <c r="UIQ110" s="921"/>
      <c r="UIR110" s="921"/>
      <c r="UIS110" s="921"/>
      <c r="UIT110" s="921"/>
      <c r="UIU110" s="921"/>
      <c r="UIV110" s="921"/>
      <c r="UIW110" s="921"/>
      <c r="UIX110" s="921"/>
      <c r="UIY110" s="921"/>
      <c r="UIZ110" s="921"/>
      <c r="UJA110" s="921"/>
      <c r="UJB110" s="921"/>
      <c r="UJC110" s="921"/>
      <c r="UJD110" s="921"/>
      <c r="UJE110" s="921"/>
      <c r="UJF110" s="921"/>
      <c r="UJG110" s="921"/>
      <c r="UJH110" s="921"/>
      <c r="UJI110" s="921"/>
      <c r="UJJ110" s="921"/>
      <c r="UJK110" s="921"/>
      <c r="UJL110" s="921"/>
      <c r="UJM110" s="921"/>
      <c r="UJN110" s="921"/>
      <c r="UJO110" s="921"/>
      <c r="UJP110" s="921"/>
      <c r="UJQ110" s="921"/>
      <c r="UJR110" s="921"/>
      <c r="UJS110" s="921"/>
      <c r="UJT110" s="921"/>
      <c r="UJU110" s="921"/>
      <c r="UJV110" s="921"/>
      <c r="UJW110" s="921"/>
      <c r="UJX110" s="921"/>
      <c r="UJY110" s="921"/>
      <c r="UJZ110" s="921"/>
      <c r="UKA110" s="921"/>
      <c r="UKB110" s="921"/>
      <c r="UKC110" s="921"/>
      <c r="UKD110" s="921"/>
      <c r="UKE110" s="921"/>
      <c r="UKF110" s="921"/>
      <c r="UKG110" s="921"/>
      <c r="UKH110" s="921"/>
      <c r="UKI110" s="921"/>
      <c r="UKJ110" s="921"/>
      <c r="UKK110" s="921"/>
      <c r="UKL110" s="921"/>
      <c r="UKM110" s="921"/>
      <c r="UKN110" s="921"/>
      <c r="UKO110" s="921"/>
      <c r="UKP110" s="921"/>
      <c r="UKQ110" s="921"/>
      <c r="UKR110" s="921"/>
      <c r="UKS110" s="921"/>
      <c r="UKT110" s="921"/>
      <c r="UKU110" s="921"/>
      <c r="UKV110" s="921"/>
      <c r="UKW110" s="921"/>
      <c r="UKX110" s="921"/>
      <c r="UKY110" s="921"/>
      <c r="UKZ110" s="921"/>
      <c r="ULA110" s="921"/>
      <c r="ULB110" s="921"/>
      <c r="ULC110" s="921"/>
      <c r="ULD110" s="921"/>
      <c r="ULE110" s="921"/>
      <c r="ULF110" s="921"/>
      <c r="ULG110" s="921"/>
      <c r="ULH110" s="921"/>
      <c r="ULI110" s="921"/>
      <c r="ULJ110" s="921"/>
      <c r="ULK110" s="921"/>
      <c r="ULL110" s="921"/>
      <c r="ULM110" s="921"/>
      <c r="ULN110" s="921"/>
      <c r="ULO110" s="921"/>
      <c r="ULP110" s="921"/>
      <c r="ULQ110" s="921"/>
      <c r="ULR110" s="921"/>
      <c r="ULS110" s="921"/>
      <c r="ULT110" s="921"/>
      <c r="ULU110" s="921"/>
      <c r="ULV110" s="921"/>
      <c r="ULW110" s="921"/>
      <c r="ULX110" s="921"/>
      <c r="ULY110" s="921"/>
      <c r="ULZ110" s="921"/>
      <c r="UMA110" s="921"/>
      <c r="UMB110" s="921"/>
      <c r="UMC110" s="921"/>
      <c r="UMD110" s="921"/>
      <c r="UME110" s="921"/>
      <c r="UMF110" s="921"/>
      <c r="UMG110" s="921"/>
      <c r="UMH110" s="921"/>
      <c r="UMI110" s="921"/>
      <c r="UMJ110" s="921"/>
      <c r="UMK110" s="921"/>
      <c r="UML110" s="921"/>
      <c r="UMM110" s="921"/>
      <c r="UMN110" s="921"/>
      <c r="UMO110" s="921"/>
      <c r="UMP110" s="921"/>
      <c r="UMQ110" s="921"/>
      <c r="UMR110" s="921"/>
      <c r="UMS110" s="921"/>
      <c r="UMT110" s="921"/>
      <c r="UMU110" s="921"/>
      <c r="UMV110" s="921"/>
      <c r="UMW110" s="921"/>
      <c r="UMX110" s="921"/>
      <c r="UMY110" s="921"/>
      <c r="UMZ110" s="921"/>
      <c r="UNA110" s="921"/>
      <c r="UNB110" s="921"/>
      <c r="UNC110" s="921"/>
      <c r="UND110" s="921"/>
      <c r="UNE110" s="921"/>
      <c r="UNF110" s="921"/>
      <c r="UNG110" s="921"/>
      <c r="UNH110" s="921"/>
      <c r="UNI110" s="921"/>
      <c r="UNJ110" s="921"/>
      <c r="UNK110" s="921"/>
      <c r="UNL110" s="921"/>
      <c r="UNM110" s="921"/>
      <c r="UNN110" s="921"/>
      <c r="UNO110" s="921"/>
      <c r="UNP110" s="921"/>
      <c r="UNQ110" s="921"/>
      <c r="UNR110" s="921"/>
      <c r="UNS110" s="921"/>
      <c r="UNT110" s="921"/>
      <c r="UNU110" s="921"/>
      <c r="UNV110" s="921"/>
      <c r="UNW110" s="921"/>
      <c r="UNX110" s="921"/>
      <c r="UNY110" s="921"/>
      <c r="UNZ110" s="921"/>
      <c r="UOA110" s="921"/>
      <c r="UOB110" s="921"/>
      <c r="UOC110" s="921"/>
      <c r="UOD110" s="921"/>
      <c r="UOE110" s="921"/>
      <c r="UOF110" s="921"/>
      <c r="UOG110" s="921"/>
      <c r="UOH110" s="921"/>
      <c r="UOI110" s="921"/>
      <c r="UOJ110" s="921"/>
      <c r="UOK110" s="921"/>
      <c r="UOL110" s="921"/>
      <c r="UOM110" s="921"/>
      <c r="UON110" s="921"/>
      <c r="UOO110" s="921"/>
      <c r="UOP110" s="921"/>
      <c r="UOQ110" s="921"/>
      <c r="UOR110" s="921"/>
      <c r="UOS110" s="921"/>
      <c r="UOT110" s="921"/>
      <c r="UOU110" s="921"/>
      <c r="UOV110" s="921"/>
      <c r="UOW110" s="921"/>
      <c r="UOX110" s="921"/>
      <c r="UOY110" s="921"/>
      <c r="UOZ110" s="921"/>
      <c r="UPA110" s="921"/>
      <c r="UPB110" s="921"/>
      <c r="UPC110" s="921"/>
      <c r="UPD110" s="921"/>
      <c r="UPE110" s="921"/>
      <c r="UPF110" s="921"/>
      <c r="UPG110" s="921"/>
      <c r="UPH110" s="921"/>
      <c r="UPI110" s="921"/>
      <c r="UPJ110" s="921"/>
      <c r="UPK110" s="921"/>
      <c r="UPL110" s="921"/>
      <c r="UPM110" s="921"/>
      <c r="UPN110" s="921"/>
      <c r="UPO110" s="921"/>
      <c r="UPP110" s="921"/>
      <c r="UPQ110" s="921"/>
      <c r="UPR110" s="921"/>
      <c r="UPS110" s="921"/>
      <c r="UPT110" s="921"/>
      <c r="UPU110" s="921"/>
      <c r="UPV110" s="921"/>
      <c r="UPW110" s="921"/>
      <c r="UPX110" s="921"/>
      <c r="UPY110" s="921"/>
      <c r="UPZ110" s="921"/>
      <c r="UQA110" s="921"/>
      <c r="UQB110" s="921"/>
      <c r="UQC110" s="921"/>
      <c r="UQD110" s="921"/>
      <c r="UQE110" s="921"/>
      <c r="UQF110" s="921"/>
      <c r="UQG110" s="921"/>
      <c r="UQH110" s="921"/>
      <c r="UQI110" s="921"/>
      <c r="UQJ110" s="921"/>
      <c r="UQK110" s="921"/>
      <c r="UQL110" s="921"/>
      <c r="UQM110" s="921"/>
      <c r="UQN110" s="921"/>
      <c r="UQO110" s="921"/>
      <c r="UQP110" s="921"/>
      <c r="UQQ110" s="921"/>
      <c r="UQR110" s="921"/>
      <c r="UQS110" s="921"/>
      <c r="UQT110" s="921"/>
      <c r="UQU110" s="921"/>
      <c r="UQV110" s="921"/>
      <c r="UQW110" s="921"/>
      <c r="UQX110" s="921"/>
      <c r="UQY110" s="921"/>
      <c r="UQZ110" s="921"/>
      <c r="URA110" s="921"/>
      <c r="URB110" s="921"/>
      <c r="URC110" s="921"/>
      <c r="URD110" s="921"/>
      <c r="URE110" s="921"/>
      <c r="URF110" s="921"/>
      <c r="URG110" s="921"/>
      <c r="URH110" s="921"/>
      <c r="URI110" s="921"/>
      <c r="URJ110" s="921"/>
      <c r="URK110" s="921"/>
      <c r="URL110" s="921"/>
      <c r="URM110" s="921"/>
      <c r="URN110" s="921"/>
      <c r="URO110" s="921"/>
      <c r="URP110" s="921"/>
      <c r="URQ110" s="921"/>
      <c r="URR110" s="921"/>
      <c r="URS110" s="921"/>
      <c r="URT110" s="921"/>
      <c r="URU110" s="921"/>
      <c r="URV110" s="921"/>
      <c r="URW110" s="921"/>
      <c r="URX110" s="921"/>
      <c r="URY110" s="921"/>
      <c r="URZ110" s="921"/>
      <c r="USA110" s="921"/>
      <c r="USB110" s="921"/>
      <c r="USC110" s="921"/>
      <c r="USD110" s="921"/>
      <c r="USE110" s="921"/>
      <c r="USF110" s="921"/>
      <c r="USG110" s="921"/>
      <c r="USH110" s="921"/>
      <c r="USI110" s="921"/>
      <c r="USJ110" s="921"/>
      <c r="USK110" s="921"/>
      <c r="USL110" s="921"/>
      <c r="USM110" s="921"/>
      <c r="USN110" s="921"/>
      <c r="USO110" s="921"/>
      <c r="USP110" s="921"/>
      <c r="USQ110" s="921"/>
      <c r="USR110" s="921"/>
      <c r="USS110" s="921"/>
      <c r="UST110" s="921"/>
      <c r="USU110" s="921"/>
      <c r="USV110" s="921"/>
      <c r="USW110" s="921"/>
      <c r="USX110" s="921"/>
      <c r="USY110" s="921"/>
      <c r="USZ110" s="921"/>
      <c r="UTA110" s="921"/>
      <c r="UTB110" s="921"/>
      <c r="UTC110" s="921"/>
      <c r="UTD110" s="921"/>
      <c r="UTE110" s="921"/>
      <c r="UTF110" s="921"/>
      <c r="UTG110" s="921"/>
      <c r="UTH110" s="921"/>
      <c r="UTI110" s="921"/>
      <c r="UTJ110" s="921"/>
      <c r="UTK110" s="921"/>
      <c r="UTL110" s="921"/>
      <c r="UTM110" s="921"/>
      <c r="UTN110" s="921"/>
      <c r="UTO110" s="921"/>
      <c r="UTP110" s="921"/>
      <c r="UTQ110" s="921"/>
      <c r="UTR110" s="921"/>
      <c r="UTS110" s="921"/>
      <c r="UTT110" s="921"/>
      <c r="UTU110" s="921"/>
      <c r="UTV110" s="921"/>
      <c r="UTW110" s="921"/>
      <c r="UTX110" s="921"/>
      <c r="UTY110" s="921"/>
      <c r="UTZ110" s="921"/>
      <c r="UUA110" s="921"/>
      <c r="UUB110" s="921"/>
      <c r="UUC110" s="921"/>
      <c r="UUD110" s="921"/>
      <c r="UUE110" s="921"/>
      <c r="UUF110" s="921"/>
      <c r="UUG110" s="921"/>
      <c r="UUH110" s="921"/>
      <c r="UUI110" s="921"/>
      <c r="UUJ110" s="921"/>
      <c r="UUK110" s="921"/>
      <c r="UUL110" s="921"/>
      <c r="UUM110" s="921"/>
      <c r="UUN110" s="921"/>
      <c r="UUO110" s="921"/>
      <c r="UUP110" s="921"/>
      <c r="UUQ110" s="921"/>
      <c r="UUR110" s="921"/>
      <c r="UUS110" s="921"/>
      <c r="UUT110" s="921"/>
      <c r="UUU110" s="921"/>
      <c r="UUV110" s="921"/>
      <c r="UUW110" s="921"/>
      <c r="UUX110" s="921"/>
      <c r="UUY110" s="921"/>
      <c r="UUZ110" s="921"/>
      <c r="UVA110" s="921"/>
      <c r="UVB110" s="921"/>
      <c r="UVC110" s="921"/>
      <c r="UVD110" s="921"/>
      <c r="UVE110" s="921"/>
      <c r="UVF110" s="921"/>
      <c r="UVG110" s="921"/>
      <c r="UVH110" s="921"/>
      <c r="UVI110" s="921"/>
      <c r="UVJ110" s="921"/>
      <c r="UVK110" s="921"/>
      <c r="UVL110" s="921"/>
      <c r="UVM110" s="921"/>
      <c r="UVN110" s="921"/>
      <c r="UVO110" s="921"/>
      <c r="UVP110" s="921"/>
      <c r="UVQ110" s="921"/>
      <c r="UVR110" s="921"/>
      <c r="UVS110" s="921"/>
      <c r="UVT110" s="921"/>
      <c r="UVU110" s="921"/>
      <c r="UVV110" s="921"/>
      <c r="UVW110" s="921"/>
      <c r="UVX110" s="921"/>
      <c r="UVY110" s="921"/>
      <c r="UVZ110" s="921"/>
      <c r="UWA110" s="921"/>
      <c r="UWB110" s="921"/>
      <c r="UWC110" s="921"/>
      <c r="UWD110" s="921"/>
      <c r="UWE110" s="921"/>
      <c r="UWF110" s="921"/>
      <c r="UWG110" s="921"/>
      <c r="UWH110" s="921"/>
      <c r="UWI110" s="921"/>
      <c r="UWJ110" s="921"/>
      <c r="UWK110" s="921"/>
      <c r="UWL110" s="921"/>
      <c r="UWM110" s="921"/>
      <c r="UWN110" s="921"/>
      <c r="UWO110" s="921"/>
      <c r="UWP110" s="921"/>
      <c r="UWQ110" s="921"/>
      <c r="UWR110" s="921"/>
      <c r="UWS110" s="921"/>
      <c r="UWT110" s="921"/>
      <c r="UWU110" s="921"/>
      <c r="UWV110" s="921"/>
      <c r="UWW110" s="921"/>
      <c r="UWX110" s="921"/>
      <c r="UWY110" s="921"/>
      <c r="UWZ110" s="921"/>
      <c r="UXA110" s="921"/>
      <c r="UXB110" s="921"/>
      <c r="UXC110" s="921"/>
      <c r="UXD110" s="921"/>
      <c r="UXE110" s="921"/>
      <c r="UXF110" s="921"/>
      <c r="UXG110" s="921"/>
      <c r="UXH110" s="921"/>
      <c r="UXI110" s="921"/>
      <c r="UXJ110" s="921"/>
      <c r="UXK110" s="921"/>
      <c r="UXL110" s="921"/>
      <c r="UXM110" s="921"/>
      <c r="UXN110" s="921"/>
      <c r="UXO110" s="921"/>
      <c r="UXP110" s="921"/>
      <c r="UXQ110" s="921"/>
      <c r="UXR110" s="921"/>
      <c r="UXS110" s="921"/>
      <c r="UXT110" s="921"/>
      <c r="UXU110" s="921"/>
      <c r="UXV110" s="921"/>
      <c r="UXW110" s="921"/>
      <c r="UXX110" s="921"/>
      <c r="UXY110" s="921"/>
      <c r="UXZ110" s="921"/>
      <c r="UYA110" s="921"/>
      <c r="UYB110" s="921"/>
      <c r="UYC110" s="921"/>
      <c r="UYD110" s="921"/>
      <c r="UYE110" s="921"/>
      <c r="UYF110" s="921"/>
      <c r="UYG110" s="921"/>
      <c r="UYH110" s="921"/>
      <c r="UYI110" s="921"/>
      <c r="UYJ110" s="921"/>
      <c r="UYK110" s="921"/>
      <c r="UYL110" s="921"/>
      <c r="UYM110" s="921"/>
      <c r="UYN110" s="921"/>
      <c r="UYO110" s="921"/>
      <c r="UYP110" s="921"/>
      <c r="UYQ110" s="921"/>
      <c r="UYR110" s="921"/>
      <c r="UYS110" s="921"/>
      <c r="UYT110" s="921"/>
      <c r="UYU110" s="921"/>
      <c r="UYV110" s="921"/>
      <c r="UYW110" s="921"/>
      <c r="UYX110" s="921"/>
      <c r="UYY110" s="921"/>
      <c r="UYZ110" s="921"/>
      <c r="UZA110" s="921"/>
      <c r="UZB110" s="921"/>
      <c r="UZC110" s="921"/>
      <c r="UZD110" s="921"/>
      <c r="UZE110" s="921"/>
      <c r="UZF110" s="921"/>
      <c r="UZG110" s="921"/>
      <c r="UZH110" s="921"/>
      <c r="UZI110" s="921"/>
      <c r="UZJ110" s="921"/>
      <c r="UZK110" s="921"/>
      <c r="UZL110" s="921"/>
      <c r="UZM110" s="921"/>
      <c r="UZN110" s="921"/>
      <c r="UZO110" s="921"/>
      <c r="UZP110" s="921"/>
      <c r="UZQ110" s="921"/>
      <c r="UZR110" s="921"/>
      <c r="UZS110" s="921"/>
      <c r="UZT110" s="921"/>
      <c r="UZU110" s="921"/>
      <c r="UZV110" s="921"/>
      <c r="UZW110" s="921"/>
      <c r="UZX110" s="921"/>
      <c r="UZY110" s="921"/>
      <c r="UZZ110" s="921"/>
      <c r="VAA110" s="921"/>
      <c r="VAB110" s="921"/>
      <c r="VAC110" s="921"/>
      <c r="VAD110" s="921"/>
      <c r="VAE110" s="921"/>
      <c r="VAF110" s="921"/>
      <c r="VAG110" s="921"/>
      <c r="VAH110" s="921"/>
      <c r="VAI110" s="921"/>
      <c r="VAJ110" s="921"/>
      <c r="VAK110" s="921"/>
      <c r="VAL110" s="921"/>
      <c r="VAM110" s="921"/>
      <c r="VAN110" s="921"/>
      <c r="VAO110" s="921"/>
      <c r="VAP110" s="921"/>
      <c r="VAQ110" s="921"/>
      <c r="VAR110" s="921"/>
      <c r="VAS110" s="921"/>
      <c r="VAT110" s="921"/>
      <c r="VAU110" s="921"/>
      <c r="VAV110" s="921"/>
      <c r="VAW110" s="921"/>
      <c r="VAX110" s="921"/>
      <c r="VAY110" s="921"/>
      <c r="VAZ110" s="921"/>
      <c r="VBA110" s="921"/>
      <c r="VBB110" s="921"/>
      <c r="VBC110" s="921"/>
      <c r="VBD110" s="921"/>
      <c r="VBE110" s="921"/>
      <c r="VBF110" s="921"/>
      <c r="VBG110" s="921"/>
      <c r="VBH110" s="921"/>
      <c r="VBI110" s="921"/>
      <c r="VBJ110" s="921"/>
      <c r="VBK110" s="921"/>
      <c r="VBL110" s="921"/>
      <c r="VBM110" s="921"/>
      <c r="VBN110" s="921"/>
      <c r="VBO110" s="921"/>
      <c r="VBP110" s="921"/>
      <c r="VBQ110" s="921"/>
      <c r="VBR110" s="921"/>
      <c r="VBS110" s="921"/>
      <c r="VBT110" s="921"/>
      <c r="VBU110" s="921"/>
      <c r="VBV110" s="921"/>
      <c r="VBW110" s="921"/>
      <c r="VBX110" s="921"/>
      <c r="VBY110" s="921"/>
      <c r="VBZ110" s="921"/>
      <c r="VCA110" s="921"/>
      <c r="VCB110" s="921"/>
      <c r="VCC110" s="921"/>
      <c r="VCD110" s="921"/>
      <c r="VCE110" s="921"/>
      <c r="VCF110" s="921"/>
      <c r="VCG110" s="921"/>
      <c r="VCH110" s="921"/>
      <c r="VCI110" s="921"/>
      <c r="VCJ110" s="921"/>
      <c r="VCK110" s="921"/>
      <c r="VCL110" s="921"/>
      <c r="VCM110" s="921"/>
      <c r="VCN110" s="921"/>
      <c r="VCO110" s="921"/>
      <c r="VCP110" s="921"/>
      <c r="VCQ110" s="921"/>
      <c r="VCR110" s="921"/>
      <c r="VCS110" s="921"/>
      <c r="VCT110" s="921"/>
      <c r="VCU110" s="921"/>
      <c r="VCV110" s="921"/>
      <c r="VCW110" s="921"/>
      <c r="VCX110" s="921"/>
      <c r="VCY110" s="921"/>
      <c r="VCZ110" s="921"/>
      <c r="VDA110" s="921"/>
      <c r="VDB110" s="921"/>
      <c r="VDC110" s="921"/>
      <c r="VDD110" s="921"/>
      <c r="VDE110" s="921"/>
      <c r="VDF110" s="921"/>
      <c r="VDG110" s="921"/>
      <c r="VDH110" s="921"/>
      <c r="VDI110" s="921"/>
      <c r="VDJ110" s="921"/>
      <c r="VDK110" s="921"/>
      <c r="VDL110" s="921"/>
      <c r="VDM110" s="921"/>
      <c r="VDN110" s="921"/>
      <c r="VDO110" s="921"/>
      <c r="VDP110" s="921"/>
      <c r="VDQ110" s="921"/>
      <c r="VDR110" s="921"/>
      <c r="VDS110" s="921"/>
      <c r="VDT110" s="921"/>
      <c r="VDU110" s="921"/>
      <c r="VDV110" s="921"/>
      <c r="VDW110" s="921"/>
      <c r="VDX110" s="921"/>
      <c r="VDY110" s="921"/>
      <c r="VDZ110" s="921"/>
      <c r="VEA110" s="921"/>
      <c r="VEB110" s="921"/>
      <c r="VEC110" s="921"/>
      <c r="VED110" s="921"/>
      <c r="VEE110" s="921"/>
      <c r="VEF110" s="921"/>
      <c r="VEG110" s="921"/>
      <c r="VEH110" s="921"/>
      <c r="VEI110" s="921"/>
      <c r="VEJ110" s="921"/>
      <c r="VEK110" s="921"/>
      <c r="VEL110" s="921"/>
      <c r="VEM110" s="921"/>
      <c r="VEN110" s="921"/>
      <c r="VEO110" s="921"/>
      <c r="VEP110" s="921"/>
      <c r="VEQ110" s="921"/>
      <c r="VER110" s="921"/>
      <c r="VES110" s="921"/>
      <c r="VET110" s="921"/>
      <c r="VEU110" s="921"/>
      <c r="VEV110" s="921"/>
      <c r="VEW110" s="921"/>
      <c r="VEX110" s="921"/>
      <c r="VEY110" s="921"/>
      <c r="VEZ110" s="921"/>
      <c r="VFA110" s="921"/>
      <c r="VFB110" s="921"/>
      <c r="VFC110" s="921"/>
      <c r="VFD110" s="921"/>
      <c r="VFE110" s="921"/>
      <c r="VFF110" s="921"/>
      <c r="VFG110" s="921"/>
      <c r="VFH110" s="921"/>
      <c r="VFI110" s="921"/>
      <c r="VFJ110" s="921"/>
      <c r="VFK110" s="921"/>
      <c r="VFL110" s="921"/>
      <c r="VFM110" s="921"/>
      <c r="VFN110" s="921"/>
      <c r="VFO110" s="921"/>
      <c r="VFP110" s="921"/>
      <c r="VFQ110" s="921"/>
      <c r="VFR110" s="921"/>
      <c r="VFS110" s="921"/>
      <c r="VFT110" s="921"/>
      <c r="VFU110" s="921"/>
      <c r="VFV110" s="921"/>
      <c r="VFW110" s="921"/>
      <c r="VFX110" s="921"/>
      <c r="VFY110" s="921"/>
      <c r="VFZ110" s="921"/>
      <c r="VGA110" s="921"/>
      <c r="VGB110" s="921"/>
      <c r="VGC110" s="921"/>
      <c r="VGD110" s="921"/>
      <c r="VGE110" s="921"/>
      <c r="VGF110" s="921"/>
      <c r="VGG110" s="921"/>
      <c r="VGH110" s="921"/>
      <c r="VGI110" s="921"/>
      <c r="VGJ110" s="921"/>
      <c r="VGK110" s="921"/>
      <c r="VGL110" s="921"/>
      <c r="VGM110" s="921"/>
      <c r="VGN110" s="921"/>
      <c r="VGO110" s="921"/>
      <c r="VGP110" s="921"/>
      <c r="VGQ110" s="921"/>
      <c r="VGR110" s="921"/>
      <c r="VGS110" s="921"/>
      <c r="VGT110" s="921"/>
      <c r="VGU110" s="921"/>
      <c r="VGV110" s="921"/>
      <c r="VGW110" s="921"/>
      <c r="VGX110" s="921"/>
      <c r="VGY110" s="921"/>
      <c r="VGZ110" s="921"/>
      <c r="VHA110" s="921"/>
      <c r="VHB110" s="921"/>
      <c r="VHC110" s="921"/>
      <c r="VHD110" s="921"/>
      <c r="VHE110" s="921"/>
      <c r="VHF110" s="921"/>
      <c r="VHG110" s="921"/>
      <c r="VHH110" s="921"/>
      <c r="VHI110" s="921"/>
      <c r="VHJ110" s="921"/>
      <c r="VHK110" s="921"/>
      <c r="VHL110" s="921"/>
      <c r="VHM110" s="921"/>
      <c r="VHN110" s="921"/>
      <c r="VHO110" s="921"/>
      <c r="VHP110" s="921"/>
      <c r="VHQ110" s="921"/>
      <c r="VHR110" s="921"/>
      <c r="VHS110" s="921"/>
      <c r="VHT110" s="921"/>
      <c r="VHU110" s="921"/>
      <c r="VHV110" s="921"/>
      <c r="VHW110" s="921"/>
      <c r="VHX110" s="921"/>
      <c r="VHY110" s="921"/>
      <c r="VHZ110" s="921"/>
      <c r="VIA110" s="921"/>
      <c r="VIB110" s="921"/>
      <c r="VIC110" s="921"/>
      <c r="VID110" s="921"/>
      <c r="VIE110" s="921"/>
      <c r="VIF110" s="921"/>
      <c r="VIG110" s="921"/>
      <c r="VIH110" s="921"/>
      <c r="VII110" s="921"/>
      <c r="VIJ110" s="921"/>
      <c r="VIK110" s="921"/>
      <c r="VIL110" s="921"/>
      <c r="VIM110" s="921"/>
      <c r="VIN110" s="921"/>
      <c r="VIO110" s="921"/>
      <c r="VIP110" s="921"/>
      <c r="VIQ110" s="921"/>
      <c r="VIR110" s="921"/>
      <c r="VIS110" s="921"/>
      <c r="VIT110" s="921"/>
      <c r="VIU110" s="921"/>
      <c r="VIV110" s="921"/>
      <c r="VIW110" s="921"/>
      <c r="VIX110" s="921"/>
      <c r="VIY110" s="921"/>
      <c r="VIZ110" s="921"/>
      <c r="VJA110" s="921"/>
      <c r="VJB110" s="921"/>
      <c r="VJC110" s="921"/>
      <c r="VJD110" s="921"/>
      <c r="VJE110" s="921"/>
      <c r="VJF110" s="921"/>
      <c r="VJG110" s="921"/>
      <c r="VJH110" s="921"/>
      <c r="VJI110" s="921"/>
      <c r="VJJ110" s="921"/>
      <c r="VJK110" s="921"/>
      <c r="VJL110" s="921"/>
      <c r="VJM110" s="921"/>
      <c r="VJN110" s="921"/>
      <c r="VJO110" s="921"/>
      <c r="VJP110" s="921"/>
      <c r="VJQ110" s="921"/>
      <c r="VJR110" s="921"/>
      <c r="VJS110" s="921"/>
      <c r="VJT110" s="921"/>
      <c r="VJU110" s="921"/>
      <c r="VJV110" s="921"/>
      <c r="VJW110" s="921"/>
      <c r="VJX110" s="921"/>
      <c r="VJY110" s="921"/>
      <c r="VJZ110" s="921"/>
      <c r="VKA110" s="921"/>
      <c r="VKB110" s="921"/>
      <c r="VKC110" s="921"/>
      <c r="VKD110" s="921"/>
      <c r="VKE110" s="921"/>
      <c r="VKF110" s="921"/>
      <c r="VKG110" s="921"/>
      <c r="VKH110" s="921"/>
      <c r="VKI110" s="921"/>
      <c r="VKJ110" s="921"/>
      <c r="VKK110" s="921"/>
      <c r="VKL110" s="921"/>
      <c r="VKM110" s="921"/>
      <c r="VKN110" s="921"/>
      <c r="VKO110" s="921"/>
      <c r="VKP110" s="921"/>
      <c r="VKQ110" s="921"/>
      <c r="VKR110" s="921"/>
      <c r="VKS110" s="921"/>
      <c r="VKT110" s="921"/>
      <c r="VKU110" s="921"/>
      <c r="VKV110" s="921"/>
      <c r="VKW110" s="921"/>
      <c r="VKX110" s="921"/>
      <c r="VKY110" s="921"/>
      <c r="VKZ110" s="921"/>
      <c r="VLA110" s="921"/>
      <c r="VLB110" s="921"/>
      <c r="VLC110" s="921"/>
      <c r="VLD110" s="921"/>
      <c r="VLE110" s="921"/>
      <c r="VLF110" s="921"/>
      <c r="VLG110" s="921"/>
      <c r="VLH110" s="921"/>
      <c r="VLI110" s="921"/>
      <c r="VLJ110" s="921"/>
      <c r="VLK110" s="921"/>
      <c r="VLL110" s="921"/>
      <c r="VLM110" s="921"/>
      <c r="VLN110" s="921"/>
      <c r="VLO110" s="921"/>
      <c r="VLP110" s="921"/>
      <c r="VLQ110" s="921"/>
      <c r="VLR110" s="921"/>
      <c r="VLS110" s="921"/>
      <c r="VLT110" s="921"/>
      <c r="VLU110" s="921"/>
      <c r="VLV110" s="921"/>
      <c r="VLW110" s="921"/>
      <c r="VLX110" s="921"/>
      <c r="VLY110" s="921"/>
      <c r="VLZ110" s="921"/>
      <c r="VMA110" s="921"/>
      <c r="VMB110" s="921"/>
      <c r="VMC110" s="921"/>
      <c r="VMD110" s="921"/>
      <c r="VME110" s="921"/>
      <c r="VMF110" s="921"/>
      <c r="VMG110" s="921"/>
      <c r="VMH110" s="921"/>
      <c r="VMI110" s="921"/>
      <c r="VMJ110" s="921"/>
      <c r="VMK110" s="921"/>
      <c r="VML110" s="921"/>
      <c r="VMM110" s="921"/>
      <c r="VMN110" s="921"/>
      <c r="VMO110" s="921"/>
      <c r="VMP110" s="921"/>
      <c r="VMQ110" s="921"/>
      <c r="VMR110" s="921"/>
      <c r="VMS110" s="921"/>
      <c r="VMT110" s="921"/>
      <c r="VMU110" s="921"/>
      <c r="VMV110" s="921"/>
      <c r="VMW110" s="921"/>
      <c r="VMX110" s="921"/>
      <c r="VMY110" s="921"/>
      <c r="VMZ110" s="921"/>
      <c r="VNA110" s="921"/>
      <c r="VNB110" s="921"/>
      <c r="VNC110" s="921"/>
      <c r="VND110" s="921"/>
      <c r="VNE110" s="921"/>
      <c r="VNF110" s="921"/>
      <c r="VNG110" s="921"/>
      <c r="VNH110" s="921"/>
      <c r="VNI110" s="921"/>
      <c r="VNJ110" s="921"/>
      <c r="VNK110" s="921"/>
      <c r="VNL110" s="921"/>
      <c r="VNM110" s="921"/>
      <c r="VNN110" s="921"/>
      <c r="VNO110" s="921"/>
      <c r="VNP110" s="921"/>
      <c r="VNQ110" s="921"/>
      <c r="VNR110" s="921"/>
      <c r="VNS110" s="921"/>
      <c r="VNT110" s="921"/>
      <c r="VNU110" s="921"/>
      <c r="VNV110" s="921"/>
      <c r="VNW110" s="921"/>
      <c r="VNX110" s="921"/>
      <c r="VNY110" s="921"/>
      <c r="VNZ110" s="921"/>
      <c r="VOA110" s="921"/>
      <c r="VOB110" s="921"/>
      <c r="VOC110" s="921"/>
      <c r="VOD110" s="921"/>
      <c r="VOE110" s="921"/>
      <c r="VOF110" s="921"/>
      <c r="VOG110" s="921"/>
      <c r="VOH110" s="921"/>
      <c r="VOI110" s="921"/>
      <c r="VOJ110" s="921"/>
      <c r="VOK110" s="921"/>
      <c r="VOL110" s="921"/>
      <c r="VOM110" s="921"/>
      <c r="VON110" s="921"/>
      <c r="VOO110" s="921"/>
      <c r="VOP110" s="921"/>
      <c r="VOQ110" s="921"/>
      <c r="VOR110" s="921"/>
      <c r="VOS110" s="921"/>
      <c r="VOT110" s="921"/>
      <c r="VOU110" s="921"/>
      <c r="VOV110" s="921"/>
      <c r="VOW110" s="921"/>
      <c r="VOX110" s="921"/>
      <c r="VOY110" s="921"/>
      <c r="VOZ110" s="921"/>
      <c r="VPA110" s="921"/>
      <c r="VPB110" s="921"/>
      <c r="VPC110" s="921"/>
      <c r="VPD110" s="921"/>
      <c r="VPE110" s="921"/>
      <c r="VPF110" s="921"/>
      <c r="VPG110" s="921"/>
      <c r="VPH110" s="921"/>
      <c r="VPI110" s="921"/>
      <c r="VPJ110" s="921"/>
      <c r="VPK110" s="921"/>
      <c r="VPL110" s="921"/>
      <c r="VPM110" s="921"/>
      <c r="VPN110" s="921"/>
      <c r="VPO110" s="921"/>
      <c r="VPP110" s="921"/>
      <c r="VPQ110" s="921"/>
      <c r="VPR110" s="921"/>
      <c r="VPS110" s="921"/>
      <c r="VPT110" s="921"/>
      <c r="VPU110" s="921"/>
      <c r="VPV110" s="921"/>
      <c r="VPW110" s="921"/>
      <c r="VPX110" s="921"/>
      <c r="VPY110" s="921"/>
      <c r="VPZ110" s="921"/>
      <c r="VQA110" s="921"/>
      <c r="VQB110" s="921"/>
      <c r="VQC110" s="921"/>
      <c r="VQD110" s="921"/>
      <c r="VQE110" s="921"/>
      <c r="VQF110" s="921"/>
      <c r="VQG110" s="921"/>
      <c r="VQH110" s="921"/>
      <c r="VQI110" s="921"/>
      <c r="VQJ110" s="921"/>
      <c r="VQK110" s="921"/>
      <c r="VQL110" s="921"/>
      <c r="VQM110" s="921"/>
      <c r="VQN110" s="921"/>
      <c r="VQO110" s="921"/>
      <c r="VQP110" s="921"/>
      <c r="VQQ110" s="921"/>
      <c r="VQR110" s="921"/>
      <c r="VQS110" s="921"/>
      <c r="VQT110" s="921"/>
      <c r="VQU110" s="921"/>
      <c r="VQV110" s="921"/>
      <c r="VQW110" s="921"/>
      <c r="VQX110" s="921"/>
      <c r="VQY110" s="921"/>
      <c r="VQZ110" s="921"/>
      <c r="VRA110" s="921"/>
      <c r="VRB110" s="921"/>
      <c r="VRC110" s="921"/>
      <c r="VRD110" s="921"/>
      <c r="VRE110" s="921"/>
      <c r="VRF110" s="921"/>
      <c r="VRG110" s="921"/>
      <c r="VRH110" s="921"/>
      <c r="VRI110" s="921"/>
      <c r="VRJ110" s="921"/>
      <c r="VRK110" s="921"/>
      <c r="VRL110" s="921"/>
      <c r="VRM110" s="921"/>
      <c r="VRN110" s="921"/>
      <c r="VRO110" s="921"/>
      <c r="VRP110" s="921"/>
      <c r="VRQ110" s="921"/>
      <c r="VRR110" s="921"/>
      <c r="VRS110" s="921"/>
      <c r="VRT110" s="921"/>
      <c r="VRU110" s="921"/>
      <c r="VRV110" s="921"/>
      <c r="VRW110" s="921"/>
      <c r="VRX110" s="921"/>
      <c r="VRY110" s="921"/>
      <c r="VRZ110" s="921"/>
      <c r="VSA110" s="921"/>
      <c r="VSB110" s="921"/>
      <c r="VSC110" s="921"/>
      <c r="VSD110" s="921"/>
      <c r="VSE110" s="921"/>
      <c r="VSF110" s="921"/>
      <c r="VSG110" s="921"/>
      <c r="VSH110" s="921"/>
      <c r="VSI110" s="921"/>
      <c r="VSJ110" s="921"/>
      <c r="VSK110" s="921"/>
      <c r="VSL110" s="921"/>
      <c r="VSM110" s="921"/>
      <c r="VSN110" s="921"/>
      <c r="VSO110" s="921"/>
      <c r="VSP110" s="921"/>
      <c r="VSQ110" s="921"/>
      <c r="VSR110" s="921"/>
      <c r="VSS110" s="921"/>
      <c r="VST110" s="921"/>
      <c r="VSU110" s="921"/>
      <c r="VSV110" s="921"/>
      <c r="VSW110" s="921"/>
      <c r="VSX110" s="921"/>
      <c r="VSY110" s="921"/>
      <c r="VSZ110" s="921"/>
      <c r="VTA110" s="921"/>
      <c r="VTB110" s="921"/>
      <c r="VTC110" s="921"/>
      <c r="VTD110" s="921"/>
      <c r="VTE110" s="921"/>
      <c r="VTF110" s="921"/>
      <c r="VTG110" s="921"/>
      <c r="VTH110" s="921"/>
      <c r="VTI110" s="921"/>
      <c r="VTJ110" s="921"/>
      <c r="VTK110" s="921"/>
      <c r="VTL110" s="921"/>
      <c r="VTM110" s="921"/>
      <c r="VTN110" s="921"/>
      <c r="VTO110" s="921"/>
      <c r="VTP110" s="921"/>
      <c r="VTQ110" s="921"/>
      <c r="VTR110" s="921"/>
      <c r="VTS110" s="921"/>
      <c r="VTT110" s="921"/>
      <c r="VTU110" s="921"/>
      <c r="VTV110" s="921"/>
      <c r="VTW110" s="921"/>
      <c r="VTX110" s="921"/>
      <c r="VTY110" s="921"/>
      <c r="VTZ110" s="921"/>
      <c r="VUA110" s="921"/>
      <c r="VUB110" s="921"/>
      <c r="VUC110" s="921"/>
      <c r="VUD110" s="921"/>
      <c r="VUE110" s="921"/>
      <c r="VUF110" s="921"/>
      <c r="VUG110" s="921"/>
      <c r="VUH110" s="921"/>
      <c r="VUI110" s="921"/>
      <c r="VUJ110" s="921"/>
      <c r="VUK110" s="921"/>
      <c r="VUL110" s="921"/>
      <c r="VUM110" s="921"/>
      <c r="VUN110" s="921"/>
      <c r="VUO110" s="921"/>
      <c r="VUP110" s="921"/>
      <c r="VUQ110" s="921"/>
      <c r="VUR110" s="921"/>
      <c r="VUS110" s="921"/>
      <c r="VUT110" s="921"/>
      <c r="VUU110" s="921"/>
      <c r="VUV110" s="921"/>
      <c r="VUW110" s="921"/>
      <c r="VUX110" s="921"/>
      <c r="VUY110" s="921"/>
      <c r="VUZ110" s="921"/>
      <c r="VVA110" s="921"/>
      <c r="VVB110" s="921"/>
      <c r="VVC110" s="921"/>
      <c r="VVD110" s="921"/>
      <c r="VVE110" s="921"/>
      <c r="VVF110" s="921"/>
      <c r="VVG110" s="921"/>
      <c r="VVH110" s="921"/>
      <c r="VVI110" s="921"/>
      <c r="VVJ110" s="921"/>
      <c r="VVK110" s="921"/>
      <c r="VVL110" s="921"/>
      <c r="VVM110" s="921"/>
      <c r="VVN110" s="921"/>
      <c r="VVO110" s="921"/>
      <c r="VVP110" s="921"/>
      <c r="VVQ110" s="921"/>
      <c r="VVR110" s="921"/>
      <c r="VVS110" s="921"/>
      <c r="VVT110" s="921"/>
      <c r="VVU110" s="921"/>
      <c r="VVV110" s="921"/>
      <c r="VVW110" s="921"/>
      <c r="VVX110" s="921"/>
      <c r="VVY110" s="921"/>
      <c r="VVZ110" s="921"/>
      <c r="VWA110" s="921"/>
      <c r="VWB110" s="921"/>
      <c r="VWC110" s="921"/>
      <c r="VWD110" s="921"/>
      <c r="VWE110" s="921"/>
      <c r="VWF110" s="921"/>
      <c r="VWG110" s="921"/>
      <c r="VWH110" s="921"/>
      <c r="VWI110" s="921"/>
      <c r="VWJ110" s="921"/>
      <c r="VWK110" s="921"/>
      <c r="VWL110" s="921"/>
      <c r="VWM110" s="921"/>
      <c r="VWN110" s="921"/>
      <c r="VWO110" s="921"/>
      <c r="VWP110" s="921"/>
      <c r="VWQ110" s="921"/>
      <c r="VWR110" s="921"/>
      <c r="VWS110" s="921"/>
      <c r="VWT110" s="921"/>
      <c r="VWU110" s="921"/>
      <c r="VWV110" s="921"/>
      <c r="VWW110" s="921"/>
      <c r="VWX110" s="921"/>
      <c r="VWY110" s="921"/>
      <c r="VWZ110" s="921"/>
      <c r="VXA110" s="921"/>
      <c r="VXB110" s="921"/>
      <c r="VXC110" s="921"/>
      <c r="VXD110" s="921"/>
      <c r="VXE110" s="921"/>
      <c r="VXF110" s="921"/>
      <c r="VXG110" s="921"/>
      <c r="VXH110" s="921"/>
      <c r="VXI110" s="921"/>
      <c r="VXJ110" s="921"/>
      <c r="VXK110" s="921"/>
      <c r="VXL110" s="921"/>
      <c r="VXM110" s="921"/>
      <c r="VXN110" s="921"/>
      <c r="VXO110" s="921"/>
      <c r="VXP110" s="921"/>
      <c r="VXQ110" s="921"/>
      <c r="VXR110" s="921"/>
      <c r="VXS110" s="921"/>
      <c r="VXT110" s="921"/>
      <c r="VXU110" s="921"/>
      <c r="VXV110" s="921"/>
      <c r="VXW110" s="921"/>
      <c r="VXX110" s="921"/>
      <c r="VXY110" s="921"/>
      <c r="VXZ110" s="921"/>
      <c r="VYA110" s="921"/>
      <c r="VYB110" s="921"/>
      <c r="VYC110" s="921"/>
      <c r="VYD110" s="921"/>
      <c r="VYE110" s="921"/>
      <c r="VYF110" s="921"/>
      <c r="VYG110" s="921"/>
      <c r="VYH110" s="921"/>
      <c r="VYI110" s="921"/>
      <c r="VYJ110" s="921"/>
      <c r="VYK110" s="921"/>
      <c r="VYL110" s="921"/>
      <c r="VYM110" s="921"/>
      <c r="VYN110" s="921"/>
      <c r="VYO110" s="921"/>
      <c r="VYP110" s="921"/>
      <c r="VYQ110" s="921"/>
      <c r="VYR110" s="921"/>
      <c r="VYS110" s="921"/>
      <c r="VYT110" s="921"/>
      <c r="VYU110" s="921"/>
      <c r="VYV110" s="921"/>
      <c r="VYW110" s="921"/>
      <c r="VYX110" s="921"/>
      <c r="VYY110" s="921"/>
      <c r="VYZ110" s="921"/>
      <c r="VZA110" s="921"/>
      <c r="VZB110" s="921"/>
      <c r="VZC110" s="921"/>
      <c r="VZD110" s="921"/>
      <c r="VZE110" s="921"/>
      <c r="VZF110" s="921"/>
      <c r="VZG110" s="921"/>
      <c r="VZH110" s="921"/>
      <c r="VZI110" s="921"/>
      <c r="VZJ110" s="921"/>
      <c r="VZK110" s="921"/>
      <c r="VZL110" s="921"/>
      <c r="VZM110" s="921"/>
      <c r="VZN110" s="921"/>
      <c r="VZO110" s="921"/>
      <c r="VZP110" s="921"/>
      <c r="VZQ110" s="921"/>
      <c r="VZR110" s="921"/>
      <c r="VZS110" s="921"/>
      <c r="VZT110" s="921"/>
      <c r="VZU110" s="921"/>
      <c r="VZV110" s="921"/>
      <c r="VZW110" s="921"/>
      <c r="VZX110" s="921"/>
      <c r="VZY110" s="921"/>
      <c r="VZZ110" s="921"/>
      <c r="WAA110" s="921"/>
      <c r="WAB110" s="921"/>
      <c r="WAC110" s="921"/>
      <c r="WAD110" s="921"/>
      <c r="WAE110" s="921"/>
      <c r="WAF110" s="921"/>
      <c r="WAG110" s="921"/>
      <c r="WAH110" s="921"/>
      <c r="WAI110" s="921"/>
      <c r="WAJ110" s="921"/>
      <c r="WAK110" s="921"/>
      <c r="WAL110" s="921"/>
      <c r="WAM110" s="921"/>
      <c r="WAN110" s="921"/>
      <c r="WAO110" s="921"/>
      <c r="WAP110" s="921"/>
      <c r="WAQ110" s="921"/>
      <c r="WAR110" s="921"/>
      <c r="WAS110" s="921"/>
      <c r="WAT110" s="921"/>
      <c r="WAU110" s="921"/>
      <c r="WAV110" s="921"/>
      <c r="WAW110" s="921"/>
      <c r="WAX110" s="921"/>
      <c r="WAY110" s="921"/>
      <c r="WAZ110" s="921"/>
      <c r="WBA110" s="921"/>
      <c r="WBB110" s="921"/>
      <c r="WBC110" s="921"/>
      <c r="WBD110" s="921"/>
      <c r="WBE110" s="921"/>
      <c r="WBF110" s="921"/>
      <c r="WBG110" s="921"/>
      <c r="WBH110" s="921"/>
      <c r="WBI110" s="921"/>
      <c r="WBJ110" s="921"/>
      <c r="WBK110" s="921"/>
      <c r="WBL110" s="921"/>
      <c r="WBM110" s="921"/>
      <c r="WBN110" s="921"/>
      <c r="WBO110" s="921"/>
      <c r="WBP110" s="921"/>
      <c r="WBQ110" s="921"/>
      <c r="WBR110" s="921"/>
      <c r="WBS110" s="921"/>
      <c r="WBT110" s="921"/>
      <c r="WBU110" s="921"/>
      <c r="WBV110" s="921"/>
      <c r="WBW110" s="921"/>
      <c r="WBX110" s="921"/>
      <c r="WBY110" s="921"/>
      <c r="WBZ110" s="921"/>
      <c r="WCA110" s="921"/>
      <c r="WCB110" s="921"/>
      <c r="WCC110" s="921"/>
      <c r="WCD110" s="921"/>
      <c r="WCE110" s="921"/>
      <c r="WCF110" s="921"/>
      <c r="WCG110" s="921"/>
      <c r="WCH110" s="921"/>
      <c r="WCI110" s="921"/>
      <c r="WCJ110" s="921"/>
      <c r="WCK110" s="921"/>
      <c r="WCL110" s="921"/>
      <c r="WCM110" s="921"/>
      <c r="WCN110" s="921"/>
      <c r="WCO110" s="921"/>
      <c r="WCP110" s="921"/>
      <c r="WCQ110" s="921"/>
      <c r="WCR110" s="921"/>
      <c r="WCS110" s="921"/>
      <c r="WCT110" s="921"/>
      <c r="WCU110" s="921"/>
      <c r="WCV110" s="921"/>
      <c r="WCW110" s="921"/>
      <c r="WCX110" s="921"/>
      <c r="WCY110" s="921"/>
      <c r="WCZ110" s="921"/>
      <c r="WDA110" s="921"/>
      <c r="WDB110" s="921"/>
      <c r="WDC110" s="921"/>
      <c r="WDD110" s="921"/>
      <c r="WDE110" s="921"/>
      <c r="WDF110" s="921"/>
      <c r="WDG110" s="921"/>
      <c r="WDH110" s="921"/>
      <c r="WDI110" s="921"/>
      <c r="WDJ110" s="921"/>
      <c r="WDK110" s="921"/>
      <c r="WDL110" s="921"/>
      <c r="WDM110" s="921"/>
      <c r="WDN110" s="921"/>
      <c r="WDO110" s="921"/>
      <c r="WDP110" s="921"/>
      <c r="WDQ110" s="921"/>
      <c r="WDR110" s="921"/>
      <c r="WDS110" s="921"/>
      <c r="WDT110" s="921"/>
      <c r="WDU110" s="921"/>
      <c r="WDV110" s="921"/>
      <c r="WDW110" s="921"/>
      <c r="WDX110" s="921"/>
      <c r="WDY110" s="921"/>
      <c r="WDZ110" s="921"/>
      <c r="WEA110" s="921"/>
      <c r="WEB110" s="921"/>
      <c r="WEC110" s="921"/>
      <c r="WED110" s="921"/>
      <c r="WEE110" s="921"/>
      <c r="WEF110" s="921"/>
      <c r="WEG110" s="921"/>
      <c r="WEH110" s="921"/>
      <c r="WEI110" s="921"/>
      <c r="WEJ110" s="921"/>
      <c r="WEK110" s="921"/>
      <c r="WEL110" s="921"/>
      <c r="WEM110" s="921"/>
      <c r="WEN110" s="921"/>
      <c r="WEO110" s="921"/>
      <c r="WEP110" s="921"/>
      <c r="WEQ110" s="921"/>
      <c r="WER110" s="921"/>
      <c r="WES110" s="921"/>
      <c r="WET110" s="921"/>
      <c r="WEU110" s="921"/>
      <c r="WEV110" s="921"/>
      <c r="WEW110" s="921"/>
      <c r="WEX110" s="921"/>
      <c r="WEY110" s="921"/>
      <c r="WEZ110" s="921"/>
      <c r="WFA110" s="921"/>
      <c r="WFB110" s="921"/>
      <c r="WFC110" s="921"/>
      <c r="WFD110" s="921"/>
      <c r="WFE110" s="921"/>
      <c r="WFF110" s="921"/>
      <c r="WFG110" s="921"/>
      <c r="WFH110" s="921"/>
      <c r="WFI110" s="921"/>
      <c r="WFJ110" s="921"/>
      <c r="WFK110" s="921"/>
      <c r="WFL110" s="921"/>
      <c r="WFM110" s="921"/>
      <c r="WFN110" s="921"/>
      <c r="WFO110" s="921"/>
      <c r="WFP110" s="921"/>
      <c r="WFQ110" s="921"/>
      <c r="WFR110" s="921"/>
      <c r="WFS110" s="921"/>
      <c r="WFT110" s="921"/>
      <c r="WFU110" s="921"/>
      <c r="WFV110" s="921"/>
      <c r="WFW110" s="921"/>
      <c r="WFX110" s="921"/>
      <c r="WFY110" s="921"/>
      <c r="WFZ110" s="921"/>
      <c r="WGA110" s="921"/>
      <c r="WGB110" s="921"/>
      <c r="WGC110" s="921"/>
      <c r="WGD110" s="921"/>
      <c r="WGE110" s="921"/>
      <c r="WGF110" s="921"/>
      <c r="WGG110" s="921"/>
      <c r="WGH110" s="921"/>
      <c r="WGI110" s="921"/>
      <c r="WGJ110" s="921"/>
      <c r="WGK110" s="921"/>
      <c r="WGL110" s="921"/>
      <c r="WGM110" s="921"/>
      <c r="WGN110" s="921"/>
      <c r="WGO110" s="921"/>
      <c r="WGP110" s="921"/>
      <c r="WGQ110" s="921"/>
      <c r="WGR110" s="921"/>
      <c r="WGS110" s="921"/>
      <c r="WGT110" s="921"/>
      <c r="WGU110" s="921"/>
      <c r="WGV110" s="921"/>
      <c r="WGW110" s="921"/>
      <c r="WGX110" s="921"/>
      <c r="WGY110" s="921"/>
      <c r="WGZ110" s="921"/>
      <c r="WHA110" s="921"/>
      <c r="WHB110" s="921"/>
      <c r="WHC110" s="921"/>
      <c r="WHD110" s="921"/>
      <c r="WHE110" s="921"/>
      <c r="WHF110" s="921"/>
      <c r="WHG110" s="921"/>
      <c r="WHH110" s="921"/>
      <c r="WHI110" s="921"/>
      <c r="WHJ110" s="921"/>
      <c r="WHK110" s="921"/>
      <c r="WHL110" s="921"/>
      <c r="WHM110" s="921"/>
      <c r="WHN110" s="921"/>
      <c r="WHO110" s="921"/>
      <c r="WHP110" s="921"/>
      <c r="WHQ110" s="921"/>
      <c r="WHR110" s="921"/>
      <c r="WHS110" s="921"/>
      <c r="WHT110" s="921"/>
      <c r="WHU110" s="921"/>
      <c r="WHV110" s="921"/>
      <c r="WHW110" s="921"/>
      <c r="WHX110" s="921"/>
      <c r="WHY110" s="921"/>
      <c r="WHZ110" s="921"/>
      <c r="WIA110" s="921"/>
      <c r="WIB110" s="921"/>
      <c r="WIC110" s="921"/>
      <c r="WID110" s="921"/>
      <c r="WIE110" s="921"/>
      <c r="WIF110" s="921"/>
      <c r="WIG110" s="921"/>
      <c r="WIH110" s="921"/>
      <c r="WII110" s="921"/>
      <c r="WIJ110" s="921"/>
      <c r="WIK110" s="921"/>
      <c r="WIL110" s="921"/>
      <c r="WIM110" s="921"/>
      <c r="WIN110" s="921"/>
      <c r="WIO110" s="921"/>
      <c r="WIP110" s="921"/>
      <c r="WIQ110" s="921"/>
      <c r="WIR110" s="921"/>
      <c r="WIS110" s="921"/>
      <c r="WIT110" s="921"/>
      <c r="WIU110" s="921"/>
      <c r="WIV110" s="921"/>
      <c r="WIW110" s="921"/>
      <c r="WIX110" s="921"/>
      <c r="WIY110" s="921"/>
      <c r="WIZ110" s="921"/>
      <c r="WJA110" s="921"/>
      <c r="WJB110" s="921"/>
      <c r="WJC110" s="921"/>
      <c r="WJD110" s="921"/>
      <c r="WJE110" s="921"/>
      <c r="WJF110" s="921"/>
      <c r="WJG110" s="921"/>
      <c r="WJH110" s="921"/>
      <c r="WJI110" s="921"/>
      <c r="WJJ110" s="921"/>
      <c r="WJK110" s="921"/>
      <c r="WJL110" s="921"/>
      <c r="WJM110" s="921"/>
      <c r="WJN110" s="921"/>
      <c r="WJO110" s="921"/>
      <c r="WJP110" s="921"/>
      <c r="WJQ110" s="921"/>
      <c r="WJR110" s="921"/>
      <c r="WJS110" s="921"/>
      <c r="WJT110" s="921"/>
      <c r="WJU110" s="921"/>
      <c r="WJV110" s="921"/>
      <c r="WJW110" s="921"/>
      <c r="WJX110" s="921"/>
      <c r="WJY110" s="921"/>
      <c r="WJZ110" s="921"/>
      <c r="WKA110" s="921"/>
      <c r="WKB110" s="921"/>
      <c r="WKC110" s="921"/>
      <c r="WKD110" s="921"/>
      <c r="WKE110" s="921"/>
      <c r="WKF110" s="921"/>
      <c r="WKG110" s="921"/>
      <c r="WKH110" s="921"/>
      <c r="WKI110" s="921"/>
      <c r="WKJ110" s="921"/>
      <c r="WKK110" s="921"/>
      <c r="WKL110" s="921"/>
      <c r="WKM110" s="921"/>
      <c r="WKN110" s="921"/>
      <c r="WKO110" s="921"/>
      <c r="WKP110" s="921"/>
      <c r="WKQ110" s="921"/>
      <c r="WKR110" s="921"/>
      <c r="WKS110" s="921"/>
      <c r="WKT110" s="921"/>
      <c r="WKU110" s="921"/>
      <c r="WKV110" s="921"/>
      <c r="WKW110" s="921"/>
      <c r="WKX110" s="921"/>
      <c r="WKY110" s="921"/>
      <c r="WKZ110" s="921"/>
      <c r="WLA110" s="921"/>
      <c r="WLB110" s="921"/>
      <c r="WLC110" s="921"/>
      <c r="WLD110" s="921"/>
      <c r="WLE110" s="921"/>
      <c r="WLF110" s="921"/>
      <c r="WLG110" s="921"/>
      <c r="WLH110" s="921"/>
      <c r="WLI110" s="921"/>
      <c r="WLJ110" s="921"/>
      <c r="WLK110" s="921"/>
      <c r="WLL110" s="921"/>
      <c r="WLM110" s="921"/>
      <c r="WLN110" s="921"/>
      <c r="WLO110" s="921"/>
      <c r="WLP110" s="921"/>
      <c r="WLQ110" s="921"/>
      <c r="WLR110" s="921"/>
      <c r="WLS110" s="921"/>
      <c r="WLT110" s="921"/>
      <c r="WLU110" s="921"/>
      <c r="WLV110" s="921"/>
      <c r="WLW110" s="921"/>
      <c r="WLX110" s="921"/>
      <c r="WLY110" s="921"/>
      <c r="WLZ110" s="921"/>
      <c r="WMA110" s="921"/>
      <c r="WMB110" s="921"/>
      <c r="WMC110" s="921"/>
      <c r="WMD110" s="921"/>
      <c r="WME110" s="921"/>
      <c r="WMF110" s="921"/>
      <c r="WMG110" s="921"/>
      <c r="WMH110" s="921"/>
      <c r="WMI110" s="921"/>
      <c r="WMJ110" s="921"/>
      <c r="WMK110" s="921"/>
      <c r="WML110" s="921"/>
      <c r="WMM110" s="921"/>
      <c r="WMN110" s="921"/>
      <c r="WMO110" s="921"/>
      <c r="WMP110" s="921"/>
      <c r="WMQ110" s="921"/>
      <c r="WMR110" s="921"/>
      <c r="WMS110" s="921"/>
      <c r="WMT110" s="921"/>
      <c r="WMU110" s="921"/>
      <c r="WMV110" s="921"/>
      <c r="WMW110" s="921"/>
      <c r="WMX110" s="921"/>
      <c r="WMY110" s="921"/>
      <c r="WMZ110" s="921"/>
      <c r="WNA110" s="921"/>
      <c r="WNB110" s="921"/>
      <c r="WNC110" s="921"/>
      <c r="WND110" s="921"/>
      <c r="WNE110" s="921"/>
      <c r="WNF110" s="921"/>
      <c r="WNG110" s="921"/>
      <c r="WNH110" s="921"/>
      <c r="WNI110" s="921"/>
      <c r="WNJ110" s="921"/>
      <c r="WNK110" s="921"/>
      <c r="WNL110" s="921"/>
      <c r="WNM110" s="921"/>
      <c r="WNN110" s="921"/>
      <c r="WNO110" s="921"/>
      <c r="WNP110" s="921"/>
      <c r="WNQ110" s="921"/>
      <c r="WNR110" s="921"/>
      <c r="WNS110" s="921"/>
      <c r="WNT110" s="921"/>
      <c r="WNU110" s="921"/>
      <c r="WNV110" s="921"/>
      <c r="WNW110" s="921"/>
      <c r="WNX110" s="921"/>
      <c r="WNY110" s="921"/>
      <c r="WNZ110" s="921"/>
      <c r="WOA110" s="921"/>
      <c r="WOB110" s="921"/>
      <c r="WOC110" s="921"/>
      <c r="WOD110" s="921"/>
      <c r="WOE110" s="921"/>
      <c r="WOF110" s="921"/>
      <c r="WOG110" s="921"/>
      <c r="WOH110" s="921"/>
      <c r="WOI110" s="921"/>
      <c r="WOJ110" s="921"/>
      <c r="WOK110" s="921"/>
      <c r="WOL110" s="921"/>
      <c r="WOM110" s="921"/>
      <c r="WON110" s="921"/>
      <c r="WOO110" s="921"/>
      <c r="WOP110" s="921"/>
      <c r="WOQ110" s="921"/>
      <c r="WOR110" s="921"/>
      <c r="WOS110" s="921"/>
      <c r="WOT110" s="921"/>
      <c r="WOU110" s="921"/>
      <c r="WOV110" s="921"/>
      <c r="WOW110" s="921"/>
      <c r="WOX110" s="921"/>
      <c r="WOY110" s="921"/>
      <c r="WOZ110" s="921"/>
      <c r="WPA110" s="921"/>
      <c r="WPB110" s="921"/>
      <c r="WPC110" s="921"/>
      <c r="WPD110" s="921"/>
      <c r="WPE110" s="921"/>
      <c r="WPF110" s="921"/>
      <c r="WPG110" s="921"/>
      <c r="WPH110" s="921"/>
      <c r="WPI110" s="921"/>
      <c r="WPJ110" s="921"/>
      <c r="WPK110" s="921"/>
      <c r="WPL110" s="921"/>
      <c r="WPM110" s="921"/>
      <c r="WPN110" s="921"/>
      <c r="WPO110" s="921"/>
      <c r="WPP110" s="921"/>
      <c r="WPQ110" s="921"/>
      <c r="WPR110" s="921"/>
      <c r="WPS110" s="921"/>
      <c r="WPT110" s="921"/>
      <c r="WPU110" s="921"/>
      <c r="WPV110" s="921"/>
      <c r="WPW110" s="921"/>
      <c r="WPX110" s="921"/>
      <c r="WPY110" s="921"/>
      <c r="WPZ110" s="921"/>
      <c r="WQA110" s="921"/>
      <c r="WQB110" s="921"/>
      <c r="WQC110" s="921"/>
      <c r="WQD110" s="921"/>
      <c r="WQE110" s="921"/>
      <c r="WQF110" s="921"/>
      <c r="WQG110" s="921"/>
      <c r="WQH110" s="921"/>
      <c r="WQI110" s="921"/>
      <c r="WQJ110" s="921"/>
      <c r="WQK110" s="921"/>
      <c r="WQL110" s="921"/>
      <c r="WQM110" s="921"/>
      <c r="WQN110" s="921"/>
      <c r="WQO110" s="921"/>
      <c r="WQP110" s="921"/>
      <c r="WQQ110" s="921"/>
      <c r="WQR110" s="921"/>
      <c r="WQS110" s="921"/>
      <c r="WQT110" s="921"/>
      <c r="WQU110" s="921"/>
      <c r="WQV110" s="921"/>
      <c r="WQW110" s="921"/>
      <c r="WQX110" s="921"/>
      <c r="WQY110" s="921"/>
      <c r="WQZ110" s="921"/>
      <c r="WRA110" s="921"/>
      <c r="WRB110" s="921"/>
      <c r="WRC110" s="921"/>
      <c r="WRD110" s="921"/>
      <c r="WRE110" s="921"/>
      <c r="WRF110" s="921"/>
      <c r="WRG110" s="921"/>
      <c r="WRH110" s="921"/>
      <c r="WRI110" s="921"/>
      <c r="WRJ110" s="921"/>
      <c r="WRK110" s="921"/>
      <c r="WRL110" s="921"/>
      <c r="WRM110" s="921"/>
      <c r="WRN110" s="921"/>
      <c r="WRO110" s="921"/>
      <c r="WRP110" s="921"/>
      <c r="WRQ110" s="921"/>
      <c r="WRR110" s="921"/>
      <c r="WRS110" s="921"/>
      <c r="WRT110" s="921"/>
      <c r="WRU110" s="921"/>
      <c r="WRV110" s="921"/>
      <c r="WRW110" s="921"/>
      <c r="WRX110" s="921"/>
      <c r="WRY110" s="921"/>
      <c r="WRZ110" s="921"/>
      <c r="WSA110" s="921"/>
      <c r="WSB110" s="921"/>
      <c r="WSC110" s="921"/>
      <c r="WSD110" s="921"/>
      <c r="WSE110" s="921"/>
      <c r="WSF110" s="921"/>
      <c r="WSG110" s="921"/>
      <c r="WSH110" s="921"/>
      <c r="WSI110" s="921"/>
      <c r="WSJ110" s="921"/>
      <c r="WSK110" s="921"/>
      <c r="WSL110" s="921"/>
      <c r="WSM110" s="921"/>
      <c r="WSN110" s="921"/>
      <c r="WSO110" s="921"/>
      <c r="WSP110" s="921"/>
      <c r="WSQ110" s="921"/>
      <c r="WSR110" s="921"/>
      <c r="WSS110" s="921"/>
      <c r="WST110" s="921"/>
      <c r="WSU110" s="921"/>
      <c r="WSV110" s="921"/>
      <c r="WSW110" s="921"/>
      <c r="WSX110" s="921"/>
      <c r="WSY110" s="921"/>
      <c r="WSZ110" s="921"/>
      <c r="WTA110" s="921"/>
      <c r="WTB110" s="921"/>
      <c r="WTC110" s="921"/>
      <c r="WTD110" s="921"/>
      <c r="WTE110" s="921"/>
      <c r="WTF110" s="921"/>
      <c r="WTG110" s="921"/>
      <c r="WTH110" s="921"/>
      <c r="WTI110" s="921"/>
      <c r="WTJ110" s="921"/>
      <c r="WTK110" s="921"/>
      <c r="WTL110" s="921"/>
      <c r="WTM110" s="921"/>
      <c r="WTN110" s="921"/>
      <c r="WTO110" s="921"/>
      <c r="WTP110" s="921"/>
      <c r="WTQ110" s="921"/>
      <c r="WTR110" s="921"/>
      <c r="WTS110" s="921"/>
      <c r="WTT110" s="921"/>
      <c r="WTU110" s="921"/>
      <c r="WTV110" s="921"/>
      <c r="WTW110" s="921"/>
      <c r="WTX110" s="921"/>
      <c r="WTY110" s="921"/>
      <c r="WTZ110" s="921"/>
      <c r="WUA110" s="921"/>
      <c r="WUB110" s="921"/>
      <c r="WUC110" s="921"/>
      <c r="WUD110" s="921"/>
      <c r="WUE110" s="921"/>
      <c r="WUF110" s="921"/>
      <c r="WUG110" s="921"/>
      <c r="WUH110" s="921"/>
      <c r="WUI110" s="921"/>
      <c r="WUJ110" s="921"/>
      <c r="WUK110" s="921"/>
      <c r="WUL110" s="921"/>
      <c r="WUM110" s="921"/>
      <c r="WUN110" s="921"/>
      <c r="WUO110" s="921"/>
      <c r="WUP110" s="921"/>
      <c r="WUQ110" s="921"/>
      <c r="WUR110" s="921"/>
      <c r="WUS110" s="921"/>
      <c r="WUT110" s="921"/>
      <c r="WUU110" s="921"/>
      <c r="WUV110" s="921"/>
      <c r="WUW110" s="921"/>
      <c r="WUX110" s="921"/>
      <c r="WUY110" s="921"/>
      <c r="WUZ110" s="921"/>
      <c r="WVA110" s="921"/>
      <c r="WVB110" s="921"/>
      <c r="WVC110" s="921"/>
      <c r="WVD110" s="921"/>
      <c r="WVE110" s="921"/>
      <c r="WVF110" s="921"/>
      <c r="WVG110" s="921"/>
      <c r="WVH110" s="921"/>
      <c r="WVI110" s="921"/>
      <c r="WVJ110" s="921"/>
      <c r="WVK110" s="921"/>
      <c r="WVL110" s="921"/>
      <c r="WVM110" s="921"/>
      <c r="WVN110" s="921"/>
      <c r="WVO110" s="921"/>
      <c r="WVP110" s="921"/>
      <c r="WVQ110" s="921"/>
      <c r="WVR110" s="921"/>
      <c r="WVS110" s="921"/>
      <c r="WVT110" s="921"/>
      <c r="WVU110" s="921"/>
      <c r="WVV110" s="921"/>
      <c r="WVW110" s="921"/>
      <c r="WVX110" s="921"/>
      <c r="WVY110" s="921"/>
      <c r="WVZ110" s="921"/>
      <c r="WWA110" s="921"/>
      <c r="WWB110" s="921"/>
      <c r="WWC110" s="921"/>
    </row>
    <row r="111" spans="1:16149" s="908" customFormat="1" ht="24.95" customHeight="1">
      <c r="A111" s="899" t="s">
        <v>515</v>
      </c>
      <c r="B111" s="909" t="s">
        <v>2216</v>
      </c>
      <c r="C111" s="909" t="s">
        <v>116</v>
      </c>
      <c r="D111" s="910" t="s">
        <v>2217</v>
      </c>
      <c r="E111" s="910">
        <v>35030</v>
      </c>
      <c r="F111" s="915">
        <f t="shared" ca="1" si="16"/>
        <v>24.21257507039574</v>
      </c>
      <c r="G111" s="916">
        <f t="shared" si="12"/>
        <v>43862</v>
      </c>
      <c r="H111" s="917">
        <v>26506</v>
      </c>
      <c r="I111" s="923">
        <v>12</v>
      </c>
      <c r="J111" s="741"/>
      <c r="K111" s="922">
        <v>1</v>
      </c>
      <c r="L111" s="443">
        <f t="shared" si="13"/>
        <v>15</v>
      </c>
      <c r="M111" s="443">
        <f t="shared" si="13"/>
        <v>15</v>
      </c>
      <c r="N111" s="902"/>
      <c r="O111" s="902"/>
      <c r="P111" s="903">
        <f t="shared" si="17"/>
        <v>38321.871185999997</v>
      </c>
      <c r="Q111" s="443">
        <f t="shared" si="14"/>
        <v>24</v>
      </c>
      <c r="R111" s="904"/>
      <c r="S111" s="904"/>
      <c r="T111" s="904">
        <f t="shared" si="19"/>
        <v>26</v>
      </c>
      <c r="U111" s="903">
        <f t="shared" si="15"/>
        <v>689156</v>
      </c>
      <c r="V111" s="918"/>
      <c r="W111" s="919"/>
      <c r="X111" s="920"/>
      <c r="Y111" s="921"/>
      <c r="Z111" s="921"/>
      <c r="AA111" s="921"/>
      <c r="AB111" s="921"/>
      <c r="AC111" s="921"/>
      <c r="AD111" s="921"/>
      <c r="AE111" s="921"/>
      <c r="AF111" s="921"/>
      <c r="AG111" s="921"/>
      <c r="AH111" s="921"/>
      <c r="AI111" s="921"/>
      <c r="AJ111" s="921"/>
      <c r="AK111" s="921"/>
      <c r="AL111" s="921"/>
      <c r="AM111" s="921"/>
      <c r="AN111" s="921"/>
      <c r="AO111" s="921"/>
      <c r="AP111" s="921"/>
      <c r="AQ111" s="921"/>
      <c r="AR111" s="921"/>
      <c r="AS111" s="921"/>
      <c r="AT111" s="921"/>
      <c r="AU111" s="921"/>
      <c r="AV111" s="921"/>
      <c r="AW111" s="921"/>
      <c r="AX111" s="921"/>
      <c r="AY111" s="921"/>
      <c r="AZ111" s="921"/>
      <c r="BA111" s="921"/>
      <c r="BB111" s="921"/>
      <c r="BC111" s="921"/>
      <c r="BD111" s="921"/>
      <c r="BE111" s="921"/>
      <c r="BF111" s="921"/>
      <c r="BG111" s="921"/>
      <c r="BH111" s="921"/>
      <c r="BI111" s="921"/>
      <c r="BJ111" s="921"/>
      <c r="BK111" s="921"/>
      <c r="BL111" s="921"/>
      <c r="BM111" s="921"/>
      <c r="BN111" s="921"/>
      <c r="BO111" s="921"/>
      <c r="BP111" s="921"/>
      <c r="BQ111" s="921"/>
      <c r="BR111" s="921"/>
      <c r="BS111" s="921"/>
      <c r="BT111" s="921"/>
      <c r="BU111" s="921"/>
      <c r="BV111" s="921"/>
      <c r="BW111" s="921"/>
      <c r="BX111" s="921"/>
      <c r="BY111" s="921"/>
      <c r="BZ111" s="921"/>
      <c r="CA111" s="921"/>
      <c r="CB111" s="921"/>
      <c r="CC111" s="921"/>
      <c r="CD111" s="921"/>
      <c r="CE111" s="921"/>
      <c r="CF111" s="921"/>
      <c r="CG111" s="921"/>
      <c r="CH111" s="921"/>
      <c r="CI111" s="921"/>
      <c r="CJ111" s="921"/>
      <c r="CK111" s="921"/>
      <c r="CL111" s="921"/>
      <c r="CM111" s="921"/>
      <c r="CN111" s="921"/>
      <c r="CO111" s="921"/>
      <c r="CP111" s="921"/>
      <c r="CQ111" s="921"/>
      <c r="CR111" s="921"/>
      <c r="CS111" s="921"/>
      <c r="CT111" s="921"/>
      <c r="CU111" s="921"/>
      <c r="CV111" s="921"/>
      <c r="CW111" s="921"/>
      <c r="CX111" s="921"/>
      <c r="CY111" s="921"/>
      <c r="CZ111" s="921"/>
      <c r="DA111" s="921"/>
      <c r="DB111" s="921"/>
      <c r="DC111" s="921"/>
      <c r="DD111" s="921"/>
      <c r="DE111" s="921"/>
      <c r="DF111" s="921"/>
      <c r="DG111" s="921"/>
      <c r="DH111" s="921"/>
      <c r="DI111" s="921"/>
      <c r="DJ111" s="921"/>
      <c r="DK111" s="921"/>
      <c r="DL111" s="921"/>
      <c r="DM111" s="921"/>
      <c r="DN111" s="921"/>
      <c r="DO111" s="921"/>
      <c r="DP111" s="921"/>
      <c r="DQ111" s="921"/>
      <c r="DR111" s="921"/>
      <c r="DS111" s="921"/>
      <c r="DT111" s="921"/>
      <c r="DU111" s="921"/>
      <c r="DV111" s="921"/>
      <c r="DW111" s="921"/>
      <c r="DX111" s="921"/>
      <c r="DY111" s="921"/>
      <c r="DZ111" s="921"/>
      <c r="EA111" s="921"/>
      <c r="EB111" s="921"/>
      <c r="EC111" s="921"/>
      <c r="ED111" s="921"/>
      <c r="EE111" s="921"/>
      <c r="EF111" s="921"/>
      <c r="EG111" s="921"/>
      <c r="EH111" s="921"/>
      <c r="EI111" s="921"/>
      <c r="EJ111" s="921"/>
      <c r="EK111" s="921"/>
      <c r="EL111" s="921"/>
      <c r="EM111" s="921"/>
      <c r="EN111" s="921"/>
      <c r="EO111" s="921"/>
      <c r="EP111" s="921"/>
      <c r="EQ111" s="921"/>
      <c r="ER111" s="921"/>
      <c r="ES111" s="921"/>
      <c r="ET111" s="921"/>
      <c r="EU111" s="921"/>
      <c r="EV111" s="921"/>
      <c r="EW111" s="921"/>
      <c r="EX111" s="921"/>
      <c r="EY111" s="921"/>
      <c r="EZ111" s="921"/>
      <c r="FA111" s="921"/>
      <c r="FB111" s="921"/>
      <c r="FC111" s="921"/>
      <c r="FD111" s="921"/>
      <c r="FE111" s="921"/>
      <c r="FF111" s="921"/>
      <c r="FG111" s="921"/>
      <c r="FH111" s="921"/>
      <c r="FI111" s="921"/>
      <c r="FJ111" s="921"/>
      <c r="FK111" s="921"/>
      <c r="FL111" s="921"/>
      <c r="FM111" s="921"/>
      <c r="FN111" s="921"/>
      <c r="FO111" s="921"/>
      <c r="FP111" s="921"/>
      <c r="FQ111" s="921"/>
      <c r="FR111" s="921"/>
      <c r="FS111" s="921"/>
      <c r="FT111" s="921"/>
      <c r="FU111" s="921"/>
      <c r="FV111" s="921"/>
      <c r="FW111" s="921"/>
      <c r="FX111" s="921"/>
      <c r="FY111" s="921"/>
      <c r="FZ111" s="921"/>
      <c r="GA111" s="921"/>
      <c r="GB111" s="921"/>
      <c r="GC111" s="921"/>
      <c r="GD111" s="921"/>
      <c r="GE111" s="921"/>
      <c r="GF111" s="921"/>
      <c r="GG111" s="921"/>
      <c r="GH111" s="921"/>
      <c r="GI111" s="921"/>
      <c r="GJ111" s="921"/>
      <c r="GK111" s="921"/>
      <c r="GL111" s="921"/>
      <c r="GM111" s="921"/>
      <c r="GN111" s="921"/>
      <c r="GO111" s="921"/>
      <c r="GP111" s="921"/>
      <c r="GQ111" s="921"/>
      <c r="GR111" s="921"/>
      <c r="GS111" s="921"/>
      <c r="GT111" s="921"/>
      <c r="GU111" s="921"/>
      <c r="GV111" s="921"/>
      <c r="GW111" s="921"/>
      <c r="GX111" s="921"/>
      <c r="GY111" s="921"/>
      <c r="GZ111" s="921"/>
      <c r="HA111" s="921"/>
      <c r="HB111" s="921"/>
      <c r="HC111" s="921"/>
      <c r="HD111" s="921"/>
      <c r="HE111" s="921"/>
      <c r="HF111" s="921"/>
      <c r="HG111" s="921"/>
      <c r="HH111" s="921"/>
      <c r="HI111" s="921"/>
      <c r="HJ111" s="921"/>
      <c r="HK111" s="921"/>
      <c r="HL111" s="921"/>
      <c r="HM111" s="921"/>
      <c r="HN111" s="921"/>
      <c r="HO111" s="921"/>
      <c r="HP111" s="921"/>
      <c r="HQ111" s="921"/>
      <c r="HR111" s="921"/>
      <c r="HS111" s="921"/>
      <c r="HT111" s="921"/>
      <c r="HU111" s="921"/>
      <c r="HV111" s="921"/>
      <c r="HW111" s="921"/>
      <c r="HX111" s="921"/>
      <c r="HY111" s="921"/>
      <c r="HZ111" s="921"/>
      <c r="IA111" s="921"/>
      <c r="IB111" s="921"/>
      <c r="IC111" s="921"/>
      <c r="ID111" s="921"/>
      <c r="IE111" s="921"/>
      <c r="IF111" s="921"/>
      <c r="IG111" s="921"/>
      <c r="IH111" s="921"/>
      <c r="II111" s="921"/>
      <c r="IJ111" s="921"/>
      <c r="IK111" s="921"/>
      <c r="IL111" s="921"/>
      <c r="IM111" s="921"/>
      <c r="IN111" s="921"/>
      <c r="IO111" s="921"/>
      <c r="IP111" s="921"/>
      <c r="IQ111" s="921"/>
      <c r="IR111" s="921"/>
      <c r="IS111" s="921"/>
      <c r="IT111" s="921"/>
      <c r="IU111" s="921"/>
      <c r="IV111" s="921"/>
      <c r="IW111" s="921"/>
      <c r="IX111" s="921"/>
      <c r="IY111" s="921"/>
      <c r="IZ111" s="921"/>
      <c r="JA111" s="921"/>
      <c r="JB111" s="921"/>
      <c r="JC111" s="921"/>
      <c r="JD111" s="921"/>
      <c r="JE111" s="921"/>
      <c r="JF111" s="921"/>
      <c r="JG111" s="921"/>
      <c r="JH111" s="921"/>
      <c r="JI111" s="921"/>
      <c r="JJ111" s="921"/>
      <c r="JK111" s="921"/>
      <c r="JL111" s="921"/>
      <c r="JM111" s="921"/>
      <c r="JN111" s="921"/>
      <c r="JO111" s="921"/>
      <c r="JP111" s="921"/>
      <c r="JQ111" s="921"/>
      <c r="JR111" s="921"/>
      <c r="JS111" s="921"/>
      <c r="JT111" s="921"/>
      <c r="JU111" s="921"/>
      <c r="JV111" s="921"/>
      <c r="JW111" s="921"/>
      <c r="JX111" s="921"/>
      <c r="JY111" s="921"/>
      <c r="JZ111" s="921"/>
      <c r="KA111" s="921"/>
      <c r="KB111" s="921"/>
      <c r="KC111" s="921"/>
      <c r="KD111" s="921"/>
      <c r="KE111" s="921"/>
      <c r="KF111" s="921"/>
      <c r="KG111" s="921"/>
      <c r="KH111" s="921"/>
      <c r="KI111" s="921"/>
      <c r="KJ111" s="921"/>
      <c r="KK111" s="921"/>
      <c r="KL111" s="921"/>
      <c r="KM111" s="921"/>
      <c r="KN111" s="921"/>
      <c r="KO111" s="921"/>
      <c r="KP111" s="921"/>
      <c r="KQ111" s="921"/>
      <c r="KR111" s="921"/>
      <c r="KS111" s="921"/>
      <c r="KT111" s="921"/>
      <c r="KU111" s="921"/>
      <c r="KV111" s="921"/>
      <c r="KW111" s="921"/>
      <c r="KX111" s="921"/>
      <c r="KY111" s="921"/>
      <c r="KZ111" s="921"/>
      <c r="LA111" s="921"/>
      <c r="LB111" s="921"/>
      <c r="LC111" s="921"/>
      <c r="LD111" s="921"/>
      <c r="LE111" s="921"/>
      <c r="LF111" s="921"/>
      <c r="LG111" s="921"/>
      <c r="LH111" s="921"/>
      <c r="LI111" s="921"/>
      <c r="LJ111" s="921"/>
      <c r="LK111" s="921"/>
      <c r="LL111" s="921"/>
      <c r="LM111" s="921"/>
      <c r="LN111" s="921"/>
      <c r="LO111" s="921"/>
      <c r="LP111" s="921"/>
      <c r="LQ111" s="921"/>
      <c r="LR111" s="921"/>
      <c r="LS111" s="921"/>
      <c r="LT111" s="921"/>
      <c r="LU111" s="921"/>
      <c r="LV111" s="921"/>
      <c r="LW111" s="921"/>
      <c r="LX111" s="921"/>
      <c r="LY111" s="921"/>
      <c r="LZ111" s="921"/>
      <c r="MA111" s="921"/>
      <c r="MB111" s="921"/>
      <c r="MC111" s="921"/>
      <c r="MD111" s="921"/>
      <c r="ME111" s="921"/>
      <c r="MF111" s="921"/>
      <c r="MG111" s="921"/>
      <c r="MH111" s="921"/>
      <c r="MI111" s="921"/>
      <c r="MJ111" s="921"/>
      <c r="MK111" s="921"/>
      <c r="ML111" s="921"/>
      <c r="MM111" s="921"/>
      <c r="MN111" s="921"/>
      <c r="MO111" s="921"/>
      <c r="MP111" s="921"/>
      <c r="MQ111" s="921"/>
      <c r="MR111" s="921"/>
      <c r="MS111" s="921"/>
      <c r="MT111" s="921"/>
      <c r="MU111" s="921"/>
      <c r="MV111" s="921"/>
      <c r="MW111" s="921"/>
      <c r="MX111" s="921"/>
      <c r="MY111" s="921"/>
      <c r="MZ111" s="921"/>
      <c r="NA111" s="921"/>
      <c r="NB111" s="921"/>
      <c r="NC111" s="921"/>
      <c r="ND111" s="921"/>
      <c r="NE111" s="921"/>
      <c r="NF111" s="921"/>
      <c r="NG111" s="921"/>
      <c r="NH111" s="921"/>
      <c r="NI111" s="921"/>
      <c r="NJ111" s="921"/>
      <c r="NK111" s="921"/>
      <c r="NL111" s="921"/>
      <c r="NM111" s="921"/>
      <c r="NN111" s="921"/>
      <c r="NO111" s="921"/>
      <c r="NP111" s="921"/>
      <c r="NQ111" s="921"/>
      <c r="NR111" s="921"/>
      <c r="NS111" s="921"/>
      <c r="NT111" s="921"/>
      <c r="NU111" s="921"/>
      <c r="NV111" s="921"/>
      <c r="NW111" s="921"/>
      <c r="NX111" s="921"/>
      <c r="NY111" s="921"/>
      <c r="NZ111" s="921"/>
      <c r="OA111" s="921"/>
      <c r="OB111" s="921"/>
      <c r="OC111" s="921"/>
      <c r="OD111" s="921"/>
      <c r="OE111" s="921"/>
      <c r="OF111" s="921"/>
      <c r="OG111" s="921"/>
      <c r="OH111" s="921"/>
      <c r="OI111" s="921"/>
      <c r="OJ111" s="921"/>
      <c r="OK111" s="921"/>
      <c r="OL111" s="921"/>
      <c r="OM111" s="921"/>
      <c r="ON111" s="921"/>
      <c r="OO111" s="921"/>
      <c r="OP111" s="921"/>
      <c r="OQ111" s="921"/>
      <c r="OR111" s="921"/>
      <c r="OS111" s="921"/>
      <c r="OT111" s="921"/>
      <c r="OU111" s="921"/>
      <c r="OV111" s="921"/>
      <c r="OW111" s="921"/>
      <c r="OX111" s="921"/>
      <c r="OY111" s="921"/>
      <c r="OZ111" s="921"/>
      <c r="PA111" s="921"/>
      <c r="PB111" s="921"/>
      <c r="PC111" s="921"/>
      <c r="PD111" s="921"/>
      <c r="PE111" s="921"/>
      <c r="PF111" s="921"/>
      <c r="PG111" s="921"/>
      <c r="PH111" s="921"/>
      <c r="PI111" s="921"/>
      <c r="PJ111" s="921"/>
      <c r="PK111" s="921"/>
      <c r="PL111" s="921"/>
      <c r="PM111" s="921"/>
      <c r="PN111" s="921"/>
      <c r="PO111" s="921"/>
      <c r="PP111" s="921"/>
      <c r="PQ111" s="921"/>
      <c r="PR111" s="921"/>
      <c r="PS111" s="921"/>
      <c r="PT111" s="921"/>
      <c r="PU111" s="921"/>
      <c r="PV111" s="921"/>
      <c r="PW111" s="921"/>
      <c r="PX111" s="921"/>
      <c r="PY111" s="921"/>
      <c r="PZ111" s="921"/>
      <c r="QA111" s="921"/>
      <c r="QB111" s="921"/>
      <c r="QC111" s="921"/>
      <c r="QD111" s="921"/>
      <c r="QE111" s="921"/>
      <c r="QF111" s="921"/>
      <c r="QG111" s="921"/>
      <c r="QH111" s="921"/>
      <c r="QI111" s="921"/>
      <c r="QJ111" s="921"/>
      <c r="QK111" s="921"/>
      <c r="QL111" s="921"/>
      <c r="QM111" s="921"/>
      <c r="QN111" s="921"/>
      <c r="QO111" s="921"/>
      <c r="QP111" s="921"/>
      <c r="QQ111" s="921"/>
      <c r="QR111" s="921"/>
      <c r="QS111" s="921"/>
      <c r="QT111" s="921"/>
      <c r="QU111" s="921"/>
      <c r="QV111" s="921"/>
      <c r="QW111" s="921"/>
      <c r="QX111" s="921"/>
      <c r="QY111" s="921"/>
      <c r="QZ111" s="921"/>
      <c r="RA111" s="921"/>
      <c r="RB111" s="921"/>
      <c r="RC111" s="921"/>
      <c r="RD111" s="921"/>
      <c r="RE111" s="921"/>
      <c r="RF111" s="921"/>
      <c r="RG111" s="921"/>
      <c r="RH111" s="921"/>
      <c r="RI111" s="921"/>
      <c r="RJ111" s="921"/>
      <c r="RK111" s="921"/>
      <c r="RL111" s="921"/>
      <c r="RM111" s="921"/>
      <c r="RN111" s="921"/>
      <c r="RO111" s="921"/>
      <c r="RP111" s="921"/>
      <c r="RQ111" s="921"/>
      <c r="RR111" s="921"/>
      <c r="RS111" s="921"/>
      <c r="RT111" s="921"/>
      <c r="RU111" s="921"/>
      <c r="RV111" s="921"/>
      <c r="RW111" s="921"/>
      <c r="RX111" s="921"/>
      <c r="RY111" s="921"/>
      <c r="RZ111" s="921"/>
      <c r="SA111" s="921"/>
      <c r="SB111" s="921"/>
      <c r="SC111" s="921"/>
      <c r="SD111" s="921"/>
      <c r="SE111" s="921"/>
      <c r="SF111" s="921"/>
      <c r="SG111" s="921"/>
      <c r="SH111" s="921"/>
      <c r="SI111" s="921"/>
      <c r="SJ111" s="921"/>
      <c r="SK111" s="921"/>
      <c r="SL111" s="921"/>
      <c r="SM111" s="921"/>
      <c r="SN111" s="921"/>
      <c r="SO111" s="921"/>
      <c r="SP111" s="921"/>
      <c r="SQ111" s="921"/>
      <c r="SR111" s="921"/>
      <c r="SS111" s="921"/>
      <c r="ST111" s="921"/>
      <c r="SU111" s="921"/>
      <c r="SV111" s="921"/>
      <c r="SW111" s="921"/>
      <c r="SX111" s="921"/>
      <c r="SY111" s="921"/>
      <c r="SZ111" s="921"/>
      <c r="TA111" s="921"/>
      <c r="TB111" s="921"/>
      <c r="TC111" s="921"/>
      <c r="TD111" s="921"/>
      <c r="TE111" s="921"/>
      <c r="TF111" s="921"/>
      <c r="TG111" s="921"/>
      <c r="TH111" s="921"/>
      <c r="TI111" s="921"/>
      <c r="TJ111" s="921"/>
      <c r="TK111" s="921"/>
      <c r="TL111" s="921"/>
      <c r="TM111" s="921"/>
      <c r="TN111" s="921"/>
      <c r="TO111" s="921"/>
      <c r="TP111" s="921"/>
      <c r="TQ111" s="921"/>
      <c r="TR111" s="921"/>
      <c r="TS111" s="921"/>
      <c r="TT111" s="921"/>
      <c r="TU111" s="921"/>
      <c r="TV111" s="921"/>
      <c r="TW111" s="921"/>
      <c r="TX111" s="921"/>
      <c r="TY111" s="921"/>
      <c r="TZ111" s="921"/>
      <c r="UA111" s="921"/>
      <c r="UB111" s="921"/>
      <c r="UC111" s="921"/>
      <c r="UD111" s="921"/>
      <c r="UE111" s="921"/>
      <c r="UF111" s="921"/>
      <c r="UG111" s="921"/>
      <c r="UH111" s="921"/>
      <c r="UI111" s="921"/>
      <c r="UJ111" s="921"/>
      <c r="UK111" s="921"/>
      <c r="UL111" s="921"/>
      <c r="UM111" s="921"/>
      <c r="UN111" s="921"/>
      <c r="UO111" s="921"/>
      <c r="UP111" s="921"/>
      <c r="UQ111" s="921"/>
      <c r="UR111" s="921"/>
      <c r="US111" s="921"/>
      <c r="UT111" s="921"/>
      <c r="UU111" s="921"/>
      <c r="UV111" s="921"/>
      <c r="UW111" s="921"/>
      <c r="UX111" s="921"/>
      <c r="UY111" s="921"/>
      <c r="UZ111" s="921"/>
      <c r="VA111" s="921"/>
      <c r="VB111" s="921"/>
      <c r="VC111" s="921"/>
      <c r="VD111" s="921"/>
      <c r="VE111" s="921"/>
      <c r="VF111" s="921"/>
      <c r="VG111" s="921"/>
      <c r="VH111" s="921"/>
      <c r="VI111" s="921"/>
      <c r="VJ111" s="921"/>
      <c r="VK111" s="921"/>
      <c r="VL111" s="921"/>
      <c r="VM111" s="921"/>
      <c r="VN111" s="921"/>
      <c r="VO111" s="921"/>
      <c r="VP111" s="921"/>
      <c r="VQ111" s="921"/>
      <c r="VR111" s="921"/>
      <c r="VS111" s="921"/>
      <c r="VT111" s="921"/>
      <c r="VU111" s="921"/>
      <c r="VV111" s="921"/>
      <c r="VW111" s="921"/>
      <c r="VX111" s="921"/>
      <c r="VY111" s="921"/>
      <c r="VZ111" s="921"/>
      <c r="WA111" s="921"/>
      <c r="WB111" s="921"/>
      <c r="WC111" s="921"/>
      <c r="WD111" s="921"/>
      <c r="WE111" s="921"/>
      <c r="WF111" s="921"/>
      <c r="WG111" s="921"/>
      <c r="WH111" s="921"/>
      <c r="WI111" s="921"/>
      <c r="WJ111" s="921"/>
      <c r="WK111" s="921"/>
      <c r="WL111" s="921"/>
      <c r="WM111" s="921"/>
      <c r="WN111" s="921"/>
      <c r="WO111" s="921"/>
      <c r="WP111" s="921"/>
      <c r="WQ111" s="921"/>
      <c r="WR111" s="921"/>
      <c r="WS111" s="921"/>
      <c r="WT111" s="921"/>
      <c r="WU111" s="921"/>
      <c r="WV111" s="921"/>
      <c r="WW111" s="921"/>
      <c r="WX111" s="921"/>
      <c r="WY111" s="921"/>
      <c r="WZ111" s="921"/>
      <c r="XA111" s="921"/>
      <c r="XB111" s="921"/>
      <c r="XC111" s="921"/>
      <c r="XD111" s="921"/>
      <c r="XE111" s="921"/>
      <c r="XF111" s="921"/>
      <c r="XG111" s="921"/>
      <c r="XH111" s="921"/>
      <c r="XI111" s="921"/>
      <c r="XJ111" s="921"/>
      <c r="XK111" s="921"/>
      <c r="XL111" s="921"/>
      <c r="XM111" s="921"/>
      <c r="XN111" s="921"/>
      <c r="XO111" s="921"/>
      <c r="XP111" s="921"/>
      <c r="XQ111" s="921"/>
      <c r="XR111" s="921"/>
      <c r="XS111" s="921"/>
      <c r="XT111" s="921"/>
      <c r="XU111" s="921"/>
      <c r="XV111" s="921"/>
      <c r="XW111" s="921"/>
      <c r="XX111" s="921"/>
      <c r="XY111" s="921"/>
      <c r="XZ111" s="921"/>
      <c r="YA111" s="921"/>
      <c r="YB111" s="921"/>
      <c r="YC111" s="921"/>
      <c r="YD111" s="921"/>
      <c r="YE111" s="921"/>
      <c r="YF111" s="921"/>
      <c r="YG111" s="921"/>
      <c r="YH111" s="921"/>
      <c r="YI111" s="921"/>
      <c r="YJ111" s="921"/>
      <c r="YK111" s="921"/>
      <c r="YL111" s="921"/>
      <c r="YM111" s="921"/>
      <c r="YN111" s="921"/>
      <c r="YO111" s="921"/>
      <c r="YP111" s="921"/>
      <c r="YQ111" s="921"/>
      <c r="YR111" s="921"/>
      <c r="YS111" s="921"/>
      <c r="YT111" s="921"/>
      <c r="YU111" s="921"/>
      <c r="YV111" s="921"/>
      <c r="YW111" s="921"/>
      <c r="YX111" s="921"/>
      <c r="YY111" s="921"/>
      <c r="YZ111" s="921"/>
      <c r="ZA111" s="921"/>
      <c r="ZB111" s="921"/>
      <c r="ZC111" s="921"/>
      <c r="ZD111" s="921"/>
      <c r="ZE111" s="921"/>
      <c r="ZF111" s="921"/>
      <c r="ZG111" s="921"/>
      <c r="ZH111" s="921"/>
      <c r="ZI111" s="921"/>
      <c r="ZJ111" s="921"/>
      <c r="ZK111" s="921"/>
      <c r="ZL111" s="921"/>
      <c r="ZM111" s="921"/>
      <c r="ZN111" s="921"/>
      <c r="ZO111" s="921"/>
      <c r="ZP111" s="921"/>
      <c r="ZQ111" s="921"/>
      <c r="ZR111" s="921"/>
      <c r="ZS111" s="921"/>
      <c r="ZT111" s="921"/>
      <c r="ZU111" s="921"/>
      <c r="ZV111" s="921"/>
      <c r="ZW111" s="921"/>
      <c r="ZX111" s="921"/>
      <c r="ZY111" s="921"/>
      <c r="ZZ111" s="921"/>
      <c r="AAA111" s="921"/>
      <c r="AAB111" s="921"/>
      <c r="AAC111" s="921"/>
      <c r="AAD111" s="921"/>
      <c r="AAE111" s="921"/>
      <c r="AAF111" s="921"/>
      <c r="AAG111" s="921"/>
      <c r="AAH111" s="921"/>
      <c r="AAI111" s="921"/>
      <c r="AAJ111" s="921"/>
      <c r="AAK111" s="921"/>
      <c r="AAL111" s="921"/>
      <c r="AAM111" s="921"/>
      <c r="AAN111" s="921"/>
      <c r="AAO111" s="921"/>
      <c r="AAP111" s="921"/>
      <c r="AAQ111" s="921"/>
      <c r="AAR111" s="921"/>
      <c r="AAS111" s="921"/>
      <c r="AAT111" s="921"/>
      <c r="AAU111" s="921"/>
      <c r="AAV111" s="921"/>
      <c r="AAW111" s="921"/>
      <c r="AAX111" s="921"/>
      <c r="AAY111" s="921"/>
      <c r="AAZ111" s="921"/>
      <c r="ABA111" s="921"/>
      <c r="ABB111" s="921"/>
      <c r="ABC111" s="921"/>
      <c r="ABD111" s="921"/>
      <c r="ABE111" s="921"/>
      <c r="ABF111" s="921"/>
      <c r="ABG111" s="921"/>
      <c r="ABH111" s="921"/>
      <c r="ABI111" s="921"/>
      <c r="ABJ111" s="921"/>
      <c r="ABK111" s="921"/>
      <c r="ABL111" s="921"/>
      <c r="ABM111" s="921"/>
      <c r="ABN111" s="921"/>
      <c r="ABO111" s="921"/>
      <c r="ABP111" s="921"/>
      <c r="ABQ111" s="921"/>
      <c r="ABR111" s="921"/>
      <c r="ABS111" s="921"/>
      <c r="ABT111" s="921"/>
      <c r="ABU111" s="921"/>
      <c r="ABV111" s="921"/>
      <c r="ABW111" s="921"/>
      <c r="ABX111" s="921"/>
      <c r="ABY111" s="921"/>
      <c r="ABZ111" s="921"/>
      <c r="ACA111" s="921"/>
      <c r="ACB111" s="921"/>
      <c r="ACC111" s="921"/>
      <c r="ACD111" s="921"/>
      <c r="ACE111" s="921"/>
      <c r="ACF111" s="921"/>
      <c r="ACG111" s="921"/>
      <c r="ACH111" s="921"/>
      <c r="ACI111" s="921"/>
      <c r="ACJ111" s="921"/>
      <c r="ACK111" s="921"/>
      <c r="ACL111" s="921"/>
      <c r="ACM111" s="921"/>
      <c r="ACN111" s="921"/>
      <c r="ACO111" s="921"/>
      <c r="ACP111" s="921"/>
      <c r="ACQ111" s="921"/>
      <c r="ACR111" s="921"/>
      <c r="ACS111" s="921"/>
      <c r="ACT111" s="921"/>
      <c r="ACU111" s="921"/>
      <c r="ACV111" s="921"/>
      <c r="ACW111" s="921"/>
      <c r="ACX111" s="921"/>
      <c r="ACY111" s="921"/>
      <c r="ACZ111" s="921"/>
      <c r="ADA111" s="921"/>
      <c r="ADB111" s="921"/>
      <c r="ADC111" s="921"/>
      <c r="ADD111" s="921"/>
      <c r="ADE111" s="921"/>
      <c r="ADF111" s="921"/>
      <c r="ADG111" s="921"/>
      <c r="ADH111" s="921"/>
      <c r="ADI111" s="921"/>
      <c r="ADJ111" s="921"/>
      <c r="ADK111" s="921"/>
      <c r="ADL111" s="921"/>
      <c r="ADM111" s="921"/>
      <c r="ADN111" s="921"/>
      <c r="ADO111" s="921"/>
      <c r="ADP111" s="921"/>
      <c r="ADQ111" s="921"/>
      <c r="ADR111" s="921"/>
      <c r="ADS111" s="921"/>
      <c r="ADT111" s="921"/>
      <c r="ADU111" s="921"/>
      <c r="ADV111" s="921"/>
      <c r="ADW111" s="921"/>
      <c r="ADX111" s="921"/>
      <c r="ADY111" s="921"/>
      <c r="ADZ111" s="921"/>
      <c r="AEA111" s="921"/>
      <c r="AEB111" s="921"/>
      <c r="AEC111" s="921"/>
      <c r="AED111" s="921"/>
      <c r="AEE111" s="921"/>
      <c r="AEF111" s="921"/>
      <c r="AEG111" s="921"/>
      <c r="AEH111" s="921"/>
      <c r="AEI111" s="921"/>
      <c r="AEJ111" s="921"/>
      <c r="AEK111" s="921"/>
      <c r="AEL111" s="921"/>
      <c r="AEM111" s="921"/>
      <c r="AEN111" s="921"/>
      <c r="AEO111" s="921"/>
      <c r="AEP111" s="921"/>
      <c r="AEQ111" s="921"/>
      <c r="AER111" s="921"/>
      <c r="AES111" s="921"/>
      <c r="AET111" s="921"/>
      <c r="AEU111" s="921"/>
      <c r="AEV111" s="921"/>
      <c r="AEW111" s="921"/>
      <c r="AEX111" s="921"/>
      <c r="AEY111" s="921"/>
      <c r="AEZ111" s="921"/>
      <c r="AFA111" s="921"/>
      <c r="AFB111" s="921"/>
      <c r="AFC111" s="921"/>
      <c r="AFD111" s="921"/>
      <c r="AFE111" s="921"/>
      <c r="AFF111" s="921"/>
      <c r="AFG111" s="921"/>
      <c r="AFH111" s="921"/>
      <c r="AFI111" s="921"/>
      <c r="AFJ111" s="921"/>
      <c r="AFK111" s="921"/>
      <c r="AFL111" s="921"/>
      <c r="AFM111" s="921"/>
      <c r="AFN111" s="921"/>
      <c r="AFO111" s="921"/>
      <c r="AFP111" s="921"/>
      <c r="AFQ111" s="921"/>
      <c r="AFR111" s="921"/>
      <c r="AFS111" s="921"/>
      <c r="AFT111" s="921"/>
      <c r="AFU111" s="921"/>
      <c r="AFV111" s="921"/>
      <c r="AFW111" s="921"/>
      <c r="AFX111" s="921"/>
      <c r="AFY111" s="921"/>
      <c r="AFZ111" s="921"/>
      <c r="AGA111" s="921"/>
      <c r="AGB111" s="921"/>
      <c r="AGC111" s="921"/>
      <c r="AGD111" s="921"/>
      <c r="AGE111" s="921"/>
      <c r="AGF111" s="921"/>
      <c r="AGG111" s="921"/>
      <c r="AGH111" s="921"/>
      <c r="AGI111" s="921"/>
      <c r="AGJ111" s="921"/>
      <c r="AGK111" s="921"/>
      <c r="AGL111" s="921"/>
      <c r="AGM111" s="921"/>
      <c r="AGN111" s="921"/>
      <c r="AGO111" s="921"/>
      <c r="AGP111" s="921"/>
      <c r="AGQ111" s="921"/>
      <c r="AGR111" s="921"/>
      <c r="AGS111" s="921"/>
      <c r="AGT111" s="921"/>
      <c r="AGU111" s="921"/>
      <c r="AGV111" s="921"/>
      <c r="AGW111" s="921"/>
      <c r="AGX111" s="921"/>
      <c r="AGY111" s="921"/>
      <c r="AGZ111" s="921"/>
      <c r="AHA111" s="921"/>
      <c r="AHB111" s="921"/>
      <c r="AHC111" s="921"/>
      <c r="AHD111" s="921"/>
      <c r="AHE111" s="921"/>
      <c r="AHF111" s="921"/>
      <c r="AHG111" s="921"/>
      <c r="AHH111" s="921"/>
      <c r="AHI111" s="921"/>
      <c r="AHJ111" s="921"/>
      <c r="AHK111" s="921"/>
      <c r="AHL111" s="921"/>
      <c r="AHM111" s="921"/>
      <c r="AHN111" s="921"/>
      <c r="AHO111" s="921"/>
      <c r="AHP111" s="921"/>
      <c r="AHQ111" s="921"/>
      <c r="AHR111" s="921"/>
      <c r="AHS111" s="921"/>
      <c r="AHT111" s="921"/>
      <c r="AHU111" s="921"/>
      <c r="AHV111" s="921"/>
      <c r="AHW111" s="921"/>
      <c r="AHX111" s="921"/>
      <c r="AHY111" s="921"/>
      <c r="AHZ111" s="921"/>
      <c r="AIA111" s="921"/>
      <c r="AIB111" s="921"/>
      <c r="AIC111" s="921"/>
      <c r="AID111" s="921"/>
      <c r="AIE111" s="921"/>
      <c r="AIF111" s="921"/>
      <c r="AIG111" s="921"/>
      <c r="AIH111" s="921"/>
      <c r="AII111" s="921"/>
      <c r="AIJ111" s="921"/>
      <c r="AIK111" s="921"/>
      <c r="AIL111" s="921"/>
      <c r="AIM111" s="921"/>
      <c r="AIN111" s="921"/>
      <c r="AIO111" s="921"/>
      <c r="AIP111" s="921"/>
      <c r="AIQ111" s="921"/>
      <c r="AIR111" s="921"/>
      <c r="AIS111" s="921"/>
      <c r="AIT111" s="921"/>
      <c r="AIU111" s="921"/>
      <c r="AIV111" s="921"/>
      <c r="AIW111" s="921"/>
      <c r="AIX111" s="921"/>
      <c r="AIY111" s="921"/>
      <c r="AIZ111" s="921"/>
      <c r="AJA111" s="921"/>
      <c r="AJB111" s="921"/>
      <c r="AJC111" s="921"/>
      <c r="AJD111" s="921"/>
      <c r="AJE111" s="921"/>
      <c r="AJF111" s="921"/>
      <c r="AJG111" s="921"/>
      <c r="AJH111" s="921"/>
      <c r="AJI111" s="921"/>
      <c r="AJJ111" s="921"/>
      <c r="AJK111" s="921"/>
      <c r="AJL111" s="921"/>
      <c r="AJM111" s="921"/>
      <c r="AJN111" s="921"/>
      <c r="AJO111" s="921"/>
      <c r="AJP111" s="921"/>
      <c r="AJQ111" s="921"/>
      <c r="AJR111" s="921"/>
      <c r="AJS111" s="921"/>
      <c r="AJT111" s="921"/>
      <c r="AJU111" s="921"/>
      <c r="AJV111" s="921"/>
      <c r="AJW111" s="921"/>
      <c r="AJX111" s="921"/>
      <c r="AJY111" s="921"/>
      <c r="AJZ111" s="921"/>
      <c r="AKA111" s="921"/>
      <c r="AKB111" s="921"/>
      <c r="AKC111" s="921"/>
      <c r="AKD111" s="921"/>
      <c r="AKE111" s="921"/>
      <c r="AKF111" s="921"/>
      <c r="AKG111" s="921"/>
      <c r="AKH111" s="921"/>
      <c r="AKI111" s="921"/>
      <c r="AKJ111" s="921"/>
      <c r="AKK111" s="921"/>
      <c r="AKL111" s="921"/>
      <c r="AKM111" s="921"/>
      <c r="AKN111" s="921"/>
      <c r="AKO111" s="921"/>
      <c r="AKP111" s="921"/>
      <c r="AKQ111" s="921"/>
      <c r="AKR111" s="921"/>
      <c r="AKS111" s="921"/>
      <c r="AKT111" s="921"/>
      <c r="AKU111" s="921"/>
      <c r="AKV111" s="921"/>
      <c r="AKW111" s="921"/>
      <c r="AKX111" s="921"/>
      <c r="AKY111" s="921"/>
      <c r="AKZ111" s="921"/>
      <c r="ALA111" s="921"/>
      <c r="ALB111" s="921"/>
      <c r="ALC111" s="921"/>
      <c r="ALD111" s="921"/>
      <c r="ALE111" s="921"/>
      <c r="ALF111" s="921"/>
      <c r="ALG111" s="921"/>
      <c r="ALH111" s="921"/>
      <c r="ALI111" s="921"/>
      <c r="ALJ111" s="921"/>
      <c r="ALK111" s="921"/>
      <c r="ALL111" s="921"/>
      <c r="ALM111" s="921"/>
      <c r="ALN111" s="921"/>
      <c r="ALO111" s="921"/>
      <c r="ALP111" s="921"/>
      <c r="ALQ111" s="921"/>
      <c r="ALR111" s="921"/>
      <c r="ALS111" s="921"/>
      <c r="ALT111" s="921"/>
      <c r="ALU111" s="921"/>
      <c r="ALV111" s="921"/>
      <c r="ALW111" s="921"/>
      <c r="ALX111" s="921"/>
      <c r="ALY111" s="921"/>
      <c r="ALZ111" s="921"/>
      <c r="AMA111" s="921"/>
      <c r="AMB111" s="921"/>
      <c r="AMC111" s="921"/>
      <c r="AMD111" s="921"/>
      <c r="AME111" s="921"/>
      <c r="AMF111" s="921"/>
      <c r="AMG111" s="921"/>
      <c r="AMH111" s="921"/>
      <c r="AMI111" s="921"/>
      <c r="AMJ111" s="921"/>
      <c r="AMK111" s="921"/>
      <c r="AML111" s="921"/>
      <c r="AMM111" s="921"/>
      <c r="AMN111" s="921"/>
      <c r="AMO111" s="921"/>
      <c r="AMP111" s="921"/>
      <c r="AMQ111" s="921"/>
      <c r="AMR111" s="921"/>
      <c r="AMS111" s="921"/>
      <c r="AMT111" s="921"/>
      <c r="AMU111" s="921"/>
      <c r="AMV111" s="921"/>
      <c r="AMW111" s="921"/>
      <c r="AMX111" s="921"/>
      <c r="AMY111" s="921"/>
      <c r="AMZ111" s="921"/>
      <c r="ANA111" s="921"/>
      <c r="ANB111" s="921"/>
      <c r="ANC111" s="921"/>
      <c r="AND111" s="921"/>
      <c r="ANE111" s="921"/>
      <c r="ANF111" s="921"/>
      <c r="ANG111" s="921"/>
      <c r="ANH111" s="921"/>
      <c r="ANI111" s="921"/>
      <c r="ANJ111" s="921"/>
      <c r="ANK111" s="921"/>
      <c r="ANL111" s="921"/>
      <c r="ANM111" s="921"/>
      <c r="ANN111" s="921"/>
      <c r="ANO111" s="921"/>
      <c r="ANP111" s="921"/>
      <c r="ANQ111" s="921"/>
      <c r="ANR111" s="921"/>
      <c r="ANS111" s="921"/>
      <c r="ANT111" s="921"/>
      <c r="ANU111" s="921"/>
      <c r="ANV111" s="921"/>
      <c r="ANW111" s="921"/>
      <c r="ANX111" s="921"/>
      <c r="ANY111" s="921"/>
      <c r="ANZ111" s="921"/>
      <c r="AOA111" s="921"/>
      <c r="AOB111" s="921"/>
      <c r="AOC111" s="921"/>
      <c r="AOD111" s="921"/>
      <c r="AOE111" s="921"/>
      <c r="AOF111" s="921"/>
      <c r="AOG111" s="921"/>
      <c r="AOH111" s="921"/>
      <c r="AOI111" s="921"/>
      <c r="AOJ111" s="921"/>
      <c r="AOK111" s="921"/>
      <c r="AOL111" s="921"/>
      <c r="AOM111" s="921"/>
      <c r="AON111" s="921"/>
      <c r="AOO111" s="921"/>
      <c r="AOP111" s="921"/>
      <c r="AOQ111" s="921"/>
      <c r="AOR111" s="921"/>
      <c r="AOS111" s="921"/>
      <c r="AOT111" s="921"/>
      <c r="AOU111" s="921"/>
      <c r="AOV111" s="921"/>
      <c r="AOW111" s="921"/>
      <c r="AOX111" s="921"/>
      <c r="AOY111" s="921"/>
      <c r="AOZ111" s="921"/>
      <c r="APA111" s="921"/>
      <c r="APB111" s="921"/>
      <c r="APC111" s="921"/>
      <c r="APD111" s="921"/>
      <c r="APE111" s="921"/>
      <c r="APF111" s="921"/>
      <c r="APG111" s="921"/>
      <c r="APH111" s="921"/>
      <c r="API111" s="921"/>
      <c r="APJ111" s="921"/>
      <c r="APK111" s="921"/>
      <c r="APL111" s="921"/>
      <c r="APM111" s="921"/>
      <c r="APN111" s="921"/>
      <c r="APO111" s="921"/>
      <c r="APP111" s="921"/>
      <c r="APQ111" s="921"/>
      <c r="APR111" s="921"/>
      <c r="APS111" s="921"/>
      <c r="APT111" s="921"/>
      <c r="APU111" s="921"/>
      <c r="APV111" s="921"/>
      <c r="APW111" s="921"/>
      <c r="APX111" s="921"/>
      <c r="APY111" s="921"/>
      <c r="APZ111" s="921"/>
      <c r="AQA111" s="921"/>
      <c r="AQB111" s="921"/>
      <c r="AQC111" s="921"/>
      <c r="AQD111" s="921"/>
      <c r="AQE111" s="921"/>
      <c r="AQF111" s="921"/>
      <c r="AQG111" s="921"/>
      <c r="AQH111" s="921"/>
      <c r="AQI111" s="921"/>
      <c r="AQJ111" s="921"/>
      <c r="AQK111" s="921"/>
      <c r="AQL111" s="921"/>
      <c r="AQM111" s="921"/>
      <c r="AQN111" s="921"/>
      <c r="AQO111" s="921"/>
      <c r="AQP111" s="921"/>
      <c r="AQQ111" s="921"/>
      <c r="AQR111" s="921"/>
      <c r="AQS111" s="921"/>
      <c r="AQT111" s="921"/>
      <c r="AQU111" s="921"/>
      <c r="AQV111" s="921"/>
      <c r="AQW111" s="921"/>
      <c r="AQX111" s="921"/>
      <c r="AQY111" s="921"/>
      <c r="AQZ111" s="921"/>
      <c r="ARA111" s="921"/>
      <c r="ARB111" s="921"/>
      <c r="ARC111" s="921"/>
      <c r="ARD111" s="921"/>
      <c r="ARE111" s="921"/>
      <c r="ARF111" s="921"/>
      <c r="ARG111" s="921"/>
      <c r="ARH111" s="921"/>
      <c r="ARI111" s="921"/>
      <c r="ARJ111" s="921"/>
      <c r="ARK111" s="921"/>
      <c r="ARL111" s="921"/>
      <c r="ARM111" s="921"/>
      <c r="ARN111" s="921"/>
      <c r="ARO111" s="921"/>
      <c r="ARP111" s="921"/>
      <c r="ARQ111" s="921"/>
      <c r="ARR111" s="921"/>
      <c r="ARS111" s="921"/>
      <c r="ART111" s="921"/>
      <c r="ARU111" s="921"/>
      <c r="ARV111" s="921"/>
      <c r="ARW111" s="921"/>
      <c r="ARX111" s="921"/>
      <c r="ARY111" s="921"/>
      <c r="ARZ111" s="921"/>
      <c r="ASA111" s="921"/>
      <c r="ASB111" s="921"/>
      <c r="ASC111" s="921"/>
      <c r="ASD111" s="921"/>
      <c r="ASE111" s="921"/>
      <c r="ASF111" s="921"/>
      <c r="ASG111" s="921"/>
      <c r="ASH111" s="921"/>
      <c r="ASI111" s="921"/>
      <c r="ASJ111" s="921"/>
      <c r="ASK111" s="921"/>
      <c r="ASL111" s="921"/>
      <c r="ASM111" s="921"/>
      <c r="ASN111" s="921"/>
      <c r="ASO111" s="921"/>
      <c r="ASP111" s="921"/>
      <c r="ASQ111" s="921"/>
      <c r="ASR111" s="921"/>
      <c r="ASS111" s="921"/>
      <c r="AST111" s="921"/>
      <c r="ASU111" s="921"/>
      <c r="ASV111" s="921"/>
      <c r="ASW111" s="921"/>
      <c r="ASX111" s="921"/>
      <c r="ASY111" s="921"/>
      <c r="ASZ111" s="921"/>
      <c r="ATA111" s="921"/>
      <c r="ATB111" s="921"/>
      <c r="ATC111" s="921"/>
      <c r="ATD111" s="921"/>
      <c r="ATE111" s="921"/>
      <c r="ATF111" s="921"/>
      <c r="ATG111" s="921"/>
      <c r="ATH111" s="921"/>
      <c r="ATI111" s="921"/>
      <c r="ATJ111" s="921"/>
      <c r="ATK111" s="921"/>
      <c r="ATL111" s="921"/>
      <c r="ATM111" s="921"/>
      <c r="ATN111" s="921"/>
      <c r="ATO111" s="921"/>
      <c r="ATP111" s="921"/>
      <c r="ATQ111" s="921"/>
      <c r="ATR111" s="921"/>
      <c r="ATS111" s="921"/>
      <c r="ATT111" s="921"/>
      <c r="ATU111" s="921"/>
      <c r="ATV111" s="921"/>
      <c r="ATW111" s="921"/>
      <c r="ATX111" s="921"/>
      <c r="ATY111" s="921"/>
      <c r="ATZ111" s="921"/>
      <c r="AUA111" s="921"/>
      <c r="AUB111" s="921"/>
      <c r="AUC111" s="921"/>
      <c r="AUD111" s="921"/>
      <c r="AUE111" s="921"/>
      <c r="AUF111" s="921"/>
      <c r="AUG111" s="921"/>
      <c r="AUH111" s="921"/>
      <c r="AUI111" s="921"/>
      <c r="AUJ111" s="921"/>
      <c r="AUK111" s="921"/>
      <c r="AUL111" s="921"/>
      <c r="AUM111" s="921"/>
      <c r="AUN111" s="921"/>
      <c r="AUO111" s="921"/>
      <c r="AUP111" s="921"/>
      <c r="AUQ111" s="921"/>
      <c r="AUR111" s="921"/>
      <c r="AUS111" s="921"/>
      <c r="AUT111" s="921"/>
      <c r="AUU111" s="921"/>
      <c r="AUV111" s="921"/>
      <c r="AUW111" s="921"/>
      <c r="AUX111" s="921"/>
      <c r="AUY111" s="921"/>
      <c r="AUZ111" s="921"/>
      <c r="AVA111" s="921"/>
      <c r="AVB111" s="921"/>
      <c r="AVC111" s="921"/>
      <c r="AVD111" s="921"/>
      <c r="AVE111" s="921"/>
      <c r="AVF111" s="921"/>
      <c r="AVG111" s="921"/>
      <c r="AVH111" s="921"/>
      <c r="AVI111" s="921"/>
      <c r="AVJ111" s="921"/>
      <c r="AVK111" s="921"/>
      <c r="AVL111" s="921"/>
      <c r="AVM111" s="921"/>
      <c r="AVN111" s="921"/>
      <c r="AVO111" s="921"/>
      <c r="AVP111" s="921"/>
      <c r="AVQ111" s="921"/>
      <c r="AVR111" s="921"/>
      <c r="AVS111" s="921"/>
      <c r="AVT111" s="921"/>
      <c r="AVU111" s="921"/>
      <c r="AVV111" s="921"/>
      <c r="AVW111" s="921"/>
      <c r="AVX111" s="921"/>
      <c r="AVY111" s="921"/>
      <c r="AVZ111" s="921"/>
      <c r="AWA111" s="921"/>
      <c r="AWB111" s="921"/>
      <c r="AWC111" s="921"/>
      <c r="AWD111" s="921"/>
      <c r="AWE111" s="921"/>
      <c r="AWF111" s="921"/>
      <c r="AWG111" s="921"/>
      <c r="AWH111" s="921"/>
      <c r="AWI111" s="921"/>
      <c r="AWJ111" s="921"/>
      <c r="AWK111" s="921"/>
      <c r="AWL111" s="921"/>
      <c r="AWM111" s="921"/>
      <c r="AWN111" s="921"/>
      <c r="AWO111" s="921"/>
      <c r="AWP111" s="921"/>
      <c r="AWQ111" s="921"/>
      <c r="AWR111" s="921"/>
      <c r="AWS111" s="921"/>
      <c r="AWT111" s="921"/>
      <c r="AWU111" s="921"/>
      <c r="AWV111" s="921"/>
      <c r="AWW111" s="921"/>
      <c r="AWX111" s="921"/>
      <c r="AWY111" s="921"/>
      <c r="AWZ111" s="921"/>
      <c r="AXA111" s="921"/>
      <c r="AXB111" s="921"/>
      <c r="AXC111" s="921"/>
      <c r="AXD111" s="921"/>
      <c r="AXE111" s="921"/>
      <c r="AXF111" s="921"/>
      <c r="AXG111" s="921"/>
      <c r="AXH111" s="921"/>
      <c r="AXI111" s="921"/>
      <c r="AXJ111" s="921"/>
      <c r="AXK111" s="921"/>
      <c r="AXL111" s="921"/>
      <c r="AXM111" s="921"/>
      <c r="AXN111" s="921"/>
      <c r="AXO111" s="921"/>
      <c r="AXP111" s="921"/>
      <c r="AXQ111" s="921"/>
      <c r="AXR111" s="921"/>
      <c r="AXS111" s="921"/>
      <c r="AXT111" s="921"/>
      <c r="AXU111" s="921"/>
      <c r="AXV111" s="921"/>
      <c r="AXW111" s="921"/>
      <c r="AXX111" s="921"/>
      <c r="AXY111" s="921"/>
      <c r="AXZ111" s="921"/>
      <c r="AYA111" s="921"/>
      <c r="AYB111" s="921"/>
      <c r="AYC111" s="921"/>
      <c r="AYD111" s="921"/>
      <c r="AYE111" s="921"/>
      <c r="AYF111" s="921"/>
      <c r="AYG111" s="921"/>
      <c r="AYH111" s="921"/>
      <c r="AYI111" s="921"/>
      <c r="AYJ111" s="921"/>
      <c r="AYK111" s="921"/>
      <c r="AYL111" s="921"/>
      <c r="AYM111" s="921"/>
      <c r="AYN111" s="921"/>
      <c r="AYO111" s="921"/>
      <c r="AYP111" s="921"/>
      <c r="AYQ111" s="921"/>
      <c r="AYR111" s="921"/>
      <c r="AYS111" s="921"/>
      <c r="AYT111" s="921"/>
      <c r="AYU111" s="921"/>
      <c r="AYV111" s="921"/>
      <c r="AYW111" s="921"/>
      <c r="AYX111" s="921"/>
      <c r="AYY111" s="921"/>
      <c r="AYZ111" s="921"/>
      <c r="AZA111" s="921"/>
      <c r="AZB111" s="921"/>
      <c r="AZC111" s="921"/>
      <c r="AZD111" s="921"/>
      <c r="AZE111" s="921"/>
      <c r="AZF111" s="921"/>
      <c r="AZG111" s="921"/>
      <c r="AZH111" s="921"/>
      <c r="AZI111" s="921"/>
      <c r="AZJ111" s="921"/>
      <c r="AZK111" s="921"/>
      <c r="AZL111" s="921"/>
      <c r="AZM111" s="921"/>
      <c r="AZN111" s="921"/>
      <c r="AZO111" s="921"/>
      <c r="AZP111" s="921"/>
      <c r="AZQ111" s="921"/>
      <c r="AZR111" s="921"/>
      <c r="AZS111" s="921"/>
      <c r="AZT111" s="921"/>
      <c r="AZU111" s="921"/>
      <c r="AZV111" s="921"/>
      <c r="AZW111" s="921"/>
      <c r="AZX111" s="921"/>
      <c r="AZY111" s="921"/>
      <c r="AZZ111" s="921"/>
      <c r="BAA111" s="921"/>
      <c r="BAB111" s="921"/>
      <c r="BAC111" s="921"/>
      <c r="BAD111" s="921"/>
      <c r="BAE111" s="921"/>
      <c r="BAF111" s="921"/>
      <c r="BAG111" s="921"/>
      <c r="BAH111" s="921"/>
      <c r="BAI111" s="921"/>
      <c r="BAJ111" s="921"/>
      <c r="BAK111" s="921"/>
      <c r="BAL111" s="921"/>
      <c r="BAM111" s="921"/>
      <c r="BAN111" s="921"/>
      <c r="BAO111" s="921"/>
      <c r="BAP111" s="921"/>
      <c r="BAQ111" s="921"/>
      <c r="BAR111" s="921"/>
      <c r="BAS111" s="921"/>
      <c r="BAT111" s="921"/>
      <c r="BAU111" s="921"/>
      <c r="BAV111" s="921"/>
      <c r="BAW111" s="921"/>
      <c r="BAX111" s="921"/>
      <c r="BAY111" s="921"/>
      <c r="BAZ111" s="921"/>
      <c r="BBA111" s="921"/>
      <c r="BBB111" s="921"/>
      <c r="BBC111" s="921"/>
      <c r="BBD111" s="921"/>
      <c r="BBE111" s="921"/>
      <c r="BBF111" s="921"/>
      <c r="BBG111" s="921"/>
      <c r="BBH111" s="921"/>
      <c r="BBI111" s="921"/>
      <c r="BBJ111" s="921"/>
      <c r="BBK111" s="921"/>
      <c r="BBL111" s="921"/>
      <c r="BBM111" s="921"/>
      <c r="BBN111" s="921"/>
      <c r="BBO111" s="921"/>
      <c r="BBP111" s="921"/>
      <c r="BBQ111" s="921"/>
      <c r="BBR111" s="921"/>
      <c r="BBS111" s="921"/>
      <c r="BBT111" s="921"/>
      <c r="BBU111" s="921"/>
      <c r="BBV111" s="921"/>
      <c r="BBW111" s="921"/>
      <c r="BBX111" s="921"/>
      <c r="BBY111" s="921"/>
      <c r="BBZ111" s="921"/>
      <c r="BCA111" s="921"/>
      <c r="BCB111" s="921"/>
      <c r="BCC111" s="921"/>
      <c r="BCD111" s="921"/>
      <c r="BCE111" s="921"/>
      <c r="BCF111" s="921"/>
      <c r="BCG111" s="921"/>
      <c r="BCH111" s="921"/>
      <c r="BCI111" s="921"/>
      <c r="BCJ111" s="921"/>
      <c r="BCK111" s="921"/>
      <c r="BCL111" s="921"/>
      <c r="BCM111" s="921"/>
      <c r="BCN111" s="921"/>
      <c r="BCO111" s="921"/>
      <c r="BCP111" s="921"/>
      <c r="BCQ111" s="921"/>
      <c r="BCR111" s="921"/>
      <c r="BCS111" s="921"/>
      <c r="BCT111" s="921"/>
      <c r="BCU111" s="921"/>
      <c r="BCV111" s="921"/>
      <c r="BCW111" s="921"/>
      <c r="BCX111" s="921"/>
      <c r="BCY111" s="921"/>
      <c r="BCZ111" s="921"/>
      <c r="BDA111" s="921"/>
      <c r="BDB111" s="921"/>
      <c r="BDC111" s="921"/>
      <c r="BDD111" s="921"/>
      <c r="BDE111" s="921"/>
      <c r="BDF111" s="921"/>
      <c r="BDG111" s="921"/>
      <c r="BDH111" s="921"/>
      <c r="BDI111" s="921"/>
      <c r="BDJ111" s="921"/>
      <c r="BDK111" s="921"/>
      <c r="BDL111" s="921"/>
      <c r="BDM111" s="921"/>
      <c r="BDN111" s="921"/>
      <c r="BDO111" s="921"/>
      <c r="BDP111" s="921"/>
      <c r="BDQ111" s="921"/>
      <c r="BDR111" s="921"/>
      <c r="BDS111" s="921"/>
      <c r="BDT111" s="921"/>
      <c r="BDU111" s="921"/>
      <c r="BDV111" s="921"/>
      <c r="BDW111" s="921"/>
      <c r="BDX111" s="921"/>
      <c r="BDY111" s="921"/>
      <c r="BDZ111" s="921"/>
      <c r="BEA111" s="921"/>
      <c r="BEB111" s="921"/>
      <c r="BEC111" s="921"/>
      <c r="BED111" s="921"/>
      <c r="BEE111" s="921"/>
      <c r="BEF111" s="921"/>
      <c r="BEG111" s="921"/>
      <c r="BEH111" s="921"/>
      <c r="BEI111" s="921"/>
      <c r="BEJ111" s="921"/>
      <c r="BEK111" s="921"/>
      <c r="BEL111" s="921"/>
      <c r="BEM111" s="921"/>
      <c r="BEN111" s="921"/>
      <c r="BEO111" s="921"/>
      <c r="BEP111" s="921"/>
      <c r="BEQ111" s="921"/>
      <c r="BER111" s="921"/>
      <c r="BES111" s="921"/>
      <c r="BET111" s="921"/>
      <c r="BEU111" s="921"/>
      <c r="BEV111" s="921"/>
      <c r="BEW111" s="921"/>
      <c r="BEX111" s="921"/>
      <c r="BEY111" s="921"/>
      <c r="BEZ111" s="921"/>
      <c r="BFA111" s="921"/>
      <c r="BFB111" s="921"/>
      <c r="BFC111" s="921"/>
      <c r="BFD111" s="921"/>
      <c r="BFE111" s="921"/>
      <c r="BFF111" s="921"/>
      <c r="BFG111" s="921"/>
      <c r="BFH111" s="921"/>
      <c r="BFI111" s="921"/>
      <c r="BFJ111" s="921"/>
      <c r="BFK111" s="921"/>
      <c r="BFL111" s="921"/>
      <c r="BFM111" s="921"/>
      <c r="BFN111" s="921"/>
      <c r="BFO111" s="921"/>
      <c r="BFP111" s="921"/>
      <c r="BFQ111" s="921"/>
      <c r="BFR111" s="921"/>
      <c r="BFS111" s="921"/>
      <c r="BFT111" s="921"/>
      <c r="BFU111" s="921"/>
      <c r="BFV111" s="921"/>
      <c r="BFW111" s="921"/>
      <c r="BFX111" s="921"/>
      <c r="BFY111" s="921"/>
      <c r="BFZ111" s="921"/>
      <c r="BGA111" s="921"/>
      <c r="BGB111" s="921"/>
      <c r="BGC111" s="921"/>
      <c r="BGD111" s="921"/>
      <c r="BGE111" s="921"/>
      <c r="BGF111" s="921"/>
      <c r="BGG111" s="921"/>
      <c r="BGH111" s="921"/>
      <c r="BGI111" s="921"/>
      <c r="BGJ111" s="921"/>
      <c r="BGK111" s="921"/>
      <c r="BGL111" s="921"/>
      <c r="BGM111" s="921"/>
      <c r="BGN111" s="921"/>
      <c r="BGO111" s="921"/>
      <c r="BGP111" s="921"/>
      <c r="BGQ111" s="921"/>
      <c r="BGR111" s="921"/>
      <c r="BGS111" s="921"/>
      <c r="BGT111" s="921"/>
      <c r="BGU111" s="921"/>
      <c r="BGV111" s="921"/>
      <c r="BGW111" s="921"/>
      <c r="BGX111" s="921"/>
      <c r="BGY111" s="921"/>
      <c r="BGZ111" s="921"/>
      <c r="BHA111" s="921"/>
      <c r="BHB111" s="921"/>
      <c r="BHC111" s="921"/>
      <c r="BHD111" s="921"/>
      <c r="BHE111" s="921"/>
      <c r="BHF111" s="921"/>
      <c r="BHG111" s="921"/>
      <c r="BHH111" s="921"/>
      <c r="BHI111" s="921"/>
      <c r="BHJ111" s="921"/>
      <c r="BHK111" s="921"/>
      <c r="BHL111" s="921"/>
      <c r="BHM111" s="921"/>
      <c r="BHN111" s="921"/>
      <c r="BHO111" s="921"/>
      <c r="BHP111" s="921"/>
      <c r="BHQ111" s="921"/>
      <c r="BHR111" s="921"/>
      <c r="BHS111" s="921"/>
      <c r="BHT111" s="921"/>
      <c r="BHU111" s="921"/>
      <c r="BHV111" s="921"/>
      <c r="BHW111" s="921"/>
      <c r="BHX111" s="921"/>
      <c r="BHY111" s="921"/>
      <c r="BHZ111" s="921"/>
      <c r="BIA111" s="921"/>
      <c r="BIB111" s="921"/>
      <c r="BIC111" s="921"/>
      <c r="BID111" s="921"/>
      <c r="BIE111" s="921"/>
      <c r="BIF111" s="921"/>
      <c r="BIG111" s="921"/>
      <c r="BIH111" s="921"/>
      <c r="BII111" s="921"/>
      <c r="BIJ111" s="921"/>
      <c r="BIK111" s="921"/>
      <c r="BIL111" s="921"/>
      <c r="BIM111" s="921"/>
      <c r="BIN111" s="921"/>
      <c r="BIO111" s="921"/>
      <c r="BIP111" s="921"/>
      <c r="BIQ111" s="921"/>
      <c r="BIR111" s="921"/>
      <c r="BIS111" s="921"/>
      <c r="BIT111" s="921"/>
      <c r="BIU111" s="921"/>
      <c r="BIV111" s="921"/>
      <c r="BIW111" s="921"/>
      <c r="BIX111" s="921"/>
      <c r="BIY111" s="921"/>
      <c r="BIZ111" s="921"/>
      <c r="BJA111" s="921"/>
      <c r="BJB111" s="921"/>
      <c r="BJC111" s="921"/>
      <c r="BJD111" s="921"/>
      <c r="BJE111" s="921"/>
      <c r="BJF111" s="921"/>
      <c r="BJG111" s="921"/>
      <c r="BJH111" s="921"/>
      <c r="BJI111" s="921"/>
      <c r="BJJ111" s="921"/>
      <c r="BJK111" s="921"/>
      <c r="BJL111" s="921"/>
      <c r="BJM111" s="921"/>
      <c r="BJN111" s="921"/>
      <c r="BJO111" s="921"/>
      <c r="BJP111" s="921"/>
      <c r="BJQ111" s="921"/>
      <c r="BJR111" s="921"/>
      <c r="BJS111" s="921"/>
      <c r="BJT111" s="921"/>
      <c r="BJU111" s="921"/>
      <c r="BJV111" s="921"/>
      <c r="BJW111" s="921"/>
      <c r="BJX111" s="921"/>
      <c r="BJY111" s="921"/>
      <c r="BJZ111" s="921"/>
      <c r="BKA111" s="921"/>
      <c r="BKB111" s="921"/>
      <c r="BKC111" s="921"/>
      <c r="BKD111" s="921"/>
      <c r="BKE111" s="921"/>
      <c r="BKF111" s="921"/>
      <c r="BKG111" s="921"/>
      <c r="BKH111" s="921"/>
      <c r="BKI111" s="921"/>
      <c r="BKJ111" s="921"/>
      <c r="BKK111" s="921"/>
      <c r="BKL111" s="921"/>
      <c r="BKM111" s="921"/>
      <c r="BKN111" s="921"/>
      <c r="BKO111" s="921"/>
      <c r="BKP111" s="921"/>
      <c r="BKQ111" s="921"/>
      <c r="BKR111" s="921"/>
      <c r="BKS111" s="921"/>
      <c r="BKT111" s="921"/>
      <c r="BKU111" s="921"/>
      <c r="BKV111" s="921"/>
      <c r="BKW111" s="921"/>
      <c r="BKX111" s="921"/>
      <c r="BKY111" s="921"/>
      <c r="BKZ111" s="921"/>
      <c r="BLA111" s="921"/>
      <c r="BLB111" s="921"/>
      <c r="BLC111" s="921"/>
      <c r="BLD111" s="921"/>
      <c r="BLE111" s="921"/>
      <c r="BLF111" s="921"/>
      <c r="BLG111" s="921"/>
      <c r="BLH111" s="921"/>
      <c r="BLI111" s="921"/>
      <c r="BLJ111" s="921"/>
      <c r="BLK111" s="921"/>
      <c r="BLL111" s="921"/>
      <c r="BLM111" s="921"/>
      <c r="BLN111" s="921"/>
      <c r="BLO111" s="921"/>
      <c r="BLP111" s="921"/>
      <c r="BLQ111" s="921"/>
      <c r="BLR111" s="921"/>
      <c r="BLS111" s="921"/>
      <c r="BLT111" s="921"/>
      <c r="BLU111" s="921"/>
      <c r="BLV111" s="921"/>
      <c r="BLW111" s="921"/>
      <c r="BLX111" s="921"/>
      <c r="BLY111" s="921"/>
      <c r="BLZ111" s="921"/>
      <c r="BMA111" s="921"/>
      <c r="BMB111" s="921"/>
      <c r="BMC111" s="921"/>
      <c r="BMD111" s="921"/>
      <c r="BME111" s="921"/>
      <c r="BMF111" s="921"/>
      <c r="BMG111" s="921"/>
      <c r="BMH111" s="921"/>
      <c r="BMI111" s="921"/>
      <c r="BMJ111" s="921"/>
      <c r="BMK111" s="921"/>
      <c r="BML111" s="921"/>
      <c r="BMM111" s="921"/>
      <c r="BMN111" s="921"/>
      <c r="BMO111" s="921"/>
      <c r="BMP111" s="921"/>
      <c r="BMQ111" s="921"/>
      <c r="BMR111" s="921"/>
      <c r="BMS111" s="921"/>
      <c r="BMT111" s="921"/>
      <c r="BMU111" s="921"/>
      <c r="BMV111" s="921"/>
      <c r="BMW111" s="921"/>
      <c r="BMX111" s="921"/>
      <c r="BMY111" s="921"/>
      <c r="BMZ111" s="921"/>
      <c r="BNA111" s="921"/>
      <c r="BNB111" s="921"/>
      <c r="BNC111" s="921"/>
      <c r="BND111" s="921"/>
      <c r="BNE111" s="921"/>
      <c r="BNF111" s="921"/>
      <c r="BNG111" s="921"/>
      <c r="BNH111" s="921"/>
      <c r="BNI111" s="921"/>
      <c r="BNJ111" s="921"/>
      <c r="BNK111" s="921"/>
      <c r="BNL111" s="921"/>
      <c r="BNM111" s="921"/>
      <c r="BNN111" s="921"/>
      <c r="BNO111" s="921"/>
      <c r="BNP111" s="921"/>
      <c r="BNQ111" s="921"/>
      <c r="BNR111" s="921"/>
      <c r="BNS111" s="921"/>
      <c r="BNT111" s="921"/>
      <c r="BNU111" s="921"/>
      <c r="BNV111" s="921"/>
      <c r="BNW111" s="921"/>
      <c r="BNX111" s="921"/>
      <c r="BNY111" s="921"/>
      <c r="BNZ111" s="921"/>
      <c r="BOA111" s="921"/>
      <c r="BOB111" s="921"/>
      <c r="BOC111" s="921"/>
      <c r="BOD111" s="921"/>
      <c r="BOE111" s="921"/>
      <c r="BOF111" s="921"/>
      <c r="BOG111" s="921"/>
      <c r="BOH111" s="921"/>
      <c r="BOI111" s="921"/>
      <c r="BOJ111" s="921"/>
      <c r="BOK111" s="921"/>
      <c r="BOL111" s="921"/>
      <c r="BOM111" s="921"/>
      <c r="BON111" s="921"/>
      <c r="BOO111" s="921"/>
      <c r="BOP111" s="921"/>
      <c r="BOQ111" s="921"/>
      <c r="BOR111" s="921"/>
      <c r="BOS111" s="921"/>
      <c r="BOT111" s="921"/>
      <c r="BOU111" s="921"/>
      <c r="BOV111" s="921"/>
      <c r="BOW111" s="921"/>
      <c r="BOX111" s="921"/>
      <c r="BOY111" s="921"/>
      <c r="BOZ111" s="921"/>
      <c r="BPA111" s="921"/>
      <c r="BPB111" s="921"/>
      <c r="BPC111" s="921"/>
      <c r="BPD111" s="921"/>
      <c r="BPE111" s="921"/>
      <c r="BPF111" s="921"/>
      <c r="BPG111" s="921"/>
      <c r="BPH111" s="921"/>
      <c r="BPI111" s="921"/>
      <c r="BPJ111" s="921"/>
      <c r="BPK111" s="921"/>
      <c r="BPL111" s="921"/>
      <c r="BPM111" s="921"/>
      <c r="BPN111" s="921"/>
      <c r="BPO111" s="921"/>
      <c r="BPP111" s="921"/>
      <c r="BPQ111" s="921"/>
      <c r="BPR111" s="921"/>
      <c r="BPS111" s="921"/>
      <c r="BPT111" s="921"/>
      <c r="BPU111" s="921"/>
      <c r="BPV111" s="921"/>
      <c r="BPW111" s="921"/>
      <c r="BPX111" s="921"/>
      <c r="BPY111" s="921"/>
      <c r="BPZ111" s="921"/>
      <c r="BQA111" s="921"/>
      <c r="BQB111" s="921"/>
      <c r="BQC111" s="921"/>
      <c r="BQD111" s="921"/>
      <c r="BQE111" s="921"/>
      <c r="BQF111" s="921"/>
      <c r="BQG111" s="921"/>
      <c r="BQH111" s="921"/>
      <c r="BQI111" s="921"/>
      <c r="BQJ111" s="921"/>
      <c r="BQK111" s="921"/>
      <c r="BQL111" s="921"/>
      <c r="BQM111" s="921"/>
      <c r="BQN111" s="921"/>
      <c r="BQO111" s="921"/>
      <c r="BQP111" s="921"/>
      <c r="BQQ111" s="921"/>
      <c r="BQR111" s="921"/>
      <c r="BQS111" s="921"/>
      <c r="BQT111" s="921"/>
      <c r="BQU111" s="921"/>
      <c r="BQV111" s="921"/>
      <c r="BQW111" s="921"/>
      <c r="BQX111" s="921"/>
      <c r="BQY111" s="921"/>
      <c r="BQZ111" s="921"/>
      <c r="BRA111" s="921"/>
      <c r="BRB111" s="921"/>
      <c r="BRC111" s="921"/>
      <c r="BRD111" s="921"/>
      <c r="BRE111" s="921"/>
      <c r="BRF111" s="921"/>
      <c r="BRG111" s="921"/>
      <c r="BRH111" s="921"/>
      <c r="BRI111" s="921"/>
      <c r="BRJ111" s="921"/>
      <c r="BRK111" s="921"/>
      <c r="BRL111" s="921"/>
      <c r="BRM111" s="921"/>
      <c r="BRN111" s="921"/>
      <c r="BRO111" s="921"/>
      <c r="BRP111" s="921"/>
      <c r="BRQ111" s="921"/>
      <c r="BRR111" s="921"/>
      <c r="BRS111" s="921"/>
      <c r="BRT111" s="921"/>
      <c r="BRU111" s="921"/>
      <c r="BRV111" s="921"/>
      <c r="BRW111" s="921"/>
      <c r="BRX111" s="921"/>
      <c r="BRY111" s="921"/>
      <c r="BRZ111" s="921"/>
      <c r="BSA111" s="921"/>
      <c r="BSB111" s="921"/>
      <c r="BSC111" s="921"/>
      <c r="BSD111" s="921"/>
      <c r="BSE111" s="921"/>
      <c r="BSF111" s="921"/>
      <c r="BSG111" s="921"/>
      <c r="BSH111" s="921"/>
      <c r="BSI111" s="921"/>
      <c r="BSJ111" s="921"/>
      <c r="BSK111" s="921"/>
      <c r="BSL111" s="921"/>
      <c r="BSM111" s="921"/>
      <c r="BSN111" s="921"/>
      <c r="BSO111" s="921"/>
      <c r="BSP111" s="921"/>
      <c r="BSQ111" s="921"/>
      <c r="BSR111" s="921"/>
      <c r="BSS111" s="921"/>
      <c r="BST111" s="921"/>
      <c r="BSU111" s="921"/>
      <c r="BSV111" s="921"/>
      <c r="BSW111" s="921"/>
      <c r="BSX111" s="921"/>
      <c r="BSY111" s="921"/>
      <c r="BSZ111" s="921"/>
      <c r="BTA111" s="921"/>
      <c r="BTB111" s="921"/>
      <c r="BTC111" s="921"/>
      <c r="BTD111" s="921"/>
      <c r="BTE111" s="921"/>
      <c r="BTF111" s="921"/>
      <c r="BTG111" s="921"/>
      <c r="BTH111" s="921"/>
      <c r="BTI111" s="921"/>
      <c r="BTJ111" s="921"/>
      <c r="BTK111" s="921"/>
      <c r="BTL111" s="921"/>
      <c r="BTM111" s="921"/>
      <c r="BTN111" s="921"/>
      <c r="BTO111" s="921"/>
      <c r="BTP111" s="921"/>
      <c r="BTQ111" s="921"/>
      <c r="BTR111" s="921"/>
      <c r="BTS111" s="921"/>
      <c r="BTT111" s="921"/>
      <c r="BTU111" s="921"/>
      <c r="BTV111" s="921"/>
      <c r="BTW111" s="921"/>
      <c r="BTX111" s="921"/>
      <c r="BTY111" s="921"/>
      <c r="BTZ111" s="921"/>
      <c r="BUA111" s="921"/>
      <c r="BUB111" s="921"/>
      <c r="BUC111" s="921"/>
      <c r="BUD111" s="921"/>
      <c r="BUE111" s="921"/>
      <c r="BUF111" s="921"/>
      <c r="BUG111" s="921"/>
      <c r="BUH111" s="921"/>
      <c r="BUI111" s="921"/>
      <c r="BUJ111" s="921"/>
      <c r="BUK111" s="921"/>
      <c r="BUL111" s="921"/>
      <c r="BUM111" s="921"/>
      <c r="BUN111" s="921"/>
      <c r="BUO111" s="921"/>
      <c r="BUP111" s="921"/>
      <c r="BUQ111" s="921"/>
      <c r="BUR111" s="921"/>
      <c r="BUS111" s="921"/>
      <c r="BUT111" s="921"/>
      <c r="BUU111" s="921"/>
      <c r="BUV111" s="921"/>
      <c r="BUW111" s="921"/>
      <c r="BUX111" s="921"/>
      <c r="BUY111" s="921"/>
      <c r="BUZ111" s="921"/>
      <c r="BVA111" s="921"/>
      <c r="BVB111" s="921"/>
      <c r="BVC111" s="921"/>
      <c r="BVD111" s="921"/>
      <c r="BVE111" s="921"/>
      <c r="BVF111" s="921"/>
      <c r="BVG111" s="921"/>
      <c r="BVH111" s="921"/>
      <c r="BVI111" s="921"/>
      <c r="BVJ111" s="921"/>
      <c r="BVK111" s="921"/>
      <c r="BVL111" s="921"/>
      <c r="BVM111" s="921"/>
      <c r="BVN111" s="921"/>
      <c r="BVO111" s="921"/>
      <c r="BVP111" s="921"/>
      <c r="BVQ111" s="921"/>
      <c r="BVR111" s="921"/>
      <c r="BVS111" s="921"/>
      <c r="BVT111" s="921"/>
      <c r="BVU111" s="921"/>
      <c r="BVV111" s="921"/>
      <c r="BVW111" s="921"/>
      <c r="BVX111" s="921"/>
      <c r="BVY111" s="921"/>
      <c r="BVZ111" s="921"/>
      <c r="BWA111" s="921"/>
      <c r="BWB111" s="921"/>
      <c r="BWC111" s="921"/>
      <c r="BWD111" s="921"/>
      <c r="BWE111" s="921"/>
      <c r="BWF111" s="921"/>
      <c r="BWG111" s="921"/>
      <c r="BWH111" s="921"/>
      <c r="BWI111" s="921"/>
      <c r="BWJ111" s="921"/>
      <c r="BWK111" s="921"/>
      <c r="BWL111" s="921"/>
      <c r="BWM111" s="921"/>
      <c r="BWN111" s="921"/>
      <c r="BWO111" s="921"/>
      <c r="BWP111" s="921"/>
      <c r="BWQ111" s="921"/>
      <c r="BWR111" s="921"/>
      <c r="BWS111" s="921"/>
      <c r="BWT111" s="921"/>
      <c r="BWU111" s="921"/>
      <c r="BWV111" s="921"/>
      <c r="BWW111" s="921"/>
      <c r="BWX111" s="921"/>
      <c r="BWY111" s="921"/>
      <c r="BWZ111" s="921"/>
      <c r="BXA111" s="921"/>
      <c r="BXB111" s="921"/>
      <c r="BXC111" s="921"/>
      <c r="BXD111" s="921"/>
      <c r="BXE111" s="921"/>
      <c r="BXF111" s="921"/>
      <c r="BXG111" s="921"/>
      <c r="BXH111" s="921"/>
      <c r="BXI111" s="921"/>
      <c r="BXJ111" s="921"/>
      <c r="BXK111" s="921"/>
      <c r="BXL111" s="921"/>
      <c r="BXM111" s="921"/>
      <c r="BXN111" s="921"/>
      <c r="BXO111" s="921"/>
      <c r="BXP111" s="921"/>
      <c r="BXQ111" s="921"/>
      <c r="BXR111" s="921"/>
      <c r="BXS111" s="921"/>
      <c r="BXT111" s="921"/>
      <c r="BXU111" s="921"/>
      <c r="BXV111" s="921"/>
      <c r="BXW111" s="921"/>
      <c r="BXX111" s="921"/>
      <c r="BXY111" s="921"/>
      <c r="BXZ111" s="921"/>
      <c r="BYA111" s="921"/>
      <c r="BYB111" s="921"/>
      <c r="BYC111" s="921"/>
      <c r="BYD111" s="921"/>
      <c r="BYE111" s="921"/>
      <c r="BYF111" s="921"/>
      <c r="BYG111" s="921"/>
      <c r="BYH111" s="921"/>
      <c r="BYI111" s="921"/>
      <c r="BYJ111" s="921"/>
      <c r="BYK111" s="921"/>
      <c r="BYL111" s="921"/>
      <c r="BYM111" s="921"/>
      <c r="BYN111" s="921"/>
      <c r="BYO111" s="921"/>
      <c r="BYP111" s="921"/>
      <c r="BYQ111" s="921"/>
      <c r="BYR111" s="921"/>
      <c r="BYS111" s="921"/>
      <c r="BYT111" s="921"/>
      <c r="BYU111" s="921"/>
      <c r="BYV111" s="921"/>
      <c r="BYW111" s="921"/>
      <c r="BYX111" s="921"/>
      <c r="BYY111" s="921"/>
      <c r="BYZ111" s="921"/>
      <c r="BZA111" s="921"/>
      <c r="BZB111" s="921"/>
      <c r="BZC111" s="921"/>
      <c r="BZD111" s="921"/>
      <c r="BZE111" s="921"/>
      <c r="BZF111" s="921"/>
      <c r="BZG111" s="921"/>
      <c r="BZH111" s="921"/>
      <c r="BZI111" s="921"/>
      <c r="BZJ111" s="921"/>
      <c r="BZK111" s="921"/>
      <c r="BZL111" s="921"/>
      <c r="BZM111" s="921"/>
      <c r="BZN111" s="921"/>
      <c r="BZO111" s="921"/>
      <c r="BZP111" s="921"/>
      <c r="BZQ111" s="921"/>
      <c r="BZR111" s="921"/>
      <c r="BZS111" s="921"/>
      <c r="BZT111" s="921"/>
      <c r="BZU111" s="921"/>
      <c r="BZV111" s="921"/>
      <c r="BZW111" s="921"/>
      <c r="BZX111" s="921"/>
      <c r="BZY111" s="921"/>
      <c r="BZZ111" s="921"/>
      <c r="CAA111" s="921"/>
      <c r="CAB111" s="921"/>
      <c r="CAC111" s="921"/>
      <c r="CAD111" s="921"/>
      <c r="CAE111" s="921"/>
      <c r="CAF111" s="921"/>
      <c r="CAG111" s="921"/>
      <c r="CAH111" s="921"/>
      <c r="CAI111" s="921"/>
      <c r="CAJ111" s="921"/>
      <c r="CAK111" s="921"/>
      <c r="CAL111" s="921"/>
      <c r="CAM111" s="921"/>
      <c r="CAN111" s="921"/>
      <c r="CAO111" s="921"/>
      <c r="CAP111" s="921"/>
      <c r="CAQ111" s="921"/>
      <c r="CAR111" s="921"/>
      <c r="CAS111" s="921"/>
      <c r="CAT111" s="921"/>
      <c r="CAU111" s="921"/>
      <c r="CAV111" s="921"/>
      <c r="CAW111" s="921"/>
      <c r="CAX111" s="921"/>
      <c r="CAY111" s="921"/>
      <c r="CAZ111" s="921"/>
      <c r="CBA111" s="921"/>
      <c r="CBB111" s="921"/>
      <c r="CBC111" s="921"/>
      <c r="CBD111" s="921"/>
      <c r="CBE111" s="921"/>
      <c r="CBF111" s="921"/>
      <c r="CBG111" s="921"/>
      <c r="CBH111" s="921"/>
      <c r="CBI111" s="921"/>
      <c r="CBJ111" s="921"/>
      <c r="CBK111" s="921"/>
      <c r="CBL111" s="921"/>
      <c r="CBM111" s="921"/>
      <c r="CBN111" s="921"/>
      <c r="CBO111" s="921"/>
      <c r="CBP111" s="921"/>
      <c r="CBQ111" s="921"/>
      <c r="CBR111" s="921"/>
      <c r="CBS111" s="921"/>
      <c r="CBT111" s="921"/>
      <c r="CBU111" s="921"/>
      <c r="CBV111" s="921"/>
      <c r="CBW111" s="921"/>
      <c r="CBX111" s="921"/>
      <c r="CBY111" s="921"/>
      <c r="CBZ111" s="921"/>
      <c r="CCA111" s="921"/>
      <c r="CCB111" s="921"/>
      <c r="CCC111" s="921"/>
      <c r="CCD111" s="921"/>
      <c r="CCE111" s="921"/>
      <c r="CCF111" s="921"/>
      <c r="CCG111" s="921"/>
      <c r="CCH111" s="921"/>
      <c r="CCI111" s="921"/>
      <c r="CCJ111" s="921"/>
      <c r="CCK111" s="921"/>
      <c r="CCL111" s="921"/>
      <c r="CCM111" s="921"/>
      <c r="CCN111" s="921"/>
      <c r="CCO111" s="921"/>
      <c r="CCP111" s="921"/>
      <c r="CCQ111" s="921"/>
      <c r="CCR111" s="921"/>
      <c r="CCS111" s="921"/>
      <c r="CCT111" s="921"/>
      <c r="CCU111" s="921"/>
      <c r="CCV111" s="921"/>
      <c r="CCW111" s="921"/>
      <c r="CCX111" s="921"/>
      <c r="CCY111" s="921"/>
      <c r="CCZ111" s="921"/>
      <c r="CDA111" s="921"/>
      <c r="CDB111" s="921"/>
      <c r="CDC111" s="921"/>
      <c r="CDD111" s="921"/>
      <c r="CDE111" s="921"/>
      <c r="CDF111" s="921"/>
      <c r="CDG111" s="921"/>
      <c r="CDH111" s="921"/>
      <c r="CDI111" s="921"/>
      <c r="CDJ111" s="921"/>
      <c r="CDK111" s="921"/>
      <c r="CDL111" s="921"/>
      <c r="CDM111" s="921"/>
      <c r="CDN111" s="921"/>
      <c r="CDO111" s="921"/>
      <c r="CDP111" s="921"/>
      <c r="CDQ111" s="921"/>
      <c r="CDR111" s="921"/>
      <c r="CDS111" s="921"/>
      <c r="CDT111" s="921"/>
      <c r="CDU111" s="921"/>
      <c r="CDV111" s="921"/>
      <c r="CDW111" s="921"/>
      <c r="CDX111" s="921"/>
      <c r="CDY111" s="921"/>
      <c r="CDZ111" s="921"/>
      <c r="CEA111" s="921"/>
      <c r="CEB111" s="921"/>
      <c r="CEC111" s="921"/>
      <c r="CED111" s="921"/>
      <c r="CEE111" s="921"/>
      <c r="CEF111" s="921"/>
      <c r="CEG111" s="921"/>
      <c r="CEH111" s="921"/>
      <c r="CEI111" s="921"/>
      <c r="CEJ111" s="921"/>
      <c r="CEK111" s="921"/>
      <c r="CEL111" s="921"/>
      <c r="CEM111" s="921"/>
      <c r="CEN111" s="921"/>
      <c r="CEO111" s="921"/>
      <c r="CEP111" s="921"/>
      <c r="CEQ111" s="921"/>
      <c r="CER111" s="921"/>
      <c r="CES111" s="921"/>
      <c r="CET111" s="921"/>
      <c r="CEU111" s="921"/>
      <c r="CEV111" s="921"/>
      <c r="CEW111" s="921"/>
      <c r="CEX111" s="921"/>
      <c r="CEY111" s="921"/>
      <c r="CEZ111" s="921"/>
      <c r="CFA111" s="921"/>
      <c r="CFB111" s="921"/>
      <c r="CFC111" s="921"/>
      <c r="CFD111" s="921"/>
      <c r="CFE111" s="921"/>
      <c r="CFF111" s="921"/>
      <c r="CFG111" s="921"/>
      <c r="CFH111" s="921"/>
      <c r="CFI111" s="921"/>
      <c r="CFJ111" s="921"/>
      <c r="CFK111" s="921"/>
      <c r="CFL111" s="921"/>
      <c r="CFM111" s="921"/>
      <c r="CFN111" s="921"/>
      <c r="CFO111" s="921"/>
      <c r="CFP111" s="921"/>
      <c r="CFQ111" s="921"/>
      <c r="CFR111" s="921"/>
      <c r="CFS111" s="921"/>
      <c r="CFT111" s="921"/>
      <c r="CFU111" s="921"/>
      <c r="CFV111" s="921"/>
      <c r="CFW111" s="921"/>
      <c r="CFX111" s="921"/>
      <c r="CFY111" s="921"/>
      <c r="CFZ111" s="921"/>
      <c r="CGA111" s="921"/>
      <c r="CGB111" s="921"/>
      <c r="CGC111" s="921"/>
      <c r="CGD111" s="921"/>
      <c r="CGE111" s="921"/>
      <c r="CGF111" s="921"/>
      <c r="CGG111" s="921"/>
      <c r="CGH111" s="921"/>
      <c r="CGI111" s="921"/>
      <c r="CGJ111" s="921"/>
      <c r="CGK111" s="921"/>
      <c r="CGL111" s="921"/>
      <c r="CGM111" s="921"/>
      <c r="CGN111" s="921"/>
      <c r="CGO111" s="921"/>
      <c r="CGP111" s="921"/>
      <c r="CGQ111" s="921"/>
      <c r="CGR111" s="921"/>
      <c r="CGS111" s="921"/>
      <c r="CGT111" s="921"/>
      <c r="CGU111" s="921"/>
      <c r="CGV111" s="921"/>
      <c r="CGW111" s="921"/>
      <c r="CGX111" s="921"/>
      <c r="CGY111" s="921"/>
      <c r="CGZ111" s="921"/>
      <c r="CHA111" s="921"/>
      <c r="CHB111" s="921"/>
      <c r="CHC111" s="921"/>
      <c r="CHD111" s="921"/>
      <c r="CHE111" s="921"/>
      <c r="CHF111" s="921"/>
      <c r="CHG111" s="921"/>
      <c r="CHH111" s="921"/>
      <c r="CHI111" s="921"/>
      <c r="CHJ111" s="921"/>
      <c r="CHK111" s="921"/>
      <c r="CHL111" s="921"/>
      <c r="CHM111" s="921"/>
      <c r="CHN111" s="921"/>
      <c r="CHO111" s="921"/>
      <c r="CHP111" s="921"/>
      <c r="CHQ111" s="921"/>
      <c r="CHR111" s="921"/>
      <c r="CHS111" s="921"/>
      <c r="CHT111" s="921"/>
      <c r="CHU111" s="921"/>
      <c r="CHV111" s="921"/>
      <c r="CHW111" s="921"/>
      <c r="CHX111" s="921"/>
      <c r="CHY111" s="921"/>
      <c r="CHZ111" s="921"/>
      <c r="CIA111" s="921"/>
      <c r="CIB111" s="921"/>
      <c r="CIC111" s="921"/>
      <c r="CID111" s="921"/>
      <c r="CIE111" s="921"/>
      <c r="CIF111" s="921"/>
      <c r="CIG111" s="921"/>
      <c r="CIH111" s="921"/>
      <c r="CII111" s="921"/>
      <c r="CIJ111" s="921"/>
      <c r="CIK111" s="921"/>
      <c r="CIL111" s="921"/>
      <c r="CIM111" s="921"/>
      <c r="CIN111" s="921"/>
      <c r="CIO111" s="921"/>
      <c r="CIP111" s="921"/>
      <c r="CIQ111" s="921"/>
      <c r="CIR111" s="921"/>
      <c r="CIS111" s="921"/>
      <c r="CIT111" s="921"/>
      <c r="CIU111" s="921"/>
      <c r="CIV111" s="921"/>
      <c r="CIW111" s="921"/>
      <c r="CIX111" s="921"/>
      <c r="CIY111" s="921"/>
      <c r="CIZ111" s="921"/>
      <c r="CJA111" s="921"/>
      <c r="CJB111" s="921"/>
      <c r="CJC111" s="921"/>
      <c r="CJD111" s="921"/>
      <c r="CJE111" s="921"/>
      <c r="CJF111" s="921"/>
      <c r="CJG111" s="921"/>
      <c r="CJH111" s="921"/>
      <c r="CJI111" s="921"/>
      <c r="CJJ111" s="921"/>
      <c r="CJK111" s="921"/>
      <c r="CJL111" s="921"/>
      <c r="CJM111" s="921"/>
      <c r="CJN111" s="921"/>
      <c r="CJO111" s="921"/>
      <c r="CJP111" s="921"/>
      <c r="CJQ111" s="921"/>
      <c r="CJR111" s="921"/>
      <c r="CJS111" s="921"/>
      <c r="CJT111" s="921"/>
      <c r="CJU111" s="921"/>
      <c r="CJV111" s="921"/>
      <c r="CJW111" s="921"/>
      <c r="CJX111" s="921"/>
      <c r="CJY111" s="921"/>
      <c r="CJZ111" s="921"/>
      <c r="CKA111" s="921"/>
      <c r="CKB111" s="921"/>
      <c r="CKC111" s="921"/>
      <c r="CKD111" s="921"/>
      <c r="CKE111" s="921"/>
      <c r="CKF111" s="921"/>
      <c r="CKG111" s="921"/>
      <c r="CKH111" s="921"/>
      <c r="CKI111" s="921"/>
      <c r="CKJ111" s="921"/>
      <c r="CKK111" s="921"/>
      <c r="CKL111" s="921"/>
      <c r="CKM111" s="921"/>
      <c r="CKN111" s="921"/>
      <c r="CKO111" s="921"/>
      <c r="CKP111" s="921"/>
      <c r="CKQ111" s="921"/>
      <c r="CKR111" s="921"/>
      <c r="CKS111" s="921"/>
      <c r="CKT111" s="921"/>
      <c r="CKU111" s="921"/>
      <c r="CKV111" s="921"/>
      <c r="CKW111" s="921"/>
      <c r="CKX111" s="921"/>
      <c r="CKY111" s="921"/>
      <c r="CKZ111" s="921"/>
      <c r="CLA111" s="921"/>
      <c r="CLB111" s="921"/>
      <c r="CLC111" s="921"/>
      <c r="CLD111" s="921"/>
      <c r="CLE111" s="921"/>
      <c r="CLF111" s="921"/>
      <c r="CLG111" s="921"/>
      <c r="CLH111" s="921"/>
      <c r="CLI111" s="921"/>
      <c r="CLJ111" s="921"/>
      <c r="CLK111" s="921"/>
      <c r="CLL111" s="921"/>
      <c r="CLM111" s="921"/>
      <c r="CLN111" s="921"/>
      <c r="CLO111" s="921"/>
      <c r="CLP111" s="921"/>
      <c r="CLQ111" s="921"/>
      <c r="CLR111" s="921"/>
      <c r="CLS111" s="921"/>
      <c r="CLT111" s="921"/>
      <c r="CLU111" s="921"/>
      <c r="CLV111" s="921"/>
      <c r="CLW111" s="921"/>
      <c r="CLX111" s="921"/>
      <c r="CLY111" s="921"/>
      <c r="CLZ111" s="921"/>
      <c r="CMA111" s="921"/>
      <c r="CMB111" s="921"/>
      <c r="CMC111" s="921"/>
      <c r="CMD111" s="921"/>
      <c r="CME111" s="921"/>
      <c r="CMF111" s="921"/>
      <c r="CMG111" s="921"/>
      <c r="CMH111" s="921"/>
      <c r="CMI111" s="921"/>
      <c r="CMJ111" s="921"/>
      <c r="CMK111" s="921"/>
      <c r="CML111" s="921"/>
      <c r="CMM111" s="921"/>
      <c r="CMN111" s="921"/>
      <c r="CMO111" s="921"/>
      <c r="CMP111" s="921"/>
      <c r="CMQ111" s="921"/>
      <c r="CMR111" s="921"/>
      <c r="CMS111" s="921"/>
      <c r="CMT111" s="921"/>
      <c r="CMU111" s="921"/>
      <c r="CMV111" s="921"/>
      <c r="CMW111" s="921"/>
      <c r="CMX111" s="921"/>
      <c r="CMY111" s="921"/>
      <c r="CMZ111" s="921"/>
      <c r="CNA111" s="921"/>
      <c r="CNB111" s="921"/>
      <c r="CNC111" s="921"/>
      <c r="CND111" s="921"/>
      <c r="CNE111" s="921"/>
      <c r="CNF111" s="921"/>
      <c r="CNG111" s="921"/>
      <c r="CNH111" s="921"/>
      <c r="CNI111" s="921"/>
      <c r="CNJ111" s="921"/>
      <c r="CNK111" s="921"/>
      <c r="CNL111" s="921"/>
      <c r="CNM111" s="921"/>
      <c r="CNN111" s="921"/>
      <c r="CNO111" s="921"/>
      <c r="CNP111" s="921"/>
      <c r="CNQ111" s="921"/>
      <c r="CNR111" s="921"/>
      <c r="CNS111" s="921"/>
      <c r="CNT111" s="921"/>
      <c r="CNU111" s="921"/>
      <c r="CNV111" s="921"/>
      <c r="CNW111" s="921"/>
      <c r="CNX111" s="921"/>
      <c r="CNY111" s="921"/>
      <c r="CNZ111" s="921"/>
      <c r="COA111" s="921"/>
      <c r="COB111" s="921"/>
      <c r="COC111" s="921"/>
      <c r="COD111" s="921"/>
      <c r="COE111" s="921"/>
      <c r="COF111" s="921"/>
      <c r="COG111" s="921"/>
      <c r="COH111" s="921"/>
      <c r="COI111" s="921"/>
      <c r="COJ111" s="921"/>
      <c r="COK111" s="921"/>
      <c r="COL111" s="921"/>
      <c r="COM111" s="921"/>
      <c r="CON111" s="921"/>
      <c r="COO111" s="921"/>
      <c r="COP111" s="921"/>
      <c r="COQ111" s="921"/>
      <c r="COR111" s="921"/>
      <c r="COS111" s="921"/>
      <c r="COT111" s="921"/>
      <c r="COU111" s="921"/>
      <c r="COV111" s="921"/>
      <c r="COW111" s="921"/>
      <c r="COX111" s="921"/>
      <c r="COY111" s="921"/>
      <c r="COZ111" s="921"/>
      <c r="CPA111" s="921"/>
      <c r="CPB111" s="921"/>
      <c r="CPC111" s="921"/>
      <c r="CPD111" s="921"/>
      <c r="CPE111" s="921"/>
      <c r="CPF111" s="921"/>
      <c r="CPG111" s="921"/>
      <c r="CPH111" s="921"/>
      <c r="CPI111" s="921"/>
      <c r="CPJ111" s="921"/>
      <c r="CPK111" s="921"/>
      <c r="CPL111" s="921"/>
      <c r="CPM111" s="921"/>
      <c r="CPN111" s="921"/>
      <c r="CPO111" s="921"/>
      <c r="CPP111" s="921"/>
      <c r="CPQ111" s="921"/>
      <c r="CPR111" s="921"/>
      <c r="CPS111" s="921"/>
      <c r="CPT111" s="921"/>
      <c r="CPU111" s="921"/>
      <c r="CPV111" s="921"/>
      <c r="CPW111" s="921"/>
      <c r="CPX111" s="921"/>
      <c r="CPY111" s="921"/>
      <c r="CPZ111" s="921"/>
      <c r="CQA111" s="921"/>
      <c r="CQB111" s="921"/>
      <c r="CQC111" s="921"/>
      <c r="CQD111" s="921"/>
      <c r="CQE111" s="921"/>
      <c r="CQF111" s="921"/>
      <c r="CQG111" s="921"/>
      <c r="CQH111" s="921"/>
      <c r="CQI111" s="921"/>
      <c r="CQJ111" s="921"/>
      <c r="CQK111" s="921"/>
      <c r="CQL111" s="921"/>
      <c r="CQM111" s="921"/>
      <c r="CQN111" s="921"/>
      <c r="CQO111" s="921"/>
      <c r="CQP111" s="921"/>
      <c r="CQQ111" s="921"/>
      <c r="CQR111" s="921"/>
      <c r="CQS111" s="921"/>
      <c r="CQT111" s="921"/>
      <c r="CQU111" s="921"/>
      <c r="CQV111" s="921"/>
      <c r="CQW111" s="921"/>
      <c r="CQX111" s="921"/>
      <c r="CQY111" s="921"/>
      <c r="CQZ111" s="921"/>
      <c r="CRA111" s="921"/>
      <c r="CRB111" s="921"/>
      <c r="CRC111" s="921"/>
      <c r="CRD111" s="921"/>
      <c r="CRE111" s="921"/>
      <c r="CRF111" s="921"/>
      <c r="CRG111" s="921"/>
      <c r="CRH111" s="921"/>
      <c r="CRI111" s="921"/>
      <c r="CRJ111" s="921"/>
      <c r="CRK111" s="921"/>
      <c r="CRL111" s="921"/>
      <c r="CRM111" s="921"/>
      <c r="CRN111" s="921"/>
      <c r="CRO111" s="921"/>
      <c r="CRP111" s="921"/>
      <c r="CRQ111" s="921"/>
      <c r="CRR111" s="921"/>
      <c r="CRS111" s="921"/>
      <c r="CRT111" s="921"/>
      <c r="CRU111" s="921"/>
      <c r="CRV111" s="921"/>
      <c r="CRW111" s="921"/>
      <c r="CRX111" s="921"/>
      <c r="CRY111" s="921"/>
      <c r="CRZ111" s="921"/>
      <c r="CSA111" s="921"/>
      <c r="CSB111" s="921"/>
      <c r="CSC111" s="921"/>
      <c r="CSD111" s="921"/>
      <c r="CSE111" s="921"/>
      <c r="CSF111" s="921"/>
      <c r="CSG111" s="921"/>
      <c r="CSH111" s="921"/>
      <c r="CSI111" s="921"/>
      <c r="CSJ111" s="921"/>
      <c r="CSK111" s="921"/>
      <c r="CSL111" s="921"/>
      <c r="CSM111" s="921"/>
      <c r="CSN111" s="921"/>
      <c r="CSO111" s="921"/>
      <c r="CSP111" s="921"/>
      <c r="CSQ111" s="921"/>
      <c r="CSR111" s="921"/>
      <c r="CSS111" s="921"/>
      <c r="CST111" s="921"/>
      <c r="CSU111" s="921"/>
      <c r="CSV111" s="921"/>
      <c r="CSW111" s="921"/>
      <c r="CSX111" s="921"/>
      <c r="CSY111" s="921"/>
      <c r="CSZ111" s="921"/>
      <c r="CTA111" s="921"/>
      <c r="CTB111" s="921"/>
      <c r="CTC111" s="921"/>
      <c r="CTD111" s="921"/>
      <c r="CTE111" s="921"/>
      <c r="CTF111" s="921"/>
      <c r="CTG111" s="921"/>
      <c r="CTH111" s="921"/>
      <c r="CTI111" s="921"/>
      <c r="CTJ111" s="921"/>
      <c r="CTK111" s="921"/>
      <c r="CTL111" s="921"/>
      <c r="CTM111" s="921"/>
      <c r="CTN111" s="921"/>
      <c r="CTO111" s="921"/>
      <c r="CTP111" s="921"/>
      <c r="CTQ111" s="921"/>
      <c r="CTR111" s="921"/>
      <c r="CTS111" s="921"/>
      <c r="CTT111" s="921"/>
      <c r="CTU111" s="921"/>
      <c r="CTV111" s="921"/>
      <c r="CTW111" s="921"/>
      <c r="CTX111" s="921"/>
      <c r="CTY111" s="921"/>
      <c r="CTZ111" s="921"/>
      <c r="CUA111" s="921"/>
      <c r="CUB111" s="921"/>
      <c r="CUC111" s="921"/>
      <c r="CUD111" s="921"/>
      <c r="CUE111" s="921"/>
      <c r="CUF111" s="921"/>
      <c r="CUG111" s="921"/>
      <c r="CUH111" s="921"/>
      <c r="CUI111" s="921"/>
      <c r="CUJ111" s="921"/>
      <c r="CUK111" s="921"/>
      <c r="CUL111" s="921"/>
      <c r="CUM111" s="921"/>
      <c r="CUN111" s="921"/>
      <c r="CUO111" s="921"/>
      <c r="CUP111" s="921"/>
      <c r="CUQ111" s="921"/>
      <c r="CUR111" s="921"/>
      <c r="CUS111" s="921"/>
      <c r="CUT111" s="921"/>
      <c r="CUU111" s="921"/>
      <c r="CUV111" s="921"/>
      <c r="CUW111" s="921"/>
      <c r="CUX111" s="921"/>
      <c r="CUY111" s="921"/>
      <c r="CUZ111" s="921"/>
      <c r="CVA111" s="921"/>
      <c r="CVB111" s="921"/>
      <c r="CVC111" s="921"/>
      <c r="CVD111" s="921"/>
      <c r="CVE111" s="921"/>
      <c r="CVF111" s="921"/>
      <c r="CVG111" s="921"/>
      <c r="CVH111" s="921"/>
      <c r="CVI111" s="921"/>
      <c r="CVJ111" s="921"/>
      <c r="CVK111" s="921"/>
      <c r="CVL111" s="921"/>
      <c r="CVM111" s="921"/>
      <c r="CVN111" s="921"/>
      <c r="CVO111" s="921"/>
      <c r="CVP111" s="921"/>
      <c r="CVQ111" s="921"/>
      <c r="CVR111" s="921"/>
      <c r="CVS111" s="921"/>
      <c r="CVT111" s="921"/>
      <c r="CVU111" s="921"/>
      <c r="CVV111" s="921"/>
      <c r="CVW111" s="921"/>
      <c r="CVX111" s="921"/>
      <c r="CVY111" s="921"/>
      <c r="CVZ111" s="921"/>
      <c r="CWA111" s="921"/>
      <c r="CWB111" s="921"/>
      <c r="CWC111" s="921"/>
      <c r="CWD111" s="921"/>
      <c r="CWE111" s="921"/>
      <c r="CWF111" s="921"/>
      <c r="CWG111" s="921"/>
      <c r="CWH111" s="921"/>
      <c r="CWI111" s="921"/>
      <c r="CWJ111" s="921"/>
      <c r="CWK111" s="921"/>
      <c r="CWL111" s="921"/>
      <c r="CWM111" s="921"/>
      <c r="CWN111" s="921"/>
      <c r="CWO111" s="921"/>
      <c r="CWP111" s="921"/>
      <c r="CWQ111" s="921"/>
      <c r="CWR111" s="921"/>
      <c r="CWS111" s="921"/>
      <c r="CWT111" s="921"/>
      <c r="CWU111" s="921"/>
      <c r="CWV111" s="921"/>
      <c r="CWW111" s="921"/>
      <c r="CWX111" s="921"/>
      <c r="CWY111" s="921"/>
      <c r="CWZ111" s="921"/>
      <c r="CXA111" s="921"/>
      <c r="CXB111" s="921"/>
      <c r="CXC111" s="921"/>
      <c r="CXD111" s="921"/>
      <c r="CXE111" s="921"/>
      <c r="CXF111" s="921"/>
      <c r="CXG111" s="921"/>
      <c r="CXH111" s="921"/>
      <c r="CXI111" s="921"/>
      <c r="CXJ111" s="921"/>
      <c r="CXK111" s="921"/>
      <c r="CXL111" s="921"/>
      <c r="CXM111" s="921"/>
      <c r="CXN111" s="921"/>
      <c r="CXO111" s="921"/>
      <c r="CXP111" s="921"/>
      <c r="CXQ111" s="921"/>
      <c r="CXR111" s="921"/>
      <c r="CXS111" s="921"/>
      <c r="CXT111" s="921"/>
      <c r="CXU111" s="921"/>
      <c r="CXV111" s="921"/>
      <c r="CXW111" s="921"/>
      <c r="CXX111" s="921"/>
      <c r="CXY111" s="921"/>
      <c r="CXZ111" s="921"/>
      <c r="CYA111" s="921"/>
      <c r="CYB111" s="921"/>
      <c r="CYC111" s="921"/>
      <c r="CYD111" s="921"/>
      <c r="CYE111" s="921"/>
      <c r="CYF111" s="921"/>
      <c r="CYG111" s="921"/>
      <c r="CYH111" s="921"/>
      <c r="CYI111" s="921"/>
      <c r="CYJ111" s="921"/>
      <c r="CYK111" s="921"/>
      <c r="CYL111" s="921"/>
      <c r="CYM111" s="921"/>
      <c r="CYN111" s="921"/>
      <c r="CYO111" s="921"/>
      <c r="CYP111" s="921"/>
      <c r="CYQ111" s="921"/>
      <c r="CYR111" s="921"/>
      <c r="CYS111" s="921"/>
      <c r="CYT111" s="921"/>
      <c r="CYU111" s="921"/>
      <c r="CYV111" s="921"/>
      <c r="CYW111" s="921"/>
      <c r="CYX111" s="921"/>
      <c r="CYY111" s="921"/>
      <c r="CYZ111" s="921"/>
      <c r="CZA111" s="921"/>
      <c r="CZB111" s="921"/>
      <c r="CZC111" s="921"/>
      <c r="CZD111" s="921"/>
      <c r="CZE111" s="921"/>
      <c r="CZF111" s="921"/>
      <c r="CZG111" s="921"/>
      <c r="CZH111" s="921"/>
      <c r="CZI111" s="921"/>
      <c r="CZJ111" s="921"/>
      <c r="CZK111" s="921"/>
      <c r="CZL111" s="921"/>
      <c r="CZM111" s="921"/>
      <c r="CZN111" s="921"/>
      <c r="CZO111" s="921"/>
      <c r="CZP111" s="921"/>
      <c r="CZQ111" s="921"/>
      <c r="CZR111" s="921"/>
      <c r="CZS111" s="921"/>
      <c r="CZT111" s="921"/>
      <c r="CZU111" s="921"/>
      <c r="CZV111" s="921"/>
      <c r="CZW111" s="921"/>
      <c r="CZX111" s="921"/>
      <c r="CZY111" s="921"/>
      <c r="CZZ111" s="921"/>
      <c r="DAA111" s="921"/>
      <c r="DAB111" s="921"/>
      <c r="DAC111" s="921"/>
      <c r="DAD111" s="921"/>
      <c r="DAE111" s="921"/>
      <c r="DAF111" s="921"/>
      <c r="DAG111" s="921"/>
      <c r="DAH111" s="921"/>
      <c r="DAI111" s="921"/>
      <c r="DAJ111" s="921"/>
      <c r="DAK111" s="921"/>
      <c r="DAL111" s="921"/>
      <c r="DAM111" s="921"/>
      <c r="DAN111" s="921"/>
      <c r="DAO111" s="921"/>
      <c r="DAP111" s="921"/>
      <c r="DAQ111" s="921"/>
      <c r="DAR111" s="921"/>
      <c r="DAS111" s="921"/>
      <c r="DAT111" s="921"/>
      <c r="DAU111" s="921"/>
      <c r="DAV111" s="921"/>
      <c r="DAW111" s="921"/>
      <c r="DAX111" s="921"/>
      <c r="DAY111" s="921"/>
      <c r="DAZ111" s="921"/>
      <c r="DBA111" s="921"/>
      <c r="DBB111" s="921"/>
      <c r="DBC111" s="921"/>
      <c r="DBD111" s="921"/>
      <c r="DBE111" s="921"/>
      <c r="DBF111" s="921"/>
      <c r="DBG111" s="921"/>
      <c r="DBH111" s="921"/>
      <c r="DBI111" s="921"/>
      <c r="DBJ111" s="921"/>
      <c r="DBK111" s="921"/>
      <c r="DBL111" s="921"/>
      <c r="DBM111" s="921"/>
      <c r="DBN111" s="921"/>
      <c r="DBO111" s="921"/>
      <c r="DBP111" s="921"/>
      <c r="DBQ111" s="921"/>
      <c r="DBR111" s="921"/>
      <c r="DBS111" s="921"/>
      <c r="DBT111" s="921"/>
      <c r="DBU111" s="921"/>
      <c r="DBV111" s="921"/>
      <c r="DBW111" s="921"/>
      <c r="DBX111" s="921"/>
      <c r="DBY111" s="921"/>
      <c r="DBZ111" s="921"/>
      <c r="DCA111" s="921"/>
      <c r="DCB111" s="921"/>
      <c r="DCC111" s="921"/>
      <c r="DCD111" s="921"/>
      <c r="DCE111" s="921"/>
      <c r="DCF111" s="921"/>
      <c r="DCG111" s="921"/>
      <c r="DCH111" s="921"/>
      <c r="DCI111" s="921"/>
      <c r="DCJ111" s="921"/>
      <c r="DCK111" s="921"/>
      <c r="DCL111" s="921"/>
      <c r="DCM111" s="921"/>
      <c r="DCN111" s="921"/>
      <c r="DCO111" s="921"/>
      <c r="DCP111" s="921"/>
      <c r="DCQ111" s="921"/>
      <c r="DCR111" s="921"/>
      <c r="DCS111" s="921"/>
      <c r="DCT111" s="921"/>
      <c r="DCU111" s="921"/>
      <c r="DCV111" s="921"/>
      <c r="DCW111" s="921"/>
      <c r="DCX111" s="921"/>
      <c r="DCY111" s="921"/>
      <c r="DCZ111" s="921"/>
      <c r="DDA111" s="921"/>
      <c r="DDB111" s="921"/>
      <c r="DDC111" s="921"/>
      <c r="DDD111" s="921"/>
      <c r="DDE111" s="921"/>
      <c r="DDF111" s="921"/>
      <c r="DDG111" s="921"/>
      <c r="DDH111" s="921"/>
      <c r="DDI111" s="921"/>
      <c r="DDJ111" s="921"/>
      <c r="DDK111" s="921"/>
      <c r="DDL111" s="921"/>
      <c r="DDM111" s="921"/>
      <c r="DDN111" s="921"/>
      <c r="DDO111" s="921"/>
      <c r="DDP111" s="921"/>
      <c r="DDQ111" s="921"/>
      <c r="DDR111" s="921"/>
      <c r="DDS111" s="921"/>
      <c r="DDT111" s="921"/>
      <c r="DDU111" s="921"/>
      <c r="DDV111" s="921"/>
      <c r="DDW111" s="921"/>
      <c r="DDX111" s="921"/>
      <c r="DDY111" s="921"/>
      <c r="DDZ111" s="921"/>
      <c r="DEA111" s="921"/>
      <c r="DEB111" s="921"/>
      <c r="DEC111" s="921"/>
      <c r="DED111" s="921"/>
      <c r="DEE111" s="921"/>
      <c r="DEF111" s="921"/>
      <c r="DEG111" s="921"/>
      <c r="DEH111" s="921"/>
      <c r="DEI111" s="921"/>
      <c r="DEJ111" s="921"/>
      <c r="DEK111" s="921"/>
      <c r="DEL111" s="921"/>
      <c r="DEM111" s="921"/>
      <c r="DEN111" s="921"/>
      <c r="DEO111" s="921"/>
      <c r="DEP111" s="921"/>
      <c r="DEQ111" s="921"/>
      <c r="DER111" s="921"/>
      <c r="DES111" s="921"/>
      <c r="DET111" s="921"/>
      <c r="DEU111" s="921"/>
      <c r="DEV111" s="921"/>
      <c r="DEW111" s="921"/>
      <c r="DEX111" s="921"/>
      <c r="DEY111" s="921"/>
      <c r="DEZ111" s="921"/>
      <c r="DFA111" s="921"/>
      <c r="DFB111" s="921"/>
      <c r="DFC111" s="921"/>
      <c r="DFD111" s="921"/>
      <c r="DFE111" s="921"/>
      <c r="DFF111" s="921"/>
      <c r="DFG111" s="921"/>
      <c r="DFH111" s="921"/>
      <c r="DFI111" s="921"/>
      <c r="DFJ111" s="921"/>
      <c r="DFK111" s="921"/>
      <c r="DFL111" s="921"/>
      <c r="DFM111" s="921"/>
      <c r="DFN111" s="921"/>
      <c r="DFO111" s="921"/>
      <c r="DFP111" s="921"/>
      <c r="DFQ111" s="921"/>
      <c r="DFR111" s="921"/>
      <c r="DFS111" s="921"/>
      <c r="DFT111" s="921"/>
      <c r="DFU111" s="921"/>
      <c r="DFV111" s="921"/>
      <c r="DFW111" s="921"/>
      <c r="DFX111" s="921"/>
      <c r="DFY111" s="921"/>
      <c r="DFZ111" s="921"/>
      <c r="DGA111" s="921"/>
      <c r="DGB111" s="921"/>
      <c r="DGC111" s="921"/>
      <c r="DGD111" s="921"/>
      <c r="DGE111" s="921"/>
      <c r="DGF111" s="921"/>
      <c r="DGG111" s="921"/>
      <c r="DGH111" s="921"/>
      <c r="DGI111" s="921"/>
      <c r="DGJ111" s="921"/>
      <c r="DGK111" s="921"/>
      <c r="DGL111" s="921"/>
      <c r="DGM111" s="921"/>
      <c r="DGN111" s="921"/>
      <c r="DGO111" s="921"/>
      <c r="DGP111" s="921"/>
      <c r="DGQ111" s="921"/>
      <c r="DGR111" s="921"/>
      <c r="DGS111" s="921"/>
      <c r="DGT111" s="921"/>
      <c r="DGU111" s="921"/>
      <c r="DGV111" s="921"/>
      <c r="DGW111" s="921"/>
      <c r="DGX111" s="921"/>
      <c r="DGY111" s="921"/>
      <c r="DGZ111" s="921"/>
      <c r="DHA111" s="921"/>
      <c r="DHB111" s="921"/>
      <c r="DHC111" s="921"/>
      <c r="DHD111" s="921"/>
      <c r="DHE111" s="921"/>
      <c r="DHF111" s="921"/>
      <c r="DHG111" s="921"/>
      <c r="DHH111" s="921"/>
      <c r="DHI111" s="921"/>
      <c r="DHJ111" s="921"/>
      <c r="DHK111" s="921"/>
      <c r="DHL111" s="921"/>
      <c r="DHM111" s="921"/>
      <c r="DHN111" s="921"/>
      <c r="DHO111" s="921"/>
      <c r="DHP111" s="921"/>
      <c r="DHQ111" s="921"/>
      <c r="DHR111" s="921"/>
      <c r="DHS111" s="921"/>
      <c r="DHT111" s="921"/>
      <c r="DHU111" s="921"/>
      <c r="DHV111" s="921"/>
      <c r="DHW111" s="921"/>
      <c r="DHX111" s="921"/>
      <c r="DHY111" s="921"/>
      <c r="DHZ111" s="921"/>
      <c r="DIA111" s="921"/>
      <c r="DIB111" s="921"/>
      <c r="DIC111" s="921"/>
      <c r="DID111" s="921"/>
      <c r="DIE111" s="921"/>
      <c r="DIF111" s="921"/>
      <c r="DIG111" s="921"/>
      <c r="DIH111" s="921"/>
      <c r="DII111" s="921"/>
      <c r="DIJ111" s="921"/>
      <c r="DIK111" s="921"/>
      <c r="DIL111" s="921"/>
      <c r="DIM111" s="921"/>
      <c r="DIN111" s="921"/>
      <c r="DIO111" s="921"/>
      <c r="DIP111" s="921"/>
      <c r="DIQ111" s="921"/>
      <c r="DIR111" s="921"/>
      <c r="DIS111" s="921"/>
      <c r="DIT111" s="921"/>
      <c r="DIU111" s="921"/>
      <c r="DIV111" s="921"/>
      <c r="DIW111" s="921"/>
      <c r="DIX111" s="921"/>
      <c r="DIY111" s="921"/>
      <c r="DIZ111" s="921"/>
      <c r="DJA111" s="921"/>
      <c r="DJB111" s="921"/>
      <c r="DJC111" s="921"/>
      <c r="DJD111" s="921"/>
      <c r="DJE111" s="921"/>
      <c r="DJF111" s="921"/>
      <c r="DJG111" s="921"/>
      <c r="DJH111" s="921"/>
      <c r="DJI111" s="921"/>
      <c r="DJJ111" s="921"/>
      <c r="DJK111" s="921"/>
      <c r="DJL111" s="921"/>
      <c r="DJM111" s="921"/>
      <c r="DJN111" s="921"/>
      <c r="DJO111" s="921"/>
      <c r="DJP111" s="921"/>
      <c r="DJQ111" s="921"/>
      <c r="DJR111" s="921"/>
      <c r="DJS111" s="921"/>
      <c r="DJT111" s="921"/>
      <c r="DJU111" s="921"/>
      <c r="DJV111" s="921"/>
      <c r="DJW111" s="921"/>
      <c r="DJX111" s="921"/>
      <c r="DJY111" s="921"/>
      <c r="DJZ111" s="921"/>
      <c r="DKA111" s="921"/>
      <c r="DKB111" s="921"/>
      <c r="DKC111" s="921"/>
      <c r="DKD111" s="921"/>
      <c r="DKE111" s="921"/>
      <c r="DKF111" s="921"/>
      <c r="DKG111" s="921"/>
      <c r="DKH111" s="921"/>
      <c r="DKI111" s="921"/>
      <c r="DKJ111" s="921"/>
      <c r="DKK111" s="921"/>
      <c r="DKL111" s="921"/>
      <c r="DKM111" s="921"/>
      <c r="DKN111" s="921"/>
      <c r="DKO111" s="921"/>
      <c r="DKP111" s="921"/>
      <c r="DKQ111" s="921"/>
      <c r="DKR111" s="921"/>
      <c r="DKS111" s="921"/>
      <c r="DKT111" s="921"/>
      <c r="DKU111" s="921"/>
      <c r="DKV111" s="921"/>
      <c r="DKW111" s="921"/>
      <c r="DKX111" s="921"/>
      <c r="DKY111" s="921"/>
      <c r="DKZ111" s="921"/>
      <c r="DLA111" s="921"/>
      <c r="DLB111" s="921"/>
      <c r="DLC111" s="921"/>
      <c r="DLD111" s="921"/>
      <c r="DLE111" s="921"/>
      <c r="DLF111" s="921"/>
      <c r="DLG111" s="921"/>
      <c r="DLH111" s="921"/>
      <c r="DLI111" s="921"/>
      <c r="DLJ111" s="921"/>
      <c r="DLK111" s="921"/>
      <c r="DLL111" s="921"/>
      <c r="DLM111" s="921"/>
      <c r="DLN111" s="921"/>
      <c r="DLO111" s="921"/>
      <c r="DLP111" s="921"/>
      <c r="DLQ111" s="921"/>
      <c r="DLR111" s="921"/>
      <c r="DLS111" s="921"/>
      <c r="DLT111" s="921"/>
      <c r="DLU111" s="921"/>
      <c r="DLV111" s="921"/>
      <c r="DLW111" s="921"/>
      <c r="DLX111" s="921"/>
      <c r="DLY111" s="921"/>
      <c r="DLZ111" s="921"/>
      <c r="DMA111" s="921"/>
      <c r="DMB111" s="921"/>
      <c r="DMC111" s="921"/>
      <c r="DMD111" s="921"/>
      <c r="DME111" s="921"/>
      <c r="DMF111" s="921"/>
      <c r="DMG111" s="921"/>
      <c r="DMH111" s="921"/>
      <c r="DMI111" s="921"/>
      <c r="DMJ111" s="921"/>
      <c r="DMK111" s="921"/>
      <c r="DML111" s="921"/>
      <c r="DMM111" s="921"/>
      <c r="DMN111" s="921"/>
      <c r="DMO111" s="921"/>
      <c r="DMP111" s="921"/>
      <c r="DMQ111" s="921"/>
      <c r="DMR111" s="921"/>
      <c r="DMS111" s="921"/>
      <c r="DMT111" s="921"/>
      <c r="DMU111" s="921"/>
      <c r="DMV111" s="921"/>
      <c r="DMW111" s="921"/>
      <c r="DMX111" s="921"/>
      <c r="DMY111" s="921"/>
      <c r="DMZ111" s="921"/>
      <c r="DNA111" s="921"/>
      <c r="DNB111" s="921"/>
      <c r="DNC111" s="921"/>
      <c r="DND111" s="921"/>
      <c r="DNE111" s="921"/>
      <c r="DNF111" s="921"/>
      <c r="DNG111" s="921"/>
      <c r="DNH111" s="921"/>
      <c r="DNI111" s="921"/>
      <c r="DNJ111" s="921"/>
      <c r="DNK111" s="921"/>
      <c r="DNL111" s="921"/>
      <c r="DNM111" s="921"/>
      <c r="DNN111" s="921"/>
      <c r="DNO111" s="921"/>
      <c r="DNP111" s="921"/>
      <c r="DNQ111" s="921"/>
      <c r="DNR111" s="921"/>
      <c r="DNS111" s="921"/>
      <c r="DNT111" s="921"/>
      <c r="DNU111" s="921"/>
      <c r="DNV111" s="921"/>
      <c r="DNW111" s="921"/>
      <c r="DNX111" s="921"/>
      <c r="DNY111" s="921"/>
      <c r="DNZ111" s="921"/>
      <c r="DOA111" s="921"/>
      <c r="DOB111" s="921"/>
      <c r="DOC111" s="921"/>
      <c r="DOD111" s="921"/>
      <c r="DOE111" s="921"/>
      <c r="DOF111" s="921"/>
      <c r="DOG111" s="921"/>
      <c r="DOH111" s="921"/>
      <c r="DOI111" s="921"/>
      <c r="DOJ111" s="921"/>
      <c r="DOK111" s="921"/>
      <c r="DOL111" s="921"/>
      <c r="DOM111" s="921"/>
      <c r="DON111" s="921"/>
      <c r="DOO111" s="921"/>
      <c r="DOP111" s="921"/>
      <c r="DOQ111" s="921"/>
      <c r="DOR111" s="921"/>
      <c r="DOS111" s="921"/>
      <c r="DOT111" s="921"/>
      <c r="DOU111" s="921"/>
      <c r="DOV111" s="921"/>
      <c r="DOW111" s="921"/>
      <c r="DOX111" s="921"/>
      <c r="DOY111" s="921"/>
      <c r="DOZ111" s="921"/>
      <c r="DPA111" s="921"/>
      <c r="DPB111" s="921"/>
      <c r="DPC111" s="921"/>
      <c r="DPD111" s="921"/>
      <c r="DPE111" s="921"/>
      <c r="DPF111" s="921"/>
      <c r="DPG111" s="921"/>
      <c r="DPH111" s="921"/>
      <c r="DPI111" s="921"/>
      <c r="DPJ111" s="921"/>
      <c r="DPK111" s="921"/>
      <c r="DPL111" s="921"/>
      <c r="DPM111" s="921"/>
      <c r="DPN111" s="921"/>
      <c r="DPO111" s="921"/>
      <c r="DPP111" s="921"/>
      <c r="DPQ111" s="921"/>
      <c r="DPR111" s="921"/>
      <c r="DPS111" s="921"/>
      <c r="DPT111" s="921"/>
      <c r="DPU111" s="921"/>
      <c r="DPV111" s="921"/>
      <c r="DPW111" s="921"/>
      <c r="DPX111" s="921"/>
      <c r="DPY111" s="921"/>
      <c r="DPZ111" s="921"/>
      <c r="DQA111" s="921"/>
      <c r="DQB111" s="921"/>
      <c r="DQC111" s="921"/>
      <c r="DQD111" s="921"/>
      <c r="DQE111" s="921"/>
      <c r="DQF111" s="921"/>
      <c r="DQG111" s="921"/>
      <c r="DQH111" s="921"/>
      <c r="DQI111" s="921"/>
      <c r="DQJ111" s="921"/>
      <c r="DQK111" s="921"/>
      <c r="DQL111" s="921"/>
      <c r="DQM111" s="921"/>
      <c r="DQN111" s="921"/>
      <c r="DQO111" s="921"/>
      <c r="DQP111" s="921"/>
      <c r="DQQ111" s="921"/>
      <c r="DQR111" s="921"/>
      <c r="DQS111" s="921"/>
      <c r="DQT111" s="921"/>
      <c r="DQU111" s="921"/>
      <c r="DQV111" s="921"/>
      <c r="DQW111" s="921"/>
      <c r="DQX111" s="921"/>
      <c r="DQY111" s="921"/>
      <c r="DQZ111" s="921"/>
      <c r="DRA111" s="921"/>
      <c r="DRB111" s="921"/>
      <c r="DRC111" s="921"/>
      <c r="DRD111" s="921"/>
      <c r="DRE111" s="921"/>
      <c r="DRF111" s="921"/>
      <c r="DRG111" s="921"/>
      <c r="DRH111" s="921"/>
      <c r="DRI111" s="921"/>
      <c r="DRJ111" s="921"/>
      <c r="DRK111" s="921"/>
      <c r="DRL111" s="921"/>
      <c r="DRM111" s="921"/>
      <c r="DRN111" s="921"/>
      <c r="DRO111" s="921"/>
      <c r="DRP111" s="921"/>
      <c r="DRQ111" s="921"/>
      <c r="DRR111" s="921"/>
      <c r="DRS111" s="921"/>
      <c r="DRT111" s="921"/>
      <c r="DRU111" s="921"/>
      <c r="DRV111" s="921"/>
      <c r="DRW111" s="921"/>
      <c r="DRX111" s="921"/>
      <c r="DRY111" s="921"/>
      <c r="DRZ111" s="921"/>
      <c r="DSA111" s="921"/>
      <c r="DSB111" s="921"/>
      <c r="DSC111" s="921"/>
      <c r="DSD111" s="921"/>
      <c r="DSE111" s="921"/>
      <c r="DSF111" s="921"/>
      <c r="DSG111" s="921"/>
      <c r="DSH111" s="921"/>
      <c r="DSI111" s="921"/>
      <c r="DSJ111" s="921"/>
      <c r="DSK111" s="921"/>
      <c r="DSL111" s="921"/>
      <c r="DSM111" s="921"/>
      <c r="DSN111" s="921"/>
      <c r="DSO111" s="921"/>
      <c r="DSP111" s="921"/>
      <c r="DSQ111" s="921"/>
      <c r="DSR111" s="921"/>
      <c r="DSS111" s="921"/>
      <c r="DST111" s="921"/>
      <c r="DSU111" s="921"/>
      <c r="DSV111" s="921"/>
      <c r="DSW111" s="921"/>
      <c r="DSX111" s="921"/>
      <c r="DSY111" s="921"/>
      <c r="DSZ111" s="921"/>
      <c r="DTA111" s="921"/>
      <c r="DTB111" s="921"/>
      <c r="DTC111" s="921"/>
      <c r="DTD111" s="921"/>
      <c r="DTE111" s="921"/>
      <c r="DTF111" s="921"/>
      <c r="DTG111" s="921"/>
      <c r="DTH111" s="921"/>
      <c r="DTI111" s="921"/>
      <c r="DTJ111" s="921"/>
      <c r="DTK111" s="921"/>
      <c r="DTL111" s="921"/>
      <c r="DTM111" s="921"/>
      <c r="DTN111" s="921"/>
      <c r="DTO111" s="921"/>
      <c r="DTP111" s="921"/>
      <c r="DTQ111" s="921"/>
      <c r="DTR111" s="921"/>
      <c r="DTS111" s="921"/>
      <c r="DTT111" s="921"/>
      <c r="DTU111" s="921"/>
      <c r="DTV111" s="921"/>
      <c r="DTW111" s="921"/>
      <c r="DTX111" s="921"/>
      <c r="DTY111" s="921"/>
      <c r="DTZ111" s="921"/>
      <c r="DUA111" s="921"/>
      <c r="DUB111" s="921"/>
      <c r="DUC111" s="921"/>
      <c r="DUD111" s="921"/>
      <c r="DUE111" s="921"/>
      <c r="DUF111" s="921"/>
      <c r="DUG111" s="921"/>
      <c r="DUH111" s="921"/>
      <c r="DUI111" s="921"/>
      <c r="DUJ111" s="921"/>
      <c r="DUK111" s="921"/>
      <c r="DUL111" s="921"/>
      <c r="DUM111" s="921"/>
      <c r="DUN111" s="921"/>
      <c r="DUO111" s="921"/>
      <c r="DUP111" s="921"/>
      <c r="DUQ111" s="921"/>
      <c r="DUR111" s="921"/>
      <c r="DUS111" s="921"/>
      <c r="DUT111" s="921"/>
      <c r="DUU111" s="921"/>
      <c r="DUV111" s="921"/>
      <c r="DUW111" s="921"/>
      <c r="DUX111" s="921"/>
      <c r="DUY111" s="921"/>
      <c r="DUZ111" s="921"/>
      <c r="DVA111" s="921"/>
      <c r="DVB111" s="921"/>
      <c r="DVC111" s="921"/>
      <c r="DVD111" s="921"/>
      <c r="DVE111" s="921"/>
      <c r="DVF111" s="921"/>
      <c r="DVG111" s="921"/>
      <c r="DVH111" s="921"/>
      <c r="DVI111" s="921"/>
      <c r="DVJ111" s="921"/>
      <c r="DVK111" s="921"/>
      <c r="DVL111" s="921"/>
      <c r="DVM111" s="921"/>
      <c r="DVN111" s="921"/>
      <c r="DVO111" s="921"/>
      <c r="DVP111" s="921"/>
      <c r="DVQ111" s="921"/>
      <c r="DVR111" s="921"/>
      <c r="DVS111" s="921"/>
      <c r="DVT111" s="921"/>
      <c r="DVU111" s="921"/>
      <c r="DVV111" s="921"/>
      <c r="DVW111" s="921"/>
      <c r="DVX111" s="921"/>
      <c r="DVY111" s="921"/>
      <c r="DVZ111" s="921"/>
      <c r="DWA111" s="921"/>
      <c r="DWB111" s="921"/>
      <c r="DWC111" s="921"/>
      <c r="DWD111" s="921"/>
      <c r="DWE111" s="921"/>
      <c r="DWF111" s="921"/>
      <c r="DWG111" s="921"/>
      <c r="DWH111" s="921"/>
      <c r="DWI111" s="921"/>
      <c r="DWJ111" s="921"/>
      <c r="DWK111" s="921"/>
      <c r="DWL111" s="921"/>
      <c r="DWM111" s="921"/>
      <c r="DWN111" s="921"/>
      <c r="DWO111" s="921"/>
      <c r="DWP111" s="921"/>
      <c r="DWQ111" s="921"/>
      <c r="DWR111" s="921"/>
      <c r="DWS111" s="921"/>
      <c r="DWT111" s="921"/>
      <c r="DWU111" s="921"/>
      <c r="DWV111" s="921"/>
      <c r="DWW111" s="921"/>
      <c r="DWX111" s="921"/>
      <c r="DWY111" s="921"/>
      <c r="DWZ111" s="921"/>
      <c r="DXA111" s="921"/>
      <c r="DXB111" s="921"/>
      <c r="DXC111" s="921"/>
      <c r="DXD111" s="921"/>
      <c r="DXE111" s="921"/>
      <c r="DXF111" s="921"/>
      <c r="DXG111" s="921"/>
      <c r="DXH111" s="921"/>
      <c r="DXI111" s="921"/>
      <c r="DXJ111" s="921"/>
      <c r="DXK111" s="921"/>
      <c r="DXL111" s="921"/>
      <c r="DXM111" s="921"/>
      <c r="DXN111" s="921"/>
      <c r="DXO111" s="921"/>
      <c r="DXP111" s="921"/>
      <c r="DXQ111" s="921"/>
      <c r="DXR111" s="921"/>
      <c r="DXS111" s="921"/>
      <c r="DXT111" s="921"/>
      <c r="DXU111" s="921"/>
      <c r="DXV111" s="921"/>
      <c r="DXW111" s="921"/>
      <c r="DXX111" s="921"/>
      <c r="DXY111" s="921"/>
      <c r="DXZ111" s="921"/>
      <c r="DYA111" s="921"/>
      <c r="DYB111" s="921"/>
      <c r="DYC111" s="921"/>
      <c r="DYD111" s="921"/>
      <c r="DYE111" s="921"/>
      <c r="DYF111" s="921"/>
      <c r="DYG111" s="921"/>
      <c r="DYH111" s="921"/>
      <c r="DYI111" s="921"/>
      <c r="DYJ111" s="921"/>
      <c r="DYK111" s="921"/>
      <c r="DYL111" s="921"/>
      <c r="DYM111" s="921"/>
      <c r="DYN111" s="921"/>
      <c r="DYO111" s="921"/>
      <c r="DYP111" s="921"/>
      <c r="DYQ111" s="921"/>
      <c r="DYR111" s="921"/>
      <c r="DYS111" s="921"/>
      <c r="DYT111" s="921"/>
      <c r="DYU111" s="921"/>
      <c r="DYV111" s="921"/>
      <c r="DYW111" s="921"/>
      <c r="DYX111" s="921"/>
      <c r="DYY111" s="921"/>
      <c r="DYZ111" s="921"/>
      <c r="DZA111" s="921"/>
      <c r="DZB111" s="921"/>
      <c r="DZC111" s="921"/>
      <c r="DZD111" s="921"/>
      <c r="DZE111" s="921"/>
      <c r="DZF111" s="921"/>
      <c r="DZG111" s="921"/>
      <c r="DZH111" s="921"/>
      <c r="DZI111" s="921"/>
      <c r="DZJ111" s="921"/>
      <c r="DZK111" s="921"/>
      <c r="DZL111" s="921"/>
      <c r="DZM111" s="921"/>
      <c r="DZN111" s="921"/>
      <c r="DZO111" s="921"/>
      <c r="DZP111" s="921"/>
      <c r="DZQ111" s="921"/>
      <c r="DZR111" s="921"/>
      <c r="DZS111" s="921"/>
      <c r="DZT111" s="921"/>
      <c r="DZU111" s="921"/>
      <c r="DZV111" s="921"/>
      <c r="DZW111" s="921"/>
      <c r="DZX111" s="921"/>
      <c r="DZY111" s="921"/>
      <c r="DZZ111" s="921"/>
      <c r="EAA111" s="921"/>
      <c r="EAB111" s="921"/>
      <c r="EAC111" s="921"/>
      <c r="EAD111" s="921"/>
      <c r="EAE111" s="921"/>
      <c r="EAF111" s="921"/>
      <c r="EAG111" s="921"/>
      <c r="EAH111" s="921"/>
      <c r="EAI111" s="921"/>
      <c r="EAJ111" s="921"/>
      <c r="EAK111" s="921"/>
      <c r="EAL111" s="921"/>
      <c r="EAM111" s="921"/>
      <c r="EAN111" s="921"/>
      <c r="EAO111" s="921"/>
      <c r="EAP111" s="921"/>
      <c r="EAQ111" s="921"/>
      <c r="EAR111" s="921"/>
      <c r="EAS111" s="921"/>
      <c r="EAT111" s="921"/>
      <c r="EAU111" s="921"/>
      <c r="EAV111" s="921"/>
      <c r="EAW111" s="921"/>
      <c r="EAX111" s="921"/>
      <c r="EAY111" s="921"/>
      <c r="EAZ111" s="921"/>
      <c r="EBA111" s="921"/>
      <c r="EBB111" s="921"/>
      <c r="EBC111" s="921"/>
      <c r="EBD111" s="921"/>
      <c r="EBE111" s="921"/>
      <c r="EBF111" s="921"/>
      <c r="EBG111" s="921"/>
      <c r="EBH111" s="921"/>
      <c r="EBI111" s="921"/>
      <c r="EBJ111" s="921"/>
      <c r="EBK111" s="921"/>
      <c r="EBL111" s="921"/>
      <c r="EBM111" s="921"/>
      <c r="EBN111" s="921"/>
      <c r="EBO111" s="921"/>
      <c r="EBP111" s="921"/>
      <c r="EBQ111" s="921"/>
      <c r="EBR111" s="921"/>
      <c r="EBS111" s="921"/>
      <c r="EBT111" s="921"/>
      <c r="EBU111" s="921"/>
      <c r="EBV111" s="921"/>
      <c r="EBW111" s="921"/>
      <c r="EBX111" s="921"/>
      <c r="EBY111" s="921"/>
      <c r="EBZ111" s="921"/>
      <c r="ECA111" s="921"/>
      <c r="ECB111" s="921"/>
      <c r="ECC111" s="921"/>
      <c r="ECD111" s="921"/>
      <c r="ECE111" s="921"/>
      <c r="ECF111" s="921"/>
      <c r="ECG111" s="921"/>
      <c r="ECH111" s="921"/>
      <c r="ECI111" s="921"/>
      <c r="ECJ111" s="921"/>
      <c r="ECK111" s="921"/>
      <c r="ECL111" s="921"/>
      <c r="ECM111" s="921"/>
      <c r="ECN111" s="921"/>
      <c r="ECO111" s="921"/>
      <c r="ECP111" s="921"/>
      <c r="ECQ111" s="921"/>
      <c r="ECR111" s="921"/>
      <c r="ECS111" s="921"/>
      <c r="ECT111" s="921"/>
      <c r="ECU111" s="921"/>
      <c r="ECV111" s="921"/>
      <c r="ECW111" s="921"/>
      <c r="ECX111" s="921"/>
      <c r="ECY111" s="921"/>
      <c r="ECZ111" s="921"/>
      <c r="EDA111" s="921"/>
      <c r="EDB111" s="921"/>
      <c r="EDC111" s="921"/>
      <c r="EDD111" s="921"/>
      <c r="EDE111" s="921"/>
      <c r="EDF111" s="921"/>
      <c r="EDG111" s="921"/>
      <c r="EDH111" s="921"/>
      <c r="EDI111" s="921"/>
      <c r="EDJ111" s="921"/>
      <c r="EDK111" s="921"/>
      <c r="EDL111" s="921"/>
      <c r="EDM111" s="921"/>
      <c r="EDN111" s="921"/>
      <c r="EDO111" s="921"/>
      <c r="EDP111" s="921"/>
      <c r="EDQ111" s="921"/>
      <c r="EDR111" s="921"/>
      <c r="EDS111" s="921"/>
      <c r="EDT111" s="921"/>
      <c r="EDU111" s="921"/>
      <c r="EDV111" s="921"/>
      <c r="EDW111" s="921"/>
      <c r="EDX111" s="921"/>
      <c r="EDY111" s="921"/>
      <c r="EDZ111" s="921"/>
      <c r="EEA111" s="921"/>
      <c r="EEB111" s="921"/>
      <c r="EEC111" s="921"/>
      <c r="EED111" s="921"/>
      <c r="EEE111" s="921"/>
      <c r="EEF111" s="921"/>
      <c r="EEG111" s="921"/>
      <c r="EEH111" s="921"/>
      <c r="EEI111" s="921"/>
      <c r="EEJ111" s="921"/>
      <c r="EEK111" s="921"/>
      <c r="EEL111" s="921"/>
      <c r="EEM111" s="921"/>
      <c r="EEN111" s="921"/>
      <c r="EEO111" s="921"/>
      <c r="EEP111" s="921"/>
      <c r="EEQ111" s="921"/>
      <c r="EER111" s="921"/>
      <c r="EES111" s="921"/>
      <c r="EET111" s="921"/>
      <c r="EEU111" s="921"/>
      <c r="EEV111" s="921"/>
      <c r="EEW111" s="921"/>
      <c r="EEX111" s="921"/>
      <c r="EEY111" s="921"/>
      <c r="EEZ111" s="921"/>
      <c r="EFA111" s="921"/>
      <c r="EFB111" s="921"/>
      <c r="EFC111" s="921"/>
      <c r="EFD111" s="921"/>
      <c r="EFE111" s="921"/>
      <c r="EFF111" s="921"/>
      <c r="EFG111" s="921"/>
      <c r="EFH111" s="921"/>
      <c r="EFI111" s="921"/>
      <c r="EFJ111" s="921"/>
      <c r="EFK111" s="921"/>
      <c r="EFL111" s="921"/>
      <c r="EFM111" s="921"/>
      <c r="EFN111" s="921"/>
      <c r="EFO111" s="921"/>
      <c r="EFP111" s="921"/>
      <c r="EFQ111" s="921"/>
      <c r="EFR111" s="921"/>
      <c r="EFS111" s="921"/>
      <c r="EFT111" s="921"/>
      <c r="EFU111" s="921"/>
      <c r="EFV111" s="921"/>
      <c r="EFW111" s="921"/>
      <c r="EFX111" s="921"/>
      <c r="EFY111" s="921"/>
      <c r="EFZ111" s="921"/>
      <c r="EGA111" s="921"/>
      <c r="EGB111" s="921"/>
      <c r="EGC111" s="921"/>
      <c r="EGD111" s="921"/>
      <c r="EGE111" s="921"/>
      <c r="EGF111" s="921"/>
      <c r="EGG111" s="921"/>
      <c r="EGH111" s="921"/>
      <c r="EGI111" s="921"/>
      <c r="EGJ111" s="921"/>
      <c r="EGK111" s="921"/>
      <c r="EGL111" s="921"/>
      <c r="EGM111" s="921"/>
      <c r="EGN111" s="921"/>
      <c r="EGO111" s="921"/>
      <c r="EGP111" s="921"/>
      <c r="EGQ111" s="921"/>
      <c r="EGR111" s="921"/>
      <c r="EGS111" s="921"/>
      <c r="EGT111" s="921"/>
      <c r="EGU111" s="921"/>
      <c r="EGV111" s="921"/>
      <c r="EGW111" s="921"/>
      <c r="EGX111" s="921"/>
      <c r="EGY111" s="921"/>
      <c r="EGZ111" s="921"/>
      <c r="EHA111" s="921"/>
      <c r="EHB111" s="921"/>
      <c r="EHC111" s="921"/>
      <c r="EHD111" s="921"/>
      <c r="EHE111" s="921"/>
      <c r="EHF111" s="921"/>
      <c r="EHG111" s="921"/>
      <c r="EHH111" s="921"/>
      <c r="EHI111" s="921"/>
      <c r="EHJ111" s="921"/>
      <c r="EHK111" s="921"/>
      <c r="EHL111" s="921"/>
      <c r="EHM111" s="921"/>
      <c r="EHN111" s="921"/>
      <c r="EHO111" s="921"/>
      <c r="EHP111" s="921"/>
      <c r="EHQ111" s="921"/>
      <c r="EHR111" s="921"/>
      <c r="EHS111" s="921"/>
      <c r="EHT111" s="921"/>
      <c r="EHU111" s="921"/>
      <c r="EHV111" s="921"/>
      <c r="EHW111" s="921"/>
      <c r="EHX111" s="921"/>
      <c r="EHY111" s="921"/>
      <c r="EHZ111" s="921"/>
      <c r="EIA111" s="921"/>
      <c r="EIB111" s="921"/>
      <c r="EIC111" s="921"/>
      <c r="EID111" s="921"/>
      <c r="EIE111" s="921"/>
      <c r="EIF111" s="921"/>
      <c r="EIG111" s="921"/>
      <c r="EIH111" s="921"/>
      <c r="EII111" s="921"/>
      <c r="EIJ111" s="921"/>
      <c r="EIK111" s="921"/>
      <c r="EIL111" s="921"/>
      <c r="EIM111" s="921"/>
      <c r="EIN111" s="921"/>
      <c r="EIO111" s="921"/>
      <c r="EIP111" s="921"/>
      <c r="EIQ111" s="921"/>
      <c r="EIR111" s="921"/>
      <c r="EIS111" s="921"/>
      <c r="EIT111" s="921"/>
      <c r="EIU111" s="921"/>
      <c r="EIV111" s="921"/>
      <c r="EIW111" s="921"/>
      <c r="EIX111" s="921"/>
      <c r="EIY111" s="921"/>
      <c r="EIZ111" s="921"/>
      <c r="EJA111" s="921"/>
      <c r="EJB111" s="921"/>
      <c r="EJC111" s="921"/>
      <c r="EJD111" s="921"/>
      <c r="EJE111" s="921"/>
      <c r="EJF111" s="921"/>
      <c r="EJG111" s="921"/>
      <c r="EJH111" s="921"/>
      <c r="EJI111" s="921"/>
      <c r="EJJ111" s="921"/>
      <c r="EJK111" s="921"/>
      <c r="EJL111" s="921"/>
      <c r="EJM111" s="921"/>
      <c r="EJN111" s="921"/>
      <c r="EJO111" s="921"/>
      <c r="EJP111" s="921"/>
      <c r="EJQ111" s="921"/>
      <c r="EJR111" s="921"/>
      <c r="EJS111" s="921"/>
      <c r="EJT111" s="921"/>
      <c r="EJU111" s="921"/>
      <c r="EJV111" s="921"/>
      <c r="EJW111" s="921"/>
      <c r="EJX111" s="921"/>
      <c r="EJY111" s="921"/>
      <c r="EJZ111" s="921"/>
      <c r="EKA111" s="921"/>
      <c r="EKB111" s="921"/>
      <c r="EKC111" s="921"/>
      <c r="EKD111" s="921"/>
      <c r="EKE111" s="921"/>
      <c r="EKF111" s="921"/>
      <c r="EKG111" s="921"/>
      <c r="EKH111" s="921"/>
      <c r="EKI111" s="921"/>
      <c r="EKJ111" s="921"/>
      <c r="EKK111" s="921"/>
      <c r="EKL111" s="921"/>
      <c r="EKM111" s="921"/>
      <c r="EKN111" s="921"/>
      <c r="EKO111" s="921"/>
      <c r="EKP111" s="921"/>
      <c r="EKQ111" s="921"/>
      <c r="EKR111" s="921"/>
      <c r="EKS111" s="921"/>
      <c r="EKT111" s="921"/>
      <c r="EKU111" s="921"/>
      <c r="EKV111" s="921"/>
      <c r="EKW111" s="921"/>
      <c r="EKX111" s="921"/>
      <c r="EKY111" s="921"/>
      <c r="EKZ111" s="921"/>
      <c r="ELA111" s="921"/>
      <c r="ELB111" s="921"/>
      <c r="ELC111" s="921"/>
      <c r="ELD111" s="921"/>
      <c r="ELE111" s="921"/>
      <c r="ELF111" s="921"/>
      <c r="ELG111" s="921"/>
      <c r="ELH111" s="921"/>
      <c r="ELI111" s="921"/>
      <c r="ELJ111" s="921"/>
      <c r="ELK111" s="921"/>
      <c r="ELL111" s="921"/>
      <c r="ELM111" s="921"/>
      <c r="ELN111" s="921"/>
      <c r="ELO111" s="921"/>
      <c r="ELP111" s="921"/>
      <c r="ELQ111" s="921"/>
      <c r="ELR111" s="921"/>
      <c r="ELS111" s="921"/>
      <c r="ELT111" s="921"/>
      <c r="ELU111" s="921"/>
      <c r="ELV111" s="921"/>
      <c r="ELW111" s="921"/>
      <c r="ELX111" s="921"/>
      <c r="ELY111" s="921"/>
      <c r="ELZ111" s="921"/>
      <c r="EMA111" s="921"/>
      <c r="EMB111" s="921"/>
      <c r="EMC111" s="921"/>
      <c r="EMD111" s="921"/>
      <c r="EME111" s="921"/>
      <c r="EMF111" s="921"/>
      <c r="EMG111" s="921"/>
      <c r="EMH111" s="921"/>
      <c r="EMI111" s="921"/>
      <c r="EMJ111" s="921"/>
      <c r="EMK111" s="921"/>
      <c r="EML111" s="921"/>
      <c r="EMM111" s="921"/>
      <c r="EMN111" s="921"/>
      <c r="EMO111" s="921"/>
      <c r="EMP111" s="921"/>
      <c r="EMQ111" s="921"/>
      <c r="EMR111" s="921"/>
      <c r="EMS111" s="921"/>
      <c r="EMT111" s="921"/>
      <c r="EMU111" s="921"/>
      <c r="EMV111" s="921"/>
      <c r="EMW111" s="921"/>
      <c r="EMX111" s="921"/>
      <c r="EMY111" s="921"/>
      <c r="EMZ111" s="921"/>
      <c r="ENA111" s="921"/>
      <c r="ENB111" s="921"/>
      <c r="ENC111" s="921"/>
      <c r="END111" s="921"/>
      <c r="ENE111" s="921"/>
      <c r="ENF111" s="921"/>
      <c r="ENG111" s="921"/>
      <c r="ENH111" s="921"/>
      <c r="ENI111" s="921"/>
      <c r="ENJ111" s="921"/>
      <c r="ENK111" s="921"/>
      <c r="ENL111" s="921"/>
      <c r="ENM111" s="921"/>
      <c r="ENN111" s="921"/>
      <c r="ENO111" s="921"/>
      <c r="ENP111" s="921"/>
      <c r="ENQ111" s="921"/>
      <c r="ENR111" s="921"/>
      <c r="ENS111" s="921"/>
      <c r="ENT111" s="921"/>
      <c r="ENU111" s="921"/>
      <c r="ENV111" s="921"/>
      <c r="ENW111" s="921"/>
      <c r="ENX111" s="921"/>
      <c r="ENY111" s="921"/>
      <c r="ENZ111" s="921"/>
      <c r="EOA111" s="921"/>
      <c r="EOB111" s="921"/>
      <c r="EOC111" s="921"/>
      <c r="EOD111" s="921"/>
      <c r="EOE111" s="921"/>
      <c r="EOF111" s="921"/>
      <c r="EOG111" s="921"/>
      <c r="EOH111" s="921"/>
      <c r="EOI111" s="921"/>
      <c r="EOJ111" s="921"/>
      <c r="EOK111" s="921"/>
      <c r="EOL111" s="921"/>
      <c r="EOM111" s="921"/>
      <c r="EON111" s="921"/>
      <c r="EOO111" s="921"/>
      <c r="EOP111" s="921"/>
      <c r="EOQ111" s="921"/>
      <c r="EOR111" s="921"/>
      <c r="EOS111" s="921"/>
      <c r="EOT111" s="921"/>
      <c r="EOU111" s="921"/>
      <c r="EOV111" s="921"/>
      <c r="EOW111" s="921"/>
      <c r="EOX111" s="921"/>
      <c r="EOY111" s="921"/>
      <c r="EOZ111" s="921"/>
      <c r="EPA111" s="921"/>
      <c r="EPB111" s="921"/>
      <c r="EPC111" s="921"/>
      <c r="EPD111" s="921"/>
      <c r="EPE111" s="921"/>
      <c r="EPF111" s="921"/>
      <c r="EPG111" s="921"/>
      <c r="EPH111" s="921"/>
      <c r="EPI111" s="921"/>
      <c r="EPJ111" s="921"/>
      <c r="EPK111" s="921"/>
      <c r="EPL111" s="921"/>
      <c r="EPM111" s="921"/>
      <c r="EPN111" s="921"/>
      <c r="EPO111" s="921"/>
      <c r="EPP111" s="921"/>
      <c r="EPQ111" s="921"/>
      <c r="EPR111" s="921"/>
      <c r="EPS111" s="921"/>
      <c r="EPT111" s="921"/>
      <c r="EPU111" s="921"/>
      <c r="EPV111" s="921"/>
      <c r="EPW111" s="921"/>
      <c r="EPX111" s="921"/>
      <c r="EPY111" s="921"/>
      <c r="EPZ111" s="921"/>
      <c r="EQA111" s="921"/>
      <c r="EQB111" s="921"/>
      <c r="EQC111" s="921"/>
      <c r="EQD111" s="921"/>
      <c r="EQE111" s="921"/>
      <c r="EQF111" s="921"/>
      <c r="EQG111" s="921"/>
      <c r="EQH111" s="921"/>
      <c r="EQI111" s="921"/>
      <c r="EQJ111" s="921"/>
      <c r="EQK111" s="921"/>
      <c r="EQL111" s="921"/>
      <c r="EQM111" s="921"/>
      <c r="EQN111" s="921"/>
      <c r="EQO111" s="921"/>
      <c r="EQP111" s="921"/>
      <c r="EQQ111" s="921"/>
      <c r="EQR111" s="921"/>
      <c r="EQS111" s="921"/>
      <c r="EQT111" s="921"/>
      <c r="EQU111" s="921"/>
      <c r="EQV111" s="921"/>
      <c r="EQW111" s="921"/>
      <c r="EQX111" s="921"/>
      <c r="EQY111" s="921"/>
      <c r="EQZ111" s="921"/>
      <c r="ERA111" s="921"/>
      <c r="ERB111" s="921"/>
      <c r="ERC111" s="921"/>
      <c r="ERD111" s="921"/>
      <c r="ERE111" s="921"/>
      <c r="ERF111" s="921"/>
      <c r="ERG111" s="921"/>
      <c r="ERH111" s="921"/>
      <c r="ERI111" s="921"/>
      <c r="ERJ111" s="921"/>
      <c r="ERK111" s="921"/>
      <c r="ERL111" s="921"/>
      <c r="ERM111" s="921"/>
      <c r="ERN111" s="921"/>
      <c r="ERO111" s="921"/>
      <c r="ERP111" s="921"/>
      <c r="ERQ111" s="921"/>
      <c r="ERR111" s="921"/>
      <c r="ERS111" s="921"/>
      <c r="ERT111" s="921"/>
      <c r="ERU111" s="921"/>
      <c r="ERV111" s="921"/>
      <c r="ERW111" s="921"/>
      <c r="ERX111" s="921"/>
      <c r="ERY111" s="921"/>
      <c r="ERZ111" s="921"/>
      <c r="ESA111" s="921"/>
      <c r="ESB111" s="921"/>
      <c r="ESC111" s="921"/>
      <c r="ESD111" s="921"/>
      <c r="ESE111" s="921"/>
      <c r="ESF111" s="921"/>
      <c r="ESG111" s="921"/>
      <c r="ESH111" s="921"/>
      <c r="ESI111" s="921"/>
      <c r="ESJ111" s="921"/>
      <c r="ESK111" s="921"/>
      <c r="ESL111" s="921"/>
      <c r="ESM111" s="921"/>
      <c r="ESN111" s="921"/>
      <c r="ESO111" s="921"/>
      <c r="ESP111" s="921"/>
      <c r="ESQ111" s="921"/>
      <c r="ESR111" s="921"/>
      <c r="ESS111" s="921"/>
      <c r="EST111" s="921"/>
      <c r="ESU111" s="921"/>
      <c r="ESV111" s="921"/>
      <c r="ESW111" s="921"/>
      <c r="ESX111" s="921"/>
      <c r="ESY111" s="921"/>
      <c r="ESZ111" s="921"/>
      <c r="ETA111" s="921"/>
      <c r="ETB111" s="921"/>
      <c r="ETC111" s="921"/>
      <c r="ETD111" s="921"/>
      <c r="ETE111" s="921"/>
      <c r="ETF111" s="921"/>
      <c r="ETG111" s="921"/>
      <c r="ETH111" s="921"/>
      <c r="ETI111" s="921"/>
      <c r="ETJ111" s="921"/>
      <c r="ETK111" s="921"/>
      <c r="ETL111" s="921"/>
      <c r="ETM111" s="921"/>
      <c r="ETN111" s="921"/>
      <c r="ETO111" s="921"/>
      <c r="ETP111" s="921"/>
      <c r="ETQ111" s="921"/>
      <c r="ETR111" s="921"/>
      <c r="ETS111" s="921"/>
      <c r="ETT111" s="921"/>
      <c r="ETU111" s="921"/>
      <c r="ETV111" s="921"/>
      <c r="ETW111" s="921"/>
      <c r="ETX111" s="921"/>
      <c r="ETY111" s="921"/>
      <c r="ETZ111" s="921"/>
      <c r="EUA111" s="921"/>
      <c r="EUB111" s="921"/>
      <c r="EUC111" s="921"/>
      <c r="EUD111" s="921"/>
      <c r="EUE111" s="921"/>
      <c r="EUF111" s="921"/>
      <c r="EUG111" s="921"/>
      <c r="EUH111" s="921"/>
      <c r="EUI111" s="921"/>
      <c r="EUJ111" s="921"/>
      <c r="EUK111" s="921"/>
      <c r="EUL111" s="921"/>
      <c r="EUM111" s="921"/>
      <c r="EUN111" s="921"/>
      <c r="EUO111" s="921"/>
      <c r="EUP111" s="921"/>
      <c r="EUQ111" s="921"/>
      <c r="EUR111" s="921"/>
      <c r="EUS111" s="921"/>
      <c r="EUT111" s="921"/>
      <c r="EUU111" s="921"/>
      <c r="EUV111" s="921"/>
      <c r="EUW111" s="921"/>
      <c r="EUX111" s="921"/>
      <c r="EUY111" s="921"/>
      <c r="EUZ111" s="921"/>
      <c r="EVA111" s="921"/>
      <c r="EVB111" s="921"/>
      <c r="EVC111" s="921"/>
      <c r="EVD111" s="921"/>
      <c r="EVE111" s="921"/>
      <c r="EVF111" s="921"/>
      <c r="EVG111" s="921"/>
      <c r="EVH111" s="921"/>
      <c r="EVI111" s="921"/>
      <c r="EVJ111" s="921"/>
      <c r="EVK111" s="921"/>
      <c r="EVL111" s="921"/>
      <c r="EVM111" s="921"/>
      <c r="EVN111" s="921"/>
      <c r="EVO111" s="921"/>
      <c r="EVP111" s="921"/>
      <c r="EVQ111" s="921"/>
      <c r="EVR111" s="921"/>
      <c r="EVS111" s="921"/>
      <c r="EVT111" s="921"/>
      <c r="EVU111" s="921"/>
      <c r="EVV111" s="921"/>
      <c r="EVW111" s="921"/>
      <c r="EVX111" s="921"/>
      <c r="EVY111" s="921"/>
      <c r="EVZ111" s="921"/>
      <c r="EWA111" s="921"/>
      <c r="EWB111" s="921"/>
      <c r="EWC111" s="921"/>
      <c r="EWD111" s="921"/>
      <c r="EWE111" s="921"/>
      <c r="EWF111" s="921"/>
      <c r="EWG111" s="921"/>
      <c r="EWH111" s="921"/>
      <c r="EWI111" s="921"/>
      <c r="EWJ111" s="921"/>
      <c r="EWK111" s="921"/>
      <c r="EWL111" s="921"/>
      <c r="EWM111" s="921"/>
      <c r="EWN111" s="921"/>
      <c r="EWO111" s="921"/>
      <c r="EWP111" s="921"/>
      <c r="EWQ111" s="921"/>
      <c r="EWR111" s="921"/>
      <c r="EWS111" s="921"/>
      <c r="EWT111" s="921"/>
      <c r="EWU111" s="921"/>
      <c r="EWV111" s="921"/>
      <c r="EWW111" s="921"/>
      <c r="EWX111" s="921"/>
      <c r="EWY111" s="921"/>
      <c r="EWZ111" s="921"/>
      <c r="EXA111" s="921"/>
      <c r="EXB111" s="921"/>
      <c r="EXC111" s="921"/>
      <c r="EXD111" s="921"/>
      <c r="EXE111" s="921"/>
      <c r="EXF111" s="921"/>
      <c r="EXG111" s="921"/>
      <c r="EXH111" s="921"/>
      <c r="EXI111" s="921"/>
      <c r="EXJ111" s="921"/>
      <c r="EXK111" s="921"/>
      <c r="EXL111" s="921"/>
      <c r="EXM111" s="921"/>
      <c r="EXN111" s="921"/>
      <c r="EXO111" s="921"/>
      <c r="EXP111" s="921"/>
      <c r="EXQ111" s="921"/>
      <c r="EXR111" s="921"/>
      <c r="EXS111" s="921"/>
      <c r="EXT111" s="921"/>
      <c r="EXU111" s="921"/>
      <c r="EXV111" s="921"/>
      <c r="EXW111" s="921"/>
      <c r="EXX111" s="921"/>
      <c r="EXY111" s="921"/>
      <c r="EXZ111" s="921"/>
      <c r="EYA111" s="921"/>
      <c r="EYB111" s="921"/>
      <c r="EYC111" s="921"/>
      <c r="EYD111" s="921"/>
      <c r="EYE111" s="921"/>
      <c r="EYF111" s="921"/>
      <c r="EYG111" s="921"/>
      <c r="EYH111" s="921"/>
      <c r="EYI111" s="921"/>
      <c r="EYJ111" s="921"/>
      <c r="EYK111" s="921"/>
      <c r="EYL111" s="921"/>
      <c r="EYM111" s="921"/>
      <c r="EYN111" s="921"/>
      <c r="EYO111" s="921"/>
      <c r="EYP111" s="921"/>
      <c r="EYQ111" s="921"/>
      <c r="EYR111" s="921"/>
      <c r="EYS111" s="921"/>
      <c r="EYT111" s="921"/>
      <c r="EYU111" s="921"/>
      <c r="EYV111" s="921"/>
      <c r="EYW111" s="921"/>
      <c r="EYX111" s="921"/>
      <c r="EYY111" s="921"/>
      <c r="EYZ111" s="921"/>
      <c r="EZA111" s="921"/>
      <c r="EZB111" s="921"/>
      <c r="EZC111" s="921"/>
      <c r="EZD111" s="921"/>
      <c r="EZE111" s="921"/>
      <c r="EZF111" s="921"/>
      <c r="EZG111" s="921"/>
      <c r="EZH111" s="921"/>
      <c r="EZI111" s="921"/>
      <c r="EZJ111" s="921"/>
      <c r="EZK111" s="921"/>
      <c r="EZL111" s="921"/>
      <c r="EZM111" s="921"/>
      <c r="EZN111" s="921"/>
      <c r="EZO111" s="921"/>
      <c r="EZP111" s="921"/>
      <c r="EZQ111" s="921"/>
      <c r="EZR111" s="921"/>
      <c r="EZS111" s="921"/>
      <c r="EZT111" s="921"/>
      <c r="EZU111" s="921"/>
      <c r="EZV111" s="921"/>
      <c r="EZW111" s="921"/>
      <c r="EZX111" s="921"/>
      <c r="EZY111" s="921"/>
      <c r="EZZ111" s="921"/>
      <c r="FAA111" s="921"/>
      <c r="FAB111" s="921"/>
      <c r="FAC111" s="921"/>
      <c r="FAD111" s="921"/>
      <c r="FAE111" s="921"/>
      <c r="FAF111" s="921"/>
      <c r="FAG111" s="921"/>
      <c r="FAH111" s="921"/>
      <c r="FAI111" s="921"/>
      <c r="FAJ111" s="921"/>
      <c r="FAK111" s="921"/>
      <c r="FAL111" s="921"/>
      <c r="FAM111" s="921"/>
      <c r="FAN111" s="921"/>
      <c r="FAO111" s="921"/>
      <c r="FAP111" s="921"/>
      <c r="FAQ111" s="921"/>
      <c r="FAR111" s="921"/>
      <c r="FAS111" s="921"/>
      <c r="FAT111" s="921"/>
      <c r="FAU111" s="921"/>
      <c r="FAV111" s="921"/>
      <c r="FAW111" s="921"/>
      <c r="FAX111" s="921"/>
      <c r="FAY111" s="921"/>
      <c r="FAZ111" s="921"/>
      <c r="FBA111" s="921"/>
      <c r="FBB111" s="921"/>
      <c r="FBC111" s="921"/>
      <c r="FBD111" s="921"/>
      <c r="FBE111" s="921"/>
      <c r="FBF111" s="921"/>
      <c r="FBG111" s="921"/>
      <c r="FBH111" s="921"/>
      <c r="FBI111" s="921"/>
      <c r="FBJ111" s="921"/>
      <c r="FBK111" s="921"/>
      <c r="FBL111" s="921"/>
      <c r="FBM111" s="921"/>
      <c r="FBN111" s="921"/>
      <c r="FBO111" s="921"/>
      <c r="FBP111" s="921"/>
      <c r="FBQ111" s="921"/>
      <c r="FBR111" s="921"/>
      <c r="FBS111" s="921"/>
      <c r="FBT111" s="921"/>
      <c r="FBU111" s="921"/>
      <c r="FBV111" s="921"/>
      <c r="FBW111" s="921"/>
      <c r="FBX111" s="921"/>
      <c r="FBY111" s="921"/>
      <c r="FBZ111" s="921"/>
      <c r="FCA111" s="921"/>
      <c r="FCB111" s="921"/>
      <c r="FCC111" s="921"/>
      <c r="FCD111" s="921"/>
      <c r="FCE111" s="921"/>
      <c r="FCF111" s="921"/>
      <c r="FCG111" s="921"/>
      <c r="FCH111" s="921"/>
      <c r="FCI111" s="921"/>
      <c r="FCJ111" s="921"/>
      <c r="FCK111" s="921"/>
      <c r="FCL111" s="921"/>
      <c r="FCM111" s="921"/>
      <c r="FCN111" s="921"/>
      <c r="FCO111" s="921"/>
      <c r="FCP111" s="921"/>
      <c r="FCQ111" s="921"/>
      <c r="FCR111" s="921"/>
      <c r="FCS111" s="921"/>
      <c r="FCT111" s="921"/>
      <c r="FCU111" s="921"/>
      <c r="FCV111" s="921"/>
      <c r="FCW111" s="921"/>
      <c r="FCX111" s="921"/>
      <c r="FCY111" s="921"/>
      <c r="FCZ111" s="921"/>
      <c r="FDA111" s="921"/>
      <c r="FDB111" s="921"/>
      <c r="FDC111" s="921"/>
      <c r="FDD111" s="921"/>
      <c r="FDE111" s="921"/>
      <c r="FDF111" s="921"/>
      <c r="FDG111" s="921"/>
      <c r="FDH111" s="921"/>
      <c r="FDI111" s="921"/>
      <c r="FDJ111" s="921"/>
      <c r="FDK111" s="921"/>
      <c r="FDL111" s="921"/>
      <c r="FDM111" s="921"/>
      <c r="FDN111" s="921"/>
      <c r="FDO111" s="921"/>
      <c r="FDP111" s="921"/>
      <c r="FDQ111" s="921"/>
      <c r="FDR111" s="921"/>
      <c r="FDS111" s="921"/>
      <c r="FDT111" s="921"/>
      <c r="FDU111" s="921"/>
      <c r="FDV111" s="921"/>
      <c r="FDW111" s="921"/>
      <c r="FDX111" s="921"/>
      <c r="FDY111" s="921"/>
      <c r="FDZ111" s="921"/>
      <c r="FEA111" s="921"/>
      <c r="FEB111" s="921"/>
      <c r="FEC111" s="921"/>
      <c r="FED111" s="921"/>
      <c r="FEE111" s="921"/>
      <c r="FEF111" s="921"/>
      <c r="FEG111" s="921"/>
      <c r="FEH111" s="921"/>
      <c r="FEI111" s="921"/>
      <c r="FEJ111" s="921"/>
      <c r="FEK111" s="921"/>
      <c r="FEL111" s="921"/>
      <c r="FEM111" s="921"/>
      <c r="FEN111" s="921"/>
      <c r="FEO111" s="921"/>
      <c r="FEP111" s="921"/>
      <c r="FEQ111" s="921"/>
      <c r="FER111" s="921"/>
      <c r="FES111" s="921"/>
      <c r="FET111" s="921"/>
      <c r="FEU111" s="921"/>
      <c r="FEV111" s="921"/>
      <c r="FEW111" s="921"/>
      <c r="FEX111" s="921"/>
      <c r="FEY111" s="921"/>
      <c r="FEZ111" s="921"/>
      <c r="FFA111" s="921"/>
      <c r="FFB111" s="921"/>
      <c r="FFC111" s="921"/>
      <c r="FFD111" s="921"/>
      <c r="FFE111" s="921"/>
      <c r="FFF111" s="921"/>
      <c r="FFG111" s="921"/>
      <c r="FFH111" s="921"/>
      <c r="FFI111" s="921"/>
      <c r="FFJ111" s="921"/>
      <c r="FFK111" s="921"/>
      <c r="FFL111" s="921"/>
      <c r="FFM111" s="921"/>
      <c r="FFN111" s="921"/>
      <c r="FFO111" s="921"/>
      <c r="FFP111" s="921"/>
      <c r="FFQ111" s="921"/>
      <c r="FFR111" s="921"/>
      <c r="FFS111" s="921"/>
      <c r="FFT111" s="921"/>
      <c r="FFU111" s="921"/>
      <c r="FFV111" s="921"/>
      <c r="FFW111" s="921"/>
      <c r="FFX111" s="921"/>
      <c r="FFY111" s="921"/>
      <c r="FFZ111" s="921"/>
      <c r="FGA111" s="921"/>
      <c r="FGB111" s="921"/>
      <c r="FGC111" s="921"/>
      <c r="FGD111" s="921"/>
      <c r="FGE111" s="921"/>
      <c r="FGF111" s="921"/>
      <c r="FGG111" s="921"/>
      <c r="FGH111" s="921"/>
      <c r="FGI111" s="921"/>
      <c r="FGJ111" s="921"/>
      <c r="FGK111" s="921"/>
      <c r="FGL111" s="921"/>
      <c r="FGM111" s="921"/>
      <c r="FGN111" s="921"/>
      <c r="FGO111" s="921"/>
      <c r="FGP111" s="921"/>
      <c r="FGQ111" s="921"/>
      <c r="FGR111" s="921"/>
      <c r="FGS111" s="921"/>
      <c r="FGT111" s="921"/>
      <c r="FGU111" s="921"/>
      <c r="FGV111" s="921"/>
      <c r="FGW111" s="921"/>
      <c r="FGX111" s="921"/>
      <c r="FGY111" s="921"/>
      <c r="FGZ111" s="921"/>
      <c r="FHA111" s="921"/>
      <c r="FHB111" s="921"/>
      <c r="FHC111" s="921"/>
      <c r="FHD111" s="921"/>
      <c r="FHE111" s="921"/>
      <c r="FHF111" s="921"/>
      <c r="FHG111" s="921"/>
      <c r="FHH111" s="921"/>
      <c r="FHI111" s="921"/>
      <c r="FHJ111" s="921"/>
      <c r="FHK111" s="921"/>
      <c r="FHL111" s="921"/>
      <c r="FHM111" s="921"/>
      <c r="FHN111" s="921"/>
      <c r="FHO111" s="921"/>
      <c r="FHP111" s="921"/>
      <c r="FHQ111" s="921"/>
      <c r="FHR111" s="921"/>
      <c r="FHS111" s="921"/>
      <c r="FHT111" s="921"/>
      <c r="FHU111" s="921"/>
      <c r="FHV111" s="921"/>
      <c r="FHW111" s="921"/>
      <c r="FHX111" s="921"/>
      <c r="FHY111" s="921"/>
      <c r="FHZ111" s="921"/>
      <c r="FIA111" s="921"/>
      <c r="FIB111" s="921"/>
      <c r="FIC111" s="921"/>
      <c r="FID111" s="921"/>
      <c r="FIE111" s="921"/>
      <c r="FIF111" s="921"/>
      <c r="FIG111" s="921"/>
      <c r="FIH111" s="921"/>
      <c r="FII111" s="921"/>
      <c r="FIJ111" s="921"/>
      <c r="FIK111" s="921"/>
      <c r="FIL111" s="921"/>
      <c r="FIM111" s="921"/>
      <c r="FIN111" s="921"/>
      <c r="FIO111" s="921"/>
      <c r="FIP111" s="921"/>
      <c r="FIQ111" s="921"/>
      <c r="FIR111" s="921"/>
      <c r="FIS111" s="921"/>
      <c r="FIT111" s="921"/>
      <c r="FIU111" s="921"/>
      <c r="FIV111" s="921"/>
      <c r="FIW111" s="921"/>
      <c r="FIX111" s="921"/>
      <c r="FIY111" s="921"/>
      <c r="FIZ111" s="921"/>
      <c r="FJA111" s="921"/>
      <c r="FJB111" s="921"/>
      <c r="FJC111" s="921"/>
      <c r="FJD111" s="921"/>
      <c r="FJE111" s="921"/>
      <c r="FJF111" s="921"/>
      <c r="FJG111" s="921"/>
      <c r="FJH111" s="921"/>
      <c r="FJI111" s="921"/>
      <c r="FJJ111" s="921"/>
      <c r="FJK111" s="921"/>
      <c r="FJL111" s="921"/>
      <c r="FJM111" s="921"/>
      <c r="FJN111" s="921"/>
      <c r="FJO111" s="921"/>
      <c r="FJP111" s="921"/>
      <c r="FJQ111" s="921"/>
      <c r="FJR111" s="921"/>
      <c r="FJS111" s="921"/>
      <c r="FJT111" s="921"/>
      <c r="FJU111" s="921"/>
      <c r="FJV111" s="921"/>
      <c r="FJW111" s="921"/>
      <c r="FJX111" s="921"/>
      <c r="FJY111" s="921"/>
      <c r="FJZ111" s="921"/>
      <c r="FKA111" s="921"/>
      <c r="FKB111" s="921"/>
      <c r="FKC111" s="921"/>
      <c r="FKD111" s="921"/>
      <c r="FKE111" s="921"/>
      <c r="FKF111" s="921"/>
      <c r="FKG111" s="921"/>
      <c r="FKH111" s="921"/>
      <c r="FKI111" s="921"/>
      <c r="FKJ111" s="921"/>
      <c r="FKK111" s="921"/>
      <c r="FKL111" s="921"/>
      <c r="FKM111" s="921"/>
      <c r="FKN111" s="921"/>
      <c r="FKO111" s="921"/>
      <c r="FKP111" s="921"/>
      <c r="FKQ111" s="921"/>
      <c r="FKR111" s="921"/>
      <c r="FKS111" s="921"/>
      <c r="FKT111" s="921"/>
      <c r="FKU111" s="921"/>
      <c r="FKV111" s="921"/>
      <c r="FKW111" s="921"/>
      <c r="FKX111" s="921"/>
      <c r="FKY111" s="921"/>
      <c r="FKZ111" s="921"/>
      <c r="FLA111" s="921"/>
      <c r="FLB111" s="921"/>
      <c r="FLC111" s="921"/>
      <c r="FLD111" s="921"/>
      <c r="FLE111" s="921"/>
      <c r="FLF111" s="921"/>
      <c r="FLG111" s="921"/>
      <c r="FLH111" s="921"/>
      <c r="FLI111" s="921"/>
      <c r="FLJ111" s="921"/>
      <c r="FLK111" s="921"/>
      <c r="FLL111" s="921"/>
      <c r="FLM111" s="921"/>
      <c r="FLN111" s="921"/>
      <c r="FLO111" s="921"/>
      <c r="FLP111" s="921"/>
      <c r="FLQ111" s="921"/>
      <c r="FLR111" s="921"/>
      <c r="FLS111" s="921"/>
      <c r="FLT111" s="921"/>
      <c r="FLU111" s="921"/>
      <c r="FLV111" s="921"/>
      <c r="FLW111" s="921"/>
      <c r="FLX111" s="921"/>
      <c r="FLY111" s="921"/>
      <c r="FLZ111" s="921"/>
      <c r="FMA111" s="921"/>
      <c r="FMB111" s="921"/>
      <c r="FMC111" s="921"/>
      <c r="FMD111" s="921"/>
      <c r="FME111" s="921"/>
      <c r="FMF111" s="921"/>
      <c r="FMG111" s="921"/>
      <c r="FMH111" s="921"/>
      <c r="FMI111" s="921"/>
      <c r="FMJ111" s="921"/>
      <c r="FMK111" s="921"/>
      <c r="FML111" s="921"/>
      <c r="FMM111" s="921"/>
      <c r="FMN111" s="921"/>
      <c r="FMO111" s="921"/>
      <c r="FMP111" s="921"/>
      <c r="FMQ111" s="921"/>
      <c r="FMR111" s="921"/>
      <c r="FMS111" s="921"/>
      <c r="FMT111" s="921"/>
      <c r="FMU111" s="921"/>
      <c r="FMV111" s="921"/>
      <c r="FMW111" s="921"/>
      <c r="FMX111" s="921"/>
      <c r="FMY111" s="921"/>
      <c r="FMZ111" s="921"/>
      <c r="FNA111" s="921"/>
      <c r="FNB111" s="921"/>
      <c r="FNC111" s="921"/>
      <c r="FND111" s="921"/>
      <c r="FNE111" s="921"/>
      <c r="FNF111" s="921"/>
      <c r="FNG111" s="921"/>
      <c r="FNH111" s="921"/>
      <c r="FNI111" s="921"/>
      <c r="FNJ111" s="921"/>
      <c r="FNK111" s="921"/>
      <c r="FNL111" s="921"/>
      <c r="FNM111" s="921"/>
      <c r="FNN111" s="921"/>
      <c r="FNO111" s="921"/>
      <c r="FNP111" s="921"/>
      <c r="FNQ111" s="921"/>
      <c r="FNR111" s="921"/>
      <c r="FNS111" s="921"/>
      <c r="FNT111" s="921"/>
      <c r="FNU111" s="921"/>
      <c r="FNV111" s="921"/>
      <c r="FNW111" s="921"/>
      <c r="FNX111" s="921"/>
      <c r="FNY111" s="921"/>
      <c r="FNZ111" s="921"/>
      <c r="FOA111" s="921"/>
      <c r="FOB111" s="921"/>
      <c r="FOC111" s="921"/>
      <c r="FOD111" s="921"/>
      <c r="FOE111" s="921"/>
      <c r="FOF111" s="921"/>
      <c r="FOG111" s="921"/>
      <c r="FOH111" s="921"/>
      <c r="FOI111" s="921"/>
      <c r="FOJ111" s="921"/>
      <c r="FOK111" s="921"/>
      <c r="FOL111" s="921"/>
      <c r="FOM111" s="921"/>
      <c r="FON111" s="921"/>
      <c r="FOO111" s="921"/>
      <c r="FOP111" s="921"/>
      <c r="FOQ111" s="921"/>
      <c r="FOR111" s="921"/>
      <c r="FOS111" s="921"/>
      <c r="FOT111" s="921"/>
      <c r="FOU111" s="921"/>
      <c r="FOV111" s="921"/>
      <c r="FOW111" s="921"/>
      <c r="FOX111" s="921"/>
      <c r="FOY111" s="921"/>
      <c r="FOZ111" s="921"/>
      <c r="FPA111" s="921"/>
      <c r="FPB111" s="921"/>
      <c r="FPC111" s="921"/>
      <c r="FPD111" s="921"/>
      <c r="FPE111" s="921"/>
      <c r="FPF111" s="921"/>
      <c r="FPG111" s="921"/>
      <c r="FPH111" s="921"/>
      <c r="FPI111" s="921"/>
      <c r="FPJ111" s="921"/>
      <c r="FPK111" s="921"/>
      <c r="FPL111" s="921"/>
      <c r="FPM111" s="921"/>
      <c r="FPN111" s="921"/>
      <c r="FPO111" s="921"/>
      <c r="FPP111" s="921"/>
      <c r="FPQ111" s="921"/>
      <c r="FPR111" s="921"/>
      <c r="FPS111" s="921"/>
      <c r="FPT111" s="921"/>
      <c r="FPU111" s="921"/>
      <c r="FPV111" s="921"/>
      <c r="FPW111" s="921"/>
      <c r="FPX111" s="921"/>
      <c r="FPY111" s="921"/>
      <c r="FPZ111" s="921"/>
      <c r="FQA111" s="921"/>
      <c r="FQB111" s="921"/>
      <c r="FQC111" s="921"/>
      <c r="FQD111" s="921"/>
      <c r="FQE111" s="921"/>
      <c r="FQF111" s="921"/>
      <c r="FQG111" s="921"/>
      <c r="FQH111" s="921"/>
      <c r="FQI111" s="921"/>
      <c r="FQJ111" s="921"/>
      <c r="FQK111" s="921"/>
      <c r="FQL111" s="921"/>
      <c r="FQM111" s="921"/>
      <c r="FQN111" s="921"/>
      <c r="FQO111" s="921"/>
      <c r="FQP111" s="921"/>
      <c r="FQQ111" s="921"/>
      <c r="FQR111" s="921"/>
      <c r="FQS111" s="921"/>
      <c r="FQT111" s="921"/>
      <c r="FQU111" s="921"/>
      <c r="FQV111" s="921"/>
      <c r="FQW111" s="921"/>
      <c r="FQX111" s="921"/>
      <c r="FQY111" s="921"/>
      <c r="FQZ111" s="921"/>
      <c r="FRA111" s="921"/>
      <c r="FRB111" s="921"/>
      <c r="FRC111" s="921"/>
      <c r="FRD111" s="921"/>
      <c r="FRE111" s="921"/>
      <c r="FRF111" s="921"/>
      <c r="FRG111" s="921"/>
      <c r="FRH111" s="921"/>
      <c r="FRI111" s="921"/>
      <c r="FRJ111" s="921"/>
      <c r="FRK111" s="921"/>
      <c r="FRL111" s="921"/>
      <c r="FRM111" s="921"/>
      <c r="FRN111" s="921"/>
      <c r="FRO111" s="921"/>
      <c r="FRP111" s="921"/>
      <c r="FRQ111" s="921"/>
      <c r="FRR111" s="921"/>
      <c r="FRS111" s="921"/>
      <c r="FRT111" s="921"/>
      <c r="FRU111" s="921"/>
      <c r="FRV111" s="921"/>
      <c r="FRW111" s="921"/>
      <c r="FRX111" s="921"/>
      <c r="FRY111" s="921"/>
      <c r="FRZ111" s="921"/>
      <c r="FSA111" s="921"/>
      <c r="FSB111" s="921"/>
      <c r="FSC111" s="921"/>
      <c r="FSD111" s="921"/>
      <c r="FSE111" s="921"/>
      <c r="FSF111" s="921"/>
      <c r="FSG111" s="921"/>
      <c r="FSH111" s="921"/>
      <c r="FSI111" s="921"/>
      <c r="FSJ111" s="921"/>
      <c r="FSK111" s="921"/>
      <c r="FSL111" s="921"/>
      <c r="FSM111" s="921"/>
      <c r="FSN111" s="921"/>
      <c r="FSO111" s="921"/>
      <c r="FSP111" s="921"/>
      <c r="FSQ111" s="921"/>
      <c r="FSR111" s="921"/>
      <c r="FSS111" s="921"/>
      <c r="FST111" s="921"/>
      <c r="FSU111" s="921"/>
      <c r="FSV111" s="921"/>
      <c r="FSW111" s="921"/>
      <c r="FSX111" s="921"/>
      <c r="FSY111" s="921"/>
      <c r="FSZ111" s="921"/>
      <c r="FTA111" s="921"/>
      <c r="FTB111" s="921"/>
      <c r="FTC111" s="921"/>
      <c r="FTD111" s="921"/>
      <c r="FTE111" s="921"/>
      <c r="FTF111" s="921"/>
      <c r="FTG111" s="921"/>
      <c r="FTH111" s="921"/>
      <c r="FTI111" s="921"/>
      <c r="FTJ111" s="921"/>
      <c r="FTK111" s="921"/>
      <c r="FTL111" s="921"/>
      <c r="FTM111" s="921"/>
      <c r="FTN111" s="921"/>
      <c r="FTO111" s="921"/>
      <c r="FTP111" s="921"/>
      <c r="FTQ111" s="921"/>
      <c r="FTR111" s="921"/>
      <c r="FTS111" s="921"/>
      <c r="FTT111" s="921"/>
      <c r="FTU111" s="921"/>
      <c r="FTV111" s="921"/>
      <c r="FTW111" s="921"/>
      <c r="FTX111" s="921"/>
      <c r="FTY111" s="921"/>
      <c r="FTZ111" s="921"/>
      <c r="FUA111" s="921"/>
      <c r="FUB111" s="921"/>
      <c r="FUC111" s="921"/>
      <c r="FUD111" s="921"/>
      <c r="FUE111" s="921"/>
      <c r="FUF111" s="921"/>
      <c r="FUG111" s="921"/>
      <c r="FUH111" s="921"/>
      <c r="FUI111" s="921"/>
      <c r="FUJ111" s="921"/>
      <c r="FUK111" s="921"/>
      <c r="FUL111" s="921"/>
      <c r="FUM111" s="921"/>
      <c r="FUN111" s="921"/>
      <c r="FUO111" s="921"/>
      <c r="FUP111" s="921"/>
      <c r="FUQ111" s="921"/>
      <c r="FUR111" s="921"/>
      <c r="FUS111" s="921"/>
      <c r="FUT111" s="921"/>
      <c r="FUU111" s="921"/>
      <c r="FUV111" s="921"/>
      <c r="FUW111" s="921"/>
      <c r="FUX111" s="921"/>
      <c r="FUY111" s="921"/>
      <c r="FUZ111" s="921"/>
      <c r="FVA111" s="921"/>
      <c r="FVB111" s="921"/>
      <c r="FVC111" s="921"/>
      <c r="FVD111" s="921"/>
      <c r="FVE111" s="921"/>
      <c r="FVF111" s="921"/>
      <c r="FVG111" s="921"/>
      <c r="FVH111" s="921"/>
      <c r="FVI111" s="921"/>
      <c r="FVJ111" s="921"/>
      <c r="FVK111" s="921"/>
      <c r="FVL111" s="921"/>
      <c r="FVM111" s="921"/>
      <c r="FVN111" s="921"/>
      <c r="FVO111" s="921"/>
      <c r="FVP111" s="921"/>
      <c r="FVQ111" s="921"/>
      <c r="FVR111" s="921"/>
      <c r="FVS111" s="921"/>
      <c r="FVT111" s="921"/>
      <c r="FVU111" s="921"/>
      <c r="FVV111" s="921"/>
      <c r="FVW111" s="921"/>
      <c r="FVX111" s="921"/>
      <c r="FVY111" s="921"/>
      <c r="FVZ111" s="921"/>
      <c r="FWA111" s="921"/>
      <c r="FWB111" s="921"/>
      <c r="FWC111" s="921"/>
      <c r="FWD111" s="921"/>
      <c r="FWE111" s="921"/>
      <c r="FWF111" s="921"/>
      <c r="FWG111" s="921"/>
      <c r="FWH111" s="921"/>
      <c r="FWI111" s="921"/>
      <c r="FWJ111" s="921"/>
      <c r="FWK111" s="921"/>
      <c r="FWL111" s="921"/>
      <c r="FWM111" s="921"/>
      <c r="FWN111" s="921"/>
      <c r="FWO111" s="921"/>
      <c r="FWP111" s="921"/>
      <c r="FWQ111" s="921"/>
      <c r="FWR111" s="921"/>
      <c r="FWS111" s="921"/>
      <c r="FWT111" s="921"/>
      <c r="FWU111" s="921"/>
      <c r="FWV111" s="921"/>
      <c r="FWW111" s="921"/>
      <c r="FWX111" s="921"/>
      <c r="FWY111" s="921"/>
      <c r="FWZ111" s="921"/>
      <c r="FXA111" s="921"/>
      <c r="FXB111" s="921"/>
      <c r="FXC111" s="921"/>
      <c r="FXD111" s="921"/>
      <c r="FXE111" s="921"/>
      <c r="FXF111" s="921"/>
      <c r="FXG111" s="921"/>
      <c r="FXH111" s="921"/>
      <c r="FXI111" s="921"/>
      <c r="FXJ111" s="921"/>
      <c r="FXK111" s="921"/>
      <c r="FXL111" s="921"/>
      <c r="FXM111" s="921"/>
      <c r="FXN111" s="921"/>
      <c r="FXO111" s="921"/>
      <c r="FXP111" s="921"/>
      <c r="FXQ111" s="921"/>
      <c r="FXR111" s="921"/>
      <c r="FXS111" s="921"/>
      <c r="FXT111" s="921"/>
      <c r="FXU111" s="921"/>
      <c r="FXV111" s="921"/>
      <c r="FXW111" s="921"/>
      <c r="FXX111" s="921"/>
      <c r="FXY111" s="921"/>
      <c r="FXZ111" s="921"/>
      <c r="FYA111" s="921"/>
      <c r="FYB111" s="921"/>
      <c r="FYC111" s="921"/>
      <c r="FYD111" s="921"/>
      <c r="FYE111" s="921"/>
      <c r="FYF111" s="921"/>
      <c r="FYG111" s="921"/>
      <c r="FYH111" s="921"/>
      <c r="FYI111" s="921"/>
      <c r="FYJ111" s="921"/>
      <c r="FYK111" s="921"/>
      <c r="FYL111" s="921"/>
      <c r="FYM111" s="921"/>
      <c r="FYN111" s="921"/>
      <c r="FYO111" s="921"/>
      <c r="FYP111" s="921"/>
      <c r="FYQ111" s="921"/>
      <c r="FYR111" s="921"/>
      <c r="FYS111" s="921"/>
      <c r="FYT111" s="921"/>
      <c r="FYU111" s="921"/>
      <c r="FYV111" s="921"/>
      <c r="FYW111" s="921"/>
      <c r="FYX111" s="921"/>
      <c r="FYY111" s="921"/>
      <c r="FYZ111" s="921"/>
      <c r="FZA111" s="921"/>
      <c r="FZB111" s="921"/>
      <c r="FZC111" s="921"/>
      <c r="FZD111" s="921"/>
      <c r="FZE111" s="921"/>
      <c r="FZF111" s="921"/>
      <c r="FZG111" s="921"/>
      <c r="FZH111" s="921"/>
      <c r="FZI111" s="921"/>
      <c r="FZJ111" s="921"/>
      <c r="FZK111" s="921"/>
      <c r="FZL111" s="921"/>
      <c r="FZM111" s="921"/>
      <c r="FZN111" s="921"/>
      <c r="FZO111" s="921"/>
      <c r="FZP111" s="921"/>
      <c r="FZQ111" s="921"/>
      <c r="FZR111" s="921"/>
      <c r="FZS111" s="921"/>
      <c r="FZT111" s="921"/>
      <c r="FZU111" s="921"/>
      <c r="FZV111" s="921"/>
      <c r="FZW111" s="921"/>
      <c r="FZX111" s="921"/>
      <c r="FZY111" s="921"/>
      <c r="FZZ111" s="921"/>
      <c r="GAA111" s="921"/>
      <c r="GAB111" s="921"/>
      <c r="GAC111" s="921"/>
      <c r="GAD111" s="921"/>
      <c r="GAE111" s="921"/>
      <c r="GAF111" s="921"/>
      <c r="GAG111" s="921"/>
      <c r="GAH111" s="921"/>
      <c r="GAI111" s="921"/>
      <c r="GAJ111" s="921"/>
      <c r="GAK111" s="921"/>
      <c r="GAL111" s="921"/>
      <c r="GAM111" s="921"/>
      <c r="GAN111" s="921"/>
      <c r="GAO111" s="921"/>
      <c r="GAP111" s="921"/>
      <c r="GAQ111" s="921"/>
      <c r="GAR111" s="921"/>
      <c r="GAS111" s="921"/>
      <c r="GAT111" s="921"/>
      <c r="GAU111" s="921"/>
      <c r="GAV111" s="921"/>
      <c r="GAW111" s="921"/>
      <c r="GAX111" s="921"/>
      <c r="GAY111" s="921"/>
      <c r="GAZ111" s="921"/>
      <c r="GBA111" s="921"/>
      <c r="GBB111" s="921"/>
      <c r="GBC111" s="921"/>
      <c r="GBD111" s="921"/>
      <c r="GBE111" s="921"/>
      <c r="GBF111" s="921"/>
      <c r="GBG111" s="921"/>
      <c r="GBH111" s="921"/>
      <c r="GBI111" s="921"/>
      <c r="GBJ111" s="921"/>
      <c r="GBK111" s="921"/>
      <c r="GBL111" s="921"/>
      <c r="GBM111" s="921"/>
      <c r="GBN111" s="921"/>
      <c r="GBO111" s="921"/>
      <c r="GBP111" s="921"/>
      <c r="GBQ111" s="921"/>
      <c r="GBR111" s="921"/>
      <c r="GBS111" s="921"/>
      <c r="GBT111" s="921"/>
      <c r="GBU111" s="921"/>
      <c r="GBV111" s="921"/>
      <c r="GBW111" s="921"/>
      <c r="GBX111" s="921"/>
      <c r="GBY111" s="921"/>
      <c r="GBZ111" s="921"/>
      <c r="GCA111" s="921"/>
      <c r="GCB111" s="921"/>
      <c r="GCC111" s="921"/>
      <c r="GCD111" s="921"/>
      <c r="GCE111" s="921"/>
      <c r="GCF111" s="921"/>
      <c r="GCG111" s="921"/>
      <c r="GCH111" s="921"/>
      <c r="GCI111" s="921"/>
      <c r="GCJ111" s="921"/>
      <c r="GCK111" s="921"/>
      <c r="GCL111" s="921"/>
      <c r="GCM111" s="921"/>
      <c r="GCN111" s="921"/>
      <c r="GCO111" s="921"/>
      <c r="GCP111" s="921"/>
      <c r="GCQ111" s="921"/>
      <c r="GCR111" s="921"/>
      <c r="GCS111" s="921"/>
      <c r="GCT111" s="921"/>
      <c r="GCU111" s="921"/>
      <c r="GCV111" s="921"/>
      <c r="GCW111" s="921"/>
      <c r="GCX111" s="921"/>
      <c r="GCY111" s="921"/>
      <c r="GCZ111" s="921"/>
      <c r="GDA111" s="921"/>
      <c r="GDB111" s="921"/>
      <c r="GDC111" s="921"/>
      <c r="GDD111" s="921"/>
      <c r="GDE111" s="921"/>
      <c r="GDF111" s="921"/>
      <c r="GDG111" s="921"/>
      <c r="GDH111" s="921"/>
      <c r="GDI111" s="921"/>
      <c r="GDJ111" s="921"/>
      <c r="GDK111" s="921"/>
      <c r="GDL111" s="921"/>
      <c r="GDM111" s="921"/>
      <c r="GDN111" s="921"/>
      <c r="GDO111" s="921"/>
      <c r="GDP111" s="921"/>
      <c r="GDQ111" s="921"/>
      <c r="GDR111" s="921"/>
      <c r="GDS111" s="921"/>
      <c r="GDT111" s="921"/>
      <c r="GDU111" s="921"/>
      <c r="GDV111" s="921"/>
      <c r="GDW111" s="921"/>
      <c r="GDX111" s="921"/>
      <c r="GDY111" s="921"/>
      <c r="GDZ111" s="921"/>
      <c r="GEA111" s="921"/>
      <c r="GEB111" s="921"/>
      <c r="GEC111" s="921"/>
      <c r="GED111" s="921"/>
      <c r="GEE111" s="921"/>
      <c r="GEF111" s="921"/>
      <c r="GEG111" s="921"/>
      <c r="GEH111" s="921"/>
      <c r="GEI111" s="921"/>
      <c r="GEJ111" s="921"/>
      <c r="GEK111" s="921"/>
      <c r="GEL111" s="921"/>
      <c r="GEM111" s="921"/>
      <c r="GEN111" s="921"/>
      <c r="GEO111" s="921"/>
      <c r="GEP111" s="921"/>
      <c r="GEQ111" s="921"/>
      <c r="GER111" s="921"/>
      <c r="GES111" s="921"/>
      <c r="GET111" s="921"/>
      <c r="GEU111" s="921"/>
      <c r="GEV111" s="921"/>
      <c r="GEW111" s="921"/>
      <c r="GEX111" s="921"/>
      <c r="GEY111" s="921"/>
      <c r="GEZ111" s="921"/>
      <c r="GFA111" s="921"/>
      <c r="GFB111" s="921"/>
      <c r="GFC111" s="921"/>
      <c r="GFD111" s="921"/>
      <c r="GFE111" s="921"/>
      <c r="GFF111" s="921"/>
      <c r="GFG111" s="921"/>
      <c r="GFH111" s="921"/>
      <c r="GFI111" s="921"/>
      <c r="GFJ111" s="921"/>
      <c r="GFK111" s="921"/>
      <c r="GFL111" s="921"/>
      <c r="GFM111" s="921"/>
      <c r="GFN111" s="921"/>
      <c r="GFO111" s="921"/>
      <c r="GFP111" s="921"/>
      <c r="GFQ111" s="921"/>
      <c r="GFR111" s="921"/>
      <c r="GFS111" s="921"/>
      <c r="GFT111" s="921"/>
      <c r="GFU111" s="921"/>
      <c r="GFV111" s="921"/>
      <c r="GFW111" s="921"/>
      <c r="GFX111" s="921"/>
      <c r="GFY111" s="921"/>
      <c r="GFZ111" s="921"/>
      <c r="GGA111" s="921"/>
      <c r="GGB111" s="921"/>
      <c r="GGC111" s="921"/>
      <c r="GGD111" s="921"/>
      <c r="GGE111" s="921"/>
      <c r="GGF111" s="921"/>
      <c r="GGG111" s="921"/>
      <c r="GGH111" s="921"/>
      <c r="GGI111" s="921"/>
      <c r="GGJ111" s="921"/>
      <c r="GGK111" s="921"/>
      <c r="GGL111" s="921"/>
      <c r="GGM111" s="921"/>
      <c r="GGN111" s="921"/>
      <c r="GGO111" s="921"/>
      <c r="GGP111" s="921"/>
      <c r="GGQ111" s="921"/>
      <c r="GGR111" s="921"/>
      <c r="GGS111" s="921"/>
      <c r="GGT111" s="921"/>
      <c r="GGU111" s="921"/>
      <c r="GGV111" s="921"/>
      <c r="GGW111" s="921"/>
      <c r="GGX111" s="921"/>
      <c r="GGY111" s="921"/>
      <c r="GGZ111" s="921"/>
      <c r="GHA111" s="921"/>
      <c r="GHB111" s="921"/>
      <c r="GHC111" s="921"/>
      <c r="GHD111" s="921"/>
      <c r="GHE111" s="921"/>
      <c r="GHF111" s="921"/>
      <c r="GHG111" s="921"/>
      <c r="GHH111" s="921"/>
      <c r="GHI111" s="921"/>
      <c r="GHJ111" s="921"/>
      <c r="GHK111" s="921"/>
      <c r="GHL111" s="921"/>
      <c r="GHM111" s="921"/>
      <c r="GHN111" s="921"/>
      <c r="GHO111" s="921"/>
      <c r="GHP111" s="921"/>
      <c r="GHQ111" s="921"/>
      <c r="GHR111" s="921"/>
      <c r="GHS111" s="921"/>
      <c r="GHT111" s="921"/>
      <c r="GHU111" s="921"/>
      <c r="GHV111" s="921"/>
      <c r="GHW111" s="921"/>
      <c r="GHX111" s="921"/>
      <c r="GHY111" s="921"/>
      <c r="GHZ111" s="921"/>
      <c r="GIA111" s="921"/>
      <c r="GIB111" s="921"/>
      <c r="GIC111" s="921"/>
      <c r="GID111" s="921"/>
      <c r="GIE111" s="921"/>
      <c r="GIF111" s="921"/>
      <c r="GIG111" s="921"/>
      <c r="GIH111" s="921"/>
      <c r="GII111" s="921"/>
      <c r="GIJ111" s="921"/>
      <c r="GIK111" s="921"/>
      <c r="GIL111" s="921"/>
      <c r="GIM111" s="921"/>
      <c r="GIN111" s="921"/>
      <c r="GIO111" s="921"/>
      <c r="GIP111" s="921"/>
      <c r="GIQ111" s="921"/>
      <c r="GIR111" s="921"/>
      <c r="GIS111" s="921"/>
      <c r="GIT111" s="921"/>
      <c r="GIU111" s="921"/>
      <c r="GIV111" s="921"/>
      <c r="GIW111" s="921"/>
      <c r="GIX111" s="921"/>
      <c r="GIY111" s="921"/>
      <c r="GIZ111" s="921"/>
      <c r="GJA111" s="921"/>
      <c r="GJB111" s="921"/>
      <c r="GJC111" s="921"/>
      <c r="GJD111" s="921"/>
      <c r="GJE111" s="921"/>
      <c r="GJF111" s="921"/>
      <c r="GJG111" s="921"/>
      <c r="GJH111" s="921"/>
      <c r="GJI111" s="921"/>
      <c r="GJJ111" s="921"/>
      <c r="GJK111" s="921"/>
      <c r="GJL111" s="921"/>
      <c r="GJM111" s="921"/>
      <c r="GJN111" s="921"/>
      <c r="GJO111" s="921"/>
      <c r="GJP111" s="921"/>
      <c r="GJQ111" s="921"/>
      <c r="GJR111" s="921"/>
      <c r="GJS111" s="921"/>
      <c r="GJT111" s="921"/>
      <c r="GJU111" s="921"/>
      <c r="GJV111" s="921"/>
      <c r="GJW111" s="921"/>
      <c r="GJX111" s="921"/>
      <c r="GJY111" s="921"/>
      <c r="GJZ111" s="921"/>
      <c r="GKA111" s="921"/>
      <c r="GKB111" s="921"/>
      <c r="GKC111" s="921"/>
      <c r="GKD111" s="921"/>
      <c r="GKE111" s="921"/>
      <c r="GKF111" s="921"/>
      <c r="GKG111" s="921"/>
      <c r="GKH111" s="921"/>
      <c r="GKI111" s="921"/>
      <c r="GKJ111" s="921"/>
      <c r="GKK111" s="921"/>
      <c r="GKL111" s="921"/>
      <c r="GKM111" s="921"/>
      <c r="GKN111" s="921"/>
      <c r="GKO111" s="921"/>
      <c r="GKP111" s="921"/>
      <c r="GKQ111" s="921"/>
      <c r="GKR111" s="921"/>
      <c r="GKS111" s="921"/>
      <c r="GKT111" s="921"/>
      <c r="GKU111" s="921"/>
      <c r="GKV111" s="921"/>
      <c r="GKW111" s="921"/>
      <c r="GKX111" s="921"/>
      <c r="GKY111" s="921"/>
      <c r="GKZ111" s="921"/>
      <c r="GLA111" s="921"/>
      <c r="GLB111" s="921"/>
      <c r="GLC111" s="921"/>
      <c r="GLD111" s="921"/>
      <c r="GLE111" s="921"/>
      <c r="GLF111" s="921"/>
      <c r="GLG111" s="921"/>
      <c r="GLH111" s="921"/>
      <c r="GLI111" s="921"/>
      <c r="GLJ111" s="921"/>
      <c r="GLK111" s="921"/>
      <c r="GLL111" s="921"/>
      <c r="GLM111" s="921"/>
      <c r="GLN111" s="921"/>
      <c r="GLO111" s="921"/>
      <c r="GLP111" s="921"/>
      <c r="GLQ111" s="921"/>
      <c r="GLR111" s="921"/>
      <c r="GLS111" s="921"/>
      <c r="GLT111" s="921"/>
      <c r="GLU111" s="921"/>
      <c r="GLV111" s="921"/>
      <c r="GLW111" s="921"/>
      <c r="GLX111" s="921"/>
      <c r="GLY111" s="921"/>
      <c r="GLZ111" s="921"/>
      <c r="GMA111" s="921"/>
      <c r="GMB111" s="921"/>
      <c r="GMC111" s="921"/>
      <c r="GMD111" s="921"/>
      <c r="GME111" s="921"/>
      <c r="GMF111" s="921"/>
      <c r="GMG111" s="921"/>
      <c r="GMH111" s="921"/>
      <c r="GMI111" s="921"/>
      <c r="GMJ111" s="921"/>
      <c r="GMK111" s="921"/>
      <c r="GML111" s="921"/>
      <c r="GMM111" s="921"/>
      <c r="GMN111" s="921"/>
      <c r="GMO111" s="921"/>
      <c r="GMP111" s="921"/>
      <c r="GMQ111" s="921"/>
      <c r="GMR111" s="921"/>
      <c r="GMS111" s="921"/>
      <c r="GMT111" s="921"/>
      <c r="GMU111" s="921"/>
      <c r="GMV111" s="921"/>
      <c r="GMW111" s="921"/>
      <c r="GMX111" s="921"/>
      <c r="GMY111" s="921"/>
      <c r="GMZ111" s="921"/>
      <c r="GNA111" s="921"/>
      <c r="GNB111" s="921"/>
      <c r="GNC111" s="921"/>
      <c r="GND111" s="921"/>
      <c r="GNE111" s="921"/>
      <c r="GNF111" s="921"/>
      <c r="GNG111" s="921"/>
      <c r="GNH111" s="921"/>
      <c r="GNI111" s="921"/>
      <c r="GNJ111" s="921"/>
      <c r="GNK111" s="921"/>
      <c r="GNL111" s="921"/>
      <c r="GNM111" s="921"/>
      <c r="GNN111" s="921"/>
      <c r="GNO111" s="921"/>
      <c r="GNP111" s="921"/>
      <c r="GNQ111" s="921"/>
      <c r="GNR111" s="921"/>
      <c r="GNS111" s="921"/>
      <c r="GNT111" s="921"/>
      <c r="GNU111" s="921"/>
      <c r="GNV111" s="921"/>
      <c r="GNW111" s="921"/>
      <c r="GNX111" s="921"/>
      <c r="GNY111" s="921"/>
      <c r="GNZ111" s="921"/>
      <c r="GOA111" s="921"/>
      <c r="GOB111" s="921"/>
      <c r="GOC111" s="921"/>
      <c r="GOD111" s="921"/>
      <c r="GOE111" s="921"/>
      <c r="GOF111" s="921"/>
      <c r="GOG111" s="921"/>
      <c r="GOH111" s="921"/>
      <c r="GOI111" s="921"/>
      <c r="GOJ111" s="921"/>
      <c r="GOK111" s="921"/>
      <c r="GOL111" s="921"/>
      <c r="GOM111" s="921"/>
      <c r="GON111" s="921"/>
      <c r="GOO111" s="921"/>
      <c r="GOP111" s="921"/>
      <c r="GOQ111" s="921"/>
      <c r="GOR111" s="921"/>
      <c r="GOS111" s="921"/>
      <c r="GOT111" s="921"/>
      <c r="GOU111" s="921"/>
      <c r="GOV111" s="921"/>
      <c r="GOW111" s="921"/>
      <c r="GOX111" s="921"/>
      <c r="GOY111" s="921"/>
      <c r="GOZ111" s="921"/>
      <c r="GPA111" s="921"/>
      <c r="GPB111" s="921"/>
      <c r="GPC111" s="921"/>
      <c r="GPD111" s="921"/>
      <c r="GPE111" s="921"/>
      <c r="GPF111" s="921"/>
      <c r="GPG111" s="921"/>
      <c r="GPH111" s="921"/>
      <c r="GPI111" s="921"/>
      <c r="GPJ111" s="921"/>
      <c r="GPK111" s="921"/>
      <c r="GPL111" s="921"/>
      <c r="GPM111" s="921"/>
      <c r="GPN111" s="921"/>
      <c r="GPO111" s="921"/>
      <c r="GPP111" s="921"/>
      <c r="GPQ111" s="921"/>
      <c r="GPR111" s="921"/>
      <c r="GPS111" s="921"/>
      <c r="GPT111" s="921"/>
      <c r="GPU111" s="921"/>
      <c r="GPV111" s="921"/>
      <c r="GPW111" s="921"/>
      <c r="GPX111" s="921"/>
      <c r="GPY111" s="921"/>
      <c r="GPZ111" s="921"/>
      <c r="GQA111" s="921"/>
      <c r="GQB111" s="921"/>
      <c r="GQC111" s="921"/>
      <c r="GQD111" s="921"/>
      <c r="GQE111" s="921"/>
      <c r="GQF111" s="921"/>
      <c r="GQG111" s="921"/>
      <c r="GQH111" s="921"/>
      <c r="GQI111" s="921"/>
      <c r="GQJ111" s="921"/>
      <c r="GQK111" s="921"/>
      <c r="GQL111" s="921"/>
      <c r="GQM111" s="921"/>
      <c r="GQN111" s="921"/>
      <c r="GQO111" s="921"/>
      <c r="GQP111" s="921"/>
      <c r="GQQ111" s="921"/>
      <c r="GQR111" s="921"/>
      <c r="GQS111" s="921"/>
      <c r="GQT111" s="921"/>
      <c r="GQU111" s="921"/>
      <c r="GQV111" s="921"/>
      <c r="GQW111" s="921"/>
      <c r="GQX111" s="921"/>
      <c r="GQY111" s="921"/>
      <c r="GQZ111" s="921"/>
      <c r="GRA111" s="921"/>
      <c r="GRB111" s="921"/>
      <c r="GRC111" s="921"/>
      <c r="GRD111" s="921"/>
      <c r="GRE111" s="921"/>
      <c r="GRF111" s="921"/>
      <c r="GRG111" s="921"/>
      <c r="GRH111" s="921"/>
      <c r="GRI111" s="921"/>
      <c r="GRJ111" s="921"/>
      <c r="GRK111" s="921"/>
      <c r="GRL111" s="921"/>
      <c r="GRM111" s="921"/>
      <c r="GRN111" s="921"/>
      <c r="GRO111" s="921"/>
      <c r="GRP111" s="921"/>
      <c r="GRQ111" s="921"/>
      <c r="GRR111" s="921"/>
      <c r="GRS111" s="921"/>
      <c r="GRT111" s="921"/>
      <c r="GRU111" s="921"/>
      <c r="GRV111" s="921"/>
      <c r="GRW111" s="921"/>
      <c r="GRX111" s="921"/>
      <c r="GRY111" s="921"/>
      <c r="GRZ111" s="921"/>
      <c r="GSA111" s="921"/>
      <c r="GSB111" s="921"/>
      <c r="GSC111" s="921"/>
      <c r="GSD111" s="921"/>
      <c r="GSE111" s="921"/>
      <c r="GSF111" s="921"/>
      <c r="GSG111" s="921"/>
      <c r="GSH111" s="921"/>
      <c r="GSI111" s="921"/>
      <c r="GSJ111" s="921"/>
      <c r="GSK111" s="921"/>
      <c r="GSL111" s="921"/>
      <c r="GSM111" s="921"/>
      <c r="GSN111" s="921"/>
      <c r="GSO111" s="921"/>
      <c r="GSP111" s="921"/>
      <c r="GSQ111" s="921"/>
      <c r="GSR111" s="921"/>
      <c r="GSS111" s="921"/>
      <c r="GST111" s="921"/>
      <c r="GSU111" s="921"/>
      <c r="GSV111" s="921"/>
      <c r="GSW111" s="921"/>
      <c r="GSX111" s="921"/>
      <c r="GSY111" s="921"/>
      <c r="GSZ111" s="921"/>
      <c r="GTA111" s="921"/>
      <c r="GTB111" s="921"/>
      <c r="GTC111" s="921"/>
      <c r="GTD111" s="921"/>
      <c r="GTE111" s="921"/>
      <c r="GTF111" s="921"/>
      <c r="GTG111" s="921"/>
      <c r="GTH111" s="921"/>
      <c r="GTI111" s="921"/>
      <c r="GTJ111" s="921"/>
      <c r="GTK111" s="921"/>
      <c r="GTL111" s="921"/>
      <c r="GTM111" s="921"/>
      <c r="GTN111" s="921"/>
      <c r="GTO111" s="921"/>
      <c r="GTP111" s="921"/>
      <c r="GTQ111" s="921"/>
      <c r="GTR111" s="921"/>
      <c r="GTS111" s="921"/>
      <c r="GTT111" s="921"/>
      <c r="GTU111" s="921"/>
      <c r="GTV111" s="921"/>
      <c r="GTW111" s="921"/>
      <c r="GTX111" s="921"/>
      <c r="GTY111" s="921"/>
      <c r="GTZ111" s="921"/>
      <c r="GUA111" s="921"/>
      <c r="GUB111" s="921"/>
      <c r="GUC111" s="921"/>
      <c r="GUD111" s="921"/>
      <c r="GUE111" s="921"/>
      <c r="GUF111" s="921"/>
      <c r="GUG111" s="921"/>
      <c r="GUH111" s="921"/>
      <c r="GUI111" s="921"/>
      <c r="GUJ111" s="921"/>
      <c r="GUK111" s="921"/>
      <c r="GUL111" s="921"/>
      <c r="GUM111" s="921"/>
      <c r="GUN111" s="921"/>
      <c r="GUO111" s="921"/>
      <c r="GUP111" s="921"/>
      <c r="GUQ111" s="921"/>
      <c r="GUR111" s="921"/>
      <c r="GUS111" s="921"/>
      <c r="GUT111" s="921"/>
      <c r="GUU111" s="921"/>
      <c r="GUV111" s="921"/>
      <c r="GUW111" s="921"/>
      <c r="GUX111" s="921"/>
      <c r="GUY111" s="921"/>
      <c r="GUZ111" s="921"/>
      <c r="GVA111" s="921"/>
      <c r="GVB111" s="921"/>
      <c r="GVC111" s="921"/>
      <c r="GVD111" s="921"/>
      <c r="GVE111" s="921"/>
      <c r="GVF111" s="921"/>
      <c r="GVG111" s="921"/>
      <c r="GVH111" s="921"/>
      <c r="GVI111" s="921"/>
      <c r="GVJ111" s="921"/>
      <c r="GVK111" s="921"/>
      <c r="GVL111" s="921"/>
      <c r="GVM111" s="921"/>
      <c r="GVN111" s="921"/>
      <c r="GVO111" s="921"/>
      <c r="GVP111" s="921"/>
      <c r="GVQ111" s="921"/>
      <c r="GVR111" s="921"/>
      <c r="GVS111" s="921"/>
      <c r="GVT111" s="921"/>
      <c r="GVU111" s="921"/>
      <c r="GVV111" s="921"/>
      <c r="GVW111" s="921"/>
      <c r="GVX111" s="921"/>
      <c r="GVY111" s="921"/>
      <c r="GVZ111" s="921"/>
      <c r="GWA111" s="921"/>
      <c r="GWB111" s="921"/>
      <c r="GWC111" s="921"/>
      <c r="GWD111" s="921"/>
      <c r="GWE111" s="921"/>
      <c r="GWF111" s="921"/>
      <c r="GWG111" s="921"/>
      <c r="GWH111" s="921"/>
      <c r="GWI111" s="921"/>
      <c r="GWJ111" s="921"/>
      <c r="GWK111" s="921"/>
      <c r="GWL111" s="921"/>
      <c r="GWM111" s="921"/>
      <c r="GWN111" s="921"/>
      <c r="GWO111" s="921"/>
      <c r="GWP111" s="921"/>
      <c r="GWQ111" s="921"/>
      <c r="GWR111" s="921"/>
      <c r="GWS111" s="921"/>
      <c r="GWT111" s="921"/>
      <c r="GWU111" s="921"/>
      <c r="GWV111" s="921"/>
      <c r="GWW111" s="921"/>
      <c r="GWX111" s="921"/>
      <c r="GWY111" s="921"/>
      <c r="GWZ111" s="921"/>
      <c r="GXA111" s="921"/>
      <c r="GXB111" s="921"/>
      <c r="GXC111" s="921"/>
      <c r="GXD111" s="921"/>
      <c r="GXE111" s="921"/>
      <c r="GXF111" s="921"/>
      <c r="GXG111" s="921"/>
      <c r="GXH111" s="921"/>
      <c r="GXI111" s="921"/>
      <c r="GXJ111" s="921"/>
      <c r="GXK111" s="921"/>
      <c r="GXL111" s="921"/>
      <c r="GXM111" s="921"/>
      <c r="GXN111" s="921"/>
      <c r="GXO111" s="921"/>
      <c r="GXP111" s="921"/>
      <c r="GXQ111" s="921"/>
      <c r="GXR111" s="921"/>
      <c r="GXS111" s="921"/>
      <c r="GXT111" s="921"/>
      <c r="GXU111" s="921"/>
      <c r="GXV111" s="921"/>
      <c r="GXW111" s="921"/>
      <c r="GXX111" s="921"/>
      <c r="GXY111" s="921"/>
      <c r="GXZ111" s="921"/>
      <c r="GYA111" s="921"/>
      <c r="GYB111" s="921"/>
      <c r="GYC111" s="921"/>
      <c r="GYD111" s="921"/>
      <c r="GYE111" s="921"/>
      <c r="GYF111" s="921"/>
      <c r="GYG111" s="921"/>
      <c r="GYH111" s="921"/>
      <c r="GYI111" s="921"/>
      <c r="GYJ111" s="921"/>
      <c r="GYK111" s="921"/>
      <c r="GYL111" s="921"/>
      <c r="GYM111" s="921"/>
      <c r="GYN111" s="921"/>
      <c r="GYO111" s="921"/>
      <c r="GYP111" s="921"/>
      <c r="GYQ111" s="921"/>
      <c r="GYR111" s="921"/>
      <c r="GYS111" s="921"/>
      <c r="GYT111" s="921"/>
      <c r="GYU111" s="921"/>
      <c r="GYV111" s="921"/>
      <c r="GYW111" s="921"/>
      <c r="GYX111" s="921"/>
      <c r="GYY111" s="921"/>
      <c r="GYZ111" s="921"/>
      <c r="GZA111" s="921"/>
      <c r="GZB111" s="921"/>
      <c r="GZC111" s="921"/>
      <c r="GZD111" s="921"/>
      <c r="GZE111" s="921"/>
      <c r="GZF111" s="921"/>
      <c r="GZG111" s="921"/>
      <c r="GZH111" s="921"/>
      <c r="GZI111" s="921"/>
      <c r="GZJ111" s="921"/>
      <c r="GZK111" s="921"/>
      <c r="GZL111" s="921"/>
      <c r="GZM111" s="921"/>
      <c r="GZN111" s="921"/>
      <c r="GZO111" s="921"/>
      <c r="GZP111" s="921"/>
      <c r="GZQ111" s="921"/>
      <c r="GZR111" s="921"/>
      <c r="GZS111" s="921"/>
      <c r="GZT111" s="921"/>
      <c r="GZU111" s="921"/>
      <c r="GZV111" s="921"/>
      <c r="GZW111" s="921"/>
      <c r="GZX111" s="921"/>
      <c r="GZY111" s="921"/>
      <c r="GZZ111" s="921"/>
      <c r="HAA111" s="921"/>
      <c r="HAB111" s="921"/>
      <c r="HAC111" s="921"/>
      <c r="HAD111" s="921"/>
      <c r="HAE111" s="921"/>
      <c r="HAF111" s="921"/>
      <c r="HAG111" s="921"/>
      <c r="HAH111" s="921"/>
      <c r="HAI111" s="921"/>
      <c r="HAJ111" s="921"/>
      <c r="HAK111" s="921"/>
      <c r="HAL111" s="921"/>
      <c r="HAM111" s="921"/>
      <c r="HAN111" s="921"/>
      <c r="HAO111" s="921"/>
      <c r="HAP111" s="921"/>
      <c r="HAQ111" s="921"/>
      <c r="HAR111" s="921"/>
      <c r="HAS111" s="921"/>
      <c r="HAT111" s="921"/>
      <c r="HAU111" s="921"/>
      <c r="HAV111" s="921"/>
      <c r="HAW111" s="921"/>
      <c r="HAX111" s="921"/>
      <c r="HAY111" s="921"/>
      <c r="HAZ111" s="921"/>
      <c r="HBA111" s="921"/>
      <c r="HBB111" s="921"/>
      <c r="HBC111" s="921"/>
      <c r="HBD111" s="921"/>
      <c r="HBE111" s="921"/>
      <c r="HBF111" s="921"/>
      <c r="HBG111" s="921"/>
      <c r="HBH111" s="921"/>
      <c r="HBI111" s="921"/>
      <c r="HBJ111" s="921"/>
      <c r="HBK111" s="921"/>
      <c r="HBL111" s="921"/>
      <c r="HBM111" s="921"/>
      <c r="HBN111" s="921"/>
      <c r="HBO111" s="921"/>
      <c r="HBP111" s="921"/>
      <c r="HBQ111" s="921"/>
      <c r="HBR111" s="921"/>
      <c r="HBS111" s="921"/>
      <c r="HBT111" s="921"/>
      <c r="HBU111" s="921"/>
      <c r="HBV111" s="921"/>
      <c r="HBW111" s="921"/>
      <c r="HBX111" s="921"/>
      <c r="HBY111" s="921"/>
      <c r="HBZ111" s="921"/>
      <c r="HCA111" s="921"/>
      <c r="HCB111" s="921"/>
      <c r="HCC111" s="921"/>
      <c r="HCD111" s="921"/>
      <c r="HCE111" s="921"/>
      <c r="HCF111" s="921"/>
      <c r="HCG111" s="921"/>
      <c r="HCH111" s="921"/>
      <c r="HCI111" s="921"/>
      <c r="HCJ111" s="921"/>
      <c r="HCK111" s="921"/>
      <c r="HCL111" s="921"/>
      <c r="HCM111" s="921"/>
      <c r="HCN111" s="921"/>
      <c r="HCO111" s="921"/>
      <c r="HCP111" s="921"/>
      <c r="HCQ111" s="921"/>
      <c r="HCR111" s="921"/>
      <c r="HCS111" s="921"/>
      <c r="HCT111" s="921"/>
      <c r="HCU111" s="921"/>
      <c r="HCV111" s="921"/>
      <c r="HCW111" s="921"/>
      <c r="HCX111" s="921"/>
      <c r="HCY111" s="921"/>
      <c r="HCZ111" s="921"/>
      <c r="HDA111" s="921"/>
      <c r="HDB111" s="921"/>
      <c r="HDC111" s="921"/>
      <c r="HDD111" s="921"/>
      <c r="HDE111" s="921"/>
      <c r="HDF111" s="921"/>
      <c r="HDG111" s="921"/>
      <c r="HDH111" s="921"/>
      <c r="HDI111" s="921"/>
      <c r="HDJ111" s="921"/>
      <c r="HDK111" s="921"/>
      <c r="HDL111" s="921"/>
      <c r="HDM111" s="921"/>
      <c r="HDN111" s="921"/>
      <c r="HDO111" s="921"/>
      <c r="HDP111" s="921"/>
      <c r="HDQ111" s="921"/>
      <c r="HDR111" s="921"/>
      <c r="HDS111" s="921"/>
      <c r="HDT111" s="921"/>
      <c r="HDU111" s="921"/>
      <c r="HDV111" s="921"/>
      <c r="HDW111" s="921"/>
      <c r="HDX111" s="921"/>
      <c r="HDY111" s="921"/>
      <c r="HDZ111" s="921"/>
      <c r="HEA111" s="921"/>
      <c r="HEB111" s="921"/>
      <c r="HEC111" s="921"/>
      <c r="HED111" s="921"/>
      <c r="HEE111" s="921"/>
      <c r="HEF111" s="921"/>
      <c r="HEG111" s="921"/>
      <c r="HEH111" s="921"/>
      <c r="HEI111" s="921"/>
      <c r="HEJ111" s="921"/>
      <c r="HEK111" s="921"/>
      <c r="HEL111" s="921"/>
      <c r="HEM111" s="921"/>
      <c r="HEN111" s="921"/>
      <c r="HEO111" s="921"/>
      <c r="HEP111" s="921"/>
      <c r="HEQ111" s="921"/>
      <c r="HER111" s="921"/>
      <c r="HES111" s="921"/>
      <c r="HET111" s="921"/>
      <c r="HEU111" s="921"/>
      <c r="HEV111" s="921"/>
      <c r="HEW111" s="921"/>
      <c r="HEX111" s="921"/>
      <c r="HEY111" s="921"/>
      <c r="HEZ111" s="921"/>
      <c r="HFA111" s="921"/>
      <c r="HFB111" s="921"/>
      <c r="HFC111" s="921"/>
      <c r="HFD111" s="921"/>
      <c r="HFE111" s="921"/>
      <c r="HFF111" s="921"/>
      <c r="HFG111" s="921"/>
      <c r="HFH111" s="921"/>
      <c r="HFI111" s="921"/>
      <c r="HFJ111" s="921"/>
      <c r="HFK111" s="921"/>
      <c r="HFL111" s="921"/>
      <c r="HFM111" s="921"/>
      <c r="HFN111" s="921"/>
      <c r="HFO111" s="921"/>
      <c r="HFP111" s="921"/>
      <c r="HFQ111" s="921"/>
      <c r="HFR111" s="921"/>
      <c r="HFS111" s="921"/>
      <c r="HFT111" s="921"/>
      <c r="HFU111" s="921"/>
      <c r="HFV111" s="921"/>
      <c r="HFW111" s="921"/>
      <c r="HFX111" s="921"/>
      <c r="HFY111" s="921"/>
      <c r="HFZ111" s="921"/>
      <c r="HGA111" s="921"/>
      <c r="HGB111" s="921"/>
      <c r="HGC111" s="921"/>
      <c r="HGD111" s="921"/>
      <c r="HGE111" s="921"/>
      <c r="HGF111" s="921"/>
      <c r="HGG111" s="921"/>
      <c r="HGH111" s="921"/>
      <c r="HGI111" s="921"/>
      <c r="HGJ111" s="921"/>
      <c r="HGK111" s="921"/>
      <c r="HGL111" s="921"/>
      <c r="HGM111" s="921"/>
      <c r="HGN111" s="921"/>
      <c r="HGO111" s="921"/>
      <c r="HGP111" s="921"/>
      <c r="HGQ111" s="921"/>
      <c r="HGR111" s="921"/>
      <c r="HGS111" s="921"/>
      <c r="HGT111" s="921"/>
      <c r="HGU111" s="921"/>
      <c r="HGV111" s="921"/>
      <c r="HGW111" s="921"/>
      <c r="HGX111" s="921"/>
      <c r="HGY111" s="921"/>
      <c r="HGZ111" s="921"/>
      <c r="HHA111" s="921"/>
      <c r="HHB111" s="921"/>
      <c r="HHC111" s="921"/>
      <c r="HHD111" s="921"/>
      <c r="HHE111" s="921"/>
      <c r="HHF111" s="921"/>
      <c r="HHG111" s="921"/>
      <c r="HHH111" s="921"/>
      <c r="HHI111" s="921"/>
      <c r="HHJ111" s="921"/>
      <c r="HHK111" s="921"/>
      <c r="HHL111" s="921"/>
      <c r="HHM111" s="921"/>
      <c r="HHN111" s="921"/>
      <c r="HHO111" s="921"/>
      <c r="HHP111" s="921"/>
      <c r="HHQ111" s="921"/>
      <c r="HHR111" s="921"/>
      <c r="HHS111" s="921"/>
      <c r="HHT111" s="921"/>
      <c r="HHU111" s="921"/>
      <c r="HHV111" s="921"/>
      <c r="HHW111" s="921"/>
      <c r="HHX111" s="921"/>
      <c r="HHY111" s="921"/>
      <c r="HHZ111" s="921"/>
      <c r="HIA111" s="921"/>
      <c r="HIB111" s="921"/>
      <c r="HIC111" s="921"/>
      <c r="HID111" s="921"/>
      <c r="HIE111" s="921"/>
      <c r="HIF111" s="921"/>
      <c r="HIG111" s="921"/>
      <c r="HIH111" s="921"/>
      <c r="HII111" s="921"/>
      <c r="HIJ111" s="921"/>
      <c r="HIK111" s="921"/>
      <c r="HIL111" s="921"/>
      <c r="HIM111" s="921"/>
      <c r="HIN111" s="921"/>
      <c r="HIO111" s="921"/>
      <c r="HIP111" s="921"/>
      <c r="HIQ111" s="921"/>
      <c r="HIR111" s="921"/>
      <c r="HIS111" s="921"/>
      <c r="HIT111" s="921"/>
      <c r="HIU111" s="921"/>
      <c r="HIV111" s="921"/>
      <c r="HIW111" s="921"/>
      <c r="HIX111" s="921"/>
      <c r="HIY111" s="921"/>
      <c r="HIZ111" s="921"/>
      <c r="HJA111" s="921"/>
      <c r="HJB111" s="921"/>
      <c r="HJC111" s="921"/>
      <c r="HJD111" s="921"/>
      <c r="HJE111" s="921"/>
      <c r="HJF111" s="921"/>
      <c r="HJG111" s="921"/>
      <c r="HJH111" s="921"/>
      <c r="HJI111" s="921"/>
      <c r="HJJ111" s="921"/>
      <c r="HJK111" s="921"/>
      <c r="HJL111" s="921"/>
      <c r="HJM111" s="921"/>
      <c r="HJN111" s="921"/>
      <c r="HJO111" s="921"/>
      <c r="HJP111" s="921"/>
      <c r="HJQ111" s="921"/>
      <c r="HJR111" s="921"/>
      <c r="HJS111" s="921"/>
      <c r="HJT111" s="921"/>
      <c r="HJU111" s="921"/>
      <c r="HJV111" s="921"/>
      <c r="HJW111" s="921"/>
      <c r="HJX111" s="921"/>
      <c r="HJY111" s="921"/>
      <c r="HJZ111" s="921"/>
      <c r="HKA111" s="921"/>
      <c r="HKB111" s="921"/>
      <c r="HKC111" s="921"/>
      <c r="HKD111" s="921"/>
      <c r="HKE111" s="921"/>
      <c r="HKF111" s="921"/>
      <c r="HKG111" s="921"/>
      <c r="HKH111" s="921"/>
      <c r="HKI111" s="921"/>
      <c r="HKJ111" s="921"/>
      <c r="HKK111" s="921"/>
      <c r="HKL111" s="921"/>
      <c r="HKM111" s="921"/>
      <c r="HKN111" s="921"/>
      <c r="HKO111" s="921"/>
      <c r="HKP111" s="921"/>
      <c r="HKQ111" s="921"/>
      <c r="HKR111" s="921"/>
      <c r="HKS111" s="921"/>
      <c r="HKT111" s="921"/>
      <c r="HKU111" s="921"/>
      <c r="HKV111" s="921"/>
      <c r="HKW111" s="921"/>
      <c r="HKX111" s="921"/>
      <c r="HKY111" s="921"/>
      <c r="HKZ111" s="921"/>
      <c r="HLA111" s="921"/>
      <c r="HLB111" s="921"/>
      <c r="HLC111" s="921"/>
      <c r="HLD111" s="921"/>
      <c r="HLE111" s="921"/>
      <c r="HLF111" s="921"/>
      <c r="HLG111" s="921"/>
      <c r="HLH111" s="921"/>
      <c r="HLI111" s="921"/>
      <c r="HLJ111" s="921"/>
      <c r="HLK111" s="921"/>
      <c r="HLL111" s="921"/>
      <c r="HLM111" s="921"/>
      <c r="HLN111" s="921"/>
      <c r="HLO111" s="921"/>
      <c r="HLP111" s="921"/>
      <c r="HLQ111" s="921"/>
      <c r="HLR111" s="921"/>
      <c r="HLS111" s="921"/>
      <c r="HLT111" s="921"/>
      <c r="HLU111" s="921"/>
      <c r="HLV111" s="921"/>
      <c r="HLW111" s="921"/>
      <c r="HLX111" s="921"/>
      <c r="HLY111" s="921"/>
      <c r="HLZ111" s="921"/>
      <c r="HMA111" s="921"/>
      <c r="HMB111" s="921"/>
      <c r="HMC111" s="921"/>
      <c r="HMD111" s="921"/>
      <c r="HME111" s="921"/>
      <c r="HMF111" s="921"/>
      <c r="HMG111" s="921"/>
      <c r="HMH111" s="921"/>
      <c r="HMI111" s="921"/>
      <c r="HMJ111" s="921"/>
      <c r="HMK111" s="921"/>
      <c r="HML111" s="921"/>
      <c r="HMM111" s="921"/>
      <c r="HMN111" s="921"/>
      <c r="HMO111" s="921"/>
      <c r="HMP111" s="921"/>
      <c r="HMQ111" s="921"/>
      <c r="HMR111" s="921"/>
      <c r="HMS111" s="921"/>
      <c r="HMT111" s="921"/>
      <c r="HMU111" s="921"/>
      <c r="HMV111" s="921"/>
      <c r="HMW111" s="921"/>
      <c r="HMX111" s="921"/>
      <c r="HMY111" s="921"/>
      <c r="HMZ111" s="921"/>
      <c r="HNA111" s="921"/>
      <c r="HNB111" s="921"/>
      <c r="HNC111" s="921"/>
      <c r="HND111" s="921"/>
      <c r="HNE111" s="921"/>
      <c r="HNF111" s="921"/>
      <c r="HNG111" s="921"/>
      <c r="HNH111" s="921"/>
      <c r="HNI111" s="921"/>
      <c r="HNJ111" s="921"/>
      <c r="HNK111" s="921"/>
      <c r="HNL111" s="921"/>
      <c r="HNM111" s="921"/>
      <c r="HNN111" s="921"/>
      <c r="HNO111" s="921"/>
      <c r="HNP111" s="921"/>
      <c r="HNQ111" s="921"/>
      <c r="HNR111" s="921"/>
      <c r="HNS111" s="921"/>
      <c r="HNT111" s="921"/>
      <c r="HNU111" s="921"/>
      <c r="HNV111" s="921"/>
      <c r="HNW111" s="921"/>
      <c r="HNX111" s="921"/>
      <c r="HNY111" s="921"/>
      <c r="HNZ111" s="921"/>
      <c r="HOA111" s="921"/>
      <c r="HOB111" s="921"/>
      <c r="HOC111" s="921"/>
      <c r="HOD111" s="921"/>
      <c r="HOE111" s="921"/>
      <c r="HOF111" s="921"/>
      <c r="HOG111" s="921"/>
      <c r="HOH111" s="921"/>
      <c r="HOI111" s="921"/>
      <c r="HOJ111" s="921"/>
      <c r="HOK111" s="921"/>
      <c r="HOL111" s="921"/>
      <c r="HOM111" s="921"/>
      <c r="HON111" s="921"/>
      <c r="HOO111" s="921"/>
      <c r="HOP111" s="921"/>
      <c r="HOQ111" s="921"/>
      <c r="HOR111" s="921"/>
      <c r="HOS111" s="921"/>
      <c r="HOT111" s="921"/>
      <c r="HOU111" s="921"/>
      <c r="HOV111" s="921"/>
      <c r="HOW111" s="921"/>
      <c r="HOX111" s="921"/>
      <c r="HOY111" s="921"/>
      <c r="HOZ111" s="921"/>
      <c r="HPA111" s="921"/>
      <c r="HPB111" s="921"/>
      <c r="HPC111" s="921"/>
      <c r="HPD111" s="921"/>
      <c r="HPE111" s="921"/>
      <c r="HPF111" s="921"/>
      <c r="HPG111" s="921"/>
      <c r="HPH111" s="921"/>
      <c r="HPI111" s="921"/>
      <c r="HPJ111" s="921"/>
      <c r="HPK111" s="921"/>
      <c r="HPL111" s="921"/>
      <c r="HPM111" s="921"/>
      <c r="HPN111" s="921"/>
      <c r="HPO111" s="921"/>
      <c r="HPP111" s="921"/>
      <c r="HPQ111" s="921"/>
      <c r="HPR111" s="921"/>
      <c r="HPS111" s="921"/>
      <c r="HPT111" s="921"/>
      <c r="HPU111" s="921"/>
      <c r="HPV111" s="921"/>
      <c r="HPW111" s="921"/>
      <c r="HPX111" s="921"/>
      <c r="HPY111" s="921"/>
      <c r="HPZ111" s="921"/>
      <c r="HQA111" s="921"/>
      <c r="HQB111" s="921"/>
      <c r="HQC111" s="921"/>
      <c r="HQD111" s="921"/>
      <c r="HQE111" s="921"/>
      <c r="HQF111" s="921"/>
      <c r="HQG111" s="921"/>
      <c r="HQH111" s="921"/>
      <c r="HQI111" s="921"/>
      <c r="HQJ111" s="921"/>
      <c r="HQK111" s="921"/>
      <c r="HQL111" s="921"/>
      <c r="HQM111" s="921"/>
      <c r="HQN111" s="921"/>
      <c r="HQO111" s="921"/>
      <c r="HQP111" s="921"/>
      <c r="HQQ111" s="921"/>
      <c r="HQR111" s="921"/>
      <c r="HQS111" s="921"/>
      <c r="HQT111" s="921"/>
      <c r="HQU111" s="921"/>
      <c r="HQV111" s="921"/>
      <c r="HQW111" s="921"/>
      <c r="HQX111" s="921"/>
      <c r="HQY111" s="921"/>
      <c r="HQZ111" s="921"/>
      <c r="HRA111" s="921"/>
      <c r="HRB111" s="921"/>
      <c r="HRC111" s="921"/>
      <c r="HRD111" s="921"/>
      <c r="HRE111" s="921"/>
      <c r="HRF111" s="921"/>
      <c r="HRG111" s="921"/>
      <c r="HRH111" s="921"/>
      <c r="HRI111" s="921"/>
      <c r="HRJ111" s="921"/>
      <c r="HRK111" s="921"/>
      <c r="HRL111" s="921"/>
      <c r="HRM111" s="921"/>
      <c r="HRN111" s="921"/>
      <c r="HRO111" s="921"/>
      <c r="HRP111" s="921"/>
      <c r="HRQ111" s="921"/>
      <c r="HRR111" s="921"/>
      <c r="HRS111" s="921"/>
      <c r="HRT111" s="921"/>
      <c r="HRU111" s="921"/>
      <c r="HRV111" s="921"/>
      <c r="HRW111" s="921"/>
      <c r="HRX111" s="921"/>
      <c r="HRY111" s="921"/>
      <c r="HRZ111" s="921"/>
      <c r="HSA111" s="921"/>
      <c r="HSB111" s="921"/>
      <c r="HSC111" s="921"/>
      <c r="HSD111" s="921"/>
      <c r="HSE111" s="921"/>
      <c r="HSF111" s="921"/>
      <c r="HSG111" s="921"/>
      <c r="HSH111" s="921"/>
      <c r="HSI111" s="921"/>
      <c r="HSJ111" s="921"/>
      <c r="HSK111" s="921"/>
      <c r="HSL111" s="921"/>
      <c r="HSM111" s="921"/>
      <c r="HSN111" s="921"/>
      <c r="HSO111" s="921"/>
      <c r="HSP111" s="921"/>
      <c r="HSQ111" s="921"/>
      <c r="HSR111" s="921"/>
      <c r="HSS111" s="921"/>
      <c r="HST111" s="921"/>
      <c r="HSU111" s="921"/>
      <c r="HSV111" s="921"/>
      <c r="HSW111" s="921"/>
      <c r="HSX111" s="921"/>
      <c r="HSY111" s="921"/>
      <c r="HSZ111" s="921"/>
      <c r="HTA111" s="921"/>
      <c r="HTB111" s="921"/>
      <c r="HTC111" s="921"/>
      <c r="HTD111" s="921"/>
      <c r="HTE111" s="921"/>
      <c r="HTF111" s="921"/>
      <c r="HTG111" s="921"/>
      <c r="HTH111" s="921"/>
      <c r="HTI111" s="921"/>
      <c r="HTJ111" s="921"/>
      <c r="HTK111" s="921"/>
      <c r="HTL111" s="921"/>
      <c r="HTM111" s="921"/>
      <c r="HTN111" s="921"/>
      <c r="HTO111" s="921"/>
      <c r="HTP111" s="921"/>
      <c r="HTQ111" s="921"/>
      <c r="HTR111" s="921"/>
      <c r="HTS111" s="921"/>
      <c r="HTT111" s="921"/>
      <c r="HTU111" s="921"/>
      <c r="HTV111" s="921"/>
      <c r="HTW111" s="921"/>
      <c r="HTX111" s="921"/>
      <c r="HTY111" s="921"/>
      <c r="HTZ111" s="921"/>
      <c r="HUA111" s="921"/>
      <c r="HUB111" s="921"/>
      <c r="HUC111" s="921"/>
      <c r="HUD111" s="921"/>
      <c r="HUE111" s="921"/>
      <c r="HUF111" s="921"/>
      <c r="HUG111" s="921"/>
      <c r="HUH111" s="921"/>
      <c r="HUI111" s="921"/>
      <c r="HUJ111" s="921"/>
      <c r="HUK111" s="921"/>
      <c r="HUL111" s="921"/>
      <c r="HUM111" s="921"/>
      <c r="HUN111" s="921"/>
      <c r="HUO111" s="921"/>
      <c r="HUP111" s="921"/>
      <c r="HUQ111" s="921"/>
      <c r="HUR111" s="921"/>
      <c r="HUS111" s="921"/>
      <c r="HUT111" s="921"/>
      <c r="HUU111" s="921"/>
      <c r="HUV111" s="921"/>
      <c r="HUW111" s="921"/>
      <c r="HUX111" s="921"/>
      <c r="HUY111" s="921"/>
      <c r="HUZ111" s="921"/>
      <c r="HVA111" s="921"/>
      <c r="HVB111" s="921"/>
      <c r="HVC111" s="921"/>
      <c r="HVD111" s="921"/>
      <c r="HVE111" s="921"/>
      <c r="HVF111" s="921"/>
      <c r="HVG111" s="921"/>
      <c r="HVH111" s="921"/>
      <c r="HVI111" s="921"/>
      <c r="HVJ111" s="921"/>
      <c r="HVK111" s="921"/>
      <c r="HVL111" s="921"/>
      <c r="HVM111" s="921"/>
      <c r="HVN111" s="921"/>
      <c r="HVO111" s="921"/>
      <c r="HVP111" s="921"/>
      <c r="HVQ111" s="921"/>
      <c r="HVR111" s="921"/>
      <c r="HVS111" s="921"/>
      <c r="HVT111" s="921"/>
      <c r="HVU111" s="921"/>
      <c r="HVV111" s="921"/>
      <c r="HVW111" s="921"/>
      <c r="HVX111" s="921"/>
      <c r="HVY111" s="921"/>
      <c r="HVZ111" s="921"/>
      <c r="HWA111" s="921"/>
      <c r="HWB111" s="921"/>
      <c r="HWC111" s="921"/>
      <c r="HWD111" s="921"/>
      <c r="HWE111" s="921"/>
      <c r="HWF111" s="921"/>
      <c r="HWG111" s="921"/>
      <c r="HWH111" s="921"/>
      <c r="HWI111" s="921"/>
      <c r="HWJ111" s="921"/>
      <c r="HWK111" s="921"/>
      <c r="HWL111" s="921"/>
      <c r="HWM111" s="921"/>
      <c r="HWN111" s="921"/>
      <c r="HWO111" s="921"/>
      <c r="HWP111" s="921"/>
      <c r="HWQ111" s="921"/>
      <c r="HWR111" s="921"/>
      <c r="HWS111" s="921"/>
      <c r="HWT111" s="921"/>
      <c r="HWU111" s="921"/>
      <c r="HWV111" s="921"/>
      <c r="HWW111" s="921"/>
      <c r="HWX111" s="921"/>
      <c r="HWY111" s="921"/>
      <c r="HWZ111" s="921"/>
      <c r="HXA111" s="921"/>
      <c r="HXB111" s="921"/>
      <c r="HXC111" s="921"/>
      <c r="HXD111" s="921"/>
      <c r="HXE111" s="921"/>
      <c r="HXF111" s="921"/>
      <c r="HXG111" s="921"/>
      <c r="HXH111" s="921"/>
      <c r="HXI111" s="921"/>
      <c r="HXJ111" s="921"/>
      <c r="HXK111" s="921"/>
      <c r="HXL111" s="921"/>
      <c r="HXM111" s="921"/>
      <c r="HXN111" s="921"/>
      <c r="HXO111" s="921"/>
      <c r="HXP111" s="921"/>
      <c r="HXQ111" s="921"/>
      <c r="HXR111" s="921"/>
      <c r="HXS111" s="921"/>
      <c r="HXT111" s="921"/>
      <c r="HXU111" s="921"/>
      <c r="HXV111" s="921"/>
      <c r="HXW111" s="921"/>
      <c r="HXX111" s="921"/>
      <c r="HXY111" s="921"/>
      <c r="HXZ111" s="921"/>
      <c r="HYA111" s="921"/>
      <c r="HYB111" s="921"/>
      <c r="HYC111" s="921"/>
      <c r="HYD111" s="921"/>
      <c r="HYE111" s="921"/>
      <c r="HYF111" s="921"/>
      <c r="HYG111" s="921"/>
      <c r="HYH111" s="921"/>
      <c r="HYI111" s="921"/>
      <c r="HYJ111" s="921"/>
      <c r="HYK111" s="921"/>
      <c r="HYL111" s="921"/>
      <c r="HYM111" s="921"/>
      <c r="HYN111" s="921"/>
      <c r="HYO111" s="921"/>
      <c r="HYP111" s="921"/>
      <c r="HYQ111" s="921"/>
      <c r="HYR111" s="921"/>
      <c r="HYS111" s="921"/>
      <c r="HYT111" s="921"/>
      <c r="HYU111" s="921"/>
      <c r="HYV111" s="921"/>
      <c r="HYW111" s="921"/>
      <c r="HYX111" s="921"/>
      <c r="HYY111" s="921"/>
      <c r="HYZ111" s="921"/>
      <c r="HZA111" s="921"/>
      <c r="HZB111" s="921"/>
      <c r="HZC111" s="921"/>
      <c r="HZD111" s="921"/>
      <c r="HZE111" s="921"/>
      <c r="HZF111" s="921"/>
      <c r="HZG111" s="921"/>
      <c r="HZH111" s="921"/>
      <c r="HZI111" s="921"/>
      <c r="HZJ111" s="921"/>
      <c r="HZK111" s="921"/>
      <c r="HZL111" s="921"/>
      <c r="HZM111" s="921"/>
      <c r="HZN111" s="921"/>
      <c r="HZO111" s="921"/>
      <c r="HZP111" s="921"/>
      <c r="HZQ111" s="921"/>
      <c r="HZR111" s="921"/>
      <c r="HZS111" s="921"/>
      <c r="HZT111" s="921"/>
      <c r="HZU111" s="921"/>
      <c r="HZV111" s="921"/>
      <c r="HZW111" s="921"/>
      <c r="HZX111" s="921"/>
      <c r="HZY111" s="921"/>
      <c r="HZZ111" s="921"/>
      <c r="IAA111" s="921"/>
      <c r="IAB111" s="921"/>
      <c r="IAC111" s="921"/>
      <c r="IAD111" s="921"/>
      <c r="IAE111" s="921"/>
      <c r="IAF111" s="921"/>
      <c r="IAG111" s="921"/>
      <c r="IAH111" s="921"/>
      <c r="IAI111" s="921"/>
      <c r="IAJ111" s="921"/>
      <c r="IAK111" s="921"/>
      <c r="IAL111" s="921"/>
      <c r="IAM111" s="921"/>
      <c r="IAN111" s="921"/>
      <c r="IAO111" s="921"/>
      <c r="IAP111" s="921"/>
      <c r="IAQ111" s="921"/>
      <c r="IAR111" s="921"/>
      <c r="IAS111" s="921"/>
      <c r="IAT111" s="921"/>
      <c r="IAU111" s="921"/>
      <c r="IAV111" s="921"/>
      <c r="IAW111" s="921"/>
      <c r="IAX111" s="921"/>
      <c r="IAY111" s="921"/>
      <c r="IAZ111" s="921"/>
      <c r="IBA111" s="921"/>
      <c r="IBB111" s="921"/>
      <c r="IBC111" s="921"/>
      <c r="IBD111" s="921"/>
      <c r="IBE111" s="921"/>
      <c r="IBF111" s="921"/>
      <c r="IBG111" s="921"/>
      <c r="IBH111" s="921"/>
      <c r="IBI111" s="921"/>
      <c r="IBJ111" s="921"/>
      <c r="IBK111" s="921"/>
      <c r="IBL111" s="921"/>
      <c r="IBM111" s="921"/>
      <c r="IBN111" s="921"/>
      <c r="IBO111" s="921"/>
      <c r="IBP111" s="921"/>
      <c r="IBQ111" s="921"/>
      <c r="IBR111" s="921"/>
      <c r="IBS111" s="921"/>
      <c r="IBT111" s="921"/>
      <c r="IBU111" s="921"/>
      <c r="IBV111" s="921"/>
      <c r="IBW111" s="921"/>
      <c r="IBX111" s="921"/>
      <c r="IBY111" s="921"/>
      <c r="IBZ111" s="921"/>
      <c r="ICA111" s="921"/>
      <c r="ICB111" s="921"/>
      <c r="ICC111" s="921"/>
      <c r="ICD111" s="921"/>
      <c r="ICE111" s="921"/>
      <c r="ICF111" s="921"/>
      <c r="ICG111" s="921"/>
      <c r="ICH111" s="921"/>
      <c r="ICI111" s="921"/>
      <c r="ICJ111" s="921"/>
      <c r="ICK111" s="921"/>
      <c r="ICL111" s="921"/>
      <c r="ICM111" s="921"/>
      <c r="ICN111" s="921"/>
      <c r="ICO111" s="921"/>
      <c r="ICP111" s="921"/>
      <c r="ICQ111" s="921"/>
      <c r="ICR111" s="921"/>
      <c r="ICS111" s="921"/>
      <c r="ICT111" s="921"/>
      <c r="ICU111" s="921"/>
      <c r="ICV111" s="921"/>
      <c r="ICW111" s="921"/>
      <c r="ICX111" s="921"/>
      <c r="ICY111" s="921"/>
      <c r="ICZ111" s="921"/>
      <c r="IDA111" s="921"/>
      <c r="IDB111" s="921"/>
      <c r="IDC111" s="921"/>
      <c r="IDD111" s="921"/>
      <c r="IDE111" s="921"/>
      <c r="IDF111" s="921"/>
      <c r="IDG111" s="921"/>
      <c r="IDH111" s="921"/>
      <c r="IDI111" s="921"/>
      <c r="IDJ111" s="921"/>
      <c r="IDK111" s="921"/>
      <c r="IDL111" s="921"/>
      <c r="IDM111" s="921"/>
      <c r="IDN111" s="921"/>
      <c r="IDO111" s="921"/>
      <c r="IDP111" s="921"/>
      <c r="IDQ111" s="921"/>
      <c r="IDR111" s="921"/>
      <c r="IDS111" s="921"/>
      <c r="IDT111" s="921"/>
      <c r="IDU111" s="921"/>
      <c r="IDV111" s="921"/>
      <c r="IDW111" s="921"/>
      <c r="IDX111" s="921"/>
      <c r="IDY111" s="921"/>
      <c r="IDZ111" s="921"/>
      <c r="IEA111" s="921"/>
      <c r="IEB111" s="921"/>
      <c r="IEC111" s="921"/>
      <c r="IED111" s="921"/>
      <c r="IEE111" s="921"/>
      <c r="IEF111" s="921"/>
      <c r="IEG111" s="921"/>
      <c r="IEH111" s="921"/>
      <c r="IEI111" s="921"/>
      <c r="IEJ111" s="921"/>
      <c r="IEK111" s="921"/>
      <c r="IEL111" s="921"/>
      <c r="IEM111" s="921"/>
      <c r="IEN111" s="921"/>
      <c r="IEO111" s="921"/>
      <c r="IEP111" s="921"/>
      <c r="IEQ111" s="921"/>
      <c r="IER111" s="921"/>
      <c r="IES111" s="921"/>
      <c r="IET111" s="921"/>
      <c r="IEU111" s="921"/>
      <c r="IEV111" s="921"/>
      <c r="IEW111" s="921"/>
      <c r="IEX111" s="921"/>
      <c r="IEY111" s="921"/>
      <c r="IEZ111" s="921"/>
      <c r="IFA111" s="921"/>
      <c r="IFB111" s="921"/>
      <c r="IFC111" s="921"/>
      <c r="IFD111" s="921"/>
      <c r="IFE111" s="921"/>
      <c r="IFF111" s="921"/>
      <c r="IFG111" s="921"/>
      <c r="IFH111" s="921"/>
      <c r="IFI111" s="921"/>
      <c r="IFJ111" s="921"/>
      <c r="IFK111" s="921"/>
      <c r="IFL111" s="921"/>
      <c r="IFM111" s="921"/>
      <c r="IFN111" s="921"/>
      <c r="IFO111" s="921"/>
      <c r="IFP111" s="921"/>
      <c r="IFQ111" s="921"/>
      <c r="IFR111" s="921"/>
      <c r="IFS111" s="921"/>
      <c r="IFT111" s="921"/>
      <c r="IFU111" s="921"/>
      <c r="IFV111" s="921"/>
      <c r="IFW111" s="921"/>
      <c r="IFX111" s="921"/>
      <c r="IFY111" s="921"/>
      <c r="IFZ111" s="921"/>
      <c r="IGA111" s="921"/>
      <c r="IGB111" s="921"/>
      <c r="IGC111" s="921"/>
      <c r="IGD111" s="921"/>
      <c r="IGE111" s="921"/>
      <c r="IGF111" s="921"/>
      <c r="IGG111" s="921"/>
      <c r="IGH111" s="921"/>
      <c r="IGI111" s="921"/>
      <c r="IGJ111" s="921"/>
      <c r="IGK111" s="921"/>
      <c r="IGL111" s="921"/>
      <c r="IGM111" s="921"/>
      <c r="IGN111" s="921"/>
      <c r="IGO111" s="921"/>
      <c r="IGP111" s="921"/>
      <c r="IGQ111" s="921"/>
      <c r="IGR111" s="921"/>
      <c r="IGS111" s="921"/>
      <c r="IGT111" s="921"/>
      <c r="IGU111" s="921"/>
      <c r="IGV111" s="921"/>
      <c r="IGW111" s="921"/>
      <c r="IGX111" s="921"/>
      <c r="IGY111" s="921"/>
      <c r="IGZ111" s="921"/>
      <c r="IHA111" s="921"/>
      <c r="IHB111" s="921"/>
      <c r="IHC111" s="921"/>
      <c r="IHD111" s="921"/>
      <c r="IHE111" s="921"/>
      <c r="IHF111" s="921"/>
      <c r="IHG111" s="921"/>
      <c r="IHH111" s="921"/>
      <c r="IHI111" s="921"/>
      <c r="IHJ111" s="921"/>
      <c r="IHK111" s="921"/>
      <c r="IHL111" s="921"/>
      <c r="IHM111" s="921"/>
      <c r="IHN111" s="921"/>
      <c r="IHO111" s="921"/>
      <c r="IHP111" s="921"/>
      <c r="IHQ111" s="921"/>
      <c r="IHR111" s="921"/>
      <c r="IHS111" s="921"/>
      <c r="IHT111" s="921"/>
      <c r="IHU111" s="921"/>
      <c r="IHV111" s="921"/>
      <c r="IHW111" s="921"/>
      <c r="IHX111" s="921"/>
      <c r="IHY111" s="921"/>
      <c r="IHZ111" s="921"/>
      <c r="IIA111" s="921"/>
      <c r="IIB111" s="921"/>
      <c r="IIC111" s="921"/>
      <c r="IID111" s="921"/>
      <c r="IIE111" s="921"/>
      <c r="IIF111" s="921"/>
      <c r="IIG111" s="921"/>
      <c r="IIH111" s="921"/>
      <c r="III111" s="921"/>
      <c r="IIJ111" s="921"/>
      <c r="IIK111" s="921"/>
      <c r="IIL111" s="921"/>
      <c r="IIM111" s="921"/>
      <c r="IIN111" s="921"/>
      <c r="IIO111" s="921"/>
      <c r="IIP111" s="921"/>
      <c r="IIQ111" s="921"/>
      <c r="IIR111" s="921"/>
      <c r="IIS111" s="921"/>
      <c r="IIT111" s="921"/>
      <c r="IIU111" s="921"/>
      <c r="IIV111" s="921"/>
      <c r="IIW111" s="921"/>
      <c r="IIX111" s="921"/>
      <c r="IIY111" s="921"/>
      <c r="IIZ111" s="921"/>
      <c r="IJA111" s="921"/>
      <c r="IJB111" s="921"/>
      <c r="IJC111" s="921"/>
      <c r="IJD111" s="921"/>
      <c r="IJE111" s="921"/>
      <c r="IJF111" s="921"/>
      <c r="IJG111" s="921"/>
      <c r="IJH111" s="921"/>
      <c r="IJI111" s="921"/>
      <c r="IJJ111" s="921"/>
      <c r="IJK111" s="921"/>
      <c r="IJL111" s="921"/>
      <c r="IJM111" s="921"/>
      <c r="IJN111" s="921"/>
      <c r="IJO111" s="921"/>
      <c r="IJP111" s="921"/>
      <c r="IJQ111" s="921"/>
      <c r="IJR111" s="921"/>
      <c r="IJS111" s="921"/>
      <c r="IJT111" s="921"/>
      <c r="IJU111" s="921"/>
      <c r="IJV111" s="921"/>
      <c r="IJW111" s="921"/>
      <c r="IJX111" s="921"/>
      <c r="IJY111" s="921"/>
      <c r="IJZ111" s="921"/>
      <c r="IKA111" s="921"/>
      <c r="IKB111" s="921"/>
      <c r="IKC111" s="921"/>
      <c r="IKD111" s="921"/>
      <c r="IKE111" s="921"/>
      <c r="IKF111" s="921"/>
      <c r="IKG111" s="921"/>
      <c r="IKH111" s="921"/>
      <c r="IKI111" s="921"/>
      <c r="IKJ111" s="921"/>
      <c r="IKK111" s="921"/>
      <c r="IKL111" s="921"/>
      <c r="IKM111" s="921"/>
      <c r="IKN111" s="921"/>
      <c r="IKO111" s="921"/>
      <c r="IKP111" s="921"/>
      <c r="IKQ111" s="921"/>
      <c r="IKR111" s="921"/>
      <c r="IKS111" s="921"/>
      <c r="IKT111" s="921"/>
      <c r="IKU111" s="921"/>
      <c r="IKV111" s="921"/>
      <c r="IKW111" s="921"/>
      <c r="IKX111" s="921"/>
      <c r="IKY111" s="921"/>
      <c r="IKZ111" s="921"/>
      <c r="ILA111" s="921"/>
      <c r="ILB111" s="921"/>
      <c r="ILC111" s="921"/>
      <c r="ILD111" s="921"/>
      <c r="ILE111" s="921"/>
      <c r="ILF111" s="921"/>
      <c r="ILG111" s="921"/>
      <c r="ILH111" s="921"/>
      <c r="ILI111" s="921"/>
      <c r="ILJ111" s="921"/>
      <c r="ILK111" s="921"/>
      <c r="ILL111" s="921"/>
      <c r="ILM111" s="921"/>
      <c r="ILN111" s="921"/>
      <c r="ILO111" s="921"/>
      <c r="ILP111" s="921"/>
      <c r="ILQ111" s="921"/>
      <c r="ILR111" s="921"/>
      <c r="ILS111" s="921"/>
      <c r="ILT111" s="921"/>
      <c r="ILU111" s="921"/>
      <c r="ILV111" s="921"/>
      <c r="ILW111" s="921"/>
      <c r="ILX111" s="921"/>
      <c r="ILY111" s="921"/>
      <c r="ILZ111" s="921"/>
      <c r="IMA111" s="921"/>
      <c r="IMB111" s="921"/>
      <c r="IMC111" s="921"/>
      <c r="IMD111" s="921"/>
      <c r="IME111" s="921"/>
      <c r="IMF111" s="921"/>
      <c r="IMG111" s="921"/>
      <c r="IMH111" s="921"/>
      <c r="IMI111" s="921"/>
      <c r="IMJ111" s="921"/>
      <c r="IMK111" s="921"/>
      <c r="IML111" s="921"/>
      <c r="IMM111" s="921"/>
      <c r="IMN111" s="921"/>
      <c r="IMO111" s="921"/>
      <c r="IMP111" s="921"/>
      <c r="IMQ111" s="921"/>
      <c r="IMR111" s="921"/>
      <c r="IMS111" s="921"/>
      <c r="IMT111" s="921"/>
      <c r="IMU111" s="921"/>
      <c r="IMV111" s="921"/>
      <c r="IMW111" s="921"/>
      <c r="IMX111" s="921"/>
      <c r="IMY111" s="921"/>
      <c r="IMZ111" s="921"/>
      <c r="INA111" s="921"/>
      <c r="INB111" s="921"/>
      <c r="INC111" s="921"/>
      <c r="IND111" s="921"/>
      <c r="INE111" s="921"/>
      <c r="INF111" s="921"/>
      <c r="ING111" s="921"/>
      <c r="INH111" s="921"/>
      <c r="INI111" s="921"/>
      <c r="INJ111" s="921"/>
      <c r="INK111" s="921"/>
      <c r="INL111" s="921"/>
      <c r="INM111" s="921"/>
      <c r="INN111" s="921"/>
      <c r="INO111" s="921"/>
      <c r="INP111" s="921"/>
      <c r="INQ111" s="921"/>
      <c r="INR111" s="921"/>
      <c r="INS111" s="921"/>
      <c r="INT111" s="921"/>
      <c r="INU111" s="921"/>
      <c r="INV111" s="921"/>
      <c r="INW111" s="921"/>
      <c r="INX111" s="921"/>
      <c r="INY111" s="921"/>
      <c r="INZ111" s="921"/>
      <c r="IOA111" s="921"/>
      <c r="IOB111" s="921"/>
      <c r="IOC111" s="921"/>
      <c r="IOD111" s="921"/>
      <c r="IOE111" s="921"/>
      <c r="IOF111" s="921"/>
      <c r="IOG111" s="921"/>
      <c r="IOH111" s="921"/>
      <c r="IOI111" s="921"/>
      <c r="IOJ111" s="921"/>
      <c r="IOK111" s="921"/>
      <c r="IOL111" s="921"/>
      <c r="IOM111" s="921"/>
      <c r="ION111" s="921"/>
      <c r="IOO111" s="921"/>
      <c r="IOP111" s="921"/>
      <c r="IOQ111" s="921"/>
      <c r="IOR111" s="921"/>
      <c r="IOS111" s="921"/>
      <c r="IOT111" s="921"/>
      <c r="IOU111" s="921"/>
      <c r="IOV111" s="921"/>
      <c r="IOW111" s="921"/>
      <c r="IOX111" s="921"/>
      <c r="IOY111" s="921"/>
      <c r="IOZ111" s="921"/>
      <c r="IPA111" s="921"/>
      <c r="IPB111" s="921"/>
      <c r="IPC111" s="921"/>
      <c r="IPD111" s="921"/>
      <c r="IPE111" s="921"/>
      <c r="IPF111" s="921"/>
      <c r="IPG111" s="921"/>
      <c r="IPH111" s="921"/>
      <c r="IPI111" s="921"/>
      <c r="IPJ111" s="921"/>
      <c r="IPK111" s="921"/>
      <c r="IPL111" s="921"/>
      <c r="IPM111" s="921"/>
      <c r="IPN111" s="921"/>
      <c r="IPO111" s="921"/>
      <c r="IPP111" s="921"/>
      <c r="IPQ111" s="921"/>
      <c r="IPR111" s="921"/>
      <c r="IPS111" s="921"/>
      <c r="IPT111" s="921"/>
      <c r="IPU111" s="921"/>
      <c r="IPV111" s="921"/>
      <c r="IPW111" s="921"/>
      <c r="IPX111" s="921"/>
      <c r="IPY111" s="921"/>
      <c r="IPZ111" s="921"/>
      <c r="IQA111" s="921"/>
      <c r="IQB111" s="921"/>
      <c r="IQC111" s="921"/>
      <c r="IQD111" s="921"/>
      <c r="IQE111" s="921"/>
      <c r="IQF111" s="921"/>
      <c r="IQG111" s="921"/>
      <c r="IQH111" s="921"/>
      <c r="IQI111" s="921"/>
      <c r="IQJ111" s="921"/>
      <c r="IQK111" s="921"/>
      <c r="IQL111" s="921"/>
      <c r="IQM111" s="921"/>
      <c r="IQN111" s="921"/>
      <c r="IQO111" s="921"/>
      <c r="IQP111" s="921"/>
      <c r="IQQ111" s="921"/>
      <c r="IQR111" s="921"/>
      <c r="IQS111" s="921"/>
      <c r="IQT111" s="921"/>
      <c r="IQU111" s="921"/>
      <c r="IQV111" s="921"/>
      <c r="IQW111" s="921"/>
      <c r="IQX111" s="921"/>
      <c r="IQY111" s="921"/>
      <c r="IQZ111" s="921"/>
      <c r="IRA111" s="921"/>
      <c r="IRB111" s="921"/>
      <c r="IRC111" s="921"/>
      <c r="IRD111" s="921"/>
      <c r="IRE111" s="921"/>
      <c r="IRF111" s="921"/>
      <c r="IRG111" s="921"/>
      <c r="IRH111" s="921"/>
      <c r="IRI111" s="921"/>
      <c r="IRJ111" s="921"/>
      <c r="IRK111" s="921"/>
      <c r="IRL111" s="921"/>
      <c r="IRM111" s="921"/>
      <c r="IRN111" s="921"/>
      <c r="IRO111" s="921"/>
      <c r="IRP111" s="921"/>
      <c r="IRQ111" s="921"/>
      <c r="IRR111" s="921"/>
      <c r="IRS111" s="921"/>
      <c r="IRT111" s="921"/>
      <c r="IRU111" s="921"/>
      <c r="IRV111" s="921"/>
      <c r="IRW111" s="921"/>
      <c r="IRX111" s="921"/>
      <c r="IRY111" s="921"/>
      <c r="IRZ111" s="921"/>
      <c r="ISA111" s="921"/>
      <c r="ISB111" s="921"/>
      <c r="ISC111" s="921"/>
      <c r="ISD111" s="921"/>
      <c r="ISE111" s="921"/>
      <c r="ISF111" s="921"/>
      <c r="ISG111" s="921"/>
      <c r="ISH111" s="921"/>
      <c r="ISI111" s="921"/>
      <c r="ISJ111" s="921"/>
      <c r="ISK111" s="921"/>
      <c r="ISL111" s="921"/>
      <c r="ISM111" s="921"/>
      <c r="ISN111" s="921"/>
      <c r="ISO111" s="921"/>
      <c r="ISP111" s="921"/>
      <c r="ISQ111" s="921"/>
      <c r="ISR111" s="921"/>
      <c r="ISS111" s="921"/>
      <c r="IST111" s="921"/>
      <c r="ISU111" s="921"/>
      <c r="ISV111" s="921"/>
      <c r="ISW111" s="921"/>
      <c r="ISX111" s="921"/>
      <c r="ISY111" s="921"/>
      <c r="ISZ111" s="921"/>
      <c r="ITA111" s="921"/>
      <c r="ITB111" s="921"/>
      <c r="ITC111" s="921"/>
      <c r="ITD111" s="921"/>
      <c r="ITE111" s="921"/>
      <c r="ITF111" s="921"/>
      <c r="ITG111" s="921"/>
      <c r="ITH111" s="921"/>
      <c r="ITI111" s="921"/>
      <c r="ITJ111" s="921"/>
      <c r="ITK111" s="921"/>
      <c r="ITL111" s="921"/>
      <c r="ITM111" s="921"/>
      <c r="ITN111" s="921"/>
      <c r="ITO111" s="921"/>
      <c r="ITP111" s="921"/>
      <c r="ITQ111" s="921"/>
      <c r="ITR111" s="921"/>
      <c r="ITS111" s="921"/>
      <c r="ITT111" s="921"/>
      <c r="ITU111" s="921"/>
      <c r="ITV111" s="921"/>
      <c r="ITW111" s="921"/>
      <c r="ITX111" s="921"/>
      <c r="ITY111" s="921"/>
      <c r="ITZ111" s="921"/>
      <c r="IUA111" s="921"/>
      <c r="IUB111" s="921"/>
      <c r="IUC111" s="921"/>
      <c r="IUD111" s="921"/>
      <c r="IUE111" s="921"/>
      <c r="IUF111" s="921"/>
      <c r="IUG111" s="921"/>
      <c r="IUH111" s="921"/>
      <c r="IUI111" s="921"/>
      <c r="IUJ111" s="921"/>
      <c r="IUK111" s="921"/>
      <c r="IUL111" s="921"/>
      <c r="IUM111" s="921"/>
      <c r="IUN111" s="921"/>
      <c r="IUO111" s="921"/>
      <c r="IUP111" s="921"/>
      <c r="IUQ111" s="921"/>
      <c r="IUR111" s="921"/>
      <c r="IUS111" s="921"/>
      <c r="IUT111" s="921"/>
      <c r="IUU111" s="921"/>
      <c r="IUV111" s="921"/>
      <c r="IUW111" s="921"/>
      <c r="IUX111" s="921"/>
      <c r="IUY111" s="921"/>
      <c r="IUZ111" s="921"/>
      <c r="IVA111" s="921"/>
      <c r="IVB111" s="921"/>
      <c r="IVC111" s="921"/>
      <c r="IVD111" s="921"/>
      <c r="IVE111" s="921"/>
      <c r="IVF111" s="921"/>
      <c r="IVG111" s="921"/>
      <c r="IVH111" s="921"/>
      <c r="IVI111" s="921"/>
      <c r="IVJ111" s="921"/>
      <c r="IVK111" s="921"/>
      <c r="IVL111" s="921"/>
      <c r="IVM111" s="921"/>
      <c r="IVN111" s="921"/>
      <c r="IVO111" s="921"/>
      <c r="IVP111" s="921"/>
      <c r="IVQ111" s="921"/>
      <c r="IVR111" s="921"/>
      <c r="IVS111" s="921"/>
      <c r="IVT111" s="921"/>
      <c r="IVU111" s="921"/>
      <c r="IVV111" s="921"/>
      <c r="IVW111" s="921"/>
      <c r="IVX111" s="921"/>
      <c r="IVY111" s="921"/>
      <c r="IVZ111" s="921"/>
      <c r="IWA111" s="921"/>
      <c r="IWB111" s="921"/>
      <c r="IWC111" s="921"/>
      <c r="IWD111" s="921"/>
      <c r="IWE111" s="921"/>
      <c r="IWF111" s="921"/>
      <c r="IWG111" s="921"/>
      <c r="IWH111" s="921"/>
      <c r="IWI111" s="921"/>
      <c r="IWJ111" s="921"/>
      <c r="IWK111" s="921"/>
      <c r="IWL111" s="921"/>
      <c r="IWM111" s="921"/>
      <c r="IWN111" s="921"/>
      <c r="IWO111" s="921"/>
      <c r="IWP111" s="921"/>
      <c r="IWQ111" s="921"/>
      <c r="IWR111" s="921"/>
      <c r="IWS111" s="921"/>
      <c r="IWT111" s="921"/>
      <c r="IWU111" s="921"/>
      <c r="IWV111" s="921"/>
      <c r="IWW111" s="921"/>
      <c r="IWX111" s="921"/>
      <c r="IWY111" s="921"/>
      <c r="IWZ111" s="921"/>
      <c r="IXA111" s="921"/>
      <c r="IXB111" s="921"/>
      <c r="IXC111" s="921"/>
      <c r="IXD111" s="921"/>
      <c r="IXE111" s="921"/>
      <c r="IXF111" s="921"/>
      <c r="IXG111" s="921"/>
      <c r="IXH111" s="921"/>
      <c r="IXI111" s="921"/>
      <c r="IXJ111" s="921"/>
      <c r="IXK111" s="921"/>
      <c r="IXL111" s="921"/>
      <c r="IXM111" s="921"/>
      <c r="IXN111" s="921"/>
      <c r="IXO111" s="921"/>
      <c r="IXP111" s="921"/>
      <c r="IXQ111" s="921"/>
      <c r="IXR111" s="921"/>
      <c r="IXS111" s="921"/>
      <c r="IXT111" s="921"/>
      <c r="IXU111" s="921"/>
      <c r="IXV111" s="921"/>
      <c r="IXW111" s="921"/>
      <c r="IXX111" s="921"/>
      <c r="IXY111" s="921"/>
      <c r="IXZ111" s="921"/>
      <c r="IYA111" s="921"/>
      <c r="IYB111" s="921"/>
      <c r="IYC111" s="921"/>
      <c r="IYD111" s="921"/>
      <c r="IYE111" s="921"/>
      <c r="IYF111" s="921"/>
      <c r="IYG111" s="921"/>
      <c r="IYH111" s="921"/>
      <c r="IYI111" s="921"/>
      <c r="IYJ111" s="921"/>
      <c r="IYK111" s="921"/>
      <c r="IYL111" s="921"/>
      <c r="IYM111" s="921"/>
      <c r="IYN111" s="921"/>
      <c r="IYO111" s="921"/>
      <c r="IYP111" s="921"/>
      <c r="IYQ111" s="921"/>
      <c r="IYR111" s="921"/>
      <c r="IYS111" s="921"/>
      <c r="IYT111" s="921"/>
      <c r="IYU111" s="921"/>
      <c r="IYV111" s="921"/>
      <c r="IYW111" s="921"/>
      <c r="IYX111" s="921"/>
      <c r="IYY111" s="921"/>
      <c r="IYZ111" s="921"/>
      <c r="IZA111" s="921"/>
      <c r="IZB111" s="921"/>
      <c r="IZC111" s="921"/>
      <c r="IZD111" s="921"/>
      <c r="IZE111" s="921"/>
      <c r="IZF111" s="921"/>
      <c r="IZG111" s="921"/>
      <c r="IZH111" s="921"/>
      <c r="IZI111" s="921"/>
      <c r="IZJ111" s="921"/>
      <c r="IZK111" s="921"/>
      <c r="IZL111" s="921"/>
      <c r="IZM111" s="921"/>
      <c r="IZN111" s="921"/>
      <c r="IZO111" s="921"/>
      <c r="IZP111" s="921"/>
      <c r="IZQ111" s="921"/>
      <c r="IZR111" s="921"/>
      <c r="IZS111" s="921"/>
      <c r="IZT111" s="921"/>
      <c r="IZU111" s="921"/>
      <c r="IZV111" s="921"/>
      <c r="IZW111" s="921"/>
      <c r="IZX111" s="921"/>
      <c r="IZY111" s="921"/>
      <c r="IZZ111" s="921"/>
      <c r="JAA111" s="921"/>
      <c r="JAB111" s="921"/>
      <c r="JAC111" s="921"/>
      <c r="JAD111" s="921"/>
      <c r="JAE111" s="921"/>
      <c r="JAF111" s="921"/>
      <c r="JAG111" s="921"/>
      <c r="JAH111" s="921"/>
      <c r="JAI111" s="921"/>
      <c r="JAJ111" s="921"/>
      <c r="JAK111" s="921"/>
      <c r="JAL111" s="921"/>
      <c r="JAM111" s="921"/>
      <c r="JAN111" s="921"/>
      <c r="JAO111" s="921"/>
      <c r="JAP111" s="921"/>
      <c r="JAQ111" s="921"/>
      <c r="JAR111" s="921"/>
      <c r="JAS111" s="921"/>
      <c r="JAT111" s="921"/>
      <c r="JAU111" s="921"/>
      <c r="JAV111" s="921"/>
      <c r="JAW111" s="921"/>
      <c r="JAX111" s="921"/>
      <c r="JAY111" s="921"/>
      <c r="JAZ111" s="921"/>
      <c r="JBA111" s="921"/>
      <c r="JBB111" s="921"/>
      <c r="JBC111" s="921"/>
      <c r="JBD111" s="921"/>
      <c r="JBE111" s="921"/>
      <c r="JBF111" s="921"/>
      <c r="JBG111" s="921"/>
      <c r="JBH111" s="921"/>
      <c r="JBI111" s="921"/>
      <c r="JBJ111" s="921"/>
      <c r="JBK111" s="921"/>
      <c r="JBL111" s="921"/>
      <c r="JBM111" s="921"/>
      <c r="JBN111" s="921"/>
      <c r="JBO111" s="921"/>
      <c r="JBP111" s="921"/>
      <c r="JBQ111" s="921"/>
      <c r="JBR111" s="921"/>
      <c r="JBS111" s="921"/>
      <c r="JBT111" s="921"/>
      <c r="JBU111" s="921"/>
      <c r="JBV111" s="921"/>
      <c r="JBW111" s="921"/>
      <c r="JBX111" s="921"/>
      <c r="JBY111" s="921"/>
      <c r="JBZ111" s="921"/>
      <c r="JCA111" s="921"/>
      <c r="JCB111" s="921"/>
      <c r="JCC111" s="921"/>
      <c r="JCD111" s="921"/>
      <c r="JCE111" s="921"/>
      <c r="JCF111" s="921"/>
      <c r="JCG111" s="921"/>
      <c r="JCH111" s="921"/>
      <c r="JCI111" s="921"/>
      <c r="JCJ111" s="921"/>
      <c r="JCK111" s="921"/>
      <c r="JCL111" s="921"/>
      <c r="JCM111" s="921"/>
      <c r="JCN111" s="921"/>
      <c r="JCO111" s="921"/>
      <c r="JCP111" s="921"/>
      <c r="JCQ111" s="921"/>
      <c r="JCR111" s="921"/>
      <c r="JCS111" s="921"/>
      <c r="JCT111" s="921"/>
      <c r="JCU111" s="921"/>
      <c r="JCV111" s="921"/>
      <c r="JCW111" s="921"/>
      <c r="JCX111" s="921"/>
      <c r="JCY111" s="921"/>
      <c r="JCZ111" s="921"/>
      <c r="JDA111" s="921"/>
      <c r="JDB111" s="921"/>
      <c r="JDC111" s="921"/>
      <c r="JDD111" s="921"/>
      <c r="JDE111" s="921"/>
      <c r="JDF111" s="921"/>
      <c r="JDG111" s="921"/>
      <c r="JDH111" s="921"/>
      <c r="JDI111" s="921"/>
      <c r="JDJ111" s="921"/>
      <c r="JDK111" s="921"/>
      <c r="JDL111" s="921"/>
      <c r="JDM111" s="921"/>
      <c r="JDN111" s="921"/>
      <c r="JDO111" s="921"/>
      <c r="JDP111" s="921"/>
      <c r="JDQ111" s="921"/>
      <c r="JDR111" s="921"/>
      <c r="JDS111" s="921"/>
      <c r="JDT111" s="921"/>
      <c r="JDU111" s="921"/>
      <c r="JDV111" s="921"/>
      <c r="JDW111" s="921"/>
      <c r="JDX111" s="921"/>
      <c r="JDY111" s="921"/>
      <c r="JDZ111" s="921"/>
      <c r="JEA111" s="921"/>
      <c r="JEB111" s="921"/>
      <c r="JEC111" s="921"/>
      <c r="JED111" s="921"/>
      <c r="JEE111" s="921"/>
      <c r="JEF111" s="921"/>
      <c r="JEG111" s="921"/>
      <c r="JEH111" s="921"/>
      <c r="JEI111" s="921"/>
      <c r="JEJ111" s="921"/>
      <c r="JEK111" s="921"/>
      <c r="JEL111" s="921"/>
      <c r="JEM111" s="921"/>
      <c r="JEN111" s="921"/>
      <c r="JEO111" s="921"/>
      <c r="JEP111" s="921"/>
      <c r="JEQ111" s="921"/>
      <c r="JER111" s="921"/>
      <c r="JES111" s="921"/>
      <c r="JET111" s="921"/>
      <c r="JEU111" s="921"/>
      <c r="JEV111" s="921"/>
      <c r="JEW111" s="921"/>
      <c r="JEX111" s="921"/>
      <c r="JEY111" s="921"/>
      <c r="JEZ111" s="921"/>
      <c r="JFA111" s="921"/>
      <c r="JFB111" s="921"/>
      <c r="JFC111" s="921"/>
      <c r="JFD111" s="921"/>
      <c r="JFE111" s="921"/>
      <c r="JFF111" s="921"/>
      <c r="JFG111" s="921"/>
      <c r="JFH111" s="921"/>
      <c r="JFI111" s="921"/>
      <c r="JFJ111" s="921"/>
      <c r="JFK111" s="921"/>
      <c r="JFL111" s="921"/>
      <c r="JFM111" s="921"/>
      <c r="JFN111" s="921"/>
      <c r="JFO111" s="921"/>
      <c r="JFP111" s="921"/>
      <c r="JFQ111" s="921"/>
      <c r="JFR111" s="921"/>
      <c r="JFS111" s="921"/>
      <c r="JFT111" s="921"/>
      <c r="JFU111" s="921"/>
      <c r="JFV111" s="921"/>
      <c r="JFW111" s="921"/>
      <c r="JFX111" s="921"/>
      <c r="JFY111" s="921"/>
      <c r="JFZ111" s="921"/>
      <c r="JGA111" s="921"/>
      <c r="JGB111" s="921"/>
      <c r="JGC111" s="921"/>
      <c r="JGD111" s="921"/>
      <c r="JGE111" s="921"/>
      <c r="JGF111" s="921"/>
      <c r="JGG111" s="921"/>
      <c r="JGH111" s="921"/>
      <c r="JGI111" s="921"/>
      <c r="JGJ111" s="921"/>
      <c r="JGK111" s="921"/>
      <c r="JGL111" s="921"/>
      <c r="JGM111" s="921"/>
      <c r="JGN111" s="921"/>
      <c r="JGO111" s="921"/>
      <c r="JGP111" s="921"/>
      <c r="JGQ111" s="921"/>
      <c r="JGR111" s="921"/>
      <c r="JGS111" s="921"/>
      <c r="JGT111" s="921"/>
      <c r="JGU111" s="921"/>
      <c r="JGV111" s="921"/>
      <c r="JGW111" s="921"/>
      <c r="JGX111" s="921"/>
      <c r="JGY111" s="921"/>
      <c r="JGZ111" s="921"/>
      <c r="JHA111" s="921"/>
      <c r="JHB111" s="921"/>
      <c r="JHC111" s="921"/>
      <c r="JHD111" s="921"/>
      <c r="JHE111" s="921"/>
      <c r="JHF111" s="921"/>
      <c r="JHG111" s="921"/>
      <c r="JHH111" s="921"/>
      <c r="JHI111" s="921"/>
      <c r="JHJ111" s="921"/>
      <c r="JHK111" s="921"/>
      <c r="JHL111" s="921"/>
      <c r="JHM111" s="921"/>
      <c r="JHN111" s="921"/>
      <c r="JHO111" s="921"/>
      <c r="JHP111" s="921"/>
      <c r="JHQ111" s="921"/>
      <c r="JHR111" s="921"/>
      <c r="JHS111" s="921"/>
      <c r="JHT111" s="921"/>
      <c r="JHU111" s="921"/>
      <c r="JHV111" s="921"/>
      <c r="JHW111" s="921"/>
      <c r="JHX111" s="921"/>
      <c r="JHY111" s="921"/>
      <c r="JHZ111" s="921"/>
      <c r="JIA111" s="921"/>
      <c r="JIB111" s="921"/>
      <c r="JIC111" s="921"/>
      <c r="JID111" s="921"/>
      <c r="JIE111" s="921"/>
      <c r="JIF111" s="921"/>
      <c r="JIG111" s="921"/>
      <c r="JIH111" s="921"/>
      <c r="JII111" s="921"/>
      <c r="JIJ111" s="921"/>
      <c r="JIK111" s="921"/>
      <c r="JIL111" s="921"/>
      <c r="JIM111" s="921"/>
      <c r="JIN111" s="921"/>
      <c r="JIO111" s="921"/>
      <c r="JIP111" s="921"/>
      <c r="JIQ111" s="921"/>
      <c r="JIR111" s="921"/>
      <c r="JIS111" s="921"/>
      <c r="JIT111" s="921"/>
      <c r="JIU111" s="921"/>
      <c r="JIV111" s="921"/>
      <c r="JIW111" s="921"/>
      <c r="JIX111" s="921"/>
      <c r="JIY111" s="921"/>
      <c r="JIZ111" s="921"/>
      <c r="JJA111" s="921"/>
      <c r="JJB111" s="921"/>
      <c r="JJC111" s="921"/>
      <c r="JJD111" s="921"/>
      <c r="JJE111" s="921"/>
      <c r="JJF111" s="921"/>
      <c r="JJG111" s="921"/>
      <c r="JJH111" s="921"/>
      <c r="JJI111" s="921"/>
      <c r="JJJ111" s="921"/>
      <c r="JJK111" s="921"/>
      <c r="JJL111" s="921"/>
      <c r="JJM111" s="921"/>
      <c r="JJN111" s="921"/>
      <c r="JJO111" s="921"/>
      <c r="JJP111" s="921"/>
      <c r="JJQ111" s="921"/>
      <c r="JJR111" s="921"/>
      <c r="JJS111" s="921"/>
      <c r="JJT111" s="921"/>
      <c r="JJU111" s="921"/>
      <c r="JJV111" s="921"/>
      <c r="JJW111" s="921"/>
      <c r="JJX111" s="921"/>
      <c r="JJY111" s="921"/>
      <c r="JJZ111" s="921"/>
      <c r="JKA111" s="921"/>
      <c r="JKB111" s="921"/>
      <c r="JKC111" s="921"/>
      <c r="JKD111" s="921"/>
      <c r="JKE111" s="921"/>
      <c r="JKF111" s="921"/>
      <c r="JKG111" s="921"/>
      <c r="JKH111" s="921"/>
      <c r="JKI111" s="921"/>
      <c r="JKJ111" s="921"/>
      <c r="JKK111" s="921"/>
      <c r="JKL111" s="921"/>
      <c r="JKM111" s="921"/>
      <c r="JKN111" s="921"/>
      <c r="JKO111" s="921"/>
      <c r="JKP111" s="921"/>
      <c r="JKQ111" s="921"/>
      <c r="JKR111" s="921"/>
      <c r="JKS111" s="921"/>
      <c r="JKT111" s="921"/>
      <c r="JKU111" s="921"/>
      <c r="JKV111" s="921"/>
      <c r="JKW111" s="921"/>
      <c r="JKX111" s="921"/>
      <c r="JKY111" s="921"/>
      <c r="JKZ111" s="921"/>
      <c r="JLA111" s="921"/>
      <c r="JLB111" s="921"/>
      <c r="JLC111" s="921"/>
      <c r="JLD111" s="921"/>
      <c r="JLE111" s="921"/>
      <c r="JLF111" s="921"/>
      <c r="JLG111" s="921"/>
      <c r="JLH111" s="921"/>
      <c r="JLI111" s="921"/>
      <c r="JLJ111" s="921"/>
      <c r="JLK111" s="921"/>
      <c r="JLL111" s="921"/>
      <c r="JLM111" s="921"/>
      <c r="JLN111" s="921"/>
      <c r="JLO111" s="921"/>
      <c r="JLP111" s="921"/>
      <c r="JLQ111" s="921"/>
      <c r="JLR111" s="921"/>
      <c r="JLS111" s="921"/>
      <c r="JLT111" s="921"/>
      <c r="JLU111" s="921"/>
      <c r="JLV111" s="921"/>
      <c r="JLW111" s="921"/>
      <c r="JLX111" s="921"/>
      <c r="JLY111" s="921"/>
      <c r="JLZ111" s="921"/>
      <c r="JMA111" s="921"/>
      <c r="JMB111" s="921"/>
      <c r="JMC111" s="921"/>
      <c r="JMD111" s="921"/>
      <c r="JME111" s="921"/>
      <c r="JMF111" s="921"/>
      <c r="JMG111" s="921"/>
      <c r="JMH111" s="921"/>
      <c r="JMI111" s="921"/>
      <c r="JMJ111" s="921"/>
      <c r="JMK111" s="921"/>
      <c r="JML111" s="921"/>
      <c r="JMM111" s="921"/>
      <c r="JMN111" s="921"/>
      <c r="JMO111" s="921"/>
      <c r="JMP111" s="921"/>
      <c r="JMQ111" s="921"/>
      <c r="JMR111" s="921"/>
      <c r="JMS111" s="921"/>
      <c r="JMT111" s="921"/>
      <c r="JMU111" s="921"/>
      <c r="JMV111" s="921"/>
      <c r="JMW111" s="921"/>
      <c r="JMX111" s="921"/>
      <c r="JMY111" s="921"/>
      <c r="JMZ111" s="921"/>
      <c r="JNA111" s="921"/>
      <c r="JNB111" s="921"/>
      <c r="JNC111" s="921"/>
      <c r="JND111" s="921"/>
      <c r="JNE111" s="921"/>
      <c r="JNF111" s="921"/>
      <c r="JNG111" s="921"/>
      <c r="JNH111" s="921"/>
      <c r="JNI111" s="921"/>
      <c r="JNJ111" s="921"/>
      <c r="JNK111" s="921"/>
      <c r="JNL111" s="921"/>
      <c r="JNM111" s="921"/>
      <c r="JNN111" s="921"/>
      <c r="JNO111" s="921"/>
      <c r="JNP111" s="921"/>
      <c r="JNQ111" s="921"/>
      <c r="JNR111" s="921"/>
      <c r="JNS111" s="921"/>
      <c r="JNT111" s="921"/>
      <c r="JNU111" s="921"/>
      <c r="JNV111" s="921"/>
      <c r="JNW111" s="921"/>
      <c r="JNX111" s="921"/>
      <c r="JNY111" s="921"/>
      <c r="JNZ111" s="921"/>
      <c r="JOA111" s="921"/>
      <c r="JOB111" s="921"/>
      <c r="JOC111" s="921"/>
      <c r="JOD111" s="921"/>
      <c r="JOE111" s="921"/>
      <c r="JOF111" s="921"/>
      <c r="JOG111" s="921"/>
      <c r="JOH111" s="921"/>
      <c r="JOI111" s="921"/>
      <c r="JOJ111" s="921"/>
      <c r="JOK111" s="921"/>
      <c r="JOL111" s="921"/>
      <c r="JOM111" s="921"/>
      <c r="JON111" s="921"/>
      <c r="JOO111" s="921"/>
      <c r="JOP111" s="921"/>
      <c r="JOQ111" s="921"/>
      <c r="JOR111" s="921"/>
      <c r="JOS111" s="921"/>
      <c r="JOT111" s="921"/>
      <c r="JOU111" s="921"/>
      <c r="JOV111" s="921"/>
      <c r="JOW111" s="921"/>
      <c r="JOX111" s="921"/>
      <c r="JOY111" s="921"/>
      <c r="JOZ111" s="921"/>
      <c r="JPA111" s="921"/>
      <c r="JPB111" s="921"/>
      <c r="JPC111" s="921"/>
      <c r="JPD111" s="921"/>
      <c r="JPE111" s="921"/>
      <c r="JPF111" s="921"/>
      <c r="JPG111" s="921"/>
      <c r="JPH111" s="921"/>
      <c r="JPI111" s="921"/>
      <c r="JPJ111" s="921"/>
      <c r="JPK111" s="921"/>
      <c r="JPL111" s="921"/>
      <c r="JPM111" s="921"/>
      <c r="JPN111" s="921"/>
      <c r="JPO111" s="921"/>
      <c r="JPP111" s="921"/>
      <c r="JPQ111" s="921"/>
      <c r="JPR111" s="921"/>
      <c r="JPS111" s="921"/>
      <c r="JPT111" s="921"/>
      <c r="JPU111" s="921"/>
      <c r="JPV111" s="921"/>
      <c r="JPW111" s="921"/>
      <c r="JPX111" s="921"/>
      <c r="JPY111" s="921"/>
      <c r="JPZ111" s="921"/>
      <c r="JQA111" s="921"/>
      <c r="JQB111" s="921"/>
      <c r="JQC111" s="921"/>
      <c r="JQD111" s="921"/>
      <c r="JQE111" s="921"/>
      <c r="JQF111" s="921"/>
      <c r="JQG111" s="921"/>
      <c r="JQH111" s="921"/>
      <c r="JQI111" s="921"/>
      <c r="JQJ111" s="921"/>
      <c r="JQK111" s="921"/>
      <c r="JQL111" s="921"/>
      <c r="JQM111" s="921"/>
      <c r="JQN111" s="921"/>
      <c r="JQO111" s="921"/>
      <c r="JQP111" s="921"/>
      <c r="JQQ111" s="921"/>
      <c r="JQR111" s="921"/>
      <c r="JQS111" s="921"/>
      <c r="JQT111" s="921"/>
      <c r="JQU111" s="921"/>
      <c r="JQV111" s="921"/>
      <c r="JQW111" s="921"/>
      <c r="JQX111" s="921"/>
      <c r="JQY111" s="921"/>
      <c r="JQZ111" s="921"/>
      <c r="JRA111" s="921"/>
      <c r="JRB111" s="921"/>
      <c r="JRC111" s="921"/>
      <c r="JRD111" s="921"/>
      <c r="JRE111" s="921"/>
      <c r="JRF111" s="921"/>
      <c r="JRG111" s="921"/>
      <c r="JRH111" s="921"/>
      <c r="JRI111" s="921"/>
      <c r="JRJ111" s="921"/>
      <c r="JRK111" s="921"/>
      <c r="JRL111" s="921"/>
      <c r="JRM111" s="921"/>
      <c r="JRN111" s="921"/>
      <c r="JRO111" s="921"/>
      <c r="JRP111" s="921"/>
      <c r="JRQ111" s="921"/>
      <c r="JRR111" s="921"/>
      <c r="JRS111" s="921"/>
      <c r="JRT111" s="921"/>
      <c r="JRU111" s="921"/>
      <c r="JRV111" s="921"/>
      <c r="JRW111" s="921"/>
      <c r="JRX111" s="921"/>
      <c r="JRY111" s="921"/>
      <c r="JRZ111" s="921"/>
      <c r="JSA111" s="921"/>
      <c r="JSB111" s="921"/>
      <c r="JSC111" s="921"/>
      <c r="JSD111" s="921"/>
      <c r="JSE111" s="921"/>
      <c r="JSF111" s="921"/>
      <c r="JSG111" s="921"/>
      <c r="JSH111" s="921"/>
      <c r="JSI111" s="921"/>
      <c r="JSJ111" s="921"/>
      <c r="JSK111" s="921"/>
      <c r="JSL111" s="921"/>
      <c r="JSM111" s="921"/>
      <c r="JSN111" s="921"/>
      <c r="JSO111" s="921"/>
      <c r="JSP111" s="921"/>
      <c r="JSQ111" s="921"/>
      <c r="JSR111" s="921"/>
      <c r="JSS111" s="921"/>
      <c r="JST111" s="921"/>
      <c r="JSU111" s="921"/>
      <c r="JSV111" s="921"/>
      <c r="JSW111" s="921"/>
      <c r="JSX111" s="921"/>
      <c r="JSY111" s="921"/>
      <c r="JSZ111" s="921"/>
      <c r="JTA111" s="921"/>
      <c r="JTB111" s="921"/>
      <c r="JTC111" s="921"/>
      <c r="JTD111" s="921"/>
      <c r="JTE111" s="921"/>
      <c r="JTF111" s="921"/>
      <c r="JTG111" s="921"/>
      <c r="JTH111" s="921"/>
      <c r="JTI111" s="921"/>
      <c r="JTJ111" s="921"/>
      <c r="JTK111" s="921"/>
      <c r="JTL111" s="921"/>
      <c r="JTM111" s="921"/>
      <c r="JTN111" s="921"/>
      <c r="JTO111" s="921"/>
      <c r="JTP111" s="921"/>
      <c r="JTQ111" s="921"/>
      <c r="JTR111" s="921"/>
      <c r="JTS111" s="921"/>
      <c r="JTT111" s="921"/>
      <c r="JTU111" s="921"/>
      <c r="JTV111" s="921"/>
      <c r="JTW111" s="921"/>
      <c r="JTX111" s="921"/>
      <c r="JTY111" s="921"/>
      <c r="JTZ111" s="921"/>
      <c r="JUA111" s="921"/>
      <c r="JUB111" s="921"/>
      <c r="JUC111" s="921"/>
      <c r="JUD111" s="921"/>
      <c r="JUE111" s="921"/>
      <c r="JUF111" s="921"/>
      <c r="JUG111" s="921"/>
      <c r="JUH111" s="921"/>
      <c r="JUI111" s="921"/>
      <c r="JUJ111" s="921"/>
      <c r="JUK111" s="921"/>
      <c r="JUL111" s="921"/>
      <c r="JUM111" s="921"/>
      <c r="JUN111" s="921"/>
      <c r="JUO111" s="921"/>
      <c r="JUP111" s="921"/>
      <c r="JUQ111" s="921"/>
      <c r="JUR111" s="921"/>
      <c r="JUS111" s="921"/>
      <c r="JUT111" s="921"/>
      <c r="JUU111" s="921"/>
      <c r="JUV111" s="921"/>
      <c r="JUW111" s="921"/>
      <c r="JUX111" s="921"/>
      <c r="JUY111" s="921"/>
      <c r="JUZ111" s="921"/>
      <c r="JVA111" s="921"/>
      <c r="JVB111" s="921"/>
      <c r="JVC111" s="921"/>
      <c r="JVD111" s="921"/>
      <c r="JVE111" s="921"/>
      <c r="JVF111" s="921"/>
      <c r="JVG111" s="921"/>
      <c r="JVH111" s="921"/>
      <c r="JVI111" s="921"/>
      <c r="JVJ111" s="921"/>
      <c r="JVK111" s="921"/>
      <c r="JVL111" s="921"/>
      <c r="JVM111" s="921"/>
      <c r="JVN111" s="921"/>
      <c r="JVO111" s="921"/>
      <c r="JVP111" s="921"/>
      <c r="JVQ111" s="921"/>
      <c r="JVR111" s="921"/>
      <c r="JVS111" s="921"/>
      <c r="JVT111" s="921"/>
      <c r="JVU111" s="921"/>
      <c r="JVV111" s="921"/>
      <c r="JVW111" s="921"/>
      <c r="JVX111" s="921"/>
      <c r="JVY111" s="921"/>
      <c r="JVZ111" s="921"/>
      <c r="JWA111" s="921"/>
      <c r="JWB111" s="921"/>
      <c r="JWC111" s="921"/>
      <c r="JWD111" s="921"/>
      <c r="JWE111" s="921"/>
      <c r="JWF111" s="921"/>
      <c r="JWG111" s="921"/>
      <c r="JWH111" s="921"/>
      <c r="JWI111" s="921"/>
      <c r="JWJ111" s="921"/>
      <c r="JWK111" s="921"/>
      <c r="JWL111" s="921"/>
      <c r="JWM111" s="921"/>
      <c r="JWN111" s="921"/>
      <c r="JWO111" s="921"/>
      <c r="JWP111" s="921"/>
      <c r="JWQ111" s="921"/>
      <c r="JWR111" s="921"/>
      <c r="JWS111" s="921"/>
      <c r="JWT111" s="921"/>
      <c r="JWU111" s="921"/>
      <c r="JWV111" s="921"/>
      <c r="JWW111" s="921"/>
      <c r="JWX111" s="921"/>
      <c r="JWY111" s="921"/>
      <c r="JWZ111" s="921"/>
      <c r="JXA111" s="921"/>
      <c r="JXB111" s="921"/>
      <c r="JXC111" s="921"/>
      <c r="JXD111" s="921"/>
      <c r="JXE111" s="921"/>
      <c r="JXF111" s="921"/>
      <c r="JXG111" s="921"/>
      <c r="JXH111" s="921"/>
      <c r="JXI111" s="921"/>
      <c r="JXJ111" s="921"/>
      <c r="JXK111" s="921"/>
      <c r="JXL111" s="921"/>
      <c r="JXM111" s="921"/>
      <c r="JXN111" s="921"/>
      <c r="JXO111" s="921"/>
      <c r="JXP111" s="921"/>
      <c r="JXQ111" s="921"/>
      <c r="JXR111" s="921"/>
      <c r="JXS111" s="921"/>
      <c r="JXT111" s="921"/>
      <c r="JXU111" s="921"/>
      <c r="JXV111" s="921"/>
      <c r="JXW111" s="921"/>
      <c r="JXX111" s="921"/>
      <c r="JXY111" s="921"/>
      <c r="JXZ111" s="921"/>
      <c r="JYA111" s="921"/>
      <c r="JYB111" s="921"/>
      <c r="JYC111" s="921"/>
      <c r="JYD111" s="921"/>
      <c r="JYE111" s="921"/>
      <c r="JYF111" s="921"/>
      <c r="JYG111" s="921"/>
      <c r="JYH111" s="921"/>
      <c r="JYI111" s="921"/>
      <c r="JYJ111" s="921"/>
      <c r="JYK111" s="921"/>
      <c r="JYL111" s="921"/>
      <c r="JYM111" s="921"/>
      <c r="JYN111" s="921"/>
      <c r="JYO111" s="921"/>
      <c r="JYP111" s="921"/>
      <c r="JYQ111" s="921"/>
      <c r="JYR111" s="921"/>
      <c r="JYS111" s="921"/>
      <c r="JYT111" s="921"/>
      <c r="JYU111" s="921"/>
      <c r="JYV111" s="921"/>
      <c r="JYW111" s="921"/>
      <c r="JYX111" s="921"/>
      <c r="JYY111" s="921"/>
      <c r="JYZ111" s="921"/>
      <c r="JZA111" s="921"/>
      <c r="JZB111" s="921"/>
      <c r="JZC111" s="921"/>
      <c r="JZD111" s="921"/>
      <c r="JZE111" s="921"/>
      <c r="JZF111" s="921"/>
      <c r="JZG111" s="921"/>
      <c r="JZH111" s="921"/>
      <c r="JZI111" s="921"/>
      <c r="JZJ111" s="921"/>
      <c r="JZK111" s="921"/>
      <c r="JZL111" s="921"/>
      <c r="JZM111" s="921"/>
      <c r="JZN111" s="921"/>
      <c r="JZO111" s="921"/>
      <c r="JZP111" s="921"/>
      <c r="JZQ111" s="921"/>
      <c r="JZR111" s="921"/>
      <c r="JZS111" s="921"/>
      <c r="JZT111" s="921"/>
      <c r="JZU111" s="921"/>
      <c r="JZV111" s="921"/>
      <c r="JZW111" s="921"/>
      <c r="JZX111" s="921"/>
      <c r="JZY111" s="921"/>
      <c r="JZZ111" s="921"/>
      <c r="KAA111" s="921"/>
      <c r="KAB111" s="921"/>
      <c r="KAC111" s="921"/>
      <c r="KAD111" s="921"/>
      <c r="KAE111" s="921"/>
      <c r="KAF111" s="921"/>
      <c r="KAG111" s="921"/>
      <c r="KAH111" s="921"/>
      <c r="KAI111" s="921"/>
      <c r="KAJ111" s="921"/>
      <c r="KAK111" s="921"/>
      <c r="KAL111" s="921"/>
      <c r="KAM111" s="921"/>
      <c r="KAN111" s="921"/>
      <c r="KAO111" s="921"/>
      <c r="KAP111" s="921"/>
      <c r="KAQ111" s="921"/>
      <c r="KAR111" s="921"/>
      <c r="KAS111" s="921"/>
      <c r="KAT111" s="921"/>
      <c r="KAU111" s="921"/>
      <c r="KAV111" s="921"/>
      <c r="KAW111" s="921"/>
      <c r="KAX111" s="921"/>
      <c r="KAY111" s="921"/>
      <c r="KAZ111" s="921"/>
      <c r="KBA111" s="921"/>
      <c r="KBB111" s="921"/>
      <c r="KBC111" s="921"/>
      <c r="KBD111" s="921"/>
      <c r="KBE111" s="921"/>
      <c r="KBF111" s="921"/>
      <c r="KBG111" s="921"/>
      <c r="KBH111" s="921"/>
      <c r="KBI111" s="921"/>
      <c r="KBJ111" s="921"/>
      <c r="KBK111" s="921"/>
      <c r="KBL111" s="921"/>
      <c r="KBM111" s="921"/>
      <c r="KBN111" s="921"/>
      <c r="KBO111" s="921"/>
      <c r="KBP111" s="921"/>
      <c r="KBQ111" s="921"/>
      <c r="KBR111" s="921"/>
      <c r="KBS111" s="921"/>
      <c r="KBT111" s="921"/>
      <c r="KBU111" s="921"/>
      <c r="KBV111" s="921"/>
      <c r="KBW111" s="921"/>
      <c r="KBX111" s="921"/>
      <c r="KBY111" s="921"/>
      <c r="KBZ111" s="921"/>
      <c r="KCA111" s="921"/>
      <c r="KCB111" s="921"/>
      <c r="KCC111" s="921"/>
      <c r="KCD111" s="921"/>
      <c r="KCE111" s="921"/>
      <c r="KCF111" s="921"/>
      <c r="KCG111" s="921"/>
      <c r="KCH111" s="921"/>
      <c r="KCI111" s="921"/>
      <c r="KCJ111" s="921"/>
      <c r="KCK111" s="921"/>
      <c r="KCL111" s="921"/>
      <c r="KCM111" s="921"/>
      <c r="KCN111" s="921"/>
      <c r="KCO111" s="921"/>
      <c r="KCP111" s="921"/>
      <c r="KCQ111" s="921"/>
      <c r="KCR111" s="921"/>
      <c r="KCS111" s="921"/>
      <c r="KCT111" s="921"/>
      <c r="KCU111" s="921"/>
      <c r="KCV111" s="921"/>
      <c r="KCW111" s="921"/>
      <c r="KCX111" s="921"/>
      <c r="KCY111" s="921"/>
      <c r="KCZ111" s="921"/>
      <c r="KDA111" s="921"/>
      <c r="KDB111" s="921"/>
      <c r="KDC111" s="921"/>
      <c r="KDD111" s="921"/>
      <c r="KDE111" s="921"/>
      <c r="KDF111" s="921"/>
      <c r="KDG111" s="921"/>
      <c r="KDH111" s="921"/>
      <c r="KDI111" s="921"/>
      <c r="KDJ111" s="921"/>
      <c r="KDK111" s="921"/>
      <c r="KDL111" s="921"/>
      <c r="KDM111" s="921"/>
      <c r="KDN111" s="921"/>
      <c r="KDO111" s="921"/>
      <c r="KDP111" s="921"/>
      <c r="KDQ111" s="921"/>
      <c r="KDR111" s="921"/>
      <c r="KDS111" s="921"/>
      <c r="KDT111" s="921"/>
      <c r="KDU111" s="921"/>
      <c r="KDV111" s="921"/>
      <c r="KDW111" s="921"/>
      <c r="KDX111" s="921"/>
      <c r="KDY111" s="921"/>
      <c r="KDZ111" s="921"/>
      <c r="KEA111" s="921"/>
      <c r="KEB111" s="921"/>
      <c r="KEC111" s="921"/>
      <c r="KED111" s="921"/>
      <c r="KEE111" s="921"/>
      <c r="KEF111" s="921"/>
      <c r="KEG111" s="921"/>
      <c r="KEH111" s="921"/>
      <c r="KEI111" s="921"/>
      <c r="KEJ111" s="921"/>
      <c r="KEK111" s="921"/>
      <c r="KEL111" s="921"/>
      <c r="KEM111" s="921"/>
      <c r="KEN111" s="921"/>
      <c r="KEO111" s="921"/>
      <c r="KEP111" s="921"/>
      <c r="KEQ111" s="921"/>
      <c r="KER111" s="921"/>
      <c r="KES111" s="921"/>
      <c r="KET111" s="921"/>
      <c r="KEU111" s="921"/>
      <c r="KEV111" s="921"/>
      <c r="KEW111" s="921"/>
      <c r="KEX111" s="921"/>
      <c r="KEY111" s="921"/>
      <c r="KEZ111" s="921"/>
      <c r="KFA111" s="921"/>
      <c r="KFB111" s="921"/>
      <c r="KFC111" s="921"/>
      <c r="KFD111" s="921"/>
      <c r="KFE111" s="921"/>
      <c r="KFF111" s="921"/>
      <c r="KFG111" s="921"/>
      <c r="KFH111" s="921"/>
      <c r="KFI111" s="921"/>
      <c r="KFJ111" s="921"/>
      <c r="KFK111" s="921"/>
      <c r="KFL111" s="921"/>
      <c r="KFM111" s="921"/>
      <c r="KFN111" s="921"/>
      <c r="KFO111" s="921"/>
      <c r="KFP111" s="921"/>
      <c r="KFQ111" s="921"/>
      <c r="KFR111" s="921"/>
      <c r="KFS111" s="921"/>
      <c r="KFT111" s="921"/>
      <c r="KFU111" s="921"/>
      <c r="KFV111" s="921"/>
      <c r="KFW111" s="921"/>
      <c r="KFX111" s="921"/>
      <c r="KFY111" s="921"/>
      <c r="KFZ111" s="921"/>
      <c r="KGA111" s="921"/>
      <c r="KGB111" s="921"/>
      <c r="KGC111" s="921"/>
      <c r="KGD111" s="921"/>
      <c r="KGE111" s="921"/>
      <c r="KGF111" s="921"/>
      <c r="KGG111" s="921"/>
      <c r="KGH111" s="921"/>
      <c r="KGI111" s="921"/>
      <c r="KGJ111" s="921"/>
      <c r="KGK111" s="921"/>
      <c r="KGL111" s="921"/>
      <c r="KGM111" s="921"/>
      <c r="KGN111" s="921"/>
      <c r="KGO111" s="921"/>
      <c r="KGP111" s="921"/>
      <c r="KGQ111" s="921"/>
      <c r="KGR111" s="921"/>
      <c r="KGS111" s="921"/>
      <c r="KGT111" s="921"/>
      <c r="KGU111" s="921"/>
      <c r="KGV111" s="921"/>
      <c r="KGW111" s="921"/>
      <c r="KGX111" s="921"/>
      <c r="KGY111" s="921"/>
      <c r="KGZ111" s="921"/>
      <c r="KHA111" s="921"/>
      <c r="KHB111" s="921"/>
      <c r="KHC111" s="921"/>
      <c r="KHD111" s="921"/>
      <c r="KHE111" s="921"/>
      <c r="KHF111" s="921"/>
      <c r="KHG111" s="921"/>
      <c r="KHH111" s="921"/>
      <c r="KHI111" s="921"/>
      <c r="KHJ111" s="921"/>
      <c r="KHK111" s="921"/>
      <c r="KHL111" s="921"/>
      <c r="KHM111" s="921"/>
      <c r="KHN111" s="921"/>
      <c r="KHO111" s="921"/>
      <c r="KHP111" s="921"/>
      <c r="KHQ111" s="921"/>
      <c r="KHR111" s="921"/>
      <c r="KHS111" s="921"/>
      <c r="KHT111" s="921"/>
      <c r="KHU111" s="921"/>
      <c r="KHV111" s="921"/>
      <c r="KHW111" s="921"/>
      <c r="KHX111" s="921"/>
      <c r="KHY111" s="921"/>
      <c r="KHZ111" s="921"/>
      <c r="KIA111" s="921"/>
      <c r="KIB111" s="921"/>
      <c r="KIC111" s="921"/>
      <c r="KID111" s="921"/>
      <c r="KIE111" s="921"/>
      <c r="KIF111" s="921"/>
      <c r="KIG111" s="921"/>
      <c r="KIH111" s="921"/>
      <c r="KII111" s="921"/>
      <c r="KIJ111" s="921"/>
      <c r="KIK111" s="921"/>
      <c r="KIL111" s="921"/>
      <c r="KIM111" s="921"/>
      <c r="KIN111" s="921"/>
      <c r="KIO111" s="921"/>
      <c r="KIP111" s="921"/>
      <c r="KIQ111" s="921"/>
      <c r="KIR111" s="921"/>
      <c r="KIS111" s="921"/>
      <c r="KIT111" s="921"/>
      <c r="KIU111" s="921"/>
      <c r="KIV111" s="921"/>
      <c r="KIW111" s="921"/>
      <c r="KIX111" s="921"/>
      <c r="KIY111" s="921"/>
      <c r="KIZ111" s="921"/>
      <c r="KJA111" s="921"/>
      <c r="KJB111" s="921"/>
      <c r="KJC111" s="921"/>
      <c r="KJD111" s="921"/>
      <c r="KJE111" s="921"/>
      <c r="KJF111" s="921"/>
      <c r="KJG111" s="921"/>
      <c r="KJH111" s="921"/>
      <c r="KJI111" s="921"/>
      <c r="KJJ111" s="921"/>
      <c r="KJK111" s="921"/>
      <c r="KJL111" s="921"/>
      <c r="KJM111" s="921"/>
      <c r="KJN111" s="921"/>
      <c r="KJO111" s="921"/>
      <c r="KJP111" s="921"/>
      <c r="KJQ111" s="921"/>
      <c r="KJR111" s="921"/>
      <c r="KJS111" s="921"/>
      <c r="KJT111" s="921"/>
      <c r="KJU111" s="921"/>
      <c r="KJV111" s="921"/>
      <c r="KJW111" s="921"/>
      <c r="KJX111" s="921"/>
      <c r="KJY111" s="921"/>
      <c r="KJZ111" s="921"/>
      <c r="KKA111" s="921"/>
      <c r="KKB111" s="921"/>
      <c r="KKC111" s="921"/>
      <c r="KKD111" s="921"/>
      <c r="KKE111" s="921"/>
      <c r="KKF111" s="921"/>
      <c r="KKG111" s="921"/>
      <c r="KKH111" s="921"/>
      <c r="KKI111" s="921"/>
      <c r="KKJ111" s="921"/>
      <c r="KKK111" s="921"/>
      <c r="KKL111" s="921"/>
      <c r="KKM111" s="921"/>
      <c r="KKN111" s="921"/>
      <c r="KKO111" s="921"/>
      <c r="KKP111" s="921"/>
      <c r="KKQ111" s="921"/>
      <c r="KKR111" s="921"/>
      <c r="KKS111" s="921"/>
      <c r="KKT111" s="921"/>
      <c r="KKU111" s="921"/>
      <c r="KKV111" s="921"/>
      <c r="KKW111" s="921"/>
      <c r="KKX111" s="921"/>
      <c r="KKY111" s="921"/>
      <c r="KKZ111" s="921"/>
      <c r="KLA111" s="921"/>
      <c r="KLB111" s="921"/>
      <c r="KLC111" s="921"/>
      <c r="KLD111" s="921"/>
      <c r="KLE111" s="921"/>
      <c r="KLF111" s="921"/>
      <c r="KLG111" s="921"/>
      <c r="KLH111" s="921"/>
      <c r="KLI111" s="921"/>
      <c r="KLJ111" s="921"/>
      <c r="KLK111" s="921"/>
      <c r="KLL111" s="921"/>
      <c r="KLM111" s="921"/>
      <c r="KLN111" s="921"/>
      <c r="KLO111" s="921"/>
      <c r="KLP111" s="921"/>
      <c r="KLQ111" s="921"/>
      <c r="KLR111" s="921"/>
      <c r="KLS111" s="921"/>
      <c r="KLT111" s="921"/>
      <c r="KLU111" s="921"/>
      <c r="KLV111" s="921"/>
      <c r="KLW111" s="921"/>
      <c r="KLX111" s="921"/>
      <c r="KLY111" s="921"/>
      <c r="KLZ111" s="921"/>
      <c r="KMA111" s="921"/>
      <c r="KMB111" s="921"/>
      <c r="KMC111" s="921"/>
      <c r="KMD111" s="921"/>
      <c r="KME111" s="921"/>
      <c r="KMF111" s="921"/>
      <c r="KMG111" s="921"/>
      <c r="KMH111" s="921"/>
      <c r="KMI111" s="921"/>
      <c r="KMJ111" s="921"/>
      <c r="KMK111" s="921"/>
      <c r="KML111" s="921"/>
      <c r="KMM111" s="921"/>
      <c r="KMN111" s="921"/>
      <c r="KMO111" s="921"/>
      <c r="KMP111" s="921"/>
      <c r="KMQ111" s="921"/>
      <c r="KMR111" s="921"/>
      <c r="KMS111" s="921"/>
      <c r="KMT111" s="921"/>
      <c r="KMU111" s="921"/>
      <c r="KMV111" s="921"/>
      <c r="KMW111" s="921"/>
      <c r="KMX111" s="921"/>
      <c r="KMY111" s="921"/>
      <c r="KMZ111" s="921"/>
      <c r="KNA111" s="921"/>
      <c r="KNB111" s="921"/>
      <c r="KNC111" s="921"/>
      <c r="KND111" s="921"/>
      <c r="KNE111" s="921"/>
      <c r="KNF111" s="921"/>
      <c r="KNG111" s="921"/>
      <c r="KNH111" s="921"/>
      <c r="KNI111" s="921"/>
      <c r="KNJ111" s="921"/>
      <c r="KNK111" s="921"/>
      <c r="KNL111" s="921"/>
      <c r="KNM111" s="921"/>
      <c r="KNN111" s="921"/>
      <c r="KNO111" s="921"/>
      <c r="KNP111" s="921"/>
      <c r="KNQ111" s="921"/>
      <c r="KNR111" s="921"/>
      <c r="KNS111" s="921"/>
      <c r="KNT111" s="921"/>
      <c r="KNU111" s="921"/>
      <c r="KNV111" s="921"/>
      <c r="KNW111" s="921"/>
      <c r="KNX111" s="921"/>
      <c r="KNY111" s="921"/>
      <c r="KNZ111" s="921"/>
      <c r="KOA111" s="921"/>
      <c r="KOB111" s="921"/>
      <c r="KOC111" s="921"/>
      <c r="KOD111" s="921"/>
      <c r="KOE111" s="921"/>
      <c r="KOF111" s="921"/>
      <c r="KOG111" s="921"/>
      <c r="KOH111" s="921"/>
      <c r="KOI111" s="921"/>
      <c r="KOJ111" s="921"/>
      <c r="KOK111" s="921"/>
      <c r="KOL111" s="921"/>
      <c r="KOM111" s="921"/>
      <c r="KON111" s="921"/>
      <c r="KOO111" s="921"/>
      <c r="KOP111" s="921"/>
      <c r="KOQ111" s="921"/>
      <c r="KOR111" s="921"/>
      <c r="KOS111" s="921"/>
      <c r="KOT111" s="921"/>
      <c r="KOU111" s="921"/>
      <c r="KOV111" s="921"/>
      <c r="KOW111" s="921"/>
      <c r="KOX111" s="921"/>
      <c r="KOY111" s="921"/>
      <c r="KOZ111" s="921"/>
      <c r="KPA111" s="921"/>
      <c r="KPB111" s="921"/>
      <c r="KPC111" s="921"/>
      <c r="KPD111" s="921"/>
      <c r="KPE111" s="921"/>
      <c r="KPF111" s="921"/>
      <c r="KPG111" s="921"/>
      <c r="KPH111" s="921"/>
      <c r="KPI111" s="921"/>
      <c r="KPJ111" s="921"/>
      <c r="KPK111" s="921"/>
      <c r="KPL111" s="921"/>
      <c r="KPM111" s="921"/>
      <c r="KPN111" s="921"/>
      <c r="KPO111" s="921"/>
      <c r="KPP111" s="921"/>
      <c r="KPQ111" s="921"/>
      <c r="KPR111" s="921"/>
      <c r="KPS111" s="921"/>
      <c r="KPT111" s="921"/>
      <c r="KPU111" s="921"/>
      <c r="KPV111" s="921"/>
      <c r="KPW111" s="921"/>
      <c r="KPX111" s="921"/>
      <c r="KPY111" s="921"/>
      <c r="KPZ111" s="921"/>
      <c r="KQA111" s="921"/>
      <c r="KQB111" s="921"/>
      <c r="KQC111" s="921"/>
      <c r="KQD111" s="921"/>
      <c r="KQE111" s="921"/>
      <c r="KQF111" s="921"/>
      <c r="KQG111" s="921"/>
      <c r="KQH111" s="921"/>
      <c r="KQI111" s="921"/>
      <c r="KQJ111" s="921"/>
      <c r="KQK111" s="921"/>
      <c r="KQL111" s="921"/>
      <c r="KQM111" s="921"/>
      <c r="KQN111" s="921"/>
      <c r="KQO111" s="921"/>
      <c r="KQP111" s="921"/>
      <c r="KQQ111" s="921"/>
      <c r="KQR111" s="921"/>
      <c r="KQS111" s="921"/>
      <c r="KQT111" s="921"/>
      <c r="KQU111" s="921"/>
      <c r="KQV111" s="921"/>
      <c r="KQW111" s="921"/>
      <c r="KQX111" s="921"/>
      <c r="KQY111" s="921"/>
      <c r="KQZ111" s="921"/>
      <c r="KRA111" s="921"/>
      <c r="KRB111" s="921"/>
      <c r="KRC111" s="921"/>
      <c r="KRD111" s="921"/>
      <c r="KRE111" s="921"/>
      <c r="KRF111" s="921"/>
      <c r="KRG111" s="921"/>
      <c r="KRH111" s="921"/>
      <c r="KRI111" s="921"/>
      <c r="KRJ111" s="921"/>
      <c r="KRK111" s="921"/>
      <c r="KRL111" s="921"/>
      <c r="KRM111" s="921"/>
      <c r="KRN111" s="921"/>
      <c r="KRO111" s="921"/>
      <c r="KRP111" s="921"/>
      <c r="KRQ111" s="921"/>
      <c r="KRR111" s="921"/>
      <c r="KRS111" s="921"/>
      <c r="KRT111" s="921"/>
      <c r="KRU111" s="921"/>
      <c r="KRV111" s="921"/>
      <c r="KRW111" s="921"/>
      <c r="KRX111" s="921"/>
      <c r="KRY111" s="921"/>
      <c r="KRZ111" s="921"/>
      <c r="KSA111" s="921"/>
      <c r="KSB111" s="921"/>
      <c r="KSC111" s="921"/>
      <c r="KSD111" s="921"/>
      <c r="KSE111" s="921"/>
      <c r="KSF111" s="921"/>
      <c r="KSG111" s="921"/>
      <c r="KSH111" s="921"/>
      <c r="KSI111" s="921"/>
      <c r="KSJ111" s="921"/>
      <c r="KSK111" s="921"/>
      <c r="KSL111" s="921"/>
      <c r="KSM111" s="921"/>
      <c r="KSN111" s="921"/>
      <c r="KSO111" s="921"/>
      <c r="KSP111" s="921"/>
      <c r="KSQ111" s="921"/>
      <c r="KSR111" s="921"/>
      <c r="KSS111" s="921"/>
      <c r="KST111" s="921"/>
      <c r="KSU111" s="921"/>
      <c r="KSV111" s="921"/>
      <c r="KSW111" s="921"/>
      <c r="KSX111" s="921"/>
      <c r="KSY111" s="921"/>
      <c r="KSZ111" s="921"/>
      <c r="KTA111" s="921"/>
      <c r="KTB111" s="921"/>
      <c r="KTC111" s="921"/>
      <c r="KTD111" s="921"/>
      <c r="KTE111" s="921"/>
      <c r="KTF111" s="921"/>
      <c r="KTG111" s="921"/>
      <c r="KTH111" s="921"/>
      <c r="KTI111" s="921"/>
      <c r="KTJ111" s="921"/>
      <c r="KTK111" s="921"/>
      <c r="KTL111" s="921"/>
      <c r="KTM111" s="921"/>
      <c r="KTN111" s="921"/>
      <c r="KTO111" s="921"/>
      <c r="KTP111" s="921"/>
      <c r="KTQ111" s="921"/>
      <c r="KTR111" s="921"/>
      <c r="KTS111" s="921"/>
      <c r="KTT111" s="921"/>
      <c r="KTU111" s="921"/>
      <c r="KTV111" s="921"/>
      <c r="KTW111" s="921"/>
      <c r="KTX111" s="921"/>
      <c r="KTY111" s="921"/>
      <c r="KTZ111" s="921"/>
      <c r="KUA111" s="921"/>
      <c r="KUB111" s="921"/>
      <c r="KUC111" s="921"/>
      <c r="KUD111" s="921"/>
      <c r="KUE111" s="921"/>
      <c r="KUF111" s="921"/>
      <c r="KUG111" s="921"/>
      <c r="KUH111" s="921"/>
      <c r="KUI111" s="921"/>
      <c r="KUJ111" s="921"/>
      <c r="KUK111" s="921"/>
      <c r="KUL111" s="921"/>
      <c r="KUM111" s="921"/>
      <c r="KUN111" s="921"/>
      <c r="KUO111" s="921"/>
      <c r="KUP111" s="921"/>
      <c r="KUQ111" s="921"/>
      <c r="KUR111" s="921"/>
      <c r="KUS111" s="921"/>
      <c r="KUT111" s="921"/>
      <c r="KUU111" s="921"/>
      <c r="KUV111" s="921"/>
      <c r="KUW111" s="921"/>
      <c r="KUX111" s="921"/>
      <c r="KUY111" s="921"/>
      <c r="KUZ111" s="921"/>
      <c r="KVA111" s="921"/>
      <c r="KVB111" s="921"/>
      <c r="KVC111" s="921"/>
      <c r="KVD111" s="921"/>
      <c r="KVE111" s="921"/>
      <c r="KVF111" s="921"/>
      <c r="KVG111" s="921"/>
      <c r="KVH111" s="921"/>
      <c r="KVI111" s="921"/>
      <c r="KVJ111" s="921"/>
      <c r="KVK111" s="921"/>
      <c r="KVL111" s="921"/>
      <c r="KVM111" s="921"/>
      <c r="KVN111" s="921"/>
      <c r="KVO111" s="921"/>
      <c r="KVP111" s="921"/>
      <c r="KVQ111" s="921"/>
      <c r="KVR111" s="921"/>
      <c r="KVS111" s="921"/>
      <c r="KVT111" s="921"/>
      <c r="KVU111" s="921"/>
      <c r="KVV111" s="921"/>
      <c r="KVW111" s="921"/>
      <c r="KVX111" s="921"/>
      <c r="KVY111" s="921"/>
      <c r="KVZ111" s="921"/>
      <c r="KWA111" s="921"/>
      <c r="KWB111" s="921"/>
      <c r="KWC111" s="921"/>
      <c r="KWD111" s="921"/>
      <c r="KWE111" s="921"/>
      <c r="KWF111" s="921"/>
      <c r="KWG111" s="921"/>
      <c r="KWH111" s="921"/>
      <c r="KWI111" s="921"/>
      <c r="KWJ111" s="921"/>
      <c r="KWK111" s="921"/>
      <c r="KWL111" s="921"/>
      <c r="KWM111" s="921"/>
      <c r="KWN111" s="921"/>
      <c r="KWO111" s="921"/>
      <c r="KWP111" s="921"/>
      <c r="KWQ111" s="921"/>
      <c r="KWR111" s="921"/>
      <c r="KWS111" s="921"/>
      <c r="KWT111" s="921"/>
      <c r="KWU111" s="921"/>
      <c r="KWV111" s="921"/>
      <c r="KWW111" s="921"/>
      <c r="KWX111" s="921"/>
      <c r="KWY111" s="921"/>
      <c r="KWZ111" s="921"/>
      <c r="KXA111" s="921"/>
      <c r="KXB111" s="921"/>
      <c r="KXC111" s="921"/>
      <c r="KXD111" s="921"/>
      <c r="KXE111" s="921"/>
      <c r="KXF111" s="921"/>
      <c r="KXG111" s="921"/>
      <c r="KXH111" s="921"/>
      <c r="KXI111" s="921"/>
      <c r="KXJ111" s="921"/>
      <c r="KXK111" s="921"/>
      <c r="KXL111" s="921"/>
      <c r="KXM111" s="921"/>
      <c r="KXN111" s="921"/>
      <c r="KXO111" s="921"/>
      <c r="KXP111" s="921"/>
      <c r="KXQ111" s="921"/>
      <c r="KXR111" s="921"/>
      <c r="KXS111" s="921"/>
      <c r="KXT111" s="921"/>
      <c r="KXU111" s="921"/>
      <c r="KXV111" s="921"/>
      <c r="KXW111" s="921"/>
      <c r="KXX111" s="921"/>
      <c r="KXY111" s="921"/>
      <c r="KXZ111" s="921"/>
      <c r="KYA111" s="921"/>
      <c r="KYB111" s="921"/>
      <c r="KYC111" s="921"/>
      <c r="KYD111" s="921"/>
      <c r="KYE111" s="921"/>
      <c r="KYF111" s="921"/>
      <c r="KYG111" s="921"/>
      <c r="KYH111" s="921"/>
      <c r="KYI111" s="921"/>
      <c r="KYJ111" s="921"/>
      <c r="KYK111" s="921"/>
      <c r="KYL111" s="921"/>
      <c r="KYM111" s="921"/>
      <c r="KYN111" s="921"/>
      <c r="KYO111" s="921"/>
      <c r="KYP111" s="921"/>
      <c r="KYQ111" s="921"/>
      <c r="KYR111" s="921"/>
      <c r="KYS111" s="921"/>
      <c r="KYT111" s="921"/>
      <c r="KYU111" s="921"/>
      <c r="KYV111" s="921"/>
      <c r="KYW111" s="921"/>
      <c r="KYX111" s="921"/>
      <c r="KYY111" s="921"/>
      <c r="KYZ111" s="921"/>
      <c r="KZA111" s="921"/>
      <c r="KZB111" s="921"/>
      <c r="KZC111" s="921"/>
      <c r="KZD111" s="921"/>
      <c r="KZE111" s="921"/>
      <c r="KZF111" s="921"/>
      <c r="KZG111" s="921"/>
      <c r="KZH111" s="921"/>
      <c r="KZI111" s="921"/>
      <c r="KZJ111" s="921"/>
      <c r="KZK111" s="921"/>
      <c r="KZL111" s="921"/>
      <c r="KZM111" s="921"/>
      <c r="KZN111" s="921"/>
      <c r="KZO111" s="921"/>
      <c r="KZP111" s="921"/>
      <c r="KZQ111" s="921"/>
      <c r="KZR111" s="921"/>
      <c r="KZS111" s="921"/>
      <c r="KZT111" s="921"/>
      <c r="KZU111" s="921"/>
      <c r="KZV111" s="921"/>
      <c r="KZW111" s="921"/>
      <c r="KZX111" s="921"/>
      <c r="KZY111" s="921"/>
      <c r="KZZ111" s="921"/>
      <c r="LAA111" s="921"/>
      <c r="LAB111" s="921"/>
      <c r="LAC111" s="921"/>
      <c r="LAD111" s="921"/>
      <c r="LAE111" s="921"/>
      <c r="LAF111" s="921"/>
      <c r="LAG111" s="921"/>
      <c r="LAH111" s="921"/>
      <c r="LAI111" s="921"/>
      <c r="LAJ111" s="921"/>
      <c r="LAK111" s="921"/>
      <c r="LAL111" s="921"/>
      <c r="LAM111" s="921"/>
      <c r="LAN111" s="921"/>
      <c r="LAO111" s="921"/>
      <c r="LAP111" s="921"/>
      <c r="LAQ111" s="921"/>
      <c r="LAR111" s="921"/>
      <c r="LAS111" s="921"/>
      <c r="LAT111" s="921"/>
      <c r="LAU111" s="921"/>
      <c r="LAV111" s="921"/>
      <c r="LAW111" s="921"/>
      <c r="LAX111" s="921"/>
      <c r="LAY111" s="921"/>
      <c r="LAZ111" s="921"/>
      <c r="LBA111" s="921"/>
      <c r="LBB111" s="921"/>
      <c r="LBC111" s="921"/>
      <c r="LBD111" s="921"/>
      <c r="LBE111" s="921"/>
      <c r="LBF111" s="921"/>
      <c r="LBG111" s="921"/>
      <c r="LBH111" s="921"/>
      <c r="LBI111" s="921"/>
      <c r="LBJ111" s="921"/>
      <c r="LBK111" s="921"/>
      <c r="LBL111" s="921"/>
      <c r="LBM111" s="921"/>
      <c r="LBN111" s="921"/>
      <c r="LBO111" s="921"/>
      <c r="LBP111" s="921"/>
      <c r="LBQ111" s="921"/>
      <c r="LBR111" s="921"/>
      <c r="LBS111" s="921"/>
      <c r="LBT111" s="921"/>
      <c r="LBU111" s="921"/>
      <c r="LBV111" s="921"/>
      <c r="LBW111" s="921"/>
      <c r="LBX111" s="921"/>
      <c r="LBY111" s="921"/>
      <c r="LBZ111" s="921"/>
      <c r="LCA111" s="921"/>
      <c r="LCB111" s="921"/>
      <c r="LCC111" s="921"/>
      <c r="LCD111" s="921"/>
      <c r="LCE111" s="921"/>
      <c r="LCF111" s="921"/>
      <c r="LCG111" s="921"/>
      <c r="LCH111" s="921"/>
      <c r="LCI111" s="921"/>
      <c r="LCJ111" s="921"/>
      <c r="LCK111" s="921"/>
      <c r="LCL111" s="921"/>
      <c r="LCM111" s="921"/>
      <c r="LCN111" s="921"/>
      <c r="LCO111" s="921"/>
      <c r="LCP111" s="921"/>
      <c r="LCQ111" s="921"/>
      <c r="LCR111" s="921"/>
      <c r="LCS111" s="921"/>
      <c r="LCT111" s="921"/>
      <c r="LCU111" s="921"/>
      <c r="LCV111" s="921"/>
      <c r="LCW111" s="921"/>
      <c r="LCX111" s="921"/>
      <c r="LCY111" s="921"/>
      <c r="LCZ111" s="921"/>
      <c r="LDA111" s="921"/>
      <c r="LDB111" s="921"/>
      <c r="LDC111" s="921"/>
      <c r="LDD111" s="921"/>
      <c r="LDE111" s="921"/>
      <c r="LDF111" s="921"/>
      <c r="LDG111" s="921"/>
      <c r="LDH111" s="921"/>
      <c r="LDI111" s="921"/>
      <c r="LDJ111" s="921"/>
      <c r="LDK111" s="921"/>
      <c r="LDL111" s="921"/>
      <c r="LDM111" s="921"/>
      <c r="LDN111" s="921"/>
      <c r="LDO111" s="921"/>
      <c r="LDP111" s="921"/>
      <c r="LDQ111" s="921"/>
      <c r="LDR111" s="921"/>
      <c r="LDS111" s="921"/>
      <c r="LDT111" s="921"/>
      <c r="LDU111" s="921"/>
      <c r="LDV111" s="921"/>
      <c r="LDW111" s="921"/>
      <c r="LDX111" s="921"/>
      <c r="LDY111" s="921"/>
      <c r="LDZ111" s="921"/>
      <c r="LEA111" s="921"/>
      <c r="LEB111" s="921"/>
      <c r="LEC111" s="921"/>
      <c r="LED111" s="921"/>
      <c r="LEE111" s="921"/>
      <c r="LEF111" s="921"/>
      <c r="LEG111" s="921"/>
      <c r="LEH111" s="921"/>
      <c r="LEI111" s="921"/>
      <c r="LEJ111" s="921"/>
      <c r="LEK111" s="921"/>
      <c r="LEL111" s="921"/>
      <c r="LEM111" s="921"/>
      <c r="LEN111" s="921"/>
      <c r="LEO111" s="921"/>
      <c r="LEP111" s="921"/>
      <c r="LEQ111" s="921"/>
      <c r="LER111" s="921"/>
      <c r="LES111" s="921"/>
      <c r="LET111" s="921"/>
      <c r="LEU111" s="921"/>
      <c r="LEV111" s="921"/>
      <c r="LEW111" s="921"/>
      <c r="LEX111" s="921"/>
      <c r="LEY111" s="921"/>
      <c r="LEZ111" s="921"/>
      <c r="LFA111" s="921"/>
      <c r="LFB111" s="921"/>
      <c r="LFC111" s="921"/>
      <c r="LFD111" s="921"/>
      <c r="LFE111" s="921"/>
      <c r="LFF111" s="921"/>
      <c r="LFG111" s="921"/>
      <c r="LFH111" s="921"/>
      <c r="LFI111" s="921"/>
      <c r="LFJ111" s="921"/>
      <c r="LFK111" s="921"/>
      <c r="LFL111" s="921"/>
      <c r="LFM111" s="921"/>
      <c r="LFN111" s="921"/>
      <c r="LFO111" s="921"/>
      <c r="LFP111" s="921"/>
      <c r="LFQ111" s="921"/>
      <c r="LFR111" s="921"/>
      <c r="LFS111" s="921"/>
      <c r="LFT111" s="921"/>
      <c r="LFU111" s="921"/>
      <c r="LFV111" s="921"/>
      <c r="LFW111" s="921"/>
      <c r="LFX111" s="921"/>
      <c r="LFY111" s="921"/>
      <c r="LFZ111" s="921"/>
      <c r="LGA111" s="921"/>
      <c r="LGB111" s="921"/>
      <c r="LGC111" s="921"/>
      <c r="LGD111" s="921"/>
      <c r="LGE111" s="921"/>
      <c r="LGF111" s="921"/>
      <c r="LGG111" s="921"/>
      <c r="LGH111" s="921"/>
      <c r="LGI111" s="921"/>
      <c r="LGJ111" s="921"/>
      <c r="LGK111" s="921"/>
      <c r="LGL111" s="921"/>
      <c r="LGM111" s="921"/>
      <c r="LGN111" s="921"/>
      <c r="LGO111" s="921"/>
      <c r="LGP111" s="921"/>
      <c r="LGQ111" s="921"/>
      <c r="LGR111" s="921"/>
      <c r="LGS111" s="921"/>
      <c r="LGT111" s="921"/>
      <c r="LGU111" s="921"/>
      <c r="LGV111" s="921"/>
      <c r="LGW111" s="921"/>
      <c r="LGX111" s="921"/>
      <c r="LGY111" s="921"/>
      <c r="LGZ111" s="921"/>
      <c r="LHA111" s="921"/>
      <c r="LHB111" s="921"/>
      <c r="LHC111" s="921"/>
      <c r="LHD111" s="921"/>
      <c r="LHE111" s="921"/>
      <c r="LHF111" s="921"/>
      <c r="LHG111" s="921"/>
      <c r="LHH111" s="921"/>
      <c r="LHI111" s="921"/>
      <c r="LHJ111" s="921"/>
      <c r="LHK111" s="921"/>
      <c r="LHL111" s="921"/>
      <c r="LHM111" s="921"/>
      <c r="LHN111" s="921"/>
      <c r="LHO111" s="921"/>
      <c r="LHP111" s="921"/>
      <c r="LHQ111" s="921"/>
      <c r="LHR111" s="921"/>
      <c r="LHS111" s="921"/>
      <c r="LHT111" s="921"/>
      <c r="LHU111" s="921"/>
      <c r="LHV111" s="921"/>
      <c r="LHW111" s="921"/>
      <c r="LHX111" s="921"/>
      <c r="LHY111" s="921"/>
      <c r="LHZ111" s="921"/>
      <c r="LIA111" s="921"/>
      <c r="LIB111" s="921"/>
      <c r="LIC111" s="921"/>
      <c r="LID111" s="921"/>
      <c r="LIE111" s="921"/>
      <c r="LIF111" s="921"/>
      <c r="LIG111" s="921"/>
      <c r="LIH111" s="921"/>
      <c r="LII111" s="921"/>
      <c r="LIJ111" s="921"/>
      <c r="LIK111" s="921"/>
      <c r="LIL111" s="921"/>
      <c r="LIM111" s="921"/>
      <c r="LIN111" s="921"/>
      <c r="LIO111" s="921"/>
      <c r="LIP111" s="921"/>
      <c r="LIQ111" s="921"/>
      <c r="LIR111" s="921"/>
      <c r="LIS111" s="921"/>
      <c r="LIT111" s="921"/>
      <c r="LIU111" s="921"/>
      <c r="LIV111" s="921"/>
      <c r="LIW111" s="921"/>
      <c r="LIX111" s="921"/>
      <c r="LIY111" s="921"/>
      <c r="LIZ111" s="921"/>
      <c r="LJA111" s="921"/>
      <c r="LJB111" s="921"/>
      <c r="LJC111" s="921"/>
      <c r="LJD111" s="921"/>
      <c r="LJE111" s="921"/>
      <c r="LJF111" s="921"/>
      <c r="LJG111" s="921"/>
      <c r="LJH111" s="921"/>
      <c r="LJI111" s="921"/>
      <c r="LJJ111" s="921"/>
      <c r="LJK111" s="921"/>
      <c r="LJL111" s="921"/>
      <c r="LJM111" s="921"/>
      <c r="LJN111" s="921"/>
      <c r="LJO111" s="921"/>
      <c r="LJP111" s="921"/>
      <c r="LJQ111" s="921"/>
      <c r="LJR111" s="921"/>
      <c r="LJS111" s="921"/>
      <c r="LJT111" s="921"/>
      <c r="LJU111" s="921"/>
      <c r="LJV111" s="921"/>
      <c r="LJW111" s="921"/>
      <c r="LJX111" s="921"/>
      <c r="LJY111" s="921"/>
      <c r="LJZ111" s="921"/>
      <c r="LKA111" s="921"/>
      <c r="LKB111" s="921"/>
      <c r="LKC111" s="921"/>
      <c r="LKD111" s="921"/>
      <c r="LKE111" s="921"/>
      <c r="LKF111" s="921"/>
      <c r="LKG111" s="921"/>
      <c r="LKH111" s="921"/>
      <c r="LKI111" s="921"/>
      <c r="LKJ111" s="921"/>
      <c r="LKK111" s="921"/>
      <c r="LKL111" s="921"/>
      <c r="LKM111" s="921"/>
      <c r="LKN111" s="921"/>
      <c r="LKO111" s="921"/>
      <c r="LKP111" s="921"/>
      <c r="LKQ111" s="921"/>
      <c r="LKR111" s="921"/>
      <c r="LKS111" s="921"/>
      <c r="LKT111" s="921"/>
      <c r="LKU111" s="921"/>
      <c r="LKV111" s="921"/>
      <c r="LKW111" s="921"/>
      <c r="LKX111" s="921"/>
      <c r="LKY111" s="921"/>
      <c r="LKZ111" s="921"/>
      <c r="LLA111" s="921"/>
      <c r="LLB111" s="921"/>
      <c r="LLC111" s="921"/>
      <c r="LLD111" s="921"/>
      <c r="LLE111" s="921"/>
      <c r="LLF111" s="921"/>
      <c r="LLG111" s="921"/>
      <c r="LLH111" s="921"/>
      <c r="LLI111" s="921"/>
      <c r="LLJ111" s="921"/>
      <c r="LLK111" s="921"/>
      <c r="LLL111" s="921"/>
      <c r="LLM111" s="921"/>
      <c r="LLN111" s="921"/>
      <c r="LLO111" s="921"/>
      <c r="LLP111" s="921"/>
      <c r="LLQ111" s="921"/>
      <c r="LLR111" s="921"/>
      <c r="LLS111" s="921"/>
      <c r="LLT111" s="921"/>
      <c r="LLU111" s="921"/>
      <c r="LLV111" s="921"/>
      <c r="LLW111" s="921"/>
      <c r="LLX111" s="921"/>
      <c r="LLY111" s="921"/>
      <c r="LLZ111" s="921"/>
      <c r="LMA111" s="921"/>
      <c r="LMB111" s="921"/>
      <c r="LMC111" s="921"/>
      <c r="LMD111" s="921"/>
      <c r="LME111" s="921"/>
      <c r="LMF111" s="921"/>
      <c r="LMG111" s="921"/>
      <c r="LMH111" s="921"/>
      <c r="LMI111" s="921"/>
      <c r="LMJ111" s="921"/>
      <c r="LMK111" s="921"/>
      <c r="LML111" s="921"/>
      <c r="LMM111" s="921"/>
      <c r="LMN111" s="921"/>
      <c r="LMO111" s="921"/>
      <c r="LMP111" s="921"/>
      <c r="LMQ111" s="921"/>
      <c r="LMR111" s="921"/>
      <c r="LMS111" s="921"/>
      <c r="LMT111" s="921"/>
      <c r="LMU111" s="921"/>
      <c r="LMV111" s="921"/>
      <c r="LMW111" s="921"/>
      <c r="LMX111" s="921"/>
      <c r="LMY111" s="921"/>
      <c r="LMZ111" s="921"/>
      <c r="LNA111" s="921"/>
      <c r="LNB111" s="921"/>
      <c r="LNC111" s="921"/>
      <c r="LND111" s="921"/>
      <c r="LNE111" s="921"/>
      <c r="LNF111" s="921"/>
      <c r="LNG111" s="921"/>
      <c r="LNH111" s="921"/>
      <c r="LNI111" s="921"/>
      <c r="LNJ111" s="921"/>
      <c r="LNK111" s="921"/>
      <c r="LNL111" s="921"/>
      <c r="LNM111" s="921"/>
      <c r="LNN111" s="921"/>
      <c r="LNO111" s="921"/>
      <c r="LNP111" s="921"/>
      <c r="LNQ111" s="921"/>
      <c r="LNR111" s="921"/>
      <c r="LNS111" s="921"/>
      <c r="LNT111" s="921"/>
      <c r="LNU111" s="921"/>
      <c r="LNV111" s="921"/>
      <c r="LNW111" s="921"/>
      <c r="LNX111" s="921"/>
      <c r="LNY111" s="921"/>
      <c r="LNZ111" s="921"/>
      <c r="LOA111" s="921"/>
      <c r="LOB111" s="921"/>
      <c r="LOC111" s="921"/>
      <c r="LOD111" s="921"/>
      <c r="LOE111" s="921"/>
      <c r="LOF111" s="921"/>
      <c r="LOG111" s="921"/>
      <c r="LOH111" s="921"/>
      <c r="LOI111" s="921"/>
      <c r="LOJ111" s="921"/>
      <c r="LOK111" s="921"/>
      <c r="LOL111" s="921"/>
      <c r="LOM111" s="921"/>
      <c r="LON111" s="921"/>
      <c r="LOO111" s="921"/>
      <c r="LOP111" s="921"/>
      <c r="LOQ111" s="921"/>
      <c r="LOR111" s="921"/>
      <c r="LOS111" s="921"/>
      <c r="LOT111" s="921"/>
      <c r="LOU111" s="921"/>
      <c r="LOV111" s="921"/>
      <c r="LOW111" s="921"/>
      <c r="LOX111" s="921"/>
      <c r="LOY111" s="921"/>
      <c r="LOZ111" s="921"/>
      <c r="LPA111" s="921"/>
      <c r="LPB111" s="921"/>
      <c r="LPC111" s="921"/>
      <c r="LPD111" s="921"/>
      <c r="LPE111" s="921"/>
      <c r="LPF111" s="921"/>
      <c r="LPG111" s="921"/>
      <c r="LPH111" s="921"/>
      <c r="LPI111" s="921"/>
      <c r="LPJ111" s="921"/>
      <c r="LPK111" s="921"/>
      <c r="LPL111" s="921"/>
      <c r="LPM111" s="921"/>
      <c r="LPN111" s="921"/>
      <c r="LPO111" s="921"/>
      <c r="LPP111" s="921"/>
      <c r="LPQ111" s="921"/>
      <c r="LPR111" s="921"/>
      <c r="LPS111" s="921"/>
      <c r="LPT111" s="921"/>
      <c r="LPU111" s="921"/>
      <c r="LPV111" s="921"/>
      <c r="LPW111" s="921"/>
      <c r="LPX111" s="921"/>
      <c r="LPY111" s="921"/>
      <c r="LPZ111" s="921"/>
      <c r="LQA111" s="921"/>
      <c r="LQB111" s="921"/>
      <c r="LQC111" s="921"/>
      <c r="LQD111" s="921"/>
      <c r="LQE111" s="921"/>
      <c r="LQF111" s="921"/>
      <c r="LQG111" s="921"/>
      <c r="LQH111" s="921"/>
      <c r="LQI111" s="921"/>
      <c r="LQJ111" s="921"/>
      <c r="LQK111" s="921"/>
      <c r="LQL111" s="921"/>
      <c r="LQM111" s="921"/>
      <c r="LQN111" s="921"/>
      <c r="LQO111" s="921"/>
      <c r="LQP111" s="921"/>
      <c r="LQQ111" s="921"/>
      <c r="LQR111" s="921"/>
      <c r="LQS111" s="921"/>
      <c r="LQT111" s="921"/>
      <c r="LQU111" s="921"/>
      <c r="LQV111" s="921"/>
      <c r="LQW111" s="921"/>
      <c r="LQX111" s="921"/>
      <c r="LQY111" s="921"/>
      <c r="LQZ111" s="921"/>
      <c r="LRA111" s="921"/>
      <c r="LRB111" s="921"/>
      <c r="LRC111" s="921"/>
      <c r="LRD111" s="921"/>
      <c r="LRE111" s="921"/>
      <c r="LRF111" s="921"/>
      <c r="LRG111" s="921"/>
      <c r="LRH111" s="921"/>
      <c r="LRI111" s="921"/>
      <c r="LRJ111" s="921"/>
      <c r="LRK111" s="921"/>
      <c r="LRL111" s="921"/>
      <c r="LRM111" s="921"/>
      <c r="LRN111" s="921"/>
      <c r="LRO111" s="921"/>
      <c r="LRP111" s="921"/>
      <c r="LRQ111" s="921"/>
      <c r="LRR111" s="921"/>
      <c r="LRS111" s="921"/>
      <c r="LRT111" s="921"/>
      <c r="LRU111" s="921"/>
      <c r="LRV111" s="921"/>
      <c r="LRW111" s="921"/>
      <c r="LRX111" s="921"/>
      <c r="LRY111" s="921"/>
      <c r="LRZ111" s="921"/>
      <c r="LSA111" s="921"/>
      <c r="LSB111" s="921"/>
      <c r="LSC111" s="921"/>
      <c r="LSD111" s="921"/>
      <c r="LSE111" s="921"/>
      <c r="LSF111" s="921"/>
      <c r="LSG111" s="921"/>
      <c r="LSH111" s="921"/>
      <c r="LSI111" s="921"/>
      <c r="LSJ111" s="921"/>
      <c r="LSK111" s="921"/>
      <c r="LSL111" s="921"/>
      <c r="LSM111" s="921"/>
      <c r="LSN111" s="921"/>
      <c r="LSO111" s="921"/>
      <c r="LSP111" s="921"/>
      <c r="LSQ111" s="921"/>
      <c r="LSR111" s="921"/>
      <c r="LSS111" s="921"/>
      <c r="LST111" s="921"/>
      <c r="LSU111" s="921"/>
      <c r="LSV111" s="921"/>
      <c r="LSW111" s="921"/>
      <c r="LSX111" s="921"/>
      <c r="LSY111" s="921"/>
      <c r="LSZ111" s="921"/>
      <c r="LTA111" s="921"/>
      <c r="LTB111" s="921"/>
      <c r="LTC111" s="921"/>
      <c r="LTD111" s="921"/>
      <c r="LTE111" s="921"/>
      <c r="LTF111" s="921"/>
      <c r="LTG111" s="921"/>
      <c r="LTH111" s="921"/>
      <c r="LTI111" s="921"/>
      <c r="LTJ111" s="921"/>
      <c r="LTK111" s="921"/>
      <c r="LTL111" s="921"/>
      <c r="LTM111" s="921"/>
      <c r="LTN111" s="921"/>
      <c r="LTO111" s="921"/>
      <c r="LTP111" s="921"/>
      <c r="LTQ111" s="921"/>
      <c r="LTR111" s="921"/>
      <c r="LTS111" s="921"/>
      <c r="LTT111" s="921"/>
      <c r="LTU111" s="921"/>
      <c r="LTV111" s="921"/>
      <c r="LTW111" s="921"/>
      <c r="LTX111" s="921"/>
      <c r="LTY111" s="921"/>
      <c r="LTZ111" s="921"/>
      <c r="LUA111" s="921"/>
      <c r="LUB111" s="921"/>
      <c r="LUC111" s="921"/>
      <c r="LUD111" s="921"/>
      <c r="LUE111" s="921"/>
      <c r="LUF111" s="921"/>
      <c r="LUG111" s="921"/>
      <c r="LUH111" s="921"/>
      <c r="LUI111" s="921"/>
      <c r="LUJ111" s="921"/>
      <c r="LUK111" s="921"/>
      <c r="LUL111" s="921"/>
      <c r="LUM111" s="921"/>
      <c r="LUN111" s="921"/>
      <c r="LUO111" s="921"/>
      <c r="LUP111" s="921"/>
      <c r="LUQ111" s="921"/>
      <c r="LUR111" s="921"/>
      <c r="LUS111" s="921"/>
      <c r="LUT111" s="921"/>
      <c r="LUU111" s="921"/>
      <c r="LUV111" s="921"/>
      <c r="LUW111" s="921"/>
      <c r="LUX111" s="921"/>
      <c r="LUY111" s="921"/>
      <c r="LUZ111" s="921"/>
      <c r="LVA111" s="921"/>
      <c r="LVB111" s="921"/>
      <c r="LVC111" s="921"/>
      <c r="LVD111" s="921"/>
      <c r="LVE111" s="921"/>
      <c r="LVF111" s="921"/>
      <c r="LVG111" s="921"/>
      <c r="LVH111" s="921"/>
      <c r="LVI111" s="921"/>
      <c r="LVJ111" s="921"/>
      <c r="LVK111" s="921"/>
      <c r="LVL111" s="921"/>
      <c r="LVM111" s="921"/>
      <c r="LVN111" s="921"/>
      <c r="LVO111" s="921"/>
      <c r="LVP111" s="921"/>
      <c r="LVQ111" s="921"/>
      <c r="LVR111" s="921"/>
      <c r="LVS111" s="921"/>
      <c r="LVT111" s="921"/>
      <c r="LVU111" s="921"/>
      <c r="LVV111" s="921"/>
      <c r="LVW111" s="921"/>
      <c r="LVX111" s="921"/>
      <c r="LVY111" s="921"/>
      <c r="LVZ111" s="921"/>
      <c r="LWA111" s="921"/>
      <c r="LWB111" s="921"/>
      <c r="LWC111" s="921"/>
      <c r="LWD111" s="921"/>
      <c r="LWE111" s="921"/>
      <c r="LWF111" s="921"/>
      <c r="LWG111" s="921"/>
      <c r="LWH111" s="921"/>
      <c r="LWI111" s="921"/>
      <c r="LWJ111" s="921"/>
      <c r="LWK111" s="921"/>
      <c r="LWL111" s="921"/>
      <c r="LWM111" s="921"/>
      <c r="LWN111" s="921"/>
      <c r="LWO111" s="921"/>
      <c r="LWP111" s="921"/>
      <c r="LWQ111" s="921"/>
      <c r="LWR111" s="921"/>
      <c r="LWS111" s="921"/>
      <c r="LWT111" s="921"/>
      <c r="LWU111" s="921"/>
      <c r="LWV111" s="921"/>
      <c r="LWW111" s="921"/>
      <c r="LWX111" s="921"/>
      <c r="LWY111" s="921"/>
      <c r="LWZ111" s="921"/>
      <c r="LXA111" s="921"/>
      <c r="LXB111" s="921"/>
      <c r="LXC111" s="921"/>
      <c r="LXD111" s="921"/>
      <c r="LXE111" s="921"/>
      <c r="LXF111" s="921"/>
      <c r="LXG111" s="921"/>
      <c r="LXH111" s="921"/>
      <c r="LXI111" s="921"/>
      <c r="LXJ111" s="921"/>
      <c r="LXK111" s="921"/>
      <c r="LXL111" s="921"/>
      <c r="LXM111" s="921"/>
      <c r="LXN111" s="921"/>
      <c r="LXO111" s="921"/>
      <c r="LXP111" s="921"/>
      <c r="LXQ111" s="921"/>
      <c r="LXR111" s="921"/>
      <c r="LXS111" s="921"/>
      <c r="LXT111" s="921"/>
      <c r="LXU111" s="921"/>
      <c r="LXV111" s="921"/>
      <c r="LXW111" s="921"/>
      <c r="LXX111" s="921"/>
      <c r="LXY111" s="921"/>
      <c r="LXZ111" s="921"/>
      <c r="LYA111" s="921"/>
      <c r="LYB111" s="921"/>
      <c r="LYC111" s="921"/>
      <c r="LYD111" s="921"/>
      <c r="LYE111" s="921"/>
      <c r="LYF111" s="921"/>
      <c r="LYG111" s="921"/>
      <c r="LYH111" s="921"/>
      <c r="LYI111" s="921"/>
      <c r="LYJ111" s="921"/>
      <c r="LYK111" s="921"/>
      <c r="LYL111" s="921"/>
      <c r="LYM111" s="921"/>
      <c r="LYN111" s="921"/>
      <c r="LYO111" s="921"/>
      <c r="LYP111" s="921"/>
      <c r="LYQ111" s="921"/>
      <c r="LYR111" s="921"/>
      <c r="LYS111" s="921"/>
      <c r="LYT111" s="921"/>
      <c r="LYU111" s="921"/>
      <c r="LYV111" s="921"/>
      <c r="LYW111" s="921"/>
      <c r="LYX111" s="921"/>
      <c r="LYY111" s="921"/>
      <c r="LYZ111" s="921"/>
      <c r="LZA111" s="921"/>
      <c r="LZB111" s="921"/>
      <c r="LZC111" s="921"/>
      <c r="LZD111" s="921"/>
      <c r="LZE111" s="921"/>
      <c r="LZF111" s="921"/>
      <c r="LZG111" s="921"/>
      <c r="LZH111" s="921"/>
      <c r="LZI111" s="921"/>
      <c r="LZJ111" s="921"/>
      <c r="LZK111" s="921"/>
      <c r="LZL111" s="921"/>
      <c r="LZM111" s="921"/>
      <c r="LZN111" s="921"/>
      <c r="LZO111" s="921"/>
      <c r="LZP111" s="921"/>
      <c r="LZQ111" s="921"/>
      <c r="LZR111" s="921"/>
      <c r="LZS111" s="921"/>
      <c r="LZT111" s="921"/>
      <c r="LZU111" s="921"/>
      <c r="LZV111" s="921"/>
      <c r="LZW111" s="921"/>
      <c r="LZX111" s="921"/>
      <c r="LZY111" s="921"/>
      <c r="LZZ111" s="921"/>
      <c r="MAA111" s="921"/>
      <c r="MAB111" s="921"/>
      <c r="MAC111" s="921"/>
      <c r="MAD111" s="921"/>
      <c r="MAE111" s="921"/>
      <c r="MAF111" s="921"/>
      <c r="MAG111" s="921"/>
      <c r="MAH111" s="921"/>
      <c r="MAI111" s="921"/>
      <c r="MAJ111" s="921"/>
      <c r="MAK111" s="921"/>
      <c r="MAL111" s="921"/>
      <c r="MAM111" s="921"/>
      <c r="MAN111" s="921"/>
      <c r="MAO111" s="921"/>
      <c r="MAP111" s="921"/>
      <c r="MAQ111" s="921"/>
      <c r="MAR111" s="921"/>
      <c r="MAS111" s="921"/>
      <c r="MAT111" s="921"/>
      <c r="MAU111" s="921"/>
      <c r="MAV111" s="921"/>
      <c r="MAW111" s="921"/>
      <c r="MAX111" s="921"/>
      <c r="MAY111" s="921"/>
      <c r="MAZ111" s="921"/>
      <c r="MBA111" s="921"/>
      <c r="MBB111" s="921"/>
      <c r="MBC111" s="921"/>
      <c r="MBD111" s="921"/>
      <c r="MBE111" s="921"/>
      <c r="MBF111" s="921"/>
      <c r="MBG111" s="921"/>
      <c r="MBH111" s="921"/>
      <c r="MBI111" s="921"/>
      <c r="MBJ111" s="921"/>
      <c r="MBK111" s="921"/>
      <c r="MBL111" s="921"/>
      <c r="MBM111" s="921"/>
      <c r="MBN111" s="921"/>
      <c r="MBO111" s="921"/>
      <c r="MBP111" s="921"/>
      <c r="MBQ111" s="921"/>
      <c r="MBR111" s="921"/>
      <c r="MBS111" s="921"/>
      <c r="MBT111" s="921"/>
      <c r="MBU111" s="921"/>
      <c r="MBV111" s="921"/>
      <c r="MBW111" s="921"/>
      <c r="MBX111" s="921"/>
      <c r="MBY111" s="921"/>
      <c r="MBZ111" s="921"/>
      <c r="MCA111" s="921"/>
      <c r="MCB111" s="921"/>
      <c r="MCC111" s="921"/>
      <c r="MCD111" s="921"/>
      <c r="MCE111" s="921"/>
      <c r="MCF111" s="921"/>
      <c r="MCG111" s="921"/>
      <c r="MCH111" s="921"/>
      <c r="MCI111" s="921"/>
      <c r="MCJ111" s="921"/>
      <c r="MCK111" s="921"/>
      <c r="MCL111" s="921"/>
      <c r="MCM111" s="921"/>
      <c r="MCN111" s="921"/>
      <c r="MCO111" s="921"/>
      <c r="MCP111" s="921"/>
      <c r="MCQ111" s="921"/>
      <c r="MCR111" s="921"/>
      <c r="MCS111" s="921"/>
      <c r="MCT111" s="921"/>
      <c r="MCU111" s="921"/>
      <c r="MCV111" s="921"/>
      <c r="MCW111" s="921"/>
      <c r="MCX111" s="921"/>
      <c r="MCY111" s="921"/>
      <c r="MCZ111" s="921"/>
      <c r="MDA111" s="921"/>
      <c r="MDB111" s="921"/>
      <c r="MDC111" s="921"/>
      <c r="MDD111" s="921"/>
      <c r="MDE111" s="921"/>
      <c r="MDF111" s="921"/>
      <c r="MDG111" s="921"/>
      <c r="MDH111" s="921"/>
      <c r="MDI111" s="921"/>
      <c r="MDJ111" s="921"/>
      <c r="MDK111" s="921"/>
      <c r="MDL111" s="921"/>
      <c r="MDM111" s="921"/>
      <c r="MDN111" s="921"/>
      <c r="MDO111" s="921"/>
      <c r="MDP111" s="921"/>
      <c r="MDQ111" s="921"/>
      <c r="MDR111" s="921"/>
      <c r="MDS111" s="921"/>
      <c r="MDT111" s="921"/>
      <c r="MDU111" s="921"/>
      <c r="MDV111" s="921"/>
      <c r="MDW111" s="921"/>
      <c r="MDX111" s="921"/>
      <c r="MDY111" s="921"/>
      <c r="MDZ111" s="921"/>
      <c r="MEA111" s="921"/>
      <c r="MEB111" s="921"/>
      <c r="MEC111" s="921"/>
      <c r="MED111" s="921"/>
      <c r="MEE111" s="921"/>
      <c r="MEF111" s="921"/>
      <c r="MEG111" s="921"/>
      <c r="MEH111" s="921"/>
      <c r="MEI111" s="921"/>
      <c r="MEJ111" s="921"/>
      <c r="MEK111" s="921"/>
      <c r="MEL111" s="921"/>
      <c r="MEM111" s="921"/>
      <c r="MEN111" s="921"/>
      <c r="MEO111" s="921"/>
      <c r="MEP111" s="921"/>
      <c r="MEQ111" s="921"/>
      <c r="MER111" s="921"/>
      <c r="MES111" s="921"/>
      <c r="MET111" s="921"/>
      <c r="MEU111" s="921"/>
      <c r="MEV111" s="921"/>
      <c r="MEW111" s="921"/>
      <c r="MEX111" s="921"/>
      <c r="MEY111" s="921"/>
      <c r="MEZ111" s="921"/>
      <c r="MFA111" s="921"/>
      <c r="MFB111" s="921"/>
      <c r="MFC111" s="921"/>
      <c r="MFD111" s="921"/>
      <c r="MFE111" s="921"/>
      <c r="MFF111" s="921"/>
      <c r="MFG111" s="921"/>
      <c r="MFH111" s="921"/>
      <c r="MFI111" s="921"/>
      <c r="MFJ111" s="921"/>
      <c r="MFK111" s="921"/>
      <c r="MFL111" s="921"/>
      <c r="MFM111" s="921"/>
      <c r="MFN111" s="921"/>
      <c r="MFO111" s="921"/>
      <c r="MFP111" s="921"/>
      <c r="MFQ111" s="921"/>
      <c r="MFR111" s="921"/>
      <c r="MFS111" s="921"/>
      <c r="MFT111" s="921"/>
      <c r="MFU111" s="921"/>
      <c r="MFV111" s="921"/>
      <c r="MFW111" s="921"/>
      <c r="MFX111" s="921"/>
      <c r="MFY111" s="921"/>
      <c r="MFZ111" s="921"/>
      <c r="MGA111" s="921"/>
      <c r="MGB111" s="921"/>
      <c r="MGC111" s="921"/>
      <c r="MGD111" s="921"/>
      <c r="MGE111" s="921"/>
      <c r="MGF111" s="921"/>
      <c r="MGG111" s="921"/>
      <c r="MGH111" s="921"/>
      <c r="MGI111" s="921"/>
      <c r="MGJ111" s="921"/>
      <c r="MGK111" s="921"/>
      <c r="MGL111" s="921"/>
      <c r="MGM111" s="921"/>
      <c r="MGN111" s="921"/>
      <c r="MGO111" s="921"/>
      <c r="MGP111" s="921"/>
      <c r="MGQ111" s="921"/>
      <c r="MGR111" s="921"/>
      <c r="MGS111" s="921"/>
      <c r="MGT111" s="921"/>
      <c r="MGU111" s="921"/>
      <c r="MGV111" s="921"/>
      <c r="MGW111" s="921"/>
      <c r="MGX111" s="921"/>
      <c r="MGY111" s="921"/>
      <c r="MGZ111" s="921"/>
      <c r="MHA111" s="921"/>
      <c r="MHB111" s="921"/>
      <c r="MHC111" s="921"/>
      <c r="MHD111" s="921"/>
      <c r="MHE111" s="921"/>
      <c r="MHF111" s="921"/>
      <c r="MHG111" s="921"/>
      <c r="MHH111" s="921"/>
      <c r="MHI111" s="921"/>
      <c r="MHJ111" s="921"/>
      <c r="MHK111" s="921"/>
      <c r="MHL111" s="921"/>
      <c r="MHM111" s="921"/>
      <c r="MHN111" s="921"/>
      <c r="MHO111" s="921"/>
      <c r="MHP111" s="921"/>
      <c r="MHQ111" s="921"/>
      <c r="MHR111" s="921"/>
      <c r="MHS111" s="921"/>
      <c r="MHT111" s="921"/>
      <c r="MHU111" s="921"/>
      <c r="MHV111" s="921"/>
      <c r="MHW111" s="921"/>
      <c r="MHX111" s="921"/>
      <c r="MHY111" s="921"/>
      <c r="MHZ111" s="921"/>
      <c r="MIA111" s="921"/>
      <c r="MIB111" s="921"/>
      <c r="MIC111" s="921"/>
      <c r="MID111" s="921"/>
      <c r="MIE111" s="921"/>
      <c r="MIF111" s="921"/>
      <c r="MIG111" s="921"/>
      <c r="MIH111" s="921"/>
      <c r="MII111" s="921"/>
      <c r="MIJ111" s="921"/>
      <c r="MIK111" s="921"/>
      <c r="MIL111" s="921"/>
      <c r="MIM111" s="921"/>
      <c r="MIN111" s="921"/>
      <c r="MIO111" s="921"/>
      <c r="MIP111" s="921"/>
      <c r="MIQ111" s="921"/>
      <c r="MIR111" s="921"/>
      <c r="MIS111" s="921"/>
      <c r="MIT111" s="921"/>
      <c r="MIU111" s="921"/>
      <c r="MIV111" s="921"/>
      <c r="MIW111" s="921"/>
      <c r="MIX111" s="921"/>
      <c r="MIY111" s="921"/>
      <c r="MIZ111" s="921"/>
      <c r="MJA111" s="921"/>
      <c r="MJB111" s="921"/>
      <c r="MJC111" s="921"/>
      <c r="MJD111" s="921"/>
      <c r="MJE111" s="921"/>
      <c r="MJF111" s="921"/>
      <c r="MJG111" s="921"/>
      <c r="MJH111" s="921"/>
      <c r="MJI111" s="921"/>
      <c r="MJJ111" s="921"/>
      <c r="MJK111" s="921"/>
      <c r="MJL111" s="921"/>
      <c r="MJM111" s="921"/>
      <c r="MJN111" s="921"/>
      <c r="MJO111" s="921"/>
      <c r="MJP111" s="921"/>
      <c r="MJQ111" s="921"/>
      <c r="MJR111" s="921"/>
      <c r="MJS111" s="921"/>
      <c r="MJT111" s="921"/>
      <c r="MJU111" s="921"/>
      <c r="MJV111" s="921"/>
      <c r="MJW111" s="921"/>
      <c r="MJX111" s="921"/>
      <c r="MJY111" s="921"/>
      <c r="MJZ111" s="921"/>
      <c r="MKA111" s="921"/>
      <c r="MKB111" s="921"/>
      <c r="MKC111" s="921"/>
      <c r="MKD111" s="921"/>
      <c r="MKE111" s="921"/>
      <c r="MKF111" s="921"/>
      <c r="MKG111" s="921"/>
      <c r="MKH111" s="921"/>
      <c r="MKI111" s="921"/>
      <c r="MKJ111" s="921"/>
      <c r="MKK111" s="921"/>
      <c r="MKL111" s="921"/>
      <c r="MKM111" s="921"/>
      <c r="MKN111" s="921"/>
      <c r="MKO111" s="921"/>
      <c r="MKP111" s="921"/>
      <c r="MKQ111" s="921"/>
      <c r="MKR111" s="921"/>
      <c r="MKS111" s="921"/>
      <c r="MKT111" s="921"/>
      <c r="MKU111" s="921"/>
      <c r="MKV111" s="921"/>
      <c r="MKW111" s="921"/>
      <c r="MKX111" s="921"/>
      <c r="MKY111" s="921"/>
      <c r="MKZ111" s="921"/>
      <c r="MLA111" s="921"/>
      <c r="MLB111" s="921"/>
      <c r="MLC111" s="921"/>
      <c r="MLD111" s="921"/>
      <c r="MLE111" s="921"/>
      <c r="MLF111" s="921"/>
      <c r="MLG111" s="921"/>
      <c r="MLH111" s="921"/>
      <c r="MLI111" s="921"/>
      <c r="MLJ111" s="921"/>
      <c r="MLK111" s="921"/>
      <c r="MLL111" s="921"/>
      <c r="MLM111" s="921"/>
      <c r="MLN111" s="921"/>
      <c r="MLO111" s="921"/>
      <c r="MLP111" s="921"/>
      <c r="MLQ111" s="921"/>
      <c r="MLR111" s="921"/>
      <c r="MLS111" s="921"/>
      <c r="MLT111" s="921"/>
      <c r="MLU111" s="921"/>
      <c r="MLV111" s="921"/>
      <c r="MLW111" s="921"/>
      <c r="MLX111" s="921"/>
      <c r="MLY111" s="921"/>
      <c r="MLZ111" s="921"/>
      <c r="MMA111" s="921"/>
      <c r="MMB111" s="921"/>
      <c r="MMC111" s="921"/>
      <c r="MMD111" s="921"/>
      <c r="MME111" s="921"/>
      <c r="MMF111" s="921"/>
      <c r="MMG111" s="921"/>
      <c r="MMH111" s="921"/>
      <c r="MMI111" s="921"/>
      <c r="MMJ111" s="921"/>
      <c r="MMK111" s="921"/>
      <c r="MML111" s="921"/>
      <c r="MMM111" s="921"/>
      <c r="MMN111" s="921"/>
      <c r="MMO111" s="921"/>
      <c r="MMP111" s="921"/>
      <c r="MMQ111" s="921"/>
      <c r="MMR111" s="921"/>
      <c r="MMS111" s="921"/>
      <c r="MMT111" s="921"/>
      <c r="MMU111" s="921"/>
      <c r="MMV111" s="921"/>
      <c r="MMW111" s="921"/>
      <c r="MMX111" s="921"/>
      <c r="MMY111" s="921"/>
      <c r="MMZ111" s="921"/>
      <c r="MNA111" s="921"/>
      <c r="MNB111" s="921"/>
      <c r="MNC111" s="921"/>
      <c r="MND111" s="921"/>
      <c r="MNE111" s="921"/>
      <c r="MNF111" s="921"/>
      <c r="MNG111" s="921"/>
      <c r="MNH111" s="921"/>
      <c r="MNI111" s="921"/>
      <c r="MNJ111" s="921"/>
      <c r="MNK111" s="921"/>
      <c r="MNL111" s="921"/>
      <c r="MNM111" s="921"/>
      <c r="MNN111" s="921"/>
      <c r="MNO111" s="921"/>
      <c r="MNP111" s="921"/>
      <c r="MNQ111" s="921"/>
      <c r="MNR111" s="921"/>
      <c r="MNS111" s="921"/>
      <c r="MNT111" s="921"/>
      <c r="MNU111" s="921"/>
      <c r="MNV111" s="921"/>
      <c r="MNW111" s="921"/>
      <c r="MNX111" s="921"/>
      <c r="MNY111" s="921"/>
      <c r="MNZ111" s="921"/>
      <c r="MOA111" s="921"/>
      <c r="MOB111" s="921"/>
      <c r="MOC111" s="921"/>
      <c r="MOD111" s="921"/>
      <c r="MOE111" s="921"/>
      <c r="MOF111" s="921"/>
      <c r="MOG111" s="921"/>
      <c r="MOH111" s="921"/>
      <c r="MOI111" s="921"/>
      <c r="MOJ111" s="921"/>
      <c r="MOK111" s="921"/>
      <c r="MOL111" s="921"/>
      <c r="MOM111" s="921"/>
      <c r="MON111" s="921"/>
      <c r="MOO111" s="921"/>
      <c r="MOP111" s="921"/>
      <c r="MOQ111" s="921"/>
      <c r="MOR111" s="921"/>
      <c r="MOS111" s="921"/>
      <c r="MOT111" s="921"/>
      <c r="MOU111" s="921"/>
      <c r="MOV111" s="921"/>
      <c r="MOW111" s="921"/>
      <c r="MOX111" s="921"/>
      <c r="MOY111" s="921"/>
      <c r="MOZ111" s="921"/>
      <c r="MPA111" s="921"/>
      <c r="MPB111" s="921"/>
      <c r="MPC111" s="921"/>
      <c r="MPD111" s="921"/>
      <c r="MPE111" s="921"/>
      <c r="MPF111" s="921"/>
      <c r="MPG111" s="921"/>
      <c r="MPH111" s="921"/>
      <c r="MPI111" s="921"/>
      <c r="MPJ111" s="921"/>
      <c r="MPK111" s="921"/>
      <c r="MPL111" s="921"/>
      <c r="MPM111" s="921"/>
      <c r="MPN111" s="921"/>
      <c r="MPO111" s="921"/>
      <c r="MPP111" s="921"/>
      <c r="MPQ111" s="921"/>
      <c r="MPR111" s="921"/>
      <c r="MPS111" s="921"/>
      <c r="MPT111" s="921"/>
      <c r="MPU111" s="921"/>
      <c r="MPV111" s="921"/>
      <c r="MPW111" s="921"/>
      <c r="MPX111" s="921"/>
      <c r="MPY111" s="921"/>
      <c r="MPZ111" s="921"/>
      <c r="MQA111" s="921"/>
      <c r="MQB111" s="921"/>
      <c r="MQC111" s="921"/>
      <c r="MQD111" s="921"/>
      <c r="MQE111" s="921"/>
      <c r="MQF111" s="921"/>
      <c r="MQG111" s="921"/>
      <c r="MQH111" s="921"/>
      <c r="MQI111" s="921"/>
      <c r="MQJ111" s="921"/>
      <c r="MQK111" s="921"/>
      <c r="MQL111" s="921"/>
      <c r="MQM111" s="921"/>
      <c r="MQN111" s="921"/>
      <c r="MQO111" s="921"/>
      <c r="MQP111" s="921"/>
      <c r="MQQ111" s="921"/>
      <c r="MQR111" s="921"/>
      <c r="MQS111" s="921"/>
      <c r="MQT111" s="921"/>
      <c r="MQU111" s="921"/>
      <c r="MQV111" s="921"/>
      <c r="MQW111" s="921"/>
      <c r="MQX111" s="921"/>
      <c r="MQY111" s="921"/>
      <c r="MQZ111" s="921"/>
      <c r="MRA111" s="921"/>
      <c r="MRB111" s="921"/>
      <c r="MRC111" s="921"/>
      <c r="MRD111" s="921"/>
      <c r="MRE111" s="921"/>
      <c r="MRF111" s="921"/>
      <c r="MRG111" s="921"/>
      <c r="MRH111" s="921"/>
      <c r="MRI111" s="921"/>
      <c r="MRJ111" s="921"/>
      <c r="MRK111" s="921"/>
      <c r="MRL111" s="921"/>
      <c r="MRM111" s="921"/>
      <c r="MRN111" s="921"/>
      <c r="MRO111" s="921"/>
      <c r="MRP111" s="921"/>
      <c r="MRQ111" s="921"/>
      <c r="MRR111" s="921"/>
      <c r="MRS111" s="921"/>
      <c r="MRT111" s="921"/>
      <c r="MRU111" s="921"/>
      <c r="MRV111" s="921"/>
      <c r="MRW111" s="921"/>
      <c r="MRX111" s="921"/>
      <c r="MRY111" s="921"/>
      <c r="MRZ111" s="921"/>
      <c r="MSA111" s="921"/>
      <c r="MSB111" s="921"/>
      <c r="MSC111" s="921"/>
      <c r="MSD111" s="921"/>
      <c r="MSE111" s="921"/>
      <c r="MSF111" s="921"/>
      <c r="MSG111" s="921"/>
      <c r="MSH111" s="921"/>
      <c r="MSI111" s="921"/>
      <c r="MSJ111" s="921"/>
      <c r="MSK111" s="921"/>
      <c r="MSL111" s="921"/>
      <c r="MSM111" s="921"/>
      <c r="MSN111" s="921"/>
      <c r="MSO111" s="921"/>
      <c r="MSP111" s="921"/>
      <c r="MSQ111" s="921"/>
      <c r="MSR111" s="921"/>
      <c r="MSS111" s="921"/>
      <c r="MST111" s="921"/>
      <c r="MSU111" s="921"/>
      <c r="MSV111" s="921"/>
      <c r="MSW111" s="921"/>
      <c r="MSX111" s="921"/>
      <c r="MSY111" s="921"/>
      <c r="MSZ111" s="921"/>
      <c r="MTA111" s="921"/>
      <c r="MTB111" s="921"/>
      <c r="MTC111" s="921"/>
      <c r="MTD111" s="921"/>
      <c r="MTE111" s="921"/>
      <c r="MTF111" s="921"/>
      <c r="MTG111" s="921"/>
      <c r="MTH111" s="921"/>
      <c r="MTI111" s="921"/>
      <c r="MTJ111" s="921"/>
      <c r="MTK111" s="921"/>
      <c r="MTL111" s="921"/>
      <c r="MTM111" s="921"/>
      <c r="MTN111" s="921"/>
      <c r="MTO111" s="921"/>
      <c r="MTP111" s="921"/>
      <c r="MTQ111" s="921"/>
      <c r="MTR111" s="921"/>
      <c r="MTS111" s="921"/>
      <c r="MTT111" s="921"/>
      <c r="MTU111" s="921"/>
      <c r="MTV111" s="921"/>
      <c r="MTW111" s="921"/>
      <c r="MTX111" s="921"/>
      <c r="MTY111" s="921"/>
      <c r="MTZ111" s="921"/>
      <c r="MUA111" s="921"/>
      <c r="MUB111" s="921"/>
      <c r="MUC111" s="921"/>
      <c r="MUD111" s="921"/>
      <c r="MUE111" s="921"/>
      <c r="MUF111" s="921"/>
      <c r="MUG111" s="921"/>
      <c r="MUH111" s="921"/>
      <c r="MUI111" s="921"/>
      <c r="MUJ111" s="921"/>
      <c r="MUK111" s="921"/>
      <c r="MUL111" s="921"/>
      <c r="MUM111" s="921"/>
      <c r="MUN111" s="921"/>
      <c r="MUO111" s="921"/>
      <c r="MUP111" s="921"/>
      <c r="MUQ111" s="921"/>
      <c r="MUR111" s="921"/>
      <c r="MUS111" s="921"/>
      <c r="MUT111" s="921"/>
      <c r="MUU111" s="921"/>
      <c r="MUV111" s="921"/>
      <c r="MUW111" s="921"/>
      <c r="MUX111" s="921"/>
      <c r="MUY111" s="921"/>
      <c r="MUZ111" s="921"/>
      <c r="MVA111" s="921"/>
      <c r="MVB111" s="921"/>
      <c r="MVC111" s="921"/>
      <c r="MVD111" s="921"/>
      <c r="MVE111" s="921"/>
      <c r="MVF111" s="921"/>
      <c r="MVG111" s="921"/>
      <c r="MVH111" s="921"/>
      <c r="MVI111" s="921"/>
      <c r="MVJ111" s="921"/>
      <c r="MVK111" s="921"/>
      <c r="MVL111" s="921"/>
      <c r="MVM111" s="921"/>
      <c r="MVN111" s="921"/>
      <c r="MVO111" s="921"/>
      <c r="MVP111" s="921"/>
      <c r="MVQ111" s="921"/>
      <c r="MVR111" s="921"/>
      <c r="MVS111" s="921"/>
      <c r="MVT111" s="921"/>
      <c r="MVU111" s="921"/>
      <c r="MVV111" s="921"/>
      <c r="MVW111" s="921"/>
      <c r="MVX111" s="921"/>
      <c r="MVY111" s="921"/>
      <c r="MVZ111" s="921"/>
      <c r="MWA111" s="921"/>
      <c r="MWB111" s="921"/>
      <c r="MWC111" s="921"/>
      <c r="MWD111" s="921"/>
      <c r="MWE111" s="921"/>
      <c r="MWF111" s="921"/>
      <c r="MWG111" s="921"/>
      <c r="MWH111" s="921"/>
      <c r="MWI111" s="921"/>
      <c r="MWJ111" s="921"/>
      <c r="MWK111" s="921"/>
      <c r="MWL111" s="921"/>
      <c r="MWM111" s="921"/>
      <c r="MWN111" s="921"/>
      <c r="MWO111" s="921"/>
      <c r="MWP111" s="921"/>
      <c r="MWQ111" s="921"/>
      <c r="MWR111" s="921"/>
      <c r="MWS111" s="921"/>
      <c r="MWT111" s="921"/>
      <c r="MWU111" s="921"/>
      <c r="MWV111" s="921"/>
      <c r="MWW111" s="921"/>
      <c r="MWX111" s="921"/>
      <c r="MWY111" s="921"/>
      <c r="MWZ111" s="921"/>
      <c r="MXA111" s="921"/>
      <c r="MXB111" s="921"/>
      <c r="MXC111" s="921"/>
      <c r="MXD111" s="921"/>
      <c r="MXE111" s="921"/>
      <c r="MXF111" s="921"/>
      <c r="MXG111" s="921"/>
      <c r="MXH111" s="921"/>
      <c r="MXI111" s="921"/>
      <c r="MXJ111" s="921"/>
      <c r="MXK111" s="921"/>
      <c r="MXL111" s="921"/>
      <c r="MXM111" s="921"/>
      <c r="MXN111" s="921"/>
      <c r="MXO111" s="921"/>
      <c r="MXP111" s="921"/>
      <c r="MXQ111" s="921"/>
      <c r="MXR111" s="921"/>
      <c r="MXS111" s="921"/>
      <c r="MXT111" s="921"/>
      <c r="MXU111" s="921"/>
      <c r="MXV111" s="921"/>
      <c r="MXW111" s="921"/>
      <c r="MXX111" s="921"/>
      <c r="MXY111" s="921"/>
      <c r="MXZ111" s="921"/>
      <c r="MYA111" s="921"/>
      <c r="MYB111" s="921"/>
      <c r="MYC111" s="921"/>
      <c r="MYD111" s="921"/>
      <c r="MYE111" s="921"/>
      <c r="MYF111" s="921"/>
      <c r="MYG111" s="921"/>
      <c r="MYH111" s="921"/>
      <c r="MYI111" s="921"/>
      <c r="MYJ111" s="921"/>
      <c r="MYK111" s="921"/>
      <c r="MYL111" s="921"/>
      <c r="MYM111" s="921"/>
      <c r="MYN111" s="921"/>
      <c r="MYO111" s="921"/>
      <c r="MYP111" s="921"/>
      <c r="MYQ111" s="921"/>
      <c r="MYR111" s="921"/>
      <c r="MYS111" s="921"/>
      <c r="MYT111" s="921"/>
      <c r="MYU111" s="921"/>
      <c r="MYV111" s="921"/>
      <c r="MYW111" s="921"/>
      <c r="MYX111" s="921"/>
      <c r="MYY111" s="921"/>
      <c r="MYZ111" s="921"/>
      <c r="MZA111" s="921"/>
      <c r="MZB111" s="921"/>
      <c r="MZC111" s="921"/>
      <c r="MZD111" s="921"/>
      <c r="MZE111" s="921"/>
      <c r="MZF111" s="921"/>
      <c r="MZG111" s="921"/>
      <c r="MZH111" s="921"/>
      <c r="MZI111" s="921"/>
      <c r="MZJ111" s="921"/>
      <c r="MZK111" s="921"/>
      <c r="MZL111" s="921"/>
      <c r="MZM111" s="921"/>
      <c r="MZN111" s="921"/>
      <c r="MZO111" s="921"/>
      <c r="MZP111" s="921"/>
      <c r="MZQ111" s="921"/>
      <c r="MZR111" s="921"/>
      <c r="MZS111" s="921"/>
      <c r="MZT111" s="921"/>
      <c r="MZU111" s="921"/>
      <c r="MZV111" s="921"/>
      <c r="MZW111" s="921"/>
      <c r="MZX111" s="921"/>
      <c r="MZY111" s="921"/>
      <c r="MZZ111" s="921"/>
      <c r="NAA111" s="921"/>
      <c r="NAB111" s="921"/>
      <c r="NAC111" s="921"/>
      <c r="NAD111" s="921"/>
      <c r="NAE111" s="921"/>
      <c r="NAF111" s="921"/>
      <c r="NAG111" s="921"/>
      <c r="NAH111" s="921"/>
      <c r="NAI111" s="921"/>
      <c r="NAJ111" s="921"/>
      <c r="NAK111" s="921"/>
      <c r="NAL111" s="921"/>
      <c r="NAM111" s="921"/>
      <c r="NAN111" s="921"/>
      <c r="NAO111" s="921"/>
      <c r="NAP111" s="921"/>
      <c r="NAQ111" s="921"/>
      <c r="NAR111" s="921"/>
      <c r="NAS111" s="921"/>
      <c r="NAT111" s="921"/>
      <c r="NAU111" s="921"/>
      <c r="NAV111" s="921"/>
      <c r="NAW111" s="921"/>
      <c r="NAX111" s="921"/>
      <c r="NAY111" s="921"/>
      <c r="NAZ111" s="921"/>
      <c r="NBA111" s="921"/>
      <c r="NBB111" s="921"/>
      <c r="NBC111" s="921"/>
      <c r="NBD111" s="921"/>
      <c r="NBE111" s="921"/>
      <c r="NBF111" s="921"/>
      <c r="NBG111" s="921"/>
      <c r="NBH111" s="921"/>
      <c r="NBI111" s="921"/>
      <c r="NBJ111" s="921"/>
      <c r="NBK111" s="921"/>
      <c r="NBL111" s="921"/>
      <c r="NBM111" s="921"/>
      <c r="NBN111" s="921"/>
      <c r="NBO111" s="921"/>
      <c r="NBP111" s="921"/>
      <c r="NBQ111" s="921"/>
      <c r="NBR111" s="921"/>
      <c r="NBS111" s="921"/>
      <c r="NBT111" s="921"/>
      <c r="NBU111" s="921"/>
      <c r="NBV111" s="921"/>
      <c r="NBW111" s="921"/>
      <c r="NBX111" s="921"/>
      <c r="NBY111" s="921"/>
      <c r="NBZ111" s="921"/>
      <c r="NCA111" s="921"/>
      <c r="NCB111" s="921"/>
      <c r="NCC111" s="921"/>
      <c r="NCD111" s="921"/>
      <c r="NCE111" s="921"/>
      <c r="NCF111" s="921"/>
      <c r="NCG111" s="921"/>
      <c r="NCH111" s="921"/>
      <c r="NCI111" s="921"/>
      <c r="NCJ111" s="921"/>
      <c r="NCK111" s="921"/>
      <c r="NCL111" s="921"/>
      <c r="NCM111" s="921"/>
      <c r="NCN111" s="921"/>
      <c r="NCO111" s="921"/>
      <c r="NCP111" s="921"/>
      <c r="NCQ111" s="921"/>
      <c r="NCR111" s="921"/>
      <c r="NCS111" s="921"/>
      <c r="NCT111" s="921"/>
      <c r="NCU111" s="921"/>
      <c r="NCV111" s="921"/>
      <c r="NCW111" s="921"/>
      <c r="NCX111" s="921"/>
      <c r="NCY111" s="921"/>
      <c r="NCZ111" s="921"/>
      <c r="NDA111" s="921"/>
      <c r="NDB111" s="921"/>
      <c r="NDC111" s="921"/>
      <c r="NDD111" s="921"/>
      <c r="NDE111" s="921"/>
      <c r="NDF111" s="921"/>
      <c r="NDG111" s="921"/>
      <c r="NDH111" s="921"/>
      <c r="NDI111" s="921"/>
      <c r="NDJ111" s="921"/>
      <c r="NDK111" s="921"/>
      <c r="NDL111" s="921"/>
      <c r="NDM111" s="921"/>
      <c r="NDN111" s="921"/>
      <c r="NDO111" s="921"/>
      <c r="NDP111" s="921"/>
      <c r="NDQ111" s="921"/>
      <c r="NDR111" s="921"/>
      <c r="NDS111" s="921"/>
      <c r="NDT111" s="921"/>
      <c r="NDU111" s="921"/>
      <c r="NDV111" s="921"/>
      <c r="NDW111" s="921"/>
      <c r="NDX111" s="921"/>
      <c r="NDY111" s="921"/>
      <c r="NDZ111" s="921"/>
      <c r="NEA111" s="921"/>
      <c r="NEB111" s="921"/>
      <c r="NEC111" s="921"/>
      <c r="NED111" s="921"/>
      <c r="NEE111" s="921"/>
      <c r="NEF111" s="921"/>
      <c r="NEG111" s="921"/>
      <c r="NEH111" s="921"/>
      <c r="NEI111" s="921"/>
      <c r="NEJ111" s="921"/>
      <c r="NEK111" s="921"/>
      <c r="NEL111" s="921"/>
      <c r="NEM111" s="921"/>
      <c r="NEN111" s="921"/>
      <c r="NEO111" s="921"/>
      <c r="NEP111" s="921"/>
      <c r="NEQ111" s="921"/>
      <c r="NER111" s="921"/>
      <c r="NES111" s="921"/>
      <c r="NET111" s="921"/>
      <c r="NEU111" s="921"/>
      <c r="NEV111" s="921"/>
      <c r="NEW111" s="921"/>
      <c r="NEX111" s="921"/>
      <c r="NEY111" s="921"/>
      <c r="NEZ111" s="921"/>
      <c r="NFA111" s="921"/>
      <c r="NFB111" s="921"/>
      <c r="NFC111" s="921"/>
      <c r="NFD111" s="921"/>
      <c r="NFE111" s="921"/>
      <c r="NFF111" s="921"/>
      <c r="NFG111" s="921"/>
      <c r="NFH111" s="921"/>
      <c r="NFI111" s="921"/>
      <c r="NFJ111" s="921"/>
      <c r="NFK111" s="921"/>
      <c r="NFL111" s="921"/>
      <c r="NFM111" s="921"/>
      <c r="NFN111" s="921"/>
      <c r="NFO111" s="921"/>
      <c r="NFP111" s="921"/>
      <c r="NFQ111" s="921"/>
      <c r="NFR111" s="921"/>
      <c r="NFS111" s="921"/>
      <c r="NFT111" s="921"/>
      <c r="NFU111" s="921"/>
      <c r="NFV111" s="921"/>
      <c r="NFW111" s="921"/>
      <c r="NFX111" s="921"/>
      <c r="NFY111" s="921"/>
      <c r="NFZ111" s="921"/>
      <c r="NGA111" s="921"/>
      <c r="NGB111" s="921"/>
      <c r="NGC111" s="921"/>
      <c r="NGD111" s="921"/>
      <c r="NGE111" s="921"/>
      <c r="NGF111" s="921"/>
      <c r="NGG111" s="921"/>
      <c r="NGH111" s="921"/>
      <c r="NGI111" s="921"/>
      <c r="NGJ111" s="921"/>
      <c r="NGK111" s="921"/>
      <c r="NGL111" s="921"/>
      <c r="NGM111" s="921"/>
      <c r="NGN111" s="921"/>
      <c r="NGO111" s="921"/>
      <c r="NGP111" s="921"/>
      <c r="NGQ111" s="921"/>
      <c r="NGR111" s="921"/>
      <c r="NGS111" s="921"/>
      <c r="NGT111" s="921"/>
      <c r="NGU111" s="921"/>
      <c r="NGV111" s="921"/>
      <c r="NGW111" s="921"/>
      <c r="NGX111" s="921"/>
      <c r="NGY111" s="921"/>
      <c r="NGZ111" s="921"/>
      <c r="NHA111" s="921"/>
      <c r="NHB111" s="921"/>
      <c r="NHC111" s="921"/>
      <c r="NHD111" s="921"/>
      <c r="NHE111" s="921"/>
      <c r="NHF111" s="921"/>
      <c r="NHG111" s="921"/>
      <c r="NHH111" s="921"/>
      <c r="NHI111" s="921"/>
      <c r="NHJ111" s="921"/>
      <c r="NHK111" s="921"/>
      <c r="NHL111" s="921"/>
      <c r="NHM111" s="921"/>
      <c r="NHN111" s="921"/>
      <c r="NHO111" s="921"/>
      <c r="NHP111" s="921"/>
      <c r="NHQ111" s="921"/>
      <c r="NHR111" s="921"/>
      <c r="NHS111" s="921"/>
      <c r="NHT111" s="921"/>
      <c r="NHU111" s="921"/>
      <c r="NHV111" s="921"/>
      <c r="NHW111" s="921"/>
      <c r="NHX111" s="921"/>
      <c r="NHY111" s="921"/>
      <c r="NHZ111" s="921"/>
      <c r="NIA111" s="921"/>
      <c r="NIB111" s="921"/>
      <c r="NIC111" s="921"/>
      <c r="NID111" s="921"/>
      <c r="NIE111" s="921"/>
      <c r="NIF111" s="921"/>
      <c r="NIG111" s="921"/>
      <c r="NIH111" s="921"/>
      <c r="NII111" s="921"/>
      <c r="NIJ111" s="921"/>
      <c r="NIK111" s="921"/>
      <c r="NIL111" s="921"/>
      <c r="NIM111" s="921"/>
      <c r="NIN111" s="921"/>
      <c r="NIO111" s="921"/>
      <c r="NIP111" s="921"/>
      <c r="NIQ111" s="921"/>
      <c r="NIR111" s="921"/>
      <c r="NIS111" s="921"/>
      <c r="NIT111" s="921"/>
      <c r="NIU111" s="921"/>
      <c r="NIV111" s="921"/>
      <c r="NIW111" s="921"/>
      <c r="NIX111" s="921"/>
      <c r="NIY111" s="921"/>
      <c r="NIZ111" s="921"/>
      <c r="NJA111" s="921"/>
      <c r="NJB111" s="921"/>
      <c r="NJC111" s="921"/>
      <c r="NJD111" s="921"/>
      <c r="NJE111" s="921"/>
      <c r="NJF111" s="921"/>
      <c r="NJG111" s="921"/>
      <c r="NJH111" s="921"/>
      <c r="NJI111" s="921"/>
      <c r="NJJ111" s="921"/>
      <c r="NJK111" s="921"/>
      <c r="NJL111" s="921"/>
      <c r="NJM111" s="921"/>
      <c r="NJN111" s="921"/>
      <c r="NJO111" s="921"/>
      <c r="NJP111" s="921"/>
      <c r="NJQ111" s="921"/>
      <c r="NJR111" s="921"/>
      <c r="NJS111" s="921"/>
      <c r="NJT111" s="921"/>
      <c r="NJU111" s="921"/>
      <c r="NJV111" s="921"/>
      <c r="NJW111" s="921"/>
      <c r="NJX111" s="921"/>
      <c r="NJY111" s="921"/>
      <c r="NJZ111" s="921"/>
      <c r="NKA111" s="921"/>
      <c r="NKB111" s="921"/>
      <c r="NKC111" s="921"/>
      <c r="NKD111" s="921"/>
      <c r="NKE111" s="921"/>
      <c r="NKF111" s="921"/>
      <c r="NKG111" s="921"/>
      <c r="NKH111" s="921"/>
      <c r="NKI111" s="921"/>
      <c r="NKJ111" s="921"/>
      <c r="NKK111" s="921"/>
      <c r="NKL111" s="921"/>
      <c r="NKM111" s="921"/>
      <c r="NKN111" s="921"/>
      <c r="NKO111" s="921"/>
      <c r="NKP111" s="921"/>
      <c r="NKQ111" s="921"/>
      <c r="NKR111" s="921"/>
      <c r="NKS111" s="921"/>
      <c r="NKT111" s="921"/>
      <c r="NKU111" s="921"/>
      <c r="NKV111" s="921"/>
      <c r="NKW111" s="921"/>
      <c r="NKX111" s="921"/>
      <c r="NKY111" s="921"/>
      <c r="NKZ111" s="921"/>
      <c r="NLA111" s="921"/>
      <c r="NLB111" s="921"/>
      <c r="NLC111" s="921"/>
      <c r="NLD111" s="921"/>
      <c r="NLE111" s="921"/>
      <c r="NLF111" s="921"/>
      <c r="NLG111" s="921"/>
      <c r="NLH111" s="921"/>
      <c r="NLI111" s="921"/>
      <c r="NLJ111" s="921"/>
      <c r="NLK111" s="921"/>
      <c r="NLL111" s="921"/>
      <c r="NLM111" s="921"/>
      <c r="NLN111" s="921"/>
      <c r="NLO111" s="921"/>
      <c r="NLP111" s="921"/>
      <c r="NLQ111" s="921"/>
      <c r="NLR111" s="921"/>
      <c r="NLS111" s="921"/>
      <c r="NLT111" s="921"/>
      <c r="NLU111" s="921"/>
      <c r="NLV111" s="921"/>
      <c r="NLW111" s="921"/>
      <c r="NLX111" s="921"/>
      <c r="NLY111" s="921"/>
      <c r="NLZ111" s="921"/>
      <c r="NMA111" s="921"/>
      <c r="NMB111" s="921"/>
      <c r="NMC111" s="921"/>
      <c r="NMD111" s="921"/>
      <c r="NME111" s="921"/>
      <c r="NMF111" s="921"/>
      <c r="NMG111" s="921"/>
      <c r="NMH111" s="921"/>
      <c r="NMI111" s="921"/>
      <c r="NMJ111" s="921"/>
      <c r="NMK111" s="921"/>
      <c r="NML111" s="921"/>
      <c r="NMM111" s="921"/>
      <c r="NMN111" s="921"/>
      <c r="NMO111" s="921"/>
      <c r="NMP111" s="921"/>
      <c r="NMQ111" s="921"/>
      <c r="NMR111" s="921"/>
      <c r="NMS111" s="921"/>
      <c r="NMT111" s="921"/>
      <c r="NMU111" s="921"/>
      <c r="NMV111" s="921"/>
      <c r="NMW111" s="921"/>
      <c r="NMX111" s="921"/>
      <c r="NMY111" s="921"/>
      <c r="NMZ111" s="921"/>
      <c r="NNA111" s="921"/>
      <c r="NNB111" s="921"/>
      <c r="NNC111" s="921"/>
      <c r="NND111" s="921"/>
      <c r="NNE111" s="921"/>
      <c r="NNF111" s="921"/>
      <c r="NNG111" s="921"/>
      <c r="NNH111" s="921"/>
      <c r="NNI111" s="921"/>
      <c r="NNJ111" s="921"/>
      <c r="NNK111" s="921"/>
      <c r="NNL111" s="921"/>
      <c r="NNM111" s="921"/>
      <c r="NNN111" s="921"/>
      <c r="NNO111" s="921"/>
      <c r="NNP111" s="921"/>
      <c r="NNQ111" s="921"/>
      <c r="NNR111" s="921"/>
      <c r="NNS111" s="921"/>
      <c r="NNT111" s="921"/>
      <c r="NNU111" s="921"/>
      <c r="NNV111" s="921"/>
      <c r="NNW111" s="921"/>
      <c r="NNX111" s="921"/>
      <c r="NNY111" s="921"/>
      <c r="NNZ111" s="921"/>
      <c r="NOA111" s="921"/>
      <c r="NOB111" s="921"/>
      <c r="NOC111" s="921"/>
      <c r="NOD111" s="921"/>
      <c r="NOE111" s="921"/>
      <c r="NOF111" s="921"/>
      <c r="NOG111" s="921"/>
      <c r="NOH111" s="921"/>
      <c r="NOI111" s="921"/>
      <c r="NOJ111" s="921"/>
      <c r="NOK111" s="921"/>
      <c r="NOL111" s="921"/>
      <c r="NOM111" s="921"/>
      <c r="NON111" s="921"/>
      <c r="NOO111" s="921"/>
      <c r="NOP111" s="921"/>
      <c r="NOQ111" s="921"/>
      <c r="NOR111" s="921"/>
      <c r="NOS111" s="921"/>
      <c r="NOT111" s="921"/>
      <c r="NOU111" s="921"/>
      <c r="NOV111" s="921"/>
      <c r="NOW111" s="921"/>
      <c r="NOX111" s="921"/>
      <c r="NOY111" s="921"/>
      <c r="NOZ111" s="921"/>
      <c r="NPA111" s="921"/>
      <c r="NPB111" s="921"/>
      <c r="NPC111" s="921"/>
      <c r="NPD111" s="921"/>
      <c r="NPE111" s="921"/>
      <c r="NPF111" s="921"/>
      <c r="NPG111" s="921"/>
      <c r="NPH111" s="921"/>
      <c r="NPI111" s="921"/>
      <c r="NPJ111" s="921"/>
      <c r="NPK111" s="921"/>
      <c r="NPL111" s="921"/>
      <c r="NPM111" s="921"/>
      <c r="NPN111" s="921"/>
      <c r="NPO111" s="921"/>
      <c r="NPP111" s="921"/>
      <c r="NPQ111" s="921"/>
      <c r="NPR111" s="921"/>
      <c r="NPS111" s="921"/>
      <c r="NPT111" s="921"/>
      <c r="NPU111" s="921"/>
      <c r="NPV111" s="921"/>
      <c r="NPW111" s="921"/>
      <c r="NPX111" s="921"/>
      <c r="NPY111" s="921"/>
      <c r="NPZ111" s="921"/>
      <c r="NQA111" s="921"/>
      <c r="NQB111" s="921"/>
      <c r="NQC111" s="921"/>
      <c r="NQD111" s="921"/>
      <c r="NQE111" s="921"/>
      <c r="NQF111" s="921"/>
      <c r="NQG111" s="921"/>
      <c r="NQH111" s="921"/>
      <c r="NQI111" s="921"/>
      <c r="NQJ111" s="921"/>
      <c r="NQK111" s="921"/>
      <c r="NQL111" s="921"/>
      <c r="NQM111" s="921"/>
      <c r="NQN111" s="921"/>
      <c r="NQO111" s="921"/>
      <c r="NQP111" s="921"/>
      <c r="NQQ111" s="921"/>
      <c r="NQR111" s="921"/>
      <c r="NQS111" s="921"/>
      <c r="NQT111" s="921"/>
      <c r="NQU111" s="921"/>
      <c r="NQV111" s="921"/>
      <c r="NQW111" s="921"/>
      <c r="NQX111" s="921"/>
      <c r="NQY111" s="921"/>
      <c r="NQZ111" s="921"/>
      <c r="NRA111" s="921"/>
      <c r="NRB111" s="921"/>
      <c r="NRC111" s="921"/>
      <c r="NRD111" s="921"/>
      <c r="NRE111" s="921"/>
      <c r="NRF111" s="921"/>
      <c r="NRG111" s="921"/>
      <c r="NRH111" s="921"/>
      <c r="NRI111" s="921"/>
      <c r="NRJ111" s="921"/>
      <c r="NRK111" s="921"/>
      <c r="NRL111" s="921"/>
      <c r="NRM111" s="921"/>
      <c r="NRN111" s="921"/>
      <c r="NRO111" s="921"/>
      <c r="NRP111" s="921"/>
      <c r="NRQ111" s="921"/>
      <c r="NRR111" s="921"/>
      <c r="NRS111" s="921"/>
      <c r="NRT111" s="921"/>
      <c r="NRU111" s="921"/>
      <c r="NRV111" s="921"/>
      <c r="NRW111" s="921"/>
      <c r="NRX111" s="921"/>
      <c r="NRY111" s="921"/>
      <c r="NRZ111" s="921"/>
      <c r="NSA111" s="921"/>
      <c r="NSB111" s="921"/>
      <c r="NSC111" s="921"/>
      <c r="NSD111" s="921"/>
      <c r="NSE111" s="921"/>
      <c r="NSF111" s="921"/>
      <c r="NSG111" s="921"/>
      <c r="NSH111" s="921"/>
      <c r="NSI111" s="921"/>
      <c r="NSJ111" s="921"/>
      <c r="NSK111" s="921"/>
      <c r="NSL111" s="921"/>
      <c r="NSM111" s="921"/>
      <c r="NSN111" s="921"/>
      <c r="NSO111" s="921"/>
      <c r="NSP111" s="921"/>
      <c r="NSQ111" s="921"/>
      <c r="NSR111" s="921"/>
      <c r="NSS111" s="921"/>
      <c r="NST111" s="921"/>
      <c r="NSU111" s="921"/>
      <c r="NSV111" s="921"/>
      <c r="NSW111" s="921"/>
      <c r="NSX111" s="921"/>
      <c r="NSY111" s="921"/>
      <c r="NSZ111" s="921"/>
      <c r="NTA111" s="921"/>
      <c r="NTB111" s="921"/>
      <c r="NTC111" s="921"/>
      <c r="NTD111" s="921"/>
      <c r="NTE111" s="921"/>
      <c r="NTF111" s="921"/>
      <c r="NTG111" s="921"/>
      <c r="NTH111" s="921"/>
      <c r="NTI111" s="921"/>
      <c r="NTJ111" s="921"/>
      <c r="NTK111" s="921"/>
      <c r="NTL111" s="921"/>
      <c r="NTM111" s="921"/>
      <c r="NTN111" s="921"/>
      <c r="NTO111" s="921"/>
      <c r="NTP111" s="921"/>
      <c r="NTQ111" s="921"/>
      <c r="NTR111" s="921"/>
      <c r="NTS111" s="921"/>
      <c r="NTT111" s="921"/>
      <c r="NTU111" s="921"/>
      <c r="NTV111" s="921"/>
      <c r="NTW111" s="921"/>
      <c r="NTX111" s="921"/>
      <c r="NTY111" s="921"/>
      <c r="NTZ111" s="921"/>
      <c r="NUA111" s="921"/>
      <c r="NUB111" s="921"/>
      <c r="NUC111" s="921"/>
      <c r="NUD111" s="921"/>
      <c r="NUE111" s="921"/>
      <c r="NUF111" s="921"/>
      <c r="NUG111" s="921"/>
      <c r="NUH111" s="921"/>
      <c r="NUI111" s="921"/>
      <c r="NUJ111" s="921"/>
      <c r="NUK111" s="921"/>
      <c r="NUL111" s="921"/>
      <c r="NUM111" s="921"/>
      <c r="NUN111" s="921"/>
      <c r="NUO111" s="921"/>
      <c r="NUP111" s="921"/>
      <c r="NUQ111" s="921"/>
      <c r="NUR111" s="921"/>
      <c r="NUS111" s="921"/>
      <c r="NUT111" s="921"/>
      <c r="NUU111" s="921"/>
      <c r="NUV111" s="921"/>
      <c r="NUW111" s="921"/>
      <c r="NUX111" s="921"/>
      <c r="NUY111" s="921"/>
      <c r="NUZ111" s="921"/>
      <c r="NVA111" s="921"/>
      <c r="NVB111" s="921"/>
      <c r="NVC111" s="921"/>
      <c r="NVD111" s="921"/>
      <c r="NVE111" s="921"/>
      <c r="NVF111" s="921"/>
      <c r="NVG111" s="921"/>
      <c r="NVH111" s="921"/>
      <c r="NVI111" s="921"/>
      <c r="NVJ111" s="921"/>
      <c r="NVK111" s="921"/>
      <c r="NVL111" s="921"/>
      <c r="NVM111" s="921"/>
      <c r="NVN111" s="921"/>
      <c r="NVO111" s="921"/>
      <c r="NVP111" s="921"/>
      <c r="NVQ111" s="921"/>
      <c r="NVR111" s="921"/>
      <c r="NVS111" s="921"/>
      <c r="NVT111" s="921"/>
      <c r="NVU111" s="921"/>
      <c r="NVV111" s="921"/>
      <c r="NVW111" s="921"/>
      <c r="NVX111" s="921"/>
      <c r="NVY111" s="921"/>
      <c r="NVZ111" s="921"/>
      <c r="NWA111" s="921"/>
      <c r="NWB111" s="921"/>
      <c r="NWC111" s="921"/>
      <c r="NWD111" s="921"/>
      <c r="NWE111" s="921"/>
      <c r="NWF111" s="921"/>
      <c r="NWG111" s="921"/>
      <c r="NWH111" s="921"/>
      <c r="NWI111" s="921"/>
      <c r="NWJ111" s="921"/>
      <c r="NWK111" s="921"/>
      <c r="NWL111" s="921"/>
      <c r="NWM111" s="921"/>
      <c r="NWN111" s="921"/>
      <c r="NWO111" s="921"/>
      <c r="NWP111" s="921"/>
      <c r="NWQ111" s="921"/>
      <c r="NWR111" s="921"/>
      <c r="NWS111" s="921"/>
      <c r="NWT111" s="921"/>
      <c r="NWU111" s="921"/>
      <c r="NWV111" s="921"/>
      <c r="NWW111" s="921"/>
      <c r="NWX111" s="921"/>
      <c r="NWY111" s="921"/>
      <c r="NWZ111" s="921"/>
      <c r="NXA111" s="921"/>
      <c r="NXB111" s="921"/>
      <c r="NXC111" s="921"/>
      <c r="NXD111" s="921"/>
      <c r="NXE111" s="921"/>
      <c r="NXF111" s="921"/>
      <c r="NXG111" s="921"/>
      <c r="NXH111" s="921"/>
      <c r="NXI111" s="921"/>
      <c r="NXJ111" s="921"/>
      <c r="NXK111" s="921"/>
      <c r="NXL111" s="921"/>
      <c r="NXM111" s="921"/>
      <c r="NXN111" s="921"/>
      <c r="NXO111" s="921"/>
      <c r="NXP111" s="921"/>
      <c r="NXQ111" s="921"/>
      <c r="NXR111" s="921"/>
      <c r="NXS111" s="921"/>
      <c r="NXT111" s="921"/>
      <c r="NXU111" s="921"/>
      <c r="NXV111" s="921"/>
      <c r="NXW111" s="921"/>
      <c r="NXX111" s="921"/>
      <c r="NXY111" s="921"/>
      <c r="NXZ111" s="921"/>
      <c r="NYA111" s="921"/>
      <c r="NYB111" s="921"/>
      <c r="NYC111" s="921"/>
      <c r="NYD111" s="921"/>
      <c r="NYE111" s="921"/>
      <c r="NYF111" s="921"/>
      <c r="NYG111" s="921"/>
      <c r="NYH111" s="921"/>
      <c r="NYI111" s="921"/>
      <c r="NYJ111" s="921"/>
      <c r="NYK111" s="921"/>
      <c r="NYL111" s="921"/>
      <c r="NYM111" s="921"/>
      <c r="NYN111" s="921"/>
      <c r="NYO111" s="921"/>
      <c r="NYP111" s="921"/>
      <c r="NYQ111" s="921"/>
      <c r="NYR111" s="921"/>
      <c r="NYS111" s="921"/>
      <c r="NYT111" s="921"/>
      <c r="NYU111" s="921"/>
      <c r="NYV111" s="921"/>
      <c r="NYW111" s="921"/>
      <c r="NYX111" s="921"/>
      <c r="NYY111" s="921"/>
      <c r="NYZ111" s="921"/>
      <c r="NZA111" s="921"/>
      <c r="NZB111" s="921"/>
      <c r="NZC111" s="921"/>
      <c r="NZD111" s="921"/>
      <c r="NZE111" s="921"/>
      <c r="NZF111" s="921"/>
      <c r="NZG111" s="921"/>
      <c r="NZH111" s="921"/>
      <c r="NZI111" s="921"/>
      <c r="NZJ111" s="921"/>
      <c r="NZK111" s="921"/>
      <c r="NZL111" s="921"/>
      <c r="NZM111" s="921"/>
      <c r="NZN111" s="921"/>
      <c r="NZO111" s="921"/>
      <c r="NZP111" s="921"/>
      <c r="NZQ111" s="921"/>
      <c r="NZR111" s="921"/>
      <c r="NZS111" s="921"/>
      <c r="NZT111" s="921"/>
      <c r="NZU111" s="921"/>
      <c r="NZV111" s="921"/>
      <c r="NZW111" s="921"/>
      <c r="NZX111" s="921"/>
      <c r="NZY111" s="921"/>
      <c r="NZZ111" s="921"/>
      <c r="OAA111" s="921"/>
      <c r="OAB111" s="921"/>
      <c r="OAC111" s="921"/>
      <c r="OAD111" s="921"/>
      <c r="OAE111" s="921"/>
      <c r="OAF111" s="921"/>
      <c r="OAG111" s="921"/>
      <c r="OAH111" s="921"/>
      <c r="OAI111" s="921"/>
      <c r="OAJ111" s="921"/>
      <c r="OAK111" s="921"/>
      <c r="OAL111" s="921"/>
      <c r="OAM111" s="921"/>
      <c r="OAN111" s="921"/>
      <c r="OAO111" s="921"/>
      <c r="OAP111" s="921"/>
      <c r="OAQ111" s="921"/>
      <c r="OAR111" s="921"/>
      <c r="OAS111" s="921"/>
      <c r="OAT111" s="921"/>
      <c r="OAU111" s="921"/>
      <c r="OAV111" s="921"/>
      <c r="OAW111" s="921"/>
      <c r="OAX111" s="921"/>
      <c r="OAY111" s="921"/>
      <c r="OAZ111" s="921"/>
      <c r="OBA111" s="921"/>
      <c r="OBB111" s="921"/>
      <c r="OBC111" s="921"/>
      <c r="OBD111" s="921"/>
      <c r="OBE111" s="921"/>
      <c r="OBF111" s="921"/>
      <c r="OBG111" s="921"/>
      <c r="OBH111" s="921"/>
      <c r="OBI111" s="921"/>
      <c r="OBJ111" s="921"/>
      <c r="OBK111" s="921"/>
      <c r="OBL111" s="921"/>
      <c r="OBM111" s="921"/>
      <c r="OBN111" s="921"/>
      <c r="OBO111" s="921"/>
      <c r="OBP111" s="921"/>
      <c r="OBQ111" s="921"/>
      <c r="OBR111" s="921"/>
      <c r="OBS111" s="921"/>
      <c r="OBT111" s="921"/>
      <c r="OBU111" s="921"/>
      <c r="OBV111" s="921"/>
      <c r="OBW111" s="921"/>
      <c r="OBX111" s="921"/>
      <c r="OBY111" s="921"/>
      <c r="OBZ111" s="921"/>
      <c r="OCA111" s="921"/>
      <c r="OCB111" s="921"/>
      <c r="OCC111" s="921"/>
      <c r="OCD111" s="921"/>
      <c r="OCE111" s="921"/>
      <c r="OCF111" s="921"/>
      <c r="OCG111" s="921"/>
      <c r="OCH111" s="921"/>
      <c r="OCI111" s="921"/>
      <c r="OCJ111" s="921"/>
      <c r="OCK111" s="921"/>
      <c r="OCL111" s="921"/>
      <c r="OCM111" s="921"/>
      <c r="OCN111" s="921"/>
      <c r="OCO111" s="921"/>
      <c r="OCP111" s="921"/>
      <c r="OCQ111" s="921"/>
      <c r="OCR111" s="921"/>
      <c r="OCS111" s="921"/>
      <c r="OCT111" s="921"/>
      <c r="OCU111" s="921"/>
      <c r="OCV111" s="921"/>
      <c r="OCW111" s="921"/>
      <c r="OCX111" s="921"/>
      <c r="OCY111" s="921"/>
      <c r="OCZ111" s="921"/>
      <c r="ODA111" s="921"/>
      <c r="ODB111" s="921"/>
      <c r="ODC111" s="921"/>
      <c r="ODD111" s="921"/>
      <c r="ODE111" s="921"/>
      <c r="ODF111" s="921"/>
      <c r="ODG111" s="921"/>
      <c r="ODH111" s="921"/>
      <c r="ODI111" s="921"/>
      <c r="ODJ111" s="921"/>
      <c r="ODK111" s="921"/>
      <c r="ODL111" s="921"/>
      <c r="ODM111" s="921"/>
      <c r="ODN111" s="921"/>
      <c r="ODO111" s="921"/>
      <c r="ODP111" s="921"/>
      <c r="ODQ111" s="921"/>
      <c r="ODR111" s="921"/>
      <c r="ODS111" s="921"/>
      <c r="ODT111" s="921"/>
      <c r="ODU111" s="921"/>
      <c r="ODV111" s="921"/>
      <c r="ODW111" s="921"/>
      <c r="ODX111" s="921"/>
      <c r="ODY111" s="921"/>
      <c r="ODZ111" s="921"/>
      <c r="OEA111" s="921"/>
      <c r="OEB111" s="921"/>
      <c r="OEC111" s="921"/>
      <c r="OED111" s="921"/>
      <c r="OEE111" s="921"/>
      <c r="OEF111" s="921"/>
      <c r="OEG111" s="921"/>
      <c r="OEH111" s="921"/>
      <c r="OEI111" s="921"/>
      <c r="OEJ111" s="921"/>
      <c r="OEK111" s="921"/>
      <c r="OEL111" s="921"/>
      <c r="OEM111" s="921"/>
      <c r="OEN111" s="921"/>
      <c r="OEO111" s="921"/>
      <c r="OEP111" s="921"/>
      <c r="OEQ111" s="921"/>
      <c r="OER111" s="921"/>
      <c r="OES111" s="921"/>
      <c r="OET111" s="921"/>
      <c r="OEU111" s="921"/>
      <c r="OEV111" s="921"/>
      <c r="OEW111" s="921"/>
      <c r="OEX111" s="921"/>
      <c r="OEY111" s="921"/>
      <c r="OEZ111" s="921"/>
      <c r="OFA111" s="921"/>
      <c r="OFB111" s="921"/>
      <c r="OFC111" s="921"/>
      <c r="OFD111" s="921"/>
      <c r="OFE111" s="921"/>
      <c r="OFF111" s="921"/>
      <c r="OFG111" s="921"/>
      <c r="OFH111" s="921"/>
      <c r="OFI111" s="921"/>
      <c r="OFJ111" s="921"/>
      <c r="OFK111" s="921"/>
      <c r="OFL111" s="921"/>
      <c r="OFM111" s="921"/>
      <c r="OFN111" s="921"/>
      <c r="OFO111" s="921"/>
      <c r="OFP111" s="921"/>
      <c r="OFQ111" s="921"/>
      <c r="OFR111" s="921"/>
      <c r="OFS111" s="921"/>
      <c r="OFT111" s="921"/>
      <c r="OFU111" s="921"/>
      <c r="OFV111" s="921"/>
      <c r="OFW111" s="921"/>
      <c r="OFX111" s="921"/>
      <c r="OFY111" s="921"/>
      <c r="OFZ111" s="921"/>
      <c r="OGA111" s="921"/>
      <c r="OGB111" s="921"/>
      <c r="OGC111" s="921"/>
      <c r="OGD111" s="921"/>
      <c r="OGE111" s="921"/>
      <c r="OGF111" s="921"/>
      <c r="OGG111" s="921"/>
      <c r="OGH111" s="921"/>
      <c r="OGI111" s="921"/>
      <c r="OGJ111" s="921"/>
      <c r="OGK111" s="921"/>
      <c r="OGL111" s="921"/>
      <c r="OGM111" s="921"/>
      <c r="OGN111" s="921"/>
      <c r="OGO111" s="921"/>
      <c r="OGP111" s="921"/>
      <c r="OGQ111" s="921"/>
      <c r="OGR111" s="921"/>
      <c r="OGS111" s="921"/>
      <c r="OGT111" s="921"/>
      <c r="OGU111" s="921"/>
      <c r="OGV111" s="921"/>
      <c r="OGW111" s="921"/>
      <c r="OGX111" s="921"/>
      <c r="OGY111" s="921"/>
      <c r="OGZ111" s="921"/>
      <c r="OHA111" s="921"/>
      <c r="OHB111" s="921"/>
      <c r="OHC111" s="921"/>
      <c r="OHD111" s="921"/>
      <c r="OHE111" s="921"/>
      <c r="OHF111" s="921"/>
      <c r="OHG111" s="921"/>
      <c r="OHH111" s="921"/>
      <c r="OHI111" s="921"/>
      <c r="OHJ111" s="921"/>
      <c r="OHK111" s="921"/>
      <c r="OHL111" s="921"/>
      <c r="OHM111" s="921"/>
      <c r="OHN111" s="921"/>
      <c r="OHO111" s="921"/>
      <c r="OHP111" s="921"/>
      <c r="OHQ111" s="921"/>
      <c r="OHR111" s="921"/>
      <c r="OHS111" s="921"/>
      <c r="OHT111" s="921"/>
      <c r="OHU111" s="921"/>
      <c r="OHV111" s="921"/>
      <c r="OHW111" s="921"/>
      <c r="OHX111" s="921"/>
      <c r="OHY111" s="921"/>
      <c r="OHZ111" s="921"/>
      <c r="OIA111" s="921"/>
      <c r="OIB111" s="921"/>
      <c r="OIC111" s="921"/>
      <c r="OID111" s="921"/>
      <c r="OIE111" s="921"/>
      <c r="OIF111" s="921"/>
      <c r="OIG111" s="921"/>
      <c r="OIH111" s="921"/>
      <c r="OII111" s="921"/>
      <c r="OIJ111" s="921"/>
      <c r="OIK111" s="921"/>
      <c r="OIL111" s="921"/>
      <c r="OIM111" s="921"/>
      <c r="OIN111" s="921"/>
      <c r="OIO111" s="921"/>
      <c r="OIP111" s="921"/>
      <c r="OIQ111" s="921"/>
      <c r="OIR111" s="921"/>
      <c r="OIS111" s="921"/>
      <c r="OIT111" s="921"/>
      <c r="OIU111" s="921"/>
      <c r="OIV111" s="921"/>
      <c r="OIW111" s="921"/>
      <c r="OIX111" s="921"/>
      <c r="OIY111" s="921"/>
      <c r="OIZ111" s="921"/>
      <c r="OJA111" s="921"/>
      <c r="OJB111" s="921"/>
      <c r="OJC111" s="921"/>
      <c r="OJD111" s="921"/>
      <c r="OJE111" s="921"/>
      <c r="OJF111" s="921"/>
      <c r="OJG111" s="921"/>
      <c r="OJH111" s="921"/>
      <c r="OJI111" s="921"/>
      <c r="OJJ111" s="921"/>
      <c r="OJK111" s="921"/>
      <c r="OJL111" s="921"/>
      <c r="OJM111" s="921"/>
      <c r="OJN111" s="921"/>
      <c r="OJO111" s="921"/>
      <c r="OJP111" s="921"/>
      <c r="OJQ111" s="921"/>
      <c r="OJR111" s="921"/>
      <c r="OJS111" s="921"/>
      <c r="OJT111" s="921"/>
      <c r="OJU111" s="921"/>
      <c r="OJV111" s="921"/>
      <c r="OJW111" s="921"/>
      <c r="OJX111" s="921"/>
      <c r="OJY111" s="921"/>
      <c r="OJZ111" s="921"/>
      <c r="OKA111" s="921"/>
      <c r="OKB111" s="921"/>
      <c r="OKC111" s="921"/>
      <c r="OKD111" s="921"/>
      <c r="OKE111" s="921"/>
      <c r="OKF111" s="921"/>
      <c r="OKG111" s="921"/>
      <c r="OKH111" s="921"/>
      <c r="OKI111" s="921"/>
      <c r="OKJ111" s="921"/>
      <c r="OKK111" s="921"/>
      <c r="OKL111" s="921"/>
      <c r="OKM111" s="921"/>
      <c r="OKN111" s="921"/>
      <c r="OKO111" s="921"/>
      <c r="OKP111" s="921"/>
      <c r="OKQ111" s="921"/>
      <c r="OKR111" s="921"/>
      <c r="OKS111" s="921"/>
      <c r="OKT111" s="921"/>
      <c r="OKU111" s="921"/>
      <c r="OKV111" s="921"/>
      <c r="OKW111" s="921"/>
      <c r="OKX111" s="921"/>
      <c r="OKY111" s="921"/>
      <c r="OKZ111" s="921"/>
      <c r="OLA111" s="921"/>
      <c r="OLB111" s="921"/>
      <c r="OLC111" s="921"/>
      <c r="OLD111" s="921"/>
      <c r="OLE111" s="921"/>
      <c r="OLF111" s="921"/>
      <c r="OLG111" s="921"/>
      <c r="OLH111" s="921"/>
      <c r="OLI111" s="921"/>
      <c r="OLJ111" s="921"/>
      <c r="OLK111" s="921"/>
      <c r="OLL111" s="921"/>
      <c r="OLM111" s="921"/>
      <c r="OLN111" s="921"/>
      <c r="OLO111" s="921"/>
      <c r="OLP111" s="921"/>
      <c r="OLQ111" s="921"/>
      <c r="OLR111" s="921"/>
      <c r="OLS111" s="921"/>
      <c r="OLT111" s="921"/>
      <c r="OLU111" s="921"/>
      <c r="OLV111" s="921"/>
      <c r="OLW111" s="921"/>
      <c r="OLX111" s="921"/>
      <c r="OLY111" s="921"/>
      <c r="OLZ111" s="921"/>
      <c r="OMA111" s="921"/>
      <c r="OMB111" s="921"/>
      <c r="OMC111" s="921"/>
      <c r="OMD111" s="921"/>
      <c r="OME111" s="921"/>
      <c r="OMF111" s="921"/>
      <c r="OMG111" s="921"/>
      <c r="OMH111" s="921"/>
      <c r="OMI111" s="921"/>
      <c r="OMJ111" s="921"/>
      <c r="OMK111" s="921"/>
      <c r="OML111" s="921"/>
      <c r="OMM111" s="921"/>
      <c r="OMN111" s="921"/>
      <c r="OMO111" s="921"/>
      <c r="OMP111" s="921"/>
      <c r="OMQ111" s="921"/>
      <c r="OMR111" s="921"/>
      <c r="OMS111" s="921"/>
      <c r="OMT111" s="921"/>
      <c r="OMU111" s="921"/>
      <c r="OMV111" s="921"/>
      <c r="OMW111" s="921"/>
      <c r="OMX111" s="921"/>
      <c r="OMY111" s="921"/>
      <c r="OMZ111" s="921"/>
      <c r="ONA111" s="921"/>
      <c r="ONB111" s="921"/>
      <c r="ONC111" s="921"/>
      <c r="OND111" s="921"/>
      <c r="ONE111" s="921"/>
      <c r="ONF111" s="921"/>
      <c r="ONG111" s="921"/>
      <c r="ONH111" s="921"/>
      <c r="ONI111" s="921"/>
      <c r="ONJ111" s="921"/>
      <c r="ONK111" s="921"/>
      <c r="ONL111" s="921"/>
      <c r="ONM111" s="921"/>
      <c r="ONN111" s="921"/>
      <c r="ONO111" s="921"/>
      <c r="ONP111" s="921"/>
      <c r="ONQ111" s="921"/>
      <c r="ONR111" s="921"/>
      <c r="ONS111" s="921"/>
      <c r="ONT111" s="921"/>
      <c r="ONU111" s="921"/>
      <c r="ONV111" s="921"/>
      <c r="ONW111" s="921"/>
      <c r="ONX111" s="921"/>
      <c r="ONY111" s="921"/>
      <c r="ONZ111" s="921"/>
      <c r="OOA111" s="921"/>
      <c r="OOB111" s="921"/>
      <c r="OOC111" s="921"/>
      <c r="OOD111" s="921"/>
      <c r="OOE111" s="921"/>
      <c r="OOF111" s="921"/>
      <c r="OOG111" s="921"/>
      <c r="OOH111" s="921"/>
      <c r="OOI111" s="921"/>
      <c r="OOJ111" s="921"/>
      <c r="OOK111" s="921"/>
      <c r="OOL111" s="921"/>
      <c r="OOM111" s="921"/>
      <c r="OON111" s="921"/>
      <c r="OOO111" s="921"/>
      <c r="OOP111" s="921"/>
      <c r="OOQ111" s="921"/>
      <c r="OOR111" s="921"/>
      <c r="OOS111" s="921"/>
      <c r="OOT111" s="921"/>
      <c r="OOU111" s="921"/>
      <c r="OOV111" s="921"/>
      <c r="OOW111" s="921"/>
      <c r="OOX111" s="921"/>
      <c r="OOY111" s="921"/>
      <c r="OOZ111" s="921"/>
      <c r="OPA111" s="921"/>
      <c r="OPB111" s="921"/>
      <c r="OPC111" s="921"/>
      <c r="OPD111" s="921"/>
      <c r="OPE111" s="921"/>
      <c r="OPF111" s="921"/>
      <c r="OPG111" s="921"/>
      <c r="OPH111" s="921"/>
      <c r="OPI111" s="921"/>
      <c r="OPJ111" s="921"/>
      <c r="OPK111" s="921"/>
      <c r="OPL111" s="921"/>
      <c r="OPM111" s="921"/>
      <c r="OPN111" s="921"/>
      <c r="OPO111" s="921"/>
      <c r="OPP111" s="921"/>
      <c r="OPQ111" s="921"/>
      <c r="OPR111" s="921"/>
      <c r="OPS111" s="921"/>
      <c r="OPT111" s="921"/>
      <c r="OPU111" s="921"/>
      <c r="OPV111" s="921"/>
      <c r="OPW111" s="921"/>
      <c r="OPX111" s="921"/>
      <c r="OPY111" s="921"/>
      <c r="OPZ111" s="921"/>
      <c r="OQA111" s="921"/>
      <c r="OQB111" s="921"/>
      <c r="OQC111" s="921"/>
      <c r="OQD111" s="921"/>
      <c r="OQE111" s="921"/>
      <c r="OQF111" s="921"/>
      <c r="OQG111" s="921"/>
      <c r="OQH111" s="921"/>
      <c r="OQI111" s="921"/>
      <c r="OQJ111" s="921"/>
      <c r="OQK111" s="921"/>
      <c r="OQL111" s="921"/>
      <c r="OQM111" s="921"/>
      <c r="OQN111" s="921"/>
      <c r="OQO111" s="921"/>
      <c r="OQP111" s="921"/>
      <c r="OQQ111" s="921"/>
      <c r="OQR111" s="921"/>
      <c r="OQS111" s="921"/>
      <c r="OQT111" s="921"/>
      <c r="OQU111" s="921"/>
      <c r="OQV111" s="921"/>
      <c r="OQW111" s="921"/>
      <c r="OQX111" s="921"/>
      <c r="OQY111" s="921"/>
      <c r="OQZ111" s="921"/>
      <c r="ORA111" s="921"/>
      <c r="ORB111" s="921"/>
      <c r="ORC111" s="921"/>
      <c r="ORD111" s="921"/>
      <c r="ORE111" s="921"/>
      <c r="ORF111" s="921"/>
      <c r="ORG111" s="921"/>
      <c r="ORH111" s="921"/>
      <c r="ORI111" s="921"/>
      <c r="ORJ111" s="921"/>
      <c r="ORK111" s="921"/>
      <c r="ORL111" s="921"/>
      <c r="ORM111" s="921"/>
      <c r="ORN111" s="921"/>
      <c r="ORO111" s="921"/>
      <c r="ORP111" s="921"/>
      <c r="ORQ111" s="921"/>
      <c r="ORR111" s="921"/>
      <c r="ORS111" s="921"/>
      <c r="ORT111" s="921"/>
      <c r="ORU111" s="921"/>
      <c r="ORV111" s="921"/>
      <c r="ORW111" s="921"/>
      <c r="ORX111" s="921"/>
      <c r="ORY111" s="921"/>
      <c r="ORZ111" s="921"/>
      <c r="OSA111" s="921"/>
      <c r="OSB111" s="921"/>
      <c r="OSC111" s="921"/>
      <c r="OSD111" s="921"/>
      <c r="OSE111" s="921"/>
      <c r="OSF111" s="921"/>
      <c r="OSG111" s="921"/>
      <c r="OSH111" s="921"/>
      <c r="OSI111" s="921"/>
      <c r="OSJ111" s="921"/>
      <c r="OSK111" s="921"/>
      <c r="OSL111" s="921"/>
      <c r="OSM111" s="921"/>
      <c r="OSN111" s="921"/>
      <c r="OSO111" s="921"/>
      <c r="OSP111" s="921"/>
      <c r="OSQ111" s="921"/>
      <c r="OSR111" s="921"/>
      <c r="OSS111" s="921"/>
      <c r="OST111" s="921"/>
      <c r="OSU111" s="921"/>
      <c r="OSV111" s="921"/>
      <c r="OSW111" s="921"/>
      <c r="OSX111" s="921"/>
      <c r="OSY111" s="921"/>
      <c r="OSZ111" s="921"/>
      <c r="OTA111" s="921"/>
      <c r="OTB111" s="921"/>
      <c r="OTC111" s="921"/>
      <c r="OTD111" s="921"/>
      <c r="OTE111" s="921"/>
      <c r="OTF111" s="921"/>
      <c r="OTG111" s="921"/>
      <c r="OTH111" s="921"/>
      <c r="OTI111" s="921"/>
      <c r="OTJ111" s="921"/>
      <c r="OTK111" s="921"/>
      <c r="OTL111" s="921"/>
      <c r="OTM111" s="921"/>
      <c r="OTN111" s="921"/>
      <c r="OTO111" s="921"/>
      <c r="OTP111" s="921"/>
      <c r="OTQ111" s="921"/>
      <c r="OTR111" s="921"/>
      <c r="OTS111" s="921"/>
      <c r="OTT111" s="921"/>
      <c r="OTU111" s="921"/>
      <c r="OTV111" s="921"/>
      <c r="OTW111" s="921"/>
      <c r="OTX111" s="921"/>
      <c r="OTY111" s="921"/>
      <c r="OTZ111" s="921"/>
      <c r="OUA111" s="921"/>
      <c r="OUB111" s="921"/>
      <c r="OUC111" s="921"/>
      <c r="OUD111" s="921"/>
      <c r="OUE111" s="921"/>
      <c r="OUF111" s="921"/>
      <c r="OUG111" s="921"/>
      <c r="OUH111" s="921"/>
      <c r="OUI111" s="921"/>
      <c r="OUJ111" s="921"/>
      <c r="OUK111" s="921"/>
      <c r="OUL111" s="921"/>
      <c r="OUM111" s="921"/>
      <c r="OUN111" s="921"/>
      <c r="OUO111" s="921"/>
      <c r="OUP111" s="921"/>
      <c r="OUQ111" s="921"/>
      <c r="OUR111" s="921"/>
      <c r="OUS111" s="921"/>
      <c r="OUT111" s="921"/>
      <c r="OUU111" s="921"/>
      <c r="OUV111" s="921"/>
      <c r="OUW111" s="921"/>
      <c r="OUX111" s="921"/>
      <c r="OUY111" s="921"/>
      <c r="OUZ111" s="921"/>
      <c r="OVA111" s="921"/>
      <c r="OVB111" s="921"/>
      <c r="OVC111" s="921"/>
      <c r="OVD111" s="921"/>
      <c r="OVE111" s="921"/>
      <c r="OVF111" s="921"/>
      <c r="OVG111" s="921"/>
      <c r="OVH111" s="921"/>
      <c r="OVI111" s="921"/>
      <c r="OVJ111" s="921"/>
      <c r="OVK111" s="921"/>
      <c r="OVL111" s="921"/>
      <c r="OVM111" s="921"/>
      <c r="OVN111" s="921"/>
      <c r="OVO111" s="921"/>
      <c r="OVP111" s="921"/>
      <c r="OVQ111" s="921"/>
      <c r="OVR111" s="921"/>
      <c r="OVS111" s="921"/>
      <c r="OVT111" s="921"/>
      <c r="OVU111" s="921"/>
      <c r="OVV111" s="921"/>
      <c r="OVW111" s="921"/>
      <c r="OVX111" s="921"/>
      <c r="OVY111" s="921"/>
      <c r="OVZ111" s="921"/>
      <c r="OWA111" s="921"/>
      <c r="OWB111" s="921"/>
      <c r="OWC111" s="921"/>
      <c r="OWD111" s="921"/>
      <c r="OWE111" s="921"/>
      <c r="OWF111" s="921"/>
      <c r="OWG111" s="921"/>
      <c r="OWH111" s="921"/>
      <c r="OWI111" s="921"/>
      <c r="OWJ111" s="921"/>
      <c r="OWK111" s="921"/>
      <c r="OWL111" s="921"/>
      <c r="OWM111" s="921"/>
      <c r="OWN111" s="921"/>
      <c r="OWO111" s="921"/>
      <c r="OWP111" s="921"/>
      <c r="OWQ111" s="921"/>
      <c r="OWR111" s="921"/>
      <c r="OWS111" s="921"/>
      <c r="OWT111" s="921"/>
      <c r="OWU111" s="921"/>
      <c r="OWV111" s="921"/>
      <c r="OWW111" s="921"/>
      <c r="OWX111" s="921"/>
      <c r="OWY111" s="921"/>
      <c r="OWZ111" s="921"/>
      <c r="OXA111" s="921"/>
      <c r="OXB111" s="921"/>
      <c r="OXC111" s="921"/>
      <c r="OXD111" s="921"/>
      <c r="OXE111" s="921"/>
      <c r="OXF111" s="921"/>
      <c r="OXG111" s="921"/>
      <c r="OXH111" s="921"/>
      <c r="OXI111" s="921"/>
      <c r="OXJ111" s="921"/>
      <c r="OXK111" s="921"/>
      <c r="OXL111" s="921"/>
      <c r="OXM111" s="921"/>
      <c r="OXN111" s="921"/>
      <c r="OXO111" s="921"/>
      <c r="OXP111" s="921"/>
      <c r="OXQ111" s="921"/>
      <c r="OXR111" s="921"/>
      <c r="OXS111" s="921"/>
      <c r="OXT111" s="921"/>
      <c r="OXU111" s="921"/>
      <c r="OXV111" s="921"/>
      <c r="OXW111" s="921"/>
      <c r="OXX111" s="921"/>
      <c r="OXY111" s="921"/>
      <c r="OXZ111" s="921"/>
      <c r="OYA111" s="921"/>
      <c r="OYB111" s="921"/>
      <c r="OYC111" s="921"/>
      <c r="OYD111" s="921"/>
      <c r="OYE111" s="921"/>
      <c r="OYF111" s="921"/>
      <c r="OYG111" s="921"/>
      <c r="OYH111" s="921"/>
      <c r="OYI111" s="921"/>
      <c r="OYJ111" s="921"/>
      <c r="OYK111" s="921"/>
      <c r="OYL111" s="921"/>
      <c r="OYM111" s="921"/>
      <c r="OYN111" s="921"/>
      <c r="OYO111" s="921"/>
      <c r="OYP111" s="921"/>
      <c r="OYQ111" s="921"/>
      <c r="OYR111" s="921"/>
      <c r="OYS111" s="921"/>
      <c r="OYT111" s="921"/>
      <c r="OYU111" s="921"/>
      <c r="OYV111" s="921"/>
      <c r="OYW111" s="921"/>
      <c r="OYX111" s="921"/>
      <c r="OYY111" s="921"/>
      <c r="OYZ111" s="921"/>
      <c r="OZA111" s="921"/>
      <c r="OZB111" s="921"/>
      <c r="OZC111" s="921"/>
      <c r="OZD111" s="921"/>
      <c r="OZE111" s="921"/>
      <c r="OZF111" s="921"/>
      <c r="OZG111" s="921"/>
      <c r="OZH111" s="921"/>
      <c r="OZI111" s="921"/>
      <c r="OZJ111" s="921"/>
      <c r="OZK111" s="921"/>
      <c r="OZL111" s="921"/>
      <c r="OZM111" s="921"/>
      <c r="OZN111" s="921"/>
      <c r="OZO111" s="921"/>
      <c r="OZP111" s="921"/>
      <c r="OZQ111" s="921"/>
      <c r="OZR111" s="921"/>
      <c r="OZS111" s="921"/>
      <c r="OZT111" s="921"/>
      <c r="OZU111" s="921"/>
      <c r="OZV111" s="921"/>
      <c r="OZW111" s="921"/>
      <c r="OZX111" s="921"/>
      <c r="OZY111" s="921"/>
      <c r="OZZ111" s="921"/>
      <c r="PAA111" s="921"/>
      <c r="PAB111" s="921"/>
      <c r="PAC111" s="921"/>
      <c r="PAD111" s="921"/>
      <c r="PAE111" s="921"/>
      <c r="PAF111" s="921"/>
      <c r="PAG111" s="921"/>
      <c r="PAH111" s="921"/>
      <c r="PAI111" s="921"/>
      <c r="PAJ111" s="921"/>
      <c r="PAK111" s="921"/>
      <c r="PAL111" s="921"/>
      <c r="PAM111" s="921"/>
      <c r="PAN111" s="921"/>
      <c r="PAO111" s="921"/>
      <c r="PAP111" s="921"/>
      <c r="PAQ111" s="921"/>
      <c r="PAR111" s="921"/>
      <c r="PAS111" s="921"/>
      <c r="PAT111" s="921"/>
      <c r="PAU111" s="921"/>
      <c r="PAV111" s="921"/>
      <c r="PAW111" s="921"/>
      <c r="PAX111" s="921"/>
      <c r="PAY111" s="921"/>
      <c r="PAZ111" s="921"/>
      <c r="PBA111" s="921"/>
      <c r="PBB111" s="921"/>
      <c r="PBC111" s="921"/>
      <c r="PBD111" s="921"/>
      <c r="PBE111" s="921"/>
      <c r="PBF111" s="921"/>
      <c r="PBG111" s="921"/>
      <c r="PBH111" s="921"/>
      <c r="PBI111" s="921"/>
      <c r="PBJ111" s="921"/>
      <c r="PBK111" s="921"/>
      <c r="PBL111" s="921"/>
      <c r="PBM111" s="921"/>
      <c r="PBN111" s="921"/>
      <c r="PBO111" s="921"/>
      <c r="PBP111" s="921"/>
      <c r="PBQ111" s="921"/>
      <c r="PBR111" s="921"/>
      <c r="PBS111" s="921"/>
      <c r="PBT111" s="921"/>
      <c r="PBU111" s="921"/>
      <c r="PBV111" s="921"/>
      <c r="PBW111" s="921"/>
      <c r="PBX111" s="921"/>
      <c r="PBY111" s="921"/>
      <c r="PBZ111" s="921"/>
      <c r="PCA111" s="921"/>
      <c r="PCB111" s="921"/>
      <c r="PCC111" s="921"/>
      <c r="PCD111" s="921"/>
      <c r="PCE111" s="921"/>
      <c r="PCF111" s="921"/>
      <c r="PCG111" s="921"/>
      <c r="PCH111" s="921"/>
      <c r="PCI111" s="921"/>
      <c r="PCJ111" s="921"/>
      <c r="PCK111" s="921"/>
      <c r="PCL111" s="921"/>
      <c r="PCM111" s="921"/>
      <c r="PCN111" s="921"/>
      <c r="PCO111" s="921"/>
      <c r="PCP111" s="921"/>
      <c r="PCQ111" s="921"/>
      <c r="PCR111" s="921"/>
      <c r="PCS111" s="921"/>
      <c r="PCT111" s="921"/>
      <c r="PCU111" s="921"/>
      <c r="PCV111" s="921"/>
      <c r="PCW111" s="921"/>
      <c r="PCX111" s="921"/>
      <c r="PCY111" s="921"/>
      <c r="PCZ111" s="921"/>
      <c r="PDA111" s="921"/>
      <c r="PDB111" s="921"/>
      <c r="PDC111" s="921"/>
      <c r="PDD111" s="921"/>
      <c r="PDE111" s="921"/>
      <c r="PDF111" s="921"/>
      <c r="PDG111" s="921"/>
      <c r="PDH111" s="921"/>
      <c r="PDI111" s="921"/>
      <c r="PDJ111" s="921"/>
      <c r="PDK111" s="921"/>
      <c r="PDL111" s="921"/>
      <c r="PDM111" s="921"/>
      <c r="PDN111" s="921"/>
      <c r="PDO111" s="921"/>
      <c r="PDP111" s="921"/>
      <c r="PDQ111" s="921"/>
      <c r="PDR111" s="921"/>
      <c r="PDS111" s="921"/>
      <c r="PDT111" s="921"/>
      <c r="PDU111" s="921"/>
      <c r="PDV111" s="921"/>
      <c r="PDW111" s="921"/>
      <c r="PDX111" s="921"/>
      <c r="PDY111" s="921"/>
      <c r="PDZ111" s="921"/>
      <c r="PEA111" s="921"/>
      <c r="PEB111" s="921"/>
      <c r="PEC111" s="921"/>
      <c r="PED111" s="921"/>
      <c r="PEE111" s="921"/>
      <c r="PEF111" s="921"/>
      <c r="PEG111" s="921"/>
      <c r="PEH111" s="921"/>
      <c r="PEI111" s="921"/>
      <c r="PEJ111" s="921"/>
      <c r="PEK111" s="921"/>
      <c r="PEL111" s="921"/>
      <c r="PEM111" s="921"/>
      <c r="PEN111" s="921"/>
      <c r="PEO111" s="921"/>
      <c r="PEP111" s="921"/>
      <c r="PEQ111" s="921"/>
      <c r="PER111" s="921"/>
      <c r="PES111" s="921"/>
      <c r="PET111" s="921"/>
      <c r="PEU111" s="921"/>
      <c r="PEV111" s="921"/>
      <c r="PEW111" s="921"/>
      <c r="PEX111" s="921"/>
      <c r="PEY111" s="921"/>
      <c r="PEZ111" s="921"/>
      <c r="PFA111" s="921"/>
      <c r="PFB111" s="921"/>
      <c r="PFC111" s="921"/>
      <c r="PFD111" s="921"/>
      <c r="PFE111" s="921"/>
      <c r="PFF111" s="921"/>
      <c r="PFG111" s="921"/>
      <c r="PFH111" s="921"/>
      <c r="PFI111" s="921"/>
      <c r="PFJ111" s="921"/>
      <c r="PFK111" s="921"/>
      <c r="PFL111" s="921"/>
      <c r="PFM111" s="921"/>
      <c r="PFN111" s="921"/>
      <c r="PFO111" s="921"/>
      <c r="PFP111" s="921"/>
      <c r="PFQ111" s="921"/>
      <c r="PFR111" s="921"/>
      <c r="PFS111" s="921"/>
      <c r="PFT111" s="921"/>
      <c r="PFU111" s="921"/>
      <c r="PFV111" s="921"/>
      <c r="PFW111" s="921"/>
      <c r="PFX111" s="921"/>
      <c r="PFY111" s="921"/>
      <c r="PFZ111" s="921"/>
      <c r="PGA111" s="921"/>
      <c r="PGB111" s="921"/>
      <c r="PGC111" s="921"/>
      <c r="PGD111" s="921"/>
      <c r="PGE111" s="921"/>
      <c r="PGF111" s="921"/>
      <c r="PGG111" s="921"/>
      <c r="PGH111" s="921"/>
      <c r="PGI111" s="921"/>
      <c r="PGJ111" s="921"/>
      <c r="PGK111" s="921"/>
      <c r="PGL111" s="921"/>
      <c r="PGM111" s="921"/>
      <c r="PGN111" s="921"/>
      <c r="PGO111" s="921"/>
      <c r="PGP111" s="921"/>
      <c r="PGQ111" s="921"/>
      <c r="PGR111" s="921"/>
      <c r="PGS111" s="921"/>
      <c r="PGT111" s="921"/>
      <c r="PGU111" s="921"/>
      <c r="PGV111" s="921"/>
      <c r="PGW111" s="921"/>
      <c r="PGX111" s="921"/>
      <c r="PGY111" s="921"/>
      <c r="PGZ111" s="921"/>
      <c r="PHA111" s="921"/>
      <c r="PHB111" s="921"/>
      <c r="PHC111" s="921"/>
      <c r="PHD111" s="921"/>
      <c r="PHE111" s="921"/>
      <c r="PHF111" s="921"/>
      <c r="PHG111" s="921"/>
      <c r="PHH111" s="921"/>
      <c r="PHI111" s="921"/>
      <c r="PHJ111" s="921"/>
      <c r="PHK111" s="921"/>
      <c r="PHL111" s="921"/>
      <c r="PHM111" s="921"/>
      <c r="PHN111" s="921"/>
      <c r="PHO111" s="921"/>
      <c r="PHP111" s="921"/>
      <c r="PHQ111" s="921"/>
      <c r="PHR111" s="921"/>
      <c r="PHS111" s="921"/>
      <c r="PHT111" s="921"/>
      <c r="PHU111" s="921"/>
      <c r="PHV111" s="921"/>
      <c r="PHW111" s="921"/>
      <c r="PHX111" s="921"/>
      <c r="PHY111" s="921"/>
      <c r="PHZ111" s="921"/>
      <c r="PIA111" s="921"/>
      <c r="PIB111" s="921"/>
      <c r="PIC111" s="921"/>
      <c r="PID111" s="921"/>
      <c r="PIE111" s="921"/>
      <c r="PIF111" s="921"/>
      <c r="PIG111" s="921"/>
      <c r="PIH111" s="921"/>
      <c r="PII111" s="921"/>
      <c r="PIJ111" s="921"/>
      <c r="PIK111" s="921"/>
      <c r="PIL111" s="921"/>
      <c r="PIM111" s="921"/>
      <c r="PIN111" s="921"/>
      <c r="PIO111" s="921"/>
      <c r="PIP111" s="921"/>
      <c r="PIQ111" s="921"/>
      <c r="PIR111" s="921"/>
      <c r="PIS111" s="921"/>
      <c r="PIT111" s="921"/>
      <c r="PIU111" s="921"/>
      <c r="PIV111" s="921"/>
      <c r="PIW111" s="921"/>
      <c r="PIX111" s="921"/>
      <c r="PIY111" s="921"/>
      <c r="PIZ111" s="921"/>
      <c r="PJA111" s="921"/>
      <c r="PJB111" s="921"/>
      <c r="PJC111" s="921"/>
      <c r="PJD111" s="921"/>
      <c r="PJE111" s="921"/>
      <c r="PJF111" s="921"/>
      <c r="PJG111" s="921"/>
      <c r="PJH111" s="921"/>
      <c r="PJI111" s="921"/>
      <c r="PJJ111" s="921"/>
      <c r="PJK111" s="921"/>
      <c r="PJL111" s="921"/>
      <c r="PJM111" s="921"/>
      <c r="PJN111" s="921"/>
      <c r="PJO111" s="921"/>
      <c r="PJP111" s="921"/>
      <c r="PJQ111" s="921"/>
      <c r="PJR111" s="921"/>
      <c r="PJS111" s="921"/>
      <c r="PJT111" s="921"/>
      <c r="PJU111" s="921"/>
      <c r="PJV111" s="921"/>
      <c r="PJW111" s="921"/>
      <c r="PJX111" s="921"/>
      <c r="PJY111" s="921"/>
      <c r="PJZ111" s="921"/>
      <c r="PKA111" s="921"/>
      <c r="PKB111" s="921"/>
      <c r="PKC111" s="921"/>
      <c r="PKD111" s="921"/>
      <c r="PKE111" s="921"/>
      <c r="PKF111" s="921"/>
      <c r="PKG111" s="921"/>
      <c r="PKH111" s="921"/>
      <c r="PKI111" s="921"/>
      <c r="PKJ111" s="921"/>
      <c r="PKK111" s="921"/>
      <c r="PKL111" s="921"/>
      <c r="PKM111" s="921"/>
      <c r="PKN111" s="921"/>
      <c r="PKO111" s="921"/>
      <c r="PKP111" s="921"/>
      <c r="PKQ111" s="921"/>
      <c r="PKR111" s="921"/>
      <c r="PKS111" s="921"/>
      <c r="PKT111" s="921"/>
      <c r="PKU111" s="921"/>
      <c r="PKV111" s="921"/>
      <c r="PKW111" s="921"/>
      <c r="PKX111" s="921"/>
      <c r="PKY111" s="921"/>
      <c r="PKZ111" s="921"/>
      <c r="PLA111" s="921"/>
      <c r="PLB111" s="921"/>
      <c r="PLC111" s="921"/>
      <c r="PLD111" s="921"/>
      <c r="PLE111" s="921"/>
      <c r="PLF111" s="921"/>
      <c r="PLG111" s="921"/>
      <c r="PLH111" s="921"/>
      <c r="PLI111" s="921"/>
      <c r="PLJ111" s="921"/>
      <c r="PLK111" s="921"/>
      <c r="PLL111" s="921"/>
      <c r="PLM111" s="921"/>
      <c r="PLN111" s="921"/>
      <c r="PLO111" s="921"/>
      <c r="PLP111" s="921"/>
      <c r="PLQ111" s="921"/>
      <c r="PLR111" s="921"/>
      <c r="PLS111" s="921"/>
      <c r="PLT111" s="921"/>
      <c r="PLU111" s="921"/>
      <c r="PLV111" s="921"/>
      <c r="PLW111" s="921"/>
      <c r="PLX111" s="921"/>
      <c r="PLY111" s="921"/>
      <c r="PLZ111" s="921"/>
      <c r="PMA111" s="921"/>
      <c r="PMB111" s="921"/>
      <c r="PMC111" s="921"/>
      <c r="PMD111" s="921"/>
      <c r="PME111" s="921"/>
      <c r="PMF111" s="921"/>
      <c r="PMG111" s="921"/>
      <c r="PMH111" s="921"/>
      <c r="PMI111" s="921"/>
      <c r="PMJ111" s="921"/>
      <c r="PMK111" s="921"/>
      <c r="PML111" s="921"/>
      <c r="PMM111" s="921"/>
      <c r="PMN111" s="921"/>
      <c r="PMO111" s="921"/>
      <c r="PMP111" s="921"/>
      <c r="PMQ111" s="921"/>
      <c r="PMR111" s="921"/>
      <c r="PMS111" s="921"/>
      <c r="PMT111" s="921"/>
      <c r="PMU111" s="921"/>
      <c r="PMV111" s="921"/>
      <c r="PMW111" s="921"/>
      <c r="PMX111" s="921"/>
      <c r="PMY111" s="921"/>
      <c r="PMZ111" s="921"/>
      <c r="PNA111" s="921"/>
      <c r="PNB111" s="921"/>
      <c r="PNC111" s="921"/>
      <c r="PND111" s="921"/>
      <c r="PNE111" s="921"/>
      <c r="PNF111" s="921"/>
      <c r="PNG111" s="921"/>
      <c r="PNH111" s="921"/>
      <c r="PNI111" s="921"/>
      <c r="PNJ111" s="921"/>
      <c r="PNK111" s="921"/>
      <c r="PNL111" s="921"/>
      <c r="PNM111" s="921"/>
      <c r="PNN111" s="921"/>
      <c r="PNO111" s="921"/>
      <c r="PNP111" s="921"/>
      <c r="PNQ111" s="921"/>
      <c r="PNR111" s="921"/>
      <c r="PNS111" s="921"/>
      <c r="PNT111" s="921"/>
      <c r="PNU111" s="921"/>
      <c r="PNV111" s="921"/>
      <c r="PNW111" s="921"/>
      <c r="PNX111" s="921"/>
      <c r="PNY111" s="921"/>
      <c r="PNZ111" s="921"/>
      <c r="POA111" s="921"/>
      <c r="POB111" s="921"/>
      <c r="POC111" s="921"/>
      <c r="POD111" s="921"/>
      <c r="POE111" s="921"/>
      <c r="POF111" s="921"/>
      <c r="POG111" s="921"/>
      <c r="POH111" s="921"/>
      <c r="POI111" s="921"/>
      <c r="POJ111" s="921"/>
      <c r="POK111" s="921"/>
      <c r="POL111" s="921"/>
      <c r="POM111" s="921"/>
      <c r="PON111" s="921"/>
      <c r="POO111" s="921"/>
      <c r="POP111" s="921"/>
      <c r="POQ111" s="921"/>
      <c r="POR111" s="921"/>
      <c r="POS111" s="921"/>
      <c r="POT111" s="921"/>
      <c r="POU111" s="921"/>
      <c r="POV111" s="921"/>
      <c r="POW111" s="921"/>
      <c r="POX111" s="921"/>
      <c r="POY111" s="921"/>
      <c r="POZ111" s="921"/>
      <c r="PPA111" s="921"/>
      <c r="PPB111" s="921"/>
      <c r="PPC111" s="921"/>
      <c r="PPD111" s="921"/>
      <c r="PPE111" s="921"/>
      <c r="PPF111" s="921"/>
      <c r="PPG111" s="921"/>
      <c r="PPH111" s="921"/>
      <c r="PPI111" s="921"/>
      <c r="PPJ111" s="921"/>
      <c r="PPK111" s="921"/>
      <c r="PPL111" s="921"/>
      <c r="PPM111" s="921"/>
      <c r="PPN111" s="921"/>
      <c r="PPO111" s="921"/>
      <c r="PPP111" s="921"/>
      <c r="PPQ111" s="921"/>
      <c r="PPR111" s="921"/>
      <c r="PPS111" s="921"/>
      <c r="PPT111" s="921"/>
      <c r="PPU111" s="921"/>
      <c r="PPV111" s="921"/>
      <c r="PPW111" s="921"/>
      <c r="PPX111" s="921"/>
      <c r="PPY111" s="921"/>
      <c r="PPZ111" s="921"/>
      <c r="PQA111" s="921"/>
      <c r="PQB111" s="921"/>
      <c r="PQC111" s="921"/>
      <c r="PQD111" s="921"/>
      <c r="PQE111" s="921"/>
      <c r="PQF111" s="921"/>
      <c r="PQG111" s="921"/>
      <c r="PQH111" s="921"/>
      <c r="PQI111" s="921"/>
      <c r="PQJ111" s="921"/>
      <c r="PQK111" s="921"/>
      <c r="PQL111" s="921"/>
      <c r="PQM111" s="921"/>
      <c r="PQN111" s="921"/>
      <c r="PQO111" s="921"/>
      <c r="PQP111" s="921"/>
      <c r="PQQ111" s="921"/>
      <c r="PQR111" s="921"/>
      <c r="PQS111" s="921"/>
      <c r="PQT111" s="921"/>
      <c r="PQU111" s="921"/>
      <c r="PQV111" s="921"/>
      <c r="PQW111" s="921"/>
      <c r="PQX111" s="921"/>
      <c r="PQY111" s="921"/>
      <c r="PQZ111" s="921"/>
      <c r="PRA111" s="921"/>
      <c r="PRB111" s="921"/>
      <c r="PRC111" s="921"/>
      <c r="PRD111" s="921"/>
      <c r="PRE111" s="921"/>
      <c r="PRF111" s="921"/>
      <c r="PRG111" s="921"/>
      <c r="PRH111" s="921"/>
      <c r="PRI111" s="921"/>
      <c r="PRJ111" s="921"/>
      <c r="PRK111" s="921"/>
      <c r="PRL111" s="921"/>
      <c r="PRM111" s="921"/>
      <c r="PRN111" s="921"/>
      <c r="PRO111" s="921"/>
      <c r="PRP111" s="921"/>
      <c r="PRQ111" s="921"/>
      <c r="PRR111" s="921"/>
      <c r="PRS111" s="921"/>
      <c r="PRT111" s="921"/>
      <c r="PRU111" s="921"/>
      <c r="PRV111" s="921"/>
      <c r="PRW111" s="921"/>
      <c r="PRX111" s="921"/>
      <c r="PRY111" s="921"/>
      <c r="PRZ111" s="921"/>
      <c r="PSA111" s="921"/>
      <c r="PSB111" s="921"/>
      <c r="PSC111" s="921"/>
      <c r="PSD111" s="921"/>
      <c r="PSE111" s="921"/>
      <c r="PSF111" s="921"/>
      <c r="PSG111" s="921"/>
      <c r="PSH111" s="921"/>
      <c r="PSI111" s="921"/>
      <c r="PSJ111" s="921"/>
      <c r="PSK111" s="921"/>
      <c r="PSL111" s="921"/>
      <c r="PSM111" s="921"/>
      <c r="PSN111" s="921"/>
      <c r="PSO111" s="921"/>
      <c r="PSP111" s="921"/>
      <c r="PSQ111" s="921"/>
      <c r="PSR111" s="921"/>
      <c r="PSS111" s="921"/>
      <c r="PST111" s="921"/>
      <c r="PSU111" s="921"/>
      <c r="PSV111" s="921"/>
      <c r="PSW111" s="921"/>
      <c r="PSX111" s="921"/>
      <c r="PSY111" s="921"/>
      <c r="PSZ111" s="921"/>
      <c r="PTA111" s="921"/>
      <c r="PTB111" s="921"/>
      <c r="PTC111" s="921"/>
      <c r="PTD111" s="921"/>
      <c r="PTE111" s="921"/>
      <c r="PTF111" s="921"/>
      <c r="PTG111" s="921"/>
      <c r="PTH111" s="921"/>
      <c r="PTI111" s="921"/>
      <c r="PTJ111" s="921"/>
      <c r="PTK111" s="921"/>
      <c r="PTL111" s="921"/>
      <c r="PTM111" s="921"/>
      <c r="PTN111" s="921"/>
      <c r="PTO111" s="921"/>
      <c r="PTP111" s="921"/>
      <c r="PTQ111" s="921"/>
      <c r="PTR111" s="921"/>
      <c r="PTS111" s="921"/>
      <c r="PTT111" s="921"/>
      <c r="PTU111" s="921"/>
      <c r="PTV111" s="921"/>
      <c r="PTW111" s="921"/>
      <c r="PTX111" s="921"/>
      <c r="PTY111" s="921"/>
      <c r="PTZ111" s="921"/>
      <c r="PUA111" s="921"/>
      <c r="PUB111" s="921"/>
      <c r="PUC111" s="921"/>
      <c r="PUD111" s="921"/>
      <c r="PUE111" s="921"/>
      <c r="PUF111" s="921"/>
      <c r="PUG111" s="921"/>
      <c r="PUH111" s="921"/>
      <c r="PUI111" s="921"/>
      <c r="PUJ111" s="921"/>
      <c r="PUK111" s="921"/>
      <c r="PUL111" s="921"/>
      <c r="PUM111" s="921"/>
      <c r="PUN111" s="921"/>
      <c r="PUO111" s="921"/>
      <c r="PUP111" s="921"/>
      <c r="PUQ111" s="921"/>
      <c r="PUR111" s="921"/>
      <c r="PUS111" s="921"/>
      <c r="PUT111" s="921"/>
      <c r="PUU111" s="921"/>
      <c r="PUV111" s="921"/>
      <c r="PUW111" s="921"/>
      <c r="PUX111" s="921"/>
      <c r="PUY111" s="921"/>
      <c r="PUZ111" s="921"/>
      <c r="PVA111" s="921"/>
      <c r="PVB111" s="921"/>
      <c r="PVC111" s="921"/>
      <c r="PVD111" s="921"/>
      <c r="PVE111" s="921"/>
      <c r="PVF111" s="921"/>
      <c r="PVG111" s="921"/>
      <c r="PVH111" s="921"/>
      <c r="PVI111" s="921"/>
      <c r="PVJ111" s="921"/>
      <c r="PVK111" s="921"/>
      <c r="PVL111" s="921"/>
      <c r="PVM111" s="921"/>
      <c r="PVN111" s="921"/>
      <c r="PVO111" s="921"/>
      <c r="PVP111" s="921"/>
      <c r="PVQ111" s="921"/>
      <c r="PVR111" s="921"/>
      <c r="PVS111" s="921"/>
      <c r="PVT111" s="921"/>
      <c r="PVU111" s="921"/>
      <c r="PVV111" s="921"/>
      <c r="PVW111" s="921"/>
      <c r="PVX111" s="921"/>
      <c r="PVY111" s="921"/>
      <c r="PVZ111" s="921"/>
      <c r="PWA111" s="921"/>
      <c r="PWB111" s="921"/>
      <c r="PWC111" s="921"/>
      <c r="PWD111" s="921"/>
      <c r="PWE111" s="921"/>
      <c r="PWF111" s="921"/>
      <c r="PWG111" s="921"/>
      <c r="PWH111" s="921"/>
      <c r="PWI111" s="921"/>
      <c r="PWJ111" s="921"/>
      <c r="PWK111" s="921"/>
      <c r="PWL111" s="921"/>
      <c r="PWM111" s="921"/>
      <c r="PWN111" s="921"/>
      <c r="PWO111" s="921"/>
      <c r="PWP111" s="921"/>
      <c r="PWQ111" s="921"/>
      <c r="PWR111" s="921"/>
      <c r="PWS111" s="921"/>
      <c r="PWT111" s="921"/>
      <c r="PWU111" s="921"/>
      <c r="PWV111" s="921"/>
      <c r="PWW111" s="921"/>
      <c r="PWX111" s="921"/>
      <c r="PWY111" s="921"/>
      <c r="PWZ111" s="921"/>
      <c r="PXA111" s="921"/>
      <c r="PXB111" s="921"/>
      <c r="PXC111" s="921"/>
      <c r="PXD111" s="921"/>
      <c r="PXE111" s="921"/>
      <c r="PXF111" s="921"/>
      <c r="PXG111" s="921"/>
      <c r="PXH111" s="921"/>
      <c r="PXI111" s="921"/>
      <c r="PXJ111" s="921"/>
      <c r="PXK111" s="921"/>
      <c r="PXL111" s="921"/>
      <c r="PXM111" s="921"/>
      <c r="PXN111" s="921"/>
      <c r="PXO111" s="921"/>
      <c r="PXP111" s="921"/>
      <c r="PXQ111" s="921"/>
      <c r="PXR111" s="921"/>
      <c r="PXS111" s="921"/>
      <c r="PXT111" s="921"/>
      <c r="PXU111" s="921"/>
      <c r="PXV111" s="921"/>
      <c r="PXW111" s="921"/>
      <c r="PXX111" s="921"/>
      <c r="PXY111" s="921"/>
      <c r="PXZ111" s="921"/>
      <c r="PYA111" s="921"/>
      <c r="PYB111" s="921"/>
      <c r="PYC111" s="921"/>
      <c r="PYD111" s="921"/>
      <c r="PYE111" s="921"/>
      <c r="PYF111" s="921"/>
      <c r="PYG111" s="921"/>
      <c r="PYH111" s="921"/>
      <c r="PYI111" s="921"/>
      <c r="PYJ111" s="921"/>
      <c r="PYK111" s="921"/>
      <c r="PYL111" s="921"/>
      <c r="PYM111" s="921"/>
      <c r="PYN111" s="921"/>
      <c r="PYO111" s="921"/>
      <c r="PYP111" s="921"/>
      <c r="PYQ111" s="921"/>
      <c r="PYR111" s="921"/>
      <c r="PYS111" s="921"/>
      <c r="PYT111" s="921"/>
      <c r="PYU111" s="921"/>
      <c r="PYV111" s="921"/>
      <c r="PYW111" s="921"/>
      <c r="PYX111" s="921"/>
      <c r="PYY111" s="921"/>
      <c r="PYZ111" s="921"/>
      <c r="PZA111" s="921"/>
      <c r="PZB111" s="921"/>
      <c r="PZC111" s="921"/>
      <c r="PZD111" s="921"/>
      <c r="PZE111" s="921"/>
      <c r="PZF111" s="921"/>
      <c r="PZG111" s="921"/>
      <c r="PZH111" s="921"/>
      <c r="PZI111" s="921"/>
      <c r="PZJ111" s="921"/>
      <c r="PZK111" s="921"/>
      <c r="PZL111" s="921"/>
      <c r="PZM111" s="921"/>
      <c r="PZN111" s="921"/>
      <c r="PZO111" s="921"/>
      <c r="PZP111" s="921"/>
      <c r="PZQ111" s="921"/>
      <c r="PZR111" s="921"/>
      <c r="PZS111" s="921"/>
      <c r="PZT111" s="921"/>
      <c r="PZU111" s="921"/>
      <c r="PZV111" s="921"/>
      <c r="PZW111" s="921"/>
      <c r="PZX111" s="921"/>
      <c r="PZY111" s="921"/>
      <c r="PZZ111" s="921"/>
      <c r="QAA111" s="921"/>
      <c r="QAB111" s="921"/>
      <c r="QAC111" s="921"/>
      <c r="QAD111" s="921"/>
      <c r="QAE111" s="921"/>
      <c r="QAF111" s="921"/>
      <c r="QAG111" s="921"/>
      <c r="QAH111" s="921"/>
      <c r="QAI111" s="921"/>
      <c r="QAJ111" s="921"/>
      <c r="QAK111" s="921"/>
      <c r="QAL111" s="921"/>
      <c r="QAM111" s="921"/>
      <c r="QAN111" s="921"/>
      <c r="QAO111" s="921"/>
      <c r="QAP111" s="921"/>
      <c r="QAQ111" s="921"/>
      <c r="QAR111" s="921"/>
      <c r="QAS111" s="921"/>
      <c r="QAT111" s="921"/>
      <c r="QAU111" s="921"/>
      <c r="QAV111" s="921"/>
      <c r="QAW111" s="921"/>
      <c r="QAX111" s="921"/>
      <c r="QAY111" s="921"/>
      <c r="QAZ111" s="921"/>
      <c r="QBA111" s="921"/>
      <c r="QBB111" s="921"/>
      <c r="QBC111" s="921"/>
      <c r="QBD111" s="921"/>
      <c r="QBE111" s="921"/>
      <c r="QBF111" s="921"/>
      <c r="QBG111" s="921"/>
      <c r="QBH111" s="921"/>
      <c r="QBI111" s="921"/>
      <c r="QBJ111" s="921"/>
      <c r="QBK111" s="921"/>
      <c r="QBL111" s="921"/>
      <c r="QBM111" s="921"/>
      <c r="QBN111" s="921"/>
      <c r="QBO111" s="921"/>
      <c r="QBP111" s="921"/>
      <c r="QBQ111" s="921"/>
      <c r="QBR111" s="921"/>
      <c r="QBS111" s="921"/>
      <c r="QBT111" s="921"/>
      <c r="QBU111" s="921"/>
      <c r="QBV111" s="921"/>
      <c r="QBW111" s="921"/>
      <c r="QBX111" s="921"/>
      <c r="QBY111" s="921"/>
      <c r="QBZ111" s="921"/>
      <c r="QCA111" s="921"/>
      <c r="QCB111" s="921"/>
      <c r="QCC111" s="921"/>
      <c r="QCD111" s="921"/>
      <c r="QCE111" s="921"/>
      <c r="QCF111" s="921"/>
      <c r="QCG111" s="921"/>
      <c r="QCH111" s="921"/>
      <c r="QCI111" s="921"/>
      <c r="QCJ111" s="921"/>
      <c r="QCK111" s="921"/>
      <c r="QCL111" s="921"/>
      <c r="QCM111" s="921"/>
      <c r="QCN111" s="921"/>
      <c r="QCO111" s="921"/>
      <c r="QCP111" s="921"/>
      <c r="QCQ111" s="921"/>
      <c r="QCR111" s="921"/>
      <c r="QCS111" s="921"/>
      <c r="QCT111" s="921"/>
      <c r="QCU111" s="921"/>
      <c r="QCV111" s="921"/>
      <c r="QCW111" s="921"/>
      <c r="QCX111" s="921"/>
      <c r="QCY111" s="921"/>
      <c r="QCZ111" s="921"/>
      <c r="QDA111" s="921"/>
      <c r="QDB111" s="921"/>
      <c r="QDC111" s="921"/>
      <c r="QDD111" s="921"/>
      <c r="QDE111" s="921"/>
      <c r="QDF111" s="921"/>
      <c r="QDG111" s="921"/>
      <c r="QDH111" s="921"/>
      <c r="QDI111" s="921"/>
      <c r="QDJ111" s="921"/>
      <c r="QDK111" s="921"/>
      <c r="QDL111" s="921"/>
      <c r="QDM111" s="921"/>
      <c r="QDN111" s="921"/>
      <c r="QDO111" s="921"/>
      <c r="QDP111" s="921"/>
      <c r="QDQ111" s="921"/>
      <c r="QDR111" s="921"/>
      <c r="QDS111" s="921"/>
      <c r="QDT111" s="921"/>
      <c r="QDU111" s="921"/>
      <c r="QDV111" s="921"/>
      <c r="QDW111" s="921"/>
      <c r="QDX111" s="921"/>
      <c r="QDY111" s="921"/>
      <c r="QDZ111" s="921"/>
      <c r="QEA111" s="921"/>
      <c r="QEB111" s="921"/>
      <c r="QEC111" s="921"/>
      <c r="QED111" s="921"/>
      <c r="QEE111" s="921"/>
      <c r="QEF111" s="921"/>
      <c r="QEG111" s="921"/>
      <c r="QEH111" s="921"/>
      <c r="QEI111" s="921"/>
      <c r="QEJ111" s="921"/>
      <c r="QEK111" s="921"/>
      <c r="QEL111" s="921"/>
      <c r="QEM111" s="921"/>
      <c r="QEN111" s="921"/>
      <c r="QEO111" s="921"/>
      <c r="QEP111" s="921"/>
      <c r="QEQ111" s="921"/>
      <c r="QER111" s="921"/>
      <c r="QES111" s="921"/>
      <c r="QET111" s="921"/>
      <c r="QEU111" s="921"/>
      <c r="QEV111" s="921"/>
      <c r="QEW111" s="921"/>
      <c r="QEX111" s="921"/>
      <c r="QEY111" s="921"/>
      <c r="QEZ111" s="921"/>
      <c r="QFA111" s="921"/>
      <c r="QFB111" s="921"/>
      <c r="QFC111" s="921"/>
      <c r="QFD111" s="921"/>
      <c r="QFE111" s="921"/>
      <c r="QFF111" s="921"/>
      <c r="QFG111" s="921"/>
      <c r="QFH111" s="921"/>
      <c r="QFI111" s="921"/>
      <c r="QFJ111" s="921"/>
      <c r="QFK111" s="921"/>
      <c r="QFL111" s="921"/>
      <c r="QFM111" s="921"/>
      <c r="QFN111" s="921"/>
      <c r="QFO111" s="921"/>
      <c r="QFP111" s="921"/>
      <c r="QFQ111" s="921"/>
      <c r="QFR111" s="921"/>
      <c r="QFS111" s="921"/>
      <c r="QFT111" s="921"/>
      <c r="QFU111" s="921"/>
      <c r="QFV111" s="921"/>
      <c r="QFW111" s="921"/>
      <c r="QFX111" s="921"/>
      <c r="QFY111" s="921"/>
      <c r="QFZ111" s="921"/>
      <c r="QGA111" s="921"/>
      <c r="QGB111" s="921"/>
      <c r="QGC111" s="921"/>
      <c r="QGD111" s="921"/>
      <c r="QGE111" s="921"/>
      <c r="QGF111" s="921"/>
      <c r="QGG111" s="921"/>
      <c r="QGH111" s="921"/>
      <c r="QGI111" s="921"/>
      <c r="QGJ111" s="921"/>
      <c r="QGK111" s="921"/>
      <c r="QGL111" s="921"/>
      <c r="QGM111" s="921"/>
      <c r="QGN111" s="921"/>
      <c r="QGO111" s="921"/>
      <c r="QGP111" s="921"/>
      <c r="QGQ111" s="921"/>
      <c r="QGR111" s="921"/>
      <c r="QGS111" s="921"/>
      <c r="QGT111" s="921"/>
      <c r="QGU111" s="921"/>
      <c r="QGV111" s="921"/>
      <c r="QGW111" s="921"/>
      <c r="QGX111" s="921"/>
      <c r="QGY111" s="921"/>
      <c r="QGZ111" s="921"/>
      <c r="QHA111" s="921"/>
      <c r="QHB111" s="921"/>
      <c r="QHC111" s="921"/>
      <c r="QHD111" s="921"/>
      <c r="QHE111" s="921"/>
      <c r="QHF111" s="921"/>
      <c r="QHG111" s="921"/>
      <c r="QHH111" s="921"/>
      <c r="QHI111" s="921"/>
      <c r="QHJ111" s="921"/>
      <c r="QHK111" s="921"/>
      <c r="QHL111" s="921"/>
      <c r="QHM111" s="921"/>
      <c r="QHN111" s="921"/>
      <c r="QHO111" s="921"/>
      <c r="QHP111" s="921"/>
      <c r="QHQ111" s="921"/>
      <c r="QHR111" s="921"/>
      <c r="QHS111" s="921"/>
      <c r="QHT111" s="921"/>
      <c r="QHU111" s="921"/>
      <c r="QHV111" s="921"/>
      <c r="QHW111" s="921"/>
      <c r="QHX111" s="921"/>
      <c r="QHY111" s="921"/>
      <c r="QHZ111" s="921"/>
      <c r="QIA111" s="921"/>
      <c r="QIB111" s="921"/>
      <c r="QIC111" s="921"/>
      <c r="QID111" s="921"/>
      <c r="QIE111" s="921"/>
      <c r="QIF111" s="921"/>
      <c r="QIG111" s="921"/>
      <c r="QIH111" s="921"/>
      <c r="QII111" s="921"/>
      <c r="QIJ111" s="921"/>
      <c r="QIK111" s="921"/>
      <c r="QIL111" s="921"/>
      <c r="QIM111" s="921"/>
      <c r="QIN111" s="921"/>
      <c r="QIO111" s="921"/>
      <c r="QIP111" s="921"/>
      <c r="QIQ111" s="921"/>
      <c r="QIR111" s="921"/>
      <c r="QIS111" s="921"/>
      <c r="QIT111" s="921"/>
      <c r="QIU111" s="921"/>
      <c r="QIV111" s="921"/>
      <c r="QIW111" s="921"/>
      <c r="QIX111" s="921"/>
      <c r="QIY111" s="921"/>
      <c r="QIZ111" s="921"/>
      <c r="QJA111" s="921"/>
      <c r="QJB111" s="921"/>
      <c r="QJC111" s="921"/>
      <c r="QJD111" s="921"/>
      <c r="QJE111" s="921"/>
      <c r="QJF111" s="921"/>
      <c r="QJG111" s="921"/>
      <c r="QJH111" s="921"/>
      <c r="QJI111" s="921"/>
      <c r="QJJ111" s="921"/>
      <c r="QJK111" s="921"/>
      <c r="QJL111" s="921"/>
      <c r="QJM111" s="921"/>
      <c r="QJN111" s="921"/>
      <c r="QJO111" s="921"/>
      <c r="QJP111" s="921"/>
      <c r="QJQ111" s="921"/>
      <c r="QJR111" s="921"/>
      <c r="QJS111" s="921"/>
      <c r="QJT111" s="921"/>
      <c r="QJU111" s="921"/>
      <c r="QJV111" s="921"/>
      <c r="QJW111" s="921"/>
      <c r="QJX111" s="921"/>
      <c r="QJY111" s="921"/>
      <c r="QJZ111" s="921"/>
      <c r="QKA111" s="921"/>
      <c r="QKB111" s="921"/>
      <c r="QKC111" s="921"/>
      <c r="QKD111" s="921"/>
      <c r="QKE111" s="921"/>
      <c r="QKF111" s="921"/>
      <c r="QKG111" s="921"/>
      <c r="QKH111" s="921"/>
      <c r="QKI111" s="921"/>
      <c r="QKJ111" s="921"/>
      <c r="QKK111" s="921"/>
      <c r="QKL111" s="921"/>
      <c r="QKM111" s="921"/>
      <c r="QKN111" s="921"/>
      <c r="QKO111" s="921"/>
      <c r="QKP111" s="921"/>
      <c r="QKQ111" s="921"/>
      <c r="QKR111" s="921"/>
      <c r="QKS111" s="921"/>
      <c r="QKT111" s="921"/>
      <c r="QKU111" s="921"/>
      <c r="QKV111" s="921"/>
      <c r="QKW111" s="921"/>
      <c r="QKX111" s="921"/>
      <c r="QKY111" s="921"/>
      <c r="QKZ111" s="921"/>
      <c r="QLA111" s="921"/>
      <c r="QLB111" s="921"/>
      <c r="QLC111" s="921"/>
      <c r="QLD111" s="921"/>
      <c r="QLE111" s="921"/>
      <c r="QLF111" s="921"/>
      <c r="QLG111" s="921"/>
      <c r="QLH111" s="921"/>
      <c r="QLI111" s="921"/>
      <c r="QLJ111" s="921"/>
      <c r="QLK111" s="921"/>
      <c r="QLL111" s="921"/>
      <c r="QLM111" s="921"/>
      <c r="QLN111" s="921"/>
      <c r="QLO111" s="921"/>
      <c r="QLP111" s="921"/>
      <c r="QLQ111" s="921"/>
      <c r="QLR111" s="921"/>
      <c r="QLS111" s="921"/>
      <c r="QLT111" s="921"/>
      <c r="QLU111" s="921"/>
      <c r="QLV111" s="921"/>
      <c r="QLW111" s="921"/>
      <c r="QLX111" s="921"/>
      <c r="QLY111" s="921"/>
      <c r="QLZ111" s="921"/>
      <c r="QMA111" s="921"/>
      <c r="QMB111" s="921"/>
      <c r="QMC111" s="921"/>
      <c r="QMD111" s="921"/>
      <c r="QME111" s="921"/>
      <c r="QMF111" s="921"/>
      <c r="QMG111" s="921"/>
      <c r="QMH111" s="921"/>
      <c r="QMI111" s="921"/>
      <c r="QMJ111" s="921"/>
      <c r="QMK111" s="921"/>
      <c r="QML111" s="921"/>
      <c r="QMM111" s="921"/>
      <c r="QMN111" s="921"/>
      <c r="QMO111" s="921"/>
      <c r="QMP111" s="921"/>
      <c r="QMQ111" s="921"/>
      <c r="QMR111" s="921"/>
      <c r="QMS111" s="921"/>
      <c r="QMT111" s="921"/>
      <c r="QMU111" s="921"/>
      <c r="QMV111" s="921"/>
      <c r="QMW111" s="921"/>
      <c r="QMX111" s="921"/>
      <c r="QMY111" s="921"/>
      <c r="QMZ111" s="921"/>
      <c r="QNA111" s="921"/>
      <c r="QNB111" s="921"/>
      <c r="QNC111" s="921"/>
      <c r="QND111" s="921"/>
      <c r="QNE111" s="921"/>
      <c r="QNF111" s="921"/>
      <c r="QNG111" s="921"/>
      <c r="QNH111" s="921"/>
      <c r="QNI111" s="921"/>
      <c r="QNJ111" s="921"/>
      <c r="QNK111" s="921"/>
      <c r="QNL111" s="921"/>
      <c r="QNM111" s="921"/>
      <c r="QNN111" s="921"/>
      <c r="QNO111" s="921"/>
      <c r="QNP111" s="921"/>
      <c r="QNQ111" s="921"/>
      <c r="QNR111" s="921"/>
      <c r="QNS111" s="921"/>
      <c r="QNT111" s="921"/>
      <c r="QNU111" s="921"/>
      <c r="QNV111" s="921"/>
      <c r="QNW111" s="921"/>
      <c r="QNX111" s="921"/>
      <c r="QNY111" s="921"/>
      <c r="QNZ111" s="921"/>
      <c r="QOA111" s="921"/>
      <c r="QOB111" s="921"/>
      <c r="QOC111" s="921"/>
      <c r="QOD111" s="921"/>
      <c r="QOE111" s="921"/>
      <c r="QOF111" s="921"/>
      <c r="QOG111" s="921"/>
      <c r="QOH111" s="921"/>
      <c r="QOI111" s="921"/>
      <c r="QOJ111" s="921"/>
      <c r="QOK111" s="921"/>
      <c r="QOL111" s="921"/>
      <c r="QOM111" s="921"/>
      <c r="QON111" s="921"/>
      <c r="QOO111" s="921"/>
      <c r="QOP111" s="921"/>
      <c r="QOQ111" s="921"/>
      <c r="QOR111" s="921"/>
      <c r="QOS111" s="921"/>
      <c r="QOT111" s="921"/>
      <c r="QOU111" s="921"/>
      <c r="QOV111" s="921"/>
      <c r="QOW111" s="921"/>
      <c r="QOX111" s="921"/>
      <c r="QOY111" s="921"/>
      <c r="QOZ111" s="921"/>
      <c r="QPA111" s="921"/>
      <c r="QPB111" s="921"/>
      <c r="QPC111" s="921"/>
      <c r="QPD111" s="921"/>
      <c r="QPE111" s="921"/>
      <c r="QPF111" s="921"/>
      <c r="QPG111" s="921"/>
      <c r="QPH111" s="921"/>
      <c r="QPI111" s="921"/>
      <c r="QPJ111" s="921"/>
      <c r="QPK111" s="921"/>
      <c r="QPL111" s="921"/>
      <c r="QPM111" s="921"/>
      <c r="QPN111" s="921"/>
      <c r="QPO111" s="921"/>
      <c r="QPP111" s="921"/>
      <c r="QPQ111" s="921"/>
      <c r="QPR111" s="921"/>
      <c r="QPS111" s="921"/>
      <c r="QPT111" s="921"/>
      <c r="QPU111" s="921"/>
      <c r="QPV111" s="921"/>
      <c r="QPW111" s="921"/>
      <c r="QPX111" s="921"/>
      <c r="QPY111" s="921"/>
      <c r="QPZ111" s="921"/>
      <c r="QQA111" s="921"/>
      <c r="QQB111" s="921"/>
      <c r="QQC111" s="921"/>
      <c r="QQD111" s="921"/>
      <c r="QQE111" s="921"/>
      <c r="QQF111" s="921"/>
      <c r="QQG111" s="921"/>
      <c r="QQH111" s="921"/>
      <c r="QQI111" s="921"/>
      <c r="QQJ111" s="921"/>
      <c r="QQK111" s="921"/>
      <c r="QQL111" s="921"/>
      <c r="QQM111" s="921"/>
      <c r="QQN111" s="921"/>
      <c r="QQO111" s="921"/>
      <c r="QQP111" s="921"/>
      <c r="QQQ111" s="921"/>
      <c r="QQR111" s="921"/>
      <c r="QQS111" s="921"/>
      <c r="QQT111" s="921"/>
      <c r="QQU111" s="921"/>
      <c r="QQV111" s="921"/>
      <c r="QQW111" s="921"/>
      <c r="QQX111" s="921"/>
      <c r="QQY111" s="921"/>
      <c r="QQZ111" s="921"/>
      <c r="QRA111" s="921"/>
      <c r="QRB111" s="921"/>
      <c r="QRC111" s="921"/>
      <c r="QRD111" s="921"/>
      <c r="QRE111" s="921"/>
      <c r="QRF111" s="921"/>
      <c r="QRG111" s="921"/>
      <c r="QRH111" s="921"/>
      <c r="QRI111" s="921"/>
      <c r="QRJ111" s="921"/>
      <c r="QRK111" s="921"/>
      <c r="QRL111" s="921"/>
      <c r="QRM111" s="921"/>
      <c r="QRN111" s="921"/>
      <c r="QRO111" s="921"/>
      <c r="QRP111" s="921"/>
      <c r="QRQ111" s="921"/>
      <c r="QRR111" s="921"/>
      <c r="QRS111" s="921"/>
      <c r="QRT111" s="921"/>
      <c r="QRU111" s="921"/>
      <c r="QRV111" s="921"/>
      <c r="QRW111" s="921"/>
      <c r="QRX111" s="921"/>
      <c r="QRY111" s="921"/>
      <c r="QRZ111" s="921"/>
      <c r="QSA111" s="921"/>
      <c r="QSB111" s="921"/>
      <c r="QSC111" s="921"/>
      <c r="QSD111" s="921"/>
      <c r="QSE111" s="921"/>
      <c r="QSF111" s="921"/>
      <c r="QSG111" s="921"/>
      <c r="QSH111" s="921"/>
      <c r="QSI111" s="921"/>
      <c r="QSJ111" s="921"/>
      <c r="QSK111" s="921"/>
      <c r="QSL111" s="921"/>
      <c r="QSM111" s="921"/>
      <c r="QSN111" s="921"/>
      <c r="QSO111" s="921"/>
      <c r="QSP111" s="921"/>
      <c r="QSQ111" s="921"/>
      <c r="QSR111" s="921"/>
      <c r="QSS111" s="921"/>
      <c r="QST111" s="921"/>
      <c r="QSU111" s="921"/>
      <c r="QSV111" s="921"/>
      <c r="QSW111" s="921"/>
      <c r="QSX111" s="921"/>
      <c r="QSY111" s="921"/>
      <c r="QSZ111" s="921"/>
      <c r="QTA111" s="921"/>
      <c r="QTB111" s="921"/>
      <c r="QTC111" s="921"/>
      <c r="QTD111" s="921"/>
      <c r="QTE111" s="921"/>
      <c r="QTF111" s="921"/>
      <c r="QTG111" s="921"/>
      <c r="QTH111" s="921"/>
      <c r="QTI111" s="921"/>
      <c r="QTJ111" s="921"/>
      <c r="QTK111" s="921"/>
      <c r="QTL111" s="921"/>
      <c r="QTM111" s="921"/>
      <c r="QTN111" s="921"/>
      <c r="QTO111" s="921"/>
      <c r="QTP111" s="921"/>
      <c r="QTQ111" s="921"/>
      <c r="QTR111" s="921"/>
      <c r="QTS111" s="921"/>
      <c r="QTT111" s="921"/>
      <c r="QTU111" s="921"/>
      <c r="QTV111" s="921"/>
      <c r="QTW111" s="921"/>
      <c r="QTX111" s="921"/>
      <c r="QTY111" s="921"/>
      <c r="QTZ111" s="921"/>
      <c r="QUA111" s="921"/>
      <c r="QUB111" s="921"/>
      <c r="QUC111" s="921"/>
      <c r="QUD111" s="921"/>
      <c r="QUE111" s="921"/>
      <c r="QUF111" s="921"/>
      <c r="QUG111" s="921"/>
      <c r="QUH111" s="921"/>
      <c r="QUI111" s="921"/>
      <c r="QUJ111" s="921"/>
      <c r="QUK111" s="921"/>
      <c r="QUL111" s="921"/>
      <c r="QUM111" s="921"/>
      <c r="QUN111" s="921"/>
      <c r="QUO111" s="921"/>
      <c r="QUP111" s="921"/>
      <c r="QUQ111" s="921"/>
      <c r="QUR111" s="921"/>
      <c r="QUS111" s="921"/>
      <c r="QUT111" s="921"/>
      <c r="QUU111" s="921"/>
      <c r="QUV111" s="921"/>
      <c r="QUW111" s="921"/>
      <c r="QUX111" s="921"/>
      <c r="QUY111" s="921"/>
      <c r="QUZ111" s="921"/>
      <c r="QVA111" s="921"/>
      <c r="QVB111" s="921"/>
      <c r="QVC111" s="921"/>
      <c r="QVD111" s="921"/>
      <c r="QVE111" s="921"/>
      <c r="QVF111" s="921"/>
      <c r="QVG111" s="921"/>
      <c r="QVH111" s="921"/>
      <c r="QVI111" s="921"/>
      <c r="QVJ111" s="921"/>
      <c r="QVK111" s="921"/>
      <c r="QVL111" s="921"/>
      <c r="QVM111" s="921"/>
      <c r="QVN111" s="921"/>
      <c r="QVO111" s="921"/>
      <c r="QVP111" s="921"/>
      <c r="QVQ111" s="921"/>
      <c r="QVR111" s="921"/>
      <c r="QVS111" s="921"/>
      <c r="QVT111" s="921"/>
      <c r="QVU111" s="921"/>
      <c r="QVV111" s="921"/>
      <c r="QVW111" s="921"/>
      <c r="QVX111" s="921"/>
      <c r="QVY111" s="921"/>
      <c r="QVZ111" s="921"/>
      <c r="QWA111" s="921"/>
      <c r="QWB111" s="921"/>
      <c r="QWC111" s="921"/>
      <c r="QWD111" s="921"/>
      <c r="QWE111" s="921"/>
      <c r="QWF111" s="921"/>
      <c r="QWG111" s="921"/>
      <c r="QWH111" s="921"/>
      <c r="QWI111" s="921"/>
      <c r="QWJ111" s="921"/>
      <c r="QWK111" s="921"/>
      <c r="QWL111" s="921"/>
      <c r="QWM111" s="921"/>
      <c r="QWN111" s="921"/>
      <c r="QWO111" s="921"/>
      <c r="QWP111" s="921"/>
      <c r="QWQ111" s="921"/>
      <c r="QWR111" s="921"/>
      <c r="QWS111" s="921"/>
      <c r="QWT111" s="921"/>
      <c r="QWU111" s="921"/>
      <c r="QWV111" s="921"/>
      <c r="QWW111" s="921"/>
      <c r="QWX111" s="921"/>
      <c r="QWY111" s="921"/>
      <c r="QWZ111" s="921"/>
      <c r="QXA111" s="921"/>
      <c r="QXB111" s="921"/>
      <c r="QXC111" s="921"/>
      <c r="QXD111" s="921"/>
      <c r="QXE111" s="921"/>
      <c r="QXF111" s="921"/>
      <c r="QXG111" s="921"/>
      <c r="QXH111" s="921"/>
      <c r="QXI111" s="921"/>
      <c r="QXJ111" s="921"/>
      <c r="QXK111" s="921"/>
      <c r="QXL111" s="921"/>
      <c r="QXM111" s="921"/>
      <c r="QXN111" s="921"/>
      <c r="QXO111" s="921"/>
      <c r="QXP111" s="921"/>
      <c r="QXQ111" s="921"/>
      <c r="QXR111" s="921"/>
      <c r="QXS111" s="921"/>
      <c r="QXT111" s="921"/>
      <c r="QXU111" s="921"/>
      <c r="QXV111" s="921"/>
      <c r="QXW111" s="921"/>
      <c r="QXX111" s="921"/>
      <c r="QXY111" s="921"/>
      <c r="QXZ111" s="921"/>
      <c r="QYA111" s="921"/>
      <c r="QYB111" s="921"/>
      <c r="QYC111" s="921"/>
      <c r="QYD111" s="921"/>
      <c r="QYE111" s="921"/>
      <c r="QYF111" s="921"/>
      <c r="QYG111" s="921"/>
      <c r="QYH111" s="921"/>
      <c r="QYI111" s="921"/>
      <c r="QYJ111" s="921"/>
      <c r="QYK111" s="921"/>
      <c r="QYL111" s="921"/>
      <c r="QYM111" s="921"/>
      <c r="QYN111" s="921"/>
      <c r="QYO111" s="921"/>
      <c r="QYP111" s="921"/>
      <c r="QYQ111" s="921"/>
      <c r="QYR111" s="921"/>
      <c r="QYS111" s="921"/>
      <c r="QYT111" s="921"/>
      <c r="QYU111" s="921"/>
      <c r="QYV111" s="921"/>
      <c r="QYW111" s="921"/>
      <c r="QYX111" s="921"/>
      <c r="QYY111" s="921"/>
      <c r="QYZ111" s="921"/>
      <c r="QZA111" s="921"/>
      <c r="QZB111" s="921"/>
      <c r="QZC111" s="921"/>
      <c r="QZD111" s="921"/>
      <c r="QZE111" s="921"/>
      <c r="QZF111" s="921"/>
      <c r="QZG111" s="921"/>
      <c r="QZH111" s="921"/>
      <c r="QZI111" s="921"/>
      <c r="QZJ111" s="921"/>
      <c r="QZK111" s="921"/>
      <c r="QZL111" s="921"/>
      <c r="QZM111" s="921"/>
      <c r="QZN111" s="921"/>
      <c r="QZO111" s="921"/>
      <c r="QZP111" s="921"/>
      <c r="QZQ111" s="921"/>
      <c r="QZR111" s="921"/>
      <c r="QZS111" s="921"/>
      <c r="QZT111" s="921"/>
      <c r="QZU111" s="921"/>
      <c r="QZV111" s="921"/>
      <c r="QZW111" s="921"/>
      <c r="QZX111" s="921"/>
      <c r="QZY111" s="921"/>
      <c r="QZZ111" s="921"/>
      <c r="RAA111" s="921"/>
      <c r="RAB111" s="921"/>
      <c r="RAC111" s="921"/>
      <c r="RAD111" s="921"/>
      <c r="RAE111" s="921"/>
      <c r="RAF111" s="921"/>
      <c r="RAG111" s="921"/>
      <c r="RAH111" s="921"/>
      <c r="RAI111" s="921"/>
      <c r="RAJ111" s="921"/>
      <c r="RAK111" s="921"/>
      <c r="RAL111" s="921"/>
      <c r="RAM111" s="921"/>
      <c r="RAN111" s="921"/>
      <c r="RAO111" s="921"/>
      <c r="RAP111" s="921"/>
      <c r="RAQ111" s="921"/>
      <c r="RAR111" s="921"/>
      <c r="RAS111" s="921"/>
      <c r="RAT111" s="921"/>
      <c r="RAU111" s="921"/>
      <c r="RAV111" s="921"/>
      <c r="RAW111" s="921"/>
      <c r="RAX111" s="921"/>
      <c r="RAY111" s="921"/>
      <c r="RAZ111" s="921"/>
      <c r="RBA111" s="921"/>
      <c r="RBB111" s="921"/>
      <c r="RBC111" s="921"/>
      <c r="RBD111" s="921"/>
      <c r="RBE111" s="921"/>
      <c r="RBF111" s="921"/>
      <c r="RBG111" s="921"/>
      <c r="RBH111" s="921"/>
      <c r="RBI111" s="921"/>
      <c r="RBJ111" s="921"/>
      <c r="RBK111" s="921"/>
      <c r="RBL111" s="921"/>
      <c r="RBM111" s="921"/>
      <c r="RBN111" s="921"/>
      <c r="RBO111" s="921"/>
      <c r="RBP111" s="921"/>
      <c r="RBQ111" s="921"/>
      <c r="RBR111" s="921"/>
      <c r="RBS111" s="921"/>
      <c r="RBT111" s="921"/>
      <c r="RBU111" s="921"/>
      <c r="RBV111" s="921"/>
      <c r="RBW111" s="921"/>
      <c r="RBX111" s="921"/>
      <c r="RBY111" s="921"/>
      <c r="RBZ111" s="921"/>
      <c r="RCA111" s="921"/>
      <c r="RCB111" s="921"/>
      <c r="RCC111" s="921"/>
      <c r="RCD111" s="921"/>
      <c r="RCE111" s="921"/>
      <c r="RCF111" s="921"/>
      <c r="RCG111" s="921"/>
      <c r="RCH111" s="921"/>
      <c r="RCI111" s="921"/>
      <c r="RCJ111" s="921"/>
      <c r="RCK111" s="921"/>
      <c r="RCL111" s="921"/>
      <c r="RCM111" s="921"/>
      <c r="RCN111" s="921"/>
      <c r="RCO111" s="921"/>
      <c r="RCP111" s="921"/>
      <c r="RCQ111" s="921"/>
      <c r="RCR111" s="921"/>
      <c r="RCS111" s="921"/>
      <c r="RCT111" s="921"/>
      <c r="RCU111" s="921"/>
      <c r="RCV111" s="921"/>
      <c r="RCW111" s="921"/>
      <c r="RCX111" s="921"/>
      <c r="RCY111" s="921"/>
      <c r="RCZ111" s="921"/>
      <c r="RDA111" s="921"/>
      <c r="RDB111" s="921"/>
      <c r="RDC111" s="921"/>
      <c r="RDD111" s="921"/>
      <c r="RDE111" s="921"/>
      <c r="RDF111" s="921"/>
      <c r="RDG111" s="921"/>
      <c r="RDH111" s="921"/>
      <c r="RDI111" s="921"/>
      <c r="RDJ111" s="921"/>
      <c r="RDK111" s="921"/>
      <c r="RDL111" s="921"/>
      <c r="RDM111" s="921"/>
      <c r="RDN111" s="921"/>
      <c r="RDO111" s="921"/>
      <c r="RDP111" s="921"/>
      <c r="RDQ111" s="921"/>
      <c r="RDR111" s="921"/>
      <c r="RDS111" s="921"/>
      <c r="RDT111" s="921"/>
      <c r="RDU111" s="921"/>
      <c r="RDV111" s="921"/>
      <c r="RDW111" s="921"/>
      <c r="RDX111" s="921"/>
      <c r="RDY111" s="921"/>
      <c r="RDZ111" s="921"/>
      <c r="REA111" s="921"/>
      <c r="REB111" s="921"/>
      <c r="REC111" s="921"/>
      <c r="RED111" s="921"/>
      <c r="REE111" s="921"/>
      <c r="REF111" s="921"/>
      <c r="REG111" s="921"/>
      <c r="REH111" s="921"/>
      <c r="REI111" s="921"/>
      <c r="REJ111" s="921"/>
      <c r="REK111" s="921"/>
      <c r="REL111" s="921"/>
      <c r="REM111" s="921"/>
      <c r="REN111" s="921"/>
      <c r="REO111" s="921"/>
      <c r="REP111" s="921"/>
      <c r="REQ111" s="921"/>
      <c r="RER111" s="921"/>
      <c r="RES111" s="921"/>
      <c r="RET111" s="921"/>
      <c r="REU111" s="921"/>
      <c r="REV111" s="921"/>
      <c r="REW111" s="921"/>
      <c r="REX111" s="921"/>
      <c r="REY111" s="921"/>
      <c r="REZ111" s="921"/>
      <c r="RFA111" s="921"/>
      <c r="RFB111" s="921"/>
      <c r="RFC111" s="921"/>
      <c r="RFD111" s="921"/>
      <c r="RFE111" s="921"/>
      <c r="RFF111" s="921"/>
      <c r="RFG111" s="921"/>
      <c r="RFH111" s="921"/>
      <c r="RFI111" s="921"/>
      <c r="RFJ111" s="921"/>
      <c r="RFK111" s="921"/>
      <c r="RFL111" s="921"/>
      <c r="RFM111" s="921"/>
      <c r="RFN111" s="921"/>
      <c r="RFO111" s="921"/>
      <c r="RFP111" s="921"/>
      <c r="RFQ111" s="921"/>
      <c r="RFR111" s="921"/>
      <c r="RFS111" s="921"/>
      <c r="RFT111" s="921"/>
      <c r="RFU111" s="921"/>
      <c r="RFV111" s="921"/>
      <c r="RFW111" s="921"/>
      <c r="RFX111" s="921"/>
      <c r="RFY111" s="921"/>
      <c r="RFZ111" s="921"/>
      <c r="RGA111" s="921"/>
      <c r="RGB111" s="921"/>
      <c r="RGC111" s="921"/>
      <c r="RGD111" s="921"/>
      <c r="RGE111" s="921"/>
      <c r="RGF111" s="921"/>
      <c r="RGG111" s="921"/>
      <c r="RGH111" s="921"/>
      <c r="RGI111" s="921"/>
      <c r="RGJ111" s="921"/>
      <c r="RGK111" s="921"/>
      <c r="RGL111" s="921"/>
      <c r="RGM111" s="921"/>
      <c r="RGN111" s="921"/>
      <c r="RGO111" s="921"/>
      <c r="RGP111" s="921"/>
      <c r="RGQ111" s="921"/>
      <c r="RGR111" s="921"/>
      <c r="RGS111" s="921"/>
      <c r="RGT111" s="921"/>
      <c r="RGU111" s="921"/>
      <c r="RGV111" s="921"/>
      <c r="RGW111" s="921"/>
      <c r="RGX111" s="921"/>
      <c r="RGY111" s="921"/>
      <c r="RGZ111" s="921"/>
      <c r="RHA111" s="921"/>
      <c r="RHB111" s="921"/>
      <c r="RHC111" s="921"/>
      <c r="RHD111" s="921"/>
      <c r="RHE111" s="921"/>
      <c r="RHF111" s="921"/>
      <c r="RHG111" s="921"/>
      <c r="RHH111" s="921"/>
      <c r="RHI111" s="921"/>
      <c r="RHJ111" s="921"/>
      <c r="RHK111" s="921"/>
      <c r="RHL111" s="921"/>
      <c r="RHM111" s="921"/>
      <c r="RHN111" s="921"/>
      <c r="RHO111" s="921"/>
      <c r="RHP111" s="921"/>
      <c r="RHQ111" s="921"/>
      <c r="RHR111" s="921"/>
      <c r="RHS111" s="921"/>
      <c r="RHT111" s="921"/>
      <c r="RHU111" s="921"/>
      <c r="RHV111" s="921"/>
      <c r="RHW111" s="921"/>
      <c r="RHX111" s="921"/>
      <c r="RHY111" s="921"/>
      <c r="RHZ111" s="921"/>
      <c r="RIA111" s="921"/>
      <c r="RIB111" s="921"/>
      <c r="RIC111" s="921"/>
      <c r="RID111" s="921"/>
      <c r="RIE111" s="921"/>
      <c r="RIF111" s="921"/>
      <c r="RIG111" s="921"/>
      <c r="RIH111" s="921"/>
      <c r="RII111" s="921"/>
      <c r="RIJ111" s="921"/>
      <c r="RIK111" s="921"/>
      <c r="RIL111" s="921"/>
      <c r="RIM111" s="921"/>
      <c r="RIN111" s="921"/>
      <c r="RIO111" s="921"/>
      <c r="RIP111" s="921"/>
      <c r="RIQ111" s="921"/>
      <c r="RIR111" s="921"/>
      <c r="RIS111" s="921"/>
      <c r="RIT111" s="921"/>
      <c r="RIU111" s="921"/>
      <c r="RIV111" s="921"/>
      <c r="RIW111" s="921"/>
      <c r="RIX111" s="921"/>
      <c r="RIY111" s="921"/>
      <c r="RIZ111" s="921"/>
      <c r="RJA111" s="921"/>
      <c r="RJB111" s="921"/>
      <c r="RJC111" s="921"/>
      <c r="RJD111" s="921"/>
      <c r="RJE111" s="921"/>
      <c r="RJF111" s="921"/>
      <c r="RJG111" s="921"/>
      <c r="RJH111" s="921"/>
      <c r="RJI111" s="921"/>
      <c r="RJJ111" s="921"/>
      <c r="RJK111" s="921"/>
      <c r="RJL111" s="921"/>
      <c r="RJM111" s="921"/>
      <c r="RJN111" s="921"/>
      <c r="RJO111" s="921"/>
      <c r="RJP111" s="921"/>
      <c r="RJQ111" s="921"/>
      <c r="RJR111" s="921"/>
      <c r="RJS111" s="921"/>
      <c r="RJT111" s="921"/>
      <c r="RJU111" s="921"/>
      <c r="RJV111" s="921"/>
      <c r="RJW111" s="921"/>
      <c r="RJX111" s="921"/>
      <c r="RJY111" s="921"/>
      <c r="RJZ111" s="921"/>
      <c r="RKA111" s="921"/>
      <c r="RKB111" s="921"/>
      <c r="RKC111" s="921"/>
      <c r="RKD111" s="921"/>
      <c r="RKE111" s="921"/>
      <c r="RKF111" s="921"/>
      <c r="RKG111" s="921"/>
      <c r="RKH111" s="921"/>
      <c r="RKI111" s="921"/>
      <c r="RKJ111" s="921"/>
      <c r="RKK111" s="921"/>
      <c r="RKL111" s="921"/>
      <c r="RKM111" s="921"/>
      <c r="RKN111" s="921"/>
      <c r="RKO111" s="921"/>
      <c r="RKP111" s="921"/>
      <c r="RKQ111" s="921"/>
      <c r="RKR111" s="921"/>
      <c r="RKS111" s="921"/>
      <c r="RKT111" s="921"/>
      <c r="RKU111" s="921"/>
      <c r="RKV111" s="921"/>
      <c r="RKW111" s="921"/>
      <c r="RKX111" s="921"/>
      <c r="RKY111" s="921"/>
      <c r="RKZ111" s="921"/>
      <c r="RLA111" s="921"/>
      <c r="RLB111" s="921"/>
      <c r="RLC111" s="921"/>
      <c r="RLD111" s="921"/>
      <c r="RLE111" s="921"/>
      <c r="RLF111" s="921"/>
      <c r="RLG111" s="921"/>
      <c r="RLH111" s="921"/>
      <c r="RLI111" s="921"/>
      <c r="RLJ111" s="921"/>
      <c r="RLK111" s="921"/>
      <c r="RLL111" s="921"/>
      <c r="RLM111" s="921"/>
      <c r="RLN111" s="921"/>
      <c r="RLO111" s="921"/>
      <c r="RLP111" s="921"/>
      <c r="RLQ111" s="921"/>
      <c r="RLR111" s="921"/>
      <c r="RLS111" s="921"/>
      <c r="RLT111" s="921"/>
      <c r="RLU111" s="921"/>
      <c r="RLV111" s="921"/>
      <c r="RLW111" s="921"/>
      <c r="RLX111" s="921"/>
      <c r="RLY111" s="921"/>
      <c r="RLZ111" s="921"/>
      <c r="RMA111" s="921"/>
      <c r="RMB111" s="921"/>
      <c r="RMC111" s="921"/>
      <c r="RMD111" s="921"/>
      <c r="RME111" s="921"/>
      <c r="RMF111" s="921"/>
      <c r="RMG111" s="921"/>
      <c r="RMH111" s="921"/>
      <c r="RMI111" s="921"/>
      <c r="RMJ111" s="921"/>
      <c r="RMK111" s="921"/>
      <c r="RML111" s="921"/>
      <c r="RMM111" s="921"/>
      <c r="RMN111" s="921"/>
      <c r="RMO111" s="921"/>
      <c r="RMP111" s="921"/>
      <c r="RMQ111" s="921"/>
      <c r="RMR111" s="921"/>
      <c r="RMS111" s="921"/>
      <c r="RMT111" s="921"/>
      <c r="RMU111" s="921"/>
      <c r="RMV111" s="921"/>
      <c r="RMW111" s="921"/>
      <c r="RMX111" s="921"/>
      <c r="RMY111" s="921"/>
      <c r="RMZ111" s="921"/>
      <c r="RNA111" s="921"/>
      <c r="RNB111" s="921"/>
      <c r="RNC111" s="921"/>
      <c r="RND111" s="921"/>
      <c r="RNE111" s="921"/>
      <c r="RNF111" s="921"/>
      <c r="RNG111" s="921"/>
      <c r="RNH111" s="921"/>
      <c r="RNI111" s="921"/>
      <c r="RNJ111" s="921"/>
      <c r="RNK111" s="921"/>
      <c r="RNL111" s="921"/>
      <c r="RNM111" s="921"/>
      <c r="RNN111" s="921"/>
      <c r="RNO111" s="921"/>
      <c r="RNP111" s="921"/>
      <c r="RNQ111" s="921"/>
      <c r="RNR111" s="921"/>
      <c r="RNS111" s="921"/>
      <c r="RNT111" s="921"/>
      <c r="RNU111" s="921"/>
      <c r="RNV111" s="921"/>
      <c r="RNW111" s="921"/>
      <c r="RNX111" s="921"/>
      <c r="RNY111" s="921"/>
      <c r="RNZ111" s="921"/>
      <c r="ROA111" s="921"/>
      <c r="ROB111" s="921"/>
      <c r="ROC111" s="921"/>
      <c r="ROD111" s="921"/>
      <c r="ROE111" s="921"/>
      <c r="ROF111" s="921"/>
      <c r="ROG111" s="921"/>
      <c r="ROH111" s="921"/>
      <c r="ROI111" s="921"/>
      <c r="ROJ111" s="921"/>
      <c r="ROK111" s="921"/>
      <c r="ROL111" s="921"/>
      <c r="ROM111" s="921"/>
      <c r="RON111" s="921"/>
      <c r="ROO111" s="921"/>
      <c r="ROP111" s="921"/>
      <c r="ROQ111" s="921"/>
      <c r="ROR111" s="921"/>
      <c r="ROS111" s="921"/>
      <c r="ROT111" s="921"/>
      <c r="ROU111" s="921"/>
      <c r="ROV111" s="921"/>
      <c r="ROW111" s="921"/>
      <c r="ROX111" s="921"/>
      <c r="ROY111" s="921"/>
      <c r="ROZ111" s="921"/>
      <c r="RPA111" s="921"/>
      <c r="RPB111" s="921"/>
      <c r="RPC111" s="921"/>
      <c r="RPD111" s="921"/>
      <c r="RPE111" s="921"/>
      <c r="RPF111" s="921"/>
      <c r="RPG111" s="921"/>
      <c r="RPH111" s="921"/>
      <c r="RPI111" s="921"/>
      <c r="RPJ111" s="921"/>
      <c r="RPK111" s="921"/>
      <c r="RPL111" s="921"/>
      <c r="RPM111" s="921"/>
      <c r="RPN111" s="921"/>
      <c r="RPO111" s="921"/>
      <c r="RPP111" s="921"/>
      <c r="RPQ111" s="921"/>
      <c r="RPR111" s="921"/>
      <c r="RPS111" s="921"/>
      <c r="RPT111" s="921"/>
      <c r="RPU111" s="921"/>
      <c r="RPV111" s="921"/>
      <c r="RPW111" s="921"/>
      <c r="RPX111" s="921"/>
      <c r="RPY111" s="921"/>
      <c r="RPZ111" s="921"/>
      <c r="RQA111" s="921"/>
      <c r="RQB111" s="921"/>
      <c r="RQC111" s="921"/>
      <c r="RQD111" s="921"/>
      <c r="RQE111" s="921"/>
      <c r="RQF111" s="921"/>
      <c r="RQG111" s="921"/>
      <c r="RQH111" s="921"/>
      <c r="RQI111" s="921"/>
      <c r="RQJ111" s="921"/>
      <c r="RQK111" s="921"/>
      <c r="RQL111" s="921"/>
      <c r="RQM111" s="921"/>
      <c r="RQN111" s="921"/>
      <c r="RQO111" s="921"/>
      <c r="RQP111" s="921"/>
      <c r="RQQ111" s="921"/>
      <c r="RQR111" s="921"/>
      <c r="RQS111" s="921"/>
      <c r="RQT111" s="921"/>
      <c r="RQU111" s="921"/>
      <c r="RQV111" s="921"/>
      <c r="RQW111" s="921"/>
      <c r="RQX111" s="921"/>
      <c r="RQY111" s="921"/>
      <c r="RQZ111" s="921"/>
      <c r="RRA111" s="921"/>
      <c r="RRB111" s="921"/>
      <c r="RRC111" s="921"/>
      <c r="RRD111" s="921"/>
      <c r="RRE111" s="921"/>
      <c r="RRF111" s="921"/>
      <c r="RRG111" s="921"/>
      <c r="RRH111" s="921"/>
      <c r="RRI111" s="921"/>
      <c r="RRJ111" s="921"/>
      <c r="RRK111" s="921"/>
      <c r="RRL111" s="921"/>
      <c r="RRM111" s="921"/>
      <c r="RRN111" s="921"/>
      <c r="RRO111" s="921"/>
      <c r="RRP111" s="921"/>
      <c r="RRQ111" s="921"/>
      <c r="RRR111" s="921"/>
      <c r="RRS111" s="921"/>
      <c r="RRT111" s="921"/>
      <c r="RRU111" s="921"/>
      <c r="RRV111" s="921"/>
      <c r="RRW111" s="921"/>
      <c r="RRX111" s="921"/>
      <c r="RRY111" s="921"/>
      <c r="RRZ111" s="921"/>
      <c r="RSA111" s="921"/>
      <c r="RSB111" s="921"/>
      <c r="RSC111" s="921"/>
      <c r="RSD111" s="921"/>
      <c r="RSE111" s="921"/>
      <c r="RSF111" s="921"/>
      <c r="RSG111" s="921"/>
      <c r="RSH111" s="921"/>
      <c r="RSI111" s="921"/>
      <c r="RSJ111" s="921"/>
      <c r="RSK111" s="921"/>
      <c r="RSL111" s="921"/>
      <c r="RSM111" s="921"/>
      <c r="RSN111" s="921"/>
      <c r="RSO111" s="921"/>
      <c r="RSP111" s="921"/>
      <c r="RSQ111" s="921"/>
      <c r="RSR111" s="921"/>
      <c r="RSS111" s="921"/>
      <c r="RST111" s="921"/>
      <c r="RSU111" s="921"/>
      <c r="RSV111" s="921"/>
      <c r="RSW111" s="921"/>
      <c r="RSX111" s="921"/>
      <c r="RSY111" s="921"/>
      <c r="RSZ111" s="921"/>
      <c r="RTA111" s="921"/>
      <c r="RTB111" s="921"/>
      <c r="RTC111" s="921"/>
      <c r="RTD111" s="921"/>
      <c r="RTE111" s="921"/>
      <c r="RTF111" s="921"/>
      <c r="RTG111" s="921"/>
      <c r="RTH111" s="921"/>
      <c r="RTI111" s="921"/>
      <c r="RTJ111" s="921"/>
      <c r="RTK111" s="921"/>
      <c r="RTL111" s="921"/>
      <c r="RTM111" s="921"/>
      <c r="RTN111" s="921"/>
      <c r="RTO111" s="921"/>
      <c r="RTP111" s="921"/>
      <c r="RTQ111" s="921"/>
      <c r="RTR111" s="921"/>
      <c r="RTS111" s="921"/>
      <c r="RTT111" s="921"/>
      <c r="RTU111" s="921"/>
      <c r="RTV111" s="921"/>
      <c r="RTW111" s="921"/>
      <c r="RTX111" s="921"/>
      <c r="RTY111" s="921"/>
      <c r="RTZ111" s="921"/>
      <c r="RUA111" s="921"/>
      <c r="RUB111" s="921"/>
      <c r="RUC111" s="921"/>
      <c r="RUD111" s="921"/>
      <c r="RUE111" s="921"/>
      <c r="RUF111" s="921"/>
      <c r="RUG111" s="921"/>
      <c r="RUH111" s="921"/>
      <c r="RUI111" s="921"/>
      <c r="RUJ111" s="921"/>
      <c r="RUK111" s="921"/>
      <c r="RUL111" s="921"/>
      <c r="RUM111" s="921"/>
      <c r="RUN111" s="921"/>
      <c r="RUO111" s="921"/>
      <c r="RUP111" s="921"/>
      <c r="RUQ111" s="921"/>
      <c r="RUR111" s="921"/>
      <c r="RUS111" s="921"/>
      <c r="RUT111" s="921"/>
      <c r="RUU111" s="921"/>
      <c r="RUV111" s="921"/>
      <c r="RUW111" s="921"/>
      <c r="RUX111" s="921"/>
      <c r="RUY111" s="921"/>
      <c r="RUZ111" s="921"/>
      <c r="RVA111" s="921"/>
      <c r="RVB111" s="921"/>
      <c r="RVC111" s="921"/>
      <c r="RVD111" s="921"/>
      <c r="RVE111" s="921"/>
      <c r="RVF111" s="921"/>
      <c r="RVG111" s="921"/>
      <c r="RVH111" s="921"/>
      <c r="RVI111" s="921"/>
      <c r="RVJ111" s="921"/>
      <c r="RVK111" s="921"/>
      <c r="RVL111" s="921"/>
      <c r="RVM111" s="921"/>
      <c r="RVN111" s="921"/>
      <c r="RVO111" s="921"/>
      <c r="RVP111" s="921"/>
      <c r="RVQ111" s="921"/>
      <c r="RVR111" s="921"/>
      <c r="RVS111" s="921"/>
      <c r="RVT111" s="921"/>
      <c r="RVU111" s="921"/>
      <c r="RVV111" s="921"/>
      <c r="RVW111" s="921"/>
      <c r="RVX111" s="921"/>
      <c r="RVY111" s="921"/>
      <c r="RVZ111" s="921"/>
      <c r="RWA111" s="921"/>
      <c r="RWB111" s="921"/>
      <c r="RWC111" s="921"/>
      <c r="RWD111" s="921"/>
      <c r="RWE111" s="921"/>
      <c r="RWF111" s="921"/>
      <c r="RWG111" s="921"/>
      <c r="RWH111" s="921"/>
      <c r="RWI111" s="921"/>
      <c r="RWJ111" s="921"/>
      <c r="RWK111" s="921"/>
      <c r="RWL111" s="921"/>
      <c r="RWM111" s="921"/>
      <c r="RWN111" s="921"/>
      <c r="RWO111" s="921"/>
      <c r="RWP111" s="921"/>
      <c r="RWQ111" s="921"/>
      <c r="RWR111" s="921"/>
      <c r="RWS111" s="921"/>
      <c r="RWT111" s="921"/>
      <c r="RWU111" s="921"/>
      <c r="RWV111" s="921"/>
      <c r="RWW111" s="921"/>
      <c r="RWX111" s="921"/>
      <c r="RWY111" s="921"/>
      <c r="RWZ111" s="921"/>
      <c r="RXA111" s="921"/>
      <c r="RXB111" s="921"/>
      <c r="RXC111" s="921"/>
      <c r="RXD111" s="921"/>
      <c r="RXE111" s="921"/>
      <c r="RXF111" s="921"/>
      <c r="RXG111" s="921"/>
      <c r="RXH111" s="921"/>
      <c r="RXI111" s="921"/>
      <c r="RXJ111" s="921"/>
      <c r="RXK111" s="921"/>
      <c r="RXL111" s="921"/>
      <c r="RXM111" s="921"/>
      <c r="RXN111" s="921"/>
      <c r="RXO111" s="921"/>
      <c r="RXP111" s="921"/>
      <c r="RXQ111" s="921"/>
      <c r="RXR111" s="921"/>
      <c r="RXS111" s="921"/>
      <c r="RXT111" s="921"/>
      <c r="RXU111" s="921"/>
      <c r="RXV111" s="921"/>
      <c r="RXW111" s="921"/>
      <c r="RXX111" s="921"/>
      <c r="RXY111" s="921"/>
      <c r="RXZ111" s="921"/>
      <c r="RYA111" s="921"/>
      <c r="RYB111" s="921"/>
      <c r="RYC111" s="921"/>
      <c r="RYD111" s="921"/>
      <c r="RYE111" s="921"/>
      <c r="RYF111" s="921"/>
      <c r="RYG111" s="921"/>
      <c r="RYH111" s="921"/>
      <c r="RYI111" s="921"/>
      <c r="RYJ111" s="921"/>
      <c r="RYK111" s="921"/>
      <c r="RYL111" s="921"/>
      <c r="RYM111" s="921"/>
      <c r="RYN111" s="921"/>
      <c r="RYO111" s="921"/>
      <c r="RYP111" s="921"/>
      <c r="RYQ111" s="921"/>
      <c r="RYR111" s="921"/>
      <c r="RYS111" s="921"/>
      <c r="RYT111" s="921"/>
      <c r="RYU111" s="921"/>
      <c r="RYV111" s="921"/>
      <c r="RYW111" s="921"/>
      <c r="RYX111" s="921"/>
      <c r="RYY111" s="921"/>
      <c r="RYZ111" s="921"/>
      <c r="RZA111" s="921"/>
      <c r="RZB111" s="921"/>
      <c r="RZC111" s="921"/>
      <c r="RZD111" s="921"/>
      <c r="RZE111" s="921"/>
      <c r="RZF111" s="921"/>
      <c r="RZG111" s="921"/>
      <c r="RZH111" s="921"/>
      <c r="RZI111" s="921"/>
      <c r="RZJ111" s="921"/>
      <c r="RZK111" s="921"/>
      <c r="RZL111" s="921"/>
      <c r="RZM111" s="921"/>
      <c r="RZN111" s="921"/>
      <c r="RZO111" s="921"/>
      <c r="RZP111" s="921"/>
      <c r="RZQ111" s="921"/>
      <c r="RZR111" s="921"/>
      <c r="RZS111" s="921"/>
      <c r="RZT111" s="921"/>
      <c r="RZU111" s="921"/>
      <c r="RZV111" s="921"/>
      <c r="RZW111" s="921"/>
      <c r="RZX111" s="921"/>
      <c r="RZY111" s="921"/>
      <c r="RZZ111" s="921"/>
      <c r="SAA111" s="921"/>
      <c r="SAB111" s="921"/>
      <c r="SAC111" s="921"/>
      <c r="SAD111" s="921"/>
      <c r="SAE111" s="921"/>
      <c r="SAF111" s="921"/>
      <c r="SAG111" s="921"/>
      <c r="SAH111" s="921"/>
      <c r="SAI111" s="921"/>
      <c r="SAJ111" s="921"/>
      <c r="SAK111" s="921"/>
      <c r="SAL111" s="921"/>
      <c r="SAM111" s="921"/>
      <c r="SAN111" s="921"/>
      <c r="SAO111" s="921"/>
      <c r="SAP111" s="921"/>
      <c r="SAQ111" s="921"/>
      <c r="SAR111" s="921"/>
      <c r="SAS111" s="921"/>
      <c r="SAT111" s="921"/>
      <c r="SAU111" s="921"/>
      <c r="SAV111" s="921"/>
      <c r="SAW111" s="921"/>
      <c r="SAX111" s="921"/>
      <c r="SAY111" s="921"/>
      <c r="SAZ111" s="921"/>
      <c r="SBA111" s="921"/>
      <c r="SBB111" s="921"/>
      <c r="SBC111" s="921"/>
      <c r="SBD111" s="921"/>
      <c r="SBE111" s="921"/>
      <c r="SBF111" s="921"/>
      <c r="SBG111" s="921"/>
      <c r="SBH111" s="921"/>
      <c r="SBI111" s="921"/>
      <c r="SBJ111" s="921"/>
      <c r="SBK111" s="921"/>
      <c r="SBL111" s="921"/>
      <c r="SBM111" s="921"/>
      <c r="SBN111" s="921"/>
      <c r="SBO111" s="921"/>
      <c r="SBP111" s="921"/>
      <c r="SBQ111" s="921"/>
      <c r="SBR111" s="921"/>
      <c r="SBS111" s="921"/>
      <c r="SBT111" s="921"/>
      <c r="SBU111" s="921"/>
      <c r="SBV111" s="921"/>
      <c r="SBW111" s="921"/>
      <c r="SBX111" s="921"/>
      <c r="SBY111" s="921"/>
      <c r="SBZ111" s="921"/>
      <c r="SCA111" s="921"/>
      <c r="SCB111" s="921"/>
      <c r="SCC111" s="921"/>
      <c r="SCD111" s="921"/>
      <c r="SCE111" s="921"/>
      <c r="SCF111" s="921"/>
      <c r="SCG111" s="921"/>
      <c r="SCH111" s="921"/>
      <c r="SCI111" s="921"/>
      <c r="SCJ111" s="921"/>
      <c r="SCK111" s="921"/>
      <c r="SCL111" s="921"/>
      <c r="SCM111" s="921"/>
      <c r="SCN111" s="921"/>
      <c r="SCO111" s="921"/>
      <c r="SCP111" s="921"/>
      <c r="SCQ111" s="921"/>
      <c r="SCR111" s="921"/>
      <c r="SCS111" s="921"/>
      <c r="SCT111" s="921"/>
      <c r="SCU111" s="921"/>
      <c r="SCV111" s="921"/>
      <c r="SCW111" s="921"/>
      <c r="SCX111" s="921"/>
      <c r="SCY111" s="921"/>
      <c r="SCZ111" s="921"/>
      <c r="SDA111" s="921"/>
      <c r="SDB111" s="921"/>
      <c r="SDC111" s="921"/>
      <c r="SDD111" s="921"/>
      <c r="SDE111" s="921"/>
      <c r="SDF111" s="921"/>
      <c r="SDG111" s="921"/>
      <c r="SDH111" s="921"/>
      <c r="SDI111" s="921"/>
      <c r="SDJ111" s="921"/>
      <c r="SDK111" s="921"/>
      <c r="SDL111" s="921"/>
      <c r="SDM111" s="921"/>
      <c r="SDN111" s="921"/>
      <c r="SDO111" s="921"/>
      <c r="SDP111" s="921"/>
      <c r="SDQ111" s="921"/>
      <c r="SDR111" s="921"/>
      <c r="SDS111" s="921"/>
      <c r="SDT111" s="921"/>
      <c r="SDU111" s="921"/>
      <c r="SDV111" s="921"/>
      <c r="SDW111" s="921"/>
      <c r="SDX111" s="921"/>
      <c r="SDY111" s="921"/>
      <c r="SDZ111" s="921"/>
      <c r="SEA111" s="921"/>
      <c r="SEB111" s="921"/>
      <c r="SEC111" s="921"/>
      <c r="SED111" s="921"/>
      <c r="SEE111" s="921"/>
      <c r="SEF111" s="921"/>
      <c r="SEG111" s="921"/>
      <c r="SEH111" s="921"/>
      <c r="SEI111" s="921"/>
      <c r="SEJ111" s="921"/>
      <c r="SEK111" s="921"/>
      <c r="SEL111" s="921"/>
      <c r="SEM111" s="921"/>
      <c r="SEN111" s="921"/>
      <c r="SEO111" s="921"/>
      <c r="SEP111" s="921"/>
      <c r="SEQ111" s="921"/>
      <c r="SER111" s="921"/>
      <c r="SES111" s="921"/>
      <c r="SET111" s="921"/>
      <c r="SEU111" s="921"/>
      <c r="SEV111" s="921"/>
      <c r="SEW111" s="921"/>
      <c r="SEX111" s="921"/>
      <c r="SEY111" s="921"/>
      <c r="SEZ111" s="921"/>
      <c r="SFA111" s="921"/>
      <c r="SFB111" s="921"/>
      <c r="SFC111" s="921"/>
      <c r="SFD111" s="921"/>
      <c r="SFE111" s="921"/>
      <c r="SFF111" s="921"/>
      <c r="SFG111" s="921"/>
      <c r="SFH111" s="921"/>
      <c r="SFI111" s="921"/>
      <c r="SFJ111" s="921"/>
      <c r="SFK111" s="921"/>
      <c r="SFL111" s="921"/>
      <c r="SFM111" s="921"/>
      <c r="SFN111" s="921"/>
      <c r="SFO111" s="921"/>
      <c r="SFP111" s="921"/>
      <c r="SFQ111" s="921"/>
      <c r="SFR111" s="921"/>
      <c r="SFS111" s="921"/>
      <c r="SFT111" s="921"/>
      <c r="SFU111" s="921"/>
      <c r="SFV111" s="921"/>
      <c r="SFW111" s="921"/>
      <c r="SFX111" s="921"/>
      <c r="SFY111" s="921"/>
      <c r="SFZ111" s="921"/>
      <c r="SGA111" s="921"/>
      <c r="SGB111" s="921"/>
      <c r="SGC111" s="921"/>
      <c r="SGD111" s="921"/>
      <c r="SGE111" s="921"/>
      <c r="SGF111" s="921"/>
      <c r="SGG111" s="921"/>
      <c r="SGH111" s="921"/>
      <c r="SGI111" s="921"/>
      <c r="SGJ111" s="921"/>
      <c r="SGK111" s="921"/>
      <c r="SGL111" s="921"/>
      <c r="SGM111" s="921"/>
      <c r="SGN111" s="921"/>
      <c r="SGO111" s="921"/>
      <c r="SGP111" s="921"/>
      <c r="SGQ111" s="921"/>
      <c r="SGR111" s="921"/>
      <c r="SGS111" s="921"/>
      <c r="SGT111" s="921"/>
      <c r="SGU111" s="921"/>
      <c r="SGV111" s="921"/>
      <c r="SGW111" s="921"/>
      <c r="SGX111" s="921"/>
      <c r="SGY111" s="921"/>
      <c r="SGZ111" s="921"/>
      <c r="SHA111" s="921"/>
      <c r="SHB111" s="921"/>
      <c r="SHC111" s="921"/>
      <c r="SHD111" s="921"/>
      <c r="SHE111" s="921"/>
      <c r="SHF111" s="921"/>
      <c r="SHG111" s="921"/>
      <c r="SHH111" s="921"/>
      <c r="SHI111" s="921"/>
      <c r="SHJ111" s="921"/>
      <c r="SHK111" s="921"/>
      <c r="SHL111" s="921"/>
      <c r="SHM111" s="921"/>
      <c r="SHN111" s="921"/>
      <c r="SHO111" s="921"/>
      <c r="SHP111" s="921"/>
      <c r="SHQ111" s="921"/>
      <c r="SHR111" s="921"/>
      <c r="SHS111" s="921"/>
      <c r="SHT111" s="921"/>
      <c r="SHU111" s="921"/>
      <c r="SHV111" s="921"/>
      <c r="SHW111" s="921"/>
      <c r="SHX111" s="921"/>
      <c r="SHY111" s="921"/>
      <c r="SHZ111" s="921"/>
      <c r="SIA111" s="921"/>
      <c r="SIB111" s="921"/>
      <c r="SIC111" s="921"/>
      <c r="SID111" s="921"/>
      <c r="SIE111" s="921"/>
      <c r="SIF111" s="921"/>
      <c r="SIG111" s="921"/>
      <c r="SIH111" s="921"/>
      <c r="SII111" s="921"/>
      <c r="SIJ111" s="921"/>
      <c r="SIK111" s="921"/>
      <c r="SIL111" s="921"/>
      <c r="SIM111" s="921"/>
      <c r="SIN111" s="921"/>
      <c r="SIO111" s="921"/>
      <c r="SIP111" s="921"/>
      <c r="SIQ111" s="921"/>
      <c r="SIR111" s="921"/>
      <c r="SIS111" s="921"/>
      <c r="SIT111" s="921"/>
      <c r="SIU111" s="921"/>
      <c r="SIV111" s="921"/>
      <c r="SIW111" s="921"/>
      <c r="SIX111" s="921"/>
      <c r="SIY111" s="921"/>
      <c r="SIZ111" s="921"/>
      <c r="SJA111" s="921"/>
      <c r="SJB111" s="921"/>
      <c r="SJC111" s="921"/>
      <c r="SJD111" s="921"/>
      <c r="SJE111" s="921"/>
      <c r="SJF111" s="921"/>
      <c r="SJG111" s="921"/>
      <c r="SJH111" s="921"/>
      <c r="SJI111" s="921"/>
      <c r="SJJ111" s="921"/>
      <c r="SJK111" s="921"/>
      <c r="SJL111" s="921"/>
      <c r="SJM111" s="921"/>
      <c r="SJN111" s="921"/>
      <c r="SJO111" s="921"/>
      <c r="SJP111" s="921"/>
      <c r="SJQ111" s="921"/>
      <c r="SJR111" s="921"/>
      <c r="SJS111" s="921"/>
      <c r="SJT111" s="921"/>
      <c r="SJU111" s="921"/>
      <c r="SJV111" s="921"/>
      <c r="SJW111" s="921"/>
      <c r="SJX111" s="921"/>
      <c r="SJY111" s="921"/>
      <c r="SJZ111" s="921"/>
      <c r="SKA111" s="921"/>
      <c r="SKB111" s="921"/>
      <c r="SKC111" s="921"/>
      <c r="SKD111" s="921"/>
      <c r="SKE111" s="921"/>
      <c r="SKF111" s="921"/>
      <c r="SKG111" s="921"/>
      <c r="SKH111" s="921"/>
      <c r="SKI111" s="921"/>
      <c r="SKJ111" s="921"/>
      <c r="SKK111" s="921"/>
      <c r="SKL111" s="921"/>
      <c r="SKM111" s="921"/>
      <c r="SKN111" s="921"/>
      <c r="SKO111" s="921"/>
      <c r="SKP111" s="921"/>
      <c r="SKQ111" s="921"/>
      <c r="SKR111" s="921"/>
      <c r="SKS111" s="921"/>
      <c r="SKT111" s="921"/>
      <c r="SKU111" s="921"/>
      <c r="SKV111" s="921"/>
      <c r="SKW111" s="921"/>
      <c r="SKX111" s="921"/>
      <c r="SKY111" s="921"/>
      <c r="SKZ111" s="921"/>
      <c r="SLA111" s="921"/>
      <c r="SLB111" s="921"/>
      <c r="SLC111" s="921"/>
      <c r="SLD111" s="921"/>
      <c r="SLE111" s="921"/>
      <c r="SLF111" s="921"/>
      <c r="SLG111" s="921"/>
      <c r="SLH111" s="921"/>
      <c r="SLI111" s="921"/>
      <c r="SLJ111" s="921"/>
      <c r="SLK111" s="921"/>
      <c r="SLL111" s="921"/>
      <c r="SLM111" s="921"/>
      <c r="SLN111" s="921"/>
      <c r="SLO111" s="921"/>
      <c r="SLP111" s="921"/>
      <c r="SLQ111" s="921"/>
      <c r="SLR111" s="921"/>
      <c r="SLS111" s="921"/>
      <c r="SLT111" s="921"/>
      <c r="SLU111" s="921"/>
      <c r="SLV111" s="921"/>
      <c r="SLW111" s="921"/>
      <c r="SLX111" s="921"/>
      <c r="SLY111" s="921"/>
      <c r="SLZ111" s="921"/>
      <c r="SMA111" s="921"/>
      <c r="SMB111" s="921"/>
      <c r="SMC111" s="921"/>
      <c r="SMD111" s="921"/>
      <c r="SME111" s="921"/>
      <c r="SMF111" s="921"/>
      <c r="SMG111" s="921"/>
      <c r="SMH111" s="921"/>
      <c r="SMI111" s="921"/>
      <c r="SMJ111" s="921"/>
      <c r="SMK111" s="921"/>
      <c r="SML111" s="921"/>
      <c r="SMM111" s="921"/>
      <c r="SMN111" s="921"/>
      <c r="SMO111" s="921"/>
      <c r="SMP111" s="921"/>
      <c r="SMQ111" s="921"/>
      <c r="SMR111" s="921"/>
      <c r="SMS111" s="921"/>
      <c r="SMT111" s="921"/>
      <c r="SMU111" s="921"/>
      <c r="SMV111" s="921"/>
      <c r="SMW111" s="921"/>
      <c r="SMX111" s="921"/>
      <c r="SMY111" s="921"/>
      <c r="SMZ111" s="921"/>
      <c r="SNA111" s="921"/>
      <c r="SNB111" s="921"/>
      <c r="SNC111" s="921"/>
      <c r="SND111" s="921"/>
      <c r="SNE111" s="921"/>
      <c r="SNF111" s="921"/>
      <c r="SNG111" s="921"/>
      <c r="SNH111" s="921"/>
      <c r="SNI111" s="921"/>
      <c r="SNJ111" s="921"/>
      <c r="SNK111" s="921"/>
      <c r="SNL111" s="921"/>
      <c r="SNM111" s="921"/>
      <c r="SNN111" s="921"/>
      <c r="SNO111" s="921"/>
      <c r="SNP111" s="921"/>
      <c r="SNQ111" s="921"/>
      <c r="SNR111" s="921"/>
      <c r="SNS111" s="921"/>
      <c r="SNT111" s="921"/>
      <c r="SNU111" s="921"/>
      <c r="SNV111" s="921"/>
      <c r="SNW111" s="921"/>
      <c r="SNX111" s="921"/>
      <c r="SNY111" s="921"/>
      <c r="SNZ111" s="921"/>
      <c r="SOA111" s="921"/>
      <c r="SOB111" s="921"/>
      <c r="SOC111" s="921"/>
      <c r="SOD111" s="921"/>
      <c r="SOE111" s="921"/>
      <c r="SOF111" s="921"/>
      <c r="SOG111" s="921"/>
      <c r="SOH111" s="921"/>
      <c r="SOI111" s="921"/>
      <c r="SOJ111" s="921"/>
      <c r="SOK111" s="921"/>
      <c r="SOL111" s="921"/>
      <c r="SOM111" s="921"/>
      <c r="SON111" s="921"/>
      <c r="SOO111" s="921"/>
      <c r="SOP111" s="921"/>
      <c r="SOQ111" s="921"/>
      <c r="SOR111" s="921"/>
      <c r="SOS111" s="921"/>
      <c r="SOT111" s="921"/>
      <c r="SOU111" s="921"/>
      <c r="SOV111" s="921"/>
      <c r="SOW111" s="921"/>
      <c r="SOX111" s="921"/>
      <c r="SOY111" s="921"/>
      <c r="SOZ111" s="921"/>
      <c r="SPA111" s="921"/>
      <c r="SPB111" s="921"/>
      <c r="SPC111" s="921"/>
      <c r="SPD111" s="921"/>
      <c r="SPE111" s="921"/>
      <c r="SPF111" s="921"/>
      <c r="SPG111" s="921"/>
      <c r="SPH111" s="921"/>
      <c r="SPI111" s="921"/>
      <c r="SPJ111" s="921"/>
      <c r="SPK111" s="921"/>
      <c r="SPL111" s="921"/>
      <c r="SPM111" s="921"/>
      <c r="SPN111" s="921"/>
      <c r="SPO111" s="921"/>
      <c r="SPP111" s="921"/>
      <c r="SPQ111" s="921"/>
      <c r="SPR111" s="921"/>
      <c r="SPS111" s="921"/>
      <c r="SPT111" s="921"/>
      <c r="SPU111" s="921"/>
      <c r="SPV111" s="921"/>
      <c r="SPW111" s="921"/>
      <c r="SPX111" s="921"/>
      <c r="SPY111" s="921"/>
      <c r="SPZ111" s="921"/>
      <c r="SQA111" s="921"/>
      <c r="SQB111" s="921"/>
      <c r="SQC111" s="921"/>
      <c r="SQD111" s="921"/>
      <c r="SQE111" s="921"/>
      <c r="SQF111" s="921"/>
      <c r="SQG111" s="921"/>
      <c r="SQH111" s="921"/>
      <c r="SQI111" s="921"/>
      <c r="SQJ111" s="921"/>
      <c r="SQK111" s="921"/>
      <c r="SQL111" s="921"/>
      <c r="SQM111" s="921"/>
      <c r="SQN111" s="921"/>
      <c r="SQO111" s="921"/>
      <c r="SQP111" s="921"/>
      <c r="SQQ111" s="921"/>
      <c r="SQR111" s="921"/>
      <c r="SQS111" s="921"/>
      <c r="SQT111" s="921"/>
      <c r="SQU111" s="921"/>
      <c r="SQV111" s="921"/>
      <c r="SQW111" s="921"/>
      <c r="SQX111" s="921"/>
      <c r="SQY111" s="921"/>
      <c r="SQZ111" s="921"/>
      <c r="SRA111" s="921"/>
      <c r="SRB111" s="921"/>
      <c r="SRC111" s="921"/>
      <c r="SRD111" s="921"/>
      <c r="SRE111" s="921"/>
      <c r="SRF111" s="921"/>
      <c r="SRG111" s="921"/>
      <c r="SRH111" s="921"/>
      <c r="SRI111" s="921"/>
      <c r="SRJ111" s="921"/>
      <c r="SRK111" s="921"/>
      <c r="SRL111" s="921"/>
      <c r="SRM111" s="921"/>
      <c r="SRN111" s="921"/>
      <c r="SRO111" s="921"/>
      <c r="SRP111" s="921"/>
      <c r="SRQ111" s="921"/>
      <c r="SRR111" s="921"/>
      <c r="SRS111" s="921"/>
      <c r="SRT111" s="921"/>
      <c r="SRU111" s="921"/>
      <c r="SRV111" s="921"/>
      <c r="SRW111" s="921"/>
      <c r="SRX111" s="921"/>
      <c r="SRY111" s="921"/>
      <c r="SRZ111" s="921"/>
      <c r="SSA111" s="921"/>
      <c r="SSB111" s="921"/>
      <c r="SSC111" s="921"/>
      <c r="SSD111" s="921"/>
      <c r="SSE111" s="921"/>
      <c r="SSF111" s="921"/>
      <c r="SSG111" s="921"/>
      <c r="SSH111" s="921"/>
      <c r="SSI111" s="921"/>
      <c r="SSJ111" s="921"/>
      <c r="SSK111" s="921"/>
      <c r="SSL111" s="921"/>
      <c r="SSM111" s="921"/>
      <c r="SSN111" s="921"/>
      <c r="SSO111" s="921"/>
      <c r="SSP111" s="921"/>
      <c r="SSQ111" s="921"/>
      <c r="SSR111" s="921"/>
      <c r="SSS111" s="921"/>
      <c r="SST111" s="921"/>
      <c r="SSU111" s="921"/>
      <c r="SSV111" s="921"/>
      <c r="SSW111" s="921"/>
      <c r="SSX111" s="921"/>
      <c r="SSY111" s="921"/>
      <c r="SSZ111" s="921"/>
      <c r="STA111" s="921"/>
      <c r="STB111" s="921"/>
      <c r="STC111" s="921"/>
      <c r="STD111" s="921"/>
      <c r="STE111" s="921"/>
      <c r="STF111" s="921"/>
      <c r="STG111" s="921"/>
      <c r="STH111" s="921"/>
      <c r="STI111" s="921"/>
      <c r="STJ111" s="921"/>
      <c r="STK111" s="921"/>
      <c r="STL111" s="921"/>
      <c r="STM111" s="921"/>
      <c r="STN111" s="921"/>
      <c r="STO111" s="921"/>
      <c r="STP111" s="921"/>
      <c r="STQ111" s="921"/>
      <c r="STR111" s="921"/>
      <c r="STS111" s="921"/>
      <c r="STT111" s="921"/>
      <c r="STU111" s="921"/>
      <c r="STV111" s="921"/>
      <c r="STW111" s="921"/>
      <c r="STX111" s="921"/>
      <c r="STY111" s="921"/>
      <c r="STZ111" s="921"/>
      <c r="SUA111" s="921"/>
      <c r="SUB111" s="921"/>
      <c r="SUC111" s="921"/>
      <c r="SUD111" s="921"/>
      <c r="SUE111" s="921"/>
      <c r="SUF111" s="921"/>
      <c r="SUG111" s="921"/>
      <c r="SUH111" s="921"/>
      <c r="SUI111" s="921"/>
      <c r="SUJ111" s="921"/>
      <c r="SUK111" s="921"/>
      <c r="SUL111" s="921"/>
      <c r="SUM111" s="921"/>
      <c r="SUN111" s="921"/>
      <c r="SUO111" s="921"/>
      <c r="SUP111" s="921"/>
      <c r="SUQ111" s="921"/>
      <c r="SUR111" s="921"/>
      <c r="SUS111" s="921"/>
      <c r="SUT111" s="921"/>
      <c r="SUU111" s="921"/>
      <c r="SUV111" s="921"/>
      <c r="SUW111" s="921"/>
      <c r="SUX111" s="921"/>
      <c r="SUY111" s="921"/>
      <c r="SUZ111" s="921"/>
      <c r="SVA111" s="921"/>
      <c r="SVB111" s="921"/>
      <c r="SVC111" s="921"/>
      <c r="SVD111" s="921"/>
      <c r="SVE111" s="921"/>
      <c r="SVF111" s="921"/>
      <c r="SVG111" s="921"/>
      <c r="SVH111" s="921"/>
      <c r="SVI111" s="921"/>
      <c r="SVJ111" s="921"/>
      <c r="SVK111" s="921"/>
      <c r="SVL111" s="921"/>
      <c r="SVM111" s="921"/>
      <c r="SVN111" s="921"/>
      <c r="SVO111" s="921"/>
      <c r="SVP111" s="921"/>
      <c r="SVQ111" s="921"/>
      <c r="SVR111" s="921"/>
      <c r="SVS111" s="921"/>
      <c r="SVT111" s="921"/>
      <c r="SVU111" s="921"/>
      <c r="SVV111" s="921"/>
      <c r="SVW111" s="921"/>
      <c r="SVX111" s="921"/>
      <c r="SVY111" s="921"/>
      <c r="SVZ111" s="921"/>
      <c r="SWA111" s="921"/>
      <c r="SWB111" s="921"/>
      <c r="SWC111" s="921"/>
      <c r="SWD111" s="921"/>
      <c r="SWE111" s="921"/>
      <c r="SWF111" s="921"/>
      <c r="SWG111" s="921"/>
      <c r="SWH111" s="921"/>
      <c r="SWI111" s="921"/>
      <c r="SWJ111" s="921"/>
      <c r="SWK111" s="921"/>
      <c r="SWL111" s="921"/>
      <c r="SWM111" s="921"/>
      <c r="SWN111" s="921"/>
      <c r="SWO111" s="921"/>
      <c r="SWP111" s="921"/>
      <c r="SWQ111" s="921"/>
      <c r="SWR111" s="921"/>
      <c r="SWS111" s="921"/>
      <c r="SWT111" s="921"/>
      <c r="SWU111" s="921"/>
      <c r="SWV111" s="921"/>
      <c r="SWW111" s="921"/>
      <c r="SWX111" s="921"/>
      <c r="SWY111" s="921"/>
      <c r="SWZ111" s="921"/>
      <c r="SXA111" s="921"/>
      <c r="SXB111" s="921"/>
      <c r="SXC111" s="921"/>
      <c r="SXD111" s="921"/>
      <c r="SXE111" s="921"/>
      <c r="SXF111" s="921"/>
      <c r="SXG111" s="921"/>
      <c r="SXH111" s="921"/>
      <c r="SXI111" s="921"/>
      <c r="SXJ111" s="921"/>
      <c r="SXK111" s="921"/>
      <c r="SXL111" s="921"/>
      <c r="SXM111" s="921"/>
      <c r="SXN111" s="921"/>
      <c r="SXO111" s="921"/>
      <c r="SXP111" s="921"/>
      <c r="SXQ111" s="921"/>
      <c r="SXR111" s="921"/>
      <c r="SXS111" s="921"/>
      <c r="SXT111" s="921"/>
      <c r="SXU111" s="921"/>
      <c r="SXV111" s="921"/>
      <c r="SXW111" s="921"/>
      <c r="SXX111" s="921"/>
      <c r="SXY111" s="921"/>
      <c r="SXZ111" s="921"/>
      <c r="SYA111" s="921"/>
      <c r="SYB111" s="921"/>
      <c r="SYC111" s="921"/>
      <c r="SYD111" s="921"/>
      <c r="SYE111" s="921"/>
      <c r="SYF111" s="921"/>
      <c r="SYG111" s="921"/>
      <c r="SYH111" s="921"/>
      <c r="SYI111" s="921"/>
      <c r="SYJ111" s="921"/>
      <c r="SYK111" s="921"/>
      <c r="SYL111" s="921"/>
      <c r="SYM111" s="921"/>
      <c r="SYN111" s="921"/>
      <c r="SYO111" s="921"/>
      <c r="SYP111" s="921"/>
      <c r="SYQ111" s="921"/>
      <c r="SYR111" s="921"/>
      <c r="SYS111" s="921"/>
      <c r="SYT111" s="921"/>
      <c r="SYU111" s="921"/>
      <c r="SYV111" s="921"/>
      <c r="SYW111" s="921"/>
      <c r="SYX111" s="921"/>
      <c r="SYY111" s="921"/>
      <c r="SYZ111" s="921"/>
      <c r="SZA111" s="921"/>
      <c r="SZB111" s="921"/>
      <c r="SZC111" s="921"/>
      <c r="SZD111" s="921"/>
      <c r="SZE111" s="921"/>
      <c r="SZF111" s="921"/>
      <c r="SZG111" s="921"/>
      <c r="SZH111" s="921"/>
      <c r="SZI111" s="921"/>
      <c r="SZJ111" s="921"/>
      <c r="SZK111" s="921"/>
      <c r="SZL111" s="921"/>
      <c r="SZM111" s="921"/>
      <c r="SZN111" s="921"/>
      <c r="SZO111" s="921"/>
      <c r="SZP111" s="921"/>
      <c r="SZQ111" s="921"/>
      <c r="SZR111" s="921"/>
      <c r="SZS111" s="921"/>
      <c r="SZT111" s="921"/>
      <c r="SZU111" s="921"/>
      <c r="SZV111" s="921"/>
      <c r="SZW111" s="921"/>
      <c r="SZX111" s="921"/>
      <c r="SZY111" s="921"/>
      <c r="SZZ111" s="921"/>
      <c r="TAA111" s="921"/>
      <c r="TAB111" s="921"/>
      <c r="TAC111" s="921"/>
      <c r="TAD111" s="921"/>
      <c r="TAE111" s="921"/>
      <c r="TAF111" s="921"/>
      <c r="TAG111" s="921"/>
      <c r="TAH111" s="921"/>
      <c r="TAI111" s="921"/>
      <c r="TAJ111" s="921"/>
      <c r="TAK111" s="921"/>
      <c r="TAL111" s="921"/>
      <c r="TAM111" s="921"/>
      <c r="TAN111" s="921"/>
      <c r="TAO111" s="921"/>
      <c r="TAP111" s="921"/>
      <c r="TAQ111" s="921"/>
      <c r="TAR111" s="921"/>
      <c r="TAS111" s="921"/>
      <c r="TAT111" s="921"/>
      <c r="TAU111" s="921"/>
      <c r="TAV111" s="921"/>
      <c r="TAW111" s="921"/>
      <c r="TAX111" s="921"/>
      <c r="TAY111" s="921"/>
      <c r="TAZ111" s="921"/>
      <c r="TBA111" s="921"/>
      <c r="TBB111" s="921"/>
      <c r="TBC111" s="921"/>
      <c r="TBD111" s="921"/>
      <c r="TBE111" s="921"/>
      <c r="TBF111" s="921"/>
      <c r="TBG111" s="921"/>
      <c r="TBH111" s="921"/>
      <c r="TBI111" s="921"/>
      <c r="TBJ111" s="921"/>
      <c r="TBK111" s="921"/>
      <c r="TBL111" s="921"/>
      <c r="TBM111" s="921"/>
      <c r="TBN111" s="921"/>
      <c r="TBO111" s="921"/>
      <c r="TBP111" s="921"/>
      <c r="TBQ111" s="921"/>
      <c r="TBR111" s="921"/>
      <c r="TBS111" s="921"/>
      <c r="TBT111" s="921"/>
      <c r="TBU111" s="921"/>
      <c r="TBV111" s="921"/>
      <c r="TBW111" s="921"/>
      <c r="TBX111" s="921"/>
      <c r="TBY111" s="921"/>
      <c r="TBZ111" s="921"/>
      <c r="TCA111" s="921"/>
      <c r="TCB111" s="921"/>
      <c r="TCC111" s="921"/>
      <c r="TCD111" s="921"/>
      <c r="TCE111" s="921"/>
      <c r="TCF111" s="921"/>
      <c r="TCG111" s="921"/>
      <c r="TCH111" s="921"/>
      <c r="TCI111" s="921"/>
      <c r="TCJ111" s="921"/>
      <c r="TCK111" s="921"/>
      <c r="TCL111" s="921"/>
      <c r="TCM111" s="921"/>
      <c r="TCN111" s="921"/>
      <c r="TCO111" s="921"/>
      <c r="TCP111" s="921"/>
      <c r="TCQ111" s="921"/>
      <c r="TCR111" s="921"/>
      <c r="TCS111" s="921"/>
      <c r="TCT111" s="921"/>
      <c r="TCU111" s="921"/>
      <c r="TCV111" s="921"/>
      <c r="TCW111" s="921"/>
      <c r="TCX111" s="921"/>
      <c r="TCY111" s="921"/>
      <c r="TCZ111" s="921"/>
      <c r="TDA111" s="921"/>
      <c r="TDB111" s="921"/>
      <c r="TDC111" s="921"/>
      <c r="TDD111" s="921"/>
      <c r="TDE111" s="921"/>
      <c r="TDF111" s="921"/>
      <c r="TDG111" s="921"/>
      <c r="TDH111" s="921"/>
      <c r="TDI111" s="921"/>
      <c r="TDJ111" s="921"/>
      <c r="TDK111" s="921"/>
      <c r="TDL111" s="921"/>
      <c r="TDM111" s="921"/>
      <c r="TDN111" s="921"/>
      <c r="TDO111" s="921"/>
      <c r="TDP111" s="921"/>
      <c r="TDQ111" s="921"/>
      <c r="TDR111" s="921"/>
      <c r="TDS111" s="921"/>
      <c r="TDT111" s="921"/>
      <c r="TDU111" s="921"/>
      <c r="TDV111" s="921"/>
      <c r="TDW111" s="921"/>
      <c r="TDX111" s="921"/>
      <c r="TDY111" s="921"/>
      <c r="TDZ111" s="921"/>
      <c r="TEA111" s="921"/>
      <c r="TEB111" s="921"/>
      <c r="TEC111" s="921"/>
      <c r="TED111" s="921"/>
      <c r="TEE111" s="921"/>
      <c r="TEF111" s="921"/>
      <c r="TEG111" s="921"/>
      <c r="TEH111" s="921"/>
      <c r="TEI111" s="921"/>
      <c r="TEJ111" s="921"/>
      <c r="TEK111" s="921"/>
      <c r="TEL111" s="921"/>
      <c r="TEM111" s="921"/>
      <c r="TEN111" s="921"/>
      <c r="TEO111" s="921"/>
      <c r="TEP111" s="921"/>
      <c r="TEQ111" s="921"/>
      <c r="TER111" s="921"/>
      <c r="TES111" s="921"/>
      <c r="TET111" s="921"/>
      <c r="TEU111" s="921"/>
      <c r="TEV111" s="921"/>
      <c r="TEW111" s="921"/>
      <c r="TEX111" s="921"/>
      <c r="TEY111" s="921"/>
      <c r="TEZ111" s="921"/>
      <c r="TFA111" s="921"/>
      <c r="TFB111" s="921"/>
      <c r="TFC111" s="921"/>
      <c r="TFD111" s="921"/>
      <c r="TFE111" s="921"/>
      <c r="TFF111" s="921"/>
      <c r="TFG111" s="921"/>
      <c r="TFH111" s="921"/>
      <c r="TFI111" s="921"/>
      <c r="TFJ111" s="921"/>
      <c r="TFK111" s="921"/>
      <c r="TFL111" s="921"/>
      <c r="TFM111" s="921"/>
      <c r="TFN111" s="921"/>
      <c r="TFO111" s="921"/>
      <c r="TFP111" s="921"/>
      <c r="TFQ111" s="921"/>
      <c r="TFR111" s="921"/>
      <c r="TFS111" s="921"/>
      <c r="TFT111" s="921"/>
      <c r="TFU111" s="921"/>
      <c r="TFV111" s="921"/>
      <c r="TFW111" s="921"/>
      <c r="TFX111" s="921"/>
      <c r="TFY111" s="921"/>
      <c r="TFZ111" s="921"/>
      <c r="TGA111" s="921"/>
      <c r="TGB111" s="921"/>
      <c r="TGC111" s="921"/>
      <c r="TGD111" s="921"/>
      <c r="TGE111" s="921"/>
      <c r="TGF111" s="921"/>
      <c r="TGG111" s="921"/>
      <c r="TGH111" s="921"/>
      <c r="TGI111" s="921"/>
      <c r="TGJ111" s="921"/>
      <c r="TGK111" s="921"/>
      <c r="TGL111" s="921"/>
      <c r="TGM111" s="921"/>
      <c r="TGN111" s="921"/>
      <c r="TGO111" s="921"/>
      <c r="TGP111" s="921"/>
      <c r="TGQ111" s="921"/>
      <c r="TGR111" s="921"/>
      <c r="TGS111" s="921"/>
      <c r="TGT111" s="921"/>
      <c r="TGU111" s="921"/>
      <c r="TGV111" s="921"/>
      <c r="TGW111" s="921"/>
      <c r="TGX111" s="921"/>
      <c r="TGY111" s="921"/>
      <c r="TGZ111" s="921"/>
      <c r="THA111" s="921"/>
      <c r="THB111" s="921"/>
      <c r="THC111" s="921"/>
      <c r="THD111" s="921"/>
      <c r="THE111" s="921"/>
      <c r="THF111" s="921"/>
      <c r="THG111" s="921"/>
      <c r="THH111" s="921"/>
      <c r="THI111" s="921"/>
      <c r="THJ111" s="921"/>
      <c r="THK111" s="921"/>
      <c r="THL111" s="921"/>
      <c r="THM111" s="921"/>
      <c r="THN111" s="921"/>
      <c r="THO111" s="921"/>
      <c r="THP111" s="921"/>
      <c r="THQ111" s="921"/>
      <c r="THR111" s="921"/>
      <c r="THS111" s="921"/>
      <c r="THT111" s="921"/>
      <c r="THU111" s="921"/>
      <c r="THV111" s="921"/>
      <c r="THW111" s="921"/>
      <c r="THX111" s="921"/>
      <c r="THY111" s="921"/>
      <c r="THZ111" s="921"/>
      <c r="TIA111" s="921"/>
      <c r="TIB111" s="921"/>
      <c r="TIC111" s="921"/>
      <c r="TID111" s="921"/>
      <c r="TIE111" s="921"/>
      <c r="TIF111" s="921"/>
      <c r="TIG111" s="921"/>
      <c r="TIH111" s="921"/>
      <c r="TII111" s="921"/>
      <c r="TIJ111" s="921"/>
      <c r="TIK111" s="921"/>
      <c r="TIL111" s="921"/>
      <c r="TIM111" s="921"/>
      <c r="TIN111" s="921"/>
      <c r="TIO111" s="921"/>
      <c r="TIP111" s="921"/>
      <c r="TIQ111" s="921"/>
      <c r="TIR111" s="921"/>
      <c r="TIS111" s="921"/>
      <c r="TIT111" s="921"/>
      <c r="TIU111" s="921"/>
      <c r="TIV111" s="921"/>
      <c r="TIW111" s="921"/>
      <c r="TIX111" s="921"/>
      <c r="TIY111" s="921"/>
      <c r="TIZ111" s="921"/>
      <c r="TJA111" s="921"/>
      <c r="TJB111" s="921"/>
      <c r="TJC111" s="921"/>
      <c r="TJD111" s="921"/>
      <c r="TJE111" s="921"/>
      <c r="TJF111" s="921"/>
      <c r="TJG111" s="921"/>
      <c r="TJH111" s="921"/>
      <c r="TJI111" s="921"/>
      <c r="TJJ111" s="921"/>
      <c r="TJK111" s="921"/>
      <c r="TJL111" s="921"/>
      <c r="TJM111" s="921"/>
      <c r="TJN111" s="921"/>
      <c r="TJO111" s="921"/>
      <c r="TJP111" s="921"/>
      <c r="TJQ111" s="921"/>
      <c r="TJR111" s="921"/>
      <c r="TJS111" s="921"/>
      <c r="TJT111" s="921"/>
      <c r="TJU111" s="921"/>
      <c r="TJV111" s="921"/>
      <c r="TJW111" s="921"/>
      <c r="TJX111" s="921"/>
      <c r="TJY111" s="921"/>
      <c r="TJZ111" s="921"/>
      <c r="TKA111" s="921"/>
      <c r="TKB111" s="921"/>
      <c r="TKC111" s="921"/>
      <c r="TKD111" s="921"/>
      <c r="TKE111" s="921"/>
      <c r="TKF111" s="921"/>
      <c r="TKG111" s="921"/>
      <c r="TKH111" s="921"/>
      <c r="TKI111" s="921"/>
      <c r="TKJ111" s="921"/>
      <c r="TKK111" s="921"/>
      <c r="TKL111" s="921"/>
      <c r="TKM111" s="921"/>
      <c r="TKN111" s="921"/>
      <c r="TKO111" s="921"/>
      <c r="TKP111" s="921"/>
      <c r="TKQ111" s="921"/>
      <c r="TKR111" s="921"/>
      <c r="TKS111" s="921"/>
      <c r="TKT111" s="921"/>
      <c r="TKU111" s="921"/>
      <c r="TKV111" s="921"/>
      <c r="TKW111" s="921"/>
      <c r="TKX111" s="921"/>
      <c r="TKY111" s="921"/>
      <c r="TKZ111" s="921"/>
      <c r="TLA111" s="921"/>
      <c r="TLB111" s="921"/>
      <c r="TLC111" s="921"/>
      <c r="TLD111" s="921"/>
      <c r="TLE111" s="921"/>
      <c r="TLF111" s="921"/>
      <c r="TLG111" s="921"/>
      <c r="TLH111" s="921"/>
      <c r="TLI111" s="921"/>
      <c r="TLJ111" s="921"/>
      <c r="TLK111" s="921"/>
      <c r="TLL111" s="921"/>
      <c r="TLM111" s="921"/>
      <c r="TLN111" s="921"/>
      <c r="TLO111" s="921"/>
      <c r="TLP111" s="921"/>
      <c r="TLQ111" s="921"/>
      <c r="TLR111" s="921"/>
      <c r="TLS111" s="921"/>
      <c r="TLT111" s="921"/>
      <c r="TLU111" s="921"/>
      <c r="TLV111" s="921"/>
      <c r="TLW111" s="921"/>
      <c r="TLX111" s="921"/>
      <c r="TLY111" s="921"/>
      <c r="TLZ111" s="921"/>
      <c r="TMA111" s="921"/>
      <c r="TMB111" s="921"/>
      <c r="TMC111" s="921"/>
      <c r="TMD111" s="921"/>
      <c r="TME111" s="921"/>
      <c r="TMF111" s="921"/>
      <c r="TMG111" s="921"/>
      <c r="TMH111" s="921"/>
      <c r="TMI111" s="921"/>
      <c r="TMJ111" s="921"/>
      <c r="TMK111" s="921"/>
      <c r="TML111" s="921"/>
      <c r="TMM111" s="921"/>
      <c r="TMN111" s="921"/>
      <c r="TMO111" s="921"/>
      <c r="TMP111" s="921"/>
      <c r="TMQ111" s="921"/>
      <c r="TMR111" s="921"/>
      <c r="TMS111" s="921"/>
      <c r="TMT111" s="921"/>
      <c r="TMU111" s="921"/>
      <c r="TMV111" s="921"/>
      <c r="TMW111" s="921"/>
      <c r="TMX111" s="921"/>
      <c r="TMY111" s="921"/>
      <c r="TMZ111" s="921"/>
      <c r="TNA111" s="921"/>
      <c r="TNB111" s="921"/>
      <c r="TNC111" s="921"/>
      <c r="TND111" s="921"/>
      <c r="TNE111" s="921"/>
      <c r="TNF111" s="921"/>
      <c r="TNG111" s="921"/>
      <c r="TNH111" s="921"/>
      <c r="TNI111" s="921"/>
      <c r="TNJ111" s="921"/>
      <c r="TNK111" s="921"/>
      <c r="TNL111" s="921"/>
      <c r="TNM111" s="921"/>
      <c r="TNN111" s="921"/>
      <c r="TNO111" s="921"/>
      <c r="TNP111" s="921"/>
      <c r="TNQ111" s="921"/>
      <c r="TNR111" s="921"/>
      <c r="TNS111" s="921"/>
      <c r="TNT111" s="921"/>
      <c r="TNU111" s="921"/>
      <c r="TNV111" s="921"/>
      <c r="TNW111" s="921"/>
      <c r="TNX111" s="921"/>
      <c r="TNY111" s="921"/>
      <c r="TNZ111" s="921"/>
      <c r="TOA111" s="921"/>
      <c r="TOB111" s="921"/>
      <c r="TOC111" s="921"/>
      <c r="TOD111" s="921"/>
      <c r="TOE111" s="921"/>
      <c r="TOF111" s="921"/>
      <c r="TOG111" s="921"/>
      <c r="TOH111" s="921"/>
      <c r="TOI111" s="921"/>
      <c r="TOJ111" s="921"/>
      <c r="TOK111" s="921"/>
      <c r="TOL111" s="921"/>
      <c r="TOM111" s="921"/>
      <c r="TON111" s="921"/>
      <c r="TOO111" s="921"/>
      <c r="TOP111" s="921"/>
      <c r="TOQ111" s="921"/>
      <c r="TOR111" s="921"/>
      <c r="TOS111" s="921"/>
      <c r="TOT111" s="921"/>
      <c r="TOU111" s="921"/>
      <c r="TOV111" s="921"/>
      <c r="TOW111" s="921"/>
      <c r="TOX111" s="921"/>
      <c r="TOY111" s="921"/>
      <c r="TOZ111" s="921"/>
      <c r="TPA111" s="921"/>
      <c r="TPB111" s="921"/>
      <c r="TPC111" s="921"/>
      <c r="TPD111" s="921"/>
      <c r="TPE111" s="921"/>
      <c r="TPF111" s="921"/>
      <c r="TPG111" s="921"/>
      <c r="TPH111" s="921"/>
      <c r="TPI111" s="921"/>
      <c r="TPJ111" s="921"/>
      <c r="TPK111" s="921"/>
      <c r="TPL111" s="921"/>
      <c r="TPM111" s="921"/>
      <c r="TPN111" s="921"/>
      <c r="TPO111" s="921"/>
      <c r="TPP111" s="921"/>
      <c r="TPQ111" s="921"/>
      <c r="TPR111" s="921"/>
      <c r="TPS111" s="921"/>
      <c r="TPT111" s="921"/>
      <c r="TPU111" s="921"/>
      <c r="TPV111" s="921"/>
      <c r="TPW111" s="921"/>
      <c r="TPX111" s="921"/>
      <c r="TPY111" s="921"/>
      <c r="TPZ111" s="921"/>
      <c r="TQA111" s="921"/>
      <c r="TQB111" s="921"/>
      <c r="TQC111" s="921"/>
      <c r="TQD111" s="921"/>
      <c r="TQE111" s="921"/>
      <c r="TQF111" s="921"/>
      <c r="TQG111" s="921"/>
      <c r="TQH111" s="921"/>
      <c r="TQI111" s="921"/>
      <c r="TQJ111" s="921"/>
      <c r="TQK111" s="921"/>
      <c r="TQL111" s="921"/>
      <c r="TQM111" s="921"/>
      <c r="TQN111" s="921"/>
      <c r="TQO111" s="921"/>
      <c r="TQP111" s="921"/>
      <c r="TQQ111" s="921"/>
      <c r="TQR111" s="921"/>
      <c r="TQS111" s="921"/>
      <c r="TQT111" s="921"/>
      <c r="TQU111" s="921"/>
      <c r="TQV111" s="921"/>
      <c r="TQW111" s="921"/>
      <c r="TQX111" s="921"/>
      <c r="TQY111" s="921"/>
      <c r="TQZ111" s="921"/>
      <c r="TRA111" s="921"/>
      <c r="TRB111" s="921"/>
      <c r="TRC111" s="921"/>
      <c r="TRD111" s="921"/>
      <c r="TRE111" s="921"/>
      <c r="TRF111" s="921"/>
      <c r="TRG111" s="921"/>
      <c r="TRH111" s="921"/>
      <c r="TRI111" s="921"/>
      <c r="TRJ111" s="921"/>
      <c r="TRK111" s="921"/>
      <c r="TRL111" s="921"/>
      <c r="TRM111" s="921"/>
      <c r="TRN111" s="921"/>
      <c r="TRO111" s="921"/>
      <c r="TRP111" s="921"/>
      <c r="TRQ111" s="921"/>
      <c r="TRR111" s="921"/>
      <c r="TRS111" s="921"/>
      <c r="TRT111" s="921"/>
      <c r="TRU111" s="921"/>
      <c r="TRV111" s="921"/>
      <c r="TRW111" s="921"/>
      <c r="TRX111" s="921"/>
      <c r="TRY111" s="921"/>
      <c r="TRZ111" s="921"/>
      <c r="TSA111" s="921"/>
      <c r="TSB111" s="921"/>
      <c r="TSC111" s="921"/>
      <c r="TSD111" s="921"/>
      <c r="TSE111" s="921"/>
      <c r="TSF111" s="921"/>
      <c r="TSG111" s="921"/>
      <c r="TSH111" s="921"/>
      <c r="TSI111" s="921"/>
      <c r="TSJ111" s="921"/>
      <c r="TSK111" s="921"/>
      <c r="TSL111" s="921"/>
      <c r="TSM111" s="921"/>
      <c r="TSN111" s="921"/>
      <c r="TSO111" s="921"/>
      <c r="TSP111" s="921"/>
      <c r="TSQ111" s="921"/>
      <c r="TSR111" s="921"/>
      <c r="TSS111" s="921"/>
      <c r="TST111" s="921"/>
      <c r="TSU111" s="921"/>
      <c r="TSV111" s="921"/>
      <c r="TSW111" s="921"/>
      <c r="TSX111" s="921"/>
      <c r="TSY111" s="921"/>
      <c r="TSZ111" s="921"/>
      <c r="TTA111" s="921"/>
      <c r="TTB111" s="921"/>
      <c r="TTC111" s="921"/>
      <c r="TTD111" s="921"/>
      <c r="TTE111" s="921"/>
      <c r="TTF111" s="921"/>
      <c r="TTG111" s="921"/>
      <c r="TTH111" s="921"/>
      <c r="TTI111" s="921"/>
      <c r="TTJ111" s="921"/>
      <c r="TTK111" s="921"/>
      <c r="TTL111" s="921"/>
      <c r="TTM111" s="921"/>
      <c r="TTN111" s="921"/>
      <c r="TTO111" s="921"/>
      <c r="TTP111" s="921"/>
      <c r="TTQ111" s="921"/>
      <c r="TTR111" s="921"/>
      <c r="TTS111" s="921"/>
      <c r="TTT111" s="921"/>
      <c r="TTU111" s="921"/>
      <c r="TTV111" s="921"/>
      <c r="TTW111" s="921"/>
      <c r="TTX111" s="921"/>
      <c r="TTY111" s="921"/>
      <c r="TTZ111" s="921"/>
      <c r="TUA111" s="921"/>
      <c r="TUB111" s="921"/>
      <c r="TUC111" s="921"/>
      <c r="TUD111" s="921"/>
      <c r="TUE111" s="921"/>
      <c r="TUF111" s="921"/>
      <c r="TUG111" s="921"/>
      <c r="TUH111" s="921"/>
      <c r="TUI111" s="921"/>
      <c r="TUJ111" s="921"/>
      <c r="TUK111" s="921"/>
      <c r="TUL111" s="921"/>
      <c r="TUM111" s="921"/>
      <c r="TUN111" s="921"/>
      <c r="TUO111" s="921"/>
      <c r="TUP111" s="921"/>
      <c r="TUQ111" s="921"/>
      <c r="TUR111" s="921"/>
      <c r="TUS111" s="921"/>
      <c r="TUT111" s="921"/>
      <c r="TUU111" s="921"/>
      <c r="TUV111" s="921"/>
      <c r="TUW111" s="921"/>
      <c r="TUX111" s="921"/>
      <c r="TUY111" s="921"/>
      <c r="TUZ111" s="921"/>
      <c r="TVA111" s="921"/>
      <c r="TVB111" s="921"/>
      <c r="TVC111" s="921"/>
      <c r="TVD111" s="921"/>
      <c r="TVE111" s="921"/>
      <c r="TVF111" s="921"/>
      <c r="TVG111" s="921"/>
      <c r="TVH111" s="921"/>
      <c r="TVI111" s="921"/>
      <c r="TVJ111" s="921"/>
      <c r="TVK111" s="921"/>
      <c r="TVL111" s="921"/>
      <c r="TVM111" s="921"/>
      <c r="TVN111" s="921"/>
      <c r="TVO111" s="921"/>
      <c r="TVP111" s="921"/>
      <c r="TVQ111" s="921"/>
      <c r="TVR111" s="921"/>
      <c r="TVS111" s="921"/>
      <c r="TVT111" s="921"/>
      <c r="TVU111" s="921"/>
      <c r="TVV111" s="921"/>
      <c r="TVW111" s="921"/>
      <c r="TVX111" s="921"/>
      <c r="TVY111" s="921"/>
      <c r="TVZ111" s="921"/>
      <c r="TWA111" s="921"/>
      <c r="TWB111" s="921"/>
      <c r="TWC111" s="921"/>
      <c r="TWD111" s="921"/>
      <c r="TWE111" s="921"/>
      <c r="TWF111" s="921"/>
      <c r="TWG111" s="921"/>
      <c r="TWH111" s="921"/>
      <c r="TWI111" s="921"/>
      <c r="TWJ111" s="921"/>
      <c r="TWK111" s="921"/>
      <c r="TWL111" s="921"/>
      <c r="TWM111" s="921"/>
      <c r="TWN111" s="921"/>
      <c r="TWO111" s="921"/>
      <c r="TWP111" s="921"/>
      <c r="TWQ111" s="921"/>
      <c r="TWR111" s="921"/>
      <c r="TWS111" s="921"/>
      <c r="TWT111" s="921"/>
      <c r="TWU111" s="921"/>
      <c r="TWV111" s="921"/>
      <c r="TWW111" s="921"/>
      <c r="TWX111" s="921"/>
      <c r="TWY111" s="921"/>
      <c r="TWZ111" s="921"/>
      <c r="TXA111" s="921"/>
      <c r="TXB111" s="921"/>
      <c r="TXC111" s="921"/>
      <c r="TXD111" s="921"/>
      <c r="TXE111" s="921"/>
      <c r="TXF111" s="921"/>
      <c r="TXG111" s="921"/>
      <c r="TXH111" s="921"/>
      <c r="TXI111" s="921"/>
      <c r="TXJ111" s="921"/>
      <c r="TXK111" s="921"/>
      <c r="TXL111" s="921"/>
      <c r="TXM111" s="921"/>
      <c r="TXN111" s="921"/>
      <c r="TXO111" s="921"/>
      <c r="TXP111" s="921"/>
      <c r="TXQ111" s="921"/>
      <c r="TXR111" s="921"/>
      <c r="TXS111" s="921"/>
      <c r="TXT111" s="921"/>
      <c r="TXU111" s="921"/>
      <c r="TXV111" s="921"/>
      <c r="TXW111" s="921"/>
      <c r="TXX111" s="921"/>
      <c r="TXY111" s="921"/>
      <c r="TXZ111" s="921"/>
      <c r="TYA111" s="921"/>
      <c r="TYB111" s="921"/>
      <c r="TYC111" s="921"/>
      <c r="TYD111" s="921"/>
      <c r="TYE111" s="921"/>
      <c r="TYF111" s="921"/>
      <c r="TYG111" s="921"/>
      <c r="TYH111" s="921"/>
      <c r="TYI111" s="921"/>
      <c r="TYJ111" s="921"/>
      <c r="TYK111" s="921"/>
      <c r="TYL111" s="921"/>
      <c r="TYM111" s="921"/>
      <c r="TYN111" s="921"/>
      <c r="TYO111" s="921"/>
      <c r="TYP111" s="921"/>
      <c r="TYQ111" s="921"/>
      <c r="TYR111" s="921"/>
      <c r="TYS111" s="921"/>
      <c r="TYT111" s="921"/>
      <c r="TYU111" s="921"/>
      <c r="TYV111" s="921"/>
      <c r="TYW111" s="921"/>
      <c r="TYX111" s="921"/>
      <c r="TYY111" s="921"/>
      <c r="TYZ111" s="921"/>
      <c r="TZA111" s="921"/>
      <c r="TZB111" s="921"/>
      <c r="TZC111" s="921"/>
      <c r="TZD111" s="921"/>
      <c r="TZE111" s="921"/>
      <c r="TZF111" s="921"/>
      <c r="TZG111" s="921"/>
      <c r="TZH111" s="921"/>
      <c r="TZI111" s="921"/>
      <c r="TZJ111" s="921"/>
      <c r="TZK111" s="921"/>
      <c r="TZL111" s="921"/>
      <c r="TZM111" s="921"/>
      <c r="TZN111" s="921"/>
      <c r="TZO111" s="921"/>
      <c r="TZP111" s="921"/>
      <c r="TZQ111" s="921"/>
      <c r="TZR111" s="921"/>
      <c r="TZS111" s="921"/>
      <c r="TZT111" s="921"/>
      <c r="TZU111" s="921"/>
      <c r="TZV111" s="921"/>
      <c r="TZW111" s="921"/>
      <c r="TZX111" s="921"/>
      <c r="TZY111" s="921"/>
      <c r="TZZ111" s="921"/>
      <c r="UAA111" s="921"/>
      <c r="UAB111" s="921"/>
      <c r="UAC111" s="921"/>
      <c r="UAD111" s="921"/>
      <c r="UAE111" s="921"/>
      <c r="UAF111" s="921"/>
      <c r="UAG111" s="921"/>
      <c r="UAH111" s="921"/>
      <c r="UAI111" s="921"/>
      <c r="UAJ111" s="921"/>
      <c r="UAK111" s="921"/>
      <c r="UAL111" s="921"/>
      <c r="UAM111" s="921"/>
      <c r="UAN111" s="921"/>
      <c r="UAO111" s="921"/>
      <c r="UAP111" s="921"/>
      <c r="UAQ111" s="921"/>
      <c r="UAR111" s="921"/>
      <c r="UAS111" s="921"/>
      <c r="UAT111" s="921"/>
      <c r="UAU111" s="921"/>
      <c r="UAV111" s="921"/>
      <c r="UAW111" s="921"/>
      <c r="UAX111" s="921"/>
      <c r="UAY111" s="921"/>
      <c r="UAZ111" s="921"/>
      <c r="UBA111" s="921"/>
      <c r="UBB111" s="921"/>
      <c r="UBC111" s="921"/>
      <c r="UBD111" s="921"/>
      <c r="UBE111" s="921"/>
      <c r="UBF111" s="921"/>
      <c r="UBG111" s="921"/>
      <c r="UBH111" s="921"/>
      <c r="UBI111" s="921"/>
      <c r="UBJ111" s="921"/>
      <c r="UBK111" s="921"/>
      <c r="UBL111" s="921"/>
      <c r="UBM111" s="921"/>
      <c r="UBN111" s="921"/>
      <c r="UBO111" s="921"/>
      <c r="UBP111" s="921"/>
      <c r="UBQ111" s="921"/>
      <c r="UBR111" s="921"/>
      <c r="UBS111" s="921"/>
      <c r="UBT111" s="921"/>
      <c r="UBU111" s="921"/>
      <c r="UBV111" s="921"/>
      <c r="UBW111" s="921"/>
      <c r="UBX111" s="921"/>
      <c r="UBY111" s="921"/>
      <c r="UBZ111" s="921"/>
      <c r="UCA111" s="921"/>
      <c r="UCB111" s="921"/>
      <c r="UCC111" s="921"/>
      <c r="UCD111" s="921"/>
      <c r="UCE111" s="921"/>
      <c r="UCF111" s="921"/>
      <c r="UCG111" s="921"/>
      <c r="UCH111" s="921"/>
      <c r="UCI111" s="921"/>
      <c r="UCJ111" s="921"/>
      <c r="UCK111" s="921"/>
      <c r="UCL111" s="921"/>
      <c r="UCM111" s="921"/>
      <c r="UCN111" s="921"/>
      <c r="UCO111" s="921"/>
      <c r="UCP111" s="921"/>
      <c r="UCQ111" s="921"/>
      <c r="UCR111" s="921"/>
      <c r="UCS111" s="921"/>
      <c r="UCT111" s="921"/>
      <c r="UCU111" s="921"/>
      <c r="UCV111" s="921"/>
      <c r="UCW111" s="921"/>
      <c r="UCX111" s="921"/>
      <c r="UCY111" s="921"/>
      <c r="UCZ111" s="921"/>
      <c r="UDA111" s="921"/>
      <c r="UDB111" s="921"/>
      <c r="UDC111" s="921"/>
      <c r="UDD111" s="921"/>
      <c r="UDE111" s="921"/>
      <c r="UDF111" s="921"/>
      <c r="UDG111" s="921"/>
      <c r="UDH111" s="921"/>
      <c r="UDI111" s="921"/>
      <c r="UDJ111" s="921"/>
      <c r="UDK111" s="921"/>
      <c r="UDL111" s="921"/>
      <c r="UDM111" s="921"/>
      <c r="UDN111" s="921"/>
      <c r="UDO111" s="921"/>
      <c r="UDP111" s="921"/>
      <c r="UDQ111" s="921"/>
      <c r="UDR111" s="921"/>
      <c r="UDS111" s="921"/>
      <c r="UDT111" s="921"/>
      <c r="UDU111" s="921"/>
      <c r="UDV111" s="921"/>
      <c r="UDW111" s="921"/>
      <c r="UDX111" s="921"/>
      <c r="UDY111" s="921"/>
      <c r="UDZ111" s="921"/>
      <c r="UEA111" s="921"/>
      <c r="UEB111" s="921"/>
      <c r="UEC111" s="921"/>
      <c r="UED111" s="921"/>
      <c r="UEE111" s="921"/>
      <c r="UEF111" s="921"/>
      <c r="UEG111" s="921"/>
      <c r="UEH111" s="921"/>
      <c r="UEI111" s="921"/>
      <c r="UEJ111" s="921"/>
      <c r="UEK111" s="921"/>
      <c r="UEL111" s="921"/>
      <c r="UEM111" s="921"/>
      <c r="UEN111" s="921"/>
      <c r="UEO111" s="921"/>
      <c r="UEP111" s="921"/>
      <c r="UEQ111" s="921"/>
      <c r="UER111" s="921"/>
      <c r="UES111" s="921"/>
      <c r="UET111" s="921"/>
      <c r="UEU111" s="921"/>
      <c r="UEV111" s="921"/>
      <c r="UEW111" s="921"/>
      <c r="UEX111" s="921"/>
      <c r="UEY111" s="921"/>
      <c r="UEZ111" s="921"/>
      <c r="UFA111" s="921"/>
      <c r="UFB111" s="921"/>
      <c r="UFC111" s="921"/>
      <c r="UFD111" s="921"/>
      <c r="UFE111" s="921"/>
      <c r="UFF111" s="921"/>
      <c r="UFG111" s="921"/>
      <c r="UFH111" s="921"/>
      <c r="UFI111" s="921"/>
      <c r="UFJ111" s="921"/>
      <c r="UFK111" s="921"/>
      <c r="UFL111" s="921"/>
      <c r="UFM111" s="921"/>
      <c r="UFN111" s="921"/>
      <c r="UFO111" s="921"/>
      <c r="UFP111" s="921"/>
      <c r="UFQ111" s="921"/>
      <c r="UFR111" s="921"/>
      <c r="UFS111" s="921"/>
      <c r="UFT111" s="921"/>
      <c r="UFU111" s="921"/>
      <c r="UFV111" s="921"/>
      <c r="UFW111" s="921"/>
      <c r="UFX111" s="921"/>
      <c r="UFY111" s="921"/>
      <c r="UFZ111" s="921"/>
      <c r="UGA111" s="921"/>
      <c r="UGB111" s="921"/>
      <c r="UGC111" s="921"/>
      <c r="UGD111" s="921"/>
      <c r="UGE111" s="921"/>
      <c r="UGF111" s="921"/>
      <c r="UGG111" s="921"/>
      <c r="UGH111" s="921"/>
      <c r="UGI111" s="921"/>
      <c r="UGJ111" s="921"/>
      <c r="UGK111" s="921"/>
      <c r="UGL111" s="921"/>
      <c r="UGM111" s="921"/>
      <c r="UGN111" s="921"/>
      <c r="UGO111" s="921"/>
      <c r="UGP111" s="921"/>
      <c r="UGQ111" s="921"/>
      <c r="UGR111" s="921"/>
      <c r="UGS111" s="921"/>
      <c r="UGT111" s="921"/>
      <c r="UGU111" s="921"/>
      <c r="UGV111" s="921"/>
      <c r="UGW111" s="921"/>
      <c r="UGX111" s="921"/>
      <c r="UGY111" s="921"/>
      <c r="UGZ111" s="921"/>
      <c r="UHA111" s="921"/>
      <c r="UHB111" s="921"/>
      <c r="UHC111" s="921"/>
      <c r="UHD111" s="921"/>
      <c r="UHE111" s="921"/>
      <c r="UHF111" s="921"/>
      <c r="UHG111" s="921"/>
      <c r="UHH111" s="921"/>
      <c r="UHI111" s="921"/>
      <c r="UHJ111" s="921"/>
      <c r="UHK111" s="921"/>
      <c r="UHL111" s="921"/>
      <c r="UHM111" s="921"/>
      <c r="UHN111" s="921"/>
      <c r="UHO111" s="921"/>
      <c r="UHP111" s="921"/>
      <c r="UHQ111" s="921"/>
      <c r="UHR111" s="921"/>
      <c r="UHS111" s="921"/>
      <c r="UHT111" s="921"/>
      <c r="UHU111" s="921"/>
      <c r="UHV111" s="921"/>
      <c r="UHW111" s="921"/>
      <c r="UHX111" s="921"/>
      <c r="UHY111" s="921"/>
      <c r="UHZ111" s="921"/>
      <c r="UIA111" s="921"/>
      <c r="UIB111" s="921"/>
      <c r="UIC111" s="921"/>
      <c r="UID111" s="921"/>
      <c r="UIE111" s="921"/>
      <c r="UIF111" s="921"/>
      <c r="UIG111" s="921"/>
      <c r="UIH111" s="921"/>
      <c r="UII111" s="921"/>
      <c r="UIJ111" s="921"/>
      <c r="UIK111" s="921"/>
      <c r="UIL111" s="921"/>
      <c r="UIM111" s="921"/>
      <c r="UIN111" s="921"/>
      <c r="UIO111" s="921"/>
      <c r="UIP111" s="921"/>
      <c r="UIQ111" s="921"/>
      <c r="UIR111" s="921"/>
      <c r="UIS111" s="921"/>
      <c r="UIT111" s="921"/>
      <c r="UIU111" s="921"/>
      <c r="UIV111" s="921"/>
      <c r="UIW111" s="921"/>
      <c r="UIX111" s="921"/>
      <c r="UIY111" s="921"/>
      <c r="UIZ111" s="921"/>
      <c r="UJA111" s="921"/>
      <c r="UJB111" s="921"/>
      <c r="UJC111" s="921"/>
      <c r="UJD111" s="921"/>
      <c r="UJE111" s="921"/>
      <c r="UJF111" s="921"/>
      <c r="UJG111" s="921"/>
      <c r="UJH111" s="921"/>
      <c r="UJI111" s="921"/>
      <c r="UJJ111" s="921"/>
      <c r="UJK111" s="921"/>
      <c r="UJL111" s="921"/>
      <c r="UJM111" s="921"/>
      <c r="UJN111" s="921"/>
      <c r="UJO111" s="921"/>
      <c r="UJP111" s="921"/>
      <c r="UJQ111" s="921"/>
      <c r="UJR111" s="921"/>
      <c r="UJS111" s="921"/>
      <c r="UJT111" s="921"/>
      <c r="UJU111" s="921"/>
      <c r="UJV111" s="921"/>
      <c r="UJW111" s="921"/>
      <c r="UJX111" s="921"/>
      <c r="UJY111" s="921"/>
      <c r="UJZ111" s="921"/>
      <c r="UKA111" s="921"/>
      <c r="UKB111" s="921"/>
      <c r="UKC111" s="921"/>
      <c r="UKD111" s="921"/>
      <c r="UKE111" s="921"/>
      <c r="UKF111" s="921"/>
      <c r="UKG111" s="921"/>
      <c r="UKH111" s="921"/>
      <c r="UKI111" s="921"/>
      <c r="UKJ111" s="921"/>
      <c r="UKK111" s="921"/>
      <c r="UKL111" s="921"/>
      <c r="UKM111" s="921"/>
      <c r="UKN111" s="921"/>
      <c r="UKO111" s="921"/>
      <c r="UKP111" s="921"/>
      <c r="UKQ111" s="921"/>
      <c r="UKR111" s="921"/>
      <c r="UKS111" s="921"/>
      <c r="UKT111" s="921"/>
      <c r="UKU111" s="921"/>
      <c r="UKV111" s="921"/>
      <c r="UKW111" s="921"/>
      <c r="UKX111" s="921"/>
      <c r="UKY111" s="921"/>
      <c r="UKZ111" s="921"/>
      <c r="ULA111" s="921"/>
      <c r="ULB111" s="921"/>
      <c r="ULC111" s="921"/>
      <c r="ULD111" s="921"/>
      <c r="ULE111" s="921"/>
      <c r="ULF111" s="921"/>
      <c r="ULG111" s="921"/>
      <c r="ULH111" s="921"/>
      <c r="ULI111" s="921"/>
      <c r="ULJ111" s="921"/>
      <c r="ULK111" s="921"/>
      <c r="ULL111" s="921"/>
      <c r="ULM111" s="921"/>
      <c r="ULN111" s="921"/>
      <c r="ULO111" s="921"/>
      <c r="ULP111" s="921"/>
      <c r="ULQ111" s="921"/>
      <c r="ULR111" s="921"/>
      <c r="ULS111" s="921"/>
      <c r="ULT111" s="921"/>
      <c r="ULU111" s="921"/>
      <c r="ULV111" s="921"/>
      <c r="ULW111" s="921"/>
      <c r="ULX111" s="921"/>
      <c r="ULY111" s="921"/>
      <c r="ULZ111" s="921"/>
      <c r="UMA111" s="921"/>
      <c r="UMB111" s="921"/>
      <c r="UMC111" s="921"/>
      <c r="UMD111" s="921"/>
      <c r="UME111" s="921"/>
      <c r="UMF111" s="921"/>
      <c r="UMG111" s="921"/>
      <c r="UMH111" s="921"/>
      <c r="UMI111" s="921"/>
      <c r="UMJ111" s="921"/>
      <c r="UMK111" s="921"/>
      <c r="UML111" s="921"/>
      <c r="UMM111" s="921"/>
      <c r="UMN111" s="921"/>
      <c r="UMO111" s="921"/>
      <c r="UMP111" s="921"/>
      <c r="UMQ111" s="921"/>
      <c r="UMR111" s="921"/>
      <c r="UMS111" s="921"/>
      <c r="UMT111" s="921"/>
      <c r="UMU111" s="921"/>
      <c r="UMV111" s="921"/>
      <c r="UMW111" s="921"/>
      <c r="UMX111" s="921"/>
      <c r="UMY111" s="921"/>
      <c r="UMZ111" s="921"/>
      <c r="UNA111" s="921"/>
      <c r="UNB111" s="921"/>
      <c r="UNC111" s="921"/>
      <c r="UND111" s="921"/>
      <c r="UNE111" s="921"/>
      <c r="UNF111" s="921"/>
      <c r="UNG111" s="921"/>
      <c r="UNH111" s="921"/>
      <c r="UNI111" s="921"/>
      <c r="UNJ111" s="921"/>
      <c r="UNK111" s="921"/>
      <c r="UNL111" s="921"/>
      <c r="UNM111" s="921"/>
      <c r="UNN111" s="921"/>
      <c r="UNO111" s="921"/>
      <c r="UNP111" s="921"/>
      <c r="UNQ111" s="921"/>
      <c r="UNR111" s="921"/>
      <c r="UNS111" s="921"/>
      <c r="UNT111" s="921"/>
      <c r="UNU111" s="921"/>
      <c r="UNV111" s="921"/>
      <c r="UNW111" s="921"/>
      <c r="UNX111" s="921"/>
      <c r="UNY111" s="921"/>
      <c r="UNZ111" s="921"/>
      <c r="UOA111" s="921"/>
      <c r="UOB111" s="921"/>
      <c r="UOC111" s="921"/>
      <c r="UOD111" s="921"/>
      <c r="UOE111" s="921"/>
      <c r="UOF111" s="921"/>
      <c r="UOG111" s="921"/>
      <c r="UOH111" s="921"/>
      <c r="UOI111" s="921"/>
      <c r="UOJ111" s="921"/>
      <c r="UOK111" s="921"/>
      <c r="UOL111" s="921"/>
      <c r="UOM111" s="921"/>
      <c r="UON111" s="921"/>
      <c r="UOO111" s="921"/>
      <c r="UOP111" s="921"/>
      <c r="UOQ111" s="921"/>
      <c r="UOR111" s="921"/>
      <c r="UOS111" s="921"/>
      <c r="UOT111" s="921"/>
      <c r="UOU111" s="921"/>
      <c r="UOV111" s="921"/>
      <c r="UOW111" s="921"/>
      <c r="UOX111" s="921"/>
      <c r="UOY111" s="921"/>
      <c r="UOZ111" s="921"/>
      <c r="UPA111" s="921"/>
      <c r="UPB111" s="921"/>
      <c r="UPC111" s="921"/>
      <c r="UPD111" s="921"/>
      <c r="UPE111" s="921"/>
      <c r="UPF111" s="921"/>
      <c r="UPG111" s="921"/>
      <c r="UPH111" s="921"/>
      <c r="UPI111" s="921"/>
      <c r="UPJ111" s="921"/>
      <c r="UPK111" s="921"/>
      <c r="UPL111" s="921"/>
      <c r="UPM111" s="921"/>
      <c r="UPN111" s="921"/>
      <c r="UPO111" s="921"/>
      <c r="UPP111" s="921"/>
      <c r="UPQ111" s="921"/>
      <c r="UPR111" s="921"/>
      <c r="UPS111" s="921"/>
      <c r="UPT111" s="921"/>
      <c r="UPU111" s="921"/>
      <c r="UPV111" s="921"/>
      <c r="UPW111" s="921"/>
      <c r="UPX111" s="921"/>
      <c r="UPY111" s="921"/>
      <c r="UPZ111" s="921"/>
      <c r="UQA111" s="921"/>
      <c r="UQB111" s="921"/>
      <c r="UQC111" s="921"/>
      <c r="UQD111" s="921"/>
      <c r="UQE111" s="921"/>
      <c r="UQF111" s="921"/>
      <c r="UQG111" s="921"/>
      <c r="UQH111" s="921"/>
      <c r="UQI111" s="921"/>
      <c r="UQJ111" s="921"/>
      <c r="UQK111" s="921"/>
      <c r="UQL111" s="921"/>
      <c r="UQM111" s="921"/>
      <c r="UQN111" s="921"/>
      <c r="UQO111" s="921"/>
      <c r="UQP111" s="921"/>
      <c r="UQQ111" s="921"/>
      <c r="UQR111" s="921"/>
      <c r="UQS111" s="921"/>
      <c r="UQT111" s="921"/>
      <c r="UQU111" s="921"/>
      <c r="UQV111" s="921"/>
      <c r="UQW111" s="921"/>
      <c r="UQX111" s="921"/>
      <c r="UQY111" s="921"/>
      <c r="UQZ111" s="921"/>
      <c r="URA111" s="921"/>
      <c r="URB111" s="921"/>
      <c r="URC111" s="921"/>
      <c r="URD111" s="921"/>
      <c r="URE111" s="921"/>
      <c r="URF111" s="921"/>
      <c r="URG111" s="921"/>
      <c r="URH111" s="921"/>
      <c r="URI111" s="921"/>
      <c r="URJ111" s="921"/>
      <c r="URK111" s="921"/>
      <c r="URL111" s="921"/>
      <c r="URM111" s="921"/>
      <c r="URN111" s="921"/>
      <c r="URO111" s="921"/>
      <c r="URP111" s="921"/>
      <c r="URQ111" s="921"/>
      <c r="URR111" s="921"/>
      <c r="URS111" s="921"/>
      <c r="URT111" s="921"/>
      <c r="URU111" s="921"/>
      <c r="URV111" s="921"/>
      <c r="URW111" s="921"/>
      <c r="URX111" s="921"/>
      <c r="URY111" s="921"/>
      <c r="URZ111" s="921"/>
      <c r="USA111" s="921"/>
      <c r="USB111" s="921"/>
      <c r="USC111" s="921"/>
      <c r="USD111" s="921"/>
      <c r="USE111" s="921"/>
      <c r="USF111" s="921"/>
      <c r="USG111" s="921"/>
      <c r="USH111" s="921"/>
      <c r="USI111" s="921"/>
      <c r="USJ111" s="921"/>
      <c r="USK111" s="921"/>
      <c r="USL111" s="921"/>
      <c r="USM111" s="921"/>
      <c r="USN111" s="921"/>
      <c r="USO111" s="921"/>
      <c r="USP111" s="921"/>
      <c r="USQ111" s="921"/>
      <c r="USR111" s="921"/>
      <c r="USS111" s="921"/>
      <c r="UST111" s="921"/>
      <c r="USU111" s="921"/>
      <c r="USV111" s="921"/>
      <c r="USW111" s="921"/>
      <c r="USX111" s="921"/>
      <c r="USY111" s="921"/>
      <c r="USZ111" s="921"/>
      <c r="UTA111" s="921"/>
      <c r="UTB111" s="921"/>
      <c r="UTC111" s="921"/>
      <c r="UTD111" s="921"/>
      <c r="UTE111" s="921"/>
      <c r="UTF111" s="921"/>
      <c r="UTG111" s="921"/>
      <c r="UTH111" s="921"/>
      <c r="UTI111" s="921"/>
      <c r="UTJ111" s="921"/>
      <c r="UTK111" s="921"/>
      <c r="UTL111" s="921"/>
      <c r="UTM111" s="921"/>
      <c r="UTN111" s="921"/>
      <c r="UTO111" s="921"/>
      <c r="UTP111" s="921"/>
      <c r="UTQ111" s="921"/>
      <c r="UTR111" s="921"/>
      <c r="UTS111" s="921"/>
      <c r="UTT111" s="921"/>
      <c r="UTU111" s="921"/>
      <c r="UTV111" s="921"/>
      <c r="UTW111" s="921"/>
      <c r="UTX111" s="921"/>
      <c r="UTY111" s="921"/>
      <c r="UTZ111" s="921"/>
      <c r="UUA111" s="921"/>
      <c r="UUB111" s="921"/>
      <c r="UUC111" s="921"/>
      <c r="UUD111" s="921"/>
      <c r="UUE111" s="921"/>
      <c r="UUF111" s="921"/>
      <c r="UUG111" s="921"/>
      <c r="UUH111" s="921"/>
      <c r="UUI111" s="921"/>
      <c r="UUJ111" s="921"/>
      <c r="UUK111" s="921"/>
      <c r="UUL111" s="921"/>
      <c r="UUM111" s="921"/>
      <c r="UUN111" s="921"/>
      <c r="UUO111" s="921"/>
      <c r="UUP111" s="921"/>
      <c r="UUQ111" s="921"/>
      <c r="UUR111" s="921"/>
      <c r="UUS111" s="921"/>
      <c r="UUT111" s="921"/>
      <c r="UUU111" s="921"/>
      <c r="UUV111" s="921"/>
      <c r="UUW111" s="921"/>
      <c r="UUX111" s="921"/>
      <c r="UUY111" s="921"/>
      <c r="UUZ111" s="921"/>
      <c r="UVA111" s="921"/>
      <c r="UVB111" s="921"/>
      <c r="UVC111" s="921"/>
      <c r="UVD111" s="921"/>
      <c r="UVE111" s="921"/>
      <c r="UVF111" s="921"/>
      <c r="UVG111" s="921"/>
      <c r="UVH111" s="921"/>
      <c r="UVI111" s="921"/>
      <c r="UVJ111" s="921"/>
      <c r="UVK111" s="921"/>
      <c r="UVL111" s="921"/>
      <c r="UVM111" s="921"/>
      <c r="UVN111" s="921"/>
      <c r="UVO111" s="921"/>
      <c r="UVP111" s="921"/>
      <c r="UVQ111" s="921"/>
      <c r="UVR111" s="921"/>
      <c r="UVS111" s="921"/>
      <c r="UVT111" s="921"/>
      <c r="UVU111" s="921"/>
      <c r="UVV111" s="921"/>
      <c r="UVW111" s="921"/>
      <c r="UVX111" s="921"/>
      <c r="UVY111" s="921"/>
      <c r="UVZ111" s="921"/>
      <c r="UWA111" s="921"/>
      <c r="UWB111" s="921"/>
      <c r="UWC111" s="921"/>
      <c r="UWD111" s="921"/>
      <c r="UWE111" s="921"/>
      <c r="UWF111" s="921"/>
      <c r="UWG111" s="921"/>
      <c r="UWH111" s="921"/>
      <c r="UWI111" s="921"/>
      <c r="UWJ111" s="921"/>
      <c r="UWK111" s="921"/>
      <c r="UWL111" s="921"/>
      <c r="UWM111" s="921"/>
      <c r="UWN111" s="921"/>
      <c r="UWO111" s="921"/>
      <c r="UWP111" s="921"/>
      <c r="UWQ111" s="921"/>
      <c r="UWR111" s="921"/>
      <c r="UWS111" s="921"/>
      <c r="UWT111" s="921"/>
      <c r="UWU111" s="921"/>
      <c r="UWV111" s="921"/>
      <c r="UWW111" s="921"/>
      <c r="UWX111" s="921"/>
      <c r="UWY111" s="921"/>
      <c r="UWZ111" s="921"/>
      <c r="UXA111" s="921"/>
      <c r="UXB111" s="921"/>
      <c r="UXC111" s="921"/>
      <c r="UXD111" s="921"/>
      <c r="UXE111" s="921"/>
      <c r="UXF111" s="921"/>
      <c r="UXG111" s="921"/>
      <c r="UXH111" s="921"/>
      <c r="UXI111" s="921"/>
      <c r="UXJ111" s="921"/>
      <c r="UXK111" s="921"/>
      <c r="UXL111" s="921"/>
      <c r="UXM111" s="921"/>
      <c r="UXN111" s="921"/>
      <c r="UXO111" s="921"/>
      <c r="UXP111" s="921"/>
      <c r="UXQ111" s="921"/>
      <c r="UXR111" s="921"/>
      <c r="UXS111" s="921"/>
      <c r="UXT111" s="921"/>
      <c r="UXU111" s="921"/>
      <c r="UXV111" s="921"/>
      <c r="UXW111" s="921"/>
      <c r="UXX111" s="921"/>
      <c r="UXY111" s="921"/>
      <c r="UXZ111" s="921"/>
      <c r="UYA111" s="921"/>
      <c r="UYB111" s="921"/>
      <c r="UYC111" s="921"/>
      <c r="UYD111" s="921"/>
      <c r="UYE111" s="921"/>
      <c r="UYF111" s="921"/>
      <c r="UYG111" s="921"/>
      <c r="UYH111" s="921"/>
      <c r="UYI111" s="921"/>
      <c r="UYJ111" s="921"/>
      <c r="UYK111" s="921"/>
      <c r="UYL111" s="921"/>
      <c r="UYM111" s="921"/>
      <c r="UYN111" s="921"/>
      <c r="UYO111" s="921"/>
      <c r="UYP111" s="921"/>
      <c r="UYQ111" s="921"/>
      <c r="UYR111" s="921"/>
      <c r="UYS111" s="921"/>
      <c r="UYT111" s="921"/>
      <c r="UYU111" s="921"/>
      <c r="UYV111" s="921"/>
      <c r="UYW111" s="921"/>
      <c r="UYX111" s="921"/>
      <c r="UYY111" s="921"/>
      <c r="UYZ111" s="921"/>
      <c r="UZA111" s="921"/>
      <c r="UZB111" s="921"/>
      <c r="UZC111" s="921"/>
      <c r="UZD111" s="921"/>
      <c r="UZE111" s="921"/>
      <c r="UZF111" s="921"/>
      <c r="UZG111" s="921"/>
      <c r="UZH111" s="921"/>
      <c r="UZI111" s="921"/>
      <c r="UZJ111" s="921"/>
      <c r="UZK111" s="921"/>
      <c r="UZL111" s="921"/>
      <c r="UZM111" s="921"/>
      <c r="UZN111" s="921"/>
      <c r="UZO111" s="921"/>
      <c r="UZP111" s="921"/>
      <c r="UZQ111" s="921"/>
      <c r="UZR111" s="921"/>
      <c r="UZS111" s="921"/>
      <c r="UZT111" s="921"/>
      <c r="UZU111" s="921"/>
      <c r="UZV111" s="921"/>
      <c r="UZW111" s="921"/>
      <c r="UZX111" s="921"/>
      <c r="UZY111" s="921"/>
      <c r="UZZ111" s="921"/>
      <c r="VAA111" s="921"/>
      <c r="VAB111" s="921"/>
      <c r="VAC111" s="921"/>
      <c r="VAD111" s="921"/>
      <c r="VAE111" s="921"/>
      <c r="VAF111" s="921"/>
      <c r="VAG111" s="921"/>
      <c r="VAH111" s="921"/>
      <c r="VAI111" s="921"/>
      <c r="VAJ111" s="921"/>
      <c r="VAK111" s="921"/>
      <c r="VAL111" s="921"/>
      <c r="VAM111" s="921"/>
      <c r="VAN111" s="921"/>
      <c r="VAO111" s="921"/>
      <c r="VAP111" s="921"/>
      <c r="VAQ111" s="921"/>
      <c r="VAR111" s="921"/>
      <c r="VAS111" s="921"/>
      <c r="VAT111" s="921"/>
      <c r="VAU111" s="921"/>
      <c r="VAV111" s="921"/>
      <c r="VAW111" s="921"/>
      <c r="VAX111" s="921"/>
      <c r="VAY111" s="921"/>
      <c r="VAZ111" s="921"/>
      <c r="VBA111" s="921"/>
      <c r="VBB111" s="921"/>
      <c r="VBC111" s="921"/>
      <c r="VBD111" s="921"/>
      <c r="VBE111" s="921"/>
      <c r="VBF111" s="921"/>
      <c r="VBG111" s="921"/>
      <c r="VBH111" s="921"/>
      <c r="VBI111" s="921"/>
      <c r="VBJ111" s="921"/>
      <c r="VBK111" s="921"/>
      <c r="VBL111" s="921"/>
      <c r="VBM111" s="921"/>
      <c r="VBN111" s="921"/>
      <c r="VBO111" s="921"/>
      <c r="VBP111" s="921"/>
      <c r="VBQ111" s="921"/>
      <c r="VBR111" s="921"/>
      <c r="VBS111" s="921"/>
      <c r="VBT111" s="921"/>
      <c r="VBU111" s="921"/>
      <c r="VBV111" s="921"/>
      <c r="VBW111" s="921"/>
      <c r="VBX111" s="921"/>
      <c r="VBY111" s="921"/>
      <c r="VBZ111" s="921"/>
      <c r="VCA111" s="921"/>
      <c r="VCB111" s="921"/>
      <c r="VCC111" s="921"/>
      <c r="VCD111" s="921"/>
      <c r="VCE111" s="921"/>
      <c r="VCF111" s="921"/>
      <c r="VCG111" s="921"/>
      <c r="VCH111" s="921"/>
      <c r="VCI111" s="921"/>
      <c r="VCJ111" s="921"/>
      <c r="VCK111" s="921"/>
      <c r="VCL111" s="921"/>
      <c r="VCM111" s="921"/>
      <c r="VCN111" s="921"/>
      <c r="VCO111" s="921"/>
      <c r="VCP111" s="921"/>
      <c r="VCQ111" s="921"/>
      <c r="VCR111" s="921"/>
      <c r="VCS111" s="921"/>
      <c r="VCT111" s="921"/>
      <c r="VCU111" s="921"/>
      <c r="VCV111" s="921"/>
      <c r="VCW111" s="921"/>
      <c r="VCX111" s="921"/>
      <c r="VCY111" s="921"/>
      <c r="VCZ111" s="921"/>
      <c r="VDA111" s="921"/>
      <c r="VDB111" s="921"/>
      <c r="VDC111" s="921"/>
      <c r="VDD111" s="921"/>
      <c r="VDE111" s="921"/>
      <c r="VDF111" s="921"/>
      <c r="VDG111" s="921"/>
      <c r="VDH111" s="921"/>
      <c r="VDI111" s="921"/>
      <c r="VDJ111" s="921"/>
      <c r="VDK111" s="921"/>
      <c r="VDL111" s="921"/>
      <c r="VDM111" s="921"/>
      <c r="VDN111" s="921"/>
      <c r="VDO111" s="921"/>
      <c r="VDP111" s="921"/>
      <c r="VDQ111" s="921"/>
      <c r="VDR111" s="921"/>
      <c r="VDS111" s="921"/>
      <c r="VDT111" s="921"/>
      <c r="VDU111" s="921"/>
      <c r="VDV111" s="921"/>
      <c r="VDW111" s="921"/>
      <c r="VDX111" s="921"/>
      <c r="VDY111" s="921"/>
      <c r="VDZ111" s="921"/>
      <c r="VEA111" s="921"/>
      <c r="VEB111" s="921"/>
      <c r="VEC111" s="921"/>
      <c r="VED111" s="921"/>
      <c r="VEE111" s="921"/>
      <c r="VEF111" s="921"/>
      <c r="VEG111" s="921"/>
      <c r="VEH111" s="921"/>
      <c r="VEI111" s="921"/>
      <c r="VEJ111" s="921"/>
      <c r="VEK111" s="921"/>
      <c r="VEL111" s="921"/>
      <c r="VEM111" s="921"/>
      <c r="VEN111" s="921"/>
      <c r="VEO111" s="921"/>
      <c r="VEP111" s="921"/>
      <c r="VEQ111" s="921"/>
      <c r="VER111" s="921"/>
      <c r="VES111" s="921"/>
      <c r="VET111" s="921"/>
      <c r="VEU111" s="921"/>
      <c r="VEV111" s="921"/>
      <c r="VEW111" s="921"/>
      <c r="VEX111" s="921"/>
      <c r="VEY111" s="921"/>
      <c r="VEZ111" s="921"/>
      <c r="VFA111" s="921"/>
      <c r="VFB111" s="921"/>
      <c r="VFC111" s="921"/>
      <c r="VFD111" s="921"/>
      <c r="VFE111" s="921"/>
      <c r="VFF111" s="921"/>
      <c r="VFG111" s="921"/>
      <c r="VFH111" s="921"/>
      <c r="VFI111" s="921"/>
      <c r="VFJ111" s="921"/>
      <c r="VFK111" s="921"/>
      <c r="VFL111" s="921"/>
      <c r="VFM111" s="921"/>
      <c r="VFN111" s="921"/>
      <c r="VFO111" s="921"/>
      <c r="VFP111" s="921"/>
      <c r="VFQ111" s="921"/>
      <c r="VFR111" s="921"/>
      <c r="VFS111" s="921"/>
      <c r="VFT111" s="921"/>
      <c r="VFU111" s="921"/>
      <c r="VFV111" s="921"/>
      <c r="VFW111" s="921"/>
      <c r="VFX111" s="921"/>
      <c r="VFY111" s="921"/>
      <c r="VFZ111" s="921"/>
      <c r="VGA111" s="921"/>
      <c r="VGB111" s="921"/>
      <c r="VGC111" s="921"/>
      <c r="VGD111" s="921"/>
      <c r="VGE111" s="921"/>
      <c r="VGF111" s="921"/>
      <c r="VGG111" s="921"/>
      <c r="VGH111" s="921"/>
      <c r="VGI111" s="921"/>
      <c r="VGJ111" s="921"/>
      <c r="VGK111" s="921"/>
      <c r="VGL111" s="921"/>
      <c r="VGM111" s="921"/>
      <c r="VGN111" s="921"/>
      <c r="VGO111" s="921"/>
      <c r="VGP111" s="921"/>
      <c r="VGQ111" s="921"/>
      <c r="VGR111" s="921"/>
      <c r="VGS111" s="921"/>
      <c r="VGT111" s="921"/>
      <c r="VGU111" s="921"/>
      <c r="VGV111" s="921"/>
      <c r="VGW111" s="921"/>
      <c r="VGX111" s="921"/>
      <c r="VGY111" s="921"/>
      <c r="VGZ111" s="921"/>
      <c r="VHA111" s="921"/>
      <c r="VHB111" s="921"/>
      <c r="VHC111" s="921"/>
      <c r="VHD111" s="921"/>
      <c r="VHE111" s="921"/>
      <c r="VHF111" s="921"/>
      <c r="VHG111" s="921"/>
      <c r="VHH111" s="921"/>
      <c r="VHI111" s="921"/>
      <c r="VHJ111" s="921"/>
      <c r="VHK111" s="921"/>
      <c r="VHL111" s="921"/>
      <c r="VHM111" s="921"/>
      <c r="VHN111" s="921"/>
      <c r="VHO111" s="921"/>
      <c r="VHP111" s="921"/>
      <c r="VHQ111" s="921"/>
      <c r="VHR111" s="921"/>
      <c r="VHS111" s="921"/>
      <c r="VHT111" s="921"/>
      <c r="VHU111" s="921"/>
      <c r="VHV111" s="921"/>
      <c r="VHW111" s="921"/>
      <c r="VHX111" s="921"/>
      <c r="VHY111" s="921"/>
      <c r="VHZ111" s="921"/>
      <c r="VIA111" s="921"/>
      <c r="VIB111" s="921"/>
      <c r="VIC111" s="921"/>
      <c r="VID111" s="921"/>
      <c r="VIE111" s="921"/>
      <c r="VIF111" s="921"/>
      <c r="VIG111" s="921"/>
      <c r="VIH111" s="921"/>
      <c r="VII111" s="921"/>
      <c r="VIJ111" s="921"/>
      <c r="VIK111" s="921"/>
      <c r="VIL111" s="921"/>
      <c r="VIM111" s="921"/>
      <c r="VIN111" s="921"/>
      <c r="VIO111" s="921"/>
      <c r="VIP111" s="921"/>
      <c r="VIQ111" s="921"/>
      <c r="VIR111" s="921"/>
      <c r="VIS111" s="921"/>
      <c r="VIT111" s="921"/>
      <c r="VIU111" s="921"/>
      <c r="VIV111" s="921"/>
      <c r="VIW111" s="921"/>
      <c r="VIX111" s="921"/>
      <c r="VIY111" s="921"/>
      <c r="VIZ111" s="921"/>
      <c r="VJA111" s="921"/>
      <c r="VJB111" s="921"/>
      <c r="VJC111" s="921"/>
      <c r="VJD111" s="921"/>
      <c r="VJE111" s="921"/>
      <c r="VJF111" s="921"/>
      <c r="VJG111" s="921"/>
      <c r="VJH111" s="921"/>
      <c r="VJI111" s="921"/>
      <c r="VJJ111" s="921"/>
      <c r="VJK111" s="921"/>
      <c r="VJL111" s="921"/>
      <c r="VJM111" s="921"/>
      <c r="VJN111" s="921"/>
      <c r="VJO111" s="921"/>
      <c r="VJP111" s="921"/>
      <c r="VJQ111" s="921"/>
      <c r="VJR111" s="921"/>
      <c r="VJS111" s="921"/>
      <c r="VJT111" s="921"/>
      <c r="VJU111" s="921"/>
      <c r="VJV111" s="921"/>
      <c r="VJW111" s="921"/>
      <c r="VJX111" s="921"/>
      <c r="VJY111" s="921"/>
      <c r="VJZ111" s="921"/>
      <c r="VKA111" s="921"/>
      <c r="VKB111" s="921"/>
      <c r="VKC111" s="921"/>
      <c r="VKD111" s="921"/>
      <c r="VKE111" s="921"/>
      <c r="VKF111" s="921"/>
      <c r="VKG111" s="921"/>
      <c r="VKH111" s="921"/>
      <c r="VKI111" s="921"/>
      <c r="VKJ111" s="921"/>
      <c r="VKK111" s="921"/>
      <c r="VKL111" s="921"/>
      <c r="VKM111" s="921"/>
      <c r="VKN111" s="921"/>
      <c r="VKO111" s="921"/>
      <c r="VKP111" s="921"/>
      <c r="VKQ111" s="921"/>
      <c r="VKR111" s="921"/>
      <c r="VKS111" s="921"/>
      <c r="VKT111" s="921"/>
      <c r="VKU111" s="921"/>
      <c r="VKV111" s="921"/>
      <c r="VKW111" s="921"/>
      <c r="VKX111" s="921"/>
      <c r="VKY111" s="921"/>
      <c r="VKZ111" s="921"/>
      <c r="VLA111" s="921"/>
      <c r="VLB111" s="921"/>
      <c r="VLC111" s="921"/>
      <c r="VLD111" s="921"/>
      <c r="VLE111" s="921"/>
      <c r="VLF111" s="921"/>
      <c r="VLG111" s="921"/>
      <c r="VLH111" s="921"/>
      <c r="VLI111" s="921"/>
      <c r="VLJ111" s="921"/>
      <c r="VLK111" s="921"/>
      <c r="VLL111" s="921"/>
      <c r="VLM111" s="921"/>
      <c r="VLN111" s="921"/>
      <c r="VLO111" s="921"/>
      <c r="VLP111" s="921"/>
      <c r="VLQ111" s="921"/>
      <c r="VLR111" s="921"/>
      <c r="VLS111" s="921"/>
      <c r="VLT111" s="921"/>
      <c r="VLU111" s="921"/>
      <c r="VLV111" s="921"/>
      <c r="VLW111" s="921"/>
      <c r="VLX111" s="921"/>
      <c r="VLY111" s="921"/>
      <c r="VLZ111" s="921"/>
      <c r="VMA111" s="921"/>
      <c r="VMB111" s="921"/>
      <c r="VMC111" s="921"/>
      <c r="VMD111" s="921"/>
      <c r="VME111" s="921"/>
      <c r="VMF111" s="921"/>
      <c r="VMG111" s="921"/>
      <c r="VMH111" s="921"/>
      <c r="VMI111" s="921"/>
      <c r="VMJ111" s="921"/>
      <c r="VMK111" s="921"/>
      <c r="VML111" s="921"/>
      <c r="VMM111" s="921"/>
      <c r="VMN111" s="921"/>
      <c r="VMO111" s="921"/>
      <c r="VMP111" s="921"/>
      <c r="VMQ111" s="921"/>
      <c r="VMR111" s="921"/>
      <c r="VMS111" s="921"/>
      <c r="VMT111" s="921"/>
      <c r="VMU111" s="921"/>
      <c r="VMV111" s="921"/>
      <c r="VMW111" s="921"/>
      <c r="VMX111" s="921"/>
      <c r="VMY111" s="921"/>
      <c r="VMZ111" s="921"/>
      <c r="VNA111" s="921"/>
      <c r="VNB111" s="921"/>
      <c r="VNC111" s="921"/>
      <c r="VND111" s="921"/>
      <c r="VNE111" s="921"/>
      <c r="VNF111" s="921"/>
      <c r="VNG111" s="921"/>
      <c r="VNH111" s="921"/>
      <c r="VNI111" s="921"/>
      <c r="VNJ111" s="921"/>
      <c r="VNK111" s="921"/>
      <c r="VNL111" s="921"/>
      <c r="VNM111" s="921"/>
      <c r="VNN111" s="921"/>
      <c r="VNO111" s="921"/>
      <c r="VNP111" s="921"/>
      <c r="VNQ111" s="921"/>
      <c r="VNR111" s="921"/>
      <c r="VNS111" s="921"/>
      <c r="VNT111" s="921"/>
      <c r="VNU111" s="921"/>
      <c r="VNV111" s="921"/>
      <c r="VNW111" s="921"/>
      <c r="VNX111" s="921"/>
      <c r="VNY111" s="921"/>
      <c r="VNZ111" s="921"/>
      <c r="VOA111" s="921"/>
      <c r="VOB111" s="921"/>
      <c r="VOC111" s="921"/>
      <c r="VOD111" s="921"/>
      <c r="VOE111" s="921"/>
      <c r="VOF111" s="921"/>
      <c r="VOG111" s="921"/>
      <c r="VOH111" s="921"/>
      <c r="VOI111" s="921"/>
      <c r="VOJ111" s="921"/>
      <c r="VOK111" s="921"/>
      <c r="VOL111" s="921"/>
      <c r="VOM111" s="921"/>
      <c r="VON111" s="921"/>
      <c r="VOO111" s="921"/>
      <c r="VOP111" s="921"/>
      <c r="VOQ111" s="921"/>
      <c r="VOR111" s="921"/>
      <c r="VOS111" s="921"/>
      <c r="VOT111" s="921"/>
      <c r="VOU111" s="921"/>
      <c r="VOV111" s="921"/>
      <c r="VOW111" s="921"/>
      <c r="VOX111" s="921"/>
      <c r="VOY111" s="921"/>
      <c r="VOZ111" s="921"/>
      <c r="VPA111" s="921"/>
      <c r="VPB111" s="921"/>
      <c r="VPC111" s="921"/>
      <c r="VPD111" s="921"/>
      <c r="VPE111" s="921"/>
      <c r="VPF111" s="921"/>
      <c r="VPG111" s="921"/>
      <c r="VPH111" s="921"/>
      <c r="VPI111" s="921"/>
      <c r="VPJ111" s="921"/>
      <c r="VPK111" s="921"/>
      <c r="VPL111" s="921"/>
      <c r="VPM111" s="921"/>
      <c r="VPN111" s="921"/>
      <c r="VPO111" s="921"/>
      <c r="VPP111" s="921"/>
      <c r="VPQ111" s="921"/>
      <c r="VPR111" s="921"/>
      <c r="VPS111" s="921"/>
      <c r="VPT111" s="921"/>
      <c r="VPU111" s="921"/>
      <c r="VPV111" s="921"/>
      <c r="VPW111" s="921"/>
      <c r="VPX111" s="921"/>
      <c r="VPY111" s="921"/>
      <c r="VPZ111" s="921"/>
      <c r="VQA111" s="921"/>
      <c r="VQB111" s="921"/>
      <c r="VQC111" s="921"/>
      <c r="VQD111" s="921"/>
      <c r="VQE111" s="921"/>
      <c r="VQF111" s="921"/>
      <c r="VQG111" s="921"/>
      <c r="VQH111" s="921"/>
      <c r="VQI111" s="921"/>
      <c r="VQJ111" s="921"/>
      <c r="VQK111" s="921"/>
      <c r="VQL111" s="921"/>
      <c r="VQM111" s="921"/>
      <c r="VQN111" s="921"/>
      <c r="VQO111" s="921"/>
      <c r="VQP111" s="921"/>
      <c r="VQQ111" s="921"/>
      <c r="VQR111" s="921"/>
      <c r="VQS111" s="921"/>
      <c r="VQT111" s="921"/>
      <c r="VQU111" s="921"/>
      <c r="VQV111" s="921"/>
      <c r="VQW111" s="921"/>
      <c r="VQX111" s="921"/>
      <c r="VQY111" s="921"/>
      <c r="VQZ111" s="921"/>
      <c r="VRA111" s="921"/>
      <c r="VRB111" s="921"/>
      <c r="VRC111" s="921"/>
      <c r="VRD111" s="921"/>
      <c r="VRE111" s="921"/>
      <c r="VRF111" s="921"/>
      <c r="VRG111" s="921"/>
      <c r="VRH111" s="921"/>
      <c r="VRI111" s="921"/>
      <c r="VRJ111" s="921"/>
      <c r="VRK111" s="921"/>
      <c r="VRL111" s="921"/>
      <c r="VRM111" s="921"/>
      <c r="VRN111" s="921"/>
      <c r="VRO111" s="921"/>
      <c r="VRP111" s="921"/>
      <c r="VRQ111" s="921"/>
      <c r="VRR111" s="921"/>
      <c r="VRS111" s="921"/>
      <c r="VRT111" s="921"/>
      <c r="VRU111" s="921"/>
      <c r="VRV111" s="921"/>
      <c r="VRW111" s="921"/>
      <c r="VRX111" s="921"/>
      <c r="VRY111" s="921"/>
      <c r="VRZ111" s="921"/>
      <c r="VSA111" s="921"/>
      <c r="VSB111" s="921"/>
      <c r="VSC111" s="921"/>
      <c r="VSD111" s="921"/>
      <c r="VSE111" s="921"/>
      <c r="VSF111" s="921"/>
      <c r="VSG111" s="921"/>
      <c r="VSH111" s="921"/>
      <c r="VSI111" s="921"/>
      <c r="VSJ111" s="921"/>
      <c r="VSK111" s="921"/>
      <c r="VSL111" s="921"/>
      <c r="VSM111" s="921"/>
      <c r="VSN111" s="921"/>
      <c r="VSO111" s="921"/>
      <c r="VSP111" s="921"/>
      <c r="VSQ111" s="921"/>
      <c r="VSR111" s="921"/>
      <c r="VSS111" s="921"/>
      <c r="VST111" s="921"/>
      <c r="VSU111" s="921"/>
      <c r="VSV111" s="921"/>
      <c r="VSW111" s="921"/>
      <c r="VSX111" s="921"/>
      <c r="VSY111" s="921"/>
      <c r="VSZ111" s="921"/>
      <c r="VTA111" s="921"/>
      <c r="VTB111" s="921"/>
      <c r="VTC111" s="921"/>
      <c r="VTD111" s="921"/>
      <c r="VTE111" s="921"/>
      <c r="VTF111" s="921"/>
      <c r="VTG111" s="921"/>
      <c r="VTH111" s="921"/>
      <c r="VTI111" s="921"/>
      <c r="VTJ111" s="921"/>
      <c r="VTK111" s="921"/>
      <c r="VTL111" s="921"/>
      <c r="VTM111" s="921"/>
      <c r="VTN111" s="921"/>
      <c r="VTO111" s="921"/>
      <c r="VTP111" s="921"/>
      <c r="VTQ111" s="921"/>
      <c r="VTR111" s="921"/>
      <c r="VTS111" s="921"/>
      <c r="VTT111" s="921"/>
      <c r="VTU111" s="921"/>
      <c r="VTV111" s="921"/>
      <c r="VTW111" s="921"/>
      <c r="VTX111" s="921"/>
      <c r="VTY111" s="921"/>
      <c r="VTZ111" s="921"/>
      <c r="VUA111" s="921"/>
      <c r="VUB111" s="921"/>
      <c r="VUC111" s="921"/>
      <c r="VUD111" s="921"/>
      <c r="VUE111" s="921"/>
      <c r="VUF111" s="921"/>
      <c r="VUG111" s="921"/>
      <c r="VUH111" s="921"/>
      <c r="VUI111" s="921"/>
      <c r="VUJ111" s="921"/>
      <c r="VUK111" s="921"/>
      <c r="VUL111" s="921"/>
      <c r="VUM111" s="921"/>
      <c r="VUN111" s="921"/>
      <c r="VUO111" s="921"/>
      <c r="VUP111" s="921"/>
      <c r="VUQ111" s="921"/>
      <c r="VUR111" s="921"/>
      <c r="VUS111" s="921"/>
      <c r="VUT111" s="921"/>
      <c r="VUU111" s="921"/>
      <c r="VUV111" s="921"/>
      <c r="VUW111" s="921"/>
      <c r="VUX111" s="921"/>
      <c r="VUY111" s="921"/>
      <c r="VUZ111" s="921"/>
      <c r="VVA111" s="921"/>
      <c r="VVB111" s="921"/>
      <c r="VVC111" s="921"/>
      <c r="VVD111" s="921"/>
      <c r="VVE111" s="921"/>
      <c r="VVF111" s="921"/>
      <c r="VVG111" s="921"/>
      <c r="VVH111" s="921"/>
      <c r="VVI111" s="921"/>
      <c r="VVJ111" s="921"/>
      <c r="VVK111" s="921"/>
      <c r="VVL111" s="921"/>
      <c r="VVM111" s="921"/>
      <c r="VVN111" s="921"/>
      <c r="VVO111" s="921"/>
      <c r="VVP111" s="921"/>
      <c r="VVQ111" s="921"/>
      <c r="VVR111" s="921"/>
      <c r="VVS111" s="921"/>
      <c r="VVT111" s="921"/>
      <c r="VVU111" s="921"/>
      <c r="VVV111" s="921"/>
      <c r="VVW111" s="921"/>
      <c r="VVX111" s="921"/>
      <c r="VVY111" s="921"/>
      <c r="VVZ111" s="921"/>
      <c r="VWA111" s="921"/>
      <c r="VWB111" s="921"/>
      <c r="VWC111" s="921"/>
      <c r="VWD111" s="921"/>
      <c r="VWE111" s="921"/>
      <c r="VWF111" s="921"/>
      <c r="VWG111" s="921"/>
      <c r="VWH111" s="921"/>
      <c r="VWI111" s="921"/>
      <c r="VWJ111" s="921"/>
      <c r="VWK111" s="921"/>
      <c r="VWL111" s="921"/>
      <c r="VWM111" s="921"/>
      <c r="VWN111" s="921"/>
      <c r="VWO111" s="921"/>
      <c r="VWP111" s="921"/>
      <c r="VWQ111" s="921"/>
      <c r="VWR111" s="921"/>
      <c r="VWS111" s="921"/>
      <c r="VWT111" s="921"/>
      <c r="VWU111" s="921"/>
      <c r="VWV111" s="921"/>
      <c r="VWW111" s="921"/>
      <c r="VWX111" s="921"/>
      <c r="VWY111" s="921"/>
      <c r="VWZ111" s="921"/>
      <c r="VXA111" s="921"/>
      <c r="VXB111" s="921"/>
      <c r="VXC111" s="921"/>
      <c r="VXD111" s="921"/>
      <c r="VXE111" s="921"/>
      <c r="VXF111" s="921"/>
      <c r="VXG111" s="921"/>
      <c r="VXH111" s="921"/>
      <c r="VXI111" s="921"/>
      <c r="VXJ111" s="921"/>
      <c r="VXK111" s="921"/>
      <c r="VXL111" s="921"/>
      <c r="VXM111" s="921"/>
      <c r="VXN111" s="921"/>
      <c r="VXO111" s="921"/>
      <c r="VXP111" s="921"/>
      <c r="VXQ111" s="921"/>
      <c r="VXR111" s="921"/>
      <c r="VXS111" s="921"/>
      <c r="VXT111" s="921"/>
      <c r="VXU111" s="921"/>
      <c r="VXV111" s="921"/>
      <c r="VXW111" s="921"/>
      <c r="VXX111" s="921"/>
      <c r="VXY111" s="921"/>
      <c r="VXZ111" s="921"/>
      <c r="VYA111" s="921"/>
      <c r="VYB111" s="921"/>
      <c r="VYC111" s="921"/>
      <c r="VYD111" s="921"/>
      <c r="VYE111" s="921"/>
      <c r="VYF111" s="921"/>
      <c r="VYG111" s="921"/>
      <c r="VYH111" s="921"/>
      <c r="VYI111" s="921"/>
      <c r="VYJ111" s="921"/>
      <c r="VYK111" s="921"/>
      <c r="VYL111" s="921"/>
      <c r="VYM111" s="921"/>
      <c r="VYN111" s="921"/>
      <c r="VYO111" s="921"/>
      <c r="VYP111" s="921"/>
      <c r="VYQ111" s="921"/>
      <c r="VYR111" s="921"/>
      <c r="VYS111" s="921"/>
      <c r="VYT111" s="921"/>
      <c r="VYU111" s="921"/>
      <c r="VYV111" s="921"/>
      <c r="VYW111" s="921"/>
      <c r="VYX111" s="921"/>
      <c r="VYY111" s="921"/>
      <c r="VYZ111" s="921"/>
      <c r="VZA111" s="921"/>
      <c r="VZB111" s="921"/>
      <c r="VZC111" s="921"/>
      <c r="VZD111" s="921"/>
      <c r="VZE111" s="921"/>
      <c r="VZF111" s="921"/>
      <c r="VZG111" s="921"/>
      <c r="VZH111" s="921"/>
      <c r="VZI111" s="921"/>
      <c r="VZJ111" s="921"/>
      <c r="VZK111" s="921"/>
      <c r="VZL111" s="921"/>
      <c r="VZM111" s="921"/>
      <c r="VZN111" s="921"/>
      <c r="VZO111" s="921"/>
      <c r="VZP111" s="921"/>
      <c r="VZQ111" s="921"/>
      <c r="VZR111" s="921"/>
      <c r="VZS111" s="921"/>
      <c r="VZT111" s="921"/>
      <c r="VZU111" s="921"/>
      <c r="VZV111" s="921"/>
      <c r="VZW111" s="921"/>
      <c r="VZX111" s="921"/>
      <c r="VZY111" s="921"/>
      <c r="VZZ111" s="921"/>
      <c r="WAA111" s="921"/>
      <c r="WAB111" s="921"/>
      <c r="WAC111" s="921"/>
      <c r="WAD111" s="921"/>
      <c r="WAE111" s="921"/>
      <c r="WAF111" s="921"/>
      <c r="WAG111" s="921"/>
      <c r="WAH111" s="921"/>
      <c r="WAI111" s="921"/>
      <c r="WAJ111" s="921"/>
      <c r="WAK111" s="921"/>
      <c r="WAL111" s="921"/>
      <c r="WAM111" s="921"/>
      <c r="WAN111" s="921"/>
      <c r="WAO111" s="921"/>
      <c r="WAP111" s="921"/>
      <c r="WAQ111" s="921"/>
      <c r="WAR111" s="921"/>
      <c r="WAS111" s="921"/>
      <c r="WAT111" s="921"/>
      <c r="WAU111" s="921"/>
      <c r="WAV111" s="921"/>
      <c r="WAW111" s="921"/>
      <c r="WAX111" s="921"/>
      <c r="WAY111" s="921"/>
      <c r="WAZ111" s="921"/>
      <c r="WBA111" s="921"/>
      <c r="WBB111" s="921"/>
      <c r="WBC111" s="921"/>
      <c r="WBD111" s="921"/>
      <c r="WBE111" s="921"/>
      <c r="WBF111" s="921"/>
      <c r="WBG111" s="921"/>
      <c r="WBH111" s="921"/>
      <c r="WBI111" s="921"/>
      <c r="WBJ111" s="921"/>
      <c r="WBK111" s="921"/>
      <c r="WBL111" s="921"/>
      <c r="WBM111" s="921"/>
      <c r="WBN111" s="921"/>
      <c r="WBO111" s="921"/>
      <c r="WBP111" s="921"/>
      <c r="WBQ111" s="921"/>
      <c r="WBR111" s="921"/>
      <c r="WBS111" s="921"/>
      <c r="WBT111" s="921"/>
      <c r="WBU111" s="921"/>
      <c r="WBV111" s="921"/>
      <c r="WBW111" s="921"/>
      <c r="WBX111" s="921"/>
      <c r="WBY111" s="921"/>
      <c r="WBZ111" s="921"/>
      <c r="WCA111" s="921"/>
      <c r="WCB111" s="921"/>
      <c r="WCC111" s="921"/>
      <c r="WCD111" s="921"/>
      <c r="WCE111" s="921"/>
      <c r="WCF111" s="921"/>
      <c r="WCG111" s="921"/>
      <c r="WCH111" s="921"/>
      <c r="WCI111" s="921"/>
      <c r="WCJ111" s="921"/>
      <c r="WCK111" s="921"/>
      <c r="WCL111" s="921"/>
      <c r="WCM111" s="921"/>
      <c r="WCN111" s="921"/>
      <c r="WCO111" s="921"/>
      <c r="WCP111" s="921"/>
      <c r="WCQ111" s="921"/>
      <c r="WCR111" s="921"/>
      <c r="WCS111" s="921"/>
      <c r="WCT111" s="921"/>
      <c r="WCU111" s="921"/>
      <c r="WCV111" s="921"/>
      <c r="WCW111" s="921"/>
      <c r="WCX111" s="921"/>
      <c r="WCY111" s="921"/>
      <c r="WCZ111" s="921"/>
      <c r="WDA111" s="921"/>
      <c r="WDB111" s="921"/>
      <c r="WDC111" s="921"/>
      <c r="WDD111" s="921"/>
      <c r="WDE111" s="921"/>
      <c r="WDF111" s="921"/>
      <c r="WDG111" s="921"/>
      <c r="WDH111" s="921"/>
      <c r="WDI111" s="921"/>
      <c r="WDJ111" s="921"/>
      <c r="WDK111" s="921"/>
      <c r="WDL111" s="921"/>
      <c r="WDM111" s="921"/>
      <c r="WDN111" s="921"/>
      <c r="WDO111" s="921"/>
      <c r="WDP111" s="921"/>
      <c r="WDQ111" s="921"/>
      <c r="WDR111" s="921"/>
      <c r="WDS111" s="921"/>
      <c r="WDT111" s="921"/>
      <c r="WDU111" s="921"/>
      <c r="WDV111" s="921"/>
      <c r="WDW111" s="921"/>
      <c r="WDX111" s="921"/>
      <c r="WDY111" s="921"/>
      <c r="WDZ111" s="921"/>
      <c r="WEA111" s="921"/>
      <c r="WEB111" s="921"/>
      <c r="WEC111" s="921"/>
      <c r="WED111" s="921"/>
      <c r="WEE111" s="921"/>
      <c r="WEF111" s="921"/>
      <c r="WEG111" s="921"/>
      <c r="WEH111" s="921"/>
      <c r="WEI111" s="921"/>
      <c r="WEJ111" s="921"/>
      <c r="WEK111" s="921"/>
      <c r="WEL111" s="921"/>
      <c r="WEM111" s="921"/>
      <c r="WEN111" s="921"/>
      <c r="WEO111" s="921"/>
      <c r="WEP111" s="921"/>
      <c r="WEQ111" s="921"/>
      <c r="WER111" s="921"/>
      <c r="WES111" s="921"/>
      <c r="WET111" s="921"/>
      <c r="WEU111" s="921"/>
      <c r="WEV111" s="921"/>
      <c r="WEW111" s="921"/>
      <c r="WEX111" s="921"/>
      <c r="WEY111" s="921"/>
      <c r="WEZ111" s="921"/>
      <c r="WFA111" s="921"/>
      <c r="WFB111" s="921"/>
      <c r="WFC111" s="921"/>
      <c r="WFD111" s="921"/>
      <c r="WFE111" s="921"/>
      <c r="WFF111" s="921"/>
      <c r="WFG111" s="921"/>
      <c r="WFH111" s="921"/>
      <c r="WFI111" s="921"/>
      <c r="WFJ111" s="921"/>
      <c r="WFK111" s="921"/>
      <c r="WFL111" s="921"/>
      <c r="WFM111" s="921"/>
      <c r="WFN111" s="921"/>
      <c r="WFO111" s="921"/>
      <c r="WFP111" s="921"/>
      <c r="WFQ111" s="921"/>
      <c r="WFR111" s="921"/>
      <c r="WFS111" s="921"/>
      <c r="WFT111" s="921"/>
      <c r="WFU111" s="921"/>
      <c r="WFV111" s="921"/>
      <c r="WFW111" s="921"/>
      <c r="WFX111" s="921"/>
      <c r="WFY111" s="921"/>
      <c r="WFZ111" s="921"/>
      <c r="WGA111" s="921"/>
      <c r="WGB111" s="921"/>
      <c r="WGC111" s="921"/>
      <c r="WGD111" s="921"/>
      <c r="WGE111" s="921"/>
      <c r="WGF111" s="921"/>
      <c r="WGG111" s="921"/>
      <c r="WGH111" s="921"/>
      <c r="WGI111" s="921"/>
      <c r="WGJ111" s="921"/>
      <c r="WGK111" s="921"/>
      <c r="WGL111" s="921"/>
      <c r="WGM111" s="921"/>
      <c r="WGN111" s="921"/>
      <c r="WGO111" s="921"/>
      <c r="WGP111" s="921"/>
      <c r="WGQ111" s="921"/>
      <c r="WGR111" s="921"/>
      <c r="WGS111" s="921"/>
      <c r="WGT111" s="921"/>
      <c r="WGU111" s="921"/>
      <c r="WGV111" s="921"/>
      <c r="WGW111" s="921"/>
      <c r="WGX111" s="921"/>
      <c r="WGY111" s="921"/>
      <c r="WGZ111" s="921"/>
      <c r="WHA111" s="921"/>
      <c r="WHB111" s="921"/>
      <c r="WHC111" s="921"/>
      <c r="WHD111" s="921"/>
      <c r="WHE111" s="921"/>
      <c r="WHF111" s="921"/>
      <c r="WHG111" s="921"/>
      <c r="WHH111" s="921"/>
      <c r="WHI111" s="921"/>
      <c r="WHJ111" s="921"/>
      <c r="WHK111" s="921"/>
      <c r="WHL111" s="921"/>
      <c r="WHM111" s="921"/>
      <c r="WHN111" s="921"/>
      <c r="WHO111" s="921"/>
      <c r="WHP111" s="921"/>
      <c r="WHQ111" s="921"/>
      <c r="WHR111" s="921"/>
      <c r="WHS111" s="921"/>
      <c r="WHT111" s="921"/>
      <c r="WHU111" s="921"/>
      <c r="WHV111" s="921"/>
      <c r="WHW111" s="921"/>
      <c r="WHX111" s="921"/>
      <c r="WHY111" s="921"/>
      <c r="WHZ111" s="921"/>
      <c r="WIA111" s="921"/>
      <c r="WIB111" s="921"/>
      <c r="WIC111" s="921"/>
      <c r="WID111" s="921"/>
      <c r="WIE111" s="921"/>
      <c r="WIF111" s="921"/>
      <c r="WIG111" s="921"/>
      <c r="WIH111" s="921"/>
      <c r="WII111" s="921"/>
      <c r="WIJ111" s="921"/>
      <c r="WIK111" s="921"/>
      <c r="WIL111" s="921"/>
      <c r="WIM111" s="921"/>
      <c r="WIN111" s="921"/>
      <c r="WIO111" s="921"/>
      <c r="WIP111" s="921"/>
      <c r="WIQ111" s="921"/>
      <c r="WIR111" s="921"/>
      <c r="WIS111" s="921"/>
      <c r="WIT111" s="921"/>
      <c r="WIU111" s="921"/>
      <c r="WIV111" s="921"/>
      <c r="WIW111" s="921"/>
      <c r="WIX111" s="921"/>
      <c r="WIY111" s="921"/>
      <c r="WIZ111" s="921"/>
      <c r="WJA111" s="921"/>
      <c r="WJB111" s="921"/>
      <c r="WJC111" s="921"/>
      <c r="WJD111" s="921"/>
      <c r="WJE111" s="921"/>
      <c r="WJF111" s="921"/>
      <c r="WJG111" s="921"/>
      <c r="WJH111" s="921"/>
      <c r="WJI111" s="921"/>
      <c r="WJJ111" s="921"/>
      <c r="WJK111" s="921"/>
      <c r="WJL111" s="921"/>
      <c r="WJM111" s="921"/>
      <c r="WJN111" s="921"/>
      <c r="WJO111" s="921"/>
      <c r="WJP111" s="921"/>
      <c r="WJQ111" s="921"/>
      <c r="WJR111" s="921"/>
      <c r="WJS111" s="921"/>
      <c r="WJT111" s="921"/>
      <c r="WJU111" s="921"/>
      <c r="WJV111" s="921"/>
      <c r="WJW111" s="921"/>
      <c r="WJX111" s="921"/>
      <c r="WJY111" s="921"/>
      <c r="WJZ111" s="921"/>
      <c r="WKA111" s="921"/>
      <c r="WKB111" s="921"/>
      <c r="WKC111" s="921"/>
      <c r="WKD111" s="921"/>
      <c r="WKE111" s="921"/>
      <c r="WKF111" s="921"/>
      <c r="WKG111" s="921"/>
      <c r="WKH111" s="921"/>
      <c r="WKI111" s="921"/>
      <c r="WKJ111" s="921"/>
      <c r="WKK111" s="921"/>
      <c r="WKL111" s="921"/>
      <c r="WKM111" s="921"/>
      <c r="WKN111" s="921"/>
      <c r="WKO111" s="921"/>
      <c r="WKP111" s="921"/>
      <c r="WKQ111" s="921"/>
      <c r="WKR111" s="921"/>
      <c r="WKS111" s="921"/>
      <c r="WKT111" s="921"/>
      <c r="WKU111" s="921"/>
      <c r="WKV111" s="921"/>
      <c r="WKW111" s="921"/>
      <c r="WKX111" s="921"/>
      <c r="WKY111" s="921"/>
      <c r="WKZ111" s="921"/>
      <c r="WLA111" s="921"/>
      <c r="WLB111" s="921"/>
      <c r="WLC111" s="921"/>
      <c r="WLD111" s="921"/>
      <c r="WLE111" s="921"/>
      <c r="WLF111" s="921"/>
      <c r="WLG111" s="921"/>
      <c r="WLH111" s="921"/>
      <c r="WLI111" s="921"/>
      <c r="WLJ111" s="921"/>
      <c r="WLK111" s="921"/>
      <c r="WLL111" s="921"/>
      <c r="WLM111" s="921"/>
      <c r="WLN111" s="921"/>
      <c r="WLO111" s="921"/>
      <c r="WLP111" s="921"/>
      <c r="WLQ111" s="921"/>
      <c r="WLR111" s="921"/>
      <c r="WLS111" s="921"/>
      <c r="WLT111" s="921"/>
      <c r="WLU111" s="921"/>
      <c r="WLV111" s="921"/>
      <c r="WLW111" s="921"/>
      <c r="WLX111" s="921"/>
      <c r="WLY111" s="921"/>
      <c r="WLZ111" s="921"/>
      <c r="WMA111" s="921"/>
      <c r="WMB111" s="921"/>
      <c r="WMC111" s="921"/>
      <c r="WMD111" s="921"/>
      <c r="WME111" s="921"/>
      <c r="WMF111" s="921"/>
      <c r="WMG111" s="921"/>
      <c r="WMH111" s="921"/>
      <c r="WMI111" s="921"/>
      <c r="WMJ111" s="921"/>
      <c r="WMK111" s="921"/>
      <c r="WML111" s="921"/>
      <c r="WMM111" s="921"/>
      <c r="WMN111" s="921"/>
      <c r="WMO111" s="921"/>
      <c r="WMP111" s="921"/>
      <c r="WMQ111" s="921"/>
      <c r="WMR111" s="921"/>
      <c r="WMS111" s="921"/>
      <c r="WMT111" s="921"/>
      <c r="WMU111" s="921"/>
      <c r="WMV111" s="921"/>
      <c r="WMW111" s="921"/>
      <c r="WMX111" s="921"/>
      <c r="WMY111" s="921"/>
      <c r="WMZ111" s="921"/>
      <c r="WNA111" s="921"/>
      <c r="WNB111" s="921"/>
      <c r="WNC111" s="921"/>
      <c r="WND111" s="921"/>
      <c r="WNE111" s="921"/>
      <c r="WNF111" s="921"/>
      <c r="WNG111" s="921"/>
      <c r="WNH111" s="921"/>
      <c r="WNI111" s="921"/>
      <c r="WNJ111" s="921"/>
      <c r="WNK111" s="921"/>
      <c r="WNL111" s="921"/>
      <c r="WNM111" s="921"/>
      <c r="WNN111" s="921"/>
      <c r="WNO111" s="921"/>
      <c r="WNP111" s="921"/>
      <c r="WNQ111" s="921"/>
      <c r="WNR111" s="921"/>
      <c r="WNS111" s="921"/>
      <c r="WNT111" s="921"/>
      <c r="WNU111" s="921"/>
      <c r="WNV111" s="921"/>
      <c r="WNW111" s="921"/>
      <c r="WNX111" s="921"/>
      <c r="WNY111" s="921"/>
      <c r="WNZ111" s="921"/>
      <c r="WOA111" s="921"/>
      <c r="WOB111" s="921"/>
      <c r="WOC111" s="921"/>
      <c r="WOD111" s="921"/>
      <c r="WOE111" s="921"/>
      <c r="WOF111" s="921"/>
      <c r="WOG111" s="921"/>
      <c r="WOH111" s="921"/>
      <c r="WOI111" s="921"/>
      <c r="WOJ111" s="921"/>
      <c r="WOK111" s="921"/>
      <c r="WOL111" s="921"/>
      <c r="WOM111" s="921"/>
      <c r="WON111" s="921"/>
      <c r="WOO111" s="921"/>
      <c r="WOP111" s="921"/>
      <c r="WOQ111" s="921"/>
      <c r="WOR111" s="921"/>
      <c r="WOS111" s="921"/>
      <c r="WOT111" s="921"/>
      <c r="WOU111" s="921"/>
      <c r="WOV111" s="921"/>
      <c r="WOW111" s="921"/>
      <c r="WOX111" s="921"/>
      <c r="WOY111" s="921"/>
      <c r="WOZ111" s="921"/>
      <c r="WPA111" s="921"/>
      <c r="WPB111" s="921"/>
      <c r="WPC111" s="921"/>
      <c r="WPD111" s="921"/>
      <c r="WPE111" s="921"/>
      <c r="WPF111" s="921"/>
      <c r="WPG111" s="921"/>
      <c r="WPH111" s="921"/>
      <c r="WPI111" s="921"/>
      <c r="WPJ111" s="921"/>
      <c r="WPK111" s="921"/>
      <c r="WPL111" s="921"/>
      <c r="WPM111" s="921"/>
      <c r="WPN111" s="921"/>
      <c r="WPO111" s="921"/>
      <c r="WPP111" s="921"/>
      <c r="WPQ111" s="921"/>
      <c r="WPR111" s="921"/>
      <c r="WPS111" s="921"/>
      <c r="WPT111" s="921"/>
      <c r="WPU111" s="921"/>
      <c r="WPV111" s="921"/>
      <c r="WPW111" s="921"/>
      <c r="WPX111" s="921"/>
      <c r="WPY111" s="921"/>
      <c r="WPZ111" s="921"/>
      <c r="WQA111" s="921"/>
      <c r="WQB111" s="921"/>
      <c r="WQC111" s="921"/>
      <c r="WQD111" s="921"/>
      <c r="WQE111" s="921"/>
      <c r="WQF111" s="921"/>
      <c r="WQG111" s="921"/>
      <c r="WQH111" s="921"/>
      <c r="WQI111" s="921"/>
      <c r="WQJ111" s="921"/>
      <c r="WQK111" s="921"/>
      <c r="WQL111" s="921"/>
      <c r="WQM111" s="921"/>
      <c r="WQN111" s="921"/>
      <c r="WQO111" s="921"/>
      <c r="WQP111" s="921"/>
      <c r="WQQ111" s="921"/>
      <c r="WQR111" s="921"/>
      <c r="WQS111" s="921"/>
      <c r="WQT111" s="921"/>
      <c r="WQU111" s="921"/>
      <c r="WQV111" s="921"/>
      <c r="WQW111" s="921"/>
      <c r="WQX111" s="921"/>
      <c r="WQY111" s="921"/>
      <c r="WQZ111" s="921"/>
      <c r="WRA111" s="921"/>
      <c r="WRB111" s="921"/>
      <c r="WRC111" s="921"/>
      <c r="WRD111" s="921"/>
      <c r="WRE111" s="921"/>
      <c r="WRF111" s="921"/>
      <c r="WRG111" s="921"/>
      <c r="WRH111" s="921"/>
      <c r="WRI111" s="921"/>
      <c r="WRJ111" s="921"/>
      <c r="WRK111" s="921"/>
      <c r="WRL111" s="921"/>
      <c r="WRM111" s="921"/>
      <c r="WRN111" s="921"/>
      <c r="WRO111" s="921"/>
      <c r="WRP111" s="921"/>
      <c r="WRQ111" s="921"/>
      <c r="WRR111" s="921"/>
      <c r="WRS111" s="921"/>
      <c r="WRT111" s="921"/>
      <c r="WRU111" s="921"/>
      <c r="WRV111" s="921"/>
      <c r="WRW111" s="921"/>
      <c r="WRX111" s="921"/>
      <c r="WRY111" s="921"/>
      <c r="WRZ111" s="921"/>
      <c r="WSA111" s="921"/>
      <c r="WSB111" s="921"/>
      <c r="WSC111" s="921"/>
      <c r="WSD111" s="921"/>
      <c r="WSE111" s="921"/>
      <c r="WSF111" s="921"/>
      <c r="WSG111" s="921"/>
      <c r="WSH111" s="921"/>
      <c r="WSI111" s="921"/>
      <c r="WSJ111" s="921"/>
      <c r="WSK111" s="921"/>
      <c r="WSL111" s="921"/>
      <c r="WSM111" s="921"/>
      <c r="WSN111" s="921"/>
      <c r="WSO111" s="921"/>
      <c r="WSP111" s="921"/>
      <c r="WSQ111" s="921"/>
      <c r="WSR111" s="921"/>
      <c r="WSS111" s="921"/>
      <c r="WST111" s="921"/>
      <c r="WSU111" s="921"/>
      <c r="WSV111" s="921"/>
      <c r="WSW111" s="921"/>
      <c r="WSX111" s="921"/>
      <c r="WSY111" s="921"/>
      <c r="WSZ111" s="921"/>
      <c r="WTA111" s="921"/>
      <c r="WTB111" s="921"/>
      <c r="WTC111" s="921"/>
      <c r="WTD111" s="921"/>
      <c r="WTE111" s="921"/>
      <c r="WTF111" s="921"/>
      <c r="WTG111" s="921"/>
      <c r="WTH111" s="921"/>
      <c r="WTI111" s="921"/>
      <c r="WTJ111" s="921"/>
      <c r="WTK111" s="921"/>
      <c r="WTL111" s="921"/>
      <c r="WTM111" s="921"/>
      <c r="WTN111" s="921"/>
      <c r="WTO111" s="921"/>
      <c r="WTP111" s="921"/>
      <c r="WTQ111" s="921"/>
      <c r="WTR111" s="921"/>
      <c r="WTS111" s="921"/>
      <c r="WTT111" s="921"/>
      <c r="WTU111" s="921"/>
      <c r="WTV111" s="921"/>
      <c r="WTW111" s="921"/>
      <c r="WTX111" s="921"/>
      <c r="WTY111" s="921"/>
      <c r="WTZ111" s="921"/>
      <c r="WUA111" s="921"/>
      <c r="WUB111" s="921"/>
      <c r="WUC111" s="921"/>
      <c r="WUD111" s="921"/>
      <c r="WUE111" s="921"/>
      <c r="WUF111" s="921"/>
      <c r="WUG111" s="921"/>
      <c r="WUH111" s="921"/>
      <c r="WUI111" s="921"/>
      <c r="WUJ111" s="921"/>
      <c r="WUK111" s="921"/>
      <c r="WUL111" s="921"/>
      <c r="WUM111" s="921"/>
      <c r="WUN111" s="921"/>
      <c r="WUO111" s="921"/>
      <c r="WUP111" s="921"/>
      <c r="WUQ111" s="921"/>
      <c r="WUR111" s="921"/>
      <c r="WUS111" s="921"/>
      <c r="WUT111" s="921"/>
      <c r="WUU111" s="921"/>
      <c r="WUV111" s="921"/>
      <c r="WUW111" s="921"/>
      <c r="WUX111" s="921"/>
      <c r="WUY111" s="921"/>
      <c r="WUZ111" s="921"/>
      <c r="WVA111" s="921"/>
      <c r="WVB111" s="921"/>
      <c r="WVC111" s="921"/>
      <c r="WVD111" s="921"/>
      <c r="WVE111" s="921"/>
      <c r="WVF111" s="921"/>
      <c r="WVG111" s="921"/>
      <c r="WVH111" s="921"/>
      <c r="WVI111" s="921"/>
      <c r="WVJ111" s="921"/>
      <c r="WVK111" s="921"/>
      <c r="WVL111" s="921"/>
      <c r="WVM111" s="921"/>
      <c r="WVN111" s="921"/>
      <c r="WVO111" s="921"/>
      <c r="WVP111" s="921"/>
      <c r="WVQ111" s="921"/>
      <c r="WVR111" s="921"/>
      <c r="WVS111" s="921"/>
      <c r="WVT111" s="921"/>
      <c r="WVU111" s="921"/>
      <c r="WVV111" s="921"/>
      <c r="WVW111" s="921"/>
      <c r="WVX111" s="921"/>
      <c r="WVY111" s="921"/>
      <c r="WVZ111" s="921"/>
      <c r="WWA111" s="921"/>
      <c r="WWB111" s="921"/>
      <c r="WWC111" s="921"/>
    </row>
    <row r="112" spans="1:16149" s="921" customFormat="1" ht="24.95" customHeight="1">
      <c r="A112" s="899" t="s">
        <v>112</v>
      </c>
      <c r="B112" s="736" t="s">
        <v>953</v>
      </c>
      <c r="C112" s="743" t="s">
        <v>116</v>
      </c>
      <c r="D112" s="738">
        <v>21549</v>
      </c>
      <c r="E112" s="738">
        <v>35257</v>
      </c>
      <c r="F112" s="915">
        <f t="shared" ca="1" si="16"/>
        <v>23.590657262176563</v>
      </c>
      <c r="G112" s="916">
        <f t="shared" si="12"/>
        <v>43464</v>
      </c>
      <c r="H112" s="917">
        <f>25545</f>
        <v>25545</v>
      </c>
      <c r="I112" s="741" t="s">
        <v>231</v>
      </c>
      <c r="J112" s="741" t="s">
        <v>231</v>
      </c>
      <c r="K112" s="443">
        <v>2</v>
      </c>
      <c r="L112" s="443">
        <f t="shared" si="13"/>
        <v>15</v>
      </c>
      <c r="M112" s="443">
        <f t="shared" si="13"/>
        <v>15</v>
      </c>
      <c r="N112" s="902"/>
      <c r="O112" s="902"/>
      <c r="P112" s="903">
        <f t="shared" si="17"/>
        <v>36932.475644999999</v>
      </c>
      <c r="Q112" s="443">
        <f t="shared" si="14"/>
        <v>23</v>
      </c>
      <c r="R112" s="904">
        <v>20</v>
      </c>
      <c r="S112" s="904">
        <v>35</v>
      </c>
      <c r="T112" s="904">
        <f>+$R$16+3*1.5</f>
        <v>24.5</v>
      </c>
      <c r="U112" s="903">
        <f t="shared" si="15"/>
        <v>625852.5</v>
      </c>
      <c r="V112" s="918"/>
      <c r="W112" s="919"/>
      <c r="X112" s="920"/>
      <c r="Y112" s="908"/>
      <c r="Z112" s="908"/>
      <c r="AA112" s="908"/>
      <c r="AB112" s="908"/>
      <c r="AC112" s="908"/>
      <c r="AD112" s="908"/>
      <c r="AE112" s="908"/>
      <c r="AF112" s="908"/>
      <c r="AG112" s="908"/>
      <c r="AH112" s="908"/>
      <c r="AI112" s="908"/>
      <c r="AJ112" s="908"/>
      <c r="AK112" s="908"/>
      <c r="AL112" s="908"/>
      <c r="AM112" s="908"/>
      <c r="AN112" s="908"/>
      <c r="AO112" s="908"/>
      <c r="AP112" s="908"/>
      <c r="AQ112" s="908"/>
      <c r="AR112" s="908"/>
      <c r="AS112" s="908"/>
      <c r="AT112" s="908"/>
      <c r="AU112" s="908"/>
      <c r="AV112" s="908"/>
      <c r="AW112" s="908"/>
      <c r="AX112" s="908"/>
      <c r="AY112" s="908"/>
      <c r="AZ112" s="908"/>
      <c r="BA112" s="908"/>
      <c r="BB112" s="908"/>
      <c r="BC112" s="908"/>
      <c r="BD112" s="908"/>
      <c r="BE112" s="908"/>
      <c r="BF112" s="908"/>
      <c r="BG112" s="908"/>
      <c r="BH112" s="908"/>
      <c r="BI112" s="908"/>
      <c r="BJ112" s="908"/>
      <c r="BK112" s="908"/>
      <c r="BL112" s="908"/>
      <c r="BM112" s="908"/>
      <c r="BN112" s="908"/>
      <c r="BO112" s="908"/>
      <c r="BP112" s="908"/>
      <c r="BQ112" s="908"/>
      <c r="BR112" s="908"/>
      <c r="BS112" s="908"/>
      <c r="BT112" s="908"/>
      <c r="BU112" s="908"/>
      <c r="BV112" s="908"/>
      <c r="BW112" s="908"/>
      <c r="BX112" s="908"/>
      <c r="BY112" s="908"/>
      <c r="BZ112" s="908"/>
      <c r="CA112" s="908"/>
      <c r="CB112" s="908"/>
      <c r="CC112" s="908"/>
      <c r="CD112" s="908"/>
      <c r="CE112" s="908"/>
      <c r="CF112" s="908"/>
      <c r="CG112" s="908"/>
      <c r="CH112" s="908"/>
      <c r="CI112" s="908"/>
      <c r="CJ112" s="908"/>
      <c r="CK112" s="908"/>
      <c r="CL112" s="908"/>
      <c r="CM112" s="908"/>
      <c r="CN112" s="908"/>
      <c r="CO112" s="908"/>
      <c r="CP112" s="908"/>
      <c r="CQ112" s="908"/>
      <c r="CR112" s="908"/>
      <c r="CS112" s="908"/>
      <c r="CT112" s="908"/>
      <c r="CU112" s="908"/>
      <c r="CV112" s="908"/>
      <c r="CW112" s="908"/>
      <c r="CX112" s="908"/>
      <c r="CY112" s="908"/>
      <c r="CZ112" s="908"/>
      <c r="DA112" s="908"/>
      <c r="DB112" s="908"/>
      <c r="DC112" s="908"/>
      <c r="DD112" s="908"/>
      <c r="DE112" s="908"/>
      <c r="DF112" s="908"/>
      <c r="DG112" s="908"/>
      <c r="DH112" s="908"/>
      <c r="DI112" s="908"/>
      <c r="DJ112" s="908"/>
      <c r="DK112" s="908"/>
      <c r="DL112" s="908"/>
      <c r="DM112" s="908"/>
      <c r="DN112" s="908"/>
      <c r="DO112" s="908"/>
      <c r="DP112" s="908"/>
      <c r="DQ112" s="908"/>
      <c r="DR112" s="908"/>
      <c r="DS112" s="908"/>
      <c r="DT112" s="908"/>
      <c r="DU112" s="908"/>
      <c r="DV112" s="908"/>
      <c r="DW112" s="908"/>
      <c r="DX112" s="908"/>
      <c r="DY112" s="908"/>
      <c r="DZ112" s="908"/>
      <c r="EA112" s="908"/>
      <c r="EB112" s="908"/>
      <c r="EC112" s="908"/>
      <c r="ED112" s="908"/>
      <c r="EE112" s="908"/>
      <c r="EF112" s="908"/>
      <c r="EG112" s="908"/>
      <c r="EH112" s="908"/>
      <c r="EI112" s="908"/>
      <c r="EJ112" s="908"/>
      <c r="EK112" s="908"/>
      <c r="EL112" s="908"/>
      <c r="EM112" s="908"/>
      <c r="EN112" s="908"/>
      <c r="EO112" s="908"/>
      <c r="EP112" s="908"/>
      <c r="EQ112" s="908"/>
      <c r="ER112" s="908"/>
      <c r="ES112" s="908"/>
      <c r="ET112" s="908"/>
      <c r="EU112" s="908"/>
      <c r="EV112" s="908"/>
      <c r="EW112" s="908"/>
      <c r="EX112" s="908"/>
      <c r="EY112" s="908"/>
      <c r="EZ112" s="908"/>
      <c r="FA112" s="908"/>
      <c r="FB112" s="908"/>
      <c r="FC112" s="908"/>
      <c r="FD112" s="908"/>
      <c r="FE112" s="908"/>
      <c r="FF112" s="908"/>
      <c r="FG112" s="908"/>
      <c r="FH112" s="908"/>
      <c r="FI112" s="908"/>
      <c r="FJ112" s="908"/>
      <c r="FK112" s="908"/>
      <c r="FL112" s="908"/>
      <c r="FM112" s="908"/>
      <c r="FN112" s="908"/>
      <c r="FO112" s="908"/>
      <c r="FP112" s="908"/>
      <c r="FQ112" s="908"/>
      <c r="FR112" s="908"/>
      <c r="FS112" s="908"/>
      <c r="FT112" s="908"/>
      <c r="FU112" s="908"/>
      <c r="FV112" s="908"/>
      <c r="FW112" s="908"/>
      <c r="FX112" s="908"/>
      <c r="FY112" s="908"/>
      <c r="FZ112" s="908"/>
      <c r="GA112" s="908"/>
      <c r="GB112" s="908"/>
      <c r="GC112" s="908"/>
      <c r="GD112" s="908"/>
      <c r="GE112" s="908"/>
      <c r="GF112" s="908"/>
      <c r="GG112" s="908"/>
      <c r="GH112" s="908"/>
      <c r="GI112" s="908"/>
      <c r="GJ112" s="908"/>
      <c r="GK112" s="908"/>
      <c r="GL112" s="908"/>
      <c r="GM112" s="908"/>
      <c r="GN112" s="908"/>
      <c r="GO112" s="908"/>
      <c r="GP112" s="908"/>
      <c r="GQ112" s="908"/>
      <c r="GR112" s="908"/>
      <c r="GS112" s="908"/>
      <c r="GT112" s="908"/>
      <c r="GU112" s="908"/>
      <c r="GV112" s="908"/>
      <c r="GW112" s="908"/>
      <c r="GX112" s="908"/>
      <c r="GY112" s="908"/>
      <c r="GZ112" s="908"/>
      <c r="HA112" s="908"/>
      <c r="HB112" s="908"/>
      <c r="HC112" s="908"/>
      <c r="HD112" s="908"/>
      <c r="HE112" s="908"/>
      <c r="HF112" s="908"/>
      <c r="HG112" s="908"/>
      <c r="HH112" s="908"/>
      <c r="HI112" s="908"/>
      <c r="HJ112" s="908"/>
      <c r="HK112" s="908"/>
      <c r="HL112" s="908"/>
      <c r="HM112" s="908"/>
      <c r="HN112" s="908"/>
      <c r="HO112" s="908"/>
      <c r="HP112" s="908"/>
      <c r="HQ112" s="908"/>
      <c r="HR112" s="908"/>
      <c r="HS112" s="908"/>
      <c r="HT112" s="908"/>
      <c r="HU112" s="908"/>
      <c r="HV112" s="908"/>
      <c r="HW112" s="908"/>
      <c r="HX112" s="908"/>
      <c r="HY112" s="908"/>
      <c r="HZ112" s="908"/>
      <c r="IA112" s="908"/>
      <c r="IB112" s="908"/>
      <c r="IC112" s="908"/>
      <c r="ID112" s="908"/>
      <c r="IE112" s="908"/>
      <c r="IF112" s="908"/>
      <c r="IG112" s="908"/>
      <c r="IH112" s="908"/>
      <c r="II112" s="908"/>
      <c r="IJ112" s="908"/>
      <c r="IK112" s="908"/>
      <c r="IL112" s="908"/>
      <c r="IM112" s="908"/>
      <c r="IN112" s="908"/>
      <c r="IO112" s="908"/>
      <c r="IP112" s="908"/>
      <c r="IQ112" s="908"/>
      <c r="IR112" s="908"/>
      <c r="IS112" s="908"/>
      <c r="IT112" s="908"/>
      <c r="IU112" s="908"/>
      <c r="IV112" s="908"/>
      <c r="IW112" s="908"/>
      <c r="IX112" s="908"/>
      <c r="IY112" s="908"/>
      <c r="IZ112" s="908"/>
      <c r="JA112" s="908"/>
      <c r="JB112" s="908"/>
      <c r="JC112" s="908"/>
      <c r="JD112" s="908"/>
      <c r="JE112" s="908"/>
      <c r="JF112" s="908"/>
      <c r="JG112" s="908"/>
      <c r="JH112" s="908"/>
      <c r="JI112" s="908"/>
      <c r="JJ112" s="908"/>
      <c r="JK112" s="908"/>
      <c r="JL112" s="908"/>
      <c r="JM112" s="908"/>
      <c r="JN112" s="908"/>
      <c r="JO112" s="908"/>
      <c r="JP112" s="908"/>
      <c r="JQ112" s="908"/>
      <c r="JR112" s="908"/>
      <c r="JS112" s="908"/>
      <c r="JT112" s="908"/>
      <c r="JU112" s="908"/>
      <c r="JV112" s="908"/>
      <c r="JW112" s="908"/>
      <c r="JX112" s="908"/>
      <c r="JY112" s="908"/>
      <c r="JZ112" s="908"/>
      <c r="KA112" s="908"/>
      <c r="KB112" s="908"/>
      <c r="KC112" s="908"/>
      <c r="KD112" s="908"/>
      <c r="KE112" s="908"/>
      <c r="KF112" s="908"/>
      <c r="KG112" s="908"/>
      <c r="KH112" s="908"/>
      <c r="KI112" s="908"/>
      <c r="KJ112" s="908"/>
      <c r="KK112" s="908"/>
      <c r="KL112" s="908"/>
      <c r="KM112" s="908"/>
      <c r="KN112" s="908"/>
      <c r="KO112" s="908"/>
      <c r="KP112" s="908"/>
      <c r="KQ112" s="908"/>
      <c r="KR112" s="908"/>
      <c r="KS112" s="908"/>
      <c r="KT112" s="908"/>
      <c r="KU112" s="908"/>
      <c r="KV112" s="908"/>
      <c r="KW112" s="908"/>
      <c r="KX112" s="908"/>
      <c r="KY112" s="908"/>
      <c r="KZ112" s="908"/>
      <c r="LA112" s="908"/>
      <c r="LB112" s="908"/>
      <c r="LC112" s="908"/>
      <c r="LD112" s="908"/>
      <c r="LE112" s="908"/>
      <c r="LF112" s="908"/>
      <c r="LG112" s="908"/>
      <c r="LH112" s="908"/>
      <c r="LI112" s="908"/>
      <c r="LJ112" s="908"/>
      <c r="LK112" s="908"/>
      <c r="LL112" s="908"/>
      <c r="LM112" s="908"/>
      <c r="LN112" s="908"/>
      <c r="LO112" s="908"/>
      <c r="LP112" s="908"/>
      <c r="LQ112" s="908"/>
      <c r="LR112" s="908"/>
      <c r="LS112" s="908"/>
      <c r="LT112" s="908"/>
      <c r="LU112" s="908"/>
      <c r="LV112" s="908"/>
      <c r="LW112" s="908"/>
      <c r="LX112" s="908"/>
      <c r="LY112" s="908"/>
      <c r="LZ112" s="908"/>
      <c r="MA112" s="908"/>
      <c r="MB112" s="908"/>
      <c r="MC112" s="908"/>
      <c r="MD112" s="908"/>
      <c r="ME112" s="908"/>
      <c r="MF112" s="908"/>
      <c r="MG112" s="908"/>
      <c r="MH112" s="908"/>
      <c r="MI112" s="908"/>
      <c r="MJ112" s="908"/>
      <c r="MK112" s="908"/>
      <c r="ML112" s="908"/>
      <c r="MM112" s="908"/>
      <c r="MN112" s="908"/>
      <c r="MO112" s="908"/>
      <c r="MP112" s="908"/>
      <c r="MQ112" s="908"/>
      <c r="MR112" s="908"/>
      <c r="MS112" s="908"/>
      <c r="MT112" s="908"/>
      <c r="MU112" s="908"/>
      <c r="MV112" s="908"/>
      <c r="MW112" s="908"/>
      <c r="MX112" s="908"/>
      <c r="MY112" s="908"/>
      <c r="MZ112" s="908"/>
      <c r="NA112" s="908"/>
      <c r="NB112" s="908"/>
      <c r="NC112" s="908"/>
      <c r="ND112" s="908"/>
      <c r="NE112" s="908"/>
      <c r="NF112" s="908"/>
      <c r="NG112" s="908"/>
      <c r="NH112" s="908"/>
      <c r="NI112" s="908"/>
      <c r="NJ112" s="908"/>
      <c r="NK112" s="908"/>
      <c r="NL112" s="908"/>
      <c r="NM112" s="908"/>
      <c r="NN112" s="908"/>
      <c r="NO112" s="908"/>
      <c r="NP112" s="908"/>
      <c r="NQ112" s="908"/>
      <c r="NR112" s="908"/>
      <c r="NS112" s="908"/>
      <c r="NT112" s="908"/>
      <c r="NU112" s="908"/>
      <c r="NV112" s="908"/>
      <c r="NW112" s="908"/>
      <c r="NX112" s="908"/>
      <c r="NY112" s="908"/>
      <c r="NZ112" s="908"/>
      <c r="OA112" s="908"/>
      <c r="OB112" s="908"/>
      <c r="OC112" s="908"/>
      <c r="OD112" s="908"/>
      <c r="OE112" s="908"/>
      <c r="OF112" s="908"/>
      <c r="OG112" s="908"/>
      <c r="OH112" s="908"/>
      <c r="OI112" s="908"/>
      <c r="OJ112" s="908"/>
      <c r="OK112" s="908"/>
      <c r="OL112" s="908"/>
      <c r="OM112" s="908"/>
      <c r="ON112" s="908"/>
      <c r="OO112" s="908"/>
      <c r="OP112" s="908"/>
      <c r="OQ112" s="908"/>
      <c r="OR112" s="908"/>
      <c r="OS112" s="908"/>
      <c r="OT112" s="908"/>
      <c r="OU112" s="908"/>
      <c r="OV112" s="908"/>
      <c r="OW112" s="908"/>
      <c r="OX112" s="908"/>
      <c r="OY112" s="908"/>
      <c r="OZ112" s="908"/>
      <c r="PA112" s="908"/>
      <c r="PB112" s="908"/>
      <c r="PC112" s="908"/>
      <c r="PD112" s="908"/>
      <c r="PE112" s="908"/>
      <c r="PF112" s="908"/>
      <c r="PG112" s="908"/>
      <c r="PH112" s="908"/>
      <c r="PI112" s="908"/>
      <c r="PJ112" s="908"/>
      <c r="PK112" s="908"/>
      <c r="PL112" s="908"/>
      <c r="PM112" s="908"/>
      <c r="PN112" s="908"/>
      <c r="PO112" s="908"/>
      <c r="PP112" s="908"/>
      <c r="PQ112" s="908"/>
      <c r="PR112" s="908"/>
      <c r="PS112" s="908"/>
      <c r="PT112" s="908"/>
      <c r="PU112" s="908"/>
      <c r="PV112" s="908"/>
      <c r="PW112" s="908"/>
      <c r="PX112" s="908"/>
      <c r="PY112" s="908"/>
      <c r="PZ112" s="908"/>
      <c r="QA112" s="908"/>
      <c r="QB112" s="908"/>
      <c r="QC112" s="908"/>
      <c r="QD112" s="908"/>
      <c r="QE112" s="908"/>
      <c r="QF112" s="908"/>
      <c r="QG112" s="908"/>
      <c r="QH112" s="908"/>
      <c r="QI112" s="908"/>
      <c r="QJ112" s="908"/>
      <c r="QK112" s="908"/>
      <c r="QL112" s="908"/>
      <c r="QM112" s="908"/>
      <c r="QN112" s="908"/>
      <c r="QO112" s="908"/>
      <c r="QP112" s="908"/>
      <c r="QQ112" s="908"/>
      <c r="QR112" s="908"/>
      <c r="QS112" s="908"/>
      <c r="QT112" s="908"/>
      <c r="QU112" s="908"/>
      <c r="QV112" s="908"/>
      <c r="QW112" s="908"/>
      <c r="QX112" s="908"/>
      <c r="QY112" s="908"/>
      <c r="QZ112" s="908"/>
      <c r="RA112" s="908"/>
      <c r="RB112" s="908"/>
      <c r="RC112" s="908"/>
      <c r="RD112" s="908"/>
      <c r="RE112" s="908"/>
      <c r="RF112" s="908"/>
      <c r="RG112" s="908"/>
      <c r="RH112" s="908"/>
      <c r="RI112" s="908"/>
      <c r="RJ112" s="908"/>
      <c r="RK112" s="908"/>
      <c r="RL112" s="908"/>
      <c r="RM112" s="908"/>
      <c r="RN112" s="908"/>
      <c r="RO112" s="908"/>
      <c r="RP112" s="908"/>
      <c r="RQ112" s="908"/>
      <c r="RR112" s="908"/>
      <c r="RS112" s="908"/>
      <c r="RT112" s="908"/>
      <c r="RU112" s="908"/>
      <c r="RV112" s="908"/>
      <c r="RW112" s="908"/>
      <c r="RX112" s="908"/>
      <c r="RY112" s="908"/>
      <c r="RZ112" s="908"/>
      <c r="SA112" s="908"/>
      <c r="SB112" s="908"/>
      <c r="SC112" s="908"/>
      <c r="SD112" s="908"/>
      <c r="SE112" s="908"/>
      <c r="SF112" s="908"/>
      <c r="SG112" s="908"/>
      <c r="SH112" s="908"/>
      <c r="SI112" s="908"/>
      <c r="SJ112" s="908"/>
      <c r="SK112" s="908"/>
      <c r="SL112" s="908"/>
      <c r="SM112" s="908"/>
      <c r="SN112" s="908"/>
      <c r="SO112" s="908"/>
      <c r="SP112" s="908"/>
      <c r="SQ112" s="908"/>
      <c r="SR112" s="908"/>
      <c r="SS112" s="908"/>
      <c r="ST112" s="908"/>
      <c r="SU112" s="908"/>
      <c r="SV112" s="908"/>
      <c r="SW112" s="908"/>
      <c r="SX112" s="908"/>
      <c r="SY112" s="908"/>
      <c r="SZ112" s="908"/>
      <c r="TA112" s="908"/>
      <c r="TB112" s="908"/>
      <c r="TC112" s="908"/>
      <c r="TD112" s="908"/>
      <c r="TE112" s="908"/>
      <c r="TF112" s="908"/>
      <c r="TG112" s="908"/>
      <c r="TH112" s="908"/>
      <c r="TI112" s="908"/>
      <c r="TJ112" s="908"/>
      <c r="TK112" s="908"/>
      <c r="TL112" s="908"/>
      <c r="TM112" s="908"/>
      <c r="TN112" s="908"/>
      <c r="TO112" s="908"/>
      <c r="TP112" s="908"/>
      <c r="TQ112" s="908"/>
      <c r="TR112" s="908"/>
      <c r="TS112" s="908"/>
      <c r="TT112" s="908"/>
      <c r="TU112" s="908"/>
      <c r="TV112" s="908"/>
      <c r="TW112" s="908"/>
      <c r="TX112" s="908"/>
      <c r="TY112" s="908"/>
      <c r="TZ112" s="908"/>
      <c r="UA112" s="908"/>
      <c r="UB112" s="908"/>
      <c r="UC112" s="908"/>
      <c r="UD112" s="908"/>
      <c r="UE112" s="908"/>
      <c r="UF112" s="908"/>
      <c r="UG112" s="908"/>
      <c r="UH112" s="908"/>
      <c r="UI112" s="908"/>
      <c r="UJ112" s="908"/>
      <c r="UK112" s="908"/>
      <c r="UL112" s="908"/>
      <c r="UM112" s="908"/>
      <c r="UN112" s="908"/>
      <c r="UO112" s="908"/>
      <c r="UP112" s="908"/>
      <c r="UQ112" s="908"/>
      <c r="UR112" s="908"/>
      <c r="US112" s="908"/>
      <c r="UT112" s="908"/>
      <c r="UU112" s="908"/>
      <c r="UV112" s="908"/>
      <c r="UW112" s="908"/>
      <c r="UX112" s="908"/>
      <c r="UY112" s="908"/>
      <c r="UZ112" s="908"/>
      <c r="VA112" s="908"/>
      <c r="VB112" s="908"/>
      <c r="VC112" s="908"/>
      <c r="VD112" s="908"/>
      <c r="VE112" s="908"/>
      <c r="VF112" s="908"/>
      <c r="VG112" s="908"/>
      <c r="VH112" s="908"/>
      <c r="VI112" s="908"/>
      <c r="VJ112" s="908"/>
      <c r="VK112" s="908"/>
      <c r="VL112" s="908"/>
      <c r="VM112" s="908"/>
      <c r="VN112" s="908"/>
      <c r="VO112" s="908"/>
      <c r="VP112" s="908"/>
      <c r="VQ112" s="908"/>
      <c r="VR112" s="908"/>
      <c r="VS112" s="908"/>
      <c r="VT112" s="908"/>
      <c r="VU112" s="908"/>
      <c r="VV112" s="908"/>
      <c r="VW112" s="908"/>
      <c r="VX112" s="908"/>
      <c r="VY112" s="908"/>
      <c r="VZ112" s="908"/>
      <c r="WA112" s="908"/>
      <c r="WB112" s="908"/>
      <c r="WC112" s="908"/>
      <c r="WD112" s="908"/>
      <c r="WE112" s="908"/>
      <c r="WF112" s="908"/>
      <c r="WG112" s="908"/>
      <c r="WH112" s="908"/>
      <c r="WI112" s="908"/>
      <c r="WJ112" s="908"/>
      <c r="WK112" s="908"/>
      <c r="WL112" s="908"/>
      <c r="WM112" s="908"/>
      <c r="WN112" s="908"/>
      <c r="WO112" s="908"/>
      <c r="WP112" s="908"/>
      <c r="WQ112" s="908"/>
      <c r="WR112" s="908"/>
      <c r="WS112" s="908"/>
      <c r="WT112" s="908"/>
      <c r="WU112" s="908"/>
      <c r="WV112" s="908"/>
      <c r="WW112" s="908"/>
      <c r="WX112" s="908"/>
      <c r="WY112" s="908"/>
      <c r="WZ112" s="908"/>
      <c r="XA112" s="908"/>
      <c r="XB112" s="908"/>
      <c r="XC112" s="908"/>
      <c r="XD112" s="908"/>
      <c r="XE112" s="908"/>
      <c r="XF112" s="908"/>
      <c r="XG112" s="908"/>
      <c r="XH112" s="908"/>
      <c r="XI112" s="908"/>
      <c r="XJ112" s="908"/>
      <c r="XK112" s="908"/>
      <c r="XL112" s="908"/>
      <c r="XM112" s="908"/>
      <c r="XN112" s="908"/>
      <c r="XO112" s="908"/>
      <c r="XP112" s="908"/>
      <c r="XQ112" s="908"/>
      <c r="XR112" s="908"/>
      <c r="XS112" s="908"/>
      <c r="XT112" s="908"/>
      <c r="XU112" s="908"/>
      <c r="XV112" s="908"/>
      <c r="XW112" s="908"/>
      <c r="XX112" s="908"/>
      <c r="XY112" s="908"/>
      <c r="XZ112" s="908"/>
      <c r="YA112" s="908"/>
      <c r="YB112" s="908"/>
      <c r="YC112" s="908"/>
      <c r="YD112" s="908"/>
      <c r="YE112" s="908"/>
      <c r="YF112" s="908"/>
      <c r="YG112" s="908"/>
      <c r="YH112" s="908"/>
      <c r="YI112" s="908"/>
      <c r="YJ112" s="908"/>
      <c r="YK112" s="908"/>
      <c r="YL112" s="908"/>
      <c r="YM112" s="908"/>
      <c r="YN112" s="908"/>
      <c r="YO112" s="908"/>
      <c r="YP112" s="908"/>
      <c r="YQ112" s="908"/>
      <c r="YR112" s="908"/>
      <c r="YS112" s="908"/>
      <c r="YT112" s="908"/>
      <c r="YU112" s="908"/>
      <c r="YV112" s="908"/>
      <c r="YW112" s="908"/>
      <c r="YX112" s="908"/>
      <c r="YY112" s="908"/>
      <c r="YZ112" s="908"/>
      <c r="ZA112" s="908"/>
      <c r="ZB112" s="908"/>
      <c r="ZC112" s="908"/>
      <c r="ZD112" s="908"/>
      <c r="ZE112" s="908"/>
      <c r="ZF112" s="908"/>
      <c r="ZG112" s="908"/>
      <c r="ZH112" s="908"/>
      <c r="ZI112" s="908"/>
      <c r="ZJ112" s="908"/>
      <c r="ZK112" s="908"/>
      <c r="ZL112" s="908"/>
      <c r="ZM112" s="908"/>
      <c r="ZN112" s="908"/>
      <c r="ZO112" s="908"/>
      <c r="ZP112" s="908"/>
      <c r="ZQ112" s="908"/>
      <c r="ZR112" s="908"/>
      <c r="ZS112" s="908"/>
      <c r="ZT112" s="908"/>
      <c r="ZU112" s="908"/>
      <c r="ZV112" s="908"/>
      <c r="ZW112" s="908"/>
      <c r="ZX112" s="908"/>
      <c r="ZY112" s="908"/>
      <c r="ZZ112" s="908"/>
      <c r="AAA112" s="908"/>
      <c r="AAB112" s="908"/>
      <c r="AAC112" s="908"/>
      <c r="AAD112" s="908"/>
      <c r="AAE112" s="908"/>
      <c r="AAF112" s="908"/>
      <c r="AAG112" s="908"/>
      <c r="AAH112" s="908"/>
      <c r="AAI112" s="908"/>
      <c r="AAJ112" s="908"/>
      <c r="AAK112" s="908"/>
      <c r="AAL112" s="908"/>
      <c r="AAM112" s="908"/>
      <c r="AAN112" s="908"/>
      <c r="AAO112" s="908"/>
      <c r="AAP112" s="908"/>
      <c r="AAQ112" s="908"/>
      <c r="AAR112" s="908"/>
      <c r="AAS112" s="908"/>
      <c r="AAT112" s="908"/>
      <c r="AAU112" s="908"/>
      <c r="AAV112" s="908"/>
      <c r="AAW112" s="908"/>
      <c r="AAX112" s="908"/>
      <c r="AAY112" s="908"/>
      <c r="AAZ112" s="908"/>
      <c r="ABA112" s="908"/>
      <c r="ABB112" s="908"/>
      <c r="ABC112" s="908"/>
      <c r="ABD112" s="908"/>
      <c r="ABE112" s="908"/>
      <c r="ABF112" s="908"/>
      <c r="ABG112" s="908"/>
      <c r="ABH112" s="908"/>
      <c r="ABI112" s="908"/>
      <c r="ABJ112" s="908"/>
      <c r="ABK112" s="908"/>
      <c r="ABL112" s="908"/>
      <c r="ABM112" s="908"/>
      <c r="ABN112" s="908"/>
      <c r="ABO112" s="908"/>
      <c r="ABP112" s="908"/>
      <c r="ABQ112" s="908"/>
      <c r="ABR112" s="908"/>
      <c r="ABS112" s="908"/>
      <c r="ABT112" s="908"/>
      <c r="ABU112" s="908"/>
      <c r="ABV112" s="908"/>
      <c r="ABW112" s="908"/>
      <c r="ABX112" s="908"/>
      <c r="ABY112" s="908"/>
      <c r="ABZ112" s="908"/>
      <c r="ACA112" s="908"/>
      <c r="ACB112" s="908"/>
      <c r="ACC112" s="908"/>
      <c r="ACD112" s="908"/>
      <c r="ACE112" s="908"/>
      <c r="ACF112" s="908"/>
      <c r="ACG112" s="908"/>
      <c r="ACH112" s="908"/>
      <c r="ACI112" s="908"/>
      <c r="ACJ112" s="908"/>
      <c r="ACK112" s="908"/>
      <c r="ACL112" s="908"/>
      <c r="ACM112" s="908"/>
      <c r="ACN112" s="908"/>
      <c r="ACO112" s="908"/>
      <c r="ACP112" s="908"/>
      <c r="ACQ112" s="908"/>
      <c r="ACR112" s="908"/>
      <c r="ACS112" s="908"/>
      <c r="ACT112" s="908"/>
      <c r="ACU112" s="908"/>
      <c r="ACV112" s="908"/>
      <c r="ACW112" s="908"/>
      <c r="ACX112" s="908"/>
      <c r="ACY112" s="908"/>
      <c r="ACZ112" s="908"/>
      <c r="ADA112" s="908"/>
      <c r="ADB112" s="908"/>
      <c r="ADC112" s="908"/>
      <c r="ADD112" s="908"/>
      <c r="ADE112" s="908"/>
      <c r="ADF112" s="908"/>
      <c r="ADG112" s="908"/>
      <c r="ADH112" s="908"/>
      <c r="ADI112" s="908"/>
      <c r="ADJ112" s="908"/>
      <c r="ADK112" s="908"/>
      <c r="ADL112" s="908"/>
      <c r="ADM112" s="908"/>
      <c r="ADN112" s="908"/>
      <c r="ADO112" s="908"/>
      <c r="ADP112" s="908"/>
      <c r="ADQ112" s="908"/>
      <c r="ADR112" s="908"/>
      <c r="ADS112" s="908"/>
      <c r="ADT112" s="908"/>
      <c r="ADU112" s="908"/>
      <c r="ADV112" s="908"/>
      <c r="ADW112" s="908"/>
      <c r="ADX112" s="908"/>
      <c r="ADY112" s="908"/>
      <c r="ADZ112" s="908"/>
      <c r="AEA112" s="908"/>
      <c r="AEB112" s="908"/>
      <c r="AEC112" s="908"/>
      <c r="AED112" s="908"/>
      <c r="AEE112" s="908"/>
      <c r="AEF112" s="908"/>
      <c r="AEG112" s="908"/>
      <c r="AEH112" s="908"/>
      <c r="AEI112" s="908"/>
      <c r="AEJ112" s="908"/>
      <c r="AEK112" s="908"/>
      <c r="AEL112" s="908"/>
      <c r="AEM112" s="908"/>
      <c r="AEN112" s="908"/>
      <c r="AEO112" s="908"/>
      <c r="AEP112" s="908"/>
      <c r="AEQ112" s="908"/>
      <c r="AER112" s="908"/>
      <c r="AES112" s="908"/>
      <c r="AET112" s="908"/>
      <c r="AEU112" s="908"/>
      <c r="AEV112" s="908"/>
      <c r="AEW112" s="908"/>
      <c r="AEX112" s="908"/>
      <c r="AEY112" s="908"/>
      <c r="AEZ112" s="908"/>
      <c r="AFA112" s="908"/>
      <c r="AFB112" s="908"/>
      <c r="AFC112" s="908"/>
      <c r="AFD112" s="908"/>
      <c r="AFE112" s="908"/>
      <c r="AFF112" s="908"/>
      <c r="AFG112" s="908"/>
      <c r="AFH112" s="908"/>
      <c r="AFI112" s="908"/>
      <c r="AFJ112" s="908"/>
      <c r="AFK112" s="908"/>
      <c r="AFL112" s="908"/>
      <c r="AFM112" s="908"/>
      <c r="AFN112" s="908"/>
      <c r="AFO112" s="908"/>
      <c r="AFP112" s="908"/>
      <c r="AFQ112" s="908"/>
      <c r="AFR112" s="908"/>
      <c r="AFS112" s="908"/>
      <c r="AFT112" s="908"/>
      <c r="AFU112" s="908"/>
      <c r="AFV112" s="908"/>
      <c r="AFW112" s="908"/>
      <c r="AFX112" s="908"/>
      <c r="AFY112" s="908"/>
      <c r="AFZ112" s="908"/>
      <c r="AGA112" s="908"/>
      <c r="AGB112" s="908"/>
      <c r="AGC112" s="908"/>
      <c r="AGD112" s="908"/>
      <c r="AGE112" s="908"/>
      <c r="AGF112" s="908"/>
      <c r="AGG112" s="908"/>
      <c r="AGH112" s="908"/>
      <c r="AGI112" s="908"/>
      <c r="AGJ112" s="908"/>
      <c r="AGK112" s="908"/>
      <c r="AGL112" s="908"/>
      <c r="AGM112" s="908"/>
      <c r="AGN112" s="908"/>
      <c r="AGO112" s="908"/>
      <c r="AGP112" s="908"/>
      <c r="AGQ112" s="908"/>
      <c r="AGR112" s="908"/>
      <c r="AGS112" s="908"/>
      <c r="AGT112" s="908"/>
      <c r="AGU112" s="908"/>
      <c r="AGV112" s="908"/>
      <c r="AGW112" s="908"/>
      <c r="AGX112" s="908"/>
      <c r="AGY112" s="908"/>
      <c r="AGZ112" s="908"/>
      <c r="AHA112" s="908"/>
      <c r="AHB112" s="908"/>
      <c r="AHC112" s="908"/>
      <c r="AHD112" s="908"/>
      <c r="AHE112" s="908"/>
      <c r="AHF112" s="908"/>
      <c r="AHG112" s="908"/>
      <c r="AHH112" s="908"/>
      <c r="AHI112" s="908"/>
      <c r="AHJ112" s="908"/>
      <c r="AHK112" s="908"/>
      <c r="AHL112" s="908"/>
      <c r="AHM112" s="908"/>
      <c r="AHN112" s="908"/>
      <c r="AHO112" s="908"/>
      <c r="AHP112" s="908"/>
      <c r="AHQ112" s="908"/>
      <c r="AHR112" s="908"/>
      <c r="AHS112" s="908"/>
      <c r="AHT112" s="908"/>
      <c r="AHU112" s="908"/>
      <c r="AHV112" s="908"/>
      <c r="AHW112" s="908"/>
      <c r="AHX112" s="908"/>
      <c r="AHY112" s="908"/>
      <c r="AHZ112" s="908"/>
      <c r="AIA112" s="908"/>
      <c r="AIB112" s="908"/>
      <c r="AIC112" s="908"/>
      <c r="AID112" s="908"/>
      <c r="AIE112" s="908"/>
      <c r="AIF112" s="908"/>
      <c r="AIG112" s="908"/>
      <c r="AIH112" s="908"/>
      <c r="AII112" s="908"/>
      <c r="AIJ112" s="908"/>
      <c r="AIK112" s="908"/>
      <c r="AIL112" s="908"/>
      <c r="AIM112" s="908"/>
      <c r="AIN112" s="908"/>
      <c r="AIO112" s="908"/>
      <c r="AIP112" s="908"/>
      <c r="AIQ112" s="908"/>
      <c r="AIR112" s="908"/>
      <c r="AIS112" s="908"/>
      <c r="AIT112" s="908"/>
      <c r="AIU112" s="908"/>
      <c r="AIV112" s="908"/>
      <c r="AIW112" s="908"/>
      <c r="AIX112" s="908"/>
      <c r="AIY112" s="908"/>
      <c r="AIZ112" s="908"/>
      <c r="AJA112" s="908"/>
      <c r="AJB112" s="908"/>
      <c r="AJC112" s="908"/>
      <c r="AJD112" s="908"/>
      <c r="AJE112" s="908"/>
      <c r="AJF112" s="908"/>
      <c r="AJG112" s="908"/>
      <c r="AJH112" s="908"/>
      <c r="AJI112" s="908"/>
      <c r="AJJ112" s="908"/>
      <c r="AJK112" s="908"/>
      <c r="AJL112" s="908"/>
      <c r="AJM112" s="908"/>
      <c r="AJN112" s="908"/>
      <c r="AJO112" s="908"/>
      <c r="AJP112" s="908"/>
      <c r="AJQ112" s="908"/>
      <c r="AJR112" s="908"/>
      <c r="AJS112" s="908"/>
      <c r="AJT112" s="908"/>
      <c r="AJU112" s="908"/>
      <c r="AJV112" s="908"/>
      <c r="AJW112" s="908"/>
      <c r="AJX112" s="908"/>
      <c r="AJY112" s="908"/>
      <c r="AJZ112" s="908"/>
      <c r="AKA112" s="908"/>
      <c r="AKB112" s="908"/>
      <c r="AKC112" s="908"/>
      <c r="AKD112" s="908"/>
      <c r="AKE112" s="908"/>
      <c r="AKF112" s="908"/>
      <c r="AKG112" s="908"/>
      <c r="AKH112" s="908"/>
      <c r="AKI112" s="908"/>
      <c r="AKJ112" s="908"/>
      <c r="AKK112" s="908"/>
      <c r="AKL112" s="908"/>
      <c r="AKM112" s="908"/>
      <c r="AKN112" s="908"/>
      <c r="AKO112" s="908"/>
      <c r="AKP112" s="908"/>
      <c r="AKQ112" s="908"/>
      <c r="AKR112" s="908"/>
      <c r="AKS112" s="908"/>
      <c r="AKT112" s="908"/>
      <c r="AKU112" s="908"/>
      <c r="AKV112" s="908"/>
      <c r="AKW112" s="908"/>
      <c r="AKX112" s="908"/>
      <c r="AKY112" s="908"/>
      <c r="AKZ112" s="908"/>
      <c r="ALA112" s="908"/>
      <c r="ALB112" s="908"/>
      <c r="ALC112" s="908"/>
      <c r="ALD112" s="908"/>
      <c r="ALE112" s="908"/>
      <c r="ALF112" s="908"/>
      <c r="ALG112" s="908"/>
      <c r="ALH112" s="908"/>
      <c r="ALI112" s="908"/>
      <c r="ALJ112" s="908"/>
      <c r="ALK112" s="908"/>
      <c r="ALL112" s="908"/>
      <c r="ALM112" s="908"/>
      <c r="ALN112" s="908"/>
      <c r="ALO112" s="908"/>
      <c r="ALP112" s="908"/>
      <c r="ALQ112" s="908"/>
      <c r="ALR112" s="908"/>
      <c r="ALS112" s="908"/>
      <c r="ALT112" s="908"/>
      <c r="ALU112" s="908"/>
      <c r="ALV112" s="908"/>
      <c r="ALW112" s="908"/>
      <c r="ALX112" s="908"/>
      <c r="ALY112" s="908"/>
      <c r="ALZ112" s="908"/>
      <c r="AMA112" s="908"/>
      <c r="AMB112" s="908"/>
      <c r="AMC112" s="908"/>
      <c r="AMD112" s="908"/>
      <c r="AME112" s="908"/>
      <c r="AMF112" s="908"/>
      <c r="AMG112" s="908"/>
      <c r="AMH112" s="908"/>
      <c r="AMI112" s="908"/>
      <c r="AMJ112" s="908"/>
      <c r="AMK112" s="908"/>
      <c r="AML112" s="908"/>
      <c r="AMM112" s="908"/>
      <c r="AMN112" s="908"/>
      <c r="AMO112" s="908"/>
      <c r="AMP112" s="908"/>
      <c r="AMQ112" s="908"/>
      <c r="AMR112" s="908"/>
      <c r="AMS112" s="908"/>
      <c r="AMT112" s="908"/>
      <c r="AMU112" s="908"/>
      <c r="AMV112" s="908"/>
      <c r="AMW112" s="908"/>
      <c r="AMX112" s="908"/>
      <c r="AMY112" s="908"/>
      <c r="AMZ112" s="908"/>
      <c r="ANA112" s="908"/>
      <c r="ANB112" s="908"/>
      <c r="ANC112" s="908"/>
      <c r="AND112" s="908"/>
      <c r="ANE112" s="908"/>
      <c r="ANF112" s="908"/>
      <c r="ANG112" s="908"/>
      <c r="ANH112" s="908"/>
      <c r="ANI112" s="908"/>
      <c r="ANJ112" s="908"/>
      <c r="ANK112" s="908"/>
      <c r="ANL112" s="908"/>
      <c r="ANM112" s="908"/>
      <c r="ANN112" s="908"/>
      <c r="ANO112" s="908"/>
      <c r="ANP112" s="908"/>
      <c r="ANQ112" s="908"/>
      <c r="ANR112" s="908"/>
      <c r="ANS112" s="908"/>
      <c r="ANT112" s="908"/>
      <c r="ANU112" s="908"/>
      <c r="ANV112" s="908"/>
      <c r="ANW112" s="908"/>
      <c r="ANX112" s="908"/>
      <c r="ANY112" s="908"/>
      <c r="ANZ112" s="908"/>
      <c r="AOA112" s="908"/>
      <c r="AOB112" s="908"/>
      <c r="AOC112" s="908"/>
      <c r="AOD112" s="908"/>
      <c r="AOE112" s="908"/>
      <c r="AOF112" s="908"/>
      <c r="AOG112" s="908"/>
      <c r="AOH112" s="908"/>
      <c r="AOI112" s="908"/>
      <c r="AOJ112" s="908"/>
      <c r="AOK112" s="908"/>
      <c r="AOL112" s="908"/>
      <c r="AOM112" s="908"/>
      <c r="AON112" s="908"/>
      <c r="AOO112" s="908"/>
      <c r="AOP112" s="908"/>
      <c r="AOQ112" s="908"/>
      <c r="AOR112" s="908"/>
      <c r="AOS112" s="908"/>
      <c r="AOT112" s="908"/>
      <c r="AOU112" s="908"/>
      <c r="AOV112" s="908"/>
      <c r="AOW112" s="908"/>
      <c r="AOX112" s="908"/>
      <c r="AOY112" s="908"/>
      <c r="AOZ112" s="908"/>
      <c r="APA112" s="908"/>
      <c r="APB112" s="908"/>
      <c r="APC112" s="908"/>
      <c r="APD112" s="908"/>
      <c r="APE112" s="908"/>
      <c r="APF112" s="908"/>
      <c r="APG112" s="908"/>
      <c r="APH112" s="908"/>
      <c r="API112" s="908"/>
      <c r="APJ112" s="908"/>
      <c r="APK112" s="908"/>
      <c r="APL112" s="908"/>
      <c r="APM112" s="908"/>
      <c r="APN112" s="908"/>
      <c r="APO112" s="908"/>
      <c r="APP112" s="908"/>
      <c r="APQ112" s="908"/>
      <c r="APR112" s="908"/>
      <c r="APS112" s="908"/>
      <c r="APT112" s="908"/>
      <c r="APU112" s="908"/>
      <c r="APV112" s="908"/>
      <c r="APW112" s="908"/>
      <c r="APX112" s="908"/>
      <c r="APY112" s="908"/>
      <c r="APZ112" s="908"/>
      <c r="AQA112" s="908"/>
      <c r="AQB112" s="908"/>
      <c r="AQC112" s="908"/>
      <c r="AQD112" s="908"/>
      <c r="AQE112" s="908"/>
      <c r="AQF112" s="908"/>
      <c r="AQG112" s="908"/>
      <c r="AQH112" s="908"/>
      <c r="AQI112" s="908"/>
      <c r="AQJ112" s="908"/>
      <c r="AQK112" s="908"/>
      <c r="AQL112" s="908"/>
      <c r="AQM112" s="908"/>
      <c r="AQN112" s="908"/>
      <c r="AQO112" s="908"/>
      <c r="AQP112" s="908"/>
      <c r="AQQ112" s="908"/>
      <c r="AQR112" s="908"/>
      <c r="AQS112" s="908"/>
      <c r="AQT112" s="908"/>
      <c r="AQU112" s="908"/>
      <c r="AQV112" s="908"/>
      <c r="AQW112" s="908"/>
      <c r="AQX112" s="908"/>
      <c r="AQY112" s="908"/>
      <c r="AQZ112" s="908"/>
      <c r="ARA112" s="908"/>
      <c r="ARB112" s="908"/>
      <c r="ARC112" s="908"/>
      <c r="ARD112" s="908"/>
      <c r="ARE112" s="908"/>
      <c r="ARF112" s="908"/>
      <c r="ARG112" s="908"/>
      <c r="ARH112" s="908"/>
      <c r="ARI112" s="908"/>
      <c r="ARJ112" s="908"/>
      <c r="ARK112" s="908"/>
      <c r="ARL112" s="908"/>
      <c r="ARM112" s="908"/>
      <c r="ARN112" s="908"/>
      <c r="ARO112" s="908"/>
      <c r="ARP112" s="908"/>
      <c r="ARQ112" s="908"/>
      <c r="ARR112" s="908"/>
      <c r="ARS112" s="908"/>
      <c r="ART112" s="908"/>
      <c r="ARU112" s="908"/>
      <c r="ARV112" s="908"/>
      <c r="ARW112" s="908"/>
      <c r="ARX112" s="908"/>
      <c r="ARY112" s="908"/>
      <c r="ARZ112" s="908"/>
      <c r="ASA112" s="908"/>
      <c r="ASB112" s="908"/>
      <c r="ASC112" s="908"/>
      <c r="ASD112" s="908"/>
      <c r="ASE112" s="908"/>
      <c r="ASF112" s="908"/>
      <c r="ASG112" s="908"/>
      <c r="ASH112" s="908"/>
      <c r="ASI112" s="908"/>
      <c r="ASJ112" s="908"/>
      <c r="ASK112" s="908"/>
      <c r="ASL112" s="908"/>
      <c r="ASM112" s="908"/>
      <c r="ASN112" s="908"/>
      <c r="ASO112" s="908"/>
      <c r="ASP112" s="908"/>
      <c r="ASQ112" s="908"/>
      <c r="ASR112" s="908"/>
      <c r="ASS112" s="908"/>
      <c r="AST112" s="908"/>
      <c r="ASU112" s="908"/>
      <c r="ASV112" s="908"/>
      <c r="ASW112" s="908"/>
      <c r="ASX112" s="908"/>
      <c r="ASY112" s="908"/>
      <c r="ASZ112" s="908"/>
      <c r="ATA112" s="908"/>
      <c r="ATB112" s="908"/>
      <c r="ATC112" s="908"/>
      <c r="ATD112" s="908"/>
      <c r="ATE112" s="908"/>
      <c r="ATF112" s="908"/>
      <c r="ATG112" s="908"/>
      <c r="ATH112" s="908"/>
      <c r="ATI112" s="908"/>
      <c r="ATJ112" s="908"/>
      <c r="ATK112" s="908"/>
      <c r="ATL112" s="908"/>
      <c r="ATM112" s="908"/>
      <c r="ATN112" s="908"/>
      <c r="ATO112" s="908"/>
      <c r="ATP112" s="908"/>
      <c r="ATQ112" s="908"/>
      <c r="ATR112" s="908"/>
      <c r="ATS112" s="908"/>
      <c r="ATT112" s="908"/>
      <c r="ATU112" s="908"/>
      <c r="ATV112" s="908"/>
      <c r="ATW112" s="908"/>
      <c r="ATX112" s="908"/>
      <c r="ATY112" s="908"/>
      <c r="ATZ112" s="908"/>
      <c r="AUA112" s="908"/>
      <c r="AUB112" s="908"/>
      <c r="AUC112" s="908"/>
      <c r="AUD112" s="908"/>
      <c r="AUE112" s="908"/>
      <c r="AUF112" s="908"/>
      <c r="AUG112" s="908"/>
      <c r="AUH112" s="908"/>
      <c r="AUI112" s="908"/>
      <c r="AUJ112" s="908"/>
      <c r="AUK112" s="908"/>
      <c r="AUL112" s="908"/>
      <c r="AUM112" s="908"/>
      <c r="AUN112" s="908"/>
      <c r="AUO112" s="908"/>
      <c r="AUP112" s="908"/>
      <c r="AUQ112" s="908"/>
      <c r="AUR112" s="908"/>
      <c r="AUS112" s="908"/>
      <c r="AUT112" s="908"/>
      <c r="AUU112" s="908"/>
      <c r="AUV112" s="908"/>
      <c r="AUW112" s="908"/>
      <c r="AUX112" s="908"/>
      <c r="AUY112" s="908"/>
      <c r="AUZ112" s="908"/>
      <c r="AVA112" s="908"/>
      <c r="AVB112" s="908"/>
      <c r="AVC112" s="908"/>
      <c r="AVD112" s="908"/>
      <c r="AVE112" s="908"/>
      <c r="AVF112" s="908"/>
      <c r="AVG112" s="908"/>
      <c r="AVH112" s="908"/>
      <c r="AVI112" s="908"/>
      <c r="AVJ112" s="908"/>
      <c r="AVK112" s="908"/>
      <c r="AVL112" s="908"/>
      <c r="AVM112" s="908"/>
      <c r="AVN112" s="908"/>
      <c r="AVO112" s="908"/>
      <c r="AVP112" s="908"/>
      <c r="AVQ112" s="908"/>
      <c r="AVR112" s="908"/>
      <c r="AVS112" s="908"/>
      <c r="AVT112" s="908"/>
      <c r="AVU112" s="908"/>
      <c r="AVV112" s="908"/>
      <c r="AVW112" s="908"/>
      <c r="AVX112" s="908"/>
      <c r="AVY112" s="908"/>
      <c r="AVZ112" s="908"/>
      <c r="AWA112" s="908"/>
      <c r="AWB112" s="908"/>
      <c r="AWC112" s="908"/>
      <c r="AWD112" s="908"/>
      <c r="AWE112" s="908"/>
      <c r="AWF112" s="908"/>
      <c r="AWG112" s="908"/>
      <c r="AWH112" s="908"/>
      <c r="AWI112" s="908"/>
      <c r="AWJ112" s="908"/>
      <c r="AWK112" s="908"/>
      <c r="AWL112" s="908"/>
      <c r="AWM112" s="908"/>
      <c r="AWN112" s="908"/>
      <c r="AWO112" s="908"/>
      <c r="AWP112" s="908"/>
      <c r="AWQ112" s="908"/>
      <c r="AWR112" s="908"/>
      <c r="AWS112" s="908"/>
      <c r="AWT112" s="908"/>
      <c r="AWU112" s="908"/>
      <c r="AWV112" s="908"/>
      <c r="AWW112" s="908"/>
      <c r="AWX112" s="908"/>
      <c r="AWY112" s="908"/>
      <c r="AWZ112" s="908"/>
      <c r="AXA112" s="908"/>
      <c r="AXB112" s="908"/>
      <c r="AXC112" s="908"/>
      <c r="AXD112" s="908"/>
      <c r="AXE112" s="908"/>
      <c r="AXF112" s="908"/>
      <c r="AXG112" s="908"/>
      <c r="AXH112" s="908"/>
      <c r="AXI112" s="908"/>
      <c r="AXJ112" s="908"/>
      <c r="AXK112" s="908"/>
      <c r="AXL112" s="908"/>
      <c r="AXM112" s="908"/>
      <c r="AXN112" s="908"/>
      <c r="AXO112" s="908"/>
      <c r="AXP112" s="908"/>
      <c r="AXQ112" s="908"/>
      <c r="AXR112" s="908"/>
      <c r="AXS112" s="908"/>
      <c r="AXT112" s="908"/>
      <c r="AXU112" s="908"/>
      <c r="AXV112" s="908"/>
      <c r="AXW112" s="908"/>
      <c r="AXX112" s="908"/>
      <c r="AXY112" s="908"/>
      <c r="AXZ112" s="908"/>
      <c r="AYA112" s="908"/>
      <c r="AYB112" s="908"/>
      <c r="AYC112" s="908"/>
      <c r="AYD112" s="908"/>
      <c r="AYE112" s="908"/>
      <c r="AYF112" s="908"/>
      <c r="AYG112" s="908"/>
      <c r="AYH112" s="908"/>
      <c r="AYI112" s="908"/>
      <c r="AYJ112" s="908"/>
      <c r="AYK112" s="908"/>
      <c r="AYL112" s="908"/>
      <c r="AYM112" s="908"/>
      <c r="AYN112" s="908"/>
      <c r="AYO112" s="908"/>
      <c r="AYP112" s="908"/>
      <c r="AYQ112" s="908"/>
      <c r="AYR112" s="908"/>
      <c r="AYS112" s="908"/>
      <c r="AYT112" s="908"/>
      <c r="AYU112" s="908"/>
      <c r="AYV112" s="908"/>
      <c r="AYW112" s="908"/>
      <c r="AYX112" s="908"/>
      <c r="AYY112" s="908"/>
      <c r="AYZ112" s="908"/>
      <c r="AZA112" s="908"/>
      <c r="AZB112" s="908"/>
      <c r="AZC112" s="908"/>
      <c r="AZD112" s="908"/>
      <c r="AZE112" s="908"/>
      <c r="AZF112" s="908"/>
      <c r="AZG112" s="908"/>
      <c r="AZH112" s="908"/>
      <c r="AZI112" s="908"/>
      <c r="AZJ112" s="908"/>
      <c r="AZK112" s="908"/>
      <c r="AZL112" s="908"/>
      <c r="AZM112" s="908"/>
      <c r="AZN112" s="908"/>
      <c r="AZO112" s="908"/>
      <c r="AZP112" s="908"/>
      <c r="AZQ112" s="908"/>
      <c r="AZR112" s="908"/>
      <c r="AZS112" s="908"/>
      <c r="AZT112" s="908"/>
      <c r="AZU112" s="908"/>
      <c r="AZV112" s="908"/>
      <c r="AZW112" s="908"/>
      <c r="AZX112" s="908"/>
      <c r="AZY112" s="908"/>
      <c r="AZZ112" s="908"/>
      <c r="BAA112" s="908"/>
      <c r="BAB112" s="908"/>
      <c r="BAC112" s="908"/>
      <c r="BAD112" s="908"/>
      <c r="BAE112" s="908"/>
      <c r="BAF112" s="908"/>
      <c r="BAG112" s="908"/>
      <c r="BAH112" s="908"/>
      <c r="BAI112" s="908"/>
      <c r="BAJ112" s="908"/>
      <c r="BAK112" s="908"/>
      <c r="BAL112" s="908"/>
      <c r="BAM112" s="908"/>
      <c r="BAN112" s="908"/>
      <c r="BAO112" s="908"/>
      <c r="BAP112" s="908"/>
      <c r="BAQ112" s="908"/>
      <c r="BAR112" s="908"/>
      <c r="BAS112" s="908"/>
      <c r="BAT112" s="908"/>
      <c r="BAU112" s="908"/>
      <c r="BAV112" s="908"/>
      <c r="BAW112" s="908"/>
      <c r="BAX112" s="908"/>
      <c r="BAY112" s="908"/>
      <c r="BAZ112" s="908"/>
      <c r="BBA112" s="908"/>
      <c r="BBB112" s="908"/>
      <c r="BBC112" s="908"/>
      <c r="BBD112" s="908"/>
      <c r="BBE112" s="908"/>
      <c r="BBF112" s="908"/>
      <c r="BBG112" s="908"/>
      <c r="BBH112" s="908"/>
      <c r="BBI112" s="908"/>
      <c r="BBJ112" s="908"/>
      <c r="BBK112" s="908"/>
      <c r="BBL112" s="908"/>
      <c r="BBM112" s="908"/>
      <c r="BBN112" s="908"/>
      <c r="BBO112" s="908"/>
      <c r="BBP112" s="908"/>
      <c r="BBQ112" s="908"/>
      <c r="BBR112" s="908"/>
      <c r="BBS112" s="908"/>
      <c r="BBT112" s="908"/>
      <c r="BBU112" s="908"/>
      <c r="BBV112" s="908"/>
      <c r="BBW112" s="908"/>
      <c r="BBX112" s="908"/>
      <c r="BBY112" s="908"/>
      <c r="BBZ112" s="908"/>
      <c r="BCA112" s="908"/>
      <c r="BCB112" s="908"/>
      <c r="BCC112" s="908"/>
      <c r="BCD112" s="908"/>
      <c r="BCE112" s="908"/>
      <c r="BCF112" s="908"/>
      <c r="BCG112" s="908"/>
      <c r="BCH112" s="908"/>
      <c r="BCI112" s="908"/>
      <c r="BCJ112" s="908"/>
      <c r="BCK112" s="908"/>
      <c r="BCL112" s="908"/>
      <c r="BCM112" s="908"/>
      <c r="BCN112" s="908"/>
      <c r="BCO112" s="908"/>
      <c r="BCP112" s="908"/>
      <c r="BCQ112" s="908"/>
      <c r="BCR112" s="908"/>
      <c r="BCS112" s="908"/>
      <c r="BCT112" s="908"/>
      <c r="BCU112" s="908"/>
      <c r="BCV112" s="908"/>
      <c r="BCW112" s="908"/>
      <c r="BCX112" s="908"/>
      <c r="BCY112" s="908"/>
      <c r="BCZ112" s="908"/>
      <c r="BDA112" s="908"/>
      <c r="BDB112" s="908"/>
      <c r="BDC112" s="908"/>
      <c r="BDD112" s="908"/>
      <c r="BDE112" s="908"/>
      <c r="BDF112" s="908"/>
      <c r="BDG112" s="908"/>
      <c r="BDH112" s="908"/>
      <c r="BDI112" s="908"/>
      <c r="BDJ112" s="908"/>
      <c r="BDK112" s="908"/>
      <c r="BDL112" s="908"/>
      <c r="BDM112" s="908"/>
      <c r="BDN112" s="908"/>
      <c r="BDO112" s="908"/>
      <c r="BDP112" s="908"/>
      <c r="BDQ112" s="908"/>
      <c r="BDR112" s="908"/>
      <c r="BDS112" s="908"/>
      <c r="BDT112" s="908"/>
      <c r="BDU112" s="908"/>
      <c r="BDV112" s="908"/>
      <c r="BDW112" s="908"/>
      <c r="BDX112" s="908"/>
      <c r="BDY112" s="908"/>
      <c r="BDZ112" s="908"/>
      <c r="BEA112" s="908"/>
      <c r="BEB112" s="908"/>
      <c r="BEC112" s="908"/>
      <c r="BED112" s="908"/>
      <c r="BEE112" s="908"/>
      <c r="BEF112" s="908"/>
      <c r="BEG112" s="908"/>
      <c r="BEH112" s="908"/>
      <c r="BEI112" s="908"/>
      <c r="BEJ112" s="908"/>
      <c r="BEK112" s="908"/>
      <c r="BEL112" s="908"/>
      <c r="BEM112" s="908"/>
      <c r="BEN112" s="908"/>
      <c r="BEO112" s="908"/>
      <c r="BEP112" s="908"/>
      <c r="BEQ112" s="908"/>
      <c r="BER112" s="908"/>
      <c r="BES112" s="908"/>
      <c r="BET112" s="908"/>
      <c r="BEU112" s="908"/>
      <c r="BEV112" s="908"/>
      <c r="BEW112" s="908"/>
      <c r="BEX112" s="908"/>
      <c r="BEY112" s="908"/>
      <c r="BEZ112" s="908"/>
      <c r="BFA112" s="908"/>
      <c r="BFB112" s="908"/>
      <c r="BFC112" s="908"/>
      <c r="BFD112" s="908"/>
      <c r="BFE112" s="908"/>
      <c r="BFF112" s="908"/>
      <c r="BFG112" s="908"/>
      <c r="BFH112" s="908"/>
      <c r="BFI112" s="908"/>
      <c r="BFJ112" s="908"/>
      <c r="BFK112" s="908"/>
      <c r="BFL112" s="908"/>
      <c r="BFM112" s="908"/>
      <c r="BFN112" s="908"/>
      <c r="BFO112" s="908"/>
      <c r="BFP112" s="908"/>
      <c r="BFQ112" s="908"/>
      <c r="BFR112" s="908"/>
      <c r="BFS112" s="908"/>
      <c r="BFT112" s="908"/>
      <c r="BFU112" s="908"/>
      <c r="BFV112" s="908"/>
      <c r="BFW112" s="908"/>
      <c r="BFX112" s="908"/>
      <c r="BFY112" s="908"/>
      <c r="BFZ112" s="908"/>
      <c r="BGA112" s="908"/>
      <c r="BGB112" s="908"/>
      <c r="BGC112" s="908"/>
      <c r="BGD112" s="908"/>
      <c r="BGE112" s="908"/>
      <c r="BGF112" s="908"/>
      <c r="BGG112" s="908"/>
      <c r="BGH112" s="908"/>
      <c r="BGI112" s="908"/>
      <c r="BGJ112" s="908"/>
      <c r="BGK112" s="908"/>
      <c r="BGL112" s="908"/>
      <c r="BGM112" s="908"/>
      <c r="BGN112" s="908"/>
      <c r="BGO112" s="908"/>
      <c r="BGP112" s="908"/>
      <c r="BGQ112" s="908"/>
      <c r="BGR112" s="908"/>
      <c r="BGS112" s="908"/>
      <c r="BGT112" s="908"/>
      <c r="BGU112" s="908"/>
      <c r="BGV112" s="908"/>
      <c r="BGW112" s="908"/>
      <c r="BGX112" s="908"/>
      <c r="BGY112" s="908"/>
      <c r="BGZ112" s="908"/>
      <c r="BHA112" s="908"/>
      <c r="BHB112" s="908"/>
      <c r="BHC112" s="908"/>
      <c r="BHD112" s="908"/>
      <c r="BHE112" s="908"/>
      <c r="BHF112" s="908"/>
      <c r="BHG112" s="908"/>
      <c r="BHH112" s="908"/>
      <c r="BHI112" s="908"/>
      <c r="BHJ112" s="908"/>
      <c r="BHK112" s="908"/>
      <c r="BHL112" s="908"/>
      <c r="BHM112" s="908"/>
      <c r="BHN112" s="908"/>
      <c r="BHO112" s="908"/>
      <c r="BHP112" s="908"/>
      <c r="BHQ112" s="908"/>
      <c r="BHR112" s="908"/>
      <c r="BHS112" s="908"/>
      <c r="BHT112" s="908"/>
      <c r="BHU112" s="908"/>
      <c r="BHV112" s="908"/>
      <c r="BHW112" s="908"/>
      <c r="BHX112" s="908"/>
      <c r="BHY112" s="908"/>
      <c r="BHZ112" s="908"/>
      <c r="BIA112" s="908"/>
      <c r="BIB112" s="908"/>
      <c r="BIC112" s="908"/>
      <c r="BID112" s="908"/>
      <c r="BIE112" s="908"/>
      <c r="BIF112" s="908"/>
      <c r="BIG112" s="908"/>
      <c r="BIH112" s="908"/>
      <c r="BII112" s="908"/>
      <c r="BIJ112" s="908"/>
      <c r="BIK112" s="908"/>
      <c r="BIL112" s="908"/>
      <c r="BIM112" s="908"/>
      <c r="BIN112" s="908"/>
      <c r="BIO112" s="908"/>
      <c r="BIP112" s="908"/>
      <c r="BIQ112" s="908"/>
      <c r="BIR112" s="908"/>
      <c r="BIS112" s="908"/>
      <c r="BIT112" s="908"/>
      <c r="BIU112" s="908"/>
      <c r="BIV112" s="908"/>
      <c r="BIW112" s="908"/>
      <c r="BIX112" s="908"/>
      <c r="BIY112" s="908"/>
      <c r="BIZ112" s="908"/>
      <c r="BJA112" s="908"/>
      <c r="BJB112" s="908"/>
      <c r="BJC112" s="908"/>
      <c r="BJD112" s="908"/>
      <c r="BJE112" s="908"/>
      <c r="BJF112" s="908"/>
      <c r="BJG112" s="908"/>
      <c r="BJH112" s="908"/>
      <c r="BJI112" s="908"/>
      <c r="BJJ112" s="908"/>
      <c r="BJK112" s="908"/>
      <c r="BJL112" s="908"/>
      <c r="BJM112" s="908"/>
      <c r="BJN112" s="908"/>
      <c r="BJO112" s="908"/>
      <c r="BJP112" s="908"/>
      <c r="BJQ112" s="908"/>
      <c r="BJR112" s="908"/>
      <c r="BJS112" s="908"/>
      <c r="BJT112" s="908"/>
      <c r="BJU112" s="908"/>
      <c r="BJV112" s="908"/>
      <c r="BJW112" s="908"/>
      <c r="BJX112" s="908"/>
      <c r="BJY112" s="908"/>
      <c r="BJZ112" s="908"/>
      <c r="BKA112" s="908"/>
      <c r="BKB112" s="908"/>
      <c r="BKC112" s="908"/>
      <c r="BKD112" s="908"/>
      <c r="BKE112" s="908"/>
      <c r="BKF112" s="908"/>
      <c r="BKG112" s="908"/>
      <c r="BKH112" s="908"/>
      <c r="BKI112" s="908"/>
      <c r="BKJ112" s="908"/>
      <c r="BKK112" s="908"/>
      <c r="BKL112" s="908"/>
      <c r="BKM112" s="908"/>
      <c r="BKN112" s="908"/>
      <c r="BKO112" s="908"/>
      <c r="BKP112" s="908"/>
      <c r="BKQ112" s="908"/>
      <c r="BKR112" s="908"/>
      <c r="BKS112" s="908"/>
      <c r="BKT112" s="908"/>
      <c r="BKU112" s="908"/>
      <c r="BKV112" s="908"/>
      <c r="BKW112" s="908"/>
      <c r="BKX112" s="908"/>
      <c r="BKY112" s="908"/>
      <c r="BKZ112" s="908"/>
      <c r="BLA112" s="908"/>
      <c r="BLB112" s="908"/>
      <c r="BLC112" s="908"/>
      <c r="BLD112" s="908"/>
      <c r="BLE112" s="908"/>
      <c r="BLF112" s="908"/>
      <c r="BLG112" s="908"/>
      <c r="BLH112" s="908"/>
      <c r="BLI112" s="908"/>
      <c r="BLJ112" s="908"/>
      <c r="BLK112" s="908"/>
      <c r="BLL112" s="908"/>
      <c r="BLM112" s="908"/>
      <c r="BLN112" s="908"/>
      <c r="BLO112" s="908"/>
      <c r="BLP112" s="908"/>
      <c r="BLQ112" s="908"/>
      <c r="BLR112" s="908"/>
      <c r="BLS112" s="908"/>
      <c r="BLT112" s="908"/>
      <c r="BLU112" s="908"/>
      <c r="BLV112" s="908"/>
      <c r="BLW112" s="908"/>
      <c r="BLX112" s="908"/>
      <c r="BLY112" s="908"/>
      <c r="BLZ112" s="908"/>
      <c r="BMA112" s="908"/>
      <c r="BMB112" s="908"/>
      <c r="BMC112" s="908"/>
      <c r="BMD112" s="908"/>
      <c r="BME112" s="908"/>
      <c r="BMF112" s="908"/>
      <c r="BMG112" s="908"/>
      <c r="BMH112" s="908"/>
      <c r="BMI112" s="908"/>
      <c r="BMJ112" s="908"/>
      <c r="BMK112" s="908"/>
      <c r="BML112" s="908"/>
      <c r="BMM112" s="908"/>
      <c r="BMN112" s="908"/>
      <c r="BMO112" s="908"/>
      <c r="BMP112" s="908"/>
      <c r="BMQ112" s="908"/>
      <c r="BMR112" s="908"/>
      <c r="BMS112" s="908"/>
      <c r="BMT112" s="908"/>
      <c r="BMU112" s="908"/>
      <c r="BMV112" s="908"/>
      <c r="BMW112" s="908"/>
      <c r="BMX112" s="908"/>
      <c r="BMY112" s="908"/>
      <c r="BMZ112" s="908"/>
      <c r="BNA112" s="908"/>
      <c r="BNB112" s="908"/>
      <c r="BNC112" s="908"/>
      <c r="BND112" s="908"/>
      <c r="BNE112" s="908"/>
      <c r="BNF112" s="908"/>
      <c r="BNG112" s="908"/>
      <c r="BNH112" s="908"/>
      <c r="BNI112" s="908"/>
      <c r="BNJ112" s="908"/>
      <c r="BNK112" s="908"/>
      <c r="BNL112" s="908"/>
      <c r="BNM112" s="908"/>
      <c r="BNN112" s="908"/>
      <c r="BNO112" s="908"/>
      <c r="BNP112" s="908"/>
      <c r="BNQ112" s="908"/>
      <c r="BNR112" s="908"/>
      <c r="BNS112" s="908"/>
      <c r="BNT112" s="908"/>
      <c r="BNU112" s="908"/>
      <c r="BNV112" s="908"/>
      <c r="BNW112" s="908"/>
      <c r="BNX112" s="908"/>
      <c r="BNY112" s="908"/>
      <c r="BNZ112" s="908"/>
      <c r="BOA112" s="908"/>
      <c r="BOB112" s="908"/>
      <c r="BOC112" s="908"/>
      <c r="BOD112" s="908"/>
      <c r="BOE112" s="908"/>
      <c r="BOF112" s="908"/>
      <c r="BOG112" s="908"/>
      <c r="BOH112" s="908"/>
      <c r="BOI112" s="908"/>
      <c r="BOJ112" s="908"/>
      <c r="BOK112" s="908"/>
      <c r="BOL112" s="908"/>
      <c r="BOM112" s="908"/>
      <c r="BON112" s="908"/>
      <c r="BOO112" s="908"/>
      <c r="BOP112" s="908"/>
      <c r="BOQ112" s="908"/>
      <c r="BOR112" s="908"/>
      <c r="BOS112" s="908"/>
      <c r="BOT112" s="908"/>
      <c r="BOU112" s="908"/>
      <c r="BOV112" s="908"/>
      <c r="BOW112" s="908"/>
      <c r="BOX112" s="908"/>
      <c r="BOY112" s="908"/>
      <c r="BOZ112" s="908"/>
      <c r="BPA112" s="908"/>
      <c r="BPB112" s="908"/>
      <c r="BPC112" s="908"/>
      <c r="BPD112" s="908"/>
      <c r="BPE112" s="908"/>
      <c r="BPF112" s="908"/>
      <c r="BPG112" s="908"/>
      <c r="BPH112" s="908"/>
      <c r="BPI112" s="908"/>
      <c r="BPJ112" s="908"/>
      <c r="BPK112" s="908"/>
      <c r="BPL112" s="908"/>
      <c r="BPM112" s="908"/>
      <c r="BPN112" s="908"/>
      <c r="BPO112" s="908"/>
      <c r="BPP112" s="908"/>
      <c r="BPQ112" s="908"/>
      <c r="BPR112" s="908"/>
      <c r="BPS112" s="908"/>
      <c r="BPT112" s="908"/>
      <c r="BPU112" s="908"/>
      <c r="BPV112" s="908"/>
      <c r="BPW112" s="908"/>
      <c r="BPX112" s="908"/>
      <c r="BPY112" s="908"/>
      <c r="BPZ112" s="908"/>
      <c r="BQA112" s="908"/>
      <c r="BQB112" s="908"/>
      <c r="BQC112" s="908"/>
      <c r="BQD112" s="908"/>
      <c r="BQE112" s="908"/>
      <c r="BQF112" s="908"/>
      <c r="BQG112" s="908"/>
      <c r="BQH112" s="908"/>
      <c r="BQI112" s="908"/>
      <c r="BQJ112" s="908"/>
      <c r="BQK112" s="908"/>
      <c r="BQL112" s="908"/>
      <c r="BQM112" s="908"/>
      <c r="BQN112" s="908"/>
      <c r="BQO112" s="908"/>
      <c r="BQP112" s="908"/>
      <c r="BQQ112" s="908"/>
      <c r="BQR112" s="908"/>
      <c r="BQS112" s="908"/>
      <c r="BQT112" s="908"/>
      <c r="BQU112" s="908"/>
      <c r="BQV112" s="908"/>
      <c r="BQW112" s="908"/>
      <c r="BQX112" s="908"/>
      <c r="BQY112" s="908"/>
      <c r="BQZ112" s="908"/>
      <c r="BRA112" s="908"/>
      <c r="BRB112" s="908"/>
      <c r="BRC112" s="908"/>
      <c r="BRD112" s="908"/>
      <c r="BRE112" s="908"/>
      <c r="BRF112" s="908"/>
      <c r="BRG112" s="908"/>
      <c r="BRH112" s="908"/>
      <c r="BRI112" s="908"/>
      <c r="BRJ112" s="908"/>
      <c r="BRK112" s="908"/>
      <c r="BRL112" s="908"/>
      <c r="BRM112" s="908"/>
      <c r="BRN112" s="908"/>
      <c r="BRO112" s="908"/>
      <c r="BRP112" s="908"/>
      <c r="BRQ112" s="908"/>
      <c r="BRR112" s="908"/>
      <c r="BRS112" s="908"/>
      <c r="BRT112" s="908"/>
      <c r="BRU112" s="908"/>
      <c r="BRV112" s="908"/>
      <c r="BRW112" s="908"/>
      <c r="BRX112" s="908"/>
      <c r="BRY112" s="908"/>
      <c r="BRZ112" s="908"/>
      <c r="BSA112" s="908"/>
      <c r="BSB112" s="908"/>
      <c r="BSC112" s="908"/>
      <c r="BSD112" s="908"/>
      <c r="BSE112" s="908"/>
      <c r="BSF112" s="908"/>
      <c r="BSG112" s="908"/>
      <c r="BSH112" s="908"/>
      <c r="BSI112" s="908"/>
      <c r="BSJ112" s="908"/>
      <c r="BSK112" s="908"/>
      <c r="BSL112" s="908"/>
      <c r="BSM112" s="908"/>
      <c r="BSN112" s="908"/>
      <c r="BSO112" s="908"/>
      <c r="BSP112" s="908"/>
      <c r="BSQ112" s="908"/>
      <c r="BSR112" s="908"/>
      <c r="BSS112" s="908"/>
      <c r="BST112" s="908"/>
      <c r="BSU112" s="908"/>
      <c r="BSV112" s="908"/>
      <c r="BSW112" s="908"/>
      <c r="BSX112" s="908"/>
      <c r="BSY112" s="908"/>
      <c r="BSZ112" s="908"/>
      <c r="BTA112" s="908"/>
      <c r="BTB112" s="908"/>
      <c r="BTC112" s="908"/>
      <c r="BTD112" s="908"/>
      <c r="BTE112" s="908"/>
      <c r="BTF112" s="908"/>
      <c r="BTG112" s="908"/>
      <c r="BTH112" s="908"/>
      <c r="BTI112" s="908"/>
      <c r="BTJ112" s="908"/>
      <c r="BTK112" s="908"/>
      <c r="BTL112" s="908"/>
      <c r="BTM112" s="908"/>
      <c r="BTN112" s="908"/>
      <c r="BTO112" s="908"/>
      <c r="BTP112" s="908"/>
      <c r="BTQ112" s="908"/>
      <c r="BTR112" s="908"/>
      <c r="BTS112" s="908"/>
      <c r="BTT112" s="908"/>
      <c r="BTU112" s="908"/>
      <c r="BTV112" s="908"/>
      <c r="BTW112" s="908"/>
      <c r="BTX112" s="908"/>
      <c r="BTY112" s="908"/>
      <c r="BTZ112" s="908"/>
      <c r="BUA112" s="908"/>
      <c r="BUB112" s="908"/>
      <c r="BUC112" s="908"/>
      <c r="BUD112" s="908"/>
      <c r="BUE112" s="908"/>
      <c r="BUF112" s="908"/>
      <c r="BUG112" s="908"/>
      <c r="BUH112" s="908"/>
      <c r="BUI112" s="908"/>
      <c r="BUJ112" s="908"/>
      <c r="BUK112" s="908"/>
      <c r="BUL112" s="908"/>
      <c r="BUM112" s="908"/>
      <c r="BUN112" s="908"/>
      <c r="BUO112" s="908"/>
      <c r="BUP112" s="908"/>
      <c r="BUQ112" s="908"/>
      <c r="BUR112" s="908"/>
      <c r="BUS112" s="908"/>
      <c r="BUT112" s="908"/>
      <c r="BUU112" s="908"/>
      <c r="BUV112" s="908"/>
      <c r="BUW112" s="908"/>
      <c r="BUX112" s="908"/>
      <c r="BUY112" s="908"/>
      <c r="BUZ112" s="908"/>
      <c r="BVA112" s="908"/>
      <c r="BVB112" s="908"/>
      <c r="BVC112" s="908"/>
      <c r="BVD112" s="908"/>
      <c r="BVE112" s="908"/>
      <c r="BVF112" s="908"/>
      <c r="BVG112" s="908"/>
      <c r="BVH112" s="908"/>
      <c r="BVI112" s="908"/>
      <c r="BVJ112" s="908"/>
      <c r="BVK112" s="908"/>
      <c r="BVL112" s="908"/>
      <c r="BVM112" s="908"/>
      <c r="BVN112" s="908"/>
      <c r="BVO112" s="908"/>
      <c r="BVP112" s="908"/>
      <c r="BVQ112" s="908"/>
      <c r="BVR112" s="908"/>
      <c r="BVS112" s="908"/>
      <c r="BVT112" s="908"/>
      <c r="BVU112" s="908"/>
      <c r="BVV112" s="908"/>
      <c r="BVW112" s="908"/>
      <c r="BVX112" s="908"/>
      <c r="BVY112" s="908"/>
      <c r="BVZ112" s="908"/>
      <c r="BWA112" s="908"/>
      <c r="BWB112" s="908"/>
      <c r="BWC112" s="908"/>
      <c r="BWD112" s="908"/>
      <c r="BWE112" s="908"/>
      <c r="BWF112" s="908"/>
      <c r="BWG112" s="908"/>
      <c r="BWH112" s="908"/>
      <c r="BWI112" s="908"/>
      <c r="BWJ112" s="908"/>
      <c r="BWK112" s="908"/>
      <c r="BWL112" s="908"/>
      <c r="BWM112" s="908"/>
      <c r="BWN112" s="908"/>
      <c r="BWO112" s="908"/>
      <c r="BWP112" s="908"/>
      <c r="BWQ112" s="908"/>
      <c r="BWR112" s="908"/>
      <c r="BWS112" s="908"/>
      <c r="BWT112" s="908"/>
      <c r="BWU112" s="908"/>
      <c r="BWV112" s="908"/>
      <c r="BWW112" s="908"/>
      <c r="BWX112" s="908"/>
      <c r="BWY112" s="908"/>
      <c r="BWZ112" s="908"/>
      <c r="BXA112" s="908"/>
      <c r="BXB112" s="908"/>
      <c r="BXC112" s="908"/>
      <c r="BXD112" s="908"/>
      <c r="BXE112" s="908"/>
      <c r="BXF112" s="908"/>
      <c r="BXG112" s="908"/>
      <c r="BXH112" s="908"/>
      <c r="BXI112" s="908"/>
      <c r="BXJ112" s="908"/>
      <c r="BXK112" s="908"/>
      <c r="BXL112" s="908"/>
      <c r="BXM112" s="908"/>
      <c r="BXN112" s="908"/>
      <c r="BXO112" s="908"/>
      <c r="BXP112" s="908"/>
      <c r="BXQ112" s="908"/>
      <c r="BXR112" s="908"/>
      <c r="BXS112" s="908"/>
      <c r="BXT112" s="908"/>
      <c r="BXU112" s="908"/>
      <c r="BXV112" s="908"/>
      <c r="BXW112" s="908"/>
      <c r="BXX112" s="908"/>
      <c r="BXY112" s="908"/>
      <c r="BXZ112" s="908"/>
      <c r="BYA112" s="908"/>
      <c r="BYB112" s="908"/>
      <c r="BYC112" s="908"/>
      <c r="BYD112" s="908"/>
      <c r="BYE112" s="908"/>
      <c r="BYF112" s="908"/>
      <c r="BYG112" s="908"/>
      <c r="BYH112" s="908"/>
      <c r="BYI112" s="908"/>
      <c r="BYJ112" s="908"/>
      <c r="BYK112" s="908"/>
      <c r="BYL112" s="908"/>
      <c r="BYM112" s="908"/>
      <c r="BYN112" s="908"/>
      <c r="BYO112" s="908"/>
      <c r="BYP112" s="908"/>
      <c r="BYQ112" s="908"/>
      <c r="BYR112" s="908"/>
      <c r="BYS112" s="908"/>
      <c r="BYT112" s="908"/>
      <c r="BYU112" s="908"/>
      <c r="BYV112" s="908"/>
      <c r="BYW112" s="908"/>
      <c r="BYX112" s="908"/>
      <c r="BYY112" s="908"/>
      <c r="BYZ112" s="908"/>
      <c r="BZA112" s="908"/>
      <c r="BZB112" s="908"/>
      <c r="BZC112" s="908"/>
      <c r="BZD112" s="908"/>
      <c r="BZE112" s="908"/>
      <c r="BZF112" s="908"/>
      <c r="BZG112" s="908"/>
      <c r="BZH112" s="908"/>
      <c r="BZI112" s="908"/>
      <c r="BZJ112" s="908"/>
      <c r="BZK112" s="908"/>
      <c r="BZL112" s="908"/>
      <c r="BZM112" s="908"/>
      <c r="BZN112" s="908"/>
      <c r="BZO112" s="908"/>
      <c r="BZP112" s="908"/>
      <c r="BZQ112" s="908"/>
      <c r="BZR112" s="908"/>
      <c r="BZS112" s="908"/>
      <c r="BZT112" s="908"/>
      <c r="BZU112" s="908"/>
      <c r="BZV112" s="908"/>
      <c r="BZW112" s="908"/>
      <c r="BZX112" s="908"/>
      <c r="BZY112" s="908"/>
      <c r="BZZ112" s="908"/>
      <c r="CAA112" s="908"/>
      <c r="CAB112" s="908"/>
      <c r="CAC112" s="908"/>
      <c r="CAD112" s="908"/>
      <c r="CAE112" s="908"/>
      <c r="CAF112" s="908"/>
      <c r="CAG112" s="908"/>
      <c r="CAH112" s="908"/>
      <c r="CAI112" s="908"/>
      <c r="CAJ112" s="908"/>
      <c r="CAK112" s="908"/>
      <c r="CAL112" s="908"/>
      <c r="CAM112" s="908"/>
      <c r="CAN112" s="908"/>
      <c r="CAO112" s="908"/>
      <c r="CAP112" s="908"/>
      <c r="CAQ112" s="908"/>
      <c r="CAR112" s="908"/>
      <c r="CAS112" s="908"/>
      <c r="CAT112" s="908"/>
      <c r="CAU112" s="908"/>
      <c r="CAV112" s="908"/>
      <c r="CAW112" s="908"/>
      <c r="CAX112" s="908"/>
      <c r="CAY112" s="908"/>
      <c r="CAZ112" s="908"/>
      <c r="CBA112" s="908"/>
      <c r="CBB112" s="908"/>
      <c r="CBC112" s="908"/>
      <c r="CBD112" s="908"/>
      <c r="CBE112" s="908"/>
      <c r="CBF112" s="908"/>
      <c r="CBG112" s="908"/>
      <c r="CBH112" s="908"/>
      <c r="CBI112" s="908"/>
      <c r="CBJ112" s="908"/>
      <c r="CBK112" s="908"/>
      <c r="CBL112" s="908"/>
      <c r="CBM112" s="908"/>
      <c r="CBN112" s="908"/>
      <c r="CBO112" s="908"/>
      <c r="CBP112" s="908"/>
      <c r="CBQ112" s="908"/>
      <c r="CBR112" s="908"/>
      <c r="CBS112" s="908"/>
      <c r="CBT112" s="908"/>
      <c r="CBU112" s="908"/>
      <c r="CBV112" s="908"/>
      <c r="CBW112" s="908"/>
      <c r="CBX112" s="908"/>
      <c r="CBY112" s="908"/>
      <c r="CBZ112" s="908"/>
      <c r="CCA112" s="908"/>
      <c r="CCB112" s="908"/>
      <c r="CCC112" s="908"/>
      <c r="CCD112" s="908"/>
      <c r="CCE112" s="908"/>
      <c r="CCF112" s="908"/>
      <c r="CCG112" s="908"/>
      <c r="CCH112" s="908"/>
      <c r="CCI112" s="908"/>
      <c r="CCJ112" s="908"/>
      <c r="CCK112" s="908"/>
      <c r="CCL112" s="908"/>
      <c r="CCM112" s="908"/>
      <c r="CCN112" s="908"/>
      <c r="CCO112" s="908"/>
      <c r="CCP112" s="908"/>
      <c r="CCQ112" s="908"/>
      <c r="CCR112" s="908"/>
      <c r="CCS112" s="908"/>
      <c r="CCT112" s="908"/>
      <c r="CCU112" s="908"/>
      <c r="CCV112" s="908"/>
      <c r="CCW112" s="908"/>
      <c r="CCX112" s="908"/>
      <c r="CCY112" s="908"/>
      <c r="CCZ112" s="908"/>
      <c r="CDA112" s="908"/>
      <c r="CDB112" s="908"/>
      <c r="CDC112" s="908"/>
      <c r="CDD112" s="908"/>
      <c r="CDE112" s="908"/>
      <c r="CDF112" s="908"/>
      <c r="CDG112" s="908"/>
      <c r="CDH112" s="908"/>
      <c r="CDI112" s="908"/>
      <c r="CDJ112" s="908"/>
      <c r="CDK112" s="908"/>
      <c r="CDL112" s="908"/>
      <c r="CDM112" s="908"/>
      <c r="CDN112" s="908"/>
      <c r="CDO112" s="908"/>
      <c r="CDP112" s="908"/>
      <c r="CDQ112" s="908"/>
      <c r="CDR112" s="908"/>
      <c r="CDS112" s="908"/>
      <c r="CDT112" s="908"/>
      <c r="CDU112" s="908"/>
      <c r="CDV112" s="908"/>
      <c r="CDW112" s="908"/>
      <c r="CDX112" s="908"/>
      <c r="CDY112" s="908"/>
      <c r="CDZ112" s="908"/>
      <c r="CEA112" s="908"/>
      <c r="CEB112" s="908"/>
      <c r="CEC112" s="908"/>
      <c r="CED112" s="908"/>
      <c r="CEE112" s="908"/>
      <c r="CEF112" s="908"/>
      <c r="CEG112" s="908"/>
      <c r="CEH112" s="908"/>
      <c r="CEI112" s="908"/>
      <c r="CEJ112" s="908"/>
      <c r="CEK112" s="908"/>
      <c r="CEL112" s="908"/>
      <c r="CEM112" s="908"/>
      <c r="CEN112" s="908"/>
      <c r="CEO112" s="908"/>
      <c r="CEP112" s="908"/>
      <c r="CEQ112" s="908"/>
      <c r="CER112" s="908"/>
      <c r="CES112" s="908"/>
      <c r="CET112" s="908"/>
      <c r="CEU112" s="908"/>
      <c r="CEV112" s="908"/>
      <c r="CEW112" s="908"/>
      <c r="CEX112" s="908"/>
      <c r="CEY112" s="908"/>
      <c r="CEZ112" s="908"/>
      <c r="CFA112" s="908"/>
      <c r="CFB112" s="908"/>
      <c r="CFC112" s="908"/>
      <c r="CFD112" s="908"/>
      <c r="CFE112" s="908"/>
      <c r="CFF112" s="908"/>
      <c r="CFG112" s="908"/>
      <c r="CFH112" s="908"/>
      <c r="CFI112" s="908"/>
      <c r="CFJ112" s="908"/>
      <c r="CFK112" s="908"/>
      <c r="CFL112" s="908"/>
      <c r="CFM112" s="908"/>
      <c r="CFN112" s="908"/>
      <c r="CFO112" s="908"/>
      <c r="CFP112" s="908"/>
      <c r="CFQ112" s="908"/>
      <c r="CFR112" s="908"/>
      <c r="CFS112" s="908"/>
      <c r="CFT112" s="908"/>
      <c r="CFU112" s="908"/>
      <c r="CFV112" s="908"/>
      <c r="CFW112" s="908"/>
      <c r="CFX112" s="908"/>
      <c r="CFY112" s="908"/>
      <c r="CFZ112" s="908"/>
      <c r="CGA112" s="908"/>
      <c r="CGB112" s="908"/>
      <c r="CGC112" s="908"/>
      <c r="CGD112" s="908"/>
      <c r="CGE112" s="908"/>
      <c r="CGF112" s="908"/>
      <c r="CGG112" s="908"/>
      <c r="CGH112" s="908"/>
      <c r="CGI112" s="908"/>
      <c r="CGJ112" s="908"/>
      <c r="CGK112" s="908"/>
      <c r="CGL112" s="908"/>
      <c r="CGM112" s="908"/>
      <c r="CGN112" s="908"/>
      <c r="CGO112" s="908"/>
      <c r="CGP112" s="908"/>
      <c r="CGQ112" s="908"/>
      <c r="CGR112" s="908"/>
      <c r="CGS112" s="908"/>
      <c r="CGT112" s="908"/>
      <c r="CGU112" s="908"/>
      <c r="CGV112" s="908"/>
      <c r="CGW112" s="908"/>
      <c r="CGX112" s="908"/>
      <c r="CGY112" s="908"/>
      <c r="CGZ112" s="908"/>
      <c r="CHA112" s="908"/>
      <c r="CHB112" s="908"/>
      <c r="CHC112" s="908"/>
      <c r="CHD112" s="908"/>
      <c r="CHE112" s="908"/>
      <c r="CHF112" s="908"/>
      <c r="CHG112" s="908"/>
      <c r="CHH112" s="908"/>
      <c r="CHI112" s="908"/>
      <c r="CHJ112" s="908"/>
      <c r="CHK112" s="908"/>
      <c r="CHL112" s="908"/>
      <c r="CHM112" s="908"/>
      <c r="CHN112" s="908"/>
      <c r="CHO112" s="908"/>
      <c r="CHP112" s="908"/>
      <c r="CHQ112" s="908"/>
      <c r="CHR112" s="908"/>
      <c r="CHS112" s="908"/>
      <c r="CHT112" s="908"/>
      <c r="CHU112" s="908"/>
      <c r="CHV112" s="908"/>
      <c r="CHW112" s="908"/>
      <c r="CHX112" s="908"/>
      <c r="CHY112" s="908"/>
      <c r="CHZ112" s="908"/>
      <c r="CIA112" s="908"/>
      <c r="CIB112" s="908"/>
      <c r="CIC112" s="908"/>
      <c r="CID112" s="908"/>
      <c r="CIE112" s="908"/>
      <c r="CIF112" s="908"/>
      <c r="CIG112" s="908"/>
      <c r="CIH112" s="908"/>
      <c r="CII112" s="908"/>
      <c r="CIJ112" s="908"/>
      <c r="CIK112" s="908"/>
      <c r="CIL112" s="908"/>
      <c r="CIM112" s="908"/>
      <c r="CIN112" s="908"/>
      <c r="CIO112" s="908"/>
      <c r="CIP112" s="908"/>
      <c r="CIQ112" s="908"/>
      <c r="CIR112" s="908"/>
      <c r="CIS112" s="908"/>
      <c r="CIT112" s="908"/>
      <c r="CIU112" s="908"/>
      <c r="CIV112" s="908"/>
      <c r="CIW112" s="908"/>
      <c r="CIX112" s="908"/>
      <c r="CIY112" s="908"/>
      <c r="CIZ112" s="908"/>
      <c r="CJA112" s="908"/>
      <c r="CJB112" s="908"/>
      <c r="CJC112" s="908"/>
      <c r="CJD112" s="908"/>
      <c r="CJE112" s="908"/>
      <c r="CJF112" s="908"/>
      <c r="CJG112" s="908"/>
      <c r="CJH112" s="908"/>
      <c r="CJI112" s="908"/>
      <c r="CJJ112" s="908"/>
      <c r="CJK112" s="908"/>
      <c r="CJL112" s="908"/>
      <c r="CJM112" s="908"/>
      <c r="CJN112" s="908"/>
      <c r="CJO112" s="908"/>
      <c r="CJP112" s="908"/>
      <c r="CJQ112" s="908"/>
      <c r="CJR112" s="908"/>
      <c r="CJS112" s="908"/>
      <c r="CJT112" s="908"/>
      <c r="CJU112" s="908"/>
      <c r="CJV112" s="908"/>
      <c r="CJW112" s="908"/>
      <c r="CJX112" s="908"/>
      <c r="CJY112" s="908"/>
      <c r="CJZ112" s="908"/>
      <c r="CKA112" s="908"/>
      <c r="CKB112" s="908"/>
      <c r="CKC112" s="908"/>
      <c r="CKD112" s="908"/>
      <c r="CKE112" s="908"/>
      <c r="CKF112" s="908"/>
      <c r="CKG112" s="908"/>
      <c r="CKH112" s="908"/>
      <c r="CKI112" s="908"/>
      <c r="CKJ112" s="908"/>
      <c r="CKK112" s="908"/>
      <c r="CKL112" s="908"/>
      <c r="CKM112" s="908"/>
      <c r="CKN112" s="908"/>
      <c r="CKO112" s="908"/>
      <c r="CKP112" s="908"/>
      <c r="CKQ112" s="908"/>
      <c r="CKR112" s="908"/>
      <c r="CKS112" s="908"/>
      <c r="CKT112" s="908"/>
      <c r="CKU112" s="908"/>
      <c r="CKV112" s="908"/>
      <c r="CKW112" s="908"/>
      <c r="CKX112" s="908"/>
      <c r="CKY112" s="908"/>
      <c r="CKZ112" s="908"/>
      <c r="CLA112" s="908"/>
      <c r="CLB112" s="908"/>
      <c r="CLC112" s="908"/>
      <c r="CLD112" s="908"/>
      <c r="CLE112" s="908"/>
      <c r="CLF112" s="908"/>
      <c r="CLG112" s="908"/>
      <c r="CLH112" s="908"/>
      <c r="CLI112" s="908"/>
      <c r="CLJ112" s="908"/>
      <c r="CLK112" s="908"/>
      <c r="CLL112" s="908"/>
      <c r="CLM112" s="908"/>
      <c r="CLN112" s="908"/>
      <c r="CLO112" s="908"/>
      <c r="CLP112" s="908"/>
      <c r="CLQ112" s="908"/>
      <c r="CLR112" s="908"/>
      <c r="CLS112" s="908"/>
      <c r="CLT112" s="908"/>
      <c r="CLU112" s="908"/>
      <c r="CLV112" s="908"/>
      <c r="CLW112" s="908"/>
      <c r="CLX112" s="908"/>
      <c r="CLY112" s="908"/>
      <c r="CLZ112" s="908"/>
      <c r="CMA112" s="908"/>
      <c r="CMB112" s="908"/>
      <c r="CMC112" s="908"/>
      <c r="CMD112" s="908"/>
      <c r="CME112" s="908"/>
      <c r="CMF112" s="908"/>
      <c r="CMG112" s="908"/>
      <c r="CMH112" s="908"/>
      <c r="CMI112" s="908"/>
      <c r="CMJ112" s="908"/>
      <c r="CMK112" s="908"/>
      <c r="CML112" s="908"/>
      <c r="CMM112" s="908"/>
      <c r="CMN112" s="908"/>
      <c r="CMO112" s="908"/>
      <c r="CMP112" s="908"/>
      <c r="CMQ112" s="908"/>
      <c r="CMR112" s="908"/>
      <c r="CMS112" s="908"/>
      <c r="CMT112" s="908"/>
      <c r="CMU112" s="908"/>
      <c r="CMV112" s="908"/>
      <c r="CMW112" s="908"/>
      <c r="CMX112" s="908"/>
      <c r="CMY112" s="908"/>
      <c r="CMZ112" s="908"/>
      <c r="CNA112" s="908"/>
      <c r="CNB112" s="908"/>
      <c r="CNC112" s="908"/>
      <c r="CND112" s="908"/>
      <c r="CNE112" s="908"/>
      <c r="CNF112" s="908"/>
      <c r="CNG112" s="908"/>
      <c r="CNH112" s="908"/>
      <c r="CNI112" s="908"/>
      <c r="CNJ112" s="908"/>
      <c r="CNK112" s="908"/>
      <c r="CNL112" s="908"/>
      <c r="CNM112" s="908"/>
      <c r="CNN112" s="908"/>
      <c r="CNO112" s="908"/>
      <c r="CNP112" s="908"/>
      <c r="CNQ112" s="908"/>
      <c r="CNR112" s="908"/>
      <c r="CNS112" s="908"/>
      <c r="CNT112" s="908"/>
      <c r="CNU112" s="908"/>
      <c r="CNV112" s="908"/>
      <c r="CNW112" s="908"/>
      <c r="CNX112" s="908"/>
      <c r="CNY112" s="908"/>
      <c r="CNZ112" s="908"/>
      <c r="COA112" s="908"/>
      <c r="COB112" s="908"/>
      <c r="COC112" s="908"/>
      <c r="COD112" s="908"/>
      <c r="COE112" s="908"/>
      <c r="COF112" s="908"/>
      <c r="COG112" s="908"/>
      <c r="COH112" s="908"/>
      <c r="COI112" s="908"/>
      <c r="COJ112" s="908"/>
      <c r="COK112" s="908"/>
      <c r="COL112" s="908"/>
      <c r="COM112" s="908"/>
      <c r="CON112" s="908"/>
      <c r="COO112" s="908"/>
      <c r="COP112" s="908"/>
      <c r="COQ112" s="908"/>
      <c r="COR112" s="908"/>
      <c r="COS112" s="908"/>
      <c r="COT112" s="908"/>
      <c r="COU112" s="908"/>
      <c r="COV112" s="908"/>
      <c r="COW112" s="908"/>
      <c r="COX112" s="908"/>
      <c r="COY112" s="908"/>
      <c r="COZ112" s="908"/>
      <c r="CPA112" s="908"/>
      <c r="CPB112" s="908"/>
      <c r="CPC112" s="908"/>
      <c r="CPD112" s="908"/>
      <c r="CPE112" s="908"/>
      <c r="CPF112" s="908"/>
      <c r="CPG112" s="908"/>
      <c r="CPH112" s="908"/>
      <c r="CPI112" s="908"/>
      <c r="CPJ112" s="908"/>
      <c r="CPK112" s="908"/>
      <c r="CPL112" s="908"/>
      <c r="CPM112" s="908"/>
      <c r="CPN112" s="908"/>
      <c r="CPO112" s="908"/>
      <c r="CPP112" s="908"/>
      <c r="CPQ112" s="908"/>
      <c r="CPR112" s="908"/>
      <c r="CPS112" s="908"/>
      <c r="CPT112" s="908"/>
      <c r="CPU112" s="908"/>
      <c r="CPV112" s="908"/>
      <c r="CPW112" s="908"/>
      <c r="CPX112" s="908"/>
      <c r="CPY112" s="908"/>
      <c r="CPZ112" s="908"/>
      <c r="CQA112" s="908"/>
      <c r="CQB112" s="908"/>
      <c r="CQC112" s="908"/>
      <c r="CQD112" s="908"/>
      <c r="CQE112" s="908"/>
      <c r="CQF112" s="908"/>
      <c r="CQG112" s="908"/>
      <c r="CQH112" s="908"/>
      <c r="CQI112" s="908"/>
      <c r="CQJ112" s="908"/>
      <c r="CQK112" s="908"/>
      <c r="CQL112" s="908"/>
      <c r="CQM112" s="908"/>
      <c r="CQN112" s="908"/>
      <c r="CQO112" s="908"/>
      <c r="CQP112" s="908"/>
      <c r="CQQ112" s="908"/>
      <c r="CQR112" s="908"/>
      <c r="CQS112" s="908"/>
      <c r="CQT112" s="908"/>
      <c r="CQU112" s="908"/>
      <c r="CQV112" s="908"/>
      <c r="CQW112" s="908"/>
      <c r="CQX112" s="908"/>
      <c r="CQY112" s="908"/>
      <c r="CQZ112" s="908"/>
      <c r="CRA112" s="908"/>
      <c r="CRB112" s="908"/>
      <c r="CRC112" s="908"/>
      <c r="CRD112" s="908"/>
      <c r="CRE112" s="908"/>
      <c r="CRF112" s="908"/>
      <c r="CRG112" s="908"/>
      <c r="CRH112" s="908"/>
      <c r="CRI112" s="908"/>
      <c r="CRJ112" s="908"/>
      <c r="CRK112" s="908"/>
      <c r="CRL112" s="908"/>
      <c r="CRM112" s="908"/>
      <c r="CRN112" s="908"/>
      <c r="CRO112" s="908"/>
      <c r="CRP112" s="908"/>
      <c r="CRQ112" s="908"/>
      <c r="CRR112" s="908"/>
      <c r="CRS112" s="908"/>
      <c r="CRT112" s="908"/>
      <c r="CRU112" s="908"/>
      <c r="CRV112" s="908"/>
      <c r="CRW112" s="908"/>
      <c r="CRX112" s="908"/>
      <c r="CRY112" s="908"/>
      <c r="CRZ112" s="908"/>
      <c r="CSA112" s="908"/>
      <c r="CSB112" s="908"/>
      <c r="CSC112" s="908"/>
      <c r="CSD112" s="908"/>
      <c r="CSE112" s="908"/>
      <c r="CSF112" s="908"/>
      <c r="CSG112" s="908"/>
      <c r="CSH112" s="908"/>
      <c r="CSI112" s="908"/>
      <c r="CSJ112" s="908"/>
      <c r="CSK112" s="908"/>
      <c r="CSL112" s="908"/>
      <c r="CSM112" s="908"/>
      <c r="CSN112" s="908"/>
      <c r="CSO112" s="908"/>
      <c r="CSP112" s="908"/>
      <c r="CSQ112" s="908"/>
      <c r="CSR112" s="908"/>
      <c r="CSS112" s="908"/>
      <c r="CST112" s="908"/>
      <c r="CSU112" s="908"/>
      <c r="CSV112" s="908"/>
      <c r="CSW112" s="908"/>
      <c r="CSX112" s="908"/>
      <c r="CSY112" s="908"/>
      <c r="CSZ112" s="908"/>
      <c r="CTA112" s="908"/>
      <c r="CTB112" s="908"/>
      <c r="CTC112" s="908"/>
      <c r="CTD112" s="908"/>
      <c r="CTE112" s="908"/>
      <c r="CTF112" s="908"/>
      <c r="CTG112" s="908"/>
      <c r="CTH112" s="908"/>
      <c r="CTI112" s="908"/>
      <c r="CTJ112" s="908"/>
      <c r="CTK112" s="908"/>
      <c r="CTL112" s="908"/>
      <c r="CTM112" s="908"/>
      <c r="CTN112" s="908"/>
      <c r="CTO112" s="908"/>
      <c r="CTP112" s="908"/>
      <c r="CTQ112" s="908"/>
      <c r="CTR112" s="908"/>
      <c r="CTS112" s="908"/>
      <c r="CTT112" s="908"/>
      <c r="CTU112" s="908"/>
      <c r="CTV112" s="908"/>
      <c r="CTW112" s="908"/>
      <c r="CTX112" s="908"/>
      <c r="CTY112" s="908"/>
      <c r="CTZ112" s="908"/>
      <c r="CUA112" s="908"/>
      <c r="CUB112" s="908"/>
      <c r="CUC112" s="908"/>
      <c r="CUD112" s="908"/>
      <c r="CUE112" s="908"/>
      <c r="CUF112" s="908"/>
      <c r="CUG112" s="908"/>
      <c r="CUH112" s="908"/>
      <c r="CUI112" s="908"/>
      <c r="CUJ112" s="908"/>
      <c r="CUK112" s="908"/>
      <c r="CUL112" s="908"/>
      <c r="CUM112" s="908"/>
      <c r="CUN112" s="908"/>
      <c r="CUO112" s="908"/>
      <c r="CUP112" s="908"/>
      <c r="CUQ112" s="908"/>
      <c r="CUR112" s="908"/>
      <c r="CUS112" s="908"/>
      <c r="CUT112" s="908"/>
      <c r="CUU112" s="908"/>
      <c r="CUV112" s="908"/>
      <c r="CUW112" s="908"/>
      <c r="CUX112" s="908"/>
      <c r="CUY112" s="908"/>
      <c r="CUZ112" s="908"/>
      <c r="CVA112" s="908"/>
      <c r="CVB112" s="908"/>
      <c r="CVC112" s="908"/>
      <c r="CVD112" s="908"/>
      <c r="CVE112" s="908"/>
      <c r="CVF112" s="908"/>
      <c r="CVG112" s="908"/>
      <c r="CVH112" s="908"/>
      <c r="CVI112" s="908"/>
      <c r="CVJ112" s="908"/>
      <c r="CVK112" s="908"/>
      <c r="CVL112" s="908"/>
      <c r="CVM112" s="908"/>
      <c r="CVN112" s="908"/>
      <c r="CVO112" s="908"/>
      <c r="CVP112" s="908"/>
      <c r="CVQ112" s="908"/>
      <c r="CVR112" s="908"/>
      <c r="CVS112" s="908"/>
      <c r="CVT112" s="908"/>
      <c r="CVU112" s="908"/>
      <c r="CVV112" s="908"/>
      <c r="CVW112" s="908"/>
      <c r="CVX112" s="908"/>
      <c r="CVY112" s="908"/>
      <c r="CVZ112" s="908"/>
      <c r="CWA112" s="908"/>
      <c r="CWB112" s="908"/>
      <c r="CWC112" s="908"/>
      <c r="CWD112" s="908"/>
      <c r="CWE112" s="908"/>
      <c r="CWF112" s="908"/>
      <c r="CWG112" s="908"/>
      <c r="CWH112" s="908"/>
      <c r="CWI112" s="908"/>
      <c r="CWJ112" s="908"/>
      <c r="CWK112" s="908"/>
      <c r="CWL112" s="908"/>
      <c r="CWM112" s="908"/>
      <c r="CWN112" s="908"/>
      <c r="CWO112" s="908"/>
      <c r="CWP112" s="908"/>
      <c r="CWQ112" s="908"/>
      <c r="CWR112" s="908"/>
      <c r="CWS112" s="908"/>
      <c r="CWT112" s="908"/>
      <c r="CWU112" s="908"/>
      <c r="CWV112" s="908"/>
      <c r="CWW112" s="908"/>
      <c r="CWX112" s="908"/>
      <c r="CWY112" s="908"/>
      <c r="CWZ112" s="908"/>
      <c r="CXA112" s="908"/>
      <c r="CXB112" s="908"/>
      <c r="CXC112" s="908"/>
      <c r="CXD112" s="908"/>
      <c r="CXE112" s="908"/>
      <c r="CXF112" s="908"/>
      <c r="CXG112" s="908"/>
      <c r="CXH112" s="908"/>
      <c r="CXI112" s="908"/>
      <c r="CXJ112" s="908"/>
      <c r="CXK112" s="908"/>
      <c r="CXL112" s="908"/>
      <c r="CXM112" s="908"/>
      <c r="CXN112" s="908"/>
      <c r="CXO112" s="908"/>
      <c r="CXP112" s="908"/>
      <c r="CXQ112" s="908"/>
      <c r="CXR112" s="908"/>
      <c r="CXS112" s="908"/>
      <c r="CXT112" s="908"/>
      <c r="CXU112" s="908"/>
      <c r="CXV112" s="908"/>
      <c r="CXW112" s="908"/>
      <c r="CXX112" s="908"/>
      <c r="CXY112" s="908"/>
      <c r="CXZ112" s="908"/>
      <c r="CYA112" s="908"/>
      <c r="CYB112" s="908"/>
      <c r="CYC112" s="908"/>
      <c r="CYD112" s="908"/>
      <c r="CYE112" s="908"/>
      <c r="CYF112" s="908"/>
      <c r="CYG112" s="908"/>
      <c r="CYH112" s="908"/>
      <c r="CYI112" s="908"/>
      <c r="CYJ112" s="908"/>
      <c r="CYK112" s="908"/>
      <c r="CYL112" s="908"/>
      <c r="CYM112" s="908"/>
      <c r="CYN112" s="908"/>
      <c r="CYO112" s="908"/>
      <c r="CYP112" s="908"/>
      <c r="CYQ112" s="908"/>
      <c r="CYR112" s="908"/>
      <c r="CYS112" s="908"/>
      <c r="CYT112" s="908"/>
      <c r="CYU112" s="908"/>
      <c r="CYV112" s="908"/>
      <c r="CYW112" s="908"/>
      <c r="CYX112" s="908"/>
      <c r="CYY112" s="908"/>
      <c r="CYZ112" s="908"/>
      <c r="CZA112" s="908"/>
      <c r="CZB112" s="908"/>
      <c r="CZC112" s="908"/>
      <c r="CZD112" s="908"/>
      <c r="CZE112" s="908"/>
      <c r="CZF112" s="908"/>
      <c r="CZG112" s="908"/>
      <c r="CZH112" s="908"/>
      <c r="CZI112" s="908"/>
      <c r="CZJ112" s="908"/>
      <c r="CZK112" s="908"/>
      <c r="CZL112" s="908"/>
      <c r="CZM112" s="908"/>
      <c r="CZN112" s="908"/>
      <c r="CZO112" s="908"/>
      <c r="CZP112" s="908"/>
      <c r="CZQ112" s="908"/>
      <c r="CZR112" s="908"/>
      <c r="CZS112" s="908"/>
      <c r="CZT112" s="908"/>
      <c r="CZU112" s="908"/>
      <c r="CZV112" s="908"/>
      <c r="CZW112" s="908"/>
      <c r="CZX112" s="908"/>
      <c r="CZY112" s="908"/>
      <c r="CZZ112" s="908"/>
      <c r="DAA112" s="908"/>
      <c r="DAB112" s="908"/>
      <c r="DAC112" s="908"/>
      <c r="DAD112" s="908"/>
      <c r="DAE112" s="908"/>
      <c r="DAF112" s="908"/>
      <c r="DAG112" s="908"/>
      <c r="DAH112" s="908"/>
      <c r="DAI112" s="908"/>
      <c r="DAJ112" s="908"/>
      <c r="DAK112" s="908"/>
      <c r="DAL112" s="908"/>
      <c r="DAM112" s="908"/>
      <c r="DAN112" s="908"/>
      <c r="DAO112" s="908"/>
      <c r="DAP112" s="908"/>
      <c r="DAQ112" s="908"/>
      <c r="DAR112" s="908"/>
      <c r="DAS112" s="908"/>
      <c r="DAT112" s="908"/>
      <c r="DAU112" s="908"/>
      <c r="DAV112" s="908"/>
      <c r="DAW112" s="908"/>
      <c r="DAX112" s="908"/>
      <c r="DAY112" s="908"/>
      <c r="DAZ112" s="908"/>
      <c r="DBA112" s="908"/>
      <c r="DBB112" s="908"/>
      <c r="DBC112" s="908"/>
      <c r="DBD112" s="908"/>
      <c r="DBE112" s="908"/>
      <c r="DBF112" s="908"/>
      <c r="DBG112" s="908"/>
      <c r="DBH112" s="908"/>
      <c r="DBI112" s="908"/>
      <c r="DBJ112" s="908"/>
      <c r="DBK112" s="908"/>
      <c r="DBL112" s="908"/>
      <c r="DBM112" s="908"/>
      <c r="DBN112" s="908"/>
      <c r="DBO112" s="908"/>
      <c r="DBP112" s="908"/>
      <c r="DBQ112" s="908"/>
      <c r="DBR112" s="908"/>
      <c r="DBS112" s="908"/>
      <c r="DBT112" s="908"/>
      <c r="DBU112" s="908"/>
      <c r="DBV112" s="908"/>
      <c r="DBW112" s="908"/>
      <c r="DBX112" s="908"/>
      <c r="DBY112" s="908"/>
      <c r="DBZ112" s="908"/>
      <c r="DCA112" s="908"/>
      <c r="DCB112" s="908"/>
      <c r="DCC112" s="908"/>
      <c r="DCD112" s="908"/>
      <c r="DCE112" s="908"/>
      <c r="DCF112" s="908"/>
      <c r="DCG112" s="908"/>
      <c r="DCH112" s="908"/>
      <c r="DCI112" s="908"/>
      <c r="DCJ112" s="908"/>
      <c r="DCK112" s="908"/>
      <c r="DCL112" s="908"/>
      <c r="DCM112" s="908"/>
      <c r="DCN112" s="908"/>
      <c r="DCO112" s="908"/>
      <c r="DCP112" s="908"/>
      <c r="DCQ112" s="908"/>
      <c r="DCR112" s="908"/>
      <c r="DCS112" s="908"/>
      <c r="DCT112" s="908"/>
      <c r="DCU112" s="908"/>
      <c r="DCV112" s="908"/>
      <c r="DCW112" s="908"/>
      <c r="DCX112" s="908"/>
      <c r="DCY112" s="908"/>
      <c r="DCZ112" s="908"/>
      <c r="DDA112" s="908"/>
      <c r="DDB112" s="908"/>
      <c r="DDC112" s="908"/>
      <c r="DDD112" s="908"/>
      <c r="DDE112" s="908"/>
      <c r="DDF112" s="908"/>
      <c r="DDG112" s="908"/>
      <c r="DDH112" s="908"/>
      <c r="DDI112" s="908"/>
      <c r="DDJ112" s="908"/>
      <c r="DDK112" s="908"/>
      <c r="DDL112" s="908"/>
      <c r="DDM112" s="908"/>
      <c r="DDN112" s="908"/>
      <c r="DDO112" s="908"/>
      <c r="DDP112" s="908"/>
      <c r="DDQ112" s="908"/>
      <c r="DDR112" s="908"/>
      <c r="DDS112" s="908"/>
      <c r="DDT112" s="908"/>
      <c r="DDU112" s="908"/>
      <c r="DDV112" s="908"/>
      <c r="DDW112" s="908"/>
      <c r="DDX112" s="908"/>
      <c r="DDY112" s="908"/>
      <c r="DDZ112" s="908"/>
      <c r="DEA112" s="908"/>
      <c r="DEB112" s="908"/>
      <c r="DEC112" s="908"/>
      <c r="DED112" s="908"/>
      <c r="DEE112" s="908"/>
      <c r="DEF112" s="908"/>
      <c r="DEG112" s="908"/>
      <c r="DEH112" s="908"/>
      <c r="DEI112" s="908"/>
      <c r="DEJ112" s="908"/>
      <c r="DEK112" s="908"/>
      <c r="DEL112" s="908"/>
      <c r="DEM112" s="908"/>
      <c r="DEN112" s="908"/>
      <c r="DEO112" s="908"/>
      <c r="DEP112" s="908"/>
      <c r="DEQ112" s="908"/>
      <c r="DER112" s="908"/>
      <c r="DES112" s="908"/>
      <c r="DET112" s="908"/>
      <c r="DEU112" s="908"/>
      <c r="DEV112" s="908"/>
      <c r="DEW112" s="908"/>
      <c r="DEX112" s="908"/>
      <c r="DEY112" s="908"/>
      <c r="DEZ112" s="908"/>
      <c r="DFA112" s="908"/>
      <c r="DFB112" s="908"/>
      <c r="DFC112" s="908"/>
      <c r="DFD112" s="908"/>
      <c r="DFE112" s="908"/>
      <c r="DFF112" s="908"/>
      <c r="DFG112" s="908"/>
      <c r="DFH112" s="908"/>
      <c r="DFI112" s="908"/>
      <c r="DFJ112" s="908"/>
      <c r="DFK112" s="908"/>
      <c r="DFL112" s="908"/>
      <c r="DFM112" s="908"/>
      <c r="DFN112" s="908"/>
      <c r="DFO112" s="908"/>
      <c r="DFP112" s="908"/>
      <c r="DFQ112" s="908"/>
      <c r="DFR112" s="908"/>
      <c r="DFS112" s="908"/>
      <c r="DFT112" s="908"/>
      <c r="DFU112" s="908"/>
      <c r="DFV112" s="908"/>
      <c r="DFW112" s="908"/>
      <c r="DFX112" s="908"/>
      <c r="DFY112" s="908"/>
      <c r="DFZ112" s="908"/>
      <c r="DGA112" s="908"/>
      <c r="DGB112" s="908"/>
      <c r="DGC112" s="908"/>
      <c r="DGD112" s="908"/>
      <c r="DGE112" s="908"/>
      <c r="DGF112" s="908"/>
      <c r="DGG112" s="908"/>
      <c r="DGH112" s="908"/>
      <c r="DGI112" s="908"/>
      <c r="DGJ112" s="908"/>
      <c r="DGK112" s="908"/>
      <c r="DGL112" s="908"/>
      <c r="DGM112" s="908"/>
      <c r="DGN112" s="908"/>
      <c r="DGO112" s="908"/>
      <c r="DGP112" s="908"/>
      <c r="DGQ112" s="908"/>
      <c r="DGR112" s="908"/>
      <c r="DGS112" s="908"/>
      <c r="DGT112" s="908"/>
      <c r="DGU112" s="908"/>
      <c r="DGV112" s="908"/>
      <c r="DGW112" s="908"/>
      <c r="DGX112" s="908"/>
      <c r="DGY112" s="908"/>
      <c r="DGZ112" s="908"/>
      <c r="DHA112" s="908"/>
      <c r="DHB112" s="908"/>
      <c r="DHC112" s="908"/>
      <c r="DHD112" s="908"/>
      <c r="DHE112" s="908"/>
      <c r="DHF112" s="908"/>
      <c r="DHG112" s="908"/>
      <c r="DHH112" s="908"/>
      <c r="DHI112" s="908"/>
      <c r="DHJ112" s="908"/>
      <c r="DHK112" s="908"/>
      <c r="DHL112" s="908"/>
      <c r="DHM112" s="908"/>
      <c r="DHN112" s="908"/>
      <c r="DHO112" s="908"/>
      <c r="DHP112" s="908"/>
      <c r="DHQ112" s="908"/>
      <c r="DHR112" s="908"/>
      <c r="DHS112" s="908"/>
      <c r="DHT112" s="908"/>
      <c r="DHU112" s="908"/>
      <c r="DHV112" s="908"/>
      <c r="DHW112" s="908"/>
      <c r="DHX112" s="908"/>
      <c r="DHY112" s="908"/>
      <c r="DHZ112" s="908"/>
      <c r="DIA112" s="908"/>
      <c r="DIB112" s="908"/>
      <c r="DIC112" s="908"/>
      <c r="DID112" s="908"/>
      <c r="DIE112" s="908"/>
      <c r="DIF112" s="908"/>
      <c r="DIG112" s="908"/>
      <c r="DIH112" s="908"/>
      <c r="DII112" s="908"/>
      <c r="DIJ112" s="908"/>
      <c r="DIK112" s="908"/>
      <c r="DIL112" s="908"/>
      <c r="DIM112" s="908"/>
      <c r="DIN112" s="908"/>
      <c r="DIO112" s="908"/>
      <c r="DIP112" s="908"/>
      <c r="DIQ112" s="908"/>
      <c r="DIR112" s="908"/>
      <c r="DIS112" s="908"/>
      <c r="DIT112" s="908"/>
      <c r="DIU112" s="908"/>
      <c r="DIV112" s="908"/>
      <c r="DIW112" s="908"/>
      <c r="DIX112" s="908"/>
      <c r="DIY112" s="908"/>
      <c r="DIZ112" s="908"/>
      <c r="DJA112" s="908"/>
      <c r="DJB112" s="908"/>
      <c r="DJC112" s="908"/>
      <c r="DJD112" s="908"/>
      <c r="DJE112" s="908"/>
      <c r="DJF112" s="908"/>
      <c r="DJG112" s="908"/>
      <c r="DJH112" s="908"/>
      <c r="DJI112" s="908"/>
      <c r="DJJ112" s="908"/>
      <c r="DJK112" s="908"/>
      <c r="DJL112" s="908"/>
      <c r="DJM112" s="908"/>
      <c r="DJN112" s="908"/>
      <c r="DJO112" s="908"/>
      <c r="DJP112" s="908"/>
      <c r="DJQ112" s="908"/>
      <c r="DJR112" s="908"/>
      <c r="DJS112" s="908"/>
      <c r="DJT112" s="908"/>
      <c r="DJU112" s="908"/>
      <c r="DJV112" s="908"/>
      <c r="DJW112" s="908"/>
      <c r="DJX112" s="908"/>
      <c r="DJY112" s="908"/>
      <c r="DJZ112" s="908"/>
      <c r="DKA112" s="908"/>
      <c r="DKB112" s="908"/>
      <c r="DKC112" s="908"/>
      <c r="DKD112" s="908"/>
      <c r="DKE112" s="908"/>
      <c r="DKF112" s="908"/>
      <c r="DKG112" s="908"/>
      <c r="DKH112" s="908"/>
      <c r="DKI112" s="908"/>
      <c r="DKJ112" s="908"/>
      <c r="DKK112" s="908"/>
      <c r="DKL112" s="908"/>
      <c r="DKM112" s="908"/>
      <c r="DKN112" s="908"/>
      <c r="DKO112" s="908"/>
      <c r="DKP112" s="908"/>
      <c r="DKQ112" s="908"/>
      <c r="DKR112" s="908"/>
      <c r="DKS112" s="908"/>
      <c r="DKT112" s="908"/>
      <c r="DKU112" s="908"/>
      <c r="DKV112" s="908"/>
      <c r="DKW112" s="908"/>
      <c r="DKX112" s="908"/>
      <c r="DKY112" s="908"/>
      <c r="DKZ112" s="908"/>
      <c r="DLA112" s="908"/>
      <c r="DLB112" s="908"/>
      <c r="DLC112" s="908"/>
      <c r="DLD112" s="908"/>
      <c r="DLE112" s="908"/>
      <c r="DLF112" s="908"/>
      <c r="DLG112" s="908"/>
      <c r="DLH112" s="908"/>
      <c r="DLI112" s="908"/>
      <c r="DLJ112" s="908"/>
      <c r="DLK112" s="908"/>
      <c r="DLL112" s="908"/>
      <c r="DLM112" s="908"/>
      <c r="DLN112" s="908"/>
      <c r="DLO112" s="908"/>
      <c r="DLP112" s="908"/>
      <c r="DLQ112" s="908"/>
      <c r="DLR112" s="908"/>
      <c r="DLS112" s="908"/>
      <c r="DLT112" s="908"/>
      <c r="DLU112" s="908"/>
      <c r="DLV112" s="908"/>
      <c r="DLW112" s="908"/>
      <c r="DLX112" s="908"/>
      <c r="DLY112" s="908"/>
      <c r="DLZ112" s="908"/>
      <c r="DMA112" s="908"/>
      <c r="DMB112" s="908"/>
      <c r="DMC112" s="908"/>
      <c r="DMD112" s="908"/>
      <c r="DME112" s="908"/>
      <c r="DMF112" s="908"/>
      <c r="DMG112" s="908"/>
      <c r="DMH112" s="908"/>
      <c r="DMI112" s="908"/>
      <c r="DMJ112" s="908"/>
      <c r="DMK112" s="908"/>
      <c r="DML112" s="908"/>
      <c r="DMM112" s="908"/>
      <c r="DMN112" s="908"/>
      <c r="DMO112" s="908"/>
      <c r="DMP112" s="908"/>
      <c r="DMQ112" s="908"/>
      <c r="DMR112" s="908"/>
      <c r="DMS112" s="908"/>
      <c r="DMT112" s="908"/>
      <c r="DMU112" s="908"/>
      <c r="DMV112" s="908"/>
      <c r="DMW112" s="908"/>
      <c r="DMX112" s="908"/>
      <c r="DMY112" s="908"/>
      <c r="DMZ112" s="908"/>
      <c r="DNA112" s="908"/>
      <c r="DNB112" s="908"/>
      <c r="DNC112" s="908"/>
      <c r="DND112" s="908"/>
      <c r="DNE112" s="908"/>
      <c r="DNF112" s="908"/>
      <c r="DNG112" s="908"/>
      <c r="DNH112" s="908"/>
      <c r="DNI112" s="908"/>
      <c r="DNJ112" s="908"/>
      <c r="DNK112" s="908"/>
      <c r="DNL112" s="908"/>
      <c r="DNM112" s="908"/>
      <c r="DNN112" s="908"/>
      <c r="DNO112" s="908"/>
      <c r="DNP112" s="908"/>
      <c r="DNQ112" s="908"/>
      <c r="DNR112" s="908"/>
      <c r="DNS112" s="908"/>
      <c r="DNT112" s="908"/>
      <c r="DNU112" s="908"/>
      <c r="DNV112" s="908"/>
      <c r="DNW112" s="908"/>
      <c r="DNX112" s="908"/>
      <c r="DNY112" s="908"/>
      <c r="DNZ112" s="908"/>
      <c r="DOA112" s="908"/>
      <c r="DOB112" s="908"/>
      <c r="DOC112" s="908"/>
      <c r="DOD112" s="908"/>
      <c r="DOE112" s="908"/>
      <c r="DOF112" s="908"/>
      <c r="DOG112" s="908"/>
      <c r="DOH112" s="908"/>
      <c r="DOI112" s="908"/>
      <c r="DOJ112" s="908"/>
      <c r="DOK112" s="908"/>
      <c r="DOL112" s="908"/>
      <c r="DOM112" s="908"/>
      <c r="DON112" s="908"/>
      <c r="DOO112" s="908"/>
      <c r="DOP112" s="908"/>
      <c r="DOQ112" s="908"/>
      <c r="DOR112" s="908"/>
      <c r="DOS112" s="908"/>
      <c r="DOT112" s="908"/>
      <c r="DOU112" s="908"/>
      <c r="DOV112" s="908"/>
      <c r="DOW112" s="908"/>
      <c r="DOX112" s="908"/>
      <c r="DOY112" s="908"/>
      <c r="DOZ112" s="908"/>
      <c r="DPA112" s="908"/>
      <c r="DPB112" s="908"/>
      <c r="DPC112" s="908"/>
      <c r="DPD112" s="908"/>
      <c r="DPE112" s="908"/>
      <c r="DPF112" s="908"/>
      <c r="DPG112" s="908"/>
      <c r="DPH112" s="908"/>
      <c r="DPI112" s="908"/>
      <c r="DPJ112" s="908"/>
      <c r="DPK112" s="908"/>
      <c r="DPL112" s="908"/>
      <c r="DPM112" s="908"/>
      <c r="DPN112" s="908"/>
      <c r="DPO112" s="908"/>
      <c r="DPP112" s="908"/>
      <c r="DPQ112" s="908"/>
      <c r="DPR112" s="908"/>
      <c r="DPS112" s="908"/>
      <c r="DPT112" s="908"/>
      <c r="DPU112" s="908"/>
      <c r="DPV112" s="908"/>
      <c r="DPW112" s="908"/>
      <c r="DPX112" s="908"/>
      <c r="DPY112" s="908"/>
      <c r="DPZ112" s="908"/>
      <c r="DQA112" s="908"/>
      <c r="DQB112" s="908"/>
      <c r="DQC112" s="908"/>
      <c r="DQD112" s="908"/>
      <c r="DQE112" s="908"/>
      <c r="DQF112" s="908"/>
      <c r="DQG112" s="908"/>
      <c r="DQH112" s="908"/>
      <c r="DQI112" s="908"/>
      <c r="DQJ112" s="908"/>
      <c r="DQK112" s="908"/>
      <c r="DQL112" s="908"/>
      <c r="DQM112" s="908"/>
      <c r="DQN112" s="908"/>
      <c r="DQO112" s="908"/>
      <c r="DQP112" s="908"/>
      <c r="DQQ112" s="908"/>
      <c r="DQR112" s="908"/>
      <c r="DQS112" s="908"/>
      <c r="DQT112" s="908"/>
      <c r="DQU112" s="908"/>
      <c r="DQV112" s="908"/>
      <c r="DQW112" s="908"/>
      <c r="DQX112" s="908"/>
      <c r="DQY112" s="908"/>
      <c r="DQZ112" s="908"/>
      <c r="DRA112" s="908"/>
      <c r="DRB112" s="908"/>
      <c r="DRC112" s="908"/>
      <c r="DRD112" s="908"/>
      <c r="DRE112" s="908"/>
      <c r="DRF112" s="908"/>
      <c r="DRG112" s="908"/>
      <c r="DRH112" s="908"/>
      <c r="DRI112" s="908"/>
      <c r="DRJ112" s="908"/>
      <c r="DRK112" s="908"/>
      <c r="DRL112" s="908"/>
      <c r="DRM112" s="908"/>
      <c r="DRN112" s="908"/>
      <c r="DRO112" s="908"/>
      <c r="DRP112" s="908"/>
      <c r="DRQ112" s="908"/>
      <c r="DRR112" s="908"/>
      <c r="DRS112" s="908"/>
      <c r="DRT112" s="908"/>
      <c r="DRU112" s="908"/>
      <c r="DRV112" s="908"/>
      <c r="DRW112" s="908"/>
      <c r="DRX112" s="908"/>
      <c r="DRY112" s="908"/>
      <c r="DRZ112" s="908"/>
      <c r="DSA112" s="908"/>
      <c r="DSB112" s="908"/>
      <c r="DSC112" s="908"/>
      <c r="DSD112" s="908"/>
      <c r="DSE112" s="908"/>
      <c r="DSF112" s="908"/>
      <c r="DSG112" s="908"/>
      <c r="DSH112" s="908"/>
      <c r="DSI112" s="908"/>
      <c r="DSJ112" s="908"/>
      <c r="DSK112" s="908"/>
      <c r="DSL112" s="908"/>
      <c r="DSM112" s="908"/>
      <c r="DSN112" s="908"/>
      <c r="DSO112" s="908"/>
      <c r="DSP112" s="908"/>
      <c r="DSQ112" s="908"/>
      <c r="DSR112" s="908"/>
      <c r="DSS112" s="908"/>
      <c r="DST112" s="908"/>
      <c r="DSU112" s="908"/>
      <c r="DSV112" s="908"/>
      <c r="DSW112" s="908"/>
      <c r="DSX112" s="908"/>
      <c r="DSY112" s="908"/>
      <c r="DSZ112" s="908"/>
      <c r="DTA112" s="908"/>
      <c r="DTB112" s="908"/>
      <c r="DTC112" s="908"/>
      <c r="DTD112" s="908"/>
      <c r="DTE112" s="908"/>
      <c r="DTF112" s="908"/>
      <c r="DTG112" s="908"/>
      <c r="DTH112" s="908"/>
      <c r="DTI112" s="908"/>
      <c r="DTJ112" s="908"/>
      <c r="DTK112" s="908"/>
      <c r="DTL112" s="908"/>
      <c r="DTM112" s="908"/>
      <c r="DTN112" s="908"/>
      <c r="DTO112" s="908"/>
      <c r="DTP112" s="908"/>
      <c r="DTQ112" s="908"/>
      <c r="DTR112" s="908"/>
      <c r="DTS112" s="908"/>
      <c r="DTT112" s="908"/>
      <c r="DTU112" s="908"/>
      <c r="DTV112" s="908"/>
      <c r="DTW112" s="908"/>
      <c r="DTX112" s="908"/>
      <c r="DTY112" s="908"/>
      <c r="DTZ112" s="908"/>
      <c r="DUA112" s="908"/>
      <c r="DUB112" s="908"/>
      <c r="DUC112" s="908"/>
      <c r="DUD112" s="908"/>
      <c r="DUE112" s="908"/>
      <c r="DUF112" s="908"/>
      <c r="DUG112" s="908"/>
      <c r="DUH112" s="908"/>
      <c r="DUI112" s="908"/>
      <c r="DUJ112" s="908"/>
      <c r="DUK112" s="908"/>
      <c r="DUL112" s="908"/>
      <c r="DUM112" s="908"/>
      <c r="DUN112" s="908"/>
      <c r="DUO112" s="908"/>
      <c r="DUP112" s="908"/>
      <c r="DUQ112" s="908"/>
      <c r="DUR112" s="908"/>
      <c r="DUS112" s="908"/>
      <c r="DUT112" s="908"/>
      <c r="DUU112" s="908"/>
      <c r="DUV112" s="908"/>
      <c r="DUW112" s="908"/>
      <c r="DUX112" s="908"/>
      <c r="DUY112" s="908"/>
      <c r="DUZ112" s="908"/>
      <c r="DVA112" s="908"/>
      <c r="DVB112" s="908"/>
      <c r="DVC112" s="908"/>
      <c r="DVD112" s="908"/>
      <c r="DVE112" s="908"/>
      <c r="DVF112" s="908"/>
      <c r="DVG112" s="908"/>
      <c r="DVH112" s="908"/>
      <c r="DVI112" s="908"/>
      <c r="DVJ112" s="908"/>
      <c r="DVK112" s="908"/>
      <c r="DVL112" s="908"/>
      <c r="DVM112" s="908"/>
      <c r="DVN112" s="908"/>
      <c r="DVO112" s="908"/>
      <c r="DVP112" s="908"/>
      <c r="DVQ112" s="908"/>
      <c r="DVR112" s="908"/>
      <c r="DVS112" s="908"/>
      <c r="DVT112" s="908"/>
      <c r="DVU112" s="908"/>
      <c r="DVV112" s="908"/>
      <c r="DVW112" s="908"/>
      <c r="DVX112" s="908"/>
      <c r="DVY112" s="908"/>
      <c r="DVZ112" s="908"/>
      <c r="DWA112" s="908"/>
      <c r="DWB112" s="908"/>
      <c r="DWC112" s="908"/>
      <c r="DWD112" s="908"/>
      <c r="DWE112" s="908"/>
      <c r="DWF112" s="908"/>
      <c r="DWG112" s="908"/>
      <c r="DWH112" s="908"/>
      <c r="DWI112" s="908"/>
      <c r="DWJ112" s="908"/>
      <c r="DWK112" s="908"/>
      <c r="DWL112" s="908"/>
      <c r="DWM112" s="908"/>
      <c r="DWN112" s="908"/>
      <c r="DWO112" s="908"/>
      <c r="DWP112" s="908"/>
      <c r="DWQ112" s="908"/>
      <c r="DWR112" s="908"/>
      <c r="DWS112" s="908"/>
      <c r="DWT112" s="908"/>
      <c r="DWU112" s="908"/>
      <c r="DWV112" s="908"/>
      <c r="DWW112" s="908"/>
      <c r="DWX112" s="908"/>
      <c r="DWY112" s="908"/>
      <c r="DWZ112" s="908"/>
      <c r="DXA112" s="908"/>
      <c r="DXB112" s="908"/>
      <c r="DXC112" s="908"/>
      <c r="DXD112" s="908"/>
      <c r="DXE112" s="908"/>
      <c r="DXF112" s="908"/>
      <c r="DXG112" s="908"/>
      <c r="DXH112" s="908"/>
      <c r="DXI112" s="908"/>
      <c r="DXJ112" s="908"/>
      <c r="DXK112" s="908"/>
      <c r="DXL112" s="908"/>
      <c r="DXM112" s="908"/>
      <c r="DXN112" s="908"/>
      <c r="DXO112" s="908"/>
      <c r="DXP112" s="908"/>
      <c r="DXQ112" s="908"/>
      <c r="DXR112" s="908"/>
      <c r="DXS112" s="908"/>
      <c r="DXT112" s="908"/>
      <c r="DXU112" s="908"/>
      <c r="DXV112" s="908"/>
      <c r="DXW112" s="908"/>
      <c r="DXX112" s="908"/>
      <c r="DXY112" s="908"/>
      <c r="DXZ112" s="908"/>
      <c r="DYA112" s="908"/>
      <c r="DYB112" s="908"/>
      <c r="DYC112" s="908"/>
      <c r="DYD112" s="908"/>
      <c r="DYE112" s="908"/>
      <c r="DYF112" s="908"/>
      <c r="DYG112" s="908"/>
      <c r="DYH112" s="908"/>
      <c r="DYI112" s="908"/>
      <c r="DYJ112" s="908"/>
      <c r="DYK112" s="908"/>
      <c r="DYL112" s="908"/>
      <c r="DYM112" s="908"/>
      <c r="DYN112" s="908"/>
      <c r="DYO112" s="908"/>
      <c r="DYP112" s="908"/>
      <c r="DYQ112" s="908"/>
      <c r="DYR112" s="908"/>
      <c r="DYS112" s="908"/>
      <c r="DYT112" s="908"/>
      <c r="DYU112" s="908"/>
      <c r="DYV112" s="908"/>
      <c r="DYW112" s="908"/>
      <c r="DYX112" s="908"/>
      <c r="DYY112" s="908"/>
      <c r="DYZ112" s="908"/>
      <c r="DZA112" s="908"/>
      <c r="DZB112" s="908"/>
      <c r="DZC112" s="908"/>
      <c r="DZD112" s="908"/>
      <c r="DZE112" s="908"/>
      <c r="DZF112" s="908"/>
      <c r="DZG112" s="908"/>
      <c r="DZH112" s="908"/>
      <c r="DZI112" s="908"/>
      <c r="DZJ112" s="908"/>
      <c r="DZK112" s="908"/>
      <c r="DZL112" s="908"/>
      <c r="DZM112" s="908"/>
      <c r="DZN112" s="908"/>
      <c r="DZO112" s="908"/>
      <c r="DZP112" s="908"/>
      <c r="DZQ112" s="908"/>
      <c r="DZR112" s="908"/>
      <c r="DZS112" s="908"/>
      <c r="DZT112" s="908"/>
      <c r="DZU112" s="908"/>
      <c r="DZV112" s="908"/>
      <c r="DZW112" s="908"/>
      <c r="DZX112" s="908"/>
      <c r="DZY112" s="908"/>
      <c r="DZZ112" s="908"/>
      <c r="EAA112" s="908"/>
      <c r="EAB112" s="908"/>
      <c r="EAC112" s="908"/>
      <c r="EAD112" s="908"/>
      <c r="EAE112" s="908"/>
      <c r="EAF112" s="908"/>
      <c r="EAG112" s="908"/>
      <c r="EAH112" s="908"/>
      <c r="EAI112" s="908"/>
      <c r="EAJ112" s="908"/>
      <c r="EAK112" s="908"/>
      <c r="EAL112" s="908"/>
      <c r="EAM112" s="908"/>
      <c r="EAN112" s="908"/>
      <c r="EAO112" s="908"/>
      <c r="EAP112" s="908"/>
      <c r="EAQ112" s="908"/>
      <c r="EAR112" s="908"/>
      <c r="EAS112" s="908"/>
      <c r="EAT112" s="908"/>
      <c r="EAU112" s="908"/>
      <c r="EAV112" s="908"/>
      <c r="EAW112" s="908"/>
      <c r="EAX112" s="908"/>
      <c r="EAY112" s="908"/>
      <c r="EAZ112" s="908"/>
      <c r="EBA112" s="908"/>
      <c r="EBB112" s="908"/>
      <c r="EBC112" s="908"/>
      <c r="EBD112" s="908"/>
      <c r="EBE112" s="908"/>
      <c r="EBF112" s="908"/>
      <c r="EBG112" s="908"/>
      <c r="EBH112" s="908"/>
      <c r="EBI112" s="908"/>
      <c r="EBJ112" s="908"/>
      <c r="EBK112" s="908"/>
      <c r="EBL112" s="908"/>
      <c r="EBM112" s="908"/>
      <c r="EBN112" s="908"/>
      <c r="EBO112" s="908"/>
      <c r="EBP112" s="908"/>
      <c r="EBQ112" s="908"/>
      <c r="EBR112" s="908"/>
      <c r="EBS112" s="908"/>
      <c r="EBT112" s="908"/>
      <c r="EBU112" s="908"/>
      <c r="EBV112" s="908"/>
      <c r="EBW112" s="908"/>
      <c r="EBX112" s="908"/>
      <c r="EBY112" s="908"/>
      <c r="EBZ112" s="908"/>
      <c r="ECA112" s="908"/>
      <c r="ECB112" s="908"/>
      <c r="ECC112" s="908"/>
      <c r="ECD112" s="908"/>
      <c r="ECE112" s="908"/>
      <c r="ECF112" s="908"/>
      <c r="ECG112" s="908"/>
      <c r="ECH112" s="908"/>
      <c r="ECI112" s="908"/>
      <c r="ECJ112" s="908"/>
      <c r="ECK112" s="908"/>
      <c r="ECL112" s="908"/>
      <c r="ECM112" s="908"/>
      <c r="ECN112" s="908"/>
      <c r="ECO112" s="908"/>
      <c r="ECP112" s="908"/>
      <c r="ECQ112" s="908"/>
      <c r="ECR112" s="908"/>
      <c r="ECS112" s="908"/>
      <c r="ECT112" s="908"/>
      <c r="ECU112" s="908"/>
      <c r="ECV112" s="908"/>
      <c r="ECW112" s="908"/>
      <c r="ECX112" s="908"/>
      <c r="ECY112" s="908"/>
      <c r="ECZ112" s="908"/>
      <c r="EDA112" s="908"/>
      <c r="EDB112" s="908"/>
      <c r="EDC112" s="908"/>
      <c r="EDD112" s="908"/>
      <c r="EDE112" s="908"/>
      <c r="EDF112" s="908"/>
      <c r="EDG112" s="908"/>
      <c r="EDH112" s="908"/>
      <c r="EDI112" s="908"/>
      <c r="EDJ112" s="908"/>
      <c r="EDK112" s="908"/>
      <c r="EDL112" s="908"/>
      <c r="EDM112" s="908"/>
      <c r="EDN112" s="908"/>
      <c r="EDO112" s="908"/>
      <c r="EDP112" s="908"/>
      <c r="EDQ112" s="908"/>
      <c r="EDR112" s="908"/>
      <c r="EDS112" s="908"/>
      <c r="EDT112" s="908"/>
      <c r="EDU112" s="908"/>
      <c r="EDV112" s="908"/>
      <c r="EDW112" s="908"/>
      <c r="EDX112" s="908"/>
      <c r="EDY112" s="908"/>
      <c r="EDZ112" s="908"/>
      <c r="EEA112" s="908"/>
      <c r="EEB112" s="908"/>
      <c r="EEC112" s="908"/>
      <c r="EED112" s="908"/>
      <c r="EEE112" s="908"/>
      <c r="EEF112" s="908"/>
      <c r="EEG112" s="908"/>
      <c r="EEH112" s="908"/>
      <c r="EEI112" s="908"/>
      <c r="EEJ112" s="908"/>
      <c r="EEK112" s="908"/>
      <c r="EEL112" s="908"/>
      <c r="EEM112" s="908"/>
      <c r="EEN112" s="908"/>
      <c r="EEO112" s="908"/>
      <c r="EEP112" s="908"/>
      <c r="EEQ112" s="908"/>
      <c r="EER112" s="908"/>
      <c r="EES112" s="908"/>
      <c r="EET112" s="908"/>
      <c r="EEU112" s="908"/>
      <c r="EEV112" s="908"/>
      <c r="EEW112" s="908"/>
      <c r="EEX112" s="908"/>
      <c r="EEY112" s="908"/>
      <c r="EEZ112" s="908"/>
      <c r="EFA112" s="908"/>
      <c r="EFB112" s="908"/>
      <c r="EFC112" s="908"/>
      <c r="EFD112" s="908"/>
      <c r="EFE112" s="908"/>
      <c r="EFF112" s="908"/>
      <c r="EFG112" s="908"/>
      <c r="EFH112" s="908"/>
      <c r="EFI112" s="908"/>
      <c r="EFJ112" s="908"/>
      <c r="EFK112" s="908"/>
      <c r="EFL112" s="908"/>
      <c r="EFM112" s="908"/>
      <c r="EFN112" s="908"/>
      <c r="EFO112" s="908"/>
      <c r="EFP112" s="908"/>
      <c r="EFQ112" s="908"/>
      <c r="EFR112" s="908"/>
      <c r="EFS112" s="908"/>
      <c r="EFT112" s="908"/>
      <c r="EFU112" s="908"/>
      <c r="EFV112" s="908"/>
      <c r="EFW112" s="908"/>
      <c r="EFX112" s="908"/>
      <c r="EFY112" s="908"/>
      <c r="EFZ112" s="908"/>
      <c r="EGA112" s="908"/>
      <c r="EGB112" s="908"/>
      <c r="EGC112" s="908"/>
      <c r="EGD112" s="908"/>
      <c r="EGE112" s="908"/>
      <c r="EGF112" s="908"/>
      <c r="EGG112" s="908"/>
      <c r="EGH112" s="908"/>
      <c r="EGI112" s="908"/>
      <c r="EGJ112" s="908"/>
      <c r="EGK112" s="908"/>
      <c r="EGL112" s="908"/>
      <c r="EGM112" s="908"/>
      <c r="EGN112" s="908"/>
      <c r="EGO112" s="908"/>
      <c r="EGP112" s="908"/>
      <c r="EGQ112" s="908"/>
      <c r="EGR112" s="908"/>
      <c r="EGS112" s="908"/>
      <c r="EGT112" s="908"/>
      <c r="EGU112" s="908"/>
      <c r="EGV112" s="908"/>
      <c r="EGW112" s="908"/>
      <c r="EGX112" s="908"/>
      <c r="EGY112" s="908"/>
      <c r="EGZ112" s="908"/>
      <c r="EHA112" s="908"/>
      <c r="EHB112" s="908"/>
      <c r="EHC112" s="908"/>
      <c r="EHD112" s="908"/>
      <c r="EHE112" s="908"/>
      <c r="EHF112" s="908"/>
      <c r="EHG112" s="908"/>
      <c r="EHH112" s="908"/>
      <c r="EHI112" s="908"/>
      <c r="EHJ112" s="908"/>
      <c r="EHK112" s="908"/>
      <c r="EHL112" s="908"/>
      <c r="EHM112" s="908"/>
      <c r="EHN112" s="908"/>
      <c r="EHO112" s="908"/>
      <c r="EHP112" s="908"/>
      <c r="EHQ112" s="908"/>
      <c r="EHR112" s="908"/>
      <c r="EHS112" s="908"/>
      <c r="EHT112" s="908"/>
      <c r="EHU112" s="908"/>
      <c r="EHV112" s="908"/>
      <c r="EHW112" s="908"/>
      <c r="EHX112" s="908"/>
      <c r="EHY112" s="908"/>
      <c r="EHZ112" s="908"/>
      <c r="EIA112" s="908"/>
      <c r="EIB112" s="908"/>
      <c r="EIC112" s="908"/>
      <c r="EID112" s="908"/>
      <c r="EIE112" s="908"/>
      <c r="EIF112" s="908"/>
      <c r="EIG112" s="908"/>
      <c r="EIH112" s="908"/>
      <c r="EII112" s="908"/>
      <c r="EIJ112" s="908"/>
      <c r="EIK112" s="908"/>
      <c r="EIL112" s="908"/>
      <c r="EIM112" s="908"/>
      <c r="EIN112" s="908"/>
      <c r="EIO112" s="908"/>
      <c r="EIP112" s="908"/>
      <c r="EIQ112" s="908"/>
      <c r="EIR112" s="908"/>
      <c r="EIS112" s="908"/>
      <c r="EIT112" s="908"/>
      <c r="EIU112" s="908"/>
      <c r="EIV112" s="908"/>
      <c r="EIW112" s="908"/>
      <c r="EIX112" s="908"/>
      <c r="EIY112" s="908"/>
      <c r="EIZ112" s="908"/>
      <c r="EJA112" s="908"/>
      <c r="EJB112" s="908"/>
      <c r="EJC112" s="908"/>
      <c r="EJD112" s="908"/>
      <c r="EJE112" s="908"/>
      <c r="EJF112" s="908"/>
      <c r="EJG112" s="908"/>
      <c r="EJH112" s="908"/>
      <c r="EJI112" s="908"/>
      <c r="EJJ112" s="908"/>
      <c r="EJK112" s="908"/>
      <c r="EJL112" s="908"/>
      <c r="EJM112" s="908"/>
      <c r="EJN112" s="908"/>
      <c r="EJO112" s="908"/>
      <c r="EJP112" s="908"/>
      <c r="EJQ112" s="908"/>
      <c r="EJR112" s="908"/>
      <c r="EJS112" s="908"/>
      <c r="EJT112" s="908"/>
      <c r="EJU112" s="908"/>
      <c r="EJV112" s="908"/>
      <c r="EJW112" s="908"/>
      <c r="EJX112" s="908"/>
      <c r="EJY112" s="908"/>
      <c r="EJZ112" s="908"/>
      <c r="EKA112" s="908"/>
      <c r="EKB112" s="908"/>
      <c r="EKC112" s="908"/>
      <c r="EKD112" s="908"/>
      <c r="EKE112" s="908"/>
      <c r="EKF112" s="908"/>
      <c r="EKG112" s="908"/>
      <c r="EKH112" s="908"/>
      <c r="EKI112" s="908"/>
      <c r="EKJ112" s="908"/>
      <c r="EKK112" s="908"/>
      <c r="EKL112" s="908"/>
      <c r="EKM112" s="908"/>
      <c r="EKN112" s="908"/>
      <c r="EKO112" s="908"/>
      <c r="EKP112" s="908"/>
      <c r="EKQ112" s="908"/>
      <c r="EKR112" s="908"/>
      <c r="EKS112" s="908"/>
      <c r="EKT112" s="908"/>
      <c r="EKU112" s="908"/>
      <c r="EKV112" s="908"/>
      <c r="EKW112" s="908"/>
      <c r="EKX112" s="908"/>
      <c r="EKY112" s="908"/>
      <c r="EKZ112" s="908"/>
      <c r="ELA112" s="908"/>
      <c r="ELB112" s="908"/>
      <c r="ELC112" s="908"/>
      <c r="ELD112" s="908"/>
      <c r="ELE112" s="908"/>
      <c r="ELF112" s="908"/>
      <c r="ELG112" s="908"/>
      <c r="ELH112" s="908"/>
      <c r="ELI112" s="908"/>
      <c r="ELJ112" s="908"/>
      <c r="ELK112" s="908"/>
      <c r="ELL112" s="908"/>
      <c r="ELM112" s="908"/>
      <c r="ELN112" s="908"/>
      <c r="ELO112" s="908"/>
      <c r="ELP112" s="908"/>
      <c r="ELQ112" s="908"/>
      <c r="ELR112" s="908"/>
      <c r="ELS112" s="908"/>
      <c r="ELT112" s="908"/>
      <c r="ELU112" s="908"/>
      <c r="ELV112" s="908"/>
      <c r="ELW112" s="908"/>
      <c r="ELX112" s="908"/>
      <c r="ELY112" s="908"/>
      <c r="ELZ112" s="908"/>
      <c r="EMA112" s="908"/>
      <c r="EMB112" s="908"/>
      <c r="EMC112" s="908"/>
      <c r="EMD112" s="908"/>
      <c r="EME112" s="908"/>
      <c r="EMF112" s="908"/>
      <c r="EMG112" s="908"/>
      <c r="EMH112" s="908"/>
      <c r="EMI112" s="908"/>
      <c r="EMJ112" s="908"/>
      <c r="EMK112" s="908"/>
      <c r="EML112" s="908"/>
      <c r="EMM112" s="908"/>
      <c r="EMN112" s="908"/>
      <c r="EMO112" s="908"/>
      <c r="EMP112" s="908"/>
      <c r="EMQ112" s="908"/>
      <c r="EMR112" s="908"/>
      <c r="EMS112" s="908"/>
      <c r="EMT112" s="908"/>
      <c r="EMU112" s="908"/>
      <c r="EMV112" s="908"/>
      <c r="EMW112" s="908"/>
      <c r="EMX112" s="908"/>
      <c r="EMY112" s="908"/>
      <c r="EMZ112" s="908"/>
      <c r="ENA112" s="908"/>
      <c r="ENB112" s="908"/>
      <c r="ENC112" s="908"/>
      <c r="END112" s="908"/>
      <c r="ENE112" s="908"/>
      <c r="ENF112" s="908"/>
      <c r="ENG112" s="908"/>
      <c r="ENH112" s="908"/>
      <c r="ENI112" s="908"/>
      <c r="ENJ112" s="908"/>
      <c r="ENK112" s="908"/>
      <c r="ENL112" s="908"/>
      <c r="ENM112" s="908"/>
      <c r="ENN112" s="908"/>
      <c r="ENO112" s="908"/>
      <c r="ENP112" s="908"/>
      <c r="ENQ112" s="908"/>
      <c r="ENR112" s="908"/>
      <c r="ENS112" s="908"/>
      <c r="ENT112" s="908"/>
      <c r="ENU112" s="908"/>
      <c r="ENV112" s="908"/>
      <c r="ENW112" s="908"/>
      <c r="ENX112" s="908"/>
      <c r="ENY112" s="908"/>
      <c r="ENZ112" s="908"/>
      <c r="EOA112" s="908"/>
      <c r="EOB112" s="908"/>
      <c r="EOC112" s="908"/>
      <c r="EOD112" s="908"/>
      <c r="EOE112" s="908"/>
      <c r="EOF112" s="908"/>
      <c r="EOG112" s="908"/>
      <c r="EOH112" s="908"/>
      <c r="EOI112" s="908"/>
      <c r="EOJ112" s="908"/>
      <c r="EOK112" s="908"/>
      <c r="EOL112" s="908"/>
      <c r="EOM112" s="908"/>
      <c r="EON112" s="908"/>
      <c r="EOO112" s="908"/>
      <c r="EOP112" s="908"/>
      <c r="EOQ112" s="908"/>
      <c r="EOR112" s="908"/>
      <c r="EOS112" s="908"/>
      <c r="EOT112" s="908"/>
      <c r="EOU112" s="908"/>
      <c r="EOV112" s="908"/>
      <c r="EOW112" s="908"/>
      <c r="EOX112" s="908"/>
      <c r="EOY112" s="908"/>
      <c r="EOZ112" s="908"/>
      <c r="EPA112" s="908"/>
      <c r="EPB112" s="908"/>
      <c r="EPC112" s="908"/>
      <c r="EPD112" s="908"/>
      <c r="EPE112" s="908"/>
      <c r="EPF112" s="908"/>
      <c r="EPG112" s="908"/>
      <c r="EPH112" s="908"/>
      <c r="EPI112" s="908"/>
      <c r="EPJ112" s="908"/>
      <c r="EPK112" s="908"/>
      <c r="EPL112" s="908"/>
      <c r="EPM112" s="908"/>
      <c r="EPN112" s="908"/>
      <c r="EPO112" s="908"/>
      <c r="EPP112" s="908"/>
      <c r="EPQ112" s="908"/>
      <c r="EPR112" s="908"/>
      <c r="EPS112" s="908"/>
      <c r="EPT112" s="908"/>
      <c r="EPU112" s="908"/>
      <c r="EPV112" s="908"/>
      <c r="EPW112" s="908"/>
      <c r="EPX112" s="908"/>
      <c r="EPY112" s="908"/>
      <c r="EPZ112" s="908"/>
      <c r="EQA112" s="908"/>
      <c r="EQB112" s="908"/>
      <c r="EQC112" s="908"/>
      <c r="EQD112" s="908"/>
      <c r="EQE112" s="908"/>
      <c r="EQF112" s="908"/>
      <c r="EQG112" s="908"/>
      <c r="EQH112" s="908"/>
      <c r="EQI112" s="908"/>
      <c r="EQJ112" s="908"/>
      <c r="EQK112" s="908"/>
      <c r="EQL112" s="908"/>
      <c r="EQM112" s="908"/>
      <c r="EQN112" s="908"/>
      <c r="EQO112" s="908"/>
      <c r="EQP112" s="908"/>
      <c r="EQQ112" s="908"/>
      <c r="EQR112" s="908"/>
      <c r="EQS112" s="908"/>
      <c r="EQT112" s="908"/>
      <c r="EQU112" s="908"/>
      <c r="EQV112" s="908"/>
      <c r="EQW112" s="908"/>
      <c r="EQX112" s="908"/>
      <c r="EQY112" s="908"/>
      <c r="EQZ112" s="908"/>
      <c r="ERA112" s="908"/>
      <c r="ERB112" s="908"/>
      <c r="ERC112" s="908"/>
      <c r="ERD112" s="908"/>
      <c r="ERE112" s="908"/>
      <c r="ERF112" s="908"/>
      <c r="ERG112" s="908"/>
      <c r="ERH112" s="908"/>
      <c r="ERI112" s="908"/>
      <c r="ERJ112" s="908"/>
      <c r="ERK112" s="908"/>
      <c r="ERL112" s="908"/>
      <c r="ERM112" s="908"/>
      <c r="ERN112" s="908"/>
      <c r="ERO112" s="908"/>
      <c r="ERP112" s="908"/>
      <c r="ERQ112" s="908"/>
      <c r="ERR112" s="908"/>
      <c r="ERS112" s="908"/>
      <c r="ERT112" s="908"/>
      <c r="ERU112" s="908"/>
      <c r="ERV112" s="908"/>
      <c r="ERW112" s="908"/>
      <c r="ERX112" s="908"/>
      <c r="ERY112" s="908"/>
      <c r="ERZ112" s="908"/>
      <c r="ESA112" s="908"/>
      <c r="ESB112" s="908"/>
      <c r="ESC112" s="908"/>
      <c r="ESD112" s="908"/>
      <c r="ESE112" s="908"/>
      <c r="ESF112" s="908"/>
      <c r="ESG112" s="908"/>
      <c r="ESH112" s="908"/>
      <c r="ESI112" s="908"/>
      <c r="ESJ112" s="908"/>
      <c r="ESK112" s="908"/>
      <c r="ESL112" s="908"/>
      <c r="ESM112" s="908"/>
      <c r="ESN112" s="908"/>
      <c r="ESO112" s="908"/>
      <c r="ESP112" s="908"/>
      <c r="ESQ112" s="908"/>
      <c r="ESR112" s="908"/>
      <c r="ESS112" s="908"/>
      <c r="EST112" s="908"/>
      <c r="ESU112" s="908"/>
      <c r="ESV112" s="908"/>
      <c r="ESW112" s="908"/>
      <c r="ESX112" s="908"/>
      <c r="ESY112" s="908"/>
      <c r="ESZ112" s="908"/>
      <c r="ETA112" s="908"/>
      <c r="ETB112" s="908"/>
      <c r="ETC112" s="908"/>
      <c r="ETD112" s="908"/>
      <c r="ETE112" s="908"/>
      <c r="ETF112" s="908"/>
      <c r="ETG112" s="908"/>
      <c r="ETH112" s="908"/>
      <c r="ETI112" s="908"/>
      <c r="ETJ112" s="908"/>
      <c r="ETK112" s="908"/>
      <c r="ETL112" s="908"/>
      <c r="ETM112" s="908"/>
      <c r="ETN112" s="908"/>
      <c r="ETO112" s="908"/>
      <c r="ETP112" s="908"/>
      <c r="ETQ112" s="908"/>
      <c r="ETR112" s="908"/>
      <c r="ETS112" s="908"/>
      <c r="ETT112" s="908"/>
      <c r="ETU112" s="908"/>
      <c r="ETV112" s="908"/>
      <c r="ETW112" s="908"/>
      <c r="ETX112" s="908"/>
      <c r="ETY112" s="908"/>
      <c r="ETZ112" s="908"/>
      <c r="EUA112" s="908"/>
      <c r="EUB112" s="908"/>
      <c r="EUC112" s="908"/>
      <c r="EUD112" s="908"/>
      <c r="EUE112" s="908"/>
      <c r="EUF112" s="908"/>
      <c r="EUG112" s="908"/>
      <c r="EUH112" s="908"/>
      <c r="EUI112" s="908"/>
      <c r="EUJ112" s="908"/>
      <c r="EUK112" s="908"/>
      <c r="EUL112" s="908"/>
      <c r="EUM112" s="908"/>
      <c r="EUN112" s="908"/>
      <c r="EUO112" s="908"/>
      <c r="EUP112" s="908"/>
      <c r="EUQ112" s="908"/>
      <c r="EUR112" s="908"/>
      <c r="EUS112" s="908"/>
      <c r="EUT112" s="908"/>
      <c r="EUU112" s="908"/>
      <c r="EUV112" s="908"/>
      <c r="EUW112" s="908"/>
      <c r="EUX112" s="908"/>
      <c r="EUY112" s="908"/>
      <c r="EUZ112" s="908"/>
      <c r="EVA112" s="908"/>
      <c r="EVB112" s="908"/>
      <c r="EVC112" s="908"/>
      <c r="EVD112" s="908"/>
      <c r="EVE112" s="908"/>
      <c r="EVF112" s="908"/>
      <c r="EVG112" s="908"/>
      <c r="EVH112" s="908"/>
      <c r="EVI112" s="908"/>
      <c r="EVJ112" s="908"/>
      <c r="EVK112" s="908"/>
      <c r="EVL112" s="908"/>
      <c r="EVM112" s="908"/>
      <c r="EVN112" s="908"/>
      <c r="EVO112" s="908"/>
      <c r="EVP112" s="908"/>
      <c r="EVQ112" s="908"/>
      <c r="EVR112" s="908"/>
      <c r="EVS112" s="908"/>
      <c r="EVT112" s="908"/>
      <c r="EVU112" s="908"/>
      <c r="EVV112" s="908"/>
      <c r="EVW112" s="908"/>
      <c r="EVX112" s="908"/>
      <c r="EVY112" s="908"/>
      <c r="EVZ112" s="908"/>
      <c r="EWA112" s="908"/>
      <c r="EWB112" s="908"/>
      <c r="EWC112" s="908"/>
      <c r="EWD112" s="908"/>
      <c r="EWE112" s="908"/>
      <c r="EWF112" s="908"/>
      <c r="EWG112" s="908"/>
      <c r="EWH112" s="908"/>
      <c r="EWI112" s="908"/>
      <c r="EWJ112" s="908"/>
      <c r="EWK112" s="908"/>
      <c r="EWL112" s="908"/>
      <c r="EWM112" s="908"/>
      <c r="EWN112" s="908"/>
      <c r="EWO112" s="908"/>
      <c r="EWP112" s="908"/>
      <c r="EWQ112" s="908"/>
      <c r="EWR112" s="908"/>
      <c r="EWS112" s="908"/>
      <c r="EWT112" s="908"/>
      <c r="EWU112" s="908"/>
      <c r="EWV112" s="908"/>
      <c r="EWW112" s="908"/>
      <c r="EWX112" s="908"/>
      <c r="EWY112" s="908"/>
      <c r="EWZ112" s="908"/>
      <c r="EXA112" s="908"/>
      <c r="EXB112" s="908"/>
      <c r="EXC112" s="908"/>
      <c r="EXD112" s="908"/>
      <c r="EXE112" s="908"/>
      <c r="EXF112" s="908"/>
      <c r="EXG112" s="908"/>
      <c r="EXH112" s="908"/>
      <c r="EXI112" s="908"/>
      <c r="EXJ112" s="908"/>
      <c r="EXK112" s="908"/>
      <c r="EXL112" s="908"/>
      <c r="EXM112" s="908"/>
      <c r="EXN112" s="908"/>
      <c r="EXO112" s="908"/>
      <c r="EXP112" s="908"/>
      <c r="EXQ112" s="908"/>
      <c r="EXR112" s="908"/>
      <c r="EXS112" s="908"/>
      <c r="EXT112" s="908"/>
      <c r="EXU112" s="908"/>
      <c r="EXV112" s="908"/>
      <c r="EXW112" s="908"/>
      <c r="EXX112" s="908"/>
      <c r="EXY112" s="908"/>
      <c r="EXZ112" s="908"/>
      <c r="EYA112" s="908"/>
      <c r="EYB112" s="908"/>
      <c r="EYC112" s="908"/>
      <c r="EYD112" s="908"/>
      <c r="EYE112" s="908"/>
      <c r="EYF112" s="908"/>
      <c r="EYG112" s="908"/>
      <c r="EYH112" s="908"/>
      <c r="EYI112" s="908"/>
      <c r="EYJ112" s="908"/>
      <c r="EYK112" s="908"/>
      <c r="EYL112" s="908"/>
      <c r="EYM112" s="908"/>
      <c r="EYN112" s="908"/>
      <c r="EYO112" s="908"/>
      <c r="EYP112" s="908"/>
      <c r="EYQ112" s="908"/>
      <c r="EYR112" s="908"/>
      <c r="EYS112" s="908"/>
      <c r="EYT112" s="908"/>
      <c r="EYU112" s="908"/>
      <c r="EYV112" s="908"/>
      <c r="EYW112" s="908"/>
      <c r="EYX112" s="908"/>
      <c r="EYY112" s="908"/>
      <c r="EYZ112" s="908"/>
      <c r="EZA112" s="908"/>
      <c r="EZB112" s="908"/>
      <c r="EZC112" s="908"/>
      <c r="EZD112" s="908"/>
      <c r="EZE112" s="908"/>
      <c r="EZF112" s="908"/>
      <c r="EZG112" s="908"/>
      <c r="EZH112" s="908"/>
      <c r="EZI112" s="908"/>
      <c r="EZJ112" s="908"/>
      <c r="EZK112" s="908"/>
      <c r="EZL112" s="908"/>
      <c r="EZM112" s="908"/>
      <c r="EZN112" s="908"/>
      <c r="EZO112" s="908"/>
      <c r="EZP112" s="908"/>
      <c r="EZQ112" s="908"/>
      <c r="EZR112" s="908"/>
      <c r="EZS112" s="908"/>
      <c r="EZT112" s="908"/>
      <c r="EZU112" s="908"/>
      <c r="EZV112" s="908"/>
      <c r="EZW112" s="908"/>
      <c r="EZX112" s="908"/>
      <c r="EZY112" s="908"/>
      <c r="EZZ112" s="908"/>
      <c r="FAA112" s="908"/>
      <c r="FAB112" s="908"/>
      <c r="FAC112" s="908"/>
      <c r="FAD112" s="908"/>
      <c r="FAE112" s="908"/>
      <c r="FAF112" s="908"/>
      <c r="FAG112" s="908"/>
      <c r="FAH112" s="908"/>
      <c r="FAI112" s="908"/>
      <c r="FAJ112" s="908"/>
      <c r="FAK112" s="908"/>
      <c r="FAL112" s="908"/>
      <c r="FAM112" s="908"/>
      <c r="FAN112" s="908"/>
      <c r="FAO112" s="908"/>
      <c r="FAP112" s="908"/>
      <c r="FAQ112" s="908"/>
      <c r="FAR112" s="908"/>
      <c r="FAS112" s="908"/>
      <c r="FAT112" s="908"/>
      <c r="FAU112" s="908"/>
      <c r="FAV112" s="908"/>
      <c r="FAW112" s="908"/>
      <c r="FAX112" s="908"/>
      <c r="FAY112" s="908"/>
      <c r="FAZ112" s="908"/>
      <c r="FBA112" s="908"/>
      <c r="FBB112" s="908"/>
      <c r="FBC112" s="908"/>
      <c r="FBD112" s="908"/>
      <c r="FBE112" s="908"/>
      <c r="FBF112" s="908"/>
      <c r="FBG112" s="908"/>
      <c r="FBH112" s="908"/>
      <c r="FBI112" s="908"/>
      <c r="FBJ112" s="908"/>
      <c r="FBK112" s="908"/>
      <c r="FBL112" s="908"/>
      <c r="FBM112" s="908"/>
      <c r="FBN112" s="908"/>
      <c r="FBO112" s="908"/>
      <c r="FBP112" s="908"/>
      <c r="FBQ112" s="908"/>
      <c r="FBR112" s="908"/>
      <c r="FBS112" s="908"/>
      <c r="FBT112" s="908"/>
      <c r="FBU112" s="908"/>
      <c r="FBV112" s="908"/>
      <c r="FBW112" s="908"/>
      <c r="FBX112" s="908"/>
      <c r="FBY112" s="908"/>
      <c r="FBZ112" s="908"/>
      <c r="FCA112" s="908"/>
      <c r="FCB112" s="908"/>
      <c r="FCC112" s="908"/>
      <c r="FCD112" s="908"/>
      <c r="FCE112" s="908"/>
      <c r="FCF112" s="908"/>
      <c r="FCG112" s="908"/>
      <c r="FCH112" s="908"/>
      <c r="FCI112" s="908"/>
      <c r="FCJ112" s="908"/>
      <c r="FCK112" s="908"/>
      <c r="FCL112" s="908"/>
      <c r="FCM112" s="908"/>
      <c r="FCN112" s="908"/>
      <c r="FCO112" s="908"/>
      <c r="FCP112" s="908"/>
      <c r="FCQ112" s="908"/>
      <c r="FCR112" s="908"/>
      <c r="FCS112" s="908"/>
      <c r="FCT112" s="908"/>
      <c r="FCU112" s="908"/>
      <c r="FCV112" s="908"/>
      <c r="FCW112" s="908"/>
      <c r="FCX112" s="908"/>
      <c r="FCY112" s="908"/>
      <c r="FCZ112" s="908"/>
      <c r="FDA112" s="908"/>
      <c r="FDB112" s="908"/>
      <c r="FDC112" s="908"/>
      <c r="FDD112" s="908"/>
      <c r="FDE112" s="908"/>
      <c r="FDF112" s="908"/>
      <c r="FDG112" s="908"/>
      <c r="FDH112" s="908"/>
      <c r="FDI112" s="908"/>
      <c r="FDJ112" s="908"/>
      <c r="FDK112" s="908"/>
      <c r="FDL112" s="908"/>
      <c r="FDM112" s="908"/>
      <c r="FDN112" s="908"/>
      <c r="FDO112" s="908"/>
      <c r="FDP112" s="908"/>
      <c r="FDQ112" s="908"/>
      <c r="FDR112" s="908"/>
      <c r="FDS112" s="908"/>
      <c r="FDT112" s="908"/>
      <c r="FDU112" s="908"/>
      <c r="FDV112" s="908"/>
      <c r="FDW112" s="908"/>
      <c r="FDX112" s="908"/>
      <c r="FDY112" s="908"/>
      <c r="FDZ112" s="908"/>
      <c r="FEA112" s="908"/>
      <c r="FEB112" s="908"/>
      <c r="FEC112" s="908"/>
      <c r="FED112" s="908"/>
      <c r="FEE112" s="908"/>
      <c r="FEF112" s="908"/>
      <c r="FEG112" s="908"/>
      <c r="FEH112" s="908"/>
      <c r="FEI112" s="908"/>
      <c r="FEJ112" s="908"/>
      <c r="FEK112" s="908"/>
      <c r="FEL112" s="908"/>
      <c r="FEM112" s="908"/>
      <c r="FEN112" s="908"/>
      <c r="FEO112" s="908"/>
      <c r="FEP112" s="908"/>
      <c r="FEQ112" s="908"/>
      <c r="FER112" s="908"/>
      <c r="FES112" s="908"/>
      <c r="FET112" s="908"/>
      <c r="FEU112" s="908"/>
      <c r="FEV112" s="908"/>
      <c r="FEW112" s="908"/>
      <c r="FEX112" s="908"/>
      <c r="FEY112" s="908"/>
      <c r="FEZ112" s="908"/>
      <c r="FFA112" s="908"/>
      <c r="FFB112" s="908"/>
      <c r="FFC112" s="908"/>
      <c r="FFD112" s="908"/>
      <c r="FFE112" s="908"/>
      <c r="FFF112" s="908"/>
      <c r="FFG112" s="908"/>
      <c r="FFH112" s="908"/>
      <c r="FFI112" s="908"/>
      <c r="FFJ112" s="908"/>
      <c r="FFK112" s="908"/>
      <c r="FFL112" s="908"/>
      <c r="FFM112" s="908"/>
      <c r="FFN112" s="908"/>
      <c r="FFO112" s="908"/>
      <c r="FFP112" s="908"/>
      <c r="FFQ112" s="908"/>
      <c r="FFR112" s="908"/>
      <c r="FFS112" s="908"/>
      <c r="FFT112" s="908"/>
      <c r="FFU112" s="908"/>
      <c r="FFV112" s="908"/>
      <c r="FFW112" s="908"/>
      <c r="FFX112" s="908"/>
      <c r="FFY112" s="908"/>
      <c r="FFZ112" s="908"/>
      <c r="FGA112" s="908"/>
      <c r="FGB112" s="908"/>
      <c r="FGC112" s="908"/>
      <c r="FGD112" s="908"/>
      <c r="FGE112" s="908"/>
      <c r="FGF112" s="908"/>
      <c r="FGG112" s="908"/>
      <c r="FGH112" s="908"/>
      <c r="FGI112" s="908"/>
      <c r="FGJ112" s="908"/>
      <c r="FGK112" s="908"/>
      <c r="FGL112" s="908"/>
      <c r="FGM112" s="908"/>
      <c r="FGN112" s="908"/>
      <c r="FGO112" s="908"/>
      <c r="FGP112" s="908"/>
      <c r="FGQ112" s="908"/>
      <c r="FGR112" s="908"/>
      <c r="FGS112" s="908"/>
      <c r="FGT112" s="908"/>
      <c r="FGU112" s="908"/>
      <c r="FGV112" s="908"/>
      <c r="FGW112" s="908"/>
      <c r="FGX112" s="908"/>
      <c r="FGY112" s="908"/>
      <c r="FGZ112" s="908"/>
      <c r="FHA112" s="908"/>
      <c r="FHB112" s="908"/>
      <c r="FHC112" s="908"/>
      <c r="FHD112" s="908"/>
      <c r="FHE112" s="908"/>
      <c r="FHF112" s="908"/>
      <c r="FHG112" s="908"/>
      <c r="FHH112" s="908"/>
      <c r="FHI112" s="908"/>
      <c r="FHJ112" s="908"/>
      <c r="FHK112" s="908"/>
      <c r="FHL112" s="908"/>
      <c r="FHM112" s="908"/>
      <c r="FHN112" s="908"/>
      <c r="FHO112" s="908"/>
      <c r="FHP112" s="908"/>
      <c r="FHQ112" s="908"/>
      <c r="FHR112" s="908"/>
      <c r="FHS112" s="908"/>
      <c r="FHT112" s="908"/>
      <c r="FHU112" s="908"/>
      <c r="FHV112" s="908"/>
      <c r="FHW112" s="908"/>
      <c r="FHX112" s="908"/>
      <c r="FHY112" s="908"/>
      <c r="FHZ112" s="908"/>
      <c r="FIA112" s="908"/>
      <c r="FIB112" s="908"/>
      <c r="FIC112" s="908"/>
      <c r="FID112" s="908"/>
      <c r="FIE112" s="908"/>
      <c r="FIF112" s="908"/>
      <c r="FIG112" s="908"/>
      <c r="FIH112" s="908"/>
      <c r="FII112" s="908"/>
      <c r="FIJ112" s="908"/>
      <c r="FIK112" s="908"/>
      <c r="FIL112" s="908"/>
      <c r="FIM112" s="908"/>
      <c r="FIN112" s="908"/>
      <c r="FIO112" s="908"/>
      <c r="FIP112" s="908"/>
      <c r="FIQ112" s="908"/>
      <c r="FIR112" s="908"/>
      <c r="FIS112" s="908"/>
      <c r="FIT112" s="908"/>
      <c r="FIU112" s="908"/>
      <c r="FIV112" s="908"/>
      <c r="FIW112" s="908"/>
      <c r="FIX112" s="908"/>
      <c r="FIY112" s="908"/>
      <c r="FIZ112" s="908"/>
      <c r="FJA112" s="908"/>
      <c r="FJB112" s="908"/>
      <c r="FJC112" s="908"/>
      <c r="FJD112" s="908"/>
      <c r="FJE112" s="908"/>
      <c r="FJF112" s="908"/>
      <c r="FJG112" s="908"/>
      <c r="FJH112" s="908"/>
      <c r="FJI112" s="908"/>
      <c r="FJJ112" s="908"/>
      <c r="FJK112" s="908"/>
      <c r="FJL112" s="908"/>
      <c r="FJM112" s="908"/>
      <c r="FJN112" s="908"/>
      <c r="FJO112" s="908"/>
      <c r="FJP112" s="908"/>
      <c r="FJQ112" s="908"/>
      <c r="FJR112" s="908"/>
      <c r="FJS112" s="908"/>
      <c r="FJT112" s="908"/>
      <c r="FJU112" s="908"/>
      <c r="FJV112" s="908"/>
      <c r="FJW112" s="908"/>
      <c r="FJX112" s="908"/>
      <c r="FJY112" s="908"/>
      <c r="FJZ112" s="908"/>
      <c r="FKA112" s="908"/>
      <c r="FKB112" s="908"/>
      <c r="FKC112" s="908"/>
      <c r="FKD112" s="908"/>
      <c r="FKE112" s="908"/>
      <c r="FKF112" s="908"/>
      <c r="FKG112" s="908"/>
      <c r="FKH112" s="908"/>
      <c r="FKI112" s="908"/>
      <c r="FKJ112" s="908"/>
      <c r="FKK112" s="908"/>
      <c r="FKL112" s="908"/>
      <c r="FKM112" s="908"/>
      <c r="FKN112" s="908"/>
      <c r="FKO112" s="908"/>
      <c r="FKP112" s="908"/>
      <c r="FKQ112" s="908"/>
      <c r="FKR112" s="908"/>
      <c r="FKS112" s="908"/>
      <c r="FKT112" s="908"/>
      <c r="FKU112" s="908"/>
      <c r="FKV112" s="908"/>
      <c r="FKW112" s="908"/>
      <c r="FKX112" s="908"/>
      <c r="FKY112" s="908"/>
      <c r="FKZ112" s="908"/>
      <c r="FLA112" s="908"/>
      <c r="FLB112" s="908"/>
      <c r="FLC112" s="908"/>
      <c r="FLD112" s="908"/>
      <c r="FLE112" s="908"/>
      <c r="FLF112" s="908"/>
      <c r="FLG112" s="908"/>
      <c r="FLH112" s="908"/>
      <c r="FLI112" s="908"/>
      <c r="FLJ112" s="908"/>
      <c r="FLK112" s="908"/>
      <c r="FLL112" s="908"/>
      <c r="FLM112" s="908"/>
      <c r="FLN112" s="908"/>
      <c r="FLO112" s="908"/>
      <c r="FLP112" s="908"/>
      <c r="FLQ112" s="908"/>
      <c r="FLR112" s="908"/>
      <c r="FLS112" s="908"/>
      <c r="FLT112" s="908"/>
      <c r="FLU112" s="908"/>
      <c r="FLV112" s="908"/>
      <c r="FLW112" s="908"/>
      <c r="FLX112" s="908"/>
      <c r="FLY112" s="908"/>
      <c r="FLZ112" s="908"/>
      <c r="FMA112" s="908"/>
      <c r="FMB112" s="908"/>
      <c r="FMC112" s="908"/>
      <c r="FMD112" s="908"/>
      <c r="FME112" s="908"/>
      <c r="FMF112" s="908"/>
      <c r="FMG112" s="908"/>
      <c r="FMH112" s="908"/>
      <c r="FMI112" s="908"/>
      <c r="FMJ112" s="908"/>
      <c r="FMK112" s="908"/>
      <c r="FML112" s="908"/>
      <c r="FMM112" s="908"/>
      <c r="FMN112" s="908"/>
      <c r="FMO112" s="908"/>
      <c r="FMP112" s="908"/>
      <c r="FMQ112" s="908"/>
      <c r="FMR112" s="908"/>
      <c r="FMS112" s="908"/>
      <c r="FMT112" s="908"/>
      <c r="FMU112" s="908"/>
      <c r="FMV112" s="908"/>
      <c r="FMW112" s="908"/>
      <c r="FMX112" s="908"/>
      <c r="FMY112" s="908"/>
      <c r="FMZ112" s="908"/>
      <c r="FNA112" s="908"/>
      <c r="FNB112" s="908"/>
      <c r="FNC112" s="908"/>
      <c r="FND112" s="908"/>
      <c r="FNE112" s="908"/>
      <c r="FNF112" s="908"/>
      <c r="FNG112" s="908"/>
      <c r="FNH112" s="908"/>
      <c r="FNI112" s="908"/>
      <c r="FNJ112" s="908"/>
      <c r="FNK112" s="908"/>
      <c r="FNL112" s="908"/>
      <c r="FNM112" s="908"/>
      <c r="FNN112" s="908"/>
      <c r="FNO112" s="908"/>
      <c r="FNP112" s="908"/>
      <c r="FNQ112" s="908"/>
      <c r="FNR112" s="908"/>
      <c r="FNS112" s="908"/>
      <c r="FNT112" s="908"/>
      <c r="FNU112" s="908"/>
      <c r="FNV112" s="908"/>
      <c r="FNW112" s="908"/>
      <c r="FNX112" s="908"/>
      <c r="FNY112" s="908"/>
      <c r="FNZ112" s="908"/>
      <c r="FOA112" s="908"/>
      <c r="FOB112" s="908"/>
      <c r="FOC112" s="908"/>
      <c r="FOD112" s="908"/>
      <c r="FOE112" s="908"/>
      <c r="FOF112" s="908"/>
      <c r="FOG112" s="908"/>
      <c r="FOH112" s="908"/>
      <c r="FOI112" s="908"/>
      <c r="FOJ112" s="908"/>
      <c r="FOK112" s="908"/>
      <c r="FOL112" s="908"/>
      <c r="FOM112" s="908"/>
      <c r="FON112" s="908"/>
      <c r="FOO112" s="908"/>
      <c r="FOP112" s="908"/>
      <c r="FOQ112" s="908"/>
      <c r="FOR112" s="908"/>
      <c r="FOS112" s="908"/>
      <c r="FOT112" s="908"/>
      <c r="FOU112" s="908"/>
      <c r="FOV112" s="908"/>
      <c r="FOW112" s="908"/>
      <c r="FOX112" s="908"/>
      <c r="FOY112" s="908"/>
      <c r="FOZ112" s="908"/>
      <c r="FPA112" s="908"/>
      <c r="FPB112" s="908"/>
      <c r="FPC112" s="908"/>
      <c r="FPD112" s="908"/>
      <c r="FPE112" s="908"/>
      <c r="FPF112" s="908"/>
      <c r="FPG112" s="908"/>
      <c r="FPH112" s="908"/>
      <c r="FPI112" s="908"/>
      <c r="FPJ112" s="908"/>
      <c r="FPK112" s="908"/>
      <c r="FPL112" s="908"/>
      <c r="FPM112" s="908"/>
      <c r="FPN112" s="908"/>
      <c r="FPO112" s="908"/>
      <c r="FPP112" s="908"/>
      <c r="FPQ112" s="908"/>
      <c r="FPR112" s="908"/>
      <c r="FPS112" s="908"/>
      <c r="FPT112" s="908"/>
      <c r="FPU112" s="908"/>
      <c r="FPV112" s="908"/>
      <c r="FPW112" s="908"/>
      <c r="FPX112" s="908"/>
      <c r="FPY112" s="908"/>
      <c r="FPZ112" s="908"/>
      <c r="FQA112" s="908"/>
      <c r="FQB112" s="908"/>
      <c r="FQC112" s="908"/>
      <c r="FQD112" s="908"/>
      <c r="FQE112" s="908"/>
      <c r="FQF112" s="908"/>
      <c r="FQG112" s="908"/>
      <c r="FQH112" s="908"/>
      <c r="FQI112" s="908"/>
      <c r="FQJ112" s="908"/>
      <c r="FQK112" s="908"/>
      <c r="FQL112" s="908"/>
      <c r="FQM112" s="908"/>
      <c r="FQN112" s="908"/>
      <c r="FQO112" s="908"/>
      <c r="FQP112" s="908"/>
      <c r="FQQ112" s="908"/>
      <c r="FQR112" s="908"/>
      <c r="FQS112" s="908"/>
      <c r="FQT112" s="908"/>
      <c r="FQU112" s="908"/>
      <c r="FQV112" s="908"/>
      <c r="FQW112" s="908"/>
      <c r="FQX112" s="908"/>
      <c r="FQY112" s="908"/>
      <c r="FQZ112" s="908"/>
      <c r="FRA112" s="908"/>
      <c r="FRB112" s="908"/>
      <c r="FRC112" s="908"/>
      <c r="FRD112" s="908"/>
      <c r="FRE112" s="908"/>
      <c r="FRF112" s="908"/>
      <c r="FRG112" s="908"/>
      <c r="FRH112" s="908"/>
      <c r="FRI112" s="908"/>
      <c r="FRJ112" s="908"/>
      <c r="FRK112" s="908"/>
      <c r="FRL112" s="908"/>
      <c r="FRM112" s="908"/>
      <c r="FRN112" s="908"/>
      <c r="FRO112" s="908"/>
      <c r="FRP112" s="908"/>
      <c r="FRQ112" s="908"/>
      <c r="FRR112" s="908"/>
      <c r="FRS112" s="908"/>
      <c r="FRT112" s="908"/>
      <c r="FRU112" s="908"/>
      <c r="FRV112" s="908"/>
      <c r="FRW112" s="908"/>
      <c r="FRX112" s="908"/>
      <c r="FRY112" s="908"/>
      <c r="FRZ112" s="908"/>
      <c r="FSA112" s="908"/>
      <c r="FSB112" s="908"/>
      <c r="FSC112" s="908"/>
      <c r="FSD112" s="908"/>
      <c r="FSE112" s="908"/>
      <c r="FSF112" s="908"/>
      <c r="FSG112" s="908"/>
      <c r="FSH112" s="908"/>
      <c r="FSI112" s="908"/>
      <c r="FSJ112" s="908"/>
      <c r="FSK112" s="908"/>
      <c r="FSL112" s="908"/>
      <c r="FSM112" s="908"/>
      <c r="FSN112" s="908"/>
      <c r="FSO112" s="908"/>
      <c r="FSP112" s="908"/>
      <c r="FSQ112" s="908"/>
      <c r="FSR112" s="908"/>
      <c r="FSS112" s="908"/>
      <c r="FST112" s="908"/>
      <c r="FSU112" s="908"/>
      <c r="FSV112" s="908"/>
      <c r="FSW112" s="908"/>
      <c r="FSX112" s="908"/>
      <c r="FSY112" s="908"/>
      <c r="FSZ112" s="908"/>
      <c r="FTA112" s="908"/>
      <c r="FTB112" s="908"/>
      <c r="FTC112" s="908"/>
      <c r="FTD112" s="908"/>
      <c r="FTE112" s="908"/>
      <c r="FTF112" s="908"/>
      <c r="FTG112" s="908"/>
      <c r="FTH112" s="908"/>
      <c r="FTI112" s="908"/>
      <c r="FTJ112" s="908"/>
      <c r="FTK112" s="908"/>
      <c r="FTL112" s="908"/>
      <c r="FTM112" s="908"/>
      <c r="FTN112" s="908"/>
      <c r="FTO112" s="908"/>
      <c r="FTP112" s="908"/>
      <c r="FTQ112" s="908"/>
      <c r="FTR112" s="908"/>
      <c r="FTS112" s="908"/>
      <c r="FTT112" s="908"/>
      <c r="FTU112" s="908"/>
      <c r="FTV112" s="908"/>
      <c r="FTW112" s="908"/>
      <c r="FTX112" s="908"/>
      <c r="FTY112" s="908"/>
      <c r="FTZ112" s="908"/>
      <c r="FUA112" s="908"/>
      <c r="FUB112" s="908"/>
      <c r="FUC112" s="908"/>
      <c r="FUD112" s="908"/>
      <c r="FUE112" s="908"/>
      <c r="FUF112" s="908"/>
      <c r="FUG112" s="908"/>
      <c r="FUH112" s="908"/>
      <c r="FUI112" s="908"/>
      <c r="FUJ112" s="908"/>
      <c r="FUK112" s="908"/>
      <c r="FUL112" s="908"/>
      <c r="FUM112" s="908"/>
      <c r="FUN112" s="908"/>
      <c r="FUO112" s="908"/>
      <c r="FUP112" s="908"/>
      <c r="FUQ112" s="908"/>
      <c r="FUR112" s="908"/>
      <c r="FUS112" s="908"/>
      <c r="FUT112" s="908"/>
      <c r="FUU112" s="908"/>
      <c r="FUV112" s="908"/>
      <c r="FUW112" s="908"/>
      <c r="FUX112" s="908"/>
      <c r="FUY112" s="908"/>
      <c r="FUZ112" s="908"/>
      <c r="FVA112" s="908"/>
      <c r="FVB112" s="908"/>
      <c r="FVC112" s="908"/>
      <c r="FVD112" s="908"/>
      <c r="FVE112" s="908"/>
      <c r="FVF112" s="908"/>
      <c r="FVG112" s="908"/>
      <c r="FVH112" s="908"/>
      <c r="FVI112" s="908"/>
      <c r="FVJ112" s="908"/>
      <c r="FVK112" s="908"/>
      <c r="FVL112" s="908"/>
      <c r="FVM112" s="908"/>
      <c r="FVN112" s="908"/>
      <c r="FVO112" s="908"/>
      <c r="FVP112" s="908"/>
      <c r="FVQ112" s="908"/>
      <c r="FVR112" s="908"/>
      <c r="FVS112" s="908"/>
      <c r="FVT112" s="908"/>
      <c r="FVU112" s="908"/>
      <c r="FVV112" s="908"/>
      <c r="FVW112" s="908"/>
      <c r="FVX112" s="908"/>
      <c r="FVY112" s="908"/>
      <c r="FVZ112" s="908"/>
      <c r="FWA112" s="908"/>
      <c r="FWB112" s="908"/>
      <c r="FWC112" s="908"/>
      <c r="FWD112" s="908"/>
      <c r="FWE112" s="908"/>
      <c r="FWF112" s="908"/>
      <c r="FWG112" s="908"/>
      <c r="FWH112" s="908"/>
      <c r="FWI112" s="908"/>
      <c r="FWJ112" s="908"/>
      <c r="FWK112" s="908"/>
      <c r="FWL112" s="908"/>
      <c r="FWM112" s="908"/>
      <c r="FWN112" s="908"/>
      <c r="FWO112" s="908"/>
      <c r="FWP112" s="908"/>
      <c r="FWQ112" s="908"/>
      <c r="FWR112" s="908"/>
      <c r="FWS112" s="908"/>
      <c r="FWT112" s="908"/>
      <c r="FWU112" s="908"/>
      <c r="FWV112" s="908"/>
      <c r="FWW112" s="908"/>
      <c r="FWX112" s="908"/>
      <c r="FWY112" s="908"/>
      <c r="FWZ112" s="908"/>
      <c r="FXA112" s="908"/>
      <c r="FXB112" s="908"/>
      <c r="FXC112" s="908"/>
      <c r="FXD112" s="908"/>
      <c r="FXE112" s="908"/>
      <c r="FXF112" s="908"/>
      <c r="FXG112" s="908"/>
      <c r="FXH112" s="908"/>
      <c r="FXI112" s="908"/>
      <c r="FXJ112" s="908"/>
      <c r="FXK112" s="908"/>
      <c r="FXL112" s="908"/>
      <c r="FXM112" s="908"/>
      <c r="FXN112" s="908"/>
      <c r="FXO112" s="908"/>
      <c r="FXP112" s="908"/>
      <c r="FXQ112" s="908"/>
      <c r="FXR112" s="908"/>
      <c r="FXS112" s="908"/>
      <c r="FXT112" s="908"/>
      <c r="FXU112" s="908"/>
      <c r="FXV112" s="908"/>
      <c r="FXW112" s="908"/>
      <c r="FXX112" s="908"/>
      <c r="FXY112" s="908"/>
      <c r="FXZ112" s="908"/>
      <c r="FYA112" s="908"/>
      <c r="FYB112" s="908"/>
      <c r="FYC112" s="908"/>
      <c r="FYD112" s="908"/>
      <c r="FYE112" s="908"/>
      <c r="FYF112" s="908"/>
      <c r="FYG112" s="908"/>
      <c r="FYH112" s="908"/>
      <c r="FYI112" s="908"/>
      <c r="FYJ112" s="908"/>
      <c r="FYK112" s="908"/>
      <c r="FYL112" s="908"/>
      <c r="FYM112" s="908"/>
      <c r="FYN112" s="908"/>
      <c r="FYO112" s="908"/>
      <c r="FYP112" s="908"/>
      <c r="FYQ112" s="908"/>
      <c r="FYR112" s="908"/>
      <c r="FYS112" s="908"/>
      <c r="FYT112" s="908"/>
      <c r="FYU112" s="908"/>
      <c r="FYV112" s="908"/>
      <c r="FYW112" s="908"/>
      <c r="FYX112" s="908"/>
      <c r="FYY112" s="908"/>
      <c r="FYZ112" s="908"/>
      <c r="FZA112" s="908"/>
      <c r="FZB112" s="908"/>
      <c r="FZC112" s="908"/>
      <c r="FZD112" s="908"/>
      <c r="FZE112" s="908"/>
      <c r="FZF112" s="908"/>
      <c r="FZG112" s="908"/>
      <c r="FZH112" s="908"/>
      <c r="FZI112" s="908"/>
      <c r="FZJ112" s="908"/>
      <c r="FZK112" s="908"/>
      <c r="FZL112" s="908"/>
      <c r="FZM112" s="908"/>
      <c r="FZN112" s="908"/>
      <c r="FZO112" s="908"/>
      <c r="FZP112" s="908"/>
      <c r="FZQ112" s="908"/>
      <c r="FZR112" s="908"/>
      <c r="FZS112" s="908"/>
      <c r="FZT112" s="908"/>
      <c r="FZU112" s="908"/>
      <c r="FZV112" s="908"/>
      <c r="FZW112" s="908"/>
      <c r="FZX112" s="908"/>
      <c r="FZY112" s="908"/>
      <c r="FZZ112" s="908"/>
      <c r="GAA112" s="908"/>
      <c r="GAB112" s="908"/>
      <c r="GAC112" s="908"/>
      <c r="GAD112" s="908"/>
      <c r="GAE112" s="908"/>
      <c r="GAF112" s="908"/>
      <c r="GAG112" s="908"/>
      <c r="GAH112" s="908"/>
      <c r="GAI112" s="908"/>
      <c r="GAJ112" s="908"/>
      <c r="GAK112" s="908"/>
      <c r="GAL112" s="908"/>
      <c r="GAM112" s="908"/>
      <c r="GAN112" s="908"/>
      <c r="GAO112" s="908"/>
      <c r="GAP112" s="908"/>
      <c r="GAQ112" s="908"/>
      <c r="GAR112" s="908"/>
      <c r="GAS112" s="908"/>
      <c r="GAT112" s="908"/>
      <c r="GAU112" s="908"/>
      <c r="GAV112" s="908"/>
      <c r="GAW112" s="908"/>
      <c r="GAX112" s="908"/>
      <c r="GAY112" s="908"/>
      <c r="GAZ112" s="908"/>
      <c r="GBA112" s="908"/>
      <c r="GBB112" s="908"/>
      <c r="GBC112" s="908"/>
      <c r="GBD112" s="908"/>
      <c r="GBE112" s="908"/>
      <c r="GBF112" s="908"/>
      <c r="GBG112" s="908"/>
      <c r="GBH112" s="908"/>
      <c r="GBI112" s="908"/>
      <c r="GBJ112" s="908"/>
      <c r="GBK112" s="908"/>
      <c r="GBL112" s="908"/>
      <c r="GBM112" s="908"/>
      <c r="GBN112" s="908"/>
      <c r="GBO112" s="908"/>
      <c r="GBP112" s="908"/>
      <c r="GBQ112" s="908"/>
      <c r="GBR112" s="908"/>
      <c r="GBS112" s="908"/>
      <c r="GBT112" s="908"/>
      <c r="GBU112" s="908"/>
      <c r="GBV112" s="908"/>
      <c r="GBW112" s="908"/>
      <c r="GBX112" s="908"/>
      <c r="GBY112" s="908"/>
      <c r="GBZ112" s="908"/>
      <c r="GCA112" s="908"/>
      <c r="GCB112" s="908"/>
      <c r="GCC112" s="908"/>
      <c r="GCD112" s="908"/>
      <c r="GCE112" s="908"/>
      <c r="GCF112" s="908"/>
      <c r="GCG112" s="908"/>
      <c r="GCH112" s="908"/>
      <c r="GCI112" s="908"/>
      <c r="GCJ112" s="908"/>
      <c r="GCK112" s="908"/>
      <c r="GCL112" s="908"/>
      <c r="GCM112" s="908"/>
      <c r="GCN112" s="908"/>
      <c r="GCO112" s="908"/>
      <c r="GCP112" s="908"/>
      <c r="GCQ112" s="908"/>
      <c r="GCR112" s="908"/>
      <c r="GCS112" s="908"/>
      <c r="GCT112" s="908"/>
      <c r="GCU112" s="908"/>
      <c r="GCV112" s="908"/>
      <c r="GCW112" s="908"/>
      <c r="GCX112" s="908"/>
      <c r="GCY112" s="908"/>
      <c r="GCZ112" s="908"/>
      <c r="GDA112" s="908"/>
      <c r="GDB112" s="908"/>
      <c r="GDC112" s="908"/>
      <c r="GDD112" s="908"/>
      <c r="GDE112" s="908"/>
      <c r="GDF112" s="908"/>
      <c r="GDG112" s="908"/>
      <c r="GDH112" s="908"/>
      <c r="GDI112" s="908"/>
      <c r="GDJ112" s="908"/>
      <c r="GDK112" s="908"/>
      <c r="GDL112" s="908"/>
      <c r="GDM112" s="908"/>
      <c r="GDN112" s="908"/>
      <c r="GDO112" s="908"/>
      <c r="GDP112" s="908"/>
      <c r="GDQ112" s="908"/>
      <c r="GDR112" s="908"/>
      <c r="GDS112" s="908"/>
      <c r="GDT112" s="908"/>
      <c r="GDU112" s="908"/>
      <c r="GDV112" s="908"/>
      <c r="GDW112" s="908"/>
      <c r="GDX112" s="908"/>
      <c r="GDY112" s="908"/>
      <c r="GDZ112" s="908"/>
      <c r="GEA112" s="908"/>
      <c r="GEB112" s="908"/>
      <c r="GEC112" s="908"/>
      <c r="GED112" s="908"/>
      <c r="GEE112" s="908"/>
      <c r="GEF112" s="908"/>
      <c r="GEG112" s="908"/>
      <c r="GEH112" s="908"/>
      <c r="GEI112" s="908"/>
      <c r="GEJ112" s="908"/>
      <c r="GEK112" s="908"/>
      <c r="GEL112" s="908"/>
      <c r="GEM112" s="908"/>
      <c r="GEN112" s="908"/>
      <c r="GEO112" s="908"/>
      <c r="GEP112" s="908"/>
      <c r="GEQ112" s="908"/>
      <c r="GER112" s="908"/>
      <c r="GES112" s="908"/>
      <c r="GET112" s="908"/>
      <c r="GEU112" s="908"/>
      <c r="GEV112" s="908"/>
      <c r="GEW112" s="908"/>
      <c r="GEX112" s="908"/>
      <c r="GEY112" s="908"/>
      <c r="GEZ112" s="908"/>
      <c r="GFA112" s="908"/>
      <c r="GFB112" s="908"/>
      <c r="GFC112" s="908"/>
      <c r="GFD112" s="908"/>
      <c r="GFE112" s="908"/>
      <c r="GFF112" s="908"/>
      <c r="GFG112" s="908"/>
      <c r="GFH112" s="908"/>
      <c r="GFI112" s="908"/>
      <c r="GFJ112" s="908"/>
      <c r="GFK112" s="908"/>
      <c r="GFL112" s="908"/>
      <c r="GFM112" s="908"/>
      <c r="GFN112" s="908"/>
      <c r="GFO112" s="908"/>
      <c r="GFP112" s="908"/>
      <c r="GFQ112" s="908"/>
      <c r="GFR112" s="908"/>
      <c r="GFS112" s="908"/>
      <c r="GFT112" s="908"/>
      <c r="GFU112" s="908"/>
      <c r="GFV112" s="908"/>
      <c r="GFW112" s="908"/>
      <c r="GFX112" s="908"/>
      <c r="GFY112" s="908"/>
      <c r="GFZ112" s="908"/>
      <c r="GGA112" s="908"/>
      <c r="GGB112" s="908"/>
      <c r="GGC112" s="908"/>
      <c r="GGD112" s="908"/>
      <c r="GGE112" s="908"/>
      <c r="GGF112" s="908"/>
      <c r="GGG112" s="908"/>
      <c r="GGH112" s="908"/>
      <c r="GGI112" s="908"/>
      <c r="GGJ112" s="908"/>
      <c r="GGK112" s="908"/>
      <c r="GGL112" s="908"/>
      <c r="GGM112" s="908"/>
      <c r="GGN112" s="908"/>
      <c r="GGO112" s="908"/>
      <c r="GGP112" s="908"/>
      <c r="GGQ112" s="908"/>
      <c r="GGR112" s="908"/>
      <c r="GGS112" s="908"/>
      <c r="GGT112" s="908"/>
      <c r="GGU112" s="908"/>
      <c r="GGV112" s="908"/>
      <c r="GGW112" s="908"/>
      <c r="GGX112" s="908"/>
      <c r="GGY112" s="908"/>
      <c r="GGZ112" s="908"/>
      <c r="GHA112" s="908"/>
      <c r="GHB112" s="908"/>
      <c r="GHC112" s="908"/>
      <c r="GHD112" s="908"/>
      <c r="GHE112" s="908"/>
      <c r="GHF112" s="908"/>
      <c r="GHG112" s="908"/>
      <c r="GHH112" s="908"/>
      <c r="GHI112" s="908"/>
      <c r="GHJ112" s="908"/>
      <c r="GHK112" s="908"/>
      <c r="GHL112" s="908"/>
      <c r="GHM112" s="908"/>
      <c r="GHN112" s="908"/>
      <c r="GHO112" s="908"/>
      <c r="GHP112" s="908"/>
      <c r="GHQ112" s="908"/>
      <c r="GHR112" s="908"/>
      <c r="GHS112" s="908"/>
      <c r="GHT112" s="908"/>
      <c r="GHU112" s="908"/>
      <c r="GHV112" s="908"/>
      <c r="GHW112" s="908"/>
      <c r="GHX112" s="908"/>
      <c r="GHY112" s="908"/>
      <c r="GHZ112" s="908"/>
      <c r="GIA112" s="908"/>
      <c r="GIB112" s="908"/>
      <c r="GIC112" s="908"/>
      <c r="GID112" s="908"/>
      <c r="GIE112" s="908"/>
      <c r="GIF112" s="908"/>
      <c r="GIG112" s="908"/>
      <c r="GIH112" s="908"/>
      <c r="GII112" s="908"/>
      <c r="GIJ112" s="908"/>
      <c r="GIK112" s="908"/>
      <c r="GIL112" s="908"/>
      <c r="GIM112" s="908"/>
      <c r="GIN112" s="908"/>
      <c r="GIO112" s="908"/>
      <c r="GIP112" s="908"/>
      <c r="GIQ112" s="908"/>
      <c r="GIR112" s="908"/>
      <c r="GIS112" s="908"/>
      <c r="GIT112" s="908"/>
      <c r="GIU112" s="908"/>
      <c r="GIV112" s="908"/>
      <c r="GIW112" s="908"/>
      <c r="GIX112" s="908"/>
      <c r="GIY112" s="908"/>
      <c r="GIZ112" s="908"/>
      <c r="GJA112" s="908"/>
      <c r="GJB112" s="908"/>
      <c r="GJC112" s="908"/>
      <c r="GJD112" s="908"/>
      <c r="GJE112" s="908"/>
      <c r="GJF112" s="908"/>
      <c r="GJG112" s="908"/>
      <c r="GJH112" s="908"/>
      <c r="GJI112" s="908"/>
      <c r="GJJ112" s="908"/>
      <c r="GJK112" s="908"/>
      <c r="GJL112" s="908"/>
      <c r="GJM112" s="908"/>
      <c r="GJN112" s="908"/>
      <c r="GJO112" s="908"/>
      <c r="GJP112" s="908"/>
      <c r="GJQ112" s="908"/>
      <c r="GJR112" s="908"/>
      <c r="GJS112" s="908"/>
      <c r="GJT112" s="908"/>
      <c r="GJU112" s="908"/>
      <c r="GJV112" s="908"/>
      <c r="GJW112" s="908"/>
      <c r="GJX112" s="908"/>
      <c r="GJY112" s="908"/>
      <c r="GJZ112" s="908"/>
      <c r="GKA112" s="908"/>
      <c r="GKB112" s="908"/>
      <c r="GKC112" s="908"/>
      <c r="GKD112" s="908"/>
      <c r="GKE112" s="908"/>
      <c r="GKF112" s="908"/>
      <c r="GKG112" s="908"/>
      <c r="GKH112" s="908"/>
      <c r="GKI112" s="908"/>
      <c r="GKJ112" s="908"/>
      <c r="GKK112" s="908"/>
      <c r="GKL112" s="908"/>
      <c r="GKM112" s="908"/>
      <c r="GKN112" s="908"/>
      <c r="GKO112" s="908"/>
      <c r="GKP112" s="908"/>
      <c r="GKQ112" s="908"/>
      <c r="GKR112" s="908"/>
      <c r="GKS112" s="908"/>
      <c r="GKT112" s="908"/>
      <c r="GKU112" s="908"/>
      <c r="GKV112" s="908"/>
      <c r="GKW112" s="908"/>
      <c r="GKX112" s="908"/>
      <c r="GKY112" s="908"/>
      <c r="GKZ112" s="908"/>
      <c r="GLA112" s="908"/>
      <c r="GLB112" s="908"/>
      <c r="GLC112" s="908"/>
      <c r="GLD112" s="908"/>
      <c r="GLE112" s="908"/>
      <c r="GLF112" s="908"/>
      <c r="GLG112" s="908"/>
      <c r="GLH112" s="908"/>
      <c r="GLI112" s="908"/>
      <c r="GLJ112" s="908"/>
      <c r="GLK112" s="908"/>
      <c r="GLL112" s="908"/>
      <c r="GLM112" s="908"/>
      <c r="GLN112" s="908"/>
      <c r="GLO112" s="908"/>
      <c r="GLP112" s="908"/>
      <c r="GLQ112" s="908"/>
      <c r="GLR112" s="908"/>
      <c r="GLS112" s="908"/>
      <c r="GLT112" s="908"/>
      <c r="GLU112" s="908"/>
      <c r="GLV112" s="908"/>
      <c r="GLW112" s="908"/>
      <c r="GLX112" s="908"/>
      <c r="GLY112" s="908"/>
      <c r="GLZ112" s="908"/>
      <c r="GMA112" s="908"/>
      <c r="GMB112" s="908"/>
      <c r="GMC112" s="908"/>
      <c r="GMD112" s="908"/>
      <c r="GME112" s="908"/>
      <c r="GMF112" s="908"/>
      <c r="GMG112" s="908"/>
      <c r="GMH112" s="908"/>
      <c r="GMI112" s="908"/>
      <c r="GMJ112" s="908"/>
      <c r="GMK112" s="908"/>
      <c r="GML112" s="908"/>
      <c r="GMM112" s="908"/>
      <c r="GMN112" s="908"/>
      <c r="GMO112" s="908"/>
      <c r="GMP112" s="908"/>
      <c r="GMQ112" s="908"/>
      <c r="GMR112" s="908"/>
      <c r="GMS112" s="908"/>
      <c r="GMT112" s="908"/>
      <c r="GMU112" s="908"/>
      <c r="GMV112" s="908"/>
      <c r="GMW112" s="908"/>
      <c r="GMX112" s="908"/>
      <c r="GMY112" s="908"/>
      <c r="GMZ112" s="908"/>
      <c r="GNA112" s="908"/>
      <c r="GNB112" s="908"/>
      <c r="GNC112" s="908"/>
      <c r="GND112" s="908"/>
      <c r="GNE112" s="908"/>
      <c r="GNF112" s="908"/>
      <c r="GNG112" s="908"/>
      <c r="GNH112" s="908"/>
      <c r="GNI112" s="908"/>
      <c r="GNJ112" s="908"/>
      <c r="GNK112" s="908"/>
      <c r="GNL112" s="908"/>
      <c r="GNM112" s="908"/>
      <c r="GNN112" s="908"/>
      <c r="GNO112" s="908"/>
      <c r="GNP112" s="908"/>
      <c r="GNQ112" s="908"/>
      <c r="GNR112" s="908"/>
      <c r="GNS112" s="908"/>
      <c r="GNT112" s="908"/>
      <c r="GNU112" s="908"/>
      <c r="GNV112" s="908"/>
      <c r="GNW112" s="908"/>
      <c r="GNX112" s="908"/>
      <c r="GNY112" s="908"/>
      <c r="GNZ112" s="908"/>
      <c r="GOA112" s="908"/>
      <c r="GOB112" s="908"/>
      <c r="GOC112" s="908"/>
      <c r="GOD112" s="908"/>
      <c r="GOE112" s="908"/>
      <c r="GOF112" s="908"/>
      <c r="GOG112" s="908"/>
      <c r="GOH112" s="908"/>
      <c r="GOI112" s="908"/>
      <c r="GOJ112" s="908"/>
      <c r="GOK112" s="908"/>
      <c r="GOL112" s="908"/>
      <c r="GOM112" s="908"/>
      <c r="GON112" s="908"/>
      <c r="GOO112" s="908"/>
      <c r="GOP112" s="908"/>
      <c r="GOQ112" s="908"/>
      <c r="GOR112" s="908"/>
      <c r="GOS112" s="908"/>
      <c r="GOT112" s="908"/>
      <c r="GOU112" s="908"/>
      <c r="GOV112" s="908"/>
      <c r="GOW112" s="908"/>
      <c r="GOX112" s="908"/>
      <c r="GOY112" s="908"/>
      <c r="GOZ112" s="908"/>
      <c r="GPA112" s="908"/>
      <c r="GPB112" s="908"/>
      <c r="GPC112" s="908"/>
      <c r="GPD112" s="908"/>
      <c r="GPE112" s="908"/>
      <c r="GPF112" s="908"/>
      <c r="GPG112" s="908"/>
      <c r="GPH112" s="908"/>
      <c r="GPI112" s="908"/>
      <c r="GPJ112" s="908"/>
      <c r="GPK112" s="908"/>
      <c r="GPL112" s="908"/>
      <c r="GPM112" s="908"/>
      <c r="GPN112" s="908"/>
      <c r="GPO112" s="908"/>
      <c r="GPP112" s="908"/>
      <c r="GPQ112" s="908"/>
      <c r="GPR112" s="908"/>
      <c r="GPS112" s="908"/>
      <c r="GPT112" s="908"/>
      <c r="GPU112" s="908"/>
      <c r="GPV112" s="908"/>
      <c r="GPW112" s="908"/>
      <c r="GPX112" s="908"/>
      <c r="GPY112" s="908"/>
      <c r="GPZ112" s="908"/>
      <c r="GQA112" s="908"/>
      <c r="GQB112" s="908"/>
      <c r="GQC112" s="908"/>
      <c r="GQD112" s="908"/>
      <c r="GQE112" s="908"/>
      <c r="GQF112" s="908"/>
      <c r="GQG112" s="908"/>
      <c r="GQH112" s="908"/>
      <c r="GQI112" s="908"/>
      <c r="GQJ112" s="908"/>
      <c r="GQK112" s="908"/>
      <c r="GQL112" s="908"/>
      <c r="GQM112" s="908"/>
      <c r="GQN112" s="908"/>
      <c r="GQO112" s="908"/>
      <c r="GQP112" s="908"/>
      <c r="GQQ112" s="908"/>
      <c r="GQR112" s="908"/>
      <c r="GQS112" s="908"/>
      <c r="GQT112" s="908"/>
      <c r="GQU112" s="908"/>
      <c r="GQV112" s="908"/>
      <c r="GQW112" s="908"/>
      <c r="GQX112" s="908"/>
      <c r="GQY112" s="908"/>
      <c r="GQZ112" s="908"/>
      <c r="GRA112" s="908"/>
      <c r="GRB112" s="908"/>
      <c r="GRC112" s="908"/>
      <c r="GRD112" s="908"/>
      <c r="GRE112" s="908"/>
      <c r="GRF112" s="908"/>
      <c r="GRG112" s="908"/>
      <c r="GRH112" s="908"/>
      <c r="GRI112" s="908"/>
      <c r="GRJ112" s="908"/>
      <c r="GRK112" s="908"/>
      <c r="GRL112" s="908"/>
      <c r="GRM112" s="908"/>
      <c r="GRN112" s="908"/>
      <c r="GRO112" s="908"/>
      <c r="GRP112" s="908"/>
      <c r="GRQ112" s="908"/>
      <c r="GRR112" s="908"/>
      <c r="GRS112" s="908"/>
      <c r="GRT112" s="908"/>
      <c r="GRU112" s="908"/>
      <c r="GRV112" s="908"/>
      <c r="GRW112" s="908"/>
      <c r="GRX112" s="908"/>
      <c r="GRY112" s="908"/>
      <c r="GRZ112" s="908"/>
      <c r="GSA112" s="908"/>
      <c r="GSB112" s="908"/>
      <c r="GSC112" s="908"/>
      <c r="GSD112" s="908"/>
      <c r="GSE112" s="908"/>
      <c r="GSF112" s="908"/>
      <c r="GSG112" s="908"/>
      <c r="GSH112" s="908"/>
      <c r="GSI112" s="908"/>
      <c r="GSJ112" s="908"/>
      <c r="GSK112" s="908"/>
      <c r="GSL112" s="908"/>
      <c r="GSM112" s="908"/>
      <c r="GSN112" s="908"/>
      <c r="GSO112" s="908"/>
      <c r="GSP112" s="908"/>
      <c r="GSQ112" s="908"/>
      <c r="GSR112" s="908"/>
      <c r="GSS112" s="908"/>
      <c r="GST112" s="908"/>
      <c r="GSU112" s="908"/>
      <c r="GSV112" s="908"/>
      <c r="GSW112" s="908"/>
      <c r="GSX112" s="908"/>
      <c r="GSY112" s="908"/>
      <c r="GSZ112" s="908"/>
      <c r="GTA112" s="908"/>
      <c r="GTB112" s="908"/>
      <c r="GTC112" s="908"/>
      <c r="GTD112" s="908"/>
      <c r="GTE112" s="908"/>
      <c r="GTF112" s="908"/>
      <c r="GTG112" s="908"/>
      <c r="GTH112" s="908"/>
      <c r="GTI112" s="908"/>
      <c r="GTJ112" s="908"/>
      <c r="GTK112" s="908"/>
      <c r="GTL112" s="908"/>
      <c r="GTM112" s="908"/>
      <c r="GTN112" s="908"/>
      <c r="GTO112" s="908"/>
      <c r="GTP112" s="908"/>
      <c r="GTQ112" s="908"/>
      <c r="GTR112" s="908"/>
      <c r="GTS112" s="908"/>
      <c r="GTT112" s="908"/>
      <c r="GTU112" s="908"/>
      <c r="GTV112" s="908"/>
      <c r="GTW112" s="908"/>
      <c r="GTX112" s="908"/>
      <c r="GTY112" s="908"/>
      <c r="GTZ112" s="908"/>
      <c r="GUA112" s="908"/>
      <c r="GUB112" s="908"/>
      <c r="GUC112" s="908"/>
      <c r="GUD112" s="908"/>
      <c r="GUE112" s="908"/>
      <c r="GUF112" s="908"/>
      <c r="GUG112" s="908"/>
      <c r="GUH112" s="908"/>
      <c r="GUI112" s="908"/>
      <c r="GUJ112" s="908"/>
      <c r="GUK112" s="908"/>
      <c r="GUL112" s="908"/>
      <c r="GUM112" s="908"/>
      <c r="GUN112" s="908"/>
      <c r="GUO112" s="908"/>
      <c r="GUP112" s="908"/>
      <c r="GUQ112" s="908"/>
      <c r="GUR112" s="908"/>
      <c r="GUS112" s="908"/>
      <c r="GUT112" s="908"/>
      <c r="GUU112" s="908"/>
      <c r="GUV112" s="908"/>
      <c r="GUW112" s="908"/>
      <c r="GUX112" s="908"/>
      <c r="GUY112" s="908"/>
      <c r="GUZ112" s="908"/>
      <c r="GVA112" s="908"/>
      <c r="GVB112" s="908"/>
      <c r="GVC112" s="908"/>
      <c r="GVD112" s="908"/>
      <c r="GVE112" s="908"/>
      <c r="GVF112" s="908"/>
      <c r="GVG112" s="908"/>
      <c r="GVH112" s="908"/>
      <c r="GVI112" s="908"/>
      <c r="GVJ112" s="908"/>
      <c r="GVK112" s="908"/>
      <c r="GVL112" s="908"/>
      <c r="GVM112" s="908"/>
      <c r="GVN112" s="908"/>
      <c r="GVO112" s="908"/>
      <c r="GVP112" s="908"/>
      <c r="GVQ112" s="908"/>
      <c r="GVR112" s="908"/>
      <c r="GVS112" s="908"/>
      <c r="GVT112" s="908"/>
      <c r="GVU112" s="908"/>
      <c r="GVV112" s="908"/>
      <c r="GVW112" s="908"/>
      <c r="GVX112" s="908"/>
      <c r="GVY112" s="908"/>
      <c r="GVZ112" s="908"/>
      <c r="GWA112" s="908"/>
      <c r="GWB112" s="908"/>
      <c r="GWC112" s="908"/>
      <c r="GWD112" s="908"/>
      <c r="GWE112" s="908"/>
      <c r="GWF112" s="908"/>
      <c r="GWG112" s="908"/>
      <c r="GWH112" s="908"/>
      <c r="GWI112" s="908"/>
      <c r="GWJ112" s="908"/>
      <c r="GWK112" s="908"/>
      <c r="GWL112" s="908"/>
      <c r="GWM112" s="908"/>
      <c r="GWN112" s="908"/>
      <c r="GWO112" s="908"/>
      <c r="GWP112" s="908"/>
      <c r="GWQ112" s="908"/>
      <c r="GWR112" s="908"/>
      <c r="GWS112" s="908"/>
      <c r="GWT112" s="908"/>
      <c r="GWU112" s="908"/>
      <c r="GWV112" s="908"/>
      <c r="GWW112" s="908"/>
      <c r="GWX112" s="908"/>
      <c r="GWY112" s="908"/>
      <c r="GWZ112" s="908"/>
      <c r="GXA112" s="908"/>
      <c r="GXB112" s="908"/>
      <c r="GXC112" s="908"/>
      <c r="GXD112" s="908"/>
      <c r="GXE112" s="908"/>
      <c r="GXF112" s="908"/>
      <c r="GXG112" s="908"/>
      <c r="GXH112" s="908"/>
      <c r="GXI112" s="908"/>
      <c r="GXJ112" s="908"/>
      <c r="GXK112" s="908"/>
      <c r="GXL112" s="908"/>
      <c r="GXM112" s="908"/>
      <c r="GXN112" s="908"/>
      <c r="GXO112" s="908"/>
      <c r="GXP112" s="908"/>
      <c r="GXQ112" s="908"/>
      <c r="GXR112" s="908"/>
      <c r="GXS112" s="908"/>
      <c r="GXT112" s="908"/>
      <c r="GXU112" s="908"/>
      <c r="GXV112" s="908"/>
      <c r="GXW112" s="908"/>
      <c r="GXX112" s="908"/>
      <c r="GXY112" s="908"/>
      <c r="GXZ112" s="908"/>
      <c r="GYA112" s="908"/>
      <c r="GYB112" s="908"/>
      <c r="GYC112" s="908"/>
      <c r="GYD112" s="908"/>
      <c r="GYE112" s="908"/>
      <c r="GYF112" s="908"/>
      <c r="GYG112" s="908"/>
      <c r="GYH112" s="908"/>
      <c r="GYI112" s="908"/>
      <c r="GYJ112" s="908"/>
      <c r="GYK112" s="908"/>
      <c r="GYL112" s="908"/>
      <c r="GYM112" s="908"/>
      <c r="GYN112" s="908"/>
      <c r="GYO112" s="908"/>
      <c r="GYP112" s="908"/>
      <c r="GYQ112" s="908"/>
      <c r="GYR112" s="908"/>
      <c r="GYS112" s="908"/>
      <c r="GYT112" s="908"/>
      <c r="GYU112" s="908"/>
      <c r="GYV112" s="908"/>
      <c r="GYW112" s="908"/>
      <c r="GYX112" s="908"/>
      <c r="GYY112" s="908"/>
      <c r="GYZ112" s="908"/>
      <c r="GZA112" s="908"/>
      <c r="GZB112" s="908"/>
      <c r="GZC112" s="908"/>
      <c r="GZD112" s="908"/>
      <c r="GZE112" s="908"/>
      <c r="GZF112" s="908"/>
      <c r="GZG112" s="908"/>
      <c r="GZH112" s="908"/>
      <c r="GZI112" s="908"/>
      <c r="GZJ112" s="908"/>
      <c r="GZK112" s="908"/>
      <c r="GZL112" s="908"/>
      <c r="GZM112" s="908"/>
      <c r="GZN112" s="908"/>
      <c r="GZO112" s="908"/>
      <c r="GZP112" s="908"/>
      <c r="GZQ112" s="908"/>
      <c r="GZR112" s="908"/>
      <c r="GZS112" s="908"/>
      <c r="GZT112" s="908"/>
      <c r="GZU112" s="908"/>
      <c r="GZV112" s="908"/>
      <c r="GZW112" s="908"/>
      <c r="GZX112" s="908"/>
      <c r="GZY112" s="908"/>
      <c r="GZZ112" s="908"/>
      <c r="HAA112" s="908"/>
      <c r="HAB112" s="908"/>
      <c r="HAC112" s="908"/>
      <c r="HAD112" s="908"/>
      <c r="HAE112" s="908"/>
      <c r="HAF112" s="908"/>
      <c r="HAG112" s="908"/>
      <c r="HAH112" s="908"/>
      <c r="HAI112" s="908"/>
      <c r="HAJ112" s="908"/>
      <c r="HAK112" s="908"/>
      <c r="HAL112" s="908"/>
      <c r="HAM112" s="908"/>
      <c r="HAN112" s="908"/>
      <c r="HAO112" s="908"/>
      <c r="HAP112" s="908"/>
      <c r="HAQ112" s="908"/>
      <c r="HAR112" s="908"/>
      <c r="HAS112" s="908"/>
      <c r="HAT112" s="908"/>
      <c r="HAU112" s="908"/>
      <c r="HAV112" s="908"/>
      <c r="HAW112" s="908"/>
      <c r="HAX112" s="908"/>
      <c r="HAY112" s="908"/>
      <c r="HAZ112" s="908"/>
      <c r="HBA112" s="908"/>
      <c r="HBB112" s="908"/>
      <c r="HBC112" s="908"/>
      <c r="HBD112" s="908"/>
      <c r="HBE112" s="908"/>
      <c r="HBF112" s="908"/>
      <c r="HBG112" s="908"/>
      <c r="HBH112" s="908"/>
      <c r="HBI112" s="908"/>
      <c r="HBJ112" s="908"/>
      <c r="HBK112" s="908"/>
      <c r="HBL112" s="908"/>
      <c r="HBM112" s="908"/>
      <c r="HBN112" s="908"/>
      <c r="HBO112" s="908"/>
      <c r="HBP112" s="908"/>
      <c r="HBQ112" s="908"/>
      <c r="HBR112" s="908"/>
      <c r="HBS112" s="908"/>
      <c r="HBT112" s="908"/>
      <c r="HBU112" s="908"/>
      <c r="HBV112" s="908"/>
      <c r="HBW112" s="908"/>
      <c r="HBX112" s="908"/>
      <c r="HBY112" s="908"/>
      <c r="HBZ112" s="908"/>
      <c r="HCA112" s="908"/>
      <c r="HCB112" s="908"/>
      <c r="HCC112" s="908"/>
      <c r="HCD112" s="908"/>
      <c r="HCE112" s="908"/>
      <c r="HCF112" s="908"/>
      <c r="HCG112" s="908"/>
      <c r="HCH112" s="908"/>
      <c r="HCI112" s="908"/>
      <c r="HCJ112" s="908"/>
      <c r="HCK112" s="908"/>
      <c r="HCL112" s="908"/>
      <c r="HCM112" s="908"/>
      <c r="HCN112" s="908"/>
      <c r="HCO112" s="908"/>
      <c r="HCP112" s="908"/>
      <c r="HCQ112" s="908"/>
      <c r="HCR112" s="908"/>
      <c r="HCS112" s="908"/>
      <c r="HCT112" s="908"/>
      <c r="HCU112" s="908"/>
      <c r="HCV112" s="908"/>
      <c r="HCW112" s="908"/>
      <c r="HCX112" s="908"/>
      <c r="HCY112" s="908"/>
      <c r="HCZ112" s="908"/>
      <c r="HDA112" s="908"/>
      <c r="HDB112" s="908"/>
      <c r="HDC112" s="908"/>
      <c r="HDD112" s="908"/>
      <c r="HDE112" s="908"/>
      <c r="HDF112" s="908"/>
      <c r="HDG112" s="908"/>
      <c r="HDH112" s="908"/>
      <c r="HDI112" s="908"/>
      <c r="HDJ112" s="908"/>
      <c r="HDK112" s="908"/>
      <c r="HDL112" s="908"/>
      <c r="HDM112" s="908"/>
      <c r="HDN112" s="908"/>
      <c r="HDO112" s="908"/>
      <c r="HDP112" s="908"/>
      <c r="HDQ112" s="908"/>
      <c r="HDR112" s="908"/>
      <c r="HDS112" s="908"/>
      <c r="HDT112" s="908"/>
      <c r="HDU112" s="908"/>
      <c r="HDV112" s="908"/>
      <c r="HDW112" s="908"/>
      <c r="HDX112" s="908"/>
      <c r="HDY112" s="908"/>
      <c r="HDZ112" s="908"/>
      <c r="HEA112" s="908"/>
      <c r="HEB112" s="908"/>
      <c r="HEC112" s="908"/>
      <c r="HED112" s="908"/>
      <c r="HEE112" s="908"/>
      <c r="HEF112" s="908"/>
      <c r="HEG112" s="908"/>
      <c r="HEH112" s="908"/>
      <c r="HEI112" s="908"/>
      <c r="HEJ112" s="908"/>
      <c r="HEK112" s="908"/>
      <c r="HEL112" s="908"/>
      <c r="HEM112" s="908"/>
      <c r="HEN112" s="908"/>
      <c r="HEO112" s="908"/>
      <c r="HEP112" s="908"/>
      <c r="HEQ112" s="908"/>
      <c r="HER112" s="908"/>
      <c r="HES112" s="908"/>
      <c r="HET112" s="908"/>
      <c r="HEU112" s="908"/>
      <c r="HEV112" s="908"/>
      <c r="HEW112" s="908"/>
      <c r="HEX112" s="908"/>
      <c r="HEY112" s="908"/>
      <c r="HEZ112" s="908"/>
      <c r="HFA112" s="908"/>
      <c r="HFB112" s="908"/>
      <c r="HFC112" s="908"/>
      <c r="HFD112" s="908"/>
      <c r="HFE112" s="908"/>
      <c r="HFF112" s="908"/>
      <c r="HFG112" s="908"/>
      <c r="HFH112" s="908"/>
      <c r="HFI112" s="908"/>
      <c r="HFJ112" s="908"/>
      <c r="HFK112" s="908"/>
      <c r="HFL112" s="908"/>
      <c r="HFM112" s="908"/>
      <c r="HFN112" s="908"/>
      <c r="HFO112" s="908"/>
      <c r="HFP112" s="908"/>
      <c r="HFQ112" s="908"/>
      <c r="HFR112" s="908"/>
      <c r="HFS112" s="908"/>
      <c r="HFT112" s="908"/>
      <c r="HFU112" s="908"/>
      <c r="HFV112" s="908"/>
      <c r="HFW112" s="908"/>
      <c r="HFX112" s="908"/>
      <c r="HFY112" s="908"/>
      <c r="HFZ112" s="908"/>
      <c r="HGA112" s="908"/>
      <c r="HGB112" s="908"/>
      <c r="HGC112" s="908"/>
      <c r="HGD112" s="908"/>
      <c r="HGE112" s="908"/>
      <c r="HGF112" s="908"/>
      <c r="HGG112" s="908"/>
      <c r="HGH112" s="908"/>
      <c r="HGI112" s="908"/>
      <c r="HGJ112" s="908"/>
      <c r="HGK112" s="908"/>
      <c r="HGL112" s="908"/>
      <c r="HGM112" s="908"/>
      <c r="HGN112" s="908"/>
      <c r="HGO112" s="908"/>
      <c r="HGP112" s="908"/>
      <c r="HGQ112" s="908"/>
      <c r="HGR112" s="908"/>
      <c r="HGS112" s="908"/>
      <c r="HGT112" s="908"/>
      <c r="HGU112" s="908"/>
      <c r="HGV112" s="908"/>
      <c r="HGW112" s="908"/>
      <c r="HGX112" s="908"/>
      <c r="HGY112" s="908"/>
      <c r="HGZ112" s="908"/>
      <c r="HHA112" s="908"/>
      <c r="HHB112" s="908"/>
      <c r="HHC112" s="908"/>
      <c r="HHD112" s="908"/>
      <c r="HHE112" s="908"/>
      <c r="HHF112" s="908"/>
      <c r="HHG112" s="908"/>
      <c r="HHH112" s="908"/>
      <c r="HHI112" s="908"/>
      <c r="HHJ112" s="908"/>
      <c r="HHK112" s="908"/>
      <c r="HHL112" s="908"/>
      <c r="HHM112" s="908"/>
      <c r="HHN112" s="908"/>
      <c r="HHO112" s="908"/>
      <c r="HHP112" s="908"/>
      <c r="HHQ112" s="908"/>
      <c r="HHR112" s="908"/>
      <c r="HHS112" s="908"/>
      <c r="HHT112" s="908"/>
      <c r="HHU112" s="908"/>
      <c r="HHV112" s="908"/>
      <c r="HHW112" s="908"/>
      <c r="HHX112" s="908"/>
      <c r="HHY112" s="908"/>
      <c r="HHZ112" s="908"/>
      <c r="HIA112" s="908"/>
      <c r="HIB112" s="908"/>
      <c r="HIC112" s="908"/>
      <c r="HID112" s="908"/>
      <c r="HIE112" s="908"/>
      <c r="HIF112" s="908"/>
      <c r="HIG112" s="908"/>
      <c r="HIH112" s="908"/>
      <c r="HII112" s="908"/>
      <c r="HIJ112" s="908"/>
      <c r="HIK112" s="908"/>
      <c r="HIL112" s="908"/>
      <c r="HIM112" s="908"/>
      <c r="HIN112" s="908"/>
      <c r="HIO112" s="908"/>
      <c r="HIP112" s="908"/>
      <c r="HIQ112" s="908"/>
      <c r="HIR112" s="908"/>
      <c r="HIS112" s="908"/>
      <c r="HIT112" s="908"/>
      <c r="HIU112" s="908"/>
      <c r="HIV112" s="908"/>
      <c r="HIW112" s="908"/>
      <c r="HIX112" s="908"/>
      <c r="HIY112" s="908"/>
      <c r="HIZ112" s="908"/>
      <c r="HJA112" s="908"/>
      <c r="HJB112" s="908"/>
      <c r="HJC112" s="908"/>
      <c r="HJD112" s="908"/>
      <c r="HJE112" s="908"/>
      <c r="HJF112" s="908"/>
      <c r="HJG112" s="908"/>
      <c r="HJH112" s="908"/>
      <c r="HJI112" s="908"/>
      <c r="HJJ112" s="908"/>
      <c r="HJK112" s="908"/>
      <c r="HJL112" s="908"/>
      <c r="HJM112" s="908"/>
      <c r="HJN112" s="908"/>
      <c r="HJO112" s="908"/>
      <c r="HJP112" s="908"/>
      <c r="HJQ112" s="908"/>
      <c r="HJR112" s="908"/>
      <c r="HJS112" s="908"/>
      <c r="HJT112" s="908"/>
      <c r="HJU112" s="908"/>
      <c r="HJV112" s="908"/>
      <c r="HJW112" s="908"/>
      <c r="HJX112" s="908"/>
      <c r="HJY112" s="908"/>
      <c r="HJZ112" s="908"/>
      <c r="HKA112" s="908"/>
      <c r="HKB112" s="908"/>
      <c r="HKC112" s="908"/>
      <c r="HKD112" s="908"/>
      <c r="HKE112" s="908"/>
      <c r="HKF112" s="908"/>
      <c r="HKG112" s="908"/>
      <c r="HKH112" s="908"/>
      <c r="HKI112" s="908"/>
      <c r="HKJ112" s="908"/>
      <c r="HKK112" s="908"/>
      <c r="HKL112" s="908"/>
      <c r="HKM112" s="908"/>
      <c r="HKN112" s="908"/>
      <c r="HKO112" s="908"/>
      <c r="HKP112" s="908"/>
      <c r="HKQ112" s="908"/>
      <c r="HKR112" s="908"/>
      <c r="HKS112" s="908"/>
      <c r="HKT112" s="908"/>
      <c r="HKU112" s="908"/>
      <c r="HKV112" s="908"/>
      <c r="HKW112" s="908"/>
      <c r="HKX112" s="908"/>
      <c r="HKY112" s="908"/>
      <c r="HKZ112" s="908"/>
      <c r="HLA112" s="908"/>
      <c r="HLB112" s="908"/>
      <c r="HLC112" s="908"/>
      <c r="HLD112" s="908"/>
      <c r="HLE112" s="908"/>
      <c r="HLF112" s="908"/>
      <c r="HLG112" s="908"/>
      <c r="HLH112" s="908"/>
      <c r="HLI112" s="908"/>
      <c r="HLJ112" s="908"/>
      <c r="HLK112" s="908"/>
      <c r="HLL112" s="908"/>
      <c r="HLM112" s="908"/>
      <c r="HLN112" s="908"/>
      <c r="HLO112" s="908"/>
      <c r="HLP112" s="908"/>
      <c r="HLQ112" s="908"/>
      <c r="HLR112" s="908"/>
      <c r="HLS112" s="908"/>
      <c r="HLT112" s="908"/>
      <c r="HLU112" s="908"/>
      <c r="HLV112" s="908"/>
      <c r="HLW112" s="908"/>
      <c r="HLX112" s="908"/>
      <c r="HLY112" s="908"/>
      <c r="HLZ112" s="908"/>
      <c r="HMA112" s="908"/>
      <c r="HMB112" s="908"/>
      <c r="HMC112" s="908"/>
      <c r="HMD112" s="908"/>
      <c r="HME112" s="908"/>
      <c r="HMF112" s="908"/>
      <c r="HMG112" s="908"/>
      <c r="HMH112" s="908"/>
      <c r="HMI112" s="908"/>
      <c r="HMJ112" s="908"/>
      <c r="HMK112" s="908"/>
      <c r="HML112" s="908"/>
      <c r="HMM112" s="908"/>
      <c r="HMN112" s="908"/>
      <c r="HMO112" s="908"/>
      <c r="HMP112" s="908"/>
      <c r="HMQ112" s="908"/>
      <c r="HMR112" s="908"/>
      <c r="HMS112" s="908"/>
      <c r="HMT112" s="908"/>
      <c r="HMU112" s="908"/>
      <c r="HMV112" s="908"/>
      <c r="HMW112" s="908"/>
      <c r="HMX112" s="908"/>
      <c r="HMY112" s="908"/>
      <c r="HMZ112" s="908"/>
      <c r="HNA112" s="908"/>
      <c r="HNB112" s="908"/>
      <c r="HNC112" s="908"/>
      <c r="HND112" s="908"/>
      <c r="HNE112" s="908"/>
      <c r="HNF112" s="908"/>
      <c r="HNG112" s="908"/>
      <c r="HNH112" s="908"/>
      <c r="HNI112" s="908"/>
      <c r="HNJ112" s="908"/>
      <c r="HNK112" s="908"/>
      <c r="HNL112" s="908"/>
      <c r="HNM112" s="908"/>
      <c r="HNN112" s="908"/>
      <c r="HNO112" s="908"/>
      <c r="HNP112" s="908"/>
      <c r="HNQ112" s="908"/>
      <c r="HNR112" s="908"/>
      <c r="HNS112" s="908"/>
      <c r="HNT112" s="908"/>
      <c r="HNU112" s="908"/>
      <c r="HNV112" s="908"/>
      <c r="HNW112" s="908"/>
      <c r="HNX112" s="908"/>
      <c r="HNY112" s="908"/>
      <c r="HNZ112" s="908"/>
      <c r="HOA112" s="908"/>
      <c r="HOB112" s="908"/>
      <c r="HOC112" s="908"/>
      <c r="HOD112" s="908"/>
      <c r="HOE112" s="908"/>
      <c r="HOF112" s="908"/>
      <c r="HOG112" s="908"/>
      <c r="HOH112" s="908"/>
      <c r="HOI112" s="908"/>
      <c r="HOJ112" s="908"/>
      <c r="HOK112" s="908"/>
      <c r="HOL112" s="908"/>
      <c r="HOM112" s="908"/>
      <c r="HON112" s="908"/>
      <c r="HOO112" s="908"/>
      <c r="HOP112" s="908"/>
      <c r="HOQ112" s="908"/>
      <c r="HOR112" s="908"/>
      <c r="HOS112" s="908"/>
      <c r="HOT112" s="908"/>
      <c r="HOU112" s="908"/>
      <c r="HOV112" s="908"/>
      <c r="HOW112" s="908"/>
      <c r="HOX112" s="908"/>
      <c r="HOY112" s="908"/>
      <c r="HOZ112" s="908"/>
      <c r="HPA112" s="908"/>
      <c r="HPB112" s="908"/>
      <c r="HPC112" s="908"/>
      <c r="HPD112" s="908"/>
      <c r="HPE112" s="908"/>
      <c r="HPF112" s="908"/>
      <c r="HPG112" s="908"/>
      <c r="HPH112" s="908"/>
      <c r="HPI112" s="908"/>
      <c r="HPJ112" s="908"/>
      <c r="HPK112" s="908"/>
      <c r="HPL112" s="908"/>
      <c r="HPM112" s="908"/>
      <c r="HPN112" s="908"/>
      <c r="HPO112" s="908"/>
      <c r="HPP112" s="908"/>
      <c r="HPQ112" s="908"/>
      <c r="HPR112" s="908"/>
      <c r="HPS112" s="908"/>
      <c r="HPT112" s="908"/>
      <c r="HPU112" s="908"/>
      <c r="HPV112" s="908"/>
      <c r="HPW112" s="908"/>
      <c r="HPX112" s="908"/>
      <c r="HPY112" s="908"/>
      <c r="HPZ112" s="908"/>
      <c r="HQA112" s="908"/>
      <c r="HQB112" s="908"/>
      <c r="HQC112" s="908"/>
      <c r="HQD112" s="908"/>
      <c r="HQE112" s="908"/>
      <c r="HQF112" s="908"/>
      <c r="HQG112" s="908"/>
      <c r="HQH112" s="908"/>
      <c r="HQI112" s="908"/>
      <c r="HQJ112" s="908"/>
      <c r="HQK112" s="908"/>
      <c r="HQL112" s="908"/>
      <c r="HQM112" s="908"/>
      <c r="HQN112" s="908"/>
      <c r="HQO112" s="908"/>
      <c r="HQP112" s="908"/>
      <c r="HQQ112" s="908"/>
      <c r="HQR112" s="908"/>
      <c r="HQS112" s="908"/>
      <c r="HQT112" s="908"/>
      <c r="HQU112" s="908"/>
      <c r="HQV112" s="908"/>
      <c r="HQW112" s="908"/>
      <c r="HQX112" s="908"/>
      <c r="HQY112" s="908"/>
      <c r="HQZ112" s="908"/>
      <c r="HRA112" s="908"/>
      <c r="HRB112" s="908"/>
      <c r="HRC112" s="908"/>
      <c r="HRD112" s="908"/>
      <c r="HRE112" s="908"/>
      <c r="HRF112" s="908"/>
      <c r="HRG112" s="908"/>
      <c r="HRH112" s="908"/>
      <c r="HRI112" s="908"/>
      <c r="HRJ112" s="908"/>
      <c r="HRK112" s="908"/>
      <c r="HRL112" s="908"/>
      <c r="HRM112" s="908"/>
      <c r="HRN112" s="908"/>
      <c r="HRO112" s="908"/>
      <c r="HRP112" s="908"/>
      <c r="HRQ112" s="908"/>
      <c r="HRR112" s="908"/>
      <c r="HRS112" s="908"/>
      <c r="HRT112" s="908"/>
      <c r="HRU112" s="908"/>
      <c r="HRV112" s="908"/>
      <c r="HRW112" s="908"/>
      <c r="HRX112" s="908"/>
      <c r="HRY112" s="908"/>
      <c r="HRZ112" s="908"/>
      <c r="HSA112" s="908"/>
      <c r="HSB112" s="908"/>
      <c r="HSC112" s="908"/>
      <c r="HSD112" s="908"/>
      <c r="HSE112" s="908"/>
      <c r="HSF112" s="908"/>
      <c r="HSG112" s="908"/>
      <c r="HSH112" s="908"/>
      <c r="HSI112" s="908"/>
      <c r="HSJ112" s="908"/>
      <c r="HSK112" s="908"/>
      <c r="HSL112" s="908"/>
      <c r="HSM112" s="908"/>
      <c r="HSN112" s="908"/>
      <c r="HSO112" s="908"/>
      <c r="HSP112" s="908"/>
      <c r="HSQ112" s="908"/>
      <c r="HSR112" s="908"/>
      <c r="HSS112" s="908"/>
      <c r="HST112" s="908"/>
      <c r="HSU112" s="908"/>
      <c r="HSV112" s="908"/>
      <c r="HSW112" s="908"/>
      <c r="HSX112" s="908"/>
      <c r="HSY112" s="908"/>
      <c r="HSZ112" s="908"/>
      <c r="HTA112" s="908"/>
      <c r="HTB112" s="908"/>
      <c r="HTC112" s="908"/>
      <c r="HTD112" s="908"/>
      <c r="HTE112" s="908"/>
      <c r="HTF112" s="908"/>
      <c r="HTG112" s="908"/>
      <c r="HTH112" s="908"/>
      <c r="HTI112" s="908"/>
      <c r="HTJ112" s="908"/>
      <c r="HTK112" s="908"/>
      <c r="HTL112" s="908"/>
      <c r="HTM112" s="908"/>
      <c r="HTN112" s="908"/>
      <c r="HTO112" s="908"/>
      <c r="HTP112" s="908"/>
      <c r="HTQ112" s="908"/>
      <c r="HTR112" s="908"/>
      <c r="HTS112" s="908"/>
      <c r="HTT112" s="908"/>
      <c r="HTU112" s="908"/>
      <c r="HTV112" s="908"/>
      <c r="HTW112" s="908"/>
      <c r="HTX112" s="908"/>
      <c r="HTY112" s="908"/>
      <c r="HTZ112" s="908"/>
      <c r="HUA112" s="908"/>
      <c r="HUB112" s="908"/>
      <c r="HUC112" s="908"/>
      <c r="HUD112" s="908"/>
      <c r="HUE112" s="908"/>
      <c r="HUF112" s="908"/>
      <c r="HUG112" s="908"/>
      <c r="HUH112" s="908"/>
      <c r="HUI112" s="908"/>
      <c r="HUJ112" s="908"/>
      <c r="HUK112" s="908"/>
      <c r="HUL112" s="908"/>
      <c r="HUM112" s="908"/>
      <c r="HUN112" s="908"/>
      <c r="HUO112" s="908"/>
      <c r="HUP112" s="908"/>
      <c r="HUQ112" s="908"/>
      <c r="HUR112" s="908"/>
      <c r="HUS112" s="908"/>
      <c r="HUT112" s="908"/>
      <c r="HUU112" s="908"/>
      <c r="HUV112" s="908"/>
      <c r="HUW112" s="908"/>
      <c r="HUX112" s="908"/>
      <c r="HUY112" s="908"/>
      <c r="HUZ112" s="908"/>
      <c r="HVA112" s="908"/>
      <c r="HVB112" s="908"/>
      <c r="HVC112" s="908"/>
      <c r="HVD112" s="908"/>
      <c r="HVE112" s="908"/>
      <c r="HVF112" s="908"/>
      <c r="HVG112" s="908"/>
      <c r="HVH112" s="908"/>
      <c r="HVI112" s="908"/>
      <c r="HVJ112" s="908"/>
      <c r="HVK112" s="908"/>
      <c r="HVL112" s="908"/>
      <c r="HVM112" s="908"/>
      <c r="HVN112" s="908"/>
      <c r="HVO112" s="908"/>
      <c r="HVP112" s="908"/>
      <c r="HVQ112" s="908"/>
      <c r="HVR112" s="908"/>
      <c r="HVS112" s="908"/>
      <c r="HVT112" s="908"/>
      <c r="HVU112" s="908"/>
      <c r="HVV112" s="908"/>
      <c r="HVW112" s="908"/>
      <c r="HVX112" s="908"/>
      <c r="HVY112" s="908"/>
      <c r="HVZ112" s="908"/>
      <c r="HWA112" s="908"/>
      <c r="HWB112" s="908"/>
      <c r="HWC112" s="908"/>
      <c r="HWD112" s="908"/>
      <c r="HWE112" s="908"/>
      <c r="HWF112" s="908"/>
      <c r="HWG112" s="908"/>
      <c r="HWH112" s="908"/>
      <c r="HWI112" s="908"/>
      <c r="HWJ112" s="908"/>
      <c r="HWK112" s="908"/>
      <c r="HWL112" s="908"/>
      <c r="HWM112" s="908"/>
      <c r="HWN112" s="908"/>
      <c r="HWO112" s="908"/>
      <c r="HWP112" s="908"/>
      <c r="HWQ112" s="908"/>
      <c r="HWR112" s="908"/>
      <c r="HWS112" s="908"/>
      <c r="HWT112" s="908"/>
      <c r="HWU112" s="908"/>
      <c r="HWV112" s="908"/>
      <c r="HWW112" s="908"/>
      <c r="HWX112" s="908"/>
      <c r="HWY112" s="908"/>
      <c r="HWZ112" s="908"/>
      <c r="HXA112" s="908"/>
      <c r="HXB112" s="908"/>
      <c r="HXC112" s="908"/>
      <c r="HXD112" s="908"/>
      <c r="HXE112" s="908"/>
      <c r="HXF112" s="908"/>
      <c r="HXG112" s="908"/>
      <c r="HXH112" s="908"/>
      <c r="HXI112" s="908"/>
      <c r="HXJ112" s="908"/>
      <c r="HXK112" s="908"/>
      <c r="HXL112" s="908"/>
      <c r="HXM112" s="908"/>
      <c r="HXN112" s="908"/>
      <c r="HXO112" s="908"/>
      <c r="HXP112" s="908"/>
      <c r="HXQ112" s="908"/>
      <c r="HXR112" s="908"/>
      <c r="HXS112" s="908"/>
      <c r="HXT112" s="908"/>
      <c r="HXU112" s="908"/>
      <c r="HXV112" s="908"/>
      <c r="HXW112" s="908"/>
      <c r="HXX112" s="908"/>
      <c r="HXY112" s="908"/>
      <c r="HXZ112" s="908"/>
      <c r="HYA112" s="908"/>
      <c r="HYB112" s="908"/>
      <c r="HYC112" s="908"/>
      <c r="HYD112" s="908"/>
      <c r="HYE112" s="908"/>
      <c r="HYF112" s="908"/>
      <c r="HYG112" s="908"/>
      <c r="HYH112" s="908"/>
      <c r="HYI112" s="908"/>
      <c r="HYJ112" s="908"/>
      <c r="HYK112" s="908"/>
      <c r="HYL112" s="908"/>
      <c r="HYM112" s="908"/>
      <c r="HYN112" s="908"/>
      <c r="HYO112" s="908"/>
      <c r="HYP112" s="908"/>
      <c r="HYQ112" s="908"/>
      <c r="HYR112" s="908"/>
      <c r="HYS112" s="908"/>
      <c r="HYT112" s="908"/>
      <c r="HYU112" s="908"/>
      <c r="HYV112" s="908"/>
      <c r="HYW112" s="908"/>
      <c r="HYX112" s="908"/>
      <c r="HYY112" s="908"/>
      <c r="HYZ112" s="908"/>
      <c r="HZA112" s="908"/>
      <c r="HZB112" s="908"/>
      <c r="HZC112" s="908"/>
      <c r="HZD112" s="908"/>
      <c r="HZE112" s="908"/>
      <c r="HZF112" s="908"/>
      <c r="HZG112" s="908"/>
      <c r="HZH112" s="908"/>
      <c r="HZI112" s="908"/>
      <c r="HZJ112" s="908"/>
      <c r="HZK112" s="908"/>
      <c r="HZL112" s="908"/>
      <c r="HZM112" s="908"/>
      <c r="HZN112" s="908"/>
      <c r="HZO112" s="908"/>
      <c r="HZP112" s="908"/>
      <c r="HZQ112" s="908"/>
      <c r="HZR112" s="908"/>
      <c r="HZS112" s="908"/>
      <c r="HZT112" s="908"/>
      <c r="HZU112" s="908"/>
      <c r="HZV112" s="908"/>
      <c r="HZW112" s="908"/>
      <c r="HZX112" s="908"/>
      <c r="HZY112" s="908"/>
      <c r="HZZ112" s="908"/>
      <c r="IAA112" s="908"/>
      <c r="IAB112" s="908"/>
      <c r="IAC112" s="908"/>
      <c r="IAD112" s="908"/>
      <c r="IAE112" s="908"/>
      <c r="IAF112" s="908"/>
      <c r="IAG112" s="908"/>
      <c r="IAH112" s="908"/>
      <c r="IAI112" s="908"/>
      <c r="IAJ112" s="908"/>
      <c r="IAK112" s="908"/>
      <c r="IAL112" s="908"/>
      <c r="IAM112" s="908"/>
      <c r="IAN112" s="908"/>
      <c r="IAO112" s="908"/>
      <c r="IAP112" s="908"/>
      <c r="IAQ112" s="908"/>
      <c r="IAR112" s="908"/>
      <c r="IAS112" s="908"/>
      <c r="IAT112" s="908"/>
      <c r="IAU112" s="908"/>
      <c r="IAV112" s="908"/>
      <c r="IAW112" s="908"/>
      <c r="IAX112" s="908"/>
      <c r="IAY112" s="908"/>
      <c r="IAZ112" s="908"/>
      <c r="IBA112" s="908"/>
      <c r="IBB112" s="908"/>
      <c r="IBC112" s="908"/>
      <c r="IBD112" s="908"/>
      <c r="IBE112" s="908"/>
      <c r="IBF112" s="908"/>
      <c r="IBG112" s="908"/>
      <c r="IBH112" s="908"/>
      <c r="IBI112" s="908"/>
      <c r="IBJ112" s="908"/>
      <c r="IBK112" s="908"/>
      <c r="IBL112" s="908"/>
      <c r="IBM112" s="908"/>
      <c r="IBN112" s="908"/>
      <c r="IBO112" s="908"/>
      <c r="IBP112" s="908"/>
      <c r="IBQ112" s="908"/>
      <c r="IBR112" s="908"/>
      <c r="IBS112" s="908"/>
      <c r="IBT112" s="908"/>
      <c r="IBU112" s="908"/>
      <c r="IBV112" s="908"/>
      <c r="IBW112" s="908"/>
      <c r="IBX112" s="908"/>
      <c r="IBY112" s="908"/>
      <c r="IBZ112" s="908"/>
      <c r="ICA112" s="908"/>
      <c r="ICB112" s="908"/>
      <c r="ICC112" s="908"/>
      <c r="ICD112" s="908"/>
      <c r="ICE112" s="908"/>
      <c r="ICF112" s="908"/>
      <c r="ICG112" s="908"/>
      <c r="ICH112" s="908"/>
      <c r="ICI112" s="908"/>
      <c r="ICJ112" s="908"/>
      <c r="ICK112" s="908"/>
      <c r="ICL112" s="908"/>
      <c r="ICM112" s="908"/>
      <c r="ICN112" s="908"/>
      <c r="ICO112" s="908"/>
      <c r="ICP112" s="908"/>
      <c r="ICQ112" s="908"/>
      <c r="ICR112" s="908"/>
      <c r="ICS112" s="908"/>
      <c r="ICT112" s="908"/>
      <c r="ICU112" s="908"/>
      <c r="ICV112" s="908"/>
      <c r="ICW112" s="908"/>
      <c r="ICX112" s="908"/>
      <c r="ICY112" s="908"/>
      <c r="ICZ112" s="908"/>
      <c r="IDA112" s="908"/>
      <c r="IDB112" s="908"/>
      <c r="IDC112" s="908"/>
      <c r="IDD112" s="908"/>
      <c r="IDE112" s="908"/>
      <c r="IDF112" s="908"/>
      <c r="IDG112" s="908"/>
      <c r="IDH112" s="908"/>
      <c r="IDI112" s="908"/>
      <c r="IDJ112" s="908"/>
      <c r="IDK112" s="908"/>
      <c r="IDL112" s="908"/>
      <c r="IDM112" s="908"/>
      <c r="IDN112" s="908"/>
      <c r="IDO112" s="908"/>
      <c r="IDP112" s="908"/>
      <c r="IDQ112" s="908"/>
      <c r="IDR112" s="908"/>
      <c r="IDS112" s="908"/>
      <c r="IDT112" s="908"/>
      <c r="IDU112" s="908"/>
      <c r="IDV112" s="908"/>
      <c r="IDW112" s="908"/>
      <c r="IDX112" s="908"/>
      <c r="IDY112" s="908"/>
      <c r="IDZ112" s="908"/>
      <c r="IEA112" s="908"/>
      <c r="IEB112" s="908"/>
      <c r="IEC112" s="908"/>
      <c r="IED112" s="908"/>
      <c r="IEE112" s="908"/>
      <c r="IEF112" s="908"/>
      <c r="IEG112" s="908"/>
      <c r="IEH112" s="908"/>
      <c r="IEI112" s="908"/>
      <c r="IEJ112" s="908"/>
      <c r="IEK112" s="908"/>
      <c r="IEL112" s="908"/>
      <c r="IEM112" s="908"/>
      <c r="IEN112" s="908"/>
      <c r="IEO112" s="908"/>
      <c r="IEP112" s="908"/>
      <c r="IEQ112" s="908"/>
      <c r="IER112" s="908"/>
      <c r="IES112" s="908"/>
      <c r="IET112" s="908"/>
      <c r="IEU112" s="908"/>
      <c r="IEV112" s="908"/>
      <c r="IEW112" s="908"/>
      <c r="IEX112" s="908"/>
      <c r="IEY112" s="908"/>
      <c r="IEZ112" s="908"/>
      <c r="IFA112" s="908"/>
      <c r="IFB112" s="908"/>
      <c r="IFC112" s="908"/>
      <c r="IFD112" s="908"/>
      <c r="IFE112" s="908"/>
      <c r="IFF112" s="908"/>
      <c r="IFG112" s="908"/>
      <c r="IFH112" s="908"/>
      <c r="IFI112" s="908"/>
      <c r="IFJ112" s="908"/>
      <c r="IFK112" s="908"/>
      <c r="IFL112" s="908"/>
      <c r="IFM112" s="908"/>
      <c r="IFN112" s="908"/>
      <c r="IFO112" s="908"/>
      <c r="IFP112" s="908"/>
      <c r="IFQ112" s="908"/>
      <c r="IFR112" s="908"/>
      <c r="IFS112" s="908"/>
      <c r="IFT112" s="908"/>
      <c r="IFU112" s="908"/>
      <c r="IFV112" s="908"/>
      <c r="IFW112" s="908"/>
      <c r="IFX112" s="908"/>
      <c r="IFY112" s="908"/>
      <c r="IFZ112" s="908"/>
      <c r="IGA112" s="908"/>
      <c r="IGB112" s="908"/>
      <c r="IGC112" s="908"/>
      <c r="IGD112" s="908"/>
      <c r="IGE112" s="908"/>
      <c r="IGF112" s="908"/>
      <c r="IGG112" s="908"/>
      <c r="IGH112" s="908"/>
      <c r="IGI112" s="908"/>
      <c r="IGJ112" s="908"/>
      <c r="IGK112" s="908"/>
      <c r="IGL112" s="908"/>
      <c r="IGM112" s="908"/>
      <c r="IGN112" s="908"/>
      <c r="IGO112" s="908"/>
      <c r="IGP112" s="908"/>
      <c r="IGQ112" s="908"/>
      <c r="IGR112" s="908"/>
      <c r="IGS112" s="908"/>
      <c r="IGT112" s="908"/>
      <c r="IGU112" s="908"/>
      <c r="IGV112" s="908"/>
      <c r="IGW112" s="908"/>
      <c r="IGX112" s="908"/>
      <c r="IGY112" s="908"/>
      <c r="IGZ112" s="908"/>
      <c r="IHA112" s="908"/>
      <c r="IHB112" s="908"/>
      <c r="IHC112" s="908"/>
      <c r="IHD112" s="908"/>
      <c r="IHE112" s="908"/>
      <c r="IHF112" s="908"/>
      <c r="IHG112" s="908"/>
      <c r="IHH112" s="908"/>
      <c r="IHI112" s="908"/>
      <c r="IHJ112" s="908"/>
      <c r="IHK112" s="908"/>
      <c r="IHL112" s="908"/>
      <c r="IHM112" s="908"/>
      <c r="IHN112" s="908"/>
      <c r="IHO112" s="908"/>
      <c r="IHP112" s="908"/>
      <c r="IHQ112" s="908"/>
      <c r="IHR112" s="908"/>
      <c r="IHS112" s="908"/>
      <c r="IHT112" s="908"/>
      <c r="IHU112" s="908"/>
      <c r="IHV112" s="908"/>
      <c r="IHW112" s="908"/>
      <c r="IHX112" s="908"/>
      <c r="IHY112" s="908"/>
      <c r="IHZ112" s="908"/>
      <c r="IIA112" s="908"/>
      <c r="IIB112" s="908"/>
      <c r="IIC112" s="908"/>
      <c r="IID112" s="908"/>
      <c r="IIE112" s="908"/>
      <c r="IIF112" s="908"/>
      <c r="IIG112" s="908"/>
      <c r="IIH112" s="908"/>
      <c r="III112" s="908"/>
      <c r="IIJ112" s="908"/>
      <c r="IIK112" s="908"/>
      <c r="IIL112" s="908"/>
      <c r="IIM112" s="908"/>
      <c r="IIN112" s="908"/>
      <c r="IIO112" s="908"/>
      <c r="IIP112" s="908"/>
      <c r="IIQ112" s="908"/>
      <c r="IIR112" s="908"/>
      <c r="IIS112" s="908"/>
      <c r="IIT112" s="908"/>
      <c r="IIU112" s="908"/>
      <c r="IIV112" s="908"/>
      <c r="IIW112" s="908"/>
      <c r="IIX112" s="908"/>
      <c r="IIY112" s="908"/>
      <c r="IIZ112" s="908"/>
      <c r="IJA112" s="908"/>
      <c r="IJB112" s="908"/>
      <c r="IJC112" s="908"/>
      <c r="IJD112" s="908"/>
      <c r="IJE112" s="908"/>
      <c r="IJF112" s="908"/>
      <c r="IJG112" s="908"/>
      <c r="IJH112" s="908"/>
      <c r="IJI112" s="908"/>
      <c r="IJJ112" s="908"/>
      <c r="IJK112" s="908"/>
      <c r="IJL112" s="908"/>
      <c r="IJM112" s="908"/>
      <c r="IJN112" s="908"/>
      <c r="IJO112" s="908"/>
      <c r="IJP112" s="908"/>
      <c r="IJQ112" s="908"/>
      <c r="IJR112" s="908"/>
      <c r="IJS112" s="908"/>
      <c r="IJT112" s="908"/>
      <c r="IJU112" s="908"/>
      <c r="IJV112" s="908"/>
      <c r="IJW112" s="908"/>
      <c r="IJX112" s="908"/>
      <c r="IJY112" s="908"/>
      <c r="IJZ112" s="908"/>
      <c r="IKA112" s="908"/>
      <c r="IKB112" s="908"/>
      <c r="IKC112" s="908"/>
      <c r="IKD112" s="908"/>
      <c r="IKE112" s="908"/>
      <c r="IKF112" s="908"/>
      <c r="IKG112" s="908"/>
      <c r="IKH112" s="908"/>
      <c r="IKI112" s="908"/>
      <c r="IKJ112" s="908"/>
      <c r="IKK112" s="908"/>
      <c r="IKL112" s="908"/>
      <c r="IKM112" s="908"/>
      <c r="IKN112" s="908"/>
      <c r="IKO112" s="908"/>
      <c r="IKP112" s="908"/>
      <c r="IKQ112" s="908"/>
      <c r="IKR112" s="908"/>
      <c r="IKS112" s="908"/>
      <c r="IKT112" s="908"/>
      <c r="IKU112" s="908"/>
      <c r="IKV112" s="908"/>
      <c r="IKW112" s="908"/>
      <c r="IKX112" s="908"/>
      <c r="IKY112" s="908"/>
      <c r="IKZ112" s="908"/>
      <c r="ILA112" s="908"/>
      <c r="ILB112" s="908"/>
      <c r="ILC112" s="908"/>
      <c r="ILD112" s="908"/>
      <c r="ILE112" s="908"/>
      <c r="ILF112" s="908"/>
      <c r="ILG112" s="908"/>
      <c r="ILH112" s="908"/>
      <c r="ILI112" s="908"/>
      <c r="ILJ112" s="908"/>
      <c r="ILK112" s="908"/>
      <c r="ILL112" s="908"/>
      <c r="ILM112" s="908"/>
      <c r="ILN112" s="908"/>
      <c r="ILO112" s="908"/>
      <c r="ILP112" s="908"/>
      <c r="ILQ112" s="908"/>
      <c r="ILR112" s="908"/>
      <c r="ILS112" s="908"/>
      <c r="ILT112" s="908"/>
      <c r="ILU112" s="908"/>
      <c r="ILV112" s="908"/>
      <c r="ILW112" s="908"/>
      <c r="ILX112" s="908"/>
      <c r="ILY112" s="908"/>
      <c r="ILZ112" s="908"/>
      <c r="IMA112" s="908"/>
      <c r="IMB112" s="908"/>
      <c r="IMC112" s="908"/>
      <c r="IMD112" s="908"/>
      <c r="IME112" s="908"/>
      <c r="IMF112" s="908"/>
      <c r="IMG112" s="908"/>
      <c r="IMH112" s="908"/>
      <c r="IMI112" s="908"/>
      <c r="IMJ112" s="908"/>
      <c r="IMK112" s="908"/>
      <c r="IML112" s="908"/>
      <c r="IMM112" s="908"/>
      <c r="IMN112" s="908"/>
      <c r="IMO112" s="908"/>
      <c r="IMP112" s="908"/>
      <c r="IMQ112" s="908"/>
      <c r="IMR112" s="908"/>
      <c r="IMS112" s="908"/>
      <c r="IMT112" s="908"/>
      <c r="IMU112" s="908"/>
      <c r="IMV112" s="908"/>
      <c r="IMW112" s="908"/>
      <c r="IMX112" s="908"/>
      <c r="IMY112" s="908"/>
      <c r="IMZ112" s="908"/>
      <c r="INA112" s="908"/>
      <c r="INB112" s="908"/>
      <c r="INC112" s="908"/>
      <c r="IND112" s="908"/>
      <c r="INE112" s="908"/>
      <c r="INF112" s="908"/>
      <c r="ING112" s="908"/>
      <c r="INH112" s="908"/>
      <c r="INI112" s="908"/>
      <c r="INJ112" s="908"/>
      <c r="INK112" s="908"/>
      <c r="INL112" s="908"/>
      <c r="INM112" s="908"/>
      <c r="INN112" s="908"/>
      <c r="INO112" s="908"/>
      <c r="INP112" s="908"/>
      <c r="INQ112" s="908"/>
      <c r="INR112" s="908"/>
      <c r="INS112" s="908"/>
      <c r="INT112" s="908"/>
      <c r="INU112" s="908"/>
      <c r="INV112" s="908"/>
      <c r="INW112" s="908"/>
      <c r="INX112" s="908"/>
      <c r="INY112" s="908"/>
      <c r="INZ112" s="908"/>
      <c r="IOA112" s="908"/>
      <c r="IOB112" s="908"/>
      <c r="IOC112" s="908"/>
      <c r="IOD112" s="908"/>
      <c r="IOE112" s="908"/>
      <c r="IOF112" s="908"/>
      <c r="IOG112" s="908"/>
      <c r="IOH112" s="908"/>
      <c r="IOI112" s="908"/>
      <c r="IOJ112" s="908"/>
      <c r="IOK112" s="908"/>
      <c r="IOL112" s="908"/>
      <c r="IOM112" s="908"/>
      <c r="ION112" s="908"/>
      <c r="IOO112" s="908"/>
      <c r="IOP112" s="908"/>
      <c r="IOQ112" s="908"/>
      <c r="IOR112" s="908"/>
      <c r="IOS112" s="908"/>
      <c r="IOT112" s="908"/>
      <c r="IOU112" s="908"/>
      <c r="IOV112" s="908"/>
      <c r="IOW112" s="908"/>
      <c r="IOX112" s="908"/>
      <c r="IOY112" s="908"/>
      <c r="IOZ112" s="908"/>
      <c r="IPA112" s="908"/>
      <c r="IPB112" s="908"/>
      <c r="IPC112" s="908"/>
      <c r="IPD112" s="908"/>
      <c r="IPE112" s="908"/>
      <c r="IPF112" s="908"/>
      <c r="IPG112" s="908"/>
      <c r="IPH112" s="908"/>
      <c r="IPI112" s="908"/>
      <c r="IPJ112" s="908"/>
      <c r="IPK112" s="908"/>
      <c r="IPL112" s="908"/>
      <c r="IPM112" s="908"/>
      <c r="IPN112" s="908"/>
      <c r="IPO112" s="908"/>
      <c r="IPP112" s="908"/>
      <c r="IPQ112" s="908"/>
      <c r="IPR112" s="908"/>
      <c r="IPS112" s="908"/>
      <c r="IPT112" s="908"/>
      <c r="IPU112" s="908"/>
      <c r="IPV112" s="908"/>
      <c r="IPW112" s="908"/>
      <c r="IPX112" s="908"/>
      <c r="IPY112" s="908"/>
      <c r="IPZ112" s="908"/>
      <c r="IQA112" s="908"/>
      <c r="IQB112" s="908"/>
      <c r="IQC112" s="908"/>
      <c r="IQD112" s="908"/>
      <c r="IQE112" s="908"/>
      <c r="IQF112" s="908"/>
      <c r="IQG112" s="908"/>
      <c r="IQH112" s="908"/>
      <c r="IQI112" s="908"/>
      <c r="IQJ112" s="908"/>
      <c r="IQK112" s="908"/>
      <c r="IQL112" s="908"/>
      <c r="IQM112" s="908"/>
      <c r="IQN112" s="908"/>
      <c r="IQO112" s="908"/>
      <c r="IQP112" s="908"/>
      <c r="IQQ112" s="908"/>
      <c r="IQR112" s="908"/>
      <c r="IQS112" s="908"/>
      <c r="IQT112" s="908"/>
      <c r="IQU112" s="908"/>
      <c r="IQV112" s="908"/>
      <c r="IQW112" s="908"/>
      <c r="IQX112" s="908"/>
      <c r="IQY112" s="908"/>
      <c r="IQZ112" s="908"/>
      <c r="IRA112" s="908"/>
      <c r="IRB112" s="908"/>
      <c r="IRC112" s="908"/>
      <c r="IRD112" s="908"/>
      <c r="IRE112" s="908"/>
      <c r="IRF112" s="908"/>
      <c r="IRG112" s="908"/>
      <c r="IRH112" s="908"/>
      <c r="IRI112" s="908"/>
      <c r="IRJ112" s="908"/>
      <c r="IRK112" s="908"/>
      <c r="IRL112" s="908"/>
      <c r="IRM112" s="908"/>
      <c r="IRN112" s="908"/>
      <c r="IRO112" s="908"/>
      <c r="IRP112" s="908"/>
      <c r="IRQ112" s="908"/>
      <c r="IRR112" s="908"/>
      <c r="IRS112" s="908"/>
      <c r="IRT112" s="908"/>
      <c r="IRU112" s="908"/>
      <c r="IRV112" s="908"/>
      <c r="IRW112" s="908"/>
      <c r="IRX112" s="908"/>
      <c r="IRY112" s="908"/>
      <c r="IRZ112" s="908"/>
      <c r="ISA112" s="908"/>
      <c r="ISB112" s="908"/>
      <c r="ISC112" s="908"/>
      <c r="ISD112" s="908"/>
      <c r="ISE112" s="908"/>
      <c r="ISF112" s="908"/>
      <c r="ISG112" s="908"/>
      <c r="ISH112" s="908"/>
      <c r="ISI112" s="908"/>
      <c r="ISJ112" s="908"/>
      <c r="ISK112" s="908"/>
      <c r="ISL112" s="908"/>
      <c r="ISM112" s="908"/>
      <c r="ISN112" s="908"/>
      <c r="ISO112" s="908"/>
      <c r="ISP112" s="908"/>
      <c r="ISQ112" s="908"/>
      <c r="ISR112" s="908"/>
      <c r="ISS112" s="908"/>
      <c r="IST112" s="908"/>
      <c r="ISU112" s="908"/>
      <c r="ISV112" s="908"/>
      <c r="ISW112" s="908"/>
      <c r="ISX112" s="908"/>
      <c r="ISY112" s="908"/>
      <c r="ISZ112" s="908"/>
      <c r="ITA112" s="908"/>
      <c r="ITB112" s="908"/>
      <c r="ITC112" s="908"/>
      <c r="ITD112" s="908"/>
      <c r="ITE112" s="908"/>
      <c r="ITF112" s="908"/>
      <c r="ITG112" s="908"/>
      <c r="ITH112" s="908"/>
      <c r="ITI112" s="908"/>
      <c r="ITJ112" s="908"/>
      <c r="ITK112" s="908"/>
      <c r="ITL112" s="908"/>
      <c r="ITM112" s="908"/>
      <c r="ITN112" s="908"/>
      <c r="ITO112" s="908"/>
      <c r="ITP112" s="908"/>
      <c r="ITQ112" s="908"/>
      <c r="ITR112" s="908"/>
      <c r="ITS112" s="908"/>
      <c r="ITT112" s="908"/>
      <c r="ITU112" s="908"/>
      <c r="ITV112" s="908"/>
      <c r="ITW112" s="908"/>
      <c r="ITX112" s="908"/>
      <c r="ITY112" s="908"/>
      <c r="ITZ112" s="908"/>
      <c r="IUA112" s="908"/>
      <c r="IUB112" s="908"/>
      <c r="IUC112" s="908"/>
      <c r="IUD112" s="908"/>
      <c r="IUE112" s="908"/>
      <c r="IUF112" s="908"/>
      <c r="IUG112" s="908"/>
      <c r="IUH112" s="908"/>
      <c r="IUI112" s="908"/>
      <c r="IUJ112" s="908"/>
      <c r="IUK112" s="908"/>
      <c r="IUL112" s="908"/>
      <c r="IUM112" s="908"/>
      <c r="IUN112" s="908"/>
      <c r="IUO112" s="908"/>
      <c r="IUP112" s="908"/>
      <c r="IUQ112" s="908"/>
      <c r="IUR112" s="908"/>
      <c r="IUS112" s="908"/>
      <c r="IUT112" s="908"/>
      <c r="IUU112" s="908"/>
      <c r="IUV112" s="908"/>
      <c r="IUW112" s="908"/>
      <c r="IUX112" s="908"/>
      <c r="IUY112" s="908"/>
      <c r="IUZ112" s="908"/>
      <c r="IVA112" s="908"/>
      <c r="IVB112" s="908"/>
      <c r="IVC112" s="908"/>
      <c r="IVD112" s="908"/>
      <c r="IVE112" s="908"/>
      <c r="IVF112" s="908"/>
      <c r="IVG112" s="908"/>
      <c r="IVH112" s="908"/>
      <c r="IVI112" s="908"/>
      <c r="IVJ112" s="908"/>
      <c r="IVK112" s="908"/>
      <c r="IVL112" s="908"/>
      <c r="IVM112" s="908"/>
      <c r="IVN112" s="908"/>
      <c r="IVO112" s="908"/>
      <c r="IVP112" s="908"/>
      <c r="IVQ112" s="908"/>
      <c r="IVR112" s="908"/>
      <c r="IVS112" s="908"/>
      <c r="IVT112" s="908"/>
      <c r="IVU112" s="908"/>
      <c r="IVV112" s="908"/>
      <c r="IVW112" s="908"/>
      <c r="IVX112" s="908"/>
      <c r="IVY112" s="908"/>
      <c r="IVZ112" s="908"/>
      <c r="IWA112" s="908"/>
      <c r="IWB112" s="908"/>
      <c r="IWC112" s="908"/>
      <c r="IWD112" s="908"/>
      <c r="IWE112" s="908"/>
      <c r="IWF112" s="908"/>
      <c r="IWG112" s="908"/>
      <c r="IWH112" s="908"/>
      <c r="IWI112" s="908"/>
      <c r="IWJ112" s="908"/>
      <c r="IWK112" s="908"/>
      <c r="IWL112" s="908"/>
      <c r="IWM112" s="908"/>
      <c r="IWN112" s="908"/>
      <c r="IWO112" s="908"/>
      <c r="IWP112" s="908"/>
      <c r="IWQ112" s="908"/>
      <c r="IWR112" s="908"/>
      <c r="IWS112" s="908"/>
      <c r="IWT112" s="908"/>
      <c r="IWU112" s="908"/>
      <c r="IWV112" s="908"/>
      <c r="IWW112" s="908"/>
      <c r="IWX112" s="908"/>
      <c r="IWY112" s="908"/>
      <c r="IWZ112" s="908"/>
      <c r="IXA112" s="908"/>
      <c r="IXB112" s="908"/>
      <c r="IXC112" s="908"/>
      <c r="IXD112" s="908"/>
      <c r="IXE112" s="908"/>
      <c r="IXF112" s="908"/>
      <c r="IXG112" s="908"/>
      <c r="IXH112" s="908"/>
      <c r="IXI112" s="908"/>
      <c r="IXJ112" s="908"/>
      <c r="IXK112" s="908"/>
      <c r="IXL112" s="908"/>
      <c r="IXM112" s="908"/>
      <c r="IXN112" s="908"/>
      <c r="IXO112" s="908"/>
      <c r="IXP112" s="908"/>
      <c r="IXQ112" s="908"/>
      <c r="IXR112" s="908"/>
      <c r="IXS112" s="908"/>
      <c r="IXT112" s="908"/>
      <c r="IXU112" s="908"/>
      <c r="IXV112" s="908"/>
      <c r="IXW112" s="908"/>
      <c r="IXX112" s="908"/>
      <c r="IXY112" s="908"/>
      <c r="IXZ112" s="908"/>
      <c r="IYA112" s="908"/>
      <c r="IYB112" s="908"/>
      <c r="IYC112" s="908"/>
      <c r="IYD112" s="908"/>
      <c r="IYE112" s="908"/>
      <c r="IYF112" s="908"/>
      <c r="IYG112" s="908"/>
      <c r="IYH112" s="908"/>
      <c r="IYI112" s="908"/>
      <c r="IYJ112" s="908"/>
      <c r="IYK112" s="908"/>
      <c r="IYL112" s="908"/>
      <c r="IYM112" s="908"/>
      <c r="IYN112" s="908"/>
      <c r="IYO112" s="908"/>
      <c r="IYP112" s="908"/>
      <c r="IYQ112" s="908"/>
      <c r="IYR112" s="908"/>
      <c r="IYS112" s="908"/>
      <c r="IYT112" s="908"/>
      <c r="IYU112" s="908"/>
      <c r="IYV112" s="908"/>
      <c r="IYW112" s="908"/>
      <c r="IYX112" s="908"/>
      <c r="IYY112" s="908"/>
      <c r="IYZ112" s="908"/>
      <c r="IZA112" s="908"/>
      <c r="IZB112" s="908"/>
      <c r="IZC112" s="908"/>
      <c r="IZD112" s="908"/>
      <c r="IZE112" s="908"/>
      <c r="IZF112" s="908"/>
      <c r="IZG112" s="908"/>
      <c r="IZH112" s="908"/>
      <c r="IZI112" s="908"/>
      <c r="IZJ112" s="908"/>
      <c r="IZK112" s="908"/>
      <c r="IZL112" s="908"/>
      <c r="IZM112" s="908"/>
      <c r="IZN112" s="908"/>
      <c r="IZO112" s="908"/>
      <c r="IZP112" s="908"/>
      <c r="IZQ112" s="908"/>
      <c r="IZR112" s="908"/>
      <c r="IZS112" s="908"/>
      <c r="IZT112" s="908"/>
      <c r="IZU112" s="908"/>
      <c r="IZV112" s="908"/>
      <c r="IZW112" s="908"/>
      <c r="IZX112" s="908"/>
      <c r="IZY112" s="908"/>
      <c r="IZZ112" s="908"/>
      <c r="JAA112" s="908"/>
      <c r="JAB112" s="908"/>
      <c r="JAC112" s="908"/>
      <c r="JAD112" s="908"/>
      <c r="JAE112" s="908"/>
      <c r="JAF112" s="908"/>
      <c r="JAG112" s="908"/>
      <c r="JAH112" s="908"/>
      <c r="JAI112" s="908"/>
      <c r="JAJ112" s="908"/>
      <c r="JAK112" s="908"/>
      <c r="JAL112" s="908"/>
      <c r="JAM112" s="908"/>
      <c r="JAN112" s="908"/>
      <c r="JAO112" s="908"/>
      <c r="JAP112" s="908"/>
      <c r="JAQ112" s="908"/>
      <c r="JAR112" s="908"/>
      <c r="JAS112" s="908"/>
      <c r="JAT112" s="908"/>
      <c r="JAU112" s="908"/>
      <c r="JAV112" s="908"/>
      <c r="JAW112" s="908"/>
      <c r="JAX112" s="908"/>
      <c r="JAY112" s="908"/>
      <c r="JAZ112" s="908"/>
      <c r="JBA112" s="908"/>
      <c r="JBB112" s="908"/>
      <c r="JBC112" s="908"/>
      <c r="JBD112" s="908"/>
      <c r="JBE112" s="908"/>
      <c r="JBF112" s="908"/>
      <c r="JBG112" s="908"/>
      <c r="JBH112" s="908"/>
      <c r="JBI112" s="908"/>
      <c r="JBJ112" s="908"/>
      <c r="JBK112" s="908"/>
      <c r="JBL112" s="908"/>
      <c r="JBM112" s="908"/>
      <c r="JBN112" s="908"/>
      <c r="JBO112" s="908"/>
      <c r="JBP112" s="908"/>
      <c r="JBQ112" s="908"/>
      <c r="JBR112" s="908"/>
      <c r="JBS112" s="908"/>
      <c r="JBT112" s="908"/>
      <c r="JBU112" s="908"/>
      <c r="JBV112" s="908"/>
      <c r="JBW112" s="908"/>
      <c r="JBX112" s="908"/>
      <c r="JBY112" s="908"/>
      <c r="JBZ112" s="908"/>
      <c r="JCA112" s="908"/>
      <c r="JCB112" s="908"/>
      <c r="JCC112" s="908"/>
      <c r="JCD112" s="908"/>
      <c r="JCE112" s="908"/>
      <c r="JCF112" s="908"/>
      <c r="JCG112" s="908"/>
      <c r="JCH112" s="908"/>
      <c r="JCI112" s="908"/>
      <c r="JCJ112" s="908"/>
      <c r="JCK112" s="908"/>
      <c r="JCL112" s="908"/>
      <c r="JCM112" s="908"/>
      <c r="JCN112" s="908"/>
      <c r="JCO112" s="908"/>
      <c r="JCP112" s="908"/>
      <c r="JCQ112" s="908"/>
      <c r="JCR112" s="908"/>
      <c r="JCS112" s="908"/>
      <c r="JCT112" s="908"/>
      <c r="JCU112" s="908"/>
      <c r="JCV112" s="908"/>
      <c r="JCW112" s="908"/>
      <c r="JCX112" s="908"/>
      <c r="JCY112" s="908"/>
      <c r="JCZ112" s="908"/>
      <c r="JDA112" s="908"/>
      <c r="JDB112" s="908"/>
      <c r="JDC112" s="908"/>
      <c r="JDD112" s="908"/>
      <c r="JDE112" s="908"/>
      <c r="JDF112" s="908"/>
      <c r="JDG112" s="908"/>
      <c r="JDH112" s="908"/>
      <c r="JDI112" s="908"/>
      <c r="JDJ112" s="908"/>
      <c r="JDK112" s="908"/>
      <c r="JDL112" s="908"/>
      <c r="JDM112" s="908"/>
      <c r="JDN112" s="908"/>
      <c r="JDO112" s="908"/>
      <c r="JDP112" s="908"/>
      <c r="JDQ112" s="908"/>
      <c r="JDR112" s="908"/>
      <c r="JDS112" s="908"/>
      <c r="JDT112" s="908"/>
      <c r="JDU112" s="908"/>
      <c r="JDV112" s="908"/>
      <c r="JDW112" s="908"/>
      <c r="JDX112" s="908"/>
      <c r="JDY112" s="908"/>
      <c r="JDZ112" s="908"/>
      <c r="JEA112" s="908"/>
      <c r="JEB112" s="908"/>
      <c r="JEC112" s="908"/>
      <c r="JED112" s="908"/>
      <c r="JEE112" s="908"/>
      <c r="JEF112" s="908"/>
      <c r="JEG112" s="908"/>
      <c r="JEH112" s="908"/>
      <c r="JEI112" s="908"/>
      <c r="JEJ112" s="908"/>
      <c r="JEK112" s="908"/>
      <c r="JEL112" s="908"/>
      <c r="JEM112" s="908"/>
      <c r="JEN112" s="908"/>
      <c r="JEO112" s="908"/>
      <c r="JEP112" s="908"/>
      <c r="JEQ112" s="908"/>
      <c r="JER112" s="908"/>
      <c r="JES112" s="908"/>
      <c r="JET112" s="908"/>
      <c r="JEU112" s="908"/>
      <c r="JEV112" s="908"/>
      <c r="JEW112" s="908"/>
      <c r="JEX112" s="908"/>
      <c r="JEY112" s="908"/>
      <c r="JEZ112" s="908"/>
      <c r="JFA112" s="908"/>
      <c r="JFB112" s="908"/>
      <c r="JFC112" s="908"/>
      <c r="JFD112" s="908"/>
      <c r="JFE112" s="908"/>
      <c r="JFF112" s="908"/>
      <c r="JFG112" s="908"/>
      <c r="JFH112" s="908"/>
      <c r="JFI112" s="908"/>
      <c r="JFJ112" s="908"/>
      <c r="JFK112" s="908"/>
      <c r="JFL112" s="908"/>
      <c r="JFM112" s="908"/>
      <c r="JFN112" s="908"/>
      <c r="JFO112" s="908"/>
      <c r="JFP112" s="908"/>
      <c r="JFQ112" s="908"/>
      <c r="JFR112" s="908"/>
      <c r="JFS112" s="908"/>
      <c r="JFT112" s="908"/>
      <c r="JFU112" s="908"/>
      <c r="JFV112" s="908"/>
      <c r="JFW112" s="908"/>
      <c r="JFX112" s="908"/>
      <c r="JFY112" s="908"/>
      <c r="JFZ112" s="908"/>
      <c r="JGA112" s="908"/>
      <c r="JGB112" s="908"/>
      <c r="JGC112" s="908"/>
      <c r="JGD112" s="908"/>
      <c r="JGE112" s="908"/>
      <c r="JGF112" s="908"/>
      <c r="JGG112" s="908"/>
      <c r="JGH112" s="908"/>
      <c r="JGI112" s="908"/>
      <c r="JGJ112" s="908"/>
      <c r="JGK112" s="908"/>
      <c r="JGL112" s="908"/>
      <c r="JGM112" s="908"/>
      <c r="JGN112" s="908"/>
      <c r="JGO112" s="908"/>
      <c r="JGP112" s="908"/>
      <c r="JGQ112" s="908"/>
      <c r="JGR112" s="908"/>
      <c r="JGS112" s="908"/>
      <c r="JGT112" s="908"/>
      <c r="JGU112" s="908"/>
      <c r="JGV112" s="908"/>
      <c r="JGW112" s="908"/>
      <c r="JGX112" s="908"/>
      <c r="JGY112" s="908"/>
      <c r="JGZ112" s="908"/>
      <c r="JHA112" s="908"/>
      <c r="JHB112" s="908"/>
      <c r="JHC112" s="908"/>
      <c r="JHD112" s="908"/>
      <c r="JHE112" s="908"/>
      <c r="JHF112" s="908"/>
      <c r="JHG112" s="908"/>
      <c r="JHH112" s="908"/>
      <c r="JHI112" s="908"/>
      <c r="JHJ112" s="908"/>
      <c r="JHK112" s="908"/>
      <c r="JHL112" s="908"/>
      <c r="JHM112" s="908"/>
      <c r="JHN112" s="908"/>
      <c r="JHO112" s="908"/>
      <c r="JHP112" s="908"/>
      <c r="JHQ112" s="908"/>
      <c r="JHR112" s="908"/>
      <c r="JHS112" s="908"/>
      <c r="JHT112" s="908"/>
      <c r="JHU112" s="908"/>
      <c r="JHV112" s="908"/>
      <c r="JHW112" s="908"/>
      <c r="JHX112" s="908"/>
      <c r="JHY112" s="908"/>
      <c r="JHZ112" s="908"/>
      <c r="JIA112" s="908"/>
      <c r="JIB112" s="908"/>
      <c r="JIC112" s="908"/>
      <c r="JID112" s="908"/>
      <c r="JIE112" s="908"/>
      <c r="JIF112" s="908"/>
      <c r="JIG112" s="908"/>
      <c r="JIH112" s="908"/>
      <c r="JII112" s="908"/>
      <c r="JIJ112" s="908"/>
      <c r="JIK112" s="908"/>
      <c r="JIL112" s="908"/>
      <c r="JIM112" s="908"/>
      <c r="JIN112" s="908"/>
      <c r="JIO112" s="908"/>
      <c r="JIP112" s="908"/>
      <c r="JIQ112" s="908"/>
      <c r="JIR112" s="908"/>
      <c r="JIS112" s="908"/>
      <c r="JIT112" s="908"/>
      <c r="JIU112" s="908"/>
      <c r="JIV112" s="908"/>
      <c r="JIW112" s="908"/>
      <c r="JIX112" s="908"/>
      <c r="JIY112" s="908"/>
      <c r="JIZ112" s="908"/>
      <c r="JJA112" s="908"/>
      <c r="JJB112" s="908"/>
      <c r="JJC112" s="908"/>
      <c r="JJD112" s="908"/>
      <c r="JJE112" s="908"/>
      <c r="JJF112" s="908"/>
      <c r="JJG112" s="908"/>
      <c r="JJH112" s="908"/>
      <c r="JJI112" s="908"/>
      <c r="JJJ112" s="908"/>
      <c r="JJK112" s="908"/>
      <c r="JJL112" s="908"/>
      <c r="JJM112" s="908"/>
      <c r="JJN112" s="908"/>
      <c r="JJO112" s="908"/>
      <c r="JJP112" s="908"/>
      <c r="JJQ112" s="908"/>
      <c r="JJR112" s="908"/>
      <c r="JJS112" s="908"/>
      <c r="JJT112" s="908"/>
      <c r="JJU112" s="908"/>
      <c r="JJV112" s="908"/>
      <c r="JJW112" s="908"/>
      <c r="JJX112" s="908"/>
      <c r="JJY112" s="908"/>
      <c r="JJZ112" s="908"/>
      <c r="JKA112" s="908"/>
      <c r="JKB112" s="908"/>
      <c r="JKC112" s="908"/>
      <c r="JKD112" s="908"/>
      <c r="JKE112" s="908"/>
      <c r="JKF112" s="908"/>
      <c r="JKG112" s="908"/>
      <c r="JKH112" s="908"/>
      <c r="JKI112" s="908"/>
      <c r="JKJ112" s="908"/>
      <c r="JKK112" s="908"/>
      <c r="JKL112" s="908"/>
      <c r="JKM112" s="908"/>
      <c r="JKN112" s="908"/>
      <c r="JKO112" s="908"/>
      <c r="JKP112" s="908"/>
      <c r="JKQ112" s="908"/>
      <c r="JKR112" s="908"/>
      <c r="JKS112" s="908"/>
      <c r="JKT112" s="908"/>
      <c r="JKU112" s="908"/>
      <c r="JKV112" s="908"/>
      <c r="JKW112" s="908"/>
      <c r="JKX112" s="908"/>
      <c r="JKY112" s="908"/>
      <c r="JKZ112" s="908"/>
      <c r="JLA112" s="908"/>
      <c r="JLB112" s="908"/>
      <c r="JLC112" s="908"/>
      <c r="JLD112" s="908"/>
      <c r="JLE112" s="908"/>
      <c r="JLF112" s="908"/>
      <c r="JLG112" s="908"/>
      <c r="JLH112" s="908"/>
      <c r="JLI112" s="908"/>
      <c r="JLJ112" s="908"/>
      <c r="JLK112" s="908"/>
      <c r="JLL112" s="908"/>
      <c r="JLM112" s="908"/>
      <c r="JLN112" s="908"/>
      <c r="JLO112" s="908"/>
      <c r="JLP112" s="908"/>
      <c r="JLQ112" s="908"/>
      <c r="JLR112" s="908"/>
      <c r="JLS112" s="908"/>
      <c r="JLT112" s="908"/>
      <c r="JLU112" s="908"/>
      <c r="JLV112" s="908"/>
      <c r="JLW112" s="908"/>
      <c r="JLX112" s="908"/>
      <c r="JLY112" s="908"/>
      <c r="JLZ112" s="908"/>
      <c r="JMA112" s="908"/>
      <c r="JMB112" s="908"/>
      <c r="JMC112" s="908"/>
      <c r="JMD112" s="908"/>
      <c r="JME112" s="908"/>
      <c r="JMF112" s="908"/>
      <c r="JMG112" s="908"/>
      <c r="JMH112" s="908"/>
      <c r="JMI112" s="908"/>
      <c r="JMJ112" s="908"/>
      <c r="JMK112" s="908"/>
      <c r="JML112" s="908"/>
      <c r="JMM112" s="908"/>
      <c r="JMN112" s="908"/>
      <c r="JMO112" s="908"/>
      <c r="JMP112" s="908"/>
      <c r="JMQ112" s="908"/>
      <c r="JMR112" s="908"/>
      <c r="JMS112" s="908"/>
      <c r="JMT112" s="908"/>
      <c r="JMU112" s="908"/>
      <c r="JMV112" s="908"/>
      <c r="JMW112" s="908"/>
      <c r="JMX112" s="908"/>
      <c r="JMY112" s="908"/>
      <c r="JMZ112" s="908"/>
      <c r="JNA112" s="908"/>
      <c r="JNB112" s="908"/>
      <c r="JNC112" s="908"/>
      <c r="JND112" s="908"/>
      <c r="JNE112" s="908"/>
      <c r="JNF112" s="908"/>
      <c r="JNG112" s="908"/>
      <c r="JNH112" s="908"/>
      <c r="JNI112" s="908"/>
      <c r="JNJ112" s="908"/>
      <c r="JNK112" s="908"/>
      <c r="JNL112" s="908"/>
      <c r="JNM112" s="908"/>
      <c r="JNN112" s="908"/>
      <c r="JNO112" s="908"/>
      <c r="JNP112" s="908"/>
      <c r="JNQ112" s="908"/>
      <c r="JNR112" s="908"/>
      <c r="JNS112" s="908"/>
      <c r="JNT112" s="908"/>
      <c r="JNU112" s="908"/>
      <c r="JNV112" s="908"/>
      <c r="JNW112" s="908"/>
      <c r="JNX112" s="908"/>
      <c r="JNY112" s="908"/>
      <c r="JNZ112" s="908"/>
      <c r="JOA112" s="908"/>
      <c r="JOB112" s="908"/>
      <c r="JOC112" s="908"/>
      <c r="JOD112" s="908"/>
      <c r="JOE112" s="908"/>
      <c r="JOF112" s="908"/>
      <c r="JOG112" s="908"/>
      <c r="JOH112" s="908"/>
      <c r="JOI112" s="908"/>
      <c r="JOJ112" s="908"/>
      <c r="JOK112" s="908"/>
      <c r="JOL112" s="908"/>
      <c r="JOM112" s="908"/>
      <c r="JON112" s="908"/>
      <c r="JOO112" s="908"/>
      <c r="JOP112" s="908"/>
      <c r="JOQ112" s="908"/>
      <c r="JOR112" s="908"/>
      <c r="JOS112" s="908"/>
      <c r="JOT112" s="908"/>
      <c r="JOU112" s="908"/>
      <c r="JOV112" s="908"/>
      <c r="JOW112" s="908"/>
      <c r="JOX112" s="908"/>
      <c r="JOY112" s="908"/>
      <c r="JOZ112" s="908"/>
      <c r="JPA112" s="908"/>
      <c r="JPB112" s="908"/>
      <c r="JPC112" s="908"/>
      <c r="JPD112" s="908"/>
      <c r="JPE112" s="908"/>
      <c r="JPF112" s="908"/>
      <c r="JPG112" s="908"/>
      <c r="JPH112" s="908"/>
      <c r="JPI112" s="908"/>
      <c r="JPJ112" s="908"/>
      <c r="JPK112" s="908"/>
      <c r="JPL112" s="908"/>
      <c r="JPM112" s="908"/>
      <c r="JPN112" s="908"/>
      <c r="JPO112" s="908"/>
      <c r="JPP112" s="908"/>
      <c r="JPQ112" s="908"/>
      <c r="JPR112" s="908"/>
      <c r="JPS112" s="908"/>
      <c r="JPT112" s="908"/>
      <c r="JPU112" s="908"/>
      <c r="JPV112" s="908"/>
      <c r="JPW112" s="908"/>
      <c r="JPX112" s="908"/>
      <c r="JPY112" s="908"/>
      <c r="JPZ112" s="908"/>
      <c r="JQA112" s="908"/>
      <c r="JQB112" s="908"/>
      <c r="JQC112" s="908"/>
      <c r="JQD112" s="908"/>
      <c r="JQE112" s="908"/>
      <c r="JQF112" s="908"/>
      <c r="JQG112" s="908"/>
      <c r="JQH112" s="908"/>
      <c r="JQI112" s="908"/>
      <c r="JQJ112" s="908"/>
      <c r="JQK112" s="908"/>
      <c r="JQL112" s="908"/>
      <c r="JQM112" s="908"/>
      <c r="JQN112" s="908"/>
      <c r="JQO112" s="908"/>
      <c r="JQP112" s="908"/>
      <c r="JQQ112" s="908"/>
      <c r="JQR112" s="908"/>
      <c r="JQS112" s="908"/>
      <c r="JQT112" s="908"/>
      <c r="JQU112" s="908"/>
      <c r="JQV112" s="908"/>
      <c r="JQW112" s="908"/>
      <c r="JQX112" s="908"/>
      <c r="JQY112" s="908"/>
      <c r="JQZ112" s="908"/>
      <c r="JRA112" s="908"/>
      <c r="JRB112" s="908"/>
      <c r="JRC112" s="908"/>
      <c r="JRD112" s="908"/>
      <c r="JRE112" s="908"/>
      <c r="JRF112" s="908"/>
      <c r="JRG112" s="908"/>
      <c r="JRH112" s="908"/>
      <c r="JRI112" s="908"/>
      <c r="JRJ112" s="908"/>
      <c r="JRK112" s="908"/>
      <c r="JRL112" s="908"/>
      <c r="JRM112" s="908"/>
      <c r="JRN112" s="908"/>
      <c r="JRO112" s="908"/>
      <c r="JRP112" s="908"/>
      <c r="JRQ112" s="908"/>
      <c r="JRR112" s="908"/>
      <c r="JRS112" s="908"/>
      <c r="JRT112" s="908"/>
      <c r="JRU112" s="908"/>
      <c r="JRV112" s="908"/>
      <c r="JRW112" s="908"/>
      <c r="JRX112" s="908"/>
      <c r="JRY112" s="908"/>
      <c r="JRZ112" s="908"/>
      <c r="JSA112" s="908"/>
      <c r="JSB112" s="908"/>
      <c r="JSC112" s="908"/>
      <c r="JSD112" s="908"/>
      <c r="JSE112" s="908"/>
      <c r="JSF112" s="908"/>
      <c r="JSG112" s="908"/>
      <c r="JSH112" s="908"/>
      <c r="JSI112" s="908"/>
      <c r="JSJ112" s="908"/>
      <c r="JSK112" s="908"/>
      <c r="JSL112" s="908"/>
      <c r="JSM112" s="908"/>
      <c r="JSN112" s="908"/>
      <c r="JSO112" s="908"/>
      <c r="JSP112" s="908"/>
      <c r="JSQ112" s="908"/>
      <c r="JSR112" s="908"/>
      <c r="JSS112" s="908"/>
      <c r="JST112" s="908"/>
      <c r="JSU112" s="908"/>
      <c r="JSV112" s="908"/>
      <c r="JSW112" s="908"/>
      <c r="JSX112" s="908"/>
      <c r="JSY112" s="908"/>
      <c r="JSZ112" s="908"/>
      <c r="JTA112" s="908"/>
      <c r="JTB112" s="908"/>
      <c r="JTC112" s="908"/>
      <c r="JTD112" s="908"/>
      <c r="JTE112" s="908"/>
      <c r="JTF112" s="908"/>
      <c r="JTG112" s="908"/>
      <c r="JTH112" s="908"/>
      <c r="JTI112" s="908"/>
      <c r="JTJ112" s="908"/>
      <c r="JTK112" s="908"/>
      <c r="JTL112" s="908"/>
      <c r="JTM112" s="908"/>
      <c r="JTN112" s="908"/>
      <c r="JTO112" s="908"/>
      <c r="JTP112" s="908"/>
      <c r="JTQ112" s="908"/>
      <c r="JTR112" s="908"/>
      <c r="JTS112" s="908"/>
      <c r="JTT112" s="908"/>
      <c r="JTU112" s="908"/>
      <c r="JTV112" s="908"/>
      <c r="JTW112" s="908"/>
      <c r="JTX112" s="908"/>
      <c r="JTY112" s="908"/>
      <c r="JTZ112" s="908"/>
      <c r="JUA112" s="908"/>
      <c r="JUB112" s="908"/>
      <c r="JUC112" s="908"/>
      <c r="JUD112" s="908"/>
      <c r="JUE112" s="908"/>
      <c r="JUF112" s="908"/>
      <c r="JUG112" s="908"/>
      <c r="JUH112" s="908"/>
      <c r="JUI112" s="908"/>
      <c r="JUJ112" s="908"/>
      <c r="JUK112" s="908"/>
      <c r="JUL112" s="908"/>
      <c r="JUM112" s="908"/>
      <c r="JUN112" s="908"/>
      <c r="JUO112" s="908"/>
      <c r="JUP112" s="908"/>
      <c r="JUQ112" s="908"/>
      <c r="JUR112" s="908"/>
      <c r="JUS112" s="908"/>
      <c r="JUT112" s="908"/>
      <c r="JUU112" s="908"/>
      <c r="JUV112" s="908"/>
      <c r="JUW112" s="908"/>
      <c r="JUX112" s="908"/>
      <c r="JUY112" s="908"/>
      <c r="JUZ112" s="908"/>
      <c r="JVA112" s="908"/>
      <c r="JVB112" s="908"/>
      <c r="JVC112" s="908"/>
      <c r="JVD112" s="908"/>
      <c r="JVE112" s="908"/>
      <c r="JVF112" s="908"/>
      <c r="JVG112" s="908"/>
      <c r="JVH112" s="908"/>
      <c r="JVI112" s="908"/>
      <c r="JVJ112" s="908"/>
      <c r="JVK112" s="908"/>
      <c r="JVL112" s="908"/>
      <c r="JVM112" s="908"/>
      <c r="JVN112" s="908"/>
      <c r="JVO112" s="908"/>
      <c r="JVP112" s="908"/>
      <c r="JVQ112" s="908"/>
      <c r="JVR112" s="908"/>
      <c r="JVS112" s="908"/>
      <c r="JVT112" s="908"/>
      <c r="JVU112" s="908"/>
      <c r="JVV112" s="908"/>
      <c r="JVW112" s="908"/>
      <c r="JVX112" s="908"/>
      <c r="JVY112" s="908"/>
      <c r="JVZ112" s="908"/>
      <c r="JWA112" s="908"/>
      <c r="JWB112" s="908"/>
      <c r="JWC112" s="908"/>
      <c r="JWD112" s="908"/>
      <c r="JWE112" s="908"/>
      <c r="JWF112" s="908"/>
      <c r="JWG112" s="908"/>
      <c r="JWH112" s="908"/>
      <c r="JWI112" s="908"/>
      <c r="JWJ112" s="908"/>
      <c r="JWK112" s="908"/>
      <c r="JWL112" s="908"/>
      <c r="JWM112" s="908"/>
      <c r="JWN112" s="908"/>
      <c r="JWO112" s="908"/>
      <c r="JWP112" s="908"/>
      <c r="JWQ112" s="908"/>
      <c r="JWR112" s="908"/>
      <c r="JWS112" s="908"/>
      <c r="JWT112" s="908"/>
      <c r="JWU112" s="908"/>
      <c r="JWV112" s="908"/>
      <c r="JWW112" s="908"/>
      <c r="JWX112" s="908"/>
      <c r="JWY112" s="908"/>
      <c r="JWZ112" s="908"/>
      <c r="JXA112" s="908"/>
      <c r="JXB112" s="908"/>
      <c r="JXC112" s="908"/>
      <c r="JXD112" s="908"/>
      <c r="JXE112" s="908"/>
      <c r="JXF112" s="908"/>
      <c r="JXG112" s="908"/>
      <c r="JXH112" s="908"/>
      <c r="JXI112" s="908"/>
      <c r="JXJ112" s="908"/>
      <c r="JXK112" s="908"/>
      <c r="JXL112" s="908"/>
      <c r="JXM112" s="908"/>
      <c r="JXN112" s="908"/>
      <c r="JXO112" s="908"/>
      <c r="JXP112" s="908"/>
      <c r="JXQ112" s="908"/>
      <c r="JXR112" s="908"/>
      <c r="JXS112" s="908"/>
      <c r="JXT112" s="908"/>
      <c r="JXU112" s="908"/>
      <c r="JXV112" s="908"/>
      <c r="JXW112" s="908"/>
      <c r="JXX112" s="908"/>
      <c r="JXY112" s="908"/>
      <c r="JXZ112" s="908"/>
      <c r="JYA112" s="908"/>
      <c r="JYB112" s="908"/>
      <c r="JYC112" s="908"/>
      <c r="JYD112" s="908"/>
      <c r="JYE112" s="908"/>
      <c r="JYF112" s="908"/>
      <c r="JYG112" s="908"/>
      <c r="JYH112" s="908"/>
      <c r="JYI112" s="908"/>
      <c r="JYJ112" s="908"/>
      <c r="JYK112" s="908"/>
      <c r="JYL112" s="908"/>
      <c r="JYM112" s="908"/>
      <c r="JYN112" s="908"/>
      <c r="JYO112" s="908"/>
      <c r="JYP112" s="908"/>
      <c r="JYQ112" s="908"/>
      <c r="JYR112" s="908"/>
      <c r="JYS112" s="908"/>
      <c r="JYT112" s="908"/>
      <c r="JYU112" s="908"/>
      <c r="JYV112" s="908"/>
      <c r="JYW112" s="908"/>
      <c r="JYX112" s="908"/>
      <c r="JYY112" s="908"/>
      <c r="JYZ112" s="908"/>
      <c r="JZA112" s="908"/>
      <c r="JZB112" s="908"/>
      <c r="JZC112" s="908"/>
      <c r="JZD112" s="908"/>
      <c r="JZE112" s="908"/>
      <c r="JZF112" s="908"/>
      <c r="JZG112" s="908"/>
      <c r="JZH112" s="908"/>
      <c r="JZI112" s="908"/>
      <c r="JZJ112" s="908"/>
      <c r="JZK112" s="908"/>
      <c r="JZL112" s="908"/>
      <c r="JZM112" s="908"/>
      <c r="JZN112" s="908"/>
      <c r="JZO112" s="908"/>
      <c r="JZP112" s="908"/>
      <c r="JZQ112" s="908"/>
      <c r="JZR112" s="908"/>
      <c r="JZS112" s="908"/>
      <c r="JZT112" s="908"/>
      <c r="JZU112" s="908"/>
      <c r="JZV112" s="908"/>
      <c r="JZW112" s="908"/>
      <c r="JZX112" s="908"/>
      <c r="JZY112" s="908"/>
      <c r="JZZ112" s="908"/>
      <c r="KAA112" s="908"/>
      <c r="KAB112" s="908"/>
      <c r="KAC112" s="908"/>
      <c r="KAD112" s="908"/>
      <c r="KAE112" s="908"/>
      <c r="KAF112" s="908"/>
      <c r="KAG112" s="908"/>
      <c r="KAH112" s="908"/>
      <c r="KAI112" s="908"/>
      <c r="KAJ112" s="908"/>
      <c r="KAK112" s="908"/>
      <c r="KAL112" s="908"/>
      <c r="KAM112" s="908"/>
      <c r="KAN112" s="908"/>
      <c r="KAO112" s="908"/>
      <c r="KAP112" s="908"/>
      <c r="KAQ112" s="908"/>
      <c r="KAR112" s="908"/>
      <c r="KAS112" s="908"/>
      <c r="KAT112" s="908"/>
      <c r="KAU112" s="908"/>
      <c r="KAV112" s="908"/>
      <c r="KAW112" s="908"/>
      <c r="KAX112" s="908"/>
      <c r="KAY112" s="908"/>
      <c r="KAZ112" s="908"/>
      <c r="KBA112" s="908"/>
      <c r="KBB112" s="908"/>
      <c r="KBC112" s="908"/>
      <c r="KBD112" s="908"/>
      <c r="KBE112" s="908"/>
      <c r="KBF112" s="908"/>
      <c r="KBG112" s="908"/>
      <c r="KBH112" s="908"/>
      <c r="KBI112" s="908"/>
      <c r="KBJ112" s="908"/>
      <c r="KBK112" s="908"/>
      <c r="KBL112" s="908"/>
      <c r="KBM112" s="908"/>
      <c r="KBN112" s="908"/>
      <c r="KBO112" s="908"/>
      <c r="KBP112" s="908"/>
      <c r="KBQ112" s="908"/>
      <c r="KBR112" s="908"/>
      <c r="KBS112" s="908"/>
      <c r="KBT112" s="908"/>
      <c r="KBU112" s="908"/>
      <c r="KBV112" s="908"/>
      <c r="KBW112" s="908"/>
      <c r="KBX112" s="908"/>
      <c r="KBY112" s="908"/>
      <c r="KBZ112" s="908"/>
      <c r="KCA112" s="908"/>
      <c r="KCB112" s="908"/>
      <c r="KCC112" s="908"/>
      <c r="KCD112" s="908"/>
      <c r="KCE112" s="908"/>
      <c r="KCF112" s="908"/>
      <c r="KCG112" s="908"/>
      <c r="KCH112" s="908"/>
      <c r="KCI112" s="908"/>
      <c r="KCJ112" s="908"/>
      <c r="KCK112" s="908"/>
      <c r="KCL112" s="908"/>
      <c r="KCM112" s="908"/>
      <c r="KCN112" s="908"/>
      <c r="KCO112" s="908"/>
      <c r="KCP112" s="908"/>
      <c r="KCQ112" s="908"/>
      <c r="KCR112" s="908"/>
      <c r="KCS112" s="908"/>
      <c r="KCT112" s="908"/>
      <c r="KCU112" s="908"/>
      <c r="KCV112" s="908"/>
      <c r="KCW112" s="908"/>
      <c r="KCX112" s="908"/>
      <c r="KCY112" s="908"/>
      <c r="KCZ112" s="908"/>
      <c r="KDA112" s="908"/>
      <c r="KDB112" s="908"/>
      <c r="KDC112" s="908"/>
      <c r="KDD112" s="908"/>
      <c r="KDE112" s="908"/>
      <c r="KDF112" s="908"/>
      <c r="KDG112" s="908"/>
      <c r="KDH112" s="908"/>
      <c r="KDI112" s="908"/>
      <c r="KDJ112" s="908"/>
      <c r="KDK112" s="908"/>
      <c r="KDL112" s="908"/>
      <c r="KDM112" s="908"/>
      <c r="KDN112" s="908"/>
      <c r="KDO112" s="908"/>
      <c r="KDP112" s="908"/>
      <c r="KDQ112" s="908"/>
      <c r="KDR112" s="908"/>
      <c r="KDS112" s="908"/>
      <c r="KDT112" s="908"/>
      <c r="KDU112" s="908"/>
      <c r="KDV112" s="908"/>
      <c r="KDW112" s="908"/>
      <c r="KDX112" s="908"/>
      <c r="KDY112" s="908"/>
      <c r="KDZ112" s="908"/>
      <c r="KEA112" s="908"/>
      <c r="KEB112" s="908"/>
      <c r="KEC112" s="908"/>
      <c r="KED112" s="908"/>
      <c r="KEE112" s="908"/>
      <c r="KEF112" s="908"/>
      <c r="KEG112" s="908"/>
      <c r="KEH112" s="908"/>
      <c r="KEI112" s="908"/>
      <c r="KEJ112" s="908"/>
      <c r="KEK112" s="908"/>
      <c r="KEL112" s="908"/>
      <c r="KEM112" s="908"/>
      <c r="KEN112" s="908"/>
      <c r="KEO112" s="908"/>
      <c r="KEP112" s="908"/>
      <c r="KEQ112" s="908"/>
      <c r="KER112" s="908"/>
      <c r="KES112" s="908"/>
      <c r="KET112" s="908"/>
      <c r="KEU112" s="908"/>
      <c r="KEV112" s="908"/>
      <c r="KEW112" s="908"/>
      <c r="KEX112" s="908"/>
      <c r="KEY112" s="908"/>
      <c r="KEZ112" s="908"/>
      <c r="KFA112" s="908"/>
      <c r="KFB112" s="908"/>
      <c r="KFC112" s="908"/>
      <c r="KFD112" s="908"/>
      <c r="KFE112" s="908"/>
      <c r="KFF112" s="908"/>
      <c r="KFG112" s="908"/>
      <c r="KFH112" s="908"/>
      <c r="KFI112" s="908"/>
      <c r="KFJ112" s="908"/>
      <c r="KFK112" s="908"/>
      <c r="KFL112" s="908"/>
      <c r="KFM112" s="908"/>
      <c r="KFN112" s="908"/>
      <c r="KFO112" s="908"/>
      <c r="KFP112" s="908"/>
      <c r="KFQ112" s="908"/>
      <c r="KFR112" s="908"/>
      <c r="KFS112" s="908"/>
      <c r="KFT112" s="908"/>
      <c r="KFU112" s="908"/>
      <c r="KFV112" s="908"/>
      <c r="KFW112" s="908"/>
      <c r="KFX112" s="908"/>
      <c r="KFY112" s="908"/>
      <c r="KFZ112" s="908"/>
      <c r="KGA112" s="908"/>
      <c r="KGB112" s="908"/>
      <c r="KGC112" s="908"/>
      <c r="KGD112" s="908"/>
      <c r="KGE112" s="908"/>
      <c r="KGF112" s="908"/>
      <c r="KGG112" s="908"/>
      <c r="KGH112" s="908"/>
      <c r="KGI112" s="908"/>
      <c r="KGJ112" s="908"/>
      <c r="KGK112" s="908"/>
      <c r="KGL112" s="908"/>
      <c r="KGM112" s="908"/>
      <c r="KGN112" s="908"/>
      <c r="KGO112" s="908"/>
      <c r="KGP112" s="908"/>
      <c r="KGQ112" s="908"/>
      <c r="KGR112" s="908"/>
      <c r="KGS112" s="908"/>
      <c r="KGT112" s="908"/>
      <c r="KGU112" s="908"/>
      <c r="KGV112" s="908"/>
      <c r="KGW112" s="908"/>
      <c r="KGX112" s="908"/>
      <c r="KGY112" s="908"/>
      <c r="KGZ112" s="908"/>
      <c r="KHA112" s="908"/>
      <c r="KHB112" s="908"/>
      <c r="KHC112" s="908"/>
      <c r="KHD112" s="908"/>
      <c r="KHE112" s="908"/>
      <c r="KHF112" s="908"/>
      <c r="KHG112" s="908"/>
      <c r="KHH112" s="908"/>
      <c r="KHI112" s="908"/>
      <c r="KHJ112" s="908"/>
      <c r="KHK112" s="908"/>
      <c r="KHL112" s="908"/>
      <c r="KHM112" s="908"/>
      <c r="KHN112" s="908"/>
      <c r="KHO112" s="908"/>
      <c r="KHP112" s="908"/>
      <c r="KHQ112" s="908"/>
      <c r="KHR112" s="908"/>
      <c r="KHS112" s="908"/>
      <c r="KHT112" s="908"/>
      <c r="KHU112" s="908"/>
      <c r="KHV112" s="908"/>
      <c r="KHW112" s="908"/>
      <c r="KHX112" s="908"/>
      <c r="KHY112" s="908"/>
      <c r="KHZ112" s="908"/>
      <c r="KIA112" s="908"/>
      <c r="KIB112" s="908"/>
      <c r="KIC112" s="908"/>
      <c r="KID112" s="908"/>
      <c r="KIE112" s="908"/>
      <c r="KIF112" s="908"/>
      <c r="KIG112" s="908"/>
      <c r="KIH112" s="908"/>
      <c r="KII112" s="908"/>
      <c r="KIJ112" s="908"/>
      <c r="KIK112" s="908"/>
      <c r="KIL112" s="908"/>
      <c r="KIM112" s="908"/>
      <c r="KIN112" s="908"/>
      <c r="KIO112" s="908"/>
      <c r="KIP112" s="908"/>
      <c r="KIQ112" s="908"/>
      <c r="KIR112" s="908"/>
      <c r="KIS112" s="908"/>
      <c r="KIT112" s="908"/>
      <c r="KIU112" s="908"/>
      <c r="KIV112" s="908"/>
      <c r="KIW112" s="908"/>
      <c r="KIX112" s="908"/>
      <c r="KIY112" s="908"/>
      <c r="KIZ112" s="908"/>
      <c r="KJA112" s="908"/>
      <c r="KJB112" s="908"/>
      <c r="KJC112" s="908"/>
      <c r="KJD112" s="908"/>
      <c r="KJE112" s="908"/>
      <c r="KJF112" s="908"/>
      <c r="KJG112" s="908"/>
      <c r="KJH112" s="908"/>
      <c r="KJI112" s="908"/>
      <c r="KJJ112" s="908"/>
      <c r="KJK112" s="908"/>
      <c r="KJL112" s="908"/>
      <c r="KJM112" s="908"/>
      <c r="KJN112" s="908"/>
      <c r="KJO112" s="908"/>
      <c r="KJP112" s="908"/>
      <c r="KJQ112" s="908"/>
      <c r="KJR112" s="908"/>
      <c r="KJS112" s="908"/>
      <c r="KJT112" s="908"/>
      <c r="KJU112" s="908"/>
      <c r="KJV112" s="908"/>
      <c r="KJW112" s="908"/>
      <c r="KJX112" s="908"/>
      <c r="KJY112" s="908"/>
      <c r="KJZ112" s="908"/>
      <c r="KKA112" s="908"/>
      <c r="KKB112" s="908"/>
      <c r="KKC112" s="908"/>
      <c r="KKD112" s="908"/>
      <c r="KKE112" s="908"/>
      <c r="KKF112" s="908"/>
      <c r="KKG112" s="908"/>
      <c r="KKH112" s="908"/>
      <c r="KKI112" s="908"/>
      <c r="KKJ112" s="908"/>
      <c r="KKK112" s="908"/>
      <c r="KKL112" s="908"/>
      <c r="KKM112" s="908"/>
      <c r="KKN112" s="908"/>
      <c r="KKO112" s="908"/>
      <c r="KKP112" s="908"/>
      <c r="KKQ112" s="908"/>
      <c r="KKR112" s="908"/>
      <c r="KKS112" s="908"/>
      <c r="KKT112" s="908"/>
      <c r="KKU112" s="908"/>
      <c r="KKV112" s="908"/>
      <c r="KKW112" s="908"/>
      <c r="KKX112" s="908"/>
      <c r="KKY112" s="908"/>
      <c r="KKZ112" s="908"/>
      <c r="KLA112" s="908"/>
      <c r="KLB112" s="908"/>
      <c r="KLC112" s="908"/>
      <c r="KLD112" s="908"/>
      <c r="KLE112" s="908"/>
      <c r="KLF112" s="908"/>
      <c r="KLG112" s="908"/>
      <c r="KLH112" s="908"/>
      <c r="KLI112" s="908"/>
      <c r="KLJ112" s="908"/>
      <c r="KLK112" s="908"/>
      <c r="KLL112" s="908"/>
      <c r="KLM112" s="908"/>
      <c r="KLN112" s="908"/>
      <c r="KLO112" s="908"/>
      <c r="KLP112" s="908"/>
      <c r="KLQ112" s="908"/>
      <c r="KLR112" s="908"/>
      <c r="KLS112" s="908"/>
      <c r="KLT112" s="908"/>
      <c r="KLU112" s="908"/>
      <c r="KLV112" s="908"/>
      <c r="KLW112" s="908"/>
      <c r="KLX112" s="908"/>
      <c r="KLY112" s="908"/>
      <c r="KLZ112" s="908"/>
      <c r="KMA112" s="908"/>
      <c r="KMB112" s="908"/>
      <c r="KMC112" s="908"/>
      <c r="KMD112" s="908"/>
      <c r="KME112" s="908"/>
      <c r="KMF112" s="908"/>
      <c r="KMG112" s="908"/>
      <c r="KMH112" s="908"/>
      <c r="KMI112" s="908"/>
      <c r="KMJ112" s="908"/>
      <c r="KMK112" s="908"/>
      <c r="KML112" s="908"/>
      <c r="KMM112" s="908"/>
      <c r="KMN112" s="908"/>
      <c r="KMO112" s="908"/>
      <c r="KMP112" s="908"/>
      <c r="KMQ112" s="908"/>
      <c r="KMR112" s="908"/>
      <c r="KMS112" s="908"/>
      <c r="KMT112" s="908"/>
      <c r="KMU112" s="908"/>
      <c r="KMV112" s="908"/>
      <c r="KMW112" s="908"/>
      <c r="KMX112" s="908"/>
      <c r="KMY112" s="908"/>
      <c r="KMZ112" s="908"/>
      <c r="KNA112" s="908"/>
      <c r="KNB112" s="908"/>
      <c r="KNC112" s="908"/>
      <c r="KND112" s="908"/>
      <c r="KNE112" s="908"/>
      <c r="KNF112" s="908"/>
      <c r="KNG112" s="908"/>
      <c r="KNH112" s="908"/>
      <c r="KNI112" s="908"/>
      <c r="KNJ112" s="908"/>
      <c r="KNK112" s="908"/>
      <c r="KNL112" s="908"/>
      <c r="KNM112" s="908"/>
      <c r="KNN112" s="908"/>
      <c r="KNO112" s="908"/>
      <c r="KNP112" s="908"/>
      <c r="KNQ112" s="908"/>
      <c r="KNR112" s="908"/>
      <c r="KNS112" s="908"/>
      <c r="KNT112" s="908"/>
      <c r="KNU112" s="908"/>
      <c r="KNV112" s="908"/>
      <c r="KNW112" s="908"/>
      <c r="KNX112" s="908"/>
      <c r="KNY112" s="908"/>
      <c r="KNZ112" s="908"/>
      <c r="KOA112" s="908"/>
      <c r="KOB112" s="908"/>
      <c r="KOC112" s="908"/>
      <c r="KOD112" s="908"/>
      <c r="KOE112" s="908"/>
      <c r="KOF112" s="908"/>
      <c r="KOG112" s="908"/>
      <c r="KOH112" s="908"/>
      <c r="KOI112" s="908"/>
      <c r="KOJ112" s="908"/>
      <c r="KOK112" s="908"/>
      <c r="KOL112" s="908"/>
      <c r="KOM112" s="908"/>
      <c r="KON112" s="908"/>
      <c r="KOO112" s="908"/>
      <c r="KOP112" s="908"/>
      <c r="KOQ112" s="908"/>
      <c r="KOR112" s="908"/>
      <c r="KOS112" s="908"/>
      <c r="KOT112" s="908"/>
      <c r="KOU112" s="908"/>
      <c r="KOV112" s="908"/>
      <c r="KOW112" s="908"/>
      <c r="KOX112" s="908"/>
      <c r="KOY112" s="908"/>
      <c r="KOZ112" s="908"/>
      <c r="KPA112" s="908"/>
      <c r="KPB112" s="908"/>
      <c r="KPC112" s="908"/>
      <c r="KPD112" s="908"/>
      <c r="KPE112" s="908"/>
      <c r="KPF112" s="908"/>
      <c r="KPG112" s="908"/>
      <c r="KPH112" s="908"/>
      <c r="KPI112" s="908"/>
      <c r="KPJ112" s="908"/>
      <c r="KPK112" s="908"/>
      <c r="KPL112" s="908"/>
      <c r="KPM112" s="908"/>
      <c r="KPN112" s="908"/>
      <c r="KPO112" s="908"/>
      <c r="KPP112" s="908"/>
      <c r="KPQ112" s="908"/>
      <c r="KPR112" s="908"/>
      <c r="KPS112" s="908"/>
      <c r="KPT112" s="908"/>
      <c r="KPU112" s="908"/>
      <c r="KPV112" s="908"/>
      <c r="KPW112" s="908"/>
      <c r="KPX112" s="908"/>
      <c r="KPY112" s="908"/>
      <c r="KPZ112" s="908"/>
      <c r="KQA112" s="908"/>
      <c r="KQB112" s="908"/>
      <c r="KQC112" s="908"/>
      <c r="KQD112" s="908"/>
      <c r="KQE112" s="908"/>
      <c r="KQF112" s="908"/>
      <c r="KQG112" s="908"/>
      <c r="KQH112" s="908"/>
      <c r="KQI112" s="908"/>
      <c r="KQJ112" s="908"/>
      <c r="KQK112" s="908"/>
      <c r="KQL112" s="908"/>
      <c r="KQM112" s="908"/>
      <c r="KQN112" s="908"/>
      <c r="KQO112" s="908"/>
      <c r="KQP112" s="908"/>
      <c r="KQQ112" s="908"/>
      <c r="KQR112" s="908"/>
      <c r="KQS112" s="908"/>
      <c r="KQT112" s="908"/>
      <c r="KQU112" s="908"/>
      <c r="KQV112" s="908"/>
      <c r="KQW112" s="908"/>
      <c r="KQX112" s="908"/>
      <c r="KQY112" s="908"/>
      <c r="KQZ112" s="908"/>
      <c r="KRA112" s="908"/>
      <c r="KRB112" s="908"/>
      <c r="KRC112" s="908"/>
      <c r="KRD112" s="908"/>
      <c r="KRE112" s="908"/>
      <c r="KRF112" s="908"/>
      <c r="KRG112" s="908"/>
      <c r="KRH112" s="908"/>
      <c r="KRI112" s="908"/>
      <c r="KRJ112" s="908"/>
      <c r="KRK112" s="908"/>
      <c r="KRL112" s="908"/>
      <c r="KRM112" s="908"/>
      <c r="KRN112" s="908"/>
      <c r="KRO112" s="908"/>
      <c r="KRP112" s="908"/>
      <c r="KRQ112" s="908"/>
      <c r="KRR112" s="908"/>
      <c r="KRS112" s="908"/>
      <c r="KRT112" s="908"/>
      <c r="KRU112" s="908"/>
      <c r="KRV112" s="908"/>
      <c r="KRW112" s="908"/>
      <c r="KRX112" s="908"/>
      <c r="KRY112" s="908"/>
      <c r="KRZ112" s="908"/>
      <c r="KSA112" s="908"/>
      <c r="KSB112" s="908"/>
      <c r="KSC112" s="908"/>
      <c r="KSD112" s="908"/>
      <c r="KSE112" s="908"/>
      <c r="KSF112" s="908"/>
      <c r="KSG112" s="908"/>
      <c r="KSH112" s="908"/>
      <c r="KSI112" s="908"/>
      <c r="KSJ112" s="908"/>
      <c r="KSK112" s="908"/>
      <c r="KSL112" s="908"/>
      <c r="KSM112" s="908"/>
      <c r="KSN112" s="908"/>
      <c r="KSO112" s="908"/>
      <c r="KSP112" s="908"/>
      <c r="KSQ112" s="908"/>
      <c r="KSR112" s="908"/>
      <c r="KSS112" s="908"/>
      <c r="KST112" s="908"/>
      <c r="KSU112" s="908"/>
      <c r="KSV112" s="908"/>
      <c r="KSW112" s="908"/>
      <c r="KSX112" s="908"/>
      <c r="KSY112" s="908"/>
      <c r="KSZ112" s="908"/>
      <c r="KTA112" s="908"/>
      <c r="KTB112" s="908"/>
      <c r="KTC112" s="908"/>
      <c r="KTD112" s="908"/>
      <c r="KTE112" s="908"/>
      <c r="KTF112" s="908"/>
      <c r="KTG112" s="908"/>
      <c r="KTH112" s="908"/>
      <c r="KTI112" s="908"/>
      <c r="KTJ112" s="908"/>
      <c r="KTK112" s="908"/>
      <c r="KTL112" s="908"/>
      <c r="KTM112" s="908"/>
      <c r="KTN112" s="908"/>
      <c r="KTO112" s="908"/>
      <c r="KTP112" s="908"/>
      <c r="KTQ112" s="908"/>
      <c r="KTR112" s="908"/>
      <c r="KTS112" s="908"/>
      <c r="KTT112" s="908"/>
      <c r="KTU112" s="908"/>
      <c r="KTV112" s="908"/>
      <c r="KTW112" s="908"/>
      <c r="KTX112" s="908"/>
      <c r="KTY112" s="908"/>
      <c r="KTZ112" s="908"/>
      <c r="KUA112" s="908"/>
      <c r="KUB112" s="908"/>
      <c r="KUC112" s="908"/>
      <c r="KUD112" s="908"/>
      <c r="KUE112" s="908"/>
      <c r="KUF112" s="908"/>
      <c r="KUG112" s="908"/>
      <c r="KUH112" s="908"/>
      <c r="KUI112" s="908"/>
      <c r="KUJ112" s="908"/>
      <c r="KUK112" s="908"/>
      <c r="KUL112" s="908"/>
      <c r="KUM112" s="908"/>
      <c r="KUN112" s="908"/>
      <c r="KUO112" s="908"/>
      <c r="KUP112" s="908"/>
      <c r="KUQ112" s="908"/>
      <c r="KUR112" s="908"/>
      <c r="KUS112" s="908"/>
      <c r="KUT112" s="908"/>
      <c r="KUU112" s="908"/>
      <c r="KUV112" s="908"/>
      <c r="KUW112" s="908"/>
      <c r="KUX112" s="908"/>
      <c r="KUY112" s="908"/>
      <c r="KUZ112" s="908"/>
      <c r="KVA112" s="908"/>
      <c r="KVB112" s="908"/>
      <c r="KVC112" s="908"/>
      <c r="KVD112" s="908"/>
      <c r="KVE112" s="908"/>
      <c r="KVF112" s="908"/>
      <c r="KVG112" s="908"/>
      <c r="KVH112" s="908"/>
      <c r="KVI112" s="908"/>
      <c r="KVJ112" s="908"/>
      <c r="KVK112" s="908"/>
      <c r="KVL112" s="908"/>
      <c r="KVM112" s="908"/>
      <c r="KVN112" s="908"/>
      <c r="KVO112" s="908"/>
      <c r="KVP112" s="908"/>
      <c r="KVQ112" s="908"/>
      <c r="KVR112" s="908"/>
      <c r="KVS112" s="908"/>
      <c r="KVT112" s="908"/>
      <c r="KVU112" s="908"/>
      <c r="KVV112" s="908"/>
      <c r="KVW112" s="908"/>
      <c r="KVX112" s="908"/>
      <c r="KVY112" s="908"/>
      <c r="KVZ112" s="908"/>
      <c r="KWA112" s="908"/>
      <c r="KWB112" s="908"/>
      <c r="KWC112" s="908"/>
      <c r="KWD112" s="908"/>
      <c r="KWE112" s="908"/>
      <c r="KWF112" s="908"/>
      <c r="KWG112" s="908"/>
      <c r="KWH112" s="908"/>
      <c r="KWI112" s="908"/>
      <c r="KWJ112" s="908"/>
      <c r="KWK112" s="908"/>
      <c r="KWL112" s="908"/>
      <c r="KWM112" s="908"/>
      <c r="KWN112" s="908"/>
      <c r="KWO112" s="908"/>
      <c r="KWP112" s="908"/>
      <c r="KWQ112" s="908"/>
      <c r="KWR112" s="908"/>
      <c r="KWS112" s="908"/>
      <c r="KWT112" s="908"/>
      <c r="KWU112" s="908"/>
      <c r="KWV112" s="908"/>
      <c r="KWW112" s="908"/>
      <c r="KWX112" s="908"/>
      <c r="KWY112" s="908"/>
      <c r="KWZ112" s="908"/>
      <c r="KXA112" s="908"/>
      <c r="KXB112" s="908"/>
      <c r="KXC112" s="908"/>
      <c r="KXD112" s="908"/>
      <c r="KXE112" s="908"/>
      <c r="KXF112" s="908"/>
      <c r="KXG112" s="908"/>
      <c r="KXH112" s="908"/>
      <c r="KXI112" s="908"/>
      <c r="KXJ112" s="908"/>
      <c r="KXK112" s="908"/>
      <c r="KXL112" s="908"/>
      <c r="KXM112" s="908"/>
      <c r="KXN112" s="908"/>
      <c r="KXO112" s="908"/>
      <c r="KXP112" s="908"/>
      <c r="KXQ112" s="908"/>
      <c r="KXR112" s="908"/>
      <c r="KXS112" s="908"/>
      <c r="KXT112" s="908"/>
      <c r="KXU112" s="908"/>
      <c r="KXV112" s="908"/>
      <c r="KXW112" s="908"/>
      <c r="KXX112" s="908"/>
      <c r="KXY112" s="908"/>
      <c r="KXZ112" s="908"/>
      <c r="KYA112" s="908"/>
      <c r="KYB112" s="908"/>
      <c r="KYC112" s="908"/>
      <c r="KYD112" s="908"/>
      <c r="KYE112" s="908"/>
      <c r="KYF112" s="908"/>
      <c r="KYG112" s="908"/>
      <c r="KYH112" s="908"/>
      <c r="KYI112" s="908"/>
      <c r="KYJ112" s="908"/>
      <c r="KYK112" s="908"/>
      <c r="KYL112" s="908"/>
      <c r="KYM112" s="908"/>
      <c r="KYN112" s="908"/>
      <c r="KYO112" s="908"/>
      <c r="KYP112" s="908"/>
      <c r="KYQ112" s="908"/>
      <c r="KYR112" s="908"/>
      <c r="KYS112" s="908"/>
      <c r="KYT112" s="908"/>
      <c r="KYU112" s="908"/>
      <c r="KYV112" s="908"/>
      <c r="KYW112" s="908"/>
      <c r="KYX112" s="908"/>
      <c r="KYY112" s="908"/>
      <c r="KYZ112" s="908"/>
      <c r="KZA112" s="908"/>
      <c r="KZB112" s="908"/>
      <c r="KZC112" s="908"/>
      <c r="KZD112" s="908"/>
      <c r="KZE112" s="908"/>
      <c r="KZF112" s="908"/>
      <c r="KZG112" s="908"/>
      <c r="KZH112" s="908"/>
      <c r="KZI112" s="908"/>
      <c r="KZJ112" s="908"/>
      <c r="KZK112" s="908"/>
      <c r="KZL112" s="908"/>
      <c r="KZM112" s="908"/>
      <c r="KZN112" s="908"/>
      <c r="KZO112" s="908"/>
      <c r="KZP112" s="908"/>
      <c r="KZQ112" s="908"/>
      <c r="KZR112" s="908"/>
      <c r="KZS112" s="908"/>
      <c r="KZT112" s="908"/>
      <c r="KZU112" s="908"/>
      <c r="KZV112" s="908"/>
      <c r="KZW112" s="908"/>
      <c r="KZX112" s="908"/>
      <c r="KZY112" s="908"/>
      <c r="KZZ112" s="908"/>
      <c r="LAA112" s="908"/>
      <c r="LAB112" s="908"/>
      <c r="LAC112" s="908"/>
      <c r="LAD112" s="908"/>
      <c r="LAE112" s="908"/>
      <c r="LAF112" s="908"/>
      <c r="LAG112" s="908"/>
      <c r="LAH112" s="908"/>
      <c r="LAI112" s="908"/>
      <c r="LAJ112" s="908"/>
      <c r="LAK112" s="908"/>
      <c r="LAL112" s="908"/>
      <c r="LAM112" s="908"/>
      <c r="LAN112" s="908"/>
      <c r="LAO112" s="908"/>
      <c r="LAP112" s="908"/>
      <c r="LAQ112" s="908"/>
      <c r="LAR112" s="908"/>
      <c r="LAS112" s="908"/>
      <c r="LAT112" s="908"/>
      <c r="LAU112" s="908"/>
      <c r="LAV112" s="908"/>
      <c r="LAW112" s="908"/>
      <c r="LAX112" s="908"/>
      <c r="LAY112" s="908"/>
      <c r="LAZ112" s="908"/>
      <c r="LBA112" s="908"/>
      <c r="LBB112" s="908"/>
      <c r="LBC112" s="908"/>
      <c r="LBD112" s="908"/>
      <c r="LBE112" s="908"/>
      <c r="LBF112" s="908"/>
      <c r="LBG112" s="908"/>
      <c r="LBH112" s="908"/>
      <c r="LBI112" s="908"/>
      <c r="LBJ112" s="908"/>
      <c r="LBK112" s="908"/>
      <c r="LBL112" s="908"/>
      <c r="LBM112" s="908"/>
      <c r="LBN112" s="908"/>
      <c r="LBO112" s="908"/>
      <c r="LBP112" s="908"/>
      <c r="LBQ112" s="908"/>
      <c r="LBR112" s="908"/>
      <c r="LBS112" s="908"/>
      <c r="LBT112" s="908"/>
      <c r="LBU112" s="908"/>
      <c r="LBV112" s="908"/>
      <c r="LBW112" s="908"/>
      <c r="LBX112" s="908"/>
      <c r="LBY112" s="908"/>
      <c r="LBZ112" s="908"/>
      <c r="LCA112" s="908"/>
      <c r="LCB112" s="908"/>
      <c r="LCC112" s="908"/>
      <c r="LCD112" s="908"/>
      <c r="LCE112" s="908"/>
      <c r="LCF112" s="908"/>
      <c r="LCG112" s="908"/>
      <c r="LCH112" s="908"/>
      <c r="LCI112" s="908"/>
      <c r="LCJ112" s="908"/>
      <c r="LCK112" s="908"/>
      <c r="LCL112" s="908"/>
      <c r="LCM112" s="908"/>
      <c r="LCN112" s="908"/>
      <c r="LCO112" s="908"/>
      <c r="LCP112" s="908"/>
      <c r="LCQ112" s="908"/>
      <c r="LCR112" s="908"/>
      <c r="LCS112" s="908"/>
      <c r="LCT112" s="908"/>
      <c r="LCU112" s="908"/>
      <c r="LCV112" s="908"/>
      <c r="LCW112" s="908"/>
      <c r="LCX112" s="908"/>
      <c r="LCY112" s="908"/>
      <c r="LCZ112" s="908"/>
      <c r="LDA112" s="908"/>
      <c r="LDB112" s="908"/>
      <c r="LDC112" s="908"/>
      <c r="LDD112" s="908"/>
      <c r="LDE112" s="908"/>
      <c r="LDF112" s="908"/>
      <c r="LDG112" s="908"/>
      <c r="LDH112" s="908"/>
      <c r="LDI112" s="908"/>
      <c r="LDJ112" s="908"/>
      <c r="LDK112" s="908"/>
      <c r="LDL112" s="908"/>
      <c r="LDM112" s="908"/>
      <c r="LDN112" s="908"/>
      <c r="LDO112" s="908"/>
      <c r="LDP112" s="908"/>
      <c r="LDQ112" s="908"/>
      <c r="LDR112" s="908"/>
      <c r="LDS112" s="908"/>
      <c r="LDT112" s="908"/>
      <c r="LDU112" s="908"/>
      <c r="LDV112" s="908"/>
      <c r="LDW112" s="908"/>
      <c r="LDX112" s="908"/>
      <c r="LDY112" s="908"/>
      <c r="LDZ112" s="908"/>
      <c r="LEA112" s="908"/>
      <c r="LEB112" s="908"/>
      <c r="LEC112" s="908"/>
      <c r="LED112" s="908"/>
      <c r="LEE112" s="908"/>
      <c r="LEF112" s="908"/>
      <c r="LEG112" s="908"/>
      <c r="LEH112" s="908"/>
      <c r="LEI112" s="908"/>
      <c r="LEJ112" s="908"/>
      <c r="LEK112" s="908"/>
      <c r="LEL112" s="908"/>
      <c r="LEM112" s="908"/>
      <c r="LEN112" s="908"/>
      <c r="LEO112" s="908"/>
      <c r="LEP112" s="908"/>
      <c r="LEQ112" s="908"/>
      <c r="LER112" s="908"/>
      <c r="LES112" s="908"/>
      <c r="LET112" s="908"/>
      <c r="LEU112" s="908"/>
      <c r="LEV112" s="908"/>
      <c r="LEW112" s="908"/>
      <c r="LEX112" s="908"/>
      <c r="LEY112" s="908"/>
      <c r="LEZ112" s="908"/>
      <c r="LFA112" s="908"/>
      <c r="LFB112" s="908"/>
      <c r="LFC112" s="908"/>
      <c r="LFD112" s="908"/>
      <c r="LFE112" s="908"/>
      <c r="LFF112" s="908"/>
      <c r="LFG112" s="908"/>
      <c r="LFH112" s="908"/>
      <c r="LFI112" s="908"/>
      <c r="LFJ112" s="908"/>
      <c r="LFK112" s="908"/>
      <c r="LFL112" s="908"/>
      <c r="LFM112" s="908"/>
      <c r="LFN112" s="908"/>
      <c r="LFO112" s="908"/>
      <c r="LFP112" s="908"/>
      <c r="LFQ112" s="908"/>
      <c r="LFR112" s="908"/>
      <c r="LFS112" s="908"/>
      <c r="LFT112" s="908"/>
      <c r="LFU112" s="908"/>
      <c r="LFV112" s="908"/>
      <c r="LFW112" s="908"/>
      <c r="LFX112" s="908"/>
      <c r="LFY112" s="908"/>
      <c r="LFZ112" s="908"/>
      <c r="LGA112" s="908"/>
      <c r="LGB112" s="908"/>
      <c r="LGC112" s="908"/>
      <c r="LGD112" s="908"/>
      <c r="LGE112" s="908"/>
      <c r="LGF112" s="908"/>
      <c r="LGG112" s="908"/>
      <c r="LGH112" s="908"/>
      <c r="LGI112" s="908"/>
      <c r="LGJ112" s="908"/>
      <c r="LGK112" s="908"/>
      <c r="LGL112" s="908"/>
      <c r="LGM112" s="908"/>
      <c r="LGN112" s="908"/>
      <c r="LGO112" s="908"/>
      <c r="LGP112" s="908"/>
      <c r="LGQ112" s="908"/>
      <c r="LGR112" s="908"/>
      <c r="LGS112" s="908"/>
      <c r="LGT112" s="908"/>
      <c r="LGU112" s="908"/>
      <c r="LGV112" s="908"/>
      <c r="LGW112" s="908"/>
      <c r="LGX112" s="908"/>
      <c r="LGY112" s="908"/>
      <c r="LGZ112" s="908"/>
      <c r="LHA112" s="908"/>
      <c r="LHB112" s="908"/>
      <c r="LHC112" s="908"/>
      <c r="LHD112" s="908"/>
      <c r="LHE112" s="908"/>
      <c r="LHF112" s="908"/>
      <c r="LHG112" s="908"/>
      <c r="LHH112" s="908"/>
      <c r="LHI112" s="908"/>
      <c r="LHJ112" s="908"/>
      <c r="LHK112" s="908"/>
      <c r="LHL112" s="908"/>
      <c r="LHM112" s="908"/>
      <c r="LHN112" s="908"/>
      <c r="LHO112" s="908"/>
      <c r="LHP112" s="908"/>
      <c r="LHQ112" s="908"/>
      <c r="LHR112" s="908"/>
      <c r="LHS112" s="908"/>
      <c r="LHT112" s="908"/>
      <c r="LHU112" s="908"/>
      <c r="LHV112" s="908"/>
      <c r="LHW112" s="908"/>
      <c r="LHX112" s="908"/>
      <c r="LHY112" s="908"/>
      <c r="LHZ112" s="908"/>
      <c r="LIA112" s="908"/>
      <c r="LIB112" s="908"/>
      <c r="LIC112" s="908"/>
      <c r="LID112" s="908"/>
      <c r="LIE112" s="908"/>
      <c r="LIF112" s="908"/>
      <c r="LIG112" s="908"/>
      <c r="LIH112" s="908"/>
      <c r="LII112" s="908"/>
      <c r="LIJ112" s="908"/>
      <c r="LIK112" s="908"/>
      <c r="LIL112" s="908"/>
      <c r="LIM112" s="908"/>
      <c r="LIN112" s="908"/>
      <c r="LIO112" s="908"/>
      <c r="LIP112" s="908"/>
      <c r="LIQ112" s="908"/>
      <c r="LIR112" s="908"/>
      <c r="LIS112" s="908"/>
      <c r="LIT112" s="908"/>
      <c r="LIU112" s="908"/>
      <c r="LIV112" s="908"/>
      <c r="LIW112" s="908"/>
      <c r="LIX112" s="908"/>
      <c r="LIY112" s="908"/>
      <c r="LIZ112" s="908"/>
      <c r="LJA112" s="908"/>
      <c r="LJB112" s="908"/>
      <c r="LJC112" s="908"/>
      <c r="LJD112" s="908"/>
      <c r="LJE112" s="908"/>
      <c r="LJF112" s="908"/>
      <c r="LJG112" s="908"/>
      <c r="LJH112" s="908"/>
      <c r="LJI112" s="908"/>
      <c r="LJJ112" s="908"/>
      <c r="LJK112" s="908"/>
      <c r="LJL112" s="908"/>
      <c r="LJM112" s="908"/>
      <c r="LJN112" s="908"/>
      <c r="LJO112" s="908"/>
      <c r="LJP112" s="908"/>
      <c r="LJQ112" s="908"/>
      <c r="LJR112" s="908"/>
      <c r="LJS112" s="908"/>
      <c r="LJT112" s="908"/>
      <c r="LJU112" s="908"/>
      <c r="LJV112" s="908"/>
      <c r="LJW112" s="908"/>
      <c r="LJX112" s="908"/>
      <c r="LJY112" s="908"/>
      <c r="LJZ112" s="908"/>
      <c r="LKA112" s="908"/>
      <c r="LKB112" s="908"/>
      <c r="LKC112" s="908"/>
      <c r="LKD112" s="908"/>
      <c r="LKE112" s="908"/>
      <c r="LKF112" s="908"/>
      <c r="LKG112" s="908"/>
      <c r="LKH112" s="908"/>
      <c r="LKI112" s="908"/>
      <c r="LKJ112" s="908"/>
      <c r="LKK112" s="908"/>
      <c r="LKL112" s="908"/>
      <c r="LKM112" s="908"/>
      <c r="LKN112" s="908"/>
      <c r="LKO112" s="908"/>
      <c r="LKP112" s="908"/>
      <c r="LKQ112" s="908"/>
      <c r="LKR112" s="908"/>
      <c r="LKS112" s="908"/>
      <c r="LKT112" s="908"/>
      <c r="LKU112" s="908"/>
      <c r="LKV112" s="908"/>
      <c r="LKW112" s="908"/>
      <c r="LKX112" s="908"/>
      <c r="LKY112" s="908"/>
      <c r="LKZ112" s="908"/>
      <c r="LLA112" s="908"/>
      <c r="LLB112" s="908"/>
      <c r="LLC112" s="908"/>
      <c r="LLD112" s="908"/>
      <c r="LLE112" s="908"/>
      <c r="LLF112" s="908"/>
      <c r="LLG112" s="908"/>
      <c r="LLH112" s="908"/>
      <c r="LLI112" s="908"/>
      <c r="LLJ112" s="908"/>
      <c r="LLK112" s="908"/>
      <c r="LLL112" s="908"/>
      <c r="LLM112" s="908"/>
      <c r="LLN112" s="908"/>
      <c r="LLO112" s="908"/>
      <c r="LLP112" s="908"/>
      <c r="LLQ112" s="908"/>
      <c r="LLR112" s="908"/>
      <c r="LLS112" s="908"/>
      <c r="LLT112" s="908"/>
      <c r="LLU112" s="908"/>
      <c r="LLV112" s="908"/>
      <c r="LLW112" s="908"/>
      <c r="LLX112" s="908"/>
      <c r="LLY112" s="908"/>
      <c r="LLZ112" s="908"/>
      <c r="LMA112" s="908"/>
      <c r="LMB112" s="908"/>
      <c r="LMC112" s="908"/>
      <c r="LMD112" s="908"/>
      <c r="LME112" s="908"/>
      <c r="LMF112" s="908"/>
      <c r="LMG112" s="908"/>
      <c r="LMH112" s="908"/>
      <c r="LMI112" s="908"/>
      <c r="LMJ112" s="908"/>
      <c r="LMK112" s="908"/>
      <c r="LML112" s="908"/>
      <c r="LMM112" s="908"/>
      <c r="LMN112" s="908"/>
      <c r="LMO112" s="908"/>
      <c r="LMP112" s="908"/>
      <c r="LMQ112" s="908"/>
      <c r="LMR112" s="908"/>
      <c r="LMS112" s="908"/>
      <c r="LMT112" s="908"/>
      <c r="LMU112" s="908"/>
      <c r="LMV112" s="908"/>
      <c r="LMW112" s="908"/>
      <c r="LMX112" s="908"/>
      <c r="LMY112" s="908"/>
      <c r="LMZ112" s="908"/>
      <c r="LNA112" s="908"/>
      <c r="LNB112" s="908"/>
      <c r="LNC112" s="908"/>
      <c r="LND112" s="908"/>
      <c r="LNE112" s="908"/>
      <c r="LNF112" s="908"/>
      <c r="LNG112" s="908"/>
      <c r="LNH112" s="908"/>
      <c r="LNI112" s="908"/>
      <c r="LNJ112" s="908"/>
      <c r="LNK112" s="908"/>
      <c r="LNL112" s="908"/>
      <c r="LNM112" s="908"/>
      <c r="LNN112" s="908"/>
      <c r="LNO112" s="908"/>
      <c r="LNP112" s="908"/>
      <c r="LNQ112" s="908"/>
      <c r="LNR112" s="908"/>
      <c r="LNS112" s="908"/>
      <c r="LNT112" s="908"/>
      <c r="LNU112" s="908"/>
      <c r="LNV112" s="908"/>
      <c r="LNW112" s="908"/>
      <c r="LNX112" s="908"/>
      <c r="LNY112" s="908"/>
      <c r="LNZ112" s="908"/>
      <c r="LOA112" s="908"/>
      <c r="LOB112" s="908"/>
      <c r="LOC112" s="908"/>
      <c r="LOD112" s="908"/>
      <c r="LOE112" s="908"/>
      <c r="LOF112" s="908"/>
      <c r="LOG112" s="908"/>
      <c r="LOH112" s="908"/>
      <c r="LOI112" s="908"/>
      <c r="LOJ112" s="908"/>
      <c r="LOK112" s="908"/>
      <c r="LOL112" s="908"/>
      <c r="LOM112" s="908"/>
      <c r="LON112" s="908"/>
      <c r="LOO112" s="908"/>
      <c r="LOP112" s="908"/>
      <c r="LOQ112" s="908"/>
      <c r="LOR112" s="908"/>
      <c r="LOS112" s="908"/>
      <c r="LOT112" s="908"/>
      <c r="LOU112" s="908"/>
      <c r="LOV112" s="908"/>
      <c r="LOW112" s="908"/>
      <c r="LOX112" s="908"/>
      <c r="LOY112" s="908"/>
      <c r="LOZ112" s="908"/>
      <c r="LPA112" s="908"/>
      <c r="LPB112" s="908"/>
      <c r="LPC112" s="908"/>
      <c r="LPD112" s="908"/>
      <c r="LPE112" s="908"/>
      <c r="LPF112" s="908"/>
      <c r="LPG112" s="908"/>
      <c r="LPH112" s="908"/>
      <c r="LPI112" s="908"/>
      <c r="LPJ112" s="908"/>
      <c r="LPK112" s="908"/>
      <c r="LPL112" s="908"/>
      <c r="LPM112" s="908"/>
      <c r="LPN112" s="908"/>
      <c r="LPO112" s="908"/>
      <c r="LPP112" s="908"/>
      <c r="LPQ112" s="908"/>
      <c r="LPR112" s="908"/>
      <c r="LPS112" s="908"/>
      <c r="LPT112" s="908"/>
      <c r="LPU112" s="908"/>
      <c r="LPV112" s="908"/>
      <c r="LPW112" s="908"/>
      <c r="LPX112" s="908"/>
      <c r="LPY112" s="908"/>
      <c r="LPZ112" s="908"/>
      <c r="LQA112" s="908"/>
      <c r="LQB112" s="908"/>
      <c r="LQC112" s="908"/>
      <c r="LQD112" s="908"/>
      <c r="LQE112" s="908"/>
      <c r="LQF112" s="908"/>
      <c r="LQG112" s="908"/>
      <c r="LQH112" s="908"/>
      <c r="LQI112" s="908"/>
      <c r="LQJ112" s="908"/>
      <c r="LQK112" s="908"/>
      <c r="LQL112" s="908"/>
      <c r="LQM112" s="908"/>
      <c r="LQN112" s="908"/>
      <c r="LQO112" s="908"/>
      <c r="LQP112" s="908"/>
      <c r="LQQ112" s="908"/>
      <c r="LQR112" s="908"/>
      <c r="LQS112" s="908"/>
      <c r="LQT112" s="908"/>
      <c r="LQU112" s="908"/>
      <c r="LQV112" s="908"/>
      <c r="LQW112" s="908"/>
      <c r="LQX112" s="908"/>
      <c r="LQY112" s="908"/>
      <c r="LQZ112" s="908"/>
      <c r="LRA112" s="908"/>
      <c r="LRB112" s="908"/>
      <c r="LRC112" s="908"/>
      <c r="LRD112" s="908"/>
      <c r="LRE112" s="908"/>
      <c r="LRF112" s="908"/>
      <c r="LRG112" s="908"/>
      <c r="LRH112" s="908"/>
      <c r="LRI112" s="908"/>
      <c r="LRJ112" s="908"/>
      <c r="LRK112" s="908"/>
      <c r="LRL112" s="908"/>
      <c r="LRM112" s="908"/>
      <c r="LRN112" s="908"/>
      <c r="LRO112" s="908"/>
      <c r="LRP112" s="908"/>
      <c r="LRQ112" s="908"/>
      <c r="LRR112" s="908"/>
      <c r="LRS112" s="908"/>
      <c r="LRT112" s="908"/>
      <c r="LRU112" s="908"/>
      <c r="LRV112" s="908"/>
      <c r="LRW112" s="908"/>
      <c r="LRX112" s="908"/>
      <c r="LRY112" s="908"/>
      <c r="LRZ112" s="908"/>
      <c r="LSA112" s="908"/>
      <c r="LSB112" s="908"/>
      <c r="LSC112" s="908"/>
      <c r="LSD112" s="908"/>
      <c r="LSE112" s="908"/>
      <c r="LSF112" s="908"/>
      <c r="LSG112" s="908"/>
      <c r="LSH112" s="908"/>
      <c r="LSI112" s="908"/>
      <c r="LSJ112" s="908"/>
      <c r="LSK112" s="908"/>
      <c r="LSL112" s="908"/>
      <c r="LSM112" s="908"/>
      <c r="LSN112" s="908"/>
      <c r="LSO112" s="908"/>
      <c r="LSP112" s="908"/>
      <c r="LSQ112" s="908"/>
      <c r="LSR112" s="908"/>
      <c r="LSS112" s="908"/>
      <c r="LST112" s="908"/>
      <c r="LSU112" s="908"/>
      <c r="LSV112" s="908"/>
      <c r="LSW112" s="908"/>
      <c r="LSX112" s="908"/>
      <c r="LSY112" s="908"/>
      <c r="LSZ112" s="908"/>
      <c r="LTA112" s="908"/>
      <c r="LTB112" s="908"/>
      <c r="LTC112" s="908"/>
      <c r="LTD112" s="908"/>
      <c r="LTE112" s="908"/>
      <c r="LTF112" s="908"/>
      <c r="LTG112" s="908"/>
      <c r="LTH112" s="908"/>
      <c r="LTI112" s="908"/>
      <c r="LTJ112" s="908"/>
      <c r="LTK112" s="908"/>
      <c r="LTL112" s="908"/>
      <c r="LTM112" s="908"/>
      <c r="LTN112" s="908"/>
      <c r="LTO112" s="908"/>
      <c r="LTP112" s="908"/>
      <c r="LTQ112" s="908"/>
      <c r="LTR112" s="908"/>
      <c r="LTS112" s="908"/>
      <c r="LTT112" s="908"/>
      <c r="LTU112" s="908"/>
      <c r="LTV112" s="908"/>
      <c r="LTW112" s="908"/>
      <c r="LTX112" s="908"/>
      <c r="LTY112" s="908"/>
      <c r="LTZ112" s="908"/>
      <c r="LUA112" s="908"/>
      <c r="LUB112" s="908"/>
      <c r="LUC112" s="908"/>
      <c r="LUD112" s="908"/>
      <c r="LUE112" s="908"/>
      <c r="LUF112" s="908"/>
      <c r="LUG112" s="908"/>
      <c r="LUH112" s="908"/>
      <c r="LUI112" s="908"/>
      <c r="LUJ112" s="908"/>
      <c r="LUK112" s="908"/>
      <c r="LUL112" s="908"/>
      <c r="LUM112" s="908"/>
      <c r="LUN112" s="908"/>
      <c r="LUO112" s="908"/>
      <c r="LUP112" s="908"/>
      <c r="LUQ112" s="908"/>
      <c r="LUR112" s="908"/>
      <c r="LUS112" s="908"/>
      <c r="LUT112" s="908"/>
      <c r="LUU112" s="908"/>
      <c r="LUV112" s="908"/>
      <c r="LUW112" s="908"/>
      <c r="LUX112" s="908"/>
      <c r="LUY112" s="908"/>
      <c r="LUZ112" s="908"/>
      <c r="LVA112" s="908"/>
      <c r="LVB112" s="908"/>
      <c r="LVC112" s="908"/>
      <c r="LVD112" s="908"/>
      <c r="LVE112" s="908"/>
      <c r="LVF112" s="908"/>
      <c r="LVG112" s="908"/>
      <c r="LVH112" s="908"/>
      <c r="LVI112" s="908"/>
      <c r="LVJ112" s="908"/>
      <c r="LVK112" s="908"/>
      <c r="LVL112" s="908"/>
      <c r="LVM112" s="908"/>
      <c r="LVN112" s="908"/>
      <c r="LVO112" s="908"/>
      <c r="LVP112" s="908"/>
      <c r="LVQ112" s="908"/>
      <c r="LVR112" s="908"/>
      <c r="LVS112" s="908"/>
      <c r="LVT112" s="908"/>
      <c r="LVU112" s="908"/>
      <c r="LVV112" s="908"/>
      <c r="LVW112" s="908"/>
      <c r="LVX112" s="908"/>
      <c r="LVY112" s="908"/>
      <c r="LVZ112" s="908"/>
      <c r="LWA112" s="908"/>
      <c r="LWB112" s="908"/>
      <c r="LWC112" s="908"/>
      <c r="LWD112" s="908"/>
      <c r="LWE112" s="908"/>
      <c r="LWF112" s="908"/>
      <c r="LWG112" s="908"/>
      <c r="LWH112" s="908"/>
      <c r="LWI112" s="908"/>
      <c r="LWJ112" s="908"/>
      <c r="LWK112" s="908"/>
      <c r="LWL112" s="908"/>
      <c r="LWM112" s="908"/>
      <c r="LWN112" s="908"/>
      <c r="LWO112" s="908"/>
      <c r="LWP112" s="908"/>
      <c r="LWQ112" s="908"/>
      <c r="LWR112" s="908"/>
      <c r="LWS112" s="908"/>
      <c r="LWT112" s="908"/>
      <c r="LWU112" s="908"/>
      <c r="LWV112" s="908"/>
      <c r="LWW112" s="908"/>
      <c r="LWX112" s="908"/>
      <c r="LWY112" s="908"/>
      <c r="LWZ112" s="908"/>
      <c r="LXA112" s="908"/>
      <c r="LXB112" s="908"/>
      <c r="LXC112" s="908"/>
      <c r="LXD112" s="908"/>
      <c r="LXE112" s="908"/>
      <c r="LXF112" s="908"/>
      <c r="LXG112" s="908"/>
      <c r="LXH112" s="908"/>
      <c r="LXI112" s="908"/>
      <c r="LXJ112" s="908"/>
      <c r="LXK112" s="908"/>
      <c r="LXL112" s="908"/>
      <c r="LXM112" s="908"/>
      <c r="LXN112" s="908"/>
      <c r="LXO112" s="908"/>
      <c r="LXP112" s="908"/>
      <c r="LXQ112" s="908"/>
      <c r="LXR112" s="908"/>
      <c r="LXS112" s="908"/>
      <c r="LXT112" s="908"/>
      <c r="LXU112" s="908"/>
      <c r="LXV112" s="908"/>
      <c r="LXW112" s="908"/>
      <c r="LXX112" s="908"/>
      <c r="LXY112" s="908"/>
      <c r="LXZ112" s="908"/>
      <c r="LYA112" s="908"/>
      <c r="LYB112" s="908"/>
      <c r="LYC112" s="908"/>
      <c r="LYD112" s="908"/>
      <c r="LYE112" s="908"/>
      <c r="LYF112" s="908"/>
      <c r="LYG112" s="908"/>
      <c r="LYH112" s="908"/>
      <c r="LYI112" s="908"/>
      <c r="LYJ112" s="908"/>
      <c r="LYK112" s="908"/>
      <c r="LYL112" s="908"/>
      <c r="LYM112" s="908"/>
      <c r="LYN112" s="908"/>
      <c r="LYO112" s="908"/>
      <c r="LYP112" s="908"/>
      <c r="LYQ112" s="908"/>
      <c r="LYR112" s="908"/>
      <c r="LYS112" s="908"/>
      <c r="LYT112" s="908"/>
      <c r="LYU112" s="908"/>
      <c r="LYV112" s="908"/>
      <c r="LYW112" s="908"/>
      <c r="LYX112" s="908"/>
      <c r="LYY112" s="908"/>
      <c r="LYZ112" s="908"/>
      <c r="LZA112" s="908"/>
      <c r="LZB112" s="908"/>
      <c r="LZC112" s="908"/>
      <c r="LZD112" s="908"/>
      <c r="LZE112" s="908"/>
      <c r="LZF112" s="908"/>
      <c r="LZG112" s="908"/>
      <c r="LZH112" s="908"/>
      <c r="LZI112" s="908"/>
      <c r="LZJ112" s="908"/>
      <c r="LZK112" s="908"/>
      <c r="LZL112" s="908"/>
      <c r="LZM112" s="908"/>
      <c r="LZN112" s="908"/>
      <c r="LZO112" s="908"/>
      <c r="LZP112" s="908"/>
      <c r="LZQ112" s="908"/>
      <c r="LZR112" s="908"/>
      <c r="LZS112" s="908"/>
      <c r="LZT112" s="908"/>
      <c r="LZU112" s="908"/>
      <c r="LZV112" s="908"/>
      <c r="LZW112" s="908"/>
      <c r="LZX112" s="908"/>
      <c r="LZY112" s="908"/>
      <c r="LZZ112" s="908"/>
      <c r="MAA112" s="908"/>
      <c r="MAB112" s="908"/>
      <c r="MAC112" s="908"/>
      <c r="MAD112" s="908"/>
      <c r="MAE112" s="908"/>
      <c r="MAF112" s="908"/>
      <c r="MAG112" s="908"/>
      <c r="MAH112" s="908"/>
      <c r="MAI112" s="908"/>
      <c r="MAJ112" s="908"/>
      <c r="MAK112" s="908"/>
      <c r="MAL112" s="908"/>
      <c r="MAM112" s="908"/>
      <c r="MAN112" s="908"/>
      <c r="MAO112" s="908"/>
      <c r="MAP112" s="908"/>
      <c r="MAQ112" s="908"/>
      <c r="MAR112" s="908"/>
      <c r="MAS112" s="908"/>
      <c r="MAT112" s="908"/>
      <c r="MAU112" s="908"/>
      <c r="MAV112" s="908"/>
      <c r="MAW112" s="908"/>
      <c r="MAX112" s="908"/>
      <c r="MAY112" s="908"/>
      <c r="MAZ112" s="908"/>
      <c r="MBA112" s="908"/>
      <c r="MBB112" s="908"/>
      <c r="MBC112" s="908"/>
      <c r="MBD112" s="908"/>
      <c r="MBE112" s="908"/>
      <c r="MBF112" s="908"/>
      <c r="MBG112" s="908"/>
      <c r="MBH112" s="908"/>
      <c r="MBI112" s="908"/>
      <c r="MBJ112" s="908"/>
      <c r="MBK112" s="908"/>
      <c r="MBL112" s="908"/>
      <c r="MBM112" s="908"/>
      <c r="MBN112" s="908"/>
      <c r="MBO112" s="908"/>
      <c r="MBP112" s="908"/>
      <c r="MBQ112" s="908"/>
      <c r="MBR112" s="908"/>
      <c r="MBS112" s="908"/>
      <c r="MBT112" s="908"/>
      <c r="MBU112" s="908"/>
      <c r="MBV112" s="908"/>
      <c r="MBW112" s="908"/>
      <c r="MBX112" s="908"/>
      <c r="MBY112" s="908"/>
      <c r="MBZ112" s="908"/>
      <c r="MCA112" s="908"/>
      <c r="MCB112" s="908"/>
      <c r="MCC112" s="908"/>
      <c r="MCD112" s="908"/>
      <c r="MCE112" s="908"/>
      <c r="MCF112" s="908"/>
      <c r="MCG112" s="908"/>
      <c r="MCH112" s="908"/>
      <c r="MCI112" s="908"/>
      <c r="MCJ112" s="908"/>
      <c r="MCK112" s="908"/>
      <c r="MCL112" s="908"/>
      <c r="MCM112" s="908"/>
      <c r="MCN112" s="908"/>
      <c r="MCO112" s="908"/>
      <c r="MCP112" s="908"/>
      <c r="MCQ112" s="908"/>
      <c r="MCR112" s="908"/>
      <c r="MCS112" s="908"/>
      <c r="MCT112" s="908"/>
      <c r="MCU112" s="908"/>
      <c r="MCV112" s="908"/>
      <c r="MCW112" s="908"/>
      <c r="MCX112" s="908"/>
      <c r="MCY112" s="908"/>
      <c r="MCZ112" s="908"/>
      <c r="MDA112" s="908"/>
      <c r="MDB112" s="908"/>
      <c r="MDC112" s="908"/>
      <c r="MDD112" s="908"/>
      <c r="MDE112" s="908"/>
      <c r="MDF112" s="908"/>
      <c r="MDG112" s="908"/>
      <c r="MDH112" s="908"/>
      <c r="MDI112" s="908"/>
      <c r="MDJ112" s="908"/>
      <c r="MDK112" s="908"/>
      <c r="MDL112" s="908"/>
      <c r="MDM112" s="908"/>
      <c r="MDN112" s="908"/>
      <c r="MDO112" s="908"/>
      <c r="MDP112" s="908"/>
      <c r="MDQ112" s="908"/>
      <c r="MDR112" s="908"/>
      <c r="MDS112" s="908"/>
      <c r="MDT112" s="908"/>
      <c r="MDU112" s="908"/>
      <c r="MDV112" s="908"/>
      <c r="MDW112" s="908"/>
      <c r="MDX112" s="908"/>
      <c r="MDY112" s="908"/>
      <c r="MDZ112" s="908"/>
      <c r="MEA112" s="908"/>
      <c r="MEB112" s="908"/>
      <c r="MEC112" s="908"/>
      <c r="MED112" s="908"/>
      <c r="MEE112" s="908"/>
      <c r="MEF112" s="908"/>
      <c r="MEG112" s="908"/>
      <c r="MEH112" s="908"/>
      <c r="MEI112" s="908"/>
      <c r="MEJ112" s="908"/>
      <c r="MEK112" s="908"/>
      <c r="MEL112" s="908"/>
      <c r="MEM112" s="908"/>
      <c r="MEN112" s="908"/>
      <c r="MEO112" s="908"/>
      <c r="MEP112" s="908"/>
      <c r="MEQ112" s="908"/>
      <c r="MER112" s="908"/>
      <c r="MES112" s="908"/>
      <c r="MET112" s="908"/>
      <c r="MEU112" s="908"/>
      <c r="MEV112" s="908"/>
      <c r="MEW112" s="908"/>
      <c r="MEX112" s="908"/>
      <c r="MEY112" s="908"/>
      <c r="MEZ112" s="908"/>
      <c r="MFA112" s="908"/>
      <c r="MFB112" s="908"/>
      <c r="MFC112" s="908"/>
      <c r="MFD112" s="908"/>
      <c r="MFE112" s="908"/>
      <c r="MFF112" s="908"/>
      <c r="MFG112" s="908"/>
      <c r="MFH112" s="908"/>
      <c r="MFI112" s="908"/>
      <c r="MFJ112" s="908"/>
      <c r="MFK112" s="908"/>
      <c r="MFL112" s="908"/>
      <c r="MFM112" s="908"/>
      <c r="MFN112" s="908"/>
      <c r="MFO112" s="908"/>
      <c r="MFP112" s="908"/>
      <c r="MFQ112" s="908"/>
      <c r="MFR112" s="908"/>
      <c r="MFS112" s="908"/>
      <c r="MFT112" s="908"/>
      <c r="MFU112" s="908"/>
      <c r="MFV112" s="908"/>
      <c r="MFW112" s="908"/>
      <c r="MFX112" s="908"/>
      <c r="MFY112" s="908"/>
      <c r="MFZ112" s="908"/>
      <c r="MGA112" s="908"/>
      <c r="MGB112" s="908"/>
      <c r="MGC112" s="908"/>
      <c r="MGD112" s="908"/>
      <c r="MGE112" s="908"/>
      <c r="MGF112" s="908"/>
      <c r="MGG112" s="908"/>
      <c r="MGH112" s="908"/>
      <c r="MGI112" s="908"/>
      <c r="MGJ112" s="908"/>
      <c r="MGK112" s="908"/>
      <c r="MGL112" s="908"/>
      <c r="MGM112" s="908"/>
      <c r="MGN112" s="908"/>
      <c r="MGO112" s="908"/>
      <c r="MGP112" s="908"/>
      <c r="MGQ112" s="908"/>
      <c r="MGR112" s="908"/>
      <c r="MGS112" s="908"/>
      <c r="MGT112" s="908"/>
      <c r="MGU112" s="908"/>
      <c r="MGV112" s="908"/>
      <c r="MGW112" s="908"/>
      <c r="MGX112" s="908"/>
      <c r="MGY112" s="908"/>
      <c r="MGZ112" s="908"/>
      <c r="MHA112" s="908"/>
      <c r="MHB112" s="908"/>
      <c r="MHC112" s="908"/>
      <c r="MHD112" s="908"/>
      <c r="MHE112" s="908"/>
      <c r="MHF112" s="908"/>
      <c r="MHG112" s="908"/>
      <c r="MHH112" s="908"/>
      <c r="MHI112" s="908"/>
      <c r="MHJ112" s="908"/>
      <c r="MHK112" s="908"/>
      <c r="MHL112" s="908"/>
      <c r="MHM112" s="908"/>
      <c r="MHN112" s="908"/>
      <c r="MHO112" s="908"/>
      <c r="MHP112" s="908"/>
      <c r="MHQ112" s="908"/>
      <c r="MHR112" s="908"/>
      <c r="MHS112" s="908"/>
      <c r="MHT112" s="908"/>
      <c r="MHU112" s="908"/>
      <c r="MHV112" s="908"/>
      <c r="MHW112" s="908"/>
      <c r="MHX112" s="908"/>
      <c r="MHY112" s="908"/>
      <c r="MHZ112" s="908"/>
      <c r="MIA112" s="908"/>
      <c r="MIB112" s="908"/>
      <c r="MIC112" s="908"/>
      <c r="MID112" s="908"/>
      <c r="MIE112" s="908"/>
      <c r="MIF112" s="908"/>
      <c r="MIG112" s="908"/>
      <c r="MIH112" s="908"/>
      <c r="MII112" s="908"/>
      <c r="MIJ112" s="908"/>
      <c r="MIK112" s="908"/>
      <c r="MIL112" s="908"/>
      <c r="MIM112" s="908"/>
      <c r="MIN112" s="908"/>
      <c r="MIO112" s="908"/>
      <c r="MIP112" s="908"/>
      <c r="MIQ112" s="908"/>
      <c r="MIR112" s="908"/>
      <c r="MIS112" s="908"/>
      <c r="MIT112" s="908"/>
      <c r="MIU112" s="908"/>
      <c r="MIV112" s="908"/>
      <c r="MIW112" s="908"/>
      <c r="MIX112" s="908"/>
      <c r="MIY112" s="908"/>
      <c r="MIZ112" s="908"/>
      <c r="MJA112" s="908"/>
      <c r="MJB112" s="908"/>
      <c r="MJC112" s="908"/>
      <c r="MJD112" s="908"/>
      <c r="MJE112" s="908"/>
      <c r="MJF112" s="908"/>
      <c r="MJG112" s="908"/>
      <c r="MJH112" s="908"/>
      <c r="MJI112" s="908"/>
      <c r="MJJ112" s="908"/>
      <c r="MJK112" s="908"/>
      <c r="MJL112" s="908"/>
      <c r="MJM112" s="908"/>
      <c r="MJN112" s="908"/>
      <c r="MJO112" s="908"/>
      <c r="MJP112" s="908"/>
      <c r="MJQ112" s="908"/>
      <c r="MJR112" s="908"/>
      <c r="MJS112" s="908"/>
      <c r="MJT112" s="908"/>
      <c r="MJU112" s="908"/>
      <c r="MJV112" s="908"/>
      <c r="MJW112" s="908"/>
      <c r="MJX112" s="908"/>
      <c r="MJY112" s="908"/>
      <c r="MJZ112" s="908"/>
      <c r="MKA112" s="908"/>
      <c r="MKB112" s="908"/>
      <c r="MKC112" s="908"/>
      <c r="MKD112" s="908"/>
      <c r="MKE112" s="908"/>
      <c r="MKF112" s="908"/>
      <c r="MKG112" s="908"/>
      <c r="MKH112" s="908"/>
      <c r="MKI112" s="908"/>
      <c r="MKJ112" s="908"/>
      <c r="MKK112" s="908"/>
      <c r="MKL112" s="908"/>
      <c r="MKM112" s="908"/>
      <c r="MKN112" s="908"/>
      <c r="MKO112" s="908"/>
      <c r="MKP112" s="908"/>
      <c r="MKQ112" s="908"/>
      <c r="MKR112" s="908"/>
      <c r="MKS112" s="908"/>
      <c r="MKT112" s="908"/>
      <c r="MKU112" s="908"/>
      <c r="MKV112" s="908"/>
      <c r="MKW112" s="908"/>
      <c r="MKX112" s="908"/>
      <c r="MKY112" s="908"/>
      <c r="MKZ112" s="908"/>
      <c r="MLA112" s="908"/>
      <c r="MLB112" s="908"/>
      <c r="MLC112" s="908"/>
      <c r="MLD112" s="908"/>
      <c r="MLE112" s="908"/>
      <c r="MLF112" s="908"/>
      <c r="MLG112" s="908"/>
      <c r="MLH112" s="908"/>
      <c r="MLI112" s="908"/>
      <c r="MLJ112" s="908"/>
      <c r="MLK112" s="908"/>
      <c r="MLL112" s="908"/>
      <c r="MLM112" s="908"/>
      <c r="MLN112" s="908"/>
      <c r="MLO112" s="908"/>
      <c r="MLP112" s="908"/>
      <c r="MLQ112" s="908"/>
      <c r="MLR112" s="908"/>
      <c r="MLS112" s="908"/>
      <c r="MLT112" s="908"/>
      <c r="MLU112" s="908"/>
      <c r="MLV112" s="908"/>
      <c r="MLW112" s="908"/>
      <c r="MLX112" s="908"/>
      <c r="MLY112" s="908"/>
      <c r="MLZ112" s="908"/>
      <c r="MMA112" s="908"/>
      <c r="MMB112" s="908"/>
      <c r="MMC112" s="908"/>
      <c r="MMD112" s="908"/>
      <c r="MME112" s="908"/>
      <c r="MMF112" s="908"/>
      <c r="MMG112" s="908"/>
      <c r="MMH112" s="908"/>
      <c r="MMI112" s="908"/>
      <c r="MMJ112" s="908"/>
      <c r="MMK112" s="908"/>
      <c r="MML112" s="908"/>
      <c r="MMM112" s="908"/>
      <c r="MMN112" s="908"/>
      <c r="MMO112" s="908"/>
      <c r="MMP112" s="908"/>
      <c r="MMQ112" s="908"/>
      <c r="MMR112" s="908"/>
      <c r="MMS112" s="908"/>
      <c r="MMT112" s="908"/>
      <c r="MMU112" s="908"/>
      <c r="MMV112" s="908"/>
      <c r="MMW112" s="908"/>
      <c r="MMX112" s="908"/>
      <c r="MMY112" s="908"/>
      <c r="MMZ112" s="908"/>
      <c r="MNA112" s="908"/>
      <c r="MNB112" s="908"/>
      <c r="MNC112" s="908"/>
      <c r="MND112" s="908"/>
      <c r="MNE112" s="908"/>
      <c r="MNF112" s="908"/>
      <c r="MNG112" s="908"/>
      <c r="MNH112" s="908"/>
      <c r="MNI112" s="908"/>
      <c r="MNJ112" s="908"/>
      <c r="MNK112" s="908"/>
      <c r="MNL112" s="908"/>
      <c r="MNM112" s="908"/>
      <c r="MNN112" s="908"/>
      <c r="MNO112" s="908"/>
      <c r="MNP112" s="908"/>
      <c r="MNQ112" s="908"/>
      <c r="MNR112" s="908"/>
      <c r="MNS112" s="908"/>
      <c r="MNT112" s="908"/>
      <c r="MNU112" s="908"/>
      <c r="MNV112" s="908"/>
      <c r="MNW112" s="908"/>
      <c r="MNX112" s="908"/>
      <c r="MNY112" s="908"/>
      <c r="MNZ112" s="908"/>
      <c r="MOA112" s="908"/>
      <c r="MOB112" s="908"/>
      <c r="MOC112" s="908"/>
      <c r="MOD112" s="908"/>
      <c r="MOE112" s="908"/>
      <c r="MOF112" s="908"/>
      <c r="MOG112" s="908"/>
      <c r="MOH112" s="908"/>
      <c r="MOI112" s="908"/>
      <c r="MOJ112" s="908"/>
      <c r="MOK112" s="908"/>
      <c r="MOL112" s="908"/>
      <c r="MOM112" s="908"/>
      <c r="MON112" s="908"/>
      <c r="MOO112" s="908"/>
      <c r="MOP112" s="908"/>
      <c r="MOQ112" s="908"/>
      <c r="MOR112" s="908"/>
      <c r="MOS112" s="908"/>
      <c r="MOT112" s="908"/>
      <c r="MOU112" s="908"/>
      <c r="MOV112" s="908"/>
      <c r="MOW112" s="908"/>
      <c r="MOX112" s="908"/>
      <c r="MOY112" s="908"/>
      <c r="MOZ112" s="908"/>
      <c r="MPA112" s="908"/>
      <c r="MPB112" s="908"/>
      <c r="MPC112" s="908"/>
      <c r="MPD112" s="908"/>
      <c r="MPE112" s="908"/>
      <c r="MPF112" s="908"/>
      <c r="MPG112" s="908"/>
      <c r="MPH112" s="908"/>
      <c r="MPI112" s="908"/>
      <c r="MPJ112" s="908"/>
      <c r="MPK112" s="908"/>
      <c r="MPL112" s="908"/>
      <c r="MPM112" s="908"/>
      <c r="MPN112" s="908"/>
      <c r="MPO112" s="908"/>
      <c r="MPP112" s="908"/>
      <c r="MPQ112" s="908"/>
      <c r="MPR112" s="908"/>
      <c r="MPS112" s="908"/>
      <c r="MPT112" s="908"/>
      <c r="MPU112" s="908"/>
      <c r="MPV112" s="908"/>
      <c r="MPW112" s="908"/>
      <c r="MPX112" s="908"/>
      <c r="MPY112" s="908"/>
      <c r="MPZ112" s="908"/>
      <c r="MQA112" s="908"/>
      <c r="MQB112" s="908"/>
      <c r="MQC112" s="908"/>
      <c r="MQD112" s="908"/>
      <c r="MQE112" s="908"/>
      <c r="MQF112" s="908"/>
      <c r="MQG112" s="908"/>
      <c r="MQH112" s="908"/>
      <c r="MQI112" s="908"/>
      <c r="MQJ112" s="908"/>
      <c r="MQK112" s="908"/>
      <c r="MQL112" s="908"/>
      <c r="MQM112" s="908"/>
      <c r="MQN112" s="908"/>
      <c r="MQO112" s="908"/>
      <c r="MQP112" s="908"/>
      <c r="MQQ112" s="908"/>
      <c r="MQR112" s="908"/>
      <c r="MQS112" s="908"/>
      <c r="MQT112" s="908"/>
      <c r="MQU112" s="908"/>
      <c r="MQV112" s="908"/>
      <c r="MQW112" s="908"/>
      <c r="MQX112" s="908"/>
      <c r="MQY112" s="908"/>
      <c r="MQZ112" s="908"/>
      <c r="MRA112" s="908"/>
      <c r="MRB112" s="908"/>
      <c r="MRC112" s="908"/>
      <c r="MRD112" s="908"/>
      <c r="MRE112" s="908"/>
      <c r="MRF112" s="908"/>
      <c r="MRG112" s="908"/>
      <c r="MRH112" s="908"/>
      <c r="MRI112" s="908"/>
      <c r="MRJ112" s="908"/>
      <c r="MRK112" s="908"/>
      <c r="MRL112" s="908"/>
      <c r="MRM112" s="908"/>
      <c r="MRN112" s="908"/>
      <c r="MRO112" s="908"/>
      <c r="MRP112" s="908"/>
      <c r="MRQ112" s="908"/>
      <c r="MRR112" s="908"/>
      <c r="MRS112" s="908"/>
      <c r="MRT112" s="908"/>
      <c r="MRU112" s="908"/>
      <c r="MRV112" s="908"/>
      <c r="MRW112" s="908"/>
      <c r="MRX112" s="908"/>
      <c r="MRY112" s="908"/>
      <c r="MRZ112" s="908"/>
      <c r="MSA112" s="908"/>
      <c r="MSB112" s="908"/>
      <c r="MSC112" s="908"/>
      <c r="MSD112" s="908"/>
      <c r="MSE112" s="908"/>
      <c r="MSF112" s="908"/>
      <c r="MSG112" s="908"/>
      <c r="MSH112" s="908"/>
      <c r="MSI112" s="908"/>
      <c r="MSJ112" s="908"/>
      <c r="MSK112" s="908"/>
      <c r="MSL112" s="908"/>
      <c r="MSM112" s="908"/>
      <c r="MSN112" s="908"/>
      <c r="MSO112" s="908"/>
      <c r="MSP112" s="908"/>
      <c r="MSQ112" s="908"/>
      <c r="MSR112" s="908"/>
      <c r="MSS112" s="908"/>
      <c r="MST112" s="908"/>
      <c r="MSU112" s="908"/>
      <c r="MSV112" s="908"/>
      <c r="MSW112" s="908"/>
      <c r="MSX112" s="908"/>
      <c r="MSY112" s="908"/>
      <c r="MSZ112" s="908"/>
      <c r="MTA112" s="908"/>
      <c r="MTB112" s="908"/>
      <c r="MTC112" s="908"/>
      <c r="MTD112" s="908"/>
      <c r="MTE112" s="908"/>
      <c r="MTF112" s="908"/>
      <c r="MTG112" s="908"/>
      <c r="MTH112" s="908"/>
      <c r="MTI112" s="908"/>
      <c r="MTJ112" s="908"/>
      <c r="MTK112" s="908"/>
      <c r="MTL112" s="908"/>
      <c r="MTM112" s="908"/>
      <c r="MTN112" s="908"/>
      <c r="MTO112" s="908"/>
      <c r="MTP112" s="908"/>
      <c r="MTQ112" s="908"/>
      <c r="MTR112" s="908"/>
      <c r="MTS112" s="908"/>
      <c r="MTT112" s="908"/>
      <c r="MTU112" s="908"/>
      <c r="MTV112" s="908"/>
      <c r="MTW112" s="908"/>
      <c r="MTX112" s="908"/>
      <c r="MTY112" s="908"/>
      <c r="MTZ112" s="908"/>
      <c r="MUA112" s="908"/>
      <c r="MUB112" s="908"/>
      <c r="MUC112" s="908"/>
      <c r="MUD112" s="908"/>
      <c r="MUE112" s="908"/>
      <c r="MUF112" s="908"/>
      <c r="MUG112" s="908"/>
      <c r="MUH112" s="908"/>
      <c r="MUI112" s="908"/>
      <c r="MUJ112" s="908"/>
      <c r="MUK112" s="908"/>
      <c r="MUL112" s="908"/>
      <c r="MUM112" s="908"/>
      <c r="MUN112" s="908"/>
      <c r="MUO112" s="908"/>
      <c r="MUP112" s="908"/>
      <c r="MUQ112" s="908"/>
      <c r="MUR112" s="908"/>
      <c r="MUS112" s="908"/>
      <c r="MUT112" s="908"/>
      <c r="MUU112" s="908"/>
      <c r="MUV112" s="908"/>
      <c r="MUW112" s="908"/>
      <c r="MUX112" s="908"/>
      <c r="MUY112" s="908"/>
      <c r="MUZ112" s="908"/>
      <c r="MVA112" s="908"/>
      <c r="MVB112" s="908"/>
      <c r="MVC112" s="908"/>
      <c r="MVD112" s="908"/>
      <c r="MVE112" s="908"/>
      <c r="MVF112" s="908"/>
      <c r="MVG112" s="908"/>
      <c r="MVH112" s="908"/>
      <c r="MVI112" s="908"/>
      <c r="MVJ112" s="908"/>
      <c r="MVK112" s="908"/>
      <c r="MVL112" s="908"/>
      <c r="MVM112" s="908"/>
      <c r="MVN112" s="908"/>
      <c r="MVO112" s="908"/>
      <c r="MVP112" s="908"/>
      <c r="MVQ112" s="908"/>
      <c r="MVR112" s="908"/>
      <c r="MVS112" s="908"/>
      <c r="MVT112" s="908"/>
      <c r="MVU112" s="908"/>
      <c r="MVV112" s="908"/>
      <c r="MVW112" s="908"/>
      <c r="MVX112" s="908"/>
      <c r="MVY112" s="908"/>
      <c r="MVZ112" s="908"/>
      <c r="MWA112" s="908"/>
      <c r="MWB112" s="908"/>
      <c r="MWC112" s="908"/>
      <c r="MWD112" s="908"/>
      <c r="MWE112" s="908"/>
      <c r="MWF112" s="908"/>
      <c r="MWG112" s="908"/>
      <c r="MWH112" s="908"/>
      <c r="MWI112" s="908"/>
      <c r="MWJ112" s="908"/>
      <c r="MWK112" s="908"/>
      <c r="MWL112" s="908"/>
      <c r="MWM112" s="908"/>
      <c r="MWN112" s="908"/>
      <c r="MWO112" s="908"/>
      <c r="MWP112" s="908"/>
      <c r="MWQ112" s="908"/>
      <c r="MWR112" s="908"/>
      <c r="MWS112" s="908"/>
      <c r="MWT112" s="908"/>
      <c r="MWU112" s="908"/>
      <c r="MWV112" s="908"/>
      <c r="MWW112" s="908"/>
      <c r="MWX112" s="908"/>
      <c r="MWY112" s="908"/>
      <c r="MWZ112" s="908"/>
      <c r="MXA112" s="908"/>
      <c r="MXB112" s="908"/>
      <c r="MXC112" s="908"/>
      <c r="MXD112" s="908"/>
      <c r="MXE112" s="908"/>
      <c r="MXF112" s="908"/>
      <c r="MXG112" s="908"/>
      <c r="MXH112" s="908"/>
      <c r="MXI112" s="908"/>
      <c r="MXJ112" s="908"/>
      <c r="MXK112" s="908"/>
      <c r="MXL112" s="908"/>
      <c r="MXM112" s="908"/>
      <c r="MXN112" s="908"/>
      <c r="MXO112" s="908"/>
      <c r="MXP112" s="908"/>
      <c r="MXQ112" s="908"/>
      <c r="MXR112" s="908"/>
      <c r="MXS112" s="908"/>
      <c r="MXT112" s="908"/>
      <c r="MXU112" s="908"/>
      <c r="MXV112" s="908"/>
      <c r="MXW112" s="908"/>
      <c r="MXX112" s="908"/>
      <c r="MXY112" s="908"/>
      <c r="MXZ112" s="908"/>
      <c r="MYA112" s="908"/>
      <c r="MYB112" s="908"/>
      <c r="MYC112" s="908"/>
      <c r="MYD112" s="908"/>
      <c r="MYE112" s="908"/>
      <c r="MYF112" s="908"/>
      <c r="MYG112" s="908"/>
      <c r="MYH112" s="908"/>
      <c r="MYI112" s="908"/>
      <c r="MYJ112" s="908"/>
      <c r="MYK112" s="908"/>
      <c r="MYL112" s="908"/>
      <c r="MYM112" s="908"/>
      <c r="MYN112" s="908"/>
      <c r="MYO112" s="908"/>
      <c r="MYP112" s="908"/>
      <c r="MYQ112" s="908"/>
      <c r="MYR112" s="908"/>
      <c r="MYS112" s="908"/>
      <c r="MYT112" s="908"/>
      <c r="MYU112" s="908"/>
      <c r="MYV112" s="908"/>
      <c r="MYW112" s="908"/>
      <c r="MYX112" s="908"/>
      <c r="MYY112" s="908"/>
      <c r="MYZ112" s="908"/>
      <c r="MZA112" s="908"/>
      <c r="MZB112" s="908"/>
      <c r="MZC112" s="908"/>
      <c r="MZD112" s="908"/>
      <c r="MZE112" s="908"/>
      <c r="MZF112" s="908"/>
      <c r="MZG112" s="908"/>
      <c r="MZH112" s="908"/>
      <c r="MZI112" s="908"/>
      <c r="MZJ112" s="908"/>
      <c r="MZK112" s="908"/>
      <c r="MZL112" s="908"/>
      <c r="MZM112" s="908"/>
      <c r="MZN112" s="908"/>
      <c r="MZO112" s="908"/>
      <c r="MZP112" s="908"/>
      <c r="MZQ112" s="908"/>
      <c r="MZR112" s="908"/>
      <c r="MZS112" s="908"/>
      <c r="MZT112" s="908"/>
      <c r="MZU112" s="908"/>
      <c r="MZV112" s="908"/>
      <c r="MZW112" s="908"/>
      <c r="MZX112" s="908"/>
      <c r="MZY112" s="908"/>
      <c r="MZZ112" s="908"/>
      <c r="NAA112" s="908"/>
      <c r="NAB112" s="908"/>
      <c r="NAC112" s="908"/>
      <c r="NAD112" s="908"/>
      <c r="NAE112" s="908"/>
      <c r="NAF112" s="908"/>
      <c r="NAG112" s="908"/>
      <c r="NAH112" s="908"/>
      <c r="NAI112" s="908"/>
      <c r="NAJ112" s="908"/>
      <c r="NAK112" s="908"/>
      <c r="NAL112" s="908"/>
      <c r="NAM112" s="908"/>
      <c r="NAN112" s="908"/>
      <c r="NAO112" s="908"/>
      <c r="NAP112" s="908"/>
      <c r="NAQ112" s="908"/>
      <c r="NAR112" s="908"/>
      <c r="NAS112" s="908"/>
      <c r="NAT112" s="908"/>
      <c r="NAU112" s="908"/>
      <c r="NAV112" s="908"/>
      <c r="NAW112" s="908"/>
      <c r="NAX112" s="908"/>
      <c r="NAY112" s="908"/>
      <c r="NAZ112" s="908"/>
      <c r="NBA112" s="908"/>
      <c r="NBB112" s="908"/>
      <c r="NBC112" s="908"/>
      <c r="NBD112" s="908"/>
      <c r="NBE112" s="908"/>
      <c r="NBF112" s="908"/>
      <c r="NBG112" s="908"/>
      <c r="NBH112" s="908"/>
      <c r="NBI112" s="908"/>
      <c r="NBJ112" s="908"/>
      <c r="NBK112" s="908"/>
      <c r="NBL112" s="908"/>
      <c r="NBM112" s="908"/>
      <c r="NBN112" s="908"/>
      <c r="NBO112" s="908"/>
      <c r="NBP112" s="908"/>
      <c r="NBQ112" s="908"/>
      <c r="NBR112" s="908"/>
      <c r="NBS112" s="908"/>
      <c r="NBT112" s="908"/>
      <c r="NBU112" s="908"/>
      <c r="NBV112" s="908"/>
      <c r="NBW112" s="908"/>
      <c r="NBX112" s="908"/>
      <c r="NBY112" s="908"/>
      <c r="NBZ112" s="908"/>
      <c r="NCA112" s="908"/>
      <c r="NCB112" s="908"/>
      <c r="NCC112" s="908"/>
      <c r="NCD112" s="908"/>
      <c r="NCE112" s="908"/>
      <c r="NCF112" s="908"/>
      <c r="NCG112" s="908"/>
      <c r="NCH112" s="908"/>
      <c r="NCI112" s="908"/>
      <c r="NCJ112" s="908"/>
      <c r="NCK112" s="908"/>
      <c r="NCL112" s="908"/>
      <c r="NCM112" s="908"/>
      <c r="NCN112" s="908"/>
      <c r="NCO112" s="908"/>
      <c r="NCP112" s="908"/>
      <c r="NCQ112" s="908"/>
      <c r="NCR112" s="908"/>
      <c r="NCS112" s="908"/>
      <c r="NCT112" s="908"/>
      <c r="NCU112" s="908"/>
      <c r="NCV112" s="908"/>
      <c r="NCW112" s="908"/>
      <c r="NCX112" s="908"/>
      <c r="NCY112" s="908"/>
      <c r="NCZ112" s="908"/>
      <c r="NDA112" s="908"/>
      <c r="NDB112" s="908"/>
      <c r="NDC112" s="908"/>
      <c r="NDD112" s="908"/>
      <c r="NDE112" s="908"/>
      <c r="NDF112" s="908"/>
      <c r="NDG112" s="908"/>
      <c r="NDH112" s="908"/>
      <c r="NDI112" s="908"/>
      <c r="NDJ112" s="908"/>
      <c r="NDK112" s="908"/>
      <c r="NDL112" s="908"/>
      <c r="NDM112" s="908"/>
      <c r="NDN112" s="908"/>
      <c r="NDO112" s="908"/>
      <c r="NDP112" s="908"/>
      <c r="NDQ112" s="908"/>
      <c r="NDR112" s="908"/>
      <c r="NDS112" s="908"/>
      <c r="NDT112" s="908"/>
      <c r="NDU112" s="908"/>
      <c r="NDV112" s="908"/>
      <c r="NDW112" s="908"/>
      <c r="NDX112" s="908"/>
      <c r="NDY112" s="908"/>
      <c r="NDZ112" s="908"/>
      <c r="NEA112" s="908"/>
      <c r="NEB112" s="908"/>
      <c r="NEC112" s="908"/>
      <c r="NED112" s="908"/>
      <c r="NEE112" s="908"/>
      <c r="NEF112" s="908"/>
      <c r="NEG112" s="908"/>
      <c r="NEH112" s="908"/>
      <c r="NEI112" s="908"/>
      <c r="NEJ112" s="908"/>
      <c r="NEK112" s="908"/>
      <c r="NEL112" s="908"/>
      <c r="NEM112" s="908"/>
      <c r="NEN112" s="908"/>
      <c r="NEO112" s="908"/>
      <c r="NEP112" s="908"/>
      <c r="NEQ112" s="908"/>
      <c r="NER112" s="908"/>
      <c r="NES112" s="908"/>
      <c r="NET112" s="908"/>
      <c r="NEU112" s="908"/>
      <c r="NEV112" s="908"/>
      <c r="NEW112" s="908"/>
      <c r="NEX112" s="908"/>
      <c r="NEY112" s="908"/>
      <c r="NEZ112" s="908"/>
      <c r="NFA112" s="908"/>
      <c r="NFB112" s="908"/>
      <c r="NFC112" s="908"/>
      <c r="NFD112" s="908"/>
      <c r="NFE112" s="908"/>
      <c r="NFF112" s="908"/>
      <c r="NFG112" s="908"/>
      <c r="NFH112" s="908"/>
      <c r="NFI112" s="908"/>
      <c r="NFJ112" s="908"/>
      <c r="NFK112" s="908"/>
      <c r="NFL112" s="908"/>
      <c r="NFM112" s="908"/>
      <c r="NFN112" s="908"/>
      <c r="NFO112" s="908"/>
      <c r="NFP112" s="908"/>
      <c r="NFQ112" s="908"/>
      <c r="NFR112" s="908"/>
      <c r="NFS112" s="908"/>
      <c r="NFT112" s="908"/>
      <c r="NFU112" s="908"/>
      <c r="NFV112" s="908"/>
      <c r="NFW112" s="908"/>
      <c r="NFX112" s="908"/>
      <c r="NFY112" s="908"/>
      <c r="NFZ112" s="908"/>
      <c r="NGA112" s="908"/>
      <c r="NGB112" s="908"/>
      <c r="NGC112" s="908"/>
      <c r="NGD112" s="908"/>
      <c r="NGE112" s="908"/>
      <c r="NGF112" s="908"/>
      <c r="NGG112" s="908"/>
      <c r="NGH112" s="908"/>
      <c r="NGI112" s="908"/>
      <c r="NGJ112" s="908"/>
      <c r="NGK112" s="908"/>
      <c r="NGL112" s="908"/>
      <c r="NGM112" s="908"/>
      <c r="NGN112" s="908"/>
      <c r="NGO112" s="908"/>
      <c r="NGP112" s="908"/>
      <c r="NGQ112" s="908"/>
      <c r="NGR112" s="908"/>
      <c r="NGS112" s="908"/>
      <c r="NGT112" s="908"/>
      <c r="NGU112" s="908"/>
      <c r="NGV112" s="908"/>
      <c r="NGW112" s="908"/>
      <c r="NGX112" s="908"/>
      <c r="NGY112" s="908"/>
      <c r="NGZ112" s="908"/>
      <c r="NHA112" s="908"/>
      <c r="NHB112" s="908"/>
      <c r="NHC112" s="908"/>
      <c r="NHD112" s="908"/>
      <c r="NHE112" s="908"/>
      <c r="NHF112" s="908"/>
      <c r="NHG112" s="908"/>
      <c r="NHH112" s="908"/>
      <c r="NHI112" s="908"/>
      <c r="NHJ112" s="908"/>
      <c r="NHK112" s="908"/>
      <c r="NHL112" s="908"/>
      <c r="NHM112" s="908"/>
      <c r="NHN112" s="908"/>
      <c r="NHO112" s="908"/>
      <c r="NHP112" s="908"/>
      <c r="NHQ112" s="908"/>
      <c r="NHR112" s="908"/>
      <c r="NHS112" s="908"/>
      <c r="NHT112" s="908"/>
      <c r="NHU112" s="908"/>
      <c r="NHV112" s="908"/>
      <c r="NHW112" s="908"/>
      <c r="NHX112" s="908"/>
      <c r="NHY112" s="908"/>
      <c r="NHZ112" s="908"/>
      <c r="NIA112" s="908"/>
      <c r="NIB112" s="908"/>
      <c r="NIC112" s="908"/>
      <c r="NID112" s="908"/>
      <c r="NIE112" s="908"/>
      <c r="NIF112" s="908"/>
      <c r="NIG112" s="908"/>
      <c r="NIH112" s="908"/>
      <c r="NII112" s="908"/>
      <c r="NIJ112" s="908"/>
      <c r="NIK112" s="908"/>
      <c r="NIL112" s="908"/>
      <c r="NIM112" s="908"/>
      <c r="NIN112" s="908"/>
      <c r="NIO112" s="908"/>
      <c r="NIP112" s="908"/>
      <c r="NIQ112" s="908"/>
      <c r="NIR112" s="908"/>
      <c r="NIS112" s="908"/>
      <c r="NIT112" s="908"/>
      <c r="NIU112" s="908"/>
      <c r="NIV112" s="908"/>
      <c r="NIW112" s="908"/>
      <c r="NIX112" s="908"/>
      <c r="NIY112" s="908"/>
      <c r="NIZ112" s="908"/>
      <c r="NJA112" s="908"/>
      <c r="NJB112" s="908"/>
      <c r="NJC112" s="908"/>
      <c r="NJD112" s="908"/>
      <c r="NJE112" s="908"/>
      <c r="NJF112" s="908"/>
      <c r="NJG112" s="908"/>
      <c r="NJH112" s="908"/>
      <c r="NJI112" s="908"/>
      <c r="NJJ112" s="908"/>
      <c r="NJK112" s="908"/>
      <c r="NJL112" s="908"/>
      <c r="NJM112" s="908"/>
      <c r="NJN112" s="908"/>
      <c r="NJO112" s="908"/>
      <c r="NJP112" s="908"/>
      <c r="NJQ112" s="908"/>
      <c r="NJR112" s="908"/>
      <c r="NJS112" s="908"/>
      <c r="NJT112" s="908"/>
      <c r="NJU112" s="908"/>
      <c r="NJV112" s="908"/>
      <c r="NJW112" s="908"/>
      <c r="NJX112" s="908"/>
      <c r="NJY112" s="908"/>
      <c r="NJZ112" s="908"/>
      <c r="NKA112" s="908"/>
      <c r="NKB112" s="908"/>
      <c r="NKC112" s="908"/>
      <c r="NKD112" s="908"/>
      <c r="NKE112" s="908"/>
      <c r="NKF112" s="908"/>
      <c r="NKG112" s="908"/>
      <c r="NKH112" s="908"/>
      <c r="NKI112" s="908"/>
      <c r="NKJ112" s="908"/>
      <c r="NKK112" s="908"/>
      <c r="NKL112" s="908"/>
      <c r="NKM112" s="908"/>
      <c r="NKN112" s="908"/>
      <c r="NKO112" s="908"/>
      <c r="NKP112" s="908"/>
      <c r="NKQ112" s="908"/>
      <c r="NKR112" s="908"/>
      <c r="NKS112" s="908"/>
      <c r="NKT112" s="908"/>
      <c r="NKU112" s="908"/>
      <c r="NKV112" s="908"/>
      <c r="NKW112" s="908"/>
      <c r="NKX112" s="908"/>
      <c r="NKY112" s="908"/>
      <c r="NKZ112" s="908"/>
      <c r="NLA112" s="908"/>
      <c r="NLB112" s="908"/>
      <c r="NLC112" s="908"/>
      <c r="NLD112" s="908"/>
      <c r="NLE112" s="908"/>
      <c r="NLF112" s="908"/>
      <c r="NLG112" s="908"/>
      <c r="NLH112" s="908"/>
      <c r="NLI112" s="908"/>
      <c r="NLJ112" s="908"/>
      <c r="NLK112" s="908"/>
      <c r="NLL112" s="908"/>
      <c r="NLM112" s="908"/>
      <c r="NLN112" s="908"/>
      <c r="NLO112" s="908"/>
      <c r="NLP112" s="908"/>
      <c r="NLQ112" s="908"/>
      <c r="NLR112" s="908"/>
      <c r="NLS112" s="908"/>
      <c r="NLT112" s="908"/>
      <c r="NLU112" s="908"/>
      <c r="NLV112" s="908"/>
      <c r="NLW112" s="908"/>
      <c r="NLX112" s="908"/>
      <c r="NLY112" s="908"/>
      <c r="NLZ112" s="908"/>
      <c r="NMA112" s="908"/>
      <c r="NMB112" s="908"/>
      <c r="NMC112" s="908"/>
      <c r="NMD112" s="908"/>
      <c r="NME112" s="908"/>
      <c r="NMF112" s="908"/>
      <c r="NMG112" s="908"/>
      <c r="NMH112" s="908"/>
      <c r="NMI112" s="908"/>
      <c r="NMJ112" s="908"/>
      <c r="NMK112" s="908"/>
      <c r="NML112" s="908"/>
      <c r="NMM112" s="908"/>
      <c r="NMN112" s="908"/>
      <c r="NMO112" s="908"/>
      <c r="NMP112" s="908"/>
      <c r="NMQ112" s="908"/>
      <c r="NMR112" s="908"/>
      <c r="NMS112" s="908"/>
      <c r="NMT112" s="908"/>
      <c r="NMU112" s="908"/>
      <c r="NMV112" s="908"/>
      <c r="NMW112" s="908"/>
      <c r="NMX112" s="908"/>
      <c r="NMY112" s="908"/>
      <c r="NMZ112" s="908"/>
      <c r="NNA112" s="908"/>
      <c r="NNB112" s="908"/>
      <c r="NNC112" s="908"/>
      <c r="NND112" s="908"/>
      <c r="NNE112" s="908"/>
      <c r="NNF112" s="908"/>
      <c r="NNG112" s="908"/>
      <c r="NNH112" s="908"/>
      <c r="NNI112" s="908"/>
      <c r="NNJ112" s="908"/>
      <c r="NNK112" s="908"/>
      <c r="NNL112" s="908"/>
      <c r="NNM112" s="908"/>
      <c r="NNN112" s="908"/>
      <c r="NNO112" s="908"/>
      <c r="NNP112" s="908"/>
      <c r="NNQ112" s="908"/>
      <c r="NNR112" s="908"/>
      <c r="NNS112" s="908"/>
      <c r="NNT112" s="908"/>
      <c r="NNU112" s="908"/>
      <c r="NNV112" s="908"/>
      <c r="NNW112" s="908"/>
      <c r="NNX112" s="908"/>
      <c r="NNY112" s="908"/>
      <c r="NNZ112" s="908"/>
      <c r="NOA112" s="908"/>
      <c r="NOB112" s="908"/>
      <c r="NOC112" s="908"/>
      <c r="NOD112" s="908"/>
      <c r="NOE112" s="908"/>
      <c r="NOF112" s="908"/>
      <c r="NOG112" s="908"/>
      <c r="NOH112" s="908"/>
      <c r="NOI112" s="908"/>
      <c r="NOJ112" s="908"/>
      <c r="NOK112" s="908"/>
      <c r="NOL112" s="908"/>
      <c r="NOM112" s="908"/>
      <c r="NON112" s="908"/>
      <c r="NOO112" s="908"/>
      <c r="NOP112" s="908"/>
      <c r="NOQ112" s="908"/>
      <c r="NOR112" s="908"/>
      <c r="NOS112" s="908"/>
      <c r="NOT112" s="908"/>
      <c r="NOU112" s="908"/>
      <c r="NOV112" s="908"/>
      <c r="NOW112" s="908"/>
      <c r="NOX112" s="908"/>
      <c r="NOY112" s="908"/>
      <c r="NOZ112" s="908"/>
      <c r="NPA112" s="908"/>
      <c r="NPB112" s="908"/>
      <c r="NPC112" s="908"/>
      <c r="NPD112" s="908"/>
      <c r="NPE112" s="908"/>
      <c r="NPF112" s="908"/>
      <c r="NPG112" s="908"/>
      <c r="NPH112" s="908"/>
      <c r="NPI112" s="908"/>
      <c r="NPJ112" s="908"/>
      <c r="NPK112" s="908"/>
      <c r="NPL112" s="908"/>
      <c r="NPM112" s="908"/>
      <c r="NPN112" s="908"/>
      <c r="NPO112" s="908"/>
      <c r="NPP112" s="908"/>
      <c r="NPQ112" s="908"/>
      <c r="NPR112" s="908"/>
      <c r="NPS112" s="908"/>
      <c r="NPT112" s="908"/>
      <c r="NPU112" s="908"/>
      <c r="NPV112" s="908"/>
      <c r="NPW112" s="908"/>
      <c r="NPX112" s="908"/>
      <c r="NPY112" s="908"/>
      <c r="NPZ112" s="908"/>
      <c r="NQA112" s="908"/>
      <c r="NQB112" s="908"/>
      <c r="NQC112" s="908"/>
      <c r="NQD112" s="908"/>
      <c r="NQE112" s="908"/>
      <c r="NQF112" s="908"/>
      <c r="NQG112" s="908"/>
      <c r="NQH112" s="908"/>
      <c r="NQI112" s="908"/>
      <c r="NQJ112" s="908"/>
      <c r="NQK112" s="908"/>
      <c r="NQL112" s="908"/>
      <c r="NQM112" s="908"/>
      <c r="NQN112" s="908"/>
      <c r="NQO112" s="908"/>
      <c r="NQP112" s="908"/>
      <c r="NQQ112" s="908"/>
      <c r="NQR112" s="908"/>
      <c r="NQS112" s="908"/>
      <c r="NQT112" s="908"/>
      <c r="NQU112" s="908"/>
      <c r="NQV112" s="908"/>
      <c r="NQW112" s="908"/>
      <c r="NQX112" s="908"/>
      <c r="NQY112" s="908"/>
      <c r="NQZ112" s="908"/>
      <c r="NRA112" s="908"/>
      <c r="NRB112" s="908"/>
      <c r="NRC112" s="908"/>
      <c r="NRD112" s="908"/>
      <c r="NRE112" s="908"/>
      <c r="NRF112" s="908"/>
      <c r="NRG112" s="908"/>
      <c r="NRH112" s="908"/>
      <c r="NRI112" s="908"/>
      <c r="NRJ112" s="908"/>
      <c r="NRK112" s="908"/>
      <c r="NRL112" s="908"/>
      <c r="NRM112" s="908"/>
      <c r="NRN112" s="908"/>
      <c r="NRO112" s="908"/>
      <c r="NRP112" s="908"/>
      <c r="NRQ112" s="908"/>
      <c r="NRR112" s="908"/>
      <c r="NRS112" s="908"/>
      <c r="NRT112" s="908"/>
      <c r="NRU112" s="908"/>
      <c r="NRV112" s="908"/>
      <c r="NRW112" s="908"/>
      <c r="NRX112" s="908"/>
      <c r="NRY112" s="908"/>
      <c r="NRZ112" s="908"/>
      <c r="NSA112" s="908"/>
      <c r="NSB112" s="908"/>
      <c r="NSC112" s="908"/>
      <c r="NSD112" s="908"/>
      <c r="NSE112" s="908"/>
      <c r="NSF112" s="908"/>
      <c r="NSG112" s="908"/>
      <c r="NSH112" s="908"/>
      <c r="NSI112" s="908"/>
      <c r="NSJ112" s="908"/>
      <c r="NSK112" s="908"/>
      <c r="NSL112" s="908"/>
      <c r="NSM112" s="908"/>
      <c r="NSN112" s="908"/>
      <c r="NSO112" s="908"/>
      <c r="NSP112" s="908"/>
      <c r="NSQ112" s="908"/>
      <c r="NSR112" s="908"/>
      <c r="NSS112" s="908"/>
      <c r="NST112" s="908"/>
      <c r="NSU112" s="908"/>
      <c r="NSV112" s="908"/>
      <c r="NSW112" s="908"/>
      <c r="NSX112" s="908"/>
      <c r="NSY112" s="908"/>
      <c r="NSZ112" s="908"/>
      <c r="NTA112" s="908"/>
      <c r="NTB112" s="908"/>
      <c r="NTC112" s="908"/>
      <c r="NTD112" s="908"/>
      <c r="NTE112" s="908"/>
      <c r="NTF112" s="908"/>
      <c r="NTG112" s="908"/>
      <c r="NTH112" s="908"/>
      <c r="NTI112" s="908"/>
      <c r="NTJ112" s="908"/>
      <c r="NTK112" s="908"/>
      <c r="NTL112" s="908"/>
      <c r="NTM112" s="908"/>
      <c r="NTN112" s="908"/>
      <c r="NTO112" s="908"/>
      <c r="NTP112" s="908"/>
      <c r="NTQ112" s="908"/>
      <c r="NTR112" s="908"/>
      <c r="NTS112" s="908"/>
      <c r="NTT112" s="908"/>
      <c r="NTU112" s="908"/>
      <c r="NTV112" s="908"/>
      <c r="NTW112" s="908"/>
      <c r="NTX112" s="908"/>
      <c r="NTY112" s="908"/>
      <c r="NTZ112" s="908"/>
      <c r="NUA112" s="908"/>
      <c r="NUB112" s="908"/>
      <c r="NUC112" s="908"/>
      <c r="NUD112" s="908"/>
      <c r="NUE112" s="908"/>
      <c r="NUF112" s="908"/>
      <c r="NUG112" s="908"/>
      <c r="NUH112" s="908"/>
      <c r="NUI112" s="908"/>
      <c r="NUJ112" s="908"/>
      <c r="NUK112" s="908"/>
      <c r="NUL112" s="908"/>
      <c r="NUM112" s="908"/>
      <c r="NUN112" s="908"/>
      <c r="NUO112" s="908"/>
      <c r="NUP112" s="908"/>
      <c r="NUQ112" s="908"/>
      <c r="NUR112" s="908"/>
      <c r="NUS112" s="908"/>
      <c r="NUT112" s="908"/>
      <c r="NUU112" s="908"/>
      <c r="NUV112" s="908"/>
      <c r="NUW112" s="908"/>
      <c r="NUX112" s="908"/>
      <c r="NUY112" s="908"/>
      <c r="NUZ112" s="908"/>
      <c r="NVA112" s="908"/>
      <c r="NVB112" s="908"/>
      <c r="NVC112" s="908"/>
      <c r="NVD112" s="908"/>
      <c r="NVE112" s="908"/>
      <c r="NVF112" s="908"/>
      <c r="NVG112" s="908"/>
      <c r="NVH112" s="908"/>
      <c r="NVI112" s="908"/>
      <c r="NVJ112" s="908"/>
      <c r="NVK112" s="908"/>
      <c r="NVL112" s="908"/>
      <c r="NVM112" s="908"/>
      <c r="NVN112" s="908"/>
      <c r="NVO112" s="908"/>
      <c r="NVP112" s="908"/>
      <c r="NVQ112" s="908"/>
      <c r="NVR112" s="908"/>
      <c r="NVS112" s="908"/>
      <c r="NVT112" s="908"/>
      <c r="NVU112" s="908"/>
      <c r="NVV112" s="908"/>
      <c r="NVW112" s="908"/>
      <c r="NVX112" s="908"/>
      <c r="NVY112" s="908"/>
      <c r="NVZ112" s="908"/>
      <c r="NWA112" s="908"/>
      <c r="NWB112" s="908"/>
      <c r="NWC112" s="908"/>
      <c r="NWD112" s="908"/>
      <c r="NWE112" s="908"/>
      <c r="NWF112" s="908"/>
      <c r="NWG112" s="908"/>
      <c r="NWH112" s="908"/>
      <c r="NWI112" s="908"/>
      <c r="NWJ112" s="908"/>
      <c r="NWK112" s="908"/>
      <c r="NWL112" s="908"/>
      <c r="NWM112" s="908"/>
      <c r="NWN112" s="908"/>
      <c r="NWO112" s="908"/>
      <c r="NWP112" s="908"/>
      <c r="NWQ112" s="908"/>
      <c r="NWR112" s="908"/>
      <c r="NWS112" s="908"/>
      <c r="NWT112" s="908"/>
      <c r="NWU112" s="908"/>
      <c r="NWV112" s="908"/>
      <c r="NWW112" s="908"/>
      <c r="NWX112" s="908"/>
      <c r="NWY112" s="908"/>
      <c r="NWZ112" s="908"/>
      <c r="NXA112" s="908"/>
      <c r="NXB112" s="908"/>
      <c r="NXC112" s="908"/>
      <c r="NXD112" s="908"/>
      <c r="NXE112" s="908"/>
      <c r="NXF112" s="908"/>
      <c r="NXG112" s="908"/>
      <c r="NXH112" s="908"/>
      <c r="NXI112" s="908"/>
      <c r="NXJ112" s="908"/>
      <c r="NXK112" s="908"/>
      <c r="NXL112" s="908"/>
      <c r="NXM112" s="908"/>
      <c r="NXN112" s="908"/>
      <c r="NXO112" s="908"/>
      <c r="NXP112" s="908"/>
      <c r="NXQ112" s="908"/>
      <c r="NXR112" s="908"/>
      <c r="NXS112" s="908"/>
      <c r="NXT112" s="908"/>
      <c r="NXU112" s="908"/>
      <c r="NXV112" s="908"/>
      <c r="NXW112" s="908"/>
      <c r="NXX112" s="908"/>
      <c r="NXY112" s="908"/>
      <c r="NXZ112" s="908"/>
      <c r="NYA112" s="908"/>
      <c r="NYB112" s="908"/>
      <c r="NYC112" s="908"/>
      <c r="NYD112" s="908"/>
      <c r="NYE112" s="908"/>
      <c r="NYF112" s="908"/>
      <c r="NYG112" s="908"/>
      <c r="NYH112" s="908"/>
      <c r="NYI112" s="908"/>
      <c r="NYJ112" s="908"/>
      <c r="NYK112" s="908"/>
      <c r="NYL112" s="908"/>
      <c r="NYM112" s="908"/>
      <c r="NYN112" s="908"/>
      <c r="NYO112" s="908"/>
      <c r="NYP112" s="908"/>
      <c r="NYQ112" s="908"/>
      <c r="NYR112" s="908"/>
      <c r="NYS112" s="908"/>
      <c r="NYT112" s="908"/>
      <c r="NYU112" s="908"/>
      <c r="NYV112" s="908"/>
      <c r="NYW112" s="908"/>
      <c r="NYX112" s="908"/>
      <c r="NYY112" s="908"/>
      <c r="NYZ112" s="908"/>
      <c r="NZA112" s="908"/>
      <c r="NZB112" s="908"/>
      <c r="NZC112" s="908"/>
      <c r="NZD112" s="908"/>
      <c r="NZE112" s="908"/>
      <c r="NZF112" s="908"/>
      <c r="NZG112" s="908"/>
      <c r="NZH112" s="908"/>
      <c r="NZI112" s="908"/>
      <c r="NZJ112" s="908"/>
      <c r="NZK112" s="908"/>
      <c r="NZL112" s="908"/>
      <c r="NZM112" s="908"/>
      <c r="NZN112" s="908"/>
      <c r="NZO112" s="908"/>
      <c r="NZP112" s="908"/>
      <c r="NZQ112" s="908"/>
      <c r="NZR112" s="908"/>
      <c r="NZS112" s="908"/>
      <c r="NZT112" s="908"/>
      <c r="NZU112" s="908"/>
      <c r="NZV112" s="908"/>
      <c r="NZW112" s="908"/>
      <c r="NZX112" s="908"/>
      <c r="NZY112" s="908"/>
      <c r="NZZ112" s="908"/>
      <c r="OAA112" s="908"/>
      <c r="OAB112" s="908"/>
      <c r="OAC112" s="908"/>
      <c r="OAD112" s="908"/>
      <c r="OAE112" s="908"/>
      <c r="OAF112" s="908"/>
      <c r="OAG112" s="908"/>
      <c r="OAH112" s="908"/>
      <c r="OAI112" s="908"/>
      <c r="OAJ112" s="908"/>
      <c r="OAK112" s="908"/>
      <c r="OAL112" s="908"/>
      <c r="OAM112" s="908"/>
      <c r="OAN112" s="908"/>
      <c r="OAO112" s="908"/>
      <c r="OAP112" s="908"/>
      <c r="OAQ112" s="908"/>
      <c r="OAR112" s="908"/>
      <c r="OAS112" s="908"/>
      <c r="OAT112" s="908"/>
      <c r="OAU112" s="908"/>
      <c r="OAV112" s="908"/>
      <c r="OAW112" s="908"/>
      <c r="OAX112" s="908"/>
      <c r="OAY112" s="908"/>
      <c r="OAZ112" s="908"/>
      <c r="OBA112" s="908"/>
      <c r="OBB112" s="908"/>
      <c r="OBC112" s="908"/>
      <c r="OBD112" s="908"/>
      <c r="OBE112" s="908"/>
      <c r="OBF112" s="908"/>
      <c r="OBG112" s="908"/>
      <c r="OBH112" s="908"/>
      <c r="OBI112" s="908"/>
      <c r="OBJ112" s="908"/>
      <c r="OBK112" s="908"/>
      <c r="OBL112" s="908"/>
      <c r="OBM112" s="908"/>
      <c r="OBN112" s="908"/>
      <c r="OBO112" s="908"/>
      <c r="OBP112" s="908"/>
      <c r="OBQ112" s="908"/>
      <c r="OBR112" s="908"/>
      <c r="OBS112" s="908"/>
      <c r="OBT112" s="908"/>
      <c r="OBU112" s="908"/>
      <c r="OBV112" s="908"/>
      <c r="OBW112" s="908"/>
      <c r="OBX112" s="908"/>
      <c r="OBY112" s="908"/>
      <c r="OBZ112" s="908"/>
      <c r="OCA112" s="908"/>
      <c r="OCB112" s="908"/>
      <c r="OCC112" s="908"/>
      <c r="OCD112" s="908"/>
      <c r="OCE112" s="908"/>
      <c r="OCF112" s="908"/>
      <c r="OCG112" s="908"/>
      <c r="OCH112" s="908"/>
      <c r="OCI112" s="908"/>
      <c r="OCJ112" s="908"/>
      <c r="OCK112" s="908"/>
      <c r="OCL112" s="908"/>
      <c r="OCM112" s="908"/>
      <c r="OCN112" s="908"/>
      <c r="OCO112" s="908"/>
      <c r="OCP112" s="908"/>
      <c r="OCQ112" s="908"/>
      <c r="OCR112" s="908"/>
      <c r="OCS112" s="908"/>
      <c r="OCT112" s="908"/>
      <c r="OCU112" s="908"/>
      <c r="OCV112" s="908"/>
      <c r="OCW112" s="908"/>
      <c r="OCX112" s="908"/>
      <c r="OCY112" s="908"/>
      <c r="OCZ112" s="908"/>
      <c r="ODA112" s="908"/>
      <c r="ODB112" s="908"/>
      <c r="ODC112" s="908"/>
      <c r="ODD112" s="908"/>
      <c r="ODE112" s="908"/>
      <c r="ODF112" s="908"/>
      <c r="ODG112" s="908"/>
      <c r="ODH112" s="908"/>
      <c r="ODI112" s="908"/>
      <c r="ODJ112" s="908"/>
      <c r="ODK112" s="908"/>
      <c r="ODL112" s="908"/>
      <c r="ODM112" s="908"/>
      <c r="ODN112" s="908"/>
      <c r="ODO112" s="908"/>
      <c r="ODP112" s="908"/>
      <c r="ODQ112" s="908"/>
      <c r="ODR112" s="908"/>
      <c r="ODS112" s="908"/>
      <c r="ODT112" s="908"/>
      <c r="ODU112" s="908"/>
      <c r="ODV112" s="908"/>
      <c r="ODW112" s="908"/>
      <c r="ODX112" s="908"/>
      <c r="ODY112" s="908"/>
      <c r="ODZ112" s="908"/>
      <c r="OEA112" s="908"/>
      <c r="OEB112" s="908"/>
      <c r="OEC112" s="908"/>
      <c r="OED112" s="908"/>
      <c r="OEE112" s="908"/>
      <c r="OEF112" s="908"/>
      <c r="OEG112" s="908"/>
      <c r="OEH112" s="908"/>
      <c r="OEI112" s="908"/>
      <c r="OEJ112" s="908"/>
      <c r="OEK112" s="908"/>
      <c r="OEL112" s="908"/>
      <c r="OEM112" s="908"/>
      <c r="OEN112" s="908"/>
      <c r="OEO112" s="908"/>
      <c r="OEP112" s="908"/>
      <c r="OEQ112" s="908"/>
      <c r="OER112" s="908"/>
      <c r="OES112" s="908"/>
      <c r="OET112" s="908"/>
      <c r="OEU112" s="908"/>
      <c r="OEV112" s="908"/>
      <c r="OEW112" s="908"/>
      <c r="OEX112" s="908"/>
      <c r="OEY112" s="908"/>
      <c r="OEZ112" s="908"/>
      <c r="OFA112" s="908"/>
      <c r="OFB112" s="908"/>
      <c r="OFC112" s="908"/>
      <c r="OFD112" s="908"/>
      <c r="OFE112" s="908"/>
      <c r="OFF112" s="908"/>
      <c r="OFG112" s="908"/>
      <c r="OFH112" s="908"/>
      <c r="OFI112" s="908"/>
      <c r="OFJ112" s="908"/>
      <c r="OFK112" s="908"/>
      <c r="OFL112" s="908"/>
      <c r="OFM112" s="908"/>
      <c r="OFN112" s="908"/>
      <c r="OFO112" s="908"/>
      <c r="OFP112" s="908"/>
      <c r="OFQ112" s="908"/>
      <c r="OFR112" s="908"/>
      <c r="OFS112" s="908"/>
      <c r="OFT112" s="908"/>
      <c r="OFU112" s="908"/>
      <c r="OFV112" s="908"/>
      <c r="OFW112" s="908"/>
      <c r="OFX112" s="908"/>
      <c r="OFY112" s="908"/>
      <c r="OFZ112" s="908"/>
      <c r="OGA112" s="908"/>
      <c r="OGB112" s="908"/>
      <c r="OGC112" s="908"/>
      <c r="OGD112" s="908"/>
      <c r="OGE112" s="908"/>
      <c r="OGF112" s="908"/>
      <c r="OGG112" s="908"/>
      <c r="OGH112" s="908"/>
      <c r="OGI112" s="908"/>
      <c r="OGJ112" s="908"/>
      <c r="OGK112" s="908"/>
      <c r="OGL112" s="908"/>
      <c r="OGM112" s="908"/>
      <c r="OGN112" s="908"/>
      <c r="OGO112" s="908"/>
      <c r="OGP112" s="908"/>
      <c r="OGQ112" s="908"/>
      <c r="OGR112" s="908"/>
      <c r="OGS112" s="908"/>
      <c r="OGT112" s="908"/>
      <c r="OGU112" s="908"/>
      <c r="OGV112" s="908"/>
      <c r="OGW112" s="908"/>
      <c r="OGX112" s="908"/>
      <c r="OGY112" s="908"/>
      <c r="OGZ112" s="908"/>
      <c r="OHA112" s="908"/>
      <c r="OHB112" s="908"/>
      <c r="OHC112" s="908"/>
      <c r="OHD112" s="908"/>
      <c r="OHE112" s="908"/>
      <c r="OHF112" s="908"/>
      <c r="OHG112" s="908"/>
      <c r="OHH112" s="908"/>
      <c r="OHI112" s="908"/>
      <c r="OHJ112" s="908"/>
      <c r="OHK112" s="908"/>
      <c r="OHL112" s="908"/>
      <c r="OHM112" s="908"/>
      <c r="OHN112" s="908"/>
      <c r="OHO112" s="908"/>
      <c r="OHP112" s="908"/>
      <c r="OHQ112" s="908"/>
      <c r="OHR112" s="908"/>
      <c r="OHS112" s="908"/>
      <c r="OHT112" s="908"/>
      <c r="OHU112" s="908"/>
      <c r="OHV112" s="908"/>
      <c r="OHW112" s="908"/>
      <c r="OHX112" s="908"/>
      <c r="OHY112" s="908"/>
      <c r="OHZ112" s="908"/>
      <c r="OIA112" s="908"/>
      <c r="OIB112" s="908"/>
      <c r="OIC112" s="908"/>
      <c r="OID112" s="908"/>
      <c r="OIE112" s="908"/>
      <c r="OIF112" s="908"/>
      <c r="OIG112" s="908"/>
      <c r="OIH112" s="908"/>
      <c r="OII112" s="908"/>
      <c r="OIJ112" s="908"/>
      <c r="OIK112" s="908"/>
      <c r="OIL112" s="908"/>
      <c r="OIM112" s="908"/>
      <c r="OIN112" s="908"/>
      <c r="OIO112" s="908"/>
      <c r="OIP112" s="908"/>
      <c r="OIQ112" s="908"/>
      <c r="OIR112" s="908"/>
      <c r="OIS112" s="908"/>
      <c r="OIT112" s="908"/>
      <c r="OIU112" s="908"/>
      <c r="OIV112" s="908"/>
      <c r="OIW112" s="908"/>
      <c r="OIX112" s="908"/>
      <c r="OIY112" s="908"/>
      <c r="OIZ112" s="908"/>
      <c r="OJA112" s="908"/>
      <c r="OJB112" s="908"/>
      <c r="OJC112" s="908"/>
      <c r="OJD112" s="908"/>
      <c r="OJE112" s="908"/>
      <c r="OJF112" s="908"/>
      <c r="OJG112" s="908"/>
      <c r="OJH112" s="908"/>
      <c r="OJI112" s="908"/>
      <c r="OJJ112" s="908"/>
      <c r="OJK112" s="908"/>
      <c r="OJL112" s="908"/>
      <c r="OJM112" s="908"/>
      <c r="OJN112" s="908"/>
      <c r="OJO112" s="908"/>
      <c r="OJP112" s="908"/>
      <c r="OJQ112" s="908"/>
      <c r="OJR112" s="908"/>
      <c r="OJS112" s="908"/>
      <c r="OJT112" s="908"/>
      <c r="OJU112" s="908"/>
      <c r="OJV112" s="908"/>
      <c r="OJW112" s="908"/>
      <c r="OJX112" s="908"/>
      <c r="OJY112" s="908"/>
      <c r="OJZ112" s="908"/>
      <c r="OKA112" s="908"/>
      <c r="OKB112" s="908"/>
      <c r="OKC112" s="908"/>
      <c r="OKD112" s="908"/>
      <c r="OKE112" s="908"/>
      <c r="OKF112" s="908"/>
      <c r="OKG112" s="908"/>
      <c r="OKH112" s="908"/>
      <c r="OKI112" s="908"/>
      <c r="OKJ112" s="908"/>
      <c r="OKK112" s="908"/>
      <c r="OKL112" s="908"/>
      <c r="OKM112" s="908"/>
      <c r="OKN112" s="908"/>
      <c r="OKO112" s="908"/>
      <c r="OKP112" s="908"/>
      <c r="OKQ112" s="908"/>
      <c r="OKR112" s="908"/>
      <c r="OKS112" s="908"/>
      <c r="OKT112" s="908"/>
      <c r="OKU112" s="908"/>
      <c r="OKV112" s="908"/>
      <c r="OKW112" s="908"/>
      <c r="OKX112" s="908"/>
      <c r="OKY112" s="908"/>
      <c r="OKZ112" s="908"/>
      <c r="OLA112" s="908"/>
      <c r="OLB112" s="908"/>
      <c r="OLC112" s="908"/>
      <c r="OLD112" s="908"/>
      <c r="OLE112" s="908"/>
      <c r="OLF112" s="908"/>
      <c r="OLG112" s="908"/>
      <c r="OLH112" s="908"/>
      <c r="OLI112" s="908"/>
      <c r="OLJ112" s="908"/>
      <c r="OLK112" s="908"/>
      <c r="OLL112" s="908"/>
      <c r="OLM112" s="908"/>
      <c r="OLN112" s="908"/>
      <c r="OLO112" s="908"/>
      <c r="OLP112" s="908"/>
      <c r="OLQ112" s="908"/>
      <c r="OLR112" s="908"/>
      <c r="OLS112" s="908"/>
      <c r="OLT112" s="908"/>
      <c r="OLU112" s="908"/>
      <c r="OLV112" s="908"/>
      <c r="OLW112" s="908"/>
      <c r="OLX112" s="908"/>
      <c r="OLY112" s="908"/>
      <c r="OLZ112" s="908"/>
      <c r="OMA112" s="908"/>
      <c r="OMB112" s="908"/>
      <c r="OMC112" s="908"/>
      <c r="OMD112" s="908"/>
      <c r="OME112" s="908"/>
      <c r="OMF112" s="908"/>
      <c r="OMG112" s="908"/>
      <c r="OMH112" s="908"/>
      <c r="OMI112" s="908"/>
      <c r="OMJ112" s="908"/>
      <c r="OMK112" s="908"/>
      <c r="OML112" s="908"/>
      <c r="OMM112" s="908"/>
      <c r="OMN112" s="908"/>
      <c r="OMO112" s="908"/>
      <c r="OMP112" s="908"/>
      <c r="OMQ112" s="908"/>
      <c r="OMR112" s="908"/>
      <c r="OMS112" s="908"/>
      <c r="OMT112" s="908"/>
      <c r="OMU112" s="908"/>
      <c r="OMV112" s="908"/>
      <c r="OMW112" s="908"/>
      <c r="OMX112" s="908"/>
      <c r="OMY112" s="908"/>
      <c r="OMZ112" s="908"/>
      <c r="ONA112" s="908"/>
      <c r="ONB112" s="908"/>
      <c r="ONC112" s="908"/>
      <c r="OND112" s="908"/>
      <c r="ONE112" s="908"/>
      <c r="ONF112" s="908"/>
      <c r="ONG112" s="908"/>
      <c r="ONH112" s="908"/>
      <c r="ONI112" s="908"/>
      <c r="ONJ112" s="908"/>
      <c r="ONK112" s="908"/>
      <c r="ONL112" s="908"/>
      <c r="ONM112" s="908"/>
      <c r="ONN112" s="908"/>
      <c r="ONO112" s="908"/>
      <c r="ONP112" s="908"/>
      <c r="ONQ112" s="908"/>
      <c r="ONR112" s="908"/>
      <c r="ONS112" s="908"/>
      <c r="ONT112" s="908"/>
      <c r="ONU112" s="908"/>
      <c r="ONV112" s="908"/>
      <c r="ONW112" s="908"/>
      <c r="ONX112" s="908"/>
      <c r="ONY112" s="908"/>
      <c r="ONZ112" s="908"/>
      <c r="OOA112" s="908"/>
      <c r="OOB112" s="908"/>
      <c r="OOC112" s="908"/>
      <c r="OOD112" s="908"/>
      <c r="OOE112" s="908"/>
      <c r="OOF112" s="908"/>
      <c r="OOG112" s="908"/>
      <c r="OOH112" s="908"/>
      <c r="OOI112" s="908"/>
      <c r="OOJ112" s="908"/>
      <c r="OOK112" s="908"/>
      <c r="OOL112" s="908"/>
      <c r="OOM112" s="908"/>
      <c r="OON112" s="908"/>
      <c r="OOO112" s="908"/>
      <c r="OOP112" s="908"/>
      <c r="OOQ112" s="908"/>
      <c r="OOR112" s="908"/>
      <c r="OOS112" s="908"/>
      <c r="OOT112" s="908"/>
      <c r="OOU112" s="908"/>
      <c r="OOV112" s="908"/>
      <c r="OOW112" s="908"/>
      <c r="OOX112" s="908"/>
      <c r="OOY112" s="908"/>
      <c r="OOZ112" s="908"/>
      <c r="OPA112" s="908"/>
      <c r="OPB112" s="908"/>
      <c r="OPC112" s="908"/>
      <c r="OPD112" s="908"/>
      <c r="OPE112" s="908"/>
      <c r="OPF112" s="908"/>
      <c r="OPG112" s="908"/>
      <c r="OPH112" s="908"/>
      <c r="OPI112" s="908"/>
      <c r="OPJ112" s="908"/>
      <c r="OPK112" s="908"/>
      <c r="OPL112" s="908"/>
      <c r="OPM112" s="908"/>
      <c r="OPN112" s="908"/>
      <c r="OPO112" s="908"/>
      <c r="OPP112" s="908"/>
      <c r="OPQ112" s="908"/>
      <c r="OPR112" s="908"/>
      <c r="OPS112" s="908"/>
      <c r="OPT112" s="908"/>
      <c r="OPU112" s="908"/>
      <c r="OPV112" s="908"/>
      <c r="OPW112" s="908"/>
      <c r="OPX112" s="908"/>
      <c r="OPY112" s="908"/>
      <c r="OPZ112" s="908"/>
      <c r="OQA112" s="908"/>
      <c r="OQB112" s="908"/>
      <c r="OQC112" s="908"/>
      <c r="OQD112" s="908"/>
      <c r="OQE112" s="908"/>
      <c r="OQF112" s="908"/>
      <c r="OQG112" s="908"/>
      <c r="OQH112" s="908"/>
      <c r="OQI112" s="908"/>
      <c r="OQJ112" s="908"/>
      <c r="OQK112" s="908"/>
      <c r="OQL112" s="908"/>
      <c r="OQM112" s="908"/>
      <c r="OQN112" s="908"/>
      <c r="OQO112" s="908"/>
      <c r="OQP112" s="908"/>
      <c r="OQQ112" s="908"/>
      <c r="OQR112" s="908"/>
      <c r="OQS112" s="908"/>
      <c r="OQT112" s="908"/>
      <c r="OQU112" s="908"/>
      <c r="OQV112" s="908"/>
      <c r="OQW112" s="908"/>
      <c r="OQX112" s="908"/>
      <c r="OQY112" s="908"/>
      <c r="OQZ112" s="908"/>
      <c r="ORA112" s="908"/>
      <c r="ORB112" s="908"/>
      <c r="ORC112" s="908"/>
      <c r="ORD112" s="908"/>
      <c r="ORE112" s="908"/>
      <c r="ORF112" s="908"/>
      <c r="ORG112" s="908"/>
      <c r="ORH112" s="908"/>
      <c r="ORI112" s="908"/>
      <c r="ORJ112" s="908"/>
      <c r="ORK112" s="908"/>
      <c r="ORL112" s="908"/>
      <c r="ORM112" s="908"/>
      <c r="ORN112" s="908"/>
      <c r="ORO112" s="908"/>
      <c r="ORP112" s="908"/>
      <c r="ORQ112" s="908"/>
      <c r="ORR112" s="908"/>
      <c r="ORS112" s="908"/>
      <c r="ORT112" s="908"/>
      <c r="ORU112" s="908"/>
      <c r="ORV112" s="908"/>
      <c r="ORW112" s="908"/>
      <c r="ORX112" s="908"/>
      <c r="ORY112" s="908"/>
      <c r="ORZ112" s="908"/>
      <c r="OSA112" s="908"/>
      <c r="OSB112" s="908"/>
      <c r="OSC112" s="908"/>
      <c r="OSD112" s="908"/>
      <c r="OSE112" s="908"/>
      <c r="OSF112" s="908"/>
      <c r="OSG112" s="908"/>
      <c r="OSH112" s="908"/>
      <c r="OSI112" s="908"/>
      <c r="OSJ112" s="908"/>
      <c r="OSK112" s="908"/>
      <c r="OSL112" s="908"/>
      <c r="OSM112" s="908"/>
      <c r="OSN112" s="908"/>
      <c r="OSO112" s="908"/>
      <c r="OSP112" s="908"/>
      <c r="OSQ112" s="908"/>
      <c r="OSR112" s="908"/>
      <c r="OSS112" s="908"/>
      <c r="OST112" s="908"/>
      <c r="OSU112" s="908"/>
      <c r="OSV112" s="908"/>
      <c r="OSW112" s="908"/>
      <c r="OSX112" s="908"/>
      <c r="OSY112" s="908"/>
      <c r="OSZ112" s="908"/>
      <c r="OTA112" s="908"/>
      <c r="OTB112" s="908"/>
      <c r="OTC112" s="908"/>
      <c r="OTD112" s="908"/>
      <c r="OTE112" s="908"/>
      <c r="OTF112" s="908"/>
      <c r="OTG112" s="908"/>
      <c r="OTH112" s="908"/>
      <c r="OTI112" s="908"/>
      <c r="OTJ112" s="908"/>
      <c r="OTK112" s="908"/>
      <c r="OTL112" s="908"/>
      <c r="OTM112" s="908"/>
      <c r="OTN112" s="908"/>
      <c r="OTO112" s="908"/>
      <c r="OTP112" s="908"/>
      <c r="OTQ112" s="908"/>
      <c r="OTR112" s="908"/>
      <c r="OTS112" s="908"/>
      <c r="OTT112" s="908"/>
      <c r="OTU112" s="908"/>
      <c r="OTV112" s="908"/>
      <c r="OTW112" s="908"/>
      <c r="OTX112" s="908"/>
      <c r="OTY112" s="908"/>
      <c r="OTZ112" s="908"/>
      <c r="OUA112" s="908"/>
      <c r="OUB112" s="908"/>
      <c r="OUC112" s="908"/>
      <c r="OUD112" s="908"/>
      <c r="OUE112" s="908"/>
      <c r="OUF112" s="908"/>
      <c r="OUG112" s="908"/>
      <c r="OUH112" s="908"/>
      <c r="OUI112" s="908"/>
      <c r="OUJ112" s="908"/>
      <c r="OUK112" s="908"/>
      <c r="OUL112" s="908"/>
      <c r="OUM112" s="908"/>
      <c r="OUN112" s="908"/>
      <c r="OUO112" s="908"/>
      <c r="OUP112" s="908"/>
      <c r="OUQ112" s="908"/>
      <c r="OUR112" s="908"/>
      <c r="OUS112" s="908"/>
      <c r="OUT112" s="908"/>
      <c r="OUU112" s="908"/>
      <c r="OUV112" s="908"/>
      <c r="OUW112" s="908"/>
      <c r="OUX112" s="908"/>
      <c r="OUY112" s="908"/>
      <c r="OUZ112" s="908"/>
      <c r="OVA112" s="908"/>
      <c r="OVB112" s="908"/>
      <c r="OVC112" s="908"/>
      <c r="OVD112" s="908"/>
      <c r="OVE112" s="908"/>
      <c r="OVF112" s="908"/>
      <c r="OVG112" s="908"/>
      <c r="OVH112" s="908"/>
      <c r="OVI112" s="908"/>
      <c r="OVJ112" s="908"/>
      <c r="OVK112" s="908"/>
      <c r="OVL112" s="908"/>
      <c r="OVM112" s="908"/>
      <c r="OVN112" s="908"/>
      <c r="OVO112" s="908"/>
      <c r="OVP112" s="908"/>
      <c r="OVQ112" s="908"/>
      <c r="OVR112" s="908"/>
      <c r="OVS112" s="908"/>
      <c r="OVT112" s="908"/>
      <c r="OVU112" s="908"/>
      <c r="OVV112" s="908"/>
      <c r="OVW112" s="908"/>
      <c r="OVX112" s="908"/>
      <c r="OVY112" s="908"/>
      <c r="OVZ112" s="908"/>
      <c r="OWA112" s="908"/>
      <c r="OWB112" s="908"/>
      <c r="OWC112" s="908"/>
      <c r="OWD112" s="908"/>
      <c r="OWE112" s="908"/>
      <c r="OWF112" s="908"/>
      <c r="OWG112" s="908"/>
      <c r="OWH112" s="908"/>
      <c r="OWI112" s="908"/>
      <c r="OWJ112" s="908"/>
      <c r="OWK112" s="908"/>
      <c r="OWL112" s="908"/>
      <c r="OWM112" s="908"/>
      <c r="OWN112" s="908"/>
      <c r="OWO112" s="908"/>
      <c r="OWP112" s="908"/>
      <c r="OWQ112" s="908"/>
      <c r="OWR112" s="908"/>
      <c r="OWS112" s="908"/>
      <c r="OWT112" s="908"/>
      <c r="OWU112" s="908"/>
      <c r="OWV112" s="908"/>
      <c r="OWW112" s="908"/>
      <c r="OWX112" s="908"/>
      <c r="OWY112" s="908"/>
      <c r="OWZ112" s="908"/>
      <c r="OXA112" s="908"/>
      <c r="OXB112" s="908"/>
      <c r="OXC112" s="908"/>
      <c r="OXD112" s="908"/>
      <c r="OXE112" s="908"/>
      <c r="OXF112" s="908"/>
      <c r="OXG112" s="908"/>
      <c r="OXH112" s="908"/>
      <c r="OXI112" s="908"/>
      <c r="OXJ112" s="908"/>
      <c r="OXK112" s="908"/>
      <c r="OXL112" s="908"/>
      <c r="OXM112" s="908"/>
      <c r="OXN112" s="908"/>
      <c r="OXO112" s="908"/>
      <c r="OXP112" s="908"/>
      <c r="OXQ112" s="908"/>
      <c r="OXR112" s="908"/>
      <c r="OXS112" s="908"/>
      <c r="OXT112" s="908"/>
      <c r="OXU112" s="908"/>
      <c r="OXV112" s="908"/>
      <c r="OXW112" s="908"/>
      <c r="OXX112" s="908"/>
      <c r="OXY112" s="908"/>
      <c r="OXZ112" s="908"/>
      <c r="OYA112" s="908"/>
      <c r="OYB112" s="908"/>
      <c r="OYC112" s="908"/>
      <c r="OYD112" s="908"/>
      <c r="OYE112" s="908"/>
      <c r="OYF112" s="908"/>
      <c r="OYG112" s="908"/>
      <c r="OYH112" s="908"/>
      <c r="OYI112" s="908"/>
      <c r="OYJ112" s="908"/>
      <c r="OYK112" s="908"/>
      <c r="OYL112" s="908"/>
      <c r="OYM112" s="908"/>
      <c r="OYN112" s="908"/>
      <c r="OYO112" s="908"/>
      <c r="OYP112" s="908"/>
      <c r="OYQ112" s="908"/>
      <c r="OYR112" s="908"/>
      <c r="OYS112" s="908"/>
      <c r="OYT112" s="908"/>
      <c r="OYU112" s="908"/>
      <c r="OYV112" s="908"/>
      <c r="OYW112" s="908"/>
      <c r="OYX112" s="908"/>
      <c r="OYY112" s="908"/>
      <c r="OYZ112" s="908"/>
      <c r="OZA112" s="908"/>
      <c r="OZB112" s="908"/>
      <c r="OZC112" s="908"/>
      <c r="OZD112" s="908"/>
      <c r="OZE112" s="908"/>
      <c r="OZF112" s="908"/>
      <c r="OZG112" s="908"/>
      <c r="OZH112" s="908"/>
      <c r="OZI112" s="908"/>
      <c r="OZJ112" s="908"/>
      <c r="OZK112" s="908"/>
      <c r="OZL112" s="908"/>
      <c r="OZM112" s="908"/>
      <c r="OZN112" s="908"/>
      <c r="OZO112" s="908"/>
      <c r="OZP112" s="908"/>
      <c r="OZQ112" s="908"/>
      <c r="OZR112" s="908"/>
      <c r="OZS112" s="908"/>
      <c r="OZT112" s="908"/>
      <c r="OZU112" s="908"/>
      <c r="OZV112" s="908"/>
      <c r="OZW112" s="908"/>
      <c r="OZX112" s="908"/>
      <c r="OZY112" s="908"/>
      <c r="OZZ112" s="908"/>
      <c r="PAA112" s="908"/>
      <c r="PAB112" s="908"/>
      <c r="PAC112" s="908"/>
      <c r="PAD112" s="908"/>
      <c r="PAE112" s="908"/>
      <c r="PAF112" s="908"/>
      <c r="PAG112" s="908"/>
      <c r="PAH112" s="908"/>
      <c r="PAI112" s="908"/>
      <c r="PAJ112" s="908"/>
      <c r="PAK112" s="908"/>
      <c r="PAL112" s="908"/>
      <c r="PAM112" s="908"/>
      <c r="PAN112" s="908"/>
      <c r="PAO112" s="908"/>
      <c r="PAP112" s="908"/>
      <c r="PAQ112" s="908"/>
      <c r="PAR112" s="908"/>
      <c r="PAS112" s="908"/>
      <c r="PAT112" s="908"/>
      <c r="PAU112" s="908"/>
      <c r="PAV112" s="908"/>
      <c r="PAW112" s="908"/>
      <c r="PAX112" s="908"/>
      <c r="PAY112" s="908"/>
      <c r="PAZ112" s="908"/>
      <c r="PBA112" s="908"/>
      <c r="PBB112" s="908"/>
      <c r="PBC112" s="908"/>
      <c r="PBD112" s="908"/>
      <c r="PBE112" s="908"/>
      <c r="PBF112" s="908"/>
      <c r="PBG112" s="908"/>
      <c r="PBH112" s="908"/>
      <c r="PBI112" s="908"/>
      <c r="PBJ112" s="908"/>
      <c r="PBK112" s="908"/>
      <c r="PBL112" s="908"/>
      <c r="PBM112" s="908"/>
      <c r="PBN112" s="908"/>
      <c r="PBO112" s="908"/>
      <c r="PBP112" s="908"/>
      <c r="PBQ112" s="908"/>
      <c r="PBR112" s="908"/>
      <c r="PBS112" s="908"/>
      <c r="PBT112" s="908"/>
      <c r="PBU112" s="908"/>
      <c r="PBV112" s="908"/>
      <c r="PBW112" s="908"/>
      <c r="PBX112" s="908"/>
      <c r="PBY112" s="908"/>
      <c r="PBZ112" s="908"/>
      <c r="PCA112" s="908"/>
      <c r="PCB112" s="908"/>
      <c r="PCC112" s="908"/>
      <c r="PCD112" s="908"/>
      <c r="PCE112" s="908"/>
      <c r="PCF112" s="908"/>
      <c r="PCG112" s="908"/>
      <c r="PCH112" s="908"/>
      <c r="PCI112" s="908"/>
      <c r="PCJ112" s="908"/>
      <c r="PCK112" s="908"/>
      <c r="PCL112" s="908"/>
      <c r="PCM112" s="908"/>
      <c r="PCN112" s="908"/>
      <c r="PCO112" s="908"/>
      <c r="PCP112" s="908"/>
      <c r="PCQ112" s="908"/>
      <c r="PCR112" s="908"/>
      <c r="PCS112" s="908"/>
      <c r="PCT112" s="908"/>
      <c r="PCU112" s="908"/>
      <c r="PCV112" s="908"/>
      <c r="PCW112" s="908"/>
      <c r="PCX112" s="908"/>
      <c r="PCY112" s="908"/>
      <c r="PCZ112" s="908"/>
      <c r="PDA112" s="908"/>
      <c r="PDB112" s="908"/>
      <c r="PDC112" s="908"/>
      <c r="PDD112" s="908"/>
      <c r="PDE112" s="908"/>
      <c r="PDF112" s="908"/>
      <c r="PDG112" s="908"/>
      <c r="PDH112" s="908"/>
      <c r="PDI112" s="908"/>
      <c r="PDJ112" s="908"/>
      <c r="PDK112" s="908"/>
      <c r="PDL112" s="908"/>
      <c r="PDM112" s="908"/>
      <c r="PDN112" s="908"/>
      <c r="PDO112" s="908"/>
      <c r="PDP112" s="908"/>
      <c r="PDQ112" s="908"/>
      <c r="PDR112" s="908"/>
      <c r="PDS112" s="908"/>
      <c r="PDT112" s="908"/>
      <c r="PDU112" s="908"/>
      <c r="PDV112" s="908"/>
      <c r="PDW112" s="908"/>
      <c r="PDX112" s="908"/>
      <c r="PDY112" s="908"/>
      <c r="PDZ112" s="908"/>
      <c r="PEA112" s="908"/>
      <c r="PEB112" s="908"/>
      <c r="PEC112" s="908"/>
      <c r="PED112" s="908"/>
      <c r="PEE112" s="908"/>
      <c r="PEF112" s="908"/>
      <c r="PEG112" s="908"/>
      <c r="PEH112" s="908"/>
      <c r="PEI112" s="908"/>
      <c r="PEJ112" s="908"/>
      <c r="PEK112" s="908"/>
      <c r="PEL112" s="908"/>
      <c r="PEM112" s="908"/>
      <c r="PEN112" s="908"/>
      <c r="PEO112" s="908"/>
      <c r="PEP112" s="908"/>
      <c r="PEQ112" s="908"/>
      <c r="PER112" s="908"/>
      <c r="PES112" s="908"/>
      <c r="PET112" s="908"/>
      <c r="PEU112" s="908"/>
      <c r="PEV112" s="908"/>
      <c r="PEW112" s="908"/>
      <c r="PEX112" s="908"/>
      <c r="PEY112" s="908"/>
      <c r="PEZ112" s="908"/>
      <c r="PFA112" s="908"/>
      <c r="PFB112" s="908"/>
      <c r="PFC112" s="908"/>
      <c r="PFD112" s="908"/>
      <c r="PFE112" s="908"/>
      <c r="PFF112" s="908"/>
      <c r="PFG112" s="908"/>
      <c r="PFH112" s="908"/>
      <c r="PFI112" s="908"/>
      <c r="PFJ112" s="908"/>
      <c r="PFK112" s="908"/>
      <c r="PFL112" s="908"/>
      <c r="PFM112" s="908"/>
      <c r="PFN112" s="908"/>
      <c r="PFO112" s="908"/>
      <c r="PFP112" s="908"/>
      <c r="PFQ112" s="908"/>
      <c r="PFR112" s="908"/>
      <c r="PFS112" s="908"/>
      <c r="PFT112" s="908"/>
      <c r="PFU112" s="908"/>
      <c r="PFV112" s="908"/>
      <c r="PFW112" s="908"/>
      <c r="PFX112" s="908"/>
      <c r="PFY112" s="908"/>
      <c r="PFZ112" s="908"/>
      <c r="PGA112" s="908"/>
      <c r="PGB112" s="908"/>
      <c r="PGC112" s="908"/>
      <c r="PGD112" s="908"/>
      <c r="PGE112" s="908"/>
      <c r="PGF112" s="908"/>
      <c r="PGG112" s="908"/>
      <c r="PGH112" s="908"/>
      <c r="PGI112" s="908"/>
      <c r="PGJ112" s="908"/>
      <c r="PGK112" s="908"/>
      <c r="PGL112" s="908"/>
      <c r="PGM112" s="908"/>
      <c r="PGN112" s="908"/>
      <c r="PGO112" s="908"/>
      <c r="PGP112" s="908"/>
      <c r="PGQ112" s="908"/>
      <c r="PGR112" s="908"/>
      <c r="PGS112" s="908"/>
      <c r="PGT112" s="908"/>
      <c r="PGU112" s="908"/>
      <c r="PGV112" s="908"/>
      <c r="PGW112" s="908"/>
      <c r="PGX112" s="908"/>
      <c r="PGY112" s="908"/>
      <c r="PGZ112" s="908"/>
      <c r="PHA112" s="908"/>
      <c r="PHB112" s="908"/>
      <c r="PHC112" s="908"/>
      <c r="PHD112" s="908"/>
      <c r="PHE112" s="908"/>
      <c r="PHF112" s="908"/>
      <c r="PHG112" s="908"/>
      <c r="PHH112" s="908"/>
      <c r="PHI112" s="908"/>
      <c r="PHJ112" s="908"/>
      <c r="PHK112" s="908"/>
      <c r="PHL112" s="908"/>
      <c r="PHM112" s="908"/>
      <c r="PHN112" s="908"/>
      <c r="PHO112" s="908"/>
      <c r="PHP112" s="908"/>
      <c r="PHQ112" s="908"/>
      <c r="PHR112" s="908"/>
      <c r="PHS112" s="908"/>
      <c r="PHT112" s="908"/>
      <c r="PHU112" s="908"/>
      <c r="PHV112" s="908"/>
      <c r="PHW112" s="908"/>
      <c r="PHX112" s="908"/>
      <c r="PHY112" s="908"/>
      <c r="PHZ112" s="908"/>
      <c r="PIA112" s="908"/>
      <c r="PIB112" s="908"/>
      <c r="PIC112" s="908"/>
      <c r="PID112" s="908"/>
      <c r="PIE112" s="908"/>
      <c r="PIF112" s="908"/>
      <c r="PIG112" s="908"/>
      <c r="PIH112" s="908"/>
      <c r="PII112" s="908"/>
      <c r="PIJ112" s="908"/>
      <c r="PIK112" s="908"/>
      <c r="PIL112" s="908"/>
      <c r="PIM112" s="908"/>
      <c r="PIN112" s="908"/>
      <c r="PIO112" s="908"/>
      <c r="PIP112" s="908"/>
      <c r="PIQ112" s="908"/>
      <c r="PIR112" s="908"/>
      <c r="PIS112" s="908"/>
      <c r="PIT112" s="908"/>
      <c r="PIU112" s="908"/>
      <c r="PIV112" s="908"/>
      <c r="PIW112" s="908"/>
      <c r="PIX112" s="908"/>
      <c r="PIY112" s="908"/>
      <c r="PIZ112" s="908"/>
      <c r="PJA112" s="908"/>
      <c r="PJB112" s="908"/>
      <c r="PJC112" s="908"/>
      <c r="PJD112" s="908"/>
      <c r="PJE112" s="908"/>
      <c r="PJF112" s="908"/>
      <c r="PJG112" s="908"/>
      <c r="PJH112" s="908"/>
      <c r="PJI112" s="908"/>
      <c r="PJJ112" s="908"/>
      <c r="PJK112" s="908"/>
      <c r="PJL112" s="908"/>
      <c r="PJM112" s="908"/>
      <c r="PJN112" s="908"/>
      <c r="PJO112" s="908"/>
      <c r="PJP112" s="908"/>
      <c r="PJQ112" s="908"/>
      <c r="PJR112" s="908"/>
      <c r="PJS112" s="908"/>
      <c r="PJT112" s="908"/>
      <c r="PJU112" s="908"/>
      <c r="PJV112" s="908"/>
      <c r="PJW112" s="908"/>
      <c r="PJX112" s="908"/>
      <c r="PJY112" s="908"/>
      <c r="PJZ112" s="908"/>
      <c r="PKA112" s="908"/>
      <c r="PKB112" s="908"/>
      <c r="PKC112" s="908"/>
      <c r="PKD112" s="908"/>
      <c r="PKE112" s="908"/>
      <c r="PKF112" s="908"/>
      <c r="PKG112" s="908"/>
      <c r="PKH112" s="908"/>
      <c r="PKI112" s="908"/>
      <c r="PKJ112" s="908"/>
      <c r="PKK112" s="908"/>
      <c r="PKL112" s="908"/>
      <c r="PKM112" s="908"/>
      <c r="PKN112" s="908"/>
      <c r="PKO112" s="908"/>
      <c r="PKP112" s="908"/>
      <c r="PKQ112" s="908"/>
      <c r="PKR112" s="908"/>
      <c r="PKS112" s="908"/>
      <c r="PKT112" s="908"/>
      <c r="PKU112" s="908"/>
      <c r="PKV112" s="908"/>
      <c r="PKW112" s="908"/>
      <c r="PKX112" s="908"/>
      <c r="PKY112" s="908"/>
      <c r="PKZ112" s="908"/>
      <c r="PLA112" s="908"/>
      <c r="PLB112" s="908"/>
      <c r="PLC112" s="908"/>
      <c r="PLD112" s="908"/>
      <c r="PLE112" s="908"/>
      <c r="PLF112" s="908"/>
      <c r="PLG112" s="908"/>
      <c r="PLH112" s="908"/>
      <c r="PLI112" s="908"/>
      <c r="PLJ112" s="908"/>
      <c r="PLK112" s="908"/>
      <c r="PLL112" s="908"/>
      <c r="PLM112" s="908"/>
      <c r="PLN112" s="908"/>
      <c r="PLO112" s="908"/>
      <c r="PLP112" s="908"/>
      <c r="PLQ112" s="908"/>
      <c r="PLR112" s="908"/>
      <c r="PLS112" s="908"/>
      <c r="PLT112" s="908"/>
      <c r="PLU112" s="908"/>
      <c r="PLV112" s="908"/>
      <c r="PLW112" s="908"/>
      <c r="PLX112" s="908"/>
      <c r="PLY112" s="908"/>
      <c r="PLZ112" s="908"/>
      <c r="PMA112" s="908"/>
      <c r="PMB112" s="908"/>
      <c r="PMC112" s="908"/>
      <c r="PMD112" s="908"/>
      <c r="PME112" s="908"/>
      <c r="PMF112" s="908"/>
      <c r="PMG112" s="908"/>
      <c r="PMH112" s="908"/>
      <c r="PMI112" s="908"/>
      <c r="PMJ112" s="908"/>
      <c r="PMK112" s="908"/>
      <c r="PML112" s="908"/>
      <c r="PMM112" s="908"/>
      <c r="PMN112" s="908"/>
      <c r="PMO112" s="908"/>
      <c r="PMP112" s="908"/>
      <c r="PMQ112" s="908"/>
      <c r="PMR112" s="908"/>
      <c r="PMS112" s="908"/>
      <c r="PMT112" s="908"/>
      <c r="PMU112" s="908"/>
      <c r="PMV112" s="908"/>
      <c r="PMW112" s="908"/>
      <c r="PMX112" s="908"/>
      <c r="PMY112" s="908"/>
      <c r="PMZ112" s="908"/>
      <c r="PNA112" s="908"/>
      <c r="PNB112" s="908"/>
      <c r="PNC112" s="908"/>
      <c r="PND112" s="908"/>
      <c r="PNE112" s="908"/>
      <c r="PNF112" s="908"/>
      <c r="PNG112" s="908"/>
      <c r="PNH112" s="908"/>
      <c r="PNI112" s="908"/>
      <c r="PNJ112" s="908"/>
      <c r="PNK112" s="908"/>
      <c r="PNL112" s="908"/>
      <c r="PNM112" s="908"/>
      <c r="PNN112" s="908"/>
      <c r="PNO112" s="908"/>
      <c r="PNP112" s="908"/>
      <c r="PNQ112" s="908"/>
      <c r="PNR112" s="908"/>
      <c r="PNS112" s="908"/>
      <c r="PNT112" s="908"/>
      <c r="PNU112" s="908"/>
      <c r="PNV112" s="908"/>
      <c r="PNW112" s="908"/>
      <c r="PNX112" s="908"/>
      <c r="PNY112" s="908"/>
      <c r="PNZ112" s="908"/>
      <c r="POA112" s="908"/>
      <c r="POB112" s="908"/>
      <c r="POC112" s="908"/>
      <c r="POD112" s="908"/>
      <c r="POE112" s="908"/>
      <c r="POF112" s="908"/>
      <c r="POG112" s="908"/>
      <c r="POH112" s="908"/>
      <c r="POI112" s="908"/>
      <c r="POJ112" s="908"/>
      <c r="POK112" s="908"/>
      <c r="POL112" s="908"/>
      <c r="POM112" s="908"/>
      <c r="PON112" s="908"/>
      <c r="POO112" s="908"/>
      <c r="POP112" s="908"/>
      <c r="POQ112" s="908"/>
      <c r="POR112" s="908"/>
      <c r="POS112" s="908"/>
      <c r="POT112" s="908"/>
      <c r="POU112" s="908"/>
      <c r="POV112" s="908"/>
      <c r="POW112" s="908"/>
      <c r="POX112" s="908"/>
      <c r="POY112" s="908"/>
      <c r="POZ112" s="908"/>
      <c r="PPA112" s="908"/>
      <c r="PPB112" s="908"/>
      <c r="PPC112" s="908"/>
      <c r="PPD112" s="908"/>
      <c r="PPE112" s="908"/>
      <c r="PPF112" s="908"/>
      <c r="PPG112" s="908"/>
      <c r="PPH112" s="908"/>
      <c r="PPI112" s="908"/>
      <c r="PPJ112" s="908"/>
      <c r="PPK112" s="908"/>
      <c r="PPL112" s="908"/>
      <c r="PPM112" s="908"/>
      <c r="PPN112" s="908"/>
      <c r="PPO112" s="908"/>
      <c r="PPP112" s="908"/>
      <c r="PPQ112" s="908"/>
      <c r="PPR112" s="908"/>
      <c r="PPS112" s="908"/>
      <c r="PPT112" s="908"/>
      <c r="PPU112" s="908"/>
      <c r="PPV112" s="908"/>
      <c r="PPW112" s="908"/>
      <c r="PPX112" s="908"/>
      <c r="PPY112" s="908"/>
      <c r="PPZ112" s="908"/>
      <c r="PQA112" s="908"/>
      <c r="PQB112" s="908"/>
      <c r="PQC112" s="908"/>
      <c r="PQD112" s="908"/>
      <c r="PQE112" s="908"/>
      <c r="PQF112" s="908"/>
      <c r="PQG112" s="908"/>
      <c r="PQH112" s="908"/>
      <c r="PQI112" s="908"/>
      <c r="PQJ112" s="908"/>
      <c r="PQK112" s="908"/>
      <c r="PQL112" s="908"/>
      <c r="PQM112" s="908"/>
      <c r="PQN112" s="908"/>
      <c r="PQO112" s="908"/>
      <c r="PQP112" s="908"/>
      <c r="PQQ112" s="908"/>
      <c r="PQR112" s="908"/>
      <c r="PQS112" s="908"/>
      <c r="PQT112" s="908"/>
      <c r="PQU112" s="908"/>
      <c r="PQV112" s="908"/>
      <c r="PQW112" s="908"/>
      <c r="PQX112" s="908"/>
      <c r="PQY112" s="908"/>
      <c r="PQZ112" s="908"/>
      <c r="PRA112" s="908"/>
      <c r="PRB112" s="908"/>
      <c r="PRC112" s="908"/>
      <c r="PRD112" s="908"/>
      <c r="PRE112" s="908"/>
      <c r="PRF112" s="908"/>
      <c r="PRG112" s="908"/>
      <c r="PRH112" s="908"/>
      <c r="PRI112" s="908"/>
      <c r="PRJ112" s="908"/>
      <c r="PRK112" s="908"/>
      <c r="PRL112" s="908"/>
      <c r="PRM112" s="908"/>
      <c r="PRN112" s="908"/>
      <c r="PRO112" s="908"/>
      <c r="PRP112" s="908"/>
      <c r="PRQ112" s="908"/>
      <c r="PRR112" s="908"/>
      <c r="PRS112" s="908"/>
      <c r="PRT112" s="908"/>
      <c r="PRU112" s="908"/>
      <c r="PRV112" s="908"/>
      <c r="PRW112" s="908"/>
      <c r="PRX112" s="908"/>
      <c r="PRY112" s="908"/>
      <c r="PRZ112" s="908"/>
      <c r="PSA112" s="908"/>
      <c r="PSB112" s="908"/>
      <c r="PSC112" s="908"/>
      <c r="PSD112" s="908"/>
      <c r="PSE112" s="908"/>
      <c r="PSF112" s="908"/>
      <c r="PSG112" s="908"/>
      <c r="PSH112" s="908"/>
      <c r="PSI112" s="908"/>
      <c r="PSJ112" s="908"/>
      <c r="PSK112" s="908"/>
      <c r="PSL112" s="908"/>
      <c r="PSM112" s="908"/>
      <c r="PSN112" s="908"/>
      <c r="PSO112" s="908"/>
      <c r="PSP112" s="908"/>
      <c r="PSQ112" s="908"/>
      <c r="PSR112" s="908"/>
      <c r="PSS112" s="908"/>
      <c r="PST112" s="908"/>
      <c r="PSU112" s="908"/>
      <c r="PSV112" s="908"/>
      <c r="PSW112" s="908"/>
      <c r="PSX112" s="908"/>
      <c r="PSY112" s="908"/>
      <c r="PSZ112" s="908"/>
      <c r="PTA112" s="908"/>
      <c r="PTB112" s="908"/>
      <c r="PTC112" s="908"/>
      <c r="PTD112" s="908"/>
      <c r="PTE112" s="908"/>
      <c r="PTF112" s="908"/>
      <c r="PTG112" s="908"/>
      <c r="PTH112" s="908"/>
      <c r="PTI112" s="908"/>
      <c r="PTJ112" s="908"/>
      <c r="PTK112" s="908"/>
      <c r="PTL112" s="908"/>
      <c r="PTM112" s="908"/>
      <c r="PTN112" s="908"/>
      <c r="PTO112" s="908"/>
      <c r="PTP112" s="908"/>
      <c r="PTQ112" s="908"/>
      <c r="PTR112" s="908"/>
      <c r="PTS112" s="908"/>
      <c r="PTT112" s="908"/>
      <c r="PTU112" s="908"/>
      <c r="PTV112" s="908"/>
      <c r="PTW112" s="908"/>
      <c r="PTX112" s="908"/>
      <c r="PTY112" s="908"/>
      <c r="PTZ112" s="908"/>
      <c r="PUA112" s="908"/>
      <c r="PUB112" s="908"/>
      <c r="PUC112" s="908"/>
      <c r="PUD112" s="908"/>
      <c r="PUE112" s="908"/>
      <c r="PUF112" s="908"/>
      <c r="PUG112" s="908"/>
      <c r="PUH112" s="908"/>
      <c r="PUI112" s="908"/>
      <c r="PUJ112" s="908"/>
      <c r="PUK112" s="908"/>
      <c r="PUL112" s="908"/>
      <c r="PUM112" s="908"/>
      <c r="PUN112" s="908"/>
      <c r="PUO112" s="908"/>
      <c r="PUP112" s="908"/>
      <c r="PUQ112" s="908"/>
      <c r="PUR112" s="908"/>
      <c r="PUS112" s="908"/>
      <c r="PUT112" s="908"/>
      <c r="PUU112" s="908"/>
      <c r="PUV112" s="908"/>
      <c r="PUW112" s="908"/>
      <c r="PUX112" s="908"/>
      <c r="PUY112" s="908"/>
      <c r="PUZ112" s="908"/>
      <c r="PVA112" s="908"/>
      <c r="PVB112" s="908"/>
      <c r="PVC112" s="908"/>
      <c r="PVD112" s="908"/>
      <c r="PVE112" s="908"/>
      <c r="PVF112" s="908"/>
      <c r="PVG112" s="908"/>
      <c r="PVH112" s="908"/>
      <c r="PVI112" s="908"/>
      <c r="PVJ112" s="908"/>
      <c r="PVK112" s="908"/>
      <c r="PVL112" s="908"/>
      <c r="PVM112" s="908"/>
      <c r="PVN112" s="908"/>
      <c r="PVO112" s="908"/>
      <c r="PVP112" s="908"/>
      <c r="PVQ112" s="908"/>
      <c r="PVR112" s="908"/>
      <c r="PVS112" s="908"/>
      <c r="PVT112" s="908"/>
      <c r="PVU112" s="908"/>
      <c r="PVV112" s="908"/>
      <c r="PVW112" s="908"/>
      <c r="PVX112" s="908"/>
      <c r="PVY112" s="908"/>
      <c r="PVZ112" s="908"/>
      <c r="PWA112" s="908"/>
      <c r="PWB112" s="908"/>
      <c r="PWC112" s="908"/>
      <c r="PWD112" s="908"/>
      <c r="PWE112" s="908"/>
      <c r="PWF112" s="908"/>
      <c r="PWG112" s="908"/>
      <c r="PWH112" s="908"/>
      <c r="PWI112" s="908"/>
      <c r="PWJ112" s="908"/>
      <c r="PWK112" s="908"/>
      <c r="PWL112" s="908"/>
      <c r="PWM112" s="908"/>
      <c r="PWN112" s="908"/>
      <c r="PWO112" s="908"/>
      <c r="PWP112" s="908"/>
      <c r="PWQ112" s="908"/>
      <c r="PWR112" s="908"/>
      <c r="PWS112" s="908"/>
      <c r="PWT112" s="908"/>
      <c r="PWU112" s="908"/>
      <c r="PWV112" s="908"/>
      <c r="PWW112" s="908"/>
      <c r="PWX112" s="908"/>
      <c r="PWY112" s="908"/>
      <c r="PWZ112" s="908"/>
      <c r="PXA112" s="908"/>
      <c r="PXB112" s="908"/>
      <c r="PXC112" s="908"/>
      <c r="PXD112" s="908"/>
      <c r="PXE112" s="908"/>
      <c r="PXF112" s="908"/>
      <c r="PXG112" s="908"/>
      <c r="PXH112" s="908"/>
      <c r="PXI112" s="908"/>
      <c r="PXJ112" s="908"/>
      <c r="PXK112" s="908"/>
      <c r="PXL112" s="908"/>
      <c r="PXM112" s="908"/>
      <c r="PXN112" s="908"/>
      <c r="PXO112" s="908"/>
      <c r="PXP112" s="908"/>
      <c r="PXQ112" s="908"/>
      <c r="PXR112" s="908"/>
      <c r="PXS112" s="908"/>
      <c r="PXT112" s="908"/>
      <c r="PXU112" s="908"/>
      <c r="PXV112" s="908"/>
      <c r="PXW112" s="908"/>
      <c r="PXX112" s="908"/>
      <c r="PXY112" s="908"/>
      <c r="PXZ112" s="908"/>
      <c r="PYA112" s="908"/>
      <c r="PYB112" s="908"/>
      <c r="PYC112" s="908"/>
      <c r="PYD112" s="908"/>
      <c r="PYE112" s="908"/>
      <c r="PYF112" s="908"/>
      <c r="PYG112" s="908"/>
      <c r="PYH112" s="908"/>
      <c r="PYI112" s="908"/>
      <c r="PYJ112" s="908"/>
      <c r="PYK112" s="908"/>
      <c r="PYL112" s="908"/>
      <c r="PYM112" s="908"/>
      <c r="PYN112" s="908"/>
      <c r="PYO112" s="908"/>
      <c r="PYP112" s="908"/>
      <c r="PYQ112" s="908"/>
      <c r="PYR112" s="908"/>
      <c r="PYS112" s="908"/>
      <c r="PYT112" s="908"/>
      <c r="PYU112" s="908"/>
      <c r="PYV112" s="908"/>
      <c r="PYW112" s="908"/>
      <c r="PYX112" s="908"/>
      <c r="PYY112" s="908"/>
      <c r="PYZ112" s="908"/>
      <c r="PZA112" s="908"/>
      <c r="PZB112" s="908"/>
      <c r="PZC112" s="908"/>
      <c r="PZD112" s="908"/>
      <c r="PZE112" s="908"/>
      <c r="PZF112" s="908"/>
      <c r="PZG112" s="908"/>
      <c r="PZH112" s="908"/>
      <c r="PZI112" s="908"/>
      <c r="PZJ112" s="908"/>
      <c r="PZK112" s="908"/>
      <c r="PZL112" s="908"/>
      <c r="PZM112" s="908"/>
      <c r="PZN112" s="908"/>
      <c r="PZO112" s="908"/>
      <c r="PZP112" s="908"/>
      <c r="PZQ112" s="908"/>
      <c r="PZR112" s="908"/>
      <c r="PZS112" s="908"/>
      <c r="PZT112" s="908"/>
      <c r="PZU112" s="908"/>
      <c r="PZV112" s="908"/>
      <c r="PZW112" s="908"/>
      <c r="PZX112" s="908"/>
      <c r="PZY112" s="908"/>
      <c r="PZZ112" s="908"/>
      <c r="QAA112" s="908"/>
      <c r="QAB112" s="908"/>
      <c r="QAC112" s="908"/>
      <c r="QAD112" s="908"/>
      <c r="QAE112" s="908"/>
      <c r="QAF112" s="908"/>
      <c r="QAG112" s="908"/>
      <c r="QAH112" s="908"/>
      <c r="QAI112" s="908"/>
      <c r="QAJ112" s="908"/>
      <c r="QAK112" s="908"/>
      <c r="QAL112" s="908"/>
      <c r="QAM112" s="908"/>
      <c r="QAN112" s="908"/>
      <c r="QAO112" s="908"/>
      <c r="QAP112" s="908"/>
      <c r="QAQ112" s="908"/>
      <c r="QAR112" s="908"/>
      <c r="QAS112" s="908"/>
      <c r="QAT112" s="908"/>
      <c r="QAU112" s="908"/>
      <c r="QAV112" s="908"/>
      <c r="QAW112" s="908"/>
      <c r="QAX112" s="908"/>
      <c r="QAY112" s="908"/>
      <c r="QAZ112" s="908"/>
      <c r="QBA112" s="908"/>
      <c r="QBB112" s="908"/>
      <c r="QBC112" s="908"/>
      <c r="QBD112" s="908"/>
      <c r="QBE112" s="908"/>
      <c r="QBF112" s="908"/>
      <c r="QBG112" s="908"/>
      <c r="QBH112" s="908"/>
      <c r="QBI112" s="908"/>
      <c r="QBJ112" s="908"/>
      <c r="QBK112" s="908"/>
      <c r="QBL112" s="908"/>
      <c r="QBM112" s="908"/>
      <c r="QBN112" s="908"/>
      <c r="QBO112" s="908"/>
      <c r="QBP112" s="908"/>
      <c r="QBQ112" s="908"/>
      <c r="QBR112" s="908"/>
      <c r="QBS112" s="908"/>
      <c r="QBT112" s="908"/>
      <c r="QBU112" s="908"/>
      <c r="QBV112" s="908"/>
      <c r="QBW112" s="908"/>
      <c r="QBX112" s="908"/>
      <c r="QBY112" s="908"/>
      <c r="QBZ112" s="908"/>
      <c r="QCA112" s="908"/>
      <c r="QCB112" s="908"/>
      <c r="QCC112" s="908"/>
      <c r="QCD112" s="908"/>
      <c r="QCE112" s="908"/>
      <c r="QCF112" s="908"/>
      <c r="QCG112" s="908"/>
      <c r="QCH112" s="908"/>
      <c r="QCI112" s="908"/>
      <c r="QCJ112" s="908"/>
      <c r="QCK112" s="908"/>
      <c r="QCL112" s="908"/>
      <c r="QCM112" s="908"/>
      <c r="QCN112" s="908"/>
      <c r="QCO112" s="908"/>
      <c r="QCP112" s="908"/>
      <c r="QCQ112" s="908"/>
      <c r="QCR112" s="908"/>
      <c r="QCS112" s="908"/>
      <c r="QCT112" s="908"/>
      <c r="QCU112" s="908"/>
      <c r="QCV112" s="908"/>
      <c r="QCW112" s="908"/>
      <c r="QCX112" s="908"/>
      <c r="QCY112" s="908"/>
      <c r="QCZ112" s="908"/>
      <c r="QDA112" s="908"/>
      <c r="QDB112" s="908"/>
      <c r="QDC112" s="908"/>
      <c r="QDD112" s="908"/>
      <c r="QDE112" s="908"/>
      <c r="QDF112" s="908"/>
      <c r="QDG112" s="908"/>
      <c r="QDH112" s="908"/>
      <c r="QDI112" s="908"/>
      <c r="QDJ112" s="908"/>
      <c r="QDK112" s="908"/>
      <c r="QDL112" s="908"/>
      <c r="QDM112" s="908"/>
      <c r="QDN112" s="908"/>
      <c r="QDO112" s="908"/>
      <c r="QDP112" s="908"/>
      <c r="QDQ112" s="908"/>
      <c r="QDR112" s="908"/>
      <c r="QDS112" s="908"/>
      <c r="QDT112" s="908"/>
      <c r="QDU112" s="908"/>
      <c r="QDV112" s="908"/>
      <c r="QDW112" s="908"/>
      <c r="QDX112" s="908"/>
      <c r="QDY112" s="908"/>
      <c r="QDZ112" s="908"/>
      <c r="QEA112" s="908"/>
      <c r="QEB112" s="908"/>
      <c r="QEC112" s="908"/>
      <c r="QED112" s="908"/>
      <c r="QEE112" s="908"/>
      <c r="QEF112" s="908"/>
      <c r="QEG112" s="908"/>
      <c r="QEH112" s="908"/>
      <c r="QEI112" s="908"/>
      <c r="QEJ112" s="908"/>
      <c r="QEK112" s="908"/>
      <c r="QEL112" s="908"/>
      <c r="QEM112" s="908"/>
      <c r="QEN112" s="908"/>
      <c r="QEO112" s="908"/>
      <c r="QEP112" s="908"/>
      <c r="QEQ112" s="908"/>
      <c r="QER112" s="908"/>
      <c r="QES112" s="908"/>
      <c r="QET112" s="908"/>
      <c r="QEU112" s="908"/>
      <c r="QEV112" s="908"/>
      <c r="QEW112" s="908"/>
      <c r="QEX112" s="908"/>
      <c r="QEY112" s="908"/>
      <c r="QEZ112" s="908"/>
      <c r="QFA112" s="908"/>
      <c r="QFB112" s="908"/>
      <c r="QFC112" s="908"/>
      <c r="QFD112" s="908"/>
      <c r="QFE112" s="908"/>
      <c r="QFF112" s="908"/>
      <c r="QFG112" s="908"/>
      <c r="QFH112" s="908"/>
      <c r="QFI112" s="908"/>
      <c r="QFJ112" s="908"/>
      <c r="QFK112" s="908"/>
      <c r="QFL112" s="908"/>
      <c r="QFM112" s="908"/>
      <c r="QFN112" s="908"/>
      <c r="QFO112" s="908"/>
      <c r="QFP112" s="908"/>
      <c r="QFQ112" s="908"/>
      <c r="QFR112" s="908"/>
      <c r="QFS112" s="908"/>
      <c r="QFT112" s="908"/>
      <c r="QFU112" s="908"/>
      <c r="QFV112" s="908"/>
      <c r="QFW112" s="908"/>
      <c r="QFX112" s="908"/>
      <c r="QFY112" s="908"/>
      <c r="QFZ112" s="908"/>
      <c r="QGA112" s="908"/>
      <c r="QGB112" s="908"/>
      <c r="QGC112" s="908"/>
      <c r="QGD112" s="908"/>
      <c r="QGE112" s="908"/>
      <c r="QGF112" s="908"/>
      <c r="QGG112" s="908"/>
      <c r="QGH112" s="908"/>
      <c r="QGI112" s="908"/>
      <c r="QGJ112" s="908"/>
      <c r="QGK112" s="908"/>
      <c r="QGL112" s="908"/>
      <c r="QGM112" s="908"/>
      <c r="QGN112" s="908"/>
      <c r="QGO112" s="908"/>
      <c r="QGP112" s="908"/>
      <c r="QGQ112" s="908"/>
      <c r="QGR112" s="908"/>
      <c r="QGS112" s="908"/>
      <c r="QGT112" s="908"/>
      <c r="QGU112" s="908"/>
      <c r="QGV112" s="908"/>
      <c r="QGW112" s="908"/>
      <c r="QGX112" s="908"/>
      <c r="QGY112" s="908"/>
      <c r="QGZ112" s="908"/>
      <c r="QHA112" s="908"/>
      <c r="QHB112" s="908"/>
      <c r="QHC112" s="908"/>
      <c r="QHD112" s="908"/>
      <c r="QHE112" s="908"/>
      <c r="QHF112" s="908"/>
      <c r="QHG112" s="908"/>
      <c r="QHH112" s="908"/>
      <c r="QHI112" s="908"/>
      <c r="QHJ112" s="908"/>
      <c r="QHK112" s="908"/>
      <c r="QHL112" s="908"/>
      <c r="QHM112" s="908"/>
      <c r="QHN112" s="908"/>
      <c r="QHO112" s="908"/>
      <c r="QHP112" s="908"/>
      <c r="QHQ112" s="908"/>
      <c r="QHR112" s="908"/>
      <c r="QHS112" s="908"/>
      <c r="QHT112" s="908"/>
      <c r="QHU112" s="908"/>
      <c r="QHV112" s="908"/>
      <c r="QHW112" s="908"/>
      <c r="QHX112" s="908"/>
      <c r="QHY112" s="908"/>
      <c r="QHZ112" s="908"/>
      <c r="QIA112" s="908"/>
      <c r="QIB112" s="908"/>
      <c r="QIC112" s="908"/>
      <c r="QID112" s="908"/>
      <c r="QIE112" s="908"/>
      <c r="QIF112" s="908"/>
      <c r="QIG112" s="908"/>
      <c r="QIH112" s="908"/>
      <c r="QII112" s="908"/>
      <c r="QIJ112" s="908"/>
      <c r="QIK112" s="908"/>
      <c r="QIL112" s="908"/>
      <c r="QIM112" s="908"/>
      <c r="QIN112" s="908"/>
      <c r="QIO112" s="908"/>
      <c r="QIP112" s="908"/>
      <c r="QIQ112" s="908"/>
      <c r="QIR112" s="908"/>
      <c r="QIS112" s="908"/>
      <c r="QIT112" s="908"/>
      <c r="QIU112" s="908"/>
      <c r="QIV112" s="908"/>
      <c r="QIW112" s="908"/>
      <c r="QIX112" s="908"/>
      <c r="QIY112" s="908"/>
      <c r="QIZ112" s="908"/>
      <c r="QJA112" s="908"/>
      <c r="QJB112" s="908"/>
      <c r="QJC112" s="908"/>
      <c r="QJD112" s="908"/>
      <c r="QJE112" s="908"/>
      <c r="QJF112" s="908"/>
      <c r="QJG112" s="908"/>
      <c r="QJH112" s="908"/>
      <c r="QJI112" s="908"/>
      <c r="QJJ112" s="908"/>
      <c r="QJK112" s="908"/>
      <c r="QJL112" s="908"/>
      <c r="QJM112" s="908"/>
      <c r="QJN112" s="908"/>
      <c r="QJO112" s="908"/>
      <c r="QJP112" s="908"/>
      <c r="QJQ112" s="908"/>
      <c r="QJR112" s="908"/>
      <c r="QJS112" s="908"/>
      <c r="QJT112" s="908"/>
      <c r="QJU112" s="908"/>
      <c r="QJV112" s="908"/>
      <c r="QJW112" s="908"/>
      <c r="QJX112" s="908"/>
      <c r="QJY112" s="908"/>
      <c r="QJZ112" s="908"/>
      <c r="QKA112" s="908"/>
      <c r="QKB112" s="908"/>
      <c r="QKC112" s="908"/>
      <c r="QKD112" s="908"/>
      <c r="QKE112" s="908"/>
      <c r="QKF112" s="908"/>
      <c r="QKG112" s="908"/>
      <c r="QKH112" s="908"/>
      <c r="QKI112" s="908"/>
      <c r="QKJ112" s="908"/>
      <c r="QKK112" s="908"/>
      <c r="QKL112" s="908"/>
      <c r="QKM112" s="908"/>
      <c r="QKN112" s="908"/>
      <c r="QKO112" s="908"/>
      <c r="QKP112" s="908"/>
      <c r="QKQ112" s="908"/>
      <c r="QKR112" s="908"/>
      <c r="QKS112" s="908"/>
      <c r="QKT112" s="908"/>
      <c r="QKU112" s="908"/>
      <c r="QKV112" s="908"/>
      <c r="QKW112" s="908"/>
      <c r="QKX112" s="908"/>
      <c r="QKY112" s="908"/>
      <c r="QKZ112" s="908"/>
      <c r="QLA112" s="908"/>
      <c r="QLB112" s="908"/>
      <c r="QLC112" s="908"/>
      <c r="QLD112" s="908"/>
      <c r="QLE112" s="908"/>
      <c r="QLF112" s="908"/>
      <c r="QLG112" s="908"/>
      <c r="QLH112" s="908"/>
      <c r="QLI112" s="908"/>
      <c r="QLJ112" s="908"/>
      <c r="QLK112" s="908"/>
      <c r="QLL112" s="908"/>
      <c r="QLM112" s="908"/>
      <c r="QLN112" s="908"/>
      <c r="QLO112" s="908"/>
      <c r="QLP112" s="908"/>
      <c r="QLQ112" s="908"/>
      <c r="QLR112" s="908"/>
      <c r="QLS112" s="908"/>
      <c r="QLT112" s="908"/>
      <c r="QLU112" s="908"/>
      <c r="QLV112" s="908"/>
      <c r="QLW112" s="908"/>
      <c r="QLX112" s="908"/>
      <c r="QLY112" s="908"/>
      <c r="QLZ112" s="908"/>
      <c r="QMA112" s="908"/>
      <c r="QMB112" s="908"/>
      <c r="QMC112" s="908"/>
      <c r="QMD112" s="908"/>
      <c r="QME112" s="908"/>
      <c r="QMF112" s="908"/>
      <c r="QMG112" s="908"/>
      <c r="QMH112" s="908"/>
      <c r="QMI112" s="908"/>
      <c r="QMJ112" s="908"/>
      <c r="QMK112" s="908"/>
      <c r="QML112" s="908"/>
      <c r="QMM112" s="908"/>
      <c r="QMN112" s="908"/>
      <c r="QMO112" s="908"/>
      <c r="QMP112" s="908"/>
      <c r="QMQ112" s="908"/>
      <c r="QMR112" s="908"/>
      <c r="QMS112" s="908"/>
      <c r="QMT112" s="908"/>
      <c r="QMU112" s="908"/>
      <c r="QMV112" s="908"/>
      <c r="QMW112" s="908"/>
      <c r="QMX112" s="908"/>
      <c r="QMY112" s="908"/>
      <c r="QMZ112" s="908"/>
      <c r="QNA112" s="908"/>
      <c r="QNB112" s="908"/>
      <c r="QNC112" s="908"/>
      <c r="QND112" s="908"/>
      <c r="QNE112" s="908"/>
      <c r="QNF112" s="908"/>
      <c r="QNG112" s="908"/>
      <c r="QNH112" s="908"/>
      <c r="QNI112" s="908"/>
      <c r="QNJ112" s="908"/>
      <c r="QNK112" s="908"/>
      <c r="QNL112" s="908"/>
      <c r="QNM112" s="908"/>
      <c r="QNN112" s="908"/>
      <c r="QNO112" s="908"/>
      <c r="QNP112" s="908"/>
      <c r="QNQ112" s="908"/>
      <c r="QNR112" s="908"/>
      <c r="QNS112" s="908"/>
      <c r="QNT112" s="908"/>
      <c r="QNU112" s="908"/>
      <c r="QNV112" s="908"/>
      <c r="QNW112" s="908"/>
      <c r="QNX112" s="908"/>
      <c r="QNY112" s="908"/>
      <c r="QNZ112" s="908"/>
      <c r="QOA112" s="908"/>
      <c r="QOB112" s="908"/>
      <c r="QOC112" s="908"/>
      <c r="QOD112" s="908"/>
      <c r="QOE112" s="908"/>
      <c r="QOF112" s="908"/>
      <c r="QOG112" s="908"/>
      <c r="QOH112" s="908"/>
      <c r="QOI112" s="908"/>
      <c r="QOJ112" s="908"/>
      <c r="QOK112" s="908"/>
      <c r="QOL112" s="908"/>
      <c r="QOM112" s="908"/>
      <c r="QON112" s="908"/>
      <c r="QOO112" s="908"/>
      <c r="QOP112" s="908"/>
      <c r="QOQ112" s="908"/>
      <c r="QOR112" s="908"/>
      <c r="QOS112" s="908"/>
      <c r="QOT112" s="908"/>
      <c r="QOU112" s="908"/>
      <c r="QOV112" s="908"/>
      <c r="QOW112" s="908"/>
      <c r="QOX112" s="908"/>
      <c r="QOY112" s="908"/>
      <c r="QOZ112" s="908"/>
      <c r="QPA112" s="908"/>
      <c r="QPB112" s="908"/>
      <c r="QPC112" s="908"/>
      <c r="QPD112" s="908"/>
      <c r="QPE112" s="908"/>
      <c r="QPF112" s="908"/>
      <c r="QPG112" s="908"/>
      <c r="QPH112" s="908"/>
      <c r="QPI112" s="908"/>
      <c r="QPJ112" s="908"/>
      <c r="QPK112" s="908"/>
      <c r="QPL112" s="908"/>
      <c r="QPM112" s="908"/>
      <c r="QPN112" s="908"/>
      <c r="QPO112" s="908"/>
      <c r="QPP112" s="908"/>
      <c r="QPQ112" s="908"/>
      <c r="QPR112" s="908"/>
      <c r="QPS112" s="908"/>
      <c r="QPT112" s="908"/>
      <c r="QPU112" s="908"/>
      <c r="QPV112" s="908"/>
      <c r="QPW112" s="908"/>
      <c r="QPX112" s="908"/>
      <c r="QPY112" s="908"/>
      <c r="QPZ112" s="908"/>
      <c r="QQA112" s="908"/>
      <c r="QQB112" s="908"/>
      <c r="QQC112" s="908"/>
      <c r="QQD112" s="908"/>
      <c r="QQE112" s="908"/>
      <c r="QQF112" s="908"/>
      <c r="QQG112" s="908"/>
      <c r="QQH112" s="908"/>
      <c r="QQI112" s="908"/>
      <c r="QQJ112" s="908"/>
      <c r="QQK112" s="908"/>
      <c r="QQL112" s="908"/>
      <c r="QQM112" s="908"/>
      <c r="QQN112" s="908"/>
      <c r="QQO112" s="908"/>
      <c r="QQP112" s="908"/>
      <c r="QQQ112" s="908"/>
      <c r="QQR112" s="908"/>
      <c r="QQS112" s="908"/>
      <c r="QQT112" s="908"/>
      <c r="QQU112" s="908"/>
      <c r="QQV112" s="908"/>
      <c r="QQW112" s="908"/>
      <c r="QQX112" s="908"/>
      <c r="QQY112" s="908"/>
      <c r="QQZ112" s="908"/>
      <c r="QRA112" s="908"/>
      <c r="QRB112" s="908"/>
      <c r="QRC112" s="908"/>
      <c r="QRD112" s="908"/>
      <c r="QRE112" s="908"/>
      <c r="QRF112" s="908"/>
      <c r="QRG112" s="908"/>
      <c r="QRH112" s="908"/>
      <c r="QRI112" s="908"/>
      <c r="QRJ112" s="908"/>
      <c r="QRK112" s="908"/>
      <c r="QRL112" s="908"/>
      <c r="QRM112" s="908"/>
      <c r="QRN112" s="908"/>
      <c r="QRO112" s="908"/>
      <c r="QRP112" s="908"/>
      <c r="QRQ112" s="908"/>
      <c r="QRR112" s="908"/>
      <c r="QRS112" s="908"/>
      <c r="QRT112" s="908"/>
      <c r="QRU112" s="908"/>
      <c r="QRV112" s="908"/>
      <c r="QRW112" s="908"/>
      <c r="QRX112" s="908"/>
      <c r="QRY112" s="908"/>
      <c r="QRZ112" s="908"/>
      <c r="QSA112" s="908"/>
      <c r="QSB112" s="908"/>
      <c r="QSC112" s="908"/>
      <c r="QSD112" s="908"/>
      <c r="QSE112" s="908"/>
      <c r="QSF112" s="908"/>
      <c r="QSG112" s="908"/>
      <c r="QSH112" s="908"/>
      <c r="QSI112" s="908"/>
      <c r="QSJ112" s="908"/>
      <c r="QSK112" s="908"/>
      <c r="QSL112" s="908"/>
      <c r="QSM112" s="908"/>
      <c r="QSN112" s="908"/>
      <c r="QSO112" s="908"/>
      <c r="QSP112" s="908"/>
      <c r="QSQ112" s="908"/>
      <c r="QSR112" s="908"/>
      <c r="QSS112" s="908"/>
      <c r="QST112" s="908"/>
      <c r="QSU112" s="908"/>
      <c r="QSV112" s="908"/>
      <c r="QSW112" s="908"/>
      <c r="QSX112" s="908"/>
      <c r="QSY112" s="908"/>
      <c r="QSZ112" s="908"/>
      <c r="QTA112" s="908"/>
      <c r="QTB112" s="908"/>
      <c r="QTC112" s="908"/>
      <c r="QTD112" s="908"/>
      <c r="QTE112" s="908"/>
      <c r="QTF112" s="908"/>
      <c r="QTG112" s="908"/>
      <c r="QTH112" s="908"/>
      <c r="QTI112" s="908"/>
      <c r="QTJ112" s="908"/>
      <c r="QTK112" s="908"/>
      <c r="QTL112" s="908"/>
      <c r="QTM112" s="908"/>
      <c r="QTN112" s="908"/>
      <c r="QTO112" s="908"/>
      <c r="QTP112" s="908"/>
      <c r="QTQ112" s="908"/>
      <c r="QTR112" s="908"/>
      <c r="QTS112" s="908"/>
      <c r="QTT112" s="908"/>
      <c r="QTU112" s="908"/>
      <c r="QTV112" s="908"/>
      <c r="QTW112" s="908"/>
      <c r="QTX112" s="908"/>
      <c r="QTY112" s="908"/>
      <c r="QTZ112" s="908"/>
      <c r="QUA112" s="908"/>
      <c r="QUB112" s="908"/>
      <c r="QUC112" s="908"/>
      <c r="QUD112" s="908"/>
      <c r="QUE112" s="908"/>
      <c r="QUF112" s="908"/>
      <c r="QUG112" s="908"/>
      <c r="QUH112" s="908"/>
      <c r="QUI112" s="908"/>
      <c r="QUJ112" s="908"/>
      <c r="QUK112" s="908"/>
      <c r="QUL112" s="908"/>
      <c r="QUM112" s="908"/>
      <c r="QUN112" s="908"/>
      <c r="QUO112" s="908"/>
      <c r="QUP112" s="908"/>
      <c r="QUQ112" s="908"/>
      <c r="QUR112" s="908"/>
      <c r="QUS112" s="908"/>
      <c r="QUT112" s="908"/>
      <c r="QUU112" s="908"/>
      <c r="QUV112" s="908"/>
      <c r="QUW112" s="908"/>
      <c r="QUX112" s="908"/>
      <c r="QUY112" s="908"/>
      <c r="QUZ112" s="908"/>
      <c r="QVA112" s="908"/>
      <c r="QVB112" s="908"/>
      <c r="QVC112" s="908"/>
      <c r="QVD112" s="908"/>
      <c r="QVE112" s="908"/>
      <c r="QVF112" s="908"/>
      <c r="QVG112" s="908"/>
      <c r="QVH112" s="908"/>
      <c r="QVI112" s="908"/>
      <c r="QVJ112" s="908"/>
      <c r="QVK112" s="908"/>
      <c r="QVL112" s="908"/>
      <c r="QVM112" s="908"/>
      <c r="QVN112" s="908"/>
      <c r="QVO112" s="908"/>
      <c r="QVP112" s="908"/>
      <c r="QVQ112" s="908"/>
      <c r="QVR112" s="908"/>
      <c r="QVS112" s="908"/>
      <c r="QVT112" s="908"/>
      <c r="QVU112" s="908"/>
      <c r="QVV112" s="908"/>
      <c r="QVW112" s="908"/>
      <c r="QVX112" s="908"/>
      <c r="QVY112" s="908"/>
      <c r="QVZ112" s="908"/>
      <c r="QWA112" s="908"/>
      <c r="QWB112" s="908"/>
      <c r="QWC112" s="908"/>
      <c r="QWD112" s="908"/>
      <c r="QWE112" s="908"/>
      <c r="QWF112" s="908"/>
      <c r="QWG112" s="908"/>
      <c r="QWH112" s="908"/>
      <c r="QWI112" s="908"/>
      <c r="QWJ112" s="908"/>
      <c r="QWK112" s="908"/>
      <c r="QWL112" s="908"/>
      <c r="QWM112" s="908"/>
      <c r="QWN112" s="908"/>
      <c r="QWO112" s="908"/>
      <c r="QWP112" s="908"/>
      <c r="QWQ112" s="908"/>
      <c r="QWR112" s="908"/>
      <c r="QWS112" s="908"/>
      <c r="QWT112" s="908"/>
      <c r="QWU112" s="908"/>
      <c r="QWV112" s="908"/>
      <c r="QWW112" s="908"/>
      <c r="QWX112" s="908"/>
      <c r="QWY112" s="908"/>
      <c r="QWZ112" s="908"/>
      <c r="QXA112" s="908"/>
      <c r="QXB112" s="908"/>
      <c r="QXC112" s="908"/>
      <c r="QXD112" s="908"/>
      <c r="QXE112" s="908"/>
      <c r="QXF112" s="908"/>
      <c r="QXG112" s="908"/>
      <c r="QXH112" s="908"/>
      <c r="QXI112" s="908"/>
      <c r="QXJ112" s="908"/>
      <c r="QXK112" s="908"/>
      <c r="QXL112" s="908"/>
      <c r="QXM112" s="908"/>
      <c r="QXN112" s="908"/>
      <c r="QXO112" s="908"/>
      <c r="QXP112" s="908"/>
      <c r="QXQ112" s="908"/>
      <c r="QXR112" s="908"/>
      <c r="QXS112" s="908"/>
      <c r="QXT112" s="908"/>
      <c r="QXU112" s="908"/>
      <c r="QXV112" s="908"/>
      <c r="QXW112" s="908"/>
      <c r="QXX112" s="908"/>
      <c r="QXY112" s="908"/>
      <c r="QXZ112" s="908"/>
      <c r="QYA112" s="908"/>
      <c r="QYB112" s="908"/>
      <c r="QYC112" s="908"/>
      <c r="QYD112" s="908"/>
      <c r="QYE112" s="908"/>
      <c r="QYF112" s="908"/>
      <c r="QYG112" s="908"/>
      <c r="QYH112" s="908"/>
      <c r="QYI112" s="908"/>
      <c r="QYJ112" s="908"/>
      <c r="QYK112" s="908"/>
      <c r="QYL112" s="908"/>
      <c r="QYM112" s="908"/>
      <c r="QYN112" s="908"/>
      <c r="QYO112" s="908"/>
      <c r="QYP112" s="908"/>
      <c r="QYQ112" s="908"/>
      <c r="QYR112" s="908"/>
      <c r="QYS112" s="908"/>
      <c r="QYT112" s="908"/>
      <c r="QYU112" s="908"/>
      <c r="QYV112" s="908"/>
      <c r="QYW112" s="908"/>
      <c r="QYX112" s="908"/>
      <c r="QYY112" s="908"/>
      <c r="QYZ112" s="908"/>
      <c r="QZA112" s="908"/>
      <c r="QZB112" s="908"/>
      <c r="QZC112" s="908"/>
      <c r="QZD112" s="908"/>
      <c r="QZE112" s="908"/>
      <c r="QZF112" s="908"/>
      <c r="QZG112" s="908"/>
      <c r="QZH112" s="908"/>
      <c r="QZI112" s="908"/>
      <c r="QZJ112" s="908"/>
      <c r="QZK112" s="908"/>
      <c r="QZL112" s="908"/>
      <c r="QZM112" s="908"/>
      <c r="QZN112" s="908"/>
      <c r="QZO112" s="908"/>
      <c r="QZP112" s="908"/>
      <c r="QZQ112" s="908"/>
      <c r="QZR112" s="908"/>
      <c r="QZS112" s="908"/>
      <c r="QZT112" s="908"/>
      <c r="QZU112" s="908"/>
      <c r="QZV112" s="908"/>
      <c r="QZW112" s="908"/>
      <c r="QZX112" s="908"/>
      <c r="QZY112" s="908"/>
      <c r="QZZ112" s="908"/>
      <c r="RAA112" s="908"/>
      <c r="RAB112" s="908"/>
      <c r="RAC112" s="908"/>
      <c r="RAD112" s="908"/>
      <c r="RAE112" s="908"/>
      <c r="RAF112" s="908"/>
      <c r="RAG112" s="908"/>
      <c r="RAH112" s="908"/>
      <c r="RAI112" s="908"/>
      <c r="RAJ112" s="908"/>
      <c r="RAK112" s="908"/>
      <c r="RAL112" s="908"/>
      <c r="RAM112" s="908"/>
      <c r="RAN112" s="908"/>
      <c r="RAO112" s="908"/>
      <c r="RAP112" s="908"/>
      <c r="RAQ112" s="908"/>
      <c r="RAR112" s="908"/>
      <c r="RAS112" s="908"/>
      <c r="RAT112" s="908"/>
      <c r="RAU112" s="908"/>
      <c r="RAV112" s="908"/>
      <c r="RAW112" s="908"/>
      <c r="RAX112" s="908"/>
      <c r="RAY112" s="908"/>
      <c r="RAZ112" s="908"/>
      <c r="RBA112" s="908"/>
      <c r="RBB112" s="908"/>
      <c r="RBC112" s="908"/>
      <c r="RBD112" s="908"/>
      <c r="RBE112" s="908"/>
      <c r="RBF112" s="908"/>
      <c r="RBG112" s="908"/>
      <c r="RBH112" s="908"/>
      <c r="RBI112" s="908"/>
      <c r="RBJ112" s="908"/>
      <c r="RBK112" s="908"/>
      <c r="RBL112" s="908"/>
      <c r="RBM112" s="908"/>
      <c r="RBN112" s="908"/>
      <c r="RBO112" s="908"/>
      <c r="RBP112" s="908"/>
      <c r="RBQ112" s="908"/>
      <c r="RBR112" s="908"/>
      <c r="RBS112" s="908"/>
      <c r="RBT112" s="908"/>
      <c r="RBU112" s="908"/>
      <c r="RBV112" s="908"/>
      <c r="RBW112" s="908"/>
      <c r="RBX112" s="908"/>
      <c r="RBY112" s="908"/>
      <c r="RBZ112" s="908"/>
      <c r="RCA112" s="908"/>
      <c r="RCB112" s="908"/>
      <c r="RCC112" s="908"/>
      <c r="RCD112" s="908"/>
      <c r="RCE112" s="908"/>
      <c r="RCF112" s="908"/>
      <c r="RCG112" s="908"/>
      <c r="RCH112" s="908"/>
      <c r="RCI112" s="908"/>
      <c r="RCJ112" s="908"/>
      <c r="RCK112" s="908"/>
      <c r="RCL112" s="908"/>
      <c r="RCM112" s="908"/>
      <c r="RCN112" s="908"/>
      <c r="RCO112" s="908"/>
      <c r="RCP112" s="908"/>
      <c r="RCQ112" s="908"/>
      <c r="RCR112" s="908"/>
      <c r="RCS112" s="908"/>
      <c r="RCT112" s="908"/>
      <c r="RCU112" s="908"/>
      <c r="RCV112" s="908"/>
      <c r="RCW112" s="908"/>
      <c r="RCX112" s="908"/>
      <c r="RCY112" s="908"/>
      <c r="RCZ112" s="908"/>
      <c r="RDA112" s="908"/>
      <c r="RDB112" s="908"/>
      <c r="RDC112" s="908"/>
      <c r="RDD112" s="908"/>
      <c r="RDE112" s="908"/>
      <c r="RDF112" s="908"/>
      <c r="RDG112" s="908"/>
      <c r="RDH112" s="908"/>
      <c r="RDI112" s="908"/>
      <c r="RDJ112" s="908"/>
      <c r="RDK112" s="908"/>
      <c r="RDL112" s="908"/>
      <c r="RDM112" s="908"/>
      <c r="RDN112" s="908"/>
      <c r="RDO112" s="908"/>
      <c r="RDP112" s="908"/>
      <c r="RDQ112" s="908"/>
      <c r="RDR112" s="908"/>
      <c r="RDS112" s="908"/>
      <c r="RDT112" s="908"/>
      <c r="RDU112" s="908"/>
      <c r="RDV112" s="908"/>
      <c r="RDW112" s="908"/>
      <c r="RDX112" s="908"/>
      <c r="RDY112" s="908"/>
      <c r="RDZ112" s="908"/>
      <c r="REA112" s="908"/>
      <c r="REB112" s="908"/>
      <c r="REC112" s="908"/>
      <c r="RED112" s="908"/>
      <c r="REE112" s="908"/>
      <c r="REF112" s="908"/>
      <c r="REG112" s="908"/>
      <c r="REH112" s="908"/>
      <c r="REI112" s="908"/>
      <c r="REJ112" s="908"/>
      <c r="REK112" s="908"/>
      <c r="REL112" s="908"/>
      <c r="REM112" s="908"/>
      <c r="REN112" s="908"/>
      <c r="REO112" s="908"/>
      <c r="REP112" s="908"/>
      <c r="REQ112" s="908"/>
      <c r="RER112" s="908"/>
      <c r="RES112" s="908"/>
      <c r="RET112" s="908"/>
      <c r="REU112" s="908"/>
      <c r="REV112" s="908"/>
      <c r="REW112" s="908"/>
      <c r="REX112" s="908"/>
      <c r="REY112" s="908"/>
      <c r="REZ112" s="908"/>
      <c r="RFA112" s="908"/>
      <c r="RFB112" s="908"/>
      <c r="RFC112" s="908"/>
      <c r="RFD112" s="908"/>
      <c r="RFE112" s="908"/>
      <c r="RFF112" s="908"/>
      <c r="RFG112" s="908"/>
      <c r="RFH112" s="908"/>
      <c r="RFI112" s="908"/>
      <c r="RFJ112" s="908"/>
      <c r="RFK112" s="908"/>
      <c r="RFL112" s="908"/>
      <c r="RFM112" s="908"/>
      <c r="RFN112" s="908"/>
      <c r="RFO112" s="908"/>
      <c r="RFP112" s="908"/>
      <c r="RFQ112" s="908"/>
      <c r="RFR112" s="908"/>
      <c r="RFS112" s="908"/>
      <c r="RFT112" s="908"/>
      <c r="RFU112" s="908"/>
      <c r="RFV112" s="908"/>
      <c r="RFW112" s="908"/>
      <c r="RFX112" s="908"/>
      <c r="RFY112" s="908"/>
      <c r="RFZ112" s="908"/>
      <c r="RGA112" s="908"/>
      <c r="RGB112" s="908"/>
      <c r="RGC112" s="908"/>
      <c r="RGD112" s="908"/>
      <c r="RGE112" s="908"/>
      <c r="RGF112" s="908"/>
      <c r="RGG112" s="908"/>
      <c r="RGH112" s="908"/>
      <c r="RGI112" s="908"/>
      <c r="RGJ112" s="908"/>
      <c r="RGK112" s="908"/>
      <c r="RGL112" s="908"/>
      <c r="RGM112" s="908"/>
      <c r="RGN112" s="908"/>
      <c r="RGO112" s="908"/>
      <c r="RGP112" s="908"/>
      <c r="RGQ112" s="908"/>
      <c r="RGR112" s="908"/>
      <c r="RGS112" s="908"/>
      <c r="RGT112" s="908"/>
      <c r="RGU112" s="908"/>
      <c r="RGV112" s="908"/>
      <c r="RGW112" s="908"/>
      <c r="RGX112" s="908"/>
      <c r="RGY112" s="908"/>
      <c r="RGZ112" s="908"/>
      <c r="RHA112" s="908"/>
      <c r="RHB112" s="908"/>
      <c r="RHC112" s="908"/>
      <c r="RHD112" s="908"/>
      <c r="RHE112" s="908"/>
      <c r="RHF112" s="908"/>
      <c r="RHG112" s="908"/>
      <c r="RHH112" s="908"/>
      <c r="RHI112" s="908"/>
      <c r="RHJ112" s="908"/>
      <c r="RHK112" s="908"/>
      <c r="RHL112" s="908"/>
      <c r="RHM112" s="908"/>
      <c r="RHN112" s="908"/>
      <c r="RHO112" s="908"/>
      <c r="RHP112" s="908"/>
      <c r="RHQ112" s="908"/>
      <c r="RHR112" s="908"/>
      <c r="RHS112" s="908"/>
      <c r="RHT112" s="908"/>
      <c r="RHU112" s="908"/>
      <c r="RHV112" s="908"/>
      <c r="RHW112" s="908"/>
      <c r="RHX112" s="908"/>
      <c r="RHY112" s="908"/>
      <c r="RHZ112" s="908"/>
      <c r="RIA112" s="908"/>
      <c r="RIB112" s="908"/>
      <c r="RIC112" s="908"/>
      <c r="RID112" s="908"/>
      <c r="RIE112" s="908"/>
      <c r="RIF112" s="908"/>
      <c r="RIG112" s="908"/>
      <c r="RIH112" s="908"/>
      <c r="RII112" s="908"/>
      <c r="RIJ112" s="908"/>
      <c r="RIK112" s="908"/>
      <c r="RIL112" s="908"/>
      <c r="RIM112" s="908"/>
      <c r="RIN112" s="908"/>
      <c r="RIO112" s="908"/>
      <c r="RIP112" s="908"/>
      <c r="RIQ112" s="908"/>
      <c r="RIR112" s="908"/>
      <c r="RIS112" s="908"/>
      <c r="RIT112" s="908"/>
      <c r="RIU112" s="908"/>
      <c r="RIV112" s="908"/>
      <c r="RIW112" s="908"/>
      <c r="RIX112" s="908"/>
      <c r="RIY112" s="908"/>
      <c r="RIZ112" s="908"/>
      <c r="RJA112" s="908"/>
      <c r="RJB112" s="908"/>
      <c r="RJC112" s="908"/>
      <c r="RJD112" s="908"/>
      <c r="RJE112" s="908"/>
      <c r="RJF112" s="908"/>
      <c r="RJG112" s="908"/>
      <c r="RJH112" s="908"/>
      <c r="RJI112" s="908"/>
      <c r="RJJ112" s="908"/>
      <c r="RJK112" s="908"/>
      <c r="RJL112" s="908"/>
      <c r="RJM112" s="908"/>
      <c r="RJN112" s="908"/>
      <c r="RJO112" s="908"/>
      <c r="RJP112" s="908"/>
      <c r="RJQ112" s="908"/>
      <c r="RJR112" s="908"/>
      <c r="RJS112" s="908"/>
      <c r="RJT112" s="908"/>
      <c r="RJU112" s="908"/>
      <c r="RJV112" s="908"/>
      <c r="RJW112" s="908"/>
      <c r="RJX112" s="908"/>
      <c r="RJY112" s="908"/>
      <c r="RJZ112" s="908"/>
      <c r="RKA112" s="908"/>
      <c r="RKB112" s="908"/>
      <c r="RKC112" s="908"/>
      <c r="RKD112" s="908"/>
      <c r="RKE112" s="908"/>
      <c r="RKF112" s="908"/>
      <c r="RKG112" s="908"/>
      <c r="RKH112" s="908"/>
      <c r="RKI112" s="908"/>
      <c r="RKJ112" s="908"/>
      <c r="RKK112" s="908"/>
      <c r="RKL112" s="908"/>
      <c r="RKM112" s="908"/>
      <c r="RKN112" s="908"/>
      <c r="RKO112" s="908"/>
      <c r="RKP112" s="908"/>
      <c r="RKQ112" s="908"/>
      <c r="RKR112" s="908"/>
      <c r="RKS112" s="908"/>
      <c r="RKT112" s="908"/>
      <c r="RKU112" s="908"/>
      <c r="RKV112" s="908"/>
      <c r="RKW112" s="908"/>
      <c r="RKX112" s="908"/>
      <c r="RKY112" s="908"/>
      <c r="RKZ112" s="908"/>
      <c r="RLA112" s="908"/>
      <c r="RLB112" s="908"/>
      <c r="RLC112" s="908"/>
      <c r="RLD112" s="908"/>
      <c r="RLE112" s="908"/>
      <c r="RLF112" s="908"/>
      <c r="RLG112" s="908"/>
      <c r="RLH112" s="908"/>
      <c r="RLI112" s="908"/>
      <c r="RLJ112" s="908"/>
      <c r="RLK112" s="908"/>
      <c r="RLL112" s="908"/>
      <c r="RLM112" s="908"/>
      <c r="RLN112" s="908"/>
      <c r="RLO112" s="908"/>
      <c r="RLP112" s="908"/>
      <c r="RLQ112" s="908"/>
      <c r="RLR112" s="908"/>
      <c r="RLS112" s="908"/>
      <c r="RLT112" s="908"/>
      <c r="RLU112" s="908"/>
      <c r="RLV112" s="908"/>
      <c r="RLW112" s="908"/>
      <c r="RLX112" s="908"/>
      <c r="RLY112" s="908"/>
      <c r="RLZ112" s="908"/>
      <c r="RMA112" s="908"/>
      <c r="RMB112" s="908"/>
      <c r="RMC112" s="908"/>
      <c r="RMD112" s="908"/>
      <c r="RME112" s="908"/>
      <c r="RMF112" s="908"/>
      <c r="RMG112" s="908"/>
      <c r="RMH112" s="908"/>
      <c r="RMI112" s="908"/>
      <c r="RMJ112" s="908"/>
      <c r="RMK112" s="908"/>
      <c r="RML112" s="908"/>
      <c r="RMM112" s="908"/>
      <c r="RMN112" s="908"/>
      <c r="RMO112" s="908"/>
      <c r="RMP112" s="908"/>
      <c r="RMQ112" s="908"/>
      <c r="RMR112" s="908"/>
      <c r="RMS112" s="908"/>
      <c r="RMT112" s="908"/>
      <c r="RMU112" s="908"/>
      <c r="RMV112" s="908"/>
      <c r="RMW112" s="908"/>
      <c r="RMX112" s="908"/>
      <c r="RMY112" s="908"/>
      <c r="RMZ112" s="908"/>
      <c r="RNA112" s="908"/>
      <c r="RNB112" s="908"/>
      <c r="RNC112" s="908"/>
      <c r="RND112" s="908"/>
      <c r="RNE112" s="908"/>
      <c r="RNF112" s="908"/>
      <c r="RNG112" s="908"/>
      <c r="RNH112" s="908"/>
      <c r="RNI112" s="908"/>
      <c r="RNJ112" s="908"/>
      <c r="RNK112" s="908"/>
      <c r="RNL112" s="908"/>
      <c r="RNM112" s="908"/>
      <c r="RNN112" s="908"/>
      <c r="RNO112" s="908"/>
      <c r="RNP112" s="908"/>
      <c r="RNQ112" s="908"/>
      <c r="RNR112" s="908"/>
      <c r="RNS112" s="908"/>
      <c r="RNT112" s="908"/>
      <c r="RNU112" s="908"/>
      <c r="RNV112" s="908"/>
      <c r="RNW112" s="908"/>
      <c r="RNX112" s="908"/>
      <c r="RNY112" s="908"/>
      <c r="RNZ112" s="908"/>
      <c r="ROA112" s="908"/>
      <c r="ROB112" s="908"/>
      <c r="ROC112" s="908"/>
      <c r="ROD112" s="908"/>
      <c r="ROE112" s="908"/>
      <c r="ROF112" s="908"/>
      <c r="ROG112" s="908"/>
      <c r="ROH112" s="908"/>
      <c r="ROI112" s="908"/>
      <c r="ROJ112" s="908"/>
      <c r="ROK112" s="908"/>
      <c r="ROL112" s="908"/>
      <c r="ROM112" s="908"/>
      <c r="RON112" s="908"/>
      <c r="ROO112" s="908"/>
      <c r="ROP112" s="908"/>
      <c r="ROQ112" s="908"/>
      <c r="ROR112" s="908"/>
      <c r="ROS112" s="908"/>
      <c r="ROT112" s="908"/>
      <c r="ROU112" s="908"/>
      <c r="ROV112" s="908"/>
      <c r="ROW112" s="908"/>
      <c r="ROX112" s="908"/>
      <c r="ROY112" s="908"/>
      <c r="ROZ112" s="908"/>
      <c r="RPA112" s="908"/>
      <c r="RPB112" s="908"/>
      <c r="RPC112" s="908"/>
      <c r="RPD112" s="908"/>
      <c r="RPE112" s="908"/>
      <c r="RPF112" s="908"/>
      <c r="RPG112" s="908"/>
      <c r="RPH112" s="908"/>
      <c r="RPI112" s="908"/>
      <c r="RPJ112" s="908"/>
      <c r="RPK112" s="908"/>
      <c r="RPL112" s="908"/>
      <c r="RPM112" s="908"/>
      <c r="RPN112" s="908"/>
      <c r="RPO112" s="908"/>
      <c r="RPP112" s="908"/>
      <c r="RPQ112" s="908"/>
      <c r="RPR112" s="908"/>
      <c r="RPS112" s="908"/>
      <c r="RPT112" s="908"/>
      <c r="RPU112" s="908"/>
      <c r="RPV112" s="908"/>
      <c r="RPW112" s="908"/>
      <c r="RPX112" s="908"/>
      <c r="RPY112" s="908"/>
      <c r="RPZ112" s="908"/>
      <c r="RQA112" s="908"/>
      <c r="RQB112" s="908"/>
      <c r="RQC112" s="908"/>
      <c r="RQD112" s="908"/>
      <c r="RQE112" s="908"/>
      <c r="RQF112" s="908"/>
      <c r="RQG112" s="908"/>
      <c r="RQH112" s="908"/>
      <c r="RQI112" s="908"/>
      <c r="RQJ112" s="908"/>
      <c r="RQK112" s="908"/>
      <c r="RQL112" s="908"/>
      <c r="RQM112" s="908"/>
      <c r="RQN112" s="908"/>
      <c r="RQO112" s="908"/>
      <c r="RQP112" s="908"/>
      <c r="RQQ112" s="908"/>
      <c r="RQR112" s="908"/>
      <c r="RQS112" s="908"/>
      <c r="RQT112" s="908"/>
      <c r="RQU112" s="908"/>
      <c r="RQV112" s="908"/>
      <c r="RQW112" s="908"/>
      <c r="RQX112" s="908"/>
      <c r="RQY112" s="908"/>
      <c r="RQZ112" s="908"/>
      <c r="RRA112" s="908"/>
      <c r="RRB112" s="908"/>
      <c r="RRC112" s="908"/>
      <c r="RRD112" s="908"/>
      <c r="RRE112" s="908"/>
      <c r="RRF112" s="908"/>
      <c r="RRG112" s="908"/>
      <c r="RRH112" s="908"/>
      <c r="RRI112" s="908"/>
      <c r="RRJ112" s="908"/>
      <c r="RRK112" s="908"/>
      <c r="RRL112" s="908"/>
      <c r="RRM112" s="908"/>
      <c r="RRN112" s="908"/>
      <c r="RRO112" s="908"/>
      <c r="RRP112" s="908"/>
      <c r="RRQ112" s="908"/>
      <c r="RRR112" s="908"/>
      <c r="RRS112" s="908"/>
      <c r="RRT112" s="908"/>
      <c r="RRU112" s="908"/>
      <c r="RRV112" s="908"/>
      <c r="RRW112" s="908"/>
      <c r="RRX112" s="908"/>
      <c r="RRY112" s="908"/>
      <c r="RRZ112" s="908"/>
      <c r="RSA112" s="908"/>
      <c r="RSB112" s="908"/>
      <c r="RSC112" s="908"/>
      <c r="RSD112" s="908"/>
      <c r="RSE112" s="908"/>
      <c r="RSF112" s="908"/>
      <c r="RSG112" s="908"/>
      <c r="RSH112" s="908"/>
      <c r="RSI112" s="908"/>
      <c r="RSJ112" s="908"/>
      <c r="RSK112" s="908"/>
      <c r="RSL112" s="908"/>
      <c r="RSM112" s="908"/>
      <c r="RSN112" s="908"/>
      <c r="RSO112" s="908"/>
      <c r="RSP112" s="908"/>
      <c r="RSQ112" s="908"/>
      <c r="RSR112" s="908"/>
      <c r="RSS112" s="908"/>
      <c r="RST112" s="908"/>
      <c r="RSU112" s="908"/>
      <c r="RSV112" s="908"/>
      <c r="RSW112" s="908"/>
      <c r="RSX112" s="908"/>
      <c r="RSY112" s="908"/>
      <c r="RSZ112" s="908"/>
      <c r="RTA112" s="908"/>
      <c r="RTB112" s="908"/>
      <c r="RTC112" s="908"/>
      <c r="RTD112" s="908"/>
      <c r="RTE112" s="908"/>
      <c r="RTF112" s="908"/>
      <c r="RTG112" s="908"/>
      <c r="RTH112" s="908"/>
      <c r="RTI112" s="908"/>
      <c r="RTJ112" s="908"/>
      <c r="RTK112" s="908"/>
      <c r="RTL112" s="908"/>
      <c r="RTM112" s="908"/>
      <c r="RTN112" s="908"/>
      <c r="RTO112" s="908"/>
      <c r="RTP112" s="908"/>
      <c r="RTQ112" s="908"/>
      <c r="RTR112" s="908"/>
      <c r="RTS112" s="908"/>
      <c r="RTT112" s="908"/>
      <c r="RTU112" s="908"/>
      <c r="RTV112" s="908"/>
      <c r="RTW112" s="908"/>
      <c r="RTX112" s="908"/>
      <c r="RTY112" s="908"/>
      <c r="RTZ112" s="908"/>
      <c r="RUA112" s="908"/>
      <c r="RUB112" s="908"/>
      <c r="RUC112" s="908"/>
      <c r="RUD112" s="908"/>
      <c r="RUE112" s="908"/>
      <c r="RUF112" s="908"/>
      <c r="RUG112" s="908"/>
      <c r="RUH112" s="908"/>
      <c r="RUI112" s="908"/>
      <c r="RUJ112" s="908"/>
      <c r="RUK112" s="908"/>
      <c r="RUL112" s="908"/>
      <c r="RUM112" s="908"/>
      <c r="RUN112" s="908"/>
      <c r="RUO112" s="908"/>
      <c r="RUP112" s="908"/>
      <c r="RUQ112" s="908"/>
      <c r="RUR112" s="908"/>
      <c r="RUS112" s="908"/>
      <c r="RUT112" s="908"/>
      <c r="RUU112" s="908"/>
      <c r="RUV112" s="908"/>
      <c r="RUW112" s="908"/>
      <c r="RUX112" s="908"/>
      <c r="RUY112" s="908"/>
      <c r="RUZ112" s="908"/>
      <c r="RVA112" s="908"/>
      <c r="RVB112" s="908"/>
      <c r="RVC112" s="908"/>
      <c r="RVD112" s="908"/>
      <c r="RVE112" s="908"/>
      <c r="RVF112" s="908"/>
      <c r="RVG112" s="908"/>
      <c r="RVH112" s="908"/>
      <c r="RVI112" s="908"/>
      <c r="RVJ112" s="908"/>
      <c r="RVK112" s="908"/>
      <c r="RVL112" s="908"/>
      <c r="RVM112" s="908"/>
      <c r="RVN112" s="908"/>
      <c r="RVO112" s="908"/>
      <c r="RVP112" s="908"/>
      <c r="RVQ112" s="908"/>
      <c r="RVR112" s="908"/>
      <c r="RVS112" s="908"/>
      <c r="RVT112" s="908"/>
      <c r="RVU112" s="908"/>
      <c r="RVV112" s="908"/>
      <c r="RVW112" s="908"/>
      <c r="RVX112" s="908"/>
      <c r="RVY112" s="908"/>
      <c r="RVZ112" s="908"/>
      <c r="RWA112" s="908"/>
      <c r="RWB112" s="908"/>
      <c r="RWC112" s="908"/>
      <c r="RWD112" s="908"/>
      <c r="RWE112" s="908"/>
      <c r="RWF112" s="908"/>
      <c r="RWG112" s="908"/>
      <c r="RWH112" s="908"/>
      <c r="RWI112" s="908"/>
      <c r="RWJ112" s="908"/>
      <c r="RWK112" s="908"/>
      <c r="RWL112" s="908"/>
      <c r="RWM112" s="908"/>
      <c r="RWN112" s="908"/>
      <c r="RWO112" s="908"/>
      <c r="RWP112" s="908"/>
      <c r="RWQ112" s="908"/>
      <c r="RWR112" s="908"/>
      <c r="RWS112" s="908"/>
      <c r="RWT112" s="908"/>
      <c r="RWU112" s="908"/>
      <c r="RWV112" s="908"/>
      <c r="RWW112" s="908"/>
      <c r="RWX112" s="908"/>
      <c r="RWY112" s="908"/>
      <c r="RWZ112" s="908"/>
      <c r="RXA112" s="908"/>
      <c r="RXB112" s="908"/>
      <c r="RXC112" s="908"/>
      <c r="RXD112" s="908"/>
      <c r="RXE112" s="908"/>
      <c r="RXF112" s="908"/>
      <c r="RXG112" s="908"/>
      <c r="RXH112" s="908"/>
      <c r="RXI112" s="908"/>
      <c r="RXJ112" s="908"/>
      <c r="RXK112" s="908"/>
      <c r="RXL112" s="908"/>
      <c r="RXM112" s="908"/>
      <c r="RXN112" s="908"/>
      <c r="RXO112" s="908"/>
      <c r="RXP112" s="908"/>
      <c r="RXQ112" s="908"/>
      <c r="RXR112" s="908"/>
      <c r="RXS112" s="908"/>
      <c r="RXT112" s="908"/>
      <c r="RXU112" s="908"/>
      <c r="RXV112" s="908"/>
      <c r="RXW112" s="908"/>
      <c r="RXX112" s="908"/>
      <c r="RXY112" s="908"/>
      <c r="RXZ112" s="908"/>
      <c r="RYA112" s="908"/>
      <c r="RYB112" s="908"/>
      <c r="RYC112" s="908"/>
      <c r="RYD112" s="908"/>
      <c r="RYE112" s="908"/>
      <c r="RYF112" s="908"/>
      <c r="RYG112" s="908"/>
      <c r="RYH112" s="908"/>
      <c r="RYI112" s="908"/>
      <c r="RYJ112" s="908"/>
      <c r="RYK112" s="908"/>
      <c r="RYL112" s="908"/>
      <c r="RYM112" s="908"/>
      <c r="RYN112" s="908"/>
      <c r="RYO112" s="908"/>
      <c r="RYP112" s="908"/>
      <c r="RYQ112" s="908"/>
      <c r="RYR112" s="908"/>
      <c r="RYS112" s="908"/>
      <c r="RYT112" s="908"/>
      <c r="RYU112" s="908"/>
      <c r="RYV112" s="908"/>
      <c r="RYW112" s="908"/>
      <c r="RYX112" s="908"/>
      <c r="RYY112" s="908"/>
      <c r="RYZ112" s="908"/>
      <c r="RZA112" s="908"/>
      <c r="RZB112" s="908"/>
      <c r="RZC112" s="908"/>
      <c r="RZD112" s="908"/>
      <c r="RZE112" s="908"/>
      <c r="RZF112" s="908"/>
      <c r="RZG112" s="908"/>
      <c r="RZH112" s="908"/>
      <c r="RZI112" s="908"/>
      <c r="RZJ112" s="908"/>
      <c r="RZK112" s="908"/>
      <c r="RZL112" s="908"/>
      <c r="RZM112" s="908"/>
      <c r="RZN112" s="908"/>
      <c r="RZO112" s="908"/>
      <c r="RZP112" s="908"/>
      <c r="RZQ112" s="908"/>
      <c r="RZR112" s="908"/>
      <c r="RZS112" s="908"/>
      <c r="RZT112" s="908"/>
      <c r="RZU112" s="908"/>
      <c r="RZV112" s="908"/>
      <c r="RZW112" s="908"/>
      <c r="RZX112" s="908"/>
      <c r="RZY112" s="908"/>
      <c r="RZZ112" s="908"/>
      <c r="SAA112" s="908"/>
      <c r="SAB112" s="908"/>
      <c r="SAC112" s="908"/>
      <c r="SAD112" s="908"/>
      <c r="SAE112" s="908"/>
      <c r="SAF112" s="908"/>
      <c r="SAG112" s="908"/>
      <c r="SAH112" s="908"/>
      <c r="SAI112" s="908"/>
      <c r="SAJ112" s="908"/>
      <c r="SAK112" s="908"/>
      <c r="SAL112" s="908"/>
      <c r="SAM112" s="908"/>
      <c r="SAN112" s="908"/>
      <c r="SAO112" s="908"/>
      <c r="SAP112" s="908"/>
      <c r="SAQ112" s="908"/>
      <c r="SAR112" s="908"/>
      <c r="SAS112" s="908"/>
      <c r="SAT112" s="908"/>
      <c r="SAU112" s="908"/>
      <c r="SAV112" s="908"/>
      <c r="SAW112" s="908"/>
      <c r="SAX112" s="908"/>
      <c r="SAY112" s="908"/>
      <c r="SAZ112" s="908"/>
      <c r="SBA112" s="908"/>
      <c r="SBB112" s="908"/>
      <c r="SBC112" s="908"/>
      <c r="SBD112" s="908"/>
      <c r="SBE112" s="908"/>
      <c r="SBF112" s="908"/>
      <c r="SBG112" s="908"/>
      <c r="SBH112" s="908"/>
      <c r="SBI112" s="908"/>
      <c r="SBJ112" s="908"/>
      <c r="SBK112" s="908"/>
      <c r="SBL112" s="908"/>
      <c r="SBM112" s="908"/>
      <c r="SBN112" s="908"/>
      <c r="SBO112" s="908"/>
      <c r="SBP112" s="908"/>
      <c r="SBQ112" s="908"/>
      <c r="SBR112" s="908"/>
      <c r="SBS112" s="908"/>
      <c r="SBT112" s="908"/>
      <c r="SBU112" s="908"/>
      <c r="SBV112" s="908"/>
      <c r="SBW112" s="908"/>
      <c r="SBX112" s="908"/>
      <c r="SBY112" s="908"/>
      <c r="SBZ112" s="908"/>
      <c r="SCA112" s="908"/>
      <c r="SCB112" s="908"/>
      <c r="SCC112" s="908"/>
      <c r="SCD112" s="908"/>
      <c r="SCE112" s="908"/>
      <c r="SCF112" s="908"/>
      <c r="SCG112" s="908"/>
      <c r="SCH112" s="908"/>
      <c r="SCI112" s="908"/>
      <c r="SCJ112" s="908"/>
      <c r="SCK112" s="908"/>
      <c r="SCL112" s="908"/>
      <c r="SCM112" s="908"/>
      <c r="SCN112" s="908"/>
      <c r="SCO112" s="908"/>
      <c r="SCP112" s="908"/>
      <c r="SCQ112" s="908"/>
      <c r="SCR112" s="908"/>
      <c r="SCS112" s="908"/>
      <c r="SCT112" s="908"/>
      <c r="SCU112" s="908"/>
      <c r="SCV112" s="908"/>
      <c r="SCW112" s="908"/>
      <c r="SCX112" s="908"/>
      <c r="SCY112" s="908"/>
      <c r="SCZ112" s="908"/>
      <c r="SDA112" s="908"/>
      <c r="SDB112" s="908"/>
      <c r="SDC112" s="908"/>
      <c r="SDD112" s="908"/>
      <c r="SDE112" s="908"/>
      <c r="SDF112" s="908"/>
      <c r="SDG112" s="908"/>
      <c r="SDH112" s="908"/>
      <c r="SDI112" s="908"/>
      <c r="SDJ112" s="908"/>
      <c r="SDK112" s="908"/>
      <c r="SDL112" s="908"/>
      <c r="SDM112" s="908"/>
      <c r="SDN112" s="908"/>
      <c r="SDO112" s="908"/>
      <c r="SDP112" s="908"/>
      <c r="SDQ112" s="908"/>
      <c r="SDR112" s="908"/>
      <c r="SDS112" s="908"/>
      <c r="SDT112" s="908"/>
      <c r="SDU112" s="908"/>
      <c r="SDV112" s="908"/>
      <c r="SDW112" s="908"/>
      <c r="SDX112" s="908"/>
      <c r="SDY112" s="908"/>
      <c r="SDZ112" s="908"/>
      <c r="SEA112" s="908"/>
      <c r="SEB112" s="908"/>
      <c r="SEC112" s="908"/>
      <c r="SED112" s="908"/>
      <c r="SEE112" s="908"/>
      <c r="SEF112" s="908"/>
      <c r="SEG112" s="908"/>
      <c r="SEH112" s="908"/>
      <c r="SEI112" s="908"/>
      <c r="SEJ112" s="908"/>
      <c r="SEK112" s="908"/>
      <c r="SEL112" s="908"/>
      <c r="SEM112" s="908"/>
      <c r="SEN112" s="908"/>
      <c r="SEO112" s="908"/>
      <c r="SEP112" s="908"/>
      <c r="SEQ112" s="908"/>
      <c r="SER112" s="908"/>
      <c r="SES112" s="908"/>
      <c r="SET112" s="908"/>
      <c r="SEU112" s="908"/>
      <c r="SEV112" s="908"/>
      <c r="SEW112" s="908"/>
      <c r="SEX112" s="908"/>
      <c r="SEY112" s="908"/>
      <c r="SEZ112" s="908"/>
      <c r="SFA112" s="908"/>
      <c r="SFB112" s="908"/>
      <c r="SFC112" s="908"/>
      <c r="SFD112" s="908"/>
      <c r="SFE112" s="908"/>
      <c r="SFF112" s="908"/>
      <c r="SFG112" s="908"/>
      <c r="SFH112" s="908"/>
      <c r="SFI112" s="908"/>
      <c r="SFJ112" s="908"/>
      <c r="SFK112" s="908"/>
      <c r="SFL112" s="908"/>
      <c r="SFM112" s="908"/>
      <c r="SFN112" s="908"/>
      <c r="SFO112" s="908"/>
      <c r="SFP112" s="908"/>
      <c r="SFQ112" s="908"/>
      <c r="SFR112" s="908"/>
      <c r="SFS112" s="908"/>
      <c r="SFT112" s="908"/>
      <c r="SFU112" s="908"/>
      <c r="SFV112" s="908"/>
      <c r="SFW112" s="908"/>
      <c r="SFX112" s="908"/>
      <c r="SFY112" s="908"/>
      <c r="SFZ112" s="908"/>
      <c r="SGA112" s="908"/>
      <c r="SGB112" s="908"/>
      <c r="SGC112" s="908"/>
      <c r="SGD112" s="908"/>
      <c r="SGE112" s="908"/>
      <c r="SGF112" s="908"/>
      <c r="SGG112" s="908"/>
      <c r="SGH112" s="908"/>
      <c r="SGI112" s="908"/>
      <c r="SGJ112" s="908"/>
      <c r="SGK112" s="908"/>
      <c r="SGL112" s="908"/>
      <c r="SGM112" s="908"/>
      <c r="SGN112" s="908"/>
      <c r="SGO112" s="908"/>
      <c r="SGP112" s="908"/>
      <c r="SGQ112" s="908"/>
      <c r="SGR112" s="908"/>
      <c r="SGS112" s="908"/>
      <c r="SGT112" s="908"/>
      <c r="SGU112" s="908"/>
      <c r="SGV112" s="908"/>
      <c r="SGW112" s="908"/>
      <c r="SGX112" s="908"/>
      <c r="SGY112" s="908"/>
      <c r="SGZ112" s="908"/>
      <c r="SHA112" s="908"/>
      <c r="SHB112" s="908"/>
      <c r="SHC112" s="908"/>
      <c r="SHD112" s="908"/>
      <c r="SHE112" s="908"/>
      <c r="SHF112" s="908"/>
      <c r="SHG112" s="908"/>
      <c r="SHH112" s="908"/>
      <c r="SHI112" s="908"/>
      <c r="SHJ112" s="908"/>
      <c r="SHK112" s="908"/>
      <c r="SHL112" s="908"/>
      <c r="SHM112" s="908"/>
      <c r="SHN112" s="908"/>
      <c r="SHO112" s="908"/>
      <c r="SHP112" s="908"/>
      <c r="SHQ112" s="908"/>
      <c r="SHR112" s="908"/>
      <c r="SHS112" s="908"/>
      <c r="SHT112" s="908"/>
      <c r="SHU112" s="908"/>
      <c r="SHV112" s="908"/>
      <c r="SHW112" s="908"/>
      <c r="SHX112" s="908"/>
      <c r="SHY112" s="908"/>
      <c r="SHZ112" s="908"/>
      <c r="SIA112" s="908"/>
      <c r="SIB112" s="908"/>
      <c r="SIC112" s="908"/>
      <c r="SID112" s="908"/>
      <c r="SIE112" s="908"/>
      <c r="SIF112" s="908"/>
      <c r="SIG112" s="908"/>
      <c r="SIH112" s="908"/>
      <c r="SII112" s="908"/>
      <c r="SIJ112" s="908"/>
      <c r="SIK112" s="908"/>
      <c r="SIL112" s="908"/>
      <c r="SIM112" s="908"/>
      <c r="SIN112" s="908"/>
      <c r="SIO112" s="908"/>
      <c r="SIP112" s="908"/>
      <c r="SIQ112" s="908"/>
      <c r="SIR112" s="908"/>
      <c r="SIS112" s="908"/>
      <c r="SIT112" s="908"/>
      <c r="SIU112" s="908"/>
      <c r="SIV112" s="908"/>
      <c r="SIW112" s="908"/>
      <c r="SIX112" s="908"/>
      <c r="SIY112" s="908"/>
      <c r="SIZ112" s="908"/>
      <c r="SJA112" s="908"/>
      <c r="SJB112" s="908"/>
      <c r="SJC112" s="908"/>
      <c r="SJD112" s="908"/>
      <c r="SJE112" s="908"/>
      <c r="SJF112" s="908"/>
      <c r="SJG112" s="908"/>
      <c r="SJH112" s="908"/>
      <c r="SJI112" s="908"/>
      <c r="SJJ112" s="908"/>
      <c r="SJK112" s="908"/>
      <c r="SJL112" s="908"/>
      <c r="SJM112" s="908"/>
      <c r="SJN112" s="908"/>
      <c r="SJO112" s="908"/>
      <c r="SJP112" s="908"/>
      <c r="SJQ112" s="908"/>
      <c r="SJR112" s="908"/>
      <c r="SJS112" s="908"/>
      <c r="SJT112" s="908"/>
      <c r="SJU112" s="908"/>
      <c r="SJV112" s="908"/>
      <c r="SJW112" s="908"/>
      <c r="SJX112" s="908"/>
      <c r="SJY112" s="908"/>
      <c r="SJZ112" s="908"/>
      <c r="SKA112" s="908"/>
      <c r="SKB112" s="908"/>
      <c r="SKC112" s="908"/>
      <c r="SKD112" s="908"/>
      <c r="SKE112" s="908"/>
      <c r="SKF112" s="908"/>
      <c r="SKG112" s="908"/>
      <c r="SKH112" s="908"/>
      <c r="SKI112" s="908"/>
      <c r="SKJ112" s="908"/>
      <c r="SKK112" s="908"/>
      <c r="SKL112" s="908"/>
      <c r="SKM112" s="908"/>
      <c r="SKN112" s="908"/>
      <c r="SKO112" s="908"/>
      <c r="SKP112" s="908"/>
      <c r="SKQ112" s="908"/>
      <c r="SKR112" s="908"/>
      <c r="SKS112" s="908"/>
      <c r="SKT112" s="908"/>
      <c r="SKU112" s="908"/>
      <c r="SKV112" s="908"/>
      <c r="SKW112" s="908"/>
      <c r="SKX112" s="908"/>
      <c r="SKY112" s="908"/>
      <c r="SKZ112" s="908"/>
      <c r="SLA112" s="908"/>
      <c r="SLB112" s="908"/>
      <c r="SLC112" s="908"/>
      <c r="SLD112" s="908"/>
      <c r="SLE112" s="908"/>
      <c r="SLF112" s="908"/>
      <c r="SLG112" s="908"/>
      <c r="SLH112" s="908"/>
      <c r="SLI112" s="908"/>
      <c r="SLJ112" s="908"/>
      <c r="SLK112" s="908"/>
      <c r="SLL112" s="908"/>
      <c r="SLM112" s="908"/>
      <c r="SLN112" s="908"/>
      <c r="SLO112" s="908"/>
      <c r="SLP112" s="908"/>
      <c r="SLQ112" s="908"/>
      <c r="SLR112" s="908"/>
      <c r="SLS112" s="908"/>
      <c r="SLT112" s="908"/>
      <c r="SLU112" s="908"/>
      <c r="SLV112" s="908"/>
      <c r="SLW112" s="908"/>
      <c r="SLX112" s="908"/>
      <c r="SLY112" s="908"/>
      <c r="SLZ112" s="908"/>
      <c r="SMA112" s="908"/>
      <c r="SMB112" s="908"/>
      <c r="SMC112" s="908"/>
      <c r="SMD112" s="908"/>
      <c r="SME112" s="908"/>
      <c r="SMF112" s="908"/>
      <c r="SMG112" s="908"/>
      <c r="SMH112" s="908"/>
      <c r="SMI112" s="908"/>
      <c r="SMJ112" s="908"/>
      <c r="SMK112" s="908"/>
      <c r="SML112" s="908"/>
      <c r="SMM112" s="908"/>
      <c r="SMN112" s="908"/>
      <c r="SMO112" s="908"/>
      <c r="SMP112" s="908"/>
      <c r="SMQ112" s="908"/>
      <c r="SMR112" s="908"/>
      <c r="SMS112" s="908"/>
      <c r="SMT112" s="908"/>
      <c r="SMU112" s="908"/>
      <c r="SMV112" s="908"/>
      <c r="SMW112" s="908"/>
      <c r="SMX112" s="908"/>
      <c r="SMY112" s="908"/>
      <c r="SMZ112" s="908"/>
      <c r="SNA112" s="908"/>
      <c r="SNB112" s="908"/>
      <c r="SNC112" s="908"/>
      <c r="SND112" s="908"/>
      <c r="SNE112" s="908"/>
      <c r="SNF112" s="908"/>
      <c r="SNG112" s="908"/>
      <c r="SNH112" s="908"/>
      <c r="SNI112" s="908"/>
      <c r="SNJ112" s="908"/>
      <c r="SNK112" s="908"/>
      <c r="SNL112" s="908"/>
      <c r="SNM112" s="908"/>
      <c r="SNN112" s="908"/>
      <c r="SNO112" s="908"/>
      <c r="SNP112" s="908"/>
      <c r="SNQ112" s="908"/>
      <c r="SNR112" s="908"/>
      <c r="SNS112" s="908"/>
      <c r="SNT112" s="908"/>
      <c r="SNU112" s="908"/>
      <c r="SNV112" s="908"/>
      <c r="SNW112" s="908"/>
      <c r="SNX112" s="908"/>
      <c r="SNY112" s="908"/>
      <c r="SNZ112" s="908"/>
      <c r="SOA112" s="908"/>
      <c r="SOB112" s="908"/>
      <c r="SOC112" s="908"/>
      <c r="SOD112" s="908"/>
      <c r="SOE112" s="908"/>
      <c r="SOF112" s="908"/>
      <c r="SOG112" s="908"/>
      <c r="SOH112" s="908"/>
      <c r="SOI112" s="908"/>
      <c r="SOJ112" s="908"/>
      <c r="SOK112" s="908"/>
      <c r="SOL112" s="908"/>
      <c r="SOM112" s="908"/>
      <c r="SON112" s="908"/>
      <c r="SOO112" s="908"/>
      <c r="SOP112" s="908"/>
      <c r="SOQ112" s="908"/>
      <c r="SOR112" s="908"/>
      <c r="SOS112" s="908"/>
      <c r="SOT112" s="908"/>
      <c r="SOU112" s="908"/>
      <c r="SOV112" s="908"/>
      <c r="SOW112" s="908"/>
      <c r="SOX112" s="908"/>
      <c r="SOY112" s="908"/>
      <c r="SOZ112" s="908"/>
      <c r="SPA112" s="908"/>
      <c r="SPB112" s="908"/>
      <c r="SPC112" s="908"/>
      <c r="SPD112" s="908"/>
      <c r="SPE112" s="908"/>
      <c r="SPF112" s="908"/>
      <c r="SPG112" s="908"/>
      <c r="SPH112" s="908"/>
      <c r="SPI112" s="908"/>
      <c r="SPJ112" s="908"/>
      <c r="SPK112" s="908"/>
      <c r="SPL112" s="908"/>
      <c r="SPM112" s="908"/>
      <c r="SPN112" s="908"/>
      <c r="SPO112" s="908"/>
      <c r="SPP112" s="908"/>
      <c r="SPQ112" s="908"/>
      <c r="SPR112" s="908"/>
      <c r="SPS112" s="908"/>
      <c r="SPT112" s="908"/>
      <c r="SPU112" s="908"/>
      <c r="SPV112" s="908"/>
      <c r="SPW112" s="908"/>
      <c r="SPX112" s="908"/>
      <c r="SPY112" s="908"/>
      <c r="SPZ112" s="908"/>
      <c r="SQA112" s="908"/>
      <c r="SQB112" s="908"/>
      <c r="SQC112" s="908"/>
      <c r="SQD112" s="908"/>
      <c r="SQE112" s="908"/>
      <c r="SQF112" s="908"/>
      <c r="SQG112" s="908"/>
      <c r="SQH112" s="908"/>
      <c r="SQI112" s="908"/>
      <c r="SQJ112" s="908"/>
      <c r="SQK112" s="908"/>
      <c r="SQL112" s="908"/>
      <c r="SQM112" s="908"/>
      <c r="SQN112" s="908"/>
      <c r="SQO112" s="908"/>
      <c r="SQP112" s="908"/>
      <c r="SQQ112" s="908"/>
      <c r="SQR112" s="908"/>
      <c r="SQS112" s="908"/>
      <c r="SQT112" s="908"/>
      <c r="SQU112" s="908"/>
      <c r="SQV112" s="908"/>
      <c r="SQW112" s="908"/>
      <c r="SQX112" s="908"/>
      <c r="SQY112" s="908"/>
      <c r="SQZ112" s="908"/>
      <c r="SRA112" s="908"/>
      <c r="SRB112" s="908"/>
      <c r="SRC112" s="908"/>
      <c r="SRD112" s="908"/>
      <c r="SRE112" s="908"/>
      <c r="SRF112" s="908"/>
      <c r="SRG112" s="908"/>
      <c r="SRH112" s="908"/>
      <c r="SRI112" s="908"/>
      <c r="SRJ112" s="908"/>
      <c r="SRK112" s="908"/>
      <c r="SRL112" s="908"/>
      <c r="SRM112" s="908"/>
      <c r="SRN112" s="908"/>
      <c r="SRO112" s="908"/>
      <c r="SRP112" s="908"/>
      <c r="SRQ112" s="908"/>
      <c r="SRR112" s="908"/>
      <c r="SRS112" s="908"/>
      <c r="SRT112" s="908"/>
      <c r="SRU112" s="908"/>
      <c r="SRV112" s="908"/>
      <c r="SRW112" s="908"/>
      <c r="SRX112" s="908"/>
      <c r="SRY112" s="908"/>
      <c r="SRZ112" s="908"/>
      <c r="SSA112" s="908"/>
      <c r="SSB112" s="908"/>
      <c r="SSC112" s="908"/>
      <c r="SSD112" s="908"/>
      <c r="SSE112" s="908"/>
      <c r="SSF112" s="908"/>
      <c r="SSG112" s="908"/>
      <c r="SSH112" s="908"/>
      <c r="SSI112" s="908"/>
      <c r="SSJ112" s="908"/>
      <c r="SSK112" s="908"/>
      <c r="SSL112" s="908"/>
      <c r="SSM112" s="908"/>
      <c r="SSN112" s="908"/>
      <c r="SSO112" s="908"/>
      <c r="SSP112" s="908"/>
      <c r="SSQ112" s="908"/>
      <c r="SSR112" s="908"/>
      <c r="SSS112" s="908"/>
      <c r="SST112" s="908"/>
      <c r="SSU112" s="908"/>
      <c r="SSV112" s="908"/>
      <c r="SSW112" s="908"/>
      <c r="SSX112" s="908"/>
      <c r="SSY112" s="908"/>
      <c r="SSZ112" s="908"/>
      <c r="STA112" s="908"/>
      <c r="STB112" s="908"/>
      <c r="STC112" s="908"/>
      <c r="STD112" s="908"/>
      <c r="STE112" s="908"/>
      <c r="STF112" s="908"/>
      <c r="STG112" s="908"/>
      <c r="STH112" s="908"/>
      <c r="STI112" s="908"/>
      <c r="STJ112" s="908"/>
      <c r="STK112" s="908"/>
      <c r="STL112" s="908"/>
      <c r="STM112" s="908"/>
      <c r="STN112" s="908"/>
      <c r="STO112" s="908"/>
      <c r="STP112" s="908"/>
      <c r="STQ112" s="908"/>
      <c r="STR112" s="908"/>
      <c r="STS112" s="908"/>
      <c r="STT112" s="908"/>
      <c r="STU112" s="908"/>
      <c r="STV112" s="908"/>
      <c r="STW112" s="908"/>
      <c r="STX112" s="908"/>
      <c r="STY112" s="908"/>
      <c r="STZ112" s="908"/>
      <c r="SUA112" s="908"/>
      <c r="SUB112" s="908"/>
      <c r="SUC112" s="908"/>
      <c r="SUD112" s="908"/>
      <c r="SUE112" s="908"/>
      <c r="SUF112" s="908"/>
      <c r="SUG112" s="908"/>
      <c r="SUH112" s="908"/>
      <c r="SUI112" s="908"/>
      <c r="SUJ112" s="908"/>
      <c r="SUK112" s="908"/>
      <c r="SUL112" s="908"/>
      <c r="SUM112" s="908"/>
      <c r="SUN112" s="908"/>
      <c r="SUO112" s="908"/>
      <c r="SUP112" s="908"/>
      <c r="SUQ112" s="908"/>
      <c r="SUR112" s="908"/>
      <c r="SUS112" s="908"/>
      <c r="SUT112" s="908"/>
      <c r="SUU112" s="908"/>
      <c r="SUV112" s="908"/>
      <c r="SUW112" s="908"/>
      <c r="SUX112" s="908"/>
      <c r="SUY112" s="908"/>
      <c r="SUZ112" s="908"/>
      <c r="SVA112" s="908"/>
      <c r="SVB112" s="908"/>
      <c r="SVC112" s="908"/>
      <c r="SVD112" s="908"/>
      <c r="SVE112" s="908"/>
      <c r="SVF112" s="908"/>
      <c r="SVG112" s="908"/>
      <c r="SVH112" s="908"/>
      <c r="SVI112" s="908"/>
      <c r="SVJ112" s="908"/>
      <c r="SVK112" s="908"/>
      <c r="SVL112" s="908"/>
      <c r="SVM112" s="908"/>
      <c r="SVN112" s="908"/>
      <c r="SVO112" s="908"/>
      <c r="SVP112" s="908"/>
      <c r="SVQ112" s="908"/>
      <c r="SVR112" s="908"/>
      <c r="SVS112" s="908"/>
      <c r="SVT112" s="908"/>
      <c r="SVU112" s="908"/>
      <c r="SVV112" s="908"/>
      <c r="SVW112" s="908"/>
      <c r="SVX112" s="908"/>
      <c r="SVY112" s="908"/>
      <c r="SVZ112" s="908"/>
      <c r="SWA112" s="908"/>
      <c r="SWB112" s="908"/>
      <c r="SWC112" s="908"/>
      <c r="SWD112" s="908"/>
      <c r="SWE112" s="908"/>
      <c r="SWF112" s="908"/>
      <c r="SWG112" s="908"/>
      <c r="SWH112" s="908"/>
      <c r="SWI112" s="908"/>
      <c r="SWJ112" s="908"/>
      <c r="SWK112" s="908"/>
      <c r="SWL112" s="908"/>
      <c r="SWM112" s="908"/>
      <c r="SWN112" s="908"/>
      <c r="SWO112" s="908"/>
      <c r="SWP112" s="908"/>
      <c r="SWQ112" s="908"/>
      <c r="SWR112" s="908"/>
      <c r="SWS112" s="908"/>
      <c r="SWT112" s="908"/>
      <c r="SWU112" s="908"/>
      <c r="SWV112" s="908"/>
      <c r="SWW112" s="908"/>
      <c r="SWX112" s="908"/>
      <c r="SWY112" s="908"/>
      <c r="SWZ112" s="908"/>
      <c r="SXA112" s="908"/>
      <c r="SXB112" s="908"/>
      <c r="SXC112" s="908"/>
      <c r="SXD112" s="908"/>
      <c r="SXE112" s="908"/>
      <c r="SXF112" s="908"/>
      <c r="SXG112" s="908"/>
      <c r="SXH112" s="908"/>
      <c r="SXI112" s="908"/>
      <c r="SXJ112" s="908"/>
      <c r="SXK112" s="908"/>
      <c r="SXL112" s="908"/>
      <c r="SXM112" s="908"/>
      <c r="SXN112" s="908"/>
      <c r="SXO112" s="908"/>
      <c r="SXP112" s="908"/>
      <c r="SXQ112" s="908"/>
      <c r="SXR112" s="908"/>
      <c r="SXS112" s="908"/>
      <c r="SXT112" s="908"/>
      <c r="SXU112" s="908"/>
      <c r="SXV112" s="908"/>
      <c r="SXW112" s="908"/>
      <c r="SXX112" s="908"/>
      <c r="SXY112" s="908"/>
      <c r="SXZ112" s="908"/>
      <c r="SYA112" s="908"/>
      <c r="SYB112" s="908"/>
      <c r="SYC112" s="908"/>
      <c r="SYD112" s="908"/>
      <c r="SYE112" s="908"/>
      <c r="SYF112" s="908"/>
      <c r="SYG112" s="908"/>
      <c r="SYH112" s="908"/>
      <c r="SYI112" s="908"/>
      <c r="SYJ112" s="908"/>
      <c r="SYK112" s="908"/>
      <c r="SYL112" s="908"/>
      <c r="SYM112" s="908"/>
      <c r="SYN112" s="908"/>
      <c r="SYO112" s="908"/>
      <c r="SYP112" s="908"/>
      <c r="SYQ112" s="908"/>
      <c r="SYR112" s="908"/>
      <c r="SYS112" s="908"/>
      <c r="SYT112" s="908"/>
      <c r="SYU112" s="908"/>
      <c r="SYV112" s="908"/>
      <c r="SYW112" s="908"/>
      <c r="SYX112" s="908"/>
      <c r="SYY112" s="908"/>
      <c r="SYZ112" s="908"/>
      <c r="SZA112" s="908"/>
      <c r="SZB112" s="908"/>
      <c r="SZC112" s="908"/>
      <c r="SZD112" s="908"/>
      <c r="SZE112" s="908"/>
      <c r="SZF112" s="908"/>
      <c r="SZG112" s="908"/>
      <c r="SZH112" s="908"/>
      <c r="SZI112" s="908"/>
      <c r="SZJ112" s="908"/>
      <c r="SZK112" s="908"/>
      <c r="SZL112" s="908"/>
      <c r="SZM112" s="908"/>
      <c r="SZN112" s="908"/>
      <c r="SZO112" s="908"/>
      <c r="SZP112" s="908"/>
      <c r="SZQ112" s="908"/>
      <c r="SZR112" s="908"/>
      <c r="SZS112" s="908"/>
      <c r="SZT112" s="908"/>
      <c r="SZU112" s="908"/>
      <c r="SZV112" s="908"/>
      <c r="SZW112" s="908"/>
      <c r="SZX112" s="908"/>
      <c r="SZY112" s="908"/>
      <c r="SZZ112" s="908"/>
      <c r="TAA112" s="908"/>
      <c r="TAB112" s="908"/>
      <c r="TAC112" s="908"/>
      <c r="TAD112" s="908"/>
      <c r="TAE112" s="908"/>
      <c r="TAF112" s="908"/>
      <c r="TAG112" s="908"/>
      <c r="TAH112" s="908"/>
      <c r="TAI112" s="908"/>
      <c r="TAJ112" s="908"/>
      <c r="TAK112" s="908"/>
      <c r="TAL112" s="908"/>
      <c r="TAM112" s="908"/>
      <c r="TAN112" s="908"/>
      <c r="TAO112" s="908"/>
      <c r="TAP112" s="908"/>
      <c r="TAQ112" s="908"/>
      <c r="TAR112" s="908"/>
      <c r="TAS112" s="908"/>
      <c r="TAT112" s="908"/>
      <c r="TAU112" s="908"/>
      <c r="TAV112" s="908"/>
      <c r="TAW112" s="908"/>
      <c r="TAX112" s="908"/>
      <c r="TAY112" s="908"/>
      <c r="TAZ112" s="908"/>
      <c r="TBA112" s="908"/>
      <c r="TBB112" s="908"/>
      <c r="TBC112" s="908"/>
      <c r="TBD112" s="908"/>
      <c r="TBE112" s="908"/>
      <c r="TBF112" s="908"/>
      <c r="TBG112" s="908"/>
      <c r="TBH112" s="908"/>
      <c r="TBI112" s="908"/>
      <c r="TBJ112" s="908"/>
      <c r="TBK112" s="908"/>
      <c r="TBL112" s="908"/>
      <c r="TBM112" s="908"/>
      <c r="TBN112" s="908"/>
      <c r="TBO112" s="908"/>
      <c r="TBP112" s="908"/>
      <c r="TBQ112" s="908"/>
      <c r="TBR112" s="908"/>
      <c r="TBS112" s="908"/>
      <c r="TBT112" s="908"/>
      <c r="TBU112" s="908"/>
      <c r="TBV112" s="908"/>
      <c r="TBW112" s="908"/>
      <c r="TBX112" s="908"/>
      <c r="TBY112" s="908"/>
      <c r="TBZ112" s="908"/>
      <c r="TCA112" s="908"/>
      <c r="TCB112" s="908"/>
      <c r="TCC112" s="908"/>
      <c r="TCD112" s="908"/>
      <c r="TCE112" s="908"/>
      <c r="TCF112" s="908"/>
      <c r="TCG112" s="908"/>
      <c r="TCH112" s="908"/>
      <c r="TCI112" s="908"/>
      <c r="TCJ112" s="908"/>
      <c r="TCK112" s="908"/>
      <c r="TCL112" s="908"/>
      <c r="TCM112" s="908"/>
      <c r="TCN112" s="908"/>
      <c r="TCO112" s="908"/>
      <c r="TCP112" s="908"/>
      <c r="TCQ112" s="908"/>
      <c r="TCR112" s="908"/>
      <c r="TCS112" s="908"/>
      <c r="TCT112" s="908"/>
      <c r="TCU112" s="908"/>
      <c r="TCV112" s="908"/>
      <c r="TCW112" s="908"/>
      <c r="TCX112" s="908"/>
      <c r="TCY112" s="908"/>
      <c r="TCZ112" s="908"/>
      <c r="TDA112" s="908"/>
      <c r="TDB112" s="908"/>
      <c r="TDC112" s="908"/>
      <c r="TDD112" s="908"/>
      <c r="TDE112" s="908"/>
      <c r="TDF112" s="908"/>
      <c r="TDG112" s="908"/>
      <c r="TDH112" s="908"/>
      <c r="TDI112" s="908"/>
      <c r="TDJ112" s="908"/>
      <c r="TDK112" s="908"/>
      <c r="TDL112" s="908"/>
      <c r="TDM112" s="908"/>
      <c r="TDN112" s="908"/>
      <c r="TDO112" s="908"/>
      <c r="TDP112" s="908"/>
      <c r="TDQ112" s="908"/>
      <c r="TDR112" s="908"/>
      <c r="TDS112" s="908"/>
      <c r="TDT112" s="908"/>
      <c r="TDU112" s="908"/>
      <c r="TDV112" s="908"/>
      <c r="TDW112" s="908"/>
      <c r="TDX112" s="908"/>
      <c r="TDY112" s="908"/>
      <c r="TDZ112" s="908"/>
      <c r="TEA112" s="908"/>
      <c r="TEB112" s="908"/>
      <c r="TEC112" s="908"/>
      <c r="TED112" s="908"/>
      <c r="TEE112" s="908"/>
      <c r="TEF112" s="908"/>
      <c r="TEG112" s="908"/>
      <c r="TEH112" s="908"/>
      <c r="TEI112" s="908"/>
      <c r="TEJ112" s="908"/>
      <c r="TEK112" s="908"/>
      <c r="TEL112" s="908"/>
      <c r="TEM112" s="908"/>
      <c r="TEN112" s="908"/>
      <c r="TEO112" s="908"/>
      <c r="TEP112" s="908"/>
      <c r="TEQ112" s="908"/>
      <c r="TER112" s="908"/>
      <c r="TES112" s="908"/>
      <c r="TET112" s="908"/>
      <c r="TEU112" s="908"/>
      <c r="TEV112" s="908"/>
      <c r="TEW112" s="908"/>
      <c r="TEX112" s="908"/>
      <c r="TEY112" s="908"/>
      <c r="TEZ112" s="908"/>
      <c r="TFA112" s="908"/>
      <c r="TFB112" s="908"/>
      <c r="TFC112" s="908"/>
      <c r="TFD112" s="908"/>
      <c r="TFE112" s="908"/>
      <c r="TFF112" s="908"/>
      <c r="TFG112" s="908"/>
      <c r="TFH112" s="908"/>
      <c r="TFI112" s="908"/>
      <c r="TFJ112" s="908"/>
      <c r="TFK112" s="908"/>
      <c r="TFL112" s="908"/>
      <c r="TFM112" s="908"/>
      <c r="TFN112" s="908"/>
      <c r="TFO112" s="908"/>
      <c r="TFP112" s="908"/>
      <c r="TFQ112" s="908"/>
      <c r="TFR112" s="908"/>
      <c r="TFS112" s="908"/>
      <c r="TFT112" s="908"/>
      <c r="TFU112" s="908"/>
      <c r="TFV112" s="908"/>
      <c r="TFW112" s="908"/>
      <c r="TFX112" s="908"/>
      <c r="TFY112" s="908"/>
      <c r="TFZ112" s="908"/>
      <c r="TGA112" s="908"/>
      <c r="TGB112" s="908"/>
      <c r="TGC112" s="908"/>
      <c r="TGD112" s="908"/>
      <c r="TGE112" s="908"/>
      <c r="TGF112" s="908"/>
      <c r="TGG112" s="908"/>
      <c r="TGH112" s="908"/>
      <c r="TGI112" s="908"/>
      <c r="TGJ112" s="908"/>
      <c r="TGK112" s="908"/>
      <c r="TGL112" s="908"/>
      <c r="TGM112" s="908"/>
      <c r="TGN112" s="908"/>
      <c r="TGO112" s="908"/>
      <c r="TGP112" s="908"/>
      <c r="TGQ112" s="908"/>
      <c r="TGR112" s="908"/>
      <c r="TGS112" s="908"/>
      <c r="TGT112" s="908"/>
      <c r="TGU112" s="908"/>
      <c r="TGV112" s="908"/>
      <c r="TGW112" s="908"/>
      <c r="TGX112" s="908"/>
      <c r="TGY112" s="908"/>
      <c r="TGZ112" s="908"/>
      <c r="THA112" s="908"/>
      <c r="THB112" s="908"/>
      <c r="THC112" s="908"/>
      <c r="THD112" s="908"/>
      <c r="THE112" s="908"/>
      <c r="THF112" s="908"/>
      <c r="THG112" s="908"/>
      <c r="THH112" s="908"/>
      <c r="THI112" s="908"/>
      <c r="THJ112" s="908"/>
      <c r="THK112" s="908"/>
      <c r="THL112" s="908"/>
      <c r="THM112" s="908"/>
      <c r="THN112" s="908"/>
      <c r="THO112" s="908"/>
      <c r="THP112" s="908"/>
      <c r="THQ112" s="908"/>
      <c r="THR112" s="908"/>
      <c r="THS112" s="908"/>
      <c r="THT112" s="908"/>
      <c r="THU112" s="908"/>
      <c r="THV112" s="908"/>
      <c r="THW112" s="908"/>
      <c r="THX112" s="908"/>
      <c r="THY112" s="908"/>
      <c r="THZ112" s="908"/>
      <c r="TIA112" s="908"/>
      <c r="TIB112" s="908"/>
      <c r="TIC112" s="908"/>
      <c r="TID112" s="908"/>
      <c r="TIE112" s="908"/>
      <c r="TIF112" s="908"/>
      <c r="TIG112" s="908"/>
      <c r="TIH112" s="908"/>
      <c r="TII112" s="908"/>
      <c r="TIJ112" s="908"/>
      <c r="TIK112" s="908"/>
      <c r="TIL112" s="908"/>
      <c r="TIM112" s="908"/>
      <c r="TIN112" s="908"/>
      <c r="TIO112" s="908"/>
      <c r="TIP112" s="908"/>
      <c r="TIQ112" s="908"/>
      <c r="TIR112" s="908"/>
      <c r="TIS112" s="908"/>
      <c r="TIT112" s="908"/>
      <c r="TIU112" s="908"/>
      <c r="TIV112" s="908"/>
      <c r="TIW112" s="908"/>
      <c r="TIX112" s="908"/>
      <c r="TIY112" s="908"/>
      <c r="TIZ112" s="908"/>
      <c r="TJA112" s="908"/>
      <c r="TJB112" s="908"/>
      <c r="TJC112" s="908"/>
      <c r="TJD112" s="908"/>
      <c r="TJE112" s="908"/>
      <c r="TJF112" s="908"/>
      <c r="TJG112" s="908"/>
      <c r="TJH112" s="908"/>
      <c r="TJI112" s="908"/>
      <c r="TJJ112" s="908"/>
      <c r="TJK112" s="908"/>
      <c r="TJL112" s="908"/>
      <c r="TJM112" s="908"/>
      <c r="TJN112" s="908"/>
      <c r="TJO112" s="908"/>
      <c r="TJP112" s="908"/>
      <c r="TJQ112" s="908"/>
      <c r="TJR112" s="908"/>
      <c r="TJS112" s="908"/>
      <c r="TJT112" s="908"/>
      <c r="TJU112" s="908"/>
      <c r="TJV112" s="908"/>
      <c r="TJW112" s="908"/>
      <c r="TJX112" s="908"/>
      <c r="TJY112" s="908"/>
      <c r="TJZ112" s="908"/>
      <c r="TKA112" s="908"/>
      <c r="TKB112" s="908"/>
      <c r="TKC112" s="908"/>
      <c r="TKD112" s="908"/>
      <c r="TKE112" s="908"/>
      <c r="TKF112" s="908"/>
      <c r="TKG112" s="908"/>
      <c r="TKH112" s="908"/>
      <c r="TKI112" s="908"/>
      <c r="TKJ112" s="908"/>
      <c r="TKK112" s="908"/>
      <c r="TKL112" s="908"/>
      <c r="TKM112" s="908"/>
      <c r="TKN112" s="908"/>
      <c r="TKO112" s="908"/>
      <c r="TKP112" s="908"/>
      <c r="TKQ112" s="908"/>
      <c r="TKR112" s="908"/>
      <c r="TKS112" s="908"/>
      <c r="TKT112" s="908"/>
      <c r="TKU112" s="908"/>
      <c r="TKV112" s="908"/>
      <c r="TKW112" s="908"/>
      <c r="TKX112" s="908"/>
      <c r="TKY112" s="908"/>
      <c r="TKZ112" s="908"/>
      <c r="TLA112" s="908"/>
      <c r="TLB112" s="908"/>
      <c r="TLC112" s="908"/>
      <c r="TLD112" s="908"/>
      <c r="TLE112" s="908"/>
      <c r="TLF112" s="908"/>
      <c r="TLG112" s="908"/>
      <c r="TLH112" s="908"/>
      <c r="TLI112" s="908"/>
      <c r="TLJ112" s="908"/>
      <c r="TLK112" s="908"/>
      <c r="TLL112" s="908"/>
      <c r="TLM112" s="908"/>
      <c r="TLN112" s="908"/>
      <c r="TLO112" s="908"/>
      <c r="TLP112" s="908"/>
      <c r="TLQ112" s="908"/>
      <c r="TLR112" s="908"/>
      <c r="TLS112" s="908"/>
      <c r="TLT112" s="908"/>
      <c r="TLU112" s="908"/>
      <c r="TLV112" s="908"/>
      <c r="TLW112" s="908"/>
      <c r="TLX112" s="908"/>
      <c r="TLY112" s="908"/>
      <c r="TLZ112" s="908"/>
      <c r="TMA112" s="908"/>
      <c r="TMB112" s="908"/>
      <c r="TMC112" s="908"/>
      <c r="TMD112" s="908"/>
      <c r="TME112" s="908"/>
      <c r="TMF112" s="908"/>
      <c r="TMG112" s="908"/>
      <c r="TMH112" s="908"/>
      <c r="TMI112" s="908"/>
      <c r="TMJ112" s="908"/>
      <c r="TMK112" s="908"/>
      <c r="TML112" s="908"/>
      <c r="TMM112" s="908"/>
      <c r="TMN112" s="908"/>
      <c r="TMO112" s="908"/>
      <c r="TMP112" s="908"/>
      <c r="TMQ112" s="908"/>
      <c r="TMR112" s="908"/>
      <c r="TMS112" s="908"/>
      <c r="TMT112" s="908"/>
      <c r="TMU112" s="908"/>
      <c r="TMV112" s="908"/>
      <c r="TMW112" s="908"/>
      <c r="TMX112" s="908"/>
      <c r="TMY112" s="908"/>
      <c r="TMZ112" s="908"/>
      <c r="TNA112" s="908"/>
      <c r="TNB112" s="908"/>
      <c r="TNC112" s="908"/>
      <c r="TND112" s="908"/>
      <c r="TNE112" s="908"/>
      <c r="TNF112" s="908"/>
      <c r="TNG112" s="908"/>
      <c r="TNH112" s="908"/>
      <c r="TNI112" s="908"/>
      <c r="TNJ112" s="908"/>
      <c r="TNK112" s="908"/>
      <c r="TNL112" s="908"/>
      <c r="TNM112" s="908"/>
      <c r="TNN112" s="908"/>
      <c r="TNO112" s="908"/>
      <c r="TNP112" s="908"/>
      <c r="TNQ112" s="908"/>
      <c r="TNR112" s="908"/>
      <c r="TNS112" s="908"/>
      <c r="TNT112" s="908"/>
      <c r="TNU112" s="908"/>
      <c r="TNV112" s="908"/>
      <c r="TNW112" s="908"/>
      <c r="TNX112" s="908"/>
      <c r="TNY112" s="908"/>
      <c r="TNZ112" s="908"/>
      <c r="TOA112" s="908"/>
      <c r="TOB112" s="908"/>
      <c r="TOC112" s="908"/>
      <c r="TOD112" s="908"/>
      <c r="TOE112" s="908"/>
      <c r="TOF112" s="908"/>
      <c r="TOG112" s="908"/>
      <c r="TOH112" s="908"/>
      <c r="TOI112" s="908"/>
      <c r="TOJ112" s="908"/>
      <c r="TOK112" s="908"/>
      <c r="TOL112" s="908"/>
      <c r="TOM112" s="908"/>
      <c r="TON112" s="908"/>
      <c r="TOO112" s="908"/>
      <c r="TOP112" s="908"/>
      <c r="TOQ112" s="908"/>
      <c r="TOR112" s="908"/>
      <c r="TOS112" s="908"/>
      <c r="TOT112" s="908"/>
      <c r="TOU112" s="908"/>
      <c r="TOV112" s="908"/>
      <c r="TOW112" s="908"/>
      <c r="TOX112" s="908"/>
      <c r="TOY112" s="908"/>
      <c r="TOZ112" s="908"/>
      <c r="TPA112" s="908"/>
      <c r="TPB112" s="908"/>
      <c r="TPC112" s="908"/>
      <c r="TPD112" s="908"/>
      <c r="TPE112" s="908"/>
      <c r="TPF112" s="908"/>
      <c r="TPG112" s="908"/>
      <c r="TPH112" s="908"/>
      <c r="TPI112" s="908"/>
      <c r="TPJ112" s="908"/>
      <c r="TPK112" s="908"/>
      <c r="TPL112" s="908"/>
      <c r="TPM112" s="908"/>
      <c r="TPN112" s="908"/>
      <c r="TPO112" s="908"/>
      <c r="TPP112" s="908"/>
      <c r="TPQ112" s="908"/>
      <c r="TPR112" s="908"/>
      <c r="TPS112" s="908"/>
      <c r="TPT112" s="908"/>
      <c r="TPU112" s="908"/>
      <c r="TPV112" s="908"/>
      <c r="TPW112" s="908"/>
      <c r="TPX112" s="908"/>
      <c r="TPY112" s="908"/>
      <c r="TPZ112" s="908"/>
      <c r="TQA112" s="908"/>
      <c r="TQB112" s="908"/>
      <c r="TQC112" s="908"/>
      <c r="TQD112" s="908"/>
      <c r="TQE112" s="908"/>
      <c r="TQF112" s="908"/>
      <c r="TQG112" s="908"/>
      <c r="TQH112" s="908"/>
      <c r="TQI112" s="908"/>
      <c r="TQJ112" s="908"/>
      <c r="TQK112" s="908"/>
      <c r="TQL112" s="908"/>
      <c r="TQM112" s="908"/>
      <c r="TQN112" s="908"/>
      <c r="TQO112" s="908"/>
      <c r="TQP112" s="908"/>
      <c r="TQQ112" s="908"/>
      <c r="TQR112" s="908"/>
      <c r="TQS112" s="908"/>
      <c r="TQT112" s="908"/>
      <c r="TQU112" s="908"/>
      <c r="TQV112" s="908"/>
      <c r="TQW112" s="908"/>
      <c r="TQX112" s="908"/>
      <c r="TQY112" s="908"/>
      <c r="TQZ112" s="908"/>
      <c r="TRA112" s="908"/>
      <c r="TRB112" s="908"/>
      <c r="TRC112" s="908"/>
      <c r="TRD112" s="908"/>
      <c r="TRE112" s="908"/>
      <c r="TRF112" s="908"/>
      <c r="TRG112" s="908"/>
      <c r="TRH112" s="908"/>
      <c r="TRI112" s="908"/>
      <c r="TRJ112" s="908"/>
      <c r="TRK112" s="908"/>
      <c r="TRL112" s="908"/>
      <c r="TRM112" s="908"/>
      <c r="TRN112" s="908"/>
      <c r="TRO112" s="908"/>
      <c r="TRP112" s="908"/>
      <c r="TRQ112" s="908"/>
      <c r="TRR112" s="908"/>
      <c r="TRS112" s="908"/>
      <c r="TRT112" s="908"/>
      <c r="TRU112" s="908"/>
      <c r="TRV112" s="908"/>
      <c r="TRW112" s="908"/>
      <c r="TRX112" s="908"/>
      <c r="TRY112" s="908"/>
      <c r="TRZ112" s="908"/>
      <c r="TSA112" s="908"/>
      <c r="TSB112" s="908"/>
      <c r="TSC112" s="908"/>
      <c r="TSD112" s="908"/>
      <c r="TSE112" s="908"/>
      <c r="TSF112" s="908"/>
      <c r="TSG112" s="908"/>
      <c r="TSH112" s="908"/>
      <c r="TSI112" s="908"/>
      <c r="TSJ112" s="908"/>
      <c r="TSK112" s="908"/>
      <c r="TSL112" s="908"/>
      <c r="TSM112" s="908"/>
      <c r="TSN112" s="908"/>
      <c r="TSO112" s="908"/>
      <c r="TSP112" s="908"/>
      <c r="TSQ112" s="908"/>
      <c r="TSR112" s="908"/>
      <c r="TSS112" s="908"/>
      <c r="TST112" s="908"/>
      <c r="TSU112" s="908"/>
      <c r="TSV112" s="908"/>
      <c r="TSW112" s="908"/>
      <c r="TSX112" s="908"/>
      <c r="TSY112" s="908"/>
      <c r="TSZ112" s="908"/>
      <c r="TTA112" s="908"/>
      <c r="TTB112" s="908"/>
      <c r="TTC112" s="908"/>
      <c r="TTD112" s="908"/>
      <c r="TTE112" s="908"/>
      <c r="TTF112" s="908"/>
      <c r="TTG112" s="908"/>
      <c r="TTH112" s="908"/>
      <c r="TTI112" s="908"/>
      <c r="TTJ112" s="908"/>
      <c r="TTK112" s="908"/>
      <c r="TTL112" s="908"/>
      <c r="TTM112" s="908"/>
      <c r="TTN112" s="908"/>
      <c r="TTO112" s="908"/>
      <c r="TTP112" s="908"/>
      <c r="TTQ112" s="908"/>
      <c r="TTR112" s="908"/>
      <c r="TTS112" s="908"/>
      <c r="TTT112" s="908"/>
      <c r="TTU112" s="908"/>
      <c r="TTV112" s="908"/>
      <c r="TTW112" s="908"/>
      <c r="TTX112" s="908"/>
      <c r="TTY112" s="908"/>
      <c r="TTZ112" s="908"/>
      <c r="TUA112" s="908"/>
      <c r="TUB112" s="908"/>
      <c r="TUC112" s="908"/>
      <c r="TUD112" s="908"/>
      <c r="TUE112" s="908"/>
      <c r="TUF112" s="908"/>
      <c r="TUG112" s="908"/>
      <c r="TUH112" s="908"/>
      <c r="TUI112" s="908"/>
      <c r="TUJ112" s="908"/>
      <c r="TUK112" s="908"/>
      <c r="TUL112" s="908"/>
      <c r="TUM112" s="908"/>
      <c r="TUN112" s="908"/>
      <c r="TUO112" s="908"/>
      <c r="TUP112" s="908"/>
      <c r="TUQ112" s="908"/>
      <c r="TUR112" s="908"/>
      <c r="TUS112" s="908"/>
      <c r="TUT112" s="908"/>
      <c r="TUU112" s="908"/>
      <c r="TUV112" s="908"/>
      <c r="TUW112" s="908"/>
      <c r="TUX112" s="908"/>
      <c r="TUY112" s="908"/>
      <c r="TUZ112" s="908"/>
      <c r="TVA112" s="908"/>
      <c r="TVB112" s="908"/>
      <c r="TVC112" s="908"/>
      <c r="TVD112" s="908"/>
      <c r="TVE112" s="908"/>
      <c r="TVF112" s="908"/>
      <c r="TVG112" s="908"/>
      <c r="TVH112" s="908"/>
      <c r="TVI112" s="908"/>
      <c r="TVJ112" s="908"/>
      <c r="TVK112" s="908"/>
      <c r="TVL112" s="908"/>
      <c r="TVM112" s="908"/>
      <c r="TVN112" s="908"/>
      <c r="TVO112" s="908"/>
      <c r="TVP112" s="908"/>
      <c r="TVQ112" s="908"/>
      <c r="TVR112" s="908"/>
      <c r="TVS112" s="908"/>
      <c r="TVT112" s="908"/>
      <c r="TVU112" s="908"/>
      <c r="TVV112" s="908"/>
      <c r="TVW112" s="908"/>
      <c r="TVX112" s="908"/>
      <c r="TVY112" s="908"/>
      <c r="TVZ112" s="908"/>
      <c r="TWA112" s="908"/>
      <c r="TWB112" s="908"/>
      <c r="TWC112" s="908"/>
      <c r="TWD112" s="908"/>
      <c r="TWE112" s="908"/>
      <c r="TWF112" s="908"/>
      <c r="TWG112" s="908"/>
      <c r="TWH112" s="908"/>
      <c r="TWI112" s="908"/>
      <c r="TWJ112" s="908"/>
      <c r="TWK112" s="908"/>
      <c r="TWL112" s="908"/>
      <c r="TWM112" s="908"/>
      <c r="TWN112" s="908"/>
      <c r="TWO112" s="908"/>
      <c r="TWP112" s="908"/>
      <c r="TWQ112" s="908"/>
      <c r="TWR112" s="908"/>
      <c r="TWS112" s="908"/>
      <c r="TWT112" s="908"/>
      <c r="TWU112" s="908"/>
      <c r="TWV112" s="908"/>
      <c r="TWW112" s="908"/>
      <c r="TWX112" s="908"/>
      <c r="TWY112" s="908"/>
      <c r="TWZ112" s="908"/>
      <c r="TXA112" s="908"/>
      <c r="TXB112" s="908"/>
      <c r="TXC112" s="908"/>
      <c r="TXD112" s="908"/>
      <c r="TXE112" s="908"/>
      <c r="TXF112" s="908"/>
      <c r="TXG112" s="908"/>
      <c r="TXH112" s="908"/>
      <c r="TXI112" s="908"/>
      <c r="TXJ112" s="908"/>
      <c r="TXK112" s="908"/>
      <c r="TXL112" s="908"/>
      <c r="TXM112" s="908"/>
      <c r="TXN112" s="908"/>
      <c r="TXO112" s="908"/>
      <c r="TXP112" s="908"/>
      <c r="TXQ112" s="908"/>
      <c r="TXR112" s="908"/>
      <c r="TXS112" s="908"/>
      <c r="TXT112" s="908"/>
      <c r="TXU112" s="908"/>
      <c r="TXV112" s="908"/>
      <c r="TXW112" s="908"/>
      <c r="TXX112" s="908"/>
      <c r="TXY112" s="908"/>
      <c r="TXZ112" s="908"/>
      <c r="TYA112" s="908"/>
      <c r="TYB112" s="908"/>
      <c r="TYC112" s="908"/>
      <c r="TYD112" s="908"/>
      <c r="TYE112" s="908"/>
      <c r="TYF112" s="908"/>
      <c r="TYG112" s="908"/>
      <c r="TYH112" s="908"/>
      <c r="TYI112" s="908"/>
      <c r="TYJ112" s="908"/>
      <c r="TYK112" s="908"/>
      <c r="TYL112" s="908"/>
      <c r="TYM112" s="908"/>
      <c r="TYN112" s="908"/>
      <c r="TYO112" s="908"/>
      <c r="TYP112" s="908"/>
      <c r="TYQ112" s="908"/>
      <c r="TYR112" s="908"/>
      <c r="TYS112" s="908"/>
      <c r="TYT112" s="908"/>
      <c r="TYU112" s="908"/>
      <c r="TYV112" s="908"/>
      <c r="TYW112" s="908"/>
      <c r="TYX112" s="908"/>
      <c r="TYY112" s="908"/>
      <c r="TYZ112" s="908"/>
      <c r="TZA112" s="908"/>
      <c r="TZB112" s="908"/>
      <c r="TZC112" s="908"/>
      <c r="TZD112" s="908"/>
      <c r="TZE112" s="908"/>
      <c r="TZF112" s="908"/>
      <c r="TZG112" s="908"/>
      <c r="TZH112" s="908"/>
      <c r="TZI112" s="908"/>
      <c r="TZJ112" s="908"/>
      <c r="TZK112" s="908"/>
      <c r="TZL112" s="908"/>
      <c r="TZM112" s="908"/>
      <c r="TZN112" s="908"/>
      <c r="TZO112" s="908"/>
      <c r="TZP112" s="908"/>
      <c r="TZQ112" s="908"/>
      <c r="TZR112" s="908"/>
      <c r="TZS112" s="908"/>
      <c r="TZT112" s="908"/>
      <c r="TZU112" s="908"/>
      <c r="TZV112" s="908"/>
      <c r="TZW112" s="908"/>
      <c r="TZX112" s="908"/>
      <c r="TZY112" s="908"/>
      <c r="TZZ112" s="908"/>
      <c r="UAA112" s="908"/>
      <c r="UAB112" s="908"/>
      <c r="UAC112" s="908"/>
      <c r="UAD112" s="908"/>
      <c r="UAE112" s="908"/>
      <c r="UAF112" s="908"/>
      <c r="UAG112" s="908"/>
      <c r="UAH112" s="908"/>
      <c r="UAI112" s="908"/>
      <c r="UAJ112" s="908"/>
      <c r="UAK112" s="908"/>
      <c r="UAL112" s="908"/>
      <c r="UAM112" s="908"/>
      <c r="UAN112" s="908"/>
      <c r="UAO112" s="908"/>
      <c r="UAP112" s="908"/>
      <c r="UAQ112" s="908"/>
      <c r="UAR112" s="908"/>
      <c r="UAS112" s="908"/>
      <c r="UAT112" s="908"/>
      <c r="UAU112" s="908"/>
      <c r="UAV112" s="908"/>
      <c r="UAW112" s="908"/>
      <c r="UAX112" s="908"/>
      <c r="UAY112" s="908"/>
      <c r="UAZ112" s="908"/>
      <c r="UBA112" s="908"/>
      <c r="UBB112" s="908"/>
      <c r="UBC112" s="908"/>
      <c r="UBD112" s="908"/>
      <c r="UBE112" s="908"/>
      <c r="UBF112" s="908"/>
      <c r="UBG112" s="908"/>
      <c r="UBH112" s="908"/>
      <c r="UBI112" s="908"/>
      <c r="UBJ112" s="908"/>
      <c r="UBK112" s="908"/>
      <c r="UBL112" s="908"/>
      <c r="UBM112" s="908"/>
      <c r="UBN112" s="908"/>
      <c r="UBO112" s="908"/>
      <c r="UBP112" s="908"/>
      <c r="UBQ112" s="908"/>
      <c r="UBR112" s="908"/>
      <c r="UBS112" s="908"/>
      <c r="UBT112" s="908"/>
      <c r="UBU112" s="908"/>
      <c r="UBV112" s="908"/>
      <c r="UBW112" s="908"/>
      <c r="UBX112" s="908"/>
      <c r="UBY112" s="908"/>
      <c r="UBZ112" s="908"/>
      <c r="UCA112" s="908"/>
      <c r="UCB112" s="908"/>
      <c r="UCC112" s="908"/>
      <c r="UCD112" s="908"/>
      <c r="UCE112" s="908"/>
      <c r="UCF112" s="908"/>
      <c r="UCG112" s="908"/>
      <c r="UCH112" s="908"/>
      <c r="UCI112" s="908"/>
      <c r="UCJ112" s="908"/>
      <c r="UCK112" s="908"/>
      <c r="UCL112" s="908"/>
      <c r="UCM112" s="908"/>
      <c r="UCN112" s="908"/>
      <c r="UCO112" s="908"/>
      <c r="UCP112" s="908"/>
      <c r="UCQ112" s="908"/>
      <c r="UCR112" s="908"/>
      <c r="UCS112" s="908"/>
      <c r="UCT112" s="908"/>
      <c r="UCU112" s="908"/>
      <c r="UCV112" s="908"/>
      <c r="UCW112" s="908"/>
      <c r="UCX112" s="908"/>
      <c r="UCY112" s="908"/>
      <c r="UCZ112" s="908"/>
      <c r="UDA112" s="908"/>
      <c r="UDB112" s="908"/>
      <c r="UDC112" s="908"/>
      <c r="UDD112" s="908"/>
      <c r="UDE112" s="908"/>
      <c r="UDF112" s="908"/>
      <c r="UDG112" s="908"/>
      <c r="UDH112" s="908"/>
      <c r="UDI112" s="908"/>
      <c r="UDJ112" s="908"/>
      <c r="UDK112" s="908"/>
      <c r="UDL112" s="908"/>
      <c r="UDM112" s="908"/>
      <c r="UDN112" s="908"/>
      <c r="UDO112" s="908"/>
      <c r="UDP112" s="908"/>
      <c r="UDQ112" s="908"/>
      <c r="UDR112" s="908"/>
      <c r="UDS112" s="908"/>
      <c r="UDT112" s="908"/>
      <c r="UDU112" s="908"/>
      <c r="UDV112" s="908"/>
      <c r="UDW112" s="908"/>
      <c r="UDX112" s="908"/>
      <c r="UDY112" s="908"/>
      <c r="UDZ112" s="908"/>
      <c r="UEA112" s="908"/>
      <c r="UEB112" s="908"/>
      <c r="UEC112" s="908"/>
      <c r="UED112" s="908"/>
      <c r="UEE112" s="908"/>
      <c r="UEF112" s="908"/>
      <c r="UEG112" s="908"/>
      <c r="UEH112" s="908"/>
      <c r="UEI112" s="908"/>
      <c r="UEJ112" s="908"/>
      <c r="UEK112" s="908"/>
      <c r="UEL112" s="908"/>
      <c r="UEM112" s="908"/>
      <c r="UEN112" s="908"/>
      <c r="UEO112" s="908"/>
      <c r="UEP112" s="908"/>
      <c r="UEQ112" s="908"/>
      <c r="UER112" s="908"/>
      <c r="UES112" s="908"/>
      <c r="UET112" s="908"/>
      <c r="UEU112" s="908"/>
      <c r="UEV112" s="908"/>
      <c r="UEW112" s="908"/>
      <c r="UEX112" s="908"/>
      <c r="UEY112" s="908"/>
      <c r="UEZ112" s="908"/>
      <c r="UFA112" s="908"/>
      <c r="UFB112" s="908"/>
      <c r="UFC112" s="908"/>
      <c r="UFD112" s="908"/>
      <c r="UFE112" s="908"/>
      <c r="UFF112" s="908"/>
      <c r="UFG112" s="908"/>
      <c r="UFH112" s="908"/>
      <c r="UFI112" s="908"/>
      <c r="UFJ112" s="908"/>
      <c r="UFK112" s="908"/>
      <c r="UFL112" s="908"/>
      <c r="UFM112" s="908"/>
      <c r="UFN112" s="908"/>
      <c r="UFO112" s="908"/>
      <c r="UFP112" s="908"/>
      <c r="UFQ112" s="908"/>
      <c r="UFR112" s="908"/>
      <c r="UFS112" s="908"/>
      <c r="UFT112" s="908"/>
      <c r="UFU112" s="908"/>
      <c r="UFV112" s="908"/>
      <c r="UFW112" s="908"/>
      <c r="UFX112" s="908"/>
      <c r="UFY112" s="908"/>
      <c r="UFZ112" s="908"/>
      <c r="UGA112" s="908"/>
      <c r="UGB112" s="908"/>
      <c r="UGC112" s="908"/>
      <c r="UGD112" s="908"/>
      <c r="UGE112" s="908"/>
      <c r="UGF112" s="908"/>
      <c r="UGG112" s="908"/>
      <c r="UGH112" s="908"/>
      <c r="UGI112" s="908"/>
      <c r="UGJ112" s="908"/>
      <c r="UGK112" s="908"/>
      <c r="UGL112" s="908"/>
      <c r="UGM112" s="908"/>
      <c r="UGN112" s="908"/>
      <c r="UGO112" s="908"/>
      <c r="UGP112" s="908"/>
      <c r="UGQ112" s="908"/>
      <c r="UGR112" s="908"/>
      <c r="UGS112" s="908"/>
      <c r="UGT112" s="908"/>
      <c r="UGU112" s="908"/>
      <c r="UGV112" s="908"/>
      <c r="UGW112" s="908"/>
      <c r="UGX112" s="908"/>
      <c r="UGY112" s="908"/>
      <c r="UGZ112" s="908"/>
      <c r="UHA112" s="908"/>
      <c r="UHB112" s="908"/>
      <c r="UHC112" s="908"/>
      <c r="UHD112" s="908"/>
      <c r="UHE112" s="908"/>
      <c r="UHF112" s="908"/>
      <c r="UHG112" s="908"/>
      <c r="UHH112" s="908"/>
      <c r="UHI112" s="908"/>
      <c r="UHJ112" s="908"/>
      <c r="UHK112" s="908"/>
      <c r="UHL112" s="908"/>
      <c r="UHM112" s="908"/>
      <c r="UHN112" s="908"/>
      <c r="UHO112" s="908"/>
      <c r="UHP112" s="908"/>
      <c r="UHQ112" s="908"/>
      <c r="UHR112" s="908"/>
      <c r="UHS112" s="908"/>
      <c r="UHT112" s="908"/>
      <c r="UHU112" s="908"/>
      <c r="UHV112" s="908"/>
      <c r="UHW112" s="908"/>
      <c r="UHX112" s="908"/>
      <c r="UHY112" s="908"/>
      <c r="UHZ112" s="908"/>
      <c r="UIA112" s="908"/>
      <c r="UIB112" s="908"/>
      <c r="UIC112" s="908"/>
      <c r="UID112" s="908"/>
      <c r="UIE112" s="908"/>
      <c r="UIF112" s="908"/>
      <c r="UIG112" s="908"/>
      <c r="UIH112" s="908"/>
      <c r="UII112" s="908"/>
      <c r="UIJ112" s="908"/>
      <c r="UIK112" s="908"/>
      <c r="UIL112" s="908"/>
      <c r="UIM112" s="908"/>
      <c r="UIN112" s="908"/>
      <c r="UIO112" s="908"/>
      <c r="UIP112" s="908"/>
      <c r="UIQ112" s="908"/>
      <c r="UIR112" s="908"/>
      <c r="UIS112" s="908"/>
      <c r="UIT112" s="908"/>
      <c r="UIU112" s="908"/>
      <c r="UIV112" s="908"/>
      <c r="UIW112" s="908"/>
      <c r="UIX112" s="908"/>
      <c r="UIY112" s="908"/>
      <c r="UIZ112" s="908"/>
      <c r="UJA112" s="908"/>
      <c r="UJB112" s="908"/>
      <c r="UJC112" s="908"/>
      <c r="UJD112" s="908"/>
      <c r="UJE112" s="908"/>
      <c r="UJF112" s="908"/>
      <c r="UJG112" s="908"/>
      <c r="UJH112" s="908"/>
      <c r="UJI112" s="908"/>
      <c r="UJJ112" s="908"/>
      <c r="UJK112" s="908"/>
      <c r="UJL112" s="908"/>
      <c r="UJM112" s="908"/>
      <c r="UJN112" s="908"/>
      <c r="UJO112" s="908"/>
      <c r="UJP112" s="908"/>
      <c r="UJQ112" s="908"/>
      <c r="UJR112" s="908"/>
      <c r="UJS112" s="908"/>
      <c r="UJT112" s="908"/>
      <c r="UJU112" s="908"/>
      <c r="UJV112" s="908"/>
      <c r="UJW112" s="908"/>
      <c r="UJX112" s="908"/>
      <c r="UJY112" s="908"/>
      <c r="UJZ112" s="908"/>
      <c r="UKA112" s="908"/>
      <c r="UKB112" s="908"/>
      <c r="UKC112" s="908"/>
      <c r="UKD112" s="908"/>
      <c r="UKE112" s="908"/>
      <c r="UKF112" s="908"/>
      <c r="UKG112" s="908"/>
      <c r="UKH112" s="908"/>
      <c r="UKI112" s="908"/>
      <c r="UKJ112" s="908"/>
      <c r="UKK112" s="908"/>
      <c r="UKL112" s="908"/>
      <c r="UKM112" s="908"/>
      <c r="UKN112" s="908"/>
      <c r="UKO112" s="908"/>
      <c r="UKP112" s="908"/>
      <c r="UKQ112" s="908"/>
      <c r="UKR112" s="908"/>
      <c r="UKS112" s="908"/>
      <c r="UKT112" s="908"/>
      <c r="UKU112" s="908"/>
      <c r="UKV112" s="908"/>
      <c r="UKW112" s="908"/>
      <c r="UKX112" s="908"/>
      <c r="UKY112" s="908"/>
      <c r="UKZ112" s="908"/>
      <c r="ULA112" s="908"/>
      <c r="ULB112" s="908"/>
      <c r="ULC112" s="908"/>
      <c r="ULD112" s="908"/>
      <c r="ULE112" s="908"/>
      <c r="ULF112" s="908"/>
      <c r="ULG112" s="908"/>
      <c r="ULH112" s="908"/>
      <c r="ULI112" s="908"/>
      <c r="ULJ112" s="908"/>
      <c r="ULK112" s="908"/>
      <c r="ULL112" s="908"/>
      <c r="ULM112" s="908"/>
      <c r="ULN112" s="908"/>
      <c r="ULO112" s="908"/>
      <c r="ULP112" s="908"/>
      <c r="ULQ112" s="908"/>
      <c r="ULR112" s="908"/>
      <c r="ULS112" s="908"/>
      <c r="ULT112" s="908"/>
      <c r="ULU112" s="908"/>
      <c r="ULV112" s="908"/>
      <c r="ULW112" s="908"/>
      <c r="ULX112" s="908"/>
      <c r="ULY112" s="908"/>
      <c r="ULZ112" s="908"/>
      <c r="UMA112" s="908"/>
      <c r="UMB112" s="908"/>
      <c r="UMC112" s="908"/>
      <c r="UMD112" s="908"/>
      <c r="UME112" s="908"/>
      <c r="UMF112" s="908"/>
      <c r="UMG112" s="908"/>
      <c r="UMH112" s="908"/>
      <c r="UMI112" s="908"/>
      <c r="UMJ112" s="908"/>
      <c r="UMK112" s="908"/>
      <c r="UML112" s="908"/>
      <c r="UMM112" s="908"/>
      <c r="UMN112" s="908"/>
      <c r="UMO112" s="908"/>
      <c r="UMP112" s="908"/>
      <c r="UMQ112" s="908"/>
      <c r="UMR112" s="908"/>
      <c r="UMS112" s="908"/>
      <c r="UMT112" s="908"/>
      <c r="UMU112" s="908"/>
      <c r="UMV112" s="908"/>
      <c r="UMW112" s="908"/>
      <c r="UMX112" s="908"/>
      <c r="UMY112" s="908"/>
      <c r="UMZ112" s="908"/>
      <c r="UNA112" s="908"/>
      <c r="UNB112" s="908"/>
      <c r="UNC112" s="908"/>
      <c r="UND112" s="908"/>
      <c r="UNE112" s="908"/>
      <c r="UNF112" s="908"/>
      <c r="UNG112" s="908"/>
      <c r="UNH112" s="908"/>
      <c r="UNI112" s="908"/>
      <c r="UNJ112" s="908"/>
      <c r="UNK112" s="908"/>
      <c r="UNL112" s="908"/>
      <c r="UNM112" s="908"/>
      <c r="UNN112" s="908"/>
      <c r="UNO112" s="908"/>
      <c r="UNP112" s="908"/>
      <c r="UNQ112" s="908"/>
      <c r="UNR112" s="908"/>
      <c r="UNS112" s="908"/>
      <c r="UNT112" s="908"/>
      <c r="UNU112" s="908"/>
      <c r="UNV112" s="908"/>
      <c r="UNW112" s="908"/>
      <c r="UNX112" s="908"/>
      <c r="UNY112" s="908"/>
      <c r="UNZ112" s="908"/>
      <c r="UOA112" s="908"/>
      <c r="UOB112" s="908"/>
      <c r="UOC112" s="908"/>
      <c r="UOD112" s="908"/>
      <c r="UOE112" s="908"/>
      <c r="UOF112" s="908"/>
      <c r="UOG112" s="908"/>
      <c r="UOH112" s="908"/>
      <c r="UOI112" s="908"/>
      <c r="UOJ112" s="908"/>
      <c r="UOK112" s="908"/>
      <c r="UOL112" s="908"/>
      <c r="UOM112" s="908"/>
      <c r="UON112" s="908"/>
      <c r="UOO112" s="908"/>
      <c r="UOP112" s="908"/>
      <c r="UOQ112" s="908"/>
      <c r="UOR112" s="908"/>
      <c r="UOS112" s="908"/>
      <c r="UOT112" s="908"/>
      <c r="UOU112" s="908"/>
      <c r="UOV112" s="908"/>
      <c r="UOW112" s="908"/>
      <c r="UOX112" s="908"/>
      <c r="UOY112" s="908"/>
      <c r="UOZ112" s="908"/>
      <c r="UPA112" s="908"/>
      <c r="UPB112" s="908"/>
      <c r="UPC112" s="908"/>
      <c r="UPD112" s="908"/>
      <c r="UPE112" s="908"/>
      <c r="UPF112" s="908"/>
      <c r="UPG112" s="908"/>
      <c r="UPH112" s="908"/>
      <c r="UPI112" s="908"/>
      <c r="UPJ112" s="908"/>
      <c r="UPK112" s="908"/>
      <c r="UPL112" s="908"/>
      <c r="UPM112" s="908"/>
      <c r="UPN112" s="908"/>
      <c r="UPO112" s="908"/>
      <c r="UPP112" s="908"/>
      <c r="UPQ112" s="908"/>
      <c r="UPR112" s="908"/>
      <c r="UPS112" s="908"/>
      <c r="UPT112" s="908"/>
      <c r="UPU112" s="908"/>
      <c r="UPV112" s="908"/>
      <c r="UPW112" s="908"/>
      <c r="UPX112" s="908"/>
      <c r="UPY112" s="908"/>
      <c r="UPZ112" s="908"/>
      <c r="UQA112" s="908"/>
      <c r="UQB112" s="908"/>
      <c r="UQC112" s="908"/>
      <c r="UQD112" s="908"/>
      <c r="UQE112" s="908"/>
      <c r="UQF112" s="908"/>
      <c r="UQG112" s="908"/>
      <c r="UQH112" s="908"/>
      <c r="UQI112" s="908"/>
      <c r="UQJ112" s="908"/>
      <c r="UQK112" s="908"/>
      <c r="UQL112" s="908"/>
      <c r="UQM112" s="908"/>
      <c r="UQN112" s="908"/>
      <c r="UQO112" s="908"/>
      <c r="UQP112" s="908"/>
      <c r="UQQ112" s="908"/>
      <c r="UQR112" s="908"/>
      <c r="UQS112" s="908"/>
      <c r="UQT112" s="908"/>
      <c r="UQU112" s="908"/>
      <c r="UQV112" s="908"/>
      <c r="UQW112" s="908"/>
      <c r="UQX112" s="908"/>
      <c r="UQY112" s="908"/>
      <c r="UQZ112" s="908"/>
      <c r="URA112" s="908"/>
      <c r="URB112" s="908"/>
      <c r="URC112" s="908"/>
      <c r="URD112" s="908"/>
      <c r="URE112" s="908"/>
      <c r="URF112" s="908"/>
      <c r="URG112" s="908"/>
      <c r="URH112" s="908"/>
      <c r="URI112" s="908"/>
      <c r="URJ112" s="908"/>
      <c r="URK112" s="908"/>
      <c r="URL112" s="908"/>
      <c r="URM112" s="908"/>
      <c r="URN112" s="908"/>
      <c r="URO112" s="908"/>
      <c r="URP112" s="908"/>
      <c r="URQ112" s="908"/>
      <c r="URR112" s="908"/>
      <c r="URS112" s="908"/>
      <c r="URT112" s="908"/>
      <c r="URU112" s="908"/>
      <c r="URV112" s="908"/>
      <c r="URW112" s="908"/>
      <c r="URX112" s="908"/>
      <c r="URY112" s="908"/>
      <c r="URZ112" s="908"/>
      <c r="USA112" s="908"/>
      <c r="USB112" s="908"/>
      <c r="USC112" s="908"/>
      <c r="USD112" s="908"/>
      <c r="USE112" s="908"/>
      <c r="USF112" s="908"/>
      <c r="USG112" s="908"/>
      <c r="USH112" s="908"/>
      <c r="USI112" s="908"/>
      <c r="USJ112" s="908"/>
      <c r="USK112" s="908"/>
      <c r="USL112" s="908"/>
      <c r="USM112" s="908"/>
      <c r="USN112" s="908"/>
      <c r="USO112" s="908"/>
      <c r="USP112" s="908"/>
      <c r="USQ112" s="908"/>
      <c r="USR112" s="908"/>
      <c r="USS112" s="908"/>
      <c r="UST112" s="908"/>
      <c r="USU112" s="908"/>
      <c r="USV112" s="908"/>
      <c r="USW112" s="908"/>
      <c r="USX112" s="908"/>
      <c r="USY112" s="908"/>
      <c r="USZ112" s="908"/>
      <c r="UTA112" s="908"/>
      <c r="UTB112" s="908"/>
      <c r="UTC112" s="908"/>
      <c r="UTD112" s="908"/>
      <c r="UTE112" s="908"/>
      <c r="UTF112" s="908"/>
      <c r="UTG112" s="908"/>
      <c r="UTH112" s="908"/>
      <c r="UTI112" s="908"/>
      <c r="UTJ112" s="908"/>
      <c r="UTK112" s="908"/>
      <c r="UTL112" s="908"/>
      <c r="UTM112" s="908"/>
      <c r="UTN112" s="908"/>
      <c r="UTO112" s="908"/>
      <c r="UTP112" s="908"/>
      <c r="UTQ112" s="908"/>
      <c r="UTR112" s="908"/>
      <c r="UTS112" s="908"/>
      <c r="UTT112" s="908"/>
      <c r="UTU112" s="908"/>
      <c r="UTV112" s="908"/>
      <c r="UTW112" s="908"/>
      <c r="UTX112" s="908"/>
      <c r="UTY112" s="908"/>
      <c r="UTZ112" s="908"/>
      <c r="UUA112" s="908"/>
      <c r="UUB112" s="908"/>
      <c r="UUC112" s="908"/>
      <c r="UUD112" s="908"/>
      <c r="UUE112" s="908"/>
      <c r="UUF112" s="908"/>
      <c r="UUG112" s="908"/>
      <c r="UUH112" s="908"/>
      <c r="UUI112" s="908"/>
      <c r="UUJ112" s="908"/>
      <c r="UUK112" s="908"/>
      <c r="UUL112" s="908"/>
      <c r="UUM112" s="908"/>
      <c r="UUN112" s="908"/>
      <c r="UUO112" s="908"/>
      <c r="UUP112" s="908"/>
      <c r="UUQ112" s="908"/>
      <c r="UUR112" s="908"/>
      <c r="UUS112" s="908"/>
      <c r="UUT112" s="908"/>
      <c r="UUU112" s="908"/>
      <c r="UUV112" s="908"/>
      <c r="UUW112" s="908"/>
      <c r="UUX112" s="908"/>
      <c r="UUY112" s="908"/>
      <c r="UUZ112" s="908"/>
      <c r="UVA112" s="908"/>
      <c r="UVB112" s="908"/>
      <c r="UVC112" s="908"/>
      <c r="UVD112" s="908"/>
      <c r="UVE112" s="908"/>
      <c r="UVF112" s="908"/>
      <c r="UVG112" s="908"/>
      <c r="UVH112" s="908"/>
      <c r="UVI112" s="908"/>
      <c r="UVJ112" s="908"/>
      <c r="UVK112" s="908"/>
      <c r="UVL112" s="908"/>
      <c r="UVM112" s="908"/>
      <c r="UVN112" s="908"/>
      <c r="UVO112" s="908"/>
      <c r="UVP112" s="908"/>
      <c r="UVQ112" s="908"/>
      <c r="UVR112" s="908"/>
      <c r="UVS112" s="908"/>
      <c r="UVT112" s="908"/>
      <c r="UVU112" s="908"/>
      <c r="UVV112" s="908"/>
      <c r="UVW112" s="908"/>
      <c r="UVX112" s="908"/>
      <c r="UVY112" s="908"/>
      <c r="UVZ112" s="908"/>
      <c r="UWA112" s="908"/>
      <c r="UWB112" s="908"/>
      <c r="UWC112" s="908"/>
      <c r="UWD112" s="908"/>
      <c r="UWE112" s="908"/>
      <c r="UWF112" s="908"/>
      <c r="UWG112" s="908"/>
      <c r="UWH112" s="908"/>
      <c r="UWI112" s="908"/>
      <c r="UWJ112" s="908"/>
      <c r="UWK112" s="908"/>
      <c r="UWL112" s="908"/>
      <c r="UWM112" s="908"/>
      <c r="UWN112" s="908"/>
      <c r="UWO112" s="908"/>
      <c r="UWP112" s="908"/>
      <c r="UWQ112" s="908"/>
      <c r="UWR112" s="908"/>
      <c r="UWS112" s="908"/>
      <c r="UWT112" s="908"/>
      <c r="UWU112" s="908"/>
      <c r="UWV112" s="908"/>
      <c r="UWW112" s="908"/>
      <c r="UWX112" s="908"/>
      <c r="UWY112" s="908"/>
      <c r="UWZ112" s="908"/>
      <c r="UXA112" s="908"/>
      <c r="UXB112" s="908"/>
      <c r="UXC112" s="908"/>
      <c r="UXD112" s="908"/>
      <c r="UXE112" s="908"/>
      <c r="UXF112" s="908"/>
      <c r="UXG112" s="908"/>
      <c r="UXH112" s="908"/>
      <c r="UXI112" s="908"/>
      <c r="UXJ112" s="908"/>
      <c r="UXK112" s="908"/>
      <c r="UXL112" s="908"/>
      <c r="UXM112" s="908"/>
      <c r="UXN112" s="908"/>
      <c r="UXO112" s="908"/>
      <c r="UXP112" s="908"/>
      <c r="UXQ112" s="908"/>
      <c r="UXR112" s="908"/>
      <c r="UXS112" s="908"/>
      <c r="UXT112" s="908"/>
      <c r="UXU112" s="908"/>
      <c r="UXV112" s="908"/>
      <c r="UXW112" s="908"/>
      <c r="UXX112" s="908"/>
      <c r="UXY112" s="908"/>
      <c r="UXZ112" s="908"/>
      <c r="UYA112" s="908"/>
      <c r="UYB112" s="908"/>
      <c r="UYC112" s="908"/>
      <c r="UYD112" s="908"/>
      <c r="UYE112" s="908"/>
      <c r="UYF112" s="908"/>
      <c r="UYG112" s="908"/>
      <c r="UYH112" s="908"/>
      <c r="UYI112" s="908"/>
      <c r="UYJ112" s="908"/>
      <c r="UYK112" s="908"/>
      <c r="UYL112" s="908"/>
      <c r="UYM112" s="908"/>
      <c r="UYN112" s="908"/>
      <c r="UYO112" s="908"/>
      <c r="UYP112" s="908"/>
      <c r="UYQ112" s="908"/>
      <c r="UYR112" s="908"/>
      <c r="UYS112" s="908"/>
      <c r="UYT112" s="908"/>
      <c r="UYU112" s="908"/>
      <c r="UYV112" s="908"/>
      <c r="UYW112" s="908"/>
      <c r="UYX112" s="908"/>
      <c r="UYY112" s="908"/>
      <c r="UYZ112" s="908"/>
      <c r="UZA112" s="908"/>
      <c r="UZB112" s="908"/>
      <c r="UZC112" s="908"/>
      <c r="UZD112" s="908"/>
      <c r="UZE112" s="908"/>
      <c r="UZF112" s="908"/>
      <c r="UZG112" s="908"/>
      <c r="UZH112" s="908"/>
      <c r="UZI112" s="908"/>
      <c r="UZJ112" s="908"/>
      <c r="UZK112" s="908"/>
      <c r="UZL112" s="908"/>
      <c r="UZM112" s="908"/>
      <c r="UZN112" s="908"/>
      <c r="UZO112" s="908"/>
      <c r="UZP112" s="908"/>
      <c r="UZQ112" s="908"/>
      <c r="UZR112" s="908"/>
      <c r="UZS112" s="908"/>
      <c r="UZT112" s="908"/>
      <c r="UZU112" s="908"/>
      <c r="UZV112" s="908"/>
      <c r="UZW112" s="908"/>
      <c r="UZX112" s="908"/>
      <c r="UZY112" s="908"/>
      <c r="UZZ112" s="908"/>
      <c r="VAA112" s="908"/>
      <c r="VAB112" s="908"/>
      <c r="VAC112" s="908"/>
      <c r="VAD112" s="908"/>
      <c r="VAE112" s="908"/>
      <c r="VAF112" s="908"/>
      <c r="VAG112" s="908"/>
      <c r="VAH112" s="908"/>
      <c r="VAI112" s="908"/>
      <c r="VAJ112" s="908"/>
      <c r="VAK112" s="908"/>
      <c r="VAL112" s="908"/>
      <c r="VAM112" s="908"/>
      <c r="VAN112" s="908"/>
      <c r="VAO112" s="908"/>
      <c r="VAP112" s="908"/>
      <c r="VAQ112" s="908"/>
      <c r="VAR112" s="908"/>
      <c r="VAS112" s="908"/>
      <c r="VAT112" s="908"/>
      <c r="VAU112" s="908"/>
      <c r="VAV112" s="908"/>
      <c r="VAW112" s="908"/>
      <c r="VAX112" s="908"/>
      <c r="VAY112" s="908"/>
      <c r="VAZ112" s="908"/>
      <c r="VBA112" s="908"/>
      <c r="VBB112" s="908"/>
      <c r="VBC112" s="908"/>
      <c r="VBD112" s="908"/>
      <c r="VBE112" s="908"/>
      <c r="VBF112" s="908"/>
      <c r="VBG112" s="908"/>
      <c r="VBH112" s="908"/>
      <c r="VBI112" s="908"/>
      <c r="VBJ112" s="908"/>
      <c r="VBK112" s="908"/>
      <c r="VBL112" s="908"/>
      <c r="VBM112" s="908"/>
      <c r="VBN112" s="908"/>
      <c r="VBO112" s="908"/>
      <c r="VBP112" s="908"/>
      <c r="VBQ112" s="908"/>
      <c r="VBR112" s="908"/>
      <c r="VBS112" s="908"/>
      <c r="VBT112" s="908"/>
      <c r="VBU112" s="908"/>
      <c r="VBV112" s="908"/>
      <c r="VBW112" s="908"/>
      <c r="VBX112" s="908"/>
      <c r="VBY112" s="908"/>
      <c r="VBZ112" s="908"/>
      <c r="VCA112" s="908"/>
      <c r="VCB112" s="908"/>
      <c r="VCC112" s="908"/>
      <c r="VCD112" s="908"/>
      <c r="VCE112" s="908"/>
      <c r="VCF112" s="908"/>
      <c r="VCG112" s="908"/>
      <c r="VCH112" s="908"/>
      <c r="VCI112" s="908"/>
      <c r="VCJ112" s="908"/>
      <c r="VCK112" s="908"/>
      <c r="VCL112" s="908"/>
      <c r="VCM112" s="908"/>
      <c r="VCN112" s="908"/>
      <c r="VCO112" s="908"/>
      <c r="VCP112" s="908"/>
      <c r="VCQ112" s="908"/>
      <c r="VCR112" s="908"/>
      <c r="VCS112" s="908"/>
      <c r="VCT112" s="908"/>
      <c r="VCU112" s="908"/>
      <c r="VCV112" s="908"/>
      <c r="VCW112" s="908"/>
      <c r="VCX112" s="908"/>
      <c r="VCY112" s="908"/>
      <c r="VCZ112" s="908"/>
      <c r="VDA112" s="908"/>
      <c r="VDB112" s="908"/>
      <c r="VDC112" s="908"/>
      <c r="VDD112" s="908"/>
      <c r="VDE112" s="908"/>
      <c r="VDF112" s="908"/>
      <c r="VDG112" s="908"/>
      <c r="VDH112" s="908"/>
      <c r="VDI112" s="908"/>
      <c r="VDJ112" s="908"/>
      <c r="VDK112" s="908"/>
      <c r="VDL112" s="908"/>
      <c r="VDM112" s="908"/>
      <c r="VDN112" s="908"/>
      <c r="VDO112" s="908"/>
      <c r="VDP112" s="908"/>
      <c r="VDQ112" s="908"/>
      <c r="VDR112" s="908"/>
      <c r="VDS112" s="908"/>
      <c r="VDT112" s="908"/>
      <c r="VDU112" s="908"/>
      <c r="VDV112" s="908"/>
      <c r="VDW112" s="908"/>
      <c r="VDX112" s="908"/>
      <c r="VDY112" s="908"/>
      <c r="VDZ112" s="908"/>
      <c r="VEA112" s="908"/>
      <c r="VEB112" s="908"/>
      <c r="VEC112" s="908"/>
      <c r="VED112" s="908"/>
      <c r="VEE112" s="908"/>
      <c r="VEF112" s="908"/>
      <c r="VEG112" s="908"/>
      <c r="VEH112" s="908"/>
      <c r="VEI112" s="908"/>
      <c r="VEJ112" s="908"/>
      <c r="VEK112" s="908"/>
      <c r="VEL112" s="908"/>
      <c r="VEM112" s="908"/>
      <c r="VEN112" s="908"/>
      <c r="VEO112" s="908"/>
      <c r="VEP112" s="908"/>
      <c r="VEQ112" s="908"/>
      <c r="VER112" s="908"/>
      <c r="VES112" s="908"/>
      <c r="VET112" s="908"/>
      <c r="VEU112" s="908"/>
      <c r="VEV112" s="908"/>
      <c r="VEW112" s="908"/>
      <c r="VEX112" s="908"/>
      <c r="VEY112" s="908"/>
      <c r="VEZ112" s="908"/>
      <c r="VFA112" s="908"/>
      <c r="VFB112" s="908"/>
      <c r="VFC112" s="908"/>
      <c r="VFD112" s="908"/>
      <c r="VFE112" s="908"/>
      <c r="VFF112" s="908"/>
      <c r="VFG112" s="908"/>
      <c r="VFH112" s="908"/>
      <c r="VFI112" s="908"/>
      <c r="VFJ112" s="908"/>
      <c r="VFK112" s="908"/>
      <c r="VFL112" s="908"/>
      <c r="VFM112" s="908"/>
      <c r="VFN112" s="908"/>
      <c r="VFO112" s="908"/>
      <c r="VFP112" s="908"/>
      <c r="VFQ112" s="908"/>
      <c r="VFR112" s="908"/>
      <c r="VFS112" s="908"/>
      <c r="VFT112" s="908"/>
      <c r="VFU112" s="908"/>
      <c r="VFV112" s="908"/>
      <c r="VFW112" s="908"/>
      <c r="VFX112" s="908"/>
      <c r="VFY112" s="908"/>
      <c r="VFZ112" s="908"/>
      <c r="VGA112" s="908"/>
      <c r="VGB112" s="908"/>
      <c r="VGC112" s="908"/>
      <c r="VGD112" s="908"/>
      <c r="VGE112" s="908"/>
      <c r="VGF112" s="908"/>
      <c r="VGG112" s="908"/>
      <c r="VGH112" s="908"/>
      <c r="VGI112" s="908"/>
      <c r="VGJ112" s="908"/>
      <c r="VGK112" s="908"/>
      <c r="VGL112" s="908"/>
      <c r="VGM112" s="908"/>
      <c r="VGN112" s="908"/>
      <c r="VGO112" s="908"/>
      <c r="VGP112" s="908"/>
      <c r="VGQ112" s="908"/>
      <c r="VGR112" s="908"/>
      <c r="VGS112" s="908"/>
      <c r="VGT112" s="908"/>
      <c r="VGU112" s="908"/>
      <c r="VGV112" s="908"/>
      <c r="VGW112" s="908"/>
      <c r="VGX112" s="908"/>
      <c r="VGY112" s="908"/>
      <c r="VGZ112" s="908"/>
      <c r="VHA112" s="908"/>
      <c r="VHB112" s="908"/>
      <c r="VHC112" s="908"/>
      <c r="VHD112" s="908"/>
      <c r="VHE112" s="908"/>
      <c r="VHF112" s="908"/>
      <c r="VHG112" s="908"/>
      <c r="VHH112" s="908"/>
      <c r="VHI112" s="908"/>
      <c r="VHJ112" s="908"/>
      <c r="VHK112" s="908"/>
      <c r="VHL112" s="908"/>
      <c r="VHM112" s="908"/>
      <c r="VHN112" s="908"/>
      <c r="VHO112" s="908"/>
      <c r="VHP112" s="908"/>
      <c r="VHQ112" s="908"/>
      <c r="VHR112" s="908"/>
      <c r="VHS112" s="908"/>
      <c r="VHT112" s="908"/>
      <c r="VHU112" s="908"/>
      <c r="VHV112" s="908"/>
      <c r="VHW112" s="908"/>
      <c r="VHX112" s="908"/>
      <c r="VHY112" s="908"/>
      <c r="VHZ112" s="908"/>
      <c r="VIA112" s="908"/>
      <c r="VIB112" s="908"/>
      <c r="VIC112" s="908"/>
      <c r="VID112" s="908"/>
      <c r="VIE112" s="908"/>
      <c r="VIF112" s="908"/>
      <c r="VIG112" s="908"/>
      <c r="VIH112" s="908"/>
      <c r="VII112" s="908"/>
      <c r="VIJ112" s="908"/>
      <c r="VIK112" s="908"/>
      <c r="VIL112" s="908"/>
      <c r="VIM112" s="908"/>
      <c r="VIN112" s="908"/>
      <c r="VIO112" s="908"/>
      <c r="VIP112" s="908"/>
      <c r="VIQ112" s="908"/>
      <c r="VIR112" s="908"/>
      <c r="VIS112" s="908"/>
      <c r="VIT112" s="908"/>
      <c r="VIU112" s="908"/>
      <c r="VIV112" s="908"/>
      <c r="VIW112" s="908"/>
      <c r="VIX112" s="908"/>
      <c r="VIY112" s="908"/>
      <c r="VIZ112" s="908"/>
      <c r="VJA112" s="908"/>
      <c r="VJB112" s="908"/>
      <c r="VJC112" s="908"/>
      <c r="VJD112" s="908"/>
      <c r="VJE112" s="908"/>
      <c r="VJF112" s="908"/>
      <c r="VJG112" s="908"/>
      <c r="VJH112" s="908"/>
      <c r="VJI112" s="908"/>
      <c r="VJJ112" s="908"/>
      <c r="VJK112" s="908"/>
      <c r="VJL112" s="908"/>
      <c r="VJM112" s="908"/>
      <c r="VJN112" s="908"/>
      <c r="VJO112" s="908"/>
      <c r="VJP112" s="908"/>
      <c r="VJQ112" s="908"/>
      <c r="VJR112" s="908"/>
      <c r="VJS112" s="908"/>
      <c r="VJT112" s="908"/>
      <c r="VJU112" s="908"/>
      <c r="VJV112" s="908"/>
      <c r="VJW112" s="908"/>
      <c r="VJX112" s="908"/>
      <c r="VJY112" s="908"/>
      <c r="VJZ112" s="908"/>
      <c r="VKA112" s="908"/>
      <c r="VKB112" s="908"/>
      <c r="VKC112" s="908"/>
      <c r="VKD112" s="908"/>
      <c r="VKE112" s="908"/>
      <c r="VKF112" s="908"/>
      <c r="VKG112" s="908"/>
      <c r="VKH112" s="908"/>
      <c r="VKI112" s="908"/>
      <c r="VKJ112" s="908"/>
      <c r="VKK112" s="908"/>
      <c r="VKL112" s="908"/>
      <c r="VKM112" s="908"/>
      <c r="VKN112" s="908"/>
      <c r="VKO112" s="908"/>
      <c r="VKP112" s="908"/>
      <c r="VKQ112" s="908"/>
      <c r="VKR112" s="908"/>
      <c r="VKS112" s="908"/>
      <c r="VKT112" s="908"/>
      <c r="VKU112" s="908"/>
      <c r="VKV112" s="908"/>
      <c r="VKW112" s="908"/>
      <c r="VKX112" s="908"/>
      <c r="VKY112" s="908"/>
      <c r="VKZ112" s="908"/>
      <c r="VLA112" s="908"/>
      <c r="VLB112" s="908"/>
      <c r="VLC112" s="908"/>
      <c r="VLD112" s="908"/>
      <c r="VLE112" s="908"/>
      <c r="VLF112" s="908"/>
      <c r="VLG112" s="908"/>
      <c r="VLH112" s="908"/>
      <c r="VLI112" s="908"/>
      <c r="VLJ112" s="908"/>
      <c r="VLK112" s="908"/>
      <c r="VLL112" s="908"/>
      <c r="VLM112" s="908"/>
      <c r="VLN112" s="908"/>
      <c r="VLO112" s="908"/>
      <c r="VLP112" s="908"/>
      <c r="VLQ112" s="908"/>
      <c r="VLR112" s="908"/>
      <c r="VLS112" s="908"/>
      <c r="VLT112" s="908"/>
      <c r="VLU112" s="908"/>
      <c r="VLV112" s="908"/>
      <c r="VLW112" s="908"/>
      <c r="VLX112" s="908"/>
      <c r="VLY112" s="908"/>
      <c r="VLZ112" s="908"/>
      <c r="VMA112" s="908"/>
      <c r="VMB112" s="908"/>
      <c r="VMC112" s="908"/>
      <c r="VMD112" s="908"/>
      <c r="VME112" s="908"/>
      <c r="VMF112" s="908"/>
      <c r="VMG112" s="908"/>
      <c r="VMH112" s="908"/>
      <c r="VMI112" s="908"/>
      <c r="VMJ112" s="908"/>
      <c r="VMK112" s="908"/>
      <c r="VML112" s="908"/>
      <c r="VMM112" s="908"/>
      <c r="VMN112" s="908"/>
      <c r="VMO112" s="908"/>
      <c r="VMP112" s="908"/>
      <c r="VMQ112" s="908"/>
      <c r="VMR112" s="908"/>
      <c r="VMS112" s="908"/>
      <c r="VMT112" s="908"/>
      <c r="VMU112" s="908"/>
      <c r="VMV112" s="908"/>
      <c r="VMW112" s="908"/>
      <c r="VMX112" s="908"/>
      <c r="VMY112" s="908"/>
      <c r="VMZ112" s="908"/>
      <c r="VNA112" s="908"/>
      <c r="VNB112" s="908"/>
      <c r="VNC112" s="908"/>
      <c r="VND112" s="908"/>
      <c r="VNE112" s="908"/>
      <c r="VNF112" s="908"/>
      <c r="VNG112" s="908"/>
      <c r="VNH112" s="908"/>
      <c r="VNI112" s="908"/>
      <c r="VNJ112" s="908"/>
      <c r="VNK112" s="908"/>
      <c r="VNL112" s="908"/>
      <c r="VNM112" s="908"/>
      <c r="VNN112" s="908"/>
      <c r="VNO112" s="908"/>
      <c r="VNP112" s="908"/>
      <c r="VNQ112" s="908"/>
      <c r="VNR112" s="908"/>
      <c r="VNS112" s="908"/>
      <c r="VNT112" s="908"/>
      <c r="VNU112" s="908"/>
      <c r="VNV112" s="908"/>
      <c r="VNW112" s="908"/>
      <c r="VNX112" s="908"/>
      <c r="VNY112" s="908"/>
      <c r="VNZ112" s="908"/>
      <c r="VOA112" s="908"/>
      <c r="VOB112" s="908"/>
      <c r="VOC112" s="908"/>
      <c r="VOD112" s="908"/>
      <c r="VOE112" s="908"/>
      <c r="VOF112" s="908"/>
      <c r="VOG112" s="908"/>
      <c r="VOH112" s="908"/>
      <c r="VOI112" s="908"/>
      <c r="VOJ112" s="908"/>
      <c r="VOK112" s="908"/>
      <c r="VOL112" s="908"/>
      <c r="VOM112" s="908"/>
      <c r="VON112" s="908"/>
      <c r="VOO112" s="908"/>
      <c r="VOP112" s="908"/>
      <c r="VOQ112" s="908"/>
      <c r="VOR112" s="908"/>
      <c r="VOS112" s="908"/>
      <c r="VOT112" s="908"/>
      <c r="VOU112" s="908"/>
      <c r="VOV112" s="908"/>
      <c r="VOW112" s="908"/>
      <c r="VOX112" s="908"/>
      <c r="VOY112" s="908"/>
      <c r="VOZ112" s="908"/>
      <c r="VPA112" s="908"/>
      <c r="VPB112" s="908"/>
      <c r="VPC112" s="908"/>
      <c r="VPD112" s="908"/>
      <c r="VPE112" s="908"/>
      <c r="VPF112" s="908"/>
      <c r="VPG112" s="908"/>
      <c r="VPH112" s="908"/>
      <c r="VPI112" s="908"/>
      <c r="VPJ112" s="908"/>
      <c r="VPK112" s="908"/>
      <c r="VPL112" s="908"/>
      <c r="VPM112" s="908"/>
      <c r="VPN112" s="908"/>
      <c r="VPO112" s="908"/>
      <c r="VPP112" s="908"/>
      <c r="VPQ112" s="908"/>
      <c r="VPR112" s="908"/>
      <c r="VPS112" s="908"/>
      <c r="VPT112" s="908"/>
      <c r="VPU112" s="908"/>
      <c r="VPV112" s="908"/>
      <c r="VPW112" s="908"/>
      <c r="VPX112" s="908"/>
      <c r="VPY112" s="908"/>
      <c r="VPZ112" s="908"/>
      <c r="VQA112" s="908"/>
      <c r="VQB112" s="908"/>
      <c r="VQC112" s="908"/>
      <c r="VQD112" s="908"/>
      <c r="VQE112" s="908"/>
      <c r="VQF112" s="908"/>
      <c r="VQG112" s="908"/>
      <c r="VQH112" s="908"/>
      <c r="VQI112" s="908"/>
      <c r="VQJ112" s="908"/>
      <c r="VQK112" s="908"/>
      <c r="VQL112" s="908"/>
      <c r="VQM112" s="908"/>
      <c r="VQN112" s="908"/>
      <c r="VQO112" s="908"/>
      <c r="VQP112" s="908"/>
      <c r="VQQ112" s="908"/>
      <c r="VQR112" s="908"/>
      <c r="VQS112" s="908"/>
      <c r="VQT112" s="908"/>
      <c r="VQU112" s="908"/>
      <c r="VQV112" s="908"/>
      <c r="VQW112" s="908"/>
      <c r="VQX112" s="908"/>
      <c r="VQY112" s="908"/>
      <c r="VQZ112" s="908"/>
      <c r="VRA112" s="908"/>
      <c r="VRB112" s="908"/>
      <c r="VRC112" s="908"/>
      <c r="VRD112" s="908"/>
      <c r="VRE112" s="908"/>
      <c r="VRF112" s="908"/>
      <c r="VRG112" s="908"/>
      <c r="VRH112" s="908"/>
      <c r="VRI112" s="908"/>
      <c r="VRJ112" s="908"/>
      <c r="VRK112" s="908"/>
      <c r="VRL112" s="908"/>
      <c r="VRM112" s="908"/>
      <c r="VRN112" s="908"/>
      <c r="VRO112" s="908"/>
      <c r="VRP112" s="908"/>
      <c r="VRQ112" s="908"/>
      <c r="VRR112" s="908"/>
      <c r="VRS112" s="908"/>
      <c r="VRT112" s="908"/>
      <c r="VRU112" s="908"/>
      <c r="VRV112" s="908"/>
      <c r="VRW112" s="908"/>
      <c r="VRX112" s="908"/>
      <c r="VRY112" s="908"/>
      <c r="VRZ112" s="908"/>
      <c r="VSA112" s="908"/>
      <c r="VSB112" s="908"/>
      <c r="VSC112" s="908"/>
      <c r="VSD112" s="908"/>
      <c r="VSE112" s="908"/>
      <c r="VSF112" s="908"/>
      <c r="VSG112" s="908"/>
      <c r="VSH112" s="908"/>
      <c r="VSI112" s="908"/>
      <c r="VSJ112" s="908"/>
      <c r="VSK112" s="908"/>
      <c r="VSL112" s="908"/>
      <c r="VSM112" s="908"/>
      <c r="VSN112" s="908"/>
      <c r="VSO112" s="908"/>
      <c r="VSP112" s="908"/>
      <c r="VSQ112" s="908"/>
      <c r="VSR112" s="908"/>
      <c r="VSS112" s="908"/>
      <c r="VST112" s="908"/>
      <c r="VSU112" s="908"/>
      <c r="VSV112" s="908"/>
      <c r="VSW112" s="908"/>
      <c r="VSX112" s="908"/>
      <c r="VSY112" s="908"/>
      <c r="VSZ112" s="908"/>
      <c r="VTA112" s="908"/>
      <c r="VTB112" s="908"/>
      <c r="VTC112" s="908"/>
      <c r="VTD112" s="908"/>
      <c r="VTE112" s="908"/>
      <c r="VTF112" s="908"/>
      <c r="VTG112" s="908"/>
      <c r="VTH112" s="908"/>
      <c r="VTI112" s="908"/>
      <c r="VTJ112" s="908"/>
      <c r="VTK112" s="908"/>
      <c r="VTL112" s="908"/>
      <c r="VTM112" s="908"/>
      <c r="VTN112" s="908"/>
      <c r="VTO112" s="908"/>
      <c r="VTP112" s="908"/>
      <c r="VTQ112" s="908"/>
      <c r="VTR112" s="908"/>
      <c r="VTS112" s="908"/>
      <c r="VTT112" s="908"/>
      <c r="VTU112" s="908"/>
      <c r="VTV112" s="908"/>
      <c r="VTW112" s="908"/>
      <c r="VTX112" s="908"/>
      <c r="VTY112" s="908"/>
      <c r="VTZ112" s="908"/>
      <c r="VUA112" s="908"/>
      <c r="VUB112" s="908"/>
      <c r="VUC112" s="908"/>
      <c r="VUD112" s="908"/>
      <c r="VUE112" s="908"/>
      <c r="VUF112" s="908"/>
      <c r="VUG112" s="908"/>
      <c r="VUH112" s="908"/>
      <c r="VUI112" s="908"/>
      <c r="VUJ112" s="908"/>
      <c r="VUK112" s="908"/>
      <c r="VUL112" s="908"/>
      <c r="VUM112" s="908"/>
      <c r="VUN112" s="908"/>
      <c r="VUO112" s="908"/>
      <c r="VUP112" s="908"/>
      <c r="VUQ112" s="908"/>
      <c r="VUR112" s="908"/>
      <c r="VUS112" s="908"/>
      <c r="VUT112" s="908"/>
      <c r="VUU112" s="908"/>
      <c r="VUV112" s="908"/>
      <c r="VUW112" s="908"/>
      <c r="VUX112" s="908"/>
      <c r="VUY112" s="908"/>
      <c r="VUZ112" s="908"/>
      <c r="VVA112" s="908"/>
      <c r="VVB112" s="908"/>
      <c r="VVC112" s="908"/>
      <c r="VVD112" s="908"/>
      <c r="VVE112" s="908"/>
      <c r="VVF112" s="908"/>
      <c r="VVG112" s="908"/>
      <c r="VVH112" s="908"/>
      <c r="VVI112" s="908"/>
      <c r="VVJ112" s="908"/>
      <c r="VVK112" s="908"/>
      <c r="VVL112" s="908"/>
      <c r="VVM112" s="908"/>
      <c r="VVN112" s="908"/>
      <c r="VVO112" s="908"/>
      <c r="VVP112" s="908"/>
      <c r="VVQ112" s="908"/>
      <c r="VVR112" s="908"/>
      <c r="VVS112" s="908"/>
      <c r="VVT112" s="908"/>
      <c r="VVU112" s="908"/>
      <c r="VVV112" s="908"/>
      <c r="VVW112" s="908"/>
      <c r="VVX112" s="908"/>
      <c r="VVY112" s="908"/>
      <c r="VVZ112" s="908"/>
      <c r="VWA112" s="908"/>
      <c r="VWB112" s="908"/>
      <c r="VWC112" s="908"/>
      <c r="VWD112" s="908"/>
      <c r="VWE112" s="908"/>
      <c r="VWF112" s="908"/>
      <c r="VWG112" s="908"/>
      <c r="VWH112" s="908"/>
      <c r="VWI112" s="908"/>
      <c r="VWJ112" s="908"/>
      <c r="VWK112" s="908"/>
      <c r="VWL112" s="908"/>
      <c r="VWM112" s="908"/>
      <c r="VWN112" s="908"/>
      <c r="VWO112" s="908"/>
      <c r="VWP112" s="908"/>
      <c r="VWQ112" s="908"/>
      <c r="VWR112" s="908"/>
      <c r="VWS112" s="908"/>
      <c r="VWT112" s="908"/>
      <c r="VWU112" s="908"/>
      <c r="VWV112" s="908"/>
      <c r="VWW112" s="908"/>
      <c r="VWX112" s="908"/>
      <c r="VWY112" s="908"/>
      <c r="VWZ112" s="908"/>
      <c r="VXA112" s="908"/>
      <c r="VXB112" s="908"/>
      <c r="VXC112" s="908"/>
      <c r="VXD112" s="908"/>
      <c r="VXE112" s="908"/>
      <c r="VXF112" s="908"/>
      <c r="VXG112" s="908"/>
      <c r="VXH112" s="908"/>
      <c r="VXI112" s="908"/>
      <c r="VXJ112" s="908"/>
      <c r="VXK112" s="908"/>
      <c r="VXL112" s="908"/>
      <c r="VXM112" s="908"/>
      <c r="VXN112" s="908"/>
      <c r="VXO112" s="908"/>
      <c r="VXP112" s="908"/>
      <c r="VXQ112" s="908"/>
      <c r="VXR112" s="908"/>
      <c r="VXS112" s="908"/>
      <c r="VXT112" s="908"/>
      <c r="VXU112" s="908"/>
      <c r="VXV112" s="908"/>
      <c r="VXW112" s="908"/>
      <c r="VXX112" s="908"/>
      <c r="VXY112" s="908"/>
      <c r="VXZ112" s="908"/>
      <c r="VYA112" s="908"/>
      <c r="VYB112" s="908"/>
      <c r="VYC112" s="908"/>
      <c r="VYD112" s="908"/>
      <c r="VYE112" s="908"/>
      <c r="VYF112" s="908"/>
      <c r="VYG112" s="908"/>
      <c r="VYH112" s="908"/>
      <c r="VYI112" s="908"/>
      <c r="VYJ112" s="908"/>
      <c r="VYK112" s="908"/>
      <c r="VYL112" s="908"/>
      <c r="VYM112" s="908"/>
      <c r="VYN112" s="908"/>
      <c r="VYO112" s="908"/>
      <c r="VYP112" s="908"/>
      <c r="VYQ112" s="908"/>
      <c r="VYR112" s="908"/>
      <c r="VYS112" s="908"/>
      <c r="VYT112" s="908"/>
      <c r="VYU112" s="908"/>
      <c r="VYV112" s="908"/>
      <c r="VYW112" s="908"/>
      <c r="VYX112" s="908"/>
      <c r="VYY112" s="908"/>
      <c r="VYZ112" s="908"/>
      <c r="VZA112" s="908"/>
      <c r="VZB112" s="908"/>
      <c r="VZC112" s="908"/>
      <c r="VZD112" s="908"/>
      <c r="VZE112" s="908"/>
      <c r="VZF112" s="908"/>
      <c r="VZG112" s="908"/>
      <c r="VZH112" s="908"/>
      <c r="VZI112" s="908"/>
      <c r="VZJ112" s="908"/>
      <c r="VZK112" s="908"/>
      <c r="VZL112" s="908"/>
      <c r="VZM112" s="908"/>
      <c r="VZN112" s="908"/>
      <c r="VZO112" s="908"/>
      <c r="VZP112" s="908"/>
      <c r="VZQ112" s="908"/>
      <c r="VZR112" s="908"/>
      <c r="VZS112" s="908"/>
      <c r="VZT112" s="908"/>
      <c r="VZU112" s="908"/>
      <c r="VZV112" s="908"/>
      <c r="VZW112" s="908"/>
      <c r="VZX112" s="908"/>
      <c r="VZY112" s="908"/>
      <c r="VZZ112" s="908"/>
      <c r="WAA112" s="908"/>
      <c r="WAB112" s="908"/>
      <c r="WAC112" s="908"/>
      <c r="WAD112" s="908"/>
      <c r="WAE112" s="908"/>
      <c r="WAF112" s="908"/>
      <c r="WAG112" s="908"/>
      <c r="WAH112" s="908"/>
      <c r="WAI112" s="908"/>
      <c r="WAJ112" s="908"/>
      <c r="WAK112" s="908"/>
      <c r="WAL112" s="908"/>
      <c r="WAM112" s="908"/>
      <c r="WAN112" s="908"/>
      <c r="WAO112" s="908"/>
      <c r="WAP112" s="908"/>
      <c r="WAQ112" s="908"/>
      <c r="WAR112" s="908"/>
      <c r="WAS112" s="908"/>
      <c r="WAT112" s="908"/>
      <c r="WAU112" s="908"/>
      <c r="WAV112" s="908"/>
      <c r="WAW112" s="908"/>
      <c r="WAX112" s="908"/>
      <c r="WAY112" s="908"/>
      <c r="WAZ112" s="908"/>
      <c r="WBA112" s="908"/>
      <c r="WBB112" s="908"/>
      <c r="WBC112" s="908"/>
      <c r="WBD112" s="908"/>
      <c r="WBE112" s="908"/>
      <c r="WBF112" s="908"/>
      <c r="WBG112" s="908"/>
      <c r="WBH112" s="908"/>
      <c r="WBI112" s="908"/>
      <c r="WBJ112" s="908"/>
      <c r="WBK112" s="908"/>
      <c r="WBL112" s="908"/>
      <c r="WBM112" s="908"/>
      <c r="WBN112" s="908"/>
      <c r="WBO112" s="908"/>
      <c r="WBP112" s="908"/>
      <c r="WBQ112" s="908"/>
      <c r="WBR112" s="908"/>
      <c r="WBS112" s="908"/>
      <c r="WBT112" s="908"/>
      <c r="WBU112" s="908"/>
      <c r="WBV112" s="908"/>
      <c r="WBW112" s="908"/>
      <c r="WBX112" s="908"/>
      <c r="WBY112" s="908"/>
      <c r="WBZ112" s="908"/>
      <c r="WCA112" s="908"/>
      <c r="WCB112" s="908"/>
      <c r="WCC112" s="908"/>
      <c r="WCD112" s="908"/>
      <c r="WCE112" s="908"/>
      <c r="WCF112" s="908"/>
      <c r="WCG112" s="908"/>
      <c r="WCH112" s="908"/>
      <c r="WCI112" s="908"/>
      <c r="WCJ112" s="908"/>
      <c r="WCK112" s="908"/>
      <c r="WCL112" s="908"/>
      <c r="WCM112" s="908"/>
      <c r="WCN112" s="908"/>
      <c r="WCO112" s="908"/>
      <c r="WCP112" s="908"/>
      <c r="WCQ112" s="908"/>
      <c r="WCR112" s="908"/>
      <c r="WCS112" s="908"/>
      <c r="WCT112" s="908"/>
      <c r="WCU112" s="908"/>
      <c r="WCV112" s="908"/>
      <c r="WCW112" s="908"/>
      <c r="WCX112" s="908"/>
      <c r="WCY112" s="908"/>
      <c r="WCZ112" s="908"/>
      <c r="WDA112" s="908"/>
      <c r="WDB112" s="908"/>
      <c r="WDC112" s="908"/>
      <c r="WDD112" s="908"/>
      <c r="WDE112" s="908"/>
      <c r="WDF112" s="908"/>
      <c r="WDG112" s="908"/>
      <c r="WDH112" s="908"/>
      <c r="WDI112" s="908"/>
      <c r="WDJ112" s="908"/>
      <c r="WDK112" s="908"/>
      <c r="WDL112" s="908"/>
      <c r="WDM112" s="908"/>
      <c r="WDN112" s="908"/>
      <c r="WDO112" s="908"/>
      <c r="WDP112" s="908"/>
      <c r="WDQ112" s="908"/>
      <c r="WDR112" s="908"/>
      <c r="WDS112" s="908"/>
      <c r="WDT112" s="908"/>
      <c r="WDU112" s="908"/>
      <c r="WDV112" s="908"/>
      <c r="WDW112" s="908"/>
      <c r="WDX112" s="908"/>
      <c r="WDY112" s="908"/>
      <c r="WDZ112" s="908"/>
      <c r="WEA112" s="908"/>
      <c r="WEB112" s="908"/>
      <c r="WEC112" s="908"/>
      <c r="WED112" s="908"/>
      <c r="WEE112" s="908"/>
      <c r="WEF112" s="908"/>
      <c r="WEG112" s="908"/>
      <c r="WEH112" s="908"/>
      <c r="WEI112" s="908"/>
      <c r="WEJ112" s="908"/>
      <c r="WEK112" s="908"/>
      <c r="WEL112" s="908"/>
      <c r="WEM112" s="908"/>
      <c r="WEN112" s="908"/>
      <c r="WEO112" s="908"/>
      <c r="WEP112" s="908"/>
      <c r="WEQ112" s="908"/>
      <c r="WER112" s="908"/>
      <c r="WES112" s="908"/>
      <c r="WET112" s="908"/>
      <c r="WEU112" s="908"/>
      <c r="WEV112" s="908"/>
      <c r="WEW112" s="908"/>
      <c r="WEX112" s="908"/>
      <c r="WEY112" s="908"/>
      <c r="WEZ112" s="908"/>
      <c r="WFA112" s="908"/>
      <c r="WFB112" s="908"/>
      <c r="WFC112" s="908"/>
      <c r="WFD112" s="908"/>
      <c r="WFE112" s="908"/>
      <c r="WFF112" s="908"/>
      <c r="WFG112" s="908"/>
      <c r="WFH112" s="908"/>
      <c r="WFI112" s="908"/>
      <c r="WFJ112" s="908"/>
      <c r="WFK112" s="908"/>
      <c r="WFL112" s="908"/>
      <c r="WFM112" s="908"/>
      <c r="WFN112" s="908"/>
      <c r="WFO112" s="908"/>
      <c r="WFP112" s="908"/>
      <c r="WFQ112" s="908"/>
      <c r="WFR112" s="908"/>
      <c r="WFS112" s="908"/>
      <c r="WFT112" s="908"/>
      <c r="WFU112" s="908"/>
      <c r="WFV112" s="908"/>
      <c r="WFW112" s="908"/>
      <c r="WFX112" s="908"/>
      <c r="WFY112" s="908"/>
      <c r="WFZ112" s="908"/>
      <c r="WGA112" s="908"/>
      <c r="WGB112" s="908"/>
      <c r="WGC112" s="908"/>
      <c r="WGD112" s="908"/>
      <c r="WGE112" s="908"/>
      <c r="WGF112" s="908"/>
      <c r="WGG112" s="908"/>
      <c r="WGH112" s="908"/>
      <c r="WGI112" s="908"/>
      <c r="WGJ112" s="908"/>
      <c r="WGK112" s="908"/>
      <c r="WGL112" s="908"/>
      <c r="WGM112" s="908"/>
      <c r="WGN112" s="908"/>
      <c r="WGO112" s="908"/>
      <c r="WGP112" s="908"/>
      <c r="WGQ112" s="908"/>
      <c r="WGR112" s="908"/>
      <c r="WGS112" s="908"/>
      <c r="WGT112" s="908"/>
      <c r="WGU112" s="908"/>
      <c r="WGV112" s="908"/>
      <c r="WGW112" s="908"/>
      <c r="WGX112" s="908"/>
      <c r="WGY112" s="908"/>
      <c r="WGZ112" s="908"/>
      <c r="WHA112" s="908"/>
      <c r="WHB112" s="908"/>
      <c r="WHC112" s="908"/>
      <c r="WHD112" s="908"/>
      <c r="WHE112" s="908"/>
      <c r="WHF112" s="908"/>
      <c r="WHG112" s="908"/>
      <c r="WHH112" s="908"/>
      <c r="WHI112" s="908"/>
      <c r="WHJ112" s="908"/>
      <c r="WHK112" s="908"/>
      <c r="WHL112" s="908"/>
      <c r="WHM112" s="908"/>
      <c r="WHN112" s="908"/>
      <c r="WHO112" s="908"/>
      <c r="WHP112" s="908"/>
      <c r="WHQ112" s="908"/>
      <c r="WHR112" s="908"/>
      <c r="WHS112" s="908"/>
      <c r="WHT112" s="908"/>
      <c r="WHU112" s="908"/>
      <c r="WHV112" s="908"/>
      <c r="WHW112" s="908"/>
      <c r="WHX112" s="908"/>
      <c r="WHY112" s="908"/>
      <c r="WHZ112" s="908"/>
      <c r="WIA112" s="908"/>
      <c r="WIB112" s="908"/>
      <c r="WIC112" s="908"/>
      <c r="WID112" s="908"/>
      <c r="WIE112" s="908"/>
      <c r="WIF112" s="908"/>
      <c r="WIG112" s="908"/>
      <c r="WIH112" s="908"/>
      <c r="WII112" s="908"/>
      <c r="WIJ112" s="908"/>
      <c r="WIK112" s="908"/>
      <c r="WIL112" s="908"/>
      <c r="WIM112" s="908"/>
      <c r="WIN112" s="908"/>
      <c r="WIO112" s="908"/>
      <c r="WIP112" s="908"/>
      <c r="WIQ112" s="908"/>
      <c r="WIR112" s="908"/>
      <c r="WIS112" s="908"/>
      <c r="WIT112" s="908"/>
      <c r="WIU112" s="908"/>
      <c r="WIV112" s="908"/>
      <c r="WIW112" s="908"/>
      <c r="WIX112" s="908"/>
      <c r="WIY112" s="908"/>
      <c r="WIZ112" s="908"/>
      <c r="WJA112" s="908"/>
      <c r="WJB112" s="908"/>
      <c r="WJC112" s="908"/>
      <c r="WJD112" s="908"/>
      <c r="WJE112" s="908"/>
      <c r="WJF112" s="908"/>
      <c r="WJG112" s="908"/>
      <c r="WJH112" s="908"/>
      <c r="WJI112" s="908"/>
      <c r="WJJ112" s="908"/>
      <c r="WJK112" s="908"/>
      <c r="WJL112" s="908"/>
      <c r="WJM112" s="908"/>
      <c r="WJN112" s="908"/>
      <c r="WJO112" s="908"/>
      <c r="WJP112" s="908"/>
      <c r="WJQ112" s="908"/>
      <c r="WJR112" s="908"/>
      <c r="WJS112" s="908"/>
      <c r="WJT112" s="908"/>
      <c r="WJU112" s="908"/>
      <c r="WJV112" s="908"/>
      <c r="WJW112" s="908"/>
      <c r="WJX112" s="908"/>
      <c r="WJY112" s="908"/>
      <c r="WJZ112" s="908"/>
      <c r="WKA112" s="908"/>
      <c r="WKB112" s="908"/>
      <c r="WKC112" s="908"/>
      <c r="WKD112" s="908"/>
      <c r="WKE112" s="908"/>
      <c r="WKF112" s="908"/>
      <c r="WKG112" s="908"/>
      <c r="WKH112" s="908"/>
      <c r="WKI112" s="908"/>
      <c r="WKJ112" s="908"/>
      <c r="WKK112" s="908"/>
      <c r="WKL112" s="908"/>
      <c r="WKM112" s="908"/>
      <c r="WKN112" s="908"/>
      <c r="WKO112" s="908"/>
      <c r="WKP112" s="908"/>
      <c r="WKQ112" s="908"/>
      <c r="WKR112" s="908"/>
      <c r="WKS112" s="908"/>
      <c r="WKT112" s="908"/>
      <c r="WKU112" s="908"/>
      <c r="WKV112" s="908"/>
      <c r="WKW112" s="908"/>
      <c r="WKX112" s="908"/>
      <c r="WKY112" s="908"/>
      <c r="WKZ112" s="908"/>
      <c r="WLA112" s="908"/>
      <c r="WLB112" s="908"/>
      <c r="WLC112" s="908"/>
      <c r="WLD112" s="908"/>
      <c r="WLE112" s="908"/>
      <c r="WLF112" s="908"/>
      <c r="WLG112" s="908"/>
      <c r="WLH112" s="908"/>
      <c r="WLI112" s="908"/>
      <c r="WLJ112" s="908"/>
      <c r="WLK112" s="908"/>
      <c r="WLL112" s="908"/>
      <c r="WLM112" s="908"/>
      <c r="WLN112" s="908"/>
      <c r="WLO112" s="908"/>
      <c r="WLP112" s="908"/>
      <c r="WLQ112" s="908"/>
      <c r="WLR112" s="908"/>
      <c r="WLS112" s="908"/>
      <c r="WLT112" s="908"/>
      <c r="WLU112" s="908"/>
      <c r="WLV112" s="908"/>
      <c r="WLW112" s="908"/>
      <c r="WLX112" s="908"/>
      <c r="WLY112" s="908"/>
      <c r="WLZ112" s="908"/>
      <c r="WMA112" s="908"/>
      <c r="WMB112" s="908"/>
      <c r="WMC112" s="908"/>
      <c r="WMD112" s="908"/>
      <c r="WME112" s="908"/>
      <c r="WMF112" s="908"/>
      <c r="WMG112" s="908"/>
      <c r="WMH112" s="908"/>
      <c r="WMI112" s="908"/>
      <c r="WMJ112" s="908"/>
      <c r="WMK112" s="908"/>
      <c r="WML112" s="908"/>
      <c r="WMM112" s="908"/>
      <c r="WMN112" s="908"/>
      <c r="WMO112" s="908"/>
      <c r="WMP112" s="908"/>
      <c r="WMQ112" s="908"/>
      <c r="WMR112" s="908"/>
      <c r="WMS112" s="908"/>
      <c r="WMT112" s="908"/>
      <c r="WMU112" s="908"/>
      <c r="WMV112" s="908"/>
      <c r="WMW112" s="908"/>
      <c r="WMX112" s="908"/>
      <c r="WMY112" s="908"/>
      <c r="WMZ112" s="908"/>
      <c r="WNA112" s="908"/>
      <c r="WNB112" s="908"/>
      <c r="WNC112" s="908"/>
      <c r="WND112" s="908"/>
      <c r="WNE112" s="908"/>
      <c r="WNF112" s="908"/>
      <c r="WNG112" s="908"/>
      <c r="WNH112" s="908"/>
      <c r="WNI112" s="908"/>
      <c r="WNJ112" s="908"/>
      <c r="WNK112" s="908"/>
      <c r="WNL112" s="908"/>
      <c r="WNM112" s="908"/>
      <c r="WNN112" s="908"/>
      <c r="WNO112" s="908"/>
      <c r="WNP112" s="908"/>
      <c r="WNQ112" s="908"/>
      <c r="WNR112" s="908"/>
      <c r="WNS112" s="908"/>
      <c r="WNT112" s="908"/>
      <c r="WNU112" s="908"/>
      <c r="WNV112" s="908"/>
      <c r="WNW112" s="908"/>
      <c r="WNX112" s="908"/>
      <c r="WNY112" s="908"/>
      <c r="WNZ112" s="908"/>
      <c r="WOA112" s="908"/>
      <c r="WOB112" s="908"/>
      <c r="WOC112" s="908"/>
      <c r="WOD112" s="908"/>
      <c r="WOE112" s="908"/>
      <c r="WOF112" s="908"/>
      <c r="WOG112" s="908"/>
      <c r="WOH112" s="908"/>
      <c r="WOI112" s="908"/>
      <c r="WOJ112" s="908"/>
      <c r="WOK112" s="908"/>
      <c r="WOL112" s="908"/>
      <c r="WOM112" s="908"/>
      <c r="WON112" s="908"/>
      <c r="WOO112" s="908"/>
      <c r="WOP112" s="908"/>
      <c r="WOQ112" s="908"/>
      <c r="WOR112" s="908"/>
      <c r="WOS112" s="908"/>
      <c r="WOT112" s="908"/>
      <c r="WOU112" s="908"/>
      <c r="WOV112" s="908"/>
      <c r="WOW112" s="908"/>
      <c r="WOX112" s="908"/>
      <c r="WOY112" s="908"/>
      <c r="WOZ112" s="908"/>
      <c r="WPA112" s="908"/>
      <c r="WPB112" s="908"/>
      <c r="WPC112" s="908"/>
      <c r="WPD112" s="908"/>
      <c r="WPE112" s="908"/>
      <c r="WPF112" s="908"/>
      <c r="WPG112" s="908"/>
      <c r="WPH112" s="908"/>
      <c r="WPI112" s="908"/>
      <c r="WPJ112" s="908"/>
      <c r="WPK112" s="908"/>
      <c r="WPL112" s="908"/>
      <c r="WPM112" s="908"/>
      <c r="WPN112" s="908"/>
      <c r="WPO112" s="908"/>
      <c r="WPP112" s="908"/>
      <c r="WPQ112" s="908"/>
      <c r="WPR112" s="908"/>
      <c r="WPS112" s="908"/>
      <c r="WPT112" s="908"/>
      <c r="WPU112" s="908"/>
      <c r="WPV112" s="908"/>
      <c r="WPW112" s="908"/>
      <c r="WPX112" s="908"/>
      <c r="WPY112" s="908"/>
      <c r="WPZ112" s="908"/>
      <c r="WQA112" s="908"/>
      <c r="WQB112" s="908"/>
      <c r="WQC112" s="908"/>
      <c r="WQD112" s="908"/>
      <c r="WQE112" s="908"/>
      <c r="WQF112" s="908"/>
      <c r="WQG112" s="908"/>
      <c r="WQH112" s="908"/>
      <c r="WQI112" s="908"/>
      <c r="WQJ112" s="908"/>
      <c r="WQK112" s="908"/>
      <c r="WQL112" s="908"/>
      <c r="WQM112" s="908"/>
      <c r="WQN112" s="908"/>
      <c r="WQO112" s="908"/>
      <c r="WQP112" s="908"/>
      <c r="WQQ112" s="908"/>
      <c r="WQR112" s="908"/>
      <c r="WQS112" s="908"/>
      <c r="WQT112" s="908"/>
      <c r="WQU112" s="908"/>
      <c r="WQV112" s="908"/>
      <c r="WQW112" s="908"/>
      <c r="WQX112" s="908"/>
      <c r="WQY112" s="908"/>
      <c r="WQZ112" s="908"/>
      <c r="WRA112" s="908"/>
      <c r="WRB112" s="908"/>
      <c r="WRC112" s="908"/>
      <c r="WRD112" s="908"/>
      <c r="WRE112" s="908"/>
      <c r="WRF112" s="908"/>
      <c r="WRG112" s="908"/>
      <c r="WRH112" s="908"/>
      <c r="WRI112" s="908"/>
      <c r="WRJ112" s="908"/>
      <c r="WRK112" s="908"/>
      <c r="WRL112" s="908"/>
      <c r="WRM112" s="908"/>
      <c r="WRN112" s="908"/>
      <c r="WRO112" s="908"/>
      <c r="WRP112" s="908"/>
      <c r="WRQ112" s="908"/>
      <c r="WRR112" s="908"/>
      <c r="WRS112" s="908"/>
      <c r="WRT112" s="908"/>
      <c r="WRU112" s="908"/>
      <c r="WRV112" s="908"/>
      <c r="WRW112" s="908"/>
      <c r="WRX112" s="908"/>
      <c r="WRY112" s="908"/>
      <c r="WRZ112" s="908"/>
      <c r="WSA112" s="908"/>
      <c r="WSB112" s="908"/>
      <c r="WSC112" s="908"/>
      <c r="WSD112" s="908"/>
      <c r="WSE112" s="908"/>
      <c r="WSF112" s="908"/>
      <c r="WSG112" s="908"/>
      <c r="WSH112" s="908"/>
      <c r="WSI112" s="908"/>
      <c r="WSJ112" s="908"/>
      <c r="WSK112" s="908"/>
      <c r="WSL112" s="908"/>
      <c r="WSM112" s="908"/>
      <c r="WSN112" s="908"/>
      <c r="WSO112" s="908"/>
      <c r="WSP112" s="908"/>
      <c r="WSQ112" s="908"/>
      <c r="WSR112" s="908"/>
      <c r="WSS112" s="908"/>
      <c r="WST112" s="908"/>
      <c r="WSU112" s="908"/>
      <c r="WSV112" s="908"/>
      <c r="WSW112" s="908"/>
      <c r="WSX112" s="908"/>
      <c r="WSY112" s="908"/>
      <c r="WSZ112" s="908"/>
      <c r="WTA112" s="908"/>
      <c r="WTB112" s="908"/>
      <c r="WTC112" s="908"/>
      <c r="WTD112" s="908"/>
      <c r="WTE112" s="908"/>
      <c r="WTF112" s="908"/>
      <c r="WTG112" s="908"/>
      <c r="WTH112" s="908"/>
      <c r="WTI112" s="908"/>
      <c r="WTJ112" s="908"/>
      <c r="WTK112" s="908"/>
      <c r="WTL112" s="908"/>
      <c r="WTM112" s="908"/>
      <c r="WTN112" s="908"/>
      <c r="WTO112" s="908"/>
      <c r="WTP112" s="908"/>
      <c r="WTQ112" s="908"/>
      <c r="WTR112" s="908"/>
      <c r="WTS112" s="908"/>
      <c r="WTT112" s="908"/>
      <c r="WTU112" s="908"/>
      <c r="WTV112" s="908"/>
      <c r="WTW112" s="908"/>
      <c r="WTX112" s="908"/>
      <c r="WTY112" s="908"/>
      <c r="WTZ112" s="908"/>
      <c r="WUA112" s="908"/>
      <c r="WUB112" s="908"/>
      <c r="WUC112" s="908"/>
      <c r="WUD112" s="908"/>
      <c r="WUE112" s="908"/>
      <c r="WUF112" s="908"/>
      <c r="WUG112" s="908"/>
      <c r="WUH112" s="908"/>
      <c r="WUI112" s="908"/>
      <c r="WUJ112" s="908"/>
      <c r="WUK112" s="908"/>
      <c r="WUL112" s="908"/>
      <c r="WUM112" s="908"/>
      <c r="WUN112" s="908"/>
      <c r="WUO112" s="908"/>
      <c r="WUP112" s="908"/>
      <c r="WUQ112" s="908"/>
      <c r="WUR112" s="908"/>
      <c r="WUS112" s="908"/>
      <c r="WUT112" s="908"/>
      <c r="WUU112" s="908"/>
      <c r="WUV112" s="908"/>
      <c r="WUW112" s="908"/>
      <c r="WUX112" s="908"/>
      <c r="WUY112" s="908"/>
      <c r="WUZ112" s="908"/>
      <c r="WVA112" s="908"/>
      <c r="WVB112" s="908"/>
      <c r="WVC112" s="908"/>
      <c r="WVD112" s="908"/>
      <c r="WVE112" s="908"/>
      <c r="WVF112" s="908"/>
      <c r="WVG112" s="908"/>
      <c r="WVH112" s="908"/>
      <c r="WVI112" s="908"/>
      <c r="WVJ112" s="908"/>
      <c r="WVK112" s="908"/>
      <c r="WVL112" s="908"/>
      <c r="WVM112" s="908"/>
      <c r="WVN112" s="908"/>
      <c r="WVO112" s="908"/>
      <c r="WVP112" s="908"/>
      <c r="WVQ112" s="908"/>
      <c r="WVR112" s="908"/>
      <c r="WVS112" s="908"/>
      <c r="WVT112" s="908"/>
      <c r="WVU112" s="908"/>
      <c r="WVV112" s="908"/>
      <c r="WVW112" s="908"/>
      <c r="WVX112" s="908"/>
      <c r="WVY112" s="908"/>
      <c r="WVZ112" s="908"/>
      <c r="WWA112" s="908"/>
      <c r="WWB112" s="908"/>
      <c r="WWC112" s="908"/>
    </row>
    <row r="113" spans="1:16149" s="921" customFormat="1" ht="24.95" customHeight="1">
      <c r="A113" s="899" t="s">
        <v>195</v>
      </c>
      <c r="B113" s="736" t="s">
        <v>350</v>
      </c>
      <c r="C113" s="743" t="s">
        <v>1741</v>
      </c>
      <c r="D113" s="738">
        <v>20866</v>
      </c>
      <c r="E113" s="738">
        <v>35678</v>
      </c>
      <c r="F113" s="915">
        <f t="shared" ca="1" si="16"/>
        <v>22.437232604642318</v>
      </c>
      <c r="G113" s="916">
        <f t="shared" si="12"/>
        <v>42781</v>
      </c>
      <c r="H113" s="917">
        <f>19720</f>
        <v>19720</v>
      </c>
      <c r="I113" s="741" t="s">
        <v>222</v>
      </c>
      <c r="J113" s="741" t="s">
        <v>222</v>
      </c>
      <c r="K113" s="443">
        <v>4</v>
      </c>
      <c r="L113" s="443">
        <f t="shared" ref="L113:M138" si="20">15+N113</f>
        <v>49.357999999999997</v>
      </c>
      <c r="M113" s="443">
        <f t="shared" si="20"/>
        <v>60.88</v>
      </c>
      <c r="N113" s="902">
        <v>34.357999999999997</v>
      </c>
      <c r="O113" s="902">
        <v>45.88</v>
      </c>
      <c r="P113" s="903">
        <f t="shared" si="17"/>
        <v>104765.79053047199</v>
      </c>
      <c r="Q113" s="443">
        <f t="shared" si="14"/>
        <v>22</v>
      </c>
      <c r="R113" s="904">
        <v>20</v>
      </c>
      <c r="S113" s="904">
        <v>35</v>
      </c>
      <c r="T113" s="904">
        <f>+$R$16+2*1.5</f>
        <v>23</v>
      </c>
      <c r="U113" s="903">
        <f t="shared" si="15"/>
        <v>453560</v>
      </c>
      <c r="V113" s="918"/>
      <c r="W113" s="919"/>
      <c r="X113" s="920"/>
      <c r="Y113" s="908"/>
      <c r="Z113" s="908"/>
      <c r="AA113" s="908"/>
      <c r="AB113" s="908"/>
      <c r="AC113" s="908"/>
      <c r="AD113" s="908"/>
      <c r="AE113" s="908"/>
      <c r="AF113" s="908"/>
      <c r="AG113" s="908"/>
      <c r="AH113" s="908"/>
      <c r="AI113" s="908"/>
      <c r="AJ113" s="908"/>
      <c r="AK113" s="908"/>
      <c r="AL113" s="908"/>
      <c r="AM113" s="908"/>
      <c r="AN113" s="908"/>
      <c r="AO113" s="908"/>
      <c r="AP113" s="908"/>
      <c r="AQ113" s="908"/>
      <c r="AR113" s="908"/>
      <c r="AS113" s="908"/>
      <c r="AT113" s="908"/>
      <c r="AU113" s="908"/>
      <c r="AV113" s="908"/>
      <c r="AW113" s="908"/>
      <c r="AX113" s="908"/>
      <c r="AY113" s="908"/>
      <c r="AZ113" s="908"/>
      <c r="BA113" s="908"/>
      <c r="BB113" s="908"/>
      <c r="BC113" s="908"/>
      <c r="BD113" s="908"/>
      <c r="BE113" s="908"/>
      <c r="BF113" s="908"/>
      <c r="BG113" s="908"/>
      <c r="BH113" s="908"/>
      <c r="BI113" s="908"/>
      <c r="BJ113" s="908"/>
      <c r="BK113" s="908"/>
      <c r="BL113" s="908"/>
      <c r="BM113" s="908"/>
      <c r="BN113" s="908"/>
      <c r="BO113" s="908"/>
      <c r="BP113" s="908"/>
      <c r="BQ113" s="908"/>
      <c r="BR113" s="908"/>
      <c r="BS113" s="908"/>
      <c r="BT113" s="908"/>
      <c r="BU113" s="908"/>
      <c r="BV113" s="908"/>
      <c r="BW113" s="908"/>
      <c r="BX113" s="908"/>
      <c r="BY113" s="908"/>
      <c r="BZ113" s="908"/>
      <c r="CA113" s="908"/>
      <c r="CB113" s="908"/>
      <c r="CC113" s="908"/>
      <c r="CD113" s="908"/>
      <c r="CE113" s="908"/>
      <c r="CF113" s="908"/>
      <c r="CG113" s="908"/>
      <c r="CH113" s="908"/>
      <c r="CI113" s="908"/>
      <c r="CJ113" s="908"/>
      <c r="CK113" s="908"/>
      <c r="CL113" s="908"/>
      <c r="CM113" s="908"/>
      <c r="CN113" s="908"/>
      <c r="CO113" s="908"/>
      <c r="CP113" s="908"/>
      <c r="CQ113" s="908"/>
      <c r="CR113" s="908"/>
      <c r="CS113" s="908"/>
      <c r="CT113" s="908"/>
      <c r="CU113" s="908"/>
      <c r="CV113" s="908"/>
      <c r="CW113" s="908"/>
      <c r="CX113" s="908"/>
      <c r="CY113" s="908"/>
      <c r="CZ113" s="908"/>
      <c r="DA113" s="908"/>
      <c r="DB113" s="908"/>
      <c r="DC113" s="908"/>
      <c r="DD113" s="908"/>
      <c r="DE113" s="908"/>
      <c r="DF113" s="908"/>
      <c r="DG113" s="908"/>
      <c r="DH113" s="908"/>
      <c r="DI113" s="908"/>
      <c r="DJ113" s="908"/>
      <c r="DK113" s="908"/>
      <c r="DL113" s="908"/>
      <c r="DM113" s="908"/>
      <c r="DN113" s="908"/>
      <c r="DO113" s="908"/>
      <c r="DP113" s="908"/>
      <c r="DQ113" s="908"/>
      <c r="DR113" s="908"/>
      <c r="DS113" s="908"/>
      <c r="DT113" s="908"/>
      <c r="DU113" s="908"/>
      <c r="DV113" s="908"/>
      <c r="DW113" s="908"/>
      <c r="DX113" s="908"/>
      <c r="DY113" s="908"/>
      <c r="DZ113" s="908"/>
      <c r="EA113" s="908"/>
      <c r="EB113" s="908"/>
      <c r="EC113" s="908"/>
      <c r="ED113" s="908"/>
      <c r="EE113" s="908"/>
      <c r="EF113" s="908"/>
      <c r="EG113" s="908"/>
      <c r="EH113" s="908"/>
      <c r="EI113" s="908"/>
      <c r="EJ113" s="908"/>
      <c r="EK113" s="908"/>
      <c r="EL113" s="908"/>
      <c r="EM113" s="908"/>
      <c r="EN113" s="908"/>
      <c r="EO113" s="908"/>
      <c r="EP113" s="908"/>
      <c r="EQ113" s="908"/>
      <c r="ER113" s="908"/>
      <c r="ES113" s="908"/>
      <c r="ET113" s="908"/>
      <c r="EU113" s="908"/>
      <c r="EV113" s="908"/>
      <c r="EW113" s="908"/>
      <c r="EX113" s="908"/>
      <c r="EY113" s="908"/>
      <c r="EZ113" s="908"/>
      <c r="FA113" s="908"/>
      <c r="FB113" s="908"/>
      <c r="FC113" s="908"/>
      <c r="FD113" s="908"/>
      <c r="FE113" s="908"/>
      <c r="FF113" s="908"/>
      <c r="FG113" s="908"/>
      <c r="FH113" s="908"/>
      <c r="FI113" s="908"/>
      <c r="FJ113" s="908"/>
      <c r="FK113" s="908"/>
      <c r="FL113" s="908"/>
      <c r="FM113" s="908"/>
      <c r="FN113" s="908"/>
      <c r="FO113" s="908"/>
      <c r="FP113" s="908"/>
      <c r="FQ113" s="908"/>
      <c r="FR113" s="908"/>
      <c r="FS113" s="908"/>
      <c r="FT113" s="908"/>
      <c r="FU113" s="908"/>
      <c r="FV113" s="908"/>
      <c r="FW113" s="908"/>
      <c r="FX113" s="908"/>
      <c r="FY113" s="908"/>
      <c r="FZ113" s="908"/>
      <c r="GA113" s="908"/>
      <c r="GB113" s="908"/>
      <c r="GC113" s="908"/>
      <c r="GD113" s="908"/>
      <c r="GE113" s="908"/>
      <c r="GF113" s="908"/>
      <c r="GG113" s="908"/>
      <c r="GH113" s="908"/>
      <c r="GI113" s="908"/>
      <c r="GJ113" s="908"/>
      <c r="GK113" s="908"/>
      <c r="GL113" s="908"/>
      <c r="GM113" s="908"/>
      <c r="GN113" s="908"/>
      <c r="GO113" s="908"/>
      <c r="GP113" s="908"/>
      <c r="GQ113" s="908"/>
      <c r="GR113" s="908"/>
      <c r="GS113" s="908"/>
      <c r="GT113" s="908"/>
      <c r="GU113" s="908"/>
      <c r="GV113" s="908"/>
      <c r="GW113" s="908"/>
      <c r="GX113" s="908"/>
      <c r="GY113" s="908"/>
      <c r="GZ113" s="908"/>
      <c r="HA113" s="908"/>
      <c r="HB113" s="908"/>
      <c r="HC113" s="908"/>
      <c r="HD113" s="908"/>
      <c r="HE113" s="908"/>
      <c r="HF113" s="908"/>
      <c r="HG113" s="908"/>
      <c r="HH113" s="908"/>
      <c r="HI113" s="908"/>
      <c r="HJ113" s="908"/>
      <c r="HK113" s="908"/>
      <c r="HL113" s="908"/>
      <c r="HM113" s="908"/>
      <c r="HN113" s="908"/>
      <c r="HO113" s="908"/>
      <c r="HP113" s="908"/>
      <c r="HQ113" s="908"/>
      <c r="HR113" s="908"/>
      <c r="HS113" s="908"/>
      <c r="HT113" s="908"/>
      <c r="HU113" s="908"/>
      <c r="HV113" s="908"/>
      <c r="HW113" s="908"/>
      <c r="HX113" s="908"/>
      <c r="HY113" s="908"/>
      <c r="HZ113" s="908"/>
      <c r="IA113" s="908"/>
      <c r="IB113" s="908"/>
      <c r="IC113" s="908"/>
      <c r="ID113" s="908"/>
      <c r="IE113" s="908"/>
      <c r="IF113" s="908"/>
      <c r="IG113" s="908"/>
      <c r="IH113" s="908"/>
      <c r="II113" s="908"/>
      <c r="IJ113" s="908"/>
      <c r="IK113" s="908"/>
      <c r="IL113" s="908"/>
      <c r="IM113" s="908"/>
      <c r="IN113" s="908"/>
      <c r="IO113" s="908"/>
      <c r="IP113" s="908"/>
      <c r="IQ113" s="908"/>
      <c r="IR113" s="908"/>
      <c r="IS113" s="908"/>
      <c r="IT113" s="908"/>
      <c r="IU113" s="908"/>
      <c r="IV113" s="908"/>
      <c r="IW113" s="908"/>
      <c r="IX113" s="908"/>
      <c r="IY113" s="908"/>
      <c r="IZ113" s="908"/>
      <c r="JA113" s="908"/>
      <c r="JB113" s="908"/>
      <c r="JC113" s="908"/>
      <c r="JD113" s="908"/>
      <c r="JE113" s="908"/>
      <c r="JF113" s="908"/>
      <c r="JG113" s="908"/>
      <c r="JH113" s="908"/>
      <c r="JI113" s="908"/>
      <c r="JJ113" s="908"/>
      <c r="JK113" s="908"/>
      <c r="JL113" s="908"/>
      <c r="JM113" s="908"/>
      <c r="JN113" s="908"/>
      <c r="JO113" s="908"/>
      <c r="JP113" s="908"/>
      <c r="JQ113" s="908"/>
      <c r="JR113" s="908"/>
      <c r="JS113" s="908"/>
      <c r="JT113" s="908"/>
      <c r="JU113" s="908"/>
      <c r="JV113" s="908"/>
      <c r="JW113" s="908"/>
      <c r="JX113" s="908"/>
      <c r="JY113" s="908"/>
      <c r="JZ113" s="908"/>
      <c r="KA113" s="908"/>
      <c r="KB113" s="908"/>
      <c r="KC113" s="908"/>
      <c r="KD113" s="908"/>
      <c r="KE113" s="908"/>
      <c r="KF113" s="908"/>
      <c r="KG113" s="908"/>
      <c r="KH113" s="908"/>
      <c r="KI113" s="908"/>
      <c r="KJ113" s="908"/>
      <c r="KK113" s="908"/>
      <c r="KL113" s="908"/>
      <c r="KM113" s="908"/>
      <c r="KN113" s="908"/>
      <c r="KO113" s="908"/>
      <c r="KP113" s="908"/>
      <c r="KQ113" s="908"/>
      <c r="KR113" s="908"/>
      <c r="KS113" s="908"/>
      <c r="KT113" s="908"/>
      <c r="KU113" s="908"/>
      <c r="KV113" s="908"/>
      <c r="KW113" s="908"/>
      <c r="KX113" s="908"/>
      <c r="KY113" s="908"/>
      <c r="KZ113" s="908"/>
      <c r="LA113" s="908"/>
      <c r="LB113" s="908"/>
      <c r="LC113" s="908"/>
      <c r="LD113" s="908"/>
      <c r="LE113" s="908"/>
      <c r="LF113" s="908"/>
      <c r="LG113" s="908"/>
      <c r="LH113" s="908"/>
      <c r="LI113" s="908"/>
      <c r="LJ113" s="908"/>
      <c r="LK113" s="908"/>
      <c r="LL113" s="908"/>
      <c r="LM113" s="908"/>
      <c r="LN113" s="908"/>
      <c r="LO113" s="908"/>
      <c r="LP113" s="908"/>
      <c r="LQ113" s="908"/>
      <c r="LR113" s="908"/>
      <c r="LS113" s="908"/>
      <c r="LT113" s="908"/>
      <c r="LU113" s="908"/>
      <c r="LV113" s="908"/>
      <c r="LW113" s="908"/>
      <c r="LX113" s="908"/>
      <c r="LY113" s="908"/>
      <c r="LZ113" s="908"/>
      <c r="MA113" s="908"/>
      <c r="MB113" s="908"/>
      <c r="MC113" s="908"/>
      <c r="MD113" s="908"/>
      <c r="ME113" s="908"/>
      <c r="MF113" s="908"/>
      <c r="MG113" s="908"/>
      <c r="MH113" s="908"/>
      <c r="MI113" s="908"/>
      <c r="MJ113" s="908"/>
      <c r="MK113" s="908"/>
      <c r="ML113" s="908"/>
      <c r="MM113" s="908"/>
      <c r="MN113" s="908"/>
      <c r="MO113" s="908"/>
      <c r="MP113" s="908"/>
      <c r="MQ113" s="908"/>
      <c r="MR113" s="908"/>
      <c r="MS113" s="908"/>
      <c r="MT113" s="908"/>
      <c r="MU113" s="908"/>
      <c r="MV113" s="908"/>
      <c r="MW113" s="908"/>
      <c r="MX113" s="908"/>
      <c r="MY113" s="908"/>
      <c r="MZ113" s="908"/>
      <c r="NA113" s="908"/>
      <c r="NB113" s="908"/>
      <c r="NC113" s="908"/>
      <c r="ND113" s="908"/>
      <c r="NE113" s="908"/>
      <c r="NF113" s="908"/>
      <c r="NG113" s="908"/>
      <c r="NH113" s="908"/>
      <c r="NI113" s="908"/>
      <c r="NJ113" s="908"/>
      <c r="NK113" s="908"/>
      <c r="NL113" s="908"/>
      <c r="NM113" s="908"/>
      <c r="NN113" s="908"/>
      <c r="NO113" s="908"/>
      <c r="NP113" s="908"/>
      <c r="NQ113" s="908"/>
      <c r="NR113" s="908"/>
      <c r="NS113" s="908"/>
      <c r="NT113" s="908"/>
      <c r="NU113" s="908"/>
      <c r="NV113" s="908"/>
      <c r="NW113" s="908"/>
      <c r="NX113" s="908"/>
      <c r="NY113" s="908"/>
      <c r="NZ113" s="908"/>
      <c r="OA113" s="908"/>
      <c r="OB113" s="908"/>
      <c r="OC113" s="908"/>
      <c r="OD113" s="908"/>
      <c r="OE113" s="908"/>
      <c r="OF113" s="908"/>
      <c r="OG113" s="908"/>
      <c r="OH113" s="908"/>
      <c r="OI113" s="908"/>
      <c r="OJ113" s="908"/>
      <c r="OK113" s="908"/>
      <c r="OL113" s="908"/>
      <c r="OM113" s="908"/>
      <c r="ON113" s="908"/>
      <c r="OO113" s="908"/>
      <c r="OP113" s="908"/>
      <c r="OQ113" s="908"/>
      <c r="OR113" s="908"/>
      <c r="OS113" s="908"/>
      <c r="OT113" s="908"/>
      <c r="OU113" s="908"/>
      <c r="OV113" s="908"/>
      <c r="OW113" s="908"/>
      <c r="OX113" s="908"/>
      <c r="OY113" s="908"/>
      <c r="OZ113" s="908"/>
      <c r="PA113" s="908"/>
      <c r="PB113" s="908"/>
      <c r="PC113" s="908"/>
      <c r="PD113" s="908"/>
      <c r="PE113" s="908"/>
      <c r="PF113" s="908"/>
      <c r="PG113" s="908"/>
      <c r="PH113" s="908"/>
      <c r="PI113" s="908"/>
      <c r="PJ113" s="908"/>
      <c r="PK113" s="908"/>
      <c r="PL113" s="908"/>
      <c r="PM113" s="908"/>
      <c r="PN113" s="908"/>
      <c r="PO113" s="908"/>
      <c r="PP113" s="908"/>
      <c r="PQ113" s="908"/>
      <c r="PR113" s="908"/>
      <c r="PS113" s="908"/>
      <c r="PT113" s="908"/>
      <c r="PU113" s="908"/>
      <c r="PV113" s="908"/>
      <c r="PW113" s="908"/>
      <c r="PX113" s="908"/>
      <c r="PY113" s="908"/>
      <c r="PZ113" s="908"/>
      <c r="QA113" s="908"/>
      <c r="QB113" s="908"/>
      <c r="QC113" s="908"/>
      <c r="QD113" s="908"/>
      <c r="QE113" s="908"/>
      <c r="QF113" s="908"/>
      <c r="QG113" s="908"/>
      <c r="QH113" s="908"/>
      <c r="QI113" s="908"/>
      <c r="QJ113" s="908"/>
      <c r="QK113" s="908"/>
      <c r="QL113" s="908"/>
      <c r="QM113" s="908"/>
      <c r="QN113" s="908"/>
      <c r="QO113" s="908"/>
      <c r="QP113" s="908"/>
      <c r="QQ113" s="908"/>
      <c r="QR113" s="908"/>
      <c r="QS113" s="908"/>
      <c r="QT113" s="908"/>
      <c r="QU113" s="908"/>
      <c r="QV113" s="908"/>
      <c r="QW113" s="908"/>
      <c r="QX113" s="908"/>
      <c r="QY113" s="908"/>
      <c r="QZ113" s="908"/>
      <c r="RA113" s="908"/>
      <c r="RB113" s="908"/>
      <c r="RC113" s="908"/>
      <c r="RD113" s="908"/>
      <c r="RE113" s="908"/>
      <c r="RF113" s="908"/>
      <c r="RG113" s="908"/>
      <c r="RH113" s="908"/>
      <c r="RI113" s="908"/>
      <c r="RJ113" s="908"/>
      <c r="RK113" s="908"/>
      <c r="RL113" s="908"/>
      <c r="RM113" s="908"/>
      <c r="RN113" s="908"/>
      <c r="RO113" s="908"/>
      <c r="RP113" s="908"/>
      <c r="RQ113" s="908"/>
      <c r="RR113" s="908"/>
      <c r="RS113" s="908"/>
      <c r="RT113" s="908"/>
      <c r="RU113" s="908"/>
      <c r="RV113" s="908"/>
      <c r="RW113" s="908"/>
      <c r="RX113" s="908"/>
      <c r="RY113" s="908"/>
      <c r="RZ113" s="908"/>
      <c r="SA113" s="908"/>
      <c r="SB113" s="908"/>
      <c r="SC113" s="908"/>
      <c r="SD113" s="908"/>
      <c r="SE113" s="908"/>
      <c r="SF113" s="908"/>
      <c r="SG113" s="908"/>
      <c r="SH113" s="908"/>
      <c r="SI113" s="908"/>
      <c r="SJ113" s="908"/>
      <c r="SK113" s="908"/>
      <c r="SL113" s="908"/>
      <c r="SM113" s="908"/>
      <c r="SN113" s="908"/>
      <c r="SO113" s="908"/>
      <c r="SP113" s="908"/>
      <c r="SQ113" s="908"/>
      <c r="SR113" s="908"/>
      <c r="SS113" s="908"/>
      <c r="ST113" s="908"/>
      <c r="SU113" s="908"/>
      <c r="SV113" s="908"/>
      <c r="SW113" s="908"/>
      <c r="SX113" s="908"/>
      <c r="SY113" s="908"/>
      <c r="SZ113" s="908"/>
      <c r="TA113" s="908"/>
      <c r="TB113" s="908"/>
      <c r="TC113" s="908"/>
      <c r="TD113" s="908"/>
      <c r="TE113" s="908"/>
      <c r="TF113" s="908"/>
      <c r="TG113" s="908"/>
      <c r="TH113" s="908"/>
      <c r="TI113" s="908"/>
      <c r="TJ113" s="908"/>
      <c r="TK113" s="908"/>
      <c r="TL113" s="908"/>
      <c r="TM113" s="908"/>
      <c r="TN113" s="908"/>
      <c r="TO113" s="908"/>
      <c r="TP113" s="908"/>
      <c r="TQ113" s="908"/>
      <c r="TR113" s="908"/>
      <c r="TS113" s="908"/>
      <c r="TT113" s="908"/>
      <c r="TU113" s="908"/>
      <c r="TV113" s="908"/>
      <c r="TW113" s="908"/>
      <c r="TX113" s="908"/>
      <c r="TY113" s="908"/>
      <c r="TZ113" s="908"/>
      <c r="UA113" s="908"/>
      <c r="UB113" s="908"/>
      <c r="UC113" s="908"/>
      <c r="UD113" s="908"/>
      <c r="UE113" s="908"/>
      <c r="UF113" s="908"/>
      <c r="UG113" s="908"/>
      <c r="UH113" s="908"/>
      <c r="UI113" s="908"/>
      <c r="UJ113" s="908"/>
      <c r="UK113" s="908"/>
      <c r="UL113" s="908"/>
      <c r="UM113" s="908"/>
      <c r="UN113" s="908"/>
      <c r="UO113" s="908"/>
      <c r="UP113" s="908"/>
      <c r="UQ113" s="908"/>
      <c r="UR113" s="908"/>
      <c r="US113" s="908"/>
      <c r="UT113" s="908"/>
      <c r="UU113" s="908"/>
      <c r="UV113" s="908"/>
      <c r="UW113" s="908"/>
      <c r="UX113" s="908"/>
      <c r="UY113" s="908"/>
      <c r="UZ113" s="908"/>
      <c r="VA113" s="908"/>
      <c r="VB113" s="908"/>
      <c r="VC113" s="908"/>
      <c r="VD113" s="908"/>
      <c r="VE113" s="908"/>
      <c r="VF113" s="908"/>
      <c r="VG113" s="908"/>
      <c r="VH113" s="908"/>
      <c r="VI113" s="908"/>
      <c r="VJ113" s="908"/>
      <c r="VK113" s="908"/>
      <c r="VL113" s="908"/>
      <c r="VM113" s="908"/>
      <c r="VN113" s="908"/>
      <c r="VO113" s="908"/>
      <c r="VP113" s="908"/>
      <c r="VQ113" s="908"/>
      <c r="VR113" s="908"/>
      <c r="VS113" s="908"/>
      <c r="VT113" s="908"/>
      <c r="VU113" s="908"/>
      <c r="VV113" s="908"/>
      <c r="VW113" s="908"/>
      <c r="VX113" s="908"/>
      <c r="VY113" s="908"/>
      <c r="VZ113" s="908"/>
      <c r="WA113" s="908"/>
      <c r="WB113" s="908"/>
      <c r="WC113" s="908"/>
      <c r="WD113" s="908"/>
      <c r="WE113" s="908"/>
      <c r="WF113" s="908"/>
      <c r="WG113" s="908"/>
      <c r="WH113" s="908"/>
      <c r="WI113" s="908"/>
      <c r="WJ113" s="908"/>
      <c r="WK113" s="908"/>
      <c r="WL113" s="908"/>
      <c r="WM113" s="908"/>
      <c r="WN113" s="908"/>
      <c r="WO113" s="908"/>
      <c r="WP113" s="908"/>
      <c r="WQ113" s="908"/>
      <c r="WR113" s="908"/>
      <c r="WS113" s="908"/>
      <c r="WT113" s="908"/>
      <c r="WU113" s="908"/>
      <c r="WV113" s="908"/>
      <c r="WW113" s="908"/>
      <c r="WX113" s="908"/>
      <c r="WY113" s="908"/>
      <c r="WZ113" s="908"/>
      <c r="XA113" s="908"/>
      <c r="XB113" s="908"/>
      <c r="XC113" s="908"/>
      <c r="XD113" s="908"/>
      <c r="XE113" s="908"/>
      <c r="XF113" s="908"/>
      <c r="XG113" s="908"/>
      <c r="XH113" s="908"/>
      <c r="XI113" s="908"/>
      <c r="XJ113" s="908"/>
      <c r="XK113" s="908"/>
      <c r="XL113" s="908"/>
      <c r="XM113" s="908"/>
      <c r="XN113" s="908"/>
      <c r="XO113" s="908"/>
      <c r="XP113" s="908"/>
      <c r="XQ113" s="908"/>
      <c r="XR113" s="908"/>
      <c r="XS113" s="908"/>
      <c r="XT113" s="908"/>
      <c r="XU113" s="908"/>
      <c r="XV113" s="908"/>
      <c r="XW113" s="908"/>
      <c r="XX113" s="908"/>
      <c r="XY113" s="908"/>
      <c r="XZ113" s="908"/>
      <c r="YA113" s="908"/>
      <c r="YB113" s="908"/>
      <c r="YC113" s="908"/>
      <c r="YD113" s="908"/>
      <c r="YE113" s="908"/>
      <c r="YF113" s="908"/>
      <c r="YG113" s="908"/>
      <c r="YH113" s="908"/>
      <c r="YI113" s="908"/>
      <c r="YJ113" s="908"/>
      <c r="YK113" s="908"/>
      <c r="YL113" s="908"/>
      <c r="YM113" s="908"/>
      <c r="YN113" s="908"/>
      <c r="YO113" s="908"/>
      <c r="YP113" s="908"/>
      <c r="YQ113" s="908"/>
      <c r="YR113" s="908"/>
      <c r="YS113" s="908"/>
      <c r="YT113" s="908"/>
      <c r="YU113" s="908"/>
      <c r="YV113" s="908"/>
      <c r="YW113" s="908"/>
      <c r="YX113" s="908"/>
      <c r="YY113" s="908"/>
      <c r="YZ113" s="908"/>
      <c r="ZA113" s="908"/>
      <c r="ZB113" s="908"/>
      <c r="ZC113" s="908"/>
      <c r="ZD113" s="908"/>
      <c r="ZE113" s="908"/>
      <c r="ZF113" s="908"/>
      <c r="ZG113" s="908"/>
      <c r="ZH113" s="908"/>
      <c r="ZI113" s="908"/>
      <c r="ZJ113" s="908"/>
      <c r="ZK113" s="908"/>
      <c r="ZL113" s="908"/>
      <c r="ZM113" s="908"/>
      <c r="ZN113" s="908"/>
      <c r="ZO113" s="908"/>
      <c r="ZP113" s="908"/>
      <c r="ZQ113" s="908"/>
      <c r="ZR113" s="908"/>
      <c r="ZS113" s="908"/>
      <c r="ZT113" s="908"/>
      <c r="ZU113" s="908"/>
      <c r="ZV113" s="908"/>
      <c r="ZW113" s="908"/>
      <c r="ZX113" s="908"/>
      <c r="ZY113" s="908"/>
      <c r="ZZ113" s="908"/>
      <c r="AAA113" s="908"/>
      <c r="AAB113" s="908"/>
      <c r="AAC113" s="908"/>
      <c r="AAD113" s="908"/>
      <c r="AAE113" s="908"/>
      <c r="AAF113" s="908"/>
      <c r="AAG113" s="908"/>
      <c r="AAH113" s="908"/>
      <c r="AAI113" s="908"/>
      <c r="AAJ113" s="908"/>
      <c r="AAK113" s="908"/>
      <c r="AAL113" s="908"/>
      <c r="AAM113" s="908"/>
      <c r="AAN113" s="908"/>
      <c r="AAO113" s="908"/>
      <c r="AAP113" s="908"/>
      <c r="AAQ113" s="908"/>
      <c r="AAR113" s="908"/>
      <c r="AAS113" s="908"/>
      <c r="AAT113" s="908"/>
      <c r="AAU113" s="908"/>
      <c r="AAV113" s="908"/>
      <c r="AAW113" s="908"/>
      <c r="AAX113" s="908"/>
      <c r="AAY113" s="908"/>
      <c r="AAZ113" s="908"/>
      <c r="ABA113" s="908"/>
      <c r="ABB113" s="908"/>
      <c r="ABC113" s="908"/>
      <c r="ABD113" s="908"/>
      <c r="ABE113" s="908"/>
      <c r="ABF113" s="908"/>
      <c r="ABG113" s="908"/>
      <c r="ABH113" s="908"/>
      <c r="ABI113" s="908"/>
      <c r="ABJ113" s="908"/>
      <c r="ABK113" s="908"/>
      <c r="ABL113" s="908"/>
      <c r="ABM113" s="908"/>
      <c r="ABN113" s="908"/>
      <c r="ABO113" s="908"/>
      <c r="ABP113" s="908"/>
      <c r="ABQ113" s="908"/>
      <c r="ABR113" s="908"/>
      <c r="ABS113" s="908"/>
      <c r="ABT113" s="908"/>
      <c r="ABU113" s="908"/>
      <c r="ABV113" s="908"/>
      <c r="ABW113" s="908"/>
      <c r="ABX113" s="908"/>
      <c r="ABY113" s="908"/>
      <c r="ABZ113" s="908"/>
      <c r="ACA113" s="908"/>
      <c r="ACB113" s="908"/>
      <c r="ACC113" s="908"/>
      <c r="ACD113" s="908"/>
      <c r="ACE113" s="908"/>
      <c r="ACF113" s="908"/>
      <c r="ACG113" s="908"/>
      <c r="ACH113" s="908"/>
      <c r="ACI113" s="908"/>
      <c r="ACJ113" s="908"/>
      <c r="ACK113" s="908"/>
      <c r="ACL113" s="908"/>
      <c r="ACM113" s="908"/>
      <c r="ACN113" s="908"/>
      <c r="ACO113" s="908"/>
      <c r="ACP113" s="908"/>
      <c r="ACQ113" s="908"/>
      <c r="ACR113" s="908"/>
      <c r="ACS113" s="908"/>
      <c r="ACT113" s="908"/>
      <c r="ACU113" s="908"/>
      <c r="ACV113" s="908"/>
      <c r="ACW113" s="908"/>
      <c r="ACX113" s="908"/>
      <c r="ACY113" s="908"/>
      <c r="ACZ113" s="908"/>
      <c r="ADA113" s="908"/>
      <c r="ADB113" s="908"/>
      <c r="ADC113" s="908"/>
      <c r="ADD113" s="908"/>
      <c r="ADE113" s="908"/>
      <c r="ADF113" s="908"/>
      <c r="ADG113" s="908"/>
      <c r="ADH113" s="908"/>
      <c r="ADI113" s="908"/>
      <c r="ADJ113" s="908"/>
      <c r="ADK113" s="908"/>
      <c r="ADL113" s="908"/>
      <c r="ADM113" s="908"/>
      <c r="ADN113" s="908"/>
      <c r="ADO113" s="908"/>
      <c r="ADP113" s="908"/>
      <c r="ADQ113" s="908"/>
      <c r="ADR113" s="908"/>
      <c r="ADS113" s="908"/>
      <c r="ADT113" s="908"/>
      <c r="ADU113" s="908"/>
      <c r="ADV113" s="908"/>
      <c r="ADW113" s="908"/>
      <c r="ADX113" s="908"/>
      <c r="ADY113" s="908"/>
      <c r="ADZ113" s="908"/>
      <c r="AEA113" s="908"/>
      <c r="AEB113" s="908"/>
      <c r="AEC113" s="908"/>
      <c r="AED113" s="908"/>
      <c r="AEE113" s="908"/>
      <c r="AEF113" s="908"/>
      <c r="AEG113" s="908"/>
      <c r="AEH113" s="908"/>
      <c r="AEI113" s="908"/>
      <c r="AEJ113" s="908"/>
      <c r="AEK113" s="908"/>
      <c r="AEL113" s="908"/>
      <c r="AEM113" s="908"/>
      <c r="AEN113" s="908"/>
      <c r="AEO113" s="908"/>
      <c r="AEP113" s="908"/>
      <c r="AEQ113" s="908"/>
      <c r="AER113" s="908"/>
      <c r="AES113" s="908"/>
      <c r="AET113" s="908"/>
      <c r="AEU113" s="908"/>
      <c r="AEV113" s="908"/>
      <c r="AEW113" s="908"/>
      <c r="AEX113" s="908"/>
      <c r="AEY113" s="908"/>
      <c r="AEZ113" s="908"/>
      <c r="AFA113" s="908"/>
      <c r="AFB113" s="908"/>
      <c r="AFC113" s="908"/>
      <c r="AFD113" s="908"/>
      <c r="AFE113" s="908"/>
      <c r="AFF113" s="908"/>
      <c r="AFG113" s="908"/>
      <c r="AFH113" s="908"/>
      <c r="AFI113" s="908"/>
      <c r="AFJ113" s="908"/>
      <c r="AFK113" s="908"/>
      <c r="AFL113" s="908"/>
      <c r="AFM113" s="908"/>
      <c r="AFN113" s="908"/>
      <c r="AFO113" s="908"/>
      <c r="AFP113" s="908"/>
      <c r="AFQ113" s="908"/>
      <c r="AFR113" s="908"/>
      <c r="AFS113" s="908"/>
      <c r="AFT113" s="908"/>
      <c r="AFU113" s="908"/>
      <c r="AFV113" s="908"/>
      <c r="AFW113" s="908"/>
      <c r="AFX113" s="908"/>
      <c r="AFY113" s="908"/>
      <c r="AFZ113" s="908"/>
      <c r="AGA113" s="908"/>
      <c r="AGB113" s="908"/>
      <c r="AGC113" s="908"/>
      <c r="AGD113" s="908"/>
      <c r="AGE113" s="908"/>
      <c r="AGF113" s="908"/>
      <c r="AGG113" s="908"/>
      <c r="AGH113" s="908"/>
      <c r="AGI113" s="908"/>
      <c r="AGJ113" s="908"/>
      <c r="AGK113" s="908"/>
      <c r="AGL113" s="908"/>
      <c r="AGM113" s="908"/>
      <c r="AGN113" s="908"/>
      <c r="AGO113" s="908"/>
      <c r="AGP113" s="908"/>
      <c r="AGQ113" s="908"/>
      <c r="AGR113" s="908"/>
      <c r="AGS113" s="908"/>
      <c r="AGT113" s="908"/>
      <c r="AGU113" s="908"/>
      <c r="AGV113" s="908"/>
      <c r="AGW113" s="908"/>
      <c r="AGX113" s="908"/>
      <c r="AGY113" s="908"/>
      <c r="AGZ113" s="908"/>
      <c r="AHA113" s="908"/>
      <c r="AHB113" s="908"/>
      <c r="AHC113" s="908"/>
      <c r="AHD113" s="908"/>
      <c r="AHE113" s="908"/>
      <c r="AHF113" s="908"/>
      <c r="AHG113" s="908"/>
      <c r="AHH113" s="908"/>
      <c r="AHI113" s="908"/>
      <c r="AHJ113" s="908"/>
      <c r="AHK113" s="908"/>
      <c r="AHL113" s="908"/>
      <c r="AHM113" s="908"/>
      <c r="AHN113" s="908"/>
      <c r="AHO113" s="908"/>
      <c r="AHP113" s="908"/>
      <c r="AHQ113" s="908"/>
      <c r="AHR113" s="908"/>
      <c r="AHS113" s="908"/>
      <c r="AHT113" s="908"/>
      <c r="AHU113" s="908"/>
      <c r="AHV113" s="908"/>
      <c r="AHW113" s="908"/>
      <c r="AHX113" s="908"/>
      <c r="AHY113" s="908"/>
      <c r="AHZ113" s="908"/>
      <c r="AIA113" s="908"/>
      <c r="AIB113" s="908"/>
      <c r="AIC113" s="908"/>
      <c r="AID113" s="908"/>
      <c r="AIE113" s="908"/>
      <c r="AIF113" s="908"/>
      <c r="AIG113" s="908"/>
      <c r="AIH113" s="908"/>
      <c r="AII113" s="908"/>
      <c r="AIJ113" s="908"/>
      <c r="AIK113" s="908"/>
      <c r="AIL113" s="908"/>
      <c r="AIM113" s="908"/>
      <c r="AIN113" s="908"/>
      <c r="AIO113" s="908"/>
      <c r="AIP113" s="908"/>
      <c r="AIQ113" s="908"/>
      <c r="AIR113" s="908"/>
      <c r="AIS113" s="908"/>
      <c r="AIT113" s="908"/>
      <c r="AIU113" s="908"/>
      <c r="AIV113" s="908"/>
      <c r="AIW113" s="908"/>
      <c r="AIX113" s="908"/>
      <c r="AIY113" s="908"/>
      <c r="AIZ113" s="908"/>
      <c r="AJA113" s="908"/>
      <c r="AJB113" s="908"/>
      <c r="AJC113" s="908"/>
      <c r="AJD113" s="908"/>
      <c r="AJE113" s="908"/>
      <c r="AJF113" s="908"/>
      <c r="AJG113" s="908"/>
      <c r="AJH113" s="908"/>
      <c r="AJI113" s="908"/>
      <c r="AJJ113" s="908"/>
      <c r="AJK113" s="908"/>
      <c r="AJL113" s="908"/>
      <c r="AJM113" s="908"/>
      <c r="AJN113" s="908"/>
      <c r="AJO113" s="908"/>
      <c r="AJP113" s="908"/>
      <c r="AJQ113" s="908"/>
      <c r="AJR113" s="908"/>
      <c r="AJS113" s="908"/>
      <c r="AJT113" s="908"/>
      <c r="AJU113" s="908"/>
      <c r="AJV113" s="908"/>
      <c r="AJW113" s="908"/>
      <c r="AJX113" s="908"/>
      <c r="AJY113" s="908"/>
      <c r="AJZ113" s="908"/>
      <c r="AKA113" s="908"/>
      <c r="AKB113" s="908"/>
      <c r="AKC113" s="908"/>
      <c r="AKD113" s="908"/>
      <c r="AKE113" s="908"/>
      <c r="AKF113" s="908"/>
      <c r="AKG113" s="908"/>
      <c r="AKH113" s="908"/>
      <c r="AKI113" s="908"/>
      <c r="AKJ113" s="908"/>
      <c r="AKK113" s="908"/>
      <c r="AKL113" s="908"/>
      <c r="AKM113" s="908"/>
      <c r="AKN113" s="908"/>
      <c r="AKO113" s="908"/>
      <c r="AKP113" s="908"/>
      <c r="AKQ113" s="908"/>
      <c r="AKR113" s="908"/>
      <c r="AKS113" s="908"/>
      <c r="AKT113" s="908"/>
      <c r="AKU113" s="908"/>
      <c r="AKV113" s="908"/>
      <c r="AKW113" s="908"/>
      <c r="AKX113" s="908"/>
      <c r="AKY113" s="908"/>
      <c r="AKZ113" s="908"/>
      <c r="ALA113" s="908"/>
      <c r="ALB113" s="908"/>
      <c r="ALC113" s="908"/>
      <c r="ALD113" s="908"/>
      <c r="ALE113" s="908"/>
      <c r="ALF113" s="908"/>
      <c r="ALG113" s="908"/>
      <c r="ALH113" s="908"/>
      <c r="ALI113" s="908"/>
      <c r="ALJ113" s="908"/>
      <c r="ALK113" s="908"/>
      <c r="ALL113" s="908"/>
      <c r="ALM113" s="908"/>
      <c r="ALN113" s="908"/>
      <c r="ALO113" s="908"/>
      <c r="ALP113" s="908"/>
      <c r="ALQ113" s="908"/>
      <c r="ALR113" s="908"/>
      <c r="ALS113" s="908"/>
      <c r="ALT113" s="908"/>
      <c r="ALU113" s="908"/>
      <c r="ALV113" s="908"/>
      <c r="ALW113" s="908"/>
      <c r="ALX113" s="908"/>
      <c r="ALY113" s="908"/>
      <c r="ALZ113" s="908"/>
      <c r="AMA113" s="908"/>
      <c r="AMB113" s="908"/>
      <c r="AMC113" s="908"/>
      <c r="AMD113" s="908"/>
      <c r="AME113" s="908"/>
      <c r="AMF113" s="908"/>
      <c r="AMG113" s="908"/>
      <c r="AMH113" s="908"/>
      <c r="AMI113" s="908"/>
      <c r="AMJ113" s="908"/>
      <c r="AMK113" s="908"/>
      <c r="AML113" s="908"/>
      <c r="AMM113" s="908"/>
      <c r="AMN113" s="908"/>
      <c r="AMO113" s="908"/>
      <c r="AMP113" s="908"/>
      <c r="AMQ113" s="908"/>
      <c r="AMR113" s="908"/>
      <c r="AMS113" s="908"/>
      <c r="AMT113" s="908"/>
      <c r="AMU113" s="908"/>
      <c r="AMV113" s="908"/>
      <c r="AMW113" s="908"/>
      <c r="AMX113" s="908"/>
      <c r="AMY113" s="908"/>
      <c r="AMZ113" s="908"/>
      <c r="ANA113" s="908"/>
      <c r="ANB113" s="908"/>
      <c r="ANC113" s="908"/>
      <c r="AND113" s="908"/>
      <c r="ANE113" s="908"/>
      <c r="ANF113" s="908"/>
      <c r="ANG113" s="908"/>
      <c r="ANH113" s="908"/>
      <c r="ANI113" s="908"/>
      <c r="ANJ113" s="908"/>
      <c r="ANK113" s="908"/>
      <c r="ANL113" s="908"/>
      <c r="ANM113" s="908"/>
      <c r="ANN113" s="908"/>
      <c r="ANO113" s="908"/>
      <c r="ANP113" s="908"/>
      <c r="ANQ113" s="908"/>
      <c r="ANR113" s="908"/>
      <c r="ANS113" s="908"/>
      <c r="ANT113" s="908"/>
      <c r="ANU113" s="908"/>
      <c r="ANV113" s="908"/>
      <c r="ANW113" s="908"/>
      <c r="ANX113" s="908"/>
      <c r="ANY113" s="908"/>
      <c r="ANZ113" s="908"/>
      <c r="AOA113" s="908"/>
      <c r="AOB113" s="908"/>
      <c r="AOC113" s="908"/>
      <c r="AOD113" s="908"/>
      <c r="AOE113" s="908"/>
      <c r="AOF113" s="908"/>
      <c r="AOG113" s="908"/>
      <c r="AOH113" s="908"/>
      <c r="AOI113" s="908"/>
      <c r="AOJ113" s="908"/>
      <c r="AOK113" s="908"/>
      <c r="AOL113" s="908"/>
      <c r="AOM113" s="908"/>
      <c r="AON113" s="908"/>
      <c r="AOO113" s="908"/>
      <c r="AOP113" s="908"/>
      <c r="AOQ113" s="908"/>
      <c r="AOR113" s="908"/>
      <c r="AOS113" s="908"/>
      <c r="AOT113" s="908"/>
      <c r="AOU113" s="908"/>
      <c r="AOV113" s="908"/>
      <c r="AOW113" s="908"/>
      <c r="AOX113" s="908"/>
      <c r="AOY113" s="908"/>
      <c r="AOZ113" s="908"/>
      <c r="APA113" s="908"/>
      <c r="APB113" s="908"/>
      <c r="APC113" s="908"/>
      <c r="APD113" s="908"/>
      <c r="APE113" s="908"/>
      <c r="APF113" s="908"/>
      <c r="APG113" s="908"/>
      <c r="APH113" s="908"/>
      <c r="API113" s="908"/>
      <c r="APJ113" s="908"/>
      <c r="APK113" s="908"/>
      <c r="APL113" s="908"/>
      <c r="APM113" s="908"/>
      <c r="APN113" s="908"/>
      <c r="APO113" s="908"/>
      <c r="APP113" s="908"/>
      <c r="APQ113" s="908"/>
      <c r="APR113" s="908"/>
      <c r="APS113" s="908"/>
      <c r="APT113" s="908"/>
      <c r="APU113" s="908"/>
      <c r="APV113" s="908"/>
      <c r="APW113" s="908"/>
      <c r="APX113" s="908"/>
      <c r="APY113" s="908"/>
      <c r="APZ113" s="908"/>
      <c r="AQA113" s="908"/>
      <c r="AQB113" s="908"/>
      <c r="AQC113" s="908"/>
      <c r="AQD113" s="908"/>
      <c r="AQE113" s="908"/>
      <c r="AQF113" s="908"/>
      <c r="AQG113" s="908"/>
      <c r="AQH113" s="908"/>
      <c r="AQI113" s="908"/>
      <c r="AQJ113" s="908"/>
      <c r="AQK113" s="908"/>
      <c r="AQL113" s="908"/>
      <c r="AQM113" s="908"/>
      <c r="AQN113" s="908"/>
      <c r="AQO113" s="908"/>
      <c r="AQP113" s="908"/>
      <c r="AQQ113" s="908"/>
      <c r="AQR113" s="908"/>
      <c r="AQS113" s="908"/>
      <c r="AQT113" s="908"/>
      <c r="AQU113" s="908"/>
      <c r="AQV113" s="908"/>
      <c r="AQW113" s="908"/>
      <c r="AQX113" s="908"/>
      <c r="AQY113" s="908"/>
      <c r="AQZ113" s="908"/>
      <c r="ARA113" s="908"/>
      <c r="ARB113" s="908"/>
      <c r="ARC113" s="908"/>
      <c r="ARD113" s="908"/>
      <c r="ARE113" s="908"/>
      <c r="ARF113" s="908"/>
      <c r="ARG113" s="908"/>
      <c r="ARH113" s="908"/>
      <c r="ARI113" s="908"/>
      <c r="ARJ113" s="908"/>
      <c r="ARK113" s="908"/>
      <c r="ARL113" s="908"/>
      <c r="ARM113" s="908"/>
      <c r="ARN113" s="908"/>
      <c r="ARO113" s="908"/>
      <c r="ARP113" s="908"/>
      <c r="ARQ113" s="908"/>
      <c r="ARR113" s="908"/>
      <c r="ARS113" s="908"/>
      <c r="ART113" s="908"/>
      <c r="ARU113" s="908"/>
      <c r="ARV113" s="908"/>
      <c r="ARW113" s="908"/>
      <c r="ARX113" s="908"/>
      <c r="ARY113" s="908"/>
      <c r="ARZ113" s="908"/>
      <c r="ASA113" s="908"/>
      <c r="ASB113" s="908"/>
      <c r="ASC113" s="908"/>
      <c r="ASD113" s="908"/>
      <c r="ASE113" s="908"/>
      <c r="ASF113" s="908"/>
      <c r="ASG113" s="908"/>
      <c r="ASH113" s="908"/>
      <c r="ASI113" s="908"/>
      <c r="ASJ113" s="908"/>
      <c r="ASK113" s="908"/>
      <c r="ASL113" s="908"/>
      <c r="ASM113" s="908"/>
      <c r="ASN113" s="908"/>
      <c r="ASO113" s="908"/>
      <c r="ASP113" s="908"/>
      <c r="ASQ113" s="908"/>
      <c r="ASR113" s="908"/>
      <c r="ASS113" s="908"/>
      <c r="AST113" s="908"/>
      <c r="ASU113" s="908"/>
      <c r="ASV113" s="908"/>
      <c r="ASW113" s="908"/>
      <c r="ASX113" s="908"/>
      <c r="ASY113" s="908"/>
      <c r="ASZ113" s="908"/>
      <c r="ATA113" s="908"/>
      <c r="ATB113" s="908"/>
      <c r="ATC113" s="908"/>
      <c r="ATD113" s="908"/>
      <c r="ATE113" s="908"/>
      <c r="ATF113" s="908"/>
      <c r="ATG113" s="908"/>
      <c r="ATH113" s="908"/>
      <c r="ATI113" s="908"/>
      <c r="ATJ113" s="908"/>
      <c r="ATK113" s="908"/>
      <c r="ATL113" s="908"/>
      <c r="ATM113" s="908"/>
      <c r="ATN113" s="908"/>
      <c r="ATO113" s="908"/>
      <c r="ATP113" s="908"/>
      <c r="ATQ113" s="908"/>
      <c r="ATR113" s="908"/>
      <c r="ATS113" s="908"/>
      <c r="ATT113" s="908"/>
      <c r="ATU113" s="908"/>
      <c r="ATV113" s="908"/>
      <c r="ATW113" s="908"/>
      <c r="ATX113" s="908"/>
      <c r="ATY113" s="908"/>
      <c r="ATZ113" s="908"/>
      <c r="AUA113" s="908"/>
      <c r="AUB113" s="908"/>
      <c r="AUC113" s="908"/>
      <c r="AUD113" s="908"/>
      <c r="AUE113" s="908"/>
      <c r="AUF113" s="908"/>
      <c r="AUG113" s="908"/>
      <c r="AUH113" s="908"/>
      <c r="AUI113" s="908"/>
      <c r="AUJ113" s="908"/>
      <c r="AUK113" s="908"/>
      <c r="AUL113" s="908"/>
      <c r="AUM113" s="908"/>
      <c r="AUN113" s="908"/>
      <c r="AUO113" s="908"/>
      <c r="AUP113" s="908"/>
      <c r="AUQ113" s="908"/>
      <c r="AUR113" s="908"/>
      <c r="AUS113" s="908"/>
      <c r="AUT113" s="908"/>
      <c r="AUU113" s="908"/>
      <c r="AUV113" s="908"/>
      <c r="AUW113" s="908"/>
      <c r="AUX113" s="908"/>
      <c r="AUY113" s="908"/>
      <c r="AUZ113" s="908"/>
      <c r="AVA113" s="908"/>
      <c r="AVB113" s="908"/>
      <c r="AVC113" s="908"/>
      <c r="AVD113" s="908"/>
      <c r="AVE113" s="908"/>
      <c r="AVF113" s="908"/>
      <c r="AVG113" s="908"/>
      <c r="AVH113" s="908"/>
      <c r="AVI113" s="908"/>
      <c r="AVJ113" s="908"/>
      <c r="AVK113" s="908"/>
      <c r="AVL113" s="908"/>
      <c r="AVM113" s="908"/>
      <c r="AVN113" s="908"/>
      <c r="AVO113" s="908"/>
      <c r="AVP113" s="908"/>
      <c r="AVQ113" s="908"/>
      <c r="AVR113" s="908"/>
      <c r="AVS113" s="908"/>
      <c r="AVT113" s="908"/>
      <c r="AVU113" s="908"/>
      <c r="AVV113" s="908"/>
      <c r="AVW113" s="908"/>
      <c r="AVX113" s="908"/>
      <c r="AVY113" s="908"/>
      <c r="AVZ113" s="908"/>
      <c r="AWA113" s="908"/>
      <c r="AWB113" s="908"/>
      <c r="AWC113" s="908"/>
      <c r="AWD113" s="908"/>
      <c r="AWE113" s="908"/>
      <c r="AWF113" s="908"/>
      <c r="AWG113" s="908"/>
      <c r="AWH113" s="908"/>
      <c r="AWI113" s="908"/>
      <c r="AWJ113" s="908"/>
      <c r="AWK113" s="908"/>
      <c r="AWL113" s="908"/>
      <c r="AWM113" s="908"/>
      <c r="AWN113" s="908"/>
      <c r="AWO113" s="908"/>
      <c r="AWP113" s="908"/>
      <c r="AWQ113" s="908"/>
      <c r="AWR113" s="908"/>
      <c r="AWS113" s="908"/>
      <c r="AWT113" s="908"/>
      <c r="AWU113" s="908"/>
      <c r="AWV113" s="908"/>
      <c r="AWW113" s="908"/>
      <c r="AWX113" s="908"/>
      <c r="AWY113" s="908"/>
      <c r="AWZ113" s="908"/>
      <c r="AXA113" s="908"/>
      <c r="AXB113" s="908"/>
      <c r="AXC113" s="908"/>
      <c r="AXD113" s="908"/>
      <c r="AXE113" s="908"/>
      <c r="AXF113" s="908"/>
      <c r="AXG113" s="908"/>
      <c r="AXH113" s="908"/>
      <c r="AXI113" s="908"/>
      <c r="AXJ113" s="908"/>
      <c r="AXK113" s="908"/>
      <c r="AXL113" s="908"/>
      <c r="AXM113" s="908"/>
      <c r="AXN113" s="908"/>
      <c r="AXO113" s="908"/>
      <c r="AXP113" s="908"/>
      <c r="AXQ113" s="908"/>
      <c r="AXR113" s="908"/>
      <c r="AXS113" s="908"/>
      <c r="AXT113" s="908"/>
      <c r="AXU113" s="908"/>
      <c r="AXV113" s="908"/>
      <c r="AXW113" s="908"/>
      <c r="AXX113" s="908"/>
      <c r="AXY113" s="908"/>
      <c r="AXZ113" s="908"/>
      <c r="AYA113" s="908"/>
      <c r="AYB113" s="908"/>
      <c r="AYC113" s="908"/>
      <c r="AYD113" s="908"/>
      <c r="AYE113" s="908"/>
      <c r="AYF113" s="908"/>
      <c r="AYG113" s="908"/>
      <c r="AYH113" s="908"/>
      <c r="AYI113" s="908"/>
      <c r="AYJ113" s="908"/>
      <c r="AYK113" s="908"/>
      <c r="AYL113" s="908"/>
      <c r="AYM113" s="908"/>
      <c r="AYN113" s="908"/>
      <c r="AYO113" s="908"/>
      <c r="AYP113" s="908"/>
      <c r="AYQ113" s="908"/>
      <c r="AYR113" s="908"/>
      <c r="AYS113" s="908"/>
      <c r="AYT113" s="908"/>
      <c r="AYU113" s="908"/>
      <c r="AYV113" s="908"/>
      <c r="AYW113" s="908"/>
      <c r="AYX113" s="908"/>
      <c r="AYY113" s="908"/>
      <c r="AYZ113" s="908"/>
      <c r="AZA113" s="908"/>
      <c r="AZB113" s="908"/>
      <c r="AZC113" s="908"/>
      <c r="AZD113" s="908"/>
      <c r="AZE113" s="908"/>
      <c r="AZF113" s="908"/>
      <c r="AZG113" s="908"/>
      <c r="AZH113" s="908"/>
      <c r="AZI113" s="908"/>
      <c r="AZJ113" s="908"/>
      <c r="AZK113" s="908"/>
      <c r="AZL113" s="908"/>
      <c r="AZM113" s="908"/>
      <c r="AZN113" s="908"/>
      <c r="AZO113" s="908"/>
      <c r="AZP113" s="908"/>
      <c r="AZQ113" s="908"/>
      <c r="AZR113" s="908"/>
      <c r="AZS113" s="908"/>
      <c r="AZT113" s="908"/>
      <c r="AZU113" s="908"/>
      <c r="AZV113" s="908"/>
      <c r="AZW113" s="908"/>
      <c r="AZX113" s="908"/>
      <c r="AZY113" s="908"/>
      <c r="AZZ113" s="908"/>
      <c r="BAA113" s="908"/>
      <c r="BAB113" s="908"/>
      <c r="BAC113" s="908"/>
      <c r="BAD113" s="908"/>
      <c r="BAE113" s="908"/>
      <c r="BAF113" s="908"/>
      <c r="BAG113" s="908"/>
      <c r="BAH113" s="908"/>
      <c r="BAI113" s="908"/>
      <c r="BAJ113" s="908"/>
      <c r="BAK113" s="908"/>
      <c r="BAL113" s="908"/>
      <c r="BAM113" s="908"/>
      <c r="BAN113" s="908"/>
      <c r="BAO113" s="908"/>
      <c r="BAP113" s="908"/>
      <c r="BAQ113" s="908"/>
      <c r="BAR113" s="908"/>
      <c r="BAS113" s="908"/>
      <c r="BAT113" s="908"/>
      <c r="BAU113" s="908"/>
      <c r="BAV113" s="908"/>
      <c r="BAW113" s="908"/>
      <c r="BAX113" s="908"/>
      <c r="BAY113" s="908"/>
      <c r="BAZ113" s="908"/>
      <c r="BBA113" s="908"/>
      <c r="BBB113" s="908"/>
      <c r="BBC113" s="908"/>
      <c r="BBD113" s="908"/>
      <c r="BBE113" s="908"/>
      <c r="BBF113" s="908"/>
      <c r="BBG113" s="908"/>
      <c r="BBH113" s="908"/>
      <c r="BBI113" s="908"/>
      <c r="BBJ113" s="908"/>
      <c r="BBK113" s="908"/>
      <c r="BBL113" s="908"/>
      <c r="BBM113" s="908"/>
      <c r="BBN113" s="908"/>
      <c r="BBO113" s="908"/>
      <c r="BBP113" s="908"/>
      <c r="BBQ113" s="908"/>
      <c r="BBR113" s="908"/>
      <c r="BBS113" s="908"/>
      <c r="BBT113" s="908"/>
      <c r="BBU113" s="908"/>
      <c r="BBV113" s="908"/>
      <c r="BBW113" s="908"/>
      <c r="BBX113" s="908"/>
      <c r="BBY113" s="908"/>
      <c r="BBZ113" s="908"/>
      <c r="BCA113" s="908"/>
      <c r="BCB113" s="908"/>
      <c r="BCC113" s="908"/>
      <c r="BCD113" s="908"/>
      <c r="BCE113" s="908"/>
      <c r="BCF113" s="908"/>
      <c r="BCG113" s="908"/>
      <c r="BCH113" s="908"/>
      <c r="BCI113" s="908"/>
      <c r="BCJ113" s="908"/>
      <c r="BCK113" s="908"/>
      <c r="BCL113" s="908"/>
      <c r="BCM113" s="908"/>
      <c r="BCN113" s="908"/>
      <c r="BCO113" s="908"/>
      <c r="BCP113" s="908"/>
      <c r="BCQ113" s="908"/>
      <c r="BCR113" s="908"/>
      <c r="BCS113" s="908"/>
      <c r="BCT113" s="908"/>
      <c r="BCU113" s="908"/>
      <c r="BCV113" s="908"/>
      <c r="BCW113" s="908"/>
      <c r="BCX113" s="908"/>
      <c r="BCY113" s="908"/>
      <c r="BCZ113" s="908"/>
      <c r="BDA113" s="908"/>
      <c r="BDB113" s="908"/>
      <c r="BDC113" s="908"/>
      <c r="BDD113" s="908"/>
      <c r="BDE113" s="908"/>
      <c r="BDF113" s="908"/>
      <c r="BDG113" s="908"/>
      <c r="BDH113" s="908"/>
      <c r="BDI113" s="908"/>
      <c r="BDJ113" s="908"/>
      <c r="BDK113" s="908"/>
      <c r="BDL113" s="908"/>
      <c r="BDM113" s="908"/>
      <c r="BDN113" s="908"/>
      <c r="BDO113" s="908"/>
      <c r="BDP113" s="908"/>
      <c r="BDQ113" s="908"/>
      <c r="BDR113" s="908"/>
      <c r="BDS113" s="908"/>
      <c r="BDT113" s="908"/>
      <c r="BDU113" s="908"/>
      <c r="BDV113" s="908"/>
      <c r="BDW113" s="908"/>
      <c r="BDX113" s="908"/>
      <c r="BDY113" s="908"/>
      <c r="BDZ113" s="908"/>
      <c r="BEA113" s="908"/>
      <c r="BEB113" s="908"/>
      <c r="BEC113" s="908"/>
      <c r="BED113" s="908"/>
      <c r="BEE113" s="908"/>
      <c r="BEF113" s="908"/>
      <c r="BEG113" s="908"/>
      <c r="BEH113" s="908"/>
      <c r="BEI113" s="908"/>
      <c r="BEJ113" s="908"/>
      <c r="BEK113" s="908"/>
      <c r="BEL113" s="908"/>
      <c r="BEM113" s="908"/>
      <c r="BEN113" s="908"/>
      <c r="BEO113" s="908"/>
      <c r="BEP113" s="908"/>
      <c r="BEQ113" s="908"/>
      <c r="BER113" s="908"/>
      <c r="BES113" s="908"/>
      <c r="BET113" s="908"/>
      <c r="BEU113" s="908"/>
      <c r="BEV113" s="908"/>
      <c r="BEW113" s="908"/>
      <c r="BEX113" s="908"/>
      <c r="BEY113" s="908"/>
      <c r="BEZ113" s="908"/>
      <c r="BFA113" s="908"/>
      <c r="BFB113" s="908"/>
      <c r="BFC113" s="908"/>
      <c r="BFD113" s="908"/>
      <c r="BFE113" s="908"/>
      <c r="BFF113" s="908"/>
      <c r="BFG113" s="908"/>
      <c r="BFH113" s="908"/>
      <c r="BFI113" s="908"/>
      <c r="BFJ113" s="908"/>
      <c r="BFK113" s="908"/>
      <c r="BFL113" s="908"/>
      <c r="BFM113" s="908"/>
      <c r="BFN113" s="908"/>
      <c r="BFO113" s="908"/>
      <c r="BFP113" s="908"/>
      <c r="BFQ113" s="908"/>
      <c r="BFR113" s="908"/>
      <c r="BFS113" s="908"/>
      <c r="BFT113" s="908"/>
      <c r="BFU113" s="908"/>
      <c r="BFV113" s="908"/>
      <c r="BFW113" s="908"/>
      <c r="BFX113" s="908"/>
      <c r="BFY113" s="908"/>
      <c r="BFZ113" s="908"/>
      <c r="BGA113" s="908"/>
      <c r="BGB113" s="908"/>
      <c r="BGC113" s="908"/>
      <c r="BGD113" s="908"/>
      <c r="BGE113" s="908"/>
      <c r="BGF113" s="908"/>
      <c r="BGG113" s="908"/>
      <c r="BGH113" s="908"/>
      <c r="BGI113" s="908"/>
      <c r="BGJ113" s="908"/>
      <c r="BGK113" s="908"/>
      <c r="BGL113" s="908"/>
      <c r="BGM113" s="908"/>
      <c r="BGN113" s="908"/>
      <c r="BGO113" s="908"/>
      <c r="BGP113" s="908"/>
      <c r="BGQ113" s="908"/>
      <c r="BGR113" s="908"/>
      <c r="BGS113" s="908"/>
      <c r="BGT113" s="908"/>
      <c r="BGU113" s="908"/>
      <c r="BGV113" s="908"/>
      <c r="BGW113" s="908"/>
      <c r="BGX113" s="908"/>
      <c r="BGY113" s="908"/>
      <c r="BGZ113" s="908"/>
      <c r="BHA113" s="908"/>
      <c r="BHB113" s="908"/>
      <c r="BHC113" s="908"/>
      <c r="BHD113" s="908"/>
      <c r="BHE113" s="908"/>
      <c r="BHF113" s="908"/>
      <c r="BHG113" s="908"/>
      <c r="BHH113" s="908"/>
      <c r="BHI113" s="908"/>
      <c r="BHJ113" s="908"/>
      <c r="BHK113" s="908"/>
      <c r="BHL113" s="908"/>
      <c r="BHM113" s="908"/>
      <c r="BHN113" s="908"/>
      <c r="BHO113" s="908"/>
      <c r="BHP113" s="908"/>
      <c r="BHQ113" s="908"/>
      <c r="BHR113" s="908"/>
      <c r="BHS113" s="908"/>
      <c r="BHT113" s="908"/>
      <c r="BHU113" s="908"/>
      <c r="BHV113" s="908"/>
      <c r="BHW113" s="908"/>
      <c r="BHX113" s="908"/>
      <c r="BHY113" s="908"/>
      <c r="BHZ113" s="908"/>
      <c r="BIA113" s="908"/>
      <c r="BIB113" s="908"/>
      <c r="BIC113" s="908"/>
      <c r="BID113" s="908"/>
      <c r="BIE113" s="908"/>
      <c r="BIF113" s="908"/>
      <c r="BIG113" s="908"/>
      <c r="BIH113" s="908"/>
      <c r="BII113" s="908"/>
      <c r="BIJ113" s="908"/>
      <c r="BIK113" s="908"/>
      <c r="BIL113" s="908"/>
      <c r="BIM113" s="908"/>
      <c r="BIN113" s="908"/>
      <c r="BIO113" s="908"/>
      <c r="BIP113" s="908"/>
      <c r="BIQ113" s="908"/>
      <c r="BIR113" s="908"/>
      <c r="BIS113" s="908"/>
      <c r="BIT113" s="908"/>
      <c r="BIU113" s="908"/>
      <c r="BIV113" s="908"/>
      <c r="BIW113" s="908"/>
      <c r="BIX113" s="908"/>
      <c r="BIY113" s="908"/>
      <c r="BIZ113" s="908"/>
      <c r="BJA113" s="908"/>
      <c r="BJB113" s="908"/>
      <c r="BJC113" s="908"/>
      <c r="BJD113" s="908"/>
      <c r="BJE113" s="908"/>
      <c r="BJF113" s="908"/>
      <c r="BJG113" s="908"/>
      <c r="BJH113" s="908"/>
      <c r="BJI113" s="908"/>
      <c r="BJJ113" s="908"/>
      <c r="BJK113" s="908"/>
      <c r="BJL113" s="908"/>
      <c r="BJM113" s="908"/>
      <c r="BJN113" s="908"/>
      <c r="BJO113" s="908"/>
      <c r="BJP113" s="908"/>
      <c r="BJQ113" s="908"/>
      <c r="BJR113" s="908"/>
      <c r="BJS113" s="908"/>
      <c r="BJT113" s="908"/>
      <c r="BJU113" s="908"/>
      <c r="BJV113" s="908"/>
      <c r="BJW113" s="908"/>
      <c r="BJX113" s="908"/>
      <c r="BJY113" s="908"/>
      <c r="BJZ113" s="908"/>
      <c r="BKA113" s="908"/>
      <c r="BKB113" s="908"/>
      <c r="BKC113" s="908"/>
      <c r="BKD113" s="908"/>
      <c r="BKE113" s="908"/>
      <c r="BKF113" s="908"/>
      <c r="BKG113" s="908"/>
      <c r="BKH113" s="908"/>
      <c r="BKI113" s="908"/>
      <c r="BKJ113" s="908"/>
      <c r="BKK113" s="908"/>
      <c r="BKL113" s="908"/>
      <c r="BKM113" s="908"/>
      <c r="BKN113" s="908"/>
      <c r="BKO113" s="908"/>
      <c r="BKP113" s="908"/>
      <c r="BKQ113" s="908"/>
      <c r="BKR113" s="908"/>
      <c r="BKS113" s="908"/>
      <c r="BKT113" s="908"/>
      <c r="BKU113" s="908"/>
      <c r="BKV113" s="908"/>
      <c r="BKW113" s="908"/>
      <c r="BKX113" s="908"/>
      <c r="BKY113" s="908"/>
      <c r="BKZ113" s="908"/>
      <c r="BLA113" s="908"/>
      <c r="BLB113" s="908"/>
      <c r="BLC113" s="908"/>
      <c r="BLD113" s="908"/>
      <c r="BLE113" s="908"/>
      <c r="BLF113" s="908"/>
      <c r="BLG113" s="908"/>
      <c r="BLH113" s="908"/>
      <c r="BLI113" s="908"/>
      <c r="BLJ113" s="908"/>
      <c r="BLK113" s="908"/>
      <c r="BLL113" s="908"/>
      <c r="BLM113" s="908"/>
      <c r="BLN113" s="908"/>
      <c r="BLO113" s="908"/>
      <c r="BLP113" s="908"/>
      <c r="BLQ113" s="908"/>
      <c r="BLR113" s="908"/>
      <c r="BLS113" s="908"/>
      <c r="BLT113" s="908"/>
      <c r="BLU113" s="908"/>
      <c r="BLV113" s="908"/>
      <c r="BLW113" s="908"/>
      <c r="BLX113" s="908"/>
      <c r="BLY113" s="908"/>
      <c r="BLZ113" s="908"/>
      <c r="BMA113" s="908"/>
      <c r="BMB113" s="908"/>
      <c r="BMC113" s="908"/>
      <c r="BMD113" s="908"/>
      <c r="BME113" s="908"/>
      <c r="BMF113" s="908"/>
      <c r="BMG113" s="908"/>
      <c r="BMH113" s="908"/>
      <c r="BMI113" s="908"/>
      <c r="BMJ113" s="908"/>
      <c r="BMK113" s="908"/>
      <c r="BML113" s="908"/>
      <c r="BMM113" s="908"/>
      <c r="BMN113" s="908"/>
      <c r="BMO113" s="908"/>
      <c r="BMP113" s="908"/>
      <c r="BMQ113" s="908"/>
      <c r="BMR113" s="908"/>
      <c r="BMS113" s="908"/>
      <c r="BMT113" s="908"/>
      <c r="BMU113" s="908"/>
      <c r="BMV113" s="908"/>
      <c r="BMW113" s="908"/>
      <c r="BMX113" s="908"/>
      <c r="BMY113" s="908"/>
      <c r="BMZ113" s="908"/>
      <c r="BNA113" s="908"/>
      <c r="BNB113" s="908"/>
      <c r="BNC113" s="908"/>
      <c r="BND113" s="908"/>
      <c r="BNE113" s="908"/>
      <c r="BNF113" s="908"/>
      <c r="BNG113" s="908"/>
      <c r="BNH113" s="908"/>
      <c r="BNI113" s="908"/>
      <c r="BNJ113" s="908"/>
      <c r="BNK113" s="908"/>
      <c r="BNL113" s="908"/>
      <c r="BNM113" s="908"/>
      <c r="BNN113" s="908"/>
      <c r="BNO113" s="908"/>
      <c r="BNP113" s="908"/>
      <c r="BNQ113" s="908"/>
      <c r="BNR113" s="908"/>
      <c r="BNS113" s="908"/>
      <c r="BNT113" s="908"/>
      <c r="BNU113" s="908"/>
      <c r="BNV113" s="908"/>
      <c r="BNW113" s="908"/>
      <c r="BNX113" s="908"/>
      <c r="BNY113" s="908"/>
      <c r="BNZ113" s="908"/>
      <c r="BOA113" s="908"/>
      <c r="BOB113" s="908"/>
      <c r="BOC113" s="908"/>
      <c r="BOD113" s="908"/>
      <c r="BOE113" s="908"/>
      <c r="BOF113" s="908"/>
      <c r="BOG113" s="908"/>
      <c r="BOH113" s="908"/>
      <c r="BOI113" s="908"/>
      <c r="BOJ113" s="908"/>
      <c r="BOK113" s="908"/>
      <c r="BOL113" s="908"/>
      <c r="BOM113" s="908"/>
      <c r="BON113" s="908"/>
      <c r="BOO113" s="908"/>
      <c r="BOP113" s="908"/>
      <c r="BOQ113" s="908"/>
      <c r="BOR113" s="908"/>
      <c r="BOS113" s="908"/>
      <c r="BOT113" s="908"/>
      <c r="BOU113" s="908"/>
      <c r="BOV113" s="908"/>
      <c r="BOW113" s="908"/>
      <c r="BOX113" s="908"/>
      <c r="BOY113" s="908"/>
      <c r="BOZ113" s="908"/>
      <c r="BPA113" s="908"/>
      <c r="BPB113" s="908"/>
      <c r="BPC113" s="908"/>
      <c r="BPD113" s="908"/>
      <c r="BPE113" s="908"/>
      <c r="BPF113" s="908"/>
      <c r="BPG113" s="908"/>
      <c r="BPH113" s="908"/>
      <c r="BPI113" s="908"/>
      <c r="BPJ113" s="908"/>
      <c r="BPK113" s="908"/>
      <c r="BPL113" s="908"/>
      <c r="BPM113" s="908"/>
      <c r="BPN113" s="908"/>
      <c r="BPO113" s="908"/>
      <c r="BPP113" s="908"/>
      <c r="BPQ113" s="908"/>
      <c r="BPR113" s="908"/>
      <c r="BPS113" s="908"/>
      <c r="BPT113" s="908"/>
      <c r="BPU113" s="908"/>
      <c r="BPV113" s="908"/>
      <c r="BPW113" s="908"/>
      <c r="BPX113" s="908"/>
      <c r="BPY113" s="908"/>
      <c r="BPZ113" s="908"/>
      <c r="BQA113" s="908"/>
      <c r="BQB113" s="908"/>
      <c r="BQC113" s="908"/>
      <c r="BQD113" s="908"/>
      <c r="BQE113" s="908"/>
      <c r="BQF113" s="908"/>
      <c r="BQG113" s="908"/>
      <c r="BQH113" s="908"/>
      <c r="BQI113" s="908"/>
      <c r="BQJ113" s="908"/>
      <c r="BQK113" s="908"/>
      <c r="BQL113" s="908"/>
      <c r="BQM113" s="908"/>
      <c r="BQN113" s="908"/>
      <c r="BQO113" s="908"/>
      <c r="BQP113" s="908"/>
      <c r="BQQ113" s="908"/>
      <c r="BQR113" s="908"/>
      <c r="BQS113" s="908"/>
      <c r="BQT113" s="908"/>
      <c r="BQU113" s="908"/>
      <c r="BQV113" s="908"/>
      <c r="BQW113" s="908"/>
      <c r="BQX113" s="908"/>
      <c r="BQY113" s="908"/>
      <c r="BQZ113" s="908"/>
      <c r="BRA113" s="908"/>
      <c r="BRB113" s="908"/>
      <c r="BRC113" s="908"/>
      <c r="BRD113" s="908"/>
      <c r="BRE113" s="908"/>
      <c r="BRF113" s="908"/>
      <c r="BRG113" s="908"/>
      <c r="BRH113" s="908"/>
      <c r="BRI113" s="908"/>
      <c r="BRJ113" s="908"/>
      <c r="BRK113" s="908"/>
      <c r="BRL113" s="908"/>
      <c r="BRM113" s="908"/>
      <c r="BRN113" s="908"/>
      <c r="BRO113" s="908"/>
      <c r="BRP113" s="908"/>
      <c r="BRQ113" s="908"/>
      <c r="BRR113" s="908"/>
      <c r="BRS113" s="908"/>
      <c r="BRT113" s="908"/>
      <c r="BRU113" s="908"/>
      <c r="BRV113" s="908"/>
      <c r="BRW113" s="908"/>
      <c r="BRX113" s="908"/>
      <c r="BRY113" s="908"/>
      <c r="BRZ113" s="908"/>
      <c r="BSA113" s="908"/>
      <c r="BSB113" s="908"/>
      <c r="BSC113" s="908"/>
      <c r="BSD113" s="908"/>
      <c r="BSE113" s="908"/>
      <c r="BSF113" s="908"/>
      <c r="BSG113" s="908"/>
      <c r="BSH113" s="908"/>
      <c r="BSI113" s="908"/>
      <c r="BSJ113" s="908"/>
      <c r="BSK113" s="908"/>
      <c r="BSL113" s="908"/>
      <c r="BSM113" s="908"/>
      <c r="BSN113" s="908"/>
      <c r="BSO113" s="908"/>
      <c r="BSP113" s="908"/>
      <c r="BSQ113" s="908"/>
      <c r="BSR113" s="908"/>
      <c r="BSS113" s="908"/>
      <c r="BST113" s="908"/>
      <c r="BSU113" s="908"/>
      <c r="BSV113" s="908"/>
      <c r="BSW113" s="908"/>
      <c r="BSX113" s="908"/>
      <c r="BSY113" s="908"/>
      <c r="BSZ113" s="908"/>
      <c r="BTA113" s="908"/>
      <c r="BTB113" s="908"/>
      <c r="BTC113" s="908"/>
      <c r="BTD113" s="908"/>
      <c r="BTE113" s="908"/>
      <c r="BTF113" s="908"/>
      <c r="BTG113" s="908"/>
      <c r="BTH113" s="908"/>
      <c r="BTI113" s="908"/>
      <c r="BTJ113" s="908"/>
      <c r="BTK113" s="908"/>
      <c r="BTL113" s="908"/>
      <c r="BTM113" s="908"/>
      <c r="BTN113" s="908"/>
      <c r="BTO113" s="908"/>
      <c r="BTP113" s="908"/>
      <c r="BTQ113" s="908"/>
      <c r="BTR113" s="908"/>
      <c r="BTS113" s="908"/>
      <c r="BTT113" s="908"/>
      <c r="BTU113" s="908"/>
      <c r="BTV113" s="908"/>
      <c r="BTW113" s="908"/>
      <c r="BTX113" s="908"/>
      <c r="BTY113" s="908"/>
      <c r="BTZ113" s="908"/>
      <c r="BUA113" s="908"/>
      <c r="BUB113" s="908"/>
      <c r="BUC113" s="908"/>
      <c r="BUD113" s="908"/>
      <c r="BUE113" s="908"/>
      <c r="BUF113" s="908"/>
      <c r="BUG113" s="908"/>
      <c r="BUH113" s="908"/>
      <c r="BUI113" s="908"/>
      <c r="BUJ113" s="908"/>
      <c r="BUK113" s="908"/>
      <c r="BUL113" s="908"/>
      <c r="BUM113" s="908"/>
      <c r="BUN113" s="908"/>
      <c r="BUO113" s="908"/>
      <c r="BUP113" s="908"/>
      <c r="BUQ113" s="908"/>
      <c r="BUR113" s="908"/>
      <c r="BUS113" s="908"/>
      <c r="BUT113" s="908"/>
      <c r="BUU113" s="908"/>
      <c r="BUV113" s="908"/>
      <c r="BUW113" s="908"/>
      <c r="BUX113" s="908"/>
      <c r="BUY113" s="908"/>
      <c r="BUZ113" s="908"/>
      <c r="BVA113" s="908"/>
      <c r="BVB113" s="908"/>
      <c r="BVC113" s="908"/>
      <c r="BVD113" s="908"/>
      <c r="BVE113" s="908"/>
      <c r="BVF113" s="908"/>
      <c r="BVG113" s="908"/>
      <c r="BVH113" s="908"/>
      <c r="BVI113" s="908"/>
      <c r="BVJ113" s="908"/>
      <c r="BVK113" s="908"/>
      <c r="BVL113" s="908"/>
      <c r="BVM113" s="908"/>
      <c r="BVN113" s="908"/>
      <c r="BVO113" s="908"/>
      <c r="BVP113" s="908"/>
      <c r="BVQ113" s="908"/>
      <c r="BVR113" s="908"/>
      <c r="BVS113" s="908"/>
      <c r="BVT113" s="908"/>
      <c r="BVU113" s="908"/>
      <c r="BVV113" s="908"/>
      <c r="BVW113" s="908"/>
      <c r="BVX113" s="908"/>
      <c r="BVY113" s="908"/>
      <c r="BVZ113" s="908"/>
      <c r="BWA113" s="908"/>
      <c r="BWB113" s="908"/>
      <c r="BWC113" s="908"/>
      <c r="BWD113" s="908"/>
      <c r="BWE113" s="908"/>
      <c r="BWF113" s="908"/>
      <c r="BWG113" s="908"/>
      <c r="BWH113" s="908"/>
      <c r="BWI113" s="908"/>
      <c r="BWJ113" s="908"/>
      <c r="BWK113" s="908"/>
      <c r="BWL113" s="908"/>
      <c r="BWM113" s="908"/>
      <c r="BWN113" s="908"/>
      <c r="BWO113" s="908"/>
      <c r="BWP113" s="908"/>
      <c r="BWQ113" s="908"/>
      <c r="BWR113" s="908"/>
      <c r="BWS113" s="908"/>
      <c r="BWT113" s="908"/>
      <c r="BWU113" s="908"/>
      <c r="BWV113" s="908"/>
      <c r="BWW113" s="908"/>
      <c r="BWX113" s="908"/>
      <c r="BWY113" s="908"/>
      <c r="BWZ113" s="908"/>
      <c r="BXA113" s="908"/>
      <c r="BXB113" s="908"/>
      <c r="BXC113" s="908"/>
      <c r="BXD113" s="908"/>
      <c r="BXE113" s="908"/>
      <c r="BXF113" s="908"/>
      <c r="BXG113" s="908"/>
      <c r="BXH113" s="908"/>
      <c r="BXI113" s="908"/>
      <c r="BXJ113" s="908"/>
      <c r="BXK113" s="908"/>
      <c r="BXL113" s="908"/>
      <c r="BXM113" s="908"/>
      <c r="BXN113" s="908"/>
      <c r="BXO113" s="908"/>
      <c r="BXP113" s="908"/>
      <c r="BXQ113" s="908"/>
      <c r="BXR113" s="908"/>
      <c r="BXS113" s="908"/>
      <c r="BXT113" s="908"/>
      <c r="BXU113" s="908"/>
      <c r="BXV113" s="908"/>
      <c r="BXW113" s="908"/>
      <c r="BXX113" s="908"/>
      <c r="BXY113" s="908"/>
      <c r="BXZ113" s="908"/>
      <c r="BYA113" s="908"/>
      <c r="BYB113" s="908"/>
      <c r="BYC113" s="908"/>
      <c r="BYD113" s="908"/>
      <c r="BYE113" s="908"/>
      <c r="BYF113" s="908"/>
      <c r="BYG113" s="908"/>
      <c r="BYH113" s="908"/>
      <c r="BYI113" s="908"/>
      <c r="BYJ113" s="908"/>
      <c r="BYK113" s="908"/>
      <c r="BYL113" s="908"/>
      <c r="BYM113" s="908"/>
      <c r="BYN113" s="908"/>
      <c r="BYO113" s="908"/>
      <c r="BYP113" s="908"/>
      <c r="BYQ113" s="908"/>
      <c r="BYR113" s="908"/>
      <c r="BYS113" s="908"/>
      <c r="BYT113" s="908"/>
      <c r="BYU113" s="908"/>
      <c r="BYV113" s="908"/>
      <c r="BYW113" s="908"/>
      <c r="BYX113" s="908"/>
      <c r="BYY113" s="908"/>
      <c r="BYZ113" s="908"/>
      <c r="BZA113" s="908"/>
      <c r="BZB113" s="908"/>
      <c r="BZC113" s="908"/>
      <c r="BZD113" s="908"/>
      <c r="BZE113" s="908"/>
      <c r="BZF113" s="908"/>
      <c r="BZG113" s="908"/>
      <c r="BZH113" s="908"/>
      <c r="BZI113" s="908"/>
      <c r="BZJ113" s="908"/>
      <c r="BZK113" s="908"/>
      <c r="BZL113" s="908"/>
      <c r="BZM113" s="908"/>
      <c r="BZN113" s="908"/>
      <c r="BZO113" s="908"/>
      <c r="BZP113" s="908"/>
      <c r="BZQ113" s="908"/>
      <c r="BZR113" s="908"/>
      <c r="BZS113" s="908"/>
      <c r="BZT113" s="908"/>
      <c r="BZU113" s="908"/>
      <c r="BZV113" s="908"/>
      <c r="BZW113" s="908"/>
      <c r="BZX113" s="908"/>
      <c r="BZY113" s="908"/>
      <c r="BZZ113" s="908"/>
      <c r="CAA113" s="908"/>
      <c r="CAB113" s="908"/>
      <c r="CAC113" s="908"/>
      <c r="CAD113" s="908"/>
      <c r="CAE113" s="908"/>
      <c r="CAF113" s="908"/>
      <c r="CAG113" s="908"/>
      <c r="CAH113" s="908"/>
      <c r="CAI113" s="908"/>
      <c r="CAJ113" s="908"/>
      <c r="CAK113" s="908"/>
      <c r="CAL113" s="908"/>
      <c r="CAM113" s="908"/>
      <c r="CAN113" s="908"/>
      <c r="CAO113" s="908"/>
      <c r="CAP113" s="908"/>
      <c r="CAQ113" s="908"/>
      <c r="CAR113" s="908"/>
      <c r="CAS113" s="908"/>
      <c r="CAT113" s="908"/>
      <c r="CAU113" s="908"/>
      <c r="CAV113" s="908"/>
      <c r="CAW113" s="908"/>
      <c r="CAX113" s="908"/>
      <c r="CAY113" s="908"/>
      <c r="CAZ113" s="908"/>
      <c r="CBA113" s="908"/>
      <c r="CBB113" s="908"/>
      <c r="CBC113" s="908"/>
      <c r="CBD113" s="908"/>
      <c r="CBE113" s="908"/>
      <c r="CBF113" s="908"/>
      <c r="CBG113" s="908"/>
      <c r="CBH113" s="908"/>
      <c r="CBI113" s="908"/>
      <c r="CBJ113" s="908"/>
      <c r="CBK113" s="908"/>
      <c r="CBL113" s="908"/>
      <c r="CBM113" s="908"/>
      <c r="CBN113" s="908"/>
      <c r="CBO113" s="908"/>
      <c r="CBP113" s="908"/>
      <c r="CBQ113" s="908"/>
      <c r="CBR113" s="908"/>
      <c r="CBS113" s="908"/>
      <c r="CBT113" s="908"/>
      <c r="CBU113" s="908"/>
      <c r="CBV113" s="908"/>
      <c r="CBW113" s="908"/>
      <c r="CBX113" s="908"/>
      <c r="CBY113" s="908"/>
      <c r="CBZ113" s="908"/>
      <c r="CCA113" s="908"/>
      <c r="CCB113" s="908"/>
      <c r="CCC113" s="908"/>
      <c r="CCD113" s="908"/>
      <c r="CCE113" s="908"/>
      <c r="CCF113" s="908"/>
      <c r="CCG113" s="908"/>
      <c r="CCH113" s="908"/>
      <c r="CCI113" s="908"/>
      <c r="CCJ113" s="908"/>
      <c r="CCK113" s="908"/>
      <c r="CCL113" s="908"/>
      <c r="CCM113" s="908"/>
      <c r="CCN113" s="908"/>
      <c r="CCO113" s="908"/>
      <c r="CCP113" s="908"/>
      <c r="CCQ113" s="908"/>
      <c r="CCR113" s="908"/>
      <c r="CCS113" s="908"/>
      <c r="CCT113" s="908"/>
      <c r="CCU113" s="908"/>
      <c r="CCV113" s="908"/>
      <c r="CCW113" s="908"/>
      <c r="CCX113" s="908"/>
      <c r="CCY113" s="908"/>
      <c r="CCZ113" s="908"/>
      <c r="CDA113" s="908"/>
      <c r="CDB113" s="908"/>
      <c r="CDC113" s="908"/>
      <c r="CDD113" s="908"/>
      <c r="CDE113" s="908"/>
      <c r="CDF113" s="908"/>
      <c r="CDG113" s="908"/>
      <c r="CDH113" s="908"/>
      <c r="CDI113" s="908"/>
      <c r="CDJ113" s="908"/>
      <c r="CDK113" s="908"/>
      <c r="CDL113" s="908"/>
      <c r="CDM113" s="908"/>
      <c r="CDN113" s="908"/>
      <c r="CDO113" s="908"/>
      <c r="CDP113" s="908"/>
      <c r="CDQ113" s="908"/>
      <c r="CDR113" s="908"/>
      <c r="CDS113" s="908"/>
      <c r="CDT113" s="908"/>
      <c r="CDU113" s="908"/>
      <c r="CDV113" s="908"/>
      <c r="CDW113" s="908"/>
      <c r="CDX113" s="908"/>
      <c r="CDY113" s="908"/>
      <c r="CDZ113" s="908"/>
      <c r="CEA113" s="908"/>
      <c r="CEB113" s="908"/>
      <c r="CEC113" s="908"/>
      <c r="CED113" s="908"/>
      <c r="CEE113" s="908"/>
      <c r="CEF113" s="908"/>
      <c r="CEG113" s="908"/>
      <c r="CEH113" s="908"/>
      <c r="CEI113" s="908"/>
      <c r="CEJ113" s="908"/>
      <c r="CEK113" s="908"/>
      <c r="CEL113" s="908"/>
      <c r="CEM113" s="908"/>
      <c r="CEN113" s="908"/>
      <c r="CEO113" s="908"/>
      <c r="CEP113" s="908"/>
      <c r="CEQ113" s="908"/>
      <c r="CER113" s="908"/>
      <c r="CES113" s="908"/>
      <c r="CET113" s="908"/>
      <c r="CEU113" s="908"/>
      <c r="CEV113" s="908"/>
      <c r="CEW113" s="908"/>
      <c r="CEX113" s="908"/>
      <c r="CEY113" s="908"/>
      <c r="CEZ113" s="908"/>
      <c r="CFA113" s="908"/>
      <c r="CFB113" s="908"/>
      <c r="CFC113" s="908"/>
      <c r="CFD113" s="908"/>
      <c r="CFE113" s="908"/>
      <c r="CFF113" s="908"/>
      <c r="CFG113" s="908"/>
      <c r="CFH113" s="908"/>
      <c r="CFI113" s="908"/>
      <c r="CFJ113" s="908"/>
      <c r="CFK113" s="908"/>
      <c r="CFL113" s="908"/>
      <c r="CFM113" s="908"/>
      <c r="CFN113" s="908"/>
      <c r="CFO113" s="908"/>
      <c r="CFP113" s="908"/>
      <c r="CFQ113" s="908"/>
      <c r="CFR113" s="908"/>
      <c r="CFS113" s="908"/>
      <c r="CFT113" s="908"/>
      <c r="CFU113" s="908"/>
      <c r="CFV113" s="908"/>
      <c r="CFW113" s="908"/>
      <c r="CFX113" s="908"/>
      <c r="CFY113" s="908"/>
      <c r="CFZ113" s="908"/>
      <c r="CGA113" s="908"/>
      <c r="CGB113" s="908"/>
      <c r="CGC113" s="908"/>
      <c r="CGD113" s="908"/>
      <c r="CGE113" s="908"/>
      <c r="CGF113" s="908"/>
      <c r="CGG113" s="908"/>
      <c r="CGH113" s="908"/>
      <c r="CGI113" s="908"/>
      <c r="CGJ113" s="908"/>
      <c r="CGK113" s="908"/>
      <c r="CGL113" s="908"/>
      <c r="CGM113" s="908"/>
      <c r="CGN113" s="908"/>
      <c r="CGO113" s="908"/>
      <c r="CGP113" s="908"/>
      <c r="CGQ113" s="908"/>
      <c r="CGR113" s="908"/>
      <c r="CGS113" s="908"/>
      <c r="CGT113" s="908"/>
      <c r="CGU113" s="908"/>
      <c r="CGV113" s="908"/>
      <c r="CGW113" s="908"/>
      <c r="CGX113" s="908"/>
      <c r="CGY113" s="908"/>
      <c r="CGZ113" s="908"/>
      <c r="CHA113" s="908"/>
      <c r="CHB113" s="908"/>
      <c r="CHC113" s="908"/>
      <c r="CHD113" s="908"/>
      <c r="CHE113" s="908"/>
      <c r="CHF113" s="908"/>
      <c r="CHG113" s="908"/>
      <c r="CHH113" s="908"/>
      <c r="CHI113" s="908"/>
      <c r="CHJ113" s="908"/>
      <c r="CHK113" s="908"/>
      <c r="CHL113" s="908"/>
      <c r="CHM113" s="908"/>
      <c r="CHN113" s="908"/>
      <c r="CHO113" s="908"/>
      <c r="CHP113" s="908"/>
      <c r="CHQ113" s="908"/>
      <c r="CHR113" s="908"/>
      <c r="CHS113" s="908"/>
      <c r="CHT113" s="908"/>
      <c r="CHU113" s="908"/>
      <c r="CHV113" s="908"/>
      <c r="CHW113" s="908"/>
      <c r="CHX113" s="908"/>
      <c r="CHY113" s="908"/>
      <c r="CHZ113" s="908"/>
      <c r="CIA113" s="908"/>
      <c r="CIB113" s="908"/>
      <c r="CIC113" s="908"/>
      <c r="CID113" s="908"/>
      <c r="CIE113" s="908"/>
      <c r="CIF113" s="908"/>
      <c r="CIG113" s="908"/>
      <c r="CIH113" s="908"/>
      <c r="CII113" s="908"/>
      <c r="CIJ113" s="908"/>
      <c r="CIK113" s="908"/>
      <c r="CIL113" s="908"/>
      <c r="CIM113" s="908"/>
      <c r="CIN113" s="908"/>
      <c r="CIO113" s="908"/>
      <c r="CIP113" s="908"/>
      <c r="CIQ113" s="908"/>
      <c r="CIR113" s="908"/>
      <c r="CIS113" s="908"/>
      <c r="CIT113" s="908"/>
      <c r="CIU113" s="908"/>
      <c r="CIV113" s="908"/>
      <c r="CIW113" s="908"/>
      <c r="CIX113" s="908"/>
      <c r="CIY113" s="908"/>
      <c r="CIZ113" s="908"/>
      <c r="CJA113" s="908"/>
      <c r="CJB113" s="908"/>
      <c r="CJC113" s="908"/>
      <c r="CJD113" s="908"/>
      <c r="CJE113" s="908"/>
      <c r="CJF113" s="908"/>
      <c r="CJG113" s="908"/>
      <c r="CJH113" s="908"/>
      <c r="CJI113" s="908"/>
      <c r="CJJ113" s="908"/>
      <c r="CJK113" s="908"/>
      <c r="CJL113" s="908"/>
      <c r="CJM113" s="908"/>
      <c r="CJN113" s="908"/>
      <c r="CJO113" s="908"/>
      <c r="CJP113" s="908"/>
      <c r="CJQ113" s="908"/>
      <c r="CJR113" s="908"/>
      <c r="CJS113" s="908"/>
      <c r="CJT113" s="908"/>
      <c r="CJU113" s="908"/>
      <c r="CJV113" s="908"/>
      <c r="CJW113" s="908"/>
      <c r="CJX113" s="908"/>
      <c r="CJY113" s="908"/>
      <c r="CJZ113" s="908"/>
      <c r="CKA113" s="908"/>
      <c r="CKB113" s="908"/>
      <c r="CKC113" s="908"/>
      <c r="CKD113" s="908"/>
      <c r="CKE113" s="908"/>
      <c r="CKF113" s="908"/>
      <c r="CKG113" s="908"/>
      <c r="CKH113" s="908"/>
      <c r="CKI113" s="908"/>
      <c r="CKJ113" s="908"/>
      <c r="CKK113" s="908"/>
      <c r="CKL113" s="908"/>
      <c r="CKM113" s="908"/>
      <c r="CKN113" s="908"/>
      <c r="CKO113" s="908"/>
      <c r="CKP113" s="908"/>
      <c r="CKQ113" s="908"/>
      <c r="CKR113" s="908"/>
      <c r="CKS113" s="908"/>
      <c r="CKT113" s="908"/>
      <c r="CKU113" s="908"/>
      <c r="CKV113" s="908"/>
      <c r="CKW113" s="908"/>
      <c r="CKX113" s="908"/>
      <c r="CKY113" s="908"/>
      <c r="CKZ113" s="908"/>
      <c r="CLA113" s="908"/>
      <c r="CLB113" s="908"/>
      <c r="CLC113" s="908"/>
      <c r="CLD113" s="908"/>
      <c r="CLE113" s="908"/>
      <c r="CLF113" s="908"/>
      <c r="CLG113" s="908"/>
      <c r="CLH113" s="908"/>
      <c r="CLI113" s="908"/>
      <c r="CLJ113" s="908"/>
      <c r="CLK113" s="908"/>
      <c r="CLL113" s="908"/>
      <c r="CLM113" s="908"/>
      <c r="CLN113" s="908"/>
      <c r="CLO113" s="908"/>
      <c r="CLP113" s="908"/>
      <c r="CLQ113" s="908"/>
      <c r="CLR113" s="908"/>
      <c r="CLS113" s="908"/>
      <c r="CLT113" s="908"/>
      <c r="CLU113" s="908"/>
      <c r="CLV113" s="908"/>
      <c r="CLW113" s="908"/>
      <c r="CLX113" s="908"/>
      <c r="CLY113" s="908"/>
      <c r="CLZ113" s="908"/>
      <c r="CMA113" s="908"/>
      <c r="CMB113" s="908"/>
      <c r="CMC113" s="908"/>
      <c r="CMD113" s="908"/>
      <c r="CME113" s="908"/>
      <c r="CMF113" s="908"/>
      <c r="CMG113" s="908"/>
      <c r="CMH113" s="908"/>
      <c r="CMI113" s="908"/>
      <c r="CMJ113" s="908"/>
      <c r="CMK113" s="908"/>
      <c r="CML113" s="908"/>
      <c r="CMM113" s="908"/>
      <c r="CMN113" s="908"/>
      <c r="CMO113" s="908"/>
      <c r="CMP113" s="908"/>
      <c r="CMQ113" s="908"/>
      <c r="CMR113" s="908"/>
      <c r="CMS113" s="908"/>
      <c r="CMT113" s="908"/>
      <c r="CMU113" s="908"/>
      <c r="CMV113" s="908"/>
      <c r="CMW113" s="908"/>
      <c r="CMX113" s="908"/>
      <c r="CMY113" s="908"/>
      <c r="CMZ113" s="908"/>
      <c r="CNA113" s="908"/>
      <c r="CNB113" s="908"/>
      <c r="CNC113" s="908"/>
      <c r="CND113" s="908"/>
      <c r="CNE113" s="908"/>
      <c r="CNF113" s="908"/>
      <c r="CNG113" s="908"/>
      <c r="CNH113" s="908"/>
      <c r="CNI113" s="908"/>
      <c r="CNJ113" s="908"/>
      <c r="CNK113" s="908"/>
      <c r="CNL113" s="908"/>
      <c r="CNM113" s="908"/>
      <c r="CNN113" s="908"/>
      <c r="CNO113" s="908"/>
      <c r="CNP113" s="908"/>
      <c r="CNQ113" s="908"/>
      <c r="CNR113" s="908"/>
      <c r="CNS113" s="908"/>
      <c r="CNT113" s="908"/>
      <c r="CNU113" s="908"/>
      <c r="CNV113" s="908"/>
      <c r="CNW113" s="908"/>
      <c r="CNX113" s="908"/>
      <c r="CNY113" s="908"/>
      <c r="CNZ113" s="908"/>
      <c r="COA113" s="908"/>
      <c r="COB113" s="908"/>
      <c r="COC113" s="908"/>
      <c r="COD113" s="908"/>
      <c r="COE113" s="908"/>
      <c r="COF113" s="908"/>
      <c r="COG113" s="908"/>
      <c r="COH113" s="908"/>
      <c r="COI113" s="908"/>
      <c r="COJ113" s="908"/>
      <c r="COK113" s="908"/>
      <c r="COL113" s="908"/>
      <c r="COM113" s="908"/>
      <c r="CON113" s="908"/>
      <c r="COO113" s="908"/>
      <c r="COP113" s="908"/>
      <c r="COQ113" s="908"/>
      <c r="COR113" s="908"/>
      <c r="COS113" s="908"/>
      <c r="COT113" s="908"/>
      <c r="COU113" s="908"/>
      <c r="COV113" s="908"/>
      <c r="COW113" s="908"/>
      <c r="COX113" s="908"/>
      <c r="COY113" s="908"/>
      <c r="COZ113" s="908"/>
      <c r="CPA113" s="908"/>
      <c r="CPB113" s="908"/>
      <c r="CPC113" s="908"/>
      <c r="CPD113" s="908"/>
      <c r="CPE113" s="908"/>
      <c r="CPF113" s="908"/>
      <c r="CPG113" s="908"/>
      <c r="CPH113" s="908"/>
      <c r="CPI113" s="908"/>
      <c r="CPJ113" s="908"/>
      <c r="CPK113" s="908"/>
      <c r="CPL113" s="908"/>
      <c r="CPM113" s="908"/>
      <c r="CPN113" s="908"/>
      <c r="CPO113" s="908"/>
      <c r="CPP113" s="908"/>
      <c r="CPQ113" s="908"/>
      <c r="CPR113" s="908"/>
      <c r="CPS113" s="908"/>
      <c r="CPT113" s="908"/>
      <c r="CPU113" s="908"/>
      <c r="CPV113" s="908"/>
      <c r="CPW113" s="908"/>
      <c r="CPX113" s="908"/>
      <c r="CPY113" s="908"/>
      <c r="CPZ113" s="908"/>
      <c r="CQA113" s="908"/>
      <c r="CQB113" s="908"/>
      <c r="CQC113" s="908"/>
      <c r="CQD113" s="908"/>
      <c r="CQE113" s="908"/>
      <c r="CQF113" s="908"/>
      <c r="CQG113" s="908"/>
      <c r="CQH113" s="908"/>
      <c r="CQI113" s="908"/>
      <c r="CQJ113" s="908"/>
      <c r="CQK113" s="908"/>
      <c r="CQL113" s="908"/>
      <c r="CQM113" s="908"/>
      <c r="CQN113" s="908"/>
      <c r="CQO113" s="908"/>
      <c r="CQP113" s="908"/>
      <c r="CQQ113" s="908"/>
      <c r="CQR113" s="908"/>
      <c r="CQS113" s="908"/>
      <c r="CQT113" s="908"/>
      <c r="CQU113" s="908"/>
      <c r="CQV113" s="908"/>
      <c r="CQW113" s="908"/>
      <c r="CQX113" s="908"/>
      <c r="CQY113" s="908"/>
      <c r="CQZ113" s="908"/>
      <c r="CRA113" s="908"/>
      <c r="CRB113" s="908"/>
      <c r="CRC113" s="908"/>
      <c r="CRD113" s="908"/>
      <c r="CRE113" s="908"/>
      <c r="CRF113" s="908"/>
      <c r="CRG113" s="908"/>
      <c r="CRH113" s="908"/>
      <c r="CRI113" s="908"/>
      <c r="CRJ113" s="908"/>
      <c r="CRK113" s="908"/>
      <c r="CRL113" s="908"/>
      <c r="CRM113" s="908"/>
      <c r="CRN113" s="908"/>
      <c r="CRO113" s="908"/>
      <c r="CRP113" s="908"/>
      <c r="CRQ113" s="908"/>
      <c r="CRR113" s="908"/>
      <c r="CRS113" s="908"/>
      <c r="CRT113" s="908"/>
      <c r="CRU113" s="908"/>
      <c r="CRV113" s="908"/>
      <c r="CRW113" s="908"/>
      <c r="CRX113" s="908"/>
      <c r="CRY113" s="908"/>
      <c r="CRZ113" s="908"/>
      <c r="CSA113" s="908"/>
      <c r="CSB113" s="908"/>
      <c r="CSC113" s="908"/>
      <c r="CSD113" s="908"/>
      <c r="CSE113" s="908"/>
      <c r="CSF113" s="908"/>
      <c r="CSG113" s="908"/>
      <c r="CSH113" s="908"/>
      <c r="CSI113" s="908"/>
      <c r="CSJ113" s="908"/>
      <c r="CSK113" s="908"/>
      <c r="CSL113" s="908"/>
      <c r="CSM113" s="908"/>
      <c r="CSN113" s="908"/>
      <c r="CSO113" s="908"/>
      <c r="CSP113" s="908"/>
      <c r="CSQ113" s="908"/>
      <c r="CSR113" s="908"/>
      <c r="CSS113" s="908"/>
      <c r="CST113" s="908"/>
      <c r="CSU113" s="908"/>
      <c r="CSV113" s="908"/>
      <c r="CSW113" s="908"/>
      <c r="CSX113" s="908"/>
      <c r="CSY113" s="908"/>
      <c r="CSZ113" s="908"/>
      <c r="CTA113" s="908"/>
      <c r="CTB113" s="908"/>
      <c r="CTC113" s="908"/>
      <c r="CTD113" s="908"/>
      <c r="CTE113" s="908"/>
      <c r="CTF113" s="908"/>
      <c r="CTG113" s="908"/>
      <c r="CTH113" s="908"/>
      <c r="CTI113" s="908"/>
      <c r="CTJ113" s="908"/>
      <c r="CTK113" s="908"/>
      <c r="CTL113" s="908"/>
      <c r="CTM113" s="908"/>
      <c r="CTN113" s="908"/>
      <c r="CTO113" s="908"/>
      <c r="CTP113" s="908"/>
      <c r="CTQ113" s="908"/>
      <c r="CTR113" s="908"/>
      <c r="CTS113" s="908"/>
      <c r="CTT113" s="908"/>
      <c r="CTU113" s="908"/>
      <c r="CTV113" s="908"/>
      <c r="CTW113" s="908"/>
      <c r="CTX113" s="908"/>
      <c r="CTY113" s="908"/>
      <c r="CTZ113" s="908"/>
      <c r="CUA113" s="908"/>
      <c r="CUB113" s="908"/>
      <c r="CUC113" s="908"/>
      <c r="CUD113" s="908"/>
      <c r="CUE113" s="908"/>
      <c r="CUF113" s="908"/>
      <c r="CUG113" s="908"/>
      <c r="CUH113" s="908"/>
      <c r="CUI113" s="908"/>
      <c r="CUJ113" s="908"/>
      <c r="CUK113" s="908"/>
      <c r="CUL113" s="908"/>
      <c r="CUM113" s="908"/>
      <c r="CUN113" s="908"/>
      <c r="CUO113" s="908"/>
      <c r="CUP113" s="908"/>
      <c r="CUQ113" s="908"/>
      <c r="CUR113" s="908"/>
      <c r="CUS113" s="908"/>
      <c r="CUT113" s="908"/>
      <c r="CUU113" s="908"/>
      <c r="CUV113" s="908"/>
      <c r="CUW113" s="908"/>
      <c r="CUX113" s="908"/>
      <c r="CUY113" s="908"/>
      <c r="CUZ113" s="908"/>
      <c r="CVA113" s="908"/>
      <c r="CVB113" s="908"/>
      <c r="CVC113" s="908"/>
      <c r="CVD113" s="908"/>
      <c r="CVE113" s="908"/>
      <c r="CVF113" s="908"/>
      <c r="CVG113" s="908"/>
      <c r="CVH113" s="908"/>
      <c r="CVI113" s="908"/>
      <c r="CVJ113" s="908"/>
      <c r="CVK113" s="908"/>
      <c r="CVL113" s="908"/>
      <c r="CVM113" s="908"/>
      <c r="CVN113" s="908"/>
      <c r="CVO113" s="908"/>
      <c r="CVP113" s="908"/>
      <c r="CVQ113" s="908"/>
      <c r="CVR113" s="908"/>
      <c r="CVS113" s="908"/>
      <c r="CVT113" s="908"/>
      <c r="CVU113" s="908"/>
      <c r="CVV113" s="908"/>
      <c r="CVW113" s="908"/>
      <c r="CVX113" s="908"/>
      <c r="CVY113" s="908"/>
      <c r="CVZ113" s="908"/>
      <c r="CWA113" s="908"/>
      <c r="CWB113" s="908"/>
      <c r="CWC113" s="908"/>
      <c r="CWD113" s="908"/>
      <c r="CWE113" s="908"/>
      <c r="CWF113" s="908"/>
      <c r="CWG113" s="908"/>
      <c r="CWH113" s="908"/>
      <c r="CWI113" s="908"/>
      <c r="CWJ113" s="908"/>
      <c r="CWK113" s="908"/>
      <c r="CWL113" s="908"/>
      <c r="CWM113" s="908"/>
      <c r="CWN113" s="908"/>
      <c r="CWO113" s="908"/>
      <c r="CWP113" s="908"/>
      <c r="CWQ113" s="908"/>
      <c r="CWR113" s="908"/>
      <c r="CWS113" s="908"/>
      <c r="CWT113" s="908"/>
      <c r="CWU113" s="908"/>
      <c r="CWV113" s="908"/>
      <c r="CWW113" s="908"/>
      <c r="CWX113" s="908"/>
      <c r="CWY113" s="908"/>
      <c r="CWZ113" s="908"/>
      <c r="CXA113" s="908"/>
      <c r="CXB113" s="908"/>
      <c r="CXC113" s="908"/>
      <c r="CXD113" s="908"/>
      <c r="CXE113" s="908"/>
      <c r="CXF113" s="908"/>
      <c r="CXG113" s="908"/>
      <c r="CXH113" s="908"/>
      <c r="CXI113" s="908"/>
      <c r="CXJ113" s="908"/>
      <c r="CXK113" s="908"/>
      <c r="CXL113" s="908"/>
      <c r="CXM113" s="908"/>
      <c r="CXN113" s="908"/>
      <c r="CXO113" s="908"/>
      <c r="CXP113" s="908"/>
      <c r="CXQ113" s="908"/>
      <c r="CXR113" s="908"/>
      <c r="CXS113" s="908"/>
      <c r="CXT113" s="908"/>
      <c r="CXU113" s="908"/>
      <c r="CXV113" s="908"/>
      <c r="CXW113" s="908"/>
      <c r="CXX113" s="908"/>
      <c r="CXY113" s="908"/>
      <c r="CXZ113" s="908"/>
      <c r="CYA113" s="908"/>
      <c r="CYB113" s="908"/>
      <c r="CYC113" s="908"/>
      <c r="CYD113" s="908"/>
      <c r="CYE113" s="908"/>
      <c r="CYF113" s="908"/>
      <c r="CYG113" s="908"/>
      <c r="CYH113" s="908"/>
      <c r="CYI113" s="908"/>
      <c r="CYJ113" s="908"/>
      <c r="CYK113" s="908"/>
      <c r="CYL113" s="908"/>
      <c r="CYM113" s="908"/>
      <c r="CYN113" s="908"/>
      <c r="CYO113" s="908"/>
      <c r="CYP113" s="908"/>
      <c r="CYQ113" s="908"/>
      <c r="CYR113" s="908"/>
      <c r="CYS113" s="908"/>
      <c r="CYT113" s="908"/>
      <c r="CYU113" s="908"/>
      <c r="CYV113" s="908"/>
      <c r="CYW113" s="908"/>
      <c r="CYX113" s="908"/>
      <c r="CYY113" s="908"/>
      <c r="CYZ113" s="908"/>
      <c r="CZA113" s="908"/>
      <c r="CZB113" s="908"/>
      <c r="CZC113" s="908"/>
      <c r="CZD113" s="908"/>
      <c r="CZE113" s="908"/>
      <c r="CZF113" s="908"/>
      <c r="CZG113" s="908"/>
      <c r="CZH113" s="908"/>
      <c r="CZI113" s="908"/>
      <c r="CZJ113" s="908"/>
      <c r="CZK113" s="908"/>
      <c r="CZL113" s="908"/>
      <c r="CZM113" s="908"/>
      <c r="CZN113" s="908"/>
      <c r="CZO113" s="908"/>
      <c r="CZP113" s="908"/>
      <c r="CZQ113" s="908"/>
      <c r="CZR113" s="908"/>
      <c r="CZS113" s="908"/>
      <c r="CZT113" s="908"/>
      <c r="CZU113" s="908"/>
      <c r="CZV113" s="908"/>
      <c r="CZW113" s="908"/>
      <c r="CZX113" s="908"/>
      <c r="CZY113" s="908"/>
      <c r="CZZ113" s="908"/>
      <c r="DAA113" s="908"/>
      <c r="DAB113" s="908"/>
      <c r="DAC113" s="908"/>
      <c r="DAD113" s="908"/>
      <c r="DAE113" s="908"/>
      <c r="DAF113" s="908"/>
      <c r="DAG113" s="908"/>
      <c r="DAH113" s="908"/>
      <c r="DAI113" s="908"/>
      <c r="DAJ113" s="908"/>
      <c r="DAK113" s="908"/>
      <c r="DAL113" s="908"/>
      <c r="DAM113" s="908"/>
      <c r="DAN113" s="908"/>
      <c r="DAO113" s="908"/>
      <c r="DAP113" s="908"/>
      <c r="DAQ113" s="908"/>
      <c r="DAR113" s="908"/>
      <c r="DAS113" s="908"/>
      <c r="DAT113" s="908"/>
      <c r="DAU113" s="908"/>
      <c r="DAV113" s="908"/>
      <c r="DAW113" s="908"/>
      <c r="DAX113" s="908"/>
      <c r="DAY113" s="908"/>
      <c r="DAZ113" s="908"/>
      <c r="DBA113" s="908"/>
      <c r="DBB113" s="908"/>
      <c r="DBC113" s="908"/>
      <c r="DBD113" s="908"/>
      <c r="DBE113" s="908"/>
      <c r="DBF113" s="908"/>
      <c r="DBG113" s="908"/>
      <c r="DBH113" s="908"/>
      <c r="DBI113" s="908"/>
      <c r="DBJ113" s="908"/>
      <c r="DBK113" s="908"/>
      <c r="DBL113" s="908"/>
      <c r="DBM113" s="908"/>
      <c r="DBN113" s="908"/>
      <c r="DBO113" s="908"/>
      <c r="DBP113" s="908"/>
      <c r="DBQ113" s="908"/>
      <c r="DBR113" s="908"/>
      <c r="DBS113" s="908"/>
      <c r="DBT113" s="908"/>
      <c r="DBU113" s="908"/>
      <c r="DBV113" s="908"/>
      <c r="DBW113" s="908"/>
      <c r="DBX113" s="908"/>
      <c r="DBY113" s="908"/>
      <c r="DBZ113" s="908"/>
      <c r="DCA113" s="908"/>
      <c r="DCB113" s="908"/>
      <c r="DCC113" s="908"/>
      <c r="DCD113" s="908"/>
      <c r="DCE113" s="908"/>
      <c r="DCF113" s="908"/>
      <c r="DCG113" s="908"/>
      <c r="DCH113" s="908"/>
      <c r="DCI113" s="908"/>
      <c r="DCJ113" s="908"/>
      <c r="DCK113" s="908"/>
      <c r="DCL113" s="908"/>
      <c r="DCM113" s="908"/>
      <c r="DCN113" s="908"/>
      <c r="DCO113" s="908"/>
      <c r="DCP113" s="908"/>
      <c r="DCQ113" s="908"/>
      <c r="DCR113" s="908"/>
      <c r="DCS113" s="908"/>
      <c r="DCT113" s="908"/>
      <c r="DCU113" s="908"/>
      <c r="DCV113" s="908"/>
      <c r="DCW113" s="908"/>
      <c r="DCX113" s="908"/>
      <c r="DCY113" s="908"/>
      <c r="DCZ113" s="908"/>
      <c r="DDA113" s="908"/>
      <c r="DDB113" s="908"/>
      <c r="DDC113" s="908"/>
      <c r="DDD113" s="908"/>
      <c r="DDE113" s="908"/>
      <c r="DDF113" s="908"/>
      <c r="DDG113" s="908"/>
      <c r="DDH113" s="908"/>
      <c r="DDI113" s="908"/>
      <c r="DDJ113" s="908"/>
      <c r="DDK113" s="908"/>
      <c r="DDL113" s="908"/>
      <c r="DDM113" s="908"/>
      <c r="DDN113" s="908"/>
      <c r="DDO113" s="908"/>
      <c r="DDP113" s="908"/>
      <c r="DDQ113" s="908"/>
      <c r="DDR113" s="908"/>
      <c r="DDS113" s="908"/>
      <c r="DDT113" s="908"/>
      <c r="DDU113" s="908"/>
      <c r="DDV113" s="908"/>
      <c r="DDW113" s="908"/>
      <c r="DDX113" s="908"/>
      <c r="DDY113" s="908"/>
      <c r="DDZ113" s="908"/>
      <c r="DEA113" s="908"/>
      <c r="DEB113" s="908"/>
      <c r="DEC113" s="908"/>
      <c r="DED113" s="908"/>
      <c r="DEE113" s="908"/>
      <c r="DEF113" s="908"/>
      <c r="DEG113" s="908"/>
      <c r="DEH113" s="908"/>
      <c r="DEI113" s="908"/>
      <c r="DEJ113" s="908"/>
      <c r="DEK113" s="908"/>
      <c r="DEL113" s="908"/>
      <c r="DEM113" s="908"/>
      <c r="DEN113" s="908"/>
      <c r="DEO113" s="908"/>
      <c r="DEP113" s="908"/>
      <c r="DEQ113" s="908"/>
      <c r="DER113" s="908"/>
      <c r="DES113" s="908"/>
      <c r="DET113" s="908"/>
      <c r="DEU113" s="908"/>
      <c r="DEV113" s="908"/>
      <c r="DEW113" s="908"/>
      <c r="DEX113" s="908"/>
      <c r="DEY113" s="908"/>
      <c r="DEZ113" s="908"/>
      <c r="DFA113" s="908"/>
      <c r="DFB113" s="908"/>
      <c r="DFC113" s="908"/>
      <c r="DFD113" s="908"/>
      <c r="DFE113" s="908"/>
      <c r="DFF113" s="908"/>
      <c r="DFG113" s="908"/>
      <c r="DFH113" s="908"/>
      <c r="DFI113" s="908"/>
      <c r="DFJ113" s="908"/>
      <c r="DFK113" s="908"/>
      <c r="DFL113" s="908"/>
      <c r="DFM113" s="908"/>
      <c r="DFN113" s="908"/>
      <c r="DFO113" s="908"/>
      <c r="DFP113" s="908"/>
      <c r="DFQ113" s="908"/>
      <c r="DFR113" s="908"/>
      <c r="DFS113" s="908"/>
      <c r="DFT113" s="908"/>
      <c r="DFU113" s="908"/>
      <c r="DFV113" s="908"/>
      <c r="DFW113" s="908"/>
      <c r="DFX113" s="908"/>
      <c r="DFY113" s="908"/>
      <c r="DFZ113" s="908"/>
      <c r="DGA113" s="908"/>
      <c r="DGB113" s="908"/>
      <c r="DGC113" s="908"/>
      <c r="DGD113" s="908"/>
      <c r="DGE113" s="908"/>
      <c r="DGF113" s="908"/>
      <c r="DGG113" s="908"/>
      <c r="DGH113" s="908"/>
      <c r="DGI113" s="908"/>
      <c r="DGJ113" s="908"/>
      <c r="DGK113" s="908"/>
      <c r="DGL113" s="908"/>
      <c r="DGM113" s="908"/>
      <c r="DGN113" s="908"/>
      <c r="DGO113" s="908"/>
      <c r="DGP113" s="908"/>
      <c r="DGQ113" s="908"/>
      <c r="DGR113" s="908"/>
      <c r="DGS113" s="908"/>
      <c r="DGT113" s="908"/>
      <c r="DGU113" s="908"/>
      <c r="DGV113" s="908"/>
      <c r="DGW113" s="908"/>
      <c r="DGX113" s="908"/>
      <c r="DGY113" s="908"/>
      <c r="DGZ113" s="908"/>
      <c r="DHA113" s="908"/>
      <c r="DHB113" s="908"/>
      <c r="DHC113" s="908"/>
      <c r="DHD113" s="908"/>
      <c r="DHE113" s="908"/>
      <c r="DHF113" s="908"/>
      <c r="DHG113" s="908"/>
      <c r="DHH113" s="908"/>
      <c r="DHI113" s="908"/>
      <c r="DHJ113" s="908"/>
      <c r="DHK113" s="908"/>
      <c r="DHL113" s="908"/>
      <c r="DHM113" s="908"/>
      <c r="DHN113" s="908"/>
      <c r="DHO113" s="908"/>
      <c r="DHP113" s="908"/>
      <c r="DHQ113" s="908"/>
      <c r="DHR113" s="908"/>
      <c r="DHS113" s="908"/>
      <c r="DHT113" s="908"/>
      <c r="DHU113" s="908"/>
      <c r="DHV113" s="908"/>
      <c r="DHW113" s="908"/>
      <c r="DHX113" s="908"/>
      <c r="DHY113" s="908"/>
      <c r="DHZ113" s="908"/>
      <c r="DIA113" s="908"/>
      <c r="DIB113" s="908"/>
      <c r="DIC113" s="908"/>
      <c r="DID113" s="908"/>
      <c r="DIE113" s="908"/>
      <c r="DIF113" s="908"/>
      <c r="DIG113" s="908"/>
      <c r="DIH113" s="908"/>
      <c r="DII113" s="908"/>
      <c r="DIJ113" s="908"/>
      <c r="DIK113" s="908"/>
      <c r="DIL113" s="908"/>
      <c r="DIM113" s="908"/>
      <c r="DIN113" s="908"/>
      <c r="DIO113" s="908"/>
      <c r="DIP113" s="908"/>
      <c r="DIQ113" s="908"/>
      <c r="DIR113" s="908"/>
      <c r="DIS113" s="908"/>
      <c r="DIT113" s="908"/>
      <c r="DIU113" s="908"/>
      <c r="DIV113" s="908"/>
      <c r="DIW113" s="908"/>
      <c r="DIX113" s="908"/>
      <c r="DIY113" s="908"/>
      <c r="DIZ113" s="908"/>
      <c r="DJA113" s="908"/>
      <c r="DJB113" s="908"/>
      <c r="DJC113" s="908"/>
      <c r="DJD113" s="908"/>
      <c r="DJE113" s="908"/>
      <c r="DJF113" s="908"/>
      <c r="DJG113" s="908"/>
      <c r="DJH113" s="908"/>
      <c r="DJI113" s="908"/>
      <c r="DJJ113" s="908"/>
      <c r="DJK113" s="908"/>
      <c r="DJL113" s="908"/>
      <c r="DJM113" s="908"/>
      <c r="DJN113" s="908"/>
      <c r="DJO113" s="908"/>
      <c r="DJP113" s="908"/>
      <c r="DJQ113" s="908"/>
      <c r="DJR113" s="908"/>
      <c r="DJS113" s="908"/>
      <c r="DJT113" s="908"/>
      <c r="DJU113" s="908"/>
      <c r="DJV113" s="908"/>
      <c r="DJW113" s="908"/>
      <c r="DJX113" s="908"/>
      <c r="DJY113" s="908"/>
      <c r="DJZ113" s="908"/>
      <c r="DKA113" s="908"/>
      <c r="DKB113" s="908"/>
      <c r="DKC113" s="908"/>
      <c r="DKD113" s="908"/>
      <c r="DKE113" s="908"/>
      <c r="DKF113" s="908"/>
      <c r="DKG113" s="908"/>
      <c r="DKH113" s="908"/>
      <c r="DKI113" s="908"/>
      <c r="DKJ113" s="908"/>
      <c r="DKK113" s="908"/>
      <c r="DKL113" s="908"/>
      <c r="DKM113" s="908"/>
      <c r="DKN113" s="908"/>
      <c r="DKO113" s="908"/>
      <c r="DKP113" s="908"/>
      <c r="DKQ113" s="908"/>
      <c r="DKR113" s="908"/>
      <c r="DKS113" s="908"/>
      <c r="DKT113" s="908"/>
      <c r="DKU113" s="908"/>
      <c r="DKV113" s="908"/>
      <c r="DKW113" s="908"/>
      <c r="DKX113" s="908"/>
      <c r="DKY113" s="908"/>
      <c r="DKZ113" s="908"/>
      <c r="DLA113" s="908"/>
      <c r="DLB113" s="908"/>
      <c r="DLC113" s="908"/>
      <c r="DLD113" s="908"/>
      <c r="DLE113" s="908"/>
      <c r="DLF113" s="908"/>
      <c r="DLG113" s="908"/>
      <c r="DLH113" s="908"/>
      <c r="DLI113" s="908"/>
      <c r="DLJ113" s="908"/>
      <c r="DLK113" s="908"/>
      <c r="DLL113" s="908"/>
      <c r="DLM113" s="908"/>
      <c r="DLN113" s="908"/>
      <c r="DLO113" s="908"/>
      <c r="DLP113" s="908"/>
      <c r="DLQ113" s="908"/>
      <c r="DLR113" s="908"/>
      <c r="DLS113" s="908"/>
      <c r="DLT113" s="908"/>
      <c r="DLU113" s="908"/>
      <c r="DLV113" s="908"/>
      <c r="DLW113" s="908"/>
      <c r="DLX113" s="908"/>
      <c r="DLY113" s="908"/>
      <c r="DLZ113" s="908"/>
      <c r="DMA113" s="908"/>
      <c r="DMB113" s="908"/>
      <c r="DMC113" s="908"/>
      <c r="DMD113" s="908"/>
      <c r="DME113" s="908"/>
      <c r="DMF113" s="908"/>
      <c r="DMG113" s="908"/>
      <c r="DMH113" s="908"/>
      <c r="DMI113" s="908"/>
      <c r="DMJ113" s="908"/>
      <c r="DMK113" s="908"/>
      <c r="DML113" s="908"/>
      <c r="DMM113" s="908"/>
      <c r="DMN113" s="908"/>
      <c r="DMO113" s="908"/>
      <c r="DMP113" s="908"/>
      <c r="DMQ113" s="908"/>
      <c r="DMR113" s="908"/>
      <c r="DMS113" s="908"/>
      <c r="DMT113" s="908"/>
      <c r="DMU113" s="908"/>
      <c r="DMV113" s="908"/>
      <c r="DMW113" s="908"/>
      <c r="DMX113" s="908"/>
      <c r="DMY113" s="908"/>
      <c r="DMZ113" s="908"/>
      <c r="DNA113" s="908"/>
      <c r="DNB113" s="908"/>
      <c r="DNC113" s="908"/>
      <c r="DND113" s="908"/>
      <c r="DNE113" s="908"/>
      <c r="DNF113" s="908"/>
      <c r="DNG113" s="908"/>
      <c r="DNH113" s="908"/>
      <c r="DNI113" s="908"/>
      <c r="DNJ113" s="908"/>
      <c r="DNK113" s="908"/>
      <c r="DNL113" s="908"/>
      <c r="DNM113" s="908"/>
      <c r="DNN113" s="908"/>
      <c r="DNO113" s="908"/>
      <c r="DNP113" s="908"/>
      <c r="DNQ113" s="908"/>
      <c r="DNR113" s="908"/>
      <c r="DNS113" s="908"/>
      <c r="DNT113" s="908"/>
      <c r="DNU113" s="908"/>
      <c r="DNV113" s="908"/>
      <c r="DNW113" s="908"/>
      <c r="DNX113" s="908"/>
      <c r="DNY113" s="908"/>
      <c r="DNZ113" s="908"/>
      <c r="DOA113" s="908"/>
      <c r="DOB113" s="908"/>
      <c r="DOC113" s="908"/>
      <c r="DOD113" s="908"/>
      <c r="DOE113" s="908"/>
      <c r="DOF113" s="908"/>
      <c r="DOG113" s="908"/>
      <c r="DOH113" s="908"/>
      <c r="DOI113" s="908"/>
      <c r="DOJ113" s="908"/>
      <c r="DOK113" s="908"/>
      <c r="DOL113" s="908"/>
      <c r="DOM113" s="908"/>
      <c r="DON113" s="908"/>
      <c r="DOO113" s="908"/>
      <c r="DOP113" s="908"/>
      <c r="DOQ113" s="908"/>
      <c r="DOR113" s="908"/>
      <c r="DOS113" s="908"/>
      <c r="DOT113" s="908"/>
      <c r="DOU113" s="908"/>
      <c r="DOV113" s="908"/>
      <c r="DOW113" s="908"/>
      <c r="DOX113" s="908"/>
      <c r="DOY113" s="908"/>
      <c r="DOZ113" s="908"/>
      <c r="DPA113" s="908"/>
      <c r="DPB113" s="908"/>
      <c r="DPC113" s="908"/>
      <c r="DPD113" s="908"/>
      <c r="DPE113" s="908"/>
      <c r="DPF113" s="908"/>
      <c r="DPG113" s="908"/>
      <c r="DPH113" s="908"/>
      <c r="DPI113" s="908"/>
      <c r="DPJ113" s="908"/>
      <c r="DPK113" s="908"/>
      <c r="DPL113" s="908"/>
      <c r="DPM113" s="908"/>
      <c r="DPN113" s="908"/>
      <c r="DPO113" s="908"/>
      <c r="DPP113" s="908"/>
      <c r="DPQ113" s="908"/>
      <c r="DPR113" s="908"/>
      <c r="DPS113" s="908"/>
      <c r="DPT113" s="908"/>
      <c r="DPU113" s="908"/>
      <c r="DPV113" s="908"/>
      <c r="DPW113" s="908"/>
      <c r="DPX113" s="908"/>
      <c r="DPY113" s="908"/>
      <c r="DPZ113" s="908"/>
      <c r="DQA113" s="908"/>
      <c r="DQB113" s="908"/>
      <c r="DQC113" s="908"/>
      <c r="DQD113" s="908"/>
      <c r="DQE113" s="908"/>
      <c r="DQF113" s="908"/>
      <c r="DQG113" s="908"/>
      <c r="DQH113" s="908"/>
      <c r="DQI113" s="908"/>
      <c r="DQJ113" s="908"/>
      <c r="DQK113" s="908"/>
      <c r="DQL113" s="908"/>
      <c r="DQM113" s="908"/>
      <c r="DQN113" s="908"/>
      <c r="DQO113" s="908"/>
      <c r="DQP113" s="908"/>
      <c r="DQQ113" s="908"/>
      <c r="DQR113" s="908"/>
      <c r="DQS113" s="908"/>
      <c r="DQT113" s="908"/>
      <c r="DQU113" s="908"/>
      <c r="DQV113" s="908"/>
      <c r="DQW113" s="908"/>
      <c r="DQX113" s="908"/>
      <c r="DQY113" s="908"/>
      <c r="DQZ113" s="908"/>
      <c r="DRA113" s="908"/>
      <c r="DRB113" s="908"/>
      <c r="DRC113" s="908"/>
      <c r="DRD113" s="908"/>
      <c r="DRE113" s="908"/>
      <c r="DRF113" s="908"/>
      <c r="DRG113" s="908"/>
      <c r="DRH113" s="908"/>
      <c r="DRI113" s="908"/>
      <c r="DRJ113" s="908"/>
      <c r="DRK113" s="908"/>
      <c r="DRL113" s="908"/>
      <c r="DRM113" s="908"/>
      <c r="DRN113" s="908"/>
      <c r="DRO113" s="908"/>
      <c r="DRP113" s="908"/>
      <c r="DRQ113" s="908"/>
      <c r="DRR113" s="908"/>
      <c r="DRS113" s="908"/>
      <c r="DRT113" s="908"/>
      <c r="DRU113" s="908"/>
      <c r="DRV113" s="908"/>
      <c r="DRW113" s="908"/>
      <c r="DRX113" s="908"/>
      <c r="DRY113" s="908"/>
      <c r="DRZ113" s="908"/>
      <c r="DSA113" s="908"/>
      <c r="DSB113" s="908"/>
      <c r="DSC113" s="908"/>
      <c r="DSD113" s="908"/>
      <c r="DSE113" s="908"/>
      <c r="DSF113" s="908"/>
      <c r="DSG113" s="908"/>
      <c r="DSH113" s="908"/>
      <c r="DSI113" s="908"/>
      <c r="DSJ113" s="908"/>
      <c r="DSK113" s="908"/>
      <c r="DSL113" s="908"/>
      <c r="DSM113" s="908"/>
      <c r="DSN113" s="908"/>
      <c r="DSO113" s="908"/>
      <c r="DSP113" s="908"/>
      <c r="DSQ113" s="908"/>
      <c r="DSR113" s="908"/>
      <c r="DSS113" s="908"/>
      <c r="DST113" s="908"/>
      <c r="DSU113" s="908"/>
      <c r="DSV113" s="908"/>
      <c r="DSW113" s="908"/>
      <c r="DSX113" s="908"/>
      <c r="DSY113" s="908"/>
      <c r="DSZ113" s="908"/>
      <c r="DTA113" s="908"/>
      <c r="DTB113" s="908"/>
      <c r="DTC113" s="908"/>
      <c r="DTD113" s="908"/>
      <c r="DTE113" s="908"/>
      <c r="DTF113" s="908"/>
      <c r="DTG113" s="908"/>
      <c r="DTH113" s="908"/>
      <c r="DTI113" s="908"/>
      <c r="DTJ113" s="908"/>
      <c r="DTK113" s="908"/>
      <c r="DTL113" s="908"/>
      <c r="DTM113" s="908"/>
      <c r="DTN113" s="908"/>
      <c r="DTO113" s="908"/>
      <c r="DTP113" s="908"/>
      <c r="DTQ113" s="908"/>
      <c r="DTR113" s="908"/>
      <c r="DTS113" s="908"/>
      <c r="DTT113" s="908"/>
      <c r="DTU113" s="908"/>
      <c r="DTV113" s="908"/>
      <c r="DTW113" s="908"/>
      <c r="DTX113" s="908"/>
      <c r="DTY113" s="908"/>
      <c r="DTZ113" s="908"/>
      <c r="DUA113" s="908"/>
      <c r="DUB113" s="908"/>
      <c r="DUC113" s="908"/>
      <c r="DUD113" s="908"/>
      <c r="DUE113" s="908"/>
      <c r="DUF113" s="908"/>
      <c r="DUG113" s="908"/>
      <c r="DUH113" s="908"/>
      <c r="DUI113" s="908"/>
      <c r="DUJ113" s="908"/>
      <c r="DUK113" s="908"/>
      <c r="DUL113" s="908"/>
      <c r="DUM113" s="908"/>
      <c r="DUN113" s="908"/>
      <c r="DUO113" s="908"/>
      <c r="DUP113" s="908"/>
      <c r="DUQ113" s="908"/>
      <c r="DUR113" s="908"/>
      <c r="DUS113" s="908"/>
      <c r="DUT113" s="908"/>
      <c r="DUU113" s="908"/>
      <c r="DUV113" s="908"/>
      <c r="DUW113" s="908"/>
      <c r="DUX113" s="908"/>
      <c r="DUY113" s="908"/>
      <c r="DUZ113" s="908"/>
      <c r="DVA113" s="908"/>
      <c r="DVB113" s="908"/>
      <c r="DVC113" s="908"/>
      <c r="DVD113" s="908"/>
      <c r="DVE113" s="908"/>
      <c r="DVF113" s="908"/>
      <c r="DVG113" s="908"/>
      <c r="DVH113" s="908"/>
      <c r="DVI113" s="908"/>
      <c r="DVJ113" s="908"/>
      <c r="DVK113" s="908"/>
      <c r="DVL113" s="908"/>
      <c r="DVM113" s="908"/>
      <c r="DVN113" s="908"/>
      <c r="DVO113" s="908"/>
      <c r="DVP113" s="908"/>
      <c r="DVQ113" s="908"/>
      <c r="DVR113" s="908"/>
      <c r="DVS113" s="908"/>
      <c r="DVT113" s="908"/>
      <c r="DVU113" s="908"/>
      <c r="DVV113" s="908"/>
      <c r="DVW113" s="908"/>
      <c r="DVX113" s="908"/>
      <c r="DVY113" s="908"/>
      <c r="DVZ113" s="908"/>
      <c r="DWA113" s="908"/>
      <c r="DWB113" s="908"/>
      <c r="DWC113" s="908"/>
      <c r="DWD113" s="908"/>
      <c r="DWE113" s="908"/>
      <c r="DWF113" s="908"/>
      <c r="DWG113" s="908"/>
      <c r="DWH113" s="908"/>
      <c r="DWI113" s="908"/>
      <c r="DWJ113" s="908"/>
      <c r="DWK113" s="908"/>
      <c r="DWL113" s="908"/>
      <c r="DWM113" s="908"/>
      <c r="DWN113" s="908"/>
      <c r="DWO113" s="908"/>
      <c r="DWP113" s="908"/>
      <c r="DWQ113" s="908"/>
      <c r="DWR113" s="908"/>
      <c r="DWS113" s="908"/>
      <c r="DWT113" s="908"/>
      <c r="DWU113" s="908"/>
      <c r="DWV113" s="908"/>
      <c r="DWW113" s="908"/>
      <c r="DWX113" s="908"/>
      <c r="DWY113" s="908"/>
      <c r="DWZ113" s="908"/>
      <c r="DXA113" s="908"/>
      <c r="DXB113" s="908"/>
      <c r="DXC113" s="908"/>
      <c r="DXD113" s="908"/>
      <c r="DXE113" s="908"/>
      <c r="DXF113" s="908"/>
      <c r="DXG113" s="908"/>
      <c r="DXH113" s="908"/>
      <c r="DXI113" s="908"/>
      <c r="DXJ113" s="908"/>
      <c r="DXK113" s="908"/>
      <c r="DXL113" s="908"/>
      <c r="DXM113" s="908"/>
      <c r="DXN113" s="908"/>
      <c r="DXO113" s="908"/>
      <c r="DXP113" s="908"/>
      <c r="DXQ113" s="908"/>
      <c r="DXR113" s="908"/>
      <c r="DXS113" s="908"/>
      <c r="DXT113" s="908"/>
      <c r="DXU113" s="908"/>
      <c r="DXV113" s="908"/>
      <c r="DXW113" s="908"/>
      <c r="DXX113" s="908"/>
      <c r="DXY113" s="908"/>
      <c r="DXZ113" s="908"/>
      <c r="DYA113" s="908"/>
      <c r="DYB113" s="908"/>
      <c r="DYC113" s="908"/>
      <c r="DYD113" s="908"/>
      <c r="DYE113" s="908"/>
      <c r="DYF113" s="908"/>
      <c r="DYG113" s="908"/>
      <c r="DYH113" s="908"/>
      <c r="DYI113" s="908"/>
      <c r="DYJ113" s="908"/>
      <c r="DYK113" s="908"/>
      <c r="DYL113" s="908"/>
      <c r="DYM113" s="908"/>
      <c r="DYN113" s="908"/>
      <c r="DYO113" s="908"/>
      <c r="DYP113" s="908"/>
      <c r="DYQ113" s="908"/>
      <c r="DYR113" s="908"/>
      <c r="DYS113" s="908"/>
      <c r="DYT113" s="908"/>
      <c r="DYU113" s="908"/>
      <c r="DYV113" s="908"/>
      <c r="DYW113" s="908"/>
      <c r="DYX113" s="908"/>
      <c r="DYY113" s="908"/>
      <c r="DYZ113" s="908"/>
      <c r="DZA113" s="908"/>
      <c r="DZB113" s="908"/>
      <c r="DZC113" s="908"/>
      <c r="DZD113" s="908"/>
      <c r="DZE113" s="908"/>
      <c r="DZF113" s="908"/>
      <c r="DZG113" s="908"/>
      <c r="DZH113" s="908"/>
      <c r="DZI113" s="908"/>
      <c r="DZJ113" s="908"/>
      <c r="DZK113" s="908"/>
      <c r="DZL113" s="908"/>
      <c r="DZM113" s="908"/>
      <c r="DZN113" s="908"/>
      <c r="DZO113" s="908"/>
      <c r="DZP113" s="908"/>
      <c r="DZQ113" s="908"/>
      <c r="DZR113" s="908"/>
      <c r="DZS113" s="908"/>
      <c r="DZT113" s="908"/>
      <c r="DZU113" s="908"/>
      <c r="DZV113" s="908"/>
      <c r="DZW113" s="908"/>
      <c r="DZX113" s="908"/>
      <c r="DZY113" s="908"/>
      <c r="DZZ113" s="908"/>
      <c r="EAA113" s="908"/>
      <c r="EAB113" s="908"/>
      <c r="EAC113" s="908"/>
      <c r="EAD113" s="908"/>
      <c r="EAE113" s="908"/>
      <c r="EAF113" s="908"/>
      <c r="EAG113" s="908"/>
      <c r="EAH113" s="908"/>
      <c r="EAI113" s="908"/>
      <c r="EAJ113" s="908"/>
      <c r="EAK113" s="908"/>
      <c r="EAL113" s="908"/>
      <c r="EAM113" s="908"/>
      <c r="EAN113" s="908"/>
      <c r="EAO113" s="908"/>
      <c r="EAP113" s="908"/>
      <c r="EAQ113" s="908"/>
      <c r="EAR113" s="908"/>
      <c r="EAS113" s="908"/>
      <c r="EAT113" s="908"/>
      <c r="EAU113" s="908"/>
      <c r="EAV113" s="908"/>
      <c r="EAW113" s="908"/>
      <c r="EAX113" s="908"/>
      <c r="EAY113" s="908"/>
      <c r="EAZ113" s="908"/>
      <c r="EBA113" s="908"/>
      <c r="EBB113" s="908"/>
      <c r="EBC113" s="908"/>
      <c r="EBD113" s="908"/>
      <c r="EBE113" s="908"/>
      <c r="EBF113" s="908"/>
      <c r="EBG113" s="908"/>
      <c r="EBH113" s="908"/>
      <c r="EBI113" s="908"/>
      <c r="EBJ113" s="908"/>
      <c r="EBK113" s="908"/>
      <c r="EBL113" s="908"/>
      <c r="EBM113" s="908"/>
      <c r="EBN113" s="908"/>
      <c r="EBO113" s="908"/>
      <c r="EBP113" s="908"/>
      <c r="EBQ113" s="908"/>
      <c r="EBR113" s="908"/>
      <c r="EBS113" s="908"/>
      <c r="EBT113" s="908"/>
      <c r="EBU113" s="908"/>
      <c r="EBV113" s="908"/>
      <c r="EBW113" s="908"/>
      <c r="EBX113" s="908"/>
      <c r="EBY113" s="908"/>
      <c r="EBZ113" s="908"/>
      <c r="ECA113" s="908"/>
      <c r="ECB113" s="908"/>
      <c r="ECC113" s="908"/>
      <c r="ECD113" s="908"/>
      <c r="ECE113" s="908"/>
      <c r="ECF113" s="908"/>
      <c r="ECG113" s="908"/>
      <c r="ECH113" s="908"/>
      <c r="ECI113" s="908"/>
      <c r="ECJ113" s="908"/>
      <c r="ECK113" s="908"/>
      <c r="ECL113" s="908"/>
      <c r="ECM113" s="908"/>
      <c r="ECN113" s="908"/>
      <c r="ECO113" s="908"/>
      <c r="ECP113" s="908"/>
      <c r="ECQ113" s="908"/>
      <c r="ECR113" s="908"/>
      <c r="ECS113" s="908"/>
      <c r="ECT113" s="908"/>
      <c r="ECU113" s="908"/>
      <c r="ECV113" s="908"/>
      <c r="ECW113" s="908"/>
      <c r="ECX113" s="908"/>
      <c r="ECY113" s="908"/>
      <c r="ECZ113" s="908"/>
      <c r="EDA113" s="908"/>
      <c r="EDB113" s="908"/>
      <c r="EDC113" s="908"/>
      <c r="EDD113" s="908"/>
      <c r="EDE113" s="908"/>
      <c r="EDF113" s="908"/>
      <c r="EDG113" s="908"/>
      <c r="EDH113" s="908"/>
      <c r="EDI113" s="908"/>
      <c r="EDJ113" s="908"/>
      <c r="EDK113" s="908"/>
      <c r="EDL113" s="908"/>
      <c r="EDM113" s="908"/>
      <c r="EDN113" s="908"/>
      <c r="EDO113" s="908"/>
      <c r="EDP113" s="908"/>
      <c r="EDQ113" s="908"/>
      <c r="EDR113" s="908"/>
      <c r="EDS113" s="908"/>
      <c r="EDT113" s="908"/>
      <c r="EDU113" s="908"/>
      <c r="EDV113" s="908"/>
      <c r="EDW113" s="908"/>
      <c r="EDX113" s="908"/>
      <c r="EDY113" s="908"/>
      <c r="EDZ113" s="908"/>
      <c r="EEA113" s="908"/>
      <c r="EEB113" s="908"/>
      <c r="EEC113" s="908"/>
      <c r="EED113" s="908"/>
      <c r="EEE113" s="908"/>
      <c r="EEF113" s="908"/>
      <c r="EEG113" s="908"/>
      <c r="EEH113" s="908"/>
      <c r="EEI113" s="908"/>
      <c r="EEJ113" s="908"/>
      <c r="EEK113" s="908"/>
      <c r="EEL113" s="908"/>
      <c r="EEM113" s="908"/>
      <c r="EEN113" s="908"/>
      <c r="EEO113" s="908"/>
      <c r="EEP113" s="908"/>
      <c r="EEQ113" s="908"/>
      <c r="EER113" s="908"/>
      <c r="EES113" s="908"/>
      <c r="EET113" s="908"/>
      <c r="EEU113" s="908"/>
      <c r="EEV113" s="908"/>
      <c r="EEW113" s="908"/>
      <c r="EEX113" s="908"/>
      <c r="EEY113" s="908"/>
      <c r="EEZ113" s="908"/>
      <c r="EFA113" s="908"/>
      <c r="EFB113" s="908"/>
      <c r="EFC113" s="908"/>
      <c r="EFD113" s="908"/>
      <c r="EFE113" s="908"/>
      <c r="EFF113" s="908"/>
      <c r="EFG113" s="908"/>
      <c r="EFH113" s="908"/>
      <c r="EFI113" s="908"/>
      <c r="EFJ113" s="908"/>
      <c r="EFK113" s="908"/>
      <c r="EFL113" s="908"/>
      <c r="EFM113" s="908"/>
      <c r="EFN113" s="908"/>
      <c r="EFO113" s="908"/>
      <c r="EFP113" s="908"/>
      <c r="EFQ113" s="908"/>
      <c r="EFR113" s="908"/>
      <c r="EFS113" s="908"/>
      <c r="EFT113" s="908"/>
      <c r="EFU113" s="908"/>
      <c r="EFV113" s="908"/>
      <c r="EFW113" s="908"/>
      <c r="EFX113" s="908"/>
      <c r="EFY113" s="908"/>
      <c r="EFZ113" s="908"/>
      <c r="EGA113" s="908"/>
      <c r="EGB113" s="908"/>
      <c r="EGC113" s="908"/>
      <c r="EGD113" s="908"/>
      <c r="EGE113" s="908"/>
      <c r="EGF113" s="908"/>
      <c r="EGG113" s="908"/>
      <c r="EGH113" s="908"/>
      <c r="EGI113" s="908"/>
      <c r="EGJ113" s="908"/>
      <c r="EGK113" s="908"/>
      <c r="EGL113" s="908"/>
      <c r="EGM113" s="908"/>
      <c r="EGN113" s="908"/>
      <c r="EGO113" s="908"/>
      <c r="EGP113" s="908"/>
      <c r="EGQ113" s="908"/>
      <c r="EGR113" s="908"/>
      <c r="EGS113" s="908"/>
      <c r="EGT113" s="908"/>
      <c r="EGU113" s="908"/>
      <c r="EGV113" s="908"/>
      <c r="EGW113" s="908"/>
      <c r="EGX113" s="908"/>
      <c r="EGY113" s="908"/>
      <c r="EGZ113" s="908"/>
      <c r="EHA113" s="908"/>
      <c r="EHB113" s="908"/>
      <c r="EHC113" s="908"/>
      <c r="EHD113" s="908"/>
      <c r="EHE113" s="908"/>
      <c r="EHF113" s="908"/>
      <c r="EHG113" s="908"/>
      <c r="EHH113" s="908"/>
      <c r="EHI113" s="908"/>
      <c r="EHJ113" s="908"/>
      <c r="EHK113" s="908"/>
      <c r="EHL113" s="908"/>
      <c r="EHM113" s="908"/>
      <c r="EHN113" s="908"/>
      <c r="EHO113" s="908"/>
      <c r="EHP113" s="908"/>
      <c r="EHQ113" s="908"/>
      <c r="EHR113" s="908"/>
      <c r="EHS113" s="908"/>
      <c r="EHT113" s="908"/>
      <c r="EHU113" s="908"/>
      <c r="EHV113" s="908"/>
      <c r="EHW113" s="908"/>
      <c r="EHX113" s="908"/>
      <c r="EHY113" s="908"/>
      <c r="EHZ113" s="908"/>
      <c r="EIA113" s="908"/>
      <c r="EIB113" s="908"/>
      <c r="EIC113" s="908"/>
      <c r="EID113" s="908"/>
      <c r="EIE113" s="908"/>
      <c r="EIF113" s="908"/>
      <c r="EIG113" s="908"/>
      <c r="EIH113" s="908"/>
      <c r="EII113" s="908"/>
      <c r="EIJ113" s="908"/>
      <c r="EIK113" s="908"/>
      <c r="EIL113" s="908"/>
      <c r="EIM113" s="908"/>
      <c r="EIN113" s="908"/>
      <c r="EIO113" s="908"/>
      <c r="EIP113" s="908"/>
      <c r="EIQ113" s="908"/>
      <c r="EIR113" s="908"/>
      <c r="EIS113" s="908"/>
      <c r="EIT113" s="908"/>
      <c r="EIU113" s="908"/>
      <c r="EIV113" s="908"/>
      <c r="EIW113" s="908"/>
      <c r="EIX113" s="908"/>
      <c r="EIY113" s="908"/>
      <c r="EIZ113" s="908"/>
      <c r="EJA113" s="908"/>
      <c r="EJB113" s="908"/>
      <c r="EJC113" s="908"/>
      <c r="EJD113" s="908"/>
      <c r="EJE113" s="908"/>
      <c r="EJF113" s="908"/>
      <c r="EJG113" s="908"/>
      <c r="EJH113" s="908"/>
      <c r="EJI113" s="908"/>
      <c r="EJJ113" s="908"/>
      <c r="EJK113" s="908"/>
      <c r="EJL113" s="908"/>
      <c r="EJM113" s="908"/>
      <c r="EJN113" s="908"/>
      <c r="EJO113" s="908"/>
      <c r="EJP113" s="908"/>
      <c r="EJQ113" s="908"/>
      <c r="EJR113" s="908"/>
      <c r="EJS113" s="908"/>
      <c r="EJT113" s="908"/>
      <c r="EJU113" s="908"/>
      <c r="EJV113" s="908"/>
      <c r="EJW113" s="908"/>
      <c r="EJX113" s="908"/>
      <c r="EJY113" s="908"/>
      <c r="EJZ113" s="908"/>
      <c r="EKA113" s="908"/>
      <c r="EKB113" s="908"/>
      <c r="EKC113" s="908"/>
      <c r="EKD113" s="908"/>
      <c r="EKE113" s="908"/>
      <c r="EKF113" s="908"/>
      <c r="EKG113" s="908"/>
      <c r="EKH113" s="908"/>
      <c r="EKI113" s="908"/>
      <c r="EKJ113" s="908"/>
      <c r="EKK113" s="908"/>
      <c r="EKL113" s="908"/>
      <c r="EKM113" s="908"/>
      <c r="EKN113" s="908"/>
      <c r="EKO113" s="908"/>
      <c r="EKP113" s="908"/>
      <c r="EKQ113" s="908"/>
      <c r="EKR113" s="908"/>
      <c r="EKS113" s="908"/>
      <c r="EKT113" s="908"/>
      <c r="EKU113" s="908"/>
      <c r="EKV113" s="908"/>
      <c r="EKW113" s="908"/>
      <c r="EKX113" s="908"/>
      <c r="EKY113" s="908"/>
      <c r="EKZ113" s="908"/>
      <c r="ELA113" s="908"/>
      <c r="ELB113" s="908"/>
      <c r="ELC113" s="908"/>
      <c r="ELD113" s="908"/>
      <c r="ELE113" s="908"/>
      <c r="ELF113" s="908"/>
      <c r="ELG113" s="908"/>
      <c r="ELH113" s="908"/>
      <c r="ELI113" s="908"/>
      <c r="ELJ113" s="908"/>
      <c r="ELK113" s="908"/>
      <c r="ELL113" s="908"/>
      <c r="ELM113" s="908"/>
      <c r="ELN113" s="908"/>
      <c r="ELO113" s="908"/>
      <c r="ELP113" s="908"/>
      <c r="ELQ113" s="908"/>
      <c r="ELR113" s="908"/>
      <c r="ELS113" s="908"/>
      <c r="ELT113" s="908"/>
      <c r="ELU113" s="908"/>
      <c r="ELV113" s="908"/>
      <c r="ELW113" s="908"/>
      <c r="ELX113" s="908"/>
      <c r="ELY113" s="908"/>
      <c r="ELZ113" s="908"/>
      <c r="EMA113" s="908"/>
      <c r="EMB113" s="908"/>
      <c r="EMC113" s="908"/>
      <c r="EMD113" s="908"/>
      <c r="EME113" s="908"/>
      <c r="EMF113" s="908"/>
      <c r="EMG113" s="908"/>
      <c r="EMH113" s="908"/>
      <c r="EMI113" s="908"/>
      <c r="EMJ113" s="908"/>
      <c r="EMK113" s="908"/>
      <c r="EML113" s="908"/>
      <c r="EMM113" s="908"/>
      <c r="EMN113" s="908"/>
      <c r="EMO113" s="908"/>
      <c r="EMP113" s="908"/>
      <c r="EMQ113" s="908"/>
      <c r="EMR113" s="908"/>
      <c r="EMS113" s="908"/>
      <c r="EMT113" s="908"/>
      <c r="EMU113" s="908"/>
      <c r="EMV113" s="908"/>
      <c r="EMW113" s="908"/>
      <c r="EMX113" s="908"/>
      <c r="EMY113" s="908"/>
      <c r="EMZ113" s="908"/>
      <c r="ENA113" s="908"/>
      <c r="ENB113" s="908"/>
      <c r="ENC113" s="908"/>
      <c r="END113" s="908"/>
      <c r="ENE113" s="908"/>
      <c r="ENF113" s="908"/>
      <c r="ENG113" s="908"/>
      <c r="ENH113" s="908"/>
      <c r="ENI113" s="908"/>
      <c r="ENJ113" s="908"/>
      <c r="ENK113" s="908"/>
      <c r="ENL113" s="908"/>
      <c r="ENM113" s="908"/>
      <c r="ENN113" s="908"/>
      <c r="ENO113" s="908"/>
      <c r="ENP113" s="908"/>
      <c r="ENQ113" s="908"/>
      <c r="ENR113" s="908"/>
      <c r="ENS113" s="908"/>
      <c r="ENT113" s="908"/>
      <c r="ENU113" s="908"/>
      <c r="ENV113" s="908"/>
      <c r="ENW113" s="908"/>
      <c r="ENX113" s="908"/>
      <c r="ENY113" s="908"/>
      <c r="ENZ113" s="908"/>
      <c r="EOA113" s="908"/>
      <c r="EOB113" s="908"/>
      <c r="EOC113" s="908"/>
      <c r="EOD113" s="908"/>
      <c r="EOE113" s="908"/>
      <c r="EOF113" s="908"/>
      <c r="EOG113" s="908"/>
      <c r="EOH113" s="908"/>
      <c r="EOI113" s="908"/>
      <c r="EOJ113" s="908"/>
      <c r="EOK113" s="908"/>
      <c r="EOL113" s="908"/>
      <c r="EOM113" s="908"/>
      <c r="EON113" s="908"/>
      <c r="EOO113" s="908"/>
      <c r="EOP113" s="908"/>
      <c r="EOQ113" s="908"/>
      <c r="EOR113" s="908"/>
      <c r="EOS113" s="908"/>
      <c r="EOT113" s="908"/>
      <c r="EOU113" s="908"/>
      <c r="EOV113" s="908"/>
      <c r="EOW113" s="908"/>
      <c r="EOX113" s="908"/>
      <c r="EOY113" s="908"/>
      <c r="EOZ113" s="908"/>
      <c r="EPA113" s="908"/>
      <c r="EPB113" s="908"/>
      <c r="EPC113" s="908"/>
      <c r="EPD113" s="908"/>
      <c r="EPE113" s="908"/>
      <c r="EPF113" s="908"/>
      <c r="EPG113" s="908"/>
      <c r="EPH113" s="908"/>
      <c r="EPI113" s="908"/>
      <c r="EPJ113" s="908"/>
      <c r="EPK113" s="908"/>
      <c r="EPL113" s="908"/>
      <c r="EPM113" s="908"/>
      <c r="EPN113" s="908"/>
      <c r="EPO113" s="908"/>
      <c r="EPP113" s="908"/>
      <c r="EPQ113" s="908"/>
      <c r="EPR113" s="908"/>
      <c r="EPS113" s="908"/>
      <c r="EPT113" s="908"/>
      <c r="EPU113" s="908"/>
      <c r="EPV113" s="908"/>
      <c r="EPW113" s="908"/>
      <c r="EPX113" s="908"/>
      <c r="EPY113" s="908"/>
      <c r="EPZ113" s="908"/>
      <c r="EQA113" s="908"/>
      <c r="EQB113" s="908"/>
      <c r="EQC113" s="908"/>
      <c r="EQD113" s="908"/>
      <c r="EQE113" s="908"/>
      <c r="EQF113" s="908"/>
      <c r="EQG113" s="908"/>
      <c r="EQH113" s="908"/>
      <c r="EQI113" s="908"/>
      <c r="EQJ113" s="908"/>
      <c r="EQK113" s="908"/>
      <c r="EQL113" s="908"/>
      <c r="EQM113" s="908"/>
      <c r="EQN113" s="908"/>
      <c r="EQO113" s="908"/>
      <c r="EQP113" s="908"/>
      <c r="EQQ113" s="908"/>
      <c r="EQR113" s="908"/>
      <c r="EQS113" s="908"/>
      <c r="EQT113" s="908"/>
      <c r="EQU113" s="908"/>
      <c r="EQV113" s="908"/>
      <c r="EQW113" s="908"/>
      <c r="EQX113" s="908"/>
      <c r="EQY113" s="908"/>
      <c r="EQZ113" s="908"/>
      <c r="ERA113" s="908"/>
      <c r="ERB113" s="908"/>
      <c r="ERC113" s="908"/>
      <c r="ERD113" s="908"/>
      <c r="ERE113" s="908"/>
      <c r="ERF113" s="908"/>
      <c r="ERG113" s="908"/>
      <c r="ERH113" s="908"/>
      <c r="ERI113" s="908"/>
      <c r="ERJ113" s="908"/>
      <c r="ERK113" s="908"/>
      <c r="ERL113" s="908"/>
      <c r="ERM113" s="908"/>
      <c r="ERN113" s="908"/>
      <c r="ERO113" s="908"/>
      <c r="ERP113" s="908"/>
      <c r="ERQ113" s="908"/>
      <c r="ERR113" s="908"/>
      <c r="ERS113" s="908"/>
      <c r="ERT113" s="908"/>
      <c r="ERU113" s="908"/>
      <c r="ERV113" s="908"/>
      <c r="ERW113" s="908"/>
      <c r="ERX113" s="908"/>
      <c r="ERY113" s="908"/>
      <c r="ERZ113" s="908"/>
      <c r="ESA113" s="908"/>
      <c r="ESB113" s="908"/>
      <c r="ESC113" s="908"/>
      <c r="ESD113" s="908"/>
      <c r="ESE113" s="908"/>
      <c r="ESF113" s="908"/>
      <c r="ESG113" s="908"/>
      <c r="ESH113" s="908"/>
      <c r="ESI113" s="908"/>
      <c r="ESJ113" s="908"/>
      <c r="ESK113" s="908"/>
      <c r="ESL113" s="908"/>
      <c r="ESM113" s="908"/>
      <c r="ESN113" s="908"/>
      <c r="ESO113" s="908"/>
      <c r="ESP113" s="908"/>
      <c r="ESQ113" s="908"/>
      <c r="ESR113" s="908"/>
      <c r="ESS113" s="908"/>
      <c r="EST113" s="908"/>
      <c r="ESU113" s="908"/>
      <c r="ESV113" s="908"/>
      <c r="ESW113" s="908"/>
      <c r="ESX113" s="908"/>
      <c r="ESY113" s="908"/>
      <c r="ESZ113" s="908"/>
      <c r="ETA113" s="908"/>
      <c r="ETB113" s="908"/>
      <c r="ETC113" s="908"/>
      <c r="ETD113" s="908"/>
      <c r="ETE113" s="908"/>
      <c r="ETF113" s="908"/>
      <c r="ETG113" s="908"/>
      <c r="ETH113" s="908"/>
      <c r="ETI113" s="908"/>
      <c r="ETJ113" s="908"/>
      <c r="ETK113" s="908"/>
      <c r="ETL113" s="908"/>
      <c r="ETM113" s="908"/>
      <c r="ETN113" s="908"/>
      <c r="ETO113" s="908"/>
      <c r="ETP113" s="908"/>
      <c r="ETQ113" s="908"/>
      <c r="ETR113" s="908"/>
      <c r="ETS113" s="908"/>
      <c r="ETT113" s="908"/>
      <c r="ETU113" s="908"/>
      <c r="ETV113" s="908"/>
      <c r="ETW113" s="908"/>
      <c r="ETX113" s="908"/>
      <c r="ETY113" s="908"/>
      <c r="ETZ113" s="908"/>
      <c r="EUA113" s="908"/>
      <c r="EUB113" s="908"/>
      <c r="EUC113" s="908"/>
      <c r="EUD113" s="908"/>
      <c r="EUE113" s="908"/>
      <c r="EUF113" s="908"/>
      <c r="EUG113" s="908"/>
      <c r="EUH113" s="908"/>
      <c r="EUI113" s="908"/>
      <c r="EUJ113" s="908"/>
      <c r="EUK113" s="908"/>
      <c r="EUL113" s="908"/>
      <c r="EUM113" s="908"/>
      <c r="EUN113" s="908"/>
      <c r="EUO113" s="908"/>
      <c r="EUP113" s="908"/>
      <c r="EUQ113" s="908"/>
      <c r="EUR113" s="908"/>
      <c r="EUS113" s="908"/>
      <c r="EUT113" s="908"/>
      <c r="EUU113" s="908"/>
      <c r="EUV113" s="908"/>
      <c r="EUW113" s="908"/>
      <c r="EUX113" s="908"/>
      <c r="EUY113" s="908"/>
      <c r="EUZ113" s="908"/>
      <c r="EVA113" s="908"/>
      <c r="EVB113" s="908"/>
      <c r="EVC113" s="908"/>
      <c r="EVD113" s="908"/>
      <c r="EVE113" s="908"/>
      <c r="EVF113" s="908"/>
      <c r="EVG113" s="908"/>
      <c r="EVH113" s="908"/>
      <c r="EVI113" s="908"/>
      <c r="EVJ113" s="908"/>
      <c r="EVK113" s="908"/>
      <c r="EVL113" s="908"/>
      <c r="EVM113" s="908"/>
      <c r="EVN113" s="908"/>
      <c r="EVO113" s="908"/>
      <c r="EVP113" s="908"/>
      <c r="EVQ113" s="908"/>
      <c r="EVR113" s="908"/>
      <c r="EVS113" s="908"/>
      <c r="EVT113" s="908"/>
      <c r="EVU113" s="908"/>
      <c r="EVV113" s="908"/>
      <c r="EVW113" s="908"/>
      <c r="EVX113" s="908"/>
      <c r="EVY113" s="908"/>
      <c r="EVZ113" s="908"/>
      <c r="EWA113" s="908"/>
      <c r="EWB113" s="908"/>
      <c r="EWC113" s="908"/>
      <c r="EWD113" s="908"/>
      <c r="EWE113" s="908"/>
      <c r="EWF113" s="908"/>
      <c r="EWG113" s="908"/>
      <c r="EWH113" s="908"/>
      <c r="EWI113" s="908"/>
      <c r="EWJ113" s="908"/>
      <c r="EWK113" s="908"/>
      <c r="EWL113" s="908"/>
      <c r="EWM113" s="908"/>
      <c r="EWN113" s="908"/>
      <c r="EWO113" s="908"/>
      <c r="EWP113" s="908"/>
      <c r="EWQ113" s="908"/>
      <c r="EWR113" s="908"/>
      <c r="EWS113" s="908"/>
      <c r="EWT113" s="908"/>
      <c r="EWU113" s="908"/>
      <c r="EWV113" s="908"/>
      <c r="EWW113" s="908"/>
      <c r="EWX113" s="908"/>
      <c r="EWY113" s="908"/>
      <c r="EWZ113" s="908"/>
      <c r="EXA113" s="908"/>
      <c r="EXB113" s="908"/>
      <c r="EXC113" s="908"/>
      <c r="EXD113" s="908"/>
      <c r="EXE113" s="908"/>
      <c r="EXF113" s="908"/>
      <c r="EXG113" s="908"/>
      <c r="EXH113" s="908"/>
      <c r="EXI113" s="908"/>
      <c r="EXJ113" s="908"/>
      <c r="EXK113" s="908"/>
      <c r="EXL113" s="908"/>
      <c r="EXM113" s="908"/>
      <c r="EXN113" s="908"/>
      <c r="EXO113" s="908"/>
      <c r="EXP113" s="908"/>
      <c r="EXQ113" s="908"/>
      <c r="EXR113" s="908"/>
      <c r="EXS113" s="908"/>
      <c r="EXT113" s="908"/>
      <c r="EXU113" s="908"/>
      <c r="EXV113" s="908"/>
      <c r="EXW113" s="908"/>
      <c r="EXX113" s="908"/>
      <c r="EXY113" s="908"/>
      <c r="EXZ113" s="908"/>
      <c r="EYA113" s="908"/>
      <c r="EYB113" s="908"/>
      <c r="EYC113" s="908"/>
      <c r="EYD113" s="908"/>
      <c r="EYE113" s="908"/>
      <c r="EYF113" s="908"/>
      <c r="EYG113" s="908"/>
      <c r="EYH113" s="908"/>
      <c r="EYI113" s="908"/>
      <c r="EYJ113" s="908"/>
      <c r="EYK113" s="908"/>
      <c r="EYL113" s="908"/>
      <c r="EYM113" s="908"/>
      <c r="EYN113" s="908"/>
      <c r="EYO113" s="908"/>
      <c r="EYP113" s="908"/>
      <c r="EYQ113" s="908"/>
      <c r="EYR113" s="908"/>
      <c r="EYS113" s="908"/>
      <c r="EYT113" s="908"/>
      <c r="EYU113" s="908"/>
      <c r="EYV113" s="908"/>
      <c r="EYW113" s="908"/>
      <c r="EYX113" s="908"/>
      <c r="EYY113" s="908"/>
      <c r="EYZ113" s="908"/>
      <c r="EZA113" s="908"/>
      <c r="EZB113" s="908"/>
      <c r="EZC113" s="908"/>
      <c r="EZD113" s="908"/>
      <c r="EZE113" s="908"/>
      <c r="EZF113" s="908"/>
      <c r="EZG113" s="908"/>
      <c r="EZH113" s="908"/>
      <c r="EZI113" s="908"/>
      <c r="EZJ113" s="908"/>
      <c r="EZK113" s="908"/>
      <c r="EZL113" s="908"/>
      <c r="EZM113" s="908"/>
      <c r="EZN113" s="908"/>
      <c r="EZO113" s="908"/>
      <c r="EZP113" s="908"/>
      <c r="EZQ113" s="908"/>
      <c r="EZR113" s="908"/>
      <c r="EZS113" s="908"/>
      <c r="EZT113" s="908"/>
      <c r="EZU113" s="908"/>
      <c r="EZV113" s="908"/>
      <c r="EZW113" s="908"/>
      <c r="EZX113" s="908"/>
      <c r="EZY113" s="908"/>
      <c r="EZZ113" s="908"/>
      <c r="FAA113" s="908"/>
      <c r="FAB113" s="908"/>
      <c r="FAC113" s="908"/>
      <c r="FAD113" s="908"/>
      <c r="FAE113" s="908"/>
      <c r="FAF113" s="908"/>
      <c r="FAG113" s="908"/>
      <c r="FAH113" s="908"/>
      <c r="FAI113" s="908"/>
      <c r="FAJ113" s="908"/>
      <c r="FAK113" s="908"/>
      <c r="FAL113" s="908"/>
      <c r="FAM113" s="908"/>
      <c r="FAN113" s="908"/>
      <c r="FAO113" s="908"/>
      <c r="FAP113" s="908"/>
      <c r="FAQ113" s="908"/>
      <c r="FAR113" s="908"/>
      <c r="FAS113" s="908"/>
      <c r="FAT113" s="908"/>
      <c r="FAU113" s="908"/>
      <c r="FAV113" s="908"/>
      <c r="FAW113" s="908"/>
      <c r="FAX113" s="908"/>
      <c r="FAY113" s="908"/>
      <c r="FAZ113" s="908"/>
      <c r="FBA113" s="908"/>
      <c r="FBB113" s="908"/>
      <c r="FBC113" s="908"/>
      <c r="FBD113" s="908"/>
      <c r="FBE113" s="908"/>
      <c r="FBF113" s="908"/>
      <c r="FBG113" s="908"/>
      <c r="FBH113" s="908"/>
      <c r="FBI113" s="908"/>
      <c r="FBJ113" s="908"/>
      <c r="FBK113" s="908"/>
      <c r="FBL113" s="908"/>
      <c r="FBM113" s="908"/>
      <c r="FBN113" s="908"/>
      <c r="FBO113" s="908"/>
      <c r="FBP113" s="908"/>
      <c r="FBQ113" s="908"/>
      <c r="FBR113" s="908"/>
      <c r="FBS113" s="908"/>
      <c r="FBT113" s="908"/>
      <c r="FBU113" s="908"/>
      <c r="FBV113" s="908"/>
      <c r="FBW113" s="908"/>
      <c r="FBX113" s="908"/>
      <c r="FBY113" s="908"/>
      <c r="FBZ113" s="908"/>
      <c r="FCA113" s="908"/>
      <c r="FCB113" s="908"/>
      <c r="FCC113" s="908"/>
      <c r="FCD113" s="908"/>
      <c r="FCE113" s="908"/>
      <c r="FCF113" s="908"/>
      <c r="FCG113" s="908"/>
      <c r="FCH113" s="908"/>
      <c r="FCI113" s="908"/>
      <c r="FCJ113" s="908"/>
      <c r="FCK113" s="908"/>
      <c r="FCL113" s="908"/>
      <c r="FCM113" s="908"/>
      <c r="FCN113" s="908"/>
      <c r="FCO113" s="908"/>
      <c r="FCP113" s="908"/>
      <c r="FCQ113" s="908"/>
      <c r="FCR113" s="908"/>
      <c r="FCS113" s="908"/>
      <c r="FCT113" s="908"/>
      <c r="FCU113" s="908"/>
      <c r="FCV113" s="908"/>
      <c r="FCW113" s="908"/>
      <c r="FCX113" s="908"/>
      <c r="FCY113" s="908"/>
      <c r="FCZ113" s="908"/>
      <c r="FDA113" s="908"/>
      <c r="FDB113" s="908"/>
      <c r="FDC113" s="908"/>
      <c r="FDD113" s="908"/>
      <c r="FDE113" s="908"/>
      <c r="FDF113" s="908"/>
      <c r="FDG113" s="908"/>
      <c r="FDH113" s="908"/>
      <c r="FDI113" s="908"/>
      <c r="FDJ113" s="908"/>
      <c r="FDK113" s="908"/>
      <c r="FDL113" s="908"/>
      <c r="FDM113" s="908"/>
      <c r="FDN113" s="908"/>
      <c r="FDO113" s="908"/>
      <c r="FDP113" s="908"/>
      <c r="FDQ113" s="908"/>
      <c r="FDR113" s="908"/>
      <c r="FDS113" s="908"/>
      <c r="FDT113" s="908"/>
      <c r="FDU113" s="908"/>
      <c r="FDV113" s="908"/>
      <c r="FDW113" s="908"/>
      <c r="FDX113" s="908"/>
      <c r="FDY113" s="908"/>
      <c r="FDZ113" s="908"/>
      <c r="FEA113" s="908"/>
      <c r="FEB113" s="908"/>
      <c r="FEC113" s="908"/>
      <c r="FED113" s="908"/>
      <c r="FEE113" s="908"/>
      <c r="FEF113" s="908"/>
      <c r="FEG113" s="908"/>
      <c r="FEH113" s="908"/>
      <c r="FEI113" s="908"/>
      <c r="FEJ113" s="908"/>
      <c r="FEK113" s="908"/>
      <c r="FEL113" s="908"/>
      <c r="FEM113" s="908"/>
      <c r="FEN113" s="908"/>
      <c r="FEO113" s="908"/>
      <c r="FEP113" s="908"/>
      <c r="FEQ113" s="908"/>
      <c r="FER113" s="908"/>
      <c r="FES113" s="908"/>
      <c r="FET113" s="908"/>
      <c r="FEU113" s="908"/>
      <c r="FEV113" s="908"/>
      <c r="FEW113" s="908"/>
      <c r="FEX113" s="908"/>
      <c r="FEY113" s="908"/>
      <c r="FEZ113" s="908"/>
      <c r="FFA113" s="908"/>
      <c r="FFB113" s="908"/>
      <c r="FFC113" s="908"/>
      <c r="FFD113" s="908"/>
      <c r="FFE113" s="908"/>
      <c r="FFF113" s="908"/>
      <c r="FFG113" s="908"/>
      <c r="FFH113" s="908"/>
      <c r="FFI113" s="908"/>
      <c r="FFJ113" s="908"/>
      <c r="FFK113" s="908"/>
      <c r="FFL113" s="908"/>
      <c r="FFM113" s="908"/>
      <c r="FFN113" s="908"/>
      <c r="FFO113" s="908"/>
      <c r="FFP113" s="908"/>
      <c r="FFQ113" s="908"/>
      <c r="FFR113" s="908"/>
      <c r="FFS113" s="908"/>
      <c r="FFT113" s="908"/>
      <c r="FFU113" s="908"/>
      <c r="FFV113" s="908"/>
      <c r="FFW113" s="908"/>
      <c r="FFX113" s="908"/>
      <c r="FFY113" s="908"/>
      <c r="FFZ113" s="908"/>
      <c r="FGA113" s="908"/>
      <c r="FGB113" s="908"/>
      <c r="FGC113" s="908"/>
      <c r="FGD113" s="908"/>
      <c r="FGE113" s="908"/>
      <c r="FGF113" s="908"/>
      <c r="FGG113" s="908"/>
      <c r="FGH113" s="908"/>
      <c r="FGI113" s="908"/>
      <c r="FGJ113" s="908"/>
      <c r="FGK113" s="908"/>
      <c r="FGL113" s="908"/>
      <c r="FGM113" s="908"/>
      <c r="FGN113" s="908"/>
      <c r="FGO113" s="908"/>
      <c r="FGP113" s="908"/>
      <c r="FGQ113" s="908"/>
      <c r="FGR113" s="908"/>
      <c r="FGS113" s="908"/>
      <c r="FGT113" s="908"/>
      <c r="FGU113" s="908"/>
      <c r="FGV113" s="908"/>
      <c r="FGW113" s="908"/>
      <c r="FGX113" s="908"/>
      <c r="FGY113" s="908"/>
      <c r="FGZ113" s="908"/>
      <c r="FHA113" s="908"/>
      <c r="FHB113" s="908"/>
      <c r="FHC113" s="908"/>
      <c r="FHD113" s="908"/>
      <c r="FHE113" s="908"/>
      <c r="FHF113" s="908"/>
      <c r="FHG113" s="908"/>
      <c r="FHH113" s="908"/>
      <c r="FHI113" s="908"/>
      <c r="FHJ113" s="908"/>
      <c r="FHK113" s="908"/>
      <c r="FHL113" s="908"/>
      <c r="FHM113" s="908"/>
      <c r="FHN113" s="908"/>
      <c r="FHO113" s="908"/>
      <c r="FHP113" s="908"/>
      <c r="FHQ113" s="908"/>
      <c r="FHR113" s="908"/>
      <c r="FHS113" s="908"/>
      <c r="FHT113" s="908"/>
      <c r="FHU113" s="908"/>
      <c r="FHV113" s="908"/>
      <c r="FHW113" s="908"/>
      <c r="FHX113" s="908"/>
      <c r="FHY113" s="908"/>
      <c r="FHZ113" s="908"/>
      <c r="FIA113" s="908"/>
      <c r="FIB113" s="908"/>
      <c r="FIC113" s="908"/>
      <c r="FID113" s="908"/>
      <c r="FIE113" s="908"/>
      <c r="FIF113" s="908"/>
      <c r="FIG113" s="908"/>
      <c r="FIH113" s="908"/>
      <c r="FII113" s="908"/>
      <c r="FIJ113" s="908"/>
      <c r="FIK113" s="908"/>
      <c r="FIL113" s="908"/>
      <c r="FIM113" s="908"/>
      <c r="FIN113" s="908"/>
      <c r="FIO113" s="908"/>
      <c r="FIP113" s="908"/>
      <c r="FIQ113" s="908"/>
      <c r="FIR113" s="908"/>
      <c r="FIS113" s="908"/>
      <c r="FIT113" s="908"/>
      <c r="FIU113" s="908"/>
      <c r="FIV113" s="908"/>
      <c r="FIW113" s="908"/>
      <c r="FIX113" s="908"/>
      <c r="FIY113" s="908"/>
      <c r="FIZ113" s="908"/>
      <c r="FJA113" s="908"/>
      <c r="FJB113" s="908"/>
      <c r="FJC113" s="908"/>
      <c r="FJD113" s="908"/>
      <c r="FJE113" s="908"/>
      <c r="FJF113" s="908"/>
      <c r="FJG113" s="908"/>
      <c r="FJH113" s="908"/>
      <c r="FJI113" s="908"/>
      <c r="FJJ113" s="908"/>
      <c r="FJK113" s="908"/>
      <c r="FJL113" s="908"/>
      <c r="FJM113" s="908"/>
      <c r="FJN113" s="908"/>
      <c r="FJO113" s="908"/>
      <c r="FJP113" s="908"/>
      <c r="FJQ113" s="908"/>
      <c r="FJR113" s="908"/>
      <c r="FJS113" s="908"/>
      <c r="FJT113" s="908"/>
      <c r="FJU113" s="908"/>
      <c r="FJV113" s="908"/>
      <c r="FJW113" s="908"/>
      <c r="FJX113" s="908"/>
      <c r="FJY113" s="908"/>
      <c r="FJZ113" s="908"/>
      <c r="FKA113" s="908"/>
      <c r="FKB113" s="908"/>
      <c r="FKC113" s="908"/>
      <c r="FKD113" s="908"/>
      <c r="FKE113" s="908"/>
      <c r="FKF113" s="908"/>
      <c r="FKG113" s="908"/>
      <c r="FKH113" s="908"/>
      <c r="FKI113" s="908"/>
      <c r="FKJ113" s="908"/>
      <c r="FKK113" s="908"/>
      <c r="FKL113" s="908"/>
      <c r="FKM113" s="908"/>
      <c r="FKN113" s="908"/>
      <c r="FKO113" s="908"/>
      <c r="FKP113" s="908"/>
      <c r="FKQ113" s="908"/>
      <c r="FKR113" s="908"/>
      <c r="FKS113" s="908"/>
      <c r="FKT113" s="908"/>
      <c r="FKU113" s="908"/>
      <c r="FKV113" s="908"/>
      <c r="FKW113" s="908"/>
      <c r="FKX113" s="908"/>
      <c r="FKY113" s="908"/>
      <c r="FKZ113" s="908"/>
      <c r="FLA113" s="908"/>
      <c r="FLB113" s="908"/>
      <c r="FLC113" s="908"/>
      <c r="FLD113" s="908"/>
      <c r="FLE113" s="908"/>
      <c r="FLF113" s="908"/>
      <c r="FLG113" s="908"/>
      <c r="FLH113" s="908"/>
      <c r="FLI113" s="908"/>
      <c r="FLJ113" s="908"/>
      <c r="FLK113" s="908"/>
      <c r="FLL113" s="908"/>
      <c r="FLM113" s="908"/>
      <c r="FLN113" s="908"/>
      <c r="FLO113" s="908"/>
      <c r="FLP113" s="908"/>
      <c r="FLQ113" s="908"/>
      <c r="FLR113" s="908"/>
      <c r="FLS113" s="908"/>
      <c r="FLT113" s="908"/>
      <c r="FLU113" s="908"/>
      <c r="FLV113" s="908"/>
      <c r="FLW113" s="908"/>
      <c r="FLX113" s="908"/>
      <c r="FLY113" s="908"/>
      <c r="FLZ113" s="908"/>
      <c r="FMA113" s="908"/>
      <c r="FMB113" s="908"/>
      <c r="FMC113" s="908"/>
      <c r="FMD113" s="908"/>
      <c r="FME113" s="908"/>
      <c r="FMF113" s="908"/>
      <c r="FMG113" s="908"/>
      <c r="FMH113" s="908"/>
      <c r="FMI113" s="908"/>
      <c r="FMJ113" s="908"/>
      <c r="FMK113" s="908"/>
      <c r="FML113" s="908"/>
      <c r="FMM113" s="908"/>
      <c r="FMN113" s="908"/>
      <c r="FMO113" s="908"/>
      <c r="FMP113" s="908"/>
      <c r="FMQ113" s="908"/>
      <c r="FMR113" s="908"/>
      <c r="FMS113" s="908"/>
      <c r="FMT113" s="908"/>
      <c r="FMU113" s="908"/>
      <c r="FMV113" s="908"/>
      <c r="FMW113" s="908"/>
      <c r="FMX113" s="908"/>
      <c r="FMY113" s="908"/>
      <c r="FMZ113" s="908"/>
      <c r="FNA113" s="908"/>
      <c r="FNB113" s="908"/>
      <c r="FNC113" s="908"/>
      <c r="FND113" s="908"/>
      <c r="FNE113" s="908"/>
      <c r="FNF113" s="908"/>
      <c r="FNG113" s="908"/>
      <c r="FNH113" s="908"/>
      <c r="FNI113" s="908"/>
      <c r="FNJ113" s="908"/>
      <c r="FNK113" s="908"/>
      <c r="FNL113" s="908"/>
      <c r="FNM113" s="908"/>
      <c r="FNN113" s="908"/>
      <c r="FNO113" s="908"/>
      <c r="FNP113" s="908"/>
      <c r="FNQ113" s="908"/>
      <c r="FNR113" s="908"/>
      <c r="FNS113" s="908"/>
      <c r="FNT113" s="908"/>
      <c r="FNU113" s="908"/>
      <c r="FNV113" s="908"/>
      <c r="FNW113" s="908"/>
      <c r="FNX113" s="908"/>
      <c r="FNY113" s="908"/>
      <c r="FNZ113" s="908"/>
      <c r="FOA113" s="908"/>
      <c r="FOB113" s="908"/>
      <c r="FOC113" s="908"/>
      <c r="FOD113" s="908"/>
      <c r="FOE113" s="908"/>
      <c r="FOF113" s="908"/>
      <c r="FOG113" s="908"/>
      <c r="FOH113" s="908"/>
      <c r="FOI113" s="908"/>
      <c r="FOJ113" s="908"/>
      <c r="FOK113" s="908"/>
      <c r="FOL113" s="908"/>
      <c r="FOM113" s="908"/>
      <c r="FON113" s="908"/>
      <c r="FOO113" s="908"/>
      <c r="FOP113" s="908"/>
      <c r="FOQ113" s="908"/>
      <c r="FOR113" s="908"/>
      <c r="FOS113" s="908"/>
      <c r="FOT113" s="908"/>
      <c r="FOU113" s="908"/>
      <c r="FOV113" s="908"/>
      <c r="FOW113" s="908"/>
      <c r="FOX113" s="908"/>
      <c r="FOY113" s="908"/>
      <c r="FOZ113" s="908"/>
      <c r="FPA113" s="908"/>
      <c r="FPB113" s="908"/>
      <c r="FPC113" s="908"/>
      <c r="FPD113" s="908"/>
      <c r="FPE113" s="908"/>
      <c r="FPF113" s="908"/>
      <c r="FPG113" s="908"/>
      <c r="FPH113" s="908"/>
      <c r="FPI113" s="908"/>
      <c r="FPJ113" s="908"/>
      <c r="FPK113" s="908"/>
      <c r="FPL113" s="908"/>
      <c r="FPM113" s="908"/>
      <c r="FPN113" s="908"/>
      <c r="FPO113" s="908"/>
      <c r="FPP113" s="908"/>
      <c r="FPQ113" s="908"/>
      <c r="FPR113" s="908"/>
      <c r="FPS113" s="908"/>
      <c r="FPT113" s="908"/>
      <c r="FPU113" s="908"/>
      <c r="FPV113" s="908"/>
      <c r="FPW113" s="908"/>
      <c r="FPX113" s="908"/>
      <c r="FPY113" s="908"/>
      <c r="FPZ113" s="908"/>
      <c r="FQA113" s="908"/>
      <c r="FQB113" s="908"/>
      <c r="FQC113" s="908"/>
      <c r="FQD113" s="908"/>
      <c r="FQE113" s="908"/>
      <c r="FQF113" s="908"/>
      <c r="FQG113" s="908"/>
      <c r="FQH113" s="908"/>
      <c r="FQI113" s="908"/>
      <c r="FQJ113" s="908"/>
      <c r="FQK113" s="908"/>
      <c r="FQL113" s="908"/>
      <c r="FQM113" s="908"/>
      <c r="FQN113" s="908"/>
      <c r="FQO113" s="908"/>
      <c r="FQP113" s="908"/>
      <c r="FQQ113" s="908"/>
      <c r="FQR113" s="908"/>
      <c r="FQS113" s="908"/>
      <c r="FQT113" s="908"/>
      <c r="FQU113" s="908"/>
      <c r="FQV113" s="908"/>
      <c r="FQW113" s="908"/>
      <c r="FQX113" s="908"/>
      <c r="FQY113" s="908"/>
      <c r="FQZ113" s="908"/>
      <c r="FRA113" s="908"/>
      <c r="FRB113" s="908"/>
      <c r="FRC113" s="908"/>
      <c r="FRD113" s="908"/>
      <c r="FRE113" s="908"/>
      <c r="FRF113" s="908"/>
      <c r="FRG113" s="908"/>
      <c r="FRH113" s="908"/>
      <c r="FRI113" s="908"/>
      <c r="FRJ113" s="908"/>
      <c r="FRK113" s="908"/>
      <c r="FRL113" s="908"/>
      <c r="FRM113" s="908"/>
      <c r="FRN113" s="908"/>
      <c r="FRO113" s="908"/>
      <c r="FRP113" s="908"/>
      <c r="FRQ113" s="908"/>
      <c r="FRR113" s="908"/>
      <c r="FRS113" s="908"/>
      <c r="FRT113" s="908"/>
      <c r="FRU113" s="908"/>
      <c r="FRV113" s="908"/>
      <c r="FRW113" s="908"/>
      <c r="FRX113" s="908"/>
      <c r="FRY113" s="908"/>
      <c r="FRZ113" s="908"/>
      <c r="FSA113" s="908"/>
      <c r="FSB113" s="908"/>
      <c r="FSC113" s="908"/>
      <c r="FSD113" s="908"/>
      <c r="FSE113" s="908"/>
      <c r="FSF113" s="908"/>
      <c r="FSG113" s="908"/>
      <c r="FSH113" s="908"/>
      <c r="FSI113" s="908"/>
      <c r="FSJ113" s="908"/>
      <c r="FSK113" s="908"/>
      <c r="FSL113" s="908"/>
      <c r="FSM113" s="908"/>
      <c r="FSN113" s="908"/>
      <c r="FSO113" s="908"/>
      <c r="FSP113" s="908"/>
      <c r="FSQ113" s="908"/>
      <c r="FSR113" s="908"/>
      <c r="FSS113" s="908"/>
      <c r="FST113" s="908"/>
      <c r="FSU113" s="908"/>
      <c r="FSV113" s="908"/>
      <c r="FSW113" s="908"/>
      <c r="FSX113" s="908"/>
      <c r="FSY113" s="908"/>
      <c r="FSZ113" s="908"/>
      <c r="FTA113" s="908"/>
      <c r="FTB113" s="908"/>
      <c r="FTC113" s="908"/>
      <c r="FTD113" s="908"/>
      <c r="FTE113" s="908"/>
      <c r="FTF113" s="908"/>
      <c r="FTG113" s="908"/>
      <c r="FTH113" s="908"/>
      <c r="FTI113" s="908"/>
      <c r="FTJ113" s="908"/>
      <c r="FTK113" s="908"/>
      <c r="FTL113" s="908"/>
      <c r="FTM113" s="908"/>
      <c r="FTN113" s="908"/>
      <c r="FTO113" s="908"/>
      <c r="FTP113" s="908"/>
      <c r="FTQ113" s="908"/>
      <c r="FTR113" s="908"/>
      <c r="FTS113" s="908"/>
      <c r="FTT113" s="908"/>
      <c r="FTU113" s="908"/>
      <c r="FTV113" s="908"/>
      <c r="FTW113" s="908"/>
      <c r="FTX113" s="908"/>
      <c r="FTY113" s="908"/>
      <c r="FTZ113" s="908"/>
      <c r="FUA113" s="908"/>
      <c r="FUB113" s="908"/>
      <c r="FUC113" s="908"/>
      <c r="FUD113" s="908"/>
      <c r="FUE113" s="908"/>
      <c r="FUF113" s="908"/>
      <c r="FUG113" s="908"/>
      <c r="FUH113" s="908"/>
      <c r="FUI113" s="908"/>
      <c r="FUJ113" s="908"/>
      <c r="FUK113" s="908"/>
      <c r="FUL113" s="908"/>
      <c r="FUM113" s="908"/>
      <c r="FUN113" s="908"/>
      <c r="FUO113" s="908"/>
      <c r="FUP113" s="908"/>
      <c r="FUQ113" s="908"/>
      <c r="FUR113" s="908"/>
      <c r="FUS113" s="908"/>
      <c r="FUT113" s="908"/>
      <c r="FUU113" s="908"/>
      <c r="FUV113" s="908"/>
      <c r="FUW113" s="908"/>
      <c r="FUX113" s="908"/>
      <c r="FUY113" s="908"/>
      <c r="FUZ113" s="908"/>
      <c r="FVA113" s="908"/>
      <c r="FVB113" s="908"/>
      <c r="FVC113" s="908"/>
      <c r="FVD113" s="908"/>
      <c r="FVE113" s="908"/>
      <c r="FVF113" s="908"/>
      <c r="FVG113" s="908"/>
      <c r="FVH113" s="908"/>
      <c r="FVI113" s="908"/>
      <c r="FVJ113" s="908"/>
      <c r="FVK113" s="908"/>
      <c r="FVL113" s="908"/>
      <c r="FVM113" s="908"/>
      <c r="FVN113" s="908"/>
      <c r="FVO113" s="908"/>
      <c r="FVP113" s="908"/>
      <c r="FVQ113" s="908"/>
      <c r="FVR113" s="908"/>
      <c r="FVS113" s="908"/>
      <c r="FVT113" s="908"/>
      <c r="FVU113" s="908"/>
      <c r="FVV113" s="908"/>
      <c r="FVW113" s="908"/>
      <c r="FVX113" s="908"/>
      <c r="FVY113" s="908"/>
      <c r="FVZ113" s="908"/>
      <c r="FWA113" s="908"/>
      <c r="FWB113" s="908"/>
      <c r="FWC113" s="908"/>
      <c r="FWD113" s="908"/>
      <c r="FWE113" s="908"/>
      <c r="FWF113" s="908"/>
      <c r="FWG113" s="908"/>
      <c r="FWH113" s="908"/>
      <c r="FWI113" s="908"/>
      <c r="FWJ113" s="908"/>
      <c r="FWK113" s="908"/>
      <c r="FWL113" s="908"/>
      <c r="FWM113" s="908"/>
      <c r="FWN113" s="908"/>
      <c r="FWO113" s="908"/>
      <c r="FWP113" s="908"/>
      <c r="FWQ113" s="908"/>
      <c r="FWR113" s="908"/>
      <c r="FWS113" s="908"/>
      <c r="FWT113" s="908"/>
      <c r="FWU113" s="908"/>
      <c r="FWV113" s="908"/>
      <c r="FWW113" s="908"/>
      <c r="FWX113" s="908"/>
      <c r="FWY113" s="908"/>
      <c r="FWZ113" s="908"/>
      <c r="FXA113" s="908"/>
      <c r="FXB113" s="908"/>
      <c r="FXC113" s="908"/>
      <c r="FXD113" s="908"/>
      <c r="FXE113" s="908"/>
      <c r="FXF113" s="908"/>
      <c r="FXG113" s="908"/>
      <c r="FXH113" s="908"/>
      <c r="FXI113" s="908"/>
      <c r="FXJ113" s="908"/>
      <c r="FXK113" s="908"/>
      <c r="FXL113" s="908"/>
      <c r="FXM113" s="908"/>
      <c r="FXN113" s="908"/>
      <c r="FXO113" s="908"/>
      <c r="FXP113" s="908"/>
      <c r="FXQ113" s="908"/>
      <c r="FXR113" s="908"/>
      <c r="FXS113" s="908"/>
      <c r="FXT113" s="908"/>
      <c r="FXU113" s="908"/>
      <c r="FXV113" s="908"/>
      <c r="FXW113" s="908"/>
      <c r="FXX113" s="908"/>
      <c r="FXY113" s="908"/>
      <c r="FXZ113" s="908"/>
      <c r="FYA113" s="908"/>
      <c r="FYB113" s="908"/>
      <c r="FYC113" s="908"/>
      <c r="FYD113" s="908"/>
      <c r="FYE113" s="908"/>
      <c r="FYF113" s="908"/>
      <c r="FYG113" s="908"/>
      <c r="FYH113" s="908"/>
      <c r="FYI113" s="908"/>
      <c r="FYJ113" s="908"/>
      <c r="FYK113" s="908"/>
      <c r="FYL113" s="908"/>
      <c r="FYM113" s="908"/>
      <c r="FYN113" s="908"/>
      <c r="FYO113" s="908"/>
      <c r="FYP113" s="908"/>
      <c r="FYQ113" s="908"/>
      <c r="FYR113" s="908"/>
      <c r="FYS113" s="908"/>
      <c r="FYT113" s="908"/>
      <c r="FYU113" s="908"/>
      <c r="FYV113" s="908"/>
      <c r="FYW113" s="908"/>
      <c r="FYX113" s="908"/>
      <c r="FYY113" s="908"/>
      <c r="FYZ113" s="908"/>
      <c r="FZA113" s="908"/>
      <c r="FZB113" s="908"/>
      <c r="FZC113" s="908"/>
      <c r="FZD113" s="908"/>
      <c r="FZE113" s="908"/>
      <c r="FZF113" s="908"/>
      <c r="FZG113" s="908"/>
      <c r="FZH113" s="908"/>
      <c r="FZI113" s="908"/>
      <c r="FZJ113" s="908"/>
      <c r="FZK113" s="908"/>
      <c r="FZL113" s="908"/>
      <c r="FZM113" s="908"/>
      <c r="FZN113" s="908"/>
      <c r="FZO113" s="908"/>
      <c r="FZP113" s="908"/>
      <c r="FZQ113" s="908"/>
      <c r="FZR113" s="908"/>
      <c r="FZS113" s="908"/>
      <c r="FZT113" s="908"/>
      <c r="FZU113" s="908"/>
      <c r="FZV113" s="908"/>
      <c r="FZW113" s="908"/>
      <c r="FZX113" s="908"/>
      <c r="FZY113" s="908"/>
      <c r="FZZ113" s="908"/>
      <c r="GAA113" s="908"/>
      <c r="GAB113" s="908"/>
      <c r="GAC113" s="908"/>
      <c r="GAD113" s="908"/>
      <c r="GAE113" s="908"/>
      <c r="GAF113" s="908"/>
      <c r="GAG113" s="908"/>
      <c r="GAH113" s="908"/>
      <c r="GAI113" s="908"/>
      <c r="GAJ113" s="908"/>
      <c r="GAK113" s="908"/>
      <c r="GAL113" s="908"/>
      <c r="GAM113" s="908"/>
      <c r="GAN113" s="908"/>
      <c r="GAO113" s="908"/>
      <c r="GAP113" s="908"/>
      <c r="GAQ113" s="908"/>
      <c r="GAR113" s="908"/>
      <c r="GAS113" s="908"/>
      <c r="GAT113" s="908"/>
      <c r="GAU113" s="908"/>
      <c r="GAV113" s="908"/>
      <c r="GAW113" s="908"/>
      <c r="GAX113" s="908"/>
      <c r="GAY113" s="908"/>
      <c r="GAZ113" s="908"/>
      <c r="GBA113" s="908"/>
      <c r="GBB113" s="908"/>
      <c r="GBC113" s="908"/>
      <c r="GBD113" s="908"/>
      <c r="GBE113" s="908"/>
      <c r="GBF113" s="908"/>
      <c r="GBG113" s="908"/>
      <c r="GBH113" s="908"/>
      <c r="GBI113" s="908"/>
      <c r="GBJ113" s="908"/>
      <c r="GBK113" s="908"/>
      <c r="GBL113" s="908"/>
      <c r="GBM113" s="908"/>
      <c r="GBN113" s="908"/>
      <c r="GBO113" s="908"/>
      <c r="GBP113" s="908"/>
      <c r="GBQ113" s="908"/>
      <c r="GBR113" s="908"/>
      <c r="GBS113" s="908"/>
      <c r="GBT113" s="908"/>
      <c r="GBU113" s="908"/>
      <c r="GBV113" s="908"/>
      <c r="GBW113" s="908"/>
      <c r="GBX113" s="908"/>
      <c r="GBY113" s="908"/>
      <c r="GBZ113" s="908"/>
      <c r="GCA113" s="908"/>
      <c r="GCB113" s="908"/>
      <c r="GCC113" s="908"/>
      <c r="GCD113" s="908"/>
      <c r="GCE113" s="908"/>
      <c r="GCF113" s="908"/>
      <c r="GCG113" s="908"/>
      <c r="GCH113" s="908"/>
      <c r="GCI113" s="908"/>
      <c r="GCJ113" s="908"/>
      <c r="GCK113" s="908"/>
      <c r="GCL113" s="908"/>
      <c r="GCM113" s="908"/>
      <c r="GCN113" s="908"/>
      <c r="GCO113" s="908"/>
      <c r="GCP113" s="908"/>
      <c r="GCQ113" s="908"/>
      <c r="GCR113" s="908"/>
      <c r="GCS113" s="908"/>
      <c r="GCT113" s="908"/>
      <c r="GCU113" s="908"/>
      <c r="GCV113" s="908"/>
      <c r="GCW113" s="908"/>
      <c r="GCX113" s="908"/>
      <c r="GCY113" s="908"/>
      <c r="GCZ113" s="908"/>
      <c r="GDA113" s="908"/>
      <c r="GDB113" s="908"/>
      <c r="GDC113" s="908"/>
      <c r="GDD113" s="908"/>
      <c r="GDE113" s="908"/>
      <c r="GDF113" s="908"/>
      <c r="GDG113" s="908"/>
      <c r="GDH113" s="908"/>
      <c r="GDI113" s="908"/>
      <c r="GDJ113" s="908"/>
      <c r="GDK113" s="908"/>
      <c r="GDL113" s="908"/>
      <c r="GDM113" s="908"/>
      <c r="GDN113" s="908"/>
      <c r="GDO113" s="908"/>
      <c r="GDP113" s="908"/>
      <c r="GDQ113" s="908"/>
      <c r="GDR113" s="908"/>
      <c r="GDS113" s="908"/>
      <c r="GDT113" s="908"/>
      <c r="GDU113" s="908"/>
      <c r="GDV113" s="908"/>
      <c r="GDW113" s="908"/>
      <c r="GDX113" s="908"/>
      <c r="GDY113" s="908"/>
      <c r="GDZ113" s="908"/>
      <c r="GEA113" s="908"/>
      <c r="GEB113" s="908"/>
      <c r="GEC113" s="908"/>
      <c r="GED113" s="908"/>
      <c r="GEE113" s="908"/>
      <c r="GEF113" s="908"/>
      <c r="GEG113" s="908"/>
      <c r="GEH113" s="908"/>
      <c r="GEI113" s="908"/>
      <c r="GEJ113" s="908"/>
      <c r="GEK113" s="908"/>
      <c r="GEL113" s="908"/>
      <c r="GEM113" s="908"/>
      <c r="GEN113" s="908"/>
      <c r="GEO113" s="908"/>
      <c r="GEP113" s="908"/>
      <c r="GEQ113" s="908"/>
      <c r="GER113" s="908"/>
      <c r="GES113" s="908"/>
      <c r="GET113" s="908"/>
      <c r="GEU113" s="908"/>
      <c r="GEV113" s="908"/>
      <c r="GEW113" s="908"/>
      <c r="GEX113" s="908"/>
      <c r="GEY113" s="908"/>
      <c r="GEZ113" s="908"/>
      <c r="GFA113" s="908"/>
      <c r="GFB113" s="908"/>
      <c r="GFC113" s="908"/>
      <c r="GFD113" s="908"/>
      <c r="GFE113" s="908"/>
      <c r="GFF113" s="908"/>
      <c r="GFG113" s="908"/>
      <c r="GFH113" s="908"/>
      <c r="GFI113" s="908"/>
      <c r="GFJ113" s="908"/>
      <c r="GFK113" s="908"/>
      <c r="GFL113" s="908"/>
      <c r="GFM113" s="908"/>
      <c r="GFN113" s="908"/>
      <c r="GFO113" s="908"/>
      <c r="GFP113" s="908"/>
      <c r="GFQ113" s="908"/>
      <c r="GFR113" s="908"/>
      <c r="GFS113" s="908"/>
      <c r="GFT113" s="908"/>
      <c r="GFU113" s="908"/>
      <c r="GFV113" s="908"/>
      <c r="GFW113" s="908"/>
      <c r="GFX113" s="908"/>
      <c r="GFY113" s="908"/>
      <c r="GFZ113" s="908"/>
      <c r="GGA113" s="908"/>
      <c r="GGB113" s="908"/>
      <c r="GGC113" s="908"/>
      <c r="GGD113" s="908"/>
      <c r="GGE113" s="908"/>
      <c r="GGF113" s="908"/>
      <c r="GGG113" s="908"/>
      <c r="GGH113" s="908"/>
      <c r="GGI113" s="908"/>
      <c r="GGJ113" s="908"/>
      <c r="GGK113" s="908"/>
      <c r="GGL113" s="908"/>
      <c r="GGM113" s="908"/>
      <c r="GGN113" s="908"/>
      <c r="GGO113" s="908"/>
      <c r="GGP113" s="908"/>
      <c r="GGQ113" s="908"/>
      <c r="GGR113" s="908"/>
      <c r="GGS113" s="908"/>
      <c r="GGT113" s="908"/>
      <c r="GGU113" s="908"/>
      <c r="GGV113" s="908"/>
      <c r="GGW113" s="908"/>
      <c r="GGX113" s="908"/>
      <c r="GGY113" s="908"/>
      <c r="GGZ113" s="908"/>
      <c r="GHA113" s="908"/>
      <c r="GHB113" s="908"/>
      <c r="GHC113" s="908"/>
      <c r="GHD113" s="908"/>
      <c r="GHE113" s="908"/>
      <c r="GHF113" s="908"/>
      <c r="GHG113" s="908"/>
      <c r="GHH113" s="908"/>
      <c r="GHI113" s="908"/>
      <c r="GHJ113" s="908"/>
      <c r="GHK113" s="908"/>
      <c r="GHL113" s="908"/>
      <c r="GHM113" s="908"/>
      <c r="GHN113" s="908"/>
      <c r="GHO113" s="908"/>
      <c r="GHP113" s="908"/>
      <c r="GHQ113" s="908"/>
      <c r="GHR113" s="908"/>
      <c r="GHS113" s="908"/>
      <c r="GHT113" s="908"/>
      <c r="GHU113" s="908"/>
      <c r="GHV113" s="908"/>
      <c r="GHW113" s="908"/>
      <c r="GHX113" s="908"/>
      <c r="GHY113" s="908"/>
      <c r="GHZ113" s="908"/>
      <c r="GIA113" s="908"/>
      <c r="GIB113" s="908"/>
      <c r="GIC113" s="908"/>
      <c r="GID113" s="908"/>
      <c r="GIE113" s="908"/>
      <c r="GIF113" s="908"/>
      <c r="GIG113" s="908"/>
      <c r="GIH113" s="908"/>
      <c r="GII113" s="908"/>
      <c r="GIJ113" s="908"/>
      <c r="GIK113" s="908"/>
      <c r="GIL113" s="908"/>
      <c r="GIM113" s="908"/>
      <c r="GIN113" s="908"/>
      <c r="GIO113" s="908"/>
      <c r="GIP113" s="908"/>
      <c r="GIQ113" s="908"/>
      <c r="GIR113" s="908"/>
      <c r="GIS113" s="908"/>
      <c r="GIT113" s="908"/>
      <c r="GIU113" s="908"/>
      <c r="GIV113" s="908"/>
      <c r="GIW113" s="908"/>
      <c r="GIX113" s="908"/>
      <c r="GIY113" s="908"/>
      <c r="GIZ113" s="908"/>
      <c r="GJA113" s="908"/>
      <c r="GJB113" s="908"/>
      <c r="GJC113" s="908"/>
      <c r="GJD113" s="908"/>
      <c r="GJE113" s="908"/>
      <c r="GJF113" s="908"/>
      <c r="GJG113" s="908"/>
      <c r="GJH113" s="908"/>
      <c r="GJI113" s="908"/>
      <c r="GJJ113" s="908"/>
      <c r="GJK113" s="908"/>
      <c r="GJL113" s="908"/>
      <c r="GJM113" s="908"/>
      <c r="GJN113" s="908"/>
      <c r="GJO113" s="908"/>
      <c r="GJP113" s="908"/>
      <c r="GJQ113" s="908"/>
      <c r="GJR113" s="908"/>
      <c r="GJS113" s="908"/>
      <c r="GJT113" s="908"/>
      <c r="GJU113" s="908"/>
      <c r="GJV113" s="908"/>
      <c r="GJW113" s="908"/>
      <c r="GJX113" s="908"/>
      <c r="GJY113" s="908"/>
      <c r="GJZ113" s="908"/>
      <c r="GKA113" s="908"/>
      <c r="GKB113" s="908"/>
      <c r="GKC113" s="908"/>
      <c r="GKD113" s="908"/>
      <c r="GKE113" s="908"/>
      <c r="GKF113" s="908"/>
      <c r="GKG113" s="908"/>
      <c r="GKH113" s="908"/>
      <c r="GKI113" s="908"/>
      <c r="GKJ113" s="908"/>
      <c r="GKK113" s="908"/>
      <c r="GKL113" s="908"/>
      <c r="GKM113" s="908"/>
      <c r="GKN113" s="908"/>
      <c r="GKO113" s="908"/>
      <c r="GKP113" s="908"/>
      <c r="GKQ113" s="908"/>
      <c r="GKR113" s="908"/>
      <c r="GKS113" s="908"/>
      <c r="GKT113" s="908"/>
      <c r="GKU113" s="908"/>
      <c r="GKV113" s="908"/>
      <c r="GKW113" s="908"/>
      <c r="GKX113" s="908"/>
      <c r="GKY113" s="908"/>
      <c r="GKZ113" s="908"/>
      <c r="GLA113" s="908"/>
      <c r="GLB113" s="908"/>
      <c r="GLC113" s="908"/>
      <c r="GLD113" s="908"/>
      <c r="GLE113" s="908"/>
      <c r="GLF113" s="908"/>
      <c r="GLG113" s="908"/>
      <c r="GLH113" s="908"/>
      <c r="GLI113" s="908"/>
      <c r="GLJ113" s="908"/>
      <c r="GLK113" s="908"/>
      <c r="GLL113" s="908"/>
      <c r="GLM113" s="908"/>
      <c r="GLN113" s="908"/>
      <c r="GLO113" s="908"/>
      <c r="GLP113" s="908"/>
      <c r="GLQ113" s="908"/>
      <c r="GLR113" s="908"/>
      <c r="GLS113" s="908"/>
      <c r="GLT113" s="908"/>
      <c r="GLU113" s="908"/>
      <c r="GLV113" s="908"/>
      <c r="GLW113" s="908"/>
      <c r="GLX113" s="908"/>
      <c r="GLY113" s="908"/>
      <c r="GLZ113" s="908"/>
      <c r="GMA113" s="908"/>
      <c r="GMB113" s="908"/>
      <c r="GMC113" s="908"/>
      <c r="GMD113" s="908"/>
      <c r="GME113" s="908"/>
      <c r="GMF113" s="908"/>
      <c r="GMG113" s="908"/>
      <c r="GMH113" s="908"/>
      <c r="GMI113" s="908"/>
      <c r="GMJ113" s="908"/>
      <c r="GMK113" s="908"/>
      <c r="GML113" s="908"/>
      <c r="GMM113" s="908"/>
      <c r="GMN113" s="908"/>
      <c r="GMO113" s="908"/>
      <c r="GMP113" s="908"/>
      <c r="GMQ113" s="908"/>
      <c r="GMR113" s="908"/>
      <c r="GMS113" s="908"/>
      <c r="GMT113" s="908"/>
      <c r="GMU113" s="908"/>
      <c r="GMV113" s="908"/>
      <c r="GMW113" s="908"/>
      <c r="GMX113" s="908"/>
      <c r="GMY113" s="908"/>
      <c r="GMZ113" s="908"/>
      <c r="GNA113" s="908"/>
      <c r="GNB113" s="908"/>
      <c r="GNC113" s="908"/>
      <c r="GND113" s="908"/>
      <c r="GNE113" s="908"/>
      <c r="GNF113" s="908"/>
      <c r="GNG113" s="908"/>
      <c r="GNH113" s="908"/>
      <c r="GNI113" s="908"/>
      <c r="GNJ113" s="908"/>
      <c r="GNK113" s="908"/>
      <c r="GNL113" s="908"/>
      <c r="GNM113" s="908"/>
      <c r="GNN113" s="908"/>
      <c r="GNO113" s="908"/>
      <c r="GNP113" s="908"/>
      <c r="GNQ113" s="908"/>
      <c r="GNR113" s="908"/>
      <c r="GNS113" s="908"/>
      <c r="GNT113" s="908"/>
      <c r="GNU113" s="908"/>
      <c r="GNV113" s="908"/>
      <c r="GNW113" s="908"/>
      <c r="GNX113" s="908"/>
      <c r="GNY113" s="908"/>
      <c r="GNZ113" s="908"/>
      <c r="GOA113" s="908"/>
      <c r="GOB113" s="908"/>
      <c r="GOC113" s="908"/>
      <c r="GOD113" s="908"/>
      <c r="GOE113" s="908"/>
      <c r="GOF113" s="908"/>
      <c r="GOG113" s="908"/>
      <c r="GOH113" s="908"/>
      <c r="GOI113" s="908"/>
      <c r="GOJ113" s="908"/>
      <c r="GOK113" s="908"/>
      <c r="GOL113" s="908"/>
      <c r="GOM113" s="908"/>
      <c r="GON113" s="908"/>
      <c r="GOO113" s="908"/>
      <c r="GOP113" s="908"/>
      <c r="GOQ113" s="908"/>
      <c r="GOR113" s="908"/>
      <c r="GOS113" s="908"/>
      <c r="GOT113" s="908"/>
      <c r="GOU113" s="908"/>
      <c r="GOV113" s="908"/>
      <c r="GOW113" s="908"/>
      <c r="GOX113" s="908"/>
      <c r="GOY113" s="908"/>
      <c r="GOZ113" s="908"/>
      <c r="GPA113" s="908"/>
      <c r="GPB113" s="908"/>
      <c r="GPC113" s="908"/>
      <c r="GPD113" s="908"/>
      <c r="GPE113" s="908"/>
      <c r="GPF113" s="908"/>
      <c r="GPG113" s="908"/>
      <c r="GPH113" s="908"/>
      <c r="GPI113" s="908"/>
      <c r="GPJ113" s="908"/>
      <c r="GPK113" s="908"/>
      <c r="GPL113" s="908"/>
      <c r="GPM113" s="908"/>
      <c r="GPN113" s="908"/>
      <c r="GPO113" s="908"/>
      <c r="GPP113" s="908"/>
      <c r="GPQ113" s="908"/>
      <c r="GPR113" s="908"/>
      <c r="GPS113" s="908"/>
      <c r="GPT113" s="908"/>
      <c r="GPU113" s="908"/>
      <c r="GPV113" s="908"/>
      <c r="GPW113" s="908"/>
      <c r="GPX113" s="908"/>
      <c r="GPY113" s="908"/>
      <c r="GPZ113" s="908"/>
      <c r="GQA113" s="908"/>
      <c r="GQB113" s="908"/>
      <c r="GQC113" s="908"/>
      <c r="GQD113" s="908"/>
      <c r="GQE113" s="908"/>
      <c r="GQF113" s="908"/>
      <c r="GQG113" s="908"/>
      <c r="GQH113" s="908"/>
      <c r="GQI113" s="908"/>
      <c r="GQJ113" s="908"/>
      <c r="GQK113" s="908"/>
      <c r="GQL113" s="908"/>
      <c r="GQM113" s="908"/>
      <c r="GQN113" s="908"/>
      <c r="GQO113" s="908"/>
      <c r="GQP113" s="908"/>
      <c r="GQQ113" s="908"/>
      <c r="GQR113" s="908"/>
      <c r="GQS113" s="908"/>
      <c r="GQT113" s="908"/>
      <c r="GQU113" s="908"/>
      <c r="GQV113" s="908"/>
      <c r="GQW113" s="908"/>
      <c r="GQX113" s="908"/>
      <c r="GQY113" s="908"/>
      <c r="GQZ113" s="908"/>
      <c r="GRA113" s="908"/>
      <c r="GRB113" s="908"/>
      <c r="GRC113" s="908"/>
      <c r="GRD113" s="908"/>
      <c r="GRE113" s="908"/>
      <c r="GRF113" s="908"/>
      <c r="GRG113" s="908"/>
      <c r="GRH113" s="908"/>
      <c r="GRI113" s="908"/>
      <c r="GRJ113" s="908"/>
      <c r="GRK113" s="908"/>
      <c r="GRL113" s="908"/>
      <c r="GRM113" s="908"/>
      <c r="GRN113" s="908"/>
      <c r="GRO113" s="908"/>
      <c r="GRP113" s="908"/>
      <c r="GRQ113" s="908"/>
      <c r="GRR113" s="908"/>
      <c r="GRS113" s="908"/>
      <c r="GRT113" s="908"/>
      <c r="GRU113" s="908"/>
      <c r="GRV113" s="908"/>
      <c r="GRW113" s="908"/>
      <c r="GRX113" s="908"/>
      <c r="GRY113" s="908"/>
      <c r="GRZ113" s="908"/>
      <c r="GSA113" s="908"/>
      <c r="GSB113" s="908"/>
      <c r="GSC113" s="908"/>
      <c r="GSD113" s="908"/>
      <c r="GSE113" s="908"/>
      <c r="GSF113" s="908"/>
      <c r="GSG113" s="908"/>
      <c r="GSH113" s="908"/>
      <c r="GSI113" s="908"/>
      <c r="GSJ113" s="908"/>
      <c r="GSK113" s="908"/>
      <c r="GSL113" s="908"/>
      <c r="GSM113" s="908"/>
      <c r="GSN113" s="908"/>
      <c r="GSO113" s="908"/>
      <c r="GSP113" s="908"/>
      <c r="GSQ113" s="908"/>
      <c r="GSR113" s="908"/>
      <c r="GSS113" s="908"/>
      <c r="GST113" s="908"/>
      <c r="GSU113" s="908"/>
      <c r="GSV113" s="908"/>
      <c r="GSW113" s="908"/>
      <c r="GSX113" s="908"/>
      <c r="GSY113" s="908"/>
      <c r="GSZ113" s="908"/>
      <c r="GTA113" s="908"/>
      <c r="GTB113" s="908"/>
      <c r="GTC113" s="908"/>
      <c r="GTD113" s="908"/>
      <c r="GTE113" s="908"/>
      <c r="GTF113" s="908"/>
      <c r="GTG113" s="908"/>
      <c r="GTH113" s="908"/>
      <c r="GTI113" s="908"/>
      <c r="GTJ113" s="908"/>
      <c r="GTK113" s="908"/>
      <c r="GTL113" s="908"/>
      <c r="GTM113" s="908"/>
      <c r="GTN113" s="908"/>
      <c r="GTO113" s="908"/>
      <c r="GTP113" s="908"/>
      <c r="GTQ113" s="908"/>
      <c r="GTR113" s="908"/>
      <c r="GTS113" s="908"/>
      <c r="GTT113" s="908"/>
      <c r="GTU113" s="908"/>
      <c r="GTV113" s="908"/>
      <c r="GTW113" s="908"/>
      <c r="GTX113" s="908"/>
      <c r="GTY113" s="908"/>
      <c r="GTZ113" s="908"/>
      <c r="GUA113" s="908"/>
      <c r="GUB113" s="908"/>
      <c r="GUC113" s="908"/>
      <c r="GUD113" s="908"/>
      <c r="GUE113" s="908"/>
      <c r="GUF113" s="908"/>
      <c r="GUG113" s="908"/>
      <c r="GUH113" s="908"/>
      <c r="GUI113" s="908"/>
      <c r="GUJ113" s="908"/>
      <c r="GUK113" s="908"/>
      <c r="GUL113" s="908"/>
      <c r="GUM113" s="908"/>
      <c r="GUN113" s="908"/>
      <c r="GUO113" s="908"/>
      <c r="GUP113" s="908"/>
      <c r="GUQ113" s="908"/>
      <c r="GUR113" s="908"/>
      <c r="GUS113" s="908"/>
      <c r="GUT113" s="908"/>
      <c r="GUU113" s="908"/>
      <c r="GUV113" s="908"/>
      <c r="GUW113" s="908"/>
      <c r="GUX113" s="908"/>
      <c r="GUY113" s="908"/>
      <c r="GUZ113" s="908"/>
      <c r="GVA113" s="908"/>
      <c r="GVB113" s="908"/>
      <c r="GVC113" s="908"/>
      <c r="GVD113" s="908"/>
      <c r="GVE113" s="908"/>
      <c r="GVF113" s="908"/>
      <c r="GVG113" s="908"/>
      <c r="GVH113" s="908"/>
      <c r="GVI113" s="908"/>
      <c r="GVJ113" s="908"/>
      <c r="GVK113" s="908"/>
      <c r="GVL113" s="908"/>
      <c r="GVM113" s="908"/>
      <c r="GVN113" s="908"/>
      <c r="GVO113" s="908"/>
      <c r="GVP113" s="908"/>
      <c r="GVQ113" s="908"/>
      <c r="GVR113" s="908"/>
      <c r="GVS113" s="908"/>
      <c r="GVT113" s="908"/>
      <c r="GVU113" s="908"/>
      <c r="GVV113" s="908"/>
      <c r="GVW113" s="908"/>
      <c r="GVX113" s="908"/>
      <c r="GVY113" s="908"/>
      <c r="GVZ113" s="908"/>
      <c r="GWA113" s="908"/>
      <c r="GWB113" s="908"/>
      <c r="GWC113" s="908"/>
      <c r="GWD113" s="908"/>
      <c r="GWE113" s="908"/>
      <c r="GWF113" s="908"/>
      <c r="GWG113" s="908"/>
      <c r="GWH113" s="908"/>
      <c r="GWI113" s="908"/>
      <c r="GWJ113" s="908"/>
      <c r="GWK113" s="908"/>
      <c r="GWL113" s="908"/>
      <c r="GWM113" s="908"/>
      <c r="GWN113" s="908"/>
      <c r="GWO113" s="908"/>
      <c r="GWP113" s="908"/>
      <c r="GWQ113" s="908"/>
      <c r="GWR113" s="908"/>
      <c r="GWS113" s="908"/>
      <c r="GWT113" s="908"/>
      <c r="GWU113" s="908"/>
      <c r="GWV113" s="908"/>
      <c r="GWW113" s="908"/>
      <c r="GWX113" s="908"/>
      <c r="GWY113" s="908"/>
      <c r="GWZ113" s="908"/>
      <c r="GXA113" s="908"/>
      <c r="GXB113" s="908"/>
      <c r="GXC113" s="908"/>
      <c r="GXD113" s="908"/>
      <c r="GXE113" s="908"/>
      <c r="GXF113" s="908"/>
      <c r="GXG113" s="908"/>
      <c r="GXH113" s="908"/>
      <c r="GXI113" s="908"/>
      <c r="GXJ113" s="908"/>
      <c r="GXK113" s="908"/>
      <c r="GXL113" s="908"/>
      <c r="GXM113" s="908"/>
      <c r="GXN113" s="908"/>
      <c r="GXO113" s="908"/>
      <c r="GXP113" s="908"/>
      <c r="GXQ113" s="908"/>
      <c r="GXR113" s="908"/>
      <c r="GXS113" s="908"/>
      <c r="GXT113" s="908"/>
      <c r="GXU113" s="908"/>
      <c r="GXV113" s="908"/>
      <c r="GXW113" s="908"/>
      <c r="GXX113" s="908"/>
      <c r="GXY113" s="908"/>
      <c r="GXZ113" s="908"/>
      <c r="GYA113" s="908"/>
      <c r="GYB113" s="908"/>
      <c r="GYC113" s="908"/>
      <c r="GYD113" s="908"/>
      <c r="GYE113" s="908"/>
      <c r="GYF113" s="908"/>
      <c r="GYG113" s="908"/>
      <c r="GYH113" s="908"/>
      <c r="GYI113" s="908"/>
      <c r="GYJ113" s="908"/>
      <c r="GYK113" s="908"/>
      <c r="GYL113" s="908"/>
      <c r="GYM113" s="908"/>
      <c r="GYN113" s="908"/>
      <c r="GYO113" s="908"/>
      <c r="GYP113" s="908"/>
      <c r="GYQ113" s="908"/>
      <c r="GYR113" s="908"/>
      <c r="GYS113" s="908"/>
      <c r="GYT113" s="908"/>
      <c r="GYU113" s="908"/>
      <c r="GYV113" s="908"/>
      <c r="GYW113" s="908"/>
      <c r="GYX113" s="908"/>
      <c r="GYY113" s="908"/>
      <c r="GYZ113" s="908"/>
      <c r="GZA113" s="908"/>
      <c r="GZB113" s="908"/>
      <c r="GZC113" s="908"/>
      <c r="GZD113" s="908"/>
      <c r="GZE113" s="908"/>
      <c r="GZF113" s="908"/>
      <c r="GZG113" s="908"/>
      <c r="GZH113" s="908"/>
      <c r="GZI113" s="908"/>
      <c r="GZJ113" s="908"/>
      <c r="GZK113" s="908"/>
      <c r="GZL113" s="908"/>
      <c r="GZM113" s="908"/>
      <c r="GZN113" s="908"/>
      <c r="GZO113" s="908"/>
      <c r="GZP113" s="908"/>
      <c r="GZQ113" s="908"/>
      <c r="GZR113" s="908"/>
      <c r="GZS113" s="908"/>
      <c r="GZT113" s="908"/>
      <c r="GZU113" s="908"/>
      <c r="GZV113" s="908"/>
      <c r="GZW113" s="908"/>
      <c r="GZX113" s="908"/>
      <c r="GZY113" s="908"/>
      <c r="GZZ113" s="908"/>
      <c r="HAA113" s="908"/>
      <c r="HAB113" s="908"/>
      <c r="HAC113" s="908"/>
      <c r="HAD113" s="908"/>
      <c r="HAE113" s="908"/>
      <c r="HAF113" s="908"/>
      <c r="HAG113" s="908"/>
      <c r="HAH113" s="908"/>
      <c r="HAI113" s="908"/>
      <c r="HAJ113" s="908"/>
      <c r="HAK113" s="908"/>
      <c r="HAL113" s="908"/>
      <c r="HAM113" s="908"/>
      <c r="HAN113" s="908"/>
      <c r="HAO113" s="908"/>
      <c r="HAP113" s="908"/>
      <c r="HAQ113" s="908"/>
      <c r="HAR113" s="908"/>
      <c r="HAS113" s="908"/>
      <c r="HAT113" s="908"/>
      <c r="HAU113" s="908"/>
      <c r="HAV113" s="908"/>
      <c r="HAW113" s="908"/>
      <c r="HAX113" s="908"/>
      <c r="HAY113" s="908"/>
      <c r="HAZ113" s="908"/>
      <c r="HBA113" s="908"/>
      <c r="HBB113" s="908"/>
      <c r="HBC113" s="908"/>
      <c r="HBD113" s="908"/>
      <c r="HBE113" s="908"/>
      <c r="HBF113" s="908"/>
      <c r="HBG113" s="908"/>
      <c r="HBH113" s="908"/>
      <c r="HBI113" s="908"/>
      <c r="HBJ113" s="908"/>
      <c r="HBK113" s="908"/>
      <c r="HBL113" s="908"/>
      <c r="HBM113" s="908"/>
      <c r="HBN113" s="908"/>
      <c r="HBO113" s="908"/>
      <c r="HBP113" s="908"/>
      <c r="HBQ113" s="908"/>
      <c r="HBR113" s="908"/>
      <c r="HBS113" s="908"/>
      <c r="HBT113" s="908"/>
      <c r="HBU113" s="908"/>
      <c r="HBV113" s="908"/>
      <c r="HBW113" s="908"/>
      <c r="HBX113" s="908"/>
      <c r="HBY113" s="908"/>
      <c r="HBZ113" s="908"/>
      <c r="HCA113" s="908"/>
      <c r="HCB113" s="908"/>
      <c r="HCC113" s="908"/>
      <c r="HCD113" s="908"/>
      <c r="HCE113" s="908"/>
      <c r="HCF113" s="908"/>
      <c r="HCG113" s="908"/>
      <c r="HCH113" s="908"/>
      <c r="HCI113" s="908"/>
      <c r="HCJ113" s="908"/>
      <c r="HCK113" s="908"/>
      <c r="HCL113" s="908"/>
      <c r="HCM113" s="908"/>
      <c r="HCN113" s="908"/>
      <c r="HCO113" s="908"/>
      <c r="HCP113" s="908"/>
      <c r="HCQ113" s="908"/>
      <c r="HCR113" s="908"/>
      <c r="HCS113" s="908"/>
      <c r="HCT113" s="908"/>
      <c r="HCU113" s="908"/>
      <c r="HCV113" s="908"/>
      <c r="HCW113" s="908"/>
      <c r="HCX113" s="908"/>
      <c r="HCY113" s="908"/>
      <c r="HCZ113" s="908"/>
      <c r="HDA113" s="908"/>
      <c r="HDB113" s="908"/>
      <c r="HDC113" s="908"/>
      <c r="HDD113" s="908"/>
      <c r="HDE113" s="908"/>
      <c r="HDF113" s="908"/>
      <c r="HDG113" s="908"/>
      <c r="HDH113" s="908"/>
      <c r="HDI113" s="908"/>
      <c r="HDJ113" s="908"/>
      <c r="HDK113" s="908"/>
      <c r="HDL113" s="908"/>
      <c r="HDM113" s="908"/>
      <c r="HDN113" s="908"/>
      <c r="HDO113" s="908"/>
      <c r="HDP113" s="908"/>
      <c r="HDQ113" s="908"/>
      <c r="HDR113" s="908"/>
      <c r="HDS113" s="908"/>
      <c r="HDT113" s="908"/>
      <c r="HDU113" s="908"/>
      <c r="HDV113" s="908"/>
      <c r="HDW113" s="908"/>
      <c r="HDX113" s="908"/>
      <c r="HDY113" s="908"/>
      <c r="HDZ113" s="908"/>
      <c r="HEA113" s="908"/>
      <c r="HEB113" s="908"/>
      <c r="HEC113" s="908"/>
      <c r="HED113" s="908"/>
      <c r="HEE113" s="908"/>
      <c r="HEF113" s="908"/>
      <c r="HEG113" s="908"/>
      <c r="HEH113" s="908"/>
      <c r="HEI113" s="908"/>
      <c r="HEJ113" s="908"/>
      <c r="HEK113" s="908"/>
      <c r="HEL113" s="908"/>
      <c r="HEM113" s="908"/>
      <c r="HEN113" s="908"/>
      <c r="HEO113" s="908"/>
      <c r="HEP113" s="908"/>
      <c r="HEQ113" s="908"/>
      <c r="HER113" s="908"/>
      <c r="HES113" s="908"/>
      <c r="HET113" s="908"/>
      <c r="HEU113" s="908"/>
      <c r="HEV113" s="908"/>
      <c r="HEW113" s="908"/>
      <c r="HEX113" s="908"/>
      <c r="HEY113" s="908"/>
      <c r="HEZ113" s="908"/>
      <c r="HFA113" s="908"/>
      <c r="HFB113" s="908"/>
      <c r="HFC113" s="908"/>
      <c r="HFD113" s="908"/>
      <c r="HFE113" s="908"/>
      <c r="HFF113" s="908"/>
      <c r="HFG113" s="908"/>
      <c r="HFH113" s="908"/>
      <c r="HFI113" s="908"/>
      <c r="HFJ113" s="908"/>
      <c r="HFK113" s="908"/>
      <c r="HFL113" s="908"/>
      <c r="HFM113" s="908"/>
      <c r="HFN113" s="908"/>
      <c r="HFO113" s="908"/>
      <c r="HFP113" s="908"/>
      <c r="HFQ113" s="908"/>
      <c r="HFR113" s="908"/>
      <c r="HFS113" s="908"/>
      <c r="HFT113" s="908"/>
      <c r="HFU113" s="908"/>
      <c r="HFV113" s="908"/>
      <c r="HFW113" s="908"/>
      <c r="HFX113" s="908"/>
      <c r="HFY113" s="908"/>
      <c r="HFZ113" s="908"/>
      <c r="HGA113" s="908"/>
      <c r="HGB113" s="908"/>
      <c r="HGC113" s="908"/>
      <c r="HGD113" s="908"/>
      <c r="HGE113" s="908"/>
      <c r="HGF113" s="908"/>
      <c r="HGG113" s="908"/>
      <c r="HGH113" s="908"/>
      <c r="HGI113" s="908"/>
      <c r="HGJ113" s="908"/>
      <c r="HGK113" s="908"/>
      <c r="HGL113" s="908"/>
      <c r="HGM113" s="908"/>
      <c r="HGN113" s="908"/>
      <c r="HGO113" s="908"/>
      <c r="HGP113" s="908"/>
      <c r="HGQ113" s="908"/>
      <c r="HGR113" s="908"/>
      <c r="HGS113" s="908"/>
      <c r="HGT113" s="908"/>
      <c r="HGU113" s="908"/>
      <c r="HGV113" s="908"/>
      <c r="HGW113" s="908"/>
      <c r="HGX113" s="908"/>
      <c r="HGY113" s="908"/>
      <c r="HGZ113" s="908"/>
      <c r="HHA113" s="908"/>
      <c r="HHB113" s="908"/>
      <c r="HHC113" s="908"/>
      <c r="HHD113" s="908"/>
      <c r="HHE113" s="908"/>
      <c r="HHF113" s="908"/>
      <c r="HHG113" s="908"/>
      <c r="HHH113" s="908"/>
      <c r="HHI113" s="908"/>
      <c r="HHJ113" s="908"/>
      <c r="HHK113" s="908"/>
      <c r="HHL113" s="908"/>
      <c r="HHM113" s="908"/>
      <c r="HHN113" s="908"/>
      <c r="HHO113" s="908"/>
      <c r="HHP113" s="908"/>
      <c r="HHQ113" s="908"/>
      <c r="HHR113" s="908"/>
      <c r="HHS113" s="908"/>
      <c r="HHT113" s="908"/>
      <c r="HHU113" s="908"/>
      <c r="HHV113" s="908"/>
      <c r="HHW113" s="908"/>
      <c r="HHX113" s="908"/>
      <c r="HHY113" s="908"/>
      <c r="HHZ113" s="908"/>
      <c r="HIA113" s="908"/>
      <c r="HIB113" s="908"/>
      <c r="HIC113" s="908"/>
      <c r="HID113" s="908"/>
      <c r="HIE113" s="908"/>
      <c r="HIF113" s="908"/>
      <c r="HIG113" s="908"/>
      <c r="HIH113" s="908"/>
      <c r="HII113" s="908"/>
      <c r="HIJ113" s="908"/>
      <c r="HIK113" s="908"/>
      <c r="HIL113" s="908"/>
      <c r="HIM113" s="908"/>
      <c r="HIN113" s="908"/>
      <c r="HIO113" s="908"/>
      <c r="HIP113" s="908"/>
      <c r="HIQ113" s="908"/>
      <c r="HIR113" s="908"/>
      <c r="HIS113" s="908"/>
      <c r="HIT113" s="908"/>
      <c r="HIU113" s="908"/>
      <c r="HIV113" s="908"/>
      <c r="HIW113" s="908"/>
      <c r="HIX113" s="908"/>
      <c r="HIY113" s="908"/>
      <c r="HIZ113" s="908"/>
      <c r="HJA113" s="908"/>
      <c r="HJB113" s="908"/>
      <c r="HJC113" s="908"/>
      <c r="HJD113" s="908"/>
      <c r="HJE113" s="908"/>
      <c r="HJF113" s="908"/>
      <c r="HJG113" s="908"/>
      <c r="HJH113" s="908"/>
      <c r="HJI113" s="908"/>
      <c r="HJJ113" s="908"/>
      <c r="HJK113" s="908"/>
      <c r="HJL113" s="908"/>
      <c r="HJM113" s="908"/>
      <c r="HJN113" s="908"/>
      <c r="HJO113" s="908"/>
      <c r="HJP113" s="908"/>
      <c r="HJQ113" s="908"/>
      <c r="HJR113" s="908"/>
      <c r="HJS113" s="908"/>
      <c r="HJT113" s="908"/>
      <c r="HJU113" s="908"/>
      <c r="HJV113" s="908"/>
      <c r="HJW113" s="908"/>
      <c r="HJX113" s="908"/>
      <c r="HJY113" s="908"/>
      <c r="HJZ113" s="908"/>
      <c r="HKA113" s="908"/>
      <c r="HKB113" s="908"/>
      <c r="HKC113" s="908"/>
      <c r="HKD113" s="908"/>
      <c r="HKE113" s="908"/>
      <c r="HKF113" s="908"/>
      <c r="HKG113" s="908"/>
      <c r="HKH113" s="908"/>
      <c r="HKI113" s="908"/>
      <c r="HKJ113" s="908"/>
      <c r="HKK113" s="908"/>
      <c r="HKL113" s="908"/>
      <c r="HKM113" s="908"/>
      <c r="HKN113" s="908"/>
      <c r="HKO113" s="908"/>
      <c r="HKP113" s="908"/>
      <c r="HKQ113" s="908"/>
      <c r="HKR113" s="908"/>
      <c r="HKS113" s="908"/>
      <c r="HKT113" s="908"/>
      <c r="HKU113" s="908"/>
      <c r="HKV113" s="908"/>
      <c r="HKW113" s="908"/>
      <c r="HKX113" s="908"/>
      <c r="HKY113" s="908"/>
      <c r="HKZ113" s="908"/>
      <c r="HLA113" s="908"/>
      <c r="HLB113" s="908"/>
      <c r="HLC113" s="908"/>
      <c r="HLD113" s="908"/>
      <c r="HLE113" s="908"/>
      <c r="HLF113" s="908"/>
      <c r="HLG113" s="908"/>
      <c r="HLH113" s="908"/>
      <c r="HLI113" s="908"/>
      <c r="HLJ113" s="908"/>
      <c r="HLK113" s="908"/>
      <c r="HLL113" s="908"/>
      <c r="HLM113" s="908"/>
      <c r="HLN113" s="908"/>
      <c r="HLO113" s="908"/>
      <c r="HLP113" s="908"/>
      <c r="HLQ113" s="908"/>
      <c r="HLR113" s="908"/>
      <c r="HLS113" s="908"/>
      <c r="HLT113" s="908"/>
      <c r="HLU113" s="908"/>
      <c r="HLV113" s="908"/>
      <c r="HLW113" s="908"/>
      <c r="HLX113" s="908"/>
      <c r="HLY113" s="908"/>
      <c r="HLZ113" s="908"/>
      <c r="HMA113" s="908"/>
      <c r="HMB113" s="908"/>
      <c r="HMC113" s="908"/>
      <c r="HMD113" s="908"/>
      <c r="HME113" s="908"/>
      <c r="HMF113" s="908"/>
      <c r="HMG113" s="908"/>
      <c r="HMH113" s="908"/>
      <c r="HMI113" s="908"/>
      <c r="HMJ113" s="908"/>
      <c r="HMK113" s="908"/>
      <c r="HML113" s="908"/>
      <c r="HMM113" s="908"/>
      <c r="HMN113" s="908"/>
      <c r="HMO113" s="908"/>
      <c r="HMP113" s="908"/>
      <c r="HMQ113" s="908"/>
      <c r="HMR113" s="908"/>
      <c r="HMS113" s="908"/>
      <c r="HMT113" s="908"/>
      <c r="HMU113" s="908"/>
      <c r="HMV113" s="908"/>
      <c r="HMW113" s="908"/>
      <c r="HMX113" s="908"/>
      <c r="HMY113" s="908"/>
      <c r="HMZ113" s="908"/>
      <c r="HNA113" s="908"/>
      <c r="HNB113" s="908"/>
      <c r="HNC113" s="908"/>
      <c r="HND113" s="908"/>
      <c r="HNE113" s="908"/>
      <c r="HNF113" s="908"/>
      <c r="HNG113" s="908"/>
      <c r="HNH113" s="908"/>
      <c r="HNI113" s="908"/>
      <c r="HNJ113" s="908"/>
      <c r="HNK113" s="908"/>
      <c r="HNL113" s="908"/>
      <c r="HNM113" s="908"/>
      <c r="HNN113" s="908"/>
      <c r="HNO113" s="908"/>
      <c r="HNP113" s="908"/>
      <c r="HNQ113" s="908"/>
      <c r="HNR113" s="908"/>
      <c r="HNS113" s="908"/>
      <c r="HNT113" s="908"/>
      <c r="HNU113" s="908"/>
      <c r="HNV113" s="908"/>
      <c r="HNW113" s="908"/>
      <c r="HNX113" s="908"/>
      <c r="HNY113" s="908"/>
      <c r="HNZ113" s="908"/>
      <c r="HOA113" s="908"/>
      <c r="HOB113" s="908"/>
      <c r="HOC113" s="908"/>
      <c r="HOD113" s="908"/>
      <c r="HOE113" s="908"/>
      <c r="HOF113" s="908"/>
      <c r="HOG113" s="908"/>
      <c r="HOH113" s="908"/>
      <c r="HOI113" s="908"/>
      <c r="HOJ113" s="908"/>
      <c r="HOK113" s="908"/>
      <c r="HOL113" s="908"/>
      <c r="HOM113" s="908"/>
      <c r="HON113" s="908"/>
      <c r="HOO113" s="908"/>
      <c r="HOP113" s="908"/>
      <c r="HOQ113" s="908"/>
      <c r="HOR113" s="908"/>
      <c r="HOS113" s="908"/>
      <c r="HOT113" s="908"/>
      <c r="HOU113" s="908"/>
      <c r="HOV113" s="908"/>
      <c r="HOW113" s="908"/>
      <c r="HOX113" s="908"/>
      <c r="HOY113" s="908"/>
      <c r="HOZ113" s="908"/>
      <c r="HPA113" s="908"/>
      <c r="HPB113" s="908"/>
      <c r="HPC113" s="908"/>
      <c r="HPD113" s="908"/>
      <c r="HPE113" s="908"/>
      <c r="HPF113" s="908"/>
      <c r="HPG113" s="908"/>
      <c r="HPH113" s="908"/>
      <c r="HPI113" s="908"/>
      <c r="HPJ113" s="908"/>
      <c r="HPK113" s="908"/>
      <c r="HPL113" s="908"/>
      <c r="HPM113" s="908"/>
      <c r="HPN113" s="908"/>
      <c r="HPO113" s="908"/>
      <c r="HPP113" s="908"/>
      <c r="HPQ113" s="908"/>
      <c r="HPR113" s="908"/>
      <c r="HPS113" s="908"/>
      <c r="HPT113" s="908"/>
      <c r="HPU113" s="908"/>
      <c r="HPV113" s="908"/>
      <c r="HPW113" s="908"/>
      <c r="HPX113" s="908"/>
      <c r="HPY113" s="908"/>
      <c r="HPZ113" s="908"/>
      <c r="HQA113" s="908"/>
      <c r="HQB113" s="908"/>
      <c r="HQC113" s="908"/>
      <c r="HQD113" s="908"/>
      <c r="HQE113" s="908"/>
      <c r="HQF113" s="908"/>
      <c r="HQG113" s="908"/>
      <c r="HQH113" s="908"/>
      <c r="HQI113" s="908"/>
      <c r="HQJ113" s="908"/>
      <c r="HQK113" s="908"/>
      <c r="HQL113" s="908"/>
      <c r="HQM113" s="908"/>
      <c r="HQN113" s="908"/>
      <c r="HQO113" s="908"/>
      <c r="HQP113" s="908"/>
      <c r="HQQ113" s="908"/>
      <c r="HQR113" s="908"/>
      <c r="HQS113" s="908"/>
      <c r="HQT113" s="908"/>
      <c r="HQU113" s="908"/>
      <c r="HQV113" s="908"/>
      <c r="HQW113" s="908"/>
      <c r="HQX113" s="908"/>
      <c r="HQY113" s="908"/>
      <c r="HQZ113" s="908"/>
      <c r="HRA113" s="908"/>
      <c r="HRB113" s="908"/>
      <c r="HRC113" s="908"/>
      <c r="HRD113" s="908"/>
      <c r="HRE113" s="908"/>
      <c r="HRF113" s="908"/>
      <c r="HRG113" s="908"/>
      <c r="HRH113" s="908"/>
      <c r="HRI113" s="908"/>
      <c r="HRJ113" s="908"/>
      <c r="HRK113" s="908"/>
      <c r="HRL113" s="908"/>
      <c r="HRM113" s="908"/>
      <c r="HRN113" s="908"/>
      <c r="HRO113" s="908"/>
      <c r="HRP113" s="908"/>
      <c r="HRQ113" s="908"/>
      <c r="HRR113" s="908"/>
      <c r="HRS113" s="908"/>
      <c r="HRT113" s="908"/>
      <c r="HRU113" s="908"/>
      <c r="HRV113" s="908"/>
      <c r="HRW113" s="908"/>
      <c r="HRX113" s="908"/>
      <c r="HRY113" s="908"/>
      <c r="HRZ113" s="908"/>
      <c r="HSA113" s="908"/>
      <c r="HSB113" s="908"/>
      <c r="HSC113" s="908"/>
      <c r="HSD113" s="908"/>
      <c r="HSE113" s="908"/>
      <c r="HSF113" s="908"/>
      <c r="HSG113" s="908"/>
      <c r="HSH113" s="908"/>
      <c r="HSI113" s="908"/>
      <c r="HSJ113" s="908"/>
      <c r="HSK113" s="908"/>
      <c r="HSL113" s="908"/>
      <c r="HSM113" s="908"/>
      <c r="HSN113" s="908"/>
      <c r="HSO113" s="908"/>
      <c r="HSP113" s="908"/>
      <c r="HSQ113" s="908"/>
      <c r="HSR113" s="908"/>
      <c r="HSS113" s="908"/>
      <c r="HST113" s="908"/>
      <c r="HSU113" s="908"/>
      <c r="HSV113" s="908"/>
      <c r="HSW113" s="908"/>
      <c r="HSX113" s="908"/>
      <c r="HSY113" s="908"/>
      <c r="HSZ113" s="908"/>
      <c r="HTA113" s="908"/>
      <c r="HTB113" s="908"/>
      <c r="HTC113" s="908"/>
      <c r="HTD113" s="908"/>
      <c r="HTE113" s="908"/>
      <c r="HTF113" s="908"/>
      <c r="HTG113" s="908"/>
      <c r="HTH113" s="908"/>
      <c r="HTI113" s="908"/>
      <c r="HTJ113" s="908"/>
      <c r="HTK113" s="908"/>
      <c r="HTL113" s="908"/>
      <c r="HTM113" s="908"/>
      <c r="HTN113" s="908"/>
      <c r="HTO113" s="908"/>
      <c r="HTP113" s="908"/>
      <c r="HTQ113" s="908"/>
      <c r="HTR113" s="908"/>
      <c r="HTS113" s="908"/>
      <c r="HTT113" s="908"/>
      <c r="HTU113" s="908"/>
      <c r="HTV113" s="908"/>
      <c r="HTW113" s="908"/>
      <c r="HTX113" s="908"/>
      <c r="HTY113" s="908"/>
      <c r="HTZ113" s="908"/>
      <c r="HUA113" s="908"/>
      <c r="HUB113" s="908"/>
      <c r="HUC113" s="908"/>
      <c r="HUD113" s="908"/>
      <c r="HUE113" s="908"/>
      <c r="HUF113" s="908"/>
      <c r="HUG113" s="908"/>
      <c r="HUH113" s="908"/>
      <c r="HUI113" s="908"/>
      <c r="HUJ113" s="908"/>
      <c r="HUK113" s="908"/>
      <c r="HUL113" s="908"/>
      <c r="HUM113" s="908"/>
      <c r="HUN113" s="908"/>
      <c r="HUO113" s="908"/>
      <c r="HUP113" s="908"/>
      <c r="HUQ113" s="908"/>
      <c r="HUR113" s="908"/>
      <c r="HUS113" s="908"/>
      <c r="HUT113" s="908"/>
      <c r="HUU113" s="908"/>
      <c r="HUV113" s="908"/>
      <c r="HUW113" s="908"/>
      <c r="HUX113" s="908"/>
      <c r="HUY113" s="908"/>
      <c r="HUZ113" s="908"/>
      <c r="HVA113" s="908"/>
      <c r="HVB113" s="908"/>
      <c r="HVC113" s="908"/>
      <c r="HVD113" s="908"/>
      <c r="HVE113" s="908"/>
      <c r="HVF113" s="908"/>
      <c r="HVG113" s="908"/>
      <c r="HVH113" s="908"/>
      <c r="HVI113" s="908"/>
      <c r="HVJ113" s="908"/>
      <c r="HVK113" s="908"/>
      <c r="HVL113" s="908"/>
      <c r="HVM113" s="908"/>
      <c r="HVN113" s="908"/>
      <c r="HVO113" s="908"/>
      <c r="HVP113" s="908"/>
      <c r="HVQ113" s="908"/>
      <c r="HVR113" s="908"/>
      <c r="HVS113" s="908"/>
      <c r="HVT113" s="908"/>
      <c r="HVU113" s="908"/>
      <c r="HVV113" s="908"/>
      <c r="HVW113" s="908"/>
      <c r="HVX113" s="908"/>
      <c r="HVY113" s="908"/>
      <c r="HVZ113" s="908"/>
      <c r="HWA113" s="908"/>
      <c r="HWB113" s="908"/>
      <c r="HWC113" s="908"/>
      <c r="HWD113" s="908"/>
      <c r="HWE113" s="908"/>
      <c r="HWF113" s="908"/>
      <c r="HWG113" s="908"/>
      <c r="HWH113" s="908"/>
      <c r="HWI113" s="908"/>
      <c r="HWJ113" s="908"/>
      <c r="HWK113" s="908"/>
      <c r="HWL113" s="908"/>
      <c r="HWM113" s="908"/>
      <c r="HWN113" s="908"/>
      <c r="HWO113" s="908"/>
      <c r="HWP113" s="908"/>
      <c r="HWQ113" s="908"/>
      <c r="HWR113" s="908"/>
      <c r="HWS113" s="908"/>
      <c r="HWT113" s="908"/>
      <c r="HWU113" s="908"/>
      <c r="HWV113" s="908"/>
      <c r="HWW113" s="908"/>
      <c r="HWX113" s="908"/>
      <c r="HWY113" s="908"/>
      <c r="HWZ113" s="908"/>
      <c r="HXA113" s="908"/>
      <c r="HXB113" s="908"/>
      <c r="HXC113" s="908"/>
      <c r="HXD113" s="908"/>
      <c r="HXE113" s="908"/>
      <c r="HXF113" s="908"/>
      <c r="HXG113" s="908"/>
      <c r="HXH113" s="908"/>
      <c r="HXI113" s="908"/>
      <c r="HXJ113" s="908"/>
      <c r="HXK113" s="908"/>
      <c r="HXL113" s="908"/>
      <c r="HXM113" s="908"/>
      <c r="HXN113" s="908"/>
      <c r="HXO113" s="908"/>
      <c r="HXP113" s="908"/>
      <c r="HXQ113" s="908"/>
      <c r="HXR113" s="908"/>
      <c r="HXS113" s="908"/>
      <c r="HXT113" s="908"/>
      <c r="HXU113" s="908"/>
      <c r="HXV113" s="908"/>
      <c r="HXW113" s="908"/>
      <c r="HXX113" s="908"/>
      <c r="HXY113" s="908"/>
      <c r="HXZ113" s="908"/>
      <c r="HYA113" s="908"/>
      <c r="HYB113" s="908"/>
      <c r="HYC113" s="908"/>
      <c r="HYD113" s="908"/>
      <c r="HYE113" s="908"/>
      <c r="HYF113" s="908"/>
      <c r="HYG113" s="908"/>
      <c r="HYH113" s="908"/>
      <c r="HYI113" s="908"/>
      <c r="HYJ113" s="908"/>
      <c r="HYK113" s="908"/>
      <c r="HYL113" s="908"/>
      <c r="HYM113" s="908"/>
      <c r="HYN113" s="908"/>
      <c r="HYO113" s="908"/>
      <c r="HYP113" s="908"/>
      <c r="HYQ113" s="908"/>
      <c r="HYR113" s="908"/>
      <c r="HYS113" s="908"/>
      <c r="HYT113" s="908"/>
      <c r="HYU113" s="908"/>
      <c r="HYV113" s="908"/>
      <c r="HYW113" s="908"/>
      <c r="HYX113" s="908"/>
      <c r="HYY113" s="908"/>
      <c r="HYZ113" s="908"/>
      <c r="HZA113" s="908"/>
      <c r="HZB113" s="908"/>
      <c r="HZC113" s="908"/>
      <c r="HZD113" s="908"/>
      <c r="HZE113" s="908"/>
      <c r="HZF113" s="908"/>
      <c r="HZG113" s="908"/>
      <c r="HZH113" s="908"/>
      <c r="HZI113" s="908"/>
      <c r="HZJ113" s="908"/>
      <c r="HZK113" s="908"/>
      <c r="HZL113" s="908"/>
      <c r="HZM113" s="908"/>
      <c r="HZN113" s="908"/>
      <c r="HZO113" s="908"/>
      <c r="HZP113" s="908"/>
      <c r="HZQ113" s="908"/>
      <c r="HZR113" s="908"/>
      <c r="HZS113" s="908"/>
      <c r="HZT113" s="908"/>
      <c r="HZU113" s="908"/>
      <c r="HZV113" s="908"/>
      <c r="HZW113" s="908"/>
      <c r="HZX113" s="908"/>
      <c r="HZY113" s="908"/>
      <c r="HZZ113" s="908"/>
      <c r="IAA113" s="908"/>
      <c r="IAB113" s="908"/>
      <c r="IAC113" s="908"/>
      <c r="IAD113" s="908"/>
      <c r="IAE113" s="908"/>
      <c r="IAF113" s="908"/>
      <c r="IAG113" s="908"/>
      <c r="IAH113" s="908"/>
      <c r="IAI113" s="908"/>
      <c r="IAJ113" s="908"/>
      <c r="IAK113" s="908"/>
      <c r="IAL113" s="908"/>
      <c r="IAM113" s="908"/>
      <c r="IAN113" s="908"/>
      <c r="IAO113" s="908"/>
      <c r="IAP113" s="908"/>
      <c r="IAQ113" s="908"/>
      <c r="IAR113" s="908"/>
      <c r="IAS113" s="908"/>
      <c r="IAT113" s="908"/>
      <c r="IAU113" s="908"/>
      <c r="IAV113" s="908"/>
      <c r="IAW113" s="908"/>
      <c r="IAX113" s="908"/>
      <c r="IAY113" s="908"/>
      <c r="IAZ113" s="908"/>
      <c r="IBA113" s="908"/>
      <c r="IBB113" s="908"/>
      <c r="IBC113" s="908"/>
      <c r="IBD113" s="908"/>
      <c r="IBE113" s="908"/>
      <c r="IBF113" s="908"/>
      <c r="IBG113" s="908"/>
      <c r="IBH113" s="908"/>
      <c r="IBI113" s="908"/>
      <c r="IBJ113" s="908"/>
      <c r="IBK113" s="908"/>
      <c r="IBL113" s="908"/>
      <c r="IBM113" s="908"/>
      <c r="IBN113" s="908"/>
      <c r="IBO113" s="908"/>
      <c r="IBP113" s="908"/>
      <c r="IBQ113" s="908"/>
      <c r="IBR113" s="908"/>
      <c r="IBS113" s="908"/>
      <c r="IBT113" s="908"/>
      <c r="IBU113" s="908"/>
      <c r="IBV113" s="908"/>
      <c r="IBW113" s="908"/>
      <c r="IBX113" s="908"/>
      <c r="IBY113" s="908"/>
      <c r="IBZ113" s="908"/>
      <c r="ICA113" s="908"/>
      <c r="ICB113" s="908"/>
      <c r="ICC113" s="908"/>
      <c r="ICD113" s="908"/>
      <c r="ICE113" s="908"/>
      <c r="ICF113" s="908"/>
      <c r="ICG113" s="908"/>
      <c r="ICH113" s="908"/>
      <c r="ICI113" s="908"/>
      <c r="ICJ113" s="908"/>
      <c r="ICK113" s="908"/>
      <c r="ICL113" s="908"/>
      <c r="ICM113" s="908"/>
      <c r="ICN113" s="908"/>
      <c r="ICO113" s="908"/>
      <c r="ICP113" s="908"/>
      <c r="ICQ113" s="908"/>
      <c r="ICR113" s="908"/>
      <c r="ICS113" s="908"/>
      <c r="ICT113" s="908"/>
      <c r="ICU113" s="908"/>
      <c r="ICV113" s="908"/>
      <c r="ICW113" s="908"/>
      <c r="ICX113" s="908"/>
      <c r="ICY113" s="908"/>
      <c r="ICZ113" s="908"/>
      <c r="IDA113" s="908"/>
      <c r="IDB113" s="908"/>
      <c r="IDC113" s="908"/>
      <c r="IDD113" s="908"/>
      <c r="IDE113" s="908"/>
      <c r="IDF113" s="908"/>
      <c r="IDG113" s="908"/>
      <c r="IDH113" s="908"/>
      <c r="IDI113" s="908"/>
      <c r="IDJ113" s="908"/>
      <c r="IDK113" s="908"/>
      <c r="IDL113" s="908"/>
      <c r="IDM113" s="908"/>
      <c r="IDN113" s="908"/>
      <c r="IDO113" s="908"/>
      <c r="IDP113" s="908"/>
      <c r="IDQ113" s="908"/>
      <c r="IDR113" s="908"/>
      <c r="IDS113" s="908"/>
      <c r="IDT113" s="908"/>
      <c r="IDU113" s="908"/>
      <c r="IDV113" s="908"/>
      <c r="IDW113" s="908"/>
      <c r="IDX113" s="908"/>
      <c r="IDY113" s="908"/>
      <c r="IDZ113" s="908"/>
      <c r="IEA113" s="908"/>
      <c r="IEB113" s="908"/>
      <c r="IEC113" s="908"/>
      <c r="IED113" s="908"/>
      <c r="IEE113" s="908"/>
      <c r="IEF113" s="908"/>
      <c r="IEG113" s="908"/>
      <c r="IEH113" s="908"/>
      <c r="IEI113" s="908"/>
      <c r="IEJ113" s="908"/>
      <c r="IEK113" s="908"/>
      <c r="IEL113" s="908"/>
      <c r="IEM113" s="908"/>
      <c r="IEN113" s="908"/>
      <c r="IEO113" s="908"/>
      <c r="IEP113" s="908"/>
      <c r="IEQ113" s="908"/>
      <c r="IER113" s="908"/>
      <c r="IES113" s="908"/>
      <c r="IET113" s="908"/>
      <c r="IEU113" s="908"/>
      <c r="IEV113" s="908"/>
      <c r="IEW113" s="908"/>
      <c r="IEX113" s="908"/>
      <c r="IEY113" s="908"/>
      <c r="IEZ113" s="908"/>
      <c r="IFA113" s="908"/>
      <c r="IFB113" s="908"/>
      <c r="IFC113" s="908"/>
      <c r="IFD113" s="908"/>
      <c r="IFE113" s="908"/>
      <c r="IFF113" s="908"/>
      <c r="IFG113" s="908"/>
      <c r="IFH113" s="908"/>
      <c r="IFI113" s="908"/>
      <c r="IFJ113" s="908"/>
      <c r="IFK113" s="908"/>
      <c r="IFL113" s="908"/>
      <c r="IFM113" s="908"/>
      <c r="IFN113" s="908"/>
      <c r="IFO113" s="908"/>
      <c r="IFP113" s="908"/>
      <c r="IFQ113" s="908"/>
      <c r="IFR113" s="908"/>
      <c r="IFS113" s="908"/>
      <c r="IFT113" s="908"/>
      <c r="IFU113" s="908"/>
      <c r="IFV113" s="908"/>
      <c r="IFW113" s="908"/>
      <c r="IFX113" s="908"/>
      <c r="IFY113" s="908"/>
      <c r="IFZ113" s="908"/>
      <c r="IGA113" s="908"/>
      <c r="IGB113" s="908"/>
      <c r="IGC113" s="908"/>
      <c r="IGD113" s="908"/>
      <c r="IGE113" s="908"/>
      <c r="IGF113" s="908"/>
      <c r="IGG113" s="908"/>
      <c r="IGH113" s="908"/>
      <c r="IGI113" s="908"/>
      <c r="IGJ113" s="908"/>
      <c r="IGK113" s="908"/>
      <c r="IGL113" s="908"/>
      <c r="IGM113" s="908"/>
      <c r="IGN113" s="908"/>
      <c r="IGO113" s="908"/>
      <c r="IGP113" s="908"/>
      <c r="IGQ113" s="908"/>
      <c r="IGR113" s="908"/>
      <c r="IGS113" s="908"/>
      <c r="IGT113" s="908"/>
      <c r="IGU113" s="908"/>
      <c r="IGV113" s="908"/>
      <c r="IGW113" s="908"/>
      <c r="IGX113" s="908"/>
      <c r="IGY113" s="908"/>
      <c r="IGZ113" s="908"/>
      <c r="IHA113" s="908"/>
      <c r="IHB113" s="908"/>
      <c r="IHC113" s="908"/>
      <c r="IHD113" s="908"/>
      <c r="IHE113" s="908"/>
      <c r="IHF113" s="908"/>
      <c r="IHG113" s="908"/>
      <c r="IHH113" s="908"/>
      <c r="IHI113" s="908"/>
      <c r="IHJ113" s="908"/>
      <c r="IHK113" s="908"/>
      <c r="IHL113" s="908"/>
      <c r="IHM113" s="908"/>
      <c r="IHN113" s="908"/>
      <c r="IHO113" s="908"/>
      <c r="IHP113" s="908"/>
      <c r="IHQ113" s="908"/>
      <c r="IHR113" s="908"/>
      <c r="IHS113" s="908"/>
      <c r="IHT113" s="908"/>
      <c r="IHU113" s="908"/>
      <c r="IHV113" s="908"/>
      <c r="IHW113" s="908"/>
      <c r="IHX113" s="908"/>
      <c r="IHY113" s="908"/>
      <c r="IHZ113" s="908"/>
      <c r="IIA113" s="908"/>
      <c r="IIB113" s="908"/>
      <c r="IIC113" s="908"/>
      <c r="IID113" s="908"/>
      <c r="IIE113" s="908"/>
      <c r="IIF113" s="908"/>
      <c r="IIG113" s="908"/>
      <c r="IIH113" s="908"/>
      <c r="III113" s="908"/>
      <c r="IIJ113" s="908"/>
      <c r="IIK113" s="908"/>
      <c r="IIL113" s="908"/>
      <c r="IIM113" s="908"/>
      <c r="IIN113" s="908"/>
      <c r="IIO113" s="908"/>
      <c r="IIP113" s="908"/>
      <c r="IIQ113" s="908"/>
      <c r="IIR113" s="908"/>
      <c r="IIS113" s="908"/>
      <c r="IIT113" s="908"/>
      <c r="IIU113" s="908"/>
      <c r="IIV113" s="908"/>
      <c r="IIW113" s="908"/>
      <c r="IIX113" s="908"/>
      <c r="IIY113" s="908"/>
      <c r="IIZ113" s="908"/>
      <c r="IJA113" s="908"/>
      <c r="IJB113" s="908"/>
      <c r="IJC113" s="908"/>
      <c r="IJD113" s="908"/>
      <c r="IJE113" s="908"/>
      <c r="IJF113" s="908"/>
      <c r="IJG113" s="908"/>
      <c r="IJH113" s="908"/>
      <c r="IJI113" s="908"/>
      <c r="IJJ113" s="908"/>
      <c r="IJK113" s="908"/>
      <c r="IJL113" s="908"/>
      <c r="IJM113" s="908"/>
      <c r="IJN113" s="908"/>
      <c r="IJO113" s="908"/>
      <c r="IJP113" s="908"/>
      <c r="IJQ113" s="908"/>
      <c r="IJR113" s="908"/>
      <c r="IJS113" s="908"/>
      <c r="IJT113" s="908"/>
      <c r="IJU113" s="908"/>
      <c r="IJV113" s="908"/>
      <c r="IJW113" s="908"/>
      <c r="IJX113" s="908"/>
      <c r="IJY113" s="908"/>
      <c r="IJZ113" s="908"/>
      <c r="IKA113" s="908"/>
      <c r="IKB113" s="908"/>
      <c r="IKC113" s="908"/>
      <c r="IKD113" s="908"/>
      <c r="IKE113" s="908"/>
      <c r="IKF113" s="908"/>
      <c r="IKG113" s="908"/>
      <c r="IKH113" s="908"/>
      <c r="IKI113" s="908"/>
      <c r="IKJ113" s="908"/>
      <c r="IKK113" s="908"/>
      <c r="IKL113" s="908"/>
      <c r="IKM113" s="908"/>
      <c r="IKN113" s="908"/>
      <c r="IKO113" s="908"/>
      <c r="IKP113" s="908"/>
      <c r="IKQ113" s="908"/>
      <c r="IKR113" s="908"/>
      <c r="IKS113" s="908"/>
      <c r="IKT113" s="908"/>
      <c r="IKU113" s="908"/>
      <c r="IKV113" s="908"/>
      <c r="IKW113" s="908"/>
      <c r="IKX113" s="908"/>
      <c r="IKY113" s="908"/>
      <c r="IKZ113" s="908"/>
      <c r="ILA113" s="908"/>
      <c r="ILB113" s="908"/>
      <c r="ILC113" s="908"/>
      <c r="ILD113" s="908"/>
      <c r="ILE113" s="908"/>
      <c r="ILF113" s="908"/>
      <c r="ILG113" s="908"/>
      <c r="ILH113" s="908"/>
      <c r="ILI113" s="908"/>
      <c r="ILJ113" s="908"/>
      <c r="ILK113" s="908"/>
      <c r="ILL113" s="908"/>
      <c r="ILM113" s="908"/>
      <c r="ILN113" s="908"/>
      <c r="ILO113" s="908"/>
      <c r="ILP113" s="908"/>
      <c r="ILQ113" s="908"/>
      <c r="ILR113" s="908"/>
      <c r="ILS113" s="908"/>
      <c r="ILT113" s="908"/>
      <c r="ILU113" s="908"/>
      <c r="ILV113" s="908"/>
      <c r="ILW113" s="908"/>
      <c r="ILX113" s="908"/>
      <c r="ILY113" s="908"/>
      <c r="ILZ113" s="908"/>
      <c r="IMA113" s="908"/>
      <c r="IMB113" s="908"/>
      <c r="IMC113" s="908"/>
      <c r="IMD113" s="908"/>
      <c r="IME113" s="908"/>
      <c r="IMF113" s="908"/>
      <c r="IMG113" s="908"/>
      <c r="IMH113" s="908"/>
      <c r="IMI113" s="908"/>
      <c r="IMJ113" s="908"/>
      <c r="IMK113" s="908"/>
      <c r="IML113" s="908"/>
      <c r="IMM113" s="908"/>
      <c r="IMN113" s="908"/>
      <c r="IMO113" s="908"/>
      <c r="IMP113" s="908"/>
      <c r="IMQ113" s="908"/>
      <c r="IMR113" s="908"/>
      <c r="IMS113" s="908"/>
      <c r="IMT113" s="908"/>
      <c r="IMU113" s="908"/>
      <c r="IMV113" s="908"/>
      <c r="IMW113" s="908"/>
      <c r="IMX113" s="908"/>
      <c r="IMY113" s="908"/>
      <c r="IMZ113" s="908"/>
      <c r="INA113" s="908"/>
      <c r="INB113" s="908"/>
      <c r="INC113" s="908"/>
      <c r="IND113" s="908"/>
      <c r="INE113" s="908"/>
      <c r="INF113" s="908"/>
      <c r="ING113" s="908"/>
      <c r="INH113" s="908"/>
      <c r="INI113" s="908"/>
      <c r="INJ113" s="908"/>
      <c r="INK113" s="908"/>
      <c r="INL113" s="908"/>
      <c r="INM113" s="908"/>
      <c r="INN113" s="908"/>
      <c r="INO113" s="908"/>
      <c r="INP113" s="908"/>
      <c r="INQ113" s="908"/>
      <c r="INR113" s="908"/>
      <c r="INS113" s="908"/>
      <c r="INT113" s="908"/>
      <c r="INU113" s="908"/>
      <c r="INV113" s="908"/>
      <c r="INW113" s="908"/>
      <c r="INX113" s="908"/>
      <c r="INY113" s="908"/>
      <c r="INZ113" s="908"/>
      <c r="IOA113" s="908"/>
      <c r="IOB113" s="908"/>
      <c r="IOC113" s="908"/>
      <c r="IOD113" s="908"/>
      <c r="IOE113" s="908"/>
      <c r="IOF113" s="908"/>
      <c r="IOG113" s="908"/>
      <c r="IOH113" s="908"/>
      <c r="IOI113" s="908"/>
      <c r="IOJ113" s="908"/>
      <c r="IOK113" s="908"/>
      <c r="IOL113" s="908"/>
      <c r="IOM113" s="908"/>
      <c r="ION113" s="908"/>
      <c r="IOO113" s="908"/>
      <c r="IOP113" s="908"/>
      <c r="IOQ113" s="908"/>
      <c r="IOR113" s="908"/>
      <c r="IOS113" s="908"/>
      <c r="IOT113" s="908"/>
      <c r="IOU113" s="908"/>
      <c r="IOV113" s="908"/>
      <c r="IOW113" s="908"/>
      <c r="IOX113" s="908"/>
      <c r="IOY113" s="908"/>
      <c r="IOZ113" s="908"/>
      <c r="IPA113" s="908"/>
      <c r="IPB113" s="908"/>
      <c r="IPC113" s="908"/>
      <c r="IPD113" s="908"/>
      <c r="IPE113" s="908"/>
      <c r="IPF113" s="908"/>
      <c r="IPG113" s="908"/>
      <c r="IPH113" s="908"/>
      <c r="IPI113" s="908"/>
      <c r="IPJ113" s="908"/>
      <c r="IPK113" s="908"/>
      <c r="IPL113" s="908"/>
      <c r="IPM113" s="908"/>
      <c r="IPN113" s="908"/>
      <c r="IPO113" s="908"/>
      <c r="IPP113" s="908"/>
      <c r="IPQ113" s="908"/>
      <c r="IPR113" s="908"/>
      <c r="IPS113" s="908"/>
      <c r="IPT113" s="908"/>
      <c r="IPU113" s="908"/>
      <c r="IPV113" s="908"/>
      <c r="IPW113" s="908"/>
      <c r="IPX113" s="908"/>
      <c r="IPY113" s="908"/>
      <c r="IPZ113" s="908"/>
      <c r="IQA113" s="908"/>
      <c r="IQB113" s="908"/>
      <c r="IQC113" s="908"/>
      <c r="IQD113" s="908"/>
      <c r="IQE113" s="908"/>
      <c r="IQF113" s="908"/>
      <c r="IQG113" s="908"/>
      <c r="IQH113" s="908"/>
      <c r="IQI113" s="908"/>
      <c r="IQJ113" s="908"/>
      <c r="IQK113" s="908"/>
      <c r="IQL113" s="908"/>
      <c r="IQM113" s="908"/>
      <c r="IQN113" s="908"/>
      <c r="IQO113" s="908"/>
      <c r="IQP113" s="908"/>
      <c r="IQQ113" s="908"/>
      <c r="IQR113" s="908"/>
      <c r="IQS113" s="908"/>
      <c r="IQT113" s="908"/>
      <c r="IQU113" s="908"/>
      <c r="IQV113" s="908"/>
      <c r="IQW113" s="908"/>
      <c r="IQX113" s="908"/>
      <c r="IQY113" s="908"/>
      <c r="IQZ113" s="908"/>
      <c r="IRA113" s="908"/>
      <c r="IRB113" s="908"/>
      <c r="IRC113" s="908"/>
      <c r="IRD113" s="908"/>
      <c r="IRE113" s="908"/>
      <c r="IRF113" s="908"/>
      <c r="IRG113" s="908"/>
      <c r="IRH113" s="908"/>
      <c r="IRI113" s="908"/>
      <c r="IRJ113" s="908"/>
      <c r="IRK113" s="908"/>
      <c r="IRL113" s="908"/>
      <c r="IRM113" s="908"/>
      <c r="IRN113" s="908"/>
      <c r="IRO113" s="908"/>
      <c r="IRP113" s="908"/>
      <c r="IRQ113" s="908"/>
      <c r="IRR113" s="908"/>
      <c r="IRS113" s="908"/>
      <c r="IRT113" s="908"/>
      <c r="IRU113" s="908"/>
      <c r="IRV113" s="908"/>
      <c r="IRW113" s="908"/>
      <c r="IRX113" s="908"/>
      <c r="IRY113" s="908"/>
      <c r="IRZ113" s="908"/>
      <c r="ISA113" s="908"/>
      <c r="ISB113" s="908"/>
      <c r="ISC113" s="908"/>
      <c r="ISD113" s="908"/>
      <c r="ISE113" s="908"/>
      <c r="ISF113" s="908"/>
      <c r="ISG113" s="908"/>
      <c r="ISH113" s="908"/>
      <c r="ISI113" s="908"/>
      <c r="ISJ113" s="908"/>
      <c r="ISK113" s="908"/>
      <c r="ISL113" s="908"/>
      <c r="ISM113" s="908"/>
      <c r="ISN113" s="908"/>
      <c r="ISO113" s="908"/>
      <c r="ISP113" s="908"/>
      <c r="ISQ113" s="908"/>
      <c r="ISR113" s="908"/>
      <c r="ISS113" s="908"/>
      <c r="IST113" s="908"/>
      <c r="ISU113" s="908"/>
      <c r="ISV113" s="908"/>
      <c r="ISW113" s="908"/>
      <c r="ISX113" s="908"/>
      <c r="ISY113" s="908"/>
      <c r="ISZ113" s="908"/>
      <c r="ITA113" s="908"/>
      <c r="ITB113" s="908"/>
      <c r="ITC113" s="908"/>
      <c r="ITD113" s="908"/>
      <c r="ITE113" s="908"/>
      <c r="ITF113" s="908"/>
      <c r="ITG113" s="908"/>
      <c r="ITH113" s="908"/>
      <c r="ITI113" s="908"/>
      <c r="ITJ113" s="908"/>
      <c r="ITK113" s="908"/>
      <c r="ITL113" s="908"/>
      <c r="ITM113" s="908"/>
      <c r="ITN113" s="908"/>
      <c r="ITO113" s="908"/>
      <c r="ITP113" s="908"/>
      <c r="ITQ113" s="908"/>
      <c r="ITR113" s="908"/>
      <c r="ITS113" s="908"/>
      <c r="ITT113" s="908"/>
      <c r="ITU113" s="908"/>
      <c r="ITV113" s="908"/>
      <c r="ITW113" s="908"/>
      <c r="ITX113" s="908"/>
      <c r="ITY113" s="908"/>
      <c r="ITZ113" s="908"/>
      <c r="IUA113" s="908"/>
      <c r="IUB113" s="908"/>
      <c r="IUC113" s="908"/>
      <c r="IUD113" s="908"/>
      <c r="IUE113" s="908"/>
      <c r="IUF113" s="908"/>
      <c r="IUG113" s="908"/>
      <c r="IUH113" s="908"/>
      <c r="IUI113" s="908"/>
      <c r="IUJ113" s="908"/>
      <c r="IUK113" s="908"/>
      <c r="IUL113" s="908"/>
      <c r="IUM113" s="908"/>
      <c r="IUN113" s="908"/>
      <c r="IUO113" s="908"/>
      <c r="IUP113" s="908"/>
      <c r="IUQ113" s="908"/>
      <c r="IUR113" s="908"/>
      <c r="IUS113" s="908"/>
      <c r="IUT113" s="908"/>
      <c r="IUU113" s="908"/>
      <c r="IUV113" s="908"/>
      <c r="IUW113" s="908"/>
      <c r="IUX113" s="908"/>
      <c r="IUY113" s="908"/>
      <c r="IUZ113" s="908"/>
      <c r="IVA113" s="908"/>
      <c r="IVB113" s="908"/>
      <c r="IVC113" s="908"/>
      <c r="IVD113" s="908"/>
      <c r="IVE113" s="908"/>
      <c r="IVF113" s="908"/>
      <c r="IVG113" s="908"/>
      <c r="IVH113" s="908"/>
      <c r="IVI113" s="908"/>
      <c r="IVJ113" s="908"/>
      <c r="IVK113" s="908"/>
      <c r="IVL113" s="908"/>
      <c r="IVM113" s="908"/>
      <c r="IVN113" s="908"/>
      <c r="IVO113" s="908"/>
      <c r="IVP113" s="908"/>
      <c r="IVQ113" s="908"/>
      <c r="IVR113" s="908"/>
      <c r="IVS113" s="908"/>
      <c r="IVT113" s="908"/>
      <c r="IVU113" s="908"/>
      <c r="IVV113" s="908"/>
      <c r="IVW113" s="908"/>
      <c r="IVX113" s="908"/>
      <c r="IVY113" s="908"/>
      <c r="IVZ113" s="908"/>
      <c r="IWA113" s="908"/>
      <c r="IWB113" s="908"/>
      <c r="IWC113" s="908"/>
      <c r="IWD113" s="908"/>
      <c r="IWE113" s="908"/>
      <c r="IWF113" s="908"/>
      <c r="IWG113" s="908"/>
      <c r="IWH113" s="908"/>
      <c r="IWI113" s="908"/>
      <c r="IWJ113" s="908"/>
      <c r="IWK113" s="908"/>
      <c r="IWL113" s="908"/>
      <c r="IWM113" s="908"/>
      <c r="IWN113" s="908"/>
      <c r="IWO113" s="908"/>
      <c r="IWP113" s="908"/>
      <c r="IWQ113" s="908"/>
      <c r="IWR113" s="908"/>
      <c r="IWS113" s="908"/>
      <c r="IWT113" s="908"/>
      <c r="IWU113" s="908"/>
      <c r="IWV113" s="908"/>
      <c r="IWW113" s="908"/>
      <c r="IWX113" s="908"/>
      <c r="IWY113" s="908"/>
      <c r="IWZ113" s="908"/>
      <c r="IXA113" s="908"/>
      <c r="IXB113" s="908"/>
      <c r="IXC113" s="908"/>
      <c r="IXD113" s="908"/>
      <c r="IXE113" s="908"/>
      <c r="IXF113" s="908"/>
      <c r="IXG113" s="908"/>
      <c r="IXH113" s="908"/>
      <c r="IXI113" s="908"/>
      <c r="IXJ113" s="908"/>
      <c r="IXK113" s="908"/>
      <c r="IXL113" s="908"/>
      <c r="IXM113" s="908"/>
      <c r="IXN113" s="908"/>
      <c r="IXO113" s="908"/>
      <c r="IXP113" s="908"/>
      <c r="IXQ113" s="908"/>
      <c r="IXR113" s="908"/>
      <c r="IXS113" s="908"/>
      <c r="IXT113" s="908"/>
      <c r="IXU113" s="908"/>
      <c r="IXV113" s="908"/>
      <c r="IXW113" s="908"/>
      <c r="IXX113" s="908"/>
      <c r="IXY113" s="908"/>
      <c r="IXZ113" s="908"/>
      <c r="IYA113" s="908"/>
      <c r="IYB113" s="908"/>
      <c r="IYC113" s="908"/>
      <c r="IYD113" s="908"/>
      <c r="IYE113" s="908"/>
      <c r="IYF113" s="908"/>
      <c r="IYG113" s="908"/>
      <c r="IYH113" s="908"/>
      <c r="IYI113" s="908"/>
      <c r="IYJ113" s="908"/>
      <c r="IYK113" s="908"/>
      <c r="IYL113" s="908"/>
      <c r="IYM113" s="908"/>
      <c r="IYN113" s="908"/>
      <c r="IYO113" s="908"/>
      <c r="IYP113" s="908"/>
      <c r="IYQ113" s="908"/>
      <c r="IYR113" s="908"/>
      <c r="IYS113" s="908"/>
      <c r="IYT113" s="908"/>
      <c r="IYU113" s="908"/>
      <c r="IYV113" s="908"/>
      <c r="IYW113" s="908"/>
      <c r="IYX113" s="908"/>
      <c r="IYY113" s="908"/>
      <c r="IYZ113" s="908"/>
      <c r="IZA113" s="908"/>
      <c r="IZB113" s="908"/>
      <c r="IZC113" s="908"/>
      <c r="IZD113" s="908"/>
      <c r="IZE113" s="908"/>
      <c r="IZF113" s="908"/>
      <c r="IZG113" s="908"/>
      <c r="IZH113" s="908"/>
      <c r="IZI113" s="908"/>
      <c r="IZJ113" s="908"/>
      <c r="IZK113" s="908"/>
      <c r="IZL113" s="908"/>
      <c r="IZM113" s="908"/>
      <c r="IZN113" s="908"/>
      <c r="IZO113" s="908"/>
      <c r="IZP113" s="908"/>
      <c r="IZQ113" s="908"/>
      <c r="IZR113" s="908"/>
      <c r="IZS113" s="908"/>
      <c r="IZT113" s="908"/>
      <c r="IZU113" s="908"/>
      <c r="IZV113" s="908"/>
      <c r="IZW113" s="908"/>
      <c r="IZX113" s="908"/>
      <c r="IZY113" s="908"/>
      <c r="IZZ113" s="908"/>
      <c r="JAA113" s="908"/>
      <c r="JAB113" s="908"/>
      <c r="JAC113" s="908"/>
      <c r="JAD113" s="908"/>
      <c r="JAE113" s="908"/>
      <c r="JAF113" s="908"/>
      <c r="JAG113" s="908"/>
      <c r="JAH113" s="908"/>
      <c r="JAI113" s="908"/>
      <c r="JAJ113" s="908"/>
      <c r="JAK113" s="908"/>
      <c r="JAL113" s="908"/>
      <c r="JAM113" s="908"/>
      <c r="JAN113" s="908"/>
      <c r="JAO113" s="908"/>
      <c r="JAP113" s="908"/>
      <c r="JAQ113" s="908"/>
      <c r="JAR113" s="908"/>
      <c r="JAS113" s="908"/>
      <c r="JAT113" s="908"/>
      <c r="JAU113" s="908"/>
      <c r="JAV113" s="908"/>
      <c r="JAW113" s="908"/>
      <c r="JAX113" s="908"/>
      <c r="JAY113" s="908"/>
      <c r="JAZ113" s="908"/>
      <c r="JBA113" s="908"/>
      <c r="JBB113" s="908"/>
      <c r="JBC113" s="908"/>
      <c r="JBD113" s="908"/>
      <c r="JBE113" s="908"/>
      <c r="JBF113" s="908"/>
      <c r="JBG113" s="908"/>
      <c r="JBH113" s="908"/>
      <c r="JBI113" s="908"/>
      <c r="JBJ113" s="908"/>
      <c r="JBK113" s="908"/>
      <c r="JBL113" s="908"/>
      <c r="JBM113" s="908"/>
      <c r="JBN113" s="908"/>
      <c r="JBO113" s="908"/>
      <c r="JBP113" s="908"/>
      <c r="JBQ113" s="908"/>
      <c r="JBR113" s="908"/>
      <c r="JBS113" s="908"/>
      <c r="JBT113" s="908"/>
      <c r="JBU113" s="908"/>
      <c r="JBV113" s="908"/>
      <c r="JBW113" s="908"/>
      <c r="JBX113" s="908"/>
      <c r="JBY113" s="908"/>
      <c r="JBZ113" s="908"/>
      <c r="JCA113" s="908"/>
      <c r="JCB113" s="908"/>
      <c r="JCC113" s="908"/>
      <c r="JCD113" s="908"/>
      <c r="JCE113" s="908"/>
      <c r="JCF113" s="908"/>
      <c r="JCG113" s="908"/>
      <c r="JCH113" s="908"/>
      <c r="JCI113" s="908"/>
      <c r="JCJ113" s="908"/>
      <c r="JCK113" s="908"/>
      <c r="JCL113" s="908"/>
      <c r="JCM113" s="908"/>
      <c r="JCN113" s="908"/>
      <c r="JCO113" s="908"/>
      <c r="JCP113" s="908"/>
      <c r="JCQ113" s="908"/>
      <c r="JCR113" s="908"/>
      <c r="JCS113" s="908"/>
      <c r="JCT113" s="908"/>
      <c r="JCU113" s="908"/>
      <c r="JCV113" s="908"/>
      <c r="JCW113" s="908"/>
      <c r="JCX113" s="908"/>
      <c r="JCY113" s="908"/>
      <c r="JCZ113" s="908"/>
      <c r="JDA113" s="908"/>
      <c r="JDB113" s="908"/>
      <c r="JDC113" s="908"/>
      <c r="JDD113" s="908"/>
      <c r="JDE113" s="908"/>
      <c r="JDF113" s="908"/>
      <c r="JDG113" s="908"/>
      <c r="JDH113" s="908"/>
      <c r="JDI113" s="908"/>
      <c r="JDJ113" s="908"/>
      <c r="JDK113" s="908"/>
      <c r="JDL113" s="908"/>
      <c r="JDM113" s="908"/>
      <c r="JDN113" s="908"/>
      <c r="JDO113" s="908"/>
      <c r="JDP113" s="908"/>
      <c r="JDQ113" s="908"/>
      <c r="JDR113" s="908"/>
      <c r="JDS113" s="908"/>
      <c r="JDT113" s="908"/>
      <c r="JDU113" s="908"/>
      <c r="JDV113" s="908"/>
      <c r="JDW113" s="908"/>
      <c r="JDX113" s="908"/>
      <c r="JDY113" s="908"/>
      <c r="JDZ113" s="908"/>
      <c r="JEA113" s="908"/>
      <c r="JEB113" s="908"/>
      <c r="JEC113" s="908"/>
      <c r="JED113" s="908"/>
      <c r="JEE113" s="908"/>
      <c r="JEF113" s="908"/>
      <c r="JEG113" s="908"/>
      <c r="JEH113" s="908"/>
      <c r="JEI113" s="908"/>
      <c r="JEJ113" s="908"/>
      <c r="JEK113" s="908"/>
      <c r="JEL113" s="908"/>
      <c r="JEM113" s="908"/>
      <c r="JEN113" s="908"/>
      <c r="JEO113" s="908"/>
      <c r="JEP113" s="908"/>
      <c r="JEQ113" s="908"/>
      <c r="JER113" s="908"/>
      <c r="JES113" s="908"/>
      <c r="JET113" s="908"/>
      <c r="JEU113" s="908"/>
      <c r="JEV113" s="908"/>
      <c r="JEW113" s="908"/>
      <c r="JEX113" s="908"/>
      <c r="JEY113" s="908"/>
      <c r="JEZ113" s="908"/>
      <c r="JFA113" s="908"/>
      <c r="JFB113" s="908"/>
      <c r="JFC113" s="908"/>
      <c r="JFD113" s="908"/>
      <c r="JFE113" s="908"/>
      <c r="JFF113" s="908"/>
      <c r="JFG113" s="908"/>
      <c r="JFH113" s="908"/>
      <c r="JFI113" s="908"/>
      <c r="JFJ113" s="908"/>
      <c r="JFK113" s="908"/>
      <c r="JFL113" s="908"/>
      <c r="JFM113" s="908"/>
      <c r="JFN113" s="908"/>
      <c r="JFO113" s="908"/>
      <c r="JFP113" s="908"/>
      <c r="JFQ113" s="908"/>
      <c r="JFR113" s="908"/>
      <c r="JFS113" s="908"/>
      <c r="JFT113" s="908"/>
      <c r="JFU113" s="908"/>
      <c r="JFV113" s="908"/>
      <c r="JFW113" s="908"/>
      <c r="JFX113" s="908"/>
      <c r="JFY113" s="908"/>
      <c r="JFZ113" s="908"/>
      <c r="JGA113" s="908"/>
      <c r="JGB113" s="908"/>
      <c r="JGC113" s="908"/>
      <c r="JGD113" s="908"/>
      <c r="JGE113" s="908"/>
      <c r="JGF113" s="908"/>
      <c r="JGG113" s="908"/>
      <c r="JGH113" s="908"/>
      <c r="JGI113" s="908"/>
      <c r="JGJ113" s="908"/>
      <c r="JGK113" s="908"/>
      <c r="JGL113" s="908"/>
      <c r="JGM113" s="908"/>
      <c r="JGN113" s="908"/>
      <c r="JGO113" s="908"/>
      <c r="JGP113" s="908"/>
      <c r="JGQ113" s="908"/>
      <c r="JGR113" s="908"/>
      <c r="JGS113" s="908"/>
      <c r="JGT113" s="908"/>
      <c r="JGU113" s="908"/>
      <c r="JGV113" s="908"/>
      <c r="JGW113" s="908"/>
      <c r="JGX113" s="908"/>
      <c r="JGY113" s="908"/>
      <c r="JGZ113" s="908"/>
      <c r="JHA113" s="908"/>
      <c r="JHB113" s="908"/>
      <c r="JHC113" s="908"/>
      <c r="JHD113" s="908"/>
      <c r="JHE113" s="908"/>
      <c r="JHF113" s="908"/>
      <c r="JHG113" s="908"/>
      <c r="JHH113" s="908"/>
      <c r="JHI113" s="908"/>
      <c r="JHJ113" s="908"/>
      <c r="JHK113" s="908"/>
      <c r="JHL113" s="908"/>
      <c r="JHM113" s="908"/>
      <c r="JHN113" s="908"/>
      <c r="JHO113" s="908"/>
      <c r="JHP113" s="908"/>
      <c r="JHQ113" s="908"/>
      <c r="JHR113" s="908"/>
      <c r="JHS113" s="908"/>
      <c r="JHT113" s="908"/>
      <c r="JHU113" s="908"/>
      <c r="JHV113" s="908"/>
      <c r="JHW113" s="908"/>
      <c r="JHX113" s="908"/>
      <c r="JHY113" s="908"/>
      <c r="JHZ113" s="908"/>
      <c r="JIA113" s="908"/>
      <c r="JIB113" s="908"/>
      <c r="JIC113" s="908"/>
      <c r="JID113" s="908"/>
      <c r="JIE113" s="908"/>
      <c r="JIF113" s="908"/>
      <c r="JIG113" s="908"/>
      <c r="JIH113" s="908"/>
      <c r="JII113" s="908"/>
      <c r="JIJ113" s="908"/>
      <c r="JIK113" s="908"/>
      <c r="JIL113" s="908"/>
      <c r="JIM113" s="908"/>
      <c r="JIN113" s="908"/>
      <c r="JIO113" s="908"/>
      <c r="JIP113" s="908"/>
      <c r="JIQ113" s="908"/>
      <c r="JIR113" s="908"/>
      <c r="JIS113" s="908"/>
      <c r="JIT113" s="908"/>
      <c r="JIU113" s="908"/>
      <c r="JIV113" s="908"/>
      <c r="JIW113" s="908"/>
      <c r="JIX113" s="908"/>
      <c r="JIY113" s="908"/>
      <c r="JIZ113" s="908"/>
      <c r="JJA113" s="908"/>
      <c r="JJB113" s="908"/>
      <c r="JJC113" s="908"/>
      <c r="JJD113" s="908"/>
      <c r="JJE113" s="908"/>
      <c r="JJF113" s="908"/>
      <c r="JJG113" s="908"/>
      <c r="JJH113" s="908"/>
      <c r="JJI113" s="908"/>
      <c r="JJJ113" s="908"/>
      <c r="JJK113" s="908"/>
      <c r="JJL113" s="908"/>
      <c r="JJM113" s="908"/>
      <c r="JJN113" s="908"/>
      <c r="JJO113" s="908"/>
      <c r="JJP113" s="908"/>
      <c r="JJQ113" s="908"/>
      <c r="JJR113" s="908"/>
      <c r="JJS113" s="908"/>
      <c r="JJT113" s="908"/>
      <c r="JJU113" s="908"/>
      <c r="JJV113" s="908"/>
      <c r="JJW113" s="908"/>
      <c r="JJX113" s="908"/>
      <c r="JJY113" s="908"/>
      <c r="JJZ113" s="908"/>
      <c r="JKA113" s="908"/>
      <c r="JKB113" s="908"/>
      <c r="JKC113" s="908"/>
      <c r="JKD113" s="908"/>
      <c r="JKE113" s="908"/>
      <c r="JKF113" s="908"/>
      <c r="JKG113" s="908"/>
      <c r="JKH113" s="908"/>
      <c r="JKI113" s="908"/>
      <c r="JKJ113" s="908"/>
      <c r="JKK113" s="908"/>
      <c r="JKL113" s="908"/>
      <c r="JKM113" s="908"/>
      <c r="JKN113" s="908"/>
      <c r="JKO113" s="908"/>
      <c r="JKP113" s="908"/>
      <c r="JKQ113" s="908"/>
      <c r="JKR113" s="908"/>
      <c r="JKS113" s="908"/>
      <c r="JKT113" s="908"/>
      <c r="JKU113" s="908"/>
      <c r="JKV113" s="908"/>
      <c r="JKW113" s="908"/>
      <c r="JKX113" s="908"/>
      <c r="JKY113" s="908"/>
      <c r="JKZ113" s="908"/>
      <c r="JLA113" s="908"/>
      <c r="JLB113" s="908"/>
      <c r="JLC113" s="908"/>
      <c r="JLD113" s="908"/>
      <c r="JLE113" s="908"/>
      <c r="JLF113" s="908"/>
      <c r="JLG113" s="908"/>
      <c r="JLH113" s="908"/>
      <c r="JLI113" s="908"/>
      <c r="JLJ113" s="908"/>
      <c r="JLK113" s="908"/>
      <c r="JLL113" s="908"/>
      <c r="JLM113" s="908"/>
      <c r="JLN113" s="908"/>
      <c r="JLO113" s="908"/>
      <c r="JLP113" s="908"/>
      <c r="JLQ113" s="908"/>
      <c r="JLR113" s="908"/>
      <c r="JLS113" s="908"/>
      <c r="JLT113" s="908"/>
      <c r="JLU113" s="908"/>
      <c r="JLV113" s="908"/>
      <c r="JLW113" s="908"/>
      <c r="JLX113" s="908"/>
      <c r="JLY113" s="908"/>
      <c r="JLZ113" s="908"/>
      <c r="JMA113" s="908"/>
      <c r="JMB113" s="908"/>
      <c r="JMC113" s="908"/>
      <c r="JMD113" s="908"/>
      <c r="JME113" s="908"/>
      <c r="JMF113" s="908"/>
      <c r="JMG113" s="908"/>
      <c r="JMH113" s="908"/>
      <c r="JMI113" s="908"/>
      <c r="JMJ113" s="908"/>
      <c r="JMK113" s="908"/>
      <c r="JML113" s="908"/>
      <c r="JMM113" s="908"/>
      <c r="JMN113" s="908"/>
      <c r="JMO113" s="908"/>
      <c r="JMP113" s="908"/>
      <c r="JMQ113" s="908"/>
      <c r="JMR113" s="908"/>
      <c r="JMS113" s="908"/>
      <c r="JMT113" s="908"/>
      <c r="JMU113" s="908"/>
      <c r="JMV113" s="908"/>
      <c r="JMW113" s="908"/>
      <c r="JMX113" s="908"/>
      <c r="JMY113" s="908"/>
      <c r="JMZ113" s="908"/>
      <c r="JNA113" s="908"/>
      <c r="JNB113" s="908"/>
      <c r="JNC113" s="908"/>
      <c r="JND113" s="908"/>
      <c r="JNE113" s="908"/>
      <c r="JNF113" s="908"/>
      <c r="JNG113" s="908"/>
      <c r="JNH113" s="908"/>
      <c r="JNI113" s="908"/>
      <c r="JNJ113" s="908"/>
      <c r="JNK113" s="908"/>
      <c r="JNL113" s="908"/>
      <c r="JNM113" s="908"/>
      <c r="JNN113" s="908"/>
      <c r="JNO113" s="908"/>
      <c r="JNP113" s="908"/>
      <c r="JNQ113" s="908"/>
      <c r="JNR113" s="908"/>
      <c r="JNS113" s="908"/>
      <c r="JNT113" s="908"/>
      <c r="JNU113" s="908"/>
      <c r="JNV113" s="908"/>
      <c r="JNW113" s="908"/>
      <c r="JNX113" s="908"/>
      <c r="JNY113" s="908"/>
      <c r="JNZ113" s="908"/>
      <c r="JOA113" s="908"/>
      <c r="JOB113" s="908"/>
      <c r="JOC113" s="908"/>
      <c r="JOD113" s="908"/>
      <c r="JOE113" s="908"/>
      <c r="JOF113" s="908"/>
      <c r="JOG113" s="908"/>
      <c r="JOH113" s="908"/>
      <c r="JOI113" s="908"/>
      <c r="JOJ113" s="908"/>
      <c r="JOK113" s="908"/>
      <c r="JOL113" s="908"/>
      <c r="JOM113" s="908"/>
      <c r="JON113" s="908"/>
      <c r="JOO113" s="908"/>
      <c r="JOP113" s="908"/>
      <c r="JOQ113" s="908"/>
      <c r="JOR113" s="908"/>
      <c r="JOS113" s="908"/>
      <c r="JOT113" s="908"/>
      <c r="JOU113" s="908"/>
      <c r="JOV113" s="908"/>
      <c r="JOW113" s="908"/>
      <c r="JOX113" s="908"/>
      <c r="JOY113" s="908"/>
      <c r="JOZ113" s="908"/>
      <c r="JPA113" s="908"/>
      <c r="JPB113" s="908"/>
      <c r="JPC113" s="908"/>
      <c r="JPD113" s="908"/>
      <c r="JPE113" s="908"/>
      <c r="JPF113" s="908"/>
      <c r="JPG113" s="908"/>
      <c r="JPH113" s="908"/>
      <c r="JPI113" s="908"/>
      <c r="JPJ113" s="908"/>
      <c r="JPK113" s="908"/>
      <c r="JPL113" s="908"/>
      <c r="JPM113" s="908"/>
      <c r="JPN113" s="908"/>
      <c r="JPO113" s="908"/>
      <c r="JPP113" s="908"/>
      <c r="JPQ113" s="908"/>
      <c r="JPR113" s="908"/>
      <c r="JPS113" s="908"/>
      <c r="JPT113" s="908"/>
      <c r="JPU113" s="908"/>
      <c r="JPV113" s="908"/>
      <c r="JPW113" s="908"/>
      <c r="JPX113" s="908"/>
      <c r="JPY113" s="908"/>
      <c r="JPZ113" s="908"/>
      <c r="JQA113" s="908"/>
      <c r="JQB113" s="908"/>
      <c r="JQC113" s="908"/>
      <c r="JQD113" s="908"/>
      <c r="JQE113" s="908"/>
      <c r="JQF113" s="908"/>
      <c r="JQG113" s="908"/>
      <c r="JQH113" s="908"/>
      <c r="JQI113" s="908"/>
      <c r="JQJ113" s="908"/>
      <c r="JQK113" s="908"/>
      <c r="JQL113" s="908"/>
      <c r="JQM113" s="908"/>
      <c r="JQN113" s="908"/>
      <c r="JQO113" s="908"/>
      <c r="JQP113" s="908"/>
      <c r="JQQ113" s="908"/>
      <c r="JQR113" s="908"/>
      <c r="JQS113" s="908"/>
      <c r="JQT113" s="908"/>
      <c r="JQU113" s="908"/>
      <c r="JQV113" s="908"/>
      <c r="JQW113" s="908"/>
      <c r="JQX113" s="908"/>
      <c r="JQY113" s="908"/>
      <c r="JQZ113" s="908"/>
      <c r="JRA113" s="908"/>
      <c r="JRB113" s="908"/>
      <c r="JRC113" s="908"/>
      <c r="JRD113" s="908"/>
      <c r="JRE113" s="908"/>
      <c r="JRF113" s="908"/>
      <c r="JRG113" s="908"/>
      <c r="JRH113" s="908"/>
      <c r="JRI113" s="908"/>
      <c r="JRJ113" s="908"/>
      <c r="JRK113" s="908"/>
      <c r="JRL113" s="908"/>
      <c r="JRM113" s="908"/>
      <c r="JRN113" s="908"/>
      <c r="JRO113" s="908"/>
      <c r="JRP113" s="908"/>
      <c r="JRQ113" s="908"/>
      <c r="JRR113" s="908"/>
      <c r="JRS113" s="908"/>
      <c r="JRT113" s="908"/>
      <c r="JRU113" s="908"/>
      <c r="JRV113" s="908"/>
      <c r="JRW113" s="908"/>
      <c r="JRX113" s="908"/>
      <c r="JRY113" s="908"/>
      <c r="JRZ113" s="908"/>
      <c r="JSA113" s="908"/>
      <c r="JSB113" s="908"/>
      <c r="JSC113" s="908"/>
      <c r="JSD113" s="908"/>
      <c r="JSE113" s="908"/>
      <c r="JSF113" s="908"/>
      <c r="JSG113" s="908"/>
      <c r="JSH113" s="908"/>
      <c r="JSI113" s="908"/>
      <c r="JSJ113" s="908"/>
      <c r="JSK113" s="908"/>
      <c r="JSL113" s="908"/>
      <c r="JSM113" s="908"/>
      <c r="JSN113" s="908"/>
      <c r="JSO113" s="908"/>
      <c r="JSP113" s="908"/>
      <c r="JSQ113" s="908"/>
      <c r="JSR113" s="908"/>
      <c r="JSS113" s="908"/>
      <c r="JST113" s="908"/>
      <c r="JSU113" s="908"/>
      <c r="JSV113" s="908"/>
      <c r="JSW113" s="908"/>
      <c r="JSX113" s="908"/>
      <c r="JSY113" s="908"/>
      <c r="JSZ113" s="908"/>
      <c r="JTA113" s="908"/>
      <c r="JTB113" s="908"/>
      <c r="JTC113" s="908"/>
      <c r="JTD113" s="908"/>
      <c r="JTE113" s="908"/>
      <c r="JTF113" s="908"/>
      <c r="JTG113" s="908"/>
      <c r="JTH113" s="908"/>
      <c r="JTI113" s="908"/>
      <c r="JTJ113" s="908"/>
      <c r="JTK113" s="908"/>
      <c r="JTL113" s="908"/>
      <c r="JTM113" s="908"/>
      <c r="JTN113" s="908"/>
      <c r="JTO113" s="908"/>
      <c r="JTP113" s="908"/>
      <c r="JTQ113" s="908"/>
      <c r="JTR113" s="908"/>
      <c r="JTS113" s="908"/>
      <c r="JTT113" s="908"/>
      <c r="JTU113" s="908"/>
      <c r="JTV113" s="908"/>
      <c r="JTW113" s="908"/>
      <c r="JTX113" s="908"/>
      <c r="JTY113" s="908"/>
      <c r="JTZ113" s="908"/>
      <c r="JUA113" s="908"/>
      <c r="JUB113" s="908"/>
      <c r="JUC113" s="908"/>
      <c r="JUD113" s="908"/>
      <c r="JUE113" s="908"/>
      <c r="JUF113" s="908"/>
      <c r="JUG113" s="908"/>
      <c r="JUH113" s="908"/>
      <c r="JUI113" s="908"/>
      <c r="JUJ113" s="908"/>
      <c r="JUK113" s="908"/>
      <c r="JUL113" s="908"/>
      <c r="JUM113" s="908"/>
      <c r="JUN113" s="908"/>
      <c r="JUO113" s="908"/>
      <c r="JUP113" s="908"/>
      <c r="JUQ113" s="908"/>
      <c r="JUR113" s="908"/>
      <c r="JUS113" s="908"/>
      <c r="JUT113" s="908"/>
      <c r="JUU113" s="908"/>
      <c r="JUV113" s="908"/>
      <c r="JUW113" s="908"/>
      <c r="JUX113" s="908"/>
      <c r="JUY113" s="908"/>
      <c r="JUZ113" s="908"/>
      <c r="JVA113" s="908"/>
      <c r="JVB113" s="908"/>
      <c r="JVC113" s="908"/>
      <c r="JVD113" s="908"/>
      <c r="JVE113" s="908"/>
      <c r="JVF113" s="908"/>
      <c r="JVG113" s="908"/>
      <c r="JVH113" s="908"/>
      <c r="JVI113" s="908"/>
      <c r="JVJ113" s="908"/>
      <c r="JVK113" s="908"/>
      <c r="JVL113" s="908"/>
      <c r="JVM113" s="908"/>
      <c r="JVN113" s="908"/>
      <c r="JVO113" s="908"/>
      <c r="JVP113" s="908"/>
      <c r="JVQ113" s="908"/>
      <c r="JVR113" s="908"/>
      <c r="JVS113" s="908"/>
      <c r="JVT113" s="908"/>
      <c r="JVU113" s="908"/>
      <c r="JVV113" s="908"/>
      <c r="JVW113" s="908"/>
      <c r="JVX113" s="908"/>
      <c r="JVY113" s="908"/>
      <c r="JVZ113" s="908"/>
      <c r="JWA113" s="908"/>
      <c r="JWB113" s="908"/>
      <c r="JWC113" s="908"/>
      <c r="JWD113" s="908"/>
      <c r="JWE113" s="908"/>
      <c r="JWF113" s="908"/>
      <c r="JWG113" s="908"/>
      <c r="JWH113" s="908"/>
      <c r="JWI113" s="908"/>
      <c r="JWJ113" s="908"/>
      <c r="JWK113" s="908"/>
      <c r="JWL113" s="908"/>
      <c r="JWM113" s="908"/>
      <c r="JWN113" s="908"/>
      <c r="JWO113" s="908"/>
      <c r="JWP113" s="908"/>
      <c r="JWQ113" s="908"/>
      <c r="JWR113" s="908"/>
      <c r="JWS113" s="908"/>
      <c r="JWT113" s="908"/>
      <c r="JWU113" s="908"/>
      <c r="JWV113" s="908"/>
      <c r="JWW113" s="908"/>
      <c r="JWX113" s="908"/>
      <c r="JWY113" s="908"/>
      <c r="JWZ113" s="908"/>
      <c r="JXA113" s="908"/>
      <c r="JXB113" s="908"/>
      <c r="JXC113" s="908"/>
      <c r="JXD113" s="908"/>
      <c r="JXE113" s="908"/>
      <c r="JXF113" s="908"/>
      <c r="JXG113" s="908"/>
      <c r="JXH113" s="908"/>
      <c r="JXI113" s="908"/>
      <c r="JXJ113" s="908"/>
      <c r="JXK113" s="908"/>
      <c r="JXL113" s="908"/>
      <c r="JXM113" s="908"/>
      <c r="JXN113" s="908"/>
      <c r="JXO113" s="908"/>
      <c r="JXP113" s="908"/>
      <c r="JXQ113" s="908"/>
      <c r="JXR113" s="908"/>
      <c r="JXS113" s="908"/>
      <c r="JXT113" s="908"/>
      <c r="JXU113" s="908"/>
      <c r="JXV113" s="908"/>
      <c r="JXW113" s="908"/>
      <c r="JXX113" s="908"/>
      <c r="JXY113" s="908"/>
      <c r="JXZ113" s="908"/>
      <c r="JYA113" s="908"/>
      <c r="JYB113" s="908"/>
      <c r="JYC113" s="908"/>
      <c r="JYD113" s="908"/>
      <c r="JYE113" s="908"/>
      <c r="JYF113" s="908"/>
      <c r="JYG113" s="908"/>
      <c r="JYH113" s="908"/>
      <c r="JYI113" s="908"/>
      <c r="JYJ113" s="908"/>
      <c r="JYK113" s="908"/>
      <c r="JYL113" s="908"/>
      <c r="JYM113" s="908"/>
      <c r="JYN113" s="908"/>
      <c r="JYO113" s="908"/>
      <c r="JYP113" s="908"/>
      <c r="JYQ113" s="908"/>
      <c r="JYR113" s="908"/>
      <c r="JYS113" s="908"/>
      <c r="JYT113" s="908"/>
      <c r="JYU113" s="908"/>
      <c r="JYV113" s="908"/>
      <c r="JYW113" s="908"/>
      <c r="JYX113" s="908"/>
      <c r="JYY113" s="908"/>
      <c r="JYZ113" s="908"/>
      <c r="JZA113" s="908"/>
      <c r="JZB113" s="908"/>
      <c r="JZC113" s="908"/>
      <c r="JZD113" s="908"/>
      <c r="JZE113" s="908"/>
      <c r="JZF113" s="908"/>
      <c r="JZG113" s="908"/>
      <c r="JZH113" s="908"/>
      <c r="JZI113" s="908"/>
      <c r="JZJ113" s="908"/>
      <c r="JZK113" s="908"/>
      <c r="JZL113" s="908"/>
      <c r="JZM113" s="908"/>
      <c r="JZN113" s="908"/>
      <c r="JZO113" s="908"/>
      <c r="JZP113" s="908"/>
      <c r="JZQ113" s="908"/>
      <c r="JZR113" s="908"/>
      <c r="JZS113" s="908"/>
      <c r="JZT113" s="908"/>
      <c r="JZU113" s="908"/>
      <c r="JZV113" s="908"/>
      <c r="JZW113" s="908"/>
      <c r="JZX113" s="908"/>
      <c r="JZY113" s="908"/>
      <c r="JZZ113" s="908"/>
      <c r="KAA113" s="908"/>
      <c r="KAB113" s="908"/>
      <c r="KAC113" s="908"/>
      <c r="KAD113" s="908"/>
      <c r="KAE113" s="908"/>
      <c r="KAF113" s="908"/>
      <c r="KAG113" s="908"/>
      <c r="KAH113" s="908"/>
      <c r="KAI113" s="908"/>
      <c r="KAJ113" s="908"/>
      <c r="KAK113" s="908"/>
      <c r="KAL113" s="908"/>
      <c r="KAM113" s="908"/>
      <c r="KAN113" s="908"/>
      <c r="KAO113" s="908"/>
      <c r="KAP113" s="908"/>
      <c r="KAQ113" s="908"/>
      <c r="KAR113" s="908"/>
      <c r="KAS113" s="908"/>
      <c r="KAT113" s="908"/>
      <c r="KAU113" s="908"/>
      <c r="KAV113" s="908"/>
      <c r="KAW113" s="908"/>
      <c r="KAX113" s="908"/>
      <c r="KAY113" s="908"/>
      <c r="KAZ113" s="908"/>
      <c r="KBA113" s="908"/>
      <c r="KBB113" s="908"/>
      <c r="KBC113" s="908"/>
      <c r="KBD113" s="908"/>
      <c r="KBE113" s="908"/>
      <c r="KBF113" s="908"/>
      <c r="KBG113" s="908"/>
      <c r="KBH113" s="908"/>
      <c r="KBI113" s="908"/>
      <c r="KBJ113" s="908"/>
      <c r="KBK113" s="908"/>
      <c r="KBL113" s="908"/>
      <c r="KBM113" s="908"/>
      <c r="KBN113" s="908"/>
      <c r="KBO113" s="908"/>
      <c r="KBP113" s="908"/>
      <c r="KBQ113" s="908"/>
      <c r="KBR113" s="908"/>
      <c r="KBS113" s="908"/>
      <c r="KBT113" s="908"/>
      <c r="KBU113" s="908"/>
      <c r="KBV113" s="908"/>
      <c r="KBW113" s="908"/>
      <c r="KBX113" s="908"/>
      <c r="KBY113" s="908"/>
      <c r="KBZ113" s="908"/>
      <c r="KCA113" s="908"/>
      <c r="KCB113" s="908"/>
      <c r="KCC113" s="908"/>
      <c r="KCD113" s="908"/>
      <c r="KCE113" s="908"/>
      <c r="KCF113" s="908"/>
      <c r="KCG113" s="908"/>
      <c r="KCH113" s="908"/>
      <c r="KCI113" s="908"/>
      <c r="KCJ113" s="908"/>
      <c r="KCK113" s="908"/>
      <c r="KCL113" s="908"/>
      <c r="KCM113" s="908"/>
      <c r="KCN113" s="908"/>
      <c r="KCO113" s="908"/>
      <c r="KCP113" s="908"/>
      <c r="KCQ113" s="908"/>
      <c r="KCR113" s="908"/>
      <c r="KCS113" s="908"/>
      <c r="KCT113" s="908"/>
      <c r="KCU113" s="908"/>
      <c r="KCV113" s="908"/>
      <c r="KCW113" s="908"/>
      <c r="KCX113" s="908"/>
      <c r="KCY113" s="908"/>
      <c r="KCZ113" s="908"/>
      <c r="KDA113" s="908"/>
      <c r="KDB113" s="908"/>
      <c r="KDC113" s="908"/>
      <c r="KDD113" s="908"/>
      <c r="KDE113" s="908"/>
      <c r="KDF113" s="908"/>
      <c r="KDG113" s="908"/>
      <c r="KDH113" s="908"/>
      <c r="KDI113" s="908"/>
      <c r="KDJ113" s="908"/>
      <c r="KDK113" s="908"/>
      <c r="KDL113" s="908"/>
      <c r="KDM113" s="908"/>
      <c r="KDN113" s="908"/>
      <c r="KDO113" s="908"/>
      <c r="KDP113" s="908"/>
      <c r="KDQ113" s="908"/>
      <c r="KDR113" s="908"/>
      <c r="KDS113" s="908"/>
      <c r="KDT113" s="908"/>
      <c r="KDU113" s="908"/>
      <c r="KDV113" s="908"/>
      <c r="KDW113" s="908"/>
      <c r="KDX113" s="908"/>
      <c r="KDY113" s="908"/>
      <c r="KDZ113" s="908"/>
      <c r="KEA113" s="908"/>
      <c r="KEB113" s="908"/>
      <c r="KEC113" s="908"/>
      <c r="KED113" s="908"/>
      <c r="KEE113" s="908"/>
      <c r="KEF113" s="908"/>
      <c r="KEG113" s="908"/>
      <c r="KEH113" s="908"/>
      <c r="KEI113" s="908"/>
      <c r="KEJ113" s="908"/>
      <c r="KEK113" s="908"/>
      <c r="KEL113" s="908"/>
      <c r="KEM113" s="908"/>
      <c r="KEN113" s="908"/>
      <c r="KEO113" s="908"/>
      <c r="KEP113" s="908"/>
      <c r="KEQ113" s="908"/>
      <c r="KER113" s="908"/>
      <c r="KES113" s="908"/>
      <c r="KET113" s="908"/>
      <c r="KEU113" s="908"/>
      <c r="KEV113" s="908"/>
      <c r="KEW113" s="908"/>
      <c r="KEX113" s="908"/>
      <c r="KEY113" s="908"/>
      <c r="KEZ113" s="908"/>
      <c r="KFA113" s="908"/>
      <c r="KFB113" s="908"/>
      <c r="KFC113" s="908"/>
      <c r="KFD113" s="908"/>
      <c r="KFE113" s="908"/>
      <c r="KFF113" s="908"/>
      <c r="KFG113" s="908"/>
      <c r="KFH113" s="908"/>
      <c r="KFI113" s="908"/>
      <c r="KFJ113" s="908"/>
      <c r="KFK113" s="908"/>
      <c r="KFL113" s="908"/>
      <c r="KFM113" s="908"/>
      <c r="KFN113" s="908"/>
      <c r="KFO113" s="908"/>
      <c r="KFP113" s="908"/>
      <c r="KFQ113" s="908"/>
      <c r="KFR113" s="908"/>
      <c r="KFS113" s="908"/>
      <c r="KFT113" s="908"/>
      <c r="KFU113" s="908"/>
      <c r="KFV113" s="908"/>
      <c r="KFW113" s="908"/>
      <c r="KFX113" s="908"/>
      <c r="KFY113" s="908"/>
      <c r="KFZ113" s="908"/>
      <c r="KGA113" s="908"/>
      <c r="KGB113" s="908"/>
      <c r="KGC113" s="908"/>
      <c r="KGD113" s="908"/>
      <c r="KGE113" s="908"/>
      <c r="KGF113" s="908"/>
      <c r="KGG113" s="908"/>
      <c r="KGH113" s="908"/>
      <c r="KGI113" s="908"/>
      <c r="KGJ113" s="908"/>
      <c r="KGK113" s="908"/>
      <c r="KGL113" s="908"/>
      <c r="KGM113" s="908"/>
      <c r="KGN113" s="908"/>
      <c r="KGO113" s="908"/>
      <c r="KGP113" s="908"/>
      <c r="KGQ113" s="908"/>
      <c r="KGR113" s="908"/>
      <c r="KGS113" s="908"/>
      <c r="KGT113" s="908"/>
      <c r="KGU113" s="908"/>
      <c r="KGV113" s="908"/>
      <c r="KGW113" s="908"/>
      <c r="KGX113" s="908"/>
      <c r="KGY113" s="908"/>
      <c r="KGZ113" s="908"/>
      <c r="KHA113" s="908"/>
      <c r="KHB113" s="908"/>
      <c r="KHC113" s="908"/>
      <c r="KHD113" s="908"/>
      <c r="KHE113" s="908"/>
      <c r="KHF113" s="908"/>
      <c r="KHG113" s="908"/>
      <c r="KHH113" s="908"/>
      <c r="KHI113" s="908"/>
      <c r="KHJ113" s="908"/>
      <c r="KHK113" s="908"/>
      <c r="KHL113" s="908"/>
      <c r="KHM113" s="908"/>
      <c r="KHN113" s="908"/>
      <c r="KHO113" s="908"/>
      <c r="KHP113" s="908"/>
      <c r="KHQ113" s="908"/>
      <c r="KHR113" s="908"/>
      <c r="KHS113" s="908"/>
      <c r="KHT113" s="908"/>
      <c r="KHU113" s="908"/>
      <c r="KHV113" s="908"/>
      <c r="KHW113" s="908"/>
      <c r="KHX113" s="908"/>
      <c r="KHY113" s="908"/>
      <c r="KHZ113" s="908"/>
      <c r="KIA113" s="908"/>
      <c r="KIB113" s="908"/>
      <c r="KIC113" s="908"/>
      <c r="KID113" s="908"/>
      <c r="KIE113" s="908"/>
      <c r="KIF113" s="908"/>
      <c r="KIG113" s="908"/>
      <c r="KIH113" s="908"/>
      <c r="KII113" s="908"/>
      <c r="KIJ113" s="908"/>
      <c r="KIK113" s="908"/>
      <c r="KIL113" s="908"/>
      <c r="KIM113" s="908"/>
      <c r="KIN113" s="908"/>
      <c r="KIO113" s="908"/>
      <c r="KIP113" s="908"/>
      <c r="KIQ113" s="908"/>
      <c r="KIR113" s="908"/>
      <c r="KIS113" s="908"/>
      <c r="KIT113" s="908"/>
      <c r="KIU113" s="908"/>
      <c r="KIV113" s="908"/>
      <c r="KIW113" s="908"/>
      <c r="KIX113" s="908"/>
      <c r="KIY113" s="908"/>
      <c r="KIZ113" s="908"/>
      <c r="KJA113" s="908"/>
      <c r="KJB113" s="908"/>
      <c r="KJC113" s="908"/>
      <c r="KJD113" s="908"/>
      <c r="KJE113" s="908"/>
      <c r="KJF113" s="908"/>
      <c r="KJG113" s="908"/>
      <c r="KJH113" s="908"/>
      <c r="KJI113" s="908"/>
      <c r="KJJ113" s="908"/>
      <c r="KJK113" s="908"/>
      <c r="KJL113" s="908"/>
      <c r="KJM113" s="908"/>
      <c r="KJN113" s="908"/>
      <c r="KJO113" s="908"/>
      <c r="KJP113" s="908"/>
      <c r="KJQ113" s="908"/>
      <c r="KJR113" s="908"/>
      <c r="KJS113" s="908"/>
      <c r="KJT113" s="908"/>
      <c r="KJU113" s="908"/>
      <c r="KJV113" s="908"/>
      <c r="KJW113" s="908"/>
      <c r="KJX113" s="908"/>
      <c r="KJY113" s="908"/>
      <c r="KJZ113" s="908"/>
      <c r="KKA113" s="908"/>
      <c r="KKB113" s="908"/>
      <c r="KKC113" s="908"/>
      <c r="KKD113" s="908"/>
      <c r="KKE113" s="908"/>
      <c r="KKF113" s="908"/>
      <c r="KKG113" s="908"/>
      <c r="KKH113" s="908"/>
      <c r="KKI113" s="908"/>
      <c r="KKJ113" s="908"/>
      <c r="KKK113" s="908"/>
      <c r="KKL113" s="908"/>
      <c r="KKM113" s="908"/>
      <c r="KKN113" s="908"/>
      <c r="KKO113" s="908"/>
      <c r="KKP113" s="908"/>
      <c r="KKQ113" s="908"/>
      <c r="KKR113" s="908"/>
      <c r="KKS113" s="908"/>
      <c r="KKT113" s="908"/>
      <c r="KKU113" s="908"/>
      <c r="KKV113" s="908"/>
      <c r="KKW113" s="908"/>
      <c r="KKX113" s="908"/>
      <c r="KKY113" s="908"/>
      <c r="KKZ113" s="908"/>
      <c r="KLA113" s="908"/>
      <c r="KLB113" s="908"/>
      <c r="KLC113" s="908"/>
      <c r="KLD113" s="908"/>
      <c r="KLE113" s="908"/>
      <c r="KLF113" s="908"/>
      <c r="KLG113" s="908"/>
      <c r="KLH113" s="908"/>
      <c r="KLI113" s="908"/>
      <c r="KLJ113" s="908"/>
      <c r="KLK113" s="908"/>
      <c r="KLL113" s="908"/>
      <c r="KLM113" s="908"/>
      <c r="KLN113" s="908"/>
      <c r="KLO113" s="908"/>
      <c r="KLP113" s="908"/>
      <c r="KLQ113" s="908"/>
      <c r="KLR113" s="908"/>
      <c r="KLS113" s="908"/>
      <c r="KLT113" s="908"/>
      <c r="KLU113" s="908"/>
      <c r="KLV113" s="908"/>
      <c r="KLW113" s="908"/>
      <c r="KLX113" s="908"/>
      <c r="KLY113" s="908"/>
      <c r="KLZ113" s="908"/>
      <c r="KMA113" s="908"/>
      <c r="KMB113" s="908"/>
      <c r="KMC113" s="908"/>
      <c r="KMD113" s="908"/>
      <c r="KME113" s="908"/>
      <c r="KMF113" s="908"/>
      <c r="KMG113" s="908"/>
      <c r="KMH113" s="908"/>
      <c r="KMI113" s="908"/>
      <c r="KMJ113" s="908"/>
      <c r="KMK113" s="908"/>
      <c r="KML113" s="908"/>
      <c r="KMM113" s="908"/>
      <c r="KMN113" s="908"/>
      <c r="KMO113" s="908"/>
      <c r="KMP113" s="908"/>
      <c r="KMQ113" s="908"/>
      <c r="KMR113" s="908"/>
      <c r="KMS113" s="908"/>
      <c r="KMT113" s="908"/>
      <c r="KMU113" s="908"/>
      <c r="KMV113" s="908"/>
      <c r="KMW113" s="908"/>
      <c r="KMX113" s="908"/>
      <c r="KMY113" s="908"/>
      <c r="KMZ113" s="908"/>
      <c r="KNA113" s="908"/>
      <c r="KNB113" s="908"/>
      <c r="KNC113" s="908"/>
      <c r="KND113" s="908"/>
      <c r="KNE113" s="908"/>
      <c r="KNF113" s="908"/>
      <c r="KNG113" s="908"/>
      <c r="KNH113" s="908"/>
      <c r="KNI113" s="908"/>
      <c r="KNJ113" s="908"/>
      <c r="KNK113" s="908"/>
      <c r="KNL113" s="908"/>
      <c r="KNM113" s="908"/>
      <c r="KNN113" s="908"/>
      <c r="KNO113" s="908"/>
      <c r="KNP113" s="908"/>
      <c r="KNQ113" s="908"/>
      <c r="KNR113" s="908"/>
      <c r="KNS113" s="908"/>
      <c r="KNT113" s="908"/>
      <c r="KNU113" s="908"/>
      <c r="KNV113" s="908"/>
      <c r="KNW113" s="908"/>
      <c r="KNX113" s="908"/>
      <c r="KNY113" s="908"/>
      <c r="KNZ113" s="908"/>
      <c r="KOA113" s="908"/>
      <c r="KOB113" s="908"/>
      <c r="KOC113" s="908"/>
      <c r="KOD113" s="908"/>
      <c r="KOE113" s="908"/>
      <c r="KOF113" s="908"/>
      <c r="KOG113" s="908"/>
      <c r="KOH113" s="908"/>
      <c r="KOI113" s="908"/>
      <c r="KOJ113" s="908"/>
      <c r="KOK113" s="908"/>
      <c r="KOL113" s="908"/>
      <c r="KOM113" s="908"/>
      <c r="KON113" s="908"/>
      <c r="KOO113" s="908"/>
      <c r="KOP113" s="908"/>
      <c r="KOQ113" s="908"/>
      <c r="KOR113" s="908"/>
      <c r="KOS113" s="908"/>
      <c r="KOT113" s="908"/>
      <c r="KOU113" s="908"/>
      <c r="KOV113" s="908"/>
      <c r="KOW113" s="908"/>
      <c r="KOX113" s="908"/>
      <c r="KOY113" s="908"/>
      <c r="KOZ113" s="908"/>
      <c r="KPA113" s="908"/>
      <c r="KPB113" s="908"/>
      <c r="KPC113" s="908"/>
      <c r="KPD113" s="908"/>
      <c r="KPE113" s="908"/>
      <c r="KPF113" s="908"/>
      <c r="KPG113" s="908"/>
      <c r="KPH113" s="908"/>
      <c r="KPI113" s="908"/>
      <c r="KPJ113" s="908"/>
      <c r="KPK113" s="908"/>
      <c r="KPL113" s="908"/>
      <c r="KPM113" s="908"/>
      <c r="KPN113" s="908"/>
      <c r="KPO113" s="908"/>
      <c r="KPP113" s="908"/>
      <c r="KPQ113" s="908"/>
      <c r="KPR113" s="908"/>
      <c r="KPS113" s="908"/>
      <c r="KPT113" s="908"/>
      <c r="KPU113" s="908"/>
      <c r="KPV113" s="908"/>
      <c r="KPW113" s="908"/>
      <c r="KPX113" s="908"/>
      <c r="KPY113" s="908"/>
      <c r="KPZ113" s="908"/>
      <c r="KQA113" s="908"/>
      <c r="KQB113" s="908"/>
      <c r="KQC113" s="908"/>
      <c r="KQD113" s="908"/>
      <c r="KQE113" s="908"/>
      <c r="KQF113" s="908"/>
      <c r="KQG113" s="908"/>
      <c r="KQH113" s="908"/>
      <c r="KQI113" s="908"/>
      <c r="KQJ113" s="908"/>
      <c r="KQK113" s="908"/>
      <c r="KQL113" s="908"/>
      <c r="KQM113" s="908"/>
      <c r="KQN113" s="908"/>
      <c r="KQO113" s="908"/>
      <c r="KQP113" s="908"/>
      <c r="KQQ113" s="908"/>
      <c r="KQR113" s="908"/>
      <c r="KQS113" s="908"/>
      <c r="KQT113" s="908"/>
      <c r="KQU113" s="908"/>
      <c r="KQV113" s="908"/>
      <c r="KQW113" s="908"/>
      <c r="KQX113" s="908"/>
      <c r="KQY113" s="908"/>
      <c r="KQZ113" s="908"/>
      <c r="KRA113" s="908"/>
      <c r="KRB113" s="908"/>
      <c r="KRC113" s="908"/>
      <c r="KRD113" s="908"/>
      <c r="KRE113" s="908"/>
      <c r="KRF113" s="908"/>
      <c r="KRG113" s="908"/>
      <c r="KRH113" s="908"/>
      <c r="KRI113" s="908"/>
      <c r="KRJ113" s="908"/>
      <c r="KRK113" s="908"/>
      <c r="KRL113" s="908"/>
      <c r="KRM113" s="908"/>
      <c r="KRN113" s="908"/>
      <c r="KRO113" s="908"/>
      <c r="KRP113" s="908"/>
      <c r="KRQ113" s="908"/>
      <c r="KRR113" s="908"/>
      <c r="KRS113" s="908"/>
      <c r="KRT113" s="908"/>
      <c r="KRU113" s="908"/>
      <c r="KRV113" s="908"/>
      <c r="KRW113" s="908"/>
      <c r="KRX113" s="908"/>
      <c r="KRY113" s="908"/>
      <c r="KRZ113" s="908"/>
      <c r="KSA113" s="908"/>
      <c r="KSB113" s="908"/>
      <c r="KSC113" s="908"/>
      <c r="KSD113" s="908"/>
      <c r="KSE113" s="908"/>
      <c r="KSF113" s="908"/>
      <c r="KSG113" s="908"/>
      <c r="KSH113" s="908"/>
      <c r="KSI113" s="908"/>
      <c r="KSJ113" s="908"/>
      <c r="KSK113" s="908"/>
      <c r="KSL113" s="908"/>
      <c r="KSM113" s="908"/>
      <c r="KSN113" s="908"/>
      <c r="KSO113" s="908"/>
      <c r="KSP113" s="908"/>
      <c r="KSQ113" s="908"/>
      <c r="KSR113" s="908"/>
      <c r="KSS113" s="908"/>
      <c r="KST113" s="908"/>
      <c r="KSU113" s="908"/>
      <c r="KSV113" s="908"/>
      <c r="KSW113" s="908"/>
      <c r="KSX113" s="908"/>
      <c r="KSY113" s="908"/>
      <c r="KSZ113" s="908"/>
      <c r="KTA113" s="908"/>
      <c r="KTB113" s="908"/>
      <c r="KTC113" s="908"/>
      <c r="KTD113" s="908"/>
      <c r="KTE113" s="908"/>
      <c r="KTF113" s="908"/>
      <c r="KTG113" s="908"/>
      <c r="KTH113" s="908"/>
      <c r="KTI113" s="908"/>
      <c r="KTJ113" s="908"/>
      <c r="KTK113" s="908"/>
      <c r="KTL113" s="908"/>
      <c r="KTM113" s="908"/>
      <c r="KTN113" s="908"/>
      <c r="KTO113" s="908"/>
      <c r="KTP113" s="908"/>
      <c r="KTQ113" s="908"/>
      <c r="KTR113" s="908"/>
      <c r="KTS113" s="908"/>
      <c r="KTT113" s="908"/>
      <c r="KTU113" s="908"/>
      <c r="KTV113" s="908"/>
      <c r="KTW113" s="908"/>
      <c r="KTX113" s="908"/>
      <c r="KTY113" s="908"/>
      <c r="KTZ113" s="908"/>
      <c r="KUA113" s="908"/>
      <c r="KUB113" s="908"/>
      <c r="KUC113" s="908"/>
      <c r="KUD113" s="908"/>
      <c r="KUE113" s="908"/>
      <c r="KUF113" s="908"/>
      <c r="KUG113" s="908"/>
      <c r="KUH113" s="908"/>
      <c r="KUI113" s="908"/>
      <c r="KUJ113" s="908"/>
      <c r="KUK113" s="908"/>
      <c r="KUL113" s="908"/>
      <c r="KUM113" s="908"/>
      <c r="KUN113" s="908"/>
      <c r="KUO113" s="908"/>
      <c r="KUP113" s="908"/>
      <c r="KUQ113" s="908"/>
      <c r="KUR113" s="908"/>
      <c r="KUS113" s="908"/>
      <c r="KUT113" s="908"/>
      <c r="KUU113" s="908"/>
      <c r="KUV113" s="908"/>
      <c r="KUW113" s="908"/>
      <c r="KUX113" s="908"/>
      <c r="KUY113" s="908"/>
      <c r="KUZ113" s="908"/>
      <c r="KVA113" s="908"/>
      <c r="KVB113" s="908"/>
      <c r="KVC113" s="908"/>
      <c r="KVD113" s="908"/>
      <c r="KVE113" s="908"/>
      <c r="KVF113" s="908"/>
      <c r="KVG113" s="908"/>
      <c r="KVH113" s="908"/>
      <c r="KVI113" s="908"/>
      <c r="KVJ113" s="908"/>
      <c r="KVK113" s="908"/>
      <c r="KVL113" s="908"/>
      <c r="KVM113" s="908"/>
      <c r="KVN113" s="908"/>
      <c r="KVO113" s="908"/>
      <c r="KVP113" s="908"/>
      <c r="KVQ113" s="908"/>
      <c r="KVR113" s="908"/>
      <c r="KVS113" s="908"/>
      <c r="KVT113" s="908"/>
      <c r="KVU113" s="908"/>
      <c r="KVV113" s="908"/>
      <c r="KVW113" s="908"/>
      <c r="KVX113" s="908"/>
      <c r="KVY113" s="908"/>
      <c r="KVZ113" s="908"/>
      <c r="KWA113" s="908"/>
      <c r="KWB113" s="908"/>
      <c r="KWC113" s="908"/>
      <c r="KWD113" s="908"/>
      <c r="KWE113" s="908"/>
      <c r="KWF113" s="908"/>
      <c r="KWG113" s="908"/>
      <c r="KWH113" s="908"/>
      <c r="KWI113" s="908"/>
      <c r="KWJ113" s="908"/>
      <c r="KWK113" s="908"/>
      <c r="KWL113" s="908"/>
      <c r="KWM113" s="908"/>
      <c r="KWN113" s="908"/>
      <c r="KWO113" s="908"/>
      <c r="KWP113" s="908"/>
      <c r="KWQ113" s="908"/>
      <c r="KWR113" s="908"/>
      <c r="KWS113" s="908"/>
      <c r="KWT113" s="908"/>
      <c r="KWU113" s="908"/>
      <c r="KWV113" s="908"/>
      <c r="KWW113" s="908"/>
      <c r="KWX113" s="908"/>
      <c r="KWY113" s="908"/>
      <c r="KWZ113" s="908"/>
      <c r="KXA113" s="908"/>
      <c r="KXB113" s="908"/>
      <c r="KXC113" s="908"/>
      <c r="KXD113" s="908"/>
      <c r="KXE113" s="908"/>
      <c r="KXF113" s="908"/>
      <c r="KXG113" s="908"/>
      <c r="KXH113" s="908"/>
      <c r="KXI113" s="908"/>
      <c r="KXJ113" s="908"/>
      <c r="KXK113" s="908"/>
      <c r="KXL113" s="908"/>
      <c r="KXM113" s="908"/>
      <c r="KXN113" s="908"/>
      <c r="KXO113" s="908"/>
      <c r="KXP113" s="908"/>
      <c r="KXQ113" s="908"/>
      <c r="KXR113" s="908"/>
      <c r="KXS113" s="908"/>
      <c r="KXT113" s="908"/>
      <c r="KXU113" s="908"/>
      <c r="KXV113" s="908"/>
      <c r="KXW113" s="908"/>
      <c r="KXX113" s="908"/>
      <c r="KXY113" s="908"/>
      <c r="KXZ113" s="908"/>
      <c r="KYA113" s="908"/>
      <c r="KYB113" s="908"/>
      <c r="KYC113" s="908"/>
      <c r="KYD113" s="908"/>
      <c r="KYE113" s="908"/>
      <c r="KYF113" s="908"/>
      <c r="KYG113" s="908"/>
      <c r="KYH113" s="908"/>
      <c r="KYI113" s="908"/>
      <c r="KYJ113" s="908"/>
      <c r="KYK113" s="908"/>
      <c r="KYL113" s="908"/>
      <c r="KYM113" s="908"/>
      <c r="KYN113" s="908"/>
      <c r="KYO113" s="908"/>
      <c r="KYP113" s="908"/>
      <c r="KYQ113" s="908"/>
      <c r="KYR113" s="908"/>
      <c r="KYS113" s="908"/>
      <c r="KYT113" s="908"/>
      <c r="KYU113" s="908"/>
      <c r="KYV113" s="908"/>
      <c r="KYW113" s="908"/>
      <c r="KYX113" s="908"/>
      <c r="KYY113" s="908"/>
      <c r="KYZ113" s="908"/>
      <c r="KZA113" s="908"/>
      <c r="KZB113" s="908"/>
      <c r="KZC113" s="908"/>
      <c r="KZD113" s="908"/>
      <c r="KZE113" s="908"/>
      <c r="KZF113" s="908"/>
      <c r="KZG113" s="908"/>
      <c r="KZH113" s="908"/>
      <c r="KZI113" s="908"/>
      <c r="KZJ113" s="908"/>
      <c r="KZK113" s="908"/>
      <c r="KZL113" s="908"/>
      <c r="KZM113" s="908"/>
      <c r="KZN113" s="908"/>
      <c r="KZO113" s="908"/>
      <c r="KZP113" s="908"/>
      <c r="KZQ113" s="908"/>
      <c r="KZR113" s="908"/>
      <c r="KZS113" s="908"/>
      <c r="KZT113" s="908"/>
      <c r="KZU113" s="908"/>
      <c r="KZV113" s="908"/>
      <c r="KZW113" s="908"/>
      <c r="KZX113" s="908"/>
      <c r="KZY113" s="908"/>
      <c r="KZZ113" s="908"/>
      <c r="LAA113" s="908"/>
      <c r="LAB113" s="908"/>
      <c r="LAC113" s="908"/>
      <c r="LAD113" s="908"/>
      <c r="LAE113" s="908"/>
      <c r="LAF113" s="908"/>
      <c r="LAG113" s="908"/>
      <c r="LAH113" s="908"/>
      <c r="LAI113" s="908"/>
      <c r="LAJ113" s="908"/>
      <c r="LAK113" s="908"/>
      <c r="LAL113" s="908"/>
      <c r="LAM113" s="908"/>
      <c r="LAN113" s="908"/>
      <c r="LAO113" s="908"/>
      <c r="LAP113" s="908"/>
      <c r="LAQ113" s="908"/>
      <c r="LAR113" s="908"/>
      <c r="LAS113" s="908"/>
      <c r="LAT113" s="908"/>
      <c r="LAU113" s="908"/>
      <c r="LAV113" s="908"/>
      <c r="LAW113" s="908"/>
      <c r="LAX113" s="908"/>
      <c r="LAY113" s="908"/>
      <c r="LAZ113" s="908"/>
      <c r="LBA113" s="908"/>
      <c r="LBB113" s="908"/>
      <c r="LBC113" s="908"/>
      <c r="LBD113" s="908"/>
      <c r="LBE113" s="908"/>
      <c r="LBF113" s="908"/>
      <c r="LBG113" s="908"/>
      <c r="LBH113" s="908"/>
      <c r="LBI113" s="908"/>
      <c r="LBJ113" s="908"/>
      <c r="LBK113" s="908"/>
      <c r="LBL113" s="908"/>
      <c r="LBM113" s="908"/>
      <c r="LBN113" s="908"/>
      <c r="LBO113" s="908"/>
      <c r="LBP113" s="908"/>
      <c r="LBQ113" s="908"/>
      <c r="LBR113" s="908"/>
      <c r="LBS113" s="908"/>
      <c r="LBT113" s="908"/>
      <c r="LBU113" s="908"/>
      <c r="LBV113" s="908"/>
      <c r="LBW113" s="908"/>
      <c r="LBX113" s="908"/>
      <c r="LBY113" s="908"/>
      <c r="LBZ113" s="908"/>
      <c r="LCA113" s="908"/>
      <c r="LCB113" s="908"/>
      <c r="LCC113" s="908"/>
      <c r="LCD113" s="908"/>
      <c r="LCE113" s="908"/>
      <c r="LCF113" s="908"/>
      <c r="LCG113" s="908"/>
      <c r="LCH113" s="908"/>
      <c r="LCI113" s="908"/>
      <c r="LCJ113" s="908"/>
      <c r="LCK113" s="908"/>
      <c r="LCL113" s="908"/>
      <c r="LCM113" s="908"/>
      <c r="LCN113" s="908"/>
      <c r="LCO113" s="908"/>
      <c r="LCP113" s="908"/>
      <c r="LCQ113" s="908"/>
      <c r="LCR113" s="908"/>
      <c r="LCS113" s="908"/>
      <c r="LCT113" s="908"/>
      <c r="LCU113" s="908"/>
      <c r="LCV113" s="908"/>
      <c r="LCW113" s="908"/>
      <c r="LCX113" s="908"/>
      <c r="LCY113" s="908"/>
      <c r="LCZ113" s="908"/>
      <c r="LDA113" s="908"/>
      <c r="LDB113" s="908"/>
      <c r="LDC113" s="908"/>
      <c r="LDD113" s="908"/>
      <c r="LDE113" s="908"/>
      <c r="LDF113" s="908"/>
      <c r="LDG113" s="908"/>
      <c r="LDH113" s="908"/>
      <c r="LDI113" s="908"/>
      <c r="LDJ113" s="908"/>
      <c r="LDK113" s="908"/>
      <c r="LDL113" s="908"/>
      <c r="LDM113" s="908"/>
      <c r="LDN113" s="908"/>
      <c r="LDO113" s="908"/>
      <c r="LDP113" s="908"/>
      <c r="LDQ113" s="908"/>
      <c r="LDR113" s="908"/>
      <c r="LDS113" s="908"/>
      <c r="LDT113" s="908"/>
      <c r="LDU113" s="908"/>
      <c r="LDV113" s="908"/>
      <c r="LDW113" s="908"/>
      <c r="LDX113" s="908"/>
      <c r="LDY113" s="908"/>
      <c r="LDZ113" s="908"/>
      <c r="LEA113" s="908"/>
      <c r="LEB113" s="908"/>
      <c r="LEC113" s="908"/>
      <c r="LED113" s="908"/>
      <c r="LEE113" s="908"/>
      <c r="LEF113" s="908"/>
      <c r="LEG113" s="908"/>
      <c r="LEH113" s="908"/>
      <c r="LEI113" s="908"/>
      <c r="LEJ113" s="908"/>
      <c r="LEK113" s="908"/>
      <c r="LEL113" s="908"/>
      <c r="LEM113" s="908"/>
      <c r="LEN113" s="908"/>
      <c r="LEO113" s="908"/>
      <c r="LEP113" s="908"/>
      <c r="LEQ113" s="908"/>
      <c r="LER113" s="908"/>
      <c r="LES113" s="908"/>
      <c r="LET113" s="908"/>
      <c r="LEU113" s="908"/>
      <c r="LEV113" s="908"/>
      <c r="LEW113" s="908"/>
      <c r="LEX113" s="908"/>
      <c r="LEY113" s="908"/>
      <c r="LEZ113" s="908"/>
      <c r="LFA113" s="908"/>
      <c r="LFB113" s="908"/>
      <c r="LFC113" s="908"/>
      <c r="LFD113" s="908"/>
      <c r="LFE113" s="908"/>
      <c r="LFF113" s="908"/>
      <c r="LFG113" s="908"/>
      <c r="LFH113" s="908"/>
      <c r="LFI113" s="908"/>
      <c r="LFJ113" s="908"/>
      <c r="LFK113" s="908"/>
      <c r="LFL113" s="908"/>
      <c r="LFM113" s="908"/>
      <c r="LFN113" s="908"/>
      <c r="LFO113" s="908"/>
      <c r="LFP113" s="908"/>
      <c r="LFQ113" s="908"/>
      <c r="LFR113" s="908"/>
      <c r="LFS113" s="908"/>
      <c r="LFT113" s="908"/>
      <c r="LFU113" s="908"/>
      <c r="LFV113" s="908"/>
      <c r="LFW113" s="908"/>
      <c r="LFX113" s="908"/>
      <c r="LFY113" s="908"/>
      <c r="LFZ113" s="908"/>
      <c r="LGA113" s="908"/>
      <c r="LGB113" s="908"/>
      <c r="LGC113" s="908"/>
      <c r="LGD113" s="908"/>
      <c r="LGE113" s="908"/>
      <c r="LGF113" s="908"/>
      <c r="LGG113" s="908"/>
      <c r="LGH113" s="908"/>
      <c r="LGI113" s="908"/>
      <c r="LGJ113" s="908"/>
      <c r="LGK113" s="908"/>
      <c r="LGL113" s="908"/>
      <c r="LGM113" s="908"/>
      <c r="LGN113" s="908"/>
      <c r="LGO113" s="908"/>
      <c r="LGP113" s="908"/>
      <c r="LGQ113" s="908"/>
      <c r="LGR113" s="908"/>
      <c r="LGS113" s="908"/>
      <c r="LGT113" s="908"/>
      <c r="LGU113" s="908"/>
      <c r="LGV113" s="908"/>
      <c r="LGW113" s="908"/>
      <c r="LGX113" s="908"/>
      <c r="LGY113" s="908"/>
      <c r="LGZ113" s="908"/>
      <c r="LHA113" s="908"/>
      <c r="LHB113" s="908"/>
      <c r="LHC113" s="908"/>
      <c r="LHD113" s="908"/>
      <c r="LHE113" s="908"/>
      <c r="LHF113" s="908"/>
      <c r="LHG113" s="908"/>
      <c r="LHH113" s="908"/>
      <c r="LHI113" s="908"/>
      <c r="LHJ113" s="908"/>
      <c r="LHK113" s="908"/>
      <c r="LHL113" s="908"/>
      <c r="LHM113" s="908"/>
      <c r="LHN113" s="908"/>
      <c r="LHO113" s="908"/>
      <c r="LHP113" s="908"/>
      <c r="LHQ113" s="908"/>
      <c r="LHR113" s="908"/>
      <c r="LHS113" s="908"/>
      <c r="LHT113" s="908"/>
      <c r="LHU113" s="908"/>
      <c r="LHV113" s="908"/>
      <c r="LHW113" s="908"/>
      <c r="LHX113" s="908"/>
      <c r="LHY113" s="908"/>
      <c r="LHZ113" s="908"/>
      <c r="LIA113" s="908"/>
      <c r="LIB113" s="908"/>
      <c r="LIC113" s="908"/>
      <c r="LID113" s="908"/>
      <c r="LIE113" s="908"/>
      <c r="LIF113" s="908"/>
      <c r="LIG113" s="908"/>
      <c r="LIH113" s="908"/>
      <c r="LII113" s="908"/>
      <c r="LIJ113" s="908"/>
      <c r="LIK113" s="908"/>
      <c r="LIL113" s="908"/>
      <c r="LIM113" s="908"/>
      <c r="LIN113" s="908"/>
      <c r="LIO113" s="908"/>
      <c r="LIP113" s="908"/>
      <c r="LIQ113" s="908"/>
      <c r="LIR113" s="908"/>
      <c r="LIS113" s="908"/>
      <c r="LIT113" s="908"/>
      <c r="LIU113" s="908"/>
      <c r="LIV113" s="908"/>
      <c r="LIW113" s="908"/>
      <c r="LIX113" s="908"/>
      <c r="LIY113" s="908"/>
      <c r="LIZ113" s="908"/>
      <c r="LJA113" s="908"/>
      <c r="LJB113" s="908"/>
      <c r="LJC113" s="908"/>
      <c r="LJD113" s="908"/>
      <c r="LJE113" s="908"/>
      <c r="LJF113" s="908"/>
      <c r="LJG113" s="908"/>
      <c r="LJH113" s="908"/>
      <c r="LJI113" s="908"/>
      <c r="LJJ113" s="908"/>
      <c r="LJK113" s="908"/>
      <c r="LJL113" s="908"/>
      <c r="LJM113" s="908"/>
      <c r="LJN113" s="908"/>
      <c r="LJO113" s="908"/>
      <c r="LJP113" s="908"/>
      <c r="LJQ113" s="908"/>
      <c r="LJR113" s="908"/>
      <c r="LJS113" s="908"/>
      <c r="LJT113" s="908"/>
      <c r="LJU113" s="908"/>
      <c r="LJV113" s="908"/>
      <c r="LJW113" s="908"/>
      <c r="LJX113" s="908"/>
      <c r="LJY113" s="908"/>
      <c r="LJZ113" s="908"/>
      <c r="LKA113" s="908"/>
      <c r="LKB113" s="908"/>
      <c r="LKC113" s="908"/>
      <c r="LKD113" s="908"/>
      <c r="LKE113" s="908"/>
      <c r="LKF113" s="908"/>
      <c r="LKG113" s="908"/>
      <c r="LKH113" s="908"/>
      <c r="LKI113" s="908"/>
      <c r="LKJ113" s="908"/>
      <c r="LKK113" s="908"/>
      <c r="LKL113" s="908"/>
      <c r="LKM113" s="908"/>
      <c r="LKN113" s="908"/>
      <c r="LKO113" s="908"/>
      <c r="LKP113" s="908"/>
      <c r="LKQ113" s="908"/>
      <c r="LKR113" s="908"/>
      <c r="LKS113" s="908"/>
      <c r="LKT113" s="908"/>
      <c r="LKU113" s="908"/>
      <c r="LKV113" s="908"/>
      <c r="LKW113" s="908"/>
      <c r="LKX113" s="908"/>
      <c r="LKY113" s="908"/>
      <c r="LKZ113" s="908"/>
      <c r="LLA113" s="908"/>
      <c r="LLB113" s="908"/>
      <c r="LLC113" s="908"/>
      <c r="LLD113" s="908"/>
      <c r="LLE113" s="908"/>
      <c r="LLF113" s="908"/>
      <c r="LLG113" s="908"/>
      <c r="LLH113" s="908"/>
      <c r="LLI113" s="908"/>
      <c r="LLJ113" s="908"/>
      <c r="LLK113" s="908"/>
      <c r="LLL113" s="908"/>
      <c r="LLM113" s="908"/>
      <c r="LLN113" s="908"/>
      <c r="LLO113" s="908"/>
      <c r="LLP113" s="908"/>
      <c r="LLQ113" s="908"/>
      <c r="LLR113" s="908"/>
      <c r="LLS113" s="908"/>
      <c r="LLT113" s="908"/>
      <c r="LLU113" s="908"/>
      <c r="LLV113" s="908"/>
      <c r="LLW113" s="908"/>
      <c r="LLX113" s="908"/>
      <c r="LLY113" s="908"/>
      <c r="LLZ113" s="908"/>
      <c r="LMA113" s="908"/>
      <c r="LMB113" s="908"/>
      <c r="LMC113" s="908"/>
      <c r="LMD113" s="908"/>
      <c r="LME113" s="908"/>
      <c r="LMF113" s="908"/>
      <c r="LMG113" s="908"/>
      <c r="LMH113" s="908"/>
      <c r="LMI113" s="908"/>
      <c r="LMJ113" s="908"/>
      <c r="LMK113" s="908"/>
      <c r="LML113" s="908"/>
      <c r="LMM113" s="908"/>
      <c r="LMN113" s="908"/>
      <c r="LMO113" s="908"/>
      <c r="LMP113" s="908"/>
      <c r="LMQ113" s="908"/>
      <c r="LMR113" s="908"/>
      <c r="LMS113" s="908"/>
      <c r="LMT113" s="908"/>
      <c r="LMU113" s="908"/>
      <c r="LMV113" s="908"/>
      <c r="LMW113" s="908"/>
      <c r="LMX113" s="908"/>
      <c r="LMY113" s="908"/>
      <c r="LMZ113" s="908"/>
      <c r="LNA113" s="908"/>
      <c r="LNB113" s="908"/>
      <c r="LNC113" s="908"/>
      <c r="LND113" s="908"/>
      <c r="LNE113" s="908"/>
      <c r="LNF113" s="908"/>
      <c r="LNG113" s="908"/>
      <c r="LNH113" s="908"/>
      <c r="LNI113" s="908"/>
      <c r="LNJ113" s="908"/>
      <c r="LNK113" s="908"/>
      <c r="LNL113" s="908"/>
      <c r="LNM113" s="908"/>
      <c r="LNN113" s="908"/>
      <c r="LNO113" s="908"/>
      <c r="LNP113" s="908"/>
      <c r="LNQ113" s="908"/>
      <c r="LNR113" s="908"/>
      <c r="LNS113" s="908"/>
      <c r="LNT113" s="908"/>
      <c r="LNU113" s="908"/>
      <c r="LNV113" s="908"/>
      <c r="LNW113" s="908"/>
      <c r="LNX113" s="908"/>
      <c r="LNY113" s="908"/>
      <c r="LNZ113" s="908"/>
      <c r="LOA113" s="908"/>
      <c r="LOB113" s="908"/>
      <c r="LOC113" s="908"/>
      <c r="LOD113" s="908"/>
      <c r="LOE113" s="908"/>
      <c r="LOF113" s="908"/>
      <c r="LOG113" s="908"/>
      <c r="LOH113" s="908"/>
      <c r="LOI113" s="908"/>
      <c r="LOJ113" s="908"/>
      <c r="LOK113" s="908"/>
      <c r="LOL113" s="908"/>
      <c r="LOM113" s="908"/>
      <c r="LON113" s="908"/>
      <c r="LOO113" s="908"/>
      <c r="LOP113" s="908"/>
      <c r="LOQ113" s="908"/>
      <c r="LOR113" s="908"/>
      <c r="LOS113" s="908"/>
      <c r="LOT113" s="908"/>
      <c r="LOU113" s="908"/>
      <c r="LOV113" s="908"/>
      <c r="LOW113" s="908"/>
      <c r="LOX113" s="908"/>
      <c r="LOY113" s="908"/>
      <c r="LOZ113" s="908"/>
      <c r="LPA113" s="908"/>
      <c r="LPB113" s="908"/>
      <c r="LPC113" s="908"/>
      <c r="LPD113" s="908"/>
      <c r="LPE113" s="908"/>
      <c r="LPF113" s="908"/>
      <c r="LPG113" s="908"/>
      <c r="LPH113" s="908"/>
      <c r="LPI113" s="908"/>
      <c r="LPJ113" s="908"/>
      <c r="LPK113" s="908"/>
      <c r="LPL113" s="908"/>
      <c r="LPM113" s="908"/>
      <c r="LPN113" s="908"/>
      <c r="LPO113" s="908"/>
      <c r="LPP113" s="908"/>
      <c r="LPQ113" s="908"/>
      <c r="LPR113" s="908"/>
      <c r="LPS113" s="908"/>
      <c r="LPT113" s="908"/>
      <c r="LPU113" s="908"/>
      <c r="LPV113" s="908"/>
      <c r="LPW113" s="908"/>
      <c r="LPX113" s="908"/>
      <c r="LPY113" s="908"/>
      <c r="LPZ113" s="908"/>
      <c r="LQA113" s="908"/>
      <c r="LQB113" s="908"/>
      <c r="LQC113" s="908"/>
      <c r="LQD113" s="908"/>
      <c r="LQE113" s="908"/>
      <c r="LQF113" s="908"/>
      <c r="LQG113" s="908"/>
      <c r="LQH113" s="908"/>
      <c r="LQI113" s="908"/>
      <c r="LQJ113" s="908"/>
      <c r="LQK113" s="908"/>
      <c r="LQL113" s="908"/>
      <c r="LQM113" s="908"/>
      <c r="LQN113" s="908"/>
      <c r="LQO113" s="908"/>
      <c r="LQP113" s="908"/>
      <c r="LQQ113" s="908"/>
      <c r="LQR113" s="908"/>
      <c r="LQS113" s="908"/>
      <c r="LQT113" s="908"/>
      <c r="LQU113" s="908"/>
      <c r="LQV113" s="908"/>
      <c r="LQW113" s="908"/>
      <c r="LQX113" s="908"/>
      <c r="LQY113" s="908"/>
      <c r="LQZ113" s="908"/>
      <c r="LRA113" s="908"/>
      <c r="LRB113" s="908"/>
      <c r="LRC113" s="908"/>
      <c r="LRD113" s="908"/>
      <c r="LRE113" s="908"/>
      <c r="LRF113" s="908"/>
      <c r="LRG113" s="908"/>
      <c r="LRH113" s="908"/>
      <c r="LRI113" s="908"/>
      <c r="LRJ113" s="908"/>
      <c r="LRK113" s="908"/>
      <c r="LRL113" s="908"/>
      <c r="LRM113" s="908"/>
      <c r="LRN113" s="908"/>
      <c r="LRO113" s="908"/>
      <c r="LRP113" s="908"/>
      <c r="LRQ113" s="908"/>
      <c r="LRR113" s="908"/>
      <c r="LRS113" s="908"/>
      <c r="LRT113" s="908"/>
      <c r="LRU113" s="908"/>
      <c r="LRV113" s="908"/>
      <c r="LRW113" s="908"/>
      <c r="LRX113" s="908"/>
      <c r="LRY113" s="908"/>
      <c r="LRZ113" s="908"/>
      <c r="LSA113" s="908"/>
      <c r="LSB113" s="908"/>
      <c r="LSC113" s="908"/>
      <c r="LSD113" s="908"/>
      <c r="LSE113" s="908"/>
      <c r="LSF113" s="908"/>
      <c r="LSG113" s="908"/>
      <c r="LSH113" s="908"/>
      <c r="LSI113" s="908"/>
      <c r="LSJ113" s="908"/>
      <c r="LSK113" s="908"/>
      <c r="LSL113" s="908"/>
      <c r="LSM113" s="908"/>
      <c r="LSN113" s="908"/>
      <c r="LSO113" s="908"/>
      <c r="LSP113" s="908"/>
      <c r="LSQ113" s="908"/>
      <c r="LSR113" s="908"/>
      <c r="LSS113" s="908"/>
      <c r="LST113" s="908"/>
      <c r="LSU113" s="908"/>
      <c r="LSV113" s="908"/>
      <c r="LSW113" s="908"/>
      <c r="LSX113" s="908"/>
      <c r="LSY113" s="908"/>
      <c r="LSZ113" s="908"/>
      <c r="LTA113" s="908"/>
      <c r="LTB113" s="908"/>
      <c r="LTC113" s="908"/>
      <c r="LTD113" s="908"/>
      <c r="LTE113" s="908"/>
      <c r="LTF113" s="908"/>
      <c r="LTG113" s="908"/>
      <c r="LTH113" s="908"/>
      <c r="LTI113" s="908"/>
      <c r="LTJ113" s="908"/>
      <c r="LTK113" s="908"/>
      <c r="LTL113" s="908"/>
      <c r="LTM113" s="908"/>
      <c r="LTN113" s="908"/>
      <c r="LTO113" s="908"/>
      <c r="LTP113" s="908"/>
      <c r="LTQ113" s="908"/>
      <c r="LTR113" s="908"/>
      <c r="LTS113" s="908"/>
      <c r="LTT113" s="908"/>
      <c r="LTU113" s="908"/>
      <c r="LTV113" s="908"/>
      <c r="LTW113" s="908"/>
      <c r="LTX113" s="908"/>
      <c r="LTY113" s="908"/>
      <c r="LTZ113" s="908"/>
      <c r="LUA113" s="908"/>
      <c r="LUB113" s="908"/>
      <c r="LUC113" s="908"/>
      <c r="LUD113" s="908"/>
      <c r="LUE113" s="908"/>
      <c r="LUF113" s="908"/>
      <c r="LUG113" s="908"/>
      <c r="LUH113" s="908"/>
      <c r="LUI113" s="908"/>
      <c r="LUJ113" s="908"/>
      <c r="LUK113" s="908"/>
      <c r="LUL113" s="908"/>
      <c r="LUM113" s="908"/>
      <c r="LUN113" s="908"/>
      <c r="LUO113" s="908"/>
      <c r="LUP113" s="908"/>
      <c r="LUQ113" s="908"/>
      <c r="LUR113" s="908"/>
      <c r="LUS113" s="908"/>
      <c r="LUT113" s="908"/>
      <c r="LUU113" s="908"/>
      <c r="LUV113" s="908"/>
      <c r="LUW113" s="908"/>
      <c r="LUX113" s="908"/>
      <c r="LUY113" s="908"/>
      <c r="LUZ113" s="908"/>
      <c r="LVA113" s="908"/>
      <c r="LVB113" s="908"/>
      <c r="LVC113" s="908"/>
      <c r="LVD113" s="908"/>
      <c r="LVE113" s="908"/>
      <c r="LVF113" s="908"/>
      <c r="LVG113" s="908"/>
      <c r="LVH113" s="908"/>
      <c r="LVI113" s="908"/>
      <c r="LVJ113" s="908"/>
      <c r="LVK113" s="908"/>
      <c r="LVL113" s="908"/>
      <c r="LVM113" s="908"/>
      <c r="LVN113" s="908"/>
      <c r="LVO113" s="908"/>
      <c r="LVP113" s="908"/>
      <c r="LVQ113" s="908"/>
      <c r="LVR113" s="908"/>
      <c r="LVS113" s="908"/>
      <c r="LVT113" s="908"/>
      <c r="LVU113" s="908"/>
      <c r="LVV113" s="908"/>
      <c r="LVW113" s="908"/>
      <c r="LVX113" s="908"/>
      <c r="LVY113" s="908"/>
      <c r="LVZ113" s="908"/>
      <c r="LWA113" s="908"/>
      <c r="LWB113" s="908"/>
      <c r="LWC113" s="908"/>
      <c r="LWD113" s="908"/>
      <c r="LWE113" s="908"/>
      <c r="LWF113" s="908"/>
      <c r="LWG113" s="908"/>
      <c r="LWH113" s="908"/>
      <c r="LWI113" s="908"/>
      <c r="LWJ113" s="908"/>
      <c r="LWK113" s="908"/>
      <c r="LWL113" s="908"/>
      <c r="LWM113" s="908"/>
      <c r="LWN113" s="908"/>
      <c r="LWO113" s="908"/>
      <c r="LWP113" s="908"/>
      <c r="LWQ113" s="908"/>
      <c r="LWR113" s="908"/>
      <c r="LWS113" s="908"/>
      <c r="LWT113" s="908"/>
      <c r="LWU113" s="908"/>
      <c r="LWV113" s="908"/>
      <c r="LWW113" s="908"/>
      <c r="LWX113" s="908"/>
      <c r="LWY113" s="908"/>
      <c r="LWZ113" s="908"/>
      <c r="LXA113" s="908"/>
      <c r="LXB113" s="908"/>
      <c r="LXC113" s="908"/>
      <c r="LXD113" s="908"/>
      <c r="LXE113" s="908"/>
      <c r="LXF113" s="908"/>
      <c r="LXG113" s="908"/>
      <c r="LXH113" s="908"/>
      <c r="LXI113" s="908"/>
      <c r="LXJ113" s="908"/>
      <c r="LXK113" s="908"/>
      <c r="LXL113" s="908"/>
      <c r="LXM113" s="908"/>
      <c r="LXN113" s="908"/>
      <c r="LXO113" s="908"/>
      <c r="LXP113" s="908"/>
      <c r="LXQ113" s="908"/>
      <c r="LXR113" s="908"/>
      <c r="LXS113" s="908"/>
      <c r="LXT113" s="908"/>
      <c r="LXU113" s="908"/>
      <c r="LXV113" s="908"/>
      <c r="LXW113" s="908"/>
      <c r="LXX113" s="908"/>
      <c r="LXY113" s="908"/>
      <c r="LXZ113" s="908"/>
      <c r="LYA113" s="908"/>
      <c r="LYB113" s="908"/>
      <c r="LYC113" s="908"/>
      <c r="LYD113" s="908"/>
      <c r="LYE113" s="908"/>
      <c r="LYF113" s="908"/>
      <c r="LYG113" s="908"/>
      <c r="LYH113" s="908"/>
      <c r="LYI113" s="908"/>
      <c r="LYJ113" s="908"/>
      <c r="LYK113" s="908"/>
      <c r="LYL113" s="908"/>
      <c r="LYM113" s="908"/>
      <c r="LYN113" s="908"/>
      <c r="LYO113" s="908"/>
      <c r="LYP113" s="908"/>
      <c r="LYQ113" s="908"/>
      <c r="LYR113" s="908"/>
      <c r="LYS113" s="908"/>
      <c r="LYT113" s="908"/>
      <c r="LYU113" s="908"/>
      <c r="LYV113" s="908"/>
      <c r="LYW113" s="908"/>
      <c r="LYX113" s="908"/>
      <c r="LYY113" s="908"/>
      <c r="LYZ113" s="908"/>
      <c r="LZA113" s="908"/>
      <c r="LZB113" s="908"/>
      <c r="LZC113" s="908"/>
      <c r="LZD113" s="908"/>
      <c r="LZE113" s="908"/>
      <c r="LZF113" s="908"/>
      <c r="LZG113" s="908"/>
      <c r="LZH113" s="908"/>
      <c r="LZI113" s="908"/>
      <c r="LZJ113" s="908"/>
      <c r="LZK113" s="908"/>
      <c r="LZL113" s="908"/>
      <c r="LZM113" s="908"/>
      <c r="LZN113" s="908"/>
      <c r="LZO113" s="908"/>
      <c r="LZP113" s="908"/>
      <c r="LZQ113" s="908"/>
      <c r="LZR113" s="908"/>
      <c r="LZS113" s="908"/>
      <c r="LZT113" s="908"/>
      <c r="LZU113" s="908"/>
      <c r="LZV113" s="908"/>
      <c r="LZW113" s="908"/>
      <c r="LZX113" s="908"/>
      <c r="LZY113" s="908"/>
      <c r="LZZ113" s="908"/>
      <c r="MAA113" s="908"/>
      <c r="MAB113" s="908"/>
      <c r="MAC113" s="908"/>
      <c r="MAD113" s="908"/>
      <c r="MAE113" s="908"/>
      <c r="MAF113" s="908"/>
      <c r="MAG113" s="908"/>
      <c r="MAH113" s="908"/>
      <c r="MAI113" s="908"/>
      <c r="MAJ113" s="908"/>
      <c r="MAK113" s="908"/>
      <c r="MAL113" s="908"/>
      <c r="MAM113" s="908"/>
      <c r="MAN113" s="908"/>
      <c r="MAO113" s="908"/>
      <c r="MAP113" s="908"/>
      <c r="MAQ113" s="908"/>
      <c r="MAR113" s="908"/>
      <c r="MAS113" s="908"/>
      <c r="MAT113" s="908"/>
      <c r="MAU113" s="908"/>
      <c r="MAV113" s="908"/>
      <c r="MAW113" s="908"/>
      <c r="MAX113" s="908"/>
      <c r="MAY113" s="908"/>
      <c r="MAZ113" s="908"/>
      <c r="MBA113" s="908"/>
      <c r="MBB113" s="908"/>
      <c r="MBC113" s="908"/>
      <c r="MBD113" s="908"/>
      <c r="MBE113" s="908"/>
      <c r="MBF113" s="908"/>
      <c r="MBG113" s="908"/>
      <c r="MBH113" s="908"/>
      <c r="MBI113" s="908"/>
      <c r="MBJ113" s="908"/>
      <c r="MBK113" s="908"/>
      <c r="MBL113" s="908"/>
      <c r="MBM113" s="908"/>
      <c r="MBN113" s="908"/>
      <c r="MBO113" s="908"/>
      <c r="MBP113" s="908"/>
      <c r="MBQ113" s="908"/>
      <c r="MBR113" s="908"/>
      <c r="MBS113" s="908"/>
      <c r="MBT113" s="908"/>
      <c r="MBU113" s="908"/>
      <c r="MBV113" s="908"/>
      <c r="MBW113" s="908"/>
      <c r="MBX113" s="908"/>
      <c r="MBY113" s="908"/>
      <c r="MBZ113" s="908"/>
      <c r="MCA113" s="908"/>
      <c r="MCB113" s="908"/>
      <c r="MCC113" s="908"/>
      <c r="MCD113" s="908"/>
      <c r="MCE113" s="908"/>
      <c r="MCF113" s="908"/>
      <c r="MCG113" s="908"/>
      <c r="MCH113" s="908"/>
      <c r="MCI113" s="908"/>
      <c r="MCJ113" s="908"/>
      <c r="MCK113" s="908"/>
      <c r="MCL113" s="908"/>
      <c r="MCM113" s="908"/>
      <c r="MCN113" s="908"/>
      <c r="MCO113" s="908"/>
      <c r="MCP113" s="908"/>
      <c r="MCQ113" s="908"/>
      <c r="MCR113" s="908"/>
      <c r="MCS113" s="908"/>
      <c r="MCT113" s="908"/>
      <c r="MCU113" s="908"/>
      <c r="MCV113" s="908"/>
      <c r="MCW113" s="908"/>
      <c r="MCX113" s="908"/>
      <c r="MCY113" s="908"/>
      <c r="MCZ113" s="908"/>
      <c r="MDA113" s="908"/>
      <c r="MDB113" s="908"/>
      <c r="MDC113" s="908"/>
      <c r="MDD113" s="908"/>
      <c r="MDE113" s="908"/>
      <c r="MDF113" s="908"/>
      <c r="MDG113" s="908"/>
      <c r="MDH113" s="908"/>
      <c r="MDI113" s="908"/>
      <c r="MDJ113" s="908"/>
      <c r="MDK113" s="908"/>
      <c r="MDL113" s="908"/>
      <c r="MDM113" s="908"/>
      <c r="MDN113" s="908"/>
      <c r="MDO113" s="908"/>
      <c r="MDP113" s="908"/>
      <c r="MDQ113" s="908"/>
      <c r="MDR113" s="908"/>
      <c r="MDS113" s="908"/>
      <c r="MDT113" s="908"/>
      <c r="MDU113" s="908"/>
      <c r="MDV113" s="908"/>
      <c r="MDW113" s="908"/>
      <c r="MDX113" s="908"/>
      <c r="MDY113" s="908"/>
      <c r="MDZ113" s="908"/>
      <c r="MEA113" s="908"/>
      <c r="MEB113" s="908"/>
      <c r="MEC113" s="908"/>
      <c r="MED113" s="908"/>
      <c r="MEE113" s="908"/>
      <c r="MEF113" s="908"/>
      <c r="MEG113" s="908"/>
      <c r="MEH113" s="908"/>
      <c r="MEI113" s="908"/>
      <c r="MEJ113" s="908"/>
      <c r="MEK113" s="908"/>
      <c r="MEL113" s="908"/>
      <c r="MEM113" s="908"/>
      <c r="MEN113" s="908"/>
      <c r="MEO113" s="908"/>
      <c r="MEP113" s="908"/>
      <c r="MEQ113" s="908"/>
      <c r="MER113" s="908"/>
      <c r="MES113" s="908"/>
      <c r="MET113" s="908"/>
      <c r="MEU113" s="908"/>
      <c r="MEV113" s="908"/>
      <c r="MEW113" s="908"/>
      <c r="MEX113" s="908"/>
      <c r="MEY113" s="908"/>
      <c r="MEZ113" s="908"/>
      <c r="MFA113" s="908"/>
      <c r="MFB113" s="908"/>
      <c r="MFC113" s="908"/>
      <c r="MFD113" s="908"/>
      <c r="MFE113" s="908"/>
      <c r="MFF113" s="908"/>
      <c r="MFG113" s="908"/>
      <c r="MFH113" s="908"/>
      <c r="MFI113" s="908"/>
      <c r="MFJ113" s="908"/>
      <c r="MFK113" s="908"/>
      <c r="MFL113" s="908"/>
      <c r="MFM113" s="908"/>
      <c r="MFN113" s="908"/>
      <c r="MFO113" s="908"/>
      <c r="MFP113" s="908"/>
      <c r="MFQ113" s="908"/>
      <c r="MFR113" s="908"/>
      <c r="MFS113" s="908"/>
      <c r="MFT113" s="908"/>
      <c r="MFU113" s="908"/>
      <c r="MFV113" s="908"/>
      <c r="MFW113" s="908"/>
      <c r="MFX113" s="908"/>
      <c r="MFY113" s="908"/>
      <c r="MFZ113" s="908"/>
      <c r="MGA113" s="908"/>
      <c r="MGB113" s="908"/>
      <c r="MGC113" s="908"/>
      <c r="MGD113" s="908"/>
      <c r="MGE113" s="908"/>
      <c r="MGF113" s="908"/>
      <c r="MGG113" s="908"/>
      <c r="MGH113" s="908"/>
      <c r="MGI113" s="908"/>
      <c r="MGJ113" s="908"/>
      <c r="MGK113" s="908"/>
      <c r="MGL113" s="908"/>
      <c r="MGM113" s="908"/>
      <c r="MGN113" s="908"/>
      <c r="MGO113" s="908"/>
      <c r="MGP113" s="908"/>
      <c r="MGQ113" s="908"/>
      <c r="MGR113" s="908"/>
      <c r="MGS113" s="908"/>
      <c r="MGT113" s="908"/>
      <c r="MGU113" s="908"/>
      <c r="MGV113" s="908"/>
      <c r="MGW113" s="908"/>
      <c r="MGX113" s="908"/>
      <c r="MGY113" s="908"/>
      <c r="MGZ113" s="908"/>
      <c r="MHA113" s="908"/>
      <c r="MHB113" s="908"/>
      <c r="MHC113" s="908"/>
      <c r="MHD113" s="908"/>
      <c r="MHE113" s="908"/>
      <c r="MHF113" s="908"/>
      <c r="MHG113" s="908"/>
      <c r="MHH113" s="908"/>
      <c r="MHI113" s="908"/>
      <c r="MHJ113" s="908"/>
      <c r="MHK113" s="908"/>
      <c r="MHL113" s="908"/>
      <c r="MHM113" s="908"/>
      <c r="MHN113" s="908"/>
      <c r="MHO113" s="908"/>
      <c r="MHP113" s="908"/>
      <c r="MHQ113" s="908"/>
      <c r="MHR113" s="908"/>
      <c r="MHS113" s="908"/>
      <c r="MHT113" s="908"/>
      <c r="MHU113" s="908"/>
      <c r="MHV113" s="908"/>
      <c r="MHW113" s="908"/>
      <c r="MHX113" s="908"/>
      <c r="MHY113" s="908"/>
      <c r="MHZ113" s="908"/>
      <c r="MIA113" s="908"/>
      <c r="MIB113" s="908"/>
      <c r="MIC113" s="908"/>
      <c r="MID113" s="908"/>
      <c r="MIE113" s="908"/>
      <c r="MIF113" s="908"/>
      <c r="MIG113" s="908"/>
      <c r="MIH113" s="908"/>
      <c r="MII113" s="908"/>
      <c r="MIJ113" s="908"/>
      <c r="MIK113" s="908"/>
      <c r="MIL113" s="908"/>
      <c r="MIM113" s="908"/>
      <c r="MIN113" s="908"/>
      <c r="MIO113" s="908"/>
      <c r="MIP113" s="908"/>
      <c r="MIQ113" s="908"/>
      <c r="MIR113" s="908"/>
      <c r="MIS113" s="908"/>
      <c r="MIT113" s="908"/>
      <c r="MIU113" s="908"/>
      <c r="MIV113" s="908"/>
      <c r="MIW113" s="908"/>
      <c r="MIX113" s="908"/>
      <c r="MIY113" s="908"/>
      <c r="MIZ113" s="908"/>
      <c r="MJA113" s="908"/>
      <c r="MJB113" s="908"/>
      <c r="MJC113" s="908"/>
      <c r="MJD113" s="908"/>
      <c r="MJE113" s="908"/>
      <c r="MJF113" s="908"/>
      <c r="MJG113" s="908"/>
      <c r="MJH113" s="908"/>
      <c r="MJI113" s="908"/>
      <c r="MJJ113" s="908"/>
      <c r="MJK113" s="908"/>
      <c r="MJL113" s="908"/>
      <c r="MJM113" s="908"/>
      <c r="MJN113" s="908"/>
      <c r="MJO113" s="908"/>
      <c r="MJP113" s="908"/>
      <c r="MJQ113" s="908"/>
      <c r="MJR113" s="908"/>
      <c r="MJS113" s="908"/>
      <c r="MJT113" s="908"/>
      <c r="MJU113" s="908"/>
      <c r="MJV113" s="908"/>
      <c r="MJW113" s="908"/>
      <c r="MJX113" s="908"/>
      <c r="MJY113" s="908"/>
      <c r="MJZ113" s="908"/>
      <c r="MKA113" s="908"/>
      <c r="MKB113" s="908"/>
      <c r="MKC113" s="908"/>
      <c r="MKD113" s="908"/>
      <c r="MKE113" s="908"/>
      <c r="MKF113" s="908"/>
      <c r="MKG113" s="908"/>
      <c r="MKH113" s="908"/>
      <c r="MKI113" s="908"/>
      <c r="MKJ113" s="908"/>
      <c r="MKK113" s="908"/>
      <c r="MKL113" s="908"/>
      <c r="MKM113" s="908"/>
      <c r="MKN113" s="908"/>
      <c r="MKO113" s="908"/>
      <c r="MKP113" s="908"/>
      <c r="MKQ113" s="908"/>
      <c r="MKR113" s="908"/>
      <c r="MKS113" s="908"/>
      <c r="MKT113" s="908"/>
      <c r="MKU113" s="908"/>
      <c r="MKV113" s="908"/>
      <c r="MKW113" s="908"/>
      <c r="MKX113" s="908"/>
      <c r="MKY113" s="908"/>
      <c r="MKZ113" s="908"/>
      <c r="MLA113" s="908"/>
      <c r="MLB113" s="908"/>
      <c r="MLC113" s="908"/>
      <c r="MLD113" s="908"/>
      <c r="MLE113" s="908"/>
      <c r="MLF113" s="908"/>
      <c r="MLG113" s="908"/>
      <c r="MLH113" s="908"/>
      <c r="MLI113" s="908"/>
      <c r="MLJ113" s="908"/>
      <c r="MLK113" s="908"/>
      <c r="MLL113" s="908"/>
      <c r="MLM113" s="908"/>
      <c r="MLN113" s="908"/>
      <c r="MLO113" s="908"/>
      <c r="MLP113" s="908"/>
      <c r="MLQ113" s="908"/>
      <c r="MLR113" s="908"/>
      <c r="MLS113" s="908"/>
      <c r="MLT113" s="908"/>
      <c r="MLU113" s="908"/>
      <c r="MLV113" s="908"/>
      <c r="MLW113" s="908"/>
      <c r="MLX113" s="908"/>
      <c r="MLY113" s="908"/>
      <c r="MLZ113" s="908"/>
      <c r="MMA113" s="908"/>
      <c r="MMB113" s="908"/>
      <c r="MMC113" s="908"/>
      <c r="MMD113" s="908"/>
      <c r="MME113" s="908"/>
      <c r="MMF113" s="908"/>
      <c r="MMG113" s="908"/>
      <c r="MMH113" s="908"/>
      <c r="MMI113" s="908"/>
      <c r="MMJ113" s="908"/>
      <c r="MMK113" s="908"/>
      <c r="MML113" s="908"/>
      <c r="MMM113" s="908"/>
      <c r="MMN113" s="908"/>
      <c r="MMO113" s="908"/>
      <c r="MMP113" s="908"/>
      <c r="MMQ113" s="908"/>
      <c r="MMR113" s="908"/>
      <c r="MMS113" s="908"/>
      <c r="MMT113" s="908"/>
      <c r="MMU113" s="908"/>
      <c r="MMV113" s="908"/>
      <c r="MMW113" s="908"/>
      <c r="MMX113" s="908"/>
      <c r="MMY113" s="908"/>
      <c r="MMZ113" s="908"/>
      <c r="MNA113" s="908"/>
      <c r="MNB113" s="908"/>
      <c r="MNC113" s="908"/>
      <c r="MND113" s="908"/>
      <c r="MNE113" s="908"/>
      <c r="MNF113" s="908"/>
      <c r="MNG113" s="908"/>
      <c r="MNH113" s="908"/>
      <c r="MNI113" s="908"/>
      <c r="MNJ113" s="908"/>
      <c r="MNK113" s="908"/>
      <c r="MNL113" s="908"/>
      <c r="MNM113" s="908"/>
      <c r="MNN113" s="908"/>
      <c r="MNO113" s="908"/>
      <c r="MNP113" s="908"/>
      <c r="MNQ113" s="908"/>
      <c r="MNR113" s="908"/>
      <c r="MNS113" s="908"/>
      <c r="MNT113" s="908"/>
      <c r="MNU113" s="908"/>
      <c r="MNV113" s="908"/>
      <c r="MNW113" s="908"/>
      <c r="MNX113" s="908"/>
      <c r="MNY113" s="908"/>
      <c r="MNZ113" s="908"/>
      <c r="MOA113" s="908"/>
      <c r="MOB113" s="908"/>
      <c r="MOC113" s="908"/>
      <c r="MOD113" s="908"/>
      <c r="MOE113" s="908"/>
      <c r="MOF113" s="908"/>
      <c r="MOG113" s="908"/>
      <c r="MOH113" s="908"/>
      <c r="MOI113" s="908"/>
      <c r="MOJ113" s="908"/>
      <c r="MOK113" s="908"/>
      <c r="MOL113" s="908"/>
      <c r="MOM113" s="908"/>
      <c r="MON113" s="908"/>
      <c r="MOO113" s="908"/>
      <c r="MOP113" s="908"/>
      <c r="MOQ113" s="908"/>
      <c r="MOR113" s="908"/>
      <c r="MOS113" s="908"/>
      <c r="MOT113" s="908"/>
      <c r="MOU113" s="908"/>
      <c r="MOV113" s="908"/>
      <c r="MOW113" s="908"/>
      <c r="MOX113" s="908"/>
      <c r="MOY113" s="908"/>
      <c r="MOZ113" s="908"/>
      <c r="MPA113" s="908"/>
      <c r="MPB113" s="908"/>
      <c r="MPC113" s="908"/>
      <c r="MPD113" s="908"/>
      <c r="MPE113" s="908"/>
      <c r="MPF113" s="908"/>
      <c r="MPG113" s="908"/>
      <c r="MPH113" s="908"/>
      <c r="MPI113" s="908"/>
      <c r="MPJ113" s="908"/>
      <c r="MPK113" s="908"/>
      <c r="MPL113" s="908"/>
      <c r="MPM113" s="908"/>
      <c r="MPN113" s="908"/>
      <c r="MPO113" s="908"/>
      <c r="MPP113" s="908"/>
      <c r="MPQ113" s="908"/>
      <c r="MPR113" s="908"/>
      <c r="MPS113" s="908"/>
      <c r="MPT113" s="908"/>
      <c r="MPU113" s="908"/>
      <c r="MPV113" s="908"/>
      <c r="MPW113" s="908"/>
      <c r="MPX113" s="908"/>
      <c r="MPY113" s="908"/>
      <c r="MPZ113" s="908"/>
      <c r="MQA113" s="908"/>
      <c r="MQB113" s="908"/>
      <c r="MQC113" s="908"/>
      <c r="MQD113" s="908"/>
      <c r="MQE113" s="908"/>
      <c r="MQF113" s="908"/>
      <c r="MQG113" s="908"/>
      <c r="MQH113" s="908"/>
      <c r="MQI113" s="908"/>
      <c r="MQJ113" s="908"/>
      <c r="MQK113" s="908"/>
      <c r="MQL113" s="908"/>
      <c r="MQM113" s="908"/>
      <c r="MQN113" s="908"/>
      <c r="MQO113" s="908"/>
      <c r="MQP113" s="908"/>
      <c r="MQQ113" s="908"/>
      <c r="MQR113" s="908"/>
      <c r="MQS113" s="908"/>
      <c r="MQT113" s="908"/>
      <c r="MQU113" s="908"/>
      <c r="MQV113" s="908"/>
      <c r="MQW113" s="908"/>
      <c r="MQX113" s="908"/>
      <c r="MQY113" s="908"/>
      <c r="MQZ113" s="908"/>
      <c r="MRA113" s="908"/>
      <c r="MRB113" s="908"/>
      <c r="MRC113" s="908"/>
      <c r="MRD113" s="908"/>
      <c r="MRE113" s="908"/>
      <c r="MRF113" s="908"/>
      <c r="MRG113" s="908"/>
      <c r="MRH113" s="908"/>
      <c r="MRI113" s="908"/>
      <c r="MRJ113" s="908"/>
      <c r="MRK113" s="908"/>
      <c r="MRL113" s="908"/>
      <c r="MRM113" s="908"/>
      <c r="MRN113" s="908"/>
      <c r="MRO113" s="908"/>
      <c r="MRP113" s="908"/>
      <c r="MRQ113" s="908"/>
      <c r="MRR113" s="908"/>
      <c r="MRS113" s="908"/>
      <c r="MRT113" s="908"/>
      <c r="MRU113" s="908"/>
      <c r="MRV113" s="908"/>
      <c r="MRW113" s="908"/>
      <c r="MRX113" s="908"/>
      <c r="MRY113" s="908"/>
      <c r="MRZ113" s="908"/>
      <c r="MSA113" s="908"/>
      <c r="MSB113" s="908"/>
      <c r="MSC113" s="908"/>
      <c r="MSD113" s="908"/>
      <c r="MSE113" s="908"/>
      <c r="MSF113" s="908"/>
      <c r="MSG113" s="908"/>
      <c r="MSH113" s="908"/>
      <c r="MSI113" s="908"/>
      <c r="MSJ113" s="908"/>
      <c r="MSK113" s="908"/>
      <c r="MSL113" s="908"/>
      <c r="MSM113" s="908"/>
      <c r="MSN113" s="908"/>
      <c r="MSO113" s="908"/>
      <c r="MSP113" s="908"/>
      <c r="MSQ113" s="908"/>
      <c r="MSR113" s="908"/>
      <c r="MSS113" s="908"/>
      <c r="MST113" s="908"/>
      <c r="MSU113" s="908"/>
      <c r="MSV113" s="908"/>
      <c r="MSW113" s="908"/>
      <c r="MSX113" s="908"/>
      <c r="MSY113" s="908"/>
      <c r="MSZ113" s="908"/>
      <c r="MTA113" s="908"/>
      <c r="MTB113" s="908"/>
      <c r="MTC113" s="908"/>
      <c r="MTD113" s="908"/>
      <c r="MTE113" s="908"/>
      <c r="MTF113" s="908"/>
      <c r="MTG113" s="908"/>
      <c r="MTH113" s="908"/>
      <c r="MTI113" s="908"/>
      <c r="MTJ113" s="908"/>
      <c r="MTK113" s="908"/>
      <c r="MTL113" s="908"/>
      <c r="MTM113" s="908"/>
      <c r="MTN113" s="908"/>
      <c r="MTO113" s="908"/>
      <c r="MTP113" s="908"/>
      <c r="MTQ113" s="908"/>
      <c r="MTR113" s="908"/>
      <c r="MTS113" s="908"/>
      <c r="MTT113" s="908"/>
      <c r="MTU113" s="908"/>
      <c r="MTV113" s="908"/>
      <c r="MTW113" s="908"/>
      <c r="MTX113" s="908"/>
      <c r="MTY113" s="908"/>
      <c r="MTZ113" s="908"/>
      <c r="MUA113" s="908"/>
      <c r="MUB113" s="908"/>
      <c r="MUC113" s="908"/>
      <c r="MUD113" s="908"/>
      <c r="MUE113" s="908"/>
      <c r="MUF113" s="908"/>
      <c r="MUG113" s="908"/>
      <c r="MUH113" s="908"/>
      <c r="MUI113" s="908"/>
      <c r="MUJ113" s="908"/>
      <c r="MUK113" s="908"/>
      <c r="MUL113" s="908"/>
      <c r="MUM113" s="908"/>
      <c r="MUN113" s="908"/>
      <c r="MUO113" s="908"/>
      <c r="MUP113" s="908"/>
      <c r="MUQ113" s="908"/>
      <c r="MUR113" s="908"/>
      <c r="MUS113" s="908"/>
      <c r="MUT113" s="908"/>
      <c r="MUU113" s="908"/>
      <c r="MUV113" s="908"/>
      <c r="MUW113" s="908"/>
      <c r="MUX113" s="908"/>
      <c r="MUY113" s="908"/>
      <c r="MUZ113" s="908"/>
      <c r="MVA113" s="908"/>
      <c r="MVB113" s="908"/>
      <c r="MVC113" s="908"/>
      <c r="MVD113" s="908"/>
      <c r="MVE113" s="908"/>
      <c r="MVF113" s="908"/>
      <c r="MVG113" s="908"/>
      <c r="MVH113" s="908"/>
      <c r="MVI113" s="908"/>
      <c r="MVJ113" s="908"/>
      <c r="MVK113" s="908"/>
      <c r="MVL113" s="908"/>
      <c r="MVM113" s="908"/>
      <c r="MVN113" s="908"/>
      <c r="MVO113" s="908"/>
      <c r="MVP113" s="908"/>
      <c r="MVQ113" s="908"/>
      <c r="MVR113" s="908"/>
      <c r="MVS113" s="908"/>
      <c r="MVT113" s="908"/>
      <c r="MVU113" s="908"/>
      <c r="MVV113" s="908"/>
      <c r="MVW113" s="908"/>
      <c r="MVX113" s="908"/>
      <c r="MVY113" s="908"/>
      <c r="MVZ113" s="908"/>
      <c r="MWA113" s="908"/>
      <c r="MWB113" s="908"/>
      <c r="MWC113" s="908"/>
      <c r="MWD113" s="908"/>
      <c r="MWE113" s="908"/>
      <c r="MWF113" s="908"/>
      <c r="MWG113" s="908"/>
      <c r="MWH113" s="908"/>
      <c r="MWI113" s="908"/>
      <c r="MWJ113" s="908"/>
      <c r="MWK113" s="908"/>
      <c r="MWL113" s="908"/>
      <c r="MWM113" s="908"/>
      <c r="MWN113" s="908"/>
      <c r="MWO113" s="908"/>
      <c r="MWP113" s="908"/>
      <c r="MWQ113" s="908"/>
      <c r="MWR113" s="908"/>
      <c r="MWS113" s="908"/>
      <c r="MWT113" s="908"/>
      <c r="MWU113" s="908"/>
      <c r="MWV113" s="908"/>
      <c r="MWW113" s="908"/>
      <c r="MWX113" s="908"/>
      <c r="MWY113" s="908"/>
      <c r="MWZ113" s="908"/>
      <c r="MXA113" s="908"/>
      <c r="MXB113" s="908"/>
      <c r="MXC113" s="908"/>
      <c r="MXD113" s="908"/>
      <c r="MXE113" s="908"/>
      <c r="MXF113" s="908"/>
      <c r="MXG113" s="908"/>
      <c r="MXH113" s="908"/>
      <c r="MXI113" s="908"/>
      <c r="MXJ113" s="908"/>
      <c r="MXK113" s="908"/>
      <c r="MXL113" s="908"/>
      <c r="MXM113" s="908"/>
      <c r="MXN113" s="908"/>
      <c r="MXO113" s="908"/>
      <c r="MXP113" s="908"/>
      <c r="MXQ113" s="908"/>
      <c r="MXR113" s="908"/>
      <c r="MXS113" s="908"/>
      <c r="MXT113" s="908"/>
      <c r="MXU113" s="908"/>
      <c r="MXV113" s="908"/>
      <c r="MXW113" s="908"/>
      <c r="MXX113" s="908"/>
      <c r="MXY113" s="908"/>
      <c r="MXZ113" s="908"/>
      <c r="MYA113" s="908"/>
      <c r="MYB113" s="908"/>
      <c r="MYC113" s="908"/>
      <c r="MYD113" s="908"/>
      <c r="MYE113" s="908"/>
      <c r="MYF113" s="908"/>
      <c r="MYG113" s="908"/>
      <c r="MYH113" s="908"/>
      <c r="MYI113" s="908"/>
      <c r="MYJ113" s="908"/>
      <c r="MYK113" s="908"/>
      <c r="MYL113" s="908"/>
      <c r="MYM113" s="908"/>
      <c r="MYN113" s="908"/>
      <c r="MYO113" s="908"/>
      <c r="MYP113" s="908"/>
      <c r="MYQ113" s="908"/>
      <c r="MYR113" s="908"/>
      <c r="MYS113" s="908"/>
      <c r="MYT113" s="908"/>
      <c r="MYU113" s="908"/>
      <c r="MYV113" s="908"/>
      <c r="MYW113" s="908"/>
      <c r="MYX113" s="908"/>
      <c r="MYY113" s="908"/>
      <c r="MYZ113" s="908"/>
      <c r="MZA113" s="908"/>
      <c r="MZB113" s="908"/>
      <c r="MZC113" s="908"/>
      <c r="MZD113" s="908"/>
      <c r="MZE113" s="908"/>
      <c r="MZF113" s="908"/>
      <c r="MZG113" s="908"/>
      <c r="MZH113" s="908"/>
      <c r="MZI113" s="908"/>
      <c r="MZJ113" s="908"/>
      <c r="MZK113" s="908"/>
      <c r="MZL113" s="908"/>
      <c r="MZM113" s="908"/>
      <c r="MZN113" s="908"/>
      <c r="MZO113" s="908"/>
      <c r="MZP113" s="908"/>
      <c r="MZQ113" s="908"/>
      <c r="MZR113" s="908"/>
      <c r="MZS113" s="908"/>
      <c r="MZT113" s="908"/>
      <c r="MZU113" s="908"/>
      <c r="MZV113" s="908"/>
      <c r="MZW113" s="908"/>
      <c r="MZX113" s="908"/>
      <c r="MZY113" s="908"/>
      <c r="MZZ113" s="908"/>
      <c r="NAA113" s="908"/>
      <c r="NAB113" s="908"/>
      <c r="NAC113" s="908"/>
      <c r="NAD113" s="908"/>
      <c r="NAE113" s="908"/>
      <c r="NAF113" s="908"/>
      <c r="NAG113" s="908"/>
      <c r="NAH113" s="908"/>
      <c r="NAI113" s="908"/>
      <c r="NAJ113" s="908"/>
      <c r="NAK113" s="908"/>
      <c r="NAL113" s="908"/>
      <c r="NAM113" s="908"/>
      <c r="NAN113" s="908"/>
      <c r="NAO113" s="908"/>
      <c r="NAP113" s="908"/>
      <c r="NAQ113" s="908"/>
      <c r="NAR113" s="908"/>
      <c r="NAS113" s="908"/>
      <c r="NAT113" s="908"/>
      <c r="NAU113" s="908"/>
      <c r="NAV113" s="908"/>
      <c r="NAW113" s="908"/>
      <c r="NAX113" s="908"/>
      <c r="NAY113" s="908"/>
      <c r="NAZ113" s="908"/>
      <c r="NBA113" s="908"/>
      <c r="NBB113" s="908"/>
      <c r="NBC113" s="908"/>
      <c r="NBD113" s="908"/>
      <c r="NBE113" s="908"/>
      <c r="NBF113" s="908"/>
      <c r="NBG113" s="908"/>
      <c r="NBH113" s="908"/>
      <c r="NBI113" s="908"/>
      <c r="NBJ113" s="908"/>
      <c r="NBK113" s="908"/>
      <c r="NBL113" s="908"/>
      <c r="NBM113" s="908"/>
      <c r="NBN113" s="908"/>
      <c r="NBO113" s="908"/>
      <c r="NBP113" s="908"/>
      <c r="NBQ113" s="908"/>
      <c r="NBR113" s="908"/>
      <c r="NBS113" s="908"/>
      <c r="NBT113" s="908"/>
      <c r="NBU113" s="908"/>
      <c r="NBV113" s="908"/>
      <c r="NBW113" s="908"/>
      <c r="NBX113" s="908"/>
      <c r="NBY113" s="908"/>
      <c r="NBZ113" s="908"/>
      <c r="NCA113" s="908"/>
      <c r="NCB113" s="908"/>
      <c r="NCC113" s="908"/>
      <c r="NCD113" s="908"/>
      <c r="NCE113" s="908"/>
      <c r="NCF113" s="908"/>
      <c r="NCG113" s="908"/>
      <c r="NCH113" s="908"/>
      <c r="NCI113" s="908"/>
      <c r="NCJ113" s="908"/>
      <c r="NCK113" s="908"/>
      <c r="NCL113" s="908"/>
      <c r="NCM113" s="908"/>
      <c r="NCN113" s="908"/>
      <c r="NCO113" s="908"/>
      <c r="NCP113" s="908"/>
      <c r="NCQ113" s="908"/>
      <c r="NCR113" s="908"/>
      <c r="NCS113" s="908"/>
      <c r="NCT113" s="908"/>
      <c r="NCU113" s="908"/>
      <c r="NCV113" s="908"/>
      <c r="NCW113" s="908"/>
      <c r="NCX113" s="908"/>
      <c r="NCY113" s="908"/>
      <c r="NCZ113" s="908"/>
      <c r="NDA113" s="908"/>
      <c r="NDB113" s="908"/>
      <c r="NDC113" s="908"/>
      <c r="NDD113" s="908"/>
      <c r="NDE113" s="908"/>
      <c r="NDF113" s="908"/>
      <c r="NDG113" s="908"/>
      <c r="NDH113" s="908"/>
      <c r="NDI113" s="908"/>
      <c r="NDJ113" s="908"/>
      <c r="NDK113" s="908"/>
      <c r="NDL113" s="908"/>
      <c r="NDM113" s="908"/>
      <c r="NDN113" s="908"/>
      <c r="NDO113" s="908"/>
      <c r="NDP113" s="908"/>
      <c r="NDQ113" s="908"/>
      <c r="NDR113" s="908"/>
      <c r="NDS113" s="908"/>
      <c r="NDT113" s="908"/>
      <c r="NDU113" s="908"/>
      <c r="NDV113" s="908"/>
      <c r="NDW113" s="908"/>
      <c r="NDX113" s="908"/>
      <c r="NDY113" s="908"/>
      <c r="NDZ113" s="908"/>
      <c r="NEA113" s="908"/>
      <c r="NEB113" s="908"/>
      <c r="NEC113" s="908"/>
      <c r="NED113" s="908"/>
      <c r="NEE113" s="908"/>
      <c r="NEF113" s="908"/>
      <c r="NEG113" s="908"/>
      <c r="NEH113" s="908"/>
      <c r="NEI113" s="908"/>
      <c r="NEJ113" s="908"/>
      <c r="NEK113" s="908"/>
      <c r="NEL113" s="908"/>
      <c r="NEM113" s="908"/>
      <c r="NEN113" s="908"/>
      <c r="NEO113" s="908"/>
      <c r="NEP113" s="908"/>
      <c r="NEQ113" s="908"/>
      <c r="NER113" s="908"/>
      <c r="NES113" s="908"/>
      <c r="NET113" s="908"/>
      <c r="NEU113" s="908"/>
      <c r="NEV113" s="908"/>
      <c r="NEW113" s="908"/>
      <c r="NEX113" s="908"/>
      <c r="NEY113" s="908"/>
      <c r="NEZ113" s="908"/>
      <c r="NFA113" s="908"/>
      <c r="NFB113" s="908"/>
      <c r="NFC113" s="908"/>
      <c r="NFD113" s="908"/>
      <c r="NFE113" s="908"/>
      <c r="NFF113" s="908"/>
      <c r="NFG113" s="908"/>
      <c r="NFH113" s="908"/>
      <c r="NFI113" s="908"/>
      <c r="NFJ113" s="908"/>
      <c r="NFK113" s="908"/>
      <c r="NFL113" s="908"/>
      <c r="NFM113" s="908"/>
      <c r="NFN113" s="908"/>
      <c r="NFO113" s="908"/>
      <c r="NFP113" s="908"/>
      <c r="NFQ113" s="908"/>
      <c r="NFR113" s="908"/>
      <c r="NFS113" s="908"/>
      <c r="NFT113" s="908"/>
      <c r="NFU113" s="908"/>
      <c r="NFV113" s="908"/>
      <c r="NFW113" s="908"/>
      <c r="NFX113" s="908"/>
      <c r="NFY113" s="908"/>
      <c r="NFZ113" s="908"/>
      <c r="NGA113" s="908"/>
      <c r="NGB113" s="908"/>
      <c r="NGC113" s="908"/>
      <c r="NGD113" s="908"/>
      <c r="NGE113" s="908"/>
      <c r="NGF113" s="908"/>
      <c r="NGG113" s="908"/>
      <c r="NGH113" s="908"/>
      <c r="NGI113" s="908"/>
      <c r="NGJ113" s="908"/>
      <c r="NGK113" s="908"/>
      <c r="NGL113" s="908"/>
      <c r="NGM113" s="908"/>
      <c r="NGN113" s="908"/>
      <c r="NGO113" s="908"/>
      <c r="NGP113" s="908"/>
      <c r="NGQ113" s="908"/>
      <c r="NGR113" s="908"/>
      <c r="NGS113" s="908"/>
      <c r="NGT113" s="908"/>
      <c r="NGU113" s="908"/>
      <c r="NGV113" s="908"/>
      <c r="NGW113" s="908"/>
      <c r="NGX113" s="908"/>
      <c r="NGY113" s="908"/>
      <c r="NGZ113" s="908"/>
      <c r="NHA113" s="908"/>
      <c r="NHB113" s="908"/>
      <c r="NHC113" s="908"/>
      <c r="NHD113" s="908"/>
      <c r="NHE113" s="908"/>
      <c r="NHF113" s="908"/>
      <c r="NHG113" s="908"/>
      <c r="NHH113" s="908"/>
      <c r="NHI113" s="908"/>
      <c r="NHJ113" s="908"/>
      <c r="NHK113" s="908"/>
      <c r="NHL113" s="908"/>
      <c r="NHM113" s="908"/>
      <c r="NHN113" s="908"/>
      <c r="NHO113" s="908"/>
      <c r="NHP113" s="908"/>
      <c r="NHQ113" s="908"/>
      <c r="NHR113" s="908"/>
      <c r="NHS113" s="908"/>
      <c r="NHT113" s="908"/>
      <c r="NHU113" s="908"/>
      <c r="NHV113" s="908"/>
      <c r="NHW113" s="908"/>
      <c r="NHX113" s="908"/>
      <c r="NHY113" s="908"/>
      <c r="NHZ113" s="908"/>
      <c r="NIA113" s="908"/>
      <c r="NIB113" s="908"/>
      <c r="NIC113" s="908"/>
      <c r="NID113" s="908"/>
      <c r="NIE113" s="908"/>
      <c r="NIF113" s="908"/>
      <c r="NIG113" s="908"/>
      <c r="NIH113" s="908"/>
      <c r="NII113" s="908"/>
      <c r="NIJ113" s="908"/>
      <c r="NIK113" s="908"/>
      <c r="NIL113" s="908"/>
      <c r="NIM113" s="908"/>
      <c r="NIN113" s="908"/>
      <c r="NIO113" s="908"/>
      <c r="NIP113" s="908"/>
      <c r="NIQ113" s="908"/>
      <c r="NIR113" s="908"/>
      <c r="NIS113" s="908"/>
      <c r="NIT113" s="908"/>
      <c r="NIU113" s="908"/>
      <c r="NIV113" s="908"/>
      <c r="NIW113" s="908"/>
      <c r="NIX113" s="908"/>
      <c r="NIY113" s="908"/>
      <c r="NIZ113" s="908"/>
      <c r="NJA113" s="908"/>
      <c r="NJB113" s="908"/>
      <c r="NJC113" s="908"/>
      <c r="NJD113" s="908"/>
      <c r="NJE113" s="908"/>
      <c r="NJF113" s="908"/>
      <c r="NJG113" s="908"/>
      <c r="NJH113" s="908"/>
      <c r="NJI113" s="908"/>
      <c r="NJJ113" s="908"/>
      <c r="NJK113" s="908"/>
      <c r="NJL113" s="908"/>
      <c r="NJM113" s="908"/>
      <c r="NJN113" s="908"/>
      <c r="NJO113" s="908"/>
      <c r="NJP113" s="908"/>
      <c r="NJQ113" s="908"/>
      <c r="NJR113" s="908"/>
      <c r="NJS113" s="908"/>
      <c r="NJT113" s="908"/>
      <c r="NJU113" s="908"/>
      <c r="NJV113" s="908"/>
      <c r="NJW113" s="908"/>
      <c r="NJX113" s="908"/>
      <c r="NJY113" s="908"/>
      <c r="NJZ113" s="908"/>
      <c r="NKA113" s="908"/>
      <c r="NKB113" s="908"/>
      <c r="NKC113" s="908"/>
      <c r="NKD113" s="908"/>
      <c r="NKE113" s="908"/>
      <c r="NKF113" s="908"/>
      <c r="NKG113" s="908"/>
      <c r="NKH113" s="908"/>
      <c r="NKI113" s="908"/>
      <c r="NKJ113" s="908"/>
      <c r="NKK113" s="908"/>
      <c r="NKL113" s="908"/>
      <c r="NKM113" s="908"/>
      <c r="NKN113" s="908"/>
      <c r="NKO113" s="908"/>
      <c r="NKP113" s="908"/>
      <c r="NKQ113" s="908"/>
      <c r="NKR113" s="908"/>
      <c r="NKS113" s="908"/>
      <c r="NKT113" s="908"/>
      <c r="NKU113" s="908"/>
      <c r="NKV113" s="908"/>
      <c r="NKW113" s="908"/>
      <c r="NKX113" s="908"/>
      <c r="NKY113" s="908"/>
      <c r="NKZ113" s="908"/>
      <c r="NLA113" s="908"/>
      <c r="NLB113" s="908"/>
      <c r="NLC113" s="908"/>
      <c r="NLD113" s="908"/>
      <c r="NLE113" s="908"/>
      <c r="NLF113" s="908"/>
      <c r="NLG113" s="908"/>
      <c r="NLH113" s="908"/>
      <c r="NLI113" s="908"/>
      <c r="NLJ113" s="908"/>
      <c r="NLK113" s="908"/>
      <c r="NLL113" s="908"/>
      <c r="NLM113" s="908"/>
      <c r="NLN113" s="908"/>
      <c r="NLO113" s="908"/>
      <c r="NLP113" s="908"/>
      <c r="NLQ113" s="908"/>
      <c r="NLR113" s="908"/>
      <c r="NLS113" s="908"/>
      <c r="NLT113" s="908"/>
      <c r="NLU113" s="908"/>
      <c r="NLV113" s="908"/>
      <c r="NLW113" s="908"/>
      <c r="NLX113" s="908"/>
      <c r="NLY113" s="908"/>
      <c r="NLZ113" s="908"/>
      <c r="NMA113" s="908"/>
      <c r="NMB113" s="908"/>
      <c r="NMC113" s="908"/>
      <c r="NMD113" s="908"/>
      <c r="NME113" s="908"/>
      <c r="NMF113" s="908"/>
      <c r="NMG113" s="908"/>
      <c r="NMH113" s="908"/>
      <c r="NMI113" s="908"/>
      <c r="NMJ113" s="908"/>
      <c r="NMK113" s="908"/>
      <c r="NML113" s="908"/>
      <c r="NMM113" s="908"/>
      <c r="NMN113" s="908"/>
      <c r="NMO113" s="908"/>
      <c r="NMP113" s="908"/>
      <c r="NMQ113" s="908"/>
      <c r="NMR113" s="908"/>
      <c r="NMS113" s="908"/>
      <c r="NMT113" s="908"/>
      <c r="NMU113" s="908"/>
      <c r="NMV113" s="908"/>
      <c r="NMW113" s="908"/>
      <c r="NMX113" s="908"/>
      <c r="NMY113" s="908"/>
      <c r="NMZ113" s="908"/>
      <c r="NNA113" s="908"/>
      <c r="NNB113" s="908"/>
      <c r="NNC113" s="908"/>
      <c r="NND113" s="908"/>
      <c r="NNE113" s="908"/>
      <c r="NNF113" s="908"/>
      <c r="NNG113" s="908"/>
      <c r="NNH113" s="908"/>
      <c r="NNI113" s="908"/>
      <c r="NNJ113" s="908"/>
      <c r="NNK113" s="908"/>
      <c r="NNL113" s="908"/>
      <c r="NNM113" s="908"/>
      <c r="NNN113" s="908"/>
      <c r="NNO113" s="908"/>
      <c r="NNP113" s="908"/>
      <c r="NNQ113" s="908"/>
      <c r="NNR113" s="908"/>
      <c r="NNS113" s="908"/>
      <c r="NNT113" s="908"/>
      <c r="NNU113" s="908"/>
      <c r="NNV113" s="908"/>
      <c r="NNW113" s="908"/>
      <c r="NNX113" s="908"/>
      <c r="NNY113" s="908"/>
      <c r="NNZ113" s="908"/>
      <c r="NOA113" s="908"/>
      <c r="NOB113" s="908"/>
      <c r="NOC113" s="908"/>
      <c r="NOD113" s="908"/>
      <c r="NOE113" s="908"/>
      <c r="NOF113" s="908"/>
      <c r="NOG113" s="908"/>
      <c r="NOH113" s="908"/>
      <c r="NOI113" s="908"/>
      <c r="NOJ113" s="908"/>
      <c r="NOK113" s="908"/>
      <c r="NOL113" s="908"/>
      <c r="NOM113" s="908"/>
      <c r="NON113" s="908"/>
      <c r="NOO113" s="908"/>
      <c r="NOP113" s="908"/>
      <c r="NOQ113" s="908"/>
      <c r="NOR113" s="908"/>
      <c r="NOS113" s="908"/>
      <c r="NOT113" s="908"/>
      <c r="NOU113" s="908"/>
      <c r="NOV113" s="908"/>
      <c r="NOW113" s="908"/>
      <c r="NOX113" s="908"/>
      <c r="NOY113" s="908"/>
      <c r="NOZ113" s="908"/>
      <c r="NPA113" s="908"/>
      <c r="NPB113" s="908"/>
      <c r="NPC113" s="908"/>
      <c r="NPD113" s="908"/>
      <c r="NPE113" s="908"/>
      <c r="NPF113" s="908"/>
      <c r="NPG113" s="908"/>
      <c r="NPH113" s="908"/>
      <c r="NPI113" s="908"/>
      <c r="NPJ113" s="908"/>
      <c r="NPK113" s="908"/>
      <c r="NPL113" s="908"/>
      <c r="NPM113" s="908"/>
      <c r="NPN113" s="908"/>
      <c r="NPO113" s="908"/>
      <c r="NPP113" s="908"/>
      <c r="NPQ113" s="908"/>
      <c r="NPR113" s="908"/>
      <c r="NPS113" s="908"/>
      <c r="NPT113" s="908"/>
      <c r="NPU113" s="908"/>
      <c r="NPV113" s="908"/>
      <c r="NPW113" s="908"/>
      <c r="NPX113" s="908"/>
      <c r="NPY113" s="908"/>
      <c r="NPZ113" s="908"/>
      <c r="NQA113" s="908"/>
      <c r="NQB113" s="908"/>
      <c r="NQC113" s="908"/>
      <c r="NQD113" s="908"/>
      <c r="NQE113" s="908"/>
      <c r="NQF113" s="908"/>
      <c r="NQG113" s="908"/>
      <c r="NQH113" s="908"/>
      <c r="NQI113" s="908"/>
      <c r="NQJ113" s="908"/>
      <c r="NQK113" s="908"/>
      <c r="NQL113" s="908"/>
      <c r="NQM113" s="908"/>
      <c r="NQN113" s="908"/>
      <c r="NQO113" s="908"/>
      <c r="NQP113" s="908"/>
      <c r="NQQ113" s="908"/>
      <c r="NQR113" s="908"/>
      <c r="NQS113" s="908"/>
      <c r="NQT113" s="908"/>
      <c r="NQU113" s="908"/>
      <c r="NQV113" s="908"/>
      <c r="NQW113" s="908"/>
      <c r="NQX113" s="908"/>
      <c r="NQY113" s="908"/>
      <c r="NQZ113" s="908"/>
      <c r="NRA113" s="908"/>
      <c r="NRB113" s="908"/>
      <c r="NRC113" s="908"/>
      <c r="NRD113" s="908"/>
      <c r="NRE113" s="908"/>
      <c r="NRF113" s="908"/>
      <c r="NRG113" s="908"/>
      <c r="NRH113" s="908"/>
      <c r="NRI113" s="908"/>
      <c r="NRJ113" s="908"/>
      <c r="NRK113" s="908"/>
      <c r="NRL113" s="908"/>
      <c r="NRM113" s="908"/>
      <c r="NRN113" s="908"/>
      <c r="NRO113" s="908"/>
      <c r="NRP113" s="908"/>
      <c r="NRQ113" s="908"/>
      <c r="NRR113" s="908"/>
      <c r="NRS113" s="908"/>
      <c r="NRT113" s="908"/>
      <c r="NRU113" s="908"/>
      <c r="NRV113" s="908"/>
      <c r="NRW113" s="908"/>
      <c r="NRX113" s="908"/>
      <c r="NRY113" s="908"/>
      <c r="NRZ113" s="908"/>
      <c r="NSA113" s="908"/>
      <c r="NSB113" s="908"/>
      <c r="NSC113" s="908"/>
      <c r="NSD113" s="908"/>
      <c r="NSE113" s="908"/>
      <c r="NSF113" s="908"/>
      <c r="NSG113" s="908"/>
      <c r="NSH113" s="908"/>
      <c r="NSI113" s="908"/>
      <c r="NSJ113" s="908"/>
      <c r="NSK113" s="908"/>
      <c r="NSL113" s="908"/>
      <c r="NSM113" s="908"/>
      <c r="NSN113" s="908"/>
      <c r="NSO113" s="908"/>
      <c r="NSP113" s="908"/>
      <c r="NSQ113" s="908"/>
      <c r="NSR113" s="908"/>
      <c r="NSS113" s="908"/>
      <c r="NST113" s="908"/>
      <c r="NSU113" s="908"/>
      <c r="NSV113" s="908"/>
      <c r="NSW113" s="908"/>
      <c r="NSX113" s="908"/>
      <c r="NSY113" s="908"/>
      <c r="NSZ113" s="908"/>
      <c r="NTA113" s="908"/>
      <c r="NTB113" s="908"/>
      <c r="NTC113" s="908"/>
      <c r="NTD113" s="908"/>
      <c r="NTE113" s="908"/>
      <c r="NTF113" s="908"/>
      <c r="NTG113" s="908"/>
      <c r="NTH113" s="908"/>
      <c r="NTI113" s="908"/>
      <c r="NTJ113" s="908"/>
      <c r="NTK113" s="908"/>
      <c r="NTL113" s="908"/>
      <c r="NTM113" s="908"/>
      <c r="NTN113" s="908"/>
      <c r="NTO113" s="908"/>
      <c r="NTP113" s="908"/>
      <c r="NTQ113" s="908"/>
      <c r="NTR113" s="908"/>
      <c r="NTS113" s="908"/>
      <c r="NTT113" s="908"/>
      <c r="NTU113" s="908"/>
      <c r="NTV113" s="908"/>
      <c r="NTW113" s="908"/>
      <c r="NTX113" s="908"/>
      <c r="NTY113" s="908"/>
      <c r="NTZ113" s="908"/>
      <c r="NUA113" s="908"/>
      <c r="NUB113" s="908"/>
      <c r="NUC113" s="908"/>
      <c r="NUD113" s="908"/>
      <c r="NUE113" s="908"/>
      <c r="NUF113" s="908"/>
      <c r="NUG113" s="908"/>
      <c r="NUH113" s="908"/>
      <c r="NUI113" s="908"/>
      <c r="NUJ113" s="908"/>
      <c r="NUK113" s="908"/>
      <c r="NUL113" s="908"/>
      <c r="NUM113" s="908"/>
      <c r="NUN113" s="908"/>
      <c r="NUO113" s="908"/>
      <c r="NUP113" s="908"/>
      <c r="NUQ113" s="908"/>
      <c r="NUR113" s="908"/>
      <c r="NUS113" s="908"/>
      <c r="NUT113" s="908"/>
      <c r="NUU113" s="908"/>
      <c r="NUV113" s="908"/>
      <c r="NUW113" s="908"/>
      <c r="NUX113" s="908"/>
      <c r="NUY113" s="908"/>
      <c r="NUZ113" s="908"/>
      <c r="NVA113" s="908"/>
      <c r="NVB113" s="908"/>
      <c r="NVC113" s="908"/>
      <c r="NVD113" s="908"/>
      <c r="NVE113" s="908"/>
      <c r="NVF113" s="908"/>
      <c r="NVG113" s="908"/>
      <c r="NVH113" s="908"/>
      <c r="NVI113" s="908"/>
      <c r="NVJ113" s="908"/>
      <c r="NVK113" s="908"/>
      <c r="NVL113" s="908"/>
      <c r="NVM113" s="908"/>
      <c r="NVN113" s="908"/>
      <c r="NVO113" s="908"/>
      <c r="NVP113" s="908"/>
      <c r="NVQ113" s="908"/>
      <c r="NVR113" s="908"/>
      <c r="NVS113" s="908"/>
      <c r="NVT113" s="908"/>
      <c r="NVU113" s="908"/>
      <c r="NVV113" s="908"/>
      <c r="NVW113" s="908"/>
      <c r="NVX113" s="908"/>
      <c r="NVY113" s="908"/>
      <c r="NVZ113" s="908"/>
      <c r="NWA113" s="908"/>
      <c r="NWB113" s="908"/>
      <c r="NWC113" s="908"/>
      <c r="NWD113" s="908"/>
      <c r="NWE113" s="908"/>
      <c r="NWF113" s="908"/>
      <c r="NWG113" s="908"/>
      <c r="NWH113" s="908"/>
      <c r="NWI113" s="908"/>
      <c r="NWJ113" s="908"/>
      <c r="NWK113" s="908"/>
      <c r="NWL113" s="908"/>
      <c r="NWM113" s="908"/>
      <c r="NWN113" s="908"/>
      <c r="NWO113" s="908"/>
      <c r="NWP113" s="908"/>
      <c r="NWQ113" s="908"/>
      <c r="NWR113" s="908"/>
      <c r="NWS113" s="908"/>
      <c r="NWT113" s="908"/>
      <c r="NWU113" s="908"/>
      <c r="NWV113" s="908"/>
      <c r="NWW113" s="908"/>
      <c r="NWX113" s="908"/>
      <c r="NWY113" s="908"/>
      <c r="NWZ113" s="908"/>
      <c r="NXA113" s="908"/>
      <c r="NXB113" s="908"/>
      <c r="NXC113" s="908"/>
      <c r="NXD113" s="908"/>
      <c r="NXE113" s="908"/>
      <c r="NXF113" s="908"/>
      <c r="NXG113" s="908"/>
      <c r="NXH113" s="908"/>
      <c r="NXI113" s="908"/>
      <c r="NXJ113" s="908"/>
      <c r="NXK113" s="908"/>
      <c r="NXL113" s="908"/>
      <c r="NXM113" s="908"/>
      <c r="NXN113" s="908"/>
      <c r="NXO113" s="908"/>
      <c r="NXP113" s="908"/>
      <c r="NXQ113" s="908"/>
      <c r="NXR113" s="908"/>
      <c r="NXS113" s="908"/>
      <c r="NXT113" s="908"/>
      <c r="NXU113" s="908"/>
      <c r="NXV113" s="908"/>
      <c r="NXW113" s="908"/>
      <c r="NXX113" s="908"/>
      <c r="NXY113" s="908"/>
      <c r="NXZ113" s="908"/>
      <c r="NYA113" s="908"/>
      <c r="NYB113" s="908"/>
      <c r="NYC113" s="908"/>
      <c r="NYD113" s="908"/>
      <c r="NYE113" s="908"/>
      <c r="NYF113" s="908"/>
      <c r="NYG113" s="908"/>
      <c r="NYH113" s="908"/>
      <c r="NYI113" s="908"/>
      <c r="NYJ113" s="908"/>
      <c r="NYK113" s="908"/>
      <c r="NYL113" s="908"/>
      <c r="NYM113" s="908"/>
      <c r="NYN113" s="908"/>
      <c r="NYO113" s="908"/>
      <c r="NYP113" s="908"/>
      <c r="NYQ113" s="908"/>
      <c r="NYR113" s="908"/>
      <c r="NYS113" s="908"/>
      <c r="NYT113" s="908"/>
      <c r="NYU113" s="908"/>
      <c r="NYV113" s="908"/>
      <c r="NYW113" s="908"/>
      <c r="NYX113" s="908"/>
      <c r="NYY113" s="908"/>
      <c r="NYZ113" s="908"/>
      <c r="NZA113" s="908"/>
      <c r="NZB113" s="908"/>
      <c r="NZC113" s="908"/>
      <c r="NZD113" s="908"/>
      <c r="NZE113" s="908"/>
      <c r="NZF113" s="908"/>
      <c r="NZG113" s="908"/>
      <c r="NZH113" s="908"/>
      <c r="NZI113" s="908"/>
      <c r="NZJ113" s="908"/>
      <c r="NZK113" s="908"/>
      <c r="NZL113" s="908"/>
      <c r="NZM113" s="908"/>
      <c r="NZN113" s="908"/>
      <c r="NZO113" s="908"/>
      <c r="NZP113" s="908"/>
      <c r="NZQ113" s="908"/>
      <c r="NZR113" s="908"/>
      <c r="NZS113" s="908"/>
      <c r="NZT113" s="908"/>
      <c r="NZU113" s="908"/>
      <c r="NZV113" s="908"/>
      <c r="NZW113" s="908"/>
      <c r="NZX113" s="908"/>
      <c r="NZY113" s="908"/>
      <c r="NZZ113" s="908"/>
      <c r="OAA113" s="908"/>
      <c r="OAB113" s="908"/>
      <c r="OAC113" s="908"/>
      <c r="OAD113" s="908"/>
      <c r="OAE113" s="908"/>
      <c r="OAF113" s="908"/>
      <c r="OAG113" s="908"/>
      <c r="OAH113" s="908"/>
      <c r="OAI113" s="908"/>
      <c r="OAJ113" s="908"/>
      <c r="OAK113" s="908"/>
      <c r="OAL113" s="908"/>
      <c r="OAM113" s="908"/>
      <c r="OAN113" s="908"/>
      <c r="OAO113" s="908"/>
      <c r="OAP113" s="908"/>
      <c r="OAQ113" s="908"/>
      <c r="OAR113" s="908"/>
      <c r="OAS113" s="908"/>
      <c r="OAT113" s="908"/>
      <c r="OAU113" s="908"/>
      <c r="OAV113" s="908"/>
      <c r="OAW113" s="908"/>
      <c r="OAX113" s="908"/>
      <c r="OAY113" s="908"/>
      <c r="OAZ113" s="908"/>
      <c r="OBA113" s="908"/>
      <c r="OBB113" s="908"/>
      <c r="OBC113" s="908"/>
      <c r="OBD113" s="908"/>
      <c r="OBE113" s="908"/>
      <c r="OBF113" s="908"/>
      <c r="OBG113" s="908"/>
      <c r="OBH113" s="908"/>
      <c r="OBI113" s="908"/>
      <c r="OBJ113" s="908"/>
      <c r="OBK113" s="908"/>
      <c r="OBL113" s="908"/>
      <c r="OBM113" s="908"/>
      <c r="OBN113" s="908"/>
      <c r="OBO113" s="908"/>
      <c r="OBP113" s="908"/>
      <c r="OBQ113" s="908"/>
      <c r="OBR113" s="908"/>
      <c r="OBS113" s="908"/>
      <c r="OBT113" s="908"/>
      <c r="OBU113" s="908"/>
      <c r="OBV113" s="908"/>
      <c r="OBW113" s="908"/>
      <c r="OBX113" s="908"/>
      <c r="OBY113" s="908"/>
      <c r="OBZ113" s="908"/>
      <c r="OCA113" s="908"/>
      <c r="OCB113" s="908"/>
      <c r="OCC113" s="908"/>
      <c r="OCD113" s="908"/>
      <c r="OCE113" s="908"/>
      <c r="OCF113" s="908"/>
      <c r="OCG113" s="908"/>
      <c r="OCH113" s="908"/>
      <c r="OCI113" s="908"/>
      <c r="OCJ113" s="908"/>
      <c r="OCK113" s="908"/>
      <c r="OCL113" s="908"/>
      <c r="OCM113" s="908"/>
      <c r="OCN113" s="908"/>
      <c r="OCO113" s="908"/>
      <c r="OCP113" s="908"/>
      <c r="OCQ113" s="908"/>
      <c r="OCR113" s="908"/>
      <c r="OCS113" s="908"/>
      <c r="OCT113" s="908"/>
      <c r="OCU113" s="908"/>
      <c r="OCV113" s="908"/>
      <c r="OCW113" s="908"/>
      <c r="OCX113" s="908"/>
      <c r="OCY113" s="908"/>
      <c r="OCZ113" s="908"/>
      <c r="ODA113" s="908"/>
      <c r="ODB113" s="908"/>
      <c r="ODC113" s="908"/>
      <c r="ODD113" s="908"/>
      <c r="ODE113" s="908"/>
      <c r="ODF113" s="908"/>
      <c r="ODG113" s="908"/>
      <c r="ODH113" s="908"/>
      <c r="ODI113" s="908"/>
      <c r="ODJ113" s="908"/>
      <c r="ODK113" s="908"/>
      <c r="ODL113" s="908"/>
      <c r="ODM113" s="908"/>
      <c r="ODN113" s="908"/>
      <c r="ODO113" s="908"/>
      <c r="ODP113" s="908"/>
      <c r="ODQ113" s="908"/>
      <c r="ODR113" s="908"/>
      <c r="ODS113" s="908"/>
      <c r="ODT113" s="908"/>
      <c r="ODU113" s="908"/>
      <c r="ODV113" s="908"/>
      <c r="ODW113" s="908"/>
      <c r="ODX113" s="908"/>
      <c r="ODY113" s="908"/>
      <c r="ODZ113" s="908"/>
      <c r="OEA113" s="908"/>
      <c r="OEB113" s="908"/>
      <c r="OEC113" s="908"/>
      <c r="OED113" s="908"/>
      <c r="OEE113" s="908"/>
      <c r="OEF113" s="908"/>
      <c r="OEG113" s="908"/>
      <c r="OEH113" s="908"/>
      <c r="OEI113" s="908"/>
      <c r="OEJ113" s="908"/>
      <c r="OEK113" s="908"/>
      <c r="OEL113" s="908"/>
      <c r="OEM113" s="908"/>
      <c r="OEN113" s="908"/>
      <c r="OEO113" s="908"/>
      <c r="OEP113" s="908"/>
      <c r="OEQ113" s="908"/>
      <c r="OER113" s="908"/>
      <c r="OES113" s="908"/>
      <c r="OET113" s="908"/>
      <c r="OEU113" s="908"/>
      <c r="OEV113" s="908"/>
      <c r="OEW113" s="908"/>
      <c r="OEX113" s="908"/>
      <c r="OEY113" s="908"/>
      <c r="OEZ113" s="908"/>
      <c r="OFA113" s="908"/>
      <c r="OFB113" s="908"/>
      <c r="OFC113" s="908"/>
      <c r="OFD113" s="908"/>
      <c r="OFE113" s="908"/>
      <c r="OFF113" s="908"/>
      <c r="OFG113" s="908"/>
      <c r="OFH113" s="908"/>
      <c r="OFI113" s="908"/>
      <c r="OFJ113" s="908"/>
      <c r="OFK113" s="908"/>
      <c r="OFL113" s="908"/>
      <c r="OFM113" s="908"/>
      <c r="OFN113" s="908"/>
      <c r="OFO113" s="908"/>
      <c r="OFP113" s="908"/>
      <c r="OFQ113" s="908"/>
      <c r="OFR113" s="908"/>
      <c r="OFS113" s="908"/>
      <c r="OFT113" s="908"/>
      <c r="OFU113" s="908"/>
      <c r="OFV113" s="908"/>
      <c r="OFW113" s="908"/>
      <c r="OFX113" s="908"/>
      <c r="OFY113" s="908"/>
      <c r="OFZ113" s="908"/>
      <c r="OGA113" s="908"/>
      <c r="OGB113" s="908"/>
      <c r="OGC113" s="908"/>
      <c r="OGD113" s="908"/>
      <c r="OGE113" s="908"/>
      <c r="OGF113" s="908"/>
      <c r="OGG113" s="908"/>
      <c r="OGH113" s="908"/>
      <c r="OGI113" s="908"/>
      <c r="OGJ113" s="908"/>
      <c r="OGK113" s="908"/>
      <c r="OGL113" s="908"/>
      <c r="OGM113" s="908"/>
      <c r="OGN113" s="908"/>
      <c r="OGO113" s="908"/>
      <c r="OGP113" s="908"/>
      <c r="OGQ113" s="908"/>
      <c r="OGR113" s="908"/>
      <c r="OGS113" s="908"/>
      <c r="OGT113" s="908"/>
      <c r="OGU113" s="908"/>
      <c r="OGV113" s="908"/>
      <c r="OGW113" s="908"/>
      <c r="OGX113" s="908"/>
      <c r="OGY113" s="908"/>
      <c r="OGZ113" s="908"/>
      <c r="OHA113" s="908"/>
      <c r="OHB113" s="908"/>
      <c r="OHC113" s="908"/>
      <c r="OHD113" s="908"/>
      <c r="OHE113" s="908"/>
      <c r="OHF113" s="908"/>
      <c r="OHG113" s="908"/>
      <c r="OHH113" s="908"/>
      <c r="OHI113" s="908"/>
      <c r="OHJ113" s="908"/>
      <c r="OHK113" s="908"/>
      <c r="OHL113" s="908"/>
      <c r="OHM113" s="908"/>
      <c r="OHN113" s="908"/>
      <c r="OHO113" s="908"/>
      <c r="OHP113" s="908"/>
      <c r="OHQ113" s="908"/>
      <c r="OHR113" s="908"/>
      <c r="OHS113" s="908"/>
      <c r="OHT113" s="908"/>
      <c r="OHU113" s="908"/>
      <c r="OHV113" s="908"/>
      <c r="OHW113" s="908"/>
      <c r="OHX113" s="908"/>
      <c r="OHY113" s="908"/>
      <c r="OHZ113" s="908"/>
      <c r="OIA113" s="908"/>
      <c r="OIB113" s="908"/>
      <c r="OIC113" s="908"/>
      <c r="OID113" s="908"/>
      <c r="OIE113" s="908"/>
      <c r="OIF113" s="908"/>
      <c r="OIG113" s="908"/>
      <c r="OIH113" s="908"/>
      <c r="OII113" s="908"/>
      <c r="OIJ113" s="908"/>
      <c r="OIK113" s="908"/>
      <c r="OIL113" s="908"/>
      <c r="OIM113" s="908"/>
      <c r="OIN113" s="908"/>
      <c r="OIO113" s="908"/>
      <c r="OIP113" s="908"/>
      <c r="OIQ113" s="908"/>
      <c r="OIR113" s="908"/>
      <c r="OIS113" s="908"/>
      <c r="OIT113" s="908"/>
      <c r="OIU113" s="908"/>
      <c r="OIV113" s="908"/>
      <c r="OIW113" s="908"/>
      <c r="OIX113" s="908"/>
      <c r="OIY113" s="908"/>
      <c r="OIZ113" s="908"/>
      <c r="OJA113" s="908"/>
      <c r="OJB113" s="908"/>
      <c r="OJC113" s="908"/>
      <c r="OJD113" s="908"/>
      <c r="OJE113" s="908"/>
      <c r="OJF113" s="908"/>
      <c r="OJG113" s="908"/>
      <c r="OJH113" s="908"/>
      <c r="OJI113" s="908"/>
      <c r="OJJ113" s="908"/>
      <c r="OJK113" s="908"/>
      <c r="OJL113" s="908"/>
      <c r="OJM113" s="908"/>
      <c r="OJN113" s="908"/>
      <c r="OJO113" s="908"/>
      <c r="OJP113" s="908"/>
      <c r="OJQ113" s="908"/>
      <c r="OJR113" s="908"/>
      <c r="OJS113" s="908"/>
      <c r="OJT113" s="908"/>
      <c r="OJU113" s="908"/>
      <c r="OJV113" s="908"/>
      <c r="OJW113" s="908"/>
      <c r="OJX113" s="908"/>
      <c r="OJY113" s="908"/>
      <c r="OJZ113" s="908"/>
      <c r="OKA113" s="908"/>
      <c r="OKB113" s="908"/>
      <c r="OKC113" s="908"/>
      <c r="OKD113" s="908"/>
      <c r="OKE113" s="908"/>
      <c r="OKF113" s="908"/>
      <c r="OKG113" s="908"/>
      <c r="OKH113" s="908"/>
      <c r="OKI113" s="908"/>
      <c r="OKJ113" s="908"/>
      <c r="OKK113" s="908"/>
      <c r="OKL113" s="908"/>
      <c r="OKM113" s="908"/>
      <c r="OKN113" s="908"/>
      <c r="OKO113" s="908"/>
      <c r="OKP113" s="908"/>
      <c r="OKQ113" s="908"/>
      <c r="OKR113" s="908"/>
      <c r="OKS113" s="908"/>
      <c r="OKT113" s="908"/>
      <c r="OKU113" s="908"/>
      <c r="OKV113" s="908"/>
      <c r="OKW113" s="908"/>
      <c r="OKX113" s="908"/>
      <c r="OKY113" s="908"/>
      <c r="OKZ113" s="908"/>
      <c r="OLA113" s="908"/>
      <c r="OLB113" s="908"/>
      <c r="OLC113" s="908"/>
      <c r="OLD113" s="908"/>
      <c r="OLE113" s="908"/>
      <c r="OLF113" s="908"/>
      <c r="OLG113" s="908"/>
      <c r="OLH113" s="908"/>
      <c r="OLI113" s="908"/>
      <c r="OLJ113" s="908"/>
      <c r="OLK113" s="908"/>
      <c r="OLL113" s="908"/>
      <c r="OLM113" s="908"/>
      <c r="OLN113" s="908"/>
      <c r="OLO113" s="908"/>
      <c r="OLP113" s="908"/>
      <c r="OLQ113" s="908"/>
      <c r="OLR113" s="908"/>
      <c r="OLS113" s="908"/>
      <c r="OLT113" s="908"/>
      <c r="OLU113" s="908"/>
      <c r="OLV113" s="908"/>
      <c r="OLW113" s="908"/>
      <c r="OLX113" s="908"/>
      <c r="OLY113" s="908"/>
      <c r="OLZ113" s="908"/>
      <c r="OMA113" s="908"/>
      <c r="OMB113" s="908"/>
      <c r="OMC113" s="908"/>
      <c r="OMD113" s="908"/>
      <c r="OME113" s="908"/>
      <c r="OMF113" s="908"/>
      <c r="OMG113" s="908"/>
      <c r="OMH113" s="908"/>
      <c r="OMI113" s="908"/>
      <c r="OMJ113" s="908"/>
      <c r="OMK113" s="908"/>
      <c r="OML113" s="908"/>
      <c r="OMM113" s="908"/>
      <c r="OMN113" s="908"/>
      <c r="OMO113" s="908"/>
      <c r="OMP113" s="908"/>
      <c r="OMQ113" s="908"/>
      <c r="OMR113" s="908"/>
      <c r="OMS113" s="908"/>
      <c r="OMT113" s="908"/>
      <c r="OMU113" s="908"/>
      <c r="OMV113" s="908"/>
      <c r="OMW113" s="908"/>
      <c r="OMX113" s="908"/>
      <c r="OMY113" s="908"/>
      <c r="OMZ113" s="908"/>
      <c r="ONA113" s="908"/>
      <c r="ONB113" s="908"/>
      <c r="ONC113" s="908"/>
      <c r="OND113" s="908"/>
      <c r="ONE113" s="908"/>
      <c r="ONF113" s="908"/>
      <c r="ONG113" s="908"/>
      <c r="ONH113" s="908"/>
      <c r="ONI113" s="908"/>
      <c r="ONJ113" s="908"/>
      <c r="ONK113" s="908"/>
      <c r="ONL113" s="908"/>
      <c r="ONM113" s="908"/>
      <c r="ONN113" s="908"/>
      <c r="ONO113" s="908"/>
      <c r="ONP113" s="908"/>
      <c r="ONQ113" s="908"/>
      <c r="ONR113" s="908"/>
      <c r="ONS113" s="908"/>
      <c r="ONT113" s="908"/>
      <c r="ONU113" s="908"/>
      <c r="ONV113" s="908"/>
      <c r="ONW113" s="908"/>
      <c r="ONX113" s="908"/>
      <c r="ONY113" s="908"/>
      <c r="ONZ113" s="908"/>
      <c r="OOA113" s="908"/>
      <c r="OOB113" s="908"/>
      <c r="OOC113" s="908"/>
      <c r="OOD113" s="908"/>
      <c r="OOE113" s="908"/>
      <c r="OOF113" s="908"/>
      <c r="OOG113" s="908"/>
      <c r="OOH113" s="908"/>
      <c r="OOI113" s="908"/>
      <c r="OOJ113" s="908"/>
      <c r="OOK113" s="908"/>
      <c r="OOL113" s="908"/>
      <c r="OOM113" s="908"/>
      <c r="OON113" s="908"/>
      <c r="OOO113" s="908"/>
      <c r="OOP113" s="908"/>
      <c r="OOQ113" s="908"/>
      <c r="OOR113" s="908"/>
      <c r="OOS113" s="908"/>
      <c r="OOT113" s="908"/>
      <c r="OOU113" s="908"/>
      <c r="OOV113" s="908"/>
      <c r="OOW113" s="908"/>
      <c r="OOX113" s="908"/>
      <c r="OOY113" s="908"/>
      <c r="OOZ113" s="908"/>
      <c r="OPA113" s="908"/>
      <c r="OPB113" s="908"/>
      <c r="OPC113" s="908"/>
      <c r="OPD113" s="908"/>
      <c r="OPE113" s="908"/>
      <c r="OPF113" s="908"/>
      <c r="OPG113" s="908"/>
      <c r="OPH113" s="908"/>
      <c r="OPI113" s="908"/>
      <c r="OPJ113" s="908"/>
      <c r="OPK113" s="908"/>
      <c r="OPL113" s="908"/>
      <c r="OPM113" s="908"/>
      <c r="OPN113" s="908"/>
      <c r="OPO113" s="908"/>
      <c r="OPP113" s="908"/>
      <c r="OPQ113" s="908"/>
      <c r="OPR113" s="908"/>
      <c r="OPS113" s="908"/>
      <c r="OPT113" s="908"/>
      <c r="OPU113" s="908"/>
      <c r="OPV113" s="908"/>
      <c r="OPW113" s="908"/>
      <c r="OPX113" s="908"/>
      <c r="OPY113" s="908"/>
      <c r="OPZ113" s="908"/>
      <c r="OQA113" s="908"/>
      <c r="OQB113" s="908"/>
      <c r="OQC113" s="908"/>
      <c r="OQD113" s="908"/>
      <c r="OQE113" s="908"/>
      <c r="OQF113" s="908"/>
      <c r="OQG113" s="908"/>
      <c r="OQH113" s="908"/>
      <c r="OQI113" s="908"/>
      <c r="OQJ113" s="908"/>
      <c r="OQK113" s="908"/>
      <c r="OQL113" s="908"/>
      <c r="OQM113" s="908"/>
      <c r="OQN113" s="908"/>
      <c r="OQO113" s="908"/>
      <c r="OQP113" s="908"/>
      <c r="OQQ113" s="908"/>
      <c r="OQR113" s="908"/>
      <c r="OQS113" s="908"/>
      <c r="OQT113" s="908"/>
      <c r="OQU113" s="908"/>
      <c r="OQV113" s="908"/>
      <c r="OQW113" s="908"/>
      <c r="OQX113" s="908"/>
      <c r="OQY113" s="908"/>
      <c r="OQZ113" s="908"/>
      <c r="ORA113" s="908"/>
      <c r="ORB113" s="908"/>
      <c r="ORC113" s="908"/>
      <c r="ORD113" s="908"/>
      <c r="ORE113" s="908"/>
      <c r="ORF113" s="908"/>
      <c r="ORG113" s="908"/>
      <c r="ORH113" s="908"/>
      <c r="ORI113" s="908"/>
      <c r="ORJ113" s="908"/>
      <c r="ORK113" s="908"/>
      <c r="ORL113" s="908"/>
      <c r="ORM113" s="908"/>
      <c r="ORN113" s="908"/>
      <c r="ORO113" s="908"/>
      <c r="ORP113" s="908"/>
      <c r="ORQ113" s="908"/>
      <c r="ORR113" s="908"/>
      <c r="ORS113" s="908"/>
      <c r="ORT113" s="908"/>
      <c r="ORU113" s="908"/>
      <c r="ORV113" s="908"/>
      <c r="ORW113" s="908"/>
      <c r="ORX113" s="908"/>
      <c r="ORY113" s="908"/>
      <c r="ORZ113" s="908"/>
      <c r="OSA113" s="908"/>
      <c r="OSB113" s="908"/>
      <c r="OSC113" s="908"/>
      <c r="OSD113" s="908"/>
      <c r="OSE113" s="908"/>
      <c r="OSF113" s="908"/>
      <c r="OSG113" s="908"/>
      <c r="OSH113" s="908"/>
      <c r="OSI113" s="908"/>
      <c r="OSJ113" s="908"/>
      <c r="OSK113" s="908"/>
      <c r="OSL113" s="908"/>
      <c r="OSM113" s="908"/>
      <c r="OSN113" s="908"/>
      <c r="OSO113" s="908"/>
      <c r="OSP113" s="908"/>
      <c r="OSQ113" s="908"/>
      <c r="OSR113" s="908"/>
      <c r="OSS113" s="908"/>
      <c r="OST113" s="908"/>
      <c r="OSU113" s="908"/>
      <c r="OSV113" s="908"/>
      <c r="OSW113" s="908"/>
      <c r="OSX113" s="908"/>
      <c r="OSY113" s="908"/>
      <c r="OSZ113" s="908"/>
      <c r="OTA113" s="908"/>
      <c r="OTB113" s="908"/>
      <c r="OTC113" s="908"/>
      <c r="OTD113" s="908"/>
      <c r="OTE113" s="908"/>
      <c r="OTF113" s="908"/>
      <c r="OTG113" s="908"/>
      <c r="OTH113" s="908"/>
      <c r="OTI113" s="908"/>
      <c r="OTJ113" s="908"/>
      <c r="OTK113" s="908"/>
      <c r="OTL113" s="908"/>
      <c r="OTM113" s="908"/>
      <c r="OTN113" s="908"/>
      <c r="OTO113" s="908"/>
      <c r="OTP113" s="908"/>
      <c r="OTQ113" s="908"/>
      <c r="OTR113" s="908"/>
      <c r="OTS113" s="908"/>
      <c r="OTT113" s="908"/>
      <c r="OTU113" s="908"/>
      <c r="OTV113" s="908"/>
      <c r="OTW113" s="908"/>
      <c r="OTX113" s="908"/>
      <c r="OTY113" s="908"/>
      <c r="OTZ113" s="908"/>
      <c r="OUA113" s="908"/>
      <c r="OUB113" s="908"/>
      <c r="OUC113" s="908"/>
      <c r="OUD113" s="908"/>
      <c r="OUE113" s="908"/>
      <c r="OUF113" s="908"/>
      <c r="OUG113" s="908"/>
      <c r="OUH113" s="908"/>
      <c r="OUI113" s="908"/>
      <c r="OUJ113" s="908"/>
      <c r="OUK113" s="908"/>
      <c r="OUL113" s="908"/>
      <c r="OUM113" s="908"/>
      <c r="OUN113" s="908"/>
      <c r="OUO113" s="908"/>
      <c r="OUP113" s="908"/>
      <c r="OUQ113" s="908"/>
      <c r="OUR113" s="908"/>
      <c r="OUS113" s="908"/>
      <c r="OUT113" s="908"/>
      <c r="OUU113" s="908"/>
      <c r="OUV113" s="908"/>
      <c r="OUW113" s="908"/>
      <c r="OUX113" s="908"/>
      <c r="OUY113" s="908"/>
      <c r="OUZ113" s="908"/>
      <c r="OVA113" s="908"/>
      <c r="OVB113" s="908"/>
      <c r="OVC113" s="908"/>
      <c r="OVD113" s="908"/>
      <c r="OVE113" s="908"/>
      <c r="OVF113" s="908"/>
      <c r="OVG113" s="908"/>
      <c r="OVH113" s="908"/>
      <c r="OVI113" s="908"/>
      <c r="OVJ113" s="908"/>
      <c r="OVK113" s="908"/>
      <c r="OVL113" s="908"/>
      <c r="OVM113" s="908"/>
      <c r="OVN113" s="908"/>
      <c r="OVO113" s="908"/>
      <c r="OVP113" s="908"/>
      <c r="OVQ113" s="908"/>
      <c r="OVR113" s="908"/>
      <c r="OVS113" s="908"/>
      <c r="OVT113" s="908"/>
      <c r="OVU113" s="908"/>
      <c r="OVV113" s="908"/>
      <c r="OVW113" s="908"/>
      <c r="OVX113" s="908"/>
      <c r="OVY113" s="908"/>
      <c r="OVZ113" s="908"/>
      <c r="OWA113" s="908"/>
      <c r="OWB113" s="908"/>
      <c r="OWC113" s="908"/>
      <c r="OWD113" s="908"/>
      <c r="OWE113" s="908"/>
      <c r="OWF113" s="908"/>
      <c r="OWG113" s="908"/>
      <c r="OWH113" s="908"/>
      <c r="OWI113" s="908"/>
      <c r="OWJ113" s="908"/>
      <c r="OWK113" s="908"/>
      <c r="OWL113" s="908"/>
      <c r="OWM113" s="908"/>
      <c r="OWN113" s="908"/>
      <c r="OWO113" s="908"/>
      <c r="OWP113" s="908"/>
      <c r="OWQ113" s="908"/>
      <c r="OWR113" s="908"/>
      <c r="OWS113" s="908"/>
      <c r="OWT113" s="908"/>
      <c r="OWU113" s="908"/>
      <c r="OWV113" s="908"/>
      <c r="OWW113" s="908"/>
      <c r="OWX113" s="908"/>
      <c r="OWY113" s="908"/>
      <c r="OWZ113" s="908"/>
      <c r="OXA113" s="908"/>
      <c r="OXB113" s="908"/>
      <c r="OXC113" s="908"/>
      <c r="OXD113" s="908"/>
      <c r="OXE113" s="908"/>
      <c r="OXF113" s="908"/>
      <c r="OXG113" s="908"/>
      <c r="OXH113" s="908"/>
      <c r="OXI113" s="908"/>
      <c r="OXJ113" s="908"/>
      <c r="OXK113" s="908"/>
      <c r="OXL113" s="908"/>
      <c r="OXM113" s="908"/>
      <c r="OXN113" s="908"/>
      <c r="OXO113" s="908"/>
      <c r="OXP113" s="908"/>
      <c r="OXQ113" s="908"/>
      <c r="OXR113" s="908"/>
      <c r="OXS113" s="908"/>
      <c r="OXT113" s="908"/>
      <c r="OXU113" s="908"/>
      <c r="OXV113" s="908"/>
      <c r="OXW113" s="908"/>
      <c r="OXX113" s="908"/>
      <c r="OXY113" s="908"/>
      <c r="OXZ113" s="908"/>
      <c r="OYA113" s="908"/>
      <c r="OYB113" s="908"/>
      <c r="OYC113" s="908"/>
      <c r="OYD113" s="908"/>
      <c r="OYE113" s="908"/>
      <c r="OYF113" s="908"/>
      <c r="OYG113" s="908"/>
      <c r="OYH113" s="908"/>
      <c r="OYI113" s="908"/>
      <c r="OYJ113" s="908"/>
      <c r="OYK113" s="908"/>
      <c r="OYL113" s="908"/>
      <c r="OYM113" s="908"/>
      <c r="OYN113" s="908"/>
      <c r="OYO113" s="908"/>
      <c r="OYP113" s="908"/>
      <c r="OYQ113" s="908"/>
      <c r="OYR113" s="908"/>
      <c r="OYS113" s="908"/>
      <c r="OYT113" s="908"/>
      <c r="OYU113" s="908"/>
      <c r="OYV113" s="908"/>
      <c r="OYW113" s="908"/>
      <c r="OYX113" s="908"/>
      <c r="OYY113" s="908"/>
      <c r="OYZ113" s="908"/>
      <c r="OZA113" s="908"/>
      <c r="OZB113" s="908"/>
      <c r="OZC113" s="908"/>
      <c r="OZD113" s="908"/>
      <c r="OZE113" s="908"/>
      <c r="OZF113" s="908"/>
      <c r="OZG113" s="908"/>
      <c r="OZH113" s="908"/>
      <c r="OZI113" s="908"/>
      <c r="OZJ113" s="908"/>
      <c r="OZK113" s="908"/>
      <c r="OZL113" s="908"/>
      <c r="OZM113" s="908"/>
      <c r="OZN113" s="908"/>
      <c r="OZO113" s="908"/>
      <c r="OZP113" s="908"/>
      <c r="OZQ113" s="908"/>
      <c r="OZR113" s="908"/>
      <c r="OZS113" s="908"/>
      <c r="OZT113" s="908"/>
      <c r="OZU113" s="908"/>
      <c r="OZV113" s="908"/>
      <c r="OZW113" s="908"/>
      <c r="OZX113" s="908"/>
      <c r="OZY113" s="908"/>
      <c r="OZZ113" s="908"/>
      <c r="PAA113" s="908"/>
      <c r="PAB113" s="908"/>
      <c r="PAC113" s="908"/>
      <c r="PAD113" s="908"/>
      <c r="PAE113" s="908"/>
      <c r="PAF113" s="908"/>
      <c r="PAG113" s="908"/>
      <c r="PAH113" s="908"/>
      <c r="PAI113" s="908"/>
      <c r="PAJ113" s="908"/>
      <c r="PAK113" s="908"/>
      <c r="PAL113" s="908"/>
      <c r="PAM113" s="908"/>
      <c r="PAN113" s="908"/>
      <c r="PAO113" s="908"/>
      <c r="PAP113" s="908"/>
      <c r="PAQ113" s="908"/>
      <c r="PAR113" s="908"/>
      <c r="PAS113" s="908"/>
      <c r="PAT113" s="908"/>
      <c r="PAU113" s="908"/>
      <c r="PAV113" s="908"/>
      <c r="PAW113" s="908"/>
      <c r="PAX113" s="908"/>
      <c r="PAY113" s="908"/>
      <c r="PAZ113" s="908"/>
      <c r="PBA113" s="908"/>
      <c r="PBB113" s="908"/>
      <c r="PBC113" s="908"/>
      <c r="PBD113" s="908"/>
      <c r="PBE113" s="908"/>
      <c r="PBF113" s="908"/>
      <c r="PBG113" s="908"/>
      <c r="PBH113" s="908"/>
      <c r="PBI113" s="908"/>
      <c r="PBJ113" s="908"/>
      <c r="PBK113" s="908"/>
      <c r="PBL113" s="908"/>
      <c r="PBM113" s="908"/>
      <c r="PBN113" s="908"/>
      <c r="PBO113" s="908"/>
      <c r="PBP113" s="908"/>
      <c r="PBQ113" s="908"/>
      <c r="PBR113" s="908"/>
      <c r="PBS113" s="908"/>
      <c r="PBT113" s="908"/>
      <c r="PBU113" s="908"/>
      <c r="PBV113" s="908"/>
      <c r="PBW113" s="908"/>
      <c r="PBX113" s="908"/>
      <c r="PBY113" s="908"/>
      <c r="PBZ113" s="908"/>
      <c r="PCA113" s="908"/>
      <c r="PCB113" s="908"/>
      <c r="PCC113" s="908"/>
      <c r="PCD113" s="908"/>
      <c r="PCE113" s="908"/>
      <c r="PCF113" s="908"/>
      <c r="PCG113" s="908"/>
      <c r="PCH113" s="908"/>
      <c r="PCI113" s="908"/>
      <c r="PCJ113" s="908"/>
      <c r="PCK113" s="908"/>
      <c r="PCL113" s="908"/>
      <c r="PCM113" s="908"/>
      <c r="PCN113" s="908"/>
      <c r="PCO113" s="908"/>
      <c r="PCP113" s="908"/>
      <c r="PCQ113" s="908"/>
      <c r="PCR113" s="908"/>
      <c r="PCS113" s="908"/>
      <c r="PCT113" s="908"/>
      <c r="PCU113" s="908"/>
      <c r="PCV113" s="908"/>
      <c r="PCW113" s="908"/>
      <c r="PCX113" s="908"/>
      <c r="PCY113" s="908"/>
      <c r="PCZ113" s="908"/>
      <c r="PDA113" s="908"/>
      <c r="PDB113" s="908"/>
      <c r="PDC113" s="908"/>
      <c r="PDD113" s="908"/>
      <c r="PDE113" s="908"/>
      <c r="PDF113" s="908"/>
      <c r="PDG113" s="908"/>
      <c r="PDH113" s="908"/>
      <c r="PDI113" s="908"/>
      <c r="PDJ113" s="908"/>
      <c r="PDK113" s="908"/>
      <c r="PDL113" s="908"/>
      <c r="PDM113" s="908"/>
      <c r="PDN113" s="908"/>
      <c r="PDO113" s="908"/>
      <c r="PDP113" s="908"/>
      <c r="PDQ113" s="908"/>
      <c r="PDR113" s="908"/>
      <c r="PDS113" s="908"/>
      <c r="PDT113" s="908"/>
      <c r="PDU113" s="908"/>
      <c r="PDV113" s="908"/>
      <c r="PDW113" s="908"/>
      <c r="PDX113" s="908"/>
      <c r="PDY113" s="908"/>
      <c r="PDZ113" s="908"/>
      <c r="PEA113" s="908"/>
      <c r="PEB113" s="908"/>
      <c r="PEC113" s="908"/>
      <c r="PED113" s="908"/>
      <c r="PEE113" s="908"/>
      <c r="PEF113" s="908"/>
      <c r="PEG113" s="908"/>
      <c r="PEH113" s="908"/>
      <c r="PEI113" s="908"/>
      <c r="PEJ113" s="908"/>
      <c r="PEK113" s="908"/>
      <c r="PEL113" s="908"/>
      <c r="PEM113" s="908"/>
      <c r="PEN113" s="908"/>
      <c r="PEO113" s="908"/>
      <c r="PEP113" s="908"/>
      <c r="PEQ113" s="908"/>
      <c r="PER113" s="908"/>
      <c r="PES113" s="908"/>
      <c r="PET113" s="908"/>
      <c r="PEU113" s="908"/>
      <c r="PEV113" s="908"/>
      <c r="PEW113" s="908"/>
      <c r="PEX113" s="908"/>
      <c r="PEY113" s="908"/>
      <c r="PEZ113" s="908"/>
      <c r="PFA113" s="908"/>
      <c r="PFB113" s="908"/>
      <c r="PFC113" s="908"/>
      <c r="PFD113" s="908"/>
      <c r="PFE113" s="908"/>
      <c r="PFF113" s="908"/>
      <c r="PFG113" s="908"/>
      <c r="PFH113" s="908"/>
      <c r="PFI113" s="908"/>
      <c r="PFJ113" s="908"/>
      <c r="PFK113" s="908"/>
      <c r="PFL113" s="908"/>
      <c r="PFM113" s="908"/>
      <c r="PFN113" s="908"/>
      <c r="PFO113" s="908"/>
      <c r="PFP113" s="908"/>
      <c r="PFQ113" s="908"/>
      <c r="PFR113" s="908"/>
      <c r="PFS113" s="908"/>
      <c r="PFT113" s="908"/>
      <c r="PFU113" s="908"/>
      <c r="PFV113" s="908"/>
      <c r="PFW113" s="908"/>
      <c r="PFX113" s="908"/>
      <c r="PFY113" s="908"/>
      <c r="PFZ113" s="908"/>
      <c r="PGA113" s="908"/>
      <c r="PGB113" s="908"/>
      <c r="PGC113" s="908"/>
      <c r="PGD113" s="908"/>
      <c r="PGE113" s="908"/>
      <c r="PGF113" s="908"/>
      <c r="PGG113" s="908"/>
      <c r="PGH113" s="908"/>
      <c r="PGI113" s="908"/>
      <c r="PGJ113" s="908"/>
      <c r="PGK113" s="908"/>
      <c r="PGL113" s="908"/>
      <c r="PGM113" s="908"/>
      <c r="PGN113" s="908"/>
      <c r="PGO113" s="908"/>
      <c r="PGP113" s="908"/>
      <c r="PGQ113" s="908"/>
      <c r="PGR113" s="908"/>
      <c r="PGS113" s="908"/>
      <c r="PGT113" s="908"/>
      <c r="PGU113" s="908"/>
      <c r="PGV113" s="908"/>
      <c r="PGW113" s="908"/>
      <c r="PGX113" s="908"/>
      <c r="PGY113" s="908"/>
      <c r="PGZ113" s="908"/>
      <c r="PHA113" s="908"/>
      <c r="PHB113" s="908"/>
      <c r="PHC113" s="908"/>
      <c r="PHD113" s="908"/>
      <c r="PHE113" s="908"/>
      <c r="PHF113" s="908"/>
      <c r="PHG113" s="908"/>
      <c r="PHH113" s="908"/>
      <c r="PHI113" s="908"/>
      <c r="PHJ113" s="908"/>
      <c r="PHK113" s="908"/>
      <c r="PHL113" s="908"/>
      <c r="PHM113" s="908"/>
      <c r="PHN113" s="908"/>
      <c r="PHO113" s="908"/>
      <c r="PHP113" s="908"/>
      <c r="PHQ113" s="908"/>
      <c r="PHR113" s="908"/>
      <c r="PHS113" s="908"/>
      <c r="PHT113" s="908"/>
      <c r="PHU113" s="908"/>
      <c r="PHV113" s="908"/>
      <c r="PHW113" s="908"/>
      <c r="PHX113" s="908"/>
      <c r="PHY113" s="908"/>
      <c r="PHZ113" s="908"/>
      <c r="PIA113" s="908"/>
      <c r="PIB113" s="908"/>
      <c r="PIC113" s="908"/>
      <c r="PID113" s="908"/>
      <c r="PIE113" s="908"/>
      <c r="PIF113" s="908"/>
      <c r="PIG113" s="908"/>
      <c r="PIH113" s="908"/>
      <c r="PII113" s="908"/>
      <c r="PIJ113" s="908"/>
      <c r="PIK113" s="908"/>
      <c r="PIL113" s="908"/>
      <c r="PIM113" s="908"/>
      <c r="PIN113" s="908"/>
      <c r="PIO113" s="908"/>
      <c r="PIP113" s="908"/>
      <c r="PIQ113" s="908"/>
      <c r="PIR113" s="908"/>
      <c r="PIS113" s="908"/>
      <c r="PIT113" s="908"/>
      <c r="PIU113" s="908"/>
      <c r="PIV113" s="908"/>
      <c r="PIW113" s="908"/>
      <c r="PIX113" s="908"/>
      <c r="PIY113" s="908"/>
      <c r="PIZ113" s="908"/>
      <c r="PJA113" s="908"/>
      <c r="PJB113" s="908"/>
      <c r="PJC113" s="908"/>
      <c r="PJD113" s="908"/>
      <c r="PJE113" s="908"/>
      <c r="PJF113" s="908"/>
      <c r="PJG113" s="908"/>
      <c r="PJH113" s="908"/>
      <c r="PJI113" s="908"/>
      <c r="PJJ113" s="908"/>
      <c r="PJK113" s="908"/>
      <c r="PJL113" s="908"/>
      <c r="PJM113" s="908"/>
      <c r="PJN113" s="908"/>
      <c r="PJO113" s="908"/>
      <c r="PJP113" s="908"/>
      <c r="PJQ113" s="908"/>
      <c r="PJR113" s="908"/>
      <c r="PJS113" s="908"/>
      <c r="PJT113" s="908"/>
      <c r="PJU113" s="908"/>
      <c r="PJV113" s="908"/>
      <c r="PJW113" s="908"/>
      <c r="PJX113" s="908"/>
      <c r="PJY113" s="908"/>
      <c r="PJZ113" s="908"/>
      <c r="PKA113" s="908"/>
      <c r="PKB113" s="908"/>
      <c r="PKC113" s="908"/>
      <c r="PKD113" s="908"/>
      <c r="PKE113" s="908"/>
      <c r="PKF113" s="908"/>
      <c r="PKG113" s="908"/>
      <c r="PKH113" s="908"/>
      <c r="PKI113" s="908"/>
      <c r="PKJ113" s="908"/>
      <c r="PKK113" s="908"/>
      <c r="PKL113" s="908"/>
      <c r="PKM113" s="908"/>
      <c r="PKN113" s="908"/>
      <c r="PKO113" s="908"/>
      <c r="PKP113" s="908"/>
      <c r="PKQ113" s="908"/>
      <c r="PKR113" s="908"/>
      <c r="PKS113" s="908"/>
      <c r="PKT113" s="908"/>
      <c r="PKU113" s="908"/>
      <c r="PKV113" s="908"/>
      <c r="PKW113" s="908"/>
      <c r="PKX113" s="908"/>
      <c r="PKY113" s="908"/>
      <c r="PKZ113" s="908"/>
      <c r="PLA113" s="908"/>
      <c r="PLB113" s="908"/>
      <c r="PLC113" s="908"/>
      <c r="PLD113" s="908"/>
      <c r="PLE113" s="908"/>
      <c r="PLF113" s="908"/>
      <c r="PLG113" s="908"/>
      <c r="PLH113" s="908"/>
      <c r="PLI113" s="908"/>
      <c r="PLJ113" s="908"/>
      <c r="PLK113" s="908"/>
      <c r="PLL113" s="908"/>
      <c r="PLM113" s="908"/>
      <c r="PLN113" s="908"/>
      <c r="PLO113" s="908"/>
      <c r="PLP113" s="908"/>
      <c r="PLQ113" s="908"/>
      <c r="PLR113" s="908"/>
      <c r="PLS113" s="908"/>
      <c r="PLT113" s="908"/>
      <c r="PLU113" s="908"/>
      <c r="PLV113" s="908"/>
      <c r="PLW113" s="908"/>
      <c r="PLX113" s="908"/>
      <c r="PLY113" s="908"/>
      <c r="PLZ113" s="908"/>
      <c r="PMA113" s="908"/>
      <c r="PMB113" s="908"/>
      <c r="PMC113" s="908"/>
      <c r="PMD113" s="908"/>
      <c r="PME113" s="908"/>
      <c r="PMF113" s="908"/>
      <c r="PMG113" s="908"/>
      <c r="PMH113" s="908"/>
      <c r="PMI113" s="908"/>
      <c r="PMJ113" s="908"/>
      <c r="PMK113" s="908"/>
      <c r="PML113" s="908"/>
      <c r="PMM113" s="908"/>
      <c r="PMN113" s="908"/>
      <c r="PMO113" s="908"/>
      <c r="PMP113" s="908"/>
      <c r="PMQ113" s="908"/>
      <c r="PMR113" s="908"/>
      <c r="PMS113" s="908"/>
      <c r="PMT113" s="908"/>
      <c r="PMU113" s="908"/>
      <c r="PMV113" s="908"/>
      <c r="PMW113" s="908"/>
      <c r="PMX113" s="908"/>
      <c r="PMY113" s="908"/>
      <c r="PMZ113" s="908"/>
      <c r="PNA113" s="908"/>
      <c r="PNB113" s="908"/>
      <c r="PNC113" s="908"/>
      <c r="PND113" s="908"/>
      <c r="PNE113" s="908"/>
      <c r="PNF113" s="908"/>
      <c r="PNG113" s="908"/>
      <c r="PNH113" s="908"/>
      <c r="PNI113" s="908"/>
      <c r="PNJ113" s="908"/>
      <c r="PNK113" s="908"/>
      <c r="PNL113" s="908"/>
      <c r="PNM113" s="908"/>
      <c r="PNN113" s="908"/>
      <c r="PNO113" s="908"/>
      <c r="PNP113" s="908"/>
      <c r="PNQ113" s="908"/>
      <c r="PNR113" s="908"/>
      <c r="PNS113" s="908"/>
      <c r="PNT113" s="908"/>
      <c r="PNU113" s="908"/>
      <c r="PNV113" s="908"/>
      <c r="PNW113" s="908"/>
      <c r="PNX113" s="908"/>
      <c r="PNY113" s="908"/>
      <c r="PNZ113" s="908"/>
      <c r="POA113" s="908"/>
      <c r="POB113" s="908"/>
      <c r="POC113" s="908"/>
      <c r="POD113" s="908"/>
      <c r="POE113" s="908"/>
      <c r="POF113" s="908"/>
      <c r="POG113" s="908"/>
      <c r="POH113" s="908"/>
      <c r="POI113" s="908"/>
      <c r="POJ113" s="908"/>
      <c r="POK113" s="908"/>
      <c r="POL113" s="908"/>
      <c r="POM113" s="908"/>
      <c r="PON113" s="908"/>
      <c r="POO113" s="908"/>
      <c r="POP113" s="908"/>
      <c r="POQ113" s="908"/>
      <c r="POR113" s="908"/>
      <c r="POS113" s="908"/>
      <c r="POT113" s="908"/>
      <c r="POU113" s="908"/>
      <c r="POV113" s="908"/>
      <c r="POW113" s="908"/>
      <c r="POX113" s="908"/>
      <c r="POY113" s="908"/>
      <c r="POZ113" s="908"/>
      <c r="PPA113" s="908"/>
      <c r="PPB113" s="908"/>
      <c r="PPC113" s="908"/>
      <c r="PPD113" s="908"/>
      <c r="PPE113" s="908"/>
      <c r="PPF113" s="908"/>
      <c r="PPG113" s="908"/>
      <c r="PPH113" s="908"/>
      <c r="PPI113" s="908"/>
      <c r="PPJ113" s="908"/>
      <c r="PPK113" s="908"/>
      <c r="PPL113" s="908"/>
      <c r="PPM113" s="908"/>
      <c r="PPN113" s="908"/>
      <c r="PPO113" s="908"/>
      <c r="PPP113" s="908"/>
      <c r="PPQ113" s="908"/>
      <c r="PPR113" s="908"/>
      <c r="PPS113" s="908"/>
      <c r="PPT113" s="908"/>
      <c r="PPU113" s="908"/>
      <c r="PPV113" s="908"/>
      <c r="PPW113" s="908"/>
      <c r="PPX113" s="908"/>
      <c r="PPY113" s="908"/>
      <c r="PPZ113" s="908"/>
      <c r="PQA113" s="908"/>
      <c r="PQB113" s="908"/>
      <c r="PQC113" s="908"/>
      <c r="PQD113" s="908"/>
      <c r="PQE113" s="908"/>
      <c r="PQF113" s="908"/>
      <c r="PQG113" s="908"/>
      <c r="PQH113" s="908"/>
      <c r="PQI113" s="908"/>
      <c r="PQJ113" s="908"/>
      <c r="PQK113" s="908"/>
      <c r="PQL113" s="908"/>
      <c r="PQM113" s="908"/>
      <c r="PQN113" s="908"/>
      <c r="PQO113" s="908"/>
      <c r="PQP113" s="908"/>
      <c r="PQQ113" s="908"/>
      <c r="PQR113" s="908"/>
      <c r="PQS113" s="908"/>
      <c r="PQT113" s="908"/>
      <c r="PQU113" s="908"/>
      <c r="PQV113" s="908"/>
      <c r="PQW113" s="908"/>
      <c r="PQX113" s="908"/>
      <c r="PQY113" s="908"/>
      <c r="PQZ113" s="908"/>
      <c r="PRA113" s="908"/>
      <c r="PRB113" s="908"/>
      <c r="PRC113" s="908"/>
      <c r="PRD113" s="908"/>
      <c r="PRE113" s="908"/>
      <c r="PRF113" s="908"/>
      <c r="PRG113" s="908"/>
      <c r="PRH113" s="908"/>
      <c r="PRI113" s="908"/>
      <c r="PRJ113" s="908"/>
      <c r="PRK113" s="908"/>
      <c r="PRL113" s="908"/>
      <c r="PRM113" s="908"/>
      <c r="PRN113" s="908"/>
      <c r="PRO113" s="908"/>
      <c r="PRP113" s="908"/>
      <c r="PRQ113" s="908"/>
      <c r="PRR113" s="908"/>
      <c r="PRS113" s="908"/>
      <c r="PRT113" s="908"/>
      <c r="PRU113" s="908"/>
      <c r="PRV113" s="908"/>
      <c r="PRW113" s="908"/>
      <c r="PRX113" s="908"/>
      <c r="PRY113" s="908"/>
      <c r="PRZ113" s="908"/>
      <c r="PSA113" s="908"/>
      <c r="PSB113" s="908"/>
      <c r="PSC113" s="908"/>
      <c r="PSD113" s="908"/>
      <c r="PSE113" s="908"/>
      <c r="PSF113" s="908"/>
      <c r="PSG113" s="908"/>
      <c r="PSH113" s="908"/>
      <c r="PSI113" s="908"/>
      <c r="PSJ113" s="908"/>
      <c r="PSK113" s="908"/>
      <c r="PSL113" s="908"/>
      <c r="PSM113" s="908"/>
      <c r="PSN113" s="908"/>
      <c r="PSO113" s="908"/>
      <c r="PSP113" s="908"/>
      <c r="PSQ113" s="908"/>
      <c r="PSR113" s="908"/>
      <c r="PSS113" s="908"/>
      <c r="PST113" s="908"/>
      <c r="PSU113" s="908"/>
      <c r="PSV113" s="908"/>
      <c r="PSW113" s="908"/>
      <c r="PSX113" s="908"/>
      <c r="PSY113" s="908"/>
      <c r="PSZ113" s="908"/>
      <c r="PTA113" s="908"/>
      <c r="PTB113" s="908"/>
      <c r="PTC113" s="908"/>
      <c r="PTD113" s="908"/>
      <c r="PTE113" s="908"/>
      <c r="PTF113" s="908"/>
      <c r="PTG113" s="908"/>
      <c r="PTH113" s="908"/>
      <c r="PTI113" s="908"/>
      <c r="PTJ113" s="908"/>
      <c r="PTK113" s="908"/>
      <c r="PTL113" s="908"/>
      <c r="PTM113" s="908"/>
      <c r="PTN113" s="908"/>
      <c r="PTO113" s="908"/>
      <c r="PTP113" s="908"/>
      <c r="PTQ113" s="908"/>
      <c r="PTR113" s="908"/>
      <c r="PTS113" s="908"/>
      <c r="PTT113" s="908"/>
      <c r="PTU113" s="908"/>
      <c r="PTV113" s="908"/>
      <c r="PTW113" s="908"/>
      <c r="PTX113" s="908"/>
      <c r="PTY113" s="908"/>
      <c r="PTZ113" s="908"/>
      <c r="PUA113" s="908"/>
      <c r="PUB113" s="908"/>
      <c r="PUC113" s="908"/>
      <c r="PUD113" s="908"/>
      <c r="PUE113" s="908"/>
      <c r="PUF113" s="908"/>
      <c r="PUG113" s="908"/>
      <c r="PUH113" s="908"/>
      <c r="PUI113" s="908"/>
      <c r="PUJ113" s="908"/>
      <c r="PUK113" s="908"/>
      <c r="PUL113" s="908"/>
      <c r="PUM113" s="908"/>
      <c r="PUN113" s="908"/>
      <c r="PUO113" s="908"/>
      <c r="PUP113" s="908"/>
      <c r="PUQ113" s="908"/>
      <c r="PUR113" s="908"/>
      <c r="PUS113" s="908"/>
      <c r="PUT113" s="908"/>
      <c r="PUU113" s="908"/>
      <c r="PUV113" s="908"/>
      <c r="PUW113" s="908"/>
      <c r="PUX113" s="908"/>
      <c r="PUY113" s="908"/>
      <c r="PUZ113" s="908"/>
      <c r="PVA113" s="908"/>
      <c r="PVB113" s="908"/>
      <c r="PVC113" s="908"/>
      <c r="PVD113" s="908"/>
      <c r="PVE113" s="908"/>
      <c r="PVF113" s="908"/>
      <c r="PVG113" s="908"/>
      <c r="PVH113" s="908"/>
      <c r="PVI113" s="908"/>
      <c r="PVJ113" s="908"/>
      <c r="PVK113" s="908"/>
      <c r="PVL113" s="908"/>
      <c r="PVM113" s="908"/>
      <c r="PVN113" s="908"/>
      <c r="PVO113" s="908"/>
      <c r="PVP113" s="908"/>
      <c r="PVQ113" s="908"/>
      <c r="PVR113" s="908"/>
      <c r="PVS113" s="908"/>
      <c r="PVT113" s="908"/>
      <c r="PVU113" s="908"/>
      <c r="PVV113" s="908"/>
      <c r="PVW113" s="908"/>
      <c r="PVX113" s="908"/>
      <c r="PVY113" s="908"/>
      <c r="PVZ113" s="908"/>
      <c r="PWA113" s="908"/>
      <c r="PWB113" s="908"/>
      <c r="PWC113" s="908"/>
      <c r="PWD113" s="908"/>
      <c r="PWE113" s="908"/>
      <c r="PWF113" s="908"/>
      <c r="PWG113" s="908"/>
      <c r="PWH113" s="908"/>
      <c r="PWI113" s="908"/>
      <c r="PWJ113" s="908"/>
      <c r="PWK113" s="908"/>
      <c r="PWL113" s="908"/>
      <c r="PWM113" s="908"/>
      <c r="PWN113" s="908"/>
      <c r="PWO113" s="908"/>
      <c r="PWP113" s="908"/>
      <c r="PWQ113" s="908"/>
      <c r="PWR113" s="908"/>
      <c r="PWS113" s="908"/>
      <c r="PWT113" s="908"/>
      <c r="PWU113" s="908"/>
      <c r="PWV113" s="908"/>
      <c r="PWW113" s="908"/>
      <c r="PWX113" s="908"/>
      <c r="PWY113" s="908"/>
      <c r="PWZ113" s="908"/>
      <c r="PXA113" s="908"/>
      <c r="PXB113" s="908"/>
      <c r="PXC113" s="908"/>
      <c r="PXD113" s="908"/>
      <c r="PXE113" s="908"/>
      <c r="PXF113" s="908"/>
      <c r="PXG113" s="908"/>
      <c r="PXH113" s="908"/>
      <c r="PXI113" s="908"/>
      <c r="PXJ113" s="908"/>
      <c r="PXK113" s="908"/>
      <c r="PXL113" s="908"/>
      <c r="PXM113" s="908"/>
      <c r="PXN113" s="908"/>
      <c r="PXO113" s="908"/>
      <c r="PXP113" s="908"/>
      <c r="PXQ113" s="908"/>
      <c r="PXR113" s="908"/>
      <c r="PXS113" s="908"/>
      <c r="PXT113" s="908"/>
      <c r="PXU113" s="908"/>
      <c r="PXV113" s="908"/>
      <c r="PXW113" s="908"/>
      <c r="PXX113" s="908"/>
      <c r="PXY113" s="908"/>
      <c r="PXZ113" s="908"/>
      <c r="PYA113" s="908"/>
      <c r="PYB113" s="908"/>
      <c r="PYC113" s="908"/>
      <c r="PYD113" s="908"/>
      <c r="PYE113" s="908"/>
      <c r="PYF113" s="908"/>
      <c r="PYG113" s="908"/>
      <c r="PYH113" s="908"/>
      <c r="PYI113" s="908"/>
      <c r="PYJ113" s="908"/>
      <c r="PYK113" s="908"/>
      <c r="PYL113" s="908"/>
      <c r="PYM113" s="908"/>
      <c r="PYN113" s="908"/>
      <c r="PYO113" s="908"/>
      <c r="PYP113" s="908"/>
      <c r="PYQ113" s="908"/>
      <c r="PYR113" s="908"/>
      <c r="PYS113" s="908"/>
      <c r="PYT113" s="908"/>
      <c r="PYU113" s="908"/>
      <c r="PYV113" s="908"/>
      <c r="PYW113" s="908"/>
      <c r="PYX113" s="908"/>
      <c r="PYY113" s="908"/>
      <c r="PYZ113" s="908"/>
      <c r="PZA113" s="908"/>
      <c r="PZB113" s="908"/>
      <c r="PZC113" s="908"/>
      <c r="PZD113" s="908"/>
      <c r="PZE113" s="908"/>
      <c r="PZF113" s="908"/>
      <c r="PZG113" s="908"/>
      <c r="PZH113" s="908"/>
      <c r="PZI113" s="908"/>
      <c r="PZJ113" s="908"/>
      <c r="PZK113" s="908"/>
      <c r="PZL113" s="908"/>
      <c r="PZM113" s="908"/>
      <c r="PZN113" s="908"/>
      <c r="PZO113" s="908"/>
      <c r="PZP113" s="908"/>
      <c r="PZQ113" s="908"/>
      <c r="PZR113" s="908"/>
      <c r="PZS113" s="908"/>
      <c r="PZT113" s="908"/>
      <c r="PZU113" s="908"/>
      <c r="PZV113" s="908"/>
      <c r="PZW113" s="908"/>
      <c r="PZX113" s="908"/>
      <c r="PZY113" s="908"/>
      <c r="PZZ113" s="908"/>
      <c r="QAA113" s="908"/>
      <c r="QAB113" s="908"/>
      <c r="QAC113" s="908"/>
      <c r="QAD113" s="908"/>
      <c r="QAE113" s="908"/>
      <c r="QAF113" s="908"/>
      <c r="QAG113" s="908"/>
      <c r="QAH113" s="908"/>
      <c r="QAI113" s="908"/>
      <c r="QAJ113" s="908"/>
      <c r="QAK113" s="908"/>
      <c r="QAL113" s="908"/>
      <c r="QAM113" s="908"/>
      <c r="QAN113" s="908"/>
      <c r="QAO113" s="908"/>
      <c r="QAP113" s="908"/>
      <c r="QAQ113" s="908"/>
      <c r="QAR113" s="908"/>
      <c r="QAS113" s="908"/>
      <c r="QAT113" s="908"/>
      <c r="QAU113" s="908"/>
      <c r="QAV113" s="908"/>
      <c r="QAW113" s="908"/>
      <c r="QAX113" s="908"/>
      <c r="QAY113" s="908"/>
      <c r="QAZ113" s="908"/>
      <c r="QBA113" s="908"/>
      <c r="QBB113" s="908"/>
      <c r="QBC113" s="908"/>
      <c r="QBD113" s="908"/>
      <c r="QBE113" s="908"/>
      <c r="QBF113" s="908"/>
      <c r="QBG113" s="908"/>
      <c r="QBH113" s="908"/>
      <c r="QBI113" s="908"/>
      <c r="QBJ113" s="908"/>
      <c r="QBK113" s="908"/>
      <c r="QBL113" s="908"/>
      <c r="QBM113" s="908"/>
      <c r="QBN113" s="908"/>
      <c r="QBO113" s="908"/>
      <c r="QBP113" s="908"/>
      <c r="QBQ113" s="908"/>
      <c r="QBR113" s="908"/>
      <c r="QBS113" s="908"/>
      <c r="QBT113" s="908"/>
      <c r="QBU113" s="908"/>
      <c r="QBV113" s="908"/>
      <c r="QBW113" s="908"/>
      <c r="QBX113" s="908"/>
      <c r="QBY113" s="908"/>
      <c r="QBZ113" s="908"/>
      <c r="QCA113" s="908"/>
      <c r="QCB113" s="908"/>
      <c r="QCC113" s="908"/>
      <c r="QCD113" s="908"/>
      <c r="QCE113" s="908"/>
      <c r="QCF113" s="908"/>
      <c r="QCG113" s="908"/>
      <c r="QCH113" s="908"/>
      <c r="QCI113" s="908"/>
      <c r="QCJ113" s="908"/>
      <c r="QCK113" s="908"/>
      <c r="QCL113" s="908"/>
      <c r="QCM113" s="908"/>
      <c r="QCN113" s="908"/>
      <c r="QCO113" s="908"/>
      <c r="QCP113" s="908"/>
      <c r="QCQ113" s="908"/>
      <c r="QCR113" s="908"/>
      <c r="QCS113" s="908"/>
      <c r="QCT113" s="908"/>
      <c r="QCU113" s="908"/>
      <c r="QCV113" s="908"/>
      <c r="QCW113" s="908"/>
      <c r="QCX113" s="908"/>
      <c r="QCY113" s="908"/>
      <c r="QCZ113" s="908"/>
      <c r="QDA113" s="908"/>
      <c r="QDB113" s="908"/>
      <c r="QDC113" s="908"/>
      <c r="QDD113" s="908"/>
      <c r="QDE113" s="908"/>
      <c r="QDF113" s="908"/>
      <c r="QDG113" s="908"/>
      <c r="QDH113" s="908"/>
      <c r="QDI113" s="908"/>
      <c r="QDJ113" s="908"/>
      <c r="QDK113" s="908"/>
      <c r="QDL113" s="908"/>
      <c r="QDM113" s="908"/>
      <c r="QDN113" s="908"/>
      <c r="QDO113" s="908"/>
      <c r="QDP113" s="908"/>
      <c r="QDQ113" s="908"/>
      <c r="QDR113" s="908"/>
      <c r="QDS113" s="908"/>
      <c r="QDT113" s="908"/>
      <c r="QDU113" s="908"/>
      <c r="QDV113" s="908"/>
      <c r="QDW113" s="908"/>
      <c r="QDX113" s="908"/>
      <c r="QDY113" s="908"/>
      <c r="QDZ113" s="908"/>
      <c r="QEA113" s="908"/>
      <c r="QEB113" s="908"/>
      <c r="QEC113" s="908"/>
      <c r="QED113" s="908"/>
      <c r="QEE113" s="908"/>
      <c r="QEF113" s="908"/>
      <c r="QEG113" s="908"/>
      <c r="QEH113" s="908"/>
      <c r="QEI113" s="908"/>
      <c r="QEJ113" s="908"/>
      <c r="QEK113" s="908"/>
      <c r="QEL113" s="908"/>
      <c r="QEM113" s="908"/>
      <c r="QEN113" s="908"/>
      <c r="QEO113" s="908"/>
      <c r="QEP113" s="908"/>
      <c r="QEQ113" s="908"/>
      <c r="QER113" s="908"/>
      <c r="QES113" s="908"/>
      <c r="QET113" s="908"/>
      <c r="QEU113" s="908"/>
      <c r="QEV113" s="908"/>
      <c r="QEW113" s="908"/>
      <c r="QEX113" s="908"/>
      <c r="QEY113" s="908"/>
      <c r="QEZ113" s="908"/>
      <c r="QFA113" s="908"/>
      <c r="QFB113" s="908"/>
      <c r="QFC113" s="908"/>
      <c r="QFD113" s="908"/>
      <c r="QFE113" s="908"/>
      <c r="QFF113" s="908"/>
      <c r="QFG113" s="908"/>
      <c r="QFH113" s="908"/>
      <c r="QFI113" s="908"/>
      <c r="QFJ113" s="908"/>
      <c r="QFK113" s="908"/>
      <c r="QFL113" s="908"/>
      <c r="QFM113" s="908"/>
      <c r="QFN113" s="908"/>
      <c r="QFO113" s="908"/>
      <c r="QFP113" s="908"/>
      <c r="QFQ113" s="908"/>
      <c r="QFR113" s="908"/>
      <c r="QFS113" s="908"/>
      <c r="QFT113" s="908"/>
      <c r="QFU113" s="908"/>
      <c r="QFV113" s="908"/>
      <c r="QFW113" s="908"/>
      <c r="QFX113" s="908"/>
      <c r="QFY113" s="908"/>
      <c r="QFZ113" s="908"/>
      <c r="QGA113" s="908"/>
      <c r="QGB113" s="908"/>
      <c r="QGC113" s="908"/>
      <c r="QGD113" s="908"/>
      <c r="QGE113" s="908"/>
      <c r="QGF113" s="908"/>
      <c r="QGG113" s="908"/>
      <c r="QGH113" s="908"/>
      <c r="QGI113" s="908"/>
      <c r="QGJ113" s="908"/>
      <c r="QGK113" s="908"/>
      <c r="QGL113" s="908"/>
      <c r="QGM113" s="908"/>
      <c r="QGN113" s="908"/>
      <c r="QGO113" s="908"/>
      <c r="QGP113" s="908"/>
      <c r="QGQ113" s="908"/>
      <c r="QGR113" s="908"/>
      <c r="QGS113" s="908"/>
      <c r="QGT113" s="908"/>
      <c r="QGU113" s="908"/>
      <c r="QGV113" s="908"/>
      <c r="QGW113" s="908"/>
      <c r="QGX113" s="908"/>
      <c r="QGY113" s="908"/>
      <c r="QGZ113" s="908"/>
      <c r="QHA113" s="908"/>
      <c r="QHB113" s="908"/>
      <c r="QHC113" s="908"/>
      <c r="QHD113" s="908"/>
      <c r="QHE113" s="908"/>
      <c r="QHF113" s="908"/>
      <c r="QHG113" s="908"/>
      <c r="QHH113" s="908"/>
      <c r="QHI113" s="908"/>
      <c r="QHJ113" s="908"/>
      <c r="QHK113" s="908"/>
      <c r="QHL113" s="908"/>
      <c r="QHM113" s="908"/>
      <c r="QHN113" s="908"/>
      <c r="QHO113" s="908"/>
      <c r="QHP113" s="908"/>
      <c r="QHQ113" s="908"/>
      <c r="QHR113" s="908"/>
      <c r="QHS113" s="908"/>
      <c r="QHT113" s="908"/>
      <c r="QHU113" s="908"/>
      <c r="QHV113" s="908"/>
      <c r="QHW113" s="908"/>
      <c r="QHX113" s="908"/>
      <c r="QHY113" s="908"/>
      <c r="QHZ113" s="908"/>
      <c r="QIA113" s="908"/>
      <c r="QIB113" s="908"/>
      <c r="QIC113" s="908"/>
      <c r="QID113" s="908"/>
      <c r="QIE113" s="908"/>
      <c r="QIF113" s="908"/>
      <c r="QIG113" s="908"/>
      <c r="QIH113" s="908"/>
      <c r="QII113" s="908"/>
      <c r="QIJ113" s="908"/>
      <c r="QIK113" s="908"/>
      <c r="QIL113" s="908"/>
      <c r="QIM113" s="908"/>
      <c r="QIN113" s="908"/>
      <c r="QIO113" s="908"/>
      <c r="QIP113" s="908"/>
      <c r="QIQ113" s="908"/>
      <c r="QIR113" s="908"/>
      <c r="QIS113" s="908"/>
      <c r="QIT113" s="908"/>
      <c r="QIU113" s="908"/>
      <c r="QIV113" s="908"/>
      <c r="QIW113" s="908"/>
      <c r="QIX113" s="908"/>
      <c r="QIY113" s="908"/>
      <c r="QIZ113" s="908"/>
      <c r="QJA113" s="908"/>
      <c r="QJB113" s="908"/>
      <c r="QJC113" s="908"/>
      <c r="QJD113" s="908"/>
      <c r="QJE113" s="908"/>
      <c r="QJF113" s="908"/>
      <c r="QJG113" s="908"/>
      <c r="QJH113" s="908"/>
      <c r="QJI113" s="908"/>
      <c r="QJJ113" s="908"/>
      <c r="QJK113" s="908"/>
      <c r="QJL113" s="908"/>
      <c r="QJM113" s="908"/>
      <c r="QJN113" s="908"/>
      <c r="QJO113" s="908"/>
      <c r="QJP113" s="908"/>
      <c r="QJQ113" s="908"/>
      <c r="QJR113" s="908"/>
      <c r="QJS113" s="908"/>
      <c r="QJT113" s="908"/>
      <c r="QJU113" s="908"/>
      <c r="QJV113" s="908"/>
      <c r="QJW113" s="908"/>
      <c r="QJX113" s="908"/>
      <c r="QJY113" s="908"/>
      <c r="QJZ113" s="908"/>
      <c r="QKA113" s="908"/>
      <c r="QKB113" s="908"/>
      <c r="QKC113" s="908"/>
      <c r="QKD113" s="908"/>
      <c r="QKE113" s="908"/>
      <c r="QKF113" s="908"/>
      <c r="QKG113" s="908"/>
      <c r="QKH113" s="908"/>
      <c r="QKI113" s="908"/>
      <c r="QKJ113" s="908"/>
      <c r="QKK113" s="908"/>
      <c r="QKL113" s="908"/>
      <c r="QKM113" s="908"/>
      <c r="QKN113" s="908"/>
      <c r="QKO113" s="908"/>
      <c r="QKP113" s="908"/>
      <c r="QKQ113" s="908"/>
      <c r="QKR113" s="908"/>
      <c r="QKS113" s="908"/>
      <c r="QKT113" s="908"/>
      <c r="QKU113" s="908"/>
      <c r="QKV113" s="908"/>
      <c r="QKW113" s="908"/>
      <c r="QKX113" s="908"/>
      <c r="QKY113" s="908"/>
      <c r="QKZ113" s="908"/>
      <c r="QLA113" s="908"/>
      <c r="QLB113" s="908"/>
      <c r="QLC113" s="908"/>
      <c r="QLD113" s="908"/>
      <c r="QLE113" s="908"/>
      <c r="QLF113" s="908"/>
      <c r="QLG113" s="908"/>
      <c r="QLH113" s="908"/>
      <c r="QLI113" s="908"/>
      <c r="QLJ113" s="908"/>
      <c r="QLK113" s="908"/>
      <c r="QLL113" s="908"/>
      <c r="QLM113" s="908"/>
      <c r="QLN113" s="908"/>
      <c r="QLO113" s="908"/>
      <c r="QLP113" s="908"/>
      <c r="QLQ113" s="908"/>
      <c r="QLR113" s="908"/>
      <c r="QLS113" s="908"/>
      <c r="QLT113" s="908"/>
      <c r="QLU113" s="908"/>
      <c r="QLV113" s="908"/>
      <c r="QLW113" s="908"/>
      <c r="QLX113" s="908"/>
      <c r="QLY113" s="908"/>
      <c r="QLZ113" s="908"/>
      <c r="QMA113" s="908"/>
      <c r="QMB113" s="908"/>
      <c r="QMC113" s="908"/>
      <c r="QMD113" s="908"/>
      <c r="QME113" s="908"/>
      <c r="QMF113" s="908"/>
      <c r="QMG113" s="908"/>
      <c r="QMH113" s="908"/>
      <c r="QMI113" s="908"/>
      <c r="QMJ113" s="908"/>
      <c r="QMK113" s="908"/>
      <c r="QML113" s="908"/>
      <c r="QMM113" s="908"/>
      <c r="QMN113" s="908"/>
      <c r="QMO113" s="908"/>
      <c r="QMP113" s="908"/>
      <c r="QMQ113" s="908"/>
      <c r="QMR113" s="908"/>
      <c r="QMS113" s="908"/>
      <c r="QMT113" s="908"/>
      <c r="QMU113" s="908"/>
      <c r="QMV113" s="908"/>
      <c r="QMW113" s="908"/>
      <c r="QMX113" s="908"/>
      <c r="QMY113" s="908"/>
      <c r="QMZ113" s="908"/>
      <c r="QNA113" s="908"/>
      <c r="QNB113" s="908"/>
      <c r="QNC113" s="908"/>
      <c r="QND113" s="908"/>
      <c r="QNE113" s="908"/>
      <c r="QNF113" s="908"/>
      <c r="QNG113" s="908"/>
      <c r="QNH113" s="908"/>
      <c r="QNI113" s="908"/>
      <c r="QNJ113" s="908"/>
      <c r="QNK113" s="908"/>
      <c r="QNL113" s="908"/>
      <c r="QNM113" s="908"/>
      <c r="QNN113" s="908"/>
      <c r="QNO113" s="908"/>
      <c r="QNP113" s="908"/>
      <c r="QNQ113" s="908"/>
      <c r="QNR113" s="908"/>
      <c r="QNS113" s="908"/>
      <c r="QNT113" s="908"/>
      <c r="QNU113" s="908"/>
      <c r="QNV113" s="908"/>
      <c r="QNW113" s="908"/>
      <c r="QNX113" s="908"/>
      <c r="QNY113" s="908"/>
      <c r="QNZ113" s="908"/>
      <c r="QOA113" s="908"/>
      <c r="QOB113" s="908"/>
      <c r="QOC113" s="908"/>
      <c r="QOD113" s="908"/>
      <c r="QOE113" s="908"/>
      <c r="QOF113" s="908"/>
      <c r="QOG113" s="908"/>
      <c r="QOH113" s="908"/>
      <c r="QOI113" s="908"/>
      <c r="QOJ113" s="908"/>
      <c r="QOK113" s="908"/>
      <c r="QOL113" s="908"/>
      <c r="QOM113" s="908"/>
      <c r="QON113" s="908"/>
      <c r="QOO113" s="908"/>
      <c r="QOP113" s="908"/>
      <c r="QOQ113" s="908"/>
      <c r="QOR113" s="908"/>
      <c r="QOS113" s="908"/>
      <c r="QOT113" s="908"/>
      <c r="QOU113" s="908"/>
      <c r="QOV113" s="908"/>
      <c r="QOW113" s="908"/>
      <c r="QOX113" s="908"/>
      <c r="QOY113" s="908"/>
      <c r="QOZ113" s="908"/>
      <c r="QPA113" s="908"/>
      <c r="QPB113" s="908"/>
      <c r="QPC113" s="908"/>
      <c r="QPD113" s="908"/>
      <c r="QPE113" s="908"/>
      <c r="QPF113" s="908"/>
      <c r="QPG113" s="908"/>
      <c r="QPH113" s="908"/>
      <c r="QPI113" s="908"/>
      <c r="QPJ113" s="908"/>
      <c r="QPK113" s="908"/>
      <c r="QPL113" s="908"/>
      <c r="QPM113" s="908"/>
      <c r="QPN113" s="908"/>
      <c r="QPO113" s="908"/>
      <c r="QPP113" s="908"/>
      <c r="QPQ113" s="908"/>
      <c r="QPR113" s="908"/>
      <c r="QPS113" s="908"/>
      <c r="QPT113" s="908"/>
      <c r="QPU113" s="908"/>
      <c r="QPV113" s="908"/>
      <c r="QPW113" s="908"/>
      <c r="QPX113" s="908"/>
      <c r="QPY113" s="908"/>
      <c r="QPZ113" s="908"/>
      <c r="QQA113" s="908"/>
      <c r="QQB113" s="908"/>
      <c r="QQC113" s="908"/>
      <c r="QQD113" s="908"/>
      <c r="QQE113" s="908"/>
      <c r="QQF113" s="908"/>
      <c r="QQG113" s="908"/>
      <c r="QQH113" s="908"/>
      <c r="QQI113" s="908"/>
      <c r="QQJ113" s="908"/>
      <c r="QQK113" s="908"/>
      <c r="QQL113" s="908"/>
      <c r="QQM113" s="908"/>
      <c r="QQN113" s="908"/>
      <c r="QQO113" s="908"/>
      <c r="QQP113" s="908"/>
      <c r="QQQ113" s="908"/>
      <c r="QQR113" s="908"/>
      <c r="QQS113" s="908"/>
      <c r="QQT113" s="908"/>
      <c r="QQU113" s="908"/>
      <c r="QQV113" s="908"/>
      <c r="QQW113" s="908"/>
      <c r="QQX113" s="908"/>
      <c r="QQY113" s="908"/>
      <c r="QQZ113" s="908"/>
      <c r="QRA113" s="908"/>
      <c r="QRB113" s="908"/>
      <c r="QRC113" s="908"/>
      <c r="QRD113" s="908"/>
      <c r="QRE113" s="908"/>
      <c r="QRF113" s="908"/>
      <c r="QRG113" s="908"/>
      <c r="QRH113" s="908"/>
      <c r="QRI113" s="908"/>
      <c r="QRJ113" s="908"/>
      <c r="QRK113" s="908"/>
      <c r="QRL113" s="908"/>
      <c r="QRM113" s="908"/>
      <c r="QRN113" s="908"/>
      <c r="QRO113" s="908"/>
      <c r="QRP113" s="908"/>
      <c r="QRQ113" s="908"/>
      <c r="QRR113" s="908"/>
      <c r="QRS113" s="908"/>
      <c r="QRT113" s="908"/>
      <c r="QRU113" s="908"/>
      <c r="QRV113" s="908"/>
      <c r="QRW113" s="908"/>
      <c r="QRX113" s="908"/>
      <c r="QRY113" s="908"/>
      <c r="QRZ113" s="908"/>
      <c r="QSA113" s="908"/>
      <c r="QSB113" s="908"/>
      <c r="QSC113" s="908"/>
      <c r="QSD113" s="908"/>
      <c r="QSE113" s="908"/>
      <c r="QSF113" s="908"/>
      <c r="QSG113" s="908"/>
      <c r="QSH113" s="908"/>
      <c r="QSI113" s="908"/>
      <c r="QSJ113" s="908"/>
      <c r="QSK113" s="908"/>
      <c r="QSL113" s="908"/>
      <c r="QSM113" s="908"/>
      <c r="QSN113" s="908"/>
      <c r="QSO113" s="908"/>
      <c r="QSP113" s="908"/>
      <c r="QSQ113" s="908"/>
      <c r="QSR113" s="908"/>
      <c r="QSS113" s="908"/>
      <c r="QST113" s="908"/>
      <c r="QSU113" s="908"/>
      <c r="QSV113" s="908"/>
      <c r="QSW113" s="908"/>
      <c r="QSX113" s="908"/>
      <c r="QSY113" s="908"/>
      <c r="QSZ113" s="908"/>
      <c r="QTA113" s="908"/>
      <c r="QTB113" s="908"/>
      <c r="QTC113" s="908"/>
      <c r="QTD113" s="908"/>
      <c r="QTE113" s="908"/>
      <c r="QTF113" s="908"/>
      <c r="QTG113" s="908"/>
      <c r="QTH113" s="908"/>
      <c r="QTI113" s="908"/>
      <c r="QTJ113" s="908"/>
      <c r="QTK113" s="908"/>
      <c r="QTL113" s="908"/>
      <c r="QTM113" s="908"/>
      <c r="QTN113" s="908"/>
      <c r="QTO113" s="908"/>
      <c r="QTP113" s="908"/>
      <c r="QTQ113" s="908"/>
      <c r="QTR113" s="908"/>
      <c r="QTS113" s="908"/>
      <c r="QTT113" s="908"/>
      <c r="QTU113" s="908"/>
      <c r="QTV113" s="908"/>
      <c r="QTW113" s="908"/>
      <c r="QTX113" s="908"/>
      <c r="QTY113" s="908"/>
      <c r="QTZ113" s="908"/>
      <c r="QUA113" s="908"/>
      <c r="QUB113" s="908"/>
      <c r="QUC113" s="908"/>
      <c r="QUD113" s="908"/>
      <c r="QUE113" s="908"/>
      <c r="QUF113" s="908"/>
      <c r="QUG113" s="908"/>
      <c r="QUH113" s="908"/>
      <c r="QUI113" s="908"/>
      <c r="QUJ113" s="908"/>
      <c r="QUK113" s="908"/>
      <c r="QUL113" s="908"/>
      <c r="QUM113" s="908"/>
      <c r="QUN113" s="908"/>
      <c r="QUO113" s="908"/>
      <c r="QUP113" s="908"/>
      <c r="QUQ113" s="908"/>
      <c r="QUR113" s="908"/>
      <c r="QUS113" s="908"/>
      <c r="QUT113" s="908"/>
      <c r="QUU113" s="908"/>
      <c r="QUV113" s="908"/>
      <c r="QUW113" s="908"/>
      <c r="QUX113" s="908"/>
      <c r="QUY113" s="908"/>
      <c r="QUZ113" s="908"/>
      <c r="QVA113" s="908"/>
      <c r="QVB113" s="908"/>
      <c r="QVC113" s="908"/>
      <c r="QVD113" s="908"/>
      <c r="QVE113" s="908"/>
      <c r="QVF113" s="908"/>
      <c r="QVG113" s="908"/>
      <c r="QVH113" s="908"/>
      <c r="QVI113" s="908"/>
      <c r="QVJ113" s="908"/>
      <c r="QVK113" s="908"/>
      <c r="QVL113" s="908"/>
      <c r="QVM113" s="908"/>
      <c r="QVN113" s="908"/>
      <c r="QVO113" s="908"/>
      <c r="QVP113" s="908"/>
      <c r="QVQ113" s="908"/>
      <c r="QVR113" s="908"/>
      <c r="QVS113" s="908"/>
      <c r="QVT113" s="908"/>
      <c r="QVU113" s="908"/>
      <c r="QVV113" s="908"/>
      <c r="QVW113" s="908"/>
      <c r="QVX113" s="908"/>
      <c r="QVY113" s="908"/>
      <c r="QVZ113" s="908"/>
      <c r="QWA113" s="908"/>
      <c r="QWB113" s="908"/>
      <c r="QWC113" s="908"/>
      <c r="QWD113" s="908"/>
      <c r="QWE113" s="908"/>
      <c r="QWF113" s="908"/>
      <c r="QWG113" s="908"/>
      <c r="QWH113" s="908"/>
      <c r="QWI113" s="908"/>
      <c r="QWJ113" s="908"/>
      <c r="QWK113" s="908"/>
      <c r="QWL113" s="908"/>
      <c r="QWM113" s="908"/>
      <c r="QWN113" s="908"/>
      <c r="QWO113" s="908"/>
      <c r="QWP113" s="908"/>
      <c r="QWQ113" s="908"/>
      <c r="QWR113" s="908"/>
      <c r="QWS113" s="908"/>
      <c r="QWT113" s="908"/>
      <c r="QWU113" s="908"/>
      <c r="QWV113" s="908"/>
      <c r="QWW113" s="908"/>
      <c r="QWX113" s="908"/>
      <c r="QWY113" s="908"/>
      <c r="QWZ113" s="908"/>
      <c r="QXA113" s="908"/>
      <c r="QXB113" s="908"/>
      <c r="QXC113" s="908"/>
      <c r="QXD113" s="908"/>
      <c r="QXE113" s="908"/>
      <c r="QXF113" s="908"/>
      <c r="QXG113" s="908"/>
      <c r="QXH113" s="908"/>
      <c r="QXI113" s="908"/>
      <c r="QXJ113" s="908"/>
      <c r="QXK113" s="908"/>
      <c r="QXL113" s="908"/>
      <c r="QXM113" s="908"/>
      <c r="QXN113" s="908"/>
      <c r="QXO113" s="908"/>
      <c r="QXP113" s="908"/>
      <c r="QXQ113" s="908"/>
      <c r="QXR113" s="908"/>
      <c r="QXS113" s="908"/>
      <c r="QXT113" s="908"/>
      <c r="QXU113" s="908"/>
      <c r="QXV113" s="908"/>
      <c r="QXW113" s="908"/>
      <c r="QXX113" s="908"/>
      <c r="QXY113" s="908"/>
      <c r="QXZ113" s="908"/>
      <c r="QYA113" s="908"/>
      <c r="QYB113" s="908"/>
      <c r="QYC113" s="908"/>
      <c r="QYD113" s="908"/>
      <c r="QYE113" s="908"/>
      <c r="QYF113" s="908"/>
      <c r="QYG113" s="908"/>
      <c r="QYH113" s="908"/>
      <c r="QYI113" s="908"/>
      <c r="QYJ113" s="908"/>
      <c r="QYK113" s="908"/>
      <c r="QYL113" s="908"/>
      <c r="QYM113" s="908"/>
      <c r="QYN113" s="908"/>
      <c r="QYO113" s="908"/>
      <c r="QYP113" s="908"/>
      <c r="QYQ113" s="908"/>
      <c r="QYR113" s="908"/>
      <c r="QYS113" s="908"/>
      <c r="QYT113" s="908"/>
      <c r="QYU113" s="908"/>
      <c r="QYV113" s="908"/>
      <c r="QYW113" s="908"/>
      <c r="QYX113" s="908"/>
      <c r="QYY113" s="908"/>
      <c r="QYZ113" s="908"/>
      <c r="QZA113" s="908"/>
      <c r="QZB113" s="908"/>
      <c r="QZC113" s="908"/>
      <c r="QZD113" s="908"/>
      <c r="QZE113" s="908"/>
      <c r="QZF113" s="908"/>
      <c r="QZG113" s="908"/>
      <c r="QZH113" s="908"/>
      <c r="QZI113" s="908"/>
      <c r="QZJ113" s="908"/>
      <c r="QZK113" s="908"/>
      <c r="QZL113" s="908"/>
      <c r="QZM113" s="908"/>
      <c r="QZN113" s="908"/>
      <c r="QZO113" s="908"/>
      <c r="QZP113" s="908"/>
      <c r="QZQ113" s="908"/>
      <c r="QZR113" s="908"/>
      <c r="QZS113" s="908"/>
      <c r="QZT113" s="908"/>
      <c r="QZU113" s="908"/>
      <c r="QZV113" s="908"/>
      <c r="QZW113" s="908"/>
      <c r="QZX113" s="908"/>
      <c r="QZY113" s="908"/>
      <c r="QZZ113" s="908"/>
      <c r="RAA113" s="908"/>
      <c r="RAB113" s="908"/>
      <c r="RAC113" s="908"/>
      <c r="RAD113" s="908"/>
      <c r="RAE113" s="908"/>
      <c r="RAF113" s="908"/>
      <c r="RAG113" s="908"/>
      <c r="RAH113" s="908"/>
      <c r="RAI113" s="908"/>
      <c r="RAJ113" s="908"/>
      <c r="RAK113" s="908"/>
      <c r="RAL113" s="908"/>
      <c r="RAM113" s="908"/>
      <c r="RAN113" s="908"/>
      <c r="RAO113" s="908"/>
      <c r="RAP113" s="908"/>
      <c r="RAQ113" s="908"/>
      <c r="RAR113" s="908"/>
      <c r="RAS113" s="908"/>
      <c r="RAT113" s="908"/>
      <c r="RAU113" s="908"/>
      <c r="RAV113" s="908"/>
      <c r="RAW113" s="908"/>
      <c r="RAX113" s="908"/>
      <c r="RAY113" s="908"/>
      <c r="RAZ113" s="908"/>
      <c r="RBA113" s="908"/>
      <c r="RBB113" s="908"/>
      <c r="RBC113" s="908"/>
      <c r="RBD113" s="908"/>
      <c r="RBE113" s="908"/>
      <c r="RBF113" s="908"/>
      <c r="RBG113" s="908"/>
      <c r="RBH113" s="908"/>
      <c r="RBI113" s="908"/>
      <c r="RBJ113" s="908"/>
      <c r="RBK113" s="908"/>
      <c r="RBL113" s="908"/>
      <c r="RBM113" s="908"/>
      <c r="RBN113" s="908"/>
      <c r="RBO113" s="908"/>
      <c r="RBP113" s="908"/>
      <c r="RBQ113" s="908"/>
      <c r="RBR113" s="908"/>
      <c r="RBS113" s="908"/>
      <c r="RBT113" s="908"/>
      <c r="RBU113" s="908"/>
      <c r="RBV113" s="908"/>
      <c r="RBW113" s="908"/>
      <c r="RBX113" s="908"/>
      <c r="RBY113" s="908"/>
      <c r="RBZ113" s="908"/>
      <c r="RCA113" s="908"/>
      <c r="RCB113" s="908"/>
      <c r="RCC113" s="908"/>
      <c r="RCD113" s="908"/>
      <c r="RCE113" s="908"/>
      <c r="RCF113" s="908"/>
      <c r="RCG113" s="908"/>
      <c r="RCH113" s="908"/>
      <c r="RCI113" s="908"/>
      <c r="RCJ113" s="908"/>
      <c r="RCK113" s="908"/>
      <c r="RCL113" s="908"/>
      <c r="RCM113" s="908"/>
      <c r="RCN113" s="908"/>
      <c r="RCO113" s="908"/>
      <c r="RCP113" s="908"/>
      <c r="RCQ113" s="908"/>
      <c r="RCR113" s="908"/>
      <c r="RCS113" s="908"/>
      <c r="RCT113" s="908"/>
      <c r="RCU113" s="908"/>
      <c r="RCV113" s="908"/>
      <c r="RCW113" s="908"/>
      <c r="RCX113" s="908"/>
      <c r="RCY113" s="908"/>
      <c r="RCZ113" s="908"/>
      <c r="RDA113" s="908"/>
      <c r="RDB113" s="908"/>
      <c r="RDC113" s="908"/>
      <c r="RDD113" s="908"/>
      <c r="RDE113" s="908"/>
      <c r="RDF113" s="908"/>
      <c r="RDG113" s="908"/>
      <c r="RDH113" s="908"/>
      <c r="RDI113" s="908"/>
      <c r="RDJ113" s="908"/>
      <c r="RDK113" s="908"/>
      <c r="RDL113" s="908"/>
      <c r="RDM113" s="908"/>
      <c r="RDN113" s="908"/>
      <c r="RDO113" s="908"/>
      <c r="RDP113" s="908"/>
      <c r="RDQ113" s="908"/>
      <c r="RDR113" s="908"/>
      <c r="RDS113" s="908"/>
      <c r="RDT113" s="908"/>
      <c r="RDU113" s="908"/>
      <c r="RDV113" s="908"/>
      <c r="RDW113" s="908"/>
      <c r="RDX113" s="908"/>
      <c r="RDY113" s="908"/>
      <c r="RDZ113" s="908"/>
      <c r="REA113" s="908"/>
      <c r="REB113" s="908"/>
      <c r="REC113" s="908"/>
      <c r="RED113" s="908"/>
      <c r="REE113" s="908"/>
      <c r="REF113" s="908"/>
      <c r="REG113" s="908"/>
      <c r="REH113" s="908"/>
      <c r="REI113" s="908"/>
      <c r="REJ113" s="908"/>
      <c r="REK113" s="908"/>
      <c r="REL113" s="908"/>
      <c r="REM113" s="908"/>
      <c r="REN113" s="908"/>
      <c r="REO113" s="908"/>
      <c r="REP113" s="908"/>
      <c r="REQ113" s="908"/>
      <c r="RER113" s="908"/>
      <c r="RES113" s="908"/>
      <c r="RET113" s="908"/>
      <c r="REU113" s="908"/>
      <c r="REV113" s="908"/>
      <c r="REW113" s="908"/>
      <c r="REX113" s="908"/>
      <c r="REY113" s="908"/>
      <c r="REZ113" s="908"/>
      <c r="RFA113" s="908"/>
      <c r="RFB113" s="908"/>
      <c r="RFC113" s="908"/>
      <c r="RFD113" s="908"/>
      <c r="RFE113" s="908"/>
      <c r="RFF113" s="908"/>
      <c r="RFG113" s="908"/>
      <c r="RFH113" s="908"/>
      <c r="RFI113" s="908"/>
      <c r="RFJ113" s="908"/>
      <c r="RFK113" s="908"/>
      <c r="RFL113" s="908"/>
      <c r="RFM113" s="908"/>
      <c r="RFN113" s="908"/>
      <c r="RFO113" s="908"/>
      <c r="RFP113" s="908"/>
      <c r="RFQ113" s="908"/>
      <c r="RFR113" s="908"/>
      <c r="RFS113" s="908"/>
      <c r="RFT113" s="908"/>
      <c r="RFU113" s="908"/>
      <c r="RFV113" s="908"/>
      <c r="RFW113" s="908"/>
      <c r="RFX113" s="908"/>
      <c r="RFY113" s="908"/>
      <c r="RFZ113" s="908"/>
      <c r="RGA113" s="908"/>
      <c r="RGB113" s="908"/>
      <c r="RGC113" s="908"/>
      <c r="RGD113" s="908"/>
      <c r="RGE113" s="908"/>
      <c r="RGF113" s="908"/>
      <c r="RGG113" s="908"/>
      <c r="RGH113" s="908"/>
      <c r="RGI113" s="908"/>
      <c r="RGJ113" s="908"/>
      <c r="RGK113" s="908"/>
      <c r="RGL113" s="908"/>
      <c r="RGM113" s="908"/>
      <c r="RGN113" s="908"/>
      <c r="RGO113" s="908"/>
      <c r="RGP113" s="908"/>
      <c r="RGQ113" s="908"/>
      <c r="RGR113" s="908"/>
      <c r="RGS113" s="908"/>
      <c r="RGT113" s="908"/>
      <c r="RGU113" s="908"/>
      <c r="RGV113" s="908"/>
      <c r="RGW113" s="908"/>
      <c r="RGX113" s="908"/>
      <c r="RGY113" s="908"/>
      <c r="RGZ113" s="908"/>
      <c r="RHA113" s="908"/>
      <c r="RHB113" s="908"/>
      <c r="RHC113" s="908"/>
      <c r="RHD113" s="908"/>
      <c r="RHE113" s="908"/>
      <c r="RHF113" s="908"/>
      <c r="RHG113" s="908"/>
      <c r="RHH113" s="908"/>
      <c r="RHI113" s="908"/>
      <c r="RHJ113" s="908"/>
      <c r="RHK113" s="908"/>
      <c r="RHL113" s="908"/>
      <c r="RHM113" s="908"/>
      <c r="RHN113" s="908"/>
      <c r="RHO113" s="908"/>
      <c r="RHP113" s="908"/>
      <c r="RHQ113" s="908"/>
      <c r="RHR113" s="908"/>
      <c r="RHS113" s="908"/>
      <c r="RHT113" s="908"/>
      <c r="RHU113" s="908"/>
      <c r="RHV113" s="908"/>
      <c r="RHW113" s="908"/>
      <c r="RHX113" s="908"/>
      <c r="RHY113" s="908"/>
      <c r="RHZ113" s="908"/>
      <c r="RIA113" s="908"/>
      <c r="RIB113" s="908"/>
      <c r="RIC113" s="908"/>
      <c r="RID113" s="908"/>
      <c r="RIE113" s="908"/>
      <c r="RIF113" s="908"/>
      <c r="RIG113" s="908"/>
      <c r="RIH113" s="908"/>
      <c r="RII113" s="908"/>
      <c r="RIJ113" s="908"/>
      <c r="RIK113" s="908"/>
      <c r="RIL113" s="908"/>
      <c r="RIM113" s="908"/>
      <c r="RIN113" s="908"/>
      <c r="RIO113" s="908"/>
      <c r="RIP113" s="908"/>
      <c r="RIQ113" s="908"/>
      <c r="RIR113" s="908"/>
      <c r="RIS113" s="908"/>
      <c r="RIT113" s="908"/>
      <c r="RIU113" s="908"/>
      <c r="RIV113" s="908"/>
      <c r="RIW113" s="908"/>
      <c r="RIX113" s="908"/>
      <c r="RIY113" s="908"/>
      <c r="RIZ113" s="908"/>
      <c r="RJA113" s="908"/>
      <c r="RJB113" s="908"/>
      <c r="RJC113" s="908"/>
      <c r="RJD113" s="908"/>
      <c r="RJE113" s="908"/>
      <c r="RJF113" s="908"/>
      <c r="RJG113" s="908"/>
      <c r="RJH113" s="908"/>
      <c r="RJI113" s="908"/>
      <c r="RJJ113" s="908"/>
      <c r="RJK113" s="908"/>
      <c r="RJL113" s="908"/>
      <c r="RJM113" s="908"/>
      <c r="RJN113" s="908"/>
      <c r="RJO113" s="908"/>
      <c r="RJP113" s="908"/>
      <c r="RJQ113" s="908"/>
      <c r="RJR113" s="908"/>
      <c r="RJS113" s="908"/>
      <c r="RJT113" s="908"/>
      <c r="RJU113" s="908"/>
      <c r="RJV113" s="908"/>
      <c r="RJW113" s="908"/>
      <c r="RJX113" s="908"/>
      <c r="RJY113" s="908"/>
      <c r="RJZ113" s="908"/>
      <c r="RKA113" s="908"/>
      <c r="RKB113" s="908"/>
      <c r="RKC113" s="908"/>
      <c r="RKD113" s="908"/>
      <c r="RKE113" s="908"/>
      <c r="RKF113" s="908"/>
      <c r="RKG113" s="908"/>
      <c r="RKH113" s="908"/>
      <c r="RKI113" s="908"/>
      <c r="RKJ113" s="908"/>
      <c r="RKK113" s="908"/>
      <c r="RKL113" s="908"/>
      <c r="RKM113" s="908"/>
      <c r="RKN113" s="908"/>
      <c r="RKO113" s="908"/>
      <c r="RKP113" s="908"/>
      <c r="RKQ113" s="908"/>
      <c r="RKR113" s="908"/>
      <c r="RKS113" s="908"/>
      <c r="RKT113" s="908"/>
      <c r="RKU113" s="908"/>
      <c r="RKV113" s="908"/>
      <c r="RKW113" s="908"/>
      <c r="RKX113" s="908"/>
      <c r="RKY113" s="908"/>
      <c r="RKZ113" s="908"/>
      <c r="RLA113" s="908"/>
      <c r="RLB113" s="908"/>
      <c r="RLC113" s="908"/>
      <c r="RLD113" s="908"/>
      <c r="RLE113" s="908"/>
      <c r="RLF113" s="908"/>
      <c r="RLG113" s="908"/>
      <c r="RLH113" s="908"/>
      <c r="RLI113" s="908"/>
      <c r="RLJ113" s="908"/>
      <c r="RLK113" s="908"/>
      <c r="RLL113" s="908"/>
      <c r="RLM113" s="908"/>
      <c r="RLN113" s="908"/>
      <c r="RLO113" s="908"/>
      <c r="RLP113" s="908"/>
      <c r="RLQ113" s="908"/>
      <c r="RLR113" s="908"/>
      <c r="RLS113" s="908"/>
      <c r="RLT113" s="908"/>
      <c r="RLU113" s="908"/>
      <c r="RLV113" s="908"/>
      <c r="RLW113" s="908"/>
      <c r="RLX113" s="908"/>
      <c r="RLY113" s="908"/>
      <c r="RLZ113" s="908"/>
      <c r="RMA113" s="908"/>
      <c r="RMB113" s="908"/>
      <c r="RMC113" s="908"/>
      <c r="RMD113" s="908"/>
      <c r="RME113" s="908"/>
      <c r="RMF113" s="908"/>
      <c r="RMG113" s="908"/>
      <c r="RMH113" s="908"/>
      <c r="RMI113" s="908"/>
      <c r="RMJ113" s="908"/>
      <c r="RMK113" s="908"/>
      <c r="RML113" s="908"/>
      <c r="RMM113" s="908"/>
      <c r="RMN113" s="908"/>
      <c r="RMO113" s="908"/>
      <c r="RMP113" s="908"/>
      <c r="RMQ113" s="908"/>
      <c r="RMR113" s="908"/>
      <c r="RMS113" s="908"/>
      <c r="RMT113" s="908"/>
      <c r="RMU113" s="908"/>
      <c r="RMV113" s="908"/>
      <c r="RMW113" s="908"/>
      <c r="RMX113" s="908"/>
      <c r="RMY113" s="908"/>
      <c r="RMZ113" s="908"/>
      <c r="RNA113" s="908"/>
      <c r="RNB113" s="908"/>
      <c r="RNC113" s="908"/>
      <c r="RND113" s="908"/>
      <c r="RNE113" s="908"/>
      <c r="RNF113" s="908"/>
      <c r="RNG113" s="908"/>
      <c r="RNH113" s="908"/>
      <c r="RNI113" s="908"/>
      <c r="RNJ113" s="908"/>
      <c r="RNK113" s="908"/>
      <c r="RNL113" s="908"/>
      <c r="RNM113" s="908"/>
      <c r="RNN113" s="908"/>
      <c r="RNO113" s="908"/>
      <c r="RNP113" s="908"/>
      <c r="RNQ113" s="908"/>
      <c r="RNR113" s="908"/>
      <c r="RNS113" s="908"/>
      <c r="RNT113" s="908"/>
      <c r="RNU113" s="908"/>
      <c r="RNV113" s="908"/>
      <c r="RNW113" s="908"/>
      <c r="RNX113" s="908"/>
      <c r="RNY113" s="908"/>
      <c r="RNZ113" s="908"/>
      <c r="ROA113" s="908"/>
      <c r="ROB113" s="908"/>
      <c r="ROC113" s="908"/>
      <c r="ROD113" s="908"/>
      <c r="ROE113" s="908"/>
      <c r="ROF113" s="908"/>
      <c r="ROG113" s="908"/>
      <c r="ROH113" s="908"/>
      <c r="ROI113" s="908"/>
      <c r="ROJ113" s="908"/>
      <c r="ROK113" s="908"/>
      <c r="ROL113" s="908"/>
      <c r="ROM113" s="908"/>
      <c r="RON113" s="908"/>
      <c r="ROO113" s="908"/>
      <c r="ROP113" s="908"/>
      <c r="ROQ113" s="908"/>
      <c r="ROR113" s="908"/>
      <c r="ROS113" s="908"/>
      <c r="ROT113" s="908"/>
      <c r="ROU113" s="908"/>
      <c r="ROV113" s="908"/>
      <c r="ROW113" s="908"/>
      <c r="ROX113" s="908"/>
      <c r="ROY113" s="908"/>
      <c r="ROZ113" s="908"/>
      <c r="RPA113" s="908"/>
      <c r="RPB113" s="908"/>
      <c r="RPC113" s="908"/>
      <c r="RPD113" s="908"/>
      <c r="RPE113" s="908"/>
      <c r="RPF113" s="908"/>
      <c r="RPG113" s="908"/>
      <c r="RPH113" s="908"/>
      <c r="RPI113" s="908"/>
      <c r="RPJ113" s="908"/>
      <c r="RPK113" s="908"/>
      <c r="RPL113" s="908"/>
      <c r="RPM113" s="908"/>
      <c r="RPN113" s="908"/>
      <c r="RPO113" s="908"/>
      <c r="RPP113" s="908"/>
      <c r="RPQ113" s="908"/>
      <c r="RPR113" s="908"/>
      <c r="RPS113" s="908"/>
      <c r="RPT113" s="908"/>
      <c r="RPU113" s="908"/>
      <c r="RPV113" s="908"/>
      <c r="RPW113" s="908"/>
      <c r="RPX113" s="908"/>
      <c r="RPY113" s="908"/>
      <c r="RPZ113" s="908"/>
      <c r="RQA113" s="908"/>
      <c r="RQB113" s="908"/>
      <c r="RQC113" s="908"/>
      <c r="RQD113" s="908"/>
      <c r="RQE113" s="908"/>
      <c r="RQF113" s="908"/>
      <c r="RQG113" s="908"/>
      <c r="RQH113" s="908"/>
      <c r="RQI113" s="908"/>
      <c r="RQJ113" s="908"/>
      <c r="RQK113" s="908"/>
      <c r="RQL113" s="908"/>
      <c r="RQM113" s="908"/>
      <c r="RQN113" s="908"/>
      <c r="RQO113" s="908"/>
      <c r="RQP113" s="908"/>
      <c r="RQQ113" s="908"/>
      <c r="RQR113" s="908"/>
      <c r="RQS113" s="908"/>
      <c r="RQT113" s="908"/>
      <c r="RQU113" s="908"/>
      <c r="RQV113" s="908"/>
      <c r="RQW113" s="908"/>
      <c r="RQX113" s="908"/>
      <c r="RQY113" s="908"/>
      <c r="RQZ113" s="908"/>
      <c r="RRA113" s="908"/>
      <c r="RRB113" s="908"/>
      <c r="RRC113" s="908"/>
      <c r="RRD113" s="908"/>
      <c r="RRE113" s="908"/>
      <c r="RRF113" s="908"/>
      <c r="RRG113" s="908"/>
      <c r="RRH113" s="908"/>
      <c r="RRI113" s="908"/>
      <c r="RRJ113" s="908"/>
      <c r="RRK113" s="908"/>
      <c r="RRL113" s="908"/>
      <c r="RRM113" s="908"/>
      <c r="RRN113" s="908"/>
      <c r="RRO113" s="908"/>
      <c r="RRP113" s="908"/>
      <c r="RRQ113" s="908"/>
      <c r="RRR113" s="908"/>
      <c r="RRS113" s="908"/>
      <c r="RRT113" s="908"/>
      <c r="RRU113" s="908"/>
      <c r="RRV113" s="908"/>
      <c r="RRW113" s="908"/>
      <c r="RRX113" s="908"/>
      <c r="RRY113" s="908"/>
      <c r="RRZ113" s="908"/>
      <c r="RSA113" s="908"/>
      <c r="RSB113" s="908"/>
      <c r="RSC113" s="908"/>
      <c r="RSD113" s="908"/>
      <c r="RSE113" s="908"/>
      <c r="RSF113" s="908"/>
      <c r="RSG113" s="908"/>
      <c r="RSH113" s="908"/>
      <c r="RSI113" s="908"/>
      <c r="RSJ113" s="908"/>
      <c r="RSK113" s="908"/>
      <c r="RSL113" s="908"/>
      <c r="RSM113" s="908"/>
      <c r="RSN113" s="908"/>
      <c r="RSO113" s="908"/>
      <c r="RSP113" s="908"/>
      <c r="RSQ113" s="908"/>
      <c r="RSR113" s="908"/>
      <c r="RSS113" s="908"/>
      <c r="RST113" s="908"/>
      <c r="RSU113" s="908"/>
      <c r="RSV113" s="908"/>
      <c r="RSW113" s="908"/>
      <c r="RSX113" s="908"/>
      <c r="RSY113" s="908"/>
      <c r="RSZ113" s="908"/>
      <c r="RTA113" s="908"/>
      <c r="RTB113" s="908"/>
      <c r="RTC113" s="908"/>
      <c r="RTD113" s="908"/>
      <c r="RTE113" s="908"/>
      <c r="RTF113" s="908"/>
      <c r="RTG113" s="908"/>
      <c r="RTH113" s="908"/>
      <c r="RTI113" s="908"/>
      <c r="RTJ113" s="908"/>
      <c r="RTK113" s="908"/>
      <c r="RTL113" s="908"/>
      <c r="RTM113" s="908"/>
      <c r="RTN113" s="908"/>
      <c r="RTO113" s="908"/>
      <c r="RTP113" s="908"/>
      <c r="RTQ113" s="908"/>
      <c r="RTR113" s="908"/>
      <c r="RTS113" s="908"/>
      <c r="RTT113" s="908"/>
      <c r="RTU113" s="908"/>
      <c r="RTV113" s="908"/>
      <c r="RTW113" s="908"/>
      <c r="RTX113" s="908"/>
      <c r="RTY113" s="908"/>
      <c r="RTZ113" s="908"/>
      <c r="RUA113" s="908"/>
      <c r="RUB113" s="908"/>
      <c r="RUC113" s="908"/>
      <c r="RUD113" s="908"/>
      <c r="RUE113" s="908"/>
      <c r="RUF113" s="908"/>
      <c r="RUG113" s="908"/>
      <c r="RUH113" s="908"/>
      <c r="RUI113" s="908"/>
      <c r="RUJ113" s="908"/>
      <c r="RUK113" s="908"/>
      <c r="RUL113" s="908"/>
      <c r="RUM113" s="908"/>
      <c r="RUN113" s="908"/>
      <c r="RUO113" s="908"/>
      <c r="RUP113" s="908"/>
      <c r="RUQ113" s="908"/>
      <c r="RUR113" s="908"/>
      <c r="RUS113" s="908"/>
      <c r="RUT113" s="908"/>
      <c r="RUU113" s="908"/>
      <c r="RUV113" s="908"/>
      <c r="RUW113" s="908"/>
      <c r="RUX113" s="908"/>
      <c r="RUY113" s="908"/>
      <c r="RUZ113" s="908"/>
      <c r="RVA113" s="908"/>
      <c r="RVB113" s="908"/>
      <c r="RVC113" s="908"/>
      <c r="RVD113" s="908"/>
      <c r="RVE113" s="908"/>
      <c r="RVF113" s="908"/>
      <c r="RVG113" s="908"/>
      <c r="RVH113" s="908"/>
      <c r="RVI113" s="908"/>
      <c r="RVJ113" s="908"/>
      <c r="RVK113" s="908"/>
      <c r="RVL113" s="908"/>
      <c r="RVM113" s="908"/>
      <c r="RVN113" s="908"/>
      <c r="RVO113" s="908"/>
      <c r="RVP113" s="908"/>
      <c r="RVQ113" s="908"/>
      <c r="RVR113" s="908"/>
      <c r="RVS113" s="908"/>
      <c r="RVT113" s="908"/>
      <c r="RVU113" s="908"/>
      <c r="RVV113" s="908"/>
      <c r="RVW113" s="908"/>
      <c r="RVX113" s="908"/>
      <c r="RVY113" s="908"/>
      <c r="RVZ113" s="908"/>
      <c r="RWA113" s="908"/>
      <c r="RWB113" s="908"/>
      <c r="RWC113" s="908"/>
      <c r="RWD113" s="908"/>
      <c r="RWE113" s="908"/>
      <c r="RWF113" s="908"/>
      <c r="RWG113" s="908"/>
      <c r="RWH113" s="908"/>
      <c r="RWI113" s="908"/>
      <c r="RWJ113" s="908"/>
      <c r="RWK113" s="908"/>
      <c r="RWL113" s="908"/>
      <c r="RWM113" s="908"/>
      <c r="RWN113" s="908"/>
      <c r="RWO113" s="908"/>
      <c r="RWP113" s="908"/>
      <c r="RWQ113" s="908"/>
      <c r="RWR113" s="908"/>
      <c r="RWS113" s="908"/>
      <c r="RWT113" s="908"/>
      <c r="RWU113" s="908"/>
      <c r="RWV113" s="908"/>
      <c r="RWW113" s="908"/>
      <c r="RWX113" s="908"/>
      <c r="RWY113" s="908"/>
      <c r="RWZ113" s="908"/>
      <c r="RXA113" s="908"/>
      <c r="RXB113" s="908"/>
      <c r="RXC113" s="908"/>
      <c r="RXD113" s="908"/>
      <c r="RXE113" s="908"/>
      <c r="RXF113" s="908"/>
      <c r="RXG113" s="908"/>
      <c r="RXH113" s="908"/>
      <c r="RXI113" s="908"/>
      <c r="RXJ113" s="908"/>
      <c r="RXK113" s="908"/>
      <c r="RXL113" s="908"/>
      <c r="RXM113" s="908"/>
      <c r="RXN113" s="908"/>
      <c r="RXO113" s="908"/>
      <c r="RXP113" s="908"/>
      <c r="RXQ113" s="908"/>
      <c r="RXR113" s="908"/>
      <c r="RXS113" s="908"/>
      <c r="RXT113" s="908"/>
      <c r="RXU113" s="908"/>
      <c r="RXV113" s="908"/>
      <c r="RXW113" s="908"/>
      <c r="RXX113" s="908"/>
      <c r="RXY113" s="908"/>
      <c r="RXZ113" s="908"/>
      <c r="RYA113" s="908"/>
      <c r="RYB113" s="908"/>
      <c r="RYC113" s="908"/>
      <c r="RYD113" s="908"/>
      <c r="RYE113" s="908"/>
      <c r="RYF113" s="908"/>
      <c r="RYG113" s="908"/>
      <c r="RYH113" s="908"/>
      <c r="RYI113" s="908"/>
      <c r="RYJ113" s="908"/>
      <c r="RYK113" s="908"/>
      <c r="RYL113" s="908"/>
      <c r="RYM113" s="908"/>
      <c r="RYN113" s="908"/>
      <c r="RYO113" s="908"/>
      <c r="RYP113" s="908"/>
      <c r="RYQ113" s="908"/>
      <c r="RYR113" s="908"/>
      <c r="RYS113" s="908"/>
      <c r="RYT113" s="908"/>
      <c r="RYU113" s="908"/>
      <c r="RYV113" s="908"/>
      <c r="RYW113" s="908"/>
      <c r="RYX113" s="908"/>
      <c r="RYY113" s="908"/>
      <c r="RYZ113" s="908"/>
      <c r="RZA113" s="908"/>
      <c r="RZB113" s="908"/>
      <c r="RZC113" s="908"/>
      <c r="RZD113" s="908"/>
      <c r="RZE113" s="908"/>
      <c r="RZF113" s="908"/>
      <c r="RZG113" s="908"/>
      <c r="RZH113" s="908"/>
      <c r="RZI113" s="908"/>
      <c r="RZJ113" s="908"/>
      <c r="RZK113" s="908"/>
      <c r="RZL113" s="908"/>
      <c r="RZM113" s="908"/>
      <c r="RZN113" s="908"/>
      <c r="RZO113" s="908"/>
      <c r="RZP113" s="908"/>
      <c r="RZQ113" s="908"/>
      <c r="RZR113" s="908"/>
      <c r="RZS113" s="908"/>
      <c r="RZT113" s="908"/>
      <c r="RZU113" s="908"/>
      <c r="RZV113" s="908"/>
      <c r="RZW113" s="908"/>
      <c r="RZX113" s="908"/>
      <c r="RZY113" s="908"/>
      <c r="RZZ113" s="908"/>
      <c r="SAA113" s="908"/>
      <c r="SAB113" s="908"/>
      <c r="SAC113" s="908"/>
      <c r="SAD113" s="908"/>
      <c r="SAE113" s="908"/>
      <c r="SAF113" s="908"/>
      <c r="SAG113" s="908"/>
      <c r="SAH113" s="908"/>
      <c r="SAI113" s="908"/>
      <c r="SAJ113" s="908"/>
      <c r="SAK113" s="908"/>
      <c r="SAL113" s="908"/>
      <c r="SAM113" s="908"/>
      <c r="SAN113" s="908"/>
      <c r="SAO113" s="908"/>
      <c r="SAP113" s="908"/>
      <c r="SAQ113" s="908"/>
      <c r="SAR113" s="908"/>
      <c r="SAS113" s="908"/>
      <c r="SAT113" s="908"/>
      <c r="SAU113" s="908"/>
      <c r="SAV113" s="908"/>
      <c r="SAW113" s="908"/>
      <c r="SAX113" s="908"/>
      <c r="SAY113" s="908"/>
      <c r="SAZ113" s="908"/>
      <c r="SBA113" s="908"/>
      <c r="SBB113" s="908"/>
      <c r="SBC113" s="908"/>
      <c r="SBD113" s="908"/>
      <c r="SBE113" s="908"/>
      <c r="SBF113" s="908"/>
      <c r="SBG113" s="908"/>
      <c r="SBH113" s="908"/>
      <c r="SBI113" s="908"/>
      <c r="SBJ113" s="908"/>
      <c r="SBK113" s="908"/>
      <c r="SBL113" s="908"/>
      <c r="SBM113" s="908"/>
      <c r="SBN113" s="908"/>
      <c r="SBO113" s="908"/>
      <c r="SBP113" s="908"/>
      <c r="SBQ113" s="908"/>
      <c r="SBR113" s="908"/>
      <c r="SBS113" s="908"/>
      <c r="SBT113" s="908"/>
      <c r="SBU113" s="908"/>
      <c r="SBV113" s="908"/>
      <c r="SBW113" s="908"/>
      <c r="SBX113" s="908"/>
      <c r="SBY113" s="908"/>
      <c r="SBZ113" s="908"/>
      <c r="SCA113" s="908"/>
      <c r="SCB113" s="908"/>
      <c r="SCC113" s="908"/>
      <c r="SCD113" s="908"/>
      <c r="SCE113" s="908"/>
      <c r="SCF113" s="908"/>
      <c r="SCG113" s="908"/>
      <c r="SCH113" s="908"/>
      <c r="SCI113" s="908"/>
      <c r="SCJ113" s="908"/>
      <c r="SCK113" s="908"/>
      <c r="SCL113" s="908"/>
      <c r="SCM113" s="908"/>
      <c r="SCN113" s="908"/>
      <c r="SCO113" s="908"/>
      <c r="SCP113" s="908"/>
      <c r="SCQ113" s="908"/>
      <c r="SCR113" s="908"/>
      <c r="SCS113" s="908"/>
      <c r="SCT113" s="908"/>
      <c r="SCU113" s="908"/>
      <c r="SCV113" s="908"/>
      <c r="SCW113" s="908"/>
      <c r="SCX113" s="908"/>
      <c r="SCY113" s="908"/>
      <c r="SCZ113" s="908"/>
      <c r="SDA113" s="908"/>
      <c r="SDB113" s="908"/>
      <c r="SDC113" s="908"/>
      <c r="SDD113" s="908"/>
      <c r="SDE113" s="908"/>
      <c r="SDF113" s="908"/>
      <c r="SDG113" s="908"/>
      <c r="SDH113" s="908"/>
      <c r="SDI113" s="908"/>
      <c r="SDJ113" s="908"/>
      <c r="SDK113" s="908"/>
      <c r="SDL113" s="908"/>
      <c r="SDM113" s="908"/>
      <c r="SDN113" s="908"/>
      <c r="SDO113" s="908"/>
      <c r="SDP113" s="908"/>
      <c r="SDQ113" s="908"/>
      <c r="SDR113" s="908"/>
      <c r="SDS113" s="908"/>
      <c r="SDT113" s="908"/>
      <c r="SDU113" s="908"/>
      <c r="SDV113" s="908"/>
      <c r="SDW113" s="908"/>
      <c r="SDX113" s="908"/>
      <c r="SDY113" s="908"/>
      <c r="SDZ113" s="908"/>
      <c r="SEA113" s="908"/>
      <c r="SEB113" s="908"/>
      <c r="SEC113" s="908"/>
      <c r="SED113" s="908"/>
      <c r="SEE113" s="908"/>
      <c r="SEF113" s="908"/>
      <c r="SEG113" s="908"/>
      <c r="SEH113" s="908"/>
      <c r="SEI113" s="908"/>
      <c r="SEJ113" s="908"/>
      <c r="SEK113" s="908"/>
      <c r="SEL113" s="908"/>
      <c r="SEM113" s="908"/>
      <c r="SEN113" s="908"/>
      <c r="SEO113" s="908"/>
      <c r="SEP113" s="908"/>
      <c r="SEQ113" s="908"/>
      <c r="SER113" s="908"/>
      <c r="SES113" s="908"/>
      <c r="SET113" s="908"/>
      <c r="SEU113" s="908"/>
      <c r="SEV113" s="908"/>
      <c r="SEW113" s="908"/>
      <c r="SEX113" s="908"/>
      <c r="SEY113" s="908"/>
      <c r="SEZ113" s="908"/>
      <c r="SFA113" s="908"/>
      <c r="SFB113" s="908"/>
      <c r="SFC113" s="908"/>
      <c r="SFD113" s="908"/>
      <c r="SFE113" s="908"/>
      <c r="SFF113" s="908"/>
      <c r="SFG113" s="908"/>
      <c r="SFH113" s="908"/>
      <c r="SFI113" s="908"/>
      <c r="SFJ113" s="908"/>
      <c r="SFK113" s="908"/>
      <c r="SFL113" s="908"/>
      <c r="SFM113" s="908"/>
      <c r="SFN113" s="908"/>
      <c r="SFO113" s="908"/>
      <c r="SFP113" s="908"/>
      <c r="SFQ113" s="908"/>
      <c r="SFR113" s="908"/>
      <c r="SFS113" s="908"/>
      <c r="SFT113" s="908"/>
      <c r="SFU113" s="908"/>
      <c r="SFV113" s="908"/>
      <c r="SFW113" s="908"/>
      <c r="SFX113" s="908"/>
      <c r="SFY113" s="908"/>
      <c r="SFZ113" s="908"/>
      <c r="SGA113" s="908"/>
      <c r="SGB113" s="908"/>
      <c r="SGC113" s="908"/>
      <c r="SGD113" s="908"/>
      <c r="SGE113" s="908"/>
      <c r="SGF113" s="908"/>
      <c r="SGG113" s="908"/>
      <c r="SGH113" s="908"/>
      <c r="SGI113" s="908"/>
      <c r="SGJ113" s="908"/>
      <c r="SGK113" s="908"/>
      <c r="SGL113" s="908"/>
      <c r="SGM113" s="908"/>
      <c r="SGN113" s="908"/>
      <c r="SGO113" s="908"/>
      <c r="SGP113" s="908"/>
      <c r="SGQ113" s="908"/>
      <c r="SGR113" s="908"/>
      <c r="SGS113" s="908"/>
      <c r="SGT113" s="908"/>
      <c r="SGU113" s="908"/>
      <c r="SGV113" s="908"/>
      <c r="SGW113" s="908"/>
      <c r="SGX113" s="908"/>
      <c r="SGY113" s="908"/>
      <c r="SGZ113" s="908"/>
      <c r="SHA113" s="908"/>
      <c r="SHB113" s="908"/>
      <c r="SHC113" s="908"/>
      <c r="SHD113" s="908"/>
      <c r="SHE113" s="908"/>
      <c r="SHF113" s="908"/>
      <c r="SHG113" s="908"/>
      <c r="SHH113" s="908"/>
      <c r="SHI113" s="908"/>
      <c r="SHJ113" s="908"/>
      <c r="SHK113" s="908"/>
      <c r="SHL113" s="908"/>
      <c r="SHM113" s="908"/>
      <c r="SHN113" s="908"/>
      <c r="SHO113" s="908"/>
      <c r="SHP113" s="908"/>
      <c r="SHQ113" s="908"/>
      <c r="SHR113" s="908"/>
      <c r="SHS113" s="908"/>
      <c r="SHT113" s="908"/>
      <c r="SHU113" s="908"/>
      <c r="SHV113" s="908"/>
      <c r="SHW113" s="908"/>
      <c r="SHX113" s="908"/>
      <c r="SHY113" s="908"/>
      <c r="SHZ113" s="908"/>
      <c r="SIA113" s="908"/>
      <c r="SIB113" s="908"/>
      <c r="SIC113" s="908"/>
      <c r="SID113" s="908"/>
      <c r="SIE113" s="908"/>
      <c r="SIF113" s="908"/>
      <c r="SIG113" s="908"/>
      <c r="SIH113" s="908"/>
      <c r="SII113" s="908"/>
      <c r="SIJ113" s="908"/>
      <c r="SIK113" s="908"/>
      <c r="SIL113" s="908"/>
      <c r="SIM113" s="908"/>
      <c r="SIN113" s="908"/>
      <c r="SIO113" s="908"/>
      <c r="SIP113" s="908"/>
      <c r="SIQ113" s="908"/>
      <c r="SIR113" s="908"/>
      <c r="SIS113" s="908"/>
      <c r="SIT113" s="908"/>
      <c r="SIU113" s="908"/>
      <c r="SIV113" s="908"/>
      <c r="SIW113" s="908"/>
      <c r="SIX113" s="908"/>
      <c r="SIY113" s="908"/>
      <c r="SIZ113" s="908"/>
      <c r="SJA113" s="908"/>
      <c r="SJB113" s="908"/>
      <c r="SJC113" s="908"/>
      <c r="SJD113" s="908"/>
      <c r="SJE113" s="908"/>
      <c r="SJF113" s="908"/>
      <c r="SJG113" s="908"/>
      <c r="SJH113" s="908"/>
      <c r="SJI113" s="908"/>
      <c r="SJJ113" s="908"/>
      <c r="SJK113" s="908"/>
      <c r="SJL113" s="908"/>
      <c r="SJM113" s="908"/>
      <c r="SJN113" s="908"/>
      <c r="SJO113" s="908"/>
      <c r="SJP113" s="908"/>
      <c r="SJQ113" s="908"/>
      <c r="SJR113" s="908"/>
      <c r="SJS113" s="908"/>
      <c r="SJT113" s="908"/>
      <c r="SJU113" s="908"/>
      <c r="SJV113" s="908"/>
      <c r="SJW113" s="908"/>
      <c r="SJX113" s="908"/>
      <c r="SJY113" s="908"/>
      <c r="SJZ113" s="908"/>
      <c r="SKA113" s="908"/>
      <c r="SKB113" s="908"/>
      <c r="SKC113" s="908"/>
      <c r="SKD113" s="908"/>
      <c r="SKE113" s="908"/>
      <c r="SKF113" s="908"/>
      <c r="SKG113" s="908"/>
      <c r="SKH113" s="908"/>
      <c r="SKI113" s="908"/>
      <c r="SKJ113" s="908"/>
      <c r="SKK113" s="908"/>
      <c r="SKL113" s="908"/>
      <c r="SKM113" s="908"/>
      <c r="SKN113" s="908"/>
      <c r="SKO113" s="908"/>
      <c r="SKP113" s="908"/>
      <c r="SKQ113" s="908"/>
      <c r="SKR113" s="908"/>
      <c r="SKS113" s="908"/>
      <c r="SKT113" s="908"/>
      <c r="SKU113" s="908"/>
      <c r="SKV113" s="908"/>
      <c r="SKW113" s="908"/>
      <c r="SKX113" s="908"/>
      <c r="SKY113" s="908"/>
      <c r="SKZ113" s="908"/>
      <c r="SLA113" s="908"/>
      <c r="SLB113" s="908"/>
      <c r="SLC113" s="908"/>
      <c r="SLD113" s="908"/>
      <c r="SLE113" s="908"/>
      <c r="SLF113" s="908"/>
      <c r="SLG113" s="908"/>
      <c r="SLH113" s="908"/>
      <c r="SLI113" s="908"/>
      <c r="SLJ113" s="908"/>
      <c r="SLK113" s="908"/>
      <c r="SLL113" s="908"/>
      <c r="SLM113" s="908"/>
      <c r="SLN113" s="908"/>
      <c r="SLO113" s="908"/>
      <c r="SLP113" s="908"/>
      <c r="SLQ113" s="908"/>
      <c r="SLR113" s="908"/>
      <c r="SLS113" s="908"/>
      <c r="SLT113" s="908"/>
      <c r="SLU113" s="908"/>
      <c r="SLV113" s="908"/>
      <c r="SLW113" s="908"/>
      <c r="SLX113" s="908"/>
      <c r="SLY113" s="908"/>
      <c r="SLZ113" s="908"/>
      <c r="SMA113" s="908"/>
      <c r="SMB113" s="908"/>
      <c r="SMC113" s="908"/>
      <c r="SMD113" s="908"/>
      <c r="SME113" s="908"/>
      <c r="SMF113" s="908"/>
      <c r="SMG113" s="908"/>
      <c r="SMH113" s="908"/>
      <c r="SMI113" s="908"/>
      <c r="SMJ113" s="908"/>
      <c r="SMK113" s="908"/>
      <c r="SML113" s="908"/>
      <c r="SMM113" s="908"/>
      <c r="SMN113" s="908"/>
      <c r="SMO113" s="908"/>
      <c r="SMP113" s="908"/>
      <c r="SMQ113" s="908"/>
      <c r="SMR113" s="908"/>
      <c r="SMS113" s="908"/>
      <c r="SMT113" s="908"/>
      <c r="SMU113" s="908"/>
      <c r="SMV113" s="908"/>
      <c r="SMW113" s="908"/>
      <c r="SMX113" s="908"/>
      <c r="SMY113" s="908"/>
      <c r="SMZ113" s="908"/>
      <c r="SNA113" s="908"/>
      <c r="SNB113" s="908"/>
      <c r="SNC113" s="908"/>
      <c r="SND113" s="908"/>
      <c r="SNE113" s="908"/>
      <c r="SNF113" s="908"/>
      <c r="SNG113" s="908"/>
      <c r="SNH113" s="908"/>
      <c r="SNI113" s="908"/>
      <c r="SNJ113" s="908"/>
      <c r="SNK113" s="908"/>
      <c r="SNL113" s="908"/>
      <c r="SNM113" s="908"/>
      <c r="SNN113" s="908"/>
      <c r="SNO113" s="908"/>
      <c r="SNP113" s="908"/>
      <c r="SNQ113" s="908"/>
      <c r="SNR113" s="908"/>
      <c r="SNS113" s="908"/>
      <c r="SNT113" s="908"/>
      <c r="SNU113" s="908"/>
      <c r="SNV113" s="908"/>
      <c r="SNW113" s="908"/>
      <c r="SNX113" s="908"/>
      <c r="SNY113" s="908"/>
      <c r="SNZ113" s="908"/>
      <c r="SOA113" s="908"/>
      <c r="SOB113" s="908"/>
      <c r="SOC113" s="908"/>
      <c r="SOD113" s="908"/>
      <c r="SOE113" s="908"/>
      <c r="SOF113" s="908"/>
      <c r="SOG113" s="908"/>
      <c r="SOH113" s="908"/>
      <c r="SOI113" s="908"/>
      <c r="SOJ113" s="908"/>
      <c r="SOK113" s="908"/>
      <c r="SOL113" s="908"/>
      <c r="SOM113" s="908"/>
      <c r="SON113" s="908"/>
      <c r="SOO113" s="908"/>
      <c r="SOP113" s="908"/>
      <c r="SOQ113" s="908"/>
      <c r="SOR113" s="908"/>
      <c r="SOS113" s="908"/>
      <c r="SOT113" s="908"/>
      <c r="SOU113" s="908"/>
      <c r="SOV113" s="908"/>
      <c r="SOW113" s="908"/>
      <c r="SOX113" s="908"/>
      <c r="SOY113" s="908"/>
      <c r="SOZ113" s="908"/>
      <c r="SPA113" s="908"/>
      <c r="SPB113" s="908"/>
      <c r="SPC113" s="908"/>
      <c r="SPD113" s="908"/>
      <c r="SPE113" s="908"/>
      <c r="SPF113" s="908"/>
      <c r="SPG113" s="908"/>
      <c r="SPH113" s="908"/>
      <c r="SPI113" s="908"/>
      <c r="SPJ113" s="908"/>
      <c r="SPK113" s="908"/>
      <c r="SPL113" s="908"/>
      <c r="SPM113" s="908"/>
      <c r="SPN113" s="908"/>
      <c r="SPO113" s="908"/>
      <c r="SPP113" s="908"/>
      <c r="SPQ113" s="908"/>
      <c r="SPR113" s="908"/>
      <c r="SPS113" s="908"/>
      <c r="SPT113" s="908"/>
      <c r="SPU113" s="908"/>
      <c r="SPV113" s="908"/>
      <c r="SPW113" s="908"/>
      <c r="SPX113" s="908"/>
      <c r="SPY113" s="908"/>
      <c r="SPZ113" s="908"/>
      <c r="SQA113" s="908"/>
      <c r="SQB113" s="908"/>
      <c r="SQC113" s="908"/>
      <c r="SQD113" s="908"/>
      <c r="SQE113" s="908"/>
      <c r="SQF113" s="908"/>
      <c r="SQG113" s="908"/>
      <c r="SQH113" s="908"/>
      <c r="SQI113" s="908"/>
      <c r="SQJ113" s="908"/>
      <c r="SQK113" s="908"/>
      <c r="SQL113" s="908"/>
      <c r="SQM113" s="908"/>
      <c r="SQN113" s="908"/>
      <c r="SQO113" s="908"/>
      <c r="SQP113" s="908"/>
      <c r="SQQ113" s="908"/>
      <c r="SQR113" s="908"/>
      <c r="SQS113" s="908"/>
      <c r="SQT113" s="908"/>
      <c r="SQU113" s="908"/>
      <c r="SQV113" s="908"/>
      <c r="SQW113" s="908"/>
      <c r="SQX113" s="908"/>
      <c r="SQY113" s="908"/>
      <c r="SQZ113" s="908"/>
      <c r="SRA113" s="908"/>
      <c r="SRB113" s="908"/>
      <c r="SRC113" s="908"/>
      <c r="SRD113" s="908"/>
      <c r="SRE113" s="908"/>
      <c r="SRF113" s="908"/>
      <c r="SRG113" s="908"/>
      <c r="SRH113" s="908"/>
      <c r="SRI113" s="908"/>
      <c r="SRJ113" s="908"/>
      <c r="SRK113" s="908"/>
      <c r="SRL113" s="908"/>
      <c r="SRM113" s="908"/>
      <c r="SRN113" s="908"/>
      <c r="SRO113" s="908"/>
      <c r="SRP113" s="908"/>
      <c r="SRQ113" s="908"/>
      <c r="SRR113" s="908"/>
      <c r="SRS113" s="908"/>
      <c r="SRT113" s="908"/>
      <c r="SRU113" s="908"/>
      <c r="SRV113" s="908"/>
      <c r="SRW113" s="908"/>
      <c r="SRX113" s="908"/>
      <c r="SRY113" s="908"/>
      <c r="SRZ113" s="908"/>
      <c r="SSA113" s="908"/>
      <c r="SSB113" s="908"/>
      <c r="SSC113" s="908"/>
      <c r="SSD113" s="908"/>
      <c r="SSE113" s="908"/>
      <c r="SSF113" s="908"/>
      <c r="SSG113" s="908"/>
      <c r="SSH113" s="908"/>
      <c r="SSI113" s="908"/>
      <c r="SSJ113" s="908"/>
      <c r="SSK113" s="908"/>
      <c r="SSL113" s="908"/>
      <c r="SSM113" s="908"/>
      <c r="SSN113" s="908"/>
      <c r="SSO113" s="908"/>
      <c r="SSP113" s="908"/>
      <c r="SSQ113" s="908"/>
      <c r="SSR113" s="908"/>
      <c r="SSS113" s="908"/>
      <c r="SST113" s="908"/>
      <c r="SSU113" s="908"/>
      <c r="SSV113" s="908"/>
      <c r="SSW113" s="908"/>
      <c r="SSX113" s="908"/>
      <c r="SSY113" s="908"/>
      <c r="SSZ113" s="908"/>
      <c r="STA113" s="908"/>
      <c r="STB113" s="908"/>
      <c r="STC113" s="908"/>
      <c r="STD113" s="908"/>
      <c r="STE113" s="908"/>
      <c r="STF113" s="908"/>
      <c r="STG113" s="908"/>
      <c r="STH113" s="908"/>
      <c r="STI113" s="908"/>
      <c r="STJ113" s="908"/>
      <c r="STK113" s="908"/>
      <c r="STL113" s="908"/>
      <c r="STM113" s="908"/>
      <c r="STN113" s="908"/>
      <c r="STO113" s="908"/>
      <c r="STP113" s="908"/>
      <c r="STQ113" s="908"/>
      <c r="STR113" s="908"/>
      <c r="STS113" s="908"/>
      <c r="STT113" s="908"/>
      <c r="STU113" s="908"/>
      <c r="STV113" s="908"/>
      <c r="STW113" s="908"/>
      <c r="STX113" s="908"/>
      <c r="STY113" s="908"/>
      <c r="STZ113" s="908"/>
      <c r="SUA113" s="908"/>
      <c r="SUB113" s="908"/>
      <c r="SUC113" s="908"/>
      <c r="SUD113" s="908"/>
      <c r="SUE113" s="908"/>
      <c r="SUF113" s="908"/>
      <c r="SUG113" s="908"/>
      <c r="SUH113" s="908"/>
      <c r="SUI113" s="908"/>
      <c r="SUJ113" s="908"/>
      <c r="SUK113" s="908"/>
      <c r="SUL113" s="908"/>
      <c r="SUM113" s="908"/>
      <c r="SUN113" s="908"/>
      <c r="SUO113" s="908"/>
      <c r="SUP113" s="908"/>
      <c r="SUQ113" s="908"/>
      <c r="SUR113" s="908"/>
      <c r="SUS113" s="908"/>
      <c r="SUT113" s="908"/>
      <c r="SUU113" s="908"/>
      <c r="SUV113" s="908"/>
      <c r="SUW113" s="908"/>
      <c r="SUX113" s="908"/>
      <c r="SUY113" s="908"/>
      <c r="SUZ113" s="908"/>
      <c r="SVA113" s="908"/>
      <c r="SVB113" s="908"/>
      <c r="SVC113" s="908"/>
      <c r="SVD113" s="908"/>
      <c r="SVE113" s="908"/>
      <c r="SVF113" s="908"/>
      <c r="SVG113" s="908"/>
      <c r="SVH113" s="908"/>
      <c r="SVI113" s="908"/>
      <c r="SVJ113" s="908"/>
      <c r="SVK113" s="908"/>
      <c r="SVL113" s="908"/>
      <c r="SVM113" s="908"/>
      <c r="SVN113" s="908"/>
      <c r="SVO113" s="908"/>
      <c r="SVP113" s="908"/>
      <c r="SVQ113" s="908"/>
      <c r="SVR113" s="908"/>
      <c r="SVS113" s="908"/>
      <c r="SVT113" s="908"/>
      <c r="SVU113" s="908"/>
      <c r="SVV113" s="908"/>
      <c r="SVW113" s="908"/>
      <c r="SVX113" s="908"/>
      <c r="SVY113" s="908"/>
      <c r="SVZ113" s="908"/>
      <c r="SWA113" s="908"/>
      <c r="SWB113" s="908"/>
      <c r="SWC113" s="908"/>
      <c r="SWD113" s="908"/>
      <c r="SWE113" s="908"/>
      <c r="SWF113" s="908"/>
      <c r="SWG113" s="908"/>
      <c r="SWH113" s="908"/>
      <c r="SWI113" s="908"/>
      <c r="SWJ113" s="908"/>
      <c r="SWK113" s="908"/>
      <c r="SWL113" s="908"/>
      <c r="SWM113" s="908"/>
      <c r="SWN113" s="908"/>
      <c r="SWO113" s="908"/>
      <c r="SWP113" s="908"/>
      <c r="SWQ113" s="908"/>
      <c r="SWR113" s="908"/>
      <c r="SWS113" s="908"/>
      <c r="SWT113" s="908"/>
      <c r="SWU113" s="908"/>
      <c r="SWV113" s="908"/>
      <c r="SWW113" s="908"/>
      <c r="SWX113" s="908"/>
      <c r="SWY113" s="908"/>
      <c r="SWZ113" s="908"/>
      <c r="SXA113" s="908"/>
      <c r="SXB113" s="908"/>
      <c r="SXC113" s="908"/>
      <c r="SXD113" s="908"/>
      <c r="SXE113" s="908"/>
      <c r="SXF113" s="908"/>
      <c r="SXG113" s="908"/>
      <c r="SXH113" s="908"/>
      <c r="SXI113" s="908"/>
      <c r="SXJ113" s="908"/>
      <c r="SXK113" s="908"/>
      <c r="SXL113" s="908"/>
      <c r="SXM113" s="908"/>
      <c r="SXN113" s="908"/>
      <c r="SXO113" s="908"/>
      <c r="SXP113" s="908"/>
      <c r="SXQ113" s="908"/>
      <c r="SXR113" s="908"/>
      <c r="SXS113" s="908"/>
      <c r="SXT113" s="908"/>
      <c r="SXU113" s="908"/>
      <c r="SXV113" s="908"/>
      <c r="SXW113" s="908"/>
      <c r="SXX113" s="908"/>
      <c r="SXY113" s="908"/>
      <c r="SXZ113" s="908"/>
      <c r="SYA113" s="908"/>
      <c r="SYB113" s="908"/>
      <c r="SYC113" s="908"/>
      <c r="SYD113" s="908"/>
      <c r="SYE113" s="908"/>
      <c r="SYF113" s="908"/>
      <c r="SYG113" s="908"/>
      <c r="SYH113" s="908"/>
      <c r="SYI113" s="908"/>
      <c r="SYJ113" s="908"/>
      <c r="SYK113" s="908"/>
      <c r="SYL113" s="908"/>
      <c r="SYM113" s="908"/>
      <c r="SYN113" s="908"/>
      <c r="SYO113" s="908"/>
      <c r="SYP113" s="908"/>
      <c r="SYQ113" s="908"/>
      <c r="SYR113" s="908"/>
      <c r="SYS113" s="908"/>
      <c r="SYT113" s="908"/>
      <c r="SYU113" s="908"/>
      <c r="SYV113" s="908"/>
      <c r="SYW113" s="908"/>
      <c r="SYX113" s="908"/>
      <c r="SYY113" s="908"/>
      <c r="SYZ113" s="908"/>
      <c r="SZA113" s="908"/>
      <c r="SZB113" s="908"/>
      <c r="SZC113" s="908"/>
      <c r="SZD113" s="908"/>
      <c r="SZE113" s="908"/>
      <c r="SZF113" s="908"/>
      <c r="SZG113" s="908"/>
      <c r="SZH113" s="908"/>
      <c r="SZI113" s="908"/>
      <c r="SZJ113" s="908"/>
      <c r="SZK113" s="908"/>
      <c r="SZL113" s="908"/>
      <c r="SZM113" s="908"/>
      <c r="SZN113" s="908"/>
      <c r="SZO113" s="908"/>
      <c r="SZP113" s="908"/>
      <c r="SZQ113" s="908"/>
      <c r="SZR113" s="908"/>
      <c r="SZS113" s="908"/>
      <c r="SZT113" s="908"/>
      <c r="SZU113" s="908"/>
      <c r="SZV113" s="908"/>
      <c r="SZW113" s="908"/>
      <c r="SZX113" s="908"/>
      <c r="SZY113" s="908"/>
      <c r="SZZ113" s="908"/>
      <c r="TAA113" s="908"/>
      <c r="TAB113" s="908"/>
      <c r="TAC113" s="908"/>
      <c r="TAD113" s="908"/>
      <c r="TAE113" s="908"/>
      <c r="TAF113" s="908"/>
      <c r="TAG113" s="908"/>
      <c r="TAH113" s="908"/>
      <c r="TAI113" s="908"/>
      <c r="TAJ113" s="908"/>
      <c r="TAK113" s="908"/>
      <c r="TAL113" s="908"/>
      <c r="TAM113" s="908"/>
      <c r="TAN113" s="908"/>
      <c r="TAO113" s="908"/>
      <c r="TAP113" s="908"/>
      <c r="TAQ113" s="908"/>
      <c r="TAR113" s="908"/>
      <c r="TAS113" s="908"/>
      <c r="TAT113" s="908"/>
      <c r="TAU113" s="908"/>
      <c r="TAV113" s="908"/>
      <c r="TAW113" s="908"/>
      <c r="TAX113" s="908"/>
      <c r="TAY113" s="908"/>
      <c r="TAZ113" s="908"/>
      <c r="TBA113" s="908"/>
      <c r="TBB113" s="908"/>
      <c r="TBC113" s="908"/>
      <c r="TBD113" s="908"/>
      <c r="TBE113" s="908"/>
      <c r="TBF113" s="908"/>
      <c r="TBG113" s="908"/>
      <c r="TBH113" s="908"/>
      <c r="TBI113" s="908"/>
      <c r="TBJ113" s="908"/>
      <c r="TBK113" s="908"/>
      <c r="TBL113" s="908"/>
      <c r="TBM113" s="908"/>
      <c r="TBN113" s="908"/>
      <c r="TBO113" s="908"/>
      <c r="TBP113" s="908"/>
      <c r="TBQ113" s="908"/>
      <c r="TBR113" s="908"/>
      <c r="TBS113" s="908"/>
      <c r="TBT113" s="908"/>
      <c r="TBU113" s="908"/>
      <c r="TBV113" s="908"/>
      <c r="TBW113" s="908"/>
      <c r="TBX113" s="908"/>
      <c r="TBY113" s="908"/>
      <c r="TBZ113" s="908"/>
      <c r="TCA113" s="908"/>
      <c r="TCB113" s="908"/>
      <c r="TCC113" s="908"/>
      <c r="TCD113" s="908"/>
      <c r="TCE113" s="908"/>
      <c r="TCF113" s="908"/>
      <c r="TCG113" s="908"/>
      <c r="TCH113" s="908"/>
      <c r="TCI113" s="908"/>
      <c r="TCJ113" s="908"/>
      <c r="TCK113" s="908"/>
      <c r="TCL113" s="908"/>
      <c r="TCM113" s="908"/>
      <c r="TCN113" s="908"/>
      <c r="TCO113" s="908"/>
      <c r="TCP113" s="908"/>
      <c r="TCQ113" s="908"/>
      <c r="TCR113" s="908"/>
      <c r="TCS113" s="908"/>
      <c r="TCT113" s="908"/>
      <c r="TCU113" s="908"/>
      <c r="TCV113" s="908"/>
      <c r="TCW113" s="908"/>
      <c r="TCX113" s="908"/>
      <c r="TCY113" s="908"/>
      <c r="TCZ113" s="908"/>
      <c r="TDA113" s="908"/>
      <c r="TDB113" s="908"/>
      <c r="TDC113" s="908"/>
      <c r="TDD113" s="908"/>
      <c r="TDE113" s="908"/>
      <c r="TDF113" s="908"/>
      <c r="TDG113" s="908"/>
      <c r="TDH113" s="908"/>
      <c r="TDI113" s="908"/>
      <c r="TDJ113" s="908"/>
      <c r="TDK113" s="908"/>
      <c r="TDL113" s="908"/>
      <c r="TDM113" s="908"/>
      <c r="TDN113" s="908"/>
      <c r="TDO113" s="908"/>
      <c r="TDP113" s="908"/>
      <c r="TDQ113" s="908"/>
      <c r="TDR113" s="908"/>
      <c r="TDS113" s="908"/>
      <c r="TDT113" s="908"/>
      <c r="TDU113" s="908"/>
      <c r="TDV113" s="908"/>
      <c r="TDW113" s="908"/>
      <c r="TDX113" s="908"/>
      <c r="TDY113" s="908"/>
      <c r="TDZ113" s="908"/>
      <c r="TEA113" s="908"/>
      <c r="TEB113" s="908"/>
      <c r="TEC113" s="908"/>
      <c r="TED113" s="908"/>
      <c r="TEE113" s="908"/>
      <c r="TEF113" s="908"/>
      <c r="TEG113" s="908"/>
      <c r="TEH113" s="908"/>
      <c r="TEI113" s="908"/>
      <c r="TEJ113" s="908"/>
      <c r="TEK113" s="908"/>
      <c r="TEL113" s="908"/>
      <c r="TEM113" s="908"/>
      <c r="TEN113" s="908"/>
      <c r="TEO113" s="908"/>
      <c r="TEP113" s="908"/>
      <c r="TEQ113" s="908"/>
      <c r="TER113" s="908"/>
      <c r="TES113" s="908"/>
      <c r="TET113" s="908"/>
      <c r="TEU113" s="908"/>
      <c r="TEV113" s="908"/>
      <c r="TEW113" s="908"/>
      <c r="TEX113" s="908"/>
      <c r="TEY113" s="908"/>
      <c r="TEZ113" s="908"/>
      <c r="TFA113" s="908"/>
      <c r="TFB113" s="908"/>
      <c r="TFC113" s="908"/>
      <c r="TFD113" s="908"/>
      <c r="TFE113" s="908"/>
      <c r="TFF113" s="908"/>
      <c r="TFG113" s="908"/>
      <c r="TFH113" s="908"/>
      <c r="TFI113" s="908"/>
      <c r="TFJ113" s="908"/>
      <c r="TFK113" s="908"/>
      <c r="TFL113" s="908"/>
      <c r="TFM113" s="908"/>
      <c r="TFN113" s="908"/>
      <c r="TFO113" s="908"/>
      <c r="TFP113" s="908"/>
      <c r="TFQ113" s="908"/>
      <c r="TFR113" s="908"/>
      <c r="TFS113" s="908"/>
      <c r="TFT113" s="908"/>
      <c r="TFU113" s="908"/>
      <c r="TFV113" s="908"/>
      <c r="TFW113" s="908"/>
      <c r="TFX113" s="908"/>
      <c r="TFY113" s="908"/>
      <c r="TFZ113" s="908"/>
      <c r="TGA113" s="908"/>
      <c r="TGB113" s="908"/>
      <c r="TGC113" s="908"/>
      <c r="TGD113" s="908"/>
      <c r="TGE113" s="908"/>
      <c r="TGF113" s="908"/>
      <c r="TGG113" s="908"/>
      <c r="TGH113" s="908"/>
      <c r="TGI113" s="908"/>
      <c r="TGJ113" s="908"/>
      <c r="TGK113" s="908"/>
      <c r="TGL113" s="908"/>
      <c r="TGM113" s="908"/>
      <c r="TGN113" s="908"/>
      <c r="TGO113" s="908"/>
      <c r="TGP113" s="908"/>
      <c r="TGQ113" s="908"/>
      <c r="TGR113" s="908"/>
      <c r="TGS113" s="908"/>
      <c r="TGT113" s="908"/>
      <c r="TGU113" s="908"/>
      <c r="TGV113" s="908"/>
      <c r="TGW113" s="908"/>
      <c r="TGX113" s="908"/>
      <c r="TGY113" s="908"/>
      <c r="TGZ113" s="908"/>
      <c r="THA113" s="908"/>
      <c r="THB113" s="908"/>
      <c r="THC113" s="908"/>
      <c r="THD113" s="908"/>
      <c r="THE113" s="908"/>
      <c r="THF113" s="908"/>
      <c r="THG113" s="908"/>
      <c r="THH113" s="908"/>
      <c r="THI113" s="908"/>
      <c r="THJ113" s="908"/>
      <c r="THK113" s="908"/>
      <c r="THL113" s="908"/>
      <c r="THM113" s="908"/>
      <c r="THN113" s="908"/>
      <c r="THO113" s="908"/>
      <c r="THP113" s="908"/>
      <c r="THQ113" s="908"/>
      <c r="THR113" s="908"/>
      <c r="THS113" s="908"/>
      <c r="THT113" s="908"/>
      <c r="THU113" s="908"/>
      <c r="THV113" s="908"/>
      <c r="THW113" s="908"/>
      <c r="THX113" s="908"/>
      <c r="THY113" s="908"/>
      <c r="THZ113" s="908"/>
      <c r="TIA113" s="908"/>
      <c r="TIB113" s="908"/>
      <c r="TIC113" s="908"/>
      <c r="TID113" s="908"/>
      <c r="TIE113" s="908"/>
      <c r="TIF113" s="908"/>
      <c r="TIG113" s="908"/>
      <c r="TIH113" s="908"/>
      <c r="TII113" s="908"/>
      <c r="TIJ113" s="908"/>
      <c r="TIK113" s="908"/>
      <c r="TIL113" s="908"/>
      <c r="TIM113" s="908"/>
      <c r="TIN113" s="908"/>
      <c r="TIO113" s="908"/>
      <c r="TIP113" s="908"/>
      <c r="TIQ113" s="908"/>
      <c r="TIR113" s="908"/>
      <c r="TIS113" s="908"/>
      <c r="TIT113" s="908"/>
      <c r="TIU113" s="908"/>
      <c r="TIV113" s="908"/>
      <c r="TIW113" s="908"/>
      <c r="TIX113" s="908"/>
      <c r="TIY113" s="908"/>
      <c r="TIZ113" s="908"/>
      <c r="TJA113" s="908"/>
      <c r="TJB113" s="908"/>
      <c r="TJC113" s="908"/>
      <c r="TJD113" s="908"/>
      <c r="TJE113" s="908"/>
      <c r="TJF113" s="908"/>
      <c r="TJG113" s="908"/>
      <c r="TJH113" s="908"/>
      <c r="TJI113" s="908"/>
      <c r="TJJ113" s="908"/>
      <c r="TJK113" s="908"/>
      <c r="TJL113" s="908"/>
      <c r="TJM113" s="908"/>
      <c r="TJN113" s="908"/>
      <c r="TJO113" s="908"/>
      <c r="TJP113" s="908"/>
      <c r="TJQ113" s="908"/>
      <c r="TJR113" s="908"/>
      <c r="TJS113" s="908"/>
      <c r="TJT113" s="908"/>
      <c r="TJU113" s="908"/>
      <c r="TJV113" s="908"/>
      <c r="TJW113" s="908"/>
      <c r="TJX113" s="908"/>
      <c r="TJY113" s="908"/>
      <c r="TJZ113" s="908"/>
      <c r="TKA113" s="908"/>
      <c r="TKB113" s="908"/>
      <c r="TKC113" s="908"/>
      <c r="TKD113" s="908"/>
      <c r="TKE113" s="908"/>
      <c r="TKF113" s="908"/>
      <c r="TKG113" s="908"/>
      <c r="TKH113" s="908"/>
      <c r="TKI113" s="908"/>
      <c r="TKJ113" s="908"/>
      <c r="TKK113" s="908"/>
      <c r="TKL113" s="908"/>
      <c r="TKM113" s="908"/>
      <c r="TKN113" s="908"/>
      <c r="TKO113" s="908"/>
      <c r="TKP113" s="908"/>
      <c r="TKQ113" s="908"/>
      <c r="TKR113" s="908"/>
      <c r="TKS113" s="908"/>
      <c r="TKT113" s="908"/>
      <c r="TKU113" s="908"/>
      <c r="TKV113" s="908"/>
      <c r="TKW113" s="908"/>
      <c r="TKX113" s="908"/>
      <c r="TKY113" s="908"/>
      <c r="TKZ113" s="908"/>
      <c r="TLA113" s="908"/>
      <c r="TLB113" s="908"/>
      <c r="TLC113" s="908"/>
      <c r="TLD113" s="908"/>
      <c r="TLE113" s="908"/>
      <c r="TLF113" s="908"/>
      <c r="TLG113" s="908"/>
      <c r="TLH113" s="908"/>
      <c r="TLI113" s="908"/>
      <c r="TLJ113" s="908"/>
      <c r="TLK113" s="908"/>
      <c r="TLL113" s="908"/>
      <c r="TLM113" s="908"/>
      <c r="TLN113" s="908"/>
      <c r="TLO113" s="908"/>
      <c r="TLP113" s="908"/>
      <c r="TLQ113" s="908"/>
      <c r="TLR113" s="908"/>
      <c r="TLS113" s="908"/>
      <c r="TLT113" s="908"/>
      <c r="TLU113" s="908"/>
      <c r="TLV113" s="908"/>
      <c r="TLW113" s="908"/>
      <c r="TLX113" s="908"/>
      <c r="TLY113" s="908"/>
      <c r="TLZ113" s="908"/>
      <c r="TMA113" s="908"/>
      <c r="TMB113" s="908"/>
      <c r="TMC113" s="908"/>
      <c r="TMD113" s="908"/>
      <c r="TME113" s="908"/>
      <c r="TMF113" s="908"/>
      <c r="TMG113" s="908"/>
      <c r="TMH113" s="908"/>
      <c r="TMI113" s="908"/>
      <c r="TMJ113" s="908"/>
      <c r="TMK113" s="908"/>
      <c r="TML113" s="908"/>
      <c r="TMM113" s="908"/>
      <c r="TMN113" s="908"/>
      <c r="TMO113" s="908"/>
      <c r="TMP113" s="908"/>
      <c r="TMQ113" s="908"/>
      <c r="TMR113" s="908"/>
      <c r="TMS113" s="908"/>
      <c r="TMT113" s="908"/>
      <c r="TMU113" s="908"/>
      <c r="TMV113" s="908"/>
      <c r="TMW113" s="908"/>
      <c r="TMX113" s="908"/>
      <c r="TMY113" s="908"/>
      <c r="TMZ113" s="908"/>
      <c r="TNA113" s="908"/>
      <c r="TNB113" s="908"/>
      <c r="TNC113" s="908"/>
      <c r="TND113" s="908"/>
      <c r="TNE113" s="908"/>
      <c r="TNF113" s="908"/>
      <c r="TNG113" s="908"/>
      <c r="TNH113" s="908"/>
      <c r="TNI113" s="908"/>
      <c r="TNJ113" s="908"/>
      <c r="TNK113" s="908"/>
      <c r="TNL113" s="908"/>
      <c r="TNM113" s="908"/>
      <c r="TNN113" s="908"/>
      <c r="TNO113" s="908"/>
      <c r="TNP113" s="908"/>
      <c r="TNQ113" s="908"/>
      <c r="TNR113" s="908"/>
      <c r="TNS113" s="908"/>
      <c r="TNT113" s="908"/>
      <c r="TNU113" s="908"/>
      <c r="TNV113" s="908"/>
      <c r="TNW113" s="908"/>
      <c r="TNX113" s="908"/>
      <c r="TNY113" s="908"/>
      <c r="TNZ113" s="908"/>
      <c r="TOA113" s="908"/>
      <c r="TOB113" s="908"/>
      <c r="TOC113" s="908"/>
      <c r="TOD113" s="908"/>
      <c r="TOE113" s="908"/>
      <c r="TOF113" s="908"/>
      <c r="TOG113" s="908"/>
      <c r="TOH113" s="908"/>
      <c r="TOI113" s="908"/>
      <c r="TOJ113" s="908"/>
      <c r="TOK113" s="908"/>
      <c r="TOL113" s="908"/>
      <c r="TOM113" s="908"/>
      <c r="TON113" s="908"/>
      <c r="TOO113" s="908"/>
      <c r="TOP113" s="908"/>
      <c r="TOQ113" s="908"/>
      <c r="TOR113" s="908"/>
      <c r="TOS113" s="908"/>
      <c r="TOT113" s="908"/>
      <c r="TOU113" s="908"/>
      <c r="TOV113" s="908"/>
      <c r="TOW113" s="908"/>
      <c r="TOX113" s="908"/>
      <c r="TOY113" s="908"/>
      <c r="TOZ113" s="908"/>
      <c r="TPA113" s="908"/>
      <c r="TPB113" s="908"/>
      <c r="TPC113" s="908"/>
      <c r="TPD113" s="908"/>
      <c r="TPE113" s="908"/>
      <c r="TPF113" s="908"/>
      <c r="TPG113" s="908"/>
      <c r="TPH113" s="908"/>
      <c r="TPI113" s="908"/>
      <c r="TPJ113" s="908"/>
      <c r="TPK113" s="908"/>
      <c r="TPL113" s="908"/>
      <c r="TPM113" s="908"/>
      <c r="TPN113" s="908"/>
      <c r="TPO113" s="908"/>
      <c r="TPP113" s="908"/>
      <c r="TPQ113" s="908"/>
      <c r="TPR113" s="908"/>
      <c r="TPS113" s="908"/>
      <c r="TPT113" s="908"/>
      <c r="TPU113" s="908"/>
      <c r="TPV113" s="908"/>
      <c r="TPW113" s="908"/>
      <c r="TPX113" s="908"/>
      <c r="TPY113" s="908"/>
      <c r="TPZ113" s="908"/>
      <c r="TQA113" s="908"/>
      <c r="TQB113" s="908"/>
      <c r="TQC113" s="908"/>
      <c r="TQD113" s="908"/>
      <c r="TQE113" s="908"/>
      <c r="TQF113" s="908"/>
      <c r="TQG113" s="908"/>
      <c r="TQH113" s="908"/>
      <c r="TQI113" s="908"/>
      <c r="TQJ113" s="908"/>
      <c r="TQK113" s="908"/>
      <c r="TQL113" s="908"/>
      <c r="TQM113" s="908"/>
      <c r="TQN113" s="908"/>
      <c r="TQO113" s="908"/>
      <c r="TQP113" s="908"/>
      <c r="TQQ113" s="908"/>
      <c r="TQR113" s="908"/>
      <c r="TQS113" s="908"/>
      <c r="TQT113" s="908"/>
      <c r="TQU113" s="908"/>
      <c r="TQV113" s="908"/>
      <c r="TQW113" s="908"/>
      <c r="TQX113" s="908"/>
      <c r="TQY113" s="908"/>
      <c r="TQZ113" s="908"/>
      <c r="TRA113" s="908"/>
      <c r="TRB113" s="908"/>
      <c r="TRC113" s="908"/>
      <c r="TRD113" s="908"/>
      <c r="TRE113" s="908"/>
      <c r="TRF113" s="908"/>
      <c r="TRG113" s="908"/>
      <c r="TRH113" s="908"/>
      <c r="TRI113" s="908"/>
      <c r="TRJ113" s="908"/>
      <c r="TRK113" s="908"/>
      <c r="TRL113" s="908"/>
      <c r="TRM113" s="908"/>
      <c r="TRN113" s="908"/>
      <c r="TRO113" s="908"/>
      <c r="TRP113" s="908"/>
      <c r="TRQ113" s="908"/>
      <c r="TRR113" s="908"/>
      <c r="TRS113" s="908"/>
      <c r="TRT113" s="908"/>
      <c r="TRU113" s="908"/>
      <c r="TRV113" s="908"/>
      <c r="TRW113" s="908"/>
      <c r="TRX113" s="908"/>
      <c r="TRY113" s="908"/>
      <c r="TRZ113" s="908"/>
      <c r="TSA113" s="908"/>
      <c r="TSB113" s="908"/>
      <c r="TSC113" s="908"/>
      <c r="TSD113" s="908"/>
      <c r="TSE113" s="908"/>
      <c r="TSF113" s="908"/>
      <c r="TSG113" s="908"/>
      <c r="TSH113" s="908"/>
      <c r="TSI113" s="908"/>
      <c r="TSJ113" s="908"/>
      <c r="TSK113" s="908"/>
      <c r="TSL113" s="908"/>
      <c r="TSM113" s="908"/>
      <c r="TSN113" s="908"/>
      <c r="TSO113" s="908"/>
      <c r="TSP113" s="908"/>
      <c r="TSQ113" s="908"/>
      <c r="TSR113" s="908"/>
      <c r="TSS113" s="908"/>
      <c r="TST113" s="908"/>
      <c r="TSU113" s="908"/>
      <c r="TSV113" s="908"/>
      <c r="TSW113" s="908"/>
      <c r="TSX113" s="908"/>
      <c r="TSY113" s="908"/>
      <c r="TSZ113" s="908"/>
      <c r="TTA113" s="908"/>
      <c r="TTB113" s="908"/>
      <c r="TTC113" s="908"/>
      <c r="TTD113" s="908"/>
      <c r="TTE113" s="908"/>
      <c r="TTF113" s="908"/>
      <c r="TTG113" s="908"/>
      <c r="TTH113" s="908"/>
      <c r="TTI113" s="908"/>
      <c r="TTJ113" s="908"/>
      <c r="TTK113" s="908"/>
      <c r="TTL113" s="908"/>
      <c r="TTM113" s="908"/>
      <c r="TTN113" s="908"/>
      <c r="TTO113" s="908"/>
      <c r="TTP113" s="908"/>
      <c r="TTQ113" s="908"/>
      <c r="TTR113" s="908"/>
      <c r="TTS113" s="908"/>
      <c r="TTT113" s="908"/>
      <c r="TTU113" s="908"/>
      <c r="TTV113" s="908"/>
      <c r="TTW113" s="908"/>
      <c r="TTX113" s="908"/>
      <c r="TTY113" s="908"/>
      <c r="TTZ113" s="908"/>
      <c r="TUA113" s="908"/>
      <c r="TUB113" s="908"/>
      <c r="TUC113" s="908"/>
      <c r="TUD113" s="908"/>
      <c r="TUE113" s="908"/>
      <c r="TUF113" s="908"/>
      <c r="TUG113" s="908"/>
      <c r="TUH113" s="908"/>
      <c r="TUI113" s="908"/>
      <c r="TUJ113" s="908"/>
      <c r="TUK113" s="908"/>
      <c r="TUL113" s="908"/>
      <c r="TUM113" s="908"/>
      <c r="TUN113" s="908"/>
      <c r="TUO113" s="908"/>
      <c r="TUP113" s="908"/>
      <c r="TUQ113" s="908"/>
      <c r="TUR113" s="908"/>
      <c r="TUS113" s="908"/>
      <c r="TUT113" s="908"/>
      <c r="TUU113" s="908"/>
      <c r="TUV113" s="908"/>
      <c r="TUW113" s="908"/>
      <c r="TUX113" s="908"/>
      <c r="TUY113" s="908"/>
      <c r="TUZ113" s="908"/>
      <c r="TVA113" s="908"/>
      <c r="TVB113" s="908"/>
      <c r="TVC113" s="908"/>
      <c r="TVD113" s="908"/>
      <c r="TVE113" s="908"/>
      <c r="TVF113" s="908"/>
      <c r="TVG113" s="908"/>
      <c r="TVH113" s="908"/>
      <c r="TVI113" s="908"/>
      <c r="TVJ113" s="908"/>
      <c r="TVK113" s="908"/>
      <c r="TVL113" s="908"/>
      <c r="TVM113" s="908"/>
      <c r="TVN113" s="908"/>
      <c r="TVO113" s="908"/>
      <c r="TVP113" s="908"/>
      <c r="TVQ113" s="908"/>
      <c r="TVR113" s="908"/>
      <c r="TVS113" s="908"/>
      <c r="TVT113" s="908"/>
      <c r="TVU113" s="908"/>
      <c r="TVV113" s="908"/>
      <c r="TVW113" s="908"/>
      <c r="TVX113" s="908"/>
      <c r="TVY113" s="908"/>
      <c r="TVZ113" s="908"/>
      <c r="TWA113" s="908"/>
      <c r="TWB113" s="908"/>
      <c r="TWC113" s="908"/>
      <c r="TWD113" s="908"/>
      <c r="TWE113" s="908"/>
      <c r="TWF113" s="908"/>
      <c r="TWG113" s="908"/>
      <c r="TWH113" s="908"/>
      <c r="TWI113" s="908"/>
      <c r="TWJ113" s="908"/>
      <c r="TWK113" s="908"/>
      <c r="TWL113" s="908"/>
      <c r="TWM113" s="908"/>
      <c r="TWN113" s="908"/>
      <c r="TWO113" s="908"/>
      <c r="TWP113" s="908"/>
      <c r="TWQ113" s="908"/>
      <c r="TWR113" s="908"/>
      <c r="TWS113" s="908"/>
      <c r="TWT113" s="908"/>
      <c r="TWU113" s="908"/>
      <c r="TWV113" s="908"/>
      <c r="TWW113" s="908"/>
      <c r="TWX113" s="908"/>
      <c r="TWY113" s="908"/>
      <c r="TWZ113" s="908"/>
      <c r="TXA113" s="908"/>
      <c r="TXB113" s="908"/>
      <c r="TXC113" s="908"/>
      <c r="TXD113" s="908"/>
      <c r="TXE113" s="908"/>
      <c r="TXF113" s="908"/>
      <c r="TXG113" s="908"/>
      <c r="TXH113" s="908"/>
      <c r="TXI113" s="908"/>
      <c r="TXJ113" s="908"/>
      <c r="TXK113" s="908"/>
      <c r="TXL113" s="908"/>
      <c r="TXM113" s="908"/>
      <c r="TXN113" s="908"/>
      <c r="TXO113" s="908"/>
      <c r="TXP113" s="908"/>
      <c r="TXQ113" s="908"/>
      <c r="TXR113" s="908"/>
      <c r="TXS113" s="908"/>
      <c r="TXT113" s="908"/>
      <c r="TXU113" s="908"/>
      <c r="TXV113" s="908"/>
      <c r="TXW113" s="908"/>
      <c r="TXX113" s="908"/>
      <c r="TXY113" s="908"/>
      <c r="TXZ113" s="908"/>
      <c r="TYA113" s="908"/>
      <c r="TYB113" s="908"/>
      <c r="TYC113" s="908"/>
      <c r="TYD113" s="908"/>
      <c r="TYE113" s="908"/>
      <c r="TYF113" s="908"/>
      <c r="TYG113" s="908"/>
      <c r="TYH113" s="908"/>
      <c r="TYI113" s="908"/>
      <c r="TYJ113" s="908"/>
      <c r="TYK113" s="908"/>
      <c r="TYL113" s="908"/>
      <c r="TYM113" s="908"/>
      <c r="TYN113" s="908"/>
      <c r="TYO113" s="908"/>
      <c r="TYP113" s="908"/>
      <c r="TYQ113" s="908"/>
      <c r="TYR113" s="908"/>
      <c r="TYS113" s="908"/>
      <c r="TYT113" s="908"/>
      <c r="TYU113" s="908"/>
      <c r="TYV113" s="908"/>
      <c r="TYW113" s="908"/>
      <c r="TYX113" s="908"/>
      <c r="TYY113" s="908"/>
      <c r="TYZ113" s="908"/>
      <c r="TZA113" s="908"/>
      <c r="TZB113" s="908"/>
      <c r="TZC113" s="908"/>
      <c r="TZD113" s="908"/>
      <c r="TZE113" s="908"/>
      <c r="TZF113" s="908"/>
      <c r="TZG113" s="908"/>
      <c r="TZH113" s="908"/>
      <c r="TZI113" s="908"/>
      <c r="TZJ113" s="908"/>
      <c r="TZK113" s="908"/>
      <c r="TZL113" s="908"/>
      <c r="TZM113" s="908"/>
      <c r="TZN113" s="908"/>
      <c r="TZO113" s="908"/>
      <c r="TZP113" s="908"/>
      <c r="TZQ113" s="908"/>
      <c r="TZR113" s="908"/>
      <c r="TZS113" s="908"/>
      <c r="TZT113" s="908"/>
      <c r="TZU113" s="908"/>
      <c r="TZV113" s="908"/>
      <c r="TZW113" s="908"/>
      <c r="TZX113" s="908"/>
      <c r="TZY113" s="908"/>
      <c r="TZZ113" s="908"/>
      <c r="UAA113" s="908"/>
      <c r="UAB113" s="908"/>
      <c r="UAC113" s="908"/>
      <c r="UAD113" s="908"/>
      <c r="UAE113" s="908"/>
      <c r="UAF113" s="908"/>
      <c r="UAG113" s="908"/>
      <c r="UAH113" s="908"/>
      <c r="UAI113" s="908"/>
      <c r="UAJ113" s="908"/>
      <c r="UAK113" s="908"/>
      <c r="UAL113" s="908"/>
      <c r="UAM113" s="908"/>
      <c r="UAN113" s="908"/>
      <c r="UAO113" s="908"/>
      <c r="UAP113" s="908"/>
      <c r="UAQ113" s="908"/>
      <c r="UAR113" s="908"/>
      <c r="UAS113" s="908"/>
      <c r="UAT113" s="908"/>
      <c r="UAU113" s="908"/>
      <c r="UAV113" s="908"/>
      <c r="UAW113" s="908"/>
      <c r="UAX113" s="908"/>
      <c r="UAY113" s="908"/>
      <c r="UAZ113" s="908"/>
      <c r="UBA113" s="908"/>
      <c r="UBB113" s="908"/>
      <c r="UBC113" s="908"/>
      <c r="UBD113" s="908"/>
      <c r="UBE113" s="908"/>
      <c r="UBF113" s="908"/>
      <c r="UBG113" s="908"/>
      <c r="UBH113" s="908"/>
      <c r="UBI113" s="908"/>
      <c r="UBJ113" s="908"/>
      <c r="UBK113" s="908"/>
      <c r="UBL113" s="908"/>
      <c r="UBM113" s="908"/>
      <c r="UBN113" s="908"/>
      <c r="UBO113" s="908"/>
      <c r="UBP113" s="908"/>
      <c r="UBQ113" s="908"/>
      <c r="UBR113" s="908"/>
      <c r="UBS113" s="908"/>
      <c r="UBT113" s="908"/>
      <c r="UBU113" s="908"/>
      <c r="UBV113" s="908"/>
      <c r="UBW113" s="908"/>
      <c r="UBX113" s="908"/>
      <c r="UBY113" s="908"/>
      <c r="UBZ113" s="908"/>
      <c r="UCA113" s="908"/>
      <c r="UCB113" s="908"/>
      <c r="UCC113" s="908"/>
      <c r="UCD113" s="908"/>
      <c r="UCE113" s="908"/>
      <c r="UCF113" s="908"/>
      <c r="UCG113" s="908"/>
      <c r="UCH113" s="908"/>
      <c r="UCI113" s="908"/>
      <c r="UCJ113" s="908"/>
      <c r="UCK113" s="908"/>
      <c r="UCL113" s="908"/>
      <c r="UCM113" s="908"/>
      <c r="UCN113" s="908"/>
      <c r="UCO113" s="908"/>
      <c r="UCP113" s="908"/>
      <c r="UCQ113" s="908"/>
      <c r="UCR113" s="908"/>
      <c r="UCS113" s="908"/>
      <c r="UCT113" s="908"/>
      <c r="UCU113" s="908"/>
      <c r="UCV113" s="908"/>
      <c r="UCW113" s="908"/>
      <c r="UCX113" s="908"/>
      <c r="UCY113" s="908"/>
      <c r="UCZ113" s="908"/>
      <c r="UDA113" s="908"/>
      <c r="UDB113" s="908"/>
      <c r="UDC113" s="908"/>
      <c r="UDD113" s="908"/>
      <c r="UDE113" s="908"/>
      <c r="UDF113" s="908"/>
      <c r="UDG113" s="908"/>
      <c r="UDH113" s="908"/>
      <c r="UDI113" s="908"/>
      <c r="UDJ113" s="908"/>
      <c r="UDK113" s="908"/>
      <c r="UDL113" s="908"/>
      <c r="UDM113" s="908"/>
      <c r="UDN113" s="908"/>
      <c r="UDO113" s="908"/>
      <c r="UDP113" s="908"/>
      <c r="UDQ113" s="908"/>
      <c r="UDR113" s="908"/>
      <c r="UDS113" s="908"/>
      <c r="UDT113" s="908"/>
      <c r="UDU113" s="908"/>
      <c r="UDV113" s="908"/>
      <c r="UDW113" s="908"/>
      <c r="UDX113" s="908"/>
      <c r="UDY113" s="908"/>
      <c r="UDZ113" s="908"/>
      <c r="UEA113" s="908"/>
      <c r="UEB113" s="908"/>
      <c r="UEC113" s="908"/>
      <c r="UED113" s="908"/>
      <c r="UEE113" s="908"/>
      <c r="UEF113" s="908"/>
      <c r="UEG113" s="908"/>
      <c r="UEH113" s="908"/>
      <c r="UEI113" s="908"/>
      <c r="UEJ113" s="908"/>
      <c r="UEK113" s="908"/>
      <c r="UEL113" s="908"/>
      <c r="UEM113" s="908"/>
      <c r="UEN113" s="908"/>
      <c r="UEO113" s="908"/>
      <c r="UEP113" s="908"/>
      <c r="UEQ113" s="908"/>
      <c r="UER113" s="908"/>
      <c r="UES113" s="908"/>
      <c r="UET113" s="908"/>
      <c r="UEU113" s="908"/>
      <c r="UEV113" s="908"/>
      <c r="UEW113" s="908"/>
      <c r="UEX113" s="908"/>
      <c r="UEY113" s="908"/>
      <c r="UEZ113" s="908"/>
      <c r="UFA113" s="908"/>
      <c r="UFB113" s="908"/>
      <c r="UFC113" s="908"/>
      <c r="UFD113" s="908"/>
      <c r="UFE113" s="908"/>
      <c r="UFF113" s="908"/>
      <c r="UFG113" s="908"/>
      <c r="UFH113" s="908"/>
      <c r="UFI113" s="908"/>
      <c r="UFJ113" s="908"/>
      <c r="UFK113" s="908"/>
      <c r="UFL113" s="908"/>
      <c r="UFM113" s="908"/>
      <c r="UFN113" s="908"/>
      <c r="UFO113" s="908"/>
      <c r="UFP113" s="908"/>
      <c r="UFQ113" s="908"/>
      <c r="UFR113" s="908"/>
      <c r="UFS113" s="908"/>
      <c r="UFT113" s="908"/>
      <c r="UFU113" s="908"/>
      <c r="UFV113" s="908"/>
      <c r="UFW113" s="908"/>
      <c r="UFX113" s="908"/>
      <c r="UFY113" s="908"/>
      <c r="UFZ113" s="908"/>
      <c r="UGA113" s="908"/>
      <c r="UGB113" s="908"/>
      <c r="UGC113" s="908"/>
      <c r="UGD113" s="908"/>
      <c r="UGE113" s="908"/>
      <c r="UGF113" s="908"/>
      <c r="UGG113" s="908"/>
      <c r="UGH113" s="908"/>
      <c r="UGI113" s="908"/>
      <c r="UGJ113" s="908"/>
      <c r="UGK113" s="908"/>
      <c r="UGL113" s="908"/>
      <c r="UGM113" s="908"/>
      <c r="UGN113" s="908"/>
      <c r="UGO113" s="908"/>
      <c r="UGP113" s="908"/>
      <c r="UGQ113" s="908"/>
      <c r="UGR113" s="908"/>
      <c r="UGS113" s="908"/>
      <c r="UGT113" s="908"/>
      <c r="UGU113" s="908"/>
      <c r="UGV113" s="908"/>
      <c r="UGW113" s="908"/>
      <c r="UGX113" s="908"/>
      <c r="UGY113" s="908"/>
      <c r="UGZ113" s="908"/>
      <c r="UHA113" s="908"/>
      <c r="UHB113" s="908"/>
      <c r="UHC113" s="908"/>
      <c r="UHD113" s="908"/>
      <c r="UHE113" s="908"/>
      <c r="UHF113" s="908"/>
      <c r="UHG113" s="908"/>
      <c r="UHH113" s="908"/>
      <c r="UHI113" s="908"/>
      <c r="UHJ113" s="908"/>
      <c r="UHK113" s="908"/>
      <c r="UHL113" s="908"/>
      <c r="UHM113" s="908"/>
      <c r="UHN113" s="908"/>
      <c r="UHO113" s="908"/>
      <c r="UHP113" s="908"/>
      <c r="UHQ113" s="908"/>
      <c r="UHR113" s="908"/>
      <c r="UHS113" s="908"/>
      <c r="UHT113" s="908"/>
      <c r="UHU113" s="908"/>
      <c r="UHV113" s="908"/>
      <c r="UHW113" s="908"/>
      <c r="UHX113" s="908"/>
      <c r="UHY113" s="908"/>
      <c r="UHZ113" s="908"/>
      <c r="UIA113" s="908"/>
      <c r="UIB113" s="908"/>
      <c r="UIC113" s="908"/>
      <c r="UID113" s="908"/>
      <c r="UIE113" s="908"/>
      <c r="UIF113" s="908"/>
      <c r="UIG113" s="908"/>
      <c r="UIH113" s="908"/>
      <c r="UII113" s="908"/>
      <c r="UIJ113" s="908"/>
      <c r="UIK113" s="908"/>
      <c r="UIL113" s="908"/>
      <c r="UIM113" s="908"/>
      <c r="UIN113" s="908"/>
      <c r="UIO113" s="908"/>
      <c r="UIP113" s="908"/>
      <c r="UIQ113" s="908"/>
      <c r="UIR113" s="908"/>
      <c r="UIS113" s="908"/>
      <c r="UIT113" s="908"/>
      <c r="UIU113" s="908"/>
      <c r="UIV113" s="908"/>
      <c r="UIW113" s="908"/>
      <c r="UIX113" s="908"/>
      <c r="UIY113" s="908"/>
      <c r="UIZ113" s="908"/>
      <c r="UJA113" s="908"/>
      <c r="UJB113" s="908"/>
      <c r="UJC113" s="908"/>
      <c r="UJD113" s="908"/>
      <c r="UJE113" s="908"/>
      <c r="UJF113" s="908"/>
      <c r="UJG113" s="908"/>
      <c r="UJH113" s="908"/>
      <c r="UJI113" s="908"/>
      <c r="UJJ113" s="908"/>
      <c r="UJK113" s="908"/>
      <c r="UJL113" s="908"/>
      <c r="UJM113" s="908"/>
      <c r="UJN113" s="908"/>
      <c r="UJO113" s="908"/>
      <c r="UJP113" s="908"/>
      <c r="UJQ113" s="908"/>
      <c r="UJR113" s="908"/>
      <c r="UJS113" s="908"/>
      <c r="UJT113" s="908"/>
      <c r="UJU113" s="908"/>
      <c r="UJV113" s="908"/>
      <c r="UJW113" s="908"/>
      <c r="UJX113" s="908"/>
      <c r="UJY113" s="908"/>
      <c r="UJZ113" s="908"/>
      <c r="UKA113" s="908"/>
      <c r="UKB113" s="908"/>
      <c r="UKC113" s="908"/>
      <c r="UKD113" s="908"/>
      <c r="UKE113" s="908"/>
      <c r="UKF113" s="908"/>
      <c r="UKG113" s="908"/>
      <c r="UKH113" s="908"/>
      <c r="UKI113" s="908"/>
      <c r="UKJ113" s="908"/>
      <c r="UKK113" s="908"/>
      <c r="UKL113" s="908"/>
      <c r="UKM113" s="908"/>
      <c r="UKN113" s="908"/>
      <c r="UKO113" s="908"/>
      <c r="UKP113" s="908"/>
      <c r="UKQ113" s="908"/>
      <c r="UKR113" s="908"/>
      <c r="UKS113" s="908"/>
      <c r="UKT113" s="908"/>
      <c r="UKU113" s="908"/>
      <c r="UKV113" s="908"/>
      <c r="UKW113" s="908"/>
      <c r="UKX113" s="908"/>
      <c r="UKY113" s="908"/>
      <c r="UKZ113" s="908"/>
      <c r="ULA113" s="908"/>
      <c r="ULB113" s="908"/>
      <c r="ULC113" s="908"/>
      <c r="ULD113" s="908"/>
      <c r="ULE113" s="908"/>
      <c r="ULF113" s="908"/>
      <c r="ULG113" s="908"/>
      <c r="ULH113" s="908"/>
      <c r="ULI113" s="908"/>
      <c r="ULJ113" s="908"/>
      <c r="ULK113" s="908"/>
      <c r="ULL113" s="908"/>
      <c r="ULM113" s="908"/>
      <c r="ULN113" s="908"/>
      <c r="ULO113" s="908"/>
      <c r="ULP113" s="908"/>
      <c r="ULQ113" s="908"/>
      <c r="ULR113" s="908"/>
      <c r="ULS113" s="908"/>
      <c r="ULT113" s="908"/>
      <c r="ULU113" s="908"/>
      <c r="ULV113" s="908"/>
      <c r="ULW113" s="908"/>
      <c r="ULX113" s="908"/>
      <c r="ULY113" s="908"/>
      <c r="ULZ113" s="908"/>
      <c r="UMA113" s="908"/>
      <c r="UMB113" s="908"/>
      <c r="UMC113" s="908"/>
      <c r="UMD113" s="908"/>
      <c r="UME113" s="908"/>
      <c r="UMF113" s="908"/>
      <c r="UMG113" s="908"/>
      <c r="UMH113" s="908"/>
      <c r="UMI113" s="908"/>
      <c r="UMJ113" s="908"/>
      <c r="UMK113" s="908"/>
      <c r="UML113" s="908"/>
      <c r="UMM113" s="908"/>
      <c r="UMN113" s="908"/>
      <c r="UMO113" s="908"/>
      <c r="UMP113" s="908"/>
      <c r="UMQ113" s="908"/>
      <c r="UMR113" s="908"/>
      <c r="UMS113" s="908"/>
      <c r="UMT113" s="908"/>
      <c r="UMU113" s="908"/>
      <c r="UMV113" s="908"/>
      <c r="UMW113" s="908"/>
      <c r="UMX113" s="908"/>
      <c r="UMY113" s="908"/>
      <c r="UMZ113" s="908"/>
      <c r="UNA113" s="908"/>
      <c r="UNB113" s="908"/>
      <c r="UNC113" s="908"/>
      <c r="UND113" s="908"/>
      <c r="UNE113" s="908"/>
      <c r="UNF113" s="908"/>
      <c r="UNG113" s="908"/>
      <c r="UNH113" s="908"/>
      <c r="UNI113" s="908"/>
      <c r="UNJ113" s="908"/>
      <c r="UNK113" s="908"/>
      <c r="UNL113" s="908"/>
      <c r="UNM113" s="908"/>
      <c r="UNN113" s="908"/>
      <c r="UNO113" s="908"/>
      <c r="UNP113" s="908"/>
      <c r="UNQ113" s="908"/>
      <c r="UNR113" s="908"/>
      <c r="UNS113" s="908"/>
      <c r="UNT113" s="908"/>
      <c r="UNU113" s="908"/>
      <c r="UNV113" s="908"/>
      <c r="UNW113" s="908"/>
      <c r="UNX113" s="908"/>
      <c r="UNY113" s="908"/>
      <c r="UNZ113" s="908"/>
      <c r="UOA113" s="908"/>
      <c r="UOB113" s="908"/>
      <c r="UOC113" s="908"/>
      <c r="UOD113" s="908"/>
      <c r="UOE113" s="908"/>
      <c r="UOF113" s="908"/>
      <c r="UOG113" s="908"/>
      <c r="UOH113" s="908"/>
      <c r="UOI113" s="908"/>
      <c r="UOJ113" s="908"/>
      <c r="UOK113" s="908"/>
      <c r="UOL113" s="908"/>
      <c r="UOM113" s="908"/>
      <c r="UON113" s="908"/>
      <c r="UOO113" s="908"/>
      <c r="UOP113" s="908"/>
      <c r="UOQ113" s="908"/>
      <c r="UOR113" s="908"/>
      <c r="UOS113" s="908"/>
      <c r="UOT113" s="908"/>
      <c r="UOU113" s="908"/>
      <c r="UOV113" s="908"/>
      <c r="UOW113" s="908"/>
      <c r="UOX113" s="908"/>
      <c r="UOY113" s="908"/>
      <c r="UOZ113" s="908"/>
      <c r="UPA113" s="908"/>
      <c r="UPB113" s="908"/>
      <c r="UPC113" s="908"/>
      <c r="UPD113" s="908"/>
      <c r="UPE113" s="908"/>
      <c r="UPF113" s="908"/>
      <c r="UPG113" s="908"/>
      <c r="UPH113" s="908"/>
      <c r="UPI113" s="908"/>
      <c r="UPJ113" s="908"/>
      <c r="UPK113" s="908"/>
      <c r="UPL113" s="908"/>
      <c r="UPM113" s="908"/>
      <c r="UPN113" s="908"/>
      <c r="UPO113" s="908"/>
      <c r="UPP113" s="908"/>
      <c r="UPQ113" s="908"/>
      <c r="UPR113" s="908"/>
      <c r="UPS113" s="908"/>
      <c r="UPT113" s="908"/>
      <c r="UPU113" s="908"/>
      <c r="UPV113" s="908"/>
      <c r="UPW113" s="908"/>
      <c r="UPX113" s="908"/>
      <c r="UPY113" s="908"/>
      <c r="UPZ113" s="908"/>
      <c r="UQA113" s="908"/>
      <c r="UQB113" s="908"/>
      <c r="UQC113" s="908"/>
      <c r="UQD113" s="908"/>
      <c r="UQE113" s="908"/>
      <c r="UQF113" s="908"/>
      <c r="UQG113" s="908"/>
      <c r="UQH113" s="908"/>
      <c r="UQI113" s="908"/>
      <c r="UQJ113" s="908"/>
      <c r="UQK113" s="908"/>
      <c r="UQL113" s="908"/>
      <c r="UQM113" s="908"/>
      <c r="UQN113" s="908"/>
      <c r="UQO113" s="908"/>
      <c r="UQP113" s="908"/>
      <c r="UQQ113" s="908"/>
      <c r="UQR113" s="908"/>
      <c r="UQS113" s="908"/>
      <c r="UQT113" s="908"/>
      <c r="UQU113" s="908"/>
      <c r="UQV113" s="908"/>
      <c r="UQW113" s="908"/>
      <c r="UQX113" s="908"/>
      <c r="UQY113" s="908"/>
      <c r="UQZ113" s="908"/>
      <c r="URA113" s="908"/>
      <c r="URB113" s="908"/>
      <c r="URC113" s="908"/>
      <c r="URD113" s="908"/>
      <c r="URE113" s="908"/>
      <c r="URF113" s="908"/>
      <c r="URG113" s="908"/>
      <c r="URH113" s="908"/>
      <c r="URI113" s="908"/>
      <c r="URJ113" s="908"/>
      <c r="URK113" s="908"/>
      <c r="URL113" s="908"/>
      <c r="URM113" s="908"/>
      <c r="URN113" s="908"/>
      <c r="URO113" s="908"/>
      <c r="URP113" s="908"/>
      <c r="URQ113" s="908"/>
      <c r="URR113" s="908"/>
      <c r="URS113" s="908"/>
      <c r="URT113" s="908"/>
      <c r="URU113" s="908"/>
      <c r="URV113" s="908"/>
      <c r="URW113" s="908"/>
      <c r="URX113" s="908"/>
      <c r="URY113" s="908"/>
      <c r="URZ113" s="908"/>
      <c r="USA113" s="908"/>
      <c r="USB113" s="908"/>
      <c r="USC113" s="908"/>
      <c r="USD113" s="908"/>
      <c r="USE113" s="908"/>
      <c r="USF113" s="908"/>
      <c r="USG113" s="908"/>
      <c r="USH113" s="908"/>
      <c r="USI113" s="908"/>
      <c r="USJ113" s="908"/>
      <c r="USK113" s="908"/>
      <c r="USL113" s="908"/>
      <c r="USM113" s="908"/>
      <c r="USN113" s="908"/>
      <c r="USO113" s="908"/>
      <c r="USP113" s="908"/>
      <c r="USQ113" s="908"/>
      <c r="USR113" s="908"/>
      <c r="USS113" s="908"/>
      <c r="UST113" s="908"/>
      <c r="USU113" s="908"/>
      <c r="USV113" s="908"/>
      <c r="USW113" s="908"/>
      <c r="USX113" s="908"/>
      <c r="USY113" s="908"/>
      <c r="USZ113" s="908"/>
      <c r="UTA113" s="908"/>
      <c r="UTB113" s="908"/>
      <c r="UTC113" s="908"/>
      <c r="UTD113" s="908"/>
      <c r="UTE113" s="908"/>
      <c r="UTF113" s="908"/>
      <c r="UTG113" s="908"/>
      <c r="UTH113" s="908"/>
      <c r="UTI113" s="908"/>
      <c r="UTJ113" s="908"/>
      <c r="UTK113" s="908"/>
      <c r="UTL113" s="908"/>
      <c r="UTM113" s="908"/>
      <c r="UTN113" s="908"/>
      <c r="UTO113" s="908"/>
      <c r="UTP113" s="908"/>
      <c r="UTQ113" s="908"/>
      <c r="UTR113" s="908"/>
      <c r="UTS113" s="908"/>
      <c r="UTT113" s="908"/>
      <c r="UTU113" s="908"/>
      <c r="UTV113" s="908"/>
      <c r="UTW113" s="908"/>
      <c r="UTX113" s="908"/>
      <c r="UTY113" s="908"/>
      <c r="UTZ113" s="908"/>
      <c r="UUA113" s="908"/>
      <c r="UUB113" s="908"/>
      <c r="UUC113" s="908"/>
      <c r="UUD113" s="908"/>
      <c r="UUE113" s="908"/>
      <c r="UUF113" s="908"/>
      <c r="UUG113" s="908"/>
      <c r="UUH113" s="908"/>
      <c r="UUI113" s="908"/>
      <c r="UUJ113" s="908"/>
      <c r="UUK113" s="908"/>
      <c r="UUL113" s="908"/>
      <c r="UUM113" s="908"/>
      <c r="UUN113" s="908"/>
      <c r="UUO113" s="908"/>
      <c r="UUP113" s="908"/>
      <c r="UUQ113" s="908"/>
      <c r="UUR113" s="908"/>
      <c r="UUS113" s="908"/>
      <c r="UUT113" s="908"/>
      <c r="UUU113" s="908"/>
      <c r="UUV113" s="908"/>
      <c r="UUW113" s="908"/>
      <c r="UUX113" s="908"/>
      <c r="UUY113" s="908"/>
      <c r="UUZ113" s="908"/>
      <c r="UVA113" s="908"/>
      <c r="UVB113" s="908"/>
      <c r="UVC113" s="908"/>
      <c r="UVD113" s="908"/>
      <c r="UVE113" s="908"/>
      <c r="UVF113" s="908"/>
      <c r="UVG113" s="908"/>
      <c r="UVH113" s="908"/>
      <c r="UVI113" s="908"/>
      <c r="UVJ113" s="908"/>
      <c r="UVK113" s="908"/>
      <c r="UVL113" s="908"/>
      <c r="UVM113" s="908"/>
      <c r="UVN113" s="908"/>
      <c r="UVO113" s="908"/>
      <c r="UVP113" s="908"/>
      <c r="UVQ113" s="908"/>
      <c r="UVR113" s="908"/>
      <c r="UVS113" s="908"/>
      <c r="UVT113" s="908"/>
      <c r="UVU113" s="908"/>
      <c r="UVV113" s="908"/>
      <c r="UVW113" s="908"/>
      <c r="UVX113" s="908"/>
      <c r="UVY113" s="908"/>
      <c r="UVZ113" s="908"/>
      <c r="UWA113" s="908"/>
      <c r="UWB113" s="908"/>
      <c r="UWC113" s="908"/>
      <c r="UWD113" s="908"/>
      <c r="UWE113" s="908"/>
      <c r="UWF113" s="908"/>
      <c r="UWG113" s="908"/>
      <c r="UWH113" s="908"/>
      <c r="UWI113" s="908"/>
      <c r="UWJ113" s="908"/>
      <c r="UWK113" s="908"/>
      <c r="UWL113" s="908"/>
      <c r="UWM113" s="908"/>
      <c r="UWN113" s="908"/>
      <c r="UWO113" s="908"/>
      <c r="UWP113" s="908"/>
      <c r="UWQ113" s="908"/>
      <c r="UWR113" s="908"/>
      <c r="UWS113" s="908"/>
      <c r="UWT113" s="908"/>
      <c r="UWU113" s="908"/>
      <c r="UWV113" s="908"/>
      <c r="UWW113" s="908"/>
      <c r="UWX113" s="908"/>
      <c r="UWY113" s="908"/>
      <c r="UWZ113" s="908"/>
      <c r="UXA113" s="908"/>
      <c r="UXB113" s="908"/>
      <c r="UXC113" s="908"/>
      <c r="UXD113" s="908"/>
      <c r="UXE113" s="908"/>
      <c r="UXF113" s="908"/>
      <c r="UXG113" s="908"/>
      <c r="UXH113" s="908"/>
      <c r="UXI113" s="908"/>
      <c r="UXJ113" s="908"/>
      <c r="UXK113" s="908"/>
      <c r="UXL113" s="908"/>
      <c r="UXM113" s="908"/>
      <c r="UXN113" s="908"/>
      <c r="UXO113" s="908"/>
      <c r="UXP113" s="908"/>
      <c r="UXQ113" s="908"/>
      <c r="UXR113" s="908"/>
      <c r="UXS113" s="908"/>
      <c r="UXT113" s="908"/>
      <c r="UXU113" s="908"/>
      <c r="UXV113" s="908"/>
      <c r="UXW113" s="908"/>
      <c r="UXX113" s="908"/>
      <c r="UXY113" s="908"/>
      <c r="UXZ113" s="908"/>
      <c r="UYA113" s="908"/>
      <c r="UYB113" s="908"/>
      <c r="UYC113" s="908"/>
      <c r="UYD113" s="908"/>
      <c r="UYE113" s="908"/>
      <c r="UYF113" s="908"/>
      <c r="UYG113" s="908"/>
      <c r="UYH113" s="908"/>
      <c r="UYI113" s="908"/>
      <c r="UYJ113" s="908"/>
      <c r="UYK113" s="908"/>
      <c r="UYL113" s="908"/>
      <c r="UYM113" s="908"/>
      <c r="UYN113" s="908"/>
      <c r="UYO113" s="908"/>
      <c r="UYP113" s="908"/>
      <c r="UYQ113" s="908"/>
      <c r="UYR113" s="908"/>
      <c r="UYS113" s="908"/>
      <c r="UYT113" s="908"/>
      <c r="UYU113" s="908"/>
      <c r="UYV113" s="908"/>
      <c r="UYW113" s="908"/>
      <c r="UYX113" s="908"/>
      <c r="UYY113" s="908"/>
      <c r="UYZ113" s="908"/>
      <c r="UZA113" s="908"/>
      <c r="UZB113" s="908"/>
      <c r="UZC113" s="908"/>
      <c r="UZD113" s="908"/>
      <c r="UZE113" s="908"/>
      <c r="UZF113" s="908"/>
      <c r="UZG113" s="908"/>
      <c r="UZH113" s="908"/>
      <c r="UZI113" s="908"/>
      <c r="UZJ113" s="908"/>
      <c r="UZK113" s="908"/>
      <c r="UZL113" s="908"/>
      <c r="UZM113" s="908"/>
      <c r="UZN113" s="908"/>
      <c r="UZO113" s="908"/>
      <c r="UZP113" s="908"/>
      <c r="UZQ113" s="908"/>
      <c r="UZR113" s="908"/>
      <c r="UZS113" s="908"/>
      <c r="UZT113" s="908"/>
      <c r="UZU113" s="908"/>
      <c r="UZV113" s="908"/>
      <c r="UZW113" s="908"/>
      <c r="UZX113" s="908"/>
      <c r="UZY113" s="908"/>
      <c r="UZZ113" s="908"/>
      <c r="VAA113" s="908"/>
      <c r="VAB113" s="908"/>
      <c r="VAC113" s="908"/>
      <c r="VAD113" s="908"/>
      <c r="VAE113" s="908"/>
      <c r="VAF113" s="908"/>
      <c r="VAG113" s="908"/>
      <c r="VAH113" s="908"/>
      <c r="VAI113" s="908"/>
      <c r="VAJ113" s="908"/>
      <c r="VAK113" s="908"/>
      <c r="VAL113" s="908"/>
      <c r="VAM113" s="908"/>
      <c r="VAN113" s="908"/>
      <c r="VAO113" s="908"/>
      <c r="VAP113" s="908"/>
      <c r="VAQ113" s="908"/>
      <c r="VAR113" s="908"/>
      <c r="VAS113" s="908"/>
      <c r="VAT113" s="908"/>
      <c r="VAU113" s="908"/>
      <c r="VAV113" s="908"/>
      <c r="VAW113" s="908"/>
      <c r="VAX113" s="908"/>
      <c r="VAY113" s="908"/>
      <c r="VAZ113" s="908"/>
      <c r="VBA113" s="908"/>
      <c r="VBB113" s="908"/>
      <c r="VBC113" s="908"/>
      <c r="VBD113" s="908"/>
      <c r="VBE113" s="908"/>
      <c r="VBF113" s="908"/>
      <c r="VBG113" s="908"/>
      <c r="VBH113" s="908"/>
      <c r="VBI113" s="908"/>
      <c r="VBJ113" s="908"/>
      <c r="VBK113" s="908"/>
      <c r="VBL113" s="908"/>
      <c r="VBM113" s="908"/>
      <c r="VBN113" s="908"/>
      <c r="VBO113" s="908"/>
      <c r="VBP113" s="908"/>
      <c r="VBQ113" s="908"/>
      <c r="VBR113" s="908"/>
      <c r="VBS113" s="908"/>
      <c r="VBT113" s="908"/>
      <c r="VBU113" s="908"/>
      <c r="VBV113" s="908"/>
      <c r="VBW113" s="908"/>
      <c r="VBX113" s="908"/>
      <c r="VBY113" s="908"/>
      <c r="VBZ113" s="908"/>
      <c r="VCA113" s="908"/>
      <c r="VCB113" s="908"/>
      <c r="VCC113" s="908"/>
      <c r="VCD113" s="908"/>
      <c r="VCE113" s="908"/>
      <c r="VCF113" s="908"/>
      <c r="VCG113" s="908"/>
      <c r="VCH113" s="908"/>
      <c r="VCI113" s="908"/>
      <c r="VCJ113" s="908"/>
      <c r="VCK113" s="908"/>
      <c r="VCL113" s="908"/>
      <c r="VCM113" s="908"/>
      <c r="VCN113" s="908"/>
      <c r="VCO113" s="908"/>
      <c r="VCP113" s="908"/>
      <c r="VCQ113" s="908"/>
      <c r="VCR113" s="908"/>
      <c r="VCS113" s="908"/>
      <c r="VCT113" s="908"/>
      <c r="VCU113" s="908"/>
      <c r="VCV113" s="908"/>
      <c r="VCW113" s="908"/>
      <c r="VCX113" s="908"/>
      <c r="VCY113" s="908"/>
      <c r="VCZ113" s="908"/>
      <c r="VDA113" s="908"/>
      <c r="VDB113" s="908"/>
      <c r="VDC113" s="908"/>
      <c r="VDD113" s="908"/>
      <c r="VDE113" s="908"/>
      <c r="VDF113" s="908"/>
      <c r="VDG113" s="908"/>
      <c r="VDH113" s="908"/>
      <c r="VDI113" s="908"/>
      <c r="VDJ113" s="908"/>
      <c r="VDK113" s="908"/>
      <c r="VDL113" s="908"/>
      <c r="VDM113" s="908"/>
      <c r="VDN113" s="908"/>
      <c r="VDO113" s="908"/>
      <c r="VDP113" s="908"/>
      <c r="VDQ113" s="908"/>
      <c r="VDR113" s="908"/>
      <c r="VDS113" s="908"/>
      <c r="VDT113" s="908"/>
      <c r="VDU113" s="908"/>
      <c r="VDV113" s="908"/>
      <c r="VDW113" s="908"/>
      <c r="VDX113" s="908"/>
      <c r="VDY113" s="908"/>
      <c r="VDZ113" s="908"/>
      <c r="VEA113" s="908"/>
      <c r="VEB113" s="908"/>
      <c r="VEC113" s="908"/>
      <c r="VED113" s="908"/>
      <c r="VEE113" s="908"/>
      <c r="VEF113" s="908"/>
      <c r="VEG113" s="908"/>
      <c r="VEH113" s="908"/>
      <c r="VEI113" s="908"/>
      <c r="VEJ113" s="908"/>
      <c r="VEK113" s="908"/>
      <c r="VEL113" s="908"/>
      <c r="VEM113" s="908"/>
      <c r="VEN113" s="908"/>
      <c r="VEO113" s="908"/>
      <c r="VEP113" s="908"/>
      <c r="VEQ113" s="908"/>
      <c r="VER113" s="908"/>
      <c r="VES113" s="908"/>
      <c r="VET113" s="908"/>
      <c r="VEU113" s="908"/>
      <c r="VEV113" s="908"/>
      <c r="VEW113" s="908"/>
      <c r="VEX113" s="908"/>
      <c r="VEY113" s="908"/>
      <c r="VEZ113" s="908"/>
      <c r="VFA113" s="908"/>
      <c r="VFB113" s="908"/>
      <c r="VFC113" s="908"/>
      <c r="VFD113" s="908"/>
      <c r="VFE113" s="908"/>
      <c r="VFF113" s="908"/>
      <c r="VFG113" s="908"/>
      <c r="VFH113" s="908"/>
      <c r="VFI113" s="908"/>
      <c r="VFJ113" s="908"/>
      <c r="VFK113" s="908"/>
      <c r="VFL113" s="908"/>
      <c r="VFM113" s="908"/>
      <c r="VFN113" s="908"/>
      <c r="VFO113" s="908"/>
      <c r="VFP113" s="908"/>
      <c r="VFQ113" s="908"/>
      <c r="VFR113" s="908"/>
      <c r="VFS113" s="908"/>
      <c r="VFT113" s="908"/>
      <c r="VFU113" s="908"/>
      <c r="VFV113" s="908"/>
      <c r="VFW113" s="908"/>
      <c r="VFX113" s="908"/>
      <c r="VFY113" s="908"/>
      <c r="VFZ113" s="908"/>
      <c r="VGA113" s="908"/>
      <c r="VGB113" s="908"/>
      <c r="VGC113" s="908"/>
      <c r="VGD113" s="908"/>
      <c r="VGE113" s="908"/>
      <c r="VGF113" s="908"/>
      <c r="VGG113" s="908"/>
      <c r="VGH113" s="908"/>
      <c r="VGI113" s="908"/>
      <c r="VGJ113" s="908"/>
      <c r="VGK113" s="908"/>
      <c r="VGL113" s="908"/>
      <c r="VGM113" s="908"/>
      <c r="VGN113" s="908"/>
      <c r="VGO113" s="908"/>
      <c r="VGP113" s="908"/>
      <c r="VGQ113" s="908"/>
      <c r="VGR113" s="908"/>
      <c r="VGS113" s="908"/>
      <c r="VGT113" s="908"/>
      <c r="VGU113" s="908"/>
      <c r="VGV113" s="908"/>
      <c r="VGW113" s="908"/>
      <c r="VGX113" s="908"/>
      <c r="VGY113" s="908"/>
      <c r="VGZ113" s="908"/>
      <c r="VHA113" s="908"/>
      <c r="VHB113" s="908"/>
      <c r="VHC113" s="908"/>
      <c r="VHD113" s="908"/>
      <c r="VHE113" s="908"/>
      <c r="VHF113" s="908"/>
      <c r="VHG113" s="908"/>
      <c r="VHH113" s="908"/>
      <c r="VHI113" s="908"/>
      <c r="VHJ113" s="908"/>
      <c r="VHK113" s="908"/>
      <c r="VHL113" s="908"/>
      <c r="VHM113" s="908"/>
      <c r="VHN113" s="908"/>
      <c r="VHO113" s="908"/>
      <c r="VHP113" s="908"/>
      <c r="VHQ113" s="908"/>
      <c r="VHR113" s="908"/>
      <c r="VHS113" s="908"/>
      <c r="VHT113" s="908"/>
      <c r="VHU113" s="908"/>
      <c r="VHV113" s="908"/>
      <c r="VHW113" s="908"/>
      <c r="VHX113" s="908"/>
      <c r="VHY113" s="908"/>
      <c r="VHZ113" s="908"/>
      <c r="VIA113" s="908"/>
      <c r="VIB113" s="908"/>
      <c r="VIC113" s="908"/>
      <c r="VID113" s="908"/>
      <c r="VIE113" s="908"/>
      <c r="VIF113" s="908"/>
      <c r="VIG113" s="908"/>
      <c r="VIH113" s="908"/>
      <c r="VII113" s="908"/>
      <c r="VIJ113" s="908"/>
      <c r="VIK113" s="908"/>
      <c r="VIL113" s="908"/>
      <c r="VIM113" s="908"/>
      <c r="VIN113" s="908"/>
      <c r="VIO113" s="908"/>
      <c r="VIP113" s="908"/>
      <c r="VIQ113" s="908"/>
      <c r="VIR113" s="908"/>
      <c r="VIS113" s="908"/>
      <c r="VIT113" s="908"/>
      <c r="VIU113" s="908"/>
      <c r="VIV113" s="908"/>
      <c r="VIW113" s="908"/>
      <c r="VIX113" s="908"/>
      <c r="VIY113" s="908"/>
      <c r="VIZ113" s="908"/>
      <c r="VJA113" s="908"/>
      <c r="VJB113" s="908"/>
      <c r="VJC113" s="908"/>
      <c r="VJD113" s="908"/>
      <c r="VJE113" s="908"/>
      <c r="VJF113" s="908"/>
      <c r="VJG113" s="908"/>
      <c r="VJH113" s="908"/>
      <c r="VJI113" s="908"/>
      <c r="VJJ113" s="908"/>
      <c r="VJK113" s="908"/>
      <c r="VJL113" s="908"/>
      <c r="VJM113" s="908"/>
      <c r="VJN113" s="908"/>
      <c r="VJO113" s="908"/>
      <c r="VJP113" s="908"/>
      <c r="VJQ113" s="908"/>
      <c r="VJR113" s="908"/>
      <c r="VJS113" s="908"/>
      <c r="VJT113" s="908"/>
      <c r="VJU113" s="908"/>
      <c r="VJV113" s="908"/>
      <c r="VJW113" s="908"/>
      <c r="VJX113" s="908"/>
      <c r="VJY113" s="908"/>
      <c r="VJZ113" s="908"/>
      <c r="VKA113" s="908"/>
      <c r="VKB113" s="908"/>
      <c r="VKC113" s="908"/>
      <c r="VKD113" s="908"/>
      <c r="VKE113" s="908"/>
      <c r="VKF113" s="908"/>
      <c r="VKG113" s="908"/>
      <c r="VKH113" s="908"/>
      <c r="VKI113" s="908"/>
      <c r="VKJ113" s="908"/>
      <c r="VKK113" s="908"/>
      <c r="VKL113" s="908"/>
      <c r="VKM113" s="908"/>
      <c r="VKN113" s="908"/>
      <c r="VKO113" s="908"/>
      <c r="VKP113" s="908"/>
      <c r="VKQ113" s="908"/>
      <c r="VKR113" s="908"/>
      <c r="VKS113" s="908"/>
      <c r="VKT113" s="908"/>
      <c r="VKU113" s="908"/>
      <c r="VKV113" s="908"/>
      <c r="VKW113" s="908"/>
      <c r="VKX113" s="908"/>
      <c r="VKY113" s="908"/>
      <c r="VKZ113" s="908"/>
      <c r="VLA113" s="908"/>
      <c r="VLB113" s="908"/>
      <c r="VLC113" s="908"/>
      <c r="VLD113" s="908"/>
      <c r="VLE113" s="908"/>
      <c r="VLF113" s="908"/>
      <c r="VLG113" s="908"/>
      <c r="VLH113" s="908"/>
      <c r="VLI113" s="908"/>
      <c r="VLJ113" s="908"/>
      <c r="VLK113" s="908"/>
      <c r="VLL113" s="908"/>
      <c r="VLM113" s="908"/>
      <c r="VLN113" s="908"/>
      <c r="VLO113" s="908"/>
      <c r="VLP113" s="908"/>
      <c r="VLQ113" s="908"/>
      <c r="VLR113" s="908"/>
      <c r="VLS113" s="908"/>
      <c r="VLT113" s="908"/>
      <c r="VLU113" s="908"/>
      <c r="VLV113" s="908"/>
      <c r="VLW113" s="908"/>
      <c r="VLX113" s="908"/>
      <c r="VLY113" s="908"/>
      <c r="VLZ113" s="908"/>
      <c r="VMA113" s="908"/>
      <c r="VMB113" s="908"/>
      <c r="VMC113" s="908"/>
      <c r="VMD113" s="908"/>
      <c r="VME113" s="908"/>
      <c r="VMF113" s="908"/>
      <c r="VMG113" s="908"/>
      <c r="VMH113" s="908"/>
      <c r="VMI113" s="908"/>
      <c r="VMJ113" s="908"/>
      <c r="VMK113" s="908"/>
      <c r="VML113" s="908"/>
      <c r="VMM113" s="908"/>
      <c r="VMN113" s="908"/>
      <c r="VMO113" s="908"/>
      <c r="VMP113" s="908"/>
      <c r="VMQ113" s="908"/>
      <c r="VMR113" s="908"/>
      <c r="VMS113" s="908"/>
      <c r="VMT113" s="908"/>
      <c r="VMU113" s="908"/>
      <c r="VMV113" s="908"/>
      <c r="VMW113" s="908"/>
      <c r="VMX113" s="908"/>
      <c r="VMY113" s="908"/>
      <c r="VMZ113" s="908"/>
      <c r="VNA113" s="908"/>
      <c r="VNB113" s="908"/>
      <c r="VNC113" s="908"/>
      <c r="VND113" s="908"/>
      <c r="VNE113" s="908"/>
      <c r="VNF113" s="908"/>
      <c r="VNG113" s="908"/>
      <c r="VNH113" s="908"/>
      <c r="VNI113" s="908"/>
      <c r="VNJ113" s="908"/>
      <c r="VNK113" s="908"/>
      <c r="VNL113" s="908"/>
      <c r="VNM113" s="908"/>
      <c r="VNN113" s="908"/>
      <c r="VNO113" s="908"/>
      <c r="VNP113" s="908"/>
      <c r="VNQ113" s="908"/>
      <c r="VNR113" s="908"/>
      <c r="VNS113" s="908"/>
      <c r="VNT113" s="908"/>
      <c r="VNU113" s="908"/>
      <c r="VNV113" s="908"/>
      <c r="VNW113" s="908"/>
      <c r="VNX113" s="908"/>
      <c r="VNY113" s="908"/>
      <c r="VNZ113" s="908"/>
      <c r="VOA113" s="908"/>
      <c r="VOB113" s="908"/>
      <c r="VOC113" s="908"/>
      <c r="VOD113" s="908"/>
      <c r="VOE113" s="908"/>
      <c r="VOF113" s="908"/>
      <c r="VOG113" s="908"/>
      <c r="VOH113" s="908"/>
      <c r="VOI113" s="908"/>
      <c r="VOJ113" s="908"/>
      <c r="VOK113" s="908"/>
      <c r="VOL113" s="908"/>
      <c r="VOM113" s="908"/>
      <c r="VON113" s="908"/>
      <c r="VOO113" s="908"/>
      <c r="VOP113" s="908"/>
      <c r="VOQ113" s="908"/>
      <c r="VOR113" s="908"/>
      <c r="VOS113" s="908"/>
      <c r="VOT113" s="908"/>
      <c r="VOU113" s="908"/>
      <c r="VOV113" s="908"/>
      <c r="VOW113" s="908"/>
      <c r="VOX113" s="908"/>
      <c r="VOY113" s="908"/>
      <c r="VOZ113" s="908"/>
      <c r="VPA113" s="908"/>
      <c r="VPB113" s="908"/>
      <c r="VPC113" s="908"/>
      <c r="VPD113" s="908"/>
      <c r="VPE113" s="908"/>
      <c r="VPF113" s="908"/>
      <c r="VPG113" s="908"/>
      <c r="VPH113" s="908"/>
      <c r="VPI113" s="908"/>
      <c r="VPJ113" s="908"/>
      <c r="VPK113" s="908"/>
      <c r="VPL113" s="908"/>
      <c r="VPM113" s="908"/>
      <c r="VPN113" s="908"/>
      <c r="VPO113" s="908"/>
      <c r="VPP113" s="908"/>
      <c r="VPQ113" s="908"/>
      <c r="VPR113" s="908"/>
      <c r="VPS113" s="908"/>
      <c r="VPT113" s="908"/>
      <c r="VPU113" s="908"/>
      <c r="VPV113" s="908"/>
      <c r="VPW113" s="908"/>
      <c r="VPX113" s="908"/>
      <c r="VPY113" s="908"/>
      <c r="VPZ113" s="908"/>
      <c r="VQA113" s="908"/>
      <c r="VQB113" s="908"/>
      <c r="VQC113" s="908"/>
      <c r="VQD113" s="908"/>
      <c r="VQE113" s="908"/>
      <c r="VQF113" s="908"/>
      <c r="VQG113" s="908"/>
      <c r="VQH113" s="908"/>
      <c r="VQI113" s="908"/>
      <c r="VQJ113" s="908"/>
      <c r="VQK113" s="908"/>
      <c r="VQL113" s="908"/>
      <c r="VQM113" s="908"/>
      <c r="VQN113" s="908"/>
      <c r="VQO113" s="908"/>
      <c r="VQP113" s="908"/>
      <c r="VQQ113" s="908"/>
      <c r="VQR113" s="908"/>
      <c r="VQS113" s="908"/>
      <c r="VQT113" s="908"/>
      <c r="VQU113" s="908"/>
      <c r="VQV113" s="908"/>
      <c r="VQW113" s="908"/>
      <c r="VQX113" s="908"/>
      <c r="VQY113" s="908"/>
      <c r="VQZ113" s="908"/>
      <c r="VRA113" s="908"/>
      <c r="VRB113" s="908"/>
      <c r="VRC113" s="908"/>
      <c r="VRD113" s="908"/>
      <c r="VRE113" s="908"/>
      <c r="VRF113" s="908"/>
      <c r="VRG113" s="908"/>
      <c r="VRH113" s="908"/>
      <c r="VRI113" s="908"/>
      <c r="VRJ113" s="908"/>
      <c r="VRK113" s="908"/>
      <c r="VRL113" s="908"/>
      <c r="VRM113" s="908"/>
      <c r="VRN113" s="908"/>
      <c r="VRO113" s="908"/>
      <c r="VRP113" s="908"/>
      <c r="VRQ113" s="908"/>
      <c r="VRR113" s="908"/>
      <c r="VRS113" s="908"/>
      <c r="VRT113" s="908"/>
      <c r="VRU113" s="908"/>
      <c r="VRV113" s="908"/>
      <c r="VRW113" s="908"/>
      <c r="VRX113" s="908"/>
      <c r="VRY113" s="908"/>
      <c r="VRZ113" s="908"/>
      <c r="VSA113" s="908"/>
      <c r="VSB113" s="908"/>
      <c r="VSC113" s="908"/>
      <c r="VSD113" s="908"/>
      <c r="VSE113" s="908"/>
      <c r="VSF113" s="908"/>
      <c r="VSG113" s="908"/>
      <c r="VSH113" s="908"/>
      <c r="VSI113" s="908"/>
      <c r="VSJ113" s="908"/>
      <c r="VSK113" s="908"/>
      <c r="VSL113" s="908"/>
      <c r="VSM113" s="908"/>
      <c r="VSN113" s="908"/>
      <c r="VSO113" s="908"/>
      <c r="VSP113" s="908"/>
      <c r="VSQ113" s="908"/>
      <c r="VSR113" s="908"/>
      <c r="VSS113" s="908"/>
      <c r="VST113" s="908"/>
      <c r="VSU113" s="908"/>
      <c r="VSV113" s="908"/>
      <c r="VSW113" s="908"/>
      <c r="VSX113" s="908"/>
      <c r="VSY113" s="908"/>
      <c r="VSZ113" s="908"/>
      <c r="VTA113" s="908"/>
      <c r="VTB113" s="908"/>
      <c r="VTC113" s="908"/>
      <c r="VTD113" s="908"/>
      <c r="VTE113" s="908"/>
      <c r="VTF113" s="908"/>
      <c r="VTG113" s="908"/>
      <c r="VTH113" s="908"/>
      <c r="VTI113" s="908"/>
      <c r="VTJ113" s="908"/>
      <c r="VTK113" s="908"/>
      <c r="VTL113" s="908"/>
      <c r="VTM113" s="908"/>
      <c r="VTN113" s="908"/>
      <c r="VTO113" s="908"/>
      <c r="VTP113" s="908"/>
      <c r="VTQ113" s="908"/>
      <c r="VTR113" s="908"/>
      <c r="VTS113" s="908"/>
      <c r="VTT113" s="908"/>
      <c r="VTU113" s="908"/>
      <c r="VTV113" s="908"/>
      <c r="VTW113" s="908"/>
      <c r="VTX113" s="908"/>
      <c r="VTY113" s="908"/>
      <c r="VTZ113" s="908"/>
      <c r="VUA113" s="908"/>
      <c r="VUB113" s="908"/>
      <c r="VUC113" s="908"/>
      <c r="VUD113" s="908"/>
      <c r="VUE113" s="908"/>
      <c r="VUF113" s="908"/>
      <c r="VUG113" s="908"/>
      <c r="VUH113" s="908"/>
      <c r="VUI113" s="908"/>
      <c r="VUJ113" s="908"/>
      <c r="VUK113" s="908"/>
      <c r="VUL113" s="908"/>
      <c r="VUM113" s="908"/>
      <c r="VUN113" s="908"/>
      <c r="VUO113" s="908"/>
      <c r="VUP113" s="908"/>
      <c r="VUQ113" s="908"/>
      <c r="VUR113" s="908"/>
      <c r="VUS113" s="908"/>
      <c r="VUT113" s="908"/>
      <c r="VUU113" s="908"/>
      <c r="VUV113" s="908"/>
      <c r="VUW113" s="908"/>
      <c r="VUX113" s="908"/>
      <c r="VUY113" s="908"/>
      <c r="VUZ113" s="908"/>
      <c r="VVA113" s="908"/>
      <c r="VVB113" s="908"/>
      <c r="VVC113" s="908"/>
      <c r="VVD113" s="908"/>
      <c r="VVE113" s="908"/>
      <c r="VVF113" s="908"/>
      <c r="VVG113" s="908"/>
      <c r="VVH113" s="908"/>
      <c r="VVI113" s="908"/>
      <c r="VVJ113" s="908"/>
      <c r="VVK113" s="908"/>
      <c r="VVL113" s="908"/>
      <c r="VVM113" s="908"/>
      <c r="VVN113" s="908"/>
      <c r="VVO113" s="908"/>
      <c r="VVP113" s="908"/>
      <c r="VVQ113" s="908"/>
      <c r="VVR113" s="908"/>
      <c r="VVS113" s="908"/>
      <c r="VVT113" s="908"/>
      <c r="VVU113" s="908"/>
      <c r="VVV113" s="908"/>
      <c r="VVW113" s="908"/>
      <c r="VVX113" s="908"/>
      <c r="VVY113" s="908"/>
      <c r="VVZ113" s="908"/>
      <c r="VWA113" s="908"/>
      <c r="VWB113" s="908"/>
      <c r="VWC113" s="908"/>
      <c r="VWD113" s="908"/>
      <c r="VWE113" s="908"/>
      <c r="VWF113" s="908"/>
      <c r="VWG113" s="908"/>
      <c r="VWH113" s="908"/>
      <c r="VWI113" s="908"/>
      <c r="VWJ113" s="908"/>
      <c r="VWK113" s="908"/>
      <c r="VWL113" s="908"/>
      <c r="VWM113" s="908"/>
      <c r="VWN113" s="908"/>
      <c r="VWO113" s="908"/>
      <c r="VWP113" s="908"/>
      <c r="VWQ113" s="908"/>
      <c r="VWR113" s="908"/>
      <c r="VWS113" s="908"/>
      <c r="VWT113" s="908"/>
      <c r="VWU113" s="908"/>
      <c r="VWV113" s="908"/>
      <c r="VWW113" s="908"/>
      <c r="VWX113" s="908"/>
      <c r="VWY113" s="908"/>
      <c r="VWZ113" s="908"/>
      <c r="VXA113" s="908"/>
      <c r="VXB113" s="908"/>
      <c r="VXC113" s="908"/>
      <c r="VXD113" s="908"/>
      <c r="VXE113" s="908"/>
      <c r="VXF113" s="908"/>
      <c r="VXG113" s="908"/>
      <c r="VXH113" s="908"/>
      <c r="VXI113" s="908"/>
      <c r="VXJ113" s="908"/>
      <c r="VXK113" s="908"/>
      <c r="VXL113" s="908"/>
      <c r="VXM113" s="908"/>
      <c r="VXN113" s="908"/>
      <c r="VXO113" s="908"/>
      <c r="VXP113" s="908"/>
      <c r="VXQ113" s="908"/>
      <c r="VXR113" s="908"/>
      <c r="VXS113" s="908"/>
      <c r="VXT113" s="908"/>
      <c r="VXU113" s="908"/>
      <c r="VXV113" s="908"/>
      <c r="VXW113" s="908"/>
      <c r="VXX113" s="908"/>
      <c r="VXY113" s="908"/>
      <c r="VXZ113" s="908"/>
      <c r="VYA113" s="908"/>
      <c r="VYB113" s="908"/>
      <c r="VYC113" s="908"/>
      <c r="VYD113" s="908"/>
      <c r="VYE113" s="908"/>
      <c r="VYF113" s="908"/>
      <c r="VYG113" s="908"/>
      <c r="VYH113" s="908"/>
      <c r="VYI113" s="908"/>
      <c r="VYJ113" s="908"/>
      <c r="VYK113" s="908"/>
      <c r="VYL113" s="908"/>
      <c r="VYM113" s="908"/>
      <c r="VYN113" s="908"/>
      <c r="VYO113" s="908"/>
      <c r="VYP113" s="908"/>
      <c r="VYQ113" s="908"/>
      <c r="VYR113" s="908"/>
      <c r="VYS113" s="908"/>
      <c r="VYT113" s="908"/>
      <c r="VYU113" s="908"/>
      <c r="VYV113" s="908"/>
      <c r="VYW113" s="908"/>
      <c r="VYX113" s="908"/>
      <c r="VYY113" s="908"/>
      <c r="VYZ113" s="908"/>
      <c r="VZA113" s="908"/>
      <c r="VZB113" s="908"/>
      <c r="VZC113" s="908"/>
      <c r="VZD113" s="908"/>
      <c r="VZE113" s="908"/>
      <c r="VZF113" s="908"/>
      <c r="VZG113" s="908"/>
      <c r="VZH113" s="908"/>
      <c r="VZI113" s="908"/>
      <c r="VZJ113" s="908"/>
      <c r="VZK113" s="908"/>
      <c r="VZL113" s="908"/>
      <c r="VZM113" s="908"/>
      <c r="VZN113" s="908"/>
      <c r="VZO113" s="908"/>
      <c r="VZP113" s="908"/>
      <c r="VZQ113" s="908"/>
      <c r="VZR113" s="908"/>
      <c r="VZS113" s="908"/>
      <c r="VZT113" s="908"/>
      <c r="VZU113" s="908"/>
      <c r="VZV113" s="908"/>
      <c r="VZW113" s="908"/>
      <c r="VZX113" s="908"/>
      <c r="VZY113" s="908"/>
      <c r="VZZ113" s="908"/>
      <c r="WAA113" s="908"/>
      <c r="WAB113" s="908"/>
      <c r="WAC113" s="908"/>
      <c r="WAD113" s="908"/>
      <c r="WAE113" s="908"/>
      <c r="WAF113" s="908"/>
      <c r="WAG113" s="908"/>
      <c r="WAH113" s="908"/>
      <c r="WAI113" s="908"/>
      <c r="WAJ113" s="908"/>
      <c r="WAK113" s="908"/>
      <c r="WAL113" s="908"/>
      <c r="WAM113" s="908"/>
      <c r="WAN113" s="908"/>
      <c r="WAO113" s="908"/>
      <c r="WAP113" s="908"/>
      <c r="WAQ113" s="908"/>
      <c r="WAR113" s="908"/>
      <c r="WAS113" s="908"/>
      <c r="WAT113" s="908"/>
      <c r="WAU113" s="908"/>
      <c r="WAV113" s="908"/>
      <c r="WAW113" s="908"/>
      <c r="WAX113" s="908"/>
      <c r="WAY113" s="908"/>
      <c r="WAZ113" s="908"/>
      <c r="WBA113" s="908"/>
      <c r="WBB113" s="908"/>
      <c r="WBC113" s="908"/>
      <c r="WBD113" s="908"/>
      <c r="WBE113" s="908"/>
      <c r="WBF113" s="908"/>
      <c r="WBG113" s="908"/>
      <c r="WBH113" s="908"/>
      <c r="WBI113" s="908"/>
      <c r="WBJ113" s="908"/>
      <c r="WBK113" s="908"/>
      <c r="WBL113" s="908"/>
      <c r="WBM113" s="908"/>
      <c r="WBN113" s="908"/>
      <c r="WBO113" s="908"/>
      <c r="WBP113" s="908"/>
      <c r="WBQ113" s="908"/>
      <c r="WBR113" s="908"/>
      <c r="WBS113" s="908"/>
      <c r="WBT113" s="908"/>
      <c r="WBU113" s="908"/>
      <c r="WBV113" s="908"/>
      <c r="WBW113" s="908"/>
      <c r="WBX113" s="908"/>
      <c r="WBY113" s="908"/>
      <c r="WBZ113" s="908"/>
      <c r="WCA113" s="908"/>
      <c r="WCB113" s="908"/>
      <c r="WCC113" s="908"/>
      <c r="WCD113" s="908"/>
      <c r="WCE113" s="908"/>
      <c r="WCF113" s="908"/>
      <c r="WCG113" s="908"/>
      <c r="WCH113" s="908"/>
      <c r="WCI113" s="908"/>
      <c r="WCJ113" s="908"/>
      <c r="WCK113" s="908"/>
      <c r="WCL113" s="908"/>
      <c r="WCM113" s="908"/>
      <c r="WCN113" s="908"/>
      <c r="WCO113" s="908"/>
      <c r="WCP113" s="908"/>
      <c r="WCQ113" s="908"/>
      <c r="WCR113" s="908"/>
      <c r="WCS113" s="908"/>
      <c r="WCT113" s="908"/>
      <c r="WCU113" s="908"/>
      <c r="WCV113" s="908"/>
      <c r="WCW113" s="908"/>
      <c r="WCX113" s="908"/>
      <c r="WCY113" s="908"/>
      <c r="WCZ113" s="908"/>
      <c r="WDA113" s="908"/>
      <c r="WDB113" s="908"/>
      <c r="WDC113" s="908"/>
      <c r="WDD113" s="908"/>
      <c r="WDE113" s="908"/>
      <c r="WDF113" s="908"/>
      <c r="WDG113" s="908"/>
      <c r="WDH113" s="908"/>
      <c r="WDI113" s="908"/>
      <c r="WDJ113" s="908"/>
      <c r="WDK113" s="908"/>
      <c r="WDL113" s="908"/>
      <c r="WDM113" s="908"/>
      <c r="WDN113" s="908"/>
      <c r="WDO113" s="908"/>
      <c r="WDP113" s="908"/>
      <c r="WDQ113" s="908"/>
      <c r="WDR113" s="908"/>
      <c r="WDS113" s="908"/>
      <c r="WDT113" s="908"/>
      <c r="WDU113" s="908"/>
      <c r="WDV113" s="908"/>
      <c r="WDW113" s="908"/>
      <c r="WDX113" s="908"/>
      <c r="WDY113" s="908"/>
      <c r="WDZ113" s="908"/>
      <c r="WEA113" s="908"/>
      <c r="WEB113" s="908"/>
      <c r="WEC113" s="908"/>
      <c r="WED113" s="908"/>
      <c r="WEE113" s="908"/>
      <c r="WEF113" s="908"/>
      <c r="WEG113" s="908"/>
      <c r="WEH113" s="908"/>
      <c r="WEI113" s="908"/>
      <c r="WEJ113" s="908"/>
      <c r="WEK113" s="908"/>
      <c r="WEL113" s="908"/>
      <c r="WEM113" s="908"/>
      <c r="WEN113" s="908"/>
      <c r="WEO113" s="908"/>
      <c r="WEP113" s="908"/>
      <c r="WEQ113" s="908"/>
      <c r="WER113" s="908"/>
      <c r="WES113" s="908"/>
      <c r="WET113" s="908"/>
      <c r="WEU113" s="908"/>
      <c r="WEV113" s="908"/>
      <c r="WEW113" s="908"/>
      <c r="WEX113" s="908"/>
      <c r="WEY113" s="908"/>
      <c r="WEZ113" s="908"/>
      <c r="WFA113" s="908"/>
      <c r="WFB113" s="908"/>
      <c r="WFC113" s="908"/>
      <c r="WFD113" s="908"/>
      <c r="WFE113" s="908"/>
      <c r="WFF113" s="908"/>
      <c r="WFG113" s="908"/>
      <c r="WFH113" s="908"/>
      <c r="WFI113" s="908"/>
      <c r="WFJ113" s="908"/>
      <c r="WFK113" s="908"/>
      <c r="WFL113" s="908"/>
      <c r="WFM113" s="908"/>
      <c r="WFN113" s="908"/>
      <c r="WFO113" s="908"/>
      <c r="WFP113" s="908"/>
      <c r="WFQ113" s="908"/>
      <c r="WFR113" s="908"/>
      <c r="WFS113" s="908"/>
      <c r="WFT113" s="908"/>
      <c r="WFU113" s="908"/>
      <c r="WFV113" s="908"/>
      <c r="WFW113" s="908"/>
      <c r="WFX113" s="908"/>
      <c r="WFY113" s="908"/>
      <c r="WFZ113" s="908"/>
      <c r="WGA113" s="908"/>
      <c r="WGB113" s="908"/>
      <c r="WGC113" s="908"/>
      <c r="WGD113" s="908"/>
      <c r="WGE113" s="908"/>
      <c r="WGF113" s="908"/>
      <c r="WGG113" s="908"/>
      <c r="WGH113" s="908"/>
      <c r="WGI113" s="908"/>
      <c r="WGJ113" s="908"/>
      <c r="WGK113" s="908"/>
      <c r="WGL113" s="908"/>
      <c r="WGM113" s="908"/>
      <c r="WGN113" s="908"/>
      <c r="WGO113" s="908"/>
      <c r="WGP113" s="908"/>
      <c r="WGQ113" s="908"/>
      <c r="WGR113" s="908"/>
      <c r="WGS113" s="908"/>
      <c r="WGT113" s="908"/>
      <c r="WGU113" s="908"/>
      <c r="WGV113" s="908"/>
      <c r="WGW113" s="908"/>
      <c r="WGX113" s="908"/>
      <c r="WGY113" s="908"/>
      <c r="WGZ113" s="908"/>
      <c r="WHA113" s="908"/>
      <c r="WHB113" s="908"/>
      <c r="WHC113" s="908"/>
      <c r="WHD113" s="908"/>
      <c r="WHE113" s="908"/>
      <c r="WHF113" s="908"/>
      <c r="WHG113" s="908"/>
      <c r="WHH113" s="908"/>
      <c r="WHI113" s="908"/>
      <c r="WHJ113" s="908"/>
      <c r="WHK113" s="908"/>
      <c r="WHL113" s="908"/>
      <c r="WHM113" s="908"/>
      <c r="WHN113" s="908"/>
      <c r="WHO113" s="908"/>
      <c r="WHP113" s="908"/>
      <c r="WHQ113" s="908"/>
      <c r="WHR113" s="908"/>
      <c r="WHS113" s="908"/>
      <c r="WHT113" s="908"/>
      <c r="WHU113" s="908"/>
      <c r="WHV113" s="908"/>
      <c r="WHW113" s="908"/>
      <c r="WHX113" s="908"/>
      <c r="WHY113" s="908"/>
      <c r="WHZ113" s="908"/>
      <c r="WIA113" s="908"/>
      <c r="WIB113" s="908"/>
      <c r="WIC113" s="908"/>
      <c r="WID113" s="908"/>
      <c r="WIE113" s="908"/>
      <c r="WIF113" s="908"/>
      <c r="WIG113" s="908"/>
      <c r="WIH113" s="908"/>
      <c r="WII113" s="908"/>
      <c r="WIJ113" s="908"/>
      <c r="WIK113" s="908"/>
      <c r="WIL113" s="908"/>
      <c r="WIM113" s="908"/>
      <c r="WIN113" s="908"/>
      <c r="WIO113" s="908"/>
      <c r="WIP113" s="908"/>
      <c r="WIQ113" s="908"/>
      <c r="WIR113" s="908"/>
      <c r="WIS113" s="908"/>
      <c r="WIT113" s="908"/>
      <c r="WIU113" s="908"/>
      <c r="WIV113" s="908"/>
      <c r="WIW113" s="908"/>
      <c r="WIX113" s="908"/>
      <c r="WIY113" s="908"/>
      <c r="WIZ113" s="908"/>
      <c r="WJA113" s="908"/>
      <c r="WJB113" s="908"/>
      <c r="WJC113" s="908"/>
      <c r="WJD113" s="908"/>
      <c r="WJE113" s="908"/>
      <c r="WJF113" s="908"/>
      <c r="WJG113" s="908"/>
      <c r="WJH113" s="908"/>
      <c r="WJI113" s="908"/>
      <c r="WJJ113" s="908"/>
      <c r="WJK113" s="908"/>
      <c r="WJL113" s="908"/>
      <c r="WJM113" s="908"/>
      <c r="WJN113" s="908"/>
      <c r="WJO113" s="908"/>
      <c r="WJP113" s="908"/>
      <c r="WJQ113" s="908"/>
      <c r="WJR113" s="908"/>
      <c r="WJS113" s="908"/>
      <c r="WJT113" s="908"/>
      <c r="WJU113" s="908"/>
      <c r="WJV113" s="908"/>
      <c r="WJW113" s="908"/>
      <c r="WJX113" s="908"/>
      <c r="WJY113" s="908"/>
      <c r="WJZ113" s="908"/>
      <c r="WKA113" s="908"/>
      <c r="WKB113" s="908"/>
      <c r="WKC113" s="908"/>
      <c r="WKD113" s="908"/>
      <c r="WKE113" s="908"/>
      <c r="WKF113" s="908"/>
      <c r="WKG113" s="908"/>
      <c r="WKH113" s="908"/>
      <c r="WKI113" s="908"/>
      <c r="WKJ113" s="908"/>
      <c r="WKK113" s="908"/>
      <c r="WKL113" s="908"/>
      <c r="WKM113" s="908"/>
      <c r="WKN113" s="908"/>
      <c r="WKO113" s="908"/>
      <c r="WKP113" s="908"/>
      <c r="WKQ113" s="908"/>
      <c r="WKR113" s="908"/>
      <c r="WKS113" s="908"/>
      <c r="WKT113" s="908"/>
      <c r="WKU113" s="908"/>
      <c r="WKV113" s="908"/>
      <c r="WKW113" s="908"/>
      <c r="WKX113" s="908"/>
      <c r="WKY113" s="908"/>
      <c r="WKZ113" s="908"/>
      <c r="WLA113" s="908"/>
      <c r="WLB113" s="908"/>
      <c r="WLC113" s="908"/>
      <c r="WLD113" s="908"/>
      <c r="WLE113" s="908"/>
      <c r="WLF113" s="908"/>
      <c r="WLG113" s="908"/>
      <c r="WLH113" s="908"/>
      <c r="WLI113" s="908"/>
      <c r="WLJ113" s="908"/>
      <c r="WLK113" s="908"/>
      <c r="WLL113" s="908"/>
      <c r="WLM113" s="908"/>
      <c r="WLN113" s="908"/>
      <c r="WLO113" s="908"/>
      <c r="WLP113" s="908"/>
      <c r="WLQ113" s="908"/>
      <c r="WLR113" s="908"/>
      <c r="WLS113" s="908"/>
      <c r="WLT113" s="908"/>
      <c r="WLU113" s="908"/>
      <c r="WLV113" s="908"/>
      <c r="WLW113" s="908"/>
      <c r="WLX113" s="908"/>
      <c r="WLY113" s="908"/>
      <c r="WLZ113" s="908"/>
      <c r="WMA113" s="908"/>
      <c r="WMB113" s="908"/>
      <c r="WMC113" s="908"/>
      <c r="WMD113" s="908"/>
      <c r="WME113" s="908"/>
      <c r="WMF113" s="908"/>
      <c r="WMG113" s="908"/>
      <c r="WMH113" s="908"/>
      <c r="WMI113" s="908"/>
      <c r="WMJ113" s="908"/>
      <c r="WMK113" s="908"/>
      <c r="WML113" s="908"/>
      <c r="WMM113" s="908"/>
      <c r="WMN113" s="908"/>
      <c r="WMO113" s="908"/>
      <c r="WMP113" s="908"/>
      <c r="WMQ113" s="908"/>
      <c r="WMR113" s="908"/>
      <c r="WMS113" s="908"/>
      <c r="WMT113" s="908"/>
      <c r="WMU113" s="908"/>
      <c r="WMV113" s="908"/>
      <c r="WMW113" s="908"/>
      <c r="WMX113" s="908"/>
      <c r="WMY113" s="908"/>
      <c r="WMZ113" s="908"/>
      <c r="WNA113" s="908"/>
      <c r="WNB113" s="908"/>
      <c r="WNC113" s="908"/>
      <c r="WND113" s="908"/>
      <c r="WNE113" s="908"/>
      <c r="WNF113" s="908"/>
      <c r="WNG113" s="908"/>
      <c r="WNH113" s="908"/>
      <c r="WNI113" s="908"/>
      <c r="WNJ113" s="908"/>
      <c r="WNK113" s="908"/>
      <c r="WNL113" s="908"/>
      <c r="WNM113" s="908"/>
      <c r="WNN113" s="908"/>
      <c r="WNO113" s="908"/>
      <c r="WNP113" s="908"/>
      <c r="WNQ113" s="908"/>
      <c r="WNR113" s="908"/>
      <c r="WNS113" s="908"/>
      <c r="WNT113" s="908"/>
      <c r="WNU113" s="908"/>
      <c r="WNV113" s="908"/>
      <c r="WNW113" s="908"/>
      <c r="WNX113" s="908"/>
      <c r="WNY113" s="908"/>
      <c r="WNZ113" s="908"/>
      <c r="WOA113" s="908"/>
      <c r="WOB113" s="908"/>
      <c r="WOC113" s="908"/>
      <c r="WOD113" s="908"/>
      <c r="WOE113" s="908"/>
      <c r="WOF113" s="908"/>
      <c r="WOG113" s="908"/>
      <c r="WOH113" s="908"/>
      <c r="WOI113" s="908"/>
      <c r="WOJ113" s="908"/>
      <c r="WOK113" s="908"/>
      <c r="WOL113" s="908"/>
      <c r="WOM113" s="908"/>
      <c r="WON113" s="908"/>
      <c r="WOO113" s="908"/>
      <c r="WOP113" s="908"/>
      <c r="WOQ113" s="908"/>
      <c r="WOR113" s="908"/>
      <c r="WOS113" s="908"/>
      <c r="WOT113" s="908"/>
      <c r="WOU113" s="908"/>
      <c r="WOV113" s="908"/>
      <c r="WOW113" s="908"/>
      <c r="WOX113" s="908"/>
      <c r="WOY113" s="908"/>
      <c r="WOZ113" s="908"/>
      <c r="WPA113" s="908"/>
      <c r="WPB113" s="908"/>
      <c r="WPC113" s="908"/>
      <c r="WPD113" s="908"/>
      <c r="WPE113" s="908"/>
      <c r="WPF113" s="908"/>
      <c r="WPG113" s="908"/>
      <c r="WPH113" s="908"/>
      <c r="WPI113" s="908"/>
      <c r="WPJ113" s="908"/>
      <c r="WPK113" s="908"/>
      <c r="WPL113" s="908"/>
      <c r="WPM113" s="908"/>
      <c r="WPN113" s="908"/>
      <c r="WPO113" s="908"/>
      <c r="WPP113" s="908"/>
      <c r="WPQ113" s="908"/>
      <c r="WPR113" s="908"/>
      <c r="WPS113" s="908"/>
      <c r="WPT113" s="908"/>
      <c r="WPU113" s="908"/>
      <c r="WPV113" s="908"/>
      <c r="WPW113" s="908"/>
      <c r="WPX113" s="908"/>
      <c r="WPY113" s="908"/>
      <c r="WPZ113" s="908"/>
      <c r="WQA113" s="908"/>
      <c r="WQB113" s="908"/>
      <c r="WQC113" s="908"/>
      <c r="WQD113" s="908"/>
      <c r="WQE113" s="908"/>
      <c r="WQF113" s="908"/>
      <c r="WQG113" s="908"/>
      <c r="WQH113" s="908"/>
      <c r="WQI113" s="908"/>
      <c r="WQJ113" s="908"/>
      <c r="WQK113" s="908"/>
      <c r="WQL113" s="908"/>
      <c r="WQM113" s="908"/>
      <c r="WQN113" s="908"/>
      <c r="WQO113" s="908"/>
      <c r="WQP113" s="908"/>
      <c r="WQQ113" s="908"/>
      <c r="WQR113" s="908"/>
      <c r="WQS113" s="908"/>
      <c r="WQT113" s="908"/>
      <c r="WQU113" s="908"/>
      <c r="WQV113" s="908"/>
      <c r="WQW113" s="908"/>
      <c r="WQX113" s="908"/>
      <c r="WQY113" s="908"/>
      <c r="WQZ113" s="908"/>
      <c r="WRA113" s="908"/>
      <c r="WRB113" s="908"/>
      <c r="WRC113" s="908"/>
      <c r="WRD113" s="908"/>
      <c r="WRE113" s="908"/>
      <c r="WRF113" s="908"/>
      <c r="WRG113" s="908"/>
      <c r="WRH113" s="908"/>
      <c r="WRI113" s="908"/>
      <c r="WRJ113" s="908"/>
      <c r="WRK113" s="908"/>
      <c r="WRL113" s="908"/>
      <c r="WRM113" s="908"/>
      <c r="WRN113" s="908"/>
      <c r="WRO113" s="908"/>
      <c r="WRP113" s="908"/>
      <c r="WRQ113" s="908"/>
      <c r="WRR113" s="908"/>
      <c r="WRS113" s="908"/>
      <c r="WRT113" s="908"/>
      <c r="WRU113" s="908"/>
      <c r="WRV113" s="908"/>
      <c r="WRW113" s="908"/>
      <c r="WRX113" s="908"/>
      <c r="WRY113" s="908"/>
      <c r="WRZ113" s="908"/>
      <c r="WSA113" s="908"/>
      <c r="WSB113" s="908"/>
      <c r="WSC113" s="908"/>
      <c r="WSD113" s="908"/>
      <c r="WSE113" s="908"/>
      <c r="WSF113" s="908"/>
      <c r="WSG113" s="908"/>
      <c r="WSH113" s="908"/>
      <c r="WSI113" s="908"/>
      <c r="WSJ113" s="908"/>
      <c r="WSK113" s="908"/>
      <c r="WSL113" s="908"/>
      <c r="WSM113" s="908"/>
      <c r="WSN113" s="908"/>
      <c r="WSO113" s="908"/>
      <c r="WSP113" s="908"/>
      <c r="WSQ113" s="908"/>
      <c r="WSR113" s="908"/>
      <c r="WSS113" s="908"/>
      <c r="WST113" s="908"/>
      <c r="WSU113" s="908"/>
      <c r="WSV113" s="908"/>
      <c r="WSW113" s="908"/>
      <c r="WSX113" s="908"/>
      <c r="WSY113" s="908"/>
      <c r="WSZ113" s="908"/>
      <c r="WTA113" s="908"/>
      <c r="WTB113" s="908"/>
      <c r="WTC113" s="908"/>
      <c r="WTD113" s="908"/>
      <c r="WTE113" s="908"/>
      <c r="WTF113" s="908"/>
      <c r="WTG113" s="908"/>
      <c r="WTH113" s="908"/>
      <c r="WTI113" s="908"/>
      <c r="WTJ113" s="908"/>
      <c r="WTK113" s="908"/>
      <c r="WTL113" s="908"/>
      <c r="WTM113" s="908"/>
      <c r="WTN113" s="908"/>
      <c r="WTO113" s="908"/>
      <c r="WTP113" s="908"/>
      <c r="WTQ113" s="908"/>
      <c r="WTR113" s="908"/>
      <c r="WTS113" s="908"/>
      <c r="WTT113" s="908"/>
      <c r="WTU113" s="908"/>
      <c r="WTV113" s="908"/>
      <c r="WTW113" s="908"/>
      <c r="WTX113" s="908"/>
      <c r="WTY113" s="908"/>
      <c r="WTZ113" s="908"/>
      <c r="WUA113" s="908"/>
      <c r="WUB113" s="908"/>
      <c r="WUC113" s="908"/>
      <c r="WUD113" s="908"/>
      <c r="WUE113" s="908"/>
      <c r="WUF113" s="908"/>
      <c r="WUG113" s="908"/>
      <c r="WUH113" s="908"/>
      <c r="WUI113" s="908"/>
      <c r="WUJ113" s="908"/>
      <c r="WUK113" s="908"/>
      <c r="WUL113" s="908"/>
      <c r="WUM113" s="908"/>
      <c r="WUN113" s="908"/>
      <c r="WUO113" s="908"/>
      <c r="WUP113" s="908"/>
      <c r="WUQ113" s="908"/>
      <c r="WUR113" s="908"/>
      <c r="WUS113" s="908"/>
      <c r="WUT113" s="908"/>
      <c r="WUU113" s="908"/>
      <c r="WUV113" s="908"/>
      <c r="WUW113" s="908"/>
      <c r="WUX113" s="908"/>
      <c r="WUY113" s="908"/>
      <c r="WUZ113" s="908"/>
      <c r="WVA113" s="908"/>
      <c r="WVB113" s="908"/>
      <c r="WVC113" s="908"/>
      <c r="WVD113" s="908"/>
      <c r="WVE113" s="908"/>
      <c r="WVF113" s="908"/>
      <c r="WVG113" s="908"/>
      <c r="WVH113" s="908"/>
      <c r="WVI113" s="908"/>
      <c r="WVJ113" s="908"/>
      <c r="WVK113" s="908"/>
      <c r="WVL113" s="908"/>
      <c r="WVM113" s="908"/>
      <c r="WVN113" s="908"/>
      <c r="WVO113" s="908"/>
      <c r="WVP113" s="908"/>
      <c r="WVQ113" s="908"/>
      <c r="WVR113" s="908"/>
      <c r="WVS113" s="908"/>
      <c r="WVT113" s="908"/>
      <c r="WVU113" s="908"/>
      <c r="WVV113" s="908"/>
      <c r="WVW113" s="908"/>
      <c r="WVX113" s="908"/>
      <c r="WVY113" s="908"/>
      <c r="WVZ113" s="908"/>
      <c r="WWA113" s="908"/>
      <c r="WWB113" s="908"/>
      <c r="WWC113" s="908"/>
    </row>
    <row r="114" spans="1:16149" s="921" customFormat="1" ht="24.95" customHeight="1">
      <c r="A114" s="899" t="s">
        <v>113</v>
      </c>
      <c r="B114" s="736" t="s">
        <v>959</v>
      </c>
      <c r="C114" s="743" t="s">
        <v>1738</v>
      </c>
      <c r="D114" s="738">
        <v>21456</v>
      </c>
      <c r="E114" s="738">
        <v>35654</v>
      </c>
      <c r="F114" s="915">
        <f t="shared" ca="1" si="16"/>
        <v>22.502986029299851</v>
      </c>
      <c r="G114" s="916">
        <f t="shared" si="12"/>
        <v>43371</v>
      </c>
      <c r="H114" s="917">
        <f>24697</f>
        <v>24697</v>
      </c>
      <c r="I114" s="741" t="s">
        <v>229</v>
      </c>
      <c r="J114" s="741" t="s">
        <v>229</v>
      </c>
      <c r="K114" s="443">
        <v>7</v>
      </c>
      <c r="L114" s="443">
        <f t="shared" si="20"/>
        <v>15</v>
      </c>
      <c r="M114" s="443">
        <f t="shared" si="20"/>
        <v>15</v>
      </c>
      <c r="N114" s="902"/>
      <c r="O114" s="902"/>
      <c r="P114" s="903">
        <f t="shared" si="17"/>
        <v>35706.453356999999</v>
      </c>
      <c r="Q114" s="443">
        <f t="shared" si="14"/>
        <v>22</v>
      </c>
      <c r="R114" s="904">
        <v>20</v>
      </c>
      <c r="S114" s="904">
        <v>35</v>
      </c>
      <c r="T114" s="904">
        <f>+$R$16+2*1.5</f>
        <v>23</v>
      </c>
      <c r="U114" s="903">
        <f t="shared" si="15"/>
        <v>568031</v>
      </c>
      <c r="V114" s="918"/>
      <c r="W114" s="919"/>
      <c r="X114" s="920"/>
      <c r="Y114" s="908"/>
      <c r="Z114" s="908"/>
      <c r="AA114" s="908"/>
      <c r="AB114" s="908"/>
      <c r="AC114" s="908"/>
      <c r="AD114" s="908"/>
      <c r="AE114" s="908"/>
      <c r="AF114" s="908"/>
      <c r="AG114" s="908"/>
      <c r="AH114" s="908"/>
      <c r="AI114" s="908"/>
      <c r="AJ114" s="908"/>
      <c r="AK114" s="908"/>
      <c r="AL114" s="908"/>
      <c r="AM114" s="908"/>
      <c r="AN114" s="908"/>
      <c r="AO114" s="908"/>
      <c r="AP114" s="908"/>
      <c r="AQ114" s="908"/>
      <c r="AR114" s="908"/>
      <c r="AS114" s="908"/>
      <c r="AT114" s="908"/>
      <c r="AU114" s="908"/>
      <c r="AV114" s="908"/>
      <c r="AW114" s="908"/>
      <c r="AX114" s="908"/>
      <c r="AY114" s="908"/>
      <c r="AZ114" s="908"/>
      <c r="BA114" s="908"/>
      <c r="BB114" s="908"/>
      <c r="BC114" s="908"/>
      <c r="BD114" s="908"/>
      <c r="BE114" s="908"/>
      <c r="BF114" s="908"/>
      <c r="BG114" s="908"/>
      <c r="BH114" s="908"/>
      <c r="BI114" s="908"/>
      <c r="BJ114" s="908"/>
      <c r="BK114" s="908"/>
      <c r="BL114" s="908"/>
      <c r="BM114" s="908"/>
      <c r="BN114" s="908"/>
      <c r="BO114" s="908"/>
      <c r="BP114" s="908"/>
      <c r="BQ114" s="908"/>
      <c r="BR114" s="908"/>
      <c r="BS114" s="908"/>
      <c r="BT114" s="908"/>
      <c r="BU114" s="908"/>
      <c r="BV114" s="908"/>
      <c r="BW114" s="908"/>
      <c r="BX114" s="908"/>
      <c r="BY114" s="908"/>
      <c r="BZ114" s="908"/>
      <c r="CA114" s="908"/>
      <c r="CB114" s="908"/>
      <c r="CC114" s="908"/>
      <c r="CD114" s="908"/>
      <c r="CE114" s="908"/>
      <c r="CF114" s="908"/>
      <c r="CG114" s="908"/>
      <c r="CH114" s="908"/>
      <c r="CI114" s="908"/>
      <c r="CJ114" s="908"/>
      <c r="CK114" s="908"/>
      <c r="CL114" s="908"/>
      <c r="CM114" s="908"/>
      <c r="CN114" s="908"/>
      <c r="CO114" s="908"/>
      <c r="CP114" s="908"/>
      <c r="CQ114" s="908"/>
      <c r="CR114" s="908"/>
      <c r="CS114" s="908"/>
      <c r="CT114" s="908"/>
      <c r="CU114" s="908"/>
      <c r="CV114" s="908"/>
      <c r="CW114" s="908"/>
      <c r="CX114" s="908"/>
      <c r="CY114" s="908"/>
      <c r="CZ114" s="908"/>
      <c r="DA114" s="908"/>
      <c r="DB114" s="908"/>
      <c r="DC114" s="908"/>
      <c r="DD114" s="908"/>
      <c r="DE114" s="908"/>
      <c r="DF114" s="908"/>
      <c r="DG114" s="908"/>
      <c r="DH114" s="908"/>
      <c r="DI114" s="908"/>
      <c r="DJ114" s="908"/>
      <c r="DK114" s="908"/>
      <c r="DL114" s="908"/>
      <c r="DM114" s="908"/>
      <c r="DN114" s="908"/>
      <c r="DO114" s="908"/>
      <c r="DP114" s="908"/>
      <c r="DQ114" s="908"/>
      <c r="DR114" s="908"/>
      <c r="DS114" s="908"/>
      <c r="DT114" s="908"/>
      <c r="DU114" s="908"/>
      <c r="DV114" s="908"/>
      <c r="DW114" s="908"/>
      <c r="DX114" s="908"/>
      <c r="DY114" s="908"/>
      <c r="DZ114" s="908"/>
      <c r="EA114" s="908"/>
      <c r="EB114" s="908"/>
      <c r="EC114" s="908"/>
      <c r="ED114" s="908"/>
      <c r="EE114" s="908"/>
      <c r="EF114" s="908"/>
      <c r="EG114" s="908"/>
      <c r="EH114" s="908"/>
      <c r="EI114" s="908"/>
      <c r="EJ114" s="908"/>
      <c r="EK114" s="908"/>
      <c r="EL114" s="908"/>
      <c r="EM114" s="908"/>
      <c r="EN114" s="908"/>
      <c r="EO114" s="908"/>
      <c r="EP114" s="908"/>
      <c r="EQ114" s="908"/>
      <c r="ER114" s="908"/>
      <c r="ES114" s="908"/>
      <c r="ET114" s="908"/>
      <c r="EU114" s="908"/>
      <c r="EV114" s="908"/>
      <c r="EW114" s="908"/>
      <c r="EX114" s="908"/>
      <c r="EY114" s="908"/>
      <c r="EZ114" s="908"/>
      <c r="FA114" s="908"/>
      <c r="FB114" s="908"/>
      <c r="FC114" s="908"/>
      <c r="FD114" s="908"/>
      <c r="FE114" s="908"/>
      <c r="FF114" s="908"/>
      <c r="FG114" s="908"/>
      <c r="FH114" s="908"/>
      <c r="FI114" s="908"/>
      <c r="FJ114" s="908"/>
      <c r="FK114" s="908"/>
      <c r="FL114" s="908"/>
      <c r="FM114" s="908"/>
      <c r="FN114" s="908"/>
      <c r="FO114" s="908"/>
      <c r="FP114" s="908"/>
      <c r="FQ114" s="908"/>
      <c r="FR114" s="908"/>
      <c r="FS114" s="908"/>
      <c r="FT114" s="908"/>
      <c r="FU114" s="908"/>
      <c r="FV114" s="908"/>
      <c r="FW114" s="908"/>
      <c r="FX114" s="908"/>
      <c r="FY114" s="908"/>
      <c r="FZ114" s="908"/>
      <c r="GA114" s="908"/>
      <c r="GB114" s="908"/>
      <c r="GC114" s="908"/>
      <c r="GD114" s="908"/>
      <c r="GE114" s="908"/>
      <c r="GF114" s="908"/>
      <c r="GG114" s="908"/>
      <c r="GH114" s="908"/>
      <c r="GI114" s="908"/>
      <c r="GJ114" s="908"/>
      <c r="GK114" s="908"/>
      <c r="GL114" s="908"/>
      <c r="GM114" s="908"/>
      <c r="GN114" s="908"/>
      <c r="GO114" s="908"/>
      <c r="GP114" s="908"/>
      <c r="GQ114" s="908"/>
      <c r="GR114" s="908"/>
      <c r="GS114" s="908"/>
      <c r="GT114" s="908"/>
      <c r="GU114" s="908"/>
      <c r="GV114" s="908"/>
      <c r="GW114" s="908"/>
      <c r="GX114" s="908"/>
      <c r="GY114" s="908"/>
      <c r="GZ114" s="908"/>
      <c r="HA114" s="908"/>
      <c r="HB114" s="908"/>
      <c r="HC114" s="908"/>
      <c r="HD114" s="908"/>
      <c r="HE114" s="908"/>
      <c r="HF114" s="908"/>
      <c r="HG114" s="908"/>
      <c r="HH114" s="908"/>
      <c r="HI114" s="908"/>
      <c r="HJ114" s="908"/>
      <c r="HK114" s="908"/>
      <c r="HL114" s="908"/>
      <c r="HM114" s="908"/>
      <c r="HN114" s="908"/>
      <c r="HO114" s="908"/>
      <c r="HP114" s="908"/>
      <c r="HQ114" s="908"/>
      <c r="HR114" s="908"/>
      <c r="HS114" s="908"/>
      <c r="HT114" s="908"/>
      <c r="HU114" s="908"/>
      <c r="HV114" s="908"/>
      <c r="HW114" s="908"/>
      <c r="HX114" s="908"/>
      <c r="HY114" s="908"/>
      <c r="HZ114" s="908"/>
      <c r="IA114" s="908"/>
      <c r="IB114" s="908"/>
      <c r="IC114" s="908"/>
      <c r="ID114" s="908"/>
      <c r="IE114" s="908"/>
      <c r="IF114" s="908"/>
      <c r="IG114" s="908"/>
      <c r="IH114" s="908"/>
      <c r="II114" s="908"/>
      <c r="IJ114" s="908"/>
      <c r="IK114" s="908"/>
      <c r="IL114" s="908"/>
      <c r="IM114" s="908"/>
      <c r="IN114" s="908"/>
      <c r="IO114" s="908"/>
      <c r="IP114" s="908"/>
      <c r="IQ114" s="908"/>
      <c r="IR114" s="908"/>
      <c r="IS114" s="908"/>
      <c r="IT114" s="908"/>
      <c r="IU114" s="908"/>
      <c r="IV114" s="908"/>
      <c r="IW114" s="908"/>
      <c r="IX114" s="908"/>
      <c r="IY114" s="908"/>
      <c r="IZ114" s="908"/>
      <c r="JA114" s="908"/>
      <c r="JB114" s="908"/>
      <c r="JC114" s="908"/>
      <c r="JD114" s="908"/>
      <c r="JE114" s="908"/>
      <c r="JF114" s="908"/>
      <c r="JG114" s="908"/>
      <c r="JH114" s="908"/>
      <c r="JI114" s="908"/>
      <c r="JJ114" s="908"/>
      <c r="JK114" s="908"/>
      <c r="JL114" s="908"/>
      <c r="JM114" s="908"/>
      <c r="JN114" s="908"/>
      <c r="JO114" s="908"/>
      <c r="JP114" s="908"/>
      <c r="JQ114" s="908"/>
      <c r="JR114" s="908"/>
      <c r="JS114" s="908"/>
      <c r="JT114" s="908"/>
      <c r="JU114" s="908"/>
      <c r="JV114" s="908"/>
      <c r="JW114" s="908"/>
      <c r="JX114" s="908"/>
      <c r="JY114" s="908"/>
      <c r="JZ114" s="908"/>
      <c r="KA114" s="908"/>
      <c r="KB114" s="908"/>
      <c r="KC114" s="908"/>
      <c r="KD114" s="908"/>
      <c r="KE114" s="908"/>
      <c r="KF114" s="908"/>
      <c r="KG114" s="908"/>
      <c r="KH114" s="908"/>
      <c r="KI114" s="908"/>
      <c r="KJ114" s="908"/>
      <c r="KK114" s="908"/>
      <c r="KL114" s="908"/>
      <c r="KM114" s="908"/>
      <c r="KN114" s="908"/>
      <c r="KO114" s="908"/>
      <c r="KP114" s="908"/>
      <c r="KQ114" s="908"/>
      <c r="KR114" s="908"/>
      <c r="KS114" s="908"/>
      <c r="KT114" s="908"/>
      <c r="KU114" s="908"/>
      <c r="KV114" s="908"/>
      <c r="KW114" s="908"/>
      <c r="KX114" s="908"/>
      <c r="KY114" s="908"/>
      <c r="KZ114" s="908"/>
      <c r="LA114" s="908"/>
      <c r="LB114" s="908"/>
      <c r="LC114" s="908"/>
      <c r="LD114" s="908"/>
      <c r="LE114" s="908"/>
      <c r="LF114" s="908"/>
      <c r="LG114" s="908"/>
      <c r="LH114" s="908"/>
      <c r="LI114" s="908"/>
      <c r="LJ114" s="908"/>
      <c r="LK114" s="908"/>
      <c r="LL114" s="908"/>
      <c r="LM114" s="908"/>
      <c r="LN114" s="908"/>
      <c r="LO114" s="908"/>
      <c r="LP114" s="908"/>
      <c r="LQ114" s="908"/>
      <c r="LR114" s="908"/>
      <c r="LS114" s="908"/>
      <c r="LT114" s="908"/>
      <c r="LU114" s="908"/>
      <c r="LV114" s="908"/>
      <c r="LW114" s="908"/>
      <c r="LX114" s="908"/>
      <c r="LY114" s="908"/>
      <c r="LZ114" s="908"/>
      <c r="MA114" s="908"/>
      <c r="MB114" s="908"/>
      <c r="MC114" s="908"/>
      <c r="MD114" s="908"/>
      <c r="ME114" s="908"/>
      <c r="MF114" s="908"/>
      <c r="MG114" s="908"/>
      <c r="MH114" s="908"/>
      <c r="MI114" s="908"/>
      <c r="MJ114" s="908"/>
      <c r="MK114" s="908"/>
      <c r="ML114" s="908"/>
      <c r="MM114" s="908"/>
      <c r="MN114" s="908"/>
      <c r="MO114" s="908"/>
      <c r="MP114" s="908"/>
      <c r="MQ114" s="908"/>
      <c r="MR114" s="908"/>
      <c r="MS114" s="908"/>
      <c r="MT114" s="908"/>
      <c r="MU114" s="908"/>
      <c r="MV114" s="908"/>
      <c r="MW114" s="908"/>
      <c r="MX114" s="908"/>
      <c r="MY114" s="908"/>
      <c r="MZ114" s="908"/>
      <c r="NA114" s="908"/>
      <c r="NB114" s="908"/>
      <c r="NC114" s="908"/>
      <c r="ND114" s="908"/>
      <c r="NE114" s="908"/>
      <c r="NF114" s="908"/>
      <c r="NG114" s="908"/>
      <c r="NH114" s="908"/>
      <c r="NI114" s="908"/>
      <c r="NJ114" s="908"/>
      <c r="NK114" s="908"/>
      <c r="NL114" s="908"/>
      <c r="NM114" s="908"/>
      <c r="NN114" s="908"/>
      <c r="NO114" s="908"/>
      <c r="NP114" s="908"/>
      <c r="NQ114" s="908"/>
      <c r="NR114" s="908"/>
      <c r="NS114" s="908"/>
      <c r="NT114" s="908"/>
      <c r="NU114" s="908"/>
      <c r="NV114" s="908"/>
      <c r="NW114" s="908"/>
      <c r="NX114" s="908"/>
      <c r="NY114" s="908"/>
      <c r="NZ114" s="908"/>
      <c r="OA114" s="908"/>
      <c r="OB114" s="908"/>
      <c r="OC114" s="908"/>
      <c r="OD114" s="908"/>
      <c r="OE114" s="908"/>
      <c r="OF114" s="908"/>
      <c r="OG114" s="908"/>
      <c r="OH114" s="908"/>
      <c r="OI114" s="908"/>
      <c r="OJ114" s="908"/>
      <c r="OK114" s="908"/>
      <c r="OL114" s="908"/>
      <c r="OM114" s="908"/>
      <c r="ON114" s="908"/>
      <c r="OO114" s="908"/>
      <c r="OP114" s="908"/>
      <c r="OQ114" s="908"/>
      <c r="OR114" s="908"/>
      <c r="OS114" s="908"/>
      <c r="OT114" s="908"/>
      <c r="OU114" s="908"/>
      <c r="OV114" s="908"/>
      <c r="OW114" s="908"/>
      <c r="OX114" s="908"/>
      <c r="OY114" s="908"/>
      <c r="OZ114" s="908"/>
      <c r="PA114" s="908"/>
      <c r="PB114" s="908"/>
      <c r="PC114" s="908"/>
      <c r="PD114" s="908"/>
      <c r="PE114" s="908"/>
      <c r="PF114" s="908"/>
      <c r="PG114" s="908"/>
      <c r="PH114" s="908"/>
      <c r="PI114" s="908"/>
      <c r="PJ114" s="908"/>
      <c r="PK114" s="908"/>
      <c r="PL114" s="908"/>
      <c r="PM114" s="908"/>
      <c r="PN114" s="908"/>
      <c r="PO114" s="908"/>
      <c r="PP114" s="908"/>
      <c r="PQ114" s="908"/>
      <c r="PR114" s="908"/>
      <c r="PS114" s="908"/>
      <c r="PT114" s="908"/>
      <c r="PU114" s="908"/>
      <c r="PV114" s="908"/>
      <c r="PW114" s="908"/>
      <c r="PX114" s="908"/>
      <c r="PY114" s="908"/>
      <c r="PZ114" s="908"/>
      <c r="QA114" s="908"/>
      <c r="QB114" s="908"/>
      <c r="QC114" s="908"/>
      <c r="QD114" s="908"/>
      <c r="QE114" s="908"/>
      <c r="QF114" s="908"/>
      <c r="QG114" s="908"/>
      <c r="QH114" s="908"/>
      <c r="QI114" s="908"/>
      <c r="QJ114" s="908"/>
      <c r="QK114" s="908"/>
      <c r="QL114" s="908"/>
      <c r="QM114" s="908"/>
      <c r="QN114" s="908"/>
      <c r="QO114" s="908"/>
      <c r="QP114" s="908"/>
      <c r="QQ114" s="908"/>
      <c r="QR114" s="908"/>
      <c r="QS114" s="908"/>
      <c r="QT114" s="908"/>
      <c r="QU114" s="908"/>
      <c r="QV114" s="908"/>
      <c r="QW114" s="908"/>
      <c r="QX114" s="908"/>
      <c r="QY114" s="908"/>
      <c r="QZ114" s="908"/>
      <c r="RA114" s="908"/>
      <c r="RB114" s="908"/>
      <c r="RC114" s="908"/>
      <c r="RD114" s="908"/>
      <c r="RE114" s="908"/>
      <c r="RF114" s="908"/>
      <c r="RG114" s="908"/>
      <c r="RH114" s="908"/>
      <c r="RI114" s="908"/>
      <c r="RJ114" s="908"/>
      <c r="RK114" s="908"/>
      <c r="RL114" s="908"/>
      <c r="RM114" s="908"/>
      <c r="RN114" s="908"/>
      <c r="RO114" s="908"/>
      <c r="RP114" s="908"/>
      <c r="RQ114" s="908"/>
      <c r="RR114" s="908"/>
      <c r="RS114" s="908"/>
      <c r="RT114" s="908"/>
      <c r="RU114" s="908"/>
      <c r="RV114" s="908"/>
      <c r="RW114" s="908"/>
      <c r="RX114" s="908"/>
      <c r="RY114" s="908"/>
      <c r="RZ114" s="908"/>
      <c r="SA114" s="908"/>
      <c r="SB114" s="908"/>
      <c r="SC114" s="908"/>
      <c r="SD114" s="908"/>
      <c r="SE114" s="908"/>
      <c r="SF114" s="908"/>
      <c r="SG114" s="908"/>
      <c r="SH114" s="908"/>
      <c r="SI114" s="908"/>
      <c r="SJ114" s="908"/>
      <c r="SK114" s="908"/>
      <c r="SL114" s="908"/>
      <c r="SM114" s="908"/>
      <c r="SN114" s="908"/>
      <c r="SO114" s="908"/>
      <c r="SP114" s="908"/>
      <c r="SQ114" s="908"/>
      <c r="SR114" s="908"/>
      <c r="SS114" s="908"/>
      <c r="ST114" s="908"/>
      <c r="SU114" s="908"/>
      <c r="SV114" s="908"/>
      <c r="SW114" s="908"/>
      <c r="SX114" s="908"/>
      <c r="SY114" s="908"/>
      <c r="SZ114" s="908"/>
      <c r="TA114" s="908"/>
      <c r="TB114" s="908"/>
      <c r="TC114" s="908"/>
      <c r="TD114" s="908"/>
      <c r="TE114" s="908"/>
      <c r="TF114" s="908"/>
      <c r="TG114" s="908"/>
      <c r="TH114" s="908"/>
      <c r="TI114" s="908"/>
      <c r="TJ114" s="908"/>
      <c r="TK114" s="908"/>
      <c r="TL114" s="908"/>
      <c r="TM114" s="908"/>
      <c r="TN114" s="908"/>
      <c r="TO114" s="908"/>
      <c r="TP114" s="908"/>
      <c r="TQ114" s="908"/>
      <c r="TR114" s="908"/>
      <c r="TS114" s="908"/>
      <c r="TT114" s="908"/>
      <c r="TU114" s="908"/>
      <c r="TV114" s="908"/>
      <c r="TW114" s="908"/>
      <c r="TX114" s="908"/>
      <c r="TY114" s="908"/>
      <c r="TZ114" s="908"/>
      <c r="UA114" s="908"/>
      <c r="UB114" s="908"/>
      <c r="UC114" s="908"/>
      <c r="UD114" s="908"/>
      <c r="UE114" s="908"/>
      <c r="UF114" s="908"/>
      <c r="UG114" s="908"/>
      <c r="UH114" s="908"/>
      <c r="UI114" s="908"/>
      <c r="UJ114" s="908"/>
      <c r="UK114" s="908"/>
      <c r="UL114" s="908"/>
      <c r="UM114" s="908"/>
      <c r="UN114" s="908"/>
      <c r="UO114" s="908"/>
      <c r="UP114" s="908"/>
      <c r="UQ114" s="908"/>
      <c r="UR114" s="908"/>
      <c r="US114" s="908"/>
      <c r="UT114" s="908"/>
      <c r="UU114" s="908"/>
      <c r="UV114" s="908"/>
      <c r="UW114" s="908"/>
      <c r="UX114" s="908"/>
      <c r="UY114" s="908"/>
      <c r="UZ114" s="908"/>
      <c r="VA114" s="908"/>
      <c r="VB114" s="908"/>
      <c r="VC114" s="908"/>
      <c r="VD114" s="908"/>
      <c r="VE114" s="908"/>
      <c r="VF114" s="908"/>
      <c r="VG114" s="908"/>
      <c r="VH114" s="908"/>
      <c r="VI114" s="908"/>
      <c r="VJ114" s="908"/>
      <c r="VK114" s="908"/>
      <c r="VL114" s="908"/>
      <c r="VM114" s="908"/>
      <c r="VN114" s="908"/>
      <c r="VO114" s="908"/>
      <c r="VP114" s="908"/>
      <c r="VQ114" s="908"/>
      <c r="VR114" s="908"/>
      <c r="VS114" s="908"/>
      <c r="VT114" s="908"/>
      <c r="VU114" s="908"/>
      <c r="VV114" s="908"/>
      <c r="VW114" s="908"/>
      <c r="VX114" s="908"/>
      <c r="VY114" s="908"/>
      <c r="VZ114" s="908"/>
      <c r="WA114" s="908"/>
      <c r="WB114" s="908"/>
      <c r="WC114" s="908"/>
      <c r="WD114" s="908"/>
      <c r="WE114" s="908"/>
      <c r="WF114" s="908"/>
      <c r="WG114" s="908"/>
      <c r="WH114" s="908"/>
      <c r="WI114" s="908"/>
      <c r="WJ114" s="908"/>
      <c r="WK114" s="908"/>
      <c r="WL114" s="908"/>
      <c r="WM114" s="908"/>
      <c r="WN114" s="908"/>
      <c r="WO114" s="908"/>
      <c r="WP114" s="908"/>
      <c r="WQ114" s="908"/>
      <c r="WR114" s="908"/>
      <c r="WS114" s="908"/>
      <c r="WT114" s="908"/>
      <c r="WU114" s="908"/>
      <c r="WV114" s="908"/>
      <c r="WW114" s="908"/>
      <c r="WX114" s="908"/>
      <c r="WY114" s="908"/>
      <c r="WZ114" s="908"/>
      <c r="XA114" s="908"/>
      <c r="XB114" s="908"/>
      <c r="XC114" s="908"/>
      <c r="XD114" s="908"/>
      <c r="XE114" s="908"/>
      <c r="XF114" s="908"/>
      <c r="XG114" s="908"/>
      <c r="XH114" s="908"/>
      <c r="XI114" s="908"/>
      <c r="XJ114" s="908"/>
      <c r="XK114" s="908"/>
      <c r="XL114" s="908"/>
      <c r="XM114" s="908"/>
      <c r="XN114" s="908"/>
      <c r="XO114" s="908"/>
      <c r="XP114" s="908"/>
      <c r="XQ114" s="908"/>
      <c r="XR114" s="908"/>
      <c r="XS114" s="908"/>
      <c r="XT114" s="908"/>
      <c r="XU114" s="908"/>
      <c r="XV114" s="908"/>
      <c r="XW114" s="908"/>
      <c r="XX114" s="908"/>
      <c r="XY114" s="908"/>
      <c r="XZ114" s="908"/>
      <c r="YA114" s="908"/>
      <c r="YB114" s="908"/>
      <c r="YC114" s="908"/>
      <c r="YD114" s="908"/>
      <c r="YE114" s="908"/>
      <c r="YF114" s="908"/>
      <c r="YG114" s="908"/>
      <c r="YH114" s="908"/>
      <c r="YI114" s="908"/>
      <c r="YJ114" s="908"/>
      <c r="YK114" s="908"/>
      <c r="YL114" s="908"/>
      <c r="YM114" s="908"/>
      <c r="YN114" s="908"/>
      <c r="YO114" s="908"/>
      <c r="YP114" s="908"/>
      <c r="YQ114" s="908"/>
      <c r="YR114" s="908"/>
      <c r="YS114" s="908"/>
      <c r="YT114" s="908"/>
      <c r="YU114" s="908"/>
      <c r="YV114" s="908"/>
      <c r="YW114" s="908"/>
      <c r="YX114" s="908"/>
      <c r="YY114" s="908"/>
      <c r="YZ114" s="908"/>
      <c r="ZA114" s="908"/>
      <c r="ZB114" s="908"/>
      <c r="ZC114" s="908"/>
      <c r="ZD114" s="908"/>
      <c r="ZE114" s="908"/>
      <c r="ZF114" s="908"/>
      <c r="ZG114" s="908"/>
      <c r="ZH114" s="908"/>
      <c r="ZI114" s="908"/>
      <c r="ZJ114" s="908"/>
      <c r="ZK114" s="908"/>
      <c r="ZL114" s="908"/>
      <c r="ZM114" s="908"/>
      <c r="ZN114" s="908"/>
      <c r="ZO114" s="908"/>
      <c r="ZP114" s="908"/>
      <c r="ZQ114" s="908"/>
      <c r="ZR114" s="908"/>
      <c r="ZS114" s="908"/>
      <c r="ZT114" s="908"/>
      <c r="ZU114" s="908"/>
      <c r="ZV114" s="908"/>
      <c r="ZW114" s="908"/>
      <c r="ZX114" s="908"/>
      <c r="ZY114" s="908"/>
      <c r="ZZ114" s="908"/>
      <c r="AAA114" s="908"/>
      <c r="AAB114" s="908"/>
      <c r="AAC114" s="908"/>
      <c r="AAD114" s="908"/>
      <c r="AAE114" s="908"/>
      <c r="AAF114" s="908"/>
      <c r="AAG114" s="908"/>
      <c r="AAH114" s="908"/>
      <c r="AAI114" s="908"/>
      <c r="AAJ114" s="908"/>
      <c r="AAK114" s="908"/>
      <c r="AAL114" s="908"/>
      <c r="AAM114" s="908"/>
      <c r="AAN114" s="908"/>
      <c r="AAO114" s="908"/>
      <c r="AAP114" s="908"/>
      <c r="AAQ114" s="908"/>
      <c r="AAR114" s="908"/>
      <c r="AAS114" s="908"/>
      <c r="AAT114" s="908"/>
      <c r="AAU114" s="908"/>
      <c r="AAV114" s="908"/>
      <c r="AAW114" s="908"/>
      <c r="AAX114" s="908"/>
      <c r="AAY114" s="908"/>
      <c r="AAZ114" s="908"/>
      <c r="ABA114" s="908"/>
      <c r="ABB114" s="908"/>
      <c r="ABC114" s="908"/>
      <c r="ABD114" s="908"/>
      <c r="ABE114" s="908"/>
      <c r="ABF114" s="908"/>
      <c r="ABG114" s="908"/>
      <c r="ABH114" s="908"/>
      <c r="ABI114" s="908"/>
      <c r="ABJ114" s="908"/>
      <c r="ABK114" s="908"/>
      <c r="ABL114" s="908"/>
      <c r="ABM114" s="908"/>
      <c r="ABN114" s="908"/>
      <c r="ABO114" s="908"/>
      <c r="ABP114" s="908"/>
      <c r="ABQ114" s="908"/>
      <c r="ABR114" s="908"/>
      <c r="ABS114" s="908"/>
      <c r="ABT114" s="908"/>
      <c r="ABU114" s="908"/>
      <c r="ABV114" s="908"/>
      <c r="ABW114" s="908"/>
      <c r="ABX114" s="908"/>
      <c r="ABY114" s="908"/>
      <c r="ABZ114" s="908"/>
      <c r="ACA114" s="908"/>
      <c r="ACB114" s="908"/>
      <c r="ACC114" s="908"/>
      <c r="ACD114" s="908"/>
      <c r="ACE114" s="908"/>
      <c r="ACF114" s="908"/>
      <c r="ACG114" s="908"/>
      <c r="ACH114" s="908"/>
      <c r="ACI114" s="908"/>
      <c r="ACJ114" s="908"/>
      <c r="ACK114" s="908"/>
      <c r="ACL114" s="908"/>
      <c r="ACM114" s="908"/>
      <c r="ACN114" s="908"/>
      <c r="ACO114" s="908"/>
      <c r="ACP114" s="908"/>
      <c r="ACQ114" s="908"/>
      <c r="ACR114" s="908"/>
      <c r="ACS114" s="908"/>
      <c r="ACT114" s="908"/>
      <c r="ACU114" s="908"/>
      <c r="ACV114" s="908"/>
      <c r="ACW114" s="908"/>
      <c r="ACX114" s="908"/>
      <c r="ACY114" s="908"/>
      <c r="ACZ114" s="908"/>
      <c r="ADA114" s="908"/>
      <c r="ADB114" s="908"/>
      <c r="ADC114" s="908"/>
      <c r="ADD114" s="908"/>
      <c r="ADE114" s="908"/>
      <c r="ADF114" s="908"/>
      <c r="ADG114" s="908"/>
      <c r="ADH114" s="908"/>
      <c r="ADI114" s="908"/>
      <c r="ADJ114" s="908"/>
      <c r="ADK114" s="908"/>
      <c r="ADL114" s="908"/>
      <c r="ADM114" s="908"/>
      <c r="ADN114" s="908"/>
      <c r="ADO114" s="908"/>
      <c r="ADP114" s="908"/>
      <c r="ADQ114" s="908"/>
      <c r="ADR114" s="908"/>
      <c r="ADS114" s="908"/>
      <c r="ADT114" s="908"/>
      <c r="ADU114" s="908"/>
      <c r="ADV114" s="908"/>
      <c r="ADW114" s="908"/>
      <c r="ADX114" s="908"/>
      <c r="ADY114" s="908"/>
      <c r="ADZ114" s="908"/>
      <c r="AEA114" s="908"/>
      <c r="AEB114" s="908"/>
      <c r="AEC114" s="908"/>
      <c r="AED114" s="908"/>
      <c r="AEE114" s="908"/>
      <c r="AEF114" s="908"/>
      <c r="AEG114" s="908"/>
      <c r="AEH114" s="908"/>
      <c r="AEI114" s="908"/>
      <c r="AEJ114" s="908"/>
      <c r="AEK114" s="908"/>
      <c r="AEL114" s="908"/>
      <c r="AEM114" s="908"/>
      <c r="AEN114" s="908"/>
      <c r="AEO114" s="908"/>
      <c r="AEP114" s="908"/>
      <c r="AEQ114" s="908"/>
      <c r="AER114" s="908"/>
      <c r="AES114" s="908"/>
      <c r="AET114" s="908"/>
      <c r="AEU114" s="908"/>
      <c r="AEV114" s="908"/>
      <c r="AEW114" s="908"/>
      <c r="AEX114" s="908"/>
      <c r="AEY114" s="908"/>
      <c r="AEZ114" s="908"/>
      <c r="AFA114" s="908"/>
      <c r="AFB114" s="908"/>
      <c r="AFC114" s="908"/>
      <c r="AFD114" s="908"/>
      <c r="AFE114" s="908"/>
      <c r="AFF114" s="908"/>
      <c r="AFG114" s="908"/>
      <c r="AFH114" s="908"/>
      <c r="AFI114" s="908"/>
      <c r="AFJ114" s="908"/>
      <c r="AFK114" s="908"/>
      <c r="AFL114" s="908"/>
      <c r="AFM114" s="908"/>
      <c r="AFN114" s="908"/>
      <c r="AFO114" s="908"/>
      <c r="AFP114" s="908"/>
      <c r="AFQ114" s="908"/>
      <c r="AFR114" s="908"/>
      <c r="AFS114" s="908"/>
      <c r="AFT114" s="908"/>
      <c r="AFU114" s="908"/>
      <c r="AFV114" s="908"/>
      <c r="AFW114" s="908"/>
      <c r="AFX114" s="908"/>
      <c r="AFY114" s="908"/>
      <c r="AFZ114" s="908"/>
      <c r="AGA114" s="908"/>
      <c r="AGB114" s="908"/>
      <c r="AGC114" s="908"/>
      <c r="AGD114" s="908"/>
      <c r="AGE114" s="908"/>
      <c r="AGF114" s="908"/>
      <c r="AGG114" s="908"/>
      <c r="AGH114" s="908"/>
      <c r="AGI114" s="908"/>
      <c r="AGJ114" s="908"/>
      <c r="AGK114" s="908"/>
      <c r="AGL114" s="908"/>
      <c r="AGM114" s="908"/>
      <c r="AGN114" s="908"/>
      <c r="AGO114" s="908"/>
      <c r="AGP114" s="908"/>
      <c r="AGQ114" s="908"/>
      <c r="AGR114" s="908"/>
      <c r="AGS114" s="908"/>
      <c r="AGT114" s="908"/>
      <c r="AGU114" s="908"/>
      <c r="AGV114" s="908"/>
      <c r="AGW114" s="908"/>
      <c r="AGX114" s="908"/>
      <c r="AGY114" s="908"/>
      <c r="AGZ114" s="908"/>
      <c r="AHA114" s="908"/>
      <c r="AHB114" s="908"/>
      <c r="AHC114" s="908"/>
      <c r="AHD114" s="908"/>
      <c r="AHE114" s="908"/>
      <c r="AHF114" s="908"/>
      <c r="AHG114" s="908"/>
      <c r="AHH114" s="908"/>
      <c r="AHI114" s="908"/>
      <c r="AHJ114" s="908"/>
      <c r="AHK114" s="908"/>
      <c r="AHL114" s="908"/>
      <c r="AHM114" s="908"/>
      <c r="AHN114" s="908"/>
      <c r="AHO114" s="908"/>
      <c r="AHP114" s="908"/>
      <c r="AHQ114" s="908"/>
      <c r="AHR114" s="908"/>
      <c r="AHS114" s="908"/>
      <c r="AHT114" s="908"/>
      <c r="AHU114" s="908"/>
      <c r="AHV114" s="908"/>
      <c r="AHW114" s="908"/>
      <c r="AHX114" s="908"/>
      <c r="AHY114" s="908"/>
      <c r="AHZ114" s="908"/>
      <c r="AIA114" s="908"/>
      <c r="AIB114" s="908"/>
      <c r="AIC114" s="908"/>
      <c r="AID114" s="908"/>
      <c r="AIE114" s="908"/>
      <c r="AIF114" s="908"/>
      <c r="AIG114" s="908"/>
      <c r="AIH114" s="908"/>
      <c r="AII114" s="908"/>
      <c r="AIJ114" s="908"/>
      <c r="AIK114" s="908"/>
      <c r="AIL114" s="908"/>
      <c r="AIM114" s="908"/>
      <c r="AIN114" s="908"/>
      <c r="AIO114" s="908"/>
      <c r="AIP114" s="908"/>
      <c r="AIQ114" s="908"/>
      <c r="AIR114" s="908"/>
      <c r="AIS114" s="908"/>
      <c r="AIT114" s="908"/>
      <c r="AIU114" s="908"/>
      <c r="AIV114" s="908"/>
      <c r="AIW114" s="908"/>
      <c r="AIX114" s="908"/>
      <c r="AIY114" s="908"/>
      <c r="AIZ114" s="908"/>
      <c r="AJA114" s="908"/>
      <c r="AJB114" s="908"/>
      <c r="AJC114" s="908"/>
      <c r="AJD114" s="908"/>
      <c r="AJE114" s="908"/>
      <c r="AJF114" s="908"/>
      <c r="AJG114" s="908"/>
      <c r="AJH114" s="908"/>
      <c r="AJI114" s="908"/>
      <c r="AJJ114" s="908"/>
      <c r="AJK114" s="908"/>
      <c r="AJL114" s="908"/>
      <c r="AJM114" s="908"/>
      <c r="AJN114" s="908"/>
      <c r="AJO114" s="908"/>
      <c r="AJP114" s="908"/>
      <c r="AJQ114" s="908"/>
      <c r="AJR114" s="908"/>
      <c r="AJS114" s="908"/>
      <c r="AJT114" s="908"/>
      <c r="AJU114" s="908"/>
      <c r="AJV114" s="908"/>
      <c r="AJW114" s="908"/>
      <c r="AJX114" s="908"/>
      <c r="AJY114" s="908"/>
      <c r="AJZ114" s="908"/>
      <c r="AKA114" s="908"/>
      <c r="AKB114" s="908"/>
      <c r="AKC114" s="908"/>
      <c r="AKD114" s="908"/>
      <c r="AKE114" s="908"/>
      <c r="AKF114" s="908"/>
      <c r="AKG114" s="908"/>
      <c r="AKH114" s="908"/>
      <c r="AKI114" s="908"/>
      <c r="AKJ114" s="908"/>
      <c r="AKK114" s="908"/>
      <c r="AKL114" s="908"/>
      <c r="AKM114" s="908"/>
      <c r="AKN114" s="908"/>
      <c r="AKO114" s="908"/>
      <c r="AKP114" s="908"/>
      <c r="AKQ114" s="908"/>
      <c r="AKR114" s="908"/>
      <c r="AKS114" s="908"/>
      <c r="AKT114" s="908"/>
      <c r="AKU114" s="908"/>
      <c r="AKV114" s="908"/>
      <c r="AKW114" s="908"/>
      <c r="AKX114" s="908"/>
      <c r="AKY114" s="908"/>
      <c r="AKZ114" s="908"/>
      <c r="ALA114" s="908"/>
      <c r="ALB114" s="908"/>
      <c r="ALC114" s="908"/>
      <c r="ALD114" s="908"/>
      <c r="ALE114" s="908"/>
      <c r="ALF114" s="908"/>
      <c r="ALG114" s="908"/>
      <c r="ALH114" s="908"/>
      <c r="ALI114" s="908"/>
      <c r="ALJ114" s="908"/>
      <c r="ALK114" s="908"/>
      <c r="ALL114" s="908"/>
      <c r="ALM114" s="908"/>
      <c r="ALN114" s="908"/>
      <c r="ALO114" s="908"/>
      <c r="ALP114" s="908"/>
      <c r="ALQ114" s="908"/>
      <c r="ALR114" s="908"/>
      <c r="ALS114" s="908"/>
      <c r="ALT114" s="908"/>
      <c r="ALU114" s="908"/>
      <c r="ALV114" s="908"/>
      <c r="ALW114" s="908"/>
      <c r="ALX114" s="908"/>
      <c r="ALY114" s="908"/>
      <c r="ALZ114" s="908"/>
      <c r="AMA114" s="908"/>
      <c r="AMB114" s="908"/>
      <c r="AMC114" s="908"/>
      <c r="AMD114" s="908"/>
      <c r="AME114" s="908"/>
      <c r="AMF114" s="908"/>
      <c r="AMG114" s="908"/>
      <c r="AMH114" s="908"/>
      <c r="AMI114" s="908"/>
      <c r="AMJ114" s="908"/>
      <c r="AMK114" s="908"/>
      <c r="AML114" s="908"/>
      <c r="AMM114" s="908"/>
      <c r="AMN114" s="908"/>
      <c r="AMO114" s="908"/>
      <c r="AMP114" s="908"/>
      <c r="AMQ114" s="908"/>
      <c r="AMR114" s="908"/>
      <c r="AMS114" s="908"/>
      <c r="AMT114" s="908"/>
      <c r="AMU114" s="908"/>
      <c r="AMV114" s="908"/>
      <c r="AMW114" s="908"/>
      <c r="AMX114" s="908"/>
      <c r="AMY114" s="908"/>
      <c r="AMZ114" s="908"/>
      <c r="ANA114" s="908"/>
      <c r="ANB114" s="908"/>
      <c r="ANC114" s="908"/>
      <c r="AND114" s="908"/>
      <c r="ANE114" s="908"/>
      <c r="ANF114" s="908"/>
      <c r="ANG114" s="908"/>
      <c r="ANH114" s="908"/>
      <c r="ANI114" s="908"/>
      <c r="ANJ114" s="908"/>
      <c r="ANK114" s="908"/>
      <c r="ANL114" s="908"/>
      <c r="ANM114" s="908"/>
      <c r="ANN114" s="908"/>
      <c r="ANO114" s="908"/>
      <c r="ANP114" s="908"/>
      <c r="ANQ114" s="908"/>
      <c r="ANR114" s="908"/>
      <c r="ANS114" s="908"/>
      <c r="ANT114" s="908"/>
      <c r="ANU114" s="908"/>
      <c r="ANV114" s="908"/>
      <c r="ANW114" s="908"/>
      <c r="ANX114" s="908"/>
      <c r="ANY114" s="908"/>
      <c r="ANZ114" s="908"/>
      <c r="AOA114" s="908"/>
      <c r="AOB114" s="908"/>
      <c r="AOC114" s="908"/>
      <c r="AOD114" s="908"/>
      <c r="AOE114" s="908"/>
      <c r="AOF114" s="908"/>
      <c r="AOG114" s="908"/>
      <c r="AOH114" s="908"/>
      <c r="AOI114" s="908"/>
      <c r="AOJ114" s="908"/>
      <c r="AOK114" s="908"/>
      <c r="AOL114" s="908"/>
      <c r="AOM114" s="908"/>
      <c r="AON114" s="908"/>
      <c r="AOO114" s="908"/>
      <c r="AOP114" s="908"/>
      <c r="AOQ114" s="908"/>
      <c r="AOR114" s="908"/>
      <c r="AOS114" s="908"/>
      <c r="AOT114" s="908"/>
      <c r="AOU114" s="908"/>
      <c r="AOV114" s="908"/>
      <c r="AOW114" s="908"/>
      <c r="AOX114" s="908"/>
      <c r="AOY114" s="908"/>
      <c r="AOZ114" s="908"/>
      <c r="APA114" s="908"/>
      <c r="APB114" s="908"/>
      <c r="APC114" s="908"/>
      <c r="APD114" s="908"/>
      <c r="APE114" s="908"/>
      <c r="APF114" s="908"/>
      <c r="APG114" s="908"/>
      <c r="APH114" s="908"/>
      <c r="API114" s="908"/>
      <c r="APJ114" s="908"/>
      <c r="APK114" s="908"/>
      <c r="APL114" s="908"/>
      <c r="APM114" s="908"/>
      <c r="APN114" s="908"/>
      <c r="APO114" s="908"/>
      <c r="APP114" s="908"/>
      <c r="APQ114" s="908"/>
      <c r="APR114" s="908"/>
      <c r="APS114" s="908"/>
      <c r="APT114" s="908"/>
      <c r="APU114" s="908"/>
      <c r="APV114" s="908"/>
      <c r="APW114" s="908"/>
      <c r="APX114" s="908"/>
      <c r="APY114" s="908"/>
      <c r="APZ114" s="908"/>
      <c r="AQA114" s="908"/>
      <c r="AQB114" s="908"/>
      <c r="AQC114" s="908"/>
      <c r="AQD114" s="908"/>
      <c r="AQE114" s="908"/>
      <c r="AQF114" s="908"/>
      <c r="AQG114" s="908"/>
      <c r="AQH114" s="908"/>
      <c r="AQI114" s="908"/>
      <c r="AQJ114" s="908"/>
      <c r="AQK114" s="908"/>
      <c r="AQL114" s="908"/>
      <c r="AQM114" s="908"/>
      <c r="AQN114" s="908"/>
      <c r="AQO114" s="908"/>
      <c r="AQP114" s="908"/>
      <c r="AQQ114" s="908"/>
      <c r="AQR114" s="908"/>
      <c r="AQS114" s="908"/>
      <c r="AQT114" s="908"/>
      <c r="AQU114" s="908"/>
      <c r="AQV114" s="908"/>
      <c r="AQW114" s="908"/>
      <c r="AQX114" s="908"/>
      <c r="AQY114" s="908"/>
      <c r="AQZ114" s="908"/>
      <c r="ARA114" s="908"/>
      <c r="ARB114" s="908"/>
      <c r="ARC114" s="908"/>
      <c r="ARD114" s="908"/>
      <c r="ARE114" s="908"/>
      <c r="ARF114" s="908"/>
      <c r="ARG114" s="908"/>
      <c r="ARH114" s="908"/>
      <c r="ARI114" s="908"/>
      <c r="ARJ114" s="908"/>
      <c r="ARK114" s="908"/>
      <c r="ARL114" s="908"/>
      <c r="ARM114" s="908"/>
      <c r="ARN114" s="908"/>
      <c r="ARO114" s="908"/>
      <c r="ARP114" s="908"/>
      <c r="ARQ114" s="908"/>
      <c r="ARR114" s="908"/>
      <c r="ARS114" s="908"/>
      <c r="ART114" s="908"/>
      <c r="ARU114" s="908"/>
      <c r="ARV114" s="908"/>
      <c r="ARW114" s="908"/>
      <c r="ARX114" s="908"/>
      <c r="ARY114" s="908"/>
      <c r="ARZ114" s="908"/>
      <c r="ASA114" s="908"/>
      <c r="ASB114" s="908"/>
      <c r="ASC114" s="908"/>
      <c r="ASD114" s="908"/>
      <c r="ASE114" s="908"/>
      <c r="ASF114" s="908"/>
      <c r="ASG114" s="908"/>
      <c r="ASH114" s="908"/>
      <c r="ASI114" s="908"/>
      <c r="ASJ114" s="908"/>
      <c r="ASK114" s="908"/>
      <c r="ASL114" s="908"/>
      <c r="ASM114" s="908"/>
      <c r="ASN114" s="908"/>
      <c r="ASO114" s="908"/>
      <c r="ASP114" s="908"/>
      <c r="ASQ114" s="908"/>
      <c r="ASR114" s="908"/>
      <c r="ASS114" s="908"/>
      <c r="AST114" s="908"/>
      <c r="ASU114" s="908"/>
      <c r="ASV114" s="908"/>
      <c r="ASW114" s="908"/>
      <c r="ASX114" s="908"/>
      <c r="ASY114" s="908"/>
      <c r="ASZ114" s="908"/>
      <c r="ATA114" s="908"/>
      <c r="ATB114" s="908"/>
      <c r="ATC114" s="908"/>
      <c r="ATD114" s="908"/>
      <c r="ATE114" s="908"/>
      <c r="ATF114" s="908"/>
      <c r="ATG114" s="908"/>
      <c r="ATH114" s="908"/>
      <c r="ATI114" s="908"/>
      <c r="ATJ114" s="908"/>
      <c r="ATK114" s="908"/>
      <c r="ATL114" s="908"/>
      <c r="ATM114" s="908"/>
      <c r="ATN114" s="908"/>
      <c r="ATO114" s="908"/>
      <c r="ATP114" s="908"/>
      <c r="ATQ114" s="908"/>
      <c r="ATR114" s="908"/>
      <c r="ATS114" s="908"/>
      <c r="ATT114" s="908"/>
      <c r="ATU114" s="908"/>
      <c r="ATV114" s="908"/>
      <c r="ATW114" s="908"/>
      <c r="ATX114" s="908"/>
      <c r="ATY114" s="908"/>
      <c r="ATZ114" s="908"/>
      <c r="AUA114" s="908"/>
      <c r="AUB114" s="908"/>
      <c r="AUC114" s="908"/>
      <c r="AUD114" s="908"/>
      <c r="AUE114" s="908"/>
      <c r="AUF114" s="908"/>
      <c r="AUG114" s="908"/>
      <c r="AUH114" s="908"/>
      <c r="AUI114" s="908"/>
      <c r="AUJ114" s="908"/>
      <c r="AUK114" s="908"/>
      <c r="AUL114" s="908"/>
      <c r="AUM114" s="908"/>
      <c r="AUN114" s="908"/>
      <c r="AUO114" s="908"/>
      <c r="AUP114" s="908"/>
      <c r="AUQ114" s="908"/>
      <c r="AUR114" s="908"/>
      <c r="AUS114" s="908"/>
      <c r="AUT114" s="908"/>
      <c r="AUU114" s="908"/>
      <c r="AUV114" s="908"/>
      <c r="AUW114" s="908"/>
      <c r="AUX114" s="908"/>
      <c r="AUY114" s="908"/>
      <c r="AUZ114" s="908"/>
      <c r="AVA114" s="908"/>
      <c r="AVB114" s="908"/>
      <c r="AVC114" s="908"/>
      <c r="AVD114" s="908"/>
      <c r="AVE114" s="908"/>
      <c r="AVF114" s="908"/>
      <c r="AVG114" s="908"/>
      <c r="AVH114" s="908"/>
      <c r="AVI114" s="908"/>
      <c r="AVJ114" s="908"/>
      <c r="AVK114" s="908"/>
      <c r="AVL114" s="908"/>
      <c r="AVM114" s="908"/>
      <c r="AVN114" s="908"/>
      <c r="AVO114" s="908"/>
      <c r="AVP114" s="908"/>
      <c r="AVQ114" s="908"/>
      <c r="AVR114" s="908"/>
      <c r="AVS114" s="908"/>
      <c r="AVT114" s="908"/>
      <c r="AVU114" s="908"/>
      <c r="AVV114" s="908"/>
      <c r="AVW114" s="908"/>
      <c r="AVX114" s="908"/>
      <c r="AVY114" s="908"/>
      <c r="AVZ114" s="908"/>
      <c r="AWA114" s="908"/>
      <c r="AWB114" s="908"/>
      <c r="AWC114" s="908"/>
      <c r="AWD114" s="908"/>
      <c r="AWE114" s="908"/>
      <c r="AWF114" s="908"/>
      <c r="AWG114" s="908"/>
      <c r="AWH114" s="908"/>
      <c r="AWI114" s="908"/>
      <c r="AWJ114" s="908"/>
      <c r="AWK114" s="908"/>
      <c r="AWL114" s="908"/>
      <c r="AWM114" s="908"/>
      <c r="AWN114" s="908"/>
      <c r="AWO114" s="908"/>
      <c r="AWP114" s="908"/>
      <c r="AWQ114" s="908"/>
      <c r="AWR114" s="908"/>
      <c r="AWS114" s="908"/>
      <c r="AWT114" s="908"/>
      <c r="AWU114" s="908"/>
      <c r="AWV114" s="908"/>
      <c r="AWW114" s="908"/>
      <c r="AWX114" s="908"/>
      <c r="AWY114" s="908"/>
      <c r="AWZ114" s="908"/>
      <c r="AXA114" s="908"/>
      <c r="AXB114" s="908"/>
      <c r="AXC114" s="908"/>
      <c r="AXD114" s="908"/>
      <c r="AXE114" s="908"/>
      <c r="AXF114" s="908"/>
      <c r="AXG114" s="908"/>
      <c r="AXH114" s="908"/>
      <c r="AXI114" s="908"/>
      <c r="AXJ114" s="908"/>
      <c r="AXK114" s="908"/>
      <c r="AXL114" s="908"/>
      <c r="AXM114" s="908"/>
      <c r="AXN114" s="908"/>
      <c r="AXO114" s="908"/>
      <c r="AXP114" s="908"/>
      <c r="AXQ114" s="908"/>
      <c r="AXR114" s="908"/>
      <c r="AXS114" s="908"/>
      <c r="AXT114" s="908"/>
      <c r="AXU114" s="908"/>
      <c r="AXV114" s="908"/>
      <c r="AXW114" s="908"/>
      <c r="AXX114" s="908"/>
      <c r="AXY114" s="908"/>
      <c r="AXZ114" s="908"/>
      <c r="AYA114" s="908"/>
      <c r="AYB114" s="908"/>
      <c r="AYC114" s="908"/>
      <c r="AYD114" s="908"/>
      <c r="AYE114" s="908"/>
      <c r="AYF114" s="908"/>
      <c r="AYG114" s="908"/>
      <c r="AYH114" s="908"/>
      <c r="AYI114" s="908"/>
      <c r="AYJ114" s="908"/>
      <c r="AYK114" s="908"/>
      <c r="AYL114" s="908"/>
      <c r="AYM114" s="908"/>
      <c r="AYN114" s="908"/>
      <c r="AYO114" s="908"/>
      <c r="AYP114" s="908"/>
      <c r="AYQ114" s="908"/>
      <c r="AYR114" s="908"/>
      <c r="AYS114" s="908"/>
      <c r="AYT114" s="908"/>
      <c r="AYU114" s="908"/>
      <c r="AYV114" s="908"/>
      <c r="AYW114" s="908"/>
      <c r="AYX114" s="908"/>
      <c r="AYY114" s="908"/>
      <c r="AYZ114" s="908"/>
      <c r="AZA114" s="908"/>
      <c r="AZB114" s="908"/>
      <c r="AZC114" s="908"/>
      <c r="AZD114" s="908"/>
      <c r="AZE114" s="908"/>
      <c r="AZF114" s="908"/>
      <c r="AZG114" s="908"/>
      <c r="AZH114" s="908"/>
      <c r="AZI114" s="908"/>
      <c r="AZJ114" s="908"/>
      <c r="AZK114" s="908"/>
      <c r="AZL114" s="908"/>
      <c r="AZM114" s="908"/>
      <c r="AZN114" s="908"/>
      <c r="AZO114" s="908"/>
      <c r="AZP114" s="908"/>
      <c r="AZQ114" s="908"/>
      <c r="AZR114" s="908"/>
      <c r="AZS114" s="908"/>
      <c r="AZT114" s="908"/>
      <c r="AZU114" s="908"/>
      <c r="AZV114" s="908"/>
      <c r="AZW114" s="908"/>
      <c r="AZX114" s="908"/>
      <c r="AZY114" s="908"/>
      <c r="AZZ114" s="908"/>
      <c r="BAA114" s="908"/>
      <c r="BAB114" s="908"/>
      <c r="BAC114" s="908"/>
      <c r="BAD114" s="908"/>
      <c r="BAE114" s="908"/>
      <c r="BAF114" s="908"/>
      <c r="BAG114" s="908"/>
      <c r="BAH114" s="908"/>
      <c r="BAI114" s="908"/>
      <c r="BAJ114" s="908"/>
      <c r="BAK114" s="908"/>
      <c r="BAL114" s="908"/>
      <c r="BAM114" s="908"/>
      <c r="BAN114" s="908"/>
      <c r="BAO114" s="908"/>
      <c r="BAP114" s="908"/>
      <c r="BAQ114" s="908"/>
      <c r="BAR114" s="908"/>
      <c r="BAS114" s="908"/>
      <c r="BAT114" s="908"/>
      <c r="BAU114" s="908"/>
      <c r="BAV114" s="908"/>
      <c r="BAW114" s="908"/>
      <c r="BAX114" s="908"/>
      <c r="BAY114" s="908"/>
      <c r="BAZ114" s="908"/>
      <c r="BBA114" s="908"/>
      <c r="BBB114" s="908"/>
      <c r="BBC114" s="908"/>
      <c r="BBD114" s="908"/>
      <c r="BBE114" s="908"/>
      <c r="BBF114" s="908"/>
      <c r="BBG114" s="908"/>
      <c r="BBH114" s="908"/>
      <c r="BBI114" s="908"/>
      <c r="BBJ114" s="908"/>
      <c r="BBK114" s="908"/>
      <c r="BBL114" s="908"/>
      <c r="BBM114" s="908"/>
      <c r="BBN114" s="908"/>
      <c r="BBO114" s="908"/>
      <c r="BBP114" s="908"/>
      <c r="BBQ114" s="908"/>
      <c r="BBR114" s="908"/>
      <c r="BBS114" s="908"/>
      <c r="BBT114" s="908"/>
      <c r="BBU114" s="908"/>
      <c r="BBV114" s="908"/>
      <c r="BBW114" s="908"/>
      <c r="BBX114" s="908"/>
      <c r="BBY114" s="908"/>
      <c r="BBZ114" s="908"/>
      <c r="BCA114" s="908"/>
      <c r="BCB114" s="908"/>
      <c r="BCC114" s="908"/>
      <c r="BCD114" s="908"/>
      <c r="BCE114" s="908"/>
      <c r="BCF114" s="908"/>
      <c r="BCG114" s="908"/>
      <c r="BCH114" s="908"/>
      <c r="BCI114" s="908"/>
      <c r="BCJ114" s="908"/>
      <c r="BCK114" s="908"/>
      <c r="BCL114" s="908"/>
      <c r="BCM114" s="908"/>
      <c r="BCN114" s="908"/>
      <c r="BCO114" s="908"/>
      <c r="BCP114" s="908"/>
      <c r="BCQ114" s="908"/>
      <c r="BCR114" s="908"/>
      <c r="BCS114" s="908"/>
      <c r="BCT114" s="908"/>
      <c r="BCU114" s="908"/>
      <c r="BCV114" s="908"/>
      <c r="BCW114" s="908"/>
      <c r="BCX114" s="908"/>
      <c r="BCY114" s="908"/>
      <c r="BCZ114" s="908"/>
      <c r="BDA114" s="908"/>
      <c r="BDB114" s="908"/>
      <c r="BDC114" s="908"/>
      <c r="BDD114" s="908"/>
      <c r="BDE114" s="908"/>
      <c r="BDF114" s="908"/>
      <c r="BDG114" s="908"/>
      <c r="BDH114" s="908"/>
      <c r="BDI114" s="908"/>
      <c r="BDJ114" s="908"/>
      <c r="BDK114" s="908"/>
      <c r="BDL114" s="908"/>
      <c r="BDM114" s="908"/>
      <c r="BDN114" s="908"/>
      <c r="BDO114" s="908"/>
      <c r="BDP114" s="908"/>
      <c r="BDQ114" s="908"/>
      <c r="BDR114" s="908"/>
      <c r="BDS114" s="908"/>
      <c r="BDT114" s="908"/>
      <c r="BDU114" s="908"/>
      <c r="BDV114" s="908"/>
      <c r="BDW114" s="908"/>
      <c r="BDX114" s="908"/>
      <c r="BDY114" s="908"/>
      <c r="BDZ114" s="908"/>
      <c r="BEA114" s="908"/>
      <c r="BEB114" s="908"/>
      <c r="BEC114" s="908"/>
      <c r="BED114" s="908"/>
      <c r="BEE114" s="908"/>
      <c r="BEF114" s="908"/>
      <c r="BEG114" s="908"/>
      <c r="BEH114" s="908"/>
      <c r="BEI114" s="908"/>
      <c r="BEJ114" s="908"/>
      <c r="BEK114" s="908"/>
      <c r="BEL114" s="908"/>
      <c r="BEM114" s="908"/>
      <c r="BEN114" s="908"/>
      <c r="BEO114" s="908"/>
      <c r="BEP114" s="908"/>
      <c r="BEQ114" s="908"/>
      <c r="BER114" s="908"/>
      <c r="BES114" s="908"/>
      <c r="BET114" s="908"/>
      <c r="BEU114" s="908"/>
      <c r="BEV114" s="908"/>
      <c r="BEW114" s="908"/>
      <c r="BEX114" s="908"/>
      <c r="BEY114" s="908"/>
      <c r="BEZ114" s="908"/>
      <c r="BFA114" s="908"/>
      <c r="BFB114" s="908"/>
      <c r="BFC114" s="908"/>
      <c r="BFD114" s="908"/>
      <c r="BFE114" s="908"/>
      <c r="BFF114" s="908"/>
      <c r="BFG114" s="908"/>
      <c r="BFH114" s="908"/>
      <c r="BFI114" s="908"/>
      <c r="BFJ114" s="908"/>
      <c r="BFK114" s="908"/>
      <c r="BFL114" s="908"/>
      <c r="BFM114" s="908"/>
      <c r="BFN114" s="908"/>
      <c r="BFO114" s="908"/>
      <c r="BFP114" s="908"/>
      <c r="BFQ114" s="908"/>
      <c r="BFR114" s="908"/>
      <c r="BFS114" s="908"/>
      <c r="BFT114" s="908"/>
      <c r="BFU114" s="908"/>
      <c r="BFV114" s="908"/>
      <c r="BFW114" s="908"/>
      <c r="BFX114" s="908"/>
      <c r="BFY114" s="908"/>
      <c r="BFZ114" s="908"/>
      <c r="BGA114" s="908"/>
      <c r="BGB114" s="908"/>
      <c r="BGC114" s="908"/>
      <c r="BGD114" s="908"/>
      <c r="BGE114" s="908"/>
      <c r="BGF114" s="908"/>
      <c r="BGG114" s="908"/>
      <c r="BGH114" s="908"/>
      <c r="BGI114" s="908"/>
      <c r="BGJ114" s="908"/>
      <c r="BGK114" s="908"/>
      <c r="BGL114" s="908"/>
      <c r="BGM114" s="908"/>
      <c r="BGN114" s="908"/>
      <c r="BGO114" s="908"/>
      <c r="BGP114" s="908"/>
      <c r="BGQ114" s="908"/>
      <c r="BGR114" s="908"/>
      <c r="BGS114" s="908"/>
      <c r="BGT114" s="908"/>
      <c r="BGU114" s="908"/>
      <c r="BGV114" s="908"/>
      <c r="BGW114" s="908"/>
      <c r="BGX114" s="908"/>
      <c r="BGY114" s="908"/>
      <c r="BGZ114" s="908"/>
      <c r="BHA114" s="908"/>
      <c r="BHB114" s="908"/>
      <c r="BHC114" s="908"/>
      <c r="BHD114" s="908"/>
      <c r="BHE114" s="908"/>
      <c r="BHF114" s="908"/>
      <c r="BHG114" s="908"/>
      <c r="BHH114" s="908"/>
      <c r="BHI114" s="908"/>
      <c r="BHJ114" s="908"/>
      <c r="BHK114" s="908"/>
      <c r="BHL114" s="908"/>
      <c r="BHM114" s="908"/>
      <c r="BHN114" s="908"/>
      <c r="BHO114" s="908"/>
      <c r="BHP114" s="908"/>
      <c r="BHQ114" s="908"/>
      <c r="BHR114" s="908"/>
      <c r="BHS114" s="908"/>
      <c r="BHT114" s="908"/>
      <c r="BHU114" s="908"/>
      <c r="BHV114" s="908"/>
      <c r="BHW114" s="908"/>
      <c r="BHX114" s="908"/>
      <c r="BHY114" s="908"/>
      <c r="BHZ114" s="908"/>
      <c r="BIA114" s="908"/>
      <c r="BIB114" s="908"/>
      <c r="BIC114" s="908"/>
      <c r="BID114" s="908"/>
      <c r="BIE114" s="908"/>
      <c r="BIF114" s="908"/>
      <c r="BIG114" s="908"/>
      <c r="BIH114" s="908"/>
      <c r="BII114" s="908"/>
      <c r="BIJ114" s="908"/>
      <c r="BIK114" s="908"/>
      <c r="BIL114" s="908"/>
      <c r="BIM114" s="908"/>
      <c r="BIN114" s="908"/>
      <c r="BIO114" s="908"/>
      <c r="BIP114" s="908"/>
      <c r="BIQ114" s="908"/>
      <c r="BIR114" s="908"/>
      <c r="BIS114" s="908"/>
      <c r="BIT114" s="908"/>
      <c r="BIU114" s="908"/>
      <c r="BIV114" s="908"/>
      <c r="BIW114" s="908"/>
      <c r="BIX114" s="908"/>
      <c r="BIY114" s="908"/>
      <c r="BIZ114" s="908"/>
      <c r="BJA114" s="908"/>
      <c r="BJB114" s="908"/>
      <c r="BJC114" s="908"/>
      <c r="BJD114" s="908"/>
      <c r="BJE114" s="908"/>
      <c r="BJF114" s="908"/>
      <c r="BJG114" s="908"/>
      <c r="BJH114" s="908"/>
      <c r="BJI114" s="908"/>
      <c r="BJJ114" s="908"/>
      <c r="BJK114" s="908"/>
      <c r="BJL114" s="908"/>
      <c r="BJM114" s="908"/>
      <c r="BJN114" s="908"/>
      <c r="BJO114" s="908"/>
      <c r="BJP114" s="908"/>
      <c r="BJQ114" s="908"/>
      <c r="BJR114" s="908"/>
      <c r="BJS114" s="908"/>
      <c r="BJT114" s="908"/>
      <c r="BJU114" s="908"/>
      <c r="BJV114" s="908"/>
      <c r="BJW114" s="908"/>
      <c r="BJX114" s="908"/>
      <c r="BJY114" s="908"/>
      <c r="BJZ114" s="908"/>
      <c r="BKA114" s="908"/>
      <c r="BKB114" s="908"/>
      <c r="BKC114" s="908"/>
      <c r="BKD114" s="908"/>
      <c r="BKE114" s="908"/>
      <c r="BKF114" s="908"/>
      <c r="BKG114" s="908"/>
      <c r="BKH114" s="908"/>
      <c r="BKI114" s="908"/>
      <c r="BKJ114" s="908"/>
      <c r="BKK114" s="908"/>
      <c r="BKL114" s="908"/>
      <c r="BKM114" s="908"/>
      <c r="BKN114" s="908"/>
      <c r="BKO114" s="908"/>
      <c r="BKP114" s="908"/>
      <c r="BKQ114" s="908"/>
      <c r="BKR114" s="908"/>
      <c r="BKS114" s="908"/>
      <c r="BKT114" s="908"/>
      <c r="BKU114" s="908"/>
      <c r="BKV114" s="908"/>
      <c r="BKW114" s="908"/>
      <c r="BKX114" s="908"/>
      <c r="BKY114" s="908"/>
      <c r="BKZ114" s="908"/>
      <c r="BLA114" s="908"/>
      <c r="BLB114" s="908"/>
      <c r="BLC114" s="908"/>
      <c r="BLD114" s="908"/>
      <c r="BLE114" s="908"/>
      <c r="BLF114" s="908"/>
      <c r="BLG114" s="908"/>
      <c r="BLH114" s="908"/>
      <c r="BLI114" s="908"/>
      <c r="BLJ114" s="908"/>
      <c r="BLK114" s="908"/>
      <c r="BLL114" s="908"/>
      <c r="BLM114" s="908"/>
      <c r="BLN114" s="908"/>
      <c r="BLO114" s="908"/>
      <c r="BLP114" s="908"/>
      <c r="BLQ114" s="908"/>
      <c r="BLR114" s="908"/>
      <c r="BLS114" s="908"/>
      <c r="BLT114" s="908"/>
      <c r="BLU114" s="908"/>
      <c r="BLV114" s="908"/>
      <c r="BLW114" s="908"/>
      <c r="BLX114" s="908"/>
      <c r="BLY114" s="908"/>
      <c r="BLZ114" s="908"/>
      <c r="BMA114" s="908"/>
      <c r="BMB114" s="908"/>
      <c r="BMC114" s="908"/>
      <c r="BMD114" s="908"/>
      <c r="BME114" s="908"/>
      <c r="BMF114" s="908"/>
      <c r="BMG114" s="908"/>
      <c r="BMH114" s="908"/>
      <c r="BMI114" s="908"/>
      <c r="BMJ114" s="908"/>
      <c r="BMK114" s="908"/>
      <c r="BML114" s="908"/>
      <c r="BMM114" s="908"/>
      <c r="BMN114" s="908"/>
      <c r="BMO114" s="908"/>
      <c r="BMP114" s="908"/>
      <c r="BMQ114" s="908"/>
      <c r="BMR114" s="908"/>
      <c r="BMS114" s="908"/>
      <c r="BMT114" s="908"/>
      <c r="BMU114" s="908"/>
      <c r="BMV114" s="908"/>
      <c r="BMW114" s="908"/>
      <c r="BMX114" s="908"/>
      <c r="BMY114" s="908"/>
      <c r="BMZ114" s="908"/>
      <c r="BNA114" s="908"/>
      <c r="BNB114" s="908"/>
      <c r="BNC114" s="908"/>
      <c r="BND114" s="908"/>
      <c r="BNE114" s="908"/>
      <c r="BNF114" s="908"/>
      <c r="BNG114" s="908"/>
      <c r="BNH114" s="908"/>
      <c r="BNI114" s="908"/>
      <c r="BNJ114" s="908"/>
      <c r="BNK114" s="908"/>
      <c r="BNL114" s="908"/>
      <c r="BNM114" s="908"/>
      <c r="BNN114" s="908"/>
      <c r="BNO114" s="908"/>
      <c r="BNP114" s="908"/>
      <c r="BNQ114" s="908"/>
      <c r="BNR114" s="908"/>
      <c r="BNS114" s="908"/>
      <c r="BNT114" s="908"/>
      <c r="BNU114" s="908"/>
      <c r="BNV114" s="908"/>
      <c r="BNW114" s="908"/>
      <c r="BNX114" s="908"/>
      <c r="BNY114" s="908"/>
      <c r="BNZ114" s="908"/>
      <c r="BOA114" s="908"/>
      <c r="BOB114" s="908"/>
      <c r="BOC114" s="908"/>
      <c r="BOD114" s="908"/>
      <c r="BOE114" s="908"/>
      <c r="BOF114" s="908"/>
      <c r="BOG114" s="908"/>
      <c r="BOH114" s="908"/>
      <c r="BOI114" s="908"/>
      <c r="BOJ114" s="908"/>
      <c r="BOK114" s="908"/>
      <c r="BOL114" s="908"/>
      <c r="BOM114" s="908"/>
      <c r="BON114" s="908"/>
      <c r="BOO114" s="908"/>
      <c r="BOP114" s="908"/>
      <c r="BOQ114" s="908"/>
      <c r="BOR114" s="908"/>
      <c r="BOS114" s="908"/>
      <c r="BOT114" s="908"/>
      <c r="BOU114" s="908"/>
      <c r="BOV114" s="908"/>
      <c r="BOW114" s="908"/>
      <c r="BOX114" s="908"/>
      <c r="BOY114" s="908"/>
      <c r="BOZ114" s="908"/>
      <c r="BPA114" s="908"/>
      <c r="BPB114" s="908"/>
      <c r="BPC114" s="908"/>
      <c r="BPD114" s="908"/>
      <c r="BPE114" s="908"/>
      <c r="BPF114" s="908"/>
      <c r="BPG114" s="908"/>
      <c r="BPH114" s="908"/>
      <c r="BPI114" s="908"/>
      <c r="BPJ114" s="908"/>
      <c r="BPK114" s="908"/>
      <c r="BPL114" s="908"/>
      <c r="BPM114" s="908"/>
      <c r="BPN114" s="908"/>
      <c r="BPO114" s="908"/>
      <c r="BPP114" s="908"/>
      <c r="BPQ114" s="908"/>
      <c r="BPR114" s="908"/>
      <c r="BPS114" s="908"/>
      <c r="BPT114" s="908"/>
      <c r="BPU114" s="908"/>
      <c r="BPV114" s="908"/>
      <c r="BPW114" s="908"/>
      <c r="BPX114" s="908"/>
      <c r="BPY114" s="908"/>
      <c r="BPZ114" s="908"/>
      <c r="BQA114" s="908"/>
      <c r="BQB114" s="908"/>
      <c r="BQC114" s="908"/>
      <c r="BQD114" s="908"/>
      <c r="BQE114" s="908"/>
      <c r="BQF114" s="908"/>
      <c r="BQG114" s="908"/>
      <c r="BQH114" s="908"/>
      <c r="BQI114" s="908"/>
      <c r="BQJ114" s="908"/>
      <c r="BQK114" s="908"/>
      <c r="BQL114" s="908"/>
      <c r="BQM114" s="908"/>
      <c r="BQN114" s="908"/>
      <c r="BQO114" s="908"/>
      <c r="BQP114" s="908"/>
      <c r="BQQ114" s="908"/>
      <c r="BQR114" s="908"/>
      <c r="BQS114" s="908"/>
      <c r="BQT114" s="908"/>
      <c r="BQU114" s="908"/>
      <c r="BQV114" s="908"/>
      <c r="BQW114" s="908"/>
      <c r="BQX114" s="908"/>
      <c r="BQY114" s="908"/>
      <c r="BQZ114" s="908"/>
      <c r="BRA114" s="908"/>
      <c r="BRB114" s="908"/>
      <c r="BRC114" s="908"/>
      <c r="BRD114" s="908"/>
      <c r="BRE114" s="908"/>
      <c r="BRF114" s="908"/>
      <c r="BRG114" s="908"/>
      <c r="BRH114" s="908"/>
      <c r="BRI114" s="908"/>
      <c r="BRJ114" s="908"/>
      <c r="BRK114" s="908"/>
      <c r="BRL114" s="908"/>
      <c r="BRM114" s="908"/>
      <c r="BRN114" s="908"/>
      <c r="BRO114" s="908"/>
      <c r="BRP114" s="908"/>
      <c r="BRQ114" s="908"/>
      <c r="BRR114" s="908"/>
      <c r="BRS114" s="908"/>
      <c r="BRT114" s="908"/>
      <c r="BRU114" s="908"/>
      <c r="BRV114" s="908"/>
      <c r="BRW114" s="908"/>
      <c r="BRX114" s="908"/>
      <c r="BRY114" s="908"/>
      <c r="BRZ114" s="908"/>
      <c r="BSA114" s="908"/>
      <c r="BSB114" s="908"/>
      <c r="BSC114" s="908"/>
      <c r="BSD114" s="908"/>
      <c r="BSE114" s="908"/>
      <c r="BSF114" s="908"/>
      <c r="BSG114" s="908"/>
      <c r="BSH114" s="908"/>
      <c r="BSI114" s="908"/>
      <c r="BSJ114" s="908"/>
      <c r="BSK114" s="908"/>
      <c r="BSL114" s="908"/>
      <c r="BSM114" s="908"/>
      <c r="BSN114" s="908"/>
      <c r="BSO114" s="908"/>
      <c r="BSP114" s="908"/>
      <c r="BSQ114" s="908"/>
      <c r="BSR114" s="908"/>
      <c r="BSS114" s="908"/>
      <c r="BST114" s="908"/>
      <c r="BSU114" s="908"/>
      <c r="BSV114" s="908"/>
      <c r="BSW114" s="908"/>
      <c r="BSX114" s="908"/>
      <c r="BSY114" s="908"/>
      <c r="BSZ114" s="908"/>
      <c r="BTA114" s="908"/>
      <c r="BTB114" s="908"/>
      <c r="BTC114" s="908"/>
      <c r="BTD114" s="908"/>
      <c r="BTE114" s="908"/>
      <c r="BTF114" s="908"/>
      <c r="BTG114" s="908"/>
      <c r="BTH114" s="908"/>
      <c r="BTI114" s="908"/>
      <c r="BTJ114" s="908"/>
      <c r="BTK114" s="908"/>
      <c r="BTL114" s="908"/>
      <c r="BTM114" s="908"/>
      <c r="BTN114" s="908"/>
      <c r="BTO114" s="908"/>
      <c r="BTP114" s="908"/>
      <c r="BTQ114" s="908"/>
      <c r="BTR114" s="908"/>
      <c r="BTS114" s="908"/>
      <c r="BTT114" s="908"/>
      <c r="BTU114" s="908"/>
      <c r="BTV114" s="908"/>
      <c r="BTW114" s="908"/>
      <c r="BTX114" s="908"/>
      <c r="BTY114" s="908"/>
      <c r="BTZ114" s="908"/>
      <c r="BUA114" s="908"/>
      <c r="BUB114" s="908"/>
      <c r="BUC114" s="908"/>
      <c r="BUD114" s="908"/>
      <c r="BUE114" s="908"/>
      <c r="BUF114" s="908"/>
      <c r="BUG114" s="908"/>
      <c r="BUH114" s="908"/>
      <c r="BUI114" s="908"/>
      <c r="BUJ114" s="908"/>
      <c r="BUK114" s="908"/>
      <c r="BUL114" s="908"/>
      <c r="BUM114" s="908"/>
      <c r="BUN114" s="908"/>
      <c r="BUO114" s="908"/>
      <c r="BUP114" s="908"/>
      <c r="BUQ114" s="908"/>
      <c r="BUR114" s="908"/>
      <c r="BUS114" s="908"/>
      <c r="BUT114" s="908"/>
      <c r="BUU114" s="908"/>
      <c r="BUV114" s="908"/>
      <c r="BUW114" s="908"/>
      <c r="BUX114" s="908"/>
      <c r="BUY114" s="908"/>
      <c r="BUZ114" s="908"/>
      <c r="BVA114" s="908"/>
      <c r="BVB114" s="908"/>
      <c r="BVC114" s="908"/>
      <c r="BVD114" s="908"/>
      <c r="BVE114" s="908"/>
      <c r="BVF114" s="908"/>
      <c r="BVG114" s="908"/>
      <c r="BVH114" s="908"/>
      <c r="BVI114" s="908"/>
      <c r="BVJ114" s="908"/>
      <c r="BVK114" s="908"/>
      <c r="BVL114" s="908"/>
      <c r="BVM114" s="908"/>
      <c r="BVN114" s="908"/>
      <c r="BVO114" s="908"/>
      <c r="BVP114" s="908"/>
      <c r="BVQ114" s="908"/>
      <c r="BVR114" s="908"/>
      <c r="BVS114" s="908"/>
      <c r="BVT114" s="908"/>
      <c r="BVU114" s="908"/>
      <c r="BVV114" s="908"/>
      <c r="BVW114" s="908"/>
      <c r="BVX114" s="908"/>
      <c r="BVY114" s="908"/>
      <c r="BVZ114" s="908"/>
      <c r="BWA114" s="908"/>
      <c r="BWB114" s="908"/>
      <c r="BWC114" s="908"/>
      <c r="BWD114" s="908"/>
      <c r="BWE114" s="908"/>
      <c r="BWF114" s="908"/>
      <c r="BWG114" s="908"/>
      <c r="BWH114" s="908"/>
      <c r="BWI114" s="908"/>
      <c r="BWJ114" s="908"/>
      <c r="BWK114" s="908"/>
      <c r="BWL114" s="908"/>
      <c r="BWM114" s="908"/>
      <c r="BWN114" s="908"/>
      <c r="BWO114" s="908"/>
      <c r="BWP114" s="908"/>
      <c r="BWQ114" s="908"/>
      <c r="BWR114" s="908"/>
      <c r="BWS114" s="908"/>
      <c r="BWT114" s="908"/>
      <c r="BWU114" s="908"/>
      <c r="BWV114" s="908"/>
      <c r="BWW114" s="908"/>
      <c r="BWX114" s="908"/>
      <c r="BWY114" s="908"/>
      <c r="BWZ114" s="908"/>
      <c r="BXA114" s="908"/>
      <c r="BXB114" s="908"/>
      <c r="BXC114" s="908"/>
      <c r="BXD114" s="908"/>
      <c r="BXE114" s="908"/>
      <c r="BXF114" s="908"/>
      <c r="BXG114" s="908"/>
      <c r="BXH114" s="908"/>
      <c r="BXI114" s="908"/>
      <c r="BXJ114" s="908"/>
      <c r="BXK114" s="908"/>
      <c r="BXL114" s="908"/>
      <c r="BXM114" s="908"/>
      <c r="BXN114" s="908"/>
      <c r="BXO114" s="908"/>
      <c r="BXP114" s="908"/>
      <c r="BXQ114" s="908"/>
      <c r="BXR114" s="908"/>
      <c r="BXS114" s="908"/>
      <c r="BXT114" s="908"/>
      <c r="BXU114" s="908"/>
      <c r="BXV114" s="908"/>
      <c r="BXW114" s="908"/>
      <c r="BXX114" s="908"/>
      <c r="BXY114" s="908"/>
      <c r="BXZ114" s="908"/>
      <c r="BYA114" s="908"/>
      <c r="BYB114" s="908"/>
      <c r="BYC114" s="908"/>
      <c r="BYD114" s="908"/>
      <c r="BYE114" s="908"/>
      <c r="BYF114" s="908"/>
      <c r="BYG114" s="908"/>
      <c r="BYH114" s="908"/>
      <c r="BYI114" s="908"/>
      <c r="BYJ114" s="908"/>
      <c r="BYK114" s="908"/>
      <c r="BYL114" s="908"/>
      <c r="BYM114" s="908"/>
      <c r="BYN114" s="908"/>
      <c r="BYO114" s="908"/>
      <c r="BYP114" s="908"/>
      <c r="BYQ114" s="908"/>
      <c r="BYR114" s="908"/>
      <c r="BYS114" s="908"/>
      <c r="BYT114" s="908"/>
      <c r="BYU114" s="908"/>
      <c r="BYV114" s="908"/>
      <c r="BYW114" s="908"/>
      <c r="BYX114" s="908"/>
      <c r="BYY114" s="908"/>
      <c r="BYZ114" s="908"/>
      <c r="BZA114" s="908"/>
      <c r="BZB114" s="908"/>
      <c r="BZC114" s="908"/>
      <c r="BZD114" s="908"/>
      <c r="BZE114" s="908"/>
      <c r="BZF114" s="908"/>
      <c r="BZG114" s="908"/>
      <c r="BZH114" s="908"/>
      <c r="BZI114" s="908"/>
      <c r="BZJ114" s="908"/>
      <c r="BZK114" s="908"/>
      <c r="BZL114" s="908"/>
      <c r="BZM114" s="908"/>
      <c r="BZN114" s="908"/>
      <c r="BZO114" s="908"/>
      <c r="BZP114" s="908"/>
      <c r="BZQ114" s="908"/>
      <c r="BZR114" s="908"/>
      <c r="BZS114" s="908"/>
      <c r="BZT114" s="908"/>
      <c r="BZU114" s="908"/>
      <c r="BZV114" s="908"/>
      <c r="BZW114" s="908"/>
      <c r="BZX114" s="908"/>
      <c r="BZY114" s="908"/>
      <c r="BZZ114" s="908"/>
      <c r="CAA114" s="908"/>
      <c r="CAB114" s="908"/>
      <c r="CAC114" s="908"/>
      <c r="CAD114" s="908"/>
      <c r="CAE114" s="908"/>
      <c r="CAF114" s="908"/>
      <c r="CAG114" s="908"/>
      <c r="CAH114" s="908"/>
      <c r="CAI114" s="908"/>
      <c r="CAJ114" s="908"/>
      <c r="CAK114" s="908"/>
      <c r="CAL114" s="908"/>
      <c r="CAM114" s="908"/>
      <c r="CAN114" s="908"/>
      <c r="CAO114" s="908"/>
      <c r="CAP114" s="908"/>
      <c r="CAQ114" s="908"/>
      <c r="CAR114" s="908"/>
      <c r="CAS114" s="908"/>
      <c r="CAT114" s="908"/>
      <c r="CAU114" s="908"/>
      <c r="CAV114" s="908"/>
      <c r="CAW114" s="908"/>
      <c r="CAX114" s="908"/>
      <c r="CAY114" s="908"/>
      <c r="CAZ114" s="908"/>
      <c r="CBA114" s="908"/>
      <c r="CBB114" s="908"/>
      <c r="CBC114" s="908"/>
      <c r="CBD114" s="908"/>
      <c r="CBE114" s="908"/>
      <c r="CBF114" s="908"/>
      <c r="CBG114" s="908"/>
      <c r="CBH114" s="908"/>
      <c r="CBI114" s="908"/>
      <c r="CBJ114" s="908"/>
      <c r="CBK114" s="908"/>
      <c r="CBL114" s="908"/>
      <c r="CBM114" s="908"/>
      <c r="CBN114" s="908"/>
      <c r="CBO114" s="908"/>
      <c r="CBP114" s="908"/>
      <c r="CBQ114" s="908"/>
      <c r="CBR114" s="908"/>
      <c r="CBS114" s="908"/>
      <c r="CBT114" s="908"/>
      <c r="CBU114" s="908"/>
      <c r="CBV114" s="908"/>
      <c r="CBW114" s="908"/>
      <c r="CBX114" s="908"/>
      <c r="CBY114" s="908"/>
      <c r="CBZ114" s="908"/>
      <c r="CCA114" s="908"/>
      <c r="CCB114" s="908"/>
      <c r="CCC114" s="908"/>
      <c r="CCD114" s="908"/>
      <c r="CCE114" s="908"/>
      <c r="CCF114" s="908"/>
      <c r="CCG114" s="908"/>
      <c r="CCH114" s="908"/>
      <c r="CCI114" s="908"/>
      <c r="CCJ114" s="908"/>
      <c r="CCK114" s="908"/>
      <c r="CCL114" s="908"/>
      <c r="CCM114" s="908"/>
      <c r="CCN114" s="908"/>
      <c r="CCO114" s="908"/>
      <c r="CCP114" s="908"/>
      <c r="CCQ114" s="908"/>
      <c r="CCR114" s="908"/>
      <c r="CCS114" s="908"/>
      <c r="CCT114" s="908"/>
      <c r="CCU114" s="908"/>
      <c r="CCV114" s="908"/>
      <c r="CCW114" s="908"/>
      <c r="CCX114" s="908"/>
      <c r="CCY114" s="908"/>
      <c r="CCZ114" s="908"/>
      <c r="CDA114" s="908"/>
      <c r="CDB114" s="908"/>
      <c r="CDC114" s="908"/>
      <c r="CDD114" s="908"/>
      <c r="CDE114" s="908"/>
      <c r="CDF114" s="908"/>
      <c r="CDG114" s="908"/>
      <c r="CDH114" s="908"/>
      <c r="CDI114" s="908"/>
      <c r="CDJ114" s="908"/>
      <c r="CDK114" s="908"/>
      <c r="CDL114" s="908"/>
      <c r="CDM114" s="908"/>
      <c r="CDN114" s="908"/>
      <c r="CDO114" s="908"/>
      <c r="CDP114" s="908"/>
      <c r="CDQ114" s="908"/>
      <c r="CDR114" s="908"/>
      <c r="CDS114" s="908"/>
      <c r="CDT114" s="908"/>
      <c r="CDU114" s="908"/>
      <c r="CDV114" s="908"/>
      <c r="CDW114" s="908"/>
      <c r="CDX114" s="908"/>
      <c r="CDY114" s="908"/>
      <c r="CDZ114" s="908"/>
      <c r="CEA114" s="908"/>
      <c r="CEB114" s="908"/>
      <c r="CEC114" s="908"/>
      <c r="CED114" s="908"/>
      <c r="CEE114" s="908"/>
      <c r="CEF114" s="908"/>
      <c r="CEG114" s="908"/>
      <c r="CEH114" s="908"/>
      <c r="CEI114" s="908"/>
      <c r="CEJ114" s="908"/>
      <c r="CEK114" s="908"/>
      <c r="CEL114" s="908"/>
      <c r="CEM114" s="908"/>
      <c r="CEN114" s="908"/>
      <c r="CEO114" s="908"/>
      <c r="CEP114" s="908"/>
      <c r="CEQ114" s="908"/>
      <c r="CER114" s="908"/>
      <c r="CES114" s="908"/>
      <c r="CET114" s="908"/>
      <c r="CEU114" s="908"/>
      <c r="CEV114" s="908"/>
      <c r="CEW114" s="908"/>
      <c r="CEX114" s="908"/>
      <c r="CEY114" s="908"/>
      <c r="CEZ114" s="908"/>
      <c r="CFA114" s="908"/>
      <c r="CFB114" s="908"/>
      <c r="CFC114" s="908"/>
      <c r="CFD114" s="908"/>
      <c r="CFE114" s="908"/>
      <c r="CFF114" s="908"/>
      <c r="CFG114" s="908"/>
      <c r="CFH114" s="908"/>
      <c r="CFI114" s="908"/>
      <c r="CFJ114" s="908"/>
      <c r="CFK114" s="908"/>
      <c r="CFL114" s="908"/>
      <c r="CFM114" s="908"/>
      <c r="CFN114" s="908"/>
      <c r="CFO114" s="908"/>
      <c r="CFP114" s="908"/>
      <c r="CFQ114" s="908"/>
      <c r="CFR114" s="908"/>
      <c r="CFS114" s="908"/>
      <c r="CFT114" s="908"/>
      <c r="CFU114" s="908"/>
      <c r="CFV114" s="908"/>
      <c r="CFW114" s="908"/>
      <c r="CFX114" s="908"/>
      <c r="CFY114" s="908"/>
      <c r="CFZ114" s="908"/>
      <c r="CGA114" s="908"/>
      <c r="CGB114" s="908"/>
      <c r="CGC114" s="908"/>
      <c r="CGD114" s="908"/>
      <c r="CGE114" s="908"/>
      <c r="CGF114" s="908"/>
      <c r="CGG114" s="908"/>
      <c r="CGH114" s="908"/>
      <c r="CGI114" s="908"/>
      <c r="CGJ114" s="908"/>
      <c r="CGK114" s="908"/>
      <c r="CGL114" s="908"/>
      <c r="CGM114" s="908"/>
      <c r="CGN114" s="908"/>
      <c r="CGO114" s="908"/>
      <c r="CGP114" s="908"/>
      <c r="CGQ114" s="908"/>
      <c r="CGR114" s="908"/>
      <c r="CGS114" s="908"/>
      <c r="CGT114" s="908"/>
      <c r="CGU114" s="908"/>
      <c r="CGV114" s="908"/>
      <c r="CGW114" s="908"/>
      <c r="CGX114" s="908"/>
      <c r="CGY114" s="908"/>
      <c r="CGZ114" s="908"/>
      <c r="CHA114" s="908"/>
      <c r="CHB114" s="908"/>
      <c r="CHC114" s="908"/>
      <c r="CHD114" s="908"/>
      <c r="CHE114" s="908"/>
      <c r="CHF114" s="908"/>
      <c r="CHG114" s="908"/>
      <c r="CHH114" s="908"/>
      <c r="CHI114" s="908"/>
      <c r="CHJ114" s="908"/>
      <c r="CHK114" s="908"/>
      <c r="CHL114" s="908"/>
      <c r="CHM114" s="908"/>
      <c r="CHN114" s="908"/>
      <c r="CHO114" s="908"/>
      <c r="CHP114" s="908"/>
      <c r="CHQ114" s="908"/>
      <c r="CHR114" s="908"/>
      <c r="CHS114" s="908"/>
      <c r="CHT114" s="908"/>
      <c r="CHU114" s="908"/>
      <c r="CHV114" s="908"/>
      <c r="CHW114" s="908"/>
      <c r="CHX114" s="908"/>
      <c r="CHY114" s="908"/>
      <c r="CHZ114" s="908"/>
      <c r="CIA114" s="908"/>
      <c r="CIB114" s="908"/>
      <c r="CIC114" s="908"/>
      <c r="CID114" s="908"/>
      <c r="CIE114" s="908"/>
      <c r="CIF114" s="908"/>
      <c r="CIG114" s="908"/>
      <c r="CIH114" s="908"/>
      <c r="CII114" s="908"/>
      <c r="CIJ114" s="908"/>
      <c r="CIK114" s="908"/>
      <c r="CIL114" s="908"/>
      <c r="CIM114" s="908"/>
      <c r="CIN114" s="908"/>
      <c r="CIO114" s="908"/>
      <c r="CIP114" s="908"/>
      <c r="CIQ114" s="908"/>
      <c r="CIR114" s="908"/>
      <c r="CIS114" s="908"/>
      <c r="CIT114" s="908"/>
      <c r="CIU114" s="908"/>
      <c r="CIV114" s="908"/>
      <c r="CIW114" s="908"/>
      <c r="CIX114" s="908"/>
      <c r="CIY114" s="908"/>
      <c r="CIZ114" s="908"/>
      <c r="CJA114" s="908"/>
      <c r="CJB114" s="908"/>
      <c r="CJC114" s="908"/>
      <c r="CJD114" s="908"/>
      <c r="CJE114" s="908"/>
      <c r="CJF114" s="908"/>
      <c r="CJG114" s="908"/>
      <c r="CJH114" s="908"/>
      <c r="CJI114" s="908"/>
      <c r="CJJ114" s="908"/>
      <c r="CJK114" s="908"/>
      <c r="CJL114" s="908"/>
      <c r="CJM114" s="908"/>
      <c r="CJN114" s="908"/>
      <c r="CJO114" s="908"/>
      <c r="CJP114" s="908"/>
      <c r="CJQ114" s="908"/>
      <c r="CJR114" s="908"/>
      <c r="CJS114" s="908"/>
      <c r="CJT114" s="908"/>
      <c r="CJU114" s="908"/>
      <c r="CJV114" s="908"/>
      <c r="CJW114" s="908"/>
      <c r="CJX114" s="908"/>
      <c r="CJY114" s="908"/>
      <c r="CJZ114" s="908"/>
      <c r="CKA114" s="908"/>
      <c r="CKB114" s="908"/>
      <c r="CKC114" s="908"/>
      <c r="CKD114" s="908"/>
      <c r="CKE114" s="908"/>
      <c r="CKF114" s="908"/>
      <c r="CKG114" s="908"/>
      <c r="CKH114" s="908"/>
      <c r="CKI114" s="908"/>
      <c r="CKJ114" s="908"/>
      <c r="CKK114" s="908"/>
      <c r="CKL114" s="908"/>
      <c r="CKM114" s="908"/>
      <c r="CKN114" s="908"/>
      <c r="CKO114" s="908"/>
      <c r="CKP114" s="908"/>
      <c r="CKQ114" s="908"/>
      <c r="CKR114" s="908"/>
      <c r="CKS114" s="908"/>
      <c r="CKT114" s="908"/>
      <c r="CKU114" s="908"/>
      <c r="CKV114" s="908"/>
      <c r="CKW114" s="908"/>
      <c r="CKX114" s="908"/>
      <c r="CKY114" s="908"/>
      <c r="CKZ114" s="908"/>
      <c r="CLA114" s="908"/>
      <c r="CLB114" s="908"/>
      <c r="CLC114" s="908"/>
      <c r="CLD114" s="908"/>
      <c r="CLE114" s="908"/>
      <c r="CLF114" s="908"/>
      <c r="CLG114" s="908"/>
      <c r="CLH114" s="908"/>
      <c r="CLI114" s="908"/>
      <c r="CLJ114" s="908"/>
      <c r="CLK114" s="908"/>
      <c r="CLL114" s="908"/>
      <c r="CLM114" s="908"/>
      <c r="CLN114" s="908"/>
      <c r="CLO114" s="908"/>
      <c r="CLP114" s="908"/>
      <c r="CLQ114" s="908"/>
      <c r="CLR114" s="908"/>
      <c r="CLS114" s="908"/>
      <c r="CLT114" s="908"/>
      <c r="CLU114" s="908"/>
      <c r="CLV114" s="908"/>
      <c r="CLW114" s="908"/>
      <c r="CLX114" s="908"/>
      <c r="CLY114" s="908"/>
      <c r="CLZ114" s="908"/>
      <c r="CMA114" s="908"/>
      <c r="CMB114" s="908"/>
      <c r="CMC114" s="908"/>
      <c r="CMD114" s="908"/>
      <c r="CME114" s="908"/>
      <c r="CMF114" s="908"/>
      <c r="CMG114" s="908"/>
      <c r="CMH114" s="908"/>
      <c r="CMI114" s="908"/>
      <c r="CMJ114" s="908"/>
      <c r="CMK114" s="908"/>
      <c r="CML114" s="908"/>
      <c r="CMM114" s="908"/>
      <c r="CMN114" s="908"/>
      <c r="CMO114" s="908"/>
      <c r="CMP114" s="908"/>
      <c r="CMQ114" s="908"/>
      <c r="CMR114" s="908"/>
      <c r="CMS114" s="908"/>
      <c r="CMT114" s="908"/>
      <c r="CMU114" s="908"/>
      <c r="CMV114" s="908"/>
      <c r="CMW114" s="908"/>
      <c r="CMX114" s="908"/>
      <c r="CMY114" s="908"/>
      <c r="CMZ114" s="908"/>
      <c r="CNA114" s="908"/>
      <c r="CNB114" s="908"/>
      <c r="CNC114" s="908"/>
      <c r="CND114" s="908"/>
      <c r="CNE114" s="908"/>
      <c r="CNF114" s="908"/>
      <c r="CNG114" s="908"/>
      <c r="CNH114" s="908"/>
      <c r="CNI114" s="908"/>
      <c r="CNJ114" s="908"/>
      <c r="CNK114" s="908"/>
      <c r="CNL114" s="908"/>
      <c r="CNM114" s="908"/>
      <c r="CNN114" s="908"/>
      <c r="CNO114" s="908"/>
      <c r="CNP114" s="908"/>
      <c r="CNQ114" s="908"/>
      <c r="CNR114" s="908"/>
      <c r="CNS114" s="908"/>
      <c r="CNT114" s="908"/>
      <c r="CNU114" s="908"/>
      <c r="CNV114" s="908"/>
      <c r="CNW114" s="908"/>
      <c r="CNX114" s="908"/>
      <c r="CNY114" s="908"/>
      <c r="CNZ114" s="908"/>
      <c r="COA114" s="908"/>
      <c r="COB114" s="908"/>
      <c r="COC114" s="908"/>
      <c r="COD114" s="908"/>
      <c r="COE114" s="908"/>
      <c r="COF114" s="908"/>
      <c r="COG114" s="908"/>
      <c r="COH114" s="908"/>
      <c r="COI114" s="908"/>
      <c r="COJ114" s="908"/>
      <c r="COK114" s="908"/>
      <c r="COL114" s="908"/>
      <c r="COM114" s="908"/>
      <c r="CON114" s="908"/>
      <c r="COO114" s="908"/>
      <c r="COP114" s="908"/>
      <c r="COQ114" s="908"/>
      <c r="COR114" s="908"/>
      <c r="COS114" s="908"/>
      <c r="COT114" s="908"/>
      <c r="COU114" s="908"/>
      <c r="COV114" s="908"/>
      <c r="COW114" s="908"/>
      <c r="COX114" s="908"/>
      <c r="COY114" s="908"/>
      <c r="COZ114" s="908"/>
      <c r="CPA114" s="908"/>
      <c r="CPB114" s="908"/>
      <c r="CPC114" s="908"/>
      <c r="CPD114" s="908"/>
      <c r="CPE114" s="908"/>
      <c r="CPF114" s="908"/>
      <c r="CPG114" s="908"/>
      <c r="CPH114" s="908"/>
      <c r="CPI114" s="908"/>
      <c r="CPJ114" s="908"/>
      <c r="CPK114" s="908"/>
      <c r="CPL114" s="908"/>
      <c r="CPM114" s="908"/>
      <c r="CPN114" s="908"/>
      <c r="CPO114" s="908"/>
      <c r="CPP114" s="908"/>
      <c r="CPQ114" s="908"/>
      <c r="CPR114" s="908"/>
      <c r="CPS114" s="908"/>
      <c r="CPT114" s="908"/>
      <c r="CPU114" s="908"/>
      <c r="CPV114" s="908"/>
      <c r="CPW114" s="908"/>
      <c r="CPX114" s="908"/>
      <c r="CPY114" s="908"/>
      <c r="CPZ114" s="908"/>
      <c r="CQA114" s="908"/>
      <c r="CQB114" s="908"/>
      <c r="CQC114" s="908"/>
      <c r="CQD114" s="908"/>
      <c r="CQE114" s="908"/>
      <c r="CQF114" s="908"/>
      <c r="CQG114" s="908"/>
      <c r="CQH114" s="908"/>
      <c r="CQI114" s="908"/>
      <c r="CQJ114" s="908"/>
      <c r="CQK114" s="908"/>
      <c r="CQL114" s="908"/>
      <c r="CQM114" s="908"/>
      <c r="CQN114" s="908"/>
      <c r="CQO114" s="908"/>
      <c r="CQP114" s="908"/>
      <c r="CQQ114" s="908"/>
      <c r="CQR114" s="908"/>
      <c r="CQS114" s="908"/>
      <c r="CQT114" s="908"/>
      <c r="CQU114" s="908"/>
      <c r="CQV114" s="908"/>
      <c r="CQW114" s="908"/>
      <c r="CQX114" s="908"/>
      <c r="CQY114" s="908"/>
      <c r="CQZ114" s="908"/>
      <c r="CRA114" s="908"/>
      <c r="CRB114" s="908"/>
      <c r="CRC114" s="908"/>
      <c r="CRD114" s="908"/>
      <c r="CRE114" s="908"/>
      <c r="CRF114" s="908"/>
      <c r="CRG114" s="908"/>
      <c r="CRH114" s="908"/>
      <c r="CRI114" s="908"/>
      <c r="CRJ114" s="908"/>
      <c r="CRK114" s="908"/>
      <c r="CRL114" s="908"/>
      <c r="CRM114" s="908"/>
      <c r="CRN114" s="908"/>
      <c r="CRO114" s="908"/>
      <c r="CRP114" s="908"/>
      <c r="CRQ114" s="908"/>
      <c r="CRR114" s="908"/>
      <c r="CRS114" s="908"/>
      <c r="CRT114" s="908"/>
      <c r="CRU114" s="908"/>
      <c r="CRV114" s="908"/>
      <c r="CRW114" s="908"/>
      <c r="CRX114" s="908"/>
      <c r="CRY114" s="908"/>
      <c r="CRZ114" s="908"/>
      <c r="CSA114" s="908"/>
      <c r="CSB114" s="908"/>
      <c r="CSC114" s="908"/>
      <c r="CSD114" s="908"/>
      <c r="CSE114" s="908"/>
      <c r="CSF114" s="908"/>
      <c r="CSG114" s="908"/>
      <c r="CSH114" s="908"/>
      <c r="CSI114" s="908"/>
      <c r="CSJ114" s="908"/>
      <c r="CSK114" s="908"/>
      <c r="CSL114" s="908"/>
      <c r="CSM114" s="908"/>
      <c r="CSN114" s="908"/>
      <c r="CSO114" s="908"/>
      <c r="CSP114" s="908"/>
      <c r="CSQ114" s="908"/>
      <c r="CSR114" s="908"/>
      <c r="CSS114" s="908"/>
      <c r="CST114" s="908"/>
      <c r="CSU114" s="908"/>
      <c r="CSV114" s="908"/>
      <c r="CSW114" s="908"/>
      <c r="CSX114" s="908"/>
      <c r="CSY114" s="908"/>
      <c r="CSZ114" s="908"/>
      <c r="CTA114" s="908"/>
      <c r="CTB114" s="908"/>
      <c r="CTC114" s="908"/>
      <c r="CTD114" s="908"/>
      <c r="CTE114" s="908"/>
      <c r="CTF114" s="908"/>
      <c r="CTG114" s="908"/>
      <c r="CTH114" s="908"/>
      <c r="CTI114" s="908"/>
      <c r="CTJ114" s="908"/>
      <c r="CTK114" s="908"/>
      <c r="CTL114" s="908"/>
      <c r="CTM114" s="908"/>
      <c r="CTN114" s="908"/>
      <c r="CTO114" s="908"/>
      <c r="CTP114" s="908"/>
      <c r="CTQ114" s="908"/>
      <c r="CTR114" s="908"/>
      <c r="CTS114" s="908"/>
      <c r="CTT114" s="908"/>
      <c r="CTU114" s="908"/>
      <c r="CTV114" s="908"/>
      <c r="CTW114" s="908"/>
      <c r="CTX114" s="908"/>
      <c r="CTY114" s="908"/>
      <c r="CTZ114" s="908"/>
      <c r="CUA114" s="908"/>
      <c r="CUB114" s="908"/>
      <c r="CUC114" s="908"/>
      <c r="CUD114" s="908"/>
      <c r="CUE114" s="908"/>
      <c r="CUF114" s="908"/>
      <c r="CUG114" s="908"/>
      <c r="CUH114" s="908"/>
      <c r="CUI114" s="908"/>
      <c r="CUJ114" s="908"/>
      <c r="CUK114" s="908"/>
      <c r="CUL114" s="908"/>
      <c r="CUM114" s="908"/>
      <c r="CUN114" s="908"/>
      <c r="CUO114" s="908"/>
      <c r="CUP114" s="908"/>
      <c r="CUQ114" s="908"/>
      <c r="CUR114" s="908"/>
      <c r="CUS114" s="908"/>
      <c r="CUT114" s="908"/>
      <c r="CUU114" s="908"/>
      <c r="CUV114" s="908"/>
      <c r="CUW114" s="908"/>
      <c r="CUX114" s="908"/>
      <c r="CUY114" s="908"/>
      <c r="CUZ114" s="908"/>
      <c r="CVA114" s="908"/>
      <c r="CVB114" s="908"/>
      <c r="CVC114" s="908"/>
      <c r="CVD114" s="908"/>
      <c r="CVE114" s="908"/>
      <c r="CVF114" s="908"/>
      <c r="CVG114" s="908"/>
      <c r="CVH114" s="908"/>
      <c r="CVI114" s="908"/>
      <c r="CVJ114" s="908"/>
      <c r="CVK114" s="908"/>
      <c r="CVL114" s="908"/>
      <c r="CVM114" s="908"/>
      <c r="CVN114" s="908"/>
      <c r="CVO114" s="908"/>
      <c r="CVP114" s="908"/>
      <c r="CVQ114" s="908"/>
      <c r="CVR114" s="908"/>
      <c r="CVS114" s="908"/>
      <c r="CVT114" s="908"/>
      <c r="CVU114" s="908"/>
      <c r="CVV114" s="908"/>
      <c r="CVW114" s="908"/>
      <c r="CVX114" s="908"/>
      <c r="CVY114" s="908"/>
      <c r="CVZ114" s="908"/>
      <c r="CWA114" s="908"/>
      <c r="CWB114" s="908"/>
      <c r="CWC114" s="908"/>
      <c r="CWD114" s="908"/>
      <c r="CWE114" s="908"/>
      <c r="CWF114" s="908"/>
      <c r="CWG114" s="908"/>
      <c r="CWH114" s="908"/>
      <c r="CWI114" s="908"/>
      <c r="CWJ114" s="908"/>
      <c r="CWK114" s="908"/>
      <c r="CWL114" s="908"/>
      <c r="CWM114" s="908"/>
      <c r="CWN114" s="908"/>
      <c r="CWO114" s="908"/>
      <c r="CWP114" s="908"/>
      <c r="CWQ114" s="908"/>
      <c r="CWR114" s="908"/>
      <c r="CWS114" s="908"/>
      <c r="CWT114" s="908"/>
      <c r="CWU114" s="908"/>
      <c r="CWV114" s="908"/>
      <c r="CWW114" s="908"/>
      <c r="CWX114" s="908"/>
      <c r="CWY114" s="908"/>
      <c r="CWZ114" s="908"/>
      <c r="CXA114" s="908"/>
      <c r="CXB114" s="908"/>
      <c r="CXC114" s="908"/>
      <c r="CXD114" s="908"/>
      <c r="CXE114" s="908"/>
      <c r="CXF114" s="908"/>
      <c r="CXG114" s="908"/>
      <c r="CXH114" s="908"/>
      <c r="CXI114" s="908"/>
      <c r="CXJ114" s="908"/>
      <c r="CXK114" s="908"/>
      <c r="CXL114" s="908"/>
      <c r="CXM114" s="908"/>
      <c r="CXN114" s="908"/>
      <c r="CXO114" s="908"/>
      <c r="CXP114" s="908"/>
      <c r="CXQ114" s="908"/>
      <c r="CXR114" s="908"/>
      <c r="CXS114" s="908"/>
      <c r="CXT114" s="908"/>
      <c r="CXU114" s="908"/>
      <c r="CXV114" s="908"/>
      <c r="CXW114" s="908"/>
      <c r="CXX114" s="908"/>
      <c r="CXY114" s="908"/>
      <c r="CXZ114" s="908"/>
      <c r="CYA114" s="908"/>
      <c r="CYB114" s="908"/>
      <c r="CYC114" s="908"/>
      <c r="CYD114" s="908"/>
      <c r="CYE114" s="908"/>
      <c r="CYF114" s="908"/>
      <c r="CYG114" s="908"/>
      <c r="CYH114" s="908"/>
      <c r="CYI114" s="908"/>
      <c r="CYJ114" s="908"/>
      <c r="CYK114" s="908"/>
      <c r="CYL114" s="908"/>
      <c r="CYM114" s="908"/>
      <c r="CYN114" s="908"/>
      <c r="CYO114" s="908"/>
      <c r="CYP114" s="908"/>
      <c r="CYQ114" s="908"/>
      <c r="CYR114" s="908"/>
      <c r="CYS114" s="908"/>
      <c r="CYT114" s="908"/>
      <c r="CYU114" s="908"/>
      <c r="CYV114" s="908"/>
      <c r="CYW114" s="908"/>
      <c r="CYX114" s="908"/>
      <c r="CYY114" s="908"/>
      <c r="CYZ114" s="908"/>
      <c r="CZA114" s="908"/>
      <c r="CZB114" s="908"/>
      <c r="CZC114" s="908"/>
      <c r="CZD114" s="908"/>
      <c r="CZE114" s="908"/>
      <c r="CZF114" s="908"/>
      <c r="CZG114" s="908"/>
      <c r="CZH114" s="908"/>
      <c r="CZI114" s="908"/>
      <c r="CZJ114" s="908"/>
      <c r="CZK114" s="908"/>
      <c r="CZL114" s="908"/>
      <c r="CZM114" s="908"/>
      <c r="CZN114" s="908"/>
      <c r="CZO114" s="908"/>
      <c r="CZP114" s="908"/>
      <c r="CZQ114" s="908"/>
      <c r="CZR114" s="908"/>
      <c r="CZS114" s="908"/>
      <c r="CZT114" s="908"/>
      <c r="CZU114" s="908"/>
      <c r="CZV114" s="908"/>
      <c r="CZW114" s="908"/>
      <c r="CZX114" s="908"/>
      <c r="CZY114" s="908"/>
      <c r="CZZ114" s="908"/>
      <c r="DAA114" s="908"/>
      <c r="DAB114" s="908"/>
      <c r="DAC114" s="908"/>
      <c r="DAD114" s="908"/>
      <c r="DAE114" s="908"/>
      <c r="DAF114" s="908"/>
      <c r="DAG114" s="908"/>
      <c r="DAH114" s="908"/>
      <c r="DAI114" s="908"/>
      <c r="DAJ114" s="908"/>
      <c r="DAK114" s="908"/>
      <c r="DAL114" s="908"/>
      <c r="DAM114" s="908"/>
      <c r="DAN114" s="908"/>
      <c r="DAO114" s="908"/>
      <c r="DAP114" s="908"/>
      <c r="DAQ114" s="908"/>
      <c r="DAR114" s="908"/>
      <c r="DAS114" s="908"/>
      <c r="DAT114" s="908"/>
      <c r="DAU114" s="908"/>
      <c r="DAV114" s="908"/>
      <c r="DAW114" s="908"/>
      <c r="DAX114" s="908"/>
      <c r="DAY114" s="908"/>
      <c r="DAZ114" s="908"/>
      <c r="DBA114" s="908"/>
      <c r="DBB114" s="908"/>
      <c r="DBC114" s="908"/>
      <c r="DBD114" s="908"/>
      <c r="DBE114" s="908"/>
      <c r="DBF114" s="908"/>
      <c r="DBG114" s="908"/>
      <c r="DBH114" s="908"/>
      <c r="DBI114" s="908"/>
      <c r="DBJ114" s="908"/>
      <c r="DBK114" s="908"/>
      <c r="DBL114" s="908"/>
      <c r="DBM114" s="908"/>
      <c r="DBN114" s="908"/>
      <c r="DBO114" s="908"/>
      <c r="DBP114" s="908"/>
      <c r="DBQ114" s="908"/>
      <c r="DBR114" s="908"/>
      <c r="DBS114" s="908"/>
      <c r="DBT114" s="908"/>
      <c r="DBU114" s="908"/>
      <c r="DBV114" s="908"/>
      <c r="DBW114" s="908"/>
      <c r="DBX114" s="908"/>
      <c r="DBY114" s="908"/>
      <c r="DBZ114" s="908"/>
      <c r="DCA114" s="908"/>
      <c r="DCB114" s="908"/>
      <c r="DCC114" s="908"/>
      <c r="DCD114" s="908"/>
      <c r="DCE114" s="908"/>
      <c r="DCF114" s="908"/>
      <c r="DCG114" s="908"/>
      <c r="DCH114" s="908"/>
      <c r="DCI114" s="908"/>
      <c r="DCJ114" s="908"/>
      <c r="DCK114" s="908"/>
      <c r="DCL114" s="908"/>
      <c r="DCM114" s="908"/>
      <c r="DCN114" s="908"/>
      <c r="DCO114" s="908"/>
      <c r="DCP114" s="908"/>
      <c r="DCQ114" s="908"/>
      <c r="DCR114" s="908"/>
      <c r="DCS114" s="908"/>
      <c r="DCT114" s="908"/>
      <c r="DCU114" s="908"/>
      <c r="DCV114" s="908"/>
      <c r="DCW114" s="908"/>
      <c r="DCX114" s="908"/>
      <c r="DCY114" s="908"/>
      <c r="DCZ114" s="908"/>
      <c r="DDA114" s="908"/>
      <c r="DDB114" s="908"/>
      <c r="DDC114" s="908"/>
      <c r="DDD114" s="908"/>
      <c r="DDE114" s="908"/>
      <c r="DDF114" s="908"/>
      <c r="DDG114" s="908"/>
      <c r="DDH114" s="908"/>
      <c r="DDI114" s="908"/>
      <c r="DDJ114" s="908"/>
      <c r="DDK114" s="908"/>
      <c r="DDL114" s="908"/>
      <c r="DDM114" s="908"/>
      <c r="DDN114" s="908"/>
      <c r="DDO114" s="908"/>
      <c r="DDP114" s="908"/>
      <c r="DDQ114" s="908"/>
      <c r="DDR114" s="908"/>
      <c r="DDS114" s="908"/>
      <c r="DDT114" s="908"/>
      <c r="DDU114" s="908"/>
      <c r="DDV114" s="908"/>
      <c r="DDW114" s="908"/>
      <c r="DDX114" s="908"/>
      <c r="DDY114" s="908"/>
      <c r="DDZ114" s="908"/>
      <c r="DEA114" s="908"/>
      <c r="DEB114" s="908"/>
      <c r="DEC114" s="908"/>
      <c r="DED114" s="908"/>
      <c r="DEE114" s="908"/>
      <c r="DEF114" s="908"/>
      <c r="DEG114" s="908"/>
      <c r="DEH114" s="908"/>
      <c r="DEI114" s="908"/>
      <c r="DEJ114" s="908"/>
      <c r="DEK114" s="908"/>
      <c r="DEL114" s="908"/>
      <c r="DEM114" s="908"/>
      <c r="DEN114" s="908"/>
      <c r="DEO114" s="908"/>
      <c r="DEP114" s="908"/>
      <c r="DEQ114" s="908"/>
      <c r="DER114" s="908"/>
      <c r="DES114" s="908"/>
      <c r="DET114" s="908"/>
      <c r="DEU114" s="908"/>
      <c r="DEV114" s="908"/>
      <c r="DEW114" s="908"/>
      <c r="DEX114" s="908"/>
      <c r="DEY114" s="908"/>
      <c r="DEZ114" s="908"/>
      <c r="DFA114" s="908"/>
      <c r="DFB114" s="908"/>
      <c r="DFC114" s="908"/>
      <c r="DFD114" s="908"/>
      <c r="DFE114" s="908"/>
      <c r="DFF114" s="908"/>
      <c r="DFG114" s="908"/>
      <c r="DFH114" s="908"/>
      <c r="DFI114" s="908"/>
      <c r="DFJ114" s="908"/>
      <c r="DFK114" s="908"/>
      <c r="DFL114" s="908"/>
      <c r="DFM114" s="908"/>
      <c r="DFN114" s="908"/>
      <c r="DFO114" s="908"/>
      <c r="DFP114" s="908"/>
      <c r="DFQ114" s="908"/>
      <c r="DFR114" s="908"/>
      <c r="DFS114" s="908"/>
      <c r="DFT114" s="908"/>
      <c r="DFU114" s="908"/>
      <c r="DFV114" s="908"/>
      <c r="DFW114" s="908"/>
      <c r="DFX114" s="908"/>
      <c r="DFY114" s="908"/>
      <c r="DFZ114" s="908"/>
      <c r="DGA114" s="908"/>
      <c r="DGB114" s="908"/>
      <c r="DGC114" s="908"/>
      <c r="DGD114" s="908"/>
      <c r="DGE114" s="908"/>
      <c r="DGF114" s="908"/>
      <c r="DGG114" s="908"/>
      <c r="DGH114" s="908"/>
      <c r="DGI114" s="908"/>
      <c r="DGJ114" s="908"/>
      <c r="DGK114" s="908"/>
      <c r="DGL114" s="908"/>
      <c r="DGM114" s="908"/>
      <c r="DGN114" s="908"/>
      <c r="DGO114" s="908"/>
      <c r="DGP114" s="908"/>
      <c r="DGQ114" s="908"/>
      <c r="DGR114" s="908"/>
      <c r="DGS114" s="908"/>
      <c r="DGT114" s="908"/>
      <c r="DGU114" s="908"/>
      <c r="DGV114" s="908"/>
      <c r="DGW114" s="908"/>
      <c r="DGX114" s="908"/>
      <c r="DGY114" s="908"/>
      <c r="DGZ114" s="908"/>
      <c r="DHA114" s="908"/>
      <c r="DHB114" s="908"/>
      <c r="DHC114" s="908"/>
      <c r="DHD114" s="908"/>
      <c r="DHE114" s="908"/>
      <c r="DHF114" s="908"/>
      <c r="DHG114" s="908"/>
      <c r="DHH114" s="908"/>
      <c r="DHI114" s="908"/>
      <c r="DHJ114" s="908"/>
      <c r="DHK114" s="908"/>
      <c r="DHL114" s="908"/>
      <c r="DHM114" s="908"/>
      <c r="DHN114" s="908"/>
      <c r="DHO114" s="908"/>
      <c r="DHP114" s="908"/>
      <c r="DHQ114" s="908"/>
      <c r="DHR114" s="908"/>
      <c r="DHS114" s="908"/>
      <c r="DHT114" s="908"/>
      <c r="DHU114" s="908"/>
      <c r="DHV114" s="908"/>
      <c r="DHW114" s="908"/>
      <c r="DHX114" s="908"/>
      <c r="DHY114" s="908"/>
      <c r="DHZ114" s="908"/>
      <c r="DIA114" s="908"/>
      <c r="DIB114" s="908"/>
      <c r="DIC114" s="908"/>
      <c r="DID114" s="908"/>
      <c r="DIE114" s="908"/>
      <c r="DIF114" s="908"/>
      <c r="DIG114" s="908"/>
      <c r="DIH114" s="908"/>
      <c r="DII114" s="908"/>
      <c r="DIJ114" s="908"/>
      <c r="DIK114" s="908"/>
      <c r="DIL114" s="908"/>
      <c r="DIM114" s="908"/>
      <c r="DIN114" s="908"/>
      <c r="DIO114" s="908"/>
      <c r="DIP114" s="908"/>
      <c r="DIQ114" s="908"/>
      <c r="DIR114" s="908"/>
      <c r="DIS114" s="908"/>
      <c r="DIT114" s="908"/>
      <c r="DIU114" s="908"/>
      <c r="DIV114" s="908"/>
      <c r="DIW114" s="908"/>
      <c r="DIX114" s="908"/>
      <c r="DIY114" s="908"/>
      <c r="DIZ114" s="908"/>
      <c r="DJA114" s="908"/>
      <c r="DJB114" s="908"/>
      <c r="DJC114" s="908"/>
      <c r="DJD114" s="908"/>
      <c r="DJE114" s="908"/>
      <c r="DJF114" s="908"/>
      <c r="DJG114" s="908"/>
      <c r="DJH114" s="908"/>
      <c r="DJI114" s="908"/>
      <c r="DJJ114" s="908"/>
      <c r="DJK114" s="908"/>
      <c r="DJL114" s="908"/>
      <c r="DJM114" s="908"/>
      <c r="DJN114" s="908"/>
      <c r="DJO114" s="908"/>
      <c r="DJP114" s="908"/>
      <c r="DJQ114" s="908"/>
      <c r="DJR114" s="908"/>
      <c r="DJS114" s="908"/>
      <c r="DJT114" s="908"/>
      <c r="DJU114" s="908"/>
      <c r="DJV114" s="908"/>
      <c r="DJW114" s="908"/>
      <c r="DJX114" s="908"/>
      <c r="DJY114" s="908"/>
      <c r="DJZ114" s="908"/>
      <c r="DKA114" s="908"/>
      <c r="DKB114" s="908"/>
      <c r="DKC114" s="908"/>
      <c r="DKD114" s="908"/>
      <c r="DKE114" s="908"/>
      <c r="DKF114" s="908"/>
      <c r="DKG114" s="908"/>
      <c r="DKH114" s="908"/>
      <c r="DKI114" s="908"/>
      <c r="DKJ114" s="908"/>
      <c r="DKK114" s="908"/>
      <c r="DKL114" s="908"/>
      <c r="DKM114" s="908"/>
      <c r="DKN114" s="908"/>
      <c r="DKO114" s="908"/>
      <c r="DKP114" s="908"/>
      <c r="DKQ114" s="908"/>
      <c r="DKR114" s="908"/>
      <c r="DKS114" s="908"/>
      <c r="DKT114" s="908"/>
      <c r="DKU114" s="908"/>
      <c r="DKV114" s="908"/>
      <c r="DKW114" s="908"/>
      <c r="DKX114" s="908"/>
      <c r="DKY114" s="908"/>
      <c r="DKZ114" s="908"/>
      <c r="DLA114" s="908"/>
      <c r="DLB114" s="908"/>
      <c r="DLC114" s="908"/>
      <c r="DLD114" s="908"/>
      <c r="DLE114" s="908"/>
      <c r="DLF114" s="908"/>
      <c r="DLG114" s="908"/>
      <c r="DLH114" s="908"/>
      <c r="DLI114" s="908"/>
      <c r="DLJ114" s="908"/>
      <c r="DLK114" s="908"/>
      <c r="DLL114" s="908"/>
      <c r="DLM114" s="908"/>
      <c r="DLN114" s="908"/>
      <c r="DLO114" s="908"/>
      <c r="DLP114" s="908"/>
      <c r="DLQ114" s="908"/>
      <c r="DLR114" s="908"/>
      <c r="DLS114" s="908"/>
      <c r="DLT114" s="908"/>
      <c r="DLU114" s="908"/>
      <c r="DLV114" s="908"/>
      <c r="DLW114" s="908"/>
      <c r="DLX114" s="908"/>
      <c r="DLY114" s="908"/>
      <c r="DLZ114" s="908"/>
      <c r="DMA114" s="908"/>
      <c r="DMB114" s="908"/>
      <c r="DMC114" s="908"/>
      <c r="DMD114" s="908"/>
      <c r="DME114" s="908"/>
      <c r="DMF114" s="908"/>
      <c r="DMG114" s="908"/>
      <c r="DMH114" s="908"/>
      <c r="DMI114" s="908"/>
      <c r="DMJ114" s="908"/>
      <c r="DMK114" s="908"/>
      <c r="DML114" s="908"/>
      <c r="DMM114" s="908"/>
      <c r="DMN114" s="908"/>
      <c r="DMO114" s="908"/>
      <c r="DMP114" s="908"/>
      <c r="DMQ114" s="908"/>
      <c r="DMR114" s="908"/>
      <c r="DMS114" s="908"/>
      <c r="DMT114" s="908"/>
      <c r="DMU114" s="908"/>
      <c r="DMV114" s="908"/>
      <c r="DMW114" s="908"/>
      <c r="DMX114" s="908"/>
      <c r="DMY114" s="908"/>
      <c r="DMZ114" s="908"/>
      <c r="DNA114" s="908"/>
      <c r="DNB114" s="908"/>
      <c r="DNC114" s="908"/>
      <c r="DND114" s="908"/>
      <c r="DNE114" s="908"/>
      <c r="DNF114" s="908"/>
      <c r="DNG114" s="908"/>
      <c r="DNH114" s="908"/>
      <c r="DNI114" s="908"/>
      <c r="DNJ114" s="908"/>
      <c r="DNK114" s="908"/>
      <c r="DNL114" s="908"/>
      <c r="DNM114" s="908"/>
      <c r="DNN114" s="908"/>
      <c r="DNO114" s="908"/>
      <c r="DNP114" s="908"/>
      <c r="DNQ114" s="908"/>
      <c r="DNR114" s="908"/>
      <c r="DNS114" s="908"/>
      <c r="DNT114" s="908"/>
      <c r="DNU114" s="908"/>
      <c r="DNV114" s="908"/>
      <c r="DNW114" s="908"/>
      <c r="DNX114" s="908"/>
      <c r="DNY114" s="908"/>
      <c r="DNZ114" s="908"/>
      <c r="DOA114" s="908"/>
      <c r="DOB114" s="908"/>
      <c r="DOC114" s="908"/>
      <c r="DOD114" s="908"/>
      <c r="DOE114" s="908"/>
      <c r="DOF114" s="908"/>
      <c r="DOG114" s="908"/>
      <c r="DOH114" s="908"/>
      <c r="DOI114" s="908"/>
      <c r="DOJ114" s="908"/>
      <c r="DOK114" s="908"/>
      <c r="DOL114" s="908"/>
      <c r="DOM114" s="908"/>
      <c r="DON114" s="908"/>
      <c r="DOO114" s="908"/>
      <c r="DOP114" s="908"/>
      <c r="DOQ114" s="908"/>
      <c r="DOR114" s="908"/>
      <c r="DOS114" s="908"/>
      <c r="DOT114" s="908"/>
      <c r="DOU114" s="908"/>
      <c r="DOV114" s="908"/>
      <c r="DOW114" s="908"/>
      <c r="DOX114" s="908"/>
      <c r="DOY114" s="908"/>
      <c r="DOZ114" s="908"/>
      <c r="DPA114" s="908"/>
      <c r="DPB114" s="908"/>
      <c r="DPC114" s="908"/>
      <c r="DPD114" s="908"/>
      <c r="DPE114" s="908"/>
      <c r="DPF114" s="908"/>
      <c r="DPG114" s="908"/>
      <c r="DPH114" s="908"/>
      <c r="DPI114" s="908"/>
      <c r="DPJ114" s="908"/>
      <c r="DPK114" s="908"/>
      <c r="DPL114" s="908"/>
      <c r="DPM114" s="908"/>
      <c r="DPN114" s="908"/>
      <c r="DPO114" s="908"/>
      <c r="DPP114" s="908"/>
      <c r="DPQ114" s="908"/>
      <c r="DPR114" s="908"/>
      <c r="DPS114" s="908"/>
      <c r="DPT114" s="908"/>
      <c r="DPU114" s="908"/>
      <c r="DPV114" s="908"/>
      <c r="DPW114" s="908"/>
      <c r="DPX114" s="908"/>
      <c r="DPY114" s="908"/>
      <c r="DPZ114" s="908"/>
      <c r="DQA114" s="908"/>
      <c r="DQB114" s="908"/>
      <c r="DQC114" s="908"/>
      <c r="DQD114" s="908"/>
      <c r="DQE114" s="908"/>
      <c r="DQF114" s="908"/>
      <c r="DQG114" s="908"/>
      <c r="DQH114" s="908"/>
      <c r="DQI114" s="908"/>
      <c r="DQJ114" s="908"/>
      <c r="DQK114" s="908"/>
      <c r="DQL114" s="908"/>
      <c r="DQM114" s="908"/>
      <c r="DQN114" s="908"/>
      <c r="DQO114" s="908"/>
      <c r="DQP114" s="908"/>
      <c r="DQQ114" s="908"/>
      <c r="DQR114" s="908"/>
      <c r="DQS114" s="908"/>
      <c r="DQT114" s="908"/>
      <c r="DQU114" s="908"/>
      <c r="DQV114" s="908"/>
      <c r="DQW114" s="908"/>
      <c r="DQX114" s="908"/>
      <c r="DQY114" s="908"/>
      <c r="DQZ114" s="908"/>
      <c r="DRA114" s="908"/>
      <c r="DRB114" s="908"/>
      <c r="DRC114" s="908"/>
      <c r="DRD114" s="908"/>
      <c r="DRE114" s="908"/>
      <c r="DRF114" s="908"/>
      <c r="DRG114" s="908"/>
      <c r="DRH114" s="908"/>
      <c r="DRI114" s="908"/>
      <c r="DRJ114" s="908"/>
      <c r="DRK114" s="908"/>
      <c r="DRL114" s="908"/>
      <c r="DRM114" s="908"/>
      <c r="DRN114" s="908"/>
      <c r="DRO114" s="908"/>
      <c r="DRP114" s="908"/>
      <c r="DRQ114" s="908"/>
      <c r="DRR114" s="908"/>
      <c r="DRS114" s="908"/>
      <c r="DRT114" s="908"/>
      <c r="DRU114" s="908"/>
      <c r="DRV114" s="908"/>
      <c r="DRW114" s="908"/>
      <c r="DRX114" s="908"/>
      <c r="DRY114" s="908"/>
      <c r="DRZ114" s="908"/>
      <c r="DSA114" s="908"/>
      <c r="DSB114" s="908"/>
      <c r="DSC114" s="908"/>
      <c r="DSD114" s="908"/>
      <c r="DSE114" s="908"/>
      <c r="DSF114" s="908"/>
      <c r="DSG114" s="908"/>
      <c r="DSH114" s="908"/>
      <c r="DSI114" s="908"/>
      <c r="DSJ114" s="908"/>
      <c r="DSK114" s="908"/>
      <c r="DSL114" s="908"/>
      <c r="DSM114" s="908"/>
      <c r="DSN114" s="908"/>
      <c r="DSO114" s="908"/>
      <c r="DSP114" s="908"/>
      <c r="DSQ114" s="908"/>
      <c r="DSR114" s="908"/>
      <c r="DSS114" s="908"/>
      <c r="DST114" s="908"/>
      <c r="DSU114" s="908"/>
      <c r="DSV114" s="908"/>
      <c r="DSW114" s="908"/>
      <c r="DSX114" s="908"/>
      <c r="DSY114" s="908"/>
      <c r="DSZ114" s="908"/>
      <c r="DTA114" s="908"/>
      <c r="DTB114" s="908"/>
      <c r="DTC114" s="908"/>
      <c r="DTD114" s="908"/>
      <c r="DTE114" s="908"/>
      <c r="DTF114" s="908"/>
      <c r="DTG114" s="908"/>
      <c r="DTH114" s="908"/>
      <c r="DTI114" s="908"/>
      <c r="DTJ114" s="908"/>
      <c r="DTK114" s="908"/>
      <c r="DTL114" s="908"/>
      <c r="DTM114" s="908"/>
      <c r="DTN114" s="908"/>
      <c r="DTO114" s="908"/>
      <c r="DTP114" s="908"/>
      <c r="DTQ114" s="908"/>
      <c r="DTR114" s="908"/>
      <c r="DTS114" s="908"/>
      <c r="DTT114" s="908"/>
      <c r="DTU114" s="908"/>
      <c r="DTV114" s="908"/>
      <c r="DTW114" s="908"/>
      <c r="DTX114" s="908"/>
      <c r="DTY114" s="908"/>
      <c r="DTZ114" s="908"/>
      <c r="DUA114" s="908"/>
      <c r="DUB114" s="908"/>
      <c r="DUC114" s="908"/>
      <c r="DUD114" s="908"/>
      <c r="DUE114" s="908"/>
      <c r="DUF114" s="908"/>
      <c r="DUG114" s="908"/>
      <c r="DUH114" s="908"/>
      <c r="DUI114" s="908"/>
      <c r="DUJ114" s="908"/>
      <c r="DUK114" s="908"/>
      <c r="DUL114" s="908"/>
      <c r="DUM114" s="908"/>
      <c r="DUN114" s="908"/>
      <c r="DUO114" s="908"/>
      <c r="DUP114" s="908"/>
      <c r="DUQ114" s="908"/>
      <c r="DUR114" s="908"/>
      <c r="DUS114" s="908"/>
      <c r="DUT114" s="908"/>
      <c r="DUU114" s="908"/>
      <c r="DUV114" s="908"/>
      <c r="DUW114" s="908"/>
      <c r="DUX114" s="908"/>
      <c r="DUY114" s="908"/>
      <c r="DUZ114" s="908"/>
      <c r="DVA114" s="908"/>
      <c r="DVB114" s="908"/>
      <c r="DVC114" s="908"/>
      <c r="DVD114" s="908"/>
      <c r="DVE114" s="908"/>
      <c r="DVF114" s="908"/>
      <c r="DVG114" s="908"/>
      <c r="DVH114" s="908"/>
      <c r="DVI114" s="908"/>
      <c r="DVJ114" s="908"/>
      <c r="DVK114" s="908"/>
      <c r="DVL114" s="908"/>
      <c r="DVM114" s="908"/>
      <c r="DVN114" s="908"/>
      <c r="DVO114" s="908"/>
      <c r="DVP114" s="908"/>
      <c r="DVQ114" s="908"/>
      <c r="DVR114" s="908"/>
      <c r="DVS114" s="908"/>
      <c r="DVT114" s="908"/>
      <c r="DVU114" s="908"/>
      <c r="DVV114" s="908"/>
      <c r="DVW114" s="908"/>
      <c r="DVX114" s="908"/>
      <c r="DVY114" s="908"/>
      <c r="DVZ114" s="908"/>
      <c r="DWA114" s="908"/>
      <c r="DWB114" s="908"/>
      <c r="DWC114" s="908"/>
      <c r="DWD114" s="908"/>
      <c r="DWE114" s="908"/>
      <c r="DWF114" s="908"/>
      <c r="DWG114" s="908"/>
      <c r="DWH114" s="908"/>
      <c r="DWI114" s="908"/>
      <c r="DWJ114" s="908"/>
      <c r="DWK114" s="908"/>
      <c r="DWL114" s="908"/>
      <c r="DWM114" s="908"/>
      <c r="DWN114" s="908"/>
      <c r="DWO114" s="908"/>
      <c r="DWP114" s="908"/>
      <c r="DWQ114" s="908"/>
      <c r="DWR114" s="908"/>
      <c r="DWS114" s="908"/>
      <c r="DWT114" s="908"/>
      <c r="DWU114" s="908"/>
      <c r="DWV114" s="908"/>
      <c r="DWW114" s="908"/>
      <c r="DWX114" s="908"/>
      <c r="DWY114" s="908"/>
      <c r="DWZ114" s="908"/>
      <c r="DXA114" s="908"/>
      <c r="DXB114" s="908"/>
      <c r="DXC114" s="908"/>
      <c r="DXD114" s="908"/>
      <c r="DXE114" s="908"/>
      <c r="DXF114" s="908"/>
      <c r="DXG114" s="908"/>
      <c r="DXH114" s="908"/>
      <c r="DXI114" s="908"/>
      <c r="DXJ114" s="908"/>
      <c r="DXK114" s="908"/>
      <c r="DXL114" s="908"/>
      <c r="DXM114" s="908"/>
      <c r="DXN114" s="908"/>
      <c r="DXO114" s="908"/>
      <c r="DXP114" s="908"/>
      <c r="DXQ114" s="908"/>
      <c r="DXR114" s="908"/>
      <c r="DXS114" s="908"/>
      <c r="DXT114" s="908"/>
      <c r="DXU114" s="908"/>
      <c r="DXV114" s="908"/>
      <c r="DXW114" s="908"/>
      <c r="DXX114" s="908"/>
      <c r="DXY114" s="908"/>
      <c r="DXZ114" s="908"/>
      <c r="DYA114" s="908"/>
      <c r="DYB114" s="908"/>
      <c r="DYC114" s="908"/>
      <c r="DYD114" s="908"/>
      <c r="DYE114" s="908"/>
      <c r="DYF114" s="908"/>
      <c r="DYG114" s="908"/>
      <c r="DYH114" s="908"/>
      <c r="DYI114" s="908"/>
      <c r="DYJ114" s="908"/>
      <c r="DYK114" s="908"/>
      <c r="DYL114" s="908"/>
      <c r="DYM114" s="908"/>
      <c r="DYN114" s="908"/>
      <c r="DYO114" s="908"/>
      <c r="DYP114" s="908"/>
      <c r="DYQ114" s="908"/>
      <c r="DYR114" s="908"/>
      <c r="DYS114" s="908"/>
      <c r="DYT114" s="908"/>
      <c r="DYU114" s="908"/>
      <c r="DYV114" s="908"/>
      <c r="DYW114" s="908"/>
      <c r="DYX114" s="908"/>
      <c r="DYY114" s="908"/>
      <c r="DYZ114" s="908"/>
      <c r="DZA114" s="908"/>
      <c r="DZB114" s="908"/>
      <c r="DZC114" s="908"/>
      <c r="DZD114" s="908"/>
      <c r="DZE114" s="908"/>
      <c r="DZF114" s="908"/>
      <c r="DZG114" s="908"/>
      <c r="DZH114" s="908"/>
      <c r="DZI114" s="908"/>
      <c r="DZJ114" s="908"/>
      <c r="DZK114" s="908"/>
      <c r="DZL114" s="908"/>
      <c r="DZM114" s="908"/>
      <c r="DZN114" s="908"/>
      <c r="DZO114" s="908"/>
      <c r="DZP114" s="908"/>
      <c r="DZQ114" s="908"/>
      <c r="DZR114" s="908"/>
      <c r="DZS114" s="908"/>
      <c r="DZT114" s="908"/>
      <c r="DZU114" s="908"/>
      <c r="DZV114" s="908"/>
      <c r="DZW114" s="908"/>
      <c r="DZX114" s="908"/>
      <c r="DZY114" s="908"/>
      <c r="DZZ114" s="908"/>
      <c r="EAA114" s="908"/>
      <c r="EAB114" s="908"/>
      <c r="EAC114" s="908"/>
      <c r="EAD114" s="908"/>
      <c r="EAE114" s="908"/>
      <c r="EAF114" s="908"/>
      <c r="EAG114" s="908"/>
      <c r="EAH114" s="908"/>
      <c r="EAI114" s="908"/>
      <c r="EAJ114" s="908"/>
      <c r="EAK114" s="908"/>
      <c r="EAL114" s="908"/>
      <c r="EAM114" s="908"/>
      <c r="EAN114" s="908"/>
      <c r="EAO114" s="908"/>
      <c r="EAP114" s="908"/>
      <c r="EAQ114" s="908"/>
      <c r="EAR114" s="908"/>
      <c r="EAS114" s="908"/>
      <c r="EAT114" s="908"/>
      <c r="EAU114" s="908"/>
      <c r="EAV114" s="908"/>
      <c r="EAW114" s="908"/>
      <c r="EAX114" s="908"/>
      <c r="EAY114" s="908"/>
      <c r="EAZ114" s="908"/>
      <c r="EBA114" s="908"/>
      <c r="EBB114" s="908"/>
      <c r="EBC114" s="908"/>
      <c r="EBD114" s="908"/>
      <c r="EBE114" s="908"/>
      <c r="EBF114" s="908"/>
      <c r="EBG114" s="908"/>
      <c r="EBH114" s="908"/>
      <c r="EBI114" s="908"/>
      <c r="EBJ114" s="908"/>
      <c r="EBK114" s="908"/>
      <c r="EBL114" s="908"/>
      <c r="EBM114" s="908"/>
      <c r="EBN114" s="908"/>
      <c r="EBO114" s="908"/>
      <c r="EBP114" s="908"/>
      <c r="EBQ114" s="908"/>
      <c r="EBR114" s="908"/>
      <c r="EBS114" s="908"/>
      <c r="EBT114" s="908"/>
      <c r="EBU114" s="908"/>
      <c r="EBV114" s="908"/>
      <c r="EBW114" s="908"/>
      <c r="EBX114" s="908"/>
      <c r="EBY114" s="908"/>
      <c r="EBZ114" s="908"/>
      <c r="ECA114" s="908"/>
      <c r="ECB114" s="908"/>
      <c r="ECC114" s="908"/>
      <c r="ECD114" s="908"/>
      <c r="ECE114" s="908"/>
      <c r="ECF114" s="908"/>
      <c r="ECG114" s="908"/>
      <c r="ECH114" s="908"/>
      <c r="ECI114" s="908"/>
      <c r="ECJ114" s="908"/>
      <c r="ECK114" s="908"/>
      <c r="ECL114" s="908"/>
      <c r="ECM114" s="908"/>
      <c r="ECN114" s="908"/>
      <c r="ECO114" s="908"/>
      <c r="ECP114" s="908"/>
      <c r="ECQ114" s="908"/>
      <c r="ECR114" s="908"/>
      <c r="ECS114" s="908"/>
      <c r="ECT114" s="908"/>
      <c r="ECU114" s="908"/>
      <c r="ECV114" s="908"/>
      <c r="ECW114" s="908"/>
      <c r="ECX114" s="908"/>
      <c r="ECY114" s="908"/>
      <c r="ECZ114" s="908"/>
      <c r="EDA114" s="908"/>
      <c r="EDB114" s="908"/>
      <c r="EDC114" s="908"/>
      <c r="EDD114" s="908"/>
      <c r="EDE114" s="908"/>
      <c r="EDF114" s="908"/>
      <c r="EDG114" s="908"/>
      <c r="EDH114" s="908"/>
      <c r="EDI114" s="908"/>
      <c r="EDJ114" s="908"/>
      <c r="EDK114" s="908"/>
      <c r="EDL114" s="908"/>
      <c r="EDM114" s="908"/>
      <c r="EDN114" s="908"/>
      <c r="EDO114" s="908"/>
      <c r="EDP114" s="908"/>
      <c r="EDQ114" s="908"/>
      <c r="EDR114" s="908"/>
      <c r="EDS114" s="908"/>
      <c r="EDT114" s="908"/>
      <c r="EDU114" s="908"/>
      <c r="EDV114" s="908"/>
      <c r="EDW114" s="908"/>
      <c r="EDX114" s="908"/>
      <c r="EDY114" s="908"/>
      <c r="EDZ114" s="908"/>
      <c r="EEA114" s="908"/>
      <c r="EEB114" s="908"/>
      <c r="EEC114" s="908"/>
      <c r="EED114" s="908"/>
      <c r="EEE114" s="908"/>
      <c r="EEF114" s="908"/>
      <c r="EEG114" s="908"/>
      <c r="EEH114" s="908"/>
      <c r="EEI114" s="908"/>
      <c r="EEJ114" s="908"/>
      <c r="EEK114" s="908"/>
      <c r="EEL114" s="908"/>
      <c r="EEM114" s="908"/>
      <c r="EEN114" s="908"/>
      <c r="EEO114" s="908"/>
      <c r="EEP114" s="908"/>
      <c r="EEQ114" s="908"/>
      <c r="EER114" s="908"/>
      <c r="EES114" s="908"/>
      <c r="EET114" s="908"/>
      <c r="EEU114" s="908"/>
      <c r="EEV114" s="908"/>
      <c r="EEW114" s="908"/>
      <c r="EEX114" s="908"/>
      <c r="EEY114" s="908"/>
      <c r="EEZ114" s="908"/>
      <c r="EFA114" s="908"/>
      <c r="EFB114" s="908"/>
      <c r="EFC114" s="908"/>
      <c r="EFD114" s="908"/>
      <c r="EFE114" s="908"/>
      <c r="EFF114" s="908"/>
      <c r="EFG114" s="908"/>
      <c r="EFH114" s="908"/>
      <c r="EFI114" s="908"/>
      <c r="EFJ114" s="908"/>
      <c r="EFK114" s="908"/>
      <c r="EFL114" s="908"/>
      <c r="EFM114" s="908"/>
      <c r="EFN114" s="908"/>
      <c r="EFO114" s="908"/>
      <c r="EFP114" s="908"/>
      <c r="EFQ114" s="908"/>
      <c r="EFR114" s="908"/>
      <c r="EFS114" s="908"/>
      <c r="EFT114" s="908"/>
      <c r="EFU114" s="908"/>
      <c r="EFV114" s="908"/>
      <c r="EFW114" s="908"/>
      <c r="EFX114" s="908"/>
      <c r="EFY114" s="908"/>
      <c r="EFZ114" s="908"/>
      <c r="EGA114" s="908"/>
      <c r="EGB114" s="908"/>
      <c r="EGC114" s="908"/>
      <c r="EGD114" s="908"/>
      <c r="EGE114" s="908"/>
      <c r="EGF114" s="908"/>
      <c r="EGG114" s="908"/>
      <c r="EGH114" s="908"/>
      <c r="EGI114" s="908"/>
      <c r="EGJ114" s="908"/>
      <c r="EGK114" s="908"/>
      <c r="EGL114" s="908"/>
      <c r="EGM114" s="908"/>
      <c r="EGN114" s="908"/>
      <c r="EGO114" s="908"/>
      <c r="EGP114" s="908"/>
      <c r="EGQ114" s="908"/>
      <c r="EGR114" s="908"/>
      <c r="EGS114" s="908"/>
      <c r="EGT114" s="908"/>
      <c r="EGU114" s="908"/>
      <c r="EGV114" s="908"/>
      <c r="EGW114" s="908"/>
      <c r="EGX114" s="908"/>
      <c r="EGY114" s="908"/>
      <c r="EGZ114" s="908"/>
      <c r="EHA114" s="908"/>
      <c r="EHB114" s="908"/>
      <c r="EHC114" s="908"/>
      <c r="EHD114" s="908"/>
      <c r="EHE114" s="908"/>
      <c r="EHF114" s="908"/>
      <c r="EHG114" s="908"/>
      <c r="EHH114" s="908"/>
      <c r="EHI114" s="908"/>
      <c r="EHJ114" s="908"/>
      <c r="EHK114" s="908"/>
      <c r="EHL114" s="908"/>
      <c r="EHM114" s="908"/>
      <c r="EHN114" s="908"/>
      <c r="EHO114" s="908"/>
      <c r="EHP114" s="908"/>
      <c r="EHQ114" s="908"/>
      <c r="EHR114" s="908"/>
      <c r="EHS114" s="908"/>
      <c r="EHT114" s="908"/>
      <c r="EHU114" s="908"/>
      <c r="EHV114" s="908"/>
      <c r="EHW114" s="908"/>
      <c r="EHX114" s="908"/>
      <c r="EHY114" s="908"/>
      <c r="EHZ114" s="908"/>
      <c r="EIA114" s="908"/>
      <c r="EIB114" s="908"/>
      <c r="EIC114" s="908"/>
      <c r="EID114" s="908"/>
      <c r="EIE114" s="908"/>
      <c r="EIF114" s="908"/>
      <c r="EIG114" s="908"/>
      <c r="EIH114" s="908"/>
      <c r="EII114" s="908"/>
      <c r="EIJ114" s="908"/>
      <c r="EIK114" s="908"/>
      <c r="EIL114" s="908"/>
      <c r="EIM114" s="908"/>
      <c r="EIN114" s="908"/>
      <c r="EIO114" s="908"/>
      <c r="EIP114" s="908"/>
      <c r="EIQ114" s="908"/>
      <c r="EIR114" s="908"/>
      <c r="EIS114" s="908"/>
      <c r="EIT114" s="908"/>
      <c r="EIU114" s="908"/>
      <c r="EIV114" s="908"/>
      <c r="EIW114" s="908"/>
      <c r="EIX114" s="908"/>
      <c r="EIY114" s="908"/>
      <c r="EIZ114" s="908"/>
      <c r="EJA114" s="908"/>
      <c r="EJB114" s="908"/>
      <c r="EJC114" s="908"/>
      <c r="EJD114" s="908"/>
      <c r="EJE114" s="908"/>
      <c r="EJF114" s="908"/>
      <c r="EJG114" s="908"/>
      <c r="EJH114" s="908"/>
      <c r="EJI114" s="908"/>
      <c r="EJJ114" s="908"/>
      <c r="EJK114" s="908"/>
      <c r="EJL114" s="908"/>
      <c r="EJM114" s="908"/>
      <c r="EJN114" s="908"/>
      <c r="EJO114" s="908"/>
      <c r="EJP114" s="908"/>
      <c r="EJQ114" s="908"/>
      <c r="EJR114" s="908"/>
      <c r="EJS114" s="908"/>
      <c r="EJT114" s="908"/>
      <c r="EJU114" s="908"/>
      <c r="EJV114" s="908"/>
      <c r="EJW114" s="908"/>
      <c r="EJX114" s="908"/>
      <c r="EJY114" s="908"/>
      <c r="EJZ114" s="908"/>
      <c r="EKA114" s="908"/>
      <c r="EKB114" s="908"/>
      <c r="EKC114" s="908"/>
      <c r="EKD114" s="908"/>
      <c r="EKE114" s="908"/>
      <c r="EKF114" s="908"/>
      <c r="EKG114" s="908"/>
      <c r="EKH114" s="908"/>
      <c r="EKI114" s="908"/>
      <c r="EKJ114" s="908"/>
      <c r="EKK114" s="908"/>
      <c r="EKL114" s="908"/>
      <c r="EKM114" s="908"/>
      <c r="EKN114" s="908"/>
      <c r="EKO114" s="908"/>
      <c r="EKP114" s="908"/>
      <c r="EKQ114" s="908"/>
      <c r="EKR114" s="908"/>
      <c r="EKS114" s="908"/>
      <c r="EKT114" s="908"/>
      <c r="EKU114" s="908"/>
      <c r="EKV114" s="908"/>
      <c r="EKW114" s="908"/>
      <c r="EKX114" s="908"/>
      <c r="EKY114" s="908"/>
      <c r="EKZ114" s="908"/>
      <c r="ELA114" s="908"/>
      <c r="ELB114" s="908"/>
      <c r="ELC114" s="908"/>
      <c r="ELD114" s="908"/>
      <c r="ELE114" s="908"/>
      <c r="ELF114" s="908"/>
      <c r="ELG114" s="908"/>
      <c r="ELH114" s="908"/>
      <c r="ELI114" s="908"/>
      <c r="ELJ114" s="908"/>
      <c r="ELK114" s="908"/>
      <c r="ELL114" s="908"/>
      <c r="ELM114" s="908"/>
      <c r="ELN114" s="908"/>
      <c r="ELO114" s="908"/>
      <c r="ELP114" s="908"/>
      <c r="ELQ114" s="908"/>
      <c r="ELR114" s="908"/>
      <c r="ELS114" s="908"/>
      <c r="ELT114" s="908"/>
      <c r="ELU114" s="908"/>
      <c r="ELV114" s="908"/>
      <c r="ELW114" s="908"/>
      <c r="ELX114" s="908"/>
      <c r="ELY114" s="908"/>
      <c r="ELZ114" s="908"/>
      <c r="EMA114" s="908"/>
      <c r="EMB114" s="908"/>
      <c r="EMC114" s="908"/>
      <c r="EMD114" s="908"/>
      <c r="EME114" s="908"/>
      <c r="EMF114" s="908"/>
      <c r="EMG114" s="908"/>
      <c r="EMH114" s="908"/>
      <c r="EMI114" s="908"/>
      <c r="EMJ114" s="908"/>
      <c r="EMK114" s="908"/>
      <c r="EML114" s="908"/>
      <c r="EMM114" s="908"/>
      <c r="EMN114" s="908"/>
      <c r="EMO114" s="908"/>
      <c r="EMP114" s="908"/>
      <c r="EMQ114" s="908"/>
      <c r="EMR114" s="908"/>
      <c r="EMS114" s="908"/>
      <c r="EMT114" s="908"/>
      <c r="EMU114" s="908"/>
      <c r="EMV114" s="908"/>
      <c r="EMW114" s="908"/>
      <c r="EMX114" s="908"/>
      <c r="EMY114" s="908"/>
      <c r="EMZ114" s="908"/>
      <c r="ENA114" s="908"/>
      <c r="ENB114" s="908"/>
      <c r="ENC114" s="908"/>
      <c r="END114" s="908"/>
      <c r="ENE114" s="908"/>
      <c r="ENF114" s="908"/>
      <c r="ENG114" s="908"/>
      <c r="ENH114" s="908"/>
      <c r="ENI114" s="908"/>
      <c r="ENJ114" s="908"/>
      <c r="ENK114" s="908"/>
      <c r="ENL114" s="908"/>
      <c r="ENM114" s="908"/>
      <c r="ENN114" s="908"/>
      <c r="ENO114" s="908"/>
      <c r="ENP114" s="908"/>
      <c r="ENQ114" s="908"/>
      <c r="ENR114" s="908"/>
      <c r="ENS114" s="908"/>
      <c r="ENT114" s="908"/>
      <c r="ENU114" s="908"/>
      <c r="ENV114" s="908"/>
      <c r="ENW114" s="908"/>
      <c r="ENX114" s="908"/>
      <c r="ENY114" s="908"/>
      <c r="ENZ114" s="908"/>
      <c r="EOA114" s="908"/>
      <c r="EOB114" s="908"/>
      <c r="EOC114" s="908"/>
      <c r="EOD114" s="908"/>
      <c r="EOE114" s="908"/>
      <c r="EOF114" s="908"/>
      <c r="EOG114" s="908"/>
      <c r="EOH114" s="908"/>
      <c r="EOI114" s="908"/>
      <c r="EOJ114" s="908"/>
      <c r="EOK114" s="908"/>
      <c r="EOL114" s="908"/>
      <c r="EOM114" s="908"/>
      <c r="EON114" s="908"/>
      <c r="EOO114" s="908"/>
      <c r="EOP114" s="908"/>
      <c r="EOQ114" s="908"/>
      <c r="EOR114" s="908"/>
      <c r="EOS114" s="908"/>
      <c r="EOT114" s="908"/>
      <c r="EOU114" s="908"/>
      <c r="EOV114" s="908"/>
      <c r="EOW114" s="908"/>
      <c r="EOX114" s="908"/>
      <c r="EOY114" s="908"/>
      <c r="EOZ114" s="908"/>
      <c r="EPA114" s="908"/>
      <c r="EPB114" s="908"/>
      <c r="EPC114" s="908"/>
      <c r="EPD114" s="908"/>
      <c r="EPE114" s="908"/>
      <c r="EPF114" s="908"/>
      <c r="EPG114" s="908"/>
      <c r="EPH114" s="908"/>
      <c r="EPI114" s="908"/>
      <c r="EPJ114" s="908"/>
      <c r="EPK114" s="908"/>
      <c r="EPL114" s="908"/>
      <c r="EPM114" s="908"/>
      <c r="EPN114" s="908"/>
      <c r="EPO114" s="908"/>
      <c r="EPP114" s="908"/>
      <c r="EPQ114" s="908"/>
      <c r="EPR114" s="908"/>
      <c r="EPS114" s="908"/>
      <c r="EPT114" s="908"/>
      <c r="EPU114" s="908"/>
      <c r="EPV114" s="908"/>
      <c r="EPW114" s="908"/>
      <c r="EPX114" s="908"/>
      <c r="EPY114" s="908"/>
      <c r="EPZ114" s="908"/>
      <c r="EQA114" s="908"/>
      <c r="EQB114" s="908"/>
      <c r="EQC114" s="908"/>
      <c r="EQD114" s="908"/>
      <c r="EQE114" s="908"/>
      <c r="EQF114" s="908"/>
      <c r="EQG114" s="908"/>
      <c r="EQH114" s="908"/>
      <c r="EQI114" s="908"/>
      <c r="EQJ114" s="908"/>
      <c r="EQK114" s="908"/>
      <c r="EQL114" s="908"/>
      <c r="EQM114" s="908"/>
      <c r="EQN114" s="908"/>
      <c r="EQO114" s="908"/>
      <c r="EQP114" s="908"/>
      <c r="EQQ114" s="908"/>
      <c r="EQR114" s="908"/>
      <c r="EQS114" s="908"/>
      <c r="EQT114" s="908"/>
      <c r="EQU114" s="908"/>
      <c r="EQV114" s="908"/>
      <c r="EQW114" s="908"/>
      <c r="EQX114" s="908"/>
      <c r="EQY114" s="908"/>
      <c r="EQZ114" s="908"/>
      <c r="ERA114" s="908"/>
      <c r="ERB114" s="908"/>
      <c r="ERC114" s="908"/>
      <c r="ERD114" s="908"/>
      <c r="ERE114" s="908"/>
      <c r="ERF114" s="908"/>
      <c r="ERG114" s="908"/>
      <c r="ERH114" s="908"/>
      <c r="ERI114" s="908"/>
      <c r="ERJ114" s="908"/>
      <c r="ERK114" s="908"/>
      <c r="ERL114" s="908"/>
      <c r="ERM114" s="908"/>
      <c r="ERN114" s="908"/>
      <c r="ERO114" s="908"/>
      <c r="ERP114" s="908"/>
      <c r="ERQ114" s="908"/>
      <c r="ERR114" s="908"/>
      <c r="ERS114" s="908"/>
      <c r="ERT114" s="908"/>
      <c r="ERU114" s="908"/>
      <c r="ERV114" s="908"/>
      <c r="ERW114" s="908"/>
      <c r="ERX114" s="908"/>
      <c r="ERY114" s="908"/>
      <c r="ERZ114" s="908"/>
      <c r="ESA114" s="908"/>
      <c r="ESB114" s="908"/>
      <c r="ESC114" s="908"/>
      <c r="ESD114" s="908"/>
      <c r="ESE114" s="908"/>
      <c r="ESF114" s="908"/>
      <c r="ESG114" s="908"/>
      <c r="ESH114" s="908"/>
      <c r="ESI114" s="908"/>
      <c r="ESJ114" s="908"/>
      <c r="ESK114" s="908"/>
      <c r="ESL114" s="908"/>
      <c r="ESM114" s="908"/>
      <c r="ESN114" s="908"/>
      <c r="ESO114" s="908"/>
      <c r="ESP114" s="908"/>
      <c r="ESQ114" s="908"/>
      <c r="ESR114" s="908"/>
      <c r="ESS114" s="908"/>
      <c r="EST114" s="908"/>
      <c r="ESU114" s="908"/>
      <c r="ESV114" s="908"/>
      <c r="ESW114" s="908"/>
      <c r="ESX114" s="908"/>
      <c r="ESY114" s="908"/>
      <c r="ESZ114" s="908"/>
      <c r="ETA114" s="908"/>
      <c r="ETB114" s="908"/>
      <c r="ETC114" s="908"/>
      <c r="ETD114" s="908"/>
      <c r="ETE114" s="908"/>
      <c r="ETF114" s="908"/>
      <c r="ETG114" s="908"/>
      <c r="ETH114" s="908"/>
      <c r="ETI114" s="908"/>
      <c r="ETJ114" s="908"/>
      <c r="ETK114" s="908"/>
      <c r="ETL114" s="908"/>
      <c r="ETM114" s="908"/>
      <c r="ETN114" s="908"/>
      <c r="ETO114" s="908"/>
      <c r="ETP114" s="908"/>
      <c r="ETQ114" s="908"/>
      <c r="ETR114" s="908"/>
      <c r="ETS114" s="908"/>
      <c r="ETT114" s="908"/>
      <c r="ETU114" s="908"/>
      <c r="ETV114" s="908"/>
      <c r="ETW114" s="908"/>
      <c r="ETX114" s="908"/>
      <c r="ETY114" s="908"/>
      <c r="ETZ114" s="908"/>
      <c r="EUA114" s="908"/>
      <c r="EUB114" s="908"/>
      <c r="EUC114" s="908"/>
      <c r="EUD114" s="908"/>
      <c r="EUE114" s="908"/>
      <c r="EUF114" s="908"/>
      <c r="EUG114" s="908"/>
      <c r="EUH114" s="908"/>
      <c r="EUI114" s="908"/>
      <c r="EUJ114" s="908"/>
      <c r="EUK114" s="908"/>
      <c r="EUL114" s="908"/>
      <c r="EUM114" s="908"/>
      <c r="EUN114" s="908"/>
      <c r="EUO114" s="908"/>
      <c r="EUP114" s="908"/>
      <c r="EUQ114" s="908"/>
      <c r="EUR114" s="908"/>
      <c r="EUS114" s="908"/>
      <c r="EUT114" s="908"/>
      <c r="EUU114" s="908"/>
      <c r="EUV114" s="908"/>
      <c r="EUW114" s="908"/>
      <c r="EUX114" s="908"/>
      <c r="EUY114" s="908"/>
      <c r="EUZ114" s="908"/>
      <c r="EVA114" s="908"/>
      <c r="EVB114" s="908"/>
      <c r="EVC114" s="908"/>
      <c r="EVD114" s="908"/>
      <c r="EVE114" s="908"/>
      <c r="EVF114" s="908"/>
      <c r="EVG114" s="908"/>
      <c r="EVH114" s="908"/>
      <c r="EVI114" s="908"/>
      <c r="EVJ114" s="908"/>
      <c r="EVK114" s="908"/>
      <c r="EVL114" s="908"/>
      <c r="EVM114" s="908"/>
      <c r="EVN114" s="908"/>
      <c r="EVO114" s="908"/>
      <c r="EVP114" s="908"/>
      <c r="EVQ114" s="908"/>
      <c r="EVR114" s="908"/>
      <c r="EVS114" s="908"/>
      <c r="EVT114" s="908"/>
      <c r="EVU114" s="908"/>
      <c r="EVV114" s="908"/>
      <c r="EVW114" s="908"/>
      <c r="EVX114" s="908"/>
      <c r="EVY114" s="908"/>
      <c r="EVZ114" s="908"/>
      <c r="EWA114" s="908"/>
      <c r="EWB114" s="908"/>
      <c r="EWC114" s="908"/>
      <c r="EWD114" s="908"/>
      <c r="EWE114" s="908"/>
      <c r="EWF114" s="908"/>
      <c r="EWG114" s="908"/>
      <c r="EWH114" s="908"/>
      <c r="EWI114" s="908"/>
      <c r="EWJ114" s="908"/>
      <c r="EWK114" s="908"/>
      <c r="EWL114" s="908"/>
      <c r="EWM114" s="908"/>
      <c r="EWN114" s="908"/>
      <c r="EWO114" s="908"/>
      <c r="EWP114" s="908"/>
      <c r="EWQ114" s="908"/>
      <c r="EWR114" s="908"/>
      <c r="EWS114" s="908"/>
      <c r="EWT114" s="908"/>
      <c r="EWU114" s="908"/>
      <c r="EWV114" s="908"/>
      <c r="EWW114" s="908"/>
      <c r="EWX114" s="908"/>
      <c r="EWY114" s="908"/>
      <c r="EWZ114" s="908"/>
      <c r="EXA114" s="908"/>
      <c r="EXB114" s="908"/>
      <c r="EXC114" s="908"/>
      <c r="EXD114" s="908"/>
      <c r="EXE114" s="908"/>
      <c r="EXF114" s="908"/>
      <c r="EXG114" s="908"/>
      <c r="EXH114" s="908"/>
      <c r="EXI114" s="908"/>
      <c r="EXJ114" s="908"/>
      <c r="EXK114" s="908"/>
      <c r="EXL114" s="908"/>
      <c r="EXM114" s="908"/>
      <c r="EXN114" s="908"/>
      <c r="EXO114" s="908"/>
      <c r="EXP114" s="908"/>
      <c r="EXQ114" s="908"/>
      <c r="EXR114" s="908"/>
      <c r="EXS114" s="908"/>
      <c r="EXT114" s="908"/>
      <c r="EXU114" s="908"/>
      <c r="EXV114" s="908"/>
      <c r="EXW114" s="908"/>
      <c r="EXX114" s="908"/>
      <c r="EXY114" s="908"/>
      <c r="EXZ114" s="908"/>
      <c r="EYA114" s="908"/>
      <c r="EYB114" s="908"/>
      <c r="EYC114" s="908"/>
      <c r="EYD114" s="908"/>
      <c r="EYE114" s="908"/>
      <c r="EYF114" s="908"/>
      <c r="EYG114" s="908"/>
      <c r="EYH114" s="908"/>
      <c r="EYI114" s="908"/>
      <c r="EYJ114" s="908"/>
      <c r="EYK114" s="908"/>
      <c r="EYL114" s="908"/>
      <c r="EYM114" s="908"/>
      <c r="EYN114" s="908"/>
      <c r="EYO114" s="908"/>
      <c r="EYP114" s="908"/>
      <c r="EYQ114" s="908"/>
      <c r="EYR114" s="908"/>
      <c r="EYS114" s="908"/>
      <c r="EYT114" s="908"/>
      <c r="EYU114" s="908"/>
      <c r="EYV114" s="908"/>
      <c r="EYW114" s="908"/>
      <c r="EYX114" s="908"/>
      <c r="EYY114" s="908"/>
      <c r="EYZ114" s="908"/>
      <c r="EZA114" s="908"/>
      <c r="EZB114" s="908"/>
      <c r="EZC114" s="908"/>
      <c r="EZD114" s="908"/>
      <c r="EZE114" s="908"/>
      <c r="EZF114" s="908"/>
      <c r="EZG114" s="908"/>
      <c r="EZH114" s="908"/>
      <c r="EZI114" s="908"/>
      <c r="EZJ114" s="908"/>
      <c r="EZK114" s="908"/>
      <c r="EZL114" s="908"/>
      <c r="EZM114" s="908"/>
      <c r="EZN114" s="908"/>
      <c r="EZO114" s="908"/>
      <c r="EZP114" s="908"/>
      <c r="EZQ114" s="908"/>
      <c r="EZR114" s="908"/>
      <c r="EZS114" s="908"/>
      <c r="EZT114" s="908"/>
      <c r="EZU114" s="908"/>
      <c r="EZV114" s="908"/>
      <c r="EZW114" s="908"/>
      <c r="EZX114" s="908"/>
      <c r="EZY114" s="908"/>
      <c r="EZZ114" s="908"/>
      <c r="FAA114" s="908"/>
      <c r="FAB114" s="908"/>
      <c r="FAC114" s="908"/>
      <c r="FAD114" s="908"/>
      <c r="FAE114" s="908"/>
      <c r="FAF114" s="908"/>
      <c r="FAG114" s="908"/>
      <c r="FAH114" s="908"/>
      <c r="FAI114" s="908"/>
      <c r="FAJ114" s="908"/>
      <c r="FAK114" s="908"/>
      <c r="FAL114" s="908"/>
      <c r="FAM114" s="908"/>
      <c r="FAN114" s="908"/>
      <c r="FAO114" s="908"/>
      <c r="FAP114" s="908"/>
      <c r="FAQ114" s="908"/>
      <c r="FAR114" s="908"/>
      <c r="FAS114" s="908"/>
      <c r="FAT114" s="908"/>
      <c r="FAU114" s="908"/>
      <c r="FAV114" s="908"/>
      <c r="FAW114" s="908"/>
      <c r="FAX114" s="908"/>
      <c r="FAY114" s="908"/>
      <c r="FAZ114" s="908"/>
      <c r="FBA114" s="908"/>
      <c r="FBB114" s="908"/>
      <c r="FBC114" s="908"/>
      <c r="FBD114" s="908"/>
      <c r="FBE114" s="908"/>
      <c r="FBF114" s="908"/>
      <c r="FBG114" s="908"/>
      <c r="FBH114" s="908"/>
      <c r="FBI114" s="908"/>
      <c r="FBJ114" s="908"/>
      <c r="FBK114" s="908"/>
      <c r="FBL114" s="908"/>
      <c r="FBM114" s="908"/>
      <c r="FBN114" s="908"/>
      <c r="FBO114" s="908"/>
      <c r="FBP114" s="908"/>
      <c r="FBQ114" s="908"/>
      <c r="FBR114" s="908"/>
      <c r="FBS114" s="908"/>
      <c r="FBT114" s="908"/>
      <c r="FBU114" s="908"/>
      <c r="FBV114" s="908"/>
      <c r="FBW114" s="908"/>
      <c r="FBX114" s="908"/>
      <c r="FBY114" s="908"/>
      <c r="FBZ114" s="908"/>
      <c r="FCA114" s="908"/>
      <c r="FCB114" s="908"/>
      <c r="FCC114" s="908"/>
      <c r="FCD114" s="908"/>
      <c r="FCE114" s="908"/>
      <c r="FCF114" s="908"/>
      <c r="FCG114" s="908"/>
      <c r="FCH114" s="908"/>
      <c r="FCI114" s="908"/>
      <c r="FCJ114" s="908"/>
      <c r="FCK114" s="908"/>
      <c r="FCL114" s="908"/>
      <c r="FCM114" s="908"/>
      <c r="FCN114" s="908"/>
      <c r="FCO114" s="908"/>
      <c r="FCP114" s="908"/>
      <c r="FCQ114" s="908"/>
      <c r="FCR114" s="908"/>
      <c r="FCS114" s="908"/>
      <c r="FCT114" s="908"/>
      <c r="FCU114" s="908"/>
      <c r="FCV114" s="908"/>
      <c r="FCW114" s="908"/>
      <c r="FCX114" s="908"/>
      <c r="FCY114" s="908"/>
      <c r="FCZ114" s="908"/>
      <c r="FDA114" s="908"/>
      <c r="FDB114" s="908"/>
      <c r="FDC114" s="908"/>
      <c r="FDD114" s="908"/>
      <c r="FDE114" s="908"/>
      <c r="FDF114" s="908"/>
      <c r="FDG114" s="908"/>
      <c r="FDH114" s="908"/>
      <c r="FDI114" s="908"/>
      <c r="FDJ114" s="908"/>
      <c r="FDK114" s="908"/>
      <c r="FDL114" s="908"/>
      <c r="FDM114" s="908"/>
      <c r="FDN114" s="908"/>
      <c r="FDO114" s="908"/>
      <c r="FDP114" s="908"/>
      <c r="FDQ114" s="908"/>
      <c r="FDR114" s="908"/>
      <c r="FDS114" s="908"/>
      <c r="FDT114" s="908"/>
      <c r="FDU114" s="908"/>
      <c r="FDV114" s="908"/>
      <c r="FDW114" s="908"/>
      <c r="FDX114" s="908"/>
      <c r="FDY114" s="908"/>
      <c r="FDZ114" s="908"/>
      <c r="FEA114" s="908"/>
      <c r="FEB114" s="908"/>
      <c r="FEC114" s="908"/>
      <c r="FED114" s="908"/>
      <c r="FEE114" s="908"/>
      <c r="FEF114" s="908"/>
      <c r="FEG114" s="908"/>
      <c r="FEH114" s="908"/>
      <c r="FEI114" s="908"/>
      <c r="FEJ114" s="908"/>
      <c r="FEK114" s="908"/>
      <c r="FEL114" s="908"/>
      <c r="FEM114" s="908"/>
      <c r="FEN114" s="908"/>
      <c r="FEO114" s="908"/>
      <c r="FEP114" s="908"/>
      <c r="FEQ114" s="908"/>
      <c r="FER114" s="908"/>
      <c r="FES114" s="908"/>
      <c r="FET114" s="908"/>
      <c r="FEU114" s="908"/>
      <c r="FEV114" s="908"/>
      <c r="FEW114" s="908"/>
      <c r="FEX114" s="908"/>
      <c r="FEY114" s="908"/>
      <c r="FEZ114" s="908"/>
      <c r="FFA114" s="908"/>
      <c r="FFB114" s="908"/>
      <c r="FFC114" s="908"/>
      <c r="FFD114" s="908"/>
      <c r="FFE114" s="908"/>
      <c r="FFF114" s="908"/>
      <c r="FFG114" s="908"/>
      <c r="FFH114" s="908"/>
      <c r="FFI114" s="908"/>
      <c r="FFJ114" s="908"/>
      <c r="FFK114" s="908"/>
      <c r="FFL114" s="908"/>
      <c r="FFM114" s="908"/>
      <c r="FFN114" s="908"/>
      <c r="FFO114" s="908"/>
      <c r="FFP114" s="908"/>
      <c r="FFQ114" s="908"/>
      <c r="FFR114" s="908"/>
      <c r="FFS114" s="908"/>
      <c r="FFT114" s="908"/>
      <c r="FFU114" s="908"/>
      <c r="FFV114" s="908"/>
      <c r="FFW114" s="908"/>
      <c r="FFX114" s="908"/>
      <c r="FFY114" s="908"/>
      <c r="FFZ114" s="908"/>
      <c r="FGA114" s="908"/>
      <c r="FGB114" s="908"/>
      <c r="FGC114" s="908"/>
      <c r="FGD114" s="908"/>
      <c r="FGE114" s="908"/>
      <c r="FGF114" s="908"/>
      <c r="FGG114" s="908"/>
      <c r="FGH114" s="908"/>
      <c r="FGI114" s="908"/>
      <c r="FGJ114" s="908"/>
      <c r="FGK114" s="908"/>
      <c r="FGL114" s="908"/>
      <c r="FGM114" s="908"/>
      <c r="FGN114" s="908"/>
      <c r="FGO114" s="908"/>
      <c r="FGP114" s="908"/>
      <c r="FGQ114" s="908"/>
      <c r="FGR114" s="908"/>
      <c r="FGS114" s="908"/>
      <c r="FGT114" s="908"/>
      <c r="FGU114" s="908"/>
      <c r="FGV114" s="908"/>
      <c r="FGW114" s="908"/>
      <c r="FGX114" s="908"/>
      <c r="FGY114" s="908"/>
      <c r="FGZ114" s="908"/>
      <c r="FHA114" s="908"/>
      <c r="FHB114" s="908"/>
      <c r="FHC114" s="908"/>
      <c r="FHD114" s="908"/>
      <c r="FHE114" s="908"/>
      <c r="FHF114" s="908"/>
      <c r="FHG114" s="908"/>
      <c r="FHH114" s="908"/>
      <c r="FHI114" s="908"/>
      <c r="FHJ114" s="908"/>
      <c r="FHK114" s="908"/>
      <c r="FHL114" s="908"/>
      <c r="FHM114" s="908"/>
      <c r="FHN114" s="908"/>
      <c r="FHO114" s="908"/>
      <c r="FHP114" s="908"/>
      <c r="FHQ114" s="908"/>
      <c r="FHR114" s="908"/>
      <c r="FHS114" s="908"/>
      <c r="FHT114" s="908"/>
      <c r="FHU114" s="908"/>
      <c r="FHV114" s="908"/>
      <c r="FHW114" s="908"/>
      <c r="FHX114" s="908"/>
      <c r="FHY114" s="908"/>
      <c r="FHZ114" s="908"/>
      <c r="FIA114" s="908"/>
      <c r="FIB114" s="908"/>
      <c r="FIC114" s="908"/>
      <c r="FID114" s="908"/>
      <c r="FIE114" s="908"/>
      <c r="FIF114" s="908"/>
      <c r="FIG114" s="908"/>
      <c r="FIH114" s="908"/>
      <c r="FII114" s="908"/>
      <c r="FIJ114" s="908"/>
      <c r="FIK114" s="908"/>
      <c r="FIL114" s="908"/>
      <c r="FIM114" s="908"/>
      <c r="FIN114" s="908"/>
      <c r="FIO114" s="908"/>
      <c r="FIP114" s="908"/>
      <c r="FIQ114" s="908"/>
      <c r="FIR114" s="908"/>
      <c r="FIS114" s="908"/>
      <c r="FIT114" s="908"/>
      <c r="FIU114" s="908"/>
      <c r="FIV114" s="908"/>
      <c r="FIW114" s="908"/>
      <c r="FIX114" s="908"/>
      <c r="FIY114" s="908"/>
      <c r="FIZ114" s="908"/>
      <c r="FJA114" s="908"/>
      <c r="FJB114" s="908"/>
      <c r="FJC114" s="908"/>
      <c r="FJD114" s="908"/>
      <c r="FJE114" s="908"/>
      <c r="FJF114" s="908"/>
      <c r="FJG114" s="908"/>
      <c r="FJH114" s="908"/>
      <c r="FJI114" s="908"/>
      <c r="FJJ114" s="908"/>
      <c r="FJK114" s="908"/>
      <c r="FJL114" s="908"/>
      <c r="FJM114" s="908"/>
      <c r="FJN114" s="908"/>
      <c r="FJO114" s="908"/>
      <c r="FJP114" s="908"/>
      <c r="FJQ114" s="908"/>
      <c r="FJR114" s="908"/>
      <c r="FJS114" s="908"/>
      <c r="FJT114" s="908"/>
      <c r="FJU114" s="908"/>
      <c r="FJV114" s="908"/>
      <c r="FJW114" s="908"/>
      <c r="FJX114" s="908"/>
      <c r="FJY114" s="908"/>
      <c r="FJZ114" s="908"/>
      <c r="FKA114" s="908"/>
      <c r="FKB114" s="908"/>
      <c r="FKC114" s="908"/>
      <c r="FKD114" s="908"/>
      <c r="FKE114" s="908"/>
      <c r="FKF114" s="908"/>
      <c r="FKG114" s="908"/>
      <c r="FKH114" s="908"/>
      <c r="FKI114" s="908"/>
      <c r="FKJ114" s="908"/>
      <c r="FKK114" s="908"/>
      <c r="FKL114" s="908"/>
      <c r="FKM114" s="908"/>
      <c r="FKN114" s="908"/>
      <c r="FKO114" s="908"/>
      <c r="FKP114" s="908"/>
      <c r="FKQ114" s="908"/>
      <c r="FKR114" s="908"/>
      <c r="FKS114" s="908"/>
      <c r="FKT114" s="908"/>
      <c r="FKU114" s="908"/>
      <c r="FKV114" s="908"/>
      <c r="FKW114" s="908"/>
      <c r="FKX114" s="908"/>
      <c r="FKY114" s="908"/>
      <c r="FKZ114" s="908"/>
      <c r="FLA114" s="908"/>
      <c r="FLB114" s="908"/>
      <c r="FLC114" s="908"/>
      <c r="FLD114" s="908"/>
      <c r="FLE114" s="908"/>
      <c r="FLF114" s="908"/>
      <c r="FLG114" s="908"/>
      <c r="FLH114" s="908"/>
      <c r="FLI114" s="908"/>
      <c r="FLJ114" s="908"/>
      <c r="FLK114" s="908"/>
      <c r="FLL114" s="908"/>
      <c r="FLM114" s="908"/>
      <c r="FLN114" s="908"/>
      <c r="FLO114" s="908"/>
      <c r="FLP114" s="908"/>
      <c r="FLQ114" s="908"/>
      <c r="FLR114" s="908"/>
      <c r="FLS114" s="908"/>
      <c r="FLT114" s="908"/>
      <c r="FLU114" s="908"/>
      <c r="FLV114" s="908"/>
      <c r="FLW114" s="908"/>
      <c r="FLX114" s="908"/>
      <c r="FLY114" s="908"/>
      <c r="FLZ114" s="908"/>
      <c r="FMA114" s="908"/>
      <c r="FMB114" s="908"/>
      <c r="FMC114" s="908"/>
      <c r="FMD114" s="908"/>
      <c r="FME114" s="908"/>
      <c r="FMF114" s="908"/>
      <c r="FMG114" s="908"/>
      <c r="FMH114" s="908"/>
      <c r="FMI114" s="908"/>
      <c r="FMJ114" s="908"/>
      <c r="FMK114" s="908"/>
      <c r="FML114" s="908"/>
      <c r="FMM114" s="908"/>
      <c r="FMN114" s="908"/>
      <c r="FMO114" s="908"/>
      <c r="FMP114" s="908"/>
      <c r="FMQ114" s="908"/>
      <c r="FMR114" s="908"/>
      <c r="FMS114" s="908"/>
      <c r="FMT114" s="908"/>
      <c r="FMU114" s="908"/>
      <c r="FMV114" s="908"/>
      <c r="FMW114" s="908"/>
      <c r="FMX114" s="908"/>
      <c r="FMY114" s="908"/>
      <c r="FMZ114" s="908"/>
      <c r="FNA114" s="908"/>
      <c r="FNB114" s="908"/>
      <c r="FNC114" s="908"/>
      <c r="FND114" s="908"/>
      <c r="FNE114" s="908"/>
      <c r="FNF114" s="908"/>
      <c r="FNG114" s="908"/>
      <c r="FNH114" s="908"/>
      <c r="FNI114" s="908"/>
      <c r="FNJ114" s="908"/>
      <c r="FNK114" s="908"/>
      <c r="FNL114" s="908"/>
      <c r="FNM114" s="908"/>
      <c r="FNN114" s="908"/>
      <c r="FNO114" s="908"/>
      <c r="FNP114" s="908"/>
      <c r="FNQ114" s="908"/>
      <c r="FNR114" s="908"/>
      <c r="FNS114" s="908"/>
      <c r="FNT114" s="908"/>
      <c r="FNU114" s="908"/>
      <c r="FNV114" s="908"/>
      <c r="FNW114" s="908"/>
      <c r="FNX114" s="908"/>
      <c r="FNY114" s="908"/>
      <c r="FNZ114" s="908"/>
      <c r="FOA114" s="908"/>
      <c r="FOB114" s="908"/>
      <c r="FOC114" s="908"/>
      <c r="FOD114" s="908"/>
      <c r="FOE114" s="908"/>
      <c r="FOF114" s="908"/>
      <c r="FOG114" s="908"/>
      <c r="FOH114" s="908"/>
      <c r="FOI114" s="908"/>
      <c r="FOJ114" s="908"/>
      <c r="FOK114" s="908"/>
      <c r="FOL114" s="908"/>
      <c r="FOM114" s="908"/>
      <c r="FON114" s="908"/>
      <c r="FOO114" s="908"/>
      <c r="FOP114" s="908"/>
      <c r="FOQ114" s="908"/>
      <c r="FOR114" s="908"/>
      <c r="FOS114" s="908"/>
      <c r="FOT114" s="908"/>
      <c r="FOU114" s="908"/>
      <c r="FOV114" s="908"/>
      <c r="FOW114" s="908"/>
      <c r="FOX114" s="908"/>
      <c r="FOY114" s="908"/>
      <c r="FOZ114" s="908"/>
      <c r="FPA114" s="908"/>
      <c r="FPB114" s="908"/>
      <c r="FPC114" s="908"/>
      <c r="FPD114" s="908"/>
      <c r="FPE114" s="908"/>
      <c r="FPF114" s="908"/>
      <c r="FPG114" s="908"/>
      <c r="FPH114" s="908"/>
      <c r="FPI114" s="908"/>
      <c r="FPJ114" s="908"/>
      <c r="FPK114" s="908"/>
      <c r="FPL114" s="908"/>
      <c r="FPM114" s="908"/>
      <c r="FPN114" s="908"/>
      <c r="FPO114" s="908"/>
      <c r="FPP114" s="908"/>
      <c r="FPQ114" s="908"/>
      <c r="FPR114" s="908"/>
      <c r="FPS114" s="908"/>
      <c r="FPT114" s="908"/>
      <c r="FPU114" s="908"/>
      <c r="FPV114" s="908"/>
      <c r="FPW114" s="908"/>
      <c r="FPX114" s="908"/>
      <c r="FPY114" s="908"/>
      <c r="FPZ114" s="908"/>
      <c r="FQA114" s="908"/>
      <c r="FQB114" s="908"/>
      <c r="FQC114" s="908"/>
      <c r="FQD114" s="908"/>
      <c r="FQE114" s="908"/>
      <c r="FQF114" s="908"/>
      <c r="FQG114" s="908"/>
      <c r="FQH114" s="908"/>
      <c r="FQI114" s="908"/>
      <c r="FQJ114" s="908"/>
      <c r="FQK114" s="908"/>
      <c r="FQL114" s="908"/>
      <c r="FQM114" s="908"/>
      <c r="FQN114" s="908"/>
      <c r="FQO114" s="908"/>
      <c r="FQP114" s="908"/>
      <c r="FQQ114" s="908"/>
      <c r="FQR114" s="908"/>
      <c r="FQS114" s="908"/>
      <c r="FQT114" s="908"/>
      <c r="FQU114" s="908"/>
      <c r="FQV114" s="908"/>
      <c r="FQW114" s="908"/>
      <c r="FQX114" s="908"/>
      <c r="FQY114" s="908"/>
      <c r="FQZ114" s="908"/>
      <c r="FRA114" s="908"/>
      <c r="FRB114" s="908"/>
      <c r="FRC114" s="908"/>
      <c r="FRD114" s="908"/>
      <c r="FRE114" s="908"/>
      <c r="FRF114" s="908"/>
      <c r="FRG114" s="908"/>
      <c r="FRH114" s="908"/>
      <c r="FRI114" s="908"/>
      <c r="FRJ114" s="908"/>
      <c r="FRK114" s="908"/>
      <c r="FRL114" s="908"/>
      <c r="FRM114" s="908"/>
      <c r="FRN114" s="908"/>
      <c r="FRO114" s="908"/>
      <c r="FRP114" s="908"/>
      <c r="FRQ114" s="908"/>
      <c r="FRR114" s="908"/>
      <c r="FRS114" s="908"/>
      <c r="FRT114" s="908"/>
      <c r="FRU114" s="908"/>
      <c r="FRV114" s="908"/>
      <c r="FRW114" s="908"/>
      <c r="FRX114" s="908"/>
      <c r="FRY114" s="908"/>
      <c r="FRZ114" s="908"/>
      <c r="FSA114" s="908"/>
      <c r="FSB114" s="908"/>
      <c r="FSC114" s="908"/>
      <c r="FSD114" s="908"/>
      <c r="FSE114" s="908"/>
      <c r="FSF114" s="908"/>
      <c r="FSG114" s="908"/>
      <c r="FSH114" s="908"/>
      <c r="FSI114" s="908"/>
      <c r="FSJ114" s="908"/>
      <c r="FSK114" s="908"/>
      <c r="FSL114" s="908"/>
      <c r="FSM114" s="908"/>
      <c r="FSN114" s="908"/>
      <c r="FSO114" s="908"/>
      <c r="FSP114" s="908"/>
      <c r="FSQ114" s="908"/>
      <c r="FSR114" s="908"/>
      <c r="FSS114" s="908"/>
      <c r="FST114" s="908"/>
      <c r="FSU114" s="908"/>
      <c r="FSV114" s="908"/>
      <c r="FSW114" s="908"/>
      <c r="FSX114" s="908"/>
      <c r="FSY114" s="908"/>
      <c r="FSZ114" s="908"/>
      <c r="FTA114" s="908"/>
      <c r="FTB114" s="908"/>
      <c r="FTC114" s="908"/>
      <c r="FTD114" s="908"/>
      <c r="FTE114" s="908"/>
      <c r="FTF114" s="908"/>
      <c r="FTG114" s="908"/>
      <c r="FTH114" s="908"/>
      <c r="FTI114" s="908"/>
      <c r="FTJ114" s="908"/>
      <c r="FTK114" s="908"/>
      <c r="FTL114" s="908"/>
      <c r="FTM114" s="908"/>
      <c r="FTN114" s="908"/>
      <c r="FTO114" s="908"/>
      <c r="FTP114" s="908"/>
      <c r="FTQ114" s="908"/>
      <c r="FTR114" s="908"/>
      <c r="FTS114" s="908"/>
      <c r="FTT114" s="908"/>
      <c r="FTU114" s="908"/>
      <c r="FTV114" s="908"/>
      <c r="FTW114" s="908"/>
      <c r="FTX114" s="908"/>
      <c r="FTY114" s="908"/>
      <c r="FTZ114" s="908"/>
      <c r="FUA114" s="908"/>
      <c r="FUB114" s="908"/>
      <c r="FUC114" s="908"/>
      <c r="FUD114" s="908"/>
      <c r="FUE114" s="908"/>
      <c r="FUF114" s="908"/>
      <c r="FUG114" s="908"/>
      <c r="FUH114" s="908"/>
      <c r="FUI114" s="908"/>
      <c r="FUJ114" s="908"/>
      <c r="FUK114" s="908"/>
      <c r="FUL114" s="908"/>
      <c r="FUM114" s="908"/>
      <c r="FUN114" s="908"/>
      <c r="FUO114" s="908"/>
      <c r="FUP114" s="908"/>
      <c r="FUQ114" s="908"/>
      <c r="FUR114" s="908"/>
      <c r="FUS114" s="908"/>
      <c r="FUT114" s="908"/>
      <c r="FUU114" s="908"/>
      <c r="FUV114" s="908"/>
      <c r="FUW114" s="908"/>
      <c r="FUX114" s="908"/>
      <c r="FUY114" s="908"/>
      <c r="FUZ114" s="908"/>
      <c r="FVA114" s="908"/>
      <c r="FVB114" s="908"/>
      <c r="FVC114" s="908"/>
      <c r="FVD114" s="908"/>
      <c r="FVE114" s="908"/>
      <c r="FVF114" s="908"/>
      <c r="FVG114" s="908"/>
      <c r="FVH114" s="908"/>
      <c r="FVI114" s="908"/>
      <c r="FVJ114" s="908"/>
      <c r="FVK114" s="908"/>
      <c r="FVL114" s="908"/>
      <c r="FVM114" s="908"/>
      <c r="FVN114" s="908"/>
      <c r="FVO114" s="908"/>
      <c r="FVP114" s="908"/>
      <c r="FVQ114" s="908"/>
      <c r="FVR114" s="908"/>
      <c r="FVS114" s="908"/>
      <c r="FVT114" s="908"/>
      <c r="FVU114" s="908"/>
      <c r="FVV114" s="908"/>
      <c r="FVW114" s="908"/>
      <c r="FVX114" s="908"/>
      <c r="FVY114" s="908"/>
      <c r="FVZ114" s="908"/>
      <c r="FWA114" s="908"/>
      <c r="FWB114" s="908"/>
      <c r="FWC114" s="908"/>
      <c r="FWD114" s="908"/>
      <c r="FWE114" s="908"/>
      <c r="FWF114" s="908"/>
      <c r="FWG114" s="908"/>
      <c r="FWH114" s="908"/>
      <c r="FWI114" s="908"/>
      <c r="FWJ114" s="908"/>
      <c r="FWK114" s="908"/>
      <c r="FWL114" s="908"/>
      <c r="FWM114" s="908"/>
      <c r="FWN114" s="908"/>
      <c r="FWO114" s="908"/>
      <c r="FWP114" s="908"/>
      <c r="FWQ114" s="908"/>
      <c r="FWR114" s="908"/>
      <c r="FWS114" s="908"/>
      <c r="FWT114" s="908"/>
      <c r="FWU114" s="908"/>
      <c r="FWV114" s="908"/>
      <c r="FWW114" s="908"/>
      <c r="FWX114" s="908"/>
      <c r="FWY114" s="908"/>
      <c r="FWZ114" s="908"/>
      <c r="FXA114" s="908"/>
      <c r="FXB114" s="908"/>
      <c r="FXC114" s="908"/>
      <c r="FXD114" s="908"/>
      <c r="FXE114" s="908"/>
      <c r="FXF114" s="908"/>
      <c r="FXG114" s="908"/>
      <c r="FXH114" s="908"/>
      <c r="FXI114" s="908"/>
      <c r="FXJ114" s="908"/>
      <c r="FXK114" s="908"/>
      <c r="FXL114" s="908"/>
      <c r="FXM114" s="908"/>
      <c r="FXN114" s="908"/>
      <c r="FXO114" s="908"/>
      <c r="FXP114" s="908"/>
      <c r="FXQ114" s="908"/>
      <c r="FXR114" s="908"/>
      <c r="FXS114" s="908"/>
      <c r="FXT114" s="908"/>
      <c r="FXU114" s="908"/>
      <c r="FXV114" s="908"/>
      <c r="FXW114" s="908"/>
      <c r="FXX114" s="908"/>
      <c r="FXY114" s="908"/>
      <c r="FXZ114" s="908"/>
      <c r="FYA114" s="908"/>
      <c r="FYB114" s="908"/>
      <c r="FYC114" s="908"/>
      <c r="FYD114" s="908"/>
      <c r="FYE114" s="908"/>
      <c r="FYF114" s="908"/>
      <c r="FYG114" s="908"/>
      <c r="FYH114" s="908"/>
      <c r="FYI114" s="908"/>
      <c r="FYJ114" s="908"/>
      <c r="FYK114" s="908"/>
      <c r="FYL114" s="908"/>
      <c r="FYM114" s="908"/>
      <c r="FYN114" s="908"/>
      <c r="FYO114" s="908"/>
      <c r="FYP114" s="908"/>
      <c r="FYQ114" s="908"/>
      <c r="FYR114" s="908"/>
      <c r="FYS114" s="908"/>
      <c r="FYT114" s="908"/>
      <c r="FYU114" s="908"/>
      <c r="FYV114" s="908"/>
      <c r="FYW114" s="908"/>
      <c r="FYX114" s="908"/>
      <c r="FYY114" s="908"/>
      <c r="FYZ114" s="908"/>
      <c r="FZA114" s="908"/>
      <c r="FZB114" s="908"/>
      <c r="FZC114" s="908"/>
      <c r="FZD114" s="908"/>
      <c r="FZE114" s="908"/>
      <c r="FZF114" s="908"/>
      <c r="FZG114" s="908"/>
      <c r="FZH114" s="908"/>
      <c r="FZI114" s="908"/>
      <c r="FZJ114" s="908"/>
      <c r="FZK114" s="908"/>
      <c r="FZL114" s="908"/>
      <c r="FZM114" s="908"/>
      <c r="FZN114" s="908"/>
      <c r="FZO114" s="908"/>
      <c r="FZP114" s="908"/>
      <c r="FZQ114" s="908"/>
      <c r="FZR114" s="908"/>
      <c r="FZS114" s="908"/>
      <c r="FZT114" s="908"/>
      <c r="FZU114" s="908"/>
      <c r="FZV114" s="908"/>
      <c r="FZW114" s="908"/>
      <c r="FZX114" s="908"/>
      <c r="FZY114" s="908"/>
      <c r="FZZ114" s="908"/>
      <c r="GAA114" s="908"/>
      <c r="GAB114" s="908"/>
      <c r="GAC114" s="908"/>
      <c r="GAD114" s="908"/>
      <c r="GAE114" s="908"/>
      <c r="GAF114" s="908"/>
      <c r="GAG114" s="908"/>
      <c r="GAH114" s="908"/>
      <c r="GAI114" s="908"/>
      <c r="GAJ114" s="908"/>
      <c r="GAK114" s="908"/>
      <c r="GAL114" s="908"/>
      <c r="GAM114" s="908"/>
      <c r="GAN114" s="908"/>
      <c r="GAO114" s="908"/>
      <c r="GAP114" s="908"/>
      <c r="GAQ114" s="908"/>
      <c r="GAR114" s="908"/>
      <c r="GAS114" s="908"/>
      <c r="GAT114" s="908"/>
      <c r="GAU114" s="908"/>
      <c r="GAV114" s="908"/>
      <c r="GAW114" s="908"/>
      <c r="GAX114" s="908"/>
      <c r="GAY114" s="908"/>
      <c r="GAZ114" s="908"/>
      <c r="GBA114" s="908"/>
      <c r="GBB114" s="908"/>
      <c r="GBC114" s="908"/>
      <c r="GBD114" s="908"/>
      <c r="GBE114" s="908"/>
      <c r="GBF114" s="908"/>
      <c r="GBG114" s="908"/>
      <c r="GBH114" s="908"/>
      <c r="GBI114" s="908"/>
      <c r="GBJ114" s="908"/>
      <c r="GBK114" s="908"/>
      <c r="GBL114" s="908"/>
      <c r="GBM114" s="908"/>
      <c r="GBN114" s="908"/>
      <c r="GBO114" s="908"/>
      <c r="GBP114" s="908"/>
      <c r="GBQ114" s="908"/>
      <c r="GBR114" s="908"/>
      <c r="GBS114" s="908"/>
      <c r="GBT114" s="908"/>
      <c r="GBU114" s="908"/>
      <c r="GBV114" s="908"/>
      <c r="GBW114" s="908"/>
      <c r="GBX114" s="908"/>
      <c r="GBY114" s="908"/>
      <c r="GBZ114" s="908"/>
      <c r="GCA114" s="908"/>
      <c r="GCB114" s="908"/>
      <c r="GCC114" s="908"/>
      <c r="GCD114" s="908"/>
      <c r="GCE114" s="908"/>
      <c r="GCF114" s="908"/>
      <c r="GCG114" s="908"/>
      <c r="GCH114" s="908"/>
      <c r="GCI114" s="908"/>
      <c r="GCJ114" s="908"/>
      <c r="GCK114" s="908"/>
      <c r="GCL114" s="908"/>
      <c r="GCM114" s="908"/>
      <c r="GCN114" s="908"/>
      <c r="GCO114" s="908"/>
      <c r="GCP114" s="908"/>
      <c r="GCQ114" s="908"/>
      <c r="GCR114" s="908"/>
      <c r="GCS114" s="908"/>
      <c r="GCT114" s="908"/>
      <c r="GCU114" s="908"/>
      <c r="GCV114" s="908"/>
      <c r="GCW114" s="908"/>
      <c r="GCX114" s="908"/>
      <c r="GCY114" s="908"/>
      <c r="GCZ114" s="908"/>
      <c r="GDA114" s="908"/>
      <c r="GDB114" s="908"/>
      <c r="GDC114" s="908"/>
      <c r="GDD114" s="908"/>
      <c r="GDE114" s="908"/>
      <c r="GDF114" s="908"/>
      <c r="GDG114" s="908"/>
      <c r="GDH114" s="908"/>
      <c r="GDI114" s="908"/>
      <c r="GDJ114" s="908"/>
      <c r="GDK114" s="908"/>
      <c r="GDL114" s="908"/>
      <c r="GDM114" s="908"/>
      <c r="GDN114" s="908"/>
      <c r="GDO114" s="908"/>
      <c r="GDP114" s="908"/>
      <c r="GDQ114" s="908"/>
      <c r="GDR114" s="908"/>
      <c r="GDS114" s="908"/>
      <c r="GDT114" s="908"/>
      <c r="GDU114" s="908"/>
      <c r="GDV114" s="908"/>
      <c r="GDW114" s="908"/>
      <c r="GDX114" s="908"/>
      <c r="GDY114" s="908"/>
      <c r="GDZ114" s="908"/>
      <c r="GEA114" s="908"/>
      <c r="GEB114" s="908"/>
      <c r="GEC114" s="908"/>
      <c r="GED114" s="908"/>
      <c r="GEE114" s="908"/>
      <c r="GEF114" s="908"/>
      <c r="GEG114" s="908"/>
      <c r="GEH114" s="908"/>
      <c r="GEI114" s="908"/>
      <c r="GEJ114" s="908"/>
      <c r="GEK114" s="908"/>
      <c r="GEL114" s="908"/>
      <c r="GEM114" s="908"/>
      <c r="GEN114" s="908"/>
      <c r="GEO114" s="908"/>
      <c r="GEP114" s="908"/>
      <c r="GEQ114" s="908"/>
      <c r="GER114" s="908"/>
      <c r="GES114" s="908"/>
      <c r="GET114" s="908"/>
      <c r="GEU114" s="908"/>
      <c r="GEV114" s="908"/>
      <c r="GEW114" s="908"/>
      <c r="GEX114" s="908"/>
      <c r="GEY114" s="908"/>
      <c r="GEZ114" s="908"/>
      <c r="GFA114" s="908"/>
      <c r="GFB114" s="908"/>
      <c r="GFC114" s="908"/>
      <c r="GFD114" s="908"/>
      <c r="GFE114" s="908"/>
      <c r="GFF114" s="908"/>
      <c r="GFG114" s="908"/>
      <c r="GFH114" s="908"/>
      <c r="GFI114" s="908"/>
      <c r="GFJ114" s="908"/>
      <c r="GFK114" s="908"/>
      <c r="GFL114" s="908"/>
      <c r="GFM114" s="908"/>
      <c r="GFN114" s="908"/>
      <c r="GFO114" s="908"/>
      <c r="GFP114" s="908"/>
      <c r="GFQ114" s="908"/>
      <c r="GFR114" s="908"/>
      <c r="GFS114" s="908"/>
      <c r="GFT114" s="908"/>
      <c r="GFU114" s="908"/>
      <c r="GFV114" s="908"/>
      <c r="GFW114" s="908"/>
      <c r="GFX114" s="908"/>
      <c r="GFY114" s="908"/>
      <c r="GFZ114" s="908"/>
      <c r="GGA114" s="908"/>
      <c r="GGB114" s="908"/>
      <c r="GGC114" s="908"/>
      <c r="GGD114" s="908"/>
      <c r="GGE114" s="908"/>
      <c r="GGF114" s="908"/>
      <c r="GGG114" s="908"/>
      <c r="GGH114" s="908"/>
      <c r="GGI114" s="908"/>
      <c r="GGJ114" s="908"/>
      <c r="GGK114" s="908"/>
      <c r="GGL114" s="908"/>
      <c r="GGM114" s="908"/>
      <c r="GGN114" s="908"/>
      <c r="GGO114" s="908"/>
      <c r="GGP114" s="908"/>
      <c r="GGQ114" s="908"/>
      <c r="GGR114" s="908"/>
      <c r="GGS114" s="908"/>
      <c r="GGT114" s="908"/>
      <c r="GGU114" s="908"/>
      <c r="GGV114" s="908"/>
      <c r="GGW114" s="908"/>
      <c r="GGX114" s="908"/>
      <c r="GGY114" s="908"/>
      <c r="GGZ114" s="908"/>
      <c r="GHA114" s="908"/>
      <c r="GHB114" s="908"/>
      <c r="GHC114" s="908"/>
      <c r="GHD114" s="908"/>
      <c r="GHE114" s="908"/>
      <c r="GHF114" s="908"/>
      <c r="GHG114" s="908"/>
      <c r="GHH114" s="908"/>
      <c r="GHI114" s="908"/>
      <c r="GHJ114" s="908"/>
      <c r="GHK114" s="908"/>
      <c r="GHL114" s="908"/>
      <c r="GHM114" s="908"/>
      <c r="GHN114" s="908"/>
      <c r="GHO114" s="908"/>
      <c r="GHP114" s="908"/>
      <c r="GHQ114" s="908"/>
      <c r="GHR114" s="908"/>
      <c r="GHS114" s="908"/>
      <c r="GHT114" s="908"/>
      <c r="GHU114" s="908"/>
      <c r="GHV114" s="908"/>
      <c r="GHW114" s="908"/>
      <c r="GHX114" s="908"/>
      <c r="GHY114" s="908"/>
      <c r="GHZ114" s="908"/>
      <c r="GIA114" s="908"/>
      <c r="GIB114" s="908"/>
      <c r="GIC114" s="908"/>
      <c r="GID114" s="908"/>
      <c r="GIE114" s="908"/>
      <c r="GIF114" s="908"/>
      <c r="GIG114" s="908"/>
      <c r="GIH114" s="908"/>
      <c r="GII114" s="908"/>
      <c r="GIJ114" s="908"/>
      <c r="GIK114" s="908"/>
      <c r="GIL114" s="908"/>
      <c r="GIM114" s="908"/>
      <c r="GIN114" s="908"/>
      <c r="GIO114" s="908"/>
      <c r="GIP114" s="908"/>
      <c r="GIQ114" s="908"/>
      <c r="GIR114" s="908"/>
      <c r="GIS114" s="908"/>
      <c r="GIT114" s="908"/>
      <c r="GIU114" s="908"/>
      <c r="GIV114" s="908"/>
      <c r="GIW114" s="908"/>
      <c r="GIX114" s="908"/>
      <c r="GIY114" s="908"/>
      <c r="GIZ114" s="908"/>
      <c r="GJA114" s="908"/>
      <c r="GJB114" s="908"/>
      <c r="GJC114" s="908"/>
      <c r="GJD114" s="908"/>
      <c r="GJE114" s="908"/>
      <c r="GJF114" s="908"/>
      <c r="GJG114" s="908"/>
      <c r="GJH114" s="908"/>
      <c r="GJI114" s="908"/>
      <c r="GJJ114" s="908"/>
      <c r="GJK114" s="908"/>
      <c r="GJL114" s="908"/>
      <c r="GJM114" s="908"/>
      <c r="GJN114" s="908"/>
      <c r="GJO114" s="908"/>
      <c r="GJP114" s="908"/>
      <c r="GJQ114" s="908"/>
      <c r="GJR114" s="908"/>
      <c r="GJS114" s="908"/>
      <c r="GJT114" s="908"/>
      <c r="GJU114" s="908"/>
      <c r="GJV114" s="908"/>
      <c r="GJW114" s="908"/>
      <c r="GJX114" s="908"/>
      <c r="GJY114" s="908"/>
      <c r="GJZ114" s="908"/>
      <c r="GKA114" s="908"/>
      <c r="GKB114" s="908"/>
      <c r="GKC114" s="908"/>
      <c r="GKD114" s="908"/>
      <c r="GKE114" s="908"/>
      <c r="GKF114" s="908"/>
      <c r="GKG114" s="908"/>
      <c r="GKH114" s="908"/>
      <c r="GKI114" s="908"/>
      <c r="GKJ114" s="908"/>
      <c r="GKK114" s="908"/>
      <c r="GKL114" s="908"/>
      <c r="GKM114" s="908"/>
      <c r="GKN114" s="908"/>
      <c r="GKO114" s="908"/>
      <c r="GKP114" s="908"/>
      <c r="GKQ114" s="908"/>
      <c r="GKR114" s="908"/>
      <c r="GKS114" s="908"/>
      <c r="GKT114" s="908"/>
      <c r="GKU114" s="908"/>
      <c r="GKV114" s="908"/>
      <c r="GKW114" s="908"/>
      <c r="GKX114" s="908"/>
      <c r="GKY114" s="908"/>
      <c r="GKZ114" s="908"/>
      <c r="GLA114" s="908"/>
      <c r="GLB114" s="908"/>
      <c r="GLC114" s="908"/>
      <c r="GLD114" s="908"/>
      <c r="GLE114" s="908"/>
      <c r="GLF114" s="908"/>
      <c r="GLG114" s="908"/>
      <c r="GLH114" s="908"/>
      <c r="GLI114" s="908"/>
      <c r="GLJ114" s="908"/>
      <c r="GLK114" s="908"/>
      <c r="GLL114" s="908"/>
      <c r="GLM114" s="908"/>
      <c r="GLN114" s="908"/>
      <c r="GLO114" s="908"/>
      <c r="GLP114" s="908"/>
      <c r="GLQ114" s="908"/>
      <c r="GLR114" s="908"/>
      <c r="GLS114" s="908"/>
      <c r="GLT114" s="908"/>
      <c r="GLU114" s="908"/>
      <c r="GLV114" s="908"/>
      <c r="GLW114" s="908"/>
      <c r="GLX114" s="908"/>
      <c r="GLY114" s="908"/>
      <c r="GLZ114" s="908"/>
      <c r="GMA114" s="908"/>
      <c r="GMB114" s="908"/>
      <c r="GMC114" s="908"/>
      <c r="GMD114" s="908"/>
      <c r="GME114" s="908"/>
      <c r="GMF114" s="908"/>
      <c r="GMG114" s="908"/>
      <c r="GMH114" s="908"/>
      <c r="GMI114" s="908"/>
      <c r="GMJ114" s="908"/>
      <c r="GMK114" s="908"/>
      <c r="GML114" s="908"/>
      <c r="GMM114" s="908"/>
      <c r="GMN114" s="908"/>
      <c r="GMO114" s="908"/>
      <c r="GMP114" s="908"/>
      <c r="GMQ114" s="908"/>
      <c r="GMR114" s="908"/>
      <c r="GMS114" s="908"/>
      <c r="GMT114" s="908"/>
      <c r="GMU114" s="908"/>
      <c r="GMV114" s="908"/>
      <c r="GMW114" s="908"/>
      <c r="GMX114" s="908"/>
      <c r="GMY114" s="908"/>
      <c r="GMZ114" s="908"/>
      <c r="GNA114" s="908"/>
      <c r="GNB114" s="908"/>
      <c r="GNC114" s="908"/>
      <c r="GND114" s="908"/>
      <c r="GNE114" s="908"/>
      <c r="GNF114" s="908"/>
      <c r="GNG114" s="908"/>
      <c r="GNH114" s="908"/>
      <c r="GNI114" s="908"/>
      <c r="GNJ114" s="908"/>
      <c r="GNK114" s="908"/>
      <c r="GNL114" s="908"/>
      <c r="GNM114" s="908"/>
      <c r="GNN114" s="908"/>
      <c r="GNO114" s="908"/>
      <c r="GNP114" s="908"/>
      <c r="GNQ114" s="908"/>
      <c r="GNR114" s="908"/>
      <c r="GNS114" s="908"/>
      <c r="GNT114" s="908"/>
      <c r="GNU114" s="908"/>
      <c r="GNV114" s="908"/>
      <c r="GNW114" s="908"/>
      <c r="GNX114" s="908"/>
      <c r="GNY114" s="908"/>
      <c r="GNZ114" s="908"/>
      <c r="GOA114" s="908"/>
      <c r="GOB114" s="908"/>
      <c r="GOC114" s="908"/>
      <c r="GOD114" s="908"/>
      <c r="GOE114" s="908"/>
      <c r="GOF114" s="908"/>
      <c r="GOG114" s="908"/>
      <c r="GOH114" s="908"/>
      <c r="GOI114" s="908"/>
      <c r="GOJ114" s="908"/>
      <c r="GOK114" s="908"/>
      <c r="GOL114" s="908"/>
      <c r="GOM114" s="908"/>
      <c r="GON114" s="908"/>
      <c r="GOO114" s="908"/>
      <c r="GOP114" s="908"/>
      <c r="GOQ114" s="908"/>
      <c r="GOR114" s="908"/>
      <c r="GOS114" s="908"/>
      <c r="GOT114" s="908"/>
      <c r="GOU114" s="908"/>
      <c r="GOV114" s="908"/>
      <c r="GOW114" s="908"/>
      <c r="GOX114" s="908"/>
      <c r="GOY114" s="908"/>
      <c r="GOZ114" s="908"/>
      <c r="GPA114" s="908"/>
      <c r="GPB114" s="908"/>
      <c r="GPC114" s="908"/>
      <c r="GPD114" s="908"/>
      <c r="GPE114" s="908"/>
      <c r="GPF114" s="908"/>
      <c r="GPG114" s="908"/>
      <c r="GPH114" s="908"/>
      <c r="GPI114" s="908"/>
      <c r="GPJ114" s="908"/>
      <c r="GPK114" s="908"/>
      <c r="GPL114" s="908"/>
      <c r="GPM114" s="908"/>
      <c r="GPN114" s="908"/>
      <c r="GPO114" s="908"/>
      <c r="GPP114" s="908"/>
      <c r="GPQ114" s="908"/>
      <c r="GPR114" s="908"/>
      <c r="GPS114" s="908"/>
      <c r="GPT114" s="908"/>
      <c r="GPU114" s="908"/>
      <c r="GPV114" s="908"/>
      <c r="GPW114" s="908"/>
      <c r="GPX114" s="908"/>
      <c r="GPY114" s="908"/>
      <c r="GPZ114" s="908"/>
      <c r="GQA114" s="908"/>
      <c r="GQB114" s="908"/>
      <c r="GQC114" s="908"/>
      <c r="GQD114" s="908"/>
      <c r="GQE114" s="908"/>
      <c r="GQF114" s="908"/>
      <c r="GQG114" s="908"/>
      <c r="GQH114" s="908"/>
      <c r="GQI114" s="908"/>
      <c r="GQJ114" s="908"/>
      <c r="GQK114" s="908"/>
      <c r="GQL114" s="908"/>
      <c r="GQM114" s="908"/>
      <c r="GQN114" s="908"/>
      <c r="GQO114" s="908"/>
      <c r="GQP114" s="908"/>
      <c r="GQQ114" s="908"/>
      <c r="GQR114" s="908"/>
      <c r="GQS114" s="908"/>
      <c r="GQT114" s="908"/>
      <c r="GQU114" s="908"/>
      <c r="GQV114" s="908"/>
      <c r="GQW114" s="908"/>
      <c r="GQX114" s="908"/>
      <c r="GQY114" s="908"/>
      <c r="GQZ114" s="908"/>
      <c r="GRA114" s="908"/>
      <c r="GRB114" s="908"/>
      <c r="GRC114" s="908"/>
      <c r="GRD114" s="908"/>
      <c r="GRE114" s="908"/>
      <c r="GRF114" s="908"/>
      <c r="GRG114" s="908"/>
      <c r="GRH114" s="908"/>
      <c r="GRI114" s="908"/>
      <c r="GRJ114" s="908"/>
      <c r="GRK114" s="908"/>
      <c r="GRL114" s="908"/>
      <c r="GRM114" s="908"/>
      <c r="GRN114" s="908"/>
      <c r="GRO114" s="908"/>
      <c r="GRP114" s="908"/>
      <c r="GRQ114" s="908"/>
      <c r="GRR114" s="908"/>
      <c r="GRS114" s="908"/>
      <c r="GRT114" s="908"/>
      <c r="GRU114" s="908"/>
      <c r="GRV114" s="908"/>
      <c r="GRW114" s="908"/>
      <c r="GRX114" s="908"/>
      <c r="GRY114" s="908"/>
      <c r="GRZ114" s="908"/>
      <c r="GSA114" s="908"/>
      <c r="GSB114" s="908"/>
      <c r="GSC114" s="908"/>
      <c r="GSD114" s="908"/>
      <c r="GSE114" s="908"/>
      <c r="GSF114" s="908"/>
      <c r="GSG114" s="908"/>
      <c r="GSH114" s="908"/>
      <c r="GSI114" s="908"/>
      <c r="GSJ114" s="908"/>
      <c r="GSK114" s="908"/>
      <c r="GSL114" s="908"/>
      <c r="GSM114" s="908"/>
      <c r="GSN114" s="908"/>
      <c r="GSO114" s="908"/>
      <c r="GSP114" s="908"/>
      <c r="GSQ114" s="908"/>
      <c r="GSR114" s="908"/>
      <c r="GSS114" s="908"/>
      <c r="GST114" s="908"/>
      <c r="GSU114" s="908"/>
      <c r="GSV114" s="908"/>
      <c r="GSW114" s="908"/>
      <c r="GSX114" s="908"/>
      <c r="GSY114" s="908"/>
      <c r="GSZ114" s="908"/>
      <c r="GTA114" s="908"/>
      <c r="GTB114" s="908"/>
      <c r="GTC114" s="908"/>
      <c r="GTD114" s="908"/>
      <c r="GTE114" s="908"/>
      <c r="GTF114" s="908"/>
      <c r="GTG114" s="908"/>
      <c r="GTH114" s="908"/>
      <c r="GTI114" s="908"/>
      <c r="GTJ114" s="908"/>
      <c r="GTK114" s="908"/>
      <c r="GTL114" s="908"/>
      <c r="GTM114" s="908"/>
      <c r="GTN114" s="908"/>
      <c r="GTO114" s="908"/>
      <c r="GTP114" s="908"/>
      <c r="GTQ114" s="908"/>
      <c r="GTR114" s="908"/>
      <c r="GTS114" s="908"/>
      <c r="GTT114" s="908"/>
      <c r="GTU114" s="908"/>
      <c r="GTV114" s="908"/>
      <c r="GTW114" s="908"/>
      <c r="GTX114" s="908"/>
      <c r="GTY114" s="908"/>
      <c r="GTZ114" s="908"/>
      <c r="GUA114" s="908"/>
      <c r="GUB114" s="908"/>
      <c r="GUC114" s="908"/>
      <c r="GUD114" s="908"/>
      <c r="GUE114" s="908"/>
      <c r="GUF114" s="908"/>
      <c r="GUG114" s="908"/>
      <c r="GUH114" s="908"/>
      <c r="GUI114" s="908"/>
      <c r="GUJ114" s="908"/>
      <c r="GUK114" s="908"/>
      <c r="GUL114" s="908"/>
      <c r="GUM114" s="908"/>
      <c r="GUN114" s="908"/>
      <c r="GUO114" s="908"/>
      <c r="GUP114" s="908"/>
      <c r="GUQ114" s="908"/>
      <c r="GUR114" s="908"/>
      <c r="GUS114" s="908"/>
      <c r="GUT114" s="908"/>
      <c r="GUU114" s="908"/>
      <c r="GUV114" s="908"/>
      <c r="GUW114" s="908"/>
      <c r="GUX114" s="908"/>
      <c r="GUY114" s="908"/>
      <c r="GUZ114" s="908"/>
      <c r="GVA114" s="908"/>
      <c r="GVB114" s="908"/>
      <c r="GVC114" s="908"/>
      <c r="GVD114" s="908"/>
      <c r="GVE114" s="908"/>
      <c r="GVF114" s="908"/>
      <c r="GVG114" s="908"/>
      <c r="GVH114" s="908"/>
      <c r="GVI114" s="908"/>
      <c r="GVJ114" s="908"/>
      <c r="GVK114" s="908"/>
      <c r="GVL114" s="908"/>
      <c r="GVM114" s="908"/>
      <c r="GVN114" s="908"/>
      <c r="GVO114" s="908"/>
      <c r="GVP114" s="908"/>
      <c r="GVQ114" s="908"/>
      <c r="GVR114" s="908"/>
      <c r="GVS114" s="908"/>
      <c r="GVT114" s="908"/>
      <c r="GVU114" s="908"/>
      <c r="GVV114" s="908"/>
      <c r="GVW114" s="908"/>
      <c r="GVX114" s="908"/>
      <c r="GVY114" s="908"/>
      <c r="GVZ114" s="908"/>
      <c r="GWA114" s="908"/>
      <c r="GWB114" s="908"/>
      <c r="GWC114" s="908"/>
      <c r="GWD114" s="908"/>
      <c r="GWE114" s="908"/>
      <c r="GWF114" s="908"/>
      <c r="GWG114" s="908"/>
      <c r="GWH114" s="908"/>
      <c r="GWI114" s="908"/>
      <c r="GWJ114" s="908"/>
      <c r="GWK114" s="908"/>
      <c r="GWL114" s="908"/>
      <c r="GWM114" s="908"/>
      <c r="GWN114" s="908"/>
      <c r="GWO114" s="908"/>
      <c r="GWP114" s="908"/>
      <c r="GWQ114" s="908"/>
      <c r="GWR114" s="908"/>
      <c r="GWS114" s="908"/>
      <c r="GWT114" s="908"/>
      <c r="GWU114" s="908"/>
      <c r="GWV114" s="908"/>
      <c r="GWW114" s="908"/>
      <c r="GWX114" s="908"/>
      <c r="GWY114" s="908"/>
      <c r="GWZ114" s="908"/>
      <c r="GXA114" s="908"/>
      <c r="GXB114" s="908"/>
      <c r="GXC114" s="908"/>
      <c r="GXD114" s="908"/>
      <c r="GXE114" s="908"/>
      <c r="GXF114" s="908"/>
      <c r="GXG114" s="908"/>
      <c r="GXH114" s="908"/>
      <c r="GXI114" s="908"/>
      <c r="GXJ114" s="908"/>
      <c r="GXK114" s="908"/>
      <c r="GXL114" s="908"/>
      <c r="GXM114" s="908"/>
      <c r="GXN114" s="908"/>
      <c r="GXO114" s="908"/>
      <c r="GXP114" s="908"/>
      <c r="GXQ114" s="908"/>
      <c r="GXR114" s="908"/>
      <c r="GXS114" s="908"/>
      <c r="GXT114" s="908"/>
      <c r="GXU114" s="908"/>
      <c r="GXV114" s="908"/>
      <c r="GXW114" s="908"/>
      <c r="GXX114" s="908"/>
      <c r="GXY114" s="908"/>
      <c r="GXZ114" s="908"/>
      <c r="GYA114" s="908"/>
      <c r="GYB114" s="908"/>
      <c r="GYC114" s="908"/>
      <c r="GYD114" s="908"/>
      <c r="GYE114" s="908"/>
      <c r="GYF114" s="908"/>
      <c r="GYG114" s="908"/>
      <c r="GYH114" s="908"/>
      <c r="GYI114" s="908"/>
      <c r="GYJ114" s="908"/>
      <c r="GYK114" s="908"/>
      <c r="GYL114" s="908"/>
      <c r="GYM114" s="908"/>
      <c r="GYN114" s="908"/>
      <c r="GYO114" s="908"/>
      <c r="GYP114" s="908"/>
      <c r="GYQ114" s="908"/>
      <c r="GYR114" s="908"/>
      <c r="GYS114" s="908"/>
      <c r="GYT114" s="908"/>
      <c r="GYU114" s="908"/>
      <c r="GYV114" s="908"/>
      <c r="GYW114" s="908"/>
      <c r="GYX114" s="908"/>
      <c r="GYY114" s="908"/>
      <c r="GYZ114" s="908"/>
      <c r="GZA114" s="908"/>
      <c r="GZB114" s="908"/>
      <c r="GZC114" s="908"/>
      <c r="GZD114" s="908"/>
      <c r="GZE114" s="908"/>
      <c r="GZF114" s="908"/>
      <c r="GZG114" s="908"/>
      <c r="GZH114" s="908"/>
      <c r="GZI114" s="908"/>
      <c r="GZJ114" s="908"/>
      <c r="GZK114" s="908"/>
      <c r="GZL114" s="908"/>
      <c r="GZM114" s="908"/>
      <c r="GZN114" s="908"/>
      <c r="GZO114" s="908"/>
      <c r="GZP114" s="908"/>
      <c r="GZQ114" s="908"/>
      <c r="GZR114" s="908"/>
      <c r="GZS114" s="908"/>
      <c r="GZT114" s="908"/>
      <c r="GZU114" s="908"/>
      <c r="GZV114" s="908"/>
      <c r="GZW114" s="908"/>
      <c r="GZX114" s="908"/>
      <c r="GZY114" s="908"/>
      <c r="GZZ114" s="908"/>
      <c r="HAA114" s="908"/>
      <c r="HAB114" s="908"/>
      <c r="HAC114" s="908"/>
      <c r="HAD114" s="908"/>
      <c r="HAE114" s="908"/>
      <c r="HAF114" s="908"/>
      <c r="HAG114" s="908"/>
      <c r="HAH114" s="908"/>
      <c r="HAI114" s="908"/>
      <c r="HAJ114" s="908"/>
      <c r="HAK114" s="908"/>
      <c r="HAL114" s="908"/>
      <c r="HAM114" s="908"/>
      <c r="HAN114" s="908"/>
      <c r="HAO114" s="908"/>
      <c r="HAP114" s="908"/>
      <c r="HAQ114" s="908"/>
      <c r="HAR114" s="908"/>
      <c r="HAS114" s="908"/>
      <c r="HAT114" s="908"/>
      <c r="HAU114" s="908"/>
      <c r="HAV114" s="908"/>
      <c r="HAW114" s="908"/>
      <c r="HAX114" s="908"/>
      <c r="HAY114" s="908"/>
      <c r="HAZ114" s="908"/>
      <c r="HBA114" s="908"/>
      <c r="HBB114" s="908"/>
      <c r="HBC114" s="908"/>
      <c r="HBD114" s="908"/>
      <c r="HBE114" s="908"/>
      <c r="HBF114" s="908"/>
      <c r="HBG114" s="908"/>
      <c r="HBH114" s="908"/>
      <c r="HBI114" s="908"/>
      <c r="HBJ114" s="908"/>
      <c r="HBK114" s="908"/>
      <c r="HBL114" s="908"/>
      <c r="HBM114" s="908"/>
      <c r="HBN114" s="908"/>
      <c r="HBO114" s="908"/>
      <c r="HBP114" s="908"/>
      <c r="HBQ114" s="908"/>
      <c r="HBR114" s="908"/>
      <c r="HBS114" s="908"/>
      <c r="HBT114" s="908"/>
      <c r="HBU114" s="908"/>
      <c r="HBV114" s="908"/>
      <c r="HBW114" s="908"/>
      <c r="HBX114" s="908"/>
      <c r="HBY114" s="908"/>
      <c r="HBZ114" s="908"/>
      <c r="HCA114" s="908"/>
      <c r="HCB114" s="908"/>
      <c r="HCC114" s="908"/>
      <c r="HCD114" s="908"/>
      <c r="HCE114" s="908"/>
      <c r="HCF114" s="908"/>
      <c r="HCG114" s="908"/>
      <c r="HCH114" s="908"/>
      <c r="HCI114" s="908"/>
      <c r="HCJ114" s="908"/>
      <c r="HCK114" s="908"/>
      <c r="HCL114" s="908"/>
      <c r="HCM114" s="908"/>
      <c r="HCN114" s="908"/>
      <c r="HCO114" s="908"/>
      <c r="HCP114" s="908"/>
      <c r="HCQ114" s="908"/>
      <c r="HCR114" s="908"/>
      <c r="HCS114" s="908"/>
      <c r="HCT114" s="908"/>
      <c r="HCU114" s="908"/>
      <c r="HCV114" s="908"/>
      <c r="HCW114" s="908"/>
      <c r="HCX114" s="908"/>
      <c r="HCY114" s="908"/>
      <c r="HCZ114" s="908"/>
      <c r="HDA114" s="908"/>
      <c r="HDB114" s="908"/>
      <c r="HDC114" s="908"/>
      <c r="HDD114" s="908"/>
      <c r="HDE114" s="908"/>
      <c r="HDF114" s="908"/>
      <c r="HDG114" s="908"/>
      <c r="HDH114" s="908"/>
      <c r="HDI114" s="908"/>
      <c r="HDJ114" s="908"/>
      <c r="HDK114" s="908"/>
      <c r="HDL114" s="908"/>
      <c r="HDM114" s="908"/>
      <c r="HDN114" s="908"/>
      <c r="HDO114" s="908"/>
      <c r="HDP114" s="908"/>
      <c r="HDQ114" s="908"/>
      <c r="HDR114" s="908"/>
      <c r="HDS114" s="908"/>
      <c r="HDT114" s="908"/>
      <c r="HDU114" s="908"/>
      <c r="HDV114" s="908"/>
      <c r="HDW114" s="908"/>
      <c r="HDX114" s="908"/>
      <c r="HDY114" s="908"/>
      <c r="HDZ114" s="908"/>
      <c r="HEA114" s="908"/>
      <c r="HEB114" s="908"/>
      <c r="HEC114" s="908"/>
      <c r="HED114" s="908"/>
      <c r="HEE114" s="908"/>
      <c r="HEF114" s="908"/>
      <c r="HEG114" s="908"/>
      <c r="HEH114" s="908"/>
      <c r="HEI114" s="908"/>
      <c r="HEJ114" s="908"/>
      <c r="HEK114" s="908"/>
      <c r="HEL114" s="908"/>
      <c r="HEM114" s="908"/>
      <c r="HEN114" s="908"/>
      <c r="HEO114" s="908"/>
      <c r="HEP114" s="908"/>
      <c r="HEQ114" s="908"/>
      <c r="HER114" s="908"/>
      <c r="HES114" s="908"/>
      <c r="HET114" s="908"/>
      <c r="HEU114" s="908"/>
      <c r="HEV114" s="908"/>
      <c r="HEW114" s="908"/>
      <c r="HEX114" s="908"/>
      <c r="HEY114" s="908"/>
      <c r="HEZ114" s="908"/>
      <c r="HFA114" s="908"/>
      <c r="HFB114" s="908"/>
      <c r="HFC114" s="908"/>
      <c r="HFD114" s="908"/>
      <c r="HFE114" s="908"/>
      <c r="HFF114" s="908"/>
      <c r="HFG114" s="908"/>
      <c r="HFH114" s="908"/>
      <c r="HFI114" s="908"/>
      <c r="HFJ114" s="908"/>
      <c r="HFK114" s="908"/>
      <c r="HFL114" s="908"/>
      <c r="HFM114" s="908"/>
      <c r="HFN114" s="908"/>
      <c r="HFO114" s="908"/>
      <c r="HFP114" s="908"/>
      <c r="HFQ114" s="908"/>
      <c r="HFR114" s="908"/>
      <c r="HFS114" s="908"/>
      <c r="HFT114" s="908"/>
      <c r="HFU114" s="908"/>
      <c r="HFV114" s="908"/>
      <c r="HFW114" s="908"/>
      <c r="HFX114" s="908"/>
      <c r="HFY114" s="908"/>
      <c r="HFZ114" s="908"/>
      <c r="HGA114" s="908"/>
      <c r="HGB114" s="908"/>
      <c r="HGC114" s="908"/>
      <c r="HGD114" s="908"/>
      <c r="HGE114" s="908"/>
      <c r="HGF114" s="908"/>
      <c r="HGG114" s="908"/>
      <c r="HGH114" s="908"/>
      <c r="HGI114" s="908"/>
      <c r="HGJ114" s="908"/>
      <c r="HGK114" s="908"/>
      <c r="HGL114" s="908"/>
      <c r="HGM114" s="908"/>
      <c r="HGN114" s="908"/>
      <c r="HGO114" s="908"/>
      <c r="HGP114" s="908"/>
      <c r="HGQ114" s="908"/>
      <c r="HGR114" s="908"/>
      <c r="HGS114" s="908"/>
      <c r="HGT114" s="908"/>
      <c r="HGU114" s="908"/>
      <c r="HGV114" s="908"/>
      <c r="HGW114" s="908"/>
      <c r="HGX114" s="908"/>
      <c r="HGY114" s="908"/>
      <c r="HGZ114" s="908"/>
      <c r="HHA114" s="908"/>
      <c r="HHB114" s="908"/>
      <c r="HHC114" s="908"/>
      <c r="HHD114" s="908"/>
      <c r="HHE114" s="908"/>
      <c r="HHF114" s="908"/>
      <c r="HHG114" s="908"/>
      <c r="HHH114" s="908"/>
      <c r="HHI114" s="908"/>
      <c r="HHJ114" s="908"/>
      <c r="HHK114" s="908"/>
      <c r="HHL114" s="908"/>
      <c r="HHM114" s="908"/>
      <c r="HHN114" s="908"/>
      <c r="HHO114" s="908"/>
      <c r="HHP114" s="908"/>
      <c r="HHQ114" s="908"/>
      <c r="HHR114" s="908"/>
      <c r="HHS114" s="908"/>
      <c r="HHT114" s="908"/>
      <c r="HHU114" s="908"/>
      <c r="HHV114" s="908"/>
      <c r="HHW114" s="908"/>
      <c r="HHX114" s="908"/>
      <c r="HHY114" s="908"/>
      <c r="HHZ114" s="908"/>
      <c r="HIA114" s="908"/>
      <c r="HIB114" s="908"/>
      <c r="HIC114" s="908"/>
      <c r="HID114" s="908"/>
      <c r="HIE114" s="908"/>
      <c r="HIF114" s="908"/>
      <c r="HIG114" s="908"/>
      <c r="HIH114" s="908"/>
      <c r="HII114" s="908"/>
      <c r="HIJ114" s="908"/>
      <c r="HIK114" s="908"/>
      <c r="HIL114" s="908"/>
      <c r="HIM114" s="908"/>
      <c r="HIN114" s="908"/>
      <c r="HIO114" s="908"/>
      <c r="HIP114" s="908"/>
      <c r="HIQ114" s="908"/>
      <c r="HIR114" s="908"/>
      <c r="HIS114" s="908"/>
      <c r="HIT114" s="908"/>
      <c r="HIU114" s="908"/>
      <c r="HIV114" s="908"/>
      <c r="HIW114" s="908"/>
      <c r="HIX114" s="908"/>
      <c r="HIY114" s="908"/>
      <c r="HIZ114" s="908"/>
      <c r="HJA114" s="908"/>
      <c r="HJB114" s="908"/>
      <c r="HJC114" s="908"/>
      <c r="HJD114" s="908"/>
      <c r="HJE114" s="908"/>
      <c r="HJF114" s="908"/>
      <c r="HJG114" s="908"/>
      <c r="HJH114" s="908"/>
      <c r="HJI114" s="908"/>
      <c r="HJJ114" s="908"/>
      <c r="HJK114" s="908"/>
      <c r="HJL114" s="908"/>
      <c r="HJM114" s="908"/>
      <c r="HJN114" s="908"/>
      <c r="HJO114" s="908"/>
      <c r="HJP114" s="908"/>
      <c r="HJQ114" s="908"/>
      <c r="HJR114" s="908"/>
      <c r="HJS114" s="908"/>
      <c r="HJT114" s="908"/>
      <c r="HJU114" s="908"/>
      <c r="HJV114" s="908"/>
      <c r="HJW114" s="908"/>
      <c r="HJX114" s="908"/>
      <c r="HJY114" s="908"/>
      <c r="HJZ114" s="908"/>
      <c r="HKA114" s="908"/>
      <c r="HKB114" s="908"/>
      <c r="HKC114" s="908"/>
      <c r="HKD114" s="908"/>
      <c r="HKE114" s="908"/>
      <c r="HKF114" s="908"/>
      <c r="HKG114" s="908"/>
      <c r="HKH114" s="908"/>
      <c r="HKI114" s="908"/>
      <c r="HKJ114" s="908"/>
      <c r="HKK114" s="908"/>
      <c r="HKL114" s="908"/>
      <c r="HKM114" s="908"/>
      <c r="HKN114" s="908"/>
      <c r="HKO114" s="908"/>
      <c r="HKP114" s="908"/>
      <c r="HKQ114" s="908"/>
      <c r="HKR114" s="908"/>
      <c r="HKS114" s="908"/>
      <c r="HKT114" s="908"/>
      <c r="HKU114" s="908"/>
      <c r="HKV114" s="908"/>
      <c r="HKW114" s="908"/>
      <c r="HKX114" s="908"/>
      <c r="HKY114" s="908"/>
      <c r="HKZ114" s="908"/>
      <c r="HLA114" s="908"/>
      <c r="HLB114" s="908"/>
      <c r="HLC114" s="908"/>
      <c r="HLD114" s="908"/>
      <c r="HLE114" s="908"/>
      <c r="HLF114" s="908"/>
      <c r="HLG114" s="908"/>
      <c r="HLH114" s="908"/>
      <c r="HLI114" s="908"/>
      <c r="HLJ114" s="908"/>
      <c r="HLK114" s="908"/>
      <c r="HLL114" s="908"/>
      <c r="HLM114" s="908"/>
      <c r="HLN114" s="908"/>
      <c r="HLO114" s="908"/>
      <c r="HLP114" s="908"/>
      <c r="HLQ114" s="908"/>
      <c r="HLR114" s="908"/>
      <c r="HLS114" s="908"/>
      <c r="HLT114" s="908"/>
      <c r="HLU114" s="908"/>
      <c r="HLV114" s="908"/>
      <c r="HLW114" s="908"/>
      <c r="HLX114" s="908"/>
      <c r="HLY114" s="908"/>
      <c r="HLZ114" s="908"/>
      <c r="HMA114" s="908"/>
      <c r="HMB114" s="908"/>
      <c r="HMC114" s="908"/>
      <c r="HMD114" s="908"/>
      <c r="HME114" s="908"/>
      <c r="HMF114" s="908"/>
      <c r="HMG114" s="908"/>
      <c r="HMH114" s="908"/>
      <c r="HMI114" s="908"/>
      <c r="HMJ114" s="908"/>
      <c r="HMK114" s="908"/>
      <c r="HML114" s="908"/>
      <c r="HMM114" s="908"/>
      <c r="HMN114" s="908"/>
      <c r="HMO114" s="908"/>
      <c r="HMP114" s="908"/>
      <c r="HMQ114" s="908"/>
      <c r="HMR114" s="908"/>
      <c r="HMS114" s="908"/>
      <c r="HMT114" s="908"/>
      <c r="HMU114" s="908"/>
      <c r="HMV114" s="908"/>
      <c r="HMW114" s="908"/>
      <c r="HMX114" s="908"/>
      <c r="HMY114" s="908"/>
      <c r="HMZ114" s="908"/>
      <c r="HNA114" s="908"/>
      <c r="HNB114" s="908"/>
      <c r="HNC114" s="908"/>
      <c r="HND114" s="908"/>
      <c r="HNE114" s="908"/>
      <c r="HNF114" s="908"/>
      <c r="HNG114" s="908"/>
      <c r="HNH114" s="908"/>
      <c r="HNI114" s="908"/>
      <c r="HNJ114" s="908"/>
      <c r="HNK114" s="908"/>
      <c r="HNL114" s="908"/>
      <c r="HNM114" s="908"/>
      <c r="HNN114" s="908"/>
      <c r="HNO114" s="908"/>
      <c r="HNP114" s="908"/>
      <c r="HNQ114" s="908"/>
      <c r="HNR114" s="908"/>
      <c r="HNS114" s="908"/>
      <c r="HNT114" s="908"/>
      <c r="HNU114" s="908"/>
      <c r="HNV114" s="908"/>
      <c r="HNW114" s="908"/>
      <c r="HNX114" s="908"/>
      <c r="HNY114" s="908"/>
      <c r="HNZ114" s="908"/>
      <c r="HOA114" s="908"/>
      <c r="HOB114" s="908"/>
      <c r="HOC114" s="908"/>
      <c r="HOD114" s="908"/>
      <c r="HOE114" s="908"/>
      <c r="HOF114" s="908"/>
      <c r="HOG114" s="908"/>
      <c r="HOH114" s="908"/>
      <c r="HOI114" s="908"/>
      <c r="HOJ114" s="908"/>
      <c r="HOK114" s="908"/>
      <c r="HOL114" s="908"/>
      <c r="HOM114" s="908"/>
      <c r="HON114" s="908"/>
      <c r="HOO114" s="908"/>
      <c r="HOP114" s="908"/>
      <c r="HOQ114" s="908"/>
      <c r="HOR114" s="908"/>
      <c r="HOS114" s="908"/>
      <c r="HOT114" s="908"/>
      <c r="HOU114" s="908"/>
      <c r="HOV114" s="908"/>
      <c r="HOW114" s="908"/>
      <c r="HOX114" s="908"/>
      <c r="HOY114" s="908"/>
      <c r="HOZ114" s="908"/>
      <c r="HPA114" s="908"/>
      <c r="HPB114" s="908"/>
      <c r="HPC114" s="908"/>
      <c r="HPD114" s="908"/>
      <c r="HPE114" s="908"/>
      <c r="HPF114" s="908"/>
      <c r="HPG114" s="908"/>
      <c r="HPH114" s="908"/>
      <c r="HPI114" s="908"/>
      <c r="HPJ114" s="908"/>
      <c r="HPK114" s="908"/>
      <c r="HPL114" s="908"/>
      <c r="HPM114" s="908"/>
      <c r="HPN114" s="908"/>
      <c r="HPO114" s="908"/>
      <c r="HPP114" s="908"/>
      <c r="HPQ114" s="908"/>
      <c r="HPR114" s="908"/>
      <c r="HPS114" s="908"/>
      <c r="HPT114" s="908"/>
      <c r="HPU114" s="908"/>
      <c r="HPV114" s="908"/>
      <c r="HPW114" s="908"/>
      <c r="HPX114" s="908"/>
      <c r="HPY114" s="908"/>
      <c r="HPZ114" s="908"/>
      <c r="HQA114" s="908"/>
      <c r="HQB114" s="908"/>
      <c r="HQC114" s="908"/>
      <c r="HQD114" s="908"/>
      <c r="HQE114" s="908"/>
      <c r="HQF114" s="908"/>
      <c r="HQG114" s="908"/>
      <c r="HQH114" s="908"/>
      <c r="HQI114" s="908"/>
      <c r="HQJ114" s="908"/>
      <c r="HQK114" s="908"/>
      <c r="HQL114" s="908"/>
      <c r="HQM114" s="908"/>
      <c r="HQN114" s="908"/>
      <c r="HQO114" s="908"/>
      <c r="HQP114" s="908"/>
      <c r="HQQ114" s="908"/>
      <c r="HQR114" s="908"/>
      <c r="HQS114" s="908"/>
      <c r="HQT114" s="908"/>
      <c r="HQU114" s="908"/>
      <c r="HQV114" s="908"/>
      <c r="HQW114" s="908"/>
      <c r="HQX114" s="908"/>
      <c r="HQY114" s="908"/>
      <c r="HQZ114" s="908"/>
      <c r="HRA114" s="908"/>
      <c r="HRB114" s="908"/>
      <c r="HRC114" s="908"/>
      <c r="HRD114" s="908"/>
      <c r="HRE114" s="908"/>
      <c r="HRF114" s="908"/>
      <c r="HRG114" s="908"/>
      <c r="HRH114" s="908"/>
      <c r="HRI114" s="908"/>
      <c r="HRJ114" s="908"/>
      <c r="HRK114" s="908"/>
      <c r="HRL114" s="908"/>
      <c r="HRM114" s="908"/>
      <c r="HRN114" s="908"/>
      <c r="HRO114" s="908"/>
      <c r="HRP114" s="908"/>
      <c r="HRQ114" s="908"/>
      <c r="HRR114" s="908"/>
      <c r="HRS114" s="908"/>
      <c r="HRT114" s="908"/>
      <c r="HRU114" s="908"/>
      <c r="HRV114" s="908"/>
      <c r="HRW114" s="908"/>
      <c r="HRX114" s="908"/>
      <c r="HRY114" s="908"/>
      <c r="HRZ114" s="908"/>
      <c r="HSA114" s="908"/>
      <c r="HSB114" s="908"/>
      <c r="HSC114" s="908"/>
      <c r="HSD114" s="908"/>
      <c r="HSE114" s="908"/>
      <c r="HSF114" s="908"/>
      <c r="HSG114" s="908"/>
      <c r="HSH114" s="908"/>
      <c r="HSI114" s="908"/>
      <c r="HSJ114" s="908"/>
      <c r="HSK114" s="908"/>
      <c r="HSL114" s="908"/>
      <c r="HSM114" s="908"/>
      <c r="HSN114" s="908"/>
      <c r="HSO114" s="908"/>
      <c r="HSP114" s="908"/>
      <c r="HSQ114" s="908"/>
      <c r="HSR114" s="908"/>
      <c r="HSS114" s="908"/>
      <c r="HST114" s="908"/>
      <c r="HSU114" s="908"/>
      <c r="HSV114" s="908"/>
      <c r="HSW114" s="908"/>
      <c r="HSX114" s="908"/>
      <c r="HSY114" s="908"/>
      <c r="HSZ114" s="908"/>
      <c r="HTA114" s="908"/>
      <c r="HTB114" s="908"/>
      <c r="HTC114" s="908"/>
      <c r="HTD114" s="908"/>
      <c r="HTE114" s="908"/>
      <c r="HTF114" s="908"/>
      <c r="HTG114" s="908"/>
      <c r="HTH114" s="908"/>
      <c r="HTI114" s="908"/>
      <c r="HTJ114" s="908"/>
      <c r="HTK114" s="908"/>
      <c r="HTL114" s="908"/>
      <c r="HTM114" s="908"/>
      <c r="HTN114" s="908"/>
      <c r="HTO114" s="908"/>
      <c r="HTP114" s="908"/>
      <c r="HTQ114" s="908"/>
      <c r="HTR114" s="908"/>
      <c r="HTS114" s="908"/>
      <c r="HTT114" s="908"/>
      <c r="HTU114" s="908"/>
      <c r="HTV114" s="908"/>
      <c r="HTW114" s="908"/>
      <c r="HTX114" s="908"/>
      <c r="HTY114" s="908"/>
      <c r="HTZ114" s="908"/>
      <c r="HUA114" s="908"/>
      <c r="HUB114" s="908"/>
      <c r="HUC114" s="908"/>
      <c r="HUD114" s="908"/>
      <c r="HUE114" s="908"/>
      <c r="HUF114" s="908"/>
      <c r="HUG114" s="908"/>
      <c r="HUH114" s="908"/>
      <c r="HUI114" s="908"/>
      <c r="HUJ114" s="908"/>
      <c r="HUK114" s="908"/>
      <c r="HUL114" s="908"/>
      <c r="HUM114" s="908"/>
      <c r="HUN114" s="908"/>
      <c r="HUO114" s="908"/>
      <c r="HUP114" s="908"/>
      <c r="HUQ114" s="908"/>
      <c r="HUR114" s="908"/>
      <c r="HUS114" s="908"/>
      <c r="HUT114" s="908"/>
      <c r="HUU114" s="908"/>
      <c r="HUV114" s="908"/>
      <c r="HUW114" s="908"/>
      <c r="HUX114" s="908"/>
      <c r="HUY114" s="908"/>
      <c r="HUZ114" s="908"/>
      <c r="HVA114" s="908"/>
      <c r="HVB114" s="908"/>
      <c r="HVC114" s="908"/>
      <c r="HVD114" s="908"/>
      <c r="HVE114" s="908"/>
      <c r="HVF114" s="908"/>
      <c r="HVG114" s="908"/>
      <c r="HVH114" s="908"/>
      <c r="HVI114" s="908"/>
      <c r="HVJ114" s="908"/>
      <c r="HVK114" s="908"/>
      <c r="HVL114" s="908"/>
      <c r="HVM114" s="908"/>
      <c r="HVN114" s="908"/>
      <c r="HVO114" s="908"/>
      <c r="HVP114" s="908"/>
      <c r="HVQ114" s="908"/>
      <c r="HVR114" s="908"/>
      <c r="HVS114" s="908"/>
      <c r="HVT114" s="908"/>
      <c r="HVU114" s="908"/>
      <c r="HVV114" s="908"/>
      <c r="HVW114" s="908"/>
      <c r="HVX114" s="908"/>
      <c r="HVY114" s="908"/>
      <c r="HVZ114" s="908"/>
      <c r="HWA114" s="908"/>
      <c r="HWB114" s="908"/>
      <c r="HWC114" s="908"/>
      <c r="HWD114" s="908"/>
      <c r="HWE114" s="908"/>
      <c r="HWF114" s="908"/>
      <c r="HWG114" s="908"/>
      <c r="HWH114" s="908"/>
      <c r="HWI114" s="908"/>
      <c r="HWJ114" s="908"/>
      <c r="HWK114" s="908"/>
      <c r="HWL114" s="908"/>
      <c r="HWM114" s="908"/>
      <c r="HWN114" s="908"/>
      <c r="HWO114" s="908"/>
      <c r="HWP114" s="908"/>
      <c r="HWQ114" s="908"/>
      <c r="HWR114" s="908"/>
      <c r="HWS114" s="908"/>
      <c r="HWT114" s="908"/>
      <c r="HWU114" s="908"/>
      <c r="HWV114" s="908"/>
      <c r="HWW114" s="908"/>
      <c r="HWX114" s="908"/>
      <c r="HWY114" s="908"/>
      <c r="HWZ114" s="908"/>
      <c r="HXA114" s="908"/>
      <c r="HXB114" s="908"/>
      <c r="HXC114" s="908"/>
      <c r="HXD114" s="908"/>
      <c r="HXE114" s="908"/>
      <c r="HXF114" s="908"/>
      <c r="HXG114" s="908"/>
      <c r="HXH114" s="908"/>
      <c r="HXI114" s="908"/>
      <c r="HXJ114" s="908"/>
      <c r="HXK114" s="908"/>
      <c r="HXL114" s="908"/>
      <c r="HXM114" s="908"/>
      <c r="HXN114" s="908"/>
      <c r="HXO114" s="908"/>
      <c r="HXP114" s="908"/>
      <c r="HXQ114" s="908"/>
      <c r="HXR114" s="908"/>
      <c r="HXS114" s="908"/>
      <c r="HXT114" s="908"/>
      <c r="HXU114" s="908"/>
      <c r="HXV114" s="908"/>
      <c r="HXW114" s="908"/>
      <c r="HXX114" s="908"/>
      <c r="HXY114" s="908"/>
      <c r="HXZ114" s="908"/>
      <c r="HYA114" s="908"/>
      <c r="HYB114" s="908"/>
      <c r="HYC114" s="908"/>
      <c r="HYD114" s="908"/>
      <c r="HYE114" s="908"/>
      <c r="HYF114" s="908"/>
      <c r="HYG114" s="908"/>
      <c r="HYH114" s="908"/>
      <c r="HYI114" s="908"/>
      <c r="HYJ114" s="908"/>
      <c r="HYK114" s="908"/>
      <c r="HYL114" s="908"/>
      <c r="HYM114" s="908"/>
      <c r="HYN114" s="908"/>
      <c r="HYO114" s="908"/>
      <c r="HYP114" s="908"/>
      <c r="HYQ114" s="908"/>
      <c r="HYR114" s="908"/>
      <c r="HYS114" s="908"/>
      <c r="HYT114" s="908"/>
      <c r="HYU114" s="908"/>
      <c r="HYV114" s="908"/>
      <c r="HYW114" s="908"/>
      <c r="HYX114" s="908"/>
      <c r="HYY114" s="908"/>
      <c r="HYZ114" s="908"/>
      <c r="HZA114" s="908"/>
      <c r="HZB114" s="908"/>
      <c r="HZC114" s="908"/>
      <c r="HZD114" s="908"/>
      <c r="HZE114" s="908"/>
      <c r="HZF114" s="908"/>
      <c r="HZG114" s="908"/>
      <c r="HZH114" s="908"/>
      <c r="HZI114" s="908"/>
      <c r="HZJ114" s="908"/>
      <c r="HZK114" s="908"/>
      <c r="HZL114" s="908"/>
      <c r="HZM114" s="908"/>
      <c r="HZN114" s="908"/>
      <c r="HZO114" s="908"/>
      <c r="HZP114" s="908"/>
      <c r="HZQ114" s="908"/>
      <c r="HZR114" s="908"/>
      <c r="HZS114" s="908"/>
      <c r="HZT114" s="908"/>
      <c r="HZU114" s="908"/>
      <c r="HZV114" s="908"/>
      <c r="HZW114" s="908"/>
      <c r="HZX114" s="908"/>
      <c r="HZY114" s="908"/>
      <c r="HZZ114" s="908"/>
      <c r="IAA114" s="908"/>
      <c r="IAB114" s="908"/>
      <c r="IAC114" s="908"/>
      <c r="IAD114" s="908"/>
      <c r="IAE114" s="908"/>
      <c r="IAF114" s="908"/>
      <c r="IAG114" s="908"/>
      <c r="IAH114" s="908"/>
      <c r="IAI114" s="908"/>
      <c r="IAJ114" s="908"/>
      <c r="IAK114" s="908"/>
      <c r="IAL114" s="908"/>
      <c r="IAM114" s="908"/>
      <c r="IAN114" s="908"/>
      <c r="IAO114" s="908"/>
      <c r="IAP114" s="908"/>
      <c r="IAQ114" s="908"/>
      <c r="IAR114" s="908"/>
      <c r="IAS114" s="908"/>
      <c r="IAT114" s="908"/>
      <c r="IAU114" s="908"/>
      <c r="IAV114" s="908"/>
      <c r="IAW114" s="908"/>
      <c r="IAX114" s="908"/>
      <c r="IAY114" s="908"/>
      <c r="IAZ114" s="908"/>
      <c r="IBA114" s="908"/>
      <c r="IBB114" s="908"/>
      <c r="IBC114" s="908"/>
      <c r="IBD114" s="908"/>
      <c r="IBE114" s="908"/>
      <c r="IBF114" s="908"/>
      <c r="IBG114" s="908"/>
      <c r="IBH114" s="908"/>
      <c r="IBI114" s="908"/>
      <c r="IBJ114" s="908"/>
      <c r="IBK114" s="908"/>
      <c r="IBL114" s="908"/>
      <c r="IBM114" s="908"/>
      <c r="IBN114" s="908"/>
      <c r="IBO114" s="908"/>
      <c r="IBP114" s="908"/>
      <c r="IBQ114" s="908"/>
      <c r="IBR114" s="908"/>
      <c r="IBS114" s="908"/>
      <c r="IBT114" s="908"/>
      <c r="IBU114" s="908"/>
      <c r="IBV114" s="908"/>
      <c r="IBW114" s="908"/>
      <c r="IBX114" s="908"/>
      <c r="IBY114" s="908"/>
      <c r="IBZ114" s="908"/>
      <c r="ICA114" s="908"/>
      <c r="ICB114" s="908"/>
      <c r="ICC114" s="908"/>
      <c r="ICD114" s="908"/>
      <c r="ICE114" s="908"/>
      <c r="ICF114" s="908"/>
      <c r="ICG114" s="908"/>
      <c r="ICH114" s="908"/>
      <c r="ICI114" s="908"/>
      <c r="ICJ114" s="908"/>
      <c r="ICK114" s="908"/>
      <c r="ICL114" s="908"/>
      <c r="ICM114" s="908"/>
      <c r="ICN114" s="908"/>
      <c r="ICO114" s="908"/>
      <c r="ICP114" s="908"/>
      <c r="ICQ114" s="908"/>
      <c r="ICR114" s="908"/>
      <c r="ICS114" s="908"/>
      <c r="ICT114" s="908"/>
      <c r="ICU114" s="908"/>
      <c r="ICV114" s="908"/>
      <c r="ICW114" s="908"/>
      <c r="ICX114" s="908"/>
      <c r="ICY114" s="908"/>
      <c r="ICZ114" s="908"/>
      <c r="IDA114" s="908"/>
      <c r="IDB114" s="908"/>
      <c r="IDC114" s="908"/>
      <c r="IDD114" s="908"/>
      <c r="IDE114" s="908"/>
      <c r="IDF114" s="908"/>
      <c r="IDG114" s="908"/>
      <c r="IDH114" s="908"/>
      <c r="IDI114" s="908"/>
      <c r="IDJ114" s="908"/>
      <c r="IDK114" s="908"/>
      <c r="IDL114" s="908"/>
      <c r="IDM114" s="908"/>
      <c r="IDN114" s="908"/>
      <c r="IDO114" s="908"/>
      <c r="IDP114" s="908"/>
      <c r="IDQ114" s="908"/>
      <c r="IDR114" s="908"/>
      <c r="IDS114" s="908"/>
      <c r="IDT114" s="908"/>
      <c r="IDU114" s="908"/>
      <c r="IDV114" s="908"/>
      <c r="IDW114" s="908"/>
      <c r="IDX114" s="908"/>
      <c r="IDY114" s="908"/>
      <c r="IDZ114" s="908"/>
      <c r="IEA114" s="908"/>
      <c r="IEB114" s="908"/>
      <c r="IEC114" s="908"/>
      <c r="IED114" s="908"/>
      <c r="IEE114" s="908"/>
      <c r="IEF114" s="908"/>
      <c r="IEG114" s="908"/>
      <c r="IEH114" s="908"/>
      <c r="IEI114" s="908"/>
      <c r="IEJ114" s="908"/>
      <c r="IEK114" s="908"/>
      <c r="IEL114" s="908"/>
      <c r="IEM114" s="908"/>
      <c r="IEN114" s="908"/>
      <c r="IEO114" s="908"/>
      <c r="IEP114" s="908"/>
      <c r="IEQ114" s="908"/>
      <c r="IER114" s="908"/>
      <c r="IES114" s="908"/>
      <c r="IET114" s="908"/>
      <c r="IEU114" s="908"/>
      <c r="IEV114" s="908"/>
      <c r="IEW114" s="908"/>
      <c r="IEX114" s="908"/>
      <c r="IEY114" s="908"/>
      <c r="IEZ114" s="908"/>
      <c r="IFA114" s="908"/>
      <c r="IFB114" s="908"/>
      <c r="IFC114" s="908"/>
      <c r="IFD114" s="908"/>
      <c r="IFE114" s="908"/>
      <c r="IFF114" s="908"/>
      <c r="IFG114" s="908"/>
      <c r="IFH114" s="908"/>
      <c r="IFI114" s="908"/>
      <c r="IFJ114" s="908"/>
      <c r="IFK114" s="908"/>
      <c r="IFL114" s="908"/>
      <c r="IFM114" s="908"/>
      <c r="IFN114" s="908"/>
      <c r="IFO114" s="908"/>
      <c r="IFP114" s="908"/>
      <c r="IFQ114" s="908"/>
      <c r="IFR114" s="908"/>
      <c r="IFS114" s="908"/>
      <c r="IFT114" s="908"/>
      <c r="IFU114" s="908"/>
      <c r="IFV114" s="908"/>
      <c r="IFW114" s="908"/>
      <c r="IFX114" s="908"/>
      <c r="IFY114" s="908"/>
      <c r="IFZ114" s="908"/>
      <c r="IGA114" s="908"/>
      <c r="IGB114" s="908"/>
      <c r="IGC114" s="908"/>
      <c r="IGD114" s="908"/>
      <c r="IGE114" s="908"/>
      <c r="IGF114" s="908"/>
      <c r="IGG114" s="908"/>
      <c r="IGH114" s="908"/>
      <c r="IGI114" s="908"/>
      <c r="IGJ114" s="908"/>
      <c r="IGK114" s="908"/>
      <c r="IGL114" s="908"/>
      <c r="IGM114" s="908"/>
      <c r="IGN114" s="908"/>
      <c r="IGO114" s="908"/>
      <c r="IGP114" s="908"/>
      <c r="IGQ114" s="908"/>
      <c r="IGR114" s="908"/>
      <c r="IGS114" s="908"/>
      <c r="IGT114" s="908"/>
      <c r="IGU114" s="908"/>
      <c r="IGV114" s="908"/>
      <c r="IGW114" s="908"/>
      <c r="IGX114" s="908"/>
      <c r="IGY114" s="908"/>
      <c r="IGZ114" s="908"/>
      <c r="IHA114" s="908"/>
      <c r="IHB114" s="908"/>
      <c r="IHC114" s="908"/>
      <c r="IHD114" s="908"/>
      <c r="IHE114" s="908"/>
      <c r="IHF114" s="908"/>
      <c r="IHG114" s="908"/>
      <c r="IHH114" s="908"/>
      <c r="IHI114" s="908"/>
      <c r="IHJ114" s="908"/>
      <c r="IHK114" s="908"/>
      <c r="IHL114" s="908"/>
      <c r="IHM114" s="908"/>
      <c r="IHN114" s="908"/>
      <c r="IHO114" s="908"/>
      <c r="IHP114" s="908"/>
      <c r="IHQ114" s="908"/>
      <c r="IHR114" s="908"/>
      <c r="IHS114" s="908"/>
      <c r="IHT114" s="908"/>
      <c r="IHU114" s="908"/>
      <c r="IHV114" s="908"/>
      <c r="IHW114" s="908"/>
      <c r="IHX114" s="908"/>
      <c r="IHY114" s="908"/>
      <c r="IHZ114" s="908"/>
      <c r="IIA114" s="908"/>
      <c r="IIB114" s="908"/>
      <c r="IIC114" s="908"/>
      <c r="IID114" s="908"/>
      <c r="IIE114" s="908"/>
      <c r="IIF114" s="908"/>
      <c r="IIG114" s="908"/>
      <c r="IIH114" s="908"/>
      <c r="III114" s="908"/>
      <c r="IIJ114" s="908"/>
      <c r="IIK114" s="908"/>
      <c r="IIL114" s="908"/>
      <c r="IIM114" s="908"/>
      <c r="IIN114" s="908"/>
      <c r="IIO114" s="908"/>
      <c r="IIP114" s="908"/>
      <c r="IIQ114" s="908"/>
      <c r="IIR114" s="908"/>
      <c r="IIS114" s="908"/>
      <c r="IIT114" s="908"/>
      <c r="IIU114" s="908"/>
      <c r="IIV114" s="908"/>
      <c r="IIW114" s="908"/>
      <c r="IIX114" s="908"/>
      <c r="IIY114" s="908"/>
      <c r="IIZ114" s="908"/>
      <c r="IJA114" s="908"/>
      <c r="IJB114" s="908"/>
      <c r="IJC114" s="908"/>
      <c r="IJD114" s="908"/>
      <c r="IJE114" s="908"/>
      <c r="IJF114" s="908"/>
      <c r="IJG114" s="908"/>
      <c r="IJH114" s="908"/>
      <c r="IJI114" s="908"/>
      <c r="IJJ114" s="908"/>
      <c r="IJK114" s="908"/>
      <c r="IJL114" s="908"/>
      <c r="IJM114" s="908"/>
      <c r="IJN114" s="908"/>
      <c r="IJO114" s="908"/>
      <c r="IJP114" s="908"/>
      <c r="IJQ114" s="908"/>
      <c r="IJR114" s="908"/>
      <c r="IJS114" s="908"/>
      <c r="IJT114" s="908"/>
      <c r="IJU114" s="908"/>
      <c r="IJV114" s="908"/>
      <c r="IJW114" s="908"/>
      <c r="IJX114" s="908"/>
      <c r="IJY114" s="908"/>
      <c r="IJZ114" s="908"/>
      <c r="IKA114" s="908"/>
      <c r="IKB114" s="908"/>
      <c r="IKC114" s="908"/>
      <c r="IKD114" s="908"/>
      <c r="IKE114" s="908"/>
      <c r="IKF114" s="908"/>
      <c r="IKG114" s="908"/>
      <c r="IKH114" s="908"/>
      <c r="IKI114" s="908"/>
      <c r="IKJ114" s="908"/>
      <c r="IKK114" s="908"/>
      <c r="IKL114" s="908"/>
      <c r="IKM114" s="908"/>
      <c r="IKN114" s="908"/>
      <c r="IKO114" s="908"/>
      <c r="IKP114" s="908"/>
      <c r="IKQ114" s="908"/>
      <c r="IKR114" s="908"/>
      <c r="IKS114" s="908"/>
      <c r="IKT114" s="908"/>
      <c r="IKU114" s="908"/>
      <c r="IKV114" s="908"/>
      <c r="IKW114" s="908"/>
      <c r="IKX114" s="908"/>
      <c r="IKY114" s="908"/>
      <c r="IKZ114" s="908"/>
      <c r="ILA114" s="908"/>
      <c r="ILB114" s="908"/>
      <c r="ILC114" s="908"/>
      <c r="ILD114" s="908"/>
      <c r="ILE114" s="908"/>
      <c r="ILF114" s="908"/>
      <c r="ILG114" s="908"/>
      <c r="ILH114" s="908"/>
      <c r="ILI114" s="908"/>
      <c r="ILJ114" s="908"/>
      <c r="ILK114" s="908"/>
      <c r="ILL114" s="908"/>
      <c r="ILM114" s="908"/>
      <c r="ILN114" s="908"/>
      <c r="ILO114" s="908"/>
      <c r="ILP114" s="908"/>
      <c r="ILQ114" s="908"/>
      <c r="ILR114" s="908"/>
      <c r="ILS114" s="908"/>
      <c r="ILT114" s="908"/>
      <c r="ILU114" s="908"/>
      <c r="ILV114" s="908"/>
      <c r="ILW114" s="908"/>
      <c r="ILX114" s="908"/>
      <c r="ILY114" s="908"/>
      <c r="ILZ114" s="908"/>
      <c r="IMA114" s="908"/>
      <c r="IMB114" s="908"/>
      <c r="IMC114" s="908"/>
      <c r="IMD114" s="908"/>
      <c r="IME114" s="908"/>
      <c r="IMF114" s="908"/>
      <c r="IMG114" s="908"/>
      <c r="IMH114" s="908"/>
      <c r="IMI114" s="908"/>
      <c r="IMJ114" s="908"/>
      <c r="IMK114" s="908"/>
      <c r="IML114" s="908"/>
      <c r="IMM114" s="908"/>
      <c r="IMN114" s="908"/>
      <c r="IMO114" s="908"/>
      <c r="IMP114" s="908"/>
      <c r="IMQ114" s="908"/>
      <c r="IMR114" s="908"/>
      <c r="IMS114" s="908"/>
      <c r="IMT114" s="908"/>
      <c r="IMU114" s="908"/>
      <c r="IMV114" s="908"/>
      <c r="IMW114" s="908"/>
      <c r="IMX114" s="908"/>
      <c r="IMY114" s="908"/>
      <c r="IMZ114" s="908"/>
      <c r="INA114" s="908"/>
      <c r="INB114" s="908"/>
      <c r="INC114" s="908"/>
      <c r="IND114" s="908"/>
      <c r="INE114" s="908"/>
      <c r="INF114" s="908"/>
      <c r="ING114" s="908"/>
      <c r="INH114" s="908"/>
      <c r="INI114" s="908"/>
      <c r="INJ114" s="908"/>
      <c r="INK114" s="908"/>
      <c r="INL114" s="908"/>
      <c r="INM114" s="908"/>
      <c r="INN114" s="908"/>
      <c r="INO114" s="908"/>
      <c r="INP114" s="908"/>
      <c r="INQ114" s="908"/>
      <c r="INR114" s="908"/>
      <c r="INS114" s="908"/>
      <c r="INT114" s="908"/>
      <c r="INU114" s="908"/>
      <c r="INV114" s="908"/>
      <c r="INW114" s="908"/>
      <c r="INX114" s="908"/>
      <c r="INY114" s="908"/>
      <c r="INZ114" s="908"/>
      <c r="IOA114" s="908"/>
      <c r="IOB114" s="908"/>
      <c r="IOC114" s="908"/>
      <c r="IOD114" s="908"/>
      <c r="IOE114" s="908"/>
      <c r="IOF114" s="908"/>
      <c r="IOG114" s="908"/>
      <c r="IOH114" s="908"/>
      <c r="IOI114" s="908"/>
      <c r="IOJ114" s="908"/>
      <c r="IOK114" s="908"/>
      <c r="IOL114" s="908"/>
      <c r="IOM114" s="908"/>
      <c r="ION114" s="908"/>
      <c r="IOO114" s="908"/>
      <c r="IOP114" s="908"/>
      <c r="IOQ114" s="908"/>
      <c r="IOR114" s="908"/>
      <c r="IOS114" s="908"/>
      <c r="IOT114" s="908"/>
      <c r="IOU114" s="908"/>
      <c r="IOV114" s="908"/>
      <c r="IOW114" s="908"/>
      <c r="IOX114" s="908"/>
      <c r="IOY114" s="908"/>
      <c r="IOZ114" s="908"/>
      <c r="IPA114" s="908"/>
      <c r="IPB114" s="908"/>
      <c r="IPC114" s="908"/>
      <c r="IPD114" s="908"/>
      <c r="IPE114" s="908"/>
      <c r="IPF114" s="908"/>
      <c r="IPG114" s="908"/>
      <c r="IPH114" s="908"/>
      <c r="IPI114" s="908"/>
      <c r="IPJ114" s="908"/>
      <c r="IPK114" s="908"/>
      <c r="IPL114" s="908"/>
      <c r="IPM114" s="908"/>
      <c r="IPN114" s="908"/>
      <c r="IPO114" s="908"/>
      <c r="IPP114" s="908"/>
      <c r="IPQ114" s="908"/>
      <c r="IPR114" s="908"/>
      <c r="IPS114" s="908"/>
      <c r="IPT114" s="908"/>
      <c r="IPU114" s="908"/>
      <c r="IPV114" s="908"/>
      <c r="IPW114" s="908"/>
      <c r="IPX114" s="908"/>
      <c r="IPY114" s="908"/>
      <c r="IPZ114" s="908"/>
      <c r="IQA114" s="908"/>
      <c r="IQB114" s="908"/>
      <c r="IQC114" s="908"/>
      <c r="IQD114" s="908"/>
      <c r="IQE114" s="908"/>
      <c r="IQF114" s="908"/>
      <c r="IQG114" s="908"/>
      <c r="IQH114" s="908"/>
      <c r="IQI114" s="908"/>
      <c r="IQJ114" s="908"/>
      <c r="IQK114" s="908"/>
      <c r="IQL114" s="908"/>
      <c r="IQM114" s="908"/>
      <c r="IQN114" s="908"/>
      <c r="IQO114" s="908"/>
      <c r="IQP114" s="908"/>
      <c r="IQQ114" s="908"/>
      <c r="IQR114" s="908"/>
      <c r="IQS114" s="908"/>
      <c r="IQT114" s="908"/>
      <c r="IQU114" s="908"/>
      <c r="IQV114" s="908"/>
      <c r="IQW114" s="908"/>
      <c r="IQX114" s="908"/>
      <c r="IQY114" s="908"/>
      <c r="IQZ114" s="908"/>
      <c r="IRA114" s="908"/>
      <c r="IRB114" s="908"/>
      <c r="IRC114" s="908"/>
      <c r="IRD114" s="908"/>
      <c r="IRE114" s="908"/>
      <c r="IRF114" s="908"/>
      <c r="IRG114" s="908"/>
      <c r="IRH114" s="908"/>
      <c r="IRI114" s="908"/>
      <c r="IRJ114" s="908"/>
      <c r="IRK114" s="908"/>
      <c r="IRL114" s="908"/>
      <c r="IRM114" s="908"/>
      <c r="IRN114" s="908"/>
      <c r="IRO114" s="908"/>
      <c r="IRP114" s="908"/>
      <c r="IRQ114" s="908"/>
      <c r="IRR114" s="908"/>
      <c r="IRS114" s="908"/>
      <c r="IRT114" s="908"/>
      <c r="IRU114" s="908"/>
      <c r="IRV114" s="908"/>
      <c r="IRW114" s="908"/>
      <c r="IRX114" s="908"/>
      <c r="IRY114" s="908"/>
      <c r="IRZ114" s="908"/>
      <c r="ISA114" s="908"/>
      <c r="ISB114" s="908"/>
      <c r="ISC114" s="908"/>
      <c r="ISD114" s="908"/>
      <c r="ISE114" s="908"/>
      <c r="ISF114" s="908"/>
      <c r="ISG114" s="908"/>
      <c r="ISH114" s="908"/>
      <c r="ISI114" s="908"/>
      <c r="ISJ114" s="908"/>
      <c r="ISK114" s="908"/>
      <c r="ISL114" s="908"/>
      <c r="ISM114" s="908"/>
      <c r="ISN114" s="908"/>
      <c r="ISO114" s="908"/>
      <c r="ISP114" s="908"/>
      <c r="ISQ114" s="908"/>
      <c r="ISR114" s="908"/>
      <c r="ISS114" s="908"/>
      <c r="IST114" s="908"/>
      <c r="ISU114" s="908"/>
      <c r="ISV114" s="908"/>
      <c r="ISW114" s="908"/>
      <c r="ISX114" s="908"/>
      <c r="ISY114" s="908"/>
      <c r="ISZ114" s="908"/>
      <c r="ITA114" s="908"/>
      <c r="ITB114" s="908"/>
      <c r="ITC114" s="908"/>
      <c r="ITD114" s="908"/>
      <c r="ITE114" s="908"/>
      <c r="ITF114" s="908"/>
      <c r="ITG114" s="908"/>
      <c r="ITH114" s="908"/>
      <c r="ITI114" s="908"/>
      <c r="ITJ114" s="908"/>
      <c r="ITK114" s="908"/>
      <c r="ITL114" s="908"/>
      <c r="ITM114" s="908"/>
      <c r="ITN114" s="908"/>
      <c r="ITO114" s="908"/>
      <c r="ITP114" s="908"/>
      <c r="ITQ114" s="908"/>
      <c r="ITR114" s="908"/>
      <c r="ITS114" s="908"/>
      <c r="ITT114" s="908"/>
      <c r="ITU114" s="908"/>
      <c r="ITV114" s="908"/>
      <c r="ITW114" s="908"/>
      <c r="ITX114" s="908"/>
      <c r="ITY114" s="908"/>
      <c r="ITZ114" s="908"/>
      <c r="IUA114" s="908"/>
      <c r="IUB114" s="908"/>
      <c r="IUC114" s="908"/>
      <c r="IUD114" s="908"/>
      <c r="IUE114" s="908"/>
      <c r="IUF114" s="908"/>
      <c r="IUG114" s="908"/>
      <c r="IUH114" s="908"/>
      <c r="IUI114" s="908"/>
      <c r="IUJ114" s="908"/>
      <c r="IUK114" s="908"/>
      <c r="IUL114" s="908"/>
      <c r="IUM114" s="908"/>
      <c r="IUN114" s="908"/>
      <c r="IUO114" s="908"/>
      <c r="IUP114" s="908"/>
      <c r="IUQ114" s="908"/>
      <c r="IUR114" s="908"/>
      <c r="IUS114" s="908"/>
      <c r="IUT114" s="908"/>
      <c r="IUU114" s="908"/>
      <c r="IUV114" s="908"/>
      <c r="IUW114" s="908"/>
      <c r="IUX114" s="908"/>
      <c r="IUY114" s="908"/>
      <c r="IUZ114" s="908"/>
      <c r="IVA114" s="908"/>
      <c r="IVB114" s="908"/>
      <c r="IVC114" s="908"/>
      <c r="IVD114" s="908"/>
      <c r="IVE114" s="908"/>
      <c r="IVF114" s="908"/>
      <c r="IVG114" s="908"/>
      <c r="IVH114" s="908"/>
      <c r="IVI114" s="908"/>
      <c r="IVJ114" s="908"/>
      <c r="IVK114" s="908"/>
      <c r="IVL114" s="908"/>
      <c r="IVM114" s="908"/>
      <c r="IVN114" s="908"/>
      <c r="IVO114" s="908"/>
      <c r="IVP114" s="908"/>
      <c r="IVQ114" s="908"/>
      <c r="IVR114" s="908"/>
      <c r="IVS114" s="908"/>
      <c r="IVT114" s="908"/>
      <c r="IVU114" s="908"/>
      <c r="IVV114" s="908"/>
      <c r="IVW114" s="908"/>
      <c r="IVX114" s="908"/>
      <c r="IVY114" s="908"/>
      <c r="IVZ114" s="908"/>
      <c r="IWA114" s="908"/>
      <c r="IWB114" s="908"/>
      <c r="IWC114" s="908"/>
      <c r="IWD114" s="908"/>
      <c r="IWE114" s="908"/>
      <c r="IWF114" s="908"/>
      <c r="IWG114" s="908"/>
      <c r="IWH114" s="908"/>
      <c r="IWI114" s="908"/>
      <c r="IWJ114" s="908"/>
      <c r="IWK114" s="908"/>
      <c r="IWL114" s="908"/>
      <c r="IWM114" s="908"/>
      <c r="IWN114" s="908"/>
      <c r="IWO114" s="908"/>
      <c r="IWP114" s="908"/>
      <c r="IWQ114" s="908"/>
      <c r="IWR114" s="908"/>
      <c r="IWS114" s="908"/>
      <c r="IWT114" s="908"/>
      <c r="IWU114" s="908"/>
      <c r="IWV114" s="908"/>
      <c r="IWW114" s="908"/>
      <c r="IWX114" s="908"/>
      <c r="IWY114" s="908"/>
      <c r="IWZ114" s="908"/>
      <c r="IXA114" s="908"/>
      <c r="IXB114" s="908"/>
      <c r="IXC114" s="908"/>
      <c r="IXD114" s="908"/>
      <c r="IXE114" s="908"/>
      <c r="IXF114" s="908"/>
      <c r="IXG114" s="908"/>
      <c r="IXH114" s="908"/>
      <c r="IXI114" s="908"/>
      <c r="IXJ114" s="908"/>
      <c r="IXK114" s="908"/>
      <c r="IXL114" s="908"/>
      <c r="IXM114" s="908"/>
      <c r="IXN114" s="908"/>
      <c r="IXO114" s="908"/>
      <c r="IXP114" s="908"/>
      <c r="IXQ114" s="908"/>
      <c r="IXR114" s="908"/>
      <c r="IXS114" s="908"/>
      <c r="IXT114" s="908"/>
      <c r="IXU114" s="908"/>
      <c r="IXV114" s="908"/>
      <c r="IXW114" s="908"/>
      <c r="IXX114" s="908"/>
      <c r="IXY114" s="908"/>
      <c r="IXZ114" s="908"/>
      <c r="IYA114" s="908"/>
      <c r="IYB114" s="908"/>
      <c r="IYC114" s="908"/>
      <c r="IYD114" s="908"/>
      <c r="IYE114" s="908"/>
      <c r="IYF114" s="908"/>
      <c r="IYG114" s="908"/>
      <c r="IYH114" s="908"/>
      <c r="IYI114" s="908"/>
      <c r="IYJ114" s="908"/>
      <c r="IYK114" s="908"/>
      <c r="IYL114" s="908"/>
      <c r="IYM114" s="908"/>
      <c r="IYN114" s="908"/>
      <c r="IYO114" s="908"/>
      <c r="IYP114" s="908"/>
      <c r="IYQ114" s="908"/>
      <c r="IYR114" s="908"/>
      <c r="IYS114" s="908"/>
      <c r="IYT114" s="908"/>
      <c r="IYU114" s="908"/>
      <c r="IYV114" s="908"/>
      <c r="IYW114" s="908"/>
      <c r="IYX114" s="908"/>
      <c r="IYY114" s="908"/>
      <c r="IYZ114" s="908"/>
      <c r="IZA114" s="908"/>
      <c r="IZB114" s="908"/>
      <c r="IZC114" s="908"/>
      <c r="IZD114" s="908"/>
      <c r="IZE114" s="908"/>
      <c r="IZF114" s="908"/>
      <c r="IZG114" s="908"/>
      <c r="IZH114" s="908"/>
      <c r="IZI114" s="908"/>
      <c r="IZJ114" s="908"/>
      <c r="IZK114" s="908"/>
      <c r="IZL114" s="908"/>
      <c r="IZM114" s="908"/>
      <c r="IZN114" s="908"/>
      <c r="IZO114" s="908"/>
      <c r="IZP114" s="908"/>
      <c r="IZQ114" s="908"/>
      <c r="IZR114" s="908"/>
      <c r="IZS114" s="908"/>
      <c r="IZT114" s="908"/>
      <c r="IZU114" s="908"/>
      <c r="IZV114" s="908"/>
      <c r="IZW114" s="908"/>
      <c r="IZX114" s="908"/>
      <c r="IZY114" s="908"/>
      <c r="IZZ114" s="908"/>
      <c r="JAA114" s="908"/>
      <c r="JAB114" s="908"/>
      <c r="JAC114" s="908"/>
      <c r="JAD114" s="908"/>
      <c r="JAE114" s="908"/>
      <c r="JAF114" s="908"/>
      <c r="JAG114" s="908"/>
      <c r="JAH114" s="908"/>
      <c r="JAI114" s="908"/>
      <c r="JAJ114" s="908"/>
      <c r="JAK114" s="908"/>
      <c r="JAL114" s="908"/>
      <c r="JAM114" s="908"/>
      <c r="JAN114" s="908"/>
      <c r="JAO114" s="908"/>
      <c r="JAP114" s="908"/>
      <c r="JAQ114" s="908"/>
      <c r="JAR114" s="908"/>
      <c r="JAS114" s="908"/>
      <c r="JAT114" s="908"/>
      <c r="JAU114" s="908"/>
      <c r="JAV114" s="908"/>
      <c r="JAW114" s="908"/>
      <c r="JAX114" s="908"/>
      <c r="JAY114" s="908"/>
      <c r="JAZ114" s="908"/>
      <c r="JBA114" s="908"/>
      <c r="JBB114" s="908"/>
      <c r="JBC114" s="908"/>
      <c r="JBD114" s="908"/>
      <c r="JBE114" s="908"/>
      <c r="JBF114" s="908"/>
      <c r="JBG114" s="908"/>
      <c r="JBH114" s="908"/>
      <c r="JBI114" s="908"/>
      <c r="JBJ114" s="908"/>
      <c r="JBK114" s="908"/>
      <c r="JBL114" s="908"/>
      <c r="JBM114" s="908"/>
      <c r="JBN114" s="908"/>
      <c r="JBO114" s="908"/>
      <c r="JBP114" s="908"/>
      <c r="JBQ114" s="908"/>
      <c r="JBR114" s="908"/>
      <c r="JBS114" s="908"/>
      <c r="JBT114" s="908"/>
      <c r="JBU114" s="908"/>
      <c r="JBV114" s="908"/>
      <c r="JBW114" s="908"/>
      <c r="JBX114" s="908"/>
      <c r="JBY114" s="908"/>
      <c r="JBZ114" s="908"/>
      <c r="JCA114" s="908"/>
      <c r="JCB114" s="908"/>
      <c r="JCC114" s="908"/>
      <c r="JCD114" s="908"/>
      <c r="JCE114" s="908"/>
      <c r="JCF114" s="908"/>
      <c r="JCG114" s="908"/>
      <c r="JCH114" s="908"/>
      <c r="JCI114" s="908"/>
      <c r="JCJ114" s="908"/>
      <c r="JCK114" s="908"/>
      <c r="JCL114" s="908"/>
      <c r="JCM114" s="908"/>
      <c r="JCN114" s="908"/>
      <c r="JCO114" s="908"/>
      <c r="JCP114" s="908"/>
      <c r="JCQ114" s="908"/>
      <c r="JCR114" s="908"/>
      <c r="JCS114" s="908"/>
      <c r="JCT114" s="908"/>
      <c r="JCU114" s="908"/>
      <c r="JCV114" s="908"/>
      <c r="JCW114" s="908"/>
      <c r="JCX114" s="908"/>
      <c r="JCY114" s="908"/>
      <c r="JCZ114" s="908"/>
      <c r="JDA114" s="908"/>
      <c r="JDB114" s="908"/>
      <c r="JDC114" s="908"/>
      <c r="JDD114" s="908"/>
      <c r="JDE114" s="908"/>
      <c r="JDF114" s="908"/>
      <c r="JDG114" s="908"/>
      <c r="JDH114" s="908"/>
      <c r="JDI114" s="908"/>
      <c r="JDJ114" s="908"/>
      <c r="JDK114" s="908"/>
      <c r="JDL114" s="908"/>
      <c r="JDM114" s="908"/>
      <c r="JDN114" s="908"/>
      <c r="JDO114" s="908"/>
      <c r="JDP114" s="908"/>
      <c r="JDQ114" s="908"/>
      <c r="JDR114" s="908"/>
      <c r="JDS114" s="908"/>
      <c r="JDT114" s="908"/>
      <c r="JDU114" s="908"/>
      <c r="JDV114" s="908"/>
      <c r="JDW114" s="908"/>
      <c r="JDX114" s="908"/>
      <c r="JDY114" s="908"/>
      <c r="JDZ114" s="908"/>
      <c r="JEA114" s="908"/>
      <c r="JEB114" s="908"/>
      <c r="JEC114" s="908"/>
      <c r="JED114" s="908"/>
      <c r="JEE114" s="908"/>
      <c r="JEF114" s="908"/>
      <c r="JEG114" s="908"/>
      <c r="JEH114" s="908"/>
      <c r="JEI114" s="908"/>
      <c r="JEJ114" s="908"/>
      <c r="JEK114" s="908"/>
      <c r="JEL114" s="908"/>
      <c r="JEM114" s="908"/>
      <c r="JEN114" s="908"/>
      <c r="JEO114" s="908"/>
      <c r="JEP114" s="908"/>
      <c r="JEQ114" s="908"/>
      <c r="JER114" s="908"/>
      <c r="JES114" s="908"/>
      <c r="JET114" s="908"/>
      <c r="JEU114" s="908"/>
      <c r="JEV114" s="908"/>
      <c r="JEW114" s="908"/>
      <c r="JEX114" s="908"/>
      <c r="JEY114" s="908"/>
      <c r="JEZ114" s="908"/>
      <c r="JFA114" s="908"/>
      <c r="JFB114" s="908"/>
      <c r="JFC114" s="908"/>
      <c r="JFD114" s="908"/>
      <c r="JFE114" s="908"/>
      <c r="JFF114" s="908"/>
      <c r="JFG114" s="908"/>
      <c r="JFH114" s="908"/>
      <c r="JFI114" s="908"/>
      <c r="JFJ114" s="908"/>
      <c r="JFK114" s="908"/>
      <c r="JFL114" s="908"/>
      <c r="JFM114" s="908"/>
      <c r="JFN114" s="908"/>
      <c r="JFO114" s="908"/>
      <c r="JFP114" s="908"/>
      <c r="JFQ114" s="908"/>
      <c r="JFR114" s="908"/>
      <c r="JFS114" s="908"/>
      <c r="JFT114" s="908"/>
      <c r="JFU114" s="908"/>
      <c r="JFV114" s="908"/>
      <c r="JFW114" s="908"/>
      <c r="JFX114" s="908"/>
      <c r="JFY114" s="908"/>
      <c r="JFZ114" s="908"/>
      <c r="JGA114" s="908"/>
      <c r="JGB114" s="908"/>
      <c r="JGC114" s="908"/>
      <c r="JGD114" s="908"/>
      <c r="JGE114" s="908"/>
      <c r="JGF114" s="908"/>
      <c r="JGG114" s="908"/>
      <c r="JGH114" s="908"/>
      <c r="JGI114" s="908"/>
      <c r="JGJ114" s="908"/>
      <c r="JGK114" s="908"/>
      <c r="JGL114" s="908"/>
      <c r="JGM114" s="908"/>
      <c r="JGN114" s="908"/>
      <c r="JGO114" s="908"/>
      <c r="JGP114" s="908"/>
      <c r="JGQ114" s="908"/>
      <c r="JGR114" s="908"/>
      <c r="JGS114" s="908"/>
      <c r="JGT114" s="908"/>
      <c r="JGU114" s="908"/>
      <c r="JGV114" s="908"/>
      <c r="JGW114" s="908"/>
      <c r="JGX114" s="908"/>
      <c r="JGY114" s="908"/>
      <c r="JGZ114" s="908"/>
      <c r="JHA114" s="908"/>
      <c r="JHB114" s="908"/>
      <c r="JHC114" s="908"/>
      <c r="JHD114" s="908"/>
      <c r="JHE114" s="908"/>
      <c r="JHF114" s="908"/>
      <c r="JHG114" s="908"/>
      <c r="JHH114" s="908"/>
      <c r="JHI114" s="908"/>
      <c r="JHJ114" s="908"/>
      <c r="JHK114" s="908"/>
      <c r="JHL114" s="908"/>
      <c r="JHM114" s="908"/>
      <c r="JHN114" s="908"/>
      <c r="JHO114" s="908"/>
      <c r="JHP114" s="908"/>
      <c r="JHQ114" s="908"/>
      <c r="JHR114" s="908"/>
      <c r="JHS114" s="908"/>
      <c r="JHT114" s="908"/>
      <c r="JHU114" s="908"/>
      <c r="JHV114" s="908"/>
      <c r="JHW114" s="908"/>
      <c r="JHX114" s="908"/>
      <c r="JHY114" s="908"/>
      <c r="JHZ114" s="908"/>
      <c r="JIA114" s="908"/>
      <c r="JIB114" s="908"/>
      <c r="JIC114" s="908"/>
      <c r="JID114" s="908"/>
      <c r="JIE114" s="908"/>
      <c r="JIF114" s="908"/>
      <c r="JIG114" s="908"/>
      <c r="JIH114" s="908"/>
      <c r="JII114" s="908"/>
      <c r="JIJ114" s="908"/>
      <c r="JIK114" s="908"/>
      <c r="JIL114" s="908"/>
      <c r="JIM114" s="908"/>
      <c r="JIN114" s="908"/>
      <c r="JIO114" s="908"/>
      <c r="JIP114" s="908"/>
      <c r="JIQ114" s="908"/>
      <c r="JIR114" s="908"/>
      <c r="JIS114" s="908"/>
      <c r="JIT114" s="908"/>
      <c r="JIU114" s="908"/>
      <c r="JIV114" s="908"/>
      <c r="JIW114" s="908"/>
      <c r="JIX114" s="908"/>
      <c r="JIY114" s="908"/>
      <c r="JIZ114" s="908"/>
      <c r="JJA114" s="908"/>
      <c r="JJB114" s="908"/>
      <c r="JJC114" s="908"/>
      <c r="JJD114" s="908"/>
      <c r="JJE114" s="908"/>
      <c r="JJF114" s="908"/>
      <c r="JJG114" s="908"/>
      <c r="JJH114" s="908"/>
      <c r="JJI114" s="908"/>
      <c r="JJJ114" s="908"/>
      <c r="JJK114" s="908"/>
      <c r="JJL114" s="908"/>
      <c r="JJM114" s="908"/>
      <c r="JJN114" s="908"/>
      <c r="JJO114" s="908"/>
      <c r="JJP114" s="908"/>
      <c r="JJQ114" s="908"/>
      <c r="JJR114" s="908"/>
      <c r="JJS114" s="908"/>
      <c r="JJT114" s="908"/>
      <c r="JJU114" s="908"/>
      <c r="JJV114" s="908"/>
      <c r="JJW114" s="908"/>
      <c r="JJX114" s="908"/>
      <c r="JJY114" s="908"/>
      <c r="JJZ114" s="908"/>
      <c r="JKA114" s="908"/>
      <c r="JKB114" s="908"/>
      <c r="JKC114" s="908"/>
      <c r="JKD114" s="908"/>
      <c r="JKE114" s="908"/>
      <c r="JKF114" s="908"/>
      <c r="JKG114" s="908"/>
      <c r="JKH114" s="908"/>
      <c r="JKI114" s="908"/>
      <c r="JKJ114" s="908"/>
      <c r="JKK114" s="908"/>
      <c r="JKL114" s="908"/>
      <c r="JKM114" s="908"/>
      <c r="JKN114" s="908"/>
      <c r="JKO114" s="908"/>
      <c r="JKP114" s="908"/>
      <c r="JKQ114" s="908"/>
      <c r="JKR114" s="908"/>
      <c r="JKS114" s="908"/>
      <c r="JKT114" s="908"/>
      <c r="JKU114" s="908"/>
      <c r="JKV114" s="908"/>
      <c r="JKW114" s="908"/>
      <c r="JKX114" s="908"/>
      <c r="JKY114" s="908"/>
      <c r="JKZ114" s="908"/>
      <c r="JLA114" s="908"/>
      <c r="JLB114" s="908"/>
      <c r="JLC114" s="908"/>
      <c r="JLD114" s="908"/>
      <c r="JLE114" s="908"/>
      <c r="JLF114" s="908"/>
      <c r="JLG114" s="908"/>
      <c r="JLH114" s="908"/>
      <c r="JLI114" s="908"/>
      <c r="JLJ114" s="908"/>
      <c r="JLK114" s="908"/>
      <c r="JLL114" s="908"/>
      <c r="JLM114" s="908"/>
      <c r="JLN114" s="908"/>
      <c r="JLO114" s="908"/>
      <c r="JLP114" s="908"/>
      <c r="JLQ114" s="908"/>
      <c r="JLR114" s="908"/>
      <c r="JLS114" s="908"/>
      <c r="JLT114" s="908"/>
      <c r="JLU114" s="908"/>
      <c r="JLV114" s="908"/>
      <c r="JLW114" s="908"/>
      <c r="JLX114" s="908"/>
      <c r="JLY114" s="908"/>
      <c r="JLZ114" s="908"/>
      <c r="JMA114" s="908"/>
      <c r="JMB114" s="908"/>
      <c r="JMC114" s="908"/>
      <c r="JMD114" s="908"/>
      <c r="JME114" s="908"/>
      <c r="JMF114" s="908"/>
      <c r="JMG114" s="908"/>
      <c r="JMH114" s="908"/>
      <c r="JMI114" s="908"/>
      <c r="JMJ114" s="908"/>
      <c r="JMK114" s="908"/>
      <c r="JML114" s="908"/>
      <c r="JMM114" s="908"/>
      <c r="JMN114" s="908"/>
      <c r="JMO114" s="908"/>
      <c r="JMP114" s="908"/>
      <c r="JMQ114" s="908"/>
      <c r="JMR114" s="908"/>
      <c r="JMS114" s="908"/>
      <c r="JMT114" s="908"/>
      <c r="JMU114" s="908"/>
      <c r="JMV114" s="908"/>
      <c r="JMW114" s="908"/>
      <c r="JMX114" s="908"/>
      <c r="JMY114" s="908"/>
      <c r="JMZ114" s="908"/>
      <c r="JNA114" s="908"/>
      <c r="JNB114" s="908"/>
      <c r="JNC114" s="908"/>
      <c r="JND114" s="908"/>
      <c r="JNE114" s="908"/>
      <c r="JNF114" s="908"/>
      <c r="JNG114" s="908"/>
      <c r="JNH114" s="908"/>
      <c r="JNI114" s="908"/>
      <c r="JNJ114" s="908"/>
      <c r="JNK114" s="908"/>
      <c r="JNL114" s="908"/>
      <c r="JNM114" s="908"/>
      <c r="JNN114" s="908"/>
      <c r="JNO114" s="908"/>
      <c r="JNP114" s="908"/>
      <c r="JNQ114" s="908"/>
      <c r="JNR114" s="908"/>
      <c r="JNS114" s="908"/>
      <c r="JNT114" s="908"/>
      <c r="JNU114" s="908"/>
      <c r="JNV114" s="908"/>
      <c r="JNW114" s="908"/>
      <c r="JNX114" s="908"/>
      <c r="JNY114" s="908"/>
      <c r="JNZ114" s="908"/>
      <c r="JOA114" s="908"/>
      <c r="JOB114" s="908"/>
      <c r="JOC114" s="908"/>
      <c r="JOD114" s="908"/>
      <c r="JOE114" s="908"/>
      <c r="JOF114" s="908"/>
      <c r="JOG114" s="908"/>
      <c r="JOH114" s="908"/>
      <c r="JOI114" s="908"/>
      <c r="JOJ114" s="908"/>
      <c r="JOK114" s="908"/>
      <c r="JOL114" s="908"/>
      <c r="JOM114" s="908"/>
      <c r="JON114" s="908"/>
      <c r="JOO114" s="908"/>
      <c r="JOP114" s="908"/>
      <c r="JOQ114" s="908"/>
      <c r="JOR114" s="908"/>
      <c r="JOS114" s="908"/>
      <c r="JOT114" s="908"/>
      <c r="JOU114" s="908"/>
      <c r="JOV114" s="908"/>
      <c r="JOW114" s="908"/>
      <c r="JOX114" s="908"/>
      <c r="JOY114" s="908"/>
      <c r="JOZ114" s="908"/>
      <c r="JPA114" s="908"/>
      <c r="JPB114" s="908"/>
      <c r="JPC114" s="908"/>
      <c r="JPD114" s="908"/>
      <c r="JPE114" s="908"/>
      <c r="JPF114" s="908"/>
      <c r="JPG114" s="908"/>
      <c r="JPH114" s="908"/>
      <c r="JPI114" s="908"/>
      <c r="JPJ114" s="908"/>
      <c r="JPK114" s="908"/>
      <c r="JPL114" s="908"/>
      <c r="JPM114" s="908"/>
      <c r="JPN114" s="908"/>
      <c r="JPO114" s="908"/>
      <c r="JPP114" s="908"/>
      <c r="JPQ114" s="908"/>
      <c r="JPR114" s="908"/>
      <c r="JPS114" s="908"/>
      <c r="JPT114" s="908"/>
      <c r="JPU114" s="908"/>
      <c r="JPV114" s="908"/>
      <c r="JPW114" s="908"/>
      <c r="JPX114" s="908"/>
      <c r="JPY114" s="908"/>
      <c r="JPZ114" s="908"/>
      <c r="JQA114" s="908"/>
      <c r="JQB114" s="908"/>
      <c r="JQC114" s="908"/>
      <c r="JQD114" s="908"/>
      <c r="JQE114" s="908"/>
      <c r="JQF114" s="908"/>
      <c r="JQG114" s="908"/>
      <c r="JQH114" s="908"/>
      <c r="JQI114" s="908"/>
      <c r="JQJ114" s="908"/>
      <c r="JQK114" s="908"/>
      <c r="JQL114" s="908"/>
      <c r="JQM114" s="908"/>
      <c r="JQN114" s="908"/>
      <c r="JQO114" s="908"/>
      <c r="JQP114" s="908"/>
      <c r="JQQ114" s="908"/>
      <c r="JQR114" s="908"/>
      <c r="JQS114" s="908"/>
      <c r="JQT114" s="908"/>
      <c r="JQU114" s="908"/>
      <c r="JQV114" s="908"/>
      <c r="JQW114" s="908"/>
      <c r="JQX114" s="908"/>
      <c r="JQY114" s="908"/>
      <c r="JQZ114" s="908"/>
      <c r="JRA114" s="908"/>
      <c r="JRB114" s="908"/>
      <c r="JRC114" s="908"/>
      <c r="JRD114" s="908"/>
      <c r="JRE114" s="908"/>
      <c r="JRF114" s="908"/>
      <c r="JRG114" s="908"/>
      <c r="JRH114" s="908"/>
      <c r="JRI114" s="908"/>
      <c r="JRJ114" s="908"/>
      <c r="JRK114" s="908"/>
      <c r="JRL114" s="908"/>
      <c r="JRM114" s="908"/>
      <c r="JRN114" s="908"/>
      <c r="JRO114" s="908"/>
      <c r="JRP114" s="908"/>
      <c r="JRQ114" s="908"/>
      <c r="JRR114" s="908"/>
      <c r="JRS114" s="908"/>
      <c r="JRT114" s="908"/>
      <c r="JRU114" s="908"/>
      <c r="JRV114" s="908"/>
      <c r="JRW114" s="908"/>
      <c r="JRX114" s="908"/>
      <c r="JRY114" s="908"/>
      <c r="JRZ114" s="908"/>
      <c r="JSA114" s="908"/>
      <c r="JSB114" s="908"/>
      <c r="JSC114" s="908"/>
      <c r="JSD114" s="908"/>
      <c r="JSE114" s="908"/>
      <c r="JSF114" s="908"/>
      <c r="JSG114" s="908"/>
      <c r="JSH114" s="908"/>
      <c r="JSI114" s="908"/>
      <c r="JSJ114" s="908"/>
      <c r="JSK114" s="908"/>
      <c r="JSL114" s="908"/>
      <c r="JSM114" s="908"/>
      <c r="JSN114" s="908"/>
      <c r="JSO114" s="908"/>
      <c r="JSP114" s="908"/>
      <c r="JSQ114" s="908"/>
      <c r="JSR114" s="908"/>
      <c r="JSS114" s="908"/>
      <c r="JST114" s="908"/>
      <c r="JSU114" s="908"/>
      <c r="JSV114" s="908"/>
      <c r="JSW114" s="908"/>
      <c r="JSX114" s="908"/>
      <c r="JSY114" s="908"/>
      <c r="JSZ114" s="908"/>
      <c r="JTA114" s="908"/>
      <c r="JTB114" s="908"/>
      <c r="JTC114" s="908"/>
      <c r="JTD114" s="908"/>
      <c r="JTE114" s="908"/>
      <c r="JTF114" s="908"/>
      <c r="JTG114" s="908"/>
      <c r="JTH114" s="908"/>
      <c r="JTI114" s="908"/>
      <c r="JTJ114" s="908"/>
      <c r="JTK114" s="908"/>
      <c r="JTL114" s="908"/>
      <c r="JTM114" s="908"/>
      <c r="JTN114" s="908"/>
      <c r="JTO114" s="908"/>
      <c r="JTP114" s="908"/>
      <c r="JTQ114" s="908"/>
      <c r="JTR114" s="908"/>
      <c r="JTS114" s="908"/>
      <c r="JTT114" s="908"/>
      <c r="JTU114" s="908"/>
      <c r="JTV114" s="908"/>
      <c r="JTW114" s="908"/>
      <c r="JTX114" s="908"/>
      <c r="JTY114" s="908"/>
      <c r="JTZ114" s="908"/>
      <c r="JUA114" s="908"/>
      <c r="JUB114" s="908"/>
      <c r="JUC114" s="908"/>
      <c r="JUD114" s="908"/>
      <c r="JUE114" s="908"/>
      <c r="JUF114" s="908"/>
      <c r="JUG114" s="908"/>
      <c r="JUH114" s="908"/>
      <c r="JUI114" s="908"/>
      <c r="JUJ114" s="908"/>
      <c r="JUK114" s="908"/>
      <c r="JUL114" s="908"/>
      <c r="JUM114" s="908"/>
      <c r="JUN114" s="908"/>
      <c r="JUO114" s="908"/>
      <c r="JUP114" s="908"/>
      <c r="JUQ114" s="908"/>
      <c r="JUR114" s="908"/>
      <c r="JUS114" s="908"/>
      <c r="JUT114" s="908"/>
      <c r="JUU114" s="908"/>
      <c r="JUV114" s="908"/>
      <c r="JUW114" s="908"/>
      <c r="JUX114" s="908"/>
      <c r="JUY114" s="908"/>
      <c r="JUZ114" s="908"/>
      <c r="JVA114" s="908"/>
      <c r="JVB114" s="908"/>
      <c r="JVC114" s="908"/>
      <c r="JVD114" s="908"/>
      <c r="JVE114" s="908"/>
      <c r="JVF114" s="908"/>
      <c r="JVG114" s="908"/>
      <c r="JVH114" s="908"/>
      <c r="JVI114" s="908"/>
      <c r="JVJ114" s="908"/>
      <c r="JVK114" s="908"/>
      <c r="JVL114" s="908"/>
      <c r="JVM114" s="908"/>
      <c r="JVN114" s="908"/>
      <c r="JVO114" s="908"/>
      <c r="JVP114" s="908"/>
      <c r="JVQ114" s="908"/>
      <c r="JVR114" s="908"/>
      <c r="JVS114" s="908"/>
      <c r="JVT114" s="908"/>
      <c r="JVU114" s="908"/>
      <c r="JVV114" s="908"/>
      <c r="JVW114" s="908"/>
      <c r="JVX114" s="908"/>
      <c r="JVY114" s="908"/>
      <c r="JVZ114" s="908"/>
      <c r="JWA114" s="908"/>
      <c r="JWB114" s="908"/>
      <c r="JWC114" s="908"/>
      <c r="JWD114" s="908"/>
      <c r="JWE114" s="908"/>
      <c r="JWF114" s="908"/>
      <c r="JWG114" s="908"/>
      <c r="JWH114" s="908"/>
      <c r="JWI114" s="908"/>
      <c r="JWJ114" s="908"/>
      <c r="JWK114" s="908"/>
      <c r="JWL114" s="908"/>
      <c r="JWM114" s="908"/>
      <c r="JWN114" s="908"/>
      <c r="JWO114" s="908"/>
      <c r="JWP114" s="908"/>
      <c r="JWQ114" s="908"/>
      <c r="JWR114" s="908"/>
      <c r="JWS114" s="908"/>
      <c r="JWT114" s="908"/>
      <c r="JWU114" s="908"/>
      <c r="JWV114" s="908"/>
      <c r="JWW114" s="908"/>
      <c r="JWX114" s="908"/>
      <c r="JWY114" s="908"/>
      <c r="JWZ114" s="908"/>
      <c r="JXA114" s="908"/>
      <c r="JXB114" s="908"/>
      <c r="JXC114" s="908"/>
      <c r="JXD114" s="908"/>
      <c r="JXE114" s="908"/>
      <c r="JXF114" s="908"/>
      <c r="JXG114" s="908"/>
      <c r="JXH114" s="908"/>
      <c r="JXI114" s="908"/>
      <c r="JXJ114" s="908"/>
      <c r="JXK114" s="908"/>
      <c r="JXL114" s="908"/>
      <c r="JXM114" s="908"/>
      <c r="JXN114" s="908"/>
      <c r="JXO114" s="908"/>
      <c r="JXP114" s="908"/>
      <c r="JXQ114" s="908"/>
      <c r="JXR114" s="908"/>
      <c r="JXS114" s="908"/>
      <c r="JXT114" s="908"/>
      <c r="JXU114" s="908"/>
      <c r="JXV114" s="908"/>
      <c r="JXW114" s="908"/>
      <c r="JXX114" s="908"/>
      <c r="JXY114" s="908"/>
      <c r="JXZ114" s="908"/>
      <c r="JYA114" s="908"/>
      <c r="JYB114" s="908"/>
      <c r="JYC114" s="908"/>
      <c r="JYD114" s="908"/>
      <c r="JYE114" s="908"/>
      <c r="JYF114" s="908"/>
      <c r="JYG114" s="908"/>
      <c r="JYH114" s="908"/>
      <c r="JYI114" s="908"/>
      <c r="JYJ114" s="908"/>
      <c r="JYK114" s="908"/>
      <c r="JYL114" s="908"/>
      <c r="JYM114" s="908"/>
      <c r="JYN114" s="908"/>
      <c r="JYO114" s="908"/>
      <c r="JYP114" s="908"/>
      <c r="JYQ114" s="908"/>
      <c r="JYR114" s="908"/>
      <c r="JYS114" s="908"/>
      <c r="JYT114" s="908"/>
      <c r="JYU114" s="908"/>
      <c r="JYV114" s="908"/>
      <c r="JYW114" s="908"/>
      <c r="JYX114" s="908"/>
      <c r="JYY114" s="908"/>
      <c r="JYZ114" s="908"/>
      <c r="JZA114" s="908"/>
      <c r="JZB114" s="908"/>
      <c r="JZC114" s="908"/>
      <c r="JZD114" s="908"/>
      <c r="JZE114" s="908"/>
      <c r="JZF114" s="908"/>
      <c r="JZG114" s="908"/>
      <c r="JZH114" s="908"/>
      <c r="JZI114" s="908"/>
      <c r="JZJ114" s="908"/>
      <c r="JZK114" s="908"/>
      <c r="JZL114" s="908"/>
      <c r="JZM114" s="908"/>
      <c r="JZN114" s="908"/>
      <c r="JZO114" s="908"/>
      <c r="JZP114" s="908"/>
      <c r="JZQ114" s="908"/>
      <c r="JZR114" s="908"/>
      <c r="JZS114" s="908"/>
      <c r="JZT114" s="908"/>
      <c r="JZU114" s="908"/>
      <c r="JZV114" s="908"/>
      <c r="JZW114" s="908"/>
      <c r="JZX114" s="908"/>
      <c r="JZY114" s="908"/>
      <c r="JZZ114" s="908"/>
      <c r="KAA114" s="908"/>
      <c r="KAB114" s="908"/>
      <c r="KAC114" s="908"/>
      <c r="KAD114" s="908"/>
      <c r="KAE114" s="908"/>
      <c r="KAF114" s="908"/>
      <c r="KAG114" s="908"/>
      <c r="KAH114" s="908"/>
      <c r="KAI114" s="908"/>
      <c r="KAJ114" s="908"/>
      <c r="KAK114" s="908"/>
      <c r="KAL114" s="908"/>
      <c r="KAM114" s="908"/>
      <c r="KAN114" s="908"/>
      <c r="KAO114" s="908"/>
      <c r="KAP114" s="908"/>
      <c r="KAQ114" s="908"/>
      <c r="KAR114" s="908"/>
      <c r="KAS114" s="908"/>
      <c r="KAT114" s="908"/>
      <c r="KAU114" s="908"/>
      <c r="KAV114" s="908"/>
      <c r="KAW114" s="908"/>
      <c r="KAX114" s="908"/>
      <c r="KAY114" s="908"/>
      <c r="KAZ114" s="908"/>
      <c r="KBA114" s="908"/>
      <c r="KBB114" s="908"/>
      <c r="KBC114" s="908"/>
      <c r="KBD114" s="908"/>
      <c r="KBE114" s="908"/>
      <c r="KBF114" s="908"/>
      <c r="KBG114" s="908"/>
      <c r="KBH114" s="908"/>
      <c r="KBI114" s="908"/>
      <c r="KBJ114" s="908"/>
      <c r="KBK114" s="908"/>
      <c r="KBL114" s="908"/>
      <c r="KBM114" s="908"/>
      <c r="KBN114" s="908"/>
      <c r="KBO114" s="908"/>
      <c r="KBP114" s="908"/>
      <c r="KBQ114" s="908"/>
      <c r="KBR114" s="908"/>
      <c r="KBS114" s="908"/>
      <c r="KBT114" s="908"/>
      <c r="KBU114" s="908"/>
      <c r="KBV114" s="908"/>
      <c r="KBW114" s="908"/>
      <c r="KBX114" s="908"/>
      <c r="KBY114" s="908"/>
      <c r="KBZ114" s="908"/>
      <c r="KCA114" s="908"/>
      <c r="KCB114" s="908"/>
      <c r="KCC114" s="908"/>
      <c r="KCD114" s="908"/>
      <c r="KCE114" s="908"/>
      <c r="KCF114" s="908"/>
      <c r="KCG114" s="908"/>
      <c r="KCH114" s="908"/>
      <c r="KCI114" s="908"/>
      <c r="KCJ114" s="908"/>
      <c r="KCK114" s="908"/>
      <c r="KCL114" s="908"/>
      <c r="KCM114" s="908"/>
      <c r="KCN114" s="908"/>
      <c r="KCO114" s="908"/>
      <c r="KCP114" s="908"/>
      <c r="KCQ114" s="908"/>
      <c r="KCR114" s="908"/>
      <c r="KCS114" s="908"/>
      <c r="KCT114" s="908"/>
      <c r="KCU114" s="908"/>
      <c r="KCV114" s="908"/>
      <c r="KCW114" s="908"/>
      <c r="KCX114" s="908"/>
      <c r="KCY114" s="908"/>
      <c r="KCZ114" s="908"/>
      <c r="KDA114" s="908"/>
      <c r="KDB114" s="908"/>
      <c r="KDC114" s="908"/>
      <c r="KDD114" s="908"/>
      <c r="KDE114" s="908"/>
      <c r="KDF114" s="908"/>
      <c r="KDG114" s="908"/>
      <c r="KDH114" s="908"/>
      <c r="KDI114" s="908"/>
      <c r="KDJ114" s="908"/>
      <c r="KDK114" s="908"/>
      <c r="KDL114" s="908"/>
      <c r="KDM114" s="908"/>
      <c r="KDN114" s="908"/>
      <c r="KDO114" s="908"/>
      <c r="KDP114" s="908"/>
      <c r="KDQ114" s="908"/>
      <c r="KDR114" s="908"/>
      <c r="KDS114" s="908"/>
      <c r="KDT114" s="908"/>
      <c r="KDU114" s="908"/>
      <c r="KDV114" s="908"/>
      <c r="KDW114" s="908"/>
      <c r="KDX114" s="908"/>
      <c r="KDY114" s="908"/>
      <c r="KDZ114" s="908"/>
      <c r="KEA114" s="908"/>
      <c r="KEB114" s="908"/>
      <c r="KEC114" s="908"/>
      <c r="KED114" s="908"/>
      <c r="KEE114" s="908"/>
      <c r="KEF114" s="908"/>
      <c r="KEG114" s="908"/>
      <c r="KEH114" s="908"/>
      <c r="KEI114" s="908"/>
      <c r="KEJ114" s="908"/>
      <c r="KEK114" s="908"/>
      <c r="KEL114" s="908"/>
      <c r="KEM114" s="908"/>
      <c r="KEN114" s="908"/>
      <c r="KEO114" s="908"/>
      <c r="KEP114" s="908"/>
      <c r="KEQ114" s="908"/>
      <c r="KER114" s="908"/>
      <c r="KES114" s="908"/>
      <c r="KET114" s="908"/>
      <c r="KEU114" s="908"/>
      <c r="KEV114" s="908"/>
      <c r="KEW114" s="908"/>
      <c r="KEX114" s="908"/>
      <c r="KEY114" s="908"/>
      <c r="KEZ114" s="908"/>
      <c r="KFA114" s="908"/>
      <c r="KFB114" s="908"/>
      <c r="KFC114" s="908"/>
      <c r="KFD114" s="908"/>
      <c r="KFE114" s="908"/>
      <c r="KFF114" s="908"/>
      <c r="KFG114" s="908"/>
      <c r="KFH114" s="908"/>
      <c r="KFI114" s="908"/>
      <c r="KFJ114" s="908"/>
      <c r="KFK114" s="908"/>
      <c r="KFL114" s="908"/>
      <c r="KFM114" s="908"/>
      <c r="KFN114" s="908"/>
      <c r="KFO114" s="908"/>
      <c r="KFP114" s="908"/>
      <c r="KFQ114" s="908"/>
      <c r="KFR114" s="908"/>
      <c r="KFS114" s="908"/>
      <c r="KFT114" s="908"/>
      <c r="KFU114" s="908"/>
      <c r="KFV114" s="908"/>
      <c r="KFW114" s="908"/>
      <c r="KFX114" s="908"/>
      <c r="KFY114" s="908"/>
      <c r="KFZ114" s="908"/>
      <c r="KGA114" s="908"/>
      <c r="KGB114" s="908"/>
      <c r="KGC114" s="908"/>
      <c r="KGD114" s="908"/>
      <c r="KGE114" s="908"/>
      <c r="KGF114" s="908"/>
      <c r="KGG114" s="908"/>
      <c r="KGH114" s="908"/>
      <c r="KGI114" s="908"/>
      <c r="KGJ114" s="908"/>
      <c r="KGK114" s="908"/>
      <c r="KGL114" s="908"/>
      <c r="KGM114" s="908"/>
      <c r="KGN114" s="908"/>
      <c r="KGO114" s="908"/>
      <c r="KGP114" s="908"/>
      <c r="KGQ114" s="908"/>
      <c r="KGR114" s="908"/>
      <c r="KGS114" s="908"/>
      <c r="KGT114" s="908"/>
      <c r="KGU114" s="908"/>
      <c r="KGV114" s="908"/>
      <c r="KGW114" s="908"/>
      <c r="KGX114" s="908"/>
      <c r="KGY114" s="908"/>
      <c r="KGZ114" s="908"/>
      <c r="KHA114" s="908"/>
      <c r="KHB114" s="908"/>
      <c r="KHC114" s="908"/>
      <c r="KHD114" s="908"/>
      <c r="KHE114" s="908"/>
      <c r="KHF114" s="908"/>
      <c r="KHG114" s="908"/>
      <c r="KHH114" s="908"/>
      <c r="KHI114" s="908"/>
      <c r="KHJ114" s="908"/>
      <c r="KHK114" s="908"/>
      <c r="KHL114" s="908"/>
      <c r="KHM114" s="908"/>
      <c r="KHN114" s="908"/>
      <c r="KHO114" s="908"/>
      <c r="KHP114" s="908"/>
      <c r="KHQ114" s="908"/>
      <c r="KHR114" s="908"/>
      <c r="KHS114" s="908"/>
      <c r="KHT114" s="908"/>
      <c r="KHU114" s="908"/>
      <c r="KHV114" s="908"/>
      <c r="KHW114" s="908"/>
      <c r="KHX114" s="908"/>
      <c r="KHY114" s="908"/>
      <c r="KHZ114" s="908"/>
      <c r="KIA114" s="908"/>
      <c r="KIB114" s="908"/>
      <c r="KIC114" s="908"/>
      <c r="KID114" s="908"/>
      <c r="KIE114" s="908"/>
      <c r="KIF114" s="908"/>
      <c r="KIG114" s="908"/>
      <c r="KIH114" s="908"/>
      <c r="KII114" s="908"/>
      <c r="KIJ114" s="908"/>
      <c r="KIK114" s="908"/>
      <c r="KIL114" s="908"/>
      <c r="KIM114" s="908"/>
      <c r="KIN114" s="908"/>
      <c r="KIO114" s="908"/>
      <c r="KIP114" s="908"/>
      <c r="KIQ114" s="908"/>
      <c r="KIR114" s="908"/>
      <c r="KIS114" s="908"/>
      <c r="KIT114" s="908"/>
      <c r="KIU114" s="908"/>
      <c r="KIV114" s="908"/>
      <c r="KIW114" s="908"/>
      <c r="KIX114" s="908"/>
      <c r="KIY114" s="908"/>
      <c r="KIZ114" s="908"/>
      <c r="KJA114" s="908"/>
      <c r="KJB114" s="908"/>
      <c r="KJC114" s="908"/>
      <c r="KJD114" s="908"/>
      <c r="KJE114" s="908"/>
      <c r="KJF114" s="908"/>
      <c r="KJG114" s="908"/>
      <c r="KJH114" s="908"/>
      <c r="KJI114" s="908"/>
      <c r="KJJ114" s="908"/>
      <c r="KJK114" s="908"/>
      <c r="KJL114" s="908"/>
      <c r="KJM114" s="908"/>
      <c r="KJN114" s="908"/>
      <c r="KJO114" s="908"/>
      <c r="KJP114" s="908"/>
      <c r="KJQ114" s="908"/>
      <c r="KJR114" s="908"/>
      <c r="KJS114" s="908"/>
      <c r="KJT114" s="908"/>
      <c r="KJU114" s="908"/>
      <c r="KJV114" s="908"/>
      <c r="KJW114" s="908"/>
      <c r="KJX114" s="908"/>
      <c r="KJY114" s="908"/>
      <c r="KJZ114" s="908"/>
      <c r="KKA114" s="908"/>
      <c r="KKB114" s="908"/>
      <c r="KKC114" s="908"/>
      <c r="KKD114" s="908"/>
      <c r="KKE114" s="908"/>
      <c r="KKF114" s="908"/>
      <c r="KKG114" s="908"/>
      <c r="KKH114" s="908"/>
      <c r="KKI114" s="908"/>
      <c r="KKJ114" s="908"/>
      <c r="KKK114" s="908"/>
      <c r="KKL114" s="908"/>
      <c r="KKM114" s="908"/>
      <c r="KKN114" s="908"/>
      <c r="KKO114" s="908"/>
      <c r="KKP114" s="908"/>
      <c r="KKQ114" s="908"/>
      <c r="KKR114" s="908"/>
      <c r="KKS114" s="908"/>
      <c r="KKT114" s="908"/>
      <c r="KKU114" s="908"/>
      <c r="KKV114" s="908"/>
      <c r="KKW114" s="908"/>
      <c r="KKX114" s="908"/>
      <c r="KKY114" s="908"/>
      <c r="KKZ114" s="908"/>
      <c r="KLA114" s="908"/>
      <c r="KLB114" s="908"/>
      <c r="KLC114" s="908"/>
      <c r="KLD114" s="908"/>
      <c r="KLE114" s="908"/>
      <c r="KLF114" s="908"/>
      <c r="KLG114" s="908"/>
      <c r="KLH114" s="908"/>
      <c r="KLI114" s="908"/>
      <c r="KLJ114" s="908"/>
      <c r="KLK114" s="908"/>
      <c r="KLL114" s="908"/>
      <c r="KLM114" s="908"/>
      <c r="KLN114" s="908"/>
      <c r="KLO114" s="908"/>
      <c r="KLP114" s="908"/>
      <c r="KLQ114" s="908"/>
      <c r="KLR114" s="908"/>
      <c r="KLS114" s="908"/>
      <c r="KLT114" s="908"/>
      <c r="KLU114" s="908"/>
      <c r="KLV114" s="908"/>
      <c r="KLW114" s="908"/>
      <c r="KLX114" s="908"/>
      <c r="KLY114" s="908"/>
      <c r="KLZ114" s="908"/>
      <c r="KMA114" s="908"/>
      <c r="KMB114" s="908"/>
      <c r="KMC114" s="908"/>
      <c r="KMD114" s="908"/>
      <c r="KME114" s="908"/>
      <c r="KMF114" s="908"/>
      <c r="KMG114" s="908"/>
      <c r="KMH114" s="908"/>
      <c r="KMI114" s="908"/>
      <c r="KMJ114" s="908"/>
      <c r="KMK114" s="908"/>
      <c r="KML114" s="908"/>
      <c r="KMM114" s="908"/>
      <c r="KMN114" s="908"/>
      <c r="KMO114" s="908"/>
      <c r="KMP114" s="908"/>
      <c r="KMQ114" s="908"/>
      <c r="KMR114" s="908"/>
      <c r="KMS114" s="908"/>
      <c r="KMT114" s="908"/>
      <c r="KMU114" s="908"/>
      <c r="KMV114" s="908"/>
      <c r="KMW114" s="908"/>
      <c r="KMX114" s="908"/>
      <c r="KMY114" s="908"/>
      <c r="KMZ114" s="908"/>
      <c r="KNA114" s="908"/>
      <c r="KNB114" s="908"/>
      <c r="KNC114" s="908"/>
      <c r="KND114" s="908"/>
      <c r="KNE114" s="908"/>
      <c r="KNF114" s="908"/>
      <c r="KNG114" s="908"/>
      <c r="KNH114" s="908"/>
      <c r="KNI114" s="908"/>
      <c r="KNJ114" s="908"/>
      <c r="KNK114" s="908"/>
      <c r="KNL114" s="908"/>
      <c r="KNM114" s="908"/>
      <c r="KNN114" s="908"/>
      <c r="KNO114" s="908"/>
      <c r="KNP114" s="908"/>
      <c r="KNQ114" s="908"/>
      <c r="KNR114" s="908"/>
      <c r="KNS114" s="908"/>
      <c r="KNT114" s="908"/>
      <c r="KNU114" s="908"/>
      <c r="KNV114" s="908"/>
      <c r="KNW114" s="908"/>
      <c r="KNX114" s="908"/>
      <c r="KNY114" s="908"/>
      <c r="KNZ114" s="908"/>
      <c r="KOA114" s="908"/>
      <c r="KOB114" s="908"/>
      <c r="KOC114" s="908"/>
      <c r="KOD114" s="908"/>
      <c r="KOE114" s="908"/>
      <c r="KOF114" s="908"/>
      <c r="KOG114" s="908"/>
      <c r="KOH114" s="908"/>
      <c r="KOI114" s="908"/>
      <c r="KOJ114" s="908"/>
      <c r="KOK114" s="908"/>
      <c r="KOL114" s="908"/>
      <c r="KOM114" s="908"/>
      <c r="KON114" s="908"/>
      <c r="KOO114" s="908"/>
      <c r="KOP114" s="908"/>
      <c r="KOQ114" s="908"/>
      <c r="KOR114" s="908"/>
      <c r="KOS114" s="908"/>
      <c r="KOT114" s="908"/>
      <c r="KOU114" s="908"/>
      <c r="KOV114" s="908"/>
      <c r="KOW114" s="908"/>
      <c r="KOX114" s="908"/>
      <c r="KOY114" s="908"/>
      <c r="KOZ114" s="908"/>
      <c r="KPA114" s="908"/>
      <c r="KPB114" s="908"/>
      <c r="KPC114" s="908"/>
      <c r="KPD114" s="908"/>
      <c r="KPE114" s="908"/>
      <c r="KPF114" s="908"/>
      <c r="KPG114" s="908"/>
      <c r="KPH114" s="908"/>
      <c r="KPI114" s="908"/>
      <c r="KPJ114" s="908"/>
      <c r="KPK114" s="908"/>
      <c r="KPL114" s="908"/>
      <c r="KPM114" s="908"/>
      <c r="KPN114" s="908"/>
      <c r="KPO114" s="908"/>
      <c r="KPP114" s="908"/>
      <c r="KPQ114" s="908"/>
      <c r="KPR114" s="908"/>
      <c r="KPS114" s="908"/>
      <c r="KPT114" s="908"/>
      <c r="KPU114" s="908"/>
      <c r="KPV114" s="908"/>
      <c r="KPW114" s="908"/>
      <c r="KPX114" s="908"/>
      <c r="KPY114" s="908"/>
      <c r="KPZ114" s="908"/>
      <c r="KQA114" s="908"/>
      <c r="KQB114" s="908"/>
      <c r="KQC114" s="908"/>
      <c r="KQD114" s="908"/>
      <c r="KQE114" s="908"/>
      <c r="KQF114" s="908"/>
      <c r="KQG114" s="908"/>
      <c r="KQH114" s="908"/>
      <c r="KQI114" s="908"/>
      <c r="KQJ114" s="908"/>
      <c r="KQK114" s="908"/>
      <c r="KQL114" s="908"/>
      <c r="KQM114" s="908"/>
      <c r="KQN114" s="908"/>
      <c r="KQO114" s="908"/>
      <c r="KQP114" s="908"/>
      <c r="KQQ114" s="908"/>
      <c r="KQR114" s="908"/>
      <c r="KQS114" s="908"/>
      <c r="KQT114" s="908"/>
      <c r="KQU114" s="908"/>
      <c r="KQV114" s="908"/>
      <c r="KQW114" s="908"/>
      <c r="KQX114" s="908"/>
      <c r="KQY114" s="908"/>
      <c r="KQZ114" s="908"/>
      <c r="KRA114" s="908"/>
      <c r="KRB114" s="908"/>
      <c r="KRC114" s="908"/>
      <c r="KRD114" s="908"/>
      <c r="KRE114" s="908"/>
      <c r="KRF114" s="908"/>
      <c r="KRG114" s="908"/>
      <c r="KRH114" s="908"/>
      <c r="KRI114" s="908"/>
      <c r="KRJ114" s="908"/>
      <c r="KRK114" s="908"/>
      <c r="KRL114" s="908"/>
      <c r="KRM114" s="908"/>
      <c r="KRN114" s="908"/>
      <c r="KRO114" s="908"/>
      <c r="KRP114" s="908"/>
      <c r="KRQ114" s="908"/>
      <c r="KRR114" s="908"/>
      <c r="KRS114" s="908"/>
      <c r="KRT114" s="908"/>
      <c r="KRU114" s="908"/>
      <c r="KRV114" s="908"/>
      <c r="KRW114" s="908"/>
      <c r="KRX114" s="908"/>
      <c r="KRY114" s="908"/>
      <c r="KRZ114" s="908"/>
      <c r="KSA114" s="908"/>
      <c r="KSB114" s="908"/>
      <c r="KSC114" s="908"/>
      <c r="KSD114" s="908"/>
      <c r="KSE114" s="908"/>
      <c r="KSF114" s="908"/>
      <c r="KSG114" s="908"/>
      <c r="KSH114" s="908"/>
      <c r="KSI114" s="908"/>
      <c r="KSJ114" s="908"/>
      <c r="KSK114" s="908"/>
      <c r="KSL114" s="908"/>
      <c r="KSM114" s="908"/>
      <c r="KSN114" s="908"/>
      <c r="KSO114" s="908"/>
      <c r="KSP114" s="908"/>
      <c r="KSQ114" s="908"/>
      <c r="KSR114" s="908"/>
      <c r="KSS114" s="908"/>
      <c r="KST114" s="908"/>
      <c r="KSU114" s="908"/>
      <c r="KSV114" s="908"/>
      <c r="KSW114" s="908"/>
      <c r="KSX114" s="908"/>
      <c r="KSY114" s="908"/>
      <c r="KSZ114" s="908"/>
      <c r="KTA114" s="908"/>
      <c r="KTB114" s="908"/>
      <c r="KTC114" s="908"/>
      <c r="KTD114" s="908"/>
      <c r="KTE114" s="908"/>
      <c r="KTF114" s="908"/>
      <c r="KTG114" s="908"/>
      <c r="KTH114" s="908"/>
      <c r="KTI114" s="908"/>
      <c r="KTJ114" s="908"/>
      <c r="KTK114" s="908"/>
      <c r="KTL114" s="908"/>
      <c r="KTM114" s="908"/>
      <c r="KTN114" s="908"/>
      <c r="KTO114" s="908"/>
      <c r="KTP114" s="908"/>
      <c r="KTQ114" s="908"/>
      <c r="KTR114" s="908"/>
      <c r="KTS114" s="908"/>
      <c r="KTT114" s="908"/>
      <c r="KTU114" s="908"/>
      <c r="KTV114" s="908"/>
      <c r="KTW114" s="908"/>
      <c r="KTX114" s="908"/>
      <c r="KTY114" s="908"/>
      <c r="KTZ114" s="908"/>
      <c r="KUA114" s="908"/>
      <c r="KUB114" s="908"/>
      <c r="KUC114" s="908"/>
      <c r="KUD114" s="908"/>
      <c r="KUE114" s="908"/>
      <c r="KUF114" s="908"/>
      <c r="KUG114" s="908"/>
      <c r="KUH114" s="908"/>
      <c r="KUI114" s="908"/>
      <c r="KUJ114" s="908"/>
      <c r="KUK114" s="908"/>
      <c r="KUL114" s="908"/>
      <c r="KUM114" s="908"/>
      <c r="KUN114" s="908"/>
      <c r="KUO114" s="908"/>
      <c r="KUP114" s="908"/>
      <c r="KUQ114" s="908"/>
      <c r="KUR114" s="908"/>
      <c r="KUS114" s="908"/>
      <c r="KUT114" s="908"/>
      <c r="KUU114" s="908"/>
      <c r="KUV114" s="908"/>
      <c r="KUW114" s="908"/>
      <c r="KUX114" s="908"/>
      <c r="KUY114" s="908"/>
      <c r="KUZ114" s="908"/>
      <c r="KVA114" s="908"/>
      <c r="KVB114" s="908"/>
      <c r="KVC114" s="908"/>
      <c r="KVD114" s="908"/>
      <c r="KVE114" s="908"/>
      <c r="KVF114" s="908"/>
      <c r="KVG114" s="908"/>
      <c r="KVH114" s="908"/>
      <c r="KVI114" s="908"/>
      <c r="KVJ114" s="908"/>
      <c r="KVK114" s="908"/>
      <c r="KVL114" s="908"/>
      <c r="KVM114" s="908"/>
      <c r="KVN114" s="908"/>
      <c r="KVO114" s="908"/>
      <c r="KVP114" s="908"/>
      <c r="KVQ114" s="908"/>
      <c r="KVR114" s="908"/>
      <c r="KVS114" s="908"/>
      <c r="KVT114" s="908"/>
      <c r="KVU114" s="908"/>
      <c r="KVV114" s="908"/>
      <c r="KVW114" s="908"/>
      <c r="KVX114" s="908"/>
      <c r="KVY114" s="908"/>
      <c r="KVZ114" s="908"/>
      <c r="KWA114" s="908"/>
      <c r="KWB114" s="908"/>
      <c r="KWC114" s="908"/>
      <c r="KWD114" s="908"/>
      <c r="KWE114" s="908"/>
      <c r="KWF114" s="908"/>
      <c r="KWG114" s="908"/>
      <c r="KWH114" s="908"/>
      <c r="KWI114" s="908"/>
      <c r="KWJ114" s="908"/>
      <c r="KWK114" s="908"/>
      <c r="KWL114" s="908"/>
      <c r="KWM114" s="908"/>
      <c r="KWN114" s="908"/>
      <c r="KWO114" s="908"/>
      <c r="KWP114" s="908"/>
      <c r="KWQ114" s="908"/>
      <c r="KWR114" s="908"/>
      <c r="KWS114" s="908"/>
      <c r="KWT114" s="908"/>
      <c r="KWU114" s="908"/>
      <c r="KWV114" s="908"/>
      <c r="KWW114" s="908"/>
      <c r="KWX114" s="908"/>
      <c r="KWY114" s="908"/>
      <c r="KWZ114" s="908"/>
      <c r="KXA114" s="908"/>
      <c r="KXB114" s="908"/>
      <c r="KXC114" s="908"/>
      <c r="KXD114" s="908"/>
      <c r="KXE114" s="908"/>
      <c r="KXF114" s="908"/>
      <c r="KXG114" s="908"/>
      <c r="KXH114" s="908"/>
      <c r="KXI114" s="908"/>
      <c r="KXJ114" s="908"/>
      <c r="KXK114" s="908"/>
      <c r="KXL114" s="908"/>
      <c r="KXM114" s="908"/>
      <c r="KXN114" s="908"/>
      <c r="KXO114" s="908"/>
      <c r="KXP114" s="908"/>
      <c r="KXQ114" s="908"/>
      <c r="KXR114" s="908"/>
      <c r="KXS114" s="908"/>
      <c r="KXT114" s="908"/>
      <c r="KXU114" s="908"/>
      <c r="KXV114" s="908"/>
      <c r="KXW114" s="908"/>
      <c r="KXX114" s="908"/>
      <c r="KXY114" s="908"/>
      <c r="KXZ114" s="908"/>
      <c r="KYA114" s="908"/>
      <c r="KYB114" s="908"/>
      <c r="KYC114" s="908"/>
      <c r="KYD114" s="908"/>
      <c r="KYE114" s="908"/>
      <c r="KYF114" s="908"/>
      <c r="KYG114" s="908"/>
      <c r="KYH114" s="908"/>
      <c r="KYI114" s="908"/>
      <c r="KYJ114" s="908"/>
      <c r="KYK114" s="908"/>
      <c r="KYL114" s="908"/>
      <c r="KYM114" s="908"/>
      <c r="KYN114" s="908"/>
      <c r="KYO114" s="908"/>
      <c r="KYP114" s="908"/>
      <c r="KYQ114" s="908"/>
      <c r="KYR114" s="908"/>
      <c r="KYS114" s="908"/>
      <c r="KYT114" s="908"/>
      <c r="KYU114" s="908"/>
      <c r="KYV114" s="908"/>
      <c r="KYW114" s="908"/>
      <c r="KYX114" s="908"/>
      <c r="KYY114" s="908"/>
      <c r="KYZ114" s="908"/>
      <c r="KZA114" s="908"/>
      <c r="KZB114" s="908"/>
      <c r="KZC114" s="908"/>
      <c r="KZD114" s="908"/>
      <c r="KZE114" s="908"/>
      <c r="KZF114" s="908"/>
      <c r="KZG114" s="908"/>
      <c r="KZH114" s="908"/>
      <c r="KZI114" s="908"/>
      <c r="KZJ114" s="908"/>
      <c r="KZK114" s="908"/>
      <c r="KZL114" s="908"/>
      <c r="KZM114" s="908"/>
      <c r="KZN114" s="908"/>
      <c r="KZO114" s="908"/>
      <c r="KZP114" s="908"/>
      <c r="KZQ114" s="908"/>
      <c r="KZR114" s="908"/>
      <c r="KZS114" s="908"/>
      <c r="KZT114" s="908"/>
      <c r="KZU114" s="908"/>
      <c r="KZV114" s="908"/>
      <c r="KZW114" s="908"/>
      <c r="KZX114" s="908"/>
      <c r="KZY114" s="908"/>
      <c r="KZZ114" s="908"/>
      <c r="LAA114" s="908"/>
      <c r="LAB114" s="908"/>
      <c r="LAC114" s="908"/>
      <c r="LAD114" s="908"/>
      <c r="LAE114" s="908"/>
      <c r="LAF114" s="908"/>
      <c r="LAG114" s="908"/>
      <c r="LAH114" s="908"/>
      <c r="LAI114" s="908"/>
      <c r="LAJ114" s="908"/>
      <c r="LAK114" s="908"/>
      <c r="LAL114" s="908"/>
      <c r="LAM114" s="908"/>
      <c r="LAN114" s="908"/>
      <c r="LAO114" s="908"/>
      <c r="LAP114" s="908"/>
      <c r="LAQ114" s="908"/>
      <c r="LAR114" s="908"/>
      <c r="LAS114" s="908"/>
      <c r="LAT114" s="908"/>
      <c r="LAU114" s="908"/>
      <c r="LAV114" s="908"/>
      <c r="LAW114" s="908"/>
      <c r="LAX114" s="908"/>
      <c r="LAY114" s="908"/>
      <c r="LAZ114" s="908"/>
      <c r="LBA114" s="908"/>
      <c r="LBB114" s="908"/>
      <c r="LBC114" s="908"/>
      <c r="LBD114" s="908"/>
      <c r="LBE114" s="908"/>
      <c r="LBF114" s="908"/>
      <c r="LBG114" s="908"/>
      <c r="LBH114" s="908"/>
      <c r="LBI114" s="908"/>
      <c r="LBJ114" s="908"/>
      <c r="LBK114" s="908"/>
      <c r="LBL114" s="908"/>
      <c r="LBM114" s="908"/>
      <c r="LBN114" s="908"/>
      <c r="LBO114" s="908"/>
      <c r="LBP114" s="908"/>
      <c r="LBQ114" s="908"/>
      <c r="LBR114" s="908"/>
      <c r="LBS114" s="908"/>
      <c r="LBT114" s="908"/>
      <c r="LBU114" s="908"/>
      <c r="LBV114" s="908"/>
      <c r="LBW114" s="908"/>
      <c r="LBX114" s="908"/>
      <c r="LBY114" s="908"/>
      <c r="LBZ114" s="908"/>
      <c r="LCA114" s="908"/>
      <c r="LCB114" s="908"/>
      <c r="LCC114" s="908"/>
      <c r="LCD114" s="908"/>
      <c r="LCE114" s="908"/>
      <c r="LCF114" s="908"/>
      <c r="LCG114" s="908"/>
      <c r="LCH114" s="908"/>
      <c r="LCI114" s="908"/>
      <c r="LCJ114" s="908"/>
      <c r="LCK114" s="908"/>
      <c r="LCL114" s="908"/>
      <c r="LCM114" s="908"/>
      <c r="LCN114" s="908"/>
      <c r="LCO114" s="908"/>
      <c r="LCP114" s="908"/>
      <c r="LCQ114" s="908"/>
      <c r="LCR114" s="908"/>
      <c r="LCS114" s="908"/>
      <c r="LCT114" s="908"/>
      <c r="LCU114" s="908"/>
      <c r="LCV114" s="908"/>
      <c r="LCW114" s="908"/>
      <c r="LCX114" s="908"/>
      <c r="LCY114" s="908"/>
      <c r="LCZ114" s="908"/>
      <c r="LDA114" s="908"/>
      <c r="LDB114" s="908"/>
      <c r="LDC114" s="908"/>
      <c r="LDD114" s="908"/>
      <c r="LDE114" s="908"/>
      <c r="LDF114" s="908"/>
      <c r="LDG114" s="908"/>
      <c r="LDH114" s="908"/>
      <c r="LDI114" s="908"/>
      <c r="LDJ114" s="908"/>
      <c r="LDK114" s="908"/>
      <c r="LDL114" s="908"/>
      <c r="LDM114" s="908"/>
      <c r="LDN114" s="908"/>
      <c r="LDO114" s="908"/>
      <c r="LDP114" s="908"/>
      <c r="LDQ114" s="908"/>
      <c r="LDR114" s="908"/>
      <c r="LDS114" s="908"/>
      <c r="LDT114" s="908"/>
      <c r="LDU114" s="908"/>
      <c r="LDV114" s="908"/>
      <c r="LDW114" s="908"/>
      <c r="LDX114" s="908"/>
      <c r="LDY114" s="908"/>
      <c r="LDZ114" s="908"/>
      <c r="LEA114" s="908"/>
      <c r="LEB114" s="908"/>
      <c r="LEC114" s="908"/>
      <c r="LED114" s="908"/>
      <c r="LEE114" s="908"/>
      <c r="LEF114" s="908"/>
      <c r="LEG114" s="908"/>
      <c r="LEH114" s="908"/>
      <c r="LEI114" s="908"/>
      <c r="LEJ114" s="908"/>
      <c r="LEK114" s="908"/>
      <c r="LEL114" s="908"/>
      <c r="LEM114" s="908"/>
      <c r="LEN114" s="908"/>
      <c r="LEO114" s="908"/>
      <c r="LEP114" s="908"/>
      <c r="LEQ114" s="908"/>
      <c r="LER114" s="908"/>
      <c r="LES114" s="908"/>
      <c r="LET114" s="908"/>
      <c r="LEU114" s="908"/>
      <c r="LEV114" s="908"/>
      <c r="LEW114" s="908"/>
      <c r="LEX114" s="908"/>
      <c r="LEY114" s="908"/>
      <c r="LEZ114" s="908"/>
      <c r="LFA114" s="908"/>
      <c r="LFB114" s="908"/>
      <c r="LFC114" s="908"/>
      <c r="LFD114" s="908"/>
      <c r="LFE114" s="908"/>
      <c r="LFF114" s="908"/>
      <c r="LFG114" s="908"/>
      <c r="LFH114" s="908"/>
      <c r="LFI114" s="908"/>
      <c r="LFJ114" s="908"/>
      <c r="LFK114" s="908"/>
      <c r="LFL114" s="908"/>
      <c r="LFM114" s="908"/>
      <c r="LFN114" s="908"/>
      <c r="LFO114" s="908"/>
      <c r="LFP114" s="908"/>
      <c r="LFQ114" s="908"/>
      <c r="LFR114" s="908"/>
      <c r="LFS114" s="908"/>
      <c r="LFT114" s="908"/>
      <c r="LFU114" s="908"/>
      <c r="LFV114" s="908"/>
      <c r="LFW114" s="908"/>
      <c r="LFX114" s="908"/>
      <c r="LFY114" s="908"/>
      <c r="LFZ114" s="908"/>
      <c r="LGA114" s="908"/>
      <c r="LGB114" s="908"/>
      <c r="LGC114" s="908"/>
      <c r="LGD114" s="908"/>
      <c r="LGE114" s="908"/>
      <c r="LGF114" s="908"/>
      <c r="LGG114" s="908"/>
      <c r="LGH114" s="908"/>
      <c r="LGI114" s="908"/>
      <c r="LGJ114" s="908"/>
      <c r="LGK114" s="908"/>
      <c r="LGL114" s="908"/>
      <c r="LGM114" s="908"/>
      <c r="LGN114" s="908"/>
      <c r="LGO114" s="908"/>
      <c r="LGP114" s="908"/>
      <c r="LGQ114" s="908"/>
      <c r="LGR114" s="908"/>
      <c r="LGS114" s="908"/>
      <c r="LGT114" s="908"/>
      <c r="LGU114" s="908"/>
      <c r="LGV114" s="908"/>
      <c r="LGW114" s="908"/>
      <c r="LGX114" s="908"/>
      <c r="LGY114" s="908"/>
      <c r="LGZ114" s="908"/>
      <c r="LHA114" s="908"/>
      <c r="LHB114" s="908"/>
      <c r="LHC114" s="908"/>
      <c r="LHD114" s="908"/>
      <c r="LHE114" s="908"/>
      <c r="LHF114" s="908"/>
      <c r="LHG114" s="908"/>
      <c r="LHH114" s="908"/>
      <c r="LHI114" s="908"/>
      <c r="LHJ114" s="908"/>
      <c r="LHK114" s="908"/>
      <c r="LHL114" s="908"/>
      <c r="LHM114" s="908"/>
      <c r="LHN114" s="908"/>
      <c r="LHO114" s="908"/>
      <c r="LHP114" s="908"/>
      <c r="LHQ114" s="908"/>
      <c r="LHR114" s="908"/>
      <c r="LHS114" s="908"/>
      <c r="LHT114" s="908"/>
      <c r="LHU114" s="908"/>
      <c r="LHV114" s="908"/>
      <c r="LHW114" s="908"/>
      <c r="LHX114" s="908"/>
      <c r="LHY114" s="908"/>
      <c r="LHZ114" s="908"/>
      <c r="LIA114" s="908"/>
      <c r="LIB114" s="908"/>
      <c r="LIC114" s="908"/>
      <c r="LID114" s="908"/>
      <c r="LIE114" s="908"/>
      <c r="LIF114" s="908"/>
      <c r="LIG114" s="908"/>
      <c r="LIH114" s="908"/>
      <c r="LII114" s="908"/>
      <c r="LIJ114" s="908"/>
      <c r="LIK114" s="908"/>
      <c r="LIL114" s="908"/>
      <c r="LIM114" s="908"/>
      <c r="LIN114" s="908"/>
      <c r="LIO114" s="908"/>
      <c r="LIP114" s="908"/>
      <c r="LIQ114" s="908"/>
      <c r="LIR114" s="908"/>
      <c r="LIS114" s="908"/>
      <c r="LIT114" s="908"/>
      <c r="LIU114" s="908"/>
      <c r="LIV114" s="908"/>
      <c r="LIW114" s="908"/>
      <c r="LIX114" s="908"/>
      <c r="LIY114" s="908"/>
      <c r="LIZ114" s="908"/>
      <c r="LJA114" s="908"/>
      <c r="LJB114" s="908"/>
      <c r="LJC114" s="908"/>
      <c r="LJD114" s="908"/>
      <c r="LJE114" s="908"/>
      <c r="LJF114" s="908"/>
      <c r="LJG114" s="908"/>
      <c r="LJH114" s="908"/>
      <c r="LJI114" s="908"/>
      <c r="LJJ114" s="908"/>
      <c r="LJK114" s="908"/>
      <c r="LJL114" s="908"/>
      <c r="LJM114" s="908"/>
      <c r="LJN114" s="908"/>
      <c r="LJO114" s="908"/>
      <c r="LJP114" s="908"/>
      <c r="LJQ114" s="908"/>
      <c r="LJR114" s="908"/>
      <c r="LJS114" s="908"/>
      <c r="LJT114" s="908"/>
      <c r="LJU114" s="908"/>
      <c r="LJV114" s="908"/>
      <c r="LJW114" s="908"/>
      <c r="LJX114" s="908"/>
      <c r="LJY114" s="908"/>
      <c r="LJZ114" s="908"/>
      <c r="LKA114" s="908"/>
      <c r="LKB114" s="908"/>
      <c r="LKC114" s="908"/>
      <c r="LKD114" s="908"/>
      <c r="LKE114" s="908"/>
      <c r="LKF114" s="908"/>
      <c r="LKG114" s="908"/>
      <c r="LKH114" s="908"/>
      <c r="LKI114" s="908"/>
      <c r="LKJ114" s="908"/>
      <c r="LKK114" s="908"/>
      <c r="LKL114" s="908"/>
      <c r="LKM114" s="908"/>
      <c r="LKN114" s="908"/>
      <c r="LKO114" s="908"/>
      <c r="LKP114" s="908"/>
      <c r="LKQ114" s="908"/>
      <c r="LKR114" s="908"/>
      <c r="LKS114" s="908"/>
      <c r="LKT114" s="908"/>
      <c r="LKU114" s="908"/>
      <c r="LKV114" s="908"/>
      <c r="LKW114" s="908"/>
      <c r="LKX114" s="908"/>
      <c r="LKY114" s="908"/>
      <c r="LKZ114" s="908"/>
      <c r="LLA114" s="908"/>
      <c r="LLB114" s="908"/>
      <c r="LLC114" s="908"/>
      <c r="LLD114" s="908"/>
      <c r="LLE114" s="908"/>
      <c r="LLF114" s="908"/>
      <c r="LLG114" s="908"/>
      <c r="LLH114" s="908"/>
      <c r="LLI114" s="908"/>
      <c r="LLJ114" s="908"/>
      <c r="LLK114" s="908"/>
      <c r="LLL114" s="908"/>
      <c r="LLM114" s="908"/>
      <c r="LLN114" s="908"/>
      <c r="LLO114" s="908"/>
      <c r="LLP114" s="908"/>
      <c r="LLQ114" s="908"/>
      <c r="LLR114" s="908"/>
      <c r="LLS114" s="908"/>
      <c r="LLT114" s="908"/>
      <c r="LLU114" s="908"/>
      <c r="LLV114" s="908"/>
      <c r="LLW114" s="908"/>
      <c r="LLX114" s="908"/>
      <c r="LLY114" s="908"/>
      <c r="LLZ114" s="908"/>
      <c r="LMA114" s="908"/>
      <c r="LMB114" s="908"/>
      <c r="LMC114" s="908"/>
      <c r="LMD114" s="908"/>
      <c r="LME114" s="908"/>
      <c r="LMF114" s="908"/>
      <c r="LMG114" s="908"/>
      <c r="LMH114" s="908"/>
      <c r="LMI114" s="908"/>
      <c r="LMJ114" s="908"/>
      <c r="LMK114" s="908"/>
      <c r="LML114" s="908"/>
      <c r="LMM114" s="908"/>
      <c r="LMN114" s="908"/>
      <c r="LMO114" s="908"/>
      <c r="LMP114" s="908"/>
      <c r="LMQ114" s="908"/>
      <c r="LMR114" s="908"/>
      <c r="LMS114" s="908"/>
      <c r="LMT114" s="908"/>
      <c r="LMU114" s="908"/>
      <c r="LMV114" s="908"/>
      <c r="LMW114" s="908"/>
      <c r="LMX114" s="908"/>
      <c r="LMY114" s="908"/>
      <c r="LMZ114" s="908"/>
      <c r="LNA114" s="908"/>
      <c r="LNB114" s="908"/>
      <c r="LNC114" s="908"/>
      <c r="LND114" s="908"/>
      <c r="LNE114" s="908"/>
      <c r="LNF114" s="908"/>
      <c r="LNG114" s="908"/>
      <c r="LNH114" s="908"/>
      <c r="LNI114" s="908"/>
      <c r="LNJ114" s="908"/>
      <c r="LNK114" s="908"/>
      <c r="LNL114" s="908"/>
      <c r="LNM114" s="908"/>
      <c r="LNN114" s="908"/>
      <c r="LNO114" s="908"/>
      <c r="LNP114" s="908"/>
      <c r="LNQ114" s="908"/>
      <c r="LNR114" s="908"/>
      <c r="LNS114" s="908"/>
      <c r="LNT114" s="908"/>
      <c r="LNU114" s="908"/>
      <c r="LNV114" s="908"/>
      <c r="LNW114" s="908"/>
      <c r="LNX114" s="908"/>
      <c r="LNY114" s="908"/>
      <c r="LNZ114" s="908"/>
      <c r="LOA114" s="908"/>
      <c r="LOB114" s="908"/>
      <c r="LOC114" s="908"/>
      <c r="LOD114" s="908"/>
      <c r="LOE114" s="908"/>
      <c r="LOF114" s="908"/>
      <c r="LOG114" s="908"/>
      <c r="LOH114" s="908"/>
      <c r="LOI114" s="908"/>
      <c r="LOJ114" s="908"/>
      <c r="LOK114" s="908"/>
      <c r="LOL114" s="908"/>
      <c r="LOM114" s="908"/>
      <c r="LON114" s="908"/>
      <c r="LOO114" s="908"/>
      <c r="LOP114" s="908"/>
      <c r="LOQ114" s="908"/>
      <c r="LOR114" s="908"/>
      <c r="LOS114" s="908"/>
      <c r="LOT114" s="908"/>
      <c r="LOU114" s="908"/>
      <c r="LOV114" s="908"/>
      <c r="LOW114" s="908"/>
      <c r="LOX114" s="908"/>
      <c r="LOY114" s="908"/>
      <c r="LOZ114" s="908"/>
      <c r="LPA114" s="908"/>
      <c r="LPB114" s="908"/>
      <c r="LPC114" s="908"/>
      <c r="LPD114" s="908"/>
      <c r="LPE114" s="908"/>
      <c r="LPF114" s="908"/>
      <c r="LPG114" s="908"/>
      <c r="LPH114" s="908"/>
      <c r="LPI114" s="908"/>
      <c r="LPJ114" s="908"/>
      <c r="LPK114" s="908"/>
      <c r="LPL114" s="908"/>
      <c r="LPM114" s="908"/>
      <c r="LPN114" s="908"/>
      <c r="LPO114" s="908"/>
      <c r="LPP114" s="908"/>
      <c r="LPQ114" s="908"/>
      <c r="LPR114" s="908"/>
      <c r="LPS114" s="908"/>
      <c r="LPT114" s="908"/>
      <c r="LPU114" s="908"/>
      <c r="LPV114" s="908"/>
      <c r="LPW114" s="908"/>
      <c r="LPX114" s="908"/>
      <c r="LPY114" s="908"/>
      <c r="LPZ114" s="908"/>
      <c r="LQA114" s="908"/>
      <c r="LQB114" s="908"/>
      <c r="LQC114" s="908"/>
      <c r="LQD114" s="908"/>
      <c r="LQE114" s="908"/>
      <c r="LQF114" s="908"/>
      <c r="LQG114" s="908"/>
      <c r="LQH114" s="908"/>
      <c r="LQI114" s="908"/>
      <c r="LQJ114" s="908"/>
      <c r="LQK114" s="908"/>
      <c r="LQL114" s="908"/>
      <c r="LQM114" s="908"/>
      <c r="LQN114" s="908"/>
      <c r="LQO114" s="908"/>
      <c r="LQP114" s="908"/>
      <c r="LQQ114" s="908"/>
      <c r="LQR114" s="908"/>
      <c r="LQS114" s="908"/>
      <c r="LQT114" s="908"/>
      <c r="LQU114" s="908"/>
      <c r="LQV114" s="908"/>
      <c r="LQW114" s="908"/>
      <c r="LQX114" s="908"/>
      <c r="LQY114" s="908"/>
      <c r="LQZ114" s="908"/>
      <c r="LRA114" s="908"/>
      <c r="LRB114" s="908"/>
      <c r="LRC114" s="908"/>
      <c r="LRD114" s="908"/>
      <c r="LRE114" s="908"/>
      <c r="LRF114" s="908"/>
      <c r="LRG114" s="908"/>
      <c r="LRH114" s="908"/>
      <c r="LRI114" s="908"/>
      <c r="LRJ114" s="908"/>
      <c r="LRK114" s="908"/>
      <c r="LRL114" s="908"/>
      <c r="LRM114" s="908"/>
      <c r="LRN114" s="908"/>
      <c r="LRO114" s="908"/>
      <c r="LRP114" s="908"/>
      <c r="LRQ114" s="908"/>
      <c r="LRR114" s="908"/>
      <c r="LRS114" s="908"/>
      <c r="LRT114" s="908"/>
      <c r="LRU114" s="908"/>
      <c r="LRV114" s="908"/>
      <c r="LRW114" s="908"/>
      <c r="LRX114" s="908"/>
      <c r="LRY114" s="908"/>
      <c r="LRZ114" s="908"/>
      <c r="LSA114" s="908"/>
      <c r="LSB114" s="908"/>
      <c r="LSC114" s="908"/>
      <c r="LSD114" s="908"/>
      <c r="LSE114" s="908"/>
      <c r="LSF114" s="908"/>
      <c r="LSG114" s="908"/>
      <c r="LSH114" s="908"/>
      <c r="LSI114" s="908"/>
      <c r="LSJ114" s="908"/>
      <c r="LSK114" s="908"/>
      <c r="LSL114" s="908"/>
      <c r="LSM114" s="908"/>
      <c r="LSN114" s="908"/>
      <c r="LSO114" s="908"/>
      <c r="LSP114" s="908"/>
      <c r="LSQ114" s="908"/>
      <c r="LSR114" s="908"/>
      <c r="LSS114" s="908"/>
      <c r="LST114" s="908"/>
      <c r="LSU114" s="908"/>
      <c r="LSV114" s="908"/>
      <c r="LSW114" s="908"/>
      <c r="LSX114" s="908"/>
      <c r="LSY114" s="908"/>
      <c r="LSZ114" s="908"/>
      <c r="LTA114" s="908"/>
      <c r="LTB114" s="908"/>
      <c r="LTC114" s="908"/>
      <c r="LTD114" s="908"/>
      <c r="LTE114" s="908"/>
      <c r="LTF114" s="908"/>
      <c r="LTG114" s="908"/>
      <c r="LTH114" s="908"/>
      <c r="LTI114" s="908"/>
      <c r="LTJ114" s="908"/>
      <c r="LTK114" s="908"/>
      <c r="LTL114" s="908"/>
      <c r="LTM114" s="908"/>
      <c r="LTN114" s="908"/>
      <c r="LTO114" s="908"/>
      <c r="LTP114" s="908"/>
      <c r="LTQ114" s="908"/>
      <c r="LTR114" s="908"/>
      <c r="LTS114" s="908"/>
      <c r="LTT114" s="908"/>
      <c r="LTU114" s="908"/>
      <c r="LTV114" s="908"/>
      <c r="LTW114" s="908"/>
      <c r="LTX114" s="908"/>
      <c r="LTY114" s="908"/>
      <c r="LTZ114" s="908"/>
      <c r="LUA114" s="908"/>
      <c r="LUB114" s="908"/>
      <c r="LUC114" s="908"/>
      <c r="LUD114" s="908"/>
      <c r="LUE114" s="908"/>
      <c r="LUF114" s="908"/>
      <c r="LUG114" s="908"/>
      <c r="LUH114" s="908"/>
      <c r="LUI114" s="908"/>
      <c r="LUJ114" s="908"/>
      <c r="LUK114" s="908"/>
      <c r="LUL114" s="908"/>
      <c r="LUM114" s="908"/>
      <c r="LUN114" s="908"/>
      <c r="LUO114" s="908"/>
      <c r="LUP114" s="908"/>
      <c r="LUQ114" s="908"/>
      <c r="LUR114" s="908"/>
      <c r="LUS114" s="908"/>
      <c r="LUT114" s="908"/>
      <c r="LUU114" s="908"/>
      <c r="LUV114" s="908"/>
      <c r="LUW114" s="908"/>
      <c r="LUX114" s="908"/>
      <c r="LUY114" s="908"/>
      <c r="LUZ114" s="908"/>
      <c r="LVA114" s="908"/>
      <c r="LVB114" s="908"/>
      <c r="LVC114" s="908"/>
      <c r="LVD114" s="908"/>
      <c r="LVE114" s="908"/>
      <c r="LVF114" s="908"/>
      <c r="LVG114" s="908"/>
      <c r="LVH114" s="908"/>
      <c r="LVI114" s="908"/>
      <c r="LVJ114" s="908"/>
      <c r="LVK114" s="908"/>
      <c r="LVL114" s="908"/>
      <c r="LVM114" s="908"/>
      <c r="LVN114" s="908"/>
      <c r="LVO114" s="908"/>
      <c r="LVP114" s="908"/>
      <c r="LVQ114" s="908"/>
      <c r="LVR114" s="908"/>
      <c r="LVS114" s="908"/>
      <c r="LVT114" s="908"/>
      <c r="LVU114" s="908"/>
      <c r="LVV114" s="908"/>
      <c r="LVW114" s="908"/>
      <c r="LVX114" s="908"/>
      <c r="LVY114" s="908"/>
      <c r="LVZ114" s="908"/>
      <c r="LWA114" s="908"/>
      <c r="LWB114" s="908"/>
      <c r="LWC114" s="908"/>
      <c r="LWD114" s="908"/>
      <c r="LWE114" s="908"/>
      <c r="LWF114" s="908"/>
      <c r="LWG114" s="908"/>
      <c r="LWH114" s="908"/>
      <c r="LWI114" s="908"/>
      <c r="LWJ114" s="908"/>
      <c r="LWK114" s="908"/>
      <c r="LWL114" s="908"/>
      <c r="LWM114" s="908"/>
      <c r="LWN114" s="908"/>
      <c r="LWO114" s="908"/>
      <c r="LWP114" s="908"/>
      <c r="LWQ114" s="908"/>
      <c r="LWR114" s="908"/>
      <c r="LWS114" s="908"/>
      <c r="LWT114" s="908"/>
      <c r="LWU114" s="908"/>
      <c r="LWV114" s="908"/>
      <c r="LWW114" s="908"/>
      <c r="LWX114" s="908"/>
      <c r="LWY114" s="908"/>
      <c r="LWZ114" s="908"/>
      <c r="LXA114" s="908"/>
      <c r="LXB114" s="908"/>
      <c r="LXC114" s="908"/>
      <c r="LXD114" s="908"/>
      <c r="LXE114" s="908"/>
      <c r="LXF114" s="908"/>
      <c r="LXG114" s="908"/>
      <c r="LXH114" s="908"/>
      <c r="LXI114" s="908"/>
      <c r="LXJ114" s="908"/>
      <c r="LXK114" s="908"/>
      <c r="LXL114" s="908"/>
      <c r="LXM114" s="908"/>
      <c r="LXN114" s="908"/>
      <c r="LXO114" s="908"/>
      <c r="LXP114" s="908"/>
      <c r="LXQ114" s="908"/>
      <c r="LXR114" s="908"/>
      <c r="LXS114" s="908"/>
      <c r="LXT114" s="908"/>
      <c r="LXU114" s="908"/>
      <c r="LXV114" s="908"/>
      <c r="LXW114" s="908"/>
      <c r="LXX114" s="908"/>
      <c r="LXY114" s="908"/>
      <c r="LXZ114" s="908"/>
      <c r="LYA114" s="908"/>
      <c r="LYB114" s="908"/>
      <c r="LYC114" s="908"/>
      <c r="LYD114" s="908"/>
      <c r="LYE114" s="908"/>
      <c r="LYF114" s="908"/>
      <c r="LYG114" s="908"/>
      <c r="LYH114" s="908"/>
      <c r="LYI114" s="908"/>
      <c r="LYJ114" s="908"/>
      <c r="LYK114" s="908"/>
      <c r="LYL114" s="908"/>
      <c r="LYM114" s="908"/>
      <c r="LYN114" s="908"/>
      <c r="LYO114" s="908"/>
      <c r="LYP114" s="908"/>
      <c r="LYQ114" s="908"/>
      <c r="LYR114" s="908"/>
      <c r="LYS114" s="908"/>
      <c r="LYT114" s="908"/>
      <c r="LYU114" s="908"/>
      <c r="LYV114" s="908"/>
      <c r="LYW114" s="908"/>
      <c r="LYX114" s="908"/>
      <c r="LYY114" s="908"/>
      <c r="LYZ114" s="908"/>
      <c r="LZA114" s="908"/>
      <c r="LZB114" s="908"/>
      <c r="LZC114" s="908"/>
      <c r="LZD114" s="908"/>
      <c r="LZE114" s="908"/>
      <c r="LZF114" s="908"/>
      <c r="LZG114" s="908"/>
      <c r="LZH114" s="908"/>
      <c r="LZI114" s="908"/>
      <c r="LZJ114" s="908"/>
      <c r="LZK114" s="908"/>
      <c r="LZL114" s="908"/>
      <c r="LZM114" s="908"/>
      <c r="LZN114" s="908"/>
      <c r="LZO114" s="908"/>
      <c r="LZP114" s="908"/>
      <c r="LZQ114" s="908"/>
      <c r="LZR114" s="908"/>
      <c r="LZS114" s="908"/>
      <c r="LZT114" s="908"/>
      <c r="LZU114" s="908"/>
      <c r="LZV114" s="908"/>
      <c r="LZW114" s="908"/>
      <c r="LZX114" s="908"/>
      <c r="LZY114" s="908"/>
      <c r="LZZ114" s="908"/>
      <c r="MAA114" s="908"/>
      <c r="MAB114" s="908"/>
      <c r="MAC114" s="908"/>
      <c r="MAD114" s="908"/>
      <c r="MAE114" s="908"/>
      <c r="MAF114" s="908"/>
      <c r="MAG114" s="908"/>
      <c r="MAH114" s="908"/>
      <c r="MAI114" s="908"/>
      <c r="MAJ114" s="908"/>
      <c r="MAK114" s="908"/>
      <c r="MAL114" s="908"/>
      <c r="MAM114" s="908"/>
      <c r="MAN114" s="908"/>
      <c r="MAO114" s="908"/>
      <c r="MAP114" s="908"/>
      <c r="MAQ114" s="908"/>
      <c r="MAR114" s="908"/>
      <c r="MAS114" s="908"/>
      <c r="MAT114" s="908"/>
      <c r="MAU114" s="908"/>
      <c r="MAV114" s="908"/>
      <c r="MAW114" s="908"/>
      <c r="MAX114" s="908"/>
      <c r="MAY114" s="908"/>
      <c r="MAZ114" s="908"/>
      <c r="MBA114" s="908"/>
      <c r="MBB114" s="908"/>
      <c r="MBC114" s="908"/>
      <c r="MBD114" s="908"/>
      <c r="MBE114" s="908"/>
      <c r="MBF114" s="908"/>
      <c r="MBG114" s="908"/>
      <c r="MBH114" s="908"/>
      <c r="MBI114" s="908"/>
      <c r="MBJ114" s="908"/>
      <c r="MBK114" s="908"/>
      <c r="MBL114" s="908"/>
      <c r="MBM114" s="908"/>
      <c r="MBN114" s="908"/>
      <c r="MBO114" s="908"/>
      <c r="MBP114" s="908"/>
      <c r="MBQ114" s="908"/>
      <c r="MBR114" s="908"/>
      <c r="MBS114" s="908"/>
      <c r="MBT114" s="908"/>
      <c r="MBU114" s="908"/>
      <c r="MBV114" s="908"/>
      <c r="MBW114" s="908"/>
      <c r="MBX114" s="908"/>
      <c r="MBY114" s="908"/>
      <c r="MBZ114" s="908"/>
      <c r="MCA114" s="908"/>
      <c r="MCB114" s="908"/>
      <c r="MCC114" s="908"/>
      <c r="MCD114" s="908"/>
      <c r="MCE114" s="908"/>
      <c r="MCF114" s="908"/>
      <c r="MCG114" s="908"/>
      <c r="MCH114" s="908"/>
      <c r="MCI114" s="908"/>
      <c r="MCJ114" s="908"/>
      <c r="MCK114" s="908"/>
      <c r="MCL114" s="908"/>
      <c r="MCM114" s="908"/>
      <c r="MCN114" s="908"/>
      <c r="MCO114" s="908"/>
      <c r="MCP114" s="908"/>
      <c r="MCQ114" s="908"/>
      <c r="MCR114" s="908"/>
      <c r="MCS114" s="908"/>
      <c r="MCT114" s="908"/>
      <c r="MCU114" s="908"/>
      <c r="MCV114" s="908"/>
      <c r="MCW114" s="908"/>
      <c r="MCX114" s="908"/>
      <c r="MCY114" s="908"/>
      <c r="MCZ114" s="908"/>
      <c r="MDA114" s="908"/>
      <c r="MDB114" s="908"/>
      <c r="MDC114" s="908"/>
      <c r="MDD114" s="908"/>
      <c r="MDE114" s="908"/>
      <c r="MDF114" s="908"/>
      <c r="MDG114" s="908"/>
      <c r="MDH114" s="908"/>
      <c r="MDI114" s="908"/>
      <c r="MDJ114" s="908"/>
      <c r="MDK114" s="908"/>
      <c r="MDL114" s="908"/>
      <c r="MDM114" s="908"/>
      <c r="MDN114" s="908"/>
      <c r="MDO114" s="908"/>
      <c r="MDP114" s="908"/>
      <c r="MDQ114" s="908"/>
      <c r="MDR114" s="908"/>
      <c r="MDS114" s="908"/>
      <c r="MDT114" s="908"/>
      <c r="MDU114" s="908"/>
      <c r="MDV114" s="908"/>
      <c r="MDW114" s="908"/>
      <c r="MDX114" s="908"/>
      <c r="MDY114" s="908"/>
      <c r="MDZ114" s="908"/>
      <c r="MEA114" s="908"/>
      <c r="MEB114" s="908"/>
      <c r="MEC114" s="908"/>
      <c r="MED114" s="908"/>
      <c r="MEE114" s="908"/>
      <c r="MEF114" s="908"/>
      <c r="MEG114" s="908"/>
      <c r="MEH114" s="908"/>
      <c r="MEI114" s="908"/>
      <c r="MEJ114" s="908"/>
      <c r="MEK114" s="908"/>
      <c r="MEL114" s="908"/>
      <c r="MEM114" s="908"/>
      <c r="MEN114" s="908"/>
      <c r="MEO114" s="908"/>
      <c r="MEP114" s="908"/>
      <c r="MEQ114" s="908"/>
      <c r="MER114" s="908"/>
      <c r="MES114" s="908"/>
      <c r="MET114" s="908"/>
      <c r="MEU114" s="908"/>
      <c r="MEV114" s="908"/>
      <c r="MEW114" s="908"/>
      <c r="MEX114" s="908"/>
      <c r="MEY114" s="908"/>
      <c r="MEZ114" s="908"/>
      <c r="MFA114" s="908"/>
      <c r="MFB114" s="908"/>
      <c r="MFC114" s="908"/>
      <c r="MFD114" s="908"/>
      <c r="MFE114" s="908"/>
      <c r="MFF114" s="908"/>
      <c r="MFG114" s="908"/>
      <c r="MFH114" s="908"/>
      <c r="MFI114" s="908"/>
      <c r="MFJ114" s="908"/>
      <c r="MFK114" s="908"/>
      <c r="MFL114" s="908"/>
      <c r="MFM114" s="908"/>
      <c r="MFN114" s="908"/>
      <c r="MFO114" s="908"/>
      <c r="MFP114" s="908"/>
      <c r="MFQ114" s="908"/>
      <c r="MFR114" s="908"/>
      <c r="MFS114" s="908"/>
      <c r="MFT114" s="908"/>
      <c r="MFU114" s="908"/>
      <c r="MFV114" s="908"/>
      <c r="MFW114" s="908"/>
      <c r="MFX114" s="908"/>
      <c r="MFY114" s="908"/>
      <c r="MFZ114" s="908"/>
      <c r="MGA114" s="908"/>
      <c r="MGB114" s="908"/>
      <c r="MGC114" s="908"/>
      <c r="MGD114" s="908"/>
      <c r="MGE114" s="908"/>
      <c r="MGF114" s="908"/>
      <c r="MGG114" s="908"/>
      <c r="MGH114" s="908"/>
      <c r="MGI114" s="908"/>
      <c r="MGJ114" s="908"/>
      <c r="MGK114" s="908"/>
      <c r="MGL114" s="908"/>
      <c r="MGM114" s="908"/>
      <c r="MGN114" s="908"/>
      <c r="MGO114" s="908"/>
      <c r="MGP114" s="908"/>
      <c r="MGQ114" s="908"/>
      <c r="MGR114" s="908"/>
      <c r="MGS114" s="908"/>
      <c r="MGT114" s="908"/>
      <c r="MGU114" s="908"/>
      <c r="MGV114" s="908"/>
      <c r="MGW114" s="908"/>
      <c r="MGX114" s="908"/>
      <c r="MGY114" s="908"/>
      <c r="MGZ114" s="908"/>
      <c r="MHA114" s="908"/>
      <c r="MHB114" s="908"/>
      <c r="MHC114" s="908"/>
      <c r="MHD114" s="908"/>
      <c r="MHE114" s="908"/>
      <c r="MHF114" s="908"/>
      <c r="MHG114" s="908"/>
      <c r="MHH114" s="908"/>
      <c r="MHI114" s="908"/>
      <c r="MHJ114" s="908"/>
      <c r="MHK114" s="908"/>
      <c r="MHL114" s="908"/>
      <c r="MHM114" s="908"/>
      <c r="MHN114" s="908"/>
      <c r="MHO114" s="908"/>
      <c r="MHP114" s="908"/>
      <c r="MHQ114" s="908"/>
      <c r="MHR114" s="908"/>
      <c r="MHS114" s="908"/>
      <c r="MHT114" s="908"/>
      <c r="MHU114" s="908"/>
      <c r="MHV114" s="908"/>
      <c r="MHW114" s="908"/>
      <c r="MHX114" s="908"/>
      <c r="MHY114" s="908"/>
      <c r="MHZ114" s="908"/>
      <c r="MIA114" s="908"/>
      <c r="MIB114" s="908"/>
      <c r="MIC114" s="908"/>
      <c r="MID114" s="908"/>
      <c r="MIE114" s="908"/>
      <c r="MIF114" s="908"/>
      <c r="MIG114" s="908"/>
      <c r="MIH114" s="908"/>
      <c r="MII114" s="908"/>
      <c r="MIJ114" s="908"/>
      <c r="MIK114" s="908"/>
      <c r="MIL114" s="908"/>
      <c r="MIM114" s="908"/>
      <c r="MIN114" s="908"/>
      <c r="MIO114" s="908"/>
      <c r="MIP114" s="908"/>
      <c r="MIQ114" s="908"/>
      <c r="MIR114" s="908"/>
      <c r="MIS114" s="908"/>
      <c r="MIT114" s="908"/>
      <c r="MIU114" s="908"/>
      <c r="MIV114" s="908"/>
      <c r="MIW114" s="908"/>
      <c r="MIX114" s="908"/>
      <c r="MIY114" s="908"/>
      <c r="MIZ114" s="908"/>
      <c r="MJA114" s="908"/>
      <c r="MJB114" s="908"/>
      <c r="MJC114" s="908"/>
      <c r="MJD114" s="908"/>
      <c r="MJE114" s="908"/>
      <c r="MJF114" s="908"/>
      <c r="MJG114" s="908"/>
      <c r="MJH114" s="908"/>
      <c r="MJI114" s="908"/>
      <c r="MJJ114" s="908"/>
      <c r="MJK114" s="908"/>
      <c r="MJL114" s="908"/>
      <c r="MJM114" s="908"/>
      <c r="MJN114" s="908"/>
      <c r="MJO114" s="908"/>
      <c r="MJP114" s="908"/>
      <c r="MJQ114" s="908"/>
      <c r="MJR114" s="908"/>
      <c r="MJS114" s="908"/>
      <c r="MJT114" s="908"/>
      <c r="MJU114" s="908"/>
      <c r="MJV114" s="908"/>
      <c r="MJW114" s="908"/>
      <c r="MJX114" s="908"/>
      <c r="MJY114" s="908"/>
      <c r="MJZ114" s="908"/>
      <c r="MKA114" s="908"/>
      <c r="MKB114" s="908"/>
      <c r="MKC114" s="908"/>
      <c r="MKD114" s="908"/>
      <c r="MKE114" s="908"/>
      <c r="MKF114" s="908"/>
      <c r="MKG114" s="908"/>
      <c r="MKH114" s="908"/>
      <c r="MKI114" s="908"/>
      <c r="MKJ114" s="908"/>
      <c r="MKK114" s="908"/>
      <c r="MKL114" s="908"/>
      <c r="MKM114" s="908"/>
      <c r="MKN114" s="908"/>
      <c r="MKO114" s="908"/>
      <c r="MKP114" s="908"/>
      <c r="MKQ114" s="908"/>
      <c r="MKR114" s="908"/>
      <c r="MKS114" s="908"/>
      <c r="MKT114" s="908"/>
      <c r="MKU114" s="908"/>
      <c r="MKV114" s="908"/>
      <c r="MKW114" s="908"/>
      <c r="MKX114" s="908"/>
      <c r="MKY114" s="908"/>
      <c r="MKZ114" s="908"/>
      <c r="MLA114" s="908"/>
      <c r="MLB114" s="908"/>
      <c r="MLC114" s="908"/>
      <c r="MLD114" s="908"/>
      <c r="MLE114" s="908"/>
      <c r="MLF114" s="908"/>
      <c r="MLG114" s="908"/>
      <c r="MLH114" s="908"/>
      <c r="MLI114" s="908"/>
      <c r="MLJ114" s="908"/>
      <c r="MLK114" s="908"/>
      <c r="MLL114" s="908"/>
      <c r="MLM114" s="908"/>
      <c r="MLN114" s="908"/>
      <c r="MLO114" s="908"/>
      <c r="MLP114" s="908"/>
      <c r="MLQ114" s="908"/>
      <c r="MLR114" s="908"/>
      <c r="MLS114" s="908"/>
      <c r="MLT114" s="908"/>
      <c r="MLU114" s="908"/>
      <c r="MLV114" s="908"/>
      <c r="MLW114" s="908"/>
      <c r="MLX114" s="908"/>
      <c r="MLY114" s="908"/>
      <c r="MLZ114" s="908"/>
      <c r="MMA114" s="908"/>
      <c r="MMB114" s="908"/>
      <c r="MMC114" s="908"/>
      <c r="MMD114" s="908"/>
      <c r="MME114" s="908"/>
      <c r="MMF114" s="908"/>
      <c r="MMG114" s="908"/>
      <c r="MMH114" s="908"/>
      <c r="MMI114" s="908"/>
      <c r="MMJ114" s="908"/>
      <c r="MMK114" s="908"/>
      <c r="MML114" s="908"/>
      <c r="MMM114" s="908"/>
      <c r="MMN114" s="908"/>
      <c r="MMO114" s="908"/>
      <c r="MMP114" s="908"/>
      <c r="MMQ114" s="908"/>
      <c r="MMR114" s="908"/>
      <c r="MMS114" s="908"/>
      <c r="MMT114" s="908"/>
      <c r="MMU114" s="908"/>
      <c r="MMV114" s="908"/>
      <c r="MMW114" s="908"/>
      <c r="MMX114" s="908"/>
      <c r="MMY114" s="908"/>
      <c r="MMZ114" s="908"/>
      <c r="MNA114" s="908"/>
      <c r="MNB114" s="908"/>
      <c r="MNC114" s="908"/>
      <c r="MND114" s="908"/>
      <c r="MNE114" s="908"/>
      <c r="MNF114" s="908"/>
      <c r="MNG114" s="908"/>
      <c r="MNH114" s="908"/>
      <c r="MNI114" s="908"/>
      <c r="MNJ114" s="908"/>
      <c r="MNK114" s="908"/>
      <c r="MNL114" s="908"/>
      <c r="MNM114" s="908"/>
      <c r="MNN114" s="908"/>
      <c r="MNO114" s="908"/>
      <c r="MNP114" s="908"/>
      <c r="MNQ114" s="908"/>
      <c r="MNR114" s="908"/>
      <c r="MNS114" s="908"/>
      <c r="MNT114" s="908"/>
      <c r="MNU114" s="908"/>
      <c r="MNV114" s="908"/>
      <c r="MNW114" s="908"/>
      <c r="MNX114" s="908"/>
      <c r="MNY114" s="908"/>
      <c r="MNZ114" s="908"/>
      <c r="MOA114" s="908"/>
      <c r="MOB114" s="908"/>
      <c r="MOC114" s="908"/>
      <c r="MOD114" s="908"/>
      <c r="MOE114" s="908"/>
      <c r="MOF114" s="908"/>
      <c r="MOG114" s="908"/>
      <c r="MOH114" s="908"/>
      <c r="MOI114" s="908"/>
      <c r="MOJ114" s="908"/>
      <c r="MOK114" s="908"/>
      <c r="MOL114" s="908"/>
      <c r="MOM114" s="908"/>
      <c r="MON114" s="908"/>
      <c r="MOO114" s="908"/>
      <c r="MOP114" s="908"/>
      <c r="MOQ114" s="908"/>
      <c r="MOR114" s="908"/>
      <c r="MOS114" s="908"/>
      <c r="MOT114" s="908"/>
      <c r="MOU114" s="908"/>
      <c r="MOV114" s="908"/>
      <c r="MOW114" s="908"/>
      <c r="MOX114" s="908"/>
      <c r="MOY114" s="908"/>
      <c r="MOZ114" s="908"/>
      <c r="MPA114" s="908"/>
      <c r="MPB114" s="908"/>
      <c r="MPC114" s="908"/>
      <c r="MPD114" s="908"/>
      <c r="MPE114" s="908"/>
      <c r="MPF114" s="908"/>
      <c r="MPG114" s="908"/>
      <c r="MPH114" s="908"/>
      <c r="MPI114" s="908"/>
      <c r="MPJ114" s="908"/>
      <c r="MPK114" s="908"/>
      <c r="MPL114" s="908"/>
      <c r="MPM114" s="908"/>
      <c r="MPN114" s="908"/>
      <c r="MPO114" s="908"/>
      <c r="MPP114" s="908"/>
      <c r="MPQ114" s="908"/>
      <c r="MPR114" s="908"/>
      <c r="MPS114" s="908"/>
      <c r="MPT114" s="908"/>
      <c r="MPU114" s="908"/>
      <c r="MPV114" s="908"/>
      <c r="MPW114" s="908"/>
      <c r="MPX114" s="908"/>
      <c r="MPY114" s="908"/>
      <c r="MPZ114" s="908"/>
      <c r="MQA114" s="908"/>
      <c r="MQB114" s="908"/>
      <c r="MQC114" s="908"/>
      <c r="MQD114" s="908"/>
      <c r="MQE114" s="908"/>
      <c r="MQF114" s="908"/>
      <c r="MQG114" s="908"/>
      <c r="MQH114" s="908"/>
      <c r="MQI114" s="908"/>
      <c r="MQJ114" s="908"/>
      <c r="MQK114" s="908"/>
      <c r="MQL114" s="908"/>
      <c r="MQM114" s="908"/>
      <c r="MQN114" s="908"/>
      <c r="MQO114" s="908"/>
      <c r="MQP114" s="908"/>
      <c r="MQQ114" s="908"/>
      <c r="MQR114" s="908"/>
      <c r="MQS114" s="908"/>
      <c r="MQT114" s="908"/>
      <c r="MQU114" s="908"/>
      <c r="MQV114" s="908"/>
      <c r="MQW114" s="908"/>
      <c r="MQX114" s="908"/>
      <c r="MQY114" s="908"/>
      <c r="MQZ114" s="908"/>
      <c r="MRA114" s="908"/>
      <c r="MRB114" s="908"/>
      <c r="MRC114" s="908"/>
      <c r="MRD114" s="908"/>
      <c r="MRE114" s="908"/>
      <c r="MRF114" s="908"/>
      <c r="MRG114" s="908"/>
      <c r="MRH114" s="908"/>
      <c r="MRI114" s="908"/>
      <c r="MRJ114" s="908"/>
      <c r="MRK114" s="908"/>
      <c r="MRL114" s="908"/>
      <c r="MRM114" s="908"/>
      <c r="MRN114" s="908"/>
      <c r="MRO114" s="908"/>
      <c r="MRP114" s="908"/>
      <c r="MRQ114" s="908"/>
      <c r="MRR114" s="908"/>
      <c r="MRS114" s="908"/>
      <c r="MRT114" s="908"/>
      <c r="MRU114" s="908"/>
      <c r="MRV114" s="908"/>
      <c r="MRW114" s="908"/>
      <c r="MRX114" s="908"/>
      <c r="MRY114" s="908"/>
      <c r="MRZ114" s="908"/>
      <c r="MSA114" s="908"/>
      <c r="MSB114" s="908"/>
      <c r="MSC114" s="908"/>
      <c r="MSD114" s="908"/>
      <c r="MSE114" s="908"/>
      <c r="MSF114" s="908"/>
      <c r="MSG114" s="908"/>
      <c r="MSH114" s="908"/>
      <c r="MSI114" s="908"/>
      <c r="MSJ114" s="908"/>
      <c r="MSK114" s="908"/>
      <c r="MSL114" s="908"/>
      <c r="MSM114" s="908"/>
      <c r="MSN114" s="908"/>
      <c r="MSO114" s="908"/>
      <c r="MSP114" s="908"/>
      <c r="MSQ114" s="908"/>
      <c r="MSR114" s="908"/>
      <c r="MSS114" s="908"/>
      <c r="MST114" s="908"/>
      <c r="MSU114" s="908"/>
      <c r="MSV114" s="908"/>
      <c r="MSW114" s="908"/>
      <c r="MSX114" s="908"/>
      <c r="MSY114" s="908"/>
      <c r="MSZ114" s="908"/>
      <c r="MTA114" s="908"/>
      <c r="MTB114" s="908"/>
      <c r="MTC114" s="908"/>
      <c r="MTD114" s="908"/>
      <c r="MTE114" s="908"/>
      <c r="MTF114" s="908"/>
      <c r="MTG114" s="908"/>
      <c r="MTH114" s="908"/>
      <c r="MTI114" s="908"/>
      <c r="MTJ114" s="908"/>
      <c r="MTK114" s="908"/>
      <c r="MTL114" s="908"/>
      <c r="MTM114" s="908"/>
      <c r="MTN114" s="908"/>
      <c r="MTO114" s="908"/>
      <c r="MTP114" s="908"/>
      <c r="MTQ114" s="908"/>
      <c r="MTR114" s="908"/>
      <c r="MTS114" s="908"/>
      <c r="MTT114" s="908"/>
      <c r="MTU114" s="908"/>
      <c r="MTV114" s="908"/>
      <c r="MTW114" s="908"/>
      <c r="MTX114" s="908"/>
      <c r="MTY114" s="908"/>
      <c r="MTZ114" s="908"/>
      <c r="MUA114" s="908"/>
      <c r="MUB114" s="908"/>
      <c r="MUC114" s="908"/>
      <c r="MUD114" s="908"/>
      <c r="MUE114" s="908"/>
      <c r="MUF114" s="908"/>
      <c r="MUG114" s="908"/>
      <c r="MUH114" s="908"/>
      <c r="MUI114" s="908"/>
      <c r="MUJ114" s="908"/>
      <c r="MUK114" s="908"/>
      <c r="MUL114" s="908"/>
      <c r="MUM114" s="908"/>
      <c r="MUN114" s="908"/>
      <c r="MUO114" s="908"/>
      <c r="MUP114" s="908"/>
      <c r="MUQ114" s="908"/>
      <c r="MUR114" s="908"/>
      <c r="MUS114" s="908"/>
      <c r="MUT114" s="908"/>
      <c r="MUU114" s="908"/>
      <c r="MUV114" s="908"/>
      <c r="MUW114" s="908"/>
      <c r="MUX114" s="908"/>
      <c r="MUY114" s="908"/>
      <c r="MUZ114" s="908"/>
      <c r="MVA114" s="908"/>
      <c r="MVB114" s="908"/>
      <c r="MVC114" s="908"/>
      <c r="MVD114" s="908"/>
      <c r="MVE114" s="908"/>
      <c r="MVF114" s="908"/>
      <c r="MVG114" s="908"/>
      <c r="MVH114" s="908"/>
      <c r="MVI114" s="908"/>
      <c r="MVJ114" s="908"/>
      <c r="MVK114" s="908"/>
      <c r="MVL114" s="908"/>
      <c r="MVM114" s="908"/>
      <c r="MVN114" s="908"/>
      <c r="MVO114" s="908"/>
      <c r="MVP114" s="908"/>
      <c r="MVQ114" s="908"/>
      <c r="MVR114" s="908"/>
      <c r="MVS114" s="908"/>
      <c r="MVT114" s="908"/>
      <c r="MVU114" s="908"/>
      <c r="MVV114" s="908"/>
      <c r="MVW114" s="908"/>
      <c r="MVX114" s="908"/>
      <c r="MVY114" s="908"/>
      <c r="MVZ114" s="908"/>
      <c r="MWA114" s="908"/>
      <c r="MWB114" s="908"/>
      <c r="MWC114" s="908"/>
      <c r="MWD114" s="908"/>
      <c r="MWE114" s="908"/>
      <c r="MWF114" s="908"/>
      <c r="MWG114" s="908"/>
      <c r="MWH114" s="908"/>
      <c r="MWI114" s="908"/>
      <c r="MWJ114" s="908"/>
      <c r="MWK114" s="908"/>
      <c r="MWL114" s="908"/>
      <c r="MWM114" s="908"/>
      <c r="MWN114" s="908"/>
      <c r="MWO114" s="908"/>
      <c r="MWP114" s="908"/>
      <c r="MWQ114" s="908"/>
      <c r="MWR114" s="908"/>
      <c r="MWS114" s="908"/>
      <c r="MWT114" s="908"/>
      <c r="MWU114" s="908"/>
      <c r="MWV114" s="908"/>
      <c r="MWW114" s="908"/>
      <c r="MWX114" s="908"/>
      <c r="MWY114" s="908"/>
      <c r="MWZ114" s="908"/>
      <c r="MXA114" s="908"/>
      <c r="MXB114" s="908"/>
      <c r="MXC114" s="908"/>
      <c r="MXD114" s="908"/>
      <c r="MXE114" s="908"/>
      <c r="MXF114" s="908"/>
      <c r="MXG114" s="908"/>
      <c r="MXH114" s="908"/>
      <c r="MXI114" s="908"/>
      <c r="MXJ114" s="908"/>
      <c r="MXK114" s="908"/>
      <c r="MXL114" s="908"/>
      <c r="MXM114" s="908"/>
      <c r="MXN114" s="908"/>
      <c r="MXO114" s="908"/>
      <c r="MXP114" s="908"/>
      <c r="MXQ114" s="908"/>
      <c r="MXR114" s="908"/>
      <c r="MXS114" s="908"/>
      <c r="MXT114" s="908"/>
      <c r="MXU114" s="908"/>
      <c r="MXV114" s="908"/>
      <c r="MXW114" s="908"/>
      <c r="MXX114" s="908"/>
      <c r="MXY114" s="908"/>
      <c r="MXZ114" s="908"/>
      <c r="MYA114" s="908"/>
      <c r="MYB114" s="908"/>
      <c r="MYC114" s="908"/>
      <c r="MYD114" s="908"/>
      <c r="MYE114" s="908"/>
      <c r="MYF114" s="908"/>
      <c r="MYG114" s="908"/>
      <c r="MYH114" s="908"/>
      <c r="MYI114" s="908"/>
      <c r="MYJ114" s="908"/>
      <c r="MYK114" s="908"/>
      <c r="MYL114" s="908"/>
      <c r="MYM114" s="908"/>
      <c r="MYN114" s="908"/>
      <c r="MYO114" s="908"/>
      <c r="MYP114" s="908"/>
      <c r="MYQ114" s="908"/>
      <c r="MYR114" s="908"/>
      <c r="MYS114" s="908"/>
      <c r="MYT114" s="908"/>
      <c r="MYU114" s="908"/>
      <c r="MYV114" s="908"/>
      <c r="MYW114" s="908"/>
      <c r="MYX114" s="908"/>
      <c r="MYY114" s="908"/>
      <c r="MYZ114" s="908"/>
      <c r="MZA114" s="908"/>
      <c r="MZB114" s="908"/>
      <c r="MZC114" s="908"/>
      <c r="MZD114" s="908"/>
      <c r="MZE114" s="908"/>
      <c r="MZF114" s="908"/>
      <c r="MZG114" s="908"/>
      <c r="MZH114" s="908"/>
      <c r="MZI114" s="908"/>
      <c r="MZJ114" s="908"/>
      <c r="MZK114" s="908"/>
      <c r="MZL114" s="908"/>
      <c r="MZM114" s="908"/>
      <c r="MZN114" s="908"/>
      <c r="MZO114" s="908"/>
      <c r="MZP114" s="908"/>
      <c r="MZQ114" s="908"/>
      <c r="MZR114" s="908"/>
      <c r="MZS114" s="908"/>
      <c r="MZT114" s="908"/>
      <c r="MZU114" s="908"/>
      <c r="MZV114" s="908"/>
      <c r="MZW114" s="908"/>
      <c r="MZX114" s="908"/>
      <c r="MZY114" s="908"/>
      <c r="MZZ114" s="908"/>
      <c r="NAA114" s="908"/>
      <c r="NAB114" s="908"/>
      <c r="NAC114" s="908"/>
      <c r="NAD114" s="908"/>
      <c r="NAE114" s="908"/>
      <c r="NAF114" s="908"/>
      <c r="NAG114" s="908"/>
      <c r="NAH114" s="908"/>
      <c r="NAI114" s="908"/>
      <c r="NAJ114" s="908"/>
      <c r="NAK114" s="908"/>
      <c r="NAL114" s="908"/>
      <c r="NAM114" s="908"/>
      <c r="NAN114" s="908"/>
      <c r="NAO114" s="908"/>
      <c r="NAP114" s="908"/>
      <c r="NAQ114" s="908"/>
      <c r="NAR114" s="908"/>
      <c r="NAS114" s="908"/>
      <c r="NAT114" s="908"/>
      <c r="NAU114" s="908"/>
      <c r="NAV114" s="908"/>
      <c r="NAW114" s="908"/>
      <c r="NAX114" s="908"/>
      <c r="NAY114" s="908"/>
      <c r="NAZ114" s="908"/>
      <c r="NBA114" s="908"/>
      <c r="NBB114" s="908"/>
      <c r="NBC114" s="908"/>
      <c r="NBD114" s="908"/>
      <c r="NBE114" s="908"/>
      <c r="NBF114" s="908"/>
      <c r="NBG114" s="908"/>
      <c r="NBH114" s="908"/>
      <c r="NBI114" s="908"/>
      <c r="NBJ114" s="908"/>
      <c r="NBK114" s="908"/>
      <c r="NBL114" s="908"/>
      <c r="NBM114" s="908"/>
      <c r="NBN114" s="908"/>
      <c r="NBO114" s="908"/>
      <c r="NBP114" s="908"/>
      <c r="NBQ114" s="908"/>
      <c r="NBR114" s="908"/>
      <c r="NBS114" s="908"/>
      <c r="NBT114" s="908"/>
      <c r="NBU114" s="908"/>
      <c r="NBV114" s="908"/>
      <c r="NBW114" s="908"/>
      <c r="NBX114" s="908"/>
      <c r="NBY114" s="908"/>
      <c r="NBZ114" s="908"/>
      <c r="NCA114" s="908"/>
      <c r="NCB114" s="908"/>
      <c r="NCC114" s="908"/>
      <c r="NCD114" s="908"/>
      <c r="NCE114" s="908"/>
      <c r="NCF114" s="908"/>
      <c r="NCG114" s="908"/>
      <c r="NCH114" s="908"/>
      <c r="NCI114" s="908"/>
      <c r="NCJ114" s="908"/>
      <c r="NCK114" s="908"/>
      <c r="NCL114" s="908"/>
      <c r="NCM114" s="908"/>
      <c r="NCN114" s="908"/>
      <c r="NCO114" s="908"/>
      <c r="NCP114" s="908"/>
      <c r="NCQ114" s="908"/>
      <c r="NCR114" s="908"/>
      <c r="NCS114" s="908"/>
      <c r="NCT114" s="908"/>
      <c r="NCU114" s="908"/>
      <c r="NCV114" s="908"/>
      <c r="NCW114" s="908"/>
      <c r="NCX114" s="908"/>
      <c r="NCY114" s="908"/>
      <c r="NCZ114" s="908"/>
      <c r="NDA114" s="908"/>
      <c r="NDB114" s="908"/>
      <c r="NDC114" s="908"/>
      <c r="NDD114" s="908"/>
      <c r="NDE114" s="908"/>
      <c r="NDF114" s="908"/>
      <c r="NDG114" s="908"/>
      <c r="NDH114" s="908"/>
      <c r="NDI114" s="908"/>
      <c r="NDJ114" s="908"/>
      <c r="NDK114" s="908"/>
      <c r="NDL114" s="908"/>
      <c r="NDM114" s="908"/>
      <c r="NDN114" s="908"/>
      <c r="NDO114" s="908"/>
      <c r="NDP114" s="908"/>
      <c r="NDQ114" s="908"/>
      <c r="NDR114" s="908"/>
      <c r="NDS114" s="908"/>
      <c r="NDT114" s="908"/>
      <c r="NDU114" s="908"/>
      <c r="NDV114" s="908"/>
      <c r="NDW114" s="908"/>
      <c r="NDX114" s="908"/>
      <c r="NDY114" s="908"/>
      <c r="NDZ114" s="908"/>
      <c r="NEA114" s="908"/>
      <c r="NEB114" s="908"/>
      <c r="NEC114" s="908"/>
      <c r="NED114" s="908"/>
      <c r="NEE114" s="908"/>
      <c r="NEF114" s="908"/>
      <c r="NEG114" s="908"/>
      <c r="NEH114" s="908"/>
      <c r="NEI114" s="908"/>
      <c r="NEJ114" s="908"/>
      <c r="NEK114" s="908"/>
      <c r="NEL114" s="908"/>
      <c r="NEM114" s="908"/>
      <c r="NEN114" s="908"/>
      <c r="NEO114" s="908"/>
      <c r="NEP114" s="908"/>
      <c r="NEQ114" s="908"/>
      <c r="NER114" s="908"/>
      <c r="NES114" s="908"/>
      <c r="NET114" s="908"/>
      <c r="NEU114" s="908"/>
      <c r="NEV114" s="908"/>
      <c r="NEW114" s="908"/>
      <c r="NEX114" s="908"/>
      <c r="NEY114" s="908"/>
      <c r="NEZ114" s="908"/>
      <c r="NFA114" s="908"/>
      <c r="NFB114" s="908"/>
      <c r="NFC114" s="908"/>
      <c r="NFD114" s="908"/>
      <c r="NFE114" s="908"/>
      <c r="NFF114" s="908"/>
      <c r="NFG114" s="908"/>
      <c r="NFH114" s="908"/>
      <c r="NFI114" s="908"/>
      <c r="NFJ114" s="908"/>
      <c r="NFK114" s="908"/>
      <c r="NFL114" s="908"/>
      <c r="NFM114" s="908"/>
      <c r="NFN114" s="908"/>
      <c r="NFO114" s="908"/>
      <c r="NFP114" s="908"/>
      <c r="NFQ114" s="908"/>
      <c r="NFR114" s="908"/>
      <c r="NFS114" s="908"/>
      <c r="NFT114" s="908"/>
      <c r="NFU114" s="908"/>
      <c r="NFV114" s="908"/>
      <c r="NFW114" s="908"/>
      <c r="NFX114" s="908"/>
      <c r="NFY114" s="908"/>
      <c r="NFZ114" s="908"/>
      <c r="NGA114" s="908"/>
      <c r="NGB114" s="908"/>
      <c r="NGC114" s="908"/>
      <c r="NGD114" s="908"/>
      <c r="NGE114" s="908"/>
      <c r="NGF114" s="908"/>
      <c r="NGG114" s="908"/>
      <c r="NGH114" s="908"/>
      <c r="NGI114" s="908"/>
      <c r="NGJ114" s="908"/>
      <c r="NGK114" s="908"/>
      <c r="NGL114" s="908"/>
      <c r="NGM114" s="908"/>
      <c r="NGN114" s="908"/>
      <c r="NGO114" s="908"/>
      <c r="NGP114" s="908"/>
      <c r="NGQ114" s="908"/>
      <c r="NGR114" s="908"/>
      <c r="NGS114" s="908"/>
      <c r="NGT114" s="908"/>
      <c r="NGU114" s="908"/>
      <c r="NGV114" s="908"/>
      <c r="NGW114" s="908"/>
      <c r="NGX114" s="908"/>
      <c r="NGY114" s="908"/>
      <c r="NGZ114" s="908"/>
      <c r="NHA114" s="908"/>
      <c r="NHB114" s="908"/>
      <c r="NHC114" s="908"/>
      <c r="NHD114" s="908"/>
      <c r="NHE114" s="908"/>
      <c r="NHF114" s="908"/>
      <c r="NHG114" s="908"/>
      <c r="NHH114" s="908"/>
      <c r="NHI114" s="908"/>
      <c r="NHJ114" s="908"/>
      <c r="NHK114" s="908"/>
      <c r="NHL114" s="908"/>
      <c r="NHM114" s="908"/>
      <c r="NHN114" s="908"/>
      <c r="NHO114" s="908"/>
      <c r="NHP114" s="908"/>
      <c r="NHQ114" s="908"/>
      <c r="NHR114" s="908"/>
      <c r="NHS114" s="908"/>
      <c r="NHT114" s="908"/>
      <c r="NHU114" s="908"/>
      <c r="NHV114" s="908"/>
      <c r="NHW114" s="908"/>
      <c r="NHX114" s="908"/>
      <c r="NHY114" s="908"/>
      <c r="NHZ114" s="908"/>
      <c r="NIA114" s="908"/>
      <c r="NIB114" s="908"/>
      <c r="NIC114" s="908"/>
      <c r="NID114" s="908"/>
      <c r="NIE114" s="908"/>
      <c r="NIF114" s="908"/>
      <c r="NIG114" s="908"/>
      <c r="NIH114" s="908"/>
      <c r="NII114" s="908"/>
      <c r="NIJ114" s="908"/>
      <c r="NIK114" s="908"/>
      <c r="NIL114" s="908"/>
      <c r="NIM114" s="908"/>
      <c r="NIN114" s="908"/>
      <c r="NIO114" s="908"/>
      <c r="NIP114" s="908"/>
      <c r="NIQ114" s="908"/>
      <c r="NIR114" s="908"/>
      <c r="NIS114" s="908"/>
      <c r="NIT114" s="908"/>
      <c r="NIU114" s="908"/>
      <c r="NIV114" s="908"/>
      <c r="NIW114" s="908"/>
      <c r="NIX114" s="908"/>
      <c r="NIY114" s="908"/>
      <c r="NIZ114" s="908"/>
      <c r="NJA114" s="908"/>
      <c r="NJB114" s="908"/>
      <c r="NJC114" s="908"/>
      <c r="NJD114" s="908"/>
      <c r="NJE114" s="908"/>
      <c r="NJF114" s="908"/>
      <c r="NJG114" s="908"/>
      <c r="NJH114" s="908"/>
      <c r="NJI114" s="908"/>
      <c r="NJJ114" s="908"/>
      <c r="NJK114" s="908"/>
      <c r="NJL114" s="908"/>
      <c r="NJM114" s="908"/>
      <c r="NJN114" s="908"/>
      <c r="NJO114" s="908"/>
      <c r="NJP114" s="908"/>
      <c r="NJQ114" s="908"/>
      <c r="NJR114" s="908"/>
      <c r="NJS114" s="908"/>
      <c r="NJT114" s="908"/>
      <c r="NJU114" s="908"/>
      <c r="NJV114" s="908"/>
      <c r="NJW114" s="908"/>
      <c r="NJX114" s="908"/>
      <c r="NJY114" s="908"/>
      <c r="NJZ114" s="908"/>
      <c r="NKA114" s="908"/>
      <c r="NKB114" s="908"/>
      <c r="NKC114" s="908"/>
      <c r="NKD114" s="908"/>
      <c r="NKE114" s="908"/>
      <c r="NKF114" s="908"/>
      <c r="NKG114" s="908"/>
      <c r="NKH114" s="908"/>
      <c r="NKI114" s="908"/>
      <c r="NKJ114" s="908"/>
      <c r="NKK114" s="908"/>
      <c r="NKL114" s="908"/>
      <c r="NKM114" s="908"/>
      <c r="NKN114" s="908"/>
      <c r="NKO114" s="908"/>
      <c r="NKP114" s="908"/>
      <c r="NKQ114" s="908"/>
      <c r="NKR114" s="908"/>
      <c r="NKS114" s="908"/>
      <c r="NKT114" s="908"/>
      <c r="NKU114" s="908"/>
      <c r="NKV114" s="908"/>
      <c r="NKW114" s="908"/>
      <c r="NKX114" s="908"/>
      <c r="NKY114" s="908"/>
      <c r="NKZ114" s="908"/>
      <c r="NLA114" s="908"/>
      <c r="NLB114" s="908"/>
      <c r="NLC114" s="908"/>
      <c r="NLD114" s="908"/>
      <c r="NLE114" s="908"/>
      <c r="NLF114" s="908"/>
      <c r="NLG114" s="908"/>
      <c r="NLH114" s="908"/>
      <c r="NLI114" s="908"/>
      <c r="NLJ114" s="908"/>
      <c r="NLK114" s="908"/>
      <c r="NLL114" s="908"/>
      <c r="NLM114" s="908"/>
      <c r="NLN114" s="908"/>
      <c r="NLO114" s="908"/>
      <c r="NLP114" s="908"/>
      <c r="NLQ114" s="908"/>
      <c r="NLR114" s="908"/>
      <c r="NLS114" s="908"/>
      <c r="NLT114" s="908"/>
      <c r="NLU114" s="908"/>
      <c r="NLV114" s="908"/>
      <c r="NLW114" s="908"/>
      <c r="NLX114" s="908"/>
      <c r="NLY114" s="908"/>
      <c r="NLZ114" s="908"/>
      <c r="NMA114" s="908"/>
      <c r="NMB114" s="908"/>
      <c r="NMC114" s="908"/>
      <c r="NMD114" s="908"/>
      <c r="NME114" s="908"/>
      <c r="NMF114" s="908"/>
      <c r="NMG114" s="908"/>
      <c r="NMH114" s="908"/>
      <c r="NMI114" s="908"/>
      <c r="NMJ114" s="908"/>
      <c r="NMK114" s="908"/>
      <c r="NML114" s="908"/>
      <c r="NMM114" s="908"/>
      <c r="NMN114" s="908"/>
      <c r="NMO114" s="908"/>
      <c r="NMP114" s="908"/>
      <c r="NMQ114" s="908"/>
      <c r="NMR114" s="908"/>
      <c r="NMS114" s="908"/>
      <c r="NMT114" s="908"/>
      <c r="NMU114" s="908"/>
      <c r="NMV114" s="908"/>
      <c r="NMW114" s="908"/>
      <c r="NMX114" s="908"/>
      <c r="NMY114" s="908"/>
      <c r="NMZ114" s="908"/>
      <c r="NNA114" s="908"/>
      <c r="NNB114" s="908"/>
      <c r="NNC114" s="908"/>
      <c r="NND114" s="908"/>
      <c r="NNE114" s="908"/>
      <c r="NNF114" s="908"/>
      <c r="NNG114" s="908"/>
      <c r="NNH114" s="908"/>
      <c r="NNI114" s="908"/>
      <c r="NNJ114" s="908"/>
      <c r="NNK114" s="908"/>
      <c r="NNL114" s="908"/>
      <c r="NNM114" s="908"/>
      <c r="NNN114" s="908"/>
      <c r="NNO114" s="908"/>
      <c r="NNP114" s="908"/>
      <c r="NNQ114" s="908"/>
      <c r="NNR114" s="908"/>
      <c r="NNS114" s="908"/>
      <c r="NNT114" s="908"/>
      <c r="NNU114" s="908"/>
      <c r="NNV114" s="908"/>
      <c r="NNW114" s="908"/>
      <c r="NNX114" s="908"/>
      <c r="NNY114" s="908"/>
      <c r="NNZ114" s="908"/>
      <c r="NOA114" s="908"/>
      <c r="NOB114" s="908"/>
      <c r="NOC114" s="908"/>
      <c r="NOD114" s="908"/>
      <c r="NOE114" s="908"/>
      <c r="NOF114" s="908"/>
      <c r="NOG114" s="908"/>
      <c r="NOH114" s="908"/>
      <c r="NOI114" s="908"/>
      <c r="NOJ114" s="908"/>
      <c r="NOK114" s="908"/>
      <c r="NOL114" s="908"/>
      <c r="NOM114" s="908"/>
      <c r="NON114" s="908"/>
      <c r="NOO114" s="908"/>
      <c r="NOP114" s="908"/>
      <c r="NOQ114" s="908"/>
      <c r="NOR114" s="908"/>
      <c r="NOS114" s="908"/>
      <c r="NOT114" s="908"/>
      <c r="NOU114" s="908"/>
      <c r="NOV114" s="908"/>
      <c r="NOW114" s="908"/>
      <c r="NOX114" s="908"/>
      <c r="NOY114" s="908"/>
      <c r="NOZ114" s="908"/>
      <c r="NPA114" s="908"/>
      <c r="NPB114" s="908"/>
      <c r="NPC114" s="908"/>
      <c r="NPD114" s="908"/>
      <c r="NPE114" s="908"/>
      <c r="NPF114" s="908"/>
      <c r="NPG114" s="908"/>
      <c r="NPH114" s="908"/>
      <c r="NPI114" s="908"/>
      <c r="NPJ114" s="908"/>
      <c r="NPK114" s="908"/>
      <c r="NPL114" s="908"/>
      <c r="NPM114" s="908"/>
      <c r="NPN114" s="908"/>
      <c r="NPO114" s="908"/>
      <c r="NPP114" s="908"/>
      <c r="NPQ114" s="908"/>
      <c r="NPR114" s="908"/>
      <c r="NPS114" s="908"/>
      <c r="NPT114" s="908"/>
      <c r="NPU114" s="908"/>
      <c r="NPV114" s="908"/>
      <c r="NPW114" s="908"/>
      <c r="NPX114" s="908"/>
      <c r="NPY114" s="908"/>
      <c r="NPZ114" s="908"/>
      <c r="NQA114" s="908"/>
      <c r="NQB114" s="908"/>
      <c r="NQC114" s="908"/>
      <c r="NQD114" s="908"/>
      <c r="NQE114" s="908"/>
      <c r="NQF114" s="908"/>
      <c r="NQG114" s="908"/>
      <c r="NQH114" s="908"/>
      <c r="NQI114" s="908"/>
      <c r="NQJ114" s="908"/>
      <c r="NQK114" s="908"/>
      <c r="NQL114" s="908"/>
      <c r="NQM114" s="908"/>
      <c r="NQN114" s="908"/>
      <c r="NQO114" s="908"/>
      <c r="NQP114" s="908"/>
      <c r="NQQ114" s="908"/>
      <c r="NQR114" s="908"/>
      <c r="NQS114" s="908"/>
      <c r="NQT114" s="908"/>
      <c r="NQU114" s="908"/>
      <c r="NQV114" s="908"/>
      <c r="NQW114" s="908"/>
      <c r="NQX114" s="908"/>
      <c r="NQY114" s="908"/>
      <c r="NQZ114" s="908"/>
      <c r="NRA114" s="908"/>
      <c r="NRB114" s="908"/>
      <c r="NRC114" s="908"/>
      <c r="NRD114" s="908"/>
      <c r="NRE114" s="908"/>
      <c r="NRF114" s="908"/>
      <c r="NRG114" s="908"/>
      <c r="NRH114" s="908"/>
      <c r="NRI114" s="908"/>
      <c r="NRJ114" s="908"/>
      <c r="NRK114" s="908"/>
      <c r="NRL114" s="908"/>
      <c r="NRM114" s="908"/>
      <c r="NRN114" s="908"/>
      <c r="NRO114" s="908"/>
      <c r="NRP114" s="908"/>
      <c r="NRQ114" s="908"/>
      <c r="NRR114" s="908"/>
      <c r="NRS114" s="908"/>
      <c r="NRT114" s="908"/>
      <c r="NRU114" s="908"/>
      <c r="NRV114" s="908"/>
      <c r="NRW114" s="908"/>
      <c r="NRX114" s="908"/>
      <c r="NRY114" s="908"/>
      <c r="NRZ114" s="908"/>
      <c r="NSA114" s="908"/>
      <c r="NSB114" s="908"/>
      <c r="NSC114" s="908"/>
      <c r="NSD114" s="908"/>
      <c r="NSE114" s="908"/>
      <c r="NSF114" s="908"/>
      <c r="NSG114" s="908"/>
      <c r="NSH114" s="908"/>
      <c r="NSI114" s="908"/>
      <c r="NSJ114" s="908"/>
      <c r="NSK114" s="908"/>
      <c r="NSL114" s="908"/>
      <c r="NSM114" s="908"/>
      <c r="NSN114" s="908"/>
      <c r="NSO114" s="908"/>
      <c r="NSP114" s="908"/>
      <c r="NSQ114" s="908"/>
      <c r="NSR114" s="908"/>
      <c r="NSS114" s="908"/>
      <c r="NST114" s="908"/>
      <c r="NSU114" s="908"/>
      <c r="NSV114" s="908"/>
      <c r="NSW114" s="908"/>
      <c r="NSX114" s="908"/>
      <c r="NSY114" s="908"/>
      <c r="NSZ114" s="908"/>
      <c r="NTA114" s="908"/>
      <c r="NTB114" s="908"/>
      <c r="NTC114" s="908"/>
      <c r="NTD114" s="908"/>
      <c r="NTE114" s="908"/>
      <c r="NTF114" s="908"/>
      <c r="NTG114" s="908"/>
      <c r="NTH114" s="908"/>
      <c r="NTI114" s="908"/>
      <c r="NTJ114" s="908"/>
      <c r="NTK114" s="908"/>
      <c r="NTL114" s="908"/>
      <c r="NTM114" s="908"/>
      <c r="NTN114" s="908"/>
      <c r="NTO114" s="908"/>
      <c r="NTP114" s="908"/>
      <c r="NTQ114" s="908"/>
      <c r="NTR114" s="908"/>
      <c r="NTS114" s="908"/>
      <c r="NTT114" s="908"/>
      <c r="NTU114" s="908"/>
      <c r="NTV114" s="908"/>
      <c r="NTW114" s="908"/>
      <c r="NTX114" s="908"/>
      <c r="NTY114" s="908"/>
      <c r="NTZ114" s="908"/>
      <c r="NUA114" s="908"/>
      <c r="NUB114" s="908"/>
      <c r="NUC114" s="908"/>
      <c r="NUD114" s="908"/>
      <c r="NUE114" s="908"/>
      <c r="NUF114" s="908"/>
      <c r="NUG114" s="908"/>
      <c r="NUH114" s="908"/>
      <c r="NUI114" s="908"/>
      <c r="NUJ114" s="908"/>
      <c r="NUK114" s="908"/>
      <c r="NUL114" s="908"/>
      <c r="NUM114" s="908"/>
      <c r="NUN114" s="908"/>
      <c r="NUO114" s="908"/>
      <c r="NUP114" s="908"/>
      <c r="NUQ114" s="908"/>
      <c r="NUR114" s="908"/>
      <c r="NUS114" s="908"/>
      <c r="NUT114" s="908"/>
      <c r="NUU114" s="908"/>
      <c r="NUV114" s="908"/>
      <c r="NUW114" s="908"/>
      <c r="NUX114" s="908"/>
      <c r="NUY114" s="908"/>
      <c r="NUZ114" s="908"/>
      <c r="NVA114" s="908"/>
      <c r="NVB114" s="908"/>
      <c r="NVC114" s="908"/>
      <c r="NVD114" s="908"/>
      <c r="NVE114" s="908"/>
      <c r="NVF114" s="908"/>
      <c r="NVG114" s="908"/>
      <c r="NVH114" s="908"/>
      <c r="NVI114" s="908"/>
      <c r="NVJ114" s="908"/>
      <c r="NVK114" s="908"/>
      <c r="NVL114" s="908"/>
      <c r="NVM114" s="908"/>
      <c r="NVN114" s="908"/>
      <c r="NVO114" s="908"/>
      <c r="NVP114" s="908"/>
      <c r="NVQ114" s="908"/>
      <c r="NVR114" s="908"/>
      <c r="NVS114" s="908"/>
      <c r="NVT114" s="908"/>
      <c r="NVU114" s="908"/>
      <c r="NVV114" s="908"/>
      <c r="NVW114" s="908"/>
      <c r="NVX114" s="908"/>
      <c r="NVY114" s="908"/>
      <c r="NVZ114" s="908"/>
      <c r="NWA114" s="908"/>
      <c r="NWB114" s="908"/>
      <c r="NWC114" s="908"/>
      <c r="NWD114" s="908"/>
      <c r="NWE114" s="908"/>
      <c r="NWF114" s="908"/>
      <c r="NWG114" s="908"/>
      <c r="NWH114" s="908"/>
      <c r="NWI114" s="908"/>
      <c r="NWJ114" s="908"/>
      <c r="NWK114" s="908"/>
      <c r="NWL114" s="908"/>
      <c r="NWM114" s="908"/>
      <c r="NWN114" s="908"/>
      <c r="NWO114" s="908"/>
      <c r="NWP114" s="908"/>
      <c r="NWQ114" s="908"/>
      <c r="NWR114" s="908"/>
      <c r="NWS114" s="908"/>
      <c r="NWT114" s="908"/>
      <c r="NWU114" s="908"/>
      <c r="NWV114" s="908"/>
      <c r="NWW114" s="908"/>
      <c r="NWX114" s="908"/>
      <c r="NWY114" s="908"/>
      <c r="NWZ114" s="908"/>
      <c r="NXA114" s="908"/>
      <c r="NXB114" s="908"/>
      <c r="NXC114" s="908"/>
      <c r="NXD114" s="908"/>
      <c r="NXE114" s="908"/>
      <c r="NXF114" s="908"/>
      <c r="NXG114" s="908"/>
      <c r="NXH114" s="908"/>
      <c r="NXI114" s="908"/>
      <c r="NXJ114" s="908"/>
      <c r="NXK114" s="908"/>
      <c r="NXL114" s="908"/>
      <c r="NXM114" s="908"/>
      <c r="NXN114" s="908"/>
      <c r="NXO114" s="908"/>
      <c r="NXP114" s="908"/>
      <c r="NXQ114" s="908"/>
      <c r="NXR114" s="908"/>
      <c r="NXS114" s="908"/>
      <c r="NXT114" s="908"/>
      <c r="NXU114" s="908"/>
      <c r="NXV114" s="908"/>
      <c r="NXW114" s="908"/>
      <c r="NXX114" s="908"/>
      <c r="NXY114" s="908"/>
      <c r="NXZ114" s="908"/>
      <c r="NYA114" s="908"/>
      <c r="NYB114" s="908"/>
      <c r="NYC114" s="908"/>
      <c r="NYD114" s="908"/>
      <c r="NYE114" s="908"/>
      <c r="NYF114" s="908"/>
      <c r="NYG114" s="908"/>
      <c r="NYH114" s="908"/>
      <c r="NYI114" s="908"/>
      <c r="NYJ114" s="908"/>
      <c r="NYK114" s="908"/>
      <c r="NYL114" s="908"/>
      <c r="NYM114" s="908"/>
      <c r="NYN114" s="908"/>
      <c r="NYO114" s="908"/>
      <c r="NYP114" s="908"/>
      <c r="NYQ114" s="908"/>
      <c r="NYR114" s="908"/>
      <c r="NYS114" s="908"/>
      <c r="NYT114" s="908"/>
      <c r="NYU114" s="908"/>
      <c r="NYV114" s="908"/>
      <c r="NYW114" s="908"/>
      <c r="NYX114" s="908"/>
      <c r="NYY114" s="908"/>
      <c r="NYZ114" s="908"/>
      <c r="NZA114" s="908"/>
      <c r="NZB114" s="908"/>
      <c r="NZC114" s="908"/>
      <c r="NZD114" s="908"/>
      <c r="NZE114" s="908"/>
      <c r="NZF114" s="908"/>
      <c r="NZG114" s="908"/>
      <c r="NZH114" s="908"/>
      <c r="NZI114" s="908"/>
      <c r="NZJ114" s="908"/>
      <c r="NZK114" s="908"/>
      <c r="NZL114" s="908"/>
      <c r="NZM114" s="908"/>
      <c r="NZN114" s="908"/>
      <c r="NZO114" s="908"/>
      <c r="NZP114" s="908"/>
      <c r="NZQ114" s="908"/>
      <c r="NZR114" s="908"/>
      <c r="NZS114" s="908"/>
      <c r="NZT114" s="908"/>
      <c r="NZU114" s="908"/>
      <c r="NZV114" s="908"/>
      <c r="NZW114" s="908"/>
      <c r="NZX114" s="908"/>
      <c r="NZY114" s="908"/>
      <c r="NZZ114" s="908"/>
      <c r="OAA114" s="908"/>
      <c r="OAB114" s="908"/>
      <c r="OAC114" s="908"/>
      <c r="OAD114" s="908"/>
      <c r="OAE114" s="908"/>
      <c r="OAF114" s="908"/>
      <c r="OAG114" s="908"/>
      <c r="OAH114" s="908"/>
      <c r="OAI114" s="908"/>
      <c r="OAJ114" s="908"/>
      <c r="OAK114" s="908"/>
      <c r="OAL114" s="908"/>
      <c r="OAM114" s="908"/>
      <c r="OAN114" s="908"/>
      <c r="OAO114" s="908"/>
      <c r="OAP114" s="908"/>
      <c r="OAQ114" s="908"/>
      <c r="OAR114" s="908"/>
      <c r="OAS114" s="908"/>
      <c r="OAT114" s="908"/>
      <c r="OAU114" s="908"/>
      <c r="OAV114" s="908"/>
      <c r="OAW114" s="908"/>
      <c r="OAX114" s="908"/>
      <c r="OAY114" s="908"/>
      <c r="OAZ114" s="908"/>
      <c r="OBA114" s="908"/>
      <c r="OBB114" s="908"/>
      <c r="OBC114" s="908"/>
      <c r="OBD114" s="908"/>
      <c r="OBE114" s="908"/>
      <c r="OBF114" s="908"/>
      <c r="OBG114" s="908"/>
      <c r="OBH114" s="908"/>
      <c r="OBI114" s="908"/>
      <c r="OBJ114" s="908"/>
      <c r="OBK114" s="908"/>
      <c r="OBL114" s="908"/>
      <c r="OBM114" s="908"/>
      <c r="OBN114" s="908"/>
      <c r="OBO114" s="908"/>
      <c r="OBP114" s="908"/>
      <c r="OBQ114" s="908"/>
      <c r="OBR114" s="908"/>
      <c r="OBS114" s="908"/>
      <c r="OBT114" s="908"/>
      <c r="OBU114" s="908"/>
      <c r="OBV114" s="908"/>
      <c r="OBW114" s="908"/>
      <c r="OBX114" s="908"/>
      <c r="OBY114" s="908"/>
      <c r="OBZ114" s="908"/>
      <c r="OCA114" s="908"/>
      <c r="OCB114" s="908"/>
      <c r="OCC114" s="908"/>
      <c r="OCD114" s="908"/>
      <c r="OCE114" s="908"/>
      <c r="OCF114" s="908"/>
      <c r="OCG114" s="908"/>
      <c r="OCH114" s="908"/>
      <c r="OCI114" s="908"/>
      <c r="OCJ114" s="908"/>
      <c r="OCK114" s="908"/>
      <c r="OCL114" s="908"/>
      <c r="OCM114" s="908"/>
      <c r="OCN114" s="908"/>
      <c r="OCO114" s="908"/>
      <c r="OCP114" s="908"/>
      <c r="OCQ114" s="908"/>
      <c r="OCR114" s="908"/>
      <c r="OCS114" s="908"/>
      <c r="OCT114" s="908"/>
      <c r="OCU114" s="908"/>
      <c r="OCV114" s="908"/>
      <c r="OCW114" s="908"/>
      <c r="OCX114" s="908"/>
      <c r="OCY114" s="908"/>
      <c r="OCZ114" s="908"/>
      <c r="ODA114" s="908"/>
      <c r="ODB114" s="908"/>
      <c r="ODC114" s="908"/>
      <c r="ODD114" s="908"/>
      <c r="ODE114" s="908"/>
      <c r="ODF114" s="908"/>
      <c r="ODG114" s="908"/>
      <c r="ODH114" s="908"/>
      <c r="ODI114" s="908"/>
      <c r="ODJ114" s="908"/>
      <c r="ODK114" s="908"/>
      <c r="ODL114" s="908"/>
      <c r="ODM114" s="908"/>
      <c r="ODN114" s="908"/>
      <c r="ODO114" s="908"/>
      <c r="ODP114" s="908"/>
      <c r="ODQ114" s="908"/>
      <c r="ODR114" s="908"/>
      <c r="ODS114" s="908"/>
      <c r="ODT114" s="908"/>
      <c r="ODU114" s="908"/>
      <c r="ODV114" s="908"/>
      <c r="ODW114" s="908"/>
      <c r="ODX114" s="908"/>
      <c r="ODY114" s="908"/>
      <c r="ODZ114" s="908"/>
      <c r="OEA114" s="908"/>
      <c r="OEB114" s="908"/>
      <c r="OEC114" s="908"/>
      <c r="OED114" s="908"/>
      <c r="OEE114" s="908"/>
      <c r="OEF114" s="908"/>
      <c r="OEG114" s="908"/>
      <c r="OEH114" s="908"/>
      <c r="OEI114" s="908"/>
      <c r="OEJ114" s="908"/>
      <c r="OEK114" s="908"/>
      <c r="OEL114" s="908"/>
      <c r="OEM114" s="908"/>
      <c r="OEN114" s="908"/>
      <c r="OEO114" s="908"/>
      <c r="OEP114" s="908"/>
      <c r="OEQ114" s="908"/>
      <c r="OER114" s="908"/>
      <c r="OES114" s="908"/>
      <c r="OET114" s="908"/>
      <c r="OEU114" s="908"/>
      <c r="OEV114" s="908"/>
      <c r="OEW114" s="908"/>
      <c r="OEX114" s="908"/>
      <c r="OEY114" s="908"/>
      <c r="OEZ114" s="908"/>
      <c r="OFA114" s="908"/>
      <c r="OFB114" s="908"/>
      <c r="OFC114" s="908"/>
      <c r="OFD114" s="908"/>
      <c r="OFE114" s="908"/>
      <c r="OFF114" s="908"/>
      <c r="OFG114" s="908"/>
      <c r="OFH114" s="908"/>
      <c r="OFI114" s="908"/>
      <c r="OFJ114" s="908"/>
      <c r="OFK114" s="908"/>
      <c r="OFL114" s="908"/>
      <c r="OFM114" s="908"/>
      <c r="OFN114" s="908"/>
      <c r="OFO114" s="908"/>
      <c r="OFP114" s="908"/>
      <c r="OFQ114" s="908"/>
      <c r="OFR114" s="908"/>
      <c r="OFS114" s="908"/>
      <c r="OFT114" s="908"/>
      <c r="OFU114" s="908"/>
      <c r="OFV114" s="908"/>
      <c r="OFW114" s="908"/>
      <c r="OFX114" s="908"/>
      <c r="OFY114" s="908"/>
      <c r="OFZ114" s="908"/>
      <c r="OGA114" s="908"/>
      <c r="OGB114" s="908"/>
      <c r="OGC114" s="908"/>
      <c r="OGD114" s="908"/>
      <c r="OGE114" s="908"/>
      <c r="OGF114" s="908"/>
      <c r="OGG114" s="908"/>
      <c r="OGH114" s="908"/>
      <c r="OGI114" s="908"/>
      <c r="OGJ114" s="908"/>
      <c r="OGK114" s="908"/>
      <c r="OGL114" s="908"/>
      <c r="OGM114" s="908"/>
      <c r="OGN114" s="908"/>
      <c r="OGO114" s="908"/>
      <c r="OGP114" s="908"/>
      <c r="OGQ114" s="908"/>
      <c r="OGR114" s="908"/>
      <c r="OGS114" s="908"/>
      <c r="OGT114" s="908"/>
      <c r="OGU114" s="908"/>
      <c r="OGV114" s="908"/>
      <c r="OGW114" s="908"/>
      <c r="OGX114" s="908"/>
      <c r="OGY114" s="908"/>
      <c r="OGZ114" s="908"/>
      <c r="OHA114" s="908"/>
      <c r="OHB114" s="908"/>
      <c r="OHC114" s="908"/>
      <c r="OHD114" s="908"/>
      <c r="OHE114" s="908"/>
      <c r="OHF114" s="908"/>
      <c r="OHG114" s="908"/>
      <c r="OHH114" s="908"/>
      <c r="OHI114" s="908"/>
      <c r="OHJ114" s="908"/>
      <c r="OHK114" s="908"/>
      <c r="OHL114" s="908"/>
      <c r="OHM114" s="908"/>
      <c r="OHN114" s="908"/>
      <c r="OHO114" s="908"/>
      <c r="OHP114" s="908"/>
      <c r="OHQ114" s="908"/>
      <c r="OHR114" s="908"/>
      <c r="OHS114" s="908"/>
      <c r="OHT114" s="908"/>
      <c r="OHU114" s="908"/>
      <c r="OHV114" s="908"/>
      <c r="OHW114" s="908"/>
      <c r="OHX114" s="908"/>
      <c r="OHY114" s="908"/>
      <c r="OHZ114" s="908"/>
      <c r="OIA114" s="908"/>
      <c r="OIB114" s="908"/>
      <c r="OIC114" s="908"/>
      <c r="OID114" s="908"/>
      <c r="OIE114" s="908"/>
      <c r="OIF114" s="908"/>
      <c r="OIG114" s="908"/>
      <c r="OIH114" s="908"/>
      <c r="OII114" s="908"/>
      <c r="OIJ114" s="908"/>
      <c r="OIK114" s="908"/>
      <c r="OIL114" s="908"/>
      <c r="OIM114" s="908"/>
      <c r="OIN114" s="908"/>
      <c r="OIO114" s="908"/>
      <c r="OIP114" s="908"/>
      <c r="OIQ114" s="908"/>
      <c r="OIR114" s="908"/>
      <c r="OIS114" s="908"/>
      <c r="OIT114" s="908"/>
      <c r="OIU114" s="908"/>
      <c r="OIV114" s="908"/>
      <c r="OIW114" s="908"/>
      <c r="OIX114" s="908"/>
      <c r="OIY114" s="908"/>
      <c r="OIZ114" s="908"/>
      <c r="OJA114" s="908"/>
      <c r="OJB114" s="908"/>
      <c r="OJC114" s="908"/>
      <c r="OJD114" s="908"/>
      <c r="OJE114" s="908"/>
      <c r="OJF114" s="908"/>
      <c r="OJG114" s="908"/>
      <c r="OJH114" s="908"/>
      <c r="OJI114" s="908"/>
      <c r="OJJ114" s="908"/>
      <c r="OJK114" s="908"/>
      <c r="OJL114" s="908"/>
      <c r="OJM114" s="908"/>
      <c r="OJN114" s="908"/>
      <c r="OJO114" s="908"/>
      <c r="OJP114" s="908"/>
      <c r="OJQ114" s="908"/>
      <c r="OJR114" s="908"/>
      <c r="OJS114" s="908"/>
      <c r="OJT114" s="908"/>
      <c r="OJU114" s="908"/>
      <c r="OJV114" s="908"/>
      <c r="OJW114" s="908"/>
      <c r="OJX114" s="908"/>
      <c r="OJY114" s="908"/>
      <c r="OJZ114" s="908"/>
      <c r="OKA114" s="908"/>
      <c r="OKB114" s="908"/>
      <c r="OKC114" s="908"/>
      <c r="OKD114" s="908"/>
      <c r="OKE114" s="908"/>
      <c r="OKF114" s="908"/>
      <c r="OKG114" s="908"/>
      <c r="OKH114" s="908"/>
      <c r="OKI114" s="908"/>
      <c r="OKJ114" s="908"/>
      <c r="OKK114" s="908"/>
      <c r="OKL114" s="908"/>
      <c r="OKM114" s="908"/>
      <c r="OKN114" s="908"/>
      <c r="OKO114" s="908"/>
      <c r="OKP114" s="908"/>
      <c r="OKQ114" s="908"/>
      <c r="OKR114" s="908"/>
      <c r="OKS114" s="908"/>
      <c r="OKT114" s="908"/>
      <c r="OKU114" s="908"/>
      <c r="OKV114" s="908"/>
      <c r="OKW114" s="908"/>
      <c r="OKX114" s="908"/>
      <c r="OKY114" s="908"/>
      <c r="OKZ114" s="908"/>
      <c r="OLA114" s="908"/>
      <c r="OLB114" s="908"/>
      <c r="OLC114" s="908"/>
      <c r="OLD114" s="908"/>
      <c r="OLE114" s="908"/>
      <c r="OLF114" s="908"/>
      <c r="OLG114" s="908"/>
      <c r="OLH114" s="908"/>
      <c r="OLI114" s="908"/>
      <c r="OLJ114" s="908"/>
      <c r="OLK114" s="908"/>
      <c r="OLL114" s="908"/>
      <c r="OLM114" s="908"/>
      <c r="OLN114" s="908"/>
      <c r="OLO114" s="908"/>
      <c r="OLP114" s="908"/>
      <c r="OLQ114" s="908"/>
      <c r="OLR114" s="908"/>
      <c r="OLS114" s="908"/>
      <c r="OLT114" s="908"/>
      <c r="OLU114" s="908"/>
      <c r="OLV114" s="908"/>
      <c r="OLW114" s="908"/>
      <c r="OLX114" s="908"/>
      <c r="OLY114" s="908"/>
      <c r="OLZ114" s="908"/>
      <c r="OMA114" s="908"/>
      <c r="OMB114" s="908"/>
      <c r="OMC114" s="908"/>
      <c r="OMD114" s="908"/>
      <c r="OME114" s="908"/>
      <c r="OMF114" s="908"/>
      <c r="OMG114" s="908"/>
      <c r="OMH114" s="908"/>
      <c r="OMI114" s="908"/>
      <c r="OMJ114" s="908"/>
      <c r="OMK114" s="908"/>
      <c r="OML114" s="908"/>
      <c r="OMM114" s="908"/>
      <c r="OMN114" s="908"/>
      <c r="OMO114" s="908"/>
      <c r="OMP114" s="908"/>
      <c r="OMQ114" s="908"/>
      <c r="OMR114" s="908"/>
      <c r="OMS114" s="908"/>
      <c r="OMT114" s="908"/>
      <c r="OMU114" s="908"/>
      <c r="OMV114" s="908"/>
      <c r="OMW114" s="908"/>
      <c r="OMX114" s="908"/>
      <c r="OMY114" s="908"/>
      <c r="OMZ114" s="908"/>
      <c r="ONA114" s="908"/>
      <c r="ONB114" s="908"/>
      <c r="ONC114" s="908"/>
      <c r="OND114" s="908"/>
      <c r="ONE114" s="908"/>
      <c r="ONF114" s="908"/>
      <c r="ONG114" s="908"/>
      <c r="ONH114" s="908"/>
      <c r="ONI114" s="908"/>
      <c r="ONJ114" s="908"/>
      <c r="ONK114" s="908"/>
      <c r="ONL114" s="908"/>
      <c r="ONM114" s="908"/>
      <c r="ONN114" s="908"/>
      <c r="ONO114" s="908"/>
      <c r="ONP114" s="908"/>
      <c r="ONQ114" s="908"/>
      <c r="ONR114" s="908"/>
      <c r="ONS114" s="908"/>
      <c r="ONT114" s="908"/>
      <c r="ONU114" s="908"/>
      <c r="ONV114" s="908"/>
      <c r="ONW114" s="908"/>
      <c r="ONX114" s="908"/>
      <c r="ONY114" s="908"/>
      <c r="ONZ114" s="908"/>
      <c r="OOA114" s="908"/>
      <c r="OOB114" s="908"/>
      <c r="OOC114" s="908"/>
      <c r="OOD114" s="908"/>
      <c r="OOE114" s="908"/>
      <c r="OOF114" s="908"/>
      <c r="OOG114" s="908"/>
      <c r="OOH114" s="908"/>
      <c r="OOI114" s="908"/>
      <c r="OOJ114" s="908"/>
      <c r="OOK114" s="908"/>
      <c r="OOL114" s="908"/>
      <c r="OOM114" s="908"/>
      <c r="OON114" s="908"/>
      <c r="OOO114" s="908"/>
      <c r="OOP114" s="908"/>
      <c r="OOQ114" s="908"/>
      <c r="OOR114" s="908"/>
      <c r="OOS114" s="908"/>
      <c r="OOT114" s="908"/>
      <c r="OOU114" s="908"/>
      <c r="OOV114" s="908"/>
      <c r="OOW114" s="908"/>
      <c r="OOX114" s="908"/>
      <c r="OOY114" s="908"/>
      <c r="OOZ114" s="908"/>
      <c r="OPA114" s="908"/>
      <c r="OPB114" s="908"/>
      <c r="OPC114" s="908"/>
      <c r="OPD114" s="908"/>
      <c r="OPE114" s="908"/>
      <c r="OPF114" s="908"/>
      <c r="OPG114" s="908"/>
      <c r="OPH114" s="908"/>
      <c r="OPI114" s="908"/>
      <c r="OPJ114" s="908"/>
      <c r="OPK114" s="908"/>
      <c r="OPL114" s="908"/>
      <c r="OPM114" s="908"/>
      <c r="OPN114" s="908"/>
      <c r="OPO114" s="908"/>
      <c r="OPP114" s="908"/>
      <c r="OPQ114" s="908"/>
      <c r="OPR114" s="908"/>
      <c r="OPS114" s="908"/>
      <c r="OPT114" s="908"/>
      <c r="OPU114" s="908"/>
      <c r="OPV114" s="908"/>
      <c r="OPW114" s="908"/>
      <c r="OPX114" s="908"/>
      <c r="OPY114" s="908"/>
      <c r="OPZ114" s="908"/>
      <c r="OQA114" s="908"/>
      <c r="OQB114" s="908"/>
      <c r="OQC114" s="908"/>
      <c r="OQD114" s="908"/>
      <c r="OQE114" s="908"/>
      <c r="OQF114" s="908"/>
      <c r="OQG114" s="908"/>
      <c r="OQH114" s="908"/>
      <c r="OQI114" s="908"/>
      <c r="OQJ114" s="908"/>
      <c r="OQK114" s="908"/>
      <c r="OQL114" s="908"/>
      <c r="OQM114" s="908"/>
      <c r="OQN114" s="908"/>
      <c r="OQO114" s="908"/>
      <c r="OQP114" s="908"/>
      <c r="OQQ114" s="908"/>
      <c r="OQR114" s="908"/>
      <c r="OQS114" s="908"/>
      <c r="OQT114" s="908"/>
      <c r="OQU114" s="908"/>
      <c r="OQV114" s="908"/>
      <c r="OQW114" s="908"/>
      <c r="OQX114" s="908"/>
      <c r="OQY114" s="908"/>
      <c r="OQZ114" s="908"/>
      <c r="ORA114" s="908"/>
      <c r="ORB114" s="908"/>
      <c r="ORC114" s="908"/>
      <c r="ORD114" s="908"/>
      <c r="ORE114" s="908"/>
      <c r="ORF114" s="908"/>
      <c r="ORG114" s="908"/>
      <c r="ORH114" s="908"/>
      <c r="ORI114" s="908"/>
      <c r="ORJ114" s="908"/>
      <c r="ORK114" s="908"/>
      <c r="ORL114" s="908"/>
      <c r="ORM114" s="908"/>
      <c r="ORN114" s="908"/>
      <c r="ORO114" s="908"/>
      <c r="ORP114" s="908"/>
      <c r="ORQ114" s="908"/>
      <c r="ORR114" s="908"/>
      <c r="ORS114" s="908"/>
      <c r="ORT114" s="908"/>
      <c r="ORU114" s="908"/>
      <c r="ORV114" s="908"/>
      <c r="ORW114" s="908"/>
      <c r="ORX114" s="908"/>
      <c r="ORY114" s="908"/>
      <c r="ORZ114" s="908"/>
      <c r="OSA114" s="908"/>
      <c r="OSB114" s="908"/>
      <c r="OSC114" s="908"/>
      <c r="OSD114" s="908"/>
      <c r="OSE114" s="908"/>
      <c r="OSF114" s="908"/>
      <c r="OSG114" s="908"/>
      <c r="OSH114" s="908"/>
      <c r="OSI114" s="908"/>
      <c r="OSJ114" s="908"/>
      <c r="OSK114" s="908"/>
      <c r="OSL114" s="908"/>
      <c r="OSM114" s="908"/>
      <c r="OSN114" s="908"/>
      <c r="OSO114" s="908"/>
      <c r="OSP114" s="908"/>
      <c r="OSQ114" s="908"/>
      <c r="OSR114" s="908"/>
      <c r="OSS114" s="908"/>
      <c r="OST114" s="908"/>
      <c r="OSU114" s="908"/>
      <c r="OSV114" s="908"/>
      <c r="OSW114" s="908"/>
      <c r="OSX114" s="908"/>
      <c r="OSY114" s="908"/>
      <c r="OSZ114" s="908"/>
      <c r="OTA114" s="908"/>
      <c r="OTB114" s="908"/>
      <c r="OTC114" s="908"/>
      <c r="OTD114" s="908"/>
      <c r="OTE114" s="908"/>
      <c r="OTF114" s="908"/>
      <c r="OTG114" s="908"/>
      <c r="OTH114" s="908"/>
      <c r="OTI114" s="908"/>
      <c r="OTJ114" s="908"/>
      <c r="OTK114" s="908"/>
      <c r="OTL114" s="908"/>
      <c r="OTM114" s="908"/>
      <c r="OTN114" s="908"/>
      <c r="OTO114" s="908"/>
      <c r="OTP114" s="908"/>
      <c r="OTQ114" s="908"/>
      <c r="OTR114" s="908"/>
      <c r="OTS114" s="908"/>
      <c r="OTT114" s="908"/>
      <c r="OTU114" s="908"/>
      <c r="OTV114" s="908"/>
      <c r="OTW114" s="908"/>
      <c r="OTX114" s="908"/>
      <c r="OTY114" s="908"/>
      <c r="OTZ114" s="908"/>
      <c r="OUA114" s="908"/>
      <c r="OUB114" s="908"/>
      <c r="OUC114" s="908"/>
      <c r="OUD114" s="908"/>
      <c r="OUE114" s="908"/>
      <c r="OUF114" s="908"/>
      <c r="OUG114" s="908"/>
      <c r="OUH114" s="908"/>
      <c r="OUI114" s="908"/>
      <c r="OUJ114" s="908"/>
      <c r="OUK114" s="908"/>
      <c r="OUL114" s="908"/>
      <c r="OUM114" s="908"/>
      <c r="OUN114" s="908"/>
      <c r="OUO114" s="908"/>
      <c r="OUP114" s="908"/>
      <c r="OUQ114" s="908"/>
      <c r="OUR114" s="908"/>
      <c r="OUS114" s="908"/>
      <c r="OUT114" s="908"/>
      <c r="OUU114" s="908"/>
      <c r="OUV114" s="908"/>
      <c r="OUW114" s="908"/>
      <c r="OUX114" s="908"/>
      <c r="OUY114" s="908"/>
      <c r="OUZ114" s="908"/>
      <c r="OVA114" s="908"/>
      <c r="OVB114" s="908"/>
      <c r="OVC114" s="908"/>
      <c r="OVD114" s="908"/>
      <c r="OVE114" s="908"/>
      <c r="OVF114" s="908"/>
      <c r="OVG114" s="908"/>
      <c r="OVH114" s="908"/>
      <c r="OVI114" s="908"/>
      <c r="OVJ114" s="908"/>
      <c r="OVK114" s="908"/>
      <c r="OVL114" s="908"/>
      <c r="OVM114" s="908"/>
      <c r="OVN114" s="908"/>
      <c r="OVO114" s="908"/>
      <c r="OVP114" s="908"/>
      <c r="OVQ114" s="908"/>
      <c r="OVR114" s="908"/>
      <c r="OVS114" s="908"/>
      <c r="OVT114" s="908"/>
      <c r="OVU114" s="908"/>
      <c r="OVV114" s="908"/>
      <c r="OVW114" s="908"/>
      <c r="OVX114" s="908"/>
      <c r="OVY114" s="908"/>
      <c r="OVZ114" s="908"/>
      <c r="OWA114" s="908"/>
      <c r="OWB114" s="908"/>
      <c r="OWC114" s="908"/>
      <c r="OWD114" s="908"/>
      <c r="OWE114" s="908"/>
      <c r="OWF114" s="908"/>
      <c r="OWG114" s="908"/>
      <c r="OWH114" s="908"/>
      <c r="OWI114" s="908"/>
      <c r="OWJ114" s="908"/>
      <c r="OWK114" s="908"/>
      <c r="OWL114" s="908"/>
      <c r="OWM114" s="908"/>
      <c r="OWN114" s="908"/>
      <c r="OWO114" s="908"/>
      <c r="OWP114" s="908"/>
      <c r="OWQ114" s="908"/>
      <c r="OWR114" s="908"/>
      <c r="OWS114" s="908"/>
      <c r="OWT114" s="908"/>
      <c r="OWU114" s="908"/>
      <c r="OWV114" s="908"/>
      <c r="OWW114" s="908"/>
      <c r="OWX114" s="908"/>
      <c r="OWY114" s="908"/>
      <c r="OWZ114" s="908"/>
      <c r="OXA114" s="908"/>
      <c r="OXB114" s="908"/>
      <c r="OXC114" s="908"/>
      <c r="OXD114" s="908"/>
      <c r="OXE114" s="908"/>
      <c r="OXF114" s="908"/>
      <c r="OXG114" s="908"/>
      <c r="OXH114" s="908"/>
      <c r="OXI114" s="908"/>
      <c r="OXJ114" s="908"/>
      <c r="OXK114" s="908"/>
      <c r="OXL114" s="908"/>
      <c r="OXM114" s="908"/>
      <c r="OXN114" s="908"/>
      <c r="OXO114" s="908"/>
      <c r="OXP114" s="908"/>
      <c r="OXQ114" s="908"/>
      <c r="OXR114" s="908"/>
      <c r="OXS114" s="908"/>
      <c r="OXT114" s="908"/>
      <c r="OXU114" s="908"/>
      <c r="OXV114" s="908"/>
      <c r="OXW114" s="908"/>
      <c r="OXX114" s="908"/>
      <c r="OXY114" s="908"/>
      <c r="OXZ114" s="908"/>
      <c r="OYA114" s="908"/>
      <c r="OYB114" s="908"/>
      <c r="OYC114" s="908"/>
      <c r="OYD114" s="908"/>
      <c r="OYE114" s="908"/>
      <c r="OYF114" s="908"/>
      <c r="OYG114" s="908"/>
      <c r="OYH114" s="908"/>
      <c r="OYI114" s="908"/>
      <c r="OYJ114" s="908"/>
      <c r="OYK114" s="908"/>
      <c r="OYL114" s="908"/>
      <c r="OYM114" s="908"/>
      <c r="OYN114" s="908"/>
      <c r="OYO114" s="908"/>
      <c r="OYP114" s="908"/>
      <c r="OYQ114" s="908"/>
      <c r="OYR114" s="908"/>
      <c r="OYS114" s="908"/>
      <c r="OYT114" s="908"/>
      <c r="OYU114" s="908"/>
      <c r="OYV114" s="908"/>
      <c r="OYW114" s="908"/>
      <c r="OYX114" s="908"/>
      <c r="OYY114" s="908"/>
      <c r="OYZ114" s="908"/>
      <c r="OZA114" s="908"/>
      <c r="OZB114" s="908"/>
      <c r="OZC114" s="908"/>
      <c r="OZD114" s="908"/>
      <c r="OZE114" s="908"/>
      <c r="OZF114" s="908"/>
      <c r="OZG114" s="908"/>
      <c r="OZH114" s="908"/>
      <c r="OZI114" s="908"/>
      <c r="OZJ114" s="908"/>
      <c r="OZK114" s="908"/>
      <c r="OZL114" s="908"/>
      <c r="OZM114" s="908"/>
      <c r="OZN114" s="908"/>
      <c r="OZO114" s="908"/>
      <c r="OZP114" s="908"/>
      <c r="OZQ114" s="908"/>
      <c r="OZR114" s="908"/>
      <c r="OZS114" s="908"/>
      <c r="OZT114" s="908"/>
      <c r="OZU114" s="908"/>
      <c r="OZV114" s="908"/>
      <c r="OZW114" s="908"/>
      <c r="OZX114" s="908"/>
      <c r="OZY114" s="908"/>
      <c r="OZZ114" s="908"/>
      <c r="PAA114" s="908"/>
      <c r="PAB114" s="908"/>
      <c r="PAC114" s="908"/>
      <c r="PAD114" s="908"/>
      <c r="PAE114" s="908"/>
      <c r="PAF114" s="908"/>
      <c r="PAG114" s="908"/>
      <c r="PAH114" s="908"/>
      <c r="PAI114" s="908"/>
      <c r="PAJ114" s="908"/>
      <c r="PAK114" s="908"/>
      <c r="PAL114" s="908"/>
      <c r="PAM114" s="908"/>
      <c r="PAN114" s="908"/>
      <c r="PAO114" s="908"/>
      <c r="PAP114" s="908"/>
      <c r="PAQ114" s="908"/>
      <c r="PAR114" s="908"/>
      <c r="PAS114" s="908"/>
      <c r="PAT114" s="908"/>
      <c r="PAU114" s="908"/>
      <c r="PAV114" s="908"/>
      <c r="PAW114" s="908"/>
      <c r="PAX114" s="908"/>
      <c r="PAY114" s="908"/>
      <c r="PAZ114" s="908"/>
      <c r="PBA114" s="908"/>
      <c r="PBB114" s="908"/>
      <c r="PBC114" s="908"/>
      <c r="PBD114" s="908"/>
      <c r="PBE114" s="908"/>
      <c r="PBF114" s="908"/>
      <c r="PBG114" s="908"/>
      <c r="PBH114" s="908"/>
      <c r="PBI114" s="908"/>
      <c r="PBJ114" s="908"/>
      <c r="PBK114" s="908"/>
      <c r="PBL114" s="908"/>
      <c r="PBM114" s="908"/>
      <c r="PBN114" s="908"/>
      <c r="PBO114" s="908"/>
      <c r="PBP114" s="908"/>
      <c r="PBQ114" s="908"/>
      <c r="PBR114" s="908"/>
      <c r="PBS114" s="908"/>
      <c r="PBT114" s="908"/>
      <c r="PBU114" s="908"/>
      <c r="PBV114" s="908"/>
      <c r="PBW114" s="908"/>
      <c r="PBX114" s="908"/>
      <c r="PBY114" s="908"/>
      <c r="PBZ114" s="908"/>
      <c r="PCA114" s="908"/>
      <c r="PCB114" s="908"/>
      <c r="PCC114" s="908"/>
      <c r="PCD114" s="908"/>
      <c r="PCE114" s="908"/>
      <c r="PCF114" s="908"/>
      <c r="PCG114" s="908"/>
      <c r="PCH114" s="908"/>
      <c r="PCI114" s="908"/>
      <c r="PCJ114" s="908"/>
      <c r="PCK114" s="908"/>
      <c r="PCL114" s="908"/>
      <c r="PCM114" s="908"/>
      <c r="PCN114" s="908"/>
      <c r="PCO114" s="908"/>
      <c r="PCP114" s="908"/>
      <c r="PCQ114" s="908"/>
      <c r="PCR114" s="908"/>
      <c r="PCS114" s="908"/>
      <c r="PCT114" s="908"/>
      <c r="PCU114" s="908"/>
      <c r="PCV114" s="908"/>
      <c r="PCW114" s="908"/>
      <c r="PCX114" s="908"/>
      <c r="PCY114" s="908"/>
      <c r="PCZ114" s="908"/>
      <c r="PDA114" s="908"/>
      <c r="PDB114" s="908"/>
      <c r="PDC114" s="908"/>
      <c r="PDD114" s="908"/>
      <c r="PDE114" s="908"/>
      <c r="PDF114" s="908"/>
      <c r="PDG114" s="908"/>
      <c r="PDH114" s="908"/>
      <c r="PDI114" s="908"/>
      <c r="PDJ114" s="908"/>
      <c r="PDK114" s="908"/>
      <c r="PDL114" s="908"/>
      <c r="PDM114" s="908"/>
      <c r="PDN114" s="908"/>
      <c r="PDO114" s="908"/>
      <c r="PDP114" s="908"/>
      <c r="PDQ114" s="908"/>
      <c r="PDR114" s="908"/>
      <c r="PDS114" s="908"/>
      <c r="PDT114" s="908"/>
      <c r="PDU114" s="908"/>
      <c r="PDV114" s="908"/>
      <c r="PDW114" s="908"/>
      <c r="PDX114" s="908"/>
      <c r="PDY114" s="908"/>
      <c r="PDZ114" s="908"/>
      <c r="PEA114" s="908"/>
      <c r="PEB114" s="908"/>
      <c r="PEC114" s="908"/>
      <c r="PED114" s="908"/>
      <c r="PEE114" s="908"/>
      <c r="PEF114" s="908"/>
      <c r="PEG114" s="908"/>
      <c r="PEH114" s="908"/>
      <c r="PEI114" s="908"/>
      <c r="PEJ114" s="908"/>
      <c r="PEK114" s="908"/>
      <c r="PEL114" s="908"/>
      <c r="PEM114" s="908"/>
      <c r="PEN114" s="908"/>
      <c r="PEO114" s="908"/>
      <c r="PEP114" s="908"/>
      <c r="PEQ114" s="908"/>
      <c r="PER114" s="908"/>
      <c r="PES114" s="908"/>
      <c r="PET114" s="908"/>
      <c r="PEU114" s="908"/>
      <c r="PEV114" s="908"/>
      <c r="PEW114" s="908"/>
      <c r="PEX114" s="908"/>
      <c r="PEY114" s="908"/>
      <c r="PEZ114" s="908"/>
      <c r="PFA114" s="908"/>
      <c r="PFB114" s="908"/>
      <c r="PFC114" s="908"/>
      <c r="PFD114" s="908"/>
      <c r="PFE114" s="908"/>
      <c r="PFF114" s="908"/>
      <c r="PFG114" s="908"/>
      <c r="PFH114" s="908"/>
      <c r="PFI114" s="908"/>
      <c r="PFJ114" s="908"/>
      <c r="PFK114" s="908"/>
      <c r="PFL114" s="908"/>
      <c r="PFM114" s="908"/>
      <c r="PFN114" s="908"/>
      <c r="PFO114" s="908"/>
      <c r="PFP114" s="908"/>
      <c r="PFQ114" s="908"/>
      <c r="PFR114" s="908"/>
      <c r="PFS114" s="908"/>
      <c r="PFT114" s="908"/>
      <c r="PFU114" s="908"/>
      <c r="PFV114" s="908"/>
      <c r="PFW114" s="908"/>
      <c r="PFX114" s="908"/>
      <c r="PFY114" s="908"/>
      <c r="PFZ114" s="908"/>
      <c r="PGA114" s="908"/>
      <c r="PGB114" s="908"/>
      <c r="PGC114" s="908"/>
      <c r="PGD114" s="908"/>
      <c r="PGE114" s="908"/>
      <c r="PGF114" s="908"/>
      <c r="PGG114" s="908"/>
      <c r="PGH114" s="908"/>
      <c r="PGI114" s="908"/>
      <c r="PGJ114" s="908"/>
      <c r="PGK114" s="908"/>
      <c r="PGL114" s="908"/>
      <c r="PGM114" s="908"/>
      <c r="PGN114" s="908"/>
      <c r="PGO114" s="908"/>
      <c r="PGP114" s="908"/>
      <c r="PGQ114" s="908"/>
      <c r="PGR114" s="908"/>
      <c r="PGS114" s="908"/>
      <c r="PGT114" s="908"/>
      <c r="PGU114" s="908"/>
      <c r="PGV114" s="908"/>
      <c r="PGW114" s="908"/>
      <c r="PGX114" s="908"/>
      <c r="PGY114" s="908"/>
      <c r="PGZ114" s="908"/>
      <c r="PHA114" s="908"/>
      <c r="PHB114" s="908"/>
      <c r="PHC114" s="908"/>
      <c r="PHD114" s="908"/>
      <c r="PHE114" s="908"/>
      <c r="PHF114" s="908"/>
      <c r="PHG114" s="908"/>
      <c r="PHH114" s="908"/>
      <c r="PHI114" s="908"/>
      <c r="PHJ114" s="908"/>
      <c r="PHK114" s="908"/>
      <c r="PHL114" s="908"/>
      <c r="PHM114" s="908"/>
      <c r="PHN114" s="908"/>
      <c r="PHO114" s="908"/>
      <c r="PHP114" s="908"/>
      <c r="PHQ114" s="908"/>
      <c r="PHR114" s="908"/>
      <c r="PHS114" s="908"/>
      <c r="PHT114" s="908"/>
      <c r="PHU114" s="908"/>
      <c r="PHV114" s="908"/>
      <c r="PHW114" s="908"/>
      <c r="PHX114" s="908"/>
      <c r="PHY114" s="908"/>
      <c r="PHZ114" s="908"/>
      <c r="PIA114" s="908"/>
      <c r="PIB114" s="908"/>
      <c r="PIC114" s="908"/>
      <c r="PID114" s="908"/>
      <c r="PIE114" s="908"/>
      <c r="PIF114" s="908"/>
      <c r="PIG114" s="908"/>
      <c r="PIH114" s="908"/>
      <c r="PII114" s="908"/>
      <c r="PIJ114" s="908"/>
      <c r="PIK114" s="908"/>
      <c r="PIL114" s="908"/>
      <c r="PIM114" s="908"/>
      <c r="PIN114" s="908"/>
      <c r="PIO114" s="908"/>
      <c r="PIP114" s="908"/>
      <c r="PIQ114" s="908"/>
      <c r="PIR114" s="908"/>
      <c r="PIS114" s="908"/>
      <c r="PIT114" s="908"/>
      <c r="PIU114" s="908"/>
      <c r="PIV114" s="908"/>
      <c r="PIW114" s="908"/>
      <c r="PIX114" s="908"/>
      <c r="PIY114" s="908"/>
      <c r="PIZ114" s="908"/>
      <c r="PJA114" s="908"/>
      <c r="PJB114" s="908"/>
      <c r="PJC114" s="908"/>
      <c r="PJD114" s="908"/>
      <c r="PJE114" s="908"/>
      <c r="PJF114" s="908"/>
      <c r="PJG114" s="908"/>
      <c r="PJH114" s="908"/>
      <c r="PJI114" s="908"/>
      <c r="PJJ114" s="908"/>
      <c r="PJK114" s="908"/>
      <c r="PJL114" s="908"/>
      <c r="PJM114" s="908"/>
      <c r="PJN114" s="908"/>
      <c r="PJO114" s="908"/>
      <c r="PJP114" s="908"/>
      <c r="PJQ114" s="908"/>
      <c r="PJR114" s="908"/>
      <c r="PJS114" s="908"/>
      <c r="PJT114" s="908"/>
      <c r="PJU114" s="908"/>
      <c r="PJV114" s="908"/>
      <c r="PJW114" s="908"/>
      <c r="PJX114" s="908"/>
      <c r="PJY114" s="908"/>
      <c r="PJZ114" s="908"/>
      <c r="PKA114" s="908"/>
      <c r="PKB114" s="908"/>
      <c r="PKC114" s="908"/>
      <c r="PKD114" s="908"/>
      <c r="PKE114" s="908"/>
      <c r="PKF114" s="908"/>
      <c r="PKG114" s="908"/>
      <c r="PKH114" s="908"/>
      <c r="PKI114" s="908"/>
      <c r="PKJ114" s="908"/>
      <c r="PKK114" s="908"/>
      <c r="PKL114" s="908"/>
      <c r="PKM114" s="908"/>
      <c r="PKN114" s="908"/>
      <c r="PKO114" s="908"/>
      <c r="PKP114" s="908"/>
      <c r="PKQ114" s="908"/>
      <c r="PKR114" s="908"/>
      <c r="PKS114" s="908"/>
      <c r="PKT114" s="908"/>
      <c r="PKU114" s="908"/>
      <c r="PKV114" s="908"/>
      <c r="PKW114" s="908"/>
      <c r="PKX114" s="908"/>
      <c r="PKY114" s="908"/>
      <c r="PKZ114" s="908"/>
      <c r="PLA114" s="908"/>
      <c r="PLB114" s="908"/>
      <c r="PLC114" s="908"/>
      <c r="PLD114" s="908"/>
      <c r="PLE114" s="908"/>
      <c r="PLF114" s="908"/>
      <c r="PLG114" s="908"/>
      <c r="PLH114" s="908"/>
      <c r="PLI114" s="908"/>
      <c r="PLJ114" s="908"/>
      <c r="PLK114" s="908"/>
      <c r="PLL114" s="908"/>
      <c r="PLM114" s="908"/>
      <c r="PLN114" s="908"/>
      <c r="PLO114" s="908"/>
      <c r="PLP114" s="908"/>
      <c r="PLQ114" s="908"/>
      <c r="PLR114" s="908"/>
      <c r="PLS114" s="908"/>
      <c r="PLT114" s="908"/>
      <c r="PLU114" s="908"/>
      <c r="PLV114" s="908"/>
      <c r="PLW114" s="908"/>
      <c r="PLX114" s="908"/>
      <c r="PLY114" s="908"/>
      <c r="PLZ114" s="908"/>
      <c r="PMA114" s="908"/>
      <c r="PMB114" s="908"/>
      <c r="PMC114" s="908"/>
      <c r="PMD114" s="908"/>
      <c r="PME114" s="908"/>
      <c r="PMF114" s="908"/>
      <c r="PMG114" s="908"/>
      <c r="PMH114" s="908"/>
      <c r="PMI114" s="908"/>
      <c r="PMJ114" s="908"/>
      <c r="PMK114" s="908"/>
      <c r="PML114" s="908"/>
      <c r="PMM114" s="908"/>
      <c r="PMN114" s="908"/>
      <c r="PMO114" s="908"/>
      <c r="PMP114" s="908"/>
      <c r="PMQ114" s="908"/>
      <c r="PMR114" s="908"/>
      <c r="PMS114" s="908"/>
      <c r="PMT114" s="908"/>
      <c r="PMU114" s="908"/>
      <c r="PMV114" s="908"/>
      <c r="PMW114" s="908"/>
      <c r="PMX114" s="908"/>
      <c r="PMY114" s="908"/>
      <c r="PMZ114" s="908"/>
      <c r="PNA114" s="908"/>
      <c r="PNB114" s="908"/>
      <c r="PNC114" s="908"/>
      <c r="PND114" s="908"/>
      <c r="PNE114" s="908"/>
      <c r="PNF114" s="908"/>
      <c r="PNG114" s="908"/>
      <c r="PNH114" s="908"/>
      <c r="PNI114" s="908"/>
      <c r="PNJ114" s="908"/>
      <c r="PNK114" s="908"/>
      <c r="PNL114" s="908"/>
      <c r="PNM114" s="908"/>
      <c r="PNN114" s="908"/>
      <c r="PNO114" s="908"/>
      <c r="PNP114" s="908"/>
      <c r="PNQ114" s="908"/>
      <c r="PNR114" s="908"/>
      <c r="PNS114" s="908"/>
      <c r="PNT114" s="908"/>
      <c r="PNU114" s="908"/>
      <c r="PNV114" s="908"/>
      <c r="PNW114" s="908"/>
      <c r="PNX114" s="908"/>
      <c r="PNY114" s="908"/>
      <c r="PNZ114" s="908"/>
      <c r="POA114" s="908"/>
      <c r="POB114" s="908"/>
      <c r="POC114" s="908"/>
      <c r="POD114" s="908"/>
      <c r="POE114" s="908"/>
      <c r="POF114" s="908"/>
      <c r="POG114" s="908"/>
      <c r="POH114" s="908"/>
      <c r="POI114" s="908"/>
      <c r="POJ114" s="908"/>
      <c r="POK114" s="908"/>
      <c r="POL114" s="908"/>
      <c r="POM114" s="908"/>
      <c r="PON114" s="908"/>
      <c r="POO114" s="908"/>
      <c r="POP114" s="908"/>
      <c r="POQ114" s="908"/>
      <c r="POR114" s="908"/>
      <c r="POS114" s="908"/>
      <c r="POT114" s="908"/>
      <c r="POU114" s="908"/>
      <c r="POV114" s="908"/>
      <c r="POW114" s="908"/>
      <c r="POX114" s="908"/>
      <c r="POY114" s="908"/>
      <c r="POZ114" s="908"/>
      <c r="PPA114" s="908"/>
      <c r="PPB114" s="908"/>
      <c r="PPC114" s="908"/>
      <c r="PPD114" s="908"/>
      <c r="PPE114" s="908"/>
      <c r="PPF114" s="908"/>
      <c r="PPG114" s="908"/>
      <c r="PPH114" s="908"/>
      <c r="PPI114" s="908"/>
      <c r="PPJ114" s="908"/>
      <c r="PPK114" s="908"/>
      <c r="PPL114" s="908"/>
      <c r="PPM114" s="908"/>
      <c r="PPN114" s="908"/>
      <c r="PPO114" s="908"/>
      <c r="PPP114" s="908"/>
      <c r="PPQ114" s="908"/>
      <c r="PPR114" s="908"/>
      <c r="PPS114" s="908"/>
      <c r="PPT114" s="908"/>
      <c r="PPU114" s="908"/>
      <c r="PPV114" s="908"/>
      <c r="PPW114" s="908"/>
      <c r="PPX114" s="908"/>
      <c r="PPY114" s="908"/>
      <c r="PPZ114" s="908"/>
      <c r="PQA114" s="908"/>
      <c r="PQB114" s="908"/>
      <c r="PQC114" s="908"/>
      <c r="PQD114" s="908"/>
      <c r="PQE114" s="908"/>
      <c r="PQF114" s="908"/>
      <c r="PQG114" s="908"/>
      <c r="PQH114" s="908"/>
      <c r="PQI114" s="908"/>
      <c r="PQJ114" s="908"/>
      <c r="PQK114" s="908"/>
      <c r="PQL114" s="908"/>
      <c r="PQM114" s="908"/>
      <c r="PQN114" s="908"/>
      <c r="PQO114" s="908"/>
      <c r="PQP114" s="908"/>
      <c r="PQQ114" s="908"/>
      <c r="PQR114" s="908"/>
      <c r="PQS114" s="908"/>
      <c r="PQT114" s="908"/>
      <c r="PQU114" s="908"/>
      <c r="PQV114" s="908"/>
      <c r="PQW114" s="908"/>
      <c r="PQX114" s="908"/>
      <c r="PQY114" s="908"/>
      <c r="PQZ114" s="908"/>
      <c r="PRA114" s="908"/>
      <c r="PRB114" s="908"/>
      <c r="PRC114" s="908"/>
      <c r="PRD114" s="908"/>
      <c r="PRE114" s="908"/>
      <c r="PRF114" s="908"/>
      <c r="PRG114" s="908"/>
      <c r="PRH114" s="908"/>
      <c r="PRI114" s="908"/>
      <c r="PRJ114" s="908"/>
      <c r="PRK114" s="908"/>
      <c r="PRL114" s="908"/>
      <c r="PRM114" s="908"/>
      <c r="PRN114" s="908"/>
      <c r="PRO114" s="908"/>
      <c r="PRP114" s="908"/>
      <c r="PRQ114" s="908"/>
      <c r="PRR114" s="908"/>
      <c r="PRS114" s="908"/>
      <c r="PRT114" s="908"/>
      <c r="PRU114" s="908"/>
      <c r="PRV114" s="908"/>
      <c r="PRW114" s="908"/>
      <c r="PRX114" s="908"/>
      <c r="PRY114" s="908"/>
      <c r="PRZ114" s="908"/>
      <c r="PSA114" s="908"/>
      <c r="PSB114" s="908"/>
      <c r="PSC114" s="908"/>
      <c r="PSD114" s="908"/>
      <c r="PSE114" s="908"/>
      <c r="PSF114" s="908"/>
      <c r="PSG114" s="908"/>
      <c r="PSH114" s="908"/>
      <c r="PSI114" s="908"/>
      <c r="PSJ114" s="908"/>
      <c r="PSK114" s="908"/>
      <c r="PSL114" s="908"/>
      <c r="PSM114" s="908"/>
      <c r="PSN114" s="908"/>
      <c r="PSO114" s="908"/>
      <c r="PSP114" s="908"/>
      <c r="PSQ114" s="908"/>
      <c r="PSR114" s="908"/>
      <c r="PSS114" s="908"/>
      <c r="PST114" s="908"/>
      <c r="PSU114" s="908"/>
      <c r="PSV114" s="908"/>
      <c r="PSW114" s="908"/>
      <c r="PSX114" s="908"/>
      <c r="PSY114" s="908"/>
      <c r="PSZ114" s="908"/>
      <c r="PTA114" s="908"/>
      <c r="PTB114" s="908"/>
      <c r="PTC114" s="908"/>
      <c r="PTD114" s="908"/>
      <c r="PTE114" s="908"/>
      <c r="PTF114" s="908"/>
      <c r="PTG114" s="908"/>
      <c r="PTH114" s="908"/>
      <c r="PTI114" s="908"/>
      <c r="PTJ114" s="908"/>
      <c r="PTK114" s="908"/>
      <c r="PTL114" s="908"/>
      <c r="PTM114" s="908"/>
      <c r="PTN114" s="908"/>
      <c r="PTO114" s="908"/>
      <c r="PTP114" s="908"/>
      <c r="PTQ114" s="908"/>
      <c r="PTR114" s="908"/>
      <c r="PTS114" s="908"/>
      <c r="PTT114" s="908"/>
      <c r="PTU114" s="908"/>
      <c r="PTV114" s="908"/>
      <c r="PTW114" s="908"/>
      <c r="PTX114" s="908"/>
      <c r="PTY114" s="908"/>
      <c r="PTZ114" s="908"/>
      <c r="PUA114" s="908"/>
      <c r="PUB114" s="908"/>
      <c r="PUC114" s="908"/>
      <c r="PUD114" s="908"/>
      <c r="PUE114" s="908"/>
      <c r="PUF114" s="908"/>
      <c r="PUG114" s="908"/>
      <c r="PUH114" s="908"/>
      <c r="PUI114" s="908"/>
      <c r="PUJ114" s="908"/>
      <c r="PUK114" s="908"/>
      <c r="PUL114" s="908"/>
      <c r="PUM114" s="908"/>
      <c r="PUN114" s="908"/>
      <c r="PUO114" s="908"/>
      <c r="PUP114" s="908"/>
      <c r="PUQ114" s="908"/>
      <c r="PUR114" s="908"/>
      <c r="PUS114" s="908"/>
      <c r="PUT114" s="908"/>
      <c r="PUU114" s="908"/>
      <c r="PUV114" s="908"/>
      <c r="PUW114" s="908"/>
      <c r="PUX114" s="908"/>
      <c r="PUY114" s="908"/>
      <c r="PUZ114" s="908"/>
      <c r="PVA114" s="908"/>
      <c r="PVB114" s="908"/>
      <c r="PVC114" s="908"/>
      <c r="PVD114" s="908"/>
      <c r="PVE114" s="908"/>
      <c r="PVF114" s="908"/>
      <c r="PVG114" s="908"/>
      <c r="PVH114" s="908"/>
      <c r="PVI114" s="908"/>
      <c r="PVJ114" s="908"/>
      <c r="PVK114" s="908"/>
      <c r="PVL114" s="908"/>
      <c r="PVM114" s="908"/>
      <c r="PVN114" s="908"/>
      <c r="PVO114" s="908"/>
      <c r="PVP114" s="908"/>
      <c r="PVQ114" s="908"/>
      <c r="PVR114" s="908"/>
      <c r="PVS114" s="908"/>
      <c r="PVT114" s="908"/>
      <c r="PVU114" s="908"/>
      <c r="PVV114" s="908"/>
      <c r="PVW114" s="908"/>
      <c r="PVX114" s="908"/>
      <c r="PVY114" s="908"/>
      <c r="PVZ114" s="908"/>
      <c r="PWA114" s="908"/>
      <c r="PWB114" s="908"/>
      <c r="PWC114" s="908"/>
      <c r="PWD114" s="908"/>
      <c r="PWE114" s="908"/>
      <c r="PWF114" s="908"/>
      <c r="PWG114" s="908"/>
      <c r="PWH114" s="908"/>
      <c r="PWI114" s="908"/>
      <c r="PWJ114" s="908"/>
      <c r="PWK114" s="908"/>
      <c r="PWL114" s="908"/>
      <c r="PWM114" s="908"/>
      <c r="PWN114" s="908"/>
      <c r="PWO114" s="908"/>
      <c r="PWP114" s="908"/>
      <c r="PWQ114" s="908"/>
      <c r="PWR114" s="908"/>
      <c r="PWS114" s="908"/>
      <c r="PWT114" s="908"/>
      <c r="PWU114" s="908"/>
      <c r="PWV114" s="908"/>
      <c r="PWW114" s="908"/>
      <c r="PWX114" s="908"/>
      <c r="PWY114" s="908"/>
      <c r="PWZ114" s="908"/>
      <c r="PXA114" s="908"/>
      <c r="PXB114" s="908"/>
      <c r="PXC114" s="908"/>
      <c r="PXD114" s="908"/>
      <c r="PXE114" s="908"/>
      <c r="PXF114" s="908"/>
      <c r="PXG114" s="908"/>
      <c r="PXH114" s="908"/>
      <c r="PXI114" s="908"/>
      <c r="PXJ114" s="908"/>
      <c r="PXK114" s="908"/>
      <c r="PXL114" s="908"/>
      <c r="PXM114" s="908"/>
      <c r="PXN114" s="908"/>
      <c r="PXO114" s="908"/>
      <c r="PXP114" s="908"/>
      <c r="PXQ114" s="908"/>
      <c r="PXR114" s="908"/>
      <c r="PXS114" s="908"/>
      <c r="PXT114" s="908"/>
      <c r="PXU114" s="908"/>
      <c r="PXV114" s="908"/>
      <c r="PXW114" s="908"/>
      <c r="PXX114" s="908"/>
      <c r="PXY114" s="908"/>
      <c r="PXZ114" s="908"/>
      <c r="PYA114" s="908"/>
      <c r="PYB114" s="908"/>
      <c r="PYC114" s="908"/>
      <c r="PYD114" s="908"/>
      <c r="PYE114" s="908"/>
      <c r="PYF114" s="908"/>
      <c r="PYG114" s="908"/>
      <c r="PYH114" s="908"/>
      <c r="PYI114" s="908"/>
      <c r="PYJ114" s="908"/>
      <c r="PYK114" s="908"/>
      <c r="PYL114" s="908"/>
      <c r="PYM114" s="908"/>
      <c r="PYN114" s="908"/>
      <c r="PYO114" s="908"/>
      <c r="PYP114" s="908"/>
      <c r="PYQ114" s="908"/>
      <c r="PYR114" s="908"/>
      <c r="PYS114" s="908"/>
      <c r="PYT114" s="908"/>
      <c r="PYU114" s="908"/>
      <c r="PYV114" s="908"/>
      <c r="PYW114" s="908"/>
      <c r="PYX114" s="908"/>
      <c r="PYY114" s="908"/>
      <c r="PYZ114" s="908"/>
      <c r="PZA114" s="908"/>
      <c r="PZB114" s="908"/>
      <c r="PZC114" s="908"/>
      <c r="PZD114" s="908"/>
      <c r="PZE114" s="908"/>
      <c r="PZF114" s="908"/>
      <c r="PZG114" s="908"/>
      <c r="PZH114" s="908"/>
      <c r="PZI114" s="908"/>
      <c r="PZJ114" s="908"/>
      <c r="PZK114" s="908"/>
      <c r="PZL114" s="908"/>
      <c r="PZM114" s="908"/>
      <c r="PZN114" s="908"/>
      <c r="PZO114" s="908"/>
      <c r="PZP114" s="908"/>
      <c r="PZQ114" s="908"/>
      <c r="PZR114" s="908"/>
      <c r="PZS114" s="908"/>
      <c r="PZT114" s="908"/>
      <c r="PZU114" s="908"/>
      <c r="PZV114" s="908"/>
      <c r="PZW114" s="908"/>
      <c r="PZX114" s="908"/>
      <c r="PZY114" s="908"/>
      <c r="PZZ114" s="908"/>
      <c r="QAA114" s="908"/>
      <c r="QAB114" s="908"/>
      <c r="QAC114" s="908"/>
      <c r="QAD114" s="908"/>
      <c r="QAE114" s="908"/>
      <c r="QAF114" s="908"/>
      <c r="QAG114" s="908"/>
      <c r="QAH114" s="908"/>
      <c r="QAI114" s="908"/>
      <c r="QAJ114" s="908"/>
      <c r="QAK114" s="908"/>
      <c r="QAL114" s="908"/>
      <c r="QAM114" s="908"/>
      <c r="QAN114" s="908"/>
      <c r="QAO114" s="908"/>
      <c r="QAP114" s="908"/>
      <c r="QAQ114" s="908"/>
      <c r="QAR114" s="908"/>
      <c r="QAS114" s="908"/>
      <c r="QAT114" s="908"/>
      <c r="QAU114" s="908"/>
      <c r="QAV114" s="908"/>
      <c r="QAW114" s="908"/>
      <c r="QAX114" s="908"/>
      <c r="QAY114" s="908"/>
      <c r="QAZ114" s="908"/>
      <c r="QBA114" s="908"/>
      <c r="QBB114" s="908"/>
      <c r="QBC114" s="908"/>
      <c r="QBD114" s="908"/>
      <c r="QBE114" s="908"/>
      <c r="QBF114" s="908"/>
      <c r="QBG114" s="908"/>
      <c r="QBH114" s="908"/>
      <c r="QBI114" s="908"/>
      <c r="QBJ114" s="908"/>
      <c r="QBK114" s="908"/>
      <c r="QBL114" s="908"/>
      <c r="QBM114" s="908"/>
      <c r="QBN114" s="908"/>
      <c r="QBO114" s="908"/>
      <c r="QBP114" s="908"/>
      <c r="QBQ114" s="908"/>
      <c r="QBR114" s="908"/>
      <c r="QBS114" s="908"/>
      <c r="QBT114" s="908"/>
      <c r="QBU114" s="908"/>
      <c r="QBV114" s="908"/>
      <c r="QBW114" s="908"/>
      <c r="QBX114" s="908"/>
      <c r="QBY114" s="908"/>
      <c r="QBZ114" s="908"/>
      <c r="QCA114" s="908"/>
      <c r="QCB114" s="908"/>
      <c r="QCC114" s="908"/>
      <c r="QCD114" s="908"/>
      <c r="QCE114" s="908"/>
      <c r="QCF114" s="908"/>
      <c r="QCG114" s="908"/>
      <c r="QCH114" s="908"/>
      <c r="QCI114" s="908"/>
      <c r="QCJ114" s="908"/>
      <c r="QCK114" s="908"/>
      <c r="QCL114" s="908"/>
      <c r="QCM114" s="908"/>
      <c r="QCN114" s="908"/>
      <c r="QCO114" s="908"/>
      <c r="QCP114" s="908"/>
      <c r="QCQ114" s="908"/>
      <c r="QCR114" s="908"/>
      <c r="QCS114" s="908"/>
      <c r="QCT114" s="908"/>
      <c r="QCU114" s="908"/>
      <c r="QCV114" s="908"/>
      <c r="QCW114" s="908"/>
      <c r="QCX114" s="908"/>
      <c r="QCY114" s="908"/>
      <c r="QCZ114" s="908"/>
      <c r="QDA114" s="908"/>
      <c r="QDB114" s="908"/>
      <c r="QDC114" s="908"/>
      <c r="QDD114" s="908"/>
      <c r="QDE114" s="908"/>
      <c r="QDF114" s="908"/>
      <c r="QDG114" s="908"/>
      <c r="QDH114" s="908"/>
      <c r="QDI114" s="908"/>
      <c r="QDJ114" s="908"/>
      <c r="QDK114" s="908"/>
      <c r="QDL114" s="908"/>
      <c r="QDM114" s="908"/>
      <c r="QDN114" s="908"/>
      <c r="QDO114" s="908"/>
      <c r="QDP114" s="908"/>
      <c r="QDQ114" s="908"/>
      <c r="QDR114" s="908"/>
      <c r="QDS114" s="908"/>
      <c r="QDT114" s="908"/>
      <c r="QDU114" s="908"/>
      <c r="QDV114" s="908"/>
      <c r="QDW114" s="908"/>
      <c r="QDX114" s="908"/>
      <c r="QDY114" s="908"/>
      <c r="QDZ114" s="908"/>
      <c r="QEA114" s="908"/>
      <c r="QEB114" s="908"/>
      <c r="QEC114" s="908"/>
      <c r="QED114" s="908"/>
      <c r="QEE114" s="908"/>
      <c r="QEF114" s="908"/>
      <c r="QEG114" s="908"/>
      <c r="QEH114" s="908"/>
      <c r="QEI114" s="908"/>
      <c r="QEJ114" s="908"/>
      <c r="QEK114" s="908"/>
      <c r="QEL114" s="908"/>
      <c r="QEM114" s="908"/>
      <c r="QEN114" s="908"/>
      <c r="QEO114" s="908"/>
      <c r="QEP114" s="908"/>
      <c r="QEQ114" s="908"/>
      <c r="QER114" s="908"/>
      <c r="QES114" s="908"/>
      <c r="QET114" s="908"/>
      <c r="QEU114" s="908"/>
      <c r="QEV114" s="908"/>
      <c r="QEW114" s="908"/>
      <c r="QEX114" s="908"/>
      <c r="QEY114" s="908"/>
      <c r="QEZ114" s="908"/>
      <c r="QFA114" s="908"/>
      <c r="QFB114" s="908"/>
      <c r="QFC114" s="908"/>
      <c r="QFD114" s="908"/>
      <c r="QFE114" s="908"/>
      <c r="QFF114" s="908"/>
      <c r="QFG114" s="908"/>
      <c r="QFH114" s="908"/>
      <c r="QFI114" s="908"/>
      <c r="QFJ114" s="908"/>
      <c r="QFK114" s="908"/>
      <c r="QFL114" s="908"/>
      <c r="QFM114" s="908"/>
      <c r="QFN114" s="908"/>
      <c r="QFO114" s="908"/>
      <c r="QFP114" s="908"/>
      <c r="QFQ114" s="908"/>
      <c r="QFR114" s="908"/>
      <c r="QFS114" s="908"/>
      <c r="QFT114" s="908"/>
      <c r="QFU114" s="908"/>
      <c r="QFV114" s="908"/>
      <c r="QFW114" s="908"/>
      <c r="QFX114" s="908"/>
      <c r="QFY114" s="908"/>
      <c r="QFZ114" s="908"/>
      <c r="QGA114" s="908"/>
      <c r="QGB114" s="908"/>
      <c r="QGC114" s="908"/>
      <c r="QGD114" s="908"/>
      <c r="QGE114" s="908"/>
      <c r="QGF114" s="908"/>
      <c r="QGG114" s="908"/>
      <c r="QGH114" s="908"/>
      <c r="QGI114" s="908"/>
      <c r="QGJ114" s="908"/>
      <c r="QGK114" s="908"/>
      <c r="QGL114" s="908"/>
      <c r="QGM114" s="908"/>
      <c r="QGN114" s="908"/>
      <c r="QGO114" s="908"/>
      <c r="QGP114" s="908"/>
      <c r="QGQ114" s="908"/>
      <c r="QGR114" s="908"/>
      <c r="QGS114" s="908"/>
      <c r="QGT114" s="908"/>
      <c r="QGU114" s="908"/>
      <c r="QGV114" s="908"/>
      <c r="QGW114" s="908"/>
      <c r="QGX114" s="908"/>
      <c r="QGY114" s="908"/>
      <c r="QGZ114" s="908"/>
      <c r="QHA114" s="908"/>
      <c r="QHB114" s="908"/>
      <c r="QHC114" s="908"/>
      <c r="QHD114" s="908"/>
      <c r="QHE114" s="908"/>
      <c r="QHF114" s="908"/>
      <c r="QHG114" s="908"/>
      <c r="QHH114" s="908"/>
      <c r="QHI114" s="908"/>
      <c r="QHJ114" s="908"/>
      <c r="QHK114" s="908"/>
      <c r="QHL114" s="908"/>
      <c r="QHM114" s="908"/>
      <c r="QHN114" s="908"/>
      <c r="QHO114" s="908"/>
      <c r="QHP114" s="908"/>
      <c r="QHQ114" s="908"/>
      <c r="QHR114" s="908"/>
      <c r="QHS114" s="908"/>
      <c r="QHT114" s="908"/>
      <c r="QHU114" s="908"/>
      <c r="QHV114" s="908"/>
      <c r="QHW114" s="908"/>
      <c r="QHX114" s="908"/>
      <c r="QHY114" s="908"/>
      <c r="QHZ114" s="908"/>
      <c r="QIA114" s="908"/>
      <c r="QIB114" s="908"/>
      <c r="QIC114" s="908"/>
      <c r="QID114" s="908"/>
      <c r="QIE114" s="908"/>
      <c r="QIF114" s="908"/>
      <c r="QIG114" s="908"/>
      <c r="QIH114" s="908"/>
      <c r="QII114" s="908"/>
      <c r="QIJ114" s="908"/>
      <c r="QIK114" s="908"/>
      <c r="QIL114" s="908"/>
      <c r="QIM114" s="908"/>
      <c r="QIN114" s="908"/>
      <c r="QIO114" s="908"/>
      <c r="QIP114" s="908"/>
      <c r="QIQ114" s="908"/>
      <c r="QIR114" s="908"/>
      <c r="QIS114" s="908"/>
      <c r="QIT114" s="908"/>
      <c r="QIU114" s="908"/>
      <c r="QIV114" s="908"/>
      <c r="QIW114" s="908"/>
      <c r="QIX114" s="908"/>
      <c r="QIY114" s="908"/>
      <c r="QIZ114" s="908"/>
      <c r="QJA114" s="908"/>
      <c r="QJB114" s="908"/>
      <c r="QJC114" s="908"/>
      <c r="QJD114" s="908"/>
      <c r="QJE114" s="908"/>
      <c r="QJF114" s="908"/>
      <c r="QJG114" s="908"/>
      <c r="QJH114" s="908"/>
      <c r="QJI114" s="908"/>
      <c r="QJJ114" s="908"/>
      <c r="QJK114" s="908"/>
      <c r="QJL114" s="908"/>
      <c r="QJM114" s="908"/>
      <c r="QJN114" s="908"/>
      <c r="QJO114" s="908"/>
      <c r="QJP114" s="908"/>
      <c r="QJQ114" s="908"/>
      <c r="QJR114" s="908"/>
      <c r="QJS114" s="908"/>
      <c r="QJT114" s="908"/>
      <c r="QJU114" s="908"/>
      <c r="QJV114" s="908"/>
      <c r="QJW114" s="908"/>
      <c r="QJX114" s="908"/>
      <c r="QJY114" s="908"/>
      <c r="QJZ114" s="908"/>
      <c r="QKA114" s="908"/>
      <c r="QKB114" s="908"/>
      <c r="QKC114" s="908"/>
      <c r="QKD114" s="908"/>
      <c r="QKE114" s="908"/>
      <c r="QKF114" s="908"/>
      <c r="QKG114" s="908"/>
      <c r="QKH114" s="908"/>
      <c r="QKI114" s="908"/>
      <c r="QKJ114" s="908"/>
      <c r="QKK114" s="908"/>
      <c r="QKL114" s="908"/>
      <c r="QKM114" s="908"/>
      <c r="QKN114" s="908"/>
      <c r="QKO114" s="908"/>
      <c r="QKP114" s="908"/>
      <c r="QKQ114" s="908"/>
      <c r="QKR114" s="908"/>
      <c r="QKS114" s="908"/>
      <c r="QKT114" s="908"/>
      <c r="QKU114" s="908"/>
      <c r="QKV114" s="908"/>
      <c r="QKW114" s="908"/>
      <c r="QKX114" s="908"/>
      <c r="QKY114" s="908"/>
      <c r="QKZ114" s="908"/>
      <c r="QLA114" s="908"/>
      <c r="QLB114" s="908"/>
      <c r="QLC114" s="908"/>
      <c r="QLD114" s="908"/>
      <c r="QLE114" s="908"/>
      <c r="QLF114" s="908"/>
      <c r="QLG114" s="908"/>
      <c r="QLH114" s="908"/>
      <c r="QLI114" s="908"/>
      <c r="QLJ114" s="908"/>
      <c r="QLK114" s="908"/>
      <c r="QLL114" s="908"/>
      <c r="QLM114" s="908"/>
      <c r="QLN114" s="908"/>
      <c r="QLO114" s="908"/>
      <c r="QLP114" s="908"/>
      <c r="QLQ114" s="908"/>
      <c r="QLR114" s="908"/>
      <c r="QLS114" s="908"/>
      <c r="QLT114" s="908"/>
      <c r="QLU114" s="908"/>
      <c r="QLV114" s="908"/>
      <c r="QLW114" s="908"/>
      <c r="QLX114" s="908"/>
      <c r="QLY114" s="908"/>
      <c r="QLZ114" s="908"/>
      <c r="QMA114" s="908"/>
      <c r="QMB114" s="908"/>
      <c r="QMC114" s="908"/>
      <c r="QMD114" s="908"/>
      <c r="QME114" s="908"/>
      <c r="QMF114" s="908"/>
      <c r="QMG114" s="908"/>
      <c r="QMH114" s="908"/>
      <c r="QMI114" s="908"/>
      <c r="QMJ114" s="908"/>
      <c r="QMK114" s="908"/>
      <c r="QML114" s="908"/>
      <c r="QMM114" s="908"/>
      <c r="QMN114" s="908"/>
      <c r="QMO114" s="908"/>
      <c r="QMP114" s="908"/>
      <c r="QMQ114" s="908"/>
      <c r="QMR114" s="908"/>
      <c r="QMS114" s="908"/>
      <c r="QMT114" s="908"/>
      <c r="QMU114" s="908"/>
      <c r="QMV114" s="908"/>
      <c r="QMW114" s="908"/>
      <c r="QMX114" s="908"/>
      <c r="QMY114" s="908"/>
      <c r="QMZ114" s="908"/>
      <c r="QNA114" s="908"/>
      <c r="QNB114" s="908"/>
      <c r="QNC114" s="908"/>
      <c r="QND114" s="908"/>
      <c r="QNE114" s="908"/>
      <c r="QNF114" s="908"/>
      <c r="QNG114" s="908"/>
      <c r="QNH114" s="908"/>
      <c r="QNI114" s="908"/>
      <c r="QNJ114" s="908"/>
      <c r="QNK114" s="908"/>
      <c r="QNL114" s="908"/>
      <c r="QNM114" s="908"/>
      <c r="QNN114" s="908"/>
      <c r="QNO114" s="908"/>
      <c r="QNP114" s="908"/>
      <c r="QNQ114" s="908"/>
      <c r="QNR114" s="908"/>
      <c r="QNS114" s="908"/>
      <c r="QNT114" s="908"/>
      <c r="QNU114" s="908"/>
      <c r="QNV114" s="908"/>
      <c r="QNW114" s="908"/>
      <c r="QNX114" s="908"/>
      <c r="QNY114" s="908"/>
      <c r="QNZ114" s="908"/>
      <c r="QOA114" s="908"/>
      <c r="QOB114" s="908"/>
      <c r="QOC114" s="908"/>
      <c r="QOD114" s="908"/>
      <c r="QOE114" s="908"/>
      <c r="QOF114" s="908"/>
      <c r="QOG114" s="908"/>
      <c r="QOH114" s="908"/>
      <c r="QOI114" s="908"/>
      <c r="QOJ114" s="908"/>
      <c r="QOK114" s="908"/>
      <c r="QOL114" s="908"/>
      <c r="QOM114" s="908"/>
      <c r="QON114" s="908"/>
      <c r="QOO114" s="908"/>
      <c r="QOP114" s="908"/>
      <c r="QOQ114" s="908"/>
      <c r="QOR114" s="908"/>
      <c r="QOS114" s="908"/>
      <c r="QOT114" s="908"/>
      <c r="QOU114" s="908"/>
      <c r="QOV114" s="908"/>
      <c r="QOW114" s="908"/>
      <c r="QOX114" s="908"/>
      <c r="QOY114" s="908"/>
      <c r="QOZ114" s="908"/>
      <c r="QPA114" s="908"/>
      <c r="QPB114" s="908"/>
      <c r="QPC114" s="908"/>
      <c r="QPD114" s="908"/>
      <c r="QPE114" s="908"/>
      <c r="QPF114" s="908"/>
      <c r="QPG114" s="908"/>
      <c r="QPH114" s="908"/>
      <c r="QPI114" s="908"/>
      <c r="QPJ114" s="908"/>
      <c r="QPK114" s="908"/>
      <c r="QPL114" s="908"/>
      <c r="QPM114" s="908"/>
      <c r="QPN114" s="908"/>
      <c r="QPO114" s="908"/>
      <c r="QPP114" s="908"/>
      <c r="QPQ114" s="908"/>
      <c r="QPR114" s="908"/>
      <c r="QPS114" s="908"/>
      <c r="QPT114" s="908"/>
      <c r="QPU114" s="908"/>
      <c r="QPV114" s="908"/>
      <c r="QPW114" s="908"/>
      <c r="QPX114" s="908"/>
      <c r="QPY114" s="908"/>
      <c r="QPZ114" s="908"/>
      <c r="QQA114" s="908"/>
      <c r="QQB114" s="908"/>
      <c r="QQC114" s="908"/>
      <c r="QQD114" s="908"/>
      <c r="QQE114" s="908"/>
      <c r="QQF114" s="908"/>
      <c r="QQG114" s="908"/>
      <c r="QQH114" s="908"/>
      <c r="QQI114" s="908"/>
      <c r="QQJ114" s="908"/>
      <c r="QQK114" s="908"/>
      <c r="QQL114" s="908"/>
      <c r="QQM114" s="908"/>
      <c r="QQN114" s="908"/>
      <c r="QQO114" s="908"/>
      <c r="QQP114" s="908"/>
      <c r="QQQ114" s="908"/>
      <c r="QQR114" s="908"/>
      <c r="QQS114" s="908"/>
      <c r="QQT114" s="908"/>
      <c r="QQU114" s="908"/>
      <c r="QQV114" s="908"/>
      <c r="QQW114" s="908"/>
      <c r="QQX114" s="908"/>
      <c r="QQY114" s="908"/>
      <c r="QQZ114" s="908"/>
      <c r="QRA114" s="908"/>
      <c r="QRB114" s="908"/>
      <c r="QRC114" s="908"/>
      <c r="QRD114" s="908"/>
      <c r="QRE114" s="908"/>
      <c r="QRF114" s="908"/>
      <c r="QRG114" s="908"/>
      <c r="QRH114" s="908"/>
      <c r="QRI114" s="908"/>
      <c r="QRJ114" s="908"/>
      <c r="QRK114" s="908"/>
      <c r="QRL114" s="908"/>
      <c r="QRM114" s="908"/>
      <c r="QRN114" s="908"/>
      <c r="QRO114" s="908"/>
      <c r="QRP114" s="908"/>
      <c r="QRQ114" s="908"/>
      <c r="QRR114" s="908"/>
      <c r="QRS114" s="908"/>
      <c r="QRT114" s="908"/>
      <c r="QRU114" s="908"/>
      <c r="QRV114" s="908"/>
      <c r="QRW114" s="908"/>
      <c r="QRX114" s="908"/>
      <c r="QRY114" s="908"/>
      <c r="QRZ114" s="908"/>
      <c r="QSA114" s="908"/>
      <c r="QSB114" s="908"/>
      <c r="QSC114" s="908"/>
      <c r="QSD114" s="908"/>
      <c r="QSE114" s="908"/>
      <c r="QSF114" s="908"/>
      <c r="QSG114" s="908"/>
      <c r="QSH114" s="908"/>
      <c r="QSI114" s="908"/>
      <c r="QSJ114" s="908"/>
      <c r="QSK114" s="908"/>
      <c r="QSL114" s="908"/>
      <c r="QSM114" s="908"/>
      <c r="QSN114" s="908"/>
      <c r="QSO114" s="908"/>
      <c r="QSP114" s="908"/>
      <c r="QSQ114" s="908"/>
      <c r="QSR114" s="908"/>
      <c r="QSS114" s="908"/>
      <c r="QST114" s="908"/>
      <c r="QSU114" s="908"/>
      <c r="QSV114" s="908"/>
      <c r="QSW114" s="908"/>
      <c r="QSX114" s="908"/>
      <c r="QSY114" s="908"/>
      <c r="QSZ114" s="908"/>
      <c r="QTA114" s="908"/>
      <c r="QTB114" s="908"/>
      <c r="QTC114" s="908"/>
      <c r="QTD114" s="908"/>
      <c r="QTE114" s="908"/>
      <c r="QTF114" s="908"/>
      <c r="QTG114" s="908"/>
      <c r="QTH114" s="908"/>
      <c r="QTI114" s="908"/>
      <c r="QTJ114" s="908"/>
      <c r="QTK114" s="908"/>
      <c r="QTL114" s="908"/>
      <c r="QTM114" s="908"/>
      <c r="QTN114" s="908"/>
      <c r="QTO114" s="908"/>
      <c r="QTP114" s="908"/>
      <c r="QTQ114" s="908"/>
      <c r="QTR114" s="908"/>
      <c r="QTS114" s="908"/>
      <c r="QTT114" s="908"/>
      <c r="QTU114" s="908"/>
      <c r="QTV114" s="908"/>
      <c r="QTW114" s="908"/>
      <c r="QTX114" s="908"/>
      <c r="QTY114" s="908"/>
      <c r="QTZ114" s="908"/>
      <c r="QUA114" s="908"/>
      <c r="QUB114" s="908"/>
      <c r="QUC114" s="908"/>
      <c r="QUD114" s="908"/>
      <c r="QUE114" s="908"/>
      <c r="QUF114" s="908"/>
      <c r="QUG114" s="908"/>
      <c r="QUH114" s="908"/>
      <c r="QUI114" s="908"/>
      <c r="QUJ114" s="908"/>
      <c r="QUK114" s="908"/>
      <c r="QUL114" s="908"/>
      <c r="QUM114" s="908"/>
      <c r="QUN114" s="908"/>
      <c r="QUO114" s="908"/>
      <c r="QUP114" s="908"/>
      <c r="QUQ114" s="908"/>
      <c r="QUR114" s="908"/>
      <c r="QUS114" s="908"/>
      <c r="QUT114" s="908"/>
      <c r="QUU114" s="908"/>
      <c r="QUV114" s="908"/>
      <c r="QUW114" s="908"/>
      <c r="QUX114" s="908"/>
      <c r="QUY114" s="908"/>
      <c r="QUZ114" s="908"/>
      <c r="QVA114" s="908"/>
      <c r="QVB114" s="908"/>
      <c r="QVC114" s="908"/>
      <c r="QVD114" s="908"/>
      <c r="QVE114" s="908"/>
      <c r="QVF114" s="908"/>
      <c r="QVG114" s="908"/>
      <c r="QVH114" s="908"/>
      <c r="QVI114" s="908"/>
      <c r="QVJ114" s="908"/>
      <c r="QVK114" s="908"/>
      <c r="QVL114" s="908"/>
      <c r="QVM114" s="908"/>
      <c r="QVN114" s="908"/>
      <c r="QVO114" s="908"/>
      <c r="QVP114" s="908"/>
      <c r="QVQ114" s="908"/>
      <c r="QVR114" s="908"/>
      <c r="QVS114" s="908"/>
      <c r="QVT114" s="908"/>
      <c r="QVU114" s="908"/>
      <c r="QVV114" s="908"/>
      <c r="QVW114" s="908"/>
      <c r="QVX114" s="908"/>
      <c r="QVY114" s="908"/>
      <c r="QVZ114" s="908"/>
      <c r="QWA114" s="908"/>
      <c r="QWB114" s="908"/>
      <c r="QWC114" s="908"/>
      <c r="QWD114" s="908"/>
      <c r="QWE114" s="908"/>
      <c r="QWF114" s="908"/>
      <c r="QWG114" s="908"/>
      <c r="QWH114" s="908"/>
      <c r="QWI114" s="908"/>
      <c r="QWJ114" s="908"/>
      <c r="QWK114" s="908"/>
      <c r="QWL114" s="908"/>
      <c r="QWM114" s="908"/>
      <c r="QWN114" s="908"/>
      <c r="QWO114" s="908"/>
      <c r="QWP114" s="908"/>
      <c r="QWQ114" s="908"/>
      <c r="QWR114" s="908"/>
      <c r="QWS114" s="908"/>
      <c r="QWT114" s="908"/>
      <c r="QWU114" s="908"/>
      <c r="QWV114" s="908"/>
      <c r="QWW114" s="908"/>
      <c r="QWX114" s="908"/>
      <c r="QWY114" s="908"/>
      <c r="QWZ114" s="908"/>
      <c r="QXA114" s="908"/>
      <c r="QXB114" s="908"/>
      <c r="QXC114" s="908"/>
      <c r="QXD114" s="908"/>
      <c r="QXE114" s="908"/>
      <c r="QXF114" s="908"/>
      <c r="QXG114" s="908"/>
      <c r="QXH114" s="908"/>
      <c r="QXI114" s="908"/>
      <c r="QXJ114" s="908"/>
      <c r="QXK114" s="908"/>
      <c r="QXL114" s="908"/>
      <c r="QXM114" s="908"/>
      <c r="QXN114" s="908"/>
      <c r="QXO114" s="908"/>
      <c r="QXP114" s="908"/>
      <c r="QXQ114" s="908"/>
      <c r="QXR114" s="908"/>
      <c r="QXS114" s="908"/>
      <c r="QXT114" s="908"/>
      <c r="QXU114" s="908"/>
      <c r="QXV114" s="908"/>
      <c r="QXW114" s="908"/>
      <c r="QXX114" s="908"/>
      <c r="QXY114" s="908"/>
      <c r="QXZ114" s="908"/>
      <c r="QYA114" s="908"/>
      <c r="QYB114" s="908"/>
      <c r="QYC114" s="908"/>
      <c r="QYD114" s="908"/>
      <c r="QYE114" s="908"/>
      <c r="QYF114" s="908"/>
      <c r="QYG114" s="908"/>
      <c r="QYH114" s="908"/>
      <c r="QYI114" s="908"/>
      <c r="QYJ114" s="908"/>
      <c r="QYK114" s="908"/>
      <c r="QYL114" s="908"/>
      <c r="QYM114" s="908"/>
      <c r="QYN114" s="908"/>
      <c r="QYO114" s="908"/>
      <c r="QYP114" s="908"/>
      <c r="QYQ114" s="908"/>
      <c r="QYR114" s="908"/>
      <c r="QYS114" s="908"/>
      <c r="QYT114" s="908"/>
      <c r="QYU114" s="908"/>
      <c r="QYV114" s="908"/>
      <c r="QYW114" s="908"/>
      <c r="QYX114" s="908"/>
      <c r="QYY114" s="908"/>
      <c r="QYZ114" s="908"/>
      <c r="QZA114" s="908"/>
      <c r="QZB114" s="908"/>
      <c r="QZC114" s="908"/>
      <c r="QZD114" s="908"/>
      <c r="QZE114" s="908"/>
      <c r="QZF114" s="908"/>
      <c r="QZG114" s="908"/>
      <c r="QZH114" s="908"/>
      <c r="QZI114" s="908"/>
      <c r="QZJ114" s="908"/>
      <c r="QZK114" s="908"/>
      <c r="QZL114" s="908"/>
      <c r="QZM114" s="908"/>
      <c r="QZN114" s="908"/>
      <c r="QZO114" s="908"/>
      <c r="QZP114" s="908"/>
      <c r="QZQ114" s="908"/>
      <c r="QZR114" s="908"/>
      <c r="QZS114" s="908"/>
      <c r="QZT114" s="908"/>
      <c r="QZU114" s="908"/>
      <c r="QZV114" s="908"/>
      <c r="QZW114" s="908"/>
      <c r="QZX114" s="908"/>
      <c r="QZY114" s="908"/>
      <c r="QZZ114" s="908"/>
      <c r="RAA114" s="908"/>
      <c r="RAB114" s="908"/>
      <c r="RAC114" s="908"/>
      <c r="RAD114" s="908"/>
      <c r="RAE114" s="908"/>
      <c r="RAF114" s="908"/>
      <c r="RAG114" s="908"/>
      <c r="RAH114" s="908"/>
      <c r="RAI114" s="908"/>
      <c r="RAJ114" s="908"/>
      <c r="RAK114" s="908"/>
      <c r="RAL114" s="908"/>
      <c r="RAM114" s="908"/>
      <c r="RAN114" s="908"/>
      <c r="RAO114" s="908"/>
      <c r="RAP114" s="908"/>
      <c r="RAQ114" s="908"/>
      <c r="RAR114" s="908"/>
      <c r="RAS114" s="908"/>
      <c r="RAT114" s="908"/>
      <c r="RAU114" s="908"/>
      <c r="RAV114" s="908"/>
      <c r="RAW114" s="908"/>
      <c r="RAX114" s="908"/>
      <c r="RAY114" s="908"/>
      <c r="RAZ114" s="908"/>
      <c r="RBA114" s="908"/>
      <c r="RBB114" s="908"/>
      <c r="RBC114" s="908"/>
      <c r="RBD114" s="908"/>
      <c r="RBE114" s="908"/>
      <c r="RBF114" s="908"/>
      <c r="RBG114" s="908"/>
      <c r="RBH114" s="908"/>
      <c r="RBI114" s="908"/>
      <c r="RBJ114" s="908"/>
      <c r="RBK114" s="908"/>
      <c r="RBL114" s="908"/>
      <c r="RBM114" s="908"/>
      <c r="RBN114" s="908"/>
      <c r="RBO114" s="908"/>
      <c r="RBP114" s="908"/>
      <c r="RBQ114" s="908"/>
      <c r="RBR114" s="908"/>
      <c r="RBS114" s="908"/>
      <c r="RBT114" s="908"/>
      <c r="RBU114" s="908"/>
      <c r="RBV114" s="908"/>
      <c r="RBW114" s="908"/>
      <c r="RBX114" s="908"/>
      <c r="RBY114" s="908"/>
      <c r="RBZ114" s="908"/>
      <c r="RCA114" s="908"/>
      <c r="RCB114" s="908"/>
      <c r="RCC114" s="908"/>
      <c r="RCD114" s="908"/>
      <c r="RCE114" s="908"/>
      <c r="RCF114" s="908"/>
      <c r="RCG114" s="908"/>
      <c r="RCH114" s="908"/>
      <c r="RCI114" s="908"/>
      <c r="RCJ114" s="908"/>
      <c r="RCK114" s="908"/>
      <c r="RCL114" s="908"/>
      <c r="RCM114" s="908"/>
      <c r="RCN114" s="908"/>
      <c r="RCO114" s="908"/>
      <c r="RCP114" s="908"/>
      <c r="RCQ114" s="908"/>
      <c r="RCR114" s="908"/>
      <c r="RCS114" s="908"/>
      <c r="RCT114" s="908"/>
      <c r="RCU114" s="908"/>
      <c r="RCV114" s="908"/>
      <c r="RCW114" s="908"/>
      <c r="RCX114" s="908"/>
      <c r="RCY114" s="908"/>
      <c r="RCZ114" s="908"/>
      <c r="RDA114" s="908"/>
      <c r="RDB114" s="908"/>
      <c r="RDC114" s="908"/>
      <c r="RDD114" s="908"/>
      <c r="RDE114" s="908"/>
      <c r="RDF114" s="908"/>
      <c r="RDG114" s="908"/>
      <c r="RDH114" s="908"/>
      <c r="RDI114" s="908"/>
      <c r="RDJ114" s="908"/>
      <c r="RDK114" s="908"/>
      <c r="RDL114" s="908"/>
      <c r="RDM114" s="908"/>
      <c r="RDN114" s="908"/>
      <c r="RDO114" s="908"/>
      <c r="RDP114" s="908"/>
      <c r="RDQ114" s="908"/>
      <c r="RDR114" s="908"/>
      <c r="RDS114" s="908"/>
      <c r="RDT114" s="908"/>
      <c r="RDU114" s="908"/>
      <c r="RDV114" s="908"/>
      <c r="RDW114" s="908"/>
      <c r="RDX114" s="908"/>
      <c r="RDY114" s="908"/>
      <c r="RDZ114" s="908"/>
      <c r="REA114" s="908"/>
      <c r="REB114" s="908"/>
      <c r="REC114" s="908"/>
      <c r="RED114" s="908"/>
      <c r="REE114" s="908"/>
      <c r="REF114" s="908"/>
      <c r="REG114" s="908"/>
      <c r="REH114" s="908"/>
      <c r="REI114" s="908"/>
      <c r="REJ114" s="908"/>
      <c r="REK114" s="908"/>
      <c r="REL114" s="908"/>
      <c r="REM114" s="908"/>
      <c r="REN114" s="908"/>
      <c r="REO114" s="908"/>
      <c r="REP114" s="908"/>
      <c r="REQ114" s="908"/>
      <c r="RER114" s="908"/>
      <c r="RES114" s="908"/>
      <c r="RET114" s="908"/>
      <c r="REU114" s="908"/>
      <c r="REV114" s="908"/>
      <c r="REW114" s="908"/>
      <c r="REX114" s="908"/>
      <c r="REY114" s="908"/>
      <c r="REZ114" s="908"/>
      <c r="RFA114" s="908"/>
      <c r="RFB114" s="908"/>
      <c r="RFC114" s="908"/>
      <c r="RFD114" s="908"/>
      <c r="RFE114" s="908"/>
      <c r="RFF114" s="908"/>
      <c r="RFG114" s="908"/>
      <c r="RFH114" s="908"/>
      <c r="RFI114" s="908"/>
      <c r="RFJ114" s="908"/>
      <c r="RFK114" s="908"/>
      <c r="RFL114" s="908"/>
      <c r="RFM114" s="908"/>
      <c r="RFN114" s="908"/>
      <c r="RFO114" s="908"/>
      <c r="RFP114" s="908"/>
      <c r="RFQ114" s="908"/>
      <c r="RFR114" s="908"/>
      <c r="RFS114" s="908"/>
      <c r="RFT114" s="908"/>
      <c r="RFU114" s="908"/>
      <c r="RFV114" s="908"/>
      <c r="RFW114" s="908"/>
      <c r="RFX114" s="908"/>
      <c r="RFY114" s="908"/>
      <c r="RFZ114" s="908"/>
      <c r="RGA114" s="908"/>
      <c r="RGB114" s="908"/>
      <c r="RGC114" s="908"/>
      <c r="RGD114" s="908"/>
      <c r="RGE114" s="908"/>
      <c r="RGF114" s="908"/>
      <c r="RGG114" s="908"/>
      <c r="RGH114" s="908"/>
      <c r="RGI114" s="908"/>
      <c r="RGJ114" s="908"/>
      <c r="RGK114" s="908"/>
      <c r="RGL114" s="908"/>
      <c r="RGM114" s="908"/>
      <c r="RGN114" s="908"/>
      <c r="RGO114" s="908"/>
      <c r="RGP114" s="908"/>
      <c r="RGQ114" s="908"/>
      <c r="RGR114" s="908"/>
      <c r="RGS114" s="908"/>
      <c r="RGT114" s="908"/>
      <c r="RGU114" s="908"/>
      <c r="RGV114" s="908"/>
      <c r="RGW114" s="908"/>
      <c r="RGX114" s="908"/>
      <c r="RGY114" s="908"/>
      <c r="RGZ114" s="908"/>
      <c r="RHA114" s="908"/>
      <c r="RHB114" s="908"/>
      <c r="RHC114" s="908"/>
      <c r="RHD114" s="908"/>
      <c r="RHE114" s="908"/>
      <c r="RHF114" s="908"/>
      <c r="RHG114" s="908"/>
      <c r="RHH114" s="908"/>
      <c r="RHI114" s="908"/>
      <c r="RHJ114" s="908"/>
      <c r="RHK114" s="908"/>
      <c r="RHL114" s="908"/>
      <c r="RHM114" s="908"/>
      <c r="RHN114" s="908"/>
      <c r="RHO114" s="908"/>
      <c r="RHP114" s="908"/>
      <c r="RHQ114" s="908"/>
      <c r="RHR114" s="908"/>
      <c r="RHS114" s="908"/>
      <c r="RHT114" s="908"/>
      <c r="RHU114" s="908"/>
      <c r="RHV114" s="908"/>
      <c r="RHW114" s="908"/>
      <c r="RHX114" s="908"/>
      <c r="RHY114" s="908"/>
      <c r="RHZ114" s="908"/>
      <c r="RIA114" s="908"/>
      <c r="RIB114" s="908"/>
      <c r="RIC114" s="908"/>
      <c r="RID114" s="908"/>
      <c r="RIE114" s="908"/>
      <c r="RIF114" s="908"/>
      <c r="RIG114" s="908"/>
      <c r="RIH114" s="908"/>
      <c r="RII114" s="908"/>
      <c r="RIJ114" s="908"/>
      <c r="RIK114" s="908"/>
      <c r="RIL114" s="908"/>
      <c r="RIM114" s="908"/>
      <c r="RIN114" s="908"/>
      <c r="RIO114" s="908"/>
      <c r="RIP114" s="908"/>
      <c r="RIQ114" s="908"/>
      <c r="RIR114" s="908"/>
      <c r="RIS114" s="908"/>
      <c r="RIT114" s="908"/>
      <c r="RIU114" s="908"/>
      <c r="RIV114" s="908"/>
      <c r="RIW114" s="908"/>
      <c r="RIX114" s="908"/>
      <c r="RIY114" s="908"/>
      <c r="RIZ114" s="908"/>
      <c r="RJA114" s="908"/>
      <c r="RJB114" s="908"/>
      <c r="RJC114" s="908"/>
      <c r="RJD114" s="908"/>
      <c r="RJE114" s="908"/>
      <c r="RJF114" s="908"/>
      <c r="RJG114" s="908"/>
      <c r="RJH114" s="908"/>
      <c r="RJI114" s="908"/>
      <c r="RJJ114" s="908"/>
      <c r="RJK114" s="908"/>
      <c r="RJL114" s="908"/>
      <c r="RJM114" s="908"/>
      <c r="RJN114" s="908"/>
      <c r="RJO114" s="908"/>
      <c r="RJP114" s="908"/>
      <c r="RJQ114" s="908"/>
      <c r="RJR114" s="908"/>
      <c r="RJS114" s="908"/>
      <c r="RJT114" s="908"/>
      <c r="RJU114" s="908"/>
      <c r="RJV114" s="908"/>
      <c r="RJW114" s="908"/>
      <c r="RJX114" s="908"/>
      <c r="RJY114" s="908"/>
      <c r="RJZ114" s="908"/>
      <c r="RKA114" s="908"/>
      <c r="RKB114" s="908"/>
      <c r="RKC114" s="908"/>
      <c r="RKD114" s="908"/>
      <c r="RKE114" s="908"/>
      <c r="RKF114" s="908"/>
      <c r="RKG114" s="908"/>
      <c r="RKH114" s="908"/>
      <c r="RKI114" s="908"/>
      <c r="RKJ114" s="908"/>
      <c r="RKK114" s="908"/>
      <c r="RKL114" s="908"/>
      <c r="RKM114" s="908"/>
      <c r="RKN114" s="908"/>
      <c r="RKO114" s="908"/>
      <c r="RKP114" s="908"/>
      <c r="RKQ114" s="908"/>
      <c r="RKR114" s="908"/>
      <c r="RKS114" s="908"/>
      <c r="RKT114" s="908"/>
      <c r="RKU114" s="908"/>
      <c r="RKV114" s="908"/>
      <c r="RKW114" s="908"/>
      <c r="RKX114" s="908"/>
      <c r="RKY114" s="908"/>
      <c r="RKZ114" s="908"/>
      <c r="RLA114" s="908"/>
      <c r="RLB114" s="908"/>
      <c r="RLC114" s="908"/>
      <c r="RLD114" s="908"/>
      <c r="RLE114" s="908"/>
      <c r="RLF114" s="908"/>
      <c r="RLG114" s="908"/>
      <c r="RLH114" s="908"/>
      <c r="RLI114" s="908"/>
      <c r="RLJ114" s="908"/>
      <c r="RLK114" s="908"/>
      <c r="RLL114" s="908"/>
      <c r="RLM114" s="908"/>
      <c r="RLN114" s="908"/>
      <c r="RLO114" s="908"/>
      <c r="RLP114" s="908"/>
      <c r="RLQ114" s="908"/>
      <c r="RLR114" s="908"/>
      <c r="RLS114" s="908"/>
      <c r="RLT114" s="908"/>
      <c r="RLU114" s="908"/>
      <c r="RLV114" s="908"/>
      <c r="RLW114" s="908"/>
      <c r="RLX114" s="908"/>
      <c r="RLY114" s="908"/>
      <c r="RLZ114" s="908"/>
      <c r="RMA114" s="908"/>
      <c r="RMB114" s="908"/>
      <c r="RMC114" s="908"/>
      <c r="RMD114" s="908"/>
      <c r="RME114" s="908"/>
      <c r="RMF114" s="908"/>
      <c r="RMG114" s="908"/>
      <c r="RMH114" s="908"/>
      <c r="RMI114" s="908"/>
      <c r="RMJ114" s="908"/>
      <c r="RMK114" s="908"/>
      <c r="RML114" s="908"/>
      <c r="RMM114" s="908"/>
      <c r="RMN114" s="908"/>
      <c r="RMO114" s="908"/>
      <c r="RMP114" s="908"/>
      <c r="RMQ114" s="908"/>
      <c r="RMR114" s="908"/>
      <c r="RMS114" s="908"/>
      <c r="RMT114" s="908"/>
      <c r="RMU114" s="908"/>
      <c r="RMV114" s="908"/>
      <c r="RMW114" s="908"/>
      <c r="RMX114" s="908"/>
      <c r="RMY114" s="908"/>
      <c r="RMZ114" s="908"/>
      <c r="RNA114" s="908"/>
      <c r="RNB114" s="908"/>
      <c r="RNC114" s="908"/>
      <c r="RND114" s="908"/>
      <c r="RNE114" s="908"/>
      <c r="RNF114" s="908"/>
      <c r="RNG114" s="908"/>
      <c r="RNH114" s="908"/>
      <c r="RNI114" s="908"/>
      <c r="RNJ114" s="908"/>
      <c r="RNK114" s="908"/>
      <c r="RNL114" s="908"/>
      <c r="RNM114" s="908"/>
      <c r="RNN114" s="908"/>
      <c r="RNO114" s="908"/>
      <c r="RNP114" s="908"/>
      <c r="RNQ114" s="908"/>
      <c r="RNR114" s="908"/>
      <c r="RNS114" s="908"/>
      <c r="RNT114" s="908"/>
      <c r="RNU114" s="908"/>
      <c r="RNV114" s="908"/>
      <c r="RNW114" s="908"/>
      <c r="RNX114" s="908"/>
      <c r="RNY114" s="908"/>
      <c r="RNZ114" s="908"/>
      <c r="ROA114" s="908"/>
      <c r="ROB114" s="908"/>
      <c r="ROC114" s="908"/>
      <c r="ROD114" s="908"/>
      <c r="ROE114" s="908"/>
      <c r="ROF114" s="908"/>
      <c r="ROG114" s="908"/>
      <c r="ROH114" s="908"/>
      <c r="ROI114" s="908"/>
      <c r="ROJ114" s="908"/>
      <c r="ROK114" s="908"/>
      <c r="ROL114" s="908"/>
      <c r="ROM114" s="908"/>
      <c r="RON114" s="908"/>
      <c r="ROO114" s="908"/>
      <c r="ROP114" s="908"/>
      <c r="ROQ114" s="908"/>
      <c r="ROR114" s="908"/>
      <c r="ROS114" s="908"/>
      <c r="ROT114" s="908"/>
      <c r="ROU114" s="908"/>
      <c r="ROV114" s="908"/>
      <c r="ROW114" s="908"/>
      <c r="ROX114" s="908"/>
      <c r="ROY114" s="908"/>
      <c r="ROZ114" s="908"/>
      <c r="RPA114" s="908"/>
      <c r="RPB114" s="908"/>
      <c r="RPC114" s="908"/>
      <c r="RPD114" s="908"/>
      <c r="RPE114" s="908"/>
      <c r="RPF114" s="908"/>
      <c r="RPG114" s="908"/>
      <c r="RPH114" s="908"/>
      <c r="RPI114" s="908"/>
      <c r="RPJ114" s="908"/>
      <c r="RPK114" s="908"/>
      <c r="RPL114" s="908"/>
      <c r="RPM114" s="908"/>
      <c r="RPN114" s="908"/>
      <c r="RPO114" s="908"/>
      <c r="RPP114" s="908"/>
      <c r="RPQ114" s="908"/>
      <c r="RPR114" s="908"/>
      <c r="RPS114" s="908"/>
      <c r="RPT114" s="908"/>
      <c r="RPU114" s="908"/>
      <c r="RPV114" s="908"/>
      <c r="RPW114" s="908"/>
      <c r="RPX114" s="908"/>
      <c r="RPY114" s="908"/>
      <c r="RPZ114" s="908"/>
      <c r="RQA114" s="908"/>
      <c r="RQB114" s="908"/>
      <c r="RQC114" s="908"/>
      <c r="RQD114" s="908"/>
      <c r="RQE114" s="908"/>
      <c r="RQF114" s="908"/>
      <c r="RQG114" s="908"/>
      <c r="RQH114" s="908"/>
      <c r="RQI114" s="908"/>
      <c r="RQJ114" s="908"/>
      <c r="RQK114" s="908"/>
      <c r="RQL114" s="908"/>
      <c r="RQM114" s="908"/>
      <c r="RQN114" s="908"/>
      <c r="RQO114" s="908"/>
      <c r="RQP114" s="908"/>
      <c r="RQQ114" s="908"/>
      <c r="RQR114" s="908"/>
      <c r="RQS114" s="908"/>
      <c r="RQT114" s="908"/>
      <c r="RQU114" s="908"/>
      <c r="RQV114" s="908"/>
      <c r="RQW114" s="908"/>
      <c r="RQX114" s="908"/>
      <c r="RQY114" s="908"/>
      <c r="RQZ114" s="908"/>
      <c r="RRA114" s="908"/>
      <c r="RRB114" s="908"/>
      <c r="RRC114" s="908"/>
      <c r="RRD114" s="908"/>
      <c r="RRE114" s="908"/>
      <c r="RRF114" s="908"/>
      <c r="RRG114" s="908"/>
      <c r="RRH114" s="908"/>
      <c r="RRI114" s="908"/>
      <c r="RRJ114" s="908"/>
      <c r="RRK114" s="908"/>
      <c r="RRL114" s="908"/>
      <c r="RRM114" s="908"/>
      <c r="RRN114" s="908"/>
      <c r="RRO114" s="908"/>
      <c r="RRP114" s="908"/>
      <c r="RRQ114" s="908"/>
      <c r="RRR114" s="908"/>
      <c r="RRS114" s="908"/>
      <c r="RRT114" s="908"/>
      <c r="RRU114" s="908"/>
      <c r="RRV114" s="908"/>
      <c r="RRW114" s="908"/>
      <c r="RRX114" s="908"/>
      <c r="RRY114" s="908"/>
      <c r="RRZ114" s="908"/>
      <c r="RSA114" s="908"/>
      <c r="RSB114" s="908"/>
      <c r="RSC114" s="908"/>
      <c r="RSD114" s="908"/>
      <c r="RSE114" s="908"/>
      <c r="RSF114" s="908"/>
      <c r="RSG114" s="908"/>
      <c r="RSH114" s="908"/>
      <c r="RSI114" s="908"/>
      <c r="RSJ114" s="908"/>
      <c r="RSK114" s="908"/>
      <c r="RSL114" s="908"/>
      <c r="RSM114" s="908"/>
      <c r="RSN114" s="908"/>
      <c r="RSO114" s="908"/>
      <c r="RSP114" s="908"/>
      <c r="RSQ114" s="908"/>
      <c r="RSR114" s="908"/>
      <c r="RSS114" s="908"/>
      <c r="RST114" s="908"/>
      <c r="RSU114" s="908"/>
      <c r="RSV114" s="908"/>
      <c r="RSW114" s="908"/>
      <c r="RSX114" s="908"/>
      <c r="RSY114" s="908"/>
      <c r="RSZ114" s="908"/>
      <c r="RTA114" s="908"/>
      <c r="RTB114" s="908"/>
      <c r="RTC114" s="908"/>
      <c r="RTD114" s="908"/>
      <c r="RTE114" s="908"/>
      <c r="RTF114" s="908"/>
      <c r="RTG114" s="908"/>
      <c r="RTH114" s="908"/>
      <c r="RTI114" s="908"/>
      <c r="RTJ114" s="908"/>
      <c r="RTK114" s="908"/>
      <c r="RTL114" s="908"/>
      <c r="RTM114" s="908"/>
      <c r="RTN114" s="908"/>
      <c r="RTO114" s="908"/>
      <c r="RTP114" s="908"/>
      <c r="RTQ114" s="908"/>
      <c r="RTR114" s="908"/>
      <c r="RTS114" s="908"/>
      <c r="RTT114" s="908"/>
      <c r="RTU114" s="908"/>
      <c r="RTV114" s="908"/>
      <c r="RTW114" s="908"/>
      <c r="RTX114" s="908"/>
      <c r="RTY114" s="908"/>
      <c r="RTZ114" s="908"/>
      <c r="RUA114" s="908"/>
      <c r="RUB114" s="908"/>
      <c r="RUC114" s="908"/>
      <c r="RUD114" s="908"/>
      <c r="RUE114" s="908"/>
      <c r="RUF114" s="908"/>
      <c r="RUG114" s="908"/>
      <c r="RUH114" s="908"/>
      <c r="RUI114" s="908"/>
      <c r="RUJ114" s="908"/>
      <c r="RUK114" s="908"/>
      <c r="RUL114" s="908"/>
      <c r="RUM114" s="908"/>
      <c r="RUN114" s="908"/>
      <c r="RUO114" s="908"/>
      <c r="RUP114" s="908"/>
      <c r="RUQ114" s="908"/>
      <c r="RUR114" s="908"/>
      <c r="RUS114" s="908"/>
      <c r="RUT114" s="908"/>
      <c r="RUU114" s="908"/>
      <c r="RUV114" s="908"/>
      <c r="RUW114" s="908"/>
      <c r="RUX114" s="908"/>
      <c r="RUY114" s="908"/>
      <c r="RUZ114" s="908"/>
      <c r="RVA114" s="908"/>
      <c r="RVB114" s="908"/>
      <c r="RVC114" s="908"/>
      <c r="RVD114" s="908"/>
      <c r="RVE114" s="908"/>
      <c r="RVF114" s="908"/>
      <c r="RVG114" s="908"/>
      <c r="RVH114" s="908"/>
      <c r="RVI114" s="908"/>
      <c r="RVJ114" s="908"/>
      <c r="RVK114" s="908"/>
      <c r="RVL114" s="908"/>
      <c r="RVM114" s="908"/>
      <c r="RVN114" s="908"/>
      <c r="RVO114" s="908"/>
      <c r="RVP114" s="908"/>
      <c r="RVQ114" s="908"/>
      <c r="RVR114" s="908"/>
      <c r="RVS114" s="908"/>
      <c r="RVT114" s="908"/>
      <c r="RVU114" s="908"/>
      <c r="RVV114" s="908"/>
      <c r="RVW114" s="908"/>
      <c r="RVX114" s="908"/>
      <c r="RVY114" s="908"/>
      <c r="RVZ114" s="908"/>
      <c r="RWA114" s="908"/>
      <c r="RWB114" s="908"/>
      <c r="RWC114" s="908"/>
      <c r="RWD114" s="908"/>
      <c r="RWE114" s="908"/>
      <c r="RWF114" s="908"/>
      <c r="RWG114" s="908"/>
      <c r="RWH114" s="908"/>
      <c r="RWI114" s="908"/>
      <c r="RWJ114" s="908"/>
      <c r="RWK114" s="908"/>
      <c r="RWL114" s="908"/>
      <c r="RWM114" s="908"/>
      <c r="RWN114" s="908"/>
      <c r="RWO114" s="908"/>
      <c r="RWP114" s="908"/>
      <c r="RWQ114" s="908"/>
      <c r="RWR114" s="908"/>
      <c r="RWS114" s="908"/>
      <c r="RWT114" s="908"/>
      <c r="RWU114" s="908"/>
      <c r="RWV114" s="908"/>
      <c r="RWW114" s="908"/>
      <c r="RWX114" s="908"/>
      <c r="RWY114" s="908"/>
      <c r="RWZ114" s="908"/>
      <c r="RXA114" s="908"/>
      <c r="RXB114" s="908"/>
      <c r="RXC114" s="908"/>
      <c r="RXD114" s="908"/>
      <c r="RXE114" s="908"/>
      <c r="RXF114" s="908"/>
      <c r="RXG114" s="908"/>
      <c r="RXH114" s="908"/>
      <c r="RXI114" s="908"/>
      <c r="RXJ114" s="908"/>
      <c r="RXK114" s="908"/>
      <c r="RXL114" s="908"/>
      <c r="RXM114" s="908"/>
      <c r="RXN114" s="908"/>
      <c r="RXO114" s="908"/>
      <c r="RXP114" s="908"/>
      <c r="RXQ114" s="908"/>
      <c r="RXR114" s="908"/>
      <c r="RXS114" s="908"/>
      <c r="RXT114" s="908"/>
      <c r="RXU114" s="908"/>
      <c r="RXV114" s="908"/>
      <c r="RXW114" s="908"/>
      <c r="RXX114" s="908"/>
      <c r="RXY114" s="908"/>
      <c r="RXZ114" s="908"/>
      <c r="RYA114" s="908"/>
      <c r="RYB114" s="908"/>
      <c r="RYC114" s="908"/>
      <c r="RYD114" s="908"/>
      <c r="RYE114" s="908"/>
      <c r="RYF114" s="908"/>
      <c r="RYG114" s="908"/>
      <c r="RYH114" s="908"/>
      <c r="RYI114" s="908"/>
      <c r="RYJ114" s="908"/>
      <c r="RYK114" s="908"/>
      <c r="RYL114" s="908"/>
      <c r="RYM114" s="908"/>
      <c r="RYN114" s="908"/>
      <c r="RYO114" s="908"/>
      <c r="RYP114" s="908"/>
      <c r="RYQ114" s="908"/>
      <c r="RYR114" s="908"/>
      <c r="RYS114" s="908"/>
      <c r="RYT114" s="908"/>
      <c r="RYU114" s="908"/>
      <c r="RYV114" s="908"/>
      <c r="RYW114" s="908"/>
      <c r="RYX114" s="908"/>
      <c r="RYY114" s="908"/>
      <c r="RYZ114" s="908"/>
      <c r="RZA114" s="908"/>
      <c r="RZB114" s="908"/>
      <c r="RZC114" s="908"/>
      <c r="RZD114" s="908"/>
      <c r="RZE114" s="908"/>
      <c r="RZF114" s="908"/>
      <c r="RZG114" s="908"/>
      <c r="RZH114" s="908"/>
      <c r="RZI114" s="908"/>
      <c r="RZJ114" s="908"/>
      <c r="RZK114" s="908"/>
      <c r="RZL114" s="908"/>
      <c r="RZM114" s="908"/>
      <c r="RZN114" s="908"/>
      <c r="RZO114" s="908"/>
      <c r="RZP114" s="908"/>
      <c r="RZQ114" s="908"/>
      <c r="RZR114" s="908"/>
      <c r="RZS114" s="908"/>
      <c r="RZT114" s="908"/>
      <c r="RZU114" s="908"/>
      <c r="RZV114" s="908"/>
      <c r="RZW114" s="908"/>
      <c r="RZX114" s="908"/>
      <c r="RZY114" s="908"/>
      <c r="RZZ114" s="908"/>
      <c r="SAA114" s="908"/>
      <c r="SAB114" s="908"/>
      <c r="SAC114" s="908"/>
      <c r="SAD114" s="908"/>
      <c r="SAE114" s="908"/>
      <c r="SAF114" s="908"/>
      <c r="SAG114" s="908"/>
      <c r="SAH114" s="908"/>
      <c r="SAI114" s="908"/>
      <c r="SAJ114" s="908"/>
      <c r="SAK114" s="908"/>
      <c r="SAL114" s="908"/>
      <c r="SAM114" s="908"/>
      <c r="SAN114" s="908"/>
      <c r="SAO114" s="908"/>
      <c r="SAP114" s="908"/>
      <c r="SAQ114" s="908"/>
      <c r="SAR114" s="908"/>
      <c r="SAS114" s="908"/>
      <c r="SAT114" s="908"/>
      <c r="SAU114" s="908"/>
      <c r="SAV114" s="908"/>
      <c r="SAW114" s="908"/>
      <c r="SAX114" s="908"/>
      <c r="SAY114" s="908"/>
      <c r="SAZ114" s="908"/>
      <c r="SBA114" s="908"/>
      <c r="SBB114" s="908"/>
      <c r="SBC114" s="908"/>
      <c r="SBD114" s="908"/>
      <c r="SBE114" s="908"/>
      <c r="SBF114" s="908"/>
      <c r="SBG114" s="908"/>
      <c r="SBH114" s="908"/>
      <c r="SBI114" s="908"/>
      <c r="SBJ114" s="908"/>
      <c r="SBK114" s="908"/>
      <c r="SBL114" s="908"/>
      <c r="SBM114" s="908"/>
      <c r="SBN114" s="908"/>
      <c r="SBO114" s="908"/>
      <c r="SBP114" s="908"/>
      <c r="SBQ114" s="908"/>
      <c r="SBR114" s="908"/>
      <c r="SBS114" s="908"/>
      <c r="SBT114" s="908"/>
      <c r="SBU114" s="908"/>
      <c r="SBV114" s="908"/>
      <c r="SBW114" s="908"/>
      <c r="SBX114" s="908"/>
      <c r="SBY114" s="908"/>
      <c r="SBZ114" s="908"/>
      <c r="SCA114" s="908"/>
      <c r="SCB114" s="908"/>
      <c r="SCC114" s="908"/>
      <c r="SCD114" s="908"/>
      <c r="SCE114" s="908"/>
      <c r="SCF114" s="908"/>
      <c r="SCG114" s="908"/>
      <c r="SCH114" s="908"/>
      <c r="SCI114" s="908"/>
      <c r="SCJ114" s="908"/>
      <c r="SCK114" s="908"/>
      <c r="SCL114" s="908"/>
      <c r="SCM114" s="908"/>
      <c r="SCN114" s="908"/>
      <c r="SCO114" s="908"/>
      <c r="SCP114" s="908"/>
      <c r="SCQ114" s="908"/>
      <c r="SCR114" s="908"/>
      <c r="SCS114" s="908"/>
      <c r="SCT114" s="908"/>
      <c r="SCU114" s="908"/>
      <c r="SCV114" s="908"/>
      <c r="SCW114" s="908"/>
      <c r="SCX114" s="908"/>
      <c r="SCY114" s="908"/>
      <c r="SCZ114" s="908"/>
      <c r="SDA114" s="908"/>
      <c r="SDB114" s="908"/>
      <c r="SDC114" s="908"/>
      <c r="SDD114" s="908"/>
      <c r="SDE114" s="908"/>
      <c r="SDF114" s="908"/>
      <c r="SDG114" s="908"/>
      <c r="SDH114" s="908"/>
      <c r="SDI114" s="908"/>
      <c r="SDJ114" s="908"/>
      <c r="SDK114" s="908"/>
      <c r="SDL114" s="908"/>
      <c r="SDM114" s="908"/>
      <c r="SDN114" s="908"/>
      <c r="SDO114" s="908"/>
      <c r="SDP114" s="908"/>
      <c r="SDQ114" s="908"/>
      <c r="SDR114" s="908"/>
      <c r="SDS114" s="908"/>
      <c r="SDT114" s="908"/>
      <c r="SDU114" s="908"/>
      <c r="SDV114" s="908"/>
      <c r="SDW114" s="908"/>
      <c r="SDX114" s="908"/>
      <c r="SDY114" s="908"/>
      <c r="SDZ114" s="908"/>
      <c r="SEA114" s="908"/>
      <c r="SEB114" s="908"/>
      <c r="SEC114" s="908"/>
      <c r="SED114" s="908"/>
      <c r="SEE114" s="908"/>
      <c r="SEF114" s="908"/>
      <c r="SEG114" s="908"/>
      <c r="SEH114" s="908"/>
      <c r="SEI114" s="908"/>
      <c r="SEJ114" s="908"/>
      <c r="SEK114" s="908"/>
      <c r="SEL114" s="908"/>
      <c r="SEM114" s="908"/>
      <c r="SEN114" s="908"/>
      <c r="SEO114" s="908"/>
      <c r="SEP114" s="908"/>
      <c r="SEQ114" s="908"/>
      <c r="SER114" s="908"/>
      <c r="SES114" s="908"/>
      <c r="SET114" s="908"/>
      <c r="SEU114" s="908"/>
      <c r="SEV114" s="908"/>
      <c r="SEW114" s="908"/>
      <c r="SEX114" s="908"/>
      <c r="SEY114" s="908"/>
      <c r="SEZ114" s="908"/>
      <c r="SFA114" s="908"/>
      <c r="SFB114" s="908"/>
      <c r="SFC114" s="908"/>
      <c r="SFD114" s="908"/>
      <c r="SFE114" s="908"/>
      <c r="SFF114" s="908"/>
      <c r="SFG114" s="908"/>
      <c r="SFH114" s="908"/>
      <c r="SFI114" s="908"/>
      <c r="SFJ114" s="908"/>
      <c r="SFK114" s="908"/>
      <c r="SFL114" s="908"/>
      <c r="SFM114" s="908"/>
      <c r="SFN114" s="908"/>
      <c r="SFO114" s="908"/>
      <c r="SFP114" s="908"/>
      <c r="SFQ114" s="908"/>
      <c r="SFR114" s="908"/>
      <c r="SFS114" s="908"/>
      <c r="SFT114" s="908"/>
      <c r="SFU114" s="908"/>
      <c r="SFV114" s="908"/>
      <c r="SFW114" s="908"/>
      <c r="SFX114" s="908"/>
      <c r="SFY114" s="908"/>
      <c r="SFZ114" s="908"/>
      <c r="SGA114" s="908"/>
      <c r="SGB114" s="908"/>
      <c r="SGC114" s="908"/>
      <c r="SGD114" s="908"/>
      <c r="SGE114" s="908"/>
      <c r="SGF114" s="908"/>
      <c r="SGG114" s="908"/>
      <c r="SGH114" s="908"/>
      <c r="SGI114" s="908"/>
      <c r="SGJ114" s="908"/>
      <c r="SGK114" s="908"/>
      <c r="SGL114" s="908"/>
      <c r="SGM114" s="908"/>
      <c r="SGN114" s="908"/>
      <c r="SGO114" s="908"/>
      <c r="SGP114" s="908"/>
      <c r="SGQ114" s="908"/>
      <c r="SGR114" s="908"/>
      <c r="SGS114" s="908"/>
      <c r="SGT114" s="908"/>
      <c r="SGU114" s="908"/>
      <c r="SGV114" s="908"/>
      <c r="SGW114" s="908"/>
      <c r="SGX114" s="908"/>
      <c r="SGY114" s="908"/>
      <c r="SGZ114" s="908"/>
      <c r="SHA114" s="908"/>
      <c r="SHB114" s="908"/>
      <c r="SHC114" s="908"/>
      <c r="SHD114" s="908"/>
      <c r="SHE114" s="908"/>
      <c r="SHF114" s="908"/>
      <c r="SHG114" s="908"/>
      <c r="SHH114" s="908"/>
      <c r="SHI114" s="908"/>
      <c r="SHJ114" s="908"/>
      <c r="SHK114" s="908"/>
      <c r="SHL114" s="908"/>
      <c r="SHM114" s="908"/>
      <c r="SHN114" s="908"/>
      <c r="SHO114" s="908"/>
      <c r="SHP114" s="908"/>
      <c r="SHQ114" s="908"/>
      <c r="SHR114" s="908"/>
      <c r="SHS114" s="908"/>
      <c r="SHT114" s="908"/>
      <c r="SHU114" s="908"/>
      <c r="SHV114" s="908"/>
      <c r="SHW114" s="908"/>
      <c r="SHX114" s="908"/>
      <c r="SHY114" s="908"/>
      <c r="SHZ114" s="908"/>
      <c r="SIA114" s="908"/>
      <c r="SIB114" s="908"/>
      <c r="SIC114" s="908"/>
      <c r="SID114" s="908"/>
      <c r="SIE114" s="908"/>
      <c r="SIF114" s="908"/>
      <c r="SIG114" s="908"/>
      <c r="SIH114" s="908"/>
      <c r="SII114" s="908"/>
      <c r="SIJ114" s="908"/>
      <c r="SIK114" s="908"/>
      <c r="SIL114" s="908"/>
      <c r="SIM114" s="908"/>
      <c r="SIN114" s="908"/>
      <c r="SIO114" s="908"/>
      <c r="SIP114" s="908"/>
      <c r="SIQ114" s="908"/>
      <c r="SIR114" s="908"/>
      <c r="SIS114" s="908"/>
      <c r="SIT114" s="908"/>
      <c r="SIU114" s="908"/>
      <c r="SIV114" s="908"/>
      <c r="SIW114" s="908"/>
      <c r="SIX114" s="908"/>
      <c r="SIY114" s="908"/>
      <c r="SIZ114" s="908"/>
      <c r="SJA114" s="908"/>
      <c r="SJB114" s="908"/>
      <c r="SJC114" s="908"/>
      <c r="SJD114" s="908"/>
      <c r="SJE114" s="908"/>
      <c r="SJF114" s="908"/>
      <c r="SJG114" s="908"/>
      <c r="SJH114" s="908"/>
      <c r="SJI114" s="908"/>
      <c r="SJJ114" s="908"/>
      <c r="SJK114" s="908"/>
      <c r="SJL114" s="908"/>
      <c r="SJM114" s="908"/>
      <c r="SJN114" s="908"/>
      <c r="SJO114" s="908"/>
      <c r="SJP114" s="908"/>
      <c r="SJQ114" s="908"/>
      <c r="SJR114" s="908"/>
      <c r="SJS114" s="908"/>
      <c r="SJT114" s="908"/>
      <c r="SJU114" s="908"/>
      <c r="SJV114" s="908"/>
      <c r="SJW114" s="908"/>
      <c r="SJX114" s="908"/>
      <c r="SJY114" s="908"/>
      <c r="SJZ114" s="908"/>
      <c r="SKA114" s="908"/>
      <c r="SKB114" s="908"/>
      <c r="SKC114" s="908"/>
      <c r="SKD114" s="908"/>
      <c r="SKE114" s="908"/>
      <c r="SKF114" s="908"/>
      <c r="SKG114" s="908"/>
      <c r="SKH114" s="908"/>
      <c r="SKI114" s="908"/>
      <c r="SKJ114" s="908"/>
      <c r="SKK114" s="908"/>
      <c r="SKL114" s="908"/>
      <c r="SKM114" s="908"/>
      <c r="SKN114" s="908"/>
      <c r="SKO114" s="908"/>
      <c r="SKP114" s="908"/>
      <c r="SKQ114" s="908"/>
      <c r="SKR114" s="908"/>
      <c r="SKS114" s="908"/>
      <c r="SKT114" s="908"/>
      <c r="SKU114" s="908"/>
      <c r="SKV114" s="908"/>
      <c r="SKW114" s="908"/>
      <c r="SKX114" s="908"/>
      <c r="SKY114" s="908"/>
      <c r="SKZ114" s="908"/>
      <c r="SLA114" s="908"/>
      <c r="SLB114" s="908"/>
      <c r="SLC114" s="908"/>
      <c r="SLD114" s="908"/>
      <c r="SLE114" s="908"/>
      <c r="SLF114" s="908"/>
      <c r="SLG114" s="908"/>
      <c r="SLH114" s="908"/>
      <c r="SLI114" s="908"/>
      <c r="SLJ114" s="908"/>
      <c r="SLK114" s="908"/>
      <c r="SLL114" s="908"/>
      <c r="SLM114" s="908"/>
      <c r="SLN114" s="908"/>
      <c r="SLO114" s="908"/>
      <c r="SLP114" s="908"/>
      <c r="SLQ114" s="908"/>
      <c r="SLR114" s="908"/>
      <c r="SLS114" s="908"/>
      <c r="SLT114" s="908"/>
      <c r="SLU114" s="908"/>
      <c r="SLV114" s="908"/>
      <c r="SLW114" s="908"/>
      <c r="SLX114" s="908"/>
      <c r="SLY114" s="908"/>
      <c r="SLZ114" s="908"/>
      <c r="SMA114" s="908"/>
      <c r="SMB114" s="908"/>
      <c r="SMC114" s="908"/>
      <c r="SMD114" s="908"/>
      <c r="SME114" s="908"/>
      <c r="SMF114" s="908"/>
      <c r="SMG114" s="908"/>
      <c r="SMH114" s="908"/>
      <c r="SMI114" s="908"/>
      <c r="SMJ114" s="908"/>
      <c r="SMK114" s="908"/>
      <c r="SML114" s="908"/>
      <c r="SMM114" s="908"/>
      <c r="SMN114" s="908"/>
      <c r="SMO114" s="908"/>
      <c r="SMP114" s="908"/>
      <c r="SMQ114" s="908"/>
      <c r="SMR114" s="908"/>
      <c r="SMS114" s="908"/>
      <c r="SMT114" s="908"/>
      <c r="SMU114" s="908"/>
      <c r="SMV114" s="908"/>
      <c r="SMW114" s="908"/>
      <c r="SMX114" s="908"/>
      <c r="SMY114" s="908"/>
      <c r="SMZ114" s="908"/>
      <c r="SNA114" s="908"/>
      <c r="SNB114" s="908"/>
      <c r="SNC114" s="908"/>
      <c r="SND114" s="908"/>
      <c r="SNE114" s="908"/>
      <c r="SNF114" s="908"/>
      <c r="SNG114" s="908"/>
      <c r="SNH114" s="908"/>
      <c r="SNI114" s="908"/>
      <c r="SNJ114" s="908"/>
      <c r="SNK114" s="908"/>
      <c r="SNL114" s="908"/>
      <c r="SNM114" s="908"/>
      <c r="SNN114" s="908"/>
      <c r="SNO114" s="908"/>
      <c r="SNP114" s="908"/>
      <c r="SNQ114" s="908"/>
      <c r="SNR114" s="908"/>
      <c r="SNS114" s="908"/>
      <c r="SNT114" s="908"/>
      <c r="SNU114" s="908"/>
      <c r="SNV114" s="908"/>
      <c r="SNW114" s="908"/>
      <c r="SNX114" s="908"/>
      <c r="SNY114" s="908"/>
      <c r="SNZ114" s="908"/>
      <c r="SOA114" s="908"/>
      <c r="SOB114" s="908"/>
      <c r="SOC114" s="908"/>
      <c r="SOD114" s="908"/>
      <c r="SOE114" s="908"/>
      <c r="SOF114" s="908"/>
      <c r="SOG114" s="908"/>
      <c r="SOH114" s="908"/>
      <c r="SOI114" s="908"/>
      <c r="SOJ114" s="908"/>
      <c r="SOK114" s="908"/>
      <c r="SOL114" s="908"/>
      <c r="SOM114" s="908"/>
      <c r="SON114" s="908"/>
      <c r="SOO114" s="908"/>
      <c r="SOP114" s="908"/>
      <c r="SOQ114" s="908"/>
      <c r="SOR114" s="908"/>
      <c r="SOS114" s="908"/>
      <c r="SOT114" s="908"/>
      <c r="SOU114" s="908"/>
      <c r="SOV114" s="908"/>
      <c r="SOW114" s="908"/>
      <c r="SOX114" s="908"/>
      <c r="SOY114" s="908"/>
      <c r="SOZ114" s="908"/>
      <c r="SPA114" s="908"/>
      <c r="SPB114" s="908"/>
      <c r="SPC114" s="908"/>
      <c r="SPD114" s="908"/>
      <c r="SPE114" s="908"/>
      <c r="SPF114" s="908"/>
      <c r="SPG114" s="908"/>
      <c r="SPH114" s="908"/>
      <c r="SPI114" s="908"/>
      <c r="SPJ114" s="908"/>
      <c r="SPK114" s="908"/>
      <c r="SPL114" s="908"/>
      <c r="SPM114" s="908"/>
      <c r="SPN114" s="908"/>
      <c r="SPO114" s="908"/>
      <c r="SPP114" s="908"/>
      <c r="SPQ114" s="908"/>
      <c r="SPR114" s="908"/>
      <c r="SPS114" s="908"/>
      <c r="SPT114" s="908"/>
      <c r="SPU114" s="908"/>
      <c r="SPV114" s="908"/>
      <c r="SPW114" s="908"/>
      <c r="SPX114" s="908"/>
      <c r="SPY114" s="908"/>
      <c r="SPZ114" s="908"/>
      <c r="SQA114" s="908"/>
      <c r="SQB114" s="908"/>
      <c r="SQC114" s="908"/>
      <c r="SQD114" s="908"/>
      <c r="SQE114" s="908"/>
      <c r="SQF114" s="908"/>
      <c r="SQG114" s="908"/>
      <c r="SQH114" s="908"/>
      <c r="SQI114" s="908"/>
      <c r="SQJ114" s="908"/>
      <c r="SQK114" s="908"/>
      <c r="SQL114" s="908"/>
      <c r="SQM114" s="908"/>
      <c r="SQN114" s="908"/>
      <c r="SQO114" s="908"/>
      <c r="SQP114" s="908"/>
      <c r="SQQ114" s="908"/>
      <c r="SQR114" s="908"/>
      <c r="SQS114" s="908"/>
      <c r="SQT114" s="908"/>
      <c r="SQU114" s="908"/>
      <c r="SQV114" s="908"/>
      <c r="SQW114" s="908"/>
      <c r="SQX114" s="908"/>
      <c r="SQY114" s="908"/>
      <c r="SQZ114" s="908"/>
      <c r="SRA114" s="908"/>
      <c r="SRB114" s="908"/>
      <c r="SRC114" s="908"/>
      <c r="SRD114" s="908"/>
      <c r="SRE114" s="908"/>
      <c r="SRF114" s="908"/>
      <c r="SRG114" s="908"/>
      <c r="SRH114" s="908"/>
      <c r="SRI114" s="908"/>
      <c r="SRJ114" s="908"/>
      <c r="SRK114" s="908"/>
      <c r="SRL114" s="908"/>
      <c r="SRM114" s="908"/>
      <c r="SRN114" s="908"/>
      <c r="SRO114" s="908"/>
      <c r="SRP114" s="908"/>
      <c r="SRQ114" s="908"/>
      <c r="SRR114" s="908"/>
      <c r="SRS114" s="908"/>
      <c r="SRT114" s="908"/>
      <c r="SRU114" s="908"/>
      <c r="SRV114" s="908"/>
      <c r="SRW114" s="908"/>
      <c r="SRX114" s="908"/>
      <c r="SRY114" s="908"/>
      <c r="SRZ114" s="908"/>
      <c r="SSA114" s="908"/>
      <c r="SSB114" s="908"/>
      <c r="SSC114" s="908"/>
      <c r="SSD114" s="908"/>
      <c r="SSE114" s="908"/>
      <c r="SSF114" s="908"/>
      <c r="SSG114" s="908"/>
      <c r="SSH114" s="908"/>
      <c r="SSI114" s="908"/>
      <c r="SSJ114" s="908"/>
      <c r="SSK114" s="908"/>
      <c r="SSL114" s="908"/>
      <c r="SSM114" s="908"/>
      <c r="SSN114" s="908"/>
      <c r="SSO114" s="908"/>
      <c r="SSP114" s="908"/>
      <c r="SSQ114" s="908"/>
      <c r="SSR114" s="908"/>
      <c r="SSS114" s="908"/>
      <c r="SST114" s="908"/>
      <c r="SSU114" s="908"/>
      <c r="SSV114" s="908"/>
      <c r="SSW114" s="908"/>
      <c r="SSX114" s="908"/>
      <c r="SSY114" s="908"/>
      <c r="SSZ114" s="908"/>
      <c r="STA114" s="908"/>
      <c r="STB114" s="908"/>
      <c r="STC114" s="908"/>
      <c r="STD114" s="908"/>
      <c r="STE114" s="908"/>
      <c r="STF114" s="908"/>
      <c r="STG114" s="908"/>
      <c r="STH114" s="908"/>
      <c r="STI114" s="908"/>
      <c r="STJ114" s="908"/>
      <c r="STK114" s="908"/>
      <c r="STL114" s="908"/>
      <c r="STM114" s="908"/>
      <c r="STN114" s="908"/>
      <c r="STO114" s="908"/>
      <c r="STP114" s="908"/>
      <c r="STQ114" s="908"/>
      <c r="STR114" s="908"/>
      <c r="STS114" s="908"/>
      <c r="STT114" s="908"/>
      <c r="STU114" s="908"/>
      <c r="STV114" s="908"/>
      <c r="STW114" s="908"/>
      <c r="STX114" s="908"/>
      <c r="STY114" s="908"/>
      <c r="STZ114" s="908"/>
      <c r="SUA114" s="908"/>
      <c r="SUB114" s="908"/>
      <c r="SUC114" s="908"/>
      <c r="SUD114" s="908"/>
      <c r="SUE114" s="908"/>
      <c r="SUF114" s="908"/>
      <c r="SUG114" s="908"/>
      <c r="SUH114" s="908"/>
      <c r="SUI114" s="908"/>
      <c r="SUJ114" s="908"/>
      <c r="SUK114" s="908"/>
      <c r="SUL114" s="908"/>
      <c r="SUM114" s="908"/>
      <c r="SUN114" s="908"/>
      <c r="SUO114" s="908"/>
      <c r="SUP114" s="908"/>
      <c r="SUQ114" s="908"/>
      <c r="SUR114" s="908"/>
      <c r="SUS114" s="908"/>
      <c r="SUT114" s="908"/>
      <c r="SUU114" s="908"/>
      <c r="SUV114" s="908"/>
      <c r="SUW114" s="908"/>
      <c r="SUX114" s="908"/>
      <c r="SUY114" s="908"/>
      <c r="SUZ114" s="908"/>
      <c r="SVA114" s="908"/>
      <c r="SVB114" s="908"/>
      <c r="SVC114" s="908"/>
      <c r="SVD114" s="908"/>
      <c r="SVE114" s="908"/>
      <c r="SVF114" s="908"/>
      <c r="SVG114" s="908"/>
      <c r="SVH114" s="908"/>
      <c r="SVI114" s="908"/>
      <c r="SVJ114" s="908"/>
      <c r="SVK114" s="908"/>
      <c r="SVL114" s="908"/>
      <c r="SVM114" s="908"/>
      <c r="SVN114" s="908"/>
      <c r="SVO114" s="908"/>
      <c r="SVP114" s="908"/>
      <c r="SVQ114" s="908"/>
      <c r="SVR114" s="908"/>
      <c r="SVS114" s="908"/>
      <c r="SVT114" s="908"/>
      <c r="SVU114" s="908"/>
      <c r="SVV114" s="908"/>
      <c r="SVW114" s="908"/>
      <c r="SVX114" s="908"/>
      <c r="SVY114" s="908"/>
      <c r="SVZ114" s="908"/>
      <c r="SWA114" s="908"/>
      <c r="SWB114" s="908"/>
      <c r="SWC114" s="908"/>
      <c r="SWD114" s="908"/>
      <c r="SWE114" s="908"/>
      <c r="SWF114" s="908"/>
      <c r="SWG114" s="908"/>
      <c r="SWH114" s="908"/>
      <c r="SWI114" s="908"/>
      <c r="SWJ114" s="908"/>
      <c r="SWK114" s="908"/>
      <c r="SWL114" s="908"/>
      <c r="SWM114" s="908"/>
      <c r="SWN114" s="908"/>
      <c r="SWO114" s="908"/>
      <c r="SWP114" s="908"/>
      <c r="SWQ114" s="908"/>
      <c r="SWR114" s="908"/>
      <c r="SWS114" s="908"/>
      <c r="SWT114" s="908"/>
      <c r="SWU114" s="908"/>
      <c r="SWV114" s="908"/>
      <c r="SWW114" s="908"/>
      <c r="SWX114" s="908"/>
      <c r="SWY114" s="908"/>
      <c r="SWZ114" s="908"/>
      <c r="SXA114" s="908"/>
      <c r="SXB114" s="908"/>
      <c r="SXC114" s="908"/>
      <c r="SXD114" s="908"/>
      <c r="SXE114" s="908"/>
      <c r="SXF114" s="908"/>
      <c r="SXG114" s="908"/>
      <c r="SXH114" s="908"/>
      <c r="SXI114" s="908"/>
      <c r="SXJ114" s="908"/>
      <c r="SXK114" s="908"/>
      <c r="SXL114" s="908"/>
      <c r="SXM114" s="908"/>
      <c r="SXN114" s="908"/>
      <c r="SXO114" s="908"/>
      <c r="SXP114" s="908"/>
      <c r="SXQ114" s="908"/>
      <c r="SXR114" s="908"/>
      <c r="SXS114" s="908"/>
      <c r="SXT114" s="908"/>
      <c r="SXU114" s="908"/>
      <c r="SXV114" s="908"/>
      <c r="SXW114" s="908"/>
      <c r="SXX114" s="908"/>
      <c r="SXY114" s="908"/>
      <c r="SXZ114" s="908"/>
      <c r="SYA114" s="908"/>
      <c r="SYB114" s="908"/>
      <c r="SYC114" s="908"/>
      <c r="SYD114" s="908"/>
      <c r="SYE114" s="908"/>
      <c r="SYF114" s="908"/>
      <c r="SYG114" s="908"/>
      <c r="SYH114" s="908"/>
      <c r="SYI114" s="908"/>
      <c r="SYJ114" s="908"/>
      <c r="SYK114" s="908"/>
      <c r="SYL114" s="908"/>
      <c r="SYM114" s="908"/>
      <c r="SYN114" s="908"/>
      <c r="SYO114" s="908"/>
      <c r="SYP114" s="908"/>
      <c r="SYQ114" s="908"/>
      <c r="SYR114" s="908"/>
      <c r="SYS114" s="908"/>
      <c r="SYT114" s="908"/>
      <c r="SYU114" s="908"/>
      <c r="SYV114" s="908"/>
      <c r="SYW114" s="908"/>
      <c r="SYX114" s="908"/>
      <c r="SYY114" s="908"/>
      <c r="SYZ114" s="908"/>
      <c r="SZA114" s="908"/>
      <c r="SZB114" s="908"/>
      <c r="SZC114" s="908"/>
      <c r="SZD114" s="908"/>
      <c r="SZE114" s="908"/>
      <c r="SZF114" s="908"/>
      <c r="SZG114" s="908"/>
      <c r="SZH114" s="908"/>
      <c r="SZI114" s="908"/>
      <c r="SZJ114" s="908"/>
      <c r="SZK114" s="908"/>
      <c r="SZL114" s="908"/>
      <c r="SZM114" s="908"/>
      <c r="SZN114" s="908"/>
      <c r="SZO114" s="908"/>
      <c r="SZP114" s="908"/>
      <c r="SZQ114" s="908"/>
      <c r="SZR114" s="908"/>
      <c r="SZS114" s="908"/>
      <c r="SZT114" s="908"/>
      <c r="SZU114" s="908"/>
      <c r="SZV114" s="908"/>
      <c r="SZW114" s="908"/>
      <c r="SZX114" s="908"/>
      <c r="SZY114" s="908"/>
      <c r="SZZ114" s="908"/>
      <c r="TAA114" s="908"/>
      <c r="TAB114" s="908"/>
      <c r="TAC114" s="908"/>
      <c r="TAD114" s="908"/>
      <c r="TAE114" s="908"/>
      <c r="TAF114" s="908"/>
      <c r="TAG114" s="908"/>
      <c r="TAH114" s="908"/>
      <c r="TAI114" s="908"/>
      <c r="TAJ114" s="908"/>
      <c r="TAK114" s="908"/>
      <c r="TAL114" s="908"/>
      <c r="TAM114" s="908"/>
      <c r="TAN114" s="908"/>
      <c r="TAO114" s="908"/>
      <c r="TAP114" s="908"/>
      <c r="TAQ114" s="908"/>
      <c r="TAR114" s="908"/>
      <c r="TAS114" s="908"/>
      <c r="TAT114" s="908"/>
      <c r="TAU114" s="908"/>
      <c r="TAV114" s="908"/>
      <c r="TAW114" s="908"/>
      <c r="TAX114" s="908"/>
      <c r="TAY114" s="908"/>
      <c r="TAZ114" s="908"/>
      <c r="TBA114" s="908"/>
      <c r="TBB114" s="908"/>
      <c r="TBC114" s="908"/>
      <c r="TBD114" s="908"/>
      <c r="TBE114" s="908"/>
      <c r="TBF114" s="908"/>
      <c r="TBG114" s="908"/>
      <c r="TBH114" s="908"/>
      <c r="TBI114" s="908"/>
      <c r="TBJ114" s="908"/>
      <c r="TBK114" s="908"/>
      <c r="TBL114" s="908"/>
      <c r="TBM114" s="908"/>
      <c r="TBN114" s="908"/>
      <c r="TBO114" s="908"/>
      <c r="TBP114" s="908"/>
      <c r="TBQ114" s="908"/>
      <c r="TBR114" s="908"/>
      <c r="TBS114" s="908"/>
      <c r="TBT114" s="908"/>
      <c r="TBU114" s="908"/>
      <c r="TBV114" s="908"/>
      <c r="TBW114" s="908"/>
      <c r="TBX114" s="908"/>
      <c r="TBY114" s="908"/>
      <c r="TBZ114" s="908"/>
      <c r="TCA114" s="908"/>
      <c r="TCB114" s="908"/>
      <c r="TCC114" s="908"/>
      <c r="TCD114" s="908"/>
      <c r="TCE114" s="908"/>
      <c r="TCF114" s="908"/>
      <c r="TCG114" s="908"/>
      <c r="TCH114" s="908"/>
      <c r="TCI114" s="908"/>
      <c r="TCJ114" s="908"/>
      <c r="TCK114" s="908"/>
      <c r="TCL114" s="908"/>
      <c r="TCM114" s="908"/>
      <c r="TCN114" s="908"/>
      <c r="TCO114" s="908"/>
      <c r="TCP114" s="908"/>
      <c r="TCQ114" s="908"/>
      <c r="TCR114" s="908"/>
      <c r="TCS114" s="908"/>
      <c r="TCT114" s="908"/>
      <c r="TCU114" s="908"/>
      <c r="TCV114" s="908"/>
      <c r="TCW114" s="908"/>
      <c r="TCX114" s="908"/>
      <c r="TCY114" s="908"/>
      <c r="TCZ114" s="908"/>
      <c r="TDA114" s="908"/>
      <c r="TDB114" s="908"/>
      <c r="TDC114" s="908"/>
      <c r="TDD114" s="908"/>
      <c r="TDE114" s="908"/>
      <c r="TDF114" s="908"/>
      <c r="TDG114" s="908"/>
      <c r="TDH114" s="908"/>
      <c r="TDI114" s="908"/>
      <c r="TDJ114" s="908"/>
      <c r="TDK114" s="908"/>
      <c r="TDL114" s="908"/>
      <c r="TDM114" s="908"/>
      <c r="TDN114" s="908"/>
      <c r="TDO114" s="908"/>
      <c r="TDP114" s="908"/>
      <c r="TDQ114" s="908"/>
      <c r="TDR114" s="908"/>
      <c r="TDS114" s="908"/>
      <c r="TDT114" s="908"/>
      <c r="TDU114" s="908"/>
      <c r="TDV114" s="908"/>
      <c r="TDW114" s="908"/>
      <c r="TDX114" s="908"/>
      <c r="TDY114" s="908"/>
      <c r="TDZ114" s="908"/>
      <c r="TEA114" s="908"/>
      <c r="TEB114" s="908"/>
      <c r="TEC114" s="908"/>
      <c r="TED114" s="908"/>
      <c r="TEE114" s="908"/>
      <c r="TEF114" s="908"/>
      <c r="TEG114" s="908"/>
      <c r="TEH114" s="908"/>
      <c r="TEI114" s="908"/>
      <c r="TEJ114" s="908"/>
      <c r="TEK114" s="908"/>
      <c r="TEL114" s="908"/>
      <c r="TEM114" s="908"/>
      <c r="TEN114" s="908"/>
      <c r="TEO114" s="908"/>
      <c r="TEP114" s="908"/>
      <c r="TEQ114" s="908"/>
      <c r="TER114" s="908"/>
      <c r="TES114" s="908"/>
      <c r="TET114" s="908"/>
      <c r="TEU114" s="908"/>
      <c r="TEV114" s="908"/>
      <c r="TEW114" s="908"/>
      <c r="TEX114" s="908"/>
      <c r="TEY114" s="908"/>
      <c r="TEZ114" s="908"/>
      <c r="TFA114" s="908"/>
      <c r="TFB114" s="908"/>
      <c r="TFC114" s="908"/>
      <c r="TFD114" s="908"/>
      <c r="TFE114" s="908"/>
      <c r="TFF114" s="908"/>
      <c r="TFG114" s="908"/>
      <c r="TFH114" s="908"/>
      <c r="TFI114" s="908"/>
      <c r="TFJ114" s="908"/>
      <c r="TFK114" s="908"/>
      <c r="TFL114" s="908"/>
      <c r="TFM114" s="908"/>
      <c r="TFN114" s="908"/>
      <c r="TFO114" s="908"/>
      <c r="TFP114" s="908"/>
      <c r="TFQ114" s="908"/>
      <c r="TFR114" s="908"/>
      <c r="TFS114" s="908"/>
      <c r="TFT114" s="908"/>
      <c r="TFU114" s="908"/>
      <c r="TFV114" s="908"/>
      <c r="TFW114" s="908"/>
      <c r="TFX114" s="908"/>
      <c r="TFY114" s="908"/>
      <c r="TFZ114" s="908"/>
      <c r="TGA114" s="908"/>
      <c r="TGB114" s="908"/>
      <c r="TGC114" s="908"/>
      <c r="TGD114" s="908"/>
      <c r="TGE114" s="908"/>
      <c r="TGF114" s="908"/>
      <c r="TGG114" s="908"/>
      <c r="TGH114" s="908"/>
      <c r="TGI114" s="908"/>
      <c r="TGJ114" s="908"/>
      <c r="TGK114" s="908"/>
      <c r="TGL114" s="908"/>
      <c r="TGM114" s="908"/>
      <c r="TGN114" s="908"/>
      <c r="TGO114" s="908"/>
      <c r="TGP114" s="908"/>
      <c r="TGQ114" s="908"/>
      <c r="TGR114" s="908"/>
      <c r="TGS114" s="908"/>
      <c r="TGT114" s="908"/>
      <c r="TGU114" s="908"/>
      <c r="TGV114" s="908"/>
      <c r="TGW114" s="908"/>
      <c r="TGX114" s="908"/>
      <c r="TGY114" s="908"/>
      <c r="TGZ114" s="908"/>
      <c r="THA114" s="908"/>
      <c r="THB114" s="908"/>
      <c r="THC114" s="908"/>
      <c r="THD114" s="908"/>
      <c r="THE114" s="908"/>
      <c r="THF114" s="908"/>
      <c r="THG114" s="908"/>
      <c r="THH114" s="908"/>
      <c r="THI114" s="908"/>
      <c r="THJ114" s="908"/>
      <c r="THK114" s="908"/>
      <c r="THL114" s="908"/>
      <c r="THM114" s="908"/>
      <c r="THN114" s="908"/>
      <c r="THO114" s="908"/>
      <c r="THP114" s="908"/>
      <c r="THQ114" s="908"/>
      <c r="THR114" s="908"/>
      <c r="THS114" s="908"/>
      <c r="THT114" s="908"/>
      <c r="THU114" s="908"/>
      <c r="THV114" s="908"/>
      <c r="THW114" s="908"/>
      <c r="THX114" s="908"/>
      <c r="THY114" s="908"/>
      <c r="THZ114" s="908"/>
      <c r="TIA114" s="908"/>
      <c r="TIB114" s="908"/>
      <c r="TIC114" s="908"/>
      <c r="TID114" s="908"/>
      <c r="TIE114" s="908"/>
      <c r="TIF114" s="908"/>
      <c r="TIG114" s="908"/>
      <c r="TIH114" s="908"/>
      <c r="TII114" s="908"/>
      <c r="TIJ114" s="908"/>
      <c r="TIK114" s="908"/>
      <c r="TIL114" s="908"/>
      <c r="TIM114" s="908"/>
      <c r="TIN114" s="908"/>
      <c r="TIO114" s="908"/>
      <c r="TIP114" s="908"/>
      <c r="TIQ114" s="908"/>
      <c r="TIR114" s="908"/>
      <c r="TIS114" s="908"/>
      <c r="TIT114" s="908"/>
      <c r="TIU114" s="908"/>
      <c r="TIV114" s="908"/>
      <c r="TIW114" s="908"/>
      <c r="TIX114" s="908"/>
      <c r="TIY114" s="908"/>
      <c r="TIZ114" s="908"/>
      <c r="TJA114" s="908"/>
      <c r="TJB114" s="908"/>
      <c r="TJC114" s="908"/>
      <c r="TJD114" s="908"/>
      <c r="TJE114" s="908"/>
      <c r="TJF114" s="908"/>
      <c r="TJG114" s="908"/>
      <c r="TJH114" s="908"/>
      <c r="TJI114" s="908"/>
      <c r="TJJ114" s="908"/>
      <c r="TJK114" s="908"/>
      <c r="TJL114" s="908"/>
      <c r="TJM114" s="908"/>
      <c r="TJN114" s="908"/>
      <c r="TJO114" s="908"/>
      <c r="TJP114" s="908"/>
      <c r="TJQ114" s="908"/>
      <c r="TJR114" s="908"/>
      <c r="TJS114" s="908"/>
      <c r="TJT114" s="908"/>
      <c r="TJU114" s="908"/>
      <c r="TJV114" s="908"/>
      <c r="TJW114" s="908"/>
      <c r="TJX114" s="908"/>
      <c r="TJY114" s="908"/>
      <c r="TJZ114" s="908"/>
      <c r="TKA114" s="908"/>
      <c r="TKB114" s="908"/>
      <c r="TKC114" s="908"/>
      <c r="TKD114" s="908"/>
      <c r="TKE114" s="908"/>
      <c r="TKF114" s="908"/>
      <c r="TKG114" s="908"/>
      <c r="TKH114" s="908"/>
      <c r="TKI114" s="908"/>
      <c r="TKJ114" s="908"/>
      <c r="TKK114" s="908"/>
      <c r="TKL114" s="908"/>
      <c r="TKM114" s="908"/>
      <c r="TKN114" s="908"/>
      <c r="TKO114" s="908"/>
      <c r="TKP114" s="908"/>
      <c r="TKQ114" s="908"/>
      <c r="TKR114" s="908"/>
      <c r="TKS114" s="908"/>
      <c r="TKT114" s="908"/>
      <c r="TKU114" s="908"/>
      <c r="TKV114" s="908"/>
      <c r="TKW114" s="908"/>
      <c r="TKX114" s="908"/>
      <c r="TKY114" s="908"/>
      <c r="TKZ114" s="908"/>
      <c r="TLA114" s="908"/>
      <c r="TLB114" s="908"/>
      <c r="TLC114" s="908"/>
      <c r="TLD114" s="908"/>
      <c r="TLE114" s="908"/>
      <c r="TLF114" s="908"/>
      <c r="TLG114" s="908"/>
      <c r="TLH114" s="908"/>
      <c r="TLI114" s="908"/>
      <c r="TLJ114" s="908"/>
      <c r="TLK114" s="908"/>
      <c r="TLL114" s="908"/>
      <c r="TLM114" s="908"/>
      <c r="TLN114" s="908"/>
      <c r="TLO114" s="908"/>
      <c r="TLP114" s="908"/>
      <c r="TLQ114" s="908"/>
      <c r="TLR114" s="908"/>
      <c r="TLS114" s="908"/>
      <c r="TLT114" s="908"/>
      <c r="TLU114" s="908"/>
      <c r="TLV114" s="908"/>
      <c r="TLW114" s="908"/>
      <c r="TLX114" s="908"/>
      <c r="TLY114" s="908"/>
      <c r="TLZ114" s="908"/>
      <c r="TMA114" s="908"/>
      <c r="TMB114" s="908"/>
      <c r="TMC114" s="908"/>
      <c r="TMD114" s="908"/>
      <c r="TME114" s="908"/>
      <c r="TMF114" s="908"/>
      <c r="TMG114" s="908"/>
      <c r="TMH114" s="908"/>
      <c r="TMI114" s="908"/>
      <c r="TMJ114" s="908"/>
      <c r="TMK114" s="908"/>
      <c r="TML114" s="908"/>
      <c r="TMM114" s="908"/>
      <c r="TMN114" s="908"/>
      <c r="TMO114" s="908"/>
      <c r="TMP114" s="908"/>
      <c r="TMQ114" s="908"/>
      <c r="TMR114" s="908"/>
      <c r="TMS114" s="908"/>
      <c r="TMT114" s="908"/>
      <c r="TMU114" s="908"/>
      <c r="TMV114" s="908"/>
      <c r="TMW114" s="908"/>
      <c r="TMX114" s="908"/>
      <c r="TMY114" s="908"/>
      <c r="TMZ114" s="908"/>
      <c r="TNA114" s="908"/>
      <c r="TNB114" s="908"/>
      <c r="TNC114" s="908"/>
      <c r="TND114" s="908"/>
      <c r="TNE114" s="908"/>
      <c r="TNF114" s="908"/>
      <c r="TNG114" s="908"/>
      <c r="TNH114" s="908"/>
      <c r="TNI114" s="908"/>
      <c r="TNJ114" s="908"/>
      <c r="TNK114" s="908"/>
      <c r="TNL114" s="908"/>
      <c r="TNM114" s="908"/>
      <c r="TNN114" s="908"/>
      <c r="TNO114" s="908"/>
      <c r="TNP114" s="908"/>
      <c r="TNQ114" s="908"/>
      <c r="TNR114" s="908"/>
      <c r="TNS114" s="908"/>
      <c r="TNT114" s="908"/>
      <c r="TNU114" s="908"/>
      <c r="TNV114" s="908"/>
      <c r="TNW114" s="908"/>
      <c r="TNX114" s="908"/>
      <c r="TNY114" s="908"/>
      <c r="TNZ114" s="908"/>
      <c r="TOA114" s="908"/>
      <c r="TOB114" s="908"/>
      <c r="TOC114" s="908"/>
      <c r="TOD114" s="908"/>
      <c r="TOE114" s="908"/>
      <c r="TOF114" s="908"/>
      <c r="TOG114" s="908"/>
      <c r="TOH114" s="908"/>
      <c r="TOI114" s="908"/>
      <c r="TOJ114" s="908"/>
      <c r="TOK114" s="908"/>
      <c r="TOL114" s="908"/>
      <c r="TOM114" s="908"/>
      <c r="TON114" s="908"/>
      <c r="TOO114" s="908"/>
      <c r="TOP114" s="908"/>
      <c r="TOQ114" s="908"/>
      <c r="TOR114" s="908"/>
      <c r="TOS114" s="908"/>
      <c r="TOT114" s="908"/>
      <c r="TOU114" s="908"/>
      <c r="TOV114" s="908"/>
      <c r="TOW114" s="908"/>
      <c r="TOX114" s="908"/>
      <c r="TOY114" s="908"/>
      <c r="TOZ114" s="908"/>
      <c r="TPA114" s="908"/>
      <c r="TPB114" s="908"/>
      <c r="TPC114" s="908"/>
      <c r="TPD114" s="908"/>
      <c r="TPE114" s="908"/>
      <c r="TPF114" s="908"/>
      <c r="TPG114" s="908"/>
      <c r="TPH114" s="908"/>
      <c r="TPI114" s="908"/>
      <c r="TPJ114" s="908"/>
      <c r="TPK114" s="908"/>
      <c r="TPL114" s="908"/>
      <c r="TPM114" s="908"/>
      <c r="TPN114" s="908"/>
      <c r="TPO114" s="908"/>
      <c r="TPP114" s="908"/>
      <c r="TPQ114" s="908"/>
      <c r="TPR114" s="908"/>
      <c r="TPS114" s="908"/>
      <c r="TPT114" s="908"/>
      <c r="TPU114" s="908"/>
      <c r="TPV114" s="908"/>
      <c r="TPW114" s="908"/>
      <c r="TPX114" s="908"/>
      <c r="TPY114" s="908"/>
      <c r="TPZ114" s="908"/>
      <c r="TQA114" s="908"/>
      <c r="TQB114" s="908"/>
      <c r="TQC114" s="908"/>
      <c r="TQD114" s="908"/>
      <c r="TQE114" s="908"/>
      <c r="TQF114" s="908"/>
      <c r="TQG114" s="908"/>
      <c r="TQH114" s="908"/>
      <c r="TQI114" s="908"/>
      <c r="TQJ114" s="908"/>
      <c r="TQK114" s="908"/>
      <c r="TQL114" s="908"/>
      <c r="TQM114" s="908"/>
      <c r="TQN114" s="908"/>
      <c r="TQO114" s="908"/>
      <c r="TQP114" s="908"/>
      <c r="TQQ114" s="908"/>
      <c r="TQR114" s="908"/>
      <c r="TQS114" s="908"/>
      <c r="TQT114" s="908"/>
      <c r="TQU114" s="908"/>
      <c r="TQV114" s="908"/>
      <c r="TQW114" s="908"/>
      <c r="TQX114" s="908"/>
      <c r="TQY114" s="908"/>
      <c r="TQZ114" s="908"/>
      <c r="TRA114" s="908"/>
      <c r="TRB114" s="908"/>
      <c r="TRC114" s="908"/>
      <c r="TRD114" s="908"/>
      <c r="TRE114" s="908"/>
      <c r="TRF114" s="908"/>
      <c r="TRG114" s="908"/>
      <c r="TRH114" s="908"/>
      <c r="TRI114" s="908"/>
      <c r="TRJ114" s="908"/>
      <c r="TRK114" s="908"/>
      <c r="TRL114" s="908"/>
      <c r="TRM114" s="908"/>
      <c r="TRN114" s="908"/>
      <c r="TRO114" s="908"/>
      <c r="TRP114" s="908"/>
      <c r="TRQ114" s="908"/>
      <c r="TRR114" s="908"/>
      <c r="TRS114" s="908"/>
      <c r="TRT114" s="908"/>
      <c r="TRU114" s="908"/>
      <c r="TRV114" s="908"/>
      <c r="TRW114" s="908"/>
      <c r="TRX114" s="908"/>
      <c r="TRY114" s="908"/>
      <c r="TRZ114" s="908"/>
      <c r="TSA114" s="908"/>
      <c r="TSB114" s="908"/>
      <c r="TSC114" s="908"/>
      <c r="TSD114" s="908"/>
      <c r="TSE114" s="908"/>
      <c r="TSF114" s="908"/>
      <c r="TSG114" s="908"/>
      <c r="TSH114" s="908"/>
      <c r="TSI114" s="908"/>
      <c r="TSJ114" s="908"/>
      <c r="TSK114" s="908"/>
      <c r="TSL114" s="908"/>
      <c r="TSM114" s="908"/>
      <c r="TSN114" s="908"/>
      <c r="TSO114" s="908"/>
      <c r="TSP114" s="908"/>
      <c r="TSQ114" s="908"/>
      <c r="TSR114" s="908"/>
      <c r="TSS114" s="908"/>
      <c r="TST114" s="908"/>
      <c r="TSU114" s="908"/>
      <c r="TSV114" s="908"/>
      <c r="TSW114" s="908"/>
      <c r="TSX114" s="908"/>
      <c r="TSY114" s="908"/>
      <c r="TSZ114" s="908"/>
      <c r="TTA114" s="908"/>
      <c r="TTB114" s="908"/>
      <c r="TTC114" s="908"/>
      <c r="TTD114" s="908"/>
      <c r="TTE114" s="908"/>
      <c r="TTF114" s="908"/>
      <c r="TTG114" s="908"/>
      <c r="TTH114" s="908"/>
      <c r="TTI114" s="908"/>
      <c r="TTJ114" s="908"/>
      <c r="TTK114" s="908"/>
      <c r="TTL114" s="908"/>
      <c r="TTM114" s="908"/>
      <c r="TTN114" s="908"/>
      <c r="TTO114" s="908"/>
      <c r="TTP114" s="908"/>
      <c r="TTQ114" s="908"/>
      <c r="TTR114" s="908"/>
      <c r="TTS114" s="908"/>
      <c r="TTT114" s="908"/>
      <c r="TTU114" s="908"/>
      <c r="TTV114" s="908"/>
      <c r="TTW114" s="908"/>
      <c r="TTX114" s="908"/>
      <c r="TTY114" s="908"/>
      <c r="TTZ114" s="908"/>
      <c r="TUA114" s="908"/>
      <c r="TUB114" s="908"/>
      <c r="TUC114" s="908"/>
      <c r="TUD114" s="908"/>
      <c r="TUE114" s="908"/>
      <c r="TUF114" s="908"/>
      <c r="TUG114" s="908"/>
      <c r="TUH114" s="908"/>
      <c r="TUI114" s="908"/>
      <c r="TUJ114" s="908"/>
      <c r="TUK114" s="908"/>
      <c r="TUL114" s="908"/>
      <c r="TUM114" s="908"/>
      <c r="TUN114" s="908"/>
      <c r="TUO114" s="908"/>
      <c r="TUP114" s="908"/>
      <c r="TUQ114" s="908"/>
      <c r="TUR114" s="908"/>
      <c r="TUS114" s="908"/>
      <c r="TUT114" s="908"/>
      <c r="TUU114" s="908"/>
      <c r="TUV114" s="908"/>
      <c r="TUW114" s="908"/>
      <c r="TUX114" s="908"/>
      <c r="TUY114" s="908"/>
      <c r="TUZ114" s="908"/>
      <c r="TVA114" s="908"/>
      <c r="TVB114" s="908"/>
      <c r="TVC114" s="908"/>
      <c r="TVD114" s="908"/>
      <c r="TVE114" s="908"/>
      <c r="TVF114" s="908"/>
      <c r="TVG114" s="908"/>
      <c r="TVH114" s="908"/>
      <c r="TVI114" s="908"/>
      <c r="TVJ114" s="908"/>
      <c r="TVK114" s="908"/>
      <c r="TVL114" s="908"/>
      <c r="TVM114" s="908"/>
      <c r="TVN114" s="908"/>
      <c r="TVO114" s="908"/>
      <c r="TVP114" s="908"/>
      <c r="TVQ114" s="908"/>
      <c r="TVR114" s="908"/>
      <c r="TVS114" s="908"/>
      <c r="TVT114" s="908"/>
      <c r="TVU114" s="908"/>
      <c r="TVV114" s="908"/>
      <c r="TVW114" s="908"/>
      <c r="TVX114" s="908"/>
      <c r="TVY114" s="908"/>
      <c r="TVZ114" s="908"/>
      <c r="TWA114" s="908"/>
      <c r="TWB114" s="908"/>
      <c r="TWC114" s="908"/>
      <c r="TWD114" s="908"/>
      <c r="TWE114" s="908"/>
      <c r="TWF114" s="908"/>
      <c r="TWG114" s="908"/>
      <c r="TWH114" s="908"/>
      <c r="TWI114" s="908"/>
      <c r="TWJ114" s="908"/>
      <c r="TWK114" s="908"/>
      <c r="TWL114" s="908"/>
      <c r="TWM114" s="908"/>
      <c r="TWN114" s="908"/>
      <c r="TWO114" s="908"/>
      <c r="TWP114" s="908"/>
      <c r="TWQ114" s="908"/>
      <c r="TWR114" s="908"/>
      <c r="TWS114" s="908"/>
      <c r="TWT114" s="908"/>
      <c r="TWU114" s="908"/>
      <c r="TWV114" s="908"/>
      <c r="TWW114" s="908"/>
      <c r="TWX114" s="908"/>
      <c r="TWY114" s="908"/>
      <c r="TWZ114" s="908"/>
      <c r="TXA114" s="908"/>
      <c r="TXB114" s="908"/>
      <c r="TXC114" s="908"/>
      <c r="TXD114" s="908"/>
      <c r="TXE114" s="908"/>
      <c r="TXF114" s="908"/>
      <c r="TXG114" s="908"/>
      <c r="TXH114" s="908"/>
      <c r="TXI114" s="908"/>
      <c r="TXJ114" s="908"/>
      <c r="TXK114" s="908"/>
      <c r="TXL114" s="908"/>
      <c r="TXM114" s="908"/>
      <c r="TXN114" s="908"/>
      <c r="TXO114" s="908"/>
      <c r="TXP114" s="908"/>
      <c r="TXQ114" s="908"/>
      <c r="TXR114" s="908"/>
      <c r="TXS114" s="908"/>
      <c r="TXT114" s="908"/>
      <c r="TXU114" s="908"/>
      <c r="TXV114" s="908"/>
      <c r="TXW114" s="908"/>
      <c r="TXX114" s="908"/>
      <c r="TXY114" s="908"/>
      <c r="TXZ114" s="908"/>
      <c r="TYA114" s="908"/>
      <c r="TYB114" s="908"/>
      <c r="TYC114" s="908"/>
      <c r="TYD114" s="908"/>
      <c r="TYE114" s="908"/>
      <c r="TYF114" s="908"/>
      <c r="TYG114" s="908"/>
      <c r="TYH114" s="908"/>
      <c r="TYI114" s="908"/>
      <c r="TYJ114" s="908"/>
      <c r="TYK114" s="908"/>
      <c r="TYL114" s="908"/>
      <c r="TYM114" s="908"/>
      <c r="TYN114" s="908"/>
      <c r="TYO114" s="908"/>
      <c r="TYP114" s="908"/>
      <c r="TYQ114" s="908"/>
      <c r="TYR114" s="908"/>
      <c r="TYS114" s="908"/>
      <c r="TYT114" s="908"/>
      <c r="TYU114" s="908"/>
      <c r="TYV114" s="908"/>
      <c r="TYW114" s="908"/>
      <c r="TYX114" s="908"/>
      <c r="TYY114" s="908"/>
      <c r="TYZ114" s="908"/>
      <c r="TZA114" s="908"/>
      <c r="TZB114" s="908"/>
      <c r="TZC114" s="908"/>
      <c r="TZD114" s="908"/>
      <c r="TZE114" s="908"/>
      <c r="TZF114" s="908"/>
      <c r="TZG114" s="908"/>
      <c r="TZH114" s="908"/>
      <c r="TZI114" s="908"/>
      <c r="TZJ114" s="908"/>
      <c r="TZK114" s="908"/>
      <c r="TZL114" s="908"/>
      <c r="TZM114" s="908"/>
      <c r="TZN114" s="908"/>
      <c r="TZO114" s="908"/>
      <c r="TZP114" s="908"/>
      <c r="TZQ114" s="908"/>
      <c r="TZR114" s="908"/>
      <c r="TZS114" s="908"/>
      <c r="TZT114" s="908"/>
      <c r="TZU114" s="908"/>
      <c r="TZV114" s="908"/>
      <c r="TZW114" s="908"/>
      <c r="TZX114" s="908"/>
      <c r="TZY114" s="908"/>
      <c r="TZZ114" s="908"/>
      <c r="UAA114" s="908"/>
      <c r="UAB114" s="908"/>
      <c r="UAC114" s="908"/>
      <c r="UAD114" s="908"/>
      <c r="UAE114" s="908"/>
      <c r="UAF114" s="908"/>
      <c r="UAG114" s="908"/>
      <c r="UAH114" s="908"/>
      <c r="UAI114" s="908"/>
      <c r="UAJ114" s="908"/>
      <c r="UAK114" s="908"/>
      <c r="UAL114" s="908"/>
      <c r="UAM114" s="908"/>
      <c r="UAN114" s="908"/>
      <c r="UAO114" s="908"/>
      <c r="UAP114" s="908"/>
      <c r="UAQ114" s="908"/>
      <c r="UAR114" s="908"/>
      <c r="UAS114" s="908"/>
      <c r="UAT114" s="908"/>
      <c r="UAU114" s="908"/>
      <c r="UAV114" s="908"/>
      <c r="UAW114" s="908"/>
      <c r="UAX114" s="908"/>
      <c r="UAY114" s="908"/>
      <c r="UAZ114" s="908"/>
      <c r="UBA114" s="908"/>
      <c r="UBB114" s="908"/>
      <c r="UBC114" s="908"/>
      <c r="UBD114" s="908"/>
      <c r="UBE114" s="908"/>
      <c r="UBF114" s="908"/>
      <c r="UBG114" s="908"/>
      <c r="UBH114" s="908"/>
      <c r="UBI114" s="908"/>
      <c r="UBJ114" s="908"/>
      <c r="UBK114" s="908"/>
      <c r="UBL114" s="908"/>
      <c r="UBM114" s="908"/>
      <c r="UBN114" s="908"/>
      <c r="UBO114" s="908"/>
      <c r="UBP114" s="908"/>
      <c r="UBQ114" s="908"/>
      <c r="UBR114" s="908"/>
      <c r="UBS114" s="908"/>
      <c r="UBT114" s="908"/>
      <c r="UBU114" s="908"/>
      <c r="UBV114" s="908"/>
      <c r="UBW114" s="908"/>
      <c r="UBX114" s="908"/>
      <c r="UBY114" s="908"/>
      <c r="UBZ114" s="908"/>
      <c r="UCA114" s="908"/>
      <c r="UCB114" s="908"/>
      <c r="UCC114" s="908"/>
      <c r="UCD114" s="908"/>
      <c r="UCE114" s="908"/>
      <c r="UCF114" s="908"/>
      <c r="UCG114" s="908"/>
      <c r="UCH114" s="908"/>
      <c r="UCI114" s="908"/>
      <c r="UCJ114" s="908"/>
      <c r="UCK114" s="908"/>
      <c r="UCL114" s="908"/>
      <c r="UCM114" s="908"/>
      <c r="UCN114" s="908"/>
      <c r="UCO114" s="908"/>
      <c r="UCP114" s="908"/>
      <c r="UCQ114" s="908"/>
      <c r="UCR114" s="908"/>
      <c r="UCS114" s="908"/>
      <c r="UCT114" s="908"/>
      <c r="UCU114" s="908"/>
      <c r="UCV114" s="908"/>
      <c r="UCW114" s="908"/>
      <c r="UCX114" s="908"/>
      <c r="UCY114" s="908"/>
      <c r="UCZ114" s="908"/>
      <c r="UDA114" s="908"/>
      <c r="UDB114" s="908"/>
      <c r="UDC114" s="908"/>
      <c r="UDD114" s="908"/>
      <c r="UDE114" s="908"/>
      <c r="UDF114" s="908"/>
      <c r="UDG114" s="908"/>
      <c r="UDH114" s="908"/>
      <c r="UDI114" s="908"/>
      <c r="UDJ114" s="908"/>
      <c r="UDK114" s="908"/>
      <c r="UDL114" s="908"/>
      <c r="UDM114" s="908"/>
      <c r="UDN114" s="908"/>
      <c r="UDO114" s="908"/>
      <c r="UDP114" s="908"/>
      <c r="UDQ114" s="908"/>
      <c r="UDR114" s="908"/>
      <c r="UDS114" s="908"/>
      <c r="UDT114" s="908"/>
      <c r="UDU114" s="908"/>
      <c r="UDV114" s="908"/>
      <c r="UDW114" s="908"/>
      <c r="UDX114" s="908"/>
      <c r="UDY114" s="908"/>
      <c r="UDZ114" s="908"/>
      <c r="UEA114" s="908"/>
      <c r="UEB114" s="908"/>
      <c r="UEC114" s="908"/>
      <c r="UED114" s="908"/>
      <c r="UEE114" s="908"/>
      <c r="UEF114" s="908"/>
      <c r="UEG114" s="908"/>
      <c r="UEH114" s="908"/>
      <c r="UEI114" s="908"/>
      <c r="UEJ114" s="908"/>
      <c r="UEK114" s="908"/>
      <c r="UEL114" s="908"/>
      <c r="UEM114" s="908"/>
      <c r="UEN114" s="908"/>
      <c r="UEO114" s="908"/>
      <c r="UEP114" s="908"/>
      <c r="UEQ114" s="908"/>
      <c r="UER114" s="908"/>
      <c r="UES114" s="908"/>
      <c r="UET114" s="908"/>
      <c r="UEU114" s="908"/>
      <c r="UEV114" s="908"/>
      <c r="UEW114" s="908"/>
      <c r="UEX114" s="908"/>
      <c r="UEY114" s="908"/>
      <c r="UEZ114" s="908"/>
      <c r="UFA114" s="908"/>
      <c r="UFB114" s="908"/>
      <c r="UFC114" s="908"/>
      <c r="UFD114" s="908"/>
      <c r="UFE114" s="908"/>
      <c r="UFF114" s="908"/>
      <c r="UFG114" s="908"/>
      <c r="UFH114" s="908"/>
      <c r="UFI114" s="908"/>
      <c r="UFJ114" s="908"/>
      <c r="UFK114" s="908"/>
      <c r="UFL114" s="908"/>
      <c r="UFM114" s="908"/>
      <c r="UFN114" s="908"/>
      <c r="UFO114" s="908"/>
      <c r="UFP114" s="908"/>
      <c r="UFQ114" s="908"/>
      <c r="UFR114" s="908"/>
      <c r="UFS114" s="908"/>
      <c r="UFT114" s="908"/>
      <c r="UFU114" s="908"/>
      <c r="UFV114" s="908"/>
      <c r="UFW114" s="908"/>
      <c r="UFX114" s="908"/>
      <c r="UFY114" s="908"/>
      <c r="UFZ114" s="908"/>
      <c r="UGA114" s="908"/>
      <c r="UGB114" s="908"/>
      <c r="UGC114" s="908"/>
      <c r="UGD114" s="908"/>
      <c r="UGE114" s="908"/>
      <c r="UGF114" s="908"/>
      <c r="UGG114" s="908"/>
      <c r="UGH114" s="908"/>
      <c r="UGI114" s="908"/>
      <c r="UGJ114" s="908"/>
      <c r="UGK114" s="908"/>
      <c r="UGL114" s="908"/>
      <c r="UGM114" s="908"/>
      <c r="UGN114" s="908"/>
      <c r="UGO114" s="908"/>
      <c r="UGP114" s="908"/>
      <c r="UGQ114" s="908"/>
      <c r="UGR114" s="908"/>
      <c r="UGS114" s="908"/>
      <c r="UGT114" s="908"/>
      <c r="UGU114" s="908"/>
      <c r="UGV114" s="908"/>
      <c r="UGW114" s="908"/>
      <c r="UGX114" s="908"/>
      <c r="UGY114" s="908"/>
      <c r="UGZ114" s="908"/>
      <c r="UHA114" s="908"/>
      <c r="UHB114" s="908"/>
      <c r="UHC114" s="908"/>
      <c r="UHD114" s="908"/>
      <c r="UHE114" s="908"/>
      <c r="UHF114" s="908"/>
      <c r="UHG114" s="908"/>
      <c r="UHH114" s="908"/>
      <c r="UHI114" s="908"/>
      <c r="UHJ114" s="908"/>
      <c r="UHK114" s="908"/>
      <c r="UHL114" s="908"/>
      <c r="UHM114" s="908"/>
      <c r="UHN114" s="908"/>
      <c r="UHO114" s="908"/>
      <c r="UHP114" s="908"/>
      <c r="UHQ114" s="908"/>
      <c r="UHR114" s="908"/>
      <c r="UHS114" s="908"/>
      <c r="UHT114" s="908"/>
      <c r="UHU114" s="908"/>
      <c r="UHV114" s="908"/>
      <c r="UHW114" s="908"/>
      <c r="UHX114" s="908"/>
      <c r="UHY114" s="908"/>
      <c r="UHZ114" s="908"/>
      <c r="UIA114" s="908"/>
      <c r="UIB114" s="908"/>
      <c r="UIC114" s="908"/>
      <c r="UID114" s="908"/>
      <c r="UIE114" s="908"/>
      <c r="UIF114" s="908"/>
      <c r="UIG114" s="908"/>
      <c r="UIH114" s="908"/>
      <c r="UII114" s="908"/>
      <c r="UIJ114" s="908"/>
      <c r="UIK114" s="908"/>
      <c r="UIL114" s="908"/>
      <c r="UIM114" s="908"/>
      <c r="UIN114" s="908"/>
      <c r="UIO114" s="908"/>
      <c r="UIP114" s="908"/>
      <c r="UIQ114" s="908"/>
      <c r="UIR114" s="908"/>
      <c r="UIS114" s="908"/>
      <c r="UIT114" s="908"/>
      <c r="UIU114" s="908"/>
      <c r="UIV114" s="908"/>
      <c r="UIW114" s="908"/>
      <c r="UIX114" s="908"/>
      <c r="UIY114" s="908"/>
      <c r="UIZ114" s="908"/>
      <c r="UJA114" s="908"/>
      <c r="UJB114" s="908"/>
      <c r="UJC114" s="908"/>
      <c r="UJD114" s="908"/>
      <c r="UJE114" s="908"/>
      <c r="UJF114" s="908"/>
      <c r="UJG114" s="908"/>
      <c r="UJH114" s="908"/>
      <c r="UJI114" s="908"/>
      <c r="UJJ114" s="908"/>
      <c r="UJK114" s="908"/>
      <c r="UJL114" s="908"/>
      <c r="UJM114" s="908"/>
      <c r="UJN114" s="908"/>
      <c r="UJO114" s="908"/>
      <c r="UJP114" s="908"/>
      <c r="UJQ114" s="908"/>
      <c r="UJR114" s="908"/>
      <c r="UJS114" s="908"/>
      <c r="UJT114" s="908"/>
      <c r="UJU114" s="908"/>
      <c r="UJV114" s="908"/>
      <c r="UJW114" s="908"/>
      <c r="UJX114" s="908"/>
      <c r="UJY114" s="908"/>
      <c r="UJZ114" s="908"/>
      <c r="UKA114" s="908"/>
      <c r="UKB114" s="908"/>
      <c r="UKC114" s="908"/>
      <c r="UKD114" s="908"/>
      <c r="UKE114" s="908"/>
      <c r="UKF114" s="908"/>
      <c r="UKG114" s="908"/>
      <c r="UKH114" s="908"/>
      <c r="UKI114" s="908"/>
      <c r="UKJ114" s="908"/>
      <c r="UKK114" s="908"/>
      <c r="UKL114" s="908"/>
      <c r="UKM114" s="908"/>
      <c r="UKN114" s="908"/>
      <c r="UKO114" s="908"/>
      <c r="UKP114" s="908"/>
      <c r="UKQ114" s="908"/>
      <c r="UKR114" s="908"/>
      <c r="UKS114" s="908"/>
      <c r="UKT114" s="908"/>
      <c r="UKU114" s="908"/>
      <c r="UKV114" s="908"/>
      <c r="UKW114" s="908"/>
      <c r="UKX114" s="908"/>
      <c r="UKY114" s="908"/>
      <c r="UKZ114" s="908"/>
      <c r="ULA114" s="908"/>
      <c r="ULB114" s="908"/>
      <c r="ULC114" s="908"/>
      <c r="ULD114" s="908"/>
      <c r="ULE114" s="908"/>
      <c r="ULF114" s="908"/>
      <c r="ULG114" s="908"/>
      <c r="ULH114" s="908"/>
      <c r="ULI114" s="908"/>
      <c r="ULJ114" s="908"/>
      <c r="ULK114" s="908"/>
      <c r="ULL114" s="908"/>
      <c r="ULM114" s="908"/>
      <c r="ULN114" s="908"/>
      <c r="ULO114" s="908"/>
      <c r="ULP114" s="908"/>
      <c r="ULQ114" s="908"/>
      <c r="ULR114" s="908"/>
      <c r="ULS114" s="908"/>
      <c r="ULT114" s="908"/>
      <c r="ULU114" s="908"/>
      <c r="ULV114" s="908"/>
      <c r="ULW114" s="908"/>
      <c r="ULX114" s="908"/>
      <c r="ULY114" s="908"/>
      <c r="ULZ114" s="908"/>
      <c r="UMA114" s="908"/>
      <c r="UMB114" s="908"/>
      <c r="UMC114" s="908"/>
      <c r="UMD114" s="908"/>
      <c r="UME114" s="908"/>
      <c r="UMF114" s="908"/>
      <c r="UMG114" s="908"/>
      <c r="UMH114" s="908"/>
      <c r="UMI114" s="908"/>
      <c r="UMJ114" s="908"/>
      <c r="UMK114" s="908"/>
      <c r="UML114" s="908"/>
      <c r="UMM114" s="908"/>
      <c r="UMN114" s="908"/>
      <c r="UMO114" s="908"/>
      <c r="UMP114" s="908"/>
      <c r="UMQ114" s="908"/>
      <c r="UMR114" s="908"/>
      <c r="UMS114" s="908"/>
      <c r="UMT114" s="908"/>
      <c r="UMU114" s="908"/>
      <c r="UMV114" s="908"/>
      <c r="UMW114" s="908"/>
      <c r="UMX114" s="908"/>
      <c r="UMY114" s="908"/>
      <c r="UMZ114" s="908"/>
      <c r="UNA114" s="908"/>
      <c r="UNB114" s="908"/>
      <c r="UNC114" s="908"/>
      <c r="UND114" s="908"/>
      <c r="UNE114" s="908"/>
      <c r="UNF114" s="908"/>
      <c r="UNG114" s="908"/>
      <c r="UNH114" s="908"/>
      <c r="UNI114" s="908"/>
      <c r="UNJ114" s="908"/>
      <c r="UNK114" s="908"/>
      <c r="UNL114" s="908"/>
      <c r="UNM114" s="908"/>
      <c r="UNN114" s="908"/>
      <c r="UNO114" s="908"/>
      <c r="UNP114" s="908"/>
      <c r="UNQ114" s="908"/>
      <c r="UNR114" s="908"/>
      <c r="UNS114" s="908"/>
      <c r="UNT114" s="908"/>
      <c r="UNU114" s="908"/>
      <c r="UNV114" s="908"/>
      <c r="UNW114" s="908"/>
      <c r="UNX114" s="908"/>
      <c r="UNY114" s="908"/>
      <c r="UNZ114" s="908"/>
      <c r="UOA114" s="908"/>
      <c r="UOB114" s="908"/>
      <c r="UOC114" s="908"/>
      <c r="UOD114" s="908"/>
      <c r="UOE114" s="908"/>
      <c r="UOF114" s="908"/>
      <c r="UOG114" s="908"/>
      <c r="UOH114" s="908"/>
      <c r="UOI114" s="908"/>
      <c r="UOJ114" s="908"/>
      <c r="UOK114" s="908"/>
      <c r="UOL114" s="908"/>
      <c r="UOM114" s="908"/>
      <c r="UON114" s="908"/>
      <c r="UOO114" s="908"/>
      <c r="UOP114" s="908"/>
      <c r="UOQ114" s="908"/>
      <c r="UOR114" s="908"/>
      <c r="UOS114" s="908"/>
      <c r="UOT114" s="908"/>
      <c r="UOU114" s="908"/>
      <c r="UOV114" s="908"/>
      <c r="UOW114" s="908"/>
      <c r="UOX114" s="908"/>
      <c r="UOY114" s="908"/>
      <c r="UOZ114" s="908"/>
      <c r="UPA114" s="908"/>
      <c r="UPB114" s="908"/>
      <c r="UPC114" s="908"/>
      <c r="UPD114" s="908"/>
      <c r="UPE114" s="908"/>
      <c r="UPF114" s="908"/>
      <c r="UPG114" s="908"/>
      <c r="UPH114" s="908"/>
      <c r="UPI114" s="908"/>
      <c r="UPJ114" s="908"/>
      <c r="UPK114" s="908"/>
      <c r="UPL114" s="908"/>
      <c r="UPM114" s="908"/>
      <c r="UPN114" s="908"/>
      <c r="UPO114" s="908"/>
      <c r="UPP114" s="908"/>
      <c r="UPQ114" s="908"/>
      <c r="UPR114" s="908"/>
      <c r="UPS114" s="908"/>
      <c r="UPT114" s="908"/>
      <c r="UPU114" s="908"/>
      <c r="UPV114" s="908"/>
      <c r="UPW114" s="908"/>
      <c r="UPX114" s="908"/>
      <c r="UPY114" s="908"/>
      <c r="UPZ114" s="908"/>
      <c r="UQA114" s="908"/>
      <c r="UQB114" s="908"/>
      <c r="UQC114" s="908"/>
      <c r="UQD114" s="908"/>
      <c r="UQE114" s="908"/>
      <c r="UQF114" s="908"/>
      <c r="UQG114" s="908"/>
      <c r="UQH114" s="908"/>
      <c r="UQI114" s="908"/>
      <c r="UQJ114" s="908"/>
      <c r="UQK114" s="908"/>
      <c r="UQL114" s="908"/>
      <c r="UQM114" s="908"/>
      <c r="UQN114" s="908"/>
      <c r="UQO114" s="908"/>
      <c r="UQP114" s="908"/>
      <c r="UQQ114" s="908"/>
      <c r="UQR114" s="908"/>
      <c r="UQS114" s="908"/>
      <c r="UQT114" s="908"/>
      <c r="UQU114" s="908"/>
      <c r="UQV114" s="908"/>
      <c r="UQW114" s="908"/>
      <c r="UQX114" s="908"/>
      <c r="UQY114" s="908"/>
      <c r="UQZ114" s="908"/>
      <c r="URA114" s="908"/>
      <c r="URB114" s="908"/>
      <c r="URC114" s="908"/>
      <c r="URD114" s="908"/>
      <c r="URE114" s="908"/>
      <c r="URF114" s="908"/>
      <c r="URG114" s="908"/>
      <c r="URH114" s="908"/>
      <c r="URI114" s="908"/>
      <c r="URJ114" s="908"/>
      <c r="URK114" s="908"/>
      <c r="URL114" s="908"/>
      <c r="URM114" s="908"/>
      <c r="URN114" s="908"/>
      <c r="URO114" s="908"/>
      <c r="URP114" s="908"/>
      <c r="URQ114" s="908"/>
      <c r="URR114" s="908"/>
      <c r="URS114" s="908"/>
      <c r="URT114" s="908"/>
      <c r="URU114" s="908"/>
      <c r="URV114" s="908"/>
      <c r="URW114" s="908"/>
      <c r="URX114" s="908"/>
      <c r="URY114" s="908"/>
      <c r="URZ114" s="908"/>
      <c r="USA114" s="908"/>
      <c r="USB114" s="908"/>
      <c r="USC114" s="908"/>
      <c r="USD114" s="908"/>
      <c r="USE114" s="908"/>
      <c r="USF114" s="908"/>
      <c r="USG114" s="908"/>
      <c r="USH114" s="908"/>
      <c r="USI114" s="908"/>
      <c r="USJ114" s="908"/>
      <c r="USK114" s="908"/>
      <c r="USL114" s="908"/>
      <c r="USM114" s="908"/>
      <c r="USN114" s="908"/>
      <c r="USO114" s="908"/>
      <c r="USP114" s="908"/>
      <c r="USQ114" s="908"/>
      <c r="USR114" s="908"/>
      <c r="USS114" s="908"/>
      <c r="UST114" s="908"/>
      <c r="USU114" s="908"/>
      <c r="USV114" s="908"/>
      <c r="USW114" s="908"/>
      <c r="USX114" s="908"/>
      <c r="USY114" s="908"/>
      <c r="USZ114" s="908"/>
      <c r="UTA114" s="908"/>
      <c r="UTB114" s="908"/>
      <c r="UTC114" s="908"/>
      <c r="UTD114" s="908"/>
      <c r="UTE114" s="908"/>
      <c r="UTF114" s="908"/>
      <c r="UTG114" s="908"/>
      <c r="UTH114" s="908"/>
      <c r="UTI114" s="908"/>
      <c r="UTJ114" s="908"/>
      <c r="UTK114" s="908"/>
      <c r="UTL114" s="908"/>
      <c r="UTM114" s="908"/>
      <c r="UTN114" s="908"/>
      <c r="UTO114" s="908"/>
      <c r="UTP114" s="908"/>
      <c r="UTQ114" s="908"/>
      <c r="UTR114" s="908"/>
      <c r="UTS114" s="908"/>
      <c r="UTT114" s="908"/>
      <c r="UTU114" s="908"/>
      <c r="UTV114" s="908"/>
      <c r="UTW114" s="908"/>
      <c r="UTX114" s="908"/>
      <c r="UTY114" s="908"/>
      <c r="UTZ114" s="908"/>
      <c r="UUA114" s="908"/>
      <c r="UUB114" s="908"/>
      <c r="UUC114" s="908"/>
      <c r="UUD114" s="908"/>
      <c r="UUE114" s="908"/>
      <c r="UUF114" s="908"/>
      <c r="UUG114" s="908"/>
      <c r="UUH114" s="908"/>
      <c r="UUI114" s="908"/>
      <c r="UUJ114" s="908"/>
      <c r="UUK114" s="908"/>
      <c r="UUL114" s="908"/>
      <c r="UUM114" s="908"/>
      <c r="UUN114" s="908"/>
      <c r="UUO114" s="908"/>
      <c r="UUP114" s="908"/>
      <c r="UUQ114" s="908"/>
      <c r="UUR114" s="908"/>
      <c r="UUS114" s="908"/>
      <c r="UUT114" s="908"/>
      <c r="UUU114" s="908"/>
      <c r="UUV114" s="908"/>
      <c r="UUW114" s="908"/>
      <c r="UUX114" s="908"/>
      <c r="UUY114" s="908"/>
      <c r="UUZ114" s="908"/>
      <c r="UVA114" s="908"/>
      <c r="UVB114" s="908"/>
      <c r="UVC114" s="908"/>
      <c r="UVD114" s="908"/>
      <c r="UVE114" s="908"/>
      <c r="UVF114" s="908"/>
      <c r="UVG114" s="908"/>
      <c r="UVH114" s="908"/>
      <c r="UVI114" s="908"/>
      <c r="UVJ114" s="908"/>
      <c r="UVK114" s="908"/>
      <c r="UVL114" s="908"/>
      <c r="UVM114" s="908"/>
      <c r="UVN114" s="908"/>
      <c r="UVO114" s="908"/>
      <c r="UVP114" s="908"/>
      <c r="UVQ114" s="908"/>
      <c r="UVR114" s="908"/>
      <c r="UVS114" s="908"/>
      <c r="UVT114" s="908"/>
      <c r="UVU114" s="908"/>
      <c r="UVV114" s="908"/>
      <c r="UVW114" s="908"/>
      <c r="UVX114" s="908"/>
      <c r="UVY114" s="908"/>
      <c r="UVZ114" s="908"/>
      <c r="UWA114" s="908"/>
      <c r="UWB114" s="908"/>
      <c r="UWC114" s="908"/>
      <c r="UWD114" s="908"/>
      <c r="UWE114" s="908"/>
      <c r="UWF114" s="908"/>
      <c r="UWG114" s="908"/>
      <c r="UWH114" s="908"/>
      <c r="UWI114" s="908"/>
      <c r="UWJ114" s="908"/>
      <c r="UWK114" s="908"/>
      <c r="UWL114" s="908"/>
      <c r="UWM114" s="908"/>
      <c r="UWN114" s="908"/>
      <c r="UWO114" s="908"/>
      <c r="UWP114" s="908"/>
      <c r="UWQ114" s="908"/>
      <c r="UWR114" s="908"/>
      <c r="UWS114" s="908"/>
      <c r="UWT114" s="908"/>
      <c r="UWU114" s="908"/>
      <c r="UWV114" s="908"/>
      <c r="UWW114" s="908"/>
      <c r="UWX114" s="908"/>
      <c r="UWY114" s="908"/>
      <c r="UWZ114" s="908"/>
      <c r="UXA114" s="908"/>
      <c r="UXB114" s="908"/>
      <c r="UXC114" s="908"/>
      <c r="UXD114" s="908"/>
      <c r="UXE114" s="908"/>
      <c r="UXF114" s="908"/>
      <c r="UXG114" s="908"/>
      <c r="UXH114" s="908"/>
      <c r="UXI114" s="908"/>
      <c r="UXJ114" s="908"/>
      <c r="UXK114" s="908"/>
      <c r="UXL114" s="908"/>
      <c r="UXM114" s="908"/>
      <c r="UXN114" s="908"/>
      <c r="UXO114" s="908"/>
      <c r="UXP114" s="908"/>
      <c r="UXQ114" s="908"/>
      <c r="UXR114" s="908"/>
      <c r="UXS114" s="908"/>
      <c r="UXT114" s="908"/>
      <c r="UXU114" s="908"/>
      <c r="UXV114" s="908"/>
      <c r="UXW114" s="908"/>
      <c r="UXX114" s="908"/>
      <c r="UXY114" s="908"/>
      <c r="UXZ114" s="908"/>
      <c r="UYA114" s="908"/>
      <c r="UYB114" s="908"/>
      <c r="UYC114" s="908"/>
      <c r="UYD114" s="908"/>
      <c r="UYE114" s="908"/>
      <c r="UYF114" s="908"/>
      <c r="UYG114" s="908"/>
      <c r="UYH114" s="908"/>
      <c r="UYI114" s="908"/>
      <c r="UYJ114" s="908"/>
      <c r="UYK114" s="908"/>
      <c r="UYL114" s="908"/>
      <c r="UYM114" s="908"/>
      <c r="UYN114" s="908"/>
      <c r="UYO114" s="908"/>
      <c r="UYP114" s="908"/>
      <c r="UYQ114" s="908"/>
      <c r="UYR114" s="908"/>
      <c r="UYS114" s="908"/>
      <c r="UYT114" s="908"/>
      <c r="UYU114" s="908"/>
      <c r="UYV114" s="908"/>
      <c r="UYW114" s="908"/>
      <c r="UYX114" s="908"/>
      <c r="UYY114" s="908"/>
      <c r="UYZ114" s="908"/>
      <c r="UZA114" s="908"/>
      <c r="UZB114" s="908"/>
      <c r="UZC114" s="908"/>
      <c r="UZD114" s="908"/>
      <c r="UZE114" s="908"/>
      <c r="UZF114" s="908"/>
      <c r="UZG114" s="908"/>
      <c r="UZH114" s="908"/>
      <c r="UZI114" s="908"/>
      <c r="UZJ114" s="908"/>
      <c r="UZK114" s="908"/>
      <c r="UZL114" s="908"/>
      <c r="UZM114" s="908"/>
      <c r="UZN114" s="908"/>
      <c r="UZO114" s="908"/>
      <c r="UZP114" s="908"/>
      <c r="UZQ114" s="908"/>
      <c r="UZR114" s="908"/>
      <c r="UZS114" s="908"/>
      <c r="UZT114" s="908"/>
      <c r="UZU114" s="908"/>
      <c r="UZV114" s="908"/>
      <c r="UZW114" s="908"/>
      <c r="UZX114" s="908"/>
      <c r="UZY114" s="908"/>
      <c r="UZZ114" s="908"/>
      <c r="VAA114" s="908"/>
      <c r="VAB114" s="908"/>
      <c r="VAC114" s="908"/>
      <c r="VAD114" s="908"/>
      <c r="VAE114" s="908"/>
      <c r="VAF114" s="908"/>
      <c r="VAG114" s="908"/>
      <c r="VAH114" s="908"/>
      <c r="VAI114" s="908"/>
      <c r="VAJ114" s="908"/>
      <c r="VAK114" s="908"/>
      <c r="VAL114" s="908"/>
      <c r="VAM114" s="908"/>
      <c r="VAN114" s="908"/>
      <c r="VAO114" s="908"/>
      <c r="VAP114" s="908"/>
      <c r="VAQ114" s="908"/>
      <c r="VAR114" s="908"/>
      <c r="VAS114" s="908"/>
      <c r="VAT114" s="908"/>
      <c r="VAU114" s="908"/>
      <c r="VAV114" s="908"/>
      <c r="VAW114" s="908"/>
      <c r="VAX114" s="908"/>
      <c r="VAY114" s="908"/>
      <c r="VAZ114" s="908"/>
      <c r="VBA114" s="908"/>
      <c r="VBB114" s="908"/>
      <c r="VBC114" s="908"/>
      <c r="VBD114" s="908"/>
      <c r="VBE114" s="908"/>
      <c r="VBF114" s="908"/>
      <c r="VBG114" s="908"/>
      <c r="VBH114" s="908"/>
      <c r="VBI114" s="908"/>
      <c r="VBJ114" s="908"/>
      <c r="VBK114" s="908"/>
      <c r="VBL114" s="908"/>
      <c r="VBM114" s="908"/>
      <c r="VBN114" s="908"/>
      <c r="VBO114" s="908"/>
      <c r="VBP114" s="908"/>
      <c r="VBQ114" s="908"/>
      <c r="VBR114" s="908"/>
      <c r="VBS114" s="908"/>
      <c r="VBT114" s="908"/>
      <c r="VBU114" s="908"/>
      <c r="VBV114" s="908"/>
      <c r="VBW114" s="908"/>
      <c r="VBX114" s="908"/>
      <c r="VBY114" s="908"/>
      <c r="VBZ114" s="908"/>
      <c r="VCA114" s="908"/>
      <c r="VCB114" s="908"/>
      <c r="VCC114" s="908"/>
      <c r="VCD114" s="908"/>
      <c r="VCE114" s="908"/>
      <c r="VCF114" s="908"/>
      <c r="VCG114" s="908"/>
      <c r="VCH114" s="908"/>
      <c r="VCI114" s="908"/>
      <c r="VCJ114" s="908"/>
      <c r="VCK114" s="908"/>
      <c r="VCL114" s="908"/>
      <c r="VCM114" s="908"/>
      <c r="VCN114" s="908"/>
      <c r="VCO114" s="908"/>
      <c r="VCP114" s="908"/>
      <c r="VCQ114" s="908"/>
      <c r="VCR114" s="908"/>
      <c r="VCS114" s="908"/>
      <c r="VCT114" s="908"/>
      <c r="VCU114" s="908"/>
      <c r="VCV114" s="908"/>
      <c r="VCW114" s="908"/>
      <c r="VCX114" s="908"/>
      <c r="VCY114" s="908"/>
      <c r="VCZ114" s="908"/>
      <c r="VDA114" s="908"/>
      <c r="VDB114" s="908"/>
      <c r="VDC114" s="908"/>
      <c r="VDD114" s="908"/>
      <c r="VDE114" s="908"/>
      <c r="VDF114" s="908"/>
      <c r="VDG114" s="908"/>
      <c r="VDH114" s="908"/>
      <c r="VDI114" s="908"/>
      <c r="VDJ114" s="908"/>
      <c r="VDK114" s="908"/>
      <c r="VDL114" s="908"/>
      <c r="VDM114" s="908"/>
      <c r="VDN114" s="908"/>
      <c r="VDO114" s="908"/>
      <c r="VDP114" s="908"/>
      <c r="VDQ114" s="908"/>
      <c r="VDR114" s="908"/>
      <c r="VDS114" s="908"/>
      <c r="VDT114" s="908"/>
      <c r="VDU114" s="908"/>
      <c r="VDV114" s="908"/>
      <c r="VDW114" s="908"/>
      <c r="VDX114" s="908"/>
      <c r="VDY114" s="908"/>
      <c r="VDZ114" s="908"/>
      <c r="VEA114" s="908"/>
      <c r="VEB114" s="908"/>
      <c r="VEC114" s="908"/>
      <c r="VED114" s="908"/>
      <c r="VEE114" s="908"/>
      <c r="VEF114" s="908"/>
      <c r="VEG114" s="908"/>
      <c r="VEH114" s="908"/>
      <c r="VEI114" s="908"/>
      <c r="VEJ114" s="908"/>
      <c r="VEK114" s="908"/>
      <c r="VEL114" s="908"/>
      <c r="VEM114" s="908"/>
      <c r="VEN114" s="908"/>
      <c r="VEO114" s="908"/>
      <c r="VEP114" s="908"/>
      <c r="VEQ114" s="908"/>
      <c r="VER114" s="908"/>
      <c r="VES114" s="908"/>
      <c r="VET114" s="908"/>
      <c r="VEU114" s="908"/>
      <c r="VEV114" s="908"/>
      <c r="VEW114" s="908"/>
      <c r="VEX114" s="908"/>
      <c r="VEY114" s="908"/>
      <c r="VEZ114" s="908"/>
      <c r="VFA114" s="908"/>
      <c r="VFB114" s="908"/>
      <c r="VFC114" s="908"/>
      <c r="VFD114" s="908"/>
      <c r="VFE114" s="908"/>
      <c r="VFF114" s="908"/>
      <c r="VFG114" s="908"/>
      <c r="VFH114" s="908"/>
      <c r="VFI114" s="908"/>
      <c r="VFJ114" s="908"/>
      <c r="VFK114" s="908"/>
      <c r="VFL114" s="908"/>
      <c r="VFM114" s="908"/>
      <c r="VFN114" s="908"/>
      <c r="VFO114" s="908"/>
      <c r="VFP114" s="908"/>
      <c r="VFQ114" s="908"/>
      <c r="VFR114" s="908"/>
      <c r="VFS114" s="908"/>
      <c r="VFT114" s="908"/>
      <c r="VFU114" s="908"/>
      <c r="VFV114" s="908"/>
      <c r="VFW114" s="908"/>
      <c r="VFX114" s="908"/>
      <c r="VFY114" s="908"/>
      <c r="VFZ114" s="908"/>
      <c r="VGA114" s="908"/>
      <c r="VGB114" s="908"/>
      <c r="VGC114" s="908"/>
      <c r="VGD114" s="908"/>
      <c r="VGE114" s="908"/>
      <c r="VGF114" s="908"/>
      <c r="VGG114" s="908"/>
      <c r="VGH114" s="908"/>
      <c r="VGI114" s="908"/>
      <c r="VGJ114" s="908"/>
      <c r="VGK114" s="908"/>
      <c r="VGL114" s="908"/>
      <c r="VGM114" s="908"/>
      <c r="VGN114" s="908"/>
      <c r="VGO114" s="908"/>
      <c r="VGP114" s="908"/>
      <c r="VGQ114" s="908"/>
      <c r="VGR114" s="908"/>
      <c r="VGS114" s="908"/>
      <c r="VGT114" s="908"/>
      <c r="VGU114" s="908"/>
      <c r="VGV114" s="908"/>
      <c r="VGW114" s="908"/>
      <c r="VGX114" s="908"/>
      <c r="VGY114" s="908"/>
      <c r="VGZ114" s="908"/>
      <c r="VHA114" s="908"/>
      <c r="VHB114" s="908"/>
      <c r="VHC114" s="908"/>
      <c r="VHD114" s="908"/>
      <c r="VHE114" s="908"/>
      <c r="VHF114" s="908"/>
      <c r="VHG114" s="908"/>
      <c r="VHH114" s="908"/>
      <c r="VHI114" s="908"/>
      <c r="VHJ114" s="908"/>
      <c r="VHK114" s="908"/>
      <c r="VHL114" s="908"/>
      <c r="VHM114" s="908"/>
      <c r="VHN114" s="908"/>
      <c r="VHO114" s="908"/>
      <c r="VHP114" s="908"/>
      <c r="VHQ114" s="908"/>
      <c r="VHR114" s="908"/>
      <c r="VHS114" s="908"/>
      <c r="VHT114" s="908"/>
      <c r="VHU114" s="908"/>
      <c r="VHV114" s="908"/>
      <c r="VHW114" s="908"/>
      <c r="VHX114" s="908"/>
      <c r="VHY114" s="908"/>
      <c r="VHZ114" s="908"/>
      <c r="VIA114" s="908"/>
      <c r="VIB114" s="908"/>
      <c r="VIC114" s="908"/>
      <c r="VID114" s="908"/>
      <c r="VIE114" s="908"/>
      <c r="VIF114" s="908"/>
      <c r="VIG114" s="908"/>
      <c r="VIH114" s="908"/>
      <c r="VII114" s="908"/>
      <c r="VIJ114" s="908"/>
      <c r="VIK114" s="908"/>
      <c r="VIL114" s="908"/>
      <c r="VIM114" s="908"/>
      <c r="VIN114" s="908"/>
      <c r="VIO114" s="908"/>
      <c r="VIP114" s="908"/>
      <c r="VIQ114" s="908"/>
      <c r="VIR114" s="908"/>
      <c r="VIS114" s="908"/>
      <c r="VIT114" s="908"/>
      <c r="VIU114" s="908"/>
      <c r="VIV114" s="908"/>
      <c r="VIW114" s="908"/>
      <c r="VIX114" s="908"/>
      <c r="VIY114" s="908"/>
      <c r="VIZ114" s="908"/>
      <c r="VJA114" s="908"/>
      <c r="VJB114" s="908"/>
      <c r="VJC114" s="908"/>
      <c r="VJD114" s="908"/>
      <c r="VJE114" s="908"/>
      <c r="VJF114" s="908"/>
      <c r="VJG114" s="908"/>
      <c r="VJH114" s="908"/>
      <c r="VJI114" s="908"/>
      <c r="VJJ114" s="908"/>
      <c r="VJK114" s="908"/>
      <c r="VJL114" s="908"/>
      <c r="VJM114" s="908"/>
      <c r="VJN114" s="908"/>
      <c r="VJO114" s="908"/>
      <c r="VJP114" s="908"/>
      <c r="VJQ114" s="908"/>
      <c r="VJR114" s="908"/>
      <c r="VJS114" s="908"/>
      <c r="VJT114" s="908"/>
      <c r="VJU114" s="908"/>
      <c r="VJV114" s="908"/>
      <c r="VJW114" s="908"/>
      <c r="VJX114" s="908"/>
      <c r="VJY114" s="908"/>
      <c r="VJZ114" s="908"/>
      <c r="VKA114" s="908"/>
      <c r="VKB114" s="908"/>
      <c r="VKC114" s="908"/>
      <c r="VKD114" s="908"/>
      <c r="VKE114" s="908"/>
      <c r="VKF114" s="908"/>
      <c r="VKG114" s="908"/>
      <c r="VKH114" s="908"/>
      <c r="VKI114" s="908"/>
      <c r="VKJ114" s="908"/>
      <c r="VKK114" s="908"/>
      <c r="VKL114" s="908"/>
      <c r="VKM114" s="908"/>
      <c r="VKN114" s="908"/>
      <c r="VKO114" s="908"/>
      <c r="VKP114" s="908"/>
      <c r="VKQ114" s="908"/>
      <c r="VKR114" s="908"/>
      <c r="VKS114" s="908"/>
      <c r="VKT114" s="908"/>
      <c r="VKU114" s="908"/>
      <c r="VKV114" s="908"/>
      <c r="VKW114" s="908"/>
      <c r="VKX114" s="908"/>
      <c r="VKY114" s="908"/>
      <c r="VKZ114" s="908"/>
      <c r="VLA114" s="908"/>
      <c r="VLB114" s="908"/>
      <c r="VLC114" s="908"/>
      <c r="VLD114" s="908"/>
      <c r="VLE114" s="908"/>
      <c r="VLF114" s="908"/>
      <c r="VLG114" s="908"/>
      <c r="VLH114" s="908"/>
      <c r="VLI114" s="908"/>
      <c r="VLJ114" s="908"/>
      <c r="VLK114" s="908"/>
      <c r="VLL114" s="908"/>
      <c r="VLM114" s="908"/>
      <c r="VLN114" s="908"/>
      <c r="VLO114" s="908"/>
      <c r="VLP114" s="908"/>
      <c r="VLQ114" s="908"/>
      <c r="VLR114" s="908"/>
      <c r="VLS114" s="908"/>
      <c r="VLT114" s="908"/>
      <c r="VLU114" s="908"/>
      <c r="VLV114" s="908"/>
      <c r="VLW114" s="908"/>
      <c r="VLX114" s="908"/>
      <c r="VLY114" s="908"/>
      <c r="VLZ114" s="908"/>
      <c r="VMA114" s="908"/>
      <c r="VMB114" s="908"/>
      <c r="VMC114" s="908"/>
      <c r="VMD114" s="908"/>
      <c r="VME114" s="908"/>
      <c r="VMF114" s="908"/>
      <c r="VMG114" s="908"/>
      <c r="VMH114" s="908"/>
      <c r="VMI114" s="908"/>
      <c r="VMJ114" s="908"/>
      <c r="VMK114" s="908"/>
      <c r="VML114" s="908"/>
      <c r="VMM114" s="908"/>
      <c r="VMN114" s="908"/>
      <c r="VMO114" s="908"/>
      <c r="VMP114" s="908"/>
      <c r="VMQ114" s="908"/>
      <c r="VMR114" s="908"/>
      <c r="VMS114" s="908"/>
      <c r="VMT114" s="908"/>
      <c r="VMU114" s="908"/>
      <c r="VMV114" s="908"/>
      <c r="VMW114" s="908"/>
      <c r="VMX114" s="908"/>
      <c r="VMY114" s="908"/>
      <c r="VMZ114" s="908"/>
      <c r="VNA114" s="908"/>
      <c r="VNB114" s="908"/>
      <c r="VNC114" s="908"/>
      <c r="VND114" s="908"/>
      <c r="VNE114" s="908"/>
      <c r="VNF114" s="908"/>
      <c r="VNG114" s="908"/>
      <c r="VNH114" s="908"/>
      <c r="VNI114" s="908"/>
      <c r="VNJ114" s="908"/>
      <c r="VNK114" s="908"/>
      <c r="VNL114" s="908"/>
      <c r="VNM114" s="908"/>
      <c r="VNN114" s="908"/>
      <c r="VNO114" s="908"/>
      <c r="VNP114" s="908"/>
      <c r="VNQ114" s="908"/>
      <c r="VNR114" s="908"/>
      <c r="VNS114" s="908"/>
      <c r="VNT114" s="908"/>
      <c r="VNU114" s="908"/>
      <c r="VNV114" s="908"/>
      <c r="VNW114" s="908"/>
      <c r="VNX114" s="908"/>
      <c r="VNY114" s="908"/>
      <c r="VNZ114" s="908"/>
      <c r="VOA114" s="908"/>
      <c r="VOB114" s="908"/>
      <c r="VOC114" s="908"/>
      <c r="VOD114" s="908"/>
      <c r="VOE114" s="908"/>
      <c r="VOF114" s="908"/>
      <c r="VOG114" s="908"/>
      <c r="VOH114" s="908"/>
      <c r="VOI114" s="908"/>
      <c r="VOJ114" s="908"/>
      <c r="VOK114" s="908"/>
      <c r="VOL114" s="908"/>
      <c r="VOM114" s="908"/>
      <c r="VON114" s="908"/>
      <c r="VOO114" s="908"/>
      <c r="VOP114" s="908"/>
      <c r="VOQ114" s="908"/>
      <c r="VOR114" s="908"/>
      <c r="VOS114" s="908"/>
      <c r="VOT114" s="908"/>
      <c r="VOU114" s="908"/>
      <c r="VOV114" s="908"/>
      <c r="VOW114" s="908"/>
      <c r="VOX114" s="908"/>
      <c r="VOY114" s="908"/>
      <c r="VOZ114" s="908"/>
      <c r="VPA114" s="908"/>
      <c r="VPB114" s="908"/>
      <c r="VPC114" s="908"/>
      <c r="VPD114" s="908"/>
      <c r="VPE114" s="908"/>
      <c r="VPF114" s="908"/>
      <c r="VPG114" s="908"/>
      <c r="VPH114" s="908"/>
      <c r="VPI114" s="908"/>
      <c r="VPJ114" s="908"/>
      <c r="VPK114" s="908"/>
      <c r="VPL114" s="908"/>
      <c r="VPM114" s="908"/>
      <c r="VPN114" s="908"/>
      <c r="VPO114" s="908"/>
      <c r="VPP114" s="908"/>
      <c r="VPQ114" s="908"/>
      <c r="VPR114" s="908"/>
      <c r="VPS114" s="908"/>
      <c r="VPT114" s="908"/>
      <c r="VPU114" s="908"/>
      <c r="VPV114" s="908"/>
      <c r="VPW114" s="908"/>
      <c r="VPX114" s="908"/>
      <c r="VPY114" s="908"/>
      <c r="VPZ114" s="908"/>
      <c r="VQA114" s="908"/>
      <c r="VQB114" s="908"/>
      <c r="VQC114" s="908"/>
      <c r="VQD114" s="908"/>
      <c r="VQE114" s="908"/>
      <c r="VQF114" s="908"/>
      <c r="VQG114" s="908"/>
      <c r="VQH114" s="908"/>
      <c r="VQI114" s="908"/>
      <c r="VQJ114" s="908"/>
      <c r="VQK114" s="908"/>
      <c r="VQL114" s="908"/>
      <c r="VQM114" s="908"/>
      <c r="VQN114" s="908"/>
      <c r="VQO114" s="908"/>
      <c r="VQP114" s="908"/>
      <c r="VQQ114" s="908"/>
      <c r="VQR114" s="908"/>
      <c r="VQS114" s="908"/>
      <c r="VQT114" s="908"/>
      <c r="VQU114" s="908"/>
      <c r="VQV114" s="908"/>
      <c r="VQW114" s="908"/>
      <c r="VQX114" s="908"/>
      <c r="VQY114" s="908"/>
      <c r="VQZ114" s="908"/>
      <c r="VRA114" s="908"/>
      <c r="VRB114" s="908"/>
      <c r="VRC114" s="908"/>
      <c r="VRD114" s="908"/>
      <c r="VRE114" s="908"/>
      <c r="VRF114" s="908"/>
      <c r="VRG114" s="908"/>
      <c r="VRH114" s="908"/>
      <c r="VRI114" s="908"/>
      <c r="VRJ114" s="908"/>
      <c r="VRK114" s="908"/>
      <c r="VRL114" s="908"/>
      <c r="VRM114" s="908"/>
      <c r="VRN114" s="908"/>
      <c r="VRO114" s="908"/>
      <c r="VRP114" s="908"/>
      <c r="VRQ114" s="908"/>
      <c r="VRR114" s="908"/>
      <c r="VRS114" s="908"/>
      <c r="VRT114" s="908"/>
      <c r="VRU114" s="908"/>
      <c r="VRV114" s="908"/>
      <c r="VRW114" s="908"/>
      <c r="VRX114" s="908"/>
      <c r="VRY114" s="908"/>
      <c r="VRZ114" s="908"/>
      <c r="VSA114" s="908"/>
      <c r="VSB114" s="908"/>
      <c r="VSC114" s="908"/>
      <c r="VSD114" s="908"/>
      <c r="VSE114" s="908"/>
      <c r="VSF114" s="908"/>
      <c r="VSG114" s="908"/>
      <c r="VSH114" s="908"/>
      <c r="VSI114" s="908"/>
      <c r="VSJ114" s="908"/>
      <c r="VSK114" s="908"/>
      <c r="VSL114" s="908"/>
      <c r="VSM114" s="908"/>
      <c r="VSN114" s="908"/>
      <c r="VSO114" s="908"/>
      <c r="VSP114" s="908"/>
      <c r="VSQ114" s="908"/>
      <c r="VSR114" s="908"/>
      <c r="VSS114" s="908"/>
      <c r="VST114" s="908"/>
      <c r="VSU114" s="908"/>
      <c r="VSV114" s="908"/>
      <c r="VSW114" s="908"/>
      <c r="VSX114" s="908"/>
      <c r="VSY114" s="908"/>
      <c r="VSZ114" s="908"/>
      <c r="VTA114" s="908"/>
      <c r="VTB114" s="908"/>
      <c r="VTC114" s="908"/>
      <c r="VTD114" s="908"/>
      <c r="VTE114" s="908"/>
      <c r="VTF114" s="908"/>
      <c r="VTG114" s="908"/>
      <c r="VTH114" s="908"/>
      <c r="VTI114" s="908"/>
      <c r="VTJ114" s="908"/>
      <c r="VTK114" s="908"/>
      <c r="VTL114" s="908"/>
      <c r="VTM114" s="908"/>
      <c r="VTN114" s="908"/>
      <c r="VTO114" s="908"/>
      <c r="VTP114" s="908"/>
      <c r="VTQ114" s="908"/>
      <c r="VTR114" s="908"/>
      <c r="VTS114" s="908"/>
      <c r="VTT114" s="908"/>
      <c r="VTU114" s="908"/>
      <c r="VTV114" s="908"/>
      <c r="VTW114" s="908"/>
      <c r="VTX114" s="908"/>
      <c r="VTY114" s="908"/>
      <c r="VTZ114" s="908"/>
      <c r="VUA114" s="908"/>
      <c r="VUB114" s="908"/>
      <c r="VUC114" s="908"/>
      <c r="VUD114" s="908"/>
      <c r="VUE114" s="908"/>
      <c r="VUF114" s="908"/>
      <c r="VUG114" s="908"/>
      <c r="VUH114" s="908"/>
      <c r="VUI114" s="908"/>
      <c r="VUJ114" s="908"/>
      <c r="VUK114" s="908"/>
      <c r="VUL114" s="908"/>
      <c r="VUM114" s="908"/>
      <c r="VUN114" s="908"/>
      <c r="VUO114" s="908"/>
      <c r="VUP114" s="908"/>
      <c r="VUQ114" s="908"/>
      <c r="VUR114" s="908"/>
      <c r="VUS114" s="908"/>
      <c r="VUT114" s="908"/>
      <c r="VUU114" s="908"/>
      <c r="VUV114" s="908"/>
      <c r="VUW114" s="908"/>
      <c r="VUX114" s="908"/>
      <c r="VUY114" s="908"/>
      <c r="VUZ114" s="908"/>
      <c r="VVA114" s="908"/>
      <c r="VVB114" s="908"/>
      <c r="VVC114" s="908"/>
      <c r="VVD114" s="908"/>
      <c r="VVE114" s="908"/>
      <c r="VVF114" s="908"/>
      <c r="VVG114" s="908"/>
      <c r="VVH114" s="908"/>
      <c r="VVI114" s="908"/>
      <c r="VVJ114" s="908"/>
      <c r="VVK114" s="908"/>
      <c r="VVL114" s="908"/>
      <c r="VVM114" s="908"/>
      <c r="VVN114" s="908"/>
      <c r="VVO114" s="908"/>
      <c r="VVP114" s="908"/>
      <c r="VVQ114" s="908"/>
      <c r="VVR114" s="908"/>
      <c r="VVS114" s="908"/>
      <c r="VVT114" s="908"/>
      <c r="VVU114" s="908"/>
      <c r="VVV114" s="908"/>
      <c r="VVW114" s="908"/>
      <c r="VVX114" s="908"/>
      <c r="VVY114" s="908"/>
      <c r="VVZ114" s="908"/>
      <c r="VWA114" s="908"/>
      <c r="VWB114" s="908"/>
      <c r="VWC114" s="908"/>
      <c r="VWD114" s="908"/>
      <c r="VWE114" s="908"/>
      <c r="VWF114" s="908"/>
      <c r="VWG114" s="908"/>
      <c r="VWH114" s="908"/>
      <c r="VWI114" s="908"/>
      <c r="VWJ114" s="908"/>
      <c r="VWK114" s="908"/>
      <c r="VWL114" s="908"/>
      <c r="VWM114" s="908"/>
      <c r="VWN114" s="908"/>
      <c r="VWO114" s="908"/>
      <c r="VWP114" s="908"/>
      <c r="VWQ114" s="908"/>
      <c r="VWR114" s="908"/>
      <c r="VWS114" s="908"/>
      <c r="VWT114" s="908"/>
      <c r="VWU114" s="908"/>
      <c r="VWV114" s="908"/>
      <c r="VWW114" s="908"/>
      <c r="VWX114" s="908"/>
      <c r="VWY114" s="908"/>
      <c r="VWZ114" s="908"/>
      <c r="VXA114" s="908"/>
      <c r="VXB114" s="908"/>
      <c r="VXC114" s="908"/>
      <c r="VXD114" s="908"/>
      <c r="VXE114" s="908"/>
      <c r="VXF114" s="908"/>
      <c r="VXG114" s="908"/>
      <c r="VXH114" s="908"/>
      <c r="VXI114" s="908"/>
      <c r="VXJ114" s="908"/>
      <c r="VXK114" s="908"/>
      <c r="VXL114" s="908"/>
      <c r="VXM114" s="908"/>
      <c r="VXN114" s="908"/>
      <c r="VXO114" s="908"/>
      <c r="VXP114" s="908"/>
      <c r="VXQ114" s="908"/>
      <c r="VXR114" s="908"/>
      <c r="VXS114" s="908"/>
      <c r="VXT114" s="908"/>
      <c r="VXU114" s="908"/>
      <c r="VXV114" s="908"/>
      <c r="VXW114" s="908"/>
      <c r="VXX114" s="908"/>
      <c r="VXY114" s="908"/>
      <c r="VXZ114" s="908"/>
      <c r="VYA114" s="908"/>
      <c r="VYB114" s="908"/>
      <c r="VYC114" s="908"/>
      <c r="VYD114" s="908"/>
      <c r="VYE114" s="908"/>
      <c r="VYF114" s="908"/>
      <c r="VYG114" s="908"/>
      <c r="VYH114" s="908"/>
      <c r="VYI114" s="908"/>
      <c r="VYJ114" s="908"/>
      <c r="VYK114" s="908"/>
      <c r="VYL114" s="908"/>
      <c r="VYM114" s="908"/>
      <c r="VYN114" s="908"/>
      <c r="VYO114" s="908"/>
      <c r="VYP114" s="908"/>
      <c r="VYQ114" s="908"/>
      <c r="VYR114" s="908"/>
      <c r="VYS114" s="908"/>
      <c r="VYT114" s="908"/>
      <c r="VYU114" s="908"/>
      <c r="VYV114" s="908"/>
      <c r="VYW114" s="908"/>
      <c r="VYX114" s="908"/>
      <c r="VYY114" s="908"/>
      <c r="VYZ114" s="908"/>
      <c r="VZA114" s="908"/>
      <c r="VZB114" s="908"/>
      <c r="VZC114" s="908"/>
      <c r="VZD114" s="908"/>
      <c r="VZE114" s="908"/>
      <c r="VZF114" s="908"/>
      <c r="VZG114" s="908"/>
      <c r="VZH114" s="908"/>
      <c r="VZI114" s="908"/>
      <c r="VZJ114" s="908"/>
      <c r="VZK114" s="908"/>
      <c r="VZL114" s="908"/>
      <c r="VZM114" s="908"/>
      <c r="VZN114" s="908"/>
      <c r="VZO114" s="908"/>
      <c r="VZP114" s="908"/>
      <c r="VZQ114" s="908"/>
      <c r="VZR114" s="908"/>
      <c r="VZS114" s="908"/>
      <c r="VZT114" s="908"/>
      <c r="VZU114" s="908"/>
      <c r="VZV114" s="908"/>
      <c r="VZW114" s="908"/>
      <c r="VZX114" s="908"/>
      <c r="VZY114" s="908"/>
      <c r="VZZ114" s="908"/>
      <c r="WAA114" s="908"/>
      <c r="WAB114" s="908"/>
      <c r="WAC114" s="908"/>
      <c r="WAD114" s="908"/>
      <c r="WAE114" s="908"/>
      <c r="WAF114" s="908"/>
      <c r="WAG114" s="908"/>
      <c r="WAH114" s="908"/>
      <c r="WAI114" s="908"/>
      <c r="WAJ114" s="908"/>
      <c r="WAK114" s="908"/>
      <c r="WAL114" s="908"/>
      <c r="WAM114" s="908"/>
      <c r="WAN114" s="908"/>
      <c r="WAO114" s="908"/>
      <c r="WAP114" s="908"/>
      <c r="WAQ114" s="908"/>
      <c r="WAR114" s="908"/>
      <c r="WAS114" s="908"/>
      <c r="WAT114" s="908"/>
      <c r="WAU114" s="908"/>
      <c r="WAV114" s="908"/>
      <c r="WAW114" s="908"/>
      <c r="WAX114" s="908"/>
      <c r="WAY114" s="908"/>
      <c r="WAZ114" s="908"/>
      <c r="WBA114" s="908"/>
      <c r="WBB114" s="908"/>
      <c r="WBC114" s="908"/>
      <c r="WBD114" s="908"/>
      <c r="WBE114" s="908"/>
      <c r="WBF114" s="908"/>
      <c r="WBG114" s="908"/>
      <c r="WBH114" s="908"/>
      <c r="WBI114" s="908"/>
      <c r="WBJ114" s="908"/>
      <c r="WBK114" s="908"/>
      <c r="WBL114" s="908"/>
      <c r="WBM114" s="908"/>
      <c r="WBN114" s="908"/>
      <c r="WBO114" s="908"/>
      <c r="WBP114" s="908"/>
      <c r="WBQ114" s="908"/>
      <c r="WBR114" s="908"/>
      <c r="WBS114" s="908"/>
      <c r="WBT114" s="908"/>
      <c r="WBU114" s="908"/>
      <c r="WBV114" s="908"/>
      <c r="WBW114" s="908"/>
      <c r="WBX114" s="908"/>
      <c r="WBY114" s="908"/>
      <c r="WBZ114" s="908"/>
      <c r="WCA114" s="908"/>
      <c r="WCB114" s="908"/>
      <c r="WCC114" s="908"/>
      <c r="WCD114" s="908"/>
      <c r="WCE114" s="908"/>
      <c r="WCF114" s="908"/>
      <c r="WCG114" s="908"/>
      <c r="WCH114" s="908"/>
      <c r="WCI114" s="908"/>
      <c r="WCJ114" s="908"/>
      <c r="WCK114" s="908"/>
      <c r="WCL114" s="908"/>
      <c r="WCM114" s="908"/>
      <c r="WCN114" s="908"/>
      <c r="WCO114" s="908"/>
      <c r="WCP114" s="908"/>
      <c r="WCQ114" s="908"/>
      <c r="WCR114" s="908"/>
      <c r="WCS114" s="908"/>
      <c r="WCT114" s="908"/>
      <c r="WCU114" s="908"/>
      <c r="WCV114" s="908"/>
      <c r="WCW114" s="908"/>
      <c r="WCX114" s="908"/>
      <c r="WCY114" s="908"/>
      <c r="WCZ114" s="908"/>
      <c r="WDA114" s="908"/>
      <c r="WDB114" s="908"/>
      <c r="WDC114" s="908"/>
      <c r="WDD114" s="908"/>
      <c r="WDE114" s="908"/>
      <c r="WDF114" s="908"/>
      <c r="WDG114" s="908"/>
      <c r="WDH114" s="908"/>
      <c r="WDI114" s="908"/>
      <c r="WDJ114" s="908"/>
      <c r="WDK114" s="908"/>
      <c r="WDL114" s="908"/>
      <c r="WDM114" s="908"/>
      <c r="WDN114" s="908"/>
      <c r="WDO114" s="908"/>
      <c r="WDP114" s="908"/>
      <c r="WDQ114" s="908"/>
      <c r="WDR114" s="908"/>
      <c r="WDS114" s="908"/>
      <c r="WDT114" s="908"/>
      <c r="WDU114" s="908"/>
      <c r="WDV114" s="908"/>
      <c r="WDW114" s="908"/>
      <c r="WDX114" s="908"/>
      <c r="WDY114" s="908"/>
      <c r="WDZ114" s="908"/>
      <c r="WEA114" s="908"/>
      <c r="WEB114" s="908"/>
      <c r="WEC114" s="908"/>
      <c r="WED114" s="908"/>
      <c r="WEE114" s="908"/>
      <c r="WEF114" s="908"/>
      <c r="WEG114" s="908"/>
      <c r="WEH114" s="908"/>
      <c r="WEI114" s="908"/>
      <c r="WEJ114" s="908"/>
      <c r="WEK114" s="908"/>
      <c r="WEL114" s="908"/>
      <c r="WEM114" s="908"/>
      <c r="WEN114" s="908"/>
      <c r="WEO114" s="908"/>
      <c r="WEP114" s="908"/>
      <c r="WEQ114" s="908"/>
      <c r="WER114" s="908"/>
      <c r="WES114" s="908"/>
      <c r="WET114" s="908"/>
      <c r="WEU114" s="908"/>
      <c r="WEV114" s="908"/>
      <c r="WEW114" s="908"/>
      <c r="WEX114" s="908"/>
      <c r="WEY114" s="908"/>
      <c r="WEZ114" s="908"/>
      <c r="WFA114" s="908"/>
      <c r="WFB114" s="908"/>
      <c r="WFC114" s="908"/>
      <c r="WFD114" s="908"/>
      <c r="WFE114" s="908"/>
      <c r="WFF114" s="908"/>
      <c r="WFG114" s="908"/>
      <c r="WFH114" s="908"/>
      <c r="WFI114" s="908"/>
      <c r="WFJ114" s="908"/>
      <c r="WFK114" s="908"/>
      <c r="WFL114" s="908"/>
      <c r="WFM114" s="908"/>
      <c r="WFN114" s="908"/>
      <c r="WFO114" s="908"/>
      <c r="WFP114" s="908"/>
      <c r="WFQ114" s="908"/>
      <c r="WFR114" s="908"/>
      <c r="WFS114" s="908"/>
      <c r="WFT114" s="908"/>
      <c r="WFU114" s="908"/>
      <c r="WFV114" s="908"/>
      <c r="WFW114" s="908"/>
      <c r="WFX114" s="908"/>
      <c r="WFY114" s="908"/>
      <c r="WFZ114" s="908"/>
      <c r="WGA114" s="908"/>
      <c r="WGB114" s="908"/>
      <c r="WGC114" s="908"/>
      <c r="WGD114" s="908"/>
      <c r="WGE114" s="908"/>
      <c r="WGF114" s="908"/>
      <c r="WGG114" s="908"/>
      <c r="WGH114" s="908"/>
      <c r="WGI114" s="908"/>
      <c r="WGJ114" s="908"/>
      <c r="WGK114" s="908"/>
      <c r="WGL114" s="908"/>
      <c r="WGM114" s="908"/>
      <c r="WGN114" s="908"/>
      <c r="WGO114" s="908"/>
      <c r="WGP114" s="908"/>
      <c r="WGQ114" s="908"/>
      <c r="WGR114" s="908"/>
      <c r="WGS114" s="908"/>
      <c r="WGT114" s="908"/>
      <c r="WGU114" s="908"/>
      <c r="WGV114" s="908"/>
      <c r="WGW114" s="908"/>
      <c r="WGX114" s="908"/>
      <c r="WGY114" s="908"/>
      <c r="WGZ114" s="908"/>
      <c r="WHA114" s="908"/>
      <c r="WHB114" s="908"/>
      <c r="WHC114" s="908"/>
      <c r="WHD114" s="908"/>
      <c r="WHE114" s="908"/>
      <c r="WHF114" s="908"/>
      <c r="WHG114" s="908"/>
      <c r="WHH114" s="908"/>
      <c r="WHI114" s="908"/>
      <c r="WHJ114" s="908"/>
      <c r="WHK114" s="908"/>
      <c r="WHL114" s="908"/>
      <c r="WHM114" s="908"/>
      <c r="WHN114" s="908"/>
      <c r="WHO114" s="908"/>
      <c r="WHP114" s="908"/>
      <c r="WHQ114" s="908"/>
      <c r="WHR114" s="908"/>
      <c r="WHS114" s="908"/>
      <c r="WHT114" s="908"/>
      <c r="WHU114" s="908"/>
      <c r="WHV114" s="908"/>
      <c r="WHW114" s="908"/>
      <c r="WHX114" s="908"/>
      <c r="WHY114" s="908"/>
      <c r="WHZ114" s="908"/>
      <c r="WIA114" s="908"/>
      <c r="WIB114" s="908"/>
      <c r="WIC114" s="908"/>
      <c r="WID114" s="908"/>
      <c r="WIE114" s="908"/>
      <c r="WIF114" s="908"/>
      <c r="WIG114" s="908"/>
      <c r="WIH114" s="908"/>
      <c r="WII114" s="908"/>
      <c r="WIJ114" s="908"/>
      <c r="WIK114" s="908"/>
      <c r="WIL114" s="908"/>
      <c r="WIM114" s="908"/>
      <c r="WIN114" s="908"/>
      <c r="WIO114" s="908"/>
      <c r="WIP114" s="908"/>
      <c r="WIQ114" s="908"/>
      <c r="WIR114" s="908"/>
      <c r="WIS114" s="908"/>
      <c r="WIT114" s="908"/>
      <c r="WIU114" s="908"/>
      <c r="WIV114" s="908"/>
      <c r="WIW114" s="908"/>
      <c r="WIX114" s="908"/>
      <c r="WIY114" s="908"/>
      <c r="WIZ114" s="908"/>
      <c r="WJA114" s="908"/>
      <c r="WJB114" s="908"/>
      <c r="WJC114" s="908"/>
      <c r="WJD114" s="908"/>
      <c r="WJE114" s="908"/>
      <c r="WJF114" s="908"/>
      <c r="WJG114" s="908"/>
      <c r="WJH114" s="908"/>
      <c r="WJI114" s="908"/>
      <c r="WJJ114" s="908"/>
      <c r="WJK114" s="908"/>
      <c r="WJL114" s="908"/>
      <c r="WJM114" s="908"/>
      <c r="WJN114" s="908"/>
      <c r="WJO114" s="908"/>
      <c r="WJP114" s="908"/>
      <c r="WJQ114" s="908"/>
      <c r="WJR114" s="908"/>
      <c r="WJS114" s="908"/>
      <c r="WJT114" s="908"/>
      <c r="WJU114" s="908"/>
      <c r="WJV114" s="908"/>
      <c r="WJW114" s="908"/>
      <c r="WJX114" s="908"/>
      <c r="WJY114" s="908"/>
      <c r="WJZ114" s="908"/>
      <c r="WKA114" s="908"/>
      <c r="WKB114" s="908"/>
      <c r="WKC114" s="908"/>
      <c r="WKD114" s="908"/>
      <c r="WKE114" s="908"/>
      <c r="WKF114" s="908"/>
      <c r="WKG114" s="908"/>
      <c r="WKH114" s="908"/>
      <c r="WKI114" s="908"/>
      <c r="WKJ114" s="908"/>
      <c r="WKK114" s="908"/>
      <c r="WKL114" s="908"/>
      <c r="WKM114" s="908"/>
      <c r="WKN114" s="908"/>
      <c r="WKO114" s="908"/>
      <c r="WKP114" s="908"/>
      <c r="WKQ114" s="908"/>
      <c r="WKR114" s="908"/>
      <c r="WKS114" s="908"/>
      <c r="WKT114" s="908"/>
      <c r="WKU114" s="908"/>
      <c r="WKV114" s="908"/>
      <c r="WKW114" s="908"/>
      <c r="WKX114" s="908"/>
      <c r="WKY114" s="908"/>
      <c r="WKZ114" s="908"/>
      <c r="WLA114" s="908"/>
      <c r="WLB114" s="908"/>
      <c r="WLC114" s="908"/>
      <c r="WLD114" s="908"/>
      <c r="WLE114" s="908"/>
      <c r="WLF114" s="908"/>
      <c r="WLG114" s="908"/>
      <c r="WLH114" s="908"/>
      <c r="WLI114" s="908"/>
      <c r="WLJ114" s="908"/>
      <c r="WLK114" s="908"/>
      <c r="WLL114" s="908"/>
      <c r="WLM114" s="908"/>
      <c r="WLN114" s="908"/>
      <c r="WLO114" s="908"/>
      <c r="WLP114" s="908"/>
      <c r="WLQ114" s="908"/>
      <c r="WLR114" s="908"/>
      <c r="WLS114" s="908"/>
      <c r="WLT114" s="908"/>
      <c r="WLU114" s="908"/>
      <c r="WLV114" s="908"/>
      <c r="WLW114" s="908"/>
      <c r="WLX114" s="908"/>
      <c r="WLY114" s="908"/>
      <c r="WLZ114" s="908"/>
      <c r="WMA114" s="908"/>
      <c r="WMB114" s="908"/>
      <c r="WMC114" s="908"/>
      <c r="WMD114" s="908"/>
      <c r="WME114" s="908"/>
      <c r="WMF114" s="908"/>
      <c r="WMG114" s="908"/>
      <c r="WMH114" s="908"/>
      <c r="WMI114" s="908"/>
      <c r="WMJ114" s="908"/>
      <c r="WMK114" s="908"/>
      <c r="WML114" s="908"/>
      <c r="WMM114" s="908"/>
      <c r="WMN114" s="908"/>
      <c r="WMO114" s="908"/>
      <c r="WMP114" s="908"/>
      <c r="WMQ114" s="908"/>
      <c r="WMR114" s="908"/>
      <c r="WMS114" s="908"/>
      <c r="WMT114" s="908"/>
      <c r="WMU114" s="908"/>
      <c r="WMV114" s="908"/>
      <c r="WMW114" s="908"/>
      <c r="WMX114" s="908"/>
      <c r="WMY114" s="908"/>
      <c r="WMZ114" s="908"/>
      <c r="WNA114" s="908"/>
      <c r="WNB114" s="908"/>
      <c r="WNC114" s="908"/>
      <c r="WND114" s="908"/>
      <c r="WNE114" s="908"/>
      <c r="WNF114" s="908"/>
      <c r="WNG114" s="908"/>
      <c r="WNH114" s="908"/>
      <c r="WNI114" s="908"/>
      <c r="WNJ114" s="908"/>
      <c r="WNK114" s="908"/>
      <c r="WNL114" s="908"/>
      <c r="WNM114" s="908"/>
      <c r="WNN114" s="908"/>
      <c r="WNO114" s="908"/>
      <c r="WNP114" s="908"/>
      <c r="WNQ114" s="908"/>
      <c r="WNR114" s="908"/>
      <c r="WNS114" s="908"/>
      <c r="WNT114" s="908"/>
      <c r="WNU114" s="908"/>
      <c r="WNV114" s="908"/>
      <c r="WNW114" s="908"/>
      <c r="WNX114" s="908"/>
      <c r="WNY114" s="908"/>
      <c r="WNZ114" s="908"/>
      <c r="WOA114" s="908"/>
      <c r="WOB114" s="908"/>
      <c r="WOC114" s="908"/>
      <c r="WOD114" s="908"/>
      <c r="WOE114" s="908"/>
      <c r="WOF114" s="908"/>
      <c r="WOG114" s="908"/>
      <c r="WOH114" s="908"/>
      <c r="WOI114" s="908"/>
      <c r="WOJ114" s="908"/>
      <c r="WOK114" s="908"/>
      <c r="WOL114" s="908"/>
      <c r="WOM114" s="908"/>
      <c r="WON114" s="908"/>
      <c r="WOO114" s="908"/>
      <c r="WOP114" s="908"/>
      <c r="WOQ114" s="908"/>
      <c r="WOR114" s="908"/>
      <c r="WOS114" s="908"/>
      <c r="WOT114" s="908"/>
      <c r="WOU114" s="908"/>
      <c r="WOV114" s="908"/>
      <c r="WOW114" s="908"/>
      <c r="WOX114" s="908"/>
      <c r="WOY114" s="908"/>
      <c r="WOZ114" s="908"/>
      <c r="WPA114" s="908"/>
      <c r="WPB114" s="908"/>
      <c r="WPC114" s="908"/>
      <c r="WPD114" s="908"/>
      <c r="WPE114" s="908"/>
      <c r="WPF114" s="908"/>
      <c r="WPG114" s="908"/>
      <c r="WPH114" s="908"/>
      <c r="WPI114" s="908"/>
      <c r="WPJ114" s="908"/>
      <c r="WPK114" s="908"/>
      <c r="WPL114" s="908"/>
      <c r="WPM114" s="908"/>
      <c r="WPN114" s="908"/>
      <c r="WPO114" s="908"/>
      <c r="WPP114" s="908"/>
      <c r="WPQ114" s="908"/>
      <c r="WPR114" s="908"/>
      <c r="WPS114" s="908"/>
      <c r="WPT114" s="908"/>
      <c r="WPU114" s="908"/>
      <c r="WPV114" s="908"/>
      <c r="WPW114" s="908"/>
      <c r="WPX114" s="908"/>
      <c r="WPY114" s="908"/>
      <c r="WPZ114" s="908"/>
      <c r="WQA114" s="908"/>
      <c r="WQB114" s="908"/>
      <c r="WQC114" s="908"/>
      <c r="WQD114" s="908"/>
      <c r="WQE114" s="908"/>
      <c r="WQF114" s="908"/>
      <c r="WQG114" s="908"/>
      <c r="WQH114" s="908"/>
      <c r="WQI114" s="908"/>
      <c r="WQJ114" s="908"/>
      <c r="WQK114" s="908"/>
      <c r="WQL114" s="908"/>
      <c r="WQM114" s="908"/>
      <c r="WQN114" s="908"/>
      <c r="WQO114" s="908"/>
      <c r="WQP114" s="908"/>
      <c r="WQQ114" s="908"/>
      <c r="WQR114" s="908"/>
      <c r="WQS114" s="908"/>
      <c r="WQT114" s="908"/>
      <c r="WQU114" s="908"/>
      <c r="WQV114" s="908"/>
      <c r="WQW114" s="908"/>
      <c r="WQX114" s="908"/>
      <c r="WQY114" s="908"/>
      <c r="WQZ114" s="908"/>
      <c r="WRA114" s="908"/>
      <c r="WRB114" s="908"/>
      <c r="WRC114" s="908"/>
      <c r="WRD114" s="908"/>
      <c r="WRE114" s="908"/>
      <c r="WRF114" s="908"/>
      <c r="WRG114" s="908"/>
      <c r="WRH114" s="908"/>
      <c r="WRI114" s="908"/>
      <c r="WRJ114" s="908"/>
      <c r="WRK114" s="908"/>
      <c r="WRL114" s="908"/>
      <c r="WRM114" s="908"/>
      <c r="WRN114" s="908"/>
      <c r="WRO114" s="908"/>
      <c r="WRP114" s="908"/>
      <c r="WRQ114" s="908"/>
      <c r="WRR114" s="908"/>
      <c r="WRS114" s="908"/>
      <c r="WRT114" s="908"/>
      <c r="WRU114" s="908"/>
      <c r="WRV114" s="908"/>
      <c r="WRW114" s="908"/>
      <c r="WRX114" s="908"/>
      <c r="WRY114" s="908"/>
      <c r="WRZ114" s="908"/>
      <c r="WSA114" s="908"/>
      <c r="WSB114" s="908"/>
      <c r="WSC114" s="908"/>
      <c r="WSD114" s="908"/>
      <c r="WSE114" s="908"/>
      <c r="WSF114" s="908"/>
      <c r="WSG114" s="908"/>
      <c r="WSH114" s="908"/>
      <c r="WSI114" s="908"/>
      <c r="WSJ114" s="908"/>
      <c r="WSK114" s="908"/>
      <c r="WSL114" s="908"/>
      <c r="WSM114" s="908"/>
      <c r="WSN114" s="908"/>
      <c r="WSO114" s="908"/>
      <c r="WSP114" s="908"/>
      <c r="WSQ114" s="908"/>
      <c r="WSR114" s="908"/>
      <c r="WSS114" s="908"/>
      <c r="WST114" s="908"/>
      <c r="WSU114" s="908"/>
      <c r="WSV114" s="908"/>
      <c r="WSW114" s="908"/>
      <c r="WSX114" s="908"/>
      <c r="WSY114" s="908"/>
      <c r="WSZ114" s="908"/>
      <c r="WTA114" s="908"/>
      <c r="WTB114" s="908"/>
      <c r="WTC114" s="908"/>
      <c r="WTD114" s="908"/>
      <c r="WTE114" s="908"/>
      <c r="WTF114" s="908"/>
      <c r="WTG114" s="908"/>
      <c r="WTH114" s="908"/>
      <c r="WTI114" s="908"/>
      <c r="WTJ114" s="908"/>
      <c r="WTK114" s="908"/>
      <c r="WTL114" s="908"/>
      <c r="WTM114" s="908"/>
      <c r="WTN114" s="908"/>
      <c r="WTO114" s="908"/>
      <c r="WTP114" s="908"/>
      <c r="WTQ114" s="908"/>
      <c r="WTR114" s="908"/>
      <c r="WTS114" s="908"/>
      <c r="WTT114" s="908"/>
      <c r="WTU114" s="908"/>
      <c r="WTV114" s="908"/>
      <c r="WTW114" s="908"/>
      <c r="WTX114" s="908"/>
      <c r="WTY114" s="908"/>
      <c r="WTZ114" s="908"/>
      <c r="WUA114" s="908"/>
      <c r="WUB114" s="908"/>
      <c r="WUC114" s="908"/>
      <c r="WUD114" s="908"/>
      <c r="WUE114" s="908"/>
      <c r="WUF114" s="908"/>
      <c r="WUG114" s="908"/>
      <c r="WUH114" s="908"/>
      <c r="WUI114" s="908"/>
      <c r="WUJ114" s="908"/>
      <c r="WUK114" s="908"/>
      <c r="WUL114" s="908"/>
      <c r="WUM114" s="908"/>
      <c r="WUN114" s="908"/>
      <c r="WUO114" s="908"/>
      <c r="WUP114" s="908"/>
      <c r="WUQ114" s="908"/>
      <c r="WUR114" s="908"/>
      <c r="WUS114" s="908"/>
      <c r="WUT114" s="908"/>
      <c r="WUU114" s="908"/>
      <c r="WUV114" s="908"/>
      <c r="WUW114" s="908"/>
      <c r="WUX114" s="908"/>
      <c r="WUY114" s="908"/>
      <c r="WUZ114" s="908"/>
      <c r="WVA114" s="908"/>
      <c r="WVB114" s="908"/>
      <c r="WVC114" s="908"/>
      <c r="WVD114" s="908"/>
      <c r="WVE114" s="908"/>
      <c r="WVF114" s="908"/>
      <c r="WVG114" s="908"/>
      <c r="WVH114" s="908"/>
      <c r="WVI114" s="908"/>
      <c r="WVJ114" s="908"/>
      <c r="WVK114" s="908"/>
      <c r="WVL114" s="908"/>
      <c r="WVM114" s="908"/>
      <c r="WVN114" s="908"/>
      <c r="WVO114" s="908"/>
      <c r="WVP114" s="908"/>
      <c r="WVQ114" s="908"/>
      <c r="WVR114" s="908"/>
      <c r="WVS114" s="908"/>
      <c r="WVT114" s="908"/>
      <c r="WVU114" s="908"/>
      <c r="WVV114" s="908"/>
      <c r="WVW114" s="908"/>
      <c r="WVX114" s="908"/>
      <c r="WVY114" s="908"/>
      <c r="WVZ114" s="908"/>
      <c r="WWA114" s="908"/>
      <c r="WWB114" s="908"/>
      <c r="WWC114" s="908"/>
    </row>
    <row r="115" spans="1:16149" s="921" customFormat="1" ht="24.95" customHeight="1">
      <c r="A115" s="899" t="s">
        <v>124</v>
      </c>
      <c r="B115" s="736" t="s">
        <v>365</v>
      </c>
      <c r="C115" s="743" t="s">
        <v>1738</v>
      </c>
      <c r="D115" s="738">
        <v>20574</v>
      </c>
      <c r="E115" s="738">
        <v>35719</v>
      </c>
      <c r="F115" s="915">
        <f t="shared" ca="1" si="16"/>
        <v>22.324903837519027</v>
      </c>
      <c r="G115" s="916">
        <f t="shared" si="12"/>
        <v>42489</v>
      </c>
      <c r="H115" s="917">
        <f>24697</f>
        <v>24697</v>
      </c>
      <c r="I115" s="741" t="s">
        <v>229</v>
      </c>
      <c r="J115" s="741" t="s">
        <v>229</v>
      </c>
      <c r="K115" s="443">
        <v>7</v>
      </c>
      <c r="L115" s="443">
        <f t="shared" si="20"/>
        <v>15</v>
      </c>
      <c r="M115" s="443">
        <f t="shared" si="20"/>
        <v>15</v>
      </c>
      <c r="N115" s="902"/>
      <c r="O115" s="902"/>
      <c r="P115" s="903">
        <f t="shared" si="17"/>
        <v>35706.453356999999</v>
      </c>
      <c r="Q115" s="443">
        <f t="shared" si="14"/>
        <v>22</v>
      </c>
      <c r="R115" s="904">
        <v>20</v>
      </c>
      <c r="S115" s="904">
        <v>35</v>
      </c>
      <c r="T115" s="904">
        <f>+$R$16+2*1.5</f>
        <v>23</v>
      </c>
      <c r="U115" s="903">
        <f t="shared" si="15"/>
        <v>568031</v>
      </c>
      <c r="V115" s="918"/>
      <c r="W115" s="919"/>
      <c r="X115" s="920"/>
      <c r="Y115" s="908"/>
      <c r="Z115" s="908"/>
      <c r="AA115" s="908"/>
      <c r="AB115" s="908"/>
      <c r="AC115" s="908"/>
      <c r="AD115" s="908"/>
      <c r="AE115" s="908"/>
      <c r="AF115" s="908"/>
      <c r="AG115" s="908"/>
      <c r="AH115" s="908"/>
      <c r="AI115" s="908"/>
      <c r="AJ115" s="908"/>
      <c r="AK115" s="908"/>
      <c r="AL115" s="908"/>
      <c r="AM115" s="908"/>
      <c r="AN115" s="908"/>
      <c r="AO115" s="908"/>
      <c r="AP115" s="908"/>
      <c r="AQ115" s="908"/>
      <c r="AR115" s="908"/>
      <c r="AS115" s="908"/>
      <c r="AT115" s="908"/>
      <c r="AU115" s="908"/>
      <c r="AV115" s="908"/>
      <c r="AW115" s="908"/>
      <c r="AX115" s="908"/>
      <c r="AY115" s="908"/>
      <c r="AZ115" s="908"/>
      <c r="BA115" s="908"/>
      <c r="BB115" s="908"/>
      <c r="BC115" s="908"/>
      <c r="BD115" s="908"/>
      <c r="BE115" s="908"/>
      <c r="BF115" s="908"/>
      <c r="BG115" s="908"/>
      <c r="BH115" s="908"/>
      <c r="BI115" s="908"/>
      <c r="BJ115" s="908"/>
      <c r="BK115" s="908"/>
      <c r="BL115" s="908"/>
      <c r="BM115" s="908"/>
      <c r="BN115" s="908"/>
      <c r="BO115" s="908"/>
      <c r="BP115" s="908"/>
      <c r="BQ115" s="908"/>
      <c r="BR115" s="908"/>
      <c r="BS115" s="908"/>
      <c r="BT115" s="908"/>
      <c r="BU115" s="908"/>
      <c r="BV115" s="908"/>
      <c r="BW115" s="908"/>
      <c r="BX115" s="908"/>
      <c r="BY115" s="908"/>
      <c r="BZ115" s="908"/>
      <c r="CA115" s="908"/>
      <c r="CB115" s="908"/>
      <c r="CC115" s="908"/>
      <c r="CD115" s="908"/>
      <c r="CE115" s="908"/>
      <c r="CF115" s="908"/>
      <c r="CG115" s="908"/>
      <c r="CH115" s="908"/>
      <c r="CI115" s="908"/>
      <c r="CJ115" s="908"/>
      <c r="CK115" s="908"/>
      <c r="CL115" s="908"/>
      <c r="CM115" s="908"/>
      <c r="CN115" s="908"/>
      <c r="CO115" s="908"/>
      <c r="CP115" s="908"/>
      <c r="CQ115" s="908"/>
      <c r="CR115" s="908"/>
      <c r="CS115" s="908"/>
      <c r="CT115" s="908"/>
      <c r="CU115" s="908"/>
      <c r="CV115" s="908"/>
      <c r="CW115" s="908"/>
      <c r="CX115" s="908"/>
      <c r="CY115" s="908"/>
      <c r="CZ115" s="908"/>
      <c r="DA115" s="908"/>
      <c r="DB115" s="908"/>
      <c r="DC115" s="908"/>
      <c r="DD115" s="908"/>
      <c r="DE115" s="908"/>
      <c r="DF115" s="908"/>
      <c r="DG115" s="908"/>
      <c r="DH115" s="908"/>
      <c r="DI115" s="908"/>
      <c r="DJ115" s="908"/>
      <c r="DK115" s="908"/>
      <c r="DL115" s="908"/>
      <c r="DM115" s="908"/>
      <c r="DN115" s="908"/>
      <c r="DO115" s="908"/>
      <c r="DP115" s="908"/>
      <c r="DQ115" s="908"/>
      <c r="DR115" s="908"/>
      <c r="DS115" s="908"/>
      <c r="DT115" s="908"/>
      <c r="DU115" s="908"/>
      <c r="DV115" s="908"/>
      <c r="DW115" s="908"/>
      <c r="DX115" s="908"/>
      <c r="DY115" s="908"/>
      <c r="DZ115" s="908"/>
      <c r="EA115" s="908"/>
      <c r="EB115" s="908"/>
      <c r="EC115" s="908"/>
      <c r="ED115" s="908"/>
      <c r="EE115" s="908"/>
      <c r="EF115" s="908"/>
      <c r="EG115" s="908"/>
      <c r="EH115" s="908"/>
      <c r="EI115" s="908"/>
      <c r="EJ115" s="908"/>
      <c r="EK115" s="908"/>
      <c r="EL115" s="908"/>
      <c r="EM115" s="908"/>
      <c r="EN115" s="908"/>
      <c r="EO115" s="908"/>
      <c r="EP115" s="908"/>
      <c r="EQ115" s="908"/>
      <c r="ER115" s="908"/>
      <c r="ES115" s="908"/>
      <c r="ET115" s="908"/>
      <c r="EU115" s="908"/>
      <c r="EV115" s="908"/>
      <c r="EW115" s="908"/>
      <c r="EX115" s="908"/>
      <c r="EY115" s="908"/>
      <c r="EZ115" s="908"/>
      <c r="FA115" s="908"/>
      <c r="FB115" s="908"/>
      <c r="FC115" s="908"/>
      <c r="FD115" s="908"/>
      <c r="FE115" s="908"/>
      <c r="FF115" s="908"/>
      <c r="FG115" s="908"/>
      <c r="FH115" s="908"/>
      <c r="FI115" s="908"/>
      <c r="FJ115" s="908"/>
      <c r="FK115" s="908"/>
      <c r="FL115" s="908"/>
      <c r="FM115" s="908"/>
      <c r="FN115" s="908"/>
      <c r="FO115" s="908"/>
      <c r="FP115" s="908"/>
      <c r="FQ115" s="908"/>
      <c r="FR115" s="908"/>
      <c r="FS115" s="908"/>
      <c r="FT115" s="908"/>
      <c r="FU115" s="908"/>
      <c r="FV115" s="908"/>
      <c r="FW115" s="908"/>
      <c r="FX115" s="908"/>
      <c r="FY115" s="908"/>
      <c r="FZ115" s="908"/>
      <c r="GA115" s="908"/>
      <c r="GB115" s="908"/>
      <c r="GC115" s="908"/>
      <c r="GD115" s="908"/>
      <c r="GE115" s="908"/>
      <c r="GF115" s="908"/>
      <c r="GG115" s="908"/>
      <c r="GH115" s="908"/>
      <c r="GI115" s="908"/>
      <c r="GJ115" s="908"/>
      <c r="GK115" s="908"/>
      <c r="GL115" s="908"/>
      <c r="GM115" s="908"/>
      <c r="GN115" s="908"/>
      <c r="GO115" s="908"/>
      <c r="GP115" s="908"/>
      <c r="GQ115" s="908"/>
      <c r="GR115" s="908"/>
      <c r="GS115" s="908"/>
      <c r="GT115" s="908"/>
      <c r="GU115" s="908"/>
      <c r="GV115" s="908"/>
      <c r="GW115" s="908"/>
      <c r="GX115" s="908"/>
      <c r="GY115" s="908"/>
      <c r="GZ115" s="908"/>
      <c r="HA115" s="908"/>
      <c r="HB115" s="908"/>
      <c r="HC115" s="908"/>
      <c r="HD115" s="908"/>
      <c r="HE115" s="908"/>
      <c r="HF115" s="908"/>
      <c r="HG115" s="908"/>
      <c r="HH115" s="908"/>
      <c r="HI115" s="908"/>
      <c r="HJ115" s="908"/>
      <c r="HK115" s="908"/>
      <c r="HL115" s="908"/>
      <c r="HM115" s="908"/>
      <c r="HN115" s="908"/>
      <c r="HO115" s="908"/>
      <c r="HP115" s="908"/>
      <c r="HQ115" s="908"/>
      <c r="HR115" s="908"/>
      <c r="HS115" s="908"/>
      <c r="HT115" s="908"/>
      <c r="HU115" s="908"/>
      <c r="HV115" s="908"/>
      <c r="HW115" s="908"/>
      <c r="HX115" s="908"/>
      <c r="HY115" s="908"/>
      <c r="HZ115" s="908"/>
      <c r="IA115" s="908"/>
      <c r="IB115" s="908"/>
      <c r="IC115" s="908"/>
      <c r="ID115" s="908"/>
      <c r="IE115" s="908"/>
      <c r="IF115" s="908"/>
      <c r="IG115" s="908"/>
      <c r="IH115" s="908"/>
      <c r="II115" s="908"/>
      <c r="IJ115" s="908"/>
      <c r="IK115" s="908"/>
      <c r="IL115" s="908"/>
      <c r="IM115" s="908"/>
      <c r="IN115" s="908"/>
      <c r="IO115" s="908"/>
      <c r="IP115" s="908"/>
      <c r="IQ115" s="908"/>
      <c r="IR115" s="908"/>
      <c r="IS115" s="908"/>
      <c r="IT115" s="908"/>
      <c r="IU115" s="908"/>
      <c r="IV115" s="908"/>
      <c r="IW115" s="908"/>
      <c r="IX115" s="908"/>
      <c r="IY115" s="908"/>
      <c r="IZ115" s="908"/>
      <c r="JA115" s="908"/>
      <c r="JB115" s="908"/>
      <c r="JC115" s="908"/>
      <c r="JD115" s="908"/>
      <c r="JE115" s="908"/>
      <c r="JF115" s="908"/>
      <c r="JG115" s="908"/>
      <c r="JH115" s="908"/>
      <c r="JI115" s="908"/>
      <c r="JJ115" s="908"/>
      <c r="JK115" s="908"/>
      <c r="JL115" s="908"/>
      <c r="JM115" s="908"/>
      <c r="JN115" s="908"/>
      <c r="JO115" s="908"/>
      <c r="JP115" s="908"/>
      <c r="JQ115" s="908"/>
      <c r="JR115" s="908"/>
      <c r="JS115" s="908"/>
      <c r="JT115" s="908"/>
      <c r="JU115" s="908"/>
      <c r="JV115" s="908"/>
      <c r="JW115" s="908"/>
      <c r="JX115" s="908"/>
      <c r="JY115" s="908"/>
      <c r="JZ115" s="908"/>
      <c r="KA115" s="908"/>
      <c r="KB115" s="908"/>
      <c r="KC115" s="908"/>
      <c r="KD115" s="908"/>
      <c r="KE115" s="908"/>
      <c r="KF115" s="908"/>
      <c r="KG115" s="908"/>
      <c r="KH115" s="908"/>
      <c r="KI115" s="908"/>
      <c r="KJ115" s="908"/>
      <c r="KK115" s="908"/>
      <c r="KL115" s="908"/>
      <c r="KM115" s="908"/>
      <c r="KN115" s="908"/>
      <c r="KO115" s="908"/>
      <c r="KP115" s="908"/>
      <c r="KQ115" s="908"/>
      <c r="KR115" s="908"/>
      <c r="KS115" s="908"/>
      <c r="KT115" s="908"/>
      <c r="KU115" s="908"/>
      <c r="KV115" s="908"/>
      <c r="KW115" s="908"/>
      <c r="KX115" s="908"/>
      <c r="KY115" s="908"/>
      <c r="KZ115" s="908"/>
      <c r="LA115" s="908"/>
      <c r="LB115" s="908"/>
      <c r="LC115" s="908"/>
      <c r="LD115" s="908"/>
      <c r="LE115" s="908"/>
      <c r="LF115" s="908"/>
      <c r="LG115" s="908"/>
      <c r="LH115" s="908"/>
      <c r="LI115" s="908"/>
      <c r="LJ115" s="908"/>
      <c r="LK115" s="908"/>
      <c r="LL115" s="908"/>
      <c r="LM115" s="908"/>
      <c r="LN115" s="908"/>
      <c r="LO115" s="908"/>
      <c r="LP115" s="908"/>
      <c r="LQ115" s="908"/>
      <c r="LR115" s="908"/>
      <c r="LS115" s="908"/>
      <c r="LT115" s="908"/>
      <c r="LU115" s="908"/>
      <c r="LV115" s="908"/>
      <c r="LW115" s="908"/>
      <c r="LX115" s="908"/>
      <c r="LY115" s="908"/>
      <c r="LZ115" s="908"/>
      <c r="MA115" s="908"/>
      <c r="MB115" s="908"/>
      <c r="MC115" s="908"/>
      <c r="MD115" s="908"/>
      <c r="ME115" s="908"/>
      <c r="MF115" s="908"/>
      <c r="MG115" s="908"/>
      <c r="MH115" s="908"/>
      <c r="MI115" s="908"/>
      <c r="MJ115" s="908"/>
      <c r="MK115" s="908"/>
      <c r="ML115" s="908"/>
      <c r="MM115" s="908"/>
      <c r="MN115" s="908"/>
      <c r="MO115" s="908"/>
      <c r="MP115" s="908"/>
      <c r="MQ115" s="908"/>
      <c r="MR115" s="908"/>
      <c r="MS115" s="908"/>
      <c r="MT115" s="908"/>
      <c r="MU115" s="908"/>
      <c r="MV115" s="908"/>
      <c r="MW115" s="908"/>
      <c r="MX115" s="908"/>
      <c r="MY115" s="908"/>
      <c r="MZ115" s="908"/>
      <c r="NA115" s="908"/>
      <c r="NB115" s="908"/>
      <c r="NC115" s="908"/>
      <c r="ND115" s="908"/>
      <c r="NE115" s="908"/>
      <c r="NF115" s="908"/>
      <c r="NG115" s="908"/>
      <c r="NH115" s="908"/>
      <c r="NI115" s="908"/>
      <c r="NJ115" s="908"/>
      <c r="NK115" s="908"/>
      <c r="NL115" s="908"/>
      <c r="NM115" s="908"/>
      <c r="NN115" s="908"/>
      <c r="NO115" s="908"/>
      <c r="NP115" s="908"/>
      <c r="NQ115" s="908"/>
      <c r="NR115" s="908"/>
      <c r="NS115" s="908"/>
      <c r="NT115" s="908"/>
      <c r="NU115" s="908"/>
      <c r="NV115" s="908"/>
      <c r="NW115" s="908"/>
      <c r="NX115" s="908"/>
      <c r="NY115" s="908"/>
      <c r="NZ115" s="908"/>
      <c r="OA115" s="908"/>
      <c r="OB115" s="908"/>
      <c r="OC115" s="908"/>
      <c r="OD115" s="908"/>
      <c r="OE115" s="908"/>
      <c r="OF115" s="908"/>
      <c r="OG115" s="908"/>
      <c r="OH115" s="908"/>
      <c r="OI115" s="908"/>
      <c r="OJ115" s="908"/>
      <c r="OK115" s="908"/>
      <c r="OL115" s="908"/>
      <c r="OM115" s="908"/>
      <c r="ON115" s="908"/>
      <c r="OO115" s="908"/>
      <c r="OP115" s="908"/>
      <c r="OQ115" s="908"/>
      <c r="OR115" s="908"/>
      <c r="OS115" s="908"/>
      <c r="OT115" s="908"/>
      <c r="OU115" s="908"/>
      <c r="OV115" s="908"/>
      <c r="OW115" s="908"/>
      <c r="OX115" s="908"/>
      <c r="OY115" s="908"/>
      <c r="OZ115" s="908"/>
      <c r="PA115" s="908"/>
      <c r="PB115" s="908"/>
      <c r="PC115" s="908"/>
      <c r="PD115" s="908"/>
      <c r="PE115" s="908"/>
      <c r="PF115" s="908"/>
      <c r="PG115" s="908"/>
      <c r="PH115" s="908"/>
      <c r="PI115" s="908"/>
      <c r="PJ115" s="908"/>
      <c r="PK115" s="908"/>
      <c r="PL115" s="908"/>
      <c r="PM115" s="908"/>
      <c r="PN115" s="908"/>
      <c r="PO115" s="908"/>
      <c r="PP115" s="908"/>
      <c r="PQ115" s="908"/>
      <c r="PR115" s="908"/>
      <c r="PS115" s="908"/>
      <c r="PT115" s="908"/>
      <c r="PU115" s="908"/>
      <c r="PV115" s="908"/>
      <c r="PW115" s="908"/>
      <c r="PX115" s="908"/>
      <c r="PY115" s="908"/>
      <c r="PZ115" s="908"/>
      <c r="QA115" s="908"/>
      <c r="QB115" s="908"/>
      <c r="QC115" s="908"/>
      <c r="QD115" s="908"/>
      <c r="QE115" s="908"/>
      <c r="QF115" s="908"/>
      <c r="QG115" s="908"/>
      <c r="QH115" s="908"/>
      <c r="QI115" s="908"/>
      <c r="QJ115" s="908"/>
      <c r="QK115" s="908"/>
      <c r="QL115" s="908"/>
      <c r="QM115" s="908"/>
      <c r="QN115" s="908"/>
      <c r="QO115" s="908"/>
      <c r="QP115" s="908"/>
      <c r="QQ115" s="908"/>
      <c r="QR115" s="908"/>
      <c r="QS115" s="908"/>
      <c r="QT115" s="908"/>
      <c r="QU115" s="908"/>
      <c r="QV115" s="908"/>
      <c r="QW115" s="908"/>
      <c r="QX115" s="908"/>
      <c r="QY115" s="908"/>
      <c r="QZ115" s="908"/>
      <c r="RA115" s="908"/>
      <c r="RB115" s="908"/>
      <c r="RC115" s="908"/>
      <c r="RD115" s="908"/>
      <c r="RE115" s="908"/>
      <c r="RF115" s="908"/>
      <c r="RG115" s="908"/>
      <c r="RH115" s="908"/>
      <c r="RI115" s="908"/>
      <c r="RJ115" s="908"/>
      <c r="RK115" s="908"/>
      <c r="RL115" s="908"/>
      <c r="RM115" s="908"/>
      <c r="RN115" s="908"/>
      <c r="RO115" s="908"/>
      <c r="RP115" s="908"/>
      <c r="RQ115" s="908"/>
      <c r="RR115" s="908"/>
      <c r="RS115" s="908"/>
      <c r="RT115" s="908"/>
      <c r="RU115" s="908"/>
      <c r="RV115" s="908"/>
      <c r="RW115" s="908"/>
      <c r="RX115" s="908"/>
      <c r="RY115" s="908"/>
      <c r="RZ115" s="908"/>
      <c r="SA115" s="908"/>
      <c r="SB115" s="908"/>
      <c r="SC115" s="908"/>
      <c r="SD115" s="908"/>
      <c r="SE115" s="908"/>
      <c r="SF115" s="908"/>
      <c r="SG115" s="908"/>
      <c r="SH115" s="908"/>
      <c r="SI115" s="908"/>
      <c r="SJ115" s="908"/>
      <c r="SK115" s="908"/>
      <c r="SL115" s="908"/>
      <c r="SM115" s="908"/>
      <c r="SN115" s="908"/>
      <c r="SO115" s="908"/>
      <c r="SP115" s="908"/>
      <c r="SQ115" s="908"/>
      <c r="SR115" s="908"/>
      <c r="SS115" s="908"/>
      <c r="ST115" s="908"/>
      <c r="SU115" s="908"/>
      <c r="SV115" s="908"/>
      <c r="SW115" s="908"/>
      <c r="SX115" s="908"/>
      <c r="SY115" s="908"/>
      <c r="SZ115" s="908"/>
      <c r="TA115" s="908"/>
      <c r="TB115" s="908"/>
      <c r="TC115" s="908"/>
      <c r="TD115" s="908"/>
      <c r="TE115" s="908"/>
      <c r="TF115" s="908"/>
      <c r="TG115" s="908"/>
      <c r="TH115" s="908"/>
      <c r="TI115" s="908"/>
      <c r="TJ115" s="908"/>
      <c r="TK115" s="908"/>
      <c r="TL115" s="908"/>
      <c r="TM115" s="908"/>
      <c r="TN115" s="908"/>
      <c r="TO115" s="908"/>
      <c r="TP115" s="908"/>
      <c r="TQ115" s="908"/>
      <c r="TR115" s="908"/>
      <c r="TS115" s="908"/>
      <c r="TT115" s="908"/>
      <c r="TU115" s="908"/>
      <c r="TV115" s="908"/>
      <c r="TW115" s="908"/>
      <c r="TX115" s="908"/>
      <c r="TY115" s="908"/>
      <c r="TZ115" s="908"/>
      <c r="UA115" s="908"/>
      <c r="UB115" s="908"/>
      <c r="UC115" s="908"/>
      <c r="UD115" s="908"/>
      <c r="UE115" s="908"/>
      <c r="UF115" s="908"/>
      <c r="UG115" s="908"/>
      <c r="UH115" s="908"/>
      <c r="UI115" s="908"/>
      <c r="UJ115" s="908"/>
      <c r="UK115" s="908"/>
      <c r="UL115" s="908"/>
      <c r="UM115" s="908"/>
      <c r="UN115" s="908"/>
      <c r="UO115" s="908"/>
      <c r="UP115" s="908"/>
      <c r="UQ115" s="908"/>
      <c r="UR115" s="908"/>
      <c r="US115" s="908"/>
      <c r="UT115" s="908"/>
      <c r="UU115" s="908"/>
      <c r="UV115" s="908"/>
      <c r="UW115" s="908"/>
      <c r="UX115" s="908"/>
      <c r="UY115" s="908"/>
      <c r="UZ115" s="908"/>
      <c r="VA115" s="908"/>
      <c r="VB115" s="908"/>
      <c r="VC115" s="908"/>
      <c r="VD115" s="908"/>
      <c r="VE115" s="908"/>
      <c r="VF115" s="908"/>
      <c r="VG115" s="908"/>
      <c r="VH115" s="908"/>
      <c r="VI115" s="908"/>
      <c r="VJ115" s="908"/>
      <c r="VK115" s="908"/>
      <c r="VL115" s="908"/>
      <c r="VM115" s="908"/>
      <c r="VN115" s="908"/>
      <c r="VO115" s="908"/>
      <c r="VP115" s="908"/>
      <c r="VQ115" s="908"/>
      <c r="VR115" s="908"/>
      <c r="VS115" s="908"/>
      <c r="VT115" s="908"/>
      <c r="VU115" s="908"/>
      <c r="VV115" s="908"/>
      <c r="VW115" s="908"/>
      <c r="VX115" s="908"/>
      <c r="VY115" s="908"/>
      <c r="VZ115" s="908"/>
      <c r="WA115" s="908"/>
      <c r="WB115" s="908"/>
      <c r="WC115" s="908"/>
      <c r="WD115" s="908"/>
      <c r="WE115" s="908"/>
      <c r="WF115" s="908"/>
      <c r="WG115" s="908"/>
      <c r="WH115" s="908"/>
      <c r="WI115" s="908"/>
      <c r="WJ115" s="908"/>
      <c r="WK115" s="908"/>
      <c r="WL115" s="908"/>
      <c r="WM115" s="908"/>
      <c r="WN115" s="908"/>
      <c r="WO115" s="908"/>
      <c r="WP115" s="908"/>
      <c r="WQ115" s="908"/>
      <c r="WR115" s="908"/>
      <c r="WS115" s="908"/>
      <c r="WT115" s="908"/>
      <c r="WU115" s="908"/>
      <c r="WV115" s="908"/>
      <c r="WW115" s="908"/>
      <c r="WX115" s="908"/>
      <c r="WY115" s="908"/>
      <c r="WZ115" s="908"/>
      <c r="XA115" s="908"/>
      <c r="XB115" s="908"/>
      <c r="XC115" s="908"/>
      <c r="XD115" s="908"/>
      <c r="XE115" s="908"/>
      <c r="XF115" s="908"/>
      <c r="XG115" s="908"/>
      <c r="XH115" s="908"/>
      <c r="XI115" s="908"/>
      <c r="XJ115" s="908"/>
      <c r="XK115" s="908"/>
      <c r="XL115" s="908"/>
      <c r="XM115" s="908"/>
      <c r="XN115" s="908"/>
      <c r="XO115" s="908"/>
      <c r="XP115" s="908"/>
      <c r="XQ115" s="908"/>
      <c r="XR115" s="908"/>
      <c r="XS115" s="908"/>
      <c r="XT115" s="908"/>
      <c r="XU115" s="908"/>
      <c r="XV115" s="908"/>
      <c r="XW115" s="908"/>
      <c r="XX115" s="908"/>
      <c r="XY115" s="908"/>
      <c r="XZ115" s="908"/>
      <c r="YA115" s="908"/>
      <c r="YB115" s="908"/>
      <c r="YC115" s="908"/>
      <c r="YD115" s="908"/>
      <c r="YE115" s="908"/>
      <c r="YF115" s="908"/>
      <c r="YG115" s="908"/>
      <c r="YH115" s="908"/>
      <c r="YI115" s="908"/>
      <c r="YJ115" s="908"/>
      <c r="YK115" s="908"/>
      <c r="YL115" s="908"/>
      <c r="YM115" s="908"/>
      <c r="YN115" s="908"/>
      <c r="YO115" s="908"/>
      <c r="YP115" s="908"/>
      <c r="YQ115" s="908"/>
      <c r="YR115" s="908"/>
      <c r="YS115" s="908"/>
      <c r="YT115" s="908"/>
      <c r="YU115" s="908"/>
      <c r="YV115" s="908"/>
      <c r="YW115" s="908"/>
      <c r="YX115" s="908"/>
      <c r="YY115" s="908"/>
      <c r="YZ115" s="908"/>
      <c r="ZA115" s="908"/>
      <c r="ZB115" s="908"/>
      <c r="ZC115" s="908"/>
      <c r="ZD115" s="908"/>
      <c r="ZE115" s="908"/>
      <c r="ZF115" s="908"/>
      <c r="ZG115" s="908"/>
      <c r="ZH115" s="908"/>
      <c r="ZI115" s="908"/>
      <c r="ZJ115" s="908"/>
      <c r="ZK115" s="908"/>
      <c r="ZL115" s="908"/>
      <c r="ZM115" s="908"/>
      <c r="ZN115" s="908"/>
      <c r="ZO115" s="908"/>
      <c r="ZP115" s="908"/>
      <c r="ZQ115" s="908"/>
      <c r="ZR115" s="908"/>
      <c r="ZS115" s="908"/>
      <c r="ZT115" s="908"/>
      <c r="ZU115" s="908"/>
      <c r="ZV115" s="908"/>
      <c r="ZW115" s="908"/>
      <c r="ZX115" s="908"/>
      <c r="ZY115" s="908"/>
      <c r="ZZ115" s="908"/>
      <c r="AAA115" s="908"/>
      <c r="AAB115" s="908"/>
      <c r="AAC115" s="908"/>
      <c r="AAD115" s="908"/>
      <c r="AAE115" s="908"/>
      <c r="AAF115" s="908"/>
      <c r="AAG115" s="908"/>
      <c r="AAH115" s="908"/>
      <c r="AAI115" s="908"/>
      <c r="AAJ115" s="908"/>
      <c r="AAK115" s="908"/>
      <c r="AAL115" s="908"/>
      <c r="AAM115" s="908"/>
      <c r="AAN115" s="908"/>
      <c r="AAO115" s="908"/>
      <c r="AAP115" s="908"/>
      <c r="AAQ115" s="908"/>
      <c r="AAR115" s="908"/>
      <c r="AAS115" s="908"/>
      <c r="AAT115" s="908"/>
      <c r="AAU115" s="908"/>
      <c r="AAV115" s="908"/>
      <c r="AAW115" s="908"/>
      <c r="AAX115" s="908"/>
      <c r="AAY115" s="908"/>
      <c r="AAZ115" s="908"/>
      <c r="ABA115" s="908"/>
      <c r="ABB115" s="908"/>
      <c r="ABC115" s="908"/>
      <c r="ABD115" s="908"/>
      <c r="ABE115" s="908"/>
      <c r="ABF115" s="908"/>
      <c r="ABG115" s="908"/>
      <c r="ABH115" s="908"/>
      <c r="ABI115" s="908"/>
      <c r="ABJ115" s="908"/>
      <c r="ABK115" s="908"/>
      <c r="ABL115" s="908"/>
      <c r="ABM115" s="908"/>
      <c r="ABN115" s="908"/>
      <c r="ABO115" s="908"/>
      <c r="ABP115" s="908"/>
      <c r="ABQ115" s="908"/>
      <c r="ABR115" s="908"/>
      <c r="ABS115" s="908"/>
      <c r="ABT115" s="908"/>
      <c r="ABU115" s="908"/>
      <c r="ABV115" s="908"/>
      <c r="ABW115" s="908"/>
      <c r="ABX115" s="908"/>
      <c r="ABY115" s="908"/>
      <c r="ABZ115" s="908"/>
      <c r="ACA115" s="908"/>
      <c r="ACB115" s="908"/>
      <c r="ACC115" s="908"/>
      <c r="ACD115" s="908"/>
      <c r="ACE115" s="908"/>
      <c r="ACF115" s="908"/>
      <c r="ACG115" s="908"/>
      <c r="ACH115" s="908"/>
      <c r="ACI115" s="908"/>
      <c r="ACJ115" s="908"/>
      <c r="ACK115" s="908"/>
      <c r="ACL115" s="908"/>
      <c r="ACM115" s="908"/>
      <c r="ACN115" s="908"/>
      <c r="ACO115" s="908"/>
      <c r="ACP115" s="908"/>
      <c r="ACQ115" s="908"/>
      <c r="ACR115" s="908"/>
      <c r="ACS115" s="908"/>
      <c r="ACT115" s="908"/>
      <c r="ACU115" s="908"/>
      <c r="ACV115" s="908"/>
      <c r="ACW115" s="908"/>
      <c r="ACX115" s="908"/>
      <c r="ACY115" s="908"/>
      <c r="ACZ115" s="908"/>
      <c r="ADA115" s="908"/>
      <c r="ADB115" s="908"/>
      <c r="ADC115" s="908"/>
      <c r="ADD115" s="908"/>
      <c r="ADE115" s="908"/>
      <c r="ADF115" s="908"/>
      <c r="ADG115" s="908"/>
      <c r="ADH115" s="908"/>
      <c r="ADI115" s="908"/>
      <c r="ADJ115" s="908"/>
      <c r="ADK115" s="908"/>
      <c r="ADL115" s="908"/>
      <c r="ADM115" s="908"/>
      <c r="ADN115" s="908"/>
      <c r="ADO115" s="908"/>
      <c r="ADP115" s="908"/>
      <c r="ADQ115" s="908"/>
      <c r="ADR115" s="908"/>
      <c r="ADS115" s="908"/>
      <c r="ADT115" s="908"/>
      <c r="ADU115" s="908"/>
      <c r="ADV115" s="908"/>
      <c r="ADW115" s="908"/>
      <c r="ADX115" s="908"/>
      <c r="ADY115" s="908"/>
      <c r="ADZ115" s="908"/>
      <c r="AEA115" s="908"/>
      <c r="AEB115" s="908"/>
      <c r="AEC115" s="908"/>
      <c r="AED115" s="908"/>
      <c r="AEE115" s="908"/>
      <c r="AEF115" s="908"/>
      <c r="AEG115" s="908"/>
      <c r="AEH115" s="908"/>
      <c r="AEI115" s="908"/>
      <c r="AEJ115" s="908"/>
      <c r="AEK115" s="908"/>
      <c r="AEL115" s="908"/>
      <c r="AEM115" s="908"/>
      <c r="AEN115" s="908"/>
      <c r="AEO115" s="908"/>
      <c r="AEP115" s="908"/>
      <c r="AEQ115" s="908"/>
      <c r="AER115" s="908"/>
      <c r="AES115" s="908"/>
      <c r="AET115" s="908"/>
      <c r="AEU115" s="908"/>
      <c r="AEV115" s="908"/>
      <c r="AEW115" s="908"/>
      <c r="AEX115" s="908"/>
      <c r="AEY115" s="908"/>
      <c r="AEZ115" s="908"/>
      <c r="AFA115" s="908"/>
      <c r="AFB115" s="908"/>
      <c r="AFC115" s="908"/>
      <c r="AFD115" s="908"/>
      <c r="AFE115" s="908"/>
      <c r="AFF115" s="908"/>
      <c r="AFG115" s="908"/>
      <c r="AFH115" s="908"/>
      <c r="AFI115" s="908"/>
      <c r="AFJ115" s="908"/>
      <c r="AFK115" s="908"/>
      <c r="AFL115" s="908"/>
      <c r="AFM115" s="908"/>
      <c r="AFN115" s="908"/>
      <c r="AFO115" s="908"/>
      <c r="AFP115" s="908"/>
      <c r="AFQ115" s="908"/>
      <c r="AFR115" s="908"/>
      <c r="AFS115" s="908"/>
      <c r="AFT115" s="908"/>
      <c r="AFU115" s="908"/>
      <c r="AFV115" s="908"/>
      <c r="AFW115" s="908"/>
      <c r="AFX115" s="908"/>
      <c r="AFY115" s="908"/>
      <c r="AFZ115" s="908"/>
      <c r="AGA115" s="908"/>
      <c r="AGB115" s="908"/>
      <c r="AGC115" s="908"/>
      <c r="AGD115" s="908"/>
      <c r="AGE115" s="908"/>
      <c r="AGF115" s="908"/>
      <c r="AGG115" s="908"/>
      <c r="AGH115" s="908"/>
      <c r="AGI115" s="908"/>
      <c r="AGJ115" s="908"/>
      <c r="AGK115" s="908"/>
      <c r="AGL115" s="908"/>
      <c r="AGM115" s="908"/>
      <c r="AGN115" s="908"/>
      <c r="AGO115" s="908"/>
      <c r="AGP115" s="908"/>
      <c r="AGQ115" s="908"/>
      <c r="AGR115" s="908"/>
      <c r="AGS115" s="908"/>
      <c r="AGT115" s="908"/>
      <c r="AGU115" s="908"/>
      <c r="AGV115" s="908"/>
      <c r="AGW115" s="908"/>
      <c r="AGX115" s="908"/>
      <c r="AGY115" s="908"/>
      <c r="AGZ115" s="908"/>
      <c r="AHA115" s="908"/>
      <c r="AHB115" s="908"/>
      <c r="AHC115" s="908"/>
      <c r="AHD115" s="908"/>
      <c r="AHE115" s="908"/>
      <c r="AHF115" s="908"/>
      <c r="AHG115" s="908"/>
      <c r="AHH115" s="908"/>
      <c r="AHI115" s="908"/>
      <c r="AHJ115" s="908"/>
      <c r="AHK115" s="908"/>
      <c r="AHL115" s="908"/>
      <c r="AHM115" s="908"/>
      <c r="AHN115" s="908"/>
      <c r="AHO115" s="908"/>
      <c r="AHP115" s="908"/>
      <c r="AHQ115" s="908"/>
      <c r="AHR115" s="908"/>
      <c r="AHS115" s="908"/>
      <c r="AHT115" s="908"/>
      <c r="AHU115" s="908"/>
      <c r="AHV115" s="908"/>
      <c r="AHW115" s="908"/>
      <c r="AHX115" s="908"/>
      <c r="AHY115" s="908"/>
      <c r="AHZ115" s="908"/>
      <c r="AIA115" s="908"/>
      <c r="AIB115" s="908"/>
      <c r="AIC115" s="908"/>
      <c r="AID115" s="908"/>
      <c r="AIE115" s="908"/>
      <c r="AIF115" s="908"/>
      <c r="AIG115" s="908"/>
      <c r="AIH115" s="908"/>
      <c r="AII115" s="908"/>
      <c r="AIJ115" s="908"/>
      <c r="AIK115" s="908"/>
      <c r="AIL115" s="908"/>
      <c r="AIM115" s="908"/>
      <c r="AIN115" s="908"/>
      <c r="AIO115" s="908"/>
      <c r="AIP115" s="908"/>
      <c r="AIQ115" s="908"/>
      <c r="AIR115" s="908"/>
      <c r="AIS115" s="908"/>
      <c r="AIT115" s="908"/>
      <c r="AIU115" s="908"/>
      <c r="AIV115" s="908"/>
      <c r="AIW115" s="908"/>
      <c r="AIX115" s="908"/>
      <c r="AIY115" s="908"/>
      <c r="AIZ115" s="908"/>
      <c r="AJA115" s="908"/>
      <c r="AJB115" s="908"/>
      <c r="AJC115" s="908"/>
      <c r="AJD115" s="908"/>
      <c r="AJE115" s="908"/>
      <c r="AJF115" s="908"/>
      <c r="AJG115" s="908"/>
      <c r="AJH115" s="908"/>
      <c r="AJI115" s="908"/>
      <c r="AJJ115" s="908"/>
      <c r="AJK115" s="908"/>
      <c r="AJL115" s="908"/>
      <c r="AJM115" s="908"/>
      <c r="AJN115" s="908"/>
      <c r="AJO115" s="908"/>
      <c r="AJP115" s="908"/>
      <c r="AJQ115" s="908"/>
      <c r="AJR115" s="908"/>
      <c r="AJS115" s="908"/>
      <c r="AJT115" s="908"/>
      <c r="AJU115" s="908"/>
      <c r="AJV115" s="908"/>
      <c r="AJW115" s="908"/>
      <c r="AJX115" s="908"/>
      <c r="AJY115" s="908"/>
      <c r="AJZ115" s="908"/>
      <c r="AKA115" s="908"/>
      <c r="AKB115" s="908"/>
      <c r="AKC115" s="908"/>
      <c r="AKD115" s="908"/>
      <c r="AKE115" s="908"/>
      <c r="AKF115" s="908"/>
      <c r="AKG115" s="908"/>
      <c r="AKH115" s="908"/>
      <c r="AKI115" s="908"/>
      <c r="AKJ115" s="908"/>
      <c r="AKK115" s="908"/>
      <c r="AKL115" s="908"/>
      <c r="AKM115" s="908"/>
      <c r="AKN115" s="908"/>
      <c r="AKO115" s="908"/>
      <c r="AKP115" s="908"/>
      <c r="AKQ115" s="908"/>
      <c r="AKR115" s="908"/>
      <c r="AKS115" s="908"/>
      <c r="AKT115" s="908"/>
      <c r="AKU115" s="908"/>
      <c r="AKV115" s="908"/>
      <c r="AKW115" s="908"/>
      <c r="AKX115" s="908"/>
      <c r="AKY115" s="908"/>
      <c r="AKZ115" s="908"/>
      <c r="ALA115" s="908"/>
      <c r="ALB115" s="908"/>
      <c r="ALC115" s="908"/>
      <c r="ALD115" s="908"/>
      <c r="ALE115" s="908"/>
      <c r="ALF115" s="908"/>
      <c r="ALG115" s="908"/>
      <c r="ALH115" s="908"/>
      <c r="ALI115" s="908"/>
      <c r="ALJ115" s="908"/>
      <c r="ALK115" s="908"/>
      <c r="ALL115" s="908"/>
      <c r="ALM115" s="908"/>
      <c r="ALN115" s="908"/>
      <c r="ALO115" s="908"/>
      <c r="ALP115" s="908"/>
      <c r="ALQ115" s="908"/>
      <c r="ALR115" s="908"/>
      <c r="ALS115" s="908"/>
      <c r="ALT115" s="908"/>
      <c r="ALU115" s="908"/>
      <c r="ALV115" s="908"/>
      <c r="ALW115" s="908"/>
      <c r="ALX115" s="908"/>
      <c r="ALY115" s="908"/>
      <c r="ALZ115" s="908"/>
      <c r="AMA115" s="908"/>
      <c r="AMB115" s="908"/>
      <c r="AMC115" s="908"/>
      <c r="AMD115" s="908"/>
      <c r="AME115" s="908"/>
      <c r="AMF115" s="908"/>
      <c r="AMG115" s="908"/>
      <c r="AMH115" s="908"/>
      <c r="AMI115" s="908"/>
      <c r="AMJ115" s="908"/>
      <c r="AMK115" s="908"/>
      <c r="AML115" s="908"/>
      <c r="AMM115" s="908"/>
      <c r="AMN115" s="908"/>
      <c r="AMO115" s="908"/>
      <c r="AMP115" s="908"/>
      <c r="AMQ115" s="908"/>
      <c r="AMR115" s="908"/>
      <c r="AMS115" s="908"/>
      <c r="AMT115" s="908"/>
      <c r="AMU115" s="908"/>
      <c r="AMV115" s="908"/>
      <c r="AMW115" s="908"/>
      <c r="AMX115" s="908"/>
      <c r="AMY115" s="908"/>
      <c r="AMZ115" s="908"/>
      <c r="ANA115" s="908"/>
      <c r="ANB115" s="908"/>
      <c r="ANC115" s="908"/>
      <c r="AND115" s="908"/>
      <c r="ANE115" s="908"/>
      <c r="ANF115" s="908"/>
      <c r="ANG115" s="908"/>
      <c r="ANH115" s="908"/>
      <c r="ANI115" s="908"/>
      <c r="ANJ115" s="908"/>
      <c r="ANK115" s="908"/>
      <c r="ANL115" s="908"/>
      <c r="ANM115" s="908"/>
      <c r="ANN115" s="908"/>
      <c r="ANO115" s="908"/>
      <c r="ANP115" s="908"/>
      <c r="ANQ115" s="908"/>
      <c r="ANR115" s="908"/>
      <c r="ANS115" s="908"/>
      <c r="ANT115" s="908"/>
      <c r="ANU115" s="908"/>
      <c r="ANV115" s="908"/>
      <c r="ANW115" s="908"/>
      <c r="ANX115" s="908"/>
      <c r="ANY115" s="908"/>
      <c r="ANZ115" s="908"/>
      <c r="AOA115" s="908"/>
      <c r="AOB115" s="908"/>
      <c r="AOC115" s="908"/>
      <c r="AOD115" s="908"/>
      <c r="AOE115" s="908"/>
      <c r="AOF115" s="908"/>
      <c r="AOG115" s="908"/>
      <c r="AOH115" s="908"/>
      <c r="AOI115" s="908"/>
      <c r="AOJ115" s="908"/>
      <c r="AOK115" s="908"/>
      <c r="AOL115" s="908"/>
      <c r="AOM115" s="908"/>
      <c r="AON115" s="908"/>
      <c r="AOO115" s="908"/>
      <c r="AOP115" s="908"/>
      <c r="AOQ115" s="908"/>
      <c r="AOR115" s="908"/>
      <c r="AOS115" s="908"/>
      <c r="AOT115" s="908"/>
      <c r="AOU115" s="908"/>
      <c r="AOV115" s="908"/>
      <c r="AOW115" s="908"/>
      <c r="AOX115" s="908"/>
      <c r="AOY115" s="908"/>
      <c r="AOZ115" s="908"/>
      <c r="APA115" s="908"/>
      <c r="APB115" s="908"/>
      <c r="APC115" s="908"/>
      <c r="APD115" s="908"/>
      <c r="APE115" s="908"/>
      <c r="APF115" s="908"/>
      <c r="APG115" s="908"/>
      <c r="APH115" s="908"/>
      <c r="API115" s="908"/>
      <c r="APJ115" s="908"/>
      <c r="APK115" s="908"/>
      <c r="APL115" s="908"/>
      <c r="APM115" s="908"/>
      <c r="APN115" s="908"/>
      <c r="APO115" s="908"/>
      <c r="APP115" s="908"/>
      <c r="APQ115" s="908"/>
      <c r="APR115" s="908"/>
      <c r="APS115" s="908"/>
      <c r="APT115" s="908"/>
      <c r="APU115" s="908"/>
      <c r="APV115" s="908"/>
      <c r="APW115" s="908"/>
      <c r="APX115" s="908"/>
      <c r="APY115" s="908"/>
      <c r="APZ115" s="908"/>
      <c r="AQA115" s="908"/>
      <c r="AQB115" s="908"/>
      <c r="AQC115" s="908"/>
      <c r="AQD115" s="908"/>
      <c r="AQE115" s="908"/>
      <c r="AQF115" s="908"/>
      <c r="AQG115" s="908"/>
      <c r="AQH115" s="908"/>
      <c r="AQI115" s="908"/>
      <c r="AQJ115" s="908"/>
      <c r="AQK115" s="908"/>
      <c r="AQL115" s="908"/>
      <c r="AQM115" s="908"/>
      <c r="AQN115" s="908"/>
      <c r="AQO115" s="908"/>
      <c r="AQP115" s="908"/>
      <c r="AQQ115" s="908"/>
      <c r="AQR115" s="908"/>
      <c r="AQS115" s="908"/>
      <c r="AQT115" s="908"/>
      <c r="AQU115" s="908"/>
      <c r="AQV115" s="908"/>
      <c r="AQW115" s="908"/>
      <c r="AQX115" s="908"/>
      <c r="AQY115" s="908"/>
      <c r="AQZ115" s="908"/>
      <c r="ARA115" s="908"/>
      <c r="ARB115" s="908"/>
      <c r="ARC115" s="908"/>
      <c r="ARD115" s="908"/>
      <c r="ARE115" s="908"/>
      <c r="ARF115" s="908"/>
      <c r="ARG115" s="908"/>
      <c r="ARH115" s="908"/>
      <c r="ARI115" s="908"/>
      <c r="ARJ115" s="908"/>
      <c r="ARK115" s="908"/>
      <c r="ARL115" s="908"/>
      <c r="ARM115" s="908"/>
      <c r="ARN115" s="908"/>
      <c r="ARO115" s="908"/>
      <c r="ARP115" s="908"/>
      <c r="ARQ115" s="908"/>
      <c r="ARR115" s="908"/>
      <c r="ARS115" s="908"/>
      <c r="ART115" s="908"/>
      <c r="ARU115" s="908"/>
      <c r="ARV115" s="908"/>
      <c r="ARW115" s="908"/>
      <c r="ARX115" s="908"/>
      <c r="ARY115" s="908"/>
      <c r="ARZ115" s="908"/>
      <c r="ASA115" s="908"/>
      <c r="ASB115" s="908"/>
      <c r="ASC115" s="908"/>
      <c r="ASD115" s="908"/>
      <c r="ASE115" s="908"/>
      <c r="ASF115" s="908"/>
      <c r="ASG115" s="908"/>
      <c r="ASH115" s="908"/>
      <c r="ASI115" s="908"/>
      <c r="ASJ115" s="908"/>
      <c r="ASK115" s="908"/>
      <c r="ASL115" s="908"/>
      <c r="ASM115" s="908"/>
      <c r="ASN115" s="908"/>
      <c r="ASO115" s="908"/>
      <c r="ASP115" s="908"/>
      <c r="ASQ115" s="908"/>
      <c r="ASR115" s="908"/>
      <c r="ASS115" s="908"/>
      <c r="AST115" s="908"/>
      <c r="ASU115" s="908"/>
      <c r="ASV115" s="908"/>
      <c r="ASW115" s="908"/>
      <c r="ASX115" s="908"/>
      <c r="ASY115" s="908"/>
      <c r="ASZ115" s="908"/>
      <c r="ATA115" s="908"/>
      <c r="ATB115" s="908"/>
      <c r="ATC115" s="908"/>
      <c r="ATD115" s="908"/>
      <c r="ATE115" s="908"/>
      <c r="ATF115" s="908"/>
      <c r="ATG115" s="908"/>
      <c r="ATH115" s="908"/>
      <c r="ATI115" s="908"/>
      <c r="ATJ115" s="908"/>
      <c r="ATK115" s="908"/>
      <c r="ATL115" s="908"/>
      <c r="ATM115" s="908"/>
      <c r="ATN115" s="908"/>
      <c r="ATO115" s="908"/>
      <c r="ATP115" s="908"/>
      <c r="ATQ115" s="908"/>
      <c r="ATR115" s="908"/>
      <c r="ATS115" s="908"/>
      <c r="ATT115" s="908"/>
      <c r="ATU115" s="908"/>
      <c r="ATV115" s="908"/>
      <c r="ATW115" s="908"/>
      <c r="ATX115" s="908"/>
      <c r="ATY115" s="908"/>
      <c r="ATZ115" s="908"/>
      <c r="AUA115" s="908"/>
      <c r="AUB115" s="908"/>
      <c r="AUC115" s="908"/>
      <c r="AUD115" s="908"/>
      <c r="AUE115" s="908"/>
      <c r="AUF115" s="908"/>
      <c r="AUG115" s="908"/>
      <c r="AUH115" s="908"/>
      <c r="AUI115" s="908"/>
      <c r="AUJ115" s="908"/>
      <c r="AUK115" s="908"/>
      <c r="AUL115" s="908"/>
      <c r="AUM115" s="908"/>
      <c r="AUN115" s="908"/>
      <c r="AUO115" s="908"/>
      <c r="AUP115" s="908"/>
      <c r="AUQ115" s="908"/>
      <c r="AUR115" s="908"/>
      <c r="AUS115" s="908"/>
      <c r="AUT115" s="908"/>
      <c r="AUU115" s="908"/>
      <c r="AUV115" s="908"/>
      <c r="AUW115" s="908"/>
      <c r="AUX115" s="908"/>
      <c r="AUY115" s="908"/>
      <c r="AUZ115" s="908"/>
      <c r="AVA115" s="908"/>
      <c r="AVB115" s="908"/>
      <c r="AVC115" s="908"/>
      <c r="AVD115" s="908"/>
      <c r="AVE115" s="908"/>
      <c r="AVF115" s="908"/>
      <c r="AVG115" s="908"/>
      <c r="AVH115" s="908"/>
      <c r="AVI115" s="908"/>
      <c r="AVJ115" s="908"/>
      <c r="AVK115" s="908"/>
      <c r="AVL115" s="908"/>
      <c r="AVM115" s="908"/>
      <c r="AVN115" s="908"/>
      <c r="AVO115" s="908"/>
      <c r="AVP115" s="908"/>
      <c r="AVQ115" s="908"/>
      <c r="AVR115" s="908"/>
      <c r="AVS115" s="908"/>
      <c r="AVT115" s="908"/>
      <c r="AVU115" s="908"/>
      <c r="AVV115" s="908"/>
      <c r="AVW115" s="908"/>
      <c r="AVX115" s="908"/>
      <c r="AVY115" s="908"/>
      <c r="AVZ115" s="908"/>
      <c r="AWA115" s="908"/>
      <c r="AWB115" s="908"/>
      <c r="AWC115" s="908"/>
      <c r="AWD115" s="908"/>
      <c r="AWE115" s="908"/>
      <c r="AWF115" s="908"/>
      <c r="AWG115" s="908"/>
      <c r="AWH115" s="908"/>
      <c r="AWI115" s="908"/>
      <c r="AWJ115" s="908"/>
      <c r="AWK115" s="908"/>
      <c r="AWL115" s="908"/>
      <c r="AWM115" s="908"/>
      <c r="AWN115" s="908"/>
      <c r="AWO115" s="908"/>
      <c r="AWP115" s="908"/>
      <c r="AWQ115" s="908"/>
      <c r="AWR115" s="908"/>
      <c r="AWS115" s="908"/>
      <c r="AWT115" s="908"/>
      <c r="AWU115" s="908"/>
      <c r="AWV115" s="908"/>
      <c r="AWW115" s="908"/>
      <c r="AWX115" s="908"/>
      <c r="AWY115" s="908"/>
      <c r="AWZ115" s="908"/>
      <c r="AXA115" s="908"/>
      <c r="AXB115" s="908"/>
      <c r="AXC115" s="908"/>
      <c r="AXD115" s="908"/>
      <c r="AXE115" s="908"/>
      <c r="AXF115" s="908"/>
      <c r="AXG115" s="908"/>
      <c r="AXH115" s="908"/>
      <c r="AXI115" s="908"/>
      <c r="AXJ115" s="908"/>
      <c r="AXK115" s="908"/>
      <c r="AXL115" s="908"/>
      <c r="AXM115" s="908"/>
      <c r="AXN115" s="908"/>
      <c r="AXO115" s="908"/>
      <c r="AXP115" s="908"/>
      <c r="AXQ115" s="908"/>
      <c r="AXR115" s="908"/>
      <c r="AXS115" s="908"/>
      <c r="AXT115" s="908"/>
      <c r="AXU115" s="908"/>
      <c r="AXV115" s="908"/>
      <c r="AXW115" s="908"/>
      <c r="AXX115" s="908"/>
      <c r="AXY115" s="908"/>
      <c r="AXZ115" s="908"/>
      <c r="AYA115" s="908"/>
      <c r="AYB115" s="908"/>
      <c r="AYC115" s="908"/>
      <c r="AYD115" s="908"/>
      <c r="AYE115" s="908"/>
      <c r="AYF115" s="908"/>
      <c r="AYG115" s="908"/>
      <c r="AYH115" s="908"/>
      <c r="AYI115" s="908"/>
      <c r="AYJ115" s="908"/>
      <c r="AYK115" s="908"/>
      <c r="AYL115" s="908"/>
      <c r="AYM115" s="908"/>
      <c r="AYN115" s="908"/>
      <c r="AYO115" s="908"/>
      <c r="AYP115" s="908"/>
      <c r="AYQ115" s="908"/>
      <c r="AYR115" s="908"/>
      <c r="AYS115" s="908"/>
      <c r="AYT115" s="908"/>
      <c r="AYU115" s="908"/>
      <c r="AYV115" s="908"/>
      <c r="AYW115" s="908"/>
      <c r="AYX115" s="908"/>
      <c r="AYY115" s="908"/>
      <c r="AYZ115" s="908"/>
      <c r="AZA115" s="908"/>
      <c r="AZB115" s="908"/>
      <c r="AZC115" s="908"/>
      <c r="AZD115" s="908"/>
      <c r="AZE115" s="908"/>
      <c r="AZF115" s="908"/>
      <c r="AZG115" s="908"/>
      <c r="AZH115" s="908"/>
      <c r="AZI115" s="908"/>
      <c r="AZJ115" s="908"/>
      <c r="AZK115" s="908"/>
      <c r="AZL115" s="908"/>
      <c r="AZM115" s="908"/>
      <c r="AZN115" s="908"/>
      <c r="AZO115" s="908"/>
      <c r="AZP115" s="908"/>
      <c r="AZQ115" s="908"/>
      <c r="AZR115" s="908"/>
      <c r="AZS115" s="908"/>
      <c r="AZT115" s="908"/>
      <c r="AZU115" s="908"/>
      <c r="AZV115" s="908"/>
      <c r="AZW115" s="908"/>
      <c r="AZX115" s="908"/>
      <c r="AZY115" s="908"/>
      <c r="AZZ115" s="908"/>
      <c r="BAA115" s="908"/>
      <c r="BAB115" s="908"/>
      <c r="BAC115" s="908"/>
      <c r="BAD115" s="908"/>
      <c r="BAE115" s="908"/>
      <c r="BAF115" s="908"/>
      <c r="BAG115" s="908"/>
      <c r="BAH115" s="908"/>
      <c r="BAI115" s="908"/>
      <c r="BAJ115" s="908"/>
      <c r="BAK115" s="908"/>
      <c r="BAL115" s="908"/>
      <c r="BAM115" s="908"/>
      <c r="BAN115" s="908"/>
      <c r="BAO115" s="908"/>
      <c r="BAP115" s="908"/>
      <c r="BAQ115" s="908"/>
      <c r="BAR115" s="908"/>
      <c r="BAS115" s="908"/>
      <c r="BAT115" s="908"/>
      <c r="BAU115" s="908"/>
      <c r="BAV115" s="908"/>
      <c r="BAW115" s="908"/>
      <c r="BAX115" s="908"/>
      <c r="BAY115" s="908"/>
      <c r="BAZ115" s="908"/>
      <c r="BBA115" s="908"/>
      <c r="BBB115" s="908"/>
      <c r="BBC115" s="908"/>
      <c r="BBD115" s="908"/>
      <c r="BBE115" s="908"/>
      <c r="BBF115" s="908"/>
      <c r="BBG115" s="908"/>
      <c r="BBH115" s="908"/>
      <c r="BBI115" s="908"/>
      <c r="BBJ115" s="908"/>
      <c r="BBK115" s="908"/>
      <c r="BBL115" s="908"/>
      <c r="BBM115" s="908"/>
      <c r="BBN115" s="908"/>
      <c r="BBO115" s="908"/>
      <c r="BBP115" s="908"/>
      <c r="BBQ115" s="908"/>
      <c r="BBR115" s="908"/>
      <c r="BBS115" s="908"/>
      <c r="BBT115" s="908"/>
      <c r="BBU115" s="908"/>
      <c r="BBV115" s="908"/>
      <c r="BBW115" s="908"/>
      <c r="BBX115" s="908"/>
      <c r="BBY115" s="908"/>
      <c r="BBZ115" s="908"/>
      <c r="BCA115" s="908"/>
      <c r="BCB115" s="908"/>
      <c r="BCC115" s="908"/>
      <c r="BCD115" s="908"/>
      <c r="BCE115" s="908"/>
      <c r="BCF115" s="908"/>
      <c r="BCG115" s="908"/>
      <c r="BCH115" s="908"/>
      <c r="BCI115" s="908"/>
      <c r="BCJ115" s="908"/>
      <c r="BCK115" s="908"/>
      <c r="BCL115" s="908"/>
      <c r="BCM115" s="908"/>
      <c r="BCN115" s="908"/>
      <c r="BCO115" s="908"/>
      <c r="BCP115" s="908"/>
      <c r="BCQ115" s="908"/>
      <c r="BCR115" s="908"/>
      <c r="BCS115" s="908"/>
      <c r="BCT115" s="908"/>
      <c r="BCU115" s="908"/>
      <c r="BCV115" s="908"/>
      <c r="BCW115" s="908"/>
      <c r="BCX115" s="908"/>
      <c r="BCY115" s="908"/>
      <c r="BCZ115" s="908"/>
      <c r="BDA115" s="908"/>
      <c r="BDB115" s="908"/>
      <c r="BDC115" s="908"/>
      <c r="BDD115" s="908"/>
      <c r="BDE115" s="908"/>
      <c r="BDF115" s="908"/>
      <c r="BDG115" s="908"/>
      <c r="BDH115" s="908"/>
      <c r="BDI115" s="908"/>
      <c r="BDJ115" s="908"/>
      <c r="BDK115" s="908"/>
      <c r="BDL115" s="908"/>
      <c r="BDM115" s="908"/>
      <c r="BDN115" s="908"/>
      <c r="BDO115" s="908"/>
      <c r="BDP115" s="908"/>
      <c r="BDQ115" s="908"/>
      <c r="BDR115" s="908"/>
      <c r="BDS115" s="908"/>
      <c r="BDT115" s="908"/>
      <c r="BDU115" s="908"/>
      <c r="BDV115" s="908"/>
      <c r="BDW115" s="908"/>
      <c r="BDX115" s="908"/>
      <c r="BDY115" s="908"/>
      <c r="BDZ115" s="908"/>
      <c r="BEA115" s="908"/>
      <c r="BEB115" s="908"/>
      <c r="BEC115" s="908"/>
      <c r="BED115" s="908"/>
      <c r="BEE115" s="908"/>
      <c r="BEF115" s="908"/>
      <c r="BEG115" s="908"/>
      <c r="BEH115" s="908"/>
      <c r="BEI115" s="908"/>
      <c r="BEJ115" s="908"/>
      <c r="BEK115" s="908"/>
      <c r="BEL115" s="908"/>
      <c r="BEM115" s="908"/>
      <c r="BEN115" s="908"/>
      <c r="BEO115" s="908"/>
      <c r="BEP115" s="908"/>
      <c r="BEQ115" s="908"/>
      <c r="BER115" s="908"/>
      <c r="BES115" s="908"/>
      <c r="BET115" s="908"/>
      <c r="BEU115" s="908"/>
      <c r="BEV115" s="908"/>
      <c r="BEW115" s="908"/>
      <c r="BEX115" s="908"/>
      <c r="BEY115" s="908"/>
      <c r="BEZ115" s="908"/>
      <c r="BFA115" s="908"/>
      <c r="BFB115" s="908"/>
      <c r="BFC115" s="908"/>
      <c r="BFD115" s="908"/>
      <c r="BFE115" s="908"/>
      <c r="BFF115" s="908"/>
      <c r="BFG115" s="908"/>
      <c r="BFH115" s="908"/>
      <c r="BFI115" s="908"/>
      <c r="BFJ115" s="908"/>
      <c r="BFK115" s="908"/>
      <c r="BFL115" s="908"/>
      <c r="BFM115" s="908"/>
      <c r="BFN115" s="908"/>
      <c r="BFO115" s="908"/>
      <c r="BFP115" s="908"/>
      <c r="BFQ115" s="908"/>
      <c r="BFR115" s="908"/>
      <c r="BFS115" s="908"/>
      <c r="BFT115" s="908"/>
      <c r="BFU115" s="908"/>
      <c r="BFV115" s="908"/>
      <c r="BFW115" s="908"/>
      <c r="BFX115" s="908"/>
      <c r="BFY115" s="908"/>
      <c r="BFZ115" s="908"/>
      <c r="BGA115" s="908"/>
      <c r="BGB115" s="908"/>
      <c r="BGC115" s="908"/>
      <c r="BGD115" s="908"/>
      <c r="BGE115" s="908"/>
      <c r="BGF115" s="908"/>
      <c r="BGG115" s="908"/>
      <c r="BGH115" s="908"/>
      <c r="BGI115" s="908"/>
      <c r="BGJ115" s="908"/>
      <c r="BGK115" s="908"/>
      <c r="BGL115" s="908"/>
      <c r="BGM115" s="908"/>
      <c r="BGN115" s="908"/>
      <c r="BGO115" s="908"/>
      <c r="BGP115" s="908"/>
      <c r="BGQ115" s="908"/>
      <c r="BGR115" s="908"/>
      <c r="BGS115" s="908"/>
      <c r="BGT115" s="908"/>
      <c r="BGU115" s="908"/>
      <c r="BGV115" s="908"/>
      <c r="BGW115" s="908"/>
      <c r="BGX115" s="908"/>
      <c r="BGY115" s="908"/>
      <c r="BGZ115" s="908"/>
      <c r="BHA115" s="908"/>
      <c r="BHB115" s="908"/>
      <c r="BHC115" s="908"/>
      <c r="BHD115" s="908"/>
      <c r="BHE115" s="908"/>
      <c r="BHF115" s="908"/>
      <c r="BHG115" s="908"/>
      <c r="BHH115" s="908"/>
      <c r="BHI115" s="908"/>
      <c r="BHJ115" s="908"/>
      <c r="BHK115" s="908"/>
      <c r="BHL115" s="908"/>
      <c r="BHM115" s="908"/>
      <c r="BHN115" s="908"/>
      <c r="BHO115" s="908"/>
      <c r="BHP115" s="908"/>
      <c r="BHQ115" s="908"/>
      <c r="BHR115" s="908"/>
      <c r="BHS115" s="908"/>
      <c r="BHT115" s="908"/>
      <c r="BHU115" s="908"/>
      <c r="BHV115" s="908"/>
      <c r="BHW115" s="908"/>
      <c r="BHX115" s="908"/>
      <c r="BHY115" s="908"/>
      <c r="BHZ115" s="908"/>
      <c r="BIA115" s="908"/>
      <c r="BIB115" s="908"/>
      <c r="BIC115" s="908"/>
      <c r="BID115" s="908"/>
      <c r="BIE115" s="908"/>
      <c r="BIF115" s="908"/>
      <c r="BIG115" s="908"/>
      <c r="BIH115" s="908"/>
      <c r="BII115" s="908"/>
      <c r="BIJ115" s="908"/>
      <c r="BIK115" s="908"/>
      <c r="BIL115" s="908"/>
      <c r="BIM115" s="908"/>
      <c r="BIN115" s="908"/>
      <c r="BIO115" s="908"/>
      <c r="BIP115" s="908"/>
      <c r="BIQ115" s="908"/>
      <c r="BIR115" s="908"/>
      <c r="BIS115" s="908"/>
      <c r="BIT115" s="908"/>
      <c r="BIU115" s="908"/>
      <c r="BIV115" s="908"/>
      <c r="BIW115" s="908"/>
      <c r="BIX115" s="908"/>
      <c r="BIY115" s="908"/>
      <c r="BIZ115" s="908"/>
      <c r="BJA115" s="908"/>
      <c r="BJB115" s="908"/>
      <c r="BJC115" s="908"/>
      <c r="BJD115" s="908"/>
      <c r="BJE115" s="908"/>
      <c r="BJF115" s="908"/>
      <c r="BJG115" s="908"/>
      <c r="BJH115" s="908"/>
      <c r="BJI115" s="908"/>
      <c r="BJJ115" s="908"/>
      <c r="BJK115" s="908"/>
      <c r="BJL115" s="908"/>
      <c r="BJM115" s="908"/>
      <c r="BJN115" s="908"/>
      <c r="BJO115" s="908"/>
      <c r="BJP115" s="908"/>
      <c r="BJQ115" s="908"/>
      <c r="BJR115" s="908"/>
      <c r="BJS115" s="908"/>
      <c r="BJT115" s="908"/>
      <c r="BJU115" s="908"/>
      <c r="BJV115" s="908"/>
      <c r="BJW115" s="908"/>
      <c r="BJX115" s="908"/>
      <c r="BJY115" s="908"/>
      <c r="BJZ115" s="908"/>
      <c r="BKA115" s="908"/>
      <c r="BKB115" s="908"/>
      <c r="BKC115" s="908"/>
      <c r="BKD115" s="908"/>
      <c r="BKE115" s="908"/>
      <c r="BKF115" s="908"/>
      <c r="BKG115" s="908"/>
      <c r="BKH115" s="908"/>
      <c r="BKI115" s="908"/>
      <c r="BKJ115" s="908"/>
      <c r="BKK115" s="908"/>
      <c r="BKL115" s="908"/>
      <c r="BKM115" s="908"/>
      <c r="BKN115" s="908"/>
      <c r="BKO115" s="908"/>
      <c r="BKP115" s="908"/>
      <c r="BKQ115" s="908"/>
      <c r="BKR115" s="908"/>
      <c r="BKS115" s="908"/>
      <c r="BKT115" s="908"/>
      <c r="BKU115" s="908"/>
      <c r="BKV115" s="908"/>
      <c r="BKW115" s="908"/>
      <c r="BKX115" s="908"/>
      <c r="BKY115" s="908"/>
      <c r="BKZ115" s="908"/>
      <c r="BLA115" s="908"/>
      <c r="BLB115" s="908"/>
      <c r="BLC115" s="908"/>
      <c r="BLD115" s="908"/>
      <c r="BLE115" s="908"/>
      <c r="BLF115" s="908"/>
      <c r="BLG115" s="908"/>
      <c r="BLH115" s="908"/>
      <c r="BLI115" s="908"/>
      <c r="BLJ115" s="908"/>
      <c r="BLK115" s="908"/>
      <c r="BLL115" s="908"/>
      <c r="BLM115" s="908"/>
      <c r="BLN115" s="908"/>
      <c r="BLO115" s="908"/>
      <c r="BLP115" s="908"/>
      <c r="BLQ115" s="908"/>
      <c r="BLR115" s="908"/>
      <c r="BLS115" s="908"/>
      <c r="BLT115" s="908"/>
      <c r="BLU115" s="908"/>
      <c r="BLV115" s="908"/>
      <c r="BLW115" s="908"/>
      <c r="BLX115" s="908"/>
      <c r="BLY115" s="908"/>
      <c r="BLZ115" s="908"/>
      <c r="BMA115" s="908"/>
      <c r="BMB115" s="908"/>
      <c r="BMC115" s="908"/>
      <c r="BMD115" s="908"/>
      <c r="BME115" s="908"/>
      <c r="BMF115" s="908"/>
      <c r="BMG115" s="908"/>
      <c r="BMH115" s="908"/>
      <c r="BMI115" s="908"/>
      <c r="BMJ115" s="908"/>
      <c r="BMK115" s="908"/>
      <c r="BML115" s="908"/>
      <c r="BMM115" s="908"/>
      <c r="BMN115" s="908"/>
      <c r="BMO115" s="908"/>
      <c r="BMP115" s="908"/>
      <c r="BMQ115" s="908"/>
      <c r="BMR115" s="908"/>
      <c r="BMS115" s="908"/>
      <c r="BMT115" s="908"/>
      <c r="BMU115" s="908"/>
      <c r="BMV115" s="908"/>
      <c r="BMW115" s="908"/>
      <c r="BMX115" s="908"/>
      <c r="BMY115" s="908"/>
      <c r="BMZ115" s="908"/>
      <c r="BNA115" s="908"/>
      <c r="BNB115" s="908"/>
      <c r="BNC115" s="908"/>
      <c r="BND115" s="908"/>
      <c r="BNE115" s="908"/>
      <c r="BNF115" s="908"/>
      <c r="BNG115" s="908"/>
      <c r="BNH115" s="908"/>
      <c r="BNI115" s="908"/>
      <c r="BNJ115" s="908"/>
      <c r="BNK115" s="908"/>
      <c r="BNL115" s="908"/>
      <c r="BNM115" s="908"/>
      <c r="BNN115" s="908"/>
      <c r="BNO115" s="908"/>
      <c r="BNP115" s="908"/>
      <c r="BNQ115" s="908"/>
      <c r="BNR115" s="908"/>
      <c r="BNS115" s="908"/>
      <c r="BNT115" s="908"/>
      <c r="BNU115" s="908"/>
      <c r="BNV115" s="908"/>
      <c r="BNW115" s="908"/>
      <c r="BNX115" s="908"/>
      <c r="BNY115" s="908"/>
      <c r="BNZ115" s="908"/>
      <c r="BOA115" s="908"/>
      <c r="BOB115" s="908"/>
      <c r="BOC115" s="908"/>
      <c r="BOD115" s="908"/>
      <c r="BOE115" s="908"/>
      <c r="BOF115" s="908"/>
      <c r="BOG115" s="908"/>
      <c r="BOH115" s="908"/>
      <c r="BOI115" s="908"/>
      <c r="BOJ115" s="908"/>
      <c r="BOK115" s="908"/>
      <c r="BOL115" s="908"/>
      <c r="BOM115" s="908"/>
      <c r="BON115" s="908"/>
      <c r="BOO115" s="908"/>
      <c r="BOP115" s="908"/>
      <c r="BOQ115" s="908"/>
      <c r="BOR115" s="908"/>
      <c r="BOS115" s="908"/>
      <c r="BOT115" s="908"/>
      <c r="BOU115" s="908"/>
      <c r="BOV115" s="908"/>
      <c r="BOW115" s="908"/>
      <c r="BOX115" s="908"/>
      <c r="BOY115" s="908"/>
      <c r="BOZ115" s="908"/>
      <c r="BPA115" s="908"/>
      <c r="BPB115" s="908"/>
      <c r="BPC115" s="908"/>
      <c r="BPD115" s="908"/>
      <c r="BPE115" s="908"/>
      <c r="BPF115" s="908"/>
      <c r="BPG115" s="908"/>
      <c r="BPH115" s="908"/>
      <c r="BPI115" s="908"/>
      <c r="BPJ115" s="908"/>
      <c r="BPK115" s="908"/>
      <c r="BPL115" s="908"/>
      <c r="BPM115" s="908"/>
      <c r="BPN115" s="908"/>
      <c r="BPO115" s="908"/>
      <c r="BPP115" s="908"/>
      <c r="BPQ115" s="908"/>
      <c r="BPR115" s="908"/>
      <c r="BPS115" s="908"/>
      <c r="BPT115" s="908"/>
      <c r="BPU115" s="908"/>
      <c r="BPV115" s="908"/>
      <c r="BPW115" s="908"/>
      <c r="BPX115" s="908"/>
      <c r="BPY115" s="908"/>
      <c r="BPZ115" s="908"/>
      <c r="BQA115" s="908"/>
      <c r="BQB115" s="908"/>
      <c r="BQC115" s="908"/>
      <c r="BQD115" s="908"/>
      <c r="BQE115" s="908"/>
      <c r="BQF115" s="908"/>
      <c r="BQG115" s="908"/>
      <c r="BQH115" s="908"/>
      <c r="BQI115" s="908"/>
      <c r="BQJ115" s="908"/>
      <c r="BQK115" s="908"/>
      <c r="BQL115" s="908"/>
      <c r="BQM115" s="908"/>
      <c r="BQN115" s="908"/>
      <c r="BQO115" s="908"/>
      <c r="BQP115" s="908"/>
      <c r="BQQ115" s="908"/>
      <c r="BQR115" s="908"/>
      <c r="BQS115" s="908"/>
      <c r="BQT115" s="908"/>
      <c r="BQU115" s="908"/>
      <c r="BQV115" s="908"/>
      <c r="BQW115" s="908"/>
      <c r="BQX115" s="908"/>
      <c r="BQY115" s="908"/>
      <c r="BQZ115" s="908"/>
      <c r="BRA115" s="908"/>
      <c r="BRB115" s="908"/>
      <c r="BRC115" s="908"/>
      <c r="BRD115" s="908"/>
      <c r="BRE115" s="908"/>
      <c r="BRF115" s="908"/>
      <c r="BRG115" s="908"/>
      <c r="BRH115" s="908"/>
      <c r="BRI115" s="908"/>
      <c r="BRJ115" s="908"/>
      <c r="BRK115" s="908"/>
      <c r="BRL115" s="908"/>
      <c r="BRM115" s="908"/>
      <c r="BRN115" s="908"/>
      <c r="BRO115" s="908"/>
      <c r="BRP115" s="908"/>
      <c r="BRQ115" s="908"/>
      <c r="BRR115" s="908"/>
      <c r="BRS115" s="908"/>
      <c r="BRT115" s="908"/>
      <c r="BRU115" s="908"/>
      <c r="BRV115" s="908"/>
      <c r="BRW115" s="908"/>
      <c r="BRX115" s="908"/>
      <c r="BRY115" s="908"/>
      <c r="BRZ115" s="908"/>
      <c r="BSA115" s="908"/>
      <c r="BSB115" s="908"/>
      <c r="BSC115" s="908"/>
      <c r="BSD115" s="908"/>
      <c r="BSE115" s="908"/>
      <c r="BSF115" s="908"/>
      <c r="BSG115" s="908"/>
      <c r="BSH115" s="908"/>
      <c r="BSI115" s="908"/>
      <c r="BSJ115" s="908"/>
      <c r="BSK115" s="908"/>
      <c r="BSL115" s="908"/>
      <c r="BSM115" s="908"/>
      <c r="BSN115" s="908"/>
      <c r="BSO115" s="908"/>
      <c r="BSP115" s="908"/>
      <c r="BSQ115" s="908"/>
      <c r="BSR115" s="908"/>
      <c r="BSS115" s="908"/>
      <c r="BST115" s="908"/>
      <c r="BSU115" s="908"/>
      <c r="BSV115" s="908"/>
      <c r="BSW115" s="908"/>
      <c r="BSX115" s="908"/>
      <c r="BSY115" s="908"/>
      <c r="BSZ115" s="908"/>
      <c r="BTA115" s="908"/>
      <c r="BTB115" s="908"/>
      <c r="BTC115" s="908"/>
      <c r="BTD115" s="908"/>
      <c r="BTE115" s="908"/>
      <c r="BTF115" s="908"/>
      <c r="BTG115" s="908"/>
      <c r="BTH115" s="908"/>
      <c r="BTI115" s="908"/>
      <c r="BTJ115" s="908"/>
      <c r="BTK115" s="908"/>
      <c r="BTL115" s="908"/>
      <c r="BTM115" s="908"/>
      <c r="BTN115" s="908"/>
      <c r="BTO115" s="908"/>
      <c r="BTP115" s="908"/>
      <c r="BTQ115" s="908"/>
      <c r="BTR115" s="908"/>
      <c r="BTS115" s="908"/>
      <c r="BTT115" s="908"/>
      <c r="BTU115" s="908"/>
      <c r="BTV115" s="908"/>
      <c r="BTW115" s="908"/>
      <c r="BTX115" s="908"/>
      <c r="BTY115" s="908"/>
      <c r="BTZ115" s="908"/>
      <c r="BUA115" s="908"/>
      <c r="BUB115" s="908"/>
      <c r="BUC115" s="908"/>
      <c r="BUD115" s="908"/>
      <c r="BUE115" s="908"/>
      <c r="BUF115" s="908"/>
      <c r="BUG115" s="908"/>
      <c r="BUH115" s="908"/>
      <c r="BUI115" s="908"/>
      <c r="BUJ115" s="908"/>
      <c r="BUK115" s="908"/>
      <c r="BUL115" s="908"/>
      <c r="BUM115" s="908"/>
      <c r="BUN115" s="908"/>
      <c r="BUO115" s="908"/>
      <c r="BUP115" s="908"/>
      <c r="BUQ115" s="908"/>
      <c r="BUR115" s="908"/>
      <c r="BUS115" s="908"/>
      <c r="BUT115" s="908"/>
      <c r="BUU115" s="908"/>
      <c r="BUV115" s="908"/>
      <c r="BUW115" s="908"/>
      <c r="BUX115" s="908"/>
      <c r="BUY115" s="908"/>
      <c r="BUZ115" s="908"/>
      <c r="BVA115" s="908"/>
      <c r="BVB115" s="908"/>
      <c r="BVC115" s="908"/>
      <c r="BVD115" s="908"/>
      <c r="BVE115" s="908"/>
      <c r="BVF115" s="908"/>
      <c r="BVG115" s="908"/>
      <c r="BVH115" s="908"/>
      <c r="BVI115" s="908"/>
      <c r="BVJ115" s="908"/>
      <c r="BVK115" s="908"/>
      <c r="BVL115" s="908"/>
      <c r="BVM115" s="908"/>
      <c r="BVN115" s="908"/>
      <c r="BVO115" s="908"/>
      <c r="BVP115" s="908"/>
      <c r="BVQ115" s="908"/>
      <c r="BVR115" s="908"/>
      <c r="BVS115" s="908"/>
      <c r="BVT115" s="908"/>
      <c r="BVU115" s="908"/>
      <c r="BVV115" s="908"/>
      <c r="BVW115" s="908"/>
      <c r="BVX115" s="908"/>
      <c r="BVY115" s="908"/>
      <c r="BVZ115" s="908"/>
      <c r="BWA115" s="908"/>
      <c r="BWB115" s="908"/>
      <c r="BWC115" s="908"/>
      <c r="BWD115" s="908"/>
      <c r="BWE115" s="908"/>
      <c r="BWF115" s="908"/>
      <c r="BWG115" s="908"/>
      <c r="BWH115" s="908"/>
      <c r="BWI115" s="908"/>
      <c r="BWJ115" s="908"/>
      <c r="BWK115" s="908"/>
      <c r="BWL115" s="908"/>
      <c r="BWM115" s="908"/>
      <c r="BWN115" s="908"/>
      <c r="BWO115" s="908"/>
      <c r="BWP115" s="908"/>
      <c r="BWQ115" s="908"/>
      <c r="BWR115" s="908"/>
      <c r="BWS115" s="908"/>
      <c r="BWT115" s="908"/>
      <c r="BWU115" s="908"/>
      <c r="BWV115" s="908"/>
      <c r="BWW115" s="908"/>
      <c r="BWX115" s="908"/>
      <c r="BWY115" s="908"/>
      <c r="BWZ115" s="908"/>
      <c r="BXA115" s="908"/>
      <c r="BXB115" s="908"/>
      <c r="BXC115" s="908"/>
      <c r="BXD115" s="908"/>
      <c r="BXE115" s="908"/>
      <c r="BXF115" s="908"/>
      <c r="BXG115" s="908"/>
      <c r="BXH115" s="908"/>
      <c r="BXI115" s="908"/>
      <c r="BXJ115" s="908"/>
      <c r="BXK115" s="908"/>
      <c r="BXL115" s="908"/>
      <c r="BXM115" s="908"/>
      <c r="BXN115" s="908"/>
      <c r="BXO115" s="908"/>
      <c r="BXP115" s="908"/>
      <c r="BXQ115" s="908"/>
      <c r="BXR115" s="908"/>
      <c r="BXS115" s="908"/>
      <c r="BXT115" s="908"/>
      <c r="BXU115" s="908"/>
      <c r="BXV115" s="908"/>
      <c r="BXW115" s="908"/>
      <c r="BXX115" s="908"/>
      <c r="BXY115" s="908"/>
      <c r="BXZ115" s="908"/>
      <c r="BYA115" s="908"/>
      <c r="BYB115" s="908"/>
      <c r="BYC115" s="908"/>
      <c r="BYD115" s="908"/>
      <c r="BYE115" s="908"/>
      <c r="BYF115" s="908"/>
      <c r="BYG115" s="908"/>
      <c r="BYH115" s="908"/>
      <c r="BYI115" s="908"/>
      <c r="BYJ115" s="908"/>
      <c r="BYK115" s="908"/>
      <c r="BYL115" s="908"/>
      <c r="BYM115" s="908"/>
      <c r="BYN115" s="908"/>
      <c r="BYO115" s="908"/>
      <c r="BYP115" s="908"/>
      <c r="BYQ115" s="908"/>
      <c r="BYR115" s="908"/>
      <c r="BYS115" s="908"/>
      <c r="BYT115" s="908"/>
      <c r="BYU115" s="908"/>
      <c r="BYV115" s="908"/>
      <c r="BYW115" s="908"/>
      <c r="BYX115" s="908"/>
      <c r="BYY115" s="908"/>
      <c r="BYZ115" s="908"/>
      <c r="BZA115" s="908"/>
      <c r="BZB115" s="908"/>
      <c r="BZC115" s="908"/>
      <c r="BZD115" s="908"/>
      <c r="BZE115" s="908"/>
      <c r="BZF115" s="908"/>
      <c r="BZG115" s="908"/>
      <c r="BZH115" s="908"/>
      <c r="BZI115" s="908"/>
      <c r="BZJ115" s="908"/>
      <c r="BZK115" s="908"/>
      <c r="BZL115" s="908"/>
      <c r="BZM115" s="908"/>
      <c r="BZN115" s="908"/>
      <c r="BZO115" s="908"/>
      <c r="BZP115" s="908"/>
      <c r="BZQ115" s="908"/>
      <c r="BZR115" s="908"/>
      <c r="BZS115" s="908"/>
      <c r="BZT115" s="908"/>
      <c r="BZU115" s="908"/>
      <c r="BZV115" s="908"/>
      <c r="BZW115" s="908"/>
      <c r="BZX115" s="908"/>
      <c r="BZY115" s="908"/>
      <c r="BZZ115" s="908"/>
      <c r="CAA115" s="908"/>
      <c r="CAB115" s="908"/>
      <c r="CAC115" s="908"/>
      <c r="CAD115" s="908"/>
      <c r="CAE115" s="908"/>
      <c r="CAF115" s="908"/>
      <c r="CAG115" s="908"/>
      <c r="CAH115" s="908"/>
      <c r="CAI115" s="908"/>
      <c r="CAJ115" s="908"/>
      <c r="CAK115" s="908"/>
      <c r="CAL115" s="908"/>
      <c r="CAM115" s="908"/>
      <c r="CAN115" s="908"/>
      <c r="CAO115" s="908"/>
      <c r="CAP115" s="908"/>
      <c r="CAQ115" s="908"/>
      <c r="CAR115" s="908"/>
      <c r="CAS115" s="908"/>
      <c r="CAT115" s="908"/>
      <c r="CAU115" s="908"/>
      <c r="CAV115" s="908"/>
      <c r="CAW115" s="908"/>
      <c r="CAX115" s="908"/>
      <c r="CAY115" s="908"/>
      <c r="CAZ115" s="908"/>
      <c r="CBA115" s="908"/>
      <c r="CBB115" s="908"/>
      <c r="CBC115" s="908"/>
      <c r="CBD115" s="908"/>
      <c r="CBE115" s="908"/>
      <c r="CBF115" s="908"/>
      <c r="CBG115" s="908"/>
      <c r="CBH115" s="908"/>
      <c r="CBI115" s="908"/>
      <c r="CBJ115" s="908"/>
      <c r="CBK115" s="908"/>
      <c r="CBL115" s="908"/>
      <c r="CBM115" s="908"/>
      <c r="CBN115" s="908"/>
      <c r="CBO115" s="908"/>
      <c r="CBP115" s="908"/>
      <c r="CBQ115" s="908"/>
      <c r="CBR115" s="908"/>
      <c r="CBS115" s="908"/>
      <c r="CBT115" s="908"/>
      <c r="CBU115" s="908"/>
      <c r="CBV115" s="908"/>
      <c r="CBW115" s="908"/>
      <c r="CBX115" s="908"/>
      <c r="CBY115" s="908"/>
      <c r="CBZ115" s="908"/>
      <c r="CCA115" s="908"/>
      <c r="CCB115" s="908"/>
      <c r="CCC115" s="908"/>
      <c r="CCD115" s="908"/>
      <c r="CCE115" s="908"/>
      <c r="CCF115" s="908"/>
      <c r="CCG115" s="908"/>
      <c r="CCH115" s="908"/>
      <c r="CCI115" s="908"/>
      <c r="CCJ115" s="908"/>
      <c r="CCK115" s="908"/>
      <c r="CCL115" s="908"/>
      <c r="CCM115" s="908"/>
      <c r="CCN115" s="908"/>
      <c r="CCO115" s="908"/>
      <c r="CCP115" s="908"/>
      <c r="CCQ115" s="908"/>
      <c r="CCR115" s="908"/>
      <c r="CCS115" s="908"/>
      <c r="CCT115" s="908"/>
      <c r="CCU115" s="908"/>
      <c r="CCV115" s="908"/>
      <c r="CCW115" s="908"/>
      <c r="CCX115" s="908"/>
      <c r="CCY115" s="908"/>
      <c r="CCZ115" s="908"/>
      <c r="CDA115" s="908"/>
      <c r="CDB115" s="908"/>
      <c r="CDC115" s="908"/>
      <c r="CDD115" s="908"/>
      <c r="CDE115" s="908"/>
      <c r="CDF115" s="908"/>
      <c r="CDG115" s="908"/>
      <c r="CDH115" s="908"/>
      <c r="CDI115" s="908"/>
      <c r="CDJ115" s="908"/>
      <c r="CDK115" s="908"/>
      <c r="CDL115" s="908"/>
      <c r="CDM115" s="908"/>
      <c r="CDN115" s="908"/>
      <c r="CDO115" s="908"/>
      <c r="CDP115" s="908"/>
      <c r="CDQ115" s="908"/>
      <c r="CDR115" s="908"/>
      <c r="CDS115" s="908"/>
      <c r="CDT115" s="908"/>
      <c r="CDU115" s="908"/>
      <c r="CDV115" s="908"/>
      <c r="CDW115" s="908"/>
      <c r="CDX115" s="908"/>
      <c r="CDY115" s="908"/>
      <c r="CDZ115" s="908"/>
      <c r="CEA115" s="908"/>
      <c r="CEB115" s="908"/>
      <c r="CEC115" s="908"/>
      <c r="CED115" s="908"/>
      <c r="CEE115" s="908"/>
      <c r="CEF115" s="908"/>
      <c r="CEG115" s="908"/>
      <c r="CEH115" s="908"/>
      <c r="CEI115" s="908"/>
      <c r="CEJ115" s="908"/>
      <c r="CEK115" s="908"/>
      <c r="CEL115" s="908"/>
      <c r="CEM115" s="908"/>
      <c r="CEN115" s="908"/>
      <c r="CEO115" s="908"/>
      <c r="CEP115" s="908"/>
      <c r="CEQ115" s="908"/>
      <c r="CER115" s="908"/>
      <c r="CES115" s="908"/>
      <c r="CET115" s="908"/>
      <c r="CEU115" s="908"/>
      <c r="CEV115" s="908"/>
      <c r="CEW115" s="908"/>
      <c r="CEX115" s="908"/>
      <c r="CEY115" s="908"/>
      <c r="CEZ115" s="908"/>
      <c r="CFA115" s="908"/>
      <c r="CFB115" s="908"/>
      <c r="CFC115" s="908"/>
      <c r="CFD115" s="908"/>
      <c r="CFE115" s="908"/>
      <c r="CFF115" s="908"/>
      <c r="CFG115" s="908"/>
      <c r="CFH115" s="908"/>
      <c r="CFI115" s="908"/>
      <c r="CFJ115" s="908"/>
      <c r="CFK115" s="908"/>
      <c r="CFL115" s="908"/>
      <c r="CFM115" s="908"/>
      <c r="CFN115" s="908"/>
      <c r="CFO115" s="908"/>
      <c r="CFP115" s="908"/>
      <c r="CFQ115" s="908"/>
      <c r="CFR115" s="908"/>
      <c r="CFS115" s="908"/>
      <c r="CFT115" s="908"/>
      <c r="CFU115" s="908"/>
      <c r="CFV115" s="908"/>
      <c r="CFW115" s="908"/>
      <c r="CFX115" s="908"/>
      <c r="CFY115" s="908"/>
      <c r="CFZ115" s="908"/>
      <c r="CGA115" s="908"/>
      <c r="CGB115" s="908"/>
      <c r="CGC115" s="908"/>
      <c r="CGD115" s="908"/>
      <c r="CGE115" s="908"/>
      <c r="CGF115" s="908"/>
      <c r="CGG115" s="908"/>
      <c r="CGH115" s="908"/>
      <c r="CGI115" s="908"/>
      <c r="CGJ115" s="908"/>
      <c r="CGK115" s="908"/>
      <c r="CGL115" s="908"/>
      <c r="CGM115" s="908"/>
      <c r="CGN115" s="908"/>
      <c r="CGO115" s="908"/>
      <c r="CGP115" s="908"/>
      <c r="CGQ115" s="908"/>
      <c r="CGR115" s="908"/>
      <c r="CGS115" s="908"/>
      <c r="CGT115" s="908"/>
      <c r="CGU115" s="908"/>
      <c r="CGV115" s="908"/>
      <c r="CGW115" s="908"/>
      <c r="CGX115" s="908"/>
      <c r="CGY115" s="908"/>
      <c r="CGZ115" s="908"/>
      <c r="CHA115" s="908"/>
      <c r="CHB115" s="908"/>
      <c r="CHC115" s="908"/>
      <c r="CHD115" s="908"/>
      <c r="CHE115" s="908"/>
      <c r="CHF115" s="908"/>
      <c r="CHG115" s="908"/>
      <c r="CHH115" s="908"/>
      <c r="CHI115" s="908"/>
      <c r="CHJ115" s="908"/>
      <c r="CHK115" s="908"/>
      <c r="CHL115" s="908"/>
      <c r="CHM115" s="908"/>
      <c r="CHN115" s="908"/>
      <c r="CHO115" s="908"/>
      <c r="CHP115" s="908"/>
      <c r="CHQ115" s="908"/>
      <c r="CHR115" s="908"/>
      <c r="CHS115" s="908"/>
      <c r="CHT115" s="908"/>
      <c r="CHU115" s="908"/>
      <c r="CHV115" s="908"/>
      <c r="CHW115" s="908"/>
      <c r="CHX115" s="908"/>
      <c r="CHY115" s="908"/>
      <c r="CHZ115" s="908"/>
      <c r="CIA115" s="908"/>
      <c r="CIB115" s="908"/>
      <c r="CIC115" s="908"/>
      <c r="CID115" s="908"/>
      <c r="CIE115" s="908"/>
      <c r="CIF115" s="908"/>
      <c r="CIG115" s="908"/>
      <c r="CIH115" s="908"/>
      <c r="CII115" s="908"/>
      <c r="CIJ115" s="908"/>
      <c r="CIK115" s="908"/>
      <c r="CIL115" s="908"/>
      <c r="CIM115" s="908"/>
      <c r="CIN115" s="908"/>
      <c r="CIO115" s="908"/>
      <c r="CIP115" s="908"/>
      <c r="CIQ115" s="908"/>
      <c r="CIR115" s="908"/>
      <c r="CIS115" s="908"/>
      <c r="CIT115" s="908"/>
      <c r="CIU115" s="908"/>
      <c r="CIV115" s="908"/>
      <c r="CIW115" s="908"/>
      <c r="CIX115" s="908"/>
      <c r="CIY115" s="908"/>
      <c r="CIZ115" s="908"/>
      <c r="CJA115" s="908"/>
      <c r="CJB115" s="908"/>
      <c r="CJC115" s="908"/>
      <c r="CJD115" s="908"/>
      <c r="CJE115" s="908"/>
      <c r="CJF115" s="908"/>
      <c r="CJG115" s="908"/>
      <c r="CJH115" s="908"/>
      <c r="CJI115" s="908"/>
      <c r="CJJ115" s="908"/>
      <c r="CJK115" s="908"/>
      <c r="CJL115" s="908"/>
      <c r="CJM115" s="908"/>
      <c r="CJN115" s="908"/>
      <c r="CJO115" s="908"/>
      <c r="CJP115" s="908"/>
      <c r="CJQ115" s="908"/>
      <c r="CJR115" s="908"/>
      <c r="CJS115" s="908"/>
      <c r="CJT115" s="908"/>
      <c r="CJU115" s="908"/>
      <c r="CJV115" s="908"/>
      <c r="CJW115" s="908"/>
      <c r="CJX115" s="908"/>
      <c r="CJY115" s="908"/>
      <c r="CJZ115" s="908"/>
      <c r="CKA115" s="908"/>
      <c r="CKB115" s="908"/>
      <c r="CKC115" s="908"/>
      <c r="CKD115" s="908"/>
      <c r="CKE115" s="908"/>
      <c r="CKF115" s="908"/>
      <c r="CKG115" s="908"/>
      <c r="CKH115" s="908"/>
      <c r="CKI115" s="908"/>
      <c r="CKJ115" s="908"/>
      <c r="CKK115" s="908"/>
      <c r="CKL115" s="908"/>
      <c r="CKM115" s="908"/>
      <c r="CKN115" s="908"/>
      <c r="CKO115" s="908"/>
      <c r="CKP115" s="908"/>
      <c r="CKQ115" s="908"/>
      <c r="CKR115" s="908"/>
      <c r="CKS115" s="908"/>
      <c r="CKT115" s="908"/>
      <c r="CKU115" s="908"/>
      <c r="CKV115" s="908"/>
      <c r="CKW115" s="908"/>
      <c r="CKX115" s="908"/>
      <c r="CKY115" s="908"/>
      <c r="CKZ115" s="908"/>
      <c r="CLA115" s="908"/>
      <c r="CLB115" s="908"/>
      <c r="CLC115" s="908"/>
      <c r="CLD115" s="908"/>
      <c r="CLE115" s="908"/>
      <c r="CLF115" s="908"/>
      <c r="CLG115" s="908"/>
      <c r="CLH115" s="908"/>
      <c r="CLI115" s="908"/>
      <c r="CLJ115" s="908"/>
      <c r="CLK115" s="908"/>
      <c r="CLL115" s="908"/>
      <c r="CLM115" s="908"/>
      <c r="CLN115" s="908"/>
      <c r="CLO115" s="908"/>
      <c r="CLP115" s="908"/>
      <c r="CLQ115" s="908"/>
      <c r="CLR115" s="908"/>
      <c r="CLS115" s="908"/>
      <c r="CLT115" s="908"/>
      <c r="CLU115" s="908"/>
      <c r="CLV115" s="908"/>
      <c r="CLW115" s="908"/>
      <c r="CLX115" s="908"/>
      <c r="CLY115" s="908"/>
      <c r="CLZ115" s="908"/>
      <c r="CMA115" s="908"/>
      <c r="CMB115" s="908"/>
      <c r="CMC115" s="908"/>
      <c r="CMD115" s="908"/>
      <c r="CME115" s="908"/>
      <c r="CMF115" s="908"/>
      <c r="CMG115" s="908"/>
      <c r="CMH115" s="908"/>
      <c r="CMI115" s="908"/>
      <c r="CMJ115" s="908"/>
      <c r="CMK115" s="908"/>
      <c r="CML115" s="908"/>
      <c r="CMM115" s="908"/>
      <c r="CMN115" s="908"/>
      <c r="CMO115" s="908"/>
      <c r="CMP115" s="908"/>
      <c r="CMQ115" s="908"/>
      <c r="CMR115" s="908"/>
      <c r="CMS115" s="908"/>
      <c r="CMT115" s="908"/>
      <c r="CMU115" s="908"/>
      <c r="CMV115" s="908"/>
      <c r="CMW115" s="908"/>
      <c r="CMX115" s="908"/>
      <c r="CMY115" s="908"/>
      <c r="CMZ115" s="908"/>
      <c r="CNA115" s="908"/>
      <c r="CNB115" s="908"/>
      <c r="CNC115" s="908"/>
      <c r="CND115" s="908"/>
      <c r="CNE115" s="908"/>
      <c r="CNF115" s="908"/>
      <c r="CNG115" s="908"/>
      <c r="CNH115" s="908"/>
      <c r="CNI115" s="908"/>
      <c r="CNJ115" s="908"/>
      <c r="CNK115" s="908"/>
      <c r="CNL115" s="908"/>
      <c r="CNM115" s="908"/>
      <c r="CNN115" s="908"/>
      <c r="CNO115" s="908"/>
      <c r="CNP115" s="908"/>
      <c r="CNQ115" s="908"/>
      <c r="CNR115" s="908"/>
      <c r="CNS115" s="908"/>
      <c r="CNT115" s="908"/>
      <c r="CNU115" s="908"/>
      <c r="CNV115" s="908"/>
      <c r="CNW115" s="908"/>
      <c r="CNX115" s="908"/>
      <c r="CNY115" s="908"/>
      <c r="CNZ115" s="908"/>
      <c r="COA115" s="908"/>
      <c r="COB115" s="908"/>
      <c r="COC115" s="908"/>
      <c r="COD115" s="908"/>
      <c r="COE115" s="908"/>
      <c r="COF115" s="908"/>
      <c r="COG115" s="908"/>
      <c r="COH115" s="908"/>
      <c r="COI115" s="908"/>
      <c r="COJ115" s="908"/>
      <c r="COK115" s="908"/>
      <c r="COL115" s="908"/>
      <c r="COM115" s="908"/>
      <c r="CON115" s="908"/>
      <c r="COO115" s="908"/>
      <c r="COP115" s="908"/>
      <c r="COQ115" s="908"/>
      <c r="COR115" s="908"/>
      <c r="COS115" s="908"/>
      <c r="COT115" s="908"/>
      <c r="COU115" s="908"/>
      <c r="COV115" s="908"/>
      <c r="COW115" s="908"/>
      <c r="COX115" s="908"/>
      <c r="COY115" s="908"/>
      <c r="COZ115" s="908"/>
      <c r="CPA115" s="908"/>
      <c r="CPB115" s="908"/>
      <c r="CPC115" s="908"/>
      <c r="CPD115" s="908"/>
      <c r="CPE115" s="908"/>
      <c r="CPF115" s="908"/>
      <c r="CPG115" s="908"/>
      <c r="CPH115" s="908"/>
      <c r="CPI115" s="908"/>
      <c r="CPJ115" s="908"/>
      <c r="CPK115" s="908"/>
      <c r="CPL115" s="908"/>
      <c r="CPM115" s="908"/>
      <c r="CPN115" s="908"/>
      <c r="CPO115" s="908"/>
      <c r="CPP115" s="908"/>
      <c r="CPQ115" s="908"/>
      <c r="CPR115" s="908"/>
      <c r="CPS115" s="908"/>
      <c r="CPT115" s="908"/>
      <c r="CPU115" s="908"/>
      <c r="CPV115" s="908"/>
      <c r="CPW115" s="908"/>
      <c r="CPX115" s="908"/>
      <c r="CPY115" s="908"/>
      <c r="CPZ115" s="908"/>
      <c r="CQA115" s="908"/>
      <c r="CQB115" s="908"/>
      <c r="CQC115" s="908"/>
      <c r="CQD115" s="908"/>
      <c r="CQE115" s="908"/>
      <c r="CQF115" s="908"/>
      <c r="CQG115" s="908"/>
      <c r="CQH115" s="908"/>
      <c r="CQI115" s="908"/>
      <c r="CQJ115" s="908"/>
      <c r="CQK115" s="908"/>
      <c r="CQL115" s="908"/>
      <c r="CQM115" s="908"/>
      <c r="CQN115" s="908"/>
      <c r="CQO115" s="908"/>
      <c r="CQP115" s="908"/>
      <c r="CQQ115" s="908"/>
      <c r="CQR115" s="908"/>
      <c r="CQS115" s="908"/>
      <c r="CQT115" s="908"/>
      <c r="CQU115" s="908"/>
      <c r="CQV115" s="908"/>
      <c r="CQW115" s="908"/>
      <c r="CQX115" s="908"/>
      <c r="CQY115" s="908"/>
      <c r="CQZ115" s="908"/>
      <c r="CRA115" s="908"/>
      <c r="CRB115" s="908"/>
      <c r="CRC115" s="908"/>
      <c r="CRD115" s="908"/>
      <c r="CRE115" s="908"/>
      <c r="CRF115" s="908"/>
      <c r="CRG115" s="908"/>
      <c r="CRH115" s="908"/>
      <c r="CRI115" s="908"/>
      <c r="CRJ115" s="908"/>
      <c r="CRK115" s="908"/>
      <c r="CRL115" s="908"/>
      <c r="CRM115" s="908"/>
      <c r="CRN115" s="908"/>
      <c r="CRO115" s="908"/>
      <c r="CRP115" s="908"/>
      <c r="CRQ115" s="908"/>
      <c r="CRR115" s="908"/>
      <c r="CRS115" s="908"/>
      <c r="CRT115" s="908"/>
      <c r="CRU115" s="908"/>
      <c r="CRV115" s="908"/>
      <c r="CRW115" s="908"/>
      <c r="CRX115" s="908"/>
      <c r="CRY115" s="908"/>
      <c r="CRZ115" s="908"/>
      <c r="CSA115" s="908"/>
      <c r="CSB115" s="908"/>
      <c r="CSC115" s="908"/>
      <c r="CSD115" s="908"/>
      <c r="CSE115" s="908"/>
      <c r="CSF115" s="908"/>
      <c r="CSG115" s="908"/>
      <c r="CSH115" s="908"/>
      <c r="CSI115" s="908"/>
      <c r="CSJ115" s="908"/>
      <c r="CSK115" s="908"/>
      <c r="CSL115" s="908"/>
      <c r="CSM115" s="908"/>
      <c r="CSN115" s="908"/>
      <c r="CSO115" s="908"/>
      <c r="CSP115" s="908"/>
      <c r="CSQ115" s="908"/>
      <c r="CSR115" s="908"/>
      <c r="CSS115" s="908"/>
      <c r="CST115" s="908"/>
      <c r="CSU115" s="908"/>
      <c r="CSV115" s="908"/>
      <c r="CSW115" s="908"/>
      <c r="CSX115" s="908"/>
      <c r="CSY115" s="908"/>
      <c r="CSZ115" s="908"/>
      <c r="CTA115" s="908"/>
      <c r="CTB115" s="908"/>
      <c r="CTC115" s="908"/>
      <c r="CTD115" s="908"/>
      <c r="CTE115" s="908"/>
      <c r="CTF115" s="908"/>
      <c r="CTG115" s="908"/>
      <c r="CTH115" s="908"/>
      <c r="CTI115" s="908"/>
      <c r="CTJ115" s="908"/>
      <c r="CTK115" s="908"/>
      <c r="CTL115" s="908"/>
      <c r="CTM115" s="908"/>
      <c r="CTN115" s="908"/>
      <c r="CTO115" s="908"/>
      <c r="CTP115" s="908"/>
      <c r="CTQ115" s="908"/>
      <c r="CTR115" s="908"/>
      <c r="CTS115" s="908"/>
      <c r="CTT115" s="908"/>
      <c r="CTU115" s="908"/>
      <c r="CTV115" s="908"/>
      <c r="CTW115" s="908"/>
      <c r="CTX115" s="908"/>
      <c r="CTY115" s="908"/>
      <c r="CTZ115" s="908"/>
      <c r="CUA115" s="908"/>
      <c r="CUB115" s="908"/>
      <c r="CUC115" s="908"/>
      <c r="CUD115" s="908"/>
      <c r="CUE115" s="908"/>
      <c r="CUF115" s="908"/>
      <c r="CUG115" s="908"/>
      <c r="CUH115" s="908"/>
      <c r="CUI115" s="908"/>
      <c r="CUJ115" s="908"/>
      <c r="CUK115" s="908"/>
      <c r="CUL115" s="908"/>
      <c r="CUM115" s="908"/>
      <c r="CUN115" s="908"/>
      <c r="CUO115" s="908"/>
      <c r="CUP115" s="908"/>
      <c r="CUQ115" s="908"/>
      <c r="CUR115" s="908"/>
      <c r="CUS115" s="908"/>
      <c r="CUT115" s="908"/>
      <c r="CUU115" s="908"/>
      <c r="CUV115" s="908"/>
      <c r="CUW115" s="908"/>
      <c r="CUX115" s="908"/>
      <c r="CUY115" s="908"/>
      <c r="CUZ115" s="908"/>
      <c r="CVA115" s="908"/>
      <c r="CVB115" s="908"/>
      <c r="CVC115" s="908"/>
      <c r="CVD115" s="908"/>
      <c r="CVE115" s="908"/>
      <c r="CVF115" s="908"/>
      <c r="CVG115" s="908"/>
      <c r="CVH115" s="908"/>
      <c r="CVI115" s="908"/>
      <c r="CVJ115" s="908"/>
      <c r="CVK115" s="908"/>
      <c r="CVL115" s="908"/>
      <c r="CVM115" s="908"/>
      <c r="CVN115" s="908"/>
      <c r="CVO115" s="908"/>
      <c r="CVP115" s="908"/>
      <c r="CVQ115" s="908"/>
      <c r="CVR115" s="908"/>
      <c r="CVS115" s="908"/>
      <c r="CVT115" s="908"/>
      <c r="CVU115" s="908"/>
      <c r="CVV115" s="908"/>
      <c r="CVW115" s="908"/>
      <c r="CVX115" s="908"/>
      <c r="CVY115" s="908"/>
      <c r="CVZ115" s="908"/>
      <c r="CWA115" s="908"/>
      <c r="CWB115" s="908"/>
      <c r="CWC115" s="908"/>
      <c r="CWD115" s="908"/>
      <c r="CWE115" s="908"/>
      <c r="CWF115" s="908"/>
      <c r="CWG115" s="908"/>
      <c r="CWH115" s="908"/>
      <c r="CWI115" s="908"/>
      <c r="CWJ115" s="908"/>
      <c r="CWK115" s="908"/>
      <c r="CWL115" s="908"/>
      <c r="CWM115" s="908"/>
      <c r="CWN115" s="908"/>
      <c r="CWO115" s="908"/>
      <c r="CWP115" s="908"/>
      <c r="CWQ115" s="908"/>
      <c r="CWR115" s="908"/>
      <c r="CWS115" s="908"/>
      <c r="CWT115" s="908"/>
      <c r="CWU115" s="908"/>
      <c r="CWV115" s="908"/>
      <c r="CWW115" s="908"/>
      <c r="CWX115" s="908"/>
      <c r="CWY115" s="908"/>
      <c r="CWZ115" s="908"/>
      <c r="CXA115" s="908"/>
      <c r="CXB115" s="908"/>
      <c r="CXC115" s="908"/>
      <c r="CXD115" s="908"/>
      <c r="CXE115" s="908"/>
      <c r="CXF115" s="908"/>
      <c r="CXG115" s="908"/>
      <c r="CXH115" s="908"/>
      <c r="CXI115" s="908"/>
      <c r="CXJ115" s="908"/>
      <c r="CXK115" s="908"/>
      <c r="CXL115" s="908"/>
      <c r="CXM115" s="908"/>
      <c r="CXN115" s="908"/>
      <c r="CXO115" s="908"/>
      <c r="CXP115" s="908"/>
      <c r="CXQ115" s="908"/>
      <c r="CXR115" s="908"/>
      <c r="CXS115" s="908"/>
      <c r="CXT115" s="908"/>
      <c r="CXU115" s="908"/>
      <c r="CXV115" s="908"/>
      <c r="CXW115" s="908"/>
      <c r="CXX115" s="908"/>
      <c r="CXY115" s="908"/>
      <c r="CXZ115" s="908"/>
      <c r="CYA115" s="908"/>
      <c r="CYB115" s="908"/>
      <c r="CYC115" s="908"/>
      <c r="CYD115" s="908"/>
      <c r="CYE115" s="908"/>
      <c r="CYF115" s="908"/>
      <c r="CYG115" s="908"/>
      <c r="CYH115" s="908"/>
      <c r="CYI115" s="908"/>
      <c r="CYJ115" s="908"/>
      <c r="CYK115" s="908"/>
      <c r="CYL115" s="908"/>
      <c r="CYM115" s="908"/>
      <c r="CYN115" s="908"/>
      <c r="CYO115" s="908"/>
      <c r="CYP115" s="908"/>
      <c r="CYQ115" s="908"/>
      <c r="CYR115" s="908"/>
      <c r="CYS115" s="908"/>
      <c r="CYT115" s="908"/>
      <c r="CYU115" s="908"/>
      <c r="CYV115" s="908"/>
      <c r="CYW115" s="908"/>
      <c r="CYX115" s="908"/>
      <c r="CYY115" s="908"/>
      <c r="CYZ115" s="908"/>
      <c r="CZA115" s="908"/>
      <c r="CZB115" s="908"/>
      <c r="CZC115" s="908"/>
      <c r="CZD115" s="908"/>
      <c r="CZE115" s="908"/>
      <c r="CZF115" s="908"/>
      <c r="CZG115" s="908"/>
      <c r="CZH115" s="908"/>
      <c r="CZI115" s="908"/>
      <c r="CZJ115" s="908"/>
      <c r="CZK115" s="908"/>
      <c r="CZL115" s="908"/>
      <c r="CZM115" s="908"/>
      <c r="CZN115" s="908"/>
      <c r="CZO115" s="908"/>
      <c r="CZP115" s="908"/>
      <c r="CZQ115" s="908"/>
      <c r="CZR115" s="908"/>
      <c r="CZS115" s="908"/>
      <c r="CZT115" s="908"/>
      <c r="CZU115" s="908"/>
      <c r="CZV115" s="908"/>
      <c r="CZW115" s="908"/>
      <c r="CZX115" s="908"/>
      <c r="CZY115" s="908"/>
      <c r="CZZ115" s="908"/>
      <c r="DAA115" s="908"/>
      <c r="DAB115" s="908"/>
      <c r="DAC115" s="908"/>
      <c r="DAD115" s="908"/>
      <c r="DAE115" s="908"/>
      <c r="DAF115" s="908"/>
      <c r="DAG115" s="908"/>
      <c r="DAH115" s="908"/>
      <c r="DAI115" s="908"/>
      <c r="DAJ115" s="908"/>
      <c r="DAK115" s="908"/>
      <c r="DAL115" s="908"/>
      <c r="DAM115" s="908"/>
      <c r="DAN115" s="908"/>
      <c r="DAO115" s="908"/>
      <c r="DAP115" s="908"/>
      <c r="DAQ115" s="908"/>
      <c r="DAR115" s="908"/>
      <c r="DAS115" s="908"/>
      <c r="DAT115" s="908"/>
      <c r="DAU115" s="908"/>
      <c r="DAV115" s="908"/>
      <c r="DAW115" s="908"/>
      <c r="DAX115" s="908"/>
      <c r="DAY115" s="908"/>
      <c r="DAZ115" s="908"/>
      <c r="DBA115" s="908"/>
      <c r="DBB115" s="908"/>
      <c r="DBC115" s="908"/>
      <c r="DBD115" s="908"/>
      <c r="DBE115" s="908"/>
      <c r="DBF115" s="908"/>
      <c r="DBG115" s="908"/>
      <c r="DBH115" s="908"/>
      <c r="DBI115" s="908"/>
      <c r="DBJ115" s="908"/>
      <c r="DBK115" s="908"/>
      <c r="DBL115" s="908"/>
      <c r="DBM115" s="908"/>
      <c r="DBN115" s="908"/>
      <c r="DBO115" s="908"/>
      <c r="DBP115" s="908"/>
      <c r="DBQ115" s="908"/>
      <c r="DBR115" s="908"/>
      <c r="DBS115" s="908"/>
      <c r="DBT115" s="908"/>
      <c r="DBU115" s="908"/>
      <c r="DBV115" s="908"/>
      <c r="DBW115" s="908"/>
      <c r="DBX115" s="908"/>
      <c r="DBY115" s="908"/>
      <c r="DBZ115" s="908"/>
      <c r="DCA115" s="908"/>
      <c r="DCB115" s="908"/>
      <c r="DCC115" s="908"/>
      <c r="DCD115" s="908"/>
      <c r="DCE115" s="908"/>
      <c r="DCF115" s="908"/>
      <c r="DCG115" s="908"/>
      <c r="DCH115" s="908"/>
      <c r="DCI115" s="908"/>
      <c r="DCJ115" s="908"/>
      <c r="DCK115" s="908"/>
      <c r="DCL115" s="908"/>
      <c r="DCM115" s="908"/>
      <c r="DCN115" s="908"/>
      <c r="DCO115" s="908"/>
      <c r="DCP115" s="908"/>
      <c r="DCQ115" s="908"/>
      <c r="DCR115" s="908"/>
      <c r="DCS115" s="908"/>
      <c r="DCT115" s="908"/>
      <c r="DCU115" s="908"/>
      <c r="DCV115" s="908"/>
      <c r="DCW115" s="908"/>
      <c r="DCX115" s="908"/>
      <c r="DCY115" s="908"/>
      <c r="DCZ115" s="908"/>
      <c r="DDA115" s="908"/>
      <c r="DDB115" s="908"/>
      <c r="DDC115" s="908"/>
      <c r="DDD115" s="908"/>
      <c r="DDE115" s="908"/>
      <c r="DDF115" s="908"/>
      <c r="DDG115" s="908"/>
      <c r="DDH115" s="908"/>
      <c r="DDI115" s="908"/>
      <c r="DDJ115" s="908"/>
      <c r="DDK115" s="908"/>
      <c r="DDL115" s="908"/>
      <c r="DDM115" s="908"/>
      <c r="DDN115" s="908"/>
      <c r="DDO115" s="908"/>
      <c r="DDP115" s="908"/>
      <c r="DDQ115" s="908"/>
      <c r="DDR115" s="908"/>
      <c r="DDS115" s="908"/>
      <c r="DDT115" s="908"/>
      <c r="DDU115" s="908"/>
      <c r="DDV115" s="908"/>
      <c r="DDW115" s="908"/>
      <c r="DDX115" s="908"/>
      <c r="DDY115" s="908"/>
      <c r="DDZ115" s="908"/>
      <c r="DEA115" s="908"/>
      <c r="DEB115" s="908"/>
      <c r="DEC115" s="908"/>
      <c r="DED115" s="908"/>
      <c r="DEE115" s="908"/>
      <c r="DEF115" s="908"/>
      <c r="DEG115" s="908"/>
      <c r="DEH115" s="908"/>
      <c r="DEI115" s="908"/>
      <c r="DEJ115" s="908"/>
      <c r="DEK115" s="908"/>
      <c r="DEL115" s="908"/>
      <c r="DEM115" s="908"/>
      <c r="DEN115" s="908"/>
      <c r="DEO115" s="908"/>
      <c r="DEP115" s="908"/>
      <c r="DEQ115" s="908"/>
      <c r="DER115" s="908"/>
      <c r="DES115" s="908"/>
      <c r="DET115" s="908"/>
      <c r="DEU115" s="908"/>
      <c r="DEV115" s="908"/>
      <c r="DEW115" s="908"/>
      <c r="DEX115" s="908"/>
      <c r="DEY115" s="908"/>
      <c r="DEZ115" s="908"/>
      <c r="DFA115" s="908"/>
      <c r="DFB115" s="908"/>
      <c r="DFC115" s="908"/>
      <c r="DFD115" s="908"/>
      <c r="DFE115" s="908"/>
      <c r="DFF115" s="908"/>
      <c r="DFG115" s="908"/>
      <c r="DFH115" s="908"/>
      <c r="DFI115" s="908"/>
      <c r="DFJ115" s="908"/>
      <c r="DFK115" s="908"/>
      <c r="DFL115" s="908"/>
      <c r="DFM115" s="908"/>
      <c r="DFN115" s="908"/>
      <c r="DFO115" s="908"/>
      <c r="DFP115" s="908"/>
      <c r="DFQ115" s="908"/>
      <c r="DFR115" s="908"/>
      <c r="DFS115" s="908"/>
      <c r="DFT115" s="908"/>
      <c r="DFU115" s="908"/>
      <c r="DFV115" s="908"/>
      <c r="DFW115" s="908"/>
      <c r="DFX115" s="908"/>
      <c r="DFY115" s="908"/>
      <c r="DFZ115" s="908"/>
      <c r="DGA115" s="908"/>
      <c r="DGB115" s="908"/>
      <c r="DGC115" s="908"/>
      <c r="DGD115" s="908"/>
      <c r="DGE115" s="908"/>
      <c r="DGF115" s="908"/>
      <c r="DGG115" s="908"/>
      <c r="DGH115" s="908"/>
      <c r="DGI115" s="908"/>
      <c r="DGJ115" s="908"/>
      <c r="DGK115" s="908"/>
      <c r="DGL115" s="908"/>
      <c r="DGM115" s="908"/>
      <c r="DGN115" s="908"/>
      <c r="DGO115" s="908"/>
      <c r="DGP115" s="908"/>
      <c r="DGQ115" s="908"/>
      <c r="DGR115" s="908"/>
      <c r="DGS115" s="908"/>
      <c r="DGT115" s="908"/>
      <c r="DGU115" s="908"/>
      <c r="DGV115" s="908"/>
      <c r="DGW115" s="908"/>
      <c r="DGX115" s="908"/>
      <c r="DGY115" s="908"/>
      <c r="DGZ115" s="908"/>
      <c r="DHA115" s="908"/>
      <c r="DHB115" s="908"/>
      <c r="DHC115" s="908"/>
      <c r="DHD115" s="908"/>
      <c r="DHE115" s="908"/>
      <c r="DHF115" s="908"/>
      <c r="DHG115" s="908"/>
      <c r="DHH115" s="908"/>
      <c r="DHI115" s="908"/>
      <c r="DHJ115" s="908"/>
      <c r="DHK115" s="908"/>
      <c r="DHL115" s="908"/>
      <c r="DHM115" s="908"/>
      <c r="DHN115" s="908"/>
      <c r="DHO115" s="908"/>
      <c r="DHP115" s="908"/>
      <c r="DHQ115" s="908"/>
      <c r="DHR115" s="908"/>
      <c r="DHS115" s="908"/>
      <c r="DHT115" s="908"/>
      <c r="DHU115" s="908"/>
      <c r="DHV115" s="908"/>
      <c r="DHW115" s="908"/>
      <c r="DHX115" s="908"/>
      <c r="DHY115" s="908"/>
      <c r="DHZ115" s="908"/>
      <c r="DIA115" s="908"/>
      <c r="DIB115" s="908"/>
      <c r="DIC115" s="908"/>
      <c r="DID115" s="908"/>
      <c r="DIE115" s="908"/>
      <c r="DIF115" s="908"/>
      <c r="DIG115" s="908"/>
      <c r="DIH115" s="908"/>
      <c r="DII115" s="908"/>
      <c r="DIJ115" s="908"/>
      <c r="DIK115" s="908"/>
      <c r="DIL115" s="908"/>
      <c r="DIM115" s="908"/>
      <c r="DIN115" s="908"/>
      <c r="DIO115" s="908"/>
      <c r="DIP115" s="908"/>
      <c r="DIQ115" s="908"/>
      <c r="DIR115" s="908"/>
      <c r="DIS115" s="908"/>
      <c r="DIT115" s="908"/>
      <c r="DIU115" s="908"/>
      <c r="DIV115" s="908"/>
      <c r="DIW115" s="908"/>
      <c r="DIX115" s="908"/>
      <c r="DIY115" s="908"/>
      <c r="DIZ115" s="908"/>
      <c r="DJA115" s="908"/>
      <c r="DJB115" s="908"/>
      <c r="DJC115" s="908"/>
      <c r="DJD115" s="908"/>
      <c r="DJE115" s="908"/>
      <c r="DJF115" s="908"/>
      <c r="DJG115" s="908"/>
      <c r="DJH115" s="908"/>
      <c r="DJI115" s="908"/>
      <c r="DJJ115" s="908"/>
      <c r="DJK115" s="908"/>
      <c r="DJL115" s="908"/>
      <c r="DJM115" s="908"/>
      <c r="DJN115" s="908"/>
      <c r="DJO115" s="908"/>
      <c r="DJP115" s="908"/>
      <c r="DJQ115" s="908"/>
      <c r="DJR115" s="908"/>
      <c r="DJS115" s="908"/>
      <c r="DJT115" s="908"/>
      <c r="DJU115" s="908"/>
      <c r="DJV115" s="908"/>
      <c r="DJW115" s="908"/>
      <c r="DJX115" s="908"/>
      <c r="DJY115" s="908"/>
      <c r="DJZ115" s="908"/>
      <c r="DKA115" s="908"/>
      <c r="DKB115" s="908"/>
      <c r="DKC115" s="908"/>
      <c r="DKD115" s="908"/>
      <c r="DKE115" s="908"/>
      <c r="DKF115" s="908"/>
      <c r="DKG115" s="908"/>
      <c r="DKH115" s="908"/>
      <c r="DKI115" s="908"/>
      <c r="DKJ115" s="908"/>
      <c r="DKK115" s="908"/>
      <c r="DKL115" s="908"/>
      <c r="DKM115" s="908"/>
      <c r="DKN115" s="908"/>
      <c r="DKO115" s="908"/>
      <c r="DKP115" s="908"/>
      <c r="DKQ115" s="908"/>
      <c r="DKR115" s="908"/>
      <c r="DKS115" s="908"/>
      <c r="DKT115" s="908"/>
      <c r="DKU115" s="908"/>
      <c r="DKV115" s="908"/>
      <c r="DKW115" s="908"/>
      <c r="DKX115" s="908"/>
      <c r="DKY115" s="908"/>
      <c r="DKZ115" s="908"/>
      <c r="DLA115" s="908"/>
      <c r="DLB115" s="908"/>
      <c r="DLC115" s="908"/>
      <c r="DLD115" s="908"/>
      <c r="DLE115" s="908"/>
      <c r="DLF115" s="908"/>
      <c r="DLG115" s="908"/>
      <c r="DLH115" s="908"/>
      <c r="DLI115" s="908"/>
      <c r="DLJ115" s="908"/>
      <c r="DLK115" s="908"/>
      <c r="DLL115" s="908"/>
      <c r="DLM115" s="908"/>
      <c r="DLN115" s="908"/>
      <c r="DLO115" s="908"/>
      <c r="DLP115" s="908"/>
      <c r="DLQ115" s="908"/>
      <c r="DLR115" s="908"/>
      <c r="DLS115" s="908"/>
      <c r="DLT115" s="908"/>
      <c r="DLU115" s="908"/>
      <c r="DLV115" s="908"/>
      <c r="DLW115" s="908"/>
      <c r="DLX115" s="908"/>
      <c r="DLY115" s="908"/>
      <c r="DLZ115" s="908"/>
      <c r="DMA115" s="908"/>
      <c r="DMB115" s="908"/>
      <c r="DMC115" s="908"/>
      <c r="DMD115" s="908"/>
      <c r="DME115" s="908"/>
      <c r="DMF115" s="908"/>
      <c r="DMG115" s="908"/>
      <c r="DMH115" s="908"/>
      <c r="DMI115" s="908"/>
      <c r="DMJ115" s="908"/>
      <c r="DMK115" s="908"/>
      <c r="DML115" s="908"/>
      <c r="DMM115" s="908"/>
      <c r="DMN115" s="908"/>
      <c r="DMO115" s="908"/>
      <c r="DMP115" s="908"/>
      <c r="DMQ115" s="908"/>
      <c r="DMR115" s="908"/>
      <c r="DMS115" s="908"/>
      <c r="DMT115" s="908"/>
      <c r="DMU115" s="908"/>
      <c r="DMV115" s="908"/>
      <c r="DMW115" s="908"/>
      <c r="DMX115" s="908"/>
      <c r="DMY115" s="908"/>
      <c r="DMZ115" s="908"/>
      <c r="DNA115" s="908"/>
      <c r="DNB115" s="908"/>
      <c r="DNC115" s="908"/>
      <c r="DND115" s="908"/>
      <c r="DNE115" s="908"/>
      <c r="DNF115" s="908"/>
      <c r="DNG115" s="908"/>
      <c r="DNH115" s="908"/>
      <c r="DNI115" s="908"/>
      <c r="DNJ115" s="908"/>
      <c r="DNK115" s="908"/>
      <c r="DNL115" s="908"/>
      <c r="DNM115" s="908"/>
      <c r="DNN115" s="908"/>
      <c r="DNO115" s="908"/>
      <c r="DNP115" s="908"/>
      <c r="DNQ115" s="908"/>
      <c r="DNR115" s="908"/>
      <c r="DNS115" s="908"/>
      <c r="DNT115" s="908"/>
      <c r="DNU115" s="908"/>
      <c r="DNV115" s="908"/>
      <c r="DNW115" s="908"/>
      <c r="DNX115" s="908"/>
      <c r="DNY115" s="908"/>
      <c r="DNZ115" s="908"/>
      <c r="DOA115" s="908"/>
      <c r="DOB115" s="908"/>
      <c r="DOC115" s="908"/>
      <c r="DOD115" s="908"/>
      <c r="DOE115" s="908"/>
      <c r="DOF115" s="908"/>
      <c r="DOG115" s="908"/>
      <c r="DOH115" s="908"/>
      <c r="DOI115" s="908"/>
      <c r="DOJ115" s="908"/>
      <c r="DOK115" s="908"/>
      <c r="DOL115" s="908"/>
      <c r="DOM115" s="908"/>
      <c r="DON115" s="908"/>
      <c r="DOO115" s="908"/>
      <c r="DOP115" s="908"/>
      <c r="DOQ115" s="908"/>
      <c r="DOR115" s="908"/>
      <c r="DOS115" s="908"/>
      <c r="DOT115" s="908"/>
      <c r="DOU115" s="908"/>
      <c r="DOV115" s="908"/>
      <c r="DOW115" s="908"/>
      <c r="DOX115" s="908"/>
      <c r="DOY115" s="908"/>
      <c r="DOZ115" s="908"/>
      <c r="DPA115" s="908"/>
      <c r="DPB115" s="908"/>
      <c r="DPC115" s="908"/>
      <c r="DPD115" s="908"/>
      <c r="DPE115" s="908"/>
      <c r="DPF115" s="908"/>
      <c r="DPG115" s="908"/>
      <c r="DPH115" s="908"/>
      <c r="DPI115" s="908"/>
      <c r="DPJ115" s="908"/>
      <c r="DPK115" s="908"/>
      <c r="DPL115" s="908"/>
      <c r="DPM115" s="908"/>
      <c r="DPN115" s="908"/>
      <c r="DPO115" s="908"/>
      <c r="DPP115" s="908"/>
      <c r="DPQ115" s="908"/>
      <c r="DPR115" s="908"/>
      <c r="DPS115" s="908"/>
      <c r="DPT115" s="908"/>
      <c r="DPU115" s="908"/>
      <c r="DPV115" s="908"/>
      <c r="DPW115" s="908"/>
      <c r="DPX115" s="908"/>
      <c r="DPY115" s="908"/>
      <c r="DPZ115" s="908"/>
      <c r="DQA115" s="908"/>
      <c r="DQB115" s="908"/>
      <c r="DQC115" s="908"/>
      <c r="DQD115" s="908"/>
      <c r="DQE115" s="908"/>
      <c r="DQF115" s="908"/>
      <c r="DQG115" s="908"/>
      <c r="DQH115" s="908"/>
      <c r="DQI115" s="908"/>
      <c r="DQJ115" s="908"/>
      <c r="DQK115" s="908"/>
      <c r="DQL115" s="908"/>
      <c r="DQM115" s="908"/>
      <c r="DQN115" s="908"/>
      <c r="DQO115" s="908"/>
      <c r="DQP115" s="908"/>
      <c r="DQQ115" s="908"/>
      <c r="DQR115" s="908"/>
      <c r="DQS115" s="908"/>
      <c r="DQT115" s="908"/>
      <c r="DQU115" s="908"/>
      <c r="DQV115" s="908"/>
      <c r="DQW115" s="908"/>
      <c r="DQX115" s="908"/>
      <c r="DQY115" s="908"/>
      <c r="DQZ115" s="908"/>
      <c r="DRA115" s="908"/>
      <c r="DRB115" s="908"/>
      <c r="DRC115" s="908"/>
      <c r="DRD115" s="908"/>
      <c r="DRE115" s="908"/>
      <c r="DRF115" s="908"/>
      <c r="DRG115" s="908"/>
      <c r="DRH115" s="908"/>
      <c r="DRI115" s="908"/>
      <c r="DRJ115" s="908"/>
      <c r="DRK115" s="908"/>
      <c r="DRL115" s="908"/>
      <c r="DRM115" s="908"/>
      <c r="DRN115" s="908"/>
      <c r="DRO115" s="908"/>
      <c r="DRP115" s="908"/>
      <c r="DRQ115" s="908"/>
      <c r="DRR115" s="908"/>
      <c r="DRS115" s="908"/>
      <c r="DRT115" s="908"/>
      <c r="DRU115" s="908"/>
      <c r="DRV115" s="908"/>
      <c r="DRW115" s="908"/>
      <c r="DRX115" s="908"/>
      <c r="DRY115" s="908"/>
      <c r="DRZ115" s="908"/>
      <c r="DSA115" s="908"/>
      <c r="DSB115" s="908"/>
      <c r="DSC115" s="908"/>
      <c r="DSD115" s="908"/>
      <c r="DSE115" s="908"/>
      <c r="DSF115" s="908"/>
      <c r="DSG115" s="908"/>
      <c r="DSH115" s="908"/>
      <c r="DSI115" s="908"/>
      <c r="DSJ115" s="908"/>
      <c r="DSK115" s="908"/>
      <c r="DSL115" s="908"/>
      <c r="DSM115" s="908"/>
      <c r="DSN115" s="908"/>
      <c r="DSO115" s="908"/>
      <c r="DSP115" s="908"/>
      <c r="DSQ115" s="908"/>
      <c r="DSR115" s="908"/>
      <c r="DSS115" s="908"/>
      <c r="DST115" s="908"/>
      <c r="DSU115" s="908"/>
      <c r="DSV115" s="908"/>
      <c r="DSW115" s="908"/>
      <c r="DSX115" s="908"/>
      <c r="DSY115" s="908"/>
      <c r="DSZ115" s="908"/>
      <c r="DTA115" s="908"/>
      <c r="DTB115" s="908"/>
      <c r="DTC115" s="908"/>
      <c r="DTD115" s="908"/>
      <c r="DTE115" s="908"/>
      <c r="DTF115" s="908"/>
      <c r="DTG115" s="908"/>
      <c r="DTH115" s="908"/>
      <c r="DTI115" s="908"/>
      <c r="DTJ115" s="908"/>
      <c r="DTK115" s="908"/>
      <c r="DTL115" s="908"/>
      <c r="DTM115" s="908"/>
      <c r="DTN115" s="908"/>
      <c r="DTO115" s="908"/>
      <c r="DTP115" s="908"/>
      <c r="DTQ115" s="908"/>
      <c r="DTR115" s="908"/>
      <c r="DTS115" s="908"/>
      <c r="DTT115" s="908"/>
      <c r="DTU115" s="908"/>
      <c r="DTV115" s="908"/>
      <c r="DTW115" s="908"/>
      <c r="DTX115" s="908"/>
      <c r="DTY115" s="908"/>
      <c r="DTZ115" s="908"/>
      <c r="DUA115" s="908"/>
      <c r="DUB115" s="908"/>
      <c r="DUC115" s="908"/>
      <c r="DUD115" s="908"/>
      <c r="DUE115" s="908"/>
      <c r="DUF115" s="908"/>
      <c r="DUG115" s="908"/>
      <c r="DUH115" s="908"/>
      <c r="DUI115" s="908"/>
      <c r="DUJ115" s="908"/>
      <c r="DUK115" s="908"/>
      <c r="DUL115" s="908"/>
      <c r="DUM115" s="908"/>
      <c r="DUN115" s="908"/>
      <c r="DUO115" s="908"/>
      <c r="DUP115" s="908"/>
      <c r="DUQ115" s="908"/>
      <c r="DUR115" s="908"/>
      <c r="DUS115" s="908"/>
      <c r="DUT115" s="908"/>
      <c r="DUU115" s="908"/>
      <c r="DUV115" s="908"/>
      <c r="DUW115" s="908"/>
      <c r="DUX115" s="908"/>
      <c r="DUY115" s="908"/>
      <c r="DUZ115" s="908"/>
      <c r="DVA115" s="908"/>
      <c r="DVB115" s="908"/>
      <c r="DVC115" s="908"/>
      <c r="DVD115" s="908"/>
      <c r="DVE115" s="908"/>
      <c r="DVF115" s="908"/>
      <c r="DVG115" s="908"/>
      <c r="DVH115" s="908"/>
      <c r="DVI115" s="908"/>
      <c r="DVJ115" s="908"/>
      <c r="DVK115" s="908"/>
      <c r="DVL115" s="908"/>
      <c r="DVM115" s="908"/>
      <c r="DVN115" s="908"/>
      <c r="DVO115" s="908"/>
      <c r="DVP115" s="908"/>
      <c r="DVQ115" s="908"/>
      <c r="DVR115" s="908"/>
      <c r="DVS115" s="908"/>
      <c r="DVT115" s="908"/>
      <c r="DVU115" s="908"/>
      <c r="DVV115" s="908"/>
      <c r="DVW115" s="908"/>
      <c r="DVX115" s="908"/>
      <c r="DVY115" s="908"/>
      <c r="DVZ115" s="908"/>
      <c r="DWA115" s="908"/>
      <c r="DWB115" s="908"/>
      <c r="DWC115" s="908"/>
      <c r="DWD115" s="908"/>
      <c r="DWE115" s="908"/>
      <c r="DWF115" s="908"/>
      <c r="DWG115" s="908"/>
      <c r="DWH115" s="908"/>
      <c r="DWI115" s="908"/>
      <c r="DWJ115" s="908"/>
      <c r="DWK115" s="908"/>
      <c r="DWL115" s="908"/>
      <c r="DWM115" s="908"/>
      <c r="DWN115" s="908"/>
      <c r="DWO115" s="908"/>
      <c r="DWP115" s="908"/>
      <c r="DWQ115" s="908"/>
      <c r="DWR115" s="908"/>
      <c r="DWS115" s="908"/>
      <c r="DWT115" s="908"/>
      <c r="DWU115" s="908"/>
      <c r="DWV115" s="908"/>
      <c r="DWW115" s="908"/>
      <c r="DWX115" s="908"/>
      <c r="DWY115" s="908"/>
      <c r="DWZ115" s="908"/>
      <c r="DXA115" s="908"/>
      <c r="DXB115" s="908"/>
      <c r="DXC115" s="908"/>
      <c r="DXD115" s="908"/>
      <c r="DXE115" s="908"/>
      <c r="DXF115" s="908"/>
      <c r="DXG115" s="908"/>
      <c r="DXH115" s="908"/>
      <c r="DXI115" s="908"/>
      <c r="DXJ115" s="908"/>
      <c r="DXK115" s="908"/>
      <c r="DXL115" s="908"/>
      <c r="DXM115" s="908"/>
      <c r="DXN115" s="908"/>
      <c r="DXO115" s="908"/>
      <c r="DXP115" s="908"/>
      <c r="DXQ115" s="908"/>
      <c r="DXR115" s="908"/>
      <c r="DXS115" s="908"/>
      <c r="DXT115" s="908"/>
      <c r="DXU115" s="908"/>
      <c r="DXV115" s="908"/>
      <c r="DXW115" s="908"/>
      <c r="DXX115" s="908"/>
      <c r="DXY115" s="908"/>
      <c r="DXZ115" s="908"/>
      <c r="DYA115" s="908"/>
      <c r="DYB115" s="908"/>
      <c r="DYC115" s="908"/>
      <c r="DYD115" s="908"/>
      <c r="DYE115" s="908"/>
      <c r="DYF115" s="908"/>
      <c r="DYG115" s="908"/>
      <c r="DYH115" s="908"/>
      <c r="DYI115" s="908"/>
      <c r="DYJ115" s="908"/>
      <c r="DYK115" s="908"/>
      <c r="DYL115" s="908"/>
      <c r="DYM115" s="908"/>
      <c r="DYN115" s="908"/>
      <c r="DYO115" s="908"/>
      <c r="DYP115" s="908"/>
      <c r="DYQ115" s="908"/>
      <c r="DYR115" s="908"/>
      <c r="DYS115" s="908"/>
      <c r="DYT115" s="908"/>
      <c r="DYU115" s="908"/>
      <c r="DYV115" s="908"/>
      <c r="DYW115" s="908"/>
      <c r="DYX115" s="908"/>
      <c r="DYY115" s="908"/>
      <c r="DYZ115" s="908"/>
      <c r="DZA115" s="908"/>
      <c r="DZB115" s="908"/>
      <c r="DZC115" s="908"/>
      <c r="DZD115" s="908"/>
      <c r="DZE115" s="908"/>
      <c r="DZF115" s="908"/>
      <c r="DZG115" s="908"/>
      <c r="DZH115" s="908"/>
      <c r="DZI115" s="908"/>
      <c r="DZJ115" s="908"/>
      <c r="DZK115" s="908"/>
      <c r="DZL115" s="908"/>
      <c r="DZM115" s="908"/>
      <c r="DZN115" s="908"/>
      <c r="DZO115" s="908"/>
      <c r="DZP115" s="908"/>
      <c r="DZQ115" s="908"/>
      <c r="DZR115" s="908"/>
      <c r="DZS115" s="908"/>
      <c r="DZT115" s="908"/>
      <c r="DZU115" s="908"/>
      <c r="DZV115" s="908"/>
      <c r="DZW115" s="908"/>
      <c r="DZX115" s="908"/>
      <c r="DZY115" s="908"/>
      <c r="DZZ115" s="908"/>
      <c r="EAA115" s="908"/>
      <c r="EAB115" s="908"/>
      <c r="EAC115" s="908"/>
      <c r="EAD115" s="908"/>
      <c r="EAE115" s="908"/>
      <c r="EAF115" s="908"/>
      <c r="EAG115" s="908"/>
      <c r="EAH115" s="908"/>
      <c r="EAI115" s="908"/>
      <c r="EAJ115" s="908"/>
      <c r="EAK115" s="908"/>
      <c r="EAL115" s="908"/>
      <c r="EAM115" s="908"/>
      <c r="EAN115" s="908"/>
      <c r="EAO115" s="908"/>
      <c r="EAP115" s="908"/>
      <c r="EAQ115" s="908"/>
      <c r="EAR115" s="908"/>
      <c r="EAS115" s="908"/>
      <c r="EAT115" s="908"/>
      <c r="EAU115" s="908"/>
      <c r="EAV115" s="908"/>
      <c r="EAW115" s="908"/>
      <c r="EAX115" s="908"/>
      <c r="EAY115" s="908"/>
      <c r="EAZ115" s="908"/>
      <c r="EBA115" s="908"/>
      <c r="EBB115" s="908"/>
      <c r="EBC115" s="908"/>
      <c r="EBD115" s="908"/>
      <c r="EBE115" s="908"/>
      <c r="EBF115" s="908"/>
      <c r="EBG115" s="908"/>
      <c r="EBH115" s="908"/>
      <c r="EBI115" s="908"/>
      <c r="EBJ115" s="908"/>
      <c r="EBK115" s="908"/>
      <c r="EBL115" s="908"/>
      <c r="EBM115" s="908"/>
      <c r="EBN115" s="908"/>
      <c r="EBO115" s="908"/>
      <c r="EBP115" s="908"/>
      <c r="EBQ115" s="908"/>
      <c r="EBR115" s="908"/>
      <c r="EBS115" s="908"/>
      <c r="EBT115" s="908"/>
      <c r="EBU115" s="908"/>
      <c r="EBV115" s="908"/>
      <c r="EBW115" s="908"/>
      <c r="EBX115" s="908"/>
      <c r="EBY115" s="908"/>
      <c r="EBZ115" s="908"/>
      <c r="ECA115" s="908"/>
      <c r="ECB115" s="908"/>
      <c r="ECC115" s="908"/>
      <c r="ECD115" s="908"/>
      <c r="ECE115" s="908"/>
      <c r="ECF115" s="908"/>
      <c r="ECG115" s="908"/>
      <c r="ECH115" s="908"/>
      <c r="ECI115" s="908"/>
      <c r="ECJ115" s="908"/>
      <c r="ECK115" s="908"/>
      <c r="ECL115" s="908"/>
      <c r="ECM115" s="908"/>
      <c r="ECN115" s="908"/>
      <c r="ECO115" s="908"/>
      <c r="ECP115" s="908"/>
      <c r="ECQ115" s="908"/>
      <c r="ECR115" s="908"/>
      <c r="ECS115" s="908"/>
      <c r="ECT115" s="908"/>
      <c r="ECU115" s="908"/>
      <c r="ECV115" s="908"/>
      <c r="ECW115" s="908"/>
      <c r="ECX115" s="908"/>
      <c r="ECY115" s="908"/>
      <c r="ECZ115" s="908"/>
      <c r="EDA115" s="908"/>
      <c r="EDB115" s="908"/>
      <c r="EDC115" s="908"/>
      <c r="EDD115" s="908"/>
      <c r="EDE115" s="908"/>
      <c r="EDF115" s="908"/>
      <c r="EDG115" s="908"/>
      <c r="EDH115" s="908"/>
      <c r="EDI115" s="908"/>
      <c r="EDJ115" s="908"/>
      <c r="EDK115" s="908"/>
      <c r="EDL115" s="908"/>
      <c r="EDM115" s="908"/>
      <c r="EDN115" s="908"/>
      <c r="EDO115" s="908"/>
      <c r="EDP115" s="908"/>
      <c r="EDQ115" s="908"/>
      <c r="EDR115" s="908"/>
      <c r="EDS115" s="908"/>
      <c r="EDT115" s="908"/>
      <c r="EDU115" s="908"/>
      <c r="EDV115" s="908"/>
      <c r="EDW115" s="908"/>
      <c r="EDX115" s="908"/>
      <c r="EDY115" s="908"/>
      <c r="EDZ115" s="908"/>
      <c r="EEA115" s="908"/>
      <c r="EEB115" s="908"/>
      <c r="EEC115" s="908"/>
      <c r="EED115" s="908"/>
      <c r="EEE115" s="908"/>
      <c r="EEF115" s="908"/>
      <c r="EEG115" s="908"/>
      <c r="EEH115" s="908"/>
      <c r="EEI115" s="908"/>
      <c r="EEJ115" s="908"/>
      <c r="EEK115" s="908"/>
      <c r="EEL115" s="908"/>
      <c r="EEM115" s="908"/>
      <c r="EEN115" s="908"/>
      <c r="EEO115" s="908"/>
      <c r="EEP115" s="908"/>
      <c r="EEQ115" s="908"/>
      <c r="EER115" s="908"/>
      <c r="EES115" s="908"/>
      <c r="EET115" s="908"/>
      <c r="EEU115" s="908"/>
      <c r="EEV115" s="908"/>
      <c r="EEW115" s="908"/>
      <c r="EEX115" s="908"/>
      <c r="EEY115" s="908"/>
      <c r="EEZ115" s="908"/>
      <c r="EFA115" s="908"/>
      <c r="EFB115" s="908"/>
      <c r="EFC115" s="908"/>
      <c r="EFD115" s="908"/>
      <c r="EFE115" s="908"/>
      <c r="EFF115" s="908"/>
      <c r="EFG115" s="908"/>
      <c r="EFH115" s="908"/>
      <c r="EFI115" s="908"/>
      <c r="EFJ115" s="908"/>
      <c r="EFK115" s="908"/>
      <c r="EFL115" s="908"/>
      <c r="EFM115" s="908"/>
      <c r="EFN115" s="908"/>
      <c r="EFO115" s="908"/>
      <c r="EFP115" s="908"/>
      <c r="EFQ115" s="908"/>
      <c r="EFR115" s="908"/>
      <c r="EFS115" s="908"/>
      <c r="EFT115" s="908"/>
      <c r="EFU115" s="908"/>
      <c r="EFV115" s="908"/>
      <c r="EFW115" s="908"/>
      <c r="EFX115" s="908"/>
      <c r="EFY115" s="908"/>
      <c r="EFZ115" s="908"/>
      <c r="EGA115" s="908"/>
      <c r="EGB115" s="908"/>
      <c r="EGC115" s="908"/>
      <c r="EGD115" s="908"/>
      <c r="EGE115" s="908"/>
      <c r="EGF115" s="908"/>
      <c r="EGG115" s="908"/>
      <c r="EGH115" s="908"/>
      <c r="EGI115" s="908"/>
      <c r="EGJ115" s="908"/>
      <c r="EGK115" s="908"/>
      <c r="EGL115" s="908"/>
      <c r="EGM115" s="908"/>
      <c r="EGN115" s="908"/>
      <c r="EGO115" s="908"/>
      <c r="EGP115" s="908"/>
      <c r="EGQ115" s="908"/>
      <c r="EGR115" s="908"/>
      <c r="EGS115" s="908"/>
      <c r="EGT115" s="908"/>
      <c r="EGU115" s="908"/>
      <c r="EGV115" s="908"/>
      <c r="EGW115" s="908"/>
      <c r="EGX115" s="908"/>
      <c r="EGY115" s="908"/>
      <c r="EGZ115" s="908"/>
      <c r="EHA115" s="908"/>
      <c r="EHB115" s="908"/>
      <c r="EHC115" s="908"/>
      <c r="EHD115" s="908"/>
      <c r="EHE115" s="908"/>
      <c r="EHF115" s="908"/>
      <c r="EHG115" s="908"/>
      <c r="EHH115" s="908"/>
      <c r="EHI115" s="908"/>
      <c r="EHJ115" s="908"/>
      <c r="EHK115" s="908"/>
      <c r="EHL115" s="908"/>
      <c r="EHM115" s="908"/>
      <c r="EHN115" s="908"/>
      <c r="EHO115" s="908"/>
      <c r="EHP115" s="908"/>
      <c r="EHQ115" s="908"/>
      <c r="EHR115" s="908"/>
      <c r="EHS115" s="908"/>
      <c r="EHT115" s="908"/>
      <c r="EHU115" s="908"/>
      <c r="EHV115" s="908"/>
      <c r="EHW115" s="908"/>
      <c r="EHX115" s="908"/>
      <c r="EHY115" s="908"/>
      <c r="EHZ115" s="908"/>
      <c r="EIA115" s="908"/>
      <c r="EIB115" s="908"/>
      <c r="EIC115" s="908"/>
      <c r="EID115" s="908"/>
      <c r="EIE115" s="908"/>
      <c r="EIF115" s="908"/>
      <c r="EIG115" s="908"/>
      <c r="EIH115" s="908"/>
      <c r="EII115" s="908"/>
      <c r="EIJ115" s="908"/>
      <c r="EIK115" s="908"/>
      <c r="EIL115" s="908"/>
      <c r="EIM115" s="908"/>
      <c r="EIN115" s="908"/>
      <c r="EIO115" s="908"/>
      <c r="EIP115" s="908"/>
      <c r="EIQ115" s="908"/>
      <c r="EIR115" s="908"/>
      <c r="EIS115" s="908"/>
      <c r="EIT115" s="908"/>
      <c r="EIU115" s="908"/>
      <c r="EIV115" s="908"/>
      <c r="EIW115" s="908"/>
      <c r="EIX115" s="908"/>
      <c r="EIY115" s="908"/>
      <c r="EIZ115" s="908"/>
      <c r="EJA115" s="908"/>
      <c r="EJB115" s="908"/>
      <c r="EJC115" s="908"/>
      <c r="EJD115" s="908"/>
      <c r="EJE115" s="908"/>
      <c r="EJF115" s="908"/>
      <c r="EJG115" s="908"/>
      <c r="EJH115" s="908"/>
      <c r="EJI115" s="908"/>
      <c r="EJJ115" s="908"/>
      <c r="EJK115" s="908"/>
      <c r="EJL115" s="908"/>
      <c r="EJM115" s="908"/>
      <c r="EJN115" s="908"/>
      <c r="EJO115" s="908"/>
      <c r="EJP115" s="908"/>
      <c r="EJQ115" s="908"/>
      <c r="EJR115" s="908"/>
      <c r="EJS115" s="908"/>
      <c r="EJT115" s="908"/>
      <c r="EJU115" s="908"/>
      <c r="EJV115" s="908"/>
      <c r="EJW115" s="908"/>
      <c r="EJX115" s="908"/>
      <c r="EJY115" s="908"/>
      <c r="EJZ115" s="908"/>
      <c r="EKA115" s="908"/>
      <c r="EKB115" s="908"/>
      <c r="EKC115" s="908"/>
      <c r="EKD115" s="908"/>
      <c r="EKE115" s="908"/>
      <c r="EKF115" s="908"/>
      <c r="EKG115" s="908"/>
      <c r="EKH115" s="908"/>
      <c r="EKI115" s="908"/>
      <c r="EKJ115" s="908"/>
      <c r="EKK115" s="908"/>
      <c r="EKL115" s="908"/>
      <c r="EKM115" s="908"/>
      <c r="EKN115" s="908"/>
      <c r="EKO115" s="908"/>
      <c r="EKP115" s="908"/>
      <c r="EKQ115" s="908"/>
      <c r="EKR115" s="908"/>
      <c r="EKS115" s="908"/>
      <c r="EKT115" s="908"/>
      <c r="EKU115" s="908"/>
      <c r="EKV115" s="908"/>
      <c r="EKW115" s="908"/>
      <c r="EKX115" s="908"/>
      <c r="EKY115" s="908"/>
      <c r="EKZ115" s="908"/>
      <c r="ELA115" s="908"/>
      <c r="ELB115" s="908"/>
      <c r="ELC115" s="908"/>
      <c r="ELD115" s="908"/>
      <c r="ELE115" s="908"/>
      <c r="ELF115" s="908"/>
      <c r="ELG115" s="908"/>
      <c r="ELH115" s="908"/>
      <c r="ELI115" s="908"/>
      <c r="ELJ115" s="908"/>
      <c r="ELK115" s="908"/>
      <c r="ELL115" s="908"/>
      <c r="ELM115" s="908"/>
      <c r="ELN115" s="908"/>
      <c r="ELO115" s="908"/>
      <c r="ELP115" s="908"/>
      <c r="ELQ115" s="908"/>
      <c r="ELR115" s="908"/>
      <c r="ELS115" s="908"/>
      <c r="ELT115" s="908"/>
      <c r="ELU115" s="908"/>
      <c r="ELV115" s="908"/>
      <c r="ELW115" s="908"/>
      <c r="ELX115" s="908"/>
      <c r="ELY115" s="908"/>
      <c r="ELZ115" s="908"/>
      <c r="EMA115" s="908"/>
      <c r="EMB115" s="908"/>
      <c r="EMC115" s="908"/>
      <c r="EMD115" s="908"/>
      <c r="EME115" s="908"/>
      <c r="EMF115" s="908"/>
      <c r="EMG115" s="908"/>
      <c r="EMH115" s="908"/>
      <c r="EMI115" s="908"/>
      <c r="EMJ115" s="908"/>
      <c r="EMK115" s="908"/>
      <c r="EML115" s="908"/>
      <c r="EMM115" s="908"/>
      <c r="EMN115" s="908"/>
      <c r="EMO115" s="908"/>
      <c r="EMP115" s="908"/>
      <c r="EMQ115" s="908"/>
      <c r="EMR115" s="908"/>
      <c r="EMS115" s="908"/>
      <c r="EMT115" s="908"/>
      <c r="EMU115" s="908"/>
      <c r="EMV115" s="908"/>
      <c r="EMW115" s="908"/>
      <c r="EMX115" s="908"/>
      <c r="EMY115" s="908"/>
      <c r="EMZ115" s="908"/>
      <c r="ENA115" s="908"/>
      <c r="ENB115" s="908"/>
      <c r="ENC115" s="908"/>
      <c r="END115" s="908"/>
      <c r="ENE115" s="908"/>
      <c r="ENF115" s="908"/>
      <c r="ENG115" s="908"/>
      <c r="ENH115" s="908"/>
      <c r="ENI115" s="908"/>
      <c r="ENJ115" s="908"/>
      <c r="ENK115" s="908"/>
      <c r="ENL115" s="908"/>
      <c r="ENM115" s="908"/>
      <c r="ENN115" s="908"/>
      <c r="ENO115" s="908"/>
      <c r="ENP115" s="908"/>
      <c r="ENQ115" s="908"/>
      <c r="ENR115" s="908"/>
      <c r="ENS115" s="908"/>
      <c r="ENT115" s="908"/>
      <c r="ENU115" s="908"/>
      <c r="ENV115" s="908"/>
      <c r="ENW115" s="908"/>
      <c r="ENX115" s="908"/>
      <c r="ENY115" s="908"/>
      <c r="ENZ115" s="908"/>
      <c r="EOA115" s="908"/>
      <c r="EOB115" s="908"/>
      <c r="EOC115" s="908"/>
      <c r="EOD115" s="908"/>
      <c r="EOE115" s="908"/>
      <c r="EOF115" s="908"/>
      <c r="EOG115" s="908"/>
      <c r="EOH115" s="908"/>
      <c r="EOI115" s="908"/>
      <c r="EOJ115" s="908"/>
      <c r="EOK115" s="908"/>
      <c r="EOL115" s="908"/>
      <c r="EOM115" s="908"/>
      <c r="EON115" s="908"/>
      <c r="EOO115" s="908"/>
      <c r="EOP115" s="908"/>
      <c r="EOQ115" s="908"/>
      <c r="EOR115" s="908"/>
      <c r="EOS115" s="908"/>
      <c r="EOT115" s="908"/>
      <c r="EOU115" s="908"/>
      <c r="EOV115" s="908"/>
      <c r="EOW115" s="908"/>
      <c r="EOX115" s="908"/>
      <c r="EOY115" s="908"/>
      <c r="EOZ115" s="908"/>
      <c r="EPA115" s="908"/>
      <c r="EPB115" s="908"/>
      <c r="EPC115" s="908"/>
      <c r="EPD115" s="908"/>
      <c r="EPE115" s="908"/>
      <c r="EPF115" s="908"/>
      <c r="EPG115" s="908"/>
      <c r="EPH115" s="908"/>
      <c r="EPI115" s="908"/>
      <c r="EPJ115" s="908"/>
      <c r="EPK115" s="908"/>
      <c r="EPL115" s="908"/>
      <c r="EPM115" s="908"/>
      <c r="EPN115" s="908"/>
      <c r="EPO115" s="908"/>
      <c r="EPP115" s="908"/>
      <c r="EPQ115" s="908"/>
      <c r="EPR115" s="908"/>
      <c r="EPS115" s="908"/>
      <c r="EPT115" s="908"/>
      <c r="EPU115" s="908"/>
      <c r="EPV115" s="908"/>
      <c r="EPW115" s="908"/>
      <c r="EPX115" s="908"/>
      <c r="EPY115" s="908"/>
      <c r="EPZ115" s="908"/>
      <c r="EQA115" s="908"/>
      <c r="EQB115" s="908"/>
      <c r="EQC115" s="908"/>
      <c r="EQD115" s="908"/>
      <c r="EQE115" s="908"/>
      <c r="EQF115" s="908"/>
      <c r="EQG115" s="908"/>
      <c r="EQH115" s="908"/>
      <c r="EQI115" s="908"/>
      <c r="EQJ115" s="908"/>
      <c r="EQK115" s="908"/>
      <c r="EQL115" s="908"/>
      <c r="EQM115" s="908"/>
      <c r="EQN115" s="908"/>
      <c r="EQO115" s="908"/>
      <c r="EQP115" s="908"/>
      <c r="EQQ115" s="908"/>
      <c r="EQR115" s="908"/>
      <c r="EQS115" s="908"/>
      <c r="EQT115" s="908"/>
      <c r="EQU115" s="908"/>
      <c r="EQV115" s="908"/>
      <c r="EQW115" s="908"/>
      <c r="EQX115" s="908"/>
      <c r="EQY115" s="908"/>
      <c r="EQZ115" s="908"/>
      <c r="ERA115" s="908"/>
      <c r="ERB115" s="908"/>
      <c r="ERC115" s="908"/>
      <c r="ERD115" s="908"/>
      <c r="ERE115" s="908"/>
      <c r="ERF115" s="908"/>
      <c r="ERG115" s="908"/>
      <c r="ERH115" s="908"/>
      <c r="ERI115" s="908"/>
      <c r="ERJ115" s="908"/>
      <c r="ERK115" s="908"/>
      <c r="ERL115" s="908"/>
      <c r="ERM115" s="908"/>
      <c r="ERN115" s="908"/>
      <c r="ERO115" s="908"/>
      <c r="ERP115" s="908"/>
      <c r="ERQ115" s="908"/>
      <c r="ERR115" s="908"/>
      <c r="ERS115" s="908"/>
      <c r="ERT115" s="908"/>
      <c r="ERU115" s="908"/>
      <c r="ERV115" s="908"/>
      <c r="ERW115" s="908"/>
      <c r="ERX115" s="908"/>
      <c r="ERY115" s="908"/>
      <c r="ERZ115" s="908"/>
      <c r="ESA115" s="908"/>
      <c r="ESB115" s="908"/>
      <c r="ESC115" s="908"/>
      <c r="ESD115" s="908"/>
      <c r="ESE115" s="908"/>
      <c r="ESF115" s="908"/>
      <c r="ESG115" s="908"/>
      <c r="ESH115" s="908"/>
      <c r="ESI115" s="908"/>
      <c r="ESJ115" s="908"/>
      <c r="ESK115" s="908"/>
      <c r="ESL115" s="908"/>
      <c r="ESM115" s="908"/>
      <c r="ESN115" s="908"/>
      <c r="ESO115" s="908"/>
      <c r="ESP115" s="908"/>
      <c r="ESQ115" s="908"/>
      <c r="ESR115" s="908"/>
      <c r="ESS115" s="908"/>
      <c r="EST115" s="908"/>
      <c r="ESU115" s="908"/>
      <c r="ESV115" s="908"/>
      <c r="ESW115" s="908"/>
      <c r="ESX115" s="908"/>
      <c r="ESY115" s="908"/>
      <c r="ESZ115" s="908"/>
      <c r="ETA115" s="908"/>
      <c r="ETB115" s="908"/>
      <c r="ETC115" s="908"/>
      <c r="ETD115" s="908"/>
      <c r="ETE115" s="908"/>
      <c r="ETF115" s="908"/>
      <c r="ETG115" s="908"/>
      <c r="ETH115" s="908"/>
      <c r="ETI115" s="908"/>
      <c r="ETJ115" s="908"/>
      <c r="ETK115" s="908"/>
      <c r="ETL115" s="908"/>
      <c r="ETM115" s="908"/>
      <c r="ETN115" s="908"/>
      <c r="ETO115" s="908"/>
      <c r="ETP115" s="908"/>
      <c r="ETQ115" s="908"/>
      <c r="ETR115" s="908"/>
      <c r="ETS115" s="908"/>
      <c r="ETT115" s="908"/>
      <c r="ETU115" s="908"/>
      <c r="ETV115" s="908"/>
      <c r="ETW115" s="908"/>
      <c r="ETX115" s="908"/>
      <c r="ETY115" s="908"/>
      <c r="ETZ115" s="908"/>
      <c r="EUA115" s="908"/>
      <c r="EUB115" s="908"/>
      <c r="EUC115" s="908"/>
      <c r="EUD115" s="908"/>
      <c r="EUE115" s="908"/>
      <c r="EUF115" s="908"/>
      <c r="EUG115" s="908"/>
      <c r="EUH115" s="908"/>
      <c r="EUI115" s="908"/>
      <c r="EUJ115" s="908"/>
      <c r="EUK115" s="908"/>
      <c r="EUL115" s="908"/>
      <c r="EUM115" s="908"/>
      <c r="EUN115" s="908"/>
      <c r="EUO115" s="908"/>
      <c r="EUP115" s="908"/>
      <c r="EUQ115" s="908"/>
      <c r="EUR115" s="908"/>
      <c r="EUS115" s="908"/>
      <c r="EUT115" s="908"/>
      <c r="EUU115" s="908"/>
      <c r="EUV115" s="908"/>
      <c r="EUW115" s="908"/>
      <c r="EUX115" s="908"/>
      <c r="EUY115" s="908"/>
      <c r="EUZ115" s="908"/>
      <c r="EVA115" s="908"/>
      <c r="EVB115" s="908"/>
      <c r="EVC115" s="908"/>
      <c r="EVD115" s="908"/>
      <c r="EVE115" s="908"/>
      <c r="EVF115" s="908"/>
      <c r="EVG115" s="908"/>
      <c r="EVH115" s="908"/>
      <c r="EVI115" s="908"/>
      <c r="EVJ115" s="908"/>
      <c r="EVK115" s="908"/>
      <c r="EVL115" s="908"/>
      <c r="EVM115" s="908"/>
      <c r="EVN115" s="908"/>
      <c r="EVO115" s="908"/>
      <c r="EVP115" s="908"/>
      <c r="EVQ115" s="908"/>
      <c r="EVR115" s="908"/>
      <c r="EVS115" s="908"/>
      <c r="EVT115" s="908"/>
      <c r="EVU115" s="908"/>
      <c r="EVV115" s="908"/>
      <c r="EVW115" s="908"/>
      <c r="EVX115" s="908"/>
      <c r="EVY115" s="908"/>
      <c r="EVZ115" s="908"/>
      <c r="EWA115" s="908"/>
      <c r="EWB115" s="908"/>
      <c r="EWC115" s="908"/>
      <c r="EWD115" s="908"/>
      <c r="EWE115" s="908"/>
      <c r="EWF115" s="908"/>
      <c r="EWG115" s="908"/>
      <c r="EWH115" s="908"/>
      <c r="EWI115" s="908"/>
      <c r="EWJ115" s="908"/>
      <c r="EWK115" s="908"/>
      <c r="EWL115" s="908"/>
      <c r="EWM115" s="908"/>
      <c r="EWN115" s="908"/>
      <c r="EWO115" s="908"/>
      <c r="EWP115" s="908"/>
      <c r="EWQ115" s="908"/>
      <c r="EWR115" s="908"/>
      <c r="EWS115" s="908"/>
      <c r="EWT115" s="908"/>
      <c r="EWU115" s="908"/>
      <c r="EWV115" s="908"/>
      <c r="EWW115" s="908"/>
      <c r="EWX115" s="908"/>
      <c r="EWY115" s="908"/>
      <c r="EWZ115" s="908"/>
      <c r="EXA115" s="908"/>
      <c r="EXB115" s="908"/>
      <c r="EXC115" s="908"/>
      <c r="EXD115" s="908"/>
      <c r="EXE115" s="908"/>
      <c r="EXF115" s="908"/>
      <c r="EXG115" s="908"/>
      <c r="EXH115" s="908"/>
      <c r="EXI115" s="908"/>
      <c r="EXJ115" s="908"/>
      <c r="EXK115" s="908"/>
      <c r="EXL115" s="908"/>
      <c r="EXM115" s="908"/>
      <c r="EXN115" s="908"/>
      <c r="EXO115" s="908"/>
      <c r="EXP115" s="908"/>
      <c r="EXQ115" s="908"/>
      <c r="EXR115" s="908"/>
      <c r="EXS115" s="908"/>
      <c r="EXT115" s="908"/>
      <c r="EXU115" s="908"/>
      <c r="EXV115" s="908"/>
      <c r="EXW115" s="908"/>
      <c r="EXX115" s="908"/>
      <c r="EXY115" s="908"/>
      <c r="EXZ115" s="908"/>
      <c r="EYA115" s="908"/>
      <c r="EYB115" s="908"/>
      <c r="EYC115" s="908"/>
      <c r="EYD115" s="908"/>
      <c r="EYE115" s="908"/>
      <c r="EYF115" s="908"/>
      <c r="EYG115" s="908"/>
      <c r="EYH115" s="908"/>
      <c r="EYI115" s="908"/>
      <c r="EYJ115" s="908"/>
      <c r="EYK115" s="908"/>
      <c r="EYL115" s="908"/>
      <c r="EYM115" s="908"/>
      <c r="EYN115" s="908"/>
      <c r="EYO115" s="908"/>
      <c r="EYP115" s="908"/>
      <c r="EYQ115" s="908"/>
      <c r="EYR115" s="908"/>
      <c r="EYS115" s="908"/>
      <c r="EYT115" s="908"/>
      <c r="EYU115" s="908"/>
      <c r="EYV115" s="908"/>
      <c r="EYW115" s="908"/>
      <c r="EYX115" s="908"/>
      <c r="EYY115" s="908"/>
      <c r="EYZ115" s="908"/>
      <c r="EZA115" s="908"/>
      <c r="EZB115" s="908"/>
      <c r="EZC115" s="908"/>
      <c r="EZD115" s="908"/>
      <c r="EZE115" s="908"/>
      <c r="EZF115" s="908"/>
      <c r="EZG115" s="908"/>
      <c r="EZH115" s="908"/>
      <c r="EZI115" s="908"/>
      <c r="EZJ115" s="908"/>
      <c r="EZK115" s="908"/>
      <c r="EZL115" s="908"/>
      <c r="EZM115" s="908"/>
      <c r="EZN115" s="908"/>
      <c r="EZO115" s="908"/>
      <c r="EZP115" s="908"/>
      <c r="EZQ115" s="908"/>
      <c r="EZR115" s="908"/>
      <c r="EZS115" s="908"/>
      <c r="EZT115" s="908"/>
      <c r="EZU115" s="908"/>
      <c r="EZV115" s="908"/>
      <c r="EZW115" s="908"/>
      <c r="EZX115" s="908"/>
      <c r="EZY115" s="908"/>
      <c r="EZZ115" s="908"/>
      <c r="FAA115" s="908"/>
      <c r="FAB115" s="908"/>
      <c r="FAC115" s="908"/>
      <c r="FAD115" s="908"/>
      <c r="FAE115" s="908"/>
      <c r="FAF115" s="908"/>
      <c r="FAG115" s="908"/>
      <c r="FAH115" s="908"/>
      <c r="FAI115" s="908"/>
      <c r="FAJ115" s="908"/>
      <c r="FAK115" s="908"/>
      <c r="FAL115" s="908"/>
      <c r="FAM115" s="908"/>
      <c r="FAN115" s="908"/>
      <c r="FAO115" s="908"/>
      <c r="FAP115" s="908"/>
      <c r="FAQ115" s="908"/>
      <c r="FAR115" s="908"/>
      <c r="FAS115" s="908"/>
      <c r="FAT115" s="908"/>
      <c r="FAU115" s="908"/>
      <c r="FAV115" s="908"/>
      <c r="FAW115" s="908"/>
      <c r="FAX115" s="908"/>
      <c r="FAY115" s="908"/>
      <c r="FAZ115" s="908"/>
      <c r="FBA115" s="908"/>
      <c r="FBB115" s="908"/>
      <c r="FBC115" s="908"/>
      <c r="FBD115" s="908"/>
      <c r="FBE115" s="908"/>
      <c r="FBF115" s="908"/>
      <c r="FBG115" s="908"/>
      <c r="FBH115" s="908"/>
      <c r="FBI115" s="908"/>
      <c r="FBJ115" s="908"/>
      <c r="FBK115" s="908"/>
      <c r="FBL115" s="908"/>
      <c r="FBM115" s="908"/>
      <c r="FBN115" s="908"/>
      <c r="FBO115" s="908"/>
      <c r="FBP115" s="908"/>
      <c r="FBQ115" s="908"/>
      <c r="FBR115" s="908"/>
      <c r="FBS115" s="908"/>
      <c r="FBT115" s="908"/>
      <c r="FBU115" s="908"/>
      <c r="FBV115" s="908"/>
      <c r="FBW115" s="908"/>
      <c r="FBX115" s="908"/>
      <c r="FBY115" s="908"/>
      <c r="FBZ115" s="908"/>
      <c r="FCA115" s="908"/>
      <c r="FCB115" s="908"/>
      <c r="FCC115" s="908"/>
      <c r="FCD115" s="908"/>
      <c r="FCE115" s="908"/>
      <c r="FCF115" s="908"/>
      <c r="FCG115" s="908"/>
      <c r="FCH115" s="908"/>
      <c r="FCI115" s="908"/>
      <c r="FCJ115" s="908"/>
      <c r="FCK115" s="908"/>
      <c r="FCL115" s="908"/>
      <c r="FCM115" s="908"/>
      <c r="FCN115" s="908"/>
      <c r="FCO115" s="908"/>
      <c r="FCP115" s="908"/>
      <c r="FCQ115" s="908"/>
      <c r="FCR115" s="908"/>
      <c r="FCS115" s="908"/>
      <c r="FCT115" s="908"/>
      <c r="FCU115" s="908"/>
      <c r="FCV115" s="908"/>
      <c r="FCW115" s="908"/>
      <c r="FCX115" s="908"/>
      <c r="FCY115" s="908"/>
      <c r="FCZ115" s="908"/>
      <c r="FDA115" s="908"/>
      <c r="FDB115" s="908"/>
      <c r="FDC115" s="908"/>
      <c r="FDD115" s="908"/>
      <c r="FDE115" s="908"/>
      <c r="FDF115" s="908"/>
      <c r="FDG115" s="908"/>
      <c r="FDH115" s="908"/>
      <c r="FDI115" s="908"/>
      <c r="FDJ115" s="908"/>
      <c r="FDK115" s="908"/>
      <c r="FDL115" s="908"/>
      <c r="FDM115" s="908"/>
      <c r="FDN115" s="908"/>
      <c r="FDO115" s="908"/>
      <c r="FDP115" s="908"/>
      <c r="FDQ115" s="908"/>
      <c r="FDR115" s="908"/>
      <c r="FDS115" s="908"/>
      <c r="FDT115" s="908"/>
      <c r="FDU115" s="908"/>
      <c r="FDV115" s="908"/>
      <c r="FDW115" s="908"/>
      <c r="FDX115" s="908"/>
      <c r="FDY115" s="908"/>
      <c r="FDZ115" s="908"/>
      <c r="FEA115" s="908"/>
      <c r="FEB115" s="908"/>
      <c r="FEC115" s="908"/>
      <c r="FED115" s="908"/>
      <c r="FEE115" s="908"/>
      <c r="FEF115" s="908"/>
      <c r="FEG115" s="908"/>
      <c r="FEH115" s="908"/>
      <c r="FEI115" s="908"/>
      <c r="FEJ115" s="908"/>
      <c r="FEK115" s="908"/>
      <c r="FEL115" s="908"/>
      <c r="FEM115" s="908"/>
      <c r="FEN115" s="908"/>
      <c r="FEO115" s="908"/>
      <c r="FEP115" s="908"/>
      <c r="FEQ115" s="908"/>
      <c r="FER115" s="908"/>
      <c r="FES115" s="908"/>
      <c r="FET115" s="908"/>
      <c r="FEU115" s="908"/>
      <c r="FEV115" s="908"/>
      <c r="FEW115" s="908"/>
      <c r="FEX115" s="908"/>
      <c r="FEY115" s="908"/>
      <c r="FEZ115" s="908"/>
      <c r="FFA115" s="908"/>
      <c r="FFB115" s="908"/>
      <c r="FFC115" s="908"/>
      <c r="FFD115" s="908"/>
      <c r="FFE115" s="908"/>
      <c r="FFF115" s="908"/>
      <c r="FFG115" s="908"/>
      <c r="FFH115" s="908"/>
      <c r="FFI115" s="908"/>
      <c r="FFJ115" s="908"/>
      <c r="FFK115" s="908"/>
      <c r="FFL115" s="908"/>
      <c r="FFM115" s="908"/>
      <c r="FFN115" s="908"/>
      <c r="FFO115" s="908"/>
      <c r="FFP115" s="908"/>
      <c r="FFQ115" s="908"/>
      <c r="FFR115" s="908"/>
      <c r="FFS115" s="908"/>
      <c r="FFT115" s="908"/>
      <c r="FFU115" s="908"/>
      <c r="FFV115" s="908"/>
      <c r="FFW115" s="908"/>
      <c r="FFX115" s="908"/>
      <c r="FFY115" s="908"/>
      <c r="FFZ115" s="908"/>
      <c r="FGA115" s="908"/>
      <c r="FGB115" s="908"/>
      <c r="FGC115" s="908"/>
      <c r="FGD115" s="908"/>
      <c r="FGE115" s="908"/>
      <c r="FGF115" s="908"/>
      <c r="FGG115" s="908"/>
      <c r="FGH115" s="908"/>
      <c r="FGI115" s="908"/>
      <c r="FGJ115" s="908"/>
      <c r="FGK115" s="908"/>
      <c r="FGL115" s="908"/>
      <c r="FGM115" s="908"/>
      <c r="FGN115" s="908"/>
      <c r="FGO115" s="908"/>
      <c r="FGP115" s="908"/>
      <c r="FGQ115" s="908"/>
      <c r="FGR115" s="908"/>
      <c r="FGS115" s="908"/>
      <c r="FGT115" s="908"/>
      <c r="FGU115" s="908"/>
      <c r="FGV115" s="908"/>
      <c r="FGW115" s="908"/>
      <c r="FGX115" s="908"/>
      <c r="FGY115" s="908"/>
      <c r="FGZ115" s="908"/>
      <c r="FHA115" s="908"/>
      <c r="FHB115" s="908"/>
      <c r="FHC115" s="908"/>
      <c r="FHD115" s="908"/>
      <c r="FHE115" s="908"/>
      <c r="FHF115" s="908"/>
      <c r="FHG115" s="908"/>
      <c r="FHH115" s="908"/>
      <c r="FHI115" s="908"/>
      <c r="FHJ115" s="908"/>
      <c r="FHK115" s="908"/>
      <c r="FHL115" s="908"/>
      <c r="FHM115" s="908"/>
      <c r="FHN115" s="908"/>
      <c r="FHO115" s="908"/>
      <c r="FHP115" s="908"/>
      <c r="FHQ115" s="908"/>
      <c r="FHR115" s="908"/>
      <c r="FHS115" s="908"/>
      <c r="FHT115" s="908"/>
      <c r="FHU115" s="908"/>
      <c r="FHV115" s="908"/>
      <c r="FHW115" s="908"/>
      <c r="FHX115" s="908"/>
      <c r="FHY115" s="908"/>
      <c r="FHZ115" s="908"/>
      <c r="FIA115" s="908"/>
      <c r="FIB115" s="908"/>
      <c r="FIC115" s="908"/>
      <c r="FID115" s="908"/>
      <c r="FIE115" s="908"/>
      <c r="FIF115" s="908"/>
      <c r="FIG115" s="908"/>
      <c r="FIH115" s="908"/>
      <c r="FII115" s="908"/>
      <c r="FIJ115" s="908"/>
      <c r="FIK115" s="908"/>
      <c r="FIL115" s="908"/>
      <c r="FIM115" s="908"/>
      <c r="FIN115" s="908"/>
      <c r="FIO115" s="908"/>
      <c r="FIP115" s="908"/>
      <c r="FIQ115" s="908"/>
      <c r="FIR115" s="908"/>
      <c r="FIS115" s="908"/>
      <c r="FIT115" s="908"/>
      <c r="FIU115" s="908"/>
      <c r="FIV115" s="908"/>
      <c r="FIW115" s="908"/>
      <c r="FIX115" s="908"/>
      <c r="FIY115" s="908"/>
      <c r="FIZ115" s="908"/>
      <c r="FJA115" s="908"/>
      <c r="FJB115" s="908"/>
      <c r="FJC115" s="908"/>
      <c r="FJD115" s="908"/>
      <c r="FJE115" s="908"/>
      <c r="FJF115" s="908"/>
      <c r="FJG115" s="908"/>
      <c r="FJH115" s="908"/>
      <c r="FJI115" s="908"/>
      <c r="FJJ115" s="908"/>
      <c r="FJK115" s="908"/>
      <c r="FJL115" s="908"/>
      <c r="FJM115" s="908"/>
      <c r="FJN115" s="908"/>
      <c r="FJO115" s="908"/>
      <c r="FJP115" s="908"/>
      <c r="FJQ115" s="908"/>
      <c r="FJR115" s="908"/>
      <c r="FJS115" s="908"/>
      <c r="FJT115" s="908"/>
      <c r="FJU115" s="908"/>
      <c r="FJV115" s="908"/>
      <c r="FJW115" s="908"/>
      <c r="FJX115" s="908"/>
      <c r="FJY115" s="908"/>
      <c r="FJZ115" s="908"/>
      <c r="FKA115" s="908"/>
      <c r="FKB115" s="908"/>
      <c r="FKC115" s="908"/>
      <c r="FKD115" s="908"/>
      <c r="FKE115" s="908"/>
      <c r="FKF115" s="908"/>
      <c r="FKG115" s="908"/>
      <c r="FKH115" s="908"/>
      <c r="FKI115" s="908"/>
      <c r="FKJ115" s="908"/>
      <c r="FKK115" s="908"/>
      <c r="FKL115" s="908"/>
      <c r="FKM115" s="908"/>
      <c r="FKN115" s="908"/>
      <c r="FKO115" s="908"/>
      <c r="FKP115" s="908"/>
      <c r="FKQ115" s="908"/>
      <c r="FKR115" s="908"/>
      <c r="FKS115" s="908"/>
      <c r="FKT115" s="908"/>
      <c r="FKU115" s="908"/>
      <c r="FKV115" s="908"/>
      <c r="FKW115" s="908"/>
      <c r="FKX115" s="908"/>
      <c r="FKY115" s="908"/>
      <c r="FKZ115" s="908"/>
      <c r="FLA115" s="908"/>
      <c r="FLB115" s="908"/>
      <c r="FLC115" s="908"/>
      <c r="FLD115" s="908"/>
      <c r="FLE115" s="908"/>
      <c r="FLF115" s="908"/>
      <c r="FLG115" s="908"/>
      <c r="FLH115" s="908"/>
      <c r="FLI115" s="908"/>
      <c r="FLJ115" s="908"/>
      <c r="FLK115" s="908"/>
      <c r="FLL115" s="908"/>
      <c r="FLM115" s="908"/>
      <c r="FLN115" s="908"/>
      <c r="FLO115" s="908"/>
      <c r="FLP115" s="908"/>
      <c r="FLQ115" s="908"/>
      <c r="FLR115" s="908"/>
      <c r="FLS115" s="908"/>
      <c r="FLT115" s="908"/>
      <c r="FLU115" s="908"/>
      <c r="FLV115" s="908"/>
      <c r="FLW115" s="908"/>
      <c r="FLX115" s="908"/>
      <c r="FLY115" s="908"/>
      <c r="FLZ115" s="908"/>
      <c r="FMA115" s="908"/>
      <c r="FMB115" s="908"/>
      <c r="FMC115" s="908"/>
      <c r="FMD115" s="908"/>
      <c r="FME115" s="908"/>
      <c r="FMF115" s="908"/>
      <c r="FMG115" s="908"/>
      <c r="FMH115" s="908"/>
      <c r="FMI115" s="908"/>
      <c r="FMJ115" s="908"/>
      <c r="FMK115" s="908"/>
      <c r="FML115" s="908"/>
      <c r="FMM115" s="908"/>
      <c r="FMN115" s="908"/>
      <c r="FMO115" s="908"/>
      <c r="FMP115" s="908"/>
      <c r="FMQ115" s="908"/>
      <c r="FMR115" s="908"/>
      <c r="FMS115" s="908"/>
      <c r="FMT115" s="908"/>
      <c r="FMU115" s="908"/>
      <c r="FMV115" s="908"/>
      <c r="FMW115" s="908"/>
      <c r="FMX115" s="908"/>
      <c r="FMY115" s="908"/>
      <c r="FMZ115" s="908"/>
      <c r="FNA115" s="908"/>
      <c r="FNB115" s="908"/>
      <c r="FNC115" s="908"/>
      <c r="FND115" s="908"/>
      <c r="FNE115" s="908"/>
      <c r="FNF115" s="908"/>
      <c r="FNG115" s="908"/>
      <c r="FNH115" s="908"/>
      <c r="FNI115" s="908"/>
      <c r="FNJ115" s="908"/>
      <c r="FNK115" s="908"/>
      <c r="FNL115" s="908"/>
      <c r="FNM115" s="908"/>
      <c r="FNN115" s="908"/>
      <c r="FNO115" s="908"/>
      <c r="FNP115" s="908"/>
      <c r="FNQ115" s="908"/>
      <c r="FNR115" s="908"/>
      <c r="FNS115" s="908"/>
      <c r="FNT115" s="908"/>
      <c r="FNU115" s="908"/>
      <c r="FNV115" s="908"/>
      <c r="FNW115" s="908"/>
      <c r="FNX115" s="908"/>
      <c r="FNY115" s="908"/>
      <c r="FNZ115" s="908"/>
      <c r="FOA115" s="908"/>
      <c r="FOB115" s="908"/>
      <c r="FOC115" s="908"/>
      <c r="FOD115" s="908"/>
      <c r="FOE115" s="908"/>
      <c r="FOF115" s="908"/>
      <c r="FOG115" s="908"/>
      <c r="FOH115" s="908"/>
      <c r="FOI115" s="908"/>
      <c r="FOJ115" s="908"/>
      <c r="FOK115" s="908"/>
      <c r="FOL115" s="908"/>
      <c r="FOM115" s="908"/>
      <c r="FON115" s="908"/>
      <c r="FOO115" s="908"/>
      <c r="FOP115" s="908"/>
      <c r="FOQ115" s="908"/>
      <c r="FOR115" s="908"/>
      <c r="FOS115" s="908"/>
      <c r="FOT115" s="908"/>
      <c r="FOU115" s="908"/>
      <c r="FOV115" s="908"/>
      <c r="FOW115" s="908"/>
      <c r="FOX115" s="908"/>
      <c r="FOY115" s="908"/>
      <c r="FOZ115" s="908"/>
      <c r="FPA115" s="908"/>
      <c r="FPB115" s="908"/>
      <c r="FPC115" s="908"/>
      <c r="FPD115" s="908"/>
      <c r="FPE115" s="908"/>
      <c r="FPF115" s="908"/>
      <c r="FPG115" s="908"/>
      <c r="FPH115" s="908"/>
      <c r="FPI115" s="908"/>
      <c r="FPJ115" s="908"/>
      <c r="FPK115" s="908"/>
      <c r="FPL115" s="908"/>
      <c r="FPM115" s="908"/>
      <c r="FPN115" s="908"/>
      <c r="FPO115" s="908"/>
      <c r="FPP115" s="908"/>
      <c r="FPQ115" s="908"/>
      <c r="FPR115" s="908"/>
      <c r="FPS115" s="908"/>
      <c r="FPT115" s="908"/>
      <c r="FPU115" s="908"/>
      <c r="FPV115" s="908"/>
      <c r="FPW115" s="908"/>
      <c r="FPX115" s="908"/>
      <c r="FPY115" s="908"/>
      <c r="FPZ115" s="908"/>
      <c r="FQA115" s="908"/>
      <c r="FQB115" s="908"/>
      <c r="FQC115" s="908"/>
      <c r="FQD115" s="908"/>
      <c r="FQE115" s="908"/>
      <c r="FQF115" s="908"/>
      <c r="FQG115" s="908"/>
      <c r="FQH115" s="908"/>
      <c r="FQI115" s="908"/>
      <c r="FQJ115" s="908"/>
      <c r="FQK115" s="908"/>
      <c r="FQL115" s="908"/>
      <c r="FQM115" s="908"/>
      <c r="FQN115" s="908"/>
      <c r="FQO115" s="908"/>
      <c r="FQP115" s="908"/>
      <c r="FQQ115" s="908"/>
      <c r="FQR115" s="908"/>
      <c r="FQS115" s="908"/>
      <c r="FQT115" s="908"/>
      <c r="FQU115" s="908"/>
      <c r="FQV115" s="908"/>
      <c r="FQW115" s="908"/>
      <c r="FQX115" s="908"/>
      <c r="FQY115" s="908"/>
      <c r="FQZ115" s="908"/>
      <c r="FRA115" s="908"/>
      <c r="FRB115" s="908"/>
      <c r="FRC115" s="908"/>
      <c r="FRD115" s="908"/>
      <c r="FRE115" s="908"/>
      <c r="FRF115" s="908"/>
      <c r="FRG115" s="908"/>
      <c r="FRH115" s="908"/>
      <c r="FRI115" s="908"/>
      <c r="FRJ115" s="908"/>
      <c r="FRK115" s="908"/>
      <c r="FRL115" s="908"/>
      <c r="FRM115" s="908"/>
      <c r="FRN115" s="908"/>
      <c r="FRO115" s="908"/>
      <c r="FRP115" s="908"/>
      <c r="FRQ115" s="908"/>
      <c r="FRR115" s="908"/>
      <c r="FRS115" s="908"/>
      <c r="FRT115" s="908"/>
      <c r="FRU115" s="908"/>
      <c r="FRV115" s="908"/>
      <c r="FRW115" s="908"/>
      <c r="FRX115" s="908"/>
      <c r="FRY115" s="908"/>
      <c r="FRZ115" s="908"/>
      <c r="FSA115" s="908"/>
      <c r="FSB115" s="908"/>
      <c r="FSC115" s="908"/>
      <c r="FSD115" s="908"/>
      <c r="FSE115" s="908"/>
      <c r="FSF115" s="908"/>
      <c r="FSG115" s="908"/>
      <c r="FSH115" s="908"/>
      <c r="FSI115" s="908"/>
      <c r="FSJ115" s="908"/>
      <c r="FSK115" s="908"/>
      <c r="FSL115" s="908"/>
      <c r="FSM115" s="908"/>
      <c r="FSN115" s="908"/>
      <c r="FSO115" s="908"/>
      <c r="FSP115" s="908"/>
      <c r="FSQ115" s="908"/>
      <c r="FSR115" s="908"/>
      <c r="FSS115" s="908"/>
      <c r="FST115" s="908"/>
      <c r="FSU115" s="908"/>
      <c r="FSV115" s="908"/>
      <c r="FSW115" s="908"/>
      <c r="FSX115" s="908"/>
      <c r="FSY115" s="908"/>
      <c r="FSZ115" s="908"/>
      <c r="FTA115" s="908"/>
      <c r="FTB115" s="908"/>
      <c r="FTC115" s="908"/>
      <c r="FTD115" s="908"/>
      <c r="FTE115" s="908"/>
      <c r="FTF115" s="908"/>
      <c r="FTG115" s="908"/>
      <c r="FTH115" s="908"/>
      <c r="FTI115" s="908"/>
      <c r="FTJ115" s="908"/>
      <c r="FTK115" s="908"/>
      <c r="FTL115" s="908"/>
      <c r="FTM115" s="908"/>
      <c r="FTN115" s="908"/>
      <c r="FTO115" s="908"/>
      <c r="FTP115" s="908"/>
      <c r="FTQ115" s="908"/>
      <c r="FTR115" s="908"/>
      <c r="FTS115" s="908"/>
      <c r="FTT115" s="908"/>
      <c r="FTU115" s="908"/>
      <c r="FTV115" s="908"/>
      <c r="FTW115" s="908"/>
      <c r="FTX115" s="908"/>
      <c r="FTY115" s="908"/>
      <c r="FTZ115" s="908"/>
      <c r="FUA115" s="908"/>
      <c r="FUB115" s="908"/>
      <c r="FUC115" s="908"/>
      <c r="FUD115" s="908"/>
      <c r="FUE115" s="908"/>
      <c r="FUF115" s="908"/>
      <c r="FUG115" s="908"/>
      <c r="FUH115" s="908"/>
      <c r="FUI115" s="908"/>
      <c r="FUJ115" s="908"/>
      <c r="FUK115" s="908"/>
      <c r="FUL115" s="908"/>
      <c r="FUM115" s="908"/>
      <c r="FUN115" s="908"/>
      <c r="FUO115" s="908"/>
      <c r="FUP115" s="908"/>
      <c r="FUQ115" s="908"/>
      <c r="FUR115" s="908"/>
      <c r="FUS115" s="908"/>
      <c r="FUT115" s="908"/>
      <c r="FUU115" s="908"/>
      <c r="FUV115" s="908"/>
      <c r="FUW115" s="908"/>
      <c r="FUX115" s="908"/>
      <c r="FUY115" s="908"/>
      <c r="FUZ115" s="908"/>
      <c r="FVA115" s="908"/>
      <c r="FVB115" s="908"/>
      <c r="FVC115" s="908"/>
      <c r="FVD115" s="908"/>
      <c r="FVE115" s="908"/>
      <c r="FVF115" s="908"/>
      <c r="FVG115" s="908"/>
      <c r="FVH115" s="908"/>
      <c r="FVI115" s="908"/>
      <c r="FVJ115" s="908"/>
      <c r="FVK115" s="908"/>
      <c r="FVL115" s="908"/>
      <c r="FVM115" s="908"/>
      <c r="FVN115" s="908"/>
      <c r="FVO115" s="908"/>
      <c r="FVP115" s="908"/>
      <c r="FVQ115" s="908"/>
      <c r="FVR115" s="908"/>
      <c r="FVS115" s="908"/>
      <c r="FVT115" s="908"/>
      <c r="FVU115" s="908"/>
      <c r="FVV115" s="908"/>
      <c r="FVW115" s="908"/>
      <c r="FVX115" s="908"/>
      <c r="FVY115" s="908"/>
      <c r="FVZ115" s="908"/>
      <c r="FWA115" s="908"/>
      <c r="FWB115" s="908"/>
      <c r="FWC115" s="908"/>
      <c r="FWD115" s="908"/>
      <c r="FWE115" s="908"/>
      <c r="FWF115" s="908"/>
      <c r="FWG115" s="908"/>
      <c r="FWH115" s="908"/>
      <c r="FWI115" s="908"/>
      <c r="FWJ115" s="908"/>
      <c r="FWK115" s="908"/>
      <c r="FWL115" s="908"/>
      <c r="FWM115" s="908"/>
      <c r="FWN115" s="908"/>
      <c r="FWO115" s="908"/>
      <c r="FWP115" s="908"/>
      <c r="FWQ115" s="908"/>
      <c r="FWR115" s="908"/>
      <c r="FWS115" s="908"/>
      <c r="FWT115" s="908"/>
      <c r="FWU115" s="908"/>
      <c r="FWV115" s="908"/>
      <c r="FWW115" s="908"/>
      <c r="FWX115" s="908"/>
      <c r="FWY115" s="908"/>
      <c r="FWZ115" s="908"/>
      <c r="FXA115" s="908"/>
      <c r="FXB115" s="908"/>
      <c r="FXC115" s="908"/>
      <c r="FXD115" s="908"/>
      <c r="FXE115" s="908"/>
      <c r="FXF115" s="908"/>
      <c r="FXG115" s="908"/>
      <c r="FXH115" s="908"/>
      <c r="FXI115" s="908"/>
      <c r="FXJ115" s="908"/>
      <c r="FXK115" s="908"/>
      <c r="FXL115" s="908"/>
      <c r="FXM115" s="908"/>
      <c r="FXN115" s="908"/>
      <c r="FXO115" s="908"/>
      <c r="FXP115" s="908"/>
      <c r="FXQ115" s="908"/>
      <c r="FXR115" s="908"/>
      <c r="FXS115" s="908"/>
      <c r="FXT115" s="908"/>
      <c r="FXU115" s="908"/>
      <c r="FXV115" s="908"/>
      <c r="FXW115" s="908"/>
      <c r="FXX115" s="908"/>
      <c r="FXY115" s="908"/>
      <c r="FXZ115" s="908"/>
      <c r="FYA115" s="908"/>
      <c r="FYB115" s="908"/>
      <c r="FYC115" s="908"/>
      <c r="FYD115" s="908"/>
      <c r="FYE115" s="908"/>
      <c r="FYF115" s="908"/>
      <c r="FYG115" s="908"/>
      <c r="FYH115" s="908"/>
      <c r="FYI115" s="908"/>
      <c r="FYJ115" s="908"/>
      <c r="FYK115" s="908"/>
      <c r="FYL115" s="908"/>
      <c r="FYM115" s="908"/>
      <c r="FYN115" s="908"/>
      <c r="FYO115" s="908"/>
      <c r="FYP115" s="908"/>
      <c r="FYQ115" s="908"/>
      <c r="FYR115" s="908"/>
      <c r="FYS115" s="908"/>
      <c r="FYT115" s="908"/>
      <c r="FYU115" s="908"/>
      <c r="FYV115" s="908"/>
      <c r="FYW115" s="908"/>
      <c r="FYX115" s="908"/>
      <c r="FYY115" s="908"/>
      <c r="FYZ115" s="908"/>
      <c r="FZA115" s="908"/>
      <c r="FZB115" s="908"/>
      <c r="FZC115" s="908"/>
      <c r="FZD115" s="908"/>
      <c r="FZE115" s="908"/>
      <c r="FZF115" s="908"/>
      <c r="FZG115" s="908"/>
      <c r="FZH115" s="908"/>
      <c r="FZI115" s="908"/>
      <c r="FZJ115" s="908"/>
      <c r="FZK115" s="908"/>
      <c r="FZL115" s="908"/>
      <c r="FZM115" s="908"/>
      <c r="FZN115" s="908"/>
      <c r="FZO115" s="908"/>
      <c r="FZP115" s="908"/>
      <c r="FZQ115" s="908"/>
      <c r="FZR115" s="908"/>
      <c r="FZS115" s="908"/>
      <c r="FZT115" s="908"/>
      <c r="FZU115" s="908"/>
      <c r="FZV115" s="908"/>
      <c r="FZW115" s="908"/>
      <c r="FZX115" s="908"/>
      <c r="FZY115" s="908"/>
      <c r="FZZ115" s="908"/>
      <c r="GAA115" s="908"/>
      <c r="GAB115" s="908"/>
      <c r="GAC115" s="908"/>
      <c r="GAD115" s="908"/>
      <c r="GAE115" s="908"/>
      <c r="GAF115" s="908"/>
      <c r="GAG115" s="908"/>
      <c r="GAH115" s="908"/>
      <c r="GAI115" s="908"/>
      <c r="GAJ115" s="908"/>
      <c r="GAK115" s="908"/>
      <c r="GAL115" s="908"/>
      <c r="GAM115" s="908"/>
      <c r="GAN115" s="908"/>
      <c r="GAO115" s="908"/>
      <c r="GAP115" s="908"/>
      <c r="GAQ115" s="908"/>
      <c r="GAR115" s="908"/>
      <c r="GAS115" s="908"/>
      <c r="GAT115" s="908"/>
      <c r="GAU115" s="908"/>
      <c r="GAV115" s="908"/>
      <c r="GAW115" s="908"/>
      <c r="GAX115" s="908"/>
      <c r="GAY115" s="908"/>
      <c r="GAZ115" s="908"/>
      <c r="GBA115" s="908"/>
      <c r="GBB115" s="908"/>
      <c r="GBC115" s="908"/>
      <c r="GBD115" s="908"/>
      <c r="GBE115" s="908"/>
      <c r="GBF115" s="908"/>
      <c r="GBG115" s="908"/>
      <c r="GBH115" s="908"/>
      <c r="GBI115" s="908"/>
      <c r="GBJ115" s="908"/>
      <c r="GBK115" s="908"/>
      <c r="GBL115" s="908"/>
      <c r="GBM115" s="908"/>
      <c r="GBN115" s="908"/>
      <c r="GBO115" s="908"/>
      <c r="GBP115" s="908"/>
      <c r="GBQ115" s="908"/>
      <c r="GBR115" s="908"/>
      <c r="GBS115" s="908"/>
      <c r="GBT115" s="908"/>
      <c r="GBU115" s="908"/>
      <c r="GBV115" s="908"/>
      <c r="GBW115" s="908"/>
      <c r="GBX115" s="908"/>
      <c r="GBY115" s="908"/>
      <c r="GBZ115" s="908"/>
      <c r="GCA115" s="908"/>
      <c r="GCB115" s="908"/>
      <c r="GCC115" s="908"/>
      <c r="GCD115" s="908"/>
      <c r="GCE115" s="908"/>
      <c r="GCF115" s="908"/>
      <c r="GCG115" s="908"/>
      <c r="GCH115" s="908"/>
      <c r="GCI115" s="908"/>
      <c r="GCJ115" s="908"/>
      <c r="GCK115" s="908"/>
      <c r="GCL115" s="908"/>
      <c r="GCM115" s="908"/>
      <c r="GCN115" s="908"/>
      <c r="GCO115" s="908"/>
      <c r="GCP115" s="908"/>
      <c r="GCQ115" s="908"/>
      <c r="GCR115" s="908"/>
      <c r="GCS115" s="908"/>
      <c r="GCT115" s="908"/>
      <c r="GCU115" s="908"/>
      <c r="GCV115" s="908"/>
      <c r="GCW115" s="908"/>
      <c r="GCX115" s="908"/>
      <c r="GCY115" s="908"/>
      <c r="GCZ115" s="908"/>
      <c r="GDA115" s="908"/>
      <c r="GDB115" s="908"/>
      <c r="GDC115" s="908"/>
      <c r="GDD115" s="908"/>
      <c r="GDE115" s="908"/>
      <c r="GDF115" s="908"/>
      <c r="GDG115" s="908"/>
      <c r="GDH115" s="908"/>
      <c r="GDI115" s="908"/>
      <c r="GDJ115" s="908"/>
      <c r="GDK115" s="908"/>
      <c r="GDL115" s="908"/>
      <c r="GDM115" s="908"/>
      <c r="GDN115" s="908"/>
      <c r="GDO115" s="908"/>
      <c r="GDP115" s="908"/>
      <c r="GDQ115" s="908"/>
      <c r="GDR115" s="908"/>
      <c r="GDS115" s="908"/>
      <c r="GDT115" s="908"/>
      <c r="GDU115" s="908"/>
      <c r="GDV115" s="908"/>
      <c r="GDW115" s="908"/>
      <c r="GDX115" s="908"/>
      <c r="GDY115" s="908"/>
      <c r="GDZ115" s="908"/>
      <c r="GEA115" s="908"/>
      <c r="GEB115" s="908"/>
      <c r="GEC115" s="908"/>
      <c r="GED115" s="908"/>
      <c r="GEE115" s="908"/>
      <c r="GEF115" s="908"/>
      <c r="GEG115" s="908"/>
      <c r="GEH115" s="908"/>
      <c r="GEI115" s="908"/>
      <c r="GEJ115" s="908"/>
      <c r="GEK115" s="908"/>
      <c r="GEL115" s="908"/>
      <c r="GEM115" s="908"/>
      <c r="GEN115" s="908"/>
      <c r="GEO115" s="908"/>
      <c r="GEP115" s="908"/>
      <c r="GEQ115" s="908"/>
      <c r="GER115" s="908"/>
      <c r="GES115" s="908"/>
      <c r="GET115" s="908"/>
      <c r="GEU115" s="908"/>
      <c r="GEV115" s="908"/>
      <c r="GEW115" s="908"/>
      <c r="GEX115" s="908"/>
      <c r="GEY115" s="908"/>
      <c r="GEZ115" s="908"/>
      <c r="GFA115" s="908"/>
      <c r="GFB115" s="908"/>
      <c r="GFC115" s="908"/>
      <c r="GFD115" s="908"/>
      <c r="GFE115" s="908"/>
      <c r="GFF115" s="908"/>
      <c r="GFG115" s="908"/>
      <c r="GFH115" s="908"/>
      <c r="GFI115" s="908"/>
      <c r="GFJ115" s="908"/>
      <c r="GFK115" s="908"/>
      <c r="GFL115" s="908"/>
      <c r="GFM115" s="908"/>
      <c r="GFN115" s="908"/>
      <c r="GFO115" s="908"/>
      <c r="GFP115" s="908"/>
      <c r="GFQ115" s="908"/>
      <c r="GFR115" s="908"/>
      <c r="GFS115" s="908"/>
      <c r="GFT115" s="908"/>
      <c r="GFU115" s="908"/>
      <c r="GFV115" s="908"/>
      <c r="GFW115" s="908"/>
      <c r="GFX115" s="908"/>
      <c r="GFY115" s="908"/>
      <c r="GFZ115" s="908"/>
      <c r="GGA115" s="908"/>
      <c r="GGB115" s="908"/>
      <c r="GGC115" s="908"/>
      <c r="GGD115" s="908"/>
      <c r="GGE115" s="908"/>
      <c r="GGF115" s="908"/>
      <c r="GGG115" s="908"/>
      <c r="GGH115" s="908"/>
      <c r="GGI115" s="908"/>
      <c r="GGJ115" s="908"/>
      <c r="GGK115" s="908"/>
      <c r="GGL115" s="908"/>
      <c r="GGM115" s="908"/>
      <c r="GGN115" s="908"/>
      <c r="GGO115" s="908"/>
      <c r="GGP115" s="908"/>
      <c r="GGQ115" s="908"/>
      <c r="GGR115" s="908"/>
      <c r="GGS115" s="908"/>
      <c r="GGT115" s="908"/>
      <c r="GGU115" s="908"/>
      <c r="GGV115" s="908"/>
      <c r="GGW115" s="908"/>
      <c r="GGX115" s="908"/>
      <c r="GGY115" s="908"/>
      <c r="GGZ115" s="908"/>
      <c r="GHA115" s="908"/>
      <c r="GHB115" s="908"/>
      <c r="GHC115" s="908"/>
      <c r="GHD115" s="908"/>
      <c r="GHE115" s="908"/>
      <c r="GHF115" s="908"/>
      <c r="GHG115" s="908"/>
      <c r="GHH115" s="908"/>
      <c r="GHI115" s="908"/>
      <c r="GHJ115" s="908"/>
      <c r="GHK115" s="908"/>
      <c r="GHL115" s="908"/>
      <c r="GHM115" s="908"/>
      <c r="GHN115" s="908"/>
      <c r="GHO115" s="908"/>
      <c r="GHP115" s="908"/>
      <c r="GHQ115" s="908"/>
      <c r="GHR115" s="908"/>
      <c r="GHS115" s="908"/>
      <c r="GHT115" s="908"/>
      <c r="GHU115" s="908"/>
      <c r="GHV115" s="908"/>
      <c r="GHW115" s="908"/>
      <c r="GHX115" s="908"/>
      <c r="GHY115" s="908"/>
      <c r="GHZ115" s="908"/>
      <c r="GIA115" s="908"/>
      <c r="GIB115" s="908"/>
      <c r="GIC115" s="908"/>
      <c r="GID115" s="908"/>
      <c r="GIE115" s="908"/>
      <c r="GIF115" s="908"/>
      <c r="GIG115" s="908"/>
      <c r="GIH115" s="908"/>
      <c r="GII115" s="908"/>
      <c r="GIJ115" s="908"/>
      <c r="GIK115" s="908"/>
      <c r="GIL115" s="908"/>
      <c r="GIM115" s="908"/>
      <c r="GIN115" s="908"/>
      <c r="GIO115" s="908"/>
      <c r="GIP115" s="908"/>
      <c r="GIQ115" s="908"/>
      <c r="GIR115" s="908"/>
      <c r="GIS115" s="908"/>
      <c r="GIT115" s="908"/>
      <c r="GIU115" s="908"/>
      <c r="GIV115" s="908"/>
      <c r="GIW115" s="908"/>
      <c r="GIX115" s="908"/>
      <c r="GIY115" s="908"/>
      <c r="GIZ115" s="908"/>
      <c r="GJA115" s="908"/>
      <c r="GJB115" s="908"/>
      <c r="GJC115" s="908"/>
      <c r="GJD115" s="908"/>
      <c r="GJE115" s="908"/>
      <c r="GJF115" s="908"/>
      <c r="GJG115" s="908"/>
      <c r="GJH115" s="908"/>
      <c r="GJI115" s="908"/>
      <c r="GJJ115" s="908"/>
      <c r="GJK115" s="908"/>
      <c r="GJL115" s="908"/>
      <c r="GJM115" s="908"/>
      <c r="GJN115" s="908"/>
      <c r="GJO115" s="908"/>
      <c r="GJP115" s="908"/>
      <c r="GJQ115" s="908"/>
      <c r="GJR115" s="908"/>
      <c r="GJS115" s="908"/>
      <c r="GJT115" s="908"/>
      <c r="GJU115" s="908"/>
      <c r="GJV115" s="908"/>
      <c r="GJW115" s="908"/>
      <c r="GJX115" s="908"/>
      <c r="GJY115" s="908"/>
      <c r="GJZ115" s="908"/>
      <c r="GKA115" s="908"/>
      <c r="GKB115" s="908"/>
      <c r="GKC115" s="908"/>
      <c r="GKD115" s="908"/>
      <c r="GKE115" s="908"/>
      <c r="GKF115" s="908"/>
      <c r="GKG115" s="908"/>
      <c r="GKH115" s="908"/>
      <c r="GKI115" s="908"/>
      <c r="GKJ115" s="908"/>
      <c r="GKK115" s="908"/>
      <c r="GKL115" s="908"/>
      <c r="GKM115" s="908"/>
      <c r="GKN115" s="908"/>
      <c r="GKO115" s="908"/>
      <c r="GKP115" s="908"/>
      <c r="GKQ115" s="908"/>
      <c r="GKR115" s="908"/>
      <c r="GKS115" s="908"/>
      <c r="GKT115" s="908"/>
      <c r="GKU115" s="908"/>
      <c r="GKV115" s="908"/>
      <c r="GKW115" s="908"/>
      <c r="GKX115" s="908"/>
      <c r="GKY115" s="908"/>
      <c r="GKZ115" s="908"/>
      <c r="GLA115" s="908"/>
      <c r="GLB115" s="908"/>
      <c r="GLC115" s="908"/>
      <c r="GLD115" s="908"/>
      <c r="GLE115" s="908"/>
      <c r="GLF115" s="908"/>
      <c r="GLG115" s="908"/>
      <c r="GLH115" s="908"/>
      <c r="GLI115" s="908"/>
      <c r="GLJ115" s="908"/>
      <c r="GLK115" s="908"/>
      <c r="GLL115" s="908"/>
      <c r="GLM115" s="908"/>
      <c r="GLN115" s="908"/>
      <c r="GLO115" s="908"/>
      <c r="GLP115" s="908"/>
      <c r="GLQ115" s="908"/>
      <c r="GLR115" s="908"/>
      <c r="GLS115" s="908"/>
      <c r="GLT115" s="908"/>
      <c r="GLU115" s="908"/>
      <c r="GLV115" s="908"/>
      <c r="GLW115" s="908"/>
      <c r="GLX115" s="908"/>
      <c r="GLY115" s="908"/>
      <c r="GLZ115" s="908"/>
      <c r="GMA115" s="908"/>
      <c r="GMB115" s="908"/>
      <c r="GMC115" s="908"/>
      <c r="GMD115" s="908"/>
      <c r="GME115" s="908"/>
      <c r="GMF115" s="908"/>
      <c r="GMG115" s="908"/>
      <c r="GMH115" s="908"/>
      <c r="GMI115" s="908"/>
      <c r="GMJ115" s="908"/>
      <c r="GMK115" s="908"/>
      <c r="GML115" s="908"/>
      <c r="GMM115" s="908"/>
      <c r="GMN115" s="908"/>
      <c r="GMO115" s="908"/>
      <c r="GMP115" s="908"/>
      <c r="GMQ115" s="908"/>
      <c r="GMR115" s="908"/>
      <c r="GMS115" s="908"/>
      <c r="GMT115" s="908"/>
      <c r="GMU115" s="908"/>
      <c r="GMV115" s="908"/>
      <c r="GMW115" s="908"/>
      <c r="GMX115" s="908"/>
      <c r="GMY115" s="908"/>
      <c r="GMZ115" s="908"/>
      <c r="GNA115" s="908"/>
      <c r="GNB115" s="908"/>
      <c r="GNC115" s="908"/>
      <c r="GND115" s="908"/>
      <c r="GNE115" s="908"/>
      <c r="GNF115" s="908"/>
      <c r="GNG115" s="908"/>
      <c r="GNH115" s="908"/>
      <c r="GNI115" s="908"/>
      <c r="GNJ115" s="908"/>
      <c r="GNK115" s="908"/>
      <c r="GNL115" s="908"/>
      <c r="GNM115" s="908"/>
      <c r="GNN115" s="908"/>
      <c r="GNO115" s="908"/>
      <c r="GNP115" s="908"/>
      <c r="GNQ115" s="908"/>
      <c r="GNR115" s="908"/>
      <c r="GNS115" s="908"/>
      <c r="GNT115" s="908"/>
      <c r="GNU115" s="908"/>
      <c r="GNV115" s="908"/>
      <c r="GNW115" s="908"/>
      <c r="GNX115" s="908"/>
      <c r="GNY115" s="908"/>
      <c r="GNZ115" s="908"/>
      <c r="GOA115" s="908"/>
      <c r="GOB115" s="908"/>
      <c r="GOC115" s="908"/>
      <c r="GOD115" s="908"/>
      <c r="GOE115" s="908"/>
      <c r="GOF115" s="908"/>
      <c r="GOG115" s="908"/>
      <c r="GOH115" s="908"/>
      <c r="GOI115" s="908"/>
      <c r="GOJ115" s="908"/>
      <c r="GOK115" s="908"/>
      <c r="GOL115" s="908"/>
      <c r="GOM115" s="908"/>
      <c r="GON115" s="908"/>
      <c r="GOO115" s="908"/>
      <c r="GOP115" s="908"/>
      <c r="GOQ115" s="908"/>
      <c r="GOR115" s="908"/>
      <c r="GOS115" s="908"/>
      <c r="GOT115" s="908"/>
      <c r="GOU115" s="908"/>
      <c r="GOV115" s="908"/>
      <c r="GOW115" s="908"/>
      <c r="GOX115" s="908"/>
      <c r="GOY115" s="908"/>
      <c r="GOZ115" s="908"/>
      <c r="GPA115" s="908"/>
      <c r="GPB115" s="908"/>
      <c r="GPC115" s="908"/>
      <c r="GPD115" s="908"/>
      <c r="GPE115" s="908"/>
      <c r="GPF115" s="908"/>
      <c r="GPG115" s="908"/>
      <c r="GPH115" s="908"/>
      <c r="GPI115" s="908"/>
      <c r="GPJ115" s="908"/>
      <c r="GPK115" s="908"/>
      <c r="GPL115" s="908"/>
      <c r="GPM115" s="908"/>
      <c r="GPN115" s="908"/>
      <c r="GPO115" s="908"/>
      <c r="GPP115" s="908"/>
      <c r="GPQ115" s="908"/>
      <c r="GPR115" s="908"/>
      <c r="GPS115" s="908"/>
      <c r="GPT115" s="908"/>
      <c r="GPU115" s="908"/>
      <c r="GPV115" s="908"/>
      <c r="GPW115" s="908"/>
      <c r="GPX115" s="908"/>
      <c r="GPY115" s="908"/>
      <c r="GPZ115" s="908"/>
      <c r="GQA115" s="908"/>
      <c r="GQB115" s="908"/>
      <c r="GQC115" s="908"/>
      <c r="GQD115" s="908"/>
      <c r="GQE115" s="908"/>
      <c r="GQF115" s="908"/>
      <c r="GQG115" s="908"/>
      <c r="GQH115" s="908"/>
      <c r="GQI115" s="908"/>
      <c r="GQJ115" s="908"/>
      <c r="GQK115" s="908"/>
      <c r="GQL115" s="908"/>
      <c r="GQM115" s="908"/>
      <c r="GQN115" s="908"/>
      <c r="GQO115" s="908"/>
      <c r="GQP115" s="908"/>
      <c r="GQQ115" s="908"/>
      <c r="GQR115" s="908"/>
      <c r="GQS115" s="908"/>
      <c r="GQT115" s="908"/>
      <c r="GQU115" s="908"/>
      <c r="GQV115" s="908"/>
      <c r="GQW115" s="908"/>
      <c r="GQX115" s="908"/>
      <c r="GQY115" s="908"/>
      <c r="GQZ115" s="908"/>
      <c r="GRA115" s="908"/>
      <c r="GRB115" s="908"/>
      <c r="GRC115" s="908"/>
      <c r="GRD115" s="908"/>
      <c r="GRE115" s="908"/>
      <c r="GRF115" s="908"/>
      <c r="GRG115" s="908"/>
      <c r="GRH115" s="908"/>
      <c r="GRI115" s="908"/>
      <c r="GRJ115" s="908"/>
      <c r="GRK115" s="908"/>
      <c r="GRL115" s="908"/>
      <c r="GRM115" s="908"/>
      <c r="GRN115" s="908"/>
      <c r="GRO115" s="908"/>
      <c r="GRP115" s="908"/>
      <c r="GRQ115" s="908"/>
      <c r="GRR115" s="908"/>
      <c r="GRS115" s="908"/>
      <c r="GRT115" s="908"/>
      <c r="GRU115" s="908"/>
      <c r="GRV115" s="908"/>
      <c r="GRW115" s="908"/>
      <c r="GRX115" s="908"/>
      <c r="GRY115" s="908"/>
      <c r="GRZ115" s="908"/>
      <c r="GSA115" s="908"/>
      <c r="GSB115" s="908"/>
      <c r="GSC115" s="908"/>
      <c r="GSD115" s="908"/>
      <c r="GSE115" s="908"/>
      <c r="GSF115" s="908"/>
      <c r="GSG115" s="908"/>
      <c r="GSH115" s="908"/>
      <c r="GSI115" s="908"/>
      <c r="GSJ115" s="908"/>
      <c r="GSK115" s="908"/>
      <c r="GSL115" s="908"/>
      <c r="GSM115" s="908"/>
      <c r="GSN115" s="908"/>
      <c r="GSO115" s="908"/>
      <c r="GSP115" s="908"/>
      <c r="GSQ115" s="908"/>
      <c r="GSR115" s="908"/>
      <c r="GSS115" s="908"/>
      <c r="GST115" s="908"/>
      <c r="GSU115" s="908"/>
      <c r="GSV115" s="908"/>
      <c r="GSW115" s="908"/>
      <c r="GSX115" s="908"/>
      <c r="GSY115" s="908"/>
      <c r="GSZ115" s="908"/>
      <c r="GTA115" s="908"/>
      <c r="GTB115" s="908"/>
      <c r="GTC115" s="908"/>
      <c r="GTD115" s="908"/>
      <c r="GTE115" s="908"/>
      <c r="GTF115" s="908"/>
      <c r="GTG115" s="908"/>
      <c r="GTH115" s="908"/>
      <c r="GTI115" s="908"/>
      <c r="GTJ115" s="908"/>
      <c r="GTK115" s="908"/>
      <c r="GTL115" s="908"/>
      <c r="GTM115" s="908"/>
      <c r="GTN115" s="908"/>
      <c r="GTO115" s="908"/>
      <c r="GTP115" s="908"/>
      <c r="GTQ115" s="908"/>
      <c r="GTR115" s="908"/>
      <c r="GTS115" s="908"/>
      <c r="GTT115" s="908"/>
      <c r="GTU115" s="908"/>
      <c r="GTV115" s="908"/>
      <c r="GTW115" s="908"/>
      <c r="GTX115" s="908"/>
      <c r="GTY115" s="908"/>
      <c r="GTZ115" s="908"/>
      <c r="GUA115" s="908"/>
      <c r="GUB115" s="908"/>
      <c r="GUC115" s="908"/>
      <c r="GUD115" s="908"/>
      <c r="GUE115" s="908"/>
      <c r="GUF115" s="908"/>
      <c r="GUG115" s="908"/>
      <c r="GUH115" s="908"/>
      <c r="GUI115" s="908"/>
      <c r="GUJ115" s="908"/>
      <c r="GUK115" s="908"/>
      <c r="GUL115" s="908"/>
      <c r="GUM115" s="908"/>
      <c r="GUN115" s="908"/>
      <c r="GUO115" s="908"/>
      <c r="GUP115" s="908"/>
      <c r="GUQ115" s="908"/>
      <c r="GUR115" s="908"/>
      <c r="GUS115" s="908"/>
      <c r="GUT115" s="908"/>
      <c r="GUU115" s="908"/>
      <c r="GUV115" s="908"/>
      <c r="GUW115" s="908"/>
      <c r="GUX115" s="908"/>
      <c r="GUY115" s="908"/>
      <c r="GUZ115" s="908"/>
      <c r="GVA115" s="908"/>
      <c r="GVB115" s="908"/>
      <c r="GVC115" s="908"/>
      <c r="GVD115" s="908"/>
      <c r="GVE115" s="908"/>
      <c r="GVF115" s="908"/>
      <c r="GVG115" s="908"/>
      <c r="GVH115" s="908"/>
      <c r="GVI115" s="908"/>
      <c r="GVJ115" s="908"/>
      <c r="GVK115" s="908"/>
      <c r="GVL115" s="908"/>
      <c r="GVM115" s="908"/>
      <c r="GVN115" s="908"/>
      <c r="GVO115" s="908"/>
      <c r="GVP115" s="908"/>
      <c r="GVQ115" s="908"/>
      <c r="GVR115" s="908"/>
      <c r="GVS115" s="908"/>
      <c r="GVT115" s="908"/>
      <c r="GVU115" s="908"/>
      <c r="GVV115" s="908"/>
      <c r="GVW115" s="908"/>
      <c r="GVX115" s="908"/>
      <c r="GVY115" s="908"/>
      <c r="GVZ115" s="908"/>
      <c r="GWA115" s="908"/>
      <c r="GWB115" s="908"/>
      <c r="GWC115" s="908"/>
      <c r="GWD115" s="908"/>
      <c r="GWE115" s="908"/>
      <c r="GWF115" s="908"/>
      <c r="GWG115" s="908"/>
      <c r="GWH115" s="908"/>
      <c r="GWI115" s="908"/>
      <c r="GWJ115" s="908"/>
      <c r="GWK115" s="908"/>
      <c r="GWL115" s="908"/>
      <c r="GWM115" s="908"/>
      <c r="GWN115" s="908"/>
      <c r="GWO115" s="908"/>
      <c r="GWP115" s="908"/>
      <c r="GWQ115" s="908"/>
      <c r="GWR115" s="908"/>
      <c r="GWS115" s="908"/>
      <c r="GWT115" s="908"/>
      <c r="GWU115" s="908"/>
      <c r="GWV115" s="908"/>
      <c r="GWW115" s="908"/>
      <c r="GWX115" s="908"/>
      <c r="GWY115" s="908"/>
      <c r="GWZ115" s="908"/>
      <c r="GXA115" s="908"/>
      <c r="GXB115" s="908"/>
      <c r="GXC115" s="908"/>
      <c r="GXD115" s="908"/>
      <c r="GXE115" s="908"/>
      <c r="GXF115" s="908"/>
      <c r="GXG115" s="908"/>
      <c r="GXH115" s="908"/>
      <c r="GXI115" s="908"/>
      <c r="GXJ115" s="908"/>
      <c r="GXK115" s="908"/>
      <c r="GXL115" s="908"/>
      <c r="GXM115" s="908"/>
      <c r="GXN115" s="908"/>
      <c r="GXO115" s="908"/>
      <c r="GXP115" s="908"/>
      <c r="GXQ115" s="908"/>
      <c r="GXR115" s="908"/>
      <c r="GXS115" s="908"/>
      <c r="GXT115" s="908"/>
      <c r="GXU115" s="908"/>
      <c r="GXV115" s="908"/>
      <c r="GXW115" s="908"/>
      <c r="GXX115" s="908"/>
      <c r="GXY115" s="908"/>
      <c r="GXZ115" s="908"/>
      <c r="GYA115" s="908"/>
      <c r="GYB115" s="908"/>
      <c r="GYC115" s="908"/>
      <c r="GYD115" s="908"/>
      <c r="GYE115" s="908"/>
      <c r="GYF115" s="908"/>
      <c r="GYG115" s="908"/>
      <c r="GYH115" s="908"/>
      <c r="GYI115" s="908"/>
      <c r="GYJ115" s="908"/>
      <c r="GYK115" s="908"/>
      <c r="GYL115" s="908"/>
      <c r="GYM115" s="908"/>
      <c r="GYN115" s="908"/>
      <c r="GYO115" s="908"/>
      <c r="GYP115" s="908"/>
      <c r="GYQ115" s="908"/>
      <c r="GYR115" s="908"/>
      <c r="GYS115" s="908"/>
      <c r="GYT115" s="908"/>
      <c r="GYU115" s="908"/>
      <c r="GYV115" s="908"/>
      <c r="GYW115" s="908"/>
      <c r="GYX115" s="908"/>
      <c r="GYY115" s="908"/>
      <c r="GYZ115" s="908"/>
      <c r="GZA115" s="908"/>
      <c r="GZB115" s="908"/>
      <c r="GZC115" s="908"/>
      <c r="GZD115" s="908"/>
      <c r="GZE115" s="908"/>
      <c r="GZF115" s="908"/>
      <c r="GZG115" s="908"/>
      <c r="GZH115" s="908"/>
      <c r="GZI115" s="908"/>
      <c r="GZJ115" s="908"/>
      <c r="GZK115" s="908"/>
      <c r="GZL115" s="908"/>
      <c r="GZM115" s="908"/>
      <c r="GZN115" s="908"/>
      <c r="GZO115" s="908"/>
      <c r="GZP115" s="908"/>
      <c r="GZQ115" s="908"/>
      <c r="GZR115" s="908"/>
      <c r="GZS115" s="908"/>
      <c r="GZT115" s="908"/>
      <c r="GZU115" s="908"/>
      <c r="GZV115" s="908"/>
      <c r="GZW115" s="908"/>
      <c r="GZX115" s="908"/>
      <c r="GZY115" s="908"/>
      <c r="GZZ115" s="908"/>
      <c r="HAA115" s="908"/>
      <c r="HAB115" s="908"/>
      <c r="HAC115" s="908"/>
      <c r="HAD115" s="908"/>
      <c r="HAE115" s="908"/>
      <c r="HAF115" s="908"/>
      <c r="HAG115" s="908"/>
      <c r="HAH115" s="908"/>
      <c r="HAI115" s="908"/>
      <c r="HAJ115" s="908"/>
      <c r="HAK115" s="908"/>
      <c r="HAL115" s="908"/>
      <c r="HAM115" s="908"/>
      <c r="HAN115" s="908"/>
      <c r="HAO115" s="908"/>
      <c r="HAP115" s="908"/>
      <c r="HAQ115" s="908"/>
      <c r="HAR115" s="908"/>
      <c r="HAS115" s="908"/>
      <c r="HAT115" s="908"/>
      <c r="HAU115" s="908"/>
      <c r="HAV115" s="908"/>
      <c r="HAW115" s="908"/>
      <c r="HAX115" s="908"/>
      <c r="HAY115" s="908"/>
      <c r="HAZ115" s="908"/>
      <c r="HBA115" s="908"/>
      <c r="HBB115" s="908"/>
      <c r="HBC115" s="908"/>
      <c r="HBD115" s="908"/>
      <c r="HBE115" s="908"/>
      <c r="HBF115" s="908"/>
      <c r="HBG115" s="908"/>
      <c r="HBH115" s="908"/>
      <c r="HBI115" s="908"/>
      <c r="HBJ115" s="908"/>
      <c r="HBK115" s="908"/>
      <c r="HBL115" s="908"/>
      <c r="HBM115" s="908"/>
      <c r="HBN115" s="908"/>
      <c r="HBO115" s="908"/>
      <c r="HBP115" s="908"/>
      <c r="HBQ115" s="908"/>
      <c r="HBR115" s="908"/>
      <c r="HBS115" s="908"/>
      <c r="HBT115" s="908"/>
      <c r="HBU115" s="908"/>
      <c r="HBV115" s="908"/>
      <c r="HBW115" s="908"/>
      <c r="HBX115" s="908"/>
      <c r="HBY115" s="908"/>
      <c r="HBZ115" s="908"/>
      <c r="HCA115" s="908"/>
      <c r="HCB115" s="908"/>
      <c r="HCC115" s="908"/>
      <c r="HCD115" s="908"/>
      <c r="HCE115" s="908"/>
      <c r="HCF115" s="908"/>
      <c r="HCG115" s="908"/>
      <c r="HCH115" s="908"/>
      <c r="HCI115" s="908"/>
      <c r="HCJ115" s="908"/>
      <c r="HCK115" s="908"/>
      <c r="HCL115" s="908"/>
      <c r="HCM115" s="908"/>
      <c r="HCN115" s="908"/>
      <c r="HCO115" s="908"/>
      <c r="HCP115" s="908"/>
      <c r="HCQ115" s="908"/>
      <c r="HCR115" s="908"/>
      <c r="HCS115" s="908"/>
      <c r="HCT115" s="908"/>
      <c r="HCU115" s="908"/>
      <c r="HCV115" s="908"/>
      <c r="HCW115" s="908"/>
      <c r="HCX115" s="908"/>
      <c r="HCY115" s="908"/>
      <c r="HCZ115" s="908"/>
      <c r="HDA115" s="908"/>
      <c r="HDB115" s="908"/>
      <c r="HDC115" s="908"/>
      <c r="HDD115" s="908"/>
      <c r="HDE115" s="908"/>
      <c r="HDF115" s="908"/>
      <c r="HDG115" s="908"/>
      <c r="HDH115" s="908"/>
      <c r="HDI115" s="908"/>
      <c r="HDJ115" s="908"/>
      <c r="HDK115" s="908"/>
      <c r="HDL115" s="908"/>
      <c r="HDM115" s="908"/>
      <c r="HDN115" s="908"/>
      <c r="HDO115" s="908"/>
      <c r="HDP115" s="908"/>
      <c r="HDQ115" s="908"/>
      <c r="HDR115" s="908"/>
      <c r="HDS115" s="908"/>
      <c r="HDT115" s="908"/>
      <c r="HDU115" s="908"/>
      <c r="HDV115" s="908"/>
      <c r="HDW115" s="908"/>
      <c r="HDX115" s="908"/>
      <c r="HDY115" s="908"/>
      <c r="HDZ115" s="908"/>
      <c r="HEA115" s="908"/>
      <c r="HEB115" s="908"/>
      <c r="HEC115" s="908"/>
      <c r="HED115" s="908"/>
      <c r="HEE115" s="908"/>
      <c r="HEF115" s="908"/>
      <c r="HEG115" s="908"/>
      <c r="HEH115" s="908"/>
      <c r="HEI115" s="908"/>
      <c r="HEJ115" s="908"/>
      <c r="HEK115" s="908"/>
      <c r="HEL115" s="908"/>
      <c r="HEM115" s="908"/>
      <c r="HEN115" s="908"/>
      <c r="HEO115" s="908"/>
      <c r="HEP115" s="908"/>
      <c r="HEQ115" s="908"/>
      <c r="HER115" s="908"/>
      <c r="HES115" s="908"/>
      <c r="HET115" s="908"/>
      <c r="HEU115" s="908"/>
      <c r="HEV115" s="908"/>
      <c r="HEW115" s="908"/>
      <c r="HEX115" s="908"/>
      <c r="HEY115" s="908"/>
      <c r="HEZ115" s="908"/>
      <c r="HFA115" s="908"/>
      <c r="HFB115" s="908"/>
      <c r="HFC115" s="908"/>
      <c r="HFD115" s="908"/>
      <c r="HFE115" s="908"/>
      <c r="HFF115" s="908"/>
      <c r="HFG115" s="908"/>
      <c r="HFH115" s="908"/>
      <c r="HFI115" s="908"/>
      <c r="HFJ115" s="908"/>
      <c r="HFK115" s="908"/>
      <c r="HFL115" s="908"/>
      <c r="HFM115" s="908"/>
      <c r="HFN115" s="908"/>
      <c r="HFO115" s="908"/>
      <c r="HFP115" s="908"/>
      <c r="HFQ115" s="908"/>
      <c r="HFR115" s="908"/>
      <c r="HFS115" s="908"/>
      <c r="HFT115" s="908"/>
      <c r="HFU115" s="908"/>
      <c r="HFV115" s="908"/>
      <c r="HFW115" s="908"/>
      <c r="HFX115" s="908"/>
      <c r="HFY115" s="908"/>
      <c r="HFZ115" s="908"/>
      <c r="HGA115" s="908"/>
      <c r="HGB115" s="908"/>
      <c r="HGC115" s="908"/>
      <c r="HGD115" s="908"/>
      <c r="HGE115" s="908"/>
      <c r="HGF115" s="908"/>
      <c r="HGG115" s="908"/>
      <c r="HGH115" s="908"/>
      <c r="HGI115" s="908"/>
      <c r="HGJ115" s="908"/>
      <c r="HGK115" s="908"/>
      <c r="HGL115" s="908"/>
      <c r="HGM115" s="908"/>
      <c r="HGN115" s="908"/>
      <c r="HGO115" s="908"/>
      <c r="HGP115" s="908"/>
      <c r="HGQ115" s="908"/>
      <c r="HGR115" s="908"/>
      <c r="HGS115" s="908"/>
      <c r="HGT115" s="908"/>
      <c r="HGU115" s="908"/>
      <c r="HGV115" s="908"/>
      <c r="HGW115" s="908"/>
      <c r="HGX115" s="908"/>
      <c r="HGY115" s="908"/>
      <c r="HGZ115" s="908"/>
      <c r="HHA115" s="908"/>
      <c r="HHB115" s="908"/>
      <c r="HHC115" s="908"/>
      <c r="HHD115" s="908"/>
      <c r="HHE115" s="908"/>
      <c r="HHF115" s="908"/>
      <c r="HHG115" s="908"/>
      <c r="HHH115" s="908"/>
      <c r="HHI115" s="908"/>
      <c r="HHJ115" s="908"/>
      <c r="HHK115" s="908"/>
      <c r="HHL115" s="908"/>
      <c r="HHM115" s="908"/>
      <c r="HHN115" s="908"/>
      <c r="HHO115" s="908"/>
      <c r="HHP115" s="908"/>
      <c r="HHQ115" s="908"/>
      <c r="HHR115" s="908"/>
      <c r="HHS115" s="908"/>
      <c r="HHT115" s="908"/>
      <c r="HHU115" s="908"/>
      <c r="HHV115" s="908"/>
      <c r="HHW115" s="908"/>
      <c r="HHX115" s="908"/>
      <c r="HHY115" s="908"/>
      <c r="HHZ115" s="908"/>
      <c r="HIA115" s="908"/>
      <c r="HIB115" s="908"/>
      <c r="HIC115" s="908"/>
      <c r="HID115" s="908"/>
      <c r="HIE115" s="908"/>
      <c r="HIF115" s="908"/>
      <c r="HIG115" s="908"/>
      <c r="HIH115" s="908"/>
      <c r="HII115" s="908"/>
      <c r="HIJ115" s="908"/>
      <c r="HIK115" s="908"/>
      <c r="HIL115" s="908"/>
      <c r="HIM115" s="908"/>
      <c r="HIN115" s="908"/>
      <c r="HIO115" s="908"/>
      <c r="HIP115" s="908"/>
      <c r="HIQ115" s="908"/>
      <c r="HIR115" s="908"/>
      <c r="HIS115" s="908"/>
      <c r="HIT115" s="908"/>
      <c r="HIU115" s="908"/>
      <c r="HIV115" s="908"/>
      <c r="HIW115" s="908"/>
      <c r="HIX115" s="908"/>
      <c r="HIY115" s="908"/>
      <c r="HIZ115" s="908"/>
      <c r="HJA115" s="908"/>
      <c r="HJB115" s="908"/>
      <c r="HJC115" s="908"/>
      <c r="HJD115" s="908"/>
      <c r="HJE115" s="908"/>
      <c r="HJF115" s="908"/>
      <c r="HJG115" s="908"/>
      <c r="HJH115" s="908"/>
      <c r="HJI115" s="908"/>
      <c r="HJJ115" s="908"/>
      <c r="HJK115" s="908"/>
      <c r="HJL115" s="908"/>
      <c r="HJM115" s="908"/>
      <c r="HJN115" s="908"/>
      <c r="HJO115" s="908"/>
      <c r="HJP115" s="908"/>
      <c r="HJQ115" s="908"/>
      <c r="HJR115" s="908"/>
      <c r="HJS115" s="908"/>
      <c r="HJT115" s="908"/>
      <c r="HJU115" s="908"/>
      <c r="HJV115" s="908"/>
      <c r="HJW115" s="908"/>
      <c r="HJX115" s="908"/>
      <c r="HJY115" s="908"/>
      <c r="HJZ115" s="908"/>
      <c r="HKA115" s="908"/>
      <c r="HKB115" s="908"/>
      <c r="HKC115" s="908"/>
      <c r="HKD115" s="908"/>
      <c r="HKE115" s="908"/>
      <c r="HKF115" s="908"/>
      <c r="HKG115" s="908"/>
      <c r="HKH115" s="908"/>
      <c r="HKI115" s="908"/>
      <c r="HKJ115" s="908"/>
      <c r="HKK115" s="908"/>
      <c r="HKL115" s="908"/>
      <c r="HKM115" s="908"/>
      <c r="HKN115" s="908"/>
      <c r="HKO115" s="908"/>
      <c r="HKP115" s="908"/>
      <c r="HKQ115" s="908"/>
      <c r="HKR115" s="908"/>
      <c r="HKS115" s="908"/>
      <c r="HKT115" s="908"/>
      <c r="HKU115" s="908"/>
      <c r="HKV115" s="908"/>
      <c r="HKW115" s="908"/>
      <c r="HKX115" s="908"/>
      <c r="HKY115" s="908"/>
      <c r="HKZ115" s="908"/>
      <c r="HLA115" s="908"/>
      <c r="HLB115" s="908"/>
      <c r="HLC115" s="908"/>
      <c r="HLD115" s="908"/>
      <c r="HLE115" s="908"/>
      <c r="HLF115" s="908"/>
      <c r="HLG115" s="908"/>
      <c r="HLH115" s="908"/>
      <c r="HLI115" s="908"/>
      <c r="HLJ115" s="908"/>
      <c r="HLK115" s="908"/>
      <c r="HLL115" s="908"/>
      <c r="HLM115" s="908"/>
      <c r="HLN115" s="908"/>
      <c r="HLO115" s="908"/>
      <c r="HLP115" s="908"/>
      <c r="HLQ115" s="908"/>
      <c r="HLR115" s="908"/>
      <c r="HLS115" s="908"/>
      <c r="HLT115" s="908"/>
      <c r="HLU115" s="908"/>
      <c r="HLV115" s="908"/>
      <c r="HLW115" s="908"/>
      <c r="HLX115" s="908"/>
      <c r="HLY115" s="908"/>
      <c r="HLZ115" s="908"/>
      <c r="HMA115" s="908"/>
      <c r="HMB115" s="908"/>
      <c r="HMC115" s="908"/>
      <c r="HMD115" s="908"/>
      <c r="HME115" s="908"/>
      <c r="HMF115" s="908"/>
      <c r="HMG115" s="908"/>
      <c r="HMH115" s="908"/>
      <c r="HMI115" s="908"/>
      <c r="HMJ115" s="908"/>
      <c r="HMK115" s="908"/>
      <c r="HML115" s="908"/>
      <c r="HMM115" s="908"/>
      <c r="HMN115" s="908"/>
      <c r="HMO115" s="908"/>
      <c r="HMP115" s="908"/>
      <c r="HMQ115" s="908"/>
      <c r="HMR115" s="908"/>
      <c r="HMS115" s="908"/>
      <c r="HMT115" s="908"/>
      <c r="HMU115" s="908"/>
      <c r="HMV115" s="908"/>
      <c r="HMW115" s="908"/>
      <c r="HMX115" s="908"/>
      <c r="HMY115" s="908"/>
      <c r="HMZ115" s="908"/>
      <c r="HNA115" s="908"/>
      <c r="HNB115" s="908"/>
      <c r="HNC115" s="908"/>
      <c r="HND115" s="908"/>
      <c r="HNE115" s="908"/>
      <c r="HNF115" s="908"/>
      <c r="HNG115" s="908"/>
      <c r="HNH115" s="908"/>
      <c r="HNI115" s="908"/>
      <c r="HNJ115" s="908"/>
      <c r="HNK115" s="908"/>
      <c r="HNL115" s="908"/>
      <c r="HNM115" s="908"/>
      <c r="HNN115" s="908"/>
      <c r="HNO115" s="908"/>
      <c r="HNP115" s="908"/>
      <c r="HNQ115" s="908"/>
      <c r="HNR115" s="908"/>
      <c r="HNS115" s="908"/>
      <c r="HNT115" s="908"/>
      <c r="HNU115" s="908"/>
      <c r="HNV115" s="908"/>
      <c r="HNW115" s="908"/>
      <c r="HNX115" s="908"/>
      <c r="HNY115" s="908"/>
      <c r="HNZ115" s="908"/>
      <c r="HOA115" s="908"/>
      <c r="HOB115" s="908"/>
      <c r="HOC115" s="908"/>
      <c r="HOD115" s="908"/>
      <c r="HOE115" s="908"/>
      <c r="HOF115" s="908"/>
      <c r="HOG115" s="908"/>
      <c r="HOH115" s="908"/>
      <c r="HOI115" s="908"/>
      <c r="HOJ115" s="908"/>
      <c r="HOK115" s="908"/>
      <c r="HOL115" s="908"/>
      <c r="HOM115" s="908"/>
      <c r="HON115" s="908"/>
      <c r="HOO115" s="908"/>
      <c r="HOP115" s="908"/>
      <c r="HOQ115" s="908"/>
      <c r="HOR115" s="908"/>
      <c r="HOS115" s="908"/>
      <c r="HOT115" s="908"/>
      <c r="HOU115" s="908"/>
      <c r="HOV115" s="908"/>
      <c r="HOW115" s="908"/>
      <c r="HOX115" s="908"/>
      <c r="HOY115" s="908"/>
      <c r="HOZ115" s="908"/>
      <c r="HPA115" s="908"/>
      <c r="HPB115" s="908"/>
      <c r="HPC115" s="908"/>
      <c r="HPD115" s="908"/>
      <c r="HPE115" s="908"/>
      <c r="HPF115" s="908"/>
      <c r="HPG115" s="908"/>
      <c r="HPH115" s="908"/>
      <c r="HPI115" s="908"/>
      <c r="HPJ115" s="908"/>
      <c r="HPK115" s="908"/>
      <c r="HPL115" s="908"/>
      <c r="HPM115" s="908"/>
      <c r="HPN115" s="908"/>
      <c r="HPO115" s="908"/>
      <c r="HPP115" s="908"/>
      <c r="HPQ115" s="908"/>
      <c r="HPR115" s="908"/>
      <c r="HPS115" s="908"/>
      <c r="HPT115" s="908"/>
      <c r="HPU115" s="908"/>
      <c r="HPV115" s="908"/>
      <c r="HPW115" s="908"/>
      <c r="HPX115" s="908"/>
      <c r="HPY115" s="908"/>
      <c r="HPZ115" s="908"/>
      <c r="HQA115" s="908"/>
      <c r="HQB115" s="908"/>
      <c r="HQC115" s="908"/>
      <c r="HQD115" s="908"/>
      <c r="HQE115" s="908"/>
      <c r="HQF115" s="908"/>
      <c r="HQG115" s="908"/>
      <c r="HQH115" s="908"/>
      <c r="HQI115" s="908"/>
      <c r="HQJ115" s="908"/>
      <c r="HQK115" s="908"/>
      <c r="HQL115" s="908"/>
      <c r="HQM115" s="908"/>
      <c r="HQN115" s="908"/>
      <c r="HQO115" s="908"/>
      <c r="HQP115" s="908"/>
      <c r="HQQ115" s="908"/>
      <c r="HQR115" s="908"/>
      <c r="HQS115" s="908"/>
      <c r="HQT115" s="908"/>
      <c r="HQU115" s="908"/>
      <c r="HQV115" s="908"/>
      <c r="HQW115" s="908"/>
      <c r="HQX115" s="908"/>
      <c r="HQY115" s="908"/>
      <c r="HQZ115" s="908"/>
      <c r="HRA115" s="908"/>
      <c r="HRB115" s="908"/>
      <c r="HRC115" s="908"/>
      <c r="HRD115" s="908"/>
      <c r="HRE115" s="908"/>
      <c r="HRF115" s="908"/>
      <c r="HRG115" s="908"/>
      <c r="HRH115" s="908"/>
      <c r="HRI115" s="908"/>
      <c r="HRJ115" s="908"/>
      <c r="HRK115" s="908"/>
      <c r="HRL115" s="908"/>
      <c r="HRM115" s="908"/>
      <c r="HRN115" s="908"/>
      <c r="HRO115" s="908"/>
      <c r="HRP115" s="908"/>
      <c r="HRQ115" s="908"/>
      <c r="HRR115" s="908"/>
      <c r="HRS115" s="908"/>
      <c r="HRT115" s="908"/>
      <c r="HRU115" s="908"/>
      <c r="HRV115" s="908"/>
      <c r="HRW115" s="908"/>
      <c r="HRX115" s="908"/>
      <c r="HRY115" s="908"/>
      <c r="HRZ115" s="908"/>
      <c r="HSA115" s="908"/>
      <c r="HSB115" s="908"/>
      <c r="HSC115" s="908"/>
      <c r="HSD115" s="908"/>
      <c r="HSE115" s="908"/>
      <c r="HSF115" s="908"/>
      <c r="HSG115" s="908"/>
      <c r="HSH115" s="908"/>
      <c r="HSI115" s="908"/>
      <c r="HSJ115" s="908"/>
      <c r="HSK115" s="908"/>
      <c r="HSL115" s="908"/>
      <c r="HSM115" s="908"/>
      <c r="HSN115" s="908"/>
      <c r="HSO115" s="908"/>
      <c r="HSP115" s="908"/>
      <c r="HSQ115" s="908"/>
      <c r="HSR115" s="908"/>
      <c r="HSS115" s="908"/>
      <c r="HST115" s="908"/>
      <c r="HSU115" s="908"/>
      <c r="HSV115" s="908"/>
      <c r="HSW115" s="908"/>
      <c r="HSX115" s="908"/>
      <c r="HSY115" s="908"/>
      <c r="HSZ115" s="908"/>
      <c r="HTA115" s="908"/>
      <c r="HTB115" s="908"/>
      <c r="HTC115" s="908"/>
      <c r="HTD115" s="908"/>
      <c r="HTE115" s="908"/>
      <c r="HTF115" s="908"/>
      <c r="HTG115" s="908"/>
      <c r="HTH115" s="908"/>
      <c r="HTI115" s="908"/>
      <c r="HTJ115" s="908"/>
      <c r="HTK115" s="908"/>
      <c r="HTL115" s="908"/>
      <c r="HTM115" s="908"/>
      <c r="HTN115" s="908"/>
      <c r="HTO115" s="908"/>
      <c r="HTP115" s="908"/>
      <c r="HTQ115" s="908"/>
      <c r="HTR115" s="908"/>
      <c r="HTS115" s="908"/>
      <c r="HTT115" s="908"/>
      <c r="HTU115" s="908"/>
      <c r="HTV115" s="908"/>
      <c r="HTW115" s="908"/>
      <c r="HTX115" s="908"/>
      <c r="HTY115" s="908"/>
      <c r="HTZ115" s="908"/>
      <c r="HUA115" s="908"/>
      <c r="HUB115" s="908"/>
      <c r="HUC115" s="908"/>
      <c r="HUD115" s="908"/>
      <c r="HUE115" s="908"/>
      <c r="HUF115" s="908"/>
      <c r="HUG115" s="908"/>
      <c r="HUH115" s="908"/>
      <c r="HUI115" s="908"/>
      <c r="HUJ115" s="908"/>
      <c r="HUK115" s="908"/>
      <c r="HUL115" s="908"/>
      <c r="HUM115" s="908"/>
      <c r="HUN115" s="908"/>
      <c r="HUO115" s="908"/>
      <c r="HUP115" s="908"/>
      <c r="HUQ115" s="908"/>
      <c r="HUR115" s="908"/>
      <c r="HUS115" s="908"/>
      <c r="HUT115" s="908"/>
      <c r="HUU115" s="908"/>
      <c r="HUV115" s="908"/>
      <c r="HUW115" s="908"/>
      <c r="HUX115" s="908"/>
      <c r="HUY115" s="908"/>
      <c r="HUZ115" s="908"/>
      <c r="HVA115" s="908"/>
      <c r="HVB115" s="908"/>
      <c r="HVC115" s="908"/>
      <c r="HVD115" s="908"/>
      <c r="HVE115" s="908"/>
      <c r="HVF115" s="908"/>
      <c r="HVG115" s="908"/>
      <c r="HVH115" s="908"/>
      <c r="HVI115" s="908"/>
      <c r="HVJ115" s="908"/>
      <c r="HVK115" s="908"/>
      <c r="HVL115" s="908"/>
      <c r="HVM115" s="908"/>
      <c r="HVN115" s="908"/>
      <c r="HVO115" s="908"/>
      <c r="HVP115" s="908"/>
      <c r="HVQ115" s="908"/>
      <c r="HVR115" s="908"/>
      <c r="HVS115" s="908"/>
      <c r="HVT115" s="908"/>
      <c r="HVU115" s="908"/>
      <c r="HVV115" s="908"/>
      <c r="HVW115" s="908"/>
      <c r="HVX115" s="908"/>
      <c r="HVY115" s="908"/>
      <c r="HVZ115" s="908"/>
      <c r="HWA115" s="908"/>
      <c r="HWB115" s="908"/>
      <c r="HWC115" s="908"/>
      <c r="HWD115" s="908"/>
      <c r="HWE115" s="908"/>
      <c r="HWF115" s="908"/>
      <c r="HWG115" s="908"/>
      <c r="HWH115" s="908"/>
      <c r="HWI115" s="908"/>
      <c r="HWJ115" s="908"/>
      <c r="HWK115" s="908"/>
      <c r="HWL115" s="908"/>
      <c r="HWM115" s="908"/>
      <c r="HWN115" s="908"/>
      <c r="HWO115" s="908"/>
      <c r="HWP115" s="908"/>
      <c r="HWQ115" s="908"/>
      <c r="HWR115" s="908"/>
      <c r="HWS115" s="908"/>
      <c r="HWT115" s="908"/>
      <c r="HWU115" s="908"/>
      <c r="HWV115" s="908"/>
      <c r="HWW115" s="908"/>
      <c r="HWX115" s="908"/>
      <c r="HWY115" s="908"/>
      <c r="HWZ115" s="908"/>
      <c r="HXA115" s="908"/>
      <c r="HXB115" s="908"/>
      <c r="HXC115" s="908"/>
      <c r="HXD115" s="908"/>
      <c r="HXE115" s="908"/>
      <c r="HXF115" s="908"/>
      <c r="HXG115" s="908"/>
      <c r="HXH115" s="908"/>
      <c r="HXI115" s="908"/>
      <c r="HXJ115" s="908"/>
      <c r="HXK115" s="908"/>
      <c r="HXL115" s="908"/>
      <c r="HXM115" s="908"/>
      <c r="HXN115" s="908"/>
      <c r="HXO115" s="908"/>
      <c r="HXP115" s="908"/>
      <c r="HXQ115" s="908"/>
      <c r="HXR115" s="908"/>
      <c r="HXS115" s="908"/>
      <c r="HXT115" s="908"/>
      <c r="HXU115" s="908"/>
      <c r="HXV115" s="908"/>
      <c r="HXW115" s="908"/>
      <c r="HXX115" s="908"/>
      <c r="HXY115" s="908"/>
      <c r="HXZ115" s="908"/>
      <c r="HYA115" s="908"/>
      <c r="HYB115" s="908"/>
      <c r="HYC115" s="908"/>
      <c r="HYD115" s="908"/>
      <c r="HYE115" s="908"/>
      <c r="HYF115" s="908"/>
      <c r="HYG115" s="908"/>
      <c r="HYH115" s="908"/>
      <c r="HYI115" s="908"/>
      <c r="HYJ115" s="908"/>
      <c r="HYK115" s="908"/>
      <c r="HYL115" s="908"/>
      <c r="HYM115" s="908"/>
      <c r="HYN115" s="908"/>
      <c r="HYO115" s="908"/>
      <c r="HYP115" s="908"/>
      <c r="HYQ115" s="908"/>
      <c r="HYR115" s="908"/>
      <c r="HYS115" s="908"/>
      <c r="HYT115" s="908"/>
      <c r="HYU115" s="908"/>
      <c r="HYV115" s="908"/>
      <c r="HYW115" s="908"/>
      <c r="HYX115" s="908"/>
      <c r="HYY115" s="908"/>
      <c r="HYZ115" s="908"/>
      <c r="HZA115" s="908"/>
      <c r="HZB115" s="908"/>
      <c r="HZC115" s="908"/>
      <c r="HZD115" s="908"/>
      <c r="HZE115" s="908"/>
      <c r="HZF115" s="908"/>
      <c r="HZG115" s="908"/>
      <c r="HZH115" s="908"/>
      <c r="HZI115" s="908"/>
      <c r="HZJ115" s="908"/>
      <c r="HZK115" s="908"/>
      <c r="HZL115" s="908"/>
      <c r="HZM115" s="908"/>
      <c r="HZN115" s="908"/>
      <c r="HZO115" s="908"/>
      <c r="HZP115" s="908"/>
      <c r="HZQ115" s="908"/>
      <c r="HZR115" s="908"/>
      <c r="HZS115" s="908"/>
      <c r="HZT115" s="908"/>
      <c r="HZU115" s="908"/>
      <c r="HZV115" s="908"/>
      <c r="HZW115" s="908"/>
      <c r="HZX115" s="908"/>
      <c r="HZY115" s="908"/>
      <c r="HZZ115" s="908"/>
      <c r="IAA115" s="908"/>
      <c r="IAB115" s="908"/>
      <c r="IAC115" s="908"/>
      <c r="IAD115" s="908"/>
      <c r="IAE115" s="908"/>
      <c r="IAF115" s="908"/>
      <c r="IAG115" s="908"/>
      <c r="IAH115" s="908"/>
      <c r="IAI115" s="908"/>
      <c r="IAJ115" s="908"/>
      <c r="IAK115" s="908"/>
      <c r="IAL115" s="908"/>
      <c r="IAM115" s="908"/>
      <c r="IAN115" s="908"/>
      <c r="IAO115" s="908"/>
      <c r="IAP115" s="908"/>
      <c r="IAQ115" s="908"/>
      <c r="IAR115" s="908"/>
      <c r="IAS115" s="908"/>
      <c r="IAT115" s="908"/>
      <c r="IAU115" s="908"/>
      <c r="IAV115" s="908"/>
      <c r="IAW115" s="908"/>
      <c r="IAX115" s="908"/>
      <c r="IAY115" s="908"/>
      <c r="IAZ115" s="908"/>
      <c r="IBA115" s="908"/>
      <c r="IBB115" s="908"/>
      <c r="IBC115" s="908"/>
      <c r="IBD115" s="908"/>
      <c r="IBE115" s="908"/>
      <c r="IBF115" s="908"/>
      <c r="IBG115" s="908"/>
      <c r="IBH115" s="908"/>
      <c r="IBI115" s="908"/>
      <c r="IBJ115" s="908"/>
      <c r="IBK115" s="908"/>
      <c r="IBL115" s="908"/>
      <c r="IBM115" s="908"/>
      <c r="IBN115" s="908"/>
      <c r="IBO115" s="908"/>
      <c r="IBP115" s="908"/>
      <c r="IBQ115" s="908"/>
      <c r="IBR115" s="908"/>
      <c r="IBS115" s="908"/>
      <c r="IBT115" s="908"/>
      <c r="IBU115" s="908"/>
      <c r="IBV115" s="908"/>
      <c r="IBW115" s="908"/>
      <c r="IBX115" s="908"/>
      <c r="IBY115" s="908"/>
      <c r="IBZ115" s="908"/>
      <c r="ICA115" s="908"/>
      <c r="ICB115" s="908"/>
      <c r="ICC115" s="908"/>
      <c r="ICD115" s="908"/>
      <c r="ICE115" s="908"/>
      <c r="ICF115" s="908"/>
      <c r="ICG115" s="908"/>
      <c r="ICH115" s="908"/>
      <c r="ICI115" s="908"/>
      <c r="ICJ115" s="908"/>
      <c r="ICK115" s="908"/>
      <c r="ICL115" s="908"/>
      <c r="ICM115" s="908"/>
      <c r="ICN115" s="908"/>
      <c r="ICO115" s="908"/>
      <c r="ICP115" s="908"/>
      <c r="ICQ115" s="908"/>
      <c r="ICR115" s="908"/>
      <c r="ICS115" s="908"/>
      <c r="ICT115" s="908"/>
      <c r="ICU115" s="908"/>
      <c r="ICV115" s="908"/>
      <c r="ICW115" s="908"/>
      <c r="ICX115" s="908"/>
      <c r="ICY115" s="908"/>
      <c r="ICZ115" s="908"/>
      <c r="IDA115" s="908"/>
      <c r="IDB115" s="908"/>
      <c r="IDC115" s="908"/>
      <c r="IDD115" s="908"/>
      <c r="IDE115" s="908"/>
      <c r="IDF115" s="908"/>
      <c r="IDG115" s="908"/>
      <c r="IDH115" s="908"/>
      <c r="IDI115" s="908"/>
      <c r="IDJ115" s="908"/>
      <c r="IDK115" s="908"/>
      <c r="IDL115" s="908"/>
      <c r="IDM115" s="908"/>
      <c r="IDN115" s="908"/>
      <c r="IDO115" s="908"/>
      <c r="IDP115" s="908"/>
      <c r="IDQ115" s="908"/>
      <c r="IDR115" s="908"/>
      <c r="IDS115" s="908"/>
      <c r="IDT115" s="908"/>
      <c r="IDU115" s="908"/>
      <c r="IDV115" s="908"/>
      <c r="IDW115" s="908"/>
      <c r="IDX115" s="908"/>
      <c r="IDY115" s="908"/>
      <c r="IDZ115" s="908"/>
      <c r="IEA115" s="908"/>
      <c r="IEB115" s="908"/>
      <c r="IEC115" s="908"/>
      <c r="IED115" s="908"/>
      <c r="IEE115" s="908"/>
      <c r="IEF115" s="908"/>
      <c r="IEG115" s="908"/>
      <c r="IEH115" s="908"/>
      <c r="IEI115" s="908"/>
      <c r="IEJ115" s="908"/>
      <c r="IEK115" s="908"/>
      <c r="IEL115" s="908"/>
      <c r="IEM115" s="908"/>
      <c r="IEN115" s="908"/>
      <c r="IEO115" s="908"/>
      <c r="IEP115" s="908"/>
      <c r="IEQ115" s="908"/>
      <c r="IER115" s="908"/>
      <c r="IES115" s="908"/>
      <c r="IET115" s="908"/>
      <c r="IEU115" s="908"/>
      <c r="IEV115" s="908"/>
      <c r="IEW115" s="908"/>
      <c r="IEX115" s="908"/>
      <c r="IEY115" s="908"/>
      <c r="IEZ115" s="908"/>
      <c r="IFA115" s="908"/>
      <c r="IFB115" s="908"/>
      <c r="IFC115" s="908"/>
      <c r="IFD115" s="908"/>
      <c r="IFE115" s="908"/>
      <c r="IFF115" s="908"/>
      <c r="IFG115" s="908"/>
      <c r="IFH115" s="908"/>
      <c r="IFI115" s="908"/>
      <c r="IFJ115" s="908"/>
      <c r="IFK115" s="908"/>
      <c r="IFL115" s="908"/>
      <c r="IFM115" s="908"/>
      <c r="IFN115" s="908"/>
      <c r="IFO115" s="908"/>
      <c r="IFP115" s="908"/>
      <c r="IFQ115" s="908"/>
      <c r="IFR115" s="908"/>
      <c r="IFS115" s="908"/>
      <c r="IFT115" s="908"/>
      <c r="IFU115" s="908"/>
      <c r="IFV115" s="908"/>
      <c r="IFW115" s="908"/>
      <c r="IFX115" s="908"/>
      <c r="IFY115" s="908"/>
      <c r="IFZ115" s="908"/>
      <c r="IGA115" s="908"/>
      <c r="IGB115" s="908"/>
      <c r="IGC115" s="908"/>
      <c r="IGD115" s="908"/>
      <c r="IGE115" s="908"/>
      <c r="IGF115" s="908"/>
      <c r="IGG115" s="908"/>
      <c r="IGH115" s="908"/>
      <c r="IGI115" s="908"/>
      <c r="IGJ115" s="908"/>
      <c r="IGK115" s="908"/>
      <c r="IGL115" s="908"/>
      <c r="IGM115" s="908"/>
      <c r="IGN115" s="908"/>
      <c r="IGO115" s="908"/>
      <c r="IGP115" s="908"/>
      <c r="IGQ115" s="908"/>
      <c r="IGR115" s="908"/>
      <c r="IGS115" s="908"/>
      <c r="IGT115" s="908"/>
      <c r="IGU115" s="908"/>
      <c r="IGV115" s="908"/>
      <c r="IGW115" s="908"/>
      <c r="IGX115" s="908"/>
      <c r="IGY115" s="908"/>
      <c r="IGZ115" s="908"/>
      <c r="IHA115" s="908"/>
      <c r="IHB115" s="908"/>
      <c r="IHC115" s="908"/>
      <c r="IHD115" s="908"/>
      <c r="IHE115" s="908"/>
      <c r="IHF115" s="908"/>
      <c r="IHG115" s="908"/>
      <c r="IHH115" s="908"/>
      <c r="IHI115" s="908"/>
      <c r="IHJ115" s="908"/>
      <c r="IHK115" s="908"/>
      <c r="IHL115" s="908"/>
      <c r="IHM115" s="908"/>
      <c r="IHN115" s="908"/>
      <c r="IHO115" s="908"/>
      <c r="IHP115" s="908"/>
      <c r="IHQ115" s="908"/>
      <c r="IHR115" s="908"/>
      <c r="IHS115" s="908"/>
      <c r="IHT115" s="908"/>
      <c r="IHU115" s="908"/>
      <c r="IHV115" s="908"/>
      <c r="IHW115" s="908"/>
      <c r="IHX115" s="908"/>
      <c r="IHY115" s="908"/>
      <c r="IHZ115" s="908"/>
      <c r="IIA115" s="908"/>
      <c r="IIB115" s="908"/>
      <c r="IIC115" s="908"/>
      <c r="IID115" s="908"/>
      <c r="IIE115" s="908"/>
      <c r="IIF115" s="908"/>
      <c r="IIG115" s="908"/>
      <c r="IIH115" s="908"/>
      <c r="III115" s="908"/>
      <c r="IIJ115" s="908"/>
      <c r="IIK115" s="908"/>
      <c r="IIL115" s="908"/>
      <c r="IIM115" s="908"/>
      <c r="IIN115" s="908"/>
      <c r="IIO115" s="908"/>
      <c r="IIP115" s="908"/>
      <c r="IIQ115" s="908"/>
      <c r="IIR115" s="908"/>
      <c r="IIS115" s="908"/>
      <c r="IIT115" s="908"/>
      <c r="IIU115" s="908"/>
      <c r="IIV115" s="908"/>
      <c r="IIW115" s="908"/>
      <c r="IIX115" s="908"/>
      <c r="IIY115" s="908"/>
      <c r="IIZ115" s="908"/>
      <c r="IJA115" s="908"/>
      <c r="IJB115" s="908"/>
      <c r="IJC115" s="908"/>
      <c r="IJD115" s="908"/>
      <c r="IJE115" s="908"/>
      <c r="IJF115" s="908"/>
      <c r="IJG115" s="908"/>
      <c r="IJH115" s="908"/>
      <c r="IJI115" s="908"/>
      <c r="IJJ115" s="908"/>
      <c r="IJK115" s="908"/>
      <c r="IJL115" s="908"/>
      <c r="IJM115" s="908"/>
      <c r="IJN115" s="908"/>
      <c r="IJO115" s="908"/>
      <c r="IJP115" s="908"/>
      <c r="IJQ115" s="908"/>
      <c r="IJR115" s="908"/>
      <c r="IJS115" s="908"/>
      <c r="IJT115" s="908"/>
      <c r="IJU115" s="908"/>
      <c r="IJV115" s="908"/>
      <c r="IJW115" s="908"/>
      <c r="IJX115" s="908"/>
      <c r="IJY115" s="908"/>
      <c r="IJZ115" s="908"/>
      <c r="IKA115" s="908"/>
      <c r="IKB115" s="908"/>
      <c r="IKC115" s="908"/>
      <c r="IKD115" s="908"/>
      <c r="IKE115" s="908"/>
      <c r="IKF115" s="908"/>
      <c r="IKG115" s="908"/>
      <c r="IKH115" s="908"/>
      <c r="IKI115" s="908"/>
      <c r="IKJ115" s="908"/>
      <c r="IKK115" s="908"/>
      <c r="IKL115" s="908"/>
      <c r="IKM115" s="908"/>
      <c r="IKN115" s="908"/>
      <c r="IKO115" s="908"/>
      <c r="IKP115" s="908"/>
      <c r="IKQ115" s="908"/>
      <c r="IKR115" s="908"/>
      <c r="IKS115" s="908"/>
      <c r="IKT115" s="908"/>
      <c r="IKU115" s="908"/>
      <c r="IKV115" s="908"/>
      <c r="IKW115" s="908"/>
      <c r="IKX115" s="908"/>
      <c r="IKY115" s="908"/>
      <c r="IKZ115" s="908"/>
      <c r="ILA115" s="908"/>
      <c r="ILB115" s="908"/>
      <c r="ILC115" s="908"/>
      <c r="ILD115" s="908"/>
      <c r="ILE115" s="908"/>
      <c r="ILF115" s="908"/>
      <c r="ILG115" s="908"/>
      <c r="ILH115" s="908"/>
      <c r="ILI115" s="908"/>
      <c r="ILJ115" s="908"/>
      <c r="ILK115" s="908"/>
      <c r="ILL115" s="908"/>
      <c r="ILM115" s="908"/>
      <c r="ILN115" s="908"/>
      <c r="ILO115" s="908"/>
      <c r="ILP115" s="908"/>
      <c r="ILQ115" s="908"/>
      <c r="ILR115" s="908"/>
      <c r="ILS115" s="908"/>
      <c r="ILT115" s="908"/>
      <c r="ILU115" s="908"/>
      <c r="ILV115" s="908"/>
      <c r="ILW115" s="908"/>
      <c r="ILX115" s="908"/>
      <c r="ILY115" s="908"/>
      <c r="ILZ115" s="908"/>
      <c r="IMA115" s="908"/>
      <c r="IMB115" s="908"/>
      <c r="IMC115" s="908"/>
      <c r="IMD115" s="908"/>
      <c r="IME115" s="908"/>
      <c r="IMF115" s="908"/>
      <c r="IMG115" s="908"/>
      <c r="IMH115" s="908"/>
      <c r="IMI115" s="908"/>
      <c r="IMJ115" s="908"/>
      <c r="IMK115" s="908"/>
      <c r="IML115" s="908"/>
      <c r="IMM115" s="908"/>
      <c r="IMN115" s="908"/>
      <c r="IMO115" s="908"/>
      <c r="IMP115" s="908"/>
      <c r="IMQ115" s="908"/>
      <c r="IMR115" s="908"/>
      <c r="IMS115" s="908"/>
      <c r="IMT115" s="908"/>
      <c r="IMU115" s="908"/>
      <c r="IMV115" s="908"/>
      <c r="IMW115" s="908"/>
      <c r="IMX115" s="908"/>
      <c r="IMY115" s="908"/>
      <c r="IMZ115" s="908"/>
      <c r="INA115" s="908"/>
      <c r="INB115" s="908"/>
      <c r="INC115" s="908"/>
      <c r="IND115" s="908"/>
      <c r="INE115" s="908"/>
      <c r="INF115" s="908"/>
      <c r="ING115" s="908"/>
      <c r="INH115" s="908"/>
      <c r="INI115" s="908"/>
      <c r="INJ115" s="908"/>
      <c r="INK115" s="908"/>
      <c r="INL115" s="908"/>
      <c r="INM115" s="908"/>
      <c r="INN115" s="908"/>
      <c r="INO115" s="908"/>
      <c r="INP115" s="908"/>
      <c r="INQ115" s="908"/>
      <c r="INR115" s="908"/>
      <c r="INS115" s="908"/>
      <c r="INT115" s="908"/>
      <c r="INU115" s="908"/>
      <c r="INV115" s="908"/>
      <c r="INW115" s="908"/>
      <c r="INX115" s="908"/>
      <c r="INY115" s="908"/>
      <c r="INZ115" s="908"/>
      <c r="IOA115" s="908"/>
      <c r="IOB115" s="908"/>
      <c r="IOC115" s="908"/>
      <c r="IOD115" s="908"/>
      <c r="IOE115" s="908"/>
      <c r="IOF115" s="908"/>
      <c r="IOG115" s="908"/>
      <c r="IOH115" s="908"/>
      <c r="IOI115" s="908"/>
      <c r="IOJ115" s="908"/>
      <c r="IOK115" s="908"/>
      <c r="IOL115" s="908"/>
      <c r="IOM115" s="908"/>
      <c r="ION115" s="908"/>
      <c r="IOO115" s="908"/>
      <c r="IOP115" s="908"/>
      <c r="IOQ115" s="908"/>
      <c r="IOR115" s="908"/>
      <c r="IOS115" s="908"/>
      <c r="IOT115" s="908"/>
      <c r="IOU115" s="908"/>
      <c r="IOV115" s="908"/>
      <c r="IOW115" s="908"/>
      <c r="IOX115" s="908"/>
      <c r="IOY115" s="908"/>
      <c r="IOZ115" s="908"/>
      <c r="IPA115" s="908"/>
      <c r="IPB115" s="908"/>
      <c r="IPC115" s="908"/>
      <c r="IPD115" s="908"/>
      <c r="IPE115" s="908"/>
      <c r="IPF115" s="908"/>
      <c r="IPG115" s="908"/>
      <c r="IPH115" s="908"/>
      <c r="IPI115" s="908"/>
      <c r="IPJ115" s="908"/>
      <c r="IPK115" s="908"/>
      <c r="IPL115" s="908"/>
      <c r="IPM115" s="908"/>
      <c r="IPN115" s="908"/>
      <c r="IPO115" s="908"/>
      <c r="IPP115" s="908"/>
      <c r="IPQ115" s="908"/>
      <c r="IPR115" s="908"/>
      <c r="IPS115" s="908"/>
      <c r="IPT115" s="908"/>
      <c r="IPU115" s="908"/>
      <c r="IPV115" s="908"/>
      <c r="IPW115" s="908"/>
      <c r="IPX115" s="908"/>
      <c r="IPY115" s="908"/>
      <c r="IPZ115" s="908"/>
      <c r="IQA115" s="908"/>
      <c r="IQB115" s="908"/>
      <c r="IQC115" s="908"/>
      <c r="IQD115" s="908"/>
      <c r="IQE115" s="908"/>
      <c r="IQF115" s="908"/>
      <c r="IQG115" s="908"/>
      <c r="IQH115" s="908"/>
      <c r="IQI115" s="908"/>
      <c r="IQJ115" s="908"/>
      <c r="IQK115" s="908"/>
      <c r="IQL115" s="908"/>
      <c r="IQM115" s="908"/>
      <c r="IQN115" s="908"/>
      <c r="IQO115" s="908"/>
      <c r="IQP115" s="908"/>
      <c r="IQQ115" s="908"/>
      <c r="IQR115" s="908"/>
      <c r="IQS115" s="908"/>
      <c r="IQT115" s="908"/>
      <c r="IQU115" s="908"/>
      <c r="IQV115" s="908"/>
      <c r="IQW115" s="908"/>
      <c r="IQX115" s="908"/>
      <c r="IQY115" s="908"/>
      <c r="IQZ115" s="908"/>
      <c r="IRA115" s="908"/>
      <c r="IRB115" s="908"/>
      <c r="IRC115" s="908"/>
      <c r="IRD115" s="908"/>
      <c r="IRE115" s="908"/>
      <c r="IRF115" s="908"/>
      <c r="IRG115" s="908"/>
      <c r="IRH115" s="908"/>
      <c r="IRI115" s="908"/>
      <c r="IRJ115" s="908"/>
      <c r="IRK115" s="908"/>
      <c r="IRL115" s="908"/>
      <c r="IRM115" s="908"/>
      <c r="IRN115" s="908"/>
      <c r="IRO115" s="908"/>
      <c r="IRP115" s="908"/>
      <c r="IRQ115" s="908"/>
      <c r="IRR115" s="908"/>
      <c r="IRS115" s="908"/>
      <c r="IRT115" s="908"/>
      <c r="IRU115" s="908"/>
      <c r="IRV115" s="908"/>
      <c r="IRW115" s="908"/>
      <c r="IRX115" s="908"/>
      <c r="IRY115" s="908"/>
      <c r="IRZ115" s="908"/>
      <c r="ISA115" s="908"/>
      <c r="ISB115" s="908"/>
      <c r="ISC115" s="908"/>
      <c r="ISD115" s="908"/>
      <c r="ISE115" s="908"/>
      <c r="ISF115" s="908"/>
      <c r="ISG115" s="908"/>
      <c r="ISH115" s="908"/>
      <c r="ISI115" s="908"/>
      <c r="ISJ115" s="908"/>
      <c r="ISK115" s="908"/>
      <c r="ISL115" s="908"/>
      <c r="ISM115" s="908"/>
      <c r="ISN115" s="908"/>
      <c r="ISO115" s="908"/>
      <c r="ISP115" s="908"/>
      <c r="ISQ115" s="908"/>
      <c r="ISR115" s="908"/>
      <c r="ISS115" s="908"/>
      <c r="IST115" s="908"/>
      <c r="ISU115" s="908"/>
      <c r="ISV115" s="908"/>
      <c r="ISW115" s="908"/>
      <c r="ISX115" s="908"/>
      <c r="ISY115" s="908"/>
      <c r="ISZ115" s="908"/>
      <c r="ITA115" s="908"/>
      <c r="ITB115" s="908"/>
      <c r="ITC115" s="908"/>
      <c r="ITD115" s="908"/>
      <c r="ITE115" s="908"/>
      <c r="ITF115" s="908"/>
      <c r="ITG115" s="908"/>
      <c r="ITH115" s="908"/>
      <c r="ITI115" s="908"/>
      <c r="ITJ115" s="908"/>
      <c r="ITK115" s="908"/>
      <c r="ITL115" s="908"/>
      <c r="ITM115" s="908"/>
      <c r="ITN115" s="908"/>
      <c r="ITO115" s="908"/>
      <c r="ITP115" s="908"/>
      <c r="ITQ115" s="908"/>
      <c r="ITR115" s="908"/>
      <c r="ITS115" s="908"/>
      <c r="ITT115" s="908"/>
      <c r="ITU115" s="908"/>
      <c r="ITV115" s="908"/>
      <c r="ITW115" s="908"/>
      <c r="ITX115" s="908"/>
      <c r="ITY115" s="908"/>
      <c r="ITZ115" s="908"/>
      <c r="IUA115" s="908"/>
      <c r="IUB115" s="908"/>
      <c r="IUC115" s="908"/>
      <c r="IUD115" s="908"/>
      <c r="IUE115" s="908"/>
      <c r="IUF115" s="908"/>
      <c r="IUG115" s="908"/>
      <c r="IUH115" s="908"/>
      <c r="IUI115" s="908"/>
      <c r="IUJ115" s="908"/>
      <c r="IUK115" s="908"/>
      <c r="IUL115" s="908"/>
      <c r="IUM115" s="908"/>
      <c r="IUN115" s="908"/>
      <c r="IUO115" s="908"/>
      <c r="IUP115" s="908"/>
      <c r="IUQ115" s="908"/>
      <c r="IUR115" s="908"/>
      <c r="IUS115" s="908"/>
      <c r="IUT115" s="908"/>
      <c r="IUU115" s="908"/>
      <c r="IUV115" s="908"/>
      <c r="IUW115" s="908"/>
      <c r="IUX115" s="908"/>
      <c r="IUY115" s="908"/>
      <c r="IUZ115" s="908"/>
      <c r="IVA115" s="908"/>
      <c r="IVB115" s="908"/>
      <c r="IVC115" s="908"/>
      <c r="IVD115" s="908"/>
      <c r="IVE115" s="908"/>
      <c r="IVF115" s="908"/>
      <c r="IVG115" s="908"/>
      <c r="IVH115" s="908"/>
      <c r="IVI115" s="908"/>
      <c r="IVJ115" s="908"/>
      <c r="IVK115" s="908"/>
      <c r="IVL115" s="908"/>
      <c r="IVM115" s="908"/>
      <c r="IVN115" s="908"/>
      <c r="IVO115" s="908"/>
      <c r="IVP115" s="908"/>
      <c r="IVQ115" s="908"/>
      <c r="IVR115" s="908"/>
      <c r="IVS115" s="908"/>
      <c r="IVT115" s="908"/>
      <c r="IVU115" s="908"/>
      <c r="IVV115" s="908"/>
      <c r="IVW115" s="908"/>
      <c r="IVX115" s="908"/>
      <c r="IVY115" s="908"/>
      <c r="IVZ115" s="908"/>
      <c r="IWA115" s="908"/>
      <c r="IWB115" s="908"/>
      <c r="IWC115" s="908"/>
      <c r="IWD115" s="908"/>
      <c r="IWE115" s="908"/>
      <c r="IWF115" s="908"/>
      <c r="IWG115" s="908"/>
      <c r="IWH115" s="908"/>
      <c r="IWI115" s="908"/>
      <c r="IWJ115" s="908"/>
      <c r="IWK115" s="908"/>
      <c r="IWL115" s="908"/>
      <c r="IWM115" s="908"/>
      <c r="IWN115" s="908"/>
      <c r="IWO115" s="908"/>
      <c r="IWP115" s="908"/>
      <c r="IWQ115" s="908"/>
      <c r="IWR115" s="908"/>
      <c r="IWS115" s="908"/>
      <c r="IWT115" s="908"/>
      <c r="IWU115" s="908"/>
      <c r="IWV115" s="908"/>
      <c r="IWW115" s="908"/>
      <c r="IWX115" s="908"/>
      <c r="IWY115" s="908"/>
      <c r="IWZ115" s="908"/>
      <c r="IXA115" s="908"/>
      <c r="IXB115" s="908"/>
      <c r="IXC115" s="908"/>
      <c r="IXD115" s="908"/>
      <c r="IXE115" s="908"/>
      <c r="IXF115" s="908"/>
      <c r="IXG115" s="908"/>
      <c r="IXH115" s="908"/>
      <c r="IXI115" s="908"/>
      <c r="IXJ115" s="908"/>
      <c r="IXK115" s="908"/>
      <c r="IXL115" s="908"/>
      <c r="IXM115" s="908"/>
      <c r="IXN115" s="908"/>
      <c r="IXO115" s="908"/>
      <c r="IXP115" s="908"/>
      <c r="IXQ115" s="908"/>
      <c r="IXR115" s="908"/>
      <c r="IXS115" s="908"/>
      <c r="IXT115" s="908"/>
      <c r="IXU115" s="908"/>
      <c r="IXV115" s="908"/>
      <c r="IXW115" s="908"/>
      <c r="IXX115" s="908"/>
      <c r="IXY115" s="908"/>
      <c r="IXZ115" s="908"/>
      <c r="IYA115" s="908"/>
      <c r="IYB115" s="908"/>
      <c r="IYC115" s="908"/>
      <c r="IYD115" s="908"/>
      <c r="IYE115" s="908"/>
      <c r="IYF115" s="908"/>
      <c r="IYG115" s="908"/>
      <c r="IYH115" s="908"/>
      <c r="IYI115" s="908"/>
      <c r="IYJ115" s="908"/>
      <c r="IYK115" s="908"/>
      <c r="IYL115" s="908"/>
      <c r="IYM115" s="908"/>
      <c r="IYN115" s="908"/>
      <c r="IYO115" s="908"/>
      <c r="IYP115" s="908"/>
      <c r="IYQ115" s="908"/>
      <c r="IYR115" s="908"/>
      <c r="IYS115" s="908"/>
      <c r="IYT115" s="908"/>
      <c r="IYU115" s="908"/>
      <c r="IYV115" s="908"/>
      <c r="IYW115" s="908"/>
      <c r="IYX115" s="908"/>
      <c r="IYY115" s="908"/>
      <c r="IYZ115" s="908"/>
      <c r="IZA115" s="908"/>
      <c r="IZB115" s="908"/>
      <c r="IZC115" s="908"/>
      <c r="IZD115" s="908"/>
      <c r="IZE115" s="908"/>
      <c r="IZF115" s="908"/>
      <c r="IZG115" s="908"/>
      <c r="IZH115" s="908"/>
      <c r="IZI115" s="908"/>
      <c r="IZJ115" s="908"/>
      <c r="IZK115" s="908"/>
      <c r="IZL115" s="908"/>
      <c r="IZM115" s="908"/>
      <c r="IZN115" s="908"/>
      <c r="IZO115" s="908"/>
      <c r="IZP115" s="908"/>
      <c r="IZQ115" s="908"/>
      <c r="IZR115" s="908"/>
      <c r="IZS115" s="908"/>
      <c r="IZT115" s="908"/>
      <c r="IZU115" s="908"/>
      <c r="IZV115" s="908"/>
      <c r="IZW115" s="908"/>
      <c r="IZX115" s="908"/>
      <c r="IZY115" s="908"/>
      <c r="IZZ115" s="908"/>
      <c r="JAA115" s="908"/>
      <c r="JAB115" s="908"/>
      <c r="JAC115" s="908"/>
      <c r="JAD115" s="908"/>
      <c r="JAE115" s="908"/>
      <c r="JAF115" s="908"/>
      <c r="JAG115" s="908"/>
      <c r="JAH115" s="908"/>
      <c r="JAI115" s="908"/>
      <c r="JAJ115" s="908"/>
      <c r="JAK115" s="908"/>
      <c r="JAL115" s="908"/>
      <c r="JAM115" s="908"/>
      <c r="JAN115" s="908"/>
      <c r="JAO115" s="908"/>
      <c r="JAP115" s="908"/>
      <c r="JAQ115" s="908"/>
      <c r="JAR115" s="908"/>
      <c r="JAS115" s="908"/>
      <c r="JAT115" s="908"/>
      <c r="JAU115" s="908"/>
      <c r="JAV115" s="908"/>
      <c r="JAW115" s="908"/>
      <c r="JAX115" s="908"/>
      <c r="JAY115" s="908"/>
      <c r="JAZ115" s="908"/>
      <c r="JBA115" s="908"/>
      <c r="JBB115" s="908"/>
      <c r="JBC115" s="908"/>
      <c r="JBD115" s="908"/>
      <c r="JBE115" s="908"/>
      <c r="JBF115" s="908"/>
      <c r="JBG115" s="908"/>
      <c r="JBH115" s="908"/>
      <c r="JBI115" s="908"/>
      <c r="JBJ115" s="908"/>
      <c r="JBK115" s="908"/>
      <c r="JBL115" s="908"/>
      <c r="JBM115" s="908"/>
      <c r="JBN115" s="908"/>
      <c r="JBO115" s="908"/>
      <c r="JBP115" s="908"/>
      <c r="JBQ115" s="908"/>
      <c r="JBR115" s="908"/>
      <c r="JBS115" s="908"/>
      <c r="JBT115" s="908"/>
      <c r="JBU115" s="908"/>
      <c r="JBV115" s="908"/>
      <c r="JBW115" s="908"/>
      <c r="JBX115" s="908"/>
      <c r="JBY115" s="908"/>
      <c r="JBZ115" s="908"/>
      <c r="JCA115" s="908"/>
      <c r="JCB115" s="908"/>
      <c r="JCC115" s="908"/>
      <c r="JCD115" s="908"/>
      <c r="JCE115" s="908"/>
      <c r="JCF115" s="908"/>
      <c r="JCG115" s="908"/>
      <c r="JCH115" s="908"/>
      <c r="JCI115" s="908"/>
      <c r="JCJ115" s="908"/>
      <c r="JCK115" s="908"/>
      <c r="JCL115" s="908"/>
      <c r="JCM115" s="908"/>
      <c r="JCN115" s="908"/>
      <c r="JCO115" s="908"/>
      <c r="JCP115" s="908"/>
      <c r="JCQ115" s="908"/>
      <c r="JCR115" s="908"/>
      <c r="JCS115" s="908"/>
      <c r="JCT115" s="908"/>
      <c r="JCU115" s="908"/>
      <c r="JCV115" s="908"/>
      <c r="JCW115" s="908"/>
      <c r="JCX115" s="908"/>
      <c r="JCY115" s="908"/>
      <c r="JCZ115" s="908"/>
      <c r="JDA115" s="908"/>
      <c r="JDB115" s="908"/>
      <c r="JDC115" s="908"/>
      <c r="JDD115" s="908"/>
      <c r="JDE115" s="908"/>
      <c r="JDF115" s="908"/>
      <c r="JDG115" s="908"/>
      <c r="JDH115" s="908"/>
      <c r="JDI115" s="908"/>
      <c r="JDJ115" s="908"/>
      <c r="JDK115" s="908"/>
      <c r="JDL115" s="908"/>
      <c r="JDM115" s="908"/>
      <c r="JDN115" s="908"/>
      <c r="JDO115" s="908"/>
      <c r="JDP115" s="908"/>
      <c r="JDQ115" s="908"/>
      <c r="JDR115" s="908"/>
      <c r="JDS115" s="908"/>
      <c r="JDT115" s="908"/>
      <c r="JDU115" s="908"/>
      <c r="JDV115" s="908"/>
      <c r="JDW115" s="908"/>
      <c r="JDX115" s="908"/>
      <c r="JDY115" s="908"/>
      <c r="JDZ115" s="908"/>
      <c r="JEA115" s="908"/>
      <c r="JEB115" s="908"/>
      <c r="JEC115" s="908"/>
      <c r="JED115" s="908"/>
      <c r="JEE115" s="908"/>
      <c r="JEF115" s="908"/>
      <c r="JEG115" s="908"/>
      <c r="JEH115" s="908"/>
      <c r="JEI115" s="908"/>
      <c r="JEJ115" s="908"/>
      <c r="JEK115" s="908"/>
      <c r="JEL115" s="908"/>
      <c r="JEM115" s="908"/>
      <c r="JEN115" s="908"/>
      <c r="JEO115" s="908"/>
      <c r="JEP115" s="908"/>
      <c r="JEQ115" s="908"/>
      <c r="JER115" s="908"/>
      <c r="JES115" s="908"/>
      <c r="JET115" s="908"/>
      <c r="JEU115" s="908"/>
      <c r="JEV115" s="908"/>
      <c r="JEW115" s="908"/>
      <c r="JEX115" s="908"/>
      <c r="JEY115" s="908"/>
      <c r="JEZ115" s="908"/>
      <c r="JFA115" s="908"/>
      <c r="JFB115" s="908"/>
      <c r="JFC115" s="908"/>
      <c r="JFD115" s="908"/>
      <c r="JFE115" s="908"/>
      <c r="JFF115" s="908"/>
      <c r="JFG115" s="908"/>
      <c r="JFH115" s="908"/>
      <c r="JFI115" s="908"/>
      <c r="JFJ115" s="908"/>
      <c r="JFK115" s="908"/>
      <c r="JFL115" s="908"/>
      <c r="JFM115" s="908"/>
      <c r="JFN115" s="908"/>
      <c r="JFO115" s="908"/>
      <c r="JFP115" s="908"/>
      <c r="JFQ115" s="908"/>
      <c r="JFR115" s="908"/>
      <c r="JFS115" s="908"/>
      <c r="JFT115" s="908"/>
      <c r="JFU115" s="908"/>
      <c r="JFV115" s="908"/>
      <c r="JFW115" s="908"/>
      <c r="JFX115" s="908"/>
      <c r="JFY115" s="908"/>
      <c r="JFZ115" s="908"/>
      <c r="JGA115" s="908"/>
      <c r="JGB115" s="908"/>
      <c r="JGC115" s="908"/>
      <c r="JGD115" s="908"/>
      <c r="JGE115" s="908"/>
      <c r="JGF115" s="908"/>
      <c r="JGG115" s="908"/>
      <c r="JGH115" s="908"/>
      <c r="JGI115" s="908"/>
      <c r="JGJ115" s="908"/>
      <c r="JGK115" s="908"/>
      <c r="JGL115" s="908"/>
      <c r="JGM115" s="908"/>
      <c r="JGN115" s="908"/>
      <c r="JGO115" s="908"/>
      <c r="JGP115" s="908"/>
      <c r="JGQ115" s="908"/>
      <c r="JGR115" s="908"/>
      <c r="JGS115" s="908"/>
      <c r="JGT115" s="908"/>
      <c r="JGU115" s="908"/>
      <c r="JGV115" s="908"/>
      <c r="JGW115" s="908"/>
      <c r="JGX115" s="908"/>
      <c r="JGY115" s="908"/>
      <c r="JGZ115" s="908"/>
      <c r="JHA115" s="908"/>
      <c r="JHB115" s="908"/>
      <c r="JHC115" s="908"/>
      <c r="JHD115" s="908"/>
      <c r="JHE115" s="908"/>
      <c r="JHF115" s="908"/>
      <c r="JHG115" s="908"/>
      <c r="JHH115" s="908"/>
      <c r="JHI115" s="908"/>
      <c r="JHJ115" s="908"/>
      <c r="JHK115" s="908"/>
      <c r="JHL115" s="908"/>
      <c r="JHM115" s="908"/>
      <c r="JHN115" s="908"/>
      <c r="JHO115" s="908"/>
      <c r="JHP115" s="908"/>
      <c r="JHQ115" s="908"/>
      <c r="JHR115" s="908"/>
      <c r="JHS115" s="908"/>
      <c r="JHT115" s="908"/>
      <c r="JHU115" s="908"/>
      <c r="JHV115" s="908"/>
      <c r="JHW115" s="908"/>
      <c r="JHX115" s="908"/>
      <c r="JHY115" s="908"/>
      <c r="JHZ115" s="908"/>
      <c r="JIA115" s="908"/>
      <c r="JIB115" s="908"/>
      <c r="JIC115" s="908"/>
      <c r="JID115" s="908"/>
      <c r="JIE115" s="908"/>
      <c r="JIF115" s="908"/>
      <c r="JIG115" s="908"/>
      <c r="JIH115" s="908"/>
      <c r="JII115" s="908"/>
      <c r="JIJ115" s="908"/>
      <c r="JIK115" s="908"/>
      <c r="JIL115" s="908"/>
      <c r="JIM115" s="908"/>
      <c r="JIN115" s="908"/>
      <c r="JIO115" s="908"/>
      <c r="JIP115" s="908"/>
      <c r="JIQ115" s="908"/>
      <c r="JIR115" s="908"/>
      <c r="JIS115" s="908"/>
      <c r="JIT115" s="908"/>
      <c r="JIU115" s="908"/>
      <c r="JIV115" s="908"/>
      <c r="JIW115" s="908"/>
      <c r="JIX115" s="908"/>
      <c r="JIY115" s="908"/>
      <c r="JIZ115" s="908"/>
      <c r="JJA115" s="908"/>
      <c r="JJB115" s="908"/>
      <c r="JJC115" s="908"/>
      <c r="JJD115" s="908"/>
      <c r="JJE115" s="908"/>
      <c r="JJF115" s="908"/>
      <c r="JJG115" s="908"/>
      <c r="JJH115" s="908"/>
      <c r="JJI115" s="908"/>
      <c r="JJJ115" s="908"/>
      <c r="JJK115" s="908"/>
      <c r="JJL115" s="908"/>
      <c r="JJM115" s="908"/>
      <c r="JJN115" s="908"/>
      <c r="JJO115" s="908"/>
      <c r="JJP115" s="908"/>
      <c r="JJQ115" s="908"/>
      <c r="JJR115" s="908"/>
      <c r="JJS115" s="908"/>
      <c r="JJT115" s="908"/>
      <c r="JJU115" s="908"/>
      <c r="JJV115" s="908"/>
      <c r="JJW115" s="908"/>
      <c r="JJX115" s="908"/>
      <c r="JJY115" s="908"/>
      <c r="JJZ115" s="908"/>
      <c r="JKA115" s="908"/>
      <c r="JKB115" s="908"/>
      <c r="JKC115" s="908"/>
      <c r="JKD115" s="908"/>
      <c r="JKE115" s="908"/>
      <c r="JKF115" s="908"/>
      <c r="JKG115" s="908"/>
      <c r="JKH115" s="908"/>
      <c r="JKI115" s="908"/>
      <c r="JKJ115" s="908"/>
      <c r="JKK115" s="908"/>
      <c r="JKL115" s="908"/>
      <c r="JKM115" s="908"/>
      <c r="JKN115" s="908"/>
      <c r="JKO115" s="908"/>
      <c r="JKP115" s="908"/>
      <c r="JKQ115" s="908"/>
      <c r="JKR115" s="908"/>
      <c r="JKS115" s="908"/>
      <c r="JKT115" s="908"/>
      <c r="JKU115" s="908"/>
      <c r="JKV115" s="908"/>
      <c r="JKW115" s="908"/>
      <c r="JKX115" s="908"/>
      <c r="JKY115" s="908"/>
      <c r="JKZ115" s="908"/>
      <c r="JLA115" s="908"/>
      <c r="JLB115" s="908"/>
      <c r="JLC115" s="908"/>
      <c r="JLD115" s="908"/>
      <c r="JLE115" s="908"/>
      <c r="JLF115" s="908"/>
      <c r="JLG115" s="908"/>
      <c r="JLH115" s="908"/>
      <c r="JLI115" s="908"/>
      <c r="JLJ115" s="908"/>
      <c r="JLK115" s="908"/>
      <c r="JLL115" s="908"/>
      <c r="JLM115" s="908"/>
      <c r="JLN115" s="908"/>
      <c r="JLO115" s="908"/>
      <c r="JLP115" s="908"/>
      <c r="JLQ115" s="908"/>
      <c r="JLR115" s="908"/>
      <c r="JLS115" s="908"/>
      <c r="JLT115" s="908"/>
      <c r="JLU115" s="908"/>
      <c r="JLV115" s="908"/>
      <c r="JLW115" s="908"/>
      <c r="JLX115" s="908"/>
      <c r="JLY115" s="908"/>
      <c r="JLZ115" s="908"/>
      <c r="JMA115" s="908"/>
      <c r="JMB115" s="908"/>
      <c r="JMC115" s="908"/>
      <c r="JMD115" s="908"/>
      <c r="JME115" s="908"/>
      <c r="JMF115" s="908"/>
      <c r="JMG115" s="908"/>
      <c r="JMH115" s="908"/>
      <c r="JMI115" s="908"/>
      <c r="JMJ115" s="908"/>
      <c r="JMK115" s="908"/>
      <c r="JML115" s="908"/>
      <c r="JMM115" s="908"/>
      <c r="JMN115" s="908"/>
      <c r="JMO115" s="908"/>
      <c r="JMP115" s="908"/>
      <c r="JMQ115" s="908"/>
      <c r="JMR115" s="908"/>
      <c r="JMS115" s="908"/>
      <c r="JMT115" s="908"/>
      <c r="JMU115" s="908"/>
      <c r="JMV115" s="908"/>
      <c r="JMW115" s="908"/>
      <c r="JMX115" s="908"/>
      <c r="JMY115" s="908"/>
      <c r="JMZ115" s="908"/>
      <c r="JNA115" s="908"/>
      <c r="JNB115" s="908"/>
      <c r="JNC115" s="908"/>
      <c r="JND115" s="908"/>
      <c r="JNE115" s="908"/>
      <c r="JNF115" s="908"/>
      <c r="JNG115" s="908"/>
      <c r="JNH115" s="908"/>
      <c r="JNI115" s="908"/>
      <c r="JNJ115" s="908"/>
      <c r="JNK115" s="908"/>
      <c r="JNL115" s="908"/>
      <c r="JNM115" s="908"/>
      <c r="JNN115" s="908"/>
      <c r="JNO115" s="908"/>
      <c r="JNP115" s="908"/>
      <c r="JNQ115" s="908"/>
      <c r="JNR115" s="908"/>
      <c r="JNS115" s="908"/>
      <c r="JNT115" s="908"/>
      <c r="JNU115" s="908"/>
      <c r="JNV115" s="908"/>
      <c r="JNW115" s="908"/>
      <c r="JNX115" s="908"/>
      <c r="JNY115" s="908"/>
      <c r="JNZ115" s="908"/>
      <c r="JOA115" s="908"/>
      <c r="JOB115" s="908"/>
      <c r="JOC115" s="908"/>
      <c r="JOD115" s="908"/>
      <c r="JOE115" s="908"/>
      <c r="JOF115" s="908"/>
      <c r="JOG115" s="908"/>
      <c r="JOH115" s="908"/>
      <c r="JOI115" s="908"/>
      <c r="JOJ115" s="908"/>
      <c r="JOK115" s="908"/>
      <c r="JOL115" s="908"/>
      <c r="JOM115" s="908"/>
      <c r="JON115" s="908"/>
      <c r="JOO115" s="908"/>
      <c r="JOP115" s="908"/>
      <c r="JOQ115" s="908"/>
      <c r="JOR115" s="908"/>
      <c r="JOS115" s="908"/>
      <c r="JOT115" s="908"/>
      <c r="JOU115" s="908"/>
      <c r="JOV115" s="908"/>
      <c r="JOW115" s="908"/>
      <c r="JOX115" s="908"/>
      <c r="JOY115" s="908"/>
      <c r="JOZ115" s="908"/>
      <c r="JPA115" s="908"/>
      <c r="JPB115" s="908"/>
      <c r="JPC115" s="908"/>
      <c r="JPD115" s="908"/>
      <c r="JPE115" s="908"/>
      <c r="JPF115" s="908"/>
      <c r="JPG115" s="908"/>
      <c r="JPH115" s="908"/>
      <c r="JPI115" s="908"/>
      <c r="JPJ115" s="908"/>
      <c r="JPK115" s="908"/>
      <c r="JPL115" s="908"/>
      <c r="JPM115" s="908"/>
      <c r="JPN115" s="908"/>
      <c r="JPO115" s="908"/>
      <c r="JPP115" s="908"/>
      <c r="JPQ115" s="908"/>
      <c r="JPR115" s="908"/>
      <c r="JPS115" s="908"/>
      <c r="JPT115" s="908"/>
      <c r="JPU115" s="908"/>
      <c r="JPV115" s="908"/>
      <c r="JPW115" s="908"/>
      <c r="JPX115" s="908"/>
      <c r="JPY115" s="908"/>
      <c r="JPZ115" s="908"/>
      <c r="JQA115" s="908"/>
      <c r="JQB115" s="908"/>
      <c r="JQC115" s="908"/>
      <c r="JQD115" s="908"/>
      <c r="JQE115" s="908"/>
      <c r="JQF115" s="908"/>
      <c r="JQG115" s="908"/>
      <c r="JQH115" s="908"/>
      <c r="JQI115" s="908"/>
      <c r="JQJ115" s="908"/>
      <c r="JQK115" s="908"/>
      <c r="JQL115" s="908"/>
      <c r="JQM115" s="908"/>
      <c r="JQN115" s="908"/>
      <c r="JQO115" s="908"/>
      <c r="JQP115" s="908"/>
      <c r="JQQ115" s="908"/>
      <c r="JQR115" s="908"/>
      <c r="JQS115" s="908"/>
      <c r="JQT115" s="908"/>
      <c r="JQU115" s="908"/>
      <c r="JQV115" s="908"/>
      <c r="JQW115" s="908"/>
      <c r="JQX115" s="908"/>
      <c r="JQY115" s="908"/>
      <c r="JQZ115" s="908"/>
      <c r="JRA115" s="908"/>
      <c r="JRB115" s="908"/>
      <c r="JRC115" s="908"/>
      <c r="JRD115" s="908"/>
      <c r="JRE115" s="908"/>
      <c r="JRF115" s="908"/>
      <c r="JRG115" s="908"/>
      <c r="JRH115" s="908"/>
      <c r="JRI115" s="908"/>
      <c r="JRJ115" s="908"/>
      <c r="JRK115" s="908"/>
      <c r="JRL115" s="908"/>
      <c r="JRM115" s="908"/>
      <c r="JRN115" s="908"/>
      <c r="JRO115" s="908"/>
      <c r="JRP115" s="908"/>
      <c r="JRQ115" s="908"/>
      <c r="JRR115" s="908"/>
      <c r="JRS115" s="908"/>
      <c r="JRT115" s="908"/>
      <c r="JRU115" s="908"/>
      <c r="JRV115" s="908"/>
      <c r="JRW115" s="908"/>
      <c r="JRX115" s="908"/>
      <c r="JRY115" s="908"/>
      <c r="JRZ115" s="908"/>
      <c r="JSA115" s="908"/>
      <c r="JSB115" s="908"/>
      <c r="JSC115" s="908"/>
      <c r="JSD115" s="908"/>
      <c r="JSE115" s="908"/>
      <c r="JSF115" s="908"/>
      <c r="JSG115" s="908"/>
      <c r="JSH115" s="908"/>
      <c r="JSI115" s="908"/>
      <c r="JSJ115" s="908"/>
      <c r="JSK115" s="908"/>
      <c r="JSL115" s="908"/>
      <c r="JSM115" s="908"/>
      <c r="JSN115" s="908"/>
      <c r="JSO115" s="908"/>
      <c r="JSP115" s="908"/>
      <c r="JSQ115" s="908"/>
      <c r="JSR115" s="908"/>
      <c r="JSS115" s="908"/>
      <c r="JST115" s="908"/>
      <c r="JSU115" s="908"/>
      <c r="JSV115" s="908"/>
      <c r="JSW115" s="908"/>
      <c r="JSX115" s="908"/>
      <c r="JSY115" s="908"/>
      <c r="JSZ115" s="908"/>
      <c r="JTA115" s="908"/>
      <c r="JTB115" s="908"/>
      <c r="JTC115" s="908"/>
      <c r="JTD115" s="908"/>
      <c r="JTE115" s="908"/>
      <c r="JTF115" s="908"/>
      <c r="JTG115" s="908"/>
      <c r="JTH115" s="908"/>
      <c r="JTI115" s="908"/>
      <c r="JTJ115" s="908"/>
      <c r="JTK115" s="908"/>
      <c r="JTL115" s="908"/>
      <c r="JTM115" s="908"/>
      <c r="JTN115" s="908"/>
      <c r="JTO115" s="908"/>
      <c r="JTP115" s="908"/>
      <c r="JTQ115" s="908"/>
      <c r="JTR115" s="908"/>
      <c r="JTS115" s="908"/>
      <c r="JTT115" s="908"/>
      <c r="JTU115" s="908"/>
      <c r="JTV115" s="908"/>
      <c r="JTW115" s="908"/>
      <c r="JTX115" s="908"/>
      <c r="JTY115" s="908"/>
      <c r="JTZ115" s="908"/>
      <c r="JUA115" s="908"/>
      <c r="JUB115" s="908"/>
      <c r="JUC115" s="908"/>
      <c r="JUD115" s="908"/>
      <c r="JUE115" s="908"/>
      <c r="JUF115" s="908"/>
      <c r="JUG115" s="908"/>
      <c r="JUH115" s="908"/>
      <c r="JUI115" s="908"/>
      <c r="JUJ115" s="908"/>
      <c r="JUK115" s="908"/>
      <c r="JUL115" s="908"/>
      <c r="JUM115" s="908"/>
      <c r="JUN115" s="908"/>
      <c r="JUO115" s="908"/>
      <c r="JUP115" s="908"/>
      <c r="JUQ115" s="908"/>
      <c r="JUR115" s="908"/>
      <c r="JUS115" s="908"/>
      <c r="JUT115" s="908"/>
      <c r="JUU115" s="908"/>
      <c r="JUV115" s="908"/>
      <c r="JUW115" s="908"/>
      <c r="JUX115" s="908"/>
      <c r="JUY115" s="908"/>
      <c r="JUZ115" s="908"/>
      <c r="JVA115" s="908"/>
      <c r="JVB115" s="908"/>
      <c r="JVC115" s="908"/>
      <c r="JVD115" s="908"/>
      <c r="JVE115" s="908"/>
      <c r="JVF115" s="908"/>
      <c r="JVG115" s="908"/>
      <c r="JVH115" s="908"/>
      <c r="JVI115" s="908"/>
      <c r="JVJ115" s="908"/>
      <c r="JVK115" s="908"/>
      <c r="JVL115" s="908"/>
      <c r="JVM115" s="908"/>
      <c r="JVN115" s="908"/>
      <c r="JVO115" s="908"/>
      <c r="JVP115" s="908"/>
      <c r="JVQ115" s="908"/>
      <c r="JVR115" s="908"/>
      <c r="JVS115" s="908"/>
      <c r="JVT115" s="908"/>
      <c r="JVU115" s="908"/>
      <c r="JVV115" s="908"/>
      <c r="JVW115" s="908"/>
      <c r="JVX115" s="908"/>
      <c r="JVY115" s="908"/>
      <c r="JVZ115" s="908"/>
      <c r="JWA115" s="908"/>
      <c r="JWB115" s="908"/>
      <c r="JWC115" s="908"/>
      <c r="JWD115" s="908"/>
      <c r="JWE115" s="908"/>
      <c r="JWF115" s="908"/>
      <c r="JWG115" s="908"/>
      <c r="JWH115" s="908"/>
      <c r="JWI115" s="908"/>
      <c r="JWJ115" s="908"/>
      <c r="JWK115" s="908"/>
      <c r="JWL115" s="908"/>
      <c r="JWM115" s="908"/>
      <c r="JWN115" s="908"/>
      <c r="JWO115" s="908"/>
      <c r="JWP115" s="908"/>
      <c r="JWQ115" s="908"/>
      <c r="JWR115" s="908"/>
      <c r="JWS115" s="908"/>
      <c r="JWT115" s="908"/>
      <c r="JWU115" s="908"/>
      <c r="JWV115" s="908"/>
      <c r="JWW115" s="908"/>
      <c r="JWX115" s="908"/>
      <c r="JWY115" s="908"/>
      <c r="JWZ115" s="908"/>
      <c r="JXA115" s="908"/>
      <c r="JXB115" s="908"/>
      <c r="JXC115" s="908"/>
      <c r="JXD115" s="908"/>
      <c r="JXE115" s="908"/>
      <c r="JXF115" s="908"/>
      <c r="JXG115" s="908"/>
      <c r="JXH115" s="908"/>
      <c r="JXI115" s="908"/>
      <c r="JXJ115" s="908"/>
      <c r="JXK115" s="908"/>
      <c r="JXL115" s="908"/>
      <c r="JXM115" s="908"/>
      <c r="JXN115" s="908"/>
      <c r="JXO115" s="908"/>
      <c r="JXP115" s="908"/>
      <c r="JXQ115" s="908"/>
      <c r="JXR115" s="908"/>
      <c r="JXS115" s="908"/>
      <c r="JXT115" s="908"/>
      <c r="JXU115" s="908"/>
      <c r="JXV115" s="908"/>
      <c r="JXW115" s="908"/>
      <c r="JXX115" s="908"/>
      <c r="JXY115" s="908"/>
      <c r="JXZ115" s="908"/>
      <c r="JYA115" s="908"/>
      <c r="JYB115" s="908"/>
      <c r="JYC115" s="908"/>
      <c r="JYD115" s="908"/>
      <c r="JYE115" s="908"/>
      <c r="JYF115" s="908"/>
      <c r="JYG115" s="908"/>
      <c r="JYH115" s="908"/>
      <c r="JYI115" s="908"/>
      <c r="JYJ115" s="908"/>
      <c r="JYK115" s="908"/>
      <c r="JYL115" s="908"/>
      <c r="JYM115" s="908"/>
      <c r="JYN115" s="908"/>
      <c r="JYO115" s="908"/>
      <c r="JYP115" s="908"/>
      <c r="JYQ115" s="908"/>
      <c r="JYR115" s="908"/>
      <c r="JYS115" s="908"/>
      <c r="JYT115" s="908"/>
      <c r="JYU115" s="908"/>
      <c r="JYV115" s="908"/>
      <c r="JYW115" s="908"/>
      <c r="JYX115" s="908"/>
      <c r="JYY115" s="908"/>
      <c r="JYZ115" s="908"/>
      <c r="JZA115" s="908"/>
      <c r="JZB115" s="908"/>
      <c r="JZC115" s="908"/>
      <c r="JZD115" s="908"/>
      <c r="JZE115" s="908"/>
      <c r="JZF115" s="908"/>
      <c r="JZG115" s="908"/>
      <c r="JZH115" s="908"/>
      <c r="JZI115" s="908"/>
      <c r="JZJ115" s="908"/>
      <c r="JZK115" s="908"/>
      <c r="JZL115" s="908"/>
      <c r="JZM115" s="908"/>
      <c r="JZN115" s="908"/>
      <c r="JZO115" s="908"/>
      <c r="JZP115" s="908"/>
      <c r="JZQ115" s="908"/>
      <c r="JZR115" s="908"/>
      <c r="JZS115" s="908"/>
      <c r="JZT115" s="908"/>
      <c r="JZU115" s="908"/>
      <c r="JZV115" s="908"/>
      <c r="JZW115" s="908"/>
      <c r="JZX115" s="908"/>
      <c r="JZY115" s="908"/>
      <c r="JZZ115" s="908"/>
      <c r="KAA115" s="908"/>
      <c r="KAB115" s="908"/>
      <c r="KAC115" s="908"/>
      <c r="KAD115" s="908"/>
      <c r="KAE115" s="908"/>
      <c r="KAF115" s="908"/>
      <c r="KAG115" s="908"/>
      <c r="KAH115" s="908"/>
      <c r="KAI115" s="908"/>
      <c r="KAJ115" s="908"/>
      <c r="KAK115" s="908"/>
      <c r="KAL115" s="908"/>
      <c r="KAM115" s="908"/>
      <c r="KAN115" s="908"/>
      <c r="KAO115" s="908"/>
      <c r="KAP115" s="908"/>
      <c r="KAQ115" s="908"/>
      <c r="KAR115" s="908"/>
      <c r="KAS115" s="908"/>
      <c r="KAT115" s="908"/>
      <c r="KAU115" s="908"/>
      <c r="KAV115" s="908"/>
      <c r="KAW115" s="908"/>
      <c r="KAX115" s="908"/>
      <c r="KAY115" s="908"/>
      <c r="KAZ115" s="908"/>
      <c r="KBA115" s="908"/>
      <c r="KBB115" s="908"/>
      <c r="KBC115" s="908"/>
      <c r="KBD115" s="908"/>
      <c r="KBE115" s="908"/>
      <c r="KBF115" s="908"/>
      <c r="KBG115" s="908"/>
      <c r="KBH115" s="908"/>
      <c r="KBI115" s="908"/>
      <c r="KBJ115" s="908"/>
      <c r="KBK115" s="908"/>
      <c r="KBL115" s="908"/>
      <c r="KBM115" s="908"/>
      <c r="KBN115" s="908"/>
      <c r="KBO115" s="908"/>
      <c r="KBP115" s="908"/>
      <c r="KBQ115" s="908"/>
      <c r="KBR115" s="908"/>
      <c r="KBS115" s="908"/>
      <c r="KBT115" s="908"/>
      <c r="KBU115" s="908"/>
      <c r="KBV115" s="908"/>
      <c r="KBW115" s="908"/>
      <c r="KBX115" s="908"/>
      <c r="KBY115" s="908"/>
      <c r="KBZ115" s="908"/>
      <c r="KCA115" s="908"/>
      <c r="KCB115" s="908"/>
      <c r="KCC115" s="908"/>
      <c r="KCD115" s="908"/>
      <c r="KCE115" s="908"/>
      <c r="KCF115" s="908"/>
      <c r="KCG115" s="908"/>
      <c r="KCH115" s="908"/>
      <c r="KCI115" s="908"/>
      <c r="KCJ115" s="908"/>
      <c r="KCK115" s="908"/>
      <c r="KCL115" s="908"/>
      <c r="KCM115" s="908"/>
      <c r="KCN115" s="908"/>
      <c r="KCO115" s="908"/>
      <c r="KCP115" s="908"/>
      <c r="KCQ115" s="908"/>
      <c r="KCR115" s="908"/>
      <c r="KCS115" s="908"/>
      <c r="KCT115" s="908"/>
      <c r="KCU115" s="908"/>
      <c r="KCV115" s="908"/>
      <c r="KCW115" s="908"/>
      <c r="KCX115" s="908"/>
      <c r="KCY115" s="908"/>
      <c r="KCZ115" s="908"/>
      <c r="KDA115" s="908"/>
      <c r="KDB115" s="908"/>
      <c r="KDC115" s="908"/>
      <c r="KDD115" s="908"/>
      <c r="KDE115" s="908"/>
      <c r="KDF115" s="908"/>
      <c r="KDG115" s="908"/>
      <c r="KDH115" s="908"/>
      <c r="KDI115" s="908"/>
      <c r="KDJ115" s="908"/>
      <c r="KDK115" s="908"/>
      <c r="KDL115" s="908"/>
      <c r="KDM115" s="908"/>
      <c r="KDN115" s="908"/>
      <c r="KDO115" s="908"/>
      <c r="KDP115" s="908"/>
      <c r="KDQ115" s="908"/>
      <c r="KDR115" s="908"/>
      <c r="KDS115" s="908"/>
      <c r="KDT115" s="908"/>
      <c r="KDU115" s="908"/>
      <c r="KDV115" s="908"/>
      <c r="KDW115" s="908"/>
      <c r="KDX115" s="908"/>
      <c r="KDY115" s="908"/>
      <c r="KDZ115" s="908"/>
      <c r="KEA115" s="908"/>
      <c r="KEB115" s="908"/>
      <c r="KEC115" s="908"/>
      <c r="KED115" s="908"/>
      <c r="KEE115" s="908"/>
      <c r="KEF115" s="908"/>
      <c r="KEG115" s="908"/>
      <c r="KEH115" s="908"/>
      <c r="KEI115" s="908"/>
      <c r="KEJ115" s="908"/>
      <c r="KEK115" s="908"/>
      <c r="KEL115" s="908"/>
      <c r="KEM115" s="908"/>
      <c r="KEN115" s="908"/>
      <c r="KEO115" s="908"/>
      <c r="KEP115" s="908"/>
      <c r="KEQ115" s="908"/>
      <c r="KER115" s="908"/>
      <c r="KES115" s="908"/>
      <c r="KET115" s="908"/>
      <c r="KEU115" s="908"/>
      <c r="KEV115" s="908"/>
      <c r="KEW115" s="908"/>
      <c r="KEX115" s="908"/>
      <c r="KEY115" s="908"/>
      <c r="KEZ115" s="908"/>
      <c r="KFA115" s="908"/>
      <c r="KFB115" s="908"/>
      <c r="KFC115" s="908"/>
      <c r="KFD115" s="908"/>
      <c r="KFE115" s="908"/>
      <c r="KFF115" s="908"/>
      <c r="KFG115" s="908"/>
      <c r="KFH115" s="908"/>
      <c r="KFI115" s="908"/>
      <c r="KFJ115" s="908"/>
      <c r="KFK115" s="908"/>
      <c r="KFL115" s="908"/>
      <c r="KFM115" s="908"/>
      <c r="KFN115" s="908"/>
      <c r="KFO115" s="908"/>
      <c r="KFP115" s="908"/>
      <c r="KFQ115" s="908"/>
      <c r="KFR115" s="908"/>
      <c r="KFS115" s="908"/>
      <c r="KFT115" s="908"/>
      <c r="KFU115" s="908"/>
      <c r="KFV115" s="908"/>
      <c r="KFW115" s="908"/>
      <c r="KFX115" s="908"/>
      <c r="KFY115" s="908"/>
      <c r="KFZ115" s="908"/>
      <c r="KGA115" s="908"/>
      <c r="KGB115" s="908"/>
      <c r="KGC115" s="908"/>
      <c r="KGD115" s="908"/>
      <c r="KGE115" s="908"/>
      <c r="KGF115" s="908"/>
      <c r="KGG115" s="908"/>
      <c r="KGH115" s="908"/>
      <c r="KGI115" s="908"/>
      <c r="KGJ115" s="908"/>
      <c r="KGK115" s="908"/>
      <c r="KGL115" s="908"/>
      <c r="KGM115" s="908"/>
      <c r="KGN115" s="908"/>
      <c r="KGO115" s="908"/>
      <c r="KGP115" s="908"/>
      <c r="KGQ115" s="908"/>
      <c r="KGR115" s="908"/>
      <c r="KGS115" s="908"/>
      <c r="KGT115" s="908"/>
      <c r="KGU115" s="908"/>
      <c r="KGV115" s="908"/>
      <c r="KGW115" s="908"/>
      <c r="KGX115" s="908"/>
      <c r="KGY115" s="908"/>
      <c r="KGZ115" s="908"/>
      <c r="KHA115" s="908"/>
      <c r="KHB115" s="908"/>
      <c r="KHC115" s="908"/>
      <c r="KHD115" s="908"/>
      <c r="KHE115" s="908"/>
      <c r="KHF115" s="908"/>
      <c r="KHG115" s="908"/>
      <c r="KHH115" s="908"/>
      <c r="KHI115" s="908"/>
      <c r="KHJ115" s="908"/>
      <c r="KHK115" s="908"/>
      <c r="KHL115" s="908"/>
      <c r="KHM115" s="908"/>
      <c r="KHN115" s="908"/>
      <c r="KHO115" s="908"/>
      <c r="KHP115" s="908"/>
      <c r="KHQ115" s="908"/>
      <c r="KHR115" s="908"/>
      <c r="KHS115" s="908"/>
      <c r="KHT115" s="908"/>
      <c r="KHU115" s="908"/>
      <c r="KHV115" s="908"/>
      <c r="KHW115" s="908"/>
      <c r="KHX115" s="908"/>
      <c r="KHY115" s="908"/>
      <c r="KHZ115" s="908"/>
      <c r="KIA115" s="908"/>
      <c r="KIB115" s="908"/>
      <c r="KIC115" s="908"/>
      <c r="KID115" s="908"/>
      <c r="KIE115" s="908"/>
      <c r="KIF115" s="908"/>
      <c r="KIG115" s="908"/>
      <c r="KIH115" s="908"/>
      <c r="KII115" s="908"/>
      <c r="KIJ115" s="908"/>
      <c r="KIK115" s="908"/>
      <c r="KIL115" s="908"/>
      <c r="KIM115" s="908"/>
      <c r="KIN115" s="908"/>
      <c r="KIO115" s="908"/>
      <c r="KIP115" s="908"/>
      <c r="KIQ115" s="908"/>
      <c r="KIR115" s="908"/>
      <c r="KIS115" s="908"/>
      <c r="KIT115" s="908"/>
      <c r="KIU115" s="908"/>
      <c r="KIV115" s="908"/>
      <c r="KIW115" s="908"/>
      <c r="KIX115" s="908"/>
      <c r="KIY115" s="908"/>
      <c r="KIZ115" s="908"/>
      <c r="KJA115" s="908"/>
      <c r="KJB115" s="908"/>
      <c r="KJC115" s="908"/>
      <c r="KJD115" s="908"/>
      <c r="KJE115" s="908"/>
      <c r="KJF115" s="908"/>
      <c r="KJG115" s="908"/>
      <c r="KJH115" s="908"/>
      <c r="KJI115" s="908"/>
      <c r="KJJ115" s="908"/>
      <c r="KJK115" s="908"/>
      <c r="KJL115" s="908"/>
      <c r="KJM115" s="908"/>
      <c r="KJN115" s="908"/>
      <c r="KJO115" s="908"/>
      <c r="KJP115" s="908"/>
      <c r="KJQ115" s="908"/>
      <c r="KJR115" s="908"/>
      <c r="KJS115" s="908"/>
      <c r="KJT115" s="908"/>
      <c r="KJU115" s="908"/>
      <c r="KJV115" s="908"/>
      <c r="KJW115" s="908"/>
      <c r="KJX115" s="908"/>
      <c r="KJY115" s="908"/>
      <c r="KJZ115" s="908"/>
      <c r="KKA115" s="908"/>
      <c r="KKB115" s="908"/>
      <c r="KKC115" s="908"/>
      <c r="KKD115" s="908"/>
      <c r="KKE115" s="908"/>
      <c r="KKF115" s="908"/>
      <c r="KKG115" s="908"/>
      <c r="KKH115" s="908"/>
      <c r="KKI115" s="908"/>
      <c r="KKJ115" s="908"/>
      <c r="KKK115" s="908"/>
      <c r="KKL115" s="908"/>
      <c r="KKM115" s="908"/>
      <c r="KKN115" s="908"/>
      <c r="KKO115" s="908"/>
      <c r="KKP115" s="908"/>
      <c r="KKQ115" s="908"/>
      <c r="KKR115" s="908"/>
      <c r="KKS115" s="908"/>
      <c r="KKT115" s="908"/>
      <c r="KKU115" s="908"/>
      <c r="KKV115" s="908"/>
      <c r="KKW115" s="908"/>
      <c r="KKX115" s="908"/>
      <c r="KKY115" s="908"/>
      <c r="KKZ115" s="908"/>
      <c r="KLA115" s="908"/>
      <c r="KLB115" s="908"/>
      <c r="KLC115" s="908"/>
      <c r="KLD115" s="908"/>
      <c r="KLE115" s="908"/>
      <c r="KLF115" s="908"/>
      <c r="KLG115" s="908"/>
      <c r="KLH115" s="908"/>
      <c r="KLI115" s="908"/>
      <c r="KLJ115" s="908"/>
      <c r="KLK115" s="908"/>
      <c r="KLL115" s="908"/>
      <c r="KLM115" s="908"/>
      <c r="KLN115" s="908"/>
      <c r="KLO115" s="908"/>
      <c r="KLP115" s="908"/>
      <c r="KLQ115" s="908"/>
      <c r="KLR115" s="908"/>
      <c r="KLS115" s="908"/>
      <c r="KLT115" s="908"/>
      <c r="KLU115" s="908"/>
      <c r="KLV115" s="908"/>
      <c r="KLW115" s="908"/>
      <c r="KLX115" s="908"/>
      <c r="KLY115" s="908"/>
      <c r="KLZ115" s="908"/>
      <c r="KMA115" s="908"/>
      <c r="KMB115" s="908"/>
      <c r="KMC115" s="908"/>
      <c r="KMD115" s="908"/>
      <c r="KME115" s="908"/>
      <c r="KMF115" s="908"/>
      <c r="KMG115" s="908"/>
      <c r="KMH115" s="908"/>
      <c r="KMI115" s="908"/>
      <c r="KMJ115" s="908"/>
      <c r="KMK115" s="908"/>
      <c r="KML115" s="908"/>
      <c r="KMM115" s="908"/>
      <c r="KMN115" s="908"/>
      <c r="KMO115" s="908"/>
      <c r="KMP115" s="908"/>
      <c r="KMQ115" s="908"/>
      <c r="KMR115" s="908"/>
      <c r="KMS115" s="908"/>
      <c r="KMT115" s="908"/>
      <c r="KMU115" s="908"/>
      <c r="KMV115" s="908"/>
      <c r="KMW115" s="908"/>
      <c r="KMX115" s="908"/>
      <c r="KMY115" s="908"/>
      <c r="KMZ115" s="908"/>
      <c r="KNA115" s="908"/>
      <c r="KNB115" s="908"/>
      <c r="KNC115" s="908"/>
      <c r="KND115" s="908"/>
      <c r="KNE115" s="908"/>
      <c r="KNF115" s="908"/>
      <c r="KNG115" s="908"/>
      <c r="KNH115" s="908"/>
      <c r="KNI115" s="908"/>
      <c r="KNJ115" s="908"/>
      <c r="KNK115" s="908"/>
      <c r="KNL115" s="908"/>
      <c r="KNM115" s="908"/>
      <c r="KNN115" s="908"/>
      <c r="KNO115" s="908"/>
      <c r="KNP115" s="908"/>
      <c r="KNQ115" s="908"/>
      <c r="KNR115" s="908"/>
      <c r="KNS115" s="908"/>
      <c r="KNT115" s="908"/>
      <c r="KNU115" s="908"/>
      <c r="KNV115" s="908"/>
      <c r="KNW115" s="908"/>
      <c r="KNX115" s="908"/>
      <c r="KNY115" s="908"/>
      <c r="KNZ115" s="908"/>
      <c r="KOA115" s="908"/>
      <c r="KOB115" s="908"/>
      <c r="KOC115" s="908"/>
      <c r="KOD115" s="908"/>
      <c r="KOE115" s="908"/>
      <c r="KOF115" s="908"/>
      <c r="KOG115" s="908"/>
      <c r="KOH115" s="908"/>
      <c r="KOI115" s="908"/>
      <c r="KOJ115" s="908"/>
      <c r="KOK115" s="908"/>
      <c r="KOL115" s="908"/>
      <c r="KOM115" s="908"/>
      <c r="KON115" s="908"/>
      <c r="KOO115" s="908"/>
      <c r="KOP115" s="908"/>
      <c r="KOQ115" s="908"/>
      <c r="KOR115" s="908"/>
      <c r="KOS115" s="908"/>
      <c r="KOT115" s="908"/>
      <c r="KOU115" s="908"/>
      <c r="KOV115" s="908"/>
      <c r="KOW115" s="908"/>
      <c r="KOX115" s="908"/>
      <c r="KOY115" s="908"/>
      <c r="KOZ115" s="908"/>
      <c r="KPA115" s="908"/>
      <c r="KPB115" s="908"/>
      <c r="KPC115" s="908"/>
      <c r="KPD115" s="908"/>
      <c r="KPE115" s="908"/>
      <c r="KPF115" s="908"/>
      <c r="KPG115" s="908"/>
      <c r="KPH115" s="908"/>
      <c r="KPI115" s="908"/>
      <c r="KPJ115" s="908"/>
      <c r="KPK115" s="908"/>
      <c r="KPL115" s="908"/>
      <c r="KPM115" s="908"/>
      <c r="KPN115" s="908"/>
      <c r="KPO115" s="908"/>
      <c r="KPP115" s="908"/>
      <c r="KPQ115" s="908"/>
      <c r="KPR115" s="908"/>
      <c r="KPS115" s="908"/>
      <c r="KPT115" s="908"/>
      <c r="KPU115" s="908"/>
      <c r="KPV115" s="908"/>
      <c r="KPW115" s="908"/>
      <c r="KPX115" s="908"/>
      <c r="KPY115" s="908"/>
      <c r="KPZ115" s="908"/>
      <c r="KQA115" s="908"/>
      <c r="KQB115" s="908"/>
      <c r="KQC115" s="908"/>
      <c r="KQD115" s="908"/>
      <c r="KQE115" s="908"/>
      <c r="KQF115" s="908"/>
      <c r="KQG115" s="908"/>
      <c r="KQH115" s="908"/>
      <c r="KQI115" s="908"/>
      <c r="KQJ115" s="908"/>
      <c r="KQK115" s="908"/>
      <c r="KQL115" s="908"/>
      <c r="KQM115" s="908"/>
      <c r="KQN115" s="908"/>
      <c r="KQO115" s="908"/>
      <c r="KQP115" s="908"/>
      <c r="KQQ115" s="908"/>
      <c r="KQR115" s="908"/>
      <c r="KQS115" s="908"/>
      <c r="KQT115" s="908"/>
      <c r="KQU115" s="908"/>
      <c r="KQV115" s="908"/>
      <c r="KQW115" s="908"/>
      <c r="KQX115" s="908"/>
      <c r="KQY115" s="908"/>
      <c r="KQZ115" s="908"/>
      <c r="KRA115" s="908"/>
      <c r="KRB115" s="908"/>
      <c r="KRC115" s="908"/>
      <c r="KRD115" s="908"/>
      <c r="KRE115" s="908"/>
      <c r="KRF115" s="908"/>
      <c r="KRG115" s="908"/>
      <c r="KRH115" s="908"/>
      <c r="KRI115" s="908"/>
      <c r="KRJ115" s="908"/>
      <c r="KRK115" s="908"/>
      <c r="KRL115" s="908"/>
      <c r="KRM115" s="908"/>
      <c r="KRN115" s="908"/>
      <c r="KRO115" s="908"/>
      <c r="KRP115" s="908"/>
      <c r="KRQ115" s="908"/>
      <c r="KRR115" s="908"/>
      <c r="KRS115" s="908"/>
      <c r="KRT115" s="908"/>
      <c r="KRU115" s="908"/>
      <c r="KRV115" s="908"/>
      <c r="KRW115" s="908"/>
      <c r="KRX115" s="908"/>
      <c r="KRY115" s="908"/>
      <c r="KRZ115" s="908"/>
      <c r="KSA115" s="908"/>
      <c r="KSB115" s="908"/>
      <c r="KSC115" s="908"/>
      <c r="KSD115" s="908"/>
      <c r="KSE115" s="908"/>
      <c r="KSF115" s="908"/>
      <c r="KSG115" s="908"/>
      <c r="KSH115" s="908"/>
      <c r="KSI115" s="908"/>
      <c r="KSJ115" s="908"/>
      <c r="KSK115" s="908"/>
      <c r="KSL115" s="908"/>
      <c r="KSM115" s="908"/>
      <c r="KSN115" s="908"/>
      <c r="KSO115" s="908"/>
      <c r="KSP115" s="908"/>
      <c r="KSQ115" s="908"/>
      <c r="KSR115" s="908"/>
      <c r="KSS115" s="908"/>
      <c r="KST115" s="908"/>
      <c r="KSU115" s="908"/>
      <c r="KSV115" s="908"/>
      <c r="KSW115" s="908"/>
      <c r="KSX115" s="908"/>
      <c r="KSY115" s="908"/>
      <c r="KSZ115" s="908"/>
      <c r="KTA115" s="908"/>
      <c r="KTB115" s="908"/>
      <c r="KTC115" s="908"/>
      <c r="KTD115" s="908"/>
      <c r="KTE115" s="908"/>
      <c r="KTF115" s="908"/>
      <c r="KTG115" s="908"/>
      <c r="KTH115" s="908"/>
      <c r="KTI115" s="908"/>
      <c r="KTJ115" s="908"/>
      <c r="KTK115" s="908"/>
      <c r="KTL115" s="908"/>
      <c r="KTM115" s="908"/>
      <c r="KTN115" s="908"/>
      <c r="KTO115" s="908"/>
      <c r="KTP115" s="908"/>
      <c r="KTQ115" s="908"/>
      <c r="KTR115" s="908"/>
      <c r="KTS115" s="908"/>
      <c r="KTT115" s="908"/>
      <c r="KTU115" s="908"/>
      <c r="KTV115" s="908"/>
      <c r="KTW115" s="908"/>
      <c r="KTX115" s="908"/>
      <c r="KTY115" s="908"/>
      <c r="KTZ115" s="908"/>
      <c r="KUA115" s="908"/>
      <c r="KUB115" s="908"/>
      <c r="KUC115" s="908"/>
      <c r="KUD115" s="908"/>
      <c r="KUE115" s="908"/>
      <c r="KUF115" s="908"/>
      <c r="KUG115" s="908"/>
      <c r="KUH115" s="908"/>
      <c r="KUI115" s="908"/>
      <c r="KUJ115" s="908"/>
      <c r="KUK115" s="908"/>
      <c r="KUL115" s="908"/>
      <c r="KUM115" s="908"/>
      <c r="KUN115" s="908"/>
      <c r="KUO115" s="908"/>
      <c r="KUP115" s="908"/>
      <c r="KUQ115" s="908"/>
      <c r="KUR115" s="908"/>
      <c r="KUS115" s="908"/>
      <c r="KUT115" s="908"/>
      <c r="KUU115" s="908"/>
      <c r="KUV115" s="908"/>
      <c r="KUW115" s="908"/>
      <c r="KUX115" s="908"/>
      <c r="KUY115" s="908"/>
      <c r="KUZ115" s="908"/>
      <c r="KVA115" s="908"/>
      <c r="KVB115" s="908"/>
      <c r="KVC115" s="908"/>
      <c r="KVD115" s="908"/>
      <c r="KVE115" s="908"/>
      <c r="KVF115" s="908"/>
      <c r="KVG115" s="908"/>
      <c r="KVH115" s="908"/>
      <c r="KVI115" s="908"/>
      <c r="KVJ115" s="908"/>
      <c r="KVK115" s="908"/>
      <c r="KVL115" s="908"/>
      <c r="KVM115" s="908"/>
      <c r="KVN115" s="908"/>
      <c r="KVO115" s="908"/>
      <c r="KVP115" s="908"/>
      <c r="KVQ115" s="908"/>
      <c r="KVR115" s="908"/>
      <c r="KVS115" s="908"/>
      <c r="KVT115" s="908"/>
      <c r="KVU115" s="908"/>
      <c r="KVV115" s="908"/>
      <c r="KVW115" s="908"/>
      <c r="KVX115" s="908"/>
      <c r="KVY115" s="908"/>
      <c r="KVZ115" s="908"/>
      <c r="KWA115" s="908"/>
      <c r="KWB115" s="908"/>
      <c r="KWC115" s="908"/>
      <c r="KWD115" s="908"/>
      <c r="KWE115" s="908"/>
      <c r="KWF115" s="908"/>
      <c r="KWG115" s="908"/>
      <c r="KWH115" s="908"/>
      <c r="KWI115" s="908"/>
      <c r="KWJ115" s="908"/>
      <c r="KWK115" s="908"/>
      <c r="KWL115" s="908"/>
      <c r="KWM115" s="908"/>
      <c r="KWN115" s="908"/>
      <c r="KWO115" s="908"/>
      <c r="KWP115" s="908"/>
      <c r="KWQ115" s="908"/>
      <c r="KWR115" s="908"/>
      <c r="KWS115" s="908"/>
      <c r="KWT115" s="908"/>
      <c r="KWU115" s="908"/>
      <c r="KWV115" s="908"/>
      <c r="KWW115" s="908"/>
      <c r="KWX115" s="908"/>
      <c r="KWY115" s="908"/>
      <c r="KWZ115" s="908"/>
      <c r="KXA115" s="908"/>
      <c r="KXB115" s="908"/>
      <c r="KXC115" s="908"/>
      <c r="KXD115" s="908"/>
      <c r="KXE115" s="908"/>
      <c r="KXF115" s="908"/>
      <c r="KXG115" s="908"/>
      <c r="KXH115" s="908"/>
      <c r="KXI115" s="908"/>
      <c r="KXJ115" s="908"/>
      <c r="KXK115" s="908"/>
      <c r="KXL115" s="908"/>
      <c r="KXM115" s="908"/>
      <c r="KXN115" s="908"/>
      <c r="KXO115" s="908"/>
      <c r="KXP115" s="908"/>
      <c r="KXQ115" s="908"/>
      <c r="KXR115" s="908"/>
      <c r="KXS115" s="908"/>
      <c r="KXT115" s="908"/>
      <c r="KXU115" s="908"/>
      <c r="KXV115" s="908"/>
      <c r="KXW115" s="908"/>
      <c r="KXX115" s="908"/>
      <c r="KXY115" s="908"/>
      <c r="KXZ115" s="908"/>
      <c r="KYA115" s="908"/>
      <c r="KYB115" s="908"/>
      <c r="KYC115" s="908"/>
      <c r="KYD115" s="908"/>
      <c r="KYE115" s="908"/>
      <c r="KYF115" s="908"/>
      <c r="KYG115" s="908"/>
      <c r="KYH115" s="908"/>
      <c r="KYI115" s="908"/>
      <c r="KYJ115" s="908"/>
      <c r="KYK115" s="908"/>
      <c r="KYL115" s="908"/>
      <c r="KYM115" s="908"/>
      <c r="KYN115" s="908"/>
      <c r="KYO115" s="908"/>
      <c r="KYP115" s="908"/>
      <c r="KYQ115" s="908"/>
      <c r="KYR115" s="908"/>
      <c r="KYS115" s="908"/>
      <c r="KYT115" s="908"/>
      <c r="KYU115" s="908"/>
      <c r="KYV115" s="908"/>
      <c r="KYW115" s="908"/>
      <c r="KYX115" s="908"/>
      <c r="KYY115" s="908"/>
      <c r="KYZ115" s="908"/>
      <c r="KZA115" s="908"/>
      <c r="KZB115" s="908"/>
      <c r="KZC115" s="908"/>
      <c r="KZD115" s="908"/>
      <c r="KZE115" s="908"/>
      <c r="KZF115" s="908"/>
      <c r="KZG115" s="908"/>
      <c r="KZH115" s="908"/>
      <c r="KZI115" s="908"/>
      <c r="KZJ115" s="908"/>
      <c r="KZK115" s="908"/>
      <c r="KZL115" s="908"/>
      <c r="KZM115" s="908"/>
      <c r="KZN115" s="908"/>
      <c r="KZO115" s="908"/>
      <c r="KZP115" s="908"/>
      <c r="KZQ115" s="908"/>
      <c r="KZR115" s="908"/>
      <c r="KZS115" s="908"/>
      <c r="KZT115" s="908"/>
      <c r="KZU115" s="908"/>
      <c r="KZV115" s="908"/>
      <c r="KZW115" s="908"/>
      <c r="KZX115" s="908"/>
      <c r="KZY115" s="908"/>
      <c r="KZZ115" s="908"/>
      <c r="LAA115" s="908"/>
      <c r="LAB115" s="908"/>
      <c r="LAC115" s="908"/>
      <c r="LAD115" s="908"/>
      <c r="LAE115" s="908"/>
      <c r="LAF115" s="908"/>
      <c r="LAG115" s="908"/>
      <c r="LAH115" s="908"/>
      <c r="LAI115" s="908"/>
      <c r="LAJ115" s="908"/>
      <c r="LAK115" s="908"/>
      <c r="LAL115" s="908"/>
      <c r="LAM115" s="908"/>
      <c r="LAN115" s="908"/>
      <c r="LAO115" s="908"/>
      <c r="LAP115" s="908"/>
      <c r="LAQ115" s="908"/>
      <c r="LAR115" s="908"/>
      <c r="LAS115" s="908"/>
      <c r="LAT115" s="908"/>
      <c r="LAU115" s="908"/>
      <c r="LAV115" s="908"/>
      <c r="LAW115" s="908"/>
      <c r="LAX115" s="908"/>
      <c r="LAY115" s="908"/>
      <c r="LAZ115" s="908"/>
      <c r="LBA115" s="908"/>
      <c r="LBB115" s="908"/>
      <c r="LBC115" s="908"/>
      <c r="LBD115" s="908"/>
      <c r="LBE115" s="908"/>
      <c r="LBF115" s="908"/>
      <c r="LBG115" s="908"/>
      <c r="LBH115" s="908"/>
      <c r="LBI115" s="908"/>
      <c r="LBJ115" s="908"/>
      <c r="LBK115" s="908"/>
      <c r="LBL115" s="908"/>
      <c r="LBM115" s="908"/>
      <c r="LBN115" s="908"/>
      <c r="LBO115" s="908"/>
      <c r="LBP115" s="908"/>
      <c r="LBQ115" s="908"/>
      <c r="LBR115" s="908"/>
      <c r="LBS115" s="908"/>
      <c r="LBT115" s="908"/>
      <c r="LBU115" s="908"/>
      <c r="LBV115" s="908"/>
      <c r="LBW115" s="908"/>
      <c r="LBX115" s="908"/>
      <c r="LBY115" s="908"/>
      <c r="LBZ115" s="908"/>
      <c r="LCA115" s="908"/>
      <c r="LCB115" s="908"/>
      <c r="LCC115" s="908"/>
      <c r="LCD115" s="908"/>
      <c r="LCE115" s="908"/>
      <c r="LCF115" s="908"/>
      <c r="LCG115" s="908"/>
      <c r="LCH115" s="908"/>
      <c r="LCI115" s="908"/>
      <c r="LCJ115" s="908"/>
      <c r="LCK115" s="908"/>
      <c r="LCL115" s="908"/>
      <c r="LCM115" s="908"/>
      <c r="LCN115" s="908"/>
      <c r="LCO115" s="908"/>
      <c r="LCP115" s="908"/>
      <c r="LCQ115" s="908"/>
      <c r="LCR115" s="908"/>
      <c r="LCS115" s="908"/>
      <c r="LCT115" s="908"/>
      <c r="LCU115" s="908"/>
      <c r="LCV115" s="908"/>
      <c r="LCW115" s="908"/>
      <c r="LCX115" s="908"/>
      <c r="LCY115" s="908"/>
      <c r="LCZ115" s="908"/>
      <c r="LDA115" s="908"/>
      <c r="LDB115" s="908"/>
      <c r="LDC115" s="908"/>
      <c r="LDD115" s="908"/>
      <c r="LDE115" s="908"/>
      <c r="LDF115" s="908"/>
      <c r="LDG115" s="908"/>
      <c r="LDH115" s="908"/>
      <c r="LDI115" s="908"/>
      <c r="LDJ115" s="908"/>
      <c r="LDK115" s="908"/>
      <c r="LDL115" s="908"/>
      <c r="LDM115" s="908"/>
      <c r="LDN115" s="908"/>
      <c r="LDO115" s="908"/>
      <c r="LDP115" s="908"/>
      <c r="LDQ115" s="908"/>
      <c r="LDR115" s="908"/>
      <c r="LDS115" s="908"/>
      <c r="LDT115" s="908"/>
      <c r="LDU115" s="908"/>
      <c r="LDV115" s="908"/>
      <c r="LDW115" s="908"/>
      <c r="LDX115" s="908"/>
      <c r="LDY115" s="908"/>
      <c r="LDZ115" s="908"/>
      <c r="LEA115" s="908"/>
      <c r="LEB115" s="908"/>
      <c r="LEC115" s="908"/>
      <c r="LED115" s="908"/>
      <c r="LEE115" s="908"/>
      <c r="LEF115" s="908"/>
      <c r="LEG115" s="908"/>
      <c r="LEH115" s="908"/>
      <c r="LEI115" s="908"/>
      <c r="LEJ115" s="908"/>
      <c r="LEK115" s="908"/>
      <c r="LEL115" s="908"/>
      <c r="LEM115" s="908"/>
      <c r="LEN115" s="908"/>
      <c r="LEO115" s="908"/>
      <c r="LEP115" s="908"/>
      <c r="LEQ115" s="908"/>
      <c r="LER115" s="908"/>
      <c r="LES115" s="908"/>
      <c r="LET115" s="908"/>
      <c r="LEU115" s="908"/>
      <c r="LEV115" s="908"/>
      <c r="LEW115" s="908"/>
      <c r="LEX115" s="908"/>
      <c r="LEY115" s="908"/>
      <c r="LEZ115" s="908"/>
      <c r="LFA115" s="908"/>
      <c r="LFB115" s="908"/>
      <c r="LFC115" s="908"/>
      <c r="LFD115" s="908"/>
      <c r="LFE115" s="908"/>
      <c r="LFF115" s="908"/>
      <c r="LFG115" s="908"/>
      <c r="LFH115" s="908"/>
      <c r="LFI115" s="908"/>
      <c r="LFJ115" s="908"/>
      <c r="LFK115" s="908"/>
      <c r="LFL115" s="908"/>
      <c r="LFM115" s="908"/>
      <c r="LFN115" s="908"/>
      <c r="LFO115" s="908"/>
      <c r="LFP115" s="908"/>
      <c r="LFQ115" s="908"/>
      <c r="LFR115" s="908"/>
      <c r="LFS115" s="908"/>
      <c r="LFT115" s="908"/>
      <c r="LFU115" s="908"/>
      <c r="LFV115" s="908"/>
      <c r="LFW115" s="908"/>
      <c r="LFX115" s="908"/>
      <c r="LFY115" s="908"/>
      <c r="LFZ115" s="908"/>
      <c r="LGA115" s="908"/>
      <c r="LGB115" s="908"/>
      <c r="LGC115" s="908"/>
      <c r="LGD115" s="908"/>
      <c r="LGE115" s="908"/>
      <c r="LGF115" s="908"/>
      <c r="LGG115" s="908"/>
      <c r="LGH115" s="908"/>
      <c r="LGI115" s="908"/>
      <c r="LGJ115" s="908"/>
      <c r="LGK115" s="908"/>
      <c r="LGL115" s="908"/>
      <c r="LGM115" s="908"/>
      <c r="LGN115" s="908"/>
      <c r="LGO115" s="908"/>
      <c r="LGP115" s="908"/>
      <c r="LGQ115" s="908"/>
      <c r="LGR115" s="908"/>
      <c r="LGS115" s="908"/>
      <c r="LGT115" s="908"/>
      <c r="LGU115" s="908"/>
      <c r="LGV115" s="908"/>
      <c r="LGW115" s="908"/>
      <c r="LGX115" s="908"/>
      <c r="LGY115" s="908"/>
      <c r="LGZ115" s="908"/>
      <c r="LHA115" s="908"/>
      <c r="LHB115" s="908"/>
      <c r="LHC115" s="908"/>
      <c r="LHD115" s="908"/>
      <c r="LHE115" s="908"/>
      <c r="LHF115" s="908"/>
      <c r="LHG115" s="908"/>
      <c r="LHH115" s="908"/>
      <c r="LHI115" s="908"/>
      <c r="LHJ115" s="908"/>
      <c r="LHK115" s="908"/>
      <c r="LHL115" s="908"/>
      <c r="LHM115" s="908"/>
      <c r="LHN115" s="908"/>
      <c r="LHO115" s="908"/>
      <c r="LHP115" s="908"/>
      <c r="LHQ115" s="908"/>
      <c r="LHR115" s="908"/>
      <c r="LHS115" s="908"/>
      <c r="LHT115" s="908"/>
      <c r="LHU115" s="908"/>
      <c r="LHV115" s="908"/>
      <c r="LHW115" s="908"/>
      <c r="LHX115" s="908"/>
      <c r="LHY115" s="908"/>
      <c r="LHZ115" s="908"/>
      <c r="LIA115" s="908"/>
      <c r="LIB115" s="908"/>
      <c r="LIC115" s="908"/>
      <c r="LID115" s="908"/>
      <c r="LIE115" s="908"/>
      <c r="LIF115" s="908"/>
      <c r="LIG115" s="908"/>
      <c r="LIH115" s="908"/>
      <c r="LII115" s="908"/>
      <c r="LIJ115" s="908"/>
      <c r="LIK115" s="908"/>
      <c r="LIL115" s="908"/>
      <c r="LIM115" s="908"/>
      <c r="LIN115" s="908"/>
      <c r="LIO115" s="908"/>
      <c r="LIP115" s="908"/>
      <c r="LIQ115" s="908"/>
      <c r="LIR115" s="908"/>
      <c r="LIS115" s="908"/>
      <c r="LIT115" s="908"/>
      <c r="LIU115" s="908"/>
      <c r="LIV115" s="908"/>
      <c r="LIW115" s="908"/>
      <c r="LIX115" s="908"/>
      <c r="LIY115" s="908"/>
      <c r="LIZ115" s="908"/>
      <c r="LJA115" s="908"/>
      <c r="LJB115" s="908"/>
      <c r="LJC115" s="908"/>
      <c r="LJD115" s="908"/>
      <c r="LJE115" s="908"/>
      <c r="LJF115" s="908"/>
      <c r="LJG115" s="908"/>
      <c r="LJH115" s="908"/>
      <c r="LJI115" s="908"/>
      <c r="LJJ115" s="908"/>
      <c r="LJK115" s="908"/>
      <c r="LJL115" s="908"/>
      <c r="LJM115" s="908"/>
      <c r="LJN115" s="908"/>
      <c r="LJO115" s="908"/>
      <c r="LJP115" s="908"/>
      <c r="LJQ115" s="908"/>
      <c r="LJR115" s="908"/>
      <c r="LJS115" s="908"/>
      <c r="LJT115" s="908"/>
      <c r="LJU115" s="908"/>
      <c r="LJV115" s="908"/>
      <c r="LJW115" s="908"/>
      <c r="LJX115" s="908"/>
      <c r="LJY115" s="908"/>
      <c r="LJZ115" s="908"/>
      <c r="LKA115" s="908"/>
      <c r="LKB115" s="908"/>
      <c r="LKC115" s="908"/>
      <c r="LKD115" s="908"/>
      <c r="LKE115" s="908"/>
      <c r="LKF115" s="908"/>
      <c r="LKG115" s="908"/>
      <c r="LKH115" s="908"/>
      <c r="LKI115" s="908"/>
      <c r="LKJ115" s="908"/>
      <c r="LKK115" s="908"/>
      <c r="LKL115" s="908"/>
      <c r="LKM115" s="908"/>
      <c r="LKN115" s="908"/>
      <c r="LKO115" s="908"/>
      <c r="LKP115" s="908"/>
      <c r="LKQ115" s="908"/>
      <c r="LKR115" s="908"/>
      <c r="LKS115" s="908"/>
      <c r="LKT115" s="908"/>
      <c r="LKU115" s="908"/>
      <c r="LKV115" s="908"/>
      <c r="LKW115" s="908"/>
      <c r="LKX115" s="908"/>
      <c r="LKY115" s="908"/>
      <c r="LKZ115" s="908"/>
      <c r="LLA115" s="908"/>
      <c r="LLB115" s="908"/>
      <c r="LLC115" s="908"/>
      <c r="LLD115" s="908"/>
      <c r="LLE115" s="908"/>
      <c r="LLF115" s="908"/>
      <c r="LLG115" s="908"/>
      <c r="LLH115" s="908"/>
      <c r="LLI115" s="908"/>
      <c r="LLJ115" s="908"/>
      <c r="LLK115" s="908"/>
      <c r="LLL115" s="908"/>
      <c r="LLM115" s="908"/>
      <c r="LLN115" s="908"/>
      <c r="LLO115" s="908"/>
      <c r="LLP115" s="908"/>
      <c r="LLQ115" s="908"/>
      <c r="LLR115" s="908"/>
      <c r="LLS115" s="908"/>
      <c r="LLT115" s="908"/>
      <c r="LLU115" s="908"/>
      <c r="LLV115" s="908"/>
      <c r="LLW115" s="908"/>
      <c r="LLX115" s="908"/>
      <c r="LLY115" s="908"/>
      <c r="LLZ115" s="908"/>
      <c r="LMA115" s="908"/>
      <c r="LMB115" s="908"/>
      <c r="LMC115" s="908"/>
      <c r="LMD115" s="908"/>
      <c r="LME115" s="908"/>
      <c r="LMF115" s="908"/>
      <c r="LMG115" s="908"/>
      <c r="LMH115" s="908"/>
      <c r="LMI115" s="908"/>
      <c r="LMJ115" s="908"/>
      <c r="LMK115" s="908"/>
      <c r="LML115" s="908"/>
      <c r="LMM115" s="908"/>
      <c r="LMN115" s="908"/>
      <c r="LMO115" s="908"/>
      <c r="LMP115" s="908"/>
      <c r="LMQ115" s="908"/>
      <c r="LMR115" s="908"/>
      <c r="LMS115" s="908"/>
      <c r="LMT115" s="908"/>
      <c r="LMU115" s="908"/>
      <c r="LMV115" s="908"/>
      <c r="LMW115" s="908"/>
      <c r="LMX115" s="908"/>
      <c r="LMY115" s="908"/>
      <c r="LMZ115" s="908"/>
      <c r="LNA115" s="908"/>
      <c r="LNB115" s="908"/>
      <c r="LNC115" s="908"/>
      <c r="LND115" s="908"/>
      <c r="LNE115" s="908"/>
      <c r="LNF115" s="908"/>
      <c r="LNG115" s="908"/>
      <c r="LNH115" s="908"/>
      <c r="LNI115" s="908"/>
      <c r="LNJ115" s="908"/>
      <c r="LNK115" s="908"/>
      <c r="LNL115" s="908"/>
      <c r="LNM115" s="908"/>
      <c r="LNN115" s="908"/>
      <c r="LNO115" s="908"/>
      <c r="LNP115" s="908"/>
      <c r="LNQ115" s="908"/>
      <c r="LNR115" s="908"/>
      <c r="LNS115" s="908"/>
      <c r="LNT115" s="908"/>
      <c r="LNU115" s="908"/>
      <c r="LNV115" s="908"/>
      <c r="LNW115" s="908"/>
      <c r="LNX115" s="908"/>
      <c r="LNY115" s="908"/>
      <c r="LNZ115" s="908"/>
      <c r="LOA115" s="908"/>
      <c r="LOB115" s="908"/>
      <c r="LOC115" s="908"/>
      <c r="LOD115" s="908"/>
      <c r="LOE115" s="908"/>
      <c r="LOF115" s="908"/>
      <c r="LOG115" s="908"/>
      <c r="LOH115" s="908"/>
      <c r="LOI115" s="908"/>
      <c r="LOJ115" s="908"/>
      <c r="LOK115" s="908"/>
      <c r="LOL115" s="908"/>
      <c r="LOM115" s="908"/>
      <c r="LON115" s="908"/>
      <c r="LOO115" s="908"/>
      <c r="LOP115" s="908"/>
      <c r="LOQ115" s="908"/>
      <c r="LOR115" s="908"/>
      <c r="LOS115" s="908"/>
      <c r="LOT115" s="908"/>
      <c r="LOU115" s="908"/>
      <c r="LOV115" s="908"/>
      <c r="LOW115" s="908"/>
      <c r="LOX115" s="908"/>
      <c r="LOY115" s="908"/>
      <c r="LOZ115" s="908"/>
      <c r="LPA115" s="908"/>
      <c r="LPB115" s="908"/>
      <c r="LPC115" s="908"/>
      <c r="LPD115" s="908"/>
      <c r="LPE115" s="908"/>
      <c r="LPF115" s="908"/>
      <c r="LPG115" s="908"/>
      <c r="LPH115" s="908"/>
      <c r="LPI115" s="908"/>
      <c r="LPJ115" s="908"/>
      <c r="LPK115" s="908"/>
      <c r="LPL115" s="908"/>
      <c r="LPM115" s="908"/>
      <c r="LPN115" s="908"/>
      <c r="LPO115" s="908"/>
      <c r="LPP115" s="908"/>
      <c r="LPQ115" s="908"/>
      <c r="LPR115" s="908"/>
      <c r="LPS115" s="908"/>
      <c r="LPT115" s="908"/>
      <c r="LPU115" s="908"/>
      <c r="LPV115" s="908"/>
      <c r="LPW115" s="908"/>
      <c r="LPX115" s="908"/>
      <c r="LPY115" s="908"/>
      <c r="LPZ115" s="908"/>
      <c r="LQA115" s="908"/>
      <c r="LQB115" s="908"/>
      <c r="LQC115" s="908"/>
      <c r="LQD115" s="908"/>
      <c r="LQE115" s="908"/>
      <c r="LQF115" s="908"/>
      <c r="LQG115" s="908"/>
      <c r="LQH115" s="908"/>
      <c r="LQI115" s="908"/>
      <c r="LQJ115" s="908"/>
      <c r="LQK115" s="908"/>
      <c r="LQL115" s="908"/>
      <c r="LQM115" s="908"/>
      <c r="LQN115" s="908"/>
      <c r="LQO115" s="908"/>
      <c r="LQP115" s="908"/>
      <c r="LQQ115" s="908"/>
      <c r="LQR115" s="908"/>
      <c r="LQS115" s="908"/>
      <c r="LQT115" s="908"/>
      <c r="LQU115" s="908"/>
      <c r="LQV115" s="908"/>
      <c r="LQW115" s="908"/>
      <c r="LQX115" s="908"/>
      <c r="LQY115" s="908"/>
      <c r="LQZ115" s="908"/>
      <c r="LRA115" s="908"/>
      <c r="LRB115" s="908"/>
      <c r="LRC115" s="908"/>
      <c r="LRD115" s="908"/>
      <c r="LRE115" s="908"/>
      <c r="LRF115" s="908"/>
      <c r="LRG115" s="908"/>
      <c r="LRH115" s="908"/>
      <c r="LRI115" s="908"/>
      <c r="LRJ115" s="908"/>
      <c r="LRK115" s="908"/>
      <c r="LRL115" s="908"/>
      <c r="LRM115" s="908"/>
      <c r="LRN115" s="908"/>
      <c r="LRO115" s="908"/>
      <c r="LRP115" s="908"/>
      <c r="LRQ115" s="908"/>
      <c r="LRR115" s="908"/>
      <c r="LRS115" s="908"/>
      <c r="LRT115" s="908"/>
      <c r="LRU115" s="908"/>
      <c r="LRV115" s="908"/>
      <c r="LRW115" s="908"/>
      <c r="LRX115" s="908"/>
      <c r="LRY115" s="908"/>
      <c r="LRZ115" s="908"/>
      <c r="LSA115" s="908"/>
      <c r="LSB115" s="908"/>
      <c r="LSC115" s="908"/>
      <c r="LSD115" s="908"/>
      <c r="LSE115" s="908"/>
      <c r="LSF115" s="908"/>
      <c r="LSG115" s="908"/>
      <c r="LSH115" s="908"/>
      <c r="LSI115" s="908"/>
      <c r="LSJ115" s="908"/>
      <c r="LSK115" s="908"/>
      <c r="LSL115" s="908"/>
      <c r="LSM115" s="908"/>
      <c r="LSN115" s="908"/>
      <c r="LSO115" s="908"/>
      <c r="LSP115" s="908"/>
      <c r="LSQ115" s="908"/>
      <c r="LSR115" s="908"/>
      <c r="LSS115" s="908"/>
      <c r="LST115" s="908"/>
      <c r="LSU115" s="908"/>
      <c r="LSV115" s="908"/>
      <c r="LSW115" s="908"/>
      <c r="LSX115" s="908"/>
      <c r="LSY115" s="908"/>
      <c r="LSZ115" s="908"/>
      <c r="LTA115" s="908"/>
      <c r="LTB115" s="908"/>
      <c r="LTC115" s="908"/>
      <c r="LTD115" s="908"/>
      <c r="LTE115" s="908"/>
      <c r="LTF115" s="908"/>
      <c r="LTG115" s="908"/>
      <c r="LTH115" s="908"/>
      <c r="LTI115" s="908"/>
      <c r="LTJ115" s="908"/>
      <c r="LTK115" s="908"/>
      <c r="LTL115" s="908"/>
      <c r="LTM115" s="908"/>
      <c r="LTN115" s="908"/>
      <c r="LTO115" s="908"/>
      <c r="LTP115" s="908"/>
      <c r="LTQ115" s="908"/>
      <c r="LTR115" s="908"/>
      <c r="LTS115" s="908"/>
      <c r="LTT115" s="908"/>
      <c r="LTU115" s="908"/>
      <c r="LTV115" s="908"/>
      <c r="LTW115" s="908"/>
      <c r="LTX115" s="908"/>
      <c r="LTY115" s="908"/>
      <c r="LTZ115" s="908"/>
      <c r="LUA115" s="908"/>
      <c r="LUB115" s="908"/>
      <c r="LUC115" s="908"/>
      <c r="LUD115" s="908"/>
      <c r="LUE115" s="908"/>
      <c r="LUF115" s="908"/>
      <c r="LUG115" s="908"/>
      <c r="LUH115" s="908"/>
      <c r="LUI115" s="908"/>
      <c r="LUJ115" s="908"/>
      <c r="LUK115" s="908"/>
      <c r="LUL115" s="908"/>
      <c r="LUM115" s="908"/>
      <c r="LUN115" s="908"/>
      <c r="LUO115" s="908"/>
      <c r="LUP115" s="908"/>
      <c r="LUQ115" s="908"/>
      <c r="LUR115" s="908"/>
      <c r="LUS115" s="908"/>
      <c r="LUT115" s="908"/>
      <c r="LUU115" s="908"/>
      <c r="LUV115" s="908"/>
      <c r="LUW115" s="908"/>
      <c r="LUX115" s="908"/>
      <c r="LUY115" s="908"/>
      <c r="LUZ115" s="908"/>
      <c r="LVA115" s="908"/>
      <c r="LVB115" s="908"/>
      <c r="LVC115" s="908"/>
      <c r="LVD115" s="908"/>
      <c r="LVE115" s="908"/>
      <c r="LVF115" s="908"/>
      <c r="LVG115" s="908"/>
      <c r="LVH115" s="908"/>
      <c r="LVI115" s="908"/>
      <c r="LVJ115" s="908"/>
      <c r="LVK115" s="908"/>
      <c r="LVL115" s="908"/>
      <c r="LVM115" s="908"/>
      <c r="LVN115" s="908"/>
      <c r="LVO115" s="908"/>
      <c r="LVP115" s="908"/>
      <c r="LVQ115" s="908"/>
      <c r="LVR115" s="908"/>
      <c r="LVS115" s="908"/>
      <c r="LVT115" s="908"/>
      <c r="LVU115" s="908"/>
      <c r="LVV115" s="908"/>
      <c r="LVW115" s="908"/>
      <c r="LVX115" s="908"/>
      <c r="LVY115" s="908"/>
      <c r="LVZ115" s="908"/>
      <c r="LWA115" s="908"/>
      <c r="LWB115" s="908"/>
      <c r="LWC115" s="908"/>
      <c r="LWD115" s="908"/>
      <c r="LWE115" s="908"/>
      <c r="LWF115" s="908"/>
      <c r="LWG115" s="908"/>
      <c r="LWH115" s="908"/>
      <c r="LWI115" s="908"/>
      <c r="LWJ115" s="908"/>
      <c r="LWK115" s="908"/>
      <c r="LWL115" s="908"/>
      <c r="LWM115" s="908"/>
      <c r="LWN115" s="908"/>
      <c r="LWO115" s="908"/>
      <c r="LWP115" s="908"/>
      <c r="LWQ115" s="908"/>
      <c r="LWR115" s="908"/>
      <c r="LWS115" s="908"/>
      <c r="LWT115" s="908"/>
      <c r="LWU115" s="908"/>
      <c r="LWV115" s="908"/>
      <c r="LWW115" s="908"/>
      <c r="LWX115" s="908"/>
      <c r="LWY115" s="908"/>
      <c r="LWZ115" s="908"/>
      <c r="LXA115" s="908"/>
      <c r="LXB115" s="908"/>
      <c r="LXC115" s="908"/>
      <c r="LXD115" s="908"/>
      <c r="LXE115" s="908"/>
      <c r="LXF115" s="908"/>
      <c r="LXG115" s="908"/>
      <c r="LXH115" s="908"/>
      <c r="LXI115" s="908"/>
      <c r="LXJ115" s="908"/>
      <c r="LXK115" s="908"/>
      <c r="LXL115" s="908"/>
      <c r="LXM115" s="908"/>
      <c r="LXN115" s="908"/>
      <c r="LXO115" s="908"/>
      <c r="LXP115" s="908"/>
      <c r="LXQ115" s="908"/>
      <c r="LXR115" s="908"/>
      <c r="LXS115" s="908"/>
      <c r="LXT115" s="908"/>
      <c r="LXU115" s="908"/>
      <c r="LXV115" s="908"/>
      <c r="LXW115" s="908"/>
      <c r="LXX115" s="908"/>
      <c r="LXY115" s="908"/>
      <c r="LXZ115" s="908"/>
      <c r="LYA115" s="908"/>
      <c r="LYB115" s="908"/>
      <c r="LYC115" s="908"/>
      <c r="LYD115" s="908"/>
      <c r="LYE115" s="908"/>
      <c r="LYF115" s="908"/>
      <c r="LYG115" s="908"/>
      <c r="LYH115" s="908"/>
      <c r="LYI115" s="908"/>
      <c r="LYJ115" s="908"/>
      <c r="LYK115" s="908"/>
      <c r="LYL115" s="908"/>
      <c r="LYM115" s="908"/>
      <c r="LYN115" s="908"/>
      <c r="LYO115" s="908"/>
      <c r="LYP115" s="908"/>
      <c r="LYQ115" s="908"/>
      <c r="LYR115" s="908"/>
      <c r="LYS115" s="908"/>
      <c r="LYT115" s="908"/>
      <c r="LYU115" s="908"/>
      <c r="LYV115" s="908"/>
      <c r="LYW115" s="908"/>
      <c r="LYX115" s="908"/>
      <c r="LYY115" s="908"/>
      <c r="LYZ115" s="908"/>
      <c r="LZA115" s="908"/>
      <c r="LZB115" s="908"/>
      <c r="LZC115" s="908"/>
      <c r="LZD115" s="908"/>
      <c r="LZE115" s="908"/>
      <c r="LZF115" s="908"/>
      <c r="LZG115" s="908"/>
      <c r="LZH115" s="908"/>
      <c r="LZI115" s="908"/>
      <c r="LZJ115" s="908"/>
      <c r="LZK115" s="908"/>
      <c r="LZL115" s="908"/>
      <c r="LZM115" s="908"/>
      <c r="LZN115" s="908"/>
      <c r="LZO115" s="908"/>
      <c r="LZP115" s="908"/>
      <c r="LZQ115" s="908"/>
      <c r="LZR115" s="908"/>
      <c r="LZS115" s="908"/>
      <c r="LZT115" s="908"/>
      <c r="LZU115" s="908"/>
      <c r="LZV115" s="908"/>
      <c r="LZW115" s="908"/>
      <c r="LZX115" s="908"/>
      <c r="LZY115" s="908"/>
      <c r="LZZ115" s="908"/>
      <c r="MAA115" s="908"/>
      <c r="MAB115" s="908"/>
      <c r="MAC115" s="908"/>
      <c r="MAD115" s="908"/>
      <c r="MAE115" s="908"/>
      <c r="MAF115" s="908"/>
      <c r="MAG115" s="908"/>
      <c r="MAH115" s="908"/>
      <c r="MAI115" s="908"/>
      <c r="MAJ115" s="908"/>
      <c r="MAK115" s="908"/>
      <c r="MAL115" s="908"/>
      <c r="MAM115" s="908"/>
      <c r="MAN115" s="908"/>
      <c r="MAO115" s="908"/>
      <c r="MAP115" s="908"/>
      <c r="MAQ115" s="908"/>
      <c r="MAR115" s="908"/>
      <c r="MAS115" s="908"/>
      <c r="MAT115" s="908"/>
      <c r="MAU115" s="908"/>
      <c r="MAV115" s="908"/>
      <c r="MAW115" s="908"/>
      <c r="MAX115" s="908"/>
      <c r="MAY115" s="908"/>
      <c r="MAZ115" s="908"/>
      <c r="MBA115" s="908"/>
      <c r="MBB115" s="908"/>
      <c r="MBC115" s="908"/>
      <c r="MBD115" s="908"/>
      <c r="MBE115" s="908"/>
      <c r="MBF115" s="908"/>
      <c r="MBG115" s="908"/>
      <c r="MBH115" s="908"/>
      <c r="MBI115" s="908"/>
      <c r="MBJ115" s="908"/>
      <c r="MBK115" s="908"/>
      <c r="MBL115" s="908"/>
      <c r="MBM115" s="908"/>
      <c r="MBN115" s="908"/>
      <c r="MBO115" s="908"/>
      <c r="MBP115" s="908"/>
      <c r="MBQ115" s="908"/>
      <c r="MBR115" s="908"/>
      <c r="MBS115" s="908"/>
      <c r="MBT115" s="908"/>
      <c r="MBU115" s="908"/>
      <c r="MBV115" s="908"/>
      <c r="MBW115" s="908"/>
      <c r="MBX115" s="908"/>
      <c r="MBY115" s="908"/>
      <c r="MBZ115" s="908"/>
      <c r="MCA115" s="908"/>
      <c r="MCB115" s="908"/>
      <c r="MCC115" s="908"/>
      <c r="MCD115" s="908"/>
      <c r="MCE115" s="908"/>
      <c r="MCF115" s="908"/>
      <c r="MCG115" s="908"/>
      <c r="MCH115" s="908"/>
      <c r="MCI115" s="908"/>
      <c r="MCJ115" s="908"/>
      <c r="MCK115" s="908"/>
      <c r="MCL115" s="908"/>
      <c r="MCM115" s="908"/>
      <c r="MCN115" s="908"/>
      <c r="MCO115" s="908"/>
      <c r="MCP115" s="908"/>
      <c r="MCQ115" s="908"/>
      <c r="MCR115" s="908"/>
      <c r="MCS115" s="908"/>
      <c r="MCT115" s="908"/>
      <c r="MCU115" s="908"/>
      <c r="MCV115" s="908"/>
      <c r="MCW115" s="908"/>
      <c r="MCX115" s="908"/>
      <c r="MCY115" s="908"/>
      <c r="MCZ115" s="908"/>
      <c r="MDA115" s="908"/>
      <c r="MDB115" s="908"/>
      <c r="MDC115" s="908"/>
      <c r="MDD115" s="908"/>
      <c r="MDE115" s="908"/>
      <c r="MDF115" s="908"/>
      <c r="MDG115" s="908"/>
      <c r="MDH115" s="908"/>
      <c r="MDI115" s="908"/>
      <c r="MDJ115" s="908"/>
      <c r="MDK115" s="908"/>
      <c r="MDL115" s="908"/>
      <c r="MDM115" s="908"/>
      <c r="MDN115" s="908"/>
      <c r="MDO115" s="908"/>
      <c r="MDP115" s="908"/>
      <c r="MDQ115" s="908"/>
      <c r="MDR115" s="908"/>
      <c r="MDS115" s="908"/>
      <c r="MDT115" s="908"/>
      <c r="MDU115" s="908"/>
      <c r="MDV115" s="908"/>
      <c r="MDW115" s="908"/>
      <c r="MDX115" s="908"/>
      <c r="MDY115" s="908"/>
      <c r="MDZ115" s="908"/>
      <c r="MEA115" s="908"/>
      <c r="MEB115" s="908"/>
      <c r="MEC115" s="908"/>
      <c r="MED115" s="908"/>
      <c r="MEE115" s="908"/>
      <c r="MEF115" s="908"/>
      <c r="MEG115" s="908"/>
      <c r="MEH115" s="908"/>
      <c r="MEI115" s="908"/>
      <c r="MEJ115" s="908"/>
      <c r="MEK115" s="908"/>
      <c r="MEL115" s="908"/>
      <c r="MEM115" s="908"/>
      <c r="MEN115" s="908"/>
      <c r="MEO115" s="908"/>
      <c r="MEP115" s="908"/>
      <c r="MEQ115" s="908"/>
      <c r="MER115" s="908"/>
      <c r="MES115" s="908"/>
      <c r="MET115" s="908"/>
      <c r="MEU115" s="908"/>
      <c r="MEV115" s="908"/>
      <c r="MEW115" s="908"/>
      <c r="MEX115" s="908"/>
      <c r="MEY115" s="908"/>
      <c r="MEZ115" s="908"/>
      <c r="MFA115" s="908"/>
      <c r="MFB115" s="908"/>
      <c r="MFC115" s="908"/>
      <c r="MFD115" s="908"/>
      <c r="MFE115" s="908"/>
      <c r="MFF115" s="908"/>
      <c r="MFG115" s="908"/>
      <c r="MFH115" s="908"/>
      <c r="MFI115" s="908"/>
      <c r="MFJ115" s="908"/>
      <c r="MFK115" s="908"/>
      <c r="MFL115" s="908"/>
      <c r="MFM115" s="908"/>
      <c r="MFN115" s="908"/>
      <c r="MFO115" s="908"/>
      <c r="MFP115" s="908"/>
      <c r="MFQ115" s="908"/>
      <c r="MFR115" s="908"/>
      <c r="MFS115" s="908"/>
      <c r="MFT115" s="908"/>
      <c r="MFU115" s="908"/>
      <c r="MFV115" s="908"/>
      <c r="MFW115" s="908"/>
      <c r="MFX115" s="908"/>
      <c r="MFY115" s="908"/>
      <c r="MFZ115" s="908"/>
      <c r="MGA115" s="908"/>
      <c r="MGB115" s="908"/>
      <c r="MGC115" s="908"/>
      <c r="MGD115" s="908"/>
      <c r="MGE115" s="908"/>
      <c r="MGF115" s="908"/>
      <c r="MGG115" s="908"/>
      <c r="MGH115" s="908"/>
      <c r="MGI115" s="908"/>
      <c r="MGJ115" s="908"/>
      <c r="MGK115" s="908"/>
      <c r="MGL115" s="908"/>
      <c r="MGM115" s="908"/>
      <c r="MGN115" s="908"/>
      <c r="MGO115" s="908"/>
      <c r="MGP115" s="908"/>
      <c r="MGQ115" s="908"/>
      <c r="MGR115" s="908"/>
      <c r="MGS115" s="908"/>
      <c r="MGT115" s="908"/>
      <c r="MGU115" s="908"/>
      <c r="MGV115" s="908"/>
      <c r="MGW115" s="908"/>
      <c r="MGX115" s="908"/>
      <c r="MGY115" s="908"/>
      <c r="MGZ115" s="908"/>
      <c r="MHA115" s="908"/>
      <c r="MHB115" s="908"/>
      <c r="MHC115" s="908"/>
      <c r="MHD115" s="908"/>
      <c r="MHE115" s="908"/>
      <c r="MHF115" s="908"/>
      <c r="MHG115" s="908"/>
      <c r="MHH115" s="908"/>
      <c r="MHI115" s="908"/>
      <c r="MHJ115" s="908"/>
      <c r="MHK115" s="908"/>
      <c r="MHL115" s="908"/>
      <c r="MHM115" s="908"/>
      <c r="MHN115" s="908"/>
      <c r="MHO115" s="908"/>
      <c r="MHP115" s="908"/>
      <c r="MHQ115" s="908"/>
      <c r="MHR115" s="908"/>
      <c r="MHS115" s="908"/>
      <c r="MHT115" s="908"/>
      <c r="MHU115" s="908"/>
      <c r="MHV115" s="908"/>
      <c r="MHW115" s="908"/>
      <c r="MHX115" s="908"/>
      <c r="MHY115" s="908"/>
      <c r="MHZ115" s="908"/>
      <c r="MIA115" s="908"/>
      <c r="MIB115" s="908"/>
      <c r="MIC115" s="908"/>
      <c r="MID115" s="908"/>
      <c r="MIE115" s="908"/>
      <c r="MIF115" s="908"/>
      <c r="MIG115" s="908"/>
      <c r="MIH115" s="908"/>
      <c r="MII115" s="908"/>
      <c r="MIJ115" s="908"/>
      <c r="MIK115" s="908"/>
      <c r="MIL115" s="908"/>
      <c r="MIM115" s="908"/>
      <c r="MIN115" s="908"/>
      <c r="MIO115" s="908"/>
      <c r="MIP115" s="908"/>
      <c r="MIQ115" s="908"/>
      <c r="MIR115" s="908"/>
      <c r="MIS115" s="908"/>
      <c r="MIT115" s="908"/>
      <c r="MIU115" s="908"/>
      <c r="MIV115" s="908"/>
      <c r="MIW115" s="908"/>
      <c r="MIX115" s="908"/>
      <c r="MIY115" s="908"/>
      <c r="MIZ115" s="908"/>
      <c r="MJA115" s="908"/>
      <c r="MJB115" s="908"/>
      <c r="MJC115" s="908"/>
      <c r="MJD115" s="908"/>
      <c r="MJE115" s="908"/>
      <c r="MJF115" s="908"/>
      <c r="MJG115" s="908"/>
      <c r="MJH115" s="908"/>
      <c r="MJI115" s="908"/>
      <c r="MJJ115" s="908"/>
      <c r="MJK115" s="908"/>
      <c r="MJL115" s="908"/>
      <c r="MJM115" s="908"/>
      <c r="MJN115" s="908"/>
      <c r="MJO115" s="908"/>
      <c r="MJP115" s="908"/>
      <c r="MJQ115" s="908"/>
      <c r="MJR115" s="908"/>
      <c r="MJS115" s="908"/>
      <c r="MJT115" s="908"/>
      <c r="MJU115" s="908"/>
      <c r="MJV115" s="908"/>
      <c r="MJW115" s="908"/>
      <c r="MJX115" s="908"/>
      <c r="MJY115" s="908"/>
      <c r="MJZ115" s="908"/>
      <c r="MKA115" s="908"/>
      <c r="MKB115" s="908"/>
      <c r="MKC115" s="908"/>
      <c r="MKD115" s="908"/>
      <c r="MKE115" s="908"/>
      <c r="MKF115" s="908"/>
      <c r="MKG115" s="908"/>
      <c r="MKH115" s="908"/>
      <c r="MKI115" s="908"/>
      <c r="MKJ115" s="908"/>
      <c r="MKK115" s="908"/>
      <c r="MKL115" s="908"/>
      <c r="MKM115" s="908"/>
      <c r="MKN115" s="908"/>
      <c r="MKO115" s="908"/>
      <c r="MKP115" s="908"/>
      <c r="MKQ115" s="908"/>
      <c r="MKR115" s="908"/>
      <c r="MKS115" s="908"/>
      <c r="MKT115" s="908"/>
      <c r="MKU115" s="908"/>
      <c r="MKV115" s="908"/>
      <c r="MKW115" s="908"/>
      <c r="MKX115" s="908"/>
      <c r="MKY115" s="908"/>
      <c r="MKZ115" s="908"/>
      <c r="MLA115" s="908"/>
      <c r="MLB115" s="908"/>
      <c r="MLC115" s="908"/>
      <c r="MLD115" s="908"/>
      <c r="MLE115" s="908"/>
      <c r="MLF115" s="908"/>
      <c r="MLG115" s="908"/>
      <c r="MLH115" s="908"/>
      <c r="MLI115" s="908"/>
      <c r="MLJ115" s="908"/>
      <c r="MLK115" s="908"/>
      <c r="MLL115" s="908"/>
      <c r="MLM115" s="908"/>
      <c r="MLN115" s="908"/>
      <c r="MLO115" s="908"/>
      <c r="MLP115" s="908"/>
      <c r="MLQ115" s="908"/>
      <c r="MLR115" s="908"/>
      <c r="MLS115" s="908"/>
      <c r="MLT115" s="908"/>
      <c r="MLU115" s="908"/>
      <c r="MLV115" s="908"/>
      <c r="MLW115" s="908"/>
      <c r="MLX115" s="908"/>
      <c r="MLY115" s="908"/>
      <c r="MLZ115" s="908"/>
      <c r="MMA115" s="908"/>
      <c r="MMB115" s="908"/>
      <c r="MMC115" s="908"/>
      <c r="MMD115" s="908"/>
      <c r="MME115" s="908"/>
      <c r="MMF115" s="908"/>
      <c r="MMG115" s="908"/>
      <c r="MMH115" s="908"/>
      <c r="MMI115" s="908"/>
      <c r="MMJ115" s="908"/>
      <c r="MMK115" s="908"/>
      <c r="MML115" s="908"/>
      <c r="MMM115" s="908"/>
      <c r="MMN115" s="908"/>
      <c r="MMO115" s="908"/>
      <c r="MMP115" s="908"/>
      <c r="MMQ115" s="908"/>
      <c r="MMR115" s="908"/>
      <c r="MMS115" s="908"/>
      <c r="MMT115" s="908"/>
      <c r="MMU115" s="908"/>
      <c r="MMV115" s="908"/>
      <c r="MMW115" s="908"/>
      <c r="MMX115" s="908"/>
      <c r="MMY115" s="908"/>
      <c r="MMZ115" s="908"/>
      <c r="MNA115" s="908"/>
      <c r="MNB115" s="908"/>
      <c r="MNC115" s="908"/>
      <c r="MND115" s="908"/>
      <c r="MNE115" s="908"/>
      <c r="MNF115" s="908"/>
      <c r="MNG115" s="908"/>
      <c r="MNH115" s="908"/>
      <c r="MNI115" s="908"/>
      <c r="MNJ115" s="908"/>
      <c r="MNK115" s="908"/>
      <c r="MNL115" s="908"/>
      <c r="MNM115" s="908"/>
      <c r="MNN115" s="908"/>
      <c r="MNO115" s="908"/>
      <c r="MNP115" s="908"/>
      <c r="MNQ115" s="908"/>
      <c r="MNR115" s="908"/>
      <c r="MNS115" s="908"/>
      <c r="MNT115" s="908"/>
      <c r="MNU115" s="908"/>
      <c r="MNV115" s="908"/>
      <c r="MNW115" s="908"/>
      <c r="MNX115" s="908"/>
      <c r="MNY115" s="908"/>
      <c r="MNZ115" s="908"/>
      <c r="MOA115" s="908"/>
      <c r="MOB115" s="908"/>
      <c r="MOC115" s="908"/>
      <c r="MOD115" s="908"/>
      <c r="MOE115" s="908"/>
      <c r="MOF115" s="908"/>
      <c r="MOG115" s="908"/>
      <c r="MOH115" s="908"/>
      <c r="MOI115" s="908"/>
      <c r="MOJ115" s="908"/>
      <c r="MOK115" s="908"/>
      <c r="MOL115" s="908"/>
      <c r="MOM115" s="908"/>
      <c r="MON115" s="908"/>
      <c r="MOO115" s="908"/>
      <c r="MOP115" s="908"/>
      <c r="MOQ115" s="908"/>
      <c r="MOR115" s="908"/>
      <c r="MOS115" s="908"/>
      <c r="MOT115" s="908"/>
      <c r="MOU115" s="908"/>
      <c r="MOV115" s="908"/>
      <c r="MOW115" s="908"/>
      <c r="MOX115" s="908"/>
      <c r="MOY115" s="908"/>
      <c r="MOZ115" s="908"/>
      <c r="MPA115" s="908"/>
      <c r="MPB115" s="908"/>
      <c r="MPC115" s="908"/>
      <c r="MPD115" s="908"/>
      <c r="MPE115" s="908"/>
      <c r="MPF115" s="908"/>
      <c r="MPG115" s="908"/>
      <c r="MPH115" s="908"/>
      <c r="MPI115" s="908"/>
      <c r="MPJ115" s="908"/>
      <c r="MPK115" s="908"/>
      <c r="MPL115" s="908"/>
      <c r="MPM115" s="908"/>
      <c r="MPN115" s="908"/>
      <c r="MPO115" s="908"/>
      <c r="MPP115" s="908"/>
      <c r="MPQ115" s="908"/>
      <c r="MPR115" s="908"/>
      <c r="MPS115" s="908"/>
      <c r="MPT115" s="908"/>
      <c r="MPU115" s="908"/>
      <c r="MPV115" s="908"/>
      <c r="MPW115" s="908"/>
      <c r="MPX115" s="908"/>
      <c r="MPY115" s="908"/>
      <c r="MPZ115" s="908"/>
      <c r="MQA115" s="908"/>
      <c r="MQB115" s="908"/>
      <c r="MQC115" s="908"/>
      <c r="MQD115" s="908"/>
      <c r="MQE115" s="908"/>
      <c r="MQF115" s="908"/>
      <c r="MQG115" s="908"/>
      <c r="MQH115" s="908"/>
      <c r="MQI115" s="908"/>
      <c r="MQJ115" s="908"/>
      <c r="MQK115" s="908"/>
      <c r="MQL115" s="908"/>
      <c r="MQM115" s="908"/>
      <c r="MQN115" s="908"/>
      <c r="MQO115" s="908"/>
      <c r="MQP115" s="908"/>
      <c r="MQQ115" s="908"/>
      <c r="MQR115" s="908"/>
      <c r="MQS115" s="908"/>
      <c r="MQT115" s="908"/>
      <c r="MQU115" s="908"/>
      <c r="MQV115" s="908"/>
      <c r="MQW115" s="908"/>
      <c r="MQX115" s="908"/>
      <c r="MQY115" s="908"/>
      <c r="MQZ115" s="908"/>
      <c r="MRA115" s="908"/>
      <c r="MRB115" s="908"/>
      <c r="MRC115" s="908"/>
      <c r="MRD115" s="908"/>
      <c r="MRE115" s="908"/>
      <c r="MRF115" s="908"/>
      <c r="MRG115" s="908"/>
      <c r="MRH115" s="908"/>
      <c r="MRI115" s="908"/>
      <c r="MRJ115" s="908"/>
      <c r="MRK115" s="908"/>
      <c r="MRL115" s="908"/>
      <c r="MRM115" s="908"/>
      <c r="MRN115" s="908"/>
      <c r="MRO115" s="908"/>
      <c r="MRP115" s="908"/>
      <c r="MRQ115" s="908"/>
      <c r="MRR115" s="908"/>
      <c r="MRS115" s="908"/>
      <c r="MRT115" s="908"/>
      <c r="MRU115" s="908"/>
      <c r="MRV115" s="908"/>
      <c r="MRW115" s="908"/>
      <c r="MRX115" s="908"/>
      <c r="MRY115" s="908"/>
      <c r="MRZ115" s="908"/>
      <c r="MSA115" s="908"/>
      <c r="MSB115" s="908"/>
      <c r="MSC115" s="908"/>
      <c r="MSD115" s="908"/>
      <c r="MSE115" s="908"/>
      <c r="MSF115" s="908"/>
      <c r="MSG115" s="908"/>
      <c r="MSH115" s="908"/>
      <c r="MSI115" s="908"/>
      <c r="MSJ115" s="908"/>
      <c r="MSK115" s="908"/>
      <c r="MSL115" s="908"/>
      <c r="MSM115" s="908"/>
      <c r="MSN115" s="908"/>
      <c r="MSO115" s="908"/>
      <c r="MSP115" s="908"/>
      <c r="MSQ115" s="908"/>
      <c r="MSR115" s="908"/>
      <c r="MSS115" s="908"/>
      <c r="MST115" s="908"/>
      <c r="MSU115" s="908"/>
      <c r="MSV115" s="908"/>
      <c r="MSW115" s="908"/>
      <c r="MSX115" s="908"/>
      <c r="MSY115" s="908"/>
      <c r="MSZ115" s="908"/>
      <c r="MTA115" s="908"/>
      <c r="MTB115" s="908"/>
      <c r="MTC115" s="908"/>
      <c r="MTD115" s="908"/>
      <c r="MTE115" s="908"/>
      <c r="MTF115" s="908"/>
      <c r="MTG115" s="908"/>
      <c r="MTH115" s="908"/>
      <c r="MTI115" s="908"/>
      <c r="MTJ115" s="908"/>
      <c r="MTK115" s="908"/>
      <c r="MTL115" s="908"/>
      <c r="MTM115" s="908"/>
      <c r="MTN115" s="908"/>
      <c r="MTO115" s="908"/>
      <c r="MTP115" s="908"/>
      <c r="MTQ115" s="908"/>
      <c r="MTR115" s="908"/>
      <c r="MTS115" s="908"/>
      <c r="MTT115" s="908"/>
      <c r="MTU115" s="908"/>
      <c r="MTV115" s="908"/>
      <c r="MTW115" s="908"/>
      <c r="MTX115" s="908"/>
      <c r="MTY115" s="908"/>
      <c r="MTZ115" s="908"/>
      <c r="MUA115" s="908"/>
      <c r="MUB115" s="908"/>
      <c r="MUC115" s="908"/>
      <c r="MUD115" s="908"/>
      <c r="MUE115" s="908"/>
      <c r="MUF115" s="908"/>
      <c r="MUG115" s="908"/>
      <c r="MUH115" s="908"/>
      <c r="MUI115" s="908"/>
      <c r="MUJ115" s="908"/>
      <c r="MUK115" s="908"/>
      <c r="MUL115" s="908"/>
      <c r="MUM115" s="908"/>
      <c r="MUN115" s="908"/>
      <c r="MUO115" s="908"/>
      <c r="MUP115" s="908"/>
      <c r="MUQ115" s="908"/>
      <c r="MUR115" s="908"/>
      <c r="MUS115" s="908"/>
      <c r="MUT115" s="908"/>
      <c r="MUU115" s="908"/>
      <c r="MUV115" s="908"/>
      <c r="MUW115" s="908"/>
      <c r="MUX115" s="908"/>
      <c r="MUY115" s="908"/>
      <c r="MUZ115" s="908"/>
      <c r="MVA115" s="908"/>
      <c r="MVB115" s="908"/>
      <c r="MVC115" s="908"/>
      <c r="MVD115" s="908"/>
      <c r="MVE115" s="908"/>
      <c r="MVF115" s="908"/>
      <c r="MVG115" s="908"/>
      <c r="MVH115" s="908"/>
      <c r="MVI115" s="908"/>
      <c r="MVJ115" s="908"/>
      <c r="MVK115" s="908"/>
      <c r="MVL115" s="908"/>
      <c r="MVM115" s="908"/>
      <c r="MVN115" s="908"/>
      <c r="MVO115" s="908"/>
      <c r="MVP115" s="908"/>
      <c r="MVQ115" s="908"/>
      <c r="MVR115" s="908"/>
      <c r="MVS115" s="908"/>
      <c r="MVT115" s="908"/>
      <c r="MVU115" s="908"/>
      <c r="MVV115" s="908"/>
      <c r="MVW115" s="908"/>
      <c r="MVX115" s="908"/>
      <c r="MVY115" s="908"/>
      <c r="MVZ115" s="908"/>
      <c r="MWA115" s="908"/>
      <c r="MWB115" s="908"/>
      <c r="MWC115" s="908"/>
      <c r="MWD115" s="908"/>
      <c r="MWE115" s="908"/>
      <c r="MWF115" s="908"/>
      <c r="MWG115" s="908"/>
      <c r="MWH115" s="908"/>
      <c r="MWI115" s="908"/>
      <c r="MWJ115" s="908"/>
      <c r="MWK115" s="908"/>
      <c r="MWL115" s="908"/>
      <c r="MWM115" s="908"/>
      <c r="MWN115" s="908"/>
      <c r="MWO115" s="908"/>
      <c r="MWP115" s="908"/>
      <c r="MWQ115" s="908"/>
      <c r="MWR115" s="908"/>
      <c r="MWS115" s="908"/>
      <c r="MWT115" s="908"/>
      <c r="MWU115" s="908"/>
      <c r="MWV115" s="908"/>
      <c r="MWW115" s="908"/>
      <c r="MWX115" s="908"/>
      <c r="MWY115" s="908"/>
      <c r="MWZ115" s="908"/>
      <c r="MXA115" s="908"/>
      <c r="MXB115" s="908"/>
      <c r="MXC115" s="908"/>
      <c r="MXD115" s="908"/>
      <c r="MXE115" s="908"/>
      <c r="MXF115" s="908"/>
      <c r="MXG115" s="908"/>
      <c r="MXH115" s="908"/>
      <c r="MXI115" s="908"/>
      <c r="MXJ115" s="908"/>
      <c r="MXK115" s="908"/>
      <c r="MXL115" s="908"/>
      <c r="MXM115" s="908"/>
      <c r="MXN115" s="908"/>
      <c r="MXO115" s="908"/>
      <c r="MXP115" s="908"/>
      <c r="MXQ115" s="908"/>
      <c r="MXR115" s="908"/>
      <c r="MXS115" s="908"/>
      <c r="MXT115" s="908"/>
      <c r="MXU115" s="908"/>
      <c r="MXV115" s="908"/>
      <c r="MXW115" s="908"/>
      <c r="MXX115" s="908"/>
      <c r="MXY115" s="908"/>
      <c r="MXZ115" s="908"/>
      <c r="MYA115" s="908"/>
      <c r="MYB115" s="908"/>
      <c r="MYC115" s="908"/>
      <c r="MYD115" s="908"/>
      <c r="MYE115" s="908"/>
      <c r="MYF115" s="908"/>
      <c r="MYG115" s="908"/>
      <c r="MYH115" s="908"/>
      <c r="MYI115" s="908"/>
      <c r="MYJ115" s="908"/>
      <c r="MYK115" s="908"/>
      <c r="MYL115" s="908"/>
      <c r="MYM115" s="908"/>
      <c r="MYN115" s="908"/>
      <c r="MYO115" s="908"/>
      <c r="MYP115" s="908"/>
      <c r="MYQ115" s="908"/>
      <c r="MYR115" s="908"/>
      <c r="MYS115" s="908"/>
      <c r="MYT115" s="908"/>
      <c r="MYU115" s="908"/>
      <c r="MYV115" s="908"/>
      <c r="MYW115" s="908"/>
      <c r="MYX115" s="908"/>
      <c r="MYY115" s="908"/>
      <c r="MYZ115" s="908"/>
      <c r="MZA115" s="908"/>
      <c r="MZB115" s="908"/>
      <c r="MZC115" s="908"/>
      <c r="MZD115" s="908"/>
      <c r="MZE115" s="908"/>
      <c r="MZF115" s="908"/>
      <c r="MZG115" s="908"/>
      <c r="MZH115" s="908"/>
      <c r="MZI115" s="908"/>
      <c r="MZJ115" s="908"/>
      <c r="MZK115" s="908"/>
      <c r="MZL115" s="908"/>
      <c r="MZM115" s="908"/>
      <c r="MZN115" s="908"/>
      <c r="MZO115" s="908"/>
      <c r="MZP115" s="908"/>
      <c r="MZQ115" s="908"/>
      <c r="MZR115" s="908"/>
      <c r="MZS115" s="908"/>
      <c r="MZT115" s="908"/>
      <c r="MZU115" s="908"/>
      <c r="MZV115" s="908"/>
      <c r="MZW115" s="908"/>
      <c r="MZX115" s="908"/>
      <c r="MZY115" s="908"/>
      <c r="MZZ115" s="908"/>
      <c r="NAA115" s="908"/>
      <c r="NAB115" s="908"/>
      <c r="NAC115" s="908"/>
      <c r="NAD115" s="908"/>
      <c r="NAE115" s="908"/>
      <c r="NAF115" s="908"/>
      <c r="NAG115" s="908"/>
      <c r="NAH115" s="908"/>
      <c r="NAI115" s="908"/>
      <c r="NAJ115" s="908"/>
      <c r="NAK115" s="908"/>
      <c r="NAL115" s="908"/>
      <c r="NAM115" s="908"/>
      <c r="NAN115" s="908"/>
      <c r="NAO115" s="908"/>
      <c r="NAP115" s="908"/>
      <c r="NAQ115" s="908"/>
      <c r="NAR115" s="908"/>
      <c r="NAS115" s="908"/>
      <c r="NAT115" s="908"/>
      <c r="NAU115" s="908"/>
      <c r="NAV115" s="908"/>
      <c r="NAW115" s="908"/>
      <c r="NAX115" s="908"/>
      <c r="NAY115" s="908"/>
      <c r="NAZ115" s="908"/>
      <c r="NBA115" s="908"/>
      <c r="NBB115" s="908"/>
      <c r="NBC115" s="908"/>
      <c r="NBD115" s="908"/>
      <c r="NBE115" s="908"/>
      <c r="NBF115" s="908"/>
      <c r="NBG115" s="908"/>
      <c r="NBH115" s="908"/>
      <c r="NBI115" s="908"/>
      <c r="NBJ115" s="908"/>
      <c r="NBK115" s="908"/>
      <c r="NBL115" s="908"/>
      <c r="NBM115" s="908"/>
      <c r="NBN115" s="908"/>
      <c r="NBO115" s="908"/>
      <c r="NBP115" s="908"/>
      <c r="NBQ115" s="908"/>
      <c r="NBR115" s="908"/>
      <c r="NBS115" s="908"/>
      <c r="NBT115" s="908"/>
      <c r="NBU115" s="908"/>
      <c r="NBV115" s="908"/>
      <c r="NBW115" s="908"/>
      <c r="NBX115" s="908"/>
      <c r="NBY115" s="908"/>
      <c r="NBZ115" s="908"/>
      <c r="NCA115" s="908"/>
      <c r="NCB115" s="908"/>
      <c r="NCC115" s="908"/>
      <c r="NCD115" s="908"/>
      <c r="NCE115" s="908"/>
      <c r="NCF115" s="908"/>
      <c r="NCG115" s="908"/>
      <c r="NCH115" s="908"/>
      <c r="NCI115" s="908"/>
      <c r="NCJ115" s="908"/>
      <c r="NCK115" s="908"/>
      <c r="NCL115" s="908"/>
      <c r="NCM115" s="908"/>
      <c r="NCN115" s="908"/>
      <c r="NCO115" s="908"/>
      <c r="NCP115" s="908"/>
      <c r="NCQ115" s="908"/>
      <c r="NCR115" s="908"/>
      <c r="NCS115" s="908"/>
      <c r="NCT115" s="908"/>
      <c r="NCU115" s="908"/>
      <c r="NCV115" s="908"/>
      <c r="NCW115" s="908"/>
      <c r="NCX115" s="908"/>
      <c r="NCY115" s="908"/>
      <c r="NCZ115" s="908"/>
      <c r="NDA115" s="908"/>
      <c r="NDB115" s="908"/>
      <c r="NDC115" s="908"/>
      <c r="NDD115" s="908"/>
      <c r="NDE115" s="908"/>
      <c r="NDF115" s="908"/>
      <c r="NDG115" s="908"/>
      <c r="NDH115" s="908"/>
      <c r="NDI115" s="908"/>
      <c r="NDJ115" s="908"/>
      <c r="NDK115" s="908"/>
      <c r="NDL115" s="908"/>
      <c r="NDM115" s="908"/>
      <c r="NDN115" s="908"/>
      <c r="NDO115" s="908"/>
      <c r="NDP115" s="908"/>
      <c r="NDQ115" s="908"/>
      <c r="NDR115" s="908"/>
      <c r="NDS115" s="908"/>
      <c r="NDT115" s="908"/>
      <c r="NDU115" s="908"/>
      <c r="NDV115" s="908"/>
      <c r="NDW115" s="908"/>
      <c r="NDX115" s="908"/>
      <c r="NDY115" s="908"/>
      <c r="NDZ115" s="908"/>
      <c r="NEA115" s="908"/>
      <c r="NEB115" s="908"/>
      <c r="NEC115" s="908"/>
      <c r="NED115" s="908"/>
      <c r="NEE115" s="908"/>
      <c r="NEF115" s="908"/>
      <c r="NEG115" s="908"/>
      <c r="NEH115" s="908"/>
      <c r="NEI115" s="908"/>
      <c r="NEJ115" s="908"/>
      <c r="NEK115" s="908"/>
      <c r="NEL115" s="908"/>
      <c r="NEM115" s="908"/>
      <c r="NEN115" s="908"/>
      <c r="NEO115" s="908"/>
      <c r="NEP115" s="908"/>
      <c r="NEQ115" s="908"/>
      <c r="NER115" s="908"/>
      <c r="NES115" s="908"/>
      <c r="NET115" s="908"/>
      <c r="NEU115" s="908"/>
      <c r="NEV115" s="908"/>
      <c r="NEW115" s="908"/>
      <c r="NEX115" s="908"/>
      <c r="NEY115" s="908"/>
      <c r="NEZ115" s="908"/>
      <c r="NFA115" s="908"/>
      <c r="NFB115" s="908"/>
      <c r="NFC115" s="908"/>
      <c r="NFD115" s="908"/>
      <c r="NFE115" s="908"/>
      <c r="NFF115" s="908"/>
      <c r="NFG115" s="908"/>
      <c r="NFH115" s="908"/>
      <c r="NFI115" s="908"/>
      <c r="NFJ115" s="908"/>
      <c r="NFK115" s="908"/>
      <c r="NFL115" s="908"/>
      <c r="NFM115" s="908"/>
      <c r="NFN115" s="908"/>
      <c r="NFO115" s="908"/>
      <c r="NFP115" s="908"/>
      <c r="NFQ115" s="908"/>
      <c r="NFR115" s="908"/>
      <c r="NFS115" s="908"/>
      <c r="NFT115" s="908"/>
      <c r="NFU115" s="908"/>
      <c r="NFV115" s="908"/>
      <c r="NFW115" s="908"/>
      <c r="NFX115" s="908"/>
      <c r="NFY115" s="908"/>
      <c r="NFZ115" s="908"/>
      <c r="NGA115" s="908"/>
      <c r="NGB115" s="908"/>
      <c r="NGC115" s="908"/>
      <c r="NGD115" s="908"/>
      <c r="NGE115" s="908"/>
      <c r="NGF115" s="908"/>
      <c r="NGG115" s="908"/>
      <c r="NGH115" s="908"/>
      <c r="NGI115" s="908"/>
      <c r="NGJ115" s="908"/>
      <c r="NGK115" s="908"/>
      <c r="NGL115" s="908"/>
      <c r="NGM115" s="908"/>
      <c r="NGN115" s="908"/>
      <c r="NGO115" s="908"/>
      <c r="NGP115" s="908"/>
      <c r="NGQ115" s="908"/>
      <c r="NGR115" s="908"/>
      <c r="NGS115" s="908"/>
      <c r="NGT115" s="908"/>
      <c r="NGU115" s="908"/>
      <c r="NGV115" s="908"/>
      <c r="NGW115" s="908"/>
      <c r="NGX115" s="908"/>
      <c r="NGY115" s="908"/>
      <c r="NGZ115" s="908"/>
      <c r="NHA115" s="908"/>
      <c r="NHB115" s="908"/>
      <c r="NHC115" s="908"/>
      <c r="NHD115" s="908"/>
      <c r="NHE115" s="908"/>
      <c r="NHF115" s="908"/>
      <c r="NHG115" s="908"/>
      <c r="NHH115" s="908"/>
      <c r="NHI115" s="908"/>
      <c r="NHJ115" s="908"/>
      <c r="NHK115" s="908"/>
      <c r="NHL115" s="908"/>
      <c r="NHM115" s="908"/>
      <c r="NHN115" s="908"/>
      <c r="NHO115" s="908"/>
      <c r="NHP115" s="908"/>
      <c r="NHQ115" s="908"/>
      <c r="NHR115" s="908"/>
      <c r="NHS115" s="908"/>
      <c r="NHT115" s="908"/>
      <c r="NHU115" s="908"/>
      <c r="NHV115" s="908"/>
      <c r="NHW115" s="908"/>
      <c r="NHX115" s="908"/>
      <c r="NHY115" s="908"/>
      <c r="NHZ115" s="908"/>
      <c r="NIA115" s="908"/>
      <c r="NIB115" s="908"/>
      <c r="NIC115" s="908"/>
      <c r="NID115" s="908"/>
      <c r="NIE115" s="908"/>
      <c r="NIF115" s="908"/>
      <c r="NIG115" s="908"/>
      <c r="NIH115" s="908"/>
      <c r="NII115" s="908"/>
      <c r="NIJ115" s="908"/>
      <c r="NIK115" s="908"/>
      <c r="NIL115" s="908"/>
      <c r="NIM115" s="908"/>
      <c r="NIN115" s="908"/>
      <c r="NIO115" s="908"/>
      <c r="NIP115" s="908"/>
      <c r="NIQ115" s="908"/>
      <c r="NIR115" s="908"/>
      <c r="NIS115" s="908"/>
      <c r="NIT115" s="908"/>
      <c r="NIU115" s="908"/>
      <c r="NIV115" s="908"/>
      <c r="NIW115" s="908"/>
      <c r="NIX115" s="908"/>
      <c r="NIY115" s="908"/>
      <c r="NIZ115" s="908"/>
      <c r="NJA115" s="908"/>
      <c r="NJB115" s="908"/>
      <c r="NJC115" s="908"/>
      <c r="NJD115" s="908"/>
      <c r="NJE115" s="908"/>
      <c r="NJF115" s="908"/>
      <c r="NJG115" s="908"/>
      <c r="NJH115" s="908"/>
      <c r="NJI115" s="908"/>
      <c r="NJJ115" s="908"/>
      <c r="NJK115" s="908"/>
      <c r="NJL115" s="908"/>
      <c r="NJM115" s="908"/>
      <c r="NJN115" s="908"/>
      <c r="NJO115" s="908"/>
      <c r="NJP115" s="908"/>
      <c r="NJQ115" s="908"/>
      <c r="NJR115" s="908"/>
      <c r="NJS115" s="908"/>
      <c r="NJT115" s="908"/>
      <c r="NJU115" s="908"/>
      <c r="NJV115" s="908"/>
      <c r="NJW115" s="908"/>
      <c r="NJX115" s="908"/>
      <c r="NJY115" s="908"/>
      <c r="NJZ115" s="908"/>
      <c r="NKA115" s="908"/>
      <c r="NKB115" s="908"/>
      <c r="NKC115" s="908"/>
      <c r="NKD115" s="908"/>
      <c r="NKE115" s="908"/>
      <c r="NKF115" s="908"/>
      <c r="NKG115" s="908"/>
      <c r="NKH115" s="908"/>
      <c r="NKI115" s="908"/>
      <c r="NKJ115" s="908"/>
      <c r="NKK115" s="908"/>
      <c r="NKL115" s="908"/>
      <c r="NKM115" s="908"/>
      <c r="NKN115" s="908"/>
      <c r="NKO115" s="908"/>
      <c r="NKP115" s="908"/>
      <c r="NKQ115" s="908"/>
      <c r="NKR115" s="908"/>
      <c r="NKS115" s="908"/>
      <c r="NKT115" s="908"/>
      <c r="NKU115" s="908"/>
      <c r="NKV115" s="908"/>
      <c r="NKW115" s="908"/>
      <c r="NKX115" s="908"/>
      <c r="NKY115" s="908"/>
      <c r="NKZ115" s="908"/>
      <c r="NLA115" s="908"/>
      <c r="NLB115" s="908"/>
      <c r="NLC115" s="908"/>
      <c r="NLD115" s="908"/>
      <c r="NLE115" s="908"/>
      <c r="NLF115" s="908"/>
      <c r="NLG115" s="908"/>
      <c r="NLH115" s="908"/>
      <c r="NLI115" s="908"/>
      <c r="NLJ115" s="908"/>
      <c r="NLK115" s="908"/>
      <c r="NLL115" s="908"/>
      <c r="NLM115" s="908"/>
      <c r="NLN115" s="908"/>
      <c r="NLO115" s="908"/>
      <c r="NLP115" s="908"/>
      <c r="NLQ115" s="908"/>
      <c r="NLR115" s="908"/>
      <c r="NLS115" s="908"/>
      <c r="NLT115" s="908"/>
      <c r="NLU115" s="908"/>
      <c r="NLV115" s="908"/>
      <c r="NLW115" s="908"/>
      <c r="NLX115" s="908"/>
      <c r="NLY115" s="908"/>
      <c r="NLZ115" s="908"/>
      <c r="NMA115" s="908"/>
      <c r="NMB115" s="908"/>
      <c r="NMC115" s="908"/>
      <c r="NMD115" s="908"/>
      <c r="NME115" s="908"/>
      <c r="NMF115" s="908"/>
      <c r="NMG115" s="908"/>
      <c r="NMH115" s="908"/>
      <c r="NMI115" s="908"/>
      <c r="NMJ115" s="908"/>
      <c r="NMK115" s="908"/>
      <c r="NML115" s="908"/>
      <c r="NMM115" s="908"/>
      <c r="NMN115" s="908"/>
      <c r="NMO115" s="908"/>
      <c r="NMP115" s="908"/>
      <c r="NMQ115" s="908"/>
      <c r="NMR115" s="908"/>
      <c r="NMS115" s="908"/>
      <c r="NMT115" s="908"/>
      <c r="NMU115" s="908"/>
      <c r="NMV115" s="908"/>
      <c r="NMW115" s="908"/>
      <c r="NMX115" s="908"/>
      <c r="NMY115" s="908"/>
      <c r="NMZ115" s="908"/>
      <c r="NNA115" s="908"/>
      <c r="NNB115" s="908"/>
      <c r="NNC115" s="908"/>
      <c r="NND115" s="908"/>
      <c r="NNE115" s="908"/>
      <c r="NNF115" s="908"/>
      <c r="NNG115" s="908"/>
      <c r="NNH115" s="908"/>
      <c r="NNI115" s="908"/>
      <c r="NNJ115" s="908"/>
      <c r="NNK115" s="908"/>
      <c r="NNL115" s="908"/>
      <c r="NNM115" s="908"/>
      <c r="NNN115" s="908"/>
      <c r="NNO115" s="908"/>
      <c r="NNP115" s="908"/>
      <c r="NNQ115" s="908"/>
      <c r="NNR115" s="908"/>
      <c r="NNS115" s="908"/>
      <c r="NNT115" s="908"/>
      <c r="NNU115" s="908"/>
      <c r="NNV115" s="908"/>
      <c r="NNW115" s="908"/>
      <c r="NNX115" s="908"/>
      <c r="NNY115" s="908"/>
      <c r="NNZ115" s="908"/>
      <c r="NOA115" s="908"/>
      <c r="NOB115" s="908"/>
      <c r="NOC115" s="908"/>
      <c r="NOD115" s="908"/>
      <c r="NOE115" s="908"/>
      <c r="NOF115" s="908"/>
      <c r="NOG115" s="908"/>
      <c r="NOH115" s="908"/>
      <c r="NOI115" s="908"/>
      <c r="NOJ115" s="908"/>
      <c r="NOK115" s="908"/>
      <c r="NOL115" s="908"/>
      <c r="NOM115" s="908"/>
      <c r="NON115" s="908"/>
      <c r="NOO115" s="908"/>
      <c r="NOP115" s="908"/>
      <c r="NOQ115" s="908"/>
      <c r="NOR115" s="908"/>
      <c r="NOS115" s="908"/>
      <c r="NOT115" s="908"/>
      <c r="NOU115" s="908"/>
      <c r="NOV115" s="908"/>
      <c r="NOW115" s="908"/>
      <c r="NOX115" s="908"/>
      <c r="NOY115" s="908"/>
      <c r="NOZ115" s="908"/>
      <c r="NPA115" s="908"/>
      <c r="NPB115" s="908"/>
      <c r="NPC115" s="908"/>
      <c r="NPD115" s="908"/>
      <c r="NPE115" s="908"/>
      <c r="NPF115" s="908"/>
      <c r="NPG115" s="908"/>
      <c r="NPH115" s="908"/>
      <c r="NPI115" s="908"/>
      <c r="NPJ115" s="908"/>
      <c r="NPK115" s="908"/>
      <c r="NPL115" s="908"/>
      <c r="NPM115" s="908"/>
      <c r="NPN115" s="908"/>
      <c r="NPO115" s="908"/>
      <c r="NPP115" s="908"/>
      <c r="NPQ115" s="908"/>
      <c r="NPR115" s="908"/>
      <c r="NPS115" s="908"/>
      <c r="NPT115" s="908"/>
      <c r="NPU115" s="908"/>
      <c r="NPV115" s="908"/>
      <c r="NPW115" s="908"/>
      <c r="NPX115" s="908"/>
      <c r="NPY115" s="908"/>
      <c r="NPZ115" s="908"/>
      <c r="NQA115" s="908"/>
      <c r="NQB115" s="908"/>
      <c r="NQC115" s="908"/>
      <c r="NQD115" s="908"/>
      <c r="NQE115" s="908"/>
      <c r="NQF115" s="908"/>
      <c r="NQG115" s="908"/>
      <c r="NQH115" s="908"/>
      <c r="NQI115" s="908"/>
      <c r="NQJ115" s="908"/>
      <c r="NQK115" s="908"/>
      <c r="NQL115" s="908"/>
      <c r="NQM115" s="908"/>
      <c r="NQN115" s="908"/>
      <c r="NQO115" s="908"/>
      <c r="NQP115" s="908"/>
      <c r="NQQ115" s="908"/>
      <c r="NQR115" s="908"/>
      <c r="NQS115" s="908"/>
      <c r="NQT115" s="908"/>
      <c r="NQU115" s="908"/>
      <c r="NQV115" s="908"/>
      <c r="NQW115" s="908"/>
      <c r="NQX115" s="908"/>
      <c r="NQY115" s="908"/>
      <c r="NQZ115" s="908"/>
      <c r="NRA115" s="908"/>
      <c r="NRB115" s="908"/>
      <c r="NRC115" s="908"/>
      <c r="NRD115" s="908"/>
      <c r="NRE115" s="908"/>
      <c r="NRF115" s="908"/>
      <c r="NRG115" s="908"/>
      <c r="NRH115" s="908"/>
      <c r="NRI115" s="908"/>
      <c r="NRJ115" s="908"/>
      <c r="NRK115" s="908"/>
      <c r="NRL115" s="908"/>
      <c r="NRM115" s="908"/>
      <c r="NRN115" s="908"/>
      <c r="NRO115" s="908"/>
      <c r="NRP115" s="908"/>
      <c r="NRQ115" s="908"/>
      <c r="NRR115" s="908"/>
      <c r="NRS115" s="908"/>
      <c r="NRT115" s="908"/>
      <c r="NRU115" s="908"/>
      <c r="NRV115" s="908"/>
      <c r="NRW115" s="908"/>
      <c r="NRX115" s="908"/>
      <c r="NRY115" s="908"/>
      <c r="NRZ115" s="908"/>
      <c r="NSA115" s="908"/>
      <c r="NSB115" s="908"/>
      <c r="NSC115" s="908"/>
      <c r="NSD115" s="908"/>
      <c r="NSE115" s="908"/>
      <c r="NSF115" s="908"/>
      <c r="NSG115" s="908"/>
      <c r="NSH115" s="908"/>
      <c r="NSI115" s="908"/>
      <c r="NSJ115" s="908"/>
      <c r="NSK115" s="908"/>
      <c r="NSL115" s="908"/>
      <c r="NSM115" s="908"/>
      <c r="NSN115" s="908"/>
      <c r="NSO115" s="908"/>
      <c r="NSP115" s="908"/>
      <c r="NSQ115" s="908"/>
      <c r="NSR115" s="908"/>
      <c r="NSS115" s="908"/>
      <c r="NST115" s="908"/>
      <c r="NSU115" s="908"/>
      <c r="NSV115" s="908"/>
      <c r="NSW115" s="908"/>
      <c r="NSX115" s="908"/>
      <c r="NSY115" s="908"/>
      <c r="NSZ115" s="908"/>
      <c r="NTA115" s="908"/>
      <c r="NTB115" s="908"/>
      <c r="NTC115" s="908"/>
      <c r="NTD115" s="908"/>
      <c r="NTE115" s="908"/>
      <c r="NTF115" s="908"/>
      <c r="NTG115" s="908"/>
      <c r="NTH115" s="908"/>
      <c r="NTI115" s="908"/>
      <c r="NTJ115" s="908"/>
      <c r="NTK115" s="908"/>
      <c r="NTL115" s="908"/>
      <c r="NTM115" s="908"/>
      <c r="NTN115" s="908"/>
      <c r="NTO115" s="908"/>
      <c r="NTP115" s="908"/>
      <c r="NTQ115" s="908"/>
      <c r="NTR115" s="908"/>
      <c r="NTS115" s="908"/>
      <c r="NTT115" s="908"/>
      <c r="NTU115" s="908"/>
      <c r="NTV115" s="908"/>
      <c r="NTW115" s="908"/>
      <c r="NTX115" s="908"/>
      <c r="NTY115" s="908"/>
      <c r="NTZ115" s="908"/>
      <c r="NUA115" s="908"/>
      <c r="NUB115" s="908"/>
      <c r="NUC115" s="908"/>
      <c r="NUD115" s="908"/>
      <c r="NUE115" s="908"/>
      <c r="NUF115" s="908"/>
      <c r="NUG115" s="908"/>
      <c r="NUH115" s="908"/>
      <c r="NUI115" s="908"/>
      <c r="NUJ115" s="908"/>
      <c r="NUK115" s="908"/>
      <c r="NUL115" s="908"/>
      <c r="NUM115" s="908"/>
      <c r="NUN115" s="908"/>
      <c r="NUO115" s="908"/>
      <c r="NUP115" s="908"/>
      <c r="NUQ115" s="908"/>
      <c r="NUR115" s="908"/>
      <c r="NUS115" s="908"/>
      <c r="NUT115" s="908"/>
      <c r="NUU115" s="908"/>
      <c r="NUV115" s="908"/>
      <c r="NUW115" s="908"/>
      <c r="NUX115" s="908"/>
      <c r="NUY115" s="908"/>
      <c r="NUZ115" s="908"/>
      <c r="NVA115" s="908"/>
      <c r="NVB115" s="908"/>
      <c r="NVC115" s="908"/>
      <c r="NVD115" s="908"/>
      <c r="NVE115" s="908"/>
      <c r="NVF115" s="908"/>
      <c r="NVG115" s="908"/>
      <c r="NVH115" s="908"/>
      <c r="NVI115" s="908"/>
      <c r="NVJ115" s="908"/>
      <c r="NVK115" s="908"/>
      <c r="NVL115" s="908"/>
      <c r="NVM115" s="908"/>
      <c r="NVN115" s="908"/>
      <c r="NVO115" s="908"/>
      <c r="NVP115" s="908"/>
      <c r="NVQ115" s="908"/>
      <c r="NVR115" s="908"/>
      <c r="NVS115" s="908"/>
      <c r="NVT115" s="908"/>
      <c r="NVU115" s="908"/>
      <c r="NVV115" s="908"/>
      <c r="NVW115" s="908"/>
      <c r="NVX115" s="908"/>
      <c r="NVY115" s="908"/>
      <c r="NVZ115" s="908"/>
      <c r="NWA115" s="908"/>
      <c r="NWB115" s="908"/>
      <c r="NWC115" s="908"/>
      <c r="NWD115" s="908"/>
      <c r="NWE115" s="908"/>
      <c r="NWF115" s="908"/>
      <c r="NWG115" s="908"/>
      <c r="NWH115" s="908"/>
      <c r="NWI115" s="908"/>
      <c r="NWJ115" s="908"/>
      <c r="NWK115" s="908"/>
      <c r="NWL115" s="908"/>
      <c r="NWM115" s="908"/>
      <c r="NWN115" s="908"/>
      <c r="NWO115" s="908"/>
      <c r="NWP115" s="908"/>
      <c r="NWQ115" s="908"/>
      <c r="NWR115" s="908"/>
      <c r="NWS115" s="908"/>
      <c r="NWT115" s="908"/>
      <c r="NWU115" s="908"/>
      <c r="NWV115" s="908"/>
      <c r="NWW115" s="908"/>
      <c r="NWX115" s="908"/>
      <c r="NWY115" s="908"/>
      <c r="NWZ115" s="908"/>
      <c r="NXA115" s="908"/>
      <c r="NXB115" s="908"/>
      <c r="NXC115" s="908"/>
      <c r="NXD115" s="908"/>
      <c r="NXE115" s="908"/>
      <c r="NXF115" s="908"/>
      <c r="NXG115" s="908"/>
      <c r="NXH115" s="908"/>
      <c r="NXI115" s="908"/>
      <c r="NXJ115" s="908"/>
      <c r="NXK115" s="908"/>
      <c r="NXL115" s="908"/>
      <c r="NXM115" s="908"/>
      <c r="NXN115" s="908"/>
      <c r="NXO115" s="908"/>
      <c r="NXP115" s="908"/>
      <c r="NXQ115" s="908"/>
      <c r="NXR115" s="908"/>
      <c r="NXS115" s="908"/>
      <c r="NXT115" s="908"/>
      <c r="NXU115" s="908"/>
      <c r="NXV115" s="908"/>
      <c r="NXW115" s="908"/>
      <c r="NXX115" s="908"/>
      <c r="NXY115" s="908"/>
      <c r="NXZ115" s="908"/>
      <c r="NYA115" s="908"/>
      <c r="NYB115" s="908"/>
      <c r="NYC115" s="908"/>
      <c r="NYD115" s="908"/>
      <c r="NYE115" s="908"/>
      <c r="NYF115" s="908"/>
      <c r="NYG115" s="908"/>
      <c r="NYH115" s="908"/>
      <c r="NYI115" s="908"/>
      <c r="NYJ115" s="908"/>
      <c r="NYK115" s="908"/>
      <c r="NYL115" s="908"/>
      <c r="NYM115" s="908"/>
      <c r="NYN115" s="908"/>
      <c r="NYO115" s="908"/>
      <c r="NYP115" s="908"/>
      <c r="NYQ115" s="908"/>
      <c r="NYR115" s="908"/>
      <c r="NYS115" s="908"/>
      <c r="NYT115" s="908"/>
      <c r="NYU115" s="908"/>
      <c r="NYV115" s="908"/>
      <c r="NYW115" s="908"/>
      <c r="NYX115" s="908"/>
      <c r="NYY115" s="908"/>
      <c r="NYZ115" s="908"/>
      <c r="NZA115" s="908"/>
      <c r="NZB115" s="908"/>
      <c r="NZC115" s="908"/>
      <c r="NZD115" s="908"/>
      <c r="NZE115" s="908"/>
      <c r="NZF115" s="908"/>
      <c r="NZG115" s="908"/>
      <c r="NZH115" s="908"/>
      <c r="NZI115" s="908"/>
      <c r="NZJ115" s="908"/>
      <c r="NZK115" s="908"/>
      <c r="NZL115" s="908"/>
      <c r="NZM115" s="908"/>
      <c r="NZN115" s="908"/>
      <c r="NZO115" s="908"/>
      <c r="NZP115" s="908"/>
      <c r="NZQ115" s="908"/>
      <c r="NZR115" s="908"/>
      <c r="NZS115" s="908"/>
      <c r="NZT115" s="908"/>
      <c r="NZU115" s="908"/>
      <c r="NZV115" s="908"/>
      <c r="NZW115" s="908"/>
      <c r="NZX115" s="908"/>
      <c r="NZY115" s="908"/>
      <c r="NZZ115" s="908"/>
      <c r="OAA115" s="908"/>
      <c r="OAB115" s="908"/>
      <c r="OAC115" s="908"/>
      <c r="OAD115" s="908"/>
      <c r="OAE115" s="908"/>
      <c r="OAF115" s="908"/>
      <c r="OAG115" s="908"/>
      <c r="OAH115" s="908"/>
      <c r="OAI115" s="908"/>
      <c r="OAJ115" s="908"/>
      <c r="OAK115" s="908"/>
      <c r="OAL115" s="908"/>
      <c r="OAM115" s="908"/>
      <c r="OAN115" s="908"/>
      <c r="OAO115" s="908"/>
      <c r="OAP115" s="908"/>
      <c r="OAQ115" s="908"/>
      <c r="OAR115" s="908"/>
      <c r="OAS115" s="908"/>
      <c r="OAT115" s="908"/>
      <c r="OAU115" s="908"/>
      <c r="OAV115" s="908"/>
      <c r="OAW115" s="908"/>
      <c r="OAX115" s="908"/>
      <c r="OAY115" s="908"/>
      <c r="OAZ115" s="908"/>
      <c r="OBA115" s="908"/>
      <c r="OBB115" s="908"/>
      <c r="OBC115" s="908"/>
      <c r="OBD115" s="908"/>
      <c r="OBE115" s="908"/>
      <c r="OBF115" s="908"/>
      <c r="OBG115" s="908"/>
      <c r="OBH115" s="908"/>
      <c r="OBI115" s="908"/>
      <c r="OBJ115" s="908"/>
      <c r="OBK115" s="908"/>
      <c r="OBL115" s="908"/>
      <c r="OBM115" s="908"/>
      <c r="OBN115" s="908"/>
      <c r="OBO115" s="908"/>
      <c r="OBP115" s="908"/>
      <c r="OBQ115" s="908"/>
      <c r="OBR115" s="908"/>
      <c r="OBS115" s="908"/>
      <c r="OBT115" s="908"/>
      <c r="OBU115" s="908"/>
      <c r="OBV115" s="908"/>
      <c r="OBW115" s="908"/>
      <c r="OBX115" s="908"/>
      <c r="OBY115" s="908"/>
      <c r="OBZ115" s="908"/>
      <c r="OCA115" s="908"/>
      <c r="OCB115" s="908"/>
      <c r="OCC115" s="908"/>
      <c r="OCD115" s="908"/>
      <c r="OCE115" s="908"/>
      <c r="OCF115" s="908"/>
      <c r="OCG115" s="908"/>
      <c r="OCH115" s="908"/>
      <c r="OCI115" s="908"/>
      <c r="OCJ115" s="908"/>
      <c r="OCK115" s="908"/>
      <c r="OCL115" s="908"/>
      <c r="OCM115" s="908"/>
      <c r="OCN115" s="908"/>
      <c r="OCO115" s="908"/>
      <c r="OCP115" s="908"/>
      <c r="OCQ115" s="908"/>
      <c r="OCR115" s="908"/>
      <c r="OCS115" s="908"/>
      <c r="OCT115" s="908"/>
      <c r="OCU115" s="908"/>
      <c r="OCV115" s="908"/>
      <c r="OCW115" s="908"/>
      <c r="OCX115" s="908"/>
      <c r="OCY115" s="908"/>
      <c r="OCZ115" s="908"/>
      <c r="ODA115" s="908"/>
      <c r="ODB115" s="908"/>
      <c r="ODC115" s="908"/>
      <c r="ODD115" s="908"/>
      <c r="ODE115" s="908"/>
      <c r="ODF115" s="908"/>
      <c r="ODG115" s="908"/>
      <c r="ODH115" s="908"/>
      <c r="ODI115" s="908"/>
      <c r="ODJ115" s="908"/>
      <c r="ODK115" s="908"/>
      <c r="ODL115" s="908"/>
      <c r="ODM115" s="908"/>
      <c r="ODN115" s="908"/>
      <c r="ODO115" s="908"/>
      <c r="ODP115" s="908"/>
      <c r="ODQ115" s="908"/>
      <c r="ODR115" s="908"/>
      <c r="ODS115" s="908"/>
      <c r="ODT115" s="908"/>
      <c r="ODU115" s="908"/>
      <c r="ODV115" s="908"/>
      <c r="ODW115" s="908"/>
      <c r="ODX115" s="908"/>
      <c r="ODY115" s="908"/>
      <c r="ODZ115" s="908"/>
      <c r="OEA115" s="908"/>
      <c r="OEB115" s="908"/>
      <c r="OEC115" s="908"/>
      <c r="OED115" s="908"/>
      <c r="OEE115" s="908"/>
      <c r="OEF115" s="908"/>
      <c r="OEG115" s="908"/>
      <c r="OEH115" s="908"/>
      <c r="OEI115" s="908"/>
      <c r="OEJ115" s="908"/>
      <c r="OEK115" s="908"/>
      <c r="OEL115" s="908"/>
      <c r="OEM115" s="908"/>
      <c r="OEN115" s="908"/>
      <c r="OEO115" s="908"/>
      <c r="OEP115" s="908"/>
      <c r="OEQ115" s="908"/>
      <c r="OER115" s="908"/>
      <c r="OES115" s="908"/>
      <c r="OET115" s="908"/>
      <c r="OEU115" s="908"/>
      <c r="OEV115" s="908"/>
      <c r="OEW115" s="908"/>
      <c r="OEX115" s="908"/>
      <c r="OEY115" s="908"/>
      <c r="OEZ115" s="908"/>
      <c r="OFA115" s="908"/>
      <c r="OFB115" s="908"/>
      <c r="OFC115" s="908"/>
      <c r="OFD115" s="908"/>
      <c r="OFE115" s="908"/>
      <c r="OFF115" s="908"/>
      <c r="OFG115" s="908"/>
      <c r="OFH115" s="908"/>
      <c r="OFI115" s="908"/>
      <c r="OFJ115" s="908"/>
      <c r="OFK115" s="908"/>
      <c r="OFL115" s="908"/>
      <c r="OFM115" s="908"/>
      <c r="OFN115" s="908"/>
      <c r="OFO115" s="908"/>
      <c r="OFP115" s="908"/>
      <c r="OFQ115" s="908"/>
      <c r="OFR115" s="908"/>
      <c r="OFS115" s="908"/>
      <c r="OFT115" s="908"/>
      <c r="OFU115" s="908"/>
      <c r="OFV115" s="908"/>
      <c r="OFW115" s="908"/>
      <c r="OFX115" s="908"/>
      <c r="OFY115" s="908"/>
      <c r="OFZ115" s="908"/>
      <c r="OGA115" s="908"/>
      <c r="OGB115" s="908"/>
      <c r="OGC115" s="908"/>
      <c r="OGD115" s="908"/>
      <c r="OGE115" s="908"/>
      <c r="OGF115" s="908"/>
      <c r="OGG115" s="908"/>
      <c r="OGH115" s="908"/>
      <c r="OGI115" s="908"/>
      <c r="OGJ115" s="908"/>
      <c r="OGK115" s="908"/>
      <c r="OGL115" s="908"/>
      <c r="OGM115" s="908"/>
      <c r="OGN115" s="908"/>
      <c r="OGO115" s="908"/>
      <c r="OGP115" s="908"/>
      <c r="OGQ115" s="908"/>
      <c r="OGR115" s="908"/>
      <c r="OGS115" s="908"/>
      <c r="OGT115" s="908"/>
      <c r="OGU115" s="908"/>
      <c r="OGV115" s="908"/>
      <c r="OGW115" s="908"/>
      <c r="OGX115" s="908"/>
      <c r="OGY115" s="908"/>
      <c r="OGZ115" s="908"/>
      <c r="OHA115" s="908"/>
      <c r="OHB115" s="908"/>
      <c r="OHC115" s="908"/>
      <c r="OHD115" s="908"/>
      <c r="OHE115" s="908"/>
      <c r="OHF115" s="908"/>
      <c r="OHG115" s="908"/>
      <c r="OHH115" s="908"/>
      <c r="OHI115" s="908"/>
      <c r="OHJ115" s="908"/>
      <c r="OHK115" s="908"/>
      <c r="OHL115" s="908"/>
      <c r="OHM115" s="908"/>
      <c r="OHN115" s="908"/>
      <c r="OHO115" s="908"/>
      <c r="OHP115" s="908"/>
      <c r="OHQ115" s="908"/>
      <c r="OHR115" s="908"/>
      <c r="OHS115" s="908"/>
      <c r="OHT115" s="908"/>
      <c r="OHU115" s="908"/>
      <c r="OHV115" s="908"/>
      <c r="OHW115" s="908"/>
      <c r="OHX115" s="908"/>
      <c r="OHY115" s="908"/>
      <c r="OHZ115" s="908"/>
      <c r="OIA115" s="908"/>
      <c r="OIB115" s="908"/>
      <c r="OIC115" s="908"/>
      <c r="OID115" s="908"/>
      <c r="OIE115" s="908"/>
      <c r="OIF115" s="908"/>
      <c r="OIG115" s="908"/>
      <c r="OIH115" s="908"/>
      <c r="OII115" s="908"/>
      <c r="OIJ115" s="908"/>
      <c r="OIK115" s="908"/>
      <c r="OIL115" s="908"/>
      <c r="OIM115" s="908"/>
      <c r="OIN115" s="908"/>
      <c r="OIO115" s="908"/>
      <c r="OIP115" s="908"/>
      <c r="OIQ115" s="908"/>
      <c r="OIR115" s="908"/>
      <c r="OIS115" s="908"/>
      <c r="OIT115" s="908"/>
      <c r="OIU115" s="908"/>
      <c r="OIV115" s="908"/>
      <c r="OIW115" s="908"/>
      <c r="OIX115" s="908"/>
      <c r="OIY115" s="908"/>
      <c r="OIZ115" s="908"/>
      <c r="OJA115" s="908"/>
      <c r="OJB115" s="908"/>
      <c r="OJC115" s="908"/>
      <c r="OJD115" s="908"/>
      <c r="OJE115" s="908"/>
      <c r="OJF115" s="908"/>
      <c r="OJG115" s="908"/>
      <c r="OJH115" s="908"/>
      <c r="OJI115" s="908"/>
      <c r="OJJ115" s="908"/>
      <c r="OJK115" s="908"/>
      <c r="OJL115" s="908"/>
      <c r="OJM115" s="908"/>
      <c r="OJN115" s="908"/>
      <c r="OJO115" s="908"/>
      <c r="OJP115" s="908"/>
      <c r="OJQ115" s="908"/>
      <c r="OJR115" s="908"/>
      <c r="OJS115" s="908"/>
      <c r="OJT115" s="908"/>
      <c r="OJU115" s="908"/>
      <c r="OJV115" s="908"/>
      <c r="OJW115" s="908"/>
      <c r="OJX115" s="908"/>
      <c r="OJY115" s="908"/>
      <c r="OJZ115" s="908"/>
      <c r="OKA115" s="908"/>
      <c r="OKB115" s="908"/>
      <c r="OKC115" s="908"/>
      <c r="OKD115" s="908"/>
      <c r="OKE115" s="908"/>
      <c r="OKF115" s="908"/>
      <c r="OKG115" s="908"/>
      <c r="OKH115" s="908"/>
      <c r="OKI115" s="908"/>
      <c r="OKJ115" s="908"/>
      <c r="OKK115" s="908"/>
      <c r="OKL115" s="908"/>
      <c r="OKM115" s="908"/>
      <c r="OKN115" s="908"/>
      <c r="OKO115" s="908"/>
      <c r="OKP115" s="908"/>
      <c r="OKQ115" s="908"/>
      <c r="OKR115" s="908"/>
      <c r="OKS115" s="908"/>
      <c r="OKT115" s="908"/>
      <c r="OKU115" s="908"/>
      <c r="OKV115" s="908"/>
      <c r="OKW115" s="908"/>
      <c r="OKX115" s="908"/>
      <c r="OKY115" s="908"/>
      <c r="OKZ115" s="908"/>
      <c r="OLA115" s="908"/>
      <c r="OLB115" s="908"/>
      <c r="OLC115" s="908"/>
      <c r="OLD115" s="908"/>
      <c r="OLE115" s="908"/>
      <c r="OLF115" s="908"/>
      <c r="OLG115" s="908"/>
      <c r="OLH115" s="908"/>
      <c r="OLI115" s="908"/>
      <c r="OLJ115" s="908"/>
      <c r="OLK115" s="908"/>
      <c r="OLL115" s="908"/>
      <c r="OLM115" s="908"/>
      <c r="OLN115" s="908"/>
      <c r="OLO115" s="908"/>
      <c r="OLP115" s="908"/>
      <c r="OLQ115" s="908"/>
      <c r="OLR115" s="908"/>
      <c r="OLS115" s="908"/>
      <c r="OLT115" s="908"/>
      <c r="OLU115" s="908"/>
      <c r="OLV115" s="908"/>
      <c r="OLW115" s="908"/>
      <c r="OLX115" s="908"/>
      <c r="OLY115" s="908"/>
      <c r="OLZ115" s="908"/>
      <c r="OMA115" s="908"/>
      <c r="OMB115" s="908"/>
      <c r="OMC115" s="908"/>
      <c r="OMD115" s="908"/>
      <c r="OME115" s="908"/>
      <c r="OMF115" s="908"/>
      <c r="OMG115" s="908"/>
      <c r="OMH115" s="908"/>
      <c r="OMI115" s="908"/>
      <c r="OMJ115" s="908"/>
      <c r="OMK115" s="908"/>
      <c r="OML115" s="908"/>
      <c r="OMM115" s="908"/>
      <c r="OMN115" s="908"/>
      <c r="OMO115" s="908"/>
      <c r="OMP115" s="908"/>
      <c r="OMQ115" s="908"/>
      <c r="OMR115" s="908"/>
      <c r="OMS115" s="908"/>
      <c r="OMT115" s="908"/>
      <c r="OMU115" s="908"/>
      <c r="OMV115" s="908"/>
      <c r="OMW115" s="908"/>
      <c r="OMX115" s="908"/>
      <c r="OMY115" s="908"/>
      <c r="OMZ115" s="908"/>
      <c r="ONA115" s="908"/>
      <c r="ONB115" s="908"/>
      <c r="ONC115" s="908"/>
      <c r="OND115" s="908"/>
      <c r="ONE115" s="908"/>
      <c r="ONF115" s="908"/>
      <c r="ONG115" s="908"/>
      <c r="ONH115" s="908"/>
      <c r="ONI115" s="908"/>
      <c r="ONJ115" s="908"/>
      <c r="ONK115" s="908"/>
      <c r="ONL115" s="908"/>
      <c r="ONM115" s="908"/>
      <c r="ONN115" s="908"/>
      <c r="ONO115" s="908"/>
      <c r="ONP115" s="908"/>
      <c r="ONQ115" s="908"/>
      <c r="ONR115" s="908"/>
      <c r="ONS115" s="908"/>
      <c r="ONT115" s="908"/>
      <c r="ONU115" s="908"/>
      <c r="ONV115" s="908"/>
      <c r="ONW115" s="908"/>
      <c r="ONX115" s="908"/>
      <c r="ONY115" s="908"/>
      <c r="ONZ115" s="908"/>
      <c r="OOA115" s="908"/>
      <c r="OOB115" s="908"/>
      <c r="OOC115" s="908"/>
      <c r="OOD115" s="908"/>
      <c r="OOE115" s="908"/>
      <c r="OOF115" s="908"/>
      <c r="OOG115" s="908"/>
      <c r="OOH115" s="908"/>
      <c r="OOI115" s="908"/>
      <c r="OOJ115" s="908"/>
      <c r="OOK115" s="908"/>
      <c r="OOL115" s="908"/>
      <c r="OOM115" s="908"/>
      <c r="OON115" s="908"/>
      <c r="OOO115" s="908"/>
      <c r="OOP115" s="908"/>
      <c r="OOQ115" s="908"/>
      <c r="OOR115" s="908"/>
      <c r="OOS115" s="908"/>
      <c r="OOT115" s="908"/>
      <c r="OOU115" s="908"/>
      <c r="OOV115" s="908"/>
      <c r="OOW115" s="908"/>
      <c r="OOX115" s="908"/>
      <c r="OOY115" s="908"/>
      <c r="OOZ115" s="908"/>
      <c r="OPA115" s="908"/>
      <c r="OPB115" s="908"/>
      <c r="OPC115" s="908"/>
      <c r="OPD115" s="908"/>
      <c r="OPE115" s="908"/>
      <c r="OPF115" s="908"/>
      <c r="OPG115" s="908"/>
      <c r="OPH115" s="908"/>
      <c r="OPI115" s="908"/>
      <c r="OPJ115" s="908"/>
      <c r="OPK115" s="908"/>
      <c r="OPL115" s="908"/>
      <c r="OPM115" s="908"/>
      <c r="OPN115" s="908"/>
      <c r="OPO115" s="908"/>
      <c r="OPP115" s="908"/>
      <c r="OPQ115" s="908"/>
      <c r="OPR115" s="908"/>
      <c r="OPS115" s="908"/>
      <c r="OPT115" s="908"/>
      <c r="OPU115" s="908"/>
      <c r="OPV115" s="908"/>
      <c r="OPW115" s="908"/>
      <c r="OPX115" s="908"/>
      <c r="OPY115" s="908"/>
      <c r="OPZ115" s="908"/>
      <c r="OQA115" s="908"/>
      <c r="OQB115" s="908"/>
      <c r="OQC115" s="908"/>
      <c r="OQD115" s="908"/>
      <c r="OQE115" s="908"/>
      <c r="OQF115" s="908"/>
      <c r="OQG115" s="908"/>
      <c r="OQH115" s="908"/>
      <c r="OQI115" s="908"/>
      <c r="OQJ115" s="908"/>
      <c r="OQK115" s="908"/>
      <c r="OQL115" s="908"/>
      <c r="OQM115" s="908"/>
      <c r="OQN115" s="908"/>
      <c r="OQO115" s="908"/>
      <c r="OQP115" s="908"/>
      <c r="OQQ115" s="908"/>
      <c r="OQR115" s="908"/>
      <c r="OQS115" s="908"/>
      <c r="OQT115" s="908"/>
      <c r="OQU115" s="908"/>
      <c r="OQV115" s="908"/>
      <c r="OQW115" s="908"/>
      <c r="OQX115" s="908"/>
      <c r="OQY115" s="908"/>
      <c r="OQZ115" s="908"/>
      <c r="ORA115" s="908"/>
      <c r="ORB115" s="908"/>
      <c r="ORC115" s="908"/>
      <c r="ORD115" s="908"/>
      <c r="ORE115" s="908"/>
      <c r="ORF115" s="908"/>
      <c r="ORG115" s="908"/>
      <c r="ORH115" s="908"/>
      <c r="ORI115" s="908"/>
      <c r="ORJ115" s="908"/>
      <c r="ORK115" s="908"/>
      <c r="ORL115" s="908"/>
      <c r="ORM115" s="908"/>
      <c r="ORN115" s="908"/>
      <c r="ORO115" s="908"/>
      <c r="ORP115" s="908"/>
      <c r="ORQ115" s="908"/>
      <c r="ORR115" s="908"/>
      <c r="ORS115" s="908"/>
      <c r="ORT115" s="908"/>
      <c r="ORU115" s="908"/>
      <c r="ORV115" s="908"/>
      <c r="ORW115" s="908"/>
      <c r="ORX115" s="908"/>
      <c r="ORY115" s="908"/>
      <c r="ORZ115" s="908"/>
      <c r="OSA115" s="908"/>
      <c r="OSB115" s="908"/>
      <c r="OSC115" s="908"/>
      <c r="OSD115" s="908"/>
      <c r="OSE115" s="908"/>
      <c r="OSF115" s="908"/>
      <c r="OSG115" s="908"/>
      <c r="OSH115" s="908"/>
      <c r="OSI115" s="908"/>
      <c r="OSJ115" s="908"/>
      <c r="OSK115" s="908"/>
      <c r="OSL115" s="908"/>
      <c r="OSM115" s="908"/>
      <c r="OSN115" s="908"/>
      <c r="OSO115" s="908"/>
      <c r="OSP115" s="908"/>
      <c r="OSQ115" s="908"/>
      <c r="OSR115" s="908"/>
      <c r="OSS115" s="908"/>
      <c r="OST115" s="908"/>
      <c r="OSU115" s="908"/>
      <c r="OSV115" s="908"/>
      <c r="OSW115" s="908"/>
      <c r="OSX115" s="908"/>
      <c r="OSY115" s="908"/>
      <c r="OSZ115" s="908"/>
      <c r="OTA115" s="908"/>
      <c r="OTB115" s="908"/>
      <c r="OTC115" s="908"/>
      <c r="OTD115" s="908"/>
      <c r="OTE115" s="908"/>
      <c r="OTF115" s="908"/>
      <c r="OTG115" s="908"/>
      <c r="OTH115" s="908"/>
      <c r="OTI115" s="908"/>
      <c r="OTJ115" s="908"/>
      <c r="OTK115" s="908"/>
      <c r="OTL115" s="908"/>
      <c r="OTM115" s="908"/>
      <c r="OTN115" s="908"/>
      <c r="OTO115" s="908"/>
      <c r="OTP115" s="908"/>
      <c r="OTQ115" s="908"/>
      <c r="OTR115" s="908"/>
      <c r="OTS115" s="908"/>
      <c r="OTT115" s="908"/>
      <c r="OTU115" s="908"/>
      <c r="OTV115" s="908"/>
      <c r="OTW115" s="908"/>
      <c r="OTX115" s="908"/>
      <c r="OTY115" s="908"/>
      <c r="OTZ115" s="908"/>
      <c r="OUA115" s="908"/>
      <c r="OUB115" s="908"/>
      <c r="OUC115" s="908"/>
      <c r="OUD115" s="908"/>
      <c r="OUE115" s="908"/>
      <c r="OUF115" s="908"/>
      <c r="OUG115" s="908"/>
      <c r="OUH115" s="908"/>
      <c r="OUI115" s="908"/>
      <c r="OUJ115" s="908"/>
      <c r="OUK115" s="908"/>
      <c r="OUL115" s="908"/>
      <c r="OUM115" s="908"/>
      <c r="OUN115" s="908"/>
      <c r="OUO115" s="908"/>
      <c r="OUP115" s="908"/>
      <c r="OUQ115" s="908"/>
      <c r="OUR115" s="908"/>
      <c r="OUS115" s="908"/>
      <c r="OUT115" s="908"/>
      <c r="OUU115" s="908"/>
      <c r="OUV115" s="908"/>
      <c r="OUW115" s="908"/>
      <c r="OUX115" s="908"/>
      <c r="OUY115" s="908"/>
      <c r="OUZ115" s="908"/>
      <c r="OVA115" s="908"/>
      <c r="OVB115" s="908"/>
      <c r="OVC115" s="908"/>
      <c r="OVD115" s="908"/>
      <c r="OVE115" s="908"/>
      <c r="OVF115" s="908"/>
      <c r="OVG115" s="908"/>
      <c r="OVH115" s="908"/>
      <c r="OVI115" s="908"/>
      <c r="OVJ115" s="908"/>
      <c r="OVK115" s="908"/>
      <c r="OVL115" s="908"/>
      <c r="OVM115" s="908"/>
      <c r="OVN115" s="908"/>
      <c r="OVO115" s="908"/>
      <c r="OVP115" s="908"/>
      <c r="OVQ115" s="908"/>
      <c r="OVR115" s="908"/>
      <c r="OVS115" s="908"/>
      <c r="OVT115" s="908"/>
      <c r="OVU115" s="908"/>
      <c r="OVV115" s="908"/>
      <c r="OVW115" s="908"/>
      <c r="OVX115" s="908"/>
      <c r="OVY115" s="908"/>
      <c r="OVZ115" s="908"/>
      <c r="OWA115" s="908"/>
      <c r="OWB115" s="908"/>
      <c r="OWC115" s="908"/>
      <c r="OWD115" s="908"/>
      <c r="OWE115" s="908"/>
      <c r="OWF115" s="908"/>
      <c r="OWG115" s="908"/>
      <c r="OWH115" s="908"/>
      <c r="OWI115" s="908"/>
      <c r="OWJ115" s="908"/>
      <c r="OWK115" s="908"/>
      <c r="OWL115" s="908"/>
      <c r="OWM115" s="908"/>
      <c r="OWN115" s="908"/>
      <c r="OWO115" s="908"/>
      <c r="OWP115" s="908"/>
      <c r="OWQ115" s="908"/>
      <c r="OWR115" s="908"/>
      <c r="OWS115" s="908"/>
      <c r="OWT115" s="908"/>
      <c r="OWU115" s="908"/>
      <c r="OWV115" s="908"/>
      <c r="OWW115" s="908"/>
      <c r="OWX115" s="908"/>
      <c r="OWY115" s="908"/>
      <c r="OWZ115" s="908"/>
      <c r="OXA115" s="908"/>
      <c r="OXB115" s="908"/>
      <c r="OXC115" s="908"/>
      <c r="OXD115" s="908"/>
      <c r="OXE115" s="908"/>
      <c r="OXF115" s="908"/>
      <c r="OXG115" s="908"/>
      <c r="OXH115" s="908"/>
      <c r="OXI115" s="908"/>
      <c r="OXJ115" s="908"/>
      <c r="OXK115" s="908"/>
      <c r="OXL115" s="908"/>
      <c r="OXM115" s="908"/>
      <c r="OXN115" s="908"/>
      <c r="OXO115" s="908"/>
      <c r="OXP115" s="908"/>
      <c r="OXQ115" s="908"/>
      <c r="OXR115" s="908"/>
      <c r="OXS115" s="908"/>
      <c r="OXT115" s="908"/>
      <c r="OXU115" s="908"/>
      <c r="OXV115" s="908"/>
      <c r="OXW115" s="908"/>
      <c r="OXX115" s="908"/>
      <c r="OXY115" s="908"/>
      <c r="OXZ115" s="908"/>
      <c r="OYA115" s="908"/>
      <c r="OYB115" s="908"/>
      <c r="OYC115" s="908"/>
      <c r="OYD115" s="908"/>
      <c r="OYE115" s="908"/>
      <c r="OYF115" s="908"/>
      <c r="OYG115" s="908"/>
      <c r="OYH115" s="908"/>
      <c r="OYI115" s="908"/>
      <c r="OYJ115" s="908"/>
      <c r="OYK115" s="908"/>
      <c r="OYL115" s="908"/>
      <c r="OYM115" s="908"/>
      <c r="OYN115" s="908"/>
      <c r="OYO115" s="908"/>
      <c r="OYP115" s="908"/>
      <c r="OYQ115" s="908"/>
      <c r="OYR115" s="908"/>
      <c r="OYS115" s="908"/>
      <c r="OYT115" s="908"/>
      <c r="OYU115" s="908"/>
      <c r="OYV115" s="908"/>
      <c r="OYW115" s="908"/>
      <c r="OYX115" s="908"/>
      <c r="OYY115" s="908"/>
      <c r="OYZ115" s="908"/>
      <c r="OZA115" s="908"/>
      <c r="OZB115" s="908"/>
      <c r="OZC115" s="908"/>
      <c r="OZD115" s="908"/>
      <c r="OZE115" s="908"/>
      <c r="OZF115" s="908"/>
      <c r="OZG115" s="908"/>
      <c r="OZH115" s="908"/>
      <c r="OZI115" s="908"/>
      <c r="OZJ115" s="908"/>
      <c r="OZK115" s="908"/>
      <c r="OZL115" s="908"/>
      <c r="OZM115" s="908"/>
      <c r="OZN115" s="908"/>
      <c r="OZO115" s="908"/>
      <c r="OZP115" s="908"/>
      <c r="OZQ115" s="908"/>
      <c r="OZR115" s="908"/>
      <c r="OZS115" s="908"/>
      <c r="OZT115" s="908"/>
      <c r="OZU115" s="908"/>
      <c r="OZV115" s="908"/>
      <c r="OZW115" s="908"/>
      <c r="OZX115" s="908"/>
      <c r="OZY115" s="908"/>
      <c r="OZZ115" s="908"/>
      <c r="PAA115" s="908"/>
      <c r="PAB115" s="908"/>
      <c r="PAC115" s="908"/>
      <c r="PAD115" s="908"/>
      <c r="PAE115" s="908"/>
      <c r="PAF115" s="908"/>
      <c r="PAG115" s="908"/>
      <c r="PAH115" s="908"/>
      <c r="PAI115" s="908"/>
      <c r="PAJ115" s="908"/>
      <c r="PAK115" s="908"/>
      <c r="PAL115" s="908"/>
      <c r="PAM115" s="908"/>
      <c r="PAN115" s="908"/>
      <c r="PAO115" s="908"/>
      <c r="PAP115" s="908"/>
      <c r="PAQ115" s="908"/>
      <c r="PAR115" s="908"/>
      <c r="PAS115" s="908"/>
      <c r="PAT115" s="908"/>
      <c r="PAU115" s="908"/>
      <c r="PAV115" s="908"/>
      <c r="PAW115" s="908"/>
      <c r="PAX115" s="908"/>
      <c r="PAY115" s="908"/>
      <c r="PAZ115" s="908"/>
      <c r="PBA115" s="908"/>
      <c r="PBB115" s="908"/>
      <c r="PBC115" s="908"/>
      <c r="PBD115" s="908"/>
      <c r="PBE115" s="908"/>
      <c r="PBF115" s="908"/>
      <c r="PBG115" s="908"/>
      <c r="PBH115" s="908"/>
      <c r="PBI115" s="908"/>
      <c r="PBJ115" s="908"/>
      <c r="PBK115" s="908"/>
      <c r="PBL115" s="908"/>
      <c r="PBM115" s="908"/>
      <c r="PBN115" s="908"/>
      <c r="PBO115" s="908"/>
      <c r="PBP115" s="908"/>
      <c r="PBQ115" s="908"/>
      <c r="PBR115" s="908"/>
      <c r="PBS115" s="908"/>
      <c r="PBT115" s="908"/>
      <c r="PBU115" s="908"/>
      <c r="PBV115" s="908"/>
      <c r="PBW115" s="908"/>
      <c r="PBX115" s="908"/>
      <c r="PBY115" s="908"/>
      <c r="PBZ115" s="908"/>
      <c r="PCA115" s="908"/>
      <c r="PCB115" s="908"/>
      <c r="PCC115" s="908"/>
      <c r="PCD115" s="908"/>
      <c r="PCE115" s="908"/>
      <c r="PCF115" s="908"/>
      <c r="PCG115" s="908"/>
      <c r="PCH115" s="908"/>
      <c r="PCI115" s="908"/>
      <c r="PCJ115" s="908"/>
      <c r="PCK115" s="908"/>
      <c r="PCL115" s="908"/>
      <c r="PCM115" s="908"/>
      <c r="PCN115" s="908"/>
      <c r="PCO115" s="908"/>
      <c r="PCP115" s="908"/>
      <c r="PCQ115" s="908"/>
      <c r="PCR115" s="908"/>
      <c r="PCS115" s="908"/>
      <c r="PCT115" s="908"/>
      <c r="PCU115" s="908"/>
      <c r="PCV115" s="908"/>
      <c r="PCW115" s="908"/>
      <c r="PCX115" s="908"/>
      <c r="PCY115" s="908"/>
      <c r="PCZ115" s="908"/>
      <c r="PDA115" s="908"/>
      <c r="PDB115" s="908"/>
      <c r="PDC115" s="908"/>
      <c r="PDD115" s="908"/>
      <c r="PDE115" s="908"/>
      <c r="PDF115" s="908"/>
      <c r="PDG115" s="908"/>
      <c r="PDH115" s="908"/>
      <c r="PDI115" s="908"/>
      <c r="PDJ115" s="908"/>
      <c r="PDK115" s="908"/>
      <c r="PDL115" s="908"/>
      <c r="PDM115" s="908"/>
      <c r="PDN115" s="908"/>
      <c r="PDO115" s="908"/>
      <c r="PDP115" s="908"/>
      <c r="PDQ115" s="908"/>
      <c r="PDR115" s="908"/>
      <c r="PDS115" s="908"/>
      <c r="PDT115" s="908"/>
      <c r="PDU115" s="908"/>
      <c r="PDV115" s="908"/>
      <c r="PDW115" s="908"/>
      <c r="PDX115" s="908"/>
      <c r="PDY115" s="908"/>
      <c r="PDZ115" s="908"/>
      <c r="PEA115" s="908"/>
      <c r="PEB115" s="908"/>
      <c r="PEC115" s="908"/>
      <c r="PED115" s="908"/>
      <c r="PEE115" s="908"/>
      <c r="PEF115" s="908"/>
      <c r="PEG115" s="908"/>
      <c r="PEH115" s="908"/>
      <c r="PEI115" s="908"/>
      <c r="PEJ115" s="908"/>
      <c r="PEK115" s="908"/>
      <c r="PEL115" s="908"/>
      <c r="PEM115" s="908"/>
      <c r="PEN115" s="908"/>
      <c r="PEO115" s="908"/>
      <c r="PEP115" s="908"/>
      <c r="PEQ115" s="908"/>
      <c r="PER115" s="908"/>
      <c r="PES115" s="908"/>
      <c r="PET115" s="908"/>
      <c r="PEU115" s="908"/>
      <c r="PEV115" s="908"/>
      <c r="PEW115" s="908"/>
      <c r="PEX115" s="908"/>
      <c r="PEY115" s="908"/>
      <c r="PEZ115" s="908"/>
      <c r="PFA115" s="908"/>
      <c r="PFB115" s="908"/>
      <c r="PFC115" s="908"/>
      <c r="PFD115" s="908"/>
      <c r="PFE115" s="908"/>
      <c r="PFF115" s="908"/>
      <c r="PFG115" s="908"/>
      <c r="PFH115" s="908"/>
      <c r="PFI115" s="908"/>
      <c r="PFJ115" s="908"/>
      <c r="PFK115" s="908"/>
      <c r="PFL115" s="908"/>
      <c r="PFM115" s="908"/>
      <c r="PFN115" s="908"/>
      <c r="PFO115" s="908"/>
      <c r="PFP115" s="908"/>
      <c r="PFQ115" s="908"/>
      <c r="PFR115" s="908"/>
      <c r="PFS115" s="908"/>
      <c r="PFT115" s="908"/>
      <c r="PFU115" s="908"/>
      <c r="PFV115" s="908"/>
      <c r="PFW115" s="908"/>
      <c r="PFX115" s="908"/>
      <c r="PFY115" s="908"/>
      <c r="PFZ115" s="908"/>
      <c r="PGA115" s="908"/>
      <c r="PGB115" s="908"/>
      <c r="PGC115" s="908"/>
      <c r="PGD115" s="908"/>
      <c r="PGE115" s="908"/>
      <c r="PGF115" s="908"/>
      <c r="PGG115" s="908"/>
      <c r="PGH115" s="908"/>
      <c r="PGI115" s="908"/>
      <c r="PGJ115" s="908"/>
      <c r="PGK115" s="908"/>
      <c r="PGL115" s="908"/>
      <c r="PGM115" s="908"/>
      <c r="PGN115" s="908"/>
      <c r="PGO115" s="908"/>
      <c r="PGP115" s="908"/>
      <c r="PGQ115" s="908"/>
      <c r="PGR115" s="908"/>
      <c r="PGS115" s="908"/>
      <c r="PGT115" s="908"/>
      <c r="PGU115" s="908"/>
      <c r="PGV115" s="908"/>
      <c r="PGW115" s="908"/>
      <c r="PGX115" s="908"/>
      <c r="PGY115" s="908"/>
      <c r="PGZ115" s="908"/>
      <c r="PHA115" s="908"/>
      <c r="PHB115" s="908"/>
      <c r="PHC115" s="908"/>
      <c r="PHD115" s="908"/>
      <c r="PHE115" s="908"/>
      <c r="PHF115" s="908"/>
      <c r="PHG115" s="908"/>
      <c r="PHH115" s="908"/>
      <c r="PHI115" s="908"/>
      <c r="PHJ115" s="908"/>
      <c r="PHK115" s="908"/>
      <c r="PHL115" s="908"/>
      <c r="PHM115" s="908"/>
      <c r="PHN115" s="908"/>
      <c r="PHO115" s="908"/>
      <c r="PHP115" s="908"/>
      <c r="PHQ115" s="908"/>
      <c r="PHR115" s="908"/>
      <c r="PHS115" s="908"/>
      <c r="PHT115" s="908"/>
      <c r="PHU115" s="908"/>
      <c r="PHV115" s="908"/>
      <c r="PHW115" s="908"/>
      <c r="PHX115" s="908"/>
      <c r="PHY115" s="908"/>
      <c r="PHZ115" s="908"/>
      <c r="PIA115" s="908"/>
      <c r="PIB115" s="908"/>
      <c r="PIC115" s="908"/>
      <c r="PID115" s="908"/>
      <c r="PIE115" s="908"/>
      <c r="PIF115" s="908"/>
      <c r="PIG115" s="908"/>
      <c r="PIH115" s="908"/>
      <c r="PII115" s="908"/>
      <c r="PIJ115" s="908"/>
      <c r="PIK115" s="908"/>
      <c r="PIL115" s="908"/>
      <c r="PIM115" s="908"/>
      <c r="PIN115" s="908"/>
      <c r="PIO115" s="908"/>
      <c r="PIP115" s="908"/>
      <c r="PIQ115" s="908"/>
      <c r="PIR115" s="908"/>
      <c r="PIS115" s="908"/>
      <c r="PIT115" s="908"/>
      <c r="PIU115" s="908"/>
      <c r="PIV115" s="908"/>
      <c r="PIW115" s="908"/>
      <c r="PIX115" s="908"/>
      <c r="PIY115" s="908"/>
      <c r="PIZ115" s="908"/>
      <c r="PJA115" s="908"/>
      <c r="PJB115" s="908"/>
      <c r="PJC115" s="908"/>
      <c r="PJD115" s="908"/>
      <c r="PJE115" s="908"/>
      <c r="PJF115" s="908"/>
      <c r="PJG115" s="908"/>
      <c r="PJH115" s="908"/>
      <c r="PJI115" s="908"/>
      <c r="PJJ115" s="908"/>
      <c r="PJK115" s="908"/>
      <c r="PJL115" s="908"/>
      <c r="PJM115" s="908"/>
      <c r="PJN115" s="908"/>
      <c r="PJO115" s="908"/>
      <c r="PJP115" s="908"/>
      <c r="PJQ115" s="908"/>
      <c r="PJR115" s="908"/>
      <c r="PJS115" s="908"/>
      <c r="PJT115" s="908"/>
      <c r="PJU115" s="908"/>
      <c r="PJV115" s="908"/>
      <c r="PJW115" s="908"/>
      <c r="PJX115" s="908"/>
      <c r="PJY115" s="908"/>
      <c r="PJZ115" s="908"/>
      <c r="PKA115" s="908"/>
      <c r="PKB115" s="908"/>
      <c r="PKC115" s="908"/>
      <c r="PKD115" s="908"/>
      <c r="PKE115" s="908"/>
      <c r="PKF115" s="908"/>
      <c r="PKG115" s="908"/>
      <c r="PKH115" s="908"/>
      <c r="PKI115" s="908"/>
      <c r="PKJ115" s="908"/>
      <c r="PKK115" s="908"/>
      <c r="PKL115" s="908"/>
      <c r="PKM115" s="908"/>
      <c r="PKN115" s="908"/>
      <c r="PKO115" s="908"/>
      <c r="PKP115" s="908"/>
      <c r="PKQ115" s="908"/>
      <c r="PKR115" s="908"/>
      <c r="PKS115" s="908"/>
      <c r="PKT115" s="908"/>
      <c r="PKU115" s="908"/>
      <c r="PKV115" s="908"/>
      <c r="PKW115" s="908"/>
      <c r="PKX115" s="908"/>
      <c r="PKY115" s="908"/>
      <c r="PKZ115" s="908"/>
      <c r="PLA115" s="908"/>
      <c r="PLB115" s="908"/>
      <c r="PLC115" s="908"/>
      <c r="PLD115" s="908"/>
      <c r="PLE115" s="908"/>
      <c r="PLF115" s="908"/>
      <c r="PLG115" s="908"/>
      <c r="PLH115" s="908"/>
      <c r="PLI115" s="908"/>
      <c r="PLJ115" s="908"/>
      <c r="PLK115" s="908"/>
      <c r="PLL115" s="908"/>
      <c r="PLM115" s="908"/>
      <c r="PLN115" s="908"/>
      <c r="PLO115" s="908"/>
      <c r="PLP115" s="908"/>
      <c r="PLQ115" s="908"/>
      <c r="PLR115" s="908"/>
      <c r="PLS115" s="908"/>
      <c r="PLT115" s="908"/>
      <c r="PLU115" s="908"/>
      <c r="PLV115" s="908"/>
      <c r="PLW115" s="908"/>
      <c r="PLX115" s="908"/>
      <c r="PLY115" s="908"/>
      <c r="PLZ115" s="908"/>
      <c r="PMA115" s="908"/>
      <c r="PMB115" s="908"/>
      <c r="PMC115" s="908"/>
      <c r="PMD115" s="908"/>
      <c r="PME115" s="908"/>
      <c r="PMF115" s="908"/>
      <c r="PMG115" s="908"/>
      <c r="PMH115" s="908"/>
      <c r="PMI115" s="908"/>
      <c r="PMJ115" s="908"/>
      <c r="PMK115" s="908"/>
      <c r="PML115" s="908"/>
      <c r="PMM115" s="908"/>
      <c r="PMN115" s="908"/>
      <c r="PMO115" s="908"/>
      <c r="PMP115" s="908"/>
      <c r="PMQ115" s="908"/>
      <c r="PMR115" s="908"/>
      <c r="PMS115" s="908"/>
      <c r="PMT115" s="908"/>
      <c r="PMU115" s="908"/>
      <c r="PMV115" s="908"/>
      <c r="PMW115" s="908"/>
      <c r="PMX115" s="908"/>
      <c r="PMY115" s="908"/>
      <c r="PMZ115" s="908"/>
      <c r="PNA115" s="908"/>
      <c r="PNB115" s="908"/>
      <c r="PNC115" s="908"/>
      <c r="PND115" s="908"/>
      <c r="PNE115" s="908"/>
      <c r="PNF115" s="908"/>
      <c r="PNG115" s="908"/>
      <c r="PNH115" s="908"/>
      <c r="PNI115" s="908"/>
      <c r="PNJ115" s="908"/>
      <c r="PNK115" s="908"/>
      <c r="PNL115" s="908"/>
      <c r="PNM115" s="908"/>
      <c r="PNN115" s="908"/>
      <c r="PNO115" s="908"/>
      <c r="PNP115" s="908"/>
      <c r="PNQ115" s="908"/>
      <c r="PNR115" s="908"/>
      <c r="PNS115" s="908"/>
      <c r="PNT115" s="908"/>
      <c r="PNU115" s="908"/>
      <c r="PNV115" s="908"/>
      <c r="PNW115" s="908"/>
      <c r="PNX115" s="908"/>
      <c r="PNY115" s="908"/>
      <c r="PNZ115" s="908"/>
      <c r="POA115" s="908"/>
      <c r="POB115" s="908"/>
      <c r="POC115" s="908"/>
      <c r="POD115" s="908"/>
      <c r="POE115" s="908"/>
      <c r="POF115" s="908"/>
      <c r="POG115" s="908"/>
      <c r="POH115" s="908"/>
      <c r="POI115" s="908"/>
      <c r="POJ115" s="908"/>
      <c r="POK115" s="908"/>
      <c r="POL115" s="908"/>
      <c r="POM115" s="908"/>
      <c r="PON115" s="908"/>
      <c r="POO115" s="908"/>
      <c r="POP115" s="908"/>
      <c r="POQ115" s="908"/>
      <c r="POR115" s="908"/>
      <c r="POS115" s="908"/>
      <c r="POT115" s="908"/>
      <c r="POU115" s="908"/>
      <c r="POV115" s="908"/>
      <c r="POW115" s="908"/>
      <c r="POX115" s="908"/>
      <c r="POY115" s="908"/>
      <c r="POZ115" s="908"/>
      <c r="PPA115" s="908"/>
      <c r="PPB115" s="908"/>
      <c r="PPC115" s="908"/>
      <c r="PPD115" s="908"/>
      <c r="PPE115" s="908"/>
      <c r="PPF115" s="908"/>
      <c r="PPG115" s="908"/>
      <c r="PPH115" s="908"/>
      <c r="PPI115" s="908"/>
      <c r="PPJ115" s="908"/>
      <c r="PPK115" s="908"/>
      <c r="PPL115" s="908"/>
      <c r="PPM115" s="908"/>
      <c r="PPN115" s="908"/>
      <c r="PPO115" s="908"/>
      <c r="PPP115" s="908"/>
      <c r="PPQ115" s="908"/>
      <c r="PPR115" s="908"/>
      <c r="PPS115" s="908"/>
      <c r="PPT115" s="908"/>
      <c r="PPU115" s="908"/>
      <c r="PPV115" s="908"/>
      <c r="PPW115" s="908"/>
      <c r="PPX115" s="908"/>
      <c r="PPY115" s="908"/>
      <c r="PPZ115" s="908"/>
      <c r="PQA115" s="908"/>
      <c r="PQB115" s="908"/>
      <c r="PQC115" s="908"/>
      <c r="PQD115" s="908"/>
      <c r="PQE115" s="908"/>
      <c r="PQF115" s="908"/>
      <c r="PQG115" s="908"/>
      <c r="PQH115" s="908"/>
      <c r="PQI115" s="908"/>
      <c r="PQJ115" s="908"/>
      <c r="PQK115" s="908"/>
      <c r="PQL115" s="908"/>
      <c r="PQM115" s="908"/>
      <c r="PQN115" s="908"/>
      <c r="PQO115" s="908"/>
      <c r="PQP115" s="908"/>
      <c r="PQQ115" s="908"/>
      <c r="PQR115" s="908"/>
      <c r="PQS115" s="908"/>
      <c r="PQT115" s="908"/>
      <c r="PQU115" s="908"/>
      <c r="PQV115" s="908"/>
      <c r="PQW115" s="908"/>
      <c r="PQX115" s="908"/>
      <c r="PQY115" s="908"/>
      <c r="PQZ115" s="908"/>
      <c r="PRA115" s="908"/>
      <c r="PRB115" s="908"/>
      <c r="PRC115" s="908"/>
      <c r="PRD115" s="908"/>
      <c r="PRE115" s="908"/>
      <c r="PRF115" s="908"/>
      <c r="PRG115" s="908"/>
      <c r="PRH115" s="908"/>
      <c r="PRI115" s="908"/>
      <c r="PRJ115" s="908"/>
      <c r="PRK115" s="908"/>
      <c r="PRL115" s="908"/>
      <c r="PRM115" s="908"/>
      <c r="PRN115" s="908"/>
      <c r="PRO115" s="908"/>
      <c r="PRP115" s="908"/>
      <c r="PRQ115" s="908"/>
      <c r="PRR115" s="908"/>
      <c r="PRS115" s="908"/>
      <c r="PRT115" s="908"/>
      <c r="PRU115" s="908"/>
      <c r="PRV115" s="908"/>
      <c r="PRW115" s="908"/>
      <c r="PRX115" s="908"/>
      <c r="PRY115" s="908"/>
      <c r="PRZ115" s="908"/>
      <c r="PSA115" s="908"/>
      <c r="PSB115" s="908"/>
      <c r="PSC115" s="908"/>
      <c r="PSD115" s="908"/>
      <c r="PSE115" s="908"/>
      <c r="PSF115" s="908"/>
      <c r="PSG115" s="908"/>
      <c r="PSH115" s="908"/>
      <c r="PSI115" s="908"/>
      <c r="PSJ115" s="908"/>
      <c r="PSK115" s="908"/>
      <c r="PSL115" s="908"/>
      <c r="PSM115" s="908"/>
      <c r="PSN115" s="908"/>
      <c r="PSO115" s="908"/>
      <c r="PSP115" s="908"/>
      <c r="PSQ115" s="908"/>
      <c r="PSR115" s="908"/>
      <c r="PSS115" s="908"/>
      <c r="PST115" s="908"/>
      <c r="PSU115" s="908"/>
      <c r="PSV115" s="908"/>
      <c r="PSW115" s="908"/>
      <c r="PSX115" s="908"/>
      <c r="PSY115" s="908"/>
      <c r="PSZ115" s="908"/>
      <c r="PTA115" s="908"/>
      <c r="PTB115" s="908"/>
      <c r="PTC115" s="908"/>
      <c r="PTD115" s="908"/>
      <c r="PTE115" s="908"/>
      <c r="PTF115" s="908"/>
      <c r="PTG115" s="908"/>
      <c r="PTH115" s="908"/>
      <c r="PTI115" s="908"/>
      <c r="PTJ115" s="908"/>
      <c r="PTK115" s="908"/>
      <c r="PTL115" s="908"/>
      <c r="PTM115" s="908"/>
      <c r="PTN115" s="908"/>
      <c r="PTO115" s="908"/>
      <c r="PTP115" s="908"/>
      <c r="PTQ115" s="908"/>
      <c r="PTR115" s="908"/>
      <c r="PTS115" s="908"/>
      <c r="PTT115" s="908"/>
      <c r="PTU115" s="908"/>
      <c r="PTV115" s="908"/>
      <c r="PTW115" s="908"/>
      <c r="PTX115" s="908"/>
      <c r="PTY115" s="908"/>
      <c r="PTZ115" s="908"/>
      <c r="PUA115" s="908"/>
      <c r="PUB115" s="908"/>
      <c r="PUC115" s="908"/>
      <c r="PUD115" s="908"/>
      <c r="PUE115" s="908"/>
      <c r="PUF115" s="908"/>
      <c r="PUG115" s="908"/>
      <c r="PUH115" s="908"/>
      <c r="PUI115" s="908"/>
      <c r="PUJ115" s="908"/>
      <c r="PUK115" s="908"/>
      <c r="PUL115" s="908"/>
      <c r="PUM115" s="908"/>
      <c r="PUN115" s="908"/>
      <c r="PUO115" s="908"/>
      <c r="PUP115" s="908"/>
      <c r="PUQ115" s="908"/>
      <c r="PUR115" s="908"/>
      <c r="PUS115" s="908"/>
      <c r="PUT115" s="908"/>
      <c r="PUU115" s="908"/>
      <c r="PUV115" s="908"/>
      <c r="PUW115" s="908"/>
      <c r="PUX115" s="908"/>
      <c r="PUY115" s="908"/>
      <c r="PUZ115" s="908"/>
      <c r="PVA115" s="908"/>
      <c r="PVB115" s="908"/>
      <c r="PVC115" s="908"/>
      <c r="PVD115" s="908"/>
      <c r="PVE115" s="908"/>
      <c r="PVF115" s="908"/>
      <c r="PVG115" s="908"/>
      <c r="PVH115" s="908"/>
      <c r="PVI115" s="908"/>
      <c r="PVJ115" s="908"/>
      <c r="PVK115" s="908"/>
      <c r="PVL115" s="908"/>
      <c r="PVM115" s="908"/>
      <c r="PVN115" s="908"/>
      <c r="PVO115" s="908"/>
      <c r="PVP115" s="908"/>
      <c r="PVQ115" s="908"/>
      <c r="PVR115" s="908"/>
      <c r="PVS115" s="908"/>
      <c r="PVT115" s="908"/>
      <c r="PVU115" s="908"/>
      <c r="PVV115" s="908"/>
      <c r="PVW115" s="908"/>
      <c r="PVX115" s="908"/>
      <c r="PVY115" s="908"/>
      <c r="PVZ115" s="908"/>
      <c r="PWA115" s="908"/>
      <c r="PWB115" s="908"/>
      <c r="PWC115" s="908"/>
      <c r="PWD115" s="908"/>
      <c r="PWE115" s="908"/>
      <c r="PWF115" s="908"/>
      <c r="PWG115" s="908"/>
      <c r="PWH115" s="908"/>
      <c r="PWI115" s="908"/>
      <c r="PWJ115" s="908"/>
      <c r="PWK115" s="908"/>
      <c r="PWL115" s="908"/>
      <c r="PWM115" s="908"/>
      <c r="PWN115" s="908"/>
      <c r="PWO115" s="908"/>
      <c r="PWP115" s="908"/>
      <c r="PWQ115" s="908"/>
      <c r="PWR115" s="908"/>
      <c r="PWS115" s="908"/>
      <c r="PWT115" s="908"/>
      <c r="PWU115" s="908"/>
      <c r="PWV115" s="908"/>
      <c r="PWW115" s="908"/>
      <c r="PWX115" s="908"/>
      <c r="PWY115" s="908"/>
      <c r="PWZ115" s="908"/>
      <c r="PXA115" s="908"/>
      <c r="PXB115" s="908"/>
      <c r="PXC115" s="908"/>
      <c r="PXD115" s="908"/>
      <c r="PXE115" s="908"/>
      <c r="PXF115" s="908"/>
      <c r="PXG115" s="908"/>
      <c r="PXH115" s="908"/>
      <c r="PXI115" s="908"/>
      <c r="PXJ115" s="908"/>
      <c r="PXK115" s="908"/>
      <c r="PXL115" s="908"/>
      <c r="PXM115" s="908"/>
      <c r="PXN115" s="908"/>
      <c r="PXO115" s="908"/>
      <c r="PXP115" s="908"/>
      <c r="PXQ115" s="908"/>
      <c r="PXR115" s="908"/>
      <c r="PXS115" s="908"/>
      <c r="PXT115" s="908"/>
      <c r="PXU115" s="908"/>
      <c r="PXV115" s="908"/>
      <c r="PXW115" s="908"/>
      <c r="PXX115" s="908"/>
      <c r="PXY115" s="908"/>
      <c r="PXZ115" s="908"/>
      <c r="PYA115" s="908"/>
      <c r="PYB115" s="908"/>
      <c r="PYC115" s="908"/>
      <c r="PYD115" s="908"/>
      <c r="PYE115" s="908"/>
      <c r="PYF115" s="908"/>
      <c r="PYG115" s="908"/>
      <c r="PYH115" s="908"/>
      <c r="PYI115" s="908"/>
      <c r="PYJ115" s="908"/>
      <c r="PYK115" s="908"/>
      <c r="PYL115" s="908"/>
      <c r="PYM115" s="908"/>
      <c r="PYN115" s="908"/>
      <c r="PYO115" s="908"/>
      <c r="PYP115" s="908"/>
      <c r="PYQ115" s="908"/>
      <c r="PYR115" s="908"/>
      <c r="PYS115" s="908"/>
      <c r="PYT115" s="908"/>
      <c r="PYU115" s="908"/>
      <c r="PYV115" s="908"/>
      <c r="PYW115" s="908"/>
      <c r="PYX115" s="908"/>
      <c r="PYY115" s="908"/>
      <c r="PYZ115" s="908"/>
      <c r="PZA115" s="908"/>
      <c r="PZB115" s="908"/>
      <c r="PZC115" s="908"/>
      <c r="PZD115" s="908"/>
      <c r="PZE115" s="908"/>
      <c r="PZF115" s="908"/>
      <c r="PZG115" s="908"/>
      <c r="PZH115" s="908"/>
      <c r="PZI115" s="908"/>
      <c r="PZJ115" s="908"/>
      <c r="PZK115" s="908"/>
      <c r="PZL115" s="908"/>
      <c r="PZM115" s="908"/>
      <c r="PZN115" s="908"/>
      <c r="PZO115" s="908"/>
      <c r="PZP115" s="908"/>
      <c r="PZQ115" s="908"/>
      <c r="PZR115" s="908"/>
      <c r="PZS115" s="908"/>
      <c r="PZT115" s="908"/>
      <c r="PZU115" s="908"/>
      <c r="PZV115" s="908"/>
      <c r="PZW115" s="908"/>
      <c r="PZX115" s="908"/>
      <c r="PZY115" s="908"/>
      <c r="PZZ115" s="908"/>
      <c r="QAA115" s="908"/>
      <c r="QAB115" s="908"/>
      <c r="QAC115" s="908"/>
      <c r="QAD115" s="908"/>
      <c r="QAE115" s="908"/>
      <c r="QAF115" s="908"/>
      <c r="QAG115" s="908"/>
      <c r="QAH115" s="908"/>
      <c r="QAI115" s="908"/>
      <c r="QAJ115" s="908"/>
      <c r="QAK115" s="908"/>
      <c r="QAL115" s="908"/>
      <c r="QAM115" s="908"/>
      <c r="QAN115" s="908"/>
      <c r="QAO115" s="908"/>
      <c r="QAP115" s="908"/>
      <c r="QAQ115" s="908"/>
      <c r="QAR115" s="908"/>
      <c r="QAS115" s="908"/>
      <c r="QAT115" s="908"/>
      <c r="QAU115" s="908"/>
      <c r="QAV115" s="908"/>
      <c r="QAW115" s="908"/>
      <c r="QAX115" s="908"/>
      <c r="QAY115" s="908"/>
      <c r="QAZ115" s="908"/>
      <c r="QBA115" s="908"/>
      <c r="QBB115" s="908"/>
      <c r="QBC115" s="908"/>
      <c r="QBD115" s="908"/>
      <c r="QBE115" s="908"/>
      <c r="QBF115" s="908"/>
      <c r="QBG115" s="908"/>
      <c r="QBH115" s="908"/>
      <c r="QBI115" s="908"/>
      <c r="QBJ115" s="908"/>
      <c r="QBK115" s="908"/>
      <c r="QBL115" s="908"/>
      <c r="QBM115" s="908"/>
      <c r="QBN115" s="908"/>
      <c r="QBO115" s="908"/>
      <c r="QBP115" s="908"/>
      <c r="QBQ115" s="908"/>
      <c r="QBR115" s="908"/>
      <c r="QBS115" s="908"/>
      <c r="QBT115" s="908"/>
      <c r="QBU115" s="908"/>
      <c r="QBV115" s="908"/>
      <c r="QBW115" s="908"/>
      <c r="QBX115" s="908"/>
      <c r="QBY115" s="908"/>
      <c r="QBZ115" s="908"/>
      <c r="QCA115" s="908"/>
      <c r="QCB115" s="908"/>
      <c r="QCC115" s="908"/>
      <c r="QCD115" s="908"/>
      <c r="QCE115" s="908"/>
      <c r="QCF115" s="908"/>
      <c r="QCG115" s="908"/>
      <c r="QCH115" s="908"/>
      <c r="QCI115" s="908"/>
      <c r="QCJ115" s="908"/>
      <c r="QCK115" s="908"/>
      <c r="QCL115" s="908"/>
      <c r="QCM115" s="908"/>
      <c r="QCN115" s="908"/>
      <c r="QCO115" s="908"/>
      <c r="QCP115" s="908"/>
      <c r="QCQ115" s="908"/>
      <c r="QCR115" s="908"/>
      <c r="QCS115" s="908"/>
      <c r="QCT115" s="908"/>
      <c r="QCU115" s="908"/>
      <c r="QCV115" s="908"/>
      <c r="QCW115" s="908"/>
      <c r="QCX115" s="908"/>
      <c r="QCY115" s="908"/>
      <c r="QCZ115" s="908"/>
      <c r="QDA115" s="908"/>
      <c r="QDB115" s="908"/>
      <c r="QDC115" s="908"/>
      <c r="QDD115" s="908"/>
      <c r="QDE115" s="908"/>
      <c r="QDF115" s="908"/>
      <c r="QDG115" s="908"/>
      <c r="QDH115" s="908"/>
      <c r="QDI115" s="908"/>
      <c r="QDJ115" s="908"/>
      <c r="QDK115" s="908"/>
      <c r="QDL115" s="908"/>
      <c r="QDM115" s="908"/>
      <c r="QDN115" s="908"/>
      <c r="QDO115" s="908"/>
      <c r="QDP115" s="908"/>
      <c r="QDQ115" s="908"/>
      <c r="QDR115" s="908"/>
      <c r="QDS115" s="908"/>
      <c r="QDT115" s="908"/>
      <c r="QDU115" s="908"/>
      <c r="QDV115" s="908"/>
      <c r="QDW115" s="908"/>
      <c r="QDX115" s="908"/>
      <c r="QDY115" s="908"/>
      <c r="QDZ115" s="908"/>
      <c r="QEA115" s="908"/>
      <c r="QEB115" s="908"/>
      <c r="QEC115" s="908"/>
      <c r="QED115" s="908"/>
      <c r="QEE115" s="908"/>
      <c r="QEF115" s="908"/>
      <c r="QEG115" s="908"/>
      <c r="QEH115" s="908"/>
      <c r="QEI115" s="908"/>
      <c r="QEJ115" s="908"/>
      <c r="QEK115" s="908"/>
      <c r="QEL115" s="908"/>
      <c r="QEM115" s="908"/>
      <c r="QEN115" s="908"/>
      <c r="QEO115" s="908"/>
      <c r="QEP115" s="908"/>
      <c r="QEQ115" s="908"/>
      <c r="QER115" s="908"/>
      <c r="QES115" s="908"/>
      <c r="QET115" s="908"/>
      <c r="QEU115" s="908"/>
      <c r="QEV115" s="908"/>
      <c r="QEW115" s="908"/>
      <c r="QEX115" s="908"/>
      <c r="QEY115" s="908"/>
      <c r="QEZ115" s="908"/>
      <c r="QFA115" s="908"/>
      <c r="QFB115" s="908"/>
      <c r="QFC115" s="908"/>
      <c r="QFD115" s="908"/>
      <c r="QFE115" s="908"/>
      <c r="QFF115" s="908"/>
      <c r="QFG115" s="908"/>
      <c r="QFH115" s="908"/>
      <c r="QFI115" s="908"/>
      <c r="QFJ115" s="908"/>
      <c r="QFK115" s="908"/>
      <c r="QFL115" s="908"/>
      <c r="QFM115" s="908"/>
      <c r="QFN115" s="908"/>
      <c r="QFO115" s="908"/>
      <c r="QFP115" s="908"/>
      <c r="QFQ115" s="908"/>
      <c r="QFR115" s="908"/>
      <c r="QFS115" s="908"/>
      <c r="QFT115" s="908"/>
      <c r="QFU115" s="908"/>
      <c r="QFV115" s="908"/>
      <c r="QFW115" s="908"/>
      <c r="QFX115" s="908"/>
      <c r="QFY115" s="908"/>
      <c r="QFZ115" s="908"/>
      <c r="QGA115" s="908"/>
      <c r="QGB115" s="908"/>
      <c r="QGC115" s="908"/>
      <c r="QGD115" s="908"/>
      <c r="QGE115" s="908"/>
      <c r="QGF115" s="908"/>
      <c r="QGG115" s="908"/>
      <c r="QGH115" s="908"/>
      <c r="QGI115" s="908"/>
      <c r="QGJ115" s="908"/>
      <c r="QGK115" s="908"/>
      <c r="QGL115" s="908"/>
      <c r="QGM115" s="908"/>
      <c r="QGN115" s="908"/>
      <c r="QGO115" s="908"/>
      <c r="QGP115" s="908"/>
      <c r="QGQ115" s="908"/>
      <c r="QGR115" s="908"/>
      <c r="QGS115" s="908"/>
      <c r="QGT115" s="908"/>
      <c r="QGU115" s="908"/>
      <c r="QGV115" s="908"/>
      <c r="QGW115" s="908"/>
      <c r="QGX115" s="908"/>
      <c r="QGY115" s="908"/>
      <c r="QGZ115" s="908"/>
      <c r="QHA115" s="908"/>
      <c r="QHB115" s="908"/>
      <c r="QHC115" s="908"/>
      <c r="QHD115" s="908"/>
      <c r="QHE115" s="908"/>
      <c r="QHF115" s="908"/>
      <c r="QHG115" s="908"/>
      <c r="QHH115" s="908"/>
      <c r="QHI115" s="908"/>
      <c r="QHJ115" s="908"/>
      <c r="QHK115" s="908"/>
      <c r="QHL115" s="908"/>
      <c r="QHM115" s="908"/>
      <c r="QHN115" s="908"/>
      <c r="QHO115" s="908"/>
      <c r="QHP115" s="908"/>
      <c r="QHQ115" s="908"/>
      <c r="QHR115" s="908"/>
      <c r="QHS115" s="908"/>
      <c r="QHT115" s="908"/>
      <c r="QHU115" s="908"/>
      <c r="QHV115" s="908"/>
      <c r="QHW115" s="908"/>
      <c r="QHX115" s="908"/>
      <c r="QHY115" s="908"/>
      <c r="QHZ115" s="908"/>
      <c r="QIA115" s="908"/>
      <c r="QIB115" s="908"/>
      <c r="QIC115" s="908"/>
      <c r="QID115" s="908"/>
      <c r="QIE115" s="908"/>
      <c r="QIF115" s="908"/>
      <c r="QIG115" s="908"/>
      <c r="QIH115" s="908"/>
      <c r="QII115" s="908"/>
      <c r="QIJ115" s="908"/>
      <c r="QIK115" s="908"/>
      <c r="QIL115" s="908"/>
      <c r="QIM115" s="908"/>
      <c r="QIN115" s="908"/>
      <c r="QIO115" s="908"/>
      <c r="QIP115" s="908"/>
      <c r="QIQ115" s="908"/>
      <c r="QIR115" s="908"/>
      <c r="QIS115" s="908"/>
      <c r="QIT115" s="908"/>
      <c r="QIU115" s="908"/>
      <c r="QIV115" s="908"/>
      <c r="QIW115" s="908"/>
      <c r="QIX115" s="908"/>
      <c r="QIY115" s="908"/>
      <c r="QIZ115" s="908"/>
      <c r="QJA115" s="908"/>
      <c r="QJB115" s="908"/>
      <c r="QJC115" s="908"/>
      <c r="QJD115" s="908"/>
      <c r="QJE115" s="908"/>
      <c r="QJF115" s="908"/>
      <c r="QJG115" s="908"/>
      <c r="QJH115" s="908"/>
      <c r="QJI115" s="908"/>
      <c r="QJJ115" s="908"/>
      <c r="QJK115" s="908"/>
      <c r="QJL115" s="908"/>
      <c r="QJM115" s="908"/>
      <c r="QJN115" s="908"/>
      <c r="QJO115" s="908"/>
      <c r="QJP115" s="908"/>
      <c r="QJQ115" s="908"/>
      <c r="QJR115" s="908"/>
      <c r="QJS115" s="908"/>
      <c r="QJT115" s="908"/>
      <c r="QJU115" s="908"/>
      <c r="QJV115" s="908"/>
      <c r="QJW115" s="908"/>
      <c r="QJX115" s="908"/>
      <c r="QJY115" s="908"/>
      <c r="QJZ115" s="908"/>
      <c r="QKA115" s="908"/>
      <c r="QKB115" s="908"/>
      <c r="QKC115" s="908"/>
      <c r="QKD115" s="908"/>
      <c r="QKE115" s="908"/>
      <c r="QKF115" s="908"/>
      <c r="QKG115" s="908"/>
      <c r="QKH115" s="908"/>
      <c r="QKI115" s="908"/>
      <c r="QKJ115" s="908"/>
      <c r="QKK115" s="908"/>
      <c r="QKL115" s="908"/>
      <c r="QKM115" s="908"/>
      <c r="QKN115" s="908"/>
      <c r="QKO115" s="908"/>
      <c r="QKP115" s="908"/>
      <c r="QKQ115" s="908"/>
      <c r="QKR115" s="908"/>
      <c r="QKS115" s="908"/>
      <c r="QKT115" s="908"/>
      <c r="QKU115" s="908"/>
      <c r="QKV115" s="908"/>
      <c r="QKW115" s="908"/>
      <c r="QKX115" s="908"/>
      <c r="QKY115" s="908"/>
      <c r="QKZ115" s="908"/>
      <c r="QLA115" s="908"/>
      <c r="QLB115" s="908"/>
      <c r="QLC115" s="908"/>
      <c r="QLD115" s="908"/>
      <c r="QLE115" s="908"/>
      <c r="QLF115" s="908"/>
      <c r="QLG115" s="908"/>
      <c r="QLH115" s="908"/>
      <c r="QLI115" s="908"/>
      <c r="QLJ115" s="908"/>
      <c r="QLK115" s="908"/>
      <c r="QLL115" s="908"/>
      <c r="QLM115" s="908"/>
      <c r="QLN115" s="908"/>
      <c r="QLO115" s="908"/>
      <c r="QLP115" s="908"/>
      <c r="QLQ115" s="908"/>
      <c r="QLR115" s="908"/>
      <c r="QLS115" s="908"/>
      <c r="QLT115" s="908"/>
      <c r="QLU115" s="908"/>
      <c r="QLV115" s="908"/>
      <c r="QLW115" s="908"/>
      <c r="QLX115" s="908"/>
      <c r="QLY115" s="908"/>
      <c r="QLZ115" s="908"/>
      <c r="QMA115" s="908"/>
      <c r="QMB115" s="908"/>
      <c r="QMC115" s="908"/>
      <c r="QMD115" s="908"/>
      <c r="QME115" s="908"/>
      <c r="QMF115" s="908"/>
      <c r="QMG115" s="908"/>
      <c r="QMH115" s="908"/>
      <c r="QMI115" s="908"/>
      <c r="QMJ115" s="908"/>
      <c r="QMK115" s="908"/>
      <c r="QML115" s="908"/>
      <c r="QMM115" s="908"/>
      <c r="QMN115" s="908"/>
      <c r="QMO115" s="908"/>
      <c r="QMP115" s="908"/>
      <c r="QMQ115" s="908"/>
      <c r="QMR115" s="908"/>
      <c r="QMS115" s="908"/>
      <c r="QMT115" s="908"/>
      <c r="QMU115" s="908"/>
      <c r="QMV115" s="908"/>
      <c r="QMW115" s="908"/>
      <c r="QMX115" s="908"/>
      <c r="QMY115" s="908"/>
      <c r="QMZ115" s="908"/>
      <c r="QNA115" s="908"/>
      <c r="QNB115" s="908"/>
      <c r="QNC115" s="908"/>
      <c r="QND115" s="908"/>
      <c r="QNE115" s="908"/>
      <c r="QNF115" s="908"/>
      <c r="QNG115" s="908"/>
      <c r="QNH115" s="908"/>
      <c r="QNI115" s="908"/>
      <c r="QNJ115" s="908"/>
      <c r="QNK115" s="908"/>
      <c r="QNL115" s="908"/>
      <c r="QNM115" s="908"/>
      <c r="QNN115" s="908"/>
      <c r="QNO115" s="908"/>
      <c r="QNP115" s="908"/>
      <c r="QNQ115" s="908"/>
      <c r="QNR115" s="908"/>
      <c r="QNS115" s="908"/>
      <c r="QNT115" s="908"/>
      <c r="QNU115" s="908"/>
      <c r="QNV115" s="908"/>
      <c r="QNW115" s="908"/>
      <c r="QNX115" s="908"/>
      <c r="QNY115" s="908"/>
      <c r="QNZ115" s="908"/>
      <c r="QOA115" s="908"/>
      <c r="QOB115" s="908"/>
      <c r="QOC115" s="908"/>
      <c r="QOD115" s="908"/>
      <c r="QOE115" s="908"/>
      <c r="QOF115" s="908"/>
      <c r="QOG115" s="908"/>
      <c r="QOH115" s="908"/>
      <c r="QOI115" s="908"/>
      <c r="QOJ115" s="908"/>
      <c r="QOK115" s="908"/>
      <c r="QOL115" s="908"/>
      <c r="QOM115" s="908"/>
      <c r="QON115" s="908"/>
      <c r="QOO115" s="908"/>
      <c r="QOP115" s="908"/>
      <c r="QOQ115" s="908"/>
      <c r="QOR115" s="908"/>
      <c r="QOS115" s="908"/>
      <c r="QOT115" s="908"/>
      <c r="QOU115" s="908"/>
      <c r="QOV115" s="908"/>
      <c r="QOW115" s="908"/>
      <c r="QOX115" s="908"/>
      <c r="QOY115" s="908"/>
      <c r="QOZ115" s="908"/>
      <c r="QPA115" s="908"/>
      <c r="QPB115" s="908"/>
      <c r="QPC115" s="908"/>
      <c r="QPD115" s="908"/>
      <c r="QPE115" s="908"/>
      <c r="QPF115" s="908"/>
      <c r="QPG115" s="908"/>
      <c r="QPH115" s="908"/>
      <c r="QPI115" s="908"/>
      <c r="QPJ115" s="908"/>
      <c r="QPK115" s="908"/>
      <c r="QPL115" s="908"/>
      <c r="QPM115" s="908"/>
      <c r="QPN115" s="908"/>
      <c r="QPO115" s="908"/>
      <c r="QPP115" s="908"/>
      <c r="QPQ115" s="908"/>
      <c r="QPR115" s="908"/>
      <c r="QPS115" s="908"/>
      <c r="QPT115" s="908"/>
      <c r="QPU115" s="908"/>
      <c r="QPV115" s="908"/>
      <c r="QPW115" s="908"/>
      <c r="QPX115" s="908"/>
      <c r="QPY115" s="908"/>
      <c r="QPZ115" s="908"/>
      <c r="QQA115" s="908"/>
      <c r="QQB115" s="908"/>
      <c r="QQC115" s="908"/>
      <c r="QQD115" s="908"/>
      <c r="QQE115" s="908"/>
      <c r="QQF115" s="908"/>
      <c r="QQG115" s="908"/>
      <c r="QQH115" s="908"/>
      <c r="QQI115" s="908"/>
      <c r="QQJ115" s="908"/>
      <c r="QQK115" s="908"/>
      <c r="QQL115" s="908"/>
      <c r="QQM115" s="908"/>
      <c r="QQN115" s="908"/>
      <c r="QQO115" s="908"/>
      <c r="QQP115" s="908"/>
      <c r="QQQ115" s="908"/>
      <c r="QQR115" s="908"/>
      <c r="QQS115" s="908"/>
      <c r="QQT115" s="908"/>
      <c r="QQU115" s="908"/>
      <c r="QQV115" s="908"/>
      <c r="QQW115" s="908"/>
      <c r="QQX115" s="908"/>
      <c r="QQY115" s="908"/>
      <c r="QQZ115" s="908"/>
      <c r="QRA115" s="908"/>
      <c r="QRB115" s="908"/>
      <c r="QRC115" s="908"/>
      <c r="QRD115" s="908"/>
      <c r="QRE115" s="908"/>
      <c r="QRF115" s="908"/>
      <c r="QRG115" s="908"/>
      <c r="QRH115" s="908"/>
      <c r="QRI115" s="908"/>
      <c r="QRJ115" s="908"/>
      <c r="QRK115" s="908"/>
      <c r="QRL115" s="908"/>
      <c r="QRM115" s="908"/>
      <c r="QRN115" s="908"/>
      <c r="QRO115" s="908"/>
      <c r="QRP115" s="908"/>
      <c r="QRQ115" s="908"/>
      <c r="QRR115" s="908"/>
      <c r="QRS115" s="908"/>
      <c r="QRT115" s="908"/>
      <c r="QRU115" s="908"/>
      <c r="QRV115" s="908"/>
      <c r="QRW115" s="908"/>
      <c r="QRX115" s="908"/>
      <c r="QRY115" s="908"/>
      <c r="QRZ115" s="908"/>
      <c r="QSA115" s="908"/>
      <c r="QSB115" s="908"/>
      <c r="QSC115" s="908"/>
      <c r="QSD115" s="908"/>
      <c r="QSE115" s="908"/>
      <c r="QSF115" s="908"/>
      <c r="QSG115" s="908"/>
      <c r="QSH115" s="908"/>
      <c r="QSI115" s="908"/>
      <c r="QSJ115" s="908"/>
      <c r="QSK115" s="908"/>
      <c r="QSL115" s="908"/>
      <c r="QSM115" s="908"/>
      <c r="QSN115" s="908"/>
      <c r="QSO115" s="908"/>
      <c r="QSP115" s="908"/>
      <c r="QSQ115" s="908"/>
      <c r="QSR115" s="908"/>
      <c r="QSS115" s="908"/>
      <c r="QST115" s="908"/>
      <c r="QSU115" s="908"/>
      <c r="QSV115" s="908"/>
      <c r="QSW115" s="908"/>
      <c r="QSX115" s="908"/>
      <c r="QSY115" s="908"/>
      <c r="QSZ115" s="908"/>
      <c r="QTA115" s="908"/>
      <c r="QTB115" s="908"/>
      <c r="QTC115" s="908"/>
      <c r="QTD115" s="908"/>
      <c r="QTE115" s="908"/>
      <c r="QTF115" s="908"/>
      <c r="QTG115" s="908"/>
      <c r="QTH115" s="908"/>
      <c r="QTI115" s="908"/>
      <c r="QTJ115" s="908"/>
      <c r="QTK115" s="908"/>
      <c r="QTL115" s="908"/>
      <c r="QTM115" s="908"/>
      <c r="QTN115" s="908"/>
      <c r="QTO115" s="908"/>
      <c r="QTP115" s="908"/>
      <c r="QTQ115" s="908"/>
      <c r="QTR115" s="908"/>
      <c r="QTS115" s="908"/>
      <c r="QTT115" s="908"/>
      <c r="QTU115" s="908"/>
      <c r="QTV115" s="908"/>
      <c r="QTW115" s="908"/>
      <c r="QTX115" s="908"/>
      <c r="QTY115" s="908"/>
      <c r="QTZ115" s="908"/>
      <c r="QUA115" s="908"/>
      <c r="QUB115" s="908"/>
      <c r="QUC115" s="908"/>
      <c r="QUD115" s="908"/>
      <c r="QUE115" s="908"/>
      <c r="QUF115" s="908"/>
      <c r="QUG115" s="908"/>
      <c r="QUH115" s="908"/>
      <c r="QUI115" s="908"/>
      <c r="QUJ115" s="908"/>
      <c r="QUK115" s="908"/>
      <c r="QUL115" s="908"/>
      <c r="QUM115" s="908"/>
      <c r="QUN115" s="908"/>
      <c r="QUO115" s="908"/>
      <c r="QUP115" s="908"/>
      <c r="QUQ115" s="908"/>
      <c r="QUR115" s="908"/>
      <c r="QUS115" s="908"/>
      <c r="QUT115" s="908"/>
      <c r="QUU115" s="908"/>
      <c r="QUV115" s="908"/>
      <c r="QUW115" s="908"/>
      <c r="QUX115" s="908"/>
      <c r="QUY115" s="908"/>
      <c r="QUZ115" s="908"/>
      <c r="QVA115" s="908"/>
      <c r="QVB115" s="908"/>
      <c r="QVC115" s="908"/>
      <c r="QVD115" s="908"/>
      <c r="QVE115" s="908"/>
      <c r="QVF115" s="908"/>
      <c r="QVG115" s="908"/>
      <c r="QVH115" s="908"/>
      <c r="QVI115" s="908"/>
      <c r="QVJ115" s="908"/>
      <c r="QVK115" s="908"/>
      <c r="QVL115" s="908"/>
      <c r="QVM115" s="908"/>
      <c r="QVN115" s="908"/>
      <c r="QVO115" s="908"/>
      <c r="QVP115" s="908"/>
      <c r="QVQ115" s="908"/>
      <c r="QVR115" s="908"/>
      <c r="QVS115" s="908"/>
      <c r="QVT115" s="908"/>
      <c r="QVU115" s="908"/>
      <c r="QVV115" s="908"/>
      <c r="QVW115" s="908"/>
      <c r="QVX115" s="908"/>
      <c r="QVY115" s="908"/>
      <c r="QVZ115" s="908"/>
      <c r="QWA115" s="908"/>
      <c r="QWB115" s="908"/>
      <c r="QWC115" s="908"/>
      <c r="QWD115" s="908"/>
      <c r="QWE115" s="908"/>
      <c r="QWF115" s="908"/>
      <c r="QWG115" s="908"/>
      <c r="QWH115" s="908"/>
      <c r="QWI115" s="908"/>
      <c r="QWJ115" s="908"/>
      <c r="QWK115" s="908"/>
      <c r="QWL115" s="908"/>
      <c r="QWM115" s="908"/>
      <c r="QWN115" s="908"/>
      <c r="QWO115" s="908"/>
      <c r="QWP115" s="908"/>
      <c r="QWQ115" s="908"/>
      <c r="QWR115" s="908"/>
      <c r="QWS115" s="908"/>
      <c r="QWT115" s="908"/>
      <c r="QWU115" s="908"/>
      <c r="QWV115" s="908"/>
      <c r="QWW115" s="908"/>
      <c r="QWX115" s="908"/>
      <c r="QWY115" s="908"/>
      <c r="QWZ115" s="908"/>
      <c r="QXA115" s="908"/>
      <c r="QXB115" s="908"/>
      <c r="QXC115" s="908"/>
      <c r="QXD115" s="908"/>
      <c r="QXE115" s="908"/>
      <c r="QXF115" s="908"/>
      <c r="QXG115" s="908"/>
      <c r="QXH115" s="908"/>
      <c r="QXI115" s="908"/>
      <c r="QXJ115" s="908"/>
      <c r="QXK115" s="908"/>
      <c r="QXL115" s="908"/>
      <c r="QXM115" s="908"/>
      <c r="QXN115" s="908"/>
      <c r="QXO115" s="908"/>
      <c r="QXP115" s="908"/>
      <c r="QXQ115" s="908"/>
      <c r="QXR115" s="908"/>
      <c r="QXS115" s="908"/>
      <c r="QXT115" s="908"/>
      <c r="QXU115" s="908"/>
      <c r="QXV115" s="908"/>
      <c r="QXW115" s="908"/>
      <c r="QXX115" s="908"/>
      <c r="QXY115" s="908"/>
      <c r="QXZ115" s="908"/>
      <c r="QYA115" s="908"/>
      <c r="QYB115" s="908"/>
      <c r="QYC115" s="908"/>
      <c r="QYD115" s="908"/>
      <c r="QYE115" s="908"/>
      <c r="QYF115" s="908"/>
      <c r="QYG115" s="908"/>
      <c r="QYH115" s="908"/>
      <c r="QYI115" s="908"/>
      <c r="QYJ115" s="908"/>
      <c r="QYK115" s="908"/>
      <c r="QYL115" s="908"/>
      <c r="QYM115" s="908"/>
      <c r="QYN115" s="908"/>
      <c r="QYO115" s="908"/>
      <c r="QYP115" s="908"/>
      <c r="QYQ115" s="908"/>
      <c r="QYR115" s="908"/>
      <c r="QYS115" s="908"/>
      <c r="QYT115" s="908"/>
      <c r="QYU115" s="908"/>
      <c r="QYV115" s="908"/>
      <c r="QYW115" s="908"/>
      <c r="QYX115" s="908"/>
      <c r="QYY115" s="908"/>
      <c r="QYZ115" s="908"/>
      <c r="QZA115" s="908"/>
      <c r="QZB115" s="908"/>
      <c r="QZC115" s="908"/>
      <c r="QZD115" s="908"/>
      <c r="QZE115" s="908"/>
      <c r="QZF115" s="908"/>
      <c r="QZG115" s="908"/>
      <c r="QZH115" s="908"/>
      <c r="QZI115" s="908"/>
      <c r="QZJ115" s="908"/>
      <c r="QZK115" s="908"/>
      <c r="QZL115" s="908"/>
      <c r="QZM115" s="908"/>
      <c r="QZN115" s="908"/>
      <c r="QZO115" s="908"/>
      <c r="QZP115" s="908"/>
      <c r="QZQ115" s="908"/>
      <c r="QZR115" s="908"/>
      <c r="QZS115" s="908"/>
      <c r="QZT115" s="908"/>
      <c r="QZU115" s="908"/>
      <c r="QZV115" s="908"/>
      <c r="QZW115" s="908"/>
      <c r="QZX115" s="908"/>
      <c r="QZY115" s="908"/>
      <c r="QZZ115" s="908"/>
      <c r="RAA115" s="908"/>
      <c r="RAB115" s="908"/>
      <c r="RAC115" s="908"/>
      <c r="RAD115" s="908"/>
      <c r="RAE115" s="908"/>
      <c r="RAF115" s="908"/>
      <c r="RAG115" s="908"/>
      <c r="RAH115" s="908"/>
      <c r="RAI115" s="908"/>
      <c r="RAJ115" s="908"/>
      <c r="RAK115" s="908"/>
      <c r="RAL115" s="908"/>
      <c r="RAM115" s="908"/>
      <c r="RAN115" s="908"/>
      <c r="RAO115" s="908"/>
      <c r="RAP115" s="908"/>
      <c r="RAQ115" s="908"/>
      <c r="RAR115" s="908"/>
      <c r="RAS115" s="908"/>
      <c r="RAT115" s="908"/>
      <c r="RAU115" s="908"/>
      <c r="RAV115" s="908"/>
      <c r="RAW115" s="908"/>
      <c r="RAX115" s="908"/>
      <c r="RAY115" s="908"/>
      <c r="RAZ115" s="908"/>
      <c r="RBA115" s="908"/>
      <c r="RBB115" s="908"/>
      <c r="RBC115" s="908"/>
      <c r="RBD115" s="908"/>
      <c r="RBE115" s="908"/>
      <c r="RBF115" s="908"/>
      <c r="RBG115" s="908"/>
      <c r="RBH115" s="908"/>
      <c r="RBI115" s="908"/>
      <c r="RBJ115" s="908"/>
      <c r="RBK115" s="908"/>
      <c r="RBL115" s="908"/>
      <c r="RBM115" s="908"/>
      <c r="RBN115" s="908"/>
      <c r="RBO115" s="908"/>
      <c r="RBP115" s="908"/>
      <c r="RBQ115" s="908"/>
      <c r="RBR115" s="908"/>
      <c r="RBS115" s="908"/>
      <c r="RBT115" s="908"/>
      <c r="RBU115" s="908"/>
      <c r="RBV115" s="908"/>
      <c r="RBW115" s="908"/>
      <c r="RBX115" s="908"/>
      <c r="RBY115" s="908"/>
      <c r="RBZ115" s="908"/>
      <c r="RCA115" s="908"/>
      <c r="RCB115" s="908"/>
      <c r="RCC115" s="908"/>
      <c r="RCD115" s="908"/>
      <c r="RCE115" s="908"/>
      <c r="RCF115" s="908"/>
      <c r="RCG115" s="908"/>
      <c r="RCH115" s="908"/>
      <c r="RCI115" s="908"/>
      <c r="RCJ115" s="908"/>
      <c r="RCK115" s="908"/>
      <c r="RCL115" s="908"/>
      <c r="RCM115" s="908"/>
      <c r="RCN115" s="908"/>
      <c r="RCO115" s="908"/>
      <c r="RCP115" s="908"/>
      <c r="RCQ115" s="908"/>
      <c r="RCR115" s="908"/>
      <c r="RCS115" s="908"/>
      <c r="RCT115" s="908"/>
      <c r="RCU115" s="908"/>
      <c r="RCV115" s="908"/>
      <c r="RCW115" s="908"/>
      <c r="RCX115" s="908"/>
      <c r="RCY115" s="908"/>
      <c r="RCZ115" s="908"/>
      <c r="RDA115" s="908"/>
      <c r="RDB115" s="908"/>
      <c r="RDC115" s="908"/>
      <c r="RDD115" s="908"/>
      <c r="RDE115" s="908"/>
      <c r="RDF115" s="908"/>
      <c r="RDG115" s="908"/>
      <c r="RDH115" s="908"/>
      <c r="RDI115" s="908"/>
      <c r="RDJ115" s="908"/>
      <c r="RDK115" s="908"/>
      <c r="RDL115" s="908"/>
      <c r="RDM115" s="908"/>
      <c r="RDN115" s="908"/>
      <c r="RDO115" s="908"/>
      <c r="RDP115" s="908"/>
      <c r="RDQ115" s="908"/>
      <c r="RDR115" s="908"/>
      <c r="RDS115" s="908"/>
      <c r="RDT115" s="908"/>
      <c r="RDU115" s="908"/>
      <c r="RDV115" s="908"/>
      <c r="RDW115" s="908"/>
      <c r="RDX115" s="908"/>
      <c r="RDY115" s="908"/>
      <c r="RDZ115" s="908"/>
      <c r="REA115" s="908"/>
      <c r="REB115" s="908"/>
      <c r="REC115" s="908"/>
      <c r="RED115" s="908"/>
      <c r="REE115" s="908"/>
      <c r="REF115" s="908"/>
      <c r="REG115" s="908"/>
      <c r="REH115" s="908"/>
      <c r="REI115" s="908"/>
      <c r="REJ115" s="908"/>
      <c r="REK115" s="908"/>
      <c r="REL115" s="908"/>
      <c r="REM115" s="908"/>
      <c r="REN115" s="908"/>
      <c r="REO115" s="908"/>
      <c r="REP115" s="908"/>
      <c r="REQ115" s="908"/>
      <c r="RER115" s="908"/>
      <c r="RES115" s="908"/>
      <c r="RET115" s="908"/>
      <c r="REU115" s="908"/>
      <c r="REV115" s="908"/>
      <c r="REW115" s="908"/>
      <c r="REX115" s="908"/>
      <c r="REY115" s="908"/>
      <c r="REZ115" s="908"/>
      <c r="RFA115" s="908"/>
      <c r="RFB115" s="908"/>
      <c r="RFC115" s="908"/>
      <c r="RFD115" s="908"/>
      <c r="RFE115" s="908"/>
      <c r="RFF115" s="908"/>
      <c r="RFG115" s="908"/>
      <c r="RFH115" s="908"/>
      <c r="RFI115" s="908"/>
      <c r="RFJ115" s="908"/>
      <c r="RFK115" s="908"/>
      <c r="RFL115" s="908"/>
      <c r="RFM115" s="908"/>
      <c r="RFN115" s="908"/>
      <c r="RFO115" s="908"/>
      <c r="RFP115" s="908"/>
      <c r="RFQ115" s="908"/>
      <c r="RFR115" s="908"/>
      <c r="RFS115" s="908"/>
      <c r="RFT115" s="908"/>
      <c r="RFU115" s="908"/>
      <c r="RFV115" s="908"/>
      <c r="RFW115" s="908"/>
      <c r="RFX115" s="908"/>
      <c r="RFY115" s="908"/>
      <c r="RFZ115" s="908"/>
      <c r="RGA115" s="908"/>
      <c r="RGB115" s="908"/>
      <c r="RGC115" s="908"/>
      <c r="RGD115" s="908"/>
      <c r="RGE115" s="908"/>
      <c r="RGF115" s="908"/>
      <c r="RGG115" s="908"/>
      <c r="RGH115" s="908"/>
      <c r="RGI115" s="908"/>
      <c r="RGJ115" s="908"/>
      <c r="RGK115" s="908"/>
      <c r="RGL115" s="908"/>
      <c r="RGM115" s="908"/>
      <c r="RGN115" s="908"/>
      <c r="RGO115" s="908"/>
      <c r="RGP115" s="908"/>
      <c r="RGQ115" s="908"/>
      <c r="RGR115" s="908"/>
      <c r="RGS115" s="908"/>
      <c r="RGT115" s="908"/>
      <c r="RGU115" s="908"/>
      <c r="RGV115" s="908"/>
      <c r="RGW115" s="908"/>
      <c r="RGX115" s="908"/>
      <c r="RGY115" s="908"/>
      <c r="RGZ115" s="908"/>
      <c r="RHA115" s="908"/>
      <c r="RHB115" s="908"/>
      <c r="RHC115" s="908"/>
      <c r="RHD115" s="908"/>
      <c r="RHE115" s="908"/>
      <c r="RHF115" s="908"/>
      <c r="RHG115" s="908"/>
      <c r="RHH115" s="908"/>
      <c r="RHI115" s="908"/>
      <c r="RHJ115" s="908"/>
      <c r="RHK115" s="908"/>
      <c r="RHL115" s="908"/>
      <c r="RHM115" s="908"/>
      <c r="RHN115" s="908"/>
      <c r="RHO115" s="908"/>
      <c r="RHP115" s="908"/>
      <c r="RHQ115" s="908"/>
      <c r="RHR115" s="908"/>
      <c r="RHS115" s="908"/>
      <c r="RHT115" s="908"/>
      <c r="RHU115" s="908"/>
      <c r="RHV115" s="908"/>
      <c r="RHW115" s="908"/>
      <c r="RHX115" s="908"/>
      <c r="RHY115" s="908"/>
      <c r="RHZ115" s="908"/>
      <c r="RIA115" s="908"/>
      <c r="RIB115" s="908"/>
      <c r="RIC115" s="908"/>
      <c r="RID115" s="908"/>
      <c r="RIE115" s="908"/>
      <c r="RIF115" s="908"/>
      <c r="RIG115" s="908"/>
      <c r="RIH115" s="908"/>
      <c r="RII115" s="908"/>
      <c r="RIJ115" s="908"/>
      <c r="RIK115" s="908"/>
      <c r="RIL115" s="908"/>
      <c r="RIM115" s="908"/>
      <c r="RIN115" s="908"/>
      <c r="RIO115" s="908"/>
      <c r="RIP115" s="908"/>
      <c r="RIQ115" s="908"/>
      <c r="RIR115" s="908"/>
      <c r="RIS115" s="908"/>
      <c r="RIT115" s="908"/>
      <c r="RIU115" s="908"/>
      <c r="RIV115" s="908"/>
      <c r="RIW115" s="908"/>
      <c r="RIX115" s="908"/>
      <c r="RIY115" s="908"/>
      <c r="RIZ115" s="908"/>
      <c r="RJA115" s="908"/>
      <c r="RJB115" s="908"/>
      <c r="RJC115" s="908"/>
      <c r="RJD115" s="908"/>
      <c r="RJE115" s="908"/>
      <c r="RJF115" s="908"/>
      <c r="RJG115" s="908"/>
      <c r="RJH115" s="908"/>
      <c r="RJI115" s="908"/>
      <c r="RJJ115" s="908"/>
      <c r="RJK115" s="908"/>
      <c r="RJL115" s="908"/>
      <c r="RJM115" s="908"/>
      <c r="RJN115" s="908"/>
      <c r="RJO115" s="908"/>
      <c r="RJP115" s="908"/>
      <c r="RJQ115" s="908"/>
      <c r="RJR115" s="908"/>
      <c r="RJS115" s="908"/>
      <c r="RJT115" s="908"/>
      <c r="RJU115" s="908"/>
      <c r="RJV115" s="908"/>
      <c r="RJW115" s="908"/>
      <c r="RJX115" s="908"/>
      <c r="RJY115" s="908"/>
      <c r="RJZ115" s="908"/>
      <c r="RKA115" s="908"/>
      <c r="RKB115" s="908"/>
      <c r="RKC115" s="908"/>
      <c r="RKD115" s="908"/>
      <c r="RKE115" s="908"/>
      <c r="RKF115" s="908"/>
      <c r="RKG115" s="908"/>
      <c r="RKH115" s="908"/>
      <c r="RKI115" s="908"/>
      <c r="RKJ115" s="908"/>
      <c r="RKK115" s="908"/>
      <c r="RKL115" s="908"/>
      <c r="RKM115" s="908"/>
      <c r="RKN115" s="908"/>
      <c r="RKO115" s="908"/>
      <c r="RKP115" s="908"/>
      <c r="RKQ115" s="908"/>
      <c r="RKR115" s="908"/>
      <c r="RKS115" s="908"/>
      <c r="RKT115" s="908"/>
      <c r="RKU115" s="908"/>
      <c r="RKV115" s="908"/>
      <c r="RKW115" s="908"/>
      <c r="RKX115" s="908"/>
      <c r="RKY115" s="908"/>
      <c r="RKZ115" s="908"/>
      <c r="RLA115" s="908"/>
      <c r="RLB115" s="908"/>
      <c r="RLC115" s="908"/>
      <c r="RLD115" s="908"/>
      <c r="RLE115" s="908"/>
      <c r="RLF115" s="908"/>
      <c r="RLG115" s="908"/>
      <c r="RLH115" s="908"/>
      <c r="RLI115" s="908"/>
      <c r="RLJ115" s="908"/>
      <c r="RLK115" s="908"/>
      <c r="RLL115" s="908"/>
      <c r="RLM115" s="908"/>
      <c r="RLN115" s="908"/>
      <c r="RLO115" s="908"/>
      <c r="RLP115" s="908"/>
      <c r="RLQ115" s="908"/>
      <c r="RLR115" s="908"/>
      <c r="RLS115" s="908"/>
      <c r="RLT115" s="908"/>
      <c r="RLU115" s="908"/>
      <c r="RLV115" s="908"/>
      <c r="RLW115" s="908"/>
      <c r="RLX115" s="908"/>
      <c r="RLY115" s="908"/>
      <c r="RLZ115" s="908"/>
      <c r="RMA115" s="908"/>
      <c r="RMB115" s="908"/>
      <c r="RMC115" s="908"/>
      <c r="RMD115" s="908"/>
      <c r="RME115" s="908"/>
      <c r="RMF115" s="908"/>
      <c r="RMG115" s="908"/>
      <c r="RMH115" s="908"/>
      <c r="RMI115" s="908"/>
      <c r="RMJ115" s="908"/>
      <c r="RMK115" s="908"/>
      <c r="RML115" s="908"/>
      <c r="RMM115" s="908"/>
      <c r="RMN115" s="908"/>
      <c r="RMO115" s="908"/>
      <c r="RMP115" s="908"/>
      <c r="RMQ115" s="908"/>
      <c r="RMR115" s="908"/>
      <c r="RMS115" s="908"/>
      <c r="RMT115" s="908"/>
      <c r="RMU115" s="908"/>
      <c r="RMV115" s="908"/>
      <c r="RMW115" s="908"/>
      <c r="RMX115" s="908"/>
      <c r="RMY115" s="908"/>
      <c r="RMZ115" s="908"/>
      <c r="RNA115" s="908"/>
      <c r="RNB115" s="908"/>
      <c r="RNC115" s="908"/>
      <c r="RND115" s="908"/>
      <c r="RNE115" s="908"/>
      <c r="RNF115" s="908"/>
      <c r="RNG115" s="908"/>
      <c r="RNH115" s="908"/>
      <c r="RNI115" s="908"/>
      <c r="RNJ115" s="908"/>
      <c r="RNK115" s="908"/>
      <c r="RNL115" s="908"/>
      <c r="RNM115" s="908"/>
      <c r="RNN115" s="908"/>
      <c r="RNO115" s="908"/>
      <c r="RNP115" s="908"/>
      <c r="RNQ115" s="908"/>
      <c r="RNR115" s="908"/>
      <c r="RNS115" s="908"/>
      <c r="RNT115" s="908"/>
      <c r="RNU115" s="908"/>
      <c r="RNV115" s="908"/>
      <c r="RNW115" s="908"/>
      <c r="RNX115" s="908"/>
      <c r="RNY115" s="908"/>
      <c r="RNZ115" s="908"/>
      <c r="ROA115" s="908"/>
      <c r="ROB115" s="908"/>
      <c r="ROC115" s="908"/>
      <c r="ROD115" s="908"/>
      <c r="ROE115" s="908"/>
      <c r="ROF115" s="908"/>
      <c r="ROG115" s="908"/>
      <c r="ROH115" s="908"/>
      <c r="ROI115" s="908"/>
      <c r="ROJ115" s="908"/>
      <c r="ROK115" s="908"/>
      <c r="ROL115" s="908"/>
      <c r="ROM115" s="908"/>
      <c r="RON115" s="908"/>
      <c r="ROO115" s="908"/>
      <c r="ROP115" s="908"/>
      <c r="ROQ115" s="908"/>
      <c r="ROR115" s="908"/>
      <c r="ROS115" s="908"/>
      <c r="ROT115" s="908"/>
      <c r="ROU115" s="908"/>
      <c r="ROV115" s="908"/>
      <c r="ROW115" s="908"/>
      <c r="ROX115" s="908"/>
      <c r="ROY115" s="908"/>
      <c r="ROZ115" s="908"/>
      <c r="RPA115" s="908"/>
      <c r="RPB115" s="908"/>
      <c r="RPC115" s="908"/>
      <c r="RPD115" s="908"/>
      <c r="RPE115" s="908"/>
      <c r="RPF115" s="908"/>
      <c r="RPG115" s="908"/>
      <c r="RPH115" s="908"/>
      <c r="RPI115" s="908"/>
      <c r="RPJ115" s="908"/>
      <c r="RPK115" s="908"/>
      <c r="RPL115" s="908"/>
      <c r="RPM115" s="908"/>
      <c r="RPN115" s="908"/>
      <c r="RPO115" s="908"/>
      <c r="RPP115" s="908"/>
      <c r="RPQ115" s="908"/>
      <c r="RPR115" s="908"/>
      <c r="RPS115" s="908"/>
      <c r="RPT115" s="908"/>
      <c r="RPU115" s="908"/>
      <c r="RPV115" s="908"/>
      <c r="RPW115" s="908"/>
      <c r="RPX115" s="908"/>
      <c r="RPY115" s="908"/>
      <c r="RPZ115" s="908"/>
      <c r="RQA115" s="908"/>
      <c r="RQB115" s="908"/>
      <c r="RQC115" s="908"/>
      <c r="RQD115" s="908"/>
      <c r="RQE115" s="908"/>
      <c r="RQF115" s="908"/>
      <c r="RQG115" s="908"/>
      <c r="RQH115" s="908"/>
      <c r="RQI115" s="908"/>
      <c r="RQJ115" s="908"/>
      <c r="RQK115" s="908"/>
      <c r="RQL115" s="908"/>
      <c r="RQM115" s="908"/>
      <c r="RQN115" s="908"/>
      <c r="RQO115" s="908"/>
      <c r="RQP115" s="908"/>
      <c r="RQQ115" s="908"/>
      <c r="RQR115" s="908"/>
      <c r="RQS115" s="908"/>
      <c r="RQT115" s="908"/>
      <c r="RQU115" s="908"/>
      <c r="RQV115" s="908"/>
      <c r="RQW115" s="908"/>
      <c r="RQX115" s="908"/>
      <c r="RQY115" s="908"/>
      <c r="RQZ115" s="908"/>
      <c r="RRA115" s="908"/>
      <c r="RRB115" s="908"/>
      <c r="RRC115" s="908"/>
      <c r="RRD115" s="908"/>
      <c r="RRE115" s="908"/>
      <c r="RRF115" s="908"/>
      <c r="RRG115" s="908"/>
      <c r="RRH115" s="908"/>
      <c r="RRI115" s="908"/>
      <c r="RRJ115" s="908"/>
      <c r="RRK115" s="908"/>
      <c r="RRL115" s="908"/>
      <c r="RRM115" s="908"/>
      <c r="RRN115" s="908"/>
      <c r="RRO115" s="908"/>
      <c r="RRP115" s="908"/>
      <c r="RRQ115" s="908"/>
      <c r="RRR115" s="908"/>
      <c r="RRS115" s="908"/>
      <c r="RRT115" s="908"/>
      <c r="RRU115" s="908"/>
      <c r="RRV115" s="908"/>
      <c r="RRW115" s="908"/>
      <c r="RRX115" s="908"/>
      <c r="RRY115" s="908"/>
      <c r="RRZ115" s="908"/>
      <c r="RSA115" s="908"/>
      <c r="RSB115" s="908"/>
      <c r="RSC115" s="908"/>
      <c r="RSD115" s="908"/>
      <c r="RSE115" s="908"/>
      <c r="RSF115" s="908"/>
      <c r="RSG115" s="908"/>
      <c r="RSH115" s="908"/>
      <c r="RSI115" s="908"/>
      <c r="RSJ115" s="908"/>
      <c r="RSK115" s="908"/>
      <c r="RSL115" s="908"/>
      <c r="RSM115" s="908"/>
      <c r="RSN115" s="908"/>
      <c r="RSO115" s="908"/>
      <c r="RSP115" s="908"/>
      <c r="RSQ115" s="908"/>
      <c r="RSR115" s="908"/>
      <c r="RSS115" s="908"/>
      <c r="RST115" s="908"/>
      <c r="RSU115" s="908"/>
      <c r="RSV115" s="908"/>
      <c r="RSW115" s="908"/>
      <c r="RSX115" s="908"/>
      <c r="RSY115" s="908"/>
      <c r="RSZ115" s="908"/>
      <c r="RTA115" s="908"/>
      <c r="RTB115" s="908"/>
      <c r="RTC115" s="908"/>
      <c r="RTD115" s="908"/>
      <c r="RTE115" s="908"/>
      <c r="RTF115" s="908"/>
      <c r="RTG115" s="908"/>
      <c r="RTH115" s="908"/>
      <c r="RTI115" s="908"/>
      <c r="RTJ115" s="908"/>
      <c r="RTK115" s="908"/>
      <c r="RTL115" s="908"/>
      <c r="RTM115" s="908"/>
      <c r="RTN115" s="908"/>
      <c r="RTO115" s="908"/>
      <c r="RTP115" s="908"/>
      <c r="RTQ115" s="908"/>
      <c r="RTR115" s="908"/>
      <c r="RTS115" s="908"/>
      <c r="RTT115" s="908"/>
      <c r="RTU115" s="908"/>
      <c r="RTV115" s="908"/>
      <c r="RTW115" s="908"/>
      <c r="RTX115" s="908"/>
      <c r="RTY115" s="908"/>
      <c r="RTZ115" s="908"/>
      <c r="RUA115" s="908"/>
      <c r="RUB115" s="908"/>
      <c r="RUC115" s="908"/>
      <c r="RUD115" s="908"/>
      <c r="RUE115" s="908"/>
      <c r="RUF115" s="908"/>
      <c r="RUG115" s="908"/>
      <c r="RUH115" s="908"/>
      <c r="RUI115" s="908"/>
      <c r="RUJ115" s="908"/>
      <c r="RUK115" s="908"/>
      <c r="RUL115" s="908"/>
      <c r="RUM115" s="908"/>
      <c r="RUN115" s="908"/>
      <c r="RUO115" s="908"/>
      <c r="RUP115" s="908"/>
      <c r="RUQ115" s="908"/>
      <c r="RUR115" s="908"/>
      <c r="RUS115" s="908"/>
      <c r="RUT115" s="908"/>
      <c r="RUU115" s="908"/>
      <c r="RUV115" s="908"/>
      <c r="RUW115" s="908"/>
      <c r="RUX115" s="908"/>
      <c r="RUY115" s="908"/>
      <c r="RUZ115" s="908"/>
      <c r="RVA115" s="908"/>
      <c r="RVB115" s="908"/>
      <c r="RVC115" s="908"/>
      <c r="RVD115" s="908"/>
      <c r="RVE115" s="908"/>
      <c r="RVF115" s="908"/>
      <c r="RVG115" s="908"/>
      <c r="RVH115" s="908"/>
      <c r="RVI115" s="908"/>
      <c r="RVJ115" s="908"/>
      <c r="RVK115" s="908"/>
      <c r="RVL115" s="908"/>
      <c r="RVM115" s="908"/>
      <c r="RVN115" s="908"/>
      <c r="RVO115" s="908"/>
      <c r="RVP115" s="908"/>
      <c r="RVQ115" s="908"/>
      <c r="RVR115" s="908"/>
      <c r="RVS115" s="908"/>
      <c r="RVT115" s="908"/>
      <c r="RVU115" s="908"/>
      <c r="RVV115" s="908"/>
      <c r="RVW115" s="908"/>
      <c r="RVX115" s="908"/>
      <c r="RVY115" s="908"/>
      <c r="RVZ115" s="908"/>
      <c r="RWA115" s="908"/>
      <c r="RWB115" s="908"/>
      <c r="RWC115" s="908"/>
      <c r="RWD115" s="908"/>
      <c r="RWE115" s="908"/>
      <c r="RWF115" s="908"/>
      <c r="RWG115" s="908"/>
      <c r="RWH115" s="908"/>
      <c r="RWI115" s="908"/>
      <c r="RWJ115" s="908"/>
      <c r="RWK115" s="908"/>
      <c r="RWL115" s="908"/>
      <c r="RWM115" s="908"/>
      <c r="RWN115" s="908"/>
      <c r="RWO115" s="908"/>
      <c r="RWP115" s="908"/>
      <c r="RWQ115" s="908"/>
      <c r="RWR115" s="908"/>
      <c r="RWS115" s="908"/>
      <c r="RWT115" s="908"/>
      <c r="RWU115" s="908"/>
      <c r="RWV115" s="908"/>
      <c r="RWW115" s="908"/>
      <c r="RWX115" s="908"/>
      <c r="RWY115" s="908"/>
      <c r="RWZ115" s="908"/>
      <c r="RXA115" s="908"/>
      <c r="RXB115" s="908"/>
      <c r="RXC115" s="908"/>
      <c r="RXD115" s="908"/>
      <c r="RXE115" s="908"/>
      <c r="RXF115" s="908"/>
      <c r="RXG115" s="908"/>
      <c r="RXH115" s="908"/>
      <c r="RXI115" s="908"/>
      <c r="RXJ115" s="908"/>
      <c r="RXK115" s="908"/>
      <c r="RXL115" s="908"/>
      <c r="RXM115" s="908"/>
      <c r="RXN115" s="908"/>
      <c r="RXO115" s="908"/>
      <c r="RXP115" s="908"/>
      <c r="RXQ115" s="908"/>
      <c r="RXR115" s="908"/>
      <c r="RXS115" s="908"/>
      <c r="RXT115" s="908"/>
      <c r="RXU115" s="908"/>
      <c r="RXV115" s="908"/>
      <c r="RXW115" s="908"/>
      <c r="RXX115" s="908"/>
      <c r="RXY115" s="908"/>
      <c r="RXZ115" s="908"/>
      <c r="RYA115" s="908"/>
      <c r="RYB115" s="908"/>
      <c r="RYC115" s="908"/>
      <c r="RYD115" s="908"/>
      <c r="RYE115" s="908"/>
      <c r="RYF115" s="908"/>
      <c r="RYG115" s="908"/>
      <c r="RYH115" s="908"/>
      <c r="RYI115" s="908"/>
      <c r="RYJ115" s="908"/>
      <c r="RYK115" s="908"/>
      <c r="RYL115" s="908"/>
      <c r="RYM115" s="908"/>
      <c r="RYN115" s="908"/>
      <c r="RYO115" s="908"/>
      <c r="RYP115" s="908"/>
      <c r="RYQ115" s="908"/>
      <c r="RYR115" s="908"/>
      <c r="RYS115" s="908"/>
      <c r="RYT115" s="908"/>
      <c r="RYU115" s="908"/>
      <c r="RYV115" s="908"/>
      <c r="RYW115" s="908"/>
      <c r="RYX115" s="908"/>
      <c r="RYY115" s="908"/>
      <c r="RYZ115" s="908"/>
      <c r="RZA115" s="908"/>
      <c r="RZB115" s="908"/>
      <c r="RZC115" s="908"/>
      <c r="RZD115" s="908"/>
      <c r="RZE115" s="908"/>
      <c r="RZF115" s="908"/>
      <c r="RZG115" s="908"/>
      <c r="RZH115" s="908"/>
      <c r="RZI115" s="908"/>
      <c r="RZJ115" s="908"/>
      <c r="RZK115" s="908"/>
      <c r="RZL115" s="908"/>
      <c r="RZM115" s="908"/>
      <c r="RZN115" s="908"/>
      <c r="RZO115" s="908"/>
      <c r="RZP115" s="908"/>
      <c r="RZQ115" s="908"/>
      <c r="RZR115" s="908"/>
      <c r="RZS115" s="908"/>
      <c r="RZT115" s="908"/>
      <c r="RZU115" s="908"/>
      <c r="RZV115" s="908"/>
      <c r="RZW115" s="908"/>
      <c r="RZX115" s="908"/>
      <c r="RZY115" s="908"/>
      <c r="RZZ115" s="908"/>
      <c r="SAA115" s="908"/>
      <c r="SAB115" s="908"/>
      <c r="SAC115" s="908"/>
      <c r="SAD115" s="908"/>
      <c r="SAE115" s="908"/>
      <c r="SAF115" s="908"/>
      <c r="SAG115" s="908"/>
      <c r="SAH115" s="908"/>
      <c r="SAI115" s="908"/>
      <c r="SAJ115" s="908"/>
      <c r="SAK115" s="908"/>
      <c r="SAL115" s="908"/>
      <c r="SAM115" s="908"/>
      <c r="SAN115" s="908"/>
      <c r="SAO115" s="908"/>
      <c r="SAP115" s="908"/>
      <c r="SAQ115" s="908"/>
      <c r="SAR115" s="908"/>
      <c r="SAS115" s="908"/>
      <c r="SAT115" s="908"/>
      <c r="SAU115" s="908"/>
      <c r="SAV115" s="908"/>
      <c r="SAW115" s="908"/>
      <c r="SAX115" s="908"/>
      <c r="SAY115" s="908"/>
      <c r="SAZ115" s="908"/>
      <c r="SBA115" s="908"/>
      <c r="SBB115" s="908"/>
      <c r="SBC115" s="908"/>
      <c r="SBD115" s="908"/>
      <c r="SBE115" s="908"/>
      <c r="SBF115" s="908"/>
      <c r="SBG115" s="908"/>
      <c r="SBH115" s="908"/>
      <c r="SBI115" s="908"/>
      <c r="SBJ115" s="908"/>
      <c r="SBK115" s="908"/>
      <c r="SBL115" s="908"/>
      <c r="SBM115" s="908"/>
      <c r="SBN115" s="908"/>
      <c r="SBO115" s="908"/>
      <c r="SBP115" s="908"/>
      <c r="SBQ115" s="908"/>
      <c r="SBR115" s="908"/>
      <c r="SBS115" s="908"/>
      <c r="SBT115" s="908"/>
      <c r="SBU115" s="908"/>
      <c r="SBV115" s="908"/>
      <c r="SBW115" s="908"/>
      <c r="SBX115" s="908"/>
      <c r="SBY115" s="908"/>
      <c r="SBZ115" s="908"/>
      <c r="SCA115" s="908"/>
      <c r="SCB115" s="908"/>
      <c r="SCC115" s="908"/>
      <c r="SCD115" s="908"/>
      <c r="SCE115" s="908"/>
      <c r="SCF115" s="908"/>
      <c r="SCG115" s="908"/>
      <c r="SCH115" s="908"/>
      <c r="SCI115" s="908"/>
      <c r="SCJ115" s="908"/>
      <c r="SCK115" s="908"/>
      <c r="SCL115" s="908"/>
      <c r="SCM115" s="908"/>
      <c r="SCN115" s="908"/>
      <c r="SCO115" s="908"/>
      <c r="SCP115" s="908"/>
      <c r="SCQ115" s="908"/>
      <c r="SCR115" s="908"/>
      <c r="SCS115" s="908"/>
      <c r="SCT115" s="908"/>
      <c r="SCU115" s="908"/>
      <c r="SCV115" s="908"/>
      <c r="SCW115" s="908"/>
      <c r="SCX115" s="908"/>
      <c r="SCY115" s="908"/>
      <c r="SCZ115" s="908"/>
      <c r="SDA115" s="908"/>
      <c r="SDB115" s="908"/>
      <c r="SDC115" s="908"/>
      <c r="SDD115" s="908"/>
      <c r="SDE115" s="908"/>
      <c r="SDF115" s="908"/>
      <c r="SDG115" s="908"/>
      <c r="SDH115" s="908"/>
      <c r="SDI115" s="908"/>
      <c r="SDJ115" s="908"/>
      <c r="SDK115" s="908"/>
      <c r="SDL115" s="908"/>
      <c r="SDM115" s="908"/>
      <c r="SDN115" s="908"/>
      <c r="SDO115" s="908"/>
      <c r="SDP115" s="908"/>
      <c r="SDQ115" s="908"/>
      <c r="SDR115" s="908"/>
      <c r="SDS115" s="908"/>
      <c r="SDT115" s="908"/>
      <c r="SDU115" s="908"/>
      <c r="SDV115" s="908"/>
      <c r="SDW115" s="908"/>
      <c r="SDX115" s="908"/>
      <c r="SDY115" s="908"/>
      <c r="SDZ115" s="908"/>
      <c r="SEA115" s="908"/>
      <c r="SEB115" s="908"/>
      <c r="SEC115" s="908"/>
      <c r="SED115" s="908"/>
      <c r="SEE115" s="908"/>
      <c r="SEF115" s="908"/>
      <c r="SEG115" s="908"/>
      <c r="SEH115" s="908"/>
      <c r="SEI115" s="908"/>
      <c r="SEJ115" s="908"/>
      <c r="SEK115" s="908"/>
      <c r="SEL115" s="908"/>
      <c r="SEM115" s="908"/>
      <c r="SEN115" s="908"/>
      <c r="SEO115" s="908"/>
      <c r="SEP115" s="908"/>
      <c r="SEQ115" s="908"/>
      <c r="SER115" s="908"/>
      <c r="SES115" s="908"/>
      <c r="SET115" s="908"/>
      <c r="SEU115" s="908"/>
      <c r="SEV115" s="908"/>
      <c r="SEW115" s="908"/>
      <c r="SEX115" s="908"/>
      <c r="SEY115" s="908"/>
      <c r="SEZ115" s="908"/>
      <c r="SFA115" s="908"/>
      <c r="SFB115" s="908"/>
      <c r="SFC115" s="908"/>
      <c r="SFD115" s="908"/>
      <c r="SFE115" s="908"/>
      <c r="SFF115" s="908"/>
      <c r="SFG115" s="908"/>
      <c r="SFH115" s="908"/>
      <c r="SFI115" s="908"/>
      <c r="SFJ115" s="908"/>
      <c r="SFK115" s="908"/>
      <c r="SFL115" s="908"/>
      <c r="SFM115" s="908"/>
      <c r="SFN115" s="908"/>
      <c r="SFO115" s="908"/>
      <c r="SFP115" s="908"/>
      <c r="SFQ115" s="908"/>
      <c r="SFR115" s="908"/>
      <c r="SFS115" s="908"/>
      <c r="SFT115" s="908"/>
      <c r="SFU115" s="908"/>
      <c r="SFV115" s="908"/>
      <c r="SFW115" s="908"/>
      <c r="SFX115" s="908"/>
      <c r="SFY115" s="908"/>
      <c r="SFZ115" s="908"/>
      <c r="SGA115" s="908"/>
      <c r="SGB115" s="908"/>
      <c r="SGC115" s="908"/>
      <c r="SGD115" s="908"/>
      <c r="SGE115" s="908"/>
      <c r="SGF115" s="908"/>
      <c r="SGG115" s="908"/>
      <c r="SGH115" s="908"/>
      <c r="SGI115" s="908"/>
      <c r="SGJ115" s="908"/>
      <c r="SGK115" s="908"/>
      <c r="SGL115" s="908"/>
      <c r="SGM115" s="908"/>
      <c r="SGN115" s="908"/>
      <c r="SGO115" s="908"/>
      <c r="SGP115" s="908"/>
      <c r="SGQ115" s="908"/>
      <c r="SGR115" s="908"/>
      <c r="SGS115" s="908"/>
      <c r="SGT115" s="908"/>
      <c r="SGU115" s="908"/>
      <c r="SGV115" s="908"/>
      <c r="SGW115" s="908"/>
      <c r="SGX115" s="908"/>
      <c r="SGY115" s="908"/>
      <c r="SGZ115" s="908"/>
      <c r="SHA115" s="908"/>
      <c r="SHB115" s="908"/>
      <c r="SHC115" s="908"/>
      <c r="SHD115" s="908"/>
      <c r="SHE115" s="908"/>
      <c r="SHF115" s="908"/>
      <c r="SHG115" s="908"/>
      <c r="SHH115" s="908"/>
      <c r="SHI115" s="908"/>
      <c r="SHJ115" s="908"/>
      <c r="SHK115" s="908"/>
      <c r="SHL115" s="908"/>
      <c r="SHM115" s="908"/>
      <c r="SHN115" s="908"/>
      <c r="SHO115" s="908"/>
      <c r="SHP115" s="908"/>
      <c r="SHQ115" s="908"/>
      <c r="SHR115" s="908"/>
      <c r="SHS115" s="908"/>
      <c r="SHT115" s="908"/>
      <c r="SHU115" s="908"/>
      <c r="SHV115" s="908"/>
      <c r="SHW115" s="908"/>
      <c r="SHX115" s="908"/>
      <c r="SHY115" s="908"/>
      <c r="SHZ115" s="908"/>
      <c r="SIA115" s="908"/>
      <c r="SIB115" s="908"/>
      <c r="SIC115" s="908"/>
      <c r="SID115" s="908"/>
      <c r="SIE115" s="908"/>
      <c r="SIF115" s="908"/>
      <c r="SIG115" s="908"/>
      <c r="SIH115" s="908"/>
      <c r="SII115" s="908"/>
      <c r="SIJ115" s="908"/>
      <c r="SIK115" s="908"/>
      <c r="SIL115" s="908"/>
      <c r="SIM115" s="908"/>
      <c r="SIN115" s="908"/>
      <c r="SIO115" s="908"/>
      <c r="SIP115" s="908"/>
      <c r="SIQ115" s="908"/>
      <c r="SIR115" s="908"/>
      <c r="SIS115" s="908"/>
      <c r="SIT115" s="908"/>
      <c r="SIU115" s="908"/>
      <c r="SIV115" s="908"/>
      <c r="SIW115" s="908"/>
      <c r="SIX115" s="908"/>
      <c r="SIY115" s="908"/>
      <c r="SIZ115" s="908"/>
      <c r="SJA115" s="908"/>
      <c r="SJB115" s="908"/>
      <c r="SJC115" s="908"/>
      <c r="SJD115" s="908"/>
      <c r="SJE115" s="908"/>
      <c r="SJF115" s="908"/>
      <c r="SJG115" s="908"/>
      <c r="SJH115" s="908"/>
      <c r="SJI115" s="908"/>
      <c r="SJJ115" s="908"/>
      <c r="SJK115" s="908"/>
      <c r="SJL115" s="908"/>
      <c r="SJM115" s="908"/>
      <c r="SJN115" s="908"/>
      <c r="SJO115" s="908"/>
      <c r="SJP115" s="908"/>
      <c r="SJQ115" s="908"/>
      <c r="SJR115" s="908"/>
      <c r="SJS115" s="908"/>
      <c r="SJT115" s="908"/>
      <c r="SJU115" s="908"/>
      <c r="SJV115" s="908"/>
      <c r="SJW115" s="908"/>
      <c r="SJX115" s="908"/>
      <c r="SJY115" s="908"/>
      <c r="SJZ115" s="908"/>
      <c r="SKA115" s="908"/>
      <c r="SKB115" s="908"/>
      <c r="SKC115" s="908"/>
      <c r="SKD115" s="908"/>
      <c r="SKE115" s="908"/>
      <c r="SKF115" s="908"/>
      <c r="SKG115" s="908"/>
      <c r="SKH115" s="908"/>
      <c r="SKI115" s="908"/>
      <c r="SKJ115" s="908"/>
      <c r="SKK115" s="908"/>
      <c r="SKL115" s="908"/>
      <c r="SKM115" s="908"/>
      <c r="SKN115" s="908"/>
      <c r="SKO115" s="908"/>
      <c r="SKP115" s="908"/>
      <c r="SKQ115" s="908"/>
      <c r="SKR115" s="908"/>
      <c r="SKS115" s="908"/>
      <c r="SKT115" s="908"/>
      <c r="SKU115" s="908"/>
      <c r="SKV115" s="908"/>
      <c r="SKW115" s="908"/>
      <c r="SKX115" s="908"/>
      <c r="SKY115" s="908"/>
      <c r="SKZ115" s="908"/>
      <c r="SLA115" s="908"/>
      <c r="SLB115" s="908"/>
      <c r="SLC115" s="908"/>
      <c r="SLD115" s="908"/>
      <c r="SLE115" s="908"/>
      <c r="SLF115" s="908"/>
      <c r="SLG115" s="908"/>
      <c r="SLH115" s="908"/>
      <c r="SLI115" s="908"/>
      <c r="SLJ115" s="908"/>
      <c r="SLK115" s="908"/>
      <c r="SLL115" s="908"/>
      <c r="SLM115" s="908"/>
      <c r="SLN115" s="908"/>
      <c r="SLO115" s="908"/>
      <c r="SLP115" s="908"/>
      <c r="SLQ115" s="908"/>
      <c r="SLR115" s="908"/>
      <c r="SLS115" s="908"/>
      <c r="SLT115" s="908"/>
      <c r="SLU115" s="908"/>
      <c r="SLV115" s="908"/>
      <c r="SLW115" s="908"/>
      <c r="SLX115" s="908"/>
      <c r="SLY115" s="908"/>
      <c r="SLZ115" s="908"/>
      <c r="SMA115" s="908"/>
      <c r="SMB115" s="908"/>
      <c r="SMC115" s="908"/>
      <c r="SMD115" s="908"/>
      <c r="SME115" s="908"/>
      <c r="SMF115" s="908"/>
      <c r="SMG115" s="908"/>
      <c r="SMH115" s="908"/>
      <c r="SMI115" s="908"/>
      <c r="SMJ115" s="908"/>
      <c r="SMK115" s="908"/>
      <c r="SML115" s="908"/>
      <c r="SMM115" s="908"/>
      <c r="SMN115" s="908"/>
      <c r="SMO115" s="908"/>
      <c r="SMP115" s="908"/>
      <c r="SMQ115" s="908"/>
      <c r="SMR115" s="908"/>
      <c r="SMS115" s="908"/>
      <c r="SMT115" s="908"/>
      <c r="SMU115" s="908"/>
      <c r="SMV115" s="908"/>
      <c r="SMW115" s="908"/>
      <c r="SMX115" s="908"/>
      <c r="SMY115" s="908"/>
      <c r="SMZ115" s="908"/>
      <c r="SNA115" s="908"/>
      <c r="SNB115" s="908"/>
      <c r="SNC115" s="908"/>
      <c r="SND115" s="908"/>
      <c r="SNE115" s="908"/>
      <c r="SNF115" s="908"/>
      <c r="SNG115" s="908"/>
      <c r="SNH115" s="908"/>
      <c r="SNI115" s="908"/>
      <c r="SNJ115" s="908"/>
      <c r="SNK115" s="908"/>
      <c r="SNL115" s="908"/>
      <c r="SNM115" s="908"/>
      <c r="SNN115" s="908"/>
      <c r="SNO115" s="908"/>
      <c r="SNP115" s="908"/>
      <c r="SNQ115" s="908"/>
      <c r="SNR115" s="908"/>
      <c r="SNS115" s="908"/>
      <c r="SNT115" s="908"/>
      <c r="SNU115" s="908"/>
      <c r="SNV115" s="908"/>
      <c r="SNW115" s="908"/>
      <c r="SNX115" s="908"/>
      <c r="SNY115" s="908"/>
      <c r="SNZ115" s="908"/>
      <c r="SOA115" s="908"/>
      <c r="SOB115" s="908"/>
      <c r="SOC115" s="908"/>
      <c r="SOD115" s="908"/>
      <c r="SOE115" s="908"/>
      <c r="SOF115" s="908"/>
      <c r="SOG115" s="908"/>
      <c r="SOH115" s="908"/>
      <c r="SOI115" s="908"/>
      <c r="SOJ115" s="908"/>
      <c r="SOK115" s="908"/>
      <c r="SOL115" s="908"/>
      <c r="SOM115" s="908"/>
      <c r="SON115" s="908"/>
      <c r="SOO115" s="908"/>
      <c r="SOP115" s="908"/>
      <c r="SOQ115" s="908"/>
      <c r="SOR115" s="908"/>
      <c r="SOS115" s="908"/>
      <c r="SOT115" s="908"/>
      <c r="SOU115" s="908"/>
      <c r="SOV115" s="908"/>
      <c r="SOW115" s="908"/>
      <c r="SOX115" s="908"/>
      <c r="SOY115" s="908"/>
      <c r="SOZ115" s="908"/>
      <c r="SPA115" s="908"/>
      <c r="SPB115" s="908"/>
      <c r="SPC115" s="908"/>
      <c r="SPD115" s="908"/>
      <c r="SPE115" s="908"/>
      <c r="SPF115" s="908"/>
      <c r="SPG115" s="908"/>
      <c r="SPH115" s="908"/>
      <c r="SPI115" s="908"/>
      <c r="SPJ115" s="908"/>
      <c r="SPK115" s="908"/>
      <c r="SPL115" s="908"/>
      <c r="SPM115" s="908"/>
      <c r="SPN115" s="908"/>
      <c r="SPO115" s="908"/>
      <c r="SPP115" s="908"/>
      <c r="SPQ115" s="908"/>
      <c r="SPR115" s="908"/>
      <c r="SPS115" s="908"/>
      <c r="SPT115" s="908"/>
      <c r="SPU115" s="908"/>
      <c r="SPV115" s="908"/>
      <c r="SPW115" s="908"/>
      <c r="SPX115" s="908"/>
      <c r="SPY115" s="908"/>
      <c r="SPZ115" s="908"/>
      <c r="SQA115" s="908"/>
      <c r="SQB115" s="908"/>
      <c r="SQC115" s="908"/>
      <c r="SQD115" s="908"/>
      <c r="SQE115" s="908"/>
      <c r="SQF115" s="908"/>
      <c r="SQG115" s="908"/>
      <c r="SQH115" s="908"/>
      <c r="SQI115" s="908"/>
      <c r="SQJ115" s="908"/>
      <c r="SQK115" s="908"/>
      <c r="SQL115" s="908"/>
      <c r="SQM115" s="908"/>
      <c r="SQN115" s="908"/>
      <c r="SQO115" s="908"/>
      <c r="SQP115" s="908"/>
      <c r="SQQ115" s="908"/>
      <c r="SQR115" s="908"/>
      <c r="SQS115" s="908"/>
      <c r="SQT115" s="908"/>
      <c r="SQU115" s="908"/>
      <c r="SQV115" s="908"/>
      <c r="SQW115" s="908"/>
      <c r="SQX115" s="908"/>
      <c r="SQY115" s="908"/>
      <c r="SQZ115" s="908"/>
      <c r="SRA115" s="908"/>
      <c r="SRB115" s="908"/>
      <c r="SRC115" s="908"/>
      <c r="SRD115" s="908"/>
      <c r="SRE115" s="908"/>
      <c r="SRF115" s="908"/>
      <c r="SRG115" s="908"/>
      <c r="SRH115" s="908"/>
      <c r="SRI115" s="908"/>
      <c r="SRJ115" s="908"/>
      <c r="SRK115" s="908"/>
      <c r="SRL115" s="908"/>
      <c r="SRM115" s="908"/>
      <c r="SRN115" s="908"/>
      <c r="SRO115" s="908"/>
      <c r="SRP115" s="908"/>
      <c r="SRQ115" s="908"/>
      <c r="SRR115" s="908"/>
      <c r="SRS115" s="908"/>
      <c r="SRT115" s="908"/>
      <c r="SRU115" s="908"/>
      <c r="SRV115" s="908"/>
      <c r="SRW115" s="908"/>
      <c r="SRX115" s="908"/>
      <c r="SRY115" s="908"/>
      <c r="SRZ115" s="908"/>
      <c r="SSA115" s="908"/>
      <c r="SSB115" s="908"/>
      <c r="SSC115" s="908"/>
      <c r="SSD115" s="908"/>
      <c r="SSE115" s="908"/>
      <c r="SSF115" s="908"/>
      <c r="SSG115" s="908"/>
      <c r="SSH115" s="908"/>
      <c r="SSI115" s="908"/>
      <c r="SSJ115" s="908"/>
      <c r="SSK115" s="908"/>
      <c r="SSL115" s="908"/>
      <c r="SSM115" s="908"/>
      <c r="SSN115" s="908"/>
      <c r="SSO115" s="908"/>
      <c r="SSP115" s="908"/>
      <c r="SSQ115" s="908"/>
      <c r="SSR115" s="908"/>
      <c r="SSS115" s="908"/>
      <c r="SST115" s="908"/>
      <c r="SSU115" s="908"/>
      <c r="SSV115" s="908"/>
      <c r="SSW115" s="908"/>
      <c r="SSX115" s="908"/>
      <c r="SSY115" s="908"/>
      <c r="SSZ115" s="908"/>
      <c r="STA115" s="908"/>
      <c r="STB115" s="908"/>
      <c r="STC115" s="908"/>
      <c r="STD115" s="908"/>
      <c r="STE115" s="908"/>
      <c r="STF115" s="908"/>
      <c r="STG115" s="908"/>
      <c r="STH115" s="908"/>
      <c r="STI115" s="908"/>
      <c r="STJ115" s="908"/>
      <c r="STK115" s="908"/>
      <c r="STL115" s="908"/>
      <c r="STM115" s="908"/>
      <c r="STN115" s="908"/>
      <c r="STO115" s="908"/>
      <c r="STP115" s="908"/>
      <c r="STQ115" s="908"/>
      <c r="STR115" s="908"/>
      <c r="STS115" s="908"/>
      <c r="STT115" s="908"/>
      <c r="STU115" s="908"/>
      <c r="STV115" s="908"/>
      <c r="STW115" s="908"/>
      <c r="STX115" s="908"/>
      <c r="STY115" s="908"/>
      <c r="STZ115" s="908"/>
      <c r="SUA115" s="908"/>
      <c r="SUB115" s="908"/>
      <c r="SUC115" s="908"/>
      <c r="SUD115" s="908"/>
      <c r="SUE115" s="908"/>
      <c r="SUF115" s="908"/>
      <c r="SUG115" s="908"/>
      <c r="SUH115" s="908"/>
      <c r="SUI115" s="908"/>
      <c r="SUJ115" s="908"/>
      <c r="SUK115" s="908"/>
      <c r="SUL115" s="908"/>
      <c r="SUM115" s="908"/>
      <c r="SUN115" s="908"/>
      <c r="SUO115" s="908"/>
      <c r="SUP115" s="908"/>
      <c r="SUQ115" s="908"/>
      <c r="SUR115" s="908"/>
      <c r="SUS115" s="908"/>
      <c r="SUT115" s="908"/>
      <c r="SUU115" s="908"/>
      <c r="SUV115" s="908"/>
      <c r="SUW115" s="908"/>
      <c r="SUX115" s="908"/>
      <c r="SUY115" s="908"/>
      <c r="SUZ115" s="908"/>
      <c r="SVA115" s="908"/>
      <c r="SVB115" s="908"/>
      <c r="SVC115" s="908"/>
      <c r="SVD115" s="908"/>
      <c r="SVE115" s="908"/>
      <c r="SVF115" s="908"/>
      <c r="SVG115" s="908"/>
      <c r="SVH115" s="908"/>
      <c r="SVI115" s="908"/>
      <c r="SVJ115" s="908"/>
      <c r="SVK115" s="908"/>
      <c r="SVL115" s="908"/>
      <c r="SVM115" s="908"/>
      <c r="SVN115" s="908"/>
      <c r="SVO115" s="908"/>
      <c r="SVP115" s="908"/>
      <c r="SVQ115" s="908"/>
      <c r="SVR115" s="908"/>
      <c r="SVS115" s="908"/>
      <c r="SVT115" s="908"/>
      <c r="SVU115" s="908"/>
      <c r="SVV115" s="908"/>
      <c r="SVW115" s="908"/>
      <c r="SVX115" s="908"/>
      <c r="SVY115" s="908"/>
      <c r="SVZ115" s="908"/>
      <c r="SWA115" s="908"/>
      <c r="SWB115" s="908"/>
      <c r="SWC115" s="908"/>
      <c r="SWD115" s="908"/>
      <c r="SWE115" s="908"/>
      <c r="SWF115" s="908"/>
      <c r="SWG115" s="908"/>
      <c r="SWH115" s="908"/>
      <c r="SWI115" s="908"/>
      <c r="SWJ115" s="908"/>
      <c r="SWK115" s="908"/>
      <c r="SWL115" s="908"/>
      <c r="SWM115" s="908"/>
      <c r="SWN115" s="908"/>
      <c r="SWO115" s="908"/>
      <c r="SWP115" s="908"/>
      <c r="SWQ115" s="908"/>
      <c r="SWR115" s="908"/>
      <c r="SWS115" s="908"/>
      <c r="SWT115" s="908"/>
      <c r="SWU115" s="908"/>
      <c r="SWV115" s="908"/>
      <c r="SWW115" s="908"/>
      <c r="SWX115" s="908"/>
      <c r="SWY115" s="908"/>
      <c r="SWZ115" s="908"/>
      <c r="SXA115" s="908"/>
      <c r="SXB115" s="908"/>
      <c r="SXC115" s="908"/>
      <c r="SXD115" s="908"/>
      <c r="SXE115" s="908"/>
      <c r="SXF115" s="908"/>
      <c r="SXG115" s="908"/>
      <c r="SXH115" s="908"/>
      <c r="SXI115" s="908"/>
      <c r="SXJ115" s="908"/>
      <c r="SXK115" s="908"/>
      <c r="SXL115" s="908"/>
      <c r="SXM115" s="908"/>
      <c r="SXN115" s="908"/>
      <c r="SXO115" s="908"/>
      <c r="SXP115" s="908"/>
      <c r="SXQ115" s="908"/>
      <c r="SXR115" s="908"/>
      <c r="SXS115" s="908"/>
      <c r="SXT115" s="908"/>
      <c r="SXU115" s="908"/>
      <c r="SXV115" s="908"/>
      <c r="SXW115" s="908"/>
      <c r="SXX115" s="908"/>
      <c r="SXY115" s="908"/>
      <c r="SXZ115" s="908"/>
      <c r="SYA115" s="908"/>
      <c r="SYB115" s="908"/>
      <c r="SYC115" s="908"/>
      <c r="SYD115" s="908"/>
      <c r="SYE115" s="908"/>
      <c r="SYF115" s="908"/>
      <c r="SYG115" s="908"/>
      <c r="SYH115" s="908"/>
      <c r="SYI115" s="908"/>
      <c r="SYJ115" s="908"/>
      <c r="SYK115" s="908"/>
      <c r="SYL115" s="908"/>
      <c r="SYM115" s="908"/>
      <c r="SYN115" s="908"/>
      <c r="SYO115" s="908"/>
      <c r="SYP115" s="908"/>
      <c r="SYQ115" s="908"/>
      <c r="SYR115" s="908"/>
      <c r="SYS115" s="908"/>
      <c r="SYT115" s="908"/>
      <c r="SYU115" s="908"/>
      <c r="SYV115" s="908"/>
      <c r="SYW115" s="908"/>
      <c r="SYX115" s="908"/>
      <c r="SYY115" s="908"/>
      <c r="SYZ115" s="908"/>
      <c r="SZA115" s="908"/>
      <c r="SZB115" s="908"/>
      <c r="SZC115" s="908"/>
      <c r="SZD115" s="908"/>
      <c r="SZE115" s="908"/>
      <c r="SZF115" s="908"/>
      <c r="SZG115" s="908"/>
      <c r="SZH115" s="908"/>
      <c r="SZI115" s="908"/>
      <c r="SZJ115" s="908"/>
      <c r="SZK115" s="908"/>
      <c r="SZL115" s="908"/>
      <c r="SZM115" s="908"/>
      <c r="SZN115" s="908"/>
      <c r="SZO115" s="908"/>
      <c r="SZP115" s="908"/>
      <c r="SZQ115" s="908"/>
      <c r="SZR115" s="908"/>
      <c r="SZS115" s="908"/>
      <c r="SZT115" s="908"/>
      <c r="SZU115" s="908"/>
      <c r="SZV115" s="908"/>
      <c r="SZW115" s="908"/>
      <c r="SZX115" s="908"/>
      <c r="SZY115" s="908"/>
      <c r="SZZ115" s="908"/>
      <c r="TAA115" s="908"/>
      <c r="TAB115" s="908"/>
      <c r="TAC115" s="908"/>
      <c r="TAD115" s="908"/>
      <c r="TAE115" s="908"/>
      <c r="TAF115" s="908"/>
      <c r="TAG115" s="908"/>
      <c r="TAH115" s="908"/>
      <c r="TAI115" s="908"/>
      <c r="TAJ115" s="908"/>
      <c r="TAK115" s="908"/>
      <c r="TAL115" s="908"/>
      <c r="TAM115" s="908"/>
      <c r="TAN115" s="908"/>
      <c r="TAO115" s="908"/>
      <c r="TAP115" s="908"/>
      <c r="TAQ115" s="908"/>
      <c r="TAR115" s="908"/>
      <c r="TAS115" s="908"/>
      <c r="TAT115" s="908"/>
      <c r="TAU115" s="908"/>
      <c r="TAV115" s="908"/>
      <c r="TAW115" s="908"/>
      <c r="TAX115" s="908"/>
      <c r="TAY115" s="908"/>
      <c r="TAZ115" s="908"/>
      <c r="TBA115" s="908"/>
      <c r="TBB115" s="908"/>
      <c r="TBC115" s="908"/>
      <c r="TBD115" s="908"/>
      <c r="TBE115" s="908"/>
      <c r="TBF115" s="908"/>
      <c r="TBG115" s="908"/>
      <c r="TBH115" s="908"/>
      <c r="TBI115" s="908"/>
      <c r="TBJ115" s="908"/>
      <c r="TBK115" s="908"/>
      <c r="TBL115" s="908"/>
      <c r="TBM115" s="908"/>
      <c r="TBN115" s="908"/>
      <c r="TBO115" s="908"/>
      <c r="TBP115" s="908"/>
      <c r="TBQ115" s="908"/>
      <c r="TBR115" s="908"/>
      <c r="TBS115" s="908"/>
      <c r="TBT115" s="908"/>
      <c r="TBU115" s="908"/>
      <c r="TBV115" s="908"/>
      <c r="TBW115" s="908"/>
      <c r="TBX115" s="908"/>
      <c r="TBY115" s="908"/>
      <c r="TBZ115" s="908"/>
      <c r="TCA115" s="908"/>
      <c r="TCB115" s="908"/>
      <c r="TCC115" s="908"/>
      <c r="TCD115" s="908"/>
      <c r="TCE115" s="908"/>
      <c r="TCF115" s="908"/>
      <c r="TCG115" s="908"/>
      <c r="TCH115" s="908"/>
      <c r="TCI115" s="908"/>
      <c r="TCJ115" s="908"/>
      <c r="TCK115" s="908"/>
      <c r="TCL115" s="908"/>
      <c r="TCM115" s="908"/>
      <c r="TCN115" s="908"/>
      <c r="TCO115" s="908"/>
      <c r="TCP115" s="908"/>
      <c r="TCQ115" s="908"/>
      <c r="TCR115" s="908"/>
      <c r="TCS115" s="908"/>
      <c r="TCT115" s="908"/>
      <c r="TCU115" s="908"/>
      <c r="TCV115" s="908"/>
      <c r="TCW115" s="908"/>
      <c r="TCX115" s="908"/>
      <c r="TCY115" s="908"/>
      <c r="TCZ115" s="908"/>
      <c r="TDA115" s="908"/>
      <c r="TDB115" s="908"/>
      <c r="TDC115" s="908"/>
      <c r="TDD115" s="908"/>
      <c r="TDE115" s="908"/>
      <c r="TDF115" s="908"/>
      <c r="TDG115" s="908"/>
      <c r="TDH115" s="908"/>
      <c r="TDI115" s="908"/>
      <c r="TDJ115" s="908"/>
      <c r="TDK115" s="908"/>
      <c r="TDL115" s="908"/>
      <c r="TDM115" s="908"/>
      <c r="TDN115" s="908"/>
      <c r="TDO115" s="908"/>
      <c r="TDP115" s="908"/>
      <c r="TDQ115" s="908"/>
      <c r="TDR115" s="908"/>
      <c r="TDS115" s="908"/>
      <c r="TDT115" s="908"/>
      <c r="TDU115" s="908"/>
      <c r="TDV115" s="908"/>
      <c r="TDW115" s="908"/>
      <c r="TDX115" s="908"/>
      <c r="TDY115" s="908"/>
      <c r="TDZ115" s="908"/>
      <c r="TEA115" s="908"/>
      <c r="TEB115" s="908"/>
      <c r="TEC115" s="908"/>
      <c r="TED115" s="908"/>
      <c r="TEE115" s="908"/>
      <c r="TEF115" s="908"/>
      <c r="TEG115" s="908"/>
      <c r="TEH115" s="908"/>
      <c r="TEI115" s="908"/>
      <c r="TEJ115" s="908"/>
      <c r="TEK115" s="908"/>
      <c r="TEL115" s="908"/>
      <c r="TEM115" s="908"/>
      <c r="TEN115" s="908"/>
      <c r="TEO115" s="908"/>
      <c r="TEP115" s="908"/>
      <c r="TEQ115" s="908"/>
      <c r="TER115" s="908"/>
      <c r="TES115" s="908"/>
      <c r="TET115" s="908"/>
      <c r="TEU115" s="908"/>
      <c r="TEV115" s="908"/>
      <c r="TEW115" s="908"/>
      <c r="TEX115" s="908"/>
      <c r="TEY115" s="908"/>
      <c r="TEZ115" s="908"/>
      <c r="TFA115" s="908"/>
      <c r="TFB115" s="908"/>
      <c r="TFC115" s="908"/>
      <c r="TFD115" s="908"/>
      <c r="TFE115" s="908"/>
      <c r="TFF115" s="908"/>
      <c r="TFG115" s="908"/>
      <c r="TFH115" s="908"/>
      <c r="TFI115" s="908"/>
      <c r="TFJ115" s="908"/>
      <c r="TFK115" s="908"/>
      <c r="TFL115" s="908"/>
      <c r="TFM115" s="908"/>
      <c r="TFN115" s="908"/>
      <c r="TFO115" s="908"/>
      <c r="TFP115" s="908"/>
      <c r="TFQ115" s="908"/>
      <c r="TFR115" s="908"/>
      <c r="TFS115" s="908"/>
      <c r="TFT115" s="908"/>
      <c r="TFU115" s="908"/>
      <c r="TFV115" s="908"/>
      <c r="TFW115" s="908"/>
      <c r="TFX115" s="908"/>
      <c r="TFY115" s="908"/>
      <c r="TFZ115" s="908"/>
      <c r="TGA115" s="908"/>
      <c r="TGB115" s="908"/>
      <c r="TGC115" s="908"/>
      <c r="TGD115" s="908"/>
      <c r="TGE115" s="908"/>
      <c r="TGF115" s="908"/>
      <c r="TGG115" s="908"/>
      <c r="TGH115" s="908"/>
      <c r="TGI115" s="908"/>
      <c r="TGJ115" s="908"/>
      <c r="TGK115" s="908"/>
      <c r="TGL115" s="908"/>
      <c r="TGM115" s="908"/>
      <c r="TGN115" s="908"/>
      <c r="TGO115" s="908"/>
      <c r="TGP115" s="908"/>
      <c r="TGQ115" s="908"/>
      <c r="TGR115" s="908"/>
      <c r="TGS115" s="908"/>
      <c r="TGT115" s="908"/>
      <c r="TGU115" s="908"/>
      <c r="TGV115" s="908"/>
      <c r="TGW115" s="908"/>
      <c r="TGX115" s="908"/>
      <c r="TGY115" s="908"/>
      <c r="TGZ115" s="908"/>
      <c r="THA115" s="908"/>
      <c r="THB115" s="908"/>
      <c r="THC115" s="908"/>
      <c r="THD115" s="908"/>
      <c r="THE115" s="908"/>
      <c r="THF115" s="908"/>
      <c r="THG115" s="908"/>
      <c r="THH115" s="908"/>
      <c r="THI115" s="908"/>
      <c r="THJ115" s="908"/>
      <c r="THK115" s="908"/>
      <c r="THL115" s="908"/>
      <c r="THM115" s="908"/>
      <c r="THN115" s="908"/>
      <c r="THO115" s="908"/>
      <c r="THP115" s="908"/>
      <c r="THQ115" s="908"/>
      <c r="THR115" s="908"/>
      <c r="THS115" s="908"/>
      <c r="THT115" s="908"/>
      <c r="THU115" s="908"/>
      <c r="THV115" s="908"/>
      <c r="THW115" s="908"/>
      <c r="THX115" s="908"/>
      <c r="THY115" s="908"/>
      <c r="THZ115" s="908"/>
      <c r="TIA115" s="908"/>
      <c r="TIB115" s="908"/>
      <c r="TIC115" s="908"/>
      <c r="TID115" s="908"/>
      <c r="TIE115" s="908"/>
      <c r="TIF115" s="908"/>
      <c r="TIG115" s="908"/>
      <c r="TIH115" s="908"/>
      <c r="TII115" s="908"/>
      <c r="TIJ115" s="908"/>
      <c r="TIK115" s="908"/>
      <c r="TIL115" s="908"/>
      <c r="TIM115" s="908"/>
      <c r="TIN115" s="908"/>
      <c r="TIO115" s="908"/>
      <c r="TIP115" s="908"/>
      <c r="TIQ115" s="908"/>
      <c r="TIR115" s="908"/>
      <c r="TIS115" s="908"/>
      <c r="TIT115" s="908"/>
      <c r="TIU115" s="908"/>
      <c r="TIV115" s="908"/>
      <c r="TIW115" s="908"/>
      <c r="TIX115" s="908"/>
      <c r="TIY115" s="908"/>
      <c r="TIZ115" s="908"/>
      <c r="TJA115" s="908"/>
      <c r="TJB115" s="908"/>
      <c r="TJC115" s="908"/>
      <c r="TJD115" s="908"/>
      <c r="TJE115" s="908"/>
      <c r="TJF115" s="908"/>
      <c r="TJG115" s="908"/>
      <c r="TJH115" s="908"/>
      <c r="TJI115" s="908"/>
      <c r="TJJ115" s="908"/>
      <c r="TJK115" s="908"/>
      <c r="TJL115" s="908"/>
      <c r="TJM115" s="908"/>
      <c r="TJN115" s="908"/>
      <c r="TJO115" s="908"/>
      <c r="TJP115" s="908"/>
      <c r="TJQ115" s="908"/>
      <c r="TJR115" s="908"/>
      <c r="TJS115" s="908"/>
      <c r="TJT115" s="908"/>
      <c r="TJU115" s="908"/>
      <c r="TJV115" s="908"/>
      <c r="TJW115" s="908"/>
      <c r="TJX115" s="908"/>
      <c r="TJY115" s="908"/>
      <c r="TJZ115" s="908"/>
      <c r="TKA115" s="908"/>
      <c r="TKB115" s="908"/>
      <c r="TKC115" s="908"/>
      <c r="TKD115" s="908"/>
      <c r="TKE115" s="908"/>
      <c r="TKF115" s="908"/>
      <c r="TKG115" s="908"/>
      <c r="TKH115" s="908"/>
      <c r="TKI115" s="908"/>
      <c r="TKJ115" s="908"/>
      <c r="TKK115" s="908"/>
      <c r="TKL115" s="908"/>
      <c r="TKM115" s="908"/>
      <c r="TKN115" s="908"/>
      <c r="TKO115" s="908"/>
      <c r="TKP115" s="908"/>
      <c r="TKQ115" s="908"/>
      <c r="TKR115" s="908"/>
      <c r="TKS115" s="908"/>
      <c r="TKT115" s="908"/>
      <c r="TKU115" s="908"/>
      <c r="TKV115" s="908"/>
      <c r="TKW115" s="908"/>
      <c r="TKX115" s="908"/>
      <c r="TKY115" s="908"/>
      <c r="TKZ115" s="908"/>
      <c r="TLA115" s="908"/>
      <c r="TLB115" s="908"/>
      <c r="TLC115" s="908"/>
      <c r="TLD115" s="908"/>
      <c r="TLE115" s="908"/>
      <c r="TLF115" s="908"/>
      <c r="TLG115" s="908"/>
      <c r="TLH115" s="908"/>
      <c r="TLI115" s="908"/>
      <c r="TLJ115" s="908"/>
      <c r="TLK115" s="908"/>
      <c r="TLL115" s="908"/>
      <c r="TLM115" s="908"/>
      <c r="TLN115" s="908"/>
      <c r="TLO115" s="908"/>
      <c r="TLP115" s="908"/>
      <c r="TLQ115" s="908"/>
      <c r="TLR115" s="908"/>
      <c r="TLS115" s="908"/>
      <c r="TLT115" s="908"/>
      <c r="TLU115" s="908"/>
      <c r="TLV115" s="908"/>
      <c r="TLW115" s="908"/>
      <c r="TLX115" s="908"/>
      <c r="TLY115" s="908"/>
      <c r="TLZ115" s="908"/>
      <c r="TMA115" s="908"/>
      <c r="TMB115" s="908"/>
      <c r="TMC115" s="908"/>
      <c r="TMD115" s="908"/>
      <c r="TME115" s="908"/>
      <c r="TMF115" s="908"/>
      <c r="TMG115" s="908"/>
      <c r="TMH115" s="908"/>
      <c r="TMI115" s="908"/>
      <c r="TMJ115" s="908"/>
      <c r="TMK115" s="908"/>
      <c r="TML115" s="908"/>
      <c r="TMM115" s="908"/>
      <c r="TMN115" s="908"/>
      <c r="TMO115" s="908"/>
      <c r="TMP115" s="908"/>
      <c r="TMQ115" s="908"/>
      <c r="TMR115" s="908"/>
      <c r="TMS115" s="908"/>
      <c r="TMT115" s="908"/>
      <c r="TMU115" s="908"/>
      <c r="TMV115" s="908"/>
      <c r="TMW115" s="908"/>
      <c r="TMX115" s="908"/>
      <c r="TMY115" s="908"/>
      <c r="TMZ115" s="908"/>
      <c r="TNA115" s="908"/>
      <c r="TNB115" s="908"/>
      <c r="TNC115" s="908"/>
      <c r="TND115" s="908"/>
      <c r="TNE115" s="908"/>
      <c r="TNF115" s="908"/>
      <c r="TNG115" s="908"/>
      <c r="TNH115" s="908"/>
      <c r="TNI115" s="908"/>
      <c r="TNJ115" s="908"/>
      <c r="TNK115" s="908"/>
      <c r="TNL115" s="908"/>
      <c r="TNM115" s="908"/>
      <c r="TNN115" s="908"/>
      <c r="TNO115" s="908"/>
      <c r="TNP115" s="908"/>
      <c r="TNQ115" s="908"/>
      <c r="TNR115" s="908"/>
      <c r="TNS115" s="908"/>
      <c r="TNT115" s="908"/>
      <c r="TNU115" s="908"/>
      <c r="TNV115" s="908"/>
      <c r="TNW115" s="908"/>
      <c r="TNX115" s="908"/>
      <c r="TNY115" s="908"/>
      <c r="TNZ115" s="908"/>
      <c r="TOA115" s="908"/>
      <c r="TOB115" s="908"/>
      <c r="TOC115" s="908"/>
      <c r="TOD115" s="908"/>
      <c r="TOE115" s="908"/>
      <c r="TOF115" s="908"/>
      <c r="TOG115" s="908"/>
      <c r="TOH115" s="908"/>
      <c r="TOI115" s="908"/>
      <c r="TOJ115" s="908"/>
      <c r="TOK115" s="908"/>
      <c r="TOL115" s="908"/>
      <c r="TOM115" s="908"/>
      <c r="TON115" s="908"/>
      <c r="TOO115" s="908"/>
      <c r="TOP115" s="908"/>
      <c r="TOQ115" s="908"/>
      <c r="TOR115" s="908"/>
      <c r="TOS115" s="908"/>
      <c r="TOT115" s="908"/>
      <c r="TOU115" s="908"/>
      <c r="TOV115" s="908"/>
      <c r="TOW115" s="908"/>
      <c r="TOX115" s="908"/>
      <c r="TOY115" s="908"/>
      <c r="TOZ115" s="908"/>
      <c r="TPA115" s="908"/>
      <c r="TPB115" s="908"/>
      <c r="TPC115" s="908"/>
      <c r="TPD115" s="908"/>
      <c r="TPE115" s="908"/>
      <c r="TPF115" s="908"/>
      <c r="TPG115" s="908"/>
      <c r="TPH115" s="908"/>
      <c r="TPI115" s="908"/>
      <c r="TPJ115" s="908"/>
      <c r="TPK115" s="908"/>
      <c r="TPL115" s="908"/>
      <c r="TPM115" s="908"/>
      <c r="TPN115" s="908"/>
      <c r="TPO115" s="908"/>
      <c r="TPP115" s="908"/>
      <c r="TPQ115" s="908"/>
      <c r="TPR115" s="908"/>
      <c r="TPS115" s="908"/>
      <c r="TPT115" s="908"/>
      <c r="TPU115" s="908"/>
      <c r="TPV115" s="908"/>
      <c r="TPW115" s="908"/>
      <c r="TPX115" s="908"/>
      <c r="TPY115" s="908"/>
      <c r="TPZ115" s="908"/>
      <c r="TQA115" s="908"/>
      <c r="TQB115" s="908"/>
      <c r="TQC115" s="908"/>
      <c r="TQD115" s="908"/>
      <c r="TQE115" s="908"/>
      <c r="TQF115" s="908"/>
      <c r="TQG115" s="908"/>
      <c r="TQH115" s="908"/>
      <c r="TQI115" s="908"/>
      <c r="TQJ115" s="908"/>
      <c r="TQK115" s="908"/>
      <c r="TQL115" s="908"/>
      <c r="TQM115" s="908"/>
      <c r="TQN115" s="908"/>
      <c r="TQO115" s="908"/>
      <c r="TQP115" s="908"/>
      <c r="TQQ115" s="908"/>
      <c r="TQR115" s="908"/>
      <c r="TQS115" s="908"/>
      <c r="TQT115" s="908"/>
      <c r="TQU115" s="908"/>
      <c r="TQV115" s="908"/>
      <c r="TQW115" s="908"/>
      <c r="TQX115" s="908"/>
      <c r="TQY115" s="908"/>
      <c r="TQZ115" s="908"/>
      <c r="TRA115" s="908"/>
      <c r="TRB115" s="908"/>
      <c r="TRC115" s="908"/>
      <c r="TRD115" s="908"/>
      <c r="TRE115" s="908"/>
      <c r="TRF115" s="908"/>
      <c r="TRG115" s="908"/>
      <c r="TRH115" s="908"/>
      <c r="TRI115" s="908"/>
      <c r="TRJ115" s="908"/>
      <c r="TRK115" s="908"/>
      <c r="TRL115" s="908"/>
      <c r="TRM115" s="908"/>
      <c r="TRN115" s="908"/>
      <c r="TRO115" s="908"/>
      <c r="TRP115" s="908"/>
      <c r="TRQ115" s="908"/>
      <c r="TRR115" s="908"/>
      <c r="TRS115" s="908"/>
      <c r="TRT115" s="908"/>
      <c r="TRU115" s="908"/>
      <c r="TRV115" s="908"/>
      <c r="TRW115" s="908"/>
      <c r="TRX115" s="908"/>
      <c r="TRY115" s="908"/>
      <c r="TRZ115" s="908"/>
      <c r="TSA115" s="908"/>
      <c r="TSB115" s="908"/>
      <c r="TSC115" s="908"/>
      <c r="TSD115" s="908"/>
      <c r="TSE115" s="908"/>
      <c r="TSF115" s="908"/>
      <c r="TSG115" s="908"/>
      <c r="TSH115" s="908"/>
      <c r="TSI115" s="908"/>
      <c r="TSJ115" s="908"/>
      <c r="TSK115" s="908"/>
      <c r="TSL115" s="908"/>
      <c r="TSM115" s="908"/>
      <c r="TSN115" s="908"/>
      <c r="TSO115" s="908"/>
      <c r="TSP115" s="908"/>
      <c r="TSQ115" s="908"/>
      <c r="TSR115" s="908"/>
      <c r="TSS115" s="908"/>
      <c r="TST115" s="908"/>
      <c r="TSU115" s="908"/>
      <c r="TSV115" s="908"/>
      <c r="TSW115" s="908"/>
      <c r="TSX115" s="908"/>
      <c r="TSY115" s="908"/>
      <c r="TSZ115" s="908"/>
      <c r="TTA115" s="908"/>
      <c r="TTB115" s="908"/>
      <c r="TTC115" s="908"/>
      <c r="TTD115" s="908"/>
      <c r="TTE115" s="908"/>
      <c r="TTF115" s="908"/>
      <c r="TTG115" s="908"/>
      <c r="TTH115" s="908"/>
      <c r="TTI115" s="908"/>
      <c r="TTJ115" s="908"/>
      <c r="TTK115" s="908"/>
      <c r="TTL115" s="908"/>
      <c r="TTM115" s="908"/>
      <c r="TTN115" s="908"/>
      <c r="TTO115" s="908"/>
      <c r="TTP115" s="908"/>
      <c r="TTQ115" s="908"/>
      <c r="TTR115" s="908"/>
      <c r="TTS115" s="908"/>
      <c r="TTT115" s="908"/>
      <c r="TTU115" s="908"/>
      <c r="TTV115" s="908"/>
      <c r="TTW115" s="908"/>
      <c r="TTX115" s="908"/>
      <c r="TTY115" s="908"/>
      <c r="TTZ115" s="908"/>
      <c r="TUA115" s="908"/>
      <c r="TUB115" s="908"/>
      <c r="TUC115" s="908"/>
      <c r="TUD115" s="908"/>
      <c r="TUE115" s="908"/>
      <c r="TUF115" s="908"/>
      <c r="TUG115" s="908"/>
      <c r="TUH115" s="908"/>
      <c r="TUI115" s="908"/>
      <c r="TUJ115" s="908"/>
      <c r="TUK115" s="908"/>
      <c r="TUL115" s="908"/>
      <c r="TUM115" s="908"/>
      <c r="TUN115" s="908"/>
      <c r="TUO115" s="908"/>
      <c r="TUP115" s="908"/>
      <c r="TUQ115" s="908"/>
      <c r="TUR115" s="908"/>
      <c r="TUS115" s="908"/>
      <c r="TUT115" s="908"/>
      <c r="TUU115" s="908"/>
      <c r="TUV115" s="908"/>
      <c r="TUW115" s="908"/>
      <c r="TUX115" s="908"/>
      <c r="TUY115" s="908"/>
      <c r="TUZ115" s="908"/>
      <c r="TVA115" s="908"/>
      <c r="TVB115" s="908"/>
      <c r="TVC115" s="908"/>
      <c r="TVD115" s="908"/>
      <c r="TVE115" s="908"/>
      <c r="TVF115" s="908"/>
      <c r="TVG115" s="908"/>
      <c r="TVH115" s="908"/>
      <c r="TVI115" s="908"/>
      <c r="TVJ115" s="908"/>
      <c r="TVK115" s="908"/>
      <c r="TVL115" s="908"/>
      <c r="TVM115" s="908"/>
      <c r="TVN115" s="908"/>
      <c r="TVO115" s="908"/>
      <c r="TVP115" s="908"/>
      <c r="TVQ115" s="908"/>
      <c r="TVR115" s="908"/>
      <c r="TVS115" s="908"/>
      <c r="TVT115" s="908"/>
      <c r="TVU115" s="908"/>
      <c r="TVV115" s="908"/>
      <c r="TVW115" s="908"/>
      <c r="TVX115" s="908"/>
      <c r="TVY115" s="908"/>
      <c r="TVZ115" s="908"/>
      <c r="TWA115" s="908"/>
      <c r="TWB115" s="908"/>
      <c r="TWC115" s="908"/>
      <c r="TWD115" s="908"/>
      <c r="TWE115" s="908"/>
      <c r="TWF115" s="908"/>
      <c r="TWG115" s="908"/>
      <c r="TWH115" s="908"/>
      <c r="TWI115" s="908"/>
      <c r="TWJ115" s="908"/>
      <c r="TWK115" s="908"/>
      <c r="TWL115" s="908"/>
      <c r="TWM115" s="908"/>
      <c r="TWN115" s="908"/>
      <c r="TWO115" s="908"/>
      <c r="TWP115" s="908"/>
      <c r="TWQ115" s="908"/>
      <c r="TWR115" s="908"/>
      <c r="TWS115" s="908"/>
      <c r="TWT115" s="908"/>
      <c r="TWU115" s="908"/>
      <c r="TWV115" s="908"/>
      <c r="TWW115" s="908"/>
      <c r="TWX115" s="908"/>
      <c r="TWY115" s="908"/>
      <c r="TWZ115" s="908"/>
      <c r="TXA115" s="908"/>
      <c r="TXB115" s="908"/>
      <c r="TXC115" s="908"/>
      <c r="TXD115" s="908"/>
      <c r="TXE115" s="908"/>
      <c r="TXF115" s="908"/>
      <c r="TXG115" s="908"/>
      <c r="TXH115" s="908"/>
      <c r="TXI115" s="908"/>
      <c r="TXJ115" s="908"/>
      <c r="TXK115" s="908"/>
      <c r="TXL115" s="908"/>
      <c r="TXM115" s="908"/>
      <c r="TXN115" s="908"/>
      <c r="TXO115" s="908"/>
      <c r="TXP115" s="908"/>
      <c r="TXQ115" s="908"/>
      <c r="TXR115" s="908"/>
      <c r="TXS115" s="908"/>
      <c r="TXT115" s="908"/>
      <c r="TXU115" s="908"/>
      <c r="TXV115" s="908"/>
      <c r="TXW115" s="908"/>
      <c r="TXX115" s="908"/>
      <c r="TXY115" s="908"/>
      <c r="TXZ115" s="908"/>
      <c r="TYA115" s="908"/>
      <c r="TYB115" s="908"/>
      <c r="TYC115" s="908"/>
      <c r="TYD115" s="908"/>
      <c r="TYE115" s="908"/>
      <c r="TYF115" s="908"/>
      <c r="TYG115" s="908"/>
      <c r="TYH115" s="908"/>
      <c r="TYI115" s="908"/>
      <c r="TYJ115" s="908"/>
      <c r="TYK115" s="908"/>
      <c r="TYL115" s="908"/>
      <c r="TYM115" s="908"/>
      <c r="TYN115" s="908"/>
      <c r="TYO115" s="908"/>
      <c r="TYP115" s="908"/>
      <c r="TYQ115" s="908"/>
      <c r="TYR115" s="908"/>
      <c r="TYS115" s="908"/>
      <c r="TYT115" s="908"/>
      <c r="TYU115" s="908"/>
      <c r="TYV115" s="908"/>
      <c r="TYW115" s="908"/>
      <c r="TYX115" s="908"/>
      <c r="TYY115" s="908"/>
      <c r="TYZ115" s="908"/>
      <c r="TZA115" s="908"/>
      <c r="TZB115" s="908"/>
      <c r="TZC115" s="908"/>
      <c r="TZD115" s="908"/>
      <c r="TZE115" s="908"/>
      <c r="TZF115" s="908"/>
      <c r="TZG115" s="908"/>
      <c r="TZH115" s="908"/>
      <c r="TZI115" s="908"/>
      <c r="TZJ115" s="908"/>
      <c r="TZK115" s="908"/>
      <c r="TZL115" s="908"/>
      <c r="TZM115" s="908"/>
      <c r="TZN115" s="908"/>
      <c r="TZO115" s="908"/>
      <c r="TZP115" s="908"/>
      <c r="TZQ115" s="908"/>
      <c r="TZR115" s="908"/>
      <c r="TZS115" s="908"/>
      <c r="TZT115" s="908"/>
      <c r="TZU115" s="908"/>
      <c r="TZV115" s="908"/>
      <c r="TZW115" s="908"/>
      <c r="TZX115" s="908"/>
      <c r="TZY115" s="908"/>
      <c r="TZZ115" s="908"/>
      <c r="UAA115" s="908"/>
      <c r="UAB115" s="908"/>
      <c r="UAC115" s="908"/>
      <c r="UAD115" s="908"/>
      <c r="UAE115" s="908"/>
      <c r="UAF115" s="908"/>
      <c r="UAG115" s="908"/>
      <c r="UAH115" s="908"/>
      <c r="UAI115" s="908"/>
      <c r="UAJ115" s="908"/>
      <c r="UAK115" s="908"/>
      <c r="UAL115" s="908"/>
      <c r="UAM115" s="908"/>
      <c r="UAN115" s="908"/>
      <c r="UAO115" s="908"/>
      <c r="UAP115" s="908"/>
      <c r="UAQ115" s="908"/>
      <c r="UAR115" s="908"/>
      <c r="UAS115" s="908"/>
      <c r="UAT115" s="908"/>
      <c r="UAU115" s="908"/>
      <c r="UAV115" s="908"/>
      <c r="UAW115" s="908"/>
      <c r="UAX115" s="908"/>
      <c r="UAY115" s="908"/>
      <c r="UAZ115" s="908"/>
      <c r="UBA115" s="908"/>
      <c r="UBB115" s="908"/>
      <c r="UBC115" s="908"/>
      <c r="UBD115" s="908"/>
      <c r="UBE115" s="908"/>
      <c r="UBF115" s="908"/>
      <c r="UBG115" s="908"/>
      <c r="UBH115" s="908"/>
      <c r="UBI115" s="908"/>
      <c r="UBJ115" s="908"/>
      <c r="UBK115" s="908"/>
      <c r="UBL115" s="908"/>
      <c r="UBM115" s="908"/>
      <c r="UBN115" s="908"/>
      <c r="UBO115" s="908"/>
      <c r="UBP115" s="908"/>
      <c r="UBQ115" s="908"/>
      <c r="UBR115" s="908"/>
      <c r="UBS115" s="908"/>
      <c r="UBT115" s="908"/>
      <c r="UBU115" s="908"/>
      <c r="UBV115" s="908"/>
      <c r="UBW115" s="908"/>
      <c r="UBX115" s="908"/>
      <c r="UBY115" s="908"/>
      <c r="UBZ115" s="908"/>
      <c r="UCA115" s="908"/>
      <c r="UCB115" s="908"/>
      <c r="UCC115" s="908"/>
      <c r="UCD115" s="908"/>
      <c r="UCE115" s="908"/>
      <c r="UCF115" s="908"/>
      <c r="UCG115" s="908"/>
      <c r="UCH115" s="908"/>
      <c r="UCI115" s="908"/>
      <c r="UCJ115" s="908"/>
      <c r="UCK115" s="908"/>
      <c r="UCL115" s="908"/>
      <c r="UCM115" s="908"/>
      <c r="UCN115" s="908"/>
      <c r="UCO115" s="908"/>
      <c r="UCP115" s="908"/>
      <c r="UCQ115" s="908"/>
      <c r="UCR115" s="908"/>
      <c r="UCS115" s="908"/>
      <c r="UCT115" s="908"/>
      <c r="UCU115" s="908"/>
      <c r="UCV115" s="908"/>
      <c r="UCW115" s="908"/>
      <c r="UCX115" s="908"/>
      <c r="UCY115" s="908"/>
      <c r="UCZ115" s="908"/>
      <c r="UDA115" s="908"/>
      <c r="UDB115" s="908"/>
      <c r="UDC115" s="908"/>
      <c r="UDD115" s="908"/>
      <c r="UDE115" s="908"/>
      <c r="UDF115" s="908"/>
      <c r="UDG115" s="908"/>
      <c r="UDH115" s="908"/>
      <c r="UDI115" s="908"/>
      <c r="UDJ115" s="908"/>
      <c r="UDK115" s="908"/>
      <c r="UDL115" s="908"/>
      <c r="UDM115" s="908"/>
      <c r="UDN115" s="908"/>
      <c r="UDO115" s="908"/>
      <c r="UDP115" s="908"/>
      <c r="UDQ115" s="908"/>
      <c r="UDR115" s="908"/>
      <c r="UDS115" s="908"/>
      <c r="UDT115" s="908"/>
      <c r="UDU115" s="908"/>
      <c r="UDV115" s="908"/>
      <c r="UDW115" s="908"/>
      <c r="UDX115" s="908"/>
      <c r="UDY115" s="908"/>
      <c r="UDZ115" s="908"/>
      <c r="UEA115" s="908"/>
      <c r="UEB115" s="908"/>
      <c r="UEC115" s="908"/>
      <c r="UED115" s="908"/>
      <c r="UEE115" s="908"/>
      <c r="UEF115" s="908"/>
      <c r="UEG115" s="908"/>
      <c r="UEH115" s="908"/>
      <c r="UEI115" s="908"/>
      <c r="UEJ115" s="908"/>
      <c r="UEK115" s="908"/>
      <c r="UEL115" s="908"/>
      <c r="UEM115" s="908"/>
      <c r="UEN115" s="908"/>
      <c r="UEO115" s="908"/>
      <c r="UEP115" s="908"/>
      <c r="UEQ115" s="908"/>
      <c r="UER115" s="908"/>
      <c r="UES115" s="908"/>
      <c r="UET115" s="908"/>
      <c r="UEU115" s="908"/>
      <c r="UEV115" s="908"/>
      <c r="UEW115" s="908"/>
      <c r="UEX115" s="908"/>
      <c r="UEY115" s="908"/>
      <c r="UEZ115" s="908"/>
      <c r="UFA115" s="908"/>
      <c r="UFB115" s="908"/>
      <c r="UFC115" s="908"/>
      <c r="UFD115" s="908"/>
      <c r="UFE115" s="908"/>
      <c r="UFF115" s="908"/>
      <c r="UFG115" s="908"/>
      <c r="UFH115" s="908"/>
      <c r="UFI115" s="908"/>
      <c r="UFJ115" s="908"/>
      <c r="UFK115" s="908"/>
      <c r="UFL115" s="908"/>
      <c r="UFM115" s="908"/>
      <c r="UFN115" s="908"/>
      <c r="UFO115" s="908"/>
      <c r="UFP115" s="908"/>
      <c r="UFQ115" s="908"/>
      <c r="UFR115" s="908"/>
      <c r="UFS115" s="908"/>
      <c r="UFT115" s="908"/>
      <c r="UFU115" s="908"/>
      <c r="UFV115" s="908"/>
      <c r="UFW115" s="908"/>
      <c r="UFX115" s="908"/>
      <c r="UFY115" s="908"/>
      <c r="UFZ115" s="908"/>
      <c r="UGA115" s="908"/>
      <c r="UGB115" s="908"/>
      <c r="UGC115" s="908"/>
      <c r="UGD115" s="908"/>
      <c r="UGE115" s="908"/>
      <c r="UGF115" s="908"/>
      <c r="UGG115" s="908"/>
      <c r="UGH115" s="908"/>
      <c r="UGI115" s="908"/>
      <c r="UGJ115" s="908"/>
      <c r="UGK115" s="908"/>
      <c r="UGL115" s="908"/>
      <c r="UGM115" s="908"/>
      <c r="UGN115" s="908"/>
      <c r="UGO115" s="908"/>
      <c r="UGP115" s="908"/>
      <c r="UGQ115" s="908"/>
      <c r="UGR115" s="908"/>
      <c r="UGS115" s="908"/>
      <c r="UGT115" s="908"/>
      <c r="UGU115" s="908"/>
      <c r="UGV115" s="908"/>
      <c r="UGW115" s="908"/>
      <c r="UGX115" s="908"/>
      <c r="UGY115" s="908"/>
      <c r="UGZ115" s="908"/>
      <c r="UHA115" s="908"/>
      <c r="UHB115" s="908"/>
      <c r="UHC115" s="908"/>
      <c r="UHD115" s="908"/>
      <c r="UHE115" s="908"/>
      <c r="UHF115" s="908"/>
      <c r="UHG115" s="908"/>
      <c r="UHH115" s="908"/>
      <c r="UHI115" s="908"/>
      <c r="UHJ115" s="908"/>
      <c r="UHK115" s="908"/>
      <c r="UHL115" s="908"/>
      <c r="UHM115" s="908"/>
      <c r="UHN115" s="908"/>
      <c r="UHO115" s="908"/>
      <c r="UHP115" s="908"/>
      <c r="UHQ115" s="908"/>
      <c r="UHR115" s="908"/>
      <c r="UHS115" s="908"/>
      <c r="UHT115" s="908"/>
      <c r="UHU115" s="908"/>
      <c r="UHV115" s="908"/>
      <c r="UHW115" s="908"/>
      <c r="UHX115" s="908"/>
      <c r="UHY115" s="908"/>
      <c r="UHZ115" s="908"/>
      <c r="UIA115" s="908"/>
      <c r="UIB115" s="908"/>
      <c r="UIC115" s="908"/>
      <c r="UID115" s="908"/>
      <c r="UIE115" s="908"/>
      <c r="UIF115" s="908"/>
      <c r="UIG115" s="908"/>
      <c r="UIH115" s="908"/>
      <c r="UII115" s="908"/>
      <c r="UIJ115" s="908"/>
      <c r="UIK115" s="908"/>
      <c r="UIL115" s="908"/>
      <c r="UIM115" s="908"/>
      <c r="UIN115" s="908"/>
      <c r="UIO115" s="908"/>
      <c r="UIP115" s="908"/>
      <c r="UIQ115" s="908"/>
      <c r="UIR115" s="908"/>
      <c r="UIS115" s="908"/>
      <c r="UIT115" s="908"/>
      <c r="UIU115" s="908"/>
      <c r="UIV115" s="908"/>
      <c r="UIW115" s="908"/>
      <c r="UIX115" s="908"/>
      <c r="UIY115" s="908"/>
      <c r="UIZ115" s="908"/>
      <c r="UJA115" s="908"/>
      <c r="UJB115" s="908"/>
      <c r="UJC115" s="908"/>
      <c r="UJD115" s="908"/>
      <c r="UJE115" s="908"/>
      <c r="UJF115" s="908"/>
      <c r="UJG115" s="908"/>
      <c r="UJH115" s="908"/>
      <c r="UJI115" s="908"/>
      <c r="UJJ115" s="908"/>
      <c r="UJK115" s="908"/>
      <c r="UJL115" s="908"/>
      <c r="UJM115" s="908"/>
      <c r="UJN115" s="908"/>
      <c r="UJO115" s="908"/>
      <c r="UJP115" s="908"/>
      <c r="UJQ115" s="908"/>
      <c r="UJR115" s="908"/>
      <c r="UJS115" s="908"/>
      <c r="UJT115" s="908"/>
      <c r="UJU115" s="908"/>
      <c r="UJV115" s="908"/>
      <c r="UJW115" s="908"/>
      <c r="UJX115" s="908"/>
      <c r="UJY115" s="908"/>
      <c r="UJZ115" s="908"/>
      <c r="UKA115" s="908"/>
      <c r="UKB115" s="908"/>
      <c r="UKC115" s="908"/>
      <c r="UKD115" s="908"/>
      <c r="UKE115" s="908"/>
      <c r="UKF115" s="908"/>
      <c r="UKG115" s="908"/>
      <c r="UKH115" s="908"/>
      <c r="UKI115" s="908"/>
      <c r="UKJ115" s="908"/>
      <c r="UKK115" s="908"/>
      <c r="UKL115" s="908"/>
      <c r="UKM115" s="908"/>
      <c r="UKN115" s="908"/>
      <c r="UKO115" s="908"/>
      <c r="UKP115" s="908"/>
      <c r="UKQ115" s="908"/>
      <c r="UKR115" s="908"/>
      <c r="UKS115" s="908"/>
      <c r="UKT115" s="908"/>
      <c r="UKU115" s="908"/>
      <c r="UKV115" s="908"/>
      <c r="UKW115" s="908"/>
      <c r="UKX115" s="908"/>
      <c r="UKY115" s="908"/>
      <c r="UKZ115" s="908"/>
      <c r="ULA115" s="908"/>
      <c r="ULB115" s="908"/>
      <c r="ULC115" s="908"/>
      <c r="ULD115" s="908"/>
      <c r="ULE115" s="908"/>
      <c r="ULF115" s="908"/>
      <c r="ULG115" s="908"/>
      <c r="ULH115" s="908"/>
      <c r="ULI115" s="908"/>
      <c r="ULJ115" s="908"/>
      <c r="ULK115" s="908"/>
      <c r="ULL115" s="908"/>
      <c r="ULM115" s="908"/>
      <c r="ULN115" s="908"/>
      <c r="ULO115" s="908"/>
      <c r="ULP115" s="908"/>
      <c r="ULQ115" s="908"/>
      <c r="ULR115" s="908"/>
      <c r="ULS115" s="908"/>
      <c r="ULT115" s="908"/>
      <c r="ULU115" s="908"/>
      <c r="ULV115" s="908"/>
      <c r="ULW115" s="908"/>
      <c r="ULX115" s="908"/>
      <c r="ULY115" s="908"/>
      <c r="ULZ115" s="908"/>
      <c r="UMA115" s="908"/>
      <c r="UMB115" s="908"/>
      <c r="UMC115" s="908"/>
      <c r="UMD115" s="908"/>
      <c r="UME115" s="908"/>
      <c r="UMF115" s="908"/>
      <c r="UMG115" s="908"/>
      <c r="UMH115" s="908"/>
      <c r="UMI115" s="908"/>
      <c r="UMJ115" s="908"/>
      <c r="UMK115" s="908"/>
      <c r="UML115" s="908"/>
      <c r="UMM115" s="908"/>
      <c r="UMN115" s="908"/>
      <c r="UMO115" s="908"/>
      <c r="UMP115" s="908"/>
      <c r="UMQ115" s="908"/>
      <c r="UMR115" s="908"/>
      <c r="UMS115" s="908"/>
      <c r="UMT115" s="908"/>
      <c r="UMU115" s="908"/>
      <c r="UMV115" s="908"/>
      <c r="UMW115" s="908"/>
      <c r="UMX115" s="908"/>
      <c r="UMY115" s="908"/>
      <c r="UMZ115" s="908"/>
      <c r="UNA115" s="908"/>
      <c r="UNB115" s="908"/>
      <c r="UNC115" s="908"/>
      <c r="UND115" s="908"/>
      <c r="UNE115" s="908"/>
      <c r="UNF115" s="908"/>
      <c r="UNG115" s="908"/>
      <c r="UNH115" s="908"/>
      <c r="UNI115" s="908"/>
      <c r="UNJ115" s="908"/>
      <c r="UNK115" s="908"/>
      <c r="UNL115" s="908"/>
      <c r="UNM115" s="908"/>
      <c r="UNN115" s="908"/>
      <c r="UNO115" s="908"/>
      <c r="UNP115" s="908"/>
      <c r="UNQ115" s="908"/>
      <c r="UNR115" s="908"/>
      <c r="UNS115" s="908"/>
      <c r="UNT115" s="908"/>
      <c r="UNU115" s="908"/>
      <c r="UNV115" s="908"/>
      <c r="UNW115" s="908"/>
      <c r="UNX115" s="908"/>
      <c r="UNY115" s="908"/>
      <c r="UNZ115" s="908"/>
      <c r="UOA115" s="908"/>
      <c r="UOB115" s="908"/>
      <c r="UOC115" s="908"/>
      <c r="UOD115" s="908"/>
      <c r="UOE115" s="908"/>
      <c r="UOF115" s="908"/>
      <c r="UOG115" s="908"/>
      <c r="UOH115" s="908"/>
      <c r="UOI115" s="908"/>
      <c r="UOJ115" s="908"/>
      <c r="UOK115" s="908"/>
      <c r="UOL115" s="908"/>
      <c r="UOM115" s="908"/>
      <c r="UON115" s="908"/>
      <c r="UOO115" s="908"/>
      <c r="UOP115" s="908"/>
      <c r="UOQ115" s="908"/>
      <c r="UOR115" s="908"/>
      <c r="UOS115" s="908"/>
      <c r="UOT115" s="908"/>
      <c r="UOU115" s="908"/>
      <c r="UOV115" s="908"/>
      <c r="UOW115" s="908"/>
      <c r="UOX115" s="908"/>
      <c r="UOY115" s="908"/>
      <c r="UOZ115" s="908"/>
      <c r="UPA115" s="908"/>
      <c r="UPB115" s="908"/>
      <c r="UPC115" s="908"/>
      <c r="UPD115" s="908"/>
      <c r="UPE115" s="908"/>
      <c r="UPF115" s="908"/>
      <c r="UPG115" s="908"/>
      <c r="UPH115" s="908"/>
      <c r="UPI115" s="908"/>
      <c r="UPJ115" s="908"/>
      <c r="UPK115" s="908"/>
      <c r="UPL115" s="908"/>
      <c r="UPM115" s="908"/>
      <c r="UPN115" s="908"/>
      <c r="UPO115" s="908"/>
      <c r="UPP115" s="908"/>
      <c r="UPQ115" s="908"/>
      <c r="UPR115" s="908"/>
      <c r="UPS115" s="908"/>
      <c r="UPT115" s="908"/>
      <c r="UPU115" s="908"/>
      <c r="UPV115" s="908"/>
      <c r="UPW115" s="908"/>
      <c r="UPX115" s="908"/>
      <c r="UPY115" s="908"/>
      <c r="UPZ115" s="908"/>
      <c r="UQA115" s="908"/>
      <c r="UQB115" s="908"/>
      <c r="UQC115" s="908"/>
      <c r="UQD115" s="908"/>
      <c r="UQE115" s="908"/>
      <c r="UQF115" s="908"/>
      <c r="UQG115" s="908"/>
      <c r="UQH115" s="908"/>
      <c r="UQI115" s="908"/>
      <c r="UQJ115" s="908"/>
      <c r="UQK115" s="908"/>
      <c r="UQL115" s="908"/>
      <c r="UQM115" s="908"/>
      <c r="UQN115" s="908"/>
      <c r="UQO115" s="908"/>
      <c r="UQP115" s="908"/>
      <c r="UQQ115" s="908"/>
      <c r="UQR115" s="908"/>
      <c r="UQS115" s="908"/>
      <c r="UQT115" s="908"/>
      <c r="UQU115" s="908"/>
      <c r="UQV115" s="908"/>
      <c r="UQW115" s="908"/>
      <c r="UQX115" s="908"/>
      <c r="UQY115" s="908"/>
      <c r="UQZ115" s="908"/>
      <c r="URA115" s="908"/>
      <c r="URB115" s="908"/>
      <c r="URC115" s="908"/>
      <c r="URD115" s="908"/>
      <c r="URE115" s="908"/>
      <c r="URF115" s="908"/>
      <c r="URG115" s="908"/>
      <c r="URH115" s="908"/>
      <c r="URI115" s="908"/>
      <c r="URJ115" s="908"/>
      <c r="URK115" s="908"/>
      <c r="URL115" s="908"/>
      <c r="URM115" s="908"/>
      <c r="URN115" s="908"/>
      <c r="URO115" s="908"/>
      <c r="URP115" s="908"/>
      <c r="URQ115" s="908"/>
      <c r="URR115" s="908"/>
      <c r="URS115" s="908"/>
      <c r="URT115" s="908"/>
      <c r="URU115" s="908"/>
      <c r="URV115" s="908"/>
      <c r="URW115" s="908"/>
      <c r="URX115" s="908"/>
      <c r="URY115" s="908"/>
      <c r="URZ115" s="908"/>
      <c r="USA115" s="908"/>
      <c r="USB115" s="908"/>
      <c r="USC115" s="908"/>
      <c r="USD115" s="908"/>
      <c r="USE115" s="908"/>
      <c r="USF115" s="908"/>
      <c r="USG115" s="908"/>
      <c r="USH115" s="908"/>
      <c r="USI115" s="908"/>
      <c r="USJ115" s="908"/>
      <c r="USK115" s="908"/>
      <c r="USL115" s="908"/>
      <c r="USM115" s="908"/>
      <c r="USN115" s="908"/>
      <c r="USO115" s="908"/>
      <c r="USP115" s="908"/>
      <c r="USQ115" s="908"/>
      <c r="USR115" s="908"/>
      <c r="USS115" s="908"/>
      <c r="UST115" s="908"/>
      <c r="USU115" s="908"/>
      <c r="USV115" s="908"/>
      <c r="USW115" s="908"/>
      <c r="USX115" s="908"/>
      <c r="USY115" s="908"/>
      <c r="USZ115" s="908"/>
      <c r="UTA115" s="908"/>
      <c r="UTB115" s="908"/>
      <c r="UTC115" s="908"/>
      <c r="UTD115" s="908"/>
      <c r="UTE115" s="908"/>
      <c r="UTF115" s="908"/>
      <c r="UTG115" s="908"/>
      <c r="UTH115" s="908"/>
      <c r="UTI115" s="908"/>
      <c r="UTJ115" s="908"/>
      <c r="UTK115" s="908"/>
      <c r="UTL115" s="908"/>
      <c r="UTM115" s="908"/>
      <c r="UTN115" s="908"/>
      <c r="UTO115" s="908"/>
      <c r="UTP115" s="908"/>
      <c r="UTQ115" s="908"/>
      <c r="UTR115" s="908"/>
      <c r="UTS115" s="908"/>
      <c r="UTT115" s="908"/>
      <c r="UTU115" s="908"/>
      <c r="UTV115" s="908"/>
      <c r="UTW115" s="908"/>
      <c r="UTX115" s="908"/>
      <c r="UTY115" s="908"/>
      <c r="UTZ115" s="908"/>
      <c r="UUA115" s="908"/>
      <c r="UUB115" s="908"/>
      <c r="UUC115" s="908"/>
      <c r="UUD115" s="908"/>
      <c r="UUE115" s="908"/>
      <c r="UUF115" s="908"/>
      <c r="UUG115" s="908"/>
      <c r="UUH115" s="908"/>
      <c r="UUI115" s="908"/>
      <c r="UUJ115" s="908"/>
      <c r="UUK115" s="908"/>
      <c r="UUL115" s="908"/>
      <c r="UUM115" s="908"/>
      <c r="UUN115" s="908"/>
      <c r="UUO115" s="908"/>
      <c r="UUP115" s="908"/>
      <c r="UUQ115" s="908"/>
      <c r="UUR115" s="908"/>
      <c r="UUS115" s="908"/>
      <c r="UUT115" s="908"/>
      <c r="UUU115" s="908"/>
      <c r="UUV115" s="908"/>
      <c r="UUW115" s="908"/>
      <c r="UUX115" s="908"/>
      <c r="UUY115" s="908"/>
      <c r="UUZ115" s="908"/>
      <c r="UVA115" s="908"/>
      <c r="UVB115" s="908"/>
      <c r="UVC115" s="908"/>
      <c r="UVD115" s="908"/>
      <c r="UVE115" s="908"/>
      <c r="UVF115" s="908"/>
      <c r="UVG115" s="908"/>
      <c r="UVH115" s="908"/>
      <c r="UVI115" s="908"/>
      <c r="UVJ115" s="908"/>
      <c r="UVK115" s="908"/>
      <c r="UVL115" s="908"/>
      <c r="UVM115" s="908"/>
      <c r="UVN115" s="908"/>
      <c r="UVO115" s="908"/>
      <c r="UVP115" s="908"/>
      <c r="UVQ115" s="908"/>
      <c r="UVR115" s="908"/>
      <c r="UVS115" s="908"/>
      <c r="UVT115" s="908"/>
      <c r="UVU115" s="908"/>
      <c r="UVV115" s="908"/>
      <c r="UVW115" s="908"/>
      <c r="UVX115" s="908"/>
      <c r="UVY115" s="908"/>
      <c r="UVZ115" s="908"/>
      <c r="UWA115" s="908"/>
      <c r="UWB115" s="908"/>
      <c r="UWC115" s="908"/>
      <c r="UWD115" s="908"/>
      <c r="UWE115" s="908"/>
      <c r="UWF115" s="908"/>
      <c r="UWG115" s="908"/>
      <c r="UWH115" s="908"/>
      <c r="UWI115" s="908"/>
      <c r="UWJ115" s="908"/>
      <c r="UWK115" s="908"/>
      <c r="UWL115" s="908"/>
      <c r="UWM115" s="908"/>
      <c r="UWN115" s="908"/>
      <c r="UWO115" s="908"/>
      <c r="UWP115" s="908"/>
      <c r="UWQ115" s="908"/>
      <c r="UWR115" s="908"/>
      <c r="UWS115" s="908"/>
      <c r="UWT115" s="908"/>
      <c r="UWU115" s="908"/>
      <c r="UWV115" s="908"/>
      <c r="UWW115" s="908"/>
      <c r="UWX115" s="908"/>
      <c r="UWY115" s="908"/>
      <c r="UWZ115" s="908"/>
      <c r="UXA115" s="908"/>
      <c r="UXB115" s="908"/>
      <c r="UXC115" s="908"/>
      <c r="UXD115" s="908"/>
      <c r="UXE115" s="908"/>
      <c r="UXF115" s="908"/>
      <c r="UXG115" s="908"/>
      <c r="UXH115" s="908"/>
      <c r="UXI115" s="908"/>
      <c r="UXJ115" s="908"/>
      <c r="UXK115" s="908"/>
      <c r="UXL115" s="908"/>
      <c r="UXM115" s="908"/>
      <c r="UXN115" s="908"/>
      <c r="UXO115" s="908"/>
      <c r="UXP115" s="908"/>
      <c r="UXQ115" s="908"/>
      <c r="UXR115" s="908"/>
      <c r="UXS115" s="908"/>
      <c r="UXT115" s="908"/>
      <c r="UXU115" s="908"/>
      <c r="UXV115" s="908"/>
      <c r="UXW115" s="908"/>
      <c r="UXX115" s="908"/>
      <c r="UXY115" s="908"/>
      <c r="UXZ115" s="908"/>
      <c r="UYA115" s="908"/>
      <c r="UYB115" s="908"/>
      <c r="UYC115" s="908"/>
      <c r="UYD115" s="908"/>
      <c r="UYE115" s="908"/>
      <c r="UYF115" s="908"/>
      <c r="UYG115" s="908"/>
      <c r="UYH115" s="908"/>
      <c r="UYI115" s="908"/>
      <c r="UYJ115" s="908"/>
      <c r="UYK115" s="908"/>
      <c r="UYL115" s="908"/>
      <c r="UYM115" s="908"/>
      <c r="UYN115" s="908"/>
      <c r="UYO115" s="908"/>
      <c r="UYP115" s="908"/>
      <c r="UYQ115" s="908"/>
      <c r="UYR115" s="908"/>
      <c r="UYS115" s="908"/>
      <c r="UYT115" s="908"/>
      <c r="UYU115" s="908"/>
      <c r="UYV115" s="908"/>
      <c r="UYW115" s="908"/>
      <c r="UYX115" s="908"/>
      <c r="UYY115" s="908"/>
      <c r="UYZ115" s="908"/>
      <c r="UZA115" s="908"/>
      <c r="UZB115" s="908"/>
      <c r="UZC115" s="908"/>
      <c r="UZD115" s="908"/>
      <c r="UZE115" s="908"/>
      <c r="UZF115" s="908"/>
      <c r="UZG115" s="908"/>
      <c r="UZH115" s="908"/>
      <c r="UZI115" s="908"/>
      <c r="UZJ115" s="908"/>
      <c r="UZK115" s="908"/>
      <c r="UZL115" s="908"/>
      <c r="UZM115" s="908"/>
      <c r="UZN115" s="908"/>
      <c r="UZO115" s="908"/>
      <c r="UZP115" s="908"/>
      <c r="UZQ115" s="908"/>
      <c r="UZR115" s="908"/>
      <c r="UZS115" s="908"/>
      <c r="UZT115" s="908"/>
      <c r="UZU115" s="908"/>
      <c r="UZV115" s="908"/>
      <c r="UZW115" s="908"/>
      <c r="UZX115" s="908"/>
      <c r="UZY115" s="908"/>
      <c r="UZZ115" s="908"/>
      <c r="VAA115" s="908"/>
      <c r="VAB115" s="908"/>
      <c r="VAC115" s="908"/>
      <c r="VAD115" s="908"/>
      <c r="VAE115" s="908"/>
      <c r="VAF115" s="908"/>
      <c r="VAG115" s="908"/>
      <c r="VAH115" s="908"/>
      <c r="VAI115" s="908"/>
      <c r="VAJ115" s="908"/>
      <c r="VAK115" s="908"/>
      <c r="VAL115" s="908"/>
      <c r="VAM115" s="908"/>
      <c r="VAN115" s="908"/>
      <c r="VAO115" s="908"/>
      <c r="VAP115" s="908"/>
      <c r="VAQ115" s="908"/>
      <c r="VAR115" s="908"/>
      <c r="VAS115" s="908"/>
      <c r="VAT115" s="908"/>
      <c r="VAU115" s="908"/>
      <c r="VAV115" s="908"/>
      <c r="VAW115" s="908"/>
      <c r="VAX115" s="908"/>
      <c r="VAY115" s="908"/>
      <c r="VAZ115" s="908"/>
      <c r="VBA115" s="908"/>
      <c r="VBB115" s="908"/>
      <c r="VBC115" s="908"/>
      <c r="VBD115" s="908"/>
      <c r="VBE115" s="908"/>
      <c r="VBF115" s="908"/>
      <c r="VBG115" s="908"/>
      <c r="VBH115" s="908"/>
      <c r="VBI115" s="908"/>
      <c r="VBJ115" s="908"/>
      <c r="VBK115" s="908"/>
      <c r="VBL115" s="908"/>
      <c r="VBM115" s="908"/>
      <c r="VBN115" s="908"/>
      <c r="VBO115" s="908"/>
      <c r="VBP115" s="908"/>
      <c r="VBQ115" s="908"/>
      <c r="VBR115" s="908"/>
      <c r="VBS115" s="908"/>
      <c r="VBT115" s="908"/>
      <c r="VBU115" s="908"/>
      <c r="VBV115" s="908"/>
      <c r="VBW115" s="908"/>
      <c r="VBX115" s="908"/>
      <c r="VBY115" s="908"/>
      <c r="VBZ115" s="908"/>
      <c r="VCA115" s="908"/>
      <c r="VCB115" s="908"/>
      <c r="VCC115" s="908"/>
      <c r="VCD115" s="908"/>
      <c r="VCE115" s="908"/>
      <c r="VCF115" s="908"/>
      <c r="VCG115" s="908"/>
      <c r="VCH115" s="908"/>
      <c r="VCI115" s="908"/>
      <c r="VCJ115" s="908"/>
      <c r="VCK115" s="908"/>
      <c r="VCL115" s="908"/>
      <c r="VCM115" s="908"/>
      <c r="VCN115" s="908"/>
      <c r="VCO115" s="908"/>
      <c r="VCP115" s="908"/>
      <c r="VCQ115" s="908"/>
      <c r="VCR115" s="908"/>
      <c r="VCS115" s="908"/>
      <c r="VCT115" s="908"/>
      <c r="VCU115" s="908"/>
      <c r="VCV115" s="908"/>
      <c r="VCW115" s="908"/>
      <c r="VCX115" s="908"/>
      <c r="VCY115" s="908"/>
      <c r="VCZ115" s="908"/>
      <c r="VDA115" s="908"/>
      <c r="VDB115" s="908"/>
      <c r="VDC115" s="908"/>
      <c r="VDD115" s="908"/>
      <c r="VDE115" s="908"/>
      <c r="VDF115" s="908"/>
      <c r="VDG115" s="908"/>
      <c r="VDH115" s="908"/>
      <c r="VDI115" s="908"/>
      <c r="VDJ115" s="908"/>
      <c r="VDK115" s="908"/>
      <c r="VDL115" s="908"/>
      <c r="VDM115" s="908"/>
      <c r="VDN115" s="908"/>
      <c r="VDO115" s="908"/>
      <c r="VDP115" s="908"/>
      <c r="VDQ115" s="908"/>
      <c r="VDR115" s="908"/>
      <c r="VDS115" s="908"/>
      <c r="VDT115" s="908"/>
      <c r="VDU115" s="908"/>
      <c r="VDV115" s="908"/>
      <c r="VDW115" s="908"/>
      <c r="VDX115" s="908"/>
      <c r="VDY115" s="908"/>
      <c r="VDZ115" s="908"/>
      <c r="VEA115" s="908"/>
      <c r="VEB115" s="908"/>
      <c r="VEC115" s="908"/>
      <c r="VED115" s="908"/>
      <c r="VEE115" s="908"/>
      <c r="VEF115" s="908"/>
      <c r="VEG115" s="908"/>
      <c r="VEH115" s="908"/>
      <c r="VEI115" s="908"/>
      <c r="VEJ115" s="908"/>
      <c r="VEK115" s="908"/>
      <c r="VEL115" s="908"/>
      <c r="VEM115" s="908"/>
      <c r="VEN115" s="908"/>
      <c r="VEO115" s="908"/>
      <c r="VEP115" s="908"/>
      <c r="VEQ115" s="908"/>
      <c r="VER115" s="908"/>
      <c r="VES115" s="908"/>
      <c r="VET115" s="908"/>
      <c r="VEU115" s="908"/>
      <c r="VEV115" s="908"/>
      <c r="VEW115" s="908"/>
      <c r="VEX115" s="908"/>
      <c r="VEY115" s="908"/>
      <c r="VEZ115" s="908"/>
      <c r="VFA115" s="908"/>
      <c r="VFB115" s="908"/>
      <c r="VFC115" s="908"/>
      <c r="VFD115" s="908"/>
      <c r="VFE115" s="908"/>
      <c r="VFF115" s="908"/>
      <c r="VFG115" s="908"/>
      <c r="VFH115" s="908"/>
      <c r="VFI115" s="908"/>
      <c r="VFJ115" s="908"/>
      <c r="VFK115" s="908"/>
      <c r="VFL115" s="908"/>
      <c r="VFM115" s="908"/>
      <c r="VFN115" s="908"/>
      <c r="VFO115" s="908"/>
      <c r="VFP115" s="908"/>
      <c r="VFQ115" s="908"/>
      <c r="VFR115" s="908"/>
      <c r="VFS115" s="908"/>
      <c r="VFT115" s="908"/>
      <c r="VFU115" s="908"/>
      <c r="VFV115" s="908"/>
      <c r="VFW115" s="908"/>
      <c r="VFX115" s="908"/>
      <c r="VFY115" s="908"/>
      <c r="VFZ115" s="908"/>
      <c r="VGA115" s="908"/>
      <c r="VGB115" s="908"/>
      <c r="VGC115" s="908"/>
      <c r="VGD115" s="908"/>
      <c r="VGE115" s="908"/>
      <c r="VGF115" s="908"/>
      <c r="VGG115" s="908"/>
      <c r="VGH115" s="908"/>
      <c r="VGI115" s="908"/>
      <c r="VGJ115" s="908"/>
      <c r="VGK115" s="908"/>
      <c r="VGL115" s="908"/>
      <c r="VGM115" s="908"/>
      <c r="VGN115" s="908"/>
      <c r="VGO115" s="908"/>
      <c r="VGP115" s="908"/>
      <c r="VGQ115" s="908"/>
      <c r="VGR115" s="908"/>
      <c r="VGS115" s="908"/>
      <c r="VGT115" s="908"/>
      <c r="VGU115" s="908"/>
      <c r="VGV115" s="908"/>
      <c r="VGW115" s="908"/>
      <c r="VGX115" s="908"/>
      <c r="VGY115" s="908"/>
      <c r="VGZ115" s="908"/>
      <c r="VHA115" s="908"/>
      <c r="VHB115" s="908"/>
      <c r="VHC115" s="908"/>
      <c r="VHD115" s="908"/>
      <c r="VHE115" s="908"/>
      <c r="VHF115" s="908"/>
      <c r="VHG115" s="908"/>
      <c r="VHH115" s="908"/>
      <c r="VHI115" s="908"/>
      <c r="VHJ115" s="908"/>
      <c r="VHK115" s="908"/>
      <c r="VHL115" s="908"/>
      <c r="VHM115" s="908"/>
      <c r="VHN115" s="908"/>
      <c r="VHO115" s="908"/>
      <c r="VHP115" s="908"/>
      <c r="VHQ115" s="908"/>
      <c r="VHR115" s="908"/>
      <c r="VHS115" s="908"/>
      <c r="VHT115" s="908"/>
      <c r="VHU115" s="908"/>
      <c r="VHV115" s="908"/>
      <c r="VHW115" s="908"/>
      <c r="VHX115" s="908"/>
      <c r="VHY115" s="908"/>
      <c r="VHZ115" s="908"/>
      <c r="VIA115" s="908"/>
      <c r="VIB115" s="908"/>
      <c r="VIC115" s="908"/>
      <c r="VID115" s="908"/>
      <c r="VIE115" s="908"/>
      <c r="VIF115" s="908"/>
      <c r="VIG115" s="908"/>
      <c r="VIH115" s="908"/>
      <c r="VII115" s="908"/>
      <c r="VIJ115" s="908"/>
      <c r="VIK115" s="908"/>
      <c r="VIL115" s="908"/>
      <c r="VIM115" s="908"/>
      <c r="VIN115" s="908"/>
      <c r="VIO115" s="908"/>
      <c r="VIP115" s="908"/>
      <c r="VIQ115" s="908"/>
      <c r="VIR115" s="908"/>
      <c r="VIS115" s="908"/>
      <c r="VIT115" s="908"/>
      <c r="VIU115" s="908"/>
      <c r="VIV115" s="908"/>
      <c r="VIW115" s="908"/>
      <c r="VIX115" s="908"/>
      <c r="VIY115" s="908"/>
      <c r="VIZ115" s="908"/>
      <c r="VJA115" s="908"/>
      <c r="VJB115" s="908"/>
      <c r="VJC115" s="908"/>
      <c r="VJD115" s="908"/>
      <c r="VJE115" s="908"/>
      <c r="VJF115" s="908"/>
      <c r="VJG115" s="908"/>
      <c r="VJH115" s="908"/>
      <c r="VJI115" s="908"/>
      <c r="VJJ115" s="908"/>
      <c r="VJK115" s="908"/>
      <c r="VJL115" s="908"/>
      <c r="VJM115" s="908"/>
      <c r="VJN115" s="908"/>
      <c r="VJO115" s="908"/>
      <c r="VJP115" s="908"/>
      <c r="VJQ115" s="908"/>
      <c r="VJR115" s="908"/>
      <c r="VJS115" s="908"/>
      <c r="VJT115" s="908"/>
      <c r="VJU115" s="908"/>
      <c r="VJV115" s="908"/>
      <c r="VJW115" s="908"/>
      <c r="VJX115" s="908"/>
      <c r="VJY115" s="908"/>
      <c r="VJZ115" s="908"/>
      <c r="VKA115" s="908"/>
      <c r="VKB115" s="908"/>
      <c r="VKC115" s="908"/>
      <c r="VKD115" s="908"/>
      <c r="VKE115" s="908"/>
      <c r="VKF115" s="908"/>
      <c r="VKG115" s="908"/>
      <c r="VKH115" s="908"/>
      <c r="VKI115" s="908"/>
      <c r="VKJ115" s="908"/>
      <c r="VKK115" s="908"/>
      <c r="VKL115" s="908"/>
      <c r="VKM115" s="908"/>
      <c r="VKN115" s="908"/>
      <c r="VKO115" s="908"/>
      <c r="VKP115" s="908"/>
      <c r="VKQ115" s="908"/>
      <c r="VKR115" s="908"/>
      <c r="VKS115" s="908"/>
      <c r="VKT115" s="908"/>
      <c r="VKU115" s="908"/>
      <c r="VKV115" s="908"/>
      <c r="VKW115" s="908"/>
      <c r="VKX115" s="908"/>
      <c r="VKY115" s="908"/>
      <c r="VKZ115" s="908"/>
      <c r="VLA115" s="908"/>
      <c r="VLB115" s="908"/>
      <c r="VLC115" s="908"/>
      <c r="VLD115" s="908"/>
      <c r="VLE115" s="908"/>
      <c r="VLF115" s="908"/>
      <c r="VLG115" s="908"/>
      <c r="VLH115" s="908"/>
      <c r="VLI115" s="908"/>
      <c r="VLJ115" s="908"/>
      <c r="VLK115" s="908"/>
      <c r="VLL115" s="908"/>
      <c r="VLM115" s="908"/>
      <c r="VLN115" s="908"/>
      <c r="VLO115" s="908"/>
      <c r="VLP115" s="908"/>
      <c r="VLQ115" s="908"/>
      <c r="VLR115" s="908"/>
      <c r="VLS115" s="908"/>
      <c r="VLT115" s="908"/>
      <c r="VLU115" s="908"/>
      <c r="VLV115" s="908"/>
      <c r="VLW115" s="908"/>
      <c r="VLX115" s="908"/>
      <c r="VLY115" s="908"/>
      <c r="VLZ115" s="908"/>
      <c r="VMA115" s="908"/>
      <c r="VMB115" s="908"/>
      <c r="VMC115" s="908"/>
      <c r="VMD115" s="908"/>
      <c r="VME115" s="908"/>
      <c r="VMF115" s="908"/>
      <c r="VMG115" s="908"/>
      <c r="VMH115" s="908"/>
      <c r="VMI115" s="908"/>
      <c r="VMJ115" s="908"/>
      <c r="VMK115" s="908"/>
      <c r="VML115" s="908"/>
      <c r="VMM115" s="908"/>
      <c r="VMN115" s="908"/>
      <c r="VMO115" s="908"/>
      <c r="VMP115" s="908"/>
      <c r="VMQ115" s="908"/>
      <c r="VMR115" s="908"/>
      <c r="VMS115" s="908"/>
      <c r="VMT115" s="908"/>
      <c r="VMU115" s="908"/>
      <c r="VMV115" s="908"/>
      <c r="VMW115" s="908"/>
      <c r="VMX115" s="908"/>
      <c r="VMY115" s="908"/>
      <c r="VMZ115" s="908"/>
      <c r="VNA115" s="908"/>
      <c r="VNB115" s="908"/>
      <c r="VNC115" s="908"/>
      <c r="VND115" s="908"/>
      <c r="VNE115" s="908"/>
      <c r="VNF115" s="908"/>
      <c r="VNG115" s="908"/>
      <c r="VNH115" s="908"/>
      <c r="VNI115" s="908"/>
      <c r="VNJ115" s="908"/>
      <c r="VNK115" s="908"/>
      <c r="VNL115" s="908"/>
      <c r="VNM115" s="908"/>
      <c r="VNN115" s="908"/>
      <c r="VNO115" s="908"/>
      <c r="VNP115" s="908"/>
      <c r="VNQ115" s="908"/>
      <c r="VNR115" s="908"/>
      <c r="VNS115" s="908"/>
      <c r="VNT115" s="908"/>
      <c r="VNU115" s="908"/>
      <c r="VNV115" s="908"/>
      <c r="VNW115" s="908"/>
      <c r="VNX115" s="908"/>
      <c r="VNY115" s="908"/>
      <c r="VNZ115" s="908"/>
      <c r="VOA115" s="908"/>
      <c r="VOB115" s="908"/>
      <c r="VOC115" s="908"/>
      <c r="VOD115" s="908"/>
      <c r="VOE115" s="908"/>
      <c r="VOF115" s="908"/>
      <c r="VOG115" s="908"/>
      <c r="VOH115" s="908"/>
      <c r="VOI115" s="908"/>
      <c r="VOJ115" s="908"/>
      <c r="VOK115" s="908"/>
      <c r="VOL115" s="908"/>
      <c r="VOM115" s="908"/>
      <c r="VON115" s="908"/>
      <c r="VOO115" s="908"/>
      <c r="VOP115" s="908"/>
      <c r="VOQ115" s="908"/>
      <c r="VOR115" s="908"/>
      <c r="VOS115" s="908"/>
      <c r="VOT115" s="908"/>
      <c r="VOU115" s="908"/>
      <c r="VOV115" s="908"/>
      <c r="VOW115" s="908"/>
      <c r="VOX115" s="908"/>
      <c r="VOY115" s="908"/>
      <c r="VOZ115" s="908"/>
      <c r="VPA115" s="908"/>
      <c r="VPB115" s="908"/>
      <c r="VPC115" s="908"/>
      <c r="VPD115" s="908"/>
      <c r="VPE115" s="908"/>
      <c r="VPF115" s="908"/>
      <c r="VPG115" s="908"/>
      <c r="VPH115" s="908"/>
      <c r="VPI115" s="908"/>
      <c r="VPJ115" s="908"/>
      <c r="VPK115" s="908"/>
      <c r="VPL115" s="908"/>
      <c r="VPM115" s="908"/>
      <c r="VPN115" s="908"/>
      <c r="VPO115" s="908"/>
      <c r="VPP115" s="908"/>
      <c r="VPQ115" s="908"/>
      <c r="VPR115" s="908"/>
      <c r="VPS115" s="908"/>
      <c r="VPT115" s="908"/>
      <c r="VPU115" s="908"/>
      <c r="VPV115" s="908"/>
      <c r="VPW115" s="908"/>
      <c r="VPX115" s="908"/>
      <c r="VPY115" s="908"/>
      <c r="VPZ115" s="908"/>
      <c r="VQA115" s="908"/>
      <c r="VQB115" s="908"/>
      <c r="VQC115" s="908"/>
      <c r="VQD115" s="908"/>
      <c r="VQE115" s="908"/>
      <c r="VQF115" s="908"/>
      <c r="VQG115" s="908"/>
      <c r="VQH115" s="908"/>
      <c r="VQI115" s="908"/>
      <c r="VQJ115" s="908"/>
      <c r="VQK115" s="908"/>
      <c r="VQL115" s="908"/>
      <c r="VQM115" s="908"/>
      <c r="VQN115" s="908"/>
      <c r="VQO115" s="908"/>
      <c r="VQP115" s="908"/>
      <c r="VQQ115" s="908"/>
      <c r="VQR115" s="908"/>
      <c r="VQS115" s="908"/>
      <c r="VQT115" s="908"/>
      <c r="VQU115" s="908"/>
      <c r="VQV115" s="908"/>
      <c r="VQW115" s="908"/>
      <c r="VQX115" s="908"/>
      <c r="VQY115" s="908"/>
      <c r="VQZ115" s="908"/>
      <c r="VRA115" s="908"/>
      <c r="VRB115" s="908"/>
      <c r="VRC115" s="908"/>
      <c r="VRD115" s="908"/>
      <c r="VRE115" s="908"/>
      <c r="VRF115" s="908"/>
      <c r="VRG115" s="908"/>
      <c r="VRH115" s="908"/>
      <c r="VRI115" s="908"/>
      <c r="VRJ115" s="908"/>
      <c r="VRK115" s="908"/>
      <c r="VRL115" s="908"/>
      <c r="VRM115" s="908"/>
      <c r="VRN115" s="908"/>
      <c r="VRO115" s="908"/>
      <c r="VRP115" s="908"/>
      <c r="VRQ115" s="908"/>
      <c r="VRR115" s="908"/>
      <c r="VRS115" s="908"/>
      <c r="VRT115" s="908"/>
      <c r="VRU115" s="908"/>
      <c r="VRV115" s="908"/>
      <c r="VRW115" s="908"/>
      <c r="VRX115" s="908"/>
      <c r="VRY115" s="908"/>
      <c r="VRZ115" s="908"/>
      <c r="VSA115" s="908"/>
      <c r="VSB115" s="908"/>
      <c r="VSC115" s="908"/>
      <c r="VSD115" s="908"/>
      <c r="VSE115" s="908"/>
      <c r="VSF115" s="908"/>
      <c r="VSG115" s="908"/>
      <c r="VSH115" s="908"/>
      <c r="VSI115" s="908"/>
      <c r="VSJ115" s="908"/>
      <c r="VSK115" s="908"/>
      <c r="VSL115" s="908"/>
      <c r="VSM115" s="908"/>
      <c r="VSN115" s="908"/>
      <c r="VSO115" s="908"/>
      <c r="VSP115" s="908"/>
      <c r="VSQ115" s="908"/>
      <c r="VSR115" s="908"/>
      <c r="VSS115" s="908"/>
      <c r="VST115" s="908"/>
      <c r="VSU115" s="908"/>
      <c r="VSV115" s="908"/>
      <c r="VSW115" s="908"/>
      <c r="VSX115" s="908"/>
      <c r="VSY115" s="908"/>
      <c r="VSZ115" s="908"/>
      <c r="VTA115" s="908"/>
      <c r="VTB115" s="908"/>
      <c r="VTC115" s="908"/>
      <c r="VTD115" s="908"/>
      <c r="VTE115" s="908"/>
      <c r="VTF115" s="908"/>
      <c r="VTG115" s="908"/>
      <c r="VTH115" s="908"/>
      <c r="VTI115" s="908"/>
      <c r="VTJ115" s="908"/>
      <c r="VTK115" s="908"/>
      <c r="VTL115" s="908"/>
      <c r="VTM115" s="908"/>
      <c r="VTN115" s="908"/>
      <c r="VTO115" s="908"/>
      <c r="VTP115" s="908"/>
      <c r="VTQ115" s="908"/>
      <c r="VTR115" s="908"/>
      <c r="VTS115" s="908"/>
      <c r="VTT115" s="908"/>
      <c r="VTU115" s="908"/>
      <c r="VTV115" s="908"/>
      <c r="VTW115" s="908"/>
      <c r="VTX115" s="908"/>
      <c r="VTY115" s="908"/>
      <c r="VTZ115" s="908"/>
      <c r="VUA115" s="908"/>
      <c r="VUB115" s="908"/>
      <c r="VUC115" s="908"/>
      <c r="VUD115" s="908"/>
      <c r="VUE115" s="908"/>
      <c r="VUF115" s="908"/>
      <c r="VUG115" s="908"/>
      <c r="VUH115" s="908"/>
      <c r="VUI115" s="908"/>
      <c r="VUJ115" s="908"/>
      <c r="VUK115" s="908"/>
      <c r="VUL115" s="908"/>
      <c r="VUM115" s="908"/>
      <c r="VUN115" s="908"/>
      <c r="VUO115" s="908"/>
      <c r="VUP115" s="908"/>
      <c r="VUQ115" s="908"/>
      <c r="VUR115" s="908"/>
      <c r="VUS115" s="908"/>
      <c r="VUT115" s="908"/>
      <c r="VUU115" s="908"/>
      <c r="VUV115" s="908"/>
      <c r="VUW115" s="908"/>
      <c r="VUX115" s="908"/>
      <c r="VUY115" s="908"/>
      <c r="VUZ115" s="908"/>
      <c r="VVA115" s="908"/>
      <c r="VVB115" s="908"/>
      <c r="VVC115" s="908"/>
      <c r="VVD115" s="908"/>
      <c r="VVE115" s="908"/>
      <c r="VVF115" s="908"/>
      <c r="VVG115" s="908"/>
      <c r="VVH115" s="908"/>
      <c r="VVI115" s="908"/>
      <c r="VVJ115" s="908"/>
      <c r="VVK115" s="908"/>
      <c r="VVL115" s="908"/>
      <c r="VVM115" s="908"/>
      <c r="VVN115" s="908"/>
      <c r="VVO115" s="908"/>
      <c r="VVP115" s="908"/>
      <c r="VVQ115" s="908"/>
      <c r="VVR115" s="908"/>
      <c r="VVS115" s="908"/>
      <c r="VVT115" s="908"/>
      <c r="VVU115" s="908"/>
      <c r="VVV115" s="908"/>
      <c r="VVW115" s="908"/>
      <c r="VVX115" s="908"/>
      <c r="VVY115" s="908"/>
      <c r="VVZ115" s="908"/>
      <c r="VWA115" s="908"/>
      <c r="VWB115" s="908"/>
      <c r="VWC115" s="908"/>
      <c r="VWD115" s="908"/>
      <c r="VWE115" s="908"/>
      <c r="VWF115" s="908"/>
      <c r="VWG115" s="908"/>
      <c r="VWH115" s="908"/>
      <c r="VWI115" s="908"/>
      <c r="VWJ115" s="908"/>
      <c r="VWK115" s="908"/>
      <c r="VWL115" s="908"/>
      <c r="VWM115" s="908"/>
      <c r="VWN115" s="908"/>
      <c r="VWO115" s="908"/>
      <c r="VWP115" s="908"/>
      <c r="VWQ115" s="908"/>
      <c r="VWR115" s="908"/>
      <c r="VWS115" s="908"/>
      <c r="VWT115" s="908"/>
      <c r="VWU115" s="908"/>
      <c r="VWV115" s="908"/>
      <c r="VWW115" s="908"/>
      <c r="VWX115" s="908"/>
      <c r="VWY115" s="908"/>
      <c r="VWZ115" s="908"/>
      <c r="VXA115" s="908"/>
      <c r="VXB115" s="908"/>
      <c r="VXC115" s="908"/>
      <c r="VXD115" s="908"/>
      <c r="VXE115" s="908"/>
      <c r="VXF115" s="908"/>
      <c r="VXG115" s="908"/>
      <c r="VXH115" s="908"/>
      <c r="VXI115" s="908"/>
      <c r="VXJ115" s="908"/>
      <c r="VXK115" s="908"/>
      <c r="VXL115" s="908"/>
      <c r="VXM115" s="908"/>
      <c r="VXN115" s="908"/>
      <c r="VXO115" s="908"/>
      <c r="VXP115" s="908"/>
      <c r="VXQ115" s="908"/>
      <c r="VXR115" s="908"/>
      <c r="VXS115" s="908"/>
      <c r="VXT115" s="908"/>
      <c r="VXU115" s="908"/>
      <c r="VXV115" s="908"/>
      <c r="VXW115" s="908"/>
      <c r="VXX115" s="908"/>
      <c r="VXY115" s="908"/>
      <c r="VXZ115" s="908"/>
      <c r="VYA115" s="908"/>
      <c r="VYB115" s="908"/>
      <c r="VYC115" s="908"/>
      <c r="VYD115" s="908"/>
      <c r="VYE115" s="908"/>
      <c r="VYF115" s="908"/>
      <c r="VYG115" s="908"/>
      <c r="VYH115" s="908"/>
      <c r="VYI115" s="908"/>
      <c r="VYJ115" s="908"/>
      <c r="VYK115" s="908"/>
      <c r="VYL115" s="908"/>
      <c r="VYM115" s="908"/>
      <c r="VYN115" s="908"/>
      <c r="VYO115" s="908"/>
      <c r="VYP115" s="908"/>
      <c r="VYQ115" s="908"/>
      <c r="VYR115" s="908"/>
      <c r="VYS115" s="908"/>
      <c r="VYT115" s="908"/>
      <c r="VYU115" s="908"/>
      <c r="VYV115" s="908"/>
      <c r="VYW115" s="908"/>
      <c r="VYX115" s="908"/>
      <c r="VYY115" s="908"/>
      <c r="VYZ115" s="908"/>
      <c r="VZA115" s="908"/>
      <c r="VZB115" s="908"/>
      <c r="VZC115" s="908"/>
      <c r="VZD115" s="908"/>
      <c r="VZE115" s="908"/>
      <c r="VZF115" s="908"/>
      <c r="VZG115" s="908"/>
      <c r="VZH115" s="908"/>
      <c r="VZI115" s="908"/>
      <c r="VZJ115" s="908"/>
      <c r="VZK115" s="908"/>
      <c r="VZL115" s="908"/>
      <c r="VZM115" s="908"/>
      <c r="VZN115" s="908"/>
      <c r="VZO115" s="908"/>
      <c r="VZP115" s="908"/>
      <c r="VZQ115" s="908"/>
      <c r="VZR115" s="908"/>
      <c r="VZS115" s="908"/>
      <c r="VZT115" s="908"/>
      <c r="VZU115" s="908"/>
      <c r="VZV115" s="908"/>
      <c r="VZW115" s="908"/>
      <c r="VZX115" s="908"/>
      <c r="VZY115" s="908"/>
      <c r="VZZ115" s="908"/>
      <c r="WAA115" s="908"/>
      <c r="WAB115" s="908"/>
      <c r="WAC115" s="908"/>
      <c r="WAD115" s="908"/>
      <c r="WAE115" s="908"/>
      <c r="WAF115" s="908"/>
      <c r="WAG115" s="908"/>
      <c r="WAH115" s="908"/>
      <c r="WAI115" s="908"/>
      <c r="WAJ115" s="908"/>
      <c r="WAK115" s="908"/>
      <c r="WAL115" s="908"/>
      <c r="WAM115" s="908"/>
      <c r="WAN115" s="908"/>
      <c r="WAO115" s="908"/>
      <c r="WAP115" s="908"/>
      <c r="WAQ115" s="908"/>
      <c r="WAR115" s="908"/>
      <c r="WAS115" s="908"/>
      <c r="WAT115" s="908"/>
      <c r="WAU115" s="908"/>
      <c r="WAV115" s="908"/>
      <c r="WAW115" s="908"/>
      <c r="WAX115" s="908"/>
      <c r="WAY115" s="908"/>
      <c r="WAZ115" s="908"/>
      <c r="WBA115" s="908"/>
      <c r="WBB115" s="908"/>
      <c r="WBC115" s="908"/>
      <c r="WBD115" s="908"/>
      <c r="WBE115" s="908"/>
      <c r="WBF115" s="908"/>
      <c r="WBG115" s="908"/>
      <c r="WBH115" s="908"/>
      <c r="WBI115" s="908"/>
      <c r="WBJ115" s="908"/>
      <c r="WBK115" s="908"/>
      <c r="WBL115" s="908"/>
      <c r="WBM115" s="908"/>
      <c r="WBN115" s="908"/>
      <c r="WBO115" s="908"/>
      <c r="WBP115" s="908"/>
      <c r="WBQ115" s="908"/>
      <c r="WBR115" s="908"/>
      <c r="WBS115" s="908"/>
      <c r="WBT115" s="908"/>
      <c r="WBU115" s="908"/>
      <c r="WBV115" s="908"/>
      <c r="WBW115" s="908"/>
      <c r="WBX115" s="908"/>
      <c r="WBY115" s="908"/>
      <c r="WBZ115" s="908"/>
      <c r="WCA115" s="908"/>
      <c r="WCB115" s="908"/>
      <c r="WCC115" s="908"/>
      <c r="WCD115" s="908"/>
      <c r="WCE115" s="908"/>
      <c r="WCF115" s="908"/>
      <c r="WCG115" s="908"/>
      <c r="WCH115" s="908"/>
      <c r="WCI115" s="908"/>
      <c r="WCJ115" s="908"/>
      <c r="WCK115" s="908"/>
      <c r="WCL115" s="908"/>
      <c r="WCM115" s="908"/>
      <c r="WCN115" s="908"/>
      <c r="WCO115" s="908"/>
      <c r="WCP115" s="908"/>
      <c r="WCQ115" s="908"/>
      <c r="WCR115" s="908"/>
      <c r="WCS115" s="908"/>
      <c r="WCT115" s="908"/>
      <c r="WCU115" s="908"/>
      <c r="WCV115" s="908"/>
      <c r="WCW115" s="908"/>
      <c r="WCX115" s="908"/>
      <c r="WCY115" s="908"/>
      <c r="WCZ115" s="908"/>
      <c r="WDA115" s="908"/>
      <c r="WDB115" s="908"/>
      <c r="WDC115" s="908"/>
      <c r="WDD115" s="908"/>
      <c r="WDE115" s="908"/>
      <c r="WDF115" s="908"/>
      <c r="WDG115" s="908"/>
      <c r="WDH115" s="908"/>
      <c r="WDI115" s="908"/>
      <c r="WDJ115" s="908"/>
      <c r="WDK115" s="908"/>
      <c r="WDL115" s="908"/>
      <c r="WDM115" s="908"/>
      <c r="WDN115" s="908"/>
      <c r="WDO115" s="908"/>
      <c r="WDP115" s="908"/>
      <c r="WDQ115" s="908"/>
      <c r="WDR115" s="908"/>
      <c r="WDS115" s="908"/>
      <c r="WDT115" s="908"/>
      <c r="WDU115" s="908"/>
      <c r="WDV115" s="908"/>
      <c r="WDW115" s="908"/>
      <c r="WDX115" s="908"/>
      <c r="WDY115" s="908"/>
      <c r="WDZ115" s="908"/>
      <c r="WEA115" s="908"/>
      <c r="WEB115" s="908"/>
      <c r="WEC115" s="908"/>
      <c r="WED115" s="908"/>
      <c r="WEE115" s="908"/>
      <c r="WEF115" s="908"/>
      <c r="WEG115" s="908"/>
      <c r="WEH115" s="908"/>
      <c r="WEI115" s="908"/>
      <c r="WEJ115" s="908"/>
      <c r="WEK115" s="908"/>
      <c r="WEL115" s="908"/>
      <c r="WEM115" s="908"/>
      <c r="WEN115" s="908"/>
      <c r="WEO115" s="908"/>
      <c r="WEP115" s="908"/>
      <c r="WEQ115" s="908"/>
      <c r="WER115" s="908"/>
      <c r="WES115" s="908"/>
      <c r="WET115" s="908"/>
      <c r="WEU115" s="908"/>
      <c r="WEV115" s="908"/>
      <c r="WEW115" s="908"/>
      <c r="WEX115" s="908"/>
      <c r="WEY115" s="908"/>
      <c r="WEZ115" s="908"/>
      <c r="WFA115" s="908"/>
      <c r="WFB115" s="908"/>
      <c r="WFC115" s="908"/>
      <c r="WFD115" s="908"/>
      <c r="WFE115" s="908"/>
      <c r="WFF115" s="908"/>
      <c r="WFG115" s="908"/>
      <c r="WFH115" s="908"/>
      <c r="WFI115" s="908"/>
      <c r="WFJ115" s="908"/>
      <c r="WFK115" s="908"/>
      <c r="WFL115" s="908"/>
      <c r="WFM115" s="908"/>
      <c r="WFN115" s="908"/>
      <c r="WFO115" s="908"/>
      <c r="WFP115" s="908"/>
      <c r="WFQ115" s="908"/>
      <c r="WFR115" s="908"/>
      <c r="WFS115" s="908"/>
      <c r="WFT115" s="908"/>
      <c r="WFU115" s="908"/>
      <c r="WFV115" s="908"/>
      <c r="WFW115" s="908"/>
      <c r="WFX115" s="908"/>
      <c r="WFY115" s="908"/>
      <c r="WFZ115" s="908"/>
      <c r="WGA115" s="908"/>
      <c r="WGB115" s="908"/>
      <c r="WGC115" s="908"/>
      <c r="WGD115" s="908"/>
      <c r="WGE115" s="908"/>
      <c r="WGF115" s="908"/>
      <c r="WGG115" s="908"/>
      <c r="WGH115" s="908"/>
      <c r="WGI115" s="908"/>
      <c r="WGJ115" s="908"/>
      <c r="WGK115" s="908"/>
      <c r="WGL115" s="908"/>
      <c r="WGM115" s="908"/>
      <c r="WGN115" s="908"/>
      <c r="WGO115" s="908"/>
      <c r="WGP115" s="908"/>
      <c r="WGQ115" s="908"/>
      <c r="WGR115" s="908"/>
      <c r="WGS115" s="908"/>
      <c r="WGT115" s="908"/>
      <c r="WGU115" s="908"/>
      <c r="WGV115" s="908"/>
      <c r="WGW115" s="908"/>
      <c r="WGX115" s="908"/>
      <c r="WGY115" s="908"/>
      <c r="WGZ115" s="908"/>
      <c r="WHA115" s="908"/>
      <c r="WHB115" s="908"/>
      <c r="WHC115" s="908"/>
      <c r="WHD115" s="908"/>
      <c r="WHE115" s="908"/>
      <c r="WHF115" s="908"/>
      <c r="WHG115" s="908"/>
      <c r="WHH115" s="908"/>
      <c r="WHI115" s="908"/>
      <c r="WHJ115" s="908"/>
      <c r="WHK115" s="908"/>
      <c r="WHL115" s="908"/>
      <c r="WHM115" s="908"/>
      <c r="WHN115" s="908"/>
      <c r="WHO115" s="908"/>
      <c r="WHP115" s="908"/>
      <c r="WHQ115" s="908"/>
      <c r="WHR115" s="908"/>
      <c r="WHS115" s="908"/>
      <c r="WHT115" s="908"/>
      <c r="WHU115" s="908"/>
      <c r="WHV115" s="908"/>
      <c r="WHW115" s="908"/>
      <c r="WHX115" s="908"/>
      <c r="WHY115" s="908"/>
      <c r="WHZ115" s="908"/>
      <c r="WIA115" s="908"/>
      <c r="WIB115" s="908"/>
      <c r="WIC115" s="908"/>
      <c r="WID115" s="908"/>
      <c r="WIE115" s="908"/>
      <c r="WIF115" s="908"/>
      <c r="WIG115" s="908"/>
      <c r="WIH115" s="908"/>
      <c r="WII115" s="908"/>
      <c r="WIJ115" s="908"/>
      <c r="WIK115" s="908"/>
      <c r="WIL115" s="908"/>
      <c r="WIM115" s="908"/>
      <c r="WIN115" s="908"/>
      <c r="WIO115" s="908"/>
      <c r="WIP115" s="908"/>
      <c r="WIQ115" s="908"/>
      <c r="WIR115" s="908"/>
      <c r="WIS115" s="908"/>
      <c r="WIT115" s="908"/>
      <c r="WIU115" s="908"/>
      <c r="WIV115" s="908"/>
      <c r="WIW115" s="908"/>
      <c r="WIX115" s="908"/>
      <c r="WIY115" s="908"/>
      <c r="WIZ115" s="908"/>
      <c r="WJA115" s="908"/>
      <c r="WJB115" s="908"/>
      <c r="WJC115" s="908"/>
      <c r="WJD115" s="908"/>
      <c r="WJE115" s="908"/>
      <c r="WJF115" s="908"/>
      <c r="WJG115" s="908"/>
      <c r="WJH115" s="908"/>
      <c r="WJI115" s="908"/>
      <c r="WJJ115" s="908"/>
      <c r="WJK115" s="908"/>
      <c r="WJL115" s="908"/>
      <c r="WJM115" s="908"/>
      <c r="WJN115" s="908"/>
      <c r="WJO115" s="908"/>
      <c r="WJP115" s="908"/>
      <c r="WJQ115" s="908"/>
      <c r="WJR115" s="908"/>
      <c r="WJS115" s="908"/>
      <c r="WJT115" s="908"/>
      <c r="WJU115" s="908"/>
      <c r="WJV115" s="908"/>
      <c r="WJW115" s="908"/>
      <c r="WJX115" s="908"/>
      <c r="WJY115" s="908"/>
      <c r="WJZ115" s="908"/>
      <c r="WKA115" s="908"/>
      <c r="WKB115" s="908"/>
      <c r="WKC115" s="908"/>
      <c r="WKD115" s="908"/>
      <c r="WKE115" s="908"/>
      <c r="WKF115" s="908"/>
      <c r="WKG115" s="908"/>
      <c r="WKH115" s="908"/>
      <c r="WKI115" s="908"/>
      <c r="WKJ115" s="908"/>
      <c r="WKK115" s="908"/>
      <c r="WKL115" s="908"/>
      <c r="WKM115" s="908"/>
      <c r="WKN115" s="908"/>
      <c r="WKO115" s="908"/>
      <c r="WKP115" s="908"/>
      <c r="WKQ115" s="908"/>
      <c r="WKR115" s="908"/>
      <c r="WKS115" s="908"/>
      <c r="WKT115" s="908"/>
      <c r="WKU115" s="908"/>
      <c r="WKV115" s="908"/>
      <c r="WKW115" s="908"/>
      <c r="WKX115" s="908"/>
      <c r="WKY115" s="908"/>
      <c r="WKZ115" s="908"/>
      <c r="WLA115" s="908"/>
      <c r="WLB115" s="908"/>
      <c r="WLC115" s="908"/>
      <c r="WLD115" s="908"/>
      <c r="WLE115" s="908"/>
      <c r="WLF115" s="908"/>
      <c r="WLG115" s="908"/>
      <c r="WLH115" s="908"/>
      <c r="WLI115" s="908"/>
      <c r="WLJ115" s="908"/>
      <c r="WLK115" s="908"/>
      <c r="WLL115" s="908"/>
      <c r="WLM115" s="908"/>
      <c r="WLN115" s="908"/>
      <c r="WLO115" s="908"/>
      <c r="WLP115" s="908"/>
      <c r="WLQ115" s="908"/>
      <c r="WLR115" s="908"/>
      <c r="WLS115" s="908"/>
      <c r="WLT115" s="908"/>
      <c r="WLU115" s="908"/>
      <c r="WLV115" s="908"/>
      <c r="WLW115" s="908"/>
      <c r="WLX115" s="908"/>
      <c r="WLY115" s="908"/>
      <c r="WLZ115" s="908"/>
      <c r="WMA115" s="908"/>
      <c r="WMB115" s="908"/>
      <c r="WMC115" s="908"/>
      <c r="WMD115" s="908"/>
      <c r="WME115" s="908"/>
      <c r="WMF115" s="908"/>
      <c r="WMG115" s="908"/>
      <c r="WMH115" s="908"/>
      <c r="WMI115" s="908"/>
      <c r="WMJ115" s="908"/>
      <c r="WMK115" s="908"/>
      <c r="WML115" s="908"/>
      <c r="WMM115" s="908"/>
      <c r="WMN115" s="908"/>
      <c r="WMO115" s="908"/>
      <c r="WMP115" s="908"/>
      <c r="WMQ115" s="908"/>
      <c r="WMR115" s="908"/>
      <c r="WMS115" s="908"/>
      <c r="WMT115" s="908"/>
      <c r="WMU115" s="908"/>
      <c r="WMV115" s="908"/>
      <c r="WMW115" s="908"/>
      <c r="WMX115" s="908"/>
      <c r="WMY115" s="908"/>
      <c r="WMZ115" s="908"/>
      <c r="WNA115" s="908"/>
      <c r="WNB115" s="908"/>
      <c r="WNC115" s="908"/>
      <c r="WND115" s="908"/>
      <c r="WNE115" s="908"/>
      <c r="WNF115" s="908"/>
      <c r="WNG115" s="908"/>
      <c r="WNH115" s="908"/>
      <c r="WNI115" s="908"/>
      <c r="WNJ115" s="908"/>
      <c r="WNK115" s="908"/>
      <c r="WNL115" s="908"/>
      <c r="WNM115" s="908"/>
      <c r="WNN115" s="908"/>
      <c r="WNO115" s="908"/>
      <c r="WNP115" s="908"/>
      <c r="WNQ115" s="908"/>
      <c r="WNR115" s="908"/>
      <c r="WNS115" s="908"/>
      <c r="WNT115" s="908"/>
      <c r="WNU115" s="908"/>
      <c r="WNV115" s="908"/>
      <c r="WNW115" s="908"/>
      <c r="WNX115" s="908"/>
      <c r="WNY115" s="908"/>
      <c r="WNZ115" s="908"/>
      <c r="WOA115" s="908"/>
      <c r="WOB115" s="908"/>
      <c r="WOC115" s="908"/>
      <c r="WOD115" s="908"/>
      <c r="WOE115" s="908"/>
      <c r="WOF115" s="908"/>
      <c r="WOG115" s="908"/>
      <c r="WOH115" s="908"/>
      <c r="WOI115" s="908"/>
      <c r="WOJ115" s="908"/>
      <c r="WOK115" s="908"/>
      <c r="WOL115" s="908"/>
      <c r="WOM115" s="908"/>
      <c r="WON115" s="908"/>
      <c r="WOO115" s="908"/>
      <c r="WOP115" s="908"/>
      <c r="WOQ115" s="908"/>
      <c r="WOR115" s="908"/>
      <c r="WOS115" s="908"/>
      <c r="WOT115" s="908"/>
      <c r="WOU115" s="908"/>
      <c r="WOV115" s="908"/>
      <c r="WOW115" s="908"/>
      <c r="WOX115" s="908"/>
      <c r="WOY115" s="908"/>
      <c r="WOZ115" s="908"/>
      <c r="WPA115" s="908"/>
      <c r="WPB115" s="908"/>
      <c r="WPC115" s="908"/>
      <c r="WPD115" s="908"/>
      <c r="WPE115" s="908"/>
      <c r="WPF115" s="908"/>
      <c r="WPG115" s="908"/>
      <c r="WPH115" s="908"/>
      <c r="WPI115" s="908"/>
      <c r="WPJ115" s="908"/>
      <c r="WPK115" s="908"/>
      <c r="WPL115" s="908"/>
      <c r="WPM115" s="908"/>
      <c r="WPN115" s="908"/>
      <c r="WPO115" s="908"/>
      <c r="WPP115" s="908"/>
      <c r="WPQ115" s="908"/>
      <c r="WPR115" s="908"/>
      <c r="WPS115" s="908"/>
      <c r="WPT115" s="908"/>
      <c r="WPU115" s="908"/>
      <c r="WPV115" s="908"/>
      <c r="WPW115" s="908"/>
      <c r="WPX115" s="908"/>
      <c r="WPY115" s="908"/>
      <c r="WPZ115" s="908"/>
      <c r="WQA115" s="908"/>
      <c r="WQB115" s="908"/>
      <c r="WQC115" s="908"/>
      <c r="WQD115" s="908"/>
      <c r="WQE115" s="908"/>
      <c r="WQF115" s="908"/>
      <c r="WQG115" s="908"/>
      <c r="WQH115" s="908"/>
      <c r="WQI115" s="908"/>
      <c r="WQJ115" s="908"/>
      <c r="WQK115" s="908"/>
      <c r="WQL115" s="908"/>
      <c r="WQM115" s="908"/>
      <c r="WQN115" s="908"/>
      <c r="WQO115" s="908"/>
      <c r="WQP115" s="908"/>
      <c r="WQQ115" s="908"/>
      <c r="WQR115" s="908"/>
      <c r="WQS115" s="908"/>
      <c r="WQT115" s="908"/>
      <c r="WQU115" s="908"/>
      <c r="WQV115" s="908"/>
      <c r="WQW115" s="908"/>
      <c r="WQX115" s="908"/>
      <c r="WQY115" s="908"/>
      <c r="WQZ115" s="908"/>
      <c r="WRA115" s="908"/>
      <c r="WRB115" s="908"/>
      <c r="WRC115" s="908"/>
      <c r="WRD115" s="908"/>
      <c r="WRE115" s="908"/>
      <c r="WRF115" s="908"/>
      <c r="WRG115" s="908"/>
      <c r="WRH115" s="908"/>
      <c r="WRI115" s="908"/>
      <c r="WRJ115" s="908"/>
      <c r="WRK115" s="908"/>
      <c r="WRL115" s="908"/>
      <c r="WRM115" s="908"/>
      <c r="WRN115" s="908"/>
      <c r="WRO115" s="908"/>
      <c r="WRP115" s="908"/>
      <c r="WRQ115" s="908"/>
      <c r="WRR115" s="908"/>
      <c r="WRS115" s="908"/>
      <c r="WRT115" s="908"/>
      <c r="WRU115" s="908"/>
      <c r="WRV115" s="908"/>
      <c r="WRW115" s="908"/>
      <c r="WRX115" s="908"/>
      <c r="WRY115" s="908"/>
      <c r="WRZ115" s="908"/>
      <c r="WSA115" s="908"/>
      <c r="WSB115" s="908"/>
      <c r="WSC115" s="908"/>
      <c r="WSD115" s="908"/>
      <c r="WSE115" s="908"/>
      <c r="WSF115" s="908"/>
      <c r="WSG115" s="908"/>
      <c r="WSH115" s="908"/>
      <c r="WSI115" s="908"/>
      <c r="WSJ115" s="908"/>
      <c r="WSK115" s="908"/>
      <c r="WSL115" s="908"/>
      <c r="WSM115" s="908"/>
      <c r="WSN115" s="908"/>
      <c r="WSO115" s="908"/>
      <c r="WSP115" s="908"/>
      <c r="WSQ115" s="908"/>
      <c r="WSR115" s="908"/>
      <c r="WSS115" s="908"/>
      <c r="WST115" s="908"/>
      <c r="WSU115" s="908"/>
      <c r="WSV115" s="908"/>
      <c r="WSW115" s="908"/>
      <c r="WSX115" s="908"/>
      <c r="WSY115" s="908"/>
      <c r="WSZ115" s="908"/>
      <c r="WTA115" s="908"/>
      <c r="WTB115" s="908"/>
      <c r="WTC115" s="908"/>
      <c r="WTD115" s="908"/>
      <c r="WTE115" s="908"/>
      <c r="WTF115" s="908"/>
      <c r="WTG115" s="908"/>
      <c r="WTH115" s="908"/>
      <c r="WTI115" s="908"/>
      <c r="WTJ115" s="908"/>
      <c r="WTK115" s="908"/>
      <c r="WTL115" s="908"/>
      <c r="WTM115" s="908"/>
      <c r="WTN115" s="908"/>
      <c r="WTO115" s="908"/>
      <c r="WTP115" s="908"/>
      <c r="WTQ115" s="908"/>
      <c r="WTR115" s="908"/>
      <c r="WTS115" s="908"/>
      <c r="WTT115" s="908"/>
      <c r="WTU115" s="908"/>
      <c r="WTV115" s="908"/>
      <c r="WTW115" s="908"/>
      <c r="WTX115" s="908"/>
      <c r="WTY115" s="908"/>
      <c r="WTZ115" s="908"/>
      <c r="WUA115" s="908"/>
      <c r="WUB115" s="908"/>
      <c r="WUC115" s="908"/>
      <c r="WUD115" s="908"/>
      <c r="WUE115" s="908"/>
      <c r="WUF115" s="908"/>
      <c r="WUG115" s="908"/>
      <c r="WUH115" s="908"/>
      <c r="WUI115" s="908"/>
      <c r="WUJ115" s="908"/>
      <c r="WUK115" s="908"/>
      <c r="WUL115" s="908"/>
      <c r="WUM115" s="908"/>
      <c r="WUN115" s="908"/>
      <c r="WUO115" s="908"/>
      <c r="WUP115" s="908"/>
      <c r="WUQ115" s="908"/>
      <c r="WUR115" s="908"/>
      <c r="WUS115" s="908"/>
      <c r="WUT115" s="908"/>
      <c r="WUU115" s="908"/>
      <c r="WUV115" s="908"/>
      <c r="WUW115" s="908"/>
      <c r="WUX115" s="908"/>
      <c r="WUY115" s="908"/>
      <c r="WUZ115" s="908"/>
      <c r="WVA115" s="908"/>
      <c r="WVB115" s="908"/>
      <c r="WVC115" s="908"/>
      <c r="WVD115" s="908"/>
      <c r="WVE115" s="908"/>
      <c r="WVF115" s="908"/>
      <c r="WVG115" s="908"/>
      <c r="WVH115" s="908"/>
      <c r="WVI115" s="908"/>
      <c r="WVJ115" s="908"/>
      <c r="WVK115" s="908"/>
      <c r="WVL115" s="908"/>
      <c r="WVM115" s="908"/>
      <c r="WVN115" s="908"/>
      <c r="WVO115" s="908"/>
      <c r="WVP115" s="908"/>
      <c r="WVQ115" s="908"/>
      <c r="WVR115" s="908"/>
      <c r="WVS115" s="908"/>
      <c r="WVT115" s="908"/>
      <c r="WVU115" s="908"/>
      <c r="WVV115" s="908"/>
      <c r="WVW115" s="908"/>
      <c r="WVX115" s="908"/>
      <c r="WVY115" s="908"/>
      <c r="WVZ115" s="908"/>
      <c r="WWA115" s="908"/>
      <c r="WWB115" s="908"/>
      <c r="WWC115" s="908"/>
    </row>
    <row r="116" spans="1:16149" s="921" customFormat="1" ht="24.95" customHeight="1">
      <c r="A116" s="899" t="s">
        <v>500</v>
      </c>
      <c r="B116" s="736" t="s">
        <v>391</v>
      </c>
      <c r="C116" s="743" t="s">
        <v>117</v>
      </c>
      <c r="D116" s="738">
        <v>20818</v>
      </c>
      <c r="E116" s="738">
        <v>35737</v>
      </c>
      <c r="F116" s="915">
        <f t="shared" ca="1" si="16"/>
        <v>22.275588769025877</v>
      </c>
      <c r="G116" s="916">
        <f t="shared" si="12"/>
        <v>42733</v>
      </c>
      <c r="H116" s="917">
        <f>29156</f>
        <v>29156</v>
      </c>
      <c r="I116" s="741" t="s">
        <v>140</v>
      </c>
      <c r="J116" s="741" t="s">
        <v>140</v>
      </c>
      <c r="K116" s="443">
        <v>5</v>
      </c>
      <c r="L116" s="443">
        <f t="shared" si="20"/>
        <v>15</v>
      </c>
      <c r="M116" s="443">
        <f t="shared" si="20"/>
        <v>15</v>
      </c>
      <c r="N116" s="902"/>
      <c r="O116" s="902"/>
      <c r="P116" s="903">
        <f t="shared" si="17"/>
        <v>42153.190836000002</v>
      </c>
      <c r="Q116" s="443">
        <f t="shared" si="14"/>
        <v>22</v>
      </c>
      <c r="R116" s="904">
        <v>20</v>
      </c>
      <c r="S116" s="904">
        <v>35</v>
      </c>
      <c r="T116" s="904">
        <f>+$R$16+2*1.5</f>
        <v>23</v>
      </c>
      <c r="U116" s="903">
        <f t="shared" si="15"/>
        <v>670588</v>
      </c>
      <c r="V116" s="918"/>
      <c r="W116" s="919"/>
      <c r="X116" s="920"/>
      <c r="Y116" s="908"/>
      <c r="Z116" s="908"/>
      <c r="AA116" s="908"/>
      <c r="AB116" s="908"/>
      <c r="AC116" s="908"/>
      <c r="AD116" s="908"/>
      <c r="AE116" s="908"/>
      <c r="AF116" s="908"/>
      <c r="AG116" s="908"/>
      <c r="AH116" s="908"/>
      <c r="AI116" s="908"/>
      <c r="AJ116" s="908"/>
      <c r="AK116" s="908"/>
      <c r="AL116" s="908"/>
      <c r="AM116" s="908"/>
      <c r="AN116" s="908"/>
      <c r="AO116" s="908"/>
      <c r="AP116" s="908"/>
      <c r="AQ116" s="908"/>
      <c r="AR116" s="908"/>
      <c r="AS116" s="908"/>
      <c r="AT116" s="908"/>
      <c r="AU116" s="908"/>
      <c r="AV116" s="908"/>
      <c r="AW116" s="908"/>
      <c r="AX116" s="908"/>
      <c r="AY116" s="908"/>
      <c r="AZ116" s="908"/>
      <c r="BA116" s="908"/>
      <c r="BB116" s="908"/>
      <c r="BC116" s="908"/>
      <c r="BD116" s="908"/>
      <c r="BE116" s="908"/>
      <c r="BF116" s="908"/>
      <c r="BG116" s="908"/>
      <c r="BH116" s="908"/>
      <c r="BI116" s="908"/>
      <c r="BJ116" s="908"/>
      <c r="BK116" s="908"/>
      <c r="BL116" s="908"/>
      <c r="BM116" s="908"/>
      <c r="BN116" s="908"/>
      <c r="BO116" s="908"/>
      <c r="BP116" s="908"/>
      <c r="BQ116" s="908"/>
      <c r="BR116" s="908"/>
      <c r="BS116" s="908"/>
      <c r="BT116" s="908"/>
      <c r="BU116" s="908"/>
      <c r="BV116" s="908"/>
      <c r="BW116" s="908"/>
      <c r="BX116" s="908"/>
      <c r="BY116" s="908"/>
      <c r="BZ116" s="908"/>
      <c r="CA116" s="908"/>
      <c r="CB116" s="908"/>
      <c r="CC116" s="908"/>
      <c r="CD116" s="908"/>
      <c r="CE116" s="908"/>
      <c r="CF116" s="908"/>
      <c r="CG116" s="908"/>
      <c r="CH116" s="908"/>
      <c r="CI116" s="908"/>
      <c r="CJ116" s="908"/>
      <c r="CK116" s="908"/>
      <c r="CL116" s="908"/>
      <c r="CM116" s="908"/>
      <c r="CN116" s="908"/>
      <c r="CO116" s="908"/>
      <c r="CP116" s="908"/>
      <c r="CQ116" s="908"/>
      <c r="CR116" s="908"/>
      <c r="CS116" s="908"/>
      <c r="CT116" s="908"/>
      <c r="CU116" s="908"/>
      <c r="CV116" s="908"/>
      <c r="CW116" s="908"/>
      <c r="CX116" s="908"/>
      <c r="CY116" s="908"/>
      <c r="CZ116" s="908"/>
      <c r="DA116" s="908"/>
      <c r="DB116" s="908"/>
      <c r="DC116" s="908"/>
      <c r="DD116" s="908"/>
      <c r="DE116" s="908"/>
      <c r="DF116" s="908"/>
      <c r="DG116" s="908"/>
      <c r="DH116" s="908"/>
      <c r="DI116" s="908"/>
      <c r="DJ116" s="908"/>
      <c r="DK116" s="908"/>
      <c r="DL116" s="908"/>
      <c r="DM116" s="908"/>
      <c r="DN116" s="908"/>
      <c r="DO116" s="908"/>
      <c r="DP116" s="908"/>
      <c r="DQ116" s="908"/>
      <c r="DR116" s="908"/>
      <c r="DS116" s="908"/>
      <c r="DT116" s="908"/>
      <c r="DU116" s="908"/>
      <c r="DV116" s="908"/>
      <c r="DW116" s="908"/>
      <c r="DX116" s="908"/>
      <c r="DY116" s="908"/>
      <c r="DZ116" s="908"/>
      <c r="EA116" s="908"/>
      <c r="EB116" s="908"/>
      <c r="EC116" s="908"/>
      <c r="ED116" s="908"/>
      <c r="EE116" s="908"/>
      <c r="EF116" s="908"/>
      <c r="EG116" s="908"/>
      <c r="EH116" s="908"/>
      <c r="EI116" s="908"/>
      <c r="EJ116" s="908"/>
      <c r="EK116" s="908"/>
      <c r="EL116" s="908"/>
      <c r="EM116" s="908"/>
      <c r="EN116" s="908"/>
      <c r="EO116" s="908"/>
      <c r="EP116" s="908"/>
      <c r="EQ116" s="908"/>
      <c r="ER116" s="908"/>
      <c r="ES116" s="908"/>
      <c r="ET116" s="908"/>
      <c r="EU116" s="908"/>
      <c r="EV116" s="908"/>
      <c r="EW116" s="908"/>
      <c r="EX116" s="908"/>
      <c r="EY116" s="908"/>
      <c r="EZ116" s="908"/>
      <c r="FA116" s="908"/>
      <c r="FB116" s="908"/>
      <c r="FC116" s="908"/>
      <c r="FD116" s="908"/>
      <c r="FE116" s="908"/>
      <c r="FF116" s="908"/>
      <c r="FG116" s="908"/>
      <c r="FH116" s="908"/>
      <c r="FI116" s="908"/>
      <c r="FJ116" s="908"/>
      <c r="FK116" s="908"/>
      <c r="FL116" s="908"/>
      <c r="FM116" s="908"/>
      <c r="FN116" s="908"/>
      <c r="FO116" s="908"/>
      <c r="FP116" s="908"/>
      <c r="FQ116" s="908"/>
      <c r="FR116" s="908"/>
      <c r="FS116" s="908"/>
      <c r="FT116" s="908"/>
      <c r="FU116" s="908"/>
      <c r="FV116" s="908"/>
      <c r="FW116" s="908"/>
      <c r="FX116" s="908"/>
      <c r="FY116" s="908"/>
      <c r="FZ116" s="908"/>
      <c r="GA116" s="908"/>
      <c r="GB116" s="908"/>
      <c r="GC116" s="908"/>
      <c r="GD116" s="908"/>
      <c r="GE116" s="908"/>
      <c r="GF116" s="908"/>
      <c r="GG116" s="908"/>
      <c r="GH116" s="908"/>
      <c r="GI116" s="908"/>
      <c r="GJ116" s="908"/>
      <c r="GK116" s="908"/>
      <c r="GL116" s="908"/>
      <c r="GM116" s="908"/>
      <c r="GN116" s="908"/>
      <c r="GO116" s="908"/>
      <c r="GP116" s="908"/>
      <c r="GQ116" s="908"/>
      <c r="GR116" s="908"/>
      <c r="GS116" s="908"/>
      <c r="GT116" s="908"/>
      <c r="GU116" s="908"/>
      <c r="GV116" s="908"/>
      <c r="GW116" s="908"/>
      <c r="GX116" s="908"/>
      <c r="GY116" s="908"/>
      <c r="GZ116" s="908"/>
      <c r="HA116" s="908"/>
      <c r="HB116" s="908"/>
      <c r="HC116" s="908"/>
      <c r="HD116" s="908"/>
      <c r="HE116" s="908"/>
      <c r="HF116" s="908"/>
      <c r="HG116" s="908"/>
      <c r="HH116" s="908"/>
      <c r="HI116" s="908"/>
      <c r="HJ116" s="908"/>
      <c r="HK116" s="908"/>
      <c r="HL116" s="908"/>
      <c r="HM116" s="908"/>
      <c r="HN116" s="908"/>
      <c r="HO116" s="908"/>
      <c r="HP116" s="908"/>
      <c r="HQ116" s="908"/>
      <c r="HR116" s="908"/>
      <c r="HS116" s="908"/>
      <c r="HT116" s="908"/>
      <c r="HU116" s="908"/>
      <c r="HV116" s="908"/>
      <c r="HW116" s="908"/>
      <c r="HX116" s="908"/>
      <c r="HY116" s="908"/>
      <c r="HZ116" s="908"/>
      <c r="IA116" s="908"/>
      <c r="IB116" s="908"/>
      <c r="IC116" s="908"/>
      <c r="ID116" s="908"/>
      <c r="IE116" s="908"/>
      <c r="IF116" s="908"/>
      <c r="IG116" s="908"/>
      <c r="IH116" s="908"/>
      <c r="II116" s="908"/>
      <c r="IJ116" s="908"/>
      <c r="IK116" s="908"/>
      <c r="IL116" s="908"/>
      <c r="IM116" s="908"/>
      <c r="IN116" s="908"/>
      <c r="IO116" s="908"/>
      <c r="IP116" s="908"/>
      <c r="IQ116" s="908"/>
      <c r="IR116" s="908"/>
      <c r="IS116" s="908"/>
      <c r="IT116" s="908"/>
      <c r="IU116" s="908"/>
      <c r="IV116" s="908"/>
      <c r="IW116" s="908"/>
      <c r="IX116" s="908"/>
      <c r="IY116" s="908"/>
      <c r="IZ116" s="908"/>
      <c r="JA116" s="908"/>
      <c r="JB116" s="908"/>
      <c r="JC116" s="908"/>
      <c r="JD116" s="908"/>
      <c r="JE116" s="908"/>
      <c r="JF116" s="908"/>
      <c r="JG116" s="908"/>
      <c r="JH116" s="908"/>
      <c r="JI116" s="908"/>
      <c r="JJ116" s="908"/>
      <c r="JK116" s="908"/>
      <c r="JL116" s="908"/>
      <c r="JM116" s="908"/>
      <c r="JN116" s="908"/>
      <c r="JO116" s="908"/>
      <c r="JP116" s="908"/>
      <c r="JQ116" s="908"/>
      <c r="JR116" s="908"/>
      <c r="JS116" s="908"/>
      <c r="JT116" s="908"/>
      <c r="JU116" s="908"/>
      <c r="JV116" s="908"/>
      <c r="JW116" s="908"/>
      <c r="JX116" s="908"/>
      <c r="JY116" s="908"/>
      <c r="JZ116" s="908"/>
      <c r="KA116" s="908"/>
      <c r="KB116" s="908"/>
      <c r="KC116" s="908"/>
      <c r="KD116" s="908"/>
      <c r="KE116" s="908"/>
      <c r="KF116" s="908"/>
      <c r="KG116" s="908"/>
      <c r="KH116" s="908"/>
      <c r="KI116" s="908"/>
      <c r="KJ116" s="908"/>
      <c r="KK116" s="908"/>
      <c r="KL116" s="908"/>
      <c r="KM116" s="908"/>
      <c r="KN116" s="908"/>
      <c r="KO116" s="908"/>
      <c r="KP116" s="908"/>
      <c r="KQ116" s="908"/>
      <c r="KR116" s="908"/>
      <c r="KS116" s="908"/>
      <c r="KT116" s="908"/>
      <c r="KU116" s="908"/>
      <c r="KV116" s="908"/>
      <c r="KW116" s="908"/>
      <c r="KX116" s="908"/>
      <c r="KY116" s="908"/>
      <c r="KZ116" s="908"/>
      <c r="LA116" s="908"/>
      <c r="LB116" s="908"/>
      <c r="LC116" s="908"/>
      <c r="LD116" s="908"/>
      <c r="LE116" s="908"/>
      <c r="LF116" s="908"/>
      <c r="LG116" s="908"/>
      <c r="LH116" s="908"/>
      <c r="LI116" s="908"/>
      <c r="LJ116" s="908"/>
      <c r="LK116" s="908"/>
      <c r="LL116" s="908"/>
      <c r="LM116" s="908"/>
      <c r="LN116" s="908"/>
      <c r="LO116" s="908"/>
      <c r="LP116" s="908"/>
      <c r="LQ116" s="908"/>
      <c r="LR116" s="908"/>
      <c r="LS116" s="908"/>
      <c r="LT116" s="908"/>
      <c r="LU116" s="908"/>
      <c r="LV116" s="908"/>
      <c r="LW116" s="908"/>
      <c r="LX116" s="908"/>
      <c r="LY116" s="908"/>
      <c r="LZ116" s="908"/>
      <c r="MA116" s="908"/>
      <c r="MB116" s="908"/>
      <c r="MC116" s="908"/>
      <c r="MD116" s="908"/>
      <c r="ME116" s="908"/>
      <c r="MF116" s="908"/>
      <c r="MG116" s="908"/>
      <c r="MH116" s="908"/>
      <c r="MI116" s="908"/>
      <c r="MJ116" s="908"/>
      <c r="MK116" s="908"/>
      <c r="ML116" s="908"/>
      <c r="MM116" s="908"/>
      <c r="MN116" s="908"/>
      <c r="MO116" s="908"/>
      <c r="MP116" s="908"/>
      <c r="MQ116" s="908"/>
      <c r="MR116" s="908"/>
      <c r="MS116" s="908"/>
      <c r="MT116" s="908"/>
      <c r="MU116" s="908"/>
      <c r="MV116" s="908"/>
      <c r="MW116" s="908"/>
      <c r="MX116" s="908"/>
      <c r="MY116" s="908"/>
      <c r="MZ116" s="908"/>
      <c r="NA116" s="908"/>
      <c r="NB116" s="908"/>
      <c r="NC116" s="908"/>
      <c r="ND116" s="908"/>
      <c r="NE116" s="908"/>
      <c r="NF116" s="908"/>
      <c r="NG116" s="908"/>
      <c r="NH116" s="908"/>
      <c r="NI116" s="908"/>
      <c r="NJ116" s="908"/>
      <c r="NK116" s="908"/>
      <c r="NL116" s="908"/>
      <c r="NM116" s="908"/>
      <c r="NN116" s="908"/>
      <c r="NO116" s="908"/>
      <c r="NP116" s="908"/>
      <c r="NQ116" s="908"/>
      <c r="NR116" s="908"/>
      <c r="NS116" s="908"/>
      <c r="NT116" s="908"/>
      <c r="NU116" s="908"/>
      <c r="NV116" s="908"/>
      <c r="NW116" s="908"/>
      <c r="NX116" s="908"/>
      <c r="NY116" s="908"/>
      <c r="NZ116" s="908"/>
      <c r="OA116" s="908"/>
      <c r="OB116" s="908"/>
      <c r="OC116" s="908"/>
      <c r="OD116" s="908"/>
      <c r="OE116" s="908"/>
      <c r="OF116" s="908"/>
      <c r="OG116" s="908"/>
      <c r="OH116" s="908"/>
      <c r="OI116" s="908"/>
      <c r="OJ116" s="908"/>
      <c r="OK116" s="908"/>
      <c r="OL116" s="908"/>
      <c r="OM116" s="908"/>
      <c r="ON116" s="908"/>
      <c r="OO116" s="908"/>
      <c r="OP116" s="908"/>
      <c r="OQ116" s="908"/>
      <c r="OR116" s="908"/>
      <c r="OS116" s="908"/>
      <c r="OT116" s="908"/>
      <c r="OU116" s="908"/>
      <c r="OV116" s="908"/>
      <c r="OW116" s="908"/>
      <c r="OX116" s="908"/>
      <c r="OY116" s="908"/>
      <c r="OZ116" s="908"/>
      <c r="PA116" s="908"/>
      <c r="PB116" s="908"/>
      <c r="PC116" s="908"/>
      <c r="PD116" s="908"/>
      <c r="PE116" s="908"/>
      <c r="PF116" s="908"/>
      <c r="PG116" s="908"/>
      <c r="PH116" s="908"/>
      <c r="PI116" s="908"/>
      <c r="PJ116" s="908"/>
      <c r="PK116" s="908"/>
      <c r="PL116" s="908"/>
      <c r="PM116" s="908"/>
      <c r="PN116" s="908"/>
      <c r="PO116" s="908"/>
      <c r="PP116" s="908"/>
      <c r="PQ116" s="908"/>
      <c r="PR116" s="908"/>
      <c r="PS116" s="908"/>
      <c r="PT116" s="908"/>
      <c r="PU116" s="908"/>
      <c r="PV116" s="908"/>
      <c r="PW116" s="908"/>
      <c r="PX116" s="908"/>
      <c r="PY116" s="908"/>
      <c r="PZ116" s="908"/>
      <c r="QA116" s="908"/>
      <c r="QB116" s="908"/>
      <c r="QC116" s="908"/>
      <c r="QD116" s="908"/>
      <c r="QE116" s="908"/>
      <c r="QF116" s="908"/>
      <c r="QG116" s="908"/>
      <c r="QH116" s="908"/>
      <c r="QI116" s="908"/>
      <c r="QJ116" s="908"/>
      <c r="QK116" s="908"/>
      <c r="QL116" s="908"/>
      <c r="QM116" s="908"/>
      <c r="QN116" s="908"/>
      <c r="QO116" s="908"/>
      <c r="QP116" s="908"/>
      <c r="QQ116" s="908"/>
      <c r="QR116" s="908"/>
      <c r="QS116" s="908"/>
      <c r="QT116" s="908"/>
      <c r="QU116" s="908"/>
      <c r="QV116" s="908"/>
      <c r="QW116" s="908"/>
      <c r="QX116" s="908"/>
      <c r="QY116" s="908"/>
      <c r="QZ116" s="908"/>
      <c r="RA116" s="908"/>
      <c r="RB116" s="908"/>
      <c r="RC116" s="908"/>
      <c r="RD116" s="908"/>
      <c r="RE116" s="908"/>
      <c r="RF116" s="908"/>
      <c r="RG116" s="908"/>
      <c r="RH116" s="908"/>
      <c r="RI116" s="908"/>
      <c r="RJ116" s="908"/>
      <c r="RK116" s="908"/>
      <c r="RL116" s="908"/>
      <c r="RM116" s="908"/>
      <c r="RN116" s="908"/>
      <c r="RO116" s="908"/>
      <c r="RP116" s="908"/>
      <c r="RQ116" s="908"/>
      <c r="RR116" s="908"/>
      <c r="RS116" s="908"/>
      <c r="RT116" s="908"/>
      <c r="RU116" s="908"/>
      <c r="RV116" s="908"/>
      <c r="RW116" s="908"/>
      <c r="RX116" s="908"/>
      <c r="RY116" s="908"/>
      <c r="RZ116" s="908"/>
      <c r="SA116" s="908"/>
      <c r="SB116" s="908"/>
      <c r="SC116" s="908"/>
      <c r="SD116" s="908"/>
      <c r="SE116" s="908"/>
      <c r="SF116" s="908"/>
      <c r="SG116" s="908"/>
      <c r="SH116" s="908"/>
      <c r="SI116" s="908"/>
      <c r="SJ116" s="908"/>
      <c r="SK116" s="908"/>
      <c r="SL116" s="908"/>
      <c r="SM116" s="908"/>
      <c r="SN116" s="908"/>
      <c r="SO116" s="908"/>
      <c r="SP116" s="908"/>
      <c r="SQ116" s="908"/>
      <c r="SR116" s="908"/>
      <c r="SS116" s="908"/>
      <c r="ST116" s="908"/>
      <c r="SU116" s="908"/>
      <c r="SV116" s="908"/>
      <c r="SW116" s="908"/>
      <c r="SX116" s="908"/>
      <c r="SY116" s="908"/>
      <c r="SZ116" s="908"/>
      <c r="TA116" s="908"/>
      <c r="TB116" s="908"/>
      <c r="TC116" s="908"/>
      <c r="TD116" s="908"/>
      <c r="TE116" s="908"/>
      <c r="TF116" s="908"/>
      <c r="TG116" s="908"/>
      <c r="TH116" s="908"/>
      <c r="TI116" s="908"/>
      <c r="TJ116" s="908"/>
      <c r="TK116" s="908"/>
      <c r="TL116" s="908"/>
      <c r="TM116" s="908"/>
      <c r="TN116" s="908"/>
      <c r="TO116" s="908"/>
      <c r="TP116" s="908"/>
      <c r="TQ116" s="908"/>
      <c r="TR116" s="908"/>
      <c r="TS116" s="908"/>
      <c r="TT116" s="908"/>
      <c r="TU116" s="908"/>
      <c r="TV116" s="908"/>
      <c r="TW116" s="908"/>
      <c r="TX116" s="908"/>
      <c r="TY116" s="908"/>
      <c r="TZ116" s="908"/>
      <c r="UA116" s="908"/>
      <c r="UB116" s="908"/>
      <c r="UC116" s="908"/>
      <c r="UD116" s="908"/>
      <c r="UE116" s="908"/>
      <c r="UF116" s="908"/>
      <c r="UG116" s="908"/>
      <c r="UH116" s="908"/>
      <c r="UI116" s="908"/>
      <c r="UJ116" s="908"/>
      <c r="UK116" s="908"/>
      <c r="UL116" s="908"/>
      <c r="UM116" s="908"/>
      <c r="UN116" s="908"/>
      <c r="UO116" s="908"/>
      <c r="UP116" s="908"/>
      <c r="UQ116" s="908"/>
      <c r="UR116" s="908"/>
      <c r="US116" s="908"/>
      <c r="UT116" s="908"/>
      <c r="UU116" s="908"/>
      <c r="UV116" s="908"/>
      <c r="UW116" s="908"/>
      <c r="UX116" s="908"/>
      <c r="UY116" s="908"/>
      <c r="UZ116" s="908"/>
      <c r="VA116" s="908"/>
      <c r="VB116" s="908"/>
      <c r="VC116" s="908"/>
      <c r="VD116" s="908"/>
      <c r="VE116" s="908"/>
      <c r="VF116" s="908"/>
      <c r="VG116" s="908"/>
      <c r="VH116" s="908"/>
      <c r="VI116" s="908"/>
      <c r="VJ116" s="908"/>
      <c r="VK116" s="908"/>
      <c r="VL116" s="908"/>
      <c r="VM116" s="908"/>
      <c r="VN116" s="908"/>
      <c r="VO116" s="908"/>
      <c r="VP116" s="908"/>
      <c r="VQ116" s="908"/>
      <c r="VR116" s="908"/>
      <c r="VS116" s="908"/>
      <c r="VT116" s="908"/>
      <c r="VU116" s="908"/>
      <c r="VV116" s="908"/>
      <c r="VW116" s="908"/>
      <c r="VX116" s="908"/>
      <c r="VY116" s="908"/>
      <c r="VZ116" s="908"/>
      <c r="WA116" s="908"/>
      <c r="WB116" s="908"/>
      <c r="WC116" s="908"/>
      <c r="WD116" s="908"/>
      <c r="WE116" s="908"/>
      <c r="WF116" s="908"/>
      <c r="WG116" s="908"/>
      <c r="WH116" s="908"/>
      <c r="WI116" s="908"/>
      <c r="WJ116" s="908"/>
      <c r="WK116" s="908"/>
      <c r="WL116" s="908"/>
      <c r="WM116" s="908"/>
      <c r="WN116" s="908"/>
      <c r="WO116" s="908"/>
      <c r="WP116" s="908"/>
      <c r="WQ116" s="908"/>
      <c r="WR116" s="908"/>
      <c r="WS116" s="908"/>
      <c r="WT116" s="908"/>
      <c r="WU116" s="908"/>
      <c r="WV116" s="908"/>
      <c r="WW116" s="908"/>
      <c r="WX116" s="908"/>
      <c r="WY116" s="908"/>
      <c r="WZ116" s="908"/>
      <c r="XA116" s="908"/>
      <c r="XB116" s="908"/>
      <c r="XC116" s="908"/>
      <c r="XD116" s="908"/>
      <c r="XE116" s="908"/>
      <c r="XF116" s="908"/>
      <c r="XG116" s="908"/>
      <c r="XH116" s="908"/>
      <c r="XI116" s="908"/>
      <c r="XJ116" s="908"/>
      <c r="XK116" s="908"/>
      <c r="XL116" s="908"/>
      <c r="XM116" s="908"/>
      <c r="XN116" s="908"/>
      <c r="XO116" s="908"/>
      <c r="XP116" s="908"/>
      <c r="XQ116" s="908"/>
      <c r="XR116" s="908"/>
      <c r="XS116" s="908"/>
      <c r="XT116" s="908"/>
      <c r="XU116" s="908"/>
      <c r="XV116" s="908"/>
      <c r="XW116" s="908"/>
      <c r="XX116" s="908"/>
      <c r="XY116" s="908"/>
      <c r="XZ116" s="908"/>
      <c r="YA116" s="908"/>
      <c r="YB116" s="908"/>
      <c r="YC116" s="908"/>
      <c r="YD116" s="908"/>
      <c r="YE116" s="908"/>
      <c r="YF116" s="908"/>
      <c r="YG116" s="908"/>
      <c r="YH116" s="908"/>
      <c r="YI116" s="908"/>
      <c r="YJ116" s="908"/>
      <c r="YK116" s="908"/>
      <c r="YL116" s="908"/>
      <c r="YM116" s="908"/>
      <c r="YN116" s="908"/>
      <c r="YO116" s="908"/>
      <c r="YP116" s="908"/>
      <c r="YQ116" s="908"/>
      <c r="YR116" s="908"/>
      <c r="YS116" s="908"/>
      <c r="YT116" s="908"/>
      <c r="YU116" s="908"/>
      <c r="YV116" s="908"/>
      <c r="YW116" s="908"/>
      <c r="YX116" s="908"/>
      <c r="YY116" s="908"/>
      <c r="YZ116" s="908"/>
      <c r="ZA116" s="908"/>
      <c r="ZB116" s="908"/>
      <c r="ZC116" s="908"/>
      <c r="ZD116" s="908"/>
      <c r="ZE116" s="908"/>
      <c r="ZF116" s="908"/>
      <c r="ZG116" s="908"/>
      <c r="ZH116" s="908"/>
      <c r="ZI116" s="908"/>
      <c r="ZJ116" s="908"/>
      <c r="ZK116" s="908"/>
      <c r="ZL116" s="908"/>
      <c r="ZM116" s="908"/>
      <c r="ZN116" s="908"/>
      <c r="ZO116" s="908"/>
      <c r="ZP116" s="908"/>
      <c r="ZQ116" s="908"/>
      <c r="ZR116" s="908"/>
      <c r="ZS116" s="908"/>
      <c r="ZT116" s="908"/>
      <c r="ZU116" s="908"/>
      <c r="ZV116" s="908"/>
      <c r="ZW116" s="908"/>
      <c r="ZX116" s="908"/>
      <c r="ZY116" s="908"/>
      <c r="ZZ116" s="908"/>
      <c r="AAA116" s="908"/>
      <c r="AAB116" s="908"/>
      <c r="AAC116" s="908"/>
      <c r="AAD116" s="908"/>
      <c r="AAE116" s="908"/>
      <c r="AAF116" s="908"/>
      <c r="AAG116" s="908"/>
      <c r="AAH116" s="908"/>
      <c r="AAI116" s="908"/>
      <c r="AAJ116" s="908"/>
      <c r="AAK116" s="908"/>
      <c r="AAL116" s="908"/>
      <c r="AAM116" s="908"/>
      <c r="AAN116" s="908"/>
      <c r="AAO116" s="908"/>
      <c r="AAP116" s="908"/>
      <c r="AAQ116" s="908"/>
      <c r="AAR116" s="908"/>
      <c r="AAS116" s="908"/>
      <c r="AAT116" s="908"/>
      <c r="AAU116" s="908"/>
      <c r="AAV116" s="908"/>
      <c r="AAW116" s="908"/>
      <c r="AAX116" s="908"/>
      <c r="AAY116" s="908"/>
      <c r="AAZ116" s="908"/>
      <c r="ABA116" s="908"/>
      <c r="ABB116" s="908"/>
      <c r="ABC116" s="908"/>
      <c r="ABD116" s="908"/>
      <c r="ABE116" s="908"/>
      <c r="ABF116" s="908"/>
      <c r="ABG116" s="908"/>
      <c r="ABH116" s="908"/>
      <c r="ABI116" s="908"/>
      <c r="ABJ116" s="908"/>
      <c r="ABK116" s="908"/>
      <c r="ABL116" s="908"/>
      <c r="ABM116" s="908"/>
      <c r="ABN116" s="908"/>
      <c r="ABO116" s="908"/>
      <c r="ABP116" s="908"/>
      <c r="ABQ116" s="908"/>
      <c r="ABR116" s="908"/>
      <c r="ABS116" s="908"/>
      <c r="ABT116" s="908"/>
      <c r="ABU116" s="908"/>
      <c r="ABV116" s="908"/>
      <c r="ABW116" s="908"/>
      <c r="ABX116" s="908"/>
      <c r="ABY116" s="908"/>
      <c r="ABZ116" s="908"/>
      <c r="ACA116" s="908"/>
      <c r="ACB116" s="908"/>
      <c r="ACC116" s="908"/>
      <c r="ACD116" s="908"/>
      <c r="ACE116" s="908"/>
      <c r="ACF116" s="908"/>
      <c r="ACG116" s="908"/>
      <c r="ACH116" s="908"/>
      <c r="ACI116" s="908"/>
      <c r="ACJ116" s="908"/>
      <c r="ACK116" s="908"/>
      <c r="ACL116" s="908"/>
      <c r="ACM116" s="908"/>
      <c r="ACN116" s="908"/>
      <c r="ACO116" s="908"/>
      <c r="ACP116" s="908"/>
      <c r="ACQ116" s="908"/>
      <c r="ACR116" s="908"/>
      <c r="ACS116" s="908"/>
      <c r="ACT116" s="908"/>
      <c r="ACU116" s="908"/>
      <c r="ACV116" s="908"/>
      <c r="ACW116" s="908"/>
      <c r="ACX116" s="908"/>
      <c r="ACY116" s="908"/>
      <c r="ACZ116" s="908"/>
      <c r="ADA116" s="908"/>
      <c r="ADB116" s="908"/>
      <c r="ADC116" s="908"/>
      <c r="ADD116" s="908"/>
      <c r="ADE116" s="908"/>
      <c r="ADF116" s="908"/>
      <c r="ADG116" s="908"/>
      <c r="ADH116" s="908"/>
      <c r="ADI116" s="908"/>
      <c r="ADJ116" s="908"/>
      <c r="ADK116" s="908"/>
      <c r="ADL116" s="908"/>
      <c r="ADM116" s="908"/>
      <c r="ADN116" s="908"/>
      <c r="ADO116" s="908"/>
      <c r="ADP116" s="908"/>
      <c r="ADQ116" s="908"/>
      <c r="ADR116" s="908"/>
      <c r="ADS116" s="908"/>
      <c r="ADT116" s="908"/>
      <c r="ADU116" s="908"/>
      <c r="ADV116" s="908"/>
      <c r="ADW116" s="908"/>
      <c r="ADX116" s="908"/>
      <c r="ADY116" s="908"/>
      <c r="ADZ116" s="908"/>
      <c r="AEA116" s="908"/>
      <c r="AEB116" s="908"/>
      <c r="AEC116" s="908"/>
      <c r="AED116" s="908"/>
      <c r="AEE116" s="908"/>
      <c r="AEF116" s="908"/>
      <c r="AEG116" s="908"/>
      <c r="AEH116" s="908"/>
      <c r="AEI116" s="908"/>
      <c r="AEJ116" s="908"/>
      <c r="AEK116" s="908"/>
      <c r="AEL116" s="908"/>
      <c r="AEM116" s="908"/>
      <c r="AEN116" s="908"/>
      <c r="AEO116" s="908"/>
      <c r="AEP116" s="908"/>
      <c r="AEQ116" s="908"/>
      <c r="AER116" s="908"/>
      <c r="AES116" s="908"/>
      <c r="AET116" s="908"/>
      <c r="AEU116" s="908"/>
      <c r="AEV116" s="908"/>
      <c r="AEW116" s="908"/>
      <c r="AEX116" s="908"/>
      <c r="AEY116" s="908"/>
      <c r="AEZ116" s="908"/>
      <c r="AFA116" s="908"/>
      <c r="AFB116" s="908"/>
      <c r="AFC116" s="908"/>
      <c r="AFD116" s="908"/>
      <c r="AFE116" s="908"/>
      <c r="AFF116" s="908"/>
      <c r="AFG116" s="908"/>
      <c r="AFH116" s="908"/>
      <c r="AFI116" s="908"/>
      <c r="AFJ116" s="908"/>
      <c r="AFK116" s="908"/>
      <c r="AFL116" s="908"/>
      <c r="AFM116" s="908"/>
      <c r="AFN116" s="908"/>
      <c r="AFO116" s="908"/>
      <c r="AFP116" s="908"/>
      <c r="AFQ116" s="908"/>
      <c r="AFR116" s="908"/>
      <c r="AFS116" s="908"/>
      <c r="AFT116" s="908"/>
      <c r="AFU116" s="908"/>
      <c r="AFV116" s="908"/>
      <c r="AFW116" s="908"/>
      <c r="AFX116" s="908"/>
      <c r="AFY116" s="908"/>
      <c r="AFZ116" s="908"/>
      <c r="AGA116" s="908"/>
      <c r="AGB116" s="908"/>
      <c r="AGC116" s="908"/>
      <c r="AGD116" s="908"/>
      <c r="AGE116" s="908"/>
      <c r="AGF116" s="908"/>
      <c r="AGG116" s="908"/>
      <c r="AGH116" s="908"/>
      <c r="AGI116" s="908"/>
      <c r="AGJ116" s="908"/>
      <c r="AGK116" s="908"/>
      <c r="AGL116" s="908"/>
      <c r="AGM116" s="908"/>
      <c r="AGN116" s="908"/>
      <c r="AGO116" s="908"/>
      <c r="AGP116" s="908"/>
      <c r="AGQ116" s="908"/>
      <c r="AGR116" s="908"/>
      <c r="AGS116" s="908"/>
      <c r="AGT116" s="908"/>
      <c r="AGU116" s="908"/>
      <c r="AGV116" s="908"/>
      <c r="AGW116" s="908"/>
      <c r="AGX116" s="908"/>
      <c r="AGY116" s="908"/>
      <c r="AGZ116" s="908"/>
      <c r="AHA116" s="908"/>
      <c r="AHB116" s="908"/>
      <c r="AHC116" s="908"/>
      <c r="AHD116" s="908"/>
      <c r="AHE116" s="908"/>
      <c r="AHF116" s="908"/>
      <c r="AHG116" s="908"/>
      <c r="AHH116" s="908"/>
      <c r="AHI116" s="908"/>
      <c r="AHJ116" s="908"/>
      <c r="AHK116" s="908"/>
      <c r="AHL116" s="908"/>
      <c r="AHM116" s="908"/>
      <c r="AHN116" s="908"/>
      <c r="AHO116" s="908"/>
      <c r="AHP116" s="908"/>
      <c r="AHQ116" s="908"/>
      <c r="AHR116" s="908"/>
      <c r="AHS116" s="908"/>
      <c r="AHT116" s="908"/>
      <c r="AHU116" s="908"/>
      <c r="AHV116" s="908"/>
      <c r="AHW116" s="908"/>
      <c r="AHX116" s="908"/>
      <c r="AHY116" s="908"/>
      <c r="AHZ116" s="908"/>
      <c r="AIA116" s="908"/>
      <c r="AIB116" s="908"/>
      <c r="AIC116" s="908"/>
      <c r="AID116" s="908"/>
      <c r="AIE116" s="908"/>
      <c r="AIF116" s="908"/>
      <c r="AIG116" s="908"/>
      <c r="AIH116" s="908"/>
      <c r="AII116" s="908"/>
      <c r="AIJ116" s="908"/>
      <c r="AIK116" s="908"/>
      <c r="AIL116" s="908"/>
      <c r="AIM116" s="908"/>
      <c r="AIN116" s="908"/>
      <c r="AIO116" s="908"/>
      <c r="AIP116" s="908"/>
      <c r="AIQ116" s="908"/>
      <c r="AIR116" s="908"/>
      <c r="AIS116" s="908"/>
      <c r="AIT116" s="908"/>
      <c r="AIU116" s="908"/>
      <c r="AIV116" s="908"/>
      <c r="AIW116" s="908"/>
      <c r="AIX116" s="908"/>
      <c r="AIY116" s="908"/>
      <c r="AIZ116" s="908"/>
      <c r="AJA116" s="908"/>
      <c r="AJB116" s="908"/>
      <c r="AJC116" s="908"/>
      <c r="AJD116" s="908"/>
      <c r="AJE116" s="908"/>
      <c r="AJF116" s="908"/>
      <c r="AJG116" s="908"/>
      <c r="AJH116" s="908"/>
      <c r="AJI116" s="908"/>
      <c r="AJJ116" s="908"/>
      <c r="AJK116" s="908"/>
      <c r="AJL116" s="908"/>
      <c r="AJM116" s="908"/>
      <c r="AJN116" s="908"/>
      <c r="AJO116" s="908"/>
      <c r="AJP116" s="908"/>
      <c r="AJQ116" s="908"/>
      <c r="AJR116" s="908"/>
      <c r="AJS116" s="908"/>
      <c r="AJT116" s="908"/>
      <c r="AJU116" s="908"/>
      <c r="AJV116" s="908"/>
      <c r="AJW116" s="908"/>
      <c r="AJX116" s="908"/>
      <c r="AJY116" s="908"/>
      <c r="AJZ116" s="908"/>
      <c r="AKA116" s="908"/>
      <c r="AKB116" s="908"/>
      <c r="AKC116" s="908"/>
      <c r="AKD116" s="908"/>
      <c r="AKE116" s="908"/>
      <c r="AKF116" s="908"/>
      <c r="AKG116" s="908"/>
      <c r="AKH116" s="908"/>
      <c r="AKI116" s="908"/>
      <c r="AKJ116" s="908"/>
      <c r="AKK116" s="908"/>
      <c r="AKL116" s="908"/>
      <c r="AKM116" s="908"/>
      <c r="AKN116" s="908"/>
      <c r="AKO116" s="908"/>
      <c r="AKP116" s="908"/>
      <c r="AKQ116" s="908"/>
      <c r="AKR116" s="908"/>
      <c r="AKS116" s="908"/>
      <c r="AKT116" s="908"/>
      <c r="AKU116" s="908"/>
      <c r="AKV116" s="908"/>
      <c r="AKW116" s="908"/>
      <c r="AKX116" s="908"/>
      <c r="AKY116" s="908"/>
      <c r="AKZ116" s="908"/>
      <c r="ALA116" s="908"/>
      <c r="ALB116" s="908"/>
      <c r="ALC116" s="908"/>
      <c r="ALD116" s="908"/>
      <c r="ALE116" s="908"/>
      <c r="ALF116" s="908"/>
      <c r="ALG116" s="908"/>
      <c r="ALH116" s="908"/>
      <c r="ALI116" s="908"/>
      <c r="ALJ116" s="908"/>
      <c r="ALK116" s="908"/>
      <c r="ALL116" s="908"/>
      <c r="ALM116" s="908"/>
      <c r="ALN116" s="908"/>
      <c r="ALO116" s="908"/>
      <c r="ALP116" s="908"/>
      <c r="ALQ116" s="908"/>
      <c r="ALR116" s="908"/>
      <c r="ALS116" s="908"/>
      <c r="ALT116" s="908"/>
      <c r="ALU116" s="908"/>
      <c r="ALV116" s="908"/>
      <c r="ALW116" s="908"/>
      <c r="ALX116" s="908"/>
      <c r="ALY116" s="908"/>
      <c r="ALZ116" s="908"/>
      <c r="AMA116" s="908"/>
      <c r="AMB116" s="908"/>
      <c r="AMC116" s="908"/>
      <c r="AMD116" s="908"/>
      <c r="AME116" s="908"/>
      <c r="AMF116" s="908"/>
      <c r="AMG116" s="908"/>
      <c r="AMH116" s="908"/>
      <c r="AMI116" s="908"/>
      <c r="AMJ116" s="908"/>
      <c r="AMK116" s="908"/>
      <c r="AML116" s="908"/>
      <c r="AMM116" s="908"/>
      <c r="AMN116" s="908"/>
      <c r="AMO116" s="908"/>
      <c r="AMP116" s="908"/>
      <c r="AMQ116" s="908"/>
      <c r="AMR116" s="908"/>
      <c r="AMS116" s="908"/>
      <c r="AMT116" s="908"/>
      <c r="AMU116" s="908"/>
      <c r="AMV116" s="908"/>
      <c r="AMW116" s="908"/>
      <c r="AMX116" s="908"/>
      <c r="AMY116" s="908"/>
      <c r="AMZ116" s="908"/>
      <c r="ANA116" s="908"/>
      <c r="ANB116" s="908"/>
      <c r="ANC116" s="908"/>
      <c r="AND116" s="908"/>
      <c r="ANE116" s="908"/>
      <c r="ANF116" s="908"/>
      <c r="ANG116" s="908"/>
      <c r="ANH116" s="908"/>
      <c r="ANI116" s="908"/>
      <c r="ANJ116" s="908"/>
      <c r="ANK116" s="908"/>
      <c r="ANL116" s="908"/>
      <c r="ANM116" s="908"/>
      <c r="ANN116" s="908"/>
      <c r="ANO116" s="908"/>
      <c r="ANP116" s="908"/>
      <c r="ANQ116" s="908"/>
      <c r="ANR116" s="908"/>
      <c r="ANS116" s="908"/>
      <c r="ANT116" s="908"/>
      <c r="ANU116" s="908"/>
      <c r="ANV116" s="908"/>
      <c r="ANW116" s="908"/>
      <c r="ANX116" s="908"/>
      <c r="ANY116" s="908"/>
      <c r="ANZ116" s="908"/>
      <c r="AOA116" s="908"/>
      <c r="AOB116" s="908"/>
      <c r="AOC116" s="908"/>
      <c r="AOD116" s="908"/>
      <c r="AOE116" s="908"/>
      <c r="AOF116" s="908"/>
      <c r="AOG116" s="908"/>
      <c r="AOH116" s="908"/>
      <c r="AOI116" s="908"/>
      <c r="AOJ116" s="908"/>
      <c r="AOK116" s="908"/>
      <c r="AOL116" s="908"/>
      <c r="AOM116" s="908"/>
      <c r="AON116" s="908"/>
      <c r="AOO116" s="908"/>
      <c r="AOP116" s="908"/>
      <c r="AOQ116" s="908"/>
      <c r="AOR116" s="908"/>
      <c r="AOS116" s="908"/>
      <c r="AOT116" s="908"/>
      <c r="AOU116" s="908"/>
      <c r="AOV116" s="908"/>
      <c r="AOW116" s="908"/>
      <c r="AOX116" s="908"/>
      <c r="AOY116" s="908"/>
      <c r="AOZ116" s="908"/>
      <c r="APA116" s="908"/>
      <c r="APB116" s="908"/>
      <c r="APC116" s="908"/>
      <c r="APD116" s="908"/>
      <c r="APE116" s="908"/>
      <c r="APF116" s="908"/>
      <c r="APG116" s="908"/>
      <c r="APH116" s="908"/>
      <c r="API116" s="908"/>
      <c r="APJ116" s="908"/>
      <c r="APK116" s="908"/>
      <c r="APL116" s="908"/>
      <c r="APM116" s="908"/>
      <c r="APN116" s="908"/>
      <c r="APO116" s="908"/>
      <c r="APP116" s="908"/>
      <c r="APQ116" s="908"/>
      <c r="APR116" s="908"/>
      <c r="APS116" s="908"/>
      <c r="APT116" s="908"/>
      <c r="APU116" s="908"/>
      <c r="APV116" s="908"/>
      <c r="APW116" s="908"/>
      <c r="APX116" s="908"/>
      <c r="APY116" s="908"/>
      <c r="APZ116" s="908"/>
      <c r="AQA116" s="908"/>
      <c r="AQB116" s="908"/>
      <c r="AQC116" s="908"/>
      <c r="AQD116" s="908"/>
      <c r="AQE116" s="908"/>
      <c r="AQF116" s="908"/>
      <c r="AQG116" s="908"/>
      <c r="AQH116" s="908"/>
      <c r="AQI116" s="908"/>
      <c r="AQJ116" s="908"/>
      <c r="AQK116" s="908"/>
      <c r="AQL116" s="908"/>
      <c r="AQM116" s="908"/>
      <c r="AQN116" s="908"/>
      <c r="AQO116" s="908"/>
      <c r="AQP116" s="908"/>
      <c r="AQQ116" s="908"/>
      <c r="AQR116" s="908"/>
      <c r="AQS116" s="908"/>
      <c r="AQT116" s="908"/>
      <c r="AQU116" s="908"/>
      <c r="AQV116" s="908"/>
      <c r="AQW116" s="908"/>
      <c r="AQX116" s="908"/>
      <c r="AQY116" s="908"/>
      <c r="AQZ116" s="908"/>
      <c r="ARA116" s="908"/>
      <c r="ARB116" s="908"/>
      <c r="ARC116" s="908"/>
      <c r="ARD116" s="908"/>
      <c r="ARE116" s="908"/>
      <c r="ARF116" s="908"/>
      <c r="ARG116" s="908"/>
      <c r="ARH116" s="908"/>
      <c r="ARI116" s="908"/>
      <c r="ARJ116" s="908"/>
      <c r="ARK116" s="908"/>
      <c r="ARL116" s="908"/>
      <c r="ARM116" s="908"/>
      <c r="ARN116" s="908"/>
      <c r="ARO116" s="908"/>
      <c r="ARP116" s="908"/>
      <c r="ARQ116" s="908"/>
      <c r="ARR116" s="908"/>
      <c r="ARS116" s="908"/>
      <c r="ART116" s="908"/>
      <c r="ARU116" s="908"/>
      <c r="ARV116" s="908"/>
      <c r="ARW116" s="908"/>
      <c r="ARX116" s="908"/>
      <c r="ARY116" s="908"/>
      <c r="ARZ116" s="908"/>
      <c r="ASA116" s="908"/>
      <c r="ASB116" s="908"/>
      <c r="ASC116" s="908"/>
      <c r="ASD116" s="908"/>
      <c r="ASE116" s="908"/>
      <c r="ASF116" s="908"/>
      <c r="ASG116" s="908"/>
      <c r="ASH116" s="908"/>
      <c r="ASI116" s="908"/>
      <c r="ASJ116" s="908"/>
      <c r="ASK116" s="908"/>
      <c r="ASL116" s="908"/>
      <c r="ASM116" s="908"/>
      <c r="ASN116" s="908"/>
      <c r="ASO116" s="908"/>
      <c r="ASP116" s="908"/>
      <c r="ASQ116" s="908"/>
      <c r="ASR116" s="908"/>
      <c r="ASS116" s="908"/>
      <c r="AST116" s="908"/>
      <c r="ASU116" s="908"/>
      <c r="ASV116" s="908"/>
      <c r="ASW116" s="908"/>
      <c r="ASX116" s="908"/>
      <c r="ASY116" s="908"/>
      <c r="ASZ116" s="908"/>
      <c r="ATA116" s="908"/>
      <c r="ATB116" s="908"/>
      <c r="ATC116" s="908"/>
      <c r="ATD116" s="908"/>
      <c r="ATE116" s="908"/>
      <c r="ATF116" s="908"/>
      <c r="ATG116" s="908"/>
      <c r="ATH116" s="908"/>
      <c r="ATI116" s="908"/>
      <c r="ATJ116" s="908"/>
      <c r="ATK116" s="908"/>
      <c r="ATL116" s="908"/>
      <c r="ATM116" s="908"/>
      <c r="ATN116" s="908"/>
      <c r="ATO116" s="908"/>
      <c r="ATP116" s="908"/>
      <c r="ATQ116" s="908"/>
      <c r="ATR116" s="908"/>
      <c r="ATS116" s="908"/>
      <c r="ATT116" s="908"/>
      <c r="ATU116" s="908"/>
      <c r="ATV116" s="908"/>
      <c r="ATW116" s="908"/>
      <c r="ATX116" s="908"/>
      <c r="ATY116" s="908"/>
      <c r="ATZ116" s="908"/>
      <c r="AUA116" s="908"/>
      <c r="AUB116" s="908"/>
      <c r="AUC116" s="908"/>
      <c r="AUD116" s="908"/>
      <c r="AUE116" s="908"/>
      <c r="AUF116" s="908"/>
      <c r="AUG116" s="908"/>
      <c r="AUH116" s="908"/>
      <c r="AUI116" s="908"/>
      <c r="AUJ116" s="908"/>
      <c r="AUK116" s="908"/>
      <c r="AUL116" s="908"/>
      <c r="AUM116" s="908"/>
      <c r="AUN116" s="908"/>
      <c r="AUO116" s="908"/>
      <c r="AUP116" s="908"/>
      <c r="AUQ116" s="908"/>
      <c r="AUR116" s="908"/>
      <c r="AUS116" s="908"/>
      <c r="AUT116" s="908"/>
      <c r="AUU116" s="908"/>
      <c r="AUV116" s="908"/>
      <c r="AUW116" s="908"/>
      <c r="AUX116" s="908"/>
      <c r="AUY116" s="908"/>
      <c r="AUZ116" s="908"/>
      <c r="AVA116" s="908"/>
      <c r="AVB116" s="908"/>
      <c r="AVC116" s="908"/>
      <c r="AVD116" s="908"/>
      <c r="AVE116" s="908"/>
      <c r="AVF116" s="908"/>
      <c r="AVG116" s="908"/>
      <c r="AVH116" s="908"/>
      <c r="AVI116" s="908"/>
      <c r="AVJ116" s="908"/>
      <c r="AVK116" s="908"/>
      <c r="AVL116" s="908"/>
      <c r="AVM116" s="908"/>
      <c r="AVN116" s="908"/>
      <c r="AVO116" s="908"/>
      <c r="AVP116" s="908"/>
      <c r="AVQ116" s="908"/>
      <c r="AVR116" s="908"/>
      <c r="AVS116" s="908"/>
      <c r="AVT116" s="908"/>
      <c r="AVU116" s="908"/>
      <c r="AVV116" s="908"/>
      <c r="AVW116" s="908"/>
      <c r="AVX116" s="908"/>
      <c r="AVY116" s="908"/>
      <c r="AVZ116" s="908"/>
      <c r="AWA116" s="908"/>
      <c r="AWB116" s="908"/>
      <c r="AWC116" s="908"/>
      <c r="AWD116" s="908"/>
      <c r="AWE116" s="908"/>
      <c r="AWF116" s="908"/>
      <c r="AWG116" s="908"/>
      <c r="AWH116" s="908"/>
      <c r="AWI116" s="908"/>
      <c r="AWJ116" s="908"/>
      <c r="AWK116" s="908"/>
      <c r="AWL116" s="908"/>
      <c r="AWM116" s="908"/>
      <c r="AWN116" s="908"/>
      <c r="AWO116" s="908"/>
      <c r="AWP116" s="908"/>
      <c r="AWQ116" s="908"/>
      <c r="AWR116" s="908"/>
      <c r="AWS116" s="908"/>
      <c r="AWT116" s="908"/>
      <c r="AWU116" s="908"/>
      <c r="AWV116" s="908"/>
      <c r="AWW116" s="908"/>
      <c r="AWX116" s="908"/>
      <c r="AWY116" s="908"/>
      <c r="AWZ116" s="908"/>
      <c r="AXA116" s="908"/>
      <c r="AXB116" s="908"/>
      <c r="AXC116" s="908"/>
      <c r="AXD116" s="908"/>
      <c r="AXE116" s="908"/>
      <c r="AXF116" s="908"/>
      <c r="AXG116" s="908"/>
      <c r="AXH116" s="908"/>
      <c r="AXI116" s="908"/>
      <c r="AXJ116" s="908"/>
      <c r="AXK116" s="908"/>
      <c r="AXL116" s="908"/>
      <c r="AXM116" s="908"/>
      <c r="AXN116" s="908"/>
      <c r="AXO116" s="908"/>
      <c r="AXP116" s="908"/>
      <c r="AXQ116" s="908"/>
      <c r="AXR116" s="908"/>
      <c r="AXS116" s="908"/>
      <c r="AXT116" s="908"/>
      <c r="AXU116" s="908"/>
      <c r="AXV116" s="908"/>
      <c r="AXW116" s="908"/>
      <c r="AXX116" s="908"/>
      <c r="AXY116" s="908"/>
      <c r="AXZ116" s="908"/>
      <c r="AYA116" s="908"/>
      <c r="AYB116" s="908"/>
      <c r="AYC116" s="908"/>
      <c r="AYD116" s="908"/>
      <c r="AYE116" s="908"/>
      <c r="AYF116" s="908"/>
      <c r="AYG116" s="908"/>
      <c r="AYH116" s="908"/>
      <c r="AYI116" s="908"/>
      <c r="AYJ116" s="908"/>
      <c r="AYK116" s="908"/>
      <c r="AYL116" s="908"/>
      <c r="AYM116" s="908"/>
      <c r="AYN116" s="908"/>
      <c r="AYO116" s="908"/>
      <c r="AYP116" s="908"/>
      <c r="AYQ116" s="908"/>
      <c r="AYR116" s="908"/>
      <c r="AYS116" s="908"/>
      <c r="AYT116" s="908"/>
      <c r="AYU116" s="908"/>
      <c r="AYV116" s="908"/>
      <c r="AYW116" s="908"/>
      <c r="AYX116" s="908"/>
      <c r="AYY116" s="908"/>
      <c r="AYZ116" s="908"/>
      <c r="AZA116" s="908"/>
      <c r="AZB116" s="908"/>
      <c r="AZC116" s="908"/>
      <c r="AZD116" s="908"/>
      <c r="AZE116" s="908"/>
      <c r="AZF116" s="908"/>
      <c r="AZG116" s="908"/>
      <c r="AZH116" s="908"/>
      <c r="AZI116" s="908"/>
      <c r="AZJ116" s="908"/>
      <c r="AZK116" s="908"/>
      <c r="AZL116" s="908"/>
      <c r="AZM116" s="908"/>
      <c r="AZN116" s="908"/>
      <c r="AZO116" s="908"/>
      <c r="AZP116" s="908"/>
      <c r="AZQ116" s="908"/>
      <c r="AZR116" s="908"/>
      <c r="AZS116" s="908"/>
      <c r="AZT116" s="908"/>
      <c r="AZU116" s="908"/>
      <c r="AZV116" s="908"/>
      <c r="AZW116" s="908"/>
      <c r="AZX116" s="908"/>
      <c r="AZY116" s="908"/>
      <c r="AZZ116" s="908"/>
      <c r="BAA116" s="908"/>
      <c r="BAB116" s="908"/>
      <c r="BAC116" s="908"/>
      <c r="BAD116" s="908"/>
      <c r="BAE116" s="908"/>
      <c r="BAF116" s="908"/>
      <c r="BAG116" s="908"/>
      <c r="BAH116" s="908"/>
      <c r="BAI116" s="908"/>
      <c r="BAJ116" s="908"/>
      <c r="BAK116" s="908"/>
      <c r="BAL116" s="908"/>
      <c r="BAM116" s="908"/>
      <c r="BAN116" s="908"/>
      <c r="BAO116" s="908"/>
      <c r="BAP116" s="908"/>
      <c r="BAQ116" s="908"/>
      <c r="BAR116" s="908"/>
      <c r="BAS116" s="908"/>
      <c r="BAT116" s="908"/>
      <c r="BAU116" s="908"/>
      <c r="BAV116" s="908"/>
      <c r="BAW116" s="908"/>
      <c r="BAX116" s="908"/>
      <c r="BAY116" s="908"/>
      <c r="BAZ116" s="908"/>
      <c r="BBA116" s="908"/>
      <c r="BBB116" s="908"/>
      <c r="BBC116" s="908"/>
      <c r="BBD116" s="908"/>
      <c r="BBE116" s="908"/>
      <c r="BBF116" s="908"/>
      <c r="BBG116" s="908"/>
      <c r="BBH116" s="908"/>
      <c r="BBI116" s="908"/>
      <c r="BBJ116" s="908"/>
      <c r="BBK116" s="908"/>
      <c r="BBL116" s="908"/>
      <c r="BBM116" s="908"/>
      <c r="BBN116" s="908"/>
      <c r="BBO116" s="908"/>
      <c r="BBP116" s="908"/>
      <c r="BBQ116" s="908"/>
      <c r="BBR116" s="908"/>
      <c r="BBS116" s="908"/>
      <c r="BBT116" s="908"/>
      <c r="BBU116" s="908"/>
      <c r="BBV116" s="908"/>
      <c r="BBW116" s="908"/>
      <c r="BBX116" s="908"/>
      <c r="BBY116" s="908"/>
      <c r="BBZ116" s="908"/>
      <c r="BCA116" s="908"/>
      <c r="BCB116" s="908"/>
      <c r="BCC116" s="908"/>
      <c r="BCD116" s="908"/>
      <c r="BCE116" s="908"/>
      <c r="BCF116" s="908"/>
      <c r="BCG116" s="908"/>
      <c r="BCH116" s="908"/>
      <c r="BCI116" s="908"/>
      <c r="BCJ116" s="908"/>
      <c r="BCK116" s="908"/>
      <c r="BCL116" s="908"/>
      <c r="BCM116" s="908"/>
      <c r="BCN116" s="908"/>
      <c r="BCO116" s="908"/>
      <c r="BCP116" s="908"/>
      <c r="BCQ116" s="908"/>
      <c r="BCR116" s="908"/>
      <c r="BCS116" s="908"/>
      <c r="BCT116" s="908"/>
      <c r="BCU116" s="908"/>
      <c r="BCV116" s="908"/>
      <c r="BCW116" s="908"/>
      <c r="BCX116" s="908"/>
      <c r="BCY116" s="908"/>
      <c r="BCZ116" s="908"/>
      <c r="BDA116" s="908"/>
      <c r="BDB116" s="908"/>
      <c r="BDC116" s="908"/>
      <c r="BDD116" s="908"/>
      <c r="BDE116" s="908"/>
      <c r="BDF116" s="908"/>
      <c r="BDG116" s="908"/>
      <c r="BDH116" s="908"/>
      <c r="BDI116" s="908"/>
      <c r="BDJ116" s="908"/>
      <c r="BDK116" s="908"/>
      <c r="BDL116" s="908"/>
      <c r="BDM116" s="908"/>
      <c r="BDN116" s="908"/>
      <c r="BDO116" s="908"/>
      <c r="BDP116" s="908"/>
      <c r="BDQ116" s="908"/>
      <c r="BDR116" s="908"/>
      <c r="BDS116" s="908"/>
      <c r="BDT116" s="908"/>
      <c r="BDU116" s="908"/>
      <c r="BDV116" s="908"/>
      <c r="BDW116" s="908"/>
      <c r="BDX116" s="908"/>
      <c r="BDY116" s="908"/>
      <c r="BDZ116" s="908"/>
      <c r="BEA116" s="908"/>
      <c r="BEB116" s="908"/>
      <c r="BEC116" s="908"/>
      <c r="BED116" s="908"/>
      <c r="BEE116" s="908"/>
      <c r="BEF116" s="908"/>
      <c r="BEG116" s="908"/>
      <c r="BEH116" s="908"/>
      <c r="BEI116" s="908"/>
      <c r="BEJ116" s="908"/>
      <c r="BEK116" s="908"/>
      <c r="BEL116" s="908"/>
      <c r="BEM116" s="908"/>
      <c r="BEN116" s="908"/>
      <c r="BEO116" s="908"/>
      <c r="BEP116" s="908"/>
      <c r="BEQ116" s="908"/>
      <c r="BER116" s="908"/>
      <c r="BES116" s="908"/>
      <c r="BET116" s="908"/>
      <c r="BEU116" s="908"/>
      <c r="BEV116" s="908"/>
      <c r="BEW116" s="908"/>
      <c r="BEX116" s="908"/>
      <c r="BEY116" s="908"/>
      <c r="BEZ116" s="908"/>
      <c r="BFA116" s="908"/>
      <c r="BFB116" s="908"/>
      <c r="BFC116" s="908"/>
      <c r="BFD116" s="908"/>
      <c r="BFE116" s="908"/>
      <c r="BFF116" s="908"/>
      <c r="BFG116" s="908"/>
      <c r="BFH116" s="908"/>
      <c r="BFI116" s="908"/>
      <c r="BFJ116" s="908"/>
      <c r="BFK116" s="908"/>
      <c r="BFL116" s="908"/>
      <c r="BFM116" s="908"/>
      <c r="BFN116" s="908"/>
      <c r="BFO116" s="908"/>
      <c r="BFP116" s="908"/>
      <c r="BFQ116" s="908"/>
      <c r="BFR116" s="908"/>
      <c r="BFS116" s="908"/>
      <c r="BFT116" s="908"/>
      <c r="BFU116" s="908"/>
      <c r="BFV116" s="908"/>
      <c r="BFW116" s="908"/>
      <c r="BFX116" s="908"/>
      <c r="BFY116" s="908"/>
      <c r="BFZ116" s="908"/>
      <c r="BGA116" s="908"/>
      <c r="BGB116" s="908"/>
      <c r="BGC116" s="908"/>
      <c r="BGD116" s="908"/>
      <c r="BGE116" s="908"/>
      <c r="BGF116" s="908"/>
      <c r="BGG116" s="908"/>
      <c r="BGH116" s="908"/>
      <c r="BGI116" s="908"/>
      <c r="BGJ116" s="908"/>
      <c r="BGK116" s="908"/>
      <c r="BGL116" s="908"/>
      <c r="BGM116" s="908"/>
      <c r="BGN116" s="908"/>
      <c r="BGO116" s="908"/>
      <c r="BGP116" s="908"/>
      <c r="BGQ116" s="908"/>
      <c r="BGR116" s="908"/>
      <c r="BGS116" s="908"/>
      <c r="BGT116" s="908"/>
      <c r="BGU116" s="908"/>
      <c r="BGV116" s="908"/>
      <c r="BGW116" s="908"/>
      <c r="BGX116" s="908"/>
      <c r="BGY116" s="908"/>
      <c r="BGZ116" s="908"/>
      <c r="BHA116" s="908"/>
      <c r="BHB116" s="908"/>
      <c r="BHC116" s="908"/>
      <c r="BHD116" s="908"/>
      <c r="BHE116" s="908"/>
      <c r="BHF116" s="908"/>
      <c r="BHG116" s="908"/>
      <c r="BHH116" s="908"/>
      <c r="BHI116" s="908"/>
      <c r="BHJ116" s="908"/>
      <c r="BHK116" s="908"/>
      <c r="BHL116" s="908"/>
      <c r="BHM116" s="908"/>
      <c r="BHN116" s="908"/>
      <c r="BHO116" s="908"/>
      <c r="BHP116" s="908"/>
      <c r="BHQ116" s="908"/>
      <c r="BHR116" s="908"/>
      <c r="BHS116" s="908"/>
      <c r="BHT116" s="908"/>
      <c r="BHU116" s="908"/>
      <c r="BHV116" s="908"/>
      <c r="BHW116" s="908"/>
      <c r="BHX116" s="908"/>
      <c r="BHY116" s="908"/>
      <c r="BHZ116" s="908"/>
      <c r="BIA116" s="908"/>
      <c r="BIB116" s="908"/>
      <c r="BIC116" s="908"/>
      <c r="BID116" s="908"/>
      <c r="BIE116" s="908"/>
      <c r="BIF116" s="908"/>
      <c r="BIG116" s="908"/>
      <c r="BIH116" s="908"/>
      <c r="BII116" s="908"/>
      <c r="BIJ116" s="908"/>
      <c r="BIK116" s="908"/>
      <c r="BIL116" s="908"/>
      <c r="BIM116" s="908"/>
      <c r="BIN116" s="908"/>
      <c r="BIO116" s="908"/>
      <c r="BIP116" s="908"/>
      <c r="BIQ116" s="908"/>
      <c r="BIR116" s="908"/>
      <c r="BIS116" s="908"/>
      <c r="BIT116" s="908"/>
      <c r="BIU116" s="908"/>
      <c r="BIV116" s="908"/>
      <c r="BIW116" s="908"/>
      <c r="BIX116" s="908"/>
      <c r="BIY116" s="908"/>
      <c r="BIZ116" s="908"/>
      <c r="BJA116" s="908"/>
      <c r="BJB116" s="908"/>
      <c r="BJC116" s="908"/>
      <c r="BJD116" s="908"/>
      <c r="BJE116" s="908"/>
      <c r="BJF116" s="908"/>
      <c r="BJG116" s="908"/>
      <c r="BJH116" s="908"/>
      <c r="BJI116" s="908"/>
      <c r="BJJ116" s="908"/>
      <c r="BJK116" s="908"/>
      <c r="BJL116" s="908"/>
      <c r="BJM116" s="908"/>
      <c r="BJN116" s="908"/>
      <c r="BJO116" s="908"/>
      <c r="BJP116" s="908"/>
      <c r="BJQ116" s="908"/>
      <c r="BJR116" s="908"/>
      <c r="BJS116" s="908"/>
      <c r="BJT116" s="908"/>
      <c r="BJU116" s="908"/>
      <c r="BJV116" s="908"/>
      <c r="BJW116" s="908"/>
      <c r="BJX116" s="908"/>
      <c r="BJY116" s="908"/>
      <c r="BJZ116" s="908"/>
      <c r="BKA116" s="908"/>
      <c r="BKB116" s="908"/>
      <c r="BKC116" s="908"/>
      <c r="BKD116" s="908"/>
      <c r="BKE116" s="908"/>
      <c r="BKF116" s="908"/>
      <c r="BKG116" s="908"/>
      <c r="BKH116" s="908"/>
      <c r="BKI116" s="908"/>
      <c r="BKJ116" s="908"/>
      <c r="BKK116" s="908"/>
      <c r="BKL116" s="908"/>
      <c r="BKM116" s="908"/>
      <c r="BKN116" s="908"/>
      <c r="BKO116" s="908"/>
      <c r="BKP116" s="908"/>
      <c r="BKQ116" s="908"/>
      <c r="BKR116" s="908"/>
      <c r="BKS116" s="908"/>
      <c r="BKT116" s="908"/>
      <c r="BKU116" s="908"/>
      <c r="BKV116" s="908"/>
      <c r="BKW116" s="908"/>
      <c r="BKX116" s="908"/>
      <c r="BKY116" s="908"/>
      <c r="BKZ116" s="908"/>
      <c r="BLA116" s="908"/>
      <c r="BLB116" s="908"/>
      <c r="BLC116" s="908"/>
      <c r="BLD116" s="908"/>
      <c r="BLE116" s="908"/>
      <c r="BLF116" s="908"/>
      <c r="BLG116" s="908"/>
      <c r="BLH116" s="908"/>
      <c r="BLI116" s="908"/>
      <c r="BLJ116" s="908"/>
      <c r="BLK116" s="908"/>
      <c r="BLL116" s="908"/>
      <c r="BLM116" s="908"/>
      <c r="BLN116" s="908"/>
      <c r="BLO116" s="908"/>
      <c r="BLP116" s="908"/>
      <c r="BLQ116" s="908"/>
      <c r="BLR116" s="908"/>
      <c r="BLS116" s="908"/>
      <c r="BLT116" s="908"/>
      <c r="BLU116" s="908"/>
      <c r="BLV116" s="908"/>
      <c r="BLW116" s="908"/>
      <c r="BLX116" s="908"/>
      <c r="BLY116" s="908"/>
      <c r="BLZ116" s="908"/>
      <c r="BMA116" s="908"/>
      <c r="BMB116" s="908"/>
      <c r="BMC116" s="908"/>
      <c r="BMD116" s="908"/>
      <c r="BME116" s="908"/>
      <c r="BMF116" s="908"/>
      <c r="BMG116" s="908"/>
      <c r="BMH116" s="908"/>
      <c r="BMI116" s="908"/>
      <c r="BMJ116" s="908"/>
      <c r="BMK116" s="908"/>
      <c r="BML116" s="908"/>
      <c r="BMM116" s="908"/>
      <c r="BMN116" s="908"/>
      <c r="BMO116" s="908"/>
      <c r="BMP116" s="908"/>
      <c r="BMQ116" s="908"/>
      <c r="BMR116" s="908"/>
      <c r="BMS116" s="908"/>
      <c r="BMT116" s="908"/>
      <c r="BMU116" s="908"/>
      <c r="BMV116" s="908"/>
      <c r="BMW116" s="908"/>
      <c r="BMX116" s="908"/>
      <c r="BMY116" s="908"/>
      <c r="BMZ116" s="908"/>
      <c r="BNA116" s="908"/>
      <c r="BNB116" s="908"/>
      <c r="BNC116" s="908"/>
      <c r="BND116" s="908"/>
      <c r="BNE116" s="908"/>
      <c r="BNF116" s="908"/>
      <c r="BNG116" s="908"/>
      <c r="BNH116" s="908"/>
      <c r="BNI116" s="908"/>
      <c r="BNJ116" s="908"/>
      <c r="BNK116" s="908"/>
      <c r="BNL116" s="908"/>
      <c r="BNM116" s="908"/>
      <c r="BNN116" s="908"/>
      <c r="BNO116" s="908"/>
      <c r="BNP116" s="908"/>
      <c r="BNQ116" s="908"/>
      <c r="BNR116" s="908"/>
      <c r="BNS116" s="908"/>
      <c r="BNT116" s="908"/>
      <c r="BNU116" s="908"/>
      <c r="BNV116" s="908"/>
      <c r="BNW116" s="908"/>
      <c r="BNX116" s="908"/>
      <c r="BNY116" s="908"/>
      <c r="BNZ116" s="908"/>
      <c r="BOA116" s="908"/>
      <c r="BOB116" s="908"/>
      <c r="BOC116" s="908"/>
      <c r="BOD116" s="908"/>
      <c r="BOE116" s="908"/>
      <c r="BOF116" s="908"/>
      <c r="BOG116" s="908"/>
      <c r="BOH116" s="908"/>
      <c r="BOI116" s="908"/>
      <c r="BOJ116" s="908"/>
      <c r="BOK116" s="908"/>
      <c r="BOL116" s="908"/>
      <c r="BOM116" s="908"/>
      <c r="BON116" s="908"/>
      <c r="BOO116" s="908"/>
      <c r="BOP116" s="908"/>
      <c r="BOQ116" s="908"/>
      <c r="BOR116" s="908"/>
      <c r="BOS116" s="908"/>
      <c r="BOT116" s="908"/>
      <c r="BOU116" s="908"/>
      <c r="BOV116" s="908"/>
      <c r="BOW116" s="908"/>
      <c r="BOX116" s="908"/>
      <c r="BOY116" s="908"/>
      <c r="BOZ116" s="908"/>
      <c r="BPA116" s="908"/>
      <c r="BPB116" s="908"/>
      <c r="BPC116" s="908"/>
      <c r="BPD116" s="908"/>
      <c r="BPE116" s="908"/>
      <c r="BPF116" s="908"/>
      <c r="BPG116" s="908"/>
      <c r="BPH116" s="908"/>
      <c r="BPI116" s="908"/>
      <c r="BPJ116" s="908"/>
      <c r="BPK116" s="908"/>
      <c r="BPL116" s="908"/>
      <c r="BPM116" s="908"/>
      <c r="BPN116" s="908"/>
      <c r="BPO116" s="908"/>
      <c r="BPP116" s="908"/>
      <c r="BPQ116" s="908"/>
      <c r="BPR116" s="908"/>
      <c r="BPS116" s="908"/>
      <c r="BPT116" s="908"/>
      <c r="BPU116" s="908"/>
      <c r="BPV116" s="908"/>
      <c r="BPW116" s="908"/>
      <c r="BPX116" s="908"/>
      <c r="BPY116" s="908"/>
      <c r="BPZ116" s="908"/>
      <c r="BQA116" s="908"/>
      <c r="BQB116" s="908"/>
      <c r="BQC116" s="908"/>
      <c r="BQD116" s="908"/>
      <c r="BQE116" s="908"/>
      <c r="BQF116" s="908"/>
      <c r="BQG116" s="908"/>
      <c r="BQH116" s="908"/>
      <c r="BQI116" s="908"/>
      <c r="BQJ116" s="908"/>
      <c r="BQK116" s="908"/>
      <c r="BQL116" s="908"/>
      <c r="BQM116" s="908"/>
      <c r="BQN116" s="908"/>
      <c r="BQO116" s="908"/>
      <c r="BQP116" s="908"/>
      <c r="BQQ116" s="908"/>
      <c r="BQR116" s="908"/>
      <c r="BQS116" s="908"/>
      <c r="BQT116" s="908"/>
      <c r="BQU116" s="908"/>
      <c r="BQV116" s="908"/>
      <c r="BQW116" s="908"/>
      <c r="BQX116" s="908"/>
      <c r="BQY116" s="908"/>
      <c r="BQZ116" s="908"/>
      <c r="BRA116" s="908"/>
      <c r="BRB116" s="908"/>
      <c r="BRC116" s="908"/>
      <c r="BRD116" s="908"/>
      <c r="BRE116" s="908"/>
      <c r="BRF116" s="908"/>
      <c r="BRG116" s="908"/>
      <c r="BRH116" s="908"/>
      <c r="BRI116" s="908"/>
      <c r="BRJ116" s="908"/>
      <c r="BRK116" s="908"/>
      <c r="BRL116" s="908"/>
      <c r="BRM116" s="908"/>
      <c r="BRN116" s="908"/>
      <c r="BRO116" s="908"/>
      <c r="BRP116" s="908"/>
      <c r="BRQ116" s="908"/>
      <c r="BRR116" s="908"/>
      <c r="BRS116" s="908"/>
      <c r="BRT116" s="908"/>
      <c r="BRU116" s="908"/>
      <c r="BRV116" s="908"/>
      <c r="BRW116" s="908"/>
      <c r="BRX116" s="908"/>
      <c r="BRY116" s="908"/>
      <c r="BRZ116" s="908"/>
      <c r="BSA116" s="908"/>
      <c r="BSB116" s="908"/>
      <c r="BSC116" s="908"/>
      <c r="BSD116" s="908"/>
      <c r="BSE116" s="908"/>
      <c r="BSF116" s="908"/>
      <c r="BSG116" s="908"/>
      <c r="BSH116" s="908"/>
      <c r="BSI116" s="908"/>
      <c r="BSJ116" s="908"/>
      <c r="BSK116" s="908"/>
      <c r="BSL116" s="908"/>
      <c r="BSM116" s="908"/>
      <c r="BSN116" s="908"/>
      <c r="BSO116" s="908"/>
      <c r="BSP116" s="908"/>
      <c r="BSQ116" s="908"/>
      <c r="BSR116" s="908"/>
      <c r="BSS116" s="908"/>
      <c r="BST116" s="908"/>
      <c r="BSU116" s="908"/>
      <c r="BSV116" s="908"/>
      <c r="BSW116" s="908"/>
      <c r="BSX116" s="908"/>
      <c r="BSY116" s="908"/>
      <c r="BSZ116" s="908"/>
      <c r="BTA116" s="908"/>
      <c r="BTB116" s="908"/>
      <c r="BTC116" s="908"/>
      <c r="BTD116" s="908"/>
      <c r="BTE116" s="908"/>
      <c r="BTF116" s="908"/>
      <c r="BTG116" s="908"/>
      <c r="BTH116" s="908"/>
      <c r="BTI116" s="908"/>
      <c r="BTJ116" s="908"/>
      <c r="BTK116" s="908"/>
      <c r="BTL116" s="908"/>
      <c r="BTM116" s="908"/>
      <c r="BTN116" s="908"/>
      <c r="BTO116" s="908"/>
      <c r="BTP116" s="908"/>
      <c r="BTQ116" s="908"/>
      <c r="BTR116" s="908"/>
      <c r="BTS116" s="908"/>
      <c r="BTT116" s="908"/>
      <c r="BTU116" s="908"/>
      <c r="BTV116" s="908"/>
      <c r="BTW116" s="908"/>
      <c r="BTX116" s="908"/>
      <c r="BTY116" s="908"/>
      <c r="BTZ116" s="908"/>
      <c r="BUA116" s="908"/>
      <c r="BUB116" s="908"/>
      <c r="BUC116" s="908"/>
      <c r="BUD116" s="908"/>
      <c r="BUE116" s="908"/>
      <c r="BUF116" s="908"/>
      <c r="BUG116" s="908"/>
      <c r="BUH116" s="908"/>
      <c r="BUI116" s="908"/>
      <c r="BUJ116" s="908"/>
      <c r="BUK116" s="908"/>
      <c r="BUL116" s="908"/>
      <c r="BUM116" s="908"/>
      <c r="BUN116" s="908"/>
      <c r="BUO116" s="908"/>
      <c r="BUP116" s="908"/>
      <c r="BUQ116" s="908"/>
      <c r="BUR116" s="908"/>
      <c r="BUS116" s="908"/>
      <c r="BUT116" s="908"/>
      <c r="BUU116" s="908"/>
      <c r="BUV116" s="908"/>
      <c r="BUW116" s="908"/>
      <c r="BUX116" s="908"/>
      <c r="BUY116" s="908"/>
      <c r="BUZ116" s="908"/>
      <c r="BVA116" s="908"/>
      <c r="BVB116" s="908"/>
      <c r="BVC116" s="908"/>
      <c r="BVD116" s="908"/>
      <c r="BVE116" s="908"/>
      <c r="BVF116" s="908"/>
      <c r="BVG116" s="908"/>
      <c r="BVH116" s="908"/>
      <c r="BVI116" s="908"/>
      <c r="BVJ116" s="908"/>
      <c r="BVK116" s="908"/>
      <c r="BVL116" s="908"/>
      <c r="BVM116" s="908"/>
      <c r="BVN116" s="908"/>
      <c r="BVO116" s="908"/>
      <c r="BVP116" s="908"/>
      <c r="BVQ116" s="908"/>
      <c r="BVR116" s="908"/>
      <c r="BVS116" s="908"/>
      <c r="BVT116" s="908"/>
      <c r="BVU116" s="908"/>
      <c r="BVV116" s="908"/>
      <c r="BVW116" s="908"/>
      <c r="BVX116" s="908"/>
      <c r="BVY116" s="908"/>
      <c r="BVZ116" s="908"/>
      <c r="BWA116" s="908"/>
      <c r="BWB116" s="908"/>
      <c r="BWC116" s="908"/>
      <c r="BWD116" s="908"/>
      <c r="BWE116" s="908"/>
      <c r="BWF116" s="908"/>
      <c r="BWG116" s="908"/>
      <c r="BWH116" s="908"/>
      <c r="BWI116" s="908"/>
      <c r="BWJ116" s="908"/>
      <c r="BWK116" s="908"/>
      <c r="BWL116" s="908"/>
      <c r="BWM116" s="908"/>
      <c r="BWN116" s="908"/>
      <c r="BWO116" s="908"/>
      <c r="BWP116" s="908"/>
      <c r="BWQ116" s="908"/>
      <c r="BWR116" s="908"/>
      <c r="BWS116" s="908"/>
      <c r="BWT116" s="908"/>
      <c r="BWU116" s="908"/>
      <c r="BWV116" s="908"/>
      <c r="BWW116" s="908"/>
      <c r="BWX116" s="908"/>
      <c r="BWY116" s="908"/>
      <c r="BWZ116" s="908"/>
      <c r="BXA116" s="908"/>
      <c r="BXB116" s="908"/>
      <c r="BXC116" s="908"/>
      <c r="BXD116" s="908"/>
      <c r="BXE116" s="908"/>
      <c r="BXF116" s="908"/>
      <c r="BXG116" s="908"/>
      <c r="BXH116" s="908"/>
      <c r="BXI116" s="908"/>
      <c r="BXJ116" s="908"/>
      <c r="BXK116" s="908"/>
      <c r="BXL116" s="908"/>
      <c r="BXM116" s="908"/>
      <c r="BXN116" s="908"/>
      <c r="BXO116" s="908"/>
      <c r="BXP116" s="908"/>
      <c r="BXQ116" s="908"/>
      <c r="BXR116" s="908"/>
      <c r="BXS116" s="908"/>
      <c r="BXT116" s="908"/>
      <c r="BXU116" s="908"/>
      <c r="BXV116" s="908"/>
      <c r="BXW116" s="908"/>
      <c r="BXX116" s="908"/>
      <c r="BXY116" s="908"/>
      <c r="BXZ116" s="908"/>
      <c r="BYA116" s="908"/>
      <c r="BYB116" s="908"/>
      <c r="BYC116" s="908"/>
      <c r="BYD116" s="908"/>
      <c r="BYE116" s="908"/>
      <c r="BYF116" s="908"/>
      <c r="BYG116" s="908"/>
      <c r="BYH116" s="908"/>
      <c r="BYI116" s="908"/>
      <c r="BYJ116" s="908"/>
      <c r="BYK116" s="908"/>
      <c r="BYL116" s="908"/>
      <c r="BYM116" s="908"/>
      <c r="BYN116" s="908"/>
      <c r="BYO116" s="908"/>
      <c r="BYP116" s="908"/>
      <c r="BYQ116" s="908"/>
      <c r="BYR116" s="908"/>
      <c r="BYS116" s="908"/>
      <c r="BYT116" s="908"/>
      <c r="BYU116" s="908"/>
      <c r="BYV116" s="908"/>
      <c r="BYW116" s="908"/>
      <c r="BYX116" s="908"/>
      <c r="BYY116" s="908"/>
      <c r="BYZ116" s="908"/>
      <c r="BZA116" s="908"/>
      <c r="BZB116" s="908"/>
      <c r="BZC116" s="908"/>
      <c r="BZD116" s="908"/>
      <c r="BZE116" s="908"/>
      <c r="BZF116" s="908"/>
      <c r="BZG116" s="908"/>
      <c r="BZH116" s="908"/>
      <c r="BZI116" s="908"/>
      <c r="BZJ116" s="908"/>
      <c r="BZK116" s="908"/>
      <c r="BZL116" s="908"/>
      <c r="BZM116" s="908"/>
      <c r="BZN116" s="908"/>
      <c r="BZO116" s="908"/>
      <c r="BZP116" s="908"/>
      <c r="BZQ116" s="908"/>
      <c r="BZR116" s="908"/>
      <c r="BZS116" s="908"/>
      <c r="BZT116" s="908"/>
      <c r="BZU116" s="908"/>
      <c r="BZV116" s="908"/>
      <c r="BZW116" s="908"/>
      <c r="BZX116" s="908"/>
      <c r="BZY116" s="908"/>
      <c r="BZZ116" s="908"/>
      <c r="CAA116" s="908"/>
      <c r="CAB116" s="908"/>
      <c r="CAC116" s="908"/>
      <c r="CAD116" s="908"/>
      <c r="CAE116" s="908"/>
      <c r="CAF116" s="908"/>
      <c r="CAG116" s="908"/>
      <c r="CAH116" s="908"/>
      <c r="CAI116" s="908"/>
      <c r="CAJ116" s="908"/>
      <c r="CAK116" s="908"/>
      <c r="CAL116" s="908"/>
      <c r="CAM116" s="908"/>
      <c r="CAN116" s="908"/>
      <c r="CAO116" s="908"/>
      <c r="CAP116" s="908"/>
      <c r="CAQ116" s="908"/>
      <c r="CAR116" s="908"/>
      <c r="CAS116" s="908"/>
      <c r="CAT116" s="908"/>
      <c r="CAU116" s="908"/>
      <c r="CAV116" s="908"/>
      <c r="CAW116" s="908"/>
      <c r="CAX116" s="908"/>
      <c r="CAY116" s="908"/>
      <c r="CAZ116" s="908"/>
      <c r="CBA116" s="908"/>
      <c r="CBB116" s="908"/>
      <c r="CBC116" s="908"/>
      <c r="CBD116" s="908"/>
      <c r="CBE116" s="908"/>
      <c r="CBF116" s="908"/>
      <c r="CBG116" s="908"/>
      <c r="CBH116" s="908"/>
      <c r="CBI116" s="908"/>
      <c r="CBJ116" s="908"/>
      <c r="CBK116" s="908"/>
      <c r="CBL116" s="908"/>
      <c r="CBM116" s="908"/>
      <c r="CBN116" s="908"/>
      <c r="CBO116" s="908"/>
      <c r="CBP116" s="908"/>
      <c r="CBQ116" s="908"/>
      <c r="CBR116" s="908"/>
      <c r="CBS116" s="908"/>
      <c r="CBT116" s="908"/>
      <c r="CBU116" s="908"/>
      <c r="CBV116" s="908"/>
      <c r="CBW116" s="908"/>
      <c r="CBX116" s="908"/>
      <c r="CBY116" s="908"/>
      <c r="CBZ116" s="908"/>
      <c r="CCA116" s="908"/>
      <c r="CCB116" s="908"/>
      <c r="CCC116" s="908"/>
      <c r="CCD116" s="908"/>
      <c r="CCE116" s="908"/>
      <c r="CCF116" s="908"/>
      <c r="CCG116" s="908"/>
      <c r="CCH116" s="908"/>
      <c r="CCI116" s="908"/>
      <c r="CCJ116" s="908"/>
      <c r="CCK116" s="908"/>
      <c r="CCL116" s="908"/>
      <c r="CCM116" s="908"/>
      <c r="CCN116" s="908"/>
      <c r="CCO116" s="908"/>
      <c r="CCP116" s="908"/>
      <c r="CCQ116" s="908"/>
      <c r="CCR116" s="908"/>
      <c r="CCS116" s="908"/>
      <c r="CCT116" s="908"/>
      <c r="CCU116" s="908"/>
      <c r="CCV116" s="908"/>
      <c r="CCW116" s="908"/>
      <c r="CCX116" s="908"/>
      <c r="CCY116" s="908"/>
      <c r="CCZ116" s="908"/>
      <c r="CDA116" s="908"/>
      <c r="CDB116" s="908"/>
      <c r="CDC116" s="908"/>
      <c r="CDD116" s="908"/>
      <c r="CDE116" s="908"/>
      <c r="CDF116" s="908"/>
      <c r="CDG116" s="908"/>
      <c r="CDH116" s="908"/>
      <c r="CDI116" s="908"/>
      <c r="CDJ116" s="908"/>
      <c r="CDK116" s="908"/>
      <c r="CDL116" s="908"/>
      <c r="CDM116" s="908"/>
      <c r="CDN116" s="908"/>
      <c r="CDO116" s="908"/>
      <c r="CDP116" s="908"/>
      <c r="CDQ116" s="908"/>
      <c r="CDR116" s="908"/>
      <c r="CDS116" s="908"/>
      <c r="CDT116" s="908"/>
      <c r="CDU116" s="908"/>
      <c r="CDV116" s="908"/>
      <c r="CDW116" s="908"/>
      <c r="CDX116" s="908"/>
      <c r="CDY116" s="908"/>
      <c r="CDZ116" s="908"/>
      <c r="CEA116" s="908"/>
      <c r="CEB116" s="908"/>
      <c r="CEC116" s="908"/>
      <c r="CED116" s="908"/>
      <c r="CEE116" s="908"/>
      <c r="CEF116" s="908"/>
      <c r="CEG116" s="908"/>
      <c r="CEH116" s="908"/>
      <c r="CEI116" s="908"/>
      <c r="CEJ116" s="908"/>
      <c r="CEK116" s="908"/>
      <c r="CEL116" s="908"/>
      <c r="CEM116" s="908"/>
      <c r="CEN116" s="908"/>
      <c r="CEO116" s="908"/>
      <c r="CEP116" s="908"/>
      <c r="CEQ116" s="908"/>
      <c r="CER116" s="908"/>
      <c r="CES116" s="908"/>
      <c r="CET116" s="908"/>
      <c r="CEU116" s="908"/>
      <c r="CEV116" s="908"/>
      <c r="CEW116" s="908"/>
      <c r="CEX116" s="908"/>
      <c r="CEY116" s="908"/>
      <c r="CEZ116" s="908"/>
      <c r="CFA116" s="908"/>
      <c r="CFB116" s="908"/>
      <c r="CFC116" s="908"/>
      <c r="CFD116" s="908"/>
      <c r="CFE116" s="908"/>
      <c r="CFF116" s="908"/>
      <c r="CFG116" s="908"/>
      <c r="CFH116" s="908"/>
      <c r="CFI116" s="908"/>
      <c r="CFJ116" s="908"/>
      <c r="CFK116" s="908"/>
      <c r="CFL116" s="908"/>
      <c r="CFM116" s="908"/>
      <c r="CFN116" s="908"/>
      <c r="CFO116" s="908"/>
      <c r="CFP116" s="908"/>
      <c r="CFQ116" s="908"/>
      <c r="CFR116" s="908"/>
      <c r="CFS116" s="908"/>
      <c r="CFT116" s="908"/>
      <c r="CFU116" s="908"/>
      <c r="CFV116" s="908"/>
      <c r="CFW116" s="908"/>
      <c r="CFX116" s="908"/>
      <c r="CFY116" s="908"/>
      <c r="CFZ116" s="908"/>
      <c r="CGA116" s="908"/>
      <c r="CGB116" s="908"/>
      <c r="CGC116" s="908"/>
      <c r="CGD116" s="908"/>
      <c r="CGE116" s="908"/>
      <c r="CGF116" s="908"/>
      <c r="CGG116" s="908"/>
      <c r="CGH116" s="908"/>
      <c r="CGI116" s="908"/>
      <c r="CGJ116" s="908"/>
      <c r="CGK116" s="908"/>
      <c r="CGL116" s="908"/>
      <c r="CGM116" s="908"/>
      <c r="CGN116" s="908"/>
      <c r="CGO116" s="908"/>
      <c r="CGP116" s="908"/>
      <c r="CGQ116" s="908"/>
      <c r="CGR116" s="908"/>
      <c r="CGS116" s="908"/>
      <c r="CGT116" s="908"/>
      <c r="CGU116" s="908"/>
      <c r="CGV116" s="908"/>
      <c r="CGW116" s="908"/>
      <c r="CGX116" s="908"/>
      <c r="CGY116" s="908"/>
      <c r="CGZ116" s="908"/>
      <c r="CHA116" s="908"/>
      <c r="CHB116" s="908"/>
      <c r="CHC116" s="908"/>
      <c r="CHD116" s="908"/>
      <c r="CHE116" s="908"/>
      <c r="CHF116" s="908"/>
      <c r="CHG116" s="908"/>
      <c r="CHH116" s="908"/>
      <c r="CHI116" s="908"/>
      <c r="CHJ116" s="908"/>
      <c r="CHK116" s="908"/>
      <c r="CHL116" s="908"/>
      <c r="CHM116" s="908"/>
      <c r="CHN116" s="908"/>
      <c r="CHO116" s="908"/>
      <c r="CHP116" s="908"/>
      <c r="CHQ116" s="908"/>
      <c r="CHR116" s="908"/>
      <c r="CHS116" s="908"/>
      <c r="CHT116" s="908"/>
      <c r="CHU116" s="908"/>
      <c r="CHV116" s="908"/>
      <c r="CHW116" s="908"/>
      <c r="CHX116" s="908"/>
      <c r="CHY116" s="908"/>
      <c r="CHZ116" s="908"/>
      <c r="CIA116" s="908"/>
      <c r="CIB116" s="908"/>
      <c r="CIC116" s="908"/>
      <c r="CID116" s="908"/>
      <c r="CIE116" s="908"/>
      <c r="CIF116" s="908"/>
      <c r="CIG116" s="908"/>
      <c r="CIH116" s="908"/>
      <c r="CII116" s="908"/>
      <c r="CIJ116" s="908"/>
      <c r="CIK116" s="908"/>
      <c r="CIL116" s="908"/>
      <c r="CIM116" s="908"/>
      <c r="CIN116" s="908"/>
      <c r="CIO116" s="908"/>
      <c r="CIP116" s="908"/>
      <c r="CIQ116" s="908"/>
      <c r="CIR116" s="908"/>
      <c r="CIS116" s="908"/>
      <c r="CIT116" s="908"/>
      <c r="CIU116" s="908"/>
      <c r="CIV116" s="908"/>
      <c r="CIW116" s="908"/>
      <c r="CIX116" s="908"/>
      <c r="CIY116" s="908"/>
      <c r="CIZ116" s="908"/>
      <c r="CJA116" s="908"/>
      <c r="CJB116" s="908"/>
      <c r="CJC116" s="908"/>
      <c r="CJD116" s="908"/>
      <c r="CJE116" s="908"/>
      <c r="CJF116" s="908"/>
      <c r="CJG116" s="908"/>
      <c r="CJH116" s="908"/>
      <c r="CJI116" s="908"/>
      <c r="CJJ116" s="908"/>
      <c r="CJK116" s="908"/>
      <c r="CJL116" s="908"/>
      <c r="CJM116" s="908"/>
      <c r="CJN116" s="908"/>
      <c r="CJO116" s="908"/>
      <c r="CJP116" s="908"/>
      <c r="CJQ116" s="908"/>
      <c r="CJR116" s="908"/>
      <c r="CJS116" s="908"/>
      <c r="CJT116" s="908"/>
      <c r="CJU116" s="908"/>
      <c r="CJV116" s="908"/>
      <c r="CJW116" s="908"/>
      <c r="CJX116" s="908"/>
      <c r="CJY116" s="908"/>
      <c r="CJZ116" s="908"/>
      <c r="CKA116" s="908"/>
      <c r="CKB116" s="908"/>
      <c r="CKC116" s="908"/>
      <c r="CKD116" s="908"/>
      <c r="CKE116" s="908"/>
      <c r="CKF116" s="908"/>
      <c r="CKG116" s="908"/>
      <c r="CKH116" s="908"/>
      <c r="CKI116" s="908"/>
      <c r="CKJ116" s="908"/>
      <c r="CKK116" s="908"/>
      <c r="CKL116" s="908"/>
      <c r="CKM116" s="908"/>
      <c r="CKN116" s="908"/>
      <c r="CKO116" s="908"/>
      <c r="CKP116" s="908"/>
      <c r="CKQ116" s="908"/>
      <c r="CKR116" s="908"/>
      <c r="CKS116" s="908"/>
      <c r="CKT116" s="908"/>
      <c r="CKU116" s="908"/>
      <c r="CKV116" s="908"/>
      <c r="CKW116" s="908"/>
      <c r="CKX116" s="908"/>
      <c r="CKY116" s="908"/>
      <c r="CKZ116" s="908"/>
      <c r="CLA116" s="908"/>
      <c r="CLB116" s="908"/>
      <c r="CLC116" s="908"/>
      <c r="CLD116" s="908"/>
      <c r="CLE116" s="908"/>
      <c r="CLF116" s="908"/>
      <c r="CLG116" s="908"/>
      <c r="CLH116" s="908"/>
      <c r="CLI116" s="908"/>
      <c r="CLJ116" s="908"/>
      <c r="CLK116" s="908"/>
      <c r="CLL116" s="908"/>
      <c r="CLM116" s="908"/>
      <c r="CLN116" s="908"/>
      <c r="CLO116" s="908"/>
      <c r="CLP116" s="908"/>
      <c r="CLQ116" s="908"/>
      <c r="CLR116" s="908"/>
      <c r="CLS116" s="908"/>
      <c r="CLT116" s="908"/>
      <c r="CLU116" s="908"/>
      <c r="CLV116" s="908"/>
      <c r="CLW116" s="908"/>
      <c r="CLX116" s="908"/>
      <c r="CLY116" s="908"/>
      <c r="CLZ116" s="908"/>
      <c r="CMA116" s="908"/>
      <c r="CMB116" s="908"/>
      <c r="CMC116" s="908"/>
      <c r="CMD116" s="908"/>
      <c r="CME116" s="908"/>
      <c r="CMF116" s="908"/>
      <c r="CMG116" s="908"/>
      <c r="CMH116" s="908"/>
      <c r="CMI116" s="908"/>
      <c r="CMJ116" s="908"/>
      <c r="CMK116" s="908"/>
      <c r="CML116" s="908"/>
      <c r="CMM116" s="908"/>
      <c r="CMN116" s="908"/>
      <c r="CMO116" s="908"/>
      <c r="CMP116" s="908"/>
      <c r="CMQ116" s="908"/>
      <c r="CMR116" s="908"/>
      <c r="CMS116" s="908"/>
      <c r="CMT116" s="908"/>
      <c r="CMU116" s="908"/>
      <c r="CMV116" s="908"/>
      <c r="CMW116" s="908"/>
      <c r="CMX116" s="908"/>
      <c r="CMY116" s="908"/>
      <c r="CMZ116" s="908"/>
      <c r="CNA116" s="908"/>
      <c r="CNB116" s="908"/>
      <c r="CNC116" s="908"/>
      <c r="CND116" s="908"/>
      <c r="CNE116" s="908"/>
      <c r="CNF116" s="908"/>
      <c r="CNG116" s="908"/>
      <c r="CNH116" s="908"/>
      <c r="CNI116" s="908"/>
      <c r="CNJ116" s="908"/>
      <c r="CNK116" s="908"/>
      <c r="CNL116" s="908"/>
      <c r="CNM116" s="908"/>
      <c r="CNN116" s="908"/>
      <c r="CNO116" s="908"/>
      <c r="CNP116" s="908"/>
      <c r="CNQ116" s="908"/>
      <c r="CNR116" s="908"/>
      <c r="CNS116" s="908"/>
      <c r="CNT116" s="908"/>
      <c r="CNU116" s="908"/>
      <c r="CNV116" s="908"/>
      <c r="CNW116" s="908"/>
      <c r="CNX116" s="908"/>
      <c r="CNY116" s="908"/>
      <c r="CNZ116" s="908"/>
      <c r="COA116" s="908"/>
      <c r="COB116" s="908"/>
      <c r="COC116" s="908"/>
      <c r="COD116" s="908"/>
      <c r="COE116" s="908"/>
      <c r="COF116" s="908"/>
      <c r="COG116" s="908"/>
      <c r="COH116" s="908"/>
      <c r="COI116" s="908"/>
      <c r="COJ116" s="908"/>
      <c r="COK116" s="908"/>
      <c r="COL116" s="908"/>
      <c r="COM116" s="908"/>
      <c r="CON116" s="908"/>
      <c r="COO116" s="908"/>
      <c r="COP116" s="908"/>
      <c r="COQ116" s="908"/>
      <c r="COR116" s="908"/>
      <c r="COS116" s="908"/>
      <c r="COT116" s="908"/>
      <c r="COU116" s="908"/>
      <c r="COV116" s="908"/>
      <c r="COW116" s="908"/>
      <c r="COX116" s="908"/>
      <c r="COY116" s="908"/>
      <c r="COZ116" s="908"/>
      <c r="CPA116" s="908"/>
      <c r="CPB116" s="908"/>
      <c r="CPC116" s="908"/>
      <c r="CPD116" s="908"/>
      <c r="CPE116" s="908"/>
      <c r="CPF116" s="908"/>
      <c r="CPG116" s="908"/>
      <c r="CPH116" s="908"/>
      <c r="CPI116" s="908"/>
      <c r="CPJ116" s="908"/>
      <c r="CPK116" s="908"/>
      <c r="CPL116" s="908"/>
      <c r="CPM116" s="908"/>
      <c r="CPN116" s="908"/>
      <c r="CPO116" s="908"/>
      <c r="CPP116" s="908"/>
      <c r="CPQ116" s="908"/>
      <c r="CPR116" s="908"/>
      <c r="CPS116" s="908"/>
      <c r="CPT116" s="908"/>
      <c r="CPU116" s="908"/>
      <c r="CPV116" s="908"/>
      <c r="CPW116" s="908"/>
      <c r="CPX116" s="908"/>
      <c r="CPY116" s="908"/>
      <c r="CPZ116" s="908"/>
      <c r="CQA116" s="908"/>
      <c r="CQB116" s="908"/>
      <c r="CQC116" s="908"/>
      <c r="CQD116" s="908"/>
      <c r="CQE116" s="908"/>
      <c r="CQF116" s="908"/>
      <c r="CQG116" s="908"/>
      <c r="CQH116" s="908"/>
      <c r="CQI116" s="908"/>
      <c r="CQJ116" s="908"/>
      <c r="CQK116" s="908"/>
      <c r="CQL116" s="908"/>
      <c r="CQM116" s="908"/>
      <c r="CQN116" s="908"/>
      <c r="CQO116" s="908"/>
      <c r="CQP116" s="908"/>
      <c r="CQQ116" s="908"/>
      <c r="CQR116" s="908"/>
      <c r="CQS116" s="908"/>
      <c r="CQT116" s="908"/>
      <c r="CQU116" s="908"/>
      <c r="CQV116" s="908"/>
      <c r="CQW116" s="908"/>
      <c r="CQX116" s="908"/>
      <c r="CQY116" s="908"/>
      <c r="CQZ116" s="908"/>
      <c r="CRA116" s="908"/>
      <c r="CRB116" s="908"/>
      <c r="CRC116" s="908"/>
      <c r="CRD116" s="908"/>
      <c r="CRE116" s="908"/>
      <c r="CRF116" s="908"/>
      <c r="CRG116" s="908"/>
      <c r="CRH116" s="908"/>
      <c r="CRI116" s="908"/>
      <c r="CRJ116" s="908"/>
      <c r="CRK116" s="908"/>
      <c r="CRL116" s="908"/>
      <c r="CRM116" s="908"/>
      <c r="CRN116" s="908"/>
      <c r="CRO116" s="908"/>
      <c r="CRP116" s="908"/>
      <c r="CRQ116" s="908"/>
      <c r="CRR116" s="908"/>
      <c r="CRS116" s="908"/>
      <c r="CRT116" s="908"/>
      <c r="CRU116" s="908"/>
      <c r="CRV116" s="908"/>
      <c r="CRW116" s="908"/>
      <c r="CRX116" s="908"/>
      <c r="CRY116" s="908"/>
      <c r="CRZ116" s="908"/>
      <c r="CSA116" s="908"/>
      <c r="CSB116" s="908"/>
      <c r="CSC116" s="908"/>
      <c r="CSD116" s="908"/>
      <c r="CSE116" s="908"/>
      <c r="CSF116" s="908"/>
      <c r="CSG116" s="908"/>
      <c r="CSH116" s="908"/>
      <c r="CSI116" s="908"/>
      <c r="CSJ116" s="908"/>
      <c r="CSK116" s="908"/>
      <c r="CSL116" s="908"/>
      <c r="CSM116" s="908"/>
      <c r="CSN116" s="908"/>
      <c r="CSO116" s="908"/>
      <c r="CSP116" s="908"/>
      <c r="CSQ116" s="908"/>
      <c r="CSR116" s="908"/>
      <c r="CSS116" s="908"/>
      <c r="CST116" s="908"/>
      <c r="CSU116" s="908"/>
      <c r="CSV116" s="908"/>
      <c r="CSW116" s="908"/>
      <c r="CSX116" s="908"/>
      <c r="CSY116" s="908"/>
      <c r="CSZ116" s="908"/>
      <c r="CTA116" s="908"/>
      <c r="CTB116" s="908"/>
      <c r="CTC116" s="908"/>
      <c r="CTD116" s="908"/>
      <c r="CTE116" s="908"/>
      <c r="CTF116" s="908"/>
      <c r="CTG116" s="908"/>
      <c r="CTH116" s="908"/>
      <c r="CTI116" s="908"/>
      <c r="CTJ116" s="908"/>
      <c r="CTK116" s="908"/>
      <c r="CTL116" s="908"/>
      <c r="CTM116" s="908"/>
      <c r="CTN116" s="908"/>
      <c r="CTO116" s="908"/>
      <c r="CTP116" s="908"/>
      <c r="CTQ116" s="908"/>
      <c r="CTR116" s="908"/>
      <c r="CTS116" s="908"/>
      <c r="CTT116" s="908"/>
      <c r="CTU116" s="908"/>
      <c r="CTV116" s="908"/>
      <c r="CTW116" s="908"/>
      <c r="CTX116" s="908"/>
      <c r="CTY116" s="908"/>
      <c r="CTZ116" s="908"/>
      <c r="CUA116" s="908"/>
      <c r="CUB116" s="908"/>
      <c r="CUC116" s="908"/>
      <c r="CUD116" s="908"/>
      <c r="CUE116" s="908"/>
      <c r="CUF116" s="908"/>
      <c r="CUG116" s="908"/>
      <c r="CUH116" s="908"/>
      <c r="CUI116" s="908"/>
      <c r="CUJ116" s="908"/>
      <c r="CUK116" s="908"/>
      <c r="CUL116" s="908"/>
      <c r="CUM116" s="908"/>
      <c r="CUN116" s="908"/>
      <c r="CUO116" s="908"/>
      <c r="CUP116" s="908"/>
      <c r="CUQ116" s="908"/>
      <c r="CUR116" s="908"/>
      <c r="CUS116" s="908"/>
      <c r="CUT116" s="908"/>
      <c r="CUU116" s="908"/>
      <c r="CUV116" s="908"/>
      <c r="CUW116" s="908"/>
      <c r="CUX116" s="908"/>
      <c r="CUY116" s="908"/>
      <c r="CUZ116" s="908"/>
      <c r="CVA116" s="908"/>
      <c r="CVB116" s="908"/>
      <c r="CVC116" s="908"/>
      <c r="CVD116" s="908"/>
      <c r="CVE116" s="908"/>
      <c r="CVF116" s="908"/>
      <c r="CVG116" s="908"/>
      <c r="CVH116" s="908"/>
      <c r="CVI116" s="908"/>
      <c r="CVJ116" s="908"/>
      <c r="CVK116" s="908"/>
      <c r="CVL116" s="908"/>
      <c r="CVM116" s="908"/>
      <c r="CVN116" s="908"/>
      <c r="CVO116" s="908"/>
      <c r="CVP116" s="908"/>
      <c r="CVQ116" s="908"/>
      <c r="CVR116" s="908"/>
      <c r="CVS116" s="908"/>
      <c r="CVT116" s="908"/>
      <c r="CVU116" s="908"/>
      <c r="CVV116" s="908"/>
      <c r="CVW116" s="908"/>
      <c r="CVX116" s="908"/>
      <c r="CVY116" s="908"/>
      <c r="CVZ116" s="908"/>
      <c r="CWA116" s="908"/>
      <c r="CWB116" s="908"/>
      <c r="CWC116" s="908"/>
      <c r="CWD116" s="908"/>
      <c r="CWE116" s="908"/>
      <c r="CWF116" s="908"/>
      <c r="CWG116" s="908"/>
      <c r="CWH116" s="908"/>
      <c r="CWI116" s="908"/>
      <c r="CWJ116" s="908"/>
      <c r="CWK116" s="908"/>
      <c r="CWL116" s="908"/>
      <c r="CWM116" s="908"/>
      <c r="CWN116" s="908"/>
      <c r="CWO116" s="908"/>
      <c r="CWP116" s="908"/>
      <c r="CWQ116" s="908"/>
      <c r="CWR116" s="908"/>
      <c r="CWS116" s="908"/>
      <c r="CWT116" s="908"/>
      <c r="CWU116" s="908"/>
      <c r="CWV116" s="908"/>
      <c r="CWW116" s="908"/>
      <c r="CWX116" s="908"/>
      <c r="CWY116" s="908"/>
      <c r="CWZ116" s="908"/>
      <c r="CXA116" s="908"/>
      <c r="CXB116" s="908"/>
      <c r="CXC116" s="908"/>
      <c r="CXD116" s="908"/>
      <c r="CXE116" s="908"/>
      <c r="CXF116" s="908"/>
      <c r="CXG116" s="908"/>
      <c r="CXH116" s="908"/>
      <c r="CXI116" s="908"/>
      <c r="CXJ116" s="908"/>
      <c r="CXK116" s="908"/>
      <c r="CXL116" s="908"/>
      <c r="CXM116" s="908"/>
      <c r="CXN116" s="908"/>
      <c r="CXO116" s="908"/>
      <c r="CXP116" s="908"/>
      <c r="CXQ116" s="908"/>
      <c r="CXR116" s="908"/>
      <c r="CXS116" s="908"/>
      <c r="CXT116" s="908"/>
      <c r="CXU116" s="908"/>
      <c r="CXV116" s="908"/>
      <c r="CXW116" s="908"/>
      <c r="CXX116" s="908"/>
      <c r="CXY116" s="908"/>
      <c r="CXZ116" s="908"/>
      <c r="CYA116" s="908"/>
      <c r="CYB116" s="908"/>
      <c r="CYC116" s="908"/>
      <c r="CYD116" s="908"/>
      <c r="CYE116" s="908"/>
      <c r="CYF116" s="908"/>
      <c r="CYG116" s="908"/>
      <c r="CYH116" s="908"/>
      <c r="CYI116" s="908"/>
      <c r="CYJ116" s="908"/>
      <c r="CYK116" s="908"/>
      <c r="CYL116" s="908"/>
      <c r="CYM116" s="908"/>
      <c r="CYN116" s="908"/>
      <c r="CYO116" s="908"/>
      <c r="CYP116" s="908"/>
      <c r="CYQ116" s="908"/>
      <c r="CYR116" s="908"/>
      <c r="CYS116" s="908"/>
      <c r="CYT116" s="908"/>
      <c r="CYU116" s="908"/>
      <c r="CYV116" s="908"/>
      <c r="CYW116" s="908"/>
      <c r="CYX116" s="908"/>
      <c r="CYY116" s="908"/>
      <c r="CYZ116" s="908"/>
      <c r="CZA116" s="908"/>
      <c r="CZB116" s="908"/>
      <c r="CZC116" s="908"/>
      <c r="CZD116" s="908"/>
      <c r="CZE116" s="908"/>
      <c r="CZF116" s="908"/>
      <c r="CZG116" s="908"/>
      <c r="CZH116" s="908"/>
      <c r="CZI116" s="908"/>
      <c r="CZJ116" s="908"/>
      <c r="CZK116" s="908"/>
      <c r="CZL116" s="908"/>
      <c r="CZM116" s="908"/>
      <c r="CZN116" s="908"/>
      <c r="CZO116" s="908"/>
      <c r="CZP116" s="908"/>
      <c r="CZQ116" s="908"/>
      <c r="CZR116" s="908"/>
      <c r="CZS116" s="908"/>
      <c r="CZT116" s="908"/>
      <c r="CZU116" s="908"/>
      <c r="CZV116" s="908"/>
      <c r="CZW116" s="908"/>
      <c r="CZX116" s="908"/>
      <c r="CZY116" s="908"/>
      <c r="CZZ116" s="908"/>
      <c r="DAA116" s="908"/>
      <c r="DAB116" s="908"/>
      <c r="DAC116" s="908"/>
      <c r="DAD116" s="908"/>
      <c r="DAE116" s="908"/>
      <c r="DAF116" s="908"/>
      <c r="DAG116" s="908"/>
      <c r="DAH116" s="908"/>
      <c r="DAI116" s="908"/>
      <c r="DAJ116" s="908"/>
      <c r="DAK116" s="908"/>
      <c r="DAL116" s="908"/>
      <c r="DAM116" s="908"/>
      <c r="DAN116" s="908"/>
      <c r="DAO116" s="908"/>
      <c r="DAP116" s="908"/>
      <c r="DAQ116" s="908"/>
      <c r="DAR116" s="908"/>
      <c r="DAS116" s="908"/>
      <c r="DAT116" s="908"/>
      <c r="DAU116" s="908"/>
      <c r="DAV116" s="908"/>
      <c r="DAW116" s="908"/>
      <c r="DAX116" s="908"/>
      <c r="DAY116" s="908"/>
      <c r="DAZ116" s="908"/>
      <c r="DBA116" s="908"/>
      <c r="DBB116" s="908"/>
      <c r="DBC116" s="908"/>
      <c r="DBD116" s="908"/>
      <c r="DBE116" s="908"/>
      <c r="DBF116" s="908"/>
      <c r="DBG116" s="908"/>
      <c r="DBH116" s="908"/>
      <c r="DBI116" s="908"/>
      <c r="DBJ116" s="908"/>
      <c r="DBK116" s="908"/>
      <c r="DBL116" s="908"/>
      <c r="DBM116" s="908"/>
      <c r="DBN116" s="908"/>
      <c r="DBO116" s="908"/>
      <c r="DBP116" s="908"/>
      <c r="DBQ116" s="908"/>
      <c r="DBR116" s="908"/>
      <c r="DBS116" s="908"/>
      <c r="DBT116" s="908"/>
      <c r="DBU116" s="908"/>
      <c r="DBV116" s="908"/>
      <c r="DBW116" s="908"/>
      <c r="DBX116" s="908"/>
      <c r="DBY116" s="908"/>
      <c r="DBZ116" s="908"/>
      <c r="DCA116" s="908"/>
      <c r="DCB116" s="908"/>
      <c r="DCC116" s="908"/>
      <c r="DCD116" s="908"/>
      <c r="DCE116" s="908"/>
      <c r="DCF116" s="908"/>
      <c r="DCG116" s="908"/>
      <c r="DCH116" s="908"/>
      <c r="DCI116" s="908"/>
      <c r="DCJ116" s="908"/>
      <c r="DCK116" s="908"/>
      <c r="DCL116" s="908"/>
      <c r="DCM116" s="908"/>
      <c r="DCN116" s="908"/>
      <c r="DCO116" s="908"/>
      <c r="DCP116" s="908"/>
      <c r="DCQ116" s="908"/>
      <c r="DCR116" s="908"/>
      <c r="DCS116" s="908"/>
      <c r="DCT116" s="908"/>
      <c r="DCU116" s="908"/>
      <c r="DCV116" s="908"/>
      <c r="DCW116" s="908"/>
      <c r="DCX116" s="908"/>
      <c r="DCY116" s="908"/>
      <c r="DCZ116" s="908"/>
      <c r="DDA116" s="908"/>
      <c r="DDB116" s="908"/>
      <c r="DDC116" s="908"/>
      <c r="DDD116" s="908"/>
      <c r="DDE116" s="908"/>
      <c r="DDF116" s="908"/>
      <c r="DDG116" s="908"/>
      <c r="DDH116" s="908"/>
      <c r="DDI116" s="908"/>
      <c r="DDJ116" s="908"/>
      <c r="DDK116" s="908"/>
      <c r="DDL116" s="908"/>
      <c r="DDM116" s="908"/>
      <c r="DDN116" s="908"/>
      <c r="DDO116" s="908"/>
      <c r="DDP116" s="908"/>
      <c r="DDQ116" s="908"/>
      <c r="DDR116" s="908"/>
      <c r="DDS116" s="908"/>
      <c r="DDT116" s="908"/>
      <c r="DDU116" s="908"/>
      <c r="DDV116" s="908"/>
      <c r="DDW116" s="908"/>
      <c r="DDX116" s="908"/>
      <c r="DDY116" s="908"/>
      <c r="DDZ116" s="908"/>
      <c r="DEA116" s="908"/>
      <c r="DEB116" s="908"/>
      <c r="DEC116" s="908"/>
      <c r="DED116" s="908"/>
      <c r="DEE116" s="908"/>
      <c r="DEF116" s="908"/>
      <c r="DEG116" s="908"/>
      <c r="DEH116" s="908"/>
      <c r="DEI116" s="908"/>
      <c r="DEJ116" s="908"/>
      <c r="DEK116" s="908"/>
      <c r="DEL116" s="908"/>
      <c r="DEM116" s="908"/>
      <c r="DEN116" s="908"/>
      <c r="DEO116" s="908"/>
      <c r="DEP116" s="908"/>
      <c r="DEQ116" s="908"/>
      <c r="DER116" s="908"/>
      <c r="DES116" s="908"/>
      <c r="DET116" s="908"/>
      <c r="DEU116" s="908"/>
      <c r="DEV116" s="908"/>
      <c r="DEW116" s="908"/>
      <c r="DEX116" s="908"/>
      <c r="DEY116" s="908"/>
      <c r="DEZ116" s="908"/>
      <c r="DFA116" s="908"/>
      <c r="DFB116" s="908"/>
      <c r="DFC116" s="908"/>
      <c r="DFD116" s="908"/>
      <c r="DFE116" s="908"/>
      <c r="DFF116" s="908"/>
      <c r="DFG116" s="908"/>
      <c r="DFH116" s="908"/>
      <c r="DFI116" s="908"/>
      <c r="DFJ116" s="908"/>
      <c r="DFK116" s="908"/>
      <c r="DFL116" s="908"/>
      <c r="DFM116" s="908"/>
      <c r="DFN116" s="908"/>
      <c r="DFO116" s="908"/>
      <c r="DFP116" s="908"/>
      <c r="DFQ116" s="908"/>
      <c r="DFR116" s="908"/>
      <c r="DFS116" s="908"/>
      <c r="DFT116" s="908"/>
      <c r="DFU116" s="908"/>
      <c r="DFV116" s="908"/>
      <c r="DFW116" s="908"/>
      <c r="DFX116" s="908"/>
      <c r="DFY116" s="908"/>
      <c r="DFZ116" s="908"/>
      <c r="DGA116" s="908"/>
      <c r="DGB116" s="908"/>
      <c r="DGC116" s="908"/>
      <c r="DGD116" s="908"/>
      <c r="DGE116" s="908"/>
      <c r="DGF116" s="908"/>
      <c r="DGG116" s="908"/>
      <c r="DGH116" s="908"/>
      <c r="DGI116" s="908"/>
      <c r="DGJ116" s="908"/>
      <c r="DGK116" s="908"/>
      <c r="DGL116" s="908"/>
      <c r="DGM116" s="908"/>
      <c r="DGN116" s="908"/>
      <c r="DGO116" s="908"/>
      <c r="DGP116" s="908"/>
      <c r="DGQ116" s="908"/>
      <c r="DGR116" s="908"/>
      <c r="DGS116" s="908"/>
      <c r="DGT116" s="908"/>
      <c r="DGU116" s="908"/>
      <c r="DGV116" s="908"/>
      <c r="DGW116" s="908"/>
      <c r="DGX116" s="908"/>
      <c r="DGY116" s="908"/>
      <c r="DGZ116" s="908"/>
      <c r="DHA116" s="908"/>
      <c r="DHB116" s="908"/>
      <c r="DHC116" s="908"/>
      <c r="DHD116" s="908"/>
      <c r="DHE116" s="908"/>
      <c r="DHF116" s="908"/>
      <c r="DHG116" s="908"/>
      <c r="DHH116" s="908"/>
      <c r="DHI116" s="908"/>
      <c r="DHJ116" s="908"/>
      <c r="DHK116" s="908"/>
      <c r="DHL116" s="908"/>
      <c r="DHM116" s="908"/>
      <c r="DHN116" s="908"/>
      <c r="DHO116" s="908"/>
      <c r="DHP116" s="908"/>
      <c r="DHQ116" s="908"/>
      <c r="DHR116" s="908"/>
      <c r="DHS116" s="908"/>
      <c r="DHT116" s="908"/>
      <c r="DHU116" s="908"/>
      <c r="DHV116" s="908"/>
      <c r="DHW116" s="908"/>
      <c r="DHX116" s="908"/>
      <c r="DHY116" s="908"/>
      <c r="DHZ116" s="908"/>
      <c r="DIA116" s="908"/>
      <c r="DIB116" s="908"/>
      <c r="DIC116" s="908"/>
      <c r="DID116" s="908"/>
      <c r="DIE116" s="908"/>
      <c r="DIF116" s="908"/>
      <c r="DIG116" s="908"/>
      <c r="DIH116" s="908"/>
      <c r="DII116" s="908"/>
      <c r="DIJ116" s="908"/>
      <c r="DIK116" s="908"/>
      <c r="DIL116" s="908"/>
      <c r="DIM116" s="908"/>
      <c r="DIN116" s="908"/>
      <c r="DIO116" s="908"/>
      <c r="DIP116" s="908"/>
      <c r="DIQ116" s="908"/>
      <c r="DIR116" s="908"/>
      <c r="DIS116" s="908"/>
      <c r="DIT116" s="908"/>
      <c r="DIU116" s="908"/>
      <c r="DIV116" s="908"/>
      <c r="DIW116" s="908"/>
      <c r="DIX116" s="908"/>
      <c r="DIY116" s="908"/>
      <c r="DIZ116" s="908"/>
      <c r="DJA116" s="908"/>
      <c r="DJB116" s="908"/>
      <c r="DJC116" s="908"/>
      <c r="DJD116" s="908"/>
      <c r="DJE116" s="908"/>
      <c r="DJF116" s="908"/>
      <c r="DJG116" s="908"/>
      <c r="DJH116" s="908"/>
      <c r="DJI116" s="908"/>
      <c r="DJJ116" s="908"/>
      <c r="DJK116" s="908"/>
      <c r="DJL116" s="908"/>
      <c r="DJM116" s="908"/>
      <c r="DJN116" s="908"/>
      <c r="DJO116" s="908"/>
      <c r="DJP116" s="908"/>
      <c r="DJQ116" s="908"/>
      <c r="DJR116" s="908"/>
      <c r="DJS116" s="908"/>
      <c r="DJT116" s="908"/>
      <c r="DJU116" s="908"/>
      <c r="DJV116" s="908"/>
      <c r="DJW116" s="908"/>
      <c r="DJX116" s="908"/>
      <c r="DJY116" s="908"/>
      <c r="DJZ116" s="908"/>
      <c r="DKA116" s="908"/>
      <c r="DKB116" s="908"/>
      <c r="DKC116" s="908"/>
      <c r="DKD116" s="908"/>
      <c r="DKE116" s="908"/>
      <c r="DKF116" s="908"/>
      <c r="DKG116" s="908"/>
      <c r="DKH116" s="908"/>
      <c r="DKI116" s="908"/>
      <c r="DKJ116" s="908"/>
      <c r="DKK116" s="908"/>
      <c r="DKL116" s="908"/>
      <c r="DKM116" s="908"/>
      <c r="DKN116" s="908"/>
      <c r="DKO116" s="908"/>
      <c r="DKP116" s="908"/>
      <c r="DKQ116" s="908"/>
      <c r="DKR116" s="908"/>
      <c r="DKS116" s="908"/>
      <c r="DKT116" s="908"/>
      <c r="DKU116" s="908"/>
      <c r="DKV116" s="908"/>
      <c r="DKW116" s="908"/>
      <c r="DKX116" s="908"/>
      <c r="DKY116" s="908"/>
      <c r="DKZ116" s="908"/>
      <c r="DLA116" s="908"/>
      <c r="DLB116" s="908"/>
      <c r="DLC116" s="908"/>
      <c r="DLD116" s="908"/>
      <c r="DLE116" s="908"/>
      <c r="DLF116" s="908"/>
      <c r="DLG116" s="908"/>
      <c r="DLH116" s="908"/>
      <c r="DLI116" s="908"/>
      <c r="DLJ116" s="908"/>
      <c r="DLK116" s="908"/>
      <c r="DLL116" s="908"/>
      <c r="DLM116" s="908"/>
      <c r="DLN116" s="908"/>
      <c r="DLO116" s="908"/>
      <c r="DLP116" s="908"/>
      <c r="DLQ116" s="908"/>
      <c r="DLR116" s="908"/>
      <c r="DLS116" s="908"/>
      <c r="DLT116" s="908"/>
      <c r="DLU116" s="908"/>
      <c r="DLV116" s="908"/>
      <c r="DLW116" s="908"/>
      <c r="DLX116" s="908"/>
      <c r="DLY116" s="908"/>
      <c r="DLZ116" s="908"/>
      <c r="DMA116" s="908"/>
      <c r="DMB116" s="908"/>
      <c r="DMC116" s="908"/>
      <c r="DMD116" s="908"/>
      <c r="DME116" s="908"/>
      <c r="DMF116" s="908"/>
      <c r="DMG116" s="908"/>
      <c r="DMH116" s="908"/>
      <c r="DMI116" s="908"/>
      <c r="DMJ116" s="908"/>
      <c r="DMK116" s="908"/>
      <c r="DML116" s="908"/>
      <c r="DMM116" s="908"/>
      <c r="DMN116" s="908"/>
      <c r="DMO116" s="908"/>
      <c r="DMP116" s="908"/>
      <c r="DMQ116" s="908"/>
      <c r="DMR116" s="908"/>
      <c r="DMS116" s="908"/>
      <c r="DMT116" s="908"/>
      <c r="DMU116" s="908"/>
      <c r="DMV116" s="908"/>
      <c r="DMW116" s="908"/>
      <c r="DMX116" s="908"/>
      <c r="DMY116" s="908"/>
      <c r="DMZ116" s="908"/>
      <c r="DNA116" s="908"/>
      <c r="DNB116" s="908"/>
      <c r="DNC116" s="908"/>
      <c r="DND116" s="908"/>
      <c r="DNE116" s="908"/>
      <c r="DNF116" s="908"/>
      <c r="DNG116" s="908"/>
      <c r="DNH116" s="908"/>
      <c r="DNI116" s="908"/>
      <c r="DNJ116" s="908"/>
      <c r="DNK116" s="908"/>
      <c r="DNL116" s="908"/>
      <c r="DNM116" s="908"/>
      <c r="DNN116" s="908"/>
      <c r="DNO116" s="908"/>
      <c r="DNP116" s="908"/>
      <c r="DNQ116" s="908"/>
      <c r="DNR116" s="908"/>
      <c r="DNS116" s="908"/>
      <c r="DNT116" s="908"/>
      <c r="DNU116" s="908"/>
      <c r="DNV116" s="908"/>
      <c r="DNW116" s="908"/>
      <c r="DNX116" s="908"/>
      <c r="DNY116" s="908"/>
      <c r="DNZ116" s="908"/>
      <c r="DOA116" s="908"/>
      <c r="DOB116" s="908"/>
      <c r="DOC116" s="908"/>
      <c r="DOD116" s="908"/>
      <c r="DOE116" s="908"/>
      <c r="DOF116" s="908"/>
      <c r="DOG116" s="908"/>
      <c r="DOH116" s="908"/>
      <c r="DOI116" s="908"/>
      <c r="DOJ116" s="908"/>
      <c r="DOK116" s="908"/>
      <c r="DOL116" s="908"/>
      <c r="DOM116" s="908"/>
      <c r="DON116" s="908"/>
      <c r="DOO116" s="908"/>
      <c r="DOP116" s="908"/>
      <c r="DOQ116" s="908"/>
      <c r="DOR116" s="908"/>
      <c r="DOS116" s="908"/>
      <c r="DOT116" s="908"/>
      <c r="DOU116" s="908"/>
      <c r="DOV116" s="908"/>
      <c r="DOW116" s="908"/>
      <c r="DOX116" s="908"/>
      <c r="DOY116" s="908"/>
      <c r="DOZ116" s="908"/>
      <c r="DPA116" s="908"/>
      <c r="DPB116" s="908"/>
      <c r="DPC116" s="908"/>
      <c r="DPD116" s="908"/>
      <c r="DPE116" s="908"/>
      <c r="DPF116" s="908"/>
      <c r="DPG116" s="908"/>
      <c r="DPH116" s="908"/>
      <c r="DPI116" s="908"/>
      <c r="DPJ116" s="908"/>
      <c r="DPK116" s="908"/>
      <c r="DPL116" s="908"/>
      <c r="DPM116" s="908"/>
      <c r="DPN116" s="908"/>
      <c r="DPO116" s="908"/>
      <c r="DPP116" s="908"/>
      <c r="DPQ116" s="908"/>
      <c r="DPR116" s="908"/>
      <c r="DPS116" s="908"/>
      <c r="DPT116" s="908"/>
      <c r="DPU116" s="908"/>
      <c r="DPV116" s="908"/>
      <c r="DPW116" s="908"/>
      <c r="DPX116" s="908"/>
      <c r="DPY116" s="908"/>
      <c r="DPZ116" s="908"/>
      <c r="DQA116" s="908"/>
      <c r="DQB116" s="908"/>
      <c r="DQC116" s="908"/>
      <c r="DQD116" s="908"/>
      <c r="DQE116" s="908"/>
      <c r="DQF116" s="908"/>
      <c r="DQG116" s="908"/>
      <c r="DQH116" s="908"/>
      <c r="DQI116" s="908"/>
      <c r="DQJ116" s="908"/>
      <c r="DQK116" s="908"/>
      <c r="DQL116" s="908"/>
      <c r="DQM116" s="908"/>
      <c r="DQN116" s="908"/>
      <c r="DQO116" s="908"/>
      <c r="DQP116" s="908"/>
      <c r="DQQ116" s="908"/>
      <c r="DQR116" s="908"/>
      <c r="DQS116" s="908"/>
      <c r="DQT116" s="908"/>
      <c r="DQU116" s="908"/>
      <c r="DQV116" s="908"/>
      <c r="DQW116" s="908"/>
      <c r="DQX116" s="908"/>
      <c r="DQY116" s="908"/>
      <c r="DQZ116" s="908"/>
      <c r="DRA116" s="908"/>
      <c r="DRB116" s="908"/>
      <c r="DRC116" s="908"/>
      <c r="DRD116" s="908"/>
      <c r="DRE116" s="908"/>
      <c r="DRF116" s="908"/>
      <c r="DRG116" s="908"/>
      <c r="DRH116" s="908"/>
      <c r="DRI116" s="908"/>
      <c r="DRJ116" s="908"/>
      <c r="DRK116" s="908"/>
      <c r="DRL116" s="908"/>
      <c r="DRM116" s="908"/>
      <c r="DRN116" s="908"/>
      <c r="DRO116" s="908"/>
      <c r="DRP116" s="908"/>
      <c r="DRQ116" s="908"/>
      <c r="DRR116" s="908"/>
      <c r="DRS116" s="908"/>
      <c r="DRT116" s="908"/>
      <c r="DRU116" s="908"/>
      <c r="DRV116" s="908"/>
      <c r="DRW116" s="908"/>
      <c r="DRX116" s="908"/>
      <c r="DRY116" s="908"/>
      <c r="DRZ116" s="908"/>
      <c r="DSA116" s="908"/>
      <c r="DSB116" s="908"/>
      <c r="DSC116" s="908"/>
      <c r="DSD116" s="908"/>
      <c r="DSE116" s="908"/>
      <c r="DSF116" s="908"/>
      <c r="DSG116" s="908"/>
      <c r="DSH116" s="908"/>
      <c r="DSI116" s="908"/>
      <c r="DSJ116" s="908"/>
      <c r="DSK116" s="908"/>
      <c r="DSL116" s="908"/>
      <c r="DSM116" s="908"/>
      <c r="DSN116" s="908"/>
      <c r="DSO116" s="908"/>
      <c r="DSP116" s="908"/>
      <c r="DSQ116" s="908"/>
      <c r="DSR116" s="908"/>
      <c r="DSS116" s="908"/>
      <c r="DST116" s="908"/>
      <c r="DSU116" s="908"/>
      <c r="DSV116" s="908"/>
      <c r="DSW116" s="908"/>
      <c r="DSX116" s="908"/>
      <c r="DSY116" s="908"/>
      <c r="DSZ116" s="908"/>
      <c r="DTA116" s="908"/>
      <c r="DTB116" s="908"/>
      <c r="DTC116" s="908"/>
      <c r="DTD116" s="908"/>
      <c r="DTE116" s="908"/>
      <c r="DTF116" s="908"/>
      <c r="DTG116" s="908"/>
      <c r="DTH116" s="908"/>
      <c r="DTI116" s="908"/>
      <c r="DTJ116" s="908"/>
      <c r="DTK116" s="908"/>
      <c r="DTL116" s="908"/>
      <c r="DTM116" s="908"/>
      <c r="DTN116" s="908"/>
      <c r="DTO116" s="908"/>
      <c r="DTP116" s="908"/>
      <c r="DTQ116" s="908"/>
      <c r="DTR116" s="908"/>
      <c r="DTS116" s="908"/>
      <c r="DTT116" s="908"/>
      <c r="DTU116" s="908"/>
      <c r="DTV116" s="908"/>
      <c r="DTW116" s="908"/>
      <c r="DTX116" s="908"/>
      <c r="DTY116" s="908"/>
      <c r="DTZ116" s="908"/>
      <c r="DUA116" s="908"/>
      <c r="DUB116" s="908"/>
      <c r="DUC116" s="908"/>
      <c r="DUD116" s="908"/>
      <c r="DUE116" s="908"/>
      <c r="DUF116" s="908"/>
      <c r="DUG116" s="908"/>
      <c r="DUH116" s="908"/>
      <c r="DUI116" s="908"/>
      <c r="DUJ116" s="908"/>
      <c r="DUK116" s="908"/>
      <c r="DUL116" s="908"/>
      <c r="DUM116" s="908"/>
      <c r="DUN116" s="908"/>
      <c r="DUO116" s="908"/>
      <c r="DUP116" s="908"/>
      <c r="DUQ116" s="908"/>
      <c r="DUR116" s="908"/>
      <c r="DUS116" s="908"/>
      <c r="DUT116" s="908"/>
      <c r="DUU116" s="908"/>
      <c r="DUV116" s="908"/>
      <c r="DUW116" s="908"/>
      <c r="DUX116" s="908"/>
      <c r="DUY116" s="908"/>
      <c r="DUZ116" s="908"/>
      <c r="DVA116" s="908"/>
      <c r="DVB116" s="908"/>
      <c r="DVC116" s="908"/>
      <c r="DVD116" s="908"/>
      <c r="DVE116" s="908"/>
      <c r="DVF116" s="908"/>
      <c r="DVG116" s="908"/>
      <c r="DVH116" s="908"/>
      <c r="DVI116" s="908"/>
      <c r="DVJ116" s="908"/>
      <c r="DVK116" s="908"/>
      <c r="DVL116" s="908"/>
      <c r="DVM116" s="908"/>
      <c r="DVN116" s="908"/>
      <c r="DVO116" s="908"/>
      <c r="DVP116" s="908"/>
      <c r="DVQ116" s="908"/>
      <c r="DVR116" s="908"/>
      <c r="DVS116" s="908"/>
      <c r="DVT116" s="908"/>
      <c r="DVU116" s="908"/>
      <c r="DVV116" s="908"/>
      <c r="DVW116" s="908"/>
      <c r="DVX116" s="908"/>
      <c r="DVY116" s="908"/>
      <c r="DVZ116" s="908"/>
      <c r="DWA116" s="908"/>
      <c r="DWB116" s="908"/>
      <c r="DWC116" s="908"/>
      <c r="DWD116" s="908"/>
      <c r="DWE116" s="908"/>
      <c r="DWF116" s="908"/>
      <c r="DWG116" s="908"/>
      <c r="DWH116" s="908"/>
      <c r="DWI116" s="908"/>
      <c r="DWJ116" s="908"/>
      <c r="DWK116" s="908"/>
      <c r="DWL116" s="908"/>
      <c r="DWM116" s="908"/>
      <c r="DWN116" s="908"/>
      <c r="DWO116" s="908"/>
      <c r="DWP116" s="908"/>
      <c r="DWQ116" s="908"/>
      <c r="DWR116" s="908"/>
      <c r="DWS116" s="908"/>
      <c r="DWT116" s="908"/>
      <c r="DWU116" s="908"/>
      <c r="DWV116" s="908"/>
      <c r="DWW116" s="908"/>
      <c r="DWX116" s="908"/>
      <c r="DWY116" s="908"/>
      <c r="DWZ116" s="908"/>
      <c r="DXA116" s="908"/>
      <c r="DXB116" s="908"/>
      <c r="DXC116" s="908"/>
      <c r="DXD116" s="908"/>
      <c r="DXE116" s="908"/>
      <c r="DXF116" s="908"/>
      <c r="DXG116" s="908"/>
      <c r="DXH116" s="908"/>
      <c r="DXI116" s="908"/>
      <c r="DXJ116" s="908"/>
      <c r="DXK116" s="908"/>
      <c r="DXL116" s="908"/>
      <c r="DXM116" s="908"/>
      <c r="DXN116" s="908"/>
      <c r="DXO116" s="908"/>
      <c r="DXP116" s="908"/>
      <c r="DXQ116" s="908"/>
      <c r="DXR116" s="908"/>
      <c r="DXS116" s="908"/>
      <c r="DXT116" s="908"/>
      <c r="DXU116" s="908"/>
      <c r="DXV116" s="908"/>
      <c r="DXW116" s="908"/>
      <c r="DXX116" s="908"/>
      <c r="DXY116" s="908"/>
      <c r="DXZ116" s="908"/>
      <c r="DYA116" s="908"/>
      <c r="DYB116" s="908"/>
      <c r="DYC116" s="908"/>
      <c r="DYD116" s="908"/>
      <c r="DYE116" s="908"/>
      <c r="DYF116" s="908"/>
      <c r="DYG116" s="908"/>
      <c r="DYH116" s="908"/>
      <c r="DYI116" s="908"/>
      <c r="DYJ116" s="908"/>
      <c r="DYK116" s="908"/>
      <c r="DYL116" s="908"/>
      <c r="DYM116" s="908"/>
      <c r="DYN116" s="908"/>
      <c r="DYO116" s="908"/>
      <c r="DYP116" s="908"/>
      <c r="DYQ116" s="908"/>
      <c r="DYR116" s="908"/>
      <c r="DYS116" s="908"/>
      <c r="DYT116" s="908"/>
      <c r="DYU116" s="908"/>
      <c r="DYV116" s="908"/>
      <c r="DYW116" s="908"/>
      <c r="DYX116" s="908"/>
      <c r="DYY116" s="908"/>
      <c r="DYZ116" s="908"/>
      <c r="DZA116" s="908"/>
      <c r="DZB116" s="908"/>
      <c r="DZC116" s="908"/>
      <c r="DZD116" s="908"/>
      <c r="DZE116" s="908"/>
      <c r="DZF116" s="908"/>
      <c r="DZG116" s="908"/>
      <c r="DZH116" s="908"/>
      <c r="DZI116" s="908"/>
      <c r="DZJ116" s="908"/>
      <c r="DZK116" s="908"/>
      <c r="DZL116" s="908"/>
      <c r="DZM116" s="908"/>
      <c r="DZN116" s="908"/>
      <c r="DZO116" s="908"/>
      <c r="DZP116" s="908"/>
      <c r="DZQ116" s="908"/>
      <c r="DZR116" s="908"/>
      <c r="DZS116" s="908"/>
      <c r="DZT116" s="908"/>
      <c r="DZU116" s="908"/>
      <c r="DZV116" s="908"/>
      <c r="DZW116" s="908"/>
      <c r="DZX116" s="908"/>
      <c r="DZY116" s="908"/>
      <c r="DZZ116" s="908"/>
      <c r="EAA116" s="908"/>
      <c r="EAB116" s="908"/>
      <c r="EAC116" s="908"/>
      <c r="EAD116" s="908"/>
      <c r="EAE116" s="908"/>
      <c r="EAF116" s="908"/>
      <c r="EAG116" s="908"/>
      <c r="EAH116" s="908"/>
      <c r="EAI116" s="908"/>
      <c r="EAJ116" s="908"/>
      <c r="EAK116" s="908"/>
      <c r="EAL116" s="908"/>
      <c r="EAM116" s="908"/>
      <c r="EAN116" s="908"/>
      <c r="EAO116" s="908"/>
      <c r="EAP116" s="908"/>
      <c r="EAQ116" s="908"/>
      <c r="EAR116" s="908"/>
      <c r="EAS116" s="908"/>
      <c r="EAT116" s="908"/>
      <c r="EAU116" s="908"/>
      <c r="EAV116" s="908"/>
      <c r="EAW116" s="908"/>
      <c r="EAX116" s="908"/>
      <c r="EAY116" s="908"/>
      <c r="EAZ116" s="908"/>
      <c r="EBA116" s="908"/>
      <c r="EBB116" s="908"/>
      <c r="EBC116" s="908"/>
      <c r="EBD116" s="908"/>
      <c r="EBE116" s="908"/>
      <c r="EBF116" s="908"/>
      <c r="EBG116" s="908"/>
      <c r="EBH116" s="908"/>
      <c r="EBI116" s="908"/>
      <c r="EBJ116" s="908"/>
      <c r="EBK116" s="908"/>
      <c r="EBL116" s="908"/>
      <c r="EBM116" s="908"/>
      <c r="EBN116" s="908"/>
      <c r="EBO116" s="908"/>
      <c r="EBP116" s="908"/>
      <c r="EBQ116" s="908"/>
      <c r="EBR116" s="908"/>
      <c r="EBS116" s="908"/>
      <c r="EBT116" s="908"/>
      <c r="EBU116" s="908"/>
      <c r="EBV116" s="908"/>
      <c r="EBW116" s="908"/>
      <c r="EBX116" s="908"/>
      <c r="EBY116" s="908"/>
      <c r="EBZ116" s="908"/>
      <c r="ECA116" s="908"/>
      <c r="ECB116" s="908"/>
      <c r="ECC116" s="908"/>
      <c r="ECD116" s="908"/>
      <c r="ECE116" s="908"/>
      <c r="ECF116" s="908"/>
      <c r="ECG116" s="908"/>
      <c r="ECH116" s="908"/>
      <c r="ECI116" s="908"/>
      <c r="ECJ116" s="908"/>
      <c r="ECK116" s="908"/>
      <c r="ECL116" s="908"/>
      <c r="ECM116" s="908"/>
      <c r="ECN116" s="908"/>
      <c r="ECO116" s="908"/>
      <c r="ECP116" s="908"/>
      <c r="ECQ116" s="908"/>
      <c r="ECR116" s="908"/>
      <c r="ECS116" s="908"/>
      <c r="ECT116" s="908"/>
      <c r="ECU116" s="908"/>
      <c r="ECV116" s="908"/>
      <c r="ECW116" s="908"/>
      <c r="ECX116" s="908"/>
      <c r="ECY116" s="908"/>
      <c r="ECZ116" s="908"/>
      <c r="EDA116" s="908"/>
      <c r="EDB116" s="908"/>
      <c r="EDC116" s="908"/>
      <c r="EDD116" s="908"/>
      <c r="EDE116" s="908"/>
      <c r="EDF116" s="908"/>
      <c r="EDG116" s="908"/>
      <c r="EDH116" s="908"/>
      <c r="EDI116" s="908"/>
      <c r="EDJ116" s="908"/>
      <c r="EDK116" s="908"/>
      <c r="EDL116" s="908"/>
      <c r="EDM116" s="908"/>
      <c r="EDN116" s="908"/>
      <c r="EDO116" s="908"/>
      <c r="EDP116" s="908"/>
      <c r="EDQ116" s="908"/>
      <c r="EDR116" s="908"/>
      <c r="EDS116" s="908"/>
      <c r="EDT116" s="908"/>
      <c r="EDU116" s="908"/>
      <c r="EDV116" s="908"/>
      <c r="EDW116" s="908"/>
      <c r="EDX116" s="908"/>
      <c r="EDY116" s="908"/>
      <c r="EDZ116" s="908"/>
      <c r="EEA116" s="908"/>
      <c r="EEB116" s="908"/>
      <c r="EEC116" s="908"/>
      <c r="EED116" s="908"/>
      <c r="EEE116" s="908"/>
      <c r="EEF116" s="908"/>
      <c r="EEG116" s="908"/>
      <c r="EEH116" s="908"/>
      <c r="EEI116" s="908"/>
      <c r="EEJ116" s="908"/>
      <c r="EEK116" s="908"/>
      <c r="EEL116" s="908"/>
      <c r="EEM116" s="908"/>
      <c r="EEN116" s="908"/>
      <c r="EEO116" s="908"/>
      <c r="EEP116" s="908"/>
      <c r="EEQ116" s="908"/>
      <c r="EER116" s="908"/>
      <c r="EES116" s="908"/>
      <c r="EET116" s="908"/>
      <c r="EEU116" s="908"/>
      <c r="EEV116" s="908"/>
      <c r="EEW116" s="908"/>
      <c r="EEX116" s="908"/>
      <c r="EEY116" s="908"/>
      <c r="EEZ116" s="908"/>
      <c r="EFA116" s="908"/>
      <c r="EFB116" s="908"/>
      <c r="EFC116" s="908"/>
      <c r="EFD116" s="908"/>
      <c r="EFE116" s="908"/>
      <c r="EFF116" s="908"/>
      <c r="EFG116" s="908"/>
      <c r="EFH116" s="908"/>
      <c r="EFI116" s="908"/>
      <c r="EFJ116" s="908"/>
      <c r="EFK116" s="908"/>
      <c r="EFL116" s="908"/>
      <c r="EFM116" s="908"/>
      <c r="EFN116" s="908"/>
      <c r="EFO116" s="908"/>
      <c r="EFP116" s="908"/>
      <c r="EFQ116" s="908"/>
      <c r="EFR116" s="908"/>
      <c r="EFS116" s="908"/>
      <c r="EFT116" s="908"/>
      <c r="EFU116" s="908"/>
      <c r="EFV116" s="908"/>
      <c r="EFW116" s="908"/>
      <c r="EFX116" s="908"/>
      <c r="EFY116" s="908"/>
      <c r="EFZ116" s="908"/>
      <c r="EGA116" s="908"/>
      <c r="EGB116" s="908"/>
      <c r="EGC116" s="908"/>
      <c r="EGD116" s="908"/>
      <c r="EGE116" s="908"/>
      <c r="EGF116" s="908"/>
      <c r="EGG116" s="908"/>
      <c r="EGH116" s="908"/>
      <c r="EGI116" s="908"/>
      <c r="EGJ116" s="908"/>
      <c r="EGK116" s="908"/>
      <c r="EGL116" s="908"/>
      <c r="EGM116" s="908"/>
      <c r="EGN116" s="908"/>
      <c r="EGO116" s="908"/>
      <c r="EGP116" s="908"/>
      <c r="EGQ116" s="908"/>
      <c r="EGR116" s="908"/>
      <c r="EGS116" s="908"/>
      <c r="EGT116" s="908"/>
      <c r="EGU116" s="908"/>
      <c r="EGV116" s="908"/>
      <c r="EGW116" s="908"/>
      <c r="EGX116" s="908"/>
      <c r="EGY116" s="908"/>
      <c r="EGZ116" s="908"/>
      <c r="EHA116" s="908"/>
      <c r="EHB116" s="908"/>
      <c r="EHC116" s="908"/>
      <c r="EHD116" s="908"/>
      <c r="EHE116" s="908"/>
      <c r="EHF116" s="908"/>
      <c r="EHG116" s="908"/>
      <c r="EHH116" s="908"/>
      <c r="EHI116" s="908"/>
      <c r="EHJ116" s="908"/>
      <c r="EHK116" s="908"/>
      <c r="EHL116" s="908"/>
      <c r="EHM116" s="908"/>
      <c r="EHN116" s="908"/>
      <c r="EHO116" s="908"/>
      <c r="EHP116" s="908"/>
      <c r="EHQ116" s="908"/>
      <c r="EHR116" s="908"/>
      <c r="EHS116" s="908"/>
      <c r="EHT116" s="908"/>
      <c r="EHU116" s="908"/>
      <c r="EHV116" s="908"/>
      <c r="EHW116" s="908"/>
      <c r="EHX116" s="908"/>
      <c r="EHY116" s="908"/>
      <c r="EHZ116" s="908"/>
      <c r="EIA116" s="908"/>
      <c r="EIB116" s="908"/>
      <c r="EIC116" s="908"/>
      <c r="EID116" s="908"/>
      <c r="EIE116" s="908"/>
      <c r="EIF116" s="908"/>
      <c r="EIG116" s="908"/>
      <c r="EIH116" s="908"/>
      <c r="EII116" s="908"/>
      <c r="EIJ116" s="908"/>
      <c r="EIK116" s="908"/>
      <c r="EIL116" s="908"/>
      <c r="EIM116" s="908"/>
      <c r="EIN116" s="908"/>
      <c r="EIO116" s="908"/>
      <c r="EIP116" s="908"/>
      <c r="EIQ116" s="908"/>
      <c r="EIR116" s="908"/>
      <c r="EIS116" s="908"/>
      <c r="EIT116" s="908"/>
      <c r="EIU116" s="908"/>
      <c r="EIV116" s="908"/>
      <c r="EIW116" s="908"/>
      <c r="EIX116" s="908"/>
      <c r="EIY116" s="908"/>
      <c r="EIZ116" s="908"/>
      <c r="EJA116" s="908"/>
      <c r="EJB116" s="908"/>
      <c r="EJC116" s="908"/>
      <c r="EJD116" s="908"/>
      <c r="EJE116" s="908"/>
      <c r="EJF116" s="908"/>
      <c r="EJG116" s="908"/>
      <c r="EJH116" s="908"/>
      <c r="EJI116" s="908"/>
      <c r="EJJ116" s="908"/>
      <c r="EJK116" s="908"/>
      <c r="EJL116" s="908"/>
      <c r="EJM116" s="908"/>
      <c r="EJN116" s="908"/>
      <c r="EJO116" s="908"/>
      <c r="EJP116" s="908"/>
      <c r="EJQ116" s="908"/>
      <c r="EJR116" s="908"/>
      <c r="EJS116" s="908"/>
      <c r="EJT116" s="908"/>
      <c r="EJU116" s="908"/>
      <c r="EJV116" s="908"/>
      <c r="EJW116" s="908"/>
      <c r="EJX116" s="908"/>
      <c r="EJY116" s="908"/>
      <c r="EJZ116" s="908"/>
      <c r="EKA116" s="908"/>
      <c r="EKB116" s="908"/>
      <c r="EKC116" s="908"/>
      <c r="EKD116" s="908"/>
      <c r="EKE116" s="908"/>
      <c r="EKF116" s="908"/>
      <c r="EKG116" s="908"/>
      <c r="EKH116" s="908"/>
      <c r="EKI116" s="908"/>
      <c r="EKJ116" s="908"/>
      <c r="EKK116" s="908"/>
      <c r="EKL116" s="908"/>
      <c r="EKM116" s="908"/>
      <c r="EKN116" s="908"/>
      <c r="EKO116" s="908"/>
      <c r="EKP116" s="908"/>
      <c r="EKQ116" s="908"/>
      <c r="EKR116" s="908"/>
      <c r="EKS116" s="908"/>
      <c r="EKT116" s="908"/>
      <c r="EKU116" s="908"/>
      <c r="EKV116" s="908"/>
      <c r="EKW116" s="908"/>
      <c r="EKX116" s="908"/>
      <c r="EKY116" s="908"/>
      <c r="EKZ116" s="908"/>
      <c r="ELA116" s="908"/>
      <c r="ELB116" s="908"/>
      <c r="ELC116" s="908"/>
      <c r="ELD116" s="908"/>
      <c r="ELE116" s="908"/>
      <c r="ELF116" s="908"/>
      <c r="ELG116" s="908"/>
      <c r="ELH116" s="908"/>
      <c r="ELI116" s="908"/>
      <c r="ELJ116" s="908"/>
      <c r="ELK116" s="908"/>
      <c r="ELL116" s="908"/>
      <c r="ELM116" s="908"/>
      <c r="ELN116" s="908"/>
      <c r="ELO116" s="908"/>
      <c r="ELP116" s="908"/>
      <c r="ELQ116" s="908"/>
      <c r="ELR116" s="908"/>
      <c r="ELS116" s="908"/>
      <c r="ELT116" s="908"/>
      <c r="ELU116" s="908"/>
      <c r="ELV116" s="908"/>
      <c r="ELW116" s="908"/>
      <c r="ELX116" s="908"/>
      <c r="ELY116" s="908"/>
      <c r="ELZ116" s="908"/>
      <c r="EMA116" s="908"/>
      <c r="EMB116" s="908"/>
      <c r="EMC116" s="908"/>
      <c r="EMD116" s="908"/>
      <c r="EME116" s="908"/>
      <c r="EMF116" s="908"/>
      <c r="EMG116" s="908"/>
      <c r="EMH116" s="908"/>
      <c r="EMI116" s="908"/>
      <c r="EMJ116" s="908"/>
      <c r="EMK116" s="908"/>
      <c r="EML116" s="908"/>
      <c r="EMM116" s="908"/>
      <c r="EMN116" s="908"/>
      <c r="EMO116" s="908"/>
      <c r="EMP116" s="908"/>
      <c r="EMQ116" s="908"/>
      <c r="EMR116" s="908"/>
      <c r="EMS116" s="908"/>
      <c r="EMT116" s="908"/>
      <c r="EMU116" s="908"/>
      <c r="EMV116" s="908"/>
      <c r="EMW116" s="908"/>
      <c r="EMX116" s="908"/>
      <c r="EMY116" s="908"/>
      <c r="EMZ116" s="908"/>
      <c r="ENA116" s="908"/>
      <c r="ENB116" s="908"/>
      <c r="ENC116" s="908"/>
      <c r="END116" s="908"/>
      <c r="ENE116" s="908"/>
      <c r="ENF116" s="908"/>
      <c r="ENG116" s="908"/>
      <c r="ENH116" s="908"/>
      <c r="ENI116" s="908"/>
      <c r="ENJ116" s="908"/>
      <c r="ENK116" s="908"/>
      <c r="ENL116" s="908"/>
      <c r="ENM116" s="908"/>
      <c r="ENN116" s="908"/>
      <c r="ENO116" s="908"/>
      <c r="ENP116" s="908"/>
      <c r="ENQ116" s="908"/>
      <c r="ENR116" s="908"/>
      <c r="ENS116" s="908"/>
      <c r="ENT116" s="908"/>
      <c r="ENU116" s="908"/>
      <c r="ENV116" s="908"/>
      <c r="ENW116" s="908"/>
      <c r="ENX116" s="908"/>
      <c r="ENY116" s="908"/>
      <c r="ENZ116" s="908"/>
      <c r="EOA116" s="908"/>
      <c r="EOB116" s="908"/>
      <c r="EOC116" s="908"/>
      <c r="EOD116" s="908"/>
      <c r="EOE116" s="908"/>
      <c r="EOF116" s="908"/>
      <c r="EOG116" s="908"/>
      <c r="EOH116" s="908"/>
      <c r="EOI116" s="908"/>
      <c r="EOJ116" s="908"/>
      <c r="EOK116" s="908"/>
      <c r="EOL116" s="908"/>
      <c r="EOM116" s="908"/>
      <c r="EON116" s="908"/>
      <c r="EOO116" s="908"/>
      <c r="EOP116" s="908"/>
      <c r="EOQ116" s="908"/>
      <c r="EOR116" s="908"/>
      <c r="EOS116" s="908"/>
      <c r="EOT116" s="908"/>
      <c r="EOU116" s="908"/>
      <c r="EOV116" s="908"/>
      <c r="EOW116" s="908"/>
      <c r="EOX116" s="908"/>
      <c r="EOY116" s="908"/>
      <c r="EOZ116" s="908"/>
      <c r="EPA116" s="908"/>
      <c r="EPB116" s="908"/>
      <c r="EPC116" s="908"/>
      <c r="EPD116" s="908"/>
      <c r="EPE116" s="908"/>
      <c r="EPF116" s="908"/>
      <c r="EPG116" s="908"/>
      <c r="EPH116" s="908"/>
      <c r="EPI116" s="908"/>
      <c r="EPJ116" s="908"/>
      <c r="EPK116" s="908"/>
      <c r="EPL116" s="908"/>
      <c r="EPM116" s="908"/>
      <c r="EPN116" s="908"/>
      <c r="EPO116" s="908"/>
      <c r="EPP116" s="908"/>
      <c r="EPQ116" s="908"/>
      <c r="EPR116" s="908"/>
      <c r="EPS116" s="908"/>
      <c r="EPT116" s="908"/>
      <c r="EPU116" s="908"/>
      <c r="EPV116" s="908"/>
      <c r="EPW116" s="908"/>
      <c r="EPX116" s="908"/>
      <c r="EPY116" s="908"/>
      <c r="EPZ116" s="908"/>
      <c r="EQA116" s="908"/>
      <c r="EQB116" s="908"/>
      <c r="EQC116" s="908"/>
      <c r="EQD116" s="908"/>
      <c r="EQE116" s="908"/>
      <c r="EQF116" s="908"/>
      <c r="EQG116" s="908"/>
      <c r="EQH116" s="908"/>
      <c r="EQI116" s="908"/>
      <c r="EQJ116" s="908"/>
      <c r="EQK116" s="908"/>
      <c r="EQL116" s="908"/>
      <c r="EQM116" s="908"/>
      <c r="EQN116" s="908"/>
      <c r="EQO116" s="908"/>
      <c r="EQP116" s="908"/>
      <c r="EQQ116" s="908"/>
      <c r="EQR116" s="908"/>
      <c r="EQS116" s="908"/>
      <c r="EQT116" s="908"/>
      <c r="EQU116" s="908"/>
      <c r="EQV116" s="908"/>
      <c r="EQW116" s="908"/>
      <c r="EQX116" s="908"/>
      <c r="EQY116" s="908"/>
      <c r="EQZ116" s="908"/>
      <c r="ERA116" s="908"/>
      <c r="ERB116" s="908"/>
      <c r="ERC116" s="908"/>
      <c r="ERD116" s="908"/>
      <c r="ERE116" s="908"/>
      <c r="ERF116" s="908"/>
      <c r="ERG116" s="908"/>
      <c r="ERH116" s="908"/>
      <c r="ERI116" s="908"/>
      <c r="ERJ116" s="908"/>
      <c r="ERK116" s="908"/>
      <c r="ERL116" s="908"/>
      <c r="ERM116" s="908"/>
      <c r="ERN116" s="908"/>
      <c r="ERO116" s="908"/>
      <c r="ERP116" s="908"/>
      <c r="ERQ116" s="908"/>
      <c r="ERR116" s="908"/>
      <c r="ERS116" s="908"/>
      <c r="ERT116" s="908"/>
      <c r="ERU116" s="908"/>
      <c r="ERV116" s="908"/>
      <c r="ERW116" s="908"/>
      <c r="ERX116" s="908"/>
      <c r="ERY116" s="908"/>
      <c r="ERZ116" s="908"/>
      <c r="ESA116" s="908"/>
      <c r="ESB116" s="908"/>
      <c r="ESC116" s="908"/>
      <c r="ESD116" s="908"/>
      <c r="ESE116" s="908"/>
      <c r="ESF116" s="908"/>
      <c r="ESG116" s="908"/>
      <c r="ESH116" s="908"/>
      <c r="ESI116" s="908"/>
      <c r="ESJ116" s="908"/>
      <c r="ESK116" s="908"/>
      <c r="ESL116" s="908"/>
      <c r="ESM116" s="908"/>
      <c r="ESN116" s="908"/>
      <c r="ESO116" s="908"/>
      <c r="ESP116" s="908"/>
      <c r="ESQ116" s="908"/>
      <c r="ESR116" s="908"/>
      <c r="ESS116" s="908"/>
      <c r="EST116" s="908"/>
      <c r="ESU116" s="908"/>
      <c r="ESV116" s="908"/>
      <c r="ESW116" s="908"/>
      <c r="ESX116" s="908"/>
      <c r="ESY116" s="908"/>
      <c r="ESZ116" s="908"/>
      <c r="ETA116" s="908"/>
      <c r="ETB116" s="908"/>
      <c r="ETC116" s="908"/>
      <c r="ETD116" s="908"/>
      <c r="ETE116" s="908"/>
      <c r="ETF116" s="908"/>
      <c r="ETG116" s="908"/>
      <c r="ETH116" s="908"/>
      <c r="ETI116" s="908"/>
      <c r="ETJ116" s="908"/>
      <c r="ETK116" s="908"/>
      <c r="ETL116" s="908"/>
      <c r="ETM116" s="908"/>
      <c r="ETN116" s="908"/>
      <c r="ETO116" s="908"/>
      <c r="ETP116" s="908"/>
      <c r="ETQ116" s="908"/>
      <c r="ETR116" s="908"/>
      <c r="ETS116" s="908"/>
      <c r="ETT116" s="908"/>
      <c r="ETU116" s="908"/>
      <c r="ETV116" s="908"/>
      <c r="ETW116" s="908"/>
      <c r="ETX116" s="908"/>
      <c r="ETY116" s="908"/>
      <c r="ETZ116" s="908"/>
      <c r="EUA116" s="908"/>
      <c r="EUB116" s="908"/>
      <c r="EUC116" s="908"/>
      <c r="EUD116" s="908"/>
      <c r="EUE116" s="908"/>
      <c r="EUF116" s="908"/>
      <c r="EUG116" s="908"/>
      <c r="EUH116" s="908"/>
      <c r="EUI116" s="908"/>
      <c r="EUJ116" s="908"/>
      <c r="EUK116" s="908"/>
      <c r="EUL116" s="908"/>
      <c r="EUM116" s="908"/>
      <c r="EUN116" s="908"/>
      <c r="EUO116" s="908"/>
      <c r="EUP116" s="908"/>
      <c r="EUQ116" s="908"/>
      <c r="EUR116" s="908"/>
      <c r="EUS116" s="908"/>
      <c r="EUT116" s="908"/>
      <c r="EUU116" s="908"/>
      <c r="EUV116" s="908"/>
      <c r="EUW116" s="908"/>
      <c r="EUX116" s="908"/>
      <c r="EUY116" s="908"/>
      <c r="EUZ116" s="908"/>
      <c r="EVA116" s="908"/>
      <c r="EVB116" s="908"/>
      <c r="EVC116" s="908"/>
      <c r="EVD116" s="908"/>
      <c r="EVE116" s="908"/>
      <c r="EVF116" s="908"/>
      <c r="EVG116" s="908"/>
      <c r="EVH116" s="908"/>
      <c r="EVI116" s="908"/>
      <c r="EVJ116" s="908"/>
      <c r="EVK116" s="908"/>
      <c r="EVL116" s="908"/>
      <c r="EVM116" s="908"/>
      <c r="EVN116" s="908"/>
      <c r="EVO116" s="908"/>
      <c r="EVP116" s="908"/>
      <c r="EVQ116" s="908"/>
      <c r="EVR116" s="908"/>
      <c r="EVS116" s="908"/>
      <c r="EVT116" s="908"/>
      <c r="EVU116" s="908"/>
      <c r="EVV116" s="908"/>
      <c r="EVW116" s="908"/>
      <c r="EVX116" s="908"/>
      <c r="EVY116" s="908"/>
      <c r="EVZ116" s="908"/>
      <c r="EWA116" s="908"/>
      <c r="EWB116" s="908"/>
      <c r="EWC116" s="908"/>
      <c r="EWD116" s="908"/>
      <c r="EWE116" s="908"/>
      <c r="EWF116" s="908"/>
      <c r="EWG116" s="908"/>
      <c r="EWH116" s="908"/>
      <c r="EWI116" s="908"/>
      <c r="EWJ116" s="908"/>
      <c r="EWK116" s="908"/>
      <c r="EWL116" s="908"/>
      <c r="EWM116" s="908"/>
      <c r="EWN116" s="908"/>
      <c r="EWO116" s="908"/>
      <c r="EWP116" s="908"/>
      <c r="EWQ116" s="908"/>
      <c r="EWR116" s="908"/>
      <c r="EWS116" s="908"/>
      <c r="EWT116" s="908"/>
      <c r="EWU116" s="908"/>
      <c r="EWV116" s="908"/>
      <c r="EWW116" s="908"/>
      <c r="EWX116" s="908"/>
      <c r="EWY116" s="908"/>
      <c r="EWZ116" s="908"/>
      <c r="EXA116" s="908"/>
      <c r="EXB116" s="908"/>
      <c r="EXC116" s="908"/>
      <c r="EXD116" s="908"/>
      <c r="EXE116" s="908"/>
      <c r="EXF116" s="908"/>
      <c r="EXG116" s="908"/>
      <c r="EXH116" s="908"/>
      <c r="EXI116" s="908"/>
      <c r="EXJ116" s="908"/>
      <c r="EXK116" s="908"/>
      <c r="EXL116" s="908"/>
      <c r="EXM116" s="908"/>
      <c r="EXN116" s="908"/>
      <c r="EXO116" s="908"/>
      <c r="EXP116" s="908"/>
      <c r="EXQ116" s="908"/>
      <c r="EXR116" s="908"/>
      <c r="EXS116" s="908"/>
      <c r="EXT116" s="908"/>
      <c r="EXU116" s="908"/>
      <c r="EXV116" s="908"/>
      <c r="EXW116" s="908"/>
      <c r="EXX116" s="908"/>
      <c r="EXY116" s="908"/>
      <c r="EXZ116" s="908"/>
      <c r="EYA116" s="908"/>
      <c r="EYB116" s="908"/>
      <c r="EYC116" s="908"/>
      <c r="EYD116" s="908"/>
      <c r="EYE116" s="908"/>
      <c r="EYF116" s="908"/>
      <c r="EYG116" s="908"/>
      <c r="EYH116" s="908"/>
      <c r="EYI116" s="908"/>
      <c r="EYJ116" s="908"/>
      <c r="EYK116" s="908"/>
      <c r="EYL116" s="908"/>
      <c r="EYM116" s="908"/>
      <c r="EYN116" s="908"/>
      <c r="EYO116" s="908"/>
      <c r="EYP116" s="908"/>
      <c r="EYQ116" s="908"/>
      <c r="EYR116" s="908"/>
      <c r="EYS116" s="908"/>
      <c r="EYT116" s="908"/>
      <c r="EYU116" s="908"/>
      <c r="EYV116" s="908"/>
      <c r="EYW116" s="908"/>
      <c r="EYX116" s="908"/>
      <c r="EYY116" s="908"/>
      <c r="EYZ116" s="908"/>
      <c r="EZA116" s="908"/>
      <c r="EZB116" s="908"/>
      <c r="EZC116" s="908"/>
      <c r="EZD116" s="908"/>
      <c r="EZE116" s="908"/>
      <c r="EZF116" s="908"/>
      <c r="EZG116" s="908"/>
      <c r="EZH116" s="908"/>
      <c r="EZI116" s="908"/>
      <c r="EZJ116" s="908"/>
      <c r="EZK116" s="908"/>
      <c r="EZL116" s="908"/>
      <c r="EZM116" s="908"/>
      <c r="EZN116" s="908"/>
      <c r="EZO116" s="908"/>
      <c r="EZP116" s="908"/>
      <c r="EZQ116" s="908"/>
      <c r="EZR116" s="908"/>
      <c r="EZS116" s="908"/>
      <c r="EZT116" s="908"/>
      <c r="EZU116" s="908"/>
      <c r="EZV116" s="908"/>
      <c r="EZW116" s="908"/>
      <c r="EZX116" s="908"/>
      <c r="EZY116" s="908"/>
      <c r="EZZ116" s="908"/>
      <c r="FAA116" s="908"/>
      <c r="FAB116" s="908"/>
      <c r="FAC116" s="908"/>
      <c r="FAD116" s="908"/>
      <c r="FAE116" s="908"/>
      <c r="FAF116" s="908"/>
      <c r="FAG116" s="908"/>
      <c r="FAH116" s="908"/>
      <c r="FAI116" s="908"/>
      <c r="FAJ116" s="908"/>
      <c r="FAK116" s="908"/>
      <c r="FAL116" s="908"/>
      <c r="FAM116" s="908"/>
      <c r="FAN116" s="908"/>
      <c r="FAO116" s="908"/>
      <c r="FAP116" s="908"/>
      <c r="FAQ116" s="908"/>
      <c r="FAR116" s="908"/>
      <c r="FAS116" s="908"/>
      <c r="FAT116" s="908"/>
      <c r="FAU116" s="908"/>
      <c r="FAV116" s="908"/>
      <c r="FAW116" s="908"/>
      <c r="FAX116" s="908"/>
      <c r="FAY116" s="908"/>
      <c r="FAZ116" s="908"/>
      <c r="FBA116" s="908"/>
      <c r="FBB116" s="908"/>
      <c r="FBC116" s="908"/>
      <c r="FBD116" s="908"/>
      <c r="FBE116" s="908"/>
      <c r="FBF116" s="908"/>
      <c r="FBG116" s="908"/>
      <c r="FBH116" s="908"/>
      <c r="FBI116" s="908"/>
      <c r="FBJ116" s="908"/>
      <c r="FBK116" s="908"/>
      <c r="FBL116" s="908"/>
      <c r="FBM116" s="908"/>
      <c r="FBN116" s="908"/>
      <c r="FBO116" s="908"/>
      <c r="FBP116" s="908"/>
      <c r="FBQ116" s="908"/>
      <c r="FBR116" s="908"/>
      <c r="FBS116" s="908"/>
      <c r="FBT116" s="908"/>
      <c r="FBU116" s="908"/>
      <c r="FBV116" s="908"/>
      <c r="FBW116" s="908"/>
      <c r="FBX116" s="908"/>
      <c r="FBY116" s="908"/>
      <c r="FBZ116" s="908"/>
      <c r="FCA116" s="908"/>
      <c r="FCB116" s="908"/>
      <c r="FCC116" s="908"/>
      <c r="FCD116" s="908"/>
      <c r="FCE116" s="908"/>
      <c r="FCF116" s="908"/>
      <c r="FCG116" s="908"/>
      <c r="FCH116" s="908"/>
      <c r="FCI116" s="908"/>
      <c r="FCJ116" s="908"/>
      <c r="FCK116" s="908"/>
      <c r="FCL116" s="908"/>
      <c r="FCM116" s="908"/>
      <c r="FCN116" s="908"/>
      <c r="FCO116" s="908"/>
      <c r="FCP116" s="908"/>
      <c r="FCQ116" s="908"/>
      <c r="FCR116" s="908"/>
      <c r="FCS116" s="908"/>
      <c r="FCT116" s="908"/>
      <c r="FCU116" s="908"/>
      <c r="FCV116" s="908"/>
      <c r="FCW116" s="908"/>
      <c r="FCX116" s="908"/>
      <c r="FCY116" s="908"/>
      <c r="FCZ116" s="908"/>
      <c r="FDA116" s="908"/>
      <c r="FDB116" s="908"/>
      <c r="FDC116" s="908"/>
      <c r="FDD116" s="908"/>
      <c r="FDE116" s="908"/>
      <c r="FDF116" s="908"/>
      <c r="FDG116" s="908"/>
      <c r="FDH116" s="908"/>
      <c r="FDI116" s="908"/>
      <c r="FDJ116" s="908"/>
      <c r="FDK116" s="908"/>
      <c r="FDL116" s="908"/>
      <c r="FDM116" s="908"/>
      <c r="FDN116" s="908"/>
      <c r="FDO116" s="908"/>
      <c r="FDP116" s="908"/>
      <c r="FDQ116" s="908"/>
      <c r="FDR116" s="908"/>
      <c r="FDS116" s="908"/>
      <c r="FDT116" s="908"/>
      <c r="FDU116" s="908"/>
      <c r="FDV116" s="908"/>
      <c r="FDW116" s="908"/>
      <c r="FDX116" s="908"/>
      <c r="FDY116" s="908"/>
      <c r="FDZ116" s="908"/>
      <c r="FEA116" s="908"/>
      <c r="FEB116" s="908"/>
      <c r="FEC116" s="908"/>
      <c r="FED116" s="908"/>
      <c r="FEE116" s="908"/>
      <c r="FEF116" s="908"/>
      <c r="FEG116" s="908"/>
      <c r="FEH116" s="908"/>
      <c r="FEI116" s="908"/>
      <c r="FEJ116" s="908"/>
      <c r="FEK116" s="908"/>
      <c r="FEL116" s="908"/>
      <c r="FEM116" s="908"/>
      <c r="FEN116" s="908"/>
      <c r="FEO116" s="908"/>
      <c r="FEP116" s="908"/>
      <c r="FEQ116" s="908"/>
      <c r="FER116" s="908"/>
      <c r="FES116" s="908"/>
      <c r="FET116" s="908"/>
      <c r="FEU116" s="908"/>
      <c r="FEV116" s="908"/>
      <c r="FEW116" s="908"/>
      <c r="FEX116" s="908"/>
      <c r="FEY116" s="908"/>
      <c r="FEZ116" s="908"/>
      <c r="FFA116" s="908"/>
      <c r="FFB116" s="908"/>
      <c r="FFC116" s="908"/>
      <c r="FFD116" s="908"/>
      <c r="FFE116" s="908"/>
      <c r="FFF116" s="908"/>
      <c r="FFG116" s="908"/>
      <c r="FFH116" s="908"/>
      <c r="FFI116" s="908"/>
      <c r="FFJ116" s="908"/>
      <c r="FFK116" s="908"/>
      <c r="FFL116" s="908"/>
      <c r="FFM116" s="908"/>
      <c r="FFN116" s="908"/>
      <c r="FFO116" s="908"/>
      <c r="FFP116" s="908"/>
      <c r="FFQ116" s="908"/>
      <c r="FFR116" s="908"/>
      <c r="FFS116" s="908"/>
      <c r="FFT116" s="908"/>
      <c r="FFU116" s="908"/>
      <c r="FFV116" s="908"/>
      <c r="FFW116" s="908"/>
      <c r="FFX116" s="908"/>
      <c r="FFY116" s="908"/>
      <c r="FFZ116" s="908"/>
      <c r="FGA116" s="908"/>
      <c r="FGB116" s="908"/>
      <c r="FGC116" s="908"/>
      <c r="FGD116" s="908"/>
      <c r="FGE116" s="908"/>
      <c r="FGF116" s="908"/>
      <c r="FGG116" s="908"/>
      <c r="FGH116" s="908"/>
      <c r="FGI116" s="908"/>
      <c r="FGJ116" s="908"/>
      <c r="FGK116" s="908"/>
      <c r="FGL116" s="908"/>
      <c r="FGM116" s="908"/>
      <c r="FGN116" s="908"/>
      <c r="FGO116" s="908"/>
      <c r="FGP116" s="908"/>
      <c r="FGQ116" s="908"/>
      <c r="FGR116" s="908"/>
      <c r="FGS116" s="908"/>
      <c r="FGT116" s="908"/>
      <c r="FGU116" s="908"/>
      <c r="FGV116" s="908"/>
      <c r="FGW116" s="908"/>
      <c r="FGX116" s="908"/>
      <c r="FGY116" s="908"/>
      <c r="FGZ116" s="908"/>
      <c r="FHA116" s="908"/>
      <c r="FHB116" s="908"/>
      <c r="FHC116" s="908"/>
      <c r="FHD116" s="908"/>
      <c r="FHE116" s="908"/>
      <c r="FHF116" s="908"/>
      <c r="FHG116" s="908"/>
      <c r="FHH116" s="908"/>
      <c r="FHI116" s="908"/>
      <c r="FHJ116" s="908"/>
      <c r="FHK116" s="908"/>
      <c r="FHL116" s="908"/>
      <c r="FHM116" s="908"/>
      <c r="FHN116" s="908"/>
      <c r="FHO116" s="908"/>
      <c r="FHP116" s="908"/>
      <c r="FHQ116" s="908"/>
      <c r="FHR116" s="908"/>
      <c r="FHS116" s="908"/>
      <c r="FHT116" s="908"/>
      <c r="FHU116" s="908"/>
      <c r="FHV116" s="908"/>
      <c r="FHW116" s="908"/>
      <c r="FHX116" s="908"/>
      <c r="FHY116" s="908"/>
      <c r="FHZ116" s="908"/>
      <c r="FIA116" s="908"/>
      <c r="FIB116" s="908"/>
      <c r="FIC116" s="908"/>
      <c r="FID116" s="908"/>
      <c r="FIE116" s="908"/>
      <c r="FIF116" s="908"/>
      <c r="FIG116" s="908"/>
      <c r="FIH116" s="908"/>
      <c r="FII116" s="908"/>
      <c r="FIJ116" s="908"/>
      <c r="FIK116" s="908"/>
      <c r="FIL116" s="908"/>
      <c r="FIM116" s="908"/>
      <c r="FIN116" s="908"/>
      <c r="FIO116" s="908"/>
      <c r="FIP116" s="908"/>
      <c r="FIQ116" s="908"/>
      <c r="FIR116" s="908"/>
      <c r="FIS116" s="908"/>
      <c r="FIT116" s="908"/>
      <c r="FIU116" s="908"/>
      <c r="FIV116" s="908"/>
      <c r="FIW116" s="908"/>
      <c r="FIX116" s="908"/>
      <c r="FIY116" s="908"/>
      <c r="FIZ116" s="908"/>
      <c r="FJA116" s="908"/>
      <c r="FJB116" s="908"/>
      <c r="FJC116" s="908"/>
      <c r="FJD116" s="908"/>
      <c r="FJE116" s="908"/>
      <c r="FJF116" s="908"/>
      <c r="FJG116" s="908"/>
      <c r="FJH116" s="908"/>
      <c r="FJI116" s="908"/>
      <c r="FJJ116" s="908"/>
      <c r="FJK116" s="908"/>
      <c r="FJL116" s="908"/>
      <c r="FJM116" s="908"/>
      <c r="FJN116" s="908"/>
      <c r="FJO116" s="908"/>
      <c r="FJP116" s="908"/>
      <c r="FJQ116" s="908"/>
      <c r="FJR116" s="908"/>
      <c r="FJS116" s="908"/>
      <c r="FJT116" s="908"/>
      <c r="FJU116" s="908"/>
      <c r="FJV116" s="908"/>
      <c r="FJW116" s="908"/>
      <c r="FJX116" s="908"/>
      <c r="FJY116" s="908"/>
      <c r="FJZ116" s="908"/>
      <c r="FKA116" s="908"/>
      <c r="FKB116" s="908"/>
      <c r="FKC116" s="908"/>
      <c r="FKD116" s="908"/>
      <c r="FKE116" s="908"/>
      <c r="FKF116" s="908"/>
      <c r="FKG116" s="908"/>
      <c r="FKH116" s="908"/>
      <c r="FKI116" s="908"/>
      <c r="FKJ116" s="908"/>
      <c r="FKK116" s="908"/>
      <c r="FKL116" s="908"/>
      <c r="FKM116" s="908"/>
      <c r="FKN116" s="908"/>
      <c r="FKO116" s="908"/>
      <c r="FKP116" s="908"/>
      <c r="FKQ116" s="908"/>
      <c r="FKR116" s="908"/>
      <c r="FKS116" s="908"/>
      <c r="FKT116" s="908"/>
      <c r="FKU116" s="908"/>
      <c r="FKV116" s="908"/>
      <c r="FKW116" s="908"/>
      <c r="FKX116" s="908"/>
      <c r="FKY116" s="908"/>
      <c r="FKZ116" s="908"/>
      <c r="FLA116" s="908"/>
      <c r="FLB116" s="908"/>
      <c r="FLC116" s="908"/>
      <c r="FLD116" s="908"/>
      <c r="FLE116" s="908"/>
      <c r="FLF116" s="908"/>
      <c r="FLG116" s="908"/>
      <c r="FLH116" s="908"/>
      <c r="FLI116" s="908"/>
      <c r="FLJ116" s="908"/>
      <c r="FLK116" s="908"/>
      <c r="FLL116" s="908"/>
      <c r="FLM116" s="908"/>
      <c r="FLN116" s="908"/>
      <c r="FLO116" s="908"/>
      <c r="FLP116" s="908"/>
      <c r="FLQ116" s="908"/>
      <c r="FLR116" s="908"/>
      <c r="FLS116" s="908"/>
      <c r="FLT116" s="908"/>
      <c r="FLU116" s="908"/>
      <c r="FLV116" s="908"/>
      <c r="FLW116" s="908"/>
      <c r="FLX116" s="908"/>
      <c r="FLY116" s="908"/>
      <c r="FLZ116" s="908"/>
      <c r="FMA116" s="908"/>
      <c r="FMB116" s="908"/>
      <c r="FMC116" s="908"/>
      <c r="FMD116" s="908"/>
      <c r="FME116" s="908"/>
      <c r="FMF116" s="908"/>
      <c r="FMG116" s="908"/>
      <c r="FMH116" s="908"/>
      <c r="FMI116" s="908"/>
      <c r="FMJ116" s="908"/>
      <c r="FMK116" s="908"/>
      <c r="FML116" s="908"/>
      <c r="FMM116" s="908"/>
      <c r="FMN116" s="908"/>
      <c r="FMO116" s="908"/>
      <c r="FMP116" s="908"/>
      <c r="FMQ116" s="908"/>
      <c r="FMR116" s="908"/>
      <c r="FMS116" s="908"/>
      <c r="FMT116" s="908"/>
      <c r="FMU116" s="908"/>
      <c r="FMV116" s="908"/>
      <c r="FMW116" s="908"/>
      <c r="FMX116" s="908"/>
      <c r="FMY116" s="908"/>
      <c r="FMZ116" s="908"/>
      <c r="FNA116" s="908"/>
      <c r="FNB116" s="908"/>
      <c r="FNC116" s="908"/>
      <c r="FND116" s="908"/>
      <c r="FNE116" s="908"/>
      <c r="FNF116" s="908"/>
      <c r="FNG116" s="908"/>
      <c r="FNH116" s="908"/>
      <c r="FNI116" s="908"/>
      <c r="FNJ116" s="908"/>
      <c r="FNK116" s="908"/>
      <c r="FNL116" s="908"/>
      <c r="FNM116" s="908"/>
      <c r="FNN116" s="908"/>
      <c r="FNO116" s="908"/>
      <c r="FNP116" s="908"/>
      <c r="FNQ116" s="908"/>
      <c r="FNR116" s="908"/>
      <c r="FNS116" s="908"/>
      <c r="FNT116" s="908"/>
      <c r="FNU116" s="908"/>
      <c r="FNV116" s="908"/>
      <c r="FNW116" s="908"/>
      <c r="FNX116" s="908"/>
      <c r="FNY116" s="908"/>
      <c r="FNZ116" s="908"/>
      <c r="FOA116" s="908"/>
      <c r="FOB116" s="908"/>
      <c r="FOC116" s="908"/>
      <c r="FOD116" s="908"/>
      <c r="FOE116" s="908"/>
      <c r="FOF116" s="908"/>
      <c r="FOG116" s="908"/>
      <c r="FOH116" s="908"/>
      <c r="FOI116" s="908"/>
      <c r="FOJ116" s="908"/>
      <c r="FOK116" s="908"/>
      <c r="FOL116" s="908"/>
      <c r="FOM116" s="908"/>
      <c r="FON116" s="908"/>
      <c r="FOO116" s="908"/>
      <c r="FOP116" s="908"/>
      <c r="FOQ116" s="908"/>
      <c r="FOR116" s="908"/>
      <c r="FOS116" s="908"/>
      <c r="FOT116" s="908"/>
      <c r="FOU116" s="908"/>
      <c r="FOV116" s="908"/>
      <c r="FOW116" s="908"/>
      <c r="FOX116" s="908"/>
      <c r="FOY116" s="908"/>
      <c r="FOZ116" s="908"/>
      <c r="FPA116" s="908"/>
      <c r="FPB116" s="908"/>
      <c r="FPC116" s="908"/>
      <c r="FPD116" s="908"/>
      <c r="FPE116" s="908"/>
      <c r="FPF116" s="908"/>
      <c r="FPG116" s="908"/>
      <c r="FPH116" s="908"/>
      <c r="FPI116" s="908"/>
      <c r="FPJ116" s="908"/>
      <c r="FPK116" s="908"/>
      <c r="FPL116" s="908"/>
      <c r="FPM116" s="908"/>
      <c r="FPN116" s="908"/>
      <c r="FPO116" s="908"/>
      <c r="FPP116" s="908"/>
      <c r="FPQ116" s="908"/>
      <c r="FPR116" s="908"/>
      <c r="FPS116" s="908"/>
      <c r="FPT116" s="908"/>
      <c r="FPU116" s="908"/>
      <c r="FPV116" s="908"/>
      <c r="FPW116" s="908"/>
      <c r="FPX116" s="908"/>
      <c r="FPY116" s="908"/>
      <c r="FPZ116" s="908"/>
      <c r="FQA116" s="908"/>
      <c r="FQB116" s="908"/>
      <c r="FQC116" s="908"/>
      <c r="FQD116" s="908"/>
      <c r="FQE116" s="908"/>
      <c r="FQF116" s="908"/>
      <c r="FQG116" s="908"/>
      <c r="FQH116" s="908"/>
      <c r="FQI116" s="908"/>
      <c r="FQJ116" s="908"/>
      <c r="FQK116" s="908"/>
      <c r="FQL116" s="908"/>
      <c r="FQM116" s="908"/>
      <c r="FQN116" s="908"/>
      <c r="FQO116" s="908"/>
      <c r="FQP116" s="908"/>
      <c r="FQQ116" s="908"/>
      <c r="FQR116" s="908"/>
      <c r="FQS116" s="908"/>
      <c r="FQT116" s="908"/>
      <c r="FQU116" s="908"/>
      <c r="FQV116" s="908"/>
      <c r="FQW116" s="908"/>
      <c r="FQX116" s="908"/>
      <c r="FQY116" s="908"/>
      <c r="FQZ116" s="908"/>
      <c r="FRA116" s="908"/>
      <c r="FRB116" s="908"/>
      <c r="FRC116" s="908"/>
      <c r="FRD116" s="908"/>
      <c r="FRE116" s="908"/>
      <c r="FRF116" s="908"/>
      <c r="FRG116" s="908"/>
      <c r="FRH116" s="908"/>
      <c r="FRI116" s="908"/>
      <c r="FRJ116" s="908"/>
      <c r="FRK116" s="908"/>
      <c r="FRL116" s="908"/>
      <c r="FRM116" s="908"/>
      <c r="FRN116" s="908"/>
      <c r="FRO116" s="908"/>
      <c r="FRP116" s="908"/>
      <c r="FRQ116" s="908"/>
      <c r="FRR116" s="908"/>
      <c r="FRS116" s="908"/>
      <c r="FRT116" s="908"/>
      <c r="FRU116" s="908"/>
      <c r="FRV116" s="908"/>
      <c r="FRW116" s="908"/>
      <c r="FRX116" s="908"/>
      <c r="FRY116" s="908"/>
      <c r="FRZ116" s="908"/>
      <c r="FSA116" s="908"/>
      <c r="FSB116" s="908"/>
      <c r="FSC116" s="908"/>
      <c r="FSD116" s="908"/>
      <c r="FSE116" s="908"/>
      <c r="FSF116" s="908"/>
      <c r="FSG116" s="908"/>
      <c r="FSH116" s="908"/>
      <c r="FSI116" s="908"/>
      <c r="FSJ116" s="908"/>
      <c r="FSK116" s="908"/>
      <c r="FSL116" s="908"/>
      <c r="FSM116" s="908"/>
      <c r="FSN116" s="908"/>
      <c r="FSO116" s="908"/>
      <c r="FSP116" s="908"/>
      <c r="FSQ116" s="908"/>
      <c r="FSR116" s="908"/>
      <c r="FSS116" s="908"/>
      <c r="FST116" s="908"/>
      <c r="FSU116" s="908"/>
      <c r="FSV116" s="908"/>
      <c r="FSW116" s="908"/>
      <c r="FSX116" s="908"/>
      <c r="FSY116" s="908"/>
      <c r="FSZ116" s="908"/>
      <c r="FTA116" s="908"/>
      <c r="FTB116" s="908"/>
      <c r="FTC116" s="908"/>
      <c r="FTD116" s="908"/>
      <c r="FTE116" s="908"/>
      <c r="FTF116" s="908"/>
      <c r="FTG116" s="908"/>
      <c r="FTH116" s="908"/>
      <c r="FTI116" s="908"/>
      <c r="FTJ116" s="908"/>
      <c r="FTK116" s="908"/>
      <c r="FTL116" s="908"/>
      <c r="FTM116" s="908"/>
      <c r="FTN116" s="908"/>
      <c r="FTO116" s="908"/>
      <c r="FTP116" s="908"/>
      <c r="FTQ116" s="908"/>
      <c r="FTR116" s="908"/>
      <c r="FTS116" s="908"/>
      <c r="FTT116" s="908"/>
      <c r="FTU116" s="908"/>
      <c r="FTV116" s="908"/>
      <c r="FTW116" s="908"/>
      <c r="FTX116" s="908"/>
      <c r="FTY116" s="908"/>
      <c r="FTZ116" s="908"/>
      <c r="FUA116" s="908"/>
      <c r="FUB116" s="908"/>
      <c r="FUC116" s="908"/>
      <c r="FUD116" s="908"/>
      <c r="FUE116" s="908"/>
      <c r="FUF116" s="908"/>
      <c r="FUG116" s="908"/>
      <c r="FUH116" s="908"/>
      <c r="FUI116" s="908"/>
      <c r="FUJ116" s="908"/>
      <c r="FUK116" s="908"/>
      <c r="FUL116" s="908"/>
      <c r="FUM116" s="908"/>
      <c r="FUN116" s="908"/>
      <c r="FUO116" s="908"/>
      <c r="FUP116" s="908"/>
      <c r="FUQ116" s="908"/>
      <c r="FUR116" s="908"/>
      <c r="FUS116" s="908"/>
      <c r="FUT116" s="908"/>
      <c r="FUU116" s="908"/>
      <c r="FUV116" s="908"/>
      <c r="FUW116" s="908"/>
      <c r="FUX116" s="908"/>
      <c r="FUY116" s="908"/>
      <c r="FUZ116" s="908"/>
      <c r="FVA116" s="908"/>
      <c r="FVB116" s="908"/>
      <c r="FVC116" s="908"/>
      <c r="FVD116" s="908"/>
      <c r="FVE116" s="908"/>
      <c r="FVF116" s="908"/>
      <c r="FVG116" s="908"/>
      <c r="FVH116" s="908"/>
      <c r="FVI116" s="908"/>
      <c r="FVJ116" s="908"/>
      <c r="FVK116" s="908"/>
      <c r="FVL116" s="908"/>
      <c r="FVM116" s="908"/>
      <c r="FVN116" s="908"/>
      <c r="FVO116" s="908"/>
      <c r="FVP116" s="908"/>
      <c r="FVQ116" s="908"/>
      <c r="FVR116" s="908"/>
      <c r="FVS116" s="908"/>
      <c r="FVT116" s="908"/>
      <c r="FVU116" s="908"/>
      <c r="FVV116" s="908"/>
      <c r="FVW116" s="908"/>
      <c r="FVX116" s="908"/>
      <c r="FVY116" s="908"/>
      <c r="FVZ116" s="908"/>
      <c r="FWA116" s="908"/>
      <c r="FWB116" s="908"/>
      <c r="FWC116" s="908"/>
      <c r="FWD116" s="908"/>
      <c r="FWE116" s="908"/>
      <c r="FWF116" s="908"/>
      <c r="FWG116" s="908"/>
      <c r="FWH116" s="908"/>
      <c r="FWI116" s="908"/>
      <c r="FWJ116" s="908"/>
      <c r="FWK116" s="908"/>
      <c r="FWL116" s="908"/>
      <c r="FWM116" s="908"/>
      <c r="FWN116" s="908"/>
      <c r="FWO116" s="908"/>
      <c r="FWP116" s="908"/>
      <c r="FWQ116" s="908"/>
      <c r="FWR116" s="908"/>
      <c r="FWS116" s="908"/>
      <c r="FWT116" s="908"/>
      <c r="FWU116" s="908"/>
      <c r="FWV116" s="908"/>
      <c r="FWW116" s="908"/>
      <c r="FWX116" s="908"/>
      <c r="FWY116" s="908"/>
      <c r="FWZ116" s="908"/>
      <c r="FXA116" s="908"/>
      <c r="FXB116" s="908"/>
      <c r="FXC116" s="908"/>
      <c r="FXD116" s="908"/>
      <c r="FXE116" s="908"/>
      <c r="FXF116" s="908"/>
      <c r="FXG116" s="908"/>
      <c r="FXH116" s="908"/>
      <c r="FXI116" s="908"/>
      <c r="FXJ116" s="908"/>
      <c r="FXK116" s="908"/>
      <c r="FXL116" s="908"/>
      <c r="FXM116" s="908"/>
      <c r="FXN116" s="908"/>
      <c r="FXO116" s="908"/>
      <c r="FXP116" s="908"/>
      <c r="FXQ116" s="908"/>
      <c r="FXR116" s="908"/>
      <c r="FXS116" s="908"/>
      <c r="FXT116" s="908"/>
      <c r="FXU116" s="908"/>
      <c r="FXV116" s="908"/>
      <c r="FXW116" s="908"/>
      <c r="FXX116" s="908"/>
      <c r="FXY116" s="908"/>
      <c r="FXZ116" s="908"/>
      <c r="FYA116" s="908"/>
      <c r="FYB116" s="908"/>
      <c r="FYC116" s="908"/>
      <c r="FYD116" s="908"/>
      <c r="FYE116" s="908"/>
      <c r="FYF116" s="908"/>
      <c r="FYG116" s="908"/>
      <c r="FYH116" s="908"/>
      <c r="FYI116" s="908"/>
      <c r="FYJ116" s="908"/>
      <c r="FYK116" s="908"/>
      <c r="FYL116" s="908"/>
      <c r="FYM116" s="908"/>
      <c r="FYN116" s="908"/>
      <c r="FYO116" s="908"/>
      <c r="FYP116" s="908"/>
      <c r="FYQ116" s="908"/>
      <c r="FYR116" s="908"/>
      <c r="FYS116" s="908"/>
      <c r="FYT116" s="908"/>
      <c r="FYU116" s="908"/>
      <c r="FYV116" s="908"/>
      <c r="FYW116" s="908"/>
      <c r="FYX116" s="908"/>
      <c r="FYY116" s="908"/>
      <c r="FYZ116" s="908"/>
      <c r="FZA116" s="908"/>
      <c r="FZB116" s="908"/>
      <c r="FZC116" s="908"/>
      <c r="FZD116" s="908"/>
      <c r="FZE116" s="908"/>
      <c r="FZF116" s="908"/>
      <c r="FZG116" s="908"/>
      <c r="FZH116" s="908"/>
      <c r="FZI116" s="908"/>
      <c r="FZJ116" s="908"/>
      <c r="FZK116" s="908"/>
      <c r="FZL116" s="908"/>
      <c r="FZM116" s="908"/>
      <c r="FZN116" s="908"/>
      <c r="FZO116" s="908"/>
      <c r="FZP116" s="908"/>
      <c r="FZQ116" s="908"/>
      <c r="FZR116" s="908"/>
      <c r="FZS116" s="908"/>
      <c r="FZT116" s="908"/>
      <c r="FZU116" s="908"/>
      <c r="FZV116" s="908"/>
      <c r="FZW116" s="908"/>
      <c r="FZX116" s="908"/>
      <c r="FZY116" s="908"/>
      <c r="FZZ116" s="908"/>
      <c r="GAA116" s="908"/>
      <c r="GAB116" s="908"/>
      <c r="GAC116" s="908"/>
      <c r="GAD116" s="908"/>
      <c r="GAE116" s="908"/>
      <c r="GAF116" s="908"/>
      <c r="GAG116" s="908"/>
      <c r="GAH116" s="908"/>
      <c r="GAI116" s="908"/>
      <c r="GAJ116" s="908"/>
      <c r="GAK116" s="908"/>
      <c r="GAL116" s="908"/>
      <c r="GAM116" s="908"/>
      <c r="GAN116" s="908"/>
      <c r="GAO116" s="908"/>
      <c r="GAP116" s="908"/>
      <c r="GAQ116" s="908"/>
      <c r="GAR116" s="908"/>
      <c r="GAS116" s="908"/>
      <c r="GAT116" s="908"/>
      <c r="GAU116" s="908"/>
      <c r="GAV116" s="908"/>
      <c r="GAW116" s="908"/>
      <c r="GAX116" s="908"/>
      <c r="GAY116" s="908"/>
      <c r="GAZ116" s="908"/>
      <c r="GBA116" s="908"/>
      <c r="GBB116" s="908"/>
      <c r="GBC116" s="908"/>
      <c r="GBD116" s="908"/>
      <c r="GBE116" s="908"/>
      <c r="GBF116" s="908"/>
      <c r="GBG116" s="908"/>
      <c r="GBH116" s="908"/>
      <c r="GBI116" s="908"/>
      <c r="GBJ116" s="908"/>
      <c r="GBK116" s="908"/>
      <c r="GBL116" s="908"/>
      <c r="GBM116" s="908"/>
      <c r="GBN116" s="908"/>
      <c r="GBO116" s="908"/>
      <c r="GBP116" s="908"/>
      <c r="GBQ116" s="908"/>
      <c r="GBR116" s="908"/>
      <c r="GBS116" s="908"/>
      <c r="GBT116" s="908"/>
      <c r="GBU116" s="908"/>
      <c r="GBV116" s="908"/>
      <c r="GBW116" s="908"/>
      <c r="GBX116" s="908"/>
      <c r="GBY116" s="908"/>
      <c r="GBZ116" s="908"/>
      <c r="GCA116" s="908"/>
      <c r="GCB116" s="908"/>
      <c r="GCC116" s="908"/>
      <c r="GCD116" s="908"/>
      <c r="GCE116" s="908"/>
      <c r="GCF116" s="908"/>
      <c r="GCG116" s="908"/>
      <c r="GCH116" s="908"/>
      <c r="GCI116" s="908"/>
      <c r="GCJ116" s="908"/>
      <c r="GCK116" s="908"/>
      <c r="GCL116" s="908"/>
      <c r="GCM116" s="908"/>
      <c r="GCN116" s="908"/>
      <c r="GCO116" s="908"/>
      <c r="GCP116" s="908"/>
      <c r="GCQ116" s="908"/>
      <c r="GCR116" s="908"/>
      <c r="GCS116" s="908"/>
      <c r="GCT116" s="908"/>
      <c r="GCU116" s="908"/>
      <c r="GCV116" s="908"/>
      <c r="GCW116" s="908"/>
      <c r="GCX116" s="908"/>
      <c r="GCY116" s="908"/>
      <c r="GCZ116" s="908"/>
      <c r="GDA116" s="908"/>
      <c r="GDB116" s="908"/>
      <c r="GDC116" s="908"/>
      <c r="GDD116" s="908"/>
      <c r="GDE116" s="908"/>
      <c r="GDF116" s="908"/>
      <c r="GDG116" s="908"/>
      <c r="GDH116" s="908"/>
      <c r="GDI116" s="908"/>
      <c r="GDJ116" s="908"/>
      <c r="GDK116" s="908"/>
      <c r="GDL116" s="908"/>
      <c r="GDM116" s="908"/>
      <c r="GDN116" s="908"/>
      <c r="GDO116" s="908"/>
      <c r="GDP116" s="908"/>
      <c r="GDQ116" s="908"/>
      <c r="GDR116" s="908"/>
      <c r="GDS116" s="908"/>
      <c r="GDT116" s="908"/>
      <c r="GDU116" s="908"/>
      <c r="GDV116" s="908"/>
      <c r="GDW116" s="908"/>
      <c r="GDX116" s="908"/>
      <c r="GDY116" s="908"/>
      <c r="GDZ116" s="908"/>
      <c r="GEA116" s="908"/>
      <c r="GEB116" s="908"/>
      <c r="GEC116" s="908"/>
      <c r="GED116" s="908"/>
      <c r="GEE116" s="908"/>
      <c r="GEF116" s="908"/>
      <c r="GEG116" s="908"/>
      <c r="GEH116" s="908"/>
      <c r="GEI116" s="908"/>
      <c r="GEJ116" s="908"/>
      <c r="GEK116" s="908"/>
      <c r="GEL116" s="908"/>
      <c r="GEM116" s="908"/>
      <c r="GEN116" s="908"/>
      <c r="GEO116" s="908"/>
      <c r="GEP116" s="908"/>
      <c r="GEQ116" s="908"/>
      <c r="GER116" s="908"/>
      <c r="GES116" s="908"/>
      <c r="GET116" s="908"/>
      <c r="GEU116" s="908"/>
      <c r="GEV116" s="908"/>
      <c r="GEW116" s="908"/>
      <c r="GEX116" s="908"/>
      <c r="GEY116" s="908"/>
      <c r="GEZ116" s="908"/>
      <c r="GFA116" s="908"/>
      <c r="GFB116" s="908"/>
      <c r="GFC116" s="908"/>
      <c r="GFD116" s="908"/>
      <c r="GFE116" s="908"/>
      <c r="GFF116" s="908"/>
      <c r="GFG116" s="908"/>
      <c r="GFH116" s="908"/>
      <c r="GFI116" s="908"/>
      <c r="GFJ116" s="908"/>
      <c r="GFK116" s="908"/>
      <c r="GFL116" s="908"/>
      <c r="GFM116" s="908"/>
      <c r="GFN116" s="908"/>
      <c r="GFO116" s="908"/>
      <c r="GFP116" s="908"/>
      <c r="GFQ116" s="908"/>
      <c r="GFR116" s="908"/>
      <c r="GFS116" s="908"/>
      <c r="GFT116" s="908"/>
      <c r="GFU116" s="908"/>
      <c r="GFV116" s="908"/>
      <c r="GFW116" s="908"/>
      <c r="GFX116" s="908"/>
      <c r="GFY116" s="908"/>
      <c r="GFZ116" s="908"/>
      <c r="GGA116" s="908"/>
      <c r="GGB116" s="908"/>
      <c r="GGC116" s="908"/>
      <c r="GGD116" s="908"/>
      <c r="GGE116" s="908"/>
      <c r="GGF116" s="908"/>
      <c r="GGG116" s="908"/>
      <c r="GGH116" s="908"/>
      <c r="GGI116" s="908"/>
      <c r="GGJ116" s="908"/>
      <c r="GGK116" s="908"/>
      <c r="GGL116" s="908"/>
      <c r="GGM116" s="908"/>
      <c r="GGN116" s="908"/>
      <c r="GGO116" s="908"/>
      <c r="GGP116" s="908"/>
      <c r="GGQ116" s="908"/>
      <c r="GGR116" s="908"/>
      <c r="GGS116" s="908"/>
      <c r="GGT116" s="908"/>
      <c r="GGU116" s="908"/>
      <c r="GGV116" s="908"/>
      <c r="GGW116" s="908"/>
      <c r="GGX116" s="908"/>
      <c r="GGY116" s="908"/>
      <c r="GGZ116" s="908"/>
      <c r="GHA116" s="908"/>
      <c r="GHB116" s="908"/>
      <c r="GHC116" s="908"/>
      <c r="GHD116" s="908"/>
      <c r="GHE116" s="908"/>
      <c r="GHF116" s="908"/>
      <c r="GHG116" s="908"/>
      <c r="GHH116" s="908"/>
      <c r="GHI116" s="908"/>
      <c r="GHJ116" s="908"/>
      <c r="GHK116" s="908"/>
      <c r="GHL116" s="908"/>
      <c r="GHM116" s="908"/>
      <c r="GHN116" s="908"/>
      <c r="GHO116" s="908"/>
      <c r="GHP116" s="908"/>
      <c r="GHQ116" s="908"/>
      <c r="GHR116" s="908"/>
      <c r="GHS116" s="908"/>
      <c r="GHT116" s="908"/>
      <c r="GHU116" s="908"/>
      <c r="GHV116" s="908"/>
      <c r="GHW116" s="908"/>
      <c r="GHX116" s="908"/>
      <c r="GHY116" s="908"/>
      <c r="GHZ116" s="908"/>
      <c r="GIA116" s="908"/>
      <c r="GIB116" s="908"/>
      <c r="GIC116" s="908"/>
      <c r="GID116" s="908"/>
      <c r="GIE116" s="908"/>
      <c r="GIF116" s="908"/>
      <c r="GIG116" s="908"/>
      <c r="GIH116" s="908"/>
      <c r="GII116" s="908"/>
      <c r="GIJ116" s="908"/>
      <c r="GIK116" s="908"/>
      <c r="GIL116" s="908"/>
      <c r="GIM116" s="908"/>
      <c r="GIN116" s="908"/>
      <c r="GIO116" s="908"/>
      <c r="GIP116" s="908"/>
      <c r="GIQ116" s="908"/>
      <c r="GIR116" s="908"/>
      <c r="GIS116" s="908"/>
      <c r="GIT116" s="908"/>
      <c r="GIU116" s="908"/>
      <c r="GIV116" s="908"/>
      <c r="GIW116" s="908"/>
      <c r="GIX116" s="908"/>
      <c r="GIY116" s="908"/>
      <c r="GIZ116" s="908"/>
      <c r="GJA116" s="908"/>
      <c r="GJB116" s="908"/>
      <c r="GJC116" s="908"/>
      <c r="GJD116" s="908"/>
      <c r="GJE116" s="908"/>
      <c r="GJF116" s="908"/>
      <c r="GJG116" s="908"/>
      <c r="GJH116" s="908"/>
      <c r="GJI116" s="908"/>
      <c r="GJJ116" s="908"/>
      <c r="GJK116" s="908"/>
      <c r="GJL116" s="908"/>
      <c r="GJM116" s="908"/>
      <c r="GJN116" s="908"/>
      <c r="GJO116" s="908"/>
      <c r="GJP116" s="908"/>
      <c r="GJQ116" s="908"/>
      <c r="GJR116" s="908"/>
      <c r="GJS116" s="908"/>
      <c r="GJT116" s="908"/>
      <c r="GJU116" s="908"/>
      <c r="GJV116" s="908"/>
      <c r="GJW116" s="908"/>
      <c r="GJX116" s="908"/>
      <c r="GJY116" s="908"/>
      <c r="GJZ116" s="908"/>
      <c r="GKA116" s="908"/>
      <c r="GKB116" s="908"/>
      <c r="GKC116" s="908"/>
      <c r="GKD116" s="908"/>
      <c r="GKE116" s="908"/>
      <c r="GKF116" s="908"/>
      <c r="GKG116" s="908"/>
      <c r="GKH116" s="908"/>
      <c r="GKI116" s="908"/>
      <c r="GKJ116" s="908"/>
      <c r="GKK116" s="908"/>
      <c r="GKL116" s="908"/>
      <c r="GKM116" s="908"/>
      <c r="GKN116" s="908"/>
      <c r="GKO116" s="908"/>
      <c r="GKP116" s="908"/>
      <c r="GKQ116" s="908"/>
      <c r="GKR116" s="908"/>
      <c r="GKS116" s="908"/>
      <c r="GKT116" s="908"/>
      <c r="GKU116" s="908"/>
      <c r="GKV116" s="908"/>
      <c r="GKW116" s="908"/>
      <c r="GKX116" s="908"/>
      <c r="GKY116" s="908"/>
      <c r="GKZ116" s="908"/>
      <c r="GLA116" s="908"/>
      <c r="GLB116" s="908"/>
      <c r="GLC116" s="908"/>
      <c r="GLD116" s="908"/>
      <c r="GLE116" s="908"/>
      <c r="GLF116" s="908"/>
      <c r="GLG116" s="908"/>
      <c r="GLH116" s="908"/>
      <c r="GLI116" s="908"/>
      <c r="GLJ116" s="908"/>
      <c r="GLK116" s="908"/>
      <c r="GLL116" s="908"/>
      <c r="GLM116" s="908"/>
      <c r="GLN116" s="908"/>
      <c r="GLO116" s="908"/>
      <c r="GLP116" s="908"/>
      <c r="GLQ116" s="908"/>
      <c r="GLR116" s="908"/>
      <c r="GLS116" s="908"/>
      <c r="GLT116" s="908"/>
      <c r="GLU116" s="908"/>
      <c r="GLV116" s="908"/>
      <c r="GLW116" s="908"/>
      <c r="GLX116" s="908"/>
      <c r="GLY116" s="908"/>
      <c r="GLZ116" s="908"/>
      <c r="GMA116" s="908"/>
      <c r="GMB116" s="908"/>
      <c r="GMC116" s="908"/>
      <c r="GMD116" s="908"/>
      <c r="GME116" s="908"/>
      <c r="GMF116" s="908"/>
      <c r="GMG116" s="908"/>
      <c r="GMH116" s="908"/>
      <c r="GMI116" s="908"/>
      <c r="GMJ116" s="908"/>
      <c r="GMK116" s="908"/>
      <c r="GML116" s="908"/>
      <c r="GMM116" s="908"/>
      <c r="GMN116" s="908"/>
      <c r="GMO116" s="908"/>
      <c r="GMP116" s="908"/>
      <c r="GMQ116" s="908"/>
      <c r="GMR116" s="908"/>
      <c r="GMS116" s="908"/>
      <c r="GMT116" s="908"/>
      <c r="GMU116" s="908"/>
      <c r="GMV116" s="908"/>
      <c r="GMW116" s="908"/>
      <c r="GMX116" s="908"/>
      <c r="GMY116" s="908"/>
      <c r="GMZ116" s="908"/>
      <c r="GNA116" s="908"/>
      <c r="GNB116" s="908"/>
      <c r="GNC116" s="908"/>
      <c r="GND116" s="908"/>
      <c r="GNE116" s="908"/>
      <c r="GNF116" s="908"/>
      <c r="GNG116" s="908"/>
      <c r="GNH116" s="908"/>
      <c r="GNI116" s="908"/>
      <c r="GNJ116" s="908"/>
      <c r="GNK116" s="908"/>
      <c r="GNL116" s="908"/>
      <c r="GNM116" s="908"/>
      <c r="GNN116" s="908"/>
      <c r="GNO116" s="908"/>
      <c r="GNP116" s="908"/>
      <c r="GNQ116" s="908"/>
      <c r="GNR116" s="908"/>
      <c r="GNS116" s="908"/>
      <c r="GNT116" s="908"/>
      <c r="GNU116" s="908"/>
      <c r="GNV116" s="908"/>
      <c r="GNW116" s="908"/>
      <c r="GNX116" s="908"/>
      <c r="GNY116" s="908"/>
      <c r="GNZ116" s="908"/>
      <c r="GOA116" s="908"/>
      <c r="GOB116" s="908"/>
      <c r="GOC116" s="908"/>
      <c r="GOD116" s="908"/>
      <c r="GOE116" s="908"/>
      <c r="GOF116" s="908"/>
      <c r="GOG116" s="908"/>
      <c r="GOH116" s="908"/>
      <c r="GOI116" s="908"/>
      <c r="GOJ116" s="908"/>
      <c r="GOK116" s="908"/>
      <c r="GOL116" s="908"/>
      <c r="GOM116" s="908"/>
      <c r="GON116" s="908"/>
      <c r="GOO116" s="908"/>
      <c r="GOP116" s="908"/>
      <c r="GOQ116" s="908"/>
      <c r="GOR116" s="908"/>
      <c r="GOS116" s="908"/>
      <c r="GOT116" s="908"/>
      <c r="GOU116" s="908"/>
      <c r="GOV116" s="908"/>
      <c r="GOW116" s="908"/>
      <c r="GOX116" s="908"/>
      <c r="GOY116" s="908"/>
      <c r="GOZ116" s="908"/>
      <c r="GPA116" s="908"/>
      <c r="GPB116" s="908"/>
      <c r="GPC116" s="908"/>
      <c r="GPD116" s="908"/>
      <c r="GPE116" s="908"/>
      <c r="GPF116" s="908"/>
      <c r="GPG116" s="908"/>
      <c r="GPH116" s="908"/>
      <c r="GPI116" s="908"/>
      <c r="GPJ116" s="908"/>
      <c r="GPK116" s="908"/>
      <c r="GPL116" s="908"/>
      <c r="GPM116" s="908"/>
      <c r="GPN116" s="908"/>
      <c r="GPO116" s="908"/>
      <c r="GPP116" s="908"/>
      <c r="GPQ116" s="908"/>
      <c r="GPR116" s="908"/>
      <c r="GPS116" s="908"/>
      <c r="GPT116" s="908"/>
      <c r="GPU116" s="908"/>
      <c r="GPV116" s="908"/>
      <c r="GPW116" s="908"/>
      <c r="GPX116" s="908"/>
      <c r="GPY116" s="908"/>
      <c r="GPZ116" s="908"/>
      <c r="GQA116" s="908"/>
      <c r="GQB116" s="908"/>
      <c r="GQC116" s="908"/>
      <c r="GQD116" s="908"/>
      <c r="GQE116" s="908"/>
      <c r="GQF116" s="908"/>
      <c r="GQG116" s="908"/>
      <c r="GQH116" s="908"/>
      <c r="GQI116" s="908"/>
      <c r="GQJ116" s="908"/>
      <c r="GQK116" s="908"/>
      <c r="GQL116" s="908"/>
      <c r="GQM116" s="908"/>
      <c r="GQN116" s="908"/>
      <c r="GQO116" s="908"/>
      <c r="GQP116" s="908"/>
      <c r="GQQ116" s="908"/>
      <c r="GQR116" s="908"/>
      <c r="GQS116" s="908"/>
      <c r="GQT116" s="908"/>
      <c r="GQU116" s="908"/>
      <c r="GQV116" s="908"/>
      <c r="GQW116" s="908"/>
      <c r="GQX116" s="908"/>
      <c r="GQY116" s="908"/>
      <c r="GQZ116" s="908"/>
      <c r="GRA116" s="908"/>
      <c r="GRB116" s="908"/>
      <c r="GRC116" s="908"/>
      <c r="GRD116" s="908"/>
      <c r="GRE116" s="908"/>
      <c r="GRF116" s="908"/>
      <c r="GRG116" s="908"/>
      <c r="GRH116" s="908"/>
      <c r="GRI116" s="908"/>
      <c r="GRJ116" s="908"/>
      <c r="GRK116" s="908"/>
      <c r="GRL116" s="908"/>
      <c r="GRM116" s="908"/>
      <c r="GRN116" s="908"/>
      <c r="GRO116" s="908"/>
      <c r="GRP116" s="908"/>
      <c r="GRQ116" s="908"/>
      <c r="GRR116" s="908"/>
      <c r="GRS116" s="908"/>
      <c r="GRT116" s="908"/>
      <c r="GRU116" s="908"/>
      <c r="GRV116" s="908"/>
      <c r="GRW116" s="908"/>
      <c r="GRX116" s="908"/>
      <c r="GRY116" s="908"/>
      <c r="GRZ116" s="908"/>
      <c r="GSA116" s="908"/>
      <c r="GSB116" s="908"/>
      <c r="GSC116" s="908"/>
      <c r="GSD116" s="908"/>
      <c r="GSE116" s="908"/>
      <c r="GSF116" s="908"/>
      <c r="GSG116" s="908"/>
      <c r="GSH116" s="908"/>
      <c r="GSI116" s="908"/>
      <c r="GSJ116" s="908"/>
      <c r="GSK116" s="908"/>
      <c r="GSL116" s="908"/>
      <c r="GSM116" s="908"/>
      <c r="GSN116" s="908"/>
      <c r="GSO116" s="908"/>
      <c r="GSP116" s="908"/>
      <c r="GSQ116" s="908"/>
      <c r="GSR116" s="908"/>
      <c r="GSS116" s="908"/>
      <c r="GST116" s="908"/>
      <c r="GSU116" s="908"/>
      <c r="GSV116" s="908"/>
      <c r="GSW116" s="908"/>
      <c r="GSX116" s="908"/>
      <c r="GSY116" s="908"/>
      <c r="GSZ116" s="908"/>
      <c r="GTA116" s="908"/>
      <c r="GTB116" s="908"/>
      <c r="GTC116" s="908"/>
      <c r="GTD116" s="908"/>
      <c r="GTE116" s="908"/>
      <c r="GTF116" s="908"/>
      <c r="GTG116" s="908"/>
      <c r="GTH116" s="908"/>
      <c r="GTI116" s="908"/>
      <c r="GTJ116" s="908"/>
      <c r="GTK116" s="908"/>
      <c r="GTL116" s="908"/>
      <c r="GTM116" s="908"/>
      <c r="GTN116" s="908"/>
      <c r="GTO116" s="908"/>
      <c r="GTP116" s="908"/>
      <c r="GTQ116" s="908"/>
      <c r="GTR116" s="908"/>
      <c r="GTS116" s="908"/>
      <c r="GTT116" s="908"/>
      <c r="GTU116" s="908"/>
      <c r="GTV116" s="908"/>
      <c r="GTW116" s="908"/>
      <c r="GTX116" s="908"/>
      <c r="GTY116" s="908"/>
      <c r="GTZ116" s="908"/>
      <c r="GUA116" s="908"/>
      <c r="GUB116" s="908"/>
      <c r="GUC116" s="908"/>
      <c r="GUD116" s="908"/>
      <c r="GUE116" s="908"/>
      <c r="GUF116" s="908"/>
      <c r="GUG116" s="908"/>
      <c r="GUH116" s="908"/>
      <c r="GUI116" s="908"/>
      <c r="GUJ116" s="908"/>
      <c r="GUK116" s="908"/>
      <c r="GUL116" s="908"/>
      <c r="GUM116" s="908"/>
      <c r="GUN116" s="908"/>
      <c r="GUO116" s="908"/>
      <c r="GUP116" s="908"/>
      <c r="GUQ116" s="908"/>
      <c r="GUR116" s="908"/>
      <c r="GUS116" s="908"/>
      <c r="GUT116" s="908"/>
      <c r="GUU116" s="908"/>
      <c r="GUV116" s="908"/>
      <c r="GUW116" s="908"/>
      <c r="GUX116" s="908"/>
      <c r="GUY116" s="908"/>
      <c r="GUZ116" s="908"/>
      <c r="GVA116" s="908"/>
      <c r="GVB116" s="908"/>
      <c r="GVC116" s="908"/>
      <c r="GVD116" s="908"/>
      <c r="GVE116" s="908"/>
      <c r="GVF116" s="908"/>
      <c r="GVG116" s="908"/>
      <c r="GVH116" s="908"/>
      <c r="GVI116" s="908"/>
      <c r="GVJ116" s="908"/>
      <c r="GVK116" s="908"/>
      <c r="GVL116" s="908"/>
      <c r="GVM116" s="908"/>
      <c r="GVN116" s="908"/>
      <c r="GVO116" s="908"/>
      <c r="GVP116" s="908"/>
      <c r="GVQ116" s="908"/>
      <c r="GVR116" s="908"/>
      <c r="GVS116" s="908"/>
      <c r="GVT116" s="908"/>
      <c r="GVU116" s="908"/>
      <c r="GVV116" s="908"/>
      <c r="GVW116" s="908"/>
      <c r="GVX116" s="908"/>
      <c r="GVY116" s="908"/>
      <c r="GVZ116" s="908"/>
      <c r="GWA116" s="908"/>
      <c r="GWB116" s="908"/>
      <c r="GWC116" s="908"/>
      <c r="GWD116" s="908"/>
      <c r="GWE116" s="908"/>
      <c r="GWF116" s="908"/>
      <c r="GWG116" s="908"/>
      <c r="GWH116" s="908"/>
      <c r="GWI116" s="908"/>
      <c r="GWJ116" s="908"/>
      <c r="GWK116" s="908"/>
      <c r="GWL116" s="908"/>
      <c r="GWM116" s="908"/>
      <c r="GWN116" s="908"/>
      <c r="GWO116" s="908"/>
      <c r="GWP116" s="908"/>
      <c r="GWQ116" s="908"/>
      <c r="GWR116" s="908"/>
      <c r="GWS116" s="908"/>
      <c r="GWT116" s="908"/>
      <c r="GWU116" s="908"/>
      <c r="GWV116" s="908"/>
      <c r="GWW116" s="908"/>
      <c r="GWX116" s="908"/>
      <c r="GWY116" s="908"/>
      <c r="GWZ116" s="908"/>
      <c r="GXA116" s="908"/>
      <c r="GXB116" s="908"/>
      <c r="GXC116" s="908"/>
      <c r="GXD116" s="908"/>
      <c r="GXE116" s="908"/>
      <c r="GXF116" s="908"/>
      <c r="GXG116" s="908"/>
      <c r="GXH116" s="908"/>
      <c r="GXI116" s="908"/>
      <c r="GXJ116" s="908"/>
      <c r="GXK116" s="908"/>
      <c r="GXL116" s="908"/>
      <c r="GXM116" s="908"/>
      <c r="GXN116" s="908"/>
      <c r="GXO116" s="908"/>
      <c r="GXP116" s="908"/>
      <c r="GXQ116" s="908"/>
      <c r="GXR116" s="908"/>
      <c r="GXS116" s="908"/>
      <c r="GXT116" s="908"/>
      <c r="GXU116" s="908"/>
      <c r="GXV116" s="908"/>
      <c r="GXW116" s="908"/>
      <c r="GXX116" s="908"/>
      <c r="GXY116" s="908"/>
      <c r="GXZ116" s="908"/>
      <c r="GYA116" s="908"/>
      <c r="GYB116" s="908"/>
      <c r="GYC116" s="908"/>
      <c r="GYD116" s="908"/>
      <c r="GYE116" s="908"/>
      <c r="GYF116" s="908"/>
      <c r="GYG116" s="908"/>
      <c r="GYH116" s="908"/>
      <c r="GYI116" s="908"/>
      <c r="GYJ116" s="908"/>
      <c r="GYK116" s="908"/>
      <c r="GYL116" s="908"/>
      <c r="GYM116" s="908"/>
      <c r="GYN116" s="908"/>
      <c r="GYO116" s="908"/>
      <c r="GYP116" s="908"/>
      <c r="GYQ116" s="908"/>
      <c r="GYR116" s="908"/>
      <c r="GYS116" s="908"/>
      <c r="GYT116" s="908"/>
      <c r="GYU116" s="908"/>
      <c r="GYV116" s="908"/>
      <c r="GYW116" s="908"/>
      <c r="GYX116" s="908"/>
      <c r="GYY116" s="908"/>
      <c r="GYZ116" s="908"/>
      <c r="GZA116" s="908"/>
      <c r="GZB116" s="908"/>
      <c r="GZC116" s="908"/>
      <c r="GZD116" s="908"/>
      <c r="GZE116" s="908"/>
      <c r="GZF116" s="908"/>
      <c r="GZG116" s="908"/>
      <c r="GZH116" s="908"/>
      <c r="GZI116" s="908"/>
      <c r="GZJ116" s="908"/>
      <c r="GZK116" s="908"/>
      <c r="GZL116" s="908"/>
      <c r="GZM116" s="908"/>
      <c r="GZN116" s="908"/>
      <c r="GZO116" s="908"/>
      <c r="GZP116" s="908"/>
      <c r="GZQ116" s="908"/>
      <c r="GZR116" s="908"/>
      <c r="GZS116" s="908"/>
      <c r="GZT116" s="908"/>
      <c r="GZU116" s="908"/>
      <c r="GZV116" s="908"/>
      <c r="GZW116" s="908"/>
      <c r="GZX116" s="908"/>
      <c r="GZY116" s="908"/>
      <c r="GZZ116" s="908"/>
      <c r="HAA116" s="908"/>
      <c r="HAB116" s="908"/>
      <c r="HAC116" s="908"/>
      <c r="HAD116" s="908"/>
      <c r="HAE116" s="908"/>
      <c r="HAF116" s="908"/>
      <c r="HAG116" s="908"/>
      <c r="HAH116" s="908"/>
      <c r="HAI116" s="908"/>
      <c r="HAJ116" s="908"/>
      <c r="HAK116" s="908"/>
      <c r="HAL116" s="908"/>
      <c r="HAM116" s="908"/>
      <c r="HAN116" s="908"/>
      <c r="HAO116" s="908"/>
      <c r="HAP116" s="908"/>
      <c r="HAQ116" s="908"/>
      <c r="HAR116" s="908"/>
      <c r="HAS116" s="908"/>
      <c r="HAT116" s="908"/>
      <c r="HAU116" s="908"/>
      <c r="HAV116" s="908"/>
      <c r="HAW116" s="908"/>
      <c r="HAX116" s="908"/>
      <c r="HAY116" s="908"/>
      <c r="HAZ116" s="908"/>
      <c r="HBA116" s="908"/>
      <c r="HBB116" s="908"/>
      <c r="HBC116" s="908"/>
      <c r="HBD116" s="908"/>
      <c r="HBE116" s="908"/>
      <c r="HBF116" s="908"/>
      <c r="HBG116" s="908"/>
      <c r="HBH116" s="908"/>
      <c r="HBI116" s="908"/>
      <c r="HBJ116" s="908"/>
      <c r="HBK116" s="908"/>
      <c r="HBL116" s="908"/>
      <c r="HBM116" s="908"/>
      <c r="HBN116" s="908"/>
      <c r="HBO116" s="908"/>
      <c r="HBP116" s="908"/>
      <c r="HBQ116" s="908"/>
      <c r="HBR116" s="908"/>
      <c r="HBS116" s="908"/>
      <c r="HBT116" s="908"/>
      <c r="HBU116" s="908"/>
      <c r="HBV116" s="908"/>
      <c r="HBW116" s="908"/>
      <c r="HBX116" s="908"/>
      <c r="HBY116" s="908"/>
      <c r="HBZ116" s="908"/>
      <c r="HCA116" s="908"/>
      <c r="HCB116" s="908"/>
      <c r="HCC116" s="908"/>
      <c r="HCD116" s="908"/>
      <c r="HCE116" s="908"/>
      <c r="HCF116" s="908"/>
      <c r="HCG116" s="908"/>
      <c r="HCH116" s="908"/>
      <c r="HCI116" s="908"/>
      <c r="HCJ116" s="908"/>
      <c r="HCK116" s="908"/>
      <c r="HCL116" s="908"/>
      <c r="HCM116" s="908"/>
      <c r="HCN116" s="908"/>
      <c r="HCO116" s="908"/>
      <c r="HCP116" s="908"/>
      <c r="HCQ116" s="908"/>
      <c r="HCR116" s="908"/>
      <c r="HCS116" s="908"/>
      <c r="HCT116" s="908"/>
      <c r="HCU116" s="908"/>
      <c r="HCV116" s="908"/>
      <c r="HCW116" s="908"/>
      <c r="HCX116" s="908"/>
      <c r="HCY116" s="908"/>
      <c r="HCZ116" s="908"/>
      <c r="HDA116" s="908"/>
      <c r="HDB116" s="908"/>
      <c r="HDC116" s="908"/>
      <c r="HDD116" s="908"/>
      <c r="HDE116" s="908"/>
      <c r="HDF116" s="908"/>
      <c r="HDG116" s="908"/>
      <c r="HDH116" s="908"/>
      <c r="HDI116" s="908"/>
      <c r="HDJ116" s="908"/>
      <c r="HDK116" s="908"/>
      <c r="HDL116" s="908"/>
      <c r="HDM116" s="908"/>
      <c r="HDN116" s="908"/>
      <c r="HDO116" s="908"/>
      <c r="HDP116" s="908"/>
      <c r="HDQ116" s="908"/>
      <c r="HDR116" s="908"/>
      <c r="HDS116" s="908"/>
      <c r="HDT116" s="908"/>
      <c r="HDU116" s="908"/>
      <c r="HDV116" s="908"/>
      <c r="HDW116" s="908"/>
      <c r="HDX116" s="908"/>
      <c r="HDY116" s="908"/>
      <c r="HDZ116" s="908"/>
      <c r="HEA116" s="908"/>
      <c r="HEB116" s="908"/>
      <c r="HEC116" s="908"/>
      <c r="HED116" s="908"/>
      <c r="HEE116" s="908"/>
      <c r="HEF116" s="908"/>
      <c r="HEG116" s="908"/>
      <c r="HEH116" s="908"/>
      <c r="HEI116" s="908"/>
      <c r="HEJ116" s="908"/>
      <c r="HEK116" s="908"/>
      <c r="HEL116" s="908"/>
      <c r="HEM116" s="908"/>
      <c r="HEN116" s="908"/>
      <c r="HEO116" s="908"/>
      <c r="HEP116" s="908"/>
      <c r="HEQ116" s="908"/>
      <c r="HER116" s="908"/>
      <c r="HES116" s="908"/>
      <c r="HET116" s="908"/>
      <c r="HEU116" s="908"/>
      <c r="HEV116" s="908"/>
      <c r="HEW116" s="908"/>
      <c r="HEX116" s="908"/>
      <c r="HEY116" s="908"/>
      <c r="HEZ116" s="908"/>
      <c r="HFA116" s="908"/>
      <c r="HFB116" s="908"/>
      <c r="HFC116" s="908"/>
      <c r="HFD116" s="908"/>
      <c r="HFE116" s="908"/>
      <c r="HFF116" s="908"/>
      <c r="HFG116" s="908"/>
      <c r="HFH116" s="908"/>
      <c r="HFI116" s="908"/>
      <c r="HFJ116" s="908"/>
      <c r="HFK116" s="908"/>
      <c r="HFL116" s="908"/>
      <c r="HFM116" s="908"/>
      <c r="HFN116" s="908"/>
      <c r="HFO116" s="908"/>
      <c r="HFP116" s="908"/>
      <c r="HFQ116" s="908"/>
      <c r="HFR116" s="908"/>
      <c r="HFS116" s="908"/>
      <c r="HFT116" s="908"/>
      <c r="HFU116" s="908"/>
      <c r="HFV116" s="908"/>
      <c r="HFW116" s="908"/>
      <c r="HFX116" s="908"/>
      <c r="HFY116" s="908"/>
      <c r="HFZ116" s="908"/>
      <c r="HGA116" s="908"/>
      <c r="HGB116" s="908"/>
      <c r="HGC116" s="908"/>
      <c r="HGD116" s="908"/>
      <c r="HGE116" s="908"/>
      <c r="HGF116" s="908"/>
      <c r="HGG116" s="908"/>
      <c r="HGH116" s="908"/>
      <c r="HGI116" s="908"/>
      <c r="HGJ116" s="908"/>
      <c r="HGK116" s="908"/>
      <c r="HGL116" s="908"/>
      <c r="HGM116" s="908"/>
      <c r="HGN116" s="908"/>
      <c r="HGO116" s="908"/>
      <c r="HGP116" s="908"/>
      <c r="HGQ116" s="908"/>
      <c r="HGR116" s="908"/>
      <c r="HGS116" s="908"/>
      <c r="HGT116" s="908"/>
      <c r="HGU116" s="908"/>
      <c r="HGV116" s="908"/>
      <c r="HGW116" s="908"/>
      <c r="HGX116" s="908"/>
      <c r="HGY116" s="908"/>
      <c r="HGZ116" s="908"/>
      <c r="HHA116" s="908"/>
      <c r="HHB116" s="908"/>
      <c r="HHC116" s="908"/>
      <c r="HHD116" s="908"/>
      <c r="HHE116" s="908"/>
      <c r="HHF116" s="908"/>
      <c r="HHG116" s="908"/>
      <c r="HHH116" s="908"/>
      <c r="HHI116" s="908"/>
      <c r="HHJ116" s="908"/>
      <c r="HHK116" s="908"/>
      <c r="HHL116" s="908"/>
      <c r="HHM116" s="908"/>
      <c r="HHN116" s="908"/>
      <c r="HHO116" s="908"/>
      <c r="HHP116" s="908"/>
      <c r="HHQ116" s="908"/>
      <c r="HHR116" s="908"/>
      <c r="HHS116" s="908"/>
      <c r="HHT116" s="908"/>
      <c r="HHU116" s="908"/>
      <c r="HHV116" s="908"/>
      <c r="HHW116" s="908"/>
      <c r="HHX116" s="908"/>
      <c r="HHY116" s="908"/>
      <c r="HHZ116" s="908"/>
      <c r="HIA116" s="908"/>
      <c r="HIB116" s="908"/>
      <c r="HIC116" s="908"/>
      <c r="HID116" s="908"/>
      <c r="HIE116" s="908"/>
      <c r="HIF116" s="908"/>
      <c r="HIG116" s="908"/>
      <c r="HIH116" s="908"/>
      <c r="HII116" s="908"/>
      <c r="HIJ116" s="908"/>
      <c r="HIK116" s="908"/>
      <c r="HIL116" s="908"/>
      <c r="HIM116" s="908"/>
      <c r="HIN116" s="908"/>
      <c r="HIO116" s="908"/>
      <c r="HIP116" s="908"/>
      <c r="HIQ116" s="908"/>
      <c r="HIR116" s="908"/>
      <c r="HIS116" s="908"/>
      <c r="HIT116" s="908"/>
      <c r="HIU116" s="908"/>
      <c r="HIV116" s="908"/>
      <c r="HIW116" s="908"/>
      <c r="HIX116" s="908"/>
      <c r="HIY116" s="908"/>
      <c r="HIZ116" s="908"/>
      <c r="HJA116" s="908"/>
      <c r="HJB116" s="908"/>
      <c r="HJC116" s="908"/>
      <c r="HJD116" s="908"/>
      <c r="HJE116" s="908"/>
      <c r="HJF116" s="908"/>
      <c r="HJG116" s="908"/>
      <c r="HJH116" s="908"/>
      <c r="HJI116" s="908"/>
      <c r="HJJ116" s="908"/>
      <c r="HJK116" s="908"/>
      <c r="HJL116" s="908"/>
      <c r="HJM116" s="908"/>
      <c r="HJN116" s="908"/>
      <c r="HJO116" s="908"/>
      <c r="HJP116" s="908"/>
      <c r="HJQ116" s="908"/>
      <c r="HJR116" s="908"/>
      <c r="HJS116" s="908"/>
      <c r="HJT116" s="908"/>
      <c r="HJU116" s="908"/>
      <c r="HJV116" s="908"/>
      <c r="HJW116" s="908"/>
      <c r="HJX116" s="908"/>
      <c r="HJY116" s="908"/>
      <c r="HJZ116" s="908"/>
      <c r="HKA116" s="908"/>
      <c r="HKB116" s="908"/>
      <c r="HKC116" s="908"/>
      <c r="HKD116" s="908"/>
      <c r="HKE116" s="908"/>
      <c r="HKF116" s="908"/>
      <c r="HKG116" s="908"/>
      <c r="HKH116" s="908"/>
      <c r="HKI116" s="908"/>
      <c r="HKJ116" s="908"/>
      <c r="HKK116" s="908"/>
      <c r="HKL116" s="908"/>
      <c r="HKM116" s="908"/>
      <c r="HKN116" s="908"/>
      <c r="HKO116" s="908"/>
      <c r="HKP116" s="908"/>
      <c r="HKQ116" s="908"/>
      <c r="HKR116" s="908"/>
      <c r="HKS116" s="908"/>
      <c r="HKT116" s="908"/>
      <c r="HKU116" s="908"/>
      <c r="HKV116" s="908"/>
      <c r="HKW116" s="908"/>
      <c r="HKX116" s="908"/>
      <c r="HKY116" s="908"/>
      <c r="HKZ116" s="908"/>
      <c r="HLA116" s="908"/>
      <c r="HLB116" s="908"/>
      <c r="HLC116" s="908"/>
      <c r="HLD116" s="908"/>
      <c r="HLE116" s="908"/>
      <c r="HLF116" s="908"/>
      <c r="HLG116" s="908"/>
      <c r="HLH116" s="908"/>
      <c r="HLI116" s="908"/>
      <c r="HLJ116" s="908"/>
      <c r="HLK116" s="908"/>
      <c r="HLL116" s="908"/>
      <c r="HLM116" s="908"/>
      <c r="HLN116" s="908"/>
      <c r="HLO116" s="908"/>
      <c r="HLP116" s="908"/>
      <c r="HLQ116" s="908"/>
      <c r="HLR116" s="908"/>
      <c r="HLS116" s="908"/>
      <c r="HLT116" s="908"/>
      <c r="HLU116" s="908"/>
      <c r="HLV116" s="908"/>
      <c r="HLW116" s="908"/>
      <c r="HLX116" s="908"/>
      <c r="HLY116" s="908"/>
      <c r="HLZ116" s="908"/>
      <c r="HMA116" s="908"/>
      <c r="HMB116" s="908"/>
      <c r="HMC116" s="908"/>
      <c r="HMD116" s="908"/>
      <c r="HME116" s="908"/>
      <c r="HMF116" s="908"/>
      <c r="HMG116" s="908"/>
      <c r="HMH116" s="908"/>
      <c r="HMI116" s="908"/>
      <c r="HMJ116" s="908"/>
      <c r="HMK116" s="908"/>
      <c r="HML116" s="908"/>
      <c r="HMM116" s="908"/>
      <c r="HMN116" s="908"/>
      <c r="HMO116" s="908"/>
      <c r="HMP116" s="908"/>
      <c r="HMQ116" s="908"/>
      <c r="HMR116" s="908"/>
      <c r="HMS116" s="908"/>
      <c r="HMT116" s="908"/>
      <c r="HMU116" s="908"/>
      <c r="HMV116" s="908"/>
      <c r="HMW116" s="908"/>
      <c r="HMX116" s="908"/>
      <c r="HMY116" s="908"/>
      <c r="HMZ116" s="908"/>
      <c r="HNA116" s="908"/>
      <c r="HNB116" s="908"/>
      <c r="HNC116" s="908"/>
      <c r="HND116" s="908"/>
      <c r="HNE116" s="908"/>
      <c r="HNF116" s="908"/>
      <c r="HNG116" s="908"/>
      <c r="HNH116" s="908"/>
      <c r="HNI116" s="908"/>
      <c r="HNJ116" s="908"/>
      <c r="HNK116" s="908"/>
      <c r="HNL116" s="908"/>
      <c r="HNM116" s="908"/>
      <c r="HNN116" s="908"/>
      <c r="HNO116" s="908"/>
      <c r="HNP116" s="908"/>
      <c r="HNQ116" s="908"/>
      <c r="HNR116" s="908"/>
      <c r="HNS116" s="908"/>
      <c r="HNT116" s="908"/>
      <c r="HNU116" s="908"/>
      <c r="HNV116" s="908"/>
      <c r="HNW116" s="908"/>
      <c r="HNX116" s="908"/>
      <c r="HNY116" s="908"/>
      <c r="HNZ116" s="908"/>
      <c r="HOA116" s="908"/>
      <c r="HOB116" s="908"/>
      <c r="HOC116" s="908"/>
      <c r="HOD116" s="908"/>
      <c r="HOE116" s="908"/>
      <c r="HOF116" s="908"/>
      <c r="HOG116" s="908"/>
      <c r="HOH116" s="908"/>
      <c r="HOI116" s="908"/>
      <c r="HOJ116" s="908"/>
      <c r="HOK116" s="908"/>
      <c r="HOL116" s="908"/>
      <c r="HOM116" s="908"/>
      <c r="HON116" s="908"/>
      <c r="HOO116" s="908"/>
      <c r="HOP116" s="908"/>
      <c r="HOQ116" s="908"/>
      <c r="HOR116" s="908"/>
      <c r="HOS116" s="908"/>
      <c r="HOT116" s="908"/>
      <c r="HOU116" s="908"/>
      <c r="HOV116" s="908"/>
      <c r="HOW116" s="908"/>
      <c r="HOX116" s="908"/>
      <c r="HOY116" s="908"/>
      <c r="HOZ116" s="908"/>
      <c r="HPA116" s="908"/>
      <c r="HPB116" s="908"/>
      <c r="HPC116" s="908"/>
      <c r="HPD116" s="908"/>
      <c r="HPE116" s="908"/>
      <c r="HPF116" s="908"/>
      <c r="HPG116" s="908"/>
      <c r="HPH116" s="908"/>
      <c r="HPI116" s="908"/>
      <c r="HPJ116" s="908"/>
      <c r="HPK116" s="908"/>
      <c r="HPL116" s="908"/>
      <c r="HPM116" s="908"/>
      <c r="HPN116" s="908"/>
      <c r="HPO116" s="908"/>
      <c r="HPP116" s="908"/>
      <c r="HPQ116" s="908"/>
      <c r="HPR116" s="908"/>
      <c r="HPS116" s="908"/>
      <c r="HPT116" s="908"/>
      <c r="HPU116" s="908"/>
      <c r="HPV116" s="908"/>
      <c r="HPW116" s="908"/>
      <c r="HPX116" s="908"/>
      <c r="HPY116" s="908"/>
      <c r="HPZ116" s="908"/>
      <c r="HQA116" s="908"/>
      <c r="HQB116" s="908"/>
      <c r="HQC116" s="908"/>
      <c r="HQD116" s="908"/>
      <c r="HQE116" s="908"/>
      <c r="HQF116" s="908"/>
      <c r="HQG116" s="908"/>
      <c r="HQH116" s="908"/>
      <c r="HQI116" s="908"/>
      <c r="HQJ116" s="908"/>
      <c r="HQK116" s="908"/>
      <c r="HQL116" s="908"/>
      <c r="HQM116" s="908"/>
      <c r="HQN116" s="908"/>
      <c r="HQO116" s="908"/>
      <c r="HQP116" s="908"/>
      <c r="HQQ116" s="908"/>
      <c r="HQR116" s="908"/>
      <c r="HQS116" s="908"/>
      <c r="HQT116" s="908"/>
      <c r="HQU116" s="908"/>
      <c r="HQV116" s="908"/>
      <c r="HQW116" s="908"/>
      <c r="HQX116" s="908"/>
      <c r="HQY116" s="908"/>
      <c r="HQZ116" s="908"/>
      <c r="HRA116" s="908"/>
      <c r="HRB116" s="908"/>
      <c r="HRC116" s="908"/>
      <c r="HRD116" s="908"/>
      <c r="HRE116" s="908"/>
      <c r="HRF116" s="908"/>
      <c r="HRG116" s="908"/>
      <c r="HRH116" s="908"/>
      <c r="HRI116" s="908"/>
      <c r="HRJ116" s="908"/>
      <c r="HRK116" s="908"/>
      <c r="HRL116" s="908"/>
      <c r="HRM116" s="908"/>
      <c r="HRN116" s="908"/>
      <c r="HRO116" s="908"/>
      <c r="HRP116" s="908"/>
      <c r="HRQ116" s="908"/>
      <c r="HRR116" s="908"/>
      <c r="HRS116" s="908"/>
      <c r="HRT116" s="908"/>
      <c r="HRU116" s="908"/>
      <c r="HRV116" s="908"/>
      <c r="HRW116" s="908"/>
      <c r="HRX116" s="908"/>
      <c r="HRY116" s="908"/>
      <c r="HRZ116" s="908"/>
      <c r="HSA116" s="908"/>
      <c r="HSB116" s="908"/>
      <c r="HSC116" s="908"/>
      <c r="HSD116" s="908"/>
      <c r="HSE116" s="908"/>
      <c r="HSF116" s="908"/>
      <c r="HSG116" s="908"/>
      <c r="HSH116" s="908"/>
      <c r="HSI116" s="908"/>
      <c r="HSJ116" s="908"/>
      <c r="HSK116" s="908"/>
      <c r="HSL116" s="908"/>
      <c r="HSM116" s="908"/>
      <c r="HSN116" s="908"/>
      <c r="HSO116" s="908"/>
      <c r="HSP116" s="908"/>
      <c r="HSQ116" s="908"/>
      <c r="HSR116" s="908"/>
      <c r="HSS116" s="908"/>
      <c r="HST116" s="908"/>
      <c r="HSU116" s="908"/>
      <c r="HSV116" s="908"/>
      <c r="HSW116" s="908"/>
      <c r="HSX116" s="908"/>
      <c r="HSY116" s="908"/>
      <c r="HSZ116" s="908"/>
      <c r="HTA116" s="908"/>
      <c r="HTB116" s="908"/>
      <c r="HTC116" s="908"/>
      <c r="HTD116" s="908"/>
      <c r="HTE116" s="908"/>
      <c r="HTF116" s="908"/>
      <c r="HTG116" s="908"/>
      <c r="HTH116" s="908"/>
      <c r="HTI116" s="908"/>
      <c r="HTJ116" s="908"/>
      <c r="HTK116" s="908"/>
      <c r="HTL116" s="908"/>
      <c r="HTM116" s="908"/>
      <c r="HTN116" s="908"/>
      <c r="HTO116" s="908"/>
      <c r="HTP116" s="908"/>
      <c r="HTQ116" s="908"/>
      <c r="HTR116" s="908"/>
      <c r="HTS116" s="908"/>
      <c r="HTT116" s="908"/>
      <c r="HTU116" s="908"/>
      <c r="HTV116" s="908"/>
      <c r="HTW116" s="908"/>
      <c r="HTX116" s="908"/>
      <c r="HTY116" s="908"/>
      <c r="HTZ116" s="908"/>
      <c r="HUA116" s="908"/>
      <c r="HUB116" s="908"/>
      <c r="HUC116" s="908"/>
      <c r="HUD116" s="908"/>
      <c r="HUE116" s="908"/>
      <c r="HUF116" s="908"/>
      <c r="HUG116" s="908"/>
      <c r="HUH116" s="908"/>
      <c r="HUI116" s="908"/>
      <c r="HUJ116" s="908"/>
      <c r="HUK116" s="908"/>
      <c r="HUL116" s="908"/>
      <c r="HUM116" s="908"/>
      <c r="HUN116" s="908"/>
      <c r="HUO116" s="908"/>
      <c r="HUP116" s="908"/>
      <c r="HUQ116" s="908"/>
      <c r="HUR116" s="908"/>
      <c r="HUS116" s="908"/>
      <c r="HUT116" s="908"/>
      <c r="HUU116" s="908"/>
      <c r="HUV116" s="908"/>
      <c r="HUW116" s="908"/>
      <c r="HUX116" s="908"/>
      <c r="HUY116" s="908"/>
      <c r="HUZ116" s="908"/>
      <c r="HVA116" s="908"/>
      <c r="HVB116" s="908"/>
      <c r="HVC116" s="908"/>
      <c r="HVD116" s="908"/>
      <c r="HVE116" s="908"/>
      <c r="HVF116" s="908"/>
      <c r="HVG116" s="908"/>
      <c r="HVH116" s="908"/>
      <c r="HVI116" s="908"/>
      <c r="HVJ116" s="908"/>
      <c r="HVK116" s="908"/>
      <c r="HVL116" s="908"/>
      <c r="HVM116" s="908"/>
      <c r="HVN116" s="908"/>
      <c r="HVO116" s="908"/>
      <c r="HVP116" s="908"/>
      <c r="HVQ116" s="908"/>
      <c r="HVR116" s="908"/>
      <c r="HVS116" s="908"/>
      <c r="HVT116" s="908"/>
      <c r="HVU116" s="908"/>
      <c r="HVV116" s="908"/>
      <c r="HVW116" s="908"/>
      <c r="HVX116" s="908"/>
      <c r="HVY116" s="908"/>
      <c r="HVZ116" s="908"/>
      <c r="HWA116" s="908"/>
      <c r="HWB116" s="908"/>
      <c r="HWC116" s="908"/>
      <c r="HWD116" s="908"/>
      <c r="HWE116" s="908"/>
      <c r="HWF116" s="908"/>
      <c r="HWG116" s="908"/>
      <c r="HWH116" s="908"/>
      <c r="HWI116" s="908"/>
      <c r="HWJ116" s="908"/>
      <c r="HWK116" s="908"/>
      <c r="HWL116" s="908"/>
      <c r="HWM116" s="908"/>
      <c r="HWN116" s="908"/>
      <c r="HWO116" s="908"/>
      <c r="HWP116" s="908"/>
      <c r="HWQ116" s="908"/>
      <c r="HWR116" s="908"/>
      <c r="HWS116" s="908"/>
      <c r="HWT116" s="908"/>
      <c r="HWU116" s="908"/>
      <c r="HWV116" s="908"/>
      <c r="HWW116" s="908"/>
      <c r="HWX116" s="908"/>
      <c r="HWY116" s="908"/>
      <c r="HWZ116" s="908"/>
      <c r="HXA116" s="908"/>
      <c r="HXB116" s="908"/>
      <c r="HXC116" s="908"/>
      <c r="HXD116" s="908"/>
      <c r="HXE116" s="908"/>
      <c r="HXF116" s="908"/>
      <c r="HXG116" s="908"/>
      <c r="HXH116" s="908"/>
      <c r="HXI116" s="908"/>
      <c r="HXJ116" s="908"/>
      <c r="HXK116" s="908"/>
      <c r="HXL116" s="908"/>
      <c r="HXM116" s="908"/>
      <c r="HXN116" s="908"/>
      <c r="HXO116" s="908"/>
      <c r="HXP116" s="908"/>
      <c r="HXQ116" s="908"/>
      <c r="HXR116" s="908"/>
      <c r="HXS116" s="908"/>
      <c r="HXT116" s="908"/>
      <c r="HXU116" s="908"/>
      <c r="HXV116" s="908"/>
      <c r="HXW116" s="908"/>
      <c r="HXX116" s="908"/>
      <c r="HXY116" s="908"/>
      <c r="HXZ116" s="908"/>
      <c r="HYA116" s="908"/>
      <c r="HYB116" s="908"/>
      <c r="HYC116" s="908"/>
      <c r="HYD116" s="908"/>
      <c r="HYE116" s="908"/>
      <c r="HYF116" s="908"/>
      <c r="HYG116" s="908"/>
      <c r="HYH116" s="908"/>
      <c r="HYI116" s="908"/>
      <c r="HYJ116" s="908"/>
      <c r="HYK116" s="908"/>
      <c r="HYL116" s="908"/>
      <c r="HYM116" s="908"/>
      <c r="HYN116" s="908"/>
      <c r="HYO116" s="908"/>
      <c r="HYP116" s="908"/>
      <c r="HYQ116" s="908"/>
      <c r="HYR116" s="908"/>
      <c r="HYS116" s="908"/>
      <c r="HYT116" s="908"/>
      <c r="HYU116" s="908"/>
      <c r="HYV116" s="908"/>
      <c r="HYW116" s="908"/>
      <c r="HYX116" s="908"/>
      <c r="HYY116" s="908"/>
      <c r="HYZ116" s="908"/>
      <c r="HZA116" s="908"/>
      <c r="HZB116" s="908"/>
      <c r="HZC116" s="908"/>
      <c r="HZD116" s="908"/>
      <c r="HZE116" s="908"/>
      <c r="HZF116" s="908"/>
      <c r="HZG116" s="908"/>
      <c r="HZH116" s="908"/>
      <c r="HZI116" s="908"/>
      <c r="HZJ116" s="908"/>
      <c r="HZK116" s="908"/>
      <c r="HZL116" s="908"/>
      <c r="HZM116" s="908"/>
      <c r="HZN116" s="908"/>
      <c r="HZO116" s="908"/>
      <c r="HZP116" s="908"/>
      <c r="HZQ116" s="908"/>
      <c r="HZR116" s="908"/>
      <c r="HZS116" s="908"/>
      <c r="HZT116" s="908"/>
      <c r="HZU116" s="908"/>
      <c r="HZV116" s="908"/>
      <c r="HZW116" s="908"/>
      <c r="HZX116" s="908"/>
      <c r="HZY116" s="908"/>
      <c r="HZZ116" s="908"/>
      <c r="IAA116" s="908"/>
      <c r="IAB116" s="908"/>
      <c r="IAC116" s="908"/>
      <c r="IAD116" s="908"/>
      <c r="IAE116" s="908"/>
      <c r="IAF116" s="908"/>
      <c r="IAG116" s="908"/>
      <c r="IAH116" s="908"/>
      <c r="IAI116" s="908"/>
      <c r="IAJ116" s="908"/>
      <c r="IAK116" s="908"/>
      <c r="IAL116" s="908"/>
      <c r="IAM116" s="908"/>
      <c r="IAN116" s="908"/>
      <c r="IAO116" s="908"/>
      <c r="IAP116" s="908"/>
      <c r="IAQ116" s="908"/>
      <c r="IAR116" s="908"/>
      <c r="IAS116" s="908"/>
      <c r="IAT116" s="908"/>
      <c r="IAU116" s="908"/>
      <c r="IAV116" s="908"/>
      <c r="IAW116" s="908"/>
      <c r="IAX116" s="908"/>
      <c r="IAY116" s="908"/>
      <c r="IAZ116" s="908"/>
      <c r="IBA116" s="908"/>
      <c r="IBB116" s="908"/>
      <c r="IBC116" s="908"/>
      <c r="IBD116" s="908"/>
      <c r="IBE116" s="908"/>
      <c r="IBF116" s="908"/>
      <c r="IBG116" s="908"/>
      <c r="IBH116" s="908"/>
      <c r="IBI116" s="908"/>
      <c r="IBJ116" s="908"/>
      <c r="IBK116" s="908"/>
      <c r="IBL116" s="908"/>
      <c r="IBM116" s="908"/>
      <c r="IBN116" s="908"/>
      <c r="IBO116" s="908"/>
      <c r="IBP116" s="908"/>
      <c r="IBQ116" s="908"/>
      <c r="IBR116" s="908"/>
      <c r="IBS116" s="908"/>
      <c r="IBT116" s="908"/>
      <c r="IBU116" s="908"/>
      <c r="IBV116" s="908"/>
      <c r="IBW116" s="908"/>
      <c r="IBX116" s="908"/>
      <c r="IBY116" s="908"/>
      <c r="IBZ116" s="908"/>
      <c r="ICA116" s="908"/>
      <c r="ICB116" s="908"/>
      <c r="ICC116" s="908"/>
      <c r="ICD116" s="908"/>
      <c r="ICE116" s="908"/>
      <c r="ICF116" s="908"/>
      <c r="ICG116" s="908"/>
      <c r="ICH116" s="908"/>
      <c r="ICI116" s="908"/>
      <c r="ICJ116" s="908"/>
      <c r="ICK116" s="908"/>
      <c r="ICL116" s="908"/>
      <c r="ICM116" s="908"/>
      <c r="ICN116" s="908"/>
      <c r="ICO116" s="908"/>
      <c r="ICP116" s="908"/>
      <c r="ICQ116" s="908"/>
      <c r="ICR116" s="908"/>
      <c r="ICS116" s="908"/>
      <c r="ICT116" s="908"/>
      <c r="ICU116" s="908"/>
      <c r="ICV116" s="908"/>
      <c r="ICW116" s="908"/>
      <c r="ICX116" s="908"/>
      <c r="ICY116" s="908"/>
      <c r="ICZ116" s="908"/>
      <c r="IDA116" s="908"/>
      <c r="IDB116" s="908"/>
      <c r="IDC116" s="908"/>
      <c r="IDD116" s="908"/>
      <c r="IDE116" s="908"/>
      <c r="IDF116" s="908"/>
      <c r="IDG116" s="908"/>
      <c r="IDH116" s="908"/>
      <c r="IDI116" s="908"/>
      <c r="IDJ116" s="908"/>
      <c r="IDK116" s="908"/>
      <c r="IDL116" s="908"/>
      <c r="IDM116" s="908"/>
      <c r="IDN116" s="908"/>
      <c r="IDO116" s="908"/>
      <c r="IDP116" s="908"/>
      <c r="IDQ116" s="908"/>
      <c r="IDR116" s="908"/>
      <c r="IDS116" s="908"/>
      <c r="IDT116" s="908"/>
      <c r="IDU116" s="908"/>
      <c r="IDV116" s="908"/>
      <c r="IDW116" s="908"/>
      <c r="IDX116" s="908"/>
      <c r="IDY116" s="908"/>
      <c r="IDZ116" s="908"/>
      <c r="IEA116" s="908"/>
      <c r="IEB116" s="908"/>
      <c r="IEC116" s="908"/>
      <c r="IED116" s="908"/>
      <c r="IEE116" s="908"/>
      <c r="IEF116" s="908"/>
      <c r="IEG116" s="908"/>
      <c r="IEH116" s="908"/>
      <c r="IEI116" s="908"/>
      <c r="IEJ116" s="908"/>
      <c r="IEK116" s="908"/>
      <c r="IEL116" s="908"/>
      <c r="IEM116" s="908"/>
      <c r="IEN116" s="908"/>
      <c r="IEO116" s="908"/>
      <c r="IEP116" s="908"/>
      <c r="IEQ116" s="908"/>
      <c r="IER116" s="908"/>
      <c r="IES116" s="908"/>
      <c r="IET116" s="908"/>
      <c r="IEU116" s="908"/>
      <c r="IEV116" s="908"/>
      <c r="IEW116" s="908"/>
      <c r="IEX116" s="908"/>
      <c r="IEY116" s="908"/>
      <c r="IEZ116" s="908"/>
      <c r="IFA116" s="908"/>
      <c r="IFB116" s="908"/>
      <c r="IFC116" s="908"/>
      <c r="IFD116" s="908"/>
      <c r="IFE116" s="908"/>
      <c r="IFF116" s="908"/>
      <c r="IFG116" s="908"/>
      <c r="IFH116" s="908"/>
      <c r="IFI116" s="908"/>
      <c r="IFJ116" s="908"/>
      <c r="IFK116" s="908"/>
      <c r="IFL116" s="908"/>
      <c r="IFM116" s="908"/>
      <c r="IFN116" s="908"/>
      <c r="IFO116" s="908"/>
      <c r="IFP116" s="908"/>
      <c r="IFQ116" s="908"/>
      <c r="IFR116" s="908"/>
      <c r="IFS116" s="908"/>
      <c r="IFT116" s="908"/>
      <c r="IFU116" s="908"/>
      <c r="IFV116" s="908"/>
      <c r="IFW116" s="908"/>
      <c r="IFX116" s="908"/>
      <c r="IFY116" s="908"/>
      <c r="IFZ116" s="908"/>
      <c r="IGA116" s="908"/>
      <c r="IGB116" s="908"/>
      <c r="IGC116" s="908"/>
      <c r="IGD116" s="908"/>
      <c r="IGE116" s="908"/>
      <c r="IGF116" s="908"/>
      <c r="IGG116" s="908"/>
      <c r="IGH116" s="908"/>
      <c r="IGI116" s="908"/>
      <c r="IGJ116" s="908"/>
      <c r="IGK116" s="908"/>
      <c r="IGL116" s="908"/>
      <c r="IGM116" s="908"/>
      <c r="IGN116" s="908"/>
      <c r="IGO116" s="908"/>
      <c r="IGP116" s="908"/>
      <c r="IGQ116" s="908"/>
      <c r="IGR116" s="908"/>
      <c r="IGS116" s="908"/>
      <c r="IGT116" s="908"/>
      <c r="IGU116" s="908"/>
      <c r="IGV116" s="908"/>
      <c r="IGW116" s="908"/>
      <c r="IGX116" s="908"/>
      <c r="IGY116" s="908"/>
      <c r="IGZ116" s="908"/>
      <c r="IHA116" s="908"/>
      <c r="IHB116" s="908"/>
      <c r="IHC116" s="908"/>
      <c r="IHD116" s="908"/>
      <c r="IHE116" s="908"/>
      <c r="IHF116" s="908"/>
      <c r="IHG116" s="908"/>
      <c r="IHH116" s="908"/>
      <c r="IHI116" s="908"/>
      <c r="IHJ116" s="908"/>
      <c r="IHK116" s="908"/>
      <c r="IHL116" s="908"/>
      <c r="IHM116" s="908"/>
      <c r="IHN116" s="908"/>
      <c r="IHO116" s="908"/>
      <c r="IHP116" s="908"/>
      <c r="IHQ116" s="908"/>
      <c r="IHR116" s="908"/>
      <c r="IHS116" s="908"/>
      <c r="IHT116" s="908"/>
      <c r="IHU116" s="908"/>
      <c r="IHV116" s="908"/>
      <c r="IHW116" s="908"/>
      <c r="IHX116" s="908"/>
      <c r="IHY116" s="908"/>
      <c r="IHZ116" s="908"/>
      <c r="IIA116" s="908"/>
      <c r="IIB116" s="908"/>
      <c r="IIC116" s="908"/>
      <c r="IID116" s="908"/>
      <c r="IIE116" s="908"/>
      <c r="IIF116" s="908"/>
      <c r="IIG116" s="908"/>
      <c r="IIH116" s="908"/>
      <c r="III116" s="908"/>
      <c r="IIJ116" s="908"/>
      <c r="IIK116" s="908"/>
      <c r="IIL116" s="908"/>
      <c r="IIM116" s="908"/>
      <c r="IIN116" s="908"/>
      <c r="IIO116" s="908"/>
      <c r="IIP116" s="908"/>
      <c r="IIQ116" s="908"/>
      <c r="IIR116" s="908"/>
      <c r="IIS116" s="908"/>
      <c r="IIT116" s="908"/>
      <c r="IIU116" s="908"/>
      <c r="IIV116" s="908"/>
      <c r="IIW116" s="908"/>
      <c r="IIX116" s="908"/>
      <c r="IIY116" s="908"/>
      <c r="IIZ116" s="908"/>
      <c r="IJA116" s="908"/>
      <c r="IJB116" s="908"/>
      <c r="IJC116" s="908"/>
      <c r="IJD116" s="908"/>
      <c r="IJE116" s="908"/>
      <c r="IJF116" s="908"/>
      <c r="IJG116" s="908"/>
      <c r="IJH116" s="908"/>
      <c r="IJI116" s="908"/>
      <c r="IJJ116" s="908"/>
      <c r="IJK116" s="908"/>
      <c r="IJL116" s="908"/>
      <c r="IJM116" s="908"/>
      <c r="IJN116" s="908"/>
      <c r="IJO116" s="908"/>
      <c r="IJP116" s="908"/>
      <c r="IJQ116" s="908"/>
      <c r="IJR116" s="908"/>
      <c r="IJS116" s="908"/>
      <c r="IJT116" s="908"/>
      <c r="IJU116" s="908"/>
      <c r="IJV116" s="908"/>
      <c r="IJW116" s="908"/>
      <c r="IJX116" s="908"/>
      <c r="IJY116" s="908"/>
      <c r="IJZ116" s="908"/>
      <c r="IKA116" s="908"/>
      <c r="IKB116" s="908"/>
      <c r="IKC116" s="908"/>
      <c r="IKD116" s="908"/>
      <c r="IKE116" s="908"/>
      <c r="IKF116" s="908"/>
      <c r="IKG116" s="908"/>
      <c r="IKH116" s="908"/>
      <c r="IKI116" s="908"/>
      <c r="IKJ116" s="908"/>
      <c r="IKK116" s="908"/>
      <c r="IKL116" s="908"/>
      <c r="IKM116" s="908"/>
      <c r="IKN116" s="908"/>
      <c r="IKO116" s="908"/>
      <c r="IKP116" s="908"/>
      <c r="IKQ116" s="908"/>
      <c r="IKR116" s="908"/>
      <c r="IKS116" s="908"/>
      <c r="IKT116" s="908"/>
      <c r="IKU116" s="908"/>
      <c r="IKV116" s="908"/>
      <c r="IKW116" s="908"/>
      <c r="IKX116" s="908"/>
      <c r="IKY116" s="908"/>
      <c r="IKZ116" s="908"/>
      <c r="ILA116" s="908"/>
      <c r="ILB116" s="908"/>
      <c r="ILC116" s="908"/>
      <c r="ILD116" s="908"/>
      <c r="ILE116" s="908"/>
      <c r="ILF116" s="908"/>
      <c r="ILG116" s="908"/>
      <c r="ILH116" s="908"/>
      <c r="ILI116" s="908"/>
      <c r="ILJ116" s="908"/>
      <c r="ILK116" s="908"/>
      <c r="ILL116" s="908"/>
      <c r="ILM116" s="908"/>
      <c r="ILN116" s="908"/>
      <c r="ILO116" s="908"/>
      <c r="ILP116" s="908"/>
      <c r="ILQ116" s="908"/>
      <c r="ILR116" s="908"/>
      <c r="ILS116" s="908"/>
      <c r="ILT116" s="908"/>
      <c r="ILU116" s="908"/>
      <c r="ILV116" s="908"/>
      <c r="ILW116" s="908"/>
      <c r="ILX116" s="908"/>
      <c r="ILY116" s="908"/>
      <c r="ILZ116" s="908"/>
      <c r="IMA116" s="908"/>
      <c r="IMB116" s="908"/>
      <c r="IMC116" s="908"/>
      <c r="IMD116" s="908"/>
      <c r="IME116" s="908"/>
      <c r="IMF116" s="908"/>
      <c r="IMG116" s="908"/>
      <c r="IMH116" s="908"/>
      <c r="IMI116" s="908"/>
      <c r="IMJ116" s="908"/>
      <c r="IMK116" s="908"/>
      <c r="IML116" s="908"/>
      <c r="IMM116" s="908"/>
      <c r="IMN116" s="908"/>
      <c r="IMO116" s="908"/>
      <c r="IMP116" s="908"/>
      <c r="IMQ116" s="908"/>
      <c r="IMR116" s="908"/>
      <c r="IMS116" s="908"/>
      <c r="IMT116" s="908"/>
      <c r="IMU116" s="908"/>
      <c r="IMV116" s="908"/>
      <c r="IMW116" s="908"/>
      <c r="IMX116" s="908"/>
      <c r="IMY116" s="908"/>
      <c r="IMZ116" s="908"/>
      <c r="INA116" s="908"/>
      <c r="INB116" s="908"/>
      <c r="INC116" s="908"/>
      <c r="IND116" s="908"/>
      <c r="INE116" s="908"/>
      <c r="INF116" s="908"/>
      <c r="ING116" s="908"/>
      <c r="INH116" s="908"/>
      <c r="INI116" s="908"/>
      <c r="INJ116" s="908"/>
      <c r="INK116" s="908"/>
      <c r="INL116" s="908"/>
      <c r="INM116" s="908"/>
      <c r="INN116" s="908"/>
      <c r="INO116" s="908"/>
      <c r="INP116" s="908"/>
      <c r="INQ116" s="908"/>
      <c r="INR116" s="908"/>
      <c r="INS116" s="908"/>
      <c r="INT116" s="908"/>
      <c r="INU116" s="908"/>
      <c r="INV116" s="908"/>
      <c r="INW116" s="908"/>
      <c r="INX116" s="908"/>
      <c r="INY116" s="908"/>
      <c r="INZ116" s="908"/>
      <c r="IOA116" s="908"/>
      <c r="IOB116" s="908"/>
      <c r="IOC116" s="908"/>
      <c r="IOD116" s="908"/>
      <c r="IOE116" s="908"/>
      <c r="IOF116" s="908"/>
      <c r="IOG116" s="908"/>
      <c r="IOH116" s="908"/>
      <c r="IOI116" s="908"/>
      <c r="IOJ116" s="908"/>
      <c r="IOK116" s="908"/>
      <c r="IOL116" s="908"/>
      <c r="IOM116" s="908"/>
      <c r="ION116" s="908"/>
      <c r="IOO116" s="908"/>
      <c r="IOP116" s="908"/>
      <c r="IOQ116" s="908"/>
      <c r="IOR116" s="908"/>
      <c r="IOS116" s="908"/>
      <c r="IOT116" s="908"/>
      <c r="IOU116" s="908"/>
      <c r="IOV116" s="908"/>
      <c r="IOW116" s="908"/>
      <c r="IOX116" s="908"/>
      <c r="IOY116" s="908"/>
      <c r="IOZ116" s="908"/>
      <c r="IPA116" s="908"/>
      <c r="IPB116" s="908"/>
      <c r="IPC116" s="908"/>
      <c r="IPD116" s="908"/>
      <c r="IPE116" s="908"/>
      <c r="IPF116" s="908"/>
      <c r="IPG116" s="908"/>
      <c r="IPH116" s="908"/>
      <c r="IPI116" s="908"/>
      <c r="IPJ116" s="908"/>
      <c r="IPK116" s="908"/>
      <c r="IPL116" s="908"/>
      <c r="IPM116" s="908"/>
      <c r="IPN116" s="908"/>
      <c r="IPO116" s="908"/>
      <c r="IPP116" s="908"/>
      <c r="IPQ116" s="908"/>
      <c r="IPR116" s="908"/>
      <c r="IPS116" s="908"/>
      <c r="IPT116" s="908"/>
      <c r="IPU116" s="908"/>
      <c r="IPV116" s="908"/>
      <c r="IPW116" s="908"/>
      <c r="IPX116" s="908"/>
      <c r="IPY116" s="908"/>
      <c r="IPZ116" s="908"/>
      <c r="IQA116" s="908"/>
      <c r="IQB116" s="908"/>
      <c r="IQC116" s="908"/>
      <c r="IQD116" s="908"/>
      <c r="IQE116" s="908"/>
      <c r="IQF116" s="908"/>
      <c r="IQG116" s="908"/>
      <c r="IQH116" s="908"/>
      <c r="IQI116" s="908"/>
      <c r="IQJ116" s="908"/>
      <c r="IQK116" s="908"/>
      <c r="IQL116" s="908"/>
      <c r="IQM116" s="908"/>
      <c r="IQN116" s="908"/>
      <c r="IQO116" s="908"/>
      <c r="IQP116" s="908"/>
      <c r="IQQ116" s="908"/>
      <c r="IQR116" s="908"/>
      <c r="IQS116" s="908"/>
      <c r="IQT116" s="908"/>
      <c r="IQU116" s="908"/>
      <c r="IQV116" s="908"/>
      <c r="IQW116" s="908"/>
      <c r="IQX116" s="908"/>
      <c r="IQY116" s="908"/>
      <c r="IQZ116" s="908"/>
      <c r="IRA116" s="908"/>
      <c r="IRB116" s="908"/>
      <c r="IRC116" s="908"/>
      <c r="IRD116" s="908"/>
      <c r="IRE116" s="908"/>
      <c r="IRF116" s="908"/>
      <c r="IRG116" s="908"/>
      <c r="IRH116" s="908"/>
      <c r="IRI116" s="908"/>
      <c r="IRJ116" s="908"/>
      <c r="IRK116" s="908"/>
      <c r="IRL116" s="908"/>
      <c r="IRM116" s="908"/>
      <c r="IRN116" s="908"/>
      <c r="IRO116" s="908"/>
      <c r="IRP116" s="908"/>
      <c r="IRQ116" s="908"/>
      <c r="IRR116" s="908"/>
      <c r="IRS116" s="908"/>
      <c r="IRT116" s="908"/>
      <c r="IRU116" s="908"/>
      <c r="IRV116" s="908"/>
      <c r="IRW116" s="908"/>
      <c r="IRX116" s="908"/>
      <c r="IRY116" s="908"/>
      <c r="IRZ116" s="908"/>
      <c r="ISA116" s="908"/>
      <c r="ISB116" s="908"/>
      <c r="ISC116" s="908"/>
      <c r="ISD116" s="908"/>
      <c r="ISE116" s="908"/>
      <c r="ISF116" s="908"/>
      <c r="ISG116" s="908"/>
      <c r="ISH116" s="908"/>
      <c r="ISI116" s="908"/>
      <c r="ISJ116" s="908"/>
      <c r="ISK116" s="908"/>
      <c r="ISL116" s="908"/>
      <c r="ISM116" s="908"/>
      <c r="ISN116" s="908"/>
      <c r="ISO116" s="908"/>
      <c r="ISP116" s="908"/>
      <c r="ISQ116" s="908"/>
      <c r="ISR116" s="908"/>
      <c r="ISS116" s="908"/>
      <c r="IST116" s="908"/>
      <c r="ISU116" s="908"/>
      <c r="ISV116" s="908"/>
      <c r="ISW116" s="908"/>
      <c r="ISX116" s="908"/>
      <c r="ISY116" s="908"/>
      <c r="ISZ116" s="908"/>
      <c r="ITA116" s="908"/>
      <c r="ITB116" s="908"/>
      <c r="ITC116" s="908"/>
      <c r="ITD116" s="908"/>
      <c r="ITE116" s="908"/>
      <c r="ITF116" s="908"/>
      <c r="ITG116" s="908"/>
      <c r="ITH116" s="908"/>
      <c r="ITI116" s="908"/>
      <c r="ITJ116" s="908"/>
      <c r="ITK116" s="908"/>
      <c r="ITL116" s="908"/>
      <c r="ITM116" s="908"/>
      <c r="ITN116" s="908"/>
      <c r="ITO116" s="908"/>
      <c r="ITP116" s="908"/>
      <c r="ITQ116" s="908"/>
      <c r="ITR116" s="908"/>
      <c r="ITS116" s="908"/>
      <c r="ITT116" s="908"/>
      <c r="ITU116" s="908"/>
      <c r="ITV116" s="908"/>
      <c r="ITW116" s="908"/>
      <c r="ITX116" s="908"/>
      <c r="ITY116" s="908"/>
      <c r="ITZ116" s="908"/>
      <c r="IUA116" s="908"/>
      <c r="IUB116" s="908"/>
      <c r="IUC116" s="908"/>
      <c r="IUD116" s="908"/>
      <c r="IUE116" s="908"/>
      <c r="IUF116" s="908"/>
      <c r="IUG116" s="908"/>
      <c r="IUH116" s="908"/>
      <c r="IUI116" s="908"/>
      <c r="IUJ116" s="908"/>
      <c r="IUK116" s="908"/>
      <c r="IUL116" s="908"/>
      <c r="IUM116" s="908"/>
      <c r="IUN116" s="908"/>
      <c r="IUO116" s="908"/>
      <c r="IUP116" s="908"/>
      <c r="IUQ116" s="908"/>
      <c r="IUR116" s="908"/>
      <c r="IUS116" s="908"/>
      <c r="IUT116" s="908"/>
      <c r="IUU116" s="908"/>
      <c r="IUV116" s="908"/>
      <c r="IUW116" s="908"/>
      <c r="IUX116" s="908"/>
      <c r="IUY116" s="908"/>
      <c r="IUZ116" s="908"/>
      <c r="IVA116" s="908"/>
      <c r="IVB116" s="908"/>
      <c r="IVC116" s="908"/>
      <c r="IVD116" s="908"/>
      <c r="IVE116" s="908"/>
      <c r="IVF116" s="908"/>
      <c r="IVG116" s="908"/>
      <c r="IVH116" s="908"/>
      <c r="IVI116" s="908"/>
      <c r="IVJ116" s="908"/>
      <c r="IVK116" s="908"/>
      <c r="IVL116" s="908"/>
      <c r="IVM116" s="908"/>
      <c r="IVN116" s="908"/>
      <c r="IVO116" s="908"/>
      <c r="IVP116" s="908"/>
      <c r="IVQ116" s="908"/>
      <c r="IVR116" s="908"/>
      <c r="IVS116" s="908"/>
      <c r="IVT116" s="908"/>
      <c r="IVU116" s="908"/>
      <c r="IVV116" s="908"/>
      <c r="IVW116" s="908"/>
      <c r="IVX116" s="908"/>
      <c r="IVY116" s="908"/>
      <c r="IVZ116" s="908"/>
      <c r="IWA116" s="908"/>
      <c r="IWB116" s="908"/>
      <c r="IWC116" s="908"/>
      <c r="IWD116" s="908"/>
      <c r="IWE116" s="908"/>
      <c r="IWF116" s="908"/>
      <c r="IWG116" s="908"/>
      <c r="IWH116" s="908"/>
      <c r="IWI116" s="908"/>
      <c r="IWJ116" s="908"/>
      <c r="IWK116" s="908"/>
      <c r="IWL116" s="908"/>
      <c r="IWM116" s="908"/>
      <c r="IWN116" s="908"/>
      <c r="IWO116" s="908"/>
      <c r="IWP116" s="908"/>
      <c r="IWQ116" s="908"/>
      <c r="IWR116" s="908"/>
      <c r="IWS116" s="908"/>
      <c r="IWT116" s="908"/>
      <c r="IWU116" s="908"/>
      <c r="IWV116" s="908"/>
      <c r="IWW116" s="908"/>
      <c r="IWX116" s="908"/>
      <c r="IWY116" s="908"/>
      <c r="IWZ116" s="908"/>
      <c r="IXA116" s="908"/>
      <c r="IXB116" s="908"/>
      <c r="IXC116" s="908"/>
      <c r="IXD116" s="908"/>
      <c r="IXE116" s="908"/>
      <c r="IXF116" s="908"/>
      <c r="IXG116" s="908"/>
      <c r="IXH116" s="908"/>
      <c r="IXI116" s="908"/>
      <c r="IXJ116" s="908"/>
      <c r="IXK116" s="908"/>
      <c r="IXL116" s="908"/>
      <c r="IXM116" s="908"/>
      <c r="IXN116" s="908"/>
      <c r="IXO116" s="908"/>
      <c r="IXP116" s="908"/>
      <c r="IXQ116" s="908"/>
      <c r="IXR116" s="908"/>
      <c r="IXS116" s="908"/>
      <c r="IXT116" s="908"/>
      <c r="IXU116" s="908"/>
      <c r="IXV116" s="908"/>
      <c r="IXW116" s="908"/>
      <c r="IXX116" s="908"/>
      <c r="IXY116" s="908"/>
      <c r="IXZ116" s="908"/>
      <c r="IYA116" s="908"/>
      <c r="IYB116" s="908"/>
      <c r="IYC116" s="908"/>
      <c r="IYD116" s="908"/>
      <c r="IYE116" s="908"/>
      <c r="IYF116" s="908"/>
      <c r="IYG116" s="908"/>
      <c r="IYH116" s="908"/>
      <c r="IYI116" s="908"/>
      <c r="IYJ116" s="908"/>
      <c r="IYK116" s="908"/>
      <c r="IYL116" s="908"/>
      <c r="IYM116" s="908"/>
      <c r="IYN116" s="908"/>
      <c r="IYO116" s="908"/>
      <c r="IYP116" s="908"/>
      <c r="IYQ116" s="908"/>
      <c r="IYR116" s="908"/>
      <c r="IYS116" s="908"/>
      <c r="IYT116" s="908"/>
      <c r="IYU116" s="908"/>
      <c r="IYV116" s="908"/>
      <c r="IYW116" s="908"/>
      <c r="IYX116" s="908"/>
      <c r="IYY116" s="908"/>
      <c r="IYZ116" s="908"/>
      <c r="IZA116" s="908"/>
      <c r="IZB116" s="908"/>
      <c r="IZC116" s="908"/>
      <c r="IZD116" s="908"/>
      <c r="IZE116" s="908"/>
      <c r="IZF116" s="908"/>
      <c r="IZG116" s="908"/>
      <c r="IZH116" s="908"/>
      <c r="IZI116" s="908"/>
      <c r="IZJ116" s="908"/>
      <c r="IZK116" s="908"/>
      <c r="IZL116" s="908"/>
      <c r="IZM116" s="908"/>
      <c r="IZN116" s="908"/>
      <c r="IZO116" s="908"/>
      <c r="IZP116" s="908"/>
      <c r="IZQ116" s="908"/>
      <c r="IZR116" s="908"/>
      <c r="IZS116" s="908"/>
      <c r="IZT116" s="908"/>
      <c r="IZU116" s="908"/>
      <c r="IZV116" s="908"/>
      <c r="IZW116" s="908"/>
      <c r="IZX116" s="908"/>
      <c r="IZY116" s="908"/>
      <c r="IZZ116" s="908"/>
      <c r="JAA116" s="908"/>
      <c r="JAB116" s="908"/>
      <c r="JAC116" s="908"/>
      <c r="JAD116" s="908"/>
      <c r="JAE116" s="908"/>
      <c r="JAF116" s="908"/>
      <c r="JAG116" s="908"/>
      <c r="JAH116" s="908"/>
      <c r="JAI116" s="908"/>
      <c r="JAJ116" s="908"/>
      <c r="JAK116" s="908"/>
      <c r="JAL116" s="908"/>
      <c r="JAM116" s="908"/>
      <c r="JAN116" s="908"/>
      <c r="JAO116" s="908"/>
      <c r="JAP116" s="908"/>
      <c r="JAQ116" s="908"/>
      <c r="JAR116" s="908"/>
      <c r="JAS116" s="908"/>
      <c r="JAT116" s="908"/>
      <c r="JAU116" s="908"/>
      <c r="JAV116" s="908"/>
      <c r="JAW116" s="908"/>
      <c r="JAX116" s="908"/>
      <c r="JAY116" s="908"/>
      <c r="JAZ116" s="908"/>
      <c r="JBA116" s="908"/>
      <c r="JBB116" s="908"/>
      <c r="JBC116" s="908"/>
      <c r="JBD116" s="908"/>
      <c r="JBE116" s="908"/>
      <c r="JBF116" s="908"/>
      <c r="JBG116" s="908"/>
      <c r="JBH116" s="908"/>
      <c r="JBI116" s="908"/>
      <c r="JBJ116" s="908"/>
      <c r="JBK116" s="908"/>
      <c r="JBL116" s="908"/>
      <c r="JBM116" s="908"/>
      <c r="JBN116" s="908"/>
      <c r="JBO116" s="908"/>
      <c r="JBP116" s="908"/>
      <c r="JBQ116" s="908"/>
      <c r="JBR116" s="908"/>
      <c r="JBS116" s="908"/>
      <c r="JBT116" s="908"/>
      <c r="JBU116" s="908"/>
      <c r="JBV116" s="908"/>
      <c r="JBW116" s="908"/>
      <c r="JBX116" s="908"/>
      <c r="JBY116" s="908"/>
      <c r="JBZ116" s="908"/>
      <c r="JCA116" s="908"/>
      <c r="JCB116" s="908"/>
      <c r="JCC116" s="908"/>
      <c r="JCD116" s="908"/>
      <c r="JCE116" s="908"/>
      <c r="JCF116" s="908"/>
      <c r="JCG116" s="908"/>
      <c r="JCH116" s="908"/>
      <c r="JCI116" s="908"/>
      <c r="JCJ116" s="908"/>
      <c r="JCK116" s="908"/>
      <c r="JCL116" s="908"/>
      <c r="JCM116" s="908"/>
      <c r="JCN116" s="908"/>
      <c r="JCO116" s="908"/>
      <c r="JCP116" s="908"/>
      <c r="JCQ116" s="908"/>
      <c r="JCR116" s="908"/>
      <c r="JCS116" s="908"/>
      <c r="JCT116" s="908"/>
      <c r="JCU116" s="908"/>
      <c r="JCV116" s="908"/>
      <c r="JCW116" s="908"/>
      <c r="JCX116" s="908"/>
      <c r="JCY116" s="908"/>
      <c r="JCZ116" s="908"/>
      <c r="JDA116" s="908"/>
      <c r="JDB116" s="908"/>
      <c r="JDC116" s="908"/>
      <c r="JDD116" s="908"/>
      <c r="JDE116" s="908"/>
      <c r="JDF116" s="908"/>
      <c r="JDG116" s="908"/>
      <c r="JDH116" s="908"/>
      <c r="JDI116" s="908"/>
      <c r="JDJ116" s="908"/>
      <c r="JDK116" s="908"/>
      <c r="JDL116" s="908"/>
      <c r="JDM116" s="908"/>
      <c r="JDN116" s="908"/>
      <c r="JDO116" s="908"/>
      <c r="JDP116" s="908"/>
      <c r="JDQ116" s="908"/>
      <c r="JDR116" s="908"/>
      <c r="JDS116" s="908"/>
      <c r="JDT116" s="908"/>
      <c r="JDU116" s="908"/>
      <c r="JDV116" s="908"/>
      <c r="JDW116" s="908"/>
      <c r="JDX116" s="908"/>
      <c r="JDY116" s="908"/>
      <c r="JDZ116" s="908"/>
      <c r="JEA116" s="908"/>
      <c r="JEB116" s="908"/>
      <c r="JEC116" s="908"/>
      <c r="JED116" s="908"/>
      <c r="JEE116" s="908"/>
      <c r="JEF116" s="908"/>
      <c r="JEG116" s="908"/>
      <c r="JEH116" s="908"/>
      <c r="JEI116" s="908"/>
      <c r="JEJ116" s="908"/>
      <c r="JEK116" s="908"/>
      <c r="JEL116" s="908"/>
      <c r="JEM116" s="908"/>
      <c r="JEN116" s="908"/>
      <c r="JEO116" s="908"/>
      <c r="JEP116" s="908"/>
      <c r="JEQ116" s="908"/>
      <c r="JER116" s="908"/>
      <c r="JES116" s="908"/>
      <c r="JET116" s="908"/>
      <c r="JEU116" s="908"/>
      <c r="JEV116" s="908"/>
      <c r="JEW116" s="908"/>
      <c r="JEX116" s="908"/>
      <c r="JEY116" s="908"/>
      <c r="JEZ116" s="908"/>
      <c r="JFA116" s="908"/>
      <c r="JFB116" s="908"/>
      <c r="JFC116" s="908"/>
      <c r="JFD116" s="908"/>
      <c r="JFE116" s="908"/>
      <c r="JFF116" s="908"/>
      <c r="JFG116" s="908"/>
      <c r="JFH116" s="908"/>
      <c r="JFI116" s="908"/>
      <c r="JFJ116" s="908"/>
      <c r="JFK116" s="908"/>
      <c r="JFL116" s="908"/>
      <c r="JFM116" s="908"/>
      <c r="JFN116" s="908"/>
      <c r="JFO116" s="908"/>
      <c r="JFP116" s="908"/>
      <c r="JFQ116" s="908"/>
      <c r="JFR116" s="908"/>
      <c r="JFS116" s="908"/>
      <c r="JFT116" s="908"/>
      <c r="JFU116" s="908"/>
      <c r="JFV116" s="908"/>
      <c r="JFW116" s="908"/>
      <c r="JFX116" s="908"/>
      <c r="JFY116" s="908"/>
      <c r="JFZ116" s="908"/>
      <c r="JGA116" s="908"/>
      <c r="JGB116" s="908"/>
      <c r="JGC116" s="908"/>
      <c r="JGD116" s="908"/>
      <c r="JGE116" s="908"/>
      <c r="JGF116" s="908"/>
      <c r="JGG116" s="908"/>
      <c r="JGH116" s="908"/>
      <c r="JGI116" s="908"/>
      <c r="JGJ116" s="908"/>
      <c r="JGK116" s="908"/>
      <c r="JGL116" s="908"/>
      <c r="JGM116" s="908"/>
      <c r="JGN116" s="908"/>
      <c r="JGO116" s="908"/>
      <c r="JGP116" s="908"/>
      <c r="JGQ116" s="908"/>
      <c r="JGR116" s="908"/>
      <c r="JGS116" s="908"/>
      <c r="JGT116" s="908"/>
      <c r="JGU116" s="908"/>
      <c r="JGV116" s="908"/>
      <c r="JGW116" s="908"/>
      <c r="JGX116" s="908"/>
      <c r="JGY116" s="908"/>
      <c r="JGZ116" s="908"/>
      <c r="JHA116" s="908"/>
      <c r="JHB116" s="908"/>
      <c r="JHC116" s="908"/>
      <c r="JHD116" s="908"/>
      <c r="JHE116" s="908"/>
      <c r="JHF116" s="908"/>
      <c r="JHG116" s="908"/>
      <c r="JHH116" s="908"/>
      <c r="JHI116" s="908"/>
      <c r="JHJ116" s="908"/>
      <c r="JHK116" s="908"/>
      <c r="JHL116" s="908"/>
      <c r="JHM116" s="908"/>
      <c r="JHN116" s="908"/>
      <c r="JHO116" s="908"/>
      <c r="JHP116" s="908"/>
      <c r="JHQ116" s="908"/>
      <c r="JHR116" s="908"/>
      <c r="JHS116" s="908"/>
      <c r="JHT116" s="908"/>
      <c r="JHU116" s="908"/>
      <c r="JHV116" s="908"/>
      <c r="JHW116" s="908"/>
      <c r="JHX116" s="908"/>
      <c r="JHY116" s="908"/>
      <c r="JHZ116" s="908"/>
      <c r="JIA116" s="908"/>
      <c r="JIB116" s="908"/>
      <c r="JIC116" s="908"/>
      <c r="JID116" s="908"/>
      <c r="JIE116" s="908"/>
      <c r="JIF116" s="908"/>
      <c r="JIG116" s="908"/>
      <c r="JIH116" s="908"/>
      <c r="JII116" s="908"/>
      <c r="JIJ116" s="908"/>
      <c r="JIK116" s="908"/>
      <c r="JIL116" s="908"/>
      <c r="JIM116" s="908"/>
      <c r="JIN116" s="908"/>
      <c r="JIO116" s="908"/>
      <c r="JIP116" s="908"/>
      <c r="JIQ116" s="908"/>
      <c r="JIR116" s="908"/>
      <c r="JIS116" s="908"/>
      <c r="JIT116" s="908"/>
      <c r="JIU116" s="908"/>
      <c r="JIV116" s="908"/>
      <c r="JIW116" s="908"/>
      <c r="JIX116" s="908"/>
      <c r="JIY116" s="908"/>
      <c r="JIZ116" s="908"/>
      <c r="JJA116" s="908"/>
      <c r="JJB116" s="908"/>
      <c r="JJC116" s="908"/>
      <c r="JJD116" s="908"/>
      <c r="JJE116" s="908"/>
      <c r="JJF116" s="908"/>
      <c r="JJG116" s="908"/>
      <c r="JJH116" s="908"/>
      <c r="JJI116" s="908"/>
      <c r="JJJ116" s="908"/>
      <c r="JJK116" s="908"/>
      <c r="JJL116" s="908"/>
      <c r="JJM116" s="908"/>
      <c r="JJN116" s="908"/>
      <c r="JJO116" s="908"/>
      <c r="JJP116" s="908"/>
      <c r="JJQ116" s="908"/>
      <c r="JJR116" s="908"/>
      <c r="JJS116" s="908"/>
      <c r="JJT116" s="908"/>
      <c r="JJU116" s="908"/>
      <c r="JJV116" s="908"/>
      <c r="JJW116" s="908"/>
      <c r="JJX116" s="908"/>
      <c r="JJY116" s="908"/>
      <c r="JJZ116" s="908"/>
      <c r="JKA116" s="908"/>
      <c r="JKB116" s="908"/>
      <c r="JKC116" s="908"/>
      <c r="JKD116" s="908"/>
      <c r="JKE116" s="908"/>
      <c r="JKF116" s="908"/>
      <c r="JKG116" s="908"/>
      <c r="JKH116" s="908"/>
      <c r="JKI116" s="908"/>
      <c r="JKJ116" s="908"/>
      <c r="JKK116" s="908"/>
      <c r="JKL116" s="908"/>
      <c r="JKM116" s="908"/>
      <c r="JKN116" s="908"/>
      <c r="JKO116" s="908"/>
      <c r="JKP116" s="908"/>
      <c r="JKQ116" s="908"/>
      <c r="JKR116" s="908"/>
      <c r="JKS116" s="908"/>
      <c r="JKT116" s="908"/>
      <c r="JKU116" s="908"/>
      <c r="JKV116" s="908"/>
      <c r="JKW116" s="908"/>
      <c r="JKX116" s="908"/>
      <c r="JKY116" s="908"/>
      <c r="JKZ116" s="908"/>
      <c r="JLA116" s="908"/>
      <c r="JLB116" s="908"/>
      <c r="JLC116" s="908"/>
      <c r="JLD116" s="908"/>
      <c r="JLE116" s="908"/>
      <c r="JLF116" s="908"/>
      <c r="JLG116" s="908"/>
      <c r="JLH116" s="908"/>
      <c r="JLI116" s="908"/>
      <c r="JLJ116" s="908"/>
      <c r="JLK116" s="908"/>
      <c r="JLL116" s="908"/>
      <c r="JLM116" s="908"/>
      <c r="JLN116" s="908"/>
      <c r="JLO116" s="908"/>
      <c r="JLP116" s="908"/>
      <c r="JLQ116" s="908"/>
      <c r="JLR116" s="908"/>
      <c r="JLS116" s="908"/>
      <c r="JLT116" s="908"/>
      <c r="JLU116" s="908"/>
      <c r="JLV116" s="908"/>
      <c r="JLW116" s="908"/>
      <c r="JLX116" s="908"/>
      <c r="JLY116" s="908"/>
      <c r="JLZ116" s="908"/>
      <c r="JMA116" s="908"/>
      <c r="JMB116" s="908"/>
      <c r="JMC116" s="908"/>
      <c r="JMD116" s="908"/>
      <c r="JME116" s="908"/>
      <c r="JMF116" s="908"/>
      <c r="JMG116" s="908"/>
      <c r="JMH116" s="908"/>
      <c r="JMI116" s="908"/>
      <c r="JMJ116" s="908"/>
      <c r="JMK116" s="908"/>
      <c r="JML116" s="908"/>
      <c r="JMM116" s="908"/>
      <c r="JMN116" s="908"/>
      <c r="JMO116" s="908"/>
      <c r="JMP116" s="908"/>
      <c r="JMQ116" s="908"/>
      <c r="JMR116" s="908"/>
      <c r="JMS116" s="908"/>
      <c r="JMT116" s="908"/>
      <c r="JMU116" s="908"/>
      <c r="JMV116" s="908"/>
      <c r="JMW116" s="908"/>
      <c r="JMX116" s="908"/>
      <c r="JMY116" s="908"/>
      <c r="JMZ116" s="908"/>
      <c r="JNA116" s="908"/>
      <c r="JNB116" s="908"/>
      <c r="JNC116" s="908"/>
      <c r="JND116" s="908"/>
      <c r="JNE116" s="908"/>
      <c r="JNF116" s="908"/>
      <c r="JNG116" s="908"/>
      <c r="JNH116" s="908"/>
      <c r="JNI116" s="908"/>
      <c r="JNJ116" s="908"/>
      <c r="JNK116" s="908"/>
      <c r="JNL116" s="908"/>
      <c r="JNM116" s="908"/>
      <c r="JNN116" s="908"/>
      <c r="JNO116" s="908"/>
      <c r="JNP116" s="908"/>
      <c r="JNQ116" s="908"/>
      <c r="JNR116" s="908"/>
      <c r="JNS116" s="908"/>
      <c r="JNT116" s="908"/>
      <c r="JNU116" s="908"/>
      <c r="JNV116" s="908"/>
      <c r="JNW116" s="908"/>
      <c r="JNX116" s="908"/>
      <c r="JNY116" s="908"/>
      <c r="JNZ116" s="908"/>
      <c r="JOA116" s="908"/>
      <c r="JOB116" s="908"/>
      <c r="JOC116" s="908"/>
      <c r="JOD116" s="908"/>
      <c r="JOE116" s="908"/>
      <c r="JOF116" s="908"/>
      <c r="JOG116" s="908"/>
      <c r="JOH116" s="908"/>
      <c r="JOI116" s="908"/>
      <c r="JOJ116" s="908"/>
      <c r="JOK116" s="908"/>
      <c r="JOL116" s="908"/>
      <c r="JOM116" s="908"/>
      <c r="JON116" s="908"/>
      <c r="JOO116" s="908"/>
      <c r="JOP116" s="908"/>
      <c r="JOQ116" s="908"/>
      <c r="JOR116" s="908"/>
      <c r="JOS116" s="908"/>
      <c r="JOT116" s="908"/>
      <c r="JOU116" s="908"/>
      <c r="JOV116" s="908"/>
      <c r="JOW116" s="908"/>
      <c r="JOX116" s="908"/>
      <c r="JOY116" s="908"/>
      <c r="JOZ116" s="908"/>
      <c r="JPA116" s="908"/>
      <c r="JPB116" s="908"/>
      <c r="JPC116" s="908"/>
      <c r="JPD116" s="908"/>
      <c r="JPE116" s="908"/>
      <c r="JPF116" s="908"/>
      <c r="JPG116" s="908"/>
      <c r="JPH116" s="908"/>
      <c r="JPI116" s="908"/>
      <c r="JPJ116" s="908"/>
      <c r="JPK116" s="908"/>
      <c r="JPL116" s="908"/>
      <c r="JPM116" s="908"/>
      <c r="JPN116" s="908"/>
      <c r="JPO116" s="908"/>
      <c r="JPP116" s="908"/>
      <c r="JPQ116" s="908"/>
      <c r="JPR116" s="908"/>
      <c r="JPS116" s="908"/>
      <c r="JPT116" s="908"/>
      <c r="JPU116" s="908"/>
      <c r="JPV116" s="908"/>
      <c r="JPW116" s="908"/>
      <c r="JPX116" s="908"/>
      <c r="JPY116" s="908"/>
      <c r="JPZ116" s="908"/>
      <c r="JQA116" s="908"/>
      <c r="JQB116" s="908"/>
      <c r="JQC116" s="908"/>
      <c r="JQD116" s="908"/>
      <c r="JQE116" s="908"/>
      <c r="JQF116" s="908"/>
      <c r="JQG116" s="908"/>
      <c r="JQH116" s="908"/>
      <c r="JQI116" s="908"/>
      <c r="JQJ116" s="908"/>
      <c r="JQK116" s="908"/>
      <c r="JQL116" s="908"/>
      <c r="JQM116" s="908"/>
      <c r="JQN116" s="908"/>
      <c r="JQO116" s="908"/>
      <c r="JQP116" s="908"/>
      <c r="JQQ116" s="908"/>
      <c r="JQR116" s="908"/>
      <c r="JQS116" s="908"/>
      <c r="JQT116" s="908"/>
      <c r="JQU116" s="908"/>
      <c r="JQV116" s="908"/>
      <c r="JQW116" s="908"/>
      <c r="JQX116" s="908"/>
      <c r="JQY116" s="908"/>
      <c r="JQZ116" s="908"/>
      <c r="JRA116" s="908"/>
      <c r="JRB116" s="908"/>
      <c r="JRC116" s="908"/>
      <c r="JRD116" s="908"/>
      <c r="JRE116" s="908"/>
      <c r="JRF116" s="908"/>
      <c r="JRG116" s="908"/>
      <c r="JRH116" s="908"/>
      <c r="JRI116" s="908"/>
      <c r="JRJ116" s="908"/>
      <c r="JRK116" s="908"/>
      <c r="JRL116" s="908"/>
      <c r="JRM116" s="908"/>
      <c r="JRN116" s="908"/>
      <c r="JRO116" s="908"/>
      <c r="JRP116" s="908"/>
      <c r="JRQ116" s="908"/>
      <c r="JRR116" s="908"/>
      <c r="JRS116" s="908"/>
      <c r="JRT116" s="908"/>
      <c r="JRU116" s="908"/>
      <c r="JRV116" s="908"/>
      <c r="JRW116" s="908"/>
      <c r="JRX116" s="908"/>
      <c r="JRY116" s="908"/>
      <c r="JRZ116" s="908"/>
      <c r="JSA116" s="908"/>
      <c r="JSB116" s="908"/>
      <c r="JSC116" s="908"/>
      <c r="JSD116" s="908"/>
      <c r="JSE116" s="908"/>
      <c r="JSF116" s="908"/>
      <c r="JSG116" s="908"/>
      <c r="JSH116" s="908"/>
      <c r="JSI116" s="908"/>
      <c r="JSJ116" s="908"/>
      <c r="JSK116" s="908"/>
      <c r="JSL116" s="908"/>
      <c r="JSM116" s="908"/>
      <c r="JSN116" s="908"/>
      <c r="JSO116" s="908"/>
      <c r="JSP116" s="908"/>
      <c r="JSQ116" s="908"/>
      <c r="JSR116" s="908"/>
      <c r="JSS116" s="908"/>
      <c r="JST116" s="908"/>
      <c r="JSU116" s="908"/>
      <c r="JSV116" s="908"/>
      <c r="JSW116" s="908"/>
      <c r="JSX116" s="908"/>
      <c r="JSY116" s="908"/>
      <c r="JSZ116" s="908"/>
      <c r="JTA116" s="908"/>
      <c r="JTB116" s="908"/>
      <c r="JTC116" s="908"/>
      <c r="JTD116" s="908"/>
      <c r="JTE116" s="908"/>
      <c r="JTF116" s="908"/>
      <c r="JTG116" s="908"/>
      <c r="JTH116" s="908"/>
      <c r="JTI116" s="908"/>
      <c r="JTJ116" s="908"/>
      <c r="JTK116" s="908"/>
      <c r="JTL116" s="908"/>
      <c r="JTM116" s="908"/>
      <c r="JTN116" s="908"/>
      <c r="JTO116" s="908"/>
      <c r="JTP116" s="908"/>
      <c r="JTQ116" s="908"/>
      <c r="JTR116" s="908"/>
      <c r="JTS116" s="908"/>
      <c r="JTT116" s="908"/>
      <c r="JTU116" s="908"/>
      <c r="JTV116" s="908"/>
      <c r="JTW116" s="908"/>
      <c r="JTX116" s="908"/>
      <c r="JTY116" s="908"/>
      <c r="JTZ116" s="908"/>
      <c r="JUA116" s="908"/>
      <c r="JUB116" s="908"/>
      <c r="JUC116" s="908"/>
      <c r="JUD116" s="908"/>
      <c r="JUE116" s="908"/>
      <c r="JUF116" s="908"/>
      <c r="JUG116" s="908"/>
      <c r="JUH116" s="908"/>
      <c r="JUI116" s="908"/>
      <c r="JUJ116" s="908"/>
      <c r="JUK116" s="908"/>
      <c r="JUL116" s="908"/>
      <c r="JUM116" s="908"/>
      <c r="JUN116" s="908"/>
      <c r="JUO116" s="908"/>
      <c r="JUP116" s="908"/>
      <c r="JUQ116" s="908"/>
      <c r="JUR116" s="908"/>
      <c r="JUS116" s="908"/>
      <c r="JUT116" s="908"/>
      <c r="JUU116" s="908"/>
      <c r="JUV116" s="908"/>
      <c r="JUW116" s="908"/>
      <c r="JUX116" s="908"/>
      <c r="JUY116" s="908"/>
      <c r="JUZ116" s="908"/>
      <c r="JVA116" s="908"/>
      <c r="JVB116" s="908"/>
      <c r="JVC116" s="908"/>
      <c r="JVD116" s="908"/>
      <c r="JVE116" s="908"/>
      <c r="JVF116" s="908"/>
      <c r="JVG116" s="908"/>
      <c r="JVH116" s="908"/>
      <c r="JVI116" s="908"/>
      <c r="JVJ116" s="908"/>
      <c r="JVK116" s="908"/>
      <c r="JVL116" s="908"/>
      <c r="JVM116" s="908"/>
      <c r="JVN116" s="908"/>
      <c r="JVO116" s="908"/>
      <c r="JVP116" s="908"/>
      <c r="JVQ116" s="908"/>
      <c r="JVR116" s="908"/>
      <c r="JVS116" s="908"/>
      <c r="JVT116" s="908"/>
      <c r="JVU116" s="908"/>
      <c r="JVV116" s="908"/>
      <c r="JVW116" s="908"/>
      <c r="JVX116" s="908"/>
      <c r="JVY116" s="908"/>
      <c r="JVZ116" s="908"/>
      <c r="JWA116" s="908"/>
      <c r="JWB116" s="908"/>
      <c r="JWC116" s="908"/>
      <c r="JWD116" s="908"/>
      <c r="JWE116" s="908"/>
      <c r="JWF116" s="908"/>
      <c r="JWG116" s="908"/>
      <c r="JWH116" s="908"/>
      <c r="JWI116" s="908"/>
      <c r="JWJ116" s="908"/>
      <c r="JWK116" s="908"/>
      <c r="JWL116" s="908"/>
      <c r="JWM116" s="908"/>
      <c r="JWN116" s="908"/>
      <c r="JWO116" s="908"/>
      <c r="JWP116" s="908"/>
      <c r="JWQ116" s="908"/>
      <c r="JWR116" s="908"/>
      <c r="JWS116" s="908"/>
      <c r="JWT116" s="908"/>
      <c r="JWU116" s="908"/>
      <c r="JWV116" s="908"/>
      <c r="JWW116" s="908"/>
      <c r="JWX116" s="908"/>
      <c r="JWY116" s="908"/>
      <c r="JWZ116" s="908"/>
      <c r="JXA116" s="908"/>
      <c r="JXB116" s="908"/>
      <c r="JXC116" s="908"/>
      <c r="JXD116" s="908"/>
      <c r="JXE116" s="908"/>
      <c r="JXF116" s="908"/>
      <c r="JXG116" s="908"/>
      <c r="JXH116" s="908"/>
      <c r="JXI116" s="908"/>
      <c r="JXJ116" s="908"/>
      <c r="JXK116" s="908"/>
      <c r="JXL116" s="908"/>
      <c r="JXM116" s="908"/>
      <c r="JXN116" s="908"/>
      <c r="JXO116" s="908"/>
      <c r="JXP116" s="908"/>
      <c r="JXQ116" s="908"/>
      <c r="JXR116" s="908"/>
      <c r="JXS116" s="908"/>
      <c r="JXT116" s="908"/>
      <c r="JXU116" s="908"/>
      <c r="JXV116" s="908"/>
      <c r="JXW116" s="908"/>
      <c r="JXX116" s="908"/>
      <c r="JXY116" s="908"/>
      <c r="JXZ116" s="908"/>
      <c r="JYA116" s="908"/>
      <c r="JYB116" s="908"/>
      <c r="JYC116" s="908"/>
      <c r="JYD116" s="908"/>
      <c r="JYE116" s="908"/>
      <c r="JYF116" s="908"/>
      <c r="JYG116" s="908"/>
      <c r="JYH116" s="908"/>
      <c r="JYI116" s="908"/>
      <c r="JYJ116" s="908"/>
      <c r="JYK116" s="908"/>
      <c r="JYL116" s="908"/>
      <c r="JYM116" s="908"/>
      <c r="JYN116" s="908"/>
      <c r="JYO116" s="908"/>
      <c r="JYP116" s="908"/>
      <c r="JYQ116" s="908"/>
      <c r="JYR116" s="908"/>
      <c r="JYS116" s="908"/>
      <c r="JYT116" s="908"/>
      <c r="JYU116" s="908"/>
      <c r="JYV116" s="908"/>
      <c r="JYW116" s="908"/>
      <c r="JYX116" s="908"/>
      <c r="JYY116" s="908"/>
      <c r="JYZ116" s="908"/>
      <c r="JZA116" s="908"/>
      <c r="JZB116" s="908"/>
      <c r="JZC116" s="908"/>
      <c r="JZD116" s="908"/>
      <c r="JZE116" s="908"/>
      <c r="JZF116" s="908"/>
      <c r="JZG116" s="908"/>
      <c r="JZH116" s="908"/>
      <c r="JZI116" s="908"/>
      <c r="JZJ116" s="908"/>
      <c r="JZK116" s="908"/>
      <c r="JZL116" s="908"/>
      <c r="JZM116" s="908"/>
      <c r="JZN116" s="908"/>
      <c r="JZO116" s="908"/>
      <c r="JZP116" s="908"/>
      <c r="JZQ116" s="908"/>
      <c r="JZR116" s="908"/>
      <c r="JZS116" s="908"/>
      <c r="JZT116" s="908"/>
      <c r="JZU116" s="908"/>
      <c r="JZV116" s="908"/>
      <c r="JZW116" s="908"/>
      <c r="JZX116" s="908"/>
      <c r="JZY116" s="908"/>
      <c r="JZZ116" s="908"/>
      <c r="KAA116" s="908"/>
      <c r="KAB116" s="908"/>
      <c r="KAC116" s="908"/>
      <c r="KAD116" s="908"/>
      <c r="KAE116" s="908"/>
      <c r="KAF116" s="908"/>
      <c r="KAG116" s="908"/>
      <c r="KAH116" s="908"/>
      <c r="KAI116" s="908"/>
      <c r="KAJ116" s="908"/>
      <c r="KAK116" s="908"/>
      <c r="KAL116" s="908"/>
      <c r="KAM116" s="908"/>
      <c r="KAN116" s="908"/>
      <c r="KAO116" s="908"/>
      <c r="KAP116" s="908"/>
      <c r="KAQ116" s="908"/>
      <c r="KAR116" s="908"/>
      <c r="KAS116" s="908"/>
      <c r="KAT116" s="908"/>
      <c r="KAU116" s="908"/>
      <c r="KAV116" s="908"/>
      <c r="KAW116" s="908"/>
      <c r="KAX116" s="908"/>
      <c r="KAY116" s="908"/>
      <c r="KAZ116" s="908"/>
      <c r="KBA116" s="908"/>
      <c r="KBB116" s="908"/>
      <c r="KBC116" s="908"/>
      <c r="KBD116" s="908"/>
      <c r="KBE116" s="908"/>
      <c r="KBF116" s="908"/>
      <c r="KBG116" s="908"/>
      <c r="KBH116" s="908"/>
      <c r="KBI116" s="908"/>
      <c r="KBJ116" s="908"/>
      <c r="KBK116" s="908"/>
      <c r="KBL116" s="908"/>
      <c r="KBM116" s="908"/>
      <c r="KBN116" s="908"/>
      <c r="KBO116" s="908"/>
      <c r="KBP116" s="908"/>
      <c r="KBQ116" s="908"/>
      <c r="KBR116" s="908"/>
      <c r="KBS116" s="908"/>
      <c r="KBT116" s="908"/>
      <c r="KBU116" s="908"/>
      <c r="KBV116" s="908"/>
      <c r="KBW116" s="908"/>
      <c r="KBX116" s="908"/>
      <c r="KBY116" s="908"/>
      <c r="KBZ116" s="908"/>
      <c r="KCA116" s="908"/>
      <c r="KCB116" s="908"/>
      <c r="KCC116" s="908"/>
      <c r="KCD116" s="908"/>
      <c r="KCE116" s="908"/>
      <c r="KCF116" s="908"/>
      <c r="KCG116" s="908"/>
      <c r="KCH116" s="908"/>
      <c r="KCI116" s="908"/>
      <c r="KCJ116" s="908"/>
      <c r="KCK116" s="908"/>
      <c r="KCL116" s="908"/>
      <c r="KCM116" s="908"/>
      <c r="KCN116" s="908"/>
      <c r="KCO116" s="908"/>
      <c r="KCP116" s="908"/>
      <c r="KCQ116" s="908"/>
      <c r="KCR116" s="908"/>
      <c r="KCS116" s="908"/>
      <c r="KCT116" s="908"/>
      <c r="KCU116" s="908"/>
      <c r="KCV116" s="908"/>
      <c r="KCW116" s="908"/>
      <c r="KCX116" s="908"/>
      <c r="KCY116" s="908"/>
      <c r="KCZ116" s="908"/>
      <c r="KDA116" s="908"/>
      <c r="KDB116" s="908"/>
      <c r="KDC116" s="908"/>
      <c r="KDD116" s="908"/>
      <c r="KDE116" s="908"/>
      <c r="KDF116" s="908"/>
      <c r="KDG116" s="908"/>
      <c r="KDH116" s="908"/>
      <c r="KDI116" s="908"/>
      <c r="KDJ116" s="908"/>
      <c r="KDK116" s="908"/>
      <c r="KDL116" s="908"/>
      <c r="KDM116" s="908"/>
      <c r="KDN116" s="908"/>
      <c r="KDO116" s="908"/>
      <c r="KDP116" s="908"/>
      <c r="KDQ116" s="908"/>
      <c r="KDR116" s="908"/>
      <c r="KDS116" s="908"/>
      <c r="KDT116" s="908"/>
      <c r="KDU116" s="908"/>
      <c r="KDV116" s="908"/>
      <c r="KDW116" s="908"/>
      <c r="KDX116" s="908"/>
      <c r="KDY116" s="908"/>
      <c r="KDZ116" s="908"/>
      <c r="KEA116" s="908"/>
      <c r="KEB116" s="908"/>
      <c r="KEC116" s="908"/>
      <c r="KED116" s="908"/>
      <c r="KEE116" s="908"/>
      <c r="KEF116" s="908"/>
      <c r="KEG116" s="908"/>
      <c r="KEH116" s="908"/>
      <c r="KEI116" s="908"/>
      <c r="KEJ116" s="908"/>
      <c r="KEK116" s="908"/>
      <c r="KEL116" s="908"/>
      <c r="KEM116" s="908"/>
      <c r="KEN116" s="908"/>
      <c r="KEO116" s="908"/>
      <c r="KEP116" s="908"/>
      <c r="KEQ116" s="908"/>
      <c r="KER116" s="908"/>
      <c r="KES116" s="908"/>
      <c r="KET116" s="908"/>
      <c r="KEU116" s="908"/>
      <c r="KEV116" s="908"/>
      <c r="KEW116" s="908"/>
      <c r="KEX116" s="908"/>
      <c r="KEY116" s="908"/>
      <c r="KEZ116" s="908"/>
      <c r="KFA116" s="908"/>
      <c r="KFB116" s="908"/>
      <c r="KFC116" s="908"/>
      <c r="KFD116" s="908"/>
      <c r="KFE116" s="908"/>
      <c r="KFF116" s="908"/>
      <c r="KFG116" s="908"/>
      <c r="KFH116" s="908"/>
      <c r="KFI116" s="908"/>
      <c r="KFJ116" s="908"/>
      <c r="KFK116" s="908"/>
      <c r="KFL116" s="908"/>
      <c r="KFM116" s="908"/>
      <c r="KFN116" s="908"/>
      <c r="KFO116" s="908"/>
      <c r="KFP116" s="908"/>
      <c r="KFQ116" s="908"/>
      <c r="KFR116" s="908"/>
      <c r="KFS116" s="908"/>
      <c r="KFT116" s="908"/>
      <c r="KFU116" s="908"/>
      <c r="KFV116" s="908"/>
      <c r="KFW116" s="908"/>
      <c r="KFX116" s="908"/>
      <c r="KFY116" s="908"/>
      <c r="KFZ116" s="908"/>
      <c r="KGA116" s="908"/>
      <c r="KGB116" s="908"/>
      <c r="KGC116" s="908"/>
      <c r="KGD116" s="908"/>
      <c r="KGE116" s="908"/>
      <c r="KGF116" s="908"/>
      <c r="KGG116" s="908"/>
      <c r="KGH116" s="908"/>
      <c r="KGI116" s="908"/>
      <c r="KGJ116" s="908"/>
      <c r="KGK116" s="908"/>
      <c r="KGL116" s="908"/>
      <c r="KGM116" s="908"/>
      <c r="KGN116" s="908"/>
      <c r="KGO116" s="908"/>
      <c r="KGP116" s="908"/>
      <c r="KGQ116" s="908"/>
      <c r="KGR116" s="908"/>
      <c r="KGS116" s="908"/>
      <c r="KGT116" s="908"/>
      <c r="KGU116" s="908"/>
      <c r="KGV116" s="908"/>
      <c r="KGW116" s="908"/>
      <c r="KGX116" s="908"/>
      <c r="KGY116" s="908"/>
      <c r="KGZ116" s="908"/>
      <c r="KHA116" s="908"/>
      <c r="KHB116" s="908"/>
      <c r="KHC116" s="908"/>
      <c r="KHD116" s="908"/>
      <c r="KHE116" s="908"/>
      <c r="KHF116" s="908"/>
      <c r="KHG116" s="908"/>
      <c r="KHH116" s="908"/>
      <c r="KHI116" s="908"/>
      <c r="KHJ116" s="908"/>
      <c r="KHK116" s="908"/>
      <c r="KHL116" s="908"/>
      <c r="KHM116" s="908"/>
      <c r="KHN116" s="908"/>
      <c r="KHO116" s="908"/>
      <c r="KHP116" s="908"/>
      <c r="KHQ116" s="908"/>
      <c r="KHR116" s="908"/>
      <c r="KHS116" s="908"/>
      <c r="KHT116" s="908"/>
      <c r="KHU116" s="908"/>
      <c r="KHV116" s="908"/>
      <c r="KHW116" s="908"/>
      <c r="KHX116" s="908"/>
      <c r="KHY116" s="908"/>
      <c r="KHZ116" s="908"/>
      <c r="KIA116" s="908"/>
      <c r="KIB116" s="908"/>
      <c r="KIC116" s="908"/>
      <c r="KID116" s="908"/>
      <c r="KIE116" s="908"/>
      <c r="KIF116" s="908"/>
      <c r="KIG116" s="908"/>
      <c r="KIH116" s="908"/>
      <c r="KII116" s="908"/>
      <c r="KIJ116" s="908"/>
      <c r="KIK116" s="908"/>
      <c r="KIL116" s="908"/>
      <c r="KIM116" s="908"/>
      <c r="KIN116" s="908"/>
      <c r="KIO116" s="908"/>
      <c r="KIP116" s="908"/>
      <c r="KIQ116" s="908"/>
      <c r="KIR116" s="908"/>
      <c r="KIS116" s="908"/>
      <c r="KIT116" s="908"/>
      <c r="KIU116" s="908"/>
      <c r="KIV116" s="908"/>
      <c r="KIW116" s="908"/>
      <c r="KIX116" s="908"/>
      <c r="KIY116" s="908"/>
      <c r="KIZ116" s="908"/>
      <c r="KJA116" s="908"/>
      <c r="KJB116" s="908"/>
      <c r="KJC116" s="908"/>
      <c r="KJD116" s="908"/>
      <c r="KJE116" s="908"/>
      <c r="KJF116" s="908"/>
      <c r="KJG116" s="908"/>
      <c r="KJH116" s="908"/>
      <c r="KJI116" s="908"/>
      <c r="KJJ116" s="908"/>
      <c r="KJK116" s="908"/>
      <c r="KJL116" s="908"/>
      <c r="KJM116" s="908"/>
      <c r="KJN116" s="908"/>
      <c r="KJO116" s="908"/>
      <c r="KJP116" s="908"/>
      <c r="KJQ116" s="908"/>
      <c r="KJR116" s="908"/>
      <c r="KJS116" s="908"/>
      <c r="KJT116" s="908"/>
      <c r="KJU116" s="908"/>
      <c r="KJV116" s="908"/>
      <c r="KJW116" s="908"/>
      <c r="KJX116" s="908"/>
      <c r="KJY116" s="908"/>
      <c r="KJZ116" s="908"/>
      <c r="KKA116" s="908"/>
      <c r="KKB116" s="908"/>
      <c r="KKC116" s="908"/>
      <c r="KKD116" s="908"/>
      <c r="KKE116" s="908"/>
      <c r="KKF116" s="908"/>
      <c r="KKG116" s="908"/>
      <c r="KKH116" s="908"/>
      <c r="KKI116" s="908"/>
      <c r="KKJ116" s="908"/>
      <c r="KKK116" s="908"/>
      <c r="KKL116" s="908"/>
      <c r="KKM116" s="908"/>
      <c r="KKN116" s="908"/>
      <c r="KKO116" s="908"/>
      <c r="KKP116" s="908"/>
      <c r="KKQ116" s="908"/>
      <c r="KKR116" s="908"/>
      <c r="KKS116" s="908"/>
      <c r="KKT116" s="908"/>
      <c r="KKU116" s="908"/>
      <c r="KKV116" s="908"/>
      <c r="KKW116" s="908"/>
      <c r="KKX116" s="908"/>
      <c r="KKY116" s="908"/>
      <c r="KKZ116" s="908"/>
      <c r="KLA116" s="908"/>
      <c r="KLB116" s="908"/>
      <c r="KLC116" s="908"/>
      <c r="KLD116" s="908"/>
      <c r="KLE116" s="908"/>
      <c r="KLF116" s="908"/>
      <c r="KLG116" s="908"/>
      <c r="KLH116" s="908"/>
      <c r="KLI116" s="908"/>
      <c r="KLJ116" s="908"/>
      <c r="KLK116" s="908"/>
      <c r="KLL116" s="908"/>
      <c r="KLM116" s="908"/>
      <c r="KLN116" s="908"/>
      <c r="KLO116" s="908"/>
      <c r="KLP116" s="908"/>
      <c r="KLQ116" s="908"/>
      <c r="KLR116" s="908"/>
      <c r="KLS116" s="908"/>
      <c r="KLT116" s="908"/>
      <c r="KLU116" s="908"/>
      <c r="KLV116" s="908"/>
      <c r="KLW116" s="908"/>
      <c r="KLX116" s="908"/>
      <c r="KLY116" s="908"/>
      <c r="KLZ116" s="908"/>
      <c r="KMA116" s="908"/>
      <c r="KMB116" s="908"/>
      <c r="KMC116" s="908"/>
      <c r="KMD116" s="908"/>
      <c r="KME116" s="908"/>
      <c r="KMF116" s="908"/>
      <c r="KMG116" s="908"/>
      <c r="KMH116" s="908"/>
      <c r="KMI116" s="908"/>
      <c r="KMJ116" s="908"/>
      <c r="KMK116" s="908"/>
      <c r="KML116" s="908"/>
      <c r="KMM116" s="908"/>
      <c r="KMN116" s="908"/>
      <c r="KMO116" s="908"/>
      <c r="KMP116" s="908"/>
      <c r="KMQ116" s="908"/>
      <c r="KMR116" s="908"/>
      <c r="KMS116" s="908"/>
      <c r="KMT116" s="908"/>
      <c r="KMU116" s="908"/>
      <c r="KMV116" s="908"/>
      <c r="KMW116" s="908"/>
      <c r="KMX116" s="908"/>
      <c r="KMY116" s="908"/>
      <c r="KMZ116" s="908"/>
      <c r="KNA116" s="908"/>
      <c r="KNB116" s="908"/>
      <c r="KNC116" s="908"/>
      <c r="KND116" s="908"/>
      <c r="KNE116" s="908"/>
      <c r="KNF116" s="908"/>
      <c r="KNG116" s="908"/>
      <c r="KNH116" s="908"/>
      <c r="KNI116" s="908"/>
      <c r="KNJ116" s="908"/>
      <c r="KNK116" s="908"/>
      <c r="KNL116" s="908"/>
      <c r="KNM116" s="908"/>
      <c r="KNN116" s="908"/>
      <c r="KNO116" s="908"/>
      <c r="KNP116" s="908"/>
      <c r="KNQ116" s="908"/>
      <c r="KNR116" s="908"/>
      <c r="KNS116" s="908"/>
      <c r="KNT116" s="908"/>
      <c r="KNU116" s="908"/>
      <c r="KNV116" s="908"/>
      <c r="KNW116" s="908"/>
      <c r="KNX116" s="908"/>
      <c r="KNY116" s="908"/>
      <c r="KNZ116" s="908"/>
      <c r="KOA116" s="908"/>
      <c r="KOB116" s="908"/>
      <c r="KOC116" s="908"/>
      <c r="KOD116" s="908"/>
      <c r="KOE116" s="908"/>
      <c r="KOF116" s="908"/>
      <c r="KOG116" s="908"/>
      <c r="KOH116" s="908"/>
      <c r="KOI116" s="908"/>
      <c r="KOJ116" s="908"/>
      <c r="KOK116" s="908"/>
      <c r="KOL116" s="908"/>
      <c r="KOM116" s="908"/>
      <c r="KON116" s="908"/>
      <c r="KOO116" s="908"/>
      <c r="KOP116" s="908"/>
      <c r="KOQ116" s="908"/>
      <c r="KOR116" s="908"/>
      <c r="KOS116" s="908"/>
      <c r="KOT116" s="908"/>
      <c r="KOU116" s="908"/>
      <c r="KOV116" s="908"/>
      <c r="KOW116" s="908"/>
      <c r="KOX116" s="908"/>
      <c r="KOY116" s="908"/>
      <c r="KOZ116" s="908"/>
      <c r="KPA116" s="908"/>
      <c r="KPB116" s="908"/>
      <c r="KPC116" s="908"/>
      <c r="KPD116" s="908"/>
      <c r="KPE116" s="908"/>
      <c r="KPF116" s="908"/>
      <c r="KPG116" s="908"/>
      <c r="KPH116" s="908"/>
      <c r="KPI116" s="908"/>
      <c r="KPJ116" s="908"/>
      <c r="KPK116" s="908"/>
      <c r="KPL116" s="908"/>
      <c r="KPM116" s="908"/>
      <c r="KPN116" s="908"/>
      <c r="KPO116" s="908"/>
      <c r="KPP116" s="908"/>
      <c r="KPQ116" s="908"/>
      <c r="KPR116" s="908"/>
      <c r="KPS116" s="908"/>
      <c r="KPT116" s="908"/>
      <c r="KPU116" s="908"/>
      <c r="KPV116" s="908"/>
      <c r="KPW116" s="908"/>
      <c r="KPX116" s="908"/>
      <c r="KPY116" s="908"/>
      <c r="KPZ116" s="908"/>
      <c r="KQA116" s="908"/>
      <c r="KQB116" s="908"/>
      <c r="KQC116" s="908"/>
      <c r="KQD116" s="908"/>
      <c r="KQE116" s="908"/>
      <c r="KQF116" s="908"/>
      <c r="KQG116" s="908"/>
      <c r="KQH116" s="908"/>
      <c r="KQI116" s="908"/>
      <c r="KQJ116" s="908"/>
      <c r="KQK116" s="908"/>
      <c r="KQL116" s="908"/>
      <c r="KQM116" s="908"/>
      <c r="KQN116" s="908"/>
      <c r="KQO116" s="908"/>
      <c r="KQP116" s="908"/>
      <c r="KQQ116" s="908"/>
      <c r="KQR116" s="908"/>
      <c r="KQS116" s="908"/>
      <c r="KQT116" s="908"/>
      <c r="KQU116" s="908"/>
      <c r="KQV116" s="908"/>
      <c r="KQW116" s="908"/>
      <c r="KQX116" s="908"/>
      <c r="KQY116" s="908"/>
      <c r="KQZ116" s="908"/>
      <c r="KRA116" s="908"/>
      <c r="KRB116" s="908"/>
      <c r="KRC116" s="908"/>
      <c r="KRD116" s="908"/>
      <c r="KRE116" s="908"/>
      <c r="KRF116" s="908"/>
      <c r="KRG116" s="908"/>
      <c r="KRH116" s="908"/>
      <c r="KRI116" s="908"/>
      <c r="KRJ116" s="908"/>
      <c r="KRK116" s="908"/>
      <c r="KRL116" s="908"/>
      <c r="KRM116" s="908"/>
      <c r="KRN116" s="908"/>
      <c r="KRO116" s="908"/>
      <c r="KRP116" s="908"/>
      <c r="KRQ116" s="908"/>
      <c r="KRR116" s="908"/>
      <c r="KRS116" s="908"/>
      <c r="KRT116" s="908"/>
      <c r="KRU116" s="908"/>
      <c r="KRV116" s="908"/>
      <c r="KRW116" s="908"/>
      <c r="KRX116" s="908"/>
      <c r="KRY116" s="908"/>
      <c r="KRZ116" s="908"/>
      <c r="KSA116" s="908"/>
      <c r="KSB116" s="908"/>
      <c r="KSC116" s="908"/>
      <c r="KSD116" s="908"/>
      <c r="KSE116" s="908"/>
      <c r="KSF116" s="908"/>
      <c r="KSG116" s="908"/>
      <c r="KSH116" s="908"/>
      <c r="KSI116" s="908"/>
      <c r="KSJ116" s="908"/>
      <c r="KSK116" s="908"/>
      <c r="KSL116" s="908"/>
      <c r="KSM116" s="908"/>
      <c r="KSN116" s="908"/>
      <c r="KSO116" s="908"/>
      <c r="KSP116" s="908"/>
      <c r="KSQ116" s="908"/>
      <c r="KSR116" s="908"/>
      <c r="KSS116" s="908"/>
      <c r="KST116" s="908"/>
      <c r="KSU116" s="908"/>
      <c r="KSV116" s="908"/>
      <c r="KSW116" s="908"/>
      <c r="KSX116" s="908"/>
      <c r="KSY116" s="908"/>
      <c r="KSZ116" s="908"/>
      <c r="KTA116" s="908"/>
      <c r="KTB116" s="908"/>
      <c r="KTC116" s="908"/>
      <c r="KTD116" s="908"/>
      <c r="KTE116" s="908"/>
      <c r="KTF116" s="908"/>
      <c r="KTG116" s="908"/>
      <c r="KTH116" s="908"/>
      <c r="KTI116" s="908"/>
      <c r="KTJ116" s="908"/>
      <c r="KTK116" s="908"/>
      <c r="KTL116" s="908"/>
      <c r="KTM116" s="908"/>
      <c r="KTN116" s="908"/>
      <c r="KTO116" s="908"/>
      <c r="KTP116" s="908"/>
      <c r="KTQ116" s="908"/>
      <c r="KTR116" s="908"/>
      <c r="KTS116" s="908"/>
      <c r="KTT116" s="908"/>
      <c r="KTU116" s="908"/>
      <c r="KTV116" s="908"/>
      <c r="KTW116" s="908"/>
      <c r="KTX116" s="908"/>
      <c r="KTY116" s="908"/>
      <c r="KTZ116" s="908"/>
      <c r="KUA116" s="908"/>
      <c r="KUB116" s="908"/>
      <c r="KUC116" s="908"/>
      <c r="KUD116" s="908"/>
      <c r="KUE116" s="908"/>
      <c r="KUF116" s="908"/>
      <c r="KUG116" s="908"/>
      <c r="KUH116" s="908"/>
      <c r="KUI116" s="908"/>
      <c r="KUJ116" s="908"/>
      <c r="KUK116" s="908"/>
      <c r="KUL116" s="908"/>
      <c r="KUM116" s="908"/>
      <c r="KUN116" s="908"/>
      <c r="KUO116" s="908"/>
      <c r="KUP116" s="908"/>
      <c r="KUQ116" s="908"/>
      <c r="KUR116" s="908"/>
      <c r="KUS116" s="908"/>
      <c r="KUT116" s="908"/>
      <c r="KUU116" s="908"/>
      <c r="KUV116" s="908"/>
      <c r="KUW116" s="908"/>
      <c r="KUX116" s="908"/>
      <c r="KUY116" s="908"/>
      <c r="KUZ116" s="908"/>
      <c r="KVA116" s="908"/>
      <c r="KVB116" s="908"/>
      <c r="KVC116" s="908"/>
      <c r="KVD116" s="908"/>
      <c r="KVE116" s="908"/>
      <c r="KVF116" s="908"/>
      <c r="KVG116" s="908"/>
      <c r="KVH116" s="908"/>
      <c r="KVI116" s="908"/>
      <c r="KVJ116" s="908"/>
      <c r="KVK116" s="908"/>
      <c r="KVL116" s="908"/>
      <c r="KVM116" s="908"/>
      <c r="KVN116" s="908"/>
      <c r="KVO116" s="908"/>
      <c r="KVP116" s="908"/>
      <c r="KVQ116" s="908"/>
      <c r="KVR116" s="908"/>
      <c r="KVS116" s="908"/>
      <c r="KVT116" s="908"/>
      <c r="KVU116" s="908"/>
      <c r="KVV116" s="908"/>
      <c r="KVW116" s="908"/>
      <c r="KVX116" s="908"/>
      <c r="KVY116" s="908"/>
      <c r="KVZ116" s="908"/>
      <c r="KWA116" s="908"/>
      <c r="KWB116" s="908"/>
      <c r="KWC116" s="908"/>
      <c r="KWD116" s="908"/>
      <c r="KWE116" s="908"/>
      <c r="KWF116" s="908"/>
      <c r="KWG116" s="908"/>
      <c r="KWH116" s="908"/>
      <c r="KWI116" s="908"/>
      <c r="KWJ116" s="908"/>
      <c r="KWK116" s="908"/>
      <c r="KWL116" s="908"/>
      <c r="KWM116" s="908"/>
      <c r="KWN116" s="908"/>
      <c r="KWO116" s="908"/>
      <c r="KWP116" s="908"/>
      <c r="KWQ116" s="908"/>
      <c r="KWR116" s="908"/>
      <c r="KWS116" s="908"/>
      <c r="KWT116" s="908"/>
      <c r="KWU116" s="908"/>
      <c r="KWV116" s="908"/>
      <c r="KWW116" s="908"/>
      <c r="KWX116" s="908"/>
      <c r="KWY116" s="908"/>
      <c r="KWZ116" s="908"/>
      <c r="KXA116" s="908"/>
      <c r="KXB116" s="908"/>
      <c r="KXC116" s="908"/>
      <c r="KXD116" s="908"/>
      <c r="KXE116" s="908"/>
      <c r="KXF116" s="908"/>
      <c r="KXG116" s="908"/>
      <c r="KXH116" s="908"/>
      <c r="KXI116" s="908"/>
      <c r="KXJ116" s="908"/>
      <c r="KXK116" s="908"/>
      <c r="KXL116" s="908"/>
      <c r="KXM116" s="908"/>
      <c r="KXN116" s="908"/>
      <c r="KXO116" s="908"/>
      <c r="KXP116" s="908"/>
      <c r="KXQ116" s="908"/>
      <c r="KXR116" s="908"/>
      <c r="KXS116" s="908"/>
      <c r="KXT116" s="908"/>
      <c r="KXU116" s="908"/>
      <c r="KXV116" s="908"/>
      <c r="KXW116" s="908"/>
      <c r="KXX116" s="908"/>
      <c r="KXY116" s="908"/>
      <c r="KXZ116" s="908"/>
      <c r="KYA116" s="908"/>
      <c r="KYB116" s="908"/>
      <c r="KYC116" s="908"/>
      <c r="KYD116" s="908"/>
      <c r="KYE116" s="908"/>
      <c r="KYF116" s="908"/>
      <c r="KYG116" s="908"/>
      <c r="KYH116" s="908"/>
      <c r="KYI116" s="908"/>
      <c r="KYJ116" s="908"/>
      <c r="KYK116" s="908"/>
      <c r="KYL116" s="908"/>
      <c r="KYM116" s="908"/>
      <c r="KYN116" s="908"/>
      <c r="KYO116" s="908"/>
      <c r="KYP116" s="908"/>
      <c r="KYQ116" s="908"/>
      <c r="KYR116" s="908"/>
      <c r="KYS116" s="908"/>
      <c r="KYT116" s="908"/>
      <c r="KYU116" s="908"/>
      <c r="KYV116" s="908"/>
      <c r="KYW116" s="908"/>
      <c r="KYX116" s="908"/>
      <c r="KYY116" s="908"/>
      <c r="KYZ116" s="908"/>
      <c r="KZA116" s="908"/>
      <c r="KZB116" s="908"/>
      <c r="KZC116" s="908"/>
      <c r="KZD116" s="908"/>
      <c r="KZE116" s="908"/>
      <c r="KZF116" s="908"/>
      <c r="KZG116" s="908"/>
      <c r="KZH116" s="908"/>
      <c r="KZI116" s="908"/>
      <c r="KZJ116" s="908"/>
      <c r="KZK116" s="908"/>
      <c r="KZL116" s="908"/>
      <c r="KZM116" s="908"/>
      <c r="KZN116" s="908"/>
      <c r="KZO116" s="908"/>
      <c r="KZP116" s="908"/>
      <c r="KZQ116" s="908"/>
      <c r="KZR116" s="908"/>
      <c r="KZS116" s="908"/>
      <c r="KZT116" s="908"/>
      <c r="KZU116" s="908"/>
      <c r="KZV116" s="908"/>
      <c r="KZW116" s="908"/>
      <c r="KZX116" s="908"/>
      <c r="KZY116" s="908"/>
      <c r="KZZ116" s="908"/>
      <c r="LAA116" s="908"/>
      <c r="LAB116" s="908"/>
      <c r="LAC116" s="908"/>
      <c r="LAD116" s="908"/>
      <c r="LAE116" s="908"/>
      <c r="LAF116" s="908"/>
      <c r="LAG116" s="908"/>
      <c r="LAH116" s="908"/>
      <c r="LAI116" s="908"/>
      <c r="LAJ116" s="908"/>
      <c r="LAK116" s="908"/>
      <c r="LAL116" s="908"/>
      <c r="LAM116" s="908"/>
      <c r="LAN116" s="908"/>
      <c r="LAO116" s="908"/>
      <c r="LAP116" s="908"/>
      <c r="LAQ116" s="908"/>
      <c r="LAR116" s="908"/>
      <c r="LAS116" s="908"/>
      <c r="LAT116" s="908"/>
      <c r="LAU116" s="908"/>
      <c r="LAV116" s="908"/>
      <c r="LAW116" s="908"/>
      <c r="LAX116" s="908"/>
      <c r="LAY116" s="908"/>
      <c r="LAZ116" s="908"/>
      <c r="LBA116" s="908"/>
      <c r="LBB116" s="908"/>
      <c r="LBC116" s="908"/>
      <c r="LBD116" s="908"/>
      <c r="LBE116" s="908"/>
      <c r="LBF116" s="908"/>
      <c r="LBG116" s="908"/>
      <c r="LBH116" s="908"/>
      <c r="LBI116" s="908"/>
      <c r="LBJ116" s="908"/>
      <c r="LBK116" s="908"/>
      <c r="LBL116" s="908"/>
      <c r="LBM116" s="908"/>
      <c r="LBN116" s="908"/>
      <c r="LBO116" s="908"/>
      <c r="LBP116" s="908"/>
      <c r="LBQ116" s="908"/>
      <c r="LBR116" s="908"/>
      <c r="LBS116" s="908"/>
      <c r="LBT116" s="908"/>
      <c r="LBU116" s="908"/>
      <c r="LBV116" s="908"/>
      <c r="LBW116" s="908"/>
      <c r="LBX116" s="908"/>
      <c r="LBY116" s="908"/>
      <c r="LBZ116" s="908"/>
      <c r="LCA116" s="908"/>
      <c r="LCB116" s="908"/>
      <c r="LCC116" s="908"/>
      <c r="LCD116" s="908"/>
      <c r="LCE116" s="908"/>
      <c r="LCF116" s="908"/>
      <c r="LCG116" s="908"/>
      <c r="LCH116" s="908"/>
      <c r="LCI116" s="908"/>
      <c r="LCJ116" s="908"/>
      <c r="LCK116" s="908"/>
      <c r="LCL116" s="908"/>
      <c r="LCM116" s="908"/>
      <c r="LCN116" s="908"/>
      <c r="LCO116" s="908"/>
      <c r="LCP116" s="908"/>
      <c r="LCQ116" s="908"/>
      <c r="LCR116" s="908"/>
      <c r="LCS116" s="908"/>
      <c r="LCT116" s="908"/>
      <c r="LCU116" s="908"/>
      <c r="LCV116" s="908"/>
      <c r="LCW116" s="908"/>
      <c r="LCX116" s="908"/>
      <c r="LCY116" s="908"/>
      <c r="LCZ116" s="908"/>
      <c r="LDA116" s="908"/>
      <c r="LDB116" s="908"/>
      <c r="LDC116" s="908"/>
      <c r="LDD116" s="908"/>
      <c r="LDE116" s="908"/>
      <c r="LDF116" s="908"/>
      <c r="LDG116" s="908"/>
      <c r="LDH116" s="908"/>
      <c r="LDI116" s="908"/>
      <c r="LDJ116" s="908"/>
      <c r="LDK116" s="908"/>
      <c r="LDL116" s="908"/>
      <c r="LDM116" s="908"/>
      <c r="LDN116" s="908"/>
      <c r="LDO116" s="908"/>
      <c r="LDP116" s="908"/>
      <c r="LDQ116" s="908"/>
      <c r="LDR116" s="908"/>
      <c r="LDS116" s="908"/>
      <c r="LDT116" s="908"/>
      <c r="LDU116" s="908"/>
      <c r="LDV116" s="908"/>
      <c r="LDW116" s="908"/>
      <c r="LDX116" s="908"/>
      <c r="LDY116" s="908"/>
      <c r="LDZ116" s="908"/>
      <c r="LEA116" s="908"/>
      <c r="LEB116" s="908"/>
      <c r="LEC116" s="908"/>
      <c r="LED116" s="908"/>
      <c r="LEE116" s="908"/>
      <c r="LEF116" s="908"/>
      <c r="LEG116" s="908"/>
      <c r="LEH116" s="908"/>
      <c r="LEI116" s="908"/>
      <c r="LEJ116" s="908"/>
      <c r="LEK116" s="908"/>
      <c r="LEL116" s="908"/>
      <c r="LEM116" s="908"/>
      <c r="LEN116" s="908"/>
      <c r="LEO116" s="908"/>
      <c r="LEP116" s="908"/>
      <c r="LEQ116" s="908"/>
      <c r="LER116" s="908"/>
      <c r="LES116" s="908"/>
      <c r="LET116" s="908"/>
      <c r="LEU116" s="908"/>
      <c r="LEV116" s="908"/>
      <c r="LEW116" s="908"/>
      <c r="LEX116" s="908"/>
      <c r="LEY116" s="908"/>
      <c r="LEZ116" s="908"/>
      <c r="LFA116" s="908"/>
      <c r="LFB116" s="908"/>
      <c r="LFC116" s="908"/>
      <c r="LFD116" s="908"/>
      <c r="LFE116" s="908"/>
      <c r="LFF116" s="908"/>
      <c r="LFG116" s="908"/>
      <c r="LFH116" s="908"/>
      <c r="LFI116" s="908"/>
      <c r="LFJ116" s="908"/>
      <c r="LFK116" s="908"/>
      <c r="LFL116" s="908"/>
      <c r="LFM116" s="908"/>
      <c r="LFN116" s="908"/>
      <c r="LFO116" s="908"/>
      <c r="LFP116" s="908"/>
      <c r="LFQ116" s="908"/>
      <c r="LFR116" s="908"/>
      <c r="LFS116" s="908"/>
      <c r="LFT116" s="908"/>
      <c r="LFU116" s="908"/>
      <c r="LFV116" s="908"/>
      <c r="LFW116" s="908"/>
      <c r="LFX116" s="908"/>
      <c r="LFY116" s="908"/>
      <c r="LFZ116" s="908"/>
      <c r="LGA116" s="908"/>
      <c r="LGB116" s="908"/>
      <c r="LGC116" s="908"/>
      <c r="LGD116" s="908"/>
      <c r="LGE116" s="908"/>
      <c r="LGF116" s="908"/>
      <c r="LGG116" s="908"/>
      <c r="LGH116" s="908"/>
      <c r="LGI116" s="908"/>
      <c r="LGJ116" s="908"/>
      <c r="LGK116" s="908"/>
      <c r="LGL116" s="908"/>
      <c r="LGM116" s="908"/>
      <c r="LGN116" s="908"/>
      <c r="LGO116" s="908"/>
      <c r="LGP116" s="908"/>
      <c r="LGQ116" s="908"/>
      <c r="LGR116" s="908"/>
      <c r="LGS116" s="908"/>
      <c r="LGT116" s="908"/>
      <c r="LGU116" s="908"/>
      <c r="LGV116" s="908"/>
      <c r="LGW116" s="908"/>
      <c r="LGX116" s="908"/>
      <c r="LGY116" s="908"/>
      <c r="LGZ116" s="908"/>
      <c r="LHA116" s="908"/>
      <c r="LHB116" s="908"/>
      <c r="LHC116" s="908"/>
      <c r="LHD116" s="908"/>
      <c r="LHE116" s="908"/>
      <c r="LHF116" s="908"/>
      <c r="LHG116" s="908"/>
      <c r="LHH116" s="908"/>
      <c r="LHI116" s="908"/>
      <c r="LHJ116" s="908"/>
      <c r="LHK116" s="908"/>
      <c r="LHL116" s="908"/>
      <c r="LHM116" s="908"/>
      <c r="LHN116" s="908"/>
      <c r="LHO116" s="908"/>
      <c r="LHP116" s="908"/>
      <c r="LHQ116" s="908"/>
      <c r="LHR116" s="908"/>
      <c r="LHS116" s="908"/>
      <c r="LHT116" s="908"/>
      <c r="LHU116" s="908"/>
      <c r="LHV116" s="908"/>
      <c r="LHW116" s="908"/>
      <c r="LHX116" s="908"/>
      <c r="LHY116" s="908"/>
      <c r="LHZ116" s="908"/>
      <c r="LIA116" s="908"/>
      <c r="LIB116" s="908"/>
      <c r="LIC116" s="908"/>
      <c r="LID116" s="908"/>
      <c r="LIE116" s="908"/>
      <c r="LIF116" s="908"/>
      <c r="LIG116" s="908"/>
      <c r="LIH116" s="908"/>
      <c r="LII116" s="908"/>
      <c r="LIJ116" s="908"/>
      <c r="LIK116" s="908"/>
      <c r="LIL116" s="908"/>
      <c r="LIM116" s="908"/>
      <c r="LIN116" s="908"/>
      <c r="LIO116" s="908"/>
      <c r="LIP116" s="908"/>
      <c r="LIQ116" s="908"/>
      <c r="LIR116" s="908"/>
      <c r="LIS116" s="908"/>
      <c r="LIT116" s="908"/>
      <c r="LIU116" s="908"/>
      <c r="LIV116" s="908"/>
      <c r="LIW116" s="908"/>
      <c r="LIX116" s="908"/>
      <c r="LIY116" s="908"/>
      <c r="LIZ116" s="908"/>
      <c r="LJA116" s="908"/>
      <c r="LJB116" s="908"/>
      <c r="LJC116" s="908"/>
      <c r="LJD116" s="908"/>
      <c r="LJE116" s="908"/>
      <c r="LJF116" s="908"/>
      <c r="LJG116" s="908"/>
      <c r="LJH116" s="908"/>
      <c r="LJI116" s="908"/>
      <c r="LJJ116" s="908"/>
      <c r="LJK116" s="908"/>
      <c r="LJL116" s="908"/>
      <c r="LJM116" s="908"/>
      <c r="LJN116" s="908"/>
      <c r="LJO116" s="908"/>
      <c r="LJP116" s="908"/>
      <c r="LJQ116" s="908"/>
      <c r="LJR116" s="908"/>
      <c r="LJS116" s="908"/>
      <c r="LJT116" s="908"/>
      <c r="LJU116" s="908"/>
      <c r="LJV116" s="908"/>
      <c r="LJW116" s="908"/>
      <c r="LJX116" s="908"/>
      <c r="LJY116" s="908"/>
      <c r="LJZ116" s="908"/>
      <c r="LKA116" s="908"/>
      <c r="LKB116" s="908"/>
      <c r="LKC116" s="908"/>
      <c r="LKD116" s="908"/>
      <c r="LKE116" s="908"/>
      <c r="LKF116" s="908"/>
      <c r="LKG116" s="908"/>
      <c r="LKH116" s="908"/>
      <c r="LKI116" s="908"/>
      <c r="LKJ116" s="908"/>
      <c r="LKK116" s="908"/>
      <c r="LKL116" s="908"/>
      <c r="LKM116" s="908"/>
      <c r="LKN116" s="908"/>
      <c r="LKO116" s="908"/>
      <c r="LKP116" s="908"/>
      <c r="LKQ116" s="908"/>
      <c r="LKR116" s="908"/>
      <c r="LKS116" s="908"/>
      <c r="LKT116" s="908"/>
      <c r="LKU116" s="908"/>
      <c r="LKV116" s="908"/>
      <c r="LKW116" s="908"/>
      <c r="LKX116" s="908"/>
      <c r="LKY116" s="908"/>
      <c r="LKZ116" s="908"/>
      <c r="LLA116" s="908"/>
      <c r="LLB116" s="908"/>
      <c r="LLC116" s="908"/>
      <c r="LLD116" s="908"/>
      <c r="LLE116" s="908"/>
      <c r="LLF116" s="908"/>
      <c r="LLG116" s="908"/>
      <c r="LLH116" s="908"/>
      <c r="LLI116" s="908"/>
      <c r="LLJ116" s="908"/>
      <c r="LLK116" s="908"/>
      <c r="LLL116" s="908"/>
      <c r="LLM116" s="908"/>
      <c r="LLN116" s="908"/>
      <c r="LLO116" s="908"/>
      <c r="LLP116" s="908"/>
      <c r="LLQ116" s="908"/>
      <c r="LLR116" s="908"/>
      <c r="LLS116" s="908"/>
      <c r="LLT116" s="908"/>
      <c r="LLU116" s="908"/>
      <c r="LLV116" s="908"/>
      <c r="LLW116" s="908"/>
      <c r="LLX116" s="908"/>
      <c r="LLY116" s="908"/>
      <c r="LLZ116" s="908"/>
      <c r="LMA116" s="908"/>
      <c r="LMB116" s="908"/>
      <c r="LMC116" s="908"/>
      <c r="LMD116" s="908"/>
      <c r="LME116" s="908"/>
      <c r="LMF116" s="908"/>
      <c r="LMG116" s="908"/>
      <c r="LMH116" s="908"/>
      <c r="LMI116" s="908"/>
      <c r="LMJ116" s="908"/>
      <c r="LMK116" s="908"/>
      <c r="LML116" s="908"/>
      <c r="LMM116" s="908"/>
      <c r="LMN116" s="908"/>
      <c r="LMO116" s="908"/>
      <c r="LMP116" s="908"/>
      <c r="LMQ116" s="908"/>
      <c r="LMR116" s="908"/>
      <c r="LMS116" s="908"/>
      <c r="LMT116" s="908"/>
      <c r="LMU116" s="908"/>
      <c r="LMV116" s="908"/>
      <c r="LMW116" s="908"/>
      <c r="LMX116" s="908"/>
      <c r="LMY116" s="908"/>
      <c r="LMZ116" s="908"/>
      <c r="LNA116" s="908"/>
      <c r="LNB116" s="908"/>
      <c r="LNC116" s="908"/>
      <c r="LND116" s="908"/>
      <c r="LNE116" s="908"/>
      <c r="LNF116" s="908"/>
      <c r="LNG116" s="908"/>
      <c r="LNH116" s="908"/>
      <c r="LNI116" s="908"/>
      <c r="LNJ116" s="908"/>
      <c r="LNK116" s="908"/>
      <c r="LNL116" s="908"/>
      <c r="LNM116" s="908"/>
      <c r="LNN116" s="908"/>
      <c r="LNO116" s="908"/>
      <c r="LNP116" s="908"/>
      <c r="LNQ116" s="908"/>
      <c r="LNR116" s="908"/>
      <c r="LNS116" s="908"/>
      <c r="LNT116" s="908"/>
      <c r="LNU116" s="908"/>
      <c r="LNV116" s="908"/>
      <c r="LNW116" s="908"/>
      <c r="LNX116" s="908"/>
      <c r="LNY116" s="908"/>
      <c r="LNZ116" s="908"/>
      <c r="LOA116" s="908"/>
      <c r="LOB116" s="908"/>
      <c r="LOC116" s="908"/>
      <c r="LOD116" s="908"/>
      <c r="LOE116" s="908"/>
      <c r="LOF116" s="908"/>
      <c r="LOG116" s="908"/>
      <c r="LOH116" s="908"/>
      <c r="LOI116" s="908"/>
      <c r="LOJ116" s="908"/>
      <c r="LOK116" s="908"/>
      <c r="LOL116" s="908"/>
      <c r="LOM116" s="908"/>
      <c r="LON116" s="908"/>
      <c r="LOO116" s="908"/>
      <c r="LOP116" s="908"/>
      <c r="LOQ116" s="908"/>
      <c r="LOR116" s="908"/>
      <c r="LOS116" s="908"/>
      <c r="LOT116" s="908"/>
      <c r="LOU116" s="908"/>
      <c r="LOV116" s="908"/>
      <c r="LOW116" s="908"/>
      <c r="LOX116" s="908"/>
      <c r="LOY116" s="908"/>
      <c r="LOZ116" s="908"/>
      <c r="LPA116" s="908"/>
      <c r="LPB116" s="908"/>
      <c r="LPC116" s="908"/>
      <c r="LPD116" s="908"/>
      <c r="LPE116" s="908"/>
      <c r="LPF116" s="908"/>
      <c r="LPG116" s="908"/>
      <c r="LPH116" s="908"/>
      <c r="LPI116" s="908"/>
      <c r="LPJ116" s="908"/>
      <c r="LPK116" s="908"/>
      <c r="LPL116" s="908"/>
      <c r="LPM116" s="908"/>
      <c r="LPN116" s="908"/>
      <c r="LPO116" s="908"/>
      <c r="LPP116" s="908"/>
      <c r="LPQ116" s="908"/>
      <c r="LPR116" s="908"/>
      <c r="LPS116" s="908"/>
      <c r="LPT116" s="908"/>
      <c r="LPU116" s="908"/>
      <c r="LPV116" s="908"/>
      <c r="LPW116" s="908"/>
      <c r="LPX116" s="908"/>
      <c r="LPY116" s="908"/>
      <c r="LPZ116" s="908"/>
      <c r="LQA116" s="908"/>
      <c r="LQB116" s="908"/>
      <c r="LQC116" s="908"/>
      <c r="LQD116" s="908"/>
      <c r="LQE116" s="908"/>
      <c r="LQF116" s="908"/>
      <c r="LQG116" s="908"/>
      <c r="LQH116" s="908"/>
      <c r="LQI116" s="908"/>
      <c r="LQJ116" s="908"/>
      <c r="LQK116" s="908"/>
      <c r="LQL116" s="908"/>
      <c r="LQM116" s="908"/>
      <c r="LQN116" s="908"/>
      <c r="LQO116" s="908"/>
      <c r="LQP116" s="908"/>
      <c r="LQQ116" s="908"/>
      <c r="LQR116" s="908"/>
      <c r="LQS116" s="908"/>
      <c r="LQT116" s="908"/>
      <c r="LQU116" s="908"/>
      <c r="LQV116" s="908"/>
      <c r="LQW116" s="908"/>
      <c r="LQX116" s="908"/>
      <c r="LQY116" s="908"/>
      <c r="LQZ116" s="908"/>
      <c r="LRA116" s="908"/>
      <c r="LRB116" s="908"/>
      <c r="LRC116" s="908"/>
      <c r="LRD116" s="908"/>
      <c r="LRE116" s="908"/>
      <c r="LRF116" s="908"/>
      <c r="LRG116" s="908"/>
      <c r="LRH116" s="908"/>
      <c r="LRI116" s="908"/>
      <c r="LRJ116" s="908"/>
      <c r="LRK116" s="908"/>
      <c r="LRL116" s="908"/>
      <c r="LRM116" s="908"/>
      <c r="LRN116" s="908"/>
      <c r="LRO116" s="908"/>
      <c r="LRP116" s="908"/>
      <c r="LRQ116" s="908"/>
      <c r="LRR116" s="908"/>
      <c r="LRS116" s="908"/>
      <c r="LRT116" s="908"/>
      <c r="LRU116" s="908"/>
      <c r="LRV116" s="908"/>
      <c r="LRW116" s="908"/>
      <c r="LRX116" s="908"/>
      <c r="LRY116" s="908"/>
      <c r="LRZ116" s="908"/>
      <c r="LSA116" s="908"/>
      <c r="LSB116" s="908"/>
      <c r="LSC116" s="908"/>
      <c r="LSD116" s="908"/>
      <c r="LSE116" s="908"/>
      <c r="LSF116" s="908"/>
      <c r="LSG116" s="908"/>
      <c r="LSH116" s="908"/>
      <c r="LSI116" s="908"/>
      <c r="LSJ116" s="908"/>
      <c r="LSK116" s="908"/>
      <c r="LSL116" s="908"/>
      <c r="LSM116" s="908"/>
      <c r="LSN116" s="908"/>
      <c r="LSO116" s="908"/>
      <c r="LSP116" s="908"/>
      <c r="LSQ116" s="908"/>
      <c r="LSR116" s="908"/>
      <c r="LSS116" s="908"/>
      <c r="LST116" s="908"/>
      <c r="LSU116" s="908"/>
      <c r="LSV116" s="908"/>
      <c r="LSW116" s="908"/>
      <c r="LSX116" s="908"/>
      <c r="LSY116" s="908"/>
      <c r="LSZ116" s="908"/>
      <c r="LTA116" s="908"/>
      <c r="LTB116" s="908"/>
      <c r="LTC116" s="908"/>
      <c r="LTD116" s="908"/>
      <c r="LTE116" s="908"/>
      <c r="LTF116" s="908"/>
      <c r="LTG116" s="908"/>
      <c r="LTH116" s="908"/>
      <c r="LTI116" s="908"/>
      <c r="LTJ116" s="908"/>
      <c r="LTK116" s="908"/>
      <c r="LTL116" s="908"/>
      <c r="LTM116" s="908"/>
      <c r="LTN116" s="908"/>
      <c r="LTO116" s="908"/>
      <c r="LTP116" s="908"/>
      <c r="LTQ116" s="908"/>
      <c r="LTR116" s="908"/>
      <c r="LTS116" s="908"/>
      <c r="LTT116" s="908"/>
      <c r="LTU116" s="908"/>
      <c r="LTV116" s="908"/>
      <c r="LTW116" s="908"/>
      <c r="LTX116" s="908"/>
      <c r="LTY116" s="908"/>
      <c r="LTZ116" s="908"/>
      <c r="LUA116" s="908"/>
      <c r="LUB116" s="908"/>
      <c r="LUC116" s="908"/>
      <c r="LUD116" s="908"/>
      <c r="LUE116" s="908"/>
      <c r="LUF116" s="908"/>
      <c r="LUG116" s="908"/>
      <c r="LUH116" s="908"/>
      <c r="LUI116" s="908"/>
      <c r="LUJ116" s="908"/>
      <c r="LUK116" s="908"/>
      <c r="LUL116" s="908"/>
      <c r="LUM116" s="908"/>
      <c r="LUN116" s="908"/>
      <c r="LUO116" s="908"/>
      <c r="LUP116" s="908"/>
      <c r="LUQ116" s="908"/>
      <c r="LUR116" s="908"/>
      <c r="LUS116" s="908"/>
      <c r="LUT116" s="908"/>
      <c r="LUU116" s="908"/>
      <c r="LUV116" s="908"/>
      <c r="LUW116" s="908"/>
      <c r="LUX116" s="908"/>
      <c r="LUY116" s="908"/>
      <c r="LUZ116" s="908"/>
      <c r="LVA116" s="908"/>
      <c r="LVB116" s="908"/>
      <c r="LVC116" s="908"/>
      <c r="LVD116" s="908"/>
      <c r="LVE116" s="908"/>
      <c r="LVF116" s="908"/>
      <c r="LVG116" s="908"/>
      <c r="LVH116" s="908"/>
      <c r="LVI116" s="908"/>
      <c r="LVJ116" s="908"/>
      <c r="LVK116" s="908"/>
      <c r="LVL116" s="908"/>
      <c r="LVM116" s="908"/>
      <c r="LVN116" s="908"/>
      <c r="LVO116" s="908"/>
      <c r="LVP116" s="908"/>
      <c r="LVQ116" s="908"/>
      <c r="LVR116" s="908"/>
      <c r="LVS116" s="908"/>
      <c r="LVT116" s="908"/>
      <c r="LVU116" s="908"/>
      <c r="LVV116" s="908"/>
      <c r="LVW116" s="908"/>
      <c r="LVX116" s="908"/>
      <c r="LVY116" s="908"/>
      <c r="LVZ116" s="908"/>
      <c r="LWA116" s="908"/>
      <c r="LWB116" s="908"/>
      <c r="LWC116" s="908"/>
      <c r="LWD116" s="908"/>
      <c r="LWE116" s="908"/>
      <c r="LWF116" s="908"/>
      <c r="LWG116" s="908"/>
      <c r="LWH116" s="908"/>
      <c r="LWI116" s="908"/>
      <c r="LWJ116" s="908"/>
      <c r="LWK116" s="908"/>
      <c r="LWL116" s="908"/>
      <c r="LWM116" s="908"/>
      <c r="LWN116" s="908"/>
      <c r="LWO116" s="908"/>
      <c r="LWP116" s="908"/>
      <c r="LWQ116" s="908"/>
      <c r="LWR116" s="908"/>
      <c r="LWS116" s="908"/>
      <c r="LWT116" s="908"/>
      <c r="LWU116" s="908"/>
      <c r="LWV116" s="908"/>
      <c r="LWW116" s="908"/>
      <c r="LWX116" s="908"/>
      <c r="LWY116" s="908"/>
      <c r="LWZ116" s="908"/>
      <c r="LXA116" s="908"/>
      <c r="LXB116" s="908"/>
      <c r="LXC116" s="908"/>
      <c r="LXD116" s="908"/>
      <c r="LXE116" s="908"/>
      <c r="LXF116" s="908"/>
      <c r="LXG116" s="908"/>
      <c r="LXH116" s="908"/>
      <c r="LXI116" s="908"/>
      <c r="LXJ116" s="908"/>
      <c r="LXK116" s="908"/>
      <c r="LXL116" s="908"/>
      <c r="LXM116" s="908"/>
      <c r="LXN116" s="908"/>
      <c r="LXO116" s="908"/>
      <c r="LXP116" s="908"/>
      <c r="LXQ116" s="908"/>
      <c r="LXR116" s="908"/>
      <c r="LXS116" s="908"/>
      <c r="LXT116" s="908"/>
      <c r="LXU116" s="908"/>
      <c r="LXV116" s="908"/>
      <c r="LXW116" s="908"/>
      <c r="LXX116" s="908"/>
      <c r="LXY116" s="908"/>
      <c r="LXZ116" s="908"/>
      <c r="LYA116" s="908"/>
      <c r="LYB116" s="908"/>
      <c r="LYC116" s="908"/>
      <c r="LYD116" s="908"/>
      <c r="LYE116" s="908"/>
      <c r="LYF116" s="908"/>
      <c r="LYG116" s="908"/>
      <c r="LYH116" s="908"/>
      <c r="LYI116" s="908"/>
      <c r="LYJ116" s="908"/>
      <c r="LYK116" s="908"/>
      <c r="LYL116" s="908"/>
      <c r="LYM116" s="908"/>
      <c r="LYN116" s="908"/>
      <c r="LYO116" s="908"/>
      <c r="LYP116" s="908"/>
      <c r="LYQ116" s="908"/>
      <c r="LYR116" s="908"/>
      <c r="LYS116" s="908"/>
      <c r="LYT116" s="908"/>
      <c r="LYU116" s="908"/>
      <c r="LYV116" s="908"/>
      <c r="LYW116" s="908"/>
      <c r="LYX116" s="908"/>
      <c r="LYY116" s="908"/>
      <c r="LYZ116" s="908"/>
      <c r="LZA116" s="908"/>
      <c r="LZB116" s="908"/>
      <c r="LZC116" s="908"/>
      <c r="LZD116" s="908"/>
      <c r="LZE116" s="908"/>
      <c r="LZF116" s="908"/>
      <c r="LZG116" s="908"/>
      <c r="LZH116" s="908"/>
      <c r="LZI116" s="908"/>
      <c r="LZJ116" s="908"/>
      <c r="LZK116" s="908"/>
      <c r="LZL116" s="908"/>
      <c r="LZM116" s="908"/>
      <c r="LZN116" s="908"/>
      <c r="LZO116" s="908"/>
      <c r="LZP116" s="908"/>
      <c r="LZQ116" s="908"/>
      <c r="LZR116" s="908"/>
      <c r="LZS116" s="908"/>
      <c r="LZT116" s="908"/>
      <c r="LZU116" s="908"/>
      <c r="LZV116" s="908"/>
      <c r="LZW116" s="908"/>
      <c r="LZX116" s="908"/>
      <c r="LZY116" s="908"/>
      <c r="LZZ116" s="908"/>
      <c r="MAA116" s="908"/>
      <c r="MAB116" s="908"/>
      <c r="MAC116" s="908"/>
      <c r="MAD116" s="908"/>
      <c r="MAE116" s="908"/>
      <c r="MAF116" s="908"/>
      <c r="MAG116" s="908"/>
      <c r="MAH116" s="908"/>
      <c r="MAI116" s="908"/>
      <c r="MAJ116" s="908"/>
      <c r="MAK116" s="908"/>
      <c r="MAL116" s="908"/>
      <c r="MAM116" s="908"/>
      <c r="MAN116" s="908"/>
      <c r="MAO116" s="908"/>
      <c r="MAP116" s="908"/>
      <c r="MAQ116" s="908"/>
      <c r="MAR116" s="908"/>
      <c r="MAS116" s="908"/>
      <c r="MAT116" s="908"/>
      <c r="MAU116" s="908"/>
      <c r="MAV116" s="908"/>
      <c r="MAW116" s="908"/>
      <c r="MAX116" s="908"/>
      <c r="MAY116" s="908"/>
      <c r="MAZ116" s="908"/>
      <c r="MBA116" s="908"/>
      <c r="MBB116" s="908"/>
      <c r="MBC116" s="908"/>
      <c r="MBD116" s="908"/>
      <c r="MBE116" s="908"/>
      <c r="MBF116" s="908"/>
      <c r="MBG116" s="908"/>
      <c r="MBH116" s="908"/>
      <c r="MBI116" s="908"/>
      <c r="MBJ116" s="908"/>
      <c r="MBK116" s="908"/>
      <c r="MBL116" s="908"/>
      <c r="MBM116" s="908"/>
      <c r="MBN116" s="908"/>
      <c r="MBO116" s="908"/>
      <c r="MBP116" s="908"/>
      <c r="MBQ116" s="908"/>
      <c r="MBR116" s="908"/>
      <c r="MBS116" s="908"/>
      <c r="MBT116" s="908"/>
      <c r="MBU116" s="908"/>
      <c r="MBV116" s="908"/>
      <c r="MBW116" s="908"/>
      <c r="MBX116" s="908"/>
      <c r="MBY116" s="908"/>
      <c r="MBZ116" s="908"/>
      <c r="MCA116" s="908"/>
      <c r="MCB116" s="908"/>
      <c r="MCC116" s="908"/>
      <c r="MCD116" s="908"/>
      <c r="MCE116" s="908"/>
      <c r="MCF116" s="908"/>
      <c r="MCG116" s="908"/>
      <c r="MCH116" s="908"/>
      <c r="MCI116" s="908"/>
      <c r="MCJ116" s="908"/>
      <c r="MCK116" s="908"/>
      <c r="MCL116" s="908"/>
      <c r="MCM116" s="908"/>
      <c r="MCN116" s="908"/>
      <c r="MCO116" s="908"/>
      <c r="MCP116" s="908"/>
      <c r="MCQ116" s="908"/>
      <c r="MCR116" s="908"/>
      <c r="MCS116" s="908"/>
      <c r="MCT116" s="908"/>
      <c r="MCU116" s="908"/>
      <c r="MCV116" s="908"/>
      <c r="MCW116" s="908"/>
      <c r="MCX116" s="908"/>
      <c r="MCY116" s="908"/>
      <c r="MCZ116" s="908"/>
      <c r="MDA116" s="908"/>
      <c r="MDB116" s="908"/>
      <c r="MDC116" s="908"/>
      <c r="MDD116" s="908"/>
      <c r="MDE116" s="908"/>
      <c r="MDF116" s="908"/>
      <c r="MDG116" s="908"/>
      <c r="MDH116" s="908"/>
      <c r="MDI116" s="908"/>
      <c r="MDJ116" s="908"/>
      <c r="MDK116" s="908"/>
      <c r="MDL116" s="908"/>
      <c r="MDM116" s="908"/>
      <c r="MDN116" s="908"/>
      <c r="MDO116" s="908"/>
      <c r="MDP116" s="908"/>
      <c r="MDQ116" s="908"/>
      <c r="MDR116" s="908"/>
      <c r="MDS116" s="908"/>
      <c r="MDT116" s="908"/>
      <c r="MDU116" s="908"/>
      <c r="MDV116" s="908"/>
      <c r="MDW116" s="908"/>
      <c r="MDX116" s="908"/>
      <c r="MDY116" s="908"/>
      <c r="MDZ116" s="908"/>
      <c r="MEA116" s="908"/>
      <c r="MEB116" s="908"/>
      <c r="MEC116" s="908"/>
      <c r="MED116" s="908"/>
      <c r="MEE116" s="908"/>
      <c r="MEF116" s="908"/>
      <c r="MEG116" s="908"/>
      <c r="MEH116" s="908"/>
      <c r="MEI116" s="908"/>
      <c r="MEJ116" s="908"/>
      <c r="MEK116" s="908"/>
      <c r="MEL116" s="908"/>
      <c r="MEM116" s="908"/>
      <c r="MEN116" s="908"/>
      <c r="MEO116" s="908"/>
      <c r="MEP116" s="908"/>
      <c r="MEQ116" s="908"/>
      <c r="MER116" s="908"/>
      <c r="MES116" s="908"/>
      <c r="MET116" s="908"/>
      <c r="MEU116" s="908"/>
      <c r="MEV116" s="908"/>
      <c r="MEW116" s="908"/>
      <c r="MEX116" s="908"/>
      <c r="MEY116" s="908"/>
      <c r="MEZ116" s="908"/>
      <c r="MFA116" s="908"/>
      <c r="MFB116" s="908"/>
      <c r="MFC116" s="908"/>
      <c r="MFD116" s="908"/>
      <c r="MFE116" s="908"/>
      <c r="MFF116" s="908"/>
      <c r="MFG116" s="908"/>
      <c r="MFH116" s="908"/>
      <c r="MFI116" s="908"/>
      <c r="MFJ116" s="908"/>
      <c r="MFK116" s="908"/>
      <c r="MFL116" s="908"/>
      <c r="MFM116" s="908"/>
      <c r="MFN116" s="908"/>
      <c r="MFO116" s="908"/>
      <c r="MFP116" s="908"/>
      <c r="MFQ116" s="908"/>
      <c r="MFR116" s="908"/>
      <c r="MFS116" s="908"/>
      <c r="MFT116" s="908"/>
      <c r="MFU116" s="908"/>
      <c r="MFV116" s="908"/>
      <c r="MFW116" s="908"/>
      <c r="MFX116" s="908"/>
      <c r="MFY116" s="908"/>
      <c r="MFZ116" s="908"/>
      <c r="MGA116" s="908"/>
      <c r="MGB116" s="908"/>
      <c r="MGC116" s="908"/>
      <c r="MGD116" s="908"/>
      <c r="MGE116" s="908"/>
      <c r="MGF116" s="908"/>
      <c r="MGG116" s="908"/>
      <c r="MGH116" s="908"/>
      <c r="MGI116" s="908"/>
      <c r="MGJ116" s="908"/>
      <c r="MGK116" s="908"/>
      <c r="MGL116" s="908"/>
      <c r="MGM116" s="908"/>
      <c r="MGN116" s="908"/>
      <c r="MGO116" s="908"/>
      <c r="MGP116" s="908"/>
      <c r="MGQ116" s="908"/>
      <c r="MGR116" s="908"/>
      <c r="MGS116" s="908"/>
      <c r="MGT116" s="908"/>
      <c r="MGU116" s="908"/>
      <c r="MGV116" s="908"/>
      <c r="MGW116" s="908"/>
      <c r="MGX116" s="908"/>
      <c r="MGY116" s="908"/>
      <c r="MGZ116" s="908"/>
      <c r="MHA116" s="908"/>
      <c r="MHB116" s="908"/>
      <c r="MHC116" s="908"/>
      <c r="MHD116" s="908"/>
      <c r="MHE116" s="908"/>
      <c r="MHF116" s="908"/>
      <c r="MHG116" s="908"/>
      <c r="MHH116" s="908"/>
      <c r="MHI116" s="908"/>
      <c r="MHJ116" s="908"/>
      <c r="MHK116" s="908"/>
      <c r="MHL116" s="908"/>
      <c r="MHM116" s="908"/>
      <c r="MHN116" s="908"/>
      <c r="MHO116" s="908"/>
      <c r="MHP116" s="908"/>
      <c r="MHQ116" s="908"/>
      <c r="MHR116" s="908"/>
      <c r="MHS116" s="908"/>
      <c r="MHT116" s="908"/>
      <c r="MHU116" s="908"/>
      <c r="MHV116" s="908"/>
      <c r="MHW116" s="908"/>
      <c r="MHX116" s="908"/>
      <c r="MHY116" s="908"/>
      <c r="MHZ116" s="908"/>
      <c r="MIA116" s="908"/>
      <c r="MIB116" s="908"/>
      <c r="MIC116" s="908"/>
      <c r="MID116" s="908"/>
      <c r="MIE116" s="908"/>
      <c r="MIF116" s="908"/>
      <c r="MIG116" s="908"/>
      <c r="MIH116" s="908"/>
      <c r="MII116" s="908"/>
      <c r="MIJ116" s="908"/>
      <c r="MIK116" s="908"/>
      <c r="MIL116" s="908"/>
      <c r="MIM116" s="908"/>
      <c r="MIN116" s="908"/>
      <c r="MIO116" s="908"/>
      <c r="MIP116" s="908"/>
      <c r="MIQ116" s="908"/>
      <c r="MIR116" s="908"/>
      <c r="MIS116" s="908"/>
      <c r="MIT116" s="908"/>
      <c r="MIU116" s="908"/>
      <c r="MIV116" s="908"/>
      <c r="MIW116" s="908"/>
      <c r="MIX116" s="908"/>
      <c r="MIY116" s="908"/>
      <c r="MIZ116" s="908"/>
      <c r="MJA116" s="908"/>
      <c r="MJB116" s="908"/>
      <c r="MJC116" s="908"/>
      <c r="MJD116" s="908"/>
      <c r="MJE116" s="908"/>
      <c r="MJF116" s="908"/>
      <c r="MJG116" s="908"/>
      <c r="MJH116" s="908"/>
      <c r="MJI116" s="908"/>
      <c r="MJJ116" s="908"/>
      <c r="MJK116" s="908"/>
      <c r="MJL116" s="908"/>
      <c r="MJM116" s="908"/>
      <c r="MJN116" s="908"/>
      <c r="MJO116" s="908"/>
      <c r="MJP116" s="908"/>
      <c r="MJQ116" s="908"/>
      <c r="MJR116" s="908"/>
      <c r="MJS116" s="908"/>
      <c r="MJT116" s="908"/>
      <c r="MJU116" s="908"/>
      <c r="MJV116" s="908"/>
      <c r="MJW116" s="908"/>
      <c r="MJX116" s="908"/>
      <c r="MJY116" s="908"/>
      <c r="MJZ116" s="908"/>
      <c r="MKA116" s="908"/>
      <c r="MKB116" s="908"/>
      <c r="MKC116" s="908"/>
      <c r="MKD116" s="908"/>
      <c r="MKE116" s="908"/>
      <c r="MKF116" s="908"/>
      <c r="MKG116" s="908"/>
      <c r="MKH116" s="908"/>
      <c r="MKI116" s="908"/>
      <c r="MKJ116" s="908"/>
      <c r="MKK116" s="908"/>
      <c r="MKL116" s="908"/>
      <c r="MKM116" s="908"/>
      <c r="MKN116" s="908"/>
      <c r="MKO116" s="908"/>
      <c r="MKP116" s="908"/>
      <c r="MKQ116" s="908"/>
      <c r="MKR116" s="908"/>
      <c r="MKS116" s="908"/>
      <c r="MKT116" s="908"/>
      <c r="MKU116" s="908"/>
      <c r="MKV116" s="908"/>
      <c r="MKW116" s="908"/>
      <c r="MKX116" s="908"/>
      <c r="MKY116" s="908"/>
      <c r="MKZ116" s="908"/>
      <c r="MLA116" s="908"/>
      <c r="MLB116" s="908"/>
      <c r="MLC116" s="908"/>
      <c r="MLD116" s="908"/>
      <c r="MLE116" s="908"/>
      <c r="MLF116" s="908"/>
      <c r="MLG116" s="908"/>
      <c r="MLH116" s="908"/>
      <c r="MLI116" s="908"/>
      <c r="MLJ116" s="908"/>
      <c r="MLK116" s="908"/>
      <c r="MLL116" s="908"/>
      <c r="MLM116" s="908"/>
      <c r="MLN116" s="908"/>
      <c r="MLO116" s="908"/>
      <c r="MLP116" s="908"/>
      <c r="MLQ116" s="908"/>
      <c r="MLR116" s="908"/>
      <c r="MLS116" s="908"/>
      <c r="MLT116" s="908"/>
      <c r="MLU116" s="908"/>
      <c r="MLV116" s="908"/>
      <c r="MLW116" s="908"/>
      <c r="MLX116" s="908"/>
      <c r="MLY116" s="908"/>
      <c r="MLZ116" s="908"/>
      <c r="MMA116" s="908"/>
      <c r="MMB116" s="908"/>
      <c r="MMC116" s="908"/>
      <c r="MMD116" s="908"/>
      <c r="MME116" s="908"/>
      <c r="MMF116" s="908"/>
      <c r="MMG116" s="908"/>
      <c r="MMH116" s="908"/>
      <c r="MMI116" s="908"/>
      <c r="MMJ116" s="908"/>
      <c r="MMK116" s="908"/>
      <c r="MML116" s="908"/>
      <c r="MMM116" s="908"/>
      <c r="MMN116" s="908"/>
      <c r="MMO116" s="908"/>
      <c r="MMP116" s="908"/>
      <c r="MMQ116" s="908"/>
      <c r="MMR116" s="908"/>
      <c r="MMS116" s="908"/>
      <c r="MMT116" s="908"/>
      <c r="MMU116" s="908"/>
      <c r="MMV116" s="908"/>
      <c r="MMW116" s="908"/>
      <c r="MMX116" s="908"/>
      <c r="MMY116" s="908"/>
      <c r="MMZ116" s="908"/>
      <c r="MNA116" s="908"/>
      <c r="MNB116" s="908"/>
      <c r="MNC116" s="908"/>
      <c r="MND116" s="908"/>
      <c r="MNE116" s="908"/>
      <c r="MNF116" s="908"/>
      <c r="MNG116" s="908"/>
      <c r="MNH116" s="908"/>
      <c r="MNI116" s="908"/>
      <c r="MNJ116" s="908"/>
      <c r="MNK116" s="908"/>
      <c r="MNL116" s="908"/>
      <c r="MNM116" s="908"/>
      <c r="MNN116" s="908"/>
      <c r="MNO116" s="908"/>
      <c r="MNP116" s="908"/>
      <c r="MNQ116" s="908"/>
      <c r="MNR116" s="908"/>
      <c r="MNS116" s="908"/>
      <c r="MNT116" s="908"/>
      <c r="MNU116" s="908"/>
      <c r="MNV116" s="908"/>
      <c r="MNW116" s="908"/>
      <c r="MNX116" s="908"/>
      <c r="MNY116" s="908"/>
      <c r="MNZ116" s="908"/>
      <c r="MOA116" s="908"/>
      <c r="MOB116" s="908"/>
      <c r="MOC116" s="908"/>
      <c r="MOD116" s="908"/>
      <c r="MOE116" s="908"/>
      <c r="MOF116" s="908"/>
      <c r="MOG116" s="908"/>
      <c r="MOH116" s="908"/>
      <c r="MOI116" s="908"/>
      <c r="MOJ116" s="908"/>
      <c r="MOK116" s="908"/>
      <c r="MOL116" s="908"/>
      <c r="MOM116" s="908"/>
      <c r="MON116" s="908"/>
      <c r="MOO116" s="908"/>
      <c r="MOP116" s="908"/>
      <c r="MOQ116" s="908"/>
      <c r="MOR116" s="908"/>
      <c r="MOS116" s="908"/>
      <c r="MOT116" s="908"/>
      <c r="MOU116" s="908"/>
      <c r="MOV116" s="908"/>
      <c r="MOW116" s="908"/>
      <c r="MOX116" s="908"/>
      <c r="MOY116" s="908"/>
      <c r="MOZ116" s="908"/>
      <c r="MPA116" s="908"/>
      <c r="MPB116" s="908"/>
      <c r="MPC116" s="908"/>
      <c r="MPD116" s="908"/>
      <c r="MPE116" s="908"/>
      <c r="MPF116" s="908"/>
      <c r="MPG116" s="908"/>
      <c r="MPH116" s="908"/>
      <c r="MPI116" s="908"/>
      <c r="MPJ116" s="908"/>
      <c r="MPK116" s="908"/>
      <c r="MPL116" s="908"/>
      <c r="MPM116" s="908"/>
      <c r="MPN116" s="908"/>
      <c r="MPO116" s="908"/>
      <c r="MPP116" s="908"/>
      <c r="MPQ116" s="908"/>
      <c r="MPR116" s="908"/>
      <c r="MPS116" s="908"/>
      <c r="MPT116" s="908"/>
      <c r="MPU116" s="908"/>
      <c r="MPV116" s="908"/>
      <c r="MPW116" s="908"/>
      <c r="MPX116" s="908"/>
      <c r="MPY116" s="908"/>
      <c r="MPZ116" s="908"/>
      <c r="MQA116" s="908"/>
      <c r="MQB116" s="908"/>
      <c r="MQC116" s="908"/>
      <c r="MQD116" s="908"/>
      <c r="MQE116" s="908"/>
      <c r="MQF116" s="908"/>
      <c r="MQG116" s="908"/>
      <c r="MQH116" s="908"/>
      <c r="MQI116" s="908"/>
      <c r="MQJ116" s="908"/>
      <c r="MQK116" s="908"/>
      <c r="MQL116" s="908"/>
      <c r="MQM116" s="908"/>
      <c r="MQN116" s="908"/>
      <c r="MQO116" s="908"/>
      <c r="MQP116" s="908"/>
      <c r="MQQ116" s="908"/>
      <c r="MQR116" s="908"/>
      <c r="MQS116" s="908"/>
      <c r="MQT116" s="908"/>
      <c r="MQU116" s="908"/>
      <c r="MQV116" s="908"/>
      <c r="MQW116" s="908"/>
      <c r="MQX116" s="908"/>
      <c r="MQY116" s="908"/>
      <c r="MQZ116" s="908"/>
      <c r="MRA116" s="908"/>
      <c r="MRB116" s="908"/>
      <c r="MRC116" s="908"/>
      <c r="MRD116" s="908"/>
      <c r="MRE116" s="908"/>
      <c r="MRF116" s="908"/>
      <c r="MRG116" s="908"/>
      <c r="MRH116" s="908"/>
      <c r="MRI116" s="908"/>
      <c r="MRJ116" s="908"/>
      <c r="MRK116" s="908"/>
      <c r="MRL116" s="908"/>
      <c r="MRM116" s="908"/>
      <c r="MRN116" s="908"/>
      <c r="MRO116" s="908"/>
      <c r="MRP116" s="908"/>
      <c r="MRQ116" s="908"/>
      <c r="MRR116" s="908"/>
      <c r="MRS116" s="908"/>
      <c r="MRT116" s="908"/>
      <c r="MRU116" s="908"/>
      <c r="MRV116" s="908"/>
      <c r="MRW116" s="908"/>
      <c r="MRX116" s="908"/>
      <c r="MRY116" s="908"/>
      <c r="MRZ116" s="908"/>
      <c r="MSA116" s="908"/>
      <c r="MSB116" s="908"/>
      <c r="MSC116" s="908"/>
      <c r="MSD116" s="908"/>
      <c r="MSE116" s="908"/>
      <c r="MSF116" s="908"/>
      <c r="MSG116" s="908"/>
      <c r="MSH116" s="908"/>
      <c r="MSI116" s="908"/>
      <c r="MSJ116" s="908"/>
      <c r="MSK116" s="908"/>
      <c r="MSL116" s="908"/>
      <c r="MSM116" s="908"/>
      <c r="MSN116" s="908"/>
      <c r="MSO116" s="908"/>
      <c r="MSP116" s="908"/>
      <c r="MSQ116" s="908"/>
      <c r="MSR116" s="908"/>
      <c r="MSS116" s="908"/>
      <c r="MST116" s="908"/>
      <c r="MSU116" s="908"/>
      <c r="MSV116" s="908"/>
      <c r="MSW116" s="908"/>
      <c r="MSX116" s="908"/>
      <c r="MSY116" s="908"/>
      <c r="MSZ116" s="908"/>
      <c r="MTA116" s="908"/>
      <c r="MTB116" s="908"/>
      <c r="MTC116" s="908"/>
      <c r="MTD116" s="908"/>
      <c r="MTE116" s="908"/>
      <c r="MTF116" s="908"/>
      <c r="MTG116" s="908"/>
      <c r="MTH116" s="908"/>
      <c r="MTI116" s="908"/>
      <c r="MTJ116" s="908"/>
      <c r="MTK116" s="908"/>
      <c r="MTL116" s="908"/>
      <c r="MTM116" s="908"/>
      <c r="MTN116" s="908"/>
      <c r="MTO116" s="908"/>
      <c r="MTP116" s="908"/>
      <c r="MTQ116" s="908"/>
      <c r="MTR116" s="908"/>
      <c r="MTS116" s="908"/>
      <c r="MTT116" s="908"/>
      <c r="MTU116" s="908"/>
      <c r="MTV116" s="908"/>
      <c r="MTW116" s="908"/>
      <c r="MTX116" s="908"/>
      <c r="MTY116" s="908"/>
      <c r="MTZ116" s="908"/>
      <c r="MUA116" s="908"/>
      <c r="MUB116" s="908"/>
      <c r="MUC116" s="908"/>
      <c r="MUD116" s="908"/>
      <c r="MUE116" s="908"/>
      <c r="MUF116" s="908"/>
      <c r="MUG116" s="908"/>
      <c r="MUH116" s="908"/>
      <c r="MUI116" s="908"/>
      <c r="MUJ116" s="908"/>
      <c r="MUK116" s="908"/>
      <c r="MUL116" s="908"/>
      <c r="MUM116" s="908"/>
      <c r="MUN116" s="908"/>
      <c r="MUO116" s="908"/>
      <c r="MUP116" s="908"/>
      <c r="MUQ116" s="908"/>
      <c r="MUR116" s="908"/>
      <c r="MUS116" s="908"/>
      <c r="MUT116" s="908"/>
      <c r="MUU116" s="908"/>
      <c r="MUV116" s="908"/>
      <c r="MUW116" s="908"/>
      <c r="MUX116" s="908"/>
      <c r="MUY116" s="908"/>
      <c r="MUZ116" s="908"/>
      <c r="MVA116" s="908"/>
      <c r="MVB116" s="908"/>
      <c r="MVC116" s="908"/>
      <c r="MVD116" s="908"/>
      <c r="MVE116" s="908"/>
      <c r="MVF116" s="908"/>
      <c r="MVG116" s="908"/>
      <c r="MVH116" s="908"/>
      <c r="MVI116" s="908"/>
      <c r="MVJ116" s="908"/>
      <c r="MVK116" s="908"/>
      <c r="MVL116" s="908"/>
      <c r="MVM116" s="908"/>
      <c r="MVN116" s="908"/>
      <c r="MVO116" s="908"/>
      <c r="MVP116" s="908"/>
      <c r="MVQ116" s="908"/>
      <c r="MVR116" s="908"/>
      <c r="MVS116" s="908"/>
      <c r="MVT116" s="908"/>
      <c r="MVU116" s="908"/>
      <c r="MVV116" s="908"/>
      <c r="MVW116" s="908"/>
      <c r="MVX116" s="908"/>
      <c r="MVY116" s="908"/>
      <c r="MVZ116" s="908"/>
      <c r="MWA116" s="908"/>
      <c r="MWB116" s="908"/>
      <c r="MWC116" s="908"/>
      <c r="MWD116" s="908"/>
      <c r="MWE116" s="908"/>
      <c r="MWF116" s="908"/>
      <c r="MWG116" s="908"/>
      <c r="MWH116" s="908"/>
      <c r="MWI116" s="908"/>
      <c r="MWJ116" s="908"/>
      <c r="MWK116" s="908"/>
      <c r="MWL116" s="908"/>
      <c r="MWM116" s="908"/>
      <c r="MWN116" s="908"/>
      <c r="MWO116" s="908"/>
      <c r="MWP116" s="908"/>
      <c r="MWQ116" s="908"/>
      <c r="MWR116" s="908"/>
      <c r="MWS116" s="908"/>
      <c r="MWT116" s="908"/>
      <c r="MWU116" s="908"/>
      <c r="MWV116" s="908"/>
      <c r="MWW116" s="908"/>
      <c r="MWX116" s="908"/>
      <c r="MWY116" s="908"/>
      <c r="MWZ116" s="908"/>
      <c r="MXA116" s="908"/>
      <c r="MXB116" s="908"/>
      <c r="MXC116" s="908"/>
      <c r="MXD116" s="908"/>
      <c r="MXE116" s="908"/>
      <c r="MXF116" s="908"/>
      <c r="MXG116" s="908"/>
      <c r="MXH116" s="908"/>
      <c r="MXI116" s="908"/>
      <c r="MXJ116" s="908"/>
      <c r="MXK116" s="908"/>
      <c r="MXL116" s="908"/>
      <c r="MXM116" s="908"/>
      <c r="MXN116" s="908"/>
      <c r="MXO116" s="908"/>
      <c r="MXP116" s="908"/>
      <c r="MXQ116" s="908"/>
      <c r="MXR116" s="908"/>
      <c r="MXS116" s="908"/>
      <c r="MXT116" s="908"/>
      <c r="MXU116" s="908"/>
      <c r="MXV116" s="908"/>
      <c r="MXW116" s="908"/>
      <c r="MXX116" s="908"/>
      <c r="MXY116" s="908"/>
      <c r="MXZ116" s="908"/>
      <c r="MYA116" s="908"/>
      <c r="MYB116" s="908"/>
      <c r="MYC116" s="908"/>
      <c r="MYD116" s="908"/>
      <c r="MYE116" s="908"/>
      <c r="MYF116" s="908"/>
      <c r="MYG116" s="908"/>
      <c r="MYH116" s="908"/>
      <c r="MYI116" s="908"/>
      <c r="MYJ116" s="908"/>
      <c r="MYK116" s="908"/>
      <c r="MYL116" s="908"/>
      <c r="MYM116" s="908"/>
      <c r="MYN116" s="908"/>
      <c r="MYO116" s="908"/>
      <c r="MYP116" s="908"/>
      <c r="MYQ116" s="908"/>
      <c r="MYR116" s="908"/>
      <c r="MYS116" s="908"/>
      <c r="MYT116" s="908"/>
      <c r="MYU116" s="908"/>
      <c r="MYV116" s="908"/>
      <c r="MYW116" s="908"/>
      <c r="MYX116" s="908"/>
      <c r="MYY116" s="908"/>
      <c r="MYZ116" s="908"/>
      <c r="MZA116" s="908"/>
      <c r="MZB116" s="908"/>
      <c r="MZC116" s="908"/>
      <c r="MZD116" s="908"/>
      <c r="MZE116" s="908"/>
      <c r="MZF116" s="908"/>
      <c r="MZG116" s="908"/>
      <c r="MZH116" s="908"/>
      <c r="MZI116" s="908"/>
      <c r="MZJ116" s="908"/>
      <c r="MZK116" s="908"/>
      <c r="MZL116" s="908"/>
      <c r="MZM116" s="908"/>
      <c r="MZN116" s="908"/>
      <c r="MZO116" s="908"/>
      <c r="MZP116" s="908"/>
      <c r="MZQ116" s="908"/>
      <c r="MZR116" s="908"/>
      <c r="MZS116" s="908"/>
      <c r="MZT116" s="908"/>
      <c r="MZU116" s="908"/>
      <c r="MZV116" s="908"/>
      <c r="MZW116" s="908"/>
      <c r="MZX116" s="908"/>
      <c r="MZY116" s="908"/>
      <c r="MZZ116" s="908"/>
      <c r="NAA116" s="908"/>
      <c r="NAB116" s="908"/>
      <c r="NAC116" s="908"/>
      <c r="NAD116" s="908"/>
      <c r="NAE116" s="908"/>
      <c r="NAF116" s="908"/>
      <c r="NAG116" s="908"/>
      <c r="NAH116" s="908"/>
      <c r="NAI116" s="908"/>
      <c r="NAJ116" s="908"/>
      <c r="NAK116" s="908"/>
      <c r="NAL116" s="908"/>
      <c r="NAM116" s="908"/>
      <c r="NAN116" s="908"/>
      <c r="NAO116" s="908"/>
      <c r="NAP116" s="908"/>
      <c r="NAQ116" s="908"/>
      <c r="NAR116" s="908"/>
      <c r="NAS116" s="908"/>
      <c r="NAT116" s="908"/>
      <c r="NAU116" s="908"/>
      <c r="NAV116" s="908"/>
      <c r="NAW116" s="908"/>
      <c r="NAX116" s="908"/>
      <c r="NAY116" s="908"/>
      <c r="NAZ116" s="908"/>
      <c r="NBA116" s="908"/>
      <c r="NBB116" s="908"/>
      <c r="NBC116" s="908"/>
      <c r="NBD116" s="908"/>
      <c r="NBE116" s="908"/>
      <c r="NBF116" s="908"/>
      <c r="NBG116" s="908"/>
      <c r="NBH116" s="908"/>
      <c r="NBI116" s="908"/>
      <c r="NBJ116" s="908"/>
      <c r="NBK116" s="908"/>
      <c r="NBL116" s="908"/>
      <c r="NBM116" s="908"/>
      <c r="NBN116" s="908"/>
      <c r="NBO116" s="908"/>
      <c r="NBP116" s="908"/>
      <c r="NBQ116" s="908"/>
      <c r="NBR116" s="908"/>
      <c r="NBS116" s="908"/>
      <c r="NBT116" s="908"/>
      <c r="NBU116" s="908"/>
      <c r="NBV116" s="908"/>
      <c r="NBW116" s="908"/>
      <c r="NBX116" s="908"/>
      <c r="NBY116" s="908"/>
      <c r="NBZ116" s="908"/>
      <c r="NCA116" s="908"/>
      <c r="NCB116" s="908"/>
      <c r="NCC116" s="908"/>
      <c r="NCD116" s="908"/>
      <c r="NCE116" s="908"/>
      <c r="NCF116" s="908"/>
      <c r="NCG116" s="908"/>
      <c r="NCH116" s="908"/>
      <c r="NCI116" s="908"/>
      <c r="NCJ116" s="908"/>
      <c r="NCK116" s="908"/>
      <c r="NCL116" s="908"/>
      <c r="NCM116" s="908"/>
      <c r="NCN116" s="908"/>
      <c r="NCO116" s="908"/>
      <c r="NCP116" s="908"/>
      <c r="NCQ116" s="908"/>
      <c r="NCR116" s="908"/>
      <c r="NCS116" s="908"/>
      <c r="NCT116" s="908"/>
      <c r="NCU116" s="908"/>
      <c r="NCV116" s="908"/>
      <c r="NCW116" s="908"/>
      <c r="NCX116" s="908"/>
      <c r="NCY116" s="908"/>
      <c r="NCZ116" s="908"/>
      <c r="NDA116" s="908"/>
      <c r="NDB116" s="908"/>
      <c r="NDC116" s="908"/>
      <c r="NDD116" s="908"/>
      <c r="NDE116" s="908"/>
      <c r="NDF116" s="908"/>
      <c r="NDG116" s="908"/>
      <c r="NDH116" s="908"/>
      <c r="NDI116" s="908"/>
      <c r="NDJ116" s="908"/>
      <c r="NDK116" s="908"/>
      <c r="NDL116" s="908"/>
      <c r="NDM116" s="908"/>
      <c r="NDN116" s="908"/>
      <c r="NDO116" s="908"/>
      <c r="NDP116" s="908"/>
      <c r="NDQ116" s="908"/>
      <c r="NDR116" s="908"/>
      <c r="NDS116" s="908"/>
      <c r="NDT116" s="908"/>
      <c r="NDU116" s="908"/>
      <c r="NDV116" s="908"/>
      <c r="NDW116" s="908"/>
      <c r="NDX116" s="908"/>
      <c r="NDY116" s="908"/>
      <c r="NDZ116" s="908"/>
      <c r="NEA116" s="908"/>
      <c r="NEB116" s="908"/>
      <c r="NEC116" s="908"/>
      <c r="NED116" s="908"/>
      <c r="NEE116" s="908"/>
      <c r="NEF116" s="908"/>
      <c r="NEG116" s="908"/>
      <c r="NEH116" s="908"/>
      <c r="NEI116" s="908"/>
      <c r="NEJ116" s="908"/>
      <c r="NEK116" s="908"/>
      <c r="NEL116" s="908"/>
      <c r="NEM116" s="908"/>
      <c r="NEN116" s="908"/>
      <c r="NEO116" s="908"/>
      <c r="NEP116" s="908"/>
      <c r="NEQ116" s="908"/>
      <c r="NER116" s="908"/>
      <c r="NES116" s="908"/>
      <c r="NET116" s="908"/>
      <c r="NEU116" s="908"/>
      <c r="NEV116" s="908"/>
      <c r="NEW116" s="908"/>
      <c r="NEX116" s="908"/>
      <c r="NEY116" s="908"/>
      <c r="NEZ116" s="908"/>
      <c r="NFA116" s="908"/>
      <c r="NFB116" s="908"/>
      <c r="NFC116" s="908"/>
      <c r="NFD116" s="908"/>
      <c r="NFE116" s="908"/>
      <c r="NFF116" s="908"/>
      <c r="NFG116" s="908"/>
      <c r="NFH116" s="908"/>
      <c r="NFI116" s="908"/>
      <c r="NFJ116" s="908"/>
      <c r="NFK116" s="908"/>
      <c r="NFL116" s="908"/>
      <c r="NFM116" s="908"/>
      <c r="NFN116" s="908"/>
      <c r="NFO116" s="908"/>
      <c r="NFP116" s="908"/>
      <c r="NFQ116" s="908"/>
      <c r="NFR116" s="908"/>
      <c r="NFS116" s="908"/>
      <c r="NFT116" s="908"/>
      <c r="NFU116" s="908"/>
      <c r="NFV116" s="908"/>
      <c r="NFW116" s="908"/>
      <c r="NFX116" s="908"/>
      <c r="NFY116" s="908"/>
      <c r="NFZ116" s="908"/>
      <c r="NGA116" s="908"/>
      <c r="NGB116" s="908"/>
      <c r="NGC116" s="908"/>
      <c r="NGD116" s="908"/>
      <c r="NGE116" s="908"/>
      <c r="NGF116" s="908"/>
      <c r="NGG116" s="908"/>
      <c r="NGH116" s="908"/>
      <c r="NGI116" s="908"/>
      <c r="NGJ116" s="908"/>
      <c r="NGK116" s="908"/>
      <c r="NGL116" s="908"/>
      <c r="NGM116" s="908"/>
      <c r="NGN116" s="908"/>
      <c r="NGO116" s="908"/>
      <c r="NGP116" s="908"/>
      <c r="NGQ116" s="908"/>
      <c r="NGR116" s="908"/>
      <c r="NGS116" s="908"/>
      <c r="NGT116" s="908"/>
      <c r="NGU116" s="908"/>
      <c r="NGV116" s="908"/>
      <c r="NGW116" s="908"/>
      <c r="NGX116" s="908"/>
      <c r="NGY116" s="908"/>
      <c r="NGZ116" s="908"/>
      <c r="NHA116" s="908"/>
      <c r="NHB116" s="908"/>
      <c r="NHC116" s="908"/>
      <c r="NHD116" s="908"/>
      <c r="NHE116" s="908"/>
      <c r="NHF116" s="908"/>
      <c r="NHG116" s="908"/>
      <c r="NHH116" s="908"/>
      <c r="NHI116" s="908"/>
      <c r="NHJ116" s="908"/>
      <c r="NHK116" s="908"/>
      <c r="NHL116" s="908"/>
      <c r="NHM116" s="908"/>
      <c r="NHN116" s="908"/>
      <c r="NHO116" s="908"/>
      <c r="NHP116" s="908"/>
      <c r="NHQ116" s="908"/>
      <c r="NHR116" s="908"/>
      <c r="NHS116" s="908"/>
      <c r="NHT116" s="908"/>
      <c r="NHU116" s="908"/>
      <c r="NHV116" s="908"/>
      <c r="NHW116" s="908"/>
      <c r="NHX116" s="908"/>
      <c r="NHY116" s="908"/>
      <c r="NHZ116" s="908"/>
      <c r="NIA116" s="908"/>
      <c r="NIB116" s="908"/>
      <c r="NIC116" s="908"/>
      <c r="NID116" s="908"/>
      <c r="NIE116" s="908"/>
      <c r="NIF116" s="908"/>
      <c r="NIG116" s="908"/>
      <c r="NIH116" s="908"/>
      <c r="NII116" s="908"/>
      <c r="NIJ116" s="908"/>
      <c r="NIK116" s="908"/>
      <c r="NIL116" s="908"/>
      <c r="NIM116" s="908"/>
      <c r="NIN116" s="908"/>
      <c r="NIO116" s="908"/>
      <c r="NIP116" s="908"/>
      <c r="NIQ116" s="908"/>
      <c r="NIR116" s="908"/>
      <c r="NIS116" s="908"/>
      <c r="NIT116" s="908"/>
      <c r="NIU116" s="908"/>
      <c r="NIV116" s="908"/>
      <c r="NIW116" s="908"/>
      <c r="NIX116" s="908"/>
      <c r="NIY116" s="908"/>
      <c r="NIZ116" s="908"/>
      <c r="NJA116" s="908"/>
      <c r="NJB116" s="908"/>
      <c r="NJC116" s="908"/>
      <c r="NJD116" s="908"/>
      <c r="NJE116" s="908"/>
      <c r="NJF116" s="908"/>
      <c r="NJG116" s="908"/>
      <c r="NJH116" s="908"/>
      <c r="NJI116" s="908"/>
      <c r="NJJ116" s="908"/>
      <c r="NJK116" s="908"/>
      <c r="NJL116" s="908"/>
      <c r="NJM116" s="908"/>
      <c r="NJN116" s="908"/>
      <c r="NJO116" s="908"/>
      <c r="NJP116" s="908"/>
      <c r="NJQ116" s="908"/>
      <c r="NJR116" s="908"/>
      <c r="NJS116" s="908"/>
      <c r="NJT116" s="908"/>
      <c r="NJU116" s="908"/>
      <c r="NJV116" s="908"/>
      <c r="NJW116" s="908"/>
      <c r="NJX116" s="908"/>
      <c r="NJY116" s="908"/>
      <c r="NJZ116" s="908"/>
      <c r="NKA116" s="908"/>
      <c r="NKB116" s="908"/>
      <c r="NKC116" s="908"/>
      <c r="NKD116" s="908"/>
      <c r="NKE116" s="908"/>
      <c r="NKF116" s="908"/>
      <c r="NKG116" s="908"/>
      <c r="NKH116" s="908"/>
      <c r="NKI116" s="908"/>
      <c r="NKJ116" s="908"/>
      <c r="NKK116" s="908"/>
      <c r="NKL116" s="908"/>
      <c r="NKM116" s="908"/>
      <c r="NKN116" s="908"/>
      <c r="NKO116" s="908"/>
      <c r="NKP116" s="908"/>
      <c r="NKQ116" s="908"/>
      <c r="NKR116" s="908"/>
      <c r="NKS116" s="908"/>
      <c r="NKT116" s="908"/>
      <c r="NKU116" s="908"/>
      <c r="NKV116" s="908"/>
      <c r="NKW116" s="908"/>
      <c r="NKX116" s="908"/>
      <c r="NKY116" s="908"/>
      <c r="NKZ116" s="908"/>
      <c r="NLA116" s="908"/>
      <c r="NLB116" s="908"/>
      <c r="NLC116" s="908"/>
      <c r="NLD116" s="908"/>
      <c r="NLE116" s="908"/>
      <c r="NLF116" s="908"/>
      <c r="NLG116" s="908"/>
      <c r="NLH116" s="908"/>
      <c r="NLI116" s="908"/>
      <c r="NLJ116" s="908"/>
      <c r="NLK116" s="908"/>
      <c r="NLL116" s="908"/>
      <c r="NLM116" s="908"/>
      <c r="NLN116" s="908"/>
      <c r="NLO116" s="908"/>
      <c r="NLP116" s="908"/>
      <c r="NLQ116" s="908"/>
      <c r="NLR116" s="908"/>
      <c r="NLS116" s="908"/>
      <c r="NLT116" s="908"/>
      <c r="NLU116" s="908"/>
      <c r="NLV116" s="908"/>
      <c r="NLW116" s="908"/>
      <c r="NLX116" s="908"/>
      <c r="NLY116" s="908"/>
      <c r="NLZ116" s="908"/>
      <c r="NMA116" s="908"/>
      <c r="NMB116" s="908"/>
      <c r="NMC116" s="908"/>
      <c r="NMD116" s="908"/>
      <c r="NME116" s="908"/>
      <c r="NMF116" s="908"/>
      <c r="NMG116" s="908"/>
      <c r="NMH116" s="908"/>
      <c r="NMI116" s="908"/>
      <c r="NMJ116" s="908"/>
      <c r="NMK116" s="908"/>
      <c r="NML116" s="908"/>
      <c r="NMM116" s="908"/>
      <c r="NMN116" s="908"/>
      <c r="NMO116" s="908"/>
      <c r="NMP116" s="908"/>
      <c r="NMQ116" s="908"/>
      <c r="NMR116" s="908"/>
      <c r="NMS116" s="908"/>
      <c r="NMT116" s="908"/>
      <c r="NMU116" s="908"/>
      <c r="NMV116" s="908"/>
      <c r="NMW116" s="908"/>
      <c r="NMX116" s="908"/>
      <c r="NMY116" s="908"/>
      <c r="NMZ116" s="908"/>
      <c r="NNA116" s="908"/>
      <c r="NNB116" s="908"/>
      <c r="NNC116" s="908"/>
      <c r="NND116" s="908"/>
      <c r="NNE116" s="908"/>
      <c r="NNF116" s="908"/>
      <c r="NNG116" s="908"/>
      <c r="NNH116" s="908"/>
      <c r="NNI116" s="908"/>
      <c r="NNJ116" s="908"/>
      <c r="NNK116" s="908"/>
      <c r="NNL116" s="908"/>
      <c r="NNM116" s="908"/>
      <c r="NNN116" s="908"/>
      <c r="NNO116" s="908"/>
      <c r="NNP116" s="908"/>
      <c r="NNQ116" s="908"/>
      <c r="NNR116" s="908"/>
      <c r="NNS116" s="908"/>
      <c r="NNT116" s="908"/>
      <c r="NNU116" s="908"/>
      <c r="NNV116" s="908"/>
      <c r="NNW116" s="908"/>
      <c r="NNX116" s="908"/>
      <c r="NNY116" s="908"/>
      <c r="NNZ116" s="908"/>
      <c r="NOA116" s="908"/>
      <c r="NOB116" s="908"/>
      <c r="NOC116" s="908"/>
      <c r="NOD116" s="908"/>
      <c r="NOE116" s="908"/>
      <c r="NOF116" s="908"/>
      <c r="NOG116" s="908"/>
      <c r="NOH116" s="908"/>
      <c r="NOI116" s="908"/>
      <c r="NOJ116" s="908"/>
      <c r="NOK116" s="908"/>
      <c r="NOL116" s="908"/>
      <c r="NOM116" s="908"/>
      <c r="NON116" s="908"/>
      <c r="NOO116" s="908"/>
      <c r="NOP116" s="908"/>
      <c r="NOQ116" s="908"/>
      <c r="NOR116" s="908"/>
      <c r="NOS116" s="908"/>
      <c r="NOT116" s="908"/>
      <c r="NOU116" s="908"/>
      <c r="NOV116" s="908"/>
      <c r="NOW116" s="908"/>
      <c r="NOX116" s="908"/>
      <c r="NOY116" s="908"/>
      <c r="NOZ116" s="908"/>
      <c r="NPA116" s="908"/>
      <c r="NPB116" s="908"/>
      <c r="NPC116" s="908"/>
      <c r="NPD116" s="908"/>
      <c r="NPE116" s="908"/>
      <c r="NPF116" s="908"/>
      <c r="NPG116" s="908"/>
      <c r="NPH116" s="908"/>
      <c r="NPI116" s="908"/>
      <c r="NPJ116" s="908"/>
      <c r="NPK116" s="908"/>
      <c r="NPL116" s="908"/>
      <c r="NPM116" s="908"/>
      <c r="NPN116" s="908"/>
      <c r="NPO116" s="908"/>
      <c r="NPP116" s="908"/>
      <c r="NPQ116" s="908"/>
      <c r="NPR116" s="908"/>
      <c r="NPS116" s="908"/>
      <c r="NPT116" s="908"/>
      <c r="NPU116" s="908"/>
      <c r="NPV116" s="908"/>
      <c r="NPW116" s="908"/>
      <c r="NPX116" s="908"/>
      <c r="NPY116" s="908"/>
      <c r="NPZ116" s="908"/>
      <c r="NQA116" s="908"/>
      <c r="NQB116" s="908"/>
      <c r="NQC116" s="908"/>
      <c r="NQD116" s="908"/>
      <c r="NQE116" s="908"/>
      <c r="NQF116" s="908"/>
      <c r="NQG116" s="908"/>
      <c r="NQH116" s="908"/>
      <c r="NQI116" s="908"/>
      <c r="NQJ116" s="908"/>
      <c r="NQK116" s="908"/>
      <c r="NQL116" s="908"/>
      <c r="NQM116" s="908"/>
      <c r="NQN116" s="908"/>
      <c r="NQO116" s="908"/>
      <c r="NQP116" s="908"/>
      <c r="NQQ116" s="908"/>
      <c r="NQR116" s="908"/>
      <c r="NQS116" s="908"/>
      <c r="NQT116" s="908"/>
      <c r="NQU116" s="908"/>
      <c r="NQV116" s="908"/>
      <c r="NQW116" s="908"/>
      <c r="NQX116" s="908"/>
      <c r="NQY116" s="908"/>
      <c r="NQZ116" s="908"/>
      <c r="NRA116" s="908"/>
      <c r="NRB116" s="908"/>
      <c r="NRC116" s="908"/>
      <c r="NRD116" s="908"/>
      <c r="NRE116" s="908"/>
      <c r="NRF116" s="908"/>
      <c r="NRG116" s="908"/>
      <c r="NRH116" s="908"/>
      <c r="NRI116" s="908"/>
      <c r="NRJ116" s="908"/>
      <c r="NRK116" s="908"/>
      <c r="NRL116" s="908"/>
      <c r="NRM116" s="908"/>
      <c r="NRN116" s="908"/>
      <c r="NRO116" s="908"/>
      <c r="NRP116" s="908"/>
      <c r="NRQ116" s="908"/>
      <c r="NRR116" s="908"/>
      <c r="NRS116" s="908"/>
      <c r="NRT116" s="908"/>
      <c r="NRU116" s="908"/>
      <c r="NRV116" s="908"/>
      <c r="NRW116" s="908"/>
      <c r="NRX116" s="908"/>
      <c r="NRY116" s="908"/>
      <c r="NRZ116" s="908"/>
      <c r="NSA116" s="908"/>
      <c r="NSB116" s="908"/>
      <c r="NSC116" s="908"/>
      <c r="NSD116" s="908"/>
      <c r="NSE116" s="908"/>
      <c r="NSF116" s="908"/>
      <c r="NSG116" s="908"/>
      <c r="NSH116" s="908"/>
      <c r="NSI116" s="908"/>
      <c r="NSJ116" s="908"/>
      <c r="NSK116" s="908"/>
      <c r="NSL116" s="908"/>
      <c r="NSM116" s="908"/>
      <c r="NSN116" s="908"/>
      <c r="NSO116" s="908"/>
      <c r="NSP116" s="908"/>
      <c r="NSQ116" s="908"/>
      <c r="NSR116" s="908"/>
      <c r="NSS116" s="908"/>
      <c r="NST116" s="908"/>
      <c r="NSU116" s="908"/>
      <c r="NSV116" s="908"/>
      <c r="NSW116" s="908"/>
      <c r="NSX116" s="908"/>
      <c r="NSY116" s="908"/>
      <c r="NSZ116" s="908"/>
      <c r="NTA116" s="908"/>
      <c r="NTB116" s="908"/>
      <c r="NTC116" s="908"/>
      <c r="NTD116" s="908"/>
      <c r="NTE116" s="908"/>
      <c r="NTF116" s="908"/>
      <c r="NTG116" s="908"/>
      <c r="NTH116" s="908"/>
      <c r="NTI116" s="908"/>
      <c r="NTJ116" s="908"/>
      <c r="NTK116" s="908"/>
      <c r="NTL116" s="908"/>
      <c r="NTM116" s="908"/>
      <c r="NTN116" s="908"/>
      <c r="NTO116" s="908"/>
      <c r="NTP116" s="908"/>
      <c r="NTQ116" s="908"/>
      <c r="NTR116" s="908"/>
      <c r="NTS116" s="908"/>
      <c r="NTT116" s="908"/>
      <c r="NTU116" s="908"/>
      <c r="NTV116" s="908"/>
      <c r="NTW116" s="908"/>
      <c r="NTX116" s="908"/>
      <c r="NTY116" s="908"/>
      <c r="NTZ116" s="908"/>
      <c r="NUA116" s="908"/>
      <c r="NUB116" s="908"/>
      <c r="NUC116" s="908"/>
      <c r="NUD116" s="908"/>
      <c r="NUE116" s="908"/>
      <c r="NUF116" s="908"/>
      <c r="NUG116" s="908"/>
      <c r="NUH116" s="908"/>
      <c r="NUI116" s="908"/>
      <c r="NUJ116" s="908"/>
      <c r="NUK116" s="908"/>
      <c r="NUL116" s="908"/>
      <c r="NUM116" s="908"/>
      <c r="NUN116" s="908"/>
      <c r="NUO116" s="908"/>
      <c r="NUP116" s="908"/>
      <c r="NUQ116" s="908"/>
      <c r="NUR116" s="908"/>
      <c r="NUS116" s="908"/>
      <c r="NUT116" s="908"/>
      <c r="NUU116" s="908"/>
      <c r="NUV116" s="908"/>
      <c r="NUW116" s="908"/>
      <c r="NUX116" s="908"/>
      <c r="NUY116" s="908"/>
      <c r="NUZ116" s="908"/>
      <c r="NVA116" s="908"/>
      <c r="NVB116" s="908"/>
      <c r="NVC116" s="908"/>
      <c r="NVD116" s="908"/>
      <c r="NVE116" s="908"/>
      <c r="NVF116" s="908"/>
      <c r="NVG116" s="908"/>
      <c r="NVH116" s="908"/>
      <c r="NVI116" s="908"/>
      <c r="NVJ116" s="908"/>
      <c r="NVK116" s="908"/>
      <c r="NVL116" s="908"/>
      <c r="NVM116" s="908"/>
      <c r="NVN116" s="908"/>
      <c r="NVO116" s="908"/>
      <c r="NVP116" s="908"/>
      <c r="NVQ116" s="908"/>
      <c r="NVR116" s="908"/>
      <c r="NVS116" s="908"/>
      <c r="NVT116" s="908"/>
      <c r="NVU116" s="908"/>
      <c r="NVV116" s="908"/>
      <c r="NVW116" s="908"/>
      <c r="NVX116" s="908"/>
      <c r="NVY116" s="908"/>
      <c r="NVZ116" s="908"/>
      <c r="NWA116" s="908"/>
      <c r="NWB116" s="908"/>
      <c r="NWC116" s="908"/>
      <c r="NWD116" s="908"/>
      <c r="NWE116" s="908"/>
      <c r="NWF116" s="908"/>
      <c r="NWG116" s="908"/>
      <c r="NWH116" s="908"/>
      <c r="NWI116" s="908"/>
      <c r="NWJ116" s="908"/>
      <c r="NWK116" s="908"/>
      <c r="NWL116" s="908"/>
      <c r="NWM116" s="908"/>
      <c r="NWN116" s="908"/>
      <c r="NWO116" s="908"/>
      <c r="NWP116" s="908"/>
      <c r="NWQ116" s="908"/>
      <c r="NWR116" s="908"/>
      <c r="NWS116" s="908"/>
      <c r="NWT116" s="908"/>
      <c r="NWU116" s="908"/>
      <c r="NWV116" s="908"/>
      <c r="NWW116" s="908"/>
      <c r="NWX116" s="908"/>
      <c r="NWY116" s="908"/>
      <c r="NWZ116" s="908"/>
      <c r="NXA116" s="908"/>
      <c r="NXB116" s="908"/>
      <c r="NXC116" s="908"/>
      <c r="NXD116" s="908"/>
      <c r="NXE116" s="908"/>
      <c r="NXF116" s="908"/>
      <c r="NXG116" s="908"/>
      <c r="NXH116" s="908"/>
      <c r="NXI116" s="908"/>
      <c r="NXJ116" s="908"/>
      <c r="NXK116" s="908"/>
      <c r="NXL116" s="908"/>
      <c r="NXM116" s="908"/>
      <c r="NXN116" s="908"/>
      <c r="NXO116" s="908"/>
      <c r="NXP116" s="908"/>
      <c r="NXQ116" s="908"/>
      <c r="NXR116" s="908"/>
      <c r="NXS116" s="908"/>
      <c r="NXT116" s="908"/>
      <c r="NXU116" s="908"/>
      <c r="NXV116" s="908"/>
      <c r="NXW116" s="908"/>
      <c r="NXX116" s="908"/>
      <c r="NXY116" s="908"/>
      <c r="NXZ116" s="908"/>
      <c r="NYA116" s="908"/>
      <c r="NYB116" s="908"/>
      <c r="NYC116" s="908"/>
      <c r="NYD116" s="908"/>
      <c r="NYE116" s="908"/>
      <c r="NYF116" s="908"/>
      <c r="NYG116" s="908"/>
      <c r="NYH116" s="908"/>
      <c r="NYI116" s="908"/>
      <c r="NYJ116" s="908"/>
      <c r="NYK116" s="908"/>
      <c r="NYL116" s="908"/>
      <c r="NYM116" s="908"/>
      <c r="NYN116" s="908"/>
      <c r="NYO116" s="908"/>
      <c r="NYP116" s="908"/>
      <c r="NYQ116" s="908"/>
      <c r="NYR116" s="908"/>
      <c r="NYS116" s="908"/>
      <c r="NYT116" s="908"/>
      <c r="NYU116" s="908"/>
      <c r="NYV116" s="908"/>
      <c r="NYW116" s="908"/>
      <c r="NYX116" s="908"/>
      <c r="NYY116" s="908"/>
      <c r="NYZ116" s="908"/>
      <c r="NZA116" s="908"/>
      <c r="NZB116" s="908"/>
      <c r="NZC116" s="908"/>
      <c r="NZD116" s="908"/>
      <c r="NZE116" s="908"/>
      <c r="NZF116" s="908"/>
      <c r="NZG116" s="908"/>
      <c r="NZH116" s="908"/>
      <c r="NZI116" s="908"/>
      <c r="NZJ116" s="908"/>
      <c r="NZK116" s="908"/>
      <c r="NZL116" s="908"/>
      <c r="NZM116" s="908"/>
      <c r="NZN116" s="908"/>
      <c r="NZO116" s="908"/>
      <c r="NZP116" s="908"/>
      <c r="NZQ116" s="908"/>
      <c r="NZR116" s="908"/>
      <c r="NZS116" s="908"/>
      <c r="NZT116" s="908"/>
      <c r="NZU116" s="908"/>
      <c r="NZV116" s="908"/>
      <c r="NZW116" s="908"/>
      <c r="NZX116" s="908"/>
      <c r="NZY116" s="908"/>
      <c r="NZZ116" s="908"/>
      <c r="OAA116" s="908"/>
      <c r="OAB116" s="908"/>
      <c r="OAC116" s="908"/>
      <c r="OAD116" s="908"/>
      <c r="OAE116" s="908"/>
      <c r="OAF116" s="908"/>
      <c r="OAG116" s="908"/>
      <c r="OAH116" s="908"/>
      <c r="OAI116" s="908"/>
      <c r="OAJ116" s="908"/>
      <c r="OAK116" s="908"/>
      <c r="OAL116" s="908"/>
      <c r="OAM116" s="908"/>
      <c r="OAN116" s="908"/>
      <c r="OAO116" s="908"/>
      <c r="OAP116" s="908"/>
      <c r="OAQ116" s="908"/>
      <c r="OAR116" s="908"/>
      <c r="OAS116" s="908"/>
      <c r="OAT116" s="908"/>
      <c r="OAU116" s="908"/>
      <c r="OAV116" s="908"/>
      <c r="OAW116" s="908"/>
      <c r="OAX116" s="908"/>
      <c r="OAY116" s="908"/>
      <c r="OAZ116" s="908"/>
      <c r="OBA116" s="908"/>
      <c r="OBB116" s="908"/>
      <c r="OBC116" s="908"/>
      <c r="OBD116" s="908"/>
      <c r="OBE116" s="908"/>
      <c r="OBF116" s="908"/>
      <c r="OBG116" s="908"/>
      <c r="OBH116" s="908"/>
      <c r="OBI116" s="908"/>
      <c r="OBJ116" s="908"/>
      <c r="OBK116" s="908"/>
      <c r="OBL116" s="908"/>
      <c r="OBM116" s="908"/>
      <c r="OBN116" s="908"/>
      <c r="OBO116" s="908"/>
      <c r="OBP116" s="908"/>
      <c r="OBQ116" s="908"/>
      <c r="OBR116" s="908"/>
      <c r="OBS116" s="908"/>
      <c r="OBT116" s="908"/>
      <c r="OBU116" s="908"/>
      <c r="OBV116" s="908"/>
      <c r="OBW116" s="908"/>
      <c r="OBX116" s="908"/>
      <c r="OBY116" s="908"/>
      <c r="OBZ116" s="908"/>
      <c r="OCA116" s="908"/>
      <c r="OCB116" s="908"/>
      <c r="OCC116" s="908"/>
      <c r="OCD116" s="908"/>
      <c r="OCE116" s="908"/>
      <c r="OCF116" s="908"/>
      <c r="OCG116" s="908"/>
      <c r="OCH116" s="908"/>
      <c r="OCI116" s="908"/>
      <c r="OCJ116" s="908"/>
      <c r="OCK116" s="908"/>
      <c r="OCL116" s="908"/>
      <c r="OCM116" s="908"/>
      <c r="OCN116" s="908"/>
      <c r="OCO116" s="908"/>
      <c r="OCP116" s="908"/>
      <c r="OCQ116" s="908"/>
      <c r="OCR116" s="908"/>
      <c r="OCS116" s="908"/>
      <c r="OCT116" s="908"/>
      <c r="OCU116" s="908"/>
      <c r="OCV116" s="908"/>
      <c r="OCW116" s="908"/>
      <c r="OCX116" s="908"/>
      <c r="OCY116" s="908"/>
      <c r="OCZ116" s="908"/>
      <c r="ODA116" s="908"/>
      <c r="ODB116" s="908"/>
      <c r="ODC116" s="908"/>
      <c r="ODD116" s="908"/>
      <c r="ODE116" s="908"/>
      <c r="ODF116" s="908"/>
      <c r="ODG116" s="908"/>
      <c r="ODH116" s="908"/>
      <c r="ODI116" s="908"/>
      <c r="ODJ116" s="908"/>
      <c r="ODK116" s="908"/>
      <c r="ODL116" s="908"/>
      <c r="ODM116" s="908"/>
      <c r="ODN116" s="908"/>
      <c r="ODO116" s="908"/>
      <c r="ODP116" s="908"/>
      <c r="ODQ116" s="908"/>
      <c r="ODR116" s="908"/>
      <c r="ODS116" s="908"/>
      <c r="ODT116" s="908"/>
      <c r="ODU116" s="908"/>
      <c r="ODV116" s="908"/>
      <c r="ODW116" s="908"/>
      <c r="ODX116" s="908"/>
      <c r="ODY116" s="908"/>
      <c r="ODZ116" s="908"/>
      <c r="OEA116" s="908"/>
      <c r="OEB116" s="908"/>
      <c r="OEC116" s="908"/>
      <c r="OED116" s="908"/>
      <c r="OEE116" s="908"/>
      <c r="OEF116" s="908"/>
      <c r="OEG116" s="908"/>
      <c r="OEH116" s="908"/>
      <c r="OEI116" s="908"/>
      <c r="OEJ116" s="908"/>
      <c r="OEK116" s="908"/>
      <c r="OEL116" s="908"/>
      <c r="OEM116" s="908"/>
      <c r="OEN116" s="908"/>
      <c r="OEO116" s="908"/>
      <c r="OEP116" s="908"/>
      <c r="OEQ116" s="908"/>
      <c r="OER116" s="908"/>
      <c r="OES116" s="908"/>
      <c r="OET116" s="908"/>
      <c r="OEU116" s="908"/>
      <c r="OEV116" s="908"/>
      <c r="OEW116" s="908"/>
      <c r="OEX116" s="908"/>
      <c r="OEY116" s="908"/>
      <c r="OEZ116" s="908"/>
      <c r="OFA116" s="908"/>
      <c r="OFB116" s="908"/>
      <c r="OFC116" s="908"/>
      <c r="OFD116" s="908"/>
      <c r="OFE116" s="908"/>
      <c r="OFF116" s="908"/>
      <c r="OFG116" s="908"/>
      <c r="OFH116" s="908"/>
      <c r="OFI116" s="908"/>
      <c r="OFJ116" s="908"/>
      <c r="OFK116" s="908"/>
      <c r="OFL116" s="908"/>
      <c r="OFM116" s="908"/>
      <c r="OFN116" s="908"/>
      <c r="OFO116" s="908"/>
      <c r="OFP116" s="908"/>
      <c r="OFQ116" s="908"/>
      <c r="OFR116" s="908"/>
      <c r="OFS116" s="908"/>
      <c r="OFT116" s="908"/>
      <c r="OFU116" s="908"/>
      <c r="OFV116" s="908"/>
      <c r="OFW116" s="908"/>
      <c r="OFX116" s="908"/>
      <c r="OFY116" s="908"/>
      <c r="OFZ116" s="908"/>
      <c r="OGA116" s="908"/>
      <c r="OGB116" s="908"/>
      <c r="OGC116" s="908"/>
      <c r="OGD116" s="908"/>
      <c r="OGE116" s="908"/>
      <c r="OGF116" s="908"/>
      <c r="OGG116" s="908"/>
      <c r="OGH116" s="908"/>
      <c r="OGI116" s="908"/>
      <c r="OGJ116" s="908"/>
      <c r="OGK116" s="908"/>
      <c r="OGL116" s="908"/>
      <c r="OGM116" s="908"/>
      <c r="OGN116" s="908"/>
      <c r="OGO116" s="908"/>
      <c r="OGP116" s="908"/>
      <c r="OGQ116" s="908"/>
      <c r="OGR116" s="908"/>
      <c r="OGS116" s="908"/>
      <c r="OGT116" s="908"/>
      <c r="OGU116" s="908"/>
      <c r="OGV116" s="908"/>
      <c r="OGW116" s="908"/>
      <c r="OGX116" s="908"/>
      <c r="OGY116" s="908"/>
      <c r="OGZ116" s="908"/>
      <c r="OHA116" s="908"/>
      <c r="OHB116" s="908"/>
      <c r="OHC116" s="908"/>
      <c r="OHD116" s="908"/>
      <c r="OHE116" s="908"/>
      <c r="OHF116" s="908"/>
      <c r="OHG116" s="908"/>
      <c r="OHH116" s="908"/>
      <c r="OHI116" s="908"/>
      <c r="OHJ116" s="908"/>
      <c r="OHK116" s="908"/>
      <c r="OHL116" s="908"/>
      <c r="OHM116" s="908"/>
      <c r="OHN116" s="908"/>
      <c r="OHO116" s="908"/>
      <c r="OHP116" s="908"/>
      <c r="OHQ116" s="908"/>
      <c r="OHR116" s="908"/>
      <c r="OHS116" s="908"/>
      <c r="OHT116" s="908"/>
      <c r="OHU116" s="908"/>
      <c r="OHV116" s="908"/>
      <c r="OHW116" s="908"/>
      <c r="OHX116" s="908"/>
      <c r="OHY116" s="908"/>
      <c r="OHZ116" s="908"/>
      <c r="OIA116" s="908"/>
      <c r="OIB116" s="908"/>
      <c r="OIC116" s="908"/>
      <c r="OID116" s="908"/>
      <c r="OIE116" s="908"/>
      <c r="OIF116" s="908"/>
      <c r="OIG116" s="908"/>
      <c r="OIH116" s="908"/>
      <c r="OII116" s="908"/>
      <c r="OIJ116" s="908"/>
      <c r="OIK116" s="908"/>
      <c r="OIL116" s="908"/>
      <c r="OIM116" s="908"/>
      <c r="OIN116" s="908"/>
      <c r="OIO116" s="908"/>
      <c r="OIP116" s="908"/>
      <c r="OIQ116" s="908"/>
      <c r="OIR116" s="908"/>
      <c r="OIS116" s="908"/>
      <c r="OIT116" s="908"/>
      <c r="OIU116" s="908"/>
      <c r="OIV116" s="908"/>
      <c r="OIW116" s="908"/>
      <c r="OIX116" s="908"/>
      <c r="OIY116" s="908"/>
      <c r="OIZ116" s="908"/>
      <c r="OJA116" s="908"/>
      <c r="OJB116" s="908"/>
      <c r="OJC116" s="908"/>
      <c r="OJD116" s="908"/>
      <c r="OJE116" s="908"/>
      <c r="OJF116" s="908"/>
      <c r="OJG116" s="908"/>
      <c r="OJH116" s="908"/>
      <c r="OJI116" s="908"/>
      <c r="OJJ116" s="908"/>
      <c r="OJK116" s="908"/>
      <c r="OJL116" s="908"/>
      <c r="OJM116" s="908"/>
      <c r="OJN116" s="908"/>
      <c r="OJO116" s="908"/>
      <c r="OJP116" s="908"/>
      <c r="OJQ116" s="908"/>
      <c r="OJR116" s="908"/>
      <c r="OJS116" s="908"/>
      <c r="OJT116" s="908"/>
      <c r="OJU116" s="908"/>
      <c r="OJV116" s="908"/>
      <c r="OJW116" s="908"/>
      <c r="OJX116" s="908"/>
      <c r="OJY116" s="908"/>
      <c r="OJZ116" s="908"/>
      <c r="OKA116" s="908"/>
      <c r="OKB116" s="908"/>
      <c r="OKC116" s="908"/>
      <c r="OKD116" s="908"/>
      <c r="OKE116" s="908"/>
      <c r="OKF116" s="908"/>
      <c r="OKG116" s="908"/>
      <c r="OKH116" s="908"/>
      <c r="OKI116" s="908"/>
      <c r="OKJ116" s="908"/>
      <c r="OKK116" s="908"/>
      <c r="OKL116" s="908"/>
      <c r="OKM116" s="908"/>
      <c r="OKN116" s="908"/>
      <c r="OKO116" s="908"/>
      <c r="OKP116" s="908"/>
      <c r="OKQ116" s="908"/>
      <c r="OKR116" s="908"/>
      <c r="OKS116" s="908"/>
      <c r="OKT116" s="908"/>
      <c r="OKU116" s="908"/>
      <c r="OKV116" s="908"/>
      <c r="OKW116" s="908"/>
      <c r="OKX116" s="908"/>
      <c r="OKY116" s="908"/>
      <c r="OKZ116" s="908"/>
      <c r="OLA116" s="908"/>
      <c r="OLB116" s="908"/>
      <c r="OLC116" s="908"/>
      <c r="OLD116" s="908"/>
      <c r="OLE116" s="908"/>
      <c r="OLF116" s="908"/>
      <c r="OLG116" s="908"/>
      <c r="OLH116" s="908"/>
      <c r="OLI116" s="908"/>
      <c r="OLJ116" s="908"/>
      <c r="OLK116" s="908"/>
      <c r="OLL116" s="908"/>
      <c r="OLM116" s="908"/>
      <c r="OLN116" s="908"/>
      <c r="OLO116" s="908"/>
      <c r="OLP116" s="908"/>
      <c r="OLQ116" s="908"/>
      <c r="OLR116" s="908"/>
      <c r="OLS116" s="908"/>
      <c r="OLT116" s="908"/>
      <c r="OLU116" s="908"/>
      <c r="OLV116" s="908"/>
      <c r="OLW116" s="908"/>
      <c r="OLX116" s="908"/>
      <c r="OLY116" s="908"/>
      <c r="OLZ116" s="908"/>
      <c r="OMA116" s="908"/>
      <c r="OMB116" s="908"/>
      <c r="OMC116" s="908"/>
      <c r="OMD116" s="908"/>
      <c r="OME116" s="908"/>
      <c r="OMF116" s="908"/>
      <c r="OMG116" s="908"/>
      <c r="OMH116" s="908"/>
      <c r="OMI116" s="908"/>
      <c r="OMJ116" s="908"/>
      <c r="OMK116" s="908"/>
      <c r="OML116" s="908"/>
      <c r="OMM116" s="908"/>
      <c r="OMN116" s="908"/>
      <c r="OMO116" s="908"/>
      <c r="OMP116" s="908"/>
      <c r="OMQ116" s="908"/>
      <c r="OMR116" s="908"/>
      <c r="OMS116" s="908"/>
      <c r="OMT116" s="908"/>
      <c r="OMU116" s="908"/>
      <c r="OMV116" s="908"/>
      <c r="OMW116" s="908"/>
      <c r="OMX116" s="908"/>
      <c r="OMY116" s="908"/>
      <c r="OMZ116" s="908"/>
      <c r="ONA116" s="908"/>
      <c r="ONB116" s="908"/>
      <c r="ONC116" s="908"/>
      <c r="OND116" s="908"/>
      <c r="ONE116" s="908"/>
      <c r="ONF116" s="908"/>
      <c r="ONG116" s="908"/>
      <c r="ONH116" s="908"/>
      <c r="ONI116" s="908"/>
      <c r="ONJ116" s="908"/>
      <c r="ONK116" s="908"/>
      <c r="ONL116" s="908"/>
      <c r="ONM116" s="908"/>
      <c r="ONN116" s="908"/>
      <c r="ONO116" s="908"/>
      <c r="ONP116" s="908"/>
      <c r="ONQ116" s="908"/>
      <c r="ONR116" s="908"/>
      <c r="ONS116" s="908"/>
      <c r="ONT116" s="908"/>
      <c r="ONU116" s="908"/>
      <c r="ONV116" s="908"/>
      <c r="ONW116" s="908"/>
      <c r="ONX116" s="908"/>
      <c r="ONY116" s="908"/>
      <c r="ONZ116" s="908"/>
      <c r="OOA116" s="908"/>
      <c r="OOB116" s="908"/>
      <c r="OOC116" s="908"/>
      <c r="OOD116" s="908"/>
      <c r="OOE116" s="908"/>
      <c r="OOF116" s="908"/>
      <c r="OOG116" s="908"/>
      <c r="OOH116" s="908"/>
      <c r="OOI116" s="908"/>
      <c r="OOJ116" s="908"/>
      <c r="OOK116" s="908"/>
      <c r="OOL116" s="908"/>
      <c r="OOM116" s="908"/>
      <c r="OON116" s="908"/>
      <c r="OOO116" s="908"/>
      <c r="OOP116" s="908"/>
      <c r="OOQ116" s="908"/>
      <c r="OOR116" s="908"/>
      <c r="OOS116" s="908"/>
      <c r="OOT116" s="908"/>
      <c r="OOU116" s="908"/>
      <c r="OOV116" s="908"/>
      <c r="OOW116" s="908"/>
      <c r="OOX116" s="908"/>
      <c r="OOY116" s="908"/>
      <c r="OOZ116" s="908"/>
      <c r="OPA116" s="908"/>
      <c r="OPB116" s="908"/>
      <c r="OPC116" s="908"/>
      <c r="OPD116" s="908"/>
      <c r="OPE116" s="908"/>
      <c r="OPF116" s="908"/>
      <c r="OPG116" s="908"/>
      <c r="OPH116" s="908"/>
      <c r="OPI116" s="908"/>
      <c r="OPJ116" s="908"/>
      <c r="OPK116" s="908"/>
      <c r="OPL116" s="908"/>
      <c r="OPM116" s="908"/>
      <c r="OPN116" s="908"/>
      <c r="OPO116" s="908"/>
      <c r="OPP116" s="908"/>
      <c r="OPQ116" s="908"/>
      <c r="OPR116" s="908"/>
      <c r="OPS116" s="908"/>
      <c r="OPT116" s="908"/>
      <c r="OPU116" s="908"/>
      <c r="OPV116" s="908"/>
      <c r="OPW116" s="908"/>
      <c r="OPX116" s="908"/>
      <c r="OPY116" s="908"/>
      <c r="OPZ116" s="908"/>
      <c r="OQA116" s="908"/>
      <c r="OQB116" s="908"/>
      <c r="OQC116" s="908"/>
      <c r="OQD116" s="908"/>
      <c r="OQE116" s="908"/>
      <c r="OQF116" s="908"/>
      <c r="OQG116" s="908"/>
      <c r="OQH116" s="908"/>
      <c r="OQI116" s="908"/>
      <c r="OQJ116" s="908"/>
      <c r="OQK116" s="908"/>
      <c r="OQL116" s="908"/>
      <c r="OQM116" s="908"/>
      <c r="OQN116" s="908"/>
      <c r="OQO116" s="908"/>
      <c r="OQP116" s="908"/>
      <c r="OQQ116" s="908"/>
      <c r="OQR116" s="908"/>
      <c r="OQS116" s="908"/>
      <c r="OQT116" s="908"/>
      <c r="OQU116" s="908"/>
      <c r="OQV116" s="908"/>
      <c r="OQW116" s="908"/>
      <c r="OQX116" s="908"/>
      <c r="OQY116" s="908"/>
      <c r="OQZ116" s="908"/>
      <c r="ORA116" s="908"/>
      <c r="ORB116" s="908"/>
      <c r="ORC116" s="908"/>
      <c r="ORD116" s="908"/>
      <c r="ORE116" s="908"/>
      <c r="ORF116" s="908"/>
      <c r="ORG116" s="908"/>
      <c r="ORH116" s="908"/>
      <c r="ORI116" s="908"/>
      <c r="ORJ116" s="908"/>
      <c r="ORK116" s="908"/>
      <c r="ORL116" s="908"/>
      <c r="ORM116" s="908"/>
      <c r="ORN116" s="908"/>
      <c r="ORO116" s="908"/>
      <c r="ORP116" s="908"/>
      <c r="ORQ116" s="908"/>
      <c r="ORR116" s="908"/>
      <c r="ORS116" s="908"/>
      <c r="ORT116" s="908"/>
      <c r="ORU116" s="908"/>
      <c r="ORV116" s="908"/>
      <c r="ORW116" s="908"/>
      <c r="ORX116" s="908"/>
      <c r="ORY116" s="908"/>
      <c r="ORZ116" s="908"/>
      <c r="OSA116" s="908"/>
      <c r="OSB116" s="908"/>
      <c r="OSC116" s="908"/>
      <c r="OSD116" s="908"/>
      <c r="OSE116" s="908"/>
      <c r="OSF116" s="908"/>
      <c r="OSG116" s="908"/>
      <c r="OSH116" s="908"/>
      <c r="OSI116" s="908"/>
      <c r="OSJ116" s="908"/>
      <c r="OSK116" s="908"/>
      <c r="OSL116" s="908"/>
      <c r="OSM116" s="908"/>
      <c r="OSN116" s="908"/>
      <c r="OSO116" s="908"/>
      <c r="OSP116" s="908"/>
      <c r="OSQ116" s="908"/>
      <c r="OSR116" s="908"/>
      <c r="OSS116" s="908"/>
      <c r="OST116" s="908"/>
      <c r="OSU116" s="908"/>
      <c r="OSV116" s="908"/>
      <c r="OSW116" s="908"/>
      <c r="OSX116" s="908"/>
      <c r="OSY116" s="908"/>
      <c r="OSZ116" s="908"/>
      <c r="OTA116" s="908"/>
      <c r="OTB116" s="908"/>
      <c r="OTC116" s="908"/>
      <c r="OTD116" s="908"/>
      <c r="OTE116" s="908"/>
      <c r="OTF116" s="908"/>
      <c r="OTG116" s="908"/>
      <c r="OTH116" s="908"/>
      <c r="OTI116" s="908"/>
      <c r="OTJ116" s="908"/>
      <c r="OTK116" s="908"/>
      <c r="OTL116" s="908"/>
      <c r="OTM116" s="908"/>
      <c r="OTN116" s="908"/>
      <c r="OTO116" s="908"/>
      <c r="OTP116" s="908"/>
      <c r="OTQ116" s="908"/>
      <c r="OTR116" s="908"/>
      <c r="OTS116" s="908"/>
      <c r="OTT116" s="908"/>
      <c r="OTU116" s="908"/>
      <c r="OTV116" s="908"/>
      <c r="OTW116" s="908"/>
      <c r="OTX116" s="908"/>
      <c r="OTY116" s="908"/>
      <c r="OTZ116" s="908"/>
      <c r="OUA116" s="908"/>
      <c r="OUB116" s="908"/>
      <c r="OUC116" s="908"/>
      <c r="OUD116" s="908"/>
      <c r="OUE116" s="908"/>
      <c r="OUF116" s="908"/>
      <c r="OUG116" s="908"/>
      <c r="OUH116" s="908"/>
      <c r="OUI116" s="908"/>
      <c r="OUJ116" s="908"/>
      <c r="OUK116" s="908"/>
      <c r="OUL116" s="908"/>
      <c r="OUM116" s="908"/>
      <c r="OUN116" s="908"/>
      <c r="OUO116" s="908"/>
      <c r="OUP116" s="908"/>
      <c r="OUQ116" s="908"/>
      <c r="OUR116" s="908"/>
      <c r="OUS116" s="908"/>
      <c r="OUT116" s="908"/>
      <c r="OUU116" s="908"/>
      <c r="OUV116" s="908"/>
      <c r="OUW116" s="908"/>
      <c r="OUX116" s="908"/>
      <c r="OUY116" s="908"/>
      <c r="OUZ116" s="908"/>
      <c r="OVA116" s="908"/>
      <c r="OVB116" s="908"/>
      <c r="OVC116" s="908"/>
      <c r="OVD116" s="908"/>
      <c r="OVE116" s="908"/>
      <c r="OVF116" s="908"/>
      <c r="OVG116" s="908"/>
      <c r="OVH116" s="908"/>
      <c r="OVI116" s="908"/>
      <c r="OVJ116" s="908"/>
      <c r="OVK116" s="908"/>
      <c r="OVL116" s="908"/>
      <c r="OVM116" s="908"/>
      <c r="OVN116" s="908"/>
      <c r="OVO116" s="908"/>
      <c r="OVP116" s="908"/>
      <c r="OVQ116" s="908"/>
      <c r="OVR116" s="908"/>
      <c r="OVS116" s="908"/>
      <c r="OVT116" s="908"/>
      <c r="OVU116" s="908"/>
      <c r="OVV116" s="908"/>
      <c r="OVW116" s="908"/>
      <c r="OVX116" s="908"/>
      <c r="OVY116" s="908"/>
      <c r="OVZ116" s="908"/>
      <c r="OWA116" s="908"/>
      <c r="OWB116" s="908"/>
      <c r="OWC116" s="908"/>
      <c r="OWD116" s="908"/>
      <c r="OWE116" s="908"/>
      <c r="OWF116" s="908"/>
      <c r="OWG116" s="908"/>
      <c r="OWH116" s="908"/>
      <c r="OWI116" s="908"/>
      <c r="OWJ116" s="908"/>
      <c r="OWK116" s="908"/>
      <c r="OWL116" s="908"/>
      <c r="OWM116" s="908"/>
      <c r="OWN116" s="908"/>
      <c r="OWO116" s="908"/>
      <c r="OWP116" s="908"/>
      <c r="OWQ116" s="908"/>
      <c r="OWR116" s="908"/>
      <c r="OWS116" s="908"/>
      <c r="OWT116" s="908"/>
      <c r="OWU116" s="908"/>
      <c r="OWV116" s="908"/>
      <c r="OWW116" s="908"/>
      <c r="OWX116" s="908"/>
      <c r="OWY116" s="908"/>
      <c r="OWZ116" s="908"/>
      <c r="OXA116" s="908"/>
      <c r="OXB116" s="908"/>
      <c r="OXC116" s="908"/>
      <c r="OXD116" s="908"/>
      <c r="OXE116" s="908"/>
      <c r="OXF116" s="908"/>
      <c r="OXG116" s="908"/>
      <c r="OXH116" s="908"/>
      <c r="OXI116" s="908"/>
      <c r="OXJ116" s="908"/>
      <c r="OXK116" s="908"/>
      <c r="OXL116" s="908"/>
      <c r="OXM116" s="908"/>
      <c r="OXN116" s="908"/>
      <c r="OXO116" s="908"/>
      <c r="OXP116" s="908"/>
      <c r="OXQ116" s="908"/>
      <c r="OXR116" s="908"/>
      <c r="OXS116" s="908"/>
      <c r="OXT116" s="908"/>
      <c r="OXU116" s="908"/>
      <c r="OXV116" s="908"/>
      <c r="OXW116" s="908"/>
      <c r="OXX116" s="908"/>
      <c r="OXY116" s="908"/>
      <c r="OXZ116" s="908"/>
      <c r="OYA116" s="908"/>
      <c r="OYB116" s="908"/>
      <c r="OYC116" s="908"/>
      <c r="OYD116" s="908"/>
      <c r="OYE116" s="908"/>
      <c r="OYF116" s="908"/>
      <c r="OYG116" s="908"/>
      <c r="OYH116" s="908"/>
      <c r="OYI116" s="908"/>
      <c r="OYJ116" s="908"/>
      <c r="OYK116" s="908"/>
      <c r="OYL116" s="908"/>
      <c r="OYM116" s="908"/>
      <c r="OYN116" s="908"/>
      <c r="OYO116" s="908"/>
      <c r="OYP116" s="908"/>
      <c r="OYQ116" s="908"/>
      <c r="OYR116" s="908"/>
      <c r="OYS116" s="908"/>
      <c r="OYT116" s="908"/>
      <c r="OYU116" s="908"/>
      <c r="OYV116" s="908"/>
      <c r="OYW116" s="908"/>
      <c r="OYX116" s="908"/>
      <c r="OYY116" s="908"/>
      <c r="OYZ116" s="908"/>
      <c r="OZA116" s="908"/>
      <c r="OZB116" s="908"/>
      <c r="OZC116" s="908"/>
      <c r="OZD116" s="908"/>
      <c r="OZE116" s="908"/>
      <c r="OZF116" s="908"/>
      <c r="OZG116" s="908"/>
      <c r="OZH116" s="908"/>
      <c r="OZI116" s="908"/>
      <c r="OZJ116" s="908"/>
      <c r="OZK116" s="908"/>
      <c r="OZL116" s="908"/>
      <c r="OZM116" s="908"/>
      <c r="OZN116" s="908"/>
      <c r="OZO116" s="908"/>
      <c r="OZP116" s="908"/>
      <c r="OZQ116" s="908"/>
      <c r="OZR116" s="908"/>
      <c r="OZS116" s="908"/>
      <c r="OZT116" s="908"/>
      <c r="OZU116" s="908"/>
      <c r="OZV116" s="908"/>
      <c r="OZW116" s="908"/>
      <c r="OZX116" s="908"/>
      <c r="OZY116" s="908"/>
      <c r="OZZ116" s="908"/>
      <c r="PAA116" s="908"/>
      <c r="PAB116" s="908"/>
      <c r="PAC116" s="908"/>
      <c r="PAD116" s="908"/>
      <c r="PAE116" s="908"/>
      <c r="PAF116" s="908"/>
      <c r="PAG116" s="908"/>
      <c r="PAH116" s="908"/>
      <c r="PAI116" s="908"/>
      <c r="PAJ116" s="908"/>
      <c r="PAK116" s="908"/>
      <c r="PAL116" s="908"/>
      <c r="PAM116" s="908"/>
      <c r="PAN116" s="908"/>
      <c r="PAO116" s="908"/>
      <c r="PAP116" s="908"/>
      <c r="PAQ116" s="908"/>
      <c r="PAR116" s="908"/>
      <c r="PAS116" s="908"/>
      <c r="PAT116" s="908"/>
      <c r="PAU116" s="908"/>
      <c r="PAV116" s="908"/>
      <c r="PAW116" s="908"/>
      <c r="PAX116" s="908"/>
      <c r="PAY116" s="908"/>
      <c r="PAZ116" s="908"/>
      <c r="PBA116" s="908"/>
      <c r="PBB116" s="908"/>
      <c r="PBC116" s="908"/>
      <c r="PBD116" s="908"/>
      <c r="PBE116" s="908"/>
      <c r="PBF116" s="908"/>
      <c r="PBG116" s="908"/>
      <c r="PBH116" s="908"/>
      <c r="PBI116" s="908"/>
      <c r="PBJ116" s="908"/>
      <c r="PBK116" s="908"/>
      <c r="PBL116" s="908"/>
      <c r="PBM116" s="908"/>
      <c r="PBN116" s="908"/>
      <c r="PBO116" s="908"/>
      <c r="PBP116" s="908"/>
      <c r="PBQ116" s="908"/>
      <c r="PBR116" s="908"/>
      <c r="PBS116" s="908"/>
      <c r="PBT116" s="908"/>
      <c r="PBU116" s="908"/>
      <c r="PBV116" s="908"/>
      <c r="PBW116" s="908"/>
      <c r="PBX116" s="908"/>
      <c r="PBY116" s="908"/>
      <c r="PBZ116" s="908"/>
      <c r="PCA116" s="908"/>
      <c r="PCB116" s="908"/>
      <c r="PCC116" s="908"/>
      <c r="PCD116" s="908"/>
      <c r="PCE116" s="908"/>
      <c r="PCF116" s="908"/>
      <c r="PCG116" s="908"/>
      <c r="PCH116" s="908"/>
      <c r="PCI116" s="908"/>
      <c r="PCJ116" s="908"/>
      <c r="PCK116" s="908"/>
      <c r="PCL116" s="908"/>
      <c r="PCM116" s="908"/>
      <c r="PCN116" s="908"/>
      <c r="PCO116" s="908"/>
      <c r="PCP116" s="908"/>
      <c r="PCQ116" s="908"/>
      <c r="PCR116" s="908"/>
      <c r="PCS116" s="908"/>
      <c r="PCT116" s="908"/>
      <c r="PCU116" s="908"/>
      <c r="PCV116" s="908"/>
      <c r="PCW116" s="908"/>
      <c r="PCX116" s="908"/>
      <c r="PCY116" s="908"/>
      <c r="PCZ116" s="908"/>
      <c r="PDA116" s="908"/>
      <c r="PDB116" s="908"/>
      <c r="PDC116" s="908"/>
      <c r="PDD116" s="908"/>
      <c r="PDE116" s="908"/>
      <c r="PDF116" s="908"/>
      <c r="PDG116" s="908"/>
      <c r="PDH116" s="908"/>
      <c r="PDI116" s="908"/>
      <c r="PDJ116" s="908"/>
      <c r="PDK116" s="908"/>
      <c r="PDL116" s="908"/>
      <c r="PDM116" s="908"/>
      <c r="PDN116" s="908"/>
      <c r="PDO116" s="908"/>
      <c r="PDP116" s="908"/>
      <c r="PDQ116" s="908"/>
      <c r="PDR116" s="908"/>
      <c r="PDS116" s="908"/>
      <c r="PDT116" s="908"/>
      <c r="PDU116" s="908"/>
      <c r="PDV116" s="908"/>
      <c r="PDW116" s="908"/>
      <c r="PDX116" s="908"/>
      <c r="PDY116" s="908"/>
      <c r="PDZ116" s="908"/>
      <c r="PEA116" s="908"/>
      <c r="PEB116" s="908"/>
      <c r="PEC116" s="908"/>
      <c r="PED116" s="908"/>
      <c r="PEE116" s="908"/>
      <c r="PEF116" s="908"/>
      <c r="PEG116" s="908"/>
      <c r="PEH116" s="908"/>
      <c r="PEI116" s="908"/>
      <c r="PEJ116" s="908"/>
      <c r="PEK116" s="908"/>
      <c r="PEL116" s="908"/>
      <c r="PEM116" s="908"/>
      <c r="PEN116" s="908"/>
      <c r="PEO116" s="908"/>
      <c r="PEP116" s="908"/>
      <c r="PEQ116" s="908"/>
      <c r="PER116" s="908"/>
      <c r="PES116" s="908"/>
      <c r="PET116" s="908"/>
      <c r="PEU116" s="908"/>
      <c r="PEV116" s="908"/>
      <c r="PEW116" s="908"/>
      <c r="PEX116" s="908"/>
      <c r="PEY116" s="908"/>
      <c r="PEZ116" s="908"/>
      <c r="PFA116" s="908"/>
      <c r="PFB116" s="908"/>
      <c r="PFC116" s="908"/>
      <c r="PFD116" s="908"/>
      <c r="PFE116" s="908"/>
      <c r="PFF116" s="908"/>
      <c r="PFG116" s="908"/>
      <c r="PFH116" s="908"/>
      <c r="PFI116" s="908"/>
      <c r="PFJ116" s="908"/>
      <c r="PFK116" s="908"/>
      <c r="PFL116" s="908"/>
      <c r="PFM116" s="908"/>
      <c r="PFN116" s="908"/>
      <c r="PFO116" s="908"/>
      <c r="PFP116" s="908"/>
      <c r="PFQ116" s="908"/>
      <c r="PFR116" s="908"/>
      <c r="PFS116" s="908"/>
      <c r="PFT116" s="908"/>
      <c r="PFU116" s="908"/>
      <c r="PFV116" s="908"/>
      <c r="PFW116" s="908"/>
      <c r="PFX116" s="908"/>
      <c r="PFY116" s="908"/>
      <c r="PFZ116" s="908"/>
      <c r="PGA116" s="908"/>
      <c r="PGB116" s="908"/>
      <c r="PGC116" s="908"/>
      <c r="PGD116" s="908"/>
      <c r="PGE116" s="908"/>
      <c r="PGF116" s="908"/>
      <c r="PGG116" s="908"/>
      <c r="PGH116" s="908"/>
      <c r="PGI116" s="908"/>
      <c r="PGJ116" s="908"/>
      <c r="PGK116" s="908"/>
      <c r="PGL116" s="908"/>
      <c r="PGM116" s="908"/>
      <c r="PGN116" s="908"/>
      <c r="PGO116" s="908"/>
      <c r="PGP116" s="908"/>
      <c r="PGQ116" s="908"/>
      <c r="PGR116" s="908"/>
      <c r="PGS116" s="908"/>
      <c r="PGT116" s="908"/>
      <c r="PGU116" s="908"/>
      <c r="PGV116" s="908"/>
      <c r="PGW116" s="908"/>
      <c r="PGX116" s="908"/>
      <c r="PGY116" s="908"/>
      <c r="PGZ116" s="908"/>
      <c r="PHA116" s="908"/>
      <c r="PHB116" s="908"/>
      <c r="PHC116" s="908"/>
      <c r="PHD116" s="908"/>
      <c r="PHE116" s="908"/>
      <c r="PHF116" s="908"/>
      <c r="PHG116" s="908"/>
      <c r="PHH116" s="908"/>
      <c r="PHI116" s="908"/>
      <c r="PHJ116" s="908"/>
      <c r="PHK116" s="908"/>
      <c r="PHL116" s="908"/>
      <c r="PHM116" s="908"/>
      <c r="PHN116" s="908"/>
      <c r="PHO116" s="908"/>
      <c r="PHP116" s="908"/>
      <c r="PHQ116" s="908"/>
      <c r="PHR116" s="908"/>
      <c r="PHS116" s="908"/>
      <c r="PHT116" s="908"/>
      <c r="PHU116" s="908"/>
      <c r="PHV116" s="908"/>
      <c r="PHW116" s="908"/>
      <c r="PHX116" s="908"/>
      <c r="PHY116" s="908"/>
      <c r="PHZ116" s="908"/>
      <c r="PIA116" s="908"/>
      <c r="PIB116" s="908"/>
      <c r="PIC116" s="908"/>
      <c r="PID116" s="908"/>
      <c r="PIE116" s="908"/>
      <c r="PIF116" s="908"/>
      <c r="PIG116" s="908"/>
      <c r="PIH116" s="908"/>
      <c r="PII116" s="908"/>
      <c r="PIJ116" s="908"/>
      <c r="PIK116" s="908"/>
      <c r="PIL116" s="908"/>
      <c r="PIM116" s="908"/>
      <c r="PIN116" s="908"/>
      <c r="PIO116" s="908"/>
      <c r="PIP116" s="908"/>
      <c r="PIQ116" s="908"/>
      <c r="PIR116" s="908"/>
      <c r="PIS116" s="908"/>
      <c r="PIT116" s="908"/>
      <c r="PIU116" s="908"/>
      <c r="PIV116" s="908"/>
      <c r="PIW116" s="908"/>
      <c r="PIX116" s="908"/>
      <c r="PIY116" s="908"/>
      <c r="PIZ116" s="908"/>
      <c r="PJA116" s="908"/>
      <c r="PJB116" s="908"/>
      <c r="PJC116" s="908"/>
      <c r="PJD116" s="908"/>
      <c r="PJE116" s="908"/>
      <c r="PJF116" s="908"/>
      <c r="PJG116" s="908"/>
      <c r="PJH116" s="908"/>
      <c r="PJI116" s="908"/>
      <c r="PJJ116" s="908"/>
      <c r="PJK116" s="908"/>
      <c r="PJL116" s="908"/>
      <c r="PJM116" s="908"/>
      <c r="PJN116" s="908"/>
      <c r="PJO116" s="908"/>
      <c r="PJP116" s="908"/>
      <c r="PJQ116" s="908"/>
      <c r="PJR116" s="908"/>
      <c r="PJS116" s="908"/>
      <c r="PJT116" s="908"/>
      <c r="PJU116" s="908"/>
      <c r="PJV116" s="908"/>
      <c r="PJW116" s="908"/>
      <c r="PJX116" s="908"/>
      <c r="PJY116" s="908"/>
      <c r="PJZ116" s="908"/>
      <c r="PKA116" s="908"/>
      <c r="PKB116" s="908"/>
      <c r="PKC116" s="908"/>
      <c r="PKD116" s="908"/>
      <c r="PKE116" s="908"/>
      <c r="PKF116" s="908"/>
      <c r="PKG116" s="908"/>
      <c r="PKH116" s="908"/>
      <c r="PKI116" s="908"/>
      <c r="PKJ116" s="908"/>
      <c r="PKK116" s="908"/>
      <c r="PKL116" s="908"/>
      <c r="PKM116" s="908"/>
      <c r="PKN116" s="908"/>
      <c r="PKO116" s="908"/>
      <c r="PKP116" s="908"/>
      <c r="PKQ116" s="908"/>
      <c r="PKR116" s="908"/>
      <c r="PKS116" s="908"/>
      <c r="PKT116" s="908"/>
      <c r="PKU116" s="908"/>
      <c r="PKV116" s="908"/>
      <c r="PKW116" s="908"/>
      <c r="PKX116" s="908"/>
      <c r="PKY116" s="908"/>
      <c r="PKZ116" s="908"/>
      <c r="PLA116" s="908"/>
      <c r="PLB116" s="908"/>
      <c r="PLC116" s="908"/>
      <c r="PLD116" s="908"/>
      <c r="PLE116" s="908"/>
      <c r="PLF116" s="908"/>
      <c r="PLG116" s="908"/>
      <c r="PLH116" s="908"/>
      <c r="PLI116" s="908"/>
      <c r="PLJ116" s="908"/>
      <c r="PLK116" s="908"/>
      <c r="PLL116" s="908"/>
      <c r="PLM116" s="908"/>
      <c r="PLN116" s="908"/>
      <c r="PLO116" s="908"/>
      <c r="PLP116" s="908"/>
      <c r="PLQ116" s="908"/>
      <c r="PLR116" s="908"/>
      <c r="PLS116" s="908"/>
      <c r="PLT116" s="908"/>
      <c r="PLU116" s="908"/>
      <c r="PLV116" s="908"/>
      <c r="PLW116" s="908"/>
      <c r="PLX116" s="908"/>
      <c r="PLY116" s="908"/>
      <c r="PLZ116" s="908"/>
      <c r="PMA116" s="908"/>
      <c r="PMB116" s="908"/>
      <c r="PMC116" s="908"/>
      <c r="PMD116" s="908"/>
      <c r="PME116" s="908"/>
      <c r="PMF116" s="908"/>
      <c r="PMG116" s="908"/>
      <c r="PMH116" s="908"/>
      <c r="PMI116" s="908"/>
      <c r="PMJ116" s="908"/>
      <c r="PMK116" s="908"/>
      <c r="PML116" s="908"/>
      <c r="PMM116" s="908"/>
      <c r="PMN116" s="908"/>
      <c r="PMO116" s="908"/>
      <c r="PMP116" s="908"/>
      <c r="PMQ116" s="908"/>
      <c r="PMR116" s="908"/>
      <c r="PMS116" s="908"/>
      <c r="PMT116" s="908"/>
      <c r="PMU116" s="908"/>
      <c r="PMV116" s="908"/>
      <c r="PMW116" s="908"/>
      <c r="PMX116" s="908"/>
      <c r="PMY116" s="908"/>
      <c r="PMZ116" s="908"/>
      <c r="PNA116" s="908"/>
      <c r="PNB116" s="908"/>
      <c r="PNC116" s="908"/>
      <c r="PND116" s="908"/>
      <c r="PNE116" s="908"/>
      <c r="PNF116" s="908"/>
      <c r="PNG116" s="908"/>
      <c r="PNH116" s="908"/>
      <c r="PNI116" s="908"/>
      <c r="PNJ116" s="908"/>
      <c r="PNK116" s="908"/>
      <c r="PNL116" s="908"/>
      <c r="PNM116" s="908"/>
      <c r="PNN116" s="908"/>
      <c r="PNO116" s="908"/>
      <c r="PNP116" s="908"/>
      <c r="PNQ116" s="908"/>
      <c r="PNR116" s="908"/>
      <c r="PNS116" s="908"/>
      <c r="PNT116" s="908"/>
      <c r="PNU116" s="908"/>
      <c r="PNV116" s="908"/>
      <c r="PNW116" s="908"/>
      <c r="PNX116" s="908"/>
      <c r="PNY116" s="908"/>
      <c r="PNZ116" s="908"/>
      <c r="POA116" s="908"/>
      <c r="POB116" s="908"/>
      <c r="POC116" s="908"/>
      <c r="POD116" s="908"/>
      <c r="POE116" s="908"/>
      <c r="POF116" s="908"/>
      <c r="POG116" s="908"/>
      <c r="POH116" s="908"/>
      <c r="POI116" s="908"/>
      <c r="POJ116" s="908"/>
      <c r="POK116" s="908"/>
      <c r="POL116" s="908"/>
      <c r="POM116" s="908"/>
      <c r="PON116" s="908"/>
      <c r="POO116" s="908"/>
      <c r="POP116" s="908"/>
      <c r="POQ116" s="908"/>
      <c r="POR116" s="908"/>
      <c r="POS116" s="908"/>
      <c r="POT116" s="908"/>
      <c r="POU116" s="908"/>
      <c r="POV116" s="908"/>
      <c r="POW116" s="908"/>
      <c r="POX116" s="908"/>
      <c r="POY116" s="908"/>
      <c r="POZ116" s="908"/>
      <c r="PPA116" s="908"/>
      <c r="PPB116" s="908"/>
      <c r="PPC116" s="908"/>
      <c r="PPD116" s="908"/>
      <c r="PPE116" s="908"/>
      <c r="PPF116" s="908"/>
      <c r="PPG116" s="908"/>
      <c r="PPH116" s="908"/>
      <c r="PPI116" s="908"/>
      <c r="PPJ116" s="908"/>
      <c r="PPK116" s="908"/>
      <c r="PPL116" s="908"/>
      <c r="PPM116" s="908"/>
      <c r="PPN116" s="908"/>
      <c r="PPO116" s="908"/>
      <c r="PPP116" s="908"/>
      <c r="PPQ116" s="908"/>
      <c r="PPR116" s="908"/>
      <c r="PPS116" s="908"/>
      <c r="PPT116" s="908"/>
      <c r="PPU116" s="908"/>
      <c r="PPV116" s="908"/>
      <c r="PPW116" s="908"/>
      <c r="PPX116" s="908"/>
      <c r="PPY116" s="908"/>
      <c r="PPZ116" s="908"/>
      <c r="PQA116" s="908"/>
      <c r="PQB116" s="908"/>
      <c r="PQC116" s="908"/>
      <c r="PQD116" s="908"/>
      <c r="PQE116" s="908"/>
      <c r="PQF116" s="908"/>
      <c r="PQG116" s="908"/>
      <c r="PQH116" s="908"/>
      <c r="PQI116" s="908"/>
      <c r="PQJ116" s="908"/>
      <c r="PQK116" s="908"/>
      <c r="PQL116" s="908"/>
      <c r="PQM116" s="908"/>
      <c r="PQN116" s="908"/>
      <c r="PQO116" s="908"/>
      <c r="PQP116" s="908"/>
      <c r="PQQ116" s="908"/>
      <c r="PQR116" s="908"/>
      <c r="PQS116" s="908"/>
      <c r="PQT116" s="908"/>
      <c r="PQU116" s="908"/>
      <c r="PQV116" s="908"/>
      <c r="PQW116" s="908"/>
      <c r="PQX116" s="908"/>
      <c r="PQY116" s="908"/>
      <c r="PQZ116" s="908"/>
      <c r="PRA116" s="908"/>
      <c r="PRB116" s="908"/>
      <c r="PRC116" s="908"/>
      <c r="PRD116" s="908"/>
      <c r="PRE116" s="908"/>
      <c r="PRF116" s="908"/>
      <c r="PRG116" s="908"/>
      <c r="PRH116" s="908"/>
      <c r="PRI116" s="908"/>
      <c r="PRJ116" s="908"/>
      <c r="PRK116" s="908"/>
      <c r="PRL116" s="908"/>
      <c r="PRM116" s="908"/>
      <c r="PRN116" s="908"/>
      <c r="PRO116" s="908"/>
      <c r="PRP116" s="908"/>
      <c r="PRQ116" s="908"/>
      <c r="PRR116" s="908"/>
      <c r="PRS116" s="908"/>
      <c r="PRT116" s="908"/>
      <c r="PRU116" s="908"/>
      <c r="PRV116" s="908"/>
      <c r="PRW116" s="908"/>
      <c r="PRX116" s="908"/>
      <c r="PRY116" s="908"/>
      <c r="PRZ116" s="908"/>
      <c r="PSA116" s="908"/>
      <c r="PSB116" s="908"/>
      <c r="PSC116" s="908"/>
      <c r="PSD116" s="908"/>
      <c r="PSE116" s="908"/>
      <c r="PSF116" s="908"/>
      <c r="PSG116" s="908"/>
      <c r="PSH116" s="908"/>
      <c r="PSI116" s="908"/>
      <c r="PSJ116" s="908"/>
      <c r="PSK116" s="908"/>
      <c r="PSL116" s="908"/>
      <c r="PSM116" s="908"/>
      <c r="PSN116" s="908"/>
      <c r="PSO116" s="908"/>
      <c r="PSP116" s="908"/>
      <c r="PSQ116" s="908"/>
      <c r="PSR116" s="908"/>
      <c r="PSS116" s="908"/>
      <c r="PST116" s="908"/>
      <c r="PSU116" s="908"/>
      <c r="PSV116" s="908"/>
      <c r="PSW116" s="908"/>
      <c r="PSX116" s="908"/>
      <c r="PSY116" s="908"/>
      <c r="PSZ116" s="908"/>
      <c r="PTA116" s="908"/>
      <c r="PTB116" s="908"/>
      <c r="PTC116" s="908"/>
      <c r="PTD116" s="908"/>
      <c r="PTE116" s="908"/>
      <c r="PTF116" s="908"/>
      <c r="PTG116" s="908"/>
      <c r="PTH116" s="908"/>
      <c r="PTI116" s="908"/>
      <c r="PTJ116" s="908"/>
      <c r="PTK116" s="908"/>
      <c r="PTL116" s="908"/>
      <c r="PTM116" s="908"/>
      <c r="PTN116" s="908"/>
      <c r="PTO116" s="908"/>
      <c r="PTP116" s="908"/>
      <c r="PTQ116" s="908"/>
      <c r="PTR116" s="908"/>
      <c r="PTS116" s="908"/>
      <c r="PTT116" s="908"/>
      <c r="PTU116" s="908"/>
      <c r="PTV116" s="908"/>
      <c r="PTW116" s="908"/>
      <c r="PTX116" s="908"/>
      <c r="PTY116" s="908"/>
      <c r="PTZ116" s="908"/>
      <c r="PUA116" s="908"/>
      <c r="PUB116" s="908"/>
      <c r="PUC116" s="908"/>
      <c r="PUD116" s="908"/>
      <c r="PUE116" s="908"/>
      <c r="PUF116" s="908"/>
      <c r="PUG116" s="908"/>
      <c r="PUH116" s="908"/>
      <c r="PUI116" s="908"/>
      <c r="PUJ116" s="908"/>
      <c r="PUK116" s="908"/>
      <c r="PUL116" s="908"/>
      <c r="PUM116" s="908"/>
      <c r="PUN116" s="908"/>
      <c r="PUO116" s="908"/>
      <c r="PUP116" s="908"/>
      <c r="PUQ116" s="908"/>
      <c r="PUR116" s="908"/>
      <c r="PUS116" s="908"/>
      <c r="PUT116" s="908"/>
      <c r="PUU116" s="908"/>
      <c r="PUV116" s="908"/>
      <c r="PUW116" s="908"/>
      <c r="PUX116" s="908"/>
      <c r="PUY116" s="908"/>
      <c r="PUZ116" s="908"/>
      <c r="PVA116" s="908"/>
      <c r="PVB116" s="908"/>
      <c r="PVC116" s="908"/>
      <c r="PVD116" s="908"/>
      <c r="PVE116" s="908"/>
      <c r="PVF116" s="908"/>
      <c r="PVG116" s="908"/>
      <c r="PVH116" s="908"/>
      <c r="PVI116" s="908"/>
      <c r="PVJ116" s="908"/>
      <c r="PVK116" s="908"/>
      <c r="PVL116" s="908"/>
      <c r="PVM116" s="908"/>
      <c r="PVN116" s="908"/>
      <c r="PVO116" s="908"/>
      <c r="PVP116" s="908"/>
      <c r="PVQ116" s="908"/>
      <c r="PVR116" s="908"/>
      <c r="PVS116" s="908"/>
      <c r="PVT116" s="908"/>
      <c r="PVU116" s="908"/>
      <c r="PVV116" s="908"/>
      <c r="PVW116" s="908"/>
      <c r="PVX116" s="908"/>
      <c r="PVY116" s="908"/>
      <c r="PVZ116" s="908"/>
      <c r="PWA116" s="908"/>
      <c r="PWB116" s="908"/>
      <c r="PWC116" s="908"/>
      <c r="PWD116" s="908"/>
      <c r="PWE116" s="908"/>
      <c r="PWF116" s="908"/>
      <c r="PWG116" s="908"/>
      <c r="PWH116" s="908"/>
      <c r="PWI116" s="908"/>
      <c r="PWJ116" s="908"/>
      <c r="PWK116" s="908"/>
      <c r="PWL116" s="908"/>
      <c r="PWM116" s="908"/>
      <c r="PWN116" s="908"/>
      <c r="PWO116" s="908"/>
      <c r="PWP116" s="908"/>
      <c r="PWQ116" s="908"/>
      <c r="PWR116" s="908"/>
      <c r="PWS116" s="908"/>
      <c r="PWT116" s="908"/>
      <c r="PWU116" s="908"/>
      <c r="PWV116" s="908"/>
      <c r="PWW116" s="908"/>
      <c r="PWX116" s="908"/>
      <c r="PWY116" s="908"/>
      <c r="PWZ116" s="908"/>
      <c r="PXA116" s="908"/>
      <c r="PXB116" s="908"/>
      <c r="PXC116" s="908"/>
      <c r="PXD116" s="908"/>
      <c r="PXE116" s="908"/>
      <c r="PXF116" s="908"/>
      <c r="PXG116" s="908"/>
      <c r="PXH116" s="908"/>
      <c r="PXI116" s="908"/>
      <c r="PXJ116" s="908"/>
      <c r="PXK116" s="908"/>
      <c r="PXL116" s="908"/>
      <c r="PXM116" s="908"/>
      <c r="PXN116" s="908"/>
      <c r="PXO116" s="908"/>
      <c r="PXP116" s="908"/>
      <c r="PXQ116" s="908"/>
      <c r="PXR116" s="908"/>
      <c r="PXS116" s="908"/>
      <c r="PXT116" s="908"/>
      <c r="PXU116" s="908"/>
      <c r="PXV116" s="908"/>
      <c r="PXW116" s="908"/>
      <c r="PXX116" s="908"/>
      <c r="PXY116" s="908"/>
      <c r="PXZ116" s="908"/>
      <c r="PYA116" s="908"/>
      <c r="PYB116" s="908"/>
      <c r="PYC116" s="908"/>
      <c r="PYD116" s="908"/>
      <c r="PYE116" s="908"/>
      <c r="PYF116" s="908"/>
      <c r="PYG116" s="908"/>
      <c r="PYH116" s="908"/>
      <c r="PYI116" s="908"/>
      <c r="PYJ116" s="908"/>
      <c r="PYK116" s="908"/>
      <c r="PYL116" s="908"/>
      <c r="PYM116" s="908"/>
      <c r="PYN116" s="908"/>
      <c r="PYO116" s="908"/>
      <c r="PYP116" s="908"/>
      <c r="PYQ116" s="908"/>
      <c r="PYR116" s="908"/>
      <c r="PYS116" s="908"/>
      <c r="PYT116" s="908"/>
      <c r="PYU116" s="908"/>
      <c r="PYV116" s="908"/>
      <c r="PYW116" s="908"/>
      <c r="PYX116" s="908"/>
      <c r="PYY116" s="908"/>
      <c r="PYZ116" s="908"/>
      <c r="PZA116" s="908"/>
      <c r="PZB116" s="908"/>
      <c r="PZC116" s="908"/>
      <c r="PZD116" s="908"/>
      <c r="PZE116" s="908"/>
      <c r="PZF116" s="908"/>
      <c r="PZG116" s="908"/>
      <c r="PZH116" s="908"/>
      <c r="PZI116" s="908"/>
      <c r="PZJ116" s="908"/>
      <c r="PZK116" s="908"/>
      <c r="PZL116" s="908"/>
      <c r="PZM116" s="908"/>
      <c r="PZN116" s="908"/>
      <c r="PZO116" s="908"/>
      <c r="PZP116" s="908"/>
      <c r="PZQ116" s="908"/>
      <c r="PZR116" s="908"/>
      <c r="PZS116" s="908"/>
      <c r="PZT116" s="908"/>
      <c r="PZU116" s="908"/>
      <c r="PZV116" s="908"/>
      <c r="PZW116" s="908"/>
      <c r="PZX116" s="908"/>
      <c r="PZY116" s="908"/>
      <c r="PZZ116" s="908"/>
      <c r="QAA116" s="908"/>
      <c r="QAB116" s="908"/>
      <c r="QAC116" s="908"/>
      <c r="QAD116" s="908"/>
      <c r="QAE116" s="908"/>
      <c r="QAF116" s="908"/>
      <c r="QAG116" s="908"/>
      <c r="QAH116" s="908"/>
      <c r="QAI116" s="908"/>
      <c r="QAJ116" s="908"/>
      <c r="QAK116" s="908"/>
      <c r="QAL116" s="908"/>
      <c r="QAM116" s="908"/>
      <c r="QAN116" s="908"/>
      <c r="QAO116" s="908"/>
      <c r="QAP116" s="908"/>
      <c r="QAQ116" s="908"/>
      <c r="QAR116" s="908"/>
      <c r="QAS116" s="908"/>
      <c r="QAT116" s="908"/>
      <c r="QAU116" s="908"/>
      <c r="QAV116" s="908"/>
      <c r="QAW116" s="908"/>
      <c r="QAX116" s="908"/>
      <c r="QAY116" s="908"/>
      <c r="QAZ116" s="908"/>
      <c r="QBA116" s="908"/>
      <c r="QBB116" s="908"/>
      <c r="QBC116" s="908"/>
      <c r="QBD116" s="908"/>
      <c r="QBE116" s="908"/>
      <c r="QBF116" s="908"/>
      <c r="QBG116" s="908"/>
      <c r="QBH116" s="908"/>
      <c r="QBI116" s="908"/>
      <c r="QBJ116" s="908"/>
      <c r="QBK116" s="908"/>
      <c r="QBL116" s="908"/>
      <c r="QBM116" s="908"/>
      <c r="QBN116" s="908"/>
      <c r="QBO116" s="908"/>
      <c r="QBP116" s="908"/>
      <c r="QBQ116" s="908"/>
      <c r="QBR116" s="908"/>
      <c r="QBS116" s="908"/>
      <c r="QBT116" s="908"/>
      <c r="QBU116" s="908"/>
      <c r="QBV116" s="908"/>
      <c r="QBW116" s="908"/>
      <c r="QBX116" s="908"/>
      <c r="QBY116" s="908"/>
      <c r="QBZ116" s="908"/>
      <c r="QCA116" s="908"/>
      <c r="QCB116" s="908"/>
      <c r="QCC116" s="908"/>
      <c r="QCD116" s="908"/>
      <c r="QCE116" s="908"/>
      <c r="QCF116" s="908"/>
      <c r="QCG116" s="908"/>
      <c r="QCH116" s="908"/>
      <c r="QCI116" s="908"/>
      <c r="QCJ116" s="908"/>
      <c r="QCK116" s="908"/>
      <c r="QCL116" s="908"/>
      <c r="QCM116" s="908"/>
      <c r="QCN116" s="908"/>
      <c r="QCO116" s="908"/>
      <c r="QCP116" s="908"/>
      <c r="QCQ116" s="908"/>
      <c r="QCR116" s="908"/>
      <c r="QCS116" s="908"/>
      <c r="QCT116" s="908"/>
      <c r="QCU116" s="908"/>
      <c r="QCV116" s="908"/>
      <c r="QCW116" s="908"/>
      <c r="QCX116" s="908"/>
      <c r="QCY116" s="908"/>
      <c r="QCZ116" s="908"/>
      <c r="QDA116" s="908"/>
      <c r="QDB116" s="908"/>
      <c r="QDC116" s="908"/>
      <c r="QDD116" s="908"/>
      <c r="QDE116" s="908"/>
      <c r="QDF116" s="908"/>
      <c r="QDG116" s="908"/>
      <c r="QDH116" s="908"/>
      <c r="QDI116" s="908"/>
      <c r="QDJ116" s="908"/>
      <c r="QDK116" s="908"/>
      <c r="QDL116" s="908"/>
      <c r="QDM116" s="908"/>
      <c r="QDN116" s="908"/>
      <c r="QDO116" s="908"/>
      <c r="QDP116" s="908"/>
      <c r="QDQ116" s="908"/>
      <c r="QDR116" s="908"/>
      <c r="QDS116" s="908"/>
      <c r="QDT116" s="908"/>
      <c r="QDU116" s="908"/>
      <c r="QDV116" s="908"/>
      <c r="QDW116" s="908"/>
      <c r="QDX116" s="908"/>
      <c r="QDY116" s="908"/>
      <c r="QDZ116" s="908"/>
      <c r="QEA116" s="908"/>
      <c r="QEB116" s="908"/>
      <c r="QEC116" s="908"/>
      <c r="QED116" s="908"/>
      <c r="QEE116" s="908"/>
      <c r="QEF116" s="908"/>
      <c r="QEG116" s="908"/>
      <c r="QEH116" s="908"/>
      <c r="QEI116" s="908"/>
      <c r="QEJ116" s="908"/>
      <c r="QEK116" s="908"/>
      <c r="QEL116" s="908"/>
      <c r="QEM116" s="908"/>
      <c r="QEN116" s="908"/>
      <c r="QEO116" s="908"/>
      <c r="QEP116" s="908"/>
      <c r="QEQ116" s="908"/>
      <c r="QER116" s="908"/>
      <c r="QES116" s="908"/>
      <c r="QET116" s="908"/>
      <c r="QEU116" s="908"/>
      <c r="QEV116" s="908"/>
      <c r="QEW116" s="908"/>
      <c r="QEX116" s="908"/>
      <c r="QEY116" s="908"/>
      <c r="QEZ116" s="908"/>
      <c r="QFA116" s="908"/>
      <c r="QFB116" s="908"/>
      <c r="QFC116" s="908"/>
      <c r="QFD116" s="908"/>
      <c r="QFE116" s="908"/>
      <c r="QFF116" s="908"/>
      <c r="QFG116" s="908"/>
      <c r="QFH116" s="908"/>
      <c r="QFI116" s="908"/>
      <c r="QFJ116" s="908"/>
      <c r="QFK116" s="908"/>
      <c r="QFL116" s="908"/>
      <c r="QFM116" s="908"/>
      <c r="QFN116" s="908"/>
      <c r="QFO116" s="908"/>
      <c r="QFP116" s="908"/>
      <c r="QFQ116" s="908"/>
      <c r="QFR116" s="908"/>
      <c r="QFS116" s="908"/>
      <c r="QFT116" s="908"/>
      <c r="QFU116" s="908"/>
      <c r="QFV116" s="908"/>
      <c r="QFW116" s="908"/>
      <c r="QFX116" s="908"/>
      <c r="QFY116" s="908"/>
      <c r="QFZ116" s="908"/>
      <c r="QGA116" s="908"/>
      <c r="QGB116" s="908"/>
      <c r="QGC116" s="908"/>
      <c r="QGD116" s="908"/>
      <c r="QGE116" s="908"/>
      <c r="QGF116" s="908"/>
      <c r="QGG116" s="908"/>
      <c r="QGH116" s="908"/>
      <c r="QGI116" s="908"/>
      <c r="QGJ116" s="908"/>
      <c r="QGK116" s="908"/>
      <c r="QGL116" s="908"/>
      <c r="QGM116" s="908"/>
      <c r="QGN116" s="908"/>
      <c r="QGO116" s="908"/>
      <c r="QGP116" s="908"/>
      <c r="QGQ116" s="908"/>
      <c r="QGR116" s="908"/>
      <c r="QGS116" s="908"/>
      <c r="QGT116" s="908"/>
      <c r="QGU116" s="908"/>
      <c r="QGV116" s="908"/>
      <c r="QGW116" s="908"/>
      <c r="QGX116" s="908"/>
      <c r="QGY116" s="908"/>
      <c r="QGZ116" s="908"/>
      <c r="QHA116" s="908"/>
      <c r="QHB116" s="908"/>
      <c r="QHC116" s="908"/>
      <c r="QHD116" s="908"/>
      <c r="QHE116" s="908"/>
      <c r="QHF116" s="908"/>
      <c r="QHG116" s="908"/>
      <c r="QHH116" s="908"/>
      <c r="QHI116" s="908"/>
      <c r="QHJ116" s="908"/>
      <c r="QHK116" s="908"/>
      <c r="QHL116" s="908"/>
      <c r="QHM116" s="908"/>
      <c r="QHN116" s="908"/>
      <c r="QHO116" s="908"/>
      <c r="QHP116" s="908"/>
      <c r="QHQ116" s="908"/>
      <c r="QHR116" s="908"/>
      <c r="QHS116" s="908"/>
      <c r="QHT116" s="908"/>
      <c r="QHU116" s="908"/>
      <c r="QHV116" s="908"/>
      <c r="QHW116" s="908"/>
      <c r="QHX116" s="908"/>
      <c r="QHY116" s="908"/>
      <c r="QHZ116" s="908"/>
      <c r="QIA116" s="908"/>
      <c r="QIB116" s="908"/>
      <c r="QIC116" s="908"/>
      <c r="QID116" s="908"/>
      <c r="QIE116" s="908"/>
      <c r="QIF116" s="908"/>
      <c r="QIG116" s="908"/>
      <c r="QIH116" s="908"/>
      <c r="QII116" s="908"/>
      <c r="QIJ116" s="908"/>
      <c r="QIK116" s="908"/>
      <c r="QIL116" s="908"/>
      <c r="QIM116" s="908"/>
      <c r="QIN116" s="908"/>
      <c r="QIO116" s="908"/>
      <c r="QIP116" s="908"/>
      <c r="QIQ116" s="908"/>
      <c r="QIR116" s="908"/>
      <c r="QIS116" s="908"/>
      <c r="QIT116" s="908"/>
      <c r="QIU116" s="908"/>
      <c r="QIV116" s="908"/>
      <c r="QIW116" s="908"/>
      <c r="QIX116" s="908"/>
      <c r="QIY116" s="908"/>
      <c r="QIZ116" s="908"/>
      <c r="QJA116" s="908"/>
      <c r="QJB116" s="908"/>
      <c r="QJC116" s="908"/>
      <c r="QJD116" s="908"/>
      <c r="QJE116" s="908"/>
      <c r="QJF116" s="908"/>
      <c r="QJG116" s="908"/>
      <c r="QJH116" s="908"/>
      <c r="QJI116" s="908"/>
      <c r="QJJ116" s="908"/>
      <c r="QJK116" s="908"/>
      <c r="QJL116" s="908"/>
      <c r="QJM116" s="908"/>
      <c r="QJN116" s="908"/>
      <c r="QJO116" s="908"/>
      <c r="QJP116" s="908"/>
      <c r="QJQ116" s="908"/>
      <c r="QJR116" s="908"/>
      <c r="QJS116" s="908"/>
      <c r="QJT116" s="908"/>
      <c r="QJU116" s="908"/>
      <c r="QJV116" s="908"/>
      <c r="QJW116" s="908"/>
      <c r="QJX116" s="908"/>
      <c r="QJY116" s="908"/>
      <c r="QJZ116" s="908"/>
      <c r="QKA116" s="908"/>
      <c r="QKB116" s="908"/>
      <c r="QKC116" s="908"/>
      <c r="QKD116" s="908"/>
      <c r="QKE116" s="908"/>
      <c r="QKF116" s="908"/>
      <c r="QKG116" s="908"/>
      <c r="QKH116" s="908"/>
      <c r="QKI116" s="908"/>
      <c r="QKJ116" s="908"/>
      <c r="QKK116" s="908"/>
      <c r="QKL116" s="908"/>
      <c r="QKM116" s="908"/>
      <c r="QKN116" s="908"/>
      <c r="QKO116" s="908"/>
      <c r="QKP116" s="908"/>
      <c r="QKQ116" s="908"/>
      <c r="QKR116" s="908"/>
      <c r="QKS116" s="908"/>
      <c r="QKT116" s="908"/>
      <c r="QKU116" s="908"/>
      <c r="QKV116" s="908"/>
      <c r="QKW116" s="908"/>
      <c r="QKX116" s="908"/>
      <c r="QKY116" s="908"/>
      <c r="QKZ116" s="908"/>
      <c r="QLA116" s="908"/>
      <c r="QLB116" s="908"/>
      <c r="QLC116" s="908"/>
      <c r="QLD116" s="908"/>
      <c r="QLE116" s="908"/>
      <c r="QLF116" s="908"/>
      <c r="QLG116" s="908"/>
      <c r="QLH116" s="908"/>
      <c r="QLI116" s="908"/>
      <c r="QLJ116" s="908"/>
      <c r="QLK116" s="908"/>
      <c r="QLL116" s="908"/>
      <c r="QLM116" s="908"/>
      <c r="QLN116" s="908"/>
      <c r="QLO116" s="908"/>
      <c r="QLP116" s="908"/>
      <c r="QLQ116" s="908"/>
      <c r="QLR116" s="908"/>
      <c r="QLS116" s="908"/>
      <c r="QLT116" s="908"/>
      <c r="QLU116" s="908"/>
      <c r="QLV116" s="908"/>
      <c r="QLW116" s="908"/>
      <c r="QLX116" s="908"/>
      <c r="QLY116" s="908"/>
      <c r="QLZ116" s="908"/>
      <c r="QMA116" s="908"/>
      <c r="QMB116" s="908"/>
      <c r="QMC116" s="908"/>
      <c r="QMD116" s="908"/>
      <c r="QME116" s="908"/>
      <c r="QMF116" s="908"/>
      <c r="QMG116" s="908"/>
      <c r="QMH116" s="908"/>
      <c r="QMI116" s="908"/>
      <c r="QMJ116" s="908"/>
      <c r="QMK116" s="908"/>
      <c r="QML116" s="908"/>
      <c r="QMM116" s="908"/>
      <c r="QMN116" s="908"/>
      <c r="QMO116" s="908"/>
      <c r="QMP116" s="908"/>
      <c r="QMQ116" s="908"/>
      <c r="QMR116" s="908"/>
      <c r="QMS116" s="908"/>
      <c r="QMT116" s="908"/>
      <c r="QMU116" s="908"/>
      <c r="QMV116" s="908"/>
      <c r="QMW116" s="908"/>
      <c r="QMX116" s="908"/>
      <c r="QMY116" s="908"/>
      <c r="QMZ116" s="908"/>
      <c r="QNA116" s="908"/>
      <c r="QNB116" s="908"/>
      <c r="QNC116" s="908"/>
      <c r="QND116" s="908"/>
      <c r="QNE116" s="908"/>
      <c r="QNF116" s="908"/>
      <c r="QNG116" s="908"/>
      <c r="QNH116" s="908"/>
      <c r="QNI116" s="908"/>
      <c r="QNJ116" s="908"/>
      <c r="QNK116" s="908"/>
      <c r="QNL116" s="908"/>
      <c r="QNM116" s="908"/>
      <c r="QNN116" s="908"/>
      <c r="QNO116" s="908"/>
      <c r="QNP116" s="908"/>
      <c r="QNQ116" s="908"/>
      <c r="QNR116" s="908"/>
      <c r="QNS116" s="908"/>
      <c r="QNT116" s="908"/>
      <c r="QNU116" s="908"/>
      <c r="QNV116" s="908"/>
      <c r="QNW116" s="908"/>
      <c r="QNX116" s="908"/>
      <c r="QNY116" s="908"/>
      <c r="QNZ116" s="908"/>
      <c r="QOA116" s="908"/>
      <c r="QOB116" s="908"/>
      <c r="QOC116" s="908"/>
      <c r="QOD116" s="908"/>
      <c r="QOE116" s="908"/>
      <c r="QOF116" s="908"/>
      <c r="QOG116" s="908"/>
      <c r="QOH116" s="908"/>
      <c r="QOI116" s="908"/>
      <c r="QOJ116" s="908"/>
      <c r="QOK116" s="908"/>
      <c r="QOL116" s="908"/>
      <c r="QOM116" s="908"/>
      <c r="QON116" s="908"/>
      <c r="QOO116" s="908"/>
      <c r="QOP116" s="908"/>
      <c r="QOQ116" s="908"/>
      <c r="QOR116" s="908"/>
      <c r="QOS116" s="908"/>
      <c r="QOT116" s="908"/>
      <c r="QOU116" s="908"/>
      <c r="QOV116" s="908"/>
      <c r="QOW116" s="908"/>
      <c r="QOX116" s="908"/>
      <c r="QOY116" s="908"/>
      <c r="QOZ116" s="908"/>
      <c r="QPA116" s="908"/>
      <c r="QPB116" s="908"/>
      <c r="QPC116" s="908"/>
      <c r="QPD116" s="908"/>
      <c r="QPE116" s="908"/>
      <c r="QPF116" s="908"/>
      <c r="QPG116" s="908"/>
      <c r="QPH116" s="908"/>
      <c r="QPI116" s="908"/>
      <c r="QPJ116" s="908"/>
      <c r="QPK116" s="908"/>
      <c r="QPL116" s="908"/>
      <c r="QPM116" s="908"/>
      <c r="QPN116" s="908"/>
      <c r="QPO116" s="908"/>
      <c r="QPP116" s="908"/>
      <c r="QPQ116" s="908"/>
      <c r="QPR116" s="908"/>
      <c r="QPS116" s="908"/>
      <c r="QPT116" s="908"/>
      <c r="QPU116" s="908"/>
      <c r="QPV116" s="908"/>
      <c r="QPW116" s="908"/>
      <c r="QPX116" s="908"/>
      <c r="QPY116" s="908"/>
      <c r="QPZ116" s="908"/>
      <c r="QQA116" s="908"/>
      <c r="QQB116" s="908"/>
      <c r="QQC116" s="908"/>
      <c r="QQD116" s="908"/>
      <c r="QQE116" s="908"/>
      <c r="QQF116" s="908"/>
      <c r="QQG116" s="908"/>
      <c r="QQH116" s="908"/>
      <c r="QQI116" s="908"/>
      <c r="QQJ116" s="908"/>
      <c r="QQK116" s="908"/>
      <c r="QQL116" s="908"/>
      <c r="QQM116" s="908"/>
      <c r="QQN116" s="908"/>
      <c r="QQO116" s="908"/>
      <c r="QQP116" s="908"/>
      <c r="QQQ116" s="908"/>
      <c r="QQR116" s="908"/>
      <c r="QQS116" s="908"/>
      <c r="QQT116" s="908"/>
      <c r="QQU116" s="908"/>
      <c r="QQV116" s="908"/>
      <c r="QQW116" s="908"/>
      <c r="QQX116" s="908"/>
      <c r="QQY116" s="908"/>
      <c r="QQZ116" s="908"/>
      <c r="QRA116" s="908"/>
      <c r="QRB116" s="908"/>
      <c r="QRC116" s="908"/>
      <c r="QRD116" s="908"/>
      <c r="QRE116" s="908"/>
      <c r="QRF116" s="908"/>
      <c r="QRG116" s="908"/>
      <c r="QRH116" s="908"/>
      <c r="QRI116" s="908"/>
      <c r="QRJ116" s="908"/>
      <c r="QRK116" s="908"/>
      <c r="QRL116" s="908"/>
      <c r="QRM116" s="908"/>
      <c r="QRN116" s="908"/>
      <c r="QRO116" s="908"/>
      <c r="QRP116" s="908"/>
      <c r="QRQ116" s="908"/>
      <c r="QRR116" s="908"/>
      <c r="QRS116" s="908"/>
      <c r="QRT116" s="908"/>
      <c r="QRU116" s="908"/>
      <c r="QRV116" s="908"/>
      <c r="QRW116" s="908"/>
      <c r="QRX116" s="908"/>
      <c r="QRY116" s="908"/>
      <c r="QRZ116" s="908"/>
      <c r="QSA116" s="908"/>
      <c r="QSB116" s="908"/>
      <c r="QSC116" s="908"/>
      <c r="QSD116" s="908"/>
      <c r="QSE116" s="908"/>
      <c r="QSF116" s="908"/>
      <c r="QSG116" s="908"/>
      <c r="QSH116" s="908"/>
      <c r="QSI116" s="908"/>
      <c r="QSJ116" s="908"/>
      <c r="QSK116" s="908"/>
      <c r="QSL116" s="908"/>
      <c r="QSM116" s="908"/>
      <c r="QSN116" s="908"/>
      <c r="QSO116" s="908"/>
      <c r="QSP116" s="908"/>
      <c r="QSQ116" s="908"/>
      <c r="QSR116" s="908"/>
      <c r="QSS116" s="908"/>
      <c r="QST116" s="908"/>
      <c r="QSU116" s="908"/>
      <c r="QSV116" s="908"/>
      <c r="QSW116" s="908"/>
      <c r="QSX116" s="908"/>
      <c r="QSY116" s="908"/>
      <c r="QSZ116" s="908"/>
      <c r="QTA116" s="908"/>
      <c r="QTB116" s="908"/>
      <c r="QTC116" s="908"/>
      <c r="QTD116" s="908"/>
      <c r="QTE116" s="908"/>
      <c r="QTF116" s="908"/>
      <c r="QTG116" s="908"/>
      <c r="QTH116" s="908"/>
      <c r="QTI116" s="908"/>
      <c r="QTJ116" s="908"/>
      <c r="QTK116" s="908"/>
      <c r="QTL116" s="908"/>
      <c r="QTM116" s="908"/>
      <c r="QTN116" s="908"/>
      <c r="QTO116" s="908"/>
      <c r="QTP116" s="908"/>
      <c r="QTQ116" s="908"/>
      <c r="QTR116" s="908"/>
      <c r="QTS116" s="908"/>
      <c r="QTT116" s="908"/>
      <c r="QTU116" s="908"/>
      <c r="QTV116" s="908"/>
      <c r="QTW116" s="908"/>
      <c r="QTX116" s="908"/>
      <c r="QTY116" s="908"/>
      <c r="QTZ116" s="908"/>
      <c r="QUA116" s="908"/>
      <c r="QUB116" s="908"/>
      <c r="QUC116" s="908"/>
      <c r="QUD116" s="908"/>
      <c r="QUE116" s="908"/>
      <c r="QUF116" s="908"/>
      <c r="QUG116" s="908"/>
      <c r="QUH116" s="908"/>
      <c r="QUI116" s="908"/>
      <c r="QUJ116" s="908"/>
      <c r="QUK116" s="908"/>
      <c r="QUL116" s="908"/>
      <c r="QUM116" s="908"/>
      <c r="QUN116" s="908"/>
      <c r="QUO116" s="908"/>
      <c r="QUP116" s="908"/>
      <c r="QUQ116" s="908"/>
      <c r="QUR116" s="908"/>
      <c r="QUS116" s="908"/>
      <c r="QUT116" s="908"/>
      <c r="QUU116" s="908"/>
      <c r="QUV116" s="908"/>
      <c r="QUW116" s="908"/>
      <c r="QUX116" s="908"/>
      <c r="QUY116" s="908"/>
      <c r="QUZ116" s="908"/>
      <c r="QVA116" s="908"/>
      <c r="QVB116" s="908"/>
      <c r="QVC116" s="908"/>
      <c r="QVD116" s="908"/>
      <c r="QVE116" s="908"/>
      <c r="QVF116" s="908"/>
      <c r="QVG116" s="908"/>
      <c r="QVH116" s="908"/>
      <c r="QVI116" s="908"/>
      <c r="QVJ116" s="908"/>
      <c r="QVK116" s="908"/>
      <c r="QVL116" s="908"/>
      <c r="QVM116" s="908"/>
      <c r="QVN116" s="908"/>
      <c r="QVO116" s="908"/>
      <c r="QVP116" s="908"/>
      <c r="QVQ116" s="908"/>
      <c r="QVR116" s="908"/>
      <c r="QVS116" s="908"/>
      <c r="QVT116" s="908"/>
      <c r="QVU116" s="908"/>
      <c r="QVV116" s="908"/>
      <c r="QVW116" s="908"/>
      <c r="QVX116" s="908"/>
      <c r="QVY116" s="908"/>
      <c r="QVZ116" s="908"/>
      <c r="QWA116" s="908"/>
      <c r="QWB116" s="908"/>
      <c r="QWC116" s="908"/>
      <c r="QWD116" s="908"/>
      <c r="QWE116" s="908"/>
      <c r="QWF116" s="908"/>
      <c r="QWG116" s="908"/>
      <c r="QWH116" s="908"/>
      <c r="QWI116" s="908"/>
      <c r="QWJ116" s="908"/>
      <c r="QWK116" s="908"/>
      <c r="QWL116" s="908"/>
      <c r="QWM116" s="908"/>
      <c r="QWN116" s="908"/>
      <c r="QWO116" s="908"/>
      <c r="QWP116" s="908"/>
      <c r="QWQ116" s="908"/>
      <c r="QWR116" s="908"/>
      <c r="QWS116" s="908"/>
      <c r="QWT116" s="908"/>
      <c r="QWU116" s="908"/>
      <c r="QWV116" s="908"/>
      <c r="QWW116" s="908"/>
      <c r="QWX116" s="908"/>
      <c r="QWY116" s="908"/>
      <c r="QWZ116" s="908"/>
      <c r="QXA116" s="908"/>
      <c r="QXB116" s="908"/>
      <c r="QXC116" s="908"/>
      <c r="QXD116" s="908"/>
      <c r="QXE116" s="908"/>
      <c r="QXF116" s="908"/>
      <c r="QXG116" s="908"/>
      <c r="QXH116" s="908"/>
      <c r="QXI116" s="908"/>
      <c r="QXJ116" s="908"/>
      <c r="QXK116" s="908"/>
      <c r="QXL116" s="908"/>
      <c r="QXM116" s="908"/>
      <c r="QXN116" s="908"/>
      <c r="QXO116" s="908"/>
      <c r="QXP116" s="908"/>
      <c r="QXQ116" s="908"/>
      <c r="QXR116" s="908"/>
      <c r="QXS116" s="908"/>
      <c r="QXT116" s="908"/>
      <c r="QXU116" s="908"/>
      <c r="QXV116" s="908"/>
      <c r="QXW116" s="908"/>
      <c r="QXX116" s="908"/>
      <c r="QXY116" s="908"/>
      <c r="QXZ116" s="908"/>
      <c r="QYA116" s="908"/>
      <c r="QYB116" s="908"/>
      <c r="QYC116" s="908"/>
      <c r="QYD116" s="908"/>
      <c r="QYE116" s="908"/>
      <c r="QYF116" s="908"/>
      <c r="QYG116" s="908"/>
      <c r="QYH116" s="908"/>
      <c r="QYI116" s="908"/>
      <c r="QYJ116" s="908"/>
      <c r="QYK116" s="908"/>
      <c r="QYL116" s="908"/>
      <c r="QYM116" s="908"/>
      <c r="QYN116" s="908"/>
      <c r="QYO116" s="908"/>
      <c r="QYP116" s="908"/>
      <c r="QYQ116" s="908"/>
      <c r="QYR116" s="908"/>
      <c r="QYS116" s="908"/>
      <c r="QYT116" s="908"/>
      <c r="QYU116" s="908"/>
      <c r="QYV116" s="908"/>
      <c r="QYW116" s="908"/>
      <c r="QYX116" s="908"/>
      <c r="QYY116" s="908"/>
      <c r="QYZ116" s="908"/>
      <c r="QZA116" s="908"/>
      <c r="QZB116" s="908"/>
      <c r="QZC116" s="908"/>
      <c r="QZD116" s="908"/>
      <c r="QZE116" s="908"/>
      <c r="QZF116" s="908"/>
      <c r="QZG116" s="908"/>
      <c r="QZH116" s="908"/>
      <c r="QZI116" s="908"/>
      <c r="QZJ116" s="908"/>
      <c r="QZK116" s="908"/>
      <c r="QZL116" s="908"/>
      <c r="QZM116" s="908"/>
      <c r="QZN116" s="908"/>
      <c r="QZO116" s="908"/>
      <c r="QZP116" s="908"/>
      <c r="QZQ116" s="908"/>
      <c r="QZR116" s="908"/>
      <c r="QZS116" s="908"/>
      <c r="QZT116" s="908"/>
      <c r="QZU116" s="908"/>
      <c r="QZV116" s="908"/>
      <c r="QZW116" s="908"/>
      <c r="QZX116" s="908"/>
      <c r="QZY116" s="908"/>
      <c r="QZZ116" s="908"/>
      <c r="RAA116" s="908"/>
      <c r="RAB116" s="908"/>
      <c r="RAC116" s="908"/>
      <c r="RAD116" s="908"/>
      <c r="RAE116" s="908"/>
      <c r="RAF116" s="908"/>
      <c r="RAG116" s="908"/>
      <c r="RAH116" s="908"/>
      <c r="RAI116" s="908"/>
      <c r="RAJ116" s="908"/>
      <c r="RAK116" s="908"/>
      <c r="RAL116" s="908"/>
      <c r="RAM116" s="908"/>
      <c r="RAN116" s="908"/>
      <c r="RAO116" s="908"/>
      <c r="RAP116" s="908"/>
      <c r="RAQ116" s="908"/>
      <c r="RAR116" s="908"/>
      <c r="RAS116" s="908"/>
      <c r="RAT116" s="908"/>
      <c r="RAU116" s="908"/>
      <c r="RAV116" s="908"/>
      <c r="RAW116" s="908"/>
      <c r="RAX116" s="908"/>
      <c r="RAY116" s="908"/>
      <c r="RAZ116" s="908"/>
      <c r="RBA116" s="908"/>
      <c r="RBB116" s="908"/>
      <c r="RBC116" s="908"/>
      <c r="RBD116" s="908"/>
      <c r="RBE116" s="908"/>
      <c r="RBF116" s="908"/>
      <c r="RBG116" s="908"/>
      <c r="RBH116" s="908"/>
      <c r="RBI116" s="908"/>
      <c r="RBJ116" s="908"/>
      <c r="RBK116" s="908"/>
      <c r="RBL116" s="908"/>
      <c r="RBM116" s="908"/>
      <c r="RBN116" s="908"/>
      <c r="RBO116" s="908"/>
      <c r="RBP116" s="908"/>
      <c r="RBQ116" s="908"/>
      <c r="RBR116" s="908"/>
      <c r="RBS116" s="908"/>
      <c r="RBT116" s="908"/>
      <c r="RBU116" s="908"/>
      <c r="RBV116" s="908"/>
      <c r="RBW116" s="908"/>
      <c r="RBX116" s="908"/>
      <c r="RBY116" s="908"/>
      <c r="RBZ116" s="908"/>
      <c r="RCA116" s="908"/>
      <c r="RCB116" s="908"/>
      <c r="RCC116" s="908"/>
      <c r="RCD116" s="908"/>
      <c r="RCE116" s="908"/>
      <c r="RCF116" s="908"/>
      <c r="RCG116" s="908"/>
      <c r="RCH116" s="908"/>
      <c r="RCI116" s="908"/>
      <c r="RCJ116" s="908"/>
      <c r="RCK116" s="908"/>
      <c r="RCL116" s="908"/>
      <c r="RCM116" s="908"/>
      <c r="RCN116" s="908"/>
      <c r="RCO116" s="908"/>
      <c r="RCP116" s="908"/>
      <c r="RCQ116" s="908"/>
      <c r="RCR116" s="908"/>
      <c r="RCS116" s="908"/>
      <c r="RCT116" s="908"/>
      <c r="RCU116" s="908"/>
      <c r="RCV116" s="908"/>
      <c r="RCW116" s="908"/>
      <c r="RCX116" s="908"/>
      <c r="RCY116" s="908"/>
      <c r="RCZ116" s="908"/>
      <c r="RDA116" s="908"/>
      <c r="RDB116" s="908"/>
      <c r="RDC116" s="908"/>
      <c r="RDD116" s="908"/>
      <c r="RDE116" s="908"/>
      <c r="RDF116" s="908"/>
      <c r="RDG116" s="908"/>
      <c r="RDH116" s="908"/>
      <c r="RDI116" s="908"/>
      <c r="RDJ116" s="908"/>
      <c r="RDK116" s="908"/>
      <c r="RDL116" s="908"/>
      <c r="RDM116" s="908"/>
      <c r="RDN116" s="908"/>
      <c r="RDO116" s="908"/>
      <c r="RDP116" s="908"/>
      <c r="RDQ116" s="908"/>
      <c r="RDR116" s="908"/>
      <c r="RDS116" s="908"/>
      <c r="RDT116" s="908"/>
      <c r="RDU116" s="908"/>
      <c r="RDV116" s="908"/>
      <c r="RDW116" s="908"/>
      <c r="RDX116" s="908"/>
      <c r="RDY116" s="908"/>
      <c r="RDZ116" s="908"/>
      <c r="REA116" s="908"/>
      <c r="REB116" s="908"/>
      <c r="REC116" s="908"/>
      <c r="RED116" s="908"/>
      <c r="REE116" s="908"/>
      <c r="REF116" s="908"/>
      <c r="REG116" s="908"/>
      <c r="REH116" s="908"/>
      <c r="REI116" s="908"/>
      <c r="REJ116" s="908"/>
      <c r="REK116" s="908"/>
      <c r="REL116" s="908"/>
      <c r="REM116" s="908"/>
      <c r="REN116" s="908"/>
      <c r="REO116" s="908"/>
      <c r="REP116" s="908"/>
      <c r="REQ116" s="908"/>
      <c r="RER116" s="908"/>
      <c r="RES116" s="908"/>
      <c r="RET116" s="908"/>
      <c r="REU116" s="908"/>
      <c r="REV116" s="908"/>
      <c r="REW116" s="908"/>
      <c r="REX116" s="908"/>
      <c r="REY116" s="908"/>
      <c r="REZ116" s="908"/>
      <c r="RFA116" s="908"/>
      <c r="RFB116" s="908"/>
      <c r="RFC116" s="908"/>
      <c r="RFD116" s="908"/>
      <c r="RFE116" s="908"/>
      <c r="RFF116" s="908"/>
      <c r="RFG116" s="908"/>
      <c r="RFH116" s="908"/>
      <c r="RFI116" s="908"/>
      <c r="RFJ116" s="908"/>
      <c r="RFK116" s="908"/>
      <c r="RFL116" s="908"/>
      <c r="RFM116" s="908"/>
      <c r="RFN116" s="908"/>
      <c r="RFO116" s="908"/>
      <c r="RFP116" s="908"/>
      <c r="RFQ116" s="908"/>
      <c r="RFR116" s="908"/>
      <c r="RFS116" s="908"/>
      <c r="RFT116" s="908"/>
      <c r="RFU116" s="908"/>
      <c r="RFV116" s="908"/>
      <c r="RFW116" s="908"/>
      <c r="RFX116" s="908"/>
      <c r="RFY116" s="908"/>
      <c r="RFZ116" s="908"/>
      <c r="RGA116" s="908"/>
      <c r="RGB116" s="908"/>
      <c r="RGC116" s="908"/>
      <c r="RGD116" s="908"/>
      <c r="RGE116" s="908"/>
      <c r="RGF116" s="908"/>
      <c r="RGG116" s="908"/>
      <c r="RGH116" s="908"/>
      <c r="RGI116" s="908"/>
      <c r="RGJ116" s="908"/>
      <c r="RGK116" s="908"/>
      <c r="RGL116" s="908"/>
      <c r="RGM116" s="908"/>
      <c r="RGN116" s="908"/>
      <c r="RGO116" s="908"/>
      <c r="RGP116" s="908"/>
      <c r="RGQ116" s="908"/>
      <c r="RGR116" s="908"/>
      <c r="RGS116" s="908"/>
      <c r="RGT116" s="908"/>
      <c r="RGU116" s="908"/>
      <c r="RGV116" s="908"/>
      <c r="RGW116" s="908"/>
      <c r="RGX116" s="908"/>
      <c r="RGY116" s="908"/>
      <c r="RGZ116" s="908"/>
      <c r="RHA116" s="908"/>
      <c r="RHB116" s="908"/>
      <c r="RHC116" s="908"/>
      <c r="RHD116" s="908"/>
      <c r="RHE116" s="908"/>
      <c r="RHF116" s="908"/>
      <c r="RHG116" s="908"/>
      <c r="RHH116" s="908"/>
      <c r="RHI116" s="908"/>
      <c r="RHJ116" s="908"/>
      <c r="RHK116" s="908"/>
      <c r="RHL116" s="908"/>
      <c r="RHM116" s="908"/>
      <c r="RHN116" s="908"/>
      <c r="RHO116" s="908"/>
      <c r="RHP116" s="908"/>
      <c r="RHQ116" s="908"/>
      <c r="RHR116" s="908"/>
      <c r="RHS116" s="908"/>
      <c r="RHT116" s="908"/>
      <c r="RHU116" s="908"/>
      <c r="RHV116" s="908"/>
      <c r="RHW116" s="908"/>
      <c r="RHX116" s="908"/>
      <c r="RHY116" s="908"/>
      <c r="RHZ116" s="908"/>
      <c r="RIA116" s="908"/>
      <c r="RIB116" s="908"/>
      <c r="RIC116" s="908"/>
      <c r="RID116" s="908"/>
      <c r="RIE116" s="908"/>
      <c r="RIF116" s="908"/>
      <c r="RIG116" s="908"/>
      <c r="RIH116" s="908"/>
      <c r="RII116" s="908"/>
      <c r="RIJ116" s="908"/>
      <c r="RIK116" s="908"/>
      <c r="RIL116" s="908"/>
      <c r="RIM116" s="908"/>
      <c r="RIN116" s="908"/>
      <c r="RIO116" s="908"/>
      <c r="RIP116" s="908"/>
      <c r="RIQ116" s="908"/>
      <c r="RIR116" s="908"/>
      <c r="RIS116" s="908"/>
      <c r="RIT116" s="908"/>
      <c r="RIU116" s="908"/>
      <c r="RIV116" s="908"/>
      <c r="RIW116" s="908"/>
      <c r="RIX116" s="908"/>
      <c r="RIY116" s="908"/>
      <c r="RIZ116" s="908"/>
      <c r="RJA116" s="908"/>
      <c r="RJB116" s="908"/>
      <c r="RJC116" s="908"/>
      <c r="RJD116" s="908"/>
      <c r="RJE116" s="908"/>
      <c r="RJF116" s="908"/>
      <c r="RJG116" s="908"/>
      <c r="RJH116" s="908"/>
      <c r="RJI116" s="908"/>
      <c r="RJJ116" s="908"/>
      <c r="RJK116" s="908"/>
      <c r="RJL116" s="908"/>
      <c r="RJM116" s="908"/>
      <c r="RJN116" s="908"/>
      <c r="RJO116" s="908"/>
      <c r="RJP116" s="908"/>
      <c r="RJQ116" s="908"/>
      <c r="RJR116" s="908"/>
      <c r="RJS116" s="908"/>
      <c r="RJT116" s="908"/>
      <c r="RJU116" s="908"/>
      <c r="RJV116" s="908"/>
      <c r="RJW116" s="908"/>
      <c r="RJX116" s="908"/>
      <c r="RJY116" s="908"/>
      <c r="RJZ116" s="908"/>
      <c r="RKA116" s="908"/>
      <c r="RKB116" s="908"/>
      <c r="RKC116" s="908"/>
      <c r="RKD116" s="908"/>
      <c r="RKE116" s="908"/>
      <c r="RKF116" s="908"/>
      <c r="RKG116" s="908"/>
      <c r="RKH116" s="908"/>
      <c r="RKI116" s="908"/>
      <c r="RKJ116" s="908"/>
      <c r="RKK116" s="908"/>
      <c r="RKL116" s="908"/>
      <c r="RKM116" s="908"/>
      <c r="RKN116" s="908"/>
      <c r="RKO116" s="908"/>
      <c r="RKP116" s="908"/>
      <c r="RKQ116" s="908"/>
      <c r="RKR116" s="908"/>
      <c r="RKS116" s="908"/>
      <c r="RKT116" s="908"/>
      <c r="RKU116" s="908"/>
      <c r="RKV116" s="908"/>
      <c r="RKW116" s="908"/>
      <c r="RKX116" s="908"/>
      <c r="RKY116" s="908"/>
      <c r="RKZ116" s="908"/>
      <c r="RLA116" s="908"/>
      <c r="RLB116" s="908"/>
      <c r="RLC116" s="908"/>
      <c r="RLD116" s="908"/>
      <c r="RLE116" s="908"/>
      <c r="RLF116" s="908"/>
      <c r="RLG116" s="908"/>
      <c r="RLH116" s="908"/>
      <c r="RLI116" s="908"/>
      <c r="RLJ116" s="908"/>
      <c r="RLK116" s="908"/>
      <c r="RLL116" s="908"/>
      <c r="RLM116" s="908"/>
      <c r="RLN116" s="908"/>
      <c r="RLO116" s="908"/>
      <c r="RLP116" s="908"/>
      <c r="RLQ116" s="908"/>
      <c r="RLR116" s="908"/>
      <c r="RLS116" s="908"/>
      <c r="RLT116" s="908"/>
      <c r="RLU116" s="908"/>
      <c r="RLV116" s="908"/>
      <c r="RLW116" s="908"/>
      <c r="RLX116" s="908"/>
      <c r="RLY116" s="908"/>
      <c r="RLZ116" s="908"/>
      <c r="RMA116" s="908"/>
      <c r="RMB116" s="908"/>
      <c r="RMC116" s="908"/>
      <c r="RMD116" s="908"/>
      <c r="RME116" s="908"/>
      <c r="RMF116" s="908"/>
      <c r="RMG116" s="908"/>
      <c r="RMH116" s="908"/>
      <c r="RMI116" s="908"/>
      <c r="RMJ116" s="908"/>
      <c r="RMK116" s="908"/>
      <c r="RML116" s="908"/>
      <c r="RMM116" s="908"/>
      <c r="RMN116" s="908"/>
      <c r="RMO116" s="908"/>
      <c r="RMP116" s="908"/>
      <c r="RMQ116" s="908"/>
      <c r="RMR116" s="908"/>
      <c r="RMS116" s="908"/>
      <c r="RMT116" s="908"/>
      <c r="RMU116" s="908"/>
      <c r="RMV116" s="908"/>
      <c r="RMW116" s="908"/>
      <c r="RMX116" s="908"/>
      <c r="RMY116" s="908"/>
      <c r="RMZ116" s="908"/>
      <c r="RNA116" s="908"/>
      <c r="RNB116" s="908"/>
      <c r="RNC116" s="908"/>
      <c r="RND116" s="908"/>
      <c r="RNE116" s="908"/>
      <c r="RNF116" s="908"/>
      <c r="RNG116" s="908"/>
      <c r="RNH116" s="908"/>
      <c r="RNI116" s="908"/>
      <c r="RNJ116" s="908"/>
      <c r="RNK116" s="908"/>
      <c r="RNL116" s="908"/>
      <c r="RNM116" s="908"/>
      <c r="RNN116" s="908"/>
      <c r="RNO116" s="908"/>
      <c r="RNP116" s="908"/>
      <c r="RNQ116" s="908"/>
      <c r="RNR116" s="908"/>
      <c r="RNS116" s="908"/>
      <c r="RNT116" s="908"/>
      <c r="RNU116" s="908"/>
      <c r="RNV116" s="908"/>
      <c r="RNW116" s="908"/>
      <c r="RNX116" s="908"/>
      <c r="RNY116" s="908"/>
      <c r="RNZ116" s="908"/>
      <c r="ROA116" s="908"/>
      <c r="ROB116" s="908"/>
      <c r="ROC116" s="908"/>
      <c r="ROD116" s="908"/>
      <c r="ROE116" s="908"/>
      <c r="ROF116" s="908"/>
      <c r="ROG116" s="908"/>
      <c r="ROH116" s="908"/>
      <c r="ROI116" s="908"/>
      <c r="ROJ116" s="908"/>
      <c r="ROK116" s="908"/>
      <c r="ROL116" s="908"/>
      <c r="ROM116" s="908"/>
      <c r="RON116" s="908"/>
      <c r="ROO116" s="908"/>
      <c r="ROP116" s="908"/>
      <c r="ROQ116" s="908"/>
      <c r="ROR116" s="908"/>
      <c r="ROS116" s="908"/>
      <c r="ROT116" s="908"/>
      <c r="ROU116" s="908"/>
      <c r="ROV116" s="908"/>
      <c r="ROW116" s="908"/>
      <c r="ROX116" s="908"/>
      <c r="ROY116" s="908"/>
      <c r="ROZ116" s="908"/>
      <c r="RPA116" s="908"/>
      <c r="RPB116" s="908"/>
      <c r="RPC116" s="908"/>
      <c r="RPD116" s="908"/>
      <c r="RPE116" s="908"/>
      <c r="RPF116" s="908"/>
      <c r="RPG116" s="908"/>
      <c r="RPH116" s="908"/>
      <c r="RPI116" s="908"/>
      <c r="RPJ116" s="908"/>
      <c r="RPK116" s="908"/>
      <c r="RPL116" s="908"/>
      <c r="RPM116" s="908"/>
      <c r="RPN116" s="908"/>
      <c r="RPO116" s="908"/>
      <c r="RPP116" s="908"/>
      <c r="RPQ116" s="908"/>
      <c r="RPR116" s="908"/>
      <c r="RPS116" s="908"/>
      <c r="RPT116" s="908"/>
      <c r="RPU116" s="908"/>
      <c r="RPV116" s="908"/>
      <c r="RPW116" s="908"/>
      <c r="RPX116" s="908"/>
      <c r="RPY116" s="908"/>
      <c r="RPZ116" s="908"/>
      <c r="RQA116" s="908"/>
      <c r="RQB116" s="908"/>
      <c r="RQC116" s="908"/>
      <c r="RQD116" s="908"/>
      <c r="RQE116" s="908"/>
      <c r="RQF116" s="908"/>
      <c r="RQG116" s="908"/>
      <c r="RQH116" s="908"/>
      <c r="RQI116" s="908"/>
      <c r="RQJ116" s="908"/>
      <c r="RQK116" s="908"/>
      <c r="RQL116" s="908"/>
      <c r="RQM116" s="908"/>
      <c r="RQN116" s="908"/>
      <c r="RQO116" s="908"/>
      <c r="RQP116" s="908"/>
      <c r="RQQ116" s="908"/>
      <c r="RQR116" s="908"/>
      <c r="RQS116" s="908"/>
      <c r="RQT116" s="908"/>
      <c r="RQU116" s="908"/>
      <c r="RQV116" s="908"/>
      <c r="RQW116" s="908"/>
      <c r="RQX116" s="908"/>
      <c r="RQY116" s="908"/>
      <c r="RQZ116" s="908"/>
      <c r="RRA116" s="908"/>
      <c r="RRB116" s="908"/>
      <c r="RRC116" s="908"/>
      <c r="RRD116" s="908"/>
      <c r="RRE116" s="908"/>
      <c r="RRF116" s="908"/>
      <c r="RRG116" s="908"/>
      <c r="RRH116" s="908"/>
      <c r="RRI116" s="908"/>
      <c r="RRJ116" s="908"/>
      <c r="RRK116" s="908"/>
      <c r="RRL116" s="908"/>
      <c r="RRM116" s="908"/>
      <c r="RRN116" s="908"/>
      <c r="RRO116" s="908"/>
      <c r="RRP116" s="908"/>
      <c r="RRQ116" s="908"/>
      <c r="RRR116" s="908"/>
      <c r="RRS116" s="908"/>
      <c r="RRT116" s="908"/>
      <c r="RRU116" s="908"/>
      <c r="RRV116" s="908"/>
      <c r="RRW116" s="908"/>
      <c r="RRX116" s="908"/>
      <c r="RRY116" s="908"/>
      <c r="RRZ116" s="908"/>
      <c r="RSA116" s="908"/>
      <c r="RSB116" s="908"/>
      <c r="RSC116" s="908"/>
      <c r="RSD116" s="908"/>
      <c r="RSE116" s="908"/>
      <c r="RSF116" s="908"/>
      <c r="RSG116" s="908"/>
      <c r="RSH116" s="908"/>
      <c r="RSI116" s="908"/>
      <c r="RSJ116" s="908"/>
      <c r="RSK116" s="908"/>
      <c r="RSL116" s="908"/>
      <c r="RSM116" s="908"/>
      <c r="RSN116" s="908"/>
      <c r="RSO116" s="908"/>
      <c r="RSP116" s="908"/>
      <c r="RSQ116" s="908"/>
      <c r="RSR116" s="908"/>
      <c r="RSS116" s="908"/>
      <c r="RST116" s="908"/>
      <c r="RSU116" s="908"/>
      <c r="RSV116" s="908"/>
      <c r="RSW116" s="908"/>
      <c r="RSX116" s="908"/>
      <c r="RSY116" s="908"/>
      <c r="RSZ116" s="908"/>
      <c r="RTA116" s="908"/>
      <c r="RTB116" s="908"/>
      <c r="RTC116" s="908"/>
      <c r="RTD116" s="908"/>
      <c r="RTE116" s="908"/>
      <c r="RTF116" s="908"/>
      <c r="RTG116" s="908"/>
      <c r="RTH116" s="908"/>
      <c r="RTI116" s="908"/>
      <c r="RTJ116" s="908"/>
      <c r="RTK116" s="908"/>
      <c r="RTL116" s="908"/>
      <c r="RTM116" s="908"/>
      <c r="RTN116" s="908"/>
      <c r="RTO116" s="908"/>
      <c r="RTP116" s="908"/>
      <c r="RTQ116" s="908"/>
      <c r="RTR116" s="908"/>
      <c r="RTS116" s="908"/>
      <c r="RTT116" s="908"/>
      <c r="RTU116" s="908"/>
      <c r="RTV116" s="908"/>
      <c r="RTW116" s="908"/>
      <c r="RTX116" s="908"/>
      <c r="RTY116" s="908"/>
      <c r="RTZ116" s="908"/>
      <c r="RUA116" s="908"/>
      <c r="RUB116" s="908"/>
      <c r="RUC116" s="908"/>
      <c r="RUD116" s="908"/>
      <c r="RUE116" s="908"/>
      <c r="RUF116" s="908"/>
      <c r="RUG116" s="908"/>
      <c r="RUH116" s="908"/>
      <c r="RUI116" s="908"/>
      <c r="RUJ116" s="908"/>
      <c r="RUK116" s="908"/>
      <c r="RUL116" s="908"/>
      <c r="RUM116" s="908"/>
      <c r="RUN116" s="908"/>
      <c r="RUO116" s="908"/>
      <c r="RUP116" s="908"/>
      <c r="RUQ116" s="908"/>
      <c r="RUR116" s="908"/>
      <c r="RUS116" s="908"/>
      <c r="RUT116" s="908"/>
      <c r="RUU116" s="908"/>
      <c r="RUV116" s="908"/>
      <c r="RUW116" s="908"/>
      <c r="RUX116" s="908"/>
      <c r="RUY116" s="908"/>
      <c r="RUZ116" s="908"/>
      <c r="RVA116" s="908"/>
      <c r="RVB116" s="908"/>
      <c r="RVC116" s="908"/>
      <c r="RVD116" s="908"/>
      <c r="RVE116" s="908"/>
      <c r="RVF116" s="908"/>
      <c r="RVG116" s="908"/>
      <c r="RVH116" s="908"/>
      <c r="RVI116" s="908"/>
      <c r="RVJ116" s="908"/>
      <c r="RVK116" s="908"/>
      <c r="RVL116" s="908"/>
      <c r="RVM116" s="908"/>
      <c r="RVN116" s="908"/>
      <c r="RVO116" s="908"/>
      <c r="RVP116" s="908"/>
      <c r="RVQ116" s="908"/>
      <c r="RVR116" s="908"/>
      <c r="RVS116" s="908"/>
      <c r="RVT116" s="908"/>
      <c r="RVU116" s="908"/>
      <c r="RVV116" s="908"/>
      <c r="RVW116" s="908"/>
      <c r="RVX116" s="908"/>
      <c r="RVY116" s="908"/>
      <c r="RVZ116" s="908"/>
      <c r="RWA116" s="908"/>
      <c r="RWB116" s="908"/>
      <c r="RWC116" s="908"/>
      <c r="RWD116" s="908"/>
      <c r="RWE116" s="908"/>
      <c r="RWF116" s="908"/>
      <c r="RWG116" s="908"/>
      <c r="RWH116" s="908"/>
      <c r="RWI116" s="908"/>
      <c r="RWJ116" s="908"/>
      <c r="RWK116" s="908"/>
      <c r="RWL116" s="908"/>
      <c r="RWM116" s="908"/>
      <c r="RWN116" s="908"/>
      <c r="RWO116" s="908"/>
      <c r="RWP116" s="908"/>
      <c r="RWQ116" s="908"/>
      <c r="RWR116" s="908"/>
      <c r="RWS116" s="908"/>
      <c r="RWT116" s="908"/>
      <c r="RWU116" s="908"/>
      <c r="RWV116" s="908"/>
      <c r="RWW116" s="908"/>
      <c r="RWX116" s="908"/>
      <c r="RWY116" s="908"/>
      <c r="RWZ116" s="908"/>
      <c r="RXA116" s="908"/>
      <c r="RXB116" s="908"/>
      <c r="RXC116" s="908"/>
      <c r="RXD116" s="908"/>
      <c r="RXE116" s="908"/>
      <c r="RXF116" s="908"/>
      <c r="RXG116" s="908"/>
      <c r="RXH116" s="908"/>
      <c r="RXI116" s="908"/>
      <c r="RXJ116" s="908"/>
      <c r="RXK116" s="908"/>
      <c r="RXL116" s="908"/>
      <c r="RXM116" s="908"/>
      <c r="RXN116" s="908"/>
      <c r="RXO116" s="908"/>
      <c r="RXP116" s="908"/>
      <c r="RXQ116" s="908"/>
      <c r="RXR116" s="908"/>
      <c r="RXS116" s="908"/>
      <c r="RXT116" s="908"/>
      <c r="RXU116" s="908"/>
      <c r="RXV116" s="908"/>
      <c r="RXW116" s="908"/>
      <c r="RXX116" s="908"/>
      <c r="RXY116" s="908"/>
      <c r="RXZ116" s="908"/>
      <c r="RYA116" s="908"/>
      <c r="RYB116" s="908"/>
      <c r="RYC116" s="908"/>
      <c r="RYD116" s="908"/>
      <c r="RYE116" s="908"/>
      <c r="RYF116" s="908"/>
      <c r="RYG116" s="908"/>
      <c r="RYH116" s="908"/>
      <c r="RYI116" s="908"/>
      <c r="RYJ116" s="908"/>
      <c r="RYK116" s="908"/>
      <c r="RYL116" s="908"/>
      <c r="RYM116" s="908"/>
      <c r="RYN116" s="908"/>
      <c r="RYO116" s="908"/>
      <c r="RYP116" s="908"/>
      <c r="RYQ116" s="908"/>
      <c r="RYR116" s="908"/>
      <c r="RYS116" s="908"/>
      <c r="RYT116" s="908"/>
      <c r="RYU116" s="908"/>
      <c r="RYV116" s="908"/>
      <c r="RYW116" s="908"/>
      <c r="RYX116" s="908"/>
      <c r="RYY116" s="908"/>
      <c r="RYZ116" s="908"/>
      <c r="RZA116" s="908"/>
      <c r="RZB116" s="908"/>
      <c r="RZC116" s="908"/>
      <c r="RZD116" s="908"/>
      <c r="RZE116" s="908"/>
      <c r="RZF116" s="908"/>
      <c r="RZG116" s="908"/>
      <c r="RZH116" s="908"/>
      <c r="RZI116" s="908"/>
      <c r="RZJ116" s="908"/>
      <c r="RZK116" s="908"/>
      <c r="RZL116" s="908"/>
      <c r="RZM116" s="908"/>
      <c r="RZN116" s="908"/>
      <c r="RZO116" s="908"/>
      <c r="RZP116" s="908"/>
      <c r="RZQ116" s="908"/>
      <c r="RZR116" s="908"/>
      <c r="RZS116" s="908"/>
      <c r="RZT116" s="908"/>
      <c r="RZU116" s="908"/>
      <c r="RZV116" s="908"/>
      <c r="RZW116" s="908"/>
      <c r="RZX116" s="908"/>
      <c r="RZY116" s="908"/>
      <c r="RZZ116" s="908"/>
      <c r="SAA116" s="908"/>
      <c r="SAB116" s="908"/>
      <c r="SAC116" s="908"/>
      <c r="SAD116" s="908"/>
      <c r="SAE116" s="908"/>
      <c r="SAF116" s="908"/>
      <c r="SAG116" s="908"/>
      <c r="SAH116" s="908"/>
      <c r="SAI116" s="908"/>
      <c r="SAJ116" s="908"/>
      <c r="SAK116" s="908"/>
      <c r="SAL116" s="908"/>
      <c r="SAM116" s="908"/>
      <c r="SAN116" s="908"/>
      <c r="SAO116" s="908"/>
      <c r="SAP116" s="908"/>
      <c r="SAQ116" s="908"/>
      <c r="SAR116" s="908"/>
      <c r="SAS116" s="908"/>
      <c r="SAT116" s="908"/>
      <c r="SAU116" s="908"/>
      <c r="SAV116" s="908"/>
      <c r="SAW116" s="908"/>
      <c r="SAX116" s="908"/>
      <c r="SAY116" s="908"/>
      <c r="SAZ116" s="908"/>
      <c r="SBA116" s="908"/>
      <c r="SBB116" s="908"/>
      <c r="SBC116" s="908"/>
      <c r="SBD116" s="908"/>
      <c r="SBE116" s="908"/>
      <c r="SBF116" s="908"/>
      <c r="SBG116" s="908"/>
      <c r="SBH116" s="908"/>
      <c r="SBI116" s="908"/>
      <c r="SBJ116" s="908"/>
      <c r="SBK116" s="908"/>
      <c r="SBL116" s="908"/>
      <c r="SBM116" s="908"/>
      <c r="SBN116" s="908"/>
      <c r="SBO116" s="908"/>
      <c r="SBP116" s="908"/>
      <c r="SBQ116" s="908"/>
      <c r="SBR116" s="908"/>
      <c r="SBS116" s="908"/>
      <c r="SBT116" s="908"/>
      <c r="SBU116" s="908"/>
      <c r="SBV116" s="908"/>
      <c r="SBW116" s="908"/>
      <c r="SBX116" s="908"/>
      <c r="SBY116" s="908"/>
      <c r="SBZ116" s="908"/>
      <c r="SCA116" s="908"/>
      <c r="SCB116" s="908"/>
      <c r="SCC116" s="908"/>
      <c r="SCD116" s="908"/>
      <c r="SCE116" s="908"/>
      <c r="SCF116" s="908"/>
      <c r="SCG116" s="908"/>
      <c r="SCH116" s="908"/>
      <c r="SCI116" s="908"/>
      <c r="SCJ116" s="908"/>
      <c r="SCK116" s="908"/>
      <c r="SCL116" s="908"/>
      <c r="SCM116" s="908"/>
      <c r="SCN116" s="908"/>
      <c r="SCO116" s="908"/>
      <c r="SCP116" s="908"/>
      <c r="SCQ116" s="908"/>
      <c r="SCR116" s="908"/>
      <c r="SCS116" s="908"/>
      <c r="SCT116" s="908"/>
      <c r="SCU116" s="908"/>
      <c r="SCV116" s="908"/>
      <c r="SCW116" s="908"/>
      <c r="SCX116" s="908"/>
      <c r="SCY116" s="908"/>
      <c r="SCZ116" s="908"/>
      <c r="SDA116" s="908"/>
      <c r="SDB116" s="908"/>
      <c r="SDC116" s="908"/>
      <c r="SDD116" s="908"/>
      <c r="SDE116" s="908"/>
      <c r="SDF116" s="908"/>
      <c r="SDG116" s="908"/>
      <c r="SDH116" s="908"/>
      <c r="SDI116" s="908"/>
      <c r="SDJ116" s="908"/>
      <c r="SDK116" s="908"/>
      <c r="SDL116" s="908"/>
      <c r="SDM116" s="908"/>
      <c r="SDN116" s="908"/>
      <c r="SDO116" s="908"/>
      <c r="SDP116" s="908"/>
      <c r="SDQ116" s="908"/>
      <c r="SDR116" s="908"/>
      <c r="SDS116" s="908"/>
      <c r="SDT116" s="908"/>
      <c r="SDU116" s="908"/>
      <c r="SDV116" s="908"/>
      <c r="SDW116" s="908"/>
      <c r="SDX116" s="908"/>
      <c r="SDY116" s="908"/>
      <c r="SDZ116" s="908"/>
      <c r="SEA116" s="908"/>
      <c r="SEB116" s="908"/>
      <c r="SEC116" s="908"/>
      <c r="SED116" s="908"/>
      <c r="SEE116" s="908"/>
      <c r="SEF116" s="908"/>
      <c r="SEG116" s="908"/>
      <c r="SEH116" s="908"/>
      <c r="SEI116" s="908"/>
      <c r="SEJ116" s="908"/>
      <c r="SEK116" s="908"/>
      <c r="SEL116" s="908"/>
      <c r="SEM116" s="908"/>
      <c r="SEN116" s="908"/>
      <c r="SEO116" s="908"/>
      <c r="SEP116" s="908"/>
      <c r="SEQ116" s="908"/>
      <c r="SER116" s="908"/>
      <c r="SES116" s="908"/>
      <c r="SET116" s="908"/>
      <c r="SEU116" s="908"/>
      <c r="SEV116" s="908"/>
      <c r="SEW116" s="908"/>
      <c r="SEX116" s="908"/>
      <c r="SEY116" s="908"/>
      <c r="SEZ116" s="908"/>
      <c r="SFA116" s="908"/>
      <c r="SFB116" s="908"/>
      <c r="SFC116" s="908"/>
      <c r="SFD116" s="908"/>
      <c r="SFE116" s="908"/>
      <c r="SFF116" s="908"/>
      <c r="SFG116" s="908"/>
      <c r="SFH116" s="908"/>
      <c r="SFI116" s="908"/>
      <c r="SFJ116" s="908"/>
      <c r="SFK116" s="908"/>
      <c r="SFL116" s="908"/>
      <c r="SFM116" s="908"/>
      <c r="SFN116" s="908"/>
      <c r="SFO116" s="908"/>
      <c r="SFP116" s="908"/>
      <c r="SFQ116" s="908"/>
      <c r="SFR116" s="908"/>
      <c r="SFS116" s="908"/>
      <c r="SFT116" s="908"/>
      <c r="SFU116" s="908"/>
      <c r="SFV116" s="908"/>
      <c r="SFW116" s="908"/>
      <c r="SFX116" s="908"/>
      <c r="SFY116" s="908"/>
      <c r="SFZ116" s="908"/>
      <c r="SGA116" s="908"/>
      <c r="SGB116" s="908"/>
      <c r="SGC116" s="908"/>
      <c r="SGD116" s="908"/>
      <c r="SGE116" s="908"/>
      <c r="SGF116" s="908"/>
      <c r="SGG116" s="908"/>
      <c r="SGH116" s="908"/>
      <c r="SGI116" s="908"/>
      <c r="SGJ116" s="908"/>
      <c r="SGK116" s="908"/>
      <c r="SGL116" s="908"/>
      <c r="SGM116" s="908"/>
      <c r="SGN116" s="908"/>
      <c r="SGO116" s="908"/>
      <c r="SGP116" s="908"/>
      <c r="SGQ116" s="908"/>
      <c r="SGR116" s="908"/>
      <c r="SGS116" s="908"/>
      <c r="SGT116" s="908"/>
      <c r="SGU116" s="908"/>
      <c r="SGV116" s="908"/>
      <c r="SGW116" s="908"/>
      <c r="SGX116" s="908"/>
      <c r="SGY116" s="908"/>
      <c r="SGZ116" s="908"/>
      <c r="SHA116" s="908"/>
      <c r="SHB116" s="908"/>
      <c r="SHC116" s="908"/>
      <c r="SHD116" s="908"/>
      <c r="SHE116" s="908"/>
      <c r="SHF116" s="908"/>
      <c r="SHG116" s="908"/>
      <c r="SHH116" s="908"/>
      <c r="SHI116" s="908"/>
      <c r="SHJ116" s="908"/>
      <c r="SHK116" s="908"/>
      <c r="SHL116" s="908"/>
      <c r="SHM116" s="908"/>
      <c r="SHN116" s="908"/>
      <c r="SHO116" s="908"/>
      <c r="SHP116" s="908"/>
      <c r="SHQ116" s="908"/>
      <c r="SHR116" s="908"/>
      <c r="SHS116" s="908"/>
      <c r="SHT116" s="908"/>
      <c r="SHU116" s="908"/>
      <c r="SHV116" s="908"/>
      <c r="SHW116" s="908"/>
      <c r="SHX116" s="908"/>
      <c r="SHY116" s="908"/>
      <c r="SHZ116" s="908"/>
      <c r="SIA116" s="908"/>
      <c r="SIB116" s="908"/>
      <c r="SIC116" s="908"/>
      <c r="SID116" s="908"/>
      <c r="SIE116" s="908"/>
      <c r="SIF116" s="908"/>
      <c r="SIG116" s="908"/>
      <c r="SIH116" s="908"/>
      <c r="SII116" s="908"/>
      <c r="SIJ116" s="908"/>
      <c r="SIK116" s="908"/>
      <c r="SIL116" s="908"/>
      <c r="SIM116" s="908"/>
      <c r="SIN116" s="908"/>
      <c r="SIO116" s="908"/>
      <c r="SIP116" s="908"/>
      <c r="SIQ116" s="908"/>
      <c r="SIR116" s="908"/>
      <c r="SIS116" s="908"/>
      <c r="SIT116" s="908"/>
      <c r="SIU116" s="908"/>
      <c r="SIV116" s="908"/>
      <c r="SIW116" s="908"/>
      <c r="SIX116" s="908"/>
      <c r="SIY116" s="908"/>
      <c r="SIZ116" s="908"/>
      <c r="SJA116" s="908"/>
      <c r="SJB116" s="908"/>
      <c r="SJC116" s="908"/>
      <c r="SJD116" s="908"/>
      <c r="SJE116" s="908"/>
      <c r="SJF116" s="908"/>
      <c r="SJG116" s="908"/>
      <c r="SJH116" s="908"/>
      <c r="SJI116" s="908"/>
      <c r="SJJ116" s="908"/>
      <c r="SJK116" s="908"/>
      <c r="SJL116" s="908"/>
      <c r="SJM116" s="908"/>
      <c r="SJN116" s="908"/>
      <c r="SJO116" s="908"/>
      <c r="SJP116" s="908"/>
      <c r="SJQ116" s="908"/>
      <c r="SJR116" s="908"/>
      <c r="SJS116" s="908"/>
      <c r="SJT116" s="908"/>
      <c r="SJU116" s="908"/>
      <c r="SJV116" s="908"/>
      <c r="SJW116" s="908"/>
      <c r="SJX116" s="908"/>
      <c r="SJY116" s="908"/>
      <c r="SJZ116" s="908"/>
      <c r="SKA116" s="908"/>
      <c r="SKB116" s="908"/>
      <c r="SKC116" s="908"/>
      <c r="SKD116" s="908"/>
      <c r="SKE116" s="908"/>
      <c r="SKF116" s="908"/>
      <c r="SKG116" s="908"/>
      <c r="SKH116" s="908"/>
      <c r="SKI116" s="908"/>
      <c r="SKJ116" s="908"/>
      <c r="SKK116" s="908"/>
      <c r="SKL116" s="908"/>
      <c r="SKM116" s="908"/>
      <c r="SKN116" s="908"/>
      <c r="SKO116" s="908"/>
      <c r="SKP116" s="908"/>
      <c r="SKQ116" s="908"/>
      <c r="SKR116" s="908"/>
      <c r="SKS116" s="908"/>
      <c r="SKT116" s="908"/>
      <c r="SKU116" s="908"/>
      <c r="SKV116" s="908"/>
      <c r="SKW116" s="908"/>
      <c r="SKX116" s="908"/>
      <c r="SKY116" s="908"/>
      <c r="SKZ116" s="908"/>
      <c r="SLA116" s="908"/>
      <c r="SLB116" s="908"/>
      <c r="SLC116" s="908"/>
      <c r="SLD116" s="908"/>
      <c r="SLE116" s="908"/>
      <c r="SLF116" s="908"/>
      <c r="SLG116" s="908"/>
      <c r="SLH116" s="908"/>
      <c r="SLI116" s="908"/>
      <c r="SLJ116" s="908"/>
      <c r="SLK116" s="908"/>
      <c r="SLL116" s="908"/>
      <c r="SLM116" s="908"/>
      <c r="SLN116" s="908"/>
      <c r="SLO116" s="908"/>
      <c r="SLP116" s="908"/>
      <c r="SLQ116" s="908"/>
      <c r="SLR116" s="908"/>
      <c r="SLS116" s="908"/>
      <c r="SLT116" s="908"/>
      <c r="SLU116" s="908"/>
      <c r="SLV116" s="908"/>
      <c r="SLW116" s="908"/>
      <c r="SLX116" s="908"/>
      <c r="SLY116" s="908"/>
      <c r="SLZ116" s="908"/>
      <c r="SMA116" s="908"/>
      <c r="SMB116" s="908"/>
      <c r="SMC116" s="908"/>
      <c r="SMD116" s="908"/>
      <c r="SME116" s="908"/>
      <c r="SMF116" s="908"/>
      <c r="SMG116" s="908"/>
      <c r="SMH116" s="908"/>
      <c r="SMI116" s="908"/>
      <c r="SMJ116" s="908"/>
      <c r="SMK116" s="908"/>
      <c r="SML116" s="908"/>
      <c r="SMM116" s="908"/>
      <c r="SMN116" s="908"/>
      <c r="SMO116" s="908"/>
      <c r="SMP116" s="908"/>
      <c r="SMQ116" s="908"/>
      <c r="SMR116" s="908"/>
      <c r="SMS116" s="908"/>
      <c r="SMT116" s="908"/>
      <c r="SMU116" s="908"/>
      <c r="SMV116" s="908"/>
      <c r="SMW116" s="908"/>
      <c r="SMX116" s="908"/>
      <c r="SMY116" s="908"/>
      <c r="SMZ116" s="908"/>
      <c r="SNA116" s="908"/>
      <c r="SNB116" s="908"/>
      <c r="SNC116" s="908"/>
      <c r="SND116" s="908"/>
      <c r="SNE116" s="908"/>
      <c r="SNF116" s="908"/>
      <c r="SNG116" s="908"/>
      <c r="SNH116" s="908"/>
      <c r="SNI116" s="908"/>
      <c r="SNJ116" s="908"/>
      <c r="SNK116" s="908"/>
      <c r="SNL116" s="908"/>
      <c r="SNM116" s="908"/>
      <c r="SNN116" s="908"/>
      <c r="SNO116" s="908"/>
      <c r="SNP116" s="908"/>
      <c r="SNQ116" s="908"/>
      <c r="SNR116" s="908"/>
      <c r="SNS116" s="908"/>
      <c r="SNT116" s="908"/>
      <c r="SNU116" s="908"/>
      <c r="SNV116" s="908"/>
      <c r="SNW116" s="908"/>
      <c r="SNX116" s="908"/>
      <c r="SNY116" s="908"/>
      <c r="SNZ116" s="908"/>
      <c r="SOA116" s="908"/>
      <c r="SOB116" s="908"/>
      <c r="SOC116" s="908"/>
      <c r="SOD116" s="908"/>
      <c r="SOE116" s="908"/>
      <c r="SOF116" s="908"/>
      <c r="SOG116" s="908"/>
      <c r="SOH116" s="908"/>
      <c r="SOI116" s="908"/>
      <c r="SOJ116" s="908"/>
      <c r="SOK116" s="908"/>
      <c r="SOL116" s="908"/>
      <c r="SOM116" s="908"/>
      <c r="SON116" s="908"/>
      <c r="SOO116" s="908"/>
      <c r="SOP116" s="908"/>
      <c r="SOQ116" s="908"/>
      <c r="SOR116" s="908"/>
      <c r="SOS116" s="908"/>
      <c r="SOT116" s="908"/>
      <c r="SOU116" s="908"/>
      <c r="SOV116" s="908"/>
      <c r="SOW116" s="908"/>
      <c r="SOX116" s="908"/>
      <c r="SOY116" s="908"/>
      <c r="SOZ116" s="908"/>
      <c r="SPA116" s="908"/>
      <c r="SPB116" s="908"/>
      <c r="SPC116" s="908"/>
      <c r="SPD116" s="908"/>
      <c r="SPE116" s="908"/>
      <c r="SPF116" s="908"/>
      <c r="SPG116" s="908"/>
      <c r="SPH116" s="908"/>
      <c r="SPI116" s="908"/>
      <c r="SPJ116" s="908"/>
      <c r="SPK116" s="908"/>
      <c r="SPL116" s="908"/>
      <c r="SPM116" s="908"/>
      <c r="SPN116" s="908"/>
      <c r="SPO116" s="908"/>
      <c r="SPP116" s="908"/>
      <c r="SPQ116" s="908"/>
      <c r="SPR116" s="908"/>
      <c r="SPS116" s="908"/>
      <c r="SPT116" s="908"/>
      <c r="SPU116" s="908"/>
      <c r="SPV116" s="908"/>
      <c r="SPW116" s="908"/>
      <c r="SPX116" s="908"/>
      <c r="SPY116" s="908"/>
      <c r="SPZ116" s="908"/>
      <c r="SQA116" s="908"/>
      <c r="SQB116" s="908"/>
      <c r="SQC116" s="908"/>
      <c r="SQD116" s="908"/>
      <c r="SQE116" s="908"/>
      <c r="SQF116" s="908"/>
      <c r="SQG116" s="908"/>
      <c r="SQH116" s="908"/>
      <c r="SQI116" s="908"/>
      <c r="SQJ116" s="908"/>
      <c r="SQK116" s="908"/>
      <c r="SQL116" s="908"/>
      <c r="SQM116" s="908"/>
      <c r="SQN116" s="908"/>
      <c r="SQO116" s="908"/>
      <c r="SQP116" s="908"/>
      <c r="SQQ116" s="908"/>
      <c r="SQR116" s="908"/>
      <c r="SQS116" s="908"/>
      <c r="SQT116" s="908"/>
      <c r="SQU116" s="908"/>
      <c r="SQV116" s="908"/>
      <c r="SQW116" s="908"/>
      <c r="SQX116" s="908"/>
      <c r="SQY116" s="908"/>
      <c r="SQZ116" s="908"/>
      <c r="SRA116" s="908"/>
      <c r="SRB116" s="908"/>
      <c r="SRC116" s="908"/>
      <c r="SRD116" s="908"/>
      <c r="SRE116" s="908"/>
      <c r="SRF116" s="908"/>
      <c r="SRG116" s="908"/>
      <c r="SRH116" s="908"/>
      <c r="SRI116" s="908"/>
      <c r="SRJ116" s="908"/>
      <c r="SRK116" s="908"/>
      <c r="SRL116" s="908"/>
      <c r="SRM116" s="908"/>
      <c r="SRN116" s="908"/>
      <c r="SRO116" s="908"/>
      <c r="SRP116" s="908"/>
      <c r="SRQ116" s="908"/>
      <c r="SRR116" s="908"/>
      <c r="SRS116" s="908"/>
      <c r="SRT116" s="908"/>
      <c r="SRU116" s="908"/>
      <c r="SRV116" s="908"/>
      <c r="SRW116" s="908"/>
      <c r="SRX116" s="908"/>
      <c r="SRY116" s="908"/>
      <c r="SRZ116" s="908"/>
      <c r="SSA116" s="908"/>
      <c r="SSB116" s="908"/>
      <c r="SSC116" s="908"/>
      <c r="SSD116" s="908"/>
      <c r="SSE116" s="908"/>
      <c r="SSF116" s="908"/>
      <c r="SSG116" s="908"/>
      <c r="SSH116" s="908"/>
      <c r="SSI116" s="908"/>
      <c r="SSJ116" s="908"/>
      <c r="SSK116" s="908"/>
      <c r="SSL116" s="908"/>
      <c r="SSM116" s="908"/>
      <c r="SSN116" s="908"/>
      <c r="SSO116" s="908"/>
      <c r="SSP116" s="908"/>
      <c r="SSQ116" s="908"/>
      <c r="SSR116" s="908"/>
      <c r="SSS116" s="908"/>
      <c r="SST116" s="908"/>
      <c r="SSU116" s="908"/>
      <c r="SSV116" s="908"/>
      <c r="SSW116" s="908"/>
      <c r="SSX116" s="908"/>
      <c r="SSY116" s="908"/>
      <c r="SSZ116" s="908"/>
      <c r="STA116" s="908"/>
      <c r="STB116" s="908"/>
      <c r="STC116" s="908"/>
      <c r="STD116" s="908"/>
      <c r="STE116" s="908"/>
      <c r="STF116" s="908"/>
      <c r="STG116" s="908"/>
      <c r="STH116" s="908"/>
      <c r="STI116" s="908"/>
      <c r="STJ116" s="908"/>
      <c r="STK116" s="908"/>
      <c r="STL116" s="908"/>
      <c r="STM116" s="908"/>
      <c r="STN116" s="908"/>
      <c r="STO116" s="908"/>
      <c r="STP116" s="908"/>
      <c r="STQ116" s="908"/>
      <c r="STR116" s="908"/>
      <c r="STS116" s="908"/>
      <c r="STT116" s="908"/>
      <c r="STU116" s="908"/>
      <c r="STV116" s="908"/>
      <c r="STW116" s="908"/>
      <c r="STX116" s="908"/>
      <c r="STY116" s="908"/>
      <c r="STZ116" s="908"/>
      <c r="SUA116" s="908"/>
      <c r="SUB116" s="908"/>
      <c r="SUC116" s="908"/>
      <c r="SUD116" s="908"/>
      <c r="SUE116" s="908"/>
      <c r="SUF116" s="908"/>
      <c r="SUG116" s="908"/>
      <c r="SUH116" s="908"/>
      <c r="SUI116" s="908"/>
      <c r="SUJ116" s="908"/>
      <c r="SUK116" s="908"/>
      <c r="SUL116" s="908"/>
      <c r="SUM116" s="908"/>
      <c r="SUN116" s="908"/>
      <c r="SUO116" s="908"/>
      <c r="SUP116" s="908"/>
      <c r="SUQ116" s="908"/>
      <c r="SUR116" s="908"/>
      <c r="SUS116" s="908"/>
      <c r="SUT116" s="908"/>
      <c r="SUU116" s="908"/>
      <c r="SUV116" s="908"/>
      <c r="SUW116" s="908"/>
      <c r="SUX116" s="908"/>
      <c r="SUY116" s="908"/>
      <c r="SUZ116" s="908"/>
      <c r="SVA116" s="908"/>
      <c r="SVB116" s="908"/>
      <c r="SVC116" s="908"/>
      <c r="SVD116" s="908"/>
      <c r="SVE116" s="908"/>
      <c r="SVF116" s="908"/>
      <c r="SVG116" s="908"/>
      <c r="SVH116" s="908"/>
      <c r="SVI116" s="908"/>
      <c r="SVJ116" s="908"/>
      <c r="SVK116" s="908"/>
      <c r="SVL116" s="908"/>
      <c r="SVM116" s="908"/>
      <c r="SVN116" s="908"/>
      <c r="SVO116" s="908"/>
      <c r="SVP116" s="908"/>
      <c r="SVQ116" s="908"/>
      <c r="SVR116" s="908"/>
      <c r="SVS116" s="908"/>
      <c r="SVT116" s="908"/>
      <c r="SVU116" s="908"/>
      <c r="SVV116" s="908"/>
      <c r="SVW116" s="908"/>
      <c r="SVX116" s="908"/>
      <c r="SVY116" s="908"/>
      <c r="SVZ116" s="908"/>
      <c r="SWA116" s="908"/>
      <c r="SWB116" s="908"/>
      <c r="SWC116" s="908"/>
      <c r="SWD116" s="908"/>
      <c r="SWE116" s="908"/>
      <c r="SWF116" s="908"/>
      <c r="SWG116" s="908"/>
      <c r="SWH116" s="908"/>
      <c r="SWI116" s="908"/>
      <c r="SWJ116" s="908"/>
      <c r="SWK116" s="908"/>
      <c r="SWL116" s="908"/>
      <c r="SWM116" s="908"/>
      <c r="SWN116" s="908"/>
      <c r="SWO116" s="908"/>
      <c r="SWP116" s="908"/>
      <c r="SWQ116" s="908"/>
      <c r="SWR116" s="908"/>
      <c r="SWS116" s="908"/>
      <c r="SWT116" s="908"/>
      <c r="SWU116" s="908"/>
      <c r="SWV116" s="908"/>
      <c r="SWW116" s="908"/>
      <c r="SWX116" s="908"/>
      <c r="SWY116" s="908"/>
      <c r="SWZ116" s="908"/>
      <c r="SXA116" s="908"/>
      <c r="SXB116" s="908"/>
      <c r="SXC116" s="908"/>
      <c r="SXD116" s="908"/>
      <c r="SXE116" s="908"/>
      <c r="SXF116" s="908"/>
      <c r="SXG116" s="908"/>
      <c r="SXH116" s="908"/>
      <c r="SXI116" s="908"/>
      <c r="SXJ116" s="908"/>
      <c r="SXK116" s="908"/>
      <c r="SXL116" s="908"/>
      <c r="SXM116" s="908"/>
      <c r="SXN116" s="908"/>
      <c r="SXO116" s="908"/>
      <c r="SXP116" s="908"/>
      <c r="SXQ116" s="908"/>
      <c r="SXR116" s="908"/>
      <c r="SXS116" s="908"/>
      <c r="SXT116" s="908"/>
      <c r="SXU116" s="908"/>
      <c r="SXV116" s="908"/>
      <c r="SXW116" s="908"/>
      <c r="SXX116" s="908"/>
      <c r="SXY116" s="908"/>
      <c r="SXZ116" s="908"/>
      <c r="SYA116" s="908"/>
      <c r="SYB116" s="908"/>
      <c r="SYC116" s="908"/>
      <c r="SYD116" s="908"/>
      <c r="SYE116" s="908"/>
      <c r="SYF116" s="908"/>
      <c r="SYG116" s="908"/>
      <c r="SYH116" s="908"/>
      <c r="SYI116" s="908"/>
      <c r="SYJ116" s="908"/>
      <c r="SYK116" s="908"/>
      <c r="SYL116" s="908"/>
      <c r="SYM116" s="908"/>
      <c r="SYN116" s="908"/>
      <c r="SYO116" s="908"/>
      <c r="SYP116" s="908"/>
      <c r="SYQ116" s="908"/>
      <c r="SYR116" s="908"/>
      <c r="SYS116" s="908"/>
      <c r="SYT116" s="908"/>
      <c r="SYU116" s="908"/>
      <c r="SYV116" s="908"/>
      <c r="SYW116" s="908"/>
      <c r="SYX116" s="908"/>
      <c r="SYY116" s="908"/>
      <c r="SYZ116" s="908"/>
      <c r="SZA116" s="908"/>
      <c r="SZB116" s="908"/>
      <c r="SZC116" s="908"/>
      <c r="SZD116" s="908"/>
      <c r="SZE116" s="908"/>
      <c r="SZF116" s="908"/>
      <c r="SZG116" s="908"/>
      <c r="SZH116" s="908"/>
      <c r="SZI116" s="908"/>
      <c r="SZJ116" s="908"/>
      <c r="SZK116" s="908"/>
      <c r="SZL116" s="908"/>
      <c r="SZM116" s="908"/>
      <c r="SZN116" s="908"/>
      <c r="SZO116" s="908"/>
      <c r="SZP116" s="908"/>
      <c r="SZQ116" s="908"/>
      <c r="SZR116" s="908"/>
      <c r="SZS116" s="908"/>
      <c r="SZT116" s="908"/>
      <c r="SZU116" s="908"/>
      <c r="SZV116" s="908"/>
      <c r="SZW116" s="908"/>
      <c r="SZX116" s="908"/>
      <c r="SZY116" s="908"/>
      <c r="SZZ116" s="908"/>
      <c r="TAA116" s="908"/>
      <c r="TAB116" s="908"/>
      <c r="TAC116" s="908"/>
      <c r="TAD116" s="908"/>
      <c r="TAE116" s="908"/>
      <c r="TAF116" s="908"/>
      <c r="TAG116" s="908"/>
      <c r="TAH116" s="908"/>
      <c r="TAI116" s="908"/>
      <c r="TAJ116" s="908"/>
      <c r="TAK116" s="908"/>
      <c r="TAL116" s="908"/>
      <c r="TAM116" s="908"/>
      <c r="TAN116" s="908"/>
      <c r="TAO116" s="908"/>
      <c r="TAP116" s="908"/>
      <c r="TAQ116" s="908"/>
      <c r="TAR116" s="908"/>
      <c r="TAS116" s="908"/>
      <c r="TAT116" s="908"/>
      <c r="TAU116" s="908"/>
      <c r="TAV116" s="908"/>
      <c r="TAW116" s="908"/>
      <c r="TAX116" s="908"/>
      <c r="TAY116" s="908"/>
      <c r="TAZ116" s="908"/>
      <c r="TBA116" s="908"/>
      <c r="TBB116" s="908"/>
      <c r="TBC116" s="908"/>
      <c r="TBD116" s="908"/>
      <c r="TBE116" s="908"/>
      <c r="TBF116" s="908"/>
      <c r="TBG116" s="908"/>
      <c r="TBH116" s="908"/>
      <c r="TBI116" s="908"/>
      <c r="TBJ116" s="908"/>
      <c r="TBK116" s="908"/>
      <c r="TBL116" s="908"/>
      <c r="TBM116" s="908"/>
      <c r="TBN116" s="908"/>
      <c r="TBO116" s="908"/>
      <c r="TBP116" s="908"/>
      <c r="TBQ116" s="908"/>
      <c r="TBR116" s="908"/>
      <c r="TBS116" s="908"/>
      <c r="TBT116" s="908"/>
      <c r="TBU116" s="908"/>
      <c r="TBV116" s="908"/>
      <c r="TBW116" s="908"/>
      <c r="TBX116" s="908"/>
      <c r="TBY116" s="908"/>
      <c r="TBZ116" s="908"/>
      <c r="TCA116" s="908"/>
      <c r="TCB116" s="908"/>
      <c r="TCC116" s="908"/>
      <c r="TCD116" s="908"/>
      <c r="TCE116" s="908"/>
      <c r="TCF116" s="908"/>
      <c r="TCG116" s="908"/>
      <c r="TCH116" s="908"/>
      <c r="TCI116" s="908"/>
      <c r="TCJ116" s="908"/>
      <c r="TCK116" s="908"/>
      <c r="TCL116" s="908"/>
      <c r="TCM116" s="908"/>
      <c r="TCN116" s="908"/>
      <c r="TCO116" s="908"/>
      <c r="TCP116" s="908"/>
      <c r="TCQ116" s="908"/>
      <c r="TCR116" s="908"/>
      <c r="TCS116" s="908"/>
      <c r="TCT116" s="908"/>
      <c r="TCU116" s="908"/>
      <c r="TCV116" s="908"/>
      <c r="TCW116" s="908"/>
      <c r="TCX116" s="908"/>
      <c r="TCY116" s="908"/>
      <c r="TCZ116" s="908"/>
      <c r="TDA116" s="908"/>
      <c r="TDB116" s="908"/>
      <c r="TDC116" s="908"/>
      <c r="TDD116" s="908"/>
      <c r="TDE116" s="908"/>
      <c r="TDF116" s="908"/>
      <c r="TDG116" s="908"/>
      <c r="TDH116" s="908"/>
      <c r="TDI116" s="908"/>
      <c r="TDJ116" s="908"/>
      <c r="TDK116" s="908"/>
      <c r="TDL116" s="908"/>
      <c r="TDM116" s="908"/>
      <c r="TDN116" s="908"/>
      <c r="TDO116" s="908"/>
      <c r="TDP116" s="908"/>
      <c r="TDQ116" s="908"/>
      <c r="TDR116" s="908"/>
      <c r="TDS116" s="908"/>
      <c r="TDT116" s="908"/>
      <c r="TDU116" s="908"/>
      <c r="TDV116" s="908"/>
      <c r="TDW116" s="908"/>
      <c r="TDX116" s="908"/>
      <c r="TDY116" s="908"/>
      <c r="TDZ116" s="908"/>
      <c r="TEA116" s="908"/>
      <c r="TEB116" s="908"/>
      <c r="TEC116" s="908"/>
      <c r="TED116" s="908"/>
      <c r="TEE116" s="908"/>
      <c r="TEF116" s="908"/>
      <c r="TEG116" s="908"/>
      <c r="TEH116" s="908"/>
      <c r="TEI116" s="908"/>
      <c r="TEJ116" s="908"/>
      <c r="TEK116" s="908"/>
      <c r="TEL116" s="908"/>
      <c r="TEM116" s="908"/>
      <c r="TEN116" s="908"/>
      <c r="TEO116" s="908"/>
      <c r="TEP116" s="908"/>
      <c r="TEQ116" s="908"/>
      <c r="TER116" s="908"/>
      <c r="TES116" s="908"/>
      <c r="TET116" s="908"/>
      <c r="TEU116" s="908"/>
      <c r="TEV116" s="908"/>
      <c r="TEW116" s="908"/>
      <c r="TEX116" s="908"/>
      <c r="TEY116" s="908"/>
      <c r="TEZ116" s="908"/>
      <c r="TFA116" s="908"/>
      <c r="TFB116" s="908"/>
      <c r="TFC116" s="908"/>
      <c r="TFD116" s="908"/>
      <c r="TFE116" s="908"/>
      <c r="TFF116" s="908"/>
      <c r="TFG116" s="908"/>
      <c r="TFH116" s="908"/>
      <c r="TFI116" s="908"/>
      <c r="TFJ116" s="908"/>
      <c r="TFK116" s="908"/>
      <c r="TFL116" s="908"/>
      <c r="TFM116" s="908"/>
      <c r="TFN116" s="908"/>
      <c r="TFO116" s="908"/>
      <c r="TFP116" s="908"/>
      <c r="TFQ116" s="908"/>
      <c r="TFR116" s="908"/>
      <c r="TFS116" s="908"/>
      <c r="TFT116" s="908"/>
      <c r="TFU116" s="908"/>
      <c r="TFV116" s="908"/>
      <c r="TFW116" s="908"/>
      <c r="TFX116" s="908"/>
      <c r="TFY116" s="908"/>
      <c r="TFZ116" s="908"/>
      <c r="TGA116" s="908"/>
      <c r="TGB116" s="908"/>
      <c r="TGC116" s="908"/>
      <c r="TGD116" s="908"/>
      <c r="TGE116" s="908"/>
      <c r="TGF116" s="908"/>
      <c r="TGG116" s="908"/>
      <c r="TGH116" s="908"/>
      <c r="TGI116" s="908"/>
      <c r="TGJ116" s="908"/>
      <c r="TGK116" s="908"/>
      <c r="TGL116" s="908"/>
      <c r="TGM116" s="908"/>
      <c r="TGN116" s="908"/>
      <c r="TGO116" s="908"/>
      <c r="TGP116" s="908"/>
      <c r="TGQ116" s="908"/>
      <c r="TGR116" s="908"/>
      <c r="TGS116" s="908"/>
      <c r="TGT116" s="908"/>
      <c r="TGU116" s="908"/>
      <c r="TGV116" s="908"/>
      <c r="TGW116" s="908"/>
      <c r="TGX116" s="908"/>
      <c r="TGY116" s="908"/>
      <c r="TGZ116" s="908"/>
      <c r="THA116" s="908"/>
      <c r="THB116" s="908"/>
      <c r="THC116" s="908"/>
      <c r="THD116" s="908"/>
      <c r="THE116" s="908"/>
      <c r="THF116" s="908"/>
      <c r="THG116" s="908"/>
      <c r="THH116" s="908"/>
      <c r="THI116" s="908"/>
      <c r="THJ116" s="908"/>
      <c r="THK116" s="908"/>
      <c r="THL116" s="908"/>
      <c r="THM116" s="908"/>
      <c r="THN116" s="908"/>
      <c r="THO116" s="908"/>
      <c r="THP116" s="908"/>
      <c r="THQ116" s="908"/>
      <c r="THR116" s="908"/>
      <c r="THS116" s="908"/>
      <c r="THT116" s="908"/>
      <c r="THU116" s="908"/>
      <c r="THV116" s="908"/>
      <c r="THW116" s="908"/>
      <c r="THX116" s="908"/>
      <c r="THY116" s="908"/>
      <c r="THZ116" s="908"/>
      <c r="TIA116" s="908"/>
      <c r="TIB116" s="908"/>
      <c r="TIC116" s="908"/>
      <c r="TID116" s="908"/>
      <c r="TIE116" s="908"/>
      <c r="TIF116" s="908"/>
      <c r="TIG116" s="908"/>
      <c r="TIH116" s="908"/>
      <c r="TII116" s="908"/>
      <c r="TIJ116" s="908"/>
      <c r="TIK116" s="908"/>
      <c r="TIL116" s="908"/>
      <c r="TIM116" s="908"/>
      <c r="TIN116" s="908"/>
      <c r="TIO116" s="908"/>
      <c r="TIP116" s="908"/>
      <c r="TIQ116" s="908"/>
      <c r="TIR116" s="908"/>
      <c r="TIS116" s="908"/>
      <c r="TIT116" s="908"/>
      <c r="TIU116" s="908"/>
      <c r="TIV116" s="908"/>
      <c r="TIW116" s="908"/>
      <c r="TIX116" s="908"/>
      <c r="TIY116" s="908"/>
      <c r="TIZ116" s="908"/>
      <c r="TJA116" s="908"/>
      <c r="TJB116" s="908"/>
      <c r="TJC116" s="908"/>
      <c r="TJD116" s="908"/>
      <c r="TJE116" s="908"/>
      <c r="TJF116" s="908"/>
      <c r="TJG116" s="908"/>
      <c r="TJH116" s="908"/>
      <c r="TJI116" s="908"/>
      <c r="TJJ116" s="908"/>
      <c r="TJK116" s="908"/>
      <c r="TJL116" s="908"/>
      <c r="TJM116" s="908"/>
      <c r="TJN116" s="908"/>
      <c r="TJO116" s="908"/>
      <c r="TJP116" s="908"/>
      <c r="TJQ116" s="908"/>
      <c r="TJR116" s="908"/>
      <c r="TJS116" s="908"/>
      <c r="TJT116" s="908"/>
      <c r="TJU116" s="908"/>
      <c r="TJV116" s="908"/>
      <c r="TJW116" s="908"/>
      <c r="TJX116" s="908"/>
      <c r="TJY116" s="908"/>
      <c r="TJZ116" s="908"/>
      <c r="TKA116" s="908"/>
      <c r="TKB116" s="908"/>
      <c r="TKC116" s="908"/>
      <c r="TKD116" s="908"/>
      <c r="TKE116" s="908"/>
      <c r="TKF116" s="908"/>
      <c r="TKG116" s="908"/>
      <c r="TKH116" s="908"/>
      <c r="TKI116" s="908"/>
      <c r="TKJ116" s="908"/>
      <c r="TKK116" s="908"/>
      <c r="TKL116" s="908"/>
      <c r="TKM116" s="908"/>
      <c r="TKN116" s="908"/>
      <c r="TKO116" s="908"/>
      <c r="TKP116" s="908"/>
      <c r="TKQ116" s="908"/>
      <c r="TKR116" s="908"/>
      <c r="TKS116" s="908"/>
      <c r="TKT116" s="908"/>
      <c r="TKU116" s="908"/>
      <c r="TKV116" s="908"/>
      <c r="TKW116" s="908"/>
      <c r="TKX116" s="908"/>
      <c r="TKY116" s="908"/>
      <c r="TKZ116" s="908"/>
      <c r="TLA116" s="908"/>
      <c r="TLB116" s="908"/>
      <c r="TLC116" s="908"/>
      <c r="TLD116" s="908"/>
      <c r="TLE116" s="908"/>
      <c r="TLF116" s="908"/>
      <c r="TLG116" s="908"/>
      <c r="TLH116" s="908"/>
      <c r="TLI116" s="908"/>
      <c r="TLJ116" s="908"/>
      <c r="TLK116" s="908"/>
      <c r="TLL116" s="908"/>
      <c r="TLM116" s="908"/>
      <c r="TLN116" s="908"/>
      <c r="TLO116" s="908"/>
      <c r="TLP116" s="908"/>
      <c r="TLQ116" s="908"/>
      <c r="TLR116" s="908"/>
      <c r="TLS116" s="908"/>
      <c r="TLT116" s="908"/>
      <c r="TLU116" s="908"/>
      <c r="TLV116" s="908"/>
      <c r="TLW116" s="908"/>
      <c r="TLX116" s="908"/>
      <c r="TLY116" s="908"/>
      <c r="TLZ116" s="908"/>
      <c r="TMA116" s="908"/>
      <c r="TMB116" s="908"/>
      <c r="TMC116" s="908"/>
      <c r="TMD116" s="908"/>
      <c r="TME116" s="908"/>
      <c r="TMF116" s="908"/>
      <c r="TMG116" s="908"/>
      <c r="TMH116" s="908"/>
      <c r="TMI116" s="908"/>
      <c r="TMJ116" s="908"/>
      <c r="TMK116" s="908"/>
      <c r="TML116" s="908"/>
      <c r="TMM116" s="908"/>
      <c r="TMN116" s="908"/>
      <c r="TMO116" s="908"/>
      <c r="TMP116" s="908"/>
      <c r="TMQ116" s="908"/>
      <c r="TMR116" s="908"/>
      <c r="TMS116" s="908"/>
      <c r="TMT116" s="908"/>
      <c r="TMU116" s="908"/>
      <c r="TMV116" s="908"/>
      <c r="TMW116" s="908"/>
      <c r="TMX116" s="908"/>
      <c r="TMY116" s="908"/>
      <c r="TMZ116" s="908"/>
      <c r="TNA116" s="908"/>
      <c r="TNB116" s="908"/>
      <c r="TNC116" s="908"/>
      <c r="TND116" s="908"/>
      <c r="TNE116" s="908"/>
      <c r="TNF116" s="908"/>
      <c r="TNG116" s="908"/>
      <c r="TNH116" s="908"/>
      <c r="TNI116" s="908"/>
      <c r="TNJ116" s="908"/>
      <c r="TNK116" s="908"/>
      <c r="TNL116" s="908"/>
      <c r="TNM116" s="908"/>
      <c r="TNN116" s="908"/>
      <c r="TNO116" s="908"/>
      <c r="TNP116" s="908"/>
      <c r="TNQ116" s="908"/>
      <c r="TNR116" s="908"/>
      <c r="TNS116" s="908"/>
      <c r="TNT116" s="908"/>
      <c r="TNU116" s="908"/>
      <c r="TNV116" s="908"/>
      <c r="TNW116" s="908"/>
      <c r="TNX116" s="908"/>
      <c r="TNY116" s="908"/>
      <c r="TNZ116" s="908"/>
      <c r="TOA116" s="908"/>
      <c r="TOB116" s="908"/>
      <c r="TOC116" s="908"/>
      <c r="TOD116" s="908"/>
      <c r="TOE116" s="908"/>
      <c r="TOF116" s="908"/>
      <c r="TOG116" s="908"/>
      <c r="TOH116" s="908"/>
      <c r="TOI116" s="908"/>
      <c r="TOJ116" s="908"/>
      <c r="TOK116" s="908"/>
      <c r="TOL116" s="908"/>
      <c r="TOM116" s="908"/>
      <c r="TON116" s="908"/>
      <c r="TOO116" s="908"/>
      <c r="TOP116" s="908"/>
      <c r="TOQ116" s="908"/>
      <c r="TOR116" s="908"/>
      <c r="TOS116" s="908"/>
      <c r="TOT116" s="908"/>
      <c r="TOU116" s="908"/>
      <c r="TOV116" s="908"/>
      <c r="TOW116" s="908"/>
      <c r="TOX116" s="908"/>
      <c r="TOY116" s="908"/>
      <c r="TOZ116" s="908"/>
      <c r="TPA116" s="908"/>
      <c r="TPB116" s="908"/>
      <c r="TPC116" s="908"/>
      <c r="TPD116" s="908"/>
      <c r="TPE116" s="908"/>
      <c r="TPF116" s="908"/>
      <c r="TPG116" s="908"/>
      <c r="TPH116" s="908"/>
      <c r="TPI116" s="908"/>
      <c r="TPJ116" s="908"/>
      <c r="TPK116" s="908"/>
      <c r="TPL116" s="908"/>
      <c r="TPM116" s="908"/>
      <c r="TPN116" s="908"/>
      <c r="TPO116" s="908"/>
      <c r="TPP116" s="908"/>
      <c r="TPQ116" s="908"/>
      <c r="TPR116" s="908"/>
      <c r="TPS116" s="908"/>
      <c r="TPT116" s="908"/>
      <c r="TPU116" s="908"/>
      <c r="TPV116" s="908"/>
      <c r="TPW116" s="908"/>
      <c r="TPX116" s="908"/>
      <c r="TPY116" s="908"/>
      <c r="TPZ116" s="908"/>
      <c r="TQA116" s="908"/>
      <c r="TQB116" s="908"/>
      <c r="TQC116" s="908"/>
      <c r="TQD116" s="908"/>
      <c r="TQE116" s="908"/>
      <c r="TQF116" s="908"/>
      <c r="TQG116" s="908"/>
      <c r="TQH116" s="908"/>
      <c r="TQI116" s="908"/>
      <c r="TQJ116" s="908"/>
      <c r="TQK116" s="908"/>
      <c r="TQL116" s="908"/>
      <c r="TQM116" s="908"/>
      <c r="TQN116" s="908"/>
      <c r="TQO116" s="908"/>
      <c r="TQP116" s="908"/>
      <c r="TQQ116" s="908"/>
      <c r="TQR116" s="908"/>
      <c r="TQS116" s="908"/>
      <c r="TQT116" s="908"/>
      <c r="TQU116" s="908"/>
      <c r="TQV116" s="908"/>
      <c r="TQW116" s="908"/>
      <c r="TQX116" s="908"/>
      <c r="TQY116" s="908"/>
      <c r="TQZ116" s="908"/>
      <c r="TRA116" s="908"/>
      <c r="TRB116" s="908"/>
      <c r="TRC116" s="908"/>
      <c r="TRD116" s="908"/>
      <c r="TRE116" s="908"/>
      <c r="TRF116" s="908"/>
      <c r="TRG116" s="908"/>
      <c r="TRH116" s="908"/>
      <c r="TRI116" s="908"/>
      <c r="TRJ116" s="908"/>
      <c r="TRK116" s="908"/>
      <c r="TRL116" s="908"/>
      <c r="TRM116" s="908"/>
      <c r="TRN116" s="908"/>
      <c r="TRO116" s="908"/>
      <c r="TRP116" s="908"/>
      <c r="TRQ116" s="908"/>
      <c r="TRR116" s="908"/>
      <c r="TRS116" s="908"/>
      <c r="TRT116" s="908"/>
      <c r="TRU116" s="908"/>
      <c r="TRV116" s="908"/>
      <c r="TRW116" s="908"/>
      <c r="TRX116" s="908"/>
      <c r="TRY116" s="908"/>
      <c r="TRZ116" s="908"/>
      <c r="TSA116" s="908"/>
      <c r="TSB116" s="908"/>
      <c r="TSC116" s="908"/>
      <c r="TSD116" s="908"/>
      <c r="TSE116" s="908"/>
      <c r="TSF116" s="908"/>
      <c r="TSG116" s="908"/>
      <c r="TSH116" s="908"/>
      <c r="TSI116" s="908"/>
      <c r="TSJ116" s="908"/>
      <c r="TSK116" s="908"/>
      <c r="TSL116" s="908"/>
      <c r="TSM116" s="908"/>
      <c r="TSN116" s="908"/>
      <c r="TSO116" s="908"/>
      <c r="TSP116" s="908"/>
      <c r="TSQ116" s="908"/>
      <c r="TSR116" s="908"/>
      <c r="TSS116" s="908"/>
      <c r="TST116" s="908"/>
      <c r="TSU116" s="908"/>
      <c r="TSV116" s="908"/>
      <c r="TSW116" s="908"/>
      <c r="TSX116" s="908"/>
      <c r="TSY116" s="908"/>
      <c r="TSZ116" s="908"/>
      <c r="TTA116" s="908"/>
      <c r="TTB116" s="908"/>
      <c r="TTC116" s="908"/>
      <c r="TTD116" s="908"/>
      <c r="TTE116" s="908"/>
      <c r="TTF116" s="908"/>
      <c r="TTG116" s="908"/>
      <c r="TTH116" s="908"/>
      <c r="TTI116" s="908"/>
      <c r="TTJ116" s="908"/>
      <c r="TTK116" s="908"/>
      <c r="TTL116" s="908"/>
      <c r="TTM116" s="908"/>
      <c r="TTN116" s="908"/>
      <c r="TTO116" s="908"/>
      <c r="TTP116" s="908"/>
      <c r="TTQ116" s="908"/>
      <c r="TTR116" s="908"/>
      <c r="TTS116" s="908"/>
      <c r="TTT116" s="908"/>
      <c r="TTU116" s="908"/>
      <c r="TTV116" s="908"/>
      <c r="TTW116" s="908"/>
      <c r="TTX116" s="908"/>
      <c r="TTY116" s="908"/>
      <c r="TTZ116" s="908"/>
      <c r="TUA116" s="908"/>
      <c r="TUB116" s="908"/>
      <c r="TUC116" s="908"/>
      <c r="TUD116" s="908"/>
      <c r="TUE116" s="908"/>
      <c r="TUF116" s="908"/>
      <c r="TUG116" s="908"/>
      <c r="TUH116" s="908"/>
      <c r="TUI116" s="908"/>
      <c r="TUJ116" s="908"/>
      <c r="TUK116" s="908"/>
      <c r="TUL116" s="908"/>
      <c r="TUM116" s="908"/>
      <c r="TUN116" s="908"/>
      <c r="TUO116" s="908"/>
      <c r="TUP116" s="908"/>
      <c r="TUQ116" s="908"/>
      <c r="TUR116" s="908"/>
      <c r="TUS116" s="908"/>
      <c r="TUT116" s="908"/>
      <c r="TUU116" s="908"/>
      <c r="TUV116" s="908"/>
      <c r="TUW116" s="908"/>
      <c r="TUX116" s="908"/>
      <c r="TUY116" s="908"/>
      <c r="TUZ116" s="908"/>
      <c r="TVA116" s="908"/>
      <c r="TVB116" s="908"/>
      <c r="TVC116" s="908"/>
      <c r="TVD116" s="908"/>
      <c r="TVE116" s="908"/>
      <c r="TVF116" s="908"/>
      <c r="TVG116" s="908"/>
      <c r="TVH116" s="908"/>
      <c r="TVI116" s="908"/>
      <c r="TVJ116" s="908"/>
      <c r="TVK116" s="908"/>
      <c r="TVL116" s="908"/>
      <c r="TVM116" s="908"/>
      <c r="TVN116" s="908"/>
      <c r="TVO116" s="908"/>
      <c r="TVP116" s="908"/>
      <c r="TVQ116" s="908"/>
      <c r="TVR116" s="908"/>
      <c r="TVS116" s="908"/>
      <c r="TVT116" s="908"/>
      <c r="TVU116" s="908"/>
      <c r="TVV116" s="908"/>
      <c r="TVW116" s="908"/>
      <c r="TVX116" s="908"/>
      <c r="TVY116" s="908"/>
      <c r="TVZ116" s="908"/>
      <c r="TWA116" s="908"/>
      <c r="TWB116" s="908"/>
      <c r="TWC116" s="908"/>
      <c r="TWD116" s="908"/>
      <c r="TWE116" s="908"/>
      <c r="TWF116" s="908"/>
      <c r="TWG116" s="908"/>
      <c r="TWH116" s="908"/>
      <c r="TWI116" s="908"/>
      <c r="TWJ116" s="908"/>
      <c r="TWK116" s="908"/>
      <c r="TWL116" s="908"/>
      <c r="TWM116" s="908"/>
      <c r="TWN116" s="908"/>
      <c r="TWO116" s="908"/>
      <c r="TWP116" s="908"/>
      <c r="TWQ116" s="908"/>
      <c r="TWR116" s="908"/>
      <c r="TWS116" s="908"/>
      <c r="TWT116" s="908"/>
      <c r="TWU116" s="908"/>
      <c r="TWV116" s="908"/>
      <c r="TWW116" s="908"/>
      <c r="TWX116" s="908"/>
      <c r="TWY116" s="908"/>
      <c r="TWZ116" s="908"/>
      <c r="TXA116" s="908"/>
      <c r="TXB116" s="908"/>
      <c r="TXC116" s="908"/>
      <c r="TXD116" s="908"/>
      <c r="TXE116" s="908"/>
      <c r="TXF116" s="908"/>
      <c r="TXG116" s="908"/>
      <c r="TXH116" s="908"/>
      <c r="TXI116" s="908"/>
      <c r="TXJ116" s="908"/>
      <c r="TXK116" s="908"/>
      <c r="TXL116" s="908"/>
      <c r="TXM116" s="908"/>
      <c r="TXN116" s="908"/>
      <c r="TXO116" s="908"/>
      <c r="TXP116" s="908"/>
      <c r="TXQ116" s="908"/>
      <c r="TXR116" s="908"/>
      <c r="TXS116" s="908"/>
      <c r="TXT116" s="908"/>
      <c r="TXU116" s="908"/>
      <c r="TXV116" s="908"/>
      <c r="TXW116" s="908"/>
      <c r="TXX116" s="908"/>
      <c r="TXY116" s="908"/>
      <c r="TXZ116" s="908"/>
      <c r="TYA116" s="908"/>
      <c r="TYB116" s="908"/>
      <c r="TYC116" s="908"/>
      <c r="TYD116" s="908"/>
      <c r="TYE116" s="908"/>
      <c r="TYF116" s="908"/>
      <c r="TYG116" s="908"/>
      <c r="TYH116" s="908"/>
      <c r="TYI116" s="908"/>
      <c r="TYJ116" s="908"/>
      <c r="TYK116" s="908"/>
      <c r="TYL116" s="908"/>
      <c r="TYM116" s="908"/>
      <c r="TYN116" s="908"/>
      <c r="TYO116" s="908"/>
      <c r="TYP116" s="908"/>
      <c r="TYQ116" s="908"/>
      <c r="TYR116" s="908"/>
      <c r="TYS116" s="908"/>
      <c r="TYT116" s="908"/>
      <c r="TYU116" s="908"/>
      <c r="TYV116" s="908"/>
      <c r="TYW116" s="908"/>
      <c r="TYX116" s="908"/>
      <c r="TYY116" s="908"/>
      <c r="TYZ116" s="908"/>
      <c r="TZA116" s="908"/>
      <c r="TZB116" s="908"/>
      <c r="TZC116" s="908"/>
      <c r="TZD116" s="908"/>
      <c r="TZE116" s="908"/>
      <c r="TZF116" s="908"/>
      <c r="TZG116" s="908"/>
      <c r="TZH116" s="908"/>
      <c r="TZI116" s="908"/>
      <c r="TZJ116" s="908"/>
      <c r="TZK116" s="908"/>
      <c r="TZL116" s="908"/>
      <c r="TZM116" s="908"/>
      <c r="TZN116" s="908"/>
      <c r="TZO116" s="908"/>
      <c r="TZP116" s="908"/>
      <c r="TZQ116" s="908"/>
      <c r="TZR116" s="908"/>
      <c r="TZS116" s="908"/>
      <c r="TZT116" s="908"/>
      <c r="TZU116" s="908"/>
      <c r="TZV116" s="908"/>
      <c r="TZW116" s="908"/>
      <c r="TZX116" s="908"/>
      <c r="TZY116" s="908"/>
      <c r="TZZ116" s="908"/>
      <c r="UAA116" s="908"/>
      <c r="UAB116" s="908"/>
      <c r="UAC116" s="908"/>
      <c r="UAD116" s="908"/>
      <c r="UAE116" s="908"/>
      <c r="UAF116" s="908"/>
      <c r="UAG116" s="908"/>
      <c r="UAH116" s="908"/>
      <c r="UAI116" s="908"/>
      <c r="UAJ116" s="908"/>
      <c r="UAK116" s="908"/>
      <c r="UAL116" s="908"/>
      <c r="UAM116" s="908"/>
      <c r="UAN116" s="908"/>
      <c r="UAO116" s="908"/>
      <c r="UAP116" s="908"/>
      <c r="UAQ116" s="908"/>
      <c r="UAR116" s="908"/>
      <c r="UAS116" s="908"/>
      <c r="UAT116" s="908"/>
      <c r="UAU116" s="908"/>
      <c r="UAV116" s="908"/>
      <c r="UAW116" s="908"/>
      <c r="UAX116" s="908"/>
      <c r="UAY116" s="908"/>
      <c r="UAZ116" s="908"/>
      <c r="UBA116" s="908"/>
      <c r="UBB116" s="908"/>
      <c r="UBC116" s="908"/>
      <c r="UBD116" s="908"/>
      <c r="UBE116" s="908"/>
      <c r="UBF116" s="908"/>
      <c r="UBG116" s="908"/>
      <c r="UBH116" s="908"/>
      <c r="UBI116" s="908"/>
      <c r="UBJ116" s="908"/>
      <c r="UBK116" s="908"/>
      <c r="UBL116" s="908"/>
      <c r="UBM116" s="908"/>
      <c r="UBN116" s="908"/>
      <c r="UBO116" s="908"/>
      <c r="UBP116" s="908"/>
      <c r="UBQ116" s="908"/>
      <c r="UBR116" s="908"/>
      <c r="UBS116" s="908"/>
      <c r="UBT116" s="908"/>
      <c r="UBU116" s="908"/>
      <c r="UBV116" s="908"/>
      <c r="UBW116" s="908"/>
      <c r="UBX116" s="908"/>
      <c r="UBY116" s="908"/>
      <c r="UBZ116" s="908"/>
      <c r="UCA116" s="908"/>
      <c r="UCB116" s="908"/>
      <c r="UCC116" s="908"/>
      <c r="UCD116" s="908"/>
      <c r="UCE116" s="908"/>
      <c r="UCF116" s="908"/>
      <c r="UCG116" s="908"/>
      <c r="UCH116" s="908"/>
      <c r="UCI116" s="908"/>
      <c r="UCJ116" s="908"/>
      <c r="UCK116" s="908"/>
      <c r="UCL116" s="908"/>
      <c r="UCM116" s="908"/>
      <c r="UCN116" s="908"/>
      <c r="UCO116" s="908"/>
      <c r="UCP116" s="908"/>
      <c r="UCQ116" s="908"/>
      <c r="UCR116" s="908"/>
      <c r="UCS116" s="908"/>
      <c r="UCT116" s="908"/>
      <c r="UCU116" s="908"/>
      <c r="UCV116" s="908"/>
      <c r="UCW116" s="908"/>
      <c r="UCX116" s="908"/>
      <c r="UCY116" s="908"/>
      <c r="UCZ116" s="908"/>
      <c r="UDA116" s="908"/>
      <c r="UDB116" s="908"/>
      <c r="UDC116" s="908"/>
      <c r="UDD116" s="908"/>
      <c r="UDE116" s="908"/>
      <c r="UDF116" s="908"/>
      <c r="UDG116" s="908"/>
      <c r="UDH116" s="908"/>
      <c r="UDI116" s="908"/>
      <c r="UDJ116" s="908"/>
      <c r="UDK116" s="908"/>
      <c r="UDL116" s="908"/>
      <c r="UDM116" s="908"/>
      <c r="UDN116" s="908"/>
      <c r="UDO116" s="908"/>
      <c r="UDP116" s="908"/>
      <c r="UDQ116" s="908"/>
      <c r="UDR116" s="908"/>
      <c r="UDS116" s="908"/>
      <c r="UDT116" s="908"/>
      <c r="UDU116" s="908"/>
      <c r="UDV116" s="908"/>
      <c r="UDW116" s="908"/>
      <c r="UDX116" s="908"/>
      <c r="UDY116" s="908"/>
      <c r="UDZ116" s="908"/>
      <c r="UEA116" s="908"/>
      <c r="UEB116" s="908"/>
      <c r="UEC116" s="908"/>
      <c r="UED116" s="908"/>
      <c r="UEE116" s="908"/>
      <c r="UEF116" s="908"/>
      <c r="UEG116" s="908"/>
      <c r="UEH116" s="908"/>
      <c r="UEI116" s="908"/>
      <c r="UEJ116" s="908"/>
      <c r="UEK116" s="908"/>
      <c r="UEL116" s="908"/>
      <c r="UEM116" s="908"/>
      <c r="UEN116" s="908"/>
      <c r="UEO116" s="908"/>
      <c r="UEP116" s="908"/>
      <c r="UEQ116" s="908"/>
      <c r="UER116" s="908"/>
      <c r="UES116" s="908"/>
      <c r="UET116" s="908"/>
      <c r="UEU116" s="908"/>
      <c r="UEV116" s="908"/>
      <c r="UEW116" s="908"/>
      <c r="UEX116" s="908"/>
      <c r="UEY116" s="908"/>
      <c r="UEZ116" s="908"/>
      <c r="UFA116" s="908"/>
      <c r="UFB116" s="908"/>
      <c r="UFC116" s="908"/>
      <c r="UFD116" s="908"/>
      <c r="UFE116" s="908"/>
      <c r="UFF116" s="908"/>
      <c r="UFG116" s="908"/>
      <c r="UFH116" s="908"/>
      <c r="UFI116" s="908"/>
      <c r="UFJ116" s="908"/>
      <c r="UFK116" s="908"/>
      <c r="UFL116" s="908"/>
      <c r="UFM116" s="908"/>
      <c r="UFN116" s="908"/>
      <c r="UFO116" s="908"/>
      <c r="UFP116" s="908"/>
      <c r="UFQ116" s="908"/>
      <c r="UFR116" s="908"/>
      <c r="UFS116" s="908"/>
      <c r="UFT116" s="908"/>
      <c r="UFU116" s="908"/>
      <c r="UFV116" s="908"/>
      <c r="UFW116" s="908"/>
      <c r="UFX116" s="908"/>
      <c r="UFY116" s="908"/>
      <c r="UFZ116" s="908"/>
      <c r="UGA116" s="908"/>
      <c r="UGB116" s="908"/>
      <c r="UGC116" s="908"/>
      <c r="UGD116" s="908"/>
      <c r="UGE116" s="908"/>
      <c r="UGF116" s="908"/>
      <c r="UGG116" s="908"/>
      <c r="UGH116" s="908"/>
      <c r="UGI116" s="908"/>
      <c r="UGJ116" s="908"/>
      <c r="UGK116" s="908"/>
      <c r="UGL116" s="908"/>
      <c r="UGM116" s="908"/>
      <c r="UGN116" s="908"/>
      <c r="UGO116" s="908"/>
      <c r="UGP116" s="908"/>
      <c r="UGQ116" s="908"/>
      <c r="UGR116" s="908"/>
      <c r="UGS116" s="908"/>
      <c r="UGT116" s="908"/>
      <c r="UGU116" s="908"/>
      <c r="UGV116" s="908"/>
      <c r="UGW116" s="908"/>
      <c r="UGX116" s="908"/>
      <c r="UGY116" s="908"/>
      <c r="UGZ116" s="908"/>
      <c r="UHA116" s="908"/>
      <c r="UHB116" s="908"/>
      <c r="UHC116" s="908"/>
      <c r="UHD116" s="908"/>
      <c r="UHE116" s="908"/>
      <c r="UHF116" s="908"/>
      <c r="UHG116" s="908"/>
      <c r="UHH116" s="908"/>
      <c r="UHI116" s="908"/>
      <c r="UHJ116" s="908"/>
      <c r="UHK116" s="908"/>
      <c r="UHL116" s="908"/>
      <c r="UHM116" s="908"/>
      <c r="UHN116" s="908"/>
      <c r="UHO116" s="908"/>
      <c r="UHP116" s="908"/>
      <c r="UHQ116" s="908"/>
      <c r="UHR116" s="908"/>
      <c r="UHS116" s="908"/>
      <c r="UHT116" s="908"/>
      <c r="UHU116" s="908"/>
      <c r="UHV116" s="908"/>
      <c r="UHW116" s="908"/>
      <c r="UHX116" s="908"/>
      <c r="UHY116" s="908"/>
      <c r="UHZ116" s="908"/>
      <c r="UIA116" s="908"/>
      <c r="UIB116" s="908"/>
      <c r="UIC116" s="908"/>
      <c r="UID116" s="908"/>
      <c r="UIE116" s="908"/>
      <c r="UIF116" s="908"/>
      <c r="UIG116" s="908"/>
      <c r="UIH116" s="908"/>
      <c r="UII116" s="908"/>
      <c r="UIJ116" s="908"/>
      <c r="UIK116" s="908"/>
      <c r="UIL116" s="908"/>
      <c r="UIM116" s="908"/>
      <c r="UIN116" s="908"/>
      <c r="UIO116" s="908"/>
      <c r="UIP116" s="908"/>
      <c r="UIQ116" s="908"/>
      <c r="UIR116" s="908"/>
      <c r="UIS116" s="908"/>
      <c r="UIT116" s="908"/>
      <c r="UIU116" s="908"/>
      <c r="UIV116" s="908"/>
      <c r="UIW116" s="908"/>
      <c r="UIX116" s="908"/>
      <c r="UIY116" s="908"/>
      <c r="UIZ116" s="908"/>
      <c r="UJA116" s="908"/>
      <c r="UJB116" s="908"/>
      <c r="UJC116" s="908"/>
      <c r="UJD116" s="908"/>
      <c r="UJE116" s="908"/>
      <c r="UJF116" s="908"/>
      <c r="UJG116" s="908"/>
      <c r="UJH116" s="908"/>
      <c r="UJI116" s="908"/>
      <c r="UJJ116" s="908"/>
      <c r="UJK116" s="908"/>
      <c r="UJL116" s="908"/>
      <c r="UJM116" s="908"/>
      <c r="UJN116" s="908"/>
      <c r="UJO116" s="908"/>
      <c r="UJP116" s="908"/>
      <c r="UJQ116" s="908"/>
      <c r="UJR116" s="908"/>
      <c r="UJS116" s="908"/>
      <c r="UJT116" s="908"/>
      <c r="UJU116" s="908"/>
      <c r="UJV116" s="908"/>
      <c r="UJW116" s="908"/>
      <c r="UJX116" s="908"/>
      <c r="UJY116" s="908"/>
      <c r="UJZ116" s="908"/>
      <c r="UKA116" s="908"/>
      <c r="UKB116" s="908"/>
      <c r="UKC116" s="908"/>
      <c r="UKD116" s="908"/>
      <c r="UKE116" s="908"/>
      <c r="UKF116" s="908"/>
      <c r="UKG116" s="908"/>
      <c r="UKH116" s="908"/>
      <c r="UKI116" s="908"/>
      <c r="UKJ116" s="908"/>
      <c r="UKK116" s="908"/>
      <c r="UKL116" s="908"/>
      <c r="UKM116" s="908"/>
      <c r="UKN116" s="908"/>
      <c r="UKO116" s="908"/>
      <c r="UKP116" s="908"/>
      <c r="UKQ116" s="908"/>
      <c r="UKR116" s="908"/>
      <c r="UKS116" s="908"/>
      <c r="UKT116" s="908"/>
      <c r="UKU116" s="908"/>
      <c r="UKV116" s="908"/>
      <c r="UKW116" s="908"/>
      <c r="UKX116" s="908"/>
      <c r="UKY116" s="908"/>
      <c r="UKZ116" s="908"/>
      <c r="ULA116" s="908"/>
      <c r="ULB116" s="908"/>
      <c r="ULC116" s="908"/>
      <c r="ULD116" s="908"/>
      <c r="ULE116" s="908"/>
      <c r="ULF116" s="908"/>
      <c r="ULG116" s="908"/>
      <c r="ULH116" s="908"/>
      <c r="ULI116" s="908"/>
      <c r="ULJ116" s="908"/>
      <c r="ULK116" s="908"/>
      <c r="ULL116" s="908"/>
      <c r="ULM116" s="908"/>
      <c r="ULN116" s="908"/>
      <c r="ULO116" s="908"/>
      <c r="ULP116" s="908"/>
      <c r="ULQ116" s="908"/>
      <c r="ULR116" s="908"/>
      <c r="ULS116" s="908"/>
      <c r="ULT116" s="908"/>
      <c r="ULU116" s="908"/>
      <c r="ULV116" s="908"/>
      <c r="ULW116" s="908"/>
      <c r="ULX116" s="908"/>
      <c r="ULY116" s="908"/>
      <c r="ULZ116" s="908"/>
      <c r="UMA116" s="908"/>
      <c r="UMB116" s="908"/>
      <c r="UMC116" s="908"/>
      <c r="UMD116" s="908"/>
      <c r="UME116" s="908"/>
      <c r="UMF116" s="908"/>
      <c r="UMG116" s="908"/>
      <c r="UMH116" s="908"/>
      <c r="UMI116" s="908"/>
      <c r="UMJ116" s="908"/>
      <c r="UMK116" s="908"/>
      <c r="UML116" s="908"/>
      <c r="UMM116" s="908"/>
      <c r="UMN116" s="908"/>
      <c r="UMO116" s="908"/>
      <c r="UMP116" s="908"/>
      <c r="UMQ116" s="908"/>
      <c r="UMR116" s="908"/>
      <c r="UMS116" s="908"/>
      <c r="UMT116" s="908"/>
      <c r="UMU116" s="908"/>
      <c r="UMV116" s="908"/>
      <c r="UMW116" s="908"/>
      <c r="UMX116" s="908"/>
      <c r="UMY116" s="908"/>
      <c r="UMZ116" s="908"/>
      <c r="UNA116" s="908"/>
      <c r="UNB116" s="908"/>
      <c r="UNC116" s="908"/>
      <c r="UND116" s="908"/>
      <c r="UNE116" s="908"/>
      <c r="UNF116" s="908"/>
      <c r="UNG116" s="908"/>
      <c r="UNH116" s="908"/>
      <c r="UNI116" s="908"/>
      <c r="UNJ116" s="908"/>
      <c r="UNK116" s="908"/>
      <c r="UNL116" s="908"/>
      <c r="UNM116" s="908"/>
      <c r="UNN116" s="908"/>
      <c r="UNO116" s="908"/>
      <c r="UNP116" s="908"/>
      <c r="UNQ116" s="908"/>
      <c r="UNR116" s="908"/>
      <c r="UNS116" s="908"/>
      <c r="UNT116" s="908"/>
      <c r="UNU116" s="908"/>
      <c r="UNV116" s="908"/>
      <c r="UNW116" s="908"/>
      <c r="UNX116" s="908"/>
      <c r="UNY116" s="908"/>
      <c r="UNZ116" s="908"/>
      <c r="UOA116" s="908"/>
      <c r="UOB116" s="908"/>
      <c r="UOC116" s="908"/>
      <c r="UOD116" s="908"/>
      <c r="UOE116" s="908"/>
      <c r="UOF116" s="908"/>
      <c r="UOG116" s="908"/>
      <c r="UOH116" s="908"/>
      <c r="UOI116" s="908"/>
      <c r="UOJ116" s="908"/>
      <c r="UOK116" s="908"/>
      <c r="UOL116" s="908"/>
      <c r="UOM116" s="908"/>
      <c r="UON116" s="908"/>
      <c r="UOO116" s="908"/>
      <c r="UOP116" s="908"/>
      <c r="UOQ116" s="908"/>
      <c r="UOR116" s="908"/>
      <c r="UOS116" s="908"/>
      <c r="UOT116" s="908"/>
      <c r="UOU116" s="908"/>
      <c r="UOV116" s="908"/>
      <c r="UOW116" s="908"/>
      <c r="UOX116" s="908"/>
      <c r="UOY116" s="908"/>
      <c r="UOZ116" s="908"/>
      <c r="UPA116" s="908"/>
      <c r="UPB116" s="908"/>
      <c r="UPC116" s="908"/>
      <c r="UPD116" s="908"/>
      <c r="UPE116" s="908"/>
      <c r="UPF116" s="908"/>
      <c r="UPG116" s="908"/>
      <c r="UPH116" s="908"/>
      <c r="UPI116" s="908"/>
      <c r="UPJ116" s="908"/>
      <c r="UPK116" s="908"/>
      <c r="UPL116" s="908"/>
      <c r="UPM116" s="908"/>
      <c r="UPN116" s="908"/>
      <c r="UPO116" s="908"/>
      <c r="UPP116" s="908"/>
      <c r="UPQ116" s="908"/>
      <c r="UPR116" s="908"/>
      <c r="UPS116" s="908"/>
      <c r="UPT116" s="908"/>
      <c r="UPU116" s="908"/>
      <c r="UPV116" s="908"/>
      <c r="UPW116" s="908"/>
      <c r="UPX116" s="908"/>
      <c r="UPY116" s="908"/>
      <c r="UPZ116" s="908"/>
      <c r="UQA116" s="908"/>
      <c r="UQB116" s="908"/>
      <c r="UQC116" s="908"/>
      <c r="UQD116" s="908"/>
      <c r="UQE116" s="908"/>
      <c r="UQF116" s="908"/>
      <c r="UQG116" s="908"/>
      <c r="UQH116" s="908"/>
      <c r="UQI116" s="908"/>
      <c r="UQJ116" s="908"/>
      <c r="UQK116" s="908"/>
      <c r="UQL116" s="908"/>
      <c r="UQM116" s="908"/>
      <c r="UQN116" s="908"/>
      <c r="UQO116" s="908"/>
      <c r="UQP116" s="908"/>
      <c r="UQQ116" s="908"/>
      <c r="UQR116" s="908"/>
      <c r="UQS116" s="908"/>
      <c r="UQT116" s="908"/>
      <c r="UQU116" s="908"/>
      <c r="UQV116" s="908"/>
      <c r="UQW116" s="908"/>
      <c r="UQX116" s="908"/>
      <c r="UQY116" s="908"/>
      <c r="UQZ116" s="908"/>
      <c r="URA116" s="908"/>
      <c r="URB116" s="908"/>
      <c r="URC116" s="908"/>
      <c r="URD116" s="908"/>
      <c r="URE116" s="908"/>
      <c r="URF116" s="908"/>
      <c r="URG116" s="908"/>
      <c r="URH116" s="908"/>
      <c r="URI116" s="908"/>
      <c r="URJ116" s="908"/>
      <c r="URK116" s="908"/>
      <c r="URL116" s="908"/>
      <c r="URM116" s="908"/>
      <c r="URN116" s="908"/>
      <c r="URO116" s="908"/>
      <c r="URP116" s="908"/>
      <c r="URQ116" s="908"/>
      <c r="URR116" s="908"/>
      <c r="URS116" s="908"/>
      <c r="URT116" s="908"/>
      <c r="URU116" s="908"/>
      <c r="URV116" s="908"/>
      <c r="URW116" s="908"/>
      <c r="URX116" s="908"/>
      <c r="URY116" s="908"/>
      <c r="URZ116" s="908"/>
      <c r="USA116" s="908"/>
      <c r="USB116" s="908"/>
      <c r="USC116" s="908"/>
      <c r="USD116" s="908"/>
      <c r="USE116" s="908"/>
      <c r="USF116" s="908"/>
      <c r="USG116" s="908"/>
      <c r="USH116" s="908"/>
      <c r="USI116" s="908"/>
      <c r="USJ116" s="908"/>
      <c r="USK116" s="908"/>
      <c r="USL116" s="908"/>
      <c r="USM116" s="908"/>
      <c r="USN116" s="908"/>
      <c r="USO116" s="908"/>
      <c r="USP116" s="908"/>
      <c r="USQ116" s="908"/>
      <c r="USR116" s="908"/>
      <c r="USS116" s="908"/>
      <c r="UST116" s="908"/>
      <c r="USU116" s="908"/>
      <c r="USV116" s="908"/>
      <c r="USW116" s="908"/>
      <c r="USX116" s="908"/>
      <c r="USY116" s="908"/>
      <c r="USZ116" s="908"/>
      <c r="UTA116" s="908"/>
      <c r="UTB116" s="908"/>
      <c r="UTC116" s="908"/>
      <c r="UTD116" s="908"/>
      <c r="UTE116" s="908"/>
      <c r="UTF116" s="908"/>
      <c r="UTG116" s="908"/>
      <c r="UTH116" s="908"/>
      <c r="UTI116" s="908"/>
      <c r="UTJ116" s="908"/>
      <c r="UTK116" s="908"/>
      <c r="UTL116" s="908"/>
      <c r="UTM116" s="908"/>
      <c r="UTN116" s="908"/>
      <c r="UTO116" s="908"/>
      <c r="UTP116" s="908"/>
      <c r="UTQ116" s="908"/>
      <c r="UTR116" s="908"/>
      <c r="UTS116" s="908"/>
      <c r="UTT116" s="908"/>
      <c r="UTU116" s="908"/>
      <c r="UTV116" s="908"/>
      <c r="UTW116" s="908"/>
      <c r="UTX116" s="908"/>
      <c r="UTY116" s="908"/>
      <c r="UTZ116" s="908"/>
      <c r="UUA116" s="908"/>
      <c r="UUB116" s="908"/>
      <c r="UUC116" s="908"/>
      <c r="UUD116" s="908"/>
      <c r="UUE116" s="908"/>
      <c r="UUF116" s="908"/>
      <c r="UUG116" s="908"/>
      <c r="UUH116" s="908"/>
      <c r="UUI116" s="908"/>
      <c r="UUJ116" s="908"/>
      <c r="UUK116" s="908"/>
      <c r="UUL116" s="908"/>
      <c r="UUM116" s="908"/>
      <c r="UUN116" s="908"/>
      <c r="UUO116" s="908"/>
      <c r="UUP116" s="908"/>
      <c r="UUQ116" s="908"/>
      <c r="UUR116" s="908"/>
      <c r="UUS116" s="908"/>
      <c r="UUT116" s="908"/>
      <c r="UUU116" s="908"/>
      <c r="UUV116" s="908"/>
      <c r="UUW116" s="908"/>
      <c r="UUX116" s="908"/>
      <c r="UUY116" s="908"/>
      <c r="UUZ116" s="908"/>
      <c r="UVA116" s="908"/>
      <c r="UVB116" s="908"/>
      <c r="UVC116" s="908"/>
      <c r="UVD116" s="908"/>
      <c r="UVE116" s="908"/>
      <c r="UVF116" s="908"/>
      <c r="UVG116" s="908"/>
      <c r="UVH116" s="908"/>
      <c r="UVI116" s="908"/>
      <c r="UVJ116" s="908"/>
      <c r="UVK116" s="908"/>
      <c r="UVL116" s="908"/>
      <c r="UVM116" s="908"/>
      <c r="UVN116" s="908"/>
      <c r="UVO116" s="908"/>
      <c r="UVP116" s="908"/>
      <c r="UVQ116" s="908"/>
      <c r="UVR116" s="908"/>
      <c r="UVS116" s="908"/>
      <c r="UVT116" s="908"/>
      <c r="UVU116" s="908"/>
      <c r="UVV116" s="908"/>
      <c r="UVW116" s="908"/>
      <c r="UVX116" s="908"/>
      <c r="UVY116" s="908"/>
      <c r="UVZ116" s="908"/>
      <c r="UWA116" s="908"/>
      <c r="UWB116" s="908"/>
      <c r="UWC116" s="908"/>
      <c r="UWD116" s="908"/>
      <c r="UWE116" s="908"/>
      <c r="UWF116" s="908"/>
      <c r="UWG116" s="908"/>
      <c r="UWH116" s="908"/>
      <c r="UWI116" s="908"/>
      <c r="UWJ116" s="908"/>
      <c r="UWK116" s="908"/>
      <c r="UWL116" s="908"/>
      <c r="UWM116" s="908"/>
      <c r="UWN116" s="908"/>
      <c r="UWO116" s="908"/>
      <c r="UWP116" s="908"/>
      <c r="UWQ116" s="908"/>
      <c r="UWR116" s="908"/>
      <c r="UWS116" s="908"/>
      <c r="UWT116" s="908"/>
      <c r="UWU116" s="908"/>
      <c r="UWV116" s="908"/>
      <c r="UWW116" s="908"/>
      <c r="UWX116" s="908"/>
      <c r="UWY116" s="908"/>
      <c r="UWZ116" s="908"/>
      <c r="UXA116" s="908"/>
      <c r="UXB116" s="908"/>
      <c r="UXC116" s="908"/>
      <c r="UXD116" s="908"/>
      <c r="UXE116" s="908"/>
      <c r="UXF116" s="908"/>
      <c r="UXG116" s="908"/>
      <c r="UXH116" s="908"/>
      <c r="UXI116" s="908"/>
      <c r="UXJ116" s="908"/>
      <c r="UXK116" s="908"/>
      <c r="UXL116" s="908"/>
      <c r="UXM116" s="908"/>
      <c r="UXN116" s="908"/>
      <c r="UXO116" s="908"/>
      <c r="UXP116" s="908"/>
      <c r="UXQ116" s="908"/>
      <c r="UXR116" s="908"/>
      <c r="UXS116" s="908"/>
      <c r="UXT116" s="908"/>
      <c r="UXU116" s="908"/>
      <c r="UXV116" s="908"/>
      <c r="UXW116" s="908"/>
      <c r="UXX116" s="908"/>
      <c r="UXY116" s="908"/>
      <c r="UXZ116" s="908"/>
      <c r="UYA116" s="908"/>
      <c r="UYB116" s="908"/>
      <c r="UYC116" s="908"/>
      <c r="UYD116" s="908"/>
      <c r="UYE116" s="908"/>
      <c r="UYF116" s="908"/>
      <c r="UYG116" s="908"/>
      <c r="UYH116" s="908"/>
      <c r="UYI116" s="908"/>
      <c r="UYJ116" s="908"/>
      <c r="UYK116" s="908"/>
      <c r="UYL116" s="908"/>
      <c r="UYM116" s="908"/>
      <c r="UYN116" s="908"/>
      <c r="UYO116" s="908"/>
      <c r="UYP116" s="908"/>
      <c r="UYQ116" s="908"/>
      <c r="UYR116" s="908"/>
      <c r="UYS116" s="908"/>
      <c r="UYT116" s="908"/>
      <c r="UYU116" s="908"/>
      <c r="UYV116" s="908"/>
      <c r="UYW116" s="908"/>
      <c r="UYX116" s="908"/>
      <c r="UYY116" s="908"/>
      <c r="UYZ116" s="908"/>
      <c r="UZA116" s="908"/>
      <c r="UZB116" s="908"/>
      <c r="UZC116" s="908"/>
      <c r="UZD116" s="908"/>
      <c r="UZE116" s="908"/>
      <c r="UZF116" s="908"/>
      <c r="UZG116" s="908"/>
      <c r="UZH116" s="908"/>
      <c r="UZI116" s="908"/>
      <c r="UZJ116" s="908"/>
      <c r="UZK116" s="908"/>
      <c r="UZL116" s="908"/>
      <c r="UZM116" s="908"/>
      <c r="UZN116" s="908"/>
      <c r="UZO116" s="908"/>
      <c r="UZP116" s="908"/>
      <c r="UZQ116" s="908"/>
      <c r="UZR116" s="908"/>
      <c r="UZS116" s="908"/>
      <c r="UZT116" s="908"/>
      <c r="UZU116" s="908"/>
      <c r="UZV116" s="908"/>
      <c r="UZW116" s="908"/>
      <c r="UZX116" s="908"/>
      <c r="UZY116" s="908"/>
      <c r="UZZ116" s="908"/>
      <c r="VAA116" s="908"/>
      <c r="VAB116" s="908"/>
      <c r="VAC116" s="908"/>
      <c r="VAD116" s="908"/>
      <c r="VAE116" s="908"/>
      <c r="VAF116" s="908"/>
      <c r="VAG116" s="908"/>
      <c r="VAH116" s="908"/>
      <c r="VAI116" s="908"/>
      <c r="VAJ116" s="908"/>
      <c r="VAK116" s="908"/>
      <c r="VAL116" s="908"/>
      <c r="VAM116" s="908"/>
      <c r="VAN116" s="908"/>
      <c r="VAO116" s="908"/>
      <c r="VAP116" s="908"/>
      <c r="VAQ116" s="908"/>
      <c r="VAR116" s="908"/>
      <c r="VAS116" s="908"/>
      <c r="VAT116" s="908"/>
      <c r="VAU116" s="908"/>
      <c r="VAV116" s="908"/>
      <c r="VAW116" s="908"/>
      <c r="VAX116" s="908"/>
      <c r="VAY116" s="908"/>
      <c r="VAZ116" s="908"/>
      <c r="VBA116" s="908"/>
      <c r="VBB116" s="908"/>
      <c r="VBC116" s="908"/>
      <c r="VBD116" s="908"/>
      <c r="VBE116" s="908"/>
      <c r="VBF116" s="908"/>
      <c r="VBG116" s="908"/>
      <c r="VBH116" s="908"/>
      <c r="VBI116" s="908"/>
      <c r="VBJ116" s="908"/>
      <c r="VBK116" s="908"/>
      <c r="VBL116" s="908"/>
      <c r="VBM116" s="908"/>
      <c r="VBN116" s="908"/>
      <c r="VBO116" s="908"/>
      <c r="VBP116" s="908"/>
      <c r="VBQ116" s="908"/>
      <c r="VBR116" s="908"/>
      <c r="VBS116" s="908"/>
      <c r="VBT116" s="908"/>
      <c r="VBU116" s="908"/>
      <c r="VBV116" s="908"/>
      <c r="VBW116" s="908"/>
      <c r="VBX116" s="908"/>
      <c r="VBY116" s="908"/>
      <c r="VBZ116" s="908"/>
      <c r="VCA116" s="908"/>
      <c r="VCB116" s="908"/>
      <c r="VCC116" s="908"/>
      <c r="VCD116" s="908"/>
      <c r="VCE116" s="908"/>
      <c r="VCF116" s="908"/>
      <c r="VCG116" s="908"/>
      <c r="VCH116" s="908"/>
      <c r="VCI116" s="908"/>
      <c r="VCJ116" s="908"/>
      <c r="VCK116" s="908"/>
      <c r="VCL116" s="908"/>
      <c r="VCM116" s="908"/>
      <c r="VCN116" s="908"/>
      <c r="VCO116" s="908"/>
      <c r="VCP116" s="908"/>
      <c r="VCQ116" s="908"/>
      <c r="VCR116" s="908"/>
      <c r="VCS116" s="908"/>
      <c r="VCT116" s="908"/>
      <c r="VCU116" s="908"/>
      <c r="VCV116" s="908"/>
      <c r="VCW116" s="908"/>
      <c r="VCX116" s="908"/>
      <c r="VCY116" s="908"/>
      <c r="VCZ116" s="908"/>
      <c r="VDA116" s="908"/>
      <c r="VDB116" s="908"/>
      <c r="VDC116" s="908"/>
      <c r="VDD116" s="908"/>
      <c r="VDE116" s="908"/>
      <c r="VDF116" s="908"/>
      <c r="VDG116" s="908"/>
      <c r="VDH116" s="908"/>
      <c r="VDI116" s="908"/>
      <c r="VDJ116" s="908"/>
      <c r="VDK116" s="908"/>
      <c r="VDL116" s="908"/>
      <c r="VDM116" s="908"/>
      <c r="VDN116" s="908"/>
      <c r="VDO116" s="908"/>
      <c r="VDP116" s="908"/>
      <c r="VDQ116" s="908"/>
      <c r="VDR116" s="908"/>
      <c r="VDS116" s="908"/>
      <c r="VDT116" s="908"/>
      <c r="VDU116" s="908"/>
      <c r="VDV116" s="908"/>
      <c r="VDW116" s="908"/>
      <c r="VDX116" s="908"/>
      <c r="VDY116" s="908"/>
      <c r="VDZ116" s="908"/>
      <c r="VEA116" s="908"/>
      <c r="VEB116" s="908"/>
      <c r="VEC116" s="908"/>
      <c r="VED116" s="908"/>
      <c r="VEE116" s="908"/>
      <c r="VEF116" s="908"/>
      <c r="VEG116" s="908"/>
      <c r="VEH116" s="908"/>
      <c r="VEI116" s="908"/>
      <c r="VEJ116" s="908"/>
      <c r="VEK116" s="908"/>
      <c r="VEL116" s="908"/>
      <c r="VEM116" s="908"/>
      <c r="VEN116" s="908"/>
      <c r="VEO116" s="908"/>
      <c r="VEP116" s="908"/>
      <c r="VEQ116" s="908"/>
      <c r="VER116" s="908"/>
      <c r="VES116" s="908"/>
      <c r="VET116" s="908"/>
      <c r="VEU116" s="908"/>
      <c r="VEV116" s="908"/>
      <c r="VEW116" s="908"/>
      <c r="VEX116" s="908"/>
      <c r="VEY116" s="908"/>
      <c r="VEZ116" s="908"/>
      <c r="VFA116" s="908"/>
      <c r="VFB116" s="908"/>
      <c r="VFC116" s="908"/>
      <c r="VFD116" s="908"/>
      <c r="VFE116" s="908"/>
      <c r="VFF116" s="908"/>
      <c r="VFG116" s="908"/>
      <c r="VFH116" s="908"/>
      <c r="VFI116" s="908"/>
      <c r="VFJ116" s="908"/>
      <c r="VFK116" s="908"/>
      <c r="VFL116" s="908"/>
      <c r="VFM116" s="908"/>
      <c r="VFN116" s="908"/>
      <c r="VFO116" s="908"/>
      <c r="VFP116" s="908"/>
      <c r="VFQ116" s="908"/>
      <c r="VFR116" s="908"/>
      <c r="VFS116" s="908"/>
      <c r="VFT116" s="908"/>
      <c r="VFU116" s="908"/>
      <c r="VFV116" s="908"/>
      <c r="VFW116" s="908"/>
      <c r="VFX116" s="908"/>
      <c r="VFY116" s="908"/>
      <c r="VFZ116" s="908"/>
      <c r="VGA116" s="908"/>
      <c r="VGB116" s="908"/>
      <c r="VGC116" s="908"/>
      <c r="VGD116" s="908"/>
      <c r="VGE116" s="908"/>
      <c r="VGF116" s="908"/>
      <c r="VGG116" s="908"/>
      <c r="VGH116" s="908"/>
      <c r="VGI116" s="908"/>
      <c r="VGJ116" s="908"/>
      <c r="VGK116" s="908"/>
      <c r="VGL116" s="908"/>
      <c r="VGM116" s="908"/>
      <c r="VGN116" s="908"/>
      <c r="VGO116" s="908"/>
      <c r="VGP116" s="908"/>
      <c r="VGQ116" s="908"/>
      <c r="VGR116" s="908"/>
      <c r="VGS116" s="908"/>
      <c r="VGT116" s="908"/>
      <c r="VGU116" s="908"/>
      <c r="VGV116" s="908"/>
      <c r="VGW116" s="908"/>
      <c r="VGX116" s="908"/>
      <c r="VGY116" s="908"/>
      <c r="VGZ116" s="908"/>
      <c r="VHA116" s="908"/>
      <c r="VHB116" s="908"/>
      <c r="VHC116" s="908"/>
      <c r="VHD116" s="908"/>
      <c r="VHE116" s="908"/>
      <c r="VHF116" s="908"/>
      <c r="VHG116" s="908"/>
      <c r="VHH116" s="908"/>
      <c r="VHI116" s="908"/>
      <c r="VHJ116" s="908"/>
      <c r="VHK116" s="908"/>
      <c r="VHL116" s="908"/>
      <c r="VHM116" s="908"/>
      <c r="VHN116" s="908"/>
      <c r="VHO116" s="908"/>
      <c r="VHP116" s="908"/>
      <c r="VHQ116" s="908"/>
      <c r="VHR116" s="908"/>
      <c r="VHS116" s="908"/>
      <c r="VHT116" s="908"/>
      <c r="VHU116" s="908"/>
      <c r="VHV116" s="908"/>
      <c r="VHW116" s="908"/>
      <c r="VHX116" s="908"/>
      <c r="VHY116" s="908"/>
      <c r="VHZ116" s="908"/>
      <c r="VIA116" s="908"/>
      <c r="VIB116" s="908"/>
      <c r="VIC116" s="908"/>
      <c r="VID116" s="908"/>
      <c r="VIE116" s="908"/>
      <c r="VIF116" s="908"/>
      <c r="VIG116" s="908"/>
      <c r="VIH116" s="908"/>
      <c r="VII116" s="908"/>
      <c r="VIJ116" s="908"/>
      <c r="VIK116" s="908"/>
      <c r="VIL116" s="908"/>
      <c r="VIM116" s="908"/>
      <c r="VIN116" s="908"/>
      <c r="VIO116" s="908"/>
      <c r="VIP116" s="908"/>
      <c r="VIQ116" s="908"/>
      <c r="VIR116" s="908"/>
      <c r="VIS116" s="908"/>
      <c r="VIT116" s="908"/>
      <c r="VIU116" s="908"/>
      <c r="VIV116" s="908"/>
      <c r="VIW116" s="908"/>
      <c r="VIX116" s="908"/>
      <c r="VIY116" s="908"/>
      <c r="VIZ116" s="908"/>
      <c r="VJA116" s="908"/>
      <c r="VJB116" s="908"/>
      <c r="VJC116" s="908"/>
      <c r="VJD116" s="908"/>
      <c r="VJE116" s="908"/>
      <c r="VJF116" s="908"/>
      <c r="VJG116" s="908"/>
      <c r="VJH116" s="908"/>
      <c r="VJI116" s="908"/>
      <c r="VJJ116" s="908"/>
      <c r="VJK116" s="908"/>
      <c r="VJL116" s="908"/>
      <c r="VJM116" s="908"/>
      <c r="VJN116" s="908"/>
      <c r="VJO116" s="908"/>
      <c r="VJP116" s="908"/>
      <c r="VJQ116" s="908"/>
      <c r="VJR116" s="908"/>
      <c r="VJS116" s="908"/>
      <c r="VJT116" s="908"/>
      <c r="VJU116" s="908"/>
      <c r="VJV116" s="908"/>
      <c r="VJW116" s="908"/>
      <c r="VJX116" s="908"/>
      <c r="VJY116" s="908"/>
      <c r="VJZ116" s="908"/>
      <c r="VKA116" s="908"/>
      <c r="VKB116" s="908"/>
      <c r="VKC116" s="908"/>
      <c r="VKD116" s="908"/>
      <c r="VKE116" s="908"/>
      <c r="VKF116" s="908"/>
      <c r="VKG116" s="908"/>
      <c r="VKH116" s="908"/>
      <c r="VKI116" s="908"/>
      <c r="VKJ116" s="908"/>
      <c r="VKK116" s="908"/>
      <c r="VKL116" s="908"/>
      <c r="VKM116" s="908"/>
      <c r="VKN116" s="908"/>
      <c r="VKO116" s="908"/>
      <c r="VKP116" s="908"/>
      <c r="VKQ116" s="908"/>
      <c r="VKR116" s="908"/>
      <c r="VKS116" s="908"/>
      <c r="VKT116" s="908"/>
      <c r="VKU116" s="908"/>
      <c r="VKV116" s="908"/>
      <c r="VKW116" s="908"/>
      <c r="VKX116" s="908"/>
      <c r="VKY116" s="908"/>
      <c r="VKZ116" s="908"/>
      <c r="VLA116" s="908"/>
      <c r="VLB116" s="908"/>
      <c r="VLC116" s="908"/>
      <c r="VLD116" s="908"/>
      <c r="VLE116" s="908"/>
      <c r="VLF116" s="908"/>
      <c r="VLG116" s="908"/>
      <c r="VLH116" s="908"/>
      <c r="VLI116" s="908"/>
      <c r="VLJ116" s="908"/>
      <c r="VLK116" s="908"/>
      <c r="VLL116" s="908"/>
      <c r="VLM116" s="908"/>
      <c r="VLN116" s="908"/>
      <c r="VLO116" s="908"/>
      <c r="VLP116" s="908"/>
      <c r="VLQ116" s="908"/>
      <c r="VLR116" s="908"/>
      <c r="VLS116" s="908"/>
      <c r="VLT116" s="908"/>
      <c r="VLU116" s="908"/>
      <c r="VLV116" s="908"/>
      <c r="VLW116" s="908"/>
      <c r="VLX116" s="908"/>
      <c r="VLY116" s="908"/>
      <c r="VLZ116" s="908"/>
      <c r="VMA116" s="908"/>
      <c r="VMB116" s="908"/>
      <c r="VMC116" s="908"/>
      <c r="VMD116" s="908"/>
      <c r="VME116" s="908"/>
      <c r="VMF116" s="908"/>
      <c r="VMG116" s="908"/>
      <c r="VMH116" s="908"/>
      <c r="VMI116" s="908"/>
      <c r="VMJ116" s="908"/>
      <c r="VMK116" s="908"/>
      <c r="VML116" s="908"/>
      <c r="VMM116" s="908"/>
      <c r="VMN116" s="908"/>
      <c r="VMO116" s="908"/>
      <c r="VMP116" s="908"/>
      <c r="VMQ116" s="908"/>
      <c r="VMR116" s="908"/>
      <c r="VMS116" s="908"/>
      <c r="VMT116" s="908"/>
      <c r="VMU116" s="908"/>
      <c r="VMV116" s="908"/>
      <c r="VMW116" s="908"/>
      <c r="VMX116" s="908"/>
      <c r="VMY116" s="908"/>
      <c r="VMZ116" s="908"/>
      <c r="VNA116" s="908"/>
      <c r="VNB116" s="908"/>
      <c r="VNC116" s="908"/>
      <c r="VND116" s="908"/>
      <c r="VNE116" s="908"/>
      <c r="VNF116" s="908"/>
      <c r="VNG116" s="908"/>
      <c r="VNH116" s="908"/>
      <c r="VNI116" s="908"/>
      <c r="VNJ116" s="908"/>
      <c r="VNK116" s="908"/>
      <c r="VNL116" s="908"/>
      <c r="VNM116" s="908"/>
      <c r="VNN116" s="908"/>
      <c r="VNO116" s="908"/>
      <c r="VNP116" s="908"/>
      <c r="VNQ116" s="908"/>
      <c r="VNR116" s="908"/>
      <c r="VNS116" s="908"/>
      <c r="VNT116" s="908"/>
      <c r="VNU116" s="908"/>
      <c r="VNV116" s="908"/>
      <c r="VNW116" s="908"/>
      <c r="VNX116" s="908"/>
      <c r="VNY116" s="908"/>
      <c r="VNZ116" s="908"/>
      <c r="VOA116" s="908"/>
      <c r="VOB116" s="908"/>
      <c r="VOC116" s="908"/>
      <c r="VOD116" s="908"/>
      <c r="VOE116" s="908"/>
      <c r="VOF116" s="908"/>
      <c r="VOG116" s="908"/>
      <c r="VOH116" s="908"/>
      <c r="VOI116" s="908"/>
      <c r="VOJ116" s="908"/>
      <c r="VOK116" s="908"/>
      <c r="VOL116" s="908"/>
      <c r="VOM116" s="908"/>
      <c r="VON116" s="908"/>
      <c r="VOO116" s="908"/>
      <c r="VOP116" s="908"/>
      <c r="VOQ116" s="908"/>
      <c r="VOR116" s="908"/>
      <c r="VOS116" s="908"/>
      <c r="VOT116" s="908"/>
      <c r="VOU116" s="908"/>
      <c r="VOV116" s="908"/>
      <c r="VOW116" s="908"/>
      <c r="VOX116" s="908"/>
      <c r="VOY116" s="908"/>
      <c r="VOZ116" s="908"/>
      <c r="VPA116" s="908"/>
      <c r="VPB116" s="908"/>
      <c r="VPC116" s="908"/>
      <c r="VPD116" s="908"/>
      <c r="VPE116" s="908"/>
      <c r="VPF116" s="908"/>
      <c r="VPG116" s="908"/>
      <c r="VPH116" s="908"/>
      <c r="VPI116" s="908"/>
      <c r="VPJ116" s="908"/>
      <c r="VPK116" s="908"/>
      <c r="VPL116" s="908"/>
      <c r="VPM116" s="908"/>
      <c r="VPN116" s="908"/>
      <c r="VPO116" s="908"/>
      <c r="VPP116" s="908"/>
      <c r="VPQ116" s="908"/>
      <c r="VPR116" s="908"/>
      <c r="VPS116" s="908"/>
      <c r="VPT116" s="908"/>
      <c r="VPU116" s="908"/>
      <c r="VPV116" s="908"/>
      <c r="VPW116" s="908"/>
      <c r="VPX116" s="908"/>
      <c r="VPY116" s="908"/>
      <c r="VPZ116" s="908"/>
      <c r="VQA116" s="908"/>
      <c r="VQB116" s="908"/>
      <c r="VQC116" s="908"/>
      <c r="VQD116" s="908"/>
      <c r="VQE116" s="908"/>
      <c r="VQF116" s="908"/>
      <c r="VQG116" s="908"/>
      <c r="VQH116" s="908"/>
      <c r="VQI116" s="908"/>
      <c r="VQJ116" s="908"/>
      <c r="VQK116" s="908"/>
      <c r="VQL116" s="908"/>
      <c r="VQM116" s="908"/>
      <c r="VQN116" s="908"/>
      <c r="VQO116" s="908"/>
      <c r="VQP116" s="908"/>
      <c r="VQQ116" s="908"/>
      <c r="VQR116" s="908"/>
      <c r="VQS116" s="908"/>
      <c r="VQT116" s="908"/>
      <c r="VQU116" s="908"/>
      <c r="VQV116" s="908"/>
      <c r="VQW116" s="908"/>
      <c r="VQX116" s="908"/>
      <c r="VQY116" s="908"/>
      <c r="VQZ116" s="908"/>
      <c r="VRA116" s="908"/>
      <c r="VRB116" s="908"/>
      <c r="VRC116" s="908"/>
      <c r="VRD116" s="908"/>
      <c r="VRE116" s="908"/>
      <c r="VRF116" s="908"/>
      <c r="VRG116" s="908"/>
      <c r="VRH116" s="908"/>
      <c r="VRI116" s="908"/>
      <c r="VRJ116" s="908"/>
      <c r="VRK116" s="908"/>
      <c r="VRL116" s="908"/>
      <c r="VRM116" s="908"/>
      <c r="VRN116" s="908"/>
      <c r="VRO116" s="908"/>
      <c r="VRP116" s="908"/>
      <c r="VRQ116" s="908"/>
      <c r="VRR116" s="908"/>
      <c r="VRS116" s="908"/>
      <c r="VRT116" s="908"/>
      <c r="VRU116" s="908"/>
      <c r="VRV116" s="908"/>
      <c r="VRW116" s="908"/>
      <c r="VRX116" s="908"/>
      <c r="VRY116" s="908"/>
      <c r="VRZ116" s="908"/>
      <c r="VSA116" s="908"/>
      <c r="VSB116" s="908"/>
      <c r="VSC116" s="908"/>
      <c r="VSD116" s="908"/>
      <c r="VSE116" s="908"/>
      <c r="VSF116" s="908"/>
      <c r="VSG116" s="908"/>
      <c r="VSH116" s="908"/>
      <c r="VSI116" s="908"/>
      <c r="VSJ116" s="908"/>
      <c r="VSK116" s="908"/>
      <c r="VSL116" s="908"/>
      <c r="VSM116" s="908"/>
      <c r="VSN116" s="908"/>
      <c r="VSO116" s="908"/>
      <c r="VSP116" s="908"/>
      <c r="VSQ116" s="908"/>
      <c r="VSR116" s="908"/>
      <c r="VSS116" s="908"/>
      <c r="VST116" s="908"/>
      <c r="VSU116" s="908"/>
      <c r="VSV116" s="908"/>
      <c r="VSW116" s="908"/>
      <c r="VSX116" s="908"/>
      <c r="VSY116" s="908"/>
      <c r="VSZ116" s="908"/>
      <c r="VTA116" s="908"/>
      <c r="VTB116" s="908"/>
      <c r="VTC116" s="908"/>
      <c r="VTD116" s="908"/>
      <c r="VTE116" s="908"/>
      <c r="VTF116" s="908"/>
      <c r="VTG116" s="908"/>
      <c r="VTH116" s="908"/>
      <c r="VTI116" s="908"/>
      <c r="VTJ116" s="908"/>
      <c r="VTK116" s="908"/>
      <c r="VTL116" s="908"/>
      <c r="VTM116" s="908"/>
      <c r="VTN116" s="908"/>
      <c r="VTO116" s="908"/>
      <c r="VTP116" s="908"/>
      <c r="VTQ116" s="908"/>
      <c r="VTR116" s="908"/>
      <c r="VTS116" s="908"/>
      <c r="VTT116" s="908"/>
      <c r="VTU116" s="908"/>
      <c r="VTV116" s="908"/>
      <c r="VTW116" s="908"/>
      <c r="VTX116" s="908"/>
      <c r="VTY116" s="908"/>
      <c r="VTZ116" s="908"/>
      <c r="VUA116" s="908"/>
      <c r="VUB116" s="908"/>
      <c r="VUC116" s="908"/>
      <c r="VUD116" s="908"/>
      <c r="VUE116" s="908"/>
      <c r="VUF116" s="908"/>
      <c r="VUG116" s="908"/>
      <c r="VUH116" s="908"/>
      <c r="VUI116" s="908"/>
      <c r="VUJ116" s="908"/>
      <c r="VUK116" s="908"/>
      <c r="VUL116" s="908"/>
      <c r="VUM116" s="908"/>
      <c r="VUN116" s="908"/>
      <c r="VUO116" s="908"/>
      <c r="VUP116" s="908"/>
      <c r="VUQ116" s="908"/>
      <c r="VUR116" s="908"/>
      <c r="VUS116" s="908"/>
      <c r="VUT116" s="908"/>
      <c r="VUU116" s="908"/>
      <c r="VUV116" s="908"/>
      <c r="VUW116" s="908"/>
      <c r="VUX116" s="908"/>
      <c r="VUY116" s="908"/>
      <c r="VUZ116" s="908"/>
      <c r="VVA116" s="908"/>
      <c r="VVB116" s="908"/>
      <c r="VVC116" s="908"/>
      <c r="VVD116" s="908"/>
      <c r="VVE116" s="908"/>
      <c r="VVF116" s="908"/>
      <c r="VVG116" s="908"/>
      <c r="VVH116" s="908"/>
      <c r="VVI116" s="908"/>
      <c r="VVJ116" s="908"/>
      <c r="VVK116" s="908"/>
      <c r="VVL116" s="908"/>
      <c r="VVM116" s="908"/>
      <c r="VVN116" s="908"/>
      <c r="VVO116" s="908"/>
      <c r="VVP116" s="908"/>
      <c r="VVQ116" s="908"/>
      <c r="VVR116" s="908"/>
      <c r="VVS116" s="908"/>
      <c r="VVT116" s="908"/>
      <c r="VVU116" s="908"/>
      <c r="VVV116" s="908"/>
      <c r="VVW116" s="908"/>
      <c r="VVX116" s="908"/>
      <c r="VVY116" s="908"/>
      <c r="VVZ116" s="908"/>
      <c r="VWA116" s="908"/>
      <c r="VWB116" s="908"/>
      <c r="VWC116" s="908"/>
      <c r="VWD116" s="908"/>
      <c r="VWE116" s="908"/>
      <c r="VWF116" s="908"/>
      <c r="VWG116" s="908"/>
      <c r="VWH116" s="908"/>
      <c r="VWI116" s="908"/>
      <c r="VWJ116" s="908"/>
      <c r="VWK116" s="908"/>
      <c r="VWL116" s="908"/>
      <c r="VWM116" s="908"/>
      <c r="VWN116" s="908"/>
      <c r="VWO116" s="908"/>
      <c r="VWP116" s="908"/>
      <c r="VWQ116" s="908"/>
      <c r="VWR116" s="908"/>
      <c r="VWS116" s="908"/>
      <c r="VWT116" s="908"/>
      <c r="VWU116" s="908"/>
      <c r="VWV116" s="908"/>
      <c r="VWW116" s="908"/>
      <c r="VWX116" s="908"/>
      <c r="VWY116" s="908"/>
      <c r="VWZ116" s="908"/>
      <c r="VXA116" s="908"/>
      <c r="VXB116" s="908"/>
      <c r="VXC116" s="908"/>
      <c r="VXD116" s="908"/>
      <c r="VXE116" s="908"/>
      <c r="VXF116" s="908"/>
      <c r="VXG116" s="908"/>
      <c r="VXH116" s="908"/>
      <c r="VXI116" s="908"/>
      <c r="VXJ116" s="908"/>
      <c r="VXK116" s="908"/>
      <c r="VXL116" s="908"/>
      <c r="VXM116" s="908"/>
      <c r="VXN116" s="908"/>
      <c r="VXO116" s="908"/>
      <c r="VXP116" s="908"/>
      <c r="VXQ116" s="908"/>
      <c r="VXR116" s="908"/>
      <c r="VXS116" s="908"/>
      <c r="VXT116" s="908"/>
      <c r="VXU116" s="908"/>
      <c r="VXV116" s="908"/>
      <c r="VXW116" s="908"/>
      <c r="VXX116" s="908"/>
      <c r="VXY116" s="908"/>
      <c r="VXZ116" s="908"/>
      <c r="VYA116" s="908"/>
      <c r="VYB116" s="908"/>
      <c r="VYC116" s="908"/>
      <c r="VYD116" s="908"/>
      <c r="VYE116" s="908"/>
      <c r="VYF116" s="908"/>
      <c r="VYG116" s="908"/>
      <c r="VYH116" s="908"/>
      <c r="VYI116" s="908"/>
      <c r="VYJ116" s="908"/>
      <c r="VYK116" s="908"/>
      <c r="VYL116" s="908"/>
      <c r="VYM116" s="908"/>
      <c r="VYN116" s="908"/>
      <c r="VYO116" s="908"/>
      <c r="VYP116" s="908"/>
      <c r="VYQ116" s="908"/>
      <c r="VYR116" s="908"/>
      <c r="VYS116" s="908"/>
      <c r="VYT116" s="908"/>
      <c r="VYU116" s="908"/>
      <c r="VYV116" s="908"/>
      <c r="VYW116" s="908"/>
      <c r="VYX116" s="908"/>
      <c r="VYY116" s="908"/>
      <c r="VYZ116" s="908"/>
      <c r="VZA116" s="908"/>
      <c r="VZB116" s="908"/>
      <c r="VZC116" s="908"/>
      <c r="VZD116" s="908"/>
      <c r="VZE116" s="908"/>
      <c r="VZF116" s="908"/>
      <c r="VZG116" s="908"/>
      <c r="VZH116" s="908"/>
      <c r="VZI116" s="908"/>
      <c r="VZJ116" s="908"/>
      <c r="VZK116" s="908"/>
      <c r="VZL116" s="908"/>
      <c r="VZM116" s="908"/>
      <c r="VZN116" s="908"/>
      <c r="VZO116" s="908"/>
      <c r="VZP116" s="908"/>
      <c r="VZQ116" s="908"/>
      <c r="VZR116" s="908"/>
      <c r="VZS116" s="908"/>
      <c r="VZT116" s="908"/>
      <c r="VZU116" s="908"/>
      <c r="VZV116" s="908"/>
      <c r="VZW116" s="908"/>
      <c r="VZX116" s="908"/>
      <c r="VZY116" s="908"/>
      <c r="VZZ116" s="908"/>
      <c r="WAA116" s="908"/>
      <c r="WAB116" s="908"/>
      <c r="WAC116" s="908"/>
      <c r="WAD116" s="908"/>
      <c r="WAE116" s="908"/>
      <c r="WAF116" s="908"/>
      <c r="WAG116" s="908"/>
      <c r="WAH116" s="908"/>
      <c r="WAI116" s="908"/>
      <c r="WAJ116" s="908"/>
      <c r="WAK116" s="908"/>
      <c r="WAL116" s="908"/>
      <c r="WAM116" s="908"/>
      <c r="WAN116" s="908"/>
      <c r="WAO116" s="908"/>
      <c r="WAP116" s="908"/>
      <c r="WAQ116" s="908"/>
      <c r="WAR116" s="908"/>
      <c r="WAS116" s="908"/>
      <c r="WAT116" s="908"/>
      <c r="WAU116" s="908"/>
      <c r="WAV116" s="908"/>
      <c r="WAW116" s="908"/>
      <c r="WAX116" s="908"/>
      <c r="WAY116" s="908"/>
      <c r="WAZ116" s="908"/>
      <c r="WBA116" s="908"/>
      <c r="WBB116" s="908"/>
      <c r="WBC116" s="908"/>
      <c r="WBD116" s="908"/>
      <c r="WBE116" s="908"/>
      <c r="WBF116" s="908"/>
      <c r="WBG116" s="908"/>
      <c r="WBH116" s="908"/>
      <c r="WBI116" s="908"/>
      <c r="WBJ116" s="908"/>
      <c r="WBK116" s="908"/>
      <c r="WBL116" s="908"/>
      <c r="WBM116" s="908"/>
      <c r="WBN116" s="908"/>
      <c r="WBO116" s="908"/>
      <c r="WBP116" s="908"/>
      <c r="WBQ116" s="908"/>
      <c r="WBR116" s="908"/>
      <c r="WBS116" s="908"/>
      <c r="WBT116" s="908"/>
      <c r="WBU116" s="908"/>
      <c r="WBV116" s="908"/>
      <c r="WBW116" s="908"/>
      <c r="WBX116" s="908"/>
      <c r="WBY116" s="908"/>
      <c r="WBZ116" s="908"/>
      <c r="WCA116" s="908"/>
      <c r="WCB116" s="908"/>
      <c r="WCC116" s="908"/>
      <c r="WCD116" s="908"/>
      <c r="WCE116" s="908"/>
      <c r="WCF116" s="908"/>
      <c r="WCG116" s="908"/>
      <c r="WCH116" s="908"/>
      <c r="WCI116" s="908"/>
      <c r="WCJ116" s="908"/>
      <c r="WCK116" s="908"/>
      <c r="WCL116" s="908"/>
      <c r="WCM116" s="908"/>
      <c r="WCN116" s="908"/>
      <c r="WCO116" s="908"/>
      <c r="WCP116" s="908"/>
      <c r="WCQ116" s="908"/>
      <c r="WCR116" s="908"/>
      <c r="WCS116" s="908"/>
      <c r="WCT116" s="908"/>
      <c r="WCU116" s="908"/>
      <c r="WCV116" s="908"/>
      <c r="WCW116" s="908"/>
      <c r="WCX116" s="908"/>
      <c r="WCY116" s="908"/>
      <c r="WCZ116" s="908"/>
      <c r="WDA116" s="908"/>
      <c r="WDB116" s="908"/>
      <c r="WDC116" s="908"/>
      <c r="WDD116" s="908"/>
      <c r="WDE116" s="908"/>
      <c r="WDF116" s="908"/>
      <c r="WDG116" s="908"/>
      <c r="WDH116" s="908"/>
      <c r="WDI116" s="908"/>
      <c r="WDJ116" s="908"/>
      <c r="WDK116" s="908"/>
      <c r="WDL116" s="908"/>
      <c r="WDM116" s="908"/>
      <c r="WDN116" s="908"/>
      <c r="WDO116" s="908"/>
      <c r="WDP116" s="908"/>
      <c r="WDQ116" s="908"/>
      <c r="WDR116" s="908"/>
      <c r="WDS116" s="908"/>
      <c r="WDT116" s="908"/>
      <c r="WDU116" s="908"/>
      <c r="WDV116" s="908"/>
      <c r="WDW116" s="908"/>
      <c r="WDX116" s="908"/>
      <c r="WDY116" s="908"/>
      <c r="WDZ116" s="908"/>
      <c r="WEA116" s="908"/>
      <c r="WEB116" s="908"/>
      <c r="WEC116" s="908"/>
      <c r="WED116" s="908"/>
      <c r="WEE116" s="908"/>
      <c r="WEF116" s="908"/>
      <c r="WEG116" s="908"/>
      <c r="WEH116" s="908"/>
      <c r="WEI116" s="908"/>
      <c r="WEJ116" s="908"/>
      <c r="WEK116" s="908"/>
      <c r="WEL116" s="908"/>
      <c r="WEM116" s="908"/>
      <c r="WEN116" s="908"/>
      <c r="WEO116" s="908"/>
      <c r="WEP116" s="908"/>
      <c r="WEQ116" s="908"/>
      <c r="WER116" s="908"/>
      <c r="WES116" s="908"/>
      <c r="WET116" s="908"/>
      <c r="WEU116" s="908"/>
      <c r="WEV116" s="908"/>
      <c r="WEW116" s="908"/>
      <c r="WEX116" s="908"/>
      <c r="WEY116" s="908"/>
      <c r="WEZ116" s="908"/>
      <c r="WFA116" s="908"/>
      <c r="WFB116" s="908"/>
      <c r="WFC116" s="908"/>
      <c r="WFD116" s="908"/>
      <c r="WFE116" s="908"/>
      <c r="WFF116" s="908"/>
      <c r="WFG116" s="908"/>
      <c r="WFH116" s="908"/>
      <c r="WFI116" s="908"/>
      <c r="WFJ116" s="908"/>
      <c r="WFK116" s="908"/>
      <c r="WFL116" s="908"/>
      <c r="WFM116" s="908"/>
      <c r="WFN116" s="908"/>
      <c r="WFO116" s="908"/>
      <c r="WFP116" s="908"/>
      <c r="WFQ116" s="908"/>
      <c r="WFR116" s="908"/>
      <c r="WFS116" s="908"/>
      <c r="WFT116" s="908"/>
      <c r="WFU116" s="908"/>
      <c r="WFV116" s="908"/>
      <c r="WFW116" s="908"/>
      <c r="WFX116" s="908"/>
      <c r="WFY116" s="908"/>
      <c r="WFZ116" s="908"/>
      <c r="WGA116" s="908"/>
      <c r="WGB116" s="908"/>
      <c r="WGC116" s="908"/>
      <c r="WGD116" s="908"/>
      <c r="WGE116" s="908"/>
      <c r="WGF116" s="908"/>
      <c r="WGG116" s="908"/>
      <c r="WGH116" s="908"/>
      <c r="WGI116" s="908"/>
      <c r="WGJ116" s="908"/>
      <c r="WGK116" s="908"/>
      <c r="WGL116" s="908"/>
      <c r="WGM116" s="908"/>
      <c r="WGN116" s="908"/>
      <c r="WGO116" s="908"/>
      <c r="WGP116" s="908"/>
      <c r="WGQ116" s="908"/>
      <c r="WGR116" s="908"/>
      <c r="WGS116" s="908"/>
      <c r="WGT116" s="908"/>
      <c r="WGU116" s="908"/>
      <c r="WGV116" s="908"/>
      <c r="WGW116" s="908"/>
      <c r="WGX116" s="908"/>
      <c r="WGY116" s="908"/>
      <c r="WGZ116" s="908"/>
      <c r="WHA116" s="908"/>
      <c r="WHB116" s="908"/>
      <c r="WHC116" s="908"/>
      <c r="WHD116" s="908"/>
      <c r="WHE116" s="908"/>
      <c r="WHF116" s="908"/>
      <c r="WHG116" s="908"/>
      <c r="WHH116" s="908"/>
      <c r="WHI116" s="908"/>
      <c r="WHJ116" s="908"/>
      <c r="WHK116" s="908"/>
      <c r="WHL116" s="908"/>
      <c r="WHM116" s="908"/>
      <c r="WHN116" s="908"/>
      <c r="WHO116" s="908"/>
      <c r="WHP116" s="908"/>
      <c r="WHQ116" s="908"/>
      <c r="WHR116" s="908"/>
      <c r="WHS116" s="908"/>
      <c r="WHT116" s="908"/>
      <c r="WHU116" s="908"/>
      <c r="WHV116" s="908"/>
      <c r="WHW116" s="908"/>
      <c r="WHX116" s="908"/>
      <c r="WHY116" s="908"/>
      <c r="WHZ116" s="908"/>
      <c r="WIA116" s="908"/>
      <c r="WIB116" s="908"/>
      <c r="WIC116" s="908"/>
      <c r="WID116" s="908"/>
      <c r="WIE116" s="908"/>
      <c r="WIF116" s="908"/>
      <c r="WIG116" s="908"/>
      <c r="WIH116" s="908"/>
      <c r="WII116" s="908"/>
      <c r="WIJ116" s="908"/>
      <c r="WIK116" s="908"/>
      <c r="WIL116" s="908"/>
      <c r="WIM116" s="908"/>
      <c r="WIN116" s="908"/>
      <c r="WIO116" s="908"/>
      <c r="WIP116" s="908"/>
      <c r="WIQ116" s="908"/>
      <c r="WIR116" s="908"/>
      <c r="WIS116" s="908"/>
      <c r="WIT116" s="908"/>
      <c r="WIU116" s="908"/>
      <c r="WIV116" s="908"/>
      <c r="WIW116" s="908"/>
      <c r="WIX116" s="908"/>
      <c r="WIY116" s="908"/>
      <c r="WIZ116" s="908"/>
      <c r="WJA116" s="908"/>
      <c r="WJB116" s="908"/>
      <c r="WJC116" s="908"/>
      <c r="WJD116" s="908"/>
      <c r="WJE116" s="908"/>
      <c r="WJF116" s="908"/>
      <c r="WJG116" s="908"/>
      <c r="WJH116" s="908"/>
      <c r="WJI116" s="908"/>
      <c r="WJJ116" s="908"/>
      <c r="WJK116" s="908"/>
      <c r="WJL116" s="908"/>
      <c r="WJM116" s="908"/>
      <c r="WJN116" s="908"/>
      <c r="WJO116" s="908"/>
      <c r="WJP116" s="908"/>
      <c r="WJQ116" s="908"/>
      <c r="WJR116" s="908"/>
      <c r="WJS116" s="908"/>
      <c r="WJT116" s="908"/>
      <c r="WJU116" s="908"/>
      <c r="WJV116" s="908"/>
      <c r="WJW116" s="908"/>
      <c r="WJX116" s="908"/>
      <c r="WJY116" s="908"/>
      <c r="WJZ116" s="908"/>
      <c r="WKA116" s="908"/>
      <c r="WKB116" s="908"/>
      <c r="WKC116" s="908"/>
      <c r="WKD116" s="908"/>
      <c r="WKE116" s="908"/>
      <c r="WKF116" s="908"/>
      <c r="WKG116" s="908"/>
      <c r="WKH116" s="908"/>
      <c r="WKI116" s="908"/>
      <c r="WKJ116" s="908"/>
      <c r="WKK116" s="908"/>
      <c r="WKL116" s="908"/>
      <c r="WKM116" s="908"/>
      <c r="WKN116" s="908"/>
      <c r="WKO116" s="908"/>
      <c r="WKP116" s="908"/>
      <c r="WKQ116" s="908"/>
      <c r="WKR116" s="908"/>
      <c r="WKS116" s="908"/>
      <c r="WKT116" s="908"/>
      <c r="WKU116" s="908"/>
      <c r="WKV116" s="908"/>
      <c r="WKW116" s="908"/>
      <c r="WKX116" s="908"/>
      <c r="WKY116" s="908"/>
      <c r="WKZ116" s="908"/>
      <c r="WLA116" s="908"/>
      <c r="WLB116" s="908"/>
      <c r="WLC116" s="908"/>
      <c r="WLD116" s="908"/>
      <c r="WLE116" s="908"/>
      <c r="WLF116" s="908"/>
      <c r="WLG116" s="908"/>
      <c r="WLH116" s="908"/>
      <c r="WLI116" s="908"/>
      <c r="WLJ116" s="908"/>
      <c r="WLK116" s="908"/>
      <c r="WLL116" s="908"/>
      <c r="WLM116" s="908"/>
      <c r="WLN116" s="908"/>
      <c r="WLO116" s="908"/>
      <c r="WLP116" s="908"/>
      <c r="WLQ116" s="908"/>
      <c r="WLR116" s="908"/>
      <c r="WLS116" s="908"/>
      <c r="WLT116" s="908"/>
      <c r="WLU116" s="908"/>
      <c r="WLV116" s="908"/>
      <c r="WLW116" s="908"/>
      <c r="WLX116" s="908"/>
      <c r="WLY116" s="908"/>
      <c r="WLZ116" s="908"/>
      <c r="WMA116" s="908"/>
      <c r="WMB116" s="908"/>
      <c r="WMC116" s="908"/>
      <c r="WMD116" s="908"/>
      <c r="WME116" s="908"/>
      <c r="WMF116" s="908"/>
      <c r="WMG116" s="908"/>
      <c r="WMH116" s="908"/>
      <c r="WMI116" s="908"/>
      <c r="WMJ116" s="908"/>
      <c r="WMK116" s="908"/>
      <c r="WML116" s="908"/>
      <c r="WMM116" s="908"/>
      <c r="WMN116" s="908"/>
      <c r="WMO116" s="908"/>
      <c r="WMP116" s="908"/>
      <c r="WMQ116" s="908"/>
      <c r="WMR116" s="908"/>
      <c r="WMS116" s="908"/>
      <c r="WMT116" s="908"/>
      <c r="WMU116" s="908"/>
      <c r="WMV116" s="908"/>
      <c r="WMW116" s="908"/>
      <c r="WMX116" s="908"/>
      <c r="WMY116" s="908"/>
      <c r="WMZ116" s="908"/>
      <c r="WNA116" s="908"/>
      <c r="WNB116" s="908"/>
      <c r="WNC116" s="908"/>
      <c r="WND116" s="908"/>
      <c r="WNE116" s="908"/>
      <c r="WNF116" s="908"/>
      <c r="WNG116" s="908"/>
      <c r="WNH116" s="908"/>
      <c r="WNI116" s="908"/>
      <c r="WNJ116" s="908"/>
      <c r="WNK116" s="908"/>
      <c r="WNL116" s="908"/>
      <c r="WNM116" s="908"/>
      <c r="WNN116" s="908"/>
      <c r="WNO116" s="908"/>
      <c r="WNP116" s="908"/>
      <c r="WNQ116" s="908"/>
      <c r="WNR116" s="908"/>
      <c r="WNS116" s="908"/>
      <c r="WNT116" s="908"/>
      <c r="WNU116" s="908"/>
      <c r="WNV116" s="908"/>
      <c r="WNW116" s="908"/>
      <c r="WNX116" s="908"/>
      <c r="WNY116" s="908"/>
      <c r="WNZ116" s="908"/>
      <c r="WOA116" s="908"/>
      <c r="WOB116" s="908"/>
      <c r="WOC116" s="908"/>
      <c r="WOD116" s="908"/>
      <c r="WOE116" s="908"/>
      <c r="WOF116" s="908"/>
      <c r="WOG116" s="908"/>
      <c r="WOH116" s="908"/>
      <c r="WOI116" s="908"/>
      <c r="WOJ116" s="908"/>
      <c r="WOK116" s="908"/>
      <c r="WOL116" s="908"/>
      <c r="WOM116" s="908"/>
      <c r="WON116" s="908"/>
      <c r="WOO116" s="908"/>
      <c r="WOP116" s="908"/>
      <c r="WOQ116" s="908"/>
      <c r="WOR116" s="908"/>
      <c r="WOS116" s="908"/>
      <c r="WOT116" s="908"/>
      <c r="WOU116" s="908"/>
      <c r="WOV116" s="908"/>
      <c r="WOW116" s="908"/>
      <c r="WOX116" s="908"/>
      <c r="WOY116" s="908"/>
      <c r="WOZ116" s="908"/>
      <c r="WPA116" s="908"/>
      <c r="WPB116" s="908"/>
      <c r="WPC116" s="908"/>
      <c r="WPD116" s="908"/>
      <c r="WPE116" s="908"/>
      <c r="WPF116" s="908"/>
      <c r="WPG116" s="908"/>
      <c r="WPH116" s="908"/>
      <c r="WPI116" s="908"/>
      <c r="WPJ116" s="908"/>
      <c r="WPK116" s="908"/>
      <c r="WPL116" s="908"/>
      <c r="WPM116" s="908"/>
      <c r="WPN116" s="908"/>
      <c r="WPO116" s="908"/>
      <c r="WPP116" s="908"/>
      <c r="WPQ116" s="908"/>
      <c r="WPR116" s="908"/>
      <c r="WPS116" s="908"/>
      <c r="WPT116" s="908"/>
      <c r="WPU116" s="908"/>
      <c r="WPV116" s="908"/>
      <c r="WPW116" s="908"/>
      <c r="WPX116" s="908"/>
      <c r="WPY116" s="908"/>
      <c r="WPZ116" s="908"/>
      <c r="WQA116" s="908"/>
      <c r="WQB116" s="908"/>
      <c r="WQC116" s="908"/>
      <c r="WQD116" s="908"/>
      <c r="WQE116" s="908"/>
      <c r="WQF116" s="908"/>
      <c r="WQG116" s="908"/>
      <c r="WQH116" s="908"/>
      <c r="WQI116" s="908"/>
      <c r="WQJ116" s="908"/>
      <c r="WQK116" s="908"/>
      <c r="WQL116" s="908"/>
      <c r="WQM116" s="908"/>
      <c r="WQN116" s="908"/>
      <c r="WQO116" s="908"/>
      <c r="WQP116" s="908"/>
      <c r="WQQ116" s="908"/>
      <c r="WQR116" s="908"/>
      <c r="WQS116" s="908"/>
      <c r="WQT116" s="908"/>
      <c r="WQU116" s="908"/>
      <c r="WQV116" s="908"/>
      <c r="WQW116" s="908"/>
      <c r="WQX116" s="908"/>
      <c r="WQY116" s="908"/>
      <c r="WQZ116" s="908"/>
      <c r="WRA116" s="908"/>
      <c r="WRB116" s="908"/>
      <c r="WRC116" s="908"/>
      <c r="WRD116" s="908"/>
      <c r="WRE116" s="908"/>
      <c r="WRF116" s="908"/>
      <c r="WRG116" s="908"/>
      <c r="WRH116" s="908"/>
      <c r="WRI116" s="908"/>
      <c r="WRJ116" s="908"/>
      <c r="WRK116" s="908"/>
      <c r="WRL116" s="908"/>
      <c r="WRM116" s="908"/>
      <c r="WRN116" s="908"/>
      <c r="WRO116" s="908"/>
      <c r="WRP116" s="908"/>
      <c r="WRQ116" s="908"/>
      <c r="WRR116" s="908"/>
      <c r="WRS116" s="908"/>
      <c r="WRT116" s="908"/>
      <c r="WRU116" s="908"/>
      <c r="WRV116" s="908"/>
      <c r="WRW116" s="908"/>
      <c r="WRX116" s="908"/>
      <c r="WRY116" s="908"/>
      <c r="WRZ116" s="908"/>
      <c r="WSA116" s="908"/>
      <c r="WSB116" s="908"/>
      <c r="WSC116" s="908"/>
      <c r="WSD116" s="908"/>
      <c r="WSE116" s="908"/>
      <c r="WSF116" s="908"/>
      <c r="WSG116" s="908"/>
      <c r="WSH116" s="908"/>
      <c r="WSI116" s="908"/>
      <c r="WSJ116" s="908"/>
      <c r="WSK116" s="908"/>
      <c r="WSL116" s="908"/>
      <c r="WSM116" s="908"/>
      <c r="WSN116" s="908"/>
      <c r="WSO116" s="908"/>
      <c r="WSP116" s="908"/>
      <c r="WSQ116" s="908"/>
      <c r="WSR116" s="908"/>
      <c r="WSS116" s="908"/>
      <c r="WST116" s="908"/>
      <c r="WSU116" s="908"/>
      <c r="WSV116" s="908"/>
      <c r="WSW116" s="908"/>
      <c r="WSX116" s="908"/>
      <c r="WSY116" s="908"/>
      <c r="WSZ116" s="908"/>
      <c r="WTA116" s="908"/>
      <c r="WTB116" s="908"/>
      <c r="WTC116" s="908"/>
      <c r="WTD116" s="908"/>
      <c r="WTE116" s="908"/>
      <c r="WTF116" s="908"/>
      <c r="WTG116" s="908"/>
      <c r="WTH116" s="908"/>
      <c r="WTI116" s="908"/>
      <c r="WTJ116" s="908"/>
      <c r="WTK116" s="908"/>
      <c r="WTL116" s="908"/>
      <c r="WTM116" s="908"/>
      <c r="WTN116" s="908"/>
      <c r="WTO116" s="908"/>
      <c r="WTP116" s="908"/>
      <c r="WTQ116" s="908"/>
      <c r="WTR116" s="908"/>
      <c r="WTS116" s="908"/>
      <c r="WTT116" s="908"/>
      <c r="WTU116" s="908"/>
      <c r="WTV116" s="908"/>
      <c r="WTW116" s="908"/>
      <c r="WTX116" s="908"/>
      <c r="WTY116" s="908"/>
      <c r="WTZ116" s="908"/>
      <c r="WUA116" s="908"/>
      <c r="WUB116" s="908"/>
      <c r="WUC116" s="908"/>
      <c r="WUD116" s="908"/>
      <c r="WUE116" s="908"/>
      <c r="WUF116" s="908"/>
      <c r="WUG116" s="908"/>
      <c r="WUH116" s="908"/>
      <c r="WUI116" s="908"/>
      <c r="WUJ116" s="908"/>
      <c r="WUK116" s="908"/>
      <c r="WUL116" s="908"/>
      <c r="WUM116" s="908"/>
      <c r="WUN116" s="908"/>
      <c r="WUO116" s="908"/>
      <c r="WUP116" s="908"/>
      <c r="WUQ116" s="908"/>
      <c r="WUR116" s="908"/>
      <c r="WUS116" s="908"/>
      <c r="WUT116" s="908"/>
      <c r="WUU116" s="908"/>
      <c r="WUV116" s="908"/>
      <c r="WUW116" s="908"/>
      <c r="WUX116" s="908"/>
      <c r="WUY116" s="908"/>
      <c r="WUZ116" s="908"/>
      <c r="WVA116" s="908"/>
      <c r="WVB116" s="908"/>
      <c r="WVC116" s="908"/>
      <c r="WVD116" s="908"/>
      <c r="WVE116" s="908"/>
      <c r="WVF116" s="908"/>
      <c r="WVG116" s="908"/>
      <c r="WVH116" s="908"/>
      <c r="WVI116" s="908"/>
      <c r="WVJ116" s="908"/>
      <c r="WVK116" s="908"/>
      <c r="WVL116" s="908"/>
      <c r="WVM116" s="908"/>
      <c r="WVN116" s="908"/>
      <c r="WVO116" s="908"/>
      <c r="WVP116" s="908"/>
      <c r="WVQ116" s="908"/>
      <c r="WVR116" s="908"/>
      <c r="WVS116" s="908"/>
      <c r="WVT116" s="908"/>
      <c r="WVU116" s="908"/>
      <c r="WVV116" s="908"/>
      <c r="WVW116" s="908"/>
      <c r="WVX116" s="908"/>
      <c r="WVY116" s="908"/>
      <c r="WVZ116" s="908"/>
      <c r="WWA116" s="908"/>
      <c r="WWB116" s="908"/>
      <c r="WWC116" s="908"/>
    </row>
    <row r="117" spans="1:16149" s="921" customFormat="1" ht="24.95" customHeight="1">
      <c r="A117" s="899" t="s">
        <v>511</v>
      </c>
      <c r="B117" s="736" t="s">
        <v>390</v>
      </c>
      <c r="C117" s="743" t="s">
        <v>117</v>
      </c>
      <c r="D117" s="738">
        <v>20564</v>
      </c>
      <c r="E117" s="738">
        <v>35614</v>
      </c>
      <c r="F117" s="915">
        <f t="shared" ca="1" si="16"/>
        <v>22.612575070395742</v>
      </c>
      <c r="G117" s="916">
        <f t="shared" si="12"/>
        <v>42479</v>
      </c>
      <c r="H117" s="917">
        <f>29883</f>
        <v>29883</v>
      </c>
      <c r="I117" s="741" t="s">
        <v>140</v>
      </c>
      <c r="J117" s="741" t="s">
        <v>140</v>
      </c>
      <c r="K117" s="924">
        <v>7</v>
      </c>
      <c r="L117" s="443">
        <f t="shared" si="20"/>
        <v>15</v>
      </c>
      <c r="M117" s="443">
        <f t="shared" si="20"/>
        <v>15</v>
      </c>
      <c r="N117" s="902"/>
      <c r="O117" s="902"/>
      <c r="P117" s="903">
        <f t="shared" si="17"/>
        <v>43204.273623000001</v>
      </c>
      <c r="Q117" s="443">
        <f t="shared" si="14"/>
        <v>22</v>
      </c>
      <c r="R117" s="904">
        <v>20</v>
      </c>
      <c r="S117" s="904">
        <v>35</v>
      </c>
      <c r="T117" s="904">
        <f>+$R$16+2*1.5</f>
        <v>23</v>
      </c>
      <c r="U117" s="903">
        <f t="shared" si="15"/>
        <v>687309</v>
      </c>
      <c r="V117" s="918"/>
      <c r="W117" s="919"/>
      <c r="X117" s="920"/>
    </row>
    <row r="118" spans="1:16149" s="921" customFormat="1" ht="24.95" customHeight="1">
      <c r="A118" s="899" t="s">
        <v>457</v>
      </c>
      <c r="B118" s="736" t="s">
        <v>1779</v>
      </c>
      <c r="C118" s="743" t="s">
        <v>117</v>
      </c>
      <c r="D118" s="738">
        <v>21684</v>
      </c>
      <c r="E118" s="738">
        <v>35954</v>
      </c>
      <c r="F118" s="915">
        <f t="shared" ca="1" si="16"/>
        <v>21.681068221080672</v>
      </c>
      <c r="G118" s="916">
        <f t="shared" si="12"/>
        <v>43599</v>
      </c>
      <c r="H118" s="917">
        <f>29517</f>
        <v>29517</v>
      </c>
      <c r="I118" s="741" t="s">
        <v>140</v>
      </c>
      <c r="J118" s="741" t="s">
        <v>140</v>
      </c>
      <c r="K118" s="924">
        <v>6</v>
      </c>
      <c r="L118" s="443">
        <f t="shared" si="20"/>
        <v>15</v>
      </c>
      <c r="M118" s="443">
        <f t="shared" si="20"/>
        <v>15</v>
      </c>
      <c r="N118" s="902"/>
      <c r="O118" s="902"/>
      <c r="P118" s="903">
        <f t="shared" si="17"/>
        <v>42675.117776999999</v>
      </c>
      <c r="Q118" s="443">
        <f t="shared" si="14"/>
        <v>21</v>
      </c>
      <c r="R118" s="904">
        <v>20</v>
      </c>
      <c r="S118" s="904">
        <v>35</v>
      </c>
      <c r="T118" s="904">
        <f>+$R$16+1*1.5</f>
        <v>21.5</v>
      </c>
      <c r="U118" s="903">
        <f t="shared" si="15"/>
        <v>634615.5</v>
      </c>
      <c r="V118" s="918"/>
      <c r="W118" s="919"/>
      <c r="X118" s="920"/>
      <c r="Y118" s="908"/>
      <c r="Z118" s="908"/>
      <c r="AA118" s="908"/>
      <c r="AB118" s="908"/>
      <c r="AC118" s="908"/>
      <c r="AD118" s="908"/>
      <c r="AE118" s="908"/>
      <c r="AF118" s="908"/>
      <c r="AG118" s="908"/>
      <c r="AH118" s="908"/>
      <c r="AI118" s="908"/>
      <c r="AJ118" s="908"/>
      <c r="AK118" s="908"/>
      <c r="AL118" s="908"/>
      <c r="AM118" s="908"/>
      <c r="AN118" s="908"/>
      <c r="AO118" s="908"/>
      <c r="AP118" s="908"/>
      <c r="AQ118" s="908"/>
      <c r="AR118" s="908"/>
      <c r="AS118" s="908"/>
      <c r="AT118" s="908"/>
      <c r="AU118" s="908"/>
      <c r="AV118" s="908"/>
      <c r="AW118" s="908"/>
      <c r="AX118" s="908"/>
      <c r="AY118" s="908"/>
      <c r="AZ118" s="908"/>
      <c r="BA118" s="908"/>
      <c r="BB118" s="908"/>
      <c r="BC118" s="908"/>
      <c r="BD118" s="908"/>
      <c r="BE118" s="908"/>
      <c r="BF118" s="908"/>
      <c r="BG118" s="908"/>
      <c r="BH118" s="908"/>
      <c r="BI118" s="908"/>
      <c r="BJ118" s="908"/>
      <c r="BK118" s="908"/>
      <c r="BL118" s="908"/>
      <c r="BM118" s="908"/>
      <c r="BN118" s="908"/>
      <c r="BO118" s="908"/>
      <c r="BP118" s="908"/>
      <c r="BQ118" s="908"/>
      <c r="BR118" s="908"/>
      <c r="BS118" s="908"/>
      <c r="BT118" s="908"/>
      <c r="BU118" s="908"/>
      <c r="BV118" s="908"/>
      <c r="BW118" s="908"/>
      <c r="BX118" s="908"/>
      <c r="BY118" s="908"/>
      <c r="BZ118" s="908"/>
      <c r="CA118" s="908"/>
      <c r="CB118" s="908"/>
      <c r="CC118" s="908"/>
      <c r="CD118" s="908"/>
      <c r="CE118" s="908"/>
      <c r="CF118" s="908"/>
      <c r="CG118" s="908"/>
      <c r="CH118" s="908"/>
      <c r="CI118" s="908"/>
      <c r="CJ118" s="908"/>
      <c r="CK118" s="908"/>
      <c r="CL118" s="908"/>
      <c r="CM118" s="908"/>
      <c r="CN118" s="908"/>
      <c r="CO118" s="908"/>
      <c r="CP118" s="908"/>
      <c r="CQ118" s="908"/>
      <c r="CR118" s="908"/>
      <c r="CS118" s="908"/>
      <c r="CT118" s="908"/>
      <c r="CU118" s="908"/>
      <c r="CV118" s="908"/>
      <c r="CW118" s="908"/>
      <c r="CX118" s="908"/>
      <c r="CY118" s="908"/>
      <c r="CZ118" s="908"/>
      <c r="DA118" s="908"/>
      <c r="DB118" s="908"/>
      <c r="DC118" s="908"/>
      <c r="DD118" s="908"/>
      <c r="DE118" s="908"/>
      <c r="DF118" s="908"/>
      <c r="DG118" s="908"/>
      <c r="DH118" s="908"/>
      <c r="DI118" s="908"/>
      <c r="DJ118" s="908"/>
      <c r="DK118" s="908"/>
      <c r="DL118" s="908"/>
      <c r="DM118" s="908"/>
      <c r="DN118" s="908"/>
      <c r="DO118" s="908"/>
      <c r="DP118" s="908"/>
      <c r="DQ118" s="908"/>
      <c r="DR118" s="908"/>
      <c r="DS118" s="908"/>
      <c r="DT118" s="908"/>
      <c r="DU118" s="908"/>
      <c r="DV118" s="908"/>
      <c r="DW118" s="908"/>
      <c r="DX118" s="908"/>
      <c r="DY118" s="908"/>
      <c r="DZ118" s="908"/>
      <c r="EA118" s="908"/>
      <c r="EB118" s="908"/>
      <c r="EC118" s="908"/>
      <c r="ED118" s="908"/>
      <c r="EE118" s="908"/>
      <c r="EF118" s="908"/>
      <c r="EG118" s="908"/>
      <c r="EH118" s="908"/>
      <c r="EI118" s="908"/>
      <c r="EJ118" s="908"/>
      <c r="EK118" s="908"/>
      <c r="EL118" s="908"/>
      <c r="EM118" s="908"/>
      <c r="EN118" s="908"/>
      <c r="EO118" s="908"/>
      <c r="EP118" s="908"/>
      <c r="EQ118" s="908"/>
      <c r="ER118" s="908"/>
      <c r="ES118" s="908"/>
      <c r="ET118" s="908"/>
      <c r="EU118" s="908"/>
      <c r="EV118" s="908"/>
      <c r="EW118" s="908"/>
      <c r="EX118" s="908"/>
      <c r="EY118" s="908"/>
      <c r="EZ118" s="908"/>
      <c r="FA118" s="908"/>
      <c r="FB118" s="908"/>
      <c r="FC118" s="908"/>
      <c r="FD118" s="908"/>
      <c r="FE118" s="908"/>
      <c r="FF118" s="908"/>
      <c r="FG118" s="908"/>
      <c r="FH118" s="908"/>
      <c r="FI118" s="908"/>
      <c r="FJ118" s="908"/>
      <c r="FK118" s="908"/>
      <c r="FL118" s="908"/>
      <c r="FM118" s="908"/>
      <c r="FN118" s="908"/>
      <c r="FO118" s="908"/>
      <c r="FP118" s="908"/>
      <c r="FQ118" s="908"/>
      <c r="FR118" s="908"/>
      <c r="FS118" s="908"/>
      <c r="FT118" s="908"/>
      <c r="FU118" s="908"/>
      <c r="FV118" s="908"/>
      <c r="FW118" s="908"/>
      <c r="FX118" s="908"/>
      <c r="FY118" s="908"/>
      <c r="FZ118" s="908"/>
      <c r="GA118" s="908"/>
      <c r="GB118" s="908"/>
      <c r="GC118" s="908"/>
      <c r="GD118" s="908"/>
      <c r="GE118" s="908"/>
      <c r="GF118" s="908"/>
      <c r="GG118" s="908"/>
      <c r="GH118" s="908"/>
      <c r="GI118" s="908"/>
      <c r="GJ118" s="908"/>
      <c r="GK118" s="908"/>
      <c r="GL118" s="908"/>
      <c r="GM118" s="908"/>
      <c r="GN118" s="908"/>
      <c r="GO118" s="908"/>
      <c r="GP118" s="908"/>
      <c r="GQ118" s="908"/>
      <c r="GR118" s="908"/>
      <c r="GS118" s="908"/>
      <c r="GT118" s="908"/>
      <c r="GU118" s="908"/>
      <c r="GV118" s="908"/>
      <c r="GW118" s="908"/>
      <c r="GX118" s="908"/>
      <c r="GY118" s="908"/>
      <c r="GZ118" s="908"/>
      <c r="HA118" s="908"/>
      <c r="HB118" s="908"/>
      <c r="HC118" s="908"/>
      <c r="HD118" s="908"/>
      <c r="HE118" s="908"/>
      <c r="HF118" s="908"/>
      <c r="HG118" s="908"/>
      <c r="HH118" s="908"/>
      <c r="HI118" s="908"/>
      <c r="HJ118" s="908"/>
      <c r="HK118" s="908"/>
      <c r="HL118" s="908"/>
      <c r="HM118" s="908"/>
      <c r="HN118" s="908"/>
      <c r="HO118" s="908"/>
      <c r="HP118" s="908"/>
      <c r="HQ118" s="908"/>
      <c r="HR118" s="908"/>
      <c r="HS118" s="908"/>
      <c r="HT118" s="908"/>
      <c r="HU118" s="908"/>
      <c r="HV118" s="908"/>
      <c r="HW118" s="908"/>
      <c r="HX118" s="908"/>
      <c r="HY118" s="908"/>
      <c r="HZ118" s="908"/>
      <c r="IA118" s="908"/>
      <c r="IB118" s="908"/>
      <c r="IC118" s="908"/>
      <c r="ID118" s="908"/>
      <c r="IE118" s="908"/>
      <c r="IF118" s="908"/>
      <c r="IG118" s="908"/>
      <c r="IH118" s="908"/>
      <c r="II118" s="908"/>
      <c r="IJ118" s="908"/>
      <c r="IK118" s="908"/>
      <c r="IL118" s="908"/>
      <c r="IM118" s="908"/>
      <c r="IN118" s="908"/>
      <c r="IO118" s="908"/>
      <c r="IP118" s="908"/>
      <c r="IQ118" s="908"/>
      <c r="IR118" s="908"/>
      <c r="IS118" s="908"/>
      <c r="IT118" s="908"/>
      <c r="IU118" s="908"/>
      <c r="IV118" s="908"/>
      <c r="IW118" s="908"/>
      <c r="IX118" s="908"/>
      <c r="IY118" s="908"/>
      <c r="IZ118" s="908"/>
      <c r="JA118" s="908"/>
      <c r="JB118" s="908"/>
      <c r="JC118" s="908"/>
      <c r="JD118" s="908"/>
      <c r="JE118" s="908"/>
      <c r="JF118" s="908"/>
      <c r="JG118" s="908"/>
      <c r="JH118" s="908"/>
      <c r="JI118" s="908"/>
      <c r="JJ118" s="908"/>
      <c r="JK118" s="908"/>
      <c r="JL118" s="908"/>
      <c r="JM118" s="908"/>
      <c r="JN118" s="908"/>
      <c r="JO118" s="908"/>
      <c r="JP118" s="908"/>
      <c r="JQ118" s="908"/>
      <c r="JR118" s="908"/>
      <c r="JS118" s="908"/>
      <c r="JT118" s="908"/>
      <c r="JU118" s="908"/>
      <c r="JV118" s="908"/>
      <c r="JW118" s="908"/>
      <c r="JX118" s="908"/>
      <c r="JY118" s="908"/>
      <c r="JZ118" s="908"/>
      <c r="KA118" s="908"/>
      <c r="KB118" s="908"/>
      <c r="KC118" s="908"/>
      <c r="KD118" s="908"/>
      <c r="KE118" s="908"/>
      <c r="KF118" s="908"/>
      <c r="KG118" s="908"/>
      <c r="KH118" s="908"/>
      <c r="KI118" s="908"/>
      <c r="KJ118" s="908"/>
      <c r="KK118" s="908"/>
      <c r="KL118" s="908"/>
      <c r="KM118" s="908"/>
      <c r="KN118" s="908"/>
      <c r="KO118" s="908"/>
      <c r="KP118" s="908"/>
      <c r="KQ118" s="908"/>
      <c r="KR118" s="908"/>
      <c r="KS118" s="908"/>
      <c r="KT118" s="908"/>
      <c r="KU118" s="908"/>
      <c r="KV118" s="908"/>
      <c r="KW118" s="908"/>
      <c r="KX118" s="908"/>
      <c r="KY118" s="908"/>
      <c r="KZ118" s="908"/>
      <c r="LA118" s="908"/>
      <c r="LB118" s="908"/>
      <c r="LC118" s="908"/>
      <c r="LD118" s="908"/>
      <c r="LE118" s="908"/>
      <c r="LF118" s="908"/>
      <c r="LG118" s="908"/>
      <c r="LH118" s="908"/>
      <c r="LI118" s="908"/>
      <c r="LJ118" s="908"/>
      <c r="LK118" s="908"/>
      <c r="LL118" s="908"/>
      <c r="LM118" s="908"/>
      <c r="LN118" s="908"/>
      <c r="LO118" s="908"/>
      <c r="LP118" s="908"/>
      <c r="LQ118" s="908"/>
      <c r="LR118" s="908"/>
      <c r="LS118" s="908"/>
      <c r="LT118" s="908"/>
      <c r="LU118" s="908"/>
      <c r="LV118" s="908"/>
      <c r="LW118" s="908"/>
      <c r="LX118" s="908"/>
      <c r="LY118" s="908"/>
      <c r="LZ118" s="908"/>
      <c r="MA118" s="908"/>
      <c r="MB118" s="908"/>
      <c r="MC118" s="908"/>
      <c r="MD118" s="908"/>
      <c r="ME118" s="908"/>
      <c r="MF118" s="908"/>
      <c r="MG118" s="908"/>
      <c r="MH118" s="908"/>
      <c r="MI118" s="908"/>
      <c r="MJ118" s="908"/>
      <c r="MK118" s="908"/>
      <c r="ML118" s="908"/>
      <c r="MM118" s="908"/>
      <c r="MN118" s="908"/>
      <c r="MO118" s="908"/>
      <c r="MP118" s="908"/>
      <c r="MQ118" s="908"/>
      <c r="MR118" s="908"/>
      <c r="MS118" s="908"/>
      <c r="MT118" s="908"/>
      <c r="MU118" s="908"/>
      <c r="MV118" s="908"/>
      <c r="MW118" s="908"/>
      <c r="MX118" s="908"/>
      <c r="MY118" s="908"/>
      <c r="MZ118" s="908"/>
      <c r="NA118" s="908"/>
      <c r="NB118" s="908"/>
      <c r="NC118" s="908"/>
      <c r="ND118" s="908"/>
      <c r="NE118" s="908"/>
      <c r="NF118" s="908"/>
      <c r="NG118" s="908"/>
      <c r="NH118" s="908"/>
      <c r="NI118" s="908"/>
      <c r="NJ118" s="908"/>
      <c r="NK118" s="908"/>
      <c r="NL118" s="908"/>
      <c r="NM118" s="908"/>
      <c r="NN118" s="908"/>
      <c r="NO118" s="908"/>
      <c r="NP118" s="908"/>
      <c r="NQ118" s="908"/>
      <c r="NR118" s="908"/>
      <c r="NS118" s="908"/>
      <c r="NT118" s="908"/>
      <c r="NU118" s="908"/>
      <c r="NV118" s="908"/>
      <c r="NW118" s="908"/>
      <c r="NX118" s="908"/>
      <c r="NY118" s="908"/>
      <c r="NZ118" s="908"/>
      <c r="OA118" s="908"/>
      <c r="OB118" s="908"/>
      <c r="OC118" s="908"/>
      <c r="OD118" s="908"/>
      <c r="OE118" s="908"/>
      <c r="OF118" s="908"/>
      <c r="OG118" s="908"/>
      <c r="OH118" s="908"/>
      <c r="OI118" s="908"/>
      <c r="OJ118" s="908"/>
      <c r="OK118" s="908"/>
      <c r="OL118" s="908"/>
      <c r="OM118" s="908"/>
      <c r="ON118" s="908"/>
      <c r="OO118" s="908"/>
      <c r="OP118" s="908"/>
      <c r="OQ118" s="908"/>
      <c r="OR118" s="908"/>
      <c r="OS118" s="908"/>
      <c r="OT118" s="908"/>
      <c r="OU118" s="908"/>
      <c r="OV118" s="908"/>
      <c r="OW118" s="908"/>
      <c r="OX118" s="908"/>
      <c r="OY118" s="908"/>
      <c r="OZ118" s="908"/>
      <c r="PA118" s="908"/>
      <c r="PB118" s="908"/>
      <c r="PC118" s="908"/>
      <c r="PD118" s="908"/>
      <c r="PE118" s="908"/>
      <c r="PF118" s="908"/>
      <c r="PG118" s="908"/>
      <c r="PH118" s="908"/>
      <c r="PI118" s="908"/>
      <c r="PJ118" s="908"/>
      <c r="PK118" s="908"/>
      <c r="PL118" s="908"/>
      <c r="PM118" s="908"/>
      <c r="PN118" s="908"/>
      <c r="PO118" s="908"/>
      <c r="PP118" s="908"/>
      <c r="PQ118" s="908"/>
      <c r="PR118" s="908"/>
      <c r="PS118" s="908"/>
      <c r="PT118" s="908"/>
      <c r="PU118" s="908"/>
      <c r="PV118" s="908"/>
      <c r="PW118" s="908"/>
      <c r="PX118" s="908"/>
      <c r="PY118" s="908"/>
      <c r="PZ118" s="908"/>
      <c r="QA118" s="908"/>
      <c r="QB118" s="908"/>
      <c r="QC118" s="908"/>
      <c r="QD118" s="908"/>
      <c r="QE118" s="908"/>
      <c r="QF118" s="908"/>
      <c r="QG118" s="908"/>
      <c r="QH118" s="908"/>
      <c r="QI118" s="908"/>
      <c r="QJ118" s="908"/>
      <c r="QK118" s="908"/>
      <c r="QL118" s="908"/>
      <c r="QM118" s="908"/>
      <c r="QN118" s="908"/>
      <c r="QO118" s="908"/>
      <c r="QP118" s="908"/>
      <c r="QQ118" s="908"/>
      <c r="QR118" s="908"/>
      <c r="QS118" s="908"/>
      <c r="QT118" s="908"/>
      <c r="QU118" s="908"/>
      <c r="QV118" s="908"/>
      <c r="QW118" s="908"/>
      <c r="QX118" s="908"/>
      <c r="QY118" s="908"/>
      <c r="QZ118" s="908"/>
      <c r="RA118" s="908"/>
      <c r="RB118" s="908"/>
      <c r="RC118" s="908"/>
      <c r="RD118" s="908"/>
      <c r="RE118" s="908"/>
      <c r="RF118" s="908"/>
      <c r="RG118" s="908"/>
      <c r="RH118" s="908"/>
      <c r="RI118" s="908"/>
      <c r="RJ118" s="908"/>
      <c r="RK118" s="908"/>
      <c r="RL118" s="908"/>
      <c r="RM118" s="908"/>
      <c r="RN118" s="908"/>
      <c r="RO118" s="908"/>
      <c r="RP118" s="908"/>
      <c r="RQ118" s="908"/>
      <c r="RR118" s="908"/>
      <c r="RS118" s="908"/>
      <c r="RT118" s="908"/>
      <c r="RU118" s="908"/>
      <c r="RV118" s="908"/>
      <c r="RW118" s="908"/>
      <c r="RX118" s="908"/>
      <c r="RY118" s="908"/>
      <c r="RZ118" s="908"/>
      <c r="SA118" s="908"/>
      <c r="SB118" s="908"/>
      <c r="SC118" s="908"/>
      <c r="SD118" s="908"/>
      <c r="SE118" s="908"/>
      <c r="SF118" s="908"/>
      <c r="SG118" s="908"/>
      <c r="SH118" s="908"/>
      <c r="SI118" s="908"/>
      <c r="SJ118" s="908"/>
      <c r="SK118" s="908"/>
      <c r="SL118" s="908"/>
      <c r="SM118" s="908"/>
      <c r="SN118" s="908"/>
      <c r="SO118" s="908"/>
      <c r="SP118" s="908"/>
      <c r="SQ118" s="908"/>
      <c r="SR118" s="908"/>
      <c r="SS118" s="908"/>
      <c r="ST118" s="908"/>
      <c r="SU118" s="908"/>
      <c r="SV118" s="908"/>
      <c r="SW118" s="908"/>
      <c r="SX118" s="908"/>
      <c r="SY118" s="908"/>
      <c r="SZ118" s="908"/>
      <c r="TA118" s="908"/>
      <c r="TB118" s="908"/>
      <c r="TC118" s="908"/>
      <c r="TD118" s="908"/>
      <c r="TE118" s="908"/>
      <c r="TF118" s="908"/>
      <c r="TG118" s="908"/>
      <c r="TH118" s="908"/>
      <c r="TI118" s="908"/>
      <c r="TJ118" s="908"/>
      <c r="TK118" s="908"/>
      <c r="TL118" s="908"/>
      <c r="TM118" s="908"/>
      <c r="TN118" s="908"/>
      <c r="TO118" s="908"/>
      <c r="TP118" s="908"/>
      <c r="TQ118" s="908"/>
      <c r="TR118" s="908"/>
      <c r="TS118" s="908"/>
      <c r="TT118" s="908"/>
      <c r="TU118" s="908"/>
      <c r="TV118" s="908"/>
      <c r="TW118" s="908"/>
      <c r="TX118" s="908"/>
      <c r="TY118" s="908"/>
      <c r="TZ118" s="908"/>
      <c r="UA118" s="908"/>
      <c r="UB118" s="908"/>
      <c r="UC118" s="908"/>
      <c r="UD118" s="908"/>
      <c r="UE118" s="908"/>
      <c r="UF118" s="908"/>
      <c r="UG118" s="908"/>
      <c r="UH118" s="908"/>
      <c r="UI118" s="908"/>
      <c r="UJ118" s="908"/>
      <c r="UK118" s="908"/>
      <c r="UL118" s="908"/>
      <c r="UM118" s="908"/>
      <c r="UN118" s="908"/>
      <c r="UO118" s="908"/>
      <c r="UP118" s="908"/>
      <c r="UQ118" s="908"/>
      <c r="UR118" s="908"/>
      <c r="US118" s="908"/>
      <c r="UT118" s="908"/>
      <c r="UU118" s="908"/>
      <c r="UV118" s="908"/>
      <c r="UW118" s="908"/>
      <c r="UX118" s="908"/>
      <c r="UY118" s="908"/>
      <c r="UZ118" s="908"/>
      <c r="VA118" s="908"/>
      <c r="VB118" s="908"/>
      <c r="VC118" s="908"/>
      <c r="VD118" s="908"/>
      <c r="VE118" s="908"/>
      <c r="VF118" s="908"/>
      <c r="VG118" s="908"/>
      <c r="VH118" s="908"/>
      <c r="VI118" s="908"/>
      <c r="VJ118" s="908"/>
      <c r="VK118" s="908"/>
      <c r="VL118" s="908"/>
      <c r="VM118" s="908"/>
      <c r="VN118" s="908"/>
      <c r="VO118" s="908"/>
      <c r="VP118" s="908"/>
      <c r="VQ118" s="908"/>
      <c r="VR118" s="908"/>
      <c r="VS118" s="908"/>
      <c r="VT118" s="908"/>
      <c r="VU118" s="908"/>
      <c r="VV118" s="908"/>
      <c r="VW118" s="908"/>
      <c r="VX118" s="908"/>
      <c r="VY118" s="908"/>
      <c r="VZ118" s="908"/>
      <c r="WA118" s="908"/>
      <c r="WB118" s="908"/>
      <c r="WC118" s="908"/>
      <c r="WD118" s="908"/>
      <c r="WE118" s="908"/>
      <c r="WF118" s="908"/>
      <c r="WG118" s="908"/>
      <c r="WH118" s="908"/>
      <c r="WI118" s="908"/>
      <c r="WJ118" s="908"/>
      <c r="WK118" s="908"/>
      <c r="WL118" s="908"/>
      <c r="WM118" s="908"/>
      <c r="WN118" s="908"/>
      <c r="WO118" s="908"/>
      <c r="WP118" s="908"/>
      <c r="WQ118" s="908"/>
      <c r="WR118" s="908"/>
      <c r="WS118" s="908"/>
      <c r="WT118" s="908"/>
      <c r="WU118" s="908"/>
      <c r="WV118" s="908"/>
      <c r="WW118" s="908"/>
      <c r="WX118" s="908"/>
      <c r="WY118" s="908"/>
      <c r="WZ118" s="908"/>
      <c r="XA118" s="908"/>
      <c r="XB118" s="908"/>
      <c r="XC118" s="908"/>
      <c r="XD118" s="908"/>
      <c r="XE118" s="908"/>
      <c r="XF118" s="908"/>
      <c r="XG118" s="908"/>
      <c r="XH118" s="908"/>
      <c r="XI118" s="908"/>
      <c r="XJ118" s="908"/>
      <c r="XK118" s="908"/>
      <c r="XL118" s="908"/>
      <c r="XM118" s="908"/>
      <c r="XN118" s="908"/>
      <c r="XO118" s="908"/>
      <c r="XP118" s="908"/>
      <c r="XQ118" s="908"/>
      <c r="XR118" s="908"/>
      <c r="XS118" s="908"/>
      <c r="XT118" s="908"/>
      <c r="XU118" s="908"/>
      <c r="XV118" s="908"/>
      <c r="XW118" s="908"/>
      <c r="XX118" s="908"/>
      <c r="XY118" s="908"/>
      <c r="XZ118" s="908"/>
      <c r="YA118" s="908"/>
      <c r="YB118" s="908"/>
      <c r="YC118" s="908"/>
      <c r="YD118" s="908"/>
      <c r="YE118" s="908"/>
      <c r="YF118" s="908"/>
      <c r="YG118" s="908"/>
      <c r="YH118" s="908"/>
      <c r="YI118" s="908"/>
      <c r="YJ118" s="908"/>
      <c r="YK118" s="908"/>
      <c r="YL118" s="908"/>
      <c r="YM118" s="908"/>
      <c r="YN118" s="908"/>
      <c r="YO118" s="908"/>
      <c r="YP118" s="908"/>
      <c r="YQ118" s="908"/>
      <c r="YR118" s="908"/>
      <c r="YS118" s="908"/>
      <c r="YT118" s="908"/>
      <c r="YU118" s="908"/>
      <c r="YV118" s="908"/>
      <c r="YW118" s="908"/>
      <c r="YX118" s="908"/>
      <c r="YY118" s="908"/>
      <c r="YZ118" s="908"/>
      <c r="ZA118" s="908"/>
      <c r="ZB118" s="908"/>
      <c r="ZC118" s="908"/>
      <c r="ZD118" s="908"/>
      <c r="ZE118" s="908"/>
      <c r="ZF118" s="908"/>
      <c r="ZG118" s="908"/>
      <c r="ZH118" s="908"/>
      <c r="ZI118" s="908"/>
      <c r="ZJ118" s="908"/>
      <c r="ZK118" s="908"/>
      <c r="ZL118" s="908"/>
      <c r="ZM118" s="908"/>
      <c r="ZN118" s="908"/>
      <c r="ZO118" s="908"/>
      <c r="ZP118" s="908"/>
      <c r="ZQ118" s="908"/>
      <c r="ZR118" s="908"/>
      <c r="ZS118" s="908"/>
      <c r="ZT118" s="908"/>
      <c r="ZU118" s="908"/>
      <c r="ZV118" s="908"/>
      <c r="ZW118" s="908"/>
      <c r="ZX118" s="908"/>
      <c r="ZY118" s="908"/>
      <c r="ZZ118" s="908"/>
      <c r="AAA118" s="908"/>
      <c r="AAB118" s="908"/>
      <c r="AAC118" s="908"/>
      <c r="AAD118" s="908"/>
      <c r="AAE118" s="908"/>
      <c r="AAF118" s="908"/>
      <c r="AAG118" s="908"/>
      <c r="AAH118" s="908"/>
      <c r="AAI118" s="908"/>
      <c r="AAJ118" s="908"/>
      <c r="AAK118" s="908"/>
      <c r="AAL118" s="908"/>
      <c r="AAM118" s="908"/>
      <c r="AAN118" s="908"/>
      <c r="AAO118" s="908"/>
      <c r="AAP118" s="908"/>
      <c r="AAQ118" s="908"/>
      <c r="AAR118" s="908"/>
      <c r="AAS118" s="908"/>
      <c r="AAT118" s="908"/>
      <c r="AAU118" s="908"/>
      <c r="AAV118" s="908"/>
      <c r="AAW118" s="908"/>
      <c r="AAX118" s="908"/>
      <c r="AAY118" s="908"/>
      <c r="AAZ118" s="908"/>
      <c r="ABA118" s="908"/>
      <c r="ABB118" s="908"/>
      <c r="ABC118" s="908"/>
      <c r="ABD118" s="908"/>
      <c r="ABE118" s="908"/>
      <c r="ABF118" s="908"/>
      <c r="ABG118" s="908"/>
      <c r="ABH118" s="908"/>
      <c r="ABI118" s="908"/>
      <c r="ABJ118" s="908"/>
      <c r="ABK118" s="908"/>
      <c r="ABL118" s="908"/>
      <c r="ABM118" s="908"/>
      <c r="ABN118" s="908"/>
      <c r="ABO118" s="908"/>
      <c r="ABP118" s="908"/>
      <c r="ABQ118" s="908"/>
      <c r="ABR118" s="908"/>
      <c r="ABS118" s="908"/>
      <c r="ABT118" s="908"/>
      <c r="ABU118" s="908"/>
      <c r="ABV118" s="908"/>
      <c r="ABW118" s="908"/>
      <c r="ABX118" s="908"/>
      <c r="ABY118" s="908"/>
      <c r="ABZ118" s="908"/>
      <c r="ACA118" s="908"/>
      <c r="ACB118" s="908"/>
      <c r="ACC118" s="908"/>
      <c r="ACD118" s="908"/>
      <c r="ACE118" s="908"/>
      <c r="ACF118" s="908"/>
      <c r="ACG118" s="908"/>
      <c r="ACH118" s="908"/>
      <c r="ACI118" s="908"/>
      <c r="ACJ118" s="908"/>
      <c r="ACK118" s="908"/>
      <c r="ACL118" s="908"/>
      <c r="ACM118" s="908"/>
      <c r="ACN118" s="908"/>
      <c r="ACO118" s="908"/>
      <c r="ACP118" s="908"/>
      <c r="ACQ118" s="908"/>
      <c r="ACR118" s="908"/>
      <c r="ACS118" s="908"/>
      <c r="ACT118" s="908"/>
      <c r="ACU118" s="908"/>
      <c r="ACV118" s="908"/>
      <c r="ACW118" s="908"/>
      <c r="ACX118" s="908"/>
      <c r="ACY118" s="908"/>
      <c r="ACZ118" s="908"/>
      <c r="ADA118" s="908"/>
      <c r="ADB118" s="908"/>
      <c r="ADC118" s="908"/>
      <c r="ADD118" s="908"/>
      <c r="ADE118" s="908"/>
      <c r="ADF118" s="908"/>
      <c r="ADG118" s="908"/>
      <c r="ADH118" s="908"/>
      <c r="ADI118" s="908"/>
      <c r="ADJ118" s="908"/>
      <c r="ADK118" s="908"/>
      <c r="ADL118" s="908"/>
      <c r="ADM118" s="908"/>
      <c r="ADN118" s="908"/>
      <c r="ADO118" s="908"/>
      <c r="ADP118" s="908"/>
      <c r="ADQ118" s="908"/>
      <c r="ADR118" s="908"/>
      <c r="ADS118" s="908"/>
      <c r="ADT118" s="908"/>
      <c r="ADU118" s="908"/>
      <c r="ADV118" s="908"/>
      <c r="ADW118" s="908"/>
      <c r="ADX118" s="908"/>
      <c r="ADY118" s="908"/>
      <c r="ADZ118" s="908"/>
      <c r="AEA118" s="908"/>
      <c r="AEB118" s="908"/>
      <c r="AEC118" s="908"/>
      <c r="AED118" s="908"/>
      <c r="AEE118" s="908"/>
      <c r="AEF118" s="908"/>
      <c r="AEG118" s="908"/>
      <c r="AEH118" s="908"/>
      <c r="AEI118" s="908"/>
      <c r="AEJ118" s="908"/>
      <c r="AEK118" s="908"/>
      <c r="AEL118" s="908"/>
      <c r="AEM118" s="908"/>
      <c r="AEN118" s="908"/>
      <c r="AEO118" s="908"/>
      <c r="AEP118" s="908"/>
      <c r="AEQ118" s="908"/>
      <c r="AER118" s="908"/>
      <c r="AES118" s="908"/>
      <c r="AET118" s="908"/>
      <c r="AEU118" s="908"/>
      <c r="AEV118" s="908"/>
      <c r="AEW118" s="908"/>
      <c r="AEX118" s="908"/>
      <c r="AEY118" s="908"/>
      <c r="AEZ118" s="908"/>
      <c r="AFA118" s="908"/>
      <c r="AFB118" s="908"/>
      <c r="AFC118" s="908"/>
      <c r="AFD118" s="908"/>
      <c r="AFE118" s="908"/>
      <c r="AFF118" s="908"/>
      <c r="AFG118" s="908"/>
      <c r="AFH118" s="908"/>
      <c r="AFI118" s="908"/>
      <c r="AFJ118" s="908"/>
      <c r="AFK118" s="908"/>
      <c r="AFL118" s="908"/>
      <c r="AFM118" s="908"/>
      <c r="AFN118" s="908"/>
      <c r="AFO118" s="908"/>
      <c r="AFP118" s="908"/>
      <c r="AFQ118" s="908"/>
      <c r="AFR118" s="908"/>
      <c r="AFS118" s="908"/>
      <c r="AFT118" s="908"/>
      <c r="AFU118" s="908"/>
      <c r="AFV118" s="908"/>
      <c r="AFW118" s="908"/>
      <c r="AFX118" s="908"/>
      <c r="AFY118" s="908"/>
      <c r="AFZ118" s="908"/>
      <c r="AGA118" s="908"/>
      <c r="AGB118" s="908"/>
      <c r="AGC118" s="908"/>
      <c r="AGD118" s="908"/>
      <c r="AGE118" s="908"/>
      <c r="AGF118" s="908"/>
      <c r="AGG118" s="908"/>
      <c r="AGH118" s="908"/>
      <c r="AGI118" s="908"/>
      <c r="AGJ118" s="908"/>
      <c r="AGK118" s="908"/>
      <c r="AGL118" s="908"/>
      <c r="AGM118" s="908"/>
      <c r="AGN118" s="908"/>
      <c r="AGO118" s="908"/>
      <c r="AGP118" s="908"/>
      <c r="AGQ118" s="908"/>
      <c r="AGR118" s="908"/>
      <c r="AGS118" s="908"/>
      <c r="AGT118" s="908"/>
      <c r="AGU118" s="908"/>
      <c r="AGV118" s="908"/>
      <c r="AGW118" s="908"/>
      <c r="AGX118" s="908"/>
      <c r="AGY118" s="908"/>
      <c r="AGZ118" s="908"/>
      <c r="AHA118" s="908"/>
      <c r="AHB118" s="908"/>
      <c r="AHC118" s="908"/>
      <c r="AHD118" s="908"/>
      <c r="AHE118" s="908"/>
      <c r="AHF118" s="908"/>
      <c r="AHG118" s="908"/>
      <c r="AHH118" s="908"/>
      <c r="AHI118" s="908"/>
      <c r="AHJ118" s="908"/>
      <c r="AHK118" s="908"/>
      <c r="AHL118" s="908"/>
      <c r="AHM118" s="908"/>
      <c r="AHN118" s="908"/>
      <c r="AHO118" s="908"/>
      <c r="AHP118" s="908"/>
      <c r="AHQ118" s="908"/>
      <c r="AHR118" s="908"/>
      <c r="AHS118" s="908"/>
      <c r="AHT118" s="908"/>
      <c r="AHU118" s="908"/>
      <c r="AHV118" s="908"/>
      <c r="AHW118" s="908"/>
      <c r="AHX118" s="908"/>
      <c r="AHY118" s="908"/>
      <c r="AHZ118" s="908"/>
      <c r="AIA118" s="908"/>
      <c r="AIB118" s="908"/>
      <c r="AIC118" s="908"/>
      <c r="AID118" s="908"/>
      <c r="AIE118" s="908"/>
      <c r="AIF118" s="908"/>
      <c r="AIG118" s="908"/>
      <c r="AIH118" s="908"/>
      <c r="AII118" s="908"/>
      <c r="AIJ118" s="908"/>
      <c r="AIK118" s="908"/>
      <c r="AIL118" s="908"/>
      <c r="AIM118" s="908"/>
      <c r="AIN118" s="908"/>
      <c r="AIO118" s="908"/>
      <c r="AIP118" s="908"/>
      <c r="AIQ118" s="908"/>
      <c r="AIR118" s="908"/>
      <c r="AIS118" s="908"/>
      <c r="AIT118" s="908"/>
      <c r="AIU118" s="908"/>
      <c r="AIV118" s="908"/>
      <c r="AIW118" s="908"/>
      <c r="AIX118" s="908"/>
      <c r="AIY118" s="908"/>
      <c r="AIZ118" s="908"/>
      <c r="AJA118" s="908"/>
      <c r="AJB118" s="908"/>
      <c r="AJC118" s="908"/>
      <c r="AJD118" s="908"/>
      <c r="AJE118" s="908"/>
      <c r="AJF118" s="908"/>
      <c r="AJG118" s="908"/>
      <c r="AJH118" s="908"/>
      <c r="AJI118" s="908"/>
      <c r="AJJ118" s="908"/>
      <c r="AJK118" s="908"/>
      <c r="AJL118" s="908"/>
      <c r="AJM118" s="908"/>
      <c r="AJN118" s="908"/>
      <c r="AJO118" s="908"/>
      <c r="AJP118" s="908"/>
      <c r="AJQ118" s="908"/>
      <c r="AJR118" s="908"/>
      <c r="AJS118" s="908"/>
      <c r="AJT118" s="908"/>
      <c r="AJU118" s="908"/>
      <c r="AJV118" s="908"/>
      <c r="AJW118" s="908"/>
      <c r="AJX118" s="908"/>
      <c r="AJY118" s="908"/>
      <c r="AJZ118" s="908"/>
      <c r="AKA118" s="908"/>
      <c r="AKB118" s="908"/>
      <c r="AKC118" s="908"/>
      <c r="AKD118" s="908"/>
      <c r="AKE118" s="908"/>
      <c r="AKF118" s="908"/>
      <c r="AKG118" s="908"/>
      <c r="AKH118" s="908"/>
      <c r="AKI118" s="908"/>
      <c r="AKJ118" s="908"/>
      <c r="AKK118" s="908"/>
      <c r="AKL118" s="908"/>
      <c r="AKM118" s="908"/>
      <c r="AKN118" s="908"/>
      <c r="AKO118" s="908"/>
      <c r="AKP118" s="908"/>
      <c r="AKQ118" s="908"/>
      <c r="AKR118" s="908"/>
      <c r="AKS118" s="908"/>
      <c r="AKT118" s="908"/>
      <c r="AKU118" s="908"/>
      <c r="AKV118" s="908"/>
      <c r="AKW118" s="908"/>
      <c r="AKX118" s="908"/>
      <c r="AKY118" s="908"/>
      <c r="AKZ118" s="908"/>
      <c r="ALA118" s="908"/>
      <c r="ALB118" s="908"/>
      <c r="ALC118" s="908"/>
      <c r="ALD118" s="908"/>
      <c r="ALE118" s="908"/>
      <c r="ALF118" s="908"/>
      <c r="ALG118" s="908"/>
      <c r="ALH118" s="908"/>
      <c r="ALI118" s="908"/>
      <c r="ALJ118" s="908"/>
      <c r="ALK118" s="908"/>
      <c r="ALL118" s="908"/>
      <c r="ALM118" s="908"/>
      <c r="ALN118" s="908"/>
      <c r="ALO118" s="908"/>
      <c r="ALP118" s="908"/>
      <c r="ALQ118" s="908"/>
      <c r="ALR118" s="908"/>
      <c r="ALS118" s="908"/>
      <c r="ALT118" s="908"/>
      <c r="ALU118" s="908"/>
      <c r="ALV118" s="908"/>
      <c r="ALW118" s="908"/>
      <c r="ALX118" s="908"/>
      <c r="ALY118" s="908"/>
      <c r="ALZ118" s="908"/>
      <c r="AMA118" s="908"/>
      <c r="AMB118" s="908"/>
      <c r="AMC118" s="908"/>
      <c r="AMD118" s="908"/>
      <c r="AME118" s="908"/>
      <c r="AMF118" s="908"/>
      <c r="AMG118" s="908"/>
      <c r="AMH118" s="908"/>
      <c r="AMI118" s="908"/>
      <c r="AMJ118" s="908"/>
      <c r="AMK118" s="908"/>
      <c r="AML118" s="908"/>
      <c r="AMM118" s="908"/>
      <c r="AMN118" s="908"/>
      <c r="AMO118" s="908"/>
      <c r="AMP118" s="908"/>
      <c r="AMQ118" s="908"/>
      <c r="AMR118" s="908"/>
      <c r="AMS118" s="908"/>
      <c r="AMT118" s="908"/>
      <c r="AMU118" s="908"/>
      <c r="AMV118" s="908"/>
      <c r="AMW118" s="908"/>
      <c r="AMX118" s="908"/>
      <c r="AMY118" s="908"/>
      <c r="AMZ118" s="908"/>
      <c r="ANA118" s="908"/>
      <c r="ANB118" s="908"/>
      <c r="ANC118" s="908"/>
      <c r="AND118" s="908"/>
      <c r="ANE118" s="908"/>
      <c r="ANF118" s="908"/>
      <c r="ANG118" s="908"/>
      <c r="ANH118" s="908"/>
      <c r="ANI118" s="908"/>
      <c r="ANJ118" s="908"/>
      <c r="ANK118" s="908"/>
      <c r="ANL118" s="908"/>
      <c r="ANM118" s="908"/>
      <c r="ANN118" s="908"/>
      <c r="ANO118" s="908"/>
      <c r="ANP118" s="908"/>
      <c r="ANQ118" s="908"/>
      <c r="ANR118" s="908"/>
      <c r="ANS118" s="908"/>
      <c r="ANT118" s="908"/>
      <c r="ANU118" s="908"/>
      <c r="ANV118" s="908"/>
      <c r="ANW118" s="908"/>
      <c r="ANX118" s="908"/>
      <c r="ANY118" s="908"/>
      <c r="ANZ118" s="908"/>
      <c r="AOA118" s="908"/>
      <c r="AOB118" s="908"/>
      <c r="AOC118" s="908"/>
      <c r="AOD118" s="908"/>
      <c r="AOE118" s="908"/>
      <c r="AOF118" s="908"/>
      <c r="AOG118" s="908"/>
      <c r="AOH118" s="908"/>
      <c r="AOI118" s="908"/>
      <c r="AOJ118" s="908"/>
      <c r="AOK118" s="908"/>
      <c r="AOL118" s="908"/>
      <c r="AOM118" s="908"/>
      <c r="AON118" s="908"/>
      <c r="AOO118" s="908"/>
      <c r="AOP118" s="908"/>
      <c r="AOQ118" s="908"/>
      <c r="AOR118" s="908"/>
      <c r="AOS118" s="908"/>
      <c r="AOT118" s="908"/>
      <c r="AOU118" s="908"/>
      <c r="AOV118" s="908"/>
      <c r="AOW118" s="908"/>
      <c r="AOX118" s="908"/>
      <c r="AOY118" s="908"/>
      <c r="AOZ118" s="908"/>
      <c r="APA118" s="908"/>
      <c r="APB118" s="908"/>
      <c r="APC118" s="908"/>
      <c r="APD118" s="908"/>
      <c r="APE118" s="908"/>
      <c r="APF118" s="908"/>
      <c r="APG118" s="908"/>
      <c r="APH118" s="908"/>
      <c r="API118" s="908"/>
      <c r="APJ118" s="908"/>
      <c r="APK118" s="908"/>
      <c r="APL118" s="908"/>
      <c r="APM118" s="908"/>
      <c r="APN118" s="908"/>
      <c r="APO118" s="908"/>
      <c r="APP118" s="908"/>
      <c r="APQ118" s="908"/>
      <c r="APR118" s="908"/>
      <c r="APS118" s="908"/>
      <c r="APT118" s="908"/>
      <c r="APU118" s="908"/>
      <c r="APV118" s="908"/>
      <c r="APW118" s="908"/>
      <c r="APX118" s="908"/>
      <c r="APY118" s="908"/>
      <c r="APZ118" s="908"/>
      <c r="AQA118" s="908"/>
      <c r="AQB118" s="908"/>
      <c r="AQC118" s="908"/>
      <c r="AQD118" s="908"/>
      <c r="AQE118" s="908"/>
      <c r="AQF118" s="908"/>
      <c r="AQG118" s="908"/>
      <c r="AQH118" s="908"/>
      <c r="AQI118" s="908"/>
      <c r="AQJ118" s="908"/>
      <c r="AQK118" s="908"/>
      <c r="AQL118" s="908"/>
      <c r="AQM118" s="908"/>
      <c r="AQN118" s="908"/>
      <c r="AQO118" s="908"/>
      <c r="AQP118" s="908"/>
      <c r="AQQ118" s="908"/>
      <c r="AQR118" s="908"/>
      <c r="AQS118" s="908"/>
      <c r="AQT118" s="908"/>
      <c r="AQU118" s="908"/>
      <c r="AQV118" s="908"/>
      <c r="AQW118" s="908"/>
      <c r="AQX118" s="908"/>
      <c r="AQY118" s="908"/>
      <c r="AQZ118" s="908"/>
      <c r="ARA118" s="908"/>
      <c r="ARB118" s="908"/>
      <c r="ARC118" s="908"/>
      <c r="ARD118" s="908"/>
      <c r="ARE118" s="908"/>
      <c r="ARF118" s="908"/>
      <c r="ARG118" s="908"/>
      <c r="ARH118" s="908"/>
      <c r="ARI118" s="908"/>
      <c r="ARJ118" s="908"/>
      <c r="ARK118" s="908"/>
      <c r="ARL118" s="908"/>
      <c r="ARM118" s="908"/>
      <c r="ARN118" s="908"/>
      <c r="ARO118" s="908"/>
      <c r="ARP118" s="908"/>
      <c r="ARQ118" s="908"/>
      <c r="ARR118" s="908"/>
      <c r="ARS118" s="908"/>
      <c r="ART118" s="908"/>
      <c r="ARU118" s="908"/>
      <c r="ARV118" s="908"/>
      <c r="ARW118" s="908"/>
      <c r="ARX118" s="908"/>
      <c r="ARY118" s="908"/>
      <c r="ARZ118" s="908"/>
      <c r="ASA118" s="908"/>
      <c r="ASB118" s="908"/>
      <c r="ASC118" s="908"/>
      <c r="ASD118" s="908"/>
      <c r="ASE118" s="908"/>
      <c r="ASF118" s="908"/>
      <c r="ASG118" s="908"/>
      <c r="ASH118" s="908"/>
      <c r="ASI118" s="908"/>
      <c r="ASJ118" s="908"/>
      <c r="ASK118" s="908"/>
      <c r="ASL118" s="908"/>
      <c r="ASM118" s="908"/>
      <c r="ASN118" s="908"/>
      <c r="ASO118" s="908"/>
      <c r="ASP118" s="908"/>
      <c r="ASQ118" s="908"/>
      <c r="ASR118" s="908"/>
      <c r="ASS118" s="908"/>
      <c r="AST118" s="908"/>
      <c r="ASU118" s="908"/>
      <c r="ASV118" s="908"/>
      <c r="ASW118" s="908"/>
      <c r="ASX118" s="908"/>
      <c r="ASY118" s="908"/>
      <c r="ASZ118" s="908"/>
      <c r="ATA118" s="908"/>
      <c r="ATB118" s="908"/>
      <c r="ATC118" s="908"/>
      <c r="ATD118" s="908"/>
      <c r="ATE118" s="908"/>
      <c r="ATF118" s="908"/>
      <c r="ATG118" s="908"/>
      <c r="ATH118" s="908"/>
      <c r="ATI118" s="908"/>
      <c r="ATJ118" s="908"/>
      <c r="ATK118" s="908"/>
      <c r="ATL118" s="908"/>
      <c r="ATM118" s="908"/>
      <c r="ATN118" s="908"/>
      <c r="ATO118" s="908"/>
      <c r="ATP118" s="908"/>
      <c r="ATQ118" s="908"/>
      <c r="ATR118" s="908"/>
      <c r="ATS118" s="908"/>
      <c r="ATT118" s="908"/>
      <c r="ATU118" s="908"/>
      <c r="ATV118" s="908"/>
      <c r="ATW118" s="908"/>
      <c r="ATX118" s="908"/>
      <c r="ATY118" s="908"/>
      <c r="ATZ118" s="908"/>
      <c r="AUA118" s="908"/>
      <c r="AUB118" s="908"/>
      <c r="AUC118" s="908"/>
      <c r="AUD118" s="908"/>
      <c r="AUE118" s="908"/>
      <c r="AUF118" s="908"/>
      <c r="AUG118" s="908"/>
      <c r="AUH118" s="908"/>
      <c r="AUI118" s="908"/>
      <c r="AUJ118" s="908"/>
      <c r="AUK118" s="908"/>
      <c r="AUL118" s="908"/>
      <c r="AUM118" s="908"/>
      <c r="AUN118" s="908"/>
      <c r="AUO118" s="908"/>
      <c r="AUP118" s="908"/>
      <c r="AUQ118" s="908"/>
      <c r="AUR118" s="908"/>
      <c r="AUS118" s="908"/>
      <c r="AUT118" s="908"/>
      <c r="AUU118" s="908"/>
      <c r="AUV118" s="908"/>
      <c r="AUW118" s="908"/>
      <c r="AUX118" s="908"/>
      <c r="AUY118" s="908"/>
      <c r="AUZ118" s="908"/>
      <c r="AVA118" s="908"/>
      <c r="AVB118" s="908"/>
      <c r="AVC118" s="908"/>
      <c r="AVD118" s="908"/>
      <c r="AVE118" s="908"/>
      <c r="AVF118" s="908"/>
      <c r="AVG118" s="908"/>
      <c r="AVH118" s="908"/>
      <c r="AVI118" s="908"/>
      <c r="AVJ118" s="908"/>
      <c r="AVK118" s="908"/>
      <c r="AVL118" s="908"/>
      <c r="AVM118" s="908"/>
      <c r="AVN118" s="908"/>
      <c r="AVO118" s="908"/>
      <c r="AVP118" s="908"/>
      <c r="AVQ118" s="908"/>
      <c r="AVR118" s="908"/>
      <c r="AVS118" s="908"/>
      <c r="AVT118" s="908"/>
      <c r="AVU118" s="908"/>
      <c r="AVV118" s="908"/>
      <c r="AVW118" s="908"/>
      <c r="AVX118" s="908"/>
      <c r="AVY118" s="908"/>
      <c r="AVZ118" s="908"/>
      <c r="AWA118" s="908"/>
      <c r="AWB118" s="908"/>
      <c r="AWC118" s="908"/>
      <c r="AWD118" s="908"/>
      <c r="AWE118" s="908"/>
      <c r="AWF118" s="908"/>
      <c r="AWG118" s="908"/>
      <c r="AWH118" s="908"/>
      <c r="AWI118" s="908"/>
      <c r="AWJ118" s="908"/>
      <c r="AWK118" s="908"/>
      <c r="AWL118" s="908"/>
      <c r="AWM118" s="908"/>
      <c r="AWN118" s="908"/>
      <c r="AWO118" s="908"/>
      <c r="AWP118" s="908"/>
      <c r="AWQ118" s="908"/>
      <c r="AWR118" s="908"/>
      <c r="AWS118" s="908"/>
      <c r="AWT118" s="908"/>
      <c r="AWU118" s="908"/>
      <c r="AWV118" s="908"/>
      <c r="AWW118" s="908"/>
      <c r="AWX118" s="908"/>
      <c r="AWY118" s="908"/>
      <c r="AWZ118" s="908"/>
      <c r="AXA118" s="908"/>
      <c r="AXB118" s="908"/>
      <c r="AXC118" s="908"/>
      <c r="AXD118" s="908"/>
      <c r="AXE118" s="908"/>
      <c r="AXF118" s="908"/>
      <c r="AXG118" s="908"/>
      <c r="AXH118" s="908"/>
      <c r="AXI118" s="908"/>
      <c r="AXJ118" s="908"/>
      <c r="AXK118" s="908"/>
      <c r="AXL118" s="908"/>
      <c r="AXM118" s="908"/>
      <c r="AXN118" s="908"/>
      <c r="AXO118" s="908"/>
      <c r="AXP118" s="908"/>
      <c r="AXQ118" s="908"/>
      <c r="AXR118" s="908"/>
      <c r="AXS118" s="908"/>
      <c r="AXT118" s="908"/>
      <c r="AXU118" s="908"/>
      <c r="AXV118" s="908"/>
      <c r="AXW118" s="908"/>
      <c r="AXX118" s="908"/>
      <c r="AXY118" s="908"/>
      <c r="AXZ118" s="908"/>
      <c r="AYA118" s="908"/>
      <c r="AYB118" s="908"/>
      <c r="AYC118" s="908"/>
      <c r="AYD118" s="908"/>
      <c r="AYE118" s="908"/>
      <c r="AYF118" s="908"/>
      <c r="AYG118" s="908"/>
      <c r="AYH118" s="908"/>
      <c r="AYI118" s="908"/>
      <c r="AYJ118" s="908"/>
      <c r="AYK118" s="908"/>
      <c r="AYL118" s="908"/>
      <c r="AYM118" s="908"/>
      <c r="AYN118" s="908"/>
      <c r="AYO118" s="908"/>
      <c r="AYP118" s="908"/>
      <c r="AYQ118" s="908"/>
      <c r="AYR118" s="908"/>
      <c r="AYS118" s="908"/>
      <c r="AYT118" s="908"/>
      <c r="AYU118" s="908"/>
      <c r="AYV118" s="908"/>
      <c r="AYW118" s="908"/>
      <c r="AYX118" s="908"/>
      <c r="AYY118" s="908"/>
      <c r="AYZ118" s="908"/>
      <c r="AZA118" s="908"/>
      <c r="AZB118" s="908"/>
      <c r="AZC118" s="908"/>
      <c r="AZD118" s="908"/>
      <c r="AZE118" s="908"/>
      <c r="AZF118" s="908"/>
      <c r="AZG118" s="908"/>
      <c r="AZH118" s="908"/>
      <c r="AZI118" s="908"/>
      <c r="AZJ118" s="908"/>
      <c r="AZK118" s="908"/>
      <c r="AZL118" s="908"/>
      <c r="AZM118" s="908"/>
      <c r="AZN118" s="908"/>
      <c r="AZO118" s="908"/>
      <c r="AZP118" s="908"/>
      <c r="AZQ118" s="908"/>
      <c r="AZR118" s="908"/>
      <c r="AZS118" s="908"/>
      <c r="AZT118" s="908"/>
      <c r="AZU118" s="908"/>
      <c r="AZV118" s="908"/>
      <c r="AZW118" s="908"/>
      <c r="AZX118" s="908"/>
      <c r="AZY118" s="908"/>
      <c r="AZZ118" s="908"/>
      <c r="BAA118" s="908"/>
      <c r="BAB118" s="908"/>
      <c r="BAC118" s="908"/>
      <c r="BAD118" s="908"/>
      <c r="BAE118" s="908"/>
      <c r="BAF118" s="908"/>
      <c r="BAG118" s="908"/>
      <c r="BAH118" s="908"/>
      <c r="BAI118" s="908"/>
      <c r="BAJ118" s="908"/>
      <c r="BAK118" s="908"/>
      <c r="BAL118" s="908"/>
      <c r="BAM118" s="908"/>
      <c r="BAN118" s="908"/>
      <c r="BAO118" s="908"/>
      <c r="BAP118" s="908"/>
      <c r="BAQ118" s="908"/>
      <c r="BAR118" s="908"/>
      <c r="BAS118" s="908"/>
      <c r="BAT118" s="908"/>
      <c r="BAU118" s="908"/>
      <c r="BAV118" s="908"/>
      <c r="BAW118" s="908"/>
      <c r="BAX118" s="908"/>
      <c r="BAY118" s="908"/>
      <c r="BAZ118" s="908"/>
      <c r="BBA118" s="908"/>
      <c r="BBB118" s="908"/>
      <c r="BBC118" s="908"/>
      <c r="BBD118" s="908"/>
      <c r="BBE118" s="908"/>
      <c r="BBF118" s="908"/>
      <c r="BBG118" s="908"/>
      <c r="BBH118" s="908"/>
      <c r="BBI118" s="908"/>
      <c r="BBJ118" s="908"/>
      <c r="BBK118" s="908"/>
      <c r="BBL118" s="908"/>
      <c r="BBM118" s="908"/>
      <c r="BBN118" s="908"/>
      <c r="BBO118" s="908"/>
      <c r="BBP118" s="908"/>
      <c r="BBQ118" s="908"/>
      <c r="BBR118" s="908"/>
      <c r="BBS118" s="908"/>
      <c r="BBT118" s="908"/>
      <c r="BBU118" s="908"/>
      <c r="BBV118" s="908"/>
      <c r="BBW118" s="908"/>
      <c r="BBX118" s="908"/>
      <c r="BBY118" s="908"/>
      <c r="BBZ118" s="908"/>
      <c r="BCA118" s="908"/>
      <c r="BCB118" s="908"/>
      <c r="BCC118" s="908"/>
      <c r="BCD118" s="908"/>
      <c r="BCE118" s="908"/>
      <c r="BCF118" s="908"/>
      <c r="BCG118" s="908"/>
      <c r="BCH118" s="908"/>
      <c r="BCI118" s="908"/>
      <c r="BCJ118" s="908"/>
      <c r="BCK118" s="908"/>
      <c r="BCL118" s="908"/>
      <c r="BCM118" s="908"/>
      <c r="BCN118" s="908"/>
      <c r="BCO118" s="908"/>
      <c r="BCP118" s="908"/>
      <c r="BCQ118" s="908"/>
      <c r="BCR118" s="908"/>
      <c r="BCS118" s="908"/>
      <c r="BCT118" s="908"/>
      <c r="BCU118" s="908"/>
      <c r="BCV118" s="908"/>
      <c r="BCW118" s="908"/>
      <c r="BCX118" s="908"/>
      <c r="BCY118" s="908"/>
      <c r="BCZ118" s="908"/>
      <c r="BDA118" s="908"/>
      <c r="BDB118" s="908"/>
      <c r="BDC118" s="908"/>
      <c r="BDD118" s="908"/>
      <c r="BDE118" s="908"/>
      <c r="BDF118" s="908"/>
      <c r="BDG118" s="908"/>
      <c r="BDH118" s="908"/>
      <c r="BDI118" s="908"/>
      <c r="BDJ118" s="908"/>
      <c r="BDK118" s="908"/>
      <c r="BDL118" s="908"/>
      <c r="BDM118" s="908"/>
      <c r="BDN118" s="908"/>
      <c r="BDO118" s="908"/>
      <c r="BDP118" s="908"/>
      <c r="BDQ118" s="908"/>
      <c r="BDR118" s="908"/>
      <c r="BDS118" s="908"/>
      <c r="BDT118" s="908"/>
      <c r="BDU118" s="908"/>
      <c r="BDV118" s="908"/>
      <c r="BDW118" s="908"/>
      <c r="BDX118" s="908"/>
      <c r="BDY118" s="908"/>
      <c r="BDZ118" s="908"/>
      <c r="BEA118" s="908"/>
      <c r="BEB118" s="908"/>
      <c r="BEC118" s="908"/>
      <c r="BED118" s="908"/>
      <c r="BEE118" s="908"/>
      <c r="BEF118" s="908"/>
      <c r="BEG118" s="908"/>
      <c r="BEH118" s="908"/>
      <c r="BEI118" s="908"/>
      <c r="BEJ118" s="908"/>
      <c r="BEK118" s="908"/>
      <c r="BEL118" s="908"/>
      <c r="BEM118" s="908"/>
      <c r="BEN118" s="908"/>
      <c r="BEO118" s="908"/>
      <c r="BEP118" s="908"/>
      <c r="BEQ118" s="908"/>
      <c r="BER118" s="908"/>
      <c r="BES118" s="908"/>
      <c r="BET118" s="908"/>
      <c r="BEU118" s="908"/>
      <c r="BEV118" s="908"/>
      <c r="BEW118" s="908"/>
      <c r="BEX118" s="908"/>
      <c r="BEY118" s="908"/>
      <c r="BEZ118" s="908"/>
      <c r="BFA118" s="908"/>
      <c r="BFB118" s="908"/>
      <c r="BFC118" s="908"/>
      <c r="BFD118" s="908"/>
      <c r="BFE118" s="908"/>
      <c r="BFF118" s="908"/>
      <c r="BFG118" s="908"/>
      <c r="BFH118" s="908"/>
      <c r="BFI118" s="908"/>
      <c r="BFJ118" s="908"/>
      <c r="BFK118" s="908"/>
      <c r="BFL118" s="908"/>
      <c r="BFM118" s="908"/>
      <c r="BFN118" s="908"/>
      <c r="BFO118" s="908"/>
      <c r="BFP118" s="908"/>
      <c r="BFQ118" s="908"/>
      <c r="BFR118" s="908"/>
      <c r="BFS118" s="908"/>
      <c r="BFT118" s="908"/>
      <c r="BFU118" s="908"/>
      <c r="BFV118" s="908"/>
      <c r="BFW118" s="908"/>
      <c r="BFX118" s="908"/>
      <c r="BFY118" s="908"/>
      <c r="BFZ118" s="908"/>
      <c r="BGA118" s="908"/>
      <c r="BGB118" s="908"/>
      <c r="BGC118" s="908"/>
      <c r="BGD118" s="908"/>
      <c r="BGE118" s="908"/>
      <c r="BGF118" s="908"/>
      <c r="BGG118" s="908"/>
      <c r="BGH118" s="908"/>
      <c r="BGI118" s="908"/>
      <c r="BGJ118" s="908"/>
      <c r="BGK118" s="908"/>
      <c r="BGL118" s="908"/>
      <c r="BGM118" s="908"/>
      <c r="BGN118" s="908"/>
      <c r="BGO118" s="908"/>
      <c r="BGP118" s="908"/>
      <c r="BGQ118" s="908"/>
      <c r="BGR118" s="908"/>
      <c r="BGS118" s="908"/>
      <c r="BGT118" s="908"/>
      <c r="BGU118" s="908"/>
      <c r="BGV118" s="908"/>
      <c r="BGW118" s="908"/>
      <c r="BGX118" s="908"/>
      <c r="BGY118" s="908"/>
      <c r="BGZ118" s="908"/>
      <c r="BHA118" s="908"/>
      <c r="BHB118" s="908"/>
      <c r="BHC118" s="908"/>
      <c r="BHD118" s="908"/>
      <c r="BHE118" s="908"/>
      <c r="BHF118" s="908"/>
      <c r="BHG118" s="908"/>
      <c r="BHH118" s="908"/>
      <c r="BHI118" s="908"/>
      <c r="BHJ118" s="908"/>
      <c r="BHK118" s="908"/>
      <c r="BHL118" s="908"/>
      <c r="BHM118" s="908"/>
      <c r="BHN118" s="908"/>
      <c r="BHO118" s="908"/>
      <c r="BHP118" s="908"/>
      <c r="BHQ118" s="908"/>
      <c r="BHR118" s="908"/>
      <c r="BHS118" s="908"/>
      <c r="BHT118" s="908"/>
      <c r="BHU118" s="908"/>
      <c r="BHV118" s="908"/>
      <c r="BHW118" s="908"/>
      <c r="BHX118" s="908"/>
      <c r="BHY118" s="908"/>
      <c r="BHZ118" s="908"/>
      <c r="BIA118" s="908"/>
      <c r="BIB118" s="908"/>
      <c r="BIC118" s="908"/>
      <c r="BID118" s="908"/>
      <c r="BIE118" s="908"/>
      <c r="BIF118" s="908"/>
      <c r="BIG118" s="908"/>
      <c r="BIH118" s="908"/>
      <c r="BII118" s="908"/>
      <c r="BIJ118" s="908"/>
      <c r="BIK118" s="908"/>
      <c r="BIL118" s="908"/>
      <c r="BIM118" s="908"/>
      <c r="BIN118" s="908"/>
      <c r="BIO118" s="908"/>
      <c r="BIP118" s="908"/>
      <c r="BIQ118" s="908"/>
      <c r="BIR118" s="908"/>
      <c r="BIS118" s="908"/>
      <c r="BIT118" s="908"/>
      <c r="BIU118" s="908"/>
      <c r="BIV118" s="908"/>
      <c r="BIW118" s="908"/>
      <c r="BIX118" s="908"/>
      <c r="BIY118" s="908"/>
      <c r="BIZ118" s="908"/>
      <c r="BJA118" s="908"/>
      <c r="BJB118" s="908"/>
      <c r="BJC118" s="908"/>
      <c r="BJD118" s="908"/>
      <c r="BJE118" s="908"/>
      <c r="BJF118" s="908"/>
      <c r="BJG118" s="908"/>
      <c r="BJH118" s="908"/>
      <c r="BJI118" s="908"/>
      <c r="BJJ118" s="908"/>
      <c r="BJK118" s="908"/>
      <c r="BJL118" s="908"/>
      <c r="BJM118" s="908"/>
      <c r="BJN118" s="908"/>
      <c r="BJO118" s="908"/>
      <c r="BJP118" s="908"/>
      <c r="BJQ118" s="908"/>
      <c r="BJR118" s="908"/>
      <c r="BJS118" s="908"/>
      <c r="BJT118" s="908"/>
      <c r="BJU118" s="908"/>
      <c r="BJV118" s="908"/>
      <c r="BJW118" s="908"/>
      <c r="BJX118" s="908"/>
      <c r="BJY118" s="908"/>
      <c r="BJZ118" s="908"/>
      <c r="BKA118" s="908"/>
      <c r="BKB118" s="908"/>
      <c r="BKC118" s="908"/>
      <c r="BKD118" s="908"/>
      <c r="BKE118" s="908"/>
      <c r="BKF118" s="908"/>
      <c r="BKG118" s="908"/>
      <c r="BKH118" s="908"/>
      <c r="BKI118" s="908"/>
      <c r="BKJ118" s="908"/>
      <c r="BKK118" s="908"/>
      <c r="BKL118" s="908"/>
      <c r="BKM118" s="908"/>
      <c r="BKN118" s="908"/>
      <c r="BKO118" s="908"/>
      <c r="BKP118" s="908"/>
      <c r="BKQ118" s="908"/>
      <c r="BKR118" s="908"/>
      <c r="BKS118" s="908"/>
      <c r="BKT118" s="908"/>
      <c r="BKU118" s="908"/>
      <c r="BKV118" s="908"/>
      <c r="BKW118" s="908"/>
      <c r="BKX118" s="908"/>
      <c r="BKY118" s="908"/>
      <c r="BKZ118" s="908"/>
      <c r="BLA118" s="908"/>
      <c r="BLB118" s="908"/>
      <c r="BLC118" s="908"/>
      <c r="BLD118" s="908"/>
      <c r="BLE118" s="908"/>
      <c r="BLF118" s="908"/>
      <c r="BLG118" s="908"/>
      <c r="BLH118" s="908"/>
      <c r="BLI118" s="908"/>
      <c r="BLJ118" s="908"/>
      <c r="BLK118" s="908"/>
      <c r="BLL118" s="908"/>
      <c r="BLM118" s="908"/>
      <c r="BLN118" s="908"/>
      <c r="BLO118" s="908"/>
      <c r="BLP118" s="908"/>
      <c r="BLQ118" s="908"/>
      <c r="BLR118" s="908"/>
      <c r="BLS118" s="908"/>
      <c r="BLT118" s="908"/>
      <c r="BLU118" s="908"/>
      <c r="BLV118" s="908"/>
      <c r="BLW118" s="908"/>
      <c r="BLX118" s="908"/>
      <c r="BLY118" s="908"/>
      <c r="BLZ118" s="908"/>
      <c r="BMA118" s="908"/>
      <c r="BMB118" s="908"/>
      <c r="BMC118" s="908"/>
      <c r="BMD118" s="908"/>
      <c r="BME118" s="908"/>
      <c r="BMF118" s="908"/>
      <c r="BMG118" s="908"/>
      <c r="BMH118" s="908"/>
      <c r="BMI118" s="908"/>
      <c r="BMJ118" s="908"/>
      <c r="BMK118" s="908"/>
      <c r="BML118" s="908"/>
      <c r="BMM118" s="908"/>
      <c r="BMN118" s="908"/>
      <c r="BMO118" s="908"/>
      <c r="BMP118" s="908"/>
      <c r="BMQ118" s="908"/>
      <c r="BMR118" s="908"/>
      <c r="BMS118" s="908"/>
      <c r="BMT118" s="908"/>
      <c r="BMU118" s="908"/>
      <c r="BMV118" s="908"/>
      <c r="BMW118" s="908"/>
      <c r="BMX118" s="908"/>
      <c r="BMY118" s="908"/>
      <c r="BMZ118" s="908"/>
      <c r="BNA118" s="908"/>
      <c r="BNB118" s="908"/>
      <c r="BNC118" s="908"/>
      <c r="BND118" s="908"/>
      <c r="BNE118" s="908"/>
      <c r="BNF118" s="908"/>
      <c r="BNG118" s="908"/>
      <c r="BNH118" s="908"/>
      <c r="BNI118" s="908"/>
      <c r="BNJ118" s="908"/>
      <c r="BNK118" s="908"/>
      <c r="BNL118" s="908"/>
      <c r="BNM118" s="908"/>
      <c r="BNN118" s="908"/>
      <c r="BNO118" s="908"/>
      <c r="BNP118" s="908"/>
      <c r="BNQ118" s="908"/>
      <c r="BNR118" s="908"/>
      <c r="BNS118" s="908"/>
      <c r="BNT118" s="908"/>
      <c r="BNU118" s="908"/>
      <c r="BNV118" s="908"/>
      <c r="BNW118" s="908"/>
      <c r="BNX118" s="908"/>
      <c r="BNY118" s="908"/>
      <c r="BNZ118" s="908"/>
      <c r="BOA118" s="908"/>
      <c r="BOB118" s="908"/>
      <c r="BOC118" s="908"/>
      <c r="BOD118" s="908"/>
      <c r="BOE118" s="908"/>
      <c r="BOF118" s="908"/>
      <c r="BOG118" s="908"/>
      <c r="BOH118" s="908"/>
      <c r="BOI118" s="908"/>
      <c r="BOJ118" s="908"/>
      <c r="BOK118" s="908"/>
      <c r="BOL118" s="908"/>
      <c r="BOM118" s="908"/>
      <c r="BON118" s="908"/>
      <c r="BOO118" s="908"/>
      <c r="BOP118" s="908"/>
      <c r="BOQ118" s="908"/>
      <c r="BOR118" s="908"/>
      <c r="BOS118" s="908"/>
      <c r="BOT118" s="908"/>
      <c r="BOU118" s="908"/>
      <c r="BOV118" s="908"/>
      <c r="BOW118" s="908"/>
      <c r="BOX118" s="908"/>
      <c r="BOY118" s="908"/>
      <c r="BOZ118" s="908"/>
      <c r="BPA118" s="908"/>
      <c r="BPB118" s="908"/>
      <c r="BPC118" s="908"/>
      <c r="BPD118" s="908"/>
      <c r="BPE118" s="908"/>
      <c r="BPF118" s="908"/>
      <c r="BPG118" s="908"/>
      <c r="BPH118" s="908"/>
      <c r="BPI118" s="908"/>
      <c r="BPJ118" s="908"/>
      <c r="BPK118" s="908"/>
      <c r="BPL118" s="908"/>
      <c r="BPM118" s="908"/>
      <c r="BPN118" s="908"/>
      <c r="BPO118" s="908"/>
      <c r="BPP118" s="908"/>
      <c r="BPQ118" s="908"/>
      <c r="BPR118" s="908"/>
      <c r="BPS118" s="908"/>
      <c r="BPT118" s="908"/>
      <c r="BPU118" s="908"/>
      <c r="BPV118" s="908"/>
      <c r="BPW118" s="908"/>
      <c r="BPX118" s="908"/>
      <c r="BPY118" s="908"/>
      <c r="BPZ118" s="908"/>
      <c r="BQA118" s="908"/>
      <c r="BQB118" s="908"/>
      <c r="BQC118" s="908"/>
      <c r="BQD118" s="908"/>
      <c r="BQE118" s="908"/>
      <c r="BQF118" s="908"/>
      <c r="BQG118" s="908"/>
      <c r="BQH118" s="908"/>
      <c r="BQI118" s="908"/>
      <c r="BQJ118" s="908"/>
      <c r="BQK118" s="908"/>
      <c r="BQL118" s="908"/>
      <c r="BQM118" s="908"/>
      <c r="BQN118" s="908"/>
      <c r="BQO118" s="908"/>
      <c r="BQP118" s="908"/>
      <c r="BQQ118" s="908"/>
      <c r="BQR118" s="908"/>
      <c r="BQS118" s="908"/>
      <c r="BQT118" s="908"/>
      <c r="BQU118" s="908"/>
      <c r="BQV118" s="908"/>
      <c r="BQW118" s="908"/>
      <c r="BQX118" s="908"/>
      <c r="BQY118" s="908"/>
      <c r="BQZ118" s="908"/>
      <c r="BRA118" s="908"/>
      <c r="BRB118" s="908"/>
      <c r="BRC118" s="908"/>
      <c r="BRD118" s="908"/>
      <c r="BRE118" s="908"/>
      <c r="BRF118" s="908"/>
      <c r="BRG118" s="908"/>
      <c r="BRH118" s="908"/>
      <c r="BRI118" s="908"/>
      <c r="BRJ118" s="908"/>
      <c r="BRK118" s="908"/>
      <c r="BRL118" s="908"/>
      <c r="BRM118" s="908"/>
      <c r="BRN118" s="908"/>
      <c r="BRO118" s="908"/>
      <c r="BRP118" s="908"/>
      <c r="BRQ118" s="908"/>
      <c r="BRR118" s="908"/>
      <c r="BRS118" s="908"/>
      <c r="BRT118" s="908"/>
      <c r="BRU118" s="908"/>
      <c r="BRV118" s="908"/>
      <c r="BRW118" s="908"/>
      <c r="BRX118" s="908"/>
      <c r="BRY118" s="908"/>
      <c r="BRZ118" s="908"/>
      <c r="BSA118" s="908"/>
      <c r="BSB118" s="908"/>
      <c r="BSC118" s="908"/>
      <c r="BSD118" s="908"/>
      <c r="BSE118" s="908"/>
      <c r="BSF118" s="908"/>
      <c r="BSG118" s="908"/>
      <c r="BSH118" s="908"/>
      <c r="BSI118" s="908"/>
      <c r="BSJ118" s="908"/>
      <c r="BSK118" s="908"/>
      <c r="BSL118" s="908"/>
      <c r="BSM118" s="908"/>
      <c r="BSN118" s="908"/>
      <c r="BSO118" s="908"/>
      <c r="BSP118" s="908"/>
      <c r="BSQ118" s="908"/>
      <c r="BSR118" s="908"/>
      <c r="BSS118" s="908"/>
      <c r="BST118" s="908"/>
      <c r="BSU118" s="908"/>
      <c r="BSV118" s="908"/>
      <c r="BSW118" s="908"/>
      <c r="BSX118" s="908"/>
      <c r="BSY118" s="908"/>
      <c r="BSZ118" s="908"/>
      <c r="BTA118" s="908"/>
      <c r="BTB118" s="908"/>
      <c r="BTC118" s="908"/>
      <c r="BTD118" s="908"/>
      <c r="BTE118" s="908"/>
      <c r="BTF118" s="908"/>
      <c r="BTG118" s="908"/>
      <c r="BTH118" s="908"/>
      <c r="BTI118" s="908"/>
      <c r="BTJ118" s="908"/>
      <c r="BTK118" s="908"/>
      <c r="BTL118" s="908"/>
      <c r="BTM118" s="908"/>
      <c r="BTN118" s="908"/>
      <c r="BTO118" s="908"/>
      <c r="BTP118" s="908"/>
      <c r="BTQ118" s="908"/>
      <c r="BTR118" s="908"/>
      <c r="BTS118" s="908"/>
      <c r="BTT118" s="908"/>
      <c r="BTU118" s="908"/>
      <c r="BTV118" s="908"/>
      <c r="BTW118" s="908"/>
      <c r="BTX118" s="908"/>
      <c r="BTY118" s="908"/>
      <c r="BTZ118" s="908"/>
      <c r="BUA118" s="908"/>
      <c r="BUB118" s="908"/>
      <c r="BUC118" s="908"/>
      <c r="BUD118" s="908"/>
      <c r="BUE118" s="908"/>
      <c r="BUF118" s="908"/>
      <c r="BUG118" s="908"/>
      <c r="BUH118" s="908"/>
      <c r="BUI118" s="908"/>
      <c r="BUJ118" s="908"/>
      <c r="BUK118" s="908"/>
      <c r="BUL118" s="908"/>
      <c r="BUM118" s="908"/>
      <c r="BUN118" s="908"/>
      <c r="BUO118" s="908"/>
      <c r="BUP118" s="908"/>
      <c r="BUQ118" s="908"/>
      <c r="BUR118" s="908"/>
      <c r="BUS118" s="908"/>
      <c r="BUT118" s="908"/>
      <c r="BUU118" s="908"/>
      <c r="BUV118" s="908"/>
      <c r="BUW118" s="908"/>
      <c r="BUX118" s="908"/>
      <c r="BUY118" s="908"/>
      <c r="BUZ118" s="908"/>
      <c r="BVA118" s="908"/>
      <c r="BVB118" s="908"/>
      <c r="BVC118" s="908"/>
      <c r="BVD118" s="908"/>
      <c r="BVE118" s="908"/>
      <c r="BVF118" s="908"/>
      <c r="BVG118" s="908"/>
      <c r="BVH118" s="908"/>
      <c r="BVI118" s="908"/>
      <c r="BVJ118" s="908"/>
      <c r="BVK118" s="908"/>
      <c r="BVL118" s="908"/>
      <c r="BVM118" s="908"/>
      <c r="BVN118" s="908"/>
      <c r="BVO118" s="908"/>
      <c r="BVP118" s="908"/>
      <c r="BVQ118" s="908"/>
      <c r="BVR118" s="908"/>
      <c r="BVS118" s="908"/>
      <c r="BVT118" s="908"/>
      <c r="BVU118" s="908"/>
      <c r="BVV118" s="908"/>
      <c r="BVW118" s="908"/>
      <c r="BVX118" s="908"/>
      <c r="BVY118" s="908"/>
      <c r="BVZ118" s="908"/>
      <c r="BWA118" s="908"/>
      <c r="BWB118" s="908"/>
      <c r="BWC118" s="908"/>
      <c r="BWD118" s="908"/>
      <c r="BWE118" s="908"/>
      <c r="BWF118" s="908"/>
      <c r="BWG118" s="908"/>
      <c r="BWH118" s="908"/>
      <c r="BWI118" s="908"/>
      <c r="BWJ118" s="908"/>
      <c r="BWK118" s="908"/>
      <c r="BWL118" s="908"/>
      <c r="BWM118" s="908"/>
      <c r="BWN118" s="908"/>
      <c r="BWO118" s="908"/>
      <c r="BWP118" s="908"/>
      <c r="BWQ118" s="908"/>
      <c r="BWR118" s="908"/>
      <c r="BWS118" s="908"/>
      <c r="BWT118" s="908"/>
      <c r="BWU118" s="908"/>
      <c r="BWV118" s="908"/>
      <c r="BWW118" s="908"/>
      <c r="BWX118" s="908"/>
      <c r="BWY118" s="908"/>
      <c r="BWZ118" s="908"/>
      <c r="BXA118" s="908"/>
      <c r="BXB118" s="908"/>
      <c r="BXC118" s="908"/>
      <c r="BXD118" s="908"/>
      <c r="BXE118" s="908"/>
      <c r="BXF118" s="908"/>
      <c r="BXG118" s="908"/>
      <c r="BXH118" s="908"/>
      <c r="BXI118" s="908"/>
      <c r="BXJ118" s="908"/>
      <c r="BXK118" s="908"/>
      <c r="BXL118" s="908"/>
      <c r="BXM118" s="908"/>
      <c r="BXN118" s="908"/>
      <c r="BXO118" s="908"/>
      <c r="BXP118" s="908"/>
      <c r="BXQ118" s="908"/>
      <c r="BXR118" s="908"/>
      <c r="BXS118" s="908"/>
      <c r="BXT118" s="908"/>
      <c r="BXU118" s="908"/>
      <c r="BXV118" s="908"/>
      <c r="BXW118" s="908"/>
      <c r="BXX118" s="908"/>
      <c r="BXY118" s="908"/>
      <c r="BXZ118" s="908"/>
      <c r="BYA118" s="908"/>
      <c r="BYB118" s="908"/>
      <c r="BYC118" s="908"/>
      <c r="BYD118" s="908"/>
      <c r="BYE118" s="908"/>
      <c r="BYF118" s="908"/>
      <c r="BYG118" s="908"/>
      <c r="BYH118" s="908"/>
      <c r="BYI118" s="908"/>
      <c r="BYJ118" s="908"/>
      <c r="BYK118" s="908"/>
      <c r="BYL118" s="908"/>
      <c r="BYM118" s="908"/>
      <c r="BYN118" s="908"/>
      <c r="BYO118" s="908"/>
      <c r="BYP118" s="908"/>
      <c r="BYQ118" s="908"/>
      <c r="BYR118" s="908"/>
      <c r="BYS118" s="908"/>
      <c r="BYT118" s="908"/>
      <c r="BYU118" s="908"/>
      <c r="BYV118" s="908"/>
      <c r="BYW118" s="908"/>
      <c r="BYX118" s="908"/>
      <c r="BYY118" s="908"/>
      <c r="BYZ118" s="908"/>
      <c r="BZA118" s="908"/>
      <c r="BZB118" s="908"/>
      <c r="BZC118" s="908"/>
      <c r="BZD118" s="908"/>
      <c r="BZE118" s="908"/>
      <c r="BZF118" s="908"/>
      <c r="BZG118" s="908"/>
      <c r="BZH118" s="908"/>
      <c r="BZI118" s="908"/>
      <c r="BZJ118" s="908"/>
      <c r="BZK118" s="908"/>
      <c r="BZL118" s="908"/>
      <c r="BZM118" s="908"/>
      <c r="BZN118" s="908"/>
      <c r="BZO118" s="908"/>
      <c r="BZP118" s="908"/>
      <c r="BZQ118" s="908"/>
      <c r="BZR118" s="908"/>
      <c r="BZS118" s="908"/>
      <c r="BZT118" s="908"/>
      <c r="BZU118" s="908"/>
      <c r="BZV118" s="908"/>
      <c r="BZW118" s="908"/>
      <c r="BZX118" s="908"/>
      <c r="BZY118" s="908"/>
      <c r="BZZ118" s="908"/>
      <c r="CAA118" s="908"/>
      <c r="CAB118" s="908"/>
      <c r="CAC118" s="908"/>
      <c r="CAD118" s="908"/>
      <c r="CAE118" s="908"/>
      <c r="CAF118" s="908"/>
      <c r="CAG118" s="908"/>
      <c r="CAH118" s="908"/>
      <c r="CAI118" s="908"/>
      <c r="CAJ118" s="908"/>
      <c r="CAK118" s="908"/>
      <c r="CAL118" s="908"/>
      <c r="CAM118" s="908"/>
      <c r="CAN118" s="908"/>
      <c r="CAO118" s="908"/>
      <c r="CAP118" s="908"/>
      <c r="CAQ118" s="908"/>
      <c r="CAR118" s="908"/>
      <c r="CAS118" s="908"/>
      <c r="CAT118" s="908"/>
      <c r="CAU118" s="908"/>
      <c r="CAV118" s="908"/>
      <c r="CAW118" s="908"/>
      <c r="CAX118" s="908"/>
      <c r="CAY118" s="908"/>
      <c r="CAZ118" s="908"/>
      <c r="CBA118" s="908"/>
      <c r="CBB118" s="908"/>
      <c r="CBC118" s="908"/>
      <c r="CBD118" s="908"/>
      <c r="CBE118" s="908"/>
      <c r="CBF118" s="908"/>
      <c r="CBG118" s="908"/>
      <c r="CBH118" s="908"/>
      <c r="CBI118" s="908"/>
      <c r="CBJ118" s="908"/>
      <c r="CBK118" s="908"/>
      <c r="CBL118" s="908"/>
      <c r="CBM118" s="908"/>
      <c r="CBN118" s="908"/>
      <c r="CBO118" s="908"/>
      <c r="CBP118" s="908"/>
      <c r="CBQ118" s="908"/>
      <c r="CBR118" s="908"/>
      <c r="CBS118" s="908"/>
      <c r="CBT118" s="908"/>
      <c r="CBU118" s="908"/>
      <c r="CBV118" s="908"/>
      <c r="CBW118" s="908"/>
      <c r="CBX118" s="908"/>
      <c r="CBY118" s="908"/>
      <c r="CBZ118" s="908"/>
      <c r="CCA118" s="908"/>
      <c r="CCB118" s="908"/>
      <c r="CCC118" s="908"/>
      <c r="CCD118" s="908"/>
      <c r="CCE118" s="908"/>
      <c r="CCF118" s="908"/>
      <c r="CCG118" s="908"/>
      <c r="CCH118" s="908"/>
      <c r="CCI118" s="908"/>
      <c r="CCJ118" s="908"/>
      <c r="CCK118" s="908"/>
      <c r="CCL118" s="908"/>
      <c r="CCM118" s="908"/>
      <c r="CCN118" s="908"/>
      <c r="CCO118" s="908"/>
      <c r="CCP118" s="908"/>
      <c r="CCQ118" s="908"/>
      <c r="CCR118" s="908"/>
      <c r="CCS118" s="908"/>
      <c r="CCT118" s="908"/>
      <c r="CCU118" s="908"/>
      <c r="CCV118" s="908"/>
      <c r="CCW118" s="908"/>
      <c r="CCX118" s="908"/>
      <c r="CCY118" s="908"/>
      <c r="CCZ118" s="908"/>
      <c r="CDA118" s="908"/>
      <c r="CDB118" s="908"/>
      <c r="CDC118" s="908"/>
      <c r="CDD118" s="908"/>
      <c r="CDE118" s="908"/>
      <c r="CDF118" s="908"/>
      <c r="CDG118" s="908"/>
      <c r="CDH118" s="908"/>
      <c r="CDI118" s="908"/>
      <c r="CDJ118" s="908"/>
      <c r="CDK118" s="908"/>
      <c r="CDL118" s="908"/>
      <c r="CDM118" s="908"/>
      <c r="CDN118" s="908"/>
      <c r="CDO118" s="908"/>
      <c r="CDP118" s="908"/>
      <c r="CDQ118" s="908"/>
      <c r="CDR118" s="908"/>
      <c r="CDS118" s="908"/>
      <c r="CDT118" s="908"/>
      <c r="CDU118" s="908"/>
      <c r="CDV118" s="908"/>
      <c r="CDW118" s="908"/>
      <c r="CDX118" s="908"/>
      <c r="CDY118" s="908"/>
      <c r="CDZ118" s="908"/>
      <c r="CEA118" s="908"/>
      <c r="CEB118" s="908"/>
      <c r="CEC118" s="908"/>
      <c r="CED118" s="908"/>
      <c r="CEE118" s="908"/>
      <c r="CEF118" s="908"/>
      <c r="CEG118" s="908"/>
      <c r="CEH118" s="908"/>
      <c r="CEI118" s="908"/>
      <c r="CEJ118" s="908"/>
      <c r="CEK118" s="908"/>
      <c r="CEL118" s="908"/>
      <c r="CEM118" s="908"/>
      <c r="CEN118" s="908"/>
      <c r="CEO118" s="908"/>
      <c r="CEP118" s="908"/>
      <c r="CEQ118" s="908"/>
      <c r="CER118" s="908"/>
      <c r="CES118" s="908"/>
      <c r="CET118" s="908"/>
      <c r="CEU118" s="908"/>
      <c r="CEV118" s="908"/>
      <c r="CEW118" s="908"/>
      <c r="CEX118" s="908"/>
      <c r="CEY118" s="908"/>
      <c r="CEZ118" s="908"/>
      <c r="CFA118" s="908"/>
      <c r="CFB118" s="908"/>
      <c r="CFC118" s="908"/>
      <c r="CFD118" s="908"/>
      <c r="CFE118" s="908"/>
      <c r="CFF118" s="908"/>
      <c r="CFG118" s="908"/>
      <c r="CFH118" s="908"/>
      <c r="CFI118" s="908"/>
      <c r="CFJ118" s="908"/>
      <c r="CFK118" s="908"/>
      <c r="CFL118" s="908"/>
      <c r="CFM118" s="908"/>
      <c r="CFN118" s="908"/>
      <c r="CFO118" s="908"/>
      <c r="CFP118" s="908"/>
      <c r="CFQ118" s="908"/>
      <c r="CFR118" s="908"/>
      <c r="CFS118" s="908"/>
      <c r="CFT118" s="908"/>
      <c r="CFU118" s="908"/>
      <c r="CFV118" s="908"/>
      <c r="CFW118" s="908"/>
      <c r="CFX118" s="908"/>
      <c r="CFY118" s="908"/>
      <c r="CFZ118" s="908"/>
      <c r="CGA118" s="908"/>
      <c r="CGB118" s="908"/>
      <c r="CGC118" s="908"/>
      <c r="CGD118" s="908"/>
      <c r="CGE118" s="908"/>
      <c r="CGF118" s="908"/>
      <c r="CGG118" s="908"/>
      <c r="CGH118" s="908"/>
      <c r="CGI118" s="908"/>
      <c r="CGJ118" s="908"/>
      <c r="CGK118" s="908"/>
      <c r="CGL118" s="908"/>
      <c r="CGM118" s="908"/>
      <c r="CGN118" s="908"/>
      <c r="CGO118" s="908"/>
      <c r="CGP118" s="908"/>
      <c r="CGQ118" s="908"/>
      <c r="CGR118" s="908"/>
      <c r="CGS118" s="908"/>
      <c r="CGT118" s="908"/>
      <c r="CGU118" s="908"/>
      <c r="CGV118" s="908"/>
      <c r="CGW118" s="908"/>
      <c r="CGX118" s="908"/>
      <c r="CGY118" s="908"/>
      <c r="CGZ118" s="908"/>
      <c r="CHA118" s="908"/>
      <c r="CHB118" s="908"/>
      <c r="CHC118" s="908"/>
      <c r="CHD118" s="908"/>
      <c r="CHE118" s="908"/>
      <c r="CHF118" s="908"/>
      <c r="CHG118" s="908"/>
      <c r="CHH118" s="908"/>
      <c r="CHI118" s="908"/>
      <c r="CHJ118" s="908"/>
      <c r="CHK118" s="908"/>
      <c r="CHL118" s="908"/>
      <c r="CHM118" s="908"/>
      <c r="CHN118" s="908"/>
      <c r="CHO118" s="908"/>
      <c r="CHP118" s="908"/>
      <c r="CHQ118" s="908"/>
      <c r="CHR118" s="908"/>
      <c r="CHS118" s="908"/>
      <c r="CHT118" s="908"/>
      <c r="CHU118" s="908"/>
      <c r="CHV118" s="908"/>
      <c r="CHW118" s="908"/>
      <c r="CHX118" s="908"/>
      <c r="CHY118" s="908"/>
      <c r="CHZ118" s="908"/>
      <c r="CIA118" s="908"/>
      <c r="CIB118" s="908"/>
      <c r="CIC118" s="908"/>
      <c r="CID118" s="908"/>
      <c r="CIE118" s="908"/>
      <c r="CIF118" s="908"/>
      <c r="CIG118" s="908"/>
      <c r="CIH118" s="908"/>
      <c r="CII118" s="908"/>
      <c r="CIJ118" s="908"/>
      <c r="CIK118" s="908"/>
      <c r="CIL118" s="908"/>
      <c r="CIM118" s="908"/>
      <c r="CIN118" s="908"/>
      <c r="CIO118" s="908"/>
      <c r="CIP118" s="908"/>
      <c r="CIQ118" s="908"/>
      <c r="CIR118" s="908"/>
      <c r="CIS118" s="908"/>
      <c r="CIT118" s="908"/>
      <c r="CIU118" s="908"/>
      <c r="CIV118" s="908"/>
      <c r="CIW118" s="908"/>
      <c r="CIX118" s="908"/>
      <c r="CIY118" s="908"/>
      <c r="CIZ118" s="908"/>
      <c r="CJA118" s="908"/>
      <c r="CJB118" s="908"/>
      <c r="CJC118" s="908"/>
      <c r="CJD118" s="908"/>
      <c r="CJE118" s="908"/>
      <c r="CJF118" s="908"/>
      <c r="CJG118" s="908"/>
      <c r="CJH118" s="908"/>
      <c r="CJI118" s="908"/>
      <c r="CJJ118" s="908"/>
      <c r="CJK118" s="908"/>
      <c r="CJL118" s="908"/>
      <c r="CJM118" s="908"/>
      <c r="CJN118" s="908"/>
      <c r="CJO118" s="908"/>
      <c r="CJP118" s="908"/>
      <c r="CJQ118" s="908"/>
      <c r="CJR118" s="908"/>
      <c r="CJS118" s="908"/>
      <c r="CJT118" s="908"/>
      <c r="CJU118" s="908"/>
      <c r="CJV118" s="908"/>
      <c r="CJW118" s="908"/>
      <c r="CJX118" s="908"/>
      <c r="CJY118" s="908"/>
      <c r="CJZ118" s="908"/>
      <c r="CKA118" s="908"/>
      <c r="CKB118" s="908"/>
      <c r="CKC118" s="908"/>
      <c r="CKD118" s="908"/>
      <c r="CKE118" s="908"/>
      <c r="CKF118" s="908"/>
      <c r="CKG118" s="908"/>
      <c r="CKH118" s="908"/>
      <c r="CKI118" s="908"/>
      <c r="CKJ118" s="908"/>
      <c r="CKK118" s="908"/>
      <c r="CKL118" s="908"/>
      <c r="CKM118" s="908"/>
      <c r="CKN118" s="908"/>
      <c r="CKO118" s="908"/>
      <c r="CKP118" s="908"/>
      <c r="CKQ118" s="908"/>
      <c r="CKR118" s="908"/>
      <c r="CKS118" s="908"/>
      <c r="CKT118" s="908"/>
      <c r="CKU118" s="908"/>
      <c r="CKV118" s="908"/>
      <c r="CKW118" s="908"/>
      <c r="CKX118" s="908"/>
      <c r="CKY118" s="908"/>
      <c r="CKZ118" s="908"/>
      <c r="CLA118" s="908"/>
      <c r="CLB118" s="908"/>
      <c r="CLC118" s="908"/>
      <c r="CLD118" s="908"/>
      <c r="CLE118" s="908"/>
      <c r="CLF118" s="908"/>
      <c r="CLG118" s="908"/>
      <c r="CLH118" s="908"/>
      <c r="CLI118" s="908"/>
      <c r="CLJ118" s="908"/>
      <c r="CLK118" s="908"/>
      <c r="CLL118" s="908"/>
      <c r="CLM118" s="908"/>
      <c r="CLN118" s="908"/>
      <c r="CLO118" s="908"/>
      <c r="CLP118" s="908"/>
      <c r="CLQ118" s="908"/>
      <c r="CLR118" s="908"/>
      <c r="CLS118" s="908"/>
      <c r="CLT118" s="908"/>
      <c r="CLU118" s="908"/>
      <c r="CLV118" s="908"/>
      <c r="CLW118" s="908"/>
      <c r="CLX118" s="908"/>
      <c r="CLY118" s="908"/>
      <c r="CLZ118" s="908"/>
      <c r="CMA118" s="908"/>
      <c r="CMB118" s="908"/>
      <c r="CMC118" s="908"/>
      <c r="CMD118" s="908"/>
      <c r="CME118" s="908"/>
      <c r="CMF118" s="908"/>
      <c r="CMG118" s="908"/>
      <c r="CMH118" s="908"/>
      <c r="CMI118" s="908"/>
      <c r="CMJ118" s="908"/>
      <c r="CMK118" s="908"/>
      <c r="CML118" s="908"/>
      <c r="CMM118" s="908"/>
      <c r="CMN118" s="908"/>
      <c r="CMO118" s="908"/>
      <c r="CMP118" s="908"/>
      <c r="CMQ118" s="908"/>
      <c r="CMR118" s="908"/>
      <c r="CMS118" s="908"/>
      <c r="CMT118" s="908"/>
      <c r="CMU118" s="908"/>
      <c r="CMV118" s="908"/>
      <c r="CMW118" s="908"/>
      <c r="CMX118" s="908"/>
      <c r="CMY118" s="908"/>
      <c r="CMZ118" s="908"/>
      <c r="CNA118" s="908"/>
      <c r="CNB118" s="908"/>
      <c r="CNC118" s="908"/>
      <c r="CND118" s="908"/>
      <c r="CNE118" s="908"/>
      <c r="CNF118" s="908"/>
      <c r="CNG118" s="908"/>
      <c r="CNH118" s="908"/>
      <c r="CNI118" s="908"/>
      <c r="CNJ118" s="908"/>
      <c r="CNK118" s="908"/>
      <c r="CNL118" s="908"/>
      <c r="CNM118" s="908"/>
      <c r="CNN118" s="908"/>
      <c r="CNO118" s="908"/>
      <c r="CNP118" s="908"/>
      <c r="CNQ118" s="908"/>
      <c r="CNR118" s="908"/>
      <c r="CNS118" s="908"/>
      <c r="CNT118" s="908"/>
      <c r="CNU118" s="908"/>
      <c r="CNV118" s="908"/>
      <c r="CNW118" s="908"/>
      <c r="CNX118" s="908"/>
      <c r="CNY118" s="908"/>
      <c r="CNZ118" s="908"/>
      <c r="COA118" s="908"/>
      <c r="COB118" s="908"/>
      <c r="COC118" s="908"/>
      <c r="COD118" s="908"/>
      <c r="COE118" s="908"/>
      <c r="COF118" s="908"/>
      <c r="COG118" s="908"/>
      <c r="COH118" s="908"/>
      <c r="COI118" s="908"/>
      <c r="COJ118" s="908"/>
      <c r="COK118" s="908"/>
      <c r="COL118" s="908"/>
      <c r="COM118" s="908"/>
      <c r="CON118" s="908"/>
      <c r="COO118" s="908"/>
      <c r="COP118" s="908"/>
      <c r="COQ118" s="908"/>
      <c r="COR118" s="908"/>
      <c r="COS118" s="908"/>
      <c r="COT118" s="908"/>
      <c r="COU118" s="908"/>
      <c r="COV118" s="908"/>
      <c r="COW118" s="908"/>
      <c r="COX118" s="908"/>
      <c r="COY118" s="908"/>
      <c r="COZ118" s="908"/>
      <c r="CPA118" s="908"/>
      <c r="CPB118" s="908"/>
      <c r="CPC118" s="908"/>
      <c r="CPD118" s="908"/>
      <c r="CPE118" s="908"/>
      <c r="CPF118" s="908"/>
      <c r="CPG118" s="908"/>
      <c r="CPH118" s="908"/>
      <c r="CPI118" s="908"/>
      <c r="CPJ118" s="908"/>
      <c r="CPK118" s="908"/>
      <c r="CPL118" s="908"/>
      <c r="CPM118" s="908"/>
      <c r="CPN118" s="908"/>
      <c r="CPO118" s="908"/>
      <c r="CPP118" s="908"/>
      <c r="CPQ118" s="908"/>
      <c r="CPR118" s="908"/>
      <c r="CPS118" s="908"/>
      <c r="CPT118" s="908"/>
      <c r="CPU118" s="908"/>
      <c r="CPV118" s="908"/>
      <c r="CPW118" s="908"/>
      <c r="CPX118" s="908"/>
      <c r="CPY118" s="908"/>
      <c r="CPZ118" s="908"/>
      <c r="CQA118" s="908"/>
      <c r="CQB118" s="908"/>
      <c r="CQC118" s="908"/>
      <c r="CQD118" s="908"/>
      <c r="CQE118" s="908"/>
      <c r="CQF118" s="908"/>
      <c r="CQG118" s="908"/>
      <c r="CQH118" s="908"/>
      <c r="CQI118" s="908"/>
      <c r="CQJ118" s="908"/>
      <c r="CQK118" s="908"/>
      <c r="CQL118" s="908"/>
      <c r="CQM118" s="908"/>
      <c r="CQN118" s="908"/>
      <c r="CQO118" s="908"/>
      <c r="CQP118" s="908"/>
      <c r="CQQ118" s="908"/>
      <c r="CQR118" s="908"/>
      <c r="CQS118" s="908"/>
      <c r="CQT118" s="908"/>
      <c r="CQU118" s="908"/>
      <c r="CQV118" s="908"/>
      <c r="CQW118" s="908"/>
      <c r="CQX118" s="908"/>
      <c r="CQY118" s="908"/>
      <c r="CQZ118" s="908"/>
      <c r="CRA118" s="908"/>
      <c r="CRB118" s="908"/>
      <c r="CRC118" s="908"/>
      <c r="CRD118" s="908"/>
      <c r="CRE118" s="908"/>
      <c r="CRF118" s="908"/>
      <c r="CRG118" s="908"/>
      <c r="CRH118" s="908"/>
      <c r="CRI118" s="908"/>
      <c r="CRJ118" s="908"/>
      <c r="CRK118" s="908"/>
      <c r="CRL118" s="908"/>
      <c r="CRM118" s="908"/>
      <c r="CRN118" s="908"/>
      <c r="CRO118" s="908"/>
      <c r="CRP118" s="908"/>
      <c r="CRQ118" s="908"/>
      <c r="CRR118" s="908"/>
      <c r="CRS118" s="908"/>
      <c r="CRT118" s="908"/>
      <c r="CRU118" s="908"/>
      <c r="CRV118" s="908"/>
      <c r="CRW118" s="908"/>
      <c r="CRX118" s="908"/>
      <c r="CRY118" s="908"/>
      <c r="CRZ118" s="908"/>
      <c r="CSA118" s="908"/>
      <c r="CSB118" s="908"/>
      <c r="CSC118" s="908"/>
      <c r="CSD118" s="908"/>
      <c r="CSE118" s="908"/>
      <c r="CSF118" s="908"/>
      <c r="CSG118" s="908"/>
      <c r="CSH118" s="908"/>
      <c r="CSI118" s="908"/>
      <c r="CSJ118" s="908"/>
      <c r="CSK118" s="908"/>
      <c r="CSL118" s="908"/>
      <c r="CSM118" s="908"/>
      <c r="CSN118" s="908"/>
      <c r="CSO118" s="908"/>
      <c r="CSP118" s="908"/>
      <c r="CSQ118" s="908"/>
      <c r="CSR118" s="908"/>
      <c r="CSS118" s="908"/>
      <c r="CST118" s="908"/>
      <c r="CSU118" s="908"/>
      <c r="CSV118" s="908"/>
      <c r="CSW118" s="908"/>
      <c r="CSX118" s="908"/>
      <c r="CSY118" s="908"/>
      <c r="CSZ118" s="908"/>
      <c r="CTA118" s="908"/>
      <c r="CTB118" s="908"/>
      <c r="CTC118" s="908"/>
      <c r="CTD118" s="908"/>
      <c r="CTE118" s="908"/>
      <c r="CTF118" s="908"/>
      <c r="CTG118" s="908"/>
      <c r="CTH118" s="908"/>
      <c r="CTI118" s="908"/>
      <c r="CTJ118" s="908"/>
      <c r="CTK118" s="908"/>
      <c r="CTL118" s="908"/>
      <c r="CTM118" s="908"/>
      <c r="CTN118" s="908"/>
      <c r="CTO118" s="908"/>
      <c r="CTP118" s="908"/>
      <c r="CTQ118" s="908"/>
      <c r="CTR118" s="908"/>
      <c r="CTS118" s="908"/>
      <c r="CTT118" s="908"/>
      <c r="CTU118" s="908"/>
      <c r="CTV118" s="908"/>
      <c r="CTW118" s="908"/>
      <c r="CTX118" s="908"/>
      <c r="CTY118" s="908"/>
      <c r="CTZ118" s="908"/>
      <c r="CUA118" s="908"/>
      <c r="CUB118" s="908"/>
      <c r="CUC118" s="908"/>
      <c r="CUD118" s="908"/>
      <c r="CUE118" s="908"/>
      <c r="CUF118" s="908"/>
      <c r="CUG118" s="908"/>
      <c r="CUH118" s="908"/>
      <c r="CUI118" s="908"/>
      <c r="CUJ118" s="908"/>
      <c r="CUK118" s="908"/>
      <c r="CUL118" s="908"/>
      <c r="CUM118" s="908"/>
      <c r="CUN118" s="908"/>
      <c r="CUO118" s="908"/>
      <c r="CUP118" s="908"/>
      <c r="CUQ118" s="908"/>
      <c r="CUR118" s="908"/>
      <c r="CUS118" s="908"/>
      <c r="CUT118" s="908"/>
      <c r="CUU118" s="908"/>
      <c r="CUV118" s="908"/>
      <c r="CUW118" s="908"/>
      <c r="CUX118" s="908"/>
      <c r="CUY118" s="908"/>
      <c r="CUZ118" s="908"/>
      <c r="CVA118" s="908"/>
      <c r="CVB118" s="908"/>
      <c r="CVC118" s="908"/>
      <c r="CVD118" s="908"/>
      <c r="CVE118" s="908"/>
      <c r="CVF118" s="908"/>
      <c r="CVG118" s="908"/>
      <c r="CVH118" s="908"/>
      <c r="CVI118" s="908"/>
      <c r="CVJ118" s="908"/>
      <c r="CVK118" s="908"/>
      <c r="CVL118" s="908"/>
      <c r="CVM118" s="908"/>
      <c r="CVN118" s="908"/>
      <c r="CVO118" s="908"/>
      <c r="CVP118" s="908"/>
      <c r="CVQ118" s="908"/>
      <c r="CVR118" s="908"/>
      <c r="CVS118" s="908"/>
      <c r="CVT118" s="908"/>
      <c r="CVU118" s="908"/>
      <c r="CVV118" s="908"/>
      <c r="CVW118" s="908"/>
      <c r="CVX118" s="908"/>
      <c r="CVY118" s="908"/>
      <c r="CVZ118" s="908"/>
      <c r="CWA118" s="908"/>
      <c r="CWB118" s="908"/>
      <c r="CWC118" s="908"/>
      <c r="CWD118" s="908"/>
      <c r="CWE118" s="908"/>
      <c r="CWF118" s="908"/>
      <c r="CWG118" s="908"/>
      <c r="CWH118" s="908"/>
      <c r="CWI118" s="908"/>
      <c r="CWJ118" s="908"/>
      <c r="CWK118" s="908"/>
      <c r="CWL118" s="908"/>
      <c r="CWM118" s="908"/>
      <c r="CWN118" s="908"/>
      <c r="CWO118" s="908"/>
      <c r="CWP118" s="908"/>
      <c r="CWQ118" s="908"/>
      <c r="CWR118" s="908"/>
      <c r="CWS118" s="908"/>
      <c r="CWT118" s="908"/>
      <c r="CWU118" s="908"/>
      <c r="CWV118" s="908"/>
      <c r="CWW118" s="908"/>
      <c r="CWX118" s="908"/>
      <c r="CWY118" s="908"/>
      <c r="CWZ118" s="908"/>
      <c r="CXA118" s="908"/>
      <c r="CXB118" s="908"/>
      <c r="CXC118" s="908"/>
      <c r="CXD118" s="908"/>
      <c r="CXE118" s="908"/>
      <c r="CXF118" s="908"/>
      <c r="CXG118" s="908"/>
      <c r="CXH118" s="908"/>
      <c r="CXI118" s="908"/>
      <c r="CXJ118" s="908"/>
      <c r="CXK118" s="908"/>
      <c r="CXL118" s="908"/>
      <c r="CXM118" s="908"/>
      <c r="CXN118" s="908"/>
      <c r="CXO118" s="908"/>
      <c r="CXP118" s="908"/>
      <c r="CXQ118" s="908"/>
      <c r="CXR118" s="908"/>
      <c r="CXS118" s="908"/>
      <c r="CXT118" s="908"/>
      <c r="CXU118" s="908"/>
      <c r="CXV118" s="908"/>
      <c r="CXW118" s="908"/>
      <c r="CXX118" s="908"/>
      <c r="CXY118" s="908"/>
      <c r="CXZ118" s="908"/>
      <c r="CYA118" s="908"/>
      <c r="CYB118" s="908"/>
      <c r="CYC118" s="908"/>
      <c r="CYD118" s="908"/>
      <c r="CYE118" s="908"/>
      <c r="CYF118" s="908"/>
      <c r="CYG118" s="908"/>
      <c r="CYH118" s="908"/>
      <c r="CYI118" s="908"/>
      <c r="CYJ118" s="908"/>
      <c r="CYK118" s="908"/>
      <c r="CYL118" s="908"/>
      <c r="CYM118" s="908"/>
      <c r="CYN118" s="908"/>
      <c r="CYO118" s="908"/>
      <c r="CYP118" s="908"/>
      <c r="CYQ118" s="908"/>
      <c r="CYR118" s="908"/>
      <c r="CYS118" s="908"/>
      <c r="CYT118" s="908"/>
      <c r="CYU118" s="908"/>
      <c r="CYV118" s="908"/>
      <c r="CYW118" s="908"/>
      <c r="CYX118" s="908"/>
      <c r="CYY118" s="908"/>
      <c r="CYZ118" s="908"/>
      <c r="CZA118" s="908"/>
      <c r="CZB118" s="908"/>
      <c r="CZC118" s="908"/>
      <c r="CZD118" s="908"/>
      <c r="CZE118" s="908"/>
      <c r="CZF118" s="908"/>
      <c r="CZG118" s="908"/>
      <c r="CZH118" s="908"/>
      <c r="CZI118" s="908"/>
      <c r="CZJ118" s="908"/>
      <c r="CZK118" s="908"/>
      <c r="CZL118" s="908"/>
      <c r="CZM118" s="908"/>
      <c r="CZN118" s="908"/>
      <c r="CZO118" s="908"/>
      <c r="CZP118" s="908"/>
      <c r="CZQ118" s="908"/>
      <c r="CZR118" s="908"/>
      <c r="CZS118" s="908"/>
      <c r="CZT118" s="908"/>
      <c r="CZU118" s="908"/>
      <c r="CZV118" s="908"/>
      <c r="CZW118" s="908"/>
      <c r="CZX118" s="908"/>
      <c r="CZY118" s="908"/>
      <c r="CZZ118" s="908"/>
      <c r="DAA118" s="908"/>
      <c r="DAB118" s="908"/>
      <c r="DAC118" s="908"/>
      <c r="DAD118" s="908"/>
      <c r="DAE118" s="908"/>
      <c r="DAF118" s="908"/>
      <c r="DAG118" s="908"/>
      <c r="DAH118" s="908"/>
      <c r="DAI118" s="908"/>
      <c r="DAJ118" s="908"/>
      <c r="DAK118" s="908"/>
      <c r="DAL118" s="908"/>
      <c r="DAM118" s="908"/>
      <c r="DAN118" s="908"/>
      <c r="DAO118" s="908"/>
      <c r="DAP118" s="908"/>
      <c r="DAQ118" s="908"/>
      <c r="DAR118" s="908"/>
      <c r="DAS118" s="908"/>
      <c r="DAT118" s="908"/>
      <c r="DAU118" s="908"/>
      <c r="DAV118" s="908"/>
      <c r="DAW118" s="908"/>
      <c r="DAX118" s="908"/>
      <c r="DAY118" s="908"/>
      <c r="DAZ118" s="908"/>
      <c r="DBA118" s="908"/>
      <c r="DBB118" s="908"/>
      <c r="DBC118" s="908"/>
      <c r="DBD118" s="908"/>
      <c r="DBE118" s="908"/>
      <c r="DBF118" s="908"/>
      <c r="DBG118" s="908"/>
      <c r="DBH118" s="908"/>
      <c r="DBI118" s="908"/>
      <c r="DBJ118" s="908"/>
      <c r="DBK118" s="908"/>
      <c r="DBL118" s="908"/>
      <c r="DBM118" s="908"/>
      <c r="DBN118" s="908"/>
      <c r="DBO118" s="908"/>
      <c r="DBP118" s="908"/>
      <c r="DBQ118" s="908"/>
      <c r="DBR118" s="908"/>
      <c r="DBS118" s="908"/>
      <c r="DBT118" s="908"/>
      <c r="DBU118" s="908"/>
      <c r="DBV118" s="908"/>
      <c r="DBW118" s="908"/>
      <c r="DBX118" s="908"/>
      <c r="DBY118" s="908"/>
      <c r="DBZ118" s="908"/>
      <c r="DCA118" s="908"/>
      <c r="DCB118" s="908"/>
      <c r="DCC118" s="908"/>
      <c r="DCD118" s="908"/>
      <c r="DCE118" s="908"/>
      <c r="DCF118" s="908"/>
      <c r="DCG118" s="908"/>
      <c r="DCH118" s="908"/>
      <c r="DCI118" s="908"/>
      <c r="DCJ118" s="908"/>
      <c r="DCK118" s="908"/>
      <c r="DCL118" s="908"/>
      <c r="DCM118" s="908"/>
      <c r="DCN118" s="908"/>
      <c r="DCO118" s="908"/>
      <c r="DCP118" s="908"/>
      <c r="DCQ118" s="908"/>
      <c r="DCR118" s="908"/>
      <c r="DCS118" s="908"/>
      <c r="DCT118" s="908"/>
      <c r="DCU118" s="908"/>
      <c r="DCV118" s="908"/>
      <c r="DCW118" s="908"/>
      <c r="DCX118" s="908"/>
      <c r="DCY118" s="908"/>
      <c r="DCZ118" s="908"/>
      <c r="DDA118" s="908"/>
      <c r="DDB118" s="908"/>
      <c r="DDC118" s="908"/>
      <c r="DDD118" s="908"/>
      <c r="DDE118" s="908"/>
      <c r="DDF118" s="908"/>
      <c r="DDG118" s="908"/>
      <c r="DDH118" s="908"/>
      <c r="DDI118" s="908"/>
      <c r="DDJ118" s="908"/>
      <c r="DDK118" s="908"/>
      <c r="DDL118" s="908"/>
      <c r="DDM118" s="908"/>
      <c r="DDN118" s="908"/>
      <c r="DDO118" s="908"/>
      <c r="DDP118" s="908"/>
      <c r="DDQ118" s="908"/>
      <c r="DDR118" s="908"/>
      <c r="DDS118" s="908"/>
      <c r="DDT118" s="908"/>
      <c r="DDU118" s="908"/>
      <c r="DDV118" s="908"/>
      <c r="DDW118" s="908"/>
      <c r="DDX118" s="908"/>
      <c r="DDY118" s="908"/>
      <c r="DDZ118" s="908"/>
      <c r="DEA118" s="908"/>
      <c r="DEB118" s="908"/>
      <c r="DEC118" s="908"/>
      <c r="DED118" s="908"/>
      <c r="DEE118" s="908"/>
      <c r="DEF118" s="908"/>
      <c r="DEG118" s="908"/>
      <c r="DEH118" s="908"/>
      <c r="DEI118" s="908"/>
      <c r="DEJ118" s="908"/>
      <c r="DEK118" s="908"/>
      <c r="DEL118" s="908"/>
      <c r="DEM118" s="908"/>
      <c r="DEN118" s="908"/>
      <c r="DEO118" s="908"/>
      <c r="DEP118" s="908"/>
      <c r="DEQ118" s="908"/>
      <c r="DER118" s="908"/>
      <c r="DES118" s="908"/>
      <c r="DET118" s="908"/>
      <c r="DEU118" s="908"/>
      <c r="DEV118" s="908"/>
      <c r="DEW118" s="908"/>
      <c r="DEX118" s="908"/>
      <c r="DEY118" s="908"/>
      <c r="DEZ118" s="908"/>
      <c r="DFA118" s="908"/>
      <c r="DFB118" s="908"/>
      <c r="DFC118" s="908"/>
      <c r="DFD118" s="908"/>
      <c r="DFE118" s="908"/>
      <c r="DFF118" s="908"/>
      <c r="DFG118" s="908"/>
      <c r="DFH118" s="908"/>
      <c r="DFI118" s="908"/>
      <c r="DFJ118" s="908"/>
      <c r="DFK118" s="908"/>
      <c r="DFL118" s="908"/>
      <c r="DFM118" s="908"/>
      <c r="DFN118" s="908"/>
      <c r="DFO118" s="908"/>
      <c r="DFP118" s="908"/>
      <c r="DFQ118" s="908"/>
      <c r="DFR118" s="908"/>
      <c r="DFS118" s="908"/>
      <c r="DFT118" s="908"/>
      <c r="DFU118" s="908"/>
      <c r="DFV118" s="908"/>
      <c r="DFW118" s="908"/>
      <c r="DFX118" s="908"/>
      <c r="DFY118" s="908"/>
      <c r="DFZ118" s="908"/>
      <c r="DGA118" s="908"/>
      <c r="DGB118" s="908"/>
      <c r="DGC118" s="908"/>
      <c r="DGD118" s="908"/>
      <c r="DGE118" s="908"/>
      <c r="DGF118" s="908"/>
      <c r="DGG118" s="908"/>
      <c r="DGH118" s="908"/>
      <c r="DGI118" s="908"/>
      <c r="DGJ118" s="908"/>
      <c r="DGK118" s="908"/>
      <c r="DGL118" s="908"/>
      <c r="DGM118" s="908"/>
      <c r="DGN118" s="908"/>
      <c r="DGO118" s="908"/>
      <c r="DGP118" s="908"/>
      <c r="DGQ118" s="908"/>
      <c r="DGR118" s="908"/>
      <c r="DGS118" s="908"/>
      <c r="DGT118" s="908"/>
      <c r="DGU118" s="908"/>
      <c r="DGV118" s="908"/>
      <c r="DGW118" s="908"/>
      <c r="DGX118" s="908"/>
      <c r="DGY118" s="908"/>
      <c r="DGZ118" s="908"/>
      <c r="DHA118" s="908"/>
      <c r="DHB118" s="908"/>
      <c r="DHC118" s="908"/>
      <c r="DHD118" s="908"/>
      <c r="DHE118" s="908"/>
      <c r="DHF118" s="908"/>
      <c r="DHG118" s="908"/>
      <c r="DHH118" s="908"/>
      <c r="DHI118" s="908"/>
      <c r="DHJ118" s="908"/>
      <c r="DHK118" s="908"/>
      <c r="DHL118" s="908"/>
      <c r="DHM118" s="908"/>
      <c r="DHN118" s="908"/>
      <c r="DHO118" s="908"/>
      <c r="DHP118" s="908"/>
      <c r="DHQ118" s="908"/>
      <c r="DHR118" s="908"/>
      <c r="DHS118" s="908"/>
      <c r="DHT118" s="908"/>
      <c r="DHU118" s="908"/>
      <c r="DHV118" s="908"/>
      <c r="DHW118" s="908"/>
      <c r="DHX118" s="908"/>
      <c r="DHY118" s="908"/>
      <c r="DHZ118" s="908"/>
      <c r="DIA118" s="908"/>
      <c r="DIB118" s="908"/>
      <c r="DIC118" s="908"/>
      <c r="DID118" s="908"/>
      <c r="DIE118" s="908"/>
      <c r="DIF118" s="908"/>
      <c r="DIG118" s="908"/>
      <c r="DIH118" s="908"/>
      <c r="DII118" s="908"/>
      <c r="DIJ118" s="908"/>
      <c r="DIK118" s="908"/>
      <c r="DIL118" s="908"/>
      <c r="DIM118" s="908"/>
      <c r="DIN118" s="908"/>
      <c r="DIO118" s="908"/>
      <c r="DIP118" s="908"/>
      <c r="DIQ118" s="908"/>
      <c r="DIR118" s="908"/>
      <c r="DIS118" s="908"/>
      <c r="DIT118" s="908"/>
      <c r="DIU118" s="908"/>
      <c r="DIV118" s="908"/>
      <c r="DIW118" s="908"/>
      <c r="DIX118" s="908"/>
      <c r="DIY118" s="908"/>
      <c r="DIZ118" s="908"/>
      <c r="DJA118" s="908"/>
      <c r="DJB118" s="908"/>
      <c r="DJC118" s="908"/>
      <c r="DJD118" s="908"/>
      <c r="DJE118" s="908"/>
      <c r="DJF118" s="908"/>
      <c r="DJG118" s="908"/>
      <c r="DJH118" s="908"/>
      <c r="DJI118" s="908"/>
      <c r="DJJ118" s="908"/>
      <c r="DJK118" s="908"/>
      <c r="DJL118" s="908"/>
      <c r="DJM118" s="908"/>
      <c r="DJN118" s="908"/>
      <c r="DJO118" s="908"/>
      <c r="DJP118" s="908"/>
      <c r="DJQ118" s="908"/>
      <c r="DJR118" s="908"/>
      <c r="DJS118" s="908"/>
      <c r="DJT118" s="908"/>
      <c r="DJU118" s="908"/>
      <c r="DJV118" s="908"/>
      <c r="DJW118" s="908"/>
      <c r="DJX118" s="908"/>
      <c r="DJY118" s="908"/>
      <c r="DJZ118" s="908"/>
      <c r="DKA118" s="908"/>
      <c r="DKB118" s="908"/>
      <c r="DKC118" s="908"/>
      <c r="DKD118" s="908"/>
      <c r="DKE118" s="908"/>
      <c r="DKF118" s="908"/>
      <c r="DKG118" s="908"/>
      <c r="DKH118" s="908"/>
      <c r="DKI118" s="908"/>
      <c r="DKJ118" s="908"/>
      <c r="DKK118" s="908"/>
      <c r="DKL118" s="908"/>
      <c r="DKM118" s="908"/>
      <c r="DKN118" s="908"/>
      <c r="DKO118" s="908"/>
      <c r="DKP118" s="908"/>
      <c r="DKQ118" s="908"/>
      <c r="DKR118" s="908"/>
      <c r="DKS118" s="908"/>
      <c r="DKT118" s="908"/>
      <c r="DKU118" s="908"/>
      <c r="DKV118" s="908"/>
      <c r="DKW118" s="908"/>
      <c r="DKX118" s="908"/>
      <c r="DKY118" s="908"/>
      <c r="DKZ118" s="908"/>
      <c r="DLA118" s="908"/>
      <c r="DLB118" s="908"/>
      <c r="DLC118" s="908"/>
      <c r="DLD118" s="908"/>
      <c r="DLE118" s="908"/>
      <c r="DLF118" s="908"/>
      <c r="DLG118" s="908"/>
      <c r="DLH118" s="908"/>
      <c r="DLI118" s="908"/>
      <c r="DLJ118" s="908"/>
      <c r="DLK118" s="908"/>
      <c r="DLL118" s="908"/>
      <c r="DLM118" s="908"/>
      <c r="DLN118" s="908"/>
      <c r="DLO118" s="908"/>
      <c r="DLP118" s="908"/>
      <c r="DLQ118" s="908"/>
      <c r="DLR118" s="908"/>
      <c r="DLS118" s="908"/>
      <c r="DLT118" s="908"/>
      <c r="DLU118" s="908"/>
      <c r="DLV118" s="908"/>
      <c r="DLW118" s="908"/>
      <c r="DLX118" s="908"/>
      <c r="DLY118" s="908"/>
      <c r="DLZ118" s="908"/>
      <c r="DMA118" s="908"/>
      <c r="DMB118" s="908"/>
      <c r="DMC118" s="908"/>
      <c r="DMD118" s="908"/>
      <c r="DME118" s="908"/>
      <c r="DMF118" s="908"/>
      <c r="DMG118" s="908"/>
      <c r="DMH118" s="908"/>
      <c r="DMI118" s="908"/>
      <c r="DMJ118" s="908"/>
      <c r="DMK118" s="908"/>
      <c r="DML118" s="908"/>
      <c r="DMM118" s="908"/>
      <c r="DMN118" s="908"/>
      <c r="DMO118" s="908"/>
      <c r="DMP118" s="908"/>
      <c r="DMQ118" s="908"/>
      <c r="DMR118" s="908"/>
      <c r="DMS118" s="908"/>
      <c r="DMT118" s="908"/>
      <c r="DMU118" s="908"/>
      <c r="DMV118" s="908"/>
      <c r="DMW118" s="908"/>
      <c r="DMX118" s="908"/>
      <c r="DMY118" s="908"/>
      <c r="DMZ118" s="908"/>
      <c r="DNA118" s="908"/>
      <c r="DNB118" s="908"/>
      <c r="DNC118" s="908"/>
      <c r="DND118" s="908"/>
      <c r="DNE118" s="908"/>
      <c r="DNF118" s="908"/>
      <c r="DNG118" s="908"/>
      <c r="DNH118" s="908"/>
      <c r="DNI118" s="908"/>
      <c r="DNJ118" s="908"/>
      <c r="DNK118" s="908"/>
      <c r="DNL118" s="908"/>
      <c r="DNM118" s="908"/>
      <c r="DNN118" s="908"/>
      <c r="DNO118" s="908"/>
      <c r="DNP118" s="908"/>
      <c r="DNQ118" s="908"/>
      <c r="DNR118" s="908"/>
      <c r="DNS118" s="908"/>
      <c r="DNT118" s="908"/>
      <c r="DNU118" s="908"/>
      <c r="DNV118" s="908"/>
      <c r="DNW118" s="908"/>
      <c r="DNX118" s="908"/>
      <c r="DNY118" s="908"/>
      <c r="DNZ118" s="908"/>
      <c r="DOA118" s="908"/>
      <c r="DOB118" s="908"/>
      <c r="DOC118" s="908"/>
      <c r="DOD118" s="908"/>
      <c r="DOE118" s="908"/>
      <c r="DOF118" s="908"/>
      <c r="DOG118" s="908"/>
      <c r="DOH118" s="908"/>
      <c r="DOI118" s="908"/>
      <c r="DOJ118" s="908"/>
      <c r="DOK118" s="908"/>
      <c r="DOL118" s="908"/>
      <c r="DOM118" s="908"/>
      <c r="DON118" s="908"/>
      <c r="DOO118" s="908"/>
      <c r="DOP118" s="908"/>
      <c r="DOQ118" s="908"/>
      <c r="DOR118" s="908"/>
      <c r="DOS118" s="908"/>
      <c r="DOT118" s="908"/>
      <c r="DOU118" s="908"/>
      <c r="DOV118" s="908"/>
      <c r="DOW118" s="908"/>
      <c r="DOX118" s="908"/>
      <c r="DOY118" s="908"/>
      <c r="DOZ118" s="908"/>
      <c r="DPA118" s="908"/>
      <c r="DPB118" s="908"/>
      <c r="DPC118" s="908"/>
      <c r="DPD118" s="908"/>
      <c r="DPE118" s="908"/>
      <c r="DPF118" s="908"/>
      <c r="DPG118" s="908"/>
      <c r="DPH118" s="908"/>
      <c r="DPI118" s="908"/>
      <c r="DPJ118" s="908"/>
      <c r="DPK118" s="908"/>
      <c r="DPL118" s="908"/>
      <c r="DPM118" s="908"/>
      <c r="DPN118" s="908"/>
      <c r="DPO118" s="908"/>
      <c r="DPP118" s="908"/>
      <c r="DPQ118" s="908"/>
      <c r="DPR118" s="908"/>
      <c r="DPS118" s="908"/>
      <c r="DPT118" s="908"/>
      <c r="DPU118" s="908"/>
      <c r="DPV118" s="908"/>
      <c r="DPW118" s="908"/>
      <c r="DPX118" s="908"/>
      <c r="DPY118" s="908"/>
      <c r="DPZ118" s="908"/>
      <c r="DQA118" s="908"/>
      <c r="DQB118" s="908"/>
      <c r="DQC118" s="908"/>
      <c r="DQD118" s="908"/>
      <c r="DQE118" s="908"/>
      <c r="DQF118" s="908"/>
      <c r="DQG118" s="908"/>
      <c r="DQH118" s="908"/>
      <c r="DQI118" s="908"/>
      <c r="DQJ118" s="908"/>
      <c r="DQK118" s="908"/>
      <c r="DQL118" s="908"/>
      <c r="DQM118" s="908"/>
      <c r="DQN118" s="908"/>
      <c r="DQO118" s="908"/>
      <c r="DQP118" s="908"/>
      <c r="DQQ118" s="908"/>
      <c r="DQR118" s="908"/>
      <c r="DQS118" s="908"/>
      <c r="DQT118" s="908"/>
      <c r="DQU118" s="908"/>
      <c r="DQV118" s="908"/>
      <c r="DQW118" s="908"/>
      <c r="DQX118" s="908"/>
      <c r="DQY118" s="908"/>
      <c r="DQZ118" s="908"/>
      <c r="DRA118" s="908"/>
      <c r="DRB118" s="908"/>
      <c r="DRC118" s="908"/>
      <c r="DRD118" s="908"/>
      <c r="DRE118" s="908"/>
      <c r="DRF118" s="908"/>
      <c r="DRG118" s="908"/>
      <c r="DRH118" s="908"/>
      <c r="DRI118" s="908"/>
      <c r="DRJ118" s="908"/>
      <c r="DRK118" s="908"/>
      <c r="DRL118" s="908"/>
      <c r="DRM118" s="908"/>
      <c r="DRN118" s="908"/>
      <c r="DRO118" s="908"/>
      <c r="DRP118" s="908"/>
      <c r="DRQ118" s="908"/>
      <c r="DRR118" s="908"/>
      <c r="DRS118" s="908"/>
      <c r="DRT118" s="908"/>
      <c r="DRU118" s="908"/>
      <c r="DRV118" s="908"/>
      <c r="DRW118" s="908"/>
      <c r="DRX118" s="908"/>
      <c r="DRY118" s="908"/>
      <c r="DRZ118" s="908"/>
      <c r="DSA118" s="908"/>
      <c r="DSB118" s="908"/>
      <c r="DSC118" s="908"/>
      <c r="DSD118" s="908"/>
      <c r="DSE118" s="908"/>
      <c r="DSF118" s="908"/>
      <c r="DSG118" s="908"/>
      <c r="DSH118" s="908"/>
      <c r="DSI118" s="908"/>
      <c r="DSJ118" s="908"/>
      <c r="DSK118" s="908"/>
      <c r="DSL118" s="908"/>
      <c r="DSM118" s="908"/>
      <c r="DSN118" s="908"/>
      <c r="DSO118" s="908"/>
      <c r="DSP118" s="908"/>
      <c r="DSQ118" s="908"/>
      <c r="DSR118" s="908"/>
      <c r="DSS118" s="908"/>
      <c r="DST118" s="908"/>
      <c r="DSU118" s="908"/>
      <c r="DSV118" s="908"/>
      <c r="DSW118" s="908"/>
      <c r="DSX118" s="908"/>
      <c r="DSY118" s="908"/>
      <c r="DSZ118" s="908"/>
      <c r="DTA118" s="908"/>
      <c r="DTB118" s="908"/>
      <c r="DTC118" s="908"/>
      <c r="DTD118" s="908"/>
      <c r="DTE118" s="908"/>
      <c r="DTF118" s="908"/>
      <c r="DTG118" s="908"/>
      <c r="DTH118" s="908"/>
      <c r="DTI118" s="908"/>
      <c r="DTJ118" s="908"/>
      <c r="DTK118" s="908"/>
      <c r="DTL118" s="908"/>
      <c r="DTM118" s="908"/>
      <c r="DTN118" s="908"/>
      <c r="DTO118" s="908"/>
      <c r="DTP118" s="908"/>
      <c r="DTQ118" s="908"/>
      <c r="DTR118" s="908"/>
      <c r="DTS118" s="908"/>
      <c r="DTT118" s="908"/>
      <c r="DTU118" s="908"/>
      <c r="DTV118" s="908"/>
      <c r="DTW118" s="908"/>
      <c r="DTX118" s="908"/>
      <c r="DTY118" s="908"/>
      <c r="DTZ118" s="908"/>
      <c r="DUA118" s="908"/>
      <c r="DUB118" s="908"/>
      <c r="DUC118" s="908"/>
      <c r="DUD118" s="908"/>
      <c r="DUE118" s="908"/>
      <c r="DUF118" s="908"/>
      <c r="DUG118" s="908"/>
      <c r="DUH118" s="908"/>
      <c r="DUI118" s="908"/>
      <c r="DUJ118" s="908"/>
      <c r="DUK118" s="908"/>
      <c r="DUL118" s="908"/>
      <c r="DUM118" s="908"/>
      <c r="DUN118" s="908"/>
      <c r="DUO118" s="908"/>
      <c r="DUP118" s="908"/>
      <c r="DUQ118" s="908"/>
      <c r="DUR118" s="908"/>
      <c r="DUS118" s="908"/>
      <c r="DUT118" s="908"/>
      <c r="DUU118" s="908"/>
      <c r="DUV118" s="908"/>
      <c r="DUW118" s="908"/>
      <c r="DUX118" s="908"/>
      <c r="DUY118" s="908"/>
      <c r="DUZ118" s="908"/>
      <c r="DVA118" s="908"/>
      <c r="DVB118" s="908"/>
      <c r="DVC118" s="908"/>
      <c r="DVD118" s="908"/>
      <c r="DVE118" s="908"/>
      <c r="DVF118" s="908"/>
      <c r="DVG118" s="908"/>
      <c r="DVH118" s="908"/>
      <c r="DVI118" s="908"/>
      <c r="DVJ118" s="908"/>
      <c r="DVK118" s="908"/>
      <c r="DVL118" s="908"/>
      <c r="DVM118" s="908"/>
      <c r="DVN118" s="908"/>
      <c r="DVO118" s="908"/>
      <c r="DVP118" s="908"/>
      <c r="DVQ118" s="908"/>
      <c r="DVR118" s="908"/>
      <c r="DVS118" s="908"/>
      <c r="DVT118" s="908"/>
      <c r="DVU118" s="908"/>
      <c r="DVV118" s="908"/>
      <c r="DVW118" s="908"/>
      <c r="DVX118" s="908"/>
      <c r="DVY118" s="908"/>
      <c r="DVZ118" s="908"/>
      <c r="DWA118" s="908"/>
      <c r="DWB118" s="908"/>
      <c r="DWC118" s="908"/>
      <c r="DWD118" s="908"/>
      <c r="DWE118" s="908"/>
      <c r="DWF118" s="908"/>
      <c r="DWG118" s="908"/>
      <c r="DWH118" s="908"/>
      <c r="DWI118" s="908"/>
      <c r="DWJ118" s="908"/>
      <c r="DWK118" s="908"/>
      <c r="DWL118" s="908"/>
      <c r="DWM118" s="908"/>
      <c r="DWN118" s="908"/>
      <c r="DWO118" s="908"/>
      <c r="DWP118" s="908"/>
      <c r="DWQ118" s="908"/>
      <c r="DWR118" s="908"/>
      <c r="DWS118" s="908"/>
      <c r="DWT118" s="908"/>
      <c r="DWU118" s="908"/>
      <c r="DWV118" s="908"/>
      <c r="DWW118" s="908"/>
      <c r="DWX118" s="908"/>
      <c r="DWY118" s="908"/>
      <c r="DWZ118" s="908"/>
      <c r="DXA118" s="908"/>
      <c r="DXB118" s="908"/>
      <c r="DXC118" s="908"/>
      <c r="DXD118" s="908"/>
      <c r="DXE118" s="908"/>
      <c r="DXF118" s="908"/>
      <c r="DXG118" s="908"/>
      <c r="DXH118" s="908"/>
      <c r="DXI118" s="908"/>
      <c r="DXJ118" s="908"/>
      <c r="DXK118" s="908"/>
      <c r="DXL118" s="908"/>
      <c r="DXM118" s="908"/>
      <c r="DXN118" s="908"/>
      <c r="DXO118" s="908"/>
      <c r="DXP118" s="908"/>
      <c r="DXQ118" s="908"/>
      <c r="DXR118" s="908"/>
      <c r="DXS118" s="908"/>
      <c r="DXT118" s="908"/>
      <c r="DXU118" s="908"/>
      <c r="DXV118" s="908"/>
      <c r="DXW118" s="908"/>
      <c r="DXX118" s="908"/>
      <c r="DXY118" s="908"/>
      <c r="DXZ118" s="908"/>
      <c r="DYA118" s="908"/>
      <c r="DYB118" s="908"/>
      <c r="DYC118" s="908"/>
      <c r="DYD118" s="908"/>
      <c r="DYE118" s="908"/>
      <c r="DYF118" s="908"/>
      <c r="DYG118" s="908"/>
      <c r="DYH118" s="908"/>
      <c r="DYI118" s="908"/>
      <c r="DYJ118" s="908"/>
      <c r="DYK118" s="908"/>
      <c r="DYL118" s="908"/>
      <c r="DYM118" s="908"/>
      <c r="DYN118" s="908"/>
      <c r="DYO118" s="908"/>
      <c r="DYP118" s="908"/>
      <c r="DYQ118" s="908"/>
      <c r="DYR118" s="908"/>
      <c r="DYS118" s="908"/>
      <c r="DYT118" s="908"/>
      <c r="DYU118" s="908"/>
      <c r="DYV118" s="908"/>
      <c r="DYW118" s="908"/>
      <c r="DYX118" s="908"/>
      <c r="DYY118" s="908"/>
      <c r="DYZ118" s="908"/>
      <c r="DZA118" s="908"/>
      <c r="DZB118" s="908"/>
      <c r="DZC118" s="908"/>
      <c r="DZD118" s="908"/>
      <c r="DZE118" s="908"/>
      <c r="DZF118" s="908"/>
      <c r="DZG118" s="908"/>
      <c r="DZH118" s="908"/>
      <c r="DZI118" s="908"/>
      <c r="DZJ118" s="908"/>
      <c r="DZK118" s="908"/>
      <c r="DZL118" s="908"/>
      <c r="DZM118" s="908"/>
      <c r="DZN118" s="908"/>
      <c r="DZO118" s="908"/>
      <c r="DZP118" s="908"/>
      <c r="DZQ118" s="908"/>
      <c r="DZR118" s="908"/>
      <c r="DZS118" s="908"/>
      <c r="DZT118" s="908"/>
      <c r="DZU118" s="908"/>
      <c r="DZV118" s="908"/>
      <c r="DZW118" s="908"/>
      <c r="DZX118" s="908"/>
      <c r="DZY118" s="908"/>
      <c r="DZZ118" s="908"/>
      <c r="EAA118" s="908"/>
      <c r="EAB118" s="908"/>
      <c r="EAC118" s="908"/>
      <c r="EAD118" s="908"/>
      <c r="EAE118" s="908"/>
      <c r="EAF118" s="908"/>
      <c r="EAG118" s="908"/>
      <c r="EAH118" s="908"/>
      <c r="EAI118" s="908"/>
      <c r="EAJ118" s="908"/>
      <c r="EAK118" s="908"/>
      <c r="EAL118" s="908"/>
      <c r="EAM118" s="908"/>
      <c r="EAN118" s="908"/>
      <c r="EAO118" s="908"/>
      <c r="EAP118" s="908"/>
      <c r="EAQ118" s="908"/>
      <c r="EAR118" s="908"/>
      <c r="EAS118" s="908"/>
      <c r="EAT118" s="908"/>
      <c r="EAU118" s="908"/>
      <c r="EAV118" s="908"/>
      <c r="EAW118" s="908"/>
      <c r="EAX118" s="908"/>
      <c r="EAY118" s="908"/>
      <c r="EAZ118" s="908"/>
      <c r="EBA118" s="908"/>
      <c r="EBB118" s="908"/>
      <c r="EBC118" s="908"/>
      <c r="EBD118" s="908"/>
      <c r="EBE118" s="908"/>
      <c r="EBF118" s="908"/>
      <c r="EBG118" s="908"/>
      <c r="EBH118" s="908"/>
      <c r="EBI118" s="908"/>
      <c r="EBJ118" s="908"/>
      <c r="EBK118" s="908"/>
      <c r="EBL118" s="908"/>
      <c r="EBM118" s="908"/>
      <c r="EBN118" s="908"/>
      <c r="EBO118" s="908"/>
      <c r="EBP118" s="908"/>
      <c r="EBQ118" s="908"/>
      <c r="EBR118" s="908"/>
      <c r="EBS118" s="908"/>
      <c r="EBT118" s="908"/>
      <c r="EBU118" s="908"/>
      <c r="EBV118" s="908"/>
      <c r="EBW118" s="908"/>
      <c r="EBX118" s="908"/>
      <c r="EBY118" s="908"/>
      <c r="EBZ118" s="908"/>
      <c r="ECA118" s="908"/>
      <c r="ECB118" s="908"/>
      <c r="ECC118" s="908"/>
      <c r="ECD118" s="908"/>
      <c r="ECE118" s="908"/>
      <c r="ECF118" s="908"/>
      <c r="ECG118" s="908"/>
      <c r="ECH118" s="908"/>
      <c r="ECI118" s="908"/>
      <c r="ECJ118" s="908"/>
      <c r="ECK118" s="908"/>
      <c r="ECL118" s="908"/>
      <c r="ECM118" s="908"/>
      <c r="ECN118" s="908"/>
      <c r="ECO118" s="908"/>
      <c r="ECP118" s="908"/>
      <c r="ECQ118" s="908"/>
      <c r="ECR118" s="908"/>
      <c r="ECS118" s="908"/>
      <c r="ECT118" s="908"/>
      <c r="ECU118" s="908"/>
      <c r="ECV118" s="908"/>
      <c r="ECW118" s="908"/>
      <c r="ECX118" s="908"/>
      <c r="ECY118" s="908"/>
      <c r="ECZ118" s="908"/>
      <c r="EDA118" s="908"/>
      <c r="EDB118" s="908"/>
      <c r="EDC118" s="908"/>
      <c r="EDD118" s="908"/>
      <c r="EDE118" s="908"/>
      <c r="EDF118" s="908"/>
      <c r="EDG118" s="908"/>
      <c r="EDH118" s="908"/>
      <c r="EDI118" s="908"/>
      <c r="EDJ118" s="908"/>
      <c r="EDK118" s="908"/>
      <c r="EDL118" s="908"/>
      <c r="EDM118" s="908"/>
      <c r="EDN118" s="908"/>
      <c r="EDO118" s="908"/>
      <c r="EDP118" s="908"/>
      <c r="EDQ118" s="908"/>
      <c r="EDR118" s="908"/>
      <c r="EDS118" s="908"/>
      <c r="EDT118" s="908"/>
      <c r="EDU118" s="908"/>
      <c r="EDV118" s="908"/>
      <c r="EDW118" s="908"/>
      <c r="EDX118" s="908"/>
      <c r="EDY118" s="908"/>
      <c r="EDZ118" s="908"/>
      <c r="EEA118" s="908"/>
      <c r="EEB118" s="908"/>
      <c r="EEC118" s="908"/>
      <c r="EED118" s="908"/>
      <c r="EEE118" s="908"/>
      <c r="EEF118" s="908"/>
      <c r="EEG118" s="908"/>
      <c r="EEH118" s="908"/>
      <c r="EEI118" s="908"/>
      <c r="EEJ118" s="908"/>
      <c r="EEK118" s="908"/>
      <c r="EEL118" s="908"/>
      <c r="EEM118" s="908"/>
      <c r="EEN118" s="908"/>
      <c r="EEO118" s="908"/>
      <c r="EEP118" s="908"/>
      <c r="EEQ118" s="908"/>
      <c r="EER118" s="908"/>
      <c r="EES118" s="908"/>
      <c r="EET118" s="908"/>
      <c r="EEU118" s="908"/>
      <c r="EEV118" s="908"/>
      <c r="EEW118" s="908"/>
      <c r="EEX118" s="908"/>
      <c r="EEY118" s="908"/>
      <c r="EEZ118" s="908"/>
      <c r="EFA118" s="908"/>
      <c r="EFB118" s="908"/>
      <c r="EFC118" s="908"/>
      <c r="EFD118" s="908"/>
      <c r="EFE118" s="908"/>
      <c r="EFF118" s="908"/>
      <c r="EFG118" s="908"/>
      <c r="EFH118" s="908"/>
      <c r="EFI118" s="908"/>
      <c r="EFJ118" s="908"/>
      <c r="EFK118" s="908"/>
      <c r="EFL118" s="908"/>
      <c r="EFM118" s="908"/>
      <c r="EFN118" s="908"/>
      <c r="EFO118" s="908"/>
      <c r="EFP118" s="908"/>
      <c r="EFQ118" s="908"/>
      <c r="EFR118" s="908"/>
      <c r="EFS118" s="908"/>
      <c r="EFT118" s="908"/>
      <c r="EFU118" s="908"/>
      <c r="EFV118" s="908"/>
      <c r="EFW118" s="908"/>
      <c r="EFX118" s="908"/>
      <c r="EFY118" s="908"/>
      <c r="EFZ118" s="908"/>
      <c r="EGA118" s="908"/>
      <c r="EGB118" s="908"/>
      <c r="EGC118" s="908"/>
      <c r="EGD118" s="908"/>
      <c r="EGE118" s="908"/>
      <c r="EGF118" s="908"/>
      <c r="EGG118" s="908"/>
      <c r="EGH118" s="908"/>
      <c r="EGI118" s="908"/>
      <c r="EGJ118" s="908"/>
      <c r="EGK118" s="908"/>
      <c r="EGL118" s="908"/>
      <c r="EGM118" s="908"/>
      <c r="EGN118" s="908"/>
      <c r="EGO118" s="908"/>
      <c r="EGP118" s="908"/>
      <c r="EGQ118" s="908"/>
      <c r="EGR118" s="908"/>
      <c r="EGS118" s="908"/>
      <c r="EGT118" s="908"/>
      <c r="EGU118" s="908"/>
      <c r="EGV118" s="908"/>
      <c r="EGW118" s="908"/>
      <c r="EGX118" s="908"/>
      <c r="EGY118" s="908"/>
      <c r="EGZ118" s="908"/>
      <c r="EHA118" s="908"/>
      <c r="EHB118" s="908"/>
      <c r="EHC118" s="908"/>
      <c r="EHD118" s="908"/>
      <c r="EHE118" s="908"/>
      <c r="EHF118" s="908"/>
      <c r="EHG118" s="908"/>
      <c r="EHH118" s="908"/>
      <c r="EHI118" s="908"/>
      <c r="EHJ118" s="908"/>
      <c r="EHK118" s="908"/>
      <c r="EHL118" s="908"/>
      <c r="EHM118" s="908"/>
      <c r="EHN118" s="908"/>
      <c r="EHO118" s="908"/>
      <c r="EHP118" s="908"/>
      <c r="EHQ118" s="908"/>
      <c r="EHR118" s="908"/>
      <c r="EHS118" s="908"/>
      <c r="EHT118" s="908"/>
      <c r="EHU118" s="908"/>
      <c r="EHV118" s="908"/>
      <c r="EHW118" s="908"/>
      <c r="EHX118" s="908"/>
      <c r="EHY118" s="908"/>
      <c r="EHZ118" s="908"/>
      <c r="EIA118" s="908"/>
      <c r="EIB118" s="908"/>
      <c r="EIC118" s="908"/>
      <c r="EID118" s="908"/>
      <c r="EIE118" s="908"/>
      <c r="EIF118" s="908"/>
      <c r="EIG118" s="908"/>
      <c r="EIH118" s="908"/>
      <c r="EII118" s="908"/>
      <c r="EIJ118" s="908"/>
      <c r="EIK118" s="908"/>
      <c r="EIL118" s="908"/>
      <c r="EIM118" s="908"/>
      <c r="EIN118" s="908"/>
      <c r="EIO118" s="908"/>
      <c r="EIP118" s="908"/>
      <c r="EIQ118" s="908"/>
      <c r="EIR118" s="908"/>
      <c r="EIS118" s="908"/>
      <c r="EIT118" s="908"/>
      <c r="EIU118" s="908"/>
      <c r="EIV118" s="908"/>
      <c r="EIW118" s="908"/>
      <c r="EIX118" s="908"/>
      <c r="EIY118" s="908"/>
      <c r="EIZ118" s="908"/>
      <c r="EJA118" s="908"/>
      <c r="EJB118" s="908"/>
      <c r="EJC118" s="908"/>
      <c r="EJD118" s="908"/>
      <c r="EJE118" s="908"/>
      <c r="EJF118" s="908"/>
      <c r="EJG118" s="908"/>
      <c r="EJH118" s="908"/>
      <c r="EJI118" s="908"/>
      <c r="EJJ118" s="908"/>
      <c r="EJK118" s="908"/>
      <c r="EJL118" s="908"/>
      <c r="EJM118" s="908"/>
      <c r="EJN118" s="908"/>
      <c r="EJO118" s="908"/>
      <c r="EJP118" s="908"/>
      <c r="EJQ118" s="908"/>
      <c r="EJR118" s="908"/>
      <c r="EJS118" s="908"/>
      <c r="EJT118" s="908"/>
      <c r="EJU118" s="908"/>
      <c r="EJV118" s="908"/>
      <c r="EJW118" s="908"/>
      <c r="EJX118" s="908"/>
      <c r="EJY118" s="908"/>
      <c r="EJZ118" s="908"/>
      <c r="EKA118" s="908"/>
      <c r="EKB118" s="908"/>
      <c r="EKC118" s="908"/>
      <c r="EKD118" s="908"/>
      <c r="EKE118" s="908"/>
      <c r="EKF118" s="908"/>
      <c r="EKG118" s="908"/>
      <c r="EKH118" s="908"/>
      <c r="EKI118" s="908"/>
      <c r="EKJ118" s="908"/>
      <c r="EKK118" s="908"/>
      <c r="EKL118" s="908"/>
      <c r="EKM118" s="908"/>
      <c r="EKN118" s="908"/>
      <c r="EKO118" s="908"/>
      <c r="EKP118" s="908"/>
      <c r="EKQ118" s="908"/>
      <c r="EKR118" s="908"/>
      <c r="EKS118" s="908"/>
      <c r="EKT118" s="908"/>
      <c r="EKU118" s="908"/>
      <c r="EKV118" s="908"/>
      <c r="EKW118" s="908"/>
      <c r="EKX118" s="908"/>
      <c r="EKY118" s="908"/>
      <c r="EKZ118" s="908"/>
      <c r="ELA118" s="908"/>
      <c r="ELB118" s="908"/>
      <c r="ELC118" s="908"/>
      <c r="ELD118" s="908"/>
      <c r="ELE118" s="908"/>
      <c r="ELF118" s="908"/>
      <c r="ELG118" s="908"/>
      <c r="ELH118" s="908"/>
      <c r="ELI118" s="908"/>
      <c r="ELJ118" s="908"/>
      <c r="ELK118" s="908"/>
      <c r="ELL118" s="908"/>
      <c r="ELM118" s="908"/>
      <c r="ELN118" s="908"/>
      <c r="ELO118" s="908"/>
      <c r="ELP118" s="908"/>
      <c r="ELQ118" s="908"/>
      <c r="ELR118" s="908"/>
      <c r="ELS118" s="908"/>
      <c r="ELT118" s="908"/>
      <c r="ELU118" s="908"/>
      <c r="ELV118" s="908"/>
      <c r="ELW118" s="908"/>
      <c r="ELX118" s="908"/>
      <c r="ELY118" s="908"/>
      <c r="ELZ118" s="908"/>
      <c r="EMA118" s="908"/>
      <c r="EMB118" s="908"/>
      <c r="EMC118" s="908"/>
      <c r="EMD118" s="908"/>
      <c r="EME118" s="908"/>
      <c r="EMF118" s="908"/>
      <c r="EMG118" s="908"/>
      <c r="EMH118" s="908"/>
      <c r="EMI118" s="908"/>
      <c r="EMJ118" s="908"/>
      <c r="EMK118" s="908"/>
      <c r="EML118" s="908"/>
      <c r="EMM118" s="908"/>
      <c r="EMN118" s="908"/>
      <c r="EMO118" s="908"/>
      <c r="EMP118" s="908"/>
      <c r="EMQ118" s="908"/>
      <c r="EMR118" s="908"/>
      <c r="EMS118" s="908"/>
      <c r="EMT118" s="908"/>
      <c r="EMU118" s="908"/>
      <c r="EMV118" s="908"/>
      <c r="EMW118" s="908"/>
      <c r="EMX118" s="908"/>
      <c r="EMY118" s="908"/>
      <c r="EMZ118" s="908"/>
      <c r="ENA118" s="908"/>
      <c r="ENB118" s="908"/>
      <c r="ENC118" s="908"/>
      <c r="END118" s="908"/>
      <c r="ENE118" s="908"/>
      <c r="ENF118" s="908"/>
      <c r="ENG118" s="908"/>
      <c r="ENH118" s="908"/>
      <c r="ENI118" s="908"/>
      <c r="ENJ118" s="908"/>
      <c r="ENK118" s="908"/>
      <c r="ENL118" s="908"/>
      <c r="ENM118" s="908"/>
      <c r="ENN118" s="908"/>
      <c r="ENO118" s="908"/>
      <c r="ENP118" s="908"/>
      <c r="ENQ118" s="908"/>
      <c r="ENR118" s="908"/>
      <c r="ENS118" s="908"/>
      <c r="ENT118" s="908"/>
      <c r="ENU118" s="908"/>
      <c r="ENV118" s="908"/>
      <c r="ENW118" s="908"/>
      <c r="ENX118" s="908"/>
      <c r="ENY118" s="908"/>
      <c r="ENZ118" s="908"/>
      <c r="EOA118" s="908"/>
      <c r="EOB118" s="908"/>
      <c r="EOC118" s="908"/>
      <c r="EOD118" s="908"/>
      <c r="EOE118" s="908"/>
      <c r="EOF118" s="908"/>
      <c r="EOG118" s="908"/>
      <c r="EOH118" s="908"/>
      <c r="EOI118" s="908"/>
      <c r="EOJ118" s="908"/>
      <c r="EOK118" s="908"/>
      <c r="EOL118" s="908"/>
      <c r="EOM118" s="908"/>
      <c r="EON118" s="908"/>
      <c r="EOO118" s="908"/>
      <c r="EOP118" s="908"/>
      <c r="EOQ118" s="908"/>
      <c r="EOR118" s="908"/>
      <c r="EOS118" s="908"/>
      <c r="EOT118" s="908"/>
      <c r="EOU118" s="908"/>
      <c r="EOV118" s="908"/>
      <c r="EOW118" s="908"/>
      <c r="EOX118" s="908"/>
      <c r="EOY118" s="908"/>
      <c r="EOZ118" s="908"/>
      <c r="EPA118" s="908"/>
      <c r="EPB118" s="908"/>
      <c r="EPC118" s="908"/>
      <c r="EPD118" s="908"/>
      <c r="EPE118" s="908"/>
      <c r="EPF118" s="908"/>
      <c r="EPG118" s="908"/>
      <c r="EPH118" s="908"/>
      <c r="EPI118" s="908"/>
      <c r="EPJ118" s="908"/>
      <c r="EPK118" s="908"/>
      <c r="EPL118" s="908"/>
      <c r="EPM118" s="908"/>
      <c r="EPN118" s="908"/>
      <c r="EPO118" s="908"/>
      <c r="EPP118" s="908"/>
      <c r="EPQ118" s="908"/>
      <c r="EPR118" s="908"/>
      <c r="EPS118" s="908"/>
      <c r="EPT118" s="908"/>
      <c r="EPU118" s="908"/>
      <c r="EPV118" s="908"/>
      <c r="EPW118" s="908"/>
      <c r="EPX118" s="908"/>
      <c r="EPY118" s="908"/>
      <c r="EPZ118" s="908"/>
      <c r="EQA118" s="908"/>
      <c r="EQB118" s="908"/>
      <c r="EQC118" s="908"/>
      <c r="EQD118" s="908"/>
      <c r="EQE118" s="908"/>
      <c r="EQF118" s="908"/>
      <c r="EQG118" s="908"/>
      <c r="EQH118" s="908"/>
      <c r="EQI118" s="908"/>
      <c r="EQJ118" s="908"/>
      <c r="EQK118" s="908"/>
      <c r="EQL118" s="908"/>
      <c r="EQM118" s="908"/>
      <c r="EQN118" s="908"/>
      <c r="EQO118" s="908"/>
      <c r="EQP118" s="908"/>
      <c r="EQQ118" s="908"/>
      <c r="EQR118" s="908"/>
      <c r="EQS118" s="908"/>
      <c r="EQT118" s="908"/>
      <c r="EQU118" s="908"/>
      <c r="EQV118" s="908"/>
      <c r="EQW118" s="908"/>
      <c r="EQX118" s="908"/>
      <c r="EQY118" s="908"/>
      <c r="EQZ118" s="908"/>
      <c r="ERA118" s="908"/>
      <c r="ERB118" s="908"/>
      <c r="ERC118" s="908"/>
      <c r="ERD118" s="908"/>
      <c r="ERE118" s="908"/>
      <c r="ERF118" s="908"/>
      <c r="ERG118" s="908"/>
      <c r="ERH118" s="908"/>
      <c r="ERI118" s="908"/>
      <c r="ERJ118" s="908"/>
      <c r="ERK118" s="908"/>
      <c r="ERL118" s="908"/>
      <c r="ERM118" s="908"/>
      <c r="ERN118" s="908"/>
      <c r="ERO118" s="908"/>
      <c r="ERP118" s="908"/>
      <c r="ERQ118" s="908"/>
      <c r="ERR118" s="908"/>
      <c r="ERS118" s="908"/>
      <c r="ERT118" s="908"/>
      <c r="ERU118" s="908"/>
      <c r="ERV118" s="908"/>
      <c r="ERW118" s="908"/>
      <c r="ERX118" s="908"/>
      <c r="ERY118" s="908"/>
      <c r="ERZ118" s="908"/>
      <c r="ESA118" s="908"/>
      <c r="ESB118" s="908"/>
      <c r="ESC118" s="908"/>
      <c r="ESD118" s="908"/>
      <c r="ESE118" s="908"/>
      <c r="ESF118" s="908"/>
      <c r="ESG118" s="908"/>
      <c r="ESH118" s="908"/>
      <c r="ESI118" s="908"/>
      <c r="ESJ118" s="908"/>
      <c r="ESK118" s="908"/>
      <c r="ESL118" s="908"/>
      <c r="ESM118" s="908"/>
      <c r="ESN118" s="908"/>
      <c r="ESO118" s="908"/>
      <c r="ESP118" s="908"/>
      <c r="ESQ118" s="908"/>
      <c r="ESR118" s="908"/>
      <c r="ESS118" s="908"/>
      <c r="EST118" s="908"/>
      <c r="ESU118" s="908"/>
      <c r="ESV118" s="908"/>
      <c r="ESW118" s="908"/>
      <c r="ESX118" s="908"/>
      <c r="ESY118" s="908"/>
      <c r="ESZ118" s="908"/>
      <c r="ETA118" s="908"/>
      <c r="ETB118" s="908"/>
      <c r="ETC118" s="908"/>
      <c r="ETD118" s="908"/>
      <c r="ETE118" s="908"/>
      <c r="ETF118" s="908"/>
      <c r="ETG118" s="908"/>
      <c r="ETH118" s="908"/>
      <c r="ETI118" s="908"/>
      <c r="ETJ118" s="908"/>
      <c r="ETK118" s="908"/>
      <c r="ETL118" s="908"/>
      <c r="ETM118" s="908"/>
      <c r="ETN118" s="908"/>
      <c r="ETO118" s="908"/>
      <c r="ETP118" s="908"/>
      <c r="ETQ118" s="908"/>
      <c r="ETR118" s="908"/>
      <c r="ETS118" s="908"/>
      <c r="ETT118" s="908"/>
      <c r="ETU118" s="908"/>
      <c r="ETV118" s="908"/>
      <c r="ETW118" s="908"/>
      <c r="ETX118" s="908"/>
      <c r="ETY118" s="908"/>
      <c r="ETZ118" s="908"/>
      <c r="EUA118" s="908"/>
      <c r="EUB118" s="908"/>
      <c r="EUC118" s="908"/>
      <c r="EUD118" s="908"/>
      <c r="EUE118" s="908"/>
      <c r="EUF118" s="908"/>
      <c r="EUG118" s="908"/>
      <c r="EUH118" s="908"/>
      <c r="EUI118" s="908"/>
      <c r="EUJ118" s="908"/>
      <c r="EUK118" s="908"/>
      <c r="EUL118" s="908"/>
      <c r="EUM118" s="908"/>
      <c r="EUN118" s="908"/>
      <c r="EUO118" s="908"/>
      <c r="EUP118" s="908"/>
      <c r="EUQ118" s="908"/>
      <c r="EUR118" s="908"/>
      <c r="EUS118" s="908"/>
      <c r="EUT118" s="908"/>
      <c r="EUU118" s="908"/>
      <c r="EUV118" s="908"/>
      <c r="EUW118" s="908"/>
      <c r="EUX118" s="908"/>
      <c r="EUY118" s="908"/>
      <c r="EUZ118" s="908"/>
      <c r="EVA118" s="908"/>
      <c r="EVB118" s="908"/>
      <c r="EVC118" s="908"/>
      <c r="EVD118" s="908"/>
      <c r="EVE118" s="908"/>
      <c r="EVF118" s="908"/>
      <c r="EVG118" s="908"/>
      <c r="EVH118" s="908"/>
      <c r="EVI118" s="908"/>
      <c r="EVJ118" s="908"/>
      <c r="EVK118" s="908"/>
      <c r="EVL118" s="908"/>
      <c r="EVM118" s="908"/>
      <c r="EVN118" s="908"/>
      <c r="EVO118" s="908"/>
      <c r="EVP118" s="908"/>
      <c r="EVQ118" s="908"/>
      <c r="EVR118" s="908"/>
      <c r="EVS118" s="908"/>
      <c r="EVT118" s="908"/>
      <c r="EVU118" s="908"/>
      <c r="EVV118" s="908"/>
      <c r="EVW118" s="908"/>
      <c r="EVX118" s="908"/>
      <c r="EVY118" s="908"/>
      <c r="EVZ118" s="908"/>
      <c r="EWA118" s="908"/>
      <c r="EWB118" s="908"/>
      <c r="EWC118" s="908"/>
      <c r="EWD118" s="908"/>
      <c r="EWE118" s="908"/>
      <c r="EWF118" s="908"/>
      <c r="EWG118" s="908"/>
      <c r="EWH118" s="908"/>
      <c r="EWI118" s="908"/>
      <c r="EWJ118" s="908"/>
      <c r="EWK118" s="908"/>
      <c r="EWL118" s="908"/>
      <c r="EWM118" s="908"/>
      <c r="EWN118" s="908"/>
      <c r="EWO118" s="908"/>
      <c r="EWP118" s="908"/>
      <c r="EWQ118" s="908"/>
      <c r="EWR118" s="908"/>
      <c r="EWS118" s="908"/>
      <c r="EWT118" s="908"/>
      <c r="EWU118" s="908"/>
      <c r="EWV118" s="908"/>
      <c r="EWW118" s="908"/>
      <c r="EWX118" s="908"/>
      <c r="EWY118" s="908"/>
      <c r="EWZ118" s="908"/>
      <c r="EXA118" s="908"/>
      <c r="EXB118" s="908"/>
      <c r="EXC118" s="908"/>
      <c r="EXD118" s="908"/>
      <c r="EXE118" s="908"/>
      <c r="EXF118" s="908"/>
      <c r="EXG118" s="908"/>
      <c r="EXH118" s="908"/>
      <c r="EXI118" s="908"/>
      <c r="EXJ118" s="908"/>
      <c r="EXK118" s="908"/>
      <c r="EXL118" s="908"/>
      <c r="EXM118" s="908"/>
      <c r="EXN118" s="908"/>
      <c r="EXO118" s="908"/>
      <c r="EXP118" s="908"/>
      <c r="EXQ118" s="908"/>
      <c r="EXR118" s="908"/>
      <c r="EXS118" s="908"/>
      <c r="EXT118" s="908"/>
      <c r="EXU118" s="908"/>
      <c r="EXV118" s="908"/>
      <c r="EXW118" s="908"/>
      <c r="EXX118" s="908"/>
      <c r="EXY118" s="908"/>
      <c r="EXZ118" s="908"/>
      <c r="EYA118" s="908"/>
      <c r="EYB118" s="908"/>
      <c r="EYC118" s="908"/>
      <c r="EYD118" s="908"/>
      <c r="EYE118" s="908"/>
      <c r="EYF118" s="908"/>
      <c r="EYG118" s="908"/>
      <c r="EYH118" s="908"/>
      <c r="EYI118" s="908"/>
      <c r="EYJ118" s="908"/>
      <c r="EYK118" s="908"/>
      <c r="EYL118" s="908"/>
      <c r="EYM118" s="908"/>
      <c r="EYN118" s="908"/>
      <c r="EYO118" s="908"/>
      <c r="EYP118" s="908"/>
      <c r="EYQ118" s="908"/>
      <c r="EYR118" s="908"/>
      <c r="EYS118" s="908"/>
      <c r="EYT118" s="908"/>
      <c r="EYU118" s="908"/>
      <c r="EYV118" s="908"/>
      <c r="EYW118" s="908"/>
      <c r="EYX118" s="908"/>
      <c r="EYY118" s="908"/>
      <c r="EYZ118" s="908"/>
      <c r="EZA118" s="908"/>
      <c r="EZB118" s="908"/>
      <c r="EZC118" s="908"/>
      <c r="EZD118" s="908"/>
      <c r="EZE118" s="908"/>
      <c r="EZF118" s="908"/>
      <c r="EZG118" s="908"/>
      <c r="EZH118" s="908"/>
      <c r="EZI118" s="908"/>
      <c r="EZJ118" s="908"/>
      <c r="EZK118" s="908"/>
      <c r="EZL118" s="908"/>
      <c r="EZM118" s="908"/>
      <c r="EZN118" s="908"/>
      <c r="EZO118" s="908"/>
      <c r="EZP118" s="908"/>
      <c r="EZQ118" s="908"/>
      <c r="EZR118" s="908"/>
      <c r="EZS118" s="908"/>
      <c r="EZT118" s="908"/>
      <c r="EZU118" s="908"/>
      <c r="EZV118" s="908"/>
      <c r="EZW118" s="908"/>
      <c r="EZX118" s="908"/>
      <c r="EZY118" s="908"/>
      <c r="EZZ118" s="908"/>
      <c r="FAA118" s="908"/>
      <c r="FAB118" s="908"/>
      <c r="FAC118" s="908"/>
      <c r="FAD118" s="908"/>
      <c r="FAE118" s="908"/>
      <c r="FAF118" s="908"/>
      <c r="FAG118" s="908"/>
      <c r="FAH118" s="908"/>
      <c r="FAI118" s="908"/>
      <c r="FAJ118" s="908"/>
      <c r="FAK118" s="908"/>
      <c r="FAL118" s="908"/>
      <c r="FAM118" s="908"/>
      <c r="FAN118" s="908"/>
      <c r="FAO118" s="908"/>
      <c r="FAP118" s="908"/>
      <c r="FAQ118" s="908"/>
      <c r="FAR118" s="908"/>
      <c r="FAS118" s="908"/>
      <c r="FAT118" s="908"/>
      <c r="FAU118" s="908"/>
      <c r="FAV118" s="908"/>
      <c r="FAW118" s="908"/>
      <c r="FAX118" s="908"/>
      <c r="FAY118" s="908"/>
      <c r="FAZ118" s="908"/>
      <c r="FBA118" s="908"/>
      <c r="FBB118" s="908"/>
      <c r="FBC118" s="908"/>
      <c r="FBD118" s="908"/>
      <c r="FBE118" s="908"/>
      <c r="FBF118" s="908"/>
      <c r="FBG118" s="908"/>
      <c r="FBH118" s="908"/>
      <c r="FBI118" s="908"/>
      <c r="FBJ118" s="908"/>
      <c r="FBK118" s="908"/>
      <c r="FBL118" s="908"/>
      <c r="FBM118" s="908"/>
      <c r="FBN118" s="908"/>
      <c r="FBO118" s="908"/>
      <c r="FBP118" s="908"/>
      <c r="FBQ118" s="908"/>
      <c r="FBR118" s="908"/>
      <c r="FBS118" s="908"/>
      <c r="FBT118" s="908"/>
      <c r="FBU118" s="908"/>
      <c r="FBV118" s="908"/>
      <c r="FBW118" s="908"/>
      <c r="FBX118" s="908"/>
      <c r="FBY118" s="908"/>
      <c r="FBZ118" s="908"/>
      <c r="FCA118" s="908"/>
      <c r="FCB118" s="908"/>
      <c r="FCC118" s="908"/>
      <c r="FCD118" s="908"/>
      <c r="FCE118" s="908"/>
      <c r="FCF118" s="908"/>
      <c r="FCG118" s="908"/>
      <c r="FCH118" s="908"/>
      <c r="FCI118" s="908"/>
      <c r="FCJ118" s="908"/>
      <c r="FCK118" s="908"/>
      <c r="FCL118" s="908"/>
      <c r="FCM118" s="908"/>
      <c r="FCN118" s="908"/>
      <c r="FCO118" s="908"/>
      <c r="FCP118" s="908"/>
      <c r="FCQ118" s="908"/>
      <c r="FCR118" s="908"/>
      <c r="FCS118" s="908"/>
      <c r="FCT118" s="908"/>
      <c r="FCU118" s="908"/>
      <c r="FCV118" s="908"/>
      <c r="FCW118" s="908"/>
      <c r="FCX118" s="908"/>
      <c r="FCY118" s="908"/>
      <c r="FCZ118" s="908"/>
      <c r="FDA118" s="908"/>
      <c r="FDB118" s="908"/>
      <c r="FDC118" s="908"/>
      <c r="FDD118" s="908"/>
      <c r="FDE118" s="908"/>
      <c r="FDF118" s="908"/>
      <c r="FDG118" s="908"/>
      <c r="FDH118" s="908"/>
      <c r="FDI118" s="908"/>
      <c r="FDJ118" s="908"/>
      <c r="FDK118" s="908"/>
      <c r="FDL118" s="908"/>
      <c r="FDM118" s="908"/>
      <c r="FDN118" s="908"/>
      <c r="FDO118" s="908"/>
      <c r="FDP118" s="908"/>
      <c r="FDQ118" s="908"/>
      <c r="FDR118" s="908"/>
      <c r="FDS118" s="908"/>
      <c r="FDT118" s="908"/>
      <c r="FDU118" s="908"/>
      <c r="FDV118" s="908"/>
      <c r="FDW118" s="908"/>
      <c r="FDX118" s="908"/>
      <c r="FDY118" s="908"/>
      <c r="FDZ118" s="908"/>
      <c r="FEA118" s="908"/>
      <c r="FEB118" s="908"/>
      <c r="FEC118" s="908"/>
      <c r="FED118" s="908"/>
      <c r="FEE118" s="908"/>
      <c r="FEF118" s="908"/>
      <c r="FEG118" s="908"/>
      <c r="FEH118" s="908"/>
      <c r="FEI118" s="908"/>
      <c r="FEJ118" s="908"/>
      <c r="FEK118" s="908"/>
      <c r="FEL118" s="908"/>
      <c r="FEM118" s="908"/>
      <c r="FEN118" s="908"/>
      <c r="FEO118" s="908"/>
      <c r="FEP118" s="908"/>
      <c r="FEQ118" s="908"/>
      <c r="FER118" s="908"/>
      <c r="FES118" s="908"/>
      <c r="FET118" s="908"/>
      <c r="FEU118" s="908"/>
      <c r="FEV118" s="908"/>
      <c r="FEW118" s="908"/>
      <c r="FEX118" s="908"/>
      <c r="FEY118" s="908"/>
      <c r="FEZ118" s="908"/>
      <c r="FFA118" s="908"/>
      <c r="FFB118" s="908"/>
      <c r="FFC118" s="908"/>
      <c r="FFD118" s="908"/>
      <c r="FFE118" s="908"/>
      <c r="FFF118" s="908"/>
      <c r="FFG118" s="908"/>
      <c r="FFH118" s="908"/>
      <c r="FFI118" s="908"/>
      <c r="FFJ118" s="908"/>
      <c r="FFK118" s="908"/>
      <c r="FFL118" s="908"/>
      <c r="FFM118" s="908"/>
      <c r="FFN118" s="908"/>
      <c r="FFO118" s="908"/>
      <c r="FFP118" s="908"/>
      <c r="FFQ118" s="908"/>
      <c r="FFR118" s="908"/>
      <c r="FFS118" s="908"/>
      <c r="FFT118" s="908"/>
      <c r="FFU118" s="908"/>
      <c r="FFV118" s="908"/>
      <c r="FFW118" s="908"/>
      <c r="FFX118" s="908"/>
      <c r="FFY118" s="908"/>
      <c r="FFZ118" s="908"/>
      <c r="FGA118" s="908"/>
      <c r="FGB118" s="908"/>
      <c r="FGC118" s="908"/>
      <c r="FGD118" s="908"/>
      <c r="FGE118" s="908"/>
      <c r="FGF118" s="908"/>
      <c r="FGG118" s="908"/>
      <c r="FGH118" s="908"/>
      <c r="FGI118" s="908"/>
      <c r="FGJ118" s="908"/>
      <c r="FGK118" s="908"/>
      <c r="FGL118" s="908"/>
      <c r="FGM118" s="908"/>
      <c r="FGN118" s="908"/>
      <c r="FGO118" s="908"/>
      <c r="FGP118" s="908"/>
      <c r="FGQ118" s="908"/>
      <c r="FGR118" s="908"/>
      <c r="FGS118" s="908"/>
      <c r="FGT118" s="908"/>
      <c r="FGU118" s="908"/>
      <c r="FGV118" s="908"/>
      <c r="FGW118" s="908"/>
      <c r="FGX118" s="908"/>
      <c r="FGY118" s="908"/>
      <c r="FGZ118" s="908"/>
      <c r="FHA118" s="908"/>
      <c r="FHB118" s="908"/>
      <c r="FHC118" s="908"/>
      <c r="FHD118" s="908"/>
      <c r="FHE118" s="908"/>
      <c r="FHF118" s="908"/>
      <c r="FHG118" s="908"/>
      <c r="FHH118" s="908"/>
      <c r="FHI118" s="908"/>
      <c r="FHJ118" s="908"/>
      <c r="FHK118" s="908"/>
      <c r="FHL118" s="908"/>
      <c r="FHM118" s="908"/>
      <c r="FHN118" s="908"/>
      <c r="FHO118" s="908"/>
      <c r="FHP118" s="908"/>
      <c r="FHQ118" s="908"/>
      <c r="FHR118" s="908"/>
      <c r="FHS118" s="908"/>
      <c r="FHT118" s="908"/>
      <c r="FHU118" s="908"/>
      <c r="FHV118" s="908"/>
      <c r="FHW118" s="908"/>
      <c r="FHX118" s="908"/>
      <c r="FHY118" s="908"/>
      <c r="FHZ118" s="908"/>
      <c r="FIA118" s="908"/>
      <c r="FIB118" s="908"/>
      <c r="FIC118" s="908"/>
      <c r="FID118" s="908"/>
      <c r="FIE118" s="908"/>
      <c r="FIF118" s="908"/>
      <c r="FIG118" s="908"/>
      <c r="FIH118" s="908"/>
      <c r="FII118" s="908"/>
      <c r="FIJ118" s="908"/>
      <c r="FIK118" s="908"/>
      <c r="FIL118" s="908"/>
      <c r="FIM118" s="908"/>
      <c r="FIN118" s="908"/>
      <c r="FIO118" s="908"/>
      <c r="FIP118" s="908"/>
      <c r="FIQ118" s="908"/>
      <c r="FIR118" s="908"/>
      <c r="FIS118" s="908"/>
      <c r="FIT118" s="908"/>
      <c r="FIU118" s="908"/>
      <c r="FIV118" s="908"/>
      <c r="FIW118" s="908"/>
      <c r="FIX118" s="908"/>
      <c r="FIY118" s="908"/>
      <c r="FIZ118" s="908"/>
      <c r="FJA118" s="908"/>
      <c r="FJB118" s="908"/>
      <c r="FJC118" s="908"/>
      <c r="FJD118" s="908"/>
      <c r="FJE118" s="908"/>
      <c r="FJF118" s="908"/>
      <c r="FJG118" s="908"/>
      <c r="FJH118" s="908"/>
      <c r="FJI118" s="908"/>
      <c r="FJJ118" s="908"/>
      <c r="FJK118" s="908"/>
      <c r="FJL118" s="908"/>
      <c r="FJM118" s="908"/>
      <c r="FJN118" s="908"/>
      <c r="FJO118" s="908"/>
      <c r="FJP118" s="908"/>
      <c r="FJQ118" s="908"/>
      <c r="FJR118" s="908"/>
      <c r="FJS118" s="908"/>
      <c r="FJT118" s="908"/>
      <c r="FJU118" s="908"/>
      <c r="FJV118" s="908"/>
      <c r="FJW118" s="908"/>
      <c r="FJX118" s="908"/>
      <c r="FJY118" s="908"/>
      <c r="FJZ118" s="908"/>
      <c r="FKA118" s="908"/>
      <c r="FKB118" s="908"/>
      <c r="FKC118" s="908"/>
      <c r="FKD118" s="908"/>
      <c r="FKE118" s="908"/>
      <c r="FKF118" s="908"/>
      <c r="FKG118" s="908"/>
      <c r="FKH118" s="908"/>
      <c r="FKI118" s="908"/>
      <c r="FKJ118" s="908"/>
      <c r="FKK118" s="908"/>
      <c r="FKL118" s="908"/>
      <c r="FKM118" s="908"/>
      <c r="FKN118" s="908"/>
      <c r="FKO118" s="908"/>
      <c r="FKP118" s="908"/>
      <c r="FKQ118" s="908"/>
      <c r="FKR118" s="908"/>
      <c r="FKS118" s="908"/>
      <c r="FKT118" s="908"/>
      <c r="FKU118" s="908"/>
      <c r="FKV118" s="908"/>
      <c r="FKW118" s="908"/>
      <c r="FKX118" s="908"/>
      <c r="FKY118" s="908"/>
      <c r="FKZ118" s="908"/>
      <c r="FLA118" s="908"/>
      <c r="FLB118" s="908"/>
      <c r="FLC118" s="908"/>
      <c r="FLD118" s="908"/>
      <c r="FLE118" s="908"/>
      <c r="FLF118" s="908"/>
      <c r="FLG118" s="908"/>
      <c r="FLH118" s="908"/>
      <c r="FLI118" s="908"/>
      <c r="FLJ118" s="908"/>
      <c r="FLK118" s="908"/>
      <c r="FLL118" s="908"/>
      <c r="FLM118" s="908"/>
      <c r="FLN118" s="908"/>
      <c r="FLO118" s="908"/>
      <c r="FLP118" s="908"/>
      <c r="FLQ118" s="908"/>
      <c r="FLR118" s="908"/>
      <c r="FLS118" s="908"/>
      <c r="FLT118" s="908"/>
      <c r="FLU118" s="908"/>
      <c r="FLV118" s="908"/>
      <c r="FLW118" s="908"/>
      <c r="FLX118" s="908"/>
      <c r="FLY118" s="908"/>
      <c r="FLZ118" s="908"/>
      <c r="FMA118" s="908"/>
      <c r="FMB118" s="908"/>
      <c r="FMC118" s="908"/>
      <c r="FMD118" s="908"/>
      <c r="FME118" s="908"/>
      <c r="FMF118" s="908"/>
      <c r="FMG118" s="908"/>
      <c r="FMH118" s="908"/>
      <c r="FMI118" s="908"/>
      <c r="FMJ118" s="908"/>
      <c r="FMK118" s="908"/>
      <c r="FML118" s="908"/>
      <c r="FMM118" s="908"/>
      <c r="FMN118" s="908"/>
      <c r="FMO118" s="908"/>
      <c r="FMP118" s="908"/>
      <c r="FMQ118" s="908"/>
      <c r="FMR118" s="908"/>
      <c r="FMS118" s="908"/>
      <c r="FMT118" s="908"/>
      <c r="FMU118" s="908"/>
      <c r="FMV118" s="908"/>
      <c r="FMW118" s="908"/>
      <c r="FMX118" s="908"/>
      <c r="FMY118" s="908"/>
      <c r="FMZ118" s="908"/>
      <c r="FNA118" s="908"/>
      <c r="FNB118" s="908"/>
      <c r="FNC118" s="908"/>
      <c r="FND118" s="908"/>
      <c r="FNE118" s="908"/>
      <c r="FNF118" s="908"/>
      <c r="FNG118" s="908"/>
      <c r="FNH118" s="908"/>
      <c r="FNI118" s="908"/>
      <c r="FNJ118" s="908"/>
      <c r="FNK118" s="908"/>
      <c r="FNL118" s="908"/>
      <c r="FNM118" s="908"/>
      <c r="FNN118" s="908"/>
      <c r="FNO118" s="908"/>
      <c r="FNP118" s="908"/>
      <c r="FNQ118" s="908"/>
      <c r="FNR118" s="908"/>
      <c r="FNS118" s="908"/>
      <c r="FNT118" s="908"/>
      <c r="FNU118" s="908"/>
      <c r="FNV118" s="908"/>
      <c r="FNW118" s="908"/>
      <c r="FNX118" s="908"/>
      <c r="FNY118" s="908"/>
      <c r="FNZ118" s="908"/>
      <c r="FOA118" s="908"/>
      <c r="FOB118" s="908"/>
      <c r="FOC118" s="908"/>
      <c r="FOD118" s="908"/>
      <c r="FOE118" s="908"/>
      <c r="FOF118" s="908"/>
      <c r="FOG118" s="908"/>
      <c r="FOH118" s="908"/>
      <c r="FOI118" s="908"/>
      <c r="FOJ118" s="908"/>
      <c r="FOK118" s="908"/>
      <c r="FOL118" s="908"/>
      <c r="FOM118" s="908"/>
      <c r="FON118" s="908"/>
      <c r="FOO118" s="908"/>
      <c r="FOP118" s="908"/>
      <c r="FOQ118" s="908"/>
      <c r="FOR118" s="908"/>
      <c r="FOS118" s="908"/>
      <c r="FOT118" s="908"/>
      <c r="FOU118" s="908"/>
      <c r="FOV118" s="908"/>
      <c r="FOW118" s="908"/>
      <c r="FOX118" s="908"/>
      <c r="FOY118" s="908"/>
      <c r="FOZ118" s="908"/>
      <c r="FPA118" s="908"/>
      <c r="FPB118" s="908"/>
      <c r="FPC118" s="908"/>
      <c r="FPD118" s="908"/>
      <c r="FPE118" s="908"/>
      <c r="FPF118" s="908"/>
      <c r="FPG118" s="908"/>
      <c r="FPH118" s="908"/>
      <c r="FPI118" s="908"/>
      <c r="FPJ118" s="908"/>
      <c r="FPK118" s="908"/>
      <c r="FPL118" s="908"/>
      <c r="FPM118" s="908"/>
      <c r="FPN118" s="908"/>
      <c r="FPO118" s="908"/>
      <c r="FPP118" s="908"/>
      <c r="FPQ118" s="908"/>
      <c r="FPR118" s="908"/>
      <c r="FPS118" s="908"/>
      <c r="FPT118" s="908"/>
      <c r="FPU118" s="908"/>
      <c r="FPV118" s="908"/>
      <c r="FPW118" s="908"/>
      <c r="FPX118" s="908"/>
      <c r="FPY118" s="908"/>
      <c r="FPZ118" s="908"/>
      <c r="FQA118" s="908"/>
      <c r="FQB118" s="908"/>
      <c r="FQC118" s="908"/>
      <c r="FQD118" s="908"/>
      <c r="FQE118" s="908"/>
      <c r="FQF118" s="908"/>
      <c r="FQG118" s="908"/>
      <c r="FQH118" s="908"/>
      <c r="FQI118" s="908"/>
      <c r="FQJ118" s="908"/>
      <c r="FQK118" s="908"/>
      <c r="FQL118" s="908"/>
      <c r="FQM118" s="908"/>
      <c r="FQN118" s="908"/>
      <c r="FQO118" s="908"/>
      <c r="FQP118" s="908"/>
      <c r="FQQ118" s="908"/>
      <c r="FQR118" s="908"/>
      <c r="FQS118" s="908"/>
      <c r="FQT118" s="908"/>
      <c r="FQU118" s="908"/>
      <c r="FQV118" s="908"/>
      <c r="FQW118" s="908"/>
      <c r="FQX118" s="908"/>
      <c r="FQY118" s="908"/>
      <c r="FQZ118" s="908"/>
      <c r="FRA118" s="908"/>
      <c r="FRB118" s="908"/>
      <c r="FRC118" s="908"/>
      <c r="FRD118" s="908"/>
      <c r="FRE118" s="908"/>
      <c r="FRF118" s="908"/>
      <c r="FRG118" s="908"/>
      <c r="FRH118" s="908"/>
      <c r="FRI118" s="908"/>
      <c r="FRJ118" s="908"/>
      <c r="FRK118" s="908"/>
      <c r="FRL118" s="908"/>
      <c r="FRM118" s="908"/>
      <c r="FRN118" s="908"/>
      <c r="FRO118" s="908"/>
      <c r="FRP118" s="908"/>
      <c r="FRQ118" s="908"/>
      <c r="FRR118" s="908"/>
      <c r="FRS118" s="908"/>
      <c r="FRT118" s="908"/>
      <c r="FRU118" s="908"/>
      <c r="FRV118" s="908"/>
      <c r="FRW118" s="908"/>
      <c r="FRX118" s="908"/>
      <c r="FRY118" s="908"/>
      <c r="FRZ118" s="908"/>
      <c r="FSA118" s="908"/>
      <c r="FSB118" s="908"/>
      <c r="FSC118" s="908"/>
      <c r="FSD118" s="908"/>
      <c r="FSE118" s="908"/>
      <c r="FSF118" s="908"/>
      <c r="FSG118" s="908"/>
      <c r="FSH118" s="908"/>
      <c r="FSI118" s="908"/>
      <c r="FSJ118" s="908"/>
      <c r="FSK118" s="908"/>
      <c r="FSL118" s="908"/>
      <c r="FSM118" s="908"/>
      <c r="FSN118" s="908"/>
      <c r="FSO118" s="908"/>
      <c r="FSP118" s="908"/>
      <c r="FSQ118" s="908"/>
      <c r="FSR118" s="908"/>
      <c r="FSS118" s="908"/>
      <c r="FST118" s="908"/>
      <c r="FSU118" s="908"/>
      <c r="FSV118" s="908"/>
      <c r="FSW118" s="908"/>
      <c r="FSX118" s="908"/>
      <c r="FSY118" s="908"/>
      <c r="FSZ118" s="908"/>
      <c r="FTA118" s="908"/>
      <c r="FTB118" s="908"/>
      <c r="FTC118" s="908"/>
      <c r="FTD118" s="908"/>
      <c r="FTE118" s="908"/>
      <c r="FTF118" s="908"/>
      <c r="FTG118" s="908"/>
      <c r="FTH118" s="908"/>
      <c r="FTI118" s="908"/>
      <c r="FTJ118" s="908"/>
      <c r="FTK118" s="908"/>
      <c r="FTL118" s="908"/>
      <c r="FTM118" s="908"/>
      <c r="FTN118" s="908"/>
      <c r="FTO118" s="908"/>
      <c r="FTP118" s="908"/>
      <c r="FTQ118" s="908"/>
      <c r="FTR118" s="908"/>
      <c r="FTS118" s="908"/>
      <c r="FTT118" s="908"/>
      <c r="FTU118" s="908"/>
      <c r="FTV118" s="908"/>
      <c r="FTW118" s="908"/>
      <c r="FTX118" s="908"/>
      <c r="FTY118" s="908"/>
      <c r="FTZ118" s="908"/>
      <c r="FUA118" s="908"/>
      <c r="FUB118" s="908"/>
      <c r="FUC118" s="908"/>
      <c r="FUD118" s="908"/>
      <c r="FUE118" s="908"/>
      <c r="FUF118" s="908"/>
      <c r="FUG118" s="908"/>
      <c r="FUH118" s="908"/>
      <c r="FUI118" s="908"/>
      <c r="FUJ118" s="908"/>
      <c r="FUK118" s="908"/>
      <c r="FUL118" s="908"/>
      <c r="FUM118" s="908"/>
      <c r="FUN118" s="908"/>
      <c r="FUO118" s="908"/>
      <c r="FUP118" s="908"/>
      <c r="FUQ118" s="908"/>
      <c r="FUR118" s="908"/>
      <c r="FUS118" s="908"/>
      <c r="FUT118" s="908"/>
      <c r="FUU118" s="908"/>
      <c r="FUV118" s="908"/>
      <c r="FUW118" s="908"/>
      <c r="FUX118" s="908"/>
      <c r="FUY118" s="908"/>
      <c r="FUZ118" s="908"/>
      <c r="FVA118" s="908"/>
      <c r="FVB118" s="908"/>
      <c r="FVC118" s="908"/>
      <c r="FVD118" s="908"/>
      <c r="FVE118" s="908"/>
      <c r="FVF118" s="908"/>
      <c r="FVG118" s="908"/>
      <c r="FVH118" s="908"/>
      <c r="FVI118" s="908"/>
      <c r="FVJ118" s="908"/>
      <c r="FVK118" s="908"/>
      <c r="FVL118" s="908"/>
      <c r="FVM118" s="908"/>
      <c r="FVN118" s="908"/>
      <c r="FVO118" s="908"/>
      <c r="FVP118" s="908"/>
      <c r="FVQ118" s="908"/>
      <c r="FVR118" s="908"/>
      <c r="FVS118" s="908"/>
      <c r="FVT118" s="908"/>
      <c r="FVU118" s="908"/>
      <c r="FVV118" s="908"/>
      <c r="FVW118" s="908"/>
      <c r="FVX118" s="908"/>
      <c r="FVY118" s="908"/>
      <c r="FVZ118" s="908"/>
      <c r="FWA118" s="908"/>
      <c r="FWB118" s="908"/>
      <c r="FWC118" s="908"/>
      <c r="FWD118" s="908"/>
      <c r="FWE118" s="908"/>
      <c r="FWF118" s="908"/>
      <c r="FWG118" s="908"/>
      <c r="FWH118" s="908"/>
      <c r="FWI118" s="908"/>
      <c r="FWJ118" s="908"/>
      <c r="FWK118" s="908"/>
      <c r="FWL118" s="908"/>
      <c r="FWM118" s="908"/>
      <c r="FWN118" s="908"/>
      <c r="FWO118" s="908"/>
      <c r="FWP118" s="908"/>
      <c r="FWQ118" s="908"/>
      <c r="FWR118" s="908"/>
      <c r="FWS118" s="908"/>
      <c r="FWT118" s="908"/>
      <c r="FWU118" s="908"/>
      <c r="FWV118" s="908"/>
      <c r="FWW118" s="908"/>
      <c r="FWX118" s="908"/>
      <c r="FWY118" s="908"/>
      <c r="FWZ118" s="908"/>
      <c r="FXA118" s="908"/>
      <c r="FXB118" s="908"/>
      <c r="FXC118" s="908"/>
      <c r="FXD118" s="908"/>
      <c r="FXE118" s="908"/>
      <c r="FXF118" s="908"/>
      <c r="FXG118" s="908"/>
      <c r="FXH118" s="908"/>
      <c r="FXI118" s="908"/>
      <c r="FXJ118" s="908"/>
      <c r="FXK118" s="908"/>
      <c r="FXL118" s="908"/>
      <c r="FXM118" s="908"/>
      <c r="FXN118" s="908"/>
      <c r="FXO118" s="908"/>
      <c r="FXP118" s="908"/>
      <c r="FXQ118" s="908"/>
      <c r="FXR118" s="908"/>
      <c r="FXS118" s="908"/>
      <c r="FXT118" s="908"/>
      <c r="FXU118" s="908"/>
      <c r="FXV118" s="908"/>
      <c r="FXW118" s="908"/>
      <c r="FXX118" s="908"/>
      <c r="FXY118" s="908"/>
      <c r="FXZ118" s="908"/>
      <c r="FYA118" s="908"/>
      <c r="FYB118" s="908"/>
      <c r="FYC118" s="908"/>
      <c r="FYD118" s="908"/>
      <c r="FYE118" s="908"/>
      <c r="FYF118" s="908"/>
      <c r="FYG118" s="908"/>
      <c r="FYH118" s="908"/>
      <c r="FYI118" s="908"/>
      <c r="FYJ118" s="908"/>
      <c r="FYK118" s="908"/>
      <c r="FYL118" s="908"/>
      <c r="FYM118" s="908"/>
      <c r="FYN118" s="908"/>
      <c r="FYO118" s="908"/>
      <c r="FYP118" s="908"/>
      <c r="FYQ118" s="908"/>
      <c r="FYR118" s="908"/>
      <c r="FYS118" s="908"/>
      <c r="FYT118" s="908"/>
      <c r="FYU118" s="908"/>
      <c r="FYV118" s="908"/>
      <c r="FYW118" s="908"/>
      <c r="FYX118" s="908"/>
      <c r="FYY118" s="908"/>
      <c r="FYZ118" s="908"/>
      <c r="FZA118" s="908"/>
      <c r="FZB118" s="908"/>
      <c r="FZC118" s="908"/>
      <c r="FZD118" s="908"/>
      <c r="FZE118" s="908"/>
      <c r="FZF118" s="908"/>
      <c r="FZG118" s="908"/>
      <c r="FZH118" s="908"/>
      <c r="FZI118" s="908"/>
      <c r="FZJ118" s="908"/>
      <c r="FZK118" s="908"/>
      <c r="FZL118" s="908"/>
      <c r="FZM118" s="908"/>
      <c r="FZN118" s="908"/>
      <c r="FZO118" s="908"/>
      <c r="FZP118" s="908"/>
      <c r="FZQ118" s="908"/>
      <c r="FZR118" s="908"/>
      <c r="FZS118" s="908"/>
      <c r="FZT118" s="908"/>
      <c r="FZU118" s="908"/>
      <c r="FZV118" s="908"/>
      <c r="FZW118" s="908"/>
      <c r="FZX118" s="908"/>
      <c r="FZY118" s="908"/>
      <c r="FZZ118" s="908"/>
      <c r="GAA118" s="908"/>
      <c r="GAB118" s="908"/>
      <c r="GAC118" s="908"/>
      <c r="GAD118" s="908"/>
      <c r="GAE118" s="908"/>
      <c r="GAF118" s="908"/>
      <c r="GAG118" s="908"/>
      <c r="GAH118" s="908"/>
      <c r="GAI118" s="908"/>
      <c r="GAJ118" s="908"/>
      <c r="GAK118" s="908"/>
      <c r="GAL118" s="908"/>
      <c r="GAM118" s="908"/>
      <c r="GAN118" s="908"/>
      <c r="GAO118" s="908"/>
      <c r="GAP118" s="908"/>
      <c r="GAQ118" s="908"/>
      <c r="GAR118" s="908"/>
      <c r="GAS118" s="908"/>
      <c r="GAT118" s="908"/>
      <c r="GAU118" s="908"/>
      <c r="GAV118" s="908"/>
      <c r="GAW118" s="908"/>
      <c r="GAX118" s="908"/>
      <c r="GAY118" s="908"/>
      <c r="GAZ118" s="908"/>
      <c r="GBA118" s="908"/>
      <c r="GBB118" s="908"/>
      <c r="GBC118" s="908"/>
      <c r="GBD118" s="908"/>
      <c r="GBE118" s="908"/>
      <c r="GBF118" s="908"/>
      <c r="GBG118" s="908"/>
      <c r="GBH118" s="908"/>
      <c r="GBI118" s="908"/>
      <c r="GBJ118" s="908"/>
      <c r="GBK118" s="908"/>
      <c r="GBL118" s="908"/>
      <c r="GBM118" s="908"/>
      <c r="GBN118" s="908"/>
      <c r="GBO118" s="908"/>
      <c r="GBP118" s="908"/>
      <c r="GBQ118" s="908"/>
      <c r="GBR118" s="908"/>
      <c r="GBS118" s="908"/>
      <c r="GBT118" s="908"/>
      <c r="GBU118" s="908"/>
      <c r="GBV118" s="908"/>
      <c r="GBW118" s="908"/>
      <c r="GBX118" s="908"/>
      <c r="GBY118" s="908"/>
      <c r="GBZ118" s="908"/>
      <c r="GCA118" s="908"/>
      <c r="GCB118" s="908"/>
      <c r="GCC118" s="908"/>
      <c r="GCD118" s="908"/>
      <c r="GCE118" s="908"/>
      <c r="GCF118" s="908"/>
      <c r="GCG118" s="908"/>
      <c r="GCH118" s="908"/>
      <c r="GCI118" s="908"/>
      <c r="GCJ118" s="908"/>
      <c r="GCK118" s="908"/>
      <c r="GCL118" s="908"/>
      <c r="GCM118" s="908"/>
      <c r="GCN118" s="908"/>
      <c r="GCO118" s="908"/>
      <c r="GCP118" s="908"/>
      <c r="GCQ118" s="908"/>
      <c r="GCR118" s="908"/>
      <c r="GCS118" s="908"/>
      <c r="GCT118" s="908"/>
      <c r="GCU118" s="908"/>
      <c r="GCV118" s="908"/>
      <c r="GCW118" s="908"/>
      <c r="GCX118" s="908"/>
      <c r="GCY118" s="908"/>
      <c r="GCZ118" s="908"/>
      <c r="GDA118" s="908"/>
      <c r="GDB118" s="908"/>
      <c r="GDC118" s="908"/>
      <c r="GDD118" s="908"/>
      <c r="GDE118" s="908"/>
      <c r="GDF118" s="908"/>
      <c r="GDG118" s="908"/>
      <c r="GDH118" s="908"/>
      <c r="GDI118" s="908"/>
      <c r="GDJ118" s="908"/>
      <c r="GDK118" s="908"/>
      <c r="GDL118" s="908"/>
      <c r="GDM118" s="908"/>
      <c r="GDN118" s="908"/>
      <c r="GDO118" s="908"/>
      <c r="GDP118" s="908"/>
      <c r="GDQ118" s="908"/>
      <c r="GDR118" s="908"/>
      <c r="GDS118" s="908"/>
      <c r="GDT118" s="908"/>
      <c r="GDU118" s="908"/>
      <c r="GDV118" s="908"/>
      <c r="GDW118" s="908"/>
      <c r="GDX118" s="908"/>
      <c r="GDY118" s="908"/>
      <c r="GDZ118" s="908"/>
      <c r="GEA118" s="908"/>
      <c r="GEB118" s="908"/>
      <c r="GEC118" s="908"/>
      <c r="GED118" s="908"/>
      <c r="GEE118" s="908"/>
      <c r="GEF118" s="908"/>
      <c r="GEG118" s="908"/>
      <c r="GEH118" s="908"/>
      <c r="GEI118" s="908"/>
      <c r="GEJ118" s="908"/>
      <c r="GEK118" s="908"/>
      <c r="GEL118" s="908"/>
      <c r="GEM118" s="908"/>
      <c r="GEN118" s="908"/>
      <c r="GEO118" s="908"/>
      <c r="GEP118" s="908"/>
      <c r="GEQ118" s="908"/>
      <c r="GER118" s="908"/>
      <c r="GES118" s="908"/>
      <c r="GET118" s="908"/>
      <c r="GEU118" s="908"/>
      <c r="GEV118" s="908"/>
      <c r="GEW118" s="908"/>
      <c r="GEX118" s="908"/>
      <c r="GEY118" s="908"/>
      <c r="GEZ118" s="908"/>
      <c r="GFA118" s="908"/>
      <c r="GFB118" s="908"/>
      <c r="GFC118" s="908"/>
      <c r="GFD118" s="908"/>
      <c r="GFE118" s="908"/>
      <c r="GFF118" s="908"/>
      <c r="GFG118" s="908"/>
      <c r="GFH118" s="908"/>
      <c r="GFI118" s="908"/>
      <c r="GFJ118" s="908"/>
      <c r="GFK118" s="908"/>
      <c r="GFL118" s="908"/>
      <c r="GFM118" s="908"/>
      <c r="GFN118" s="908"/>
      <c r="GFO118" s="908"/>
      <c r="GFP118" s="908"/>
      <c r="GFQ118" s="908"/>
      <c r="GFR118" s="908"/>
      <c r="GFS118" s="908"/>
      <c r="GFT118" s="908"/>
      <c r="GFU118" s="908"/>
      <c r="GFV118" s="908"/>
      <c r="GFW118" s="908"/>
      <c r="GFX118" s="908"/>
      <c r="GFY118" s="908"/>
      <c r="GFZ118" s="908"/>
      <c r="GGA118" s="908"/>
      <c r="GGB118" s="908"/>
      <c r="GGC118" s="908"/>
      <c r="GGD118" s="908"/>
      <c r="GGE118" s="908"/>
      <c r="GGF118" s="908"/>
      <c r="GGG118" s="908"/>
      <c r="GGH118" s="908"/>
      <c r="GGI118" s="908"/>
      <c r="GGJ118" s="908"/>
      <c r="GGK118" s="908"/>
      <c r="GGL118" s="908"/>
      <c r="GGM118" s="908"/>
      <c r="GGN118" s="908"/>
      <c r="GGO118" s="908"/>
      <c r="GGP118" s="908"/>
      <c r="GGQ118" s="908"/>
      <c r="GGR118" s="908"/>
      <c r="GGS118" s="908"/>
      <c r="GGT118" s="908"/>
      <c r="GGU118" s="908"/>
      <c r="GGV118" s="908"/>
      <c r="GGW118" s="908"/>
      <c r="GGX118" s="908"/>
      <c r="GGY118" s="908"/>
      <c r="GGZ118" s="908"/>
      <c r="GHA118" s="908"/>
      <c r="GHB118" s="908"/>
      <c r="GHC118" s="908"/>
      <c r="GHD118" s="908"/>
      <c r="GHE118" s="908"/>
      <c r="GHF118" s="908"/>
      <c r="GHG118" s="908"/>
      <c r="GHH118" s="908"/>
      <c r="GHI118" s="908"/>
      <c r="GHJ118" s="908"/>
      <c r="GHK118" s="908"/>
      <c r="GHL118" s="908"/>
      <c r="GHM118" s="908"/>
      <c r="GHN118" s="908"/>
      <c r="GHO118" s="908"/>
      <c r="GHP118" s="908"/>
      <c r="GHQ118" s="908"/>
      <c r="GHR118" s="908"/>
      <c r="GHS118" s="908"/>
      <c r="GHT118" s="908"/>
      <c r="GHU118" s="908"/>
      <c r="GHV118" s="908"/>
      <c r="GHW118" s="908"/>
      <c r="GHX118" s="908"/>
      <c r="GHY118" s="908"/>
      <c r="GHZ118" s="908"/>
      <c r="GIA118" s="908"/>
      <c r="GIB118" s="908"/>
      <c r="GIC118" s="908"/>
      <c r="GID118" s="908"/>
      <c r="GIE118" s="908"/>
      <c r="GIF118" s="908"/>
      <c r="GIG118" s="908"/>
      <c r="GIH118" s="908"/>
      <c r="GII118" s="908"/>
      <c r="GIJ118" s="908"/>
      <c r="GIK118" s="908"/>
      <c r="GIL118" s="908"/>
      <c r="GIM118" s="908"/>
      <c r="GIN118" s="908"/>
      <c r="GIO118" s="908"/>
      <c r="GIP118" s="908"/>
      <c r="GIQ118" s="908"/>
      <c r="GIR118" s="908"/>
      <c r="GIS118" s="908"/>
      <c r="GIT118" s="908"/>
      <c r="GIU118" s="908"/>
      <c r="GIV118" s="908"/>
      <c r="GIW118" s="908"/>
      <c r="GIX118" s="908"/>
      <c r="GIY118" s="908"/>
      <c r="GIZ118" s="908"/>
      <c r="GJA118" s="908"/>
      <c r="GJB118" s="908"/>
      <c r="GJC118" s="908"/>
      <c r="GJD118" s="908"/>
      <c r="GJE118" s="908"/>
      <c r="GJF118" s="908"/>
      <c r="GJG118" s="908"/>
      <c r="GJH118" s="908"/>
      <c r="GJI118" s="908"/>
      <c r="GJJ118" s="908"/>
      <c r="GJK118" s="908"/>
      <c r="GJL118" s="908"/>
      <c r="GJM118" s="908"/>
      <c r="GJN118" s="908"/>
      <c r="GJO118" s="908"/>
      <c r="GJP118" s="908"/>
      <c r="GJQ118" s="908"/>
      <c r="GJR118" s="908"/>
      <c r="GJS118" s="908"/>
      <c r="GJT118" s="908"/>
      <c r="GJU118" s="908"/>
      <c r="GJV118" s="908"/>
      <c r="GJW118" s="908"/>
      <c r="GJX118" s="908"/>
      <c r="GJY118" s="908"/>
      <c r="GJZ118" s="908"/>
      <c r="GKA118" s="908"/>
      <c r="GKB118" s="908"/>
      <c r="GKC118" s="908"/>
      <c r="GKD118" s="908"/>
      <c r="GKE118" s="908"/>
      <c r="GKF118" s="908"/>
      <c r="GKG118" s="908"/>
      <c r="GKH118" s="908"/>
      <c r="GKI118" s="908"/>
      <c r="GKJ118" s="908"/>
      <c r="GKK118" s="908"/>
      <c r="GKL118" s="908"/>
      <c r="GKM118" s="908"/>
      <c r="GKN118" s="908"/>
      <c r="GKO118" s="908"/>
      <c r="GKP118" s="908"/>
      <c r="GKQ118" s="908"/>
      <c r="GKR118" s="908"/>
      <c r="GKS118" s="908"/>
      <c r="GKT118" s="908"/>
      <c r="GKU118" s="908"/>
      <c r="GKV118" s="908"/>
      <c r="GKW118" s="908"/>
      <c r="GKX118" s="908"/>
      <c r="GKY118" s="908"/>
      <c r="GKZ118" s="908"/>
      <c r="GLA118" s="908"/>
      <c r="GLB118" s="908"/>
      <c r="GLC118" s="908"/>
      <c r="GLD118" s="908"/>
      <c r="GLE118" s="908"/>
      <c r="GLF118" s="908"/>
      <c r="GLG118" s="908"/>
      <c r="GLH118" s="908"/>
      <c r="GLI118" s="908"/>
      <c r="GLJ118" s="908"/>
      <c r="GLK118" s="908"/>
      <c r="GLL118" s="908"/>
      <c r="GLM118" s="908"/>
      <c r="GLN118" s="908"/>
      <c r="GLO118" s="908"/>
      <c r="GLP118" s="908"/>
      <c r="GLQ118" s="908"/>
      <c r="GLR118" s="908"/>
      <c r="GLS118" s="908"/>
      <c r="GLT118" s="908"/>
      <c r="GLU118" s="908"/>
      <c r="GLV118" s="908"/>
      <c r="GLW118" s="908"/>
      <c r="GLX118" s="908"/>
      <c r="GLY118" s="908"/>
      <c r="GLZ118" s="908"/>
      <c r="GMA118" s="908"/>
      <c r="GMB118" s="908"/>
      <c r="GMC118" s="908"/>
      <c r="GMD118" s="908"/>
      <c r="GME118" s="908"/>
      <c r="GMF118" s="908"/>
      <c r="GMG118" s="908"/>
      <c r="GMH118" s="908"/>
      <c r="GMI118" s="908"/>
      <c r="GMJ118" s="908"/>
      <c r="GMK118" s="908"/>
      <c r="GML118" s="908"/>
      <c r="GMM118" s="908"/>
      <c r="GMN118" s="908"/>
      <c r="GMO118" s="908"/>
      <c r="GMP118" s="908"/>
      <c r="GMQ118" s="908"/>
      <c r="GMR118" s="908"/>
      <c r="GMS118" s="908"/>
      <c r="GMT118" s="908"/>
      <c r="GMU118" s="908"/>
      <c r="GMV118" s="908"/>
      <c r="GMW118" s="908"/>
      <c r="GMX118" s="908"/>
      <c r="GMY118" s="908"/>
      <c r="GMZ118" s="908"/>
      <c r="GNA118" s="908"/>
      <c r="GNB118" s="908"/>
      <c r="GNC118" s="908"/>
      <c r="GND118" s="908"/>
      <c r="GNE118" s="908"/>
      <c r="GNF118" s="908"/>
      <c r="GNG118" s="908"/>
      <c r="GNH118" s="908"/>
      <c r="GNI118" s="908"/>
      <c r="GNJ118" s="908"/>
      <c r="GNK118" s="908"/>
      <c r="GNL118" s="908"/>
      <c r="GNM118" s="908"/>
      <c r="GNN118" s="908"/>
      <c r="GNO118" s="908"/>
      <c r="GNP118" s="908"/>
      <c r="GNQ118" s="908"/>
      <c r="GNR118" s="908"/>
      <c r="GNS118" s="908"/>
      <c r="GNT118" s="908"/>
      <c r="GNU118" s="908"/>
      <c r="GNV118" s="908"/>
      <c r="GNW118" s="908"/>
      <c r="GNX118" s="908"/>
      <c r="GNY118" s="908"/>
      <c r="GNZ118" s="908"/>
      <c r="GOA118" s="908"/>
      <c r="GOB118" s="908"/>
      <c r="GOC118" s="908"/>
      <c r="GOD118" s="908"/>
      <c r="GOE118" s="908"/>
      <c r="GOF118" s="908"/>
      <c r="GOG118" s="908"/>
      <c r="GOH118" s="908"/>
      <c r="GOI118" s="908"/>
      <c r="GOJ118" s="908"/>
      <c r="GOK118" s="908"/>
      <c r="GOL118" s="908"/>
      <c r="GOM118" s="908"/>
      <c r="GON118" s="908"/>
      <c r="GOO118" s="908"/>
      <c r="GOP118" s="908"/>
      <c r="GOQ118" s="908"/>
      <c r="GOR118" s="908"/>
      <c r="GOS118" s="908"/>
      <c r="GOT118" s="908"/>
      <c r="GOU118" s="908"/>
      <c r="GOV118" s="908"/>
      <c r="GOW118" s="908"/>
      <c r="GOX118" s="908"/>
      <c r="GOY118" s="908"/>
      <c r="GOZ118" s="908"/>
      <c r="GPA118" s="908"/>
      <c r="GPB118" s="908"/>
      <c r="GPC118" s="908"/>
      <c r="GPD118" s="908"/>
      <c r="GPE118" s="908"/>
      <c r="GPF118" s="908"/>
      <c r="GPG118" s="908"/>
      <c r="GPH118" s="908"/>
      <c r="GPI118" s="908"/>
      <c r="GPJ118" s="908"/>
      <c r="GPK118" s="908"/>
      <c r="GPL118" s="908"/>
      <c r="GPM118" s="908"/>
      <c r="GPN118" s="908"/>
      <c r="GPO118" s="908"/>
      <c r="GPP118" s="908"/>
      <c r="GPQ118" s="908"/>
      <c r="GPR118" s="908"/>
      <c r="GPS118" s="908"/>
      <c r="GPT118" s="908"/>
      <c r="GPU118" s="908"/>
      <c r="GPV118" s="908"/>
      <c r="GPW118" s="908"/>
      <c r="GPX118" s="908"/>
      <c r="GPY118" s="908"/>
      <c r="GPZ118" s="908"/>
      <c r="GQA118" s="908"/>
      <c r="GQB118" s="908"/>
      <c r="GQC118" s="908"/>
      <c r="GQD118" s="908"/>
      <c r="GQE118" s="908"/>
      <c r="GQF118" s="908"/>
      <c r="GQG118" s="908"/>
      <c r="GQH118" s="908"/>
      <c r="GQI118" s="908"/>
      <c r="GQJ118" s="908"/>
      <c r="GQK118" s="908"/>
      <c r="GQL118" s="908"/>
      <c r="GQM118" s="908"/>
      <c r="GQN118" s="908"/>
      <c r="GQO118" s="908"/>
      <c r="GQP118" s="908"/>
      <c r="GQQ118" s="908"/>
      <c r="GQR118" s="908"/>
      <c r="GQS118" s="908"/>
      <c r="GQT118" s="908"/>
      <c r="GQU118" s="908"/>
      <c r="GQV118" s="908"/>
      <c r="GQW118" s="908"/>
      <c r="GQX118" s="908"/>
      <c r="GQY118" s="908"/>
      <c r="GQZ118" s="908"/>
      <c r="GRA118" s="908"/>
      <c r="GRB118" s="908"/>
      <c r="GRC118" s="908"/>
      <c r="GRD118" s="908"/>
      <c r="GRE118" s="908"/>
      <c r="GRF118" s="908"/>
      <c r="GRG118" s="908"/>
      <c r="GRH118" s="908"/>
      <c r="GRI118" s="908"/>
      <c r="GRJ118" s="908"/>
      <c r="GRK118" s="908"/>
      <c r="GRL118" s="908"/>
      <c r="GRM118" s="908"/>
      <c r="GRN118" s="908"/>
      <c r="GRO118" s="908"/>
      <c r="GRP118" s="908"/>
      <c r="GRQ118" s="908"/>
      <c r="GRR118" s="908"/>
      <c r="GRS118" s="908"/>
      <c r="GRT118" s="908"/>
      <c r="GRU118" s="908"/>
      <c r="GRV118" s="908"/>
      <c r="GRW118" s="908"/>
      <c r="GRX118" s="908"/>
      <c r="GRY118" s="908"/>
      <c r="GRZ118" s="908"/>
      <c r="GSA118" s="908"/>
      <c r="GSB118" s="908"/>
      <c r="GSC118" s="908"/>
      <c r="GSD118" s="908"/>
      <c r="GSE118" s="908"/>
      <c r="GSF118" s="908"/>
      <c r="GSG118" s="908"/>
      <c r="GSH118" s="908"/>
      <c r="GSI118" s="908"/>
      <c r="GSJ118" s="908"/>
      <c r="GSK118" s="908"/>
      <c r="GSL118" s="908"/>
      <c r="GSM118" s="908"/>
      <c r="GSN118" s="908"/>
      <c r="GSO118" s="908"/>
      <c r="GSP118" s="908"/>
      <c r="GSQ118" s="908"/>
      <c r="GSR118" s="908"/>
      <c r="GSS118" s="908"/>
      <c r="GST118" s="908"/>
      <c r="GSU118" s="908"/>
      <c r="GSV118" s="908"/>
      <c r="GSW118" s="908"/>
      <c r="GSX118" s="908"/>
      <c r="GSY118" s="908"/>
      <c r="GSZ118" s="908"/>
      <c r="GTA118" s="908"/>
      <c r="GTB118" s="908"/>
      <c r="GTC118" s="908"/>
      <c r="GTD118" s="908"/>
      <c r="GTE118" s="908"/>
      <c r="GTF118" s="908"/>
      <c r="GTG118" s="908"/>
      <c r="GTH118" s="908"/>
      <c r="GTI118" s="908"/>
      <c r="GTJ118" s="908"/>
      <c r="GTK118" s="908"/>
      <c r="GTL118" s="908"/>
      <c r="GTM118" s="908"/>
      <c r="GTN118" s="908"/>
      <c r="GTO118" s="908"/>
      <c r="GTP118" s="908"/>
      <c r="GTQ118" s="908"/>
      <c r="GTR118" s="908"/>
      <c r="GTS118" s="908"/>
      <c r="GTT118" s="908"/>
      <c r="GTU118" s="908"/>
      <c r="GTV118" s="908"/>
      <c r="GTW118" s="908"/>
      <c r="GTX118" s="908"/>
      <c r="GTY118" s="908"/>
      <c r="GTZ118" s="908"/>
      <c r="GUA118" s="908"/>
      <c r="GUB118" s="908"/>
      <c r="GUC118" s="908"/>
      <c r="GUD118" s="908"/>
      <c r="GUE118" s="908"/>
      <c r="GUF118" s="908"/>
      <c r="GUG118" s="908"/>
      <c r="GUH118" s="908"/>
      <c r="GUI118" s="908"/>
      <c r="GUJ118" s="908"/>
      <c r="GUK118" s="908"/>
      <c r="GUL118" s="908"/>
      <c r="GUM118" s="908"/>
      <c r="GUN118" s="908"/>
      <c r="GUO118" s="908"/>
      <c r="GUP118" s="908"/>
      <c r="GUQ118" s="908"/>
      <c r="GUR118" s="908"/>
      <c r="GUS118" s="908"/>
      <c r="GUT118" s="908"/>
      <c r="GUU118" s="908"/>
      <c r="GUV118" s="908"/>
      <c r="GUW118" s="908"/>
      <c r="GUX118" s="908"/>
      <c r="GUY118" s="908"/>
      <c r="GUZ118" s="908"/>
      <c r="GVA118" s="908"/>
      <c r="GVB118" s="908"/>
      <c r="GVC118" s="908"/>
      <c r="GVD118" s="908"/>
      <c r="GVE118" s="908"/>
      <c r="GVF118" s="908"/>
      <c r="GVG118" s="908"/>
      <c r="GVH118" s="908"/>
      <c r="GVI118" s="908"/>
      <c r="GVJ118" s="908"/>
      <c r="GVK118" s="908"/>
      <c r="GVL118" s="908"/>
      <c r="GVM118" s="908"/>
      <c r="GVN118" s="908"/>
      <c r="GVO118" s="908"/>
      <c r="GVP118" s="908"/>
      <c r="GVQ118" s="908"/>
      <c r="GVR118" s="908"/>
      <c r="GVS118" s="908"/>
      <c r="GVT118" s="908"/>
      <c r="GVU118" s="908"/>
      <c r="GVV118" s="908"/>
      <c r="GVW118" s="908"/>
      <c r="GVX118" s="908"/>
      <c r="GVY118" s="908"/>
      <c r="GVZ118" s="908"/>
      <c r="GWA118" s="908"/>
      <c r="GWB118" s="908"/>
      <c r="GWC118" s="908"/>
      <c r="GWD118" s="908"/>
      <c r="GWE118" s="908"/>
      <c r="GWF118" s="908"/>
      <c r="GWG118" s="908"/>
      <c r="GWH118" s="908"/>
      <c r="GWI118" s="908"/>
      <c r="GWJ118" s="908"/>
      <c r="GWK118" s="908"/>
      <c r="GWL118" s="908"/>
      <c r="GWM118" s="908"/>
      <c r="GWN118" s="908"/>
      <c r="GWO118" s="908"/>
      <c r="GWP118" s="908"/>
      <c r="GWQ118" s="908"/>
      <c r="GWR118" s="908"/>
      <c r="GWS118" s="908"/>
      <c r="GWT118" s="908"/>
      <c r="GWU118" s="908"/>
      <c r="GWV118" s="908"/>
      <c r="GWW118" s="908"/>
      <c r="GWX118" s="908"/>
      <c r="GWY118" s="908"/>
      <c r="GWZ118" s="908"/>
      <c r="GXA118" s="908"/>
      <c r="GXB118" s="908"/>
      <c r="GXC118" s="908"/>
      <c r="GXD118" s="908"/>
      <c r="GXE118" s="908"/>
      <c r="GXF118" s="908"/>
      <c r="GXG118" s="908"/>
      <c r="GXH118" s="908"/>
      <c r="GXI118" s="908"/>
      <c r="GXJ118" s="908"/>
      <c r="GXK118" s="908"/>
      <c r="GXL118" s="908"/>
      <c r="GXM118" s="908"/>
      <c r="GXN118" s="908"/>
      <c r="GXO118" s="908"/>
      <c r="GXP118" s="908"/>
      <c r="GXQ118" s="908"/>
      <c r="GXR118" s="908"/>
      <c r="GXS118" s="908"/>
      <c r="GXT118" s="908"/>
      <c r="GXU118" s="908"/>
      <c r="GXV118" s="908"/>
      <c r="GXW118" s="908"/>
      <c r="GXX118" s="908"/>
      <c r="GXY118" s="908"/>
      <c r="GXZ118" s="908"/>
      <c r="GYA118" s="908"/>
      <c r="GYB118" s="908"/>
      <c r="GYC118" s="908"/>
      <c r="GYD118" s="908"/>
      <c r="GYE118" s="908"/>
      <c r="GYF118" s="908"/>
      <c r="GYG118" s="908"/>
      <c r="GYH118" s="908"/>
      <c r="GYI118" s="908"/>
      <c r="GYJ118" s="908"/>
      <c r="GYK118" s="908"/>
      <c r="GYL118" s="908"/>
      <c r="GYM118" s="908"/>
      <c r="GYN118" s="908"/>
      <c r="GYO118" s="908"/>
      <c r="GYP118" s="908"/>
      <c r="GYQ118" s="908"/>
      <c r="GYR118" s="908"/>
      <c r="GYS118" s="908"/>
      <c r="GYT118" s="908"/>
      <c r="GYU118" s="908"/>
      <c r="GYV118" s="908"/>
      <c r="GYW118" s="908"/>
      <c r="GYX118" s="908"/>
      <c r="GYY118" s="908"/>
      <c r="GYZ118" s="908"/>
      <c r="GZA118" s="908"/>
      <c r="GZB118" s="908"/>
      <c r="GZC118" s="908"/>
      <c r="GZD118" s="908"/>
      <c r="GZE118" s="908"/>
      <c r="GZF118" s="908"/>
      <c r="GZG118" s="908"/>
      <c r="GZH118" s="908"/>
      <c r="GZI118" s="908"/>
      <c r="GZJ118" s="908"/>
      <c r="GZK118" s="908"/>
      <c r="GZL118" s="908"/>
      <c r="GZM118" s="908"/>
      <c r="GZN118" s="908"/>
      <c r="GZO118" s="908"/>
      <c r="GZP118" s="908"/>
      <c r="GZQ118" s="908"/>
      <c r="GZR118" s="908"/>
      <c r="GZS118" s="908"/>
      <c r="GZT118" s="908"/>
      <c r="GZU118" s="908"/>
      <c r="GZV118" s="908"/>
      <c r="GZW118" s="908"/>
      <c r="GZX118" s="908"/>
      <c r="GZY118" s="908"/>
      <c r="GZZ118" s="908"/>
      <c r="HAA118" s="908"/>
      <c r="HAB118" s="908"/>
      <c r="HAC118" s="908"/>
      <c r="HAD118" s="908"/>
      <c r="HAE118" s="908"/>
      <c r="HAF118" s="908"/>
      <c r="HAG118" s="908"/>
      <c r="HAH118" s="908"/>
      <c r="HAI118" s="908"/>
      <c r="HAJ118" s="908"/>
      <c r="HAK118" s="908"/>
      <c r="HAL118" s="908"/>
      <c r="HAM118" s="908"/>
      <c r="HAN118" s="908"/>
      <c r="HAO118" s="908"/>
      <c r="HAP118" s="908"/>
      <c r="HAQ118" s="908"/>
      <c r="HAR118" s="908"/>
      <c r="HAS118" s="908"/>
      <c r="HAT118" s="908"/>
      <c r="HAU118" s="908"/>
      <c r="HAV118" s="908"/>
      <c r="HAW118" s="908"/>
      <c r="HAX118" s="908"/>
      <c r="HAY118" s="908"/>
      <c r="HAZ118" s="908"/>
      <c r="HBA118" s="908"/>
      <c r="HBB118" s="908"/>
      <c r="HBC118" s="908"/>
      <c r="HBD118" s="908"/>
      <c r="HBE118" s="908"/>
      <c r="HBF118" s="908"/>
      <c r="HBG118" s="908"/>
      <c r="HBH118" s="908"/>
      <c r="HBI118" s="908"/>
      <c r="HBJ118" s="908"/>
      <c r="HBK118" s="908"/>
      <c r="HBL118" s="908"/>
      <c r="HBM118" s="908"/>
      <c r="HBN118" s="908"/>
      <c r="HBO118" s="908"/>
      <c r="HBP118" s="908"/>
      <c r="HBQ118" s="908"/>
      <c r="HBR118" s="908"/>
      <c r="HBS118" s="908"/>
      <c r="HBT118" s="908"/>
      <c r="HBU118" s="908"/>
      <c r="HBV118" s="908"/>
      <c r="HBW118" s="908"/>
      <c r="HBX118" s="908"/>
      <c r="HBY118" s="908"/>
      <c r="HBZ118" s="908"/>
      <c r="HCA118" s="908"/>
      <c r="HCB118" s="908"/>
      <c r="HCC118" s="908"/>
      <c r="HCD118" s="908"/>
      <c r="HCE118" s="908"/>
      <c r="HCF118" s="908"/>
      <c r="HCG118" s="908"/>
      <c r="HCH118" s="908"/>
      <c r="HCI118" s="908"/>
      <c r="HCJ118" s="908"/>
      <c r="HCK118" s="908"/>
      <c r="HCL118" s="908"/>
      <c r="HCM118" s="908"/>
      <c r="HCN118" s="908"/>
      <c r="HCO118" s="908"/>
      <c r="HCP118" s="908"/>
      <c r="HCQ118" s="908"/>
      <c r="HCR118" s="908"/>
      <c r="HCS118" s="908"/>
      <c r="HCT118" s="908"/>
      <c r="HCU118" s="908"/>
      <c r="HCV118" s="908"/>
      <c r="HCW118" s="908"/>
      <c r="HCX118" s="908"/>
      <c r="HCY118" s="908"/>
      <c r="HCZ118" s="908"/>
      <c r="HDA118" s="908"/>
      <c r="HDB118" s="908"/>
      <c r="HDC118" s="908"/>
      <c r="HDD118" s="908"/>
      <c r="HDE118" s="908"/>
      <c r="HDF118" s="908"/>
      <c r="HDG118" s="908"/>
      <c r="HDH118" s="908"/>
      <c r="HDI118" s="908"/>
      <c r="HDJ118" s="908"/>
      <c r="HDK118" s="908"/>
      <c r="HDL118" s="908"/>
      <c r="HDM118" s="908"/>
      <c r="HDN118" s="908"/>
      <c r="HDO118" s="908"/>
      <c r="HDP118" s="908"/>
      <c r="HDQ118" s="908"/>
      <c r="HDR118" s="908"/>
      <c r="HDS118" s="908"/>
      <c r="HDT118" s="908"/>
      <c r="HDU118" s="908"/>
      <c r="HDV118" s="908"/>
      <c r="HDW118" s="908"/>
      <c r="HDX118" s="908"/>
      <c r="HDY118" s="908"/>
      <c r="HDZ118" s="908"/>
      <c r="HEA118" s="908"/>
      <c r="HEB118" s="908"/>
      <c r="HEC118" s="908"/>
      <c r="HED118" s="908"/>
      <c r="HEE118" s="908"/>
      <c r="HEF118" s="908"/>
      <c r="HEG118" s="908"/>
      <c r="HEH118" s="908"/>
      <c r="HEI118" s="908"/>
      <c r="HEJ118" s="908"/>
      <c r="HEK118" s="908"/>
      <c r="HEL118" s="908"/>
      <c r="HEM118" s="908"/>
      <c r="HEN118" s="908"/>
      <c r="HEO118" s="908"/>
      <c r="HEP118" s="908"/>
      <c r="HEQ118" s="908"/>
      <c r="HER118" s="908"/>
      <c r="HES118" s="908"/>
      <c r="HET118" s="908"/>
      <c r="HEU118" s="908"/>
      <c r="HEV118" s="908"/>
      <c r="HEW118" s="908"/>
      <c r="HEX118" s="908"/>
      <c r="HEY118" s="908"/>
      <c r="HEZ118" s="908"/>
      <c r="HFA118" s="908"/>
      <c r="HFB118" s="908"/>
      <c r="HFC118" s="908"/>
      <c r="HFD118" s="908"/>
      <c r="HFE118" s="908"/>
      <c r="HFF118" s="908"/>
      <c r="HFG118" s="908"/>
      <c r="HFH118" s="908"/>
      <c r="HFI118" s="908"/>
      <c r="HFJ118" s="908"/>
      <c r="HFK118" s="908"/>
      <c r="HFL118" s="908"/>
      <c r="HFM118" s="908"/>
      <c r="HFN118" s="908"/>
      <c r="HFO118" s="908"/>
      <c r="HFP118" s="908"/>
      <c r="HFQ118" s="908"/>
      <c r="HFR118" s="908"/>
      <c r="HFS118" s="908"/>
      <c r="HFT118" s="908"/>
      <c r="HFU118" s="908"/>
      <c r="HFV118" s="908"/>
      <c r="HFW118" s="908"/>
      <c r="HFX118" s="908"/>
      <c r="HFY118" s="908"/>
      <c r="HFZ118" s="908"/>
      <c r="HGA118" s="908"/>
      <c r="HGB118" s="908"/>
      <c r="HGC118" s="908"/>
      <c r="HGD118" s="908"/>
      <c r="HGE118" s="908"/>
      <c r="HGF118" s="908"/>
      <c r="HGG118" s="908"/>
      <c r="HGH118" s="908"/>
      <c r="HGI118" s="908"/>
      <c r="HGJ118" s="908"/>
      <c r="HGK118" s="908"/>
      <c r="HGL118" s="908"/>
      <c r="HGM118" s="908"/>
      <c r="HGN118" s="908"/>
      <c r="HGO118" s="908"/>
      <c r="HGP118" s="908"/>
      <c r="HGQ118" s="908"/>
      <c r="HGR118" s="908"/>
      <c r="HGS118" s="908"/>
      <c r="HGT118" s="908"/>
      <c r="HGU118" s="908"/>
      <c r="HGV118" s="908"/>
      <c r="HGW118" s="908"/>
      <c r="HGX118" s="908"/>
      <c r="HGY118" s="908"/>
      <c r="HGZ118" s="908"/>
      <c r="HHA118" s="908"/>
      <c r="HHB118" s="908"/>
      <c r="HHC118" s="908"/>
      <c r="HHD118" s="908"/>
      <c r="HHE118" s="908"/>
      <c r="HHF118" s="908"/>
      <c r="HHG118" s="908"/>
      <c r="HHH118" s="908"/>
      <c r="HHI118" s="908"/>
      <c r="HHJ118" s="908"/>
      <c r="HHK118" s="908"/>
      <c r="HHL118" s="908"/>
      <c r="HHM118" s="908"/>
      <c r="HHN118" s="908"/>
      <c r="HHO118" s="908"/>
      <c r="HHP118" s="908"/>
      <c r="HHQ118" s="908"/>
      <c r="HHR118" s="908"/>
      <c r="HHS118" s="908"/>
      <c r="HHT118" s="908"/>
      <c r="HHU118" s="908"/>
      <c r="HHV118" s="908"/>
      <c r="HHW118" s="908"/>
      <c r="HHX118" s="908"/>
      <c r="HHY118" s="908"/>
      <c r="HHZ118" s="908"/>
      <c r="HIA118" s="908"/>
      <c r="HIB118" s="908"/>
      <c r="HIC118" s="908"/>
      <c r="HID118" s="908"/>
      <c r="HIE118" s="908"/>
      <c r="HIF118" s="908"/>
      <c r="HIG118" s="908"/>
      <c r="HIH118" s="908"/>
      <c r="HII118" s="908"/>
      <c r="HIJ118" s="908"/>
      <c r="HIK118" s="908"/>
      <c r="HIL118" s="908"/>
      <c r="HIM118" s="908"/>
      <c r="HIN118" s="908"/>
      <c r="HIO118" s="908"/>
      <c r="HIP118" s="908"/>
      <c r="HIQ118" s="908"/>
      <c r="HIR118" s="908"/>
      <c r="HIS118" s="908"/>
      <c r="HIT118" s="908"/>
      <c r="HIU118" s="908"/>
      <c r="HIV118" s="908"/>
      <c r="HIW118" s="908"/>
      <c r="HIX118" s="908"/>
      <c r="HIY118" s="908"/>
      <c r="HIZ118" s="908"/>
      <c r="HJA118" s="908"/>
      <c r="HJB118" s="908"/>
      <c r="HJC118" s="908"/>
      <c r="HJD118" s="908"/>
      <c r="HJE118" s="908"/>
      <c r="HJF118" s="908"/>
      <c r="HJG118" s="908"/>
      <c r="HJH118" s="908"/>
      <c r="HJI118" s="908"/>
      <c r="HJJ118" s="908"/>
      <c r="HJK118" s="908"/>
      <c r="HJL118" s="908"/>
      <c r="HJM118" s="908"/>
      <c r="HJN118" s="908"/>
      <c r="HJO118" s="908"/>
      <c r="HJP118" s="908"/>
      <c r="HJQ118" s="908"/>
      <c r="HJR118" s="908"/>
      <c r="HJS118" s="908"/>
      <c r="HJT118" s="908"/>
      <c r="HJU118" s="908"/>
      <c r="HJV118" s="908"/>
      <c r="HJW118" s="908"/>
      <c r="HJX118" s="908"/>
      <c r="HJY118" s="908"/>
      <c r="HJZ118" s="908"/>
      <c r="HKA118" s="908"/>
      <c r="HKB118" s="908"/>
      <c r="HKC118" s="908"/>
      <c r="HKD118" s="908"/>
      <c r="HKE118" s="908"/>
      <c r="HKF118" s="908"/>
      <c r="HKG118" s="908"/>
      <c r="HKH118" s="908"/>
      <c r="HKI118" s="908"/>
      <c r="HKJ118" s="908"/>
      <c r="HKK118" s="908"/>
      <c r="HKL118" s="908"/>
      <c r="HKM118" s="908"/>
      <c r="HKN118" s="908"/>
      <c r="HKO118" s="908"/>
      <c r="HKP118" s="908"/>
      <c r="HKQ118" s="908"/>
      <c r="HKR118" s="908"/>
      <c r="HKS118" s="908"/>
      <c r="HKT118" s="908"/>
      <c r="HKU118" s="908"/>
      <c r="HKV118" s="908"/>
      <c r="HKW118" s="908"/>
      <c r="HKX118" s="908"/>
      <c r="HKY118" s="908"/>
      <c r="HKZ118" s="908"/>
      <c r="HLA118" s="908"/>
      <c r="HLB118" s="908"/>
      <c r="HLC118" s="908"/>
      <c r="HLD118" s="908"/>
      <c r="HLE118" s="908"/>
      <c r="HLF118" s="908"/>
      <c r="HLG118" s="908"/>
      <c r="HLH118" s="908"/>
      <c r="HLI118" s="908"/>
      <c r="HLJ118" s="908"/>
      <c r="HLK118" s="908"/>
      <c r="HLL118" s="908"/>
      <c r="HLM118" s="908"/>
      <c r="HLN118" s="908"/>
      <c r="HLO118" s="908"/>
      <c r="HLP118" s="908"/>
      <c r="HLQ118" s="908"/>
      <c r="HLR118" s="908"/>
      <c r="HLS118" s="908"/>
      <c r="HLT118" s="908"/>
      <c r="HLU118" s="908"/>
      <c r="HLV118" s="908"/>
      <c r="HLW118" s="908"/>
      <c r="HLX118" s="908"/>
      <c r="HLY118" s="908"/>
      <c r="HLZ118" s="908"/>
      <c r="HMA118" s="908"/>
      <c r="HMB118" s="908"/>
      <c r="HMC118" s="908"/>
      <c r="HMD118" s="908"/>
      <c r="HME118" s="908"/>
      <c r="HMF118" s="908"/>
      <c r="HMG118" s="908"/>
      <c r="HMH118" s="908"/>
      <c r="HMI118" s="908"/>
      <c r="HMJ118" s="908"/>
      <c r="HMK118" s="908"/>
      <c r="HML118" s="908"/>
      <c r="HMM118" s="908"/>
      <c r="HMN118" s="908"/>
      <c r="HMO118" s="908"/>
      <c r="HMP118" s="908"/>
      <c r="HMQ118" s="908"/>
      <c r="HMR118" s="908"/>
      <c r="HMS118" s="908"/>
      <c r="HMT118" s="908"/>
      <c r="HMU118" s="908"/>
      <c r="HMV118" s="908"/>
      <c r="HMW118" s="908"/>
      <c r="HMX118" s="908"/>
      <c r="HMY118" s="908"/>
      <c r="HMZ118" s="908"/>
      <c r="HNA118" s="908"/>
      <c r="HNB118" s="908"/>
      <c r="HNC118" s="908"/>
      <c r="HND118" s="908"/>
      <c r="HNE118" s="908"/>
      <c r="HNF118" s="908"/>
      <c r="HNG118" s="908"/>
      <c r="HNH118" s="908"/>
      <c r="HNI118" s="908"/>
      <c r="HNJ118" s="908"/>
      <c r="HNK118" s="908"/>
      <c r="HNL118" s="908"/>
      <c r="HNM118" s="908"/>
      <c r="HNN118" s="908"/>
      <c r="HNO118" s="908"/>
      <c r="HNP118" s="908"/>
      <c r="HNQ118" s="908"/>
      <c r="HNR118" s="908"/>
      <c r="HNS118" s="908"/>
      <c r="HNT118" s="908"/>
      <c r="HNU118" s="908"/>
      <c r="HNV118" s="908"/>
      <c r="HNW118" s="908"/>
      <c r="HNX118" s="908"/>
      <c r="HNY118" s="908"/>
      <c r="HNZ118" s="908"/>
      <c r="HOA118" s="908"/>
      <c r="HOB118" s="908"/>
      <c r="HOC118" s="908"/>
      <c r="HOD118" s="908"/>
      <c r="HOE118" s="908"/>
      <c r="HOF118" s="908"/>
      <c r="HOG118" s="908"/>
      <c r="HOH118" s="908"/>
      <c r="HOI118" s="908"/>
      <c r="HOJ118" s="908"/>
      <c r="HOK118" s="908"/>
      <c r="HOL118" s="908"/>
      <c r="HOM118" s="908"/>
      <c r="HON118" s="908"/>
      <c r="HOO118" s="908"/>
      <c r="HOP118" s="908"/>
      <c r="HOQ118" s="908"/>
      <c r="HOR118" s="908"/>
      <c r="HOS118" s="908"/>
      <c r="HOT118" s="908"/>
      <c r="HOU118" s="908"/>
      <c r="HOV118" s="908"/>
      <c r="HOW118" s="908"/>
      <c r="HOX118" s="908"/>
      <c r="HOY118" s="908"/>
      <c r="HOZ118" s="908"/>
      <c r="HPA118" s="908"/>
      <c r="HPB118" s="908"/>
      <c r="HPC118" s="908"/>
      <c r="HPD118" s="908"/>
      <c r="HPE118" s="908"/>
      <c r="HPF118" s="908"/>
      <c r="HPG118" s="908"/>
      <c r="HPH118" s="908"/>
      <c r="HPI118" s="908"/>
      <c r="HPJ118" s="908"/>
      <c r="HPK118" s="908"/>
      <c r="HPL118" s="908"/>
      <c r="HPM118" s="908"/>
      <c r="HPN118" s="908"/>
      <c r="HPO118" s="908"/>
      <c r="HPP118" s="908"/>
      <c r="HPQ118" s="908"/>
      <c r="HPR118" s="908"/>
      <c r="HPS118" s="908"/>
      <c r="HPT118" s="908"/>
      <c r="HPU118" s="908"/>
      <c r="HPV118" s="908"/>
      <c r="HPW118" s="908"/>
      <c r="HPX118" s="908"/>
      <c r="HPY118" s="908"/>
      <c r="HPZ118" s="908"/>
      <c r="HQA118" s="908"/>
      <c r="HQB118" s="908"/>
      <c r="HQC118" s="908"/>
      <c r="HQD118" s="908"/>
      <c r="HQE118" s="908"/>
      <c r="HQF118" s="908"/>
      <c r="HQG118" s="908"/>
      <c r="HQH118" s="908"/>
      <c r="HQI118" s="908"/>
      <c r="HQJ118" s="908"/>
      <c r="HQK118" s="908"/>
      <c r="HQL118" s="908"/>
      <c r="HQM118" s="908"/>
      <c r="HQN118" s="908"/>
      <c r="HQO118" s="908"/>
      <c r="HQP118" s="908"/>
      <c r="HQQ118" s="908"/>
      <c r="HQR118" s="908"/>
      <c r="HQS118" s="908"/>
      <c r="HQT118" s="908"/>
      <c r="HQU118" s="908"/>
      <c r="HQV118" s="908"/>
      <c r="HQW118" s="908"/>
      <c r="HQX118" s="908"/>
      <c r="HQY118" s="908"/>
      <c r="HQZ118" s="908"/>
      <c r="HRA118" s="908"/>
      <c r="HRB118" s="908"/>
      <c r="HRC118" s="908"/>
      <c r="HRD118" s="908"/>
      <c r="HRE118" s="908"/>
      <c r="HRF118" s="908"/>
      <c r="HRG118" s="908"/>
      <c r="HRH118" s="908"/>
      <c r="HRI118" s="908"/>
      <c r="HRJ118" s="908"/>
      <c r="HRK118" s="908"/>
      <c r="HRL118" s="908"/>
      <c r="HRM118" s="908"/>
      <c r="HRN118" s="908"/>
      <c r="HRO118" s="908"/>
      <c r="HRP118" s="908"/>
      <c r="HRQ118" s="908"/>
      <c r="HRR118" s="908"/>
      <c r="HRS118" s="908"/>
      <c r="HRT118" s="908"/>
      <c r="HRU118" s="908"/>
      <c r="HRV118" s="908"/>
      <c r="HRW118" s="908"/>
      <c r="HRX118" s="908"/>
      <c r="HRY118" s="908"/>
      <c r="HRZ118" s="908"/>
      <c r="HSA118" s="908"/>
      <c r="HSB118" s="908"/>
      <c r="HSC118" s="908"/>
      <c r="HSD118" s="908"/>
      <c r="HSE118" s="908"/>
      <c r="HSF118" s="908"/>
      <c r="HSG118" s="908"/>
      <c r="HSH118" s="908"/>
      <c r="HSI118" s="908"/>
      <c r="HSJ118" s="908"/>
      <c r="HSK118" s="908"/>
      <c r="HSL118" s="908"/>
      <c r="HSM118" s="908"/>
      <c r="HSN118" s="908"/>
      <c r="HSO118" s="908"/>
      <c r="HSP118" s="908"/>
      <c r="HSQ118" s="908"/>
      <c r="HSR118" s="908"/>
      <c r="HSS118" s="908"/>
      <c r="HST118" s="908"/>
      <c r="HSU118" s="908"/>
      <c r="HSV118" s="908"/>
      <c r="HSW118" s="908"/>
      <c r="HSX118" s="908"/>
      <c r="HSY118" s="908"/>
      <c r="HSZ118" s="908"/>
      <c r="HTA118" s="908"/>
      <c r="HTB118" s="908"/>
      <c r="HTC118" s="908"/>
      <c r="HTD118" s="908"/>
      <c r="HTE118" s="908"/>
      <c r="HTF118" s="908"/>
      <c r="HTG118" s="908"/>
      <c r="HTH118" s="908"/>
      <c r="HTI118" s="908"/>
      <c r="HTJ118" s="908"/>
      <c r="HTK118" s="908"/>
      <c r="HTL118" s="908"/>
      <c r="HTM118" s="908"/>
      <c r="HTN118" s="908"/>
      <c r="HTO118" s="908"/>
      <c r="HTP118" s="908"/>
      <c r="HTQ118" s="908"/>
      <c r="HTR118" s="908"/>
      <c r="HTS118" s="908"/>
      <c r="HTT118" s="908"/>
      <c r="HTU118" s="908"/>
      <c r="HTV118" s="908"/>
      <c r="HTW118" s="908"/>
      <c r="HTX118" s="908"/>
      <c r="HTY118" s="908"/>
      <c r="HTZ118" s="908"/>
      <c r="HUA118" s="908"/>
      <c r="HUB118" s="908"/>
      <c r="HUC118" s="908"/>
      <c r="HUD118" s="908"/>
      <c r="HUE118" s="908"/>
      <c r="HUF118" s="908"/>
      <c r="HUG118" s="908"/>
      <c r="HUH118" s="908"/>
      <c r="HUI118" s="908"/>
      <c r="HUJ118" s="908"/>
      <c r="HUK118" s="908"/>
      <c r="HUL118" s="908"/>
      <c r="HUM118" s="908"/>
      <c r="HUN118" s="908"/>
      <c r="HUO118" s="908"/>
      <c r="HUP118" s="908"/>
      <c r="HUQ118" s="908"/>
      <c r="HUR118" s="908"/>
      <c r="HUS118" s="908"/>
      <c r="HUT118" s="908"/>
      <c r="HUU118" s="908"/>
      <c r="HUV118" s="908"/>
      <c r="HUW118" s="908"/>
      <c r="HUX118" s="908"/>
      <c r="HUY118" s="908"/>
      <c r="HUZ118" s="908"/>
      <c r="HVA118" s="908"/>
      <c r="HVB118" s="908"/>
      <c r="HVC118" s="908"/>
      <c r="HVD118" s="908"/>
      <c r="HVE118" s="908"/>
      <c r="HVF118" s="908"/>
      <c r="HVG118" s="908"/>
      <c r="HVH118" s="908"/>
      <c r="HVI118" s="908"/>
      <c r="HVJ118" s="908"/>
      <c r="HVK118" s="908"/>
      <c r="HVL118" s="908"/>
      <c r="HVM118" s="908"/>
      <c r="HVN118" s="908"/>
      <c r="HVO118" s="908"/>
      <c r="HVP118" s="908"/>
      <c r="HVQ118" s="908"/>
      <c r="HVR118" s="908"/>
      <c r="HVS118" s="908"/>
      <c r="HVT118" s="908"/>
      <c r="HVU118" s="908"/>
      <c r="HVV118" s="908"/>
      <c r="HVW118" s="908"/>
      <c r="HVX118" s="908"/>
      <c r="HVY118" s="908"/>
      <c r="HVZ118" s="908"/>
      <c r="HWA118" s="908"/>
      <c r="HWB118" s="908"/>
      <c r="HWC118" s="908"/>
      <c r="HWD118" s="908"/>
      <c r="HWE118" s="908"/>
      <c r="HWF118" s="908"/>
      <c r="HWG118" s="908"/>
      <c r="HWH118" s="908"/>
      <c r="HWI118" s="908"/>
      <c r="HWJ118" s="908"/>
      <c r="HWK118" s="908"/>
      <c r="HWL118" s="908"/>
      <c r="HWM118" s="908"/>
      <c r="HWN118" s="908"/>
      <c r="HWO118" s="908"/>
      <c r="HWP118" s="908"/>
      <c r="HWQ118" s="908"/>
      <c r="HWR118" s="908"/>
      <c r="HWS118" s="908"/>
      <c r="HWT118" s="908"/>
      <c r="HWU118" s="908"/>
      <c r="HWV118" s="908"/>
      <c r="HWW118" s="908"/>
      <c r="HWX118" s="908"/>
      <c r="HWY118" s="908"/>
      <c r="HWZ118" s="908"/>
      <c r="HXA118" s="908"/>
      <c r="HXB118" s="908"/>
      <c r="HXC118" s="908"/>
      <c r="HXD118" s="908"/>
      <c r="HXE118" s="908"/>
      <c r="HXF118" s="908"/>
      <c r="HXG118" s="908"/>
      <c r="HXH118" s="908"/>
      <c r="HXI118" s="908"/>
      <c r="HXJ118" s="908"/>
      <c r="HXK118" s="908"/>
      <c r="HXL118" s="908"/>
      <c r="HXM118" s="908"/>
      <c r="HXN118" s="908"/>
      <c r="HXO118" s="908"/>
      <c r="HXP118" s="908"/>
      <c r="HXQ118" s="908"/>
      <c r="HXR118" s="908"/>
      <c r="HXS118" s="908"/>
      <c r="HXT118" s="908"/>
      <c r="HXU118" s="908"/>
      <c r="HXV118" s="908"/>
      <c r="HXW118" s="908"/>
      <c r="HXX118" s="908"/>
      <c r="HXY118" s="908"/>
      <c r="HXZ118" s="908"/>
      <c r="HYA118" s="908"/>
      <c r="HYB118" s="908"/>
      <c r="HYC118" s="908"/>
      <c r="HYD118" s="908"/>
      <c r="HYE118" s="908"/>
      <c r="HYF118" s="908"/>
      <c r="HYG118" s="908"/>
      <c r="HYH118" s="908"/>
      <c r="HYI118" s="908"/>
      <c r="HYJ118" s="908"/>
      <c r="HYK118" s="908"/>
      <c r="HYL118" s="908"/>
      <c r="HYM118" s="908"/>
      <c r="HYN118" s="908"/>
      <c r="HYO118" s="908"/>
      <c r="HYP118" s="908"/>
      <c r="HYQ118" s="908"/>
      <c r="HYR118" s="908"/>
      <c r="HYS118" s="908"/>
      <c r="HYT118" s="908"/>
      <c r="HYU118" s="908"/>
      <c r="HYV118" s="908"/>
      <c r="HYW118" s="908"/>
      <c r="HYX118" s="908"/>
      <c r="HYY118" s="908"/>
      <c r="HYZ118" s="908"/>
      <c r="HZA118" s="908"/>
      <c r="HZB118" s="908"/>
      <c r="HZC118" s="908"/>
      <c r="HZD118" s="908"/>
      <c r="HZE118" s="908"/>
      <c r="HZF118" s="908"/>
      <c r="HZG118" s="908"/>
      <c r="HZH118" s="908"/>
      <c r="HZI118" s="908"/>
      <c r="HZJ118" s="908"/>
      <c r="HZK118" s="908"/>
      <c r="HZL118" s="908"/>
      <c r="HZM118" s="908"/>
      <c r="HZN118" s="908"/>
      <c r="HZO118" s="908"/>
      <c r="HZP118" s="908"/>
      <c r="HZQ118" s="908"/>
      <c r="HZR118" s="908"/>
      <c r="HZS118" s="908"/>
      <c r="HZT118" s="908"/>
      <c r="HZU118" s="908"/>
      <c r="HZV118" s="908"/>
      <c r="HZW118" s="908"/>
      <c r="HZX118" s="908"/>
      <c r="HZY118" s="908"/>
      <c r="HZZ118" s="908"/>
      <c r="IAA118" s="908"/>
      <c r="IAB118" s="908"/>
      <c r="IAC118" s="908"/>
      <c r="IAD118" s="908"/>
      <c r="IAE118" s="908"/>
      <c r="IAF118" s="908"/>
      <c r="IAG118" s="908"/>
      <c r="IAH118" s="908"/>
      <c r="IAI118" s="908"/>
      <c r="IAJ118" s="908"/>
      <c r="IAK118" s="908"/>
      <c r="IAL118" s="908"/>
      <c r="IAM118" s="908"/>
      <c r="IAN118" s="908"/>
      <c r="IAO118" s="908"/>
      <c r="IAP118" s="908"/>
      <c r="IAQ118" s="908"/>
      <c r="IAR118" s="908"/>
      <c r="IAS118" s="908"/>
      <c r="IAT118" s="908"/>
      <c r="IAU118" s="908"/>
      <c r="IAV118" s="908"/>
      <c r="IAW118" s="908"/>
      <c r="IAX118" s="908"/>
      <c r="IAY118" s="908"/>
      <c r="IAZ118" s="908"/>
      <c r="IBA118" s="908"/>
      <c r="IBB118" s="908"/>
      <c r="IBC118" s="908"/>
      <c r="IBD118" s="908"/>
      <c r="IBE118" s="908"/>
      <c r="IBF118" s="908"/>
      <c r="IBG118" s="908"/>
      <c r="IBH118" s="908"/>
      <c r="IBI118" s="908"/>
      <c r="IBJ118" s="908"/>
      <c r="IBK118" s="908"/>
      <c r="IBL118" s="908"/>
      <c r="IBM118" s="908"/>
      <c r="IBN118" s="908"/>
      <c r="IBO118" s="908"/>
      <c r="IBP118" s="908"/>
      <c r="IBQ118" s="908"/>
      <c r="IBR118" s="908"/>
      <c r="IBS118" s="908"/>
      <c r="IBT118" s="908"/>
      <c r="IBU118" s="908"/>
      <c r="IBV118" s="908"/>
      <c r="IBW118" s="908"/>
      <c r="IBX118" s="908"/>
      <c r="IBY118" s="908"/>
      <c r="IBZ118" s="908"/>
      <c r="ICA118" s="908"/>
      <c r="ICB118" s="908"/>
      <c r="ICC118" s="908"/>
      <c r="ICD118" s="908"/>
      <c r="ICE118" s="908"/>
      <c r="ICF118" s="908"/>
      <c r="ICG118" s="908"/>
      <c r="ICH118" s="908"/>
      <c r="ICI118" s="908"/>
      <c r="ICJ118" s="908"/>
      <c r="ICK118" s="908"/>
      <c r="ICL118" s="908"/>
      <c r="ICM118" s="908"/>
      <c r="ICN118" s="908"/>
      <c r="ICO118" s="908"/>
      <c r="ICP118" s="908"/>
      <c r="ICQ118" s="908"/>
      <c r="ICR118" s="908"/>
      <c r="ICS118" s="908"/>
      <c r="ICT118" s="908"/>
      <c r="ICU118" s="908"/>
      <c r="ICV118" s="908"/>
      <c r="ICW118" s="908"/>
      <c r="ICX118" s="908"/>
      <c r="ICY118" s="908"/>
      <c r="ICZ118" s="908"/>
      <c r="IDA118" s="908"/>
      <c r="IDB118" s="908"/>
      <c r="IDC118" s="908"/>
      <c r="IDD118" s="908"/>
      <c r="IDE118" s="908"/>
      <c r="IDF118" s="908"/>
      <c r="IDG118" s="908"/>
      <c r="IDH118" s="908"/>
      <c r="IDI118" s="908"/>
      <c r="IDJ118" s="908"/>
      <c r="IDK118" s="908"/>
      <c r="IDL118" s="908"/>
      <c r="IDM118" s="908"/>
      <c r="IDN118" s="908"/>
      <c r="IDO118" s="908"/>
      <c r="IDP118" s="908"/>
      <c r="IDQ118" s="908"/>
      <c r="IDR118" s="908"/>
      <c r="IDS118" s="908"/>
      <c r="IDT118" s="908"/>
      <c r="IDU118" s="908"/>
      <c r="IDV118" s="908"/>
      <c r="IDW118" s="908"/>
      <c r="IDX118" s="908"/>
      <c r="IDY118" s="908"/>
      <c r="IDZ118" s="908"/>
      <c r="IEA118" s="908"/>
      <c r="IEB118" s="908"/>
      <c r="IEC118" s="908"/>
      <c r="IED118" s="908"/>
      <c r="IEE118" s="908"/>
      <c r="IEF118" s="908"/>
      <c r="IEG118" s="908"/>
      <c r="IEH118" s="908"/>
      <c r="IEI118" s="908"/>
      <c r="IEJ118" s="908"/>
      <c r="IEK118" s="908"/>
      <c r="IEL118" s="908"/>
      <c r="IEM118" s="908"/>
      <c r="IEN118" s="908"/>
      <c r="IEO118" s="908"/>
      <c r="IEP118" s="908"/>
      <c r="IEQ118" s="908"/>
      <c r="IER118" s="908"/>
      <c r="IES118" s="908"/>
      <c r="IET118" s="908"/>
      <c r="IEU118" s="908"/>
      <c r="IEV118" s="908"/>
      <c r="IEW118" s="908"/>
      <c r="IEX118" s="908"/>
      <c r="IEY118" s="908"/>
      <c r="IEZ118" s="908"/>
      <c r="IFA118" s="908"/>
      <c r="IFB118" s="908"/>
      <c r="IFC118" s="908"/>
      <c r="IFD118" s="908"/>
      <c r="IFE118" s="908"/>
      <c r="IFF118" s="908"/>
      <c r="IFG118" s="908"/>
      <c r="IFH118" s="908"/>
      <c r="IFI118" s="908"/>
      <c r="IFJ118" s="908"/>
      <c r="IFK118" s="908"/>
      <c r="IFL118" s="908"/>
      <c r="IFM118" s="908"/>
      <c r="IFN118" s="908"/>
      <c r="IFO118" s="908"/>
      <c r="IFP118" s="908"/>
      <c r="IFQ118" s="908"/>
      <c r="IFR118" s="908"/>
      <c r="IFS118" s="908"/>
      <c r="IFT118" s="908"/>
      <c r="IFU118" s="908"/>
      <c r="IFV118" s="908"/>
      <c r="IFW118" s="908"/>
      <c r="IFX118" s="908"/>
      <c r="IFY118" s="908"/>
      <c r="IFZ118" s="908"/>
      <c r="IGA118" s="908"/>
      <c r="IGB118" s="908"/>
      <c r="IGC118" s="908"/>
      <c r="IGD118" s="908"/>
      <c r="IGE118" s="908"/>
      <c r="IGF118" s="908"/>
      <c r="IGG118" s="908"/>
      <c r="IGH118" s="908"/>
      <c r="IGI118" s="908"/>
      <c r="IGJ118" s="908"/>
      <c r="IGK118" s="908"/>
      <c r="IGL118" s="908"/>
      <c r="IGM118" s="908"/>
      <c r="IGN118" s="908"/>
      <c r="IGO118" s="908"/>
      <c r="IGP118" s="908"/>
      <c r="IGQ118" s="908"/>
      <c r="IGR118" s="908"/>
      <c r="IGS118" s="908"/>
      <c r="IGT118" s="908"/>
      <c r="IGU118" s="908"/>
      <c r="IGV118" s="908"/>
      <c r="IGW118" s="908"/>
      <c r="IGX118" s="908"/>
      <c r="IGY118" s="908"/>
      <c r="IGZ118" s="908"/>
      <c r="IHA118" s="908"/>
      <c r="IHB118" s="908"/>
      <c r="IHC118" s="908"/>
      <c r="IHD118" s="908"/>
      <c r="IHE118" s="908"/>
      <c r="IHF118" s="908"/>
      <c r="IHG118" s="908"/>
      <c r="IHH118" s="908"/>
      <c r="IHI118" s="908"/>
      <c r="IHJ118" s="908"/>
      <c r="IHK118" s="908"/>
      <c r="IHL118" s="908"/>
      <c r="IHM118" s="908"/>
      <c r="IHN118" s="908"/>
      <c r="IHO118" s="908"/>
      <c r="IHP118" s="908"/>
      <c r="IHQ118" s="908"/>
      <c r="IHR118" s="908"/>
      <c r="IHS118" s="908"/>
      <c r="IHT118" s="908"/>
      <c r="IHU118" s="908"/>
      <c r="IHV118" s="908"/>
      <c r="IHW118" s="908"/>
      <c r="IHX118" s="908"/>
      <c r="IHY118" s="908"/>
      <c r="IHZ118" s="908"/>
      <c r="IIA118" s="908"/>
      <c r="IIB118" s="908"/>
      <c r="IIC118" s="908"/>
      <c r="IID118" s="908"/>
      <c r="IIE118" s="908"/>
      <c r="IIF118" s="908"/>
      <c r="IIG118" s="908"/>
      <c r="IIH118" s="908"/>
      <c r="III118" s="908"/>
      <c r="IIJ118" s="908"/>
      <c r="IIK118" s="908"/>
      <c r="IIL118" s="908"/>
      <c r="IIM118" s="908"/>
      <c r="IIN118" s="908"/>
      <c r="IIO118" s="908"/>
      <c r="IIP118" s="908"/>
      <c r="IIQ118" s="908"/>
      <c r="IIR118" s="908"/>
      <c r="IIS118" s="908"/>
      <c r="IIT118" s="908"/>
      <c r="IIU118" s="908"/>
      <c r="IIV118" s="908"/>
      <c r="IIW118" s="908"/>
      <c r="IIX118" s="908"/>
      <c r="IIY118" s="908"/>
      <c r="IIZ118" s="908"/>
      <c r="IJA118" s="908"/>
      <c r="IJB118" s="908"/>
      <c r="IJC118" s="908"/>
      <c r="IJD118" s="908"/>
      <c r="IJE118" s="908"/>
      <c r="IJF118" s="908"/>
      <c r="IJG118" s="908"/>
      <c r="IJH118" s="908"/>
      <c r="IJI118" s="908"/>
      <c r="IJJ118" s="908"/>
      <c r="IJK118" s="908"/>
      <c r="IJL118" s="908"/>
      <c r="IJM118" s="908"/>
      <c r="IJN118" s="908"/>
      <c r="IJO118" s="908"/>
      <c r="IJP118" s="908"/>
      <c r="IJQ118" s="908"/>
      <c r="IJR118" s="908"/>
      <c r="IJS118" s="908"/>
      <c r="IJT118" s="908"/>
      <c r="IJU118" s="908"/>
      <c r="IJV118" s="908"/>
      <c r="IJW118" s="908"/>
      <c r="IJX118" s="908"/>
      <c r="IJY118" s="908"/>
      <c r="IJZ118" s="908"/>
      <c r="IKA118" s="908"/>
      <c r="IKB118" s="908"/>
      <c r="IKC118" s="908"/>
      <c r="IKD118" s="908"/>
      <c r="IKE118" s="908"/>
      <c r="IKF118" s="908"/>
      <c r="IKG118" s="908"/>
      <c r="IKH118" s="908"/>
      <c r="IKI118" s="908"/>
      <c r="IKJ118" s="908"/>
      <c r="IKK118" s="908"/>
      <c r="IKL118" s="908"/>
      <c r="IKM118" s="908"/>
      <c r="IKN118" s="908"/>
      <c r="IKO118" s="908"/>
      <c r="IKP118" s="908"/>
      <c r="IKQ118" s="908"/>
      <c r="IKR118" s="908"/>
      <c r="IKS118" s="908"/>
      <c r="IKT118" s="908"/>
      <c r="IKU118" s="908"/>
      <c r="IKV118" s="908"/>
      <c r="IKW118" s="908"/>
      <c r="IKX118" s="908"/>
      <c r="IKY118" s="908"/>
      <c r="IKZ118" s="908"/>
      <c r="ILA118" s="908"/>
      <c r="ILB118" s="908"/>
      <c r="ILC118" s="908"/>
      <c r="ILD118" s="908"/>
      <c r="ILE118" s="908"/>
      <c r="ILF118" s="908"/>
      <c r="ILG118" s="908"/>
      <c r="ILH118" s="908"/>
      <c r="ILI118" s="908"/>
      <c r="ILJ118" s="908"/>
      <c r="ILK118" s="908"/>
      <c r="ILL118" s="908"/>
      <c r="ILM118" s="908"/>
      <c r="ILN118" s="908"/>
      <c r="ILO118" s="908"/>
      <c r="ILP118" s="908"/>
      <c r="ILQ118" s="908"/>
      <c r="ILR118" s="908"/>
      <c r="ILS118" s="908"/>
      <c r="ILT118" s="908"/>
      <c r="ILU118" s="908"/>
      <c r="ILV118" s="908"/>
      <c r="ILW118" s="908"/>
      <c r="ILX118" s="908"/>
      <c r="ILY118" s="908"/>
      <c r="ILZ118" s="908"/>
      <c r="IMA118" s="908"/>
      <c r="IMB118" s="908"/>
      <c r="IMC118" s="908"/>
      <c r="IMD118" s="908"/>
      <c r="IME118" s="908"/>
      <c r="IMF118" s="908"/>
      <c r="IMG118" s="908"/>
      <c r="IMH118" s="908"/>
      <c r="IMI118" s="908"/>
      <c r="IMJ118" s="908"/>
      <c r="IMK118" s="908"/>
      <c r="IML118" s="908"/>
      <c r="IMM118" s="908"/>
      <c r="IMN118" s="908"/>
      <c r="IMO118" s="908"/>
      <c r="IMP118" s="908"/>
      <c r="IMQ118" s="908"/>
      <c r="IMR118" s="908"/>
      <c r="IMS118" s="908"/>
      <c r="IMT118" s="908"/>
      <c r="IMU118" s="908"/>
      <c r="IMV118" s="908"/>
      <c r="IMW118" s="908"/>
      <c r="IMX118" s="908"/>
      <c r="IMY118" s="908"/>
      <c r="IMZ118" s="908"/>
      <c r="INA118" s="908"/>
      <c r="INB118" s="908"/>
      <c r="INC118" s="908"/>
      <c r="IND118" s="908"/>
      <c r="INE118" s="908"/>
      <c r="INF118" s="908"/>
      <c r="ING118" s="908"/>
      <c r="INH118" s="908"/>
      <c r="INI118" s="908"/>
      <c r="INJ118" s="908"/>
      <c r="INK118" s="908"/>
      <c r="INL118" s="908"/>
      <c r="INM118" s="908"/>
      <c r="INN118" s="908"/>
      <c r="INO118" s="908"/>
      <c r="INP118" s="908"/>
      <c r="INQ118" s="908"/>
      <c r="INR118" s="908"/>
      <c r="INS118" s="908"/>
      <c r="INT118" s="908"/>
      <c r="INU118" s="908"/>
      <c r="INV118" s="908"/>
      <c r="INW118" s="908"/>
      <c r="INX118" s="908"/>
      <c r="INY118" s="908"/>
      <c r="INZ118" s="908"/>
      <c r="IOA118" s="908"/>
      <c r="IOB118" s="908"/>
      <c r="IOC118" s="908"/>
      <c r="IOD118" s="908"/>
      <c r="IOE118" s="908"/>
      <c r="IOF118" s="908"/>
      <c r="IOG118" s="908"/>
      <c r="IOH118" s="908"/>
      <c r="IOI118" s="908"/>
      <c r="IOJ118" s="908"/>
      <c r="IOK118" s="908"/>
      <c r="IOL118" s="908"/>
      <c r="IOM118" s="908"/>
      <c r="ION118" s="908"/>
      <c r="IOO118" s="908"/>
      <c r="IOP118" s="908"/>
      <c r="IOQ118" s="908"/>
      <c r="IOR118" s="908"/>
      <c r="IOS118" s="908"/>
      <c r="IOT118" s="908"/>
      <c r="IOU118" s="908"/>
      <c r="IOV118" s="908"/>
      <c r="IOW118" s="908"/>
      <c r="IOX118" s="908"/>
      <c r="IOY118" s="908"/>
      <c r="IOZ118" s="908"/>
      <c r="IPA118" s="908"/>
      <c r="IPB118" s="908"/>
      <c r="IPC118" s="908"/>
      <c r="IPD118" s="908"/>
      <c r="IPE118" s="908"/>
      <c r="IPF118" s="908"/>
      <c r="IPG118" s="908"/>
      <c r="IPH118" s="908"/>
      <c r="IPI118" s="908"/>
      <c r="IPJ118" s="908"/>
      <c r="IPK118" s="908"/>
      <c r="IPL118" s="908"/>
      <c r="IPM118" s="908"/>
      <c r="IPN118" s="908"/>
      <c r="IPO118" s="908"/>
      <c r="IPP118" s="908"/>
      <c r="IPQ118" s="908"/>
      <c r="IPR118" s="908"/>
      <c r="IPS118" s="908"/>
      <c r="IPT118" s="908"/>
      <c r="IPU118" s="908"/>
      <c r="IPV118" s="908"/>
      <c r="IPW118" s="908"/>
      <c r="IPX118" s="908"/>
      <c r="IPY118" s="908"/>
      <c r="IPZ118" s="908"/>
      <c r="IQA118" s="908"/>
      <c r="IQB118" s="908"/>
      <c r="IQC118" s="908"/>
      <c r="IQD118" s="908"/>
      <c r="IQE118" s="908"/>
      <c r="IQF118" s="908"/>
      <c r="IQG118" s="908"/>
      <c r="IQH118" s="908"/>
      <c r="IQI118" s="908"/>
      <c r="IQJ118" s="908"/>
      <c r="IQK118" s="908"/>
      <c r="IQL118" s="908"/>
      <c r="IQM118" s="908"/>
      <c r="IQN118" s="908"/>
      <c r="IQO118" s="908"/>
      <c r="IQP118" s="908"/>
      <c r="IQQ118" s="908"/>
      <c r="IQR118" s="908"/>
      <c r="IQS118" s="908"/>
      <c r="IQT118" s="908"/>
      <c r="IQU118" s="908"/>
      <c r="IQV118" s="908"/>
      <c r="IQW118" s="908"/>
      <c r="IQX118" s="908"/>
      <c r="IQY118" s="908"/>
      <c r="IQZ118" s="908"/>
      <c r="IRA118" s="908"/>
      <c r="IRB118" s="908"/>
      <c r="IRC118" s="908"/>
      <c r="IRD118" s="908"/>
      <c r="IRE118" s="908"/>
      <c r="IRF118" s="908"/>
      <c r="IRG118" s="908"/>
      <c r="IRH118" s="908"/>
      <c r="IRI118" s="908"/>
      <c r="IRJ118" s="908"/>
      <c r="IRK118" s="908"/>
      <c r="IRL118" s="908"/>
      <c r="IRM118" s="908"/>
      <c r="IRN118" s="908"/>
      <c r="IRO118" s="908"/>
      <c r="IRP118" s="908"/>
      <c r="IRQ118" s="908"/>
      <c r="IRR118" s="908"/>
      <c r="IRS118" s="908"/>
      <c r="IRT118" s="908"/>
      <c r="IRU118" s="908"/>
      <c r="IRV118" s="908"/>
      <c r="IRW118" s="908"/>
      <c r="IRX118" s="908"/>
      <c r="IRY118" s="908"/>
      <c r="IRZ118" s="908"/>
      <c r="ISA118" s="908"/>
      <c r="ISB118" s="908"/>
      <c r="ISC118" s="908"/>
      <c r="ISD118" s="908"/>
      <c r="ISE118" s="908"/>
      <c r="ISF118" s="908"/>
      <c r="ISG118" s="908"/>
      <c r="ISH118" s="908"/>
      <c r="ISI118" s="908"/>
      <c r="ISJ118" s="908"/>
      <c r="ISK118" s="908"/>
      <c r="ISL118" s="908"/>
      <c r="ISM118" s="908"/>
      <c r="ISN118" s="908"/>
      <c r="ISO118" s="908"/>
      <c r="ISP118" s="908"/>
      <c r="ISQ118" s="908"/>
      <c r="ISR118" s="908"/>
      <c r="ISS118" s="908"/>
      <c r="IST118" s="908"/>
      <c r="ISU118" s="908"/>
      <c r="ISV118" s="908"/>
      <c r="ISW118" s="908"/>
      <c r="ISX118" s="908"/>
      <c r="ISY118" s="908"/>
      <c r="ISZ118" s="908"/>
      <c r="ITA118" s="908"/>
      <c r="ITB118" s="908"/>
      <c r="ITC118" s="908"/>
      <c r="ITD118" s="908"/>
      <c r="ITE118" s="908"/>
      <c r="ITF118" s="908"/>
      <c r="ITG118" s="908"/>
      <c r="ITH118" s="908"/>
      <c r="ITI118" s="908"/>
      <c r="ITJ118" s="908"/>
      <c r="ITK118" s="908"/>
      <c r="ITL118" s="908"/>
      <c r="ITM118" s="908"/>
      <c r="ITN118" s="908"/>
      <c r="ITO118" s="908"/>
      <c r="ITP118" s="908"/>
      <c r="ITQ118" s="908"/>
      <c r="ITR118" s="908"/>
      <c r="ITS118" s="908"/>
      <c r="ITT118" s="908"/>
      <c r="ITU118" s="908"/>
      <c r="ITV118" s="908"/>
      <c r="ITW118" s="908"/>
      <c r="ITX118" s="908"/>
      <c r="ITY118" s="908"/>
      <c r="ITZ118" s="908"/>
      <c r="IUA118" s="908"/>
      <c r="IUB118" s="908"/>
      <c r="IUC118" s="908"/>
      <c r="IUD118" s="908"/>
      <c r="IUE118" s="908"/>
      <c r="IUF118" s="908"/>
      <c r="IUG118" s="908"/>
      <c r="IUH118" s="908"/>
      <c r="IUI118" s="908"/>
      <c r="IUJ118" s="908"/>
      <c r="IUK118" s="908"/>
      <c r="IUL118" s="908"/>
      <c r="IUM118" s="908"/>
      <c r="IUN118" s="908"/>
      <c r="IUO118" s="908"/>
      <c r="IUP118" s="908"/>
      <c r="IUQ118" s="908"/>
      <c r="IUR118" s="908"/>
      <c r="IUS118" s="908"/>
      <c r="IUT118" s="908"/>
      <c r="IUU118" s="908"/>
      <c r="IUV118" s="908"/>
      <c r="IUW118" s="908"/>
      <c r="IUX118" s="908"/>
      <c r="IUY118" s="908"/>
      <c r="IUZ118" s="908"/>
      <c r="IVA118" s="908"/>
      <c r="IVB118" s="908"/>
      <c r="IVC118" s="908"/>
      <c r="IVD118" s="908"/>
      <c r="IVE118" s="908"/>
      <c r="IVF118" s="908"/>
      <c r="IVG118" s="908"/>
      <c r="IVH118" s="908"/>
      <c r="IVI118" s="908"/>
      <c r="IVJ118" s="908"/>
      <c r="IVK118" s="908"/>
      <c r="IVL118" s="908"/>
      <c r="IVM118" s="908"/>
      <c r="IVN118" s="908"/>
      <c r="IVO118" s="908"/>
      <c r="IVP118" s="908"/>
      <c r="IVQ118" s="908"/>
      <c r="IVR118" s="908"/>
      <c r="IVS118" s="908"/>
      <c r="IVT118" s="908"/>
      <c r="IVU118" s="908"/>
      <c r="IVV118" s="908"/>
      <c r="IVW118" s="908"/>
      <c r="IVX118" s="908"/>
      <c r="IVY118" s="908"/>
      <c r="IVZ118" s="908"/>
      <c r="IWA118" s="908"/>
      <c r="IWB118" s="908"/>
      <c r="IWC118" s="908"/>
      <c r="IWD118" s="908"/>
      <c r="IWE118" s="908"/>
      <c r="IWF118" s="908"/>
      <c r="IWG118" s="908"/>
      <c r="IWH118" s="908"/>
      <c r="IWI118" s="908"/>
      <c r="IWJ118" s="908"/>
      <c r="IWK118" s="908"/>
      <c r="IWL118" s="908"/>
      <c r="IWM118" s="908"/>
      <c r="IWN118" s="908"/>
      <c r="IWO118" s="908"/>
      <c r="IWP118" s="908"/>
      <c r="IWQ118" s="908"/>
      <c r="IWR118" s="908"/>
      <c r="IWS118" s="908"/>
      <c r="IWT118" s="908"/>
      <c r="IWU118" s="908"/>
      <c r="IWV118" s="908"/>
      <c r="IWW118" s="908"/>
      <c r="IWX118" s="908"/>
      <c r="IWY118" s="908"/>
      <c r="IWZ118" s="908"/>
      <c r="IXA118" s="908"/>
      <c r="IXB118" s="908"/>
      <c r="IXC118" s="908"/>
      <c r="IXD118" s="908"/>
      <c r="IXE118" s="908"/>
      <c r="IXF118" s="908"/>
      <c r="IXG118" s="908"/>
      <c r="IXH118" s="908"/>
      <c r="IXI118" s="908"/>
      <c r="IXJ118" s="908"/>
      <c r="IXK118" s="908"/>
      <c r="IXL118" s="908"/>
      <c r="IXM118" s="908"/>
      <c r="IXN118" s="908"/>
      <c r="IXO118" s="908"/>
      <c r="IXP118" s="908"/>
      <c r="IXQ118" s="908"/>
      <c r="IXR118" s="908"/>
      <c r="IXS118" s="908"/>
      <c r="IXT118" s="908"/>
      <c r="IXU118" s="908"/>
      <c r="IXV118" s="908"/>
      <c r="IXW118" s="908"/>
      <c r="IXX118" s="908"/>
      <c r="IXY118" s="908"/>
      <c r="IXZ118" s="908"/>
      <c r="IYA118" s="908"/>
      <c r="IYB118" s="908"/>
      <c r="IYC118" s="908"/>
      <c r="IYD118" s="908"/>
      <c r="IYE118" s="908"/>
      <c r="IYF118" s="908"/>
      <c r="IYG118" s="908"/>
      <c r="IYH118" s="908"/>
      <c r="IYI118" s="908"/>
      <c r="IYJ118" s="908"/>
      <c r="IYK118" s="908"/>
      <c r="IYL118" s="908"/>
      <c r="IYM118" s="908"/>
      <c r="IYN118" s="908"/>
      <c r="IYO118" s="908"/>
      <c r="IYP118" s="908"/>
      <c r="IYQ118" s="908"/>
      <c r="IYR118" s="908"/>
      <c r="IYS118" s="908"/>
      <c r="IYT118" s="908"/>
      <c r="IYU118" s="908"/>
      <c r="IYV118" s="908"/>
      <c r="IYW118" s="908"/>
      <c r="IYX118" s="908"/>
      <c r="IYY118" s="908"/>
      <c r="IYZ118" s="908"/>
      <c r="IZA118" s="908"/>
      <c r="IZB118" s="908"/>
      <c r="IZC118" s="908"/>
      <c r="IZD118" s="908"/>
      <c r="IZE118" s="908"/>
      <c r="IZF118" s="908"/>
      <c r="IZG118" s="908"/>
      <c r="IZH118" s="908"/>
      <c r="IZI118" s="908"/>
      <c r="IZJ118" s="908"/>
      <c r="IZK118" s="908"/>
      <c r="IZL118" s="908"/>
      <c r="IZM118" s="908"/>
      <c r="IZN118" s="908"/>
      <c r="IZO118" s="908"/>
      <c r="IZP118" s="908"/>
      <c r="IZQ118" s="908"/>
      <c r="IZR118" s="908"/>
      <c r="IZS118" s="908"/>
      <c r="IZT118" s="908"/>
      <c r="IZU118" s="908"/>
      <c r="IZV118" s="908"/>
      <c r="IZW118" s="908"/>
      <c r="IZX118" s="908"/>
      <c r="IZY118" s="908"/>
      <c r="IZZ118" s="908"/>
      <c r="JAA118" s="908"/>
      <c r="JAB118" s="908"/>
      <c r="JAC118" s="908"/>
      <c r="JAD118" s="908"/>
      <c r="JAE118" s="908"/>
      <c r="JAF118" s="908"/>
      <c r="JAG118" s="908"/>
      <c r="JAH118" s="908"/>
      <c r="JAI118" s="908"/>
      <c r="JAJ118" s="908"/>
      <c r="JAK118" s="908"/>
      <c r="JAL118" s="908"/>
      <c r="JAM118" s="908"/>
      <c r="JAN118" s="908"/>
      <c r="JAO118" s="908"/>
      <c r="JAP118" s="908"/>
      <c r="JAQ118" s="908"/>
      <c r="JAR118" s="908"/>
      <c r="JAS118" s="908"/>
      <c r="JAT118" s="908"/>
      <c r="JAU118" s="908"/>
      <c r="JAV118" s="908"/>
      <c r="JAW118" s="908"/>
      <c r="JAX118" s="908"/>
      <c r="JAY118" s="908"/>
      <c r="JAZ118" s="908"/>
      <c r="JBA118" s="908"/>
      <c r="JBB118" s="908"/>
      <c r="JBC118" s="908"/>
      <c r="JBD118" s="908"/>
      <c r="JBE118" s="908"/>
      <c r="JBF118" s="908"/>
      <c r="JBG118" s="908"/>
      <c r="JBH118" s="908"/>
      <c r="JBI118" s="908"/>
      <c r="JBJ118" s="908"/>
      <c r="JBK118" s="908"/>
      <c r="JBL118" s="908"/>
      <c r="JBM118" s="908"/>
      <c r="JBN118" s="908"/>
      <c r="JBO118" s="908"/>
      <c r="JBP118" s="908"/>
      <c r="JBQ118" s="908"/>
      <c r="JBR118" s="908"/>
      <c r="JBS118" s="908"/>
      <c r="JBT118" s="908"/>
      <c r="JBU118" s="908"/>
      <c r="JBV118" s="908"/>
      <c r="JBW118" s="908"/>
      <c r="JBX118" s="908"/>
      <c r="JBY118" s="908"/>
      <c r="JBZ118" s="908"/>
      <c r="JCA118" s="908"/>
      <c r="JCB118" s="908"/>
      <c r="JCC118" s="908"/>
      <c r="JCD118" s="908"/>
      <c r="JCE118" s="908"/>
      <c r="JCF118" s="908"/>
      <c r="JCG118" s="908"/>
      <c r="JCH118" s="908"/>
      <c r="JCI118" s="908"/>
      <c r="JCJ118" s="908"/>
      <c r="JCK118" s="908"/>
      <c r="JCL118" s="908"/>
      <c r="JCM118" s="908"/>
      <c r="JCN118" s="908"/>
      <c r="JCO118" s="908"/>
      <c r="JCP118" s="908"/>
      <c r="JCQ118" s="908"/>
      <c r="JCR118" s="908"/>
      <c r="JCS118" s="908"/>
      <c r="JCT118" s="908"/>
      <c r="JCU118" s="908"/>
      <c r="JCV118" s="908"/>
      <c r="JCW118" s="908"/>
      <c r="JCX118" s="908"/>
      <c r="JCY118" s="908"/>
      <c r="JCZ118" s="908"/>
      <c r="JDA118" s="908"/>
      <c r="JDB118" s="908"/>
      <c r="JDC118" s="908"/>
      <c r="JDD118" s="908"/>
      <c r="JDE118" s="908"/>
      <c r="JDF118" s="908"/>
      <c r="JDG118" s="908"/>
      <c r="JDH118" s="908"/>
      <c r="JDI118" s="908"/>
      <c r="JDJ118" s="908"/>
      <c r="JDK118" s="908"/>
      <c r="JDL118" s="908"/>
      <c r="JDM118" s="908"/>
      <c r="JDN118" s="908"/>
      <c r="JDO118" s="908"/>
      <c r="JDP118" s="908"/>
      <c r="JDQ118" s="908"/>
      <c r="JDR118" s="908"/>
      <c r="JDS118" s="908"/>
      <c r="JDT118" s="908"/>
      <c r="JDU118" s="908"/>
      <c r="JDV118" s="908"/>
      <c r="JDW118" s="908"/>
      <c r="JDX118" s="908"/>
      <c r="JDY118" s="908"/>
      <c r="JDZ118" s="908"/>
      <c r="JEA118" s="908"/>
      <c r="JEB118" s="908"/>
      <c r="JEC118" s="908"/>
      <c r="JED118" s="908"/>
      <c r="JEE118" s="908"/>
      <c r="JEF118" s="908"/>
      <c r="JEG118" s="908"/>
      <c r="JEH118" s="908"/>
      <c r="JEI118" s="908"/>
      <c r="JEJ118" s="908"/>
      <c r="JEK118" s="908"/>
      <c r="JEL118" s="908"/>
      <c r="JEM118" s="908"/>
      <c r="JEN118" s="908"/>
      <c r="JEO118" s="908"/>
      <c r="JEP118" s="908"/>
      <c r="JEQ118" s="908"/>
      <c r="JER118" s="908"/>
      <c r="JES118" s="908"/>
      <c r="JET118" s="908"/>
      <c r="JEU118" s="908"/>
      <c r="JEV118" s="908"/>
      <c r="JEW118" s="908"/>
      <c r="JEX118" s="908"/>
      <c r="JEY118" s="908"/>
      <c r="JEZ118" s="908"/>
      <c r="JFA118" s="908"/>
      <c r="JFB118" s="908"/>
      <c r="JFC118" s="908"/>
      <c r="JFD118" s="908"/>
      <c r="JFE118" s="908"/>
      <c r="JFF118" s="908"/>
      <c r="JFG118" s="908"/>
      <c r="JFH118" s="908"/>
      <c r="JFI118" s="908"/>
      <c r="JFJ118" s="908"/>
      <c r="JFK118" s="908"/>
      <c r="JFL118" s="908"/>
      <c r="JFM118" s="908"/>
      <c r="JFN118" s="908"/>
      <c r="JFO118" s="908"/>
      <c r="JFP118" s="908"/>
      <c r="JFQ118" s="908"/>
      <c r="JFR118" s="908"/>
      <c r="JFS118" s="908"/>
      <c r="JFT118" s="908"/>
      <c r="JFU118" s="908"/>
      <c r="JFV118" s="908"/>
      <c r="JFW118" s="908"/>
      <c r="JFX118" s="908"/>
      <c r="JFY118" s="908"/>
      <c r="JFZ118" s="908"/>
      <c r="JGA118" s="908"/>
      <c r="JGB118" s="908"/>
      <c r="JGC118" s="908"/>
      <c r="JGD118" s="908"/>
      <c r="JGE118" s="908"/>
      <c r="JGF118" s="908"/>
      <c r="JGG118" s="908"/>
      <c r="JGH118" s="908"/>
      <c r="JGI118" s="908"/>
      <c r="JGJ118" s="908"/>
      <c r="JGK118" s="908"/>
      <c r="JGL118" s="908"/>
      <c r="JGM118" s="908"/>
      <c r="JGN118" s="908"/>
      <c r="JGO118" s="908"/>
      <c r="JGP118" s="908"/>
      <c r="JGQ118" s="908"/>
      <c r="JGR118" s="908"/>
      <c r="JGS118" s="908"/>
      <c r="JGT118" s="908"/>
      <c r="JGU118" s="908"/>
      <c r="JGV118" s="908"/>
      <c r="JGW118" s="908"/>
      <c r="JGX118" s="908"/>
      <c r="JGY118" s="908"/>
      <c r="JGZ118" s="908"/>
      <c r="JHA118" s="908"/>
      <c r="JHB118" s="908"/>
      <c r="JHC118" s="908"/>
      <c r="JHD118" s="908"/>
      <c r="JHE118" s="908"/>
      <c r="JHF118" s="908"/>
      <c r="JHG118" s="908"/>
      <c r="JHH118" s="908"/>
      <c r="JHI118" s="908"/>
      <c r="JHJ118" s="908"/>
      <c r="JHK118" s="908"/>
      <c r="JHL118" s="908"/>
      <c r="JHM118" s="908"/>
      <c r="JHN118" s="908"/>
      <c r="JHO118" s="908"/>
      <c r="JHP118" s="908"/>
      <c r="JHQ118" s="908"/>
      <c r="JHR118" s="908"/>
      <c r="JHS118" s="908"/>
      <c r="JHT118" s="908"/>
      <c r="JHU118" s="908"/>
      <c r="JHV118" s="908"/>
      <c r="JHW118" s="908"/>
      <c r="JHX118" s="908"/>
      <c r="JHY118" s="908"/>
      <c r="JHZ118" s="908"/>
      <c r="JIA118" s="908"/>
      <c r="JIB118" s="908"/>
      <c r="JIC118" s="908"/>
      <c r="JID118" s="908"/>
      <c r="JIE118" s="908"/>
      <c r="JIF118" s="908"/>
      <c r="JIG118" s="908"/>
      <c r="JIH118" s="908"/>
      <c r="JII118" s="908"/>
      <c r="JIJ118" s="908"/>
      <c r="JIK118" s="908"/>
      <c r="JIL118" s="908"/>
      <c r="JIM118" s="908"/>
      <c r="JIN118" s="908"/>
      <c r="JIO118" s="908"/>
      <c r="JIP118" s="908"/>
      <c r="JIQ118" s="908"/>
      <c r="JIR118" s="908"/>
      <c r="JIS118" s="908"/>
      <c r="JIT118" s="908"/>
      <c r="JIU118" s="908"/>
      <c r="JIV118" s="908"/>
      <c r="JIW118" s="908"/>
      <c r="JIX118" s="908"/>
      <c r="JIY118" s="908"/>
      <c r="JIZ118" s="908"/>
      <c r="JJA118" s="908"/>
      <c r="JJB118" s="908"/>
      <c r="JJC118" s="908"/>
      <c r="JJD118" s="908"/>
      <c r="JJE118" s="908"/>
      <c r="JJF118" s="908"/>
      <c r="JJG118" s="908"/>
      <c r="JJH118" s="908"/>
      <c r="JJI118" s="908"/>
      <c r="JJJ118" s="908"/>
      <c r="JJK118" s="908"/>
      <c r="JJL118" s="908"/>
      <c r="JJM118" s="908"/>
      <c r="JJN118" s="908"/>
      <c r="JJO118" s="908"/>
      <c r="JJP118" s="908"/>
      <c r="JJQ118" s="908"/>
      <c r="JJR118" s="908"/>
      <c r="JJS118" s="908"/>
      <c r="JJT118" s="908"/>
      <c r="JJU118" s="908"/>
      <c r="JJV118" s="908"/>
      <c r="JJW118" s="908"/>
      <c r="JJX118" s="908"/>
      <c r="JJY118" s="908"/>
      <c r="JJZ118" s="908"/>
      <c r="JKA118" s="908"/>
      <c r="JKB118" s="908"/>
      <c r="JKC118" s="908"/>
      <c r="JKD118" s="908"/>
      <c r="JKE118" s="908"/>
      <c r="JKF118" s="908"/>
      <c r="JKG118" s="908"/>
      <c r="JKH118" s="908"/>
      <c r="JKI118" s="908"/>
      <c r="JKJ118" s="908"/>
      <c r="JKK118" s="908"/>
      <c r="JKL118" s="908"/>
      <c r="JKM118" s="908"/>
      <c r="JKN118" s="908"/>
      <c r="JKO118" s="908"/>
      <c r="JKP118" s="908"/>
      <c r="JKQ118" s="908"/>
      <c r="JKR118" s="908"/>
      <c r="JKS118" s="908"/>
      <c r="JKT118" s="908"/>
      <c r="JKU118" s="908"/>
      <c r="JKV118" s="908"/>
      <c r="JKW118" s="908"/>
      <c r="JKX118" s="908"/>
      <c r="JKY118" s="908"/>
      <c r="JKZ118" s="908"/>
      <c r="JLA118" s="908"/>
      <c r="JLB118" s="908"/>
      <c r="JLC118" s="908"/>
      <c r="JLD118" s="908"/>
      <c r="JLE118" s="908"/>
      <c r="JLF118" s="908"/>
      <c r="JLG118" s="908"/>
      <c r="JLH118" s="908"/>
      <c r="JLI118" s="908"/>
      <c r="JLJ118" s="908"/>
      <c r="JLK118" s="908"/>
      <c r="JLL118" s="908"/>
      <c r="JLM118" s="908"/>
      <c r="JLN118" s="908"/>
      <c r="JLO118" s="908"/>
      <c r="JLP118" s="908"/>
      <c r="JLQ118" s="908"/>
      <c r="JLR118" s="908"/>
      <c r="JLS118" s="908"/>
      <c r="JLT118" s="908"/>
      <c r="JLU118" s="908"/>
      <c r="JLV118" s="908"/>
      <c r="JLW118" s="908"/>
      <c r="JLX118" s="908"/>
      <c r="JLY118" s="908"/>
      <c r="JLZ118" s="908"/>
      <c r="JMA118" s="908"/>
      <c r="JMB118" s="908"/>
      <c r="JMC118" s="908"/>
      <c r="JMD118" s="908"/>
      <c r="JME118" s="908"/>
      <c r="JMF118" s="908"/>
      <c r="JMG118" s="908"/>
      <c r="JMH118" s="908"/>
      <c r="JMI118" s="908"/>
      <c r="JMJ118" s="908"/>
      <c r="JMK118" s="908"/>
      <c r="JML118" s="908"/>
      <c r="JMM118" s="908"/>
      <c r="JMN118" s="908"/>
      <c r="JMO118" s="908"/>
      <c r="JMP118" s="908"/>
      <c r="JMQ118" s="908"/>
      <c r="JMR118" s="908"/>
      <c r="JMS118" s="908"/>
      <c r="JMT118" s="908"/>
      <c r="JMU118" s="908"/>
      <c r="JMV118" s="908"/>
      <c r="JMW118" s="908"/>
      <c r="JMX118" s="908"/>
      <c r="JMY118" s="908"/>
      <c r="JMZ118" s="908"/>
      <c r="JNA118" s="908"/>
      <c r="JNB118" s="908"/>
      <c r="JNC118" s="908"/>
      <c r="JND118" s="908"/>
      <c r="JNE118" s="908"/>
      <c r="JNF118" s="908"/>
      <c r="JNG118" s="908"/>
      <c r="JNH118" s="908"/>
      <c r="JNI118" s="908"/>
      <c r="JNJ118" s="908"/>
      <c r="JNK118" s="908"/>
      <c r="JNL118" s="908"/>
      <c r="JNM118" s="908"/>
      <c r="JNN118" s="908"/>
      <c r="JNO118" s="908"/>
      <c r="JNP118" s="908"/>
      <c r="JNQ118" s="908"/>
      <c r="JNR118" s="908"/>
      <c r="JNS118" s="908"/>
      <c r="JNT118" s="908"/>
      <c r="JNU118" s="908"/>
      <c r="JNV118" s="908"/>
      <c r="JNW118" s="908"/>
      <c r="JNX118" s="908"/>
      <c r="JNY118" s="908"/>
      <c r="JNZ118" s="908"/>
      <c r="JOA118" s="908"/>
      <c r="JOB118" s="908"/>
      <c r="JOC118" s="908"/>
      <c r="JOD118" s="908"/>
      <c r="JOE118" s="908"/>
      <c r="JOF118" s="908"/>
      <c r="JOG118" s="908"/>
      <c r="JOH118" s="908"/>
      <c r="JOI118" s="908"/>
      <c r="JOJ118" s="908"/>
      <c r="JOK118" s="908"/>
      <c r="JOL118" s="908"/>
      <c r="JOM118" s="908"/>
      <c r="JON118" s="908"/>
      <c r="JOO118" s="908"/>
      <c r="JOP118" s="908"/>
      <c r="JOQ118" s="908"/>
      <c r="JOR118" s="908"/>
      <c r="JOS118" s="908"/>
      <c r="JOT118" s="908"/>
      <c r="JOU118" s="908"/>
      <c r="JOV118" s="908"/>
      <c r="JOW118" s="908"/>
      <c r="JOX118" s="908"/>
      <c r="JOY118" s="908"/>
      <c r="JOZ118" s="908"/>
      <c r="JPA118" s="908"/>
      <c r="JPB118" s="908"/>
      <c r="JPC118" s="908"/>
      <c r="JPD118" s="908"/>
      <c r="JPE118" s="908"/>
      <c r="JPF118" s="908"/>
      <c r="JPG118" s="908"/>
      <c r="JPH118" s="908"/>
      <c r="JPI118" s="908"/>
      <c r="JPJ118" s="908"/>
      <c r="JPK118" s="908"/>
      <c r="JPL118" s="908"/>
      <c r="JPM118" s="908"/>
      <c r="JPN118" s="908"/>
      <c r="JPO118" s="908"/>
      <c r="JPP118" s="908"/>
      <c r="JPQ118" s="908"/>
      <c r="JPR118" s="908"/>
      <c r="JPS118" s="908"/>
      <c r="JPT118" s="908"/>
      <c r="JPU118" s="908"/>
      <c r="JPV118" s="908"/>
      <c r="JPW118" s="908"/>
      <c r="JPX118" s="908"/>
      <c r="JPY118" s="908"/>
      <c r="JPZ118" s="908"/>
      <c r="JQA118" s="908"/>
      <c r="JQB118" s="908"/>
      <c r="JQC118" s="908"/>
      <c r="JQD118" s="908"/>
      <c r="JQE118" s="908"/>
      <c r="JQF118" s="908"/>
      <c r="JQG118" s="908"/>
      <c r="JQH118" s="908"/>
      <c r="JQI118" s="908"/>
      <c r="JQJ118" s="908"/>
      <c r="JQK118" s="908"/>
      <c r="JQL118" s="908"/>
      <c r="JQM118" s="908"/>
      <c r="JQN118" s="908"/>
      <c r="JQO118" s="908"/>
      <c r="JQP118" s="908"/>
      <c r="JQQ118" s="908"/>
      <c r="JQR118" s="908"/>
      <c r="JQS118" s="908"/>
      <c r="JQT118" s="908"/>
      <c r="JQU118" s="908"/>
      <c r="JQV118" s="908"/>
      <c r="JQW118" s="908"/>
      <c r="JQX118" s="908"/>
      <c r="JQY118" s="908"/>
      <c r="JQZ118" s="908"/>
      <c r="JRA118" s="908"/>
      <c r="JRB118" s="908"/>
      <c r="JRC118" s="908"/>
      <c r="JRD118" s="908"/>
      <c r="JRE118" s="908"/>
      <c r="JRF118" s="908"/>
      <c r="JRG118" s="908"/>
      <c r="JRH118" s="908"/>
      <c r="JRI118" s="908"/>
      <c r="JRJ118" s="908"/>
      <c r="JRK118" s="908"/>
      <c r="JRL118" s="908"/>
      <c r="JRM118" s="908"/>
      <c r="JRN118" s="908"/>
      <c r="JRO118" s="908"/>
      <c r="JRP118" s="908"/>
      <c r="JRQ118" s="908"/>
      <c r="JRR118" s="908"/>
      <c r="JRS118" s="908"/>
      <c r="JRT118" s="908"/>
      <c r="JRU118" s="908"/>
      <c r="JRV118" s="908"/>
      <c r="JRW118" s="908"/>
      <c r="JRX118" s="908"/>
      <c r="JRY118" s="908"/>
      <c r="JRZ118" s="908"/>
      <c r="JSA118" s="908"/>
      <c r="JSB118" s="908"/>
      <c r="JSC118" s="908"/>
      <c r="JSD118" s="908"/>
      <c r="JSE118" s="908"/>
      <c r="JSF118" s="908"/>
      <c r="JSG118" s="908"/>
      <c r="JSH118" s="908"/>
      <c r="JSI118" s="908"/>
      <c r="JSJ118" s="908"/>
      <c r="JSK118" s="908"/>
      <c r="JSL118" s="908"/>
      <c r="JSM118" s="908"/>
      <c r="JSN118" s="908"/>
      <c r="JSO118" s="908"/>
      <c r="JSP118" s="908"/>
      <c r="JSQ118" s="908"/>
      <c r="JSR118" s="908"/>
      <c r="JSS118" s="908"/>
      <c r="JST118" s="908"/>
      <c r="JSU118" s="908"/>
      <c r="JSV118" s="908"/>
      <c r="JSW118" s="908"/>
      <c r="JSX118" s="908"/>
      <c r="JSY118" s="908"/>
      <c r="JSZ118" s="908"/>
      <c r="JTA118" s="908"/>
      <c r="JTB118" s="908"/>
      <c r="JTC118" s="908"/>
      <c r="JTD118" s="908"/>
      <c r="JTE118" s="908"/>
      <c r="JTF118" s="908"/>
      <c r="JTG118" s="908"/>
      <c r="JTH118" s="908"/>
      <c r="JTI118" s="908"/>
      <c r="JTJ118" s="908"/>
      <c r="JTK118" s="908"/>
      <c r="JTL118" s="908"/>
      <c r="JTM118" s="908"/>
      <c r="JTN118" s="908"/>
      <c r="JTO118" s="908"/>
      <c r="JTP118" s="908"/>
      <c r="JTQ118" s="908"/>
      <c r="JTR118" s="908"/>
      <c r="JTS118" s="908"/>
      <c r="JTT118" s="908"/>
      <c r="JTU118" s="908"/>
      <c r="JTV118" s="908"/>
      <c r="JTW118" s="908"/>
      <c r="JTX118" s="908"/>
      <c r="JTY118" s="908"/>
      <c r="JTZ118" s="908"/>
      <c r="JUA118" s="908"/>
      <c r="JUB118" s="908"/>
      <c r="JUC118" s="908"/>
      <c r="JUD118" s="908"/>
      <c r="JUE118" s="908"/>
      <c r="JUF118" s="908"/>
      <c r="JUG118" s="908"/>
      <c r="JUH118" s="908"/>
      <c r="JUI118" s="908"/>
      <c r="JUJ118" s="908"/>
      <c r="JUK118" s="908"/>
      <c r="JUL118" s="908"/>
      <c r="JUM118" s="908"/>
      <c r="JUN118" s="908"/>
      <c r="JUO118" s="908"/>
      <c r="JUP118" s="908"/>
      <c r="JUQ118" s="908"/>
      <c r="JUR118" s="908"/>
      <c r="JUS118" s="908"/>
      <c r="JUT118" s="908"/>
      <c r="JUU118" s="908"/>
      <c r="JUV118" s="908"/>
      <c r="JUW118" s="908"/>
      <c r="JUX118" s="908"/>
      <c r="JUY118" s="908"/>
      <c r="JUZ118" s="908"/>
      <c r="JVA118" s="908"/>
      <c r="JVB118" s="908"/>
      <c r="JVC118" s="908"/>
      <c r="JVD118" s="908"/>
      <c r="JVE118" s="908"/>
      <c r="JVF118" s="908"/>
      <c r="JVG118" s="908"/>
      <c r="JVH118" s="908"/>
      <c r="JVI118" s="908"/>
      <c r="JVJ118" s="908"/>
      <c r="JVK118" s="908"/>
      <c r="JVL118" s="908"/>
      <c r="JVM118" s="908"/>
      <c r="JVN118" s="908"/>
      <c r="JVO118" s="908"/>
      <c r="JVP118" s="908"/>
      <c r="JVQ118" s="908"/>
      <c r="JVR118" s="908"/>
      <c r="JVS118" s="908"/>
      <c r="JVT118" s="908"/>
      <c r="JVU118" s="908"/>
      <c r="JVV118" s="908"/>
      <c r="JVW118" s="908"/>
      <c r="JVX118" s="908"/>
      <c r="JVY118" s="908"/>
      <c r="JVZ118" s="908"/>
      <c r="JWA118" s="908"/>
      <c r="JWB118" s="908"/>
      <c r="JWC118" s="908"/>
      <c r="JWD118" s="908"/>
      <c r="JWE118" s="908"/>
      <c r="JWF118" s="908"/>
      <c r="JWG118" s="908"/>
      <c r="JWH118" s="908"/>
      <c r="JWI118" s="908"/>
      <c r="JWJ118" s="908"/>
      <c r="JWK118" s="908"/>
      <c r="JWL118" s="908"/>
      <c r="JWM118" s="908"/>
      <c r="JWN118" s="908"/>
      <c r="JWO118" s="908"/>
      <c r="JWP118" s="908"/>
      <c r="JWQ118" s="908"/>
      <c r="JWR118" s="908"/>
      <c r="JWS118" s="908"/>
      <c r="JWT118" s="908"/>
      <c r="JWU118" s="908"/>
      <c r="JWV118" s="908"/>
      <c r="JWW118" s="908"/>
      <c r="JWX118" s="908"/>
      <c r="JWY118" s="908"/>
      <c r="JWZ118" s="908"/>
      <c r="JXA118" s="908"/>
      <c r="JXB118" s="908"/>
      <c r="JXC118" s="908"/>
      <c r="JXD118" s="908"/>
      <c r="JXE118" s="908"/>
      <c r="JXF118" s="908"/>
      <c r="JXG118" s="908"/>
      <c r="JXH118" s="908"/>
      <c r="JXI118" s="908"/>
      <c r="JXJ118" s="908"/>
      <c r="JXK118" s="908"/>
      <c r="JXL118" s="908"/>
      <c r="JXM118" s="908"/>
      <c r="JXN118" s="908"/>
      <c r="JXO118" s="908"/>
      <c r="JXP118" s="908"/>
      <c r="JXQ118" s="908"/>
      <c r="JXR118" s="908"/>
      <c r="JXS118" s="908"/>
      <c r="JXT118" s="908"/>
      <c r="JXU118" s="908"/>
      <c r="JXV118" s="908"/>
      <c r="JXW118" s="908"/>
      <c r="JXX118" s="908"/>
      <c r="JXY118" s="908"/>
      <c r="JXZ118" s="908"/>
      <c r="JYA118" s="908"/>
      <c r="JYB118" s="908"/>
      <c r="JYC118" s="908"/>
      <c r="JYD118" s="908"/>
      <c r="JYE118" s="908"/>
      <c r="JYF118" s="908"/>
      <c r="JYG118" s="908"/>
      <c r="JYH118" s="908"/>
      <c r="JYI118" s="908"/>
      <c r="JYJ118" s="908"/>
      <c r="JYK118" s="908"/>
      <c r="JYL118" s="908"/>
      <c r="JYM118" s="908"/>
      <c r="JYN118" s="908"/>
      <c r="JYO118" s="908"/>
      <c r="JYP118" s="908"/>
      <c r="JYQ118" s="908"/>
      <c r="JYR118" s="908"/>
      <c r="JYS118" s="908"/>
      <c r="JYT118" s="908"/>
      <c r="JYU118" s="908"/>
      <c r="JYV118" s="908"/>
      <c r="JYW118" s="908"/>
      <c r="JYX118" s="908"/>
      <c r="JYY118" s="908"/>
      <c r="JYZ118" s="908"/>
      <c r="JZA118" s="908"/>
      <c r="JZB118" s="908"/>
      <c r="JZC118" s="908"/>
      <c r="JZD118" s="908"/>
      <c r="JZE118" s="908"/>
      <c r="JZF118" s="908"/>
      <c r="JZG118" s="908"/>
      <c r="JZH118" s="908"/>
      <c r="JZI118" s="908"/>
      <c r="JZJ118" s="908"/>
      <c r="JZK118" s="908"/>
      <c r="JZL118" s="908"/>
      <c r="JZM118" s="908"/>
      <c r="JZN118" s="908"/>
      <c r="JZO118" s="908"/>
      <c r="JZP118" s="908"/>
      <c r="JZQ118" s="908"/>
      <c r="JZR118" s="908"/>
      <c r="JZS118" s="908"/>
      <c r="JZT118" s="908"/>
      <c r="JZU118" s="908"/>
      <c r="JZV118" s="908"/>
      <c r="JZW118" s="908"/>
      <c r="JZX118" s="908"/>
      <c r="JZY118" s="908"/>
      <c r="JZZ118" s="908"/>
      <c r="KAA118" s="908"/>
      <c r="KAB118" s="908"/>
      <c r="KAC118" s="908"/>
      <c r="KAD118" s="908"/>
      <c r="KAE118" s="908"/>
      <c r="KAF118" s="908"/>
      <c r="KAG118" s="908"/>
      <c r="KAH118" s="908"/>
      <c r="KAI118" s="908"/>
      <c r="KAJ118" s="908"/>
      <c r="KAK118" s="908"/>
      <c r="KAL118" s="908"/>
      <c r="KAM118" s="908"/>
      <c r="KAN118" s="908"/>
      <c r="KAO118" s="908"/>
      <c r="KAP118" s="908"/>
      <c r="KAQ118" s="908"/>
      <c r="KAR118" s="908"/>
      <c r="KAS118" s="908"/>
      <c r="KAT118" s="908"/>
      <c r="KAU118" s="908"/>
      <c r="KAV118" s="908"/>
      <c r="KAW118" s="908"/>
      <c r="KAX118" s="908"/>
      <c r="KAY118" s="908"/>
      <c r="KAZ118" s="908"/>
      <c r="KBA118" s="908"/>
      <c r="KBB118" s="908"/>
      <c r="KBC118" s="908"/>
      <c r="KBD118" s="908"/>
      <c r="KBE118" s="908"/>
      <c r="KBF118" s="908"/>
      <c r="KBG118" s="908"/>
      <c r="KBH118" s="908"/>
      <c r="KBI118" s="908"/>
      <c r="KBJ118" s="908"/>
      <c r="KBK118" s="908"/>
      <c r="KBL118" s="908"/>
      <c r="KBM118" s="908"/>
      <c r="KBN118" s="908"/>
      <c r="KBO118" s="908"/>
      <c r="KBP118" s="908"/>
      <c r="KBQ118" s="908"/>
      <c r="KBR118" s="908"/>
      <c r="KBS118" s="908"/>
      <c r="KBT118" s="908"/>
      <c r="KBU118" s="908"/>
      <c r="KBV118" s="908"/>
      <c r="KBW118" s="908"/>
      <c r="KBX118" s="908"/>
      <c r="KBY118" s="908"/>
      <c r="KBZ118" s="908"/>
      <c r="KCA118" s="908"/>
      <c r="KCB118" s="908"/>
      <c r="KCC118" s="908"/>
      <c r="KCD118" s="908"/>
      <c r="KCE118" s="908"/>
      <c r="KCF118" s="908"/>
      <c r="KCG118" s="908"/>
      <c r="KCH118" s="908"/>
      <c r="KCI118" s="908"/>
      <c r="KCJ118" s="908"/>
      <c r="KCK118" s="908"/>
      <c r="KCL118" s="908"/>
      <c r="KCM118" s="908"/>
      <c r="KCN118" s="908"/>
      <c r="KCO118" s="908"/>
      <c r="KCP118" s="908"/>
      <c r="KCQ118" s="908"/>
      <c r="KCR118" s="908"/>
      <c r="KCS118" s="908"/>
      <c r="KCT118" s="908"/>
      <c r="KCU118" s="908"/>
      <c r="KCV118" s="908"/>
      <c r="KCW118" s="908"/>
      <c r="KCX118" s="908"/>
      <c r="KCY118" s="908"/>
      <c r="KCZ118" s="908"/>
      <c r="KDA118" s="908"/>
      <c r="KDB118" s="908"/>
      <c r="KDC118" s="908"/>
      <c r="KDD118" s="908"/>
      <c r="KDE118" s="908"/>
      <c r="KDF118" s="908"/>
      <c r="KDG118" s="908"/>
      <c r="KDH118" s="908"/>
      <c r="KDI118" s="908"/>
      <c r="KDJ118" s="908"/>
      <c r="KDK118" s="908"/>
      <c r="KDL118" s="908"/>
      <c r="KDM118" s="908"/>
      <c r="KDN118" s="908"/>
      <c r="KDO118" s="908"/>
      <c r="KDP118" s="908"/>
      <c r="KDQ118" s="908"/>
      <c r="KDR118" s="908"/>
      <c r="KDS118" s="908"/>
      <c r="KDT118" s="908"/>
      <c r="KDU118" s="908"/>
      <c r="KDV118" s="908"/>
      <c r="KDW118" s="908"/>
      <c r="KDX118" s="908"/>
      <c r="KDY118" s="908"/>
      <c r="KDZ118" s="908"/>
      <c r="KEA118" s="908"/>
      <c r="KEB118" s="908"/>
      <c r="KEC118" s="908"/>
      <c r="KED118" s="908"/>
      <c r="KEE118" s="908"/>
      <c r="KEF118" s="908"/>
      <c r="KEG118" s="908"/>
      <c r="KEH118" s="908"/>
      <c r="KEI118" s="908"/>
      <c r="KEJ118" s="908"/>
      <c r="KEK118" s="908"/>
      <c r="KEL118" s="908"/>
      <c r="KEM118" s="908"/>
      <c r="KEN118" s="908"/>
      <c r="KEO118" s="908"/>
      <c r="KEP118" s="908"/>
      <c r="KEQ118" s="908"/>
      <c r="KER118" s="908"/>
      <c r="KES118" s="908"/>
      <c r="KET118" s="908"/>
      <c r="KEU118" s="908"/>
      <c r="KEV118" s="908"/>
      <c r="KEW118" s="908"/>
      <c r="KEX118" s="908"/>
      <c r="KEY118" s="908"/>
      <c r="KEZ118" s="908"/>
      <c r="KFA118" s="908"/>
      <c r="KFB118" s="908"/>
      <c r="KFC118" s="908"/>
      <c r="KFD118" s="908"/>
      <c r="KFE118" s="908"/>
      <c r="KFF118" s="908"/>
      <c r="KFG118" s="908"/>
      <c r="KFH118" s="908"/>
      <c r="KFI118" s="908"/>
      <c r="KFJ118" s="908"/>
      <c r="KFK118" s="908"/>
      <c r="KFL118" s="908"/>
      <c r="KFM118" s="908"/>
      <c r="KFN118" s="908"/>
      <c r="KFO118" s="908"/>
      <c r="KFP118" s="908"/>
      <c r="KFQ118" s="908"/>
      <c r="KFR118" s="908"/>
      <c r="KFS118" s="908"/>
      <c r="KFT118" s="908"/>
      <c r="KFU118" s="908"/>
      <c r="KFV118" s="908"/>
      <c r="KFW118" s="908"/>
      <c r="KFX118" s="908"/>
      <c r="KFY118" s="908"/>
      <c r="KFZ118" s="908"/>
      <c r="KGA118" s="908"/>
      <c r="KGB118" s="908"/>
      <c r="KGC118" s="908"/>
      <c r="KGD118" s="908"/>
      <c r="KGE118" s="908"/>
      <c r="KGF118" s="908"/>
      <c r="KGG118" s="908"/>
      <c r="KGH118" s="908"/>
      <c r="KGI118" s="908"/>
      <c r="KGJ118" s="908"/>
      <c r="KGK118" s="908"/>
      <c r="KGL118" s="908"/>
      <c r="KGM118" s="908"/>
      <c r="KGN118" s="908"/>
      <c r="KGO118" s="908"/>
      <c r="KGP118" s="908"/>
      <c r="KGQ118" s="908"/>
      <c r="KGR118" s="908"/>
      <c r="KGS118" s="908"/>
      <c r="KGT118" s="908"/>
      <c r="KGU118" s="908"/>
      <c r="KGV118" s="908"/>
      <c r="KGW118" s="908"/>
      <c r="KGX118" s="908"/>
      <c r="KGY118" s="908"/>
      <c r="KGZ118" s="908"/>
      <c r="KHA118" s="908"/>
      <c r="KHB118" s="908"/>
      <c r="KHC118" s="908"/>
      <c r="KHD118" s="908"/>
      <c r="KHE118" s="908"/>
      <c r="KHF118" s="908"/>
      <c r="KHG118" s="908"/>
      <c r="KHH118" s="908"/>
      <c r="KHI118" s="908"/>
      <c r="KHJ118" s="908"/>
      <c r="KHK118" s="908"/>
      <c r="KHL118" s="908"/>
      <c r="KHM118" s="908"/>
      <c r="KHN118" s="908"/>
      <c r="KHO118" s="908"/>
      <c r="KHP118" s="908"/>
      <c r="KHQ118" s="908"/>
      <c r="KHR118" s="908"/>
      <c r="KHS118" s="908"/>
      <c r="KHT118" s="908"/>
      <c r="KHU118" s="908"/>
      <c r="KHV118" s="908"/>
      <c r="KHW118" s="908"/>
      <c r="KHX118" s="908"/>
      <c r="KHY118" s="908"/>
      <c r="KHZ118" s="908"/>
      <c r="KIA118" s="908"/>
      <c r="KIB118" s="908"/>
      <c r="KIC118" s="908"/>
      <c r="KID118" s="908"/>
      <c r="KIE118" s="908"/>
      <c r="KIF118" s="908"/>
      <c r="KIG118" s="908"/>
      <c r="KIH118" s="908"/>
      <c r="KII118" s="908"/>
      <c r="KIJ118" s="908"/>
      <c r="KIK118" s="908"/>
      <c r="KIL118" s="908"/>
      <c r="KIM118" s="908"/>
      <c r="KIN118" s="908"/>
      <c r="KIO118" s="908"/>
      <c r="KIP118" s="908"/>
      <c r="KIQ118" s="908"/>
      <c r="KIR118" s="908"/>
      <c r="KIS118" s="908"/>
      <c r="KIT118" s="908"/>
      <c r="KIU118" s="908"/>
      <c r="KIV118" s="908"/>
      <c r="KIW118" s="908"/>
      <c r="KIX118" s="908"/>
      <c r="KIY118" s="908"/>
      <c r="KIZ118" s="908"/>
      <c r="KJA118" s="908"/>
      <c r="KJB118" s="908"/>
      <c r="KJC118" s="908"/>
      <c r="KJD118" s="908"/>
      <c r="KJE118" s="908"/>
      <c r="KJF118" s="908"/>
      <c r="KJG118" s="908"/>
      <c r="KJH118" s="908"/>
      <c r="KJI118" s="908"/>
      <c r="KJJ118" s="908"/>
      <c r="KJK118" s="908"/>
      <c r="KJL118" s="908"/>
      <c r="KJM118" s="908"/>
      <c r="KJN118" s="908"/>
      <c r="KJO118" s="908"/>
      <c r="KJP118" s="908"/>
      <c r="KJQ118" s="908"/>
      <c r="KJR118" s="908"/>
      <c r="KJS118" s="908"/>
      <c r="KJT118" s="908"/>
      <c r="KJU118" s="908"/>
      <c r="KJV118" s="908"/>
      <c r="KJW118" s="908"/>
      <c r="KJX118" s="908"/>
      <c r="KJY118" s="908"/>
      <c r="KJZ118" s="908"/>
      <c r="KKA118" s="908"/>
      <c r="KKB118" s="908"/>
      <c r="KKC118" s="908"/>
      <c r="KKD118" s="908"/>
      <c r="KKE118" s="908"/>
      <c r="KKF118" s="908"/>
      <c r="KKG118" s="908"/>
      <c r="KKH118" s="908"/>
      <c r="KKI118" s="908"/>
      <c r="KKJ118" s="908"/>
      <c r="KKK118" s="908"/>
      <c r="KKL118" s="908"/>
      <c r="KKM118" s="908"/>
      <c r="KKN118" s="908"/>
      <c r="KKO118" s="908"/>
      <c r="KKP118" s="908"/>
      <c r="KKQ118" s="908"/>
      <c r="KKR118" s="908"/>
      <c r="KKS118" s="908"/>
      <c r="KKT118" s="908"/>
      <c r="KKU118" s="908"/>
      <c r="KKV118" s="908"/>
      <c r="KKW118" s="908"/>
      <c r="KKX118" s="908"/>
      <c r="KKY118" s="908"/>
      <c r="KKZ118" s="908"/>
      <c r="KLA118" s="908"/>
      <c r="KLB118" s="908"/>
      <c r="KLC118" s="908"/>
      <c r="KLD118" s="908"/>
      <c r="KLE118" s="908"/>
      <c r="KLF118" s="908"/>
      <c r="KLG118" s="908"/>
      <c r="KLH118" s="908"/>
      <c r="KLI118" s="908"/>
      <c r="KLJ118" s="908"/>
      <c r="KLK118" s="908"/>
      <c r="KLL118" s="908"/>
      <c r="KLM118" s="908"/>
      <c r="KLN118" s="908"/>
      <c r="KLO118" s="908"/>
      <c r="KLP118" s="908"/>
      <c r="KLQ118" s="908"/>
      <c r="KLR118" s="908"/>
      <c r="KLS118" s="908"/>
      <c r="KLT118" s="908"/>
      <c r="KLU118" s="908"/>
      <c r="KLV118" s="908"/>
      <c r="KLW118" s="908"/>
      <c r="KLX118" s="908"/>
      <c r="KLY118" s="908"/>
      <c r="KLZ118" s="908"/>
      <c r="KMA118" s="908"/>
      <c r="KMB118" s="908"/>
      <c r="KMC118" s="908"/>
      <c r="KMD118" s="908"/>
      <c r="KME118" s="908"/>
      <c r="KMF118" s="908"/>
      <c r="KMG118" s="908"/>
      <c r="KMH118" s="908"/>
      <c r="KMI118" s="908"/>
      <c r="KMJ118" s="908"/>
      <c r="KMK118" s="908"/>
      <c r="KML118" s="908"/>
      <c r="KMM118" s="908"/>
      <c r="KMN118" s="908"/>
      <c r="KMO118" s="908"/>
      <c r="KMP118" s="908"/>
      <c r="KMQ118" s="908"/>
      <c r="KMR118" s="908"/>
      <c r="KMS118" s="908"/>
      <c r="KMT118" s="908"/>
      <c r="KMU118" s="908"/>
      <c r="KMV118" s="908"/>
      <c r="KMW118" s="908"/>
      <c r="KMX118" s="908"/>
      <c r="KMY118" s="908"/>
      <c r="KMZ118" s="908"/>
      <c r="KNA118" s="908"/>
      <c r="KNB118" s="908"/>
      <c r="KNC118" s="908"/>
      <c r="KND118" s="908"/>
      <c r="KNE118" s="908"/>
      <c r="KNF118" s="908"/>
      <c r="KNG118" s="908"/>
      <c r="KNH118" s="908"/>
      <c r="KNI118" s="908"/>
      <c r="KNJ118" s="908"/>
      <c r="KNK118" s="908"/>
      <c r="KNL118" s="908"/>
      <c r="KNM118" s="908"/>
      <c r="KNN118" s="908"/>
      <c r="KNO118" s="908"/>
      <c r="KNP118" s="908"/>
      <c r="KNQ118" s="908"/>
      <c r="KNR118" s="908"/>
      <c r="KNS118" s="908"/>
      <c r="KNT118" s="908"/>
      <c r="KNU118" s="908"/>
      <c r="KNV118" s="908"/>
      <c r="KNW118" s="908"/>
      <c r="KNX118" s="908"/>
      <c r="KNY118" s="908"/>
      <c r="KNZ118" s="908"/>
      <c r="KOA118" s="908"/>
      <c r="KOB118" s="908"/>
      <c r="KOC118" s="908"/>
      <c r="KOD118" s="908"/>
      <c r="KOE118" s="908"/>
      <c r="KOF118" s="908"/>
      <c r="KOG118" s="908"/>
      <c r="KOH118" s="908"/>
      <c r="KOI118" s="908"/>
      <c r="KOJ118" s="908"/>
      <c r="KOK118" s="908"/>
      <c r="KOL118" s="908"/>
      <c r="KOM118" s="908"/>
      <c r="KON118" s="908"/>
      <c r="KOO118" s="908"/>
      <c r="KOP118" s="908"/>
      <c r="KOQ118" s="908"/>
      <c r="KOR118" s="908"/>
      <c r="KOS118" s="908"/>
      <c r="KOT118" s="908"/>
      <c r="KOU118" s="908"/>
      <c r="KOV118" s="908"/>
      <c r="KOW118" s="908"/>
      <c r="KOX118" s="908"/>
      <c r="KOY118" s="908"/>
      <c r="KOZ118" s="908"/>
      <c r="KPA118" s="908"/>
      <c r="KPB118" s="908"/>
      <c r="KPC118" s="908"/>
      <c r="KPD118" s="908"/>
      <c r="KPE118" s="908"/>
      <c r="KPF118" s="908"/>
      <c r="KPG118" s="908"/>
      <c r="KPH118" s="908"/>
      <c r="KPI118" s="908"/>
      <c r="KPJ118" s="908"/>
      <c r="KPK118" s="908"/>
      <c r="KPL118" s="908"/>
      <c r="KPM118" s="908"/>
      <c r="KPN118" s="908"/>
      <c r="KPO118" s="908"/>
      <c r="KPP118" s="908"/>
      <c r="KPQ118" s="908"/>
      <c r="KPR118" s="908"/>
      <c r="KPS118" s="908"/>
      <c r="KPT118" s="908"/>
      <c r="KPU118" s="908"/>
      <c r="KPV118" s="908"/>
      <c r="KPW118" s="908"/>
      <c r="KPX118" s="908"/>
      <c r="KPY118" s="908"/>
      <c r="KPZ118" s="908"/>
      <c r="KQA118" s="908"/>
      <c r="KQB118" s="908"/>
      <c r="KQC118" s="908"/>
      <c r="KQD118" s="908"/>
      <c r="KQE118" s="908"/>
      <c r="KQF118" s="908"/>
      <c r="KQG118" s="908"/>
      <c r="KQH118" s="908"/>
      <c r="KQI118" s="908"/>
      <c r="KQJ118" s="908"/>
      <c r="KQK118" s="908"/>
      <c r="KQL118" s="908"/>
      <c r="KQM118" s="908"/>
      <c r="KQN118" s="908"/>
      <c r="KQO118" s="908"/>
      <c r="KQP118" s="908"/>
      <c r="KQQ118" s="908"/>
      <c r="KQR118" s="908"/>
      <c r="KQS118" s="908"/>
      <c r="KQT118" s="908"/>
      <c r="KQU118" s="908"/>
      <c r="KQV118" s="908"/>
      <c r="KQW118" s="908"/>
      <c r="KQX118" s="908"/>
      <c r="KQY118" s="908"/>
      <c r="KQZ118" s="908"/>
      <c r="KRA118" s="908"/>
      <c r="KRB118" s="908"/>
      <c r="KRC118" s="908"/>
      <c r="KRD118" s="908"/>
      <c r="KRE118" s="908"/>
      <c r="KRF118" s="908"/>
      <c r="KRG118" s="908"/>
      <c r="KRH118" s="908"/>
      <c r="KRI118" s="908"/>
      <c r="KRJ118" s="908"/>
      <c r="KRK118" s="908"/>
      <c r="KRL118" s="908"/>
      <c r="KRM118" s="908"/>
      <c r="KRN118" s="908"/>
      <c r="KRO118" s="908"/>
      <c r="KRP118" s="908"/>
      <c r="KRQ118" s="908"/>
      <c r="KRR118" s="908"/>
      <c r="KRS118" s="908"/>
      <c r="KRT118" s="908"/>
      <c r="KRU118" s="908"/>
      <c r="KRV118" s="908"/>
      <c r="KRW118" s="908"/>
      <c r="KRX118" s="908"/>
      <c r="KRY118" s="908"/>
      <c r="KRZ118" s="908"/>
      <c r="KSA118" s="908"/>
      <c r="KSB118" s="908"/>
      <c r="KSC118" s="908"/>
      <c r="KSD118" s="908"/>
      <c r="KSE118" s="908"/>
      <c r="KSF118" s="908"/>
      <c r="KSG118" s="908"/>
      <c r="KSH118" s="908"/>
      <c r="KSI118" s="908"/>
      <c r="KSJ118" s="908"/>
      <c r="KSK118" s="908"/>
      <c r="KSL118" s="908"/>
      <c r="KSM118" s="908"/>
      <c r="KSN118" s="908"/>
      <c r="KSO118" s="908"/>
      <c r="KSP118" s="908"/>
      <c r="KSQ118" s="908"/>
      <c r="KSR118" s="908"/>
      <c r="KSS118" s="908"/>
      <c r="KST118" s="908"/>
      <c r="KSU118" s="908"/>
      <c r="KSV118" s="908"/>
      <c r="KSW118" s="908"/>
      <c r="KSX118" s="908"/>
      <c r="KSY118" s="908"/>
      <c r="KSZ118" s="908"/>
      <c r="KTA118" s="908"/>
      <c r="KTB118" s="908"/>
      <c r="KTC118" s="908"/>
      <c r="KTD118" s="908"/>
      <c r="KTE118" s="908"/>
      <c r="KTF118" s="908"/>
      <c r="KTG118" s="908"/>
      <c r="KTH118" s="908"/>
      <c r="KTI118" s="908"/>
      <c r="KTJ118" s="908"/>
      <c r="KTK118" s="908"/>
      <c r="KTL118" s="908"/>
      <c r="KTM118" s="908"/>
      <c r="KTN118" s="908"/>
      <c r="KTO118" s="908"/>
      <c r="KTP118" s="908"/>
      <c r="KTQ118" s="908"/>
      <c r="KTR118" s="908"/>
      <c r="KTS118" s="908"/>
      <c r="KTT118" s="908"/>
      <c r="KTU118" s="908"/>
      <c r="KTV118" s="908"/>
      <c r="KTW118" s="908"/>
      <c r="KTX118" s="908"/>
      <c r="KTY118" s="908"/>
      <c r="KTZ118" s="908"/>
      <c r="KUA118" s="908"/>
      <c r="KUB118" s="908"/>
      <c r="KUC118" s="908"/>
      <c r="KUD118" s="908"/>
      <c r="KUE118" s="908"/>
      <c r="KUF118" s="908"/>
      <c r="KUG118" s="908"/>
      <c r="KUH118" s="908"/>
      <c r="KUI118" s="908"/>
      <c r="KUJ118" s="908"/>
      <c r="KUK118" s="908"/>
      <c r="KUL118" s="908"/>
      <c r="KUM118" s="908"/>
      <c r="KUN118" s="908"/>
      <c r="KUO118" s="908"/>
      <c r="KUP118" s="908"/>
      <c r="KUQ118" s="908"/>
      <c r="KUR118" s="908"/>
      <c r="KUS118" s="908"/>
      <c r="KUT118" s="908"/>
      <c r="KUU118" s="908"/>
      <c r="KUV118" s="908"/>
      <c r="KUW118" s="908"/>
      <c r="KUX118" s="908"/>
      <c r="KUY118" s="908"/>
      <c r="KUZ118" s="908"/>
      <c r="KVA118" s="908"/>
      <c r="KVB118" s="908"/>
      <c r="KVC118" s="908"/>
      <c r="KVD118" s="908"/>
      <c r="KVE118" s="908"/>
      <c r="KVF118" s="908"/>
      <c r="KVG118" s="908"/>
      <c r="KVH118" s="908"/>
      <c r="KVI118" s="908"/>
      <c r="KVJ118" s="908"/>
      <c r="KVK118" s="908"/>
      <c r="KVL118" s="908"/>
      <c r="KVM118" s="908"/>
      <c r="KVN118" s="908"/>
      <c r="KVO118" s="908"/>
      <c r="KVP118" s="908"/>
      <c r="KVQ118" s="908"/>
      <c r="KVR118" s="908"/>
      <c r="KVS118" s="908"/>
      <c r="KVT118" s="908"/>
      <c r="KVU118" s="908"/>
      <c r="KVV118" s="908"/>
      <c r="KVW118" s="908"/>
      <c r="KVX118" s="908"/>
      <c r="KVY118" s="908"/>
      <c r="KVZ118" s="908"/>
      <c r="KWA118" s="908"/>
      <c r="KWB118" s="908"/>
      <c r="KWC118" s="908"/>
      <c r="KWD118" s="908"/>
      <c r="KWE118" s="908"/>
      <c r="KWF118" s="908"/>
      <c r="KWG118" s="908"/>
      <c r="KWH118" s="908"/>
      <c r="KWI118" s="908"/>
      <c r="KWJ118" s="908"/>
      <c r="KWK118" s="908"/>
      <c r="KWL118" s="908"/>
      <c r="KWM118" s="908"/>
      <c r="KWN118" s="908"/>
      <c r="KWO118" s="908"/>
      <c r="KWP118" s="908"/>
      <c r="KWQ118" s="908"/>
      <c r="KWR118" s="908"/>
      <c r="KWS118" s="908"/>
      <c r="KWT118" s="908"/>
      <c r="KWU118" s="908"/>
      <c r="KWV118" s="908"/>
      <c r="KWW118" s="908"/>
      <c r="KWX118" s="908"/>
      <c r="KWY118" s="908"/>
      <c r="KWZ118" s="908"/>
      <c r="KXA118" s="908"/>
      <c r="KXB118" s="908"/>
      <c r="KXC118" s="908"/>
      <c r="KXD118" s="908"/>
      <c r="KXE118" s="908"/>
      <c r="KXF118" s="908"/>
      <c r="KXG118" s="908"/>
      <c r="KXH118" s="908"/>
      <c r="KXI118" s="908"/>
      <c r="KXJ118" s="908"/>
      <c r="KXK118" s="908"/>
      <c r="KXL118" s="908"/>
      <c r="KXM118" s="908"/>
      <c r="KXN118" s="908"/>
      <c r="KXO118" s="908"/>
      <c r="KXP118" s="908"/>
      <c r="KXQ118" s="908"/>
      <c r="KXR118" s="908"/>
      <c r="KXS118" s="908"/>
      <c r="KXT118" s="908"/>
      <c r="KXU118" s="908"/>
      <c r="KXV118" s="908"/>
      <c r="KXW118" s="908"/>
      <c r="KXX118" s="908"/>
      <c r="KXY118" s="908"/>
      <c r="KXZ118" s="908"/>
      <c r="KYA118" s="908"/>
      <c r="KYB118" s="908"/>
      <c r="KYC118" s="908"/>
      <c r="KYD118" s="908"/>
      <c r="KYE118" s="908"/>
      <c r="KYF118" s="908"/>
      <c r="KYG118" s="908"/>
      <c r="KYH118" s="908"/>
      <c r="KYI118" s="908"/>
      <c r="KYJ118" s="908"/>
      <c r="KYK118" s="908"/>
      <c r="KYL118" s="908"/>
      <c r="KYM118" s="908"/>
      <c r="KYN118" s="908"/>
      <c r="KYO118" s="908"/>
      <c r="KYP118" s="908"/>
      <c r="KYQ118" s="908"/>
      <c r="KYR118" s="908"/>
      <c r="KYS118" s="908"/>
      <c r="KYT118" s="908"/>
      <c r="KYU118" s="908"/>
      <c r="KYV118" s="908"/>
      <c r="KYW118" s="908"/>
      <c r="KYX118" s="908"/>
      <c r="KYY118" s="908"/>
      <c r="KYZ118" s="908"/>
      <c r="KZA118" s="908"/>
      <c r="KZB118" s="908"/>
      <c r="KZC118" s="908"/>
      <c r="KZD118" s="908"/>
      <c r="KZE118" s="908"/>
      <c r="KZF118" s="908"/>
      <c r="KZG118" s="908"/>
      <c r="KZH118" s="908"/>
      <c r="KZI118" s="908"/>
      <c r="KZJ118" s="908"/>
      <c r="KZK118" s="908"/>
      <c r="KZL118" s="908"/>
      <c r="KZM118" s="908"/>
      <c r="KZN118" s="908"/>
      <c r="KZO118" s="908"/>
      <c r="KZP118" s="908"/>
      <c r="KZQ118" s="908"/>
      <c r="KZR118" s="908"/>
      <c r="KZS118" s="908"/>
      <c r="KZT118" s="908"/>
      <c r="KZU118" s="908"/>
      <c r="KZV118" s="908"/>
      <c r="KZW118" s="908"/>
      <c r="KZX118" s="908"/>
      <c r="KZY118" s="908"/>
      <c r="KZZ118" s="908"/>
      <c r="LAA118" s="908"/>
      <c r="LAB118" s="908"/>
      <c r="LAC118" s="908"/>
      <c r="LAD118" s="908"/>
      <c r="LAE118" s="908"/>
      <c r="LAF118" s="908"/>
      <c r="LAG118" s="908"/>
      <c r="LAH118" s="908"/>
      <c r="LAI118" s="908"/>
      <c r="LAJ118" s="908"/>
      <c r="LAK118" s="908"/>
      <c r="LAL118" s="908"/>
      <c r="LAM118" s="908"/>
      <c r="LAN118" s="908"/>
      <c r="LAO118" s="908"/>
      <c r="LAP118" s="908"/>
      <c r="LAQ118" s="908"/>
      <c r="LAR118" s="908"/>
      <c r="LAS118" s="908"/>
      <c r="LAT118" s="908"/>
      <c r="LAU118" s="908"/>
      <c r="LAV118" s="908"/>
      <c r="LAW118" s="908"/>
      <c r="LAX118" s="908"/>
      <c r="LAY118" s="908"/>
      <c r="LAZ118" s="908"/>
      <c r="LBA118" s="908"/>
      <c r="LBB118" s="908"/>
      <c r="LBC118" s="908"/>
      <c r="LBD118" s="908"/>
      <c r="LBE118" s="908"/>
      <c r="LBF118" s="908"/>
      <c r="LBG118" s="908"/>
      <c r="LBH118" s="908"/>
      <c r="LBI118" s="908"/>
      <c r="LBJ118" s="908"/>
      <c r="LBK118" s="908"/>
      <c r="LBL118" s="908"/>
      <c r="LBM118" s="908"/>
      <c r="LBN118" s="908"/>
      <c r="LBO118" s="908"/>
      <c r="LBP118" s="908"/>
      <c r="LBQ118" s="908"/>
      <c r="LBR118" s="908"/>
      <c r="LBS118" s="908"/>
      <c r="LBT118" s="908"/>
      <c r="LBU118" s="908"/>
      <c r="LBV118" s="908"/>
      <c r="LBW118" s="908"/>
      <c r="LBX118" s="908"/>
      <c r="LBY118" s="908"/>
      <c r="LBZ118" s="908"/>
      <c r="LCA118" s="908"/>
      <c r="LCB118" s="908"/>
      <c r="LCC118" s="908"/>
      <c r="LCD118" s="908"/>
      <c r="LCE118" s="908"/>
      <c r="LCF118" s="908"/>
      <c r="LCG118" s="908"/>
      <c r="LCH118" s="908"/>
      <c r="LCI118" s="908"/>
      <c r="LCJ118" s="908"/>
      <c r="LCK118" s="908"/>
      <c r="LCL118" s="908"/>
      <c r="LCM118" s="908"/>
      <c r="LCN118" s="908"/>
      <c r="LCO118" s="908"/>
      <c r="LCP118" s="908"/>
      <c r="LCQ118" s="908"/>
      <c r="LCR118" s="908"/>
      <c r="LCS118" s="908"/>
      <c r="LCT118" s="908"/>
      <c r="LCU118" s="908"/>
      <c r="LCV118" s="908"/>
      <c r="LCW118" s="908"/>
      <c r="LCX118" s="908"/>
      <c r="LCY118" s="908"/>
      <c r="LCZ118" s="908"/>
      <c r="LDA118" s="908"/>
      <c r="LDB118" s="908"/>
      <c r="LDC118" s="908"/>
      <c r="LDD118" s="908"/>
      <c r="LDE118" s="908"/>
      <c r="LDF118" s="908"/>
      <c r="LDG118" s="908"/>
      <c r="LDH118" s="908"/>
      <c r="LDI118" s="908"/>
      <c r="LDJ118" s="908"/>
      <c r="LDK118" s="908"/>
      <c r="LDL118" s="908"/>
      <c r="LDM118" s="908"/>
      <c r="LDN118" s="908"/>
      <c r="LDO118" s="908"/>
      <c r="LDP118" s="908"/>
      <c r="LDQ118" s="908"/>
      <c r="LDR118" s="908"/>
      <c r="LDS118" s="908"/>
      <c r="LDT118" s="908"/>
      <c r="LDU118" s="908"/>
      <c r="LDV118" s="908"/>
      <c r="LDW118" s="908"/>
      <c r="LDX118" s="908"/>
      <c r="LDY118" s="908"/>
      <c r="LDZ118" s="908"/>
      <c r="LEA118" s="908"/>
      <c r="LEB118" s="908"/>
      <c r="LEC118" s="908"/>
      <c r="LED118" s="908"/>
      <c r="LEE118" s="908"/>
      <c r="LEF118" s="908"/>
      <c r="LEG118" s="908"/>
      <c r="LEH118" s="908"/>
      <c r="LEI118" s="908"/>
      <c r="LEJ118" s="908"/>
      <c r="LEK118" s="908"/>
      <c r="LEL118" s="908"/>
      <c r="LEM118" s="908"/>
      <c r="LEN118" s="908"/>
      <c r="LEO118" s="908"/>
      <c r="LEP118" s="908"/>
      <c r="LEQ118" s="908"/>
      <c r="LER118" s="908"/>
      <c r="LES118" s="908"/>
      <c r="LET118" s="908"/>
      <c r="LEU118" s="908"/>
      <c r="LEV118" s="908"/>
      <c r="LEW118" s="908"/>
      <c r="LEX118" s="908"/>
      <c r="LEY118" s="908"/>
      <c r="LEZ118" s="908"/>
      <c r="LFA118" s="908"/>
      <c r="LFB118" s="908"/>
      <c r="LFC118" s="908"/>
      <c r="LFD118" s="908"/>
      <c r="LFE118" s="908"/>
      <c r="LFF118" s="908"/>
      <c r="LFG118" s="908"/>
      <c r="LFH118" s="908"/>
      <c r="LFI118" s="908"/>
      <c r="LFJ118" s="908"/>
      <c r="LFK118" s="908"/>
      <c r="LFL118" s="908"/>
      <c r="LFM118" s="908"/>
      <c r="LFN118" s="908"/>
      <c r="LFO118" s="908"/>
      <c r="LFP118" s="908"/>
      <c r="LFQ118" s="908"/>
      <c r="LFR118" s="908"/>
      <c r="LFS118" s="908"/>
      <c r="LFT118" s="908"/>
      <c r="LFU118" s="908"/>
      <c r="LFV118" s="908"/>
      <c r="LFW118" s="908"/>
      <c r="LFX118" s="908"/>
      <c r="LFY118" s="908"/>
      <c r="LFZ118" s="908"/>
      <c r="LGA118" s="908"/>
      <c r="LGB118" s="908"/>
      <c r="LGC118" s="908"/>
      <c r="LGD118" s="908"/>
      <c r="LGE118" s="908"/>
      <c r="LGF118" s="908"/>
      <c r="LGG118" s="908"/>
      <c r="LGH118" s="908"/>
      <c r="LGI118" s="908"/>
      <c r="LGJ118" s="908"/>
      <c r="LGK118" s="908"/>
      <c r="LGL118" s="908"/>
      <c r="LGM118" s="908"/>
      <c r="LGN118" s="908"/>
      <c r="LGO118" s="908"/>
      <c r="LGP118" s="908"/>
      <c r="LGQ118" s="908"/>
      <c r="LGR118" s="908"/>
      <c r="LGS118" s="908"/>
      <c r="LGT118" s="908"/>
      <c r="LGU118" s="908"/>
      <c r="LGV118" s="908"/>
      <c r="LGW118" s="908"/>
      <c r="LGX118" s="908"/>
      <c r="LGY118" s="908"/>
      <c r="LGZ118" s="908"/>
      <c r="LHA118" s="908"/>
      <c r="LHB118" s="908"/>
      <c r="LHC118" s="908"/>
      <c r="LHD118" s="908"/>
      <c r="LHE118" s="908"/>
      <c r="LHF118" s="908"/>
      <c r="LHG118" s="908"/>
      <c r="LHH118" s="908"/>
      <c r="LHI118" s="908"/>
      <c r="LHJ118" s="908"/>
      <c r="LHK118" s="908"/>
      <c r="LHL118" s="908"/>
      <c r="LHM118" s="908"/>
      <c r="LHN118" s="908"/>
      <c r="LHO118" s="908"/>
      <c r="LHP118" s="908"/>
      <c r="LHQ118" s="908"/>
      <c r="LHR118" s="908"/>
      <c r="LHS118" s="908"/>
      <c r="LHT118" s="908"/>
      <c r="LHU118" s="908"/>
      <c r="LHV118" s="908"/>
      <c r="LHW118" s="908"/>
      <c r="LHX118" s="908"/>
      <c r="LHY118" s="908"/>
      <c r="LHZ118" s="908"/>
      <c r="LIA118" s="908"/>
      <c r="LIB118" s="908"/>
      <c r="LIC118" s="908"/>
      <c r="LID118" s="908"/>
      <c r="LIE118" s="908"/>
      <c r="LIF118" s="908"/>
      <c r="LIG118" s="908"/>
      <c r="LIH118" s="908"/>
      <c r="LII118" s="908"/>
      <c r="LIJ118" s="908"/>
      <c r="LIK118" s="908"/>
      <c r="LIL118" s="908"/>
      <c r="LIM118" s="908"/>
      <c r="LIN118" s="908"/>
      <c r="LIO118" s="908"/>
      <c r="LIP118" s="908"/>
      <c r="LIQ118" s="908"/>
      <c r="LIR118" s="908"/>
      <c r="LIS118" s="908"/>
      <c r="LIT118" s="908"/>
      <c r="LIU118" s="908"/>
      <c r="LIV118" s="908"/>
      <c r="LIW118" s="908"/>
      <c r="LIX118" s="908"/>
      <c r="LIY118" s="908"/>
      <c r="LIZ118" s="908"/>
      <c r="LJA118" s="908"/>
      <c r="LJB118" s="908"/>
      <c r="LJC118" s="908"/>
      <c r="LJD118" s="908"/>
      <c r="LJE118" s="908"/>
      <c r="LJF118" s="908"/>
      <c r="LJG118" s="908"/>
      <c r="LJH118" s="908"/>
      <c r="LJI118" s="908"/>
      <c r="LJJ118" s="908"/>
      <c r="LJK118" s="908"/>
      <c r="LJL118" s="908"/>
      <c r="LJM118" s="908"/>
      <c r="LJN118" s="908"/>
      <c r="LJO118" s="908"/>
      <c r="LJP118" s="908"/>
      <c r="LJQ118" s="908"/>
      <c r="LJR118" s="908"/>
      <c r="LJS118" s="908"/>
      <c r="LJT118" s="908"/>
      <c r="LJU118" s="908"/>
      <c r="LJV118" s="908"/>
      <c r="LJW118" s="908"/>
      <c r="LJX118" s="908"/>
      <c r="LJY118" s="908"/>
      <c r="LJZ118" s="908"/>
      <c r="LKA118" s="908"/>
      <c r="LKB118" s="908"/>
      <c r="LKC118" s="908"/>
      <c r="LKD118" s="908"/>
      <c r="LKE118" s="908"/>
      <c r="LKF118" s="908"/>
      <c r="LKG118" s="908"/>
      <c r="LKH118" s="908"/>
      <c r="LKI118" s="908"/>
      <c r="LKJ118" s="908"/>
      <c r="LKK118" s="908"/>
      <c r="LKL118" s="908"/>
      <c r="LKM118" s="908"/>
      <c r="LKN118" s="908"/>
      <c r="LKO118" s="908"/>
      <c r="LKP118" s="908"/>
      <c r="LKQ118" s="908"/>
      <c r="LKR118" s="908"/>
      <c r="LKS118" s="908"/>
      <c r="LKT118" s="908"/>
      <c r="LKU118" s="908"/>
      <c r="LKV118" s="908"/>
      <c r="LKW118" s="908"/>
      <c r="LKX118" s="908"/>
      <c r="LKY118" s="908"/>
      <c r="LKZ118" s="908"/>
      <c r="LLA118" s="908"/>
      <c r="LLB118" s="908"/>
      <c r="LLC118" s="908"/>
      <c r="LLD118" s="908"/>
      <c r="LLE118" s="908"/>
      <c r="LLF118" s="908"/>
      <c r="LLG118" s="908"/>
      <c r="LLH118" s="908"/>
      <c r="LLI118" s="908"/>
      <c r="LLJ118" s="908"/>
      <c r="LLK118" s="908"/>
      <c r="LLL118" s="908"/>
      <c r="LLM118" s="908"/>
      <c r="LLN118" s="908"/>
      <c r="LLO118" s="908"/>
      <c r="LLP118" s="908"/>
      <c r="LLQ118" s="908"/>
      <c r="LLR118" s="908"/>
      <c r="LLS118" s="908"/>
      <c r="LLT118" s="908"/>
      <c r="LLU118" s="908"/>
      <c r="LLV118" s="908"/>
      <c r="LLW118" s="908"/>
      <c r="LLX118" s="908"/>
      <c r="LLY118" s="908"/>
      <c r="LLZ118" s="908"/>
      <c r="LMA118" s="908"/>
      <c r="LMB118" s="908"/>
      <c r="LMC118" s="908"/>
      <c r="LMD118" s="908"/>
      <c r="LME118" s="908"/>
      <c r="LMF118" s="908"/>
      <c r="LMG118" s="908"/>
      <c r="LMH118" s="908"/>
      <c r="LMI118" s="908"/>
      <c r="LMJ118" s="908"/>
      <c r="LMK118" s="908"/>
      <c r="LML118" s="908"/>
      <c r="LMM118" s="908"/>
      <c r="LMN118" s="908"/>
      <c r="LMO118" s="908"/>
      <c r="LMP118" s="908"/>
      <c r="LMQ118" s="908"/>
      <c r="LMR118" s="908"/>
      <c r="LMS118" s="908"/>
      <c r="LMT118" s="908"/>
      <c r="LMU118" s="908"/>
      <c r="LMV118" s="908"/>
      <c r="LMW118" s="908"/>
      <c r="LMX118" s="908"/>
      <c r="LMY118" s="908"/>
      <c r="LMZ118" s="908"/>
      <c r="LNA118" s="908"/>
      <c r="LNB118" s="908"/>
      <c r="LNC118" s="908"/>
      <c r="LND118" s="908"/>
      <c r="LNE118" s="908"/>
      <c r="LNF118" s="908"/>
      <c r="LNG118" s="908"/>
      <c r="LNH118" s="908"/>
      <c r="LNI118" s="908"/>
      <c r="LNJ118" s="908"/>
      <c r="LNK118" s="908"/>
      <c r="LNL118" s="908"/>
      <c r="LNM118" s="908"/>
      <c r="LNN118" s="908"/>
      <c r="LNO118" s="908"/>
      <c r="LNP118" s="908"/>
      <c r="LNQ118" s="908"/>
      <c r="LNR118" s="908"/>
      <c r="LNS118" s="908"/>
      <c r="LNT118" s="908"/>
      <c r="LNU118" s="908"/>
      <c r="LNV118" s="908"/>
      <c r="LNW118" s="908"/>
      <c r="LNX118" s="908"/>
      <c r="LNY118" s="908"/>
      <c r="LNZ118" s="908"/>
      <c r="LOA118" s="908"/>
      <c r="LOB118" s="908"/>
      <c r="LOC118" s="908"/>
      <c r="LOD118" s="908"/>
      <c r="LOE118" s="908"/>
      <c r="LOF118" s="908"/>
      <c r="LOG118" s="908"/>
      <c r="LOH118" s="908"/>
      <c r="LOI118" s="908"/>
      <c r="LOJ118" s="908"/>
      <c r="LOK118" s="908"/>
      <c r="LOL118" s="908"/>
      <c r="LOM118" s="908"/>
      <c r="LON118" s="908"/>
      <c r="LOO118" s="908"/>
      <c r="LOP118" s="908"/>
      <c r="LOQ118" s="908"/>
      <c r="LOR118" s="908"/>
      <c r="LOS118" s="908"/>
      <c r="LOT118" s="908"/>
      <c r="LOU118" s="908"/>
      <c r="LOV118" s="908"/>
      <c r="LOW118" s="908"/>
      <c r="LOX118" s="908"/>
      <c r="LOY118" s="908"/>
      <c r="LOZ118" s="908"/>
      <c r="LPA118" s="908"/>
      <c r="LPB118" s="908"/>
      <c r="LPC118" s="908"/>
      <c r="LPD118" s="908"/>
      <c r="LPE118" s="908"/>
      <c r="LPF118" s="908"/>
      <c r="LPG118" s="908"/>
      <c r="LPH118" s="908"/>
      <c r="LPI118" s="908"/>
      <c r="LPJ118" s="908"/>
      <c r="LPK118" s="908"/>
      <c r="LPL118" s="908"/>
      <c r="LPM118" s="908"/>
      <c r="LPN118" s="908"/>
      <c r="LPO118" s="908"/>
      <c r="LPP118" s="908"/>
      <c r="LPQ118" s="908"/>
      <c r="LPR118" s="908"/>
      <c r="LPS118" s="908"/>
      <c r="LPT118" s="908"/>
      <c r="LPU118" s="908"/>
      <c r="LPV118" s="908"/>
      <c r="LPW118" s="908"/>
      <c r="LPX118" s="908"/>
      <c r="LPY118" s="908"/>
      <c r="LPZ118" s="908"/>
      <c r="LQA118" s="908"/>
      <c r="LQB118" s="908"/>
      <c r="LQC118" s="908"/>
      <c r="LQD118" s="908"/>
      <c r="LQE118" s="908"/>
      <c r="LQF118" s="908"/>
      <c r="LQG118" s="908"/>
      <c r="LQH118" s="908"/>
      <c r="LQI118" s="908"/>
      <c r="LQJ118" s="908"/>
      <c r="LQK118" s="908"/>
      <c r="LQL118" s="908"/>
      <c r="LQM118" s="908"/>
      <c r="LQN118" s="908"/>
      <c r="LQO118" s="908"/>
      <c r="LQP118" s="908"/>
      <c r="LQQ118" s="908"/>
      <c r="LQR118" s="908"/>
      <c r="LQS118" s="908"/>
      <c r="LQT118" s="908"/>
      <c r="LQU118" s="908"/>
      <c r="LQV118" s="908"/>
      <c r="LQW118" s="908"/>
      <c r="LQX118" s="908"/>
      <c r="LQY118" s="908"/>
      <c r="LQZ118" s="908"/>
      <c r="LRA118" s="908"/>
      <c r="LRB118" s="908"/>
      <c r="LRC118" s="908"/>
      <c r="LRD118" s="908"/>
      <c r="LRE118" s="908"/>
      <c r="LRF118" s="908"/>
      <c r="LRG118" s="908"/>
      <c r="LRH118" s="908"/>
      <c r="LRI118" s="908"/>
      <c r="LRJ118" s="908"/>
      <c r="LRK118" s="908"/>
      <c r="LRL118" s="908"/>
      <c r="LRM118" s="908"/>
      <c r="LRN118" s="908"/>
      <c r="LRO118" s="908"/>
      <c r="LRP118" s="908"/>
      <c r="LRQ118" s="908"/>
      <c r="LRR118" s="908"/>
      <c r="LRS118" s="908"/>
      <c r="LRT118" s="908"/>
      <c r="LRU118" s="908"/>
      <c r="LRV118" s="908"/>
      <c r="LRW118" s="908"/>
      <c r="LRX118" s="908"/>
      <c r="LRY118" s="908"/>
      <c r="LRZ118" s="908"/>
      <c r="LSA118" s="908"/>
      <c r="LSB118" s="908"/>
      <c r="LSC118" s="908"/>
      <c r="LSD118" s="908"/>
      <c r="LSE118" s="908"/>
      <c r="LSF118" s="908"/>
      <c r="LSG118" s="908"/>
      <c r="LSH118" s="908"/>
      <c r="LSI118" s="908"/>
      <c r="LSJ118" s="908"/>
      <c r="LSK118" s="908"/>
      <c r="LSL118" s="908"/>
      <c r="LSM118" s="908"/>
      <c r="LSN118" s="908"/>
      <c r="LSO118" s="908"/>
      <c r="LSP118" s="908"/>
      <c r="LSQ118" s="908"/>
      <c r="LSR118" s="908"/>
      <c r="LSS118" s="908"/>
      <c r="LST118" s="908"/>
      <c r="LSU118" s="908"/>
      <c r="LSV118" s="908"/>
      <c r="LSW118" s="908"/>
      <c r="LSX118" s="908"/>
      <c r="LSY118" s="908"/>
      <c r="LSZ118" s="908"/>
      <c r="LTA118" s="908"/>
      <c r="LTB118" s="908"/>
      <c r="LTC118" s="908"/>
      <c r="LTD118" s="908"/>
      <c r="LTE118" s="908"/>
      <c r="LTF118" s="908"/>
      <c r="LTG118" s="908"/>
      <c r="LTH118" s="908"/>
      <c r="LTI118" s="908"/>
      <c r="LTJ118" s="908"/>
      <c r="LTK118" s="908"/>
      <c r="LTL118" s="908"/>
      <c r="LTM118" s="908"/>
      <c r="LTN118" s="908"/>
      <c r="LTO118" s="908"/>
      <c r="LTP118" s="908"/>
      <c r="LTQ118" s="908"/>
      <c r="LTR118" s="908"/>
      <c r="LTS118" s="908"/>
      <c r="LTT118" s="908"/>
      <c r="LTU118" s="908"/>
      <c r="LTV118" s="908"/>
      <c r="LTW118" s="908"/>
      <c r="LTX118" s="908"/>
      <c r="LTY118" s="908"/>
      <c r="LTZ118" s="908"/>
      <c r="LUA118" s="908"/>
      <c r="LUB118" s="908"/>
      <c r="LUC118" s="908"/>
      <c r="LUD118" s="908"/>
      <c r="LUE118" s="908"/>
      <c r="LUF118" s="908"/>
      <c r="LUG118" s="908"/>
      <c r="LUH118" s="908"/>
      <c r="LUI118" s="908"/>
      <c r="LUJ118" s="908"/>
      <c r="LUK118" s="908"/>
      <c r="LUL118" s="908"/>
      <c r="LUM118" s="908"/>
      <c r="LUN118" s="908"/>
      <c r="LUO118" s="908"/>
      <c r="LUP118" s="908"/>
      <c r="LUQ118" s="908"/>
      <c r="LUR118" s="908"/>
      <c r="LUS118" s="908"/>
      <c r="LUT118" s="908"/>
      <c r="LUU118" s="908"/>
      <c r="LUV118" s="908"/>
      <c r="LUW118" s="908"/>
      <c r="LUX118" s="908"/>
      <c r="LUY118" s="908"/>
      <c r="LUZ118" s="908"/>
      <c r="LVA118" s="908"/>
      <c r="LVB118" s="908"/>
      <c r="LVC118" s="908"/>
      <c r="LVD118" s="908"/>
      <c r="LVE118" s="908"/>
      <c r="LVF118" s="908"/>
      <c r="LVG118" s="908"/>
      <c r="LVH118" s="908"/>
      <c r="LVI118" s="908"/>
      <c r="LVJ118" s="908"/>
      <c r="LVK118" s="908"/>
      <c r="LVL118" s="908"/>
      <c r="LVM118" s="908"/>
      <c r="LVN118" s="908"/>
      <c r="LVO118" s="908"/>
      <c r="LVP118" s="908"/>
      <c r="LVQ118" s="908"/>
      <c r="LVR118" s="908"/>
      <c r="LVS118" s="908"/>
      <c r="LVT118" s="908"/>
      <c r="LVU118" s="908"/>
      <c r="LVV118" s="908"/>
      <c r="LVW118" s="908"/>
      <c r="LVX118" s="908"/>
      <c r="LVY118" s="908"/>
      <c r="LVZ118" s="908"/>
      <c r="LWA118" s="908"/>
      <c r="LWB118" s="908"/>
      <c r="LWC118" s="908"/>
      <c r="LWD118" s="908"/>
      <c r="LWE118" s="908"/>
      <c r="LWF118" s="908"/>
      <c r="LWG118" s="908"/>
      <c r="LWH118" s="908"/>
      <c r="LWI118" s="908"/>
      <c r="LWJ118" s="908"/>
      <c r="LWK118" s="908"/>
      <c r="LWL118" s="908"/>
      <c r="LWM118" s="908"/>
      <c r="LWN118" s="908"/>
      <c r="LWO118" s="908"/>
      <c r="LWP118" s="908"/>
      <c r="LWQ118" s="908"/>
      <c r="LWR118" s="908"/>
      <c r="LWS118" s="908"/>
      <c r="LWT118" s="908"/>
      <c r="LWU118" s="908"/>
      <c r="LWV118" s="908"/>
      <c r="LWW118" s="908"/>
      <c r="LWX118" s="908"/>
      <c r="LWY118" s="908"/>
      <c r="LWZ118" s="908"/>
      <c r="LXA118" s="908"/>
      <c r="LXB118" s="908"/>
      <c r="LXC118" s="908"/>
      <c r="LXD118" s="908"/>
      <c r="LXE118" s="908"/>
      <c r="LXF118" s="908"/>
      <c r="LXG118" s="908"/>
      <c r="LXH118" s="908"/>
      <c r="LXI118" s="908"/>
      <c r="LXJ118" s="908"/>
      <c r="LXK118" s="908"/>
      <c r="LXL118" s="908"/>
      <c r="LXM118" s="908"/>
      <c r="LXN118" s="908"/>
      <c r="LXO118" s="908"/>
      <c r="LXP118" s="908"/>
      <c r="LXQ118" s="908"/>
      <c r="LXR118" s="908"/>
      <c r="LXS118" s="908"/>
      <c r="LXT118" s="908"/>
      <c r="LXU118" s="908"/>
      <c r="LXV118" s="908"/>
      <c r="LXW118" s="908"/>
      <c r="LXX118" s="908"/>
      <c r="LXY118" s="908"/>
      <c r="LXZ118" s="908"/>
      <c r="LYA118" s="908"/>
      <c r="LYB118" s="908"/>
      <c r="LYC118" s="908"/>
      <c r="LYD118" s="908"/>
      <c r="LYE118" s="908"/>
      <c r="LYF118" s="908"/>
      <c r="LYG118" s="908"/>
      <c r="LYH118" s="908"/>
      <c r="LYI118" s="908"/>
      <c r="LYJ118" s="908"/>
      <c r="LYK118" s="908"/>
      <c r="LYL118" s="908"/>
      <c r="LYM118" s="908"/>
      <c r="LYN118" s="908"/>
      <c r="LYO118" s="908"/>
      <c r="LYP118" s="908"/>
      <c r="LYQ118" s="908"/>
      <c r="LYR118" s="908"/>
      <c r="LYS118" s="908"/>
      <c r="LYT118" s="908"/>
      <c r="LYU118" s="908"/>
      <c r="LYV118" s="908"/>
      <c r="LYW118" s="908"/>
      <c r="LYX118" s="908"/>
      <c r="LYY118" s="908"/>
      <c r="LYZ118" s="908"/>
      <c r="LZA118" s="908"/>
      <c r="LZB118" s="908"/>
      <c r="LZC118" s="908"/>
      <c r="LZD118" s="908"/>
      <c r="LZE118" s="908"/>
      <c r="LZF118" s="908"/>
      <c r="LZG118" s="908"/>
      <c r="LZH118" s="908"/>
      <c r="LZI118" s="908"/>
      <c r="LZJ118" s="908"/>
      <c r="LZK118" s="908"/>
      <c r="LZL118" s="908"/>
      <c r="LZM118" s="908"/>
      <c r="LZN118" s="908"/>
      <c r="LZO118" s="908"/>
      <c r="LZP118" s="908"/>
      <c r="LZQ118" s="908"/>
      <c r="LZR118" s="908"/>
      <c r="LZS118" s="908"/>
      <c r="LZT118" s="908"/>
      <c r="LZU118" s="908"/>
      <c r="LZV118" s="908"/>
      <c r="LZW118" s="908"/>
      <c r="LZX118" s="908"/>
      <c r="LZY118" s="908"/>
      <c r="LZZ118" s="908"/>
      <c r="MAA118" s="908"/>
      <c r="MAB118" s="908"/>
      <c r="MAC118" s="908"/>
      <c r="MAD118" s="908"/>
      <c r="MAE118" s="908"/>
      <c r="MAF118" s="908"/>
      <c r="MAG118" s="908"/>
      <c r="MAH118" s="908"/>
      <c r="MAI118" s="908"/>
      <c r="MAJ118" s="908"/>
      <c r="MAK118" s="908"/>
      <c r="MAL118" s="908"/>
      <c r="MAM118" s="908"/>
      <c r="MAN118" s="908"/>
      <c r="MAO118" s="908"/>
      <c r="MAP118" s="908"/>
      <c r="MAQ118" s="908"/>
      <c r="MAR118" s="908"/>
      <c r="MAS118" s="908"/>
      <c r="MAT118" s="908"/>
      <c r="MAU118" s="908"/>
      <c r="MAV118" s="908"/>
      <c r="MAW118" s="908"/>
      <c r="MAX118" s="908"/>
      <c r="MAY118" s="908"/>
      <c r="MAZ118" s="908"/>
      <c r="MBA118" s="908"/>
      <c r="MBB118" s="908"/>
      <c r="MBC118" s="908"/>
      <c r="MBD118" s="908"/>
      <c r="MBE118" s="908"/>
      <c r="MBF118" s="908"/>
      <c r="MBG118" s="908"/>
      <c r="MBH118" s="908"/>
      <c r="MBI118" s="908"/>
      <c r="MBJ118" s="908"/>
      <c r="MBK118" s="908"/>
      <c r="MBL118" s="908"/>
      <c r="MBM118" s="908"/>
      <c r="MBN118" s="908"/>
      <c r="MBO118" s="908"/>
      <c r="MBP118" s="908"/>
      <c r="MBQ118" s="908"/>
      <c r="MBR118" s="908"/>
      <c r="MBS118" s="908"/>
      <c r="MBT118" s="908"/>
      <c r="MBU118" s="908"/>
      <c r="MBV118" s="908"/>
      <c r="MBW118" s="908"/>
      <c r="MBX118" s="908"/>
      <c r="MBY118" s="908"/>
      <c r="MBZ118" s="908"/>
      <c r="MCA118" s="908"/>
      <c r="MCB118" s="908"/>
      <c r="MCC118" s="908"/>
      <c r="MCD118" s="908"/>
      <c r="MCE118" s="908"/>
      <c r="MCF118" s="908"/>
      <c r="MCG118" s="908"/>
      <c r="MCH118" s="908"/>
      <c r="MCI118" s="908"/>
      <c r="MCJ118" s="908"/>
      <c r="MCK118" s="908"/>
      <c r="MCL118" s="908"/>
      <c r="MCM118" s="908"/>
      <c r="MCN118" s="908"/>
      <c r="MCO118" s="908"/>
      <c r="MCP118" s="908"/>
      <c r="MCQ118" s="908"/>
      <c r="MCR118" s="908"/>
      <c r="MCS118" s="908"/>
      <c r="MCT118" s="908"/>
      <c r="MCU118" s="908"/>
      <c r="MCV118" s="908"/>
      <c r="MCW118" s="908"/>
      <c r="MCX118" s="908"/>
      <c r="MCY118" s="908"/>
      <c r="MCZ118" s="908"/>
      <c r="MDA118" s="908"/>
      <c r="MDB118" s="908"/>
      <c r="MDC118" s="908"/>
      <c r="MDD118" s="908"/>
      <c r="MDE118" s="908"/>
      <c r="MDF118" s="908"/>
      <c r="MDG118" s="908"/>
      <c r="MDH118" s="908"/>
      <c r="MDI118" s="908"/>
      <c r="MDJ118" s="908"/>
      <c r="MDK118" s="908"/>
      <c r="MDL118" s="908"/>
      <c r="MDM118" s="908"/>
      <c r="MDN118" s="908"/>
      <c r="MDO118" s="908"/>
      <c r="MDP118" s="908"/>
      <c r="MDQ118" s="908"/>
      <c r="MDR118" s="908"/>
      <c r="MDS118" s="908"/>
      <c r="MDT118" s="908"/>
      <c r="MDU118" s="908"/>
      <c r="MDV118" s="908"/>
      <c r="MDW118" s="908"/>
      <c r="MDX118" s="908"/>
      <c r="MDY118" s="908"/>
      <c r="MDZ118" s="908"/>
      <c r="MEA118" s="908"/>
      <c r="MEB118" s="908"/>
      <c r="MEC118" s="908"/>
      <c r="MED118" s="908"/>
      <c r="MEE118" s="908"/>
      <c r="MEF118" s="908"/>
      <c r="MEG118" s="908"/>
      <c r="MEH118" s="908"/>
      <c r="MEI118" s="908"/>
      <c r="MEJ118" s="908"/>
      <c r="MEK118" s="908"/>
      <c r="MEL118" s="908"/>
      <c r="MEM118" s="908"/>
      <c r="MEN118" s="908"/>
      <c r="MEO118" s="908"/>
      <c r="MEP118" s="908"/>
      <c r="MEQ118" s="908"/>
      <c r="MER118" s="908"/>
      <c r="MES118" s="908"/>
      <c r="MET118" s="908"/>
      <c r="MEU118" s="908"/>
      <c r="MEV118" s="908"/>
      <c r="MEW118" s="908"/>
      <c r="MEX118" s="908"/>
      <c r="MEY118" s="908"/>
      <c r="MEZ118" s="908"/>
      <c r="MFA118" s="908"/>
      <c r="MFB118" s="908"/>
      <c r="MFC118" s="908"/>
      <c r="MFD118" s="908"/>
      <c r="MFE118" s="908"/>
      <c r="MFF118" s="908"/>
      <c r="MFG118" s="908"/>
      <c r="MFH118" s="908"/>
      <c r="MFI118" s="908"/>
      <c r="MFJ118" s="908"/>
      <c r="MFK118" s="908"/>
      <c r="MFL118" s="908"/>
      <c r="MFM118" s="908"/>
      <c r="MFN118" s="908"/>
      <c r="MFO118" s="908"/>
      <c r="MFP118" s="908"/>
      <c r="MFQ118" s="908"/>
      <c r="MFR118" s="908"/>
      <c r="MFS118" s="908"/>
      <c r="MFT118" s="908"/>
      <c r="MFU118" s="908"/>
      <c r="MFV118" s="908"/>
      <c r="MFW118" s="908"/>
      <c r="MFX118" s="908"/>
      <c r="MFY118" s="908"/>
      <c r="MFZ118" s="908"/>
      <c r="MGA118" s="908"/>
      <c r="MGB118" s="908"/>
      <c r="MGC118" s="908"/>
      <c r="MGD118" s="908"/>
      <c r="MGE118" s="908"/>
      <c r="MGF118" s="908"/>
      <c r="MGG118" s="908"/>
      <c r="MGH118" s="908"/>
      <c r="MGI118" s="908"/>
      <c r="MGJ118" s="908"/>
      <c r="MGK118" s="908"/>
      <c r="MGL118" s="908"/>
      <c r="MGM118" s="908"/>
      <c r="MGN118" s="908"/>
      <c r="MGO118" s="908"/>
      <c r="MGP118" s="908"/>
      <c r="MGQ118" s="908"/>
      <c r="MGR118" s="908"/>
      <c r="MGS118" s="908"/>
      <c r="MGT118" s="908"/>
      <c r="MGU118" s="908"/>
      <c r="MGV118" s="908"/>
      <c r="MGW118" s="908"/>
      <c r="MGX118" s="908"/>
      <c r="MGY118" s="908"/>
      <c r="MGZ118" s="908"/>
      <c r="MHA118" s="908"/>
      <c r="MHB118" s="908"/>
      <c r="MHC118" s="908"/>
      <c r="MHD118" s="908"/>
      <c r="MHE118" s="908"/>
      <c r="MHF118" s="908"/>
      <c r="MHG118" s="908"/>
      <c r="MHH118" s="908"/>
      <c r="MHI118" s="908"/>
      <c r="MHJ118" s="908"/>
      <c r="MHK118" s="908"/>
      <c r="MHL118" s="908"/>
      <c r="MHM118" s="908"/>
      <c r="MHN118" s="908"/>
      <c r="MHO118" s="908"/>
      <c r="MHP118" s="908"/>
      <c r="MHQ118" s="908"/>
      <c r="MHR118" s="908"/>
      <c r="MHS118" s="908"/>
      <c r="MHT118" s="908"/>
      <c r="MHU118" s="908"/>
      <c r="MHV118" s="908"/>
      <c r="MHW118" s="908"/>
      <c r="MHX118" s="908"/>
      <c r="MHY118" s="908"/>
      <c r="MHZ118" s="908"/>
      <c r="MIA118" s="908"/>
      <c r="MIB118" s="908"/>
      <c r="MIC118" s="908"/>
      <c r="MID118" s="908"/>
      <c r="MIE118" s="908"/>
      <c r="MIF118" s="908"/>
      <c r="MIG118" s="908"/>
      <c r="MIH118" s="908"/>
      <c r="MII118" s="908"/>
      <c r="MIJ118" s="908"/>
      <c r="MIK118" s="908"/>
      <c r="MIL118" s="908"/>
      <c r="MIM118" s="908"/>
      <c r="MIN118" s="908"/>
      <c r="MIO118" s="908"/>
      <c r="MIP118" s="908"/>
      <c r="MIQ118" s="908"/>
      <c r="MIR118" s="908"/>
      <c r="MIS118" s="908"/>
      <c r="MIT118" s="908"/>
      <c r="MIU118" s="908"/>
      <c r="MIV118" s="908"/>
      <c r="MIW118" s="908"/>
      <c r="MIX118" s="908"/>
      <c r="MIY118" s="908"/>
      <c r="MIZ118" s="908"/>
      <c r="MJA118" s="908"/>
      <c r="MJB118" s="908"/>
      <c r="MJC118" s="908"/>
      <c r="MJD118" s="908"/>
      <c r="MJE118" s="908"/>
      <c r="MJF118" s="908"/>
      <c r="MJG118" s="908"/>
      <c r="MJH118" s="908"/>
      <c r="MJI118" s="908"/>
      <c r="MJJ118" s="908"/>
      <c r="MJK118" s="908"/>
      <c r="MJL118" s="908"/>
      <c r="MJM118" s="908"/>
      <c r="MJN118" s="908"/>
      <c r="MJO118" s="908"/>
      <c r="MJP118" s="908"/>
      <c r="MJQ118" s="908"/>
      <c r="MJR118" s="908"/>
      <c r="MJS118" s="908"/>
      <c r="MJT118" s="908"/>
      <c r="MJU118" s="908"/>
      <c r="MJV118" s="908"/>
      <c r="MJW118" s="908"/>
      <c r="MJX118" s="908"/>
      <c r="MJY118" s="908"/>
      <c r="MJZ118" s="908"/>
      <c r="MKA118" s="908"/>
      <c r="MKB118" s="908"/>
      <c r="MKC118" s="908"/>
      <c r="MKD118" s="908"/>
      <c r="MKE118" s="908"/>
      <c r="MKF118" s="908"/>
      <c r="MKG118" s="908"/>
      <c r="MKH118" s="908"/>
      <c r="MKI118" s="908"/>
      <c r="MKJ118" s="908"/>
      <c r="MKK118" s="908"/>
      <c r="MKL118" s="908"/>
      <c r="MKM118" s="908"/>
      <c r="MKN118" s="908"/>
      <c r="MKO118" s="908"/>
      <c r="MKP118" s="908"/>
      <c r="MKQ118" s="908"/>
      <c r="MKR118" s="908"/>
      <c r="MKS118" s="908"/>
      <c r="MKT118" s="908"/>
      <c r="MKU118" s="908"/>
      <c r="MKV118" s="908"/>
      <c r="MKW118" s="908"/>
      <c r="MKX118" s="908"/>
      <c r="MKY118" s="908"/>
      <c r="MKZ118" s="908"/>
      <c r="MLA118" s="908"/>
      <c r="MLB118" s="908"/>
      <c r="MLC118" s="908"/>
      <c r="MLD118" s="908"/>
      <c r="MLE118" s="908"/>
      <c r="MLF118" s="908"/>
      <c r="MLG118" s="908"/>
      <c r="MLH118" s="908"/>
      <c r="MLI118" s="908"/>
      <c r="MLJ118" s="908"/>
      <c r="MLK118" s="908"/>
      <c r="MLL118" s="908"/>
      <c r="MLM118" s="908"/>
      <c r="MLN118" s="908"/>
      <c r="MLO118" s="908"/>
      <c r="MLP118" s="908"/>
      <c r="MLQ118" s="908"/>
      <c r="MLR118" s="908"/>
      <c r="MLS118" s="908"/>
      <c r="MLT118" s="908"/>
      <c r="MLU118" s="908"/>
      <c r="MLV118" s="908"/>
      <c r="MLW118" s="908"/>
      <c r="MLX118" s="908"/>
      <c r="MLY118" s="908"/>
      <c r="MLZ118" s="908"/>
      <c r="MMA118" s="908"/>
      <c r="MMB118" s="908"/>
      <c r="MMC118" s="908"/>
      <c r="MMD118" s="908"/>
      <c r="MME118" s="908"/>
      <c r="MMF118" s="908"/>
      <c r="MMG118" s="908"/>
      <c r="MMH118" s="908"/>
      <c r="MMI118" s="908"/>
      <c r="MMJ118" s="908"/>
      <c r="MMK118" s="908"/>
      <c r="MML118" s="908"/>
      <c r="MMM118" s="908"/>
      <c r="MMN118" s="908"/>
      <c r="MMO118" s="908"/>
      <c r="MMP118" s="908"/>
      <c r="MMQ118" s="908"/>
      <c r="MMR118" s="908"/>
      <c r="MMS118" s="908"/>
      <c r="MMT118" s="908"/>
      <c r="MMU118" s="908"/>
      <c r="MMV118" s="908"/>
      <c r="MMW118" s="908"/>
      <c r="MMX118" s="908"/>
      <c r="MMY118" s="908"/>
      <c r="MMZ118" s="908"/>
      <c r="MNA118" s="908"/>
      <c r="MNB118" s="908"/>
      <c r="MNC118" s="908"/>
      <c r="MND118" s="908"/>
      <c r="MNE118" s="908"/>
      <c r="MNF118" s="908"/>
      <c r="MNG118" s="908"/>
      <c r="MNH118" s="908"/>
      <c r="MNI118" s="908"/>
      <c r="MNJ118" s="908"/>
      <c r="MNK118" s="908"/>
      <c r="MNL118" s="908"/>
      <c r="MNM118" s="908"/>
      <c r="MNN118" s="908"/>
      <c r="MNO118" s="908"/>
      <c r="MNP118" s="908"/>
      <c r="MNQ118" s="908"/>
      <c r="MNR118" s="908"/>
      <c r="MNS118" s="908"/>
      <c r="MNT118" s="908"/>
      <c r="MNU118" s="908"/>
      <c r="MNV118" s="908"/>
      <c r="MNW118" s="908"/>
      <c r="MNX118" s="908"/>
      <c r="MNY118" s="908"/>
      <c r="MNZ118" s="908"/>
      <c r="MOA118" s="908"/>
      <c r="MOB118" s="908"/>
      <c r="MOC118" s="908"/>
      <c r="MOD118" s="908"/>
      <c r="MOE118" s="908"/>
      <c r="MOF118" s="908"/>
      <c r="MOG118" s="908"/>
      <c r="MOH118" s="908"/>
      <c r="MOI118" s="908"/>
      <c r="MOJ118" s="908"/>
      <c r="MOK118" s="908"/>
      <c r="MOL118" s="908"/>
      <c r="MOM118" s="908"/>
      <c r="MON118" s="908"/>
      <c r="MOO118" s="908"/>
      <c r="MOP118" s="908"/>
      <c r="MOQ118" s="908"/>
      <c r="MOR118" s="908"/>
      <c r="MOS118" s="908"/>
      <c r="MOT118" s="908"/>
      <c r="MOU118" s="908"/>
      <c r="MOV118" s="908"/>
      <c r="MOW118" s="908"/>
      <c r="MOX118" s="908"/>
      <c r="MOY118" s="908"/>
      <c r="MOZ118" s="908"/>
      <c r="MPA118" s="908"/>
      <c r="MPB118" s="908"/>
      <c r="MPC118" s="908"/>
      <c r="MPD118" s="908"/>
      <c r="MPE118" s="908"/>
      <c r="MPF118" s="908"/>
      <c r="MPG118" s="908"/>
      <c r="MPH118" s="908"/>
      <c r="MPI118" s="908"/>
      <c r="MPJ118" s="908"/>
      <c r="MPK118" s="908"/>
      <c r="MPL118" s="908"/>
      <c r="MPM118" s="908"/>
      <c r="MPN118" s="908"/>
      <c r="MPO118" s="908"/>
      <c r="MPP118" s="908"/>
      <c r="MPQ118" s="908"/>
      <c r="MPR118" s="908"/>
      <c r="MPS118" s="908"/>
      <c r="MPT118" s="908"/>
      <c r="MPU118" s="908"/>
      <c r="MPV118" s="908"/>
      <c r="MPW118" s="908"/>
      <c r="MPX118" s="908"/>
      <c r="MPY118" s="908"/>
      <c r="MPZ118" s="908"/>
      <c r="MQA118" s="908"/>
      <c r="MQB118" s="908"/>
      <c r="MQC118" s="908"/>
      <c r="MQD118" s="908"/>
      <c r="MQE118" s="908"/>
      <c r="MQF118" s="908"/>
      <c r="MQG118" s="908"/>
      <c r="MQH118" s="908"/>
      <c r="MQI118" s="908"/>
      <c r="MQJ118" s="908"/>
      <c r="MQK118" s="908"/>
      <c r="MQL118" s="908"/>
      <c r="MQM118" s="908"/>
      <c r="MQN118" s="908"/>
      <c r="MQO118" s="908"/>
      <c r="MQP118" s="908"/>
      <c r="MQQ118" s="908"/>
      <c r="MQR118" s="908"/>
      <c r="MQS118" s="908"/>
      <c r="MQT118" s="908"/>
      <c r="MQU118" s="908"/>
      <c r="MQV118" s="908"/>
      <c r="MQW118" s="908"/>
      <c r="MQX118" s="908"/>
      <c r="MQY118" s="908"/>
      <c r="MQZ118" s="908"/>
      <c r="MRA118" s="908"/>
      <c r="MRB118" s="908"/>
      <c r="MRC118" s="908"/>
      <c r="MRD118" s="908"/>
      <c r="MRE118" s="908"/>
      <c r="MRF118" s="908"/>
      <c r="MRG118" s="908"/>
      <c r="MRH118" s="908"/>
      <c r="MRI118" s="908"/>
      <c r="MRJ118" s="908"/>
      <c r="MRK118" s="908"/>
      <c r="MRL118" s="908"/>
      <c r="MRM118" s="908"/>
      <c r="MRN118" s="908"/>
      <c r="MRO118" s="908"/>
      <c r="MRP118" s="908"/>
      <c r="MRQ118" s="908"/>
      <c r="MRR118" s="908"/>
      <c r="MRS118" s="908"/>
      <c r="MRT118" s="908"/>
      <c r="MRU118" s="908"/>
      <c r="MRV118" s="908"/>
      <c r="MRW118" s="908"/>
      <c r="MRX118" s="908"/>
      <c r="MRY118" s="908"/>
      <c r="MRZ118" s="908"/>
      <c r="MSA118" s="908"/>
      <c r="MSB118" s="908"/>
      <c r="MSC118" s="908"/>
      <c r="MSD118" s="908"/>
      <c r="MSE118" s="908"/>
      <c r="MSF118" s="908"/>
      <c r="MSG118" s="908"/>
      <c r="MSH118" s="908"/>
      <c r="MSI118" s="908"/>
      <c r="MSJ118" s="908"/>
      <c r="MSK118" s="908"/>
      <c r="MSL118" s="908"/>
      <c r="MSM118" s="908"/>
      <c r="MSN118" s="908"/>
      <c r="MSO118" s="908"/>
      <c r="MSP118" s="908"/>
      <c r="MSQ118" s="908"/>
      <c r="MSR118" s="908"/>
      <c r="MSS118" s="908"/>
      <c r="MST118" s="908"/>
      <c r="MSU118" s="908"/>
      <c r="MSV118" s="908"/>
      <c r="MSW118" s="908"/>
      <c r="MSX118" s="908"/>
      <c r="MSY118" s="908"/>
      <c r="MSZ118" s="908"/>
      <c r="MTA118" s="908"/>
      <c r="MTB118" s="908"/>
      <c r="MTC118" s="908"/>
      <c r="MTD118" s="908"/>
      <c r="MTE118" s="908"/>
      <c r="MTF118" s="908"/>
      <c r="MTG118" s="908"/>
      <c r="MTH118" s="908"/>
      <c r="MTI118" s="908"/>
      <c r="MTJ118" s="908"/>
      <c r="MTK118" s="908"/>
      <c r="MTL118" s="908"/>
      <c r="MTM118" s="908"/>
      <c r="MTN118" s="908"/>
      <c r="MTO118" s="908"/>
      <c r="MTP118" s="908"/>
      <c r="MTQ118" s="908"/>
      <c r="MTR118" s="908"/>
      <c r="MTS118" s="908"/>
      <c r="MTT118" s="908"/>
      <c r="MTU118" s="908"/>
      <c r="MTV118" s="908"/>
      <c r="MTW118" s="908"/>
      <c r="MTX118" s="908"/>
      <c r="MTY118" s="908"/>
      <c r="MTZ118" s="908"/>
      <c r="MUA118" s="908"/>
      <c r="MUB118" s="908"/>
      <c r="MUC118" s="908"/>
      <c r="MUD118" s="908"/>
      <c r="MUE118" s="908"/>
      <c r="MUF118" s="908"/>
      <c r="MUG118" s="908"/>
      <c r="MUH118" s="908"/>
      <c r="MUI118" s="908"/>
      <c r="MUJ118" s="908"/>
      <c r="MUK118" s="908"/>
      <c r="MUL118" s="908"/>
      <c r="MUM118" s="908"/>
      <c r="MUN118" s="908"/>
      <c r="MUO118" s="908"/>
      <c r="MUP118" s="908"/>
      <c r="MUQ118" s="908"/>
      <c r="MUR118" s="908"/>
      <c r="MUS118" s="908"/>
      <c r="MUT118" s="908"/>
      <c r="MUU118" s="908"/>
      <c r="MUV118" s="908"/>
      <c r="MUW118" s="908"/>
      <c r="MUX118" s="908"/>
      <c r="MUY118" s="908"/>
      <c r="MUZ118" s="908"/>
      <c r="MVA118" s="908"/>
      <c r="MVB118" s="908"/>
      <c r="MVC118" s="908"/>
      <c r="MVD118" s="908"/>
      <c r="MVE118" s="908"/>
      <c r="MVF118" s="908"/>
      <c r="MVG118" s="908"/>
      <c r="MVH118" s="908"/>
      <c r="MVI118" s="908"/>
      <c r="MVJ118" s="908"/>
      <c r="MVK118" s="908"/>
      <c r="MVL118" s="908"/>
      <c r="MVM118" s="908"/>
      <c r="MVN118" s="908"/>
      <c r="MVO118" s="908"/>
      <c r="MVP118" s="908"/>
      <c r="MVQ118" s="908"/>
      <c r="MVR118" s="908"/>
      <c r="MVS118" s="908"/>
      <c r="MVT118" s="908"/>
      <c r="MVU118" s="908"/>
      <c r="MVV118" s="908"/>
      <c r="MVW118" s="908"/>
      <c r="MVX118" s="908"/>
      <c r="MVY118" s="908"/>
      <c r="MVZ118" s="908"/>
      <c r="MWA118" s="908"/>
      <c r="MWB118" s="908"/>
      <c r="MWC118" s="908"/>
      <c r="MWD118" s="908"/>
      <c r="MWE118" s="908"/>
      <c r="MWF118" s="908"/>
      <c r="MWG118" s="908"/>
      <c r="MWH118" s="908"/>
      <c r="MWI118" s="908"/>
      <c r="MWJ118" s="908"/>
      <c r="MWK118" s="908"/>
      <c r="MWL118" s="908"/>
      <c r="MWM118" s="908"/>
      <c r="MWN118" s="908"/>
      <c r="MWO118" s="908"/>
      <c r="MWP118" s="908"/>
      <c r="MWQ118" s="908"/>
      <c r="MWR118" s="908"/>
      <c r="MWS118" s="908"/>
      <c r="MWT118" s="908"/>
      <c r="MWU118" s="908"/>
      <c r="MWV118" s="908"/>
      <c r="MWW118" s="908"/>
      <c r="MWX118" s="908"/>
      <c r="MWY118" s="908"/>
      <c r="MWZ118" s="908"/>
      <c r="MXA118" s="908"/>
      <c r="MXB118" s="908"/>
      <c r="MXC118" s="908"/>
      <c r="MXD118" s="908"/>
      <c r="MXE118" s="908"/>
      <c r="MXF118" s="908"/>
      <c r="MXG118" s="908"/>
      <c r="MXH118" s="908"/>
      <c r="MXI118" s="908"/>
      <c r="MXJ118" s="908"/>
      <c r="MXK118" s="908"/>
      <c r="MXL118" s="908"/>
      <c r="MXM118" s="908"/>
      <c r="MXN118" s="908"/>
      <c r="MXO118" s="908"/>
      <c r="MXP118" s="908"/>
      <c r="MXQ118" s="908"/>
      <c r="MXR118" s="908"/>
      <c r="MXS118" s="908"/>
      <c r="MXT118" s="908"/>
      <c r="MXU118" s="908"/>
      <c r="MXV118" s="908"/>
      <c r="MXW118" s="908"/>
      <c r="MXX118" s="908"/>
      <c r="MXY118" s="908"/>
      <c r="MXZ118" s="908"/>
      <c r="MYA118" s="908"/>
      <c r="MYB118" s="908"/>
      <c r="MYC118" s="908"/>
      <c r="MYD118" s="908"/>
      <c r="MYE118" s="908"/>
      <c r="MYF118" s="908"/>
      <c r="MYG118" s="908"/>
      <c r="MYH118" s="908"/>
      <c r="MYI118" s="908"/>
      <c r="MYJ118" s="908"/>
      <c r="MYK118" s="908"/>
      <c r="MYL118" s="908"/>
      <c r="MYM118" s="908"/>
      <c r="MYN118" s="908"/>
      <c r="MYO118" s="908"/>
      <c r="MYP118" s="908"/>
      <c r="MYQ118" s="908"/>
      <c r="MYR118" s="908"/>
      <c r="MYS118" s="908"/>
      <c r="MYT118" s="908"/>
      <c r="MYU118" s="908"/>
      <c r="MYV118" s="908"/>
      <c r="MYW118" s="908"/>
      <c r="MYX118" s="908"/>
      <c r="MYY118" s="908"/>
      <c r="MYZ118" s="908"/>
      <c r="MZA118" s="908"/>
      <c r="MZB118" s="908"/>
      <c r="MZC118" s="908"/>
      <c r="MZD118" s="908"/>
      <c r="MZE118" s="908"/>
      <c r="MZF118" s="908"/>
      <c r="MZG118" s="908"/>
      <c r="MZH118" s="908"/>
      <c r="MZI118" s="908"/>
      <c r="MZJ118" s="908"/>
      <c r="MZK118" s="908"/>
      <c r="MZL118" s="908"/>
      <c r="MZM118" s="908"/>
      <c r="MZN118" s="908"/>
      <c r="MZO118" s="908"/>
      <c r="MZP118" s="908"/>
      <c r="MZQ118" s="908"/>
      <c r="MZR118" s="908"/>
      <c r="MZS118" s="908"/>
      <c r="MZT118" s="908"/>
      <c r="MZU118" s="908"/>
      <c r="MZV118" s="908"/>
      <c r="MZW118" s="908"/>
      <c r="MZX118" s="908"/>
      <c r="MZY118" s="908"/>
      <c r="MZZ118" s="908"/>
      <c r="NAA118" s="908"/>
      <c r="NAB118" s="908"/>
      <c r="NAC118" s="908"/>
      <c r="NAD118" s="908"/>
      <c r="NAE118" s="908"/>
      <c r="NAF118" s="908"/>
      <c r="NAG118" s="908"/>
      <c r="NAH118" s="908"/>
      <c r="NAI118" s="908"/>
      <c r="NAJ118" s="908"/>
      <c r="NAK118" s="908"/>
      <c r="NAL118" s="908"/>
      <c r="NAM118" s="908"/>
      <c r="NAN118" s="908"/>
      <c r="NAO118" s="908"/>
      <c r="NAP118" s="908"/>
      <c r="NAQ118" s="908"/>
      <c r="NAR118" s="908"/>
      <c r="NAS118" s="908"/>
      <c r="NAT118" s="908"/>
      <c r="NAU118" s="908"/>
      <c r="NAV118" s="908"/>
      <c r="NAW118" s="908"/>
      <c r="NAX118" s="908"/>
      <c r="NAY118" s="908"/>
      <c r="NAZ118" s="908"/>
      <c r="NBA118" s="908"/>
      <c r="NBB118" s="908"/>
      <c r="NBC118" s="908"/>
      <c r="NBD118" s="908"/>
      <c r="NBE118" s="908"/>
      <c r="NBF118" s="908"/>
      <c r="NBG118" s="908"/>
      <c r="NBH118" s="908"/>
      <c r="NBI118" s="908"/>
      <c r="NBJ118" s="908"/>
      <c r="NBK118" s="908"/>
      <c r="NBL118" s="908"/>
      <c r="NBM118" s="908"/>
      <c r="NBN118" s="908"/>
      <c r="NBO118" s="908"/>
      <c r="NBP118" s="908"/>
      <c r="NBQ118" s="908"/>
      <c r="NBR118" s="908"/>
      <c r="NBS118" s="908"/>
      <c r="NBT118" s="908"/>
      <c r="NBU118" s="908"/>
      <c r="NBV118" s="908"/>
      <c r="NBW118" s="908"/>
      <c r="NBX118" s="908"/>
      <c r="NBY118" s="908"/>
      <c r="NBZ118" s="908"/>
      <c r="NCA118" s="908"/>
      <c r="NCB118" s="908"/>
      <c r="NCC118" s="908"/>
      <c r="NCD118" s="908"/>
      <c r="NCE118" s="908"/>
      <c r="NCF118" s="908"/>
      <c r="NCG118" s="908"/>
      <c r="NCH118" s="908"/>
      <c r="NCI118" s="908"/>
      <c r="NCJ118" s="908"/>
      <c r="NCK118" s="908"/>
      <c r="NCL118" s="908"/>
      <c r="NCM118" s="908"/>
      <c r="NCN118" s="908"/>
      <c r="NCO118" s="908"/>
      <c r="NCP118" s="908"/>
      <c r="NCQ118" s="908"/>
      <c r="NCR118" s="908"/>
      <c r="NCS118" s="908"/>
      <c r="NCT118" s="908"/>
      <c r="NCU118" s="908"/>
      <c r="NCV118" s="908"/>
      <c r="NCW118" s="908"/>
      <c r="NCX118" s="908"/>
      <c r="NCY118" s="908"/>
      <c r="NCZ118" s="908"/>
      <c r="NDA118" s="908"/>
      <c r="NDB118" s="908"/>
      <c r="NDC118" s="908"/>
      <c r="NDD118" s="908"/>
      <c r="NDE118" s="908"/>
      <c r="NDF118" s="908"/>
      <c r="NDG118" s="908"/>
      <c r="NDH118" s="908"/>
      <c r="NDI118" s="908"/>
      <c r="NDJ118" s="908"/>
      <c r="NDK118" s="908"/>
      <c r="NDL118" s="908"/>
      <c r="NDM118" s="908"/>
      <c r="NDN118" s="908"/>
      <c r="NDO118" s="908"/>
      <c r="NDP118" s="908"/>
      <c r="NDQ118" s="908"/>
      <c r="NDR118" s="908"/>
      <c r="NDS118" s="908"/>
      <c r="NDT118" s="908"/>
      <c r="NDU118" s="908"/>
      <c r="NDV118" s="908"/>
      <c r="NDW118" s="908"/>
      <c r="NDX118" s="908"/>
      <c r="NDY118" s="908"/>
      <c r="NDZ118" s="908"/>
      <c r="NEA118" s="908"/>
      <c r="NEB118" s="908"/>
      <c r="NEC118" s="908"/>
      <c r="NED118" s="908"/>
      <c r="NEE118" s="908"/>
      <c r="NEF118" s="908"/>
      <c r="NEG118" s="908"/>
      <c r="NEH118" s="908"/>
      <c r="NEI118" s="908"/>
      <c r="NEJ118" s="908"/>
      <c r="NEK118" s="908"/>
      <c r="NEL118" s="908"/>
      <c r="NEM118" s="908"/>
      <c r="NEN118" s="908"/>
      <c r="NEO118" s="908"/>
      <c r="NEP118" s="908"/>
      <c r="NEQ118" s="908"/>
      <c r="NER118" s="908"/>
      <c r="NES118" s="908"/>
      <c r="NET118" s="908"/>
      <c r="NEU118" s="908"/>
      <c r="NEV118" s="908"/>
      <c r="NEW118" s="908"/>
      <c r="NEX118" s="908"/>
      <c r="NEY118" s="908"/>
      <c r="NEZ118" s="908"/>
      <c r="NFA118" s="908"/>
      <c r="NFB118" s="908"/>
      <c r="NFC118" s="908"/>
      <c r="NFD118" s="908"/>
      <c r="NFE118" s="908"/>
      <c r="NFF118" s="908"/>
      <c r="NFG118" s="908"/>
      <c r="NFH118" s="908"/>
      <c r="NFI118" s="908"/>
      <c r="NFJ118" s="908"/>
      <c r="NFK118" s="908"/>
      <c r="NFL118" s="908"/>
      <c r="NFM118" s="908"/>
      <c r="NFN118" s="908"/>
      <c r="NFO118" s="908"/>
      <c r="NFP118" s="908"/>
      <c r="NFQ118" s="908"/>
      <c r="NFR118" s="908"/>
      <c r="NFS118" s="908"/>
      <c r="NFT118" s="908"/>
      <c r="NFU118" s="908"/>
      <c r="NFV118" s="908"/>
      <c r="NFW118" s="908"/>
      <c r="NFX118" s="908"/>
      <c r="NFY118" s="908"/>
      <c r="NFZ118" s="908"/>
      <c r="NGA118" s="908"/>
      <c r="NGB118" s="908"/>
      <c r="NGC118" s="908"/>
      <c r="NGD118" s="908"/>
      <c r="NGE118" s="908"/>
      <c r="NGF118" s="908"/>
      <c r="NGG118" s="908"/>
      <c r="NGH118" s="908"/>
      <c r="NGI118" s="908"/>
      <c r="NGJ118" s="908"/>
      <c r="NGK118" s="908"/>
      <c r="NGL118" s="908"/>
      <c r="NGM118" s="908"/>
      <c r="NGN118" s="908"/>
      <c r="NGO118" s="908"/>
      <c r="NGP118" s="908"/>
      <c r="NGQ118" s="908"/>
      <c r="NGR118" s="908"/>
      <c r="NGS118" s="908"/>
      <c r="NGT118" s="908"/>
      <c r="NGU118" s="908"/>
      <c r="NGV118" s="908"/>
      <c r="NGW118" s="908"/>
      <c r="NGX118" s="908"/>
      <c r="NGY118" s="908"/>
      <c r="NGZ118" s="908"/>
      <c r="NHA118" s="908"/>
      <c r="NHB118" s="908"/>
      <c r="NHC118" s="908"/>
      <c r="NHD118" s="908"/>
      <c r="NHE118" s="908"/>
      <c r="NHF118" s="908"/>
      <c r="NHG118" s="908"/>
      <c r="NHH118" s="908"/>
      <c r="NHI118" s="908"/>
      <c r="NHJ118" s="908"/>
      <c r="NHK118" s="908"/>
      <c r="NHL118" s="908"/>
      <c r="NHM118" s="908"/>
      <c r="NHN118" s="908"/>
      <c r="NHO118" s="908"/>
      <c r="NHP118" s="908"/>
      <c r="NHQ118" s="908"/>
      <c r="NHR118" s="908"/>
      <c r="NHS118" s="908"/>
      <c r="NHT118" s="908"/>
      <c r="NHU118" s="908"/>
      <c r="NHV118" s="908"/>
      <c r="NHW118" s="908"/>
      <c r="NHX118" s="908"/>
      <c r="NHY118" s="908"/>
      <c r="NHZ118" s="908"/>
      <c r="NIA118" s="908"/>
      <c r="NIB118" s="908"/>
      <c r="NIC118" s="908"/>
      <c r="NID118" s="908"/>
      <c r="NIE118" s="908"/>
      <c r="NIF118" s="908"/>
      <c r="NIG118" s="908"/>
      <c r="NIH118" s="908"/>
      <c r="NII118" s="908"/>
      <c r="NIJ118" s="908"/>
      <c r="NIK118" s="908"/>
      <c r="NIL118" s="908"/>
      <c r="NIM118" s="908"/>
      <c r="NIN118" s="908"/>
      <c r="NIO118" s="908"/>
      <c r="NIP118" s="908"/>
      <c r="NIQ118" s="908"/>
      <c r="NIR118" s="908"/>
      <c r="NIS118" s="908"/>
      <c r="NIT118" s="908"/>
      <c r="NIU118" s="908"/>
      <c r="NIV118" s="908"/>
      <c r="NIW118" s="908"/>
      <c r="NIX118" s="908"/>
      <c r="NIY118" s="908"/>
      <c r="NIZ118" s="908"/>
      <c r="NJA118" s="908"/>
      <c r="NJB118" s="908"/>
      <c r="NJC118" s="908"/>
      <c r="NJD118" s="908"/>
      <c r="NJE118" s="908"/>
      <c r="NJF118" s="908"/>
      <c r="NJG118" s="908"/>
      <c r="NJH118" s="908"/>
      <c r="NJI118" s="908"/>
      <c r="NJJ118" s="908"/>
      <c r="NJK118" s="908"/>
      <c r="NJL118" s="908"/>
      <c r="NJM118" s="908"/>
      <c r="NJN118" s="908"/>
      <c r="NJO118" s="908"/>
      <c r="NJP118" s="908"/>
      <c r="NJQ118" s="908"/>
      <c r="NJR118" s="908"/>
      <c r="NJS118" s="908"/>
      <c r="NJT118" s="908"/>
      <c r="NJU118" s="908"/>
      <c r="NJV118" s="908"/>
      <c r="NJW118" s="908"/>
      <c r="NJX118" s="908"/>
      <c r="NJY118" s="908"/>
      <c r="NJZ118" s="908"/>
      <c r="NKA118" s="908"/>
      <c r="NKB118" s="908"/>
      <c r="NKC118" s="908"/>
      <c r="NKD118" s="908"/>
      <c r="NKE118" s="908"/>
      <c r="NKF118" s="908"/>
      <c r="NKG118" s="908"/>
      <c r="NKH118" s="908"/>
      <c r="NKI118" s="908"/>
      <c r="NKJ118" s="908"/>
      <c r="NKK118" s="908"/>
      <c r="NKL118" s="908"/>
      <c r="NKM118" s="908"/>
      <c r="NKN118" s="908"/>
      <c r="NKO118" s="908"/>
      <c r="NKP118" s="908"/>
      <c r="NKQ118" s="908"/>
      <c r="NKR118" s="908"/>
      <c r="NKS118" s="908"/>
      <c r="NKT118" s="908"/>
      <c r="NKU118" s="908"/>
      <c r="NKV118" s="908"/>
      <c r="NKW118" s="908"/>
      <c r="NKX118" s="908"/>
      <c r="NKY118" s="908"/>
      <c r="NKZ118" s="908"/>
      <c r="NLA118" s="908"/>
      <c r="NLB118" s="908"/>
      <c r="NLC118" s="908"/>
      <c r="NLD118" s="908"/>
      <c r="NLE118" s="908"/>
      <c r="NLF118" s="908"/>
      <c r="NLG118" s="908"/>
      <c r="NLH118" s="908"/>
      <c r="NLI118" s="908"/>
      <c r="NLJ118" s="908"/>
      <c r="NLK118" s="908"/>
      <c r="NLL118" s="908"/>
      <c r="NLM118" s="908"/>
      <c r="NLN118" s="908"/>
      <c r="NLO118" s="908"/>
      <c r="NLP118" s="908"/>
      <c r="NLQ118" s="908"/>
      <c r="NLR118" s="908"/>
      <c r="NLS118" s="908"/>
      <c r="NLT118" s="908"/>
      <c r="NLU118" s="908"/>
      <c r="NLV118" s="908"/>
      <c r="NLW118" s="908"/>
      <c r="NLX118" s="908"/>
      <c r="NLY118" s="908"/>
      <c r="NLZ118" s="908"/>
      <c r="NMA118" s="908"/>
      <c r="NMB118" s="908"/>
      <c r="NMC118" s="908"/>
      <c r="NMD118" s="908"/>
      <c r="NME118" s="908"/>
      <c r="NMF118" s="908"/>
      <c r="NMG118" s="908"/>
      <c r="NMH118" s="908"/>
      <c r="NMI118" s="908"/>
      <c r="NMJ118" s="908"/>
      <c r="NMK118" s="908"/>
      <c r="NML118" s="908"/>
      <c r="NMM118" s="908"/>
      <c r="NMN118" s="908"/>
      <c r="NMO118" s="908"/>
      <c r="NMP118" s="908"/>
      <c r="NMQ118" s="908"/>
      <c r="NMR118" s="908"/>
      <c r="NMS118" s="908"/>
      <c r="NMT118" s="908"/>
      <c r="NMU118" s="908"/>
      <c r="NMV118" s="908"/>
      <c r="NMW118" s="908"/>
      <c r="NMX118" s="908"/>
      <c r="NMY118" s="908"/>
      <c r="NMZ118" s="908"/>
      <c r="NNA118" s="908"/>
      <c r="NNB118" s="908"/>
      <c r="NNC118" s="908"/>
      <c r="NND118" s="908"/>
      <c r="NNE118" s="908"/>
      <c r="NNF118" s="908"/>
      <c r="NNG118" s="908"/>
      <c r="NNH118" s="908"/>
      <c r="NNI118" s="908"/>
      <c r="NNJ118" s="908"/>
      <c r="NNK118" s="908"/>
      <c r="NNL118" s="908"/>
      <c r="NNM118" s="908"/>
      <c r="NNN118" s="908"/>
      <c r="NNO118" s="908"/>
      <c r="NNP118" s="908"/>
      <c r="NNQ118" s="908"/>
      <c r="NNR118" s="908"/>
      <c r="NNS118" s="908"/>
      <c r="NNT118" s="908"/>
      <c r="NNU118" s="908"/>
      <c r="NNV118" s="908"/>
      <c r="NNW118" s="908"/>
      <c r="NNX118" s="908"/>
      <c r="NNY118" s="908"/>
      <c r="NNZ118" s="908"/>
      <c r="NOA118" s="908"/>
      <c r="NOB118" s="908"/>
      <c r="NOC118" s="908"/>
      <c r="NOD118" s="908"/>
      <c r="NOE118" s="908"/>
      <c r="NOF118" s="908"/>
      <c r="NOG118" s="908"/>
      <c r="NOH118" s="908"/>
      <c r="NOI118" s="908"/>
      <c r="NOJ118" s="908"/>
      <c r="NOK118" s="908"/>
      <c r="NOL118" s="908"/>
      <c r="NOM118" s="908"/>
      <c r="NON118" s="908"/>
      <c r="NOO118" s="908"/>
      <c r="NOP118" s="908"/>
      <c r="NOQ118" s="908"/>
      <c r="NOR118" s="908"/>
      <c r="NOS118" s="908"/>
      <c r="NOT118" s="908"/>
      <c r="NOU118" s="908"/>
      <c r="NOV118" s="908"/>
      <c r="NOW118" s="908"/>
      <c r="NOX118" s="908"/>
      <c r="NOY118" s="908"/>
      <c r="NOZ118" s="908"/>
      <c r="NPA118" s="908"/>
      <c r="NPB118" s="908"/>
      <c r="NPC118" s="908"/>
      <c r="NPD118" s="908"/>
      <c r="NPE118" s="908"/>
      <c r="NPF118" s="908"/>
      <c r="NPG118" s="908"/>
      <c r="NPH118" s="908"/>
      <c r="NPI118" s="908"/>
      <c r="NPJ118" s="908"/>
      <c r="NPK118" s="908"/>
      <c r="NPL118" s="908"/>
      <c r="NPM118" s="908"/>
      <c r="NPN118" s="908"/>
      <c r="NPO118" s="908"/>
      <c r="NPP118" s="908"/>
      <c r="NPQ118" s="908"/>
      <c r="NPR118" s="908"/>
      <c r="NPS118" s="908"/>
      <c r="NPT118" s="908"/>
      <c r="NPU118" s="908"/>
      <c r="NPV118" s="908"/>
      <c r="NPW118" s="908"/>
      <c r="NPX118" s="908"/>
      <c r="NPY118" s="908"/>
      <c r="NPZ118" s="908"/>
      <c r="NQA118" s="908"/>
      <c r="NQB118" s="908"/>
      <c r="NQC118" s="908"/>
      <c r="NQD118" s="908"/>
      <c r="NQE118" s="908"/>
      <c r="NQF118" s="908"/>
      <c r="NQG118" s="908"/>
      <c r="NQH118" s="908"/>
      <c r="NQI118" s="908"/>
      <c r="NQJ118" s="908"/>
      <c r="NQK118" s="908"/>
      <c r="NQL118" s="908"/>
      <c r="NQM118" s="908"/>
      <c r="NQN118" s="908"/>
      <c r="NQO118" s="908"/>
      <c r="NQP118" s="908"/>
      <c r="NQQ118" s="908"/>
      <c r="NQR118" s="908"/>
      <c r="NQS118" s="908"/>
      <c r="NQT118" s="908"/>
      <c r="NQU118" s="908"/>
      <c r="NQV118" s="908"/>
      <c r="NQW118" s="908"/>
      <c r="NQX118" s="908"/>
      <c r="NQY118" s="908"/>
      <c r="NQZ118" s="908"/>
      <c r="NRA118" s="908"/>
      <c r="NRB118" s="908"/>
      <c r="NRC118" s="908"/>
      <c r="NRD118" s="908"/>
      <c r="NRE118" s="908"/>
      <c r="NRF118" s="908"/>
      <c r="NRG118" s="908"/>
      <c r="NRH118" s="908"/>
      <c r="NRI118" s="908"/>
      <c r="NRJ118" s="908"/>
      <c r="NRK118" s="908"/>
      <c r="NRL118" s="908"/>
      <c r="NRM118" s="908"/>
      <c r="NRN118" s="908"/>
      <c r="NRO118" s="908"/>
      <c r="NRP118" s="908"/>
      <c r="NRQ118" s="908"/>
      <c r="NRR118" s="908"/>
      <c r="NRS118" s="908"/>
      <c r="NRT118" s="908"/>
      <c r="NRU118" s="908"/>
      <c r="NRV118" s="908"/>
      <c r="NRW118" s="908"/>
      <c r="NRX118" s="908"/>
      <c r="NRY118" s="908"/>
      <c r="NRZ118" s="908"/>
      <c r="NSA118" s="908"/>
      <c r="NSB118" s="908"/>
      <c r="NSC118" s="908"/>
      <c r="NSD118" s="908"/>
      <c r="NSE118" s="908"/>
      <c r="NSF118" s="908"/>
      <c r="NSG118" s="908"/>
      <c r="NSH118" s="908"/>
      <c r="NSI118" s="908"/>
      <c r="NSJ118" s="908"/>
      <c r="NSK118" s="908"/>
      <c r="NSL118" s="908"/>
      <c r="NSM118" s="908"/>
      <c r="NSN118" s="908"/>
      <c r="NSO118" s="908"/>
      <c r="NSP118" s="908"/>
      <c r="NSQ118" s="908"/>
      <c r="NSR118" s="908"/>
      <c r="NSS118" s="908"/>
      <c r="NST118" s="908"/>
      <c r="NSU118" s="908"/>
      <c r="NSV118" s="908"/>
      <c r="NSW118" s="908"/>
      <c r="NSX118" s="908"/>
      <c r="NSY118" s="908"/>
      <c r="NSZ118" s="908"/>
      <c r="NTA118" s="908"/>
      <c r="NTB118" s="908"/>
      <c r="NTC118" s="908"/>
      <c r="NTD118" s="908"/>
      <c r="NTE118" s="908"/>
      <c r="NTF118" s="908"/>
      <c r="NTG118" s="908"/>
      <c r="NTH118" s="908"/>
      <c r="NTI118" s="908"/>
      <c r="NTJ118" s="908"/>
      <c r="NTK118" s="908"/>
      <c r="NTL118" s="908"/>
      <c r="NTM118" s="908"/>
      <c r="NTN118" s="908"/>
      <c r="NTO118" s="908"/>
      <c r="NTP118" s="908"/>
      <c r="NTQ118" s="908"/>
      <c r="NTR118" s="908"/>
      <c r="NTS118" s="908"/>
      <c r="NTT118" s="908"/>
      <c r="NTU118" s="908"/>
      <c r="NTV118" s="908"/>
      <c r="NTW118" s="908"/>
      <c r="NTX118" s="908"/>
      <c r="NTY118" s="908"/>
      <c r="NTZ118" s="908"/>
      <c r="NUA118" s="908"/>
      <c r="NUB118" s="908"/>
      <c r="NUC118" s="908"/>
      <c r="NUD118" s="908"/>
      <c r="NUE118" s="908"/>
      <c r="NUF118" s="908"/>
      <c r="NUG118" s="908"/>
      <c r="NUH118" s="908"/>
      <c r="NUI118" s="908"/>
      <c r="NUJ118" s="908"/>
      <c r="NUK118" s="908"/>
      <c r="NUL118" s="908"/>
      <c r="NUM118" s="908"/>
      <c r="NUN118" s="908"/>
      <c r="NUO118" s="908"/>
      <c r="NUP118" s="908"/>
      <c r="NUQ118" s="908"/>
      <c r="NUR118" s="908"/>
      <c r="NUS118" s="908"/>
      <c r="NUT118" s="908"/>
      <c r="NUU118" s="908"/>
      <c r="NUV118" s="908"/>
      <c r="NUW118" s="908"/>
      <c r="NUX118" s="908"/>
      <c r="NUY118" s="908"/>
      <c r="NUZ118" s="908"/>
      <c r="NVA118" s="908"/>
      <c r="NVB118" s="908"/>
      <c r="NVC118" s="908"/>
      <c r="NVD118" s="908"/>
      <c r="NVE118" s="908"/>
      <c r="NVF118" s="908"/>
      <c r="NVG118" s="908"/>
      <c r="NVH118" s="908"/>
      <c r="NVI118" s="908"/>
      <c r="NVJ118" s="908"/>
      <c r="NVK118" s="908"/>
      <c r="NVL118" s="908"/>
      <c r="NVM118" s="908"/>
      <c r="NVN118" s="908"/>
      <c r="NVO118" s="908"/>
      <c r="NVP118" s="908"/>
      <c r="NVQ118" s="908"/>
      <c r="NVR118" s="908"/>
      <c r="NVS118" s="908"/>
      <c r="NVT118" s="908"/>
      <c r="NVU118" s="908"/>
      <c r="NVV118" s="908"/>
      <c r="NVW118" s="908"/>
      <c r="NVX118" s="908"/>
      <c r="NVY118" s="908"/>
      <c r="NVZ118" s="908"/>
      <c r="NWA118" s="908"/>
      <c r="NWB118" s="908"/>
      <c r="NWC118" s="908"/>
      <c r="NWD118" s="908"/>
      <c r="NWE118" s="908"/>
      <c r="NWF118" s="908"/>
      <c r="NWG118" s="908"/>
      <c r="NWH118" s="908"/>
      <c r="NWI118" s="908"/>
      <c r="NWJ118" s="908"/>
      <c r="NWK118" s="908"/>
      <c r="NWL118" s="908"/>
      <c r="NWM118" s="908"/>
      <c r="NWN118" s="908"/>
      <c r="NWO118" s="908"/>
      <c r="NWP118" s="908"/>
      <c r="NWQ118" s="908"/>
      <c r="NWR118" s="908"/>
      <c r="NWS118" s="908"/>
      <c r="NWT118" s="908"/>
      <c r="NWU118" s="908"/>
      <c r="NWV118" s="908"/>
      <c r="NWW118" s="908"/>
      <c r="NWX118" s="908"/>
      <c r="NWY118" s="908"/>
      <c r="NWZ118" s="908"/>
      <c r="NXA118" s="908"/>
      <c r="NXB118" s="908"/>
      <c r="NXC118" s="908"/>
      <c r="NXD118" s="908"/>
      <c r="NXE118" s="908"/>
      <c r="NXF118" s="908"/>
      <c r="NXG118" s="908"/>
      <c r="NXH118" s="908"/>
      <c r="NXI118" s="908"/>
      <c r="NXJ118" s="908"/>
      <c r="NXK118" s="908"/>
      <c r="NXL118" s="908"/>
      <c r="NXM118" s="908"/>
      <c r="NXN118" s="908"/>
      <c r="NXO118" s="908"/>
      <c r="NXP118" s="908"/>
      <c r="NXQ118" s="908"/>
      <c r="NXR118" s="908"/>
      <c r="NXS118" s="908"/>
      <c r="NXT118" s="908"/>
      <c r="NXU118" s="908"/>
      <c r="NXV118" s="908"/>
      <c r="NXW118" s="908"/>
      <c r="NXX118" s="908"/>
      <c r="NXY118" s="908"/>
      <c r="NXZ118" s="908"/>
      <c r="NYA118" s="908"/>
      <c r="NYB118" s="908"/>
      <c r="NYC118" s="908"/>
      <c r="NYD118" s="908"/>
      <c r="NYE118" s="908"/>
      <c r="NYF118" s="908"/>
      <c r="NYG118" s="908"/>
      <c r="NYH118" s="908"/>
      <c r="NYI118" s="908"/>
      <c r="NYJ118" s="908"/>
      <c r="NYK118" s="908"/>
      <c r="NYL118" s="908"/>
      <c r="NYM118" s="908"/>
      <c r="NYN118" s="908"/>
      <c r="NYO118" s="908"/>
      <c r="NYP118" s="908"/>
      <c r="NYQ118" s="908"/>
      <c r="NYR118" s="908"/>
      <c r="NYS118" s="908"/>
      <c r="NYT118" s="908"/>
      <c r="NYU118" s="908"/>
      <c r="NYV118" s="908"/>
      <c r="NYW118" s="908"/>
      <c r="NYX118" s="908"/>
      <c r="NYY118" s="908"/>
      <c r="NYZ118" s="908"/>
      <c r="NZA118" s="908"/>
      <c r="NZB118" s="908"/>
      <c r="NZC118" s="908"/>
      <c r="NZD118" s="908"/>
      <c r="NZE118" s="908"/>
      <c r="NZF118" s="908"/>
      <c r="NZG118" s="908"/>
      <c r="NZH118" s="908"/>
      <c r="NZI118" s="908"/>
      <c r="NZJ118" s="908"/>
      <c r="NZK118" s="908"/>
      <c r="NZL118" s="908"/>
      <c r="NZM118" s="908"/>
      <c r="NZN118" s="908"/>
      <c r="NZO118" s="908"/>
      <c r="NZP118" s="908"/>
      <c r="NZQ118" s="908"/>
      <c r="NZR118" s="908"/>
      <c r="NZS118" s="908"/>
      <c r="NZT118" s="908"/>
      <c r="NZU118" s="908"/>
      <c r="NZV118" s="908"/>
      <c r="NZW118" s="908"/>
      <c r="NZX118" s="908"/>
      <c r="NZY118" s="908"/>
      <c r="NZZ118" s="908"/>
      <c r="OAA118" s="908"/>
      <c r="OAB118" s="908"/>
      <c r="OAC118" s="908"/>
      <c r="OAD118" s="908"/>
      <c r="OAE118" s="908"/>
      <c r="OAF118" s="908"/>
      <c r="OAG118" s="908"/>
      <c r="OAH118" s="908"/>
      <c r="OAI118" s="908"/>
      <c r="OAJ118" s="908"/>
      <c r="OAK118" s="908"/>
      <c r="OAL118" s="908"/>
      <c r="OAM118" s="908"/>
      <c r="OAN118" s="908"/>
      <c r="OAO118" s="908"/>
      <c r="OAP118" s="908"/>
      <c r="OAQ118" s="908"/>
      <c r="OAR118" s="908"/>
      <c r="OAS118" s="908"/>
      <c r="OAT118" s="908"/>
      <c r="OAU118" s="908"/>
      <c r="OAV118" s="908"/>
      <c r="OAW118" s="908"/>
      <c r="OAX118" s="908"/>
      <c r="OAY118" s="908"/>
      <c r="OAZ118" s="908"/>
      <c r="OBA118" s="908"/>
      <c r="OBB118" s="908"/>
      <c r="OBC118" s="908"/>
      <c r="OBD118" s="908"/>
      <c r="OBE118" s="908"/>
      <c r="OBF118" s="908"/>
      <c r="OBG118" s="908"/>
      <c r="OBH118" s="908"/>
      <c r="OBI118" s="908"/>
      <c r="OBJ118" s="908"/>
      <c r="OBK118" s="908"/>
      <c r="OBL118" s="908"/>
      <c r="OBM118" s="908"/>
      <c r="OBN118" s="908"/>
      <c r="OBO118" s="908"/>
      <c r="OBP118" s="908"/>
      <c r="OBQ118" s="908"/>
      <c r="OBR118" s="908"/>
      <c r="OBS118" s="908"/>
      <c r="OBT118" s="908"/>
      <c r="OBU118" s="908"/>
      <c r="OBV118" s="908"/>
      <c r="OBW118" s="908"/>
      <c r="OBX118" s="908"/>
      <c r="OBY118" s="908"/>
      <c r="OBZ118" s="908"/>
      <c r="OCA118" s="908"/>
      <c r="OCB118" s="908"/>
      <c r="OCC118" s="908"/>
      <c r="OCD118" s="908"/>
      <c r="OCE118" s="908"/>
      <c r="OCF118" s="908"/>
      <c r="OCG118" s="908"/>
      <c r="OCH118" s="908"/>
      <c r="OCI118" s="908"/>
      <c r="OCJ118" s="908"/>
      <c r="OCK118" s="908"/>
      <c r="OCL118" s="908"/>
      <c r="OCM118" s="908"/>
      <c r="OCN118" s="908"/>
      <c r="OCO118" s="908"/>
      <c r="OCP118" s="908"/>
      <c r="OCQ118" s="908"/>
      <c r="OCR118" s="908"/>
      <c r="OCS118" s="908"/>
      <c r="OCT118" s="908"/>
      <c r="OCU118" s="908"/>
      <c r="OCV118" s="908"/>
      <c r="OCW118" s="908"/>
      <c r="OCX118" s="908"/>
      <c r="OCY118" s="908"/>
      <c r="OCZ118" s="908"/>
      <c r="ODA118" s="908"/>
      <c r="ODB118" s="908"/>
      <c r="ODC118" s="908"/>
      <c r="ODD118" s="908"/>
      <c r="ODE118" s="908"/>
      <c r="ODF118" s="908"/>
      <c r="ODG118" s="908"/>
      <c r="ODH118" s="908"/>
      <c r="ODI118" s="908"/>
      <c r="ODJ118" s="908"/>
      <c r="ODK118" s="908"/>
      <c r="ODL118" s="908"/>
      <c r="ODM118" s="908"/>
      <c r="ODN118" s="908"/>
      <c r="ODO118" s="908"/>
      <c r="ODP118" s="908"/>
      <c r="ODQ118" s="908"/>
      <c r="ODR118" s="908"/>
      <c r="ODS118" s="908"/>
      <c r="ODT118" s="908"/>
      <c r="ODU118" s="908"/>
      <c r="ODV118" s="908"/>
      <c r="ODW118" s="908"/>
      <c r="ODX118" s="908"/>
      <c r="ODY118" s="908"/>
      <c r="ODZ118" s="908"/>
      <c r="OEA118" s="908"/>
      <c r="OEB118" s="908"/>
      <c r="OEC118" s="908"/>
      <c r="OED118" s="908"/>
      <c r="OEE118" s="908"/>
      <c r="OEF118" s="908"/>
      <c r="OEG118" s="908"/>
      <c r="OEH118" s="908"/>
      <c r="OEI118" s="908"/>
      <c r="OEJ118" s="908"/>
      <c r="OEK118" s="908"/>
      <c r="OEL118" s="908"/>
      <c r="OEM118" s="908"/>
      <c r="OEN118" s="908"/>
      <c r="OEO118" s="908"/>
      <c r="OEP118" s="908"/>
      <c r="OEQ118" s="908"/>
      <c r="OER118" s="908"/>
      <c r="OES118" s="908"/>
      <c r="OET118" s="908"/>
      <c r="OEU118" s="908"/>
      <c r="OEV118" s="908"/>
      <c r="OEW118" s="908"/>
      <c r="OEX118" s="908"/>
      <c r="OEY118" s="908"/>
      <c r="OEZ118" s="908"/>
      <c r="OFA118" s="908"/>
      <c r="OFB118" s="908"/>
      <c r="OFC118" s="908"/>
      <c r="OFD118" s="908"/>
      <c r="OFE118" s="908"/>
      <c r="OFF118" s="908"/>
      <c r="OFG118" s="908"/>
      <c r="OFH118" s="908"/>
      <c r="OFI118" s="908"/>
      <c r="OFJ118" s="908"/>
      <c r="OFK118" s="908"/>
      <c r="OFL118" s="908"/>
      <c r="OFM118" s="908"/>
      <c r="OFN118" s="908"/>
      <c r="OFO118" s="908"/>
      <c r="OFP118" s="908"/>
      <c r="OFQ118" s="908"/>
      <c r="OFR118" s="908"/>
      <c r="OFS118" s="908"/>
      <c r="OFT118" s="908"/>
      <c r="OFU118" s="908"/>
      <c r="OFV118" s="908"/>
      <c r="OFW118" s="908"/>
      <c r="OFX118" s="908"/>
      <c r="OFY118" s="908"/>
      <c r="OFZ118" s="908"/>
      <c r="OGA118" s="908"/>
      <c r="OGB118" s="908"/>
      <c r="OGC118" s="908"/>
      <c r="OGD118" s="908"/>
      <c r="OGE118" s="908"/>
      <c r="OGF118" s="908"/>
      <c r="OGG118" s="908"/>
      <c r="OGH118" s="908"/>
      <c r="OGI118" s="908"/>
      <c r="OGJ118" s="908"/>
      <c r="OGK118" s="908"/>
      <c r="OGL118" s="908"/>
      <c r="OGM118" s="908"/>
      <c r="OGN118" s="908"/>
      <c r="OGO118" s="908"/>
      <c r="OGP118" s="908"/>
      <c r="OGQ118" s="908"/>
      <c r="OGR118" s="908"/>
      <c r="OGS118" s="908"/>
      <c r="OGT118" s="908"/>
      <c r="OGU118" s="908"/>
      <c r="OGV118" s="908"/>
      <c r="OGW118" s="908"/>
      <c r="OGX118" s="908"/>
      <c r="OGY118" s="908"/>
      <c r="OGZ118" s="908"/>
      <c r="OHA118" s="908"/>
      <c r="OHB118" s="908"/>
      <c r="OHC118" s="908"/>
      <c r="OHD118" s="908"/>
      <c r="OHE118" s="908"/>
      <c r="OHF118" s="908"/>
      <c r="OHG118" s="908"/>
      <c r="OHH118" s="908"/>
      <c r="OHI118" s="908"/>
      <c r="OHJ118" s="908"/>
      <c r="OHK118" s="908"/>
      <c r="OHL118" s="908"/>
      <c r="OHM118" s="908"/>
      <c r="OHN118" s="908"/>
      <c r="OHO118" s="908"/>
      <c r="OHP118" s="908"/>
      <c r="OHQ118" s="908"/>
      <c r="OHR118" s="908"/>
      <c r="OHS118" s="908"/>
      <c r="OHT118" s="908"/>
      <c r="OHU118" s="908"/>
      <c r="OHV118" s="908"/>
      <c r="OHW118" s="908"/>
      <c r="OHX118" s="908"/>
      <c r="OHY118" s="908"/>
      <c r="OHZ118" s="908"/>
      <c r="OIA118" s="908"/>
      <c r="OIB118" s="908"/>
      <c r="OIC118" s="908"/>
      <c r="OID118" s="908"/>
      <c r="OIE118" s="908"/>
      <c r="OIF118" s="908"/>
      <c r="OIG118" s="908"/>
      <c r="OIH118" s="908"/>
      <c r="OII118" s="908"/>
      <c r="OIJ118" s="908"/>
      <c r="OIK118" s="908"/>
      <c r="OIL118" s="908"/>
      <c r="OIM118" s="908"/>
      <c r="OIN118" s="908"/>
      <c r="OIO118" s="908"/>
      <c r="OIP118" s="908"/>
      <c r="OIQ118" s="908"/>
      <c r="OIR118" s="908"/>
      <c r="OIS118" s="908"/>
      <c r="OIT118" s="908"/>
      <c r="OIU118" s="908"/>
      <c r="OIV118" s="908"/>
      <c r="OIW118" s="908"/>
      <c r="OIX118" s="908"/>
      <c r="OIY118" s="908"/>
      <c r="OIZ118" s="908"/>
      <c r="OJA118" s="908"/>
      <c r="OJB118" s="908"/>
      <c r="OJC118" s="908"/>
      <c r="OJD118" s="908"/>
      <c r="OJE118" s="908"/>
      <c r="OJF118" s="908"/>
      <c r="OJG118" s="908"/>
      <c r="OJH118" s="908"/>
      <c r="OJI118" s="908"/>
      <c r="OJJ118" s="908"/>
      <c r="OJK118" s="908"/>
      <c r="OJL118" s="908"/>
      <c r="OJM118" s="908"/>
      <c r="OJN118" s="908"/>
      <c r="OJO118" s="908"/>
      <c r="OJP118" s="908"/>
      <c r="OJQ118" s="908"/>
      <c r="OJR118" s="908"/>
      <c r="OJS118" s="908"/>
      <c r="OJT118" s="908"/>
      <c r="OJU118" s="908"/>
      <c r="OJV118" s="908"/>
      <c r="OJW118" s="908"/>
      <c r="OJX118" s="908"/>
      <c r="OJY118" s="908"/>
      <c r="OJZ118" s="908"/>
      <c r="OKA118" s="908"/>
      <c r="OKB118" s="908"/>
      <c r="OKC118" s="908"/>
      <c r="OKD118" s="908"/>
      <c r="OKE118" s="908"/>
      <c r="OKF118" s="908"/>
      <c r="OKG118" s="908"/>
      <c r="OKH118" s="908"/>
      <c r="OKI118" s="908"/>
      <c r="OKJ118" s="908"/>
      <c r="OKK118" s="908"/>
      <c r="OKL118" s="908"/>
      <c r="OKM118" s="908"/>
      <c r="OKN118" s="908"/>
      <c r="OKO118" s="908"/>
      <c r="OKP118" s="908"/>
      <c r="OKQ118" s="908"/>
      <c r="OKR118" s="908"/>
      <c r="OKS118" s="908"/>
      <c r="OKT118" s="908"/>
      <c r="OKU118" s="908"/>
      <c r="OKV118" s="908"/>
      <c r="OKW118" s="908"/>
      <c r="OKX118" s="908"/>
      <c r="OKY118" s="908"/>
      <c r="OKZ118" s="908"/>
      <c r="OLA118" s="908"/>
      <c r="OLB118" s="908"/>
      <c r="OLC118" s="908"/>
      <c r="OLD118" s="908"/>
      <c r="OLE118" s="908"/>
      <c r="OLF118" s="908"/>
      <c r="OLG118" s="908"/>
      <c r="OLH118" s="908"/>
      <c r="OLI118" s="908"/>
      <c r="OLJ118" s="908"/>
      <c r="OLK118" s="908"/>
      <c r="OLL118" s="908"/>
      <c r="OLM118" s="908"/>
      <c r="OLN118" s="908"/>
      <c r="OLO118" s="908"/>
      <c r="OLP118" s="908"/>
      <c r="OLQ118" s="908"/>
      <c r="OLR118" s="908"/>
      <c r="OLS118" s="908"/>
      <c r="OLT118" s="908"/>
      <c r="OLU118" s="908"/>
      <c r="OLV118" s="908"/>
      <c r="OLW118" s="908"/>
      <c r="OLX118" s="908"/>
      <c r="OLY118" s="908"/>
      <c r="OLZ118" s="908"/>
      <c r="OMA118" s="908"/>
      <c r="OMB118" s="908"/>
      <c r="OMC118" s="908"/>
      <c r="OMD118" s="908"/>
      <c r="OME118" s="908"/>
      <c r="OMF118" s="908"/>
      <c r="OMG118" s="908"/>
      <c r="OMH118" s="908"/>
      <c r="OMI118" s="908"/>
      <c r="OMJ118" s="908"/>
      <c r="OMK118" s="908"/>
      <c r="OML118" s="908"/>
      <c r="OMM118" s="908"/>
      <c r="OMN118" s="908"/>
      <c r="OMO118" s="908"/>
      <c r="OMP118" s="908"/>
      <c r="OMQ118" s="908"/>
      <c r="OMR118" s="908"/>
      <c r="OMS118" s="908"/>
      <c r="OMT118" s="908"/>
      <c r="OMU118" s="908"/>
      <c r="OMV118" s="908"/>
      <c r="OMW118" s="908"/>
      <c r="OMX118" s="908"/>
      <c r="OMY118" s="908"/>
      <c r="OMZ118" s="908"/>
      <c r="ONA118" s="908"/>
      <c r="ONB118" s="908"/>
      <c r="ONC118" s="908"/>
      <c r="OND118" s="908"/>
      <c r="ONE118" s="908"/>
      <c r="ONF118" s="908"/>
      <c r="ONG118" s="908"/>
      <c r="ONH118" s="908"/>
      <c r="ONI118" s="908"/>
      <c r="ONJ118" s="908"/>
      <c r="ONK118" s="908"/>
      <c r="ONL118" s="908"/>
      <c r="ONM118" s="908"/>
      <c r="ONN118" s="908"/>
      <c r="ONO118" s="908"/>
      <c r="ONP118" s="908"/>
      <c r="ONQ118" s="908"/>
      <c r="ONR118" s="908"/>
      <c r="ONS118" s="908"/>
      <c r="ONT118" s="908"/>
      <c r="ONU118" s="908"/>
      <c r="ONV118" s="908"/>
      <c r="ONW118" s="908"/>
      <c r="ONX118" s="908"/>
      <c r="ONY118" s="908"/>
      <c r="ONZ118" s="908"/>
      <c r="OOA118" s="908"/>
      <c r="OOB118" s="908"/>
      <c r="OOC118" s="908"/>
      <c r="OOD118" s="908"/>
      <c r="OOE118" s="908"/>
      <c r="OOF118" s="908"/>
      <c r="OOG118" s="908"/>
      <c r="OOH118" s="908"/>
      <c r="OOI118" s="908"/>
      <c r="OOJ118" s="908"/>
      <c r="OOK118" s="908"/>
      <c r="OOL118" s="908"/>
      <c r="OOM118" s="908"/>
      <c r="OON118" s="908"/>
      <c r="OOO118" s="908"/>
      <c r="OOP118" s="908"/>
      <c r="OOQ118" s="908"/>
      <c r="OOR118" s="908"/>
      <c r="OOS118" s="908"/>
      <c r="OOT118" s="908"/>
      <c r="OOU118" s="908"/>
      <c r="OOV118" s="908"/>
      <c r="OOW118" s="908"/>
      <c r="OOX118" s="908"/>
      <c r="OOY118" s="908"/>
      <c r="OOZ118" s="908"/>
      <c r="OPA118" s="908"/>
      <c r="OPB118" s="908"/>
      <c r="OPC118" s="908"/>
      <c r="OPD118" s="908"/>
      <c r="OPE118" s="908"/>
      <c r="OPF118" s="908"/>
      <c r="OPG118" s="908"/>
      <c r="OPH118" s="908"/>
      <c r="OPI118" s="908"/>
      <c r="OPJ118" s="908"/>
      <c r="OPK118" s="908"/>
      <c r="OPL118" s="908"/>
      <c r="OPM118" s="908"/>
      <c r="OPN118" s="908"/>
      <c r="OPO118" s="908"/>
      <c r="OPP118" s="908"/>
      <c r="OPQ118" s="908"/>
      <c r="OPR118" s="908"/>
      <c r="OPS118" s="908"/>
      <c r="OPT118" s="908"/>
      <c r="OPU118" s="908"/>
      <c r="OPV118" s="908"/>
      <c r="OPW118" s="908"/>
      <c r="OPX118" s="908"/>
      <c r="OPY118" s="908"/>
      <c r="OPZ118" s="908"/>
      <c r="OQA118" s="908"/>
      <c r="OQB118" s="908"/>
      <c r="OQC118" s="908"/>
      <c r="OQD118" s="908"/>
      <c r="OQE118" s="908"/>
      <c r="OQF118" s="908"/>
      <c r="OQG118" s="908"/>
      <c r="OQH118" s="908"/>
      <c r="OQI118" s="908"/>
      <c r="OQJ118" s="908"/>
      <c r="OQK118" s="908"/>
      <c r="OQL118" s="908"/>
      <c r="OQM118" s="908"/>
      <c r="OQN118" s="908"/>
      <c r="OQO118" s="908"/>
      <c r="OQP118" s="908"/>
      <c r="OQQ118" s="908"/>
      <c r="OQR118" s="908"/>
      <c r="OQS118" s="908"/>
      <c r="OQT118" s="908"/>
      <c r="OQU118" s="908"/>
      <c r="OQV118" s="908"/>
      <c r="OQW118" s="908"/>
      <c r="OQX118" s="908"/>
      <c r="OQY118" s="908"/>
      <c r="OQZ118" s="908"/>
      <c r="ORA118" s="908"/>
      <c r="ORB118" s="908"/>
      <c r="ORC118" s="908"/>
      <c r="ORD118" s="908"/>
      <c r="ORE118" s="908"/>
      <c r="ORF118" s="908"/>
      <c r="ORG118" s="908"/>
      <c r="ORH118" s="908"/>
      <c r="ORI118" s="908"/>
      <c r="ORJ118" s="908"/>
      <c r="ORK118" s="908"/>
      <c r="ORL118" s="908"/>
      <c r="ORM118" s="908"/>
      <c r="ORN118" s="908"/>
      <c r="ORO118" s="908"/>
      <c r="ORP118" s="908"/>
      <c r="ORQ118" s="908"/>
      <c r="ORR118" s="908"/>
      <c r="ORS118" s="908"/>
      <c r="ORT118" s="908"/>
      <c r="ORU118" s="908"/>
      <c r="ORV118" s="908"/>
      <c r="ORW118" s="908"/>
      <c r="ORX118" s="908"/>
      <c r="ORY118" s="908"/>
      <c r="ORZ118" s="908"/>
      <c r="OSA118" s="908"/>
      <c r="OSB118" s="908"/>
      <c r="OSC118" s="908"/>
      <c r="OSD118" s="908"/>
      <c r="OSE118" s="908"/>
      <c r="OSF118" s="908"/>
      <c r="OSG118" s="908"/>
      <c r="OSH118" s="908"/>
      <c r="OSI118" s="908"/>
      <c r="OSJ118" s="908"/>
      <c r="OSK118" s="908"/>
      <c r="OSL118" s="908"/>
      <c r="OSM118" s="908"/>
      <c r="OSN118" s="908"/>
      <c r="OSO118" s="908"/>
      <c r="OSP118" s="908"/>
      <c r="OSQ118" s="908"/>
      <c r="OSR118" s="908"/>
      <c r="OSS118" s="908"/>
      <c r="OST118" s="908"/>
      <c r="OSU118" s="908"/>
      <c r="OSV118" s="908"/>
      <c r="OSW118" s="908"/>
      <c r="OSX118" s="908"/>
      <c r="OSY118" s="908"/>
      <c r="OSZ118" s="908"/>
      <c r="OTA118" s="908"/>
      <c r="OTB118" s="908"/>
      <c r="OTC118" s="908"/>
      <c r="OTD118" s="908"/>
      <c r="OTE118" s="908"/>
      <c r="OTF118" s="908"/>
      <c r="OTG118" s="908"/>
      <c r="OTH118" s="908"/>
      <c r="OTI118" s="908"/>
      <c r="OTJ118" s="908"/>
      <c r="OTK118" s="908"/>
      <c r="OTL118" s="908"/>
      <c r="OTM118" s="908"/>
      <c r="OTN118" s="908"/>
      <c r="OTO118" s="908"/>
      <c r="OTP118" s="908"/>
      <c r="OTQ118" s="908"/>
      <c r="OTR118" s="908"/>
      <c r="OTS118" s="908"/>
      <c r="OTT118" s="908"/>
      <c r="OTU118" s="908"/>
      <c r="OTV118" s="908"/>
      <c r="OTW118" s="908"/>
      <c r="OTX118" s="908"/>
      <c r="OTY118" s="908"/>
      <c r="OTZ118" s="908"/>
      <c r="OUA118" s="908"/>
      <c r="OUB118" s="908"/>
      <c r="OUC118" s="908"/>
      <c r="OUD118" s="908"/>
      <c r="OUE118" s="908"/>
      <c r="OUF118" s="908"/>
      <c r="OUG118" s="908"/>
      <c r="OUH118" s="908"/>
      <c r="OUI118" s="908"/>
      <c r="OUJ118" s="908"/>
      <c r="OUK118" s="908"/>
      <c r="OUL118" s="908"/>
      <c r="OUM118" s="908"/>
      <c r="OUN118" s="908"/>
      <c r="OUO118" s="908"/>
      <c r="OUP118" s="908"/>
      <c r="OUQ118" s="908"/>
      <c r="OUR118" s="908"/>
      <c r="OUS118" s="908"/>
      <c r="OUT118" s="908"/>
      <c r="OUU118" s="908"/>
      <c r="OUV118" s="908"/>
      <c r="OUW118" s="908"/>
      <c r="OUX118" s="908"/>
      <c r="OUY118" s="908"/>
      <c r="OUZ118" s="908"/>
      <c r="OVA118" s="908"/>
      <c r="OVB118" s="908"/>
      <c r="OVC118" s="908"/>
      <c r="OVD118" s="908"/>
      <c r="OVE118" s="908"/>
      <c r="OVF118" s="908"/>
      <c r="OVG118" s="908"/>
      <c r="OVH118" s="908"/>
      <c r="OVI118" s="908"/>
      <c r="OVJ118" s="908"/>
      <c r="OVK118" s="908"/>
      <c r="OVL118" s="908"/>
      <c r="OVM118" s="908"/>
      <c r="OVN118" s="908"/>
      <c r="OVO118" s="908"/>
      <c r="OVP118" s="908"/>
      <c r="OVQ118" s="908"/>
      <c r="OVR118" s="908"/>
      <c r="OVS118" s="908"/>
      <c r="OVT118" s="908"/>
      <c r="OVU118" s="908"/>
      <c r="OVV118" s="908"/>
      <c r="OVW118" s="908"/>
      <c r="OVX118" s="908"/>
      <c r="OVY118" s="908"/>
      <c r="OVZ118" s="908"/>
      <c r="OWA118" s="908"/>
      <c r="OWB118" s="908"/>
      <c r="OWC118" s="908"/>
      <c r="OWD118" s="908"/>
      <c r="OWE118" s="908"/>
      <c r="OWF118" s="908"/>
      <c r="OWG118" s="908"/>
      <c r="OWH118" s="908"/>
      <c r="OWI118" s="908"/>
      <c r="OWJ118" s="908"/>
      <c r="OWK118" s="908"/>
      <c r="OWL118" s="908"/>
      <c r="OWM118" s="908"/>
      <c r="OWN118" s="908"/>
      <c r="OWO118" s="908"/>
      <c r="OWP118" s="908"/>
      <c r="OWQ118" s="908"/>
      <c r="OWR118" s="908"/>
      <c r="OWS118" s="908"/>
      <c r="OWT118" s="908"/>
      <c r="OWU118" s="908"/>
      <c r="OWV118" s="908"/>
      <c r="OWW118" s="908"/>
      <c r="OWX118" s="908"/>
      <c r="OWY118" s="908"/>
      <c r="OWZ118" s="908"/>
      <c r="OXA118" s="908"/>
      <c r="OXB118" s="908"/>
      <c r="OXC118" s="908"/>
      <c r="OXD118" s="908"/>
      <c r="OXE118" s="908"/>
      <c r="OXF118" s="908"/>
      <c r="OXG118" s="908"/>
      <c r="OXH118" s="908"/>
      <c r="OXI118" s="908"/>
      <c r="OXJ118" s="908"/>
      <c r="OXK118" s="908"/>
      <c r="OXL118" s="908"/>
      <c r="OXM118" s="908"/>
      <c r="OXN118" s="908"/>
      <c r="OXO118" s="908"/>
      <c r="OXP118" s="908"/>
      <c r="OXQ118" s="908"/>
      <c r="OXR118" s="908"/>
      <c r="OXS118" s="908"/>
      <c r="OXT118" s="908"/>
      <c r="OXU118" s="908"/>
      <c r="OXV118" s="908"/>
      <c r="OXW118" s="908"/>
      <c r="OXX118" s="908"/>
      <c r="OXY118" s="908"/>
      <c r="OXZ118" s="908"/>
      <c r="OYA118" s="908"/>
      <c r="OYB118" s="908"/>
      <c r="OYC118" s="908"/>
      <c r="OYD118" s="908"/>
      <c r="OYE118" s="908"/>
      <c r="OYF118" s="908"/>
      <c r="OYG118" s="908"/>
      <c r="OYH118" s="908"/>
      <c r="OYI118" s="908"/>
      <c r="OYJ118" s="908"/>
      <c r="OYK118" s="908"/>
      <c r="OYL118" s="908"/>
      <c r="OYM118" s="908"/>
      <c r="OYN118" s="908"/>
      <c r="OYO118" s="908"/>
      <c r="OYP118" s="908"/>
      <c r="OYQ118" s="908"/>
      <c r="OYR118" s="908"/>
      <c r="OYS118" s="908"/>
      <c r="OYT118" s="908"/>
      <c r="OYU118" s="908"/>
      <c r="OYV118" s="908"/>
      <c r="OYW118" s="908"/>
      <c r="OYX118" s="908"/>
      <c r="OYY118" s="908"/>
      <c r="OYZ118" s="908"/>
      <c r="OZA118" s="908"/>
      <c r="OZB118" s="908"/>
      <c r="OZC118" s="908"/>
      <c r="OZD118" s="908"/>
      <c r="OZE118" s="908"/>
      <c r="OZF118" s="908"/>
      <c r="OZG118" s="908"/>
      <c r="OZH118" s="908"/>
      <c r="OZI118" s="908"/>
      <c r="OZJ118" s="908"/>
      <c r="OZK118" s="908"/>
      <c r="OZL118" s="908"/>
      <c r="OZM118" s="908"/>
      <c r="OZN118" s="908"/>
      <c r="OZO118" s="908"/>
      <c r="OZP118" s="908"/>
      <c r="OZQ118" s="908"/>
      <c r="OZR118" s="908"/>
      <c r="OZS118" s="908"/>
      <c r="OZT118" s="908"/>
      <c r="OZU118" s="908"/>
      <c r="OZV118" s="908"/>
      <c r="OZW118" s="908"/>
      <c r="OZX118" s="908"/>
      <c r="OZY118" s="908"/>
      <c r="OZZ118" s="908"/>
      <c r="PAA118" s="908"/>
      <c r="PAB118" s="908"/>
      <c r="PAC118" s="908"/>
      <c r="PAD118" s="908"/>
      <c r="PAE118" s="908"/>
      <c r="PAF118" s="908"/>
      <c r="PAG118" s="908"/>
      <c r="PAH118" s="908"/>
      <c r="PAI118" s="908"/>
      <c r="PAJ118" s="908"/>
      <c r="PAK118" s="908"/>
      <c r="PAL118" s="908"/>
      <c r="PAM118" s="908"/>
      <c r="PAN118" s="908"/>
      <c r="PAO118" s="908"/>
      <c r="PAP118" s="908"/>
      <c r="PAQ118" s="908"/>
      <c r="PAR118" s="908"/>
      <c r="PAS118" s="908"/>
      <c r="PAT118" s="908"/>
      <c r="PAU118" s="908"/>
      <c r="PAV118" s="908"/>
      <c r="PAW118" s="908"/>
      <c r="PAX118" s="908"/>
      <c r="PAY118" s="908"/>
      <c r="PAZ118" s="908"/>
      <c r="PBA118" s="908"/>
      <c r="PBB118" s="908"/>
      <c r="PBC118" s="908"/>
      <c r="PBD118" s="908"/>
      <c r="PBE118" s="908"/>
      <c r="PBF118" s="908"/>
      <c r="PBG118" s="908"/>
      <c r="PBH118" s="908"/>
      <c r="PBI118" s="908"/>
      <c r="PBJ118" s="908"/>
      <c r="PBK118" s="908"/>
      <c r="PBL118" s="908"/>
      <c r="PBM118" s="908"/>
      <c r="PBN118" s="908"/>
      <c r="PBO118" s="908"/>
      <c r="PBP118" s="908"/>
      <c r="PBQ118" s="908"/>
      <c r="PBR118" s="908"/>
      <c r="PBS118" s="908"/>
      <c r="PBT118" s="908"/>
      <c r="PBU118" s="908"/>
      <c r="PBV118" s="908"/>
      <c r="PBW118" s="908"/>
      <c r="PBX118" s="908"/>
      <c r="PBY118" s="908"/>
      <c r="PBZ118" s="908"/>
      <c r="PCA118" s="908"/>
      <c r="PCB118" s="908"/>
      <c r="PCC118" s="908"/>
      <c r="PCD118" s="908"/>
      <c r="PCE118" s="908"/>
      <c r="PCF118" s="908"/>
      <c r="PCG118" s="908"/>
      <c r="PCH118" s="908"/>
      <c r="PCI118" s="908"/>
      <c r="PCJ118" s="908"/>
      <c r="PCK118" s="908"/>
      <c r="PCL118" s="908"/>
      <c r="PCM118" s="908"/>
      <c r="PCN118" s="908"/>
      <c r="PCO118" s="908"/>
      <c r="PCP118" s="908"/>
      <c r="PCQ118" s="908"/>
      <c r="PCR118" s="908"/>
      <c r="PCS118" s="908"/>
      <c r="PCT118" s="908"/>
      <c r="PCU118" s="908"/>
      <c r="PCV118" s="908"/>
      <c r="PCW118" s="908"/>
      <c r="PCX118" s="908"/>
      <c r="PCY118" s="908"/>
      <c r="PCZ118" s="908"/>
      <c r="PDA118" s="908"/>
      <c r="PDB118" s="908"/>
      <c r="PDC118" s="908"/>
      <c r="PDD118" s="908"/>
      <c r="PDE118" s="908"/>
      <c r="PDF118" s="908"/>
      <c r="PDG118" s="908"/>
      <c r="PDH118" s="908"/>
      <c r="PDI118" s="908"/>
      <c r="PDJ118" s="908"/>
      <c r="PDK118" s="908"/>
      <c r="PDL118" s="908"/>
      <c r="PDM118" s="908"/>
      <c r="PDN118" s="908"/>
      <c r="PDO118" s="908"/>
      <c r="PDP118" s="908"/>
      <c r="PDQ118" s="908"/>
      <c r="PDR118" s="908"/>
      <c r="PDS118" s="908"/>
      <c r="PDT118" s="908"/>
      <c r="PDU118" s="908"/>
      <c r="PDV118" s="908"/>
      <c r="PDW118" s="908"/>
      <c r="PDX118" s="908"/>
      <c r="PDY118" s="908"/>
      <c r="PDZ118" s="908"/>
      <c r="PEA118" s="908"/>
      <c r="PEB118" s="908"/>
      <c r="PEC118" s="908"/>
      <c r="PED118" s="908"/>
      <c r="PEE118" s="908"/>
      <c r="PEF118" s="908"/>
      <c r="PEG118" s="908"/>
      <c r="PEH118" s="908"/>
      <c r="PEI118" s="908"/>
      <c r="PEJ118" s="908"/>
      <c r="PEK118" s="908"/>
      <c r="PEL118" s="908"/>
      <c r="PEM118" s="908"/>
      <c r="PEN118" s="908"/>
      <c r="PEO118" s="908"/>
      <c r="PEP118" s="908"/>
      <c r="PEQ118" s="908"/>
      <c r="PER118" s="908"/>
      <c r="PES118" s="908"/>
      <c r="PET118" s="908"/>
      <c r="PEU118" s="908"/>
      <c r="PEV118" s="908"/>
      <c r="PEW118" s="908"/>
      <c r="PEX118" s="908"/>
      <c r="PEY118" s="908"/>
      <c r="PEZ118" s="908"/>
      <c r="PFA118" s="908"/>
      <c r="PFB118" s="908"/>
      <c r="PFC118" s="908"/>
      <c r="PFD118" s="908"/>
      <c r="PFE118" s="908"/>
      <c r="PFF118" s="908"/>
      <c r="PFG118" s="908"/>
      <c r="PFH118" s="908"/>
      <c r="PFI118" s="908"/>
      <c r="PFJ118" s="908"/>
      <c r="PFK118" s="908"/>
      <c r="PFL118" s="908"/>
      <c r="PFM118" s="908"/>
      <c r="PFN118" s="908"/>
      <c r="PFO118" s="908"/>
      <c r="PFP118" s="908"/>
      <c r="PFQ118" s="908"/>
      <c r="PFR118" s="908"/>
      <c r="PFS118" s="908"/>
      <c r="PFT118" s="908"/>
      <c r="PFU118" s="908"/>
      <c r="PFV118" s="908"/>
      <c r="PFW118" s="908"/>
      <c r="PFX118" s="908"/>
      <c r="PFY118" s="908"/>
      <c r="PFZ118" s="908"/>
      <c r="PGA118" s="908"/>
      <c r="PGB118" s="908"/>
      <c r="PGC118" s="908"/>
      <c r="PGD118" s="908"/>
      <c r="PGE118" s="908"/>
      <c r="PGF118" s="908"/>
      <c r="PGG118" s="908"/>
      <c r="PGH118" s="908"/>
      <c r="PGI118" s="908"/>
      <c r="PGJ118" s="908"/>
      <c r="PGK118" s="908"/>
      <c r="PGL118" s="908"/>
      <c r="PGM118" s="908"/>
      <c r="PGN118" s="908"/>
      <c r="PGO118" s="908"/>
      <c r="PGP118" s="908"/>
      <c r="PGQ118" s="908"/>
      <c r="PGR118" s="908"/>
      <c r="PGS118" s="908"/>
      <c r="PGT118" s="908"/>
      <c r="PGU118" s="908"/>
      <c r="PGV118" s="908"/>
      <c r="PGW118" s="908"/>
      <c r="PGX118" s="908"/>
      <c r="PGY118" s="908"/>
      <c r="PGZ118" s="908"/>
      <c r="PHA118" s="908"/>
      <c r="PHB118" s="908"/>
      <c r="PHC118" s="908"/>
      <c r="PHD118" s="908"/>
      <c r="PHE118" s="908"/>
      <c r="PHF118" s="908"/>
      <c r="PHG118" s="908"/>
      <c r="PHH118" s="908"/>
      <c r="PHI118" s="908"/>
      <c r="PHJ118" s="908"/>
      <c r="PHK118" s="908"/>
      <c r="PHL118" s="908"/>
      <c r="PHM118" s="908"/>
      <c r="PHN118" s="908"/>
      <c r="PHO118" s="908"/>
      <c r="PHP118" s="908"/>
      <c r="PHQ118" s="908"/>
      <c r="PHR118" s="908"/>
      <c r="PHS118" s="908"/>
      <c r="PHT118" s="908"/>
      <c r="PHU118" s="908"/>
      <c r="PHV118" s="908"/>
      <c r="PHW118" s="908"/>
      <c r="PHX118" s="908"/>
      <c r="PHY118" s="908"/>
      <c r="PHZ118" s="908"/>
      <c r="PIA118" s="908"/>
      <c r="PIB118" s="908"/>
      <c r="PIC118" s="908"/>
      <c r="PID118" s="908"/>
      <c r="PIE118" s="908"/>
      <c r="PIF118" s="908"/>
      <c r="PIG118" s="908"/>
      <c r="PIH118" s="908"/>
      <c r="PII118" s="908"/>
      <c r="PIJ118" s="908"/>
      <c r="PIK118" s="908"/>
      <c r="PIL118" s="908"/>
      <c r="PIM118" s="908"/>
      <c r="PIN118" s="908"/>
      <c r="PIO118" s="908"/>
      <c r="PIP118" s="908"/>
      <c r="PIQ118" s="908"/>
      <c r="PIR118" s="908"/>
      <c r="PIS118" s="908"/>
      <c r="PIT118" s="908"/>
      <c r="PIU118" s="908"/>
      <c r="PIV118" s="908"/>
      <c r="PIW118" s="908"/>
      <c r="PIX118" s="908"/>
      <c r="PIY118" s="908"/>
      <c r="PIZ118" s="908"/>
      <c r="PJA118" s="908"/>
      <c r="PJB118" s="908"/>
      <c r="PJC118" s="908"/>
      <c r="PJD118" s="908"/>
      <c r="PJE118" s="908"/>
      <c r="PJF118" s="908"/>
      <c r="PJG118" s="908"/>
      <c r="PJH118" s="908"/>
      <c r="PJI118" s="908"/>
      <c r="PJJ118" s="908"/>
      <c r="PJK118" s="908"/>
      <c r="PJL118" s="908"/>
      <c r="PJM118" s="908"/>
      <c r="PJN118" s="908"/>
      <c r="PJO118" s="908"/>
      <c r="PJP118" s="908"/>
      <c r="PJQ118" s="908"/>
      <c r="PJR118" s="908"/>
      <c r="PJS118" s="908"/>
      <c r="PJT118" s="908"/>
      <c r="PJU118" s="908"/>
      <c r="PJV118" s="908"/>
      <c r="PJW118" s="908"/>
      <c r="PJX118" s="908"/>
      <c r="PJY118" s="908"/>
      <c r="PJZ118" s="908"/>
      <c r="PKA118" s="908"/>
      <c r="PKB118" s="908"/>
      <c r="PKC118" s="908"/>
      <c r="PKD118" s="908"/>
      <c r="PKE118" s="908"/>
      <c r="PKF118" s="908"/>
      <c r="PKG118" s="908"/>
      <c r="PKH118" s="908"/>
      <c r="PKI118" s="908"/>
      <c r="PKJ118" s="908"/>
      <c r="PKK118" s="908"/>
      <c r="PKL118" s="908"/>
      <c r="PKM118" s="908"/>
      <c r="PKN118" s="908"/>
      <c r="PKO118" s="908"/>
      <c r="PKP118" s="908"/>
      <c r="PKQ118" s="908"/>
      <c r="PKR118" s="908"/>
      <c r="PKS118" s="908"/>
      <c r="PKT118" s="908"/>
      <c r="PKU118" s="908"/>
      <c r="PKV118" s="908"/>
      <c r="PKW118" s="908"/>
      <c r="PKX118" s="908"/>
      <c r="PKY118" s="908"/>
      <c r="PKZ118" s="908"/>
      <c r="PLA118" s="908"/>
      <c r="PLB118" s="908"/>
      <c r="PLC118" s="908"/>
      <c r="PLD118" s="908"/>
      <c r="PLE118" s="908"/>
      <c r="PLF118" s="908"/>
      <c r="PLG118" s="908"/>
      <c r="PLH118" s="908"/>
      <c r="PLI118" s="908"/>
      <c r="PLJ118" s="908"/>
      <c r="PLK118" s="908"/>
      <c r="PLL118" s="908"/>
      <c r="PLM118" s="908"/>
      <c r="PLN118" s="908"/>
      <c r="PLO118" s="908"/>
      <c r="PLP118" s="908"/>
      <c r="PLQ118" s="908"/>
      <c r="PLR118" s="908"/>
      <c r="PLS118" s="908"/>
      <c r="PLT118" s="908"/>
      <c r="PLU118" s="908"/>
      <c r="PLV118" s="908"/>
      <c r="PLW118" s="908"/>
      <c r="PLX118" s="908"/>
      <c r="PLY118" s="908"/>
      <c r="PLZ118" s="908"/>
      <c r="PMA118" s="908"/>
      <c r="PMB118" s="908"/>
      <c r="PMC118" s="908"/>
      <c r="PMD118" s="908"/>
      <c r="PME118" s="908"/>
      <c r="PMF118" s="908"/>
      <c r="PMG118" s="908"/>
      <c r="PMH118" s="908"/>
      <c r="PMI118" s="908"/>
      <c r="PMJ118" s="908"/>
      <c r="PMK118" s="908"/>
      <c r="PML118" s="908"/>
      <c r="PMM118" s="908"/>
      <c r="PMN118" s="908"/>
      <c r="PMO118" s="908"/>
      <c r="PMP118" s="908"/>
      <c r="PMQ118" s="908"/>
      <c r="PMR118" s="908"/>
      <c r="PMS118" s="908"/>
      <c r="PMT118" s="908"/>
      <c r="PMU118" s="908"/>
      <c r="PMV118" s="908"/>
      <c r="PMW118" s="908"/>
      <c r="PMX118" s="908"/>
      <c r="PMY118" s="908"/>
      <c r="PMZ118" s="908"/>
      <c r="PNA118" s="908"/>
      <c r="PNB118" s="908"/>
      <c r="PNC118" s="908"/>
      <c r="PND118" s="908"/>
      <c r="PNE118" s="908"/>
      <c r="PNF118" s="908"/>
      <c r="PNG118" s="908"/>
      <c r="PNH118" s="908"/>
      <c r="PNI118" s="908"/>
      <c r="PNJ118" s="908"/>
      <c r="PNK118" s="908"/>
      <c r="PNL118" s="908"/>
      <c r="PNM118" s="908"/>
      <c r="PNN118" s="908"/>
      <c r="PNO118" s="908"/>
      <c r="PNP118" s="908"/>
      <c r="PNQ118" s="908"/>
      <c r="PNR118" s="908"/>
      <c r="PNS118" s="908"/>
      <c r="PNT118" s="908"/>
      <c r="PNU118" s="908"/>
      <c r="PNV118" s="908"/>
      <c r="PNW118" s="908"/>
      <c r="PNX118" s="908"/>
      <c r="PNY118" s="908"/>
      <c r="PNZ118" s="908"/>
      <c r="POA118" s="908"/>
      <c r="POB118" s="908"/>
      <c r="POC118" s="908"/>
      <c r="POD118" s="908"/>
      <c r="POE118" s="908"/>
      <c r="POF118" s="908"/>
      <c r="POG118" s="908"/>
      <c r="POH118" s="908"/>
      <c r="POI118" s="908"/>
      <c r="POJ118" s="908"/>
      <c r="POK118" s="908"/>
      <c r="POL118" s="908"/>
      <c r="POM118" s="908"/>
      <c r="PON118" s="908"/>
      <c r="POO118" s="908"/>
      <c r="POP118" s="908"/>
      <c r="POQ118" s="908"/>
      <c r="POR118" s="908"/>
      <c r="POS118" s="908"/>
      <c r="POT118" s="908"/>
      <c r="POU118" s="908"/>
      <c r="POV118" s="908"/>
      <c r="POW118" s="908"/>
      <c r="POX118" s="908"/>
      <c r="POY118" s="908"/>
      <c r="POZ118" s="908"/>
      <c r="PPA118" s="908"/>
      <c r="PPB118" s="908"/>
      <c r="PPC118" s="908"/>
      <c r="PPD118" s="908"/>
      <c r="PPE118" s="908"/>
      <c r="PPF118" s="908"/>
      <c r="PPG118" s="908"/>
      <c r="PPH118" s="908"/>
      <c r="PPI118" s="908"/>
      <c r="PPJ118" s="908"/>
      <c r="PPK118" s="908"/>
      <c r="PPL118" s="908"/>
      <c r="PPM118" s="908"/>
      <c r="PPN118" s="908"/>
      <c r="PPO118" s="908"/>
      <c r="PPP118" s="908"/>
      <c r="PPQ118" s="908"/>
      <c r="PPR118" s="908"/>
      <c r="PPS118" s="908"/>
      <c r="PPT118" s="908"/>
      <c r="PPU118" s="908"/>
      <c r="PPV118" s="908"/>
      <c r="PPW118" s="908"/>
      <c r="PPX118" s="908"/>
      <c r="PPY118" s="908"/>
      <c r="PPZ118" s="908"/>
      <c r="PQA118" s="908"/>
      <c r="PQB118" s="908"/>
      <c r="PQC118" s="908"/>
      <c r="PQD118" s="908"/>
      <c r="PQE118" s="908"/>
      <c r="PQF118" s="908"/>
      <c r="PQG118" s="908"/>
      <c r="PQH118" s="908"/>
      <c r="PQI118" s="908"/>
      <c r="PQJ118" s="908"/>
      <c r="PQK118" s="908"/>
      <c r="PQL118" s="908"/>
      <c r="PQM118" s="908"/>
      <c r="PQN118" s="908"/>
      <c r="PQO118" s="908"/>
      <c r="PQP118" s="908"/>
      <c r="PQQ118" s="908"/>
      <c r="PQR118" s="908"/>
      <c r="PQS118" s="908"/>
      <c r="PQT118" s="908"/>
      <c r="PQU118" s="908"/>
      <c r="PQV118" s="908"/>
      <c r="PQW118" s="908"/>
      <c r="PQX118" s="908"/>
      <c r="PQY118" s="908"/>
      <c r="PQZ118" s="908"/>
      <c r="PRA118" s="908"/>
      <c r="PRB118" s="908"/>
      <c r="PRC118" s="908"/>
      <c r="PRD118" s="908"/>
      <c r="PRE118" s="908"/>
      <c r="PRF118" s="908"/>
      <c r="PRG118" s="908"/>
      <c r="PRH118" s="908"/>
      <c r="PRI118" s="908"/>
      <c r="PRJ118" s="908"/>
      <c r="PRK118" s="908"/>
      <c r="PRL118" s="908"/>
      <c r="PRM118" s="908"/>
      <c r="PRN118" s="908"/>
      <c r="PRO118" s="908"/>
      <c r="PRP118" s="908"/>
      <c r="PRQ118" s="908"/>
      <c r="PRR118" s="908"/>
      <c r="PRS118" s="908"/>
      <c r="PRT118" s="908"/>
      <c r="PRU118" s="908"/>
      <c r="PRV118" s="908"/>
      <c r="PRW118" s="908"/>
      <c r="PRX118" s="908"/>
      <c r="PRY118" s="908"/>
      <c r="PRZ118" s="908"/>
      <c r="PSA118" s="908"/>
      <c r="PSB118" s="908"/>
      <c r="PSC118" s="908"/>
      <c r="PSD118" s="908"/>
      <c r="PSE118" s="908"/>
      <c r="PSF118" s="908"/>
      <c r="PSG118" s="908"/>
      <c r="PSH118" s="908"/>
      <c r="PSI118" s="908"/>
      <c r="PSJ118" s="908"/>
      <c r="PSK118" s="908"/>
      <c r="PSL118" s="908"/>
      <c r="PSM118" s="908"/>
      <c r="PSN118" s="908"/>
      <c r="PSO118" s="908"/>
      <c r="PSP118" s="908"/>
      <c r="PSQ118" s="908"/>
      <c r="PSR118" s="908"/>
      <c r="PSS118" s="908"/>
      <c r="PST118" s="908"/>
      <c r="PSU118" s="908"/>
      <c r="PSV118" s="908"/>
      <c r="PSW118" s="908"/>
      <c r="PSX118" s="908"/>
      <c r="PSY118" s="908"/>
      <c r="PSZ118" s="908"/>
      <c r="PTA118" s="908"/>
      <c r="PTB118" s="908"/>
      <c r="PTC118" s="908"/>
      <c r="PTD118" s="908"/>
      <c r="PTE118" s="908"/>
      <c r="PTF118" s="908"/>
      <c r="PTG118" s="908"/>
      <c r="PTH118" s="908"/>
      <c r="PTI118" s="908"/>
      <c r="PTJ118" s="908"/>
      <c r="PTK118" s="908"/>
      <c r="PTL118" s="908"/>
      <c r="PTM118" s="908"/>
      <c r="PTN118" s="908"/>
      <c r="PTO118" s="908"/>
      <c r="PTP118" s="908"/>
      <c r="PTQ118" s="908"/>
      <c r="PTR118" s="908"/>
      <c r="PTS118" s="908"/>
      <c r="PTT118" s="908"/>
      <c r="PTU118" s="908"/>
      <c r="PTV118" s="908"/>
      <c r="PTW118" s="908"/>
      <c r="PTX118" s="908"/>
      <c r="PTY118" s="908"/>
      <c r="PTZ118" s="908"/>
      <c r="PUA118" s="908"/>
      <c r="PUB118" s="908"/>
      <c r="PUC118" s="908"/>
      <c r="PUD118" s="908"/>
      <c r="PUE118" s="908"/>
      <c r="PUF118" s="908"/>
      <c r="PUG118" s="908"/>
      <c r="PUH118" s="908"/>
      <c r="PUI118" s="908"/>
      <c r="PUJ118" s="908"/>
      <c r="PUK118" s="908"/>
      <c r="PUL118" s="908"/>
      <c r="PUM118" s="908"/>
      <c r="PUN118" s="908"/>
      <c r="PUO118" s="908"/>
      <c r="PUP118" s="908"/>
      <c r="PUQ118" s="908"/>
      <c r="PUR118" s="908"/>
      <c r="PUS118" s="908"/>
      <c r="PUT118" s="908"/>
      <c r="PUU118" s="908"/>
      <c r="PUV118" s="908"/>
      <c r="PUW118" s="908"/>
      <c r="PUX118" s="908"/>
      <c r="PUY118" s="908"/>
      <c r="PUZ118" s="908"/>
      <c r="PVA118" s="908"/>
      <c r="PVB118" s="908"/>
      <c r="PVC118" s="908"/>
      <c r="PVD118" s="908"/>
      <c r="PVE118" s="908"/>
      <c r="PVF118" s="908"/>
      <c r="PVG118" s="908"/>
      <c r="PVH118" s="908"/>
      <c r="PVI118" s="908"/>
      <c r="PVJ118" s="908"/>
      <c r="PVK118" s="908"/>
      <c r="PVL118" s="908"/>
      <c r="PVM118" s="908"/>
      <c r="PVN118" s="908"/>
      <c r="PVO118" s="908"/>
      <c r="PVP118" s="908"/>
      <c r="PVQ118" s="908"/>
      <c r="PVR118" s="908"/>
      <c r="PVS118" s="908"/>
      <c r="PVT118" s="908"/>
      <c r="PVU118" s="908"/>
      <c r="PVV118" s="908"/>
      <c r="PVW118" s="908"/>
      <c r="PVX118" s="908"/>
      <c r="PVY118" s="908"/>
      <c r="PVZ118" s="908"/>
      <c r="PWA118" s="908"/>
      <c r="PWB118" s="908"/>
      <c r="PWC118" s="908"/>
      <c r="PWD118" s="908"/>
      <c r="PWE118" s="908"/>
      <c r="PWF118" s="908"/>
      <c r="PWG118" s="908"/>
      <c r="PWH118" s="908"/>
      <c r="PWI118" s="908"/>
      <c r="PWJ118" s="908"/>
      <c r="PWK118" s="908"/>
      <c r="PWL118" s="908"/>
      <c r="PWM118" s="908"/>
      <c r="PWN118" s="908"/>
      <c r="PWO118" s="908"/>
      <c r="PWP118" s="908"/>
      <c r="PWQ118" s="908"/>
      <c r="PWR118" s="908"/>
      <c r="PWS118" s="908"/>
      <c r="PWT118" s="908"/>
      <c r="PWU118" s="908"/>
      <c r="PWV118" s="908"/>
      <c r="PWW118" s="908"/>
      <c r="PWX118" s="908"/>
      <c r="PWY118" s="908"/>
      <c r="PWZ118" s="908"/>
      <c r="PXA118" s="908"/>
      <c r="PXB118" s="908"/>
      <c r="PXC118" s="908"/>
      <c r="PXD118" s="908"/>
      <c r="PXE118" s="908"/>
      <c r="PXF118" s="908"/>
      <c r="PXG118" s="908"/>
      <c r="PXH118" s="908"/>
      <c r="PXI118" s="908"/>
      <c r="PXJ118" s="908"/>
      <c r="PXK118" s="908"/>
      <c r="PXL118" s="908"/>
      <c r="PXM118" s="908"/>
      <c r="PXN118" s="908"/>
      <c r="PXO118" s="908"/>
      <c r="PXP118" s="908"/>
      <c r="PXQ118" s="908"/>
      <c r="PXR118" s="908"/>
      <c r="PXS118" s="908"/>
      <c r="PXT118" s="908"/>
      <c r="PXU118" s="908"/>
      <c r="PXV118" s="908"/>
      <c r="PXW118" s="908"/>
      <c r="PXX118" s="908"/>
      <c r="PXY118" s="908"/>
      <c r="PXZ118" s="908"/>
      <c r="PYA118" s="908"/>
      <c r="PYB118" s="908"/>
      <c r="PYC118" s="908"/>
      <c r="PYD118" s="908"/>
      <c r="PYE118" s="908"/>
      <c r="PYF118" s="908"/>
      <c r="PYG118" s="908"/>
      <c r="PYH118" s="908"/>
      <c r="PYI118" s="908"/>
      <c r="PYJ118" s="908"/>
      <c r="PYK118" s="908"/>
      <c r="PYL118" s="908"/>
      <c r="PYM118" s="908"/>
      <c r="PYN118" s="908"/>
      <c r="PYO118" s="908"/>
      <c r="PYP118" s="908"/>
      <c r="PYQ118" s="908"/>
      <c r="PYR118" s="908"/>
      <c r="PYS118" s="908"/>
      <c r="PYT118" s="908"/>
      <c r="PYU118" s="908"/>
      <c r="PYV118" s="908"/>
      <c r="PYW118" s="908"/>
      <c r="PYX118" s="908"/>
      <c r="PYY118" s="908"/>
      <c r="PYZ118" s="908"/>
      <c r="PZA118" s="908"/>
      <c r="PZB118" s="908"/>
      <c r="PZC118" s="908"/>
      <c r="PZD118" s="908"/>
      <c r="PZE118" s="908"/>
      <c r="PZF118" s="908"/>
      <c r="PZG118" s="908"/>
      <c r="PZH118" s="908"/>
      <c r="PZI118" s="908"/>
      <c r="PZJ118" s="908"/>
      <c r="PZK118" s="908"/>
      <c r="PZL118" s="908"/>
      <c r="PZM118" s="908"/>
      <c r="PZN118" s="908"/>
      <c r="PZO118" s="908"/>
      <c r="PZP118" s="908"/>
      <c r="PZQ118" s="908"/>
      <c r="PZR118" s="908"/>
      <c r="PZS118" s="908"/>
      <c r="PZT118" s="908"/>
      <c r="PZU118" s="908"/>
      <c r="PZV118" s="908"/>
      <c r="PZW118" s="908"/>
      <c r="PZX118" s="908"/>
      <c r="PZY118" s="908"/>
      <c r="PZZ118" s="908"/>
      <c r="QAA118" s="908"/>
      <c r="QAB118" s="908"/>
      <c r="QAC118" s="908"/>
      <c r="QAD118" s="908"/>
      <c r="QAE118" s="908"/>
      <c r="QAF118" s="908"/>
      <c r="QAG118" s="908"/>
      <c r="QAH118" s="908"/>
      <c r="QAI118" s="908"/>
      <c r="QAJ118" s="908"/>
      <c r="QAK118" s="908"/>
      <c r="QAL118" s="908"/>
      <c r="QAM118" s="908"/>
      <c r="QAN118" s="908"/>
      <c r="QAO118" s="908"/>
      <c r="QAP118" s="908"/>
      <c r="QAQ118" s="908"/>
      <c r="QAR118" s="908"/>
      <c r="QAS118" s="908"/>
      <c r="QAT118" s="908"/>
      <c r="QAU118" s="908"/>
      <c r="QAV118" s="908"/>
      <c r="QAW118" s="908"/>
      <c r="QAX118" s="908"/>
      <c r="QAY118" s="908"/>
      <c r="QAZ118" s="908"/>
      <c r="QBA118" s="908"/>
      <c r="QBB118" s="908"/>
      <c r="QBC118" s="908"/>
      <c r="QBD118" s="908"/>
      <c r="QBE118" s="908"/>
      <c r="QBF118" s="908"/>
      <c r="QBG118" s="908"/>
      <c r="QBH118" s="908"/>
      <c r="QBI118" s="908"/>
      <c r="QBJ118" s="908"/>
      <c r="QBK118" s="908"/>
      <c r="QBL118" s="908"/>
      <c r="QBM118" s="908"/>
      <c r="QBN118" s="908"/>
      <c r="QBO118" s="908"/>
      <c r="QBP118" s="908"/>
      <c r="QBQ118" s="908"/>
      <c r="QBR118" s="908"/>
      <c r="QBS118" s="908"/>
      <c r="QBT118" s="908"/>
      <c r="QBU118" s="908"/>
      <c r="QBV118" s="908"/>
      <c r="QBW118" s="908"/>
      <c r="QBX118" s="908"/>
      <c r="QBY118" s="908"/>
      <c r="QBZ118" s="908"/>
      <c r="QCA118" s="908"/>
      <c r="QCB118" s="908"/>
      <c r="QCC118" s="908"/>
      <c r="QCD118" s="908"/>
      <c r="QCE118" s="908"/>
      <c r="QCF118" s="908"/>
      <c r="QCG118" s="908"/>
      <c r="QCH118" s="908"/>
      <c r="QCI118" s="908"/>
      <c r="QCJ118" s="908"/>
      <c r="QCK118" s="908"/>
      <c r="QCL118" s="908"/>
      <c r="QCM118" s="908"/>
      <c r="QCN118" s="908"/>
      <c r="QCO118" s="908"/>
      <c r="QCP118" s="908"/>
      <c r="QCQ118" s="908"/>
      <c r="QCR118" s="908"/>
      <c r="QCS118" s="908"/>
      <c r="QCT118" s="908"/>
      <c r="QCU118" s="908"/>
      <c r="QCV118" s="908"/>
      <c r="QCW118" s="908"/>
      <c r="QCX118" s="908"/>
      <c r="QCY118" s="908"/>
      <c r="QCZ118" s="908"/>
      <c r="QDA118" s="908"/>
      <c r="QDB118" s="908"/>
      <c r="QDC118" s="908"/>
      <c r="QDD118" s="908"/>
      <c r="QDE118" s="908"/>
      <c r="QDF118" s="908"/>
      <c r="QDG118" s="908"/>
      <c r="QDH118" s="908"/>
      <c r="QDI118" s="908"/>
      <c r="QDJ118" s="908"/>
      <c r="QDK118" s="908"/>
      <c r="QDL118" s="908"/>
      <c r="QDM118" s="908"/>
      <c r="QDN118" s="908"/>
      <c r="QDO118" s="908"/>
      <c r="QDP118" s="908"/>
      <c r="QDQ118" s="908"/>
      <c r="QDR118" s="908"/>
      <c r="QDS118" s="908"/>
      <c r="QDT118" s="908"/>
      <c r="QDU118" s="908"/>
      <c r="QDV118" s="908"/>
      <c r="QDW118" s="908"/>
      <c r="QDX118" s="908"/>
      <c r="QDY118" s="908"/>
      <c r="QDZ118" s="908"/>
      <c r="QEA118" s="908"/>
      <c r="QEB118" s="908"/>
      <c r="QEC118" s="908"/>
      <c r="QED118" s="908"/>
      <c r="QEE118" s="908"/>
      <c r="QEF118" s="908"/>
      <c r="QEG118" s="908"/>
      <c r="QEH118" s="908"/>
      <c r="QEI118" s="908"/>
      <c r="QEJ118" s="908"/>
      <c r="QEK118" s="908"/>
      <c r="QEL118" s="908"/>
      <c r="QEM118" s="908"/>
      <c r="QEN118" s="908"/>
      <c r="QEO118" s="908"/>
      <c r="QEP118" s="908"/>
      <c r="QEQ118" s="908"/>
      <c r="QER118" s="908"/>
      <c r="QES118" s="908"/>
      <c r="QET118" s="908"/>
      <c r="QEU118" s="908"/>
      <c r="QEV118" s="908"/>
      <c r="QEW118" s="908"/>
      <c r="QEX118" s="908"/>
      <c r="QEY118" s="908"/>
      <c r="QEZ118" s="908"/>
      <c r="QFA118" s="908"/>
      <c r="QFB118" s="908"/>
      <c r="QFC118" s="908"/>
      <c r="QFD118" s="908"/>
      <c r="QFE118" s="908"/>
      <c r="QFF118" s="908"/>
      <c r="QFG118" s="908"/>
      <c r="QFH118" s="908"/>
      <c r="QFI118" s="908"/>
      <c r="QFJ118" s="908"/>
      <c r="QFK118" s="908"/>
      <c r="QFL118" s="908"/>
      <c r="QFM118" s="908"/>
      <c r="QFN118" s="908"/>
      <c r="QFO118" s="908"/>
      <c r="QFP118" s="908"/>
      <c r="QFQ118" s="908"/>
      <c r="QFR118" s="908"/>
      <c r="QFS118" s="908"/>
      <c r="QFT118" s="908"/>
      <c r="QFU118" s="908"/>
      <c r="QFV118" s="908"/>
      <c r="QFW118" s="908"/>
      <c r="QFX118" s="908"/>
      <c r="QFY118" s="908"/>
      <c r="QFZ118" s="908"/>
      <c r="QGA118" s="908"/>
      <c r="QGB118" s="908"/>
      <c r="QGC118" s="908"/>
      <c r="QGD118" s="908"/>
      <c r="QGE118" s="908"/>
      <c r="QGF118" s="908"/>
      <c r="QGG118" s="908"/>
      <c r="QGH118" s="908"/>
      <c r="QGI118" s="908"/>
      <c r="QGJ118" s="908"/>
      <c r="QGK118" s="908"/>
      <c r="QGL118" s="908"/>
      <c r="QGM118" s="908"/>
      <c r="QGN118" s="908"/>
      <c r="QGO118" s="908"/>
      <c r="QGP118" s="908"/>
      <c r="QGQ118" s="908"/>
      <c r="QGR118" s="908"/>
      <c r="QGS118" s="908"/>
      <c r="QGT118" s="908"/>
      <c r="QGU118" s="908"/>
      <c r="QGV118" s="908"/>
      <c r="QGW118" s="908"/>
      <c r="QGX118" s="908"/>
      <c r="QGY118" s="908"/>
      <c r="QGZ118" s="908"/>
      <c r="QHA118" s="908"/>
      <c r="QHB118" s="908"/>
      <c r="QHC118" s="908"/>
      <c r="QHD118" s="908"/>
      <c r="QHE118" s="908"/>
      <c r="QHF118" s="908"/>
      <c r="QHG118" s="908"/>
      <c r="QHH118" s="908"/>
      <c r="QHI118" s="908"/>
      <c r="QHJ118" s="908"/>
      <c r="QHK118" s="908"/>
      <c r="QHL118" s="908"/>
      <c r="QHM118" s="908"/>
      <c r="QHN118" s="908"/>
      <c r="QHO118" s="908"/>
      <c r="QHP118" s="908"/>
      <c r="QHQ118" s="908"/>
      <c r="QHR118" s="908"/>
      <c r="QHS118" s="908"/>
      <c r="QHT118" s="908"/>
      <c r="QHU118" s="908"/>
      <c r="QHV118" s="908"/>
      <c r="QHW118" s="908"/>
      <c r="QHX118" s="908"/>
      <c r="QHY118" s="908"/>
      <c r="QHZ118" s="908"/>
      <c r="QIA118" s="908"/>
      <c r="QIB118" s="908"/>
      <c r="QIC118" s="908"/>
      <c r="QID118" s="908"/>
      <c r="QIE118" s="908"/>
      <c r="QIF118" s="908"/>
      <c r="QIG118" s="908"/>
      <c r="QIH118" s="908"/>
      <c r="QII118" s="908"/>
      <c r="QIJ118" s="908"/>
      <c r="QIK118" s="908"/>
      <c r="QIL118" s="908"/>
      <c r="QIM118" s="908"/>
      <c r="QIN118" s="908"/>
      <c r="QIO118" s="908"/>
      <c r="QIP118" s="908"/>
      <c r="QIQ118" s="908"/>
      <c r="QIR118" s="908"/>
      <c r="QIS118" s="908"/>
      <c r="QIT118" s="908"/>
      <c r="QIU118" s="908"/>
      <c r="QIV118" s="908"/>
      <c r="QIW118" s="908"/>
      <c r="QIX118" s="908"/>
      <c r="QIY118" s="908"/>
      <c r="QIZ118" s="908"/>
      <c r="QJA118" s="908"/>
      <c r="QJB118" s="908"/>
      <c r="QJC118" s="908"/>
      <c r="QJD118" s="908"/>
      <c r="QJE118" s="908"/>
      <c r="QJF118" s="908"/>
      <c r="QJG118" s="908"/>
      <c r="QJH118" s="908"/>
      <c r="QJI118" s="908"/>
      <c r="QJJ118" s="908"/>
      <c r="QJK118" s="908"/>
      <c r="QJL118" s="908"/>
      <c r="QJM118" s="908"/>
      <c r="QJN118" s="908"/>
      <c r="QJO118" s="908"/>
      <c r="QJP118" s="908"/>
      <c r="QJQ118" s="908"/>
      <c r="QJR118" s="908"/>
      <c r="QJS118" s="908"/>
      <c r="QJT118" s="908"/>
      <c r="QJU118" s="908"/>
      <c r="QJV118" s="908"/>
      <c r="QJW118" s="908"/>
      <c r="QJX118" s="908"/>
      <c r="QJY118" s="908"/>
      <c r="QJZ118" s="908"/>
      <c r="QKA118" s="908"/>
      <c r="QKB118" s="908"/>
      <c r="QKC118" s="908"/>
      <c r="QKD118" s="908"/>
      <c r="QKE118" s="908"/>
      <c r="QKF118" s="908"/>
      <c r="QKG118" s="908"/>
      <c r="QKH118" s="908"/>
      <c r="QKI118" s="908"/>
      <c r="QKJ118" s="908"/>
      <c r="QKK118" s="908"/>
      <c r="QKL118" s="908"/>
      <c r="QKM118" s="908"/>
      <c r="QKN118" s="908"/>
      <c r="QKO118" s="908"/>
      <c r="QKP118" s="908"/>
      <c r="QKQ118" s="908"/>
      <c r="QKR118" s="908"/>
      <c r="QKS118" s="908"/>
      <c r="QKT118" s="908"/>
      <c r="QKU118" s="908"/>
      <c r="QKV118" s="908"/>
      <c r="QKW118" s="908"/>
      <c r="QKX118" s="908"/>
      <c r="QKY118" s="908"/>
      <c r="QKZ118" s="908"/>
      <c r="QLA118" s="908"/>
      <c r="QLB118" s="908"/>
      <c r="QLC118" s="908"/>
      <c r="QLD118" s="908"/>
      <c r="QLE118" s="908"/>
      <c r="QLF118" s="908"/>
      <c r="QLG118" s="908"/>
      <c r="QLH118" s="908"/>
      <c r="QLI118" s="908"/>
      <c r="QLJ118" s="908"/>
      <c r="QLK118" s="908"/>
      <c r="QLL118" s="908"/>
      <c r="QLM118" s="908"/>
      <c r="QLN118" s="908"/>
      <c r="QLO118" s="908"/>
      <c r="QLP118" s="908"/>
      <c r="QLQ118" s="908"/>
      <c r="QLR118" s="908"/>
      <c r="QLS118" s="908"/>
      <c r="QLT118" s="908"/>
      <c r="QLU118" s="908"/>
      <c r="QLV118" s="908"/>
      <c r="QLW118" s="908"/>
      <c r="QLX118" s="908"/>
      <c r="QLY118" s="908"/>
      <c r="QLZ118" s="908"/>
      <c r="QMA118" s="908"/>
      <c r="QMB118" s="908"/>
      <c r="QMC118" s="908"/>
      <c r="QMD118" s="908"/>
      <c r="QME118" s="908"/>
      <c r="QMF118" s="908"/>
      <c r="QMG118" s="908"/>
      <c r="QMH118" s="908"/>
      <c r="QMI118" s="908"/>
      <c r="QMJ118" s="908"/>
      <c r="QMK118" s="908"/>
      <c r="QML118" s="908"/>
      <c r="QMM118" s="908"/>
      <c r="QMN118" s="908"/>
      <c r="QMO118" s="908"/>
      <c r="QMP118" s="908"/>
      <c r="QMQ118" s="908"/>
      <c r="QMR118" s="908"/>
      <c r="QMS118" s="908"/>
      <c r="QMT118" s="908"/>
      <c r="QMU118" s="908"/>
      <c r="QMV118" s="908"/>
      <c r="QMW118" s="908"/>
      <c r="QMX118" s="908"/>
      <c r="QMY118" s="908"/>
      <c r="QMZ118" s="908"/>
      <c r="QNA118" s="908"/>
      <c r="QNB118" s="908"/>
      <c r="QNC118" s="908"/>
      <c r="QND118" s="908"/>
      <c r="QNE118" s="908"/>
      <c r="QNF118" s="908"/>
      <c r="QNG118" s="908"/>
      <c r="QNH118" s="908"/>
      <c r="QNI118" s="908"/>
      <c r="QNJ118" s="908"/>
      <c r="QNK118" s="908"/>
      <c r="QNL118" s="908"/>
      <c r="QNM118" s="908"/>
      <c r="QNN118" s="908"/>
      <c r="QNO118" s="908"/>
      <c r="QNP118" s="908"/>
      <c r="QNQ118" s="908"/>
      <c r="QNR118" s="908"/>
      <c r="QNS118" s="908"/>
      <c r="QNT118" s="908"/>
      <c r="QNU118" s="908"/>
      <c r="QNV118" s="908"/>
      <c r="QNW118" s="908"/>
      <c r="QNX118" s="908"/>
      <c r="QNY118" s="908"/>
      <c r="QNZ118" s="908"/>
      <c r="QOA118" s="908"/>
      <c r="QOB118" s="908"/>
      <c r="QOC118" s="908"/>
      <c r="QOD118" s="908"/>
      <c r="QOE118" s="908"/>
      <c r="QOF118" s="908"/>
      <c r="QOG118" s="908"/>
      <c r="QOH118" s="908"/>
      <c r="QOI118" s="908"/>
      <c r="QOJ118" s="908"/>
      <c r="QOK118" s="908"/>
      <c r="QOL118" s="908"/>
      <c r="QOM118" s="908"/>
      <c r="QON118" s="908"/>
      <c r="QOO118" s="908"/>
      <c r="QOP118" s="908"/>
      <c r="QOQ118" s="908"/>
      <c r="QOR118" s="908"/>
      <c r="QOS118" s="908"/>
      <c r="QOT118" s="908"/>
      <c r="QOU118" s="908"/>
      <c r="QOV118" s="908"/>
      <c r="QOW118" s="908"/>
      <c r="QOX118" s="908"/>
      <c r="QOY118" s="908"/>
      <c r="QOZ118" s="908"/>
      <c r="QPA118" s="908"/>
      <c r="QPB118" s="908"/>
      <c r="QPC118" s="908"/>
      <c r="QPD118" s="908"/>
      <c r="QPE118" s="908"/>
      <c r="QPF118" s="908"/>
      <c r="QPG118" s="908"/>
      <c r="QPH118" s="908"/>
      <c r="QPI118" s="908"/>
      <c r="QPJ118" s="908"/>
      <c r="QPK118" s="908"/>
      <c r="QPL118" s="908"/>
      <c r="QPM118" s="908"/>
      <c r="QPN118" s="908"/>
      <c r="QPO118" s="908"/>
      <c r="QPP118" s="908"/>
      <c r="QPQ118" s="908"/>
      <c r="QPR118" s="908"/>
      <c r="QPS118" s="908"/>
      <c r="QPT118" s="908"/>
      <c r="QPU118" s="908"/>
      <c r="QPV118" s="908"/>
      <c r="QPW118" s="908"/>
      <c r="QPX118" s="908"/>
      <c r="QPY118" s="908"/>
      <c r="QPZ118" s="908"/>
      <c r="QQA118" s="908"/>
      <c r="QQB118" s="908"/>
      <c r="QQC118" s="908"/>
      <c r="QQD118" s="908"/>
      <c r="QQE118" s="908"/>
      <c r="QQF118" s="908"/>
      <c r="QQG118" s="908"/>
      <c r="QQH118" s="908"/>
      <c r="QQI118" s="908"/>
      <c r="QQJ118" s="908"/>
      <c r="QQK118" s="908"/>
      <c r="QQL118" s="908"/>
      <c r="QQM118" s="908"/>
      <c r="QQN118" s="908"/>
      <c r="QQO118" s="908"/>
      <c r="QQP118" s="908"/>
      <c r="QQQ118" s="908"/>
      <c r="QQR118" s="908"/>
      <c r="QQS118" s="908"/>
      <c r="QQT118" s="908"/>
      <c r="QQU118" s="908"/>
      <c r="QQV118" s="908"/>
      <c r="QQW118" s="908"/>
      <c r="QQX118" s="908"/>
      <c r="QQY118" s="908"/>
      <c r="QQZ118" s="908"/>
      <c r="QRA118" s="908"/>
      <c r="QRB118" s="908"/>
      <c r="QRC118" s="908"/>
      <c r="QRD118" s="908"/>
      <c r="QRE118" s="908"/>
      <c r="QRF118" s="908"/>
      <c r="QRG118" s="908"/>
      <c r="QRH118" s="908"/>
      <c r="QRI118" s="908"/>
      <c r="QRJ118" s="908"/>
      <c r="QRK118" s="908"/>
      <c r="QRL118" s="908"/>
      <c r="QRM118" s="908"/>
      <c r="QRN118" s="908"/>
      <c r="QRO118" s="908"/>
      <c r="QRP118" s="908"/>
      <c r="QRQ118" s="908"/>
      <c r="QRR118" s="908"/>
      <c r="QRS118" s="908"/>
      <c r="QRT118" s="908"/>
      <c r="QRU118" s="908"/>
      <c r="QRV118" s="908"/>
      <c r="QRW118" s="908"/>
      <c r="QRX118" s="908"/>
      <c r="QRY118" s="908"/>
      <c r="QRZ118" s="908"/>
      <c r="QSA118" s="908"/>
      <c r="QSB118" s="908"/>
      <c r="QSC118" s="908"/>
      <c r="QSD118" s="908"/>
      <c r="QSE118" s="908"/>
      <c r="QSF118" s="908"/>
      <c r="QSG118" s="908"/>
      <c r="QSH118" s="908"/>
      <c r="QSI118" s="908"/>
      <c r="QSJ118" s="908"/>
      <c r="QSK118" s="908"/>
      <c r="QSL118" s="908"/>
      <c r="QSM118" s="908"/>
      <c r="QSN118" s="908"/>
      <c r="QSO118" s="908"/>
      <c r="QSP118" s="908"/>
      <c r="QSQ118" s="908"/>
      <c r="QSR118" s="908"/>
      <c r="QSS118" s="908"/>
      <c r="QST118" s="908"/>
      <c r="QSU118" s="908"/>
      <c r="QSV118" s="908"/>
      <c r="QSW118" s="908"/>
      <c r="QSX118" s="908"/>
      <c r="QSY118" s="908"/>
      <c r="QSZ118" s="908"/>
      <c r="QTA118" s="908"/>
      <c r="QTB118" s="908"/>
      <c r="QTC118" s="908"/>
      <c r="QTD118" s="908"/>
      <c r="QTE118" s="908"/>
      <c r="QTF118" s="908"/>
      <c r="QTG118" s="908"/>
      <c r="QTH118" s="908"/>
      <c r="QTI118" s="908"/>
      <c r="QTJ118" s="908"/>
      <c r="QTK118" s="908"/>
      <c r="QTL118" s="908"/>
      <c r="QTM118" s="908"/>
      <c r="QTN118" s="908"/>
      <c r="QTO118" s="908"/>
      <c r="QTP118" s="908"/>
      <c r="QTQ118" s="908"/>
      <c r="QTR118" s="908"/>
      <c r="QTS118" s="908"/>
      <c r="QTT118" s="908"/>
      <c r="QTU118" s="908"/>
      <c r="QTV118" s="908"/>
      <c r="QTW118" s="908"/>
      <c r="QTX118" s="908"/>
      <c r="QTY118" s="908"/>
      <c r="QTZ118" s="908"/>
      <c r="QUA118" s="908"/>
      <c r="QUB118" s="908"/>
      <c r="QUC118" s="908"/>
      <c r="QUD118" s="908"/>
      <c r="QUE118" s="908"/>
      <c r="QUF118" s="908"/>
      <c r="QUG118" s="908"/>
      <c r="QUH118" s="908"/>
      <c r="QUI118" s="908"/>
      <c r="QUJ118" s="908"/>
      <c r="QUK118" s="908"/>
      <c r="QUL118" s="908"/>
      <c r="QUM118" s="908"/>
      <c r="QUN118" s="908"/>
      <c r="QUO118" s="908"/>
      <c r="QUP118" s="908"/>
      <c r="QUQ118" s="908"/>
      <c r="QUR118" s="908"/>
      <c r="QUS118" s="908"/>
      <c r="QUT118" s="908"/>
      <c r="QUU118" s="908"/>
      <c r="QUV118" s="908"/>
      <c r="QUW118" s="908"/>
      <c r="QUX118" s="908"/>
      <c r="QUY118" s="908"/>
      <c r="QUZ118" s="908"/>
      <c r="QVA118" s="908"/>
      <c r="QVB118" s="908"/>
      <c r="QVC118" s="908"/>
      <c r="QVD118" s="908"/>
      <c r="QVE118" s="908"/>
      <c r="QVF118" s="908"/>
      <c r="QVG118" s="908"/>
      <c r="QVH118" s="908"/>
      <c r="QVI118" s="908"/>
      <c r="QVJ118" s="908"/>
      <c r="QVK118" s="908"/>
      <c r="QVL118" s="908"/>
      <c r="QVM118" s="908"/>
      <c r="QVN118" s="908"/>
      <c r="QVO118" s="908"/>
      <c r="QVP118" s="908"/>
      <c r="QVQ118" s="908"/>
      <c r="QVR118" s="908"/>
      <c r="QVS118" s="908"/>
      <c r="QVT118" s="908"/>
      <c r="QVU118" s="908"/>
      <c r="QVV118" s="908"/>
      <c r="QVW118" s="908"/>
      <c r="QVX118" s="908"/>
      <c r="QVY118" s="908"/>
      <c r="QVZ118" s="908"/>
      <c r="QWA118" s="908"/>
      <c r="QWB118" s="908"/>
      <c r="QWC118" s="908"/>
      <c r="QWD118" s="908"/>
      <c r="QWE118" s="908"/>
      <c r="QWF118" s="908"/>
      <c r="QWG118" s="908"/>
      <c r="QWH118" s="908"/>
      <c r="QWI118" s="908"/>
      <c r="QWJ118" s="908"/>
      <c r="QWK118" s="908"/>
      <c r="QWL118" s="908"/>
      <c r="QWM118" s="908"/>
      <c r="QWN118" s="908"/>
      <c r="QWO118" s="908"/>
      <c r="QWP118" s="908"/>
      <c r="QWQ118" s="908"/>
      <c r="QWR118" s="908"/>
      <c r="QWS118" s="908"/>
      <c r="QWT118" s="908"/>
      <c r="QWU118" s="908"/>
      <c r="QWV118" s="908"/>
      <c r="QWW118" s="908"/>
      <c r="QWX118" s="908"/>
      <c r="QWY118" s="908"/>
      <c r="QWZ118" s="908"/>
      <c r="QXA118" s="908"/>
      <c r="QXB118" s="908"/>
      <c r="QXC118" s="908"/>
      <c r="QXD118" s="908"/>
      <c r="QXE118" s="908"/>
      <c r="QXF118" s="908"/>
      <c r="QXG118" s="908"/>
      <c r="QXH118" s="908"/>
      <c r="QXI118" s="908"/>
      <c r="QXJ118" s="908"/>
      <c r="QXK118" s="908"/>
      <c r="QXL118" s="908"/>
      <c r="QXM118" s="908"/>
      <c r="QXN118" s="908"/>
      <c r="QXO118" s="908"/>
      <c r="QXP118" s="908"/>
      <c r="QXQ118" s="908"/>
      <c r="QXR118" s="908"/>
      <c r="QXS118" s="908"/>
      <c r="QXT118" s="908"/>
      <c r="QXU118" s="908"/>
      <c r="QXV118" s="908"/>
      <c r="QXW118" s="908"/>
      <c r="QXX118" s="908"/>
      <c r="QXY118" s="908"/>
      <c r="QXZ118" s="908"/>
      <c r="QYA118" s="908"/>
      <c r="QYB118" s="908"/>
      <c r="QYC118" s="908"/>
      <c r="QYD118" s="908"/>
      <c r="QYE118" s="908"/>
      <c r="QYF118" s="908"/>
      <c r="QYG118" s="908"/>
      <c r="QYH118" s="908"/>
      <c r="QYI118" s="908"/>
      <c r="QYJ118" s="908"/>
      <c r="QYK118" s="908"/>
      <c r="QYL118" s="908"/>
      <c r="QYM118" s="908"/>
      <c r="QYN118" s="908"/>
      <c r="QYO118" s="908"/>
      <c r="QYP118" s="908"/>
      <c r="QYQ118" s="908"/>
      <c r="QYR118" s="908"/>
      <c r="QYS118" s="908"/>
      <c r="QYT118" s="908"/>
      <c r="QYU118" s="908"/>
      <c r="QYV118" s="908"/>
      <c r="QYW118" s="908"/>
      <c r="QYX118" s="908"/>
      <c r="QYY118" s="908"/>
      <c r="QYZ118" s="908"/>
      <c r="QZA118" s="908"/>
      <c r="QZB118" s="908"/>
      <c r="QZC118" s="908"/>
      <c r="QZD118" s="908"/>
      <c r="QZE118" s="908"/>
      <c r="QZF118" s="908"/>
      <c r="QZG118" s="908"/>
      <c r="QZH118" s="908"/>
      <c r="QZI118" s="908"/>
      <c r="QZJ118" s="908"/>
      <c r="QZK118" s="908"/>
      <c r="QZL118" s="908"/>
      <c r="QZM118" s="908"/>
      <c r="QZN118" s="908"/>
      <c r="QZO118" s="908"/>
      <c r="QZP118" s="908"/>
      <c r="QZQ118" s="908"/>
      <c r="QZR118" s="908"/>
      <c r="QZS118" s="908"/>
      <c r="QZT118" s="908"/>
      <c r="QZU118" s="908"/>
      <c r="QZV118" s="908"/>
      <c r="QZW118" s="908"/>
      <c r="QZX118" s="908"/>
      <c r="QZY118" s="908"/>
      <c r="QZZ118" s="908"/>
      <c r="RAA118" s="908"/>
      <c r="RAB118" s="908"/>
      <c r="RAC118" s="908"/>
      <c r="RAD118" s="908"/>
      <c r="RAE118" s="908"/>
      <c r="RAF118" s="908"/>
      <c r="RAG118" s="908"/>
      <c r="RAH118" s="908"/>
      <c r="RAI118" s="908"/>
      <c r="RAJ118" s="908"/>
      <c r="RAK118" s="908"/>
      <c r="RAL118" s="908"/>
      <c r="RAM118" s="908"/>
      <c r="RAN118" s="908"/>
      <c r="RAO118" s="908"/>
      <c r="RAP118" s="908"/>
      <c r="RAQ118" s="908"/>
      <c r="RAR118" s="908"/>
      <c r="RAS118" s="908"/>
      <c r="RAT118" s="908"/>
      <c r="RAU118" s="908"/>
      <c r="RAV118" s="908"/>
      <c r="RAW118" s="908"/>
      <c r="RAX118" s="908"/>
      <c r="RAY118" s="908"/>
      <c r="RAZ118" s="908"/>
      <c r="RBA118" s="908"/>
      <c r="RBB118" s="908"/>
      <c r="RBC118" s="908"/>
      <c r="RBD118" s="908"/>
      <c r="RBE118" s="908"/>
      <c r="RBF118" s="908"/>
      <c r="RBG118" s="908"/>
      <c r="RBH118" s="908"/>
      <c r="RBI118" s="908"/>
      <c r="RBJ118" s="908"/>
      <c r="RBK118" s="908"/>
      <c r="RBL118" s="908"/>
      <c r="RBM118" s="908"/>
      <c r="RBN118" s="908"/>
      <c r="RBO118" s="908"/>
      <c r="RBP118" s="908"/>
      <c r="RBQ118" s="908"/>
      <c r="RBR118" s="908"/>
      <c r="RBS118" s="908"/>
      <c r="RBT118" s="908"/>
      <c r="RBU118" s="908"/>
      <c r="RBV118" s="908"/>
      <c r="RBW118" s="908"/>
      <c r="RBX118" s="908"/>
      <c r="RBY118" s="908"/>
      <c r="RBZ118" s="908"/>
      <c r="RCA118" s="908"/>
      <c r="RCB118" s="908"/>
      <c r="RCC118" s="908"/>
      <c r="RCD118" s="908"/>
      <c r="RCE118" s="908"/>
      <c r="RCF118" s="908"/>
      <c r="RCG118" s="908"/>
      <c r="RCH118" s="908"/>
      <c r="RCI118" s="908"/>
      <c r="RCJ118" s="908"/>
      <c r="RCK118" s="908"/>
      <c r="RCL118" s="908"/>
      <c r="RCM118" s="908"/>
      <c r="RCN118" s="908"/>
      <c r="RCO118" s="908"/>
      <c r="RCP118" s="908"/>
      <c r="RCQ118" s="908"/>
      <c r="RCR118" s="908"/>
      <c r="RCS118" s="908"/>
      <c r="RCT118" s="908"/>
      <c r="RCU118" s="908"/>
      <c r="RCV118" s="908"/>
      <c r="RCW118" s="908"/>
      <c r="RCX118" s="908"/>
      <c r="RCY118" s="908"/>
      <c r="RCZ118" s="908"/>
      <c r="RDA118" s="908"/>
      <c r="RDB118" s="908"/>
      <c r="RDC118" s="908"/>
      <c r="RDD118" s="908"/>
      <c r="RDE118" s="908"/>
      <c r="RDF118" s="908"/>
      <c r="RDG118" s="908"/>
      <c r="RDH118" s="908"/>
      <c r="RDI118" s="908"/>
      <c r="RDJ118" s="908"/>
      <c r="RDK118" s="908"/>
      <c r="RDL118" s="908"/>
      <c r="RDM118" s="908"/>
      <c r="RDN118" s="908"/>
      <c r="RDO118" s="908"/>
      <c r="RDP118" s="908"/>
      <c r="RDQ118" s="908"/>
      <c r="RDR118" s="908"/>
      <c r="RDS118" s="908"/>
      <c r="RDT118" s="908"/>
      <c r="RDU118" s="908"/>
      <c r="RDV118" s="908"/>
      <c r="RDW118" s="908"/>
      <c r="RDX118" s="908"/>
      <c r="RDY118" s="908"/>
      <c r="RDZ118" s="908"/>
      <c r="REA118" s="908"/>
      <c r="REB118" s="908"/>
      <c r="REC118" s="908"/>
      <c r="RED118" s="908"/>
      <c r="REE118" s="908"/>
      <c r="REF118" s="908"/>
      <c r="REG118" s="908"/>
      <c r="REH118" s="908"/>
      <c r="REI118" s="908"/>
      <c r="REJ118" s="908"/>
      <c r="REK118" s="908"/>
      <c r="REL118" s="908"/>
      <c r="REM118" s="908"/>
      <c r="REN118" s="908"/>
      <c r="REO118" s="908"/>
      <c r="REP118" s="908"/>
      <c r="REQ118" s="908"/>
      <c r="RER118" s="908"/>
      <c r="RES118" s="908"/>
      <c r="RET118" s="908"/>
      <c r="REU118" s="908"/>
      <c r="REV118" s="908"/>
      <c r="REW118" s="908"/>
      <c r="REX118" s="908"/>
      <c r="REY118" s="908"/>
      <c r="REZ118" s="908"/>
      <c r="RFA118" s="908"/>
      <c r="RFB118" s="908"/>
      <c r="RFC118" s="908"/>
      <c r="RFD118" s="908"/>
      <c r="RFE118" s="908"/>
      <c r="RFF118" s="908"/>
      <c r="RFG118" s="908"/>
      <c r="RFH118" s="908"/>
      <c r="RFI118" s="908"/>
      <c r="RFJ118" s="908"/>
      <c r="RFK118" s="908"/>
      <c r="RFL118" s="908"/>
      <c r="RFM118" s="908"/>
      <c r="RFN118" s="908"/>
      <c r="RFO118" s="908"/>
      <c r="RFP118" s="908"/>
      <c r="RFQ118" s="908"/>
      <c r="RFR118" s="908"/>
      <c r="RFS118" s="908"/>
      <c r="RFT118" s="908"/>
      <c r="RFU118" s="908"/>
      <c r="RFV118" s="908"/>
      <c r="RFW118" s="908"/>
      <c r="RFX118" s="908"/>
      <c r="RFY118" s="908"/>
      <c r="RFZ118" s="908"/>
      <c r="RGA118" s="908"/>
      <c r="RGB118" s="908"/>
      <c r="RGC118" s="908"/>
      <c r="RGD118" s="908"/>
      <c r="RGE118" s="908"/>
      <c r="RGF118" s="908"/>
      <c r="RGG118" s="908"/>
      <c r="RGH118" s="908"/>
      <c r="RGI118" s="908"/>
      <c r="RGJ118" s="908"/>
      <c r="RGK118" s="908"/>
      <c r="RGL118" s="908"/>
      <c r="RGM118" s="908"/>
      <c r="RGN118" s="908"/>
      <c r="RGO118" s="908"/>
      <c r="RGP118" s="908"/>
      <c r="RGQ118" s="908"/>
      <c r="RGR118" s="908"/>
      <c r="RGS118" s="908"/>
      <c r="RGT118" s="908"/>
      <c r="RGU118" s="908"/>
      <c r="RGV118" s="908"/>
      <c r="RGW118" s="908"/>
      <c r="RGX118" s="908"/>
      <c r="RGY118" s="908"/>
      <c r="RGZ118" s="908"/>
      <c r="RHA118" s="908"/>
      <c r="RHB118" s="908"/>
      <c r="RHC118" s="908"/>
      <c r="RHD118" s="908"/>
      <c r="RHE118" s="908"/>
      <c r="RHF118" s="908"/>
      <c r="RHG118" s="908"/>
      <c r="RHH118" s="908"/>
      <c r="RHI118" s="908"/>
      <c r="RHJ118" s="908"/>
      <c r="RHK118" s="908"/>
      <c r="RHL118" s="908"/>
      <c r="RHM118" s="908"/>
      <c r="RHN118" s="908"/>
      <c r="RHO118" s="908"/>
      <c r="RHP118" s="908"/>
      <c r="RHQ118" s="908"/>
      <c r="RHR118" s="908"/>
      <c r="RHS118" s="908"/>
      <c r="RHT118" s="908"/>
      <c r="RHU118" s="908"/>
      <c r="RHV118" s="908"/>
      <c r="RHW118" s="908"/>
      <c r="RHX118" s="908"/>
      <c r="RHY118" s="908"/>
      <c r="RHZ118" s="908"/>
      <c r="RIA118" s="908"/>
      <c r="RIB118" s="908"/>
      <c r="RIC118" s="908"/>
      <c r="RID118" s="908"/>
      <c r="RIE118" s="908"/>
      <c r="RIF118" s="908"/>
      <c r="RIG118" s="908"/>
      <c r="RIH118" s="908"/>
      <c r="RII118" s="908"/>
      <c r="RIJ118" s="908"/>
      <c r="RIK118" s="908"/>
      <c r="RIL118" s="908"/>
      <c r="RIM118" s="908"/>
      <c r="RIN118" s="908"/>
      <c r="RIO118" s="908"/>
      <c r="RIP118" s="908"/>
      <c r="RIQ118" s="908"/>
      <c r="RIR118" s="908"/>
      <c r="RIS118" s="908"/>
      <c r="RIT118" s="908"/>
      <c r="RIU118" s="908"/>
      <c r="RIV118" s="908"/>
      <c r="RIW118" s="908"/>
      <c r="RIX118" s="908"/>
      <c r="RIY118" s="908"/>
      <c r="RIZ118" s="908"/>
      <c r="RJA118" s="908"/>
      <c r="RJB118" s="908"/>
      <c r="RJC118" s="908"/>
      <c r="RJD118" s="908"/>
      <c r="RJE118" s="908"/>
      <c r="RJF118" s="908"/>
      <c r="RJG118" s="908"/>
      <c r="RJH118" s="908"/>
      <c r="RJI118" s="908"/>
      <c r="RJJ118" s="908"/>
      <c r="RJK118" s="908"/>
      <c r="RJL118" s="908"/>
      <c r="RJM118" s="908"/>
      <c r="RJN118" s="908"/>
      <c r="RJO118" s="908"/>
      <c r="RJP118" s="908"/>
      <c r="RJQ118" s="908"/>
      <c r="RJR118" s="908"/>
      <c r="RJS118" s="908"/>
      <c r="RJT118" s="908"/>
      <c r="RJU118" s="908"/>
      <c r="RJV118" s="908"/>
      <c r="RJW118" s="908"/>
      <c r="RJX118" s="908"/>
      <c r="RJY118" s="908"/>
      <c r="RJZ118" s="908"/>
      <c r="RKA118" s="908"/>
      <c r="RKB118" s="908"/>
      <c r="RKC118" s="908"/>
      <c r="RKD118" s="908"/>
      <c r="RKE118" s="908"/>
      <c r="RKF118" s="908"/>
      <c r="RKG118" s="908"/>
      <c r="RKH118" s="908"/>
      <c r="RKI118" s="908"/>
      <c r="RKJ118" s="908"/>
      <c r="RKK118" s="908"/>
      <c r="RKL118" s="908"/>
      <c r="RKM118" s="908"/>
      <c r="RKN118" s="908"/>
      <c r="RKO118" s="908"/>
      <c r="RKP118" s="908"/>
      <c r="RKQ118" s="908"/>
      <c r="RKR118" s="908"/>
      <c r="RKS118" s="908"/>
      <c r="RKT118" s="908"/>
      <c r="RKU118" s="908"/>
      <c r="RKV118" s="908"/>
      <c r="RKW118" s="908"/>
      <c r="RKX118" s="908"/>
      <c r="RKY118" s="908"/>
      <c r="RKZ118" s="908"/>
      <c r="RLA118" s="908"/>
      <c r="RLB118" s="908"/>
      <c r="RLC118" s="908"/>
      <c r="RLD118" s="908"/>
      <c r="RLE118" s="908"/>
      <c r="RLF118" s="908"/>
      <c r="RLG118" s="908"/>
      <c r="RLH118" s="908"/>
      <c r="RLI118" s="908"/>
      <c r="RLJ118" s="908"/>
      <c r="RLK118" s="908"/>
      <c r="RLL118" s="908"/>
      <c r="RLM118" s="908"/>
      <c r="RLN118" s="908"/>
      <c r="RLO118" s="908"/>
      <c r="RLP118" s="908"/>
      <c r="RLQ118" s="908"/>
      <c r="RLR118" s="908"/>
      <c r="RLS118" s="908"/>
      <c r="RLT118" s="908"/>
      <c r="RLU118" s="908"/>
      <c r="RLV118" s="908"/>
      <c r="RLW118" s="908"/>
      <c r="RLX118" s="908"/>
      <c r="RLY118" s="908"/>
      <c r="RLZ118" s="908"/>
      <c r="RMA118" s="908"/>
      <c r="RMB118" s="908"/>
      <c r="RMC118" s="908"/>
      <c r="RMD118" s="908"/>
      <c r="RME118" s="908"/>
      <c r="RMF118" s="908"/>
      <c r="RMG118" s="908"/>
      <c r="RMH118" s="908"/>
      <c r="RMI118" s="908"/>
      <c r="RMJ118" s="908"/>
      <c r="RMK118" s="908"/>
      <c r="RML118" s="908"/>
      <c r="RMM118" s="908"/>
      <c r="RMN118" s="908"/>
      <c r="RMO118" s="908"/>
      <c r="RMP118" s="908"/>
      <c r="RMQ118" s="908"/>
      <c r="RMR118" s="908"/>
      <c r="RMS118" s="908"/>
      <c r="RMT118" s="908"/>
      <c r="RMU118" s="908"/>
      <c r="RMV118" s="908"/>
      <c r="RMW118" s="908"/>
      <c r="RMX118" s="908"/>
      <c r="RMY118" s="908"/>
      <c r="RMZ118" s="908"/>
      <c r="RNA118" s="908"/>
      <c r="RNB118" s="908"/>
      <c r="RNC118" s="908"/>
      <c r="RND118" s="908"/>
      <c r="RNE118" s="908"/>
      <c r="RNF118" s="908"/>
      <c r="RNG118" s="908"/>
      <c r="RNH118" s="908"/>
      <c r="RNI118" s="908"/>
      <c r="RNJ118" s="908"/>
      <c r="RNK118" s="908"/>
      <c r="RNL118" s="908"/>
      <c r="RNM118" s="908"/>
      <c r="RNN118" s="908"/>
      <c r="RNO118" s="908"/>
      <c r="RNP118" s="908"/>
      <c r="RNQ118" s="908"/>
      <c r="RNR118" s="908"/>
      <c r="RNS118" s="908"/>
      <c r="RNT118" s="908"/>
      <c r="RNU118" s="908"/>
      <c r="RNV118" s="908"/>
      <c r="RNW118" s="908"/>
      <c r="RNX118" s="908"/>
      <c r="RNY118" s="908"/>
      <c r="RNZ118" s="908"/>
      <c r="ROA118" s="908"/>
      <c r="ROB118" s="908"/>
      <c r="ROC118" s="908"/>
      <c r="ROD118" s="908"/>
      <c r="ROE118" s="908"/>
      <c r="ROF118" s="908"/>
      <c r="ROG118" s="908"/>
      <c r="ROH118" s="908"/>
      <c r="ROI118" s="908"/>
      <c r="ROJ118" s="908"/>
      <c r="ROK118" s="908"/>
      <c r="ROL118" s="908"/>
      <c r="ROM118" s="908"/>
      <c r="RON118" s="908"/>
      <c r="ROO118" s="908"/>
      <c r="ROP118" s="908"/>
      <c r="ROQ118" s="908"/>
      <c r="ROR118" s="908"/>
      <c r="ROS118" s="908"/>
      <c r="ROT118" s="908"/>
      <c r="ROU118" s="908"/>
      <c r="ROV118" s="908"/>
      <c r="ROW118" s="908"/>
      <c r="ROX118" s="908"/>
      <c r="ROY118" s="908"/>
      <c r="ROZ118" s="908"/>
      <c r="RPA118" s="908"/>
      <c r="RPB118" s="908"/>
      <c r="RPC118" s="908"/>
      <c r="RPD118" s="908"/>
      <c r="RPE118" s="908"/>
      <c r="RPF118" s="908"/>
      <c r="RPG118" s="908"/>
      <c r="RPH118" s="908"/>
      <c r="RPI118" s="908"/>
      <c r="RPJ118" s="908"/>
      <c r="RPK118" s="908"/>
      <c r="RPL118" s="908"/>
      <c r="RPM118" s="908"/>
      <c r="RPN118" s="908"/>
      <c r="RPO118" s="908"/>
      <c r="RPP118" s="908"/>
      <c r="RPQ118" s="908"/>
      <c r="RPR118" s="908"/>
      <c r="RPS118" s="908"/>
      <c r="RPT118" s="908"/>
      <c r="RPU118" s="908"/>
      <c r="RPV118" s="908"/>
      <c r="RPW118" s="908"/>
      <c r="RPX118" s="908"/>
      <c r="RPY118" s="908"/>
      <c r="RPZ118" s="908"/>
      <c r="RQA118" s="908"/>
      <c r="RQB118" s="908"/>
      <c r="RQC118" s="908"/>
      <c r="RQD118" s="908"/>
      <c r="RQE118" s="908"/>
      <c r="RQF118" s="908"/>
      <c r="RQG118" s="908"/>
      <c r="RQH118" s="908"/>
      <c r="RQI118" s="908"/>
      <c r="RQJ118" s="908"/>
      <c r="RQK118" s="908"/>
      <c r="RQL118" s="908"/>
      <c r="RQM118" s="908"/>
      <c r="RQN118" s="908"/>
      <c r="RQO118" s="908"/>
      <c r="RQP118" s="908"/>
      <c r="RQQ118" s="908"/>
      <c r="RQR118" s="908"/>
      <c r="RQS118" s="908"/>
      <c r="RQT118" s="908"/>
      <c r="RQU118" s="908"/>
      <c r="RQV118" s="908"/>
      <c r="RQW118" s="908"/>
      <c r="RQX118" s="908"/>
      <c r="RQY118" s="908"/>
      <c r="RQZ118" s="908"/>
      <c r="RRA118" s="908"/>
      <c r="RRB118" s="908"/>
      <c r="RRC118" s="908"/>
      <c r="RRD118" s="908"/>
      <c r="RRE118" s="908"/>
      <c r="RRF118" s="908"/>
      <c r="RRG118" s="908"/>
      <c r="RRH118" s="908"/>
      <c r="RRI118" s="908"/>
      <c r="RRJ118" s="908"/>
      <c r="RRK118" s="908"/>
      <c r="RRL118" s="908"/>
      <c r="RRM118" s="908"/>
      <c r="RRN118" s="908"/>
      <c r="RRO118" s="908"/>
      <c r="RRP118" s="908"/>
      <c r="RRQ118" s="908"/>
      <c r="RRR118" s="908"/>
      <c r="RRS118" s="908"/>
      <c r="RRT118" s="908"/>
      <c r="RRU118" s="908"/>
      <c r="RRV118" s="908"/>
      <c r="RRW118" s="908"/>
      <c r="RRX118" s="908"/>
      <c r="RRY118" s="908"/>
      <c r="RRZ118" s="908"/>
      <c r="RSA118" s="908"/>
      <c r="RSB118" s="908"/>
      <c r="RSC118" s="908"/>
      <c r="RSD118" s="908"/>
      <c r="RSE118" s="908"/>
      <c r="RSF118" s="908"/>
      <c r="RSG118" s="908"/>
      <c r="RSH118" s="908"/>
      <c r="RSI118" s="908"/>
      <c r="RSJ118" s="908"/>
      <c r="RSK118" s="908"/>
      <c r="RSL118" s="908"/>
      <c r="RSM118" s="908"/>
      <c r="RSN118" s="908"/>
      <c r="RSO118" s="908"/>
      <c r="RSP118" s="908"/>
      <c r="RSQ118" s="908"/>
      <c r="RSR118" s="908"/>
      <c r="RSS118" s="908"/>
      <c r="RST118" s="908"/>
      <c r="RSU118" s="908"/>
      <c r="RSV118" s="908"/>
      <c r="RSW118" s="908"/>
      <c r="RSX118" s="908"/>
      <c r="RSY118" s="908"/>
      <c r="RSZ118" s="908"/>
      <c r="RTA118" s="908"/>
      <c r="RTB118" s="908"/>
      <c r="RTC118" s="908"/>
      <c r="RTD118" s="908"/>
      <c r="RTE118" s="908"/>
      <c r="RTF118" s="908"/>
      <c r="RTG118" s="908"/>
      <c r="RTH118" s="908"/>
      <c r="RTI118" s="908"/>
      <c r="RTJ118" s="908"/>
      <c r="RTK118" s="908"/>
      <c r="RTL118" s="908"/>
      <c r="RTM118" s="908"/>
      <c r="RTN118" s="908"/>
      <c r="RTO118" s="908"/>
      <c r="RTP118" s="908"/>
      <c r="RTQ118" s="908"/>
      <c r="RTR118" s="908"/>
      <c r="RTS118" s="908"/>
      <c r="RTT118" s="908"/>
      <c r="RTU118" s="908"/>
      <c r="RTV118" s="908"/>
      <c r="RTW118" s="908"/>
      <c r="RTX118" s="908"/>
      <c r="RTY118" s="908"/>
      <c r="RTZ118" s="908"/>
      <c r="RUA118" s="908"/>
      <c r="RUB118" s="908"/>
      <c r="RUC118" s="908"/>
      <c r="RUD118" s="908"/>
      <c r="RUE118" s="908"/>
      <c r="RUF118" s="908"/>
      <c r="RUG118" s="908"/>
      <c r="RUH118" s="908"/>
      <c r="RUI118" s="908"/>
      <c r="RUJ118" s="908"/>
      <c r="RUK118" s="908"/>
      <c r="RUL118" s="908"/>
      <c r="RUM118" s="908"/>
      <c r="RUN118" s="908"/>
      <c r="RUO118" s="908"/>
      <c r="RUP118" s="908"/>
      <c r="RUQ118" s="908"/>
      <c r="RUR118" s="908"/>
      <c r="RUS118" s="908"/>
      <c r="RUT118" s="908"/>
      <c r="RUU118" s="908"/>
      <c r="RUV118" s="908"/>
      <c r="RUW118" s="908"/>
      <c r="RUX118" s="908"/>
      <c r="RUY118" s="908"/>
      <c r="RUZ118" s="908"/>
      <c r="RVA118" s="908"/>
      <c r="RVB118" s="908"/>
      <c r="RVC118" s="908"/>
      <c r="RVD118" s="908"/>
      <c r="RVE118" s="908"/>
      <c r="RVF118" s="908"/>
      <c r="RVG118" s="908"/>
      <c r="RVH118" s="908"/>
      <c r="RVI118" s="908"/>
      <c r="RVJ118" s="908"/>
      <c r="RVK118" s="908"/>
      <c r="RVL118" s="908"/>
      <c r="RVM118" s="908"/>
      <c r="RVN118" s="908"/>
      <c r="RVO118" s="908"/>
      <c r="RVP118" s="908"/>
      <c r="RVQ118" s="908"/>
      <c r="RVR118" s="908"/>
      <c r="RVS118" s="908"/>
      <c r="RVT118" s="908"/>
      <c r="RVU118" s="908"/>
      <c r="RVV118" s="908"/>
      <c r="RVW118" s="908"/>
      <c r="RVX118" s="908"/>
      <c r="RVY118" s="908"/>
      <c r="RVZ118" s="908"/>
      <c r="RWA118" s="908"/>
      <c r="RWB118" s="908"/>
      <c r="RWC118" s="908"/>
      <c r="RWD118" s="908"/>
      <c r="RWE118" s="908"/>
      <c r="RWF118" s="908"/>
      <c r="RWG118" s="908"/>
      <c r="RWH118" s="908"/>
      <c r="RWI118" s="908"/>
      <c r="RWJ118" s="908"/>
      <c r="RWK118" s="908"/>
      <c r="RWL118" s="908"/>
      <c r="RWM118" s="908"/>
      <c r="RWN118" s="908"/>
      <c r="RWO118" s="908"/>
      <c r="RWP118" s="908"/>
      <c r="RWQ118" s="908"/>
      <c r="RWR118" s="908"/>
      <c r="RWS118" s="908"/>
      <c r="RWT118" s="908"/>
      <c r="RWU118" s="908"/>
      <c r="RWV118" s="908"/>
      <c r="RWW118" s="908"/>
      <c r="RWX118" s="908"/>
      <c r="RWY118" s="908"/>
      <c r="RWZ118" s="908"/>
      <c r="RXA118" s="908"/>
      <c r="RXB118" s="908"/>
      <c r="RXC118" s="908"/>
      <c r="RXD118" s="908"/>
      <c r="RXE118" s="908"/>
      <c r="RXF118" s="908"/>
      <c r="RXG118" s="908"/>
      <c r="RXH118" s="908"/>
      <c r="RXI118" s="908"/>
      <c r="RXJ118" s="908"/>
      <c r="RXK118" s="908"/>
      <c r="RXL118" s="908"/>
      <c r="RXM118" s="908"/>
      <c r="RXN118" s="908"/>
      <c r="RXO118" s="908"/>
      <c r="RXP118" s="908"/>
      <c r="RXQ118" s="908"/>
      <c r="RXR118" s="908"/>
      <c r="RXS118" s="908"/>
      <c r="RXT118" s="908"/>
      <c r="RXU118" s="908"/>
      <c r="RXV118" s="908"/>
      <c r="RXW118" s="908"/>
      <c r="RXX118" s="908"/>
      <c r="RXY118" s="908"/>
      <c r="RXZ118" s="908"/>
      <c r="RYA118" s="908"/>
      <c r="RYB118" s="908"/>
      <c r="RYC118" s="908"/>
      <c r="RYD118" s="908"/>
      <c r="RYE118" s="908"/>
      <c r="RYF118" s="908"/>
      <c r="RYG118" s="908"/>
      <c r="RYH118" s="908"/>
      <c r="RYI118" s="908"/>
      <c r="RYJ118" s="908"/>
      <c r="RYK118" s="908"/>
      <c r="RYL118" s="908"/>
      <c r="RYM118" s="908"/>
      <c r="RYN118" s="908"/>
      <c r="RYO118" s="908"/>
      <c r="RYP118" s="908"/>
      <c r="RYQ118" s="908"/>
      <c r="RYR118" s="908"/>
      <c r="RYS118" s="908"/>
      <c r="RYT118" s="908"/>
      <c r="RYU118" s="908"/>
      <c r="RYV118" s="908"/>
      <c r="RYW118" s="908"/>
      <c r="RYX118" s="908"/>
      <c r="RYY118" s="908"/>
      <c r="RYZ118" s="908"/>
      <c r="RZA118" s="908"/>
      <c r="RZB118" s="908"/>
      <c r="RZC118" s="908"/>
      <c r="RZD118" s="908"/>
      <c r="RZE118" s="908"/>
      <c r="RZF118" s="908"/>
      <c r="RZG118" s="908"/>
      <c r="RZH118" s="908"/>
      <c r="RZI118" s="908"/>
      <c r="RZJ118" s="908"/>
      <c r="RZK118" s="908"/>
      <c r="RZL118" s="908"/>
      <c r="RZM118" s="908"/>
      <c r="RZN118" s="908"/>
      <c r="RZO118" s="908"/>
      <c r="RZP118" s="908"/>
      <c r="RZQ118" s="908"/>
      <c r="RZR118" s="908"/>
      <c r="RZS118" s="908"/>
      <c r="RZT118" s="908"/>
      <c r="RZU118" s="908"/>
      <c r="RZV118" s="908"/>
      <c r="RZW118" s="908"/>
      <c r="RZX118" s="908"/>
      <c r="RZY118" s="908"/>
      <c r="RZZ118" s="908"/>
      <c r="SAA118" s="908"/>
      <c r="SAB118" s="908"/>
      <c r="SAC118" s="908"/>
      <c r="SAD118" s="908"/>
      <c r="SAE118" s="908"/>
      <c r="SAF118" s="908"/>
      <c r="SAG118" s="908"/>
      <c r="SAH118" s="908"/>
      <c r="SAI118" s="908"/>
      <c r="SAJ118" s="908"/>
      <c r="SAK118" s="908"/>
      <c r="SAL118" s="908"/>
      <c r="SAM118" s="908"/>
      <c r="SAN118" s="908"/>
      <c r="SAO118" s="908"/>
      <c r="SAP118" s="908"/>
      <c r="SAQ118" s="908"/>
      <c r="SAR118" s="908"/>
      <c r="SAS118" s="908"/>
      <c r="SAT118" s="908"/>
      <c r="SAU118" s="908"/>
      <c r="SAV118" s="908"/>
      <c r="SAW118" s="908"/>
      <c r="SAX118" s="908"/>
      <c r="SAY118" s="908"/>
      <c r="SAZ118" s="908"/>
      <c r="SBA118" s="908"/>
      <c r="SBB118" s="908"/>
      <c r="SBC118" s="908"/>
      <c r="SBD118" s="908"/>
      <c r="SBE118" s="908"/>
      <c r="SBF118" s="908"/>
      <c r="SBG118" s="908"/>
      <c r="SBH118" s="908"/>
      <c r="SBI118" s="908"/>
      <c r="SBJ118" s="908"/>
      <c r="SBK118" s="908"/>
      <c r="SBL118" s="908"/>
      <c r="SBM118" s="908"/>
      <c r="SBN118" s="908"/>
      <c r="SBO118" s="908"/>
      <c r="SBP118" s="908"/>
      <c r="SBQ118" s="908"/>
      <c r="SBR118" s="908"/>
      <c r="SBS118" s="908"/>
      <c r="SBT118" s="908"/>
      <c r="SBU118" s="908"/>
      <c r="SBV118" s="908"/>
      <c r="SBW118" s="908"/>
      <c r="SBX118" s="908"/>
      <c r="SBY118" s="908"/>
      <c r="SBZ118" s="908"/>
      <c r="SCA118" s="908"/>
      <c r="SCB118" s="908"/>
      <c r="SCC118" s="908"/>
      <c r="SCD118" s="908"/>
      <c r="SCE118" s="908"/>
      <c r="SCF118" s="908"/>
      <c r="SCG118" s="908"/>
      <c r="SCH118" s="908"/>
      <c r="SCI118" s="908"/>
      <c r="SCJ118" s="908"/>
      <c r="SCK118" s="908"/>
      <c r="SCL118" s="908"/>
      <c r="SCM118" s="908"/>
      <c r="SCN118" s="908"/>
      <c r="SCO118" s="908"/>
      <c r="SCP118" s="908"/>
      <c r="SCQ118" s="908"/>
      <c r="SCR118" s="908"/>
      <c r="SCS118" s="908"/>
      <c r="SCT118" s="908"/>
      <c r="SCU118" s="908"/>
      <c r="SCV118" s="908"/>
      <c r="SCW118" s="908"/>
      <c r="SCX118" s="908"/>
      <c r="SCY118" s="908"/>
      <c r="SCZ118" s="908"/>
      <c r="SDA118" s="908"/>
      <c r="SDB118" s="908"/>
      <c r="SDC118" s="908"/>
      <c r="SDD118" s="908"/>
      <c r="SDE118" s="908"/>
      <c r="SDF118" s="908"/>
      <c r="SDG118" s="908"/>
      <c r="SDH118" s="908"/>
      <c r="SDI118" s="908"/>
      <c r="SDJ118" s="908"/>
      <c r="SDK118" s="908"/>
      <c r="SDL118" s="908"/>
      <c r="SDM118" s="908"/>
      <c r="SDN118" s="908"/>
      <c r="SDO118" s="908"/>
      <c r="SDP118" s="908"/>
      <c r="SDQ118" s="908"/>
      <c r="SDR118" s="908"/>
      <c r="SDS118" s="908"/>
      <c r="SDT118" s="908"/>
      <c r="SDU118" s="908"/>
      <c r="SDV118" s="908"/>
      <c r="SDW118" s="908"/>
      <c r="SDX118" s="908"/>
      <c r="SDY118" s="908"/>
      <c r="SDZ118" s="908"/>
      <c r="SEA118" s="908"/>
      <c r="SEB118" s="908"/>
      <c r="SEC118" s="908"/>
      <c r="SED118" s="908"/>
      <c r="SEE118" s="908"/>
      <c r="SEF118" s="908"/>
      <c r="SEG118" s="908"/>
      <c r="SEH118" s="908"/>
      <c r="SEI118" s="908"/>
      <c r="SEJ118" s="908"/>
      <c r="SEK118" s="908"/>
      <c r="SEL118" s="908"/>
      <c r="SEM118" s="908"/>
      <c r="SEN118" s="908"/>
      <c r="SEO118" s="908"/>
      <c r="SEP118" s="908"/>
      <c r="SEQ118" s="908"/>
      <c r="SER118" s="908"/>
      <c r="SES118" s="908"/>
      <c r="SET118" s="908"/>
      <c r="SEU118" s="908"/>
      <c r="SEV118" s="908"/>
      <c r="SEW118" s="908"/>
      <c r="SEX118" s="908"/>
      <c r="SEY118" s="908"/>
      <c r="SEZ118" s="908"/>
      <c r="SFA118" s="908"/>
      <c r="SFB118" s="908"/>
      <c r="SFC118" s="908"/>
      <c r="SFD118" s="908"/>
      <c r="SFE118" s="908"/>
      <c r="SFF118" s="908"/>
      <c r="SFG118" s="908"/>
      <c r="SFH118" s="908"/>
      <c r="SFI118" s="908"/>
      <c r="SFJ118" s="908"/>
      <c r="SFK118" s="908"/>
      <c r="SFL118" s="908"/>
      <c r="SFM118" s="908"/>
      <c r="SFN118" s="908"/>
      <c r="SFO118" s="908"/>
      <c r="SFP118" s="908"/>
      <c r="SFQ118" s="908"/>
      <c r="SFR118" s="908"/>
      <c r="SFS118" s="908"/>
      <c r="SFT118" s="908"/>
      <c r="SFU118" s="908"/>
      <c r="SFV118" s="908"/>
      <c r="SFW118" s="908"/>
      <c r="SFX118" s="908"/>
      <c r="SFY118" s="908"/>
      <c r="SFZ118" s="908"/>
      <c r="SGA118" s="908"/>
      <c r="SGB118" s="908"/>
      <c r="SGC118" s="908"/>
      <c r="SGD118" s="908"/>
      <c r="SGE118" s="908"/>
      <c r="SGF118" s="908"/>
      <c r="SGG118" s="908"/>
      <c r="SGH118" s="908"/>
      <c r="SGI118" s="908"/>
      <c r="SGJ118" s="908"/>
      <c r="SGK118" s="908"/>
      <c r="SGL118" s="908"/>
      <c r="SGM118" s="908"/>
      <c r="SGN118" s="908"/>
      <c r="SGO118" s="908"/>
      <c r="SGP118" s="908"/>
      <c r="SGQ118" s="908"/>
      <c r="SGR118" s="908"/>
      <c r="SGS118" s="908"/>
      <c r="SGT118" s="908"/>
      <c r="SGU118" s="908"/>
      <c r="SGV118" s="908"/>
      <c r="SGW118" s="908"/>
      <c r="SGX118" s="908"/>
      <c r="SGY118" s="908"/>
      <c r="SGZ118" s="908"/>
      <c r="SHA118" s="908"/>
      <c r="SHB118" s="908"/>
      <c r="SHC118" s="908"/>
      <c r="SHD118" s="908"/>
      <c r="SHE118" s="908"/>
      <c r="SHF118" s="908"/>
      <c r="SHG118" s="908"/>
      <c r="SHH118" s="908"/>
      <c r="SHI118" s="908"/>
      <c r="SHJ118" s="908"/>
      <c r="SHK118" s="908"/>
      <c r="SHL118" s="908"/>
      <c r="SHM118" s="908"/>
      <c r="SHN118" s="908"/>
      <c r="SHO118" s="908"/>
      <c r="SHP118" s="908"/>
      <c r="SHQ118" s="908"/>
      <c r="SHR118" s="908"/>
      <c r="SHS118" s="908"/>
      <c r="SHT118" s="908"/>
      <c r="SHU118" s="908"/>
      <c r="SHV118" s="908"/>
      <c r="SHW118" s="908"/>
      <c r="SHX118" s="908"/>
      <c r="SHY118" s="908"/>
      <c r="SHZ118" s="908"/>
      <c r="SIA118" s="908"/>
      <c r="SIB118" s="908"/>
      <c r="SIC118" s="908"/>
      <c r="SID118" s="908"/>
      <c r="SIE118" s="908"/>
      <c r="SIF118" s="908"/>
      <c r="SIG118" s="908"/>
      <c r="SIH118" s="908"/>
      <c r="SII118" s="908"/>
      <c r="SIJ118" s="908"/>
      <c r="SIK118" s="908"/>
      <c r="SIL118" s="908"/>
      <c r="SIM118" s="908"/>
      <c r="SIN118" s="908"/>
      <c r="SIO118" s="908"/>
      <c r="SIP118" s="908"/>
      <c r="SIQ118" s="908"/>
      <c r="SIR118" s="908"/>
      <c r="SIS118" s="908"/>
      <c r="SIT118" s="908"/>
      <c r="SIU118" s="908"/>
      <c r="SIV118" s="908"/>
      <c r="SIW118" s="908"/>
      <c r="SIX118" s="908"/>
      <c r="SIY118" s="908"/>
      <c r="SIZ118" s="908"/>
      <c r="SJA118" s="908"/>
      <c r="SJB118" s="908"/>
      <c r="SJC118" s="908"/>
      <c r="SJD118" s="908"/>
      <c r="SJE118" s="908"/>
      <c r="SJF118" s="908"/>
      <c r="SJG118" s="908"/>
      <c r="SJH118" s="908"/>
      <c r="SJI118" s="908"/>
      <c r="SJJ118" s="908"/>
      <c r="SJK118" s="908"/>
      <c r="SJL118" s="908"/>
      <c r="SJM118" s="908"/>
      <c r="SJN118" s="908"/>
      <c r="SJO118" s="908"/>
      <c r="SJP118" s="908"/>
      <c r="SJQ118" s="908"/>
      <c r="SJR118" s="908"/>
      <c r="SJS118" s="908"/>
      <c r="SJT118" s="908"/>
      <c r="SJU118" s="908"/>
      <c r="SJV118" s="908"/>
      <c r="SJW118" s="908"/>
      <c r="SJX118" s="908"/>
      <c r="SJY118" s="908"/>
      <c r="SJZ118" s="908"/>
      <c r="SKA118" s="908"/>
      <c r="SKB118" s="908"/>
      <c r="SKC118" s="908"/>
      <c r="SKD118" s="908"/>
      <c r="SKE118" s="908"/>
      <c r="SKF118" s="908"/>
      <c r="SKG118" s="908"/>
      <c r="SKH118" s="908"/>
      <c r="SKI118" s="908"/>
      <c r="SKJ118" s="908"/>
      <c r="SKK118" s="908"/>
      <c r="SKL118" s="908"/>
      <c r="SKM118" s="908"/>
      <c r="SKN118" s="908"/>
      <c r="SKO118" s="908"/>
      <c r="SKP118" s="908"/>
      <c r="SKQ118" s="908"/>
      <c r="SKR118" s="908"/>
      <c r="SKS118" s="908"/>
      <c r="SKT118" s="908"/>
      <c r="SKU118" s="908"/>
      <c r="SKV118" s="908"/>
      <c r="SKW118" s="908"/>
      <c r="SKX118" s="908"/>
      <c r="SKY118" s="908"/>
      <c r="SKZ118" s="908"/>
      <c r="SLA118" s="908"/>
      <c r="SLB118" s="908"/>
      <c r="SLC118" s="908"/>
      <c r="SLD118" s="908"/>
      <c r="SLE118" s="908"/>
      <c r="SLF118" s="908"/>
      <c r="SLG118" s="908"/>
      <c r="SLH118" s="908"/>
      <c r="SLI118" s="908"/>
      <c r="SLJ118" s="908"/>
      <c r="SLK118" s="908"/>
      <c r="SLL118" s="908"/>
      <c r="SLM118" s="908"/>
      <c r="SLN118" s="908"/>
      <c r="SLO118" s="908"/>
      <c r="SLP118" s="908"/>
      <c r="SLQ118" s="908"/>
      <c r="SLR118" s="908"/>
      <c r="SLS118" s="908"/>
      <c r="SLT118" s="908"/>
      <c r="SLU118" s="908"/>
      <c r="SLV118" s="908"/>
      <c r="SLW118" s="908"/>
      <c r="SLX118" s="908"/>
      <c r="SLY118" s="908"/>
      <c r="SLZ118" s="908"/>
      <c r="SMA118" s="908"/>
      <c r="SMB118" s="908"/>
      <c r="SMC118" s="908"/>
      <c r="SMD118" s="908"/>
      <c r="SME118" s="908"/>
      <c r="SMF118" s="908"/>
      <c r="SMG118" s="908"/>
      <c r="SMH118" s="908"/>
      <c r="SMI118" s="908"/>
      <c r="SMJ118" s="908"/>
      <c r="SMK118" s="908"/>
      <c r="SML118" s="908"/>
      <c r="SMM118" s="908"/>
      <c r="SMN118" s="908"/>
      <c r="SMO118" s="908"/>
      <c r="SMP118" s="908"/>
      <c r="SMQ118" s="908"/>
      <c r="SMR118" s="908"/>
      <c r="SMS118" s="908"/>
      <c r="SMT118" s="908"/>
      <c r="SMU118" s="908"/>
      <c r="SMV118" s="908"/>
      <c r="SMW118" s="908"/>
      <c r="SMX118" s="908"/>
      <c r="SMY118" s="908"/>
      <c r="SMZ118" s="908"/>
      <c r="SNA118" s="908"/>
      <c r="SNB118" s="908"/>
      <c r="SNC118" s="908"/>
      <c r="SND118" s="908"/>
      <c r="SNE118" s="908"/>
      <c r="SNF118" s="908"/>
      <c r="SNG118" s="908"/>
      <c r="SNH118" s="908"/>
      <c r="SNI118" s="908"/>
      <c r="SNJ118" s="908"/>
      <c r="SNK118" s="908"/>
      <c r="SNL118" s="908"/>
      <c r="SNM118" s="908"/>
      <c r="SNN118" s="908"/>
      <c r="SNO118" s="908"/>
      <c r="SNP118" s="908"/>
      <c r="SNQ118" s="908"/>
      <c r="SNR118" s="908"/>
      <c r="SNS118" s="908"/>
      <c r="SNT118" s="908"/>
      <c r="SNU118" s="908"/>
      <c r="SNV118" s="908"/>
      <c r="SNW118" s="908"/>
      <c r="SNX118" s="908"/>
      <c r="SNY118" s="908"/>
      <c r="SNZ118" s="908"/>
      <c r="SOA118" s="908"/>
      <c r="SOB118" s="908"/>
      <c r="SOC118" s="908"/>
      <c r="SOD118" s="908"/>
      <c r="SOE118" s="908"/>
      <c r="SOF118" s="908"/>
      <c r="SOG118" s="908"/>
      <c r="SOH118" s="908"/>
      <c r="SOI118" s="908"/>
      <c r="SOJ118" s="908"/>
      <c r="SOK118" s="908"/>
      <c r="SOL118" s="908"/>
      <c r="SOM118" s="908"/>
      <c r="SON118" s="908"/>
      <c r="SOO118" s="908"/>
      <c r="SOP118" s="908"/>
      <c r="SOQ118" s="908"/>
      <c r="SOR118" s="908"/>
      <c r="SOS118" s="908"/>
      <c r="SOT118" s="908"/>
      <c r="SOU118" s="908"/>
      <c r="SOV118" s="908"/>
      <c r="SOW118" s="908"/>
      <c r="SOX118" s="908"/>
      <c r="SOY118" s="908"/>
      <c r="SOZ118" s="908"/>
      <c r="SPA118" s="908"/>
      <c r="SPB118" s="908"/>
      <c r="SPC118" s="908"/>
      <c r="SPD118" s="908"/>
      <c r="SPE118" s="908"/>
      <c r="SPF118" s="908"/>
      <c r="SPG118" s="908"/>
      <c r="SPH118" s="908"/>
      <c r="SPI118" s="908"/>
      <c r="SPJ118" s="908"/>
      <c r="SPK118" s="908"/>
      <c r="SPL118" s="908"/>
      <c r="SPM118" s="908"/>
      <c r="SPN118" s="908"/>
      <c r="SPO118" s="908"/>
      <c r="SPP118" s="908"/>
      <c r="SPQ118" s="908"/>
      <c r="SPR118" s="908"/>
      <c r="SPS118" s="908"/>
      <c r="SPT118" s="908"/>
      <c r="SPU118" s="908"/>
      <c r="SPV118" s="908"/>
      <c r="SPW118" s="908"/>
      <c r="SPX118" s="908"/>
      <c r="SPY118" s="908"/>
      <c r="SPZ118" s="908"/>
      <c r="SQA118" s="908"/>
      <c r="SQB118" s="908"/>
      <c r="SQC118" s="908"/>
      <c r="SQD118" s="908"/>
      <c r="SQE118" s="908"/>
      <c r="SQF118" s="908"/>
      <c r="SQG118" s="908"/>
      <c r="SQH118" s="908"/>
      <c r="SQI118" s="908"/>
      <c r="SQJ118" s="908"/>
      <c r="SQK118" s="908"/>
      <c r="SQL118" s="908"/>
      <c r="SQM118" s="908"/>
      <c r="SQN118" s="908"/>
      <c r="SQO118" s="908"/>
      <c r="SQP118" s="908"/>
      <c r="SQQ118" s="908"/>
      <c r="SQR118" s="908"/>
      <c r="SQS118" s="908"/>
      <c r="SQT118" s="908"/>
      <c r="SQU118" s="908"/>
      <c r="SQV118" s="908"/>
      <c r="SQW118" s="908"/>
      <c r="SQX118" s="908"/>
      <c r="SQY118" s="908"/>
      <c r="SQZ118" s="908"/>
      <c r="SRA118" s="908"/>
      <c r="SRB118" s="908"/>
      <c r="SRC118" s="908"/>
      <c r="SRD118" s="908"/>
      <c r="SRE118" s="908"/>
      <c r="SRF118" s="908"/>
      <c r="SRG118" s="908"/>
      <c r="SRH118" s="908"/>
      <c r="SRI118" s="908"/>
      <c r="SRJ118" s="908"/>
      <c r="SRK118" s="908"/>
      <c r="SRL118" s="908"/>
      <c r="SRM118" s="908"/>
      <c r="SRN118" s="908"/>
      <c r="SRO118" s="908"/>
      <c r="SRP118" s="908"/>
      <c r="SRQ118" s="908"/>
      <c r="SRR118" s="908"/>
      <c r="SRS118" s="908"/>
      <c r="SRT118" s="908"/>
      <c r="SRU118" s="908"/>
      <c r="SRV118" s="908"/>
      <c r="SRW118" s="908"/>
      <c r="SRX118" s="908"/>
      <c r="SRY118" s="908"/>
      <c r="SRZ118" s="908"/>
      <c r="SSA118" s="908"/>
      <c r="SSB118" s="908"/>
      <c r="SSC118" s="908"/>
      <c r="SSD118" s="908"/>
      <c r="SSE118" s="908"/>
      <c r="SSF118" s="908"/>
      <c r="SSG118" s="908"/>
      <c r="SSH118" s="908"/>
      <c r="SSI118" s="908"/>
      <c r="SSJ118" s="908"/>
      <c r="SSK118" s="908"/>
      <c r="SSL118" s="908"/>
      <c r="SSM118" s="908"/>
      <c r="SSN118" s="908"/>
      <c r="SSO118" s="908"/>
      <c r="SSP118" s="908"/>
      <c r="SSQ118" s="908"/>
      <c r="SSR118" s="908"/>
      <c r="SSS118" s="908"/>
      <c r="SST118" s="908"/>
      <c r="SSU118" s="908"/>
      <c r="SSV118" s="908"/>
      <c r="SSW118" s="908"/>
      <c r="SSX118" s="908"/>
      <c r="SSY118" s="908"/>
      <c r="SSZ118" s="908"/>
      <c r="STA118" s="908"/>
      <c r="STB118" s="908"/>
      <c r="STC118" s="908"/>
      <c r="STD118" s="908"/>
      <c r="STE118" s="908"/>
      <c r="STF118" s="908"/>
      <c r="STG118" s="908"/>
      <c r="STH118" s="908"/>
      <c r="STI118" s="908"/>
      <c r="STJ118" s="908"/>
      <c r="STK118" s="908"/>
      <c r="STL118" s="908"/>
      <c r="STM118" s="908"/>
      <c r="STN118" s="908"/>
      <c r="STO118" s="908"/>
      <c r="STP118" s="908"/>
      <c r="STQ118" s="908"/>
      <c r="STR118" s="908"/>
      <c r="STS118" s="908"/>
      <c r="STT118" s="908"/>
      <c r="STU118" s="908"/>
      <c r="STV118" s="908"/>
      <c r="STW118" s="908"/>
      <c r="STX118" s="908"/>
      <c r="STY118" s="908"/>
      <c r="STZ118" s="908"/>
      <c r="SUA118" s="908"/>
      <c r="SUB118" s="908"/>
      <c r="SUC118" s="908"/>
      <c r="SUD118" s="908"/>
      <c r="SUE118" s="908"/>
      <c r="SUF118" s="908"/>
      <c r="SUG118" s="908"/>
      <c r="SUH118" s="908"/>
      <c r="SUI118" s="908"/>
      <c r="SUJ118" s="908"/>
      <c r="SUK118" s="908"/>
      <c r="SUL118" s="908"/>
      <c r="SUM118" s="908"/>
      <c r="SUN118" s="908"/>
      <c r="SUO118" s="908"/>
      <c r="SUP118" s="908"/>
      <c r="SUQ118" s="908"/>
      <c r="SUR118" s="908"/>
      <c r="SUS118" s="908"/>
      <c r="SUT118" s="908"/>
      <c r="SUU118" s="908"/>
      <c r="SUV118" s="908"/>
      <c r="SUW118" s="908"/>
      <c r="SUX118" s="908"/>
      <c r="SUY118" s="908"/>
      <c r="SUZ118" s="908"/>
      <c r="SVA118" s="908"/>
      <c r="SVB118" s="908"/>
      <c r="SVC118" s="908"/>
      <c r="SVD118" s="908"/>
      <c r="SVE118" s="908"/>
      <c r="SVF118" s="908"/>
      <c r="SVG118" s="908"/>
      <c r="SVH118" s="908"/>
      <c r="SVI118" s="908"/>
      <c r="SVJ118" s="908"/>
      <c r="SVK118" s="908"/>
      <c r="SVL118" s="908"/>
      <c r="SVM118" s="908"/>
      <c r="SVN118" s="908"/>
      <c r="SVO118" s="908"/>
      <c r="SVP118" s="908"/>
      <c r="SVQ118" s="908"/>
      <c r="SVR118" s="908"/>
      <c r="SVS118" s="908"/>
      <c r="SVT118" s="908"/>
      <c r="SVU118" s="908"/>
      <c r="SVV118" s="908"/>
      <c r="SVW118" s="908"/>
      <c r="SVX118" s="908"/>
      <c r="SVY118" s="908"/>
      <c r="SVZ118" s="908"/>
      <c r="SWA118" s="908"/>
      <c r="SWB118" s="908"/>
      <c r="SWC118" s="908"/>
      <c r="SWD118" s="908"/>
      <c r="SWE118" s="908"/>
      <c r="SWF118" s="908"/>
      <c r="SWG118" s="908"/>
      <c r="SWH118" s="908"/>
      <c r="SWI118" s="908"/>
      <c r="SWJ118" s="908"/>
      <c r="SWK118" s="908"/>
      <c r="SWL118" s="908"/>
      <c r="SWM118" s="908"/>
      <c r="SWN118" s="908"/>
      <c r="SWO118" s="908"/>
      <c r="SWP118" s="908"/>
      <c r="SWQ118" s="908"/>
      <c r="SWR118" s="908"/>
      <c r="SWS118" s="908"/>
      <c r="SWT118" s="908"/>
      <c r="SWU118" s="908"/>
      <c r="SWV118" s="908"/>
      <c r="SWW118" s="908"/>
      <c r="SWX118" s="908"/>
      <c r="SWY118" s="908"/>
      <c r="SWZ118" s="908"/>
      <c r="SXA118" s="908"/>
      <c r="SXB118" s="908"/>
      <c r="SXC118" s="908"/>
      <c r="SXD118" s="908"/>
      <c r="SXE118" s="908"/>
      <c r="SXF118" s="908"/>
      <c r="SXG118" s="908"/>
      <c r="SXH118" s="908"/>
      <c r="SXI118" s="908"/>
      <c r="SXJ118" s="908"/>
      <c r="SXK118" s="908"/>
      <c r="SXL118" s="908"/>
      <c r="SXM118" s="908"/>
      <c r="SXN118" s="908"/>
      <c r="SXO118" s="908"/>
      <c r="SXP118" s="908"/>
      <c r="SXQ118" s="908"/>
      <c r="SXR118" s="908"/>
      <c r="SXS118" s="908"/>
      <c r="SXT118" s="908"/>
      <c r="SXU118" s="908"/>
      <c r="SXV118" s="908"/>
      <c r="SXW118" s="908"/>
      <c r="SXX118" s="908"/>
      <c r="SXY118" s="908"/>
      <c r="SXZ118" s="908"/>
      <c r="SYA118" s="908"/>
      <c r="SYB118" s="908"/>
      <c r="SYC118" s="908"/>
      <c r="SYD118" s="908"/>
      <c r="SYE118" s="908"/>
      <c r="SYF118" s="908"/>
      <c r="SYG118" s="908"/>
      <c r="SYH118" s="908"/>
      <c r="SYI118" s="908"/>
      <c r="SYJ118" s="908"/>
      <c r="SYK118" s="908"/>
      <c r="SYL118" s="908"/>
      <c r="SYM118" s="908"/>
      <c r="SYN118" s="908"/>
      <c r="SYO118" s="908"/>
      <c r="SYP118" s="908"/>
      <c r="SYQ118" s="908"/>
      <c r="SYR118" s="908"/>
      <c r="SYS118" s="908"/>
      <c r="SYT118" s="908"/>
      <c r="SYU118" s="908"/>
      <c r="SYV118" s="908"/>
      <c r="SYW118" s="908"/>
      <c r="SYX118" s="908"/>
      <c r="SYY118" s="908"/>
      <c r="SYZ118" s="908"/>
      <c r="SZA118" s="908"/>
      <c r="SZB118" s="908"/>
      <c r="SZC118" s="908"/>
      <c r="SZD118" s="908"/>
      <c r="SZE118" s="908"/>
      <c r="SZF118" s="908"/>
      <c r="SZG118" s="908"/>
      <c r="SZH118" s="908"/>
      <c r="SZI118" s="908"/>
      <c r="SZJ118" s="908"/>
      <c r="SZK118" s="908"/>
      <c r="SZL118" s="908"/>
      <c r="SZM118" s="908"/>
      <c r="SZN118" s="908"/>
      <c r="SZO118" s="908"/>
      <c r="SZP118" s="908"/>
      <c r="SZQ118" s="908"/>
      <c r="SZR118" s="908"/>
      <c r="SZS118" s="908"/>
      <c r="SZT118" s="908"/>
      <c r="SZU118" s="908"/>
      <c r="SZV118" s="908"/>
      <c r="SZW118" s="908"/>
      <c r="SZX118" s="908"/>
      <c r="SZY118" s="908"/>
      <c r="SZZ118" s="908"/>
      <c r="TAA118" s="908"/>
      <c r="TAB118" s="908"/>
      <c r="TAC118" s="908"/>
      <c r="TAD118" s="908"/>
      <c r="TAE118" s="908"/>
      <c r="TAF118" s="908"/>
      <c r="TAG118" s="908"/>
      <c r="TAH118" s="908"/>
      <c r="TAI118" s="908"/>
      <c r="TAJ118" s="908"/>
      <c r="TAK118" s="908"/>
      <c r="TAL118" s="908"/>
      <c r="TAM118" s="908"/>
      <c r="TAN118" s="908"/>
      <c r="TAO118" s="908"/>
      <c r="TAP118" s="908"/>
      <c r="TAQ118" s="908"/>
      <c r="TAR118" s="908"/>
      <c r="TAS118" s="908"/>
      <c r="TAT118" s="908"/>
      <c r="TAU118" s="908"/>
      <c r="TAV118" s="908"/>
      <c r="TAW118" s="908"/>
      <c r="TAX118" s="908"/>
      <c r="TAY118" s="908"/>
      <c r="TAZ118" s="908"/>
      <c r="TBA118" s="908"/>
      <c r="TBB118" s="908"/>
      <c r="TBC118" s="908"/>
      <c r="TBD118" s="908"/>
      <c r="TBE118" s="908"/>
      <c r="TBF118" s="908"/>
      <c r="TBG118" s="908"/>
      <c r="TBH118" s="908"/>
      <c r="TBI118" s="908"/>
      <c r="TBJ118" s="908"/>
      <c r="TBK118" s="908"/>
      <c r="TBL118" s="908"/>
      <c r="TBM118" s="908"/>
      <c r="TBN118" s="908"/>
      <c r="TBO118" s="908"/>
      <c r="TBP118" s="908"/>
      <c r="TBQ118" s="908"/>
      <c r="TBR118" s="908"/>
      <c r="TBS118" s="908"/>
      <c r="TBT118" s="908"/>
      <c r="TBU118" s="908"/>
      <c r="TBV118" s="908"/>
      <c r="TBW118" s="908"/>
      <c r="TBX118" s="908"/>
      <c r="TBY118" s="908"/>
      <c r="TBZ118" s="908"/>
      <c r="TCA118" s="908"/>
      <c r="TCB118" s="908"/>
      <c r="TCC118" s="908"/>
      <c r="TCD118" s="908"/>
      <c r="TCE118" s="908"/>
      <c r="TCF118" s="908"/>
      <c r="TCG118" s="908"/>
      <c r="TCH118" s="908"/>
      <c r="TCI118" s="908"/>
      <c r="TCJ118" s="908"/>
      <c r="TCK118" s="908"/>
      <c r="TCL118" s="908"/>
      <c r="TCM118" s="908"/>
      <c r="TCN118" s="908"/>
      <c r="TCO118" s="908"/>
      <c r="TCP118" s="908"/>
      <c r="TCQ118" s="908"/>
      <c r="TCR118" s="908"/>
      <c r="TCS118" s="908"/>
      <c r="TCT118" s="908"/>
      <c r="TCU118" s="908"/>
      <c r="TCV118" s="908"/>
      <c r="TCW118" s="908"/>
      <c r="TCX118" s="908"/>
      <c r="TCY118" s="908"/>
      <c r="TCZ118" s="908"/>
      <c r="TDA118" s="908"/>
      <c r="TDB118" s="908"/>
      <c r="TDC118" s="908"/>
      <c r="TDD118" s="908"/>
      <c r="TDE118" s="908"/>
      <c r="TDF118" s="908"/>
      <c r="TDG118" s="908"/>
      <c r="TDH118" s="908"/>
      <c r="TDI118" s="908"/>
      <c r="TDJ118" s="908"/>
      <c r="TDK118" s="908"/>
      <c r="TDL118" s="908"/>
      <c r="TDM118" s="908"/>
      <c r="TDN118" s="908"/>
      <c r="TDO118" s="908"/>
      <c r="TDP118" s="908"/>
      <c r="TDQ118" s="908"/>
      <c r="TDR118" s="908"/>
      <c r="TDS118" s="908"/>
      <c r="TDT118" s="908"/>
      <c r="TDU118" s="908"/>
      <c r="TDV118" s="908"/>
      <c r="TDW118" s="908"/>
      <c r="TDX118" s="908"/>
      <c r="TDY118" s="908"/>
      <c r="TDZ118" s="908"/>
      <c r="TEA118" s="908"/>
      <c r="TEB118" s="908"/>
      <c r="TEC118" s="908"/>
      <c r="TED118" s="908"/>
      <c r="TEE118" s="908"/>
      <c r="TEF118" s="908"/>
      <c r="TEG118" s="908"/>
      <c r="TEH118" s="908"/>
      <c r="TEI118" s="908"/>
      <c r="TEJ118" s="908"/>
      <c r="TEK118" s="908"/>
      <c r="TEL118" s="908"/>
      <c r="TEM118" s="908"/>
      <c r="TEN118" s="908"/>
      <c r="TEO118" s="908"/>
      <c r="TEP118" s="908"/>
      <c r="TEQ118" s="908"/>
      <c r="TER118" s="908"/>
      <c r="TES118" s="908"/>
      <c r="TET118" s="908"/>
      <c r="TEU118" s="908"/>
      <c r="TEV118" s="908"/>
      <c r="TEW118" s="908"/>
      <c r="TEX118" s="908"/>
      <c r="TEY118" s="908"/>
      <c r="TEZ118" s="908"/>
      <c r="TFA118" s="908"/>
      <c r="TFB118" s="908"/>
      <c r="TFC118" s="908"/>
      <c r="TFD118" s="908"/>
      <c r="TFE118" s="908"/>
      <c r="TFF118" s="908"/>
      <c r="TFG118" s="908"/>
      <c r="TFH118" s="908"/>
      <c r="TFI118" s="908"/>
      <c r="TFJ118" s="908"/>
      <c r="TFK118" s="908"/>
      <c r="TFL118" s="908"/>
      <c r="TFM118" s="908"/>
      <c r="TFN118" s="908"/>
      <c r="TFO118" s="908"/>
      <c r="TFP118" s="908"/>
      <c r="TFQ118" s="908"/>
      <c r="TFR118" s="908"/>
      <c r="TFS118" s="908"/>
      <c r="TFT118" s="908"/>
      <c r="TFU118" s="908"/>
      <c r="TFV118" s="908"/>
      <c r="TFW118" s="908"/>
      <c r="TFX118" s="908"/>
      <c r="TFY118" s="908"/>
      <c r="TFZ118" s="908"/>
      <c r="TGA118" s="908"/>
      <c r="TGB118" s="908"/>
      <c r="TGC118" s="908"/>
      <c r="TGD118" s="908"/>
      <c r="TGE118" s="908"/>
      <c r="TGF118" s="908"/>
      <c r="TGG118" s="908"/>
      <c r="TGH118" s="908"/>
      <c r="TGI118" s="908"/>
      <c r="TGJ118" s="908"/>
      <c r="TGK118" s="908"/>
      <c r="TGL118" s="908"/>
      <c r="TGM118" s="908"/>
      <c r="TGN118" s="908"/>
      <c r="TGO118" s="908"/>
      <c r="TGP118" s="908"/>
      <c r="TGQ118" s="908"/>
      <c r="TGR118" s="908"/>
      <c r="TGS118" s="908"/>
      <c r="TGT118" s="908"/>
      <c r="TGU118" s="908"/>
      <c r="TGV118" s="908"/>
      <c r="TGW118" s="908"/>
      <c r="TGX118" s="908"/>
      <c r="TGY118" s="908"/>
      <c r="TGZ118" s="908"/>
      <c r="THA118" s="908"/>
      <c r="THB118" s="908"/>
      <c r="THC118" s="908"/>
      <c r="THD118" s="908"/>
      <c r="THE118" s="908"/>
      <c r="THF118" s="908"/>
      <c r="THG118" s="908"/>
      <c r="THH118" s="908"/>
      <c r="THI118" s="908"/>
      <c r="THJ118" s="908"/>
      <c r="THK118" s="908"/>
      <c r="THL118" s="908"/>
      <c r="THM118" s="908"/>
      <c r="THN118" s="908"/>
      <c r="THO118" s="908"/>
      <c r="THP118" s="908"/>
      <c r="THQ118" s="908"/>
      <c r="THR118" s="908"/>
      <c r="THS118" s="908"/>
      <c r="THT118" s="908"/>
      <c r="THU118" s="908"/>
      <c r="THV118" s="908"/>
      <c r="THW118" s="908"/>
      <c r="THX118" s="908"/>
      <c r="THY118" s="908"/>
      <c r="THZ118" s="908"/>
      <c r="TIA118" s="908"/>
      <c r="TIB118" s="908"/>
      <c r="TIC118" s="908"/>
      <c r="TID118" s="908"/>
      <c r="TIE118" s="908"/>
      <c r="TIF118" s="908"/>
      <c r="TIG118" s="908"/>
      <c r="TIH118" s="908"/>
      <c r="TII118" s="908"/>
      <c r="TIJ118" s="908"/>
      <c r="TIK118" s="908"/>
      <c r="TIL118" s="908"/>
      <c r="TIM118" s="908"/>
      <c r="TIN118" s="908"/>
      <c r="TIO118" s="908"/>
      <c r="TIP118" s="908"/>
      <c r="TIQ118" s="908"/>
      <c r="TIR118" s="908"/>
      <c r="TIS118" s="908"/>
      <c r="TIT118" s="908"/>
      <c r="TIU118" s="908"/>
      <c r="TIV118" s="908"/>
      <c r="TIW118" s="908"/>
      <c r="TIX118" s="908"/>
      <c r="TIY118" s="908"/>
      <c r="TIZ118" s="908"/>
      <c r="TJA118" s="908"/>
      <c r="TJB118" s="908"/>
      <c r="TJC118" s="908"/>
      <c r="TJD118" s="908"/>
      <c r="TJE118" s="908"/>
      <c r="TJF118" s="908"/>
      <c r="TJG118" s="908"/>
      <c r="TJH118" s="908"/>
      <c r="TJI118" s="908"/>
      <c r="TJJ118" s="908"/>
      <c r="TJK118" s="908"/>
      <c r="TJL118" s="908"/>
      <c r="TJM118" s="908"/>
      <c r="TJN118" s="908"/>
      <c r="TJO118" s="908"/>
      <c r="TJP118" s="908"/>
      <c r="TJQ118" s="908"/>
      <c r="TJR118" s="908"/>
      <c r="TJS118" s="908"/>
      <c r="TJT118" s="908"/>
      <c r="TJU118" s="908"/>
      <c r="TJV118" s="908"/>
      <c r="TJW118" s="908"/>
      <c r="TJX118" s="908"/>
      <c r="TJY118" s="908"/>
      <c r="TJZ118" s="908"/>
      <c r="TKA118" s="908"/>
      <c r="TKB118" s="908"/>
      <c r="TKC118" s="908"/>
      <c r="TKD118" s="908"/>
      <c r="TKE118" s="908"/>
      <c r="TKF118" s="908"/>
      <c r="TKG118" s="908"/>
      <c r="TKH118" s="908"/>
      <c r="TKI118" s="908"/>
      <c r="TKJ118" s="908"/>
      <c r="TKK118" s="908"/>
      <c r="TKL118" s="908"/>
      <c r="TKM118" s="908"/>
      <c r="TKN118" s="908"/>
      <c r="TKO118" s="908"/>
      <c r="TKP118" s="908"/>
      <c r="TKQ118" s="908"/>
      <c r="TKR118" s="908"/>
      <c r="TKS118" s="908"/>
      <c r="TKT118" s="908"/>
      <c r="TKU118" s="908"/>
      <c r="TKV118" s="908"/>
      <c r="TKW118" s="908"/>
      <c r="TKX118" s="908"/>
      <c r="TKY118" s="908"/>
      <c r="TKZ118" s="908"/>
      <c r="TLA118" s="908"/>
      <c r="TLB118" s="908"/>
      <c r="TLC118" s="908"/>
      <c r="TLD118" s="908"/>
      <c r="TLE118" s="908"/>
      <c r="TLF118" s="908"/>
      <c r="TLG118" s="908"/>
      <c r="TLH118" s="908"/>
      <c r="TLI118" s="908"/>
      <c r="TLJ118" s="908"/>
      <c r="TLK118" s="908"/>
      <c r="TLL118" s="908"/>
      <c r="TLM118" s="908"/>
      <c r="TLN118" s="908"/>
      <c r="TLO118" s="908"/>
      <c r="TLP118" s="908"/>
      <c r="TLQ118" s="908"/>
      <c r="TLR118" s="908"/>
      <c r="TLS118" s="908"/>
      <c r="TLT118" s="908"/>
      <c r="TLU118" s="908"/>
      <c r="TLV118" s="908"/>
      <c r="TLW118" s="908"/>
      <c r="TLX118" s="908"/>
      <c r="TLY118" s="908"/>
      <c r="TLZ118" s="908"/>
      <c r="TMA118" s="908"/>
      <c r="TMB118" s="908"/>
      <c r="TMC118" s="908"/>
      <c r="TMD118" s="908"/>
      <c r="TME118" s="908"/>
      <c r="TMF118" s="908"/>
      <c r="TMG118" s="908"/>
      <c r="TMH118" s="908"/>
      <c r="TMI118" s="908"/>
      <c r="TMJ118" s="908"/>
      <c r="TMK118" s="908"/>
      <c r="TML118" s="908"/>
      <c r="TMM118" s="908"/>
      <c r="TMN118" s="908"/>
      <c r="TMO118" s="908"/>
      <c r="TMP118" s="908"/>
      <c r="TMQ118" s="908"/>
      <c r="TMR118" s="908"/>
      <c r="TMS118" s="908"/>
      <c r="TMT118" s="908"/>
      <c r="TMU118" s="908"/>
      <c r="TMV118" s="908"/>
      <c r="TMW118" s="908"/>
      <c r="TMX118" s="908"/>
      <c r="TMY118" s="908"/>
      <c r="TMZ118" s="908"/>
      <c r="TNA118" s="908"/>
      <c r="TNB118" s="908"/>
      <c r="TNC118" s="908"/>
      <c r="TND118" s="908"/>
      <c r="TNE118" s="908"/>
      <c r="TNF118" s="908"/>
      <c r="TNG118" s="908"/>
      <c r="TNH118" s="908"/>
      <c r="TNI118" s="908"/>
      <c r="TNJ118" s="908"/>
      <c r="TNK118" s="908"/>
      <c r="TNL118" s="908"/>
      <c r="TNM118" s="908"/>
      <c r="TNN118" s="908"/>
      <c r="TNO118" s="908"/>
      <c r="TNP118" s="908"/>
      <c r="TNQ118" s="908"/>
      <c r="TNR118" s="908"/>
      <c r="TNS118" s="908"/>
      <c r="TNT118" s="908"/>
      <c r="TNU118" s="908"/>
      <c r="TNV118" s="908"/>
      <c r="TNW118" s="908"/>
      <c r="TNX118" s="908"/>
      <c r="TNY118" s="908"/>
      <c r="TNZ118" s="908"/>
      <c r="TOA118" s="908"/>
      <c r="TOB118" s="908"/>
      <c r="TOC118" s="908"/>
      <c r="TOD118" s="908"/>
      <c r="TOE118" s="908"/>
      <c r="TOF118" s="908"/>
      <c r="TOG118" s="908"/>
      <c r="TOH118" s="908"/>
      <c r="TOI118" s="908"/>
      <c r="TOJ118" s="908"/>
      <c r="TOK118" s="908"/>
      <c r="TOL118" s="908"/>
      <c r="TOM118" s="908"/>
      <c r="TON118" s="908"/>
      <c r="TOO118" s="908"/>
      <c r="TOP118" s="908"/>
      <c r="TOQ118" s="908"/>
      <c r="TOR118" s="908"/>
      <c r="TOS118" s="908"/>
      <c r="TOT118" s="908"/>
      <c r="TOU118" s="908"/>
      <c r="TOV118" s="908"/>
      <c r="TOW118" s="908"/>
      <c r="TOX118" s="908"/>
      <c r="TOY118" s="908"/>
      <c r="TOZ118" s="908"/>
      <c r="TPA118" s="908"/>
      <c r="TPB118" s="908"/>
      <c r="TPC118" s="908"/>
      <c r="TPD118" s="908"/>
      <c r="TPE118" s="908"/>
      <c r="TPF118" s="908"/>
      <c r="TPG118" s="908"/>
      <c r="TPH118" s="908"/>
      <c r="TPI118" s="908"/>
      <c r="TPJ118" s="908"/>
      <c r="TPK118" s="908"/>
      <c r="TPL118" s="908"/>
      <c r="TPM118" s="908"/>
      <c r="TPN118" s="908"/>
      <c r="TPO118" s="908"/>
      <c r="TPP118" s="908"/>
      <c r="TPQ118" s="908"/>
      <c r="TPR118" s="908"/>
      <c r="TPS118" s="908"/>
      <c r="TPT118" s="908"/>
      <c r="TPU118" s="908"/>
      <c r="TPV118" s="908"/>
      <c r="TPW118" s="908"/>
      <c r="TPX118" s="908"/>
      <c r="TPY118" s="908"/>
      <c r="TPZ118" s="908"/>
      <c r="TQA118" s="908"/>
      <c r="TQB118" s="908"/>
      <c r="TQC118" s="908"/>
      <c r="TQD118" s="908"/>
      <c r="TQE118" s="908"/>
      <c r="TQF118" s="908"/>
      <c r="TQG118" s="908"/>
      <c r="TQH118" s="908"/>
      <c r="TQI118" s="908"/>
      <c r="TQJ118" s="908"/>
      <c r="TQK118" s="908"/>
      <c r="TQL118" s="908"/>
      <c r="TQM118" s="908"/>
      <c r="TQN118" s="908"/>
      <c r="TQO118" s="908"/>
      <c r="TQP118" s="908"/>
      <c r="TQQ118" s="908"/>
      <c r="TQR118" s="908"/>
      <c r="TQS118" s="908"/>
      <c r="TQT118" s="908"/>
      <c r="TQU118" s="908"/>
      <c r="TQV118" s="908"/>
      <c r="TQW118" s="908"/>
      <c r="TQX118" s="908"/>
      <c r="TQY118" s="908"/>
      <c r="TQZ118" s="908"/>
      <c r="TRA118" s="908"/>
      <c r="TRB118" s="908"/>
      <c r="TRC118" s="908"/>
      <c r="TRD118" s="908"/>
      <c r="TRE118" s="908"/>
      <c r="TRF118" s="908"/>
      <c r="TRG118" s="908"/>
      <c r="TRH118" s="908"/>
      <c r="TRI118" s="908"/>
      <c r="TRJ118" s="908"/>
      <c r="TRK118" s="908"/>
      <c r="TRL118" s="908"/>
      <c r="TRM118" s="908"/>
      <c r="TRN118" s="908"/>
      <c r="TRO118" s="908"/>
      <c r="TRP118" s="908"/>
      <c r="TRQ118" s="908"/>
      <c r="TRR118" s="908"/>
      <c r="TRS118" s="908"/>
      <c r="TRT118" s="908"/>
      <c r="TRU118" s="908"/>
      <c r="TRV118" s="908"/>
      <c r="TRW118" s="908"/>
      <c r="TRX118" s="908"/>
      <c r="TRY118" s="908"/>
      <c r="TRZ118" s="908"/>
      <c r="TSA118" s="908"/>
      <c r="TSB118" s="908"/>
      <c r="TSC118" s="908"/>
      <c r="TSD118" s="908"/>
      <c r="TSE118" s="908"/>
      <c r="TSF118" s="908"/>
      <c r="TSG118" s="908"/>
      <c r="TSH118" s="908"/>
      <c r="TSI118" s="908"/>
      <c r="TSJ118" s="908"/>
      <c r="TSK118" s="908"/>
      <c r="TSL118" s="908"/>
      <c r="TSM118" s="908"/>
      <c r="TSN118" s="908"/>
      <c r="TSO118" s="908"/>
      <c r="TSP118" s="908"/>
      <c r="TSQ118" s="908"/>
      <c r="TSR118" s="908"/>
      <c r="TSS118" s="908"/>
      <c r="TST118" s="908"/>
      <c r="TSU118" s="908"/>
      <c r="TSV118" s="908"/>
      <c r="TSW118" s="908"/>
      <c r="TSX118" s="908"/>
      <c r="TSY118" s="908"/>
      <c r="TSZ118" s="908"/>
      <c r="TTA118" s="908"/>
      <c r="TTB118" s="908"/>
      <c r="TTC118" s="908"/>
      <c r="TTD118" s="908"/>
      <c r="TTE118" s="908"/>
      <c r="TTF118" s="908"/>
      <c r="TTG118" s="908"/>
      <c r="TTH118" s="908"/>
      <c r="TTI118" s="908"/>
      <c r="TTJ118" s="908"/>
      <c r="TTK118" s="908"/>
      <c r="TTL118" s="908"/>
      <c r="TTM118" s="908"/>
      <c r="TTN118" s="908"/>
      <c r="TTO118" s="908"/>
      <c r="TTP118" s="908"/>
      <c r="TTQ118" s="908"/>
      <c r="TTR118" s="908"/>
      <c r="TTS118" s="908"/>
      <c r="TTT118" s="908"/>
      <c r="TTU118" s="908"/>
      <c r="TTV118" s="908"/>
      <c r="TTW118" s="908"/>
      <c r="TTX118" s="908"/>
      <c r="TTY118" s="908"/>
      <c r="TTZ118" s="908"/>
      <c r="TUA118" s="908"/>
      <c r="TUB118" s="908"/>
      <c r="TUC118" s="908"/>
      <c r="TUD118" s="908"/>
      <c r="TUE118" s="908"/>
      <c r="TUF118" s="908"/>
      <c r="TUG118" s="908"/>
      <c r="TUH118" s="908"/>
      <c r="TUI118" s="908"/>
      <c r="TUJ118" s="908"/>
      <c r="TUK118" s="908"/>
      <c r="TUL118" s="908"/>
      <c r="TUM118" s="908"/>
      <c r="TUN118" s="908"/>
      <c r="TUO118" s="908"/>
      <c r="TUP118" s="908"/>
      <c r="TUQ118" s="908"/>
      <c r="TUR118" s="908"/>
      <c r="TUS118" s="908"/>
      <c r="TUT118" s="908"/>
      <c r="TUU118" s="908"/>
      <c r="TUV118" s="908"/>
      <c r="TUW118" s="908"/>
      <c r="TUX118" s="908"/>
      <c r="TUY118" s="908"/>
      <c r="TUZ118" s="908"/>
      <c r="TVA118" s="908"/>
      <c r="TVB118" s="908"/>
      <c r="TVC118" s="908"/>
      <c r="TVD118" s="908"/>
      <c r="TVE118" s="908"/>
      <c r="TVF118" s="908"/>
      <c r="TVG118" s="908"/>
      <c r="TVH118" s="908"/>
      <c r="TVI118" s="908"/>
      <c r="TVJ118" s="908"/>
      <c r="TVK118" s="908"/>
      <c r="TVL118" s="908"/>
      <c r="TVM118" s="908"/>
      <c r="TVN118" s="908"/>
      <c r="TVO118" s="908"/>
      <c r="TVP118" s="908"/>
      <c r="TVQ118" s="908"/>
      <c r="TVR118" s="908"/>
      <c r="TVS118" s="908"/>
      <c r="TVT118" s="908"/>
      <c r="TVU118" s="908"/>
      <c r="TVV118" s="908"/>
      <c r="TVW118" s="908"/>
      <c r="TVX118" s="908"/>
      <c r="TVY118" s="908"/>
      <c r="TVZ118" s="908"/>
      <c r="TWA118" s="908"/>
      <c r="TWB118" s="908"/>
      <c r="TWC118" s="908"/>
      <c r="TWD118" s="908"/>
      <c r="TWE118" s="908"/>
      <c r="TWF118" s="908"/>
      <c r="TWG118" s="908"/>
      <c r="TWH118" s="908"/>
      <c r="TWI118" s="908"/>
      <c r="TWJ118" s="908"/>
      <c r="TWK118" s="908"/>
      <c r="TWL118" s="908"/>
      <c r="TWM118" s="908"/>
      <c r="TWN118" s="908"/>
      <c r="TWO118" s="908"/>
      <c r="TWP118" s="908"/>
      <c r="TWQ118" s="908"/>
      <c r="TWR118" s="908"/>
      <c r="TWS118" s="908"/>
      <c r="TWT118" s="908"/>
      <c r="TWU118" s="908"/>
      <c r="TWV118" s="908"/>
      <c r="TWW118" s="908"/>
      <c r="TWX118" s="908"/>
      <c r="TWY118" s="908"/>
      <c r="TWZ118" s="908"/>
      <c r="TXA118" s="908"/>
      <c r="TXB118" s="908"/>
      <c r="TXC118" s="908"/>
      <c r="TXD118" s="908"/>
      <c r="TXE118" s="908"/>
      <c r="TXF118" s="908"/>
      <c r="TXG118" s="908"/>
      <c r="TXH118" s="908"/>
      <c r="TXI118" s="908"/>
      <c r="TXJ118" s="908"/>
      <c r="TXK118" s="908"/>
      <c r="TXL118" s="908"/>
      <c r="TXM118" s="908"/>
      <c r="TXN118" s="908"/>
      <c r="TXO118" s="908"/>
      <c r="TXP118" s="908"/>
      <c r="TXQ118" s="908"/>
      <c r="TXR118" s="908"/>
      <c r="TXS118" s="908"/>
      <c r="TXT118" s="908"/>
      <c r="TXU118" s="908"/>
      <c r="TXV118" s="908"/>
      <c r="TXW118" s="908"/>
      <c r="TXX118" s="908"/>
      <c r="TXY118" s="908"/>
      <c r="TXZ118" s="908"/>
      <c r="TYA118" s="908"/>
      <c r="TYB118" s="908"/>
      <c r="TYC118" s="908"/>
      <c r="TYD118" s="908"/>
      <c r="TYE118" s="908"/>
      <c r="TYF118" s="908"/>
      <c r="TYG118" s="908"/>
      <c r="TYH118" s="908"/>
      <c r="TYI118" s="908"/>
      <c r="TYJ118" s="908"/>
      <c r="TYK118" s="908"/>
      <c r="TYL118" s="908"/>
      <c r="TYM118" s="908"/>
      <c r="TYN118" s="908"/>
      <c r="TYO118" s="908"/>
      <c r="TYP118" s="908"/>
      <c r="TYQ118" s="908"/>
      <c r="TYR118" s="908"/>
      <c r="TYS118" s="908"/>
      <c r="TYT118" s="908"/>
      <c r="TYU118" s="908"/>
      <c r="TYV118" s="908"/>
      <c r="TYW118" s="908"/>
      <c r="TYX118" s="908"/>
      <c r="TYY118" s="908"/>
      <c r="TYZ118" s="908"/>
      <c r="TZA118" s="908"/>
      <c r="TZB118" s="908"/>
      <c r="TZC118" s="908"/>
      <c r="TZD118" s="908"/>
      <c r="TZE118" s="908"/>
      <c r="TZF118" s="908"/>
      <c r="TZG118" s="908"/>
      <c r="TZH118" s="908"/>
      <c r="TZI118" s="908"/>
      <c r="TZJ118" s="908"/>
      <c r="TZK118" s="908"/>
      <c r="TZL118" s="908"/>
      <c r="TZM118" s="908"/>
      <c r="TZN118" s="908"/>
      <c r="TZO118" s="908"/>
      <c r="TZP118" s="908"/>
      <c r="TZQ118" s="908"/>
      <c r="TZR118" s="908"/>
      <c r="TZS118" s="908"/>
      <c r="TZT118" s="908"/>
      <c r="TZU118" s="908"/>
      <c r="TZV118" s="908"/>
      <c r="TZW118" s="908"/>
      <c r="TZX118" s="908"/>
      <c r="TZY118" s="908"/>
      <c r="TZZ118" s="908"/>
      <c r="UAA118" s="908"/>
      <c r="UAB118" s="908"/>
      <c r="UAC118" s="908"/>
      <c r="UAD118" s="908"/>
      <c r="UAE118" s="908"/>
      <c r="UAF118" s="908"/>
      <c r="UAG118" s="908"/>
      <c r="UAH118" s="908"/>
      <c r="UAI118" s="908"/>
      <c r="UAJ118" s="908"/>
      <c r="UAK118" s="908"/>
      <c r="UAL118" s="908"/>
      <c r="UAM118" s="908"/>
      <c r="UAN118" s="908"/>
      <c r="UAO118" s="908"/>
      <c r="UAP118" s="908"/>
      <c r="UAQ118" s="908"/>
      <c r="UAR118" s="908"/>
      <c r="UAS118" s="908"/>
      <c r="UAT118" s="908"/>
      <c r="UAU118" s="908"/>
      <c r="UAV118" s="908"/>
      <c r="UAW118" s="908"/>
      <c r="UAX118" s="908"/>
      <c r="UAY118" s="908"/>
      <c r="UAZ118" s="908"/>
      <c r="UBA118" s="908"/>
      <c r="UBB118" s="908"/>
      <c r="UBC118" s="908"/>
      <c r="UBD118" s="908"/>
      <c r="UBE118" s="908"/>
      <c r="UBF118" s="908"/>
      <c r="UBG118" s="908"/>
      <c r="UBH118" s="908"/>
      <c r="UBI118" s="908"/>
      <c r="UBJ118" s="908"/>
      <c r="UBK118" s="908"/>
      <c r="UBL118" s="908"/>
      <c r="UBM118" s="908"/>
      <c r="UBN118" s="908"/>
      <c r="UBO118" s="908"/>
      <c r="UBP118" s="908"/>
      <c r="UBQ118" s="908"/>
      <c r="UBR118" s="908"/>
      <c r="UBS118" s="908"/>
      <c r="UBT118" s="908"/>
      <c r="UBU118" s="908"/>
      <c r="UBV118" s="908"/>
      <c r="UBW118" s="908"/>
      <c r="UBX118" s="908"/>
      <c r="UBY118" s="908"/>
      <c r="UBZ118" s="908"/>
      <c r="UCA118" s="908"/>
      <c r="UCB118" s="908"/>
      <c r="UCC118" s="908"/>
      <c r="UCD118" s="908"/>
      <c r="UCE118" s="908"/>
      <c r="UCF118" s="908"/>
      <c r="UCG118" s="908"/>
      <c r="UCH118" s="908"/>
      <c r="UCI118" s="908"/>
      <c r="UCJ118" s="908"/>
      <c r="UCK118" s="908"/>
      <c r="UCL118" s="908"/>
      <c r="UCM118" s="908"/>
      <c r="UCN118" s="908"/>
      <c r="UCO118" s="908"/>
      <c r="UCP118" s="908"/>
      <c r="UCQ118" s="908"/>
      <c r="UCR118" s="908"/>
      <c r="UCS118" s="908"/>
      <c r="UCT118" s="908"/>
      <c r="UCU118" s="908"/>
      <c r="UCV118" s="908"/>
      <c r="UCW118" s="908"/>
      <c r="UCX118" s="908"/>
      <c r="UCY118" s="908"/>
      <c r="UCZ118" s="908"/>
      <c r="UDA118" s="908"/>
      <c r="UDB118" s="908"/>
      <c r="UDC118" s="908"/>
      <c r="UDD118" s="908"/>
      <c r="UDE118" s="908"/>
      <c r="UDF118" s="908"/>
      <c r="UDG118" s="908"/>
      <c r="UDH118" s="908"/>
      <c r="UDI118" s="908"/>
      <c r="UDJ118" s="908"/>
      <c r="UDK118" s="908"/>
      <c r="UDL118" s="908"/>
      <c r="UDM118" s="908"/>
      <c r="UDN118" s="908"/>
      <c r="UDO118" s="908"/>
      <c r="UDP118" s="908"/>
      <c r="UDQ118" s="908"/>
      <c r="UDR118" s="908"/>
      <c r="UDS118" s="908"/>
      <c r="UDT118" s="908"/>
      <c r="UDU118" s="908"/>
      <c r="UDV118" s="908"/>
      <c r="UDW118" s="908"/>
      <c r="UDX118" s="908"/>
      <c r="UDY118" s="908"/>
      <c r="UDZ118" s="908"/>
      <c r="UEA118" s="908"/>
      <c r="UEB118" s="908"/>
      <c r="UEC118" s="908"/>
      <c r="UED118" s="908"/>
      <c r="UEE118" s="908"/>
      <c r="UEF118" s="908"/>
      <c r="UEG118" s="908"/>
      <c r="UEH118" s="908"/>
      <c r="UEI118" s="908"/>
      <c r="UEJ118" s="908"/>
      <c r="UEK118" s="908"/>
      <c r="UEL118" s="908"/>
      <c r="UEM118" s="908"/>
      <c r="UEN118" s="908"/>
      <c r="UEO118" s="908"/>
      <c r="UEP118" s="908"/>
      <c r="UEQ118" s="908"/>
      <c r="UER118" s="908"/>
      <c r="UES118" s="908"/>
      <c r="UET118" s="908"/>
      <c r="UEU118" s="908"/>
      <c r="UEV118" s="908"/>
      <c r="UEW118" s="908"/>
      <c r="UEX118" s="908"/>
      <c r="UEY118" s="908"/>
      <c r="UEZ118" s="908"/>
      <c r="UFA118" s="908"/>
      <c r="UFB118" s="908"/>
      <c r="UFC118" s="908"/>
      <c r="UFD118" s="908"/>
      <c r="UFE118" s="908"/>
      <c r="UFF118" s="908"/>
      <c r="UFG118" s="908"/>
      <c r="UFH118" s="908"/>
      <c r="UFI118" s="908"/>
      <c r="UFJ118" s="908"/>
      <c r="UFK118" s="908"/>
      <c r="UFL118" s="908"/>
      <c r="UFM118" s="908"/>
      <c r="UFN118" s="908"/>
      <c r="UFO118" s="908"/>
      <c r="UFP118" s="908"/>
      <c r="UFQ118" s="908"/>
      <c r="UFR118" s="908"/>
      <c r="UFS118" s="908"/>
      <c r="UFT118" s="908"/>
      <c r="UFU118" s="908"/>
      <c r="UFV118" s="908"/>
      <c r="UFW118" s="908"/>
      <c r="UFX118" s="908"/>
      <c r="UFY118" s="908"/>
      <c r="UFZ118" s="908"/>
      <c r="UGA118" s="908"/>
      <c r="UGB118" s="908"/>
      <c r="UGC118" s="908"/>
      <c r="UGD118" s="908"/>
      <c r="UGE118" s="908"/>
      <c r="UGF118" s="908"/>
      <c r="UGG118" s="908"/>
      <c r="UGH118" s="908"/>
      <c r="UGI118" s="908"/>
      <c r="UGJ118" s="908"/>
      <c r="UGK118" s="908"/>
      <c r="UGL118" s="908"/>
      <c r="UGM118" s="908"/>
      <c r="UGN118" s="908"/>
      <c r="UGO118" s="908"/>
      <c r="UGP118" s="908"/>
      <c r="UGQ118" s="908"/>
      <c r="UGR118" s="908"/>
      <c r="UGS118" s="908"/>
      <c r="UGT118" s="908"/>
      <c r="UGU118" s="908"/>
      <c r="UGV118" s="908"/>
      <c r="UGW118" s="908"/>
      <c r="UGX118" s="908"/>
      <c r="UGY118" s="908"/>
      <c r="UGZ118" s="908"/>
      <c r="UHA118" s="908"/>
      <c r="UHB118" s="908"/>
      <c r="UHC118" s="908"/>
      <c r="UHD118" s="908"/>
      <c r="UHE118" s="908"/>
      <c r="UHF118" s="908"/>
      <c r="UHG118" s="908"/>
      <c r="UHH118" s="908"/>
      <c r="UHI118" s="908"/>
      <c r="UHJ118" s="908"/>
      <c r="UHK118" s="908"/>
      <c r="UHL118" s="908"/>
      <c r="UHM118" s="908"/>
      <c r="UHN118" s="908"/>
      <c r="UHO118" s="908"/>
      <c r="UHP118" s="908"/>
      <c r="UHQ118" s="908"/>
      <c r="UHR118" s="908"/>
      <c r="UHS118" s="908"/>
      <c r="UHT118" s="908"/>
      <c r="UHU118" s="908"/>
      <c r="UHV118" s="908"/>
      <c r="UHW118" s="908"/>
      <c r="UHX118" s="908"/>
      <c r="UHY118" s="908"/>
      <c r="UHZ118" s="908"/>
      <c r="UIA118" s="908"/>
      <c r="UIB118" s="908"/>
      <c r="UIC118" s="908"/>
      <c r="UID118" s="908"/>
      <c r="UIE118" s="908"/>
      <c r="UIF118" s="908"/>
      <c r="UIG118" s="908"/>
      <c r="UIH118" s="908"/>
      <c r="UII118" s="908"/>
      <c r="UIJ118" s="908"/>
      <c r="UIK118" s="908"/>
      <c r="UIL118" s="908"/>
      <c r="UIM118" s="908"/>
      <c r="UIN118" s="908"/>
      <c r="UIO118" s="908"/>
      <c r="UIP118" s="908"/>
      <c r="UIQ118" s="908"/>
      <c r="UIR118" s="908"/>
      <c r="UIS118" s="908"/>
      <c r="UIT118" s="908"/>
      <c r="UIU118" s="908"/>
      <c r="UIV118" s="908"/>
      <c r="UIW118" s="908"/>
      <c r="UIX118" s="908"/>
      <c r="UIY118" s="908"/>
      <c r="UIZ118" s="908"/>
      <c r="UJA118" s="908"/>
      <c r="UJB118" s="908"/>
      <c r="UJC118" s="908"/>
      <c r="UJD118" s="908"/>
      <c r="UJE118" s="908"/>
      <c r="UJF118" s="908"/>
      <c r="UJG118" s="908"/>
      <c r="UJH118" s="908"/>
      <c r="UJI118" s="908"/>
      <c r="UJJ118" s="908"/>
      <c r="UJK118" s="908"/>
      <c r="UJL118" s="908"/>
      <c r="UJM118" s="908"/>
      <c r="UJN118" s="908"/>
      <c r="UJO118" s="908"/>
      <c r="UJP118" s="908"/>
      <c r="UJQ118" s="908"/>
      <c r="UJR118" s="908"/>
      <c r="UJS118" s="908"/>
      <c r="UJT118" s="908"/>
      <c r="UJU118" s="908"/>
      <c r="UJV118" s="908"/>
      <c r="UJW118" s="908"/>
      <c r="UJX118" s="908"/>
      <c r="UJY118" s="908"/>
      <c r="UJZ118" s="908"/>
      <c r="UKA118" s="908"/>
      <c r="UKB118" s="908"/>
      <c r="UKC118" s="908"/>
      <c r="UKD118" s="908"/>
      <c r="UKE118" s="908"/>
      <c r="UKF118" s="908"/>
      <c r="UKG118" s="908"/>
      <c r="UKH118" s="908"/>
      <c r="UKI118" s="908"/>
      <c r="UKJ118" s="908"/>
      <c r="UKK118" s="908"/>
      <c r="UKL118" s="908"/>
      <c r="UKM118" s="908"/>
      <c r="UKN118" s="908"/>
      <c r="UKO118" s="908"/>
      <c r="UKP118" s="908"/>
      <c r="UKQ118" s="908"/>
      <c r="UKR118" s="908"/>
      <c r="UKS118" s="908"/>
      <c r="UKT118" s="908"/>
      <c r="UKU118" s="908"/>
      <c r="UKV118" s="908"/>
      <c r="UKW118" s="908"/>
      <c r="UKX118" s="908"/>
      <c r="UKY118" s="908"/>
      <c r="UKZ118" s="908"/>
      <c r="ULA118" s="908"/>
      <c r="ULB118" s="908"/>
      <c r="ULC118" s="908"/>
      <c r="ULD118" s="908"/>
      <c r="ULE118" s="908"/>
      <c r="ULF118" s="908"/>
      <c r="ULG118" s="908"/>
      <c r="ULH118" s="908"/>
      <c r="ULI118" s="908"/>
      <c r="ULJ118" s="908"/>
      <c r="ULK118" s="908"/>
      <c r="ULL118" s="908"/>
      <c r="ULM118" s="908"/>
      <c r="ULN118" s="908"/>
      <c r="ULO118" s="908"/>
      <c r="ULP118" s="908"/>
      <c r="ULQ118" s="908"/>
      <c r="ULR118" s="908"/>
      <c r="ULS118" s="908"/>
      <c r="ULT118" s="908"/>
      <c r="ULU118" s="908"/>
      <c r="ULV118" s="908"/>
      <c r="ULW118" s="908"/>
      <c r="ULX118" s="908"/>
      <c r="ULY118" s="908"/>
      <c r="ULZ118" s="908"/>
      <c r="UMA118" s="908"/>
      <c r="UMB118" s="908"/>
      <c r="UMC118" s="908"/>
      <c r="UMD118" s="908"/>
      <c r="UME118" s="908"/>
      <c r="UMF118" s="908"/>
      <c r="UMG118" s="908"/>
      <c r="UMH118" s="908"/>
      <c r="UMI118" s="908"/>
      <c r="UMJ118" s="908"/>
      <c r="UMK118" s="908"/>
      <c r="UML118" s="908"/>
      <c r="UMM118" s="908"/>
      <c r="UMN118" s="908"/>
      <c r="UMO118" s="908"/>
      <c r="UMP118" s="908"/>
      <c r="UMQ118" s="908"/>
      <c r="UMR118" s="908"/>
      <c r="UMS118" s="908"/>
      <c r="UMT118" s="908"/>
      <c r="UMU118" s="908"/>
      <c r="UMV118" s="908"/>
      <c r="UMW118" s="908"/>
      <c r="UMX118" s="908"/>
      <c r="UMY118" s="908"/>
      <c r="UMZ118" s="908"/>
      <c r="UNA118" s="908"/>
      <c r="UNB118" s="908"/>
      <c r="UNC118" s="908"/>
      <c r="UND118" s="908"/>
      <c r="UNE118" s="908"/>
      <c r="UNF118" s="908"/>
      <c r="UNG118" s="908"/>
      <c r="UNH118" s="908"/>
      <c r="UNI118" s="908"/>
      <c r="UNJ118" s="908"/>
      <c r="UNK118" s="908"/>
      <c r="UNL118" s="908"/>
      <c r="UNM118" s="908"/>
      <c r="UNN118" s="908"/>
      <c r="UNO118" s="908"/>
      <c r="UNP118" s="908"/>
      <c r="UNQ118" s="908"/>
      <c r="UNR118" s="908"/>
      <c r="UNS118" s="908"/>
      <c r="UNT118" s="908"/>
      <c r="UNU118" s="908"/>
      <c r="UNV118" s="908"/>
      <c r="UNW118" s="908"/>
      <c r="UNX118" s="908"/>
      <c r="UNY118" s="908"/>
      <c r="UNZ118" s="908"/>
      <c r="UOA118" s="908"/>
      <c r="UOB118" s="908"/>
      <c r="UOC118" s="908"/>
      <c r="UOD118" s="908"/>
      <c r="UOE118" s="908"/>
      <c r="UOF118" s="908"/>
      <c r="UOG118" s="908"/>
      <c r="UOH118" s="908"/>
      <c r="UOI118" s="908"/>
      <c r="UOJ118" s="908"/>
      <c r="UOK118" s="908"/>
      <c r="UOL118" s="908"/>
      <c r="UOM118" s="908"/>
      <c r="UON118" s="908"/>
      <c r="UOO118" s="908"/>
      <c r="UOP118" s="908"/>
      <c r="UOQ118" s="908"/>
      <c r="UOR118" s="908"/>
      <c r="UOS118" s="908"/>
      <c r="UOT118" s="908"/>
      <c r="UOU118" s="908"/>
      <c r="UOV118" s="908"/>
      <c r="UOW118" s="908"/>
      <c r="UOX118" s="908"/>
      <c r="UOY118" s="908"/>
      <c r="UOZ118" s="908"/>
      <c r="UPA118" s="908"/>
      <c r="UPB118" s="908"/>
      <c r="UPC118" s="908"/>
      <c r="UPD118" s="908"/>
      <c r="UPE118" s="908"/>
      <c r="UPF118" s="908"/>
      <c r="UPG118" s="908"/>
      <c r="UPH118" s="908"/>
      <c r="UPI118" s="908"/>
      <c r="UPJ118" s="908"/>
      <c r="UPK118" s="908"/>
      <c r="UPL118" s="908"/>
      <c r="UPM118" s="908"/>
      <c r="UPN118" s="908"/>
      <c r="UPO118" s="908"/>
      <c r="UPP118" s="908"/>
      <c r="UPQ118" s="908"/>
      <c r="UPR118" s="908"/>
      <c r="UPS118" s="908"/>
      <c r="UPT118" s="908"/>
      <c r="UPU118" s="908"/>
      <c r="UPV118" s="908"/>
      <c r="UPW118" s="908"/>
      <c r="UPX118" s="908"/>
      <c r="UPY118" s="908"/>
      <c r="UPZ118" s="908"/>
      <c r="UQA118" s="908"/>
      <c r="UQB118" s="908"/>
      <c r="UQC118" s="908"/>
      <c r="UQD118" s="908"/>
      <c r="UQE118" s="908"/>
      <c r="UQF118" s="908"/>
      <c r="UQG118" s="908"/>
      <c r="UQH118" s="908"/>
      <c r="UQI118" s="908"/>
      <c r="UQJ118" s="908"/>
      <c r="UQK118" s="908"/>
      <c r="UQL118" s="908"/>
      <c r="UQM118" s="908"/>
      <c r="UQN118" s="908"/>
      <c r="UQO118" s="908"/>
      <c r="UQP118" s="908"/>
      <c r="UQQ118" s="908"/>
      <c r="UQR118" s="908"/>
      <c r="UQS118" s="908"/>
      <c r="UQT118" s="908"/>
      <c r="UQU118" s="908"/>
      <c r="UQV118" s="908"/>
      <c r="UQW118" s="908"/>
      <c r="UQX118" s="908"/>
      <c r="UQY118" s="908"/>
      <c r="UQZ118" s="908"/>
      <c r="URA118" s="908"/>
      <c r="URB118" s="908"/>
      <c r="URC118" s="908"/>
      <c r="URD118" s="908"/>
      <c r="URE118" s="908"/>
      <c r="URF118" s="908"/>
      <c r="URG118" s="908"/>
      <c r="URH118" s="908"/>
      <c r="URI118" s="908"/>
      <c r="URJ118" s="908"/>
      <c r="URK118" s="908"/>
      <c r="URL118" s="908"/>
      <c r="URM118" s="908"/>
      <c r="URN118" s="908"/>
      <c r="URO118" s="908"/>
      <c r="URP118" s="908"/>
      <c r="URQ118" s="908"/>
      <c r="URR118" s="908"/>
      <c r="URS118" s="908"/>
      <c r="URT118" s="908"/>
      <c r="URU118" s="908"/>
      <c r="URV118" s="908"/>
      <c r="URW118" s="908"/>
      <c r="URX118" s="908"/>
      <c r="URY118" s="908"/>
      <c r="URZ118" s="908"/>
      <c r="USA118" s="908"/>
      <c r="USB118" s="908"/>
      <c r="USC118" s="908"/>
      <c r="USD118" s="908"/>
      <c r="USE118" s="908"/>
      <c r="USF118" s="908"/>
      <c r="USG118" s="908"/>
      <c r="USH118" s="908"/>
      <c r="USI118" s="908"/>
      <c r="USJ118" s="908"/>
      <c r="USK118" s="908"/>
      <c r="USL118" s="908"/>
      <c r="USM118" s="908"/>
      <c r="USN118" s="908"/>
      <c r="USO118" s="908"/>
      <c r="USP118" s="908"/>
      <c r="USQ118" s="908"/>
      <c r="USR118" s="908"/>
      <c r="USS118" s="908"/>
      <c r="UST118" s="908"/>
      <c r="USU118" s="908"/>
      <c r="USV118" s="908"/>
      <c r="USW118" s="908"/>
      <c r="USX118" s="908"/>
      <c r="USY118" s="908"/>
      <c r="USZ118" s="908"/>
      <c r="UTA118" s="908"/>
      <c r="UTB118" s="908"/>
      <c r="UTC118" s="908"/>
      <c r="UTD118" s="908"/>
      <c r="UTE118" s="908"/>
      <c r="UTF118" s="908"/>
      <c r="UTG118" s="908"/>
      <c r="UTH118" s="908"/>
      <c r="UTI118" s="908"/>
      <c r="UTJ118" s="908"/>
      <c r="UTK118" s="908"/>
      <c r="UTL118" s="908"/>
      <c r="UTM118" s="908"/>
      <c r="UTN118" s="908"/>
      <c r="UTO118" s="908"/>
      <c r="UTP118" s="908"/>
      <c r="UTQ118" s="908"/>
      <c r="UTR118" s="908"/>
      <c r="UTS118" s="908"/>
      <c r="UTT118" s="908"/>
      <c r="UTU118" s="908"/>
      <c r="UTV118" s="908"/>
      <c r="UTW118" s="908"/>
      <c r="UTX118" s="908"/>
      <c r="UTY118" s="908"/>
      <c r="UTZ118" s="908"/>
      <c r="UUA118" s="908"/>
      <c r="UUB118" s="908"/>
      <c r="UUC118" s="908"/>
      <c r="UUD118" s="908"/>
      <c r="UUE118" s="908"/>
      <c r="UUF118" s="908"/>
      <c r="UUG118" s="908"/>
      <c r="UUH118" s="908"/>
      <c r="UUI118" s="908"/>
      <c r="UUJ118" s="908"/>
      <c r="UUK118" s="908"/>
      <c r="UUL118" s="908"/>
      <c r="UUM118" s="908"/>
      <c r="UUN118" s="908"/>
      <c r="UUO118" s="908"/>
      <c r="UUP118" s="908"/>
      <c r="UUQ118" s="908"/>
      <c r="UUR118" s="908"/>
      <c r="UUS118" s="908"/>
      <c r="UUT118" s="908"/>
      <c r="UUU118" s="908"/>
      <c r="UUV118" s="908"/>
      <c r="UUW118" s="908"/>
      <c r="UUX118" s="908"/>
      <c r="UUY118" s="908"/>
      <c r="UUZ118" s="908"/>
      <c r="UVA118" s="908"/>
      <c r="UVB118" s="908"/>
      <c r="UVC118" s="908"/>
      <c r="UVD118" s="908"/>
      <c r="UVE118" s="908"/>
      <c r="UVF118" s="908"/>
      <c r="UVG118" s="908"/>
      <c r="UVH118" s="908"/>
      <c r="UVI118" s="908"/>
      <c r="UVJ118" s="908"/>
      <c r="UVK118" s="908"/>
      <c r="UVL118" s="908"/>
      <c r="UVM118" s="908"/>
      <c r="UVN118" s="908"/>
      <c r="UVO118" s="908"/>
      <c r="UVP118" s="908"/>
      <c r="UVQ118" s="908"/>
      <c r="UVR118" s="908"/>
      <c r="UVS118" s="908"/>
      <c r="UVT118" s="908"/>
      <c r="UVU118" s="908"/>
      <c r="UVV118" s="908"/>
      <c r="UVW118" s="908"/>
      <c r="UVX118" s="908"/>
      <c r="UVY118" s="908"/>
      <c r="UVZ118" s="908"/>
      <c r="UWA118" s="908"/>
      <c r="UWB118" s="908"/>
      <c r="UWC118" s="908"/>
      <c r="UWD118" s="908"/>
      <c r="UWE118" s="908"/>
      <c r="UWF118" s="908"/>
      <c r="UWG118" s="908"/>
      <c r="UWH118" s="908"/>
      <c r="UWI118" s="908"/>
      <c r="UWJ118" s="908"/>
      <c r="UWK118" s="908"/>
      <c r="UWL118" s="908"/>
      <c r="UWM118" s="908"/>
      <c r="UWN118" s="908"/>
      <c r="UWO118" s="908"/>
      <c r="UWP118" s="908"/>
      <c r="UWQ118" s="908"/>
      <c r="UWR118" s="908"/>
      <c r="UWS118" s="908"/>
      <c r="UWT118" s="908"/>
      <c r="UWU118" s="908"/>
      <c r="UWV118" s="908"/>
      <c r="UWW118" s="908"/>
      <c r="UWX118" s="908"/>
      <c r="UWY118" s="908"/>
      <c r="UWZ118" s="908"/>
      <c r="UXA118" s="908"/>
      <c r="UXB118" s="908"/>
      <c r="UXC118" s="908"/>
      <c r="UXD118" s="908"/>
      <c r="UXE118" s="908"/>
      <c r="UXF118" s="908"/>
      <c r="UXG118" s="908"/>
      <c r="UXH118" s="908"/>
      <c r="UXI118" s="908"/>
      <c r="UXJ118" s="908"/>
      <c r="UXK118" s="908"/>
      <c r="UXL118" s="908"/>
      <c r="UXM118" s="908"/>
      <c r="UXN118" s="908"/>
      <c r="UXO118" s="908"/>
      <c r="UXP118" s="908"/>
      <c r="UXQ118" s="908"/>
      <c r="UXR118" s="908"/>
      <c r="UXS118" s="908"/>
      <c r="UXT118" s="908"/>
      <c r="UXU118" s="908"/>
      <c r="UXV118" s="908"/>
      <c r="UXW118" s="908"/>
      <c r="UXX118" s="908"/>
      <c r="UXY118" s="908"/>
      <c r="UXZ118" s="908"/>
      <c r="UYA118" s="908"/>
      <c r="UYB118" s="908"/>
      <c r="UYC118" s="908"/>
      <c r="UYD118" s="908"/>
      <c r="UYE118" s="908"/>
      <c r="UYF118" s="908"/>
      <c r="UYG118" s="908"/>
      <c r="UYH118" s="908"/>
      <c r="UYI118" s="908"/>
      <c r="UYJ118" s="908"/>
      <c r="UYK118" s="908"/>
      <c r="UYL118" s="908"/>
      <c r="UYM118" s="908"/>
      <c r="UYN118" s="908"/>
      <c r="UYO118" s="908"/>
      <c r="UYP118" s="908"/>
      <c r="UYQ118" s="908"/>
      <c r="UYR118" s="908"/>
      <c r="UYS118" s="908"/>
      <c r="UYT118" s="908"/>
      <c r="UYU118" s="908"/>
      <c r="UYV118" s="908"/>
      <c r="UYW118" s="908"/>
      <c r="UYX118" s="908"/>
      <c r="UYY118" s="908"/>
      <c r="UYZ118" s="908"/>
      <c r="UZA118" s="908"/>
      <c r="UZB118" s="908"/>
      <c r="UZC118" s="908"/>
      <c r="UZD118" s="908"/>
      <c r="UZE118" s="908"/>
      <c r="UZF118" s="908"/>
      <c r="UZG118" s="908"/>
      <c r="UZH118" s="908"/>
      <c r="UZI118" s="908"/>
      <c r="UZJ118" s="908"/>
      <c r="UZK118" s="908"/>
      <c r="UZL118" s="908"/>
      <c r="UZM118" s="908"/>
      <c r="UZN118" s="908"/>
      <c r="UZO118" s="908"/>
      <c r="UZP118" s="908"/>
      <c r="UZQ118" s="908"/>
      <c r="UZR118" s="908"/>
      <c r="UZS118" s="908"/>
      <c r="UZT118" s="908"/>
      <c r="UZU118" s="908"/>
      <c r="UZV118" s="908"/>
      <c r="UZW118" s="908"/>
      <c r="UZX118" s="908"/>
      <c r="UZY118" s="908"/>
      <c r="UZZ118" s="908"/>
      <c r="VAA118" s="908"/>
      <c r="VAB118" s="908"/>
      <c r="VAC118" s="908"/>
      <c r="VAD118" s="908"/>
      <c r="VAE118" s="908"/>
      <c r="VAF118" s="908"/>
      <c r="VAG118" s="908"/>
      <c r="VAH118" s="908"/>
      <c r="VAI118" s="908"/>
      <c r="VAJ118" s="908"/>
      <c r="VAK118" s="908"/>
      <c r="VAL118" s="908"/>
      <c r="VAM118" s="908"/>
      <c r="VAN118" s="908"/>
      <c r="VAO118" s="908"/>
      <c r="VAP118" s="908"/>
      <c r="VAQ118" s="908"/>
      <c r="VAR118" s="908"/>
      <c r="VAS118" s="908"/>
      <c r="VAT118" s="908"/>
      <c r="VAU118" s="908"/>
      <c r="VAV118" s="908"/>
      <c r="VAW118" s="908"/>
      <c r="VAX118" s="908"/>
      <c r="VAY118" s="908"/>
      <c r="VAZ118" s="908"/>
      <c r="VBA118" s="908"/>
      <c r="VBB118" s="908"/>
      <c r="VBC118" s="908"/>
      <c r="VBD118" s="908"/>
      <c r="VBE118" s="908"/>
      <c r="VBF118" s="908"/>
      <c r="VBG118" s="908"/>
      <c r="VBH118" s="908"/>
      <c r="VBI118" s="908"/>
      <c r="VBJ118" s="908"/>
      <c r="VBK118" s="908"/>
      <c r="VBL118" s="908"/>
      <c r="VBM118" s="908"/>
      <c r="VBN118" s="908"/>
      <c r="VBO118" s="908"/>
      <c r="VBP118" s="908"/>
      <c r="VBQ118" s="908"/>
      <c r="VBR118" s="908"/>
      <c r="VBS118" s="908"/>
      <c r="VBT118" s="908"/>
      <c r="VBU118" s="908"/>
      <c r="VBV118" s="908"/>
      <c r="VBW118" s="908"/>
      <c r="VBX118" s="908"/>
      <c r="VBY118" s="908"/>
      <c r="VBZ118" s="908"/>
      <c r="VCA118" s="908"/>
      <c r="VCB118" s="908"/>
      <c r="VCC118" s="908"/>
      <c r="VCD118" s="908"/>
      <c r="VCE118" s="908"/>
      <c r="VCF118" s="908"/>
      <c r="VCG118" s="908"/>
      <c r="VCH118" s="908"/>
      <c r="VCI118" s="908"/>
      <c r="VCJ118" s="908"/>
      <c r="VCK118" s="908"/>
      <c r="VCL118" s="908"/>
      <c r="VCM118" s="908"/>
      <c r="VCN118" s="908"/>
      <c r="VCO118" s="908"/>
      <c r="VCP118" s="908"/>
      <c r="VCQ118" s="908"/>
      <c r="VCR118" s="908"/>
      <c r="VCS118" s="908"/>
      <c r="VCT118" s="908"/>
      <c r="VCU118" s="908"/>
      <c r="VCV118" s="908"/>
      <c r="VCW118" s="908"/>
      <c r="VCX118" s="908"/>
      <c r="VCY118" s="908"/>
      <c r="VCZ118" s="908"/>
      <c r="VDA118" s="908"/>
      <c r="VDB118" s="908"/>
      <c r="VDC118" s="908"/>
      <c r="VDD118" s="908"/>
      <c r="VDE118" s="908"/>
      <c r="VDF118" s="908"/>
      <c r="VDG118" s="908"/>
      <c r="VDH118" s="908"/>
      <c r="VDI118" s="908"/>
      <c r="VDJ118" s="908"/>
      <c r="VDK118" s="908"/>
      <c r="VDL118" s="908"/>
      <c r="VDM118" s="908"/>
      <c r="VDN118" s="908"/>
      <c r="VDO118" s="908"/>
      <c r="VDP118" s="908"/>
      <c r="VDQ118" s="908"/>
      <c r="VDR118" s="908"/>
      <c r="VDS118" s="908"/>
      <c r="VDT118" s="908"/>
      <c r="VDU118" s="908"/>
      <c r="VDV118" s="908"/>
      <c r="VDW118" s="908"/>
      <c r="VDX118" s="908"/>
      <c r="VDY118" s="908"/>
      <c r="VDZ118" s="908"/>
      <c r="VEA118" s="908"/>
      <c r="VEB118" s="908"/>
      <c r="VEC118" s="908"/>
      <c r="VED118" s="908"/>
      <c r="VEE118" s="908"/>
      <c r="VEF118" s="908"/>
      <c r="VEG118" s="908"/>
      <c r="VEH118" s="908"/>
      <c r="VEI118" s="908"/>
      <c r="VEJ118" s="908"/>
      <c r="VEK118" s="908"/>
      <c r="VEL118" s="908"/>
      <c r="VEM118" s="908"/>
      <c r="VEN118" s="908"/>
      <c r="VEO118" s="908"/>
      <c r="VEP118" s="908"/>
      <c r="VEQ118" s="908"/>
      <c r="VER118" s="908"/>
      <c r="VES118" s="908"/>
      <c r="VET118" s="908"/>
      <c r="VEU118" s="908"/>
      <c r="VEV118" s="908"/>
      <c r="VEW118" s="908"/>
      <c r="VEX118" s="908"/>
      <c r="VEY118" s="908"/>
      <c r="VEZ118" s="908"/>
      <c r="VFA118" s="908"/>
      <c r="VFB118" s="908"/>
      <c r="VFC118" s="908"/>
      <c r="VFD118" s="908"/>
      <c r="VFE118" s="908"/>
      <c r="VFF118" s="908"/>
      <c r="VFG118" s="908"/>
      <c r="VFH118" s="908"/>
      <c r="VFI118" s="908"/>
      <c r="VFJ118" s="908"/>
      <c r="VFK118" s="908"/>
      <c r="VFL118" s="908"/>
      <c r="VFM118" s="908"/>
      <c r="VFN118" s="908"/>
      <c r="VFO118" s="908"/>
      <c r="VFP118" s="908"/>
      <c r="VFQ118" s="908"/>
      <c r="VFR118" s="908"/>
      <c r="VFS118" s="908"/>
      <c r="VFT118" s="908"/>
      <c r="VFU118" s="908"/>
      <c r="VFV118" s="908"/>
      <c r="VFW118" s="908"/>
      <c r="VFX118" s="908"/>
      <c r="VFY118" s="908"/>
      <c r="VFZ118" s="908"/>
      <c r="VGA118" s="908"/>
      <c r="VGB118" s="908"/>
      <c r="VGC118" s="908"/>
      <c r="VGD118" s="908"/>
      <c r="VGE118" s="908"/>
      <c r="VGF118" s="908"/>
      <c r="VGG118" s="908"/>
      <c r="VGH118" s="908"/>
      <c r="VGI118" s="908"/>
      <c r="VGJ118" s="908"/>
      <c r="VGK118" s="908"/>
      <c r="VGL118" s="908"/>
      <c r="VGM118" s="908"/>
      <c r="VGN118" s="908"/>
      <c r="VGO118" s="908"/>
      <c r="VGP118" s="908"/>
      <c r="VGQ118" s="908"/>
      <c r="VGR118" s="908"/>
      <c r="VGS118" s="908"/>
      <c r="VGT118" s="908"/>
      <c r="VGU118" s="908"/>
      <c r="VGV118" s="908"/>
      <c r="VGW118" s="908"/>
      <c r="VGX118" s="908"/>
      <c r="VGY118" s="908"/>
      <c r="VGZ118" s="908"/>
      <c r="VHA118" s="908"/>
      <c r="VHB118" s="908"/>
      <c r="VHC118" s="908"/>
      <c r="VHD118" s="908"/>
      <c r="VHE118" s="908"/>
      <c r="VHF118" s="908"/>
      <c r="VHG118" s="908"/>
      <c r="VHH118" s="908"/>
      <c r="VHI118" s="908"/>
      <c r="VHJ118" s="908"/>
      <c r="VHK118" s="908"/>
      <c r="VHL118" s="908"/>
      <c r="VHM118" s="908"/>
      <c r="VHN118" s="908"/>
      <c r="VHO118" s="908"/>
      <c r="VHP118" s="908"/>
      <c r="VHQ118" s="908"/>
      <c r="VHR118" s="908"/>
      <c r="VHS118" s="908"/>
      <c r="VHT118" s="908"/>
      <c r="VHU118" s="908"/>
      <c r="VHV118" s="908"/>
      <c r="VHW118" s="908"/>
      <c r="VHX118" s="908"/>
      <c r="VHY118" s="908"/>
      <c r="VHZ118" s="908"/>
      <c r="VIA118" s="908"/>
      <c r="VIB118" s="908"/>
      <c r="VIC118" s="908"/>
      <c r="VID118" s="908"/>
      <c r="VIE118" s="908"/>
      <c r="VIF118" s="908"/>
      <c r="VIG118" s="908"/>
      <c r="VIH118" s="908"/>
      <c r="VII118" s="908"/>
      <c r="VIJ118" s="908"/>
      <c r="VIK118" s="908"/>
      <c r="VIL118" s="908"/>
      <c r="VIM118" s="908"/>
      <c r="VIN118" s="908"/>
      <c r="VIO118" s="908"/>
      <c r="VIP118" s="908"/>
      <c r="VIQ118" s="908"/>
      <c r="VIR118" s="908"/>
      <c r="VIS118" s="908"/>
      <c r="VIT118" s="908"/>
      <c r="VIU118" s="908"/>
      <c r="VIV118" s="908"/>
      <c r="VIW118" s="908"/>
      <c r="VIX118" s="908"/>
      <c r="VIY118" s="908"/>
      <c r="VIZ118" s="908"/>
      <c r="VJA118" s="908"/>
      <c r="VJB118" s="908"/>
      <c r="VJC118" s="908"/>
      <c r="VJD118" s="908"/>
      <c r="VJE118" s="908"/>
      <c r="VJF118" s="908"/>
      <c r="VJG118" s="908"/>
      <c r="VJH118" s="908"/>
      <c r="VJI118" s="908"/>
      <c r="VJJ118" s="908"/>
      <c r="VJK118" s="908"/>
      <c r="VJL118" s="908"/>
      <c r="VJM118" s="908"/>
      <c r="VJN118" s="908"/>
      <c r="VJO118" s="908"/>
      <c r="VJP118" s="908"/>
      <c r="VJQ118" s="908"/>
      <c r="VJR118" s="908"/>
      <c r="VJS118" s="908"/>
      <c r="VJT118" s="908"/>
      <c r="VJU118" s="908"/>
      <c r="VJV118" s="908"/>
      <c r="VJW118" s="908"/>
      <c r="VJX118" s="908"/>
      <c r="VJY118" s="908"/>
      <c r="VJZ118" s="908"/>
      <c r="VKA118" s="908"/>
      <c r="VKB118" s="908"/>
      <c r="VKC118" s="908"/>
      <c r="VKD118" s="908"/>
      <c r="VKE118" s="908"/>
      <c r="VKF118" s="908"/>
      <c r="VKG118" s="908"/>
      <c r="VKH118" s="908"/>
      <c r="VKI118" s="908"/>
      <c r="VKJ118" s="908"/>
      <c r="VKK118" s="908"/>
      <c r="VKL118" s="908"/>
      <c r="VKM118" s="908"/>
      <c r="VKN118" s="908"/>
      <c r="VKO118" s="908"/>
      <c r="VKP118" s="908"/>
      <c r="VKQ118" s="908"/>
      <c r="VKR118" s="908"/>
      <c r="VKS118" s="908"/>
      <c r="VKT118" s="908"/>
      <c r="VKU118" s="908"/>
      <c r="VKV118" s="908"/>
      <c r="VKW118" s="908"/>
      <c r="VKX118" s="908"/>
      <c r="VKY118" s="908"/>
      <c r="VKZ118" s="908"/>
      <c r="VLA118" s="908"/>
      <c r="VLB118" s="908"/>
      <c r="VLC118" s="908"/>
      <c r="VLD118" s="908"/>
      <c r="VLE118" s="908"/>
      <c r="VLF118" s="908"/>
      <c r="VLG118" s="908"/>
      <c r="VLH118" s="908"/>
      <c r="VLI118" s="908"/>
      <c r="VLJ118" s="908"/>
      <c r="VLK118" s="908"/>
      <c r="VLL118" s="908"/>
      <c r="VLM118" s="908"/>
      <c r="VLN118" s="908"/>
      <c r="VLO118" s="908"/>
      <c r="VLP118" s="908"/>
      <c r="VLQ118" s="908"/>
      <c r="VLR118" s="908"/>
      <c r="VLS118" s="908"/>
      <c r="VLT118" s="908"/>
      <c r="VLU118" s="908"/>
      <c r="VLV118" s="908"/>
      <c r="VLW118" s="908"/>
      <c r="VLX118" s="908"/>
      <c r="VLY118" s="908"/>
      <c r="VLZ118" s="908"/>
      <c r="VMA118" s="908"/>
      <c r="VMB118" s="908"/>
      <c r="VMC118" s="908"/>
      <c r="VMD118" s="908"/>
      <c r="VME118" s="908"/>
      <c r="VMF118" s="908"/>
      <c r="VMG118" s="908"/>
      <c r="VMH118" s="908"/>
      <c r="VMI118" s="908"/>
      <c r="VMJ118" s="908"/>
      <c r="VMK118" s="908"/>
      <c r="VML118" s="908"/>
      <c r="VMM118" s="908"/>
      <c r="VMN118" s="908"/>
      <c r="VMO118" s="908"/>
      <c r="VMP118" s="908"/>
      <c r="VMQ118" s="908"/>
      <c r="VMR118" s="908"/>
      <c r="VMS118" s="908"/>
      <c r="VMT118" s="908"/>
      <c r="VMU118" s="908"/>
      <c r="VMV118" s="908"/>
      <c r="VMW118" s="908"/>
      <c r="VMX118" s="908"/>
      <c r="VMY118" s="908"/>
      <c r="VMZ118" s="908"/>
      <c r="VNA118" s="908"/>
      <c r="VNB118" s="908"/>
      <c r="VNC118" s="908"/>
      <c r="VND118" s="908"/>
      <c r="VNE118" s="908"/>
      <c r="VNF118" s="908"/>
      <c r="VNG118" s="908"/>
      <c r="VNH118" s="908"/>
      <c r="VNI118" s="908"/>
      <c r="VNJ118" s="908"/>
      <c r="VNK118" s="908"/>
      <c r="VNL118" s="908"/>
      <c r="VNM118" s="908"/>
      <c r="VNN118" s="908"/>
      <c r="VNO118" s="908"/>
      <c r="VNP118" s="908"/>
      <c r="VNQ118" s="908"/>
      <c r="VNR118" s="908"/>
      <c r="VNS118" s="908"/>
      <c r="VNT118" s="908"/>
      <c r="VNU118" s="908"/>
      <c r="VNV118" s="908"/>
      <c r="VNW118" s="908"/>
      <c r="VNX118" s="908"/>
      <c r="VNY118" s="908"/>
      <c r="VNZ118" s="908"/>
      <c r="VOA118" s="908"/>
      <c r="VOB118" s="908"/>
      <c r="VOC118" s="908"/>
      <c r="VOD118" s="908"/>
      <c r="VOE118" s="908"/>
      <c r="VOF118" s="908"/>
      <c r="VOG118" s="908"/>
      <c r="VOH118" s="908"/>
      <c r="VOI118" s="908"/>
      <c r="VOJ118" s="908"/>
      <c r="VOK118" s="908"/>
      <c r="VOL118" s="908"/>
      <c r="VOM118" s="908"/>
      <c r="VON118" s="908"/>
      <c r="VOO118" s="908"/>
      <c r="VOP118" s="908"/>
      <c r="VOQ118" s="908"/>
      <c r="VOR118" s="908"/>
      <c r="VOS118" s="908"/>
      <c r="VOT118" s="908"/>
      <c r="VOU118" s="908"/>
      <c r="VOV118" s="908"/>
      <c r="VOW118" s="908"/>
      <c r="VOX118" s="908"/>
      <c r="VOY118" s="908"/>
      <c r="VOZ118" s="908"/>
      <c r="VPA118" s="908"/>
      <c r="VPB118" s="908"/>
      <c r="VPC118" s="908"/>
      <c r="VPD118" s="908"/>
      <c r="VPE118" s="908"/>
      <c r="VPF118" s="908"/>
      <c r="VPG118" s="908"/>
      <c r="VPH118" s="908"/>
      <c r="VPI118" s="908"/>
      <c r="VPJ118" s="908"/>
      <c r="VPK118" s="908"/>
      <c r="VPL118" s="908"/>
      <c r="VPM118" s="908"/>
      <c r="VPN118" s="908"/>
      <c r="VPO118" s="908"/>
      <c r="VPP118" s="908"/>
      <c r="VPQ118" s="908"/>
      <c r="VPR118" s="908"/>
      <c r="VPS118" s="908"/>
      <c r="VPT118" s="908"/>
      <c r="VPU118" s="908"/>
      <c r="VPV118" s="908"/>
      <c r="VPW118" s="908"/>
      <c r="VPX118" s="908"/>
      <c r="VPY118" s="908"/>
      <c r="VPZ118" s="908"/>
      <c r="VQA118" s="908"/>
      <c r="VQB118" s="908"/>
      <c r="VQC118" s="908"/>
      <c r="VQD118" s="908"/>
      <c r="VQE118" s="908"/>
      <c r="VQF118" s="908"/>
      <c r="VQG118" s="908"/>
      <c r="VQH118" s="908"/>
      <c r="VQI118" s="908"/>
      <c r="VQJ118" s="908"/>
      <c r="VQK118" s="908"/>
      <c r="VQL118" s="908"/>
      <c r="VQM118" s="908"/>
      <c r="VQN118" s="908"/>
      <c r="VQO118" s="908"/>
      <c r="VQP118" s="908"/>
      <c r="VQQ118" s="908"/>
      <c r="VQR118" s="908"/>
      <c r="VQS118" s="908"/>
      <c r="VQT118" s="908"/>
      <c r="VQU118" s="908"/>
      <c r="VQV118" s="908"/>
      <c r="VQW118" s="908"/>
      <c r="VQX118" s="908"/>
      <c r="VQY118" s="908"/>
      <c r="VQZ118" s="908"/>
      <c r="VRA118" s="908"/>
      <c r="VRB118" s="908"/>
      <c r="VRC118" s="908"/>
      <c r="VRD118" s="908"/>
      <c r="VRE118" s="908"/>
      <c r="VRF118" s="908"/>
      <c r="VRG118" s="908"/>
      <c r="VRH118" s="908"/>
      <c r="VRI118" s="908"/>
      <c r="VRJ118" s="908"/>
      <c r="VRK118" s="908"/>
      <c r="VRL118" s="908"/>
      <c r="VRM118" s="908"/>
      <c r="VRN118" s="908"/>
      <c r="VRO118" s="908"/>
      <c r="VRP118" s="908"/>
      <c r="VRQ118" s="908"/>
      <c r="VRR118" s="908"/>
      <c r="VRS118" s="908"/>
      <c r="VRT118" s="908"/>
      <c r="VRU118" s="908"/>
      <c r="VRV118" s="908"/>
      <c r="VRW118" s="908"/>
      <c r="VRX118" s="908"/>
      <c r="VRY118" s="908"/>
      <c r="VRZ118" s="908"/>
      <c r="VSA118" s="908"/>
      <c r="VSB118" s="908"/>
      <c r="VSC118" s="908"/>
      <c r="VSD118" s="908"/>
      <c r="VSE118" s="908"/>
      <c r="VSF118" s="908"/>
      <c r="VSG118" s="908"/>
      <c r="VSH118" s="908"/>
      <c r="VSI118" s="908"/>
      <c r="VSJ118" s="908"/>
      <c r="VSK118" s="908"/>
      <c r="VSL118" s="908"/>
      <c r="VSM118" s="908"/>
      <c r="VSN118" s="908"/>
      <c r="VSO118" s="908"/>
      <c r="VSP118" s="908"/>
      <c r="VSQ118" s="908"/>
      <c r="VSR118" s="908"/>
      <c r="VSS118" s="908"/>
      <c r="VST118" s="908"/>
      <c r="VSU118" s="908"/>
      <c r="VSV118" s="908"/>
      <c r="VSW118" s="908"/>
      <c r="VSX118" s="908"/>
      <c r="VSY118" s="908"/>
      <c r="VSZ118" s="908"/>
      <c r="VTA118" s="908"/>
      <c r="VTB118" s="908"/>
      <c r="VTC118" s="908"/>
      <c r="VTD118" s="908"/>
      <c r="VTE118" s="908"/>
      <c r="VTF118" s="908"/>
      <c r="VTG118" s="908"/>
      <c r="VTH118" s="908"/>
      <c r="VTI118" s="908"/>
      <c r="VTJ118" s="908"/>
      <c r="VTK118" s="908"/>
      <c r="VTL118" s="908"/>
      <c r="VTM118" s="908"/>
      <c r="VTN118" s="908"/>
      <c r="VTO118" s="908"/>
      <c r="VTP118" s="908"/>
      <c r="VTQ118" s="908"/>
      <c r="VTR118" s="908"/>
      <c r="VTS118" s="908"/>
      <c r="VTT118" s="908"/>
      <c r="VTU118" s="908"/>
      <c r="VTV118" s="908"/>
      <c r="VTW118" s="908"/>
      <c r="VTX118" s="908"/>
      <c r="VTY118" s="908"/>
      <c r="VTZ118" s="908"/>
      <c r="VUA118" s="908"/>
      <c r="VUB118" s="908"/>
      <c r="VUC118" s="908"/>
      <c r="VUD118" s="908"/>
      <c r="VUE118" s="908"/>
      <c r="VUF118" s="908"/>
      <c r="VUG118" s="908"/>
      <c r="VUH118" s="908"/>
      <c r="VUI118" s="908"/>
      <c r="VUJ118" s="908"/>
      <c r="VUK118" s="908"/>
      <c r="VUL118" s="908"/>
      <c r="VUM118" s="908"/>
      <c r="VUN118" s="908"/>
      <c r="VUO118" s="908"/>
      <c r="VUP118" s="908"/>
      <c r="VUQ118" s="908"/>
      <c r="VUR118" s="908"/>
      <c r="VUS118" s="908"/>
      <c r="VUT118" s="908"/>
      <c r="VUU118" s="908"/>
      <c r="VUV118" s="908"/>
      <c r="VUW118" s="908"/>
      <c r="VUX118" s="908"/>
      <c r="VUY118" s="908"/>
      <c r="VUZ118" s="908"/>
      <c r="VVA118" s="908"/>
      <c r="VVB118" s="908"/>
      <c r="VVC118" s="908"/>
      <c r="VVD118" s="908"/>
      <c r="VVE118" s="908"/>
      <c r="VVF118" s="908"/>
      <c r="VVG118" s="908"/>
      <c r="VVH118" s="908"/>
      <c r="VVI118" s="908"/>
      <c r="VVJ118" s="908"/>
      <c r="VVK118" s="908"/>
      <c r="VVL118" s="908"/>
      <c r="VVM118" s="908"/>
      <c r="VVN118" s="908"/>
      <c r="VVO118" s="908"/>
      <c r="VVP118" s="908"/>
      <c r="VVQ118" s="908"/>
      <c r="VVR118" s="908"/>
      <c r="VVS118" s="908"/>
      <c r="VVT118" s="908"/>
      <c r="VVU118" s="908"/>
      <c r="VVV118" s="908"/>
      <c r="VVW118" s="908"/>
      <c r="VVX118" s="908"/>
      <c r="VVY118" s="908"/>
      <c r="VVZ118" s="908"/>
      <c r="VWA118" s="908"/>
      <c r="VWB118" s="908"/>
      <c r="VWC118" s="908"/>
      <c r="VWD118" s="908"/>
      <c r="VWE118" s="908"/>
      <c r="VWF118" s="908"/>
      <c r="VWG118" s="908"/>
      <c r="VWH118" s="908"/>
      <c r="VWI118" s="908"/>
      <c r="VWJ118" s="908"/>
      <c r="VWK118" s="908"/>
      <c r="VWL118" s="908"/>
      <c r="VWM118" s="908"/>
      <c r="VWN118" s="908"/>
      <c r="VWO118" s="908"/>
      <c r="VWP118" s="908"/>
      <c r="VWQ118" s="908"/>
      <c r="VWR118" s="908"/>
      <c r="VWS118" s="908"/>
      <c r="VWT118" s="908"/>
      <c r="VWU118" s="908"/>
      <c r="VWV118" s="908"/>
      <c r="VWW118" s="908"/>
      <c r="VWX118" s="908"/>
      <c r="VWY118" s="908"/>
      <c r="VWZ118" s="908"/>
      <c r="VXA118" s="908"/>
      <c r="VXB118" s="908"/>
      <c r="VXC118" s="908"/>
      <c r="VXD118" s="908"/>
      <c r="VXE118" s="908"/>
      <c r="VXF118" s="908"/>
      <c r="VXG118" s="908"/>
      <c r="VXH118" s="908"/>
      <c r="VXI118" s="908"/>
      <c r="VXJ118" s="908"/>
      <c r="VXK118" s="908"/>
      <c r="VXL118" s="908"/>
      <c r="VXM118" s="908"/>
      <c r="VXN118" s="908"/>
      <c r="VXO118" s="908"/>
      <c r="VXP118" s="908"/>
      <c r="VXQ118" s="908"/>
      <c r="VXR118" s="908"/>
      <c r="VXS118" s="908"/>
      <c r="VXT118" s="908"/>
      <c r="VXU118" s="908"/>
      <c r="VXV118" s="908"/>
      <c r="VXW118" s="908"/>
      <c r="VXX118" s="908"/>
      <c r="VXY118" s="908"/>
      <c r="VXZ118" s="908"/>
      <c r="VYA118" s="908"/>
      <c r="VYB118" s="908"/>
      <c r="VYC118" s="908"/>
      <c r="VYD118" s="908"/>
      <c r="VYE118" s="908"/>
      <c r="VYF118" s="908"/>
      <c r="VYG118" s="908"/>
      <c r="VYH118" s="908"/>
      <c r="VYI118" s="908"/>
      <c r="VYJ118" s="908"/>
      <c r="VYK118" s="908"/>
      <c r="VYL118" s="908"/>
      <c r="VYM118" s="908"/>
      <c r="VYN118" s="908"/>
      <c r="VYO118" s="908"/>
      <c r="VYP118" s="908"/>
      <c r="VYQ118" s="908"/>
      <c r="VYR118" s="908"/>
      <c r="VYS118" s="908"/>
      <c r="VYT118" s="908"/>
      <c r="VYU118" s="908"/>
      <c r="VYV118" s="908"/>
      <c r="VYW118" s="908"/>
      <c r="VYX118" s="908"/>
      <c r="VYY118" s="908"/>
      <c r="VYZ118" s="908"/>
      <c r="VZA118" s="908"/>
      <c r="VZB118" s="908"/>
      <c r="VZC118" s="908"/>
      <c r="VZD118" s="908"/>
      <c r="VZE118" s="908"/>
      <c r="VZF118" s="908"/>
      <c r="VZG118" s="908"/>
      <c r="VZH118" s="908"/>
      <c r="VZI118" s="908"/>
      <c r="VZJ118" s="908"/>
      <c r="VZK118" s="908"/>
      <c r="VZL118" s="908"/>
      <c r="VZM118" s="908"/>
      <c r="VZN118" s="908"/>
      <c r="VZO118" s="908"/>
      <c r="VZP118" s="908"/>
      <c r="VZQ118" s="908"/>
      <c r="VZR118" s="908"/>
      <c r="VZS118" s="908"/>
      <c r="VZT118" s="908"/>
      <c r="VZU118" s="908"/>
      <c r="VZV118" s="908"/>
      <c r="VZW118" s="908"/>
      <c r="VZX118" s="908"/>
      <c r="VZY118" s="908"/>
      <c r="VZZ118" s="908"/>
      <c r="WAA118" s="908"/>
      <c r="WAB118" s="908"/>
      <c r="WAC118" s="908"/>
      <c r="WAD118" s="908"/>
      <c r="WAE118" s="908"/>
      <c r="WAF118" s="908"/>
      <c r="WAG118" s="908"/>
      <c r="WAH118" s="908"/>
      <c r="WAI118" s="908"/>
      <c r="WAJ118" s="908"/>
      <c r="WAK118" s="908"/>
      <c r="WAL118" s="908"/>
      <c r="WAM118" s="908"/>
      <c r="WAN118" s="908"/>
      <c r="WAO118" s="908"/>
      <c r="WAP118" s="908"/>
      <c r="WAQ118" s="908"/>
      <c r="WAR118" s="908"/>
      <c r="WAS118" s="908"/>
      <c r="WAT118" s="908"/>
      <c r="WAU118" s="908"/>
      <c r="WAV118" s="908"/>
      <c r="WAW118" s="908"/>
      <c r="WAX118" s="908"/>
      <c r="WAY118" s="908"/>
      <c r="WAZ118" s="908"/>
      <c r="WBA118" s="908"/>
      <c r="WBB118" s="908"/>
      <c r="WBC118" s="908"/>
      <c r="WBD118" s="908"/>
      <c r="WBE118" s="908"/>
      <c r="WBF118" s="908"/>
      <c r="WBG118" s="908"/>
      <c r="WBH118" s="908"/>
      <c r="WBI118" s="908"/>
      <c r="WBJ118" s="908"/>
      <c r="WBK118" s="908"/>
      <c r="WBL118" s="908"/>
      <c r="WBM118" s="908"/>
      <c r="WBN118" s="908"/>
      <c r="WBO118" s="908"/>
      <c r="WBP118" s="908"/>
      <c r="WBQ118" s="908"/>
      <c r="WBR118" s="908"/>
      <c r="WBS118" s="908"/>
      <c r="WBT118" s="908"/>
      <c r="WBU118" s="908"/>
      <c r="WBV118" s="908"/>
      <c r="WBW118" s="908"/>
      <c r="WBX118" s="908"/>
      <c r="WBY118" s="908"/>
      <c r="WBZ118" s="908"/>
      <c r="WCA118" s="908"/>
      <c r="WCB118" s="908"/>
      <c r="WCC118" s="908"/>
      <c r="WCD118" s="908"/>
      <c r="WCE118" s="908"/>
      <c r="WCF118" s="908"/>
      <c r="WCG118" s="908"/>
      <c r="WCH118" s="908"/>
      <c r="WCI118" s="908"/>
      <c r="WCJ118" s="908"/>
      <c r="WCK118" s="908"/>
      <c r="WCL118" s="908"/>
      <c r="WCM118" s="908"/>
      <c r="WCN118" s="908"/>
      <c r="WCO118" s="908"/>
      <c r="WCP118" s="908"/>
      <c r="WCQ118" s="908"/>
      <c r="WCR118" s="908"/>
      <c r="WCS118" s="908"/>
      <c r="WCT118" s="908"/>
      <c r="WCU118" s="908"/>
      <c r="WCV118" s="908"/>
      <c r="WCW118" s="908"/>
      <c r="WCX118" s="908"/>
      <c r="WCY118" s="908"/>
      <c r="WCZ118" s="908"/>
      <c r="WDA118" s="908"/>
      <c r="WDB118" s="908"/>
      <c r="WDC118" s="908"/>
      <c r="WDD118" s="908"/>
      <c r="WDE118" s="908"/>
      <c r="WDF118" s="908"/>
      <c r="WDG118" s="908"/>
      <c r="WDH118" s="908"/>
      <c r="WDI118" s="908"/>
      <c r="WDJ118" s="908"/>
      <c r="WDK118" s="908"/>
      <c r="WDL118" s="908"/>
      <c r="WDM118" s="908"/>
      <c r="WDN118" s="908"/>
      <c r="WDO118" s="908"/>
      <c r="WDP118" s="908"/>
      <c r="WDQ118" s="908"/>
      <c r="WDR118" s="908"/>
      <c r="WDS118" s="908"/>
      <c r="WDT118" s="908"/>
      <c r="WDU118" s="908"/>
      <c r="WDV118" s="908"/>
      <c r="WDW118" s="908"/>
      <c r="WDX118" s="908"/>
      <c r="WDY118" s="908"/>
      <c r="WDZ118" s="908"/>
      <c r="WEA118" s="908"/>
      <c r="WEB118" s="908"/>
      <c r="WEC118" s="908"/>
      <c r="WED118" s="908"/>
      <c r="WEE118" s="908"/>
      <c r="WEF118" s="908"/>
      <c r="WEG118" s="908"/>
      <c r="WEH118" s="908"/>
      <c r="WEI118" s="908"/>
      <c r="WEJ118" s="908"/>
      <c r="WEK118" s="908"/>
      <c r="WEL118" s="908"/>
      <c r="WEM118" s="908"/>
      <c r="WEN118" s="908"/>
      <c r="WEO118" s="908"/>
      <c r="WEP118" s="908"/>
      <c r="WEQ118" s="908"/>
      <c r="WER118" s="908"/>
      <c r="WES118" s="908"/>
      <c r="WET118" s="908"/>
      <c r="WEU118" s="908"/>
      <c r="WEV118" s="908"/>
      <c r="WEW118" s="908"/>
      <c r="WEX118" s="908"/>
      <c r="WEY118" s="908"/>
      <c r="WEZ118" s="908"/>
      <c r="WFA118" s="908"/>
      <c r="WFB118" s="908"/>
      <c r="WFC118" s="908"/>
      <c r="WFD118" s="908"/>
      <c r="WFE118" s="908"/>
      <c r="WFF118" s="908"/>
      <c r="WFG118" s="908"/>
      <c r="WFH118" s="908"/>
      <c r="WFI118" s="908"/>
      <c r="WFJ118" s="908"/>
      <c r="WFK118" s="908"/>
      <c r="WFL118" s="908"/>
      <c r="WFM118" s="908"/>
      <c r="WFN118" s="908"/>
      <c r="WFO118" s="908"/>
      <c r="WFP118" s="908"/>
      <c r="WFQ118" s="908"/>
      <c r="WFR118" s="908"/>
      <c r="WFS118" s="908"/>
      <c r="WFT118" s="908"/>
      <c r="WFU118" s="908"/>
      <c r="WFV118" s="908"/>
      <c r="WFW118" s="908"/>
      <c r="WFX118" s="908"/>
      <c r="WFY118" s="908"/>
      <c r="WFZ118" s="908"/>
      <c r="WGA118" s="908"/>
      <c r="WGB118" s="908"/>
      <c r="WGC118" s="908"/>
      <c r="WGD118" s="908"/>
      <c r="WGE118" s="908"/>
      <c r="WGF118" s="908"/>
      <c r="WGG118" s="908"/>
      <c r="WGH118" s="908"/>
      <c r="WGI118" s="908"/>
      <c r="WGJ118" s="908"/>
      <c r="WGK118" s="908"/>
      <c r="WGL118" s="908"/>
      <c r="WGM118" s="908"/>
      <c r="WGN118" s="908"/>
      <c r="WGO118" s="908"/>
      <c r="WGP118" s="908"/>
      <c r="WGQ118" s="908"/>
      <c r="WGR118" s="908"/>
      <c r="WGS118" s="908"/>
      <c r="WGT118" s="908"/>
      <c r="WGU118" s="908"/>
      <c r="WGV118" s="908"/>
      <c r="WGW118" s="908"/>
      <c r="WGX118" s="908"/>
      <c r="WGY118" s="908"/>
      <c r="WGZ118" s="908"/>
      <c r="WHA118" s="908"/>
      <c r="WHB118" s="908"/>
      <c r="WHC118" s="908"/>
      <c r="WHD118" s="908"/>
      <c r="WHE118" s="908"/>
      <c r="WHF118" s="908"/>
      <c r="WHG118" s="908"/>
      <c r="WHH118" s="908"/>
      <c r="WHI118" s="908"/>
      <c r="WHJ118" s="908"/>
      <c r="WHK118" s="908"/>
      <c r="WHL118" s="908"/>
      <c r="WHM118" s="908"/>
      <c r="WHN118" s="908"/>
      <c r="WHO118" s="908"/>
      <c r="WHP118" s="908"/>
      <c r="WHQ118" s="908"/>
      <c r="WHR118" s="908"/>
      <c r="WHS118" s="908"/>
      <c r="WHT118" s="908"/>
      <c r="WHU118" s="908"/>
      <c r="WHV118" s="908"/>
      <c r="WHW118" s="908"/>
      <c r="WHX118" s="908"/>
      <c r="WHY118" s="908"/>
      <c r="WHZ118" s="908"/>
      <c r="WIA118" s="908"/>
      <c r="WIB118" s="908"/>
      <c r="WIC118" s="908"/>
      <c r="WID118" s="908"/>
      <c r="WIE118" s="908"/>
      <c r="WIF118" s="908"/>
      <c r="WIG118" s="908"/>
      <c r="WIH118" s="908"/>
      <c r="WII118" s="908"/>
      <c r="WIJ118" s="908"/>
      <c r="WIK118" s="908"/>
      <c r="WIL118" s="908"/>
      <c r="WIM118" s="908"/>
      <c r="WIN118" s="908"/>
      <c r="WIO118" s="908"/>
      <c r="WIP118" s="908"/>
      <c r="WIQ118" s="908"/>
      <c r="WIR118" s="908"/>
      <c r="WIS118" s="908"/>
      <c r="WIT118" s="908"/>
      <c r="WIU118" s="908"/>
      <c r="WIV118" s="908"/>
      <c r="WIW118" s="908"/>
      <c r="WIX118" s="908"/>
      <c r="WIY118" s="908"/>
      <c r="WIZ118" s="908"/>
      <c r="WJA118" s="908"/>
      <c r="WJB118" s="908"/>
      <c r="WJC118" s="908"/>
      <c r="WJD118" s="908"/>
      <c r="WJE118" s="908"/>
      <c r="WJF118" s="908"/>
      <c r="WJG118" s="908"/>
      <c r="WJH118" s="908"/>
      <c r="WJI118" s="908"/>
      <c r="WJJ118" s="908"/>
      <c r="WJK118" s="908"/>
      <c r="WJL118" s="908"/>
      <c r="WJM118" s="908"/>
      <c r="WJN118" s="908"/>
      <c r="WJO118" s="908"/>
      <c r="WJP118" s="908"/>
      <c r="WJQ118" s="908"/>
      <c r="WJR118" s="908"/>
      <c r="WJS118" s="908"/>
      <c r="WJT118" s="908"/>
      <c r="WJU118" s="908"/>
      <c r="WJV118" s="908"/>
      <c r="WJW118" s="908"/>
      <c r="WJX118" s="908"/>
      <c r="WJY118" s="908"/>
      <c r="WJZ118" s="908"/>
      <c r="WKA118" s="908"/>
      <c r="WKB118" s="908"/>
      <c r="WKC118" s="908"/>
      <c r="WKD118" s="908"/>
      <c r="WKE118" s="908"/>
      <c r="WKF118" s="908"/>
      <c r="WKG118" s="908"/>
      <c r="WKH118" s="908"/>
      <c r="WKI118" s="908"/>
      <c r="WKJ118" s="908"/>
      <c r="WKK118" s="908"/>
      <c r="WKL118" s="908"/>
      <c r="WKM118" s="908"/>
      <c r="WKN118" s="908"/>
      <c r="WKO118" s="908"/>
      <c r="WKP118" s="908"/>
      <c r="WKQ118" s="908"/>
      <c r="WKR118" s="908"/>
      <c r="WKS118" s="908"/>
      <c r="WKT118" s="908"/>
      <c r="WKU118" s="908"/>
      <c r="WKV118" s="908"/>
      <c r="WKW118" s="908"/>
      <c r="WKX118" s="908"/>
      <c r="WKY118" s="908"/>
      <c r="WKZ118" s="908"/>
      <c r="WLA118" s="908"/>
      <c r="WLB118" s="908"/>
      <c r="WLC118" s="908"/>
      <c r="WLD118" s="908"/>
      <c r="WLE118" s="908"/>
      <c r="WLF118" s="908"/>
      <c r="WLG118" s="908"/>
      <c r="WLH118" s="908"/>
      <c r="WLI118" s="908"/>
      <c r="WLJ118" s="908"/>
      <c r="WLK118" s="908"/>
      <c r="WLL118" s="908"/>
      <c r="WLM118" s="908"/>
      <c r="WLN118" s="908"/>
      <c r="WLO118" s="908"/>
      <c r="WLP118" s="908"/>
      <c r="WLQ118" s="908"/>
      <c r="WLR118" s="908"/>
      <c r="WLS118" s="908"/>
      <c r="WLT118" s="908"/>
      <c r="WLU118" s="908"/>
      <c r="WLV118" s="908"/>
      <c r="WLW118" s="908"/>
      <c r="WLX118" s="908"/>
      <c r="WLY118" s="908"/>
      <c r="WLZ118" s="908"/>
      <c r="WMA118" s="908"/>
      <c r="WMB118" s="908"/>
      <c r="WMC118" s="908"/>
      <c r="WMD118" s="908"/>
      <c r="WME118" s="908"/>
      <c r="WMF118" s="908"/>
      <c r="WMG118" s="908"/>
      <c r="WMH118" s="908"/>
      <c r="WMI118" s="908"/>
      <c r="WMJ118" s="908"/>
      <c r="WMK118" s="908"/>
      <c r="WML118" s="908"/>
      <c r="WMM118" s="908"/>
      <c r="WMN118" s="908"/>
      <c r="WMO118" s="908"/>
      <c r="WMP118" s="908"/>
      <c r="WMQ118" s="908"/>
      <c r="WMR118" s="908"/>
      <c r="WMS118" s="908"/>
      <c r="WMT118" s="908"/>
      <c r="WMU118" s="908"/>
      <c r="WMV118" s="908"/>
      <c r="WMW118" s="908"/>
      <c r="WMX118" s="908"/>
      <c r="WMY118" s="908"/>
      <c r="WMZ118" s="908"/>
      <c r="WNA118" s="908"/>
      <c r="WNB118" s="908"/>
      <c r="WNC118" s="908"/>
      <c r="WND118" s="908"/>
      <c r="WNE118" s="908"/>
      <c r="WNF118" s="908"/>
      <c r="WNG118" s="908"/>
      <c r="WNH118" s="908"/>
      <c r="WNI118" s="908"/>
      <c r="WNJ118" s="908"/>
      <c r="WNK118" s="908"/>
      <c r="WNL118" s="908"/>
      <c r="WNM118" s="908"/>
      <c r="WNN118" s="908"/>
      <c r="WNO118" s="908"/>
      <c r="WNP118" s="908"/>
      <c r="WNQ118" s="908"/>
      <c r="WNR118" s="908"/>
      <c r="WNS118" s="908"/>
      <c r="WNT118" s="908"/>
      <c r="WNU118" s="908"/>
      <c r="WNV118" s="908"/>
      <c r="WNW118" s="908"/>
      <c r="WNX118" s="908"/>
      <c r="WNY118" s="908"/>
      <c r="WNZ118" s="908"/>
      <c r="WOA118" s="908"/>
      <c r="WOB118" s="908"/>
      <c r="WOC118" s="908"/>
      <c r="WOD118" s="908"/>
      <c r="WOE118" s="908"/>
      <c r="WOF118" s="908"/>
      <c r="WOG118" s="908"/>
      <c r="WOH118" s="908"/>
      <c r="WOI118" s="908"/>
      <c r="WOJ118" s="908"/>
      <c r="WOK118" s="908"/>
      <c r="WOL118" s="908"/>
      <c r="WOM118" s="908"/>
      <c r="WON118" s="908"/>
      <c r="WOO118" s="908"/>
      <c r="WOP118" s="908"/>
      <c r="WOQ118" s="908"/>
      <c r="WOR118" s="908"/>
      <c r="WOS118" s="908"/>
      <c r="WOT118" s="908"/>
      <c r="WOU118" s="908"/>
      <c r="WOV118" s="908"/>
      <c r="WOW118" s="908"/>
      <c r="WOX118" s="908"/>
      <c r="WOY118" s="908"/>
      <c r="WOZ118" s="908"/>
      <c r="WPA118" s="908"/>
      <c r="WPB118" s="908"/>
      <c r="WPC118" s="908"/>
      <c r="WPD118" s="908"/>
      <c r="WPE118" s="908"/>
      <c r="WPF118" s="908"/>
      <c r="WPG118" s="908"/>
      <c r="WPH118" s="908"/>
      <c r="WPI118" s="908"/>
      <c r="WPJ118" s="908"/>
      <c r="WPK118" s="908"/>
      <c r="WPL118" s="908"/>
      <c r="WPM118" s="908"/>
      <c r="WPN118" s="908"/>
      <c r="WPO118" s="908"/>
      <c r="WPP118" s="908"/>
      <c r="WPQ118" s="908"/>
      <c r="WPR118" s="908"/>
      <c r="WPS118" s="908"/>
      <c r="WPT118" s="908"/>
      <c r="WPU118" s="908"/>
      <c r="WPV118" s="908"/>
      <c r="WPW118" s="908"/>
      <c r="WPX118" s="908"/>
      <c r="WPY118" s="908"/>
      <c r="WPZ118" s="908"/>
      <c r="WQA118" s="908"/>
      <c r="WQB118" s="908"/>
      <c r="WQC118" s="908"/>
      <c r="WQD118" s="908"/>
      <c r="WQE118" s="908"/>
      <c r="WQF118" s="908"/>
      <c r="WQG118" s="908"/>
      <c r="WQH118" s="908"/>
      <c r="WQI118" s="908"/>
      <c r="WQJ118" s="908"/>
      <c r="WQK118" s="908"/>
      <c r="WQL118" s="908"/>
      <c r="WQM118" s="908"/>
      <c r="WQN118" s="908"/>
      <c r="WQO118" s="908"/>
      <c r="WQP118" s="908"/>
      <c r="WQQ118" s="908"/>
      <c r="WQR118" s="908"/>
      <c r="WQS118" s="908"/>
      <c r="WQT118" s="908"/>
      <c r="WQU118" s="908"/>
      <c r="WQV118" s="908"/>
      <c r="WQW118" s="908"/>
      <c r="WQX118" s="908"/>
      <c r="WQY118" s="908"/>
      <c r="WQZ118" s="908"/>
      <c r="WRA118" s="908"/>
      <c r="WRB118" s="908"/>
      <c r="WRC118" s="908"/>
      <c r="WRD118" s="908"/>
      <c r="WRE118" s="908"/>
      <c r="WRF118" s="908"/>
      <c r="WRG118" s="908"/>
      <c r="WRH118" s="908"/>
      <c r="WRI118" s="908"/>
      <c r="WRJ118" s="908"/>
      <c r="WRK118" s="908"/>
      <c r="WRL118" s="908"/>
      <c r="WRM118" s="908"/>
      <c r="WRN118" s="908"/>
      <c r="WRO118" s="908"/>
      <c r="WRP118" s="908"/>
      <c r="WRQ118" s="908"/>
      <c r="WRR118" s="908"/>
      <c r="WRS118" s="908"/>
      <c r="WRT118" s="908"/>
      <c r="WRU118" s="908"/>
      <c r="WRV118" s="908"/>
      <c r="WRW118" s="908"/>
      <c r="WRX118" s="908"/>
      <c r="WRY118" s="908"/>
      <c r="WRZ118" s="908"/>
      <c r="WSA118" s="908"/>
      <c r="WSB118" s="908"/>
      <c r="WSC118" s="908"/>
      <c r="WSD118" s="908"/>
      <c r="WSE118" s="908"/>
      <c r="WSF118" s="908"/>
      <c r="WSG118" s="908"/>
      <c r="WSH118" s="908"/>
      <c r="WSI118" s="908"/>
      <c r="WSJ118" s="908"/>
      <c r="WSK118" s="908"/>
      <c r="WSL118" s="908"/>
      <c r="WSM118" s="908"/>
      <c r="WSN118" s="908"/>
      <c r="WSO118" s="908"/>
      <c r="WSP118" s="908"/>
      <c r="WSQ118" s="908"/>
      <c r="WSR118" s="908"/>
      <c r="WSS118" s="908"/>
      <c r="WST118" s="908"/>
      <c r="WSU118" s="908"/>
      <c r="WSV118" s="908"/>
      <c r="WSW118" s="908"/>
      <c r="WSX118" s="908"/>
      <c r="WSY118" s="908"/>
      <c r="WSZ118" s="908"/>
      <c r="WTA118" s="908"/>
      <c r="WTB118" s="908"/>
      <c r="WTC118" s="908"/>
      <c r="WTD118" s="908"/>
      <c r="WTE118" s="908"/>
      <c r="WTF118" s="908"/>
      <c r="WTG118" s="908"/>
      <c r="WTH118" s="908"/>
      <c r="WTI118" s="908"/>
      <c r="WTJ118" s="908"/>
      <c r="WTK118" s="908"/>
      <c r="WTL118" s="908"/>
      <c r="WTM118" s="908"/>
      <c r="WTN118" s="908"/>
      <c r="WTO118" s="908"/>
      <c r="WTP118" s="908"/>
      <c r="WTQ118" s="908"/>
      <c r="WTR118" s="908"/>
      <c r="WTS118" s="908"/>
      <c r="WTT118" s="908"/>
      <c r="WTU118" s="908"/>
      <c r="WTV118" s="908"/>
      <c r="WTW118" s="908"/>
      <c r="WTX118" s="908"/>
      <c r="WTY118" s="908"/>
      <c r="WTZ118" s="908"/>
      <c r="WUA118" s="908"/>
      <c r="WUB118" s="908"/>
      <c r="WUC118" s="908"/>
      <c r="WUD118" s="908"/>
      <c r="WUE118" s="908"/>
      <c r="WUF118" s="908"/>
      <c r="WUG118" s="908"/>
      <c r="WUH118" s="908"/>
      <c r="WUI118" s="908"/>
      <c r="WUJ118" s="908"/>
      <c r="WUK118" s="908"/>
      <c r="WUL118" s="908"/>
      <c r="WUM118" s="908"/>
      <c r="WUN118" s="908"/>
      <c r="WUO118" s="908"/>
      <c r="WUP118" s="908"/>
      <c r="WUQ118" s="908"/>
      <c r="WUR118" s="908"/>
      <c r="WUS118" s="908"/>
      <c r="WUT118" s="908"/>
      <c r="WUU118" s="908"/>
      <c r="WUV118" s="908"/>
      <c r="WUW118" s="908"/>
      <c r="WUX118" s="908"/>
      <c r="WUY118" s="908"/>
      <c r="WUZ118" s="908"/>
      <c r="WVA118" s="908"/>
      <c r="WVB118" s="908"/>
      <c r="WVC118" s="908"/>
      <c r="WVD118" s="908"/>
      <c r="WVE118" s="908"/>
      <c r="WVF118" s="908"/>
      <c r="WVG118" s="908"/>
      <c r="WVH118" s="908"/>
      <c r="WVI118" s="908"/>
      <c r="WVJ118" s="908"/>
      <c r="WVK118" s="908"/>
      <c r="WVL118" s="908"/>
      <c r="WVM118" s="908"/>
      <c r="WVN118" s="908"/>
      <c r="WVO118" s="908"/>
      <c r="WVP118" s="908"/>
      <c r="WVQ118" s="908"/>
      <c r="WVR118" s="908"/>
      <c r="WVS118" s="908"/>
      <c r="WVT118" s="908"/>
      <c r="WVU118" s="908"/>
      <c r="WVV118" s="908"/>
      <c r="WVW118" s="908"/>
      <c r="WVX118" s="908"/>
      <c r="WVY118" s="908"/>
      <c r="WVZ118" s="908"/>
      <c r="WWA118" s="908"/>
      <c r="WWB118" s="908"/>
      <c r="WWC118" s="908"/>
    </row>
    <row r="119" spans="1:16149" s="921" customFormat="1" ht="24.95" customHeight="1">
      <c r="A119" s="899" t="s">
        <v>510</v>
      </c>
      <c r="B119" s="736" t="s">
        <v>392</v>
      </c>
      <c r="C119" s="743" t="s">
        <v>117</v>
      </c>
      <c r="D119" s="738">
        <v>20564</v>
      </c>
      <c r="E119" s="738">
        <v>35993</v>
      </c>
      <c r="F119" s="915">
        <f t="shared" ca="1" si="16"/>
        <v>21.574218906012181</v>
      </c>
      <c r="G119" s="916">
        <f t="shared" si="12"/>
        <v>42479</v>
      </c>
      <c r="H119" s="917">
        <f>30253</f>
        <v>30253</v>
      </c>
      <c r="I119" s="741" t="s">
        <v>140</v>
      </c>
      <c r="J119" s="741" t="s">
        <v>140</v>
      </c>
      <c r="K119" s="924">
        <v>8</v>
      </c>
      <c r="L119" s="443">
        <f t="shared" si="20"/>
        <v>15</v>
      </c>
      <c r="M119" s="443">
        <f t="shared" si="20"/>
        <v>15</v>
      </c>
      <c r="N119" s="902"/>
      <c r="O119" s="902"/>
      <c r="P119" s="903">
        <f t="shared" si="17"/>
        <v>43739.212592999997</v>
      </c>
      <c r="Q119" s="443">
        <f t="shared" si="14"/>
        <v>21</v>
      </c>
      <c r="R119" s="904">
        <v>20</v>
      </c>
      <c r="S119" s="904">
        <v>35</v>
      </c>
      <c r="T119" s="904">
        <f>+$R$16+1*1.5</f>
        <v>21.5</v>
      </c>
      <c r="U119" s="903">
        <f t="shared" si="15"/>
        <v>650439.5</v>
      </c>
      <c r="V119" s="918"/>
      <c r="W119" s="919"/>
      <c r="X119" s="920"/>
    </row>
    <row r="120" spans="1:16149" s="921" customFormat="1" ht="24.95" customHeight="1">
      <c r="A120" s="899" t="s">
        <v>470</v>
      </c>
      <c r="B120" s="736" t="s">
        <v>942</v>
      </c>
      <c r="C120" s="743" t="s">
        <v>117</v>
      </c>
      <c r="D120" s="738">
        <v>21424</v>
      </c>
      <c r="E120" s="738">
        <v>36474</v>
      </c>
      <c r="F120" s="915">
        <f t="shared" ca="1" si="16"/>
        <v>20.256410686834098</v>
      </c>
      <c r="G120" s="916">
        <f t="shared" si="12"/>
        <v>43339</v>
      </c>
      <c r="H120" s="917">
        <f>29156</f>
        <v>29156</v>
      </c>
      <c r="I120" s="741" t="s">
        <v>140</v>
      </c>
      <c r="J120" s="741" t="s">
        <v>140</v>
      </c>
      <c r="K120" s="924">
        <v>5</v>
      </c>
      <c r="L120" s="443">
        <f t="shared" si="20"/>
        <v>15</v>
      </c>
      <c r="M120" s="443">
        <f t="shared" si="20"/>
        <v>15</v>
      </c>
      <c r="N120" s="902"/>
      <c r="O120" s="902"/>
      <c r="P120" s="903">
        <f t="shared" si="17"/>
        <v>42153.190836000002</v>
      </c>
      <c r="Q120" s="443">
        <f t="shared" si="14"/>
        <v>20</v>
      </c>
      <c r="R120" s="904">
        <v>20</v>
      </c>
      <c r="S120" s="904">
        <v>35</v>
      </c>
      <c r="T120" s="904">
        <f t="shared" ref="T120:T131" si="21">+Q120*1</f>
        <v>20</v>
      </c>
      <c r="U120" s="903">
        <f t="shared" si="15"/>
        <v>583120</v>
      </c>
      <c r="V120" s="918"/>
      <c r="W120" s="919"/>
      <c r="X120" s="920"/>
      <c r="Y120" s="908"/>
      <c r="Z120" s="908"/>
      <c r="AA120" s="908"/>
      <c r="AB120" s="908"/>
      <c r="AC120" s="908"/>
      <c r="AD120" s="908"/>
      <c r="AE120" s="908"/>
      <c r="AF120" s="908"/>
      <c r="AG120" s="908"/>
      <c r="AH120" s="908"/>
      <c r="AI120" s="908"/>
      <c r="AJ120" s="908"/>
      <c r="AK120" s="908"/>
      <c r="AL120" s="908"/>
      <c r="AM120" s="908"/>
      <c r="AN120" s="908"/>
      <c r="AO120" s="908"/>
      <c r="AP120" s="908"/>
      <c r="AQ120" s="908"/>
      <c r="AR120" s="908"/>
      <c r="AS120" s="908"/>
      <c r="AT120" s="908"/>
      <c r="AU120" s="908"/>
      <c r="AV120" s="908"/>
      <c r="AW120" s="908"/>
      <c r="AX120" s="908"/>
      <c r="AY120" s="908"/>
      <c r="AZ120" s="908"/>
      <c r="BA120" s="908"/>
      <c r="BB120" s="908"/>
      <c r="BC120" s="908"/>
      <c r="BD120" s="908"/>
      <c r="BE120" s="908"/>
      <c r="BF120" s="908"/>
      <c r="BG120" s="908"/>
      <c r="BH120" s="908"/>
      <c r="BI120" s="908"/>
      <c r="BJ120" s="908"/>
      <c r="BK120" s="908"/>
      <c r="BL120" s="908"/>
      <c r="BM120" s="908"/>
      <c r="BN120" s="908"/>
      <c r="BO120" s="908"/>
      <c r="BP120" s="908"/>
      <c r="BQ120" s="908"/>
      <c r="BR120" s="908"/>
      <c r="BS120" s="908"/>
      <c r="BT120" s="908"/>
      <c r="BU120" s="908"/>
      <c r="BV120" s="908"/>
      <c r="BW120" s="908"/>
      <c r="BX120" s="908"/>
      <c r="BY120" s="908"/>
      <c r="BZ120" s="908"/>
      <c r="CA120" s="908"/>
      <c r="CB120" s="908"/>
      <c r="CC120" s="908"/>
      <c r="CD120" s="908"/>
      <c r="CE120" s="908"/>
      <c r="CF120" s="908"/>
      <c r="CG120" s="908"/>
      <c r="CH120" s="908"/>
      <c r="CI120" s="908"/>
      <c r="CJ120" s="908"/>
      <c r="CK120" s="908"/>
      <c r="CL120" s="908"/>
      <c r="CM120" s="908"/>
      <c r="CN120" s="908"/>
      <c r="CO120" s="908"/>
      <c r="CP120" s="908"/>
      <c r="CQ120" s="908"/>
      <c r="CR120" s="908"/>
      <c r="CS120" s="908"/>
      <c r="CT120" s="908"/>
      <c r="CU120" s="908"/>
      <c r="CV120" s="908"/>
      <c r="CW120" s="908"/>
      <c r="CX120" s="908"/>
      <c r="CY120" s="908"/>
      <c r="CZ120" s="908"/>
      <c r="DA120" s="908"/>
      <c r="DB120" s="908"/>
      <c r="DC120" s="908"/>
      <c r="DD120" s="908"/>
      <c r="DE120" s="908"/>
      <c r="DF120" s="908"/>
      <c r="DG120" s="908"/>
      <c r="DH120" s="908"/>
      <c r="DI120" s="908"/>
      <c r="DJ120" s="908"/>
      <c r="DK120" s="908"/>
      <c r="DL120" s="908"/>
      <c r="DM120" s="908"/>
      <c r="DN120" s="908"/>
      <c r="DO120" s="908"/>
      <c r="DP120" s="908"/>
      <c r="DQ120" s="908"/>
      <c r="DR120" s="908"/>
      <c r="DS120" s="908"/>
      <c r="DT120" s="908"/>
      <c r="DU120" s="908"/>
      <c r="DV120" s="908"/>
      <c r="DW120" s="908"/>
      <c r="DX120" s="908"/>
      <c r="DY120" s="908"/>
      <c r="DZ120" s="908"/>
      <c r="EA120" s="908"/>
      <c r="EB120" s="908"/>
      <c r="EC120" s="908"/>
      <c r="ED120" s="908"/>
      <c r="EE120" s="908"/>
      <c r="EF120" s="908"/>
      <c r="EG120" s="908"/>
      <c r="EH120" s="908"/>
      <c r="EI120" s="908"/>
      <c r="EJ120" s="908"/>
      <c r="EK120" s="908"/>
      <c r="EL120" s="908"/>
      <c r="EM120" s="908"/>
      <c r="EN120" s="908"/>
      <c r="EO120" s="908"/>
      <c r="EP120" s="908"/>
      <c r="EQ120" s="908"/>
      <c r="ER120" s="908"/>
      <c r="ES120" s="908"/>
      <c r="ET120" s="908"/>
      <c r="EU120" s="908"/>
      <c r="EV120" s="908"/>
      <c r="EW120" s="908"/>
      <c r="EX120" s="908"/>
      <c r="EY120" s="908"/>
      <c r="EZ120" s="908"/>
      <c r="FA120" s="908"/>
      <c r="FB120" s="908"/>
      <c r="FC120" s="908"/>
      <c r="FD120" s="908"/>
      <c r="FE120" s="908"/>
      <c r="FF120" s="908"/>
      <c r="FG120" s="908"/>
      <c r="FH120" s="908"/>
      <c r="FI120" s="908"/>
      <c r="FJ120" s="908"/>
      <c r="FK120" s="908"/>
      <c r="FL120" s="908"/>
      <c r="FM120" s="908"/>
      <c r="FN120" s="908"/>
      <c r="FO120" s="908"/>
      <c r="FP120" s="908"/>
      <c r="FQ120" s="908"/>
      <c r="FR120" s="908"/>
      <c r="FS120" s="908"/>
      <c r="FT120" s="908"/>
      <c r="FU120" s="908"/>
      <c r="FV120" s="908"/>
      <c r="FW120" s="908"/>
      <c r="FX120" s="908"/>
      <c r="FY120" s="908"/>
      <c r="FZ120" s="908"/>
      <c r="GA120" s="908"/>
      <c r="GB120" s="908"/>
      <c r="GC120" s="908"/>
      <c r="GD120" s="908"/>
      <c r="GE120" s="908"/>
      <c r="GF120" s="908"/>
      <c r="GG120" s="908"/>
      <c r="GH120" s="908"/>
      <c r="GI120" s="908"/>
      <c r="GJ120" s="908"/>
      <c r="GK120" s="908"/>
      <c r="GL120" s="908"/>
      <c r="GM120" s="908"/>
      <c r="GN120" s="908"/>
      <c r="GO120" s="908"/>
      <c r="GP120" s="908"/>
      <c r="GQ120" s="908"/>
      <c r="GR120" s="908"/>
      <c r="GS120" s="908"/>
      <c r="GT120" s="908"/>
      <c r="GU120" s="908"/>
      <c r="GV120" s="908"/>
      <c r="GW120" s="908"/>
      <c r="GX120" s="908"/>
      <c r="GY120" s="908"/>
      <c r="GZ120" s="908"/>
      <c r="HA120" s="908"/>
      <c r="HB120" s="908"/>
      <c r="HC120" s="908"/>
      <c r="HD120" s="908"/>
      <c r="HE120" s="908"/>
      <c r="HF120" s="908"/>
      <c r="HG120" s="908"/>
      <c r="HH120" s="908"/>
      <c r="HI120" s="908"/>
      <c r="HJ120" s="908"/>
      <c r="HK120" s="908"/>
      <c r="HL120" s="908"/>
      <c r="HM120" s="908"/>
      <c r="HN120" s="908"/>
      <c r="HO120" s="908"/>
      <c r="HP120" s="908"/>
      <c r="HQ120" s="908"/>
      <c r="HR120" s="908"/>
      <c r="HS120" s="908"/>
      <c r="HT120" s="908"/>
      <c r="HU120" s="908"/>
      <c r="HV120" s="908"/>
      <c r="HW120" s="908"/>
      <c r="HX120" s="908"/>
      <c r="HY120" s="908"/>
      <c r="HZ120" s="908"/>
      <c r="IA120" s="908"/>
      <c r="IB120" s="908"/>
      <c r="IC120" s="908"/>
      <c r="ID120" s="908"/>
      <c r="IE120" s="908"/>
      <c r="IF120" s="908"/>
      <c r="IG120" s="908"/>
      <c r="IH120" s="908"/>
      <c r="II120" s="908"/>
      <c r="IJ120" s="908"/>
      <c r="IK120" s="908"/>
      <c r="IL120" s="908"/>
      <c r="IM120" s="908"/>
      <c r="IN120" s="908"/>
      <c r="IO120" s="908"/>
      <c r="IP120" s="908"/>
      <c r="IQ120" s="908"/>
      <c r="IR120" s="908"/>
      <c r="IS120" s="908"/>
      <c r="IT120" s="908"/>
      <c r="IU120" s="908"/>
      <c r="IV120" s="908"/>
      <c r="IW120" s="908"/>
      <c r="IX120" s="908"/>
      <c r="IY120" s="908"/>
      <c r="IZ120" s="908"/>
      <c r="JA120" s="908"/>
      <c r="JB120" s="908"/>
      <c r="JC120" s="908"/>
      <c r="JD120" s="908"/>
      <c r="JE120" s="908"/>
      <c r="JF120" s="908"/>
      <c r="JG120" s="908"/>
      <c r="JH120" s="908"/>
      <c r="JI120" s="908"/>
      <c r="JJ120" s="908"/>
      <c r="JK120" s="908"/>
      <c r="JL120" s="908"/>
      <c r="JM120" s="908"/>
      <c r="JN120" s="908"/>
      <c r="JO120" s="908"/>
      <c r="JP120" s="908"/>
      <c r="JQ120" s="908"/>
      <c r="JR120" s="908"/>
      <c r="JS120" s="908"/>
      <c r="JT120" s="908"/>
      <c r="JU120" s="908"/>
      <c r="JV120" s="908"/>
      <c r="JW120" s="908"/>
      <c r="JX120" s="908"/>
      <c r="JY120" s="908"/>
      <c r="JZ120" s="908"/>
      <c r="KA120" s="908"/>
      <c r="KB120" s="908"/>
      <c r="KC120" s="908"/>
      <c r="KD120" s="908"/>
      <c r="KE120" s="908"/>
      <c r="KF120" s="908"/>
      <c r="KG120" s="908"/>
      <c r="KH120" s="908"/>
      <c r="KI120" s="908"/>
      <c r="KJ120" s="908"/>
      <c r="KK120" s="908"/>
      <c r="KL120" s="908"/>
      <c r="KM120" s="908"/>
      <c r="KN120" s="908"/>
      <c r="KO120" s="908"/>
      <c r="KP120" s="908"/>
      <c r="KQ120" s="908"/>
      <c r="KR120" s="908"/>
      <c r="KS120" s="908"/>
      <c r="KT120" s="908"/>
      <c r="KU120" s="908"/>
      <c r="KV120" s="908"/>
      <c r="KW120" s="908"/>
      <c r="KX120" s="908"/>
      <c r="KY120" s="908"/>
      <c r="KZ120" s="908"/>
      <c r="LA120" s="908"/>
      <c r="LB120" s="908"/>
      <c r="LC120" s="908"/>
      <c r="LD120" s="908"/>
      <c r="LE120" s="908"/>
      <c r="LF120" s="908"/>
      <c r="LG120" s="908"/>
      <c r="LH120" s="908"/>
      <c r="LI120" s="908"/>
      <c r="LJ120" s="908"/>
      <c r="LK120" s="908"/>
      <c r="LL120" s="908"/>
      <c r="LM120" s="908"/>
      <c r="LN120" s="908"/>
      <c r="LO120" s="908"/>
      <c r="LP120" s="908"/>
      <c r="LQ120" s="908"/>
      <c r="LR120" s="908"/>
      <c r="LS120" s="908"/>
      <c r="LT120" s="908"/>
      <c r="LU120" s="908"/>
      <c r="LV120" s="908"/>
      <c r="LW120" s="908"/>
      <c r="LX120" s="908"/>
      <c r="LY120" s="908"/>
      <c r="LZ120" s="908"/>
      <c r="MA120" s="908"/>
      <c r="MB120" s="908"/>
      <c r="MC120" s="908"/>
      <c r="MD120" s="908"/>
      <c r="ME120" s="908"/>
      <c r="MF120" s="908"/>
      <c r="MG120" s="908"/>
      <c r="MH120" s="908"/>
      <c r="MI120" s="908"/>
      <c r="MJ120" s="908"/>
      <c r="MK120" s="908"/>
      <c r="ML120" s="908"/>
      <c r="MM120" s="908"/>
      <c r="MN120" s="908"/>
      <c r="MO120" s="908"/>
      <c r="MP120" s="908"/>
      <c r="MQ120" s="908"/>
      <c r="MR120" s="908"/>
      <c r="MS120" s="908"/>
      <c r="MT120" s="908"/>
      <c r="MU120" s="908"/>
      <c r="MV120" s="908"/>
      <c r="MW120" s="908"/>
      <c r="MX120" s="908"/>
      <c r="MY120" s="908"/>
      <c r="MZ120" s="908"/>
      <c r="NA120" s="908"/>
      <c r="NB120" s="908"/>
      <c r="NC120" s="908"/>
      <c r="ND120" s="908"/>
      <c r="NE120" s="908"/>
      <c r="NF120" s="908"/>
      <c r="NG120" s="908"/>
      <c r="NH120" s="908"/>
      <c r="NI120" s="908"/>
      <c r="NJ120" s="908"/>
      <c r="NK120" s="908"/>
      <c r="NL120" s="908"/>
      <c r="NM120" s="908"/>
      <c r="NN120" s="908"/>
      <c r="NO120" s="908"/>
      <c r="NP120" s="908"/>
      <c r="NQ120" s="908"/>
      <c r="NR120" s="908"/>
      <c r="NS120" s="908"/>
      <c r="NT120" s="908"/>
      <c r="NU120" s="908"/>
      <c r="NV120" s="908"/>
      <c r="NW120" s="908"/>
      <c r="NX120" s="908"/>
      <c r="NY120" s="908"/>
      <c r="NZ120" s="908"/>
      <c r="OA120" s="908"/>
      <c r="OB120" s="908"/>
      <c r="OC120" s="908"/>
      <c r="OD120" s="908"/>
      <c r="OE120" s="908"/>
      <c r="OF120" s="908"/>
      <c r="OG120" s="908"/>
      <c r="OH120" s="908"/>
      <c r="OI120" s="908"/>
      <c r="OJ120" s="908"/>
      <c r="OK120" s="908"/>
      <c r="OL120" s="908"/>
      <c r="OM120" s="908"/>
      <c r="ON120" s="908"/>
      <c r="OO120" s="908"/>
      <c r="OP120" s="908"/>
      <c r="OQ120" s="908"/>
      <c r="OR120" s="908"/>
      <c r="OS120" s="908"/>
      <c r="OT120" s="908"/>
      <c r="OU120" s="908"/>
      <c r="OV120" s="908"/>
      <c r="OW120" s="908"/>
      <c r="OX120" s="908"/>
      <c r="OY120" s="908"/>
      <c r="OZ120" s="908"/>
      <c r="PA120" s="908"/>
      <c r="PB120" s="908"/>
      <c r="PC120" s="908"/>
      <c r="PD120" s="908"/>
      <c r="PE120" s="908"/>
      <c r="PF120" s="908"/>
      <c r="PG120" s="908"/>
      <c r="PH120" s="908"/>
      <c r="PI120" s="908"/>
      <c r="PJ120" s="908"/>
      <c r="PK120" s="908"/>
      <c r="PL120" s="908"/>
      <c r="PM120" s="908"/>
      <c r="PN120" s="908"/>
      <c r="PO120" s="908"/>
      <c r="PP120" s="908"/>
      <c r="PQ120" s="908"/>
      <c r="PR120" s="908"/>
      <c r="PS120" s="908"/>
      <c r="PT120" s="908"/>
      <c r="PU120" s="908"/>
      <c r="PV120" s="908"/>
      <c r="PW120" s="908"/>
      <c r="PX120" s="908"/>
      <c r="PY120" s="908"/>
      <c r="PZ120" s="908"/>
      <c r="QA120" s="908"/>
      <c r="QB120" s="908"/>
      <c r="QC120" s="908"/>
      <c r="QD120" s="908"/>
      <c r="QE120" s="908"/>
      <c r="QF120" s="908"/>
      <c r="QG120" s="908"/>
      <c r="QH120" s="908"/>
      <c r="QI120" s="908"/>
      <c r="QJ120" s="908"/>
      <c r="QK120" s="908"/>
      <c r="QL120" s="908"/>
      <c r="QM120" s="908"/>
      <c r="QN120" s="908"/>
      <c r="QO120" s="908"/>
      <c r="QP120" s="908"/>
      <c r="QQ120" s="908"/>
      <c r="QR120" s="908"/>
      <c r="QS120" s="908"/>
      <c r="QT120" s="908"/>
      <c r="QU120" s="908"/>
      <c r="QV120" s="908"/>
      <c r="QW120" s="908"/>
      <c r="QX120" s="908"/>
      <c r="QY120" s="908"/>
      <c r="QZ120" s="908"/>
      <c r="RA120" s="908"/>
      <c r="RB120" s="908"/>
      <c r="RC120" s="908"/>
      <c r="RD120" s="908"/>
      <c r="RE120" s="908"/>
      <c r="RF120" s="908"/>
      <c r="RG120" s="908"/>
      <c r="RH120" s="908"/>
      <c r="RI120" s="908"/>
      <c r="RJ120" s="908"/>
      <c r="RK120" s="908"/>
      <c r="RL120" s="908"/>
      <c r="RM120" s="908"/>
      <c r="RN120" s="908"/>
      <c r="RO120" s="908"/>
      <c r="RP120" s="908"/>
      <c r="RQ120" s="908"/>
      <c r="RR120" s="908"/>
      <c r="RS120" s="908"/>
      <c r="RT120" s="908"/>
      <c r="RU120" s="908"/>
      <c r="RV120" s="908"/>
      <c r="RW120" s="908"/>
      <c r="RX120" s="908"/>
      <c r="RY120" s="908"/>
      <c r="RZ120" s="908"/>
      <c r="SA120" s="908"/>
      <c r="SB120" s="908"/>
      <c r="SC120" s="908"/>
      <c r="SD120" s="908"/>
      <c r="SE120" s="908"/>
      <c r="SF120" s="908"/>
      <c r="SG120" s="908"/>
      <c r="SH120" s="908"/>
      <c r="SI120" s="908"/>
      <c r="SJ120" s="908"/>
      <c r="SK120" s="908"/>
      <c r="SL120" s="908"/>
      <c r="SM120" s="908"/>
      <c r="SN120" s="908"/>
      <c r="SO120" s="908"/>
      <c r="SP120" s="908"/>
      <c r="SQ120" s="908"/>
      <c r="SR120" s="908"/>
      <c r="SS120" s="908"/>
      <c r="ST120" s="908"/>
      <c r="SU120" s="908"/>
      <c r="SV120" s="908"/>
      <c r="SW120" s="908"/>
      <c r="SX120" s="908"/>
      <c r="SY120" s="908"/>
      <c r="SZ120" s="908"/>
      <c r="TA120" s="908"/>
      <c r="TB120" s="908"/>
      <c r="TC120" s="908"/>
      <c r="TD120" s="908"/>
      <c r="TE120" s="908"/>
      <c r="TF120" s="908"/>
      <c r="TG120" s="908"/>
      <c r="TH120" s="908"/>
      <c r="TI120" s="908"/>
      <c r="TJ120" s="908"/>
      <c r="TK120" s="908"/>
      <c r="TL120" s="908"/>
      <c r="TM120" s="908"/>
      <c r="TN120" s="908"/>
      <c r="TO120" s="908"/>
      <c r="TP120" s="908"/>
      <c r="TQ120" s="908"/>
      <c r="TR120" s="908"/>
      <c r="TS120" s="908"/>
      <c r="TT120" s="908"/>
      <c r="TU120" s="908"/>
      <c r="TV120" s="908"/>
      <c r="TW120" s="908"/>
      <c r="TX120" s="908"/>
      <c r="TY120" s="908"/>
      <c r="TZ120" s="908"/>
      <c r="UA120" s="908"/>
      <c r="UB120" s="908"/>
      <c r="UC120" s="908"/>
      <c r="UD120" s="908"/>
      <c r="UE120" s="908"/>
      <c r="UF120" s="908"/>
      <c r="UG120" s="908"/>
      <c r="UH120" s="908"/>
      <c r="UI120" s="908"/>
      <c r="UJ120" s="908"/>
      <c r="UK120" s="908"/>
      <c r="UL120" s="908"/>
      <c r="UM120" s="908"/>
      <c r="UN120" s="908"/>
      <c r="UO120" s="908"/>
      <c r="UP120" s="908"/>
      <c r="UQ120" s="908"/>
      <c r="UR120" s="908"/>
      <c r="US120" s="908"/>
      <c r="UT120" s="908"/>
      <c r="UU120" s="908"/>
      <c r="UV120" s="908"/>
      <c r="UW120" s="908"/>
      <c r="UX120" s="908"/>
      <c r="UY120" s="908"/>
      <c r="UZ120" s="908"/>
      <c r="VA120" s="908"/>
      <c r="VB120" s="908"/>
      <c r="VC120" s="908"/>
      <c r="VD120" s="908"/>
      <c r="VE120" s="908"/>
      <c r="VF120" s="908"/>
      <c r="VG120" s="908"/>
      <c r="VH120" s="908"/>
      <c r="VI120" s="908"/>
      <c r="VJ120" s="908"/>
      <c r="VK120" s="908"/>
      <c r="VL120" s="908"/>
      <c r="VM120" s="908"/>
      <c r="VN120" s="908"/>
      <c r="VO120" s="908"/>
      <c r="VP120" s="908"/>
      <c r="VQ120" s="908"/>
      <c r="VR120" s="908"/>
      <c r="VS120" s="908"/>
      <c r="VT120" s="908"/>
      <c r="VU120" s="908"/>
      <c r="VV120" s="908"/>
      <c r="VW120" s="908"/>
      <c r="VX120" s="908"/>
      <c r="VY120" s="908"/>
      <c r="VZ120" s="908"/>
      <c r="WA120" s="908"/>
      <c r="WB120" s="908"/>
      <c r="WC120" s="908"/>
      <c r="WD120" s="908"/>
      <c r="WE120" s="908"/>
      <c r="WF120" s="908"/>
      <c r="WG120" s="908"/>
      <c r="WH120" s="908"/>
      <c r="WI120" s="908"/>
      <c r="WJ120" s="908"/>
      <c r="WK120" s="908"/>
      <c r="WL120" s="908"/>
      <c r="WM120" s="908"/>
      <c r="WN120" s="908"/>
      <c r="WO120" s="908"/>
      <c r="WP120" s="908"/>
      <c r="WQ120" s="908"/>
      <c r="WR120" s="908"/>
      <c r="WS120" s="908"/>
      <c r="WT120" s="908"/>
      <c r="WU120" s="908"/>
      <c r="WV120" s="908"/>
      <c r="WW120" s="908"/>
      <c r="WX120" s="908"/>
      <c r="WY120" s="908"/>
      <c r="WZ120" s="908"/>
      <c r="XA120" s="908"/>
      <c r="XB120" s="908"/>
      <c r="XC120" s="908"/>
      <c r="XD120" s="908"/>
      <c r="XE120" s="908"/>
      <c r="XF120" s="908"/>
      <c r="XG120" s="908"/>
      <c r="XH120" s="908"/>
      <c r="XI120" s="908"/>
      <c r="XJ120" s="908"/>
      <c r="XK120" s="908"/>
      <c r="XL120" s="908"/>
      <c r="XM120" s="908"/>
      <c r="XN120" s="908"/>
      <c r="XO120" s="908"/>
      <c r="XP120" s="908"/>
      <c r="XQ120" s="908"/>
      <c r="XR120" s="908"/>
      <c r="XS120" s="908"/>
      <c r="XT120" s="908"/>
      <c r="XU120" s="908"/>
      <c r="XV120" s="908"/>
      <c r="XW120" s="908"/>
      <c r="XX120" s="908"/>
      <c r="XY120" s="908"/>
      <c r="XZ120" s="908"/>
      <c r="YA120" s="908"/>
      <c r="YB120" s="908"/>
      <c r="YC120" s="908"/>
      <c r="YD120" s="908"/>
      <c r="YE120" s="908"/>
      <c r="YF120" s="908"/>
      <c r="YG120" s="908"/>
      <c r="YH120" s="908"/>
      <c r="YI120" s="908"/>
      <c r="YJ120" s="908"/>
      <c r="YK120" s="908"/>
      <c r="YL120" s="908"/>
      <c r="YM120" s="908"/>
      <c r="YN120" s="908"/>
      <c r="YO120" s="908"/>
      <c r="YP120" s="908"/>
      <c r="YQ120" s="908"/>
      <c r="YR120" s="908"/>
      <c r="YS120" s="908"/>
      <c r="YT120" s="908"/>
      <c r="YU120" s="908"/>
      <c r="YV120" s="908"/>
      <c r="YW120" s="908"/>
      <c r="YX120" s="908"/>
      <c r="YY120" s="908"/>
      <c r="YZ120" s="908"/>
      <c r="ZA120" s="908"/>
      <c r="ZB120" s="908"/>
      <c r="ZC120" s="908"/>
      <c r="ZD120" s="908"/>
      <c r="ZE120" s="908"/>
      <c r="ZF120" s="908"/>
      <c r="ZG120" s="908"/>
      <c r="ZH120" s="908"/>
      <c r="ZI120" s="908"/>
      <c r="ZJ120" s="908"/>
      <c r="ZK120" s="908"/>
      <c r="ZL120" s="908"/>
      <c r="ZM120" s="908"/>
      <c r="ZN120" s="908"/>
      <c r="ZO120" s="908"/>
      <c r="ZP120" s="908"/>
      <c r="ZQ120" s="908"/>
      <c r="ZR120" s="908"/>
      <c r="ZS120" s="908"/>
      <c r="ZT120" s="908"/>
      <c r="ZU120" s="908"/>
      <c r="ZV120" s="908"/>
      <c r="ZW120" s="908"/>
      <c r="ZX120" s="908"/>
      <c r="ZY120" s="908"/>
      <c r="ZZ120" s="908"/>
      <c r="AAA120" s="908"/>
      <c r="AAB120" s="908"/>
      <c r="AAC120" s="908"/>
      <c r="AAD120" s="908"/>
      <c r="AAE120" s="908"/>
      <c r="AAF120" s="908"/>
      <c r="AAG120" s="908"/>
      <c r="AAH120" s="908"/>
      <c r="AAI120" s="908"/>
      <c r="AAJ120" s="908"/>
      <c r="AAK120" s="908"/>
      <c r="AAL120" s="908"/>
      <c r="AAM120" s="908"/>
      <c r="AAN120" s="908"/>
      <c r="AAO120" s="908"/>
      <c r="AAP120" s="908"/>
      <c r="AAQ120" s="908"/>
      <c r="AAR120" s="908"/>
      <c r="AAS120" s="908"/>
      <c r="AAT120" s="908"/>
      <c r="AAU120" s="908"/>
      <c r="AAV120" s="908"/>
      <c r="AAW120" s="908"/>
      <c r="AAX120" s="908"/>
      <c r="AAY120" s="908"/>
      <c r="AAZ120" s="908"/>
      <c r="ABA120" s="908"/>
      <c r="ABB120" s="908"/>
      <c r="ABC120" s="908"/>
      <c r="ABD120" s="908"/>
      <c r="ABE120" s="908"/>
      <c r="ABF120" s="908"/>
      <c r="ABG120" s="908"/>
      <c r="ABH120" s="908"/>
      <c r="ABI120" s="908"/>
      <c r="ABJ120" s="908"/>
      <c r="ABK120" s="908"/>
      <c r="ABL120" s="908"/>
      <c r="ABM120" s="908"/>
      <c r="ABN120" s="908"/>
      <c r="ABO120" s="908"/>
      <c r="ABP120" s="908"/>
      <c r="ABQ120" s="908"/>
      <c r="ABR120" s="908"/>
      <c r="ABS120" s="908"/>
      <c r="ABT120" s="908"/>
      <c r="ABU120" s="908"/>
      <c r="ABV120" s="908"/>
      <c r="ABW120" s="908"/>
      <c r="ABX120" s="908"/>
      <c r="ABY120" s="908"/>
      <c r="ABZ120" s="908"/>
      <c r="ACA120" s="908"/>
      <c r="ACB120" s="908"/>
      <c r="ACC120" s="908"/>
      <c r="ACD120" s="908"/>
      <c r="ACE120" s="908"/>
      <c r="ACF120" s="908"/>
      <c r="ACG120" s="908"/>
      <c r="ACH120" s="908"/>
      <c r="ACI120" s="908"/>
      <c r="ACJ120" s="908"/>
      <c r="ACK120" s="908"/>
      <c r="ACL120" s="908"/>
      <c r="ACM120" s="908"/>
      <c r="ACN120" s="908"/>
      <c r="ACO120" s="908"/>
      <c r="ACP120" s="908"/>
      <c r="ACQ120" s="908"/>
      <c r="ACR120" s="908"/>
      <c r="ACS120" s="908"/>
      <c r="ACT120" s="908"/>
      <c r="ACU120" s="908"/>
      <c r="ACV120" s="908"/>
      <c r="ACW120" s="908"/>
      <c r="ACX120" s="908"/>
      <c r="ACY120" s="908"/>
      <c r="ACZ120" s="908"/>
      <c r="ADA120" s="908"/>
      <c r="ADB120" s="908"/>
      <c r="ADC120" s="908"/>
      <c r="ADD120" s="908"/>
      <c r="ADE120" s="908"/>
      <c r="ADF120" s="908"/>
      <c r="ADG120" s="908"/>
      <c r="ADH120" s="908"/>
      <c r="ADI120" s="908"/>
      <c r="ADJ120" s="908"/>
      <c r="ADK120" s="908"/>
      <c r="ADL120" s="908"/>
      <c r="ADM120" s="908"/>
      <c r="ADN120" s="908"/>
      <c r="ADO120" s="908"/>
      <c r="ADP120" s="908"/>
      <c r="ADQ120" s="908"/>
      <c r="ADR120" s="908"/>
      <c r="ADS120" s="908"/>
      <c r="ADT120" s="908"/>
      <c r="ADU120" s="908"/>
      <c r="ADV120" s="908"/>
      <c r="ADW120" s="908"/>
      <c r="ADX120" s="908"/>
      <c r="ADY120" s="908"/>
      <c r="ADZ120" s="908"/>
      <c r="AEA120" s="908"/>
      <c r="AEB120" s="908"/>
      <c r="AEC120" s="908"/>
      <c r="AED120" s="908"/>
      <c r="AEE120" s="908"/>
      <c r="AEF120" s="908"/>
      <c r="AEG120" s="908"/>
      <c r="AEH120" s="908"/>
      <c r="AEI120" s="908"/>
      <c r="AEJ120" s="908"/>
      <c r="AEK120" s="908"/>
      <c r="AEL120" s="908"/>
      <c r="AEM120" s="908"/>
      <c r="AEN120" s="908"/>
      <c r="AEO120" s="908"/>
      <c r="AEP120" s="908"/>
      <c r="AEQ120" s="908"/>
      <c r="AER120" s="908"/>
      <c r="AES120" s="908"/>
      <c r="AET120" s="908"/>
      <c r="AEU120" s="908"/>
      <c r="AEV120" s="908"/>
      <c r="AEW120" s="908"/>
      <c r="AEX120" s="908"/>
      <c r="AEY120" s="908"/>
      <c r="AEZ120" s="908"/>
      <c r="AFA120" s="908"/>
      <c r="AFB120" s="908"/>
      <c r="AFC120" s="908"/>
      <c r="AFD120" s="908"/>
      <c r="AFE120" s="908"/>
      <c r="AFF120" s="908"/>
      <c r="AFG120" s="908"/>
      <c r="AFH120" s="908"/>
      <c r="AFI120" s="908"/>
      <c r="AFJ120" s="908"/>
      <c r="AFK120" s="908"/>
      <c r="AFL120" s="908"/>
      <c r="AFM120" s="908"/>
      <c r="AFN120" s="908"/>
      <c r="AFO120" s="908"/>
      <c r="AFP120" s="908"/>
      <c r="AFQ120" s="908"/>
      <c r="AFR120" s="908"/>
      <c r="AFS120" s="908"/>
      <c r="AFT120" s="908"/>
      <c r="AFU120" s="908"/>
      <c r="AFV120" s="908"/>
      <c r="AFW120" s="908"/>
      <c r="AFX120" s="908"/>
      <c r="AFY120" s="908"/>
      <c r="AFZ120" s="908"/>
      <c r="AGA120" s="908"/>
      <c r="AGB120" s="908"/>
      <c r="AGC120" s="908"/>
      <c r="AGD120" s="908"/>
      <c r="AGE120" s="908"/>
      <c r="AGF120" s="908"/>
      <c r="AGG120" s="908"/>
      <c r="AGH120" s="908"/>
      <c r="AGI120" s="908"/>
      <c r="AGJ120" s="908"/>
      <c r="AGK120" s="908"/>
      <c r="AGL120" s="908"/>
      <c r="AGM120" s="908"/>
      <c r="AGN120" s="908"/>
      <c r="AGO120" s="908"/>
      <c r="AGP120" s="908"/>
      <c r="AGQ120" s="908"/>
      <c r="AGR120" s="908"/>
      <c r="AGS120" s="908"/>
      <c r="AGT120" s="908"/>
      <c r="AGU120" s="908"/>
      <c r="AGV120" s="908"/>
      <c r="AGW120" s="908"/>
      <c r="AGX120" s="908"/>
      <c r="AGY120" s="908"/>
      <c r="AGZ120" s="908"/>
      <c r="AHA120" s="908"/>
      <c r="AHB120" s="908"/>
      <c r="AHC120" s="908"/>
      <c r="AHD120" s="908"/>
      <c r="AHE120" s="908"/>
      <c r="AHF120" s="908"/>
      <c r="AHG120" s="908"/>
      <c r="AHH120" s="908"/>
      <c r="AHI120" s="908"/>
      <c r="AHJ120" s="908"/>
      <c r="AHK120" s="908"/>
      <c r="AHL120" s="908"/>
      <c r="AHM120" s="908"/>
      <c r="AHN120" s="908"/>
      <c r="AHO120" s="908"/>
      <c r="AHP120" s="908"/>
      <c r="AHQ120" s="908"/>
      <c r="AHR120" s="908"/>
      <c r="AHS120" s="908"/>
      <c r="AHT120" s="908"/>
      <c r="AHU120" s="908"/>
      <c r="AHV120" s="908"/>
      <c r="AHW120" s="908"/>
      <c r="AHX120" s="908"/>
      <c r="AHY120" s="908"/>
      <c r="AHZ120" s="908"/>
      <c r="AIA120" s="908"/>
      <c r="AIB120" s="908"/>
      <c r="AIC120" s="908"/>
      <c r="AID120" s="908"/>
      <c r="AIE120" s="908"/>
      <c r="AIF120" s="908"/>
      <c r="AIG120" s="908"/>
      <c r="AIH120" s="908"/>
      <c r="AII120" s="908"/>
      <c r="AIJ120" s="908"/>
      <c r="AIK120" s="908"/>
      <c r="AIL120" s="908"/>
      <c r="AIM120" s="908"/>
      <c r="AIN120" s="908"/>
      <c r="AIO120" s="908"/>
      <c r="AIP120" s="908"/>
      <c r="AIQ120" s="908"/>
      <c r="AIR120" s="908"/>
      <c r="AIS120" s="908"/>
      <c r="AIT120" s="908"/>
      <c r="AIU120" s="908"/>
      <c r="AIV120" s="908"/>
      <c r="AIW120" s="908"/>
      <c r="AIX120" s="908"/>
      <c r="AIY120" s="908"/>
      <c r="AIZ120" s="908"/>
      <c r="AJA120" s="908"/>
      <c r="AJB120" s="908"/>
      <c r="AJC120" s="908"/>
      <c r="AJD120" s="908"/>
      <c r="AJE120" s="908"/>
      <c r="AJF120" s="908"/>
      <c r="AJG120" s="908"/>
      <c r="AJH120" s="908"/>
      <c r="AJI120" s="908"/>
      <c r="AJJ120" s="908"/>
      <c r="AJK120" s="908"/>
      <c r="AJL120" s="908"/>
      <c r="AJM120" s="908"/>
      <c r="AJN120" s="908"/>
      <c r="AJO120" s="908"/>
      <c r="AJP120" s="908"/>
      <c r="AJQ120" s="908"/>
      <c r="AJR120" s="908"/>
      <c r="AJS120" s="908"/>
      <c r="AJT120" s="908"/>
      <c r="AJU120" s="908"/>
      <c r="AJV120" s="908"/>
      <c r="AJW120" s="908"/>
      <c r="AJX120" s="908"/>
      <c r="AJY120" s="908"/>
      <c r="AJZ120" s="908"/>
      <c r="AKA120" s="908"/>
      <c r="AKB120" s="908"/>
      <c r="AKC120" s="908"/>
      <c r="AKD120" s="908"/>
      <c r="AKE120" s="908"/>
      <c r="AKF120" s="908"/>
      <c r="AKG120" s="908"/>
      <c r="AKH120" s="908"/>
      <c r="AKI120" s="908"/>
      <c r="AKJ120" s="908"/>
      <c r="AKK120" s="908"/>
      <c r="AKL120" s="908"/>
      <c r="AKM120" s="908"/>
      <c r="AKN120" s="908"/>
      <c r="AKO120" s="908"/>
      <c r="AKP120" s="908"/>
      <c r="AKQ120" s="908"/>
      <c r="AKR120" s="908"/>
      <c r="AKS120" s="908"/>
      <c r="AKT120" s="908"/>
      <c r="AKU120" s="908"/>
      <c r="AKV120" s="908"/>
      <c r="AKW120" s="908"/>
      <c r="AKX120" s="908"/>
      <c r="AKY120" s="908"/>
      <c r="AKZ120" s="908"/>
      <c r="ALA120" s="908"/>
      <c r="ALB120" s="908"/>
      <c r="ALC120" s="908"/>
      <c r="ALD120" s="908"/>
      <c r="ALE120" s="908"/>
      <c r="ALF120" s="908"/>
      <c r="ALG120" s="908"/>
      <c r="ALH120" s="908"/>
      <c r="ALI120" s="908"/>
      <c r="ALJ120" s="908"/>
      <c r="ALK120" s="908"/>
      <c r="ALL120" s="908"/>
      <c r="ALM120" s="908"/>
      <c r="ALN120" s="908"/>
      <c r="ALO120" s="908"/>
      <c r="ALP120" s="908"/>
      <c r="ALQ120" s="908"/>
      <c r="ALR120" s="908"/>
      <c r="ALS120" s="908"/>
      <c r="ALT120" s="908"/>
      <c r="ALU120" s="908"/>
      <c r="ALV120" s="908"/>
      <c r="ALW120" s="908"/>
      <c r="ALX120" s="908"/>
      <c r="ALY120" s="908"/>
      <c r="ALZ120" s="908"/>
      <c r="AMA120" s="908"/>
      <c r="AMB120" s="908"/>
      <c r="AMC120" s="908"/>
      <c r="AMD120" s="908"/>
      <c r="AME120" s="908"/>
      <c r="AMF120" s="908"/>
      <c r="AMG120" s="908"/>
      <c r="AMH120" s="908"/>
      <c r="AMI120" s="908"/>
      <c r="AMJ120" s="908"/>
      <c r="AMK120" s="908"/>
      <c r="AML120" s="908"/>
      <c r="AMM120" s="908"/>
      <c r="AMN120" s="908"/>
      <c r="AMO120" s="908"/>
      <c r="AMP120" s="908"/>
      <c r="AMQ120" s="908"/>
      <c r="AMR120" s="908"/>
      <c r="AMS120" s="908"/>
      <c r="AMT120" s="908"/>
      <c r="AMU120" s="908"/>
      <c r="AMV120" s="908"/>
      <c r="AMW120" s="908"/>
      <c r="AMX120" s="908"/>
      <c r="AMY120" s="908"/>
      <c r="AMZ120" s="908"/>
      <c r="ANA120" s="908"/>
      <c r="ANB120" s="908"/>
      <c r="ANC120" s="908"/>
      <c r="AND120" s="908"/>
      <c r="ANE120" s="908"/>
      <c r="ANF120" s="908"/>
      <c r="ANG120" s="908"/>
      <c r="ANH120" s="908"/>
      <c r="ANI120" s="908"/>
      <c r="ANJ120" s="908"/>
      <c r="ANK120" s="908"/>
      <c r="ANL120" s="908"/>
      <c r="ANM120" s="908"/>
      <c r="ANN120" s="908"/>
      <c r="ANO120" s="908"/>
      <c r="ANP120" s="908"/>
      <c r="ANQ120" s="908"/>
      <c r="ANR120" s="908"/>
      <c r="ANS120" s="908"/>
      <c r="ANT120" s="908"/>
      <c r="ANU120" s="908"/>
      <c r="ANV120" s="908"/>
      <c r="ANW120" s="908"/>
      <c r="ANX120" s="908"/>
      <c r="ANY120" s="908"/>
      <c r="ANZ120" s="908"/>
      <c r="AOA120" s="908"/>
      <c r="AOB120" s="908"/>
      <c r="AOC120" s="908"/>
      <c r="AOD120" s="908"/>
      <c r="AOE120" s="908"/>
      <c r="AOF120" s="908"/>
      <c r="AOG120" s="908"/>
      <c r="AOH120" s="908"/>
      <c r="AOI120" s="908"/>
      <c r="AOJ120" s="908"/>
      <c r="AOK120" s="908"/>
      <c r="AOL120" s="908"/>
      <c r="AOM120" s="908"/>
      <c r="AON120" s="908"/>
      <c r="AOO120" s="908"/>
      <c r="AOP120" s="908"/>
      <c r="AOQ120" s="908"/>
      <c r="AOR120" s="908"/>
      <c r="AOS120" s="908"/>
      <c r="AOT120" s="908"/>
      <c r="AOU120" s="908"/>
      <c r="AOV120" s="908"/>
      <c r="AOW120" s="908"/>
      <c r="AOX120" s="908"/>
      <c r="AOY120" s="908"/>
      <c r="AOZ120" s="908"/>
      <c r="APA120" s="908"/>
      <c r="APB120" s="908"/>
      <c r="APC120" s="908"/>
      <c r="APD120" s="908"/>
      <c r="APE120" s="908"/>
      <c r="APF120" s="908"/>
      <c r="APG120" s="908"/>
      <c r="APH120" s="908"/>
      <c r="API120" s="908"/>
      <c r="APJ120" s="908"/>
      <c r="APK120" s="908"/>
      <c r="APL120" s="908"/>
      <c r="APM120" s="908"/>
      <c r="APN120" s="908"/>
      <c r="APO120" s="908"/>
      <c r="APP120" s="908"/>
      <c r="APQ120" s="908"/>
      <c r="APR120" s="908"/>
      <c r="APS120" s="908"/>
      <c r="APT120" s="908"/>
      <c r="APU120" s="908"/>
      <c r="APV120" s="908"/>
      <c r="APW120" s="908"/>
      <c r="APX120" s="908"/>
      <c r="APY120" s="908"/>
      <c r="APZ120" s="908"/>
      <c r="AQA120" s="908"/>
      <c r="AQB120" s="908"/>
      <c r="AQC120" s="908"/>
      <c r="AQD120" s="908"/>
      <c r="AQE120" s="908"/>
      <c r="AQF120" s="908"/>
      <c r="AQG120" s="908"/>
      <c r="AQH120" s="908"/>
      <c r="AQI120" s="908"/>
      <c r="AQJ120" s="908"/>
      <c r="AQK120" s="908"/>
      <c r="AQL120" s="908"/>
      <c r="AQM120" s="908"/>
      <c r="AQN120" s="908"/>
      <c r="AQO120" s="908"/>
      <c r="AQP120" s="908"/>
      <c r="AQQ120" s="908"/>
      <c r="AQR120" s="908"/>
      <c r="AQS120" s="908"/>
      <c r="AQT120" s="908"/>
      <c r="AQU120" s="908"/>
      <c r="AQV120" s="908"/>
      <c r="AQW120" s="908"/>
      <c r="AQX120" s="908"/>
      <c r="AQY120" s="908"/>
      <c r="AQZ120" s="908"/>
      <c r="ARA120" s="908"/>
      <c r="ARB120" s="908"/>
      <c r="ARC120" s="908"/>
      <c r="ARD120" s="908"/>
      <c r="ARE120" s="908"/>
      <c r="ARF120" s="908"/>
      <c r="ARG120" s="908"/>
      <c r="ARH120" s="908"/>
      <c r="ARI120" s="908"/>
      <c r="ARJ120" s="908"/>
      <c r="ARK120" s="908"/>
      <c r="ARL120" s="908"/>
      <c r="ARM120" s="908"/>
      <c r="ARN120" s="908"/>
      <c r="ARO120" s="908"/>
      <c r="ARP120" s="908"/>
      <c r="ARQ120" s="908"/>
      <c r="ARR120" s="908"/>
      <c r="ARS120" s="908"/>
      <c r="ART120" s="908"/>
      <c r="ARU120" s="908"/>
      <c r="ARV120" s="908"/>
      <c r="ARW120" s="908"/>
      <c r="ARX120" s="908"/>
      <c r="ARY120" s="908"/>
      <c r="ARZ120" s="908"/>
      <c r="ASA120" s="908"/>
      <c r="ASB120" s="908"/>
      <c r="ASC120" s="908"/>
      <c r="ASD120" s="908"/>
      <c r="ASE120" s="908"/>
      <c r="ASF120" s="908"/>
      <c r="ASG120" s="908"/>
      <c r="ASH120" s="908"/>
      <c r="ASI120" s="908"/>
      <c r="ASJ120" s="908"/>
      <c r="ASK120" s="908"/>
      <c r="ASL120" s="908"/>
      <c r="ASM120" s="908"/>
      <c r="ASN120" s="908"/>
      <c r="ASO120" s="908"/>
      <c r="ASP120" s="908"/>
      <c r="ASQ120" s="908"/>
      <c r="ASR120" s="908"/>
      <c r="ASS120" s="908"/>
      <c r="AST120" s="908"/>
      <c r="ASU120" s="908"/>
      <c r="ASV120" s="908"/>
      <c r="ASW120" s="908"/>
      <c r="ASX120" s="908"/>
      <c r="ASY120" s="908"/>
      <c r="ASZ120" s="908"/>
      <c r="ATA120" s="908"/>
      <c r="ATB120" s="908"/>
      <c r="ATC120" s="908"/>
      <c r="ATD120" s="908"/>
      <c r="ATE120" s="908"/>
      <c r="ATF120" s="908"/>
      <c r="ATG120" s="908"/>
      <c r="ATH120" s="908"/>
      <c r="ATI120" s="908"/>
      <c r="ATJ120" s="908"/>
      <c r="ATK120" s="908"/>
      <c r="ATL120" s="908"/>
      <c r="ATM120" s="908"/>
      <c r="ATN120" s="908"/>
      <c r="ATO120" s="908"/>
      <c r="ATP120" s="908"/>
      <c r="ATQ120" s="908"/>
      <c r="ATR120" s="908"/>
      <c r="ATS120" s="908"/>
      <c r="ATT120" s="908"/>
      <c r="ATU120" s="908"/>
      <c r="ATV120" s="908"/>
      <c r="ATW120" s="908"/>
      <c r="ATX120" s="908"/>
      <c r="ATY120" s="908"/>
      <c r="ATZ120" s="908"/>
      <c r="AUA120" s="908"/>
      <c r="AUB120" s="908"/>
      <c r="AUC120" s="908"/>
      <c r="AUD120" s="908"/>
      <c r="AUE120" s="908"/>
      <c r="AUF120" s="908"/>
      <c r="AUG120" s="908"/>
      <c r="AUH120" s="908"/>
      <c r="AUI120" s="908"/>
      <c r="AUJ120" s="908"/>
      <c r="AUK120" s="908"/>
      <c r="AUL120" s="908"/>
      <c r="AUM120" s="908"/>
      <c r="AUN120" s="908"/>
      <c r="AUO120" s="908"/>
      <c r="AUP120" s="908"/>
      <c r="AUQ120" s="908"/>
      <c r="AUR120" s="908"/>
      <c r="AUS120" s="908"/>
      <c r="AUT120" s="908"/>
      <c r="AUU120" s="908"/>
      <c r="AUV120" s="908"/>
      <c r="AUW120" s="908"/>
      <c r="AUX120" s="908"/>
      <c r="AUY120" s="908"/>
      <c r="AUZ120" s="908"/>
      <c r="AVA120" s="908"/>
      <c r="AVB120" s="908"/>
      <c r="AVC120" s="908"/>
      <c r="AVD120" s="908"/>
      <c r="AVE120" s="908"/>
      <c r="AVF120" s="908"/>
      <c r="AVG120" s="908"/>
      <c r="AVH120" s="908"/>
      <c r="AVI120" s="908"/>
      <c r="AVJ120" s="908"/>
      <c r="AVK120" s="908"/>
      <c r="AVL120" s="908"/>
      <c r="AVM120" s="908"/>
      <c r="AVN120" s="908"/>
      <c r="AVO120" s="908"/>
      <c r="AVP120" s="908"/>
      <c r="AVQ120" s="908"/>
      <c r="AVR120" s="908"/>
      <c r="AVS120" s="908"/>
      <c r="AVT120" s="908"/>
      <c r="AVU120" s="908"/>
      <c r="AVV120" s="908"/>
      <c r="AVW120" s="908"/>
      <c r="AVX120" s="908"/>
      <c r="AVY120" s="908"/>
      <c r="AVZ120" s="908"/>
      <c r="AWA120" s="908"/>
      <c r="AWB120" s="908"/>
      <c r="AWC120" s="908"/>
      <c r="AWD120" s="908"/>
      <c r="AWE120" s="908"/>
      <c r="AWF120" s="908"/>
      <c r="AWG120" s="908"/>
      <c r="AWH120" s="908"/>
      <c r="AWI120" s="908"/>
      <c r="AWJ120" s="908"/>
      <c r="AWK120" s="908"/>
      <c r="AWL120" s="908"/>
      <c r="AWM120" s="908"/>
      <c r="AWN120" s="908"/>
      <c r="AWO120" s="908"/>
      <c r="AWP120" s="908"/>
      <c r="AWQ120" s="908"/>
      <c r="AWR120" s="908"/>
      <c r="AWS120" s="908"/>
      <c r="AWT120" s="908"/>
      <c r="AWU120" s="908"/>
      <c r="AWV120" s="908"/>
      <c r="AWW120" s="908"/>
      <c r="AWX120" s="908"/>
      <c r="AWY120" s="908"/>
      <c r="AWZ120" s="908"/>
      <c r="AXA120" s="908"/>
      <c r="AXB120" s="908"/>
      <c r="AXC120" s="908"/>
      <c r="AXD120" s="908"/>
      <c r="AXE120" s="908"/>
      <c r="AXF120" s="908"/>
      <c r="AXG120" s="908"/>
      <c r="AXH120" s="908"/>
      <c r="AXI120" s="908"/>
      <c r="AXJ120" s="908"/>
      <c r="AXK120" s="908"/>
      <c r="AXL120" s="908"/>
      <c r="AXM120" s="908"/>
      <c r="AXN120" s="908"/>
      <c r="AXO120" s="908"/>
      <c r="AXP120" s="908"/>
      <c r="AXQ120" s="908"/>
      <c r="AXR120" s="908"/>
      <c r="AXS120" s="908"/>
      <c r="AXT120" s="908"/>
      <c r="AXU120" s="908"/>
      <c r="AXV120" s="908"/>
      <c r="AXW120" s="908"/>
      <c r="AXX120" s="908"/>
      <c r="AXY120" s="908"/>
      <c r="AXZ120" s="908"/>
      <c r="AYA120" s="908"/>
      <c r="AYB120" s="908"/>
      <c r="AYC120" s="908"/>
      <c r="AYD120" s="908"/>
      <c r="AYE120" s="908"/>
      <c r="AYF120" s="908"/>
      <c r="AYG120" s="908"/>
      <c r="AYH120" s="908"/>
      <c r="AYI120" s="908"/>
      <c r="AYJ120" s="908"/>
      <c r="AYK120" s="908"/>
      <c r="AYL120" s="908"/>
      <c r="AYM120" s="908"/>
      <c r="AYN120" s="908"/>
      <c r="AYO120" s="908"/>
      <c r="AYP120" s="908"/>
      <c r="AYQ120" s="908"/>
      <c r="AYR120" s="908"/>
      <c r="AYS120" s="908"/>
      <c r="AYT120" s="908"/>
      <c r="AYU120" s="908"/>
      <c r="AYV120" s="908"/>
      <c r="AYW120" s="908"/>
      <c r="AYX120" s="908"/>
      <c r="AYY120" s="908"/>
      <c r="AYZ120" s="908"/>
      <c r="AZA120" s="908"/>
      <c r="AZB120" s="908"/>
      <c r="AZC120" s="908"/>
      <c r="AZD120" s="908"/>
      <c r="AZE120" s="908"/>
      <c r="AZF120" s="908"/>
      <c r="AZG120" s="908"/>
      <c r="AZH120" s="908"/>
      <c r="AZI120" s="908"/>
      <c r="AZJ120" s="908"/>
      <c r="AZK120" s="908"/>
      <c r="AZL120" s="908"/>
      <c r="AZM120" s="908"/>
      <c r="AZN120" s="908"/>
      <c r="AZO120" s="908"/>
      <c r="AZP120" s="908"/>
      <c r="AZQ120" s="908"/>
      <c r="AZR120" s="908"/>
      <c r="AZS120" s="908"/>
      <c r="AZT120" s="908"/>
      <c r="AZU120" s="908"/>
      <c r="AZV120" s="908"/>
      <c r="AZW120" s="908"/>
      <c r="AZX120" s="908"/>
      <c r="AZY120" s="908"/>
      <c r="AZZ120" s="908"/>
      <c r="BAA120" s="908"/>
      <c r="BAB120" s="908"/>
      <c r="BAC120" s="908"/>
      <c r="BAD120" s="908"/>
      <c r="BAE120" s="908"/>
      <c r="BAF120" s="908"/>
      <c r="BAG120" s="908"/>
      <c r="BAH120" s="908"/>
      <c r="BAI120" s="908"/>
      <c r="BAJ120" s="908"/>
      <c r="BAK120" s="908"/>
      <c r="BAL120" s="908"/>
      <c r="BAM120" s="908"/>
      <c r="BAN120" s="908"/>
      <c r="BAO120" s="908"/>
      <c r="BAP120" s="908"/>
      <c r="BAQ120" s="908"/>
      <c r="BAR120" s="908"/>
      <c r="BAS120" s="908"/>
      <c r="BAT120" s="908"/>
      <c r="BAU120" s="908"/>
      <c r="BAV120" s="908"/>
      <c r="BAW120" s="908"/>
      <c r="BAX120" s="908"/>
      <c r="BAY120" s="908"/>
      <c r="BAZ120" s="908"/>
      <c r="BBA120" s="908"/>
      <c r="BBB120" s="908"/>
      <c r="BBC120" s="908"/>
      <c r="BBD120" s="908"/>
      <c r="BBE120" s="908"/>
      <c r="BBF120" s="908"/>
      <c r="BBG120" s="908"/>
      <c r="BBH120" s="908"/>
      <c r="BBI120" s="908"/>
      <c r="BBJ120" s="908"/>
      <c r="BBK120" s="908"/>
      <c r="BBL120" s="908"/>
      <c r="BBM120" s="908"/>
      <c r="BBN120" s="908"/>
      <c r="BBO120" s="908"/>
      <c r="BBP120" s="908"/>
      <c r="BBQ120" s="908"/>
      <c r="BBR120" s="908"/>
      <c r="BBS120" s="908"/>
      <c r="BBT120" s="908"/>
      <c r="BBU120" s="908"/>
      <c r="BBV120" s="908"/>
      <c r="BBW120" s="908"/>
      <c r="BBX120" s="908"/>
      <c r="BBY120" s="908"/>
      <c r="BBZ120" s="908"/>
      <c r="BCA120" s="908"/>
      <c r="BCB120" s="908"/>
      <c r="BCC120" s="908"/>
      <c r="BCD120" s="908"/>
      <c r="BCE120" s="908"/>
      <c r="BCF120" s="908"/>
      <c r="BCG120" s="908"/>
      <c r="BCH120" s="908"/>
      <c r="BCI120" s="908"/>
      <c r="BCJ120" s="908"/>
      <c r="BCK120" s="908"/>
      <c r="BCL120" s="908"/>
      <c r="BCM120" s="908"/>
      <c r="BCN120" s="908"/>
      <c r="BCO120" s="908"/>
      <c r="BCP120" s="908"/>
      <c r="BCQ120" s="908"/>
      <c r="BCR120" s="908"/>
      <c r="BCS120" s="908"/>
      <c r="BCT120" s="908"/>
      <c r="BCU120" s="908"/>
      <c r="BCV120" s="908"/>
      <c r="BCW120" s="908"/>
      <c r="BCX120" s="908"/>
      <c r="BCY120" s="908"/>
      <c r="BCZ120" s="908"/>
      <c r="BDA120" s="908"/>
      <c r="BDB120" s="908"/>
      <c r="BDC120" s="908"/>
      <c r="BDD120" s="908"/>
      <c r="BDE120" s="908"/>
      <c r="BDF120" s="908"/>
      <c r="BDG120" s="908"/>
      <c r="BDH120" s="908"/>
      <c r="BDI120" s="908"/>
      <c r="BDJ120" s="908"/>
      <c r="BDK120" s="908"/>
      <c r="BDL120" s="908"/>
      <c r="BDM120" s="908"/>
      <c r="BDN120" s="908"/>
      <c r="BDO120" s="908"/>
      <c r="BDP120" s="908"/>
      <c r="BDQ120" s="908"/>
      <c r="BDR120" s="908"/>
      <c r="BDS120" s="908"/>
      <c r="BDT120" s="908"/>
      <c r="BDU120" s="908"/>
      <c r="BDV120" s="908"/>
      <c r="BDW120" s="908"/>
      <c r="BDX120" s="908"/>
      <c r="BDY120" s="908"/>
      <c r="BDZ120" s="908"/>
      <c r="BEA120" s="908"/>
      <c r="BEB120" s="908"/>
      <c r="BEC120" s="908"/>
      <c r="BED120" s="908"/>
      <c r="BEE120" s="908"/>
      <c r="BEF120" s="908"/>
      <c r="BEG120" s="908"/>
      <c r="BEH120" s="908"/>
      <c r="BEI120" s="908"/>
      <c r="BEJ120" s="908"/>
      <c r="BEK120" s="908"/>
      <c r="BEL120" s="908"/>
      <c r="BEM120" s="908"/>
      <c r="BEN120" s="908"/>
      <c r="BEO120" s="908"/>
      <c r="BEP120" s="908"/>
      <c r="BEQ120" s="908"/>
      <c r="BER120" s="908"/>
      <c r="BES120" s="908"/>
      <c r="BET120" s="908"/>
      <c r="BEU120" s="908"/>
      <c r="BEV120" s="908"/>
      <c r="BEW120" s="908"/>
      <c r="BEX120" s="908"/>
      <c r="BEY120" s="908"/>
      <c r="BEZ120" s="908"/>
      <c r="BFA120" s="908"/>
      <c r="BFB120" s="908"/>
      <c r="BFC120" s="908"/>
      <c r="BFD120" s="908"/>
      <c r="BFE120" s="908"/>
      <c r="BFF120" s="908"/>
      <c r="BFG120" s="908"/>
      <c r="BFH120" s="908"/>
      <c r="BFI120" s="908"/>
      <c r="BFJ120" s="908"/>
      <c r="BFK120" s="908"/>
      <c r="BFL120" s="908"/>
      <c r="BFM120" s="908"/>
      <c r="BFN120" s="908"/>
      <c r="BFO120" s="908"/>
      <c r="BFP120" s="908"/>
      <c r="BFQ120" s="908"/>
      <c r="BFR120" s="908"/>
      <c r="BFS120" s="908"/>
      <c r="BFT120" s="908"/>
      <c r="BFU120" s="908"/>
      <c r="BFV120" s="908"/>
      <c r="BFW120" s="908"/>
      <c r="BFX120" s="908"/>
      <c r="BFY120" s="908"/>
      <c r="BFZ120" s="908"/>
      <c r="BGA120" s="908"/>
      <c r="BGB120" s="908"/>
      <c r="BGC120" s="908"/>
      <c r="BGD120" s="908"/>
      <c r="BGE120" s="908"/>
      <c r="BGF120" s="908"/>
      <c r="BGG120" s="908"/>
      <c r="BGH120" s="908"/>
      <c r="BGI120" s="908"/>
      <c r="BGJ120" s="908"/>
      <c r="BGK120" s="908"/>
      <c r="BGL120" s="908"/>
      <c r="BGM120" s="908"/>
      <c r="BGN120" s="908"/>
      <c r="BGO120" s="908"/>
      <c r="BGP120" s="908"/>
      <c r="BGQ120" s="908"/>
      <c r="BGR120" s="908"/>
      <c r="BGS120" s="908"/>
      <c r="BGT120" s="908"/>
      <c r="BGU120" s="908"/>
      <c r="BGV120" s="908"/>
      <c r="BGW120" s="908"/>
      <c r="BGX120" s="908"/>
      <c r="BGY120" s="908"/>
      <c r="BGZ120" s="908"/>
      <c r="BHA120" s="908"/>
      <c r="BHB120" s="908"/>
      <c r="BHC120" s="908"/>
      <c r="BHD120" s="908"/>
      <c r="BHE120" s="908"/>
      <c r="BHF120" s="908"/>
      <c r="BHG120" s="908"/>
      <c r="BHH120" s="908"/>
      <c r="BHI120" s="908"/>
      <c r="BHJ120" s="908"/>
      <c r="BHK120" s="908"/>
      <c r="BHL120" s="908"/>
      <c r="BHM120" s="908"/>
      <c r="BHN120" s="908"/>
      <c r="BHO120" s="908"/>
      <c r="BHP120" s="908"/>
      <c r="BHQ120" s="908"/>
      <c r="BHR120" s="908"/>
      <c r="BHS120" s="908"/>
      <c r="BHT120" s="908"/>
      <c r="BHU120" s="908"/>
      <c r="BHV120" s="908"/>
      <c r="BHW120" s="908"/>
      <c r="BHX120" s="908"/>
      <c r="BHY120" s="908"/>
      <c r="BHZ120" s="908"/>
      <c r="BIA120" s="908"/>
      <c r="BIB120" s="908"/>
      <c r="BIC120" s="908"/>
      <c r="BID120" s="908"/>
      <c r="BIE120" s="908"/>
      <c r="BIF120" s="908"/>
      <c r="BIG120" s="908"/>
      <c r="BIH120" s="908"/>
      <c r="BII120" s="908"/>
      <c r="BIJ120" s="908"/>
      <c r="BIK120" s="908"/>
      <c r="BIL120" s="908"/>
      <c r="BIM120" s="908"/>
      <c r="BIN120" s="908"/>
      <c r="BIO120" s="908"/>
      <c r="BIP120" s="908"/>
      <c r="BIQ120" s="908"/>
      <c r="BIR120" s="908"/>
      <c r="BIS120" s="908"/>
      <c r="BIT120" s="908"/>
      <c r="BIU120" s="908"/>
      <c r="BIV120" s="908"/>
      <c r="BIW120" s="908"/>
      <c r="BIX120" s="908"/>
      <c r="BIY120" s="908"/>
      <c r="BIZ120" s="908"/>
      <c r="BJA120" s="908"/>
      <c r="BJB120" s="908"/>
      <c r="BJC120" s="908"/>
      <c r="BJD120" s="908"/>
      <c r="BJE120" s="908"/>
      <c r="BJF120" s="908"/>
      <c r="BJG120" s="908"/>
      <c r="BJH120" s="908"/>
      <c r="BJI120" s="908"/>
      <c r="BJJ120" s="908"/>
      <c r="BJK120" s="908"/>
      <c r="BJL120" s="908"/>
      <c r="BJM120" s="908"/>
      <c r="BJN120" s="908"/>
      <c r="BJO120" s="908"/>
      <c r="BJP120" s="908"/>
      <c r="BJQ120" s="908"/>
      <c r="BJR120" s="908"/>
      <c r="BJS120" s="908"/>
      <c r="BJT120" s="908"/>
      <c r="BJU120" s="908"/>
      <c r="BJV120" s="908"/>
      <c r="BJW120" s="908"/>
      <c r="BJX120" s="908"/>
      <c r="BJY120" s="908"/>
      <c r="BJZ120" s="908"/>
      <c r="BKA120" s="908"/>
      <c r="BKB120" s="908"/>
      <c r="BKC120" s="908"/>
      <c r="BKD120" s="908"/>
      <c r="BKE120" s="908"/>
      <c r="BKF120" s="908"/>
      <c r="BKG120" s="908"/>
      <c r="BKH120" s="908"/>
      <c r="BKI120" s="908"/>
      <c r="BKJ120" s="908"/>
      <c r="BKK120" s="908"/>
      <c r="BKL120" s="908"/>
      <c r="BKM120" s="908"/>
      <c r="BKN120" s="908"/>
      <c r="BKO120" s="908"/>
      <c r="BKP120" s="908"/>
      <c r="BKQ120" s="908"/>
      <c r="BKR120" s="908"/>
      <c r="BKS120" s="908"/>
      <c r="BKT120" s="908"/>
      <c r="BKU120" s="908"/>
      <c r="BKV120" s="908"/>
      <c r="BKW120" s="908"/>
      <c r="BKX120" s="908"/>
      <c r="BKY120" s="908"/>
      <c r="BKZ120" s="908"/>
      <c r="BLA120" s="908"/>
      <c r="BLB120" s="908"/>
      <c r="BLC120" s="908"/>
      <c r="BLD120" s="908"/>
      <c r="BLE120" s="908"/>
      <c r="BLF120" s="908"/>
      <c r="BLG120" s="908"/>
      <c r="BLH120" s="908"/>
      <c r="BLI120" s="908"/>
      <c r="BLJ120" s="908"/>
      <c r="BLK120" s="908"/>
      <c r="BLL120" s="908"/>
      <c r="BLM120" s="908"/>
      <c r="BLN120" s="908"/>
      <c r="BLO120" s="908"/>
      <c r="BLP120" s="908"/>
      <c r="BLQ120" s="908"/>
      <c r="BLR120" s="908"/>
      <c r="BLS120" s="908"/>
      <c r="BLT120" s="908"/>
      <c r="BLU120" s="908"/>
      <c r="BLV120" s="908"/>
      <c r="BLW120" s="908"/>
      <c r="BLX120" s="908"/>
      <c r="BLY120" s="908"/>
      <c r="BLZ120" s="908"/>
      <c r="BMA120" s="908"/>
      <c r="BMB120" s="908"/>
      <c r="BMC120" s="908"/>
      <c r="BMD120" s="908"/>
      <c r="BME120" s="908"/>
      <c r="BMF120" s="908"/>
      <c r="BMG120" s="908"/>
      <c r="BMH120" s="908"/>
      <c r="BMI120" s="908"/>
      <c r="BMJ120" s="908"/>
      <c r="BMK120" s="908"/>
      <c r="BML120" s="908"/>
      <c r="BMM120" s="908"/>
      <c r="BMN120" s="908"/>
      <c r="BMO120" s="908"/>
      <c r="BMP120" s="908"/>
      <c r="BMQ120" s="908"/>
      <c r="BMR120" s="908"/>
      <c r="BMS120" s="908"/>
      <c r="BMT120" s="908"/>
      <c r="BMU120" s="908"/>
      <c r="BMV120" s="908"/>
      <c r="BMW120" s="908"/>
      <c r="BMX120" s="908"/>
      <c r="BMY120" s="908"/>
      <c r="BMZ120" s="908"/>
      <c r="BNA120" s="908"/>
      <c r="BNB120" s="908"/>
      <c r="BNC120" s="908"/>
      <c r="BND120" s="908"/>
      <c r="BNE120" s="908"/>
      <c r="BNF120" s="908"/>
      <c r="BNG120" s="908"/>
      <c r="BNH120" s="908"/>
      <c r="BNI120" s="908"/>
      <c r="BNJ120" s="908"/>
      <c r="BNK120" s="908"/>
      <c r="BNL120" s="908"/>
      <c r="BNM120" s="908"/>
      <c r="BNN120" s="908"/>
      <c r="BNO120" s="908"/>
      <c r="BNP120" s="908"/>
      <c r="BNQ120" s="908"/>
      <c r="BNR120" s="908"/>
      <c r="BNS120" s="908"/>
      <c r="BNT120" s="908"/>
      <c r="BNU120" s="908"/>
      <c r="BNV120" s="908"/>
      <c r="BNW120" s="908"/>
      <c r="BNX120" s="908"/>
      <c r="BNY120" s="908"/>
      <c r="BNZ120" s="908"/>
      <c r="BOA120" s="908"/>
      <c r="BOB120" s="908"/>
      <c r="BOC120" s="908"/>
      <c r="BOD120" s="908"/>
      <c r="BOE120" s="908"/>
      <c r="BOF120" s="908"/>
      <c r="BOG120" s="908"/>
      <c r="BOH120" s="908"/>
      <c r="BOI120" s="908"/>
      <c r="BOJ120" s="908"/>
      <c r="BOK120" s="908"/>
      <c r="BOL120" s="908"/>
      <c r="BOM120" s="908"/>
      <c r="BON120" s="908"/>
      <c r="BOO120" s="908"/>
      <c r="BOP120" s="908"/>
      <c r="BOQ120" s="908"/>
      <c r="BOR120" s="908"/>
      <c r="BOS120" s="908"/>
      <c r="BOT120" s="908"/>
      <c r="BOU120" s="908"/>
      <c r="BOV120" s="908"/>
      <c r="BOW120" s="908"/>
      <c r="BOX120" s="908"/>
      <c r="BOY120" s="908"/>
      <c r="BOZ120" s="908"/>
      <c r="BPA120" s="908"/>
      <c r="BPB120" s="908"/>
      <c r="BPC120" s="908"/>
      <c r="BPD120" s="908"/>
      <c r="BPE120" s="908"/>
      <c r="BPF120" s="908"/>
      <c r="BPG120" s="908"/>
      <c r="BPH120" s="908"/>
      <c r="BPI120" s="908"/>
      <c r="BPJ120" s="908"/>
      <c r="BPK120" s="908"/>
      <c r="BPL120" s="908"/>
      <c r="BPM120" s="908"/>
      <c r="BPN120" s="908"/>
      <c r="BPO120" s="908"/>
      <c r="BPP120" s="908"/>
      <c r="BPQ120" s="908"/>
      <c r="BPR120" s="908"/>
      <c r="BPS120" s="908"/>
      <c r="BPT120" s="908"/>
      <c r="BPU120" s="908"/>
      <c r="BPV120" s="908"/>
      <c r="BPW120" s="908"/>
      <c r="BPX120" s="908"/>
      <c r="BPY120" s="908"/>
      <c r="BPZ120" s="908"/>
      <c r="BQA120" s="908"/>
      <c r="BQB120" s="908"/>
      <c r="BQC120" s="908"/>
      <c r="BQD120" s="908"/>
      <c r="BQE120" s="908"/>
      <c r="BQF120" s="908"/>
      <c r="BQG120" s="908"/>
      <c r="BQH120" s="908"/>
      <c r="BQI120" s="908"/>
      <c r="BQJ120" s="908"/>
      <c r="BQK120" s="908"/>
      <c r="BQL120" s="908"/>
      <c r="BQM120" s="908"/>
      <c r="BQN120" s="908"/>
      <c r="BQO120" s="908"/>
      <c r="BQP120" s="908"/>
      <c r="BQQ120" s="908"/>
      <c r="BQR120" s="908"/>
      <c r="BQS120" s="908"/>
      <c r="BQT120" s="908"/>
      <c r="BQU120" s="908"/>
      <c r="BQV120" s="908"/>
      <c r="BQW120" s="908"/>
      <c r="BQX120" s="908"/>
      <c r="BQY120" s="908"/>
      <c r="BQZ120" s="908"/>
      <c r="BRA120" s="908"/>
      <c r="BRB120" s="908"/>
      <c r="BRC120" s="908"/>
      <c r="BRD120" s="908"/>
      <c r="BRE120" s="908"/>
      <c r="BRF120" s="908"/>
      <c r="BRG120" s="908"/>
      <c r="BRH120" s="908"/>
      <c r="BRI120" s="908"/>
      <c r="BRJ120" s="908"/>
      <c r="BRK120" s="908"/>
      <c r="BRL120" s="908"/>
      <c r="BRM120" s="908"/>
      <c r="BRN120" s="908"/>
      <c r="BRO120" s="908"/>
      <c r="BRP120" s="908"/>
      <c r="BRQ120" s="908"/>
      <c r="BRR120" s="908"/>
      <c r="BRS120" s="908"/>
      <c r="BRT120" s="908"/>
      <c r="BRU120" s="908"/>
      <c r="BRV120" s="908"/>
      <c r="BRW120" s="908"/>
      <c r="BRX120" s="908"/>
      <c r="BRY120" s="908"/>
      <c r="BRZ120" s="908"/>
      <c r="BSA120" s="908"/>
      <c r="BSB120" s="908"/>
      <c r="BSC120" s="908"/>
      <c r="BSD120" s="908"/>
      <c r="BSE120" s="908"/>
      <c r="BSF120" s="908"/>
      <c r="BSG120" s="908"/>
      <c r="BSH120" s="908"/>
      <c r="BSI120" s="908"/>
      <c r="BSJ120" s="908"/>
      <c r="BSK120" s="908"/>
      <c r="BSL120" s="908"/>
      <c r="BSM120" s="908"/>
      <c r="BSN120" s="908"/>
      <c r="BSO120" s="908"/>
      <c r="BSP120" s="908"/>
      <c r="BSQ120" s="908"/>
      <c r="BSR120" s="908"/>
      <c r="BSS120" s="908"/>
      <c r="BST120" s="908"/>
      <c r="BSU120" s="908"/>
      <c r="BSV120" s="908"/>
      <c r="BSW120" s="908"/>
      <c r="BSX120" s="908"/>
      <c r="BSY120" s="908"/>
      <c r="BSZ120" s="908"/>
      <c r="BTA120" s="908"/>
      <c r="BTB120" s="908"/>
      <c r="BTC120" s="908"/>
      <c r="BTD120" s="908"/>
      <c r="BTE120" s="908"/>
      <c r="BTF120" s="908"/>
      <c r="BTG120" s="908"/>
      <c r="BTH120" s="908"/>
      <c r="BTI120" s="908"/>
      <c r="BTJ120" s="908"/>
      <c r="BTK120" s="908"/>
      <c r="BTL120" s="908"/>
      <c r="BTM120" s="908"/>
      <c r="BTN120" s="908"/>
      <c r="BTO120" s="908"/>
      <c r="BTP120" s="908"/>
      <c r="BTQ120" s="908"/>
      <c r="BTR120" s="908"/>
      <c r="BTS120" s="908"/>
      <c r="BTT120" s="908"/>
      <c r="BTU120" s="908"/>
      <c r="BTV120" s="908"/>
      <c r="BTW120" s="908"/>
      <c r="BTX120" s="908"/>
      <c r="BTY120" s="908"/>
      <c r="BTZ120" s="908"/>
      <c r="BUA120" s="908"/>
      <c r="BUB120" s="908"/>
      <c r="BUC120" s="908"/>
      <c r="BUD120" s="908"/>
      <c r="BUE120" s="908"/>
      <c r="BUF120" s="908"/>
      <c r="BUG120" s="908"/>
      <c r="BUH120" s="908"/>
      <c r="BUI120" s="908"/>
      <c r="BUJ120" s="908"/>
      <c r="BUK120" s="908"/>
      <c r="BUL120" s="908"/>
      <c r="BUM120" s="908"/>
      <c r="BUN120" s="908"/>
      <c r="BUO120" s="908"/>
      <c r="BUP120" s="908"/>
      <c r="BUQ120" s="908"/>
      <c r="BUR120" s="908"/>
      <c r="BUS120" s="908"/>
      <c r="BUT120" s="908"/>
      <c r="BUU120" s="908"/>
      <c r="BUV120" s="908"/>
      <c r="BUW120" s="908"/>
      <c r="BUX120" s="908"/>
      <c r="BUY120" s="908"/>
      <c r="BUZ120" s="908"/>
      <c r="BVA120" s="908"/>
      <c r="BVB120" s="908"/>
      <c r="BVC120" s="908"/>
      <c r="BVD120" s="908"/>
      <c r="BVE120" s="908"/>
      <c r="BVF120" s="908"/>
      <c r="BVG120" s="908"/>
      <c r="BVH120" s="908"/>
      <c r="BVI120" s="908"/>
      <c r="BVJ120" s="908"/>
      <c r="BVK120" s="908"/>
      <c r="BVL120" s="908"/>
      <c r="BVM120" s="908"/>
      <c r="BVN120" s="908"/>
      <c r="BVO120" s="908"/>
      <c r="BVP120" s="908"/>
      <c r="BVQ120" s="908"/>
      <c r="BVR120" s="908"/>
      <c r="BVS120" s="908"/>
      <c r="BVT120" s="908"/>
      <c r="BVU120" s="908"/>
      <c r="BVV120" s="908"/>
      <c r="BVW120" s="908"/>
      <c r="BVX120" s="908"/>
      <c r="BVY120" s="908"/>
      <c r="BVZ120" s="908"/>
      <c r="BWA120" s="908"/>
      <c r="BWB120" s="908"/>
      <c r="BWC120" s="908"/>
      <c r="BWD120" s="908"/>
      <c r="BWE120" s="908"/>
      <c r="BWF120" s="908"/>
      <c r="BWG120" s="908"/>
      <c r="BWH120" s="908"/>
      <c r="BWI120" s="908"/>
      <c r="BWJ120" s="908"/>
      <c r="BWK120" s="908"/>
      <c r="BWL120" s="908"/>
      <c r="BWM120" s="908"/>
      <c r="BWN120" s="908"/>
      <c r="BWO120" s="908"/>
      <c r="BWP120" s="908"/>
      <c r="BWQ120" s="908"/>
      <c r="BWR120" s="908"/>
      <c r="BWS120" s="908"/>
      <c r="BWT120" s="908"/>
      <c r="BWU120" s="908"/>
      <c r="BWV120" s="908"/>
      <c r="BWW120" s="908"/>
      <c r="BWX120" s="908"/>
      <c r="BWY120" s="908"/>
      <c r="BWZ120" s="908"/>
      <c r="BXA120" s="908"/>
      <c r="BXB120" s="908"/>
      <c r="BXC120" s="908"/>
      <c r="BXD120" s="908"/>
      <c r="BXE120" s="908"/>
      <c r="BXF120" s="908"/>
      <c r="BXG120" s="908"/>
      <c r="BXH120" s="908"/>
      <c r="BXI120" s="908"/>
      <c r="BXJ120" s="908"/>
      <c r="BXK120" s="908"/>
      <c r="BXL120" s="908"/>
      <c r="BXM120" s="908"/>
      <c r="BXN120" s="908"/>
      <c r="BXO120" s="908"/>
      <c r="BXP120" s="908"/>
      <c r="BXQ120" s="908"/>
      <c r="BXR120" s="908"/>
      <c r="BXS120" s="908"/>
      <c r="BXT120" s="908"/>
      <c r="BXU120" s="908"/>
      <c r="BXV120" s="908"/>
      <c r="BXW120" s="908"/>
      <c r="BXX120" s="908"/>
      <c r="BXY120" s="908"/>
      <c r="BXZ120" s="908"/>
      <c r="BYA120" s="908"/>
      <c r="BYB120" s="908"/>
      <c r="BYC120" s="908"/>
      <c r="BYD120" s="908"/>
      <c r="BYE120" s="908"/>
      <c r="BYF120" s="908"/>
      <c r="BYG120" s="908"/>
      <c r="BYH120" s="908"/>
      <c r="BYI120" s="908"/>
      <c r="BYJ120" s="908"/>
      <c r="BYK120" s="908"/>
      <c r="BYL120" s="908"/>
      <c r="BYM120" s="908"/>
      <c r="BYN120" s="908"/>
      <c r="BYO120" s="908"/>
      <c r="BYP120" s="908"/>
      <c r="BYQ120" s="908"/>
      <c r="BYR120" s="908"/>
      <c r="BYS120" s="908"/>
      <c r="BYT120" s="908"/>
      <c r="BYU120" s="908"/>
      <c r="BYV120" s="908"/>
      <c r="BYW120" s="908"/>
      <c r="BYX120" s="908"/>
      <c r="BYY120" s="908"/>
      <c r="BYZ120" s="908"/>
      <c r="BZA120" s="908"/>
      <c r="BZB120" s="908"/>
      <c r="BZC120" s="908"/>
      <c r="BZD120" s="908"/>
      <c r="BZE120" s="908"/>
      <c r="BZF120" s="908"/>
      <c r="BZG120" s="908"/>
      <c r="BZH120" s="908"/>
      <c r="BZI120" s="908"/>
      <c r="BZJ120" s="908"/>
      <c r="BZK120" s="908"/>
      <c r="BZL120" s="908"/>
      <c r="BZM120" s="908"/>
      <c r="BZN120" s="908"/>
      <c r="BZO120" s="908"/>
      <c r="BZP120" s="908"/>
      <c r="BZQ120" s="908"/>
      <c r="BZR120" s="908"/>
      <c r="BZS120" s="908"/>
      <c r="BZT120" s="908"/>
      <c r="BZU120" s="908"/>
      <c r="BZV120" s="908"/>
      <c r="BZW120" s="908"/>
      <c r="BZX120" s="908"/>
      <c r="BZY120" s="908"/>
      <c r="BZZ120" s="908"/>
      <c r="CAA120" s="908"/>
      <c r="CAB120" s="908"/>
      <c r="CAC120" s="908"/>
      <c r="CAD120" s="908"/>
      <c r="CAE120" s="908"/>
      <c r="CAF120" s="908"/>
      <c r="CAG120" s="908"/>
      <c r="CAH120" s="908"/>
      <c r="CAI120" s="908"/>
      <c r="CAJ120" s="908"/>
      <c r="CAK120" s="908"/>
      <c r="CAL120" s="908"/>
      <c r="CAM120" s="908"/>
      <c r="CAN120" s="908"/>
      <c r="CAO120" s="908"/>
      <c r="CAP120" s="908"/>
      <c r="CAQ120" s="908"/>
      <c r="CAR120" s="908"/>
      <c r="CAS120" s="908"/>
      <c r="CAT120" s="908"/>
      <c r="CAU120" s="908"/>
      <c r="CAV120" s="908"/>
      <c r="CAW120" s="908"/>
      <c r="CAX120" s="908"/>
      <c r="CAY120" s="908"/>
      <c r="CAZ120" s="908"/>
      <c r="CBA120" s="908"/>
      <c r="CBB120" s="908"/>
      <c r="CBC120" s="908"/>
      <c r="CBD120" s="908"/>
      <c r="CBE120" s="908"/>
      <c r="CBF120" s="908"/>
      <c r="CBG120" s="908"/>
      <c r="CBH120" s="908"/>
      <c r="CBI120" s="908"/>
      <c r="CBJ120" s="908"/>
      <c r="CBK120" s="908"/>
      <c r="CBL120" s="908"/>
      <c r="CBM120" s="908"/>
      <c r="CBN120" s="908"/>
      <c r="CBO120" s="908"/>
      <c r="CBP120" s="908"/>
      <c r="CBQ120" s="908"/>
      <c r="CBR120" s="908"/>
      <c r="CBS120" s="908"/>
      <c r="CBT120" s="908"/>
      <c r="CBU120" s="908"/>
      <c r="CBV120" s="908"/>
      <c r="CBW120" s="908"/>
      <c r="CBX120" s="908"/>
      <c r="CBY120" s="908"/>
      <c r="CBZ120" s="908"/>
      <c r="CCA120" s="908"/>
      <c r="CCB120" s="908"/>
      <c r="CCC120" s="908"/>
      <c r="CCD120" s="908"/>
      <c r="CCE120" s="908"/>
      <c r="CCF120" s="908"/>
      <c r="CCG120" s="908"/>
      <c r="CCH120" s="908"/>
      <c r="CCI120" s="908"/>
      <c r="CCJ120" s="908"/>
      <c r="CCK120" s="908"/>
      <c r="CCL120" s="908"/>
      <c r="CCM120" s="908"/>
      <c r="CCN120" s="908"/>
      <c r="CCO120" s="908"/>
      <c r="CCP120" s="908"/>
      <c r="CCQ120" s="908"/>
      <c r="CCR120" s="908"/>
      <c r="CCS120" s="908"/>
      <c r="CCT120" s="908"/>
      <c r="CCU120" s="908"/>
      <c r="CCV120" s="908"/>
      <c r="CCW120" s="908"/>
      <c r="CCX120" s="908"/>
      <c r="CCY120" s="908"/>
      <c r="CCZ120" s="908"/>
      <c r="CDA120" s="908"/>
      <c r="CDB120" s="908"/>
      <c r="CDC120" s="908"/>
      <c r="CDD120" s="908"/>
      <c r="CDE120" s="908"/>
      <c r="CDF120" s="908"/>
      <c r="CDG120" s="908"/>
      <c r="CDH120" s="908"/>
      <c r="CDI120" s="908"/>
      <c r="CDJ120" s="908"/>
      <c r="CDK120" s="908"/>
      <c r="CDL120" s="908"/>
      <c r="CDM120" s="908"/>
      <c r="CDN120" s="908"/>
      <c r="CDO120" s="908"/>
      <c r="CDP120" s="908"/>
      <c r="CDQ120" s="908"/>
      <c r="CDR120" s="908"/>
      <c r="CDS120" s="908"/>
      <c r="CDT120" s="908"/>
      <c r="CDU120" s="908"/>
      <c r="CDV120" s="908"/>
      <c r="CDW120" s="908"/>
      <c r="CDX120" s="908"/>
      <c r="CDY120" s="908"/>
      <c r="CDZ120" s="908"/>
      <c r="CEA120" s="908"/>
      <c r="CEB120" s="908"/>
      <c r="CEC120" s="908"/>
      <c r="CED120" s="908"/>
      <c r="CEE120" s="908"/>
      <c r="CEF120" s="908"/>
      <c r="CEG120" s="908"/>
      <c r="CEH120" s="908"/>
      <c r="CEI120" s="908"/>
      <c r="CEJ120" s="908"/>
      <c r="CEK120" s="908"/>
      <c r="CEL120" s="908"/>
      <c r="CEM120" s="908"/>
      <c r="CEN120" s="908"/>
      <c r="CEO120" s="908"/>
      <c r="CEP120" s="908"/>
      <c r="CEQ120" s="908"/>
      <c r="CER120" s="908"/>
      <c r="CES120" s="908"/>
      <c r="CET120" s="908"/>
      <c r="CEU120" s="908"/>
      <c r="CEV120" s="908"/>
      <c r="CEW120" s="908"/>
      <c r="CEX120" s="908"/>
      <c r="CEY120" s="908"/>
      <c r="CEZ120" s="908"/>
      <c r="CFA120" s="908"/>
      <c r="CFB120" s="908"/>
      <c r="CFC120" s="908"/>
      <c r="CFD120" s="908"/>
      <c r="CFE120" s="908"/>
      <c r="CFF120" s="908"/>
      <c r="CFG120" s="908"/>
      <c r="CFH120" s="908"/>
      <c r="CFI120" s="908"/>
      <c r="CFJ120" s="908"/>
      <c r="CFK120" s="908"/>
      <c r="CFL120" s="908"/>
      <c r="CFM120" s="908"/>
      <c r="CFN120" s="908"/>
      <c r="CFO120" s="908"/>
      <c r="CFP120" s="908"/>
      <c r="CFQ120" s="908"/>
      <c r="CFR120" s="908"/>
      <c r="CFS120" s="908"/>
      <c r="CFT120" s="908"/>
      <c r="CFU120" s="908"/>
      <c r="CFV120" s="908"/>
      <c r="CFW120" s="908"/>
      <c r="CFX120" s="908"/>
      <c r="CFY120" s="908"/>
      <c r="CFZ120" s="908"/>
      <c r="CGA120" s="908"/>
      <c r="CGB120" s="908"/>
      <c r="CGC120" s="908"/>
      <c r="CGD120" s="908"/>
      <c r="CGE120" s="908"/>
      <c r="CGF120" s="908"/>
      <c r="CGG120" s="908"/>
      <c r="CGH120" s="908"/>
      <c r="CGI120" s="908"/>
      <c r="CGJ120" s="908"/>
      <c r="CGK120" s="908"/>
      <c r="CGL120" s="908"/>
      <c r="CGM120" s="908"/>
      <c r="CGN120" s="908"/>
      <c r="CGO120" s="908"/>
      <c r="CGP120" s="908"/>
      <c r="CGQ120" s="908"/>
      <c r="CGR120" s="908"/>
      <c r="CGS120" s="908"/>
      <c r="CGT120" s="908"/>
      <c r="CGU120" s="908"/>
      <c r="CGV120" s="908"/>
      <c r="CGW120" s="908"/>
      <c r="CGX120" s="908"/>
      <c r="CGY120" s="908"/>
      <c r="CGZ120" s="908"/>
      <c r="CHA120" s="908"/>
      <c r="CHB120" s="908"/>
      <c r="CHC120" s="908"/>
      <c r="CHD120" s="908"/>
      <c r="CHE120" s="908"/>
      <c r="CHF120" s="908"/>
      <c r="CHG120" s="908"/>
      <c r="CHH120" s="908"/>
      <c r="CHI120" s="908"/>
      <c r="CHJ120" s="908"/>
      <c r="CHK120" s="908"/>
      <c r="CHL120" s="908"/>
      <c r="CHM120" s="908"/>
      <c r="CHN120" s="908"/>
      <c r="CHO120" s="908"/>
      <c r="CHP120" s="908"/>
      <c r="CHQ120" s="908"/>
      <c r="CHR120" s="908"/>
      <c r="CHS120" s="908"/>
      <c r="CHT120" s="908"/>
      <c r="CHU120" s="908"/>
      <c r="CHV120" s="908"/>
      <c r="CHW120" s="908"/>
      <c r="CHX120" s="908"/>
      <c r="CHY120" s="908"/>
      <c r="CHZ120" s="908"/>
      <c r="CIA120" s="908"/>
      <c r="CIB120" s="908"/>
      <c r="CIC120" s="908"/>
      <c r="CID120" s="908"/>
      <c r="CIE120" s="908"/>
      <c r="CIF120" s="908"/>
      <c r="CIG120" s="908"/>
      <c r="CIH120" s="908"/>
      <c r="CII120" s="908"/>
      <c r="CIJ120" s="908"/>
      <c r="CIK120" s="908"/>
      <c r="CIL120" s="908"/>
      <c r="CIM120" s="908"/>
      <c r="CIN120" s="908"/>
      <c r="CIO120" s="908"/>
      <c r="CIP120" s="908"/>
      <c r="CIQ120" s="908"/>
      <c r="CIR120" s="908"/>
      <c r="CIS120" s="908"/>
      <c r="CIT120" s="908"/>
      <c r="CIU120" s="908"/>
      <c r="CIV120" s="908"/>
      <c r="CIW120" s="908"/>
      <c r="CIX120" s="908"/>
      <c r="CIY120" s="908"/>
      <c r="CIZ120" s="908"/>
      <c r="CJA120" s="908"/>
      <c r="CJB120" s="908"/>
      <c r="CJC120" s="908"/>
      <c r="CJD120" s="908"/>
      <c r="CJE120" s="908"/>
      <c r="CJF120" s="908"/>
      <c r="CJG120" s="908"/>
      <c r="CJH120" s="908"/>
      <c r="CJI120" s="908"/>
      <c r="CJJ120" s="908"/>
      <c r="CJK120" s="908"/>
      <c r="CJL120" s="908"/>
      <c r="CJM120" s="908"/>
      <c r="CJN120" s="908"/>
      <c r="CJO120" s="908"/>
      <c r="CJP120" s="908"/>
      <c r="CJQ120" s="908"/>
      <c r="CJR120" s="908"/>
      <c r="CJS120" s="908"/>
      <c r="CJT120" s="908"/>
      <c r="CJU120" s="908"/>
      <c r="CJV120" s="908"/>
      <c r="CJW120" s="908"/>
      <c r="CJX120" s="908"/>
      <c r="CJY120" s="908"/>
      <c r="CJZ120" s="908"/>
      <c r="CKA120" s="908"/>
      <c r="CKB120" s="908"/>
      <c r="CKC120" s="908"/>
      <c r="CKD120" s="908"/>
      <c r="CKE120" s="908"/>
      <c r="CKF120" s="908"/>
      <c r="CKG120" s="908"/>
      <c r="CKH120" s="908"/>
      <c r="CKI120" s="908"/>
      <c r="CKJ120" s="908"/>
      <c r="CKK120" s="908"/>
      <c r="CKL120" s="908"/>
      <c r="CKM120" s="908"/>
      <c r="CKN120" s="908"/>
      <c r="CKO120" s="908"/>
      <c r="CKP120" s="908"/>
      <c r="CKQ120" s="908"/>
      <c r="CKR120" s="908"/>
      <c r="CKS120" s="908"/>
      <c r="CKT120" s="908"/>
      <c r="CKU120" s="908"/>
      <c r="CKV120" s="908"/>
      <c r="CKW120" s="908"/>
      <c r="CKX120" s="908"/>
      <c r="CKY120" s="908"/>
      <c r="CKZ120" s="908"/>
      <c r="CLA120" s="908"/>
      <c r="CLB120" s="908"/>
      <c r="CLC120" s="908"/>
      <c r="CLD120" s="908"/>
      <c r="CLE120" s="908"/>
      <c r="CLF120" s="908"/>
      <c r="CLG120" s="908"/>
      <c r="CLH120" s="908"/>
      <c r="CLI120" s="908"/>
      <c r="CLJ120" s="908"/>
      <c r="CLK120" s="908"/>
      <c r="CLL120" s="908"/>
      <c r="CLM120" s="908"/>
      <c r="CLN120" s="908"/>
      <c r="CLO120" s="908"/>
      <c r="CLP120" s="908"/>
      <c r="CLQ120" s="908"/>
      <c r="CLR120" s="908"/>
      <c r="CLS120" s="908"/>
      <c r="CLT120" s="908"/>
      <c r="CLU120" s="908"/>
      <c r="CLV120" s="908"/>
      <c r="CLW120" s="908"/>
      <c r="CLX120" s="908"/>
      <c r="CLY120" s="908"/>
      <c r="CLZ120" s="908"/>
      <c r="CMA120" s="908"/>
      <c r="CMB120" s="908"/>
      <c r="CMC120" s="908"/>
      <c r="CMD120" s="908"/>
      <c r="CME120" s="908"/>
      <c r="CMF120" s="908"/>
      <c r="CMG120" s="908"/>
      <c r="CMH120" s="908"/>
      <c r="CMI120" s="908"/>
      <c r="CMJ120" s="908"/>
      <c r="CMK120" s="908"/>
      <c r="CML120" s="908"/>
      <c r="CMM120" s="908"/>
      <c r="CMN120" s="908"/>
      <c r="CMO120" s="908"/>
      <c r="CMP120" s="908"/>
      <c r="CMQ120" s="908"/>
      <c r="CMR120" s="908"/>
      <c r="CMS120" s="908"/>
      <c r="CMT120" s="908"/>
      <c r="CMU120" s="908"/>
      <c r="CMV120" s="908"/>
      <c r="CMW120" s="908"/>
      <c r="CMX120" s="908"/>
      <c r="CMY120" s="908"/>
      <c r="CMZ120" s="908"/>
      <c r="CNA120" s="908"/>
      <c r="CNB120" s="908"/>
      <c r="CNC120" s="908"/>
      <c r="CND120" s="908"/>
      <c r="CNE120" s="908"/>
      <c r="CNF120" s="908"/>
      <c r="CNG120" s="908"/>
      <c r="CNH120" s="908"/>
      <c r="CNI120" s="908"/>
      <c r="CNJ120" s="908"/>
      <c r="CNK120" s="908"/>
      <c r="CNL120" s="908"/>
      <c r="CNM120" s="908"/>
      <c r="CNN120" s="908"/>
      <c r="CNO120" s="908"/>
      <c r="CNP120" s="908"/>
      <c r="CNQ120" s="908"/>
      <c r="CNR120" s="908"/>
      <c r="CNS120" s="908"/>
      <c r="CNT120" s="908"/>
      <c r="CNU120" s="908"/>
      <c r="CNV120" s="908"/>
      <c r="CNW120" s="908"/>
      <c r="CNX120" s="908"/>
      <c r="CNY120" s="908"/>
      <c r="CNZ120" s="908"/>
      <c r="COA120" s="908"/>
      <c r="COB120" s="908"/>
      <c r="COC120" s="908"/>
      <c r="COD120" s="908"/>
      <c r="COE120" s="908"/>
      <c r="COF120" s="908"/>
      <c r="COG120" s="908"/>
      <c r="COH120" s="908"/>
      <c r="COI120" s="908"/>
      <c r="COJ120" s="908"/>
      <c r="COK120" s="908"/>
      <c r="COL120" s="908"/>
      <c r="COM120" s="908"/>
      <c r="CON120" s="908"/>
      <c r="COO120" s="908"/>
      <c r="COP120" s="908"/>
      <c r="COQ120" s="908"/>
      <c r="COR120" s="908"/>
      <c r="COS120" s="908"/>
      <c r="COT120" s="908"/>
      <c r="COU120" s="908"/>
      <c r="COV120" s="908"/>
      <c r="COW120" s="908"/>
      <c r="COX120" s="908"/>
      <c r="COY120" s="908"/>
      <c r="COZ120" s="908"/>
      <c r="CPA120" s="908"/>
      <c r="CPB120" s="908"/>
      <c r="CPC120" s="908"/>
      <c r="CPD120" s="908"/>
      <c r="CPE120" s="908"/>
      <c r="CPF120" s="908"/>
      <c r="CPG120" s="908"/>
      <c r="CPH120" s="908"/>
      <c r="CPI120" s="908"/>
      <c r="CPJ120" s="908"/>
      <c r="CPK120" s="908"/>
      <c r="CPL120" s="908"/>
      <c r="CPM120" s="908"/>
      <c r="CPN120" s="908"/>
      <c r="CPO120" s="908"/>
      <c r="CPP120" s="908"/>
      <c r="CPQ120" s="908"/>
      <c r="CPR120" s="908"/>
      <c r="CPS120" s="908"/>
      <c r="CPT120" s="908"/>
      <c r="CPU120" s="908"/>
      <c r="CPV120" s="908"/>
      <c r="CPW120" s="908"/>
      <c r="CPX120" s="908"/>
      <c r="CPY120" s="908"/>
      <c r="CPZ120" s="908"/>
      <c r="CQA120" s="908"/>
      <c r="CQB120" s="908"/>
      <c r="CQC120" s="908"/>
      <c r="CQD120" s="908"/>
      <c r="CQE120" s="908"/>
      <c r="CQF120" s="908"/>
      <c r="CQG120" s="908"/>
      <c r="CQH120" s="908"/>
      <c r="CQI120" s="908"/>
      <c r="CQJ120" s="908"/>
      <c r="CQK120" s="908"/>
      <c r="CQL120" s="908"/>
      <c r="CQM120" s="908"/>
      <c r="CQN120" s="908"/>
      <c r="CQO120" s="908"/>
      <c r="CQP120" s="908"/>
      <c r="CQQ120" s="908"/>
      <c r="CQR120" s="908"/>
      <c r="CQS120" s="908"/>
      <c r="CQT120" s="908"/>
      <c r="CQU120" s="908"/>
      <c r="CQV120" s="908"/>
      <c r="CQW120" s="908"/>
      <c r="CQX120" s="908"/>
      <c r="CQY120" s="908"/>
      <c r="CQZ120" s="908"/>
      <c r="CRA120" s="908"/>
      <c r="CRB120" s="908"/>
      <c r="CRC120" s="908"/>
      <c r="CRD120" s="908"/>
      <c r="CRE120" s="908"/>
      <c r="CRF120" s="908"/>
      <c r="CRG120" s="908"/>
      <c r="CRH120" s="908"/>
      <c r="CRI120" s="908"/>
      <c r="CRJ120" s="908"/>
      <c r="CRK120" s="908"/>
      <c r="CRL120" s="908"/>
      <c r="CRM120" s="908"/>
      <c r="CRN120" s="908"/>
      <c r="CRO120" s="908"/>
      <c r="CRP120" s="908"/>
      <c r="CRQ120" s="908"/>
      <c r="CRR120" s="908"/>
      <c r="CRS120" s="908"/>
      <c r="CRT120" s="908"/>
      <c r="CRU120" s="908"/>
      <c r="CRV120" s="908"/>
      <c r="CRW120" s="908"/>
      <c r="CRX120" s="908"/>
      <c r="CRY120" s="908"/>
      <c r="CRZ120" s="908"/>
      <c r="CSA120" s="908"/>
      <c r="CSB120" s="908"/>
      <c r="CSC120" s="908"/>
      <c r="CSD120" s="908"/>
      <c r="CSE120" s="908"/>
      <c r="CSF120" s="908"/>
      <c r="CSG120" s="908"/>
      <c r="CSH120" s="908"/>
      <c r="CSI120" s="908"/>
      <c r="CSJ120" s="908"/>
      <c r="CSK120" s="908"/>
      <c r="CSL120" s="908"/>
      <c r="CSM120" s="908"/>
      <c r="CSN120" s="908"/>
      <c r="CSO120" s="908"/>
      <c r="CSP120" s="908"/>
      <c r="CSQ120" s="908"/>
      <c r="CSR120" s="908"/>
      <c r="CSS120" s="908"/>
      <c r="CST120" s="908"/>
      <c r="CSU120" s="908"/>
      <c r="CSV120" s="908"/>
      <c r="CSW120" s="908"/>
      <c r="CSX120" s="908"/>
      <c r="CSY120" s="908"/>
      <c r="CSZ120" s="908"/>
      <c r="CTA120" s="908"/>
      <c r="CTB120" s="908"/>
      <c r="CTC120" s="908"/>
      <c r="CTD120" s="908"/>
      <c r="CTE120" s="908"/>
      <c r="CTF120" s="908"/>
      <c r="CTG120" s="908"/>
      <c r="CTH120" s="908"/>
      <c r="CTI120" s="908"/>
      <c r="CTJ120" s="908"/>
      <c r="CTK120" s="908"/>
      <c r="CTL120" s="908"/>
      <c r="CTM120" s="908"/>
      <c r="CTN120" s="908"/>
      <c r="CTO120" s="908"/>
      <c r="CTP120" s="908"/>
      <c r="CTQ120" s="908"/>
      <c r="CTR120" s="908"/>
      <c r="CTS120" s="908"/>
      <c r="CTT120" s="908"/>
      <c r="CTU120" s="908"/>
      <c r="CTV120" s="908"/>
      <c r="CTW120" s="908"/>
      <c r="CTX120" s="908"/>
      <c r="CTY120" s="908"/>
      <c r="CTZ120" s="908"/>
      <c r="CUA120" s="908"/>
      <c r="CUB120" s="908"/>
      <c r="CUC120" s="908"/>
      <c r="CUD120" s="908"/>
      <c r="CUE120" s="908"/>
      <c r="CUF120" s="908"/>
      <c r="CUG120" s="908"/>
      <c r="CUH120" s="908"/>
      <c r="CUI120" s="908"/>
      <c r="CUJ120" s="908"/>
      <c r="CUK120" s="908"/>
      <c r="CUL120" s="908"/>
      <c r="CUM120" s="908"/>
      <c r="CUN120" s="908"/>
      <c r="CUO120" s="908"/>
      <c r="CUP120" s="908"/>
      <c r="CUQ120" s="908"/>
      <c r="CUR120" s="908"/>
      <c r="CUS120" s="908"/>
      <c r="CUT120" s="908"/>
      <c r="CUU120" s="908"/>
      <c r="CUV120" s="908"/>
      <c r="CUW120" s="908"/>
      <c r="CUX120" s="908"/>
      <c r="CUY120" s="908"/>
      <c r="CUZ120" s="908"/>
      <c r="CVA120" s="908"/>
      <c r="CVB120" s="908"/>
      <c r="CVC120" s="908"/>
      <c r="CVD120" s="908"/>
      <c r="CVE120" s="908"/>
      <c r="CVF120" s="908"/>
      <c r="CVG120" s="908"/>
      <c r="CVH120" s="908"/>
      <c r="CVI120" s="908"/>
      <c r="CVJ120" s="908"/>
      <c r="CVK120" s="908"/>
      <c r="CVL120" s="908"/>
      <c r="CVM120" s="908"/>
      <c r="CVN120" s="908"/>
      <c r="CVO120" s="908"/>
      <c r="CVP120" s="908"/>
      <c r="CVQ120" s="908"/>
      <c r="CVR120" s="908"/>
      <c r="CVS120" s="908"/>
      <c r="CVT120" s="908"/>
      <c r="CVU120" s="908"/>
      <c r="CVV120" s="908"/>
      <c r="CVW120" s="908"/>
      <c r="CVX120" s="908"/>
      <c r="CVY120" s="908"/>
      <c r="CVZ120" s="908"/>
      <c r="CWA120" s="908"/>
      <c r="CWB120" s="908"/>
      <c r="CWC120" s="908"/>
      <c r="CWD120" s="908"/>
      <c r="CWE120" s="908"/>
      <c r="CWF120" s="908"/>
      <c r="CWG120" s="908"/>
      <c r="CWH120" s="908"/>
      <c r="CWI120" s="908"/>
      <c r="CWJ120" s="908"/>
      <c r="CWK120" s="908"/>
      <c r="CWL120" s="908"/>
      <c r="CWM120" s="908"/>
      <c r="CWN120" s="908"/>
      <c r="CWO120" s="908"/>
      <c r="CWP120" s="908"/>
      <c r="CWQ120" s="908"/>
      <c r="CWR120" s="908"/>
      <c r="CWS120" s="908"/>
      <c r="CWT120" s="908"/>
      <c r="CWU120" s="908"/>
      <c r="CWV120" s="908"/>
      <c r="CWW120" s="908"/>
      <c r="CWX120" s="908"/>
      <c r="CWY120" s="908"/>
      <c r="CWZ120" s="908"/>
      <c r="CXA120" s="908"/>
      <c r="CXB120" s="908"/>
      <c r="CXC120" s="908"/>
      <c r="CXD120" s="908"/>
      <c r="CXE120" s="908"/>
      <c r="CXF120" s="908"/>
      <c r="CXG120" s="908"/>
      <c r="CXH120" s="908"/>
      <c r="CXI120" s="908"/>
      <c r="CXJ120" s="908"/>
      <c r="CXK120" s="908"/>
      <c r="CXL120" s="908"/>
      <c r="CXM120" s="908"/>
      <c r="CXN120" s="908"/>
      <c r="CXO120" s="908"/>
      <c r="CXP120" s="908"/>
      <c r="CXQ120" s="908"/>
      <c r="CXR120" s="908"/>
      <c r="CXS120" s="908"/>
      <c r="CXT120" s="908"/>
      <c r="CXU120" s="908"/>
      <c r="CXV120" s="908"/>
      <c r="CXW120" s="908"/>
      <c r="CXX120" s="908"/>
      <c r="CXY120" s="908"/>
      <c r="CXZ120" s="908"/>
      <c r="CYA120" s="908"/>
      <c r="CYB120" s="908"/>
      <c r="CYC120" s="908"/>
      <c r="CYD120" s="908"/>
      <c r="CYE120" s="908"/>
      <c r="CYF120" s="908"/>
      <c r="CYG120" s="908"/>
      <c r="CYH120" s="908"/>
      <c r="CYI120" s="908"/>
      <c r="CYJ120" s="908"/>
      <c r="CYK120" s="908"/>
      <c r="CYL120" s="908"/>
      <c r="CYM120" s="908"/>
      <c r="CYN120" s="908"/>
      <c r="CYO120" s="908"/>
      <c r="CYP120" s="908"/>
      <c r="CYQ120" s="908"/>
      <c r="CYR120" s="908"/>
      <c r="CYS120" s="908"/>
      <c r="CYT120" s="908"/>
      <c r="CYU120" s="908"/>
      <c r="CYV120" s="908"/>
      <c r="CYW120" s="908"/>
      <c r="CYX120" s="908"/>
      <c r="CYY120" s="908"/>
      <c r="CYZ120" s="908"/>
      <c r="CZA120" s="908"/>
      <c r="CZB120" s="908"/>
      <c r="CZC120" s="908"/>
      <c r="CZD120" s="908"/>
      <c r="CZE120" s="908"/>
      <c r="CZF120" s="908"/>
      <c r="CZG120" s="908"/>
      <c r="CZH120" s="908"/>
      <c r="CZI120" s="908"/>
      <c r="CZJ120" s="908"/>
      <c r="CZK120" s="908"/>
      <c r="CZL120" s="908"/>
      <c r="CZM120" s="908"/>
      <c r="CZN120" s="908"/>
      <c r="CZO120" s="908"/>
      <c r="CZP120" s="908"/>
      <c r="CZQ120" s="908"/>
      <c r="CZR120" s="908"/>
      <c r="CZS120" s="908"/>
      <c r="CZT120" s="908"/>
      <c r="CZU120" s="908"/>
      <c r="CZV120" s="908"/>
      <c r="CZW120" s="908"/>
      <c r="CZX120" s="908"/>
      <c r="CZY120" s="908"/>
      <c r="CZZ120" s="908"/>
      <c r="DAA120" s="908"/>
      <c r="DAB120" s="908"/>
      <c r="DAC120" s="908"/>
      <c r="DAD120" s="908"/>
      <c r="DAE120" s="908"/>
      <c r="DAF120" s="908"/>
      <c r="DAG120" s="908"/>
      <c r="DAH120" s="908"/>
      <c r="DAI120" s="908"/>
      <c r="DAJ120" s="908"/>
      <c r="DAK120" s="908"/>
      <c r="DAL120" s="908"/>
      <c r="DAM120" s="908"/>
      <c r="DAN120" s="908"/>
      <c r="DAO120" s="908"/>
      <c r="DAP120" s="908"/>
      <c r="DAQ120" s="908"/>
      <c r="DAR120" s="908"/>
      <c r="DAS120" s="908"/>
      <c r="DAT120" s="908"/>
      <c r="DAU120" s="908"/>
      <c r="DAV120" s="908"/>
      <c r="DAW120" s="908"/>
      <c r="DAX120" s="908"/>
      <c r="DAY120" s="908"/>
      <c r="DAZ120" s="908"/>
      <c r="DBA120" s="908"/>
      <c r="DBB120" s="908"/>
      <c r="DBC120" s="908"/>
      <c r="DBD120" s="908"/>
      <c r="DBE120" s="908"/>
      <c r="DBF120" s="908"/>
      <c r="DBG120" s="908"/>
      <c r="DBH120" s="908"/>
      <c r="DBI120" s="908"/>
      <c r="DBJ120" s="908"/>
      <c r="DBK120" s="908"/>
      <c r="DBL120" s="908"/>
      <c r="DBM120" s="908"/>
      <c r="DBN120" s="908"/>
      <c r="DBO120" s="908"/>
      <c r="DBP120" s="908"/>
      <c r="DBQ120" s="908"/>
      <c r="DBR120" s="908"/>
      <c r="DBS120" s="908"/>
      <c r="DBT120" s="908"/>
      <c r="DBU120" s="908"/>
      <c r="DBV120" s="908"/>
      <c r="DBW120" s="908"/>
      <c r="DBX120" s="908"/>
      <c r="DBY120" s="908"/>
      <c r="DBZ120" s="908"/>
      <c r="DCA120" s="908"/>
      <c r="DCB120" s="908"/>
      <c r="DCC120" s="908"/>
      <c r="DCD120" s="908"/>
      <c r="DCE120" s="908"/>
      <c r="DCF120" s="908"/>
      <c r="DCG120" s="908"/>
      <c r="DCH120" s="908"/>
      <c r="DCI120" s="908"/>
      <c r="DCJ120" s="908"/>
      <c r="DCK120" s="908"/>
      <c r="DCL120" s="908"/>
      <c r="DCM120" s="908"/>
      <c r="DCN120" s="908"/>
      <c r="DCO120" s="908"/>
      <c r="DCP120" s="908"/>
      <c r="DCQ120" s="908"/>
      <c r="DCR120" s="908"/>
      <c r="DCS120" s="908"/>
      <c r="DCT120" s="908"/>
      <c r="DCU120" s="908"/>
      <c r="DCV120" s="908"/>
      <c r="DCW120" s="908"/>
      <c r="DCX120" s="908"/>
      <c r="DCY120" s="908"/>
      <c r="DCZ120" s="908"/>
      <c r="DDA120" s="908"/>
      <c r="DDB120" s="908"/>
      <c r="DDC120" s="908"/>
      <c r="DDD120" s="908"/>
      <c r="DDE120" s="908"/>
      <c r="DDF120" s="908"/>
      <c r="DDG120" s="908"/>
      <c r="DDH120" s="908"/>
      <c r="DDI120" s="908"/>
      <c r="DDJ120" s="908"/>
      <c r="DDK120" s="908"/>
      <c r="DDL120" s="908"/>
      <c r="DDM120" s="908"/>
      <c r="DDN120" s="908"/>
      <c r="DDO120" s="908"/>
      <c r="DDP120" s="908"/>
      <c r="DDQ120" s="908"/>
      <c r="DDR120" s="908"/>
      <c r="DDS120" s="908"/>
      <c r="DDT120" s="908"/>
      <c r="DDU120" s="908"/>
      <c r="DDV120" s="908"/>
      <c r="DDW120" s="908"/>
      <c r="DDX120" s="908"/>
      <c r="DDY120" s="908"/>
      <c r="DDZ120" s="908"/>
      <c r="DEA120" s="908"/>
      <c r="DEB120" s="908"/>
      <c r="DEC120" s="908"/>
      <c r="DED120" s="908"/>
      <c r="DEE120" s="908"/>
      <c r="DEF120" s="908"/>
      <c r="DEG120" s="908"/>
      <c r="DEH120" s="908"/>
      <c r="DEI120" s="908"/>
      <c r="DEJ120" s="908"/>
      <c r="DEK120" s="908"/>
      <c r="DEL120" s="908"/>
      <c r="DEM120" s="908"/>
      <c r="DEN120" s="908"/>
      <c r="DEO120" s="908"/>
      <c r="DEP120" s="908"/>
      <c r="DEQ120" s="908"/>
      <c r="DER120" s="908"/>
      <c r="DES120" s="908"/>
      <c r="DET120" s="908"/>
      <c r="DEU120" s="908"/>
      <c r="DEV120" s="908"/>
      <c r="DEW120" s="908"/>
      <c r="DEX120" s="908"/>
      <c r="DEY120" s="908"/>
      <c r="DEZ120" s="908"/>
      <c r="DFA120" s="908"/>
      <c r="DFB120" s="908"/>
      <c r="DFC120" s="908"/>
      <c r="DFD120" s="908"/>
      <c r="DFE120" s="908"/>
      <c r="DFF120" s="908"/>
      <c r="DFG120" s="908"/>
      <c r="DFH120" s="908"/>
      <c r="DFI120" s="908"/>
      <c r="DFJ120" s="908"/>
      <c r="DFK120" s="908"/>
      <c r="DFL120" s="908"/>
      <c r="DFM120" s="908"/>
      <c r="DFN120" s="908"/>
      <c r="DFO120" s="908"/>
      <c r="DFP120" s="908"/>
      <c r="DFQ120" s="908"/>
      <c r="DFR120" s="908"/>
      <c r="DFS120" s="908"/>
      <c r="DFT120" s="908"/>
      <c r="DFU120" s="908"/>
      <c r="DFV120" s="908"/>
      <c r="DFW120" s="908"/>
      <c r="DFX120" s="908"/>
      <c r="DFY120" s="908"/>
      <c r="DFZ120" s="908"/>
      <c r="DGA120" s="908"/>
      <c r="DGB120" s="908"/>
      <c r="DGC120" s="908"/>
      <c r="DGD120" s="908"/>
      <c r="DGE120" s="908"/>
      <c r="DGF120" s="908"/>
      <c r="DGG120" s="908"/>
      <c r="DGH120" s="908"/>
      <c r="DGI120" s="908"/>
      <c r="DGJ120" s="908"/>
      <c r="DGK120" s="908"/>
      <c r="DGL120" s="908"/>
      <c r="DGM120" s="908"/>
      <c r="DGN120" s="908"/>
      <c r="DGO120" s="908"/>
      <c r="DGP120" s="908"/>
      <c r="DGQ120" s="908"/>
      <c r="DGR120" s="908"/>
      <c r="DGS120" s="908"/>
      <c r="DGT120" s="908"/>
      <c r="DGU120" s="908"/>
      <c r="DGV120" s="908"/>
      <c r="DGW120" s="908"/>
      <c r="DGX120" s="908"/>
      <c r="DGY120" s="908"/>
      <c r="DGZ120" s="908"/>
      <c r="DHA120" s="908"/>
      <c r="DHB120" s="908"/>
      <c r="DHC120" s="908"/>
      <c r="DHD120" s="908"/>
      <c r="DHE120" s="908"/>
      <c r="DHF120" s="908"/>
      <c r="DHG120" s="908"/>
      <c r="DHH120" s="908"/>
      <c r="DHI120" s="908"/>
      <c r="DHJ120" s="908"/>
      <c r="DHK120" s="908"/>
      <c r="DHL120" s="908"/>
      <c r="DHM120" s="908"/>
      <c r="DHN120" s="908"/>
      <c r="DHO120" s="908"/>
      <c r="DHP120" s="908"/>
      <c r="DHQ120" s="908"/>
      <c r="DHR120" s="908"/>
      <c r="DHS120" s="908"/>
      <c r="DHT120" s="908"/>
      <c r="DHU120" s="908"/>
      <c r="DHV120" s="908"/>
      <c r="DHW120" s="908"/>
      <c r="DHX120" s="908"/>
      <c r="DHY120" s="908"/>
      <c r="DHZ120" s="908"/>
      <c r="DIA120" s="908"/>
      <c r="DIB120" s="908"/>
      <c r="DIC120" s="908"/>
      <c r="DID120" s="908"/>
      <c r="DIE120" s="908"/>
      <c r="DIF120" s="908"/>
      <c r="DIG120" s="908"/>
      <c r="DIH120" s="908"/>
      <c r="DII120" s="908"/>
      <c r="DIJ120" s="908"/>
      <c r="DIK120" s="908"/>
      <c r="DIL120" s="908"/>
      <c r="DIM120" s="908"/>
      <c r="DIN120" s="908"/>
      <c r="DIO120" s="908"/>
      <c r="DIP120" s="908"/>
      <c r="DIQ120" s="908"/>
      <c r="DIR120" s="908"/>
      <c r="DIS120" s="908"/>
      <c r="DIT120" s="908"/>
      <c r="DIU120" s="908"/>
      <c r="DIV120" s="908"/>
      <c r="DIW120" s="908"/>
      <c r="DIX120" s="908"/>
      <c r="DIY120" s="908"/>
      <c r="DIZ120" s="908"/>
      <c r="DJA120" s="908"/>
      <c r="DJB120" s="908"/>
      <c r="DJC120" s="908"/>
      <c r="DJD120" s="908"/>
      <c r="DJE120" s="908"/>
      <c r="DJF120" s="908"/>
      <c r="DJG120" s="908"/>
      <c r="DJH120" s="908"/>
      <c r="DJI120" s="908"/>
      <c r="DJJ120" s="908"/>
      <c r="DJK120" s="908"/>
      <c r="DJL120" s="908"/>
      <c r="DJM120" s="908"/>
      <c r="DJN120" s="908"/>
      <c r="DJO120" s="908"/>
      <c r="DJP120" s="908"/>
      <c r="DJQ120" s="908"/>
      <c r="DJR120" s="908"/>
      <c r="DJS120" s="908"/>
      <c r="DJT120" s="908"/>
      <c r="DJU120" s="908"/>
      <c r="DJV120" s="908"/>
      <c r="DJW120" s="908"/>
      <c r="DJX120" s="908"/>
      <c r="DJY120" s="908"/>
      <c r="DJZ120" s="908"/>
      <c r="DKA120" s="908"/>
      <c r="DKB120" s="908"/>
      <c r="DKC120" s="908"/>
      <c r="DKD120" s="908"/>
      <c r="DKE120" s="908"/>
      <c r="DKF120" s="908"/>
      <c r="DKG120" s="908"/>
      <c r="DKH120" s="908"/>
      <c r="DKI120" s="908"/>
      <c r="DKJ120" s="908"/>
      <c r="DKK120" s="908"/>
      <c r="DKL120" s="908"/>
      <c r="DKM120" s="908"/>
      <c r="DKN120" s="908"/>
      <c r="DKO120" s="908"/>
      <c r="DKP120" s="908"/>
      <c r="DKQ120" s="908"/>
      <c r="DKR120" s="908"/>
      <c r="DKS120" s="908"/>
      <c r="DKT120" s="908"/>
      <c r="DKU120" s="908"/>
      <c r="DKV120" s="908"/>
      <c r="DKW120" s="908"/>
      <c r="DKX120" s="908"/>
      <c r="DKY120" s="908"/>
      <c r="DKZ120" s="908"/>
      <c r="DLA120" s="908"/>
      <c r="DLB120" s="908"/>
      <c r="DLC120" s="908"/>
      <c r="DLD120" s="908"/>
      <c r="DLE120" s="908"/>
      <c r="DLF120" s="908"/>
      <c r="DLG120" s="908"/>
      <c r="DLH120" s="908"/>
      <c r="DLI120" s="908"/>
      <c r="DLJ120" s="908"/>
      <c r="DLK120" s="908"/>
      <c r="DLL120" s="908"/>
      <c r="DLM120" s="908"/>
      <c r="DLN120" s="908"/>
      <c r="DLO120" s="908"/>
      <c r="DLP120" s="908"/>
      <c r="DLQ120" s="908"/>
      <c r="DLR120" s="908"/>
      <c r="DLS120" s="908"/>
      <c r="DLT120" s="908"/>
      <c r="DLU120" s="908"/>
      <c r="DLV120" s="908"/>
      <c r="DLW120" s="908"/>
      <c r="DLX120" s="908"/>
      <c r="DLY120" s="908"/>
      <c r="DLZ120" s="908"/>
      <c r="DMA120" s="908"/>
      <c r="DMB120" s="908"/>
      <c r="DMC120" s="908"/>
      <c r="DMD120" s="908"/>
      <c r="DME120" s="908"/>
      <c r="DMF120" s="908"/>
      <c r="DMG120" s="908"/>
      <c r="DMH120" s="908"/>
      <c r="DMI120" s="908"/>
      <c r="DMJ120" s="908"/>
      <c r="DMK120" s="908"/>
      <c r="DML120" s="908"/>
      <c r="DMM120" s="908"/>
      <c r="DMN120" s="908"/>
      <c r="DMO120" s="908"/>
      <c r="DMP120" s="908"/>
      <c r="DMQ120" s="908"/>
      <c r="DMR120" s="908"/>
      <c r="DMS120" s="908"/>
      <c r="DMT120" s="908"/>
      <c r="DMU120" s="908"/>
      <c r="DMV120" s="908"/>
      <c r="DMW120" s="908"/>
      <c r="DMX120" s="908"/>
      <c r="DMY120" s="908"/>
      <c r="DMZ120" s="908"/>
      <c r="DNA120" s="908"/>
      <c r="DNB120" s="908"/>
      <c r="DNC120" s="908"/>
      <c r="DND120" s="908"/>
      <c r="DNE120" s="908"/>
      <c r="DNF120" s="908"/>
      <c r="DNG120" s="908"/>
      <c r="DNH120" s="908"/>
      <c r="DNI120" s="908"/>
      <c r="DNJ120" s="908"/>
      <c r="DNK120" s="908"/>
      <c r="DNL120" s="908"/>
      <c r="DNM120" s="908"/>
      <c r="DNN120" s="908"/>
      <c r="DNO120" s="908"/>
      <c r="DNP120" s="908"/>
      <c r="DNQ120" s="908"/>
      <c r="DNR120" s="908"/>
      <c r="DNS120" s="908"/>
      <c r="DNT120" s="908"/>
      <c r="DNU120" s="908"/>
      <c r="DNV120" s="908"/>
      <c r="DNW120" s="908"/>
      <c r="DNX120" s="908"/>
      <c r="DNY120" s="908"/>
      <c r="DNZ120" s="908"/>
      <c r="DOA120" s="908"/>
      <c r="DOB120" s="908"/>
      <c r="DOC120" s="908"/>
      <c r="DOD120" s="908"/>
      <c r="DOE120" s="908"/>
      <c r="DOF120" s="908"/>
      <c r="DOG120" s="908"/>
      <c r="DOH120" s="908"/>
      <c r="DOI120" s="908"/>
      <c r="DOJ120" s="908"/>
      <c r="DOK120" s="908"/>
      <c r="DOL120" s="908"/>
      <c r="DOM120" s="908"/>
      <c r="DON120" s="908"/>
      <c r="DOO120" s="908"/>
      <c r="DOP120" s="908"/>
      <c r="DOQ120" s="908"/>
      <c r="DOR120" s="908"/>
      <c r="DOS120" s="908"/>
      <c r="DOT120" s="908"/>
      <c r="DOU120" s="908"/>
      <c r="DOV120" s="908"/>
      <c r="DOW120" s="908"/>
      <c r="DOX120" s="908"/>
      <c r="DOY120" s="908"/>
      <c r="DOZ120" s="908"/>
      <c r="DPA120" s="908"/>
      <c r="DPB120" s="908"/>
      <c r="DPC120" s="908"/>
      <c r="DPD120" s="908"/>
      <c r="DPE120" s="908"/>
      <c r="DPF120" s="908"/>
      <c r="DPG120" s="908"/>
      <c r="DPH120" s="908"/>
      <c r="DPI120" s="908"/>
      <c r="DPJ120" s="908"/>
      <c r="DPK120" s="908"/>
      <c r="DPL120" s="908"/>
      <c r="DPM120" s="908"/>
      <c r="DPN120" s="908"/>
      <c r="DPO120" s="908"/>
      <c r="DPP120" s="908"/>
      <c r="DPQ120" s="908"/>
      <c r="DPR120" s="908"/>
      <c r="DPS120" s="908"/>
      <c r="DPT120" s="908"/>
      <c r="DPU120" s="908"/>
      <c r="DPV120" s="908"/>
      <c r="DPW120" s="908"/>
      <c r="DPX120" s="908"/>
      <c r="DPY120" s="908"/>
      <c r="DPZ120" s="908"/>
      <c r="DQA120" s="908"/>
      <c r="DQB120" s="908"/>
      <c r="DQC120" s="908"/>
      <c r="DQD120" s="908"/>
      <c r="DQE120" s="908"/>
      <c r="DQF120" s="908"/>
      <c r="DQG120" s="908"/>
      <c r="DQH120" s="908"/>
      <c r="DQI120" s="908"/>
      <c r="DQJ120" s="908"/>
      <c r="DQK120" s="908"/>
      <c r="DQL120" s="908"/>
      <c r="DQM120" s="908"/>
      <c r="DQN120" s="908"/>
      <c r="DQO120" s="908"/>
      <c r="DQP120" s="908"/>
      <c r="DQQ120" s="908"/>
      <c r="DQR120" s="908"/>
      <c r="DQS120" s="908"/>
      <c r="DQT120" s="908"/>
      <c r="DQU120" s="908"/>
      <c r="DQV120" s="908"/>
      <c r="DQW120" s="908"/>
      <c r="DQX120" s="908"/>
      <c r="DQY120" s="908"/>
      <c r="DQZ120" s="908"/>
      <c r="DRA120" s="908"/>
      <c r="DRB120" s="908"/>
      <c r="DRC120" s="908"/>
      <c r="DRD120" s="908"/>
      <c r="DRE120" s="908"/>
      <c r="DRF120" s="908"/>
      <c r="DRG120" s="908"/>
      <c r="DRH120" s="908"/>
      <c r="DRI120" s="908"/>
      <c r="DRJ120" s="908"/>
      <c r="DRK120" s="908"/>
      <c r="DRL120" s="908"/>
      <c r="DRM120" s="908"/>
      <c r="DRN120" s="908"/>
      <c r="DRO120" s="908"/>
      <c r="DRP120" s="908"/>
      <c r="DRQ120" s="908"/>
      <c r="DRR120" s="908"/>
      <c r="DRS120" s="908"/>
      <c r="DRT120" s="908"/>
      <c r="DRU120" s="908"/>
      <c r="DRV120" s="908"/>
      <c r="DRW120" s="908"/>
      <c r="DRX120" s="908"/>
      <c r="DRY120" s="908"/>
      <c r="DRZ120" s="908"/>
      <c r="DSA120" s="908"/>
      <c r="DSB120" s="908"/>
      <c r="DSC120" s="908"/>
      <c r="DSD120" s="908"/>
      <c r="DSE120" s="908"/>
      <c r="DSF120" s="908"/>
      <c r="DSG120" s="908"/>
      <c r="DSH120" s="908"/>
      <c r="DSI120" s="908"/>
      <c r="DSJ120" s="908"/>
      <c r="DSK120" s="908"/>
      <c r="DSL120" s="908"/>
      <c r="DSM120" s="908"/>
      <c r="DSN120" s="908"/>
      <c r="DSO120" s="908"/>
      <c r="DSP120" s="908"/>
      <c r="DSQ120" s="908"/>
      <c r="DSR120" s="908"/>
      <c r="DSS120" s="908"/>
      <c r="DST120" s="908"/>
      <c r="DSU120" s="908"/>
      <c r="DSV120" s="908"/>
      <c r="DSW120" s="908"/>
      <c r="DSX120" s="908"/>
      <c r="DSY120" s="908"/>
      <c r="DSZ120" s="908"/>
      <c r="DTA120" s="908"/>
      <c r="DTB120" s="908"/>
      <c r="DTC120" s="908"/>
      <c r="DTD120" s="908"/>
      <c r="DTE120" s="908"/>
      <c r="DTF120" s="908"/>
      <c r="DTG120" s="908"/>
      <c r="DTH120" s="908"/>
      <c r="DTI120" s="908"/>
      <c r="DTJ120" s="908"/>
      <c r="DTK120" s="908"/>
      <c r="DTL120" s="908"/>
      <c r="DTM120" s="908"/>
      <c r="DTN120" s="908"/>
      <c r="DTO120" s="908"/>
      <c r="DTP120" s="908"/>
      <c r="DTQ120" s="908"/>
      <c r="DTR120" s="908"/>
      <c r="DTS120" s="908"/>
      <c r="DTT120" s="908"/>
      <c r="DTU120" s="908"/>
      <c r="DTV120" s="908"/>
      <c r="DTW120" s="908"/>
      <c r="DTX120" s="908"/>
      <c r="DTY120" s="908"/>
      <c r="DTZ120" s="908"/>
      <c r="DUA120" s="908"/>
      <c r="DUB120" s="908"/>
      <c r="DUC120" s="908"/>
      <c r="DUD120" s="908"/>
      <c r="DUE120" s="908"/>
      <c r="DUF120" s="908"/>
      <c r="DUG120" s="908"/>
      <c r="DUH120" s="908"/>
      <c r="DUI120" s="908"/>
      <c r="DUJ120" s="908"/>
      <c r="DUK120" s="908"/>
      <c r="DUL120" s="908"/>
      <c r="DUM120" s="908"/>
      <c r="DUN120" s="908"/>
      <c r="DUO120" s="908"/>
      <c r="DUP120" s="908"/>
      <c r="DUQ120" s="908"/>
      <c r="DUR120" s="908"/>
      <c r="DUS120" s="908"/>
      <c r="DUT120" s="908"/>
      <c r="DUU120" s="908"/>
      <c r="DUV120" s="908"/>
      <c r="DUW120" s="908"/>
      <c r="DUX120" s="908"/>
      <c r="DUY120" s="908"/>
      <c r="DUZ120" s="908"/>
      <c r="DVA120" s="908"/>
      <c r="DVB120" s="908"/>
      <c r="DVC120" s="908"/>
      <c r="DVD120" s="908"/>
      <c r="DVE120" s="908"/>
      <c r="DVF120" s="908"/>
      <c r="DVG120" s="908"/>
      <c r="DVH120" s="908"/>
      <c r="DVI120" s="908"/>
      <c r="DVJ120" s="908"/>
      <c r="DVK120" s="908"/>
      <c r="DVL120" s="908"/>
      <c r="DVM120" s="908"/>
      <c r="DVN120" s="908"/>
      <c r="DVO120" s="908"/>
      <c r="DVP120" s="908"/>
      <c r="DVQ120" s="908"/>
      <c r="DVR120" s="908"/>
      <c r="DVS120" s="908"/>
      <c r="DVT120" s="908"/>
      <c r="DVU120" s="908"/>
      <c r="DVV120" s="908"/>
      <c r="DVW120" s="908"/>
      <c r="DVX120" s="908"/>
      <c r="DVY120" s="908"/>
      <c r="DVZ120" s="908"/>
      <c r="DWA120" s="908"/>
      <c r="DWB120" s="908"/>
      <c r="DWC120" s="908"/>
      <c r="DWD120" s="908"/>
      <c r="DWE120" s="908"/>
      <c r="DWF120" s="908"/>
      <c r="DWG120" s="908"/>
      <c r="DWH120" s="908"/>
      <c r="DWI120" s="908"/>
      <c r="DWJ120" s="908"/>
      <c r="DWK120" s="908"/>
      <c r="DWL120" s="908"/>
      <c r="DWM120" s="908"/>
      <c r="DWN120" s="908"/>
      <c r="DWO120" s="908"/>
      <c r="DWP120" s="908"/>
      <c r="DWQ120" s="908"/>
      <c r="DWR120" s="908"/>
      <c r="DWS120" s="908"/>
      <c r="DWT120" s="908"/>
      <c r="DWU120" s="908"/>
      <c r="DWV120" s="908"/>
      <c r="DWW120" s="908"/>
      <c r="DWX120" s="908"/>
      <c r="DWY120" s="908"/>
      <c r="DWZ120" s="908"/>
      <c r="DXA120" s="908"/>
      <c r="DXB120" s="908"/>
      <c r="DXC120" s="908"/>
      <c r="DXD120" s="908"/>
      <c r="DXE120" s="908"/>
      <c r="DXF120" s="908"/>
      <c r="DXG120" s="908"/>
      <c r="DXH120" s="908"/>
      <c r="DXI120" s="908"/>
      <c r="DXJ120" s="908"/>
      <c r="DXK120" s="908"/>
      <c r="DXL120" s="908"/>
      <c r="DXM120" s="908"/>
      <c r="DXN120" s="908"/>
      <c r="DXO120" s="908"/>
      <c r="DXP120" s="908"/>
      <c r="DXQ120" s="908"/>
      <c r="DXR120" s="908"/>
      <c r="DXS120" s="908"/>
      <c r="DXT120" s="908"/>
      <c r="DXU120" s="908"/>
      <c r="DXV120" s="908"/>
      <c r="DXW120" s="908"/>
      <c r="DXX120" s="908"/>
      <c r="DXY120" s="908"/>
      <c r="DXZ120" s="908"/>
      <c r="DYA120" s="908"/>
      <c r="DYB120" s="908"/>
      <c r="DYC120" s="908"/>
      <c r="DYD120" s="908"/>
      <c r="DYE120" s="908"/>
      <c r="DYF120" s="908"/>
      <c r="DYG120" s="908"/>
      <c r="DYH120" s="908"/>
      <c r="DYI120" s="908"/>
      <c r="DYJ120" s="908"/>
      <c r="DYK120" s="908"/>
      <c r="DYL120" s="908"/>
      <c r="DYM120" s="908"/>
      <c r="DYN120" s="908"/>
      <c r="DYO120" s="908"/>
      <c r="DYP120" s="908"/>
      <c r="DYQ120" s="908"/>
      <c r="DYR120" s="908"/>
      <c r="DYS120" s="908"/>
      <c r="DYT120" s="908"/>
      <c r="DYU120" s="908"/>
      <c r="DYV120" s="908"/>
      <c r="DYW120" s="908"/>
      <c r="DYX120" s="908"/>
      <c r="DYY120" s="908"/>
      <c r="DYZ120" s="908"/>
      <c r="DZA120" s="908"/>
      <c r="DZB120" s="908"/>
      <c r="DZC120" s="908"/>
      <c r="DZD120" s="908"/>
      <c r="DZE120" s="908"/>
      <c r="DZF120" s="908"/>
      <c r="DZG120" s="908"/>
      <c r="DZH120" s="908"/>
      <c r="DZI120" s="908"/>
      <c r="DZJ120" s="908"/>
      <c r="DZK120" s="908"/>
      <c r="DZL120" s="908"/>
      <c r="DZM120" s="908"/>
      <c r="DZN120" s="908"/>
      <c r="DZO120" s="908"/>
      <c r="DZP120" s="908"/>
      <c r="DZQ120" s="908"/>
      <c r="DZR120" s="908"/>
      <c r="DZS120" s="908"/>
      <c r="DZT120" s="908"/>
      <c r="DZU120" s="908"/>
      <c r="DZV120" s="908"/>
      <c r="DZW120" s="908"/>
      <c r="DZX120" s="908"/>
      <c r="DZY120" s="908"/>
      <c r="DZZ120" s="908"/>
      <c r="EAA120" s="908"/>
      <c r="EAB120" s="908"/>
      <c r="EAC120" s="908"/>
      <c r="EAD120" s="908"/>
      <c r="EAE120" s="908"/>
      <c r="EAF120" s="908"/>
      <c r="EAG120" s="908"/>
      <c r="EAH120" s="908"/>
      <c r="EAI120" s="908"/>
      <c r="EAJ120" s="908"/>
      <c r="EAK120" s="908"/>
      <c r="EAL120" s="908"/>
      <c r="EAM120" s="908"/>
      <c r="EAN120" s="908"/>
      <c r="EAO120" s="908"/>
      <c r="EAP120" s="908"/>
      <c r="EAQ120" s="908"/>
      <c r="EAR120" s="908"/>
      <c r="EAS120" s="908"/>
      <c r="EAT120" s="908"/>
      <c r="EAU120" s="908"/>
      <c r="EAV120" s="908"/>
      <c r="EAW120" s="908"/>
      <c r="EAX120" s="908"/>
      <c r="EAY120" s="908"/>
      <c r="EAZ120" s="908"/>
      <c r="EBA120" s="908"/>
      <c r="EBB120" s="908"/>
      <c r="EBC120" s="908"/>
      <c r="EBD120" s="908"/>
      <c r="EBE120" s="908"/>
      <c r="EBF120" s="908"/>
      <c r="EBG120" s="908"/>
      <c r="EBH120" s="908"/>
      <c r="EBI120" s="908"/>
      <c r="EBJ120" s="908"/>
      <c r="EBK120" s="908"/>
      <c r="EBL120" s="908"/>
      <c r="EBM120" s="908"/>
      <c r="EBN120" s="908"/>
      <c r="EBO120" s="908"/>
      <c r="EBP120" s="908"/>
      <c r="EBQ120" s="908"/>
      <c r="EBR120" s="908"/>
      <c r="EBS120" s="908"/>
      <c r="EBT120" s="908"/>
      <c r="EBU120" s="908"/>
      <c r="EBV120" s="908"/>
      <c r="EBW120" s="908"/>
      <c r="EBX120" s="908"/>
      <c r="EBY120" s="908"/>
      <c r="EBZ120" s="908"/>
      <c r="ECA120" s="908"/>
      <c r="ECB120" s="908"/>
      <c r="ECC120" s="908"/>
      <c r="ECD120" s="908"/>
      <c r="ECE120" s="908"/>
      <c r="ECF120" s="908"/>
      <c r="ECG120" s="908"/>
      <c r="ECH120" s="908"/>
      <c r="ECI120" s="908"/>
      <c r="ECJ120" s="908"/>
      <c r="ECK120" s="908"/>
      <c r="ECL120" s="908"/>
      <c r="ECM120" s="908"/>
      <c r="ECN120" s="908"/>
      <c r="ECO120" s="908"/>
      <c r="ECP120" s="908"/>
      <c r="ECQ120" s="908"/>
      <c r="ECR120" s="908"/>
      <c r="ECS120" s="908"/>
      <c r="ECT120" s="908"/>
      <c r="ECU120" s="908"/>
      <c r="ECV120" s="908"/>
      <c r="ECW120" s="908"/>
      <c r="ECX120" s="908"/>
      <c r="ECY120" s="908"/>
      <c r="ECZ120" s="908"/>
      <c r="EDA120" s="908"/>
      <c r="EDB120" s="908"/>
      <c r="EDC120" s="908"/>
      <c r="EDD120" s="908"/>
      <c r="EDE120" s="908"/>
      <c r="EDF120" s="908"/>
      <c r="EDG120" s="908"/>
      <c r="EDH120" s="908"/>
      <c r="EDI120" s="908"/>
      <c r="EDJ120" s="908"/>
      <c r="EDK120" s="908"/>
      <c r="EDL120" s="908"/>
      <c r="EDM120" s="908"/>
      <c r="EDN120" s="908"/>
      <c r="EDO120" s="908"/>
      <c r="EDP120" s="908"/>
      <c r="EDQ120" s="908"/>
      <c r="EDR120" s="908"/>
      <c r="EDS120" s="908"/>
      <c r="EDT120" s="908"/>
      <c r="EDU120" s="908"/>
      <c r="EDV120" s="908"/>
      <c r="EDW120" s="908"/>
      <c r="EDX120" s="908"/>
      <c r="EDY120" s="908"/>
      <c r="EDZ120" s="908"/>
      <c r="EEA120" s="908"/>
      <c r="EEB120" s="908"/>
      <c r="EEC120" s="908"/>
      <c r="EED120" s="908"/>
      <c r="EEE120" s="908"/>
      <c r="EEF120" s="908"/>
      <c r="EEG120" s="908"/>
      <c r="EEH120" s="908"/>
      <c r="EEI120" s="908"/>
      <c r="EEJ120" s="908"/>
      <c r="EEK120" s="908"/>
      <c r="EEL120" s="908"/>
      <c r="EEM120" s="908"/>
      <c r="EEN120" s="908"/>
      <c r="EEO120" s="908"/>
      <c r="EEP120" s="908"/>
      <c r="EEQ120" s="908"/>
      <c r="EER120" s="908"/>
      <c r="EES120" s="908"/>
      <c r="EET120" s="908"/>
      <c r="EEU120" s="908"/>
      <c r="EEV120" s="908"/>
      <c r="EEW120" s="908"/>
      <c r="EEX120" s="908"/>
      <c r="EEY120" s="908"/>
      <c r="EEZ120" s="908"/>
      <c r="EFA120" s="908"/>
      <c r="EFB120" s="908"/>
      <c r="EFC120" s="908"/>
      <c r="EFD120" s="908"/>
      <c r="EFE120" s="908"/>
      <c r="EFF120" s="908"/>
      <c r="EFG120" s="908"/>
      <c r="EFH120" s="908"/>
      <c r="EFI120" s="908"/>
      <c r="EFJ120" s="908"/>
      <c r="EFK120" s="908"/>
      <c r="EFL120" s="908"/>
      <c r="EFM120" s="908"/>
      <c r="EFN120" s="908"/>
      <c r="EFO120" s="908"/>
      <c r="EFP120" s="908"/>
      <c r="EFQ120" s="908"/>
      <c r="EFR120" s="908"/>
      <c r="EFS120" s="908"/>
      <c r="EFT120" s="908"/>
      <c r="EFU120" s="908"/>
      <c r="EFV120" s="908"/>
      <c r="EFW120" s="908"/>
      <c r="EFX120" s="908"/>
      <c r="EFY120" s="908"/>
      <c r="EFZ120" s="908"/>
      <c r="EGA120" s="908"/>
      <c r="EGB120" s="908"/>
      <c r="EGC120" s="908"/>
      <c r="EGD120" s="908"/>
      <c r="EGE120" s="908"/>
      <c r="EGF120" s="908"/>
      <c r="EGG120" s="908"/>
      <c r="EGH120" s="908"/>
      <c r="EGI120" s="908"/>
      <c r="EGJ120" s="908"/>
      <c r="EGK120" s="908"/>
      <c r="EGL120" s="908"/>
      <c r="EGM120" s="908"/>
      <c r="EGN120" s="908"/>
      <c r="EGO120" s="908"/>
      <c r="EGP120" s="908"/>
      <c r="EGQ120" s="908"/>
      <c r="EGR120" s="908"/>
      <c r="EGS120" s="908"/>
      <c r="EGT120" s="908"/>
      <c r="EGU120" s="908"/>
      <c r="EGV120" s="908"/>
      <c r="EGW120" s="908"/>
      <c r="EGX120" s="908"/>
      <c r="EGY120" s="908"/>
      <c r="EGZ120" s="908"/>
      <c r="EHA120" s="908"/>
      <c r="EHB120" s="908"/>
      <c r="EHC120" s="908"/>
      <c r="EHD120" s="908"/>
      <c r="EHE120" s="908"/>
      <c r="EHF120" s="908"/>
      <c r="EHG120" s="908"/>
      <c r="EHH120" s="908"/>
      <c r="EHI120" s="908"/>
      <c r="EHJ120" s="908"/>
      <c r="EHK120" s="908"/>
      <c r="EHL120" s="908"/>
      <c r="EHM120" s="908"/>
      <c r="EHN120" s="908"/>
      <c r="EHO120" s="908"/>
      <c r="EHP120" s="908"/>
      <c r="EHQ120" s="908"/>
      <c r="EHR120" s="908"/>
      <c r="EHS120" s="908"/>
      <c r="EHT120" s="908"/>
      <c r="EHU120" s="908"/>
      <c r="EHV120" s="908"/>
      <c r="EHW120" s="908"/>
      <c r="EHX120" s="908"/>
      <c r="EHY120" s="908"/>
      <c r="EHZ120" s="908"/>
      <c r="EIA120" s="908"/>
      <c r="EIB120" s="908"/>
      <c r="EIC120" s="908"/>
      <c r="EID120" s="908"/>
      <c r="EIE120" s="908"/>
      <c r="EIF120" s="908"/>
      <c r="EIG120" s="908"/>
      <c r="EIH120" s="908"/>
      <c r="EII120" s="908"/>
      <c r="EIJ120" s="908"/>
      <c r="EIK120" s="908"/>
      <c r="EIL120" s="908"/>
      <c r="EIM120" s="908"/>
      <c r="EIN120" s="908"/>
      <c r="EIO120" s="908"/>
      <c r="EIP120" s="908"/>
      <c r="EIQ120" s="908"/>
      <c r="EIR120" s="908"/>
      <c r="EIS120" s="908"/>
      <c r="EIT120" s="908"/>
      <c r="EIU120" s="908"/>
      <c r="EIV120" s="908"/>
      <c r="EIW120" s="908"/>
      <c r="EIX120" s="908"/>
      <c r="EIY120" s="908"/>
      <c r="EIZ120" s="908"/>
      <c r="EJA120" s="908"/>
      <c r="EJB120" s="908"/>
      <c r="EJC120" s="908"/>
      <c r="EJD120" s="908"/>
      <c r="EJE120" s="908"/>
      <c r="EJF120" s="908"/>
      <c r="EJG120" s="908"/>
      <c r="EJH120" s="908"/>
      <c r="EJI120" s="908"/>
      <c r="EJJ120" s="908"/>
      <c r="EJK120" s="908"/>
      <c r="EJL120" s="908"/>
      <c r="EJM120" s="908"/>
      <c r="EJN120" s="908"/>
      <c r="EJO120" s="908"/>
      <c r="EJP120" s="908"/>
      <c r="EJQ120" s="908"/>
      <c r="EJR120" s="908"/>
      <c r="EJS120" s="908"/>
      <c r="EJT120" s="908"/>
      <c r="EJU120" s="908"/>
      <c r="EJV120" s="908"/>
      <c r="EJW120" s="908"/>
      <c r="EJX120" s="908"/>
      <c r="EJY120" s="908"/>
      <c r="EJZ120" s="908"/>
      <c r="EKA120" s="908"/>
      <c r="EKB120" s="908"/>
      <c r="EKC120" s="908"/>
      <c r="EKD120" s="908"/>
      <c r="EKE120" s="908"/>
      <c r="EKF120" s="908"/>
      <c r="EKG120" s="908"/>
      <c r="EKH120" s="908"/>
      <c r="EKI120" s="908"/>
      <c r="EKJ120" s="908"/>
      <c r="EKK120" s="908"/>
      <c r="EKL120" s="908"/>
      <c r="EKM120" s="908"/>
      <c r="EKN120" s="908"/>
      <c r="EKO120" s="908"/>
      <c r="EKP120" s="908"/>
      <c r="EKQ120" s="908"/>
      <c r="EKR120" s="908"/>
      <c r="EKS120" s="908"/>
      <c r="EKT120" s="908"/>
      <c r="EKU120" s="908"/>
      <c r="EKV120" s="908"/>
      <c r="EKW120" s="908"/>
      <c r="EKX120" s="908"/>
      <c r="EKY120" s="908"/>
      <c r="EKZ120" s="908"/>
      <c r="ELA120" s="908"/>
      <c r="ELB120" s="908"/>
      <c r="ELC120" s="908"/>
      <c r="ELD120" s="908"/>
      <c r="ELE120" s="908"/>
      <c r="ELF120" s="908"/>
      <c r="ELG120" s="908"/>
      <c r="ELH120" s="908"/>
      <c r="ELI120" s="908"/>
      <c r="ELJ120" s="908"/>
      <c r="ELK120" s="908"/>
      <c r="ELL120" s="908"/>
      <c r="ELM120" s="908"/>
      <c r="ELN120" s="908"/>
      <c r="ELO120" s="908"/>
      <c r="ELP120" s="908"/>
      <c r="ELQ120" s="908"/>
      <c r="ELR120" s="908"/>
      <c r="ELS120" s="908"/>
      <c r="ELT120" s="908"/>
      <c r="ELU120" s="908"/>
      <c r="ELV120" s="908"/>
      <c r="ELW120" s="908"/>
      <c r="ELX120" s="908"/>
      <c r="ELY120" s="908"/>
      <c r="ELZ120" s="908"/>
      <c r="EMA120" s="908"/>
      <c r="EMB120" s="908"/>
      <c r="EMC120" s="908"/>
      <c r="EMD120" s="908"/>
      <c r="EME120" s="908"/>
      <c r="EMF120" s="908"/>
      <c r="EMG120" s="908"/>
      <c r="EMH120" s="908"/>
      <c r="EMI120" s="908"/>
      <c r="EMJ120" s="908"/>
      <c r="EMK120" s="908"/>
      <c r="EML120" s="908"/>
      <c r="EMM120" s="908"/>
      <c r="EMN120" s="908"/>
      <c r="EMO120" s="908"/>
      <c r="EMP120" s="908"/>
      <c r="EMQ120" s="908"/>
      <c r="EMR120" s="908"/>
      <c r="EMS120" s="908"/>
      <c r="EMT120" s="908"/>
      <c r="EMU120" s="908"/>
      <c r="EMV120" s="908"/>
      <c r="EMW120" s="908"/>
      <c r="EMX120" s="908"/>
      <c r="EMY120" s="908"/>
      <c r="EMZ120" s="908"/>
      <c r="ENA120" s="908"/>
      <c r="ENB120" s="908"/>
      <c r="ENC120" s="908"/>
      <c r="END120" s="908"/>
      <c r="ENE120" s="908"/>
      <c r="ENF120" s="908"/>
      <c r="ENG120" s="908"/>
      <c r="ENH120" s="908"/>
      <c r="ENI120" s="908"/>
      <c r="ENJ120" s="908"/>
      <c r="ENK120" s="908"/>
      <c r="ENL120" s="908"/>
      <c r="ENM120" s="908"/>
      <c r="ENN120" s="908"/>
      <c r="ENO120" s="908"/>
      <c r="ENP120" s="908"/>
      <c r="ENQ120" s="908"/>
      <c r="ENR120" s="908"/>
      <c r="ENS120" s="908"/>
      <c r="ENT120" s="908"/>
      <c r="ENU120" s="908"/>
      <c r="ENV120" s="908"/>
      <c r="ENW120" s="908"/>
      <c r="ENX120" s="908"/>
      <c r="ENY120" s="908"/>
      <c r="ENZ120" s="908"/>
      <c r="EOA120" s="908"/>
      <c r="EOB120" s="908"/>
      <c r="EOC120" s="908"/>
      <c r="EOD120" s="908"/>
      <c r="EOE120" s="908"/>
      <c r="EOF120" s="908"/>
      <c r="EOG120" s="908"/>
      <c r="EOH120" s="908"/>
      <c r="EOI120" s="908"/>
      <c r="EOJ120" s="908"/>
      <c r="EOK120" s="908"/>
      <c r="EOL120" s="908"/>
      <c r="EOM120" s="908"/>
      <c r="EON120" s="908"/>
      <c r="EOO120" s="908"/>
      <c r="EOP120" s="908"/>
      <c r="EOQ120" s="908"/>
      <c r="EOR120" s="908"/>
      <c r="EOS120" s="908"/>
      <c r="EOT120" s="908"/>
      <c r="EOU120" s="908"/>
      <c r="EOV120" s="908"/>
      <c r="EOW120" s="908"/>
      <c r="EOX120" s="908"/>
      <c r="EOY120" s="908"/>
      <c r="EOZ120" s="908"/>
      <c r="EPA120" s="908"/>
      <c r="EPB120" s="908"/>
      <c r="EPC120" s="908"/>
      <c r="EPD120" s="908"/>
      <c r="EPE120" s="908"/>
      <c r="EPF120" s="908"/>
      <c r="EPG120" s="908"/>
      <c r="EPH120" s="908"/>
      <c r="EPI120" s="908"/>
      <c r="EPJ120" s="908"/>
      <c r="EPK120" s="908"/>
      <c r="EPL120" s="908"/>
      <c r="EPM120" s="908"/>
      <c r="EPN120" s="908"/>
      <c r="EPO120" s="908"/>
      <c r="EPP120" s="908"/>
      <c r="EPQ120" s="908"/>
      <c r="EPR120" s="908"/>
      <c r="EPS120" s="908"/>
      <c r="EPT120" s="908"/>
      <c r="EPU120" s="908"/>
      <c r="EPV120" s="908"/>
      <c r="EPW120" s="908"/>
      <c r="EPX120" s="908"/>
      <c r="EPY120" s="908"/>
      <c r="EPZ120" s="908"/>
      <c r="EQA120" s="908"/>
      <c r="EQB120" s="908"/>
      <c r="EQC120" s="908"/>
      <c r="EQD120" s="908"/>
      <c r="EQE120" s="908"/>
      <c r="EQF120" s="908"/>
      <c r="EQG120" s="908"/>
      <c r="EQH120" s="908"/>
      <c r="EQI120" s="908"/>
      <c r="EQJ120" s="908"/>
      <c r="EQK120" s="908"/>
      <c r="EQL120" s="908"/>
      <c r="EQM120" s="908"/>
      <c r="EQN120" s="908"/>
      <c r="EQO120" s="908"/>
      <c r="EQP120" s="908"/>
      <c r="EQQ120" s="908"/>
      <c r="EQR120" s="908"/>
      <c r="EQS120" s="908"/>
      <c r="EQT120" s="908"/>
      <c r="EQU120" s="908"/>
      <c r="EQV120" s="908"/>
      <c r="EQW120" s="908"/>
      <c r="EQX120" s="908"/>
      <c r="EQY120" s="908"/>
      <c r="EQZ120" s="908"/>
      <c r="ERA120" s="908"/>
      <c r="ERB120" s="908"/>
      <c r="ERC120" s="908"/>
      <c r="ERD120" s="908"/>
      <c r="ERE120" s="908"/>
      <c r="ERF120" s="908"/>
      <c r="ERG120" s="908"/>
      <c r="ERH120" s="908"/>
      <c r="ERI120" s="908"/>
      <c r="ERJ120" s="908"/>
      <c r="ERK120" s="908"/>
      <c r="ERL120" s="908"/>
      <c r="ERM120" s="908"/>
      <c r="ERN120" s="908"/>
      <c r="ERO120" s="908"/>
      <c r="ERP120" s="908"/>
      <c r="ERQ120" s="908"/>
      <c r="ERR120" s="908"/>
      <c r="ERS120" s="908"/>
      <c r="ERT120" s="908"/>
      <c r="ERU120" s="908"/>
      <c r="ERV120" s="908"/>
      <c r="ERW120" s="908"/>
      <c r="ERX120" s="908"/>
      <c r="ERY120" s="908"/>
      <c r="ERZ120" s="908"/>
      <c r="ESA120" s="908"/>
      <c r="ESB120" s="908"/>
      <c r="ESC120" s="908"/>
      <c r="ESD120" s="908"/>
      <c r="ESE120" s="908"/>
      <c r="ESF120" s="908"/>
      <c r="ESG120" s="908"/>
      <c r="ESH120" s="908"/>
      <c r="ESI120" s="908"/>
      <c r="ESJ120" s="908"/>
      <c r="ESK120" s="908"/>
      <c r="ESL120" s="908"/>
      <c r="ESM120" s="908"/>
      <c r="ESN120" s="908"/>
      <c r="ESO120" s="908"/>
      <c r="ESP120" s="908"/>
      <c r="ESQ120" s="908"/>
      <c r="ESR120" s="908"/>
      <c r="ESS120" s="908"/>
      <c r="EST120" s="908"/>
      <c r="ESU120" s="908"/>
      <c r="ESV120" s="908"/>
      <c r="ESW120" s="908"/>
      <c r="ESX120" s="908"/>
      <c r="ESY120" s="908"/>
      <c r="ESZ120" s="908"/>
      <c r="ETA120" s="908"/>
      <c r="ETB120" s="908"/>
      <c r="ETC120" s="908"/>
      <c r="ETD120" s="908"/>
      <c r="ETE120" s="908"/>
      <c r="ETF120" s="908"/>
      <c r="ETG120" s="908"/>
      <c r="ETH120" s="908"/>
      <c r="ETI120" s="908"/>
      <c r="ETJ120" s="908"/>
      <c r="ETK120" s="908"/>
      <c r="ETL120" s="908"/>
      <c r="ETM120" s="908"/>
      <c r="ETN120" s="908"/>
      <c r="ETO120" s="908"/>
      <c r="ETP120" s="908"/>
      <c r="ETQ120" s="908"/>
      <c r="ETR120" s="908"/>
      <c r="ETS120" s="908"/>
      <c r="ETT120" s="908"/>
      <c r="ETU120" s="908"/>
      <c r="ETV120" s="908"/>
      <c r="ETW120" s="908"/>
      <c r="ETX120" s="908"/>
      <c r="ETY120" s="908"/>
      <c r="ETZ120" s="908"/>
      <c r="EUA120" s="908"/>
      <c r="EUB120" s="908"/>
      <c r="EUC120" s="908"/>
      <c r="EUD120" s="908"/>
      <c r="EUE120" s="908"/>
      <c r="EUF120" s="908"/>
      <c r="EUG120" s="908"/>
      <c r="EUH120" s="908"/>
      <c r="EUI120" s="908"/>
      <c r="EUJ120" s="908"/>
      <c r="EUK120" s="908"/>
      <c r="EUL120" s="908"/>
      <c r="EUM120" s="908"/>
      <c r="EUN120" s="908"/>
      <c r="EUO120" s="908"/>
      <c r="EUP120" s="908"/>
      <c r="EUQ120" s="908"/>
      <c r="EUR120" s="908"/>
      <c r="EUS120" s="908"/>
      <c r="EUT120" s="908"/>
      <c r="EUU120" s="908"/>
      <c r="EUV120" s="908"/>
      <c r="EUW120" s="908"/>
      <c r="EUX120" s="908"/>
      <c r="EUY120" s="908"/>
      <c r="EUZ120" s="908"/>
      <c r="EVA120" s="908"/>
      <c r="EVB120" s="908"/>
      <c r="EVC120" s="908"/>
      <c r="EVD120" s="908"/>
      <c r="EVE120" s="908"/>
      <c r="EVF120" s="908"/>
      <c r="EVG120" s="908"/>
      <c r="EVH120" s="908"/>
      <c r="EVI120" s="908"/>
      <c r="EVJ120" s="908"/>
      <c r="EVK120" s="908"/>
      <c r="EVL120" s="908"/>
      <c r="EVM120" s="908"/>
      <c r="EVN120" s="908"/>
      <c r="EVO120" s="908"/>
      <c r="EVP120" s="908"/>
      <c r="EVQ120" s="908"/>
      <c r="EVR120" s="908"/>
      <c r="EVS120" s="908"/>
      <c r="EVT120" s="908"/>
      <c r="EVU120" s="908"/>
      <c r="EVV120" s="908"/>
      <c r="EVW120" s="908"/>
      <c r="EVX120" s="908"/>
      <c r="EVY120" s="908"/>
      <c r="EVZ120" s="908"/>
      <c r="EWA120" s="908"/>
      <c r="EWB120" s="908"/>
      <c r="EWC120" s="908"/>
      <c r="EWD120" s="908"/>
      <c r="EWE120" s="908"/>
      <c r="EWF120" s="908"/>
      <c r="EWG120" s="908"/>
      <c r="EWH120" s="908"/>
      <c r="EWI120" s="908"/>
      <c r="EWJ120" s="908"/>
      <c r="EWK120" s="908"/>
      <c r="EWL120" s="908"/>
      <c r="EWM120" s="908"/>
      <c r="EWN120" s="908"/>
      <c r="EWO120" s="908"/>
      <c r="EWP120" s="908"/>
      <c r="EWQ120" s="908"/>
      <c r="EWR120" s="908"/>
      <c r="EWS120" s="908"/>
      <c r="EWT120" s="908"/>
      <c r="EWU120" s="908"/>
      <c r="EWV120" s="908"/>
      <c r="EWW120" s="908"/>
      <c r="EWX120" s="908"/>
      <c r="EWY120" s="908"/>
      <c r="EWZ120" s="908"/>
      <c r="EXA120" s="908"/>
      <c r="EXB120" s="908"/>
      <c r="EXC120" s="908"/>
      <c r="EXD120" s="908"/>
      <c r="EXE120" s="908"/>
      <c r="EXF120" s="908"/>
      <c r="EXG120" s="908"/>
      <c r="EXH120" s="908"/>
      <c r="EXI120" s="908"/>
      <c r="EXJ120" s="908"/>
      <c r="EXK120" s="908"/>
      <c r="EXL120" s="908"/>
      <c r="EXM120" s="908"/>
      <c r="EXN120" s="908"/>
      <c r="EXO120" s="908"/>
      <c r="EXP120" s="908"/>
      <c r="EXQ120" s="908"/>
      <c r="EXR120" s="908"/>
      <c r="EXS120" s="908"/>
      <c r="EXT120" s="908"/>
      <c r="EXU120" s="908"/>
      <c r="EXV120" s="908"/>
      <c r="EXW120" s="908"/>
      <c r="EXX120" s="908"/>
      <c r="EXY120" s="908"/>
      <c r="EXZ120" s="908"/>
      <c r="EYA120" s="908"/>
      <c r="EYB120" s="908"/>
      <c r="EYC120" s="908"/>
      <c r="EYD120" s="908"/>
      <c r="EYE120" s="908"/>
      <c r="EYF120" s="908"/>
      <c r="EYG120" s="908"/>
      <c r="EYH120" s="908"/>
      <c r="EYI120" s="908"/>
      <c r="EYJ120" s="908"/>
      <c r="EYK120" s="908"/>
      <c r="EYL120" s="908"/>
      <c r="EYM120" s="908"/>
      <c r="EYN120" s="908"/>
      <c r="EYO120" s="908"/>
      <c r="EYP120" s="908"/>
      <c r="EYQ120" s="908"/>
      <c r="EYR120" s="908"/>
      <c r="EYS120" s="908"/>
      <c r="EYT120" s="908"/>
      <c r="EYU120" s="908"/>
      <c r="EYV120" s="908"/>
      <c r="EYW120" s="908"/>
      <c r="EYX120" s="908"/>
      <c r="EYY120" s="908"/>
      <c r="EYZ120" s="908"/>
      <c r="EZA120" s="908"/>
      <c r="EZB120" s="908"/>
      <c r="EZC120" s="908"/>
      <c r="EZD120" s="908"/>
      <c r="EZE120" s="908"/>
      <c r="EZF120" s="908"/>
      <c r="EZG120" s="908"/>
      <c r="EZH120" s="908"/>
      <c r="EZI120" s="908"/>
      <c r="EZJ120" s="908"/>
      <c r="EZK120" s="908"/>
      <c r="EZL120" s="908"/>
      <c r="EZM120" s="908"/>
      <c r="EZN120" s="908"/>
      <c r="EZO120" s="908"/>
      <c r="EZP120" s="908"/>
      <c r="EZQ120" s="908"/>
      <c r="EZR120" s="908"/>
      <c r="EZS120" s="908"/>
      <c r="EZT120" s="908"/>
      <c r="EZU120" s="908"/>
      <c r="EZV120" s="908"/>
      <c r="EZW120" s="908"/>
      <c r="EZX120" s="908"/>
      <c r="EZY120" s="908"/>
      <c r="EZZ120" s="908"/>
      <c r="FAA120" s="908"/>
      <c r="FAB120" s="908"/>
      <c r="FAC120" s="908"/>
      <c r="FAD120" s="908"/>
      <c r="FAE120" s="908"/>
      <c r="FAF120" s="908"/>
      <c r="FAG120" s="908"/>
      <c r="FAH120" s="908"/>
      <c r="FAI120" s="908"/>
      <c r="FAJ120" s="908"/>
      <c r="FAK120" s="908"/>
      <c r="FAL120" s="908"/>
      <c r="FAM120" s="908"/>
      <c r="FAN120" s="908"/>
      <c r="FAO120" s="908"/>
      <c r="FAP120" s="908"/>
      <c r="FAQ120" s="908"/>
      <c r="FAR120" s="908"/>
      <c r="FAS120" s="908"/>
      <c r="FAT120" s="908"/>
      <c r="FAU120" s="908"/>
      <c r="FAV120" s="908"/>
      <c r="FAW120" s="908"/>
      <c r="FAX120" s="908"/>
      <c r="FAY120" s="908"/>
      <c r="FAZ120" s="908"/>
      <c r="FBA120" s="908"/>
      <c r="FBB120" s="908"/>
      <c r="FBC120" s="908"/>
      <c r="FBD120" s="908"/>
      <c r="FBE120" s="908"/>
      <c r="FBF120" s="908"/>
      <c r="FBG120" s="908"/>
      <c r="FBH120" s="908"/>
      <c r="FBI120" s="908"/>
      <c r="FBJ120" s="908"/>
      <c r="FBK120" s="908"/>
      <c r="FBL120" s="908"/>
      <c r="FBM120" s="908"/>
      <c r="FBN120" s="908"/>
      <c r="FBO120" s="908"/>
      <c r="FBP120" s="908"/>
      <c r="FBQ120" s="908"/>
      <c r="FBR120" s="908"/>
      <c r="FBS120" s="908"/>
      <c r="FBT120" s="908"/>
      <c r="FBU120" s="908"/>
      <c r="FBV120" s="908"/>
      <c r="FBW120" s="908"/>
      <c r="FBX120" s="908"/>
      <c r="FBY120" s="908"/>
      <c r="FBZ120" s="908"/>
      <c r="FCA120" s="908"/>
      <c r="FCB120" s="908"/>
      <c r="FCC120" s="908"/>
      <c r="FCD120" s="908"/>
      <c r="FCE120" s="908"/>
      <c r="FCF120" s="908"/>
      <c r="FCG120" s="908"/>
      <c r="FCH120" s="908"/>
      <c r="FCI120" s="908"/>
      <c r="FCJ120" s="908"/>
      <c r="FCK120" s="908"/>
      <c r="FCL120" s="908"/>
      <c r="FCM120" s="908"/>
      <c r="FCN120" s="908"/>
      <c r="FCO120" s="908"/>
      <c r="FCP120" s="908"/>
      <c r="FCQ120" s="908"/>
      <c r="FCR120" s="908"/>
      <c r="FCS120" s="908"/>
      <c r="FCT120" s="908"/>
      <c r="FCU120" s="908"/>
      <c r="FCV120" s="908"/>
      <c r="FCW120" s="908"/>
      <c r="FCX120" s="908"/>
      <c r="FCY120" s="908"/>
      <c r="FCZ120" s="908"/>
      <c r="FDA120" s="908"/>
      <c r="FDB120" s="908"/>
      <c r="FDC120" s="908"/>
      <c r="FDD120" s="908"/>
      <c r="FDE120" s="908"/>
      <c r="FDF120" s="908"/>
      <c r="FDG120" s="908"/>
      <c r="FDH120" s="908"/>
      <c r="FDI120" s="908"/>
      <c r="FDJ120" s="908"/>
      <c r="FDK120" s="908"/>
      <c r="FDL120" s="908"/>
      <c r="FDM120" s="908"/>
      <c r="FDN120" s="908"/>
      <c r="FDO120" s="908"/>
      <c r="FDP120" s="908"/>
      <c r="FDQ120" s="908"/>
      <c r="FDR120" s="908"/>
      <c r="FDS120" s="908"/>
      <c r="FDT120" s="908"/>
      <c r="FDU120" s="908"/>
      <c r="FDV120" s="908"/>
      <c r="FDW120" s="908"/>
      <c r="FDX120" s="908"/>
      <c r="FDY120" s="908"/>
      <c r="FDZ120" s="908"/>
      <c r="FEA120" s="908"/>
      <c r="FEB120" s="908"/>
      <c r="FEC120" s="908"/>
      <c r="FED120" s="908"/>
      <c r="FEE120" s="908"/>
      <c r="FEF120" s="908"/>
      <c r="FEG120" s="908"/>
      <c r="FEH120" s="908"/>
      <c r="FEI120" s="908"/>
      <c r="FEJ120" s="908"/>
      <c r="FEK120" s="908"/>
      <c r="FEL120" s="908"/>
      <c r="FEM120" s="908"/>
      <c r="FEN120" s="908"/>
      <c r="FEO120" s="908"/>
      <c r="FEP120" s="908"/>
      <c r="FEQ120" s="908"/>
      <c r="FER120" s="908"/>
      <c r="FES120" s="908"/>
      <c r="FET120" s="908"/>
      <c r="FEU120" s="908"/>
      <c r="FEV120" s="908"/>
      <c r="FEW120" s="908"/>
      <c r="FEX120" s="908"/>
      <c r="FEY120" s="908"/>
      <c r="FEZ120" s="908"/>
      <c r="FFA120" s="908"/>
      <c r="FFB120" s="908"/>
      <c r="FFC120" s="908"/>
      <c r="FFD120" s="908"/>
      <c r="FFE120" s="908"/>
      <c r="FFF120" s="908"/>
      <c r="FFG120" s="908"/>
      <c r="FFH120" s="908"/>
      <c r="FFI120" s="908"/>
      <c r="FFJ120" s="908"/>
      <c r="FFK120" s="908"/>
      <c r="FFL120" s="908"/>
      <c r="FFM120" s="908"/>
      <c r="FFN120" s="908"/>
      <c r="FFO120" s="908"/>
      <c r="FFP120" s="908"/>
      <c r="FFQ120" s="908"/>
      <c r="FFR120" s="908"/>
      <c r="FFS120" s="908"/>
      <c r="FFT120" s="908"/>
      <c r="FFU120" s="908"/>
      <c r="FFV120" s="908"/>
      <c r="FFW120" s="908"/>
      <c r="FFX120" s="908"/>
      <c r="FFY120" s="908"/>
      <c r="FFZ120" s="908"/>
      <c r="FGA120" s="908"/>
      <c r="FGB120" s="908"/>
      <c r="FGC120" s="908"/>
      <c r="FGD120" s="908"/>
      <c r="FGE120" s="908"/>
      <c r="FGF120" s="908"/>
      <c r="FGG120" s="908"/>
      <c r="FGH120" s="908"/>
      <c r="FGI120" s="908"/>
      <c r="FGJ120" s="908"/>
      <c r="FGK120" s="908"/>
      <c r="FGL120" s="908"/>
      <c r="FGM120" s="908"/>
      <c r="FGN120" s="908"/>
      <c r="FGO120" s="908"/>
      <c r="FGP120" s="908"/>
      <c r="FGQ120" s="908"/>
      <c r="FGR120" s="908"/>
      <c r="FGS120" s="908"/>
      <c r="FGT120" s="908"/>
      <c r="FGU120" s="908"/>
      <c r="FGV120" s="908"/>
      <c r="FGW120" s="908"/>
      <c r="FGX120" s="908"/>
      <c r="FGY120" s="908"/>
      <c r="FGZ120" s="908"/>
      <c r="FHA120" s="908"/>
      <c r="FHB120" s="908"/>
      <c r="FHC120" s="908"/>
      <c r="FHD120" s="908"/>
      <c r="FHE120" s="908"/>
      <c r="FHF120" s="908"/>
      <c r="FHG120" s="908"/>
      <c r="FHH120" s="908"/>
      <c r="FHI120" s="908"/>
      <c r="FHJ120" s="908"/>
      <c r="FHK120" s="908"/>
      <c r="FHL120" s="908"/>
      <c r="FHM120" s="908"/>
      <c r="FHN120" s="908"/>
      <c r="FHO120" s="908"/>
      <c r="FHP120" s="908"/>
      <c r="FHQ120" s="908"/>
      <c r="FHR120" s="908"/>
      <c r="FHS120" s="908"/>
      <c r="FHT120" s="908"/>
      <c r="FHU120" s="908"/>
      <c r="FHV120" s="908"/>
      <c r="FHW120" s="908"/>
      <c r="FHX120" s="908"/>
      <c r="FHY120" s="908"/>
      <c r="FHZ120" s="908"/>
      <c r="FIA120" s="908"/>
      <c r="FIB120" s="908"/>
      <c r="FIC120" s="908"/>
      <c r="FID120" s="908"/>
      <c r="FIE120" s="908"/>
      <c r="FIF120" s="908"/>
      <c r="FIG120" s="908"/>
      <c r="FIH120" s="908"/>
      <c r="FII120" s="908"/>
      <c r="FIJ120" s="908"/>
      <c r="FIK120" s="908"/>
      <c r="FIL120" s="908"/>
      <c r="FIM120" s="908"/>
      <c r="FIN120" s="908"/>
      <c r="FIO120" s="908"/>
      <c r="FIP120" s="908"/>
      <c r="FIQ120" s="908"/>
      <c r="FIR120" s="908"/>
      <c r="FIS120" s="908"/>
      <c r="FIT120" s="908"/>
      <c r="FIU120" s="908"/>
      <c r="FIV120" s="908"/>
      <c r="FIW120" s="908"/>
      <c r="FIX120" s="908"/>
      <c r="FIY120" s="908"/>
      <c r="FIZ120" s="908"/>
      <c r="FJA120" s="908"/>
      <c r="FJB120" s="908"/>
      <c r="FJC120" s="908"/>
      <c r="FJD120" s="908"/>
      <c r="FJE120" s="908"/>
      <c r="FJF120" s="908"/>
      <c r="FJG120" s="908"/>
      <c r="FJH120" s="908"/>
      <c r="FJI120" s="908"/>
      <c r="FJJ120" s="908"/>
      <c r="FJK120" s="908"/>
      <c r="FJL120" s="908"/>
      <c r="FJM120" s="908"/>
      <c r="FJN120" s="908"/>
      <c r="FJO120" s="908"/>
      <c r="FJP120" s="908"/>
      <c r="FJQ120" s="908"/>
      <c r="FJR120" s="908"/>
      <c r="FJS120" s="908"/>
      <c r="FJT120" s="908"/>
      <c r="FJU120" s="908"/>
      <c r="FJV120" s="908"/>
      <c r="FJW120" s="908"/>
      <c r="FJX120" s="908"/>
      <c r="FJY120" s="908"/>
      <c r="FJZ120" s="908"/>
      <c r="FKA120" s="908"/>
      <c r="FKB120" s="908"/>
      <c r="FKC120" s="908"/>
      <c r="FKD120" s="908"/>
      <c r="FKE120" s="908"/>
      <c r="FKF120" s="908"/>
      <c r="FKG120" s="908"/>
      <c r="FKH120" s="908"/>
      <c r="FKI120" s="908"/>
      <c r="FKJ120" s="908"/>
      <c r="FKK120" s="908"/>
      <c r="FKL120" s="908"/>
      <c r="FKM120" s="908"/>
      <c r="FKN120" s="908"/>
      <c r="FKO120" s="908"/>
      <c r="FKP120" s="908"/>
      <c r="FKQ120" s="908"/>
      <c r="FKR120" s="908"/>
      <c r="FKS120" s="908"/>
      <c r="FKT120" s="908"/>
      <c r="FKU120" s="908"/>
      <c r="FKV120" s="908"/>
      <c r="FKW120" s="908"/>
      <c r="FKX120" s="908"/>
      <c r="FKY120" s="908"/>
      <c r="FKZ120" s="908"/>
      <c r="FLA120" s="908"/>
      <c r="FLB120" s="908"/>
      <c r="FLC120" s="908"/>
      <c r="FLD120" s="908"/>
      <c r="FLE120" s="908"/>
      <c r="FLF120" s="908"/>
      <c r="FLG120" s="908"/>
      <c r="FLH120" s="908"/>
      <c r="FLI120" s="908"/>
      <c r="FLJ120" s="908"/>
      <c r="FLK120" s="908"/>
      <c r="FLL120" s="908"/>
      <c r="FLM120" s="908"/>
      <c r="FLN120" s="908"/>
      <c r="FLO120" s="908"/>
      <c r="FLP120" s="908"/>
      <c r="FLQ120" s="908"/>
      <c r="FLR120" s="908"/>
      <c r="FLS120" s="908"/>
      <c r="FLT120" s="908"/>
      <c r="FLU120" s="908"/>
      <c r="FLV120" s="908"/>
      <c r="FLW120" s="908"/>
      <c r="FLX120" s="908"/>
      <c r="FLY120" s="908"/>
      <c r="FLZ120" s="908"/>
      <c r="FMA120" s="908"/>
      <c r="FMB120" s="908"/>
      <c r="FMC120" s="908"/>
      <c r="FMD120" s="908"/>
      <c r="FME120" s="908"/>
      <c r="FMF120" s="908"/>
      <c r="FMG120" s="908"/>
      <c r="FMH120" s="908"/>
      <c r="FMI120" s="908"/>
      <c r="FMJ120" s="908"/>
      <c r="FMK120" s="908"/>
      <c r="FML120" s="908"/>
      <c r="FMM120" s="908"/>
      <c r="FMN120" s="908"/>
      <c r="FMO120" s="908"/>
      <c r="FMP120" s="908"/>
      <c r="FMQ120" s="908"/>
      <c r="FMR120" s="908"/>
      <c r="FMS120" s="908"/>
      <c r="FMT120" s="908"/>
      <c r="FMU120" s="908"/>
      <c r="FMV120" s="908"/>
      <c r="FMW120" s="908"/>
      <c r="FMX120" s="908"/>
      <c r="FMY120" s="908"/>
      <c r="FMZ120" s="908"/>
      <c r="FNA120" s="908"/>
      <c r="FNB120" s="908"/>
      <c r="FNC120" s="908"/>
      <c r="FND120" s="908"/>
      <c r="FNE120" s="908"/>
      <c r="FNF120" s="908"/>
      <c r="FNG120" s="908"/>
      <c r="FNH120" s="908"/>
      <c r="FNI120" s="908"/>
      <c r="FNJ120" s="908"/>
      <c r="FNK120" s="908"/>
      <c r="FNL120" s="908"/>
      <c r="FNM120" s="908"/>
      <c r="FNN120" s="908"/>
      <c r="FNO120" s="908"/>
      <c r="FNP120" s="908"/>
      <c r="FNQ120" s="908"/>
      <c r="FNR120" s="908"/>
      <c r="FNS120" s="908"/>
      <c r="FNT120" s="908"/>
      <c r="FNU120" s="908"/>
      <c r="FNV120" s="908"/>
      <c r="FNW120" s="908"/>
      <c r="FNX120" s="908"/>
      <c r="FNY120" s="908"/>
      <c r="FNZ120" s="908"/>
      <c r="FOA120" s="908"/>
      <c r="FOB120" s="908"/>
      <c r="FOC120" s="908"/>
      <c r="FOD120" s="908"/>
      <c r="FOE120" s="908"/>
      <c r="FOF120" s="908"/>
      <c r="FOG120" s="908"/>
      <c r="FOH120" s="908"/>
      <c r="FOI120" s="908"/>
      <c r="FOJ120" s="908"/>
      <c r="FOK120" s="908"/>
      <c r="FOL120" s="908"/>
      <c r="FOM120" s="908"/>
      <c r="FON120" s="908"/>
      <c r="FOO120" s="908"/>
      <c r="FOP120" s="908"/>
      <c r="FOQ120" s="908"/>
      <c r="FOR120" s="908"/>
      <c r="FOS120" s="908"/>
      <c r="FOT120" s="908"/>
      <c r="FOU120" s="908"/>
      <c r="FOV120" s="908"/>
      <c r="FOW120" s="908"/>
      <c r="FOX120" s="908"/>
      <c r="FOY120" s="908"/>
      <c r="FOZ120" s="908"/>
      <c r="FPA120" s="908"/>
      <c r="FPB120" s="908"/>
      <c r="FPC120" s="908"/>
      <c r="FPD120" s="908"/>
      <c r="FPE120" s="908"/>
      <c r="FPF120" s="908"/>
      <c r="FPG120" s="908"/>
      <c r="FPH120" s="908"/>
      <c r="FPI120" s="908"/>
      <c r="FPJ120" s="908"/>
      <c r="FPK120" s="908"/>
      <c r="FPL120" s="908"/>
      <c r="FPM120" s="908"/>
      <c r="FPN120" s="908"/>
      <c r="FPO120" s="908"/>
      <c r="FPP120" s="908"/>
      <c r="FPQ120" s="908"/>
      <c r="FPR120" s="908"/>
      <c r="FPS120" s="908"/>
      <c r="FPT120" s="908"/>
      <c r="FPU120" s="908"/>
      <c r="FPV120" s="908"/>
      <c r="FPW120" s="908"/>
      <c r="FPX120" s="908"/>
      <c r="FPY120" s="908"/>
      <c r="FPZ120" s="908"/>
      <c r="FQA120" s="908"/>
      <c r="FQB120" s="908"/>
      <c r="FQC120" s="908"/>
      <c r="FQD120" s="908"/>
      <c r="FQE120" s="908"/>
      <c r="FQF120" s="908"/>
      <c r="FQG120" s="908"/>
      <c r="FQH120" s="908"/>
      <c r="FQI120" s="908"/>
      <c r="FQJ120" s="908"/>
      <c r="FQK120" s="908"/>
      <c r="FQL120" s="908"/>
      <c r="FQM120" s="908"/>
      <c r="FQN120" s="908"/>
      <c r="FQO120" s="908"/>
      <c r="FQP120" s="908"/>
      <c r="FQQ120" s="908"/>
      <c r="FQR120" s="908"/>
      <c r="FQS120" s="908"/>
      <c r="FQT120" s="908"/>
      <c r="FQU120" s="908"/>
      <c r="FQV120" s="908"/>
      <c r="FQW120" s="908"/>
      <c r="FQX120" s="908"/>
      <c r="FQY120" s="908"/>
      <c r="FQZ120" s="908"/>
      <c r="FRA120" s="908"/>
      <c r="FRB120" s="908"/>
      <c r="FRC120" s="908"/>
      <c r="FRD120" s="908"/>
      <c r="FRE120" s="908"/>
      <c r="FRF120" s="908"/>
      <c r="FRG120" s="908"/>
      <c r="FRH120" s="908"/>
      <c r="FRI120" s="908"/>
      <c r="FRJ120" s="908"/>
      <c r="FRK120" s="908"/>
      <c r="FRL120" s="908"/>
      <c r="FRM120" s="908"/>
      <c r="FRN120" s="908"/>
      <c r="FRO120" s="908"/>
      <c r="FRP120" s="908"/>
      <c r="FRQ120" s="908"/>
      <c r="FRR120" s="908"/>
      <c r="FRS120" s="908"/>
      <c r="FRT120" s="908"/>
      <c r="FRU120" s="908"/>
      <c r="FRV120" s="908"/>
      <c r="FRW120" s="908"/>
      <c r="FRX120" s="908"/>
      <c r="FRY120" s="908"/>
      <c r="FRZ120" s="908"/>
      <c r="FSA120" s="908"/>
      <c r="FSB120" s="908"/>
      <c r="FSC120" s="908"/>
      <c r="FSD120" s="908"/>
      <c r="FSE120" s="908"/>
      <c r="FSF120" s="908"/>
      <c r="FSG120" s="908"/>
      <c r="FSH120" s="908"/>
      <c r="FSI120" s="908"/>
      <c r="FSJ120" s="908"/>
      <c r="FSK120" s="908"/>
      <c r="FSL120" s="908"/>
      <c r="FSM120" s="908"/>
      <c r="FSN120" s="908"/>
      <c r="FSO120" s="908"/>
      <c r="FSP120" s="908"/>
      <c r="FSQ120" s="908"/>
      <c r="FSR120" s="908"/>
      <c r="FSS120" s="908"/>
      <c r="FST120" s="908"/>
      <c r="FSU120" s="908"/>
      <c r="FSV120" s="908"/>
      <c r="FSW120" s="908"/>
      <c r="FSX120" s="908"/>
      <c r="FSY120" s="908"/>
      <c r="FSZ120" s="908"/>
      <c r="FTA120" s="908"/>
      <c r="FTB120" s="908"/>
      <c r="FTC120" s="908"/>
      <c r="FTD120" s="908"/>
      <c r="FTE120" s="908"/>
      <c r="FTF120" s="908"/>
      <c r="FTG120" s="908"/>
      <c r="FTH120" s="908"/>
      <c r="FTI120" s="908"/>
      <c r="FTJ120" s="908"/>
      <c r="FTK120" s="908"/>
      <c r="FTL120" s="908"/>
      <c r="FTM120" s="908"/>
      <c r="FTN120" s="908"/>
      <c r="FTO120" s="908"/>
      <c r="FTP120" s="908"/>
      <c r="FTQ120" s="908"/>
      <c r="FTR120" s="908"/>
      <c r="FTS120" s="908"/>
      <c r="FTT120" s="908"/>
      <c r="FTU120" s="908"/>
      <c r="FTV120" s="908"/>
      <c r="FTW120" s="908"/>
      <c r="FTX120" s="908"/>
      <c r="FTY120" s="908"/>
      <c r="FTZ120" s="908"/>
      <c r="FUA120" s="908"/>
      <c r="FUB120" s="908"/>
      <c r="FUC120" s="908"/>
      <c r="FUD120" s="908"/>
      <c r="FUE120" s="908"/>
      <c r="FUF120" s="908"/>
      <c r="FUG120" s="908"/>
      <c r="FUH120" s="908"/>
      <c r="FUI120" s="908"/>
      <c r="FUJ120" s="908"/>
      <c r="FUK120" s="908"/>
      <c r="FUL120" s="908"/>
      <c r="FUM120" s="908"/>
      <c r="FUN120" s="908"/>
      <c r="FUO120" s="908"/>
      <c r="FUP120" s="908"/>
      <c r="FUQ120" s="908"/>
      <c r="FUR120" s="908"/>
      <c r="FUS120" s="908"/>
      <c r="FUT120" s="908"/>
      <c r="FUU120" s="908"/>
      <c r="FUV120" s="908"/>
      <c r="FUW120" s="908"/>
      <c r="FUX120" s="908"/>
      <c r="FUY120" s="908"/>
      <c r="FUZ120" s="908"/>
      <c r="FVA120" s="908"/>
      <c r="FVB120" s="908"/>
      <c r="FVC120" s="908"/>
      <c r="FVD120" s="908"/>
      <c r="FVE120" s="908"/>
      <c r="FVF120" s="908"/>
      <c r="FVG120" s="908"/>
      <c r="FVH120" s="908"/>
      <c r="FVI120" s="908"/>
      <c r="FVJ120" s="908"/>
      <c r="FVK120" s="908"/>
      <c r="FVL120" s="908"/>
      <c r="FVM120" s="908"/>
      <c r="FVN120" s="908"/>
      <c r="FVO120" s="908"/>
      <c r="FVP120" s="908"/>
      <c r="FVQ120" s="908"/>
      <c r="FVR120" s="908"/>
      <c r="FVS120" s="908"/>
      <c r="FVT120" s="908"/>
      <c r="FVU120" s="908"/>
      <c r="FVV120" s="908"/>
      <c r="FVW120" s="908"/>
      <c r="FVX120" s="908"/>
      <c r="FVY120" s="908"/>
      <c r="FVZ120" s="908"/>
      <c r="FWA120" s="908"/>
      <c r="FWB120" s="908"/>
      <c r="FWC120" s="908"/>
      <c r="FWD120" s="908"/>
      <c r="FWE120" s="908"/>
      <c r="FWF120" s="908"/>
      <c r="FWG120" s="908"/>
      <c r="FWH120" s="908"/>
      <c r="FWI120" s="908"/>
      <c r="FWJ120" s="908"/>
      <c r="FWK120" s="908"/>
      <c r="FWL120" s="908"/>
      <c r="FWM120" s="908"/>
      <c r="FWN120" s="908"/>
      <c r="FWO120" s="908"/>
      <c r="FWP120" s="908"/>
      <c r="FWQ120" s="908"/>
      <c r="FWR120" s="908"/>
      <c r="FWS120" s="908"/>
      <c r="FWT120" s="908"/>
      <c r="FWU120" s="908"/>
      <c r="FWV120" s="908"/>
      <c r="FWW120" s="908"/>
      <c r="FWX120" s="908"/>
      <c r="FWY120" s="908"/>
      <c r="FWZ120" s="908"/>
      <c r="FXA120" s="908"/>
      <c r="FXB120" s="908"/>
      <c r="FXC120" s="908"/>
      <c r="FXD120" s="908"/>
      <c r="FXE120" s="908"/>
      <c r="FXF120" s="908"/>
      <c r="FXG120" s="908"/>
      <c r="FXH120" s="908"/>
      <c r="FXI120" s="908"/>
      <c r="FXJ120" s="908"/>
      <c r="FXK120" s="908"/>
      <c r="FXL120" s="908"/>
      <c r="FXM120" s="908"/>
      <c r="FXN120" s="908"/>
      <c r="FXO120" s="908"/>
      <c r="FXP120" s="908"/>
      <c r="FXQ120" s="908"/>
      <c r="FXR120" s="908"/>
      <c r="FXS120" s="908"/>
      <c r="FXT120" s="908"/>
      <c r="FXU120" s="908"/>
      <c r="FXV120" s="908"/>
      <c r="FXW120" s="908"/>
      <c r="FXX120" s="908"/>
      <c r="FXY120" s="908"/>
      <c r="FXZ120" s="908"/>
      <c r="FYA120" s="908"/>
      <c r="FYB120" s="908"/>
      <c r="FYC120" s="908"/>
      <c r="FYD120" s="908"/>
      <c r="FYE120" s="908"/>
      <c r="FYF120" s="908"/>
      <c r="FYG120" s="908"/>
      <c r="FYH120" s="908"/>
      <c r="FYI120" s="908"/>
      <c r="FYJ120" s="908"/>
      <c r="FYK120" s="908"/>
      <c r="FYL120" s="908"/>
      <c r="FYM120" s="908"/>
      <c r="FYN120" s="908"/>
      <c r="FYO120" s="908"/>
      <c r="FYP120" s="908"/>
      <c r="FYQ120" s="908"/>
      <c r="FYR120" s="908"/>
      <c r="FYS120" s="908"/>
      <c r="FYT120" s="908"/>
      <c r="FYU120" s="908"/>
      <c r="FYV120" s="908"/>
      <c r="FYW120" s="908"/>
      <c r="FYX120" s="908"/>
      <c r="FYY120" s="908"/>
      <c r="FYZ120" s="908"/>
      <c r="FZA120" s="908"/>
      <c r="FZB120" s="908"/>
      <c r="FZC120" s="908"/>
      <c r="FZD120" s="908"/>
      <c r="FZE120" s="908"/>
      <c r="FZF120" s="908"/>
      <c r="FZG120" s="908"/>
      <c r="FZH120" s="908"/>
      <c r="FZI120" s="908"/>
      <c r="FZJ120" s="908"/>
      <c r="FZK120" s="908"/>
      <c r="FZL120" s="908"/>
      <c r="FZM120" s="908"/>
      <c r="FZN120" s="908"/>
      <c r="FZO120" s="908"/>
      <c r="FZP120" s="908"/>
      <c r="FZQ120" s="908"/>
      <c r="FZR120" s="908"/>
      <c r="FZS120" s="908"/>
      <c r="FZT120" s="908"/>
      <c r="FZU120" s="908"/>
      <c r="FZV120" s="908"/>
      <c r="FZW120" s="908"/>
      <c r="FZX120" s="908"/>
      <c r="FZY120" s="908"/>
      <c r="FZZ120" s="908"/>
      <c r="GAA120" s="908"/>
      <c r="GAB120" s="908"/>
      <c r="GAC120" s="908"/>
      <c r="GAD120" s="908"/>
      <c r="GAE120" s="908"/>
      <c r="GAF120" s="908"/>
      <c r="GAG120" s="908"/>
      <c r="GAH120" s="908"/>
      <c r="GAI120" s="908"/>
      <c r="GAJ120" s="908"/>
      <c r="GAK120" s="908"/>
      <c r="GAL120" s="908"/>
      <c r="GAM120" s="908"/>
      <c r="GAN120" s="908"/>
      <c r="GAO120" s="908"/>
      <c r="GAP120" s="908"/>
      <c r="GAQ120" s="908"/>
      <c r="GAR120" s="908"/>
      <c r="GAS120" s="908"/>
      <c r="GAT120" s="908"/>
      <c r="GAU120" s="908"/>
      <c r="GAV120" s="908"/>
      <c r="GAW120" s="908"/>
      <c r="GAX120" s="908"/>
      <c r="GAY120" s="908"/>
      <c r="GAZ120" s="908"/>
      <c r="GBA120" s="908"/>
      <c r="GBB120" s="908"/>
      <c r="GBC120" s="908"/>
      <c r="GBD120" s="908"/>
      <c r="GBE120" s="908"/>
      <c r="GBF120" s="908"/>
      <c r="GBG120" s="908"/>
      <c r="GBH120" s="908"/>
      <c r="GBI120" s="908"/>
      <c r="GBJ120" s="908"/>
      <c r="GBK120" s="908"/>
      <c r="GBL120" s="908"/>
      <c r="GBM120" s="908"/>
      <c r="GBN120" s="908"/>
      <c r="GBO120" s="908"/>
      <c r="GBP120" s="908"/>
      <c r="GBQ120" s="908"/>
      <c r="GBR120" s="908"/>
      <c r="GBS120" s="908"/>
      <c r="GBT120" s="908"/>
      <c r="GBU120" s="908"/>
      <c r="GBV120" s="908"/>
      <c r="GBW120" s="908"/>
      <c r="GBX120" s="908"/>
      <c r="GBY120" s="908"/>
      <c r="GBZ120" s="908"/>
      <c r="GCA120" s="908"/>
      <c r="GCB120" s="908"/>
      <c r="GCC120" s="908"/>
      <c r="GCD120" s="908"/>
      <c r="GCE120" s="908"/>
      <c r="GCF120" s="908"/>
      <c r="GCG120" s="908"/>
      <c r="GCH120" s="908"/>
      <c r="GCI120" s="908"/>
      <c r="GCJ120" s="908"/>
      <c r="GCK120" s="908"/>
      <c r="GCL120" s="908"/>
      <c r="GCM120" s="908"/>
      <c r="GCN120" s="908"/>
      <c r="GCO120" s="908"/>
      <c r="GCP120" s="908"/>
      <c r="GCQ120" s="908"/>
      <c r="GCR120" s="908"/>
      <c r="GCS120" s="908"/>
      <c r="GCT120" s="908"/>
      <c r="GCU120" s="908"/>
      <c r="GCV120" s="908"/>
      <c r="GCW120" s="908"/>
      <c r="GCX120" s="908"/>
      <c r="GCY120" s="908"/>
      <c r="GCZ120" s="908"/>
      <c r="GDA120" s="908"/>
      <c r="GDB120" s="908"/>
      <c r="GDC120" s="908"/>
      <c r="GDD120" s="908"/>
      <c r="GDE120" s="908"/>
      <c r="GDF120" s="908"/>
      <c r="GDG120" s="908"/>
      <c r="GDH120" s="908"/>
      <c r="GDI120" s="908"/>
      <c r="GDJ120" s="908"/>
      <c r="GDK120" s="908"/>
      <c r="GDL120" s="908"/>
      <c r="GDM120" s="908"/>
      <c r="GDN120" s="908"/>
      <c r="GDO120" s="908"/>
      <c r="GDP120" s="908"/>
      <c r="GDQ120" s="908"/>
      <c r="GDR120" s="908"/>
      <c r="GDS120" s="908"/>
      <c r="GDT120" s="908"/>
      <c r="GDU120" s="908"/>
      <c r="GDV120" s="908"/>
      <c r="GDW120" s="908"/>
      <c r="GDX120" s="908"/>
      <c r="GDY120" s="908"/>
      <c r="GDZ120" s="908"/>
      <c r="GEA120" s="908"/>
      <c r="GEB120" s="908"/>
      <c r="GEC120" s="908"/>
      <c r="GED120" s="908"/>
      <c r="GEE120" s="908"/>
      <c r="GEF120" s="908"/>
      <c r="GEG120" s="908"/>
      <c r="GEH120" s="908"/>
      <c r="GEI120" s="908"/>
      <c r="GEJ120" s="908"/>
      <c r="GEK120" s="908"/>
      <c r="GEL120" s="908"/>
      <c r="GEM120" s="908"/>
      <c r="GEN120" s="908"/>
      <c r="GEO120" s="908"/>
      <c r="GEP120" s="908"/>
      <c r="GEQ120" s="908"/>
      <c r="GER120" s="908"/>
      <c r="GES120" s="908"/>
      <c r="GET120" s="908"/>
      <c r="GEU120" s="908"/>
      <c r="GEV120" s="908"/>
      <c r="GEW120" s="908"/>
      <c r="GEX120" s="908"/>
      <c r="GEY120" s="908"/>
      <c r="GEZ120" s="908"/>
      <c r="GFA120" s="908"/>
      <c r="GFB120" s="908"/>
      <c r="GFC120" s="908"/>
      <c r="GFD120" s="908"/>
      <c r="GFE120" s="908"/>
      <c r="GFF120" s="908"/>
      <c r="GFG120" s="908"/>
      <c r="GFH120" s="908"/>
      <c r="GFI120" s="908"/>
      <c r="GFJ120" s="908"/>
      <c r="GFK120" s="908"/>
      <c r="GFL120" s="908"/>
      <c r="GFM120" s="908"/>
      <c r="GFN120" s="908"/>
      <c r="GFO120" s="908"/>
      <c r="GFP120" s="908"/>
      <c r="GFQ120" s="908"/>
      <c r="GFR120" s="908"/>
      <c r="GFS120" s="908"/>
      <c r="GFT120" s="908"/>
      <c r="GFU120" s="908"/>
      <c r="GFV120" s="908"/>
      <c r="GFW120" s="908"/>
      <c r="GFX120" s="908"/>
      <c r="GFY120" s="908"/>
      <c r="GFZ120" s="908"/>
      <c r="GGA120" s="908"/>
      <c r="GGB120" s="908"/>
      <c r="GGC120" s="908"/>
      <c r="GGD120" s="908"/>
      <c r="GGE120" s="908"/>
      <c r="GGF120" s="908"/>
      <c r="GGG120" s="908"/>
      <c r="GGH120" s="908"/>
      <c r="GGI120" s="908"/>
      <c r="GGJ120" s="908"/>
      <c r="GGK120" s="908"/>
      <c r="GGL120" s="908"/>
      <c r="GGM120" s="908"/>
      <c r="GGN120" s="908"/>
      <c r="GGO120" s="908"/>
      <c r="GGP120" s="908"/>
      <c r="GGQ120" s="908"/>
      <c r="GGR120" s="908"/>
      <c r="GGS120" s="908"/>
      <c r="GGT120" s="908"/>
      <c r="GGU120" s="908"/>
      <c r="GGV120" s="908"/>
      <c r="GGW120" s="908"/>
      <c r="GGX120" s="908"/>
      <c r="GGY120" s="908"/>
      <c r="GGZ120" s="908"/>
      <c r="GHA120" s="908"/>
      <c r="GHB120" s="908"/>
      <c r="GHC120" s="908"/>
      <c r="GHD120" s="908"/>
      <c r="GHE120" s="908"/>
      <c r="GHF120" s="908"/>
      <c r="GHG120" s="908"/>
      <c r="GHH120" s="908"/>
      <c r="GHI120" s="908"/>
      <c r="GHJ120" s="908"/>
      <c r="GHK120" s="908"/>
      <c r="GHL120" s="908"/>
      <c r="GHM120" s="908"/>
      <c r="GHN120" s="908"/>
      <c r="GHO120" s="908"/>
      <c r="GHP120" s="908"/>
      <c r="GHQ120" s="908"/>
      <c r="GHR120" s="908"/>
      <c r="GHS120" s="908"/>
      <c r="GHT120" s="908"/>
      <c r="GHU120" s="908"/>
      <c r="GHV120" s="908"/>
      <c r="GHW120" s="908"/>
      <c r="GHX120" s="908"/>
      <c r="GHY120" s="908"/>
      <c r="GHZ120" s="908"/>
      <c r="GIA120" s="908"/>
      <c r="GIB120" s="908"/>
      <c r="GIC120" s="908"/>
      <c r="GID120" s="908"/>
      <c r="GIE120" s="908"/>
      <c r="GIF120" s="908"/>
      <c r="GIG120" s="908"/>
      <c r="GIH120" s="908"/>
      <c r="GII120" s="908"/>
      <c r="GIJ120" s="908"/>
      <c r="GIK120" s="908"/>
      <c r="GIL120" s="908"/>
      <c r="GIM120" s="908"/>
      <c r="GIN120" s="908"/>
      <c r="GIO120" s="908"/>
      <c r="GIP120" s="908"/>
      <c r="GIQ120" s="908"/>
      <c r="GIR120" s="908"/>
      <c r="GIS120" s="908"/>
      <c r="GIT120" s="908"/>
      <c r="GIU120" s="908"/>
      <c r="GIV120" s="908"/>
      <c r="GIW120" s="908"/>
      <c r="GIX120" s="908"/>
      <c r="GIY120" s="908"/>
      <c r="GIZ120" s="908"/>
      <c r="GJA120" s="908"/>
      <c r="GJB120" s="908"/>
      <c r="GJC120" s="908"/>
      <c r="GJD120" s="908"/>
      <c r="GJE120" s="908"/>
      <c r="GJF120" s="908"/>
      <c r="GJG120" s="908"/>
      <c r="GJH120" s="908"/>
      <c r="GJI120" s="908"/>
      <c r="GJJ120" s="908"/>
      <c r="GJK120" s="908"/>
      <c r="GJL120" s="908"/>
      <c r="GJM120" s="908"/>
      <c r="GJN120" s="908"/>
      <c r="GJO120" s="908"/>
      <c r="GJP120" s="908"/>
      <c r="GJQ120" s="908"/>
      <c r="GJR120" s="908"/>
      <c r="GJS120" s="908"/>
      <c r="GJT120" s="908"/>
      <c r="GJU120" s="908"/>
      <c r="GJV120" s="908"/>
      <c r="GJW120" s="908"/>
      <c r="GJX120" s="908"/>
      <c r="GJY120" s="908"/>
      <c r="GJZ120" s="908"/>
      <c r="GKA120" s="908"/>
      <c r="GKB120" s="908"/>
      <c r="GKC120" s="908"/>
      <c r="GKD120" s="908"/>
      <c r="GKE120" s="908"/>
      <c r="GKF120" s="908"/>
      <c r="GKG120" s="908"/>
      <c r="GKH120" s="908"/>
      <c r="GKI120" s="908"/>
      <c r="GKJ120" s="908"/>
      <c r="GKK120" s="908"/>
      <c r="GKL120" s="908"/>
      <c r="GKM120" s="908"/>
      <c r="GKN120" s="908"/>
      <c r="GKO120" s="908"/>
      <c r="GKP120" s="908"/>
      <c r="GKQ120" s="908"/>
      <c r="GKR120" s="908"/>
      <c r="GKS120" s="908"/>
      <c r="GKT120" s="908"/>
      <c r="GKU120" s="908"/>
      <c r="GKV120" s="908"/>
      <c r="GKW120" s="908"/>
      <c r="GKX120" s="908"/>
      <c r="GKY120" s="908"/>
      <c r="GKZ120" s="908"/>
      <c r="GLA120" s="908"/>
      <c r="GLB120" s="908"/>
      <c r="GLC120" s="908"/>
      <c r="GLD120" s="908"/>
      <c r="GLE120" s="908"/>
      <c r="GLF120" s="908"/>
      <c r="GLG120" s="908"/>
      <c r="GLH120" s="908"/>
      <c r="GLI120" s="908"/>
      <c r="GLJ120" s="908"/>
      <c r="GLK120" s="908"/>
      <c r="GLL120" s="908"/>
      <c r="GLM120" s="908"/>
      <c r="GLN120" s="908"/>
      <c r="GLO120" s="908"/>
      <c r="GLP120" s="908"/>
      <c r="GLQ120" s="908"/>
      <c r="GLR120" s="908"/>
      <c r="GLS120" s="908"/>
      <c r="GLT120" s="908"/>
      <c r="GLU120" s="908"/>
      <c r="GLV120" s="908"/>
      <c r="GLW120" s="908"/>
      <c r="GLX120" s="908"/>
      <c r="GLY120" s="908"/>
      <c r="GLZ120" s="908"/>
      <c r="GMA120" s="908"/>
      <c r="GMB120" s="908"/>
      <c r="GMC120" s="908"/>
      <c r="GMD120" s="908"/>
      <c r="GME120" s="908"/>
      <c r="GMF120" s="908"/>
      <c r="GMG120" s="908"/>
      <c r="GMH120" s="908"/>
      <c r="GMI120" s="908"/>
      <c r="GMJ120" s="908"/>
      <c r="GMK120" s="908"/>
      <c r="GML120" s="908"/>
      <c r="GMM120" s="908"/>
      <c r="GMN120" s="908"/>
      <c r="GMO120" s="908"/>
      <c r="GMP120" s="908"/>
      <c r="GMQ120" s="908"/>
      <c r="GMR120" s="908"/>
      <c r="GMS120" s="908"/>
      <c r="GMT120" s="908"/>
      <c r="GMU120" s="908"/>
      <c r="GMV120" s="908"/>
      <c r="GMW120" s="908"/>
      <c r="GMX120" s="908"/>
      <c r="GMY120" s="908"/>
      <c r="GMZ120" s="908"/>
      <c r="GNA120" s="908"/>
      <c r="GNB120" s="908"/>
      <c r="GNC120" s="908"/>
      <c r="GND120" s="908"/>
      <c r="GNE120" s="908"/>
      <c r="GNF120" s="908"/>
      <c r="GNG120" s="908"/>
      <c r="GNH120" s="908"/>
      <c r="GNI120" s="908"/>
      <c r="GNJ120" s="908"/>
      <c r="GNK120" s="908"/>
      <c r="GNL120" s="908"/>
      <c r="GNM120" s="908"/>
      <c r="GNN120" s="908"/>
      <c r="GNO120" s="908"/>
      <c r="GNP120" s="908"/>
      <c r="GNQ120" s="908"/>
      <c r="GNR120" s="908"/>
      <c r="GNS120" s="908"/>
      <c r="GNT120" s="908"/>
      <c r="GNU120" s="908"/>
      <c r="GNV120" s="908"/>
      <c r="GNW120" s="908"/>
      <c r="GNX120" s="908"/>
      <c r="GNY120" s="908"/>
      <c r="GNZ120" s="908"/>
      <c r="GOA120" s="908"/>
      <c r="GOB120" s="908"/>
      <c r="GOC120" s="908"/>
      <c r="GOD120" s="908"/>
      <c r="GOE120" s="908"/>
      <c r="GOF120" s="908"/>
      <c r="GOG120" s="908"/>
      <c r="GOH120" s="908"/>
      <c r="GOI120" s="908"/>
      <c r="GOJ120" s="908"/>
      <c r="GOK120" s="908"/>
      <c r="GOL120" s="908"/>
      <c r="GOM120" s="908"/>
      <c r="GON120" s="908"/>
      <c r="GOO120" s="908"/>
      <c r="GOP120" s="908"/>
      <c r="GOQ120" s="908"/>
      <c r="GOR120" s="908"/>
      <c r="GOS120" s="908"/>
      <c r="GOT120" s="908"/>
      <c r="GOU120" s="908"/>
      <c r="GOV120" s="908"/>
      <c r="GOW120" s="908"/>
      <c r="GOX120" s="908"/>
      <c r="GOY120" s="908"/>
      <c r="GOZ120" s="908"/>
      <c r="GPA120" s="908"/>
      <c r="GPB120" s="908"/>
      <c r="GPC120" s="908"/>
      <c r="GPD120" s="908"/>
      <c r="GPE120" s="908"/>
      <c r="GPF120" s="908"/>
      <c r="GPG120" s="908"/>
      <c r="GPH120" s="908"/>
      <c r="GPI120" s="908"/>
      <c r="GPJ120" s="908"/>
      <c r="GPK120" s="908"/>
      <c r="GPL120" s="908"/>
      <c r="GPM120" s="908"/>
      <c r="GPN120" s="908"/>
      <c r="GPO120" s="908"/>
      <c r="GPP120" s="908"/>
      <c r="GPQ120" s="908"/>
      <c r="GPR120" s="908"/>
      <c r="GPS120" s="908"/>
      <c r="GPT120" s="908"/>
      <c r="GPU120" s="908"/>
      <c r="GPV120" s="908"/>
      <c r="GPW120" s="908"/>
      <c r="GPX120" s="908"/>
      <c r="GPY120" s="908"/>
      <c r="GPZ120" s="908"/>
      <c r="GQA120" s="908"/>
      <c r="GQB120" s="908"/>
      <c r="GQC120" s="908"/>
      <c r="GQD120" s="908"/>
      <c r="GQE120" s="908"/>
      <c r="GQF120" s="908"/>
      <c r="GQG120" s="908"/>
      <c r="GQH120" s="908"/>
      <c r="GQI120" s="908"/>
      <c r="GQJ120" s="908"/>
      <c r="GQK120" s="908"/>
      <c r="GQL120" s="908"/>
      <c r="GQM120" s="908"/>
      <c r="GQN120" s="908"/>
      <c r="GQO120" s="908"/>
      <c r="GQP120" s="908"/>
      <c r="GQQ120" s="908"/>
      <c r="GQR120" s="908"/>
      <c r="GQS120" s="908"/>
      <c r="GQT120" s="908"/>
      <c r="GQU120" s="908"/>
      <c r="GQV120" s="908"/>
      <c r="GQW120" s="908"/>
      <c r="GQX120" s="908"/>
      <c r="GQY120" s="908"/>
      <c r="GQZ120" s="908"/>
      <c r="GRA120" s="908"/>
      <c r="GRB120" s="908"/>
      <c r="GRC120" s="908"/>
      <c r="GRD120" s="908"/>
      <c r="GRE120" s="908"/>
      <c r="GRF120" s="908"/>
      <c r="GRG120" s="908"/>
      <c r="GRH120" s="908"/>
      <c r="GRI120" s="908"/>
      <c r="GRJ120" s="908"/>
      <c r="GRK120" s="908"/>
      <c r="GRL120" s="908"/>
      <c r="GRM120" s="908"/>
      <c r="GRN120" s="908"/>
      <c r="GRO120" s="908"/>
      <c r="GRP120" s="908"/>
      <c r="GRQ120" s="908"/>
      <c r="GRR120" s="908"/>
      <c r="GRS120" s="908"/>
      <c r="GRT120" s="908"/>
      <c r="GRU120" s="908"/>
      <c r="GRV120" s="908"/>
      <c r="GRW120" s="908"/>
      <c r="GRX120" s="908"/>
      <c r="GRY120" s="908"/>
      <c r="GRZ120" s="908"/>
      <c r="GSA120" s="908"/>
      <c r="GSB120" s="908"/>
      <c r="GSC120" s="908"/>
      <c r="GSD120" s="908"/>
      <c r="GSE120" s="908"/>
      <c r="GSF120" s="908"/>
      <c r="GSG120" s="908"/>
      <c r="GSH120" s="908"/>
      <c r="GSI120" s="908"/>
      <c r="GSJ120" s="908"/>
      <c r="GSK120" s="908"/>
      <c r="GSL120" s="908"/>
      <c r="GSM120" s="908"/>
      <c r="GSN120" s="908"/>
      <c r="GSO120" s="908"/>
      <c r="GSP120" s="908"/>
      <c r="GSQ120" s="908"/>
      <c r="GSR120" s="908"/>
      <c r="GSS120" s="908"/>
      <c r="GST120" s="908"/>
      <c r="GSU120" s="908"/>
      <c r="GSV120" s="908"/>
      <c r="GSW120" s="908"/>
      <c r="GSX120" s="908"/>
      <c r="GSY120" s="908"/>
      <c r="GSZ120" s="908"/>
      <c r="GTA120" s="908"/>
      <c r="GTB120" s="908"/>
      <c r="GTC120" s="908"/>
      <c r="GTD120" s="908"/>
      <c r="GTE120" s="908"/>
      <c r="GTF120" s="908"/>
      <c r="GTG120" s="908"/>
      <c r="GTH120" s="908"/>
      <c r="GTI120" s="908"/>
      <c r="GTJ120" s="908"/>
      <c r="GTK120" s="908"/>
      <c r="GTL120" s="908"/>
      <c r="GTM120" s="908"/>
      <c r="GTN120" s="908"/>
      <c r="GTO120" s="908"/>
      <c r="GTP120" s="908"/>
      <c r="GTQ120" s="908"/>
      <c r="GTR120" s="908"/>
      <c r="GTS120" s="908"/>
      <c r="GTT120" s="908"/>
      <c r="GTU120" s="908"/>
      <c r="GTV120" s="908"/>
      <c r="GTW120" s="908"/>
      <c r="GTX120" s="908"/>
      <c r="GTY120" s="908"/>
      <c r="GTZ120" s="908"/>
      <c r="GUA120" s="908"/>
      <c r="GUB120" s="908"/>
      <c r="GUC120" s="908"/>
      <c r="GUD120" s="908"/>
      <c r="GUE120" s="908"/>
      <c r="GUF120" s="908"/>
      <c r="GUG120" s="908"/>
      <c r="GUH120" s="908"/>
      <c r="GUI120" s="908"/>
      <c r="GUJ120" s="908"/>
      <c r="GUK120" s="908"/>
      <c r="GUL120" s="908"/>
      <c r="GUM120" s="908"/>
      <c r="GUN120" s="908"/>
      <c r="GUO120" s="908"/>
      <c r="GUP120" s="908"/>
      <c r="GUQ120" s="908"/>
      <c r="GUR120" s="908"/>
      <c r="GUS120" s="908"/>
      <c r="GUT120" s="908"/>
      <c r="GUU120" s="908"/>
      <c r="GUV120" s="908"/>
      <c r="GUW120" s="908"/>
      <c r="GUX120" s="908"/>
      <c r="GUY120" s="908"/>
      <c r="GUZ120" s="908"/>
      <c r="GVA120" s="908"/>
      <c r="GVB120" s="908"/>
      <c r="GVC120" s="908"/>
      <c r="GVD120" s="908"/>
      <c r="GVE120" s="908"/>
      <c r="GVF120" s="908"/>
      <c r="GVG120" s="908"/>
      <c r="GVH120" s="908"/>
      <c r="GVI120" s="908"/>
      <c r="GVJ120" s="908"/>
      <c r="GVK120" s="908"/>
      <c r="GVL120" s="908"/>
      <c r="GVM120" s="908"/>
      <c r="GVN120" s="908"/>
      <c r="GVO120" s="908"/>
      <c r="GVP120" s="908"/>
      <c r="GVQ120" s="908"/>
      <c r="GVR120" s="908"/>
      <c r="GVS120" s="908"/>
      <c r="GVT120" s="908"/>
      <c r="GVU120" s="908"/>
      <c r="GVV120" s="908"/>
      <c r="GVW120" s="908"/>
      <c r="GVX120" s="908"/>
      <c r="GVY120" s="908"/>
      <c r="GVZ120" s="908"/>
      <c r="GWA120" s="908"/>
      <c r="GWB120" s="908"/>
      <c r="GWC120" s="908"/>
      <c r="GWD120" s="908"/>
      <c r="GWE120" s="908"/>
      <c r="GWF120" s="908"/>
      <c r="GWG120" s="908"/>
      <c r="GWH120" s="908"/>
      <c r="GWI120" s="908"/>
      <c r="GWJ120" s="908"/>
      <c r="GWK120" s="908"/>
      <c r="GWL120" s="908"/>
      <c r="GWM120" s="908"/>
      <c r="GWN120" s="908"/>
      <c r="GWO120" s="908"/>
      <c r="GWP120" s="908"/>
      <c r="GWQ120" s="908"/>
      <c r="GWR120" s="908"/>
      <c r="GWS120" s="908"/>
      <c r="GWT120" s="908"/>
      <c r="GWU120" s="908"/>
      <c r="GWV120" s="908"/>
      <c r="GWW120" s="908"/>
      <c r="GWX120" s="908"/>
      <c r="GWY120" s="908"/>
      <c r="GWZ120" s="908"/>
      <c r="GXA120" s="908"/>
      <c r="GXB120" s="908"/>
      <c r="GXC120" s="908"/>
      <c r="GXD120" s="908"/>
      <c r="GXE120" s="908"/>
      <c r="GXF120" s="908"/>
      <c r="GXG120" s="908"/>
      <c r="GXH120" s="908"/>
      <c r="GXI120" s="908"/>
      <c r="GXJ120" s="908"/>
      <c r="GXK120" s="908"/>
      <c r="GXL120" s="908"/>
      <c r="GXM120" s="908"/>
      <c r="GXN120" s="908"/>
      <c r="GXO120" s="908"/>
      <c r="GXP120" s="908"/>
      <c r="GXQ120" s="908"/>
      <c r="GXR120" s="908"/>
      <c r="GXS120" s="908"/>
      <c r="GXT120" s="908"/>
      <c r="GXU120" s="908"/>
      <c r="GXV120" s="908"/>
      <c r="GXW120" s="908"/>
      <c r="GXX120" s="908"/>
      <c r="GXY120" s="908"/>
      <c r="GXZ120" s="908"/>
      <c r="GYA120" s="908"/>
      <c r="GYB120" s="908"/>
      <c r="GYC120" s="908"/>
      <c r="GYD120" s="908"/>
      <c r="GYE120" s="908"/>
      <c r="GYF120" s="908"/>
      <c r="GYG120" s="908"/>
      <c r="GYH120" s="908"/>
      <c r="GYI120" s="908"/>
      <c r="GYJ120" s="908"/>
      <c r="GYK120" s="908"/>
      <c r="GYL120" s="908"/>
      <c r="GYM120" s="908"/>
      <c r="GYN120" s="908"/>
      <c r="GYO120" s="908"/>
      <c r="GYP120" s="908"/>
      <c r="GYQ120" s="908"/>
      <c r="GYR120" s="908"/>
      <c r="GYS120" s="908"/>
      <c r="GYT120" s="908"/>
      <c r="GYU120" s="908"/>
      <c r="GYV120" s="908"/>
      <c r="GYW120" s="908"/>
      <c r="GYX120" s="908"/>
      <c r="GYY120" s="908"/>
      <c r="GYZ120" s="908"/>
      <c r="GZA120" s="908"/>
      <c r="GZB120" s="908"/>
      <c r="GZC120" s="908"/>
      <c r="GZD120" s="908"/>
      <c r="GZE120" s="908"/>
      <c r="GZF120" s="908"/>
      <c r="GZG120" s="908"/>
      <c r="GZH120" s="908"/>
      <c r="GZI120" s="908"/>
      <c r="GZJ120" s="908"/>
      <c r="GZK120" s="908"/>
      <c r="GZL120" s="908"/>
      <c r="GZM120" s="908"/>
      <c r="GZN120" s="908"/>
      <c r="GZO120" s="908"/>
      <c r="GZP120" s="908"/>
      <c r="GZQ120" s="908"/>
      <c r="GZR120" s="908"/>
      <c r="GZS120" s="908"/>
      <c r="GZT120" s="908"/>
      <c r="GZU120" s="908"/>
      <c r="GZV120" s="908"/>
      <c r="GZW120" s="908"/>
      <c r="GZX120" s="908"/>
      <c r="GZY120" s="908"/>
      <c r="GZZ120" s="908"/>
      <c r="HAA120" s="908"/>
      <c r="HAB120" s="908"/>
      <c r="HAC120" s="908"/>
      <c r="HAD120" s="908"/>
      <c r="HAE120" s="908"/>
      <c r="HAF120" s="908"/>
      <c r="HAG120" s="908"/>
      <c r="HAH120" s="908"/>
      <c r="HAI120" s="908"/>
      <c r="HAJ120" s="908"/>
      <c r="HAK120" s="908"/>
      <c r="HAL120" s="908"/>
      <c r="HAM120" s="908"/>
      <c r="HAN120" s="908"/>
      <c r="HAO120" s="908"/>
      <c r="HAP120" s="908"/>
      <c r="HAQ120" s="908"/>
      <c r="HAR120" s="908"/>
      <c r="HAS120" s="908"/>
      <c r="HAT120" s="908"/>
      <c r="HAU120" s="908"/>
      <c r="HAV120" s="908"/>
      <c r="HAW120" s="908"/>
      <c r="HAX120" s="908"/>
      <c r="HAY120" s="908"/>
      <c r="HAZ120" s="908"/>
      <c r="HBA120" s="908"/>
      <c r="HBB120" s="908"/>
      <c r="HBC120" s="908"/>
      <c r="HBD120" s="908"/>
      <c r="HBE120" s="908"/>
      <c r="HBF120" s="908"/>
      <c r="HBG120" s="908"/>
      <c r="HBH120" s="908"/>
      <c r="HBI120" s="908"/>
      <c r="HBJ120" s="908"/>
      <c r="HBK120" s="908"/>
      <c r="HBL120" s="908"/>
      <c r="HBM120" s="908"/>
      <c r="HBN120" s="908"/>
      <c r="HBO120" s="908"/>
      <c r="HBP120" s="908"/>
      <c r="HBQ120" s="908"/>
      <c r="HBR120" s="908"/>
      <c r="HBS120" s="908"/>
      <c r="HBT120" s="908"/>
      <c r="HBU120" s="908"/>
      <c r="HBV120" s="908"/>
      <c r="HBW120" s="908"/>
      <c r="HBX120" s="908"/>
      <c r="HBY120" s="908"/>
      <c r="HBZ120" s="908"/>
      <c r="HCA120" s="908"/>
      <c r="HCB120" s="908"/>
      <c r="HCC120" s="908"/>
      <c r="HCD120" s="908"/>
      <c r="HCE120" s="908"/>
      <c r="HCF120" s="908"/>
      <c r="HCG120" s="908"/>
      <c r="HCH120" s="908"/>
      <c r="HCI120" s="908"/>
      <c r="HCJ120" s="908"/>
      <c r="HCK120" s="908"/>
      <c r="HCL120" s="908"/>
      <c r="HCM120" s="908"/>
      <c r="HCN120" s="908"/>
      <c r="HCO120" s="908"/>
      <c r="HCP120" s="908"/>
      <c r="HCQ120" s="908"/>
      <c r="HCR120" s="908"/>
      <c r="HCS120" s="908"/>
      <c r="HCT120" s="908"/>
      <c r="HCU120" s="908"/>
      <c r="HCV120" s="908"/>
      <c r="HCW120" s="908"/>
      <c r="HCX120" s="908"/>
      <c r="HCY120" s="908"/>
      <c r="HCZ120" s="908"/>
      <c r="HDA120" s="908"/>
      <c r="HDB120" s="908"/>
      <c r="HDC120" s="908"/>
      <c r="HDD120" s="908"/>
      <c r="HDE120" s="908"/>
      <c r="HDF120" s="908"/>
      <c r="HDG120" s="908"/>
      <c r="HDH120" s="908"/>
      <c r="HDI120" s="908"/>
      <c r="HDJ120" s="908"/>
      <c r="HDK120" s="908"/>
      <c r="HDL120" s="908"/>
      <c r="HDM120" s="908"/>
      <c r="HDN120" s="908"/>
      <c r="HDO120" s="908"/>
      <c r="HDP120" s="908"/>
      <c r="HDQ120" s="908"/>
      <c r="HDR120" s="908"/>
      <c r="HDS120" s="908"/>
      <c r="HDT120" s="908"/>
      <c r="HDU120" s="908"/>
      <c r="HDV120" s="908"/>
      <c r="HDW120" s="908"/>
      <c r="HDX120" s="908"/>
      <c r="HDY120" s="908"/>
      <c r="HDZ120" s="908"/>
      <c r="HEA120" s="908"/>
      <c r="HEB120" s="908"/>
      <c r="HEC120" s="908"/>
      <c r="HED120" s="908"/>
      <c r="HEE120" s="908"/>
      <c r="HEF120" s="908"/>
      <c r="HEG120" s="908"/>
      <c r="HEH120" s="908"/>
      <c r="HEI120" s="908"/>
      <c r="HEJ120" s="908"/>
      <c r="HEK120" s="908"/>
      <c r="HEL120" s="908"/>
      <c r="HEM120" s="908"/>
      <c r="HEN120" s="908"/>
      <c r="HEO120" s="908"/>
      <c r="HEP120" s="908"/>
      <c r="HEQ120" s="908"/>
      <c r="HER120" s="908"/>
      <c r="HES120" s="908"/>
      <c r="HET120" s="908"/>
      <c r="HEU120" s="908"/>
      <c r="HEV120" s="908"/>
      <c r="HEW120" s="908"/>
      <c r="HEX120" s="908"/>
      <c r="HEY120" s="908"/>
      <c r="HEZ120" s="908"/>
      <c r="HFA120" s="908"/>
      <c r="HFB120" s="908"/>
      <c r="HFC120" s="908"/>
      <c r="HFD120" s="908"/>
      <c r="HFE120" s="908"/>
      <c r="HFF120" s="908"/>
      <c r="HFG120" s="908"/>
      <c r="HFH120" s="908"/>
      <c r="HFI120" s="908"/>
      <c r="HFJ120" s="908"/>
      <c r="HFK120" s="908"/>
      <c r="HFL120" s="908"/>
      <c r="HFM120" s="908"/>
      <c r="HFN120" s="908"/>
      <c r="HFO120" s="908"/>
      <c r="HFP120" s="908"/>
      <c r="HFQ120" s="908"/>
      <c r="HFR120" s="908"/>
      <c r="HFS120" s="908"/>
      <c r="HFT120" s="908"/>
      <c r="HFU120" s="908"/>
      <c r="HFV120" s="908"/>
      <c r="HFW120" s="908"/>
      <c r="HFX120" s="908"/>
      <c r="HFY120" s="908"/>
      <c r="HFZ120" s="908"/>
      <c r="HGA120" s="908"/>
      <c r="HGB120" s="908"/>
      <c r="HGC120" s="908"/>
      <c r="HGD120" s="908"/>
      <c r="HGE120" s="908"/>
      <c r="HGF120" s="908"/>
      <c r="HGG120" s="908"/>
      <c r="HGH120" s="908"/>
      <c r="HGI120" s="908"/>
      <c r="HGJ120" s="908"/>
      <c r="HGK120" s="908"/>
      <c r="HGL120" s="908"/>
      <c r="HGM120" s="908"/>
      <c r="HGN120" s="908"/>
      <c r="HGO120" s="908"/>
      <c r="HGP120" s="908"/>
      <c r="HGQ120" s="908"/>
      <c r="HGR120" s="908"/>
      <c r="HGS120" s="908"/>
      <c r="HGT120" s="908"/>
      <c r="HGU120" s="908"/>
      <c r="HGV120" s="908"/>
      <c r="HGW120" s="908"/>
      <c r="HGX120" s="908"/>
      <c r="HGY120" s="908"/>
      <c r="HGZ120" s="908"/>
      <c r="HHA120" s="908"/>
      <c r="HHB120" s="908"/>
      <c r="HHC120" s="908"/>
      <c r="HHD120" s="908"/>
      <c r="HHE120" s="908"/>
      <c r="HHF120" s="908"/>
      <c r="HHG120" s="908"/>
      <c r="HHH120" s="908"/>
      <c r="HHI120" s="908"/>
      <c r="HHJ120" s="908"/>
      <c r="HHK120" s="908"/>
      <c r="HHL120" s="908"/>
      <c r="HHM120" s="908"/>
      <c r="HHN120" s="908"/>
      <c r="HHO120" s="908"/>
      <c r="HHP120" s="908"/>
      <c r="HHQ120" s="908"/>
      <c r="HHR120" s="908"/>
      <c r="HHS120" s="908"/>
      <c r="HHT120" s="908"/>
      <c r="HHU120" s="908"/>
      <c r="HHV120" s="908"/>
      <c r="HHW120" s="908"/>
      <c r="HHX120" s="908"/>
      <c r="HHY120" s="908"/>
      <c r="HHZ120" s="908"/>
      <c r="HIA120" s="908"/>
      <c r="HIB120" s="908"/>
      <c r="HIC120" s="908"/>
      <c r="HID120" s="908"/>
      <c r="HIE120" s="908"/>
      <c r="HIF120" s="908"/>
      <c r="HIG120" s="908"/>
      <c r="HIH120" s="908"/>
      <c r="HII120" s="908"/>
      <c r="HIJ120" s="908"/>
      <c r="HIK120" s="908"/>
      <c r="HIL120" s="908"/>
      <c r="HIM120" s="908"/>
      <c r="HIN120" s="908"/>
      <c r="HIO120" s="908"/>
      <c r="HIP120" s="908"/>
      <c r="HIQ120" s="908"/>
      <c r="HIR120" s="908"/>
      <c r="HIS120" s="908"/>
      <c r="HIT120" s="908"/>
      <c r="HIU120" s="908"/>
      <c r="HIV120" s="908"/>
      <c r="HIW120" s="908"/>
      <c r="HIX120" s="908"/>
      <c r="HIY120" s="908"/>
      <c r="HIZ120" s="908"/>
      <c r="HJA120" s="908"/>
      <c r="HJB120" s="908"/>
      <c r="HJC120" s="908"/>
      <c r="HJD120" s="908"/>
      <c r="HJE120" s="908"/>
      <c r="HJF120" s="908"/>
      <c r="HJG120" s="908"/>
      <c r="HJH120" s="908"/>
      <c r="HJI120" s="908"/>
      <c r="HJJ120" s="908"/>
      <c r="HJK120" s="908"/>
      <c r="HJL120" s="908"/>
      <c r="HJM120" s="908"/>
      <c r="HJN120" s="908"/>
      <c r="HJO120" s="908"/>
      <c r="HJP120" s="908"/>
      <c r="HJQ120" s="908"/>
      <c r="HJR120" s="908"/>
      <c r="HJS120" s="908"/>
      <c r="HJT120" s="908"/>
      <c r="HJU120" s="908"/>
      <c r="HJV120" s="908"/>
      <c r="HJW120" s="908"/>
      <c r="HJX120" s="908"/>
      <c r="HJY120" s="908"/>
      <c r="HJZ120" s="908"/>
      <c r="HKA120" s="908"/>
      <c r="HKB120" s="908"/>
      <c r="HKC120" s="908"/>
      <c r="HKD120" s="908"/>
      <c r="HKE120" s="908"/>
      <c r="HKF120" s="908"/>
      <c r="HKG120" s="908"/>
      <c r="HKH120" s="908"/>
      <c r="HKI120" s="908"/>
      <c r="HKJ120" s="908"/>
      <c r="HKK120" s="908"/>
      <c r="HKL120" s="908"/>
      <c r="HKM120" s="908"/>
      <c r="HKN120" s="908"/>
      <c r="HKO120" s="908"/>
      <c r="HKP120" s="908"/>
      <c r="HKQ120" s="908"/>
      <c r="HKR120" s="908"/>
      <c r="HKS120" s="908"/>
      <c r="HKT120" s="908"/>
      <c r="HKU120" s="908"/>
      <c r="HKV120" s="908"/>
      <c r="HKW120" s="908"/>
      <c r="HKX120" s="908"/>
      <c r="HKY120" s="908"/>
      <c r="HKZ120" s="908"/>
      <c r="HLA120" s="908"/>
      <c r="HLB120" s="908"/>
      <c r="HLC120" s="908"/>
      <c r="HLD120" s="908"/>
      <c r="HLE120" s="908"/>
      <c r="HLF120" s="908"/>
      <c r="HLG120" s="908"/>
      <c r="HLH120" s="908"/>
      <c r="HLI120" s="908"/>
      <c r="HLJ120" s="908"/>
      <c r="HLK120" s="908"/>
      <c r="HLL120" s="908"/>
      <c r="HLM120" s="908"/>
      <c r="HLN120" s="908"/>
      <c r="HLO120" s="908"/>
      <c r="HLP120" s="908"/>
      <c r="HLQ120" s="908"/>
      <c r="HLR120" s="908"/>
      <c r="HLS120" s="908"/>
      <c r="HLT120" s="908"/>
      <c r="HLU120" s="908"/>
      <c r="HLV120" s="908"/>
      <c r="HLW120" s="908"/>
      <c r="HLX120" s="908"/>
      <c r="HLY120" s="908"/>
      <c r="HLZ120" s="908"/>
      <c r="HMA120" s="908"/>
      <c r="HMB120" s="908"/>
      <c r="HMC120" s="908"/>
      <c r="HMD120" s="908"/>
      <c r="HME120" s="908"/>
      <c r="HMF120" s="908"/>
      <c r="HMG120" s="908"/>
      <c r="HMH120" s="908"/>
      <c r="HMI120" s="908"/>
      <c r="HMJ120" s="908"/>
      <c r="HMK120" s="908"/>
      <c r="HML120" s="908"/>
      <c r="HMM120" s="908"/>
      <c r="HMN120" s="908"/>
      <c r="HMO120" s="908"/>
      <c r="HMP120" s="908"/>
      <c r="HMQ120" s="908"/>
      <c r="HMR120" s="908"/>
      <c r="HMS120" s="908"/>
      <c r="HMT120" s="908"/>
      <c r="HMU120" s="908"/>
      <c r="HMV120" s="908"/>
      <c r="HMW120" s="908"/>
      <c r="HMX120" s="908"/>
      <c r="HMY120" s="908"/>
      <c r="HMZ120" s="908"/>
      <c r="HNA120" s="908"/>
      <c r="HNB120" s="908"/>
      <c r="HNC120" s="908"/>
      <c r="HND120" s="908"/>
      <c r="HNE120" s="908"/>
      <c r="HNF120" s="908"/>
      <c r="HNG120" s="908"/>
      <c r="HNH120" s="908"/>
      <c r="HNI120" s="908"/>
      <c r="HNJ120" s="908"/>
      <c r="HNK120" s="908"/>
      <c r="HNL120" s="908"/>
      <c r="HNM120" s="908"/>
      <c r="HNN120" s="908"/>
      <c r="HNO120" s="908"/>
      <c r="HNP120" s="908"/>
      <c r="HNQ120" s="908"/>
      <c r="HNR120" s="908"/>
      <c r="HNS120" s="908"/>
      <c r="HNT120" s="908"/>
      <c r="HNU120" s="908"/>
      <c r="HNV120" s="908"/>
      <c r="HNW120" s="908"/>
      <c r="HNX120" s="908"/>
      <c r="HNY120" s="908"/>
      <c r="HNZ120" s="908"/>
      <c r="HOA120" s="908"/>
      <c r="HOB120" s="908"/>
      <c r="HOC120" s="908"/>
      <c r="HOD120" s="908"/>
      <c r="HOE120" s="908"/>
      <c r="HOF120" s="908"/>
      <c r="HOG120" s="908"/>
      <c r="HOH120" s="908"/>
      <c r="HOI120" s="908"/>
      <c r="HOJ120" s="908"/>
      <c r="HOK120" s="908"/>
      <c r="HOL120" s="908"/>
      <c r="HOM120" s="908"/>
      <c r="HON120" s="908"/>
      <c r="HOO120" s="908"/>
      <c r="HOP120" s="908"/>
      <c r="HOQ120" s="908"/>
      <c r="HOR120" s="908"/>
      <c r="HOS120" s="908"/>
      <c r="HOT120" s="908"/>
      <c r="HOU120" s="908"/>
      <c r="HOV120" s="908"/>
      <c r="HOW120" s="908"/>
      <c r="HOX120" s="908"/>
      <c r="HOY120" s="908"/>
      <c r="HOZ120" s="908"/>
      <c r="HPA120" s="908"/>
      <c r="HPB120" s="908"/>
      <c r="HPC120" s="908"/>
      <c r="HPD120" s="908"/>
      <c r="HPE120" s="908"/>
      <c r="HPF120" s="908"/>
      <c r="HPG120" s="908"/>
      <c r="HPH120" s="908"/>
      <c r="HPI120" s="908"/>
      <c r="HPJ120" s="908"/>
      <c r="HPK120" s="908"/>
      <c r="HPL120" s="908"/>
      <c r="HPM120" s="908"/>
      <c r="HPN120" s="908"/>
      <c r="HPO120" s="908"/>
      <c r="HPP120" s="908"/>
      <c r="HPQ120" s="908"/>
      <c r="HPR120" s="908"/>
      <c r="HPS120" s="908"/>
      <c r="HPT120" s="908"/>
      <c r="HPU120" s="908"/>
      <c r="HPV120" s="908"/>
      <c r="HPW120" s="908"/>
      <c r="HPX120" s="908"/>
      <c r="HPY120" s="908"/>
      <c r="HPZ120" s="908"/>
      <c r="HQA120" s="908"/>
      <c r="HQB120" s="908"/>
      <c r="HQC120" s="908"/>
      <c r="HQD120" s="908"/>
      <c r="HQE120" s="908"/>
      <c r="HQF120" s="908"/>
      <c r="HQG120" s="908"/>
      <c r="HQH120" s="908"/>
      <c r="HQI120" s="908"/>
      <c r="HQJ120" s="908"/>
      <c r="HQK120" s="908"/>
      <c r="HQL120" s="908"/>
      <c r="HQM120" s="908"/>
      <c r="HQN120" s="908"/>
      <c r="HQO120" s="908"/>
      <c r="HQP120" s="908"/>
      <c r="HQQ120" s="908"/>
      <c r="HQR120" s="908"/>
      <c r="HQS120" s="908"/>
      <c r="HQT120" s="908"/>
      <c r="HQU120" s="908"/>
      <c r="HQV120" s="908"/>
      <c r="HQW120" s="908"/>
      <c r="HQX120" s="908"/>
      <c r="HQY120" s="908"/>
      <c r="HQZ120" s="908"/>
      <c r="HRA120" s="908"/>
      <c r="HRB120" s="908"/>
      <c r="HRC120" s="908"/>
      <c r="HRD120" s="908"/>
      <c r="HRE120" s="908"/>
      <c r="HRF120" s="908"/>
      <c r="HRG120" s="908"/>
      <c r="HRH120" s="908"/>
      <c r="HRI120" s="908"/>
      <c r="HRJ120" s="908"/>
      <c r="HRK120" s="908"/>
      <c r="HRL120" s="908"/>
      <c r="HRM120" s="908"/>
      <c r="HRN120" s="908"/>
      <c r="HRO120" s="908"/>
      <c r="HRP120" s="908"/>
      <c r="HRQ120" s="908"/>
      <c r="HRR120" s="908"/>
      <c r="HRS120" s="908"/>
      <c r="HRT120" s="908"/>
      <c r="HRU120" s="908"/>
      <c r="HRV120" s="908"/>
      <c r="HRW120" s="908"/>
      <c r="HRX120" s="908"/>
      <c r="HRY120" s="908"/>
      <c r="HRZ120" s="908"/>
      <c r="HSA120" s="908"/>
      <c r="HSB120" s="908"/>
      <c r="HSC120" s="908"/>
      <c r="HSD120" s="908"/>
      <c r="HSE120" s="908"/>
      <c r="HSF120" s="908"/>
      <c r="HSG120" s="908"/>
      <c r="HSH120" s="908"/>
      <c r="HSI120" s="908"/>
      <c r="HSJ120" s="908"/>
      <c r="HSK120" s="908"/>
      <c r="HSL120" s="908"/>
      <c r="HSM120" s="908"/>
      <c r="HSN120" s="908"/>
      <c r="HSO120" s="908"/>
      <c r="HSP120" s="908"/>
      <c r="HSQ120" s="908"/>
      <c r="HSR120" s="908"/>
      <c r="HSS120" s="908"/>
      <c r="HST120" s="908"/>
      <c r="HSU120" s="908"/>
      <c r="HSV120" s="908"/>
      <c r="HSW120" s="908"/>
      <c r="HSX120" s="908"/>
      <c r="HSY120" s="908"/>
      <c r="HSZ120" s="908"/>
      <c r="HTA120" s="908"/>
      <c r="HTB120" s="908"/>
      <c r="HTC120" s="908"/>
      <c r="HTD120" s="908"/>
      <c r="HTE120" s="908"/>
      <c r="HTF120" s="908"/>
      <c r="HTG120" s="908"/>
      <c r="HTH120" s="908"/>
      <c r="HTI120" s="908"/>
      <c r="HTJ120" s="908"/>
      <c r="HTK120" s="908"/>
      <c r="HTL120" s="908"/>
      <c r="HTM120" s="908"/>
      <c r="HTN120" s="908"/>
      <c r="HTO120" s="908"/>
      <c r="HTP120" s="908"/>
      <c r="HTQ120" s="908"/>
      <c r="HTR120" s="908"/>
      <c r="HTS120" s="908"/>
      <c r="HTT120" s="908"/>
      <c r="HTU120" s="908"/>
      <c r="HTV120" s="908"/>
      <c r="HTW120" s="908"/>
      <c r="HTX120" s="908"/>
      <c r="HTY120" s="908"/>
      <c r="HTZ120" s="908"/>
      <c r="HUA120" s="908"/>
      <c r="HUB120" s="908"/>
      <c r="HUC120" s="908"/>
      <c r="HUD120" s="908"/>
      <c r="HUE120" s="908"/>
      <c r="HUF120" s="908"/>
      <c r="HUG120" s="908"/>
      <c r="HUH120" s="908"/>
      <c r="HUI120" s="908"/>
      <c r="HUJ120" s="908"/>
      <c r="HUK120" s="908"/>
      <c r="HUL120" s="908"/>
      <c r="HUM120" s="908"/>
      <c r="HUN120" s="908"/>
      <c r="HUO120" s="908"/>
      <c r="HUP120" s="908"/>
      <c r="HUQ120" s="908"/>
      <c r="HUR120" s="908"/>
      <c r="HUS120" s="908"/>
      <c r="HUT120" s="908"/>
      <c r="HUU120" s="908"/>
      <c r="HUV120" s="908"/>
      <c r="HUW120" s="908"/>
      <c r="HUX120" s="908"/>
      <c r="HUY120" s="908"/>
      <c r="HUZ120" s="908"/>
      <c r="HVA120" s="908"/>
      <c r="HVB120" s="908"/>
      <c r="HVC120" s="908"/>
      <c r="HVD120" s="908"/>
      <c r="HVE120" s="908"/>
      <c r="HVF120" s="908"/>
      <c r="HVG120" s="908"/>
      <c r="HVH120" s="908"/>
      <c r="HVI120" s="908"/>
      <c r="HVJ120" s="908"/>
      <c r="HVK120" s="908"/>
      <c r="HVL120" s="908"/>
      <c r="HVM120" s="908"/>
      <c r="HVN120" s="908"/>
      <c r="HVO120" s="908"/>
      <c r="HVP120" s="908"/>
      <c r="HVQ120" s="908"/>
      <c r="HVR120" s="908"/>
      <c r="HVS120" s="908"/>
      <c r="HVT120" s="908"/>
      <c r="HVU120" s="908"/>
      <c r="HVV120" s="908"/>
      <c r="HVW120" s="908"/>
      <c r="HVX120" s="908"/>
      <c r="HVY120" s="908"/>
      <c r="HVZ120" s="908"/>
      <c r="HWA120" s="908"/>
      <c r="HWB120" s="908"/>
      <c r="HWC120" s="908"/>
      <c r="HWD120" s="908"/>
      <c r="HWE120" s="908"/>
      <c r="HWF120" s="908"/>
      <c r="HWG120" s="908"/>
      <c r="HWH120" s="908"/>
      <c r="HWI120" s="908"/>
      <c r="HWJ120" s="908"/>
      <c r="HWK120" s="908"/>
      <c r="HWL120" s="908"/>
      <c r="HWM120" s="908"/>
      <c r="HWN120" s="908"/>
      <c r="HWO120" s="908"/>
      <c r="HWP120" s="908"/>
      <c r="HWQ120" s="908"/>
      <c r="HWR120" s="908"/>
      <c r="HWS120" s="908"/>
      <c r="HWT120" s="908"/>
      <c r="HWU120" s="908"/>
      <c r="HWV120" s="908"/>
      <c r="HWW120" s="908"/>
      <c r="HWX120" s="908"/>
      <c r="HWY120" s="908"/>
      <c r="HWZ120" s="908"/>
      <c r="HXA120" s="908"/>
      <c r="HXB120" s="908"/>
      <c r="HXC120" s="908"/>
      <c r="HXD120" s="908"/>
      <c r="HXE120" s="908"/>
      <c r="HXF120" s="908"/>
      <c r="HXG120" s="908"/>
      <c r="HXH120" s="908"/>
      <c r="HXI120" s="908"/>
      <c r="HXJ120" s="908"/>
      <c r="HXK120" s="908"/>
      <c r="HXL120" s="908"/>
      <c r="HXM120" s="908"/>
      <c r="HXN120" s="908"/>
      <c r="HXO120" s="908"/>
      <c r="HXP120" s="908"/>
      <c r="HXQ120" s="908"/>
      <c r="HXR120" s="908"/>
      <c r="HXS120" s="908"/>
      <c r="HXT120" s="908"/>
      <c r="HXU120" s="908"/>
      <c r="HXV120" s="908"/>
      <c r="HXW120" s="908"/>
      <c r="HXX120" s="908"/>
      <c r="HXY120" s="908"/>
      <c r="HXZ120" s="908"/>
      <c r="HYA120" s="908"/>
      <c r="HYB120" s="908"/>
      <c r="HYC120" s="908"/>
      <c r="HYD120" s="908"/>
      <c r="HYE120" s="908"/>
      <c r="HYF120" s="908"/>
      <c r="HYG120" s="908"/>
      <c r="HYH120" s="908"/>
      <c r="HYI120" s="908"/>
      <c r="HYJ120" s="908"/>
      <c r="HYK120" s="908"/>
      <c r="HYL120" s="908"/>
      <c r="HYM120" s="908"/>
      <c r="HYN120" s="908"/>
      <c r="HYO120" s="908"/>
      <c r="HYP120" s="908"/>
      <c r="HYQ120" s="908"/>
      <c r="HYR120" s="908"/>
      <c r="HYS120" s="908"/>
      <c r="HYT120" s="908"/>
      <c r="HYU120" s="908"/>
      <c r="HYV120" s="908"/>
      <c r="HYW120" s="908"/>
      <c r="HYX120" s="908"/>
      <c r="HYY120" s="908"/>
      <c r="HYZ120" s="908"/>
      <c r="HZA120" s="908"/>
      <c r="HZB120" s="908"/>
      <c r="HZC120" s="908"/>
      <c r="HZD120" s="908"/>
      <c r="HZE120" s="908"/>
      <c r="HZF120" s="908"/>
      <c r="HZG120" s="908"/>
      <c r="HZH120" s="908"/>
      <c r="HZI120" s="908"/>
      <c r="HZJ120" s="908"/>
      <c r="HZK120" s="908"/>
      <c r="HZL120" s="908"/>
      <c r="HZM120" s="908"/>
      <c r="HZN120" s="908"/>
      <c r="HZO120" s="908"/>
      <c r="HZP120" s="908"/>
      <c r="HZQ120" s="908"/>
      <c r="HZR120" s="908"/>
      <c r="HZS120" s="908"/>
      <c r="HZT120" s="908"/>
      <c r="HZU120" s="908"/>
      <c r="HZV120" s="908"/>
      <c r="HZW120" s="908"/>
      <c r="HZX120" s="908"/>
      <c r="HZY120" s="908"/>
      <c r="HZZ120" s="908"/>
      <c r="IAA120" s="908"/>
      <c r="IAB120" s="908"/>
      <c r="IAC120" s="908"/>
      <c r="IAD120" s="908"/>
      <c r="IAE120" s="908"/>
      <c r="IAF120" s="908"/>
      <c r="IAG120" s="908"/>
      <c r="IAH120" s="908"/>
      <c r="IAI120" s="908"/>
      <c r="IAJ120" s="908"/>
      <c r="IAK120" s="908"/>
      <c r="IAL120" s="908"/>
      <c r="IAM120" s="908"/>
      <c r="IAN120" s="908"/>
      <c r="IAO120" s="908"/>
      <c r="IAP120" s="908"/>
      <c r="IAQ120" s="908"/>
      <c r="IAR120" s="908"/>
      <c r="IAS120" s="908"/>
      <c r="IAT120" s="908"/>
      <c r="IAU120" s="908"/>
      <c r="IAV120" s="908"/>
      <c r="IAW120" s="908"/>
      <c r="IAX120" s="908"/>
      <c r="IAY120" s="908"/>
      <c r="IAZ120" s="908"/>
      <c r="IBA120" s="908"/>
      <c r="IBB120" s="908"/>
      <c r="IBC120" s="908"/>
      <c r="IBD120" s="908"/>
      <c r="IBE120" s="908"/>
      <c r="IBF120" s="908"/>
      <c r="IBG120" s="908"/>
      <c r="IBH120" s="908"/>
      <c r="IBI120" s="908"/>
      <c r="IBJ120" s="908"/>
      <c r="IBK120" s="908"/>
      <c r="IBL120" s="908"/>
      <c r="IBM120" s="908"/>
      <c r="IBN120" s="908"/>
      <c r="IBO120" s="908"/>
      <c r="IBP120" s="908"/>
      <c r="IBQ120" s="908"/>
      <c r="IBR120" s="908"/>
      <c r="IBS120" s="908"/>
      <c r="IBT120" s="908"/>
      <c r="IBU120" s="908"/>
      <c r="IBV120" s="908"/>
      <c r="IBW120" s="908"/>
      <c r="IBX120" s="908"/>
      <c r="IBY120" s="908"/>
      <c r="IBZ120" s="908"/>
      <c r="ICA120" s="908"/>
      <c r="ICB120" s="908"/>
      <c r="ICC120" s="908"/>
      <c r="ICD120" s="908"/>
      <c r="ICE120" s="908"/>
      <c r="ICF120" s="908"/>
      <c r="ICG120" s="908"/>
      <c r="ICH120" s="908"/>
      <c r="ICI120" s="908"/>
      <c r="ICJ120" s="908"/>
      <c r="ICK120" s="908"/>
      <c r="ICL120" s="908"/>
      <c r="ICM120" s="908"/>
      <c r="ICN120" s="908"/>
      <c r="ICO120" s="908"/>
      <c r="ICP120" s="908"/>
      <c r="ICQ120" s="908"/>
      <c r="ICR120" s="908"/>
      <c r="ICS120" s="908"/>
      <c r="ICT120" s="908"/>
      <c r="ICU120" s="908"/>
      <c r="ICV120" s="908"/>
      <c r="ICW120" s="908"/>
      <c r="ICX120" s="908"/>
      <c r="ICY120" s="908"/>
      <c r="ICZ120" s="908"/>
      <c r="IDA120" s="908"/>
      <c r="IDB120" s="908"/>
      <c r="IDC120" s="908"/>
      <c r="IDD120" s="908"/>
      <c r="IDE120" s="908"/>
      <c r="IDF120" s="908"/>
      <c r="IDG120" s="908"/>
      <c r="IDH120" s="908"/>
      <c r="IDI120" s="908"/>
      <c r="IDJ120" s="908"/>
      <c r="IDK120" s="908"/>
      <c r="IDL120" s="908"/>
      <c r="IDM120" s="908"/>
      <c r="IDN120" s="908"/>
      <c r="IDO120" s="908"/>
      <c r="IDP120" s="908"/>
      <c r="IDQ120" s="908"/>
      <c r="IDR120" s="908"/>
      <c r="IDS120" s="908"/>
      <c r="IDT120" s="908"/>
      <c r="IDU120" s="908"/>
      <c r="IDV120" s="908"/>
      <c r="IDW120" s="908"/>
      <c r="IDX120" s="908"/>
      <c r="IDY120" s="908"/>
      <c r="IDZ120" s="908"/>
      <c r="IEA120" s="908"/>
      <c r="IEB120" s="908"/>
      <c r="IEC120" s="908"/>
      <c r="IED120" s="908"/>
      <c r="IEE120" s="908"/>
      <c r="IEF120" s="908"/>
      <c r="IEG120" s="908"/>
      <c r="IEH120" s="908"/>
      <c r="IEI120" s="908"/>
      <c r="IEJ120" s="908"/>
      <c r="IEK120" s="908"/>
      <c r="IEL120" s="908"/>
      <c r="IEM120" s="908"/>
      <c r="IEN120" s="908"/>
      <c r="IEO120" s="908"/>
      <c r="IEP120" s="908"/>
      <c r="IEQ120" s="908"/>
      <c r="IER120" s="908"/>
      <c r="IES120" s="908"/>
      <c r="IET120" s="908"/>
      <c r="IEU120" s="908"/>
      <c r="IEV120" s="908"/>
      <c r="IEW120" s="908"/>
      <c r="IEX120" s="908"/>
      <c r="IEY120" s="908"/>
      <c r="IEZ120" s="908"/>
      <c r="IFA120" s="908"/>
      <c r="IFB120" s="908"/>
      <c r="IFC120" s="908"/>
      <c r="IFD120" s="908"/>
      <c r="IFE120" s="908"/>
      <c r="IFF120" s="908"/>
      <c r="IFG120" s="908"/>
      <c r="IFH120" s="908"/>
      <c r="IFI120" s="908"/>
      <c r="IFJ120" s="908"/>
      <c r="IFK120" s="908"/>
      <c r="IFL120" s="908"/>
      <c r="IFM120" s="908"/>
      <c r="IFN120" s="908"/>
      <c r="IFO120" s="908"/>
      <c r="IFP120" s="908"/>
      <c r="IFQ120" s="908"/>
      <c r="IFR120" s="908"/>
      <c r="IFS120" s="908"/>
      <c r="IFT120" s="908"/>
      <c r="IFU120" s="908"/>
      <c r="IFV120" s="908"/>
      <c r="IFW120" s="908"/>
      <c r="IFX120" s="908"/>
      <c r="IFY120" s="908"/>
      <c r="IFZ120" s="908"/>
      <c r="IGA120" s="908"/>
      <c r="IGB120" s="908"/>
      <c r="IGC120" s="908"/>
      <c r="IGD120" s="908"/>
      <c r="IGE120" s="908"/>
      <c r="IGF120" s="908"/>
      <c r="IGG120" s="908"/>
      <c r="IGH120" s="908"/>
      <c r="IGI120" s="908"/>
      <c r="IGJ120" s="908"/>
      <c r="IGK120" s="908"/>
      <c r="IGL120" s="908"/>
      <c r="IGM120" s="908"/>
      <c r="IGN120" s="908"/>
      <c r="IGO120" s="908"/>
      <c r="IGP120" s="908"/>
      <c r="IGQ120" s="908"/>
      <c r="IGR120" s="908"/>
      <c r="IGS120" s="908"/>
      <c r="IGT120" s="908"/>
      <c r="IGU120" s="908"/>
      <c r="IGV120" s="908"/>
      <c r="IGW120" s="908"/>
      <c r="IGX120" s="908"/>
      <c r="IGY120" s="908"/>
      <c r="IGZ120" s="908"/>
      <c r="IHA120" s="908"/>
      <c r="IHB120" s="908"/>
      <c r="IHC120" s="908"/>
      <c r="IHD120" s="908"/>
      <c r="IHE120" s="908"/>
      <c r="IHF120" s="908"/>
      <c r="IHG120" s="908"/>
      <c r="IHH120" s="908"/>
      <c r="IHI120" s="908"/>
      <c r="IHJ120" s="908"/>
      <c r="IHK120" s="908"/>
      <c r="IHL120" s="908"/>
      <c r="IHM120" s="908"/>
      <c r="IHN120" s="908"/>
      <c r="IHO120" s="908"/>
      <c r="IHP120" s="908"/>
      <c r="IHQ120" s="908"/>
      <c r="IHR120" s="908"/>
      <c r="IHS120" s="908"/>
      <c r="IHT120" s="908"/>
      <c r="IHU120" s="908"/>
      <c r="IHV120" s="908"/>
      <c r="IHW120" s="908"/>
      <c r="IHX120" s="908"/>
      <c r="IHY120" s="908"/>
      <c r="IHZ120" s="908"/>
      <c r="IIA120" s="908"/>
      <c r="IIB120" s="908"/>
      <c r="IIC120" s="908"/>
      <c r="IID120" s="908"/>
      <c r="IIE120" s="908"/>
      <c r="IIF120" s="908"/>
      <c r="IIG120" s="908"/>
      <c r="IIH120" s="908"/>
      <c r="III120" s="908"/>
      <c r="IIJ120" s="908"/>
      <c r="IIK120" s="908"/>
      <c r="IIL120" s="908"/>
      <c r="IIM120" s="908"/>
      <c r="IIN120" s="908"/>
      <c r="IIO120" s="908"/>
      <c r="IIP120" s="908"/>
      <c r="IIQ120" s="908"/>
      <c r="IIR120" s="908"/>
      <c r="IIS120" s="908"/>
      <c r="IIT120" s="908"/>
      <c r="IIU120" s="908"/>
      <c r="IIV120" s="908"/>
      <c r="IIW120" s="908"/>
      <c r="IIX120" s="908"/>
      <c r="IIY120" s="908"/>
      <c r="IIZ120" s="908"/>
      <c r="IJA120" s="908"/>
      <c r="IJB120" s="908"/>
      <c r="IJC120" s="908"/>
      <c r="IJD120" s="908"/>
      <c r="IJE120" s="908"/>
      <c r="IJF120" s="908"/>
      <c r="IJG120" s="908"/>
      <c r="IJH120" s="908"/>
      <c r="IJI120" s="908"/>
      <c r="IJJ120" s="908"/>
      <c r="IJK120" s="908"/>
      <c r="IJL120" s="908"/>
      <c r="IJM120" s="908"/>
      <c r="IJN120" s="908"/>
      <c r="IJO120" s="908"/>
      <c r="IJP120" s="908"/>
      <c r="IJQ120" s="908"/>
      <c r="IJR120" s="908"/>
      <c r="IJS120" s="908"/>
      <c r="IJT120" s="908"/>
      <c r="IJU120" s="908"/>
      <c r="IJV120" s="908"/>
      <c r="IJW120" s="908"/>
      <c r="IJX120" s="908"/>
      <c r="IJY120" s="908"/>
      <c r="IJZ120" s="908"/>
      <c r="IKA120" s="908"/>
      <c r="IKB120" s="908"/>
      <c r="IKC120" s="908"/>
      <c r="IKD120" s="908"/>
      <c r="IKE120" s="908"/>
      <c r="IKF120" s="908"/>
      <c r="IKG120" s="908"/>
      <c r="IKH120" s="908"/>
      <c r="IKI120" s="908"/>
      <c r="IKJ120" s="908"/>
      <c r="IKK120" s="908"/>
      <c r="IKL120" s="908"/>
      <c r="IKM120" s="908"/>
      <c r="IKN120" s="908"/>
      <c r="IKO120" s="908"/>
      <c r="IKP120" s="908"/>
      <c r="IKQ120" s="908"/>
      <c r="IKR120" s="908"/>
      <c r="IKS120" s="908"/>
      <c r="IKT120" s="908"/>
      <c r="IKU120" s="908"/>
      <c r="IKV120" s="908"/>
      <c r="IKW120" s="908"/>
      <c r="IKX120" s="908"/>
      <c r="IKY120" s="908"/>
      <c r="IKZ120" s="908"/>
      <c r="ILA120" s="908"/>
      <c r="ILB120" s="908"/>
      <c r="ILC120" s="908"/>
      <c r="ILD120" s="908"/>
      <c r="ILE120" s="908"/>
      <c r="ILF120" s="908"/>
      <c r="ILG120" s="908"/>
      <c r="ILH120" s="908"/>
      <c r="ILI120" s="908"/>
      <c r="ILJ120" s="908"/>
      <c r="ILK120" s="908"/>
      <c r="ILL120" s="908"/>
      <c r="ILM120" s="908"/>
      <c r="ILN120" s="908"/>
      <c r="ILO120" s="908"/>
      <c r="ILP120" s="908"/>
      <c r="ILQ120" s="908"/>
      <c r="ILR120" s="908"/>
      <c r="ILS120" s="908"/>
      <c r="ILT120" s="908"/>
      <c r="ILU120" s="908"/>
      <c r="ILV120" s="908"/>
      <c r="ILW120" s="908"/>
      <c r="ILX120" s="908"/>
      <c r="ILY120" s="908"/>
      <c r="ILZ120" s="908"/>
      <c r="IMA120" s="908"/>
      <c r="IMB120" s="908"/>
      <c r="IMC120" s="908"/>
      <c r="IMD120" s="908"/>
      <c r="IME120" s="908"/>
      <c r="IMF120" s="908"/>
      <c r="IMG120" s="908"/>
      <c r="IMH120" s="908"/>
      <c r="IMI120" s="908"/>
      <c r="IMJ120" s="908"/>
      <c r="IMK120" s="908"/>
      <c r="IML120" s="908"/>
      <c r="IMM120" s="908"/>
      <c r="IMN120" s="908"/>
      <c r="IMO120" s="908"/>
      <c r="IMP120" s="908"/>
      <c r="IMQ120" s="908"/>
      <c r="IMR120" s="908"/>
      <c r="IMS120" s="908"/>
      <c r="IMT120" s="908"/>
      <c r="IMU120" s="908"/>
      <c r="IMV120" s="908"/>
      <c r="IMW120" s="908"/>
      <c r="IMX120" s="908"/>
      <c r="IMY120" s="908"/>
      <c r="IMZ120" s="908"/>
      <c r="INA120" s="908"/>
      <c r="INB120" s="908"/>
      <c r="INC120" s="908"/>
      <c r="IND120" s="908"/>
      <c r="INE120" s="908"/>
      <c r="INF120" s="908"/>
      <c r="ING120" s="908"/>
      <c r="INH120" s="908"/>
      <c r="INI120" s="908"/>
      <c r="INJ120" s="908"/>
      <c r="INK120" s="908"/>
      <c r="INL120" s="908"/>
      <c r="INM120" s="908"/>
      <c r="INN120" s="908"/>
      <c r="INO120" s="908"/>
      <c r="INP120" s="908"/>
      <c r="INQ120" s="908"/>
      <c r="INR120" s="908"/>
      <c r="INS120" s="908"/>
      <c r="INT120" s="908"/>
      <c r="INU120" s="908"/>
      <c r="INV120" s="908"/>
      <c r="INW120" s="908"/>
      <c r="INX120" s="908"/>
      <c r="INY120" s="908"/>
      <c r="INZ120" s="908"/>
      <c r="IOA120" s="908"/>
      <c r="IOB120" s="908"/>
      <c r="IOC120" s="908"/>
      <c r="IOD120" s="908"/>
      <c r="IOE120" s="908"/>
      <c r="IOF120" s="908"/>
      <c r="IOG120" s="908"/>
      <c r="IOH120" s="908"/>
      <c r="IOI120" s="908"/>
      <c r="IOJ120" s="908"/>
      <c r="IOK120" s="908"/>
      <c r="IOL120" s="908"/>
      <c r="IOM120" s="908"/>
      <c r="ION120" s="908"/>
      <c r="IOO120" s="908"/>
      <c r="IOP120" s="908"/>
      <c r="IOQ120" s="908"/>
      <c r="IOR120" s="908"/>
      <c r="IOS120" s="908"/>
      <c r="IOT120" s="908"/>
      <c r="IOU120" s="908"/>
      <c r="IOV120" s="908"/>
      <c r="IOW120" s="908"/>
      <c r="IOX120" s="908"/>
      <c r="IOY120" s="908"/>
      <c r="IOZ120" s="908"/>
      <c r="IPA120" s="908"/>
      <c r="IPB120" s="908"/>
      <c r="IPC120" s="908"/>
      <c r="IPD120" s="908"/>
      <c r="IPE120" s="908"/>
      <c r="IPF120" s="908"/>
      <c r="IPG120" s="908"/>
      <c r="IPH120" s="908"/>
      <c r="IPI120" s="908"/>
      <c r="IPJ120" s="908"/>
      <c r="IPK120" s="908"/>
      <c r="IPL120" s="908"/>
      <c r="IPM120" s="908"/>
      <c r="IPN120" s="908"/>
      <c r="IPO120" s="908"/>
      <c r="IPP120" s="908"/>
      <c r="IPQ120" s="908"/>
      <c r="IPR120" s="908"/>
      <c r="IPS120" s="908"/>
      <c r="IPT120" s="908"/>
      <c r="IPU120" s="908"/>
      <c r="IPV120" s="908"/>
      <c r="IPW120" s="908"/>
      <c r="IPX120" s="908"/>
      <c r="IPY120" s="908"/>
      <c r="IPZ120" s="908"/>
      <c r="IQA120" s="908"/>
      <c r="IQB120" s="908"/>
      <c r="IQC120" s="908"/>
      <c r="IQD120" s="908"/>
      <c r="IQE120" s="908"/>
      <c r="IQF120" s="908"/>
      <c r="IQG120" s="908"/>
      <c r="IQH120" s="908"/>
      <c r="IQI120" s="908"/>
      <c r="IQJ120" s="908"/>
      <c r="IQK120" s="908"/>
      <c r="IQL120" s="908"/>
      <c r="IQM120" s="908"/>
      <c r="IQN120" s="908"/>
      <c r="IQO120" s="908"/>
      <c r="IQP120" s="908"/>
      <c r="IQQ120" s="908"/>
      <c r="IQR120" s="908"/>
      <c r="IQS120" s="908"/>
      <c r="IQT120" s="908"/>
      <c r="IQU120" s="908"/>
      <c r="IQV120" s="908"/>
      <c r="IQW120" s="908"/>
      <c r="IQX120" s="908"/>
      <c r="IQY120" s="908"/>
      <c r="IQZ120" s="908"/>
      <c r="IRA120" s="908"/>
      <c r="IRB120" s="908"/>
      <c r="IRC120" s="908"/>
      <c r="IRD120" s="908"/>
      <c r="IRE120" s="908"/>
      <c r="IRF120" s="908"/>
      <c r="IRG120" s="908"/>
      <c r="IRH120" s="908"/>
      <c r="IRI120" s="908"/>
      <c r="IRJ120" s="908"/>
      <c r="IRK120" s="908"/>
      <c r="IRL120" s="908"/>
      <c r="IRM120" s="908"/>
      <c r="IRN120" s="908"/>
      <c r="IRO120" s="908"/>
      <c r="IRP120" s="908"/>
      <c r="IRQ120" s="908"/>
      <c r="IRR120" s="908"/>
      <c r="IRS120" s="908"/>
      <c r="IRT120" s="908"/>
      <c r="IRU120" s="908"/>
      <c r="IRV120" s="908"/>
      <c r="IRW120" s="908"/>
      <c r="IRX120" s="908"/>
      <c r="IRY120" s="908"/>
      <c r="IRZ120" s="908"/>
      <c r="ISA120" s="908"/>
      <c r="ISB120" s="908"/>
      <c r="ISC120" s="908"/>
      <c r="ISD120" s="908"/>
      <c r="ISE120" s="908"/>
      <c r="ISF120" s="908"/>
      <c r="ISG120" s="908"/>
      <c r="ISH120" s="908"/>
      <c r="ISI120" s="908"/>
      <c r="ISJ120" s="908"/>
      <c r="ISK120" s="908"/>
      <c r="ISL120" s="908"/>
      <c r="ISM120" s="908"/>
      <c r="ISN120" s="908"/>
      <c r="ISO120" s="908"/>
      <c r="ISP120" s="908"/>
      <c r="ISQ120" s="908"/>
      <c r="ISR120" s="908"/>
      <c r="ISS120" s="908"/>
      <c r="IST120" s="908"/>
      <c r="ISU120" s="908"/>
      <c r="ISV120" s="908"/>
      <c r="ISW120" s="908"/>
      <c r="ISX120" s="908"/>
      <c r="ISY120" s="908"/>
      <c r="ISZ120" s="908"/>
      <c r="ITA120" s="908"/>
      <c r="ITB120" s="908"/>
      <c r="ITC120" s="908"/>
      <c r="ITD120" s="908"/>
      <c r="ITE120" s="908"/>
      <c r="ITF120" s="908"/>
      <c r="ITG120" s="908"/>
      <c r="ITH120" s="908"/>
      <c r="ITI120" s="908"/>
      <c r="ITJ120" s="908"/>
      <c r="ITK120" s="908"/>
      <c r="ITL120" s="908"/>
      <c r="ITM120" s="908"/>
      <c r="ITN120" s="908"/>
      <c r="ITO120" s="908"/>
      <c r="ITP120" s="908"/>
      <c r="ITQ120" s="908"/>
      <c r="ITR120" s="908"/>
      <c r="ITS120" s="908"/>
      <c r="ITT120" s="908"/>
      <c r="ITU120" s="908"/>
      <c r="ITV120" s="908"/>
      <c r="ITW120" s="908"/>
      <c r="ITX120" s="908"/>
      <c r="ITY120" s="908"/>
      <c r="ITZ120" s="908"/>
      <c r="IUA120" s="908"/>
      <c r="IUB120" s="908"/>
      <c r="IUC120" s="908"/>
      <c r="IUD120" s="908"/>
      <c r="IUE120" s="908"/>
      <c r="IUF120" s="908"/>
      <c r="IUG120" s="908"/>
      <c r="IUH120" s="908"/>
      <c r="IUI120" s="908"/>
      <c r="IUJ120" s="908"/>
      <c r="IUK120" s="908"/>
      <c r="IUL120" s="908"/>
      <c r="IUM120" s="908"/>
      <c r="IUN120" s="908"/>
      <c r="IUO120" s="908"/>
      <c r="IUP120" s="908"/>
      <c r="IUQ120" s="908"/>
      <c r="IUR120" s="908"/>
      <c r="IUS120" s="908"/>
      <c r="IUT120" s="908"/>
      <c r="IUU120" s="908"/>
      <c r="IUV120" s="908"/>
      <c r="IUW120" s="908"/>
      <c r="IUX120" s="908"/>
      <c r="IUY120" s="908"/>
      <c r="IUZ120" s="908"/>
      <c r="IVA120" s="908"/>
      <c r="IVB120" s="908"/>
      <c r="IVC120" s="908"/>
      <c r="IVD120" s="908"/>
      <c r="IVE120" s="908"/>
      <c r="IVF120" s="908"/>
      <c r="IVG120" s="908"/>
      <c r="IVH120" s="908"/>
      <c r="IVI120" s="908"/>
      <c r="IVJ120" s="908"/>
      <c r="IVK120" s="908"/>
      <c r="IVL120" s="908"/>
      <c r="IVM120" s="908"/>
      <c r="IVN120" s="908"/>
      <c r="IVO120" s="908"/>
      <c r="IVP120" s="908"/>
      <c r="IVQ120" s="908"/>
      <c r="IVR120" s="908"/>
      <c r="IVS120" s="908"/>
      <c r="IVT120" s="908"/>
      <c r="IVU120" s="908"/>
      <c r="IVV120" s="908"/>
      <c r="IVW120" s="908"/>
      <c r="IVX120" s="908"/>
      <c r="IVY120" s="908"/>
      <c r="IVZ120" s="908"/>
      <c r="IWA120" s="908"/>
      <c r="IWB120" s="908"/>
      <c r="IWC120" s="908"/>
      <c r="IWD120" s="908"/>
      <c r="IWE120" s="908"/>
      <c r="IWF120" s="908"/>
      <c r="IWG120" s="908"/>
      <c r="IWH120" s="908"/>
      <c r="IWI120" s="908"/>
      <c r="IWJ120" s="908"/>
      <c r="IWK120" s="908"/>
      <c r="IWL120" s="908"/>
      <c r="IWM120" s="908"/>
      <c r="IWN120" s="908"/>
      <c r="IWO120" s="908"/>
      <c r="IWP120" s="908"/>
      <c r="IWQ120" s="908"/>
      <c r="IWR120" s="908"/>
      <c r="IWS120" s="908"/>
      <c r="IWT120" s="908"/>
      <c r="IWU120" s="908"/>
      <c r="IWV120" s="908"/>
      <c r="IWW120" s="908"/>
      <c r="IWX120" s="908"/>
      <c r="IWY120" s="908"/>
      <c r="IWZ120" s="908"/>
      <c r="IXA120" s="908"/>
      <c r="IXB120" s="908"/>
      <c r="IXC120" s="908"/>
      <c r="IXD120" s="908"/>
      <c r="IXE120" s="908"/>
      <c r="IXF120" s="908"/>
      <c r="IXG120" s="908"/>
      <c r="IXH120" s="908"/>
      <c r="IXI120" s="908"/>
      <c r="IXJ120" s="908"/>
      <c r="IXK120" s="908"/>
      <c r="IXL120" s="908"/>
      <c r="IXM120" s="908"/>
      <c r="IXN120" s="908"/>
      <c r="IXO120" s="908"/>
      <c r="IXP120" s="908"/>
      <c r="IXQ120" s="908"/>
      <c r="IXR120" s="908"/>
      <c r="IXS120" s="908"/>
      <c r="IXT120" s="908"/>
      <c r="IXU120" s="908"/>
      <c r="IXV120" s="908"/>
      <c r="IXW120" s="908"/>
      <c r="IXX120" s="908"/>
      <c r="IXY120" s="908"/>
      <c r="IXZ120" s="908"/>
      <c r="IYA120" s="908"/>
      <c r="IYB120" s="908"/>
      <c r="IYC120" s="908"/>
      <c r="IYD120" s="908"/>
      <c r="IYE120" s="908"/>
      <c r="IYF120" s="908"/>
      <c r="IYG120" s="908"/>
      <c r="IYH120" s="908"/>
      <c r="IYI120" s="908"/>
      <c r="IYJ120" s="908"/>
      <c r="IYK120" s="908"/>
      <c r="IYL120" s="908"/>
      <c r="IYM120" s="908"/>
      <c r="IYN120" s="908"/>
      <c r="IYO120" s="908"/>
      <c r="IYP120" s="908"/>
      <c r="IYQ120" s="908"/>
      <c r="IYR120" s="908"/>
      <c r="IYS120" s="908"/>
      <c r="IYT120" s="908"/>
      <c r="IYU120" s="908"/>
      <c r="IYV120" s="908"/>
      <c r="IYW120" s="908"/>
      <c r="IYX120" s="908"/>
      <c r="IYY120" s="908"/>
      <c r="IYZ120" s="908"/>
      <c r="IZA120" s="908"/>
      <c r="IZB120" s="908"/>
      <c r="IZC120" s="908"/>
      <c r="IZD120" s="908"/>
      <c r="IZE120" s="908"/>
      <c r="IZF120" s="908"/>
      <c r="IZG120" s="908"/>
      <c r="IZH120" s="908"/>
      <c r="IZI120" s="908"/>
      <c r="IZJ120" s="908"/>
      <c r="IZK120" s="908"/>
      <c r="IZL120" s="908"/>
      <c r="IZM120" s="908"/>
      <c r="IZN120" s="908"/>
      <c r="IZO120" s="908"/>
      <c r="IZP120" s="908"/>
      <c r="IZQ120" s="908"/>
      <c r="IZR120" s="908"/>
      <c r="IZS120" s="908"/>
      <c r="IZT120" s="908"/>
      <c r="IZU120" s="908"/>
      <c r="IZV120" s="908"/>
      <c r="IZW120" s="908"/>
      <c r="IZX120" s="908"/>
      <c r="IZY120" s="908"/>
      <c r="IZZ120" s="908"/>
      <c r="JAA120" s="908"/>
      <c r="JAB120" s="908"/>
      <c r="JAC120" s="908"/>
      <c r="JAD120" s="908"/>
      <c r="JAE120" s="908"/>
      <c r="JAF120" s="908"/>
      <c r="JAG120" s="908"/>
      <c r="JAH120" s="908"/>
      <c r="JAI120" s="908"/>
      <c r="JAJ120" s="908"/>
      <c r="JAK120" s="908"/>
      <c r="JAL120" s="908"/>
      <c r="JAM120" s="908"/>
      <c r="JAN120" s="908"/>
      <c r="JAO120" s="908"/>
      <c r="JAP120" s="908"/>
      <c r="JAQ120" s="908"/>
      <c r="JAR120" s="908"/>
      <c r="JAS120" s="908"/>
      <c r="JAT120" s="908"/>
      <c r="JAU120" s="908"/>
      <c r="JAV120" s="908"/>
      <c r="JAW120" s="908"/>
      <c r="JAX120" s="908"/>
      <c r="JAY120" s="908"/>
      <c r="JAZ120" s="908"/>
      <c r="JBA120" s="908"/>
      <c r="JBB120" s="908"/>
      <c r="JBC120" s="908"/>
      <c r="JBD120" s="908"/>
      <c r="JBE120" s="908"/>
      <c r="JBF120" s="908"/>
      <c r="JBG120" s="908"/>
      <c r="JBH120" s="908"/>
      <c r="JBI120" s="908"/>
      <c r="JBJ120" s="908"/>
      <c r="JBK120" s="908"/>
      <c r="JBL120" s="908"/>
      <c r="JBM120" s="908"/>
      <c r="JBN120" s="908"/>
      <c r="JBO120" s="908"/>
      <c r="JBP120" s="908"/>
      <c r="JBQ120" s="908"/>
      <c r="JBR120" s="908"/>
      <c r="JBS120" s="908"/>
      <c r="JBT120" s="908"/>
      <c r="JBU120" s="908"/>
      <c r="JBV120" s="908"/>
      <c r="JBW120" s="908"/>
      <c r="JBX120" s="908"/>
      <c r="JBY120" s="908"/>
      <c r="JBZ120" s="908"/>
      <c r="JCA120" s="908"/>
      <c r="JCB120" s="908"/>
      <c r="JCC120" s="908"/>
      <c r="JCD120" s="908"/>
      <c r="JCE120" s="908"/>
      <c r="JCF120" s="908"/>
      <c r="JCG120" s="908"/>
      <c r="JCH120" s="908"/>
      <c r="JCI120" s="908"/>
      <c r="JCJ120" s="908"/>
      <c r="JCK120" s="908"/>
      <c r="JCL120" s="908"/>
      <c r="JCM120" s="908"/>
      <c r="JCN120" s="908"/>
      <c r="JCO120" s="908"/>
      <c r="JCP120" s="908"/>
      <c r="JCQ120" s="908"/>
      <c r="JCR120" s="908"/>
      <c r="JCS120" s="908"/>
      <c r="JCT120" s="908"/>
      <c r="JCU120" s="908"/>
      <c r="JCV120" s="908"/>
      <c r="JCW120" s="908"/>
      <c r="JCX120" s="908"/>
      <c r="JCY120" s="908"/>
      <c r="JCZ120" s="908"/>
      <c r="JDA120" s="908"/>
      <c r="JDB120" s="908"/>
      <c r="JDC120" s="908"/>
      <c r="JDD120" s="908"/>
      <c r="JDE120" s="908"/>
      <c r="JDF120" s="908"/>
      <c r="JDG120" s="908"/>
      <c r="JDH120" s="908"/>
      <c r="JDI120" s="908"/>
      <c r="JDJ120" s="908"/>
      <c r="JDK120" s="908"/>
      <c r="JDL120" s="908"/>
      <c r="JDM120" s="908"/>
      <c r="JDN120" s="908"/>
      <c r="JDO120" s="908"/>
      <c r="JDP120" s="908"/>
      <c r="JDQ120" s="908"/>
      <c r="JDR120" s="908"/>
      <c r="JDS120" s="908"/>
      <c r="JDT120" s="908"/>
      <c r="JDU120" s="908"/>
      <c r="JDV120" s="908"/>
      <c r="JDW120" s="908"/>
      <c r="JDX120" s="908"/>
      <c r="JDY120" s="908"/>
      <c r="JDZ120" s="908"/>
      <c r="JEA120" s="908"/>
      <c r="JEB120" s="908"/>
      <c r="JEC120" s="908"/>
      <c r="JED120" s="908"/>
      <c r="JEE120" s="908"/>
      <c r="JEF120" s="908"/>
      <c r="JEG120" s="908"/>
      <c r="JEH120" s="908"/>
      <c r="JEI120" s="908"/>
      <c r="JEJ120" s="908"/>
      <c r="JEK120" s="908"/>
      <c r="JEL120" s="908"/>
      <c r="JEM120" s="908"/>
      <c r="JEN120" s="908"/>
      <c r="JEO120" s="908"/>
      <c r="JEP120" s="908"/>
      <c r="JEQ120" s="908"/>
      <c r="JER120" s="908"/>
      <c r="JES120" s="908"/>
      <c r="JET120" s="908"/>
      <c r="JEU120" s="908"/>
      <c r="JEV120" s="908"/>
      <c r="JEW120" s="908"/>
      <c r="JEX120" s="908"/>
      <c r="JEY120" s="908"/>
      <c r="JEZ120" s="908"/>
      <c r="JFA120" s="908"/>
      <c r="JFB120" s="908"/>
      <c r="JFC120" s="908"/>
      <c r="JFD120" s="908"/>
      <c r="JFE120" s="908"/>
      <c r="JFF120" s="908"/>
      <c r="JFG120" s="908"/>
      <c r="JFH120" s="908"/>
      <c r="JFI120" s="908"/>
      <c r="JFJ120" s="908"/>
      <c r="JFK120" s="908"/>
      <c r="JFL120" s="908"/>
      <c r="JFM120" s="908"/>
      <c r="JFN120" s="908"/>
      <c r="JFO120" s="908"/>
      <c r="JFP120" s="908"/>
      <c r="JFQ120" s="908"/>
      <c r="JFR120" s="908"/>
      <c r="JFS120" s="908"/>
      <c r="JFT120" s="908"/>
      <c r="JFU120" s="908"/>
      <c r="JFV120" s="908"/>
      <c r="JFW120" s="908"/>
      <c r="JFX120" s="908"/>
      <c r="JFY120" s="908"/>
      <c r="JFZ120" s="908"/>
      <c r="JGA120" s="908"/>
      <c r="JGB120" s="908"/>
      <c r="JGC120" s="908"/>
      <c r="JGD120" s="908"/>
      <c r="JGE120" s="908"/>
      <c r="JGF120" s="908"/>
      <c r="JGG120" s="908"/>
      <c r="JGH120" s="908"/>
      <c r="JGI120" s="908"/>
      <c r="JGJ120" s="908"/>
      <c r="JGK120" s="908"/>
      <c r="JGL120" s="908"/>
      <c r="JGM120" s="908"/>
      <c r="JGN120" s="908"/>
      <c r="JGO120" s="908"/>
      <c r="JGP120" s="908"/>
      <c r="JGQ120" s="908"/>
      <c r="JGR120" s="908"/>
      <c r="JGS120" s="908"/>
      <c r="JGT120" s="908"/>
      <c r="JGU120" s="908"/>
      <c r="JGV120" s="908"/>
      <c r="JGW120" s="908"/>
      <c r="JGX120" s="908"/>
      <c r="JGY120" s="908"/>
      <c r="JGZ120" s="908"/>
      <c r="JHA120" s="908"/>
      <c r="JHB120" s="908"/>
      <c r="JHC120" s="908"/>
      <c r="JHD120" s="908"/>
      <c r="JHE120" s="908"/>
      <c r="JHF120" s="908"/>
      <c r="JHG120" s="908"/>
      <c r="JHH120" s="908"/>
      <c r="JHI120" s="908"/>
      <c r="JHJ120" s="908"/>
      <c r="JHK120" s="908"/>
      <c r="JHL120" s="908"/>
      <c r="JHM120" s="908"/>
      <c r="JHN120" s="908"/>
      <c r="JHO120" s="908"/>
      <c r="JHP120" s="908"/>
      <c r="JHQ120" s="908"/>
      <c r="JHR120" s="908"/>
      <c r="JHS120" s="908"/>
      <c r="JHT120" s="908"/>
      <c r="JHU120" s="908"/>
      <c r="JHV120" s="908"/>
      <c r="JHW120" s="908"/>
      <c r="JHX120" s="908"/>
      <c r="JHY120" s="908"/>
      <c r="JHZ120" s="908"/>
      <c r="JIA120" s="908"/>
      <c r="JIB120" s="908"/>
      <c r="JIC120" s="908"/>
      <c r="JID120" s="908"/>
      <c r="JIE120" s="908"/>
      <c r="JIF120" s="908"/>
      <c r="JIG120" s="908"/>
      <c r="JIH120" s="908"/>
      <c r="JII120" s="908"/>
      <c r="JIJ120" s="908"/>
      <c r="JIK120" s="908"/>
      <c r="JIL120" s="908"/>
      <c r="JIM120" s="908"/>
      <c r="JIN120" s="908"/>
      <c r="JIO120" s="908"/>
      <c r="JIP120" s="908"/>
      <c r="JIQ120" s="908"/>
      <c r="JIR120" s="908"/>
      <c r="JIS120" s="908"/>
      <c r="JIT120" s="908"/>
      <c r="JIU120" s="908"/>
      <c r="JIV120" s="908"/>
      <c r="JIW120" s="908"/>
      <c r="JIX120" s="908"/>
      <c r="JIY120" s="908"/>
      <c r="JIZ120" s="908"/>
      <c r="JJA120" s="908"/>
      <c r="JJB120" s="908"/>
      <c r="JJC120" s="908"/>
      <c r="JJD120" s="908"/>
      <c r="JJE120" s="908"/>
      <c r="JJF120" s="908"/>
      <c r="JJG120" s="908"/>
      <c r="JJH120" s="908"/>
      <c r="JJI120" s="908"/>
      <c r="JJJ120" s="908"/>
      <c r="JJK120" s="908"/>
      <c r="JJL120" s="908"/>
      <c r="JJM120" s="908"/>
      <c r="JJN120" s="908"/>
      <c r="JJO120" s="908"/>
      <c r="JJP120" s="908"/>
      <c r="JJQ120" s="908"/>
      <c r="JJR120" s="908"/>
      <c r="JJS120" s="908"/>
      <c r="JJT120" s="908"/>
      <c r="JJU120" s="908"/>
      <c r="JJV120" s="908"/>
      <c r="JJW120" s="908"/>
      <c r="JJX120" s="908"/>
      <c r="JJY120" s="908"/>
      <c r="JJZ120" s="908"/>
      <c r="JKA120" s="908"/>
      <c r="JKB120" s="908"/>
      <c r="JKC120" s="908"/>
      <c r="JKD120" s="908"/>
      <c r="JKE120" s="908"/>
      <c r="JKF120" s="908"/>
      <c r="JKG120" s="908"/>
      <c r="JKH120" s="908"/>
      <c r="JKI120" s="908"/>
      <c r="JKJ120" s="908"/>
      <c r="JKK120" s="908"/>
      <c r="JKL120" s="908"/>
      <c r="JKM120" s="908"/>
      <c r="JKN120" s="908"/>
      <c r="JKO120" s="908"/>
      <c r="JKP120" s="908"/>
      <c r="JKQ120" s="908"/>
      <c r="JKR120" s="908"/>
      <c r="JKS120" s="908"/>
      <c r="JKT120" s="908"/>
      <c r="JKU120" s="908"/>
      <c r="JKV120" s="908"/>
      <c r="JKW120" s="908"/>
      <c r="JKX120" s="908"/>
      <c r="JKY120" s="908"/>
      <c r="JKZ120" s="908"/>
      <c r="JLA120" s="908"/>
      <c r="JLB120" s="908"/>
      <c r="JLC120" s="908"/>
      <c r="JLD120" s="908"/>
      <c r="JLE120" s="908"/>
      <c r="JLF120" s="908"/>
      <c r="JLG120" s="908"/>
      <c r="JLH120" s="908"/>
      <c r="JLI120" s="908"/>
      <c r="JLJ120" s="908"/>
      <c r="JLK120" s="908"/>
      <c r="JLL120" s="908"/>
      <c r="JLM120" s="908"/>
      <c r="JLN120" s="908"/>
      <c r="JLO120" s="908"/>
      <c r="JLP120" s="908"/>
      <c r="JLQ120" s="908"/>
      <c r="JLR120" s="908"/>
      <c r="JLS120" s="908"/>
      <c r="JLT120" s="908"/>
      <c r="JLU120" s="908"/>
      <c r="JLV120" s="908"/>
      <c r="JLW120" s="908"/>
      <c r="JLX120" s="908"/>
      <c r="JLY120" s="908"/>
      <c r="JLZ120" s="908"/>
      <c r="JMA120" s="908"/>
      <c r="JMB120" s="908"/>
      <c r="JMC120" s="908"/>
      <c r="JMD120" s="908"/>
      <c r="JME120" s="908"/>
      <c r="JMF120" s="908"/>
      <c r="JMG120" s="908"/>
      <c r="JMH120" s="908"/>
      <c r="JMI120" s="908"/>
      <c r="JMJ120" s="908"/>
      <c r="JMK120" s="908"/>
      <c r="JML120" s="908"/>
      <c r="JMM120" s="908"/>
      <c r="JMN120" s="908"/>
      <c r="JMO120" s="908"/>
      <c r="JMP120" s="908"/>
      <c r="JMQ120" s="908"/>
      <c r="JMR120" s="908"/>
      <c r="JMS120" s="908"/>
      <c r="JMT120" s="908"/>
      <c r="JMU120" s="908"/>
      <c r="JMV120" s="908"/>
      <c r="JMW120" s="908"/>
      <c r="JMX120" s="908"/>
      <c r="JMY120" s="908"/>
      <c r="JMZ120" s="908"/>
      <c r="JNA120" s="908"/>
      <c r="JNB120" s="908"/>
      <c r="JNC120" s="908"/>
      <c r="JND120" s="908"/>
      <c r="JNE120" s="908"/>
      <c r="JNF120" s="908"/>
      <c r="JNG120" s="908"/>
      <c r="JNH120" s="908"/>
      <c r="JNI120" s="908"/>
      <c r="JNJ120" s="908"/>
      <c r="JNK120" s="908"/>
      <c r="JNL120" s="908"/>
      <c r="JNM120" s="908"/>
      <c r="JNN120" s="908"/>
      <c r="JNO120" s="908"/>
      <c r="JNP120" s="908"/>
      <c r="JNQ120" s="908"/>
      <c r="JNR120" s="908"/>
      <c r="JNS120" s="908"/>
      <c r="JNT120" s="908"/>
      <c r="JNU120" s="908"/>
      <c r="JNV120" s="908"/>
      <c r="JNW120" s="908"/>
      <c r="JNX120" s="908"/>
      <c r="JNY120" s="908"/>
      <c r="JNZ120" s="908"/>
      <c r="JOA120" s="908"/>
      <c r="JOB120" s="908"/>
      <c r="JOC120" s="908"/>
      <c r="JOD120" s="908"/>
      <c r="JOE120" s="908"/>
      <c r="JOF120" s="908"/>
      <c r="JOG120" s="908"/>
      <c r="JOH120" s="908"/>
      <c r="JOI120" s="908"/>
      <c r="JOJ120" s="908"/>
      <c r="JOK120" s="908"/>
      <c r="JOL120" s="908"/>
      <c r="JOM120" s="908"/>
      <c r="JON120" s="908"/>
      <c r="JOO120" s="908"/>
      <c r="JOP120" s="908"/>
      <c r="JOQ120" s="908"/>
      <c r="JOR120" s="908"/>
      <c r="JOS120" s="908"/>
      <c r="JOT120" s="908"/>
      <c r="JOU120" s="908"/>
      <c r="JOV120" s="908"/>
      <c r="JOW120" s="908"/>
      <c r="JOX120" s="908"/>
      <c r="JOY120" s="908"/>
      <c r="JOZ120" s="908"/>
      <c r="JPA120" s="908"/>
      <c r="JPB120" s="908"/>
      <c r="JPC120" s="908"/>
      <c r="JPD120" s="908"/>
      <c r="JPE120" s="908"/>
      <c r="JPF120" s="908"/>
      <c r="JPG120" s="908"/>
      <c r="JPH120" s="908"/>
      <c r="JPI120" s="908"/>
      <c r="JPJ120" s="908"/>
      <c r="JPK120" s="908"/>
      <c r="JPL120" s="908"/>
      <c r="JPM120" s="908"/>
      <c r="JPN120" s="908"/>
      <c r="JPO120" s="908"/>
      <c r="JPP120" s="908"/>
      <c r="JPQ120" s="908"/>
      <c r="JPR120" s="908"/>
      <c r="JPS120" s="908"/>
      <c r="JPT120" s="908"/>
      <c r="JPU120" s="908"/>
      <c r="JPV120" s="908"/>
      <c r="JPW120" s="908"/>
      <c r="JPX120" s="908"/>
      <c r="JPY120" s="908"/>
      <c r="JPZ120" s="908"/>
      <c r="JQA120" s="908"/>
      <c r="JQB120" s="908"/>
      <c r="JQC120" s="908"/>
      <c r="JQD120" s="908"/>
      <c r="JQE120" s="908"/>
      <c r="JQF120" s="908"/>
      <c r="JQG120" s="908"/>
      <c r="JQH120" s="908"/>
      <c r="JQI120" s="908"/>
      <c r="JQJ120" s="908"/>
      <c r="JQK120" s="908"/>
      <c r="JQL120" s="908"/>
      <c r="JQM120" s="908"/>
      <c r="JQN120" s="908"/>
      <c r="JQO120" s="908"/>
      <c r="JQP120" s="908"/>
      <c r="JQQ120" s="908"/>
      <c r="JQR120" s="908"/>
      <c r="JQS120" s="908"/>
      <c r="JQT120" s="908"/>
      <c r="JQU120" s="908"/>
      <c r="JQV120" s="908"/>
      <c r="JQW120" s="908"/>
      <c r="JQX120" s="908"/>
      <c r="JQY120" s="908"/>
      <c r="JQZ120" s="908"/>
      <c r="JRA120" s="908"/>
      <c r="JRB120" s="908"/>
      <c r="JRC120" s="908"/>
      <c r="JRD120" s="908"/>
      <c r="JRE120" s="908"/>
      <c r="JRF120" s="908"/>
      <c r="JRG120" s="908"/>
      <c r="JRH120" s="908"/>
      <c r="JRI120" s="908"/>
      <c r="JRJ120" s="908"/>
      <c r="JRK120" s="908"/>
      <c r="JRL120" s="908"/>
      <c r="JRM120" s="908"/>
      <c r="JRN120" s="908"/>
      <c r="JRO120" s="908"/>
      <c r="JRP120" s="908"/>
      <c r="JRQ120" s="908"/>
      <c r="JRR120" s="908"/>
      <c r="JRS120" s="908"/>
      <c r="JRT120" s="908"/>
      <c r="JRU120" s="908"/>
      <c r="JRV120" s="908"/>
      <c r="JRW120" s="908"/>
      <c r="JRX120" s="908"/>
      <c r="JRY120" s="908"/>
      <c r="JRZ120" s="908"/>
      <c r="JSA120" s="908"/>
      <c r="JSB120" s="908"/>
      <c r="JSC120" s="908"/>
      <c r="JSD120" s="908"/>
      <c r="JSE120" s="908"/>
      <c r="JSF120" s="908"/>
      <c r="JSG120" s="908"/>
      <c r="JSH120" s="908"/>
      <c r="JSI120" s="908"/>
      <c r="JSJ120" s="908"/>
      <c r="JSK120" s="908"/>
      <c r="JSL120" s="908"/>
      <c r="JSM120" s="908"/>
      <c r="JSN120" s="908"/>
      <c r="JSO120" s="908"/>
      <c r="JSP120" s="908"/>
      <c r="JSQ120" s="908"/>
      <c r="JSR120" s="908"/>
      <c r="JSS120" s="908"/>
      <c r="JST120" s="908"/>
      <c r="JSU120" s="908"/>
      <c r="JSV120" s="908"/>
      <c r="JSW120" s="908"/>
      <c r="JSX120" s="908"/>
      <c r="JSY120" s="908"/>
      <c r="JSZ120" s="908"/>
      <c r="JTA120" s="908"/>
      <c r="JTB120" s="908"/>
      <c r="JTC120" s="908"/>
      <c r="JTD120" s="908"/>
      <c r="JTE120" s="908"/>
      <c r="JTF120" s="908"/>
      <c r="JTG120" s="908"/>
      <c r="JTH120" s="908"/>
      <c r="JTI120" s="908"/>
      <c r="JTJ120" s="908"/>
      <c r="JTK120" s="908"/>
      <c r="JTL120" s="908"/>
      <c r="JTM120" s="908"/>
      <c r="JTN120" s="908"/>
      <c r="JTO120" s="908"/>
      <c r="JTP120" s="908"/>
      <c r="JTQ120" s="908"/>
      <c r="JTR120" s="908"/>
      <c r="JTS120" s="908"/>
      <c r="JTT120" s="908"/>
      <c r="JTU120" s="908"/>
      <c r="JTV120" s="908"/>
      <c r="JTW120" s="908"/>
      <c r="JTX120" s="908"/>
      <c r="JTY120" s="908"/>
      <c r="JTZ120" s="908"/>
      <c r="JUA120" s="908"/>
      <c r="JUB120" s="908"/>
      <c r="JUC120" s="908"/>
      <c r="JUD120" s="908"/>
      <c r="JUE120" s="908"/>
      <c r="JUF120" s="908"/>
      <c r="JUG120" s="908"/>
      <c r="JUH120" s="908"/>
      <c r="JUI120" s="908"/>
      <c r="JUJ120" s="908"/>
      <c r="JUK120" s="908"/>
      <c r="JUL120" s="908"/>
      <c r="JUM120" s="908"/>
      <c r="JUN120" s="908"/>
      <c r="JUO120" s="908"/>
      <c r="JUP120" s="908"/>
      <c r="JUQ120" s="908"/>
      <c r="JUR120" s="908"/>
      <c r="JUS120" s="908"/>
      <c r="JUT120" s="908"/>
      <c r="JUU120" s="908"/>
      <c r="JUV120" s="908"/>
      <c r="JUW120" s="908"/>
      <c r="JUX120" s="908"/>
      <c r="JUY120" s="908"/>
      <c r="JUZ120" s="908"/>
      <c r="JVA120" s="908"/>
      <c r="JVB120" s="908"/>
      <c r="JVC120" s="908"/>
      <c r="JVD120" s="908"/>
      <c r="JVE120" s="908"/>
      <c r="JVF120" s="908"/>
      <c r="JVG120" s="908"/>
      <c r="JVH120" s="908"/>
      <c r="JVI120" s="908"/>
      <c r="JVJ120" s="908"/>
      <c r="JVK120" s="908"/>
      <c r="JVL120" s="908"/>
      <c r="JVM120" s="908"/>
      <c r="JVN120" s="908"/>
      <c r="JVO120" s="908"/>
      <c r="JVP120" s="908"/>
      <c r="JVQ120" s="908"/>
      <c r="JVR120" s="908"/>
      <c r="JVS120" s="908"/>
      <c r="JVT120" s="908"/>
      <c r="JVU120" s="908"/>
      <c r="JVV120" s="908"/>
      <c r="JVW120" s="908"/>
      <c r="JVX120" s="908"/>
      <c r="JVY120" s="908"/>
      <c r="JVZ120" s="908"/>
      <c r="JWA120" s="908"/>
      <c r="JWB120" s="908"/>
      <c r="JWC120" s="908"/>
      <c r="JWD120" s="908"/>
      <c r="JWE120" s="908"/>
      <c r="JWF120" s="908"/>
      <c r="JWG120" s="908"/>
      <c r="JWH120" s="908"/>
      <c r="JWI120" s="908"/>
      <c r="JWJ120" s="908"/>
      <c r="JWK120" s="908"/>
      <c r="JWL120" s="908"/>
      <c r="JWM120" s="908"/>
      <c r="JWN120" s="908"/>
      <c r="JWO120" s="908"/>
      <c r="JWP120" s="908"/>
      <c r="JWQ120" s="908"/>
      <c r="JWR120" s="908"/>
      <c r="JWS120" s="908"/>
      <c r="JWT120" s="908"/>
      <c r="JWU120" s="908"/>
      <c r="JWV120" s="908"/>
      <c r="JWW120" s="908"/>
      <c r="JWX120" s="908"/>
      <c r="JWY120" s="908"/>
      <c r="JWZ120" s="908"/>
      <c r="JXA120" s="908"/>
      <c r="JXB120" s="908"/>
      <c r="JXC120" s="908"/>
      <c r="JXD120" s="908"/>
      <c r="JXE120" s="908"/>
      <c r="JXF120" s="908"/>
      <c r="JXG120" s="908"/>
      <c r="JXH120" s="908"/>
      <c r="JXI120" s="908"/>
      <c r="JXJ120" s="908"/>
      <c r="JXK120" s="908"/>
      <c r="JXL120" s="908"/>
      <c r="JXM120" s="908"/>
      <c r="JXN120" s="908"/>
      <c r="JXO120" s="908"/>
      <c r="JXP120" s="908"/>
      <c r="JXQ120" s="908"/>
      <c r="JXR120" s="908"/>
      <c r="JXS120" s="908"/>
      <c r="JXT120" s="908"/>
      <c r="JXU120" s="908"/>
      <c r="JXV120" s="908"/>
      <c r="JXW120" s="908"/>
      <c r="JXX120" s="908"/>
      <c r="JXY120" s="908"/>
      <c r="JXZ120" s="908"/>
      <c r="JYA120" s="908"/>
      <c r="JYB120" s="908"/>
      <c r="JYC120" s="908"/>
      <c r="JYD120" s="908"/>
      <c r="JYE120" s="908"/>
      <c r="JYF120" s="908"/>
      <c r="JYG120" s="908"/>
      <c r="JYH120" s="908"/>
      <c r="JYI120" s="908"/>
      <c r="JYJ120" s="908"/>
      <c r="JYK120" s="908"/>
      <c r="JYL120" s="908"/>
      <c r="JYM120" s="908"/>
      <c r="JYN120" s="908"/>
      <c r="JYO120" s="908"/>
      <c r="JYP120" s="908"/>
      <c r="JYQ120" s="908"/>
      <c r="JYR120" s="908"/>
      <c r="JYS120" s="908"/>
      <c r="JYT120" s="908"/>
      <c r="JYU120" s="908"/>
      <c r="JYV120" s="908"/>
      <c r="JYW120" s="908"/>
      <c r="JYX120" s="908"/>
      <c r="JYY120" s="908"/>
      <c r="JYZ120" s="908"/>
      <c r="JZA120" s="908"/>
      <c r="JZB120" s="908"/>
      <c r="JZC120" s="908"/>
      <c r="JZD120" s="908"/>
      <c r="JZE120" s="908"/>
      <c r="JZF120" s="908"/>
      <c r="JZG120" s="908"/>
      <c r="JZH120" s="908"/>
      <c r="JZI120" s="908"/>
      <c r="JZJ120" s="908"/>
      <c r="JZK120" s="908"/>
      <c r="JZL120" s="908"/>
      <c r="JZM120" s="908"/>
      <c r="JZN120" s="908"/>
      <c r="JZO120" s="908"/>
      <c r="JZP120" s="908"/>
      <c r="JZQ120" s="908"/>
      <c r="JZR120" s="908"/>
      <c r="JZS120" s="908"/>
      <c r="JZT120" s="908"/>
      <c r="JZU120" s="908"/>
      <c r="JZV120" s="908"/>
      <c r="JZW120" s="908"/>
      <c r="JZX120" s="908"/>
      <c r="JZY120" s="908"/>
      <c r="JZZ120" s="908"/>
      <c r="KAA120" s="908"/>
      <c r="KAB120" s="908"/>
      <c r="KAC120" s="908"/>
      <c r="KAD120" s="908"/>
      <c r="KAE120" s="908"/>
      <c r="KAF120" s="908"/>
      <c r="KAG120" s="908"/>
      <c r="KAH120" s="908"/>
      <c r="KAI120" s="908"/>
      <c r="KAJ120" s="908"/>
      <c r="KAK120" s="908"/>
      <c r="KAL120" s="908"/>
      <c r="KAM120" s="908"/>
      <c r="KAN120" s="908"/>
      <c r="KAO120" s="908"/>
      <c r="KAP120" s="908"/>
      <c r="KAQ120" s="908"/>
      <c r="KAR120" s="908"/>
      <c r="KAS120" s="908"/>
      <c r="KAT120" s="908"/>
      <c r="KAU120" s="908"/>
      <c r="KAV120" s="908"/>
      <c r="KAW120" s="908"/>
      <c r="KAX120" s="908"/>
      <c r="KAY120" s="908"/>
      <c r="KAZ120" s="908"/>
      <c r="KBA120" s="908"/>
      <c r="KBB120" s="908"/>
      <c r="KBC120" s="908"/>
      <c r="KBD120" s="908"/>
      <c r="KBE120" s="908"/>
      <c r="KBF120" s="908"/>
      <c r="KBG120" s="908"/>
      <c r="KBH120" s="908"/>
      <c r="KBI120" s="908"/>
      <c r="KBJ120" s="908"/>
      <c r="KBK120" s="908"/>
      <c r="KBL120" s="908"/>
      <c r="KBM120" s="908"/>
      <c r="KBN120" s="908"/>
      <c r="KBO120" s="908"/>
      <c r="KBP120" s="908"/>
      <c r="KBQ120" s="908"/>
      <c r="KBR120" s="908"/>
      <c r="KBS120" s="908"/>
      <c r="KBT120" s="908"/>
      <c r="KBU120" s="908"/>
      <c r="KBV120" s="908"/>
      <c r="KBW120" s="908"/>
      <c r="KBX120" s="908"/>
      <c r="KBY120" s="908"/>
      <c r="KBZ120" s="908"/>
      <c r="KCA120" s="908"/>
      <c r="KCB120" s="908"/>
      <c r="KCC120" s="908"/>
      <c r="KCD120" s="908"/>
      <c r="KCE120" s="908"/>
      <c r="KCF120" s="908"/>
      <c r="KCG120" s="908"/>
      <c r="KCH120" s="908"/>
      <c r="KCI120" s="908"/>
      <c r="KCJ120" s="908"/>
      <c r="KCK120" s="908"/>
      <c r="KCL120" s="908"/>
      <c r="KCM120" s="908"/>
      <c r="KCN120" s="908"/>
      <c r="KCO120" s="908"/>
      <c r="KCP120" s="908"/>
      <c r="KCQ120" s="908"/>
      <c r="KCR120" s="908"/>
      <c r="KCS120" s="908"/>
      <c r="KCT120" s="908"/>
      <c r="KCU120" s="908"/>
      <c r="KCV120" s="908"/>
      <c r="KCW120" s="908"/>
      <c r="KCX120" s="908"/>
      <c r="KCY120" s="908"/>
      <c r="KCZ120" s="908"/>
      <c r="KDA120" s="908"/>
      <c r="KDB120" s="908"/>
      <c r="KDC120" s="908"/>
      <c r="KDD120" s="908"/>
      <c r="KDE120" s="908"/>
      <c r="KDF120" s="908"/>
      <c r="KDG120" s="908"/>
      <c r="KDH120" s="908"/>
      <c r="KDI120" s="908"/>
      <c r="KDJ120" s="908"/>
      <c r="KDK120" s="908"/>
      <c r="KDL120" s="908"/>
      <c r="KDM120" s="908"/>
      <c r="KDN120" s="908"/>
      <c r="KDO120" s="908"/>
      <c r="KDP120" s="908"/>
      <c r="KDQ120" s="908"/>
      <c r="KDR120" s="908"/>
      <c r="KDS120" s="908"/>
      <c r="KDT120" s="908"/>
      <c r="KDU120" s="908"/>
      <c r="KDV120" s="908"/>
      <c r="KDW120" s="908"/>
      <c r="KDX120" s="908"/>
      <c r="KDY120" s="908"/>
      <c r="KDZ120" s="908"/>
      <c r="KEA120" s="908"/>
      <c r="KEB120" s="908"/>
      <c r="KEC120" s="908"/>
      <c r="KED120" s="908"/>
      <c r="KEE120" s="908"/>
      <c r="KEF120" s="908"/>
      <c r="KEG120" s="908"/>
      <c r="KEH120" s="908"/>
      <c r="KEI120" s="908"/>
      <c r="KEJ120" s="908"/>
      <c r="KEK120" s="908"/>
      <c r="KEL120" s="908"/>
      <c r="KEM120" s="908"/>
      <c r="KEN120" s="908"/>
      <c r="KEO120" s="908"/>
      <c r="KEP120" s="908"/>
      <c r="KEQ120" s="908"/>
      <c r="KER120" s="908"/>
      <c r="KES120" s="908"/>
      <c r="KET120" s="908"/>
      <c r="KEU120" s="908"/>
      <c r="KEV120" s="908"/>
      <c r="KEW120" s="908"/>
      <c r="KEX120" s="908"/>
      <c r="KEY120" s="908"/>
      <c r="KEZ120" s="908"/>
      <c r="KFA120" s="908"/>
      <c r="KFB120" s="908"/>
      <c r="KFC120" s="908"/>
      <c r="KFD120" s="908"/>
      <c r="KFE120" s="908"/>
      <c r="KFF120" s="908"/>
      <c r="KFG120" s="908"/>
      <c r="KFH120" s="908"/>
      <c r="KFI120" s="908"/>
      <c r="KFJ120" s="908"/>
      <c r="KFK120" s="908"/>
      <c r="KFL120" s="908"/>
      <c r="KFM120" s="908"/>
      <c r="KFN120" s="908"/>
      <c r="KFO120" s="908"/>
      <c r="KFP120" s="908"/>
      <c r="KFQ120" s="908"/>
      <c r="KFR120" s="908"/>
      <c r="KFS120" s="908"/>
      <c r="KFT120" s="908"/>
      <c r="KFU120" s="908"/>
      <c r="KFV120" s="908"/>
      <c r="KFW120" s="908"/>
      <c r="KFX120" s="908"/>
      <c r="KFY120" s="908"/>
      <c r="KFZ120" s="908"/>
      <c r="KGA120" s="908"/>
      <c r="KGB120" s="908"/>
      <c r="KGC120" s="908"/>
      <c r="KGD120" s="908"/>
      <c r="KGE120" s="908"/>
      <c r="KGF120" s="908"/>
      <c r="KGG120" s="908"/>
      <c r="KGH120" s="908"/>
      <c r="KGI120" s="908"/>
      <c r="KGJ120" s="908"/>
      <c r="KGK120" s="908"/>
      <c r="KGL120" s="908"/>
      <c r="KGM120" s="908"/>
      <c r="KGN120" s="908"/>
      <c r="KGO120" s="908"/>
      <c r="KGP120" s="908"/>
      <c r="KGQ120" s="908"/>
      <c r="KGR120" s="908"/>
      <c r="KGS120" s="908"/>
      <c r="KGT120" s="908"/>
      <c r="KGU120" s="908"/>
      <c r="KGV120" s="908"/>
      <c r="KGW120" s="908"/>
      <c r="KGX120" s="908"/>
      <c r="KGY120" s="908"/>
      <c r="KGZ120" s="908"/>
      <c r="KHA120" s="908"/>
      <c r="KHB120" s="908"/>
      <c r="KHC120" s="908"/>
      <c r="KHD120" s="908"/>
      <c r="KHE120" s="908"/>
      <c r="KHF120" s="908"/>
      <c r="KHG120" s="908"/>
      <c r="KHH120" s="908"/>
      <c r="KHI120" s="908"/>
      <c r="KHJ120" s="908"/>
      <c r="KHK120" s="908"/>
      <c r="KHL120" s="908"/>
      <c r="KHM120" s="908"/>
      <c r="KHN120" s="908"/>
      <c r="KHO120" s="908"/>
      <c r="KHP120" s="908"/>
      <c r="KHQ120" s="908"/>
      <c r="KHR120" s="908"/>
      <c r="KHS120" s="908"/>
      <c r="KHT120" s="908"/>
      <c r="KHU120" s="908"/>
      <c r="KHV120" s="908"/>
      <c r="KHW120" s="908"/>
      <c r="KHX120" s="908"/>
      <c r="KHY120" s="908"/>
      <c r="KHZ120" s="908"/>
      <c r="KIA120" s="908"/>
      <c r="KIB120" s="908"/>
      <c r="KIC120" s="908"/>
      <c r="KID120" s="908"/>
      <c r="KIE120" s="908"/>
      <c r="KIF120" s="908"/>
      <c r="KIG120" s="908"/>
      <c r="KIH120" s="908"/>
      <c r="KII120" s="908"/>
      <c r="KIJ120" s="908"/>
      <c r="KIK120" s="908"/>
      <c r="KIL120" s="908"/>
      <c r="KIM120" s="908"/>
      <c r="KIN120" s="908"/>
      <c r="KIO120" s="908"/>
      <c r="KIP120" s="908"/>
      <c r="KIQ120" s="908"/>
      <c r="KIR120" s="908"/>
      <c r="KIS120" s="908"/>
      <c r="KIT120" s="908"/>
      <c r="KIU120" s="908"/>
      <c r="KIV120" s="908"/>
      <c r="KIW120" s="908"/>
      <c r="KIX120" s="908"/>
      <c r="KIY120" s="908"/>
      <c r="KIZ120" s="908"/>
      <c r="KJA120" s="908"/>
      <c r="KJB120" s="908"/>
      <c r="KJC120" s="908"/>
      <c r="KJD120" s="908"/>
      <c r="KJE120" s="908"/>
      <c r="KJF120" s="908"/>
      <c r="KJG120" s="908"/>
      <c r="KJH120" s="908"/>
      <c r="KJI120" s="908"/>
      <c r="KJJ120" s="908"/>
      <c r="KJK120" s="908"/>
      <c r="KJL120" s="908"/>
      <c r="KJM120" s="908"/>
      <c r="KJN120" s="908"/>
      <c r="KJO120" s="908"/>
      <c r="KJP120" s="908"/>
      <c r="KJQ120" s="908"/>
      <c r="KJR120" s="908"/>
      <c r="KJS120" s="908"/>
      <c r="KJT120" s="908"/>
      <c r="KJU120" s="908"/>
      <c r="KJV120" s="908"/>
      <c r="KJW120" s="908"/>
      <c r="KJX120" s="908"/>
      <c r="KJY120" s="908"/>
      <c r="KJZ120" s="908"/>
      <c r="KKA120" s="908"/>
      <c r="KKB120" s="908"/>
      <c r="KKC120" s="908"/>
      <c r="KKD120" s="908"/>
      <c r="KKE120" s="908"/>
      <c r="KKF120" s="908"/>
      <c r="KKG120" s="908"/>
      <c r="KKH120" s="908"/>
      <c r="KKI120" s="908"/>
      <c r="KKJ120" s="908"/>
      <c r="KKK120" s="908"/>
      <c r="KKL120" s="908"/>
      <c r="KKM120" s="908"/>
      <c r="KKN120" s="908"/>
      <c r="KKO120" s="908"/>
      <c r="KKP120" s="908"/>
      <c r="KKQ120" s="908"/>
      <c r="KKR120" s="908"/>
      <c r="KKS120" s="908"/>
      <c r="KKT120" s="908"/>
      <c r="KKU120" s="908"/>
      <c r="KKV120" s="908"/>
      <c r="KKW120" s="908"/>
      <c r="KKX120" s="908"/>
      <c r="KKY120" s="908"/>
      <c r="KKZ120" s="908"/>
      <c r="KLA120" s="908"/>
      <c r="KLB120" s="908"/>
      <c r="KLC120" s="908"/>
      <c r="KLD120" s="908"/>
      <c r="KLE120" s="908"/>
      <c r="KLF120" s="908"/>
      <c r="KLG120" s="908"/>
      <c r="KLH120" s="908"/>
      <c r="KLI120" s="908"/>
      <c r="KLJ120" s="908"/>
      <c r="KLK120" s="908"/>
      <c r="KLL120" s="908"/>
      <c r="KLM120" s="908"/>
      <c r="KLN120" s="908"/>
      <c r="KLO120" s="908"/>
      <c r="KLP120" s="908"/>
      <c r="KLQ120" s="908"/>
      <c r="KLR120" s="908"/>
      <c r="KLS120" s="908"/>
      <c r="KLT120" s="908"/>
      <c r="KLU120" s="908"/>
      <c r="KLV120" s="908"/>
      <c r="KLW120" s="908"/>
      <c r="KLX120" s="908"/>
      <c r="KLY120" s="908"/>
      <c r="KLZ120" s="908"/>
      <c r="KMA120" s="908"/>
      <c r="KMB120" s="908"/>
      <c r="KMC120" s="908"/>
      <c r="KMD120" s="908"/>
      <c r="KME120" s="908"/>
      <c r="KMF120" s="908"/>
      <c r="KMG120" s="908"/>
      <c r="KMH120" s="908"/>
      <c r="KMI120" s="908"/>
      <c r="KMJ120" s="908"/>
      <c r="KMK120" s="908"/>
      <c r="KML120" s="908"/>
      <c r="KMM120" s="908"/>
      <c r="KMN120" s="908"/>
      <c r="KMO120" s="908"/>
      <c r="KMP120" s="908"/>
      <c r="KMQ120" s="908"/>
      <c r="KMR120" s="908"/>
      <c r="KMS120" s="908"/>
      <c r="KMT120" s="908"/>
      <c r="KMU120" s="908"/>
      <c r="KMV120" s="908"/>
      <c r="KMW120" s="908"/>
      <c r="KMX120" s="908"/>
      <c r="KMY120" s="908"/>
      <c r="KMZ120" s="908"/>
      <c r="KNA120" s="908"/>
      <c r="KNB120" s="908"/>
      <c r="KNC120" s="908"/>
      <c r="KND120" s="908"/>
      <c r="KNE120" s="908"/>
      <c r="KNF120" s="908"/>
      <c r="KNG120" s="908"/>
      <c r="KNH120" s="908"/>
      <c r="KNI120" s="908"/>
      <c r="KNJ120" s="908"/>
      <c r="KNK120" s="908"/>
      <c r="KNL120" s="908"/>
      <c r="KNM120" s="908"/>
      <c r="KNN120" s="908"/>
      <c r="KNO120" s="908"/>
      <c r="KNP120" s="908"/>
      <c r="KNQ120" s="908"/>
      <c r="KNR120" s="908"/>
      <c r="KNS120" s="908"/>
      <c r="KNT120" s="908"/>
      <c r="KNU120" s="908"/>
      <c r="KNV120" s="908"/>
      <c r="KNW120" s="908"/>
      <c r="KNX120" s="908"/>
      <c r="KNY120" s="908"/>
      <c r="KNZ120" s="908"/>
      <c r="KOA120" s="908"/>
      <c r="KOB120" s="908"/>
      <c r="KOC120" s="908"/>
      <c r="KOD120" s="908"/>
      <c r="KOE120" s="908"/>
      <c r="KOF120" s="908"/>
      <c r="KOG120" s="908"/>
      <c r="KOH120" s="908"/>
      <c r="KOI120" s="908"/>
      <c r="KOJ120" s="908"/>
      <c r="KOK120" s="908"/>
      <c r="KOL120" s="908"/>
      <c r="KOM120" s="908"/>
      <c r="KON120" s="908"/>
      <c r="KOO120" s="908"/>
      <c r="KOP120" s="908"/>
      <c r="KOQ120" s="908"/>
      <c r="KOR120" s="908"/>
      <c r="KOS120" s="908"/>
      <c r="KOT120" s="908"/>
      <c r="KOU120" s="908"/>
      <c r="KOV120" s="908"/>
      <c r="KOW120" s="908"/>
      <c r="KOX120" s="908"/>
      <c r="KOY120" s="908"/>
      <c r="KOZ120" s="908"/>
      <c r="KPA120" s="908"/>
      <c r="KPB120" s="908"/>
      <c r="KPC120" s="908"/>
      <c r="KPD120" s="908"/>
      <c r="KPE120" s="908"/>
      <c r="KPF120" s="908"/>
      <c r="KPG120" s="908"/>
      <c r="KPH120" s="908"/>
      <c r="KPI120" s="908"/>
      <c r="KPJ120" s="908"/>
      <c r="KPK120" s="908"/>
      <c r="KPL120" s="908"/>
      <c r="KPM120" s="908"/>
      <c r="KPN120" s="908"/>
      <c r="KPO120" s="908"/>
      <c r="KPP120" s="908"/>
      <c r="KPQ120" s="908"/>
      <c r="KPR120" s="908"/>
      <c r="KPS120" s="908"/>
      <c r="KPT120" s="908"/>
      <c r="KPU120" s="908"/>
      <c r="KPV120" s="908"/>
      <c r="KPW120" s="908"/>
      <c r="KPX120" s="908"/>
      <c r="KPY120" s="908"/>
      <c r="KPZ120" s="908"/>
      <c r="KQA120" s="908"/>
      <c r="KQB120" s="908"/>
      <c r="KQC120" s="908"/>
      <c r="KQD120" s="908"/>
      <c r="KQE120" s="908"/>
      <c r="KQF120" s="908"/>
      <c r="KQG120" s="908"/>
      <c r="KQH120" s="908"/>
      <c r="KQI120" s="908"/>
      <c r="KQJ120" s="908"/>
      <c r="KQK120" s="908"/>
      <c r="KQL120" s="908"/>
      <c r="KQM120" s="908"/>
      <c r="KQN120" s="908"/>
      <c r="KQO120" s="908"/>
      <c r="KQP120" s="908"/>
      <c r="KQQ120" s="908"/>
      <c r="KQR120" s="908"/>
      <c r="KQS120" s="908"/>
      <c r="KQT120" s="908"/>
      <c r="KQU120" s="908"/>
      <c r="KQV120" s="908"/>
      <c r="KQW120" s="908"/>
      <c r="KQX120" s="908"/>
      <c r="KQY120" s="908"/>
      <c r="KQZ120" s="908"/>
      <c r="KRA120" s="908"/>
      <c r="KRB120" s="908"/>
      <c r="KRC120" s="908"/>
      <c r="KRD120" s="908"/>
      <c r="KRE120" s="908"/>
      <c r="KRF120" s="908"/>
      <c r="KRG120" s="908"/>
      <c r="KRH120" s="908"/>
      <c r="KRI120" s="908"/>
      <c r="KRJ120" s="908"/>
      <c r="KRK120" s="908"/>
      <c r="KRL120" s="908"/>
      <c r="KRM120" s="908"/>
      <c r="KRN120" s="908"/>
      <c r="KRO120" s="908"/>
      <c r="KRP120" s="908"/>
      <c r="KRQ120" s="908"/>
      <c r="KRR120" s="908"/>
      <c r="KRS120" s="908"/>
      <c r="KRT120" s="908"/>
      <c r="KRU120" s="908"/>
      <c r="KRV120" s="908"/>
      <c r="KRW120" s="908"/>
      <c r="KRX120" s="908"/>
      <c r="KRY120" s="908"/>
      <c r="KRZ120" s="908"/>
      <c r="KSA120" s="908"/>
      <c r="KSB120" s="908"/>
      <c r="KSC120" s="908"/>
      <c r="KSD120" s="908"/>
      <c r="KSE120" s="908"/>
      <c r="KSF120" s="908"/>
      <c r="KSG120" s="908"/>
      <c r="KSH120" s="908"/>
      <c r="KSI120" s="908"/>
      <c r="KSJ120" s="908"/>
      <c r="KSK120" s="908"/>
      <c r="KSL120" s="908"/>
      <c r="KSM120" s="908"/>
      <c r="KSN120" s="908"/>
      <c r="KSO120" s="908"/>
      <c r="KSP120" s="908"/>
      <c r="KSQ120" s="908"/>
      <c r="KSR120" s="908"/>
      <c r="KSS120" s="908"/>
      <c r="KST120" s="908"/>
      <c r="KSU120" s="908"/>
      <c r="KSV120" s="908"/>
      <c r="KSW120" s="908"/>
      <c r="KSX120" s="908"/>
      <c r="KSY120" s="908"/>
      <c r="KSZ120" s="908"/>
      <c r="KTA120" s="908"/>
      <c r="KTB120" s="908"/>
      <c r="KTC120" s="908"/>
      <c r="KTD120" s="908"/>
      <c r="KTE120" s="908"/>
      <c r="KTF120" s="908"/>
      <c r="KTG120" s="908"/>
      <c r="KTH120" s="908"/>
      <c r="KTI120" s="908"/>
      <c r="KTJ120" s="908"/>
      <c r="KTK120" s="908"/>
      <c r="KTL120" s="908"/>
      <c r="KTM120" s="908"/>
      <c r="KTN120" s="908"/>
      <c r="KTO120" s="908"/>
      <c r="KTP120" s="908"/>
      <c r="KTQ120" s="908"/>
      <c r="KTR120" s="908"/>
      <c r="KTS120" s="908"/>
      <c r="KTT120" s="908"/>
      <c r="KTU120" s="908"/>
      <c r="KTV120" s="908"/>
      <c r="KTW120" s="908"/>
      <c r="KTX120" s="908"/>
      <c r="KTY120" s="908"/>
      <c r="KTZ120" s="908"/>
      <c r="KUA120" s="908"/>
      <c r="KUB120" s="908"/>
      <c r="KUC120" s="908"/>
      <c r="KUD120" s="908"/>
      <c r="KUE120" s="908"/>
      <c r="KUF120" s="908"/>
      <c r="KUG120" s="908"/>
      <c r="KUH120" s="908"/>
      <c r="KUI120" s="908"/>
      <c r="KUJ120" s="908"/>
      <c r="KUK120" s="908"/>
      <c r="KUL120" s="908"/>
      <c r="KUM120" s="908"/>
      <c r="KUN120" s="908"/>
      <c r="KUO120" s="908"/>
      <c r="KUP120" s="908"/>
      <c r="KUQ120" s="908"/>
      <c r="KUR120" s="908"/>
      <c r="KUS120" s="908"/>
      <c r="KUT120" s="908"/>
      <c r="KUU120" s="908"/>
      <c r="KUV120" s="908"/>
      <c r="KUW120" s="908"/>
      <c r="KUX120" s="908"/>
      <c r="KUY120" s="908"/>
      <c r="KUZ120" s="908"/>
      <c r="KVA120" s="908"/>
      <c r="KVB120" s="908"/>
      <c r="KVC120" s="908"/>
      <c r="KVD120" s="908"/>
      <c r="KVE120" s="908"/>
      <c r="KVF120" s="908"/>
      <c r="KVG120" s="908"/>
      <c r="KVH120" s="908"/>
      <c r="KVI120" s="908"/>
      <c r="KVJ120" s="908"/>
      <c r="KVK120" s="908"/>
      <c r="KVL120" s="908"/>
      <c r="KVM120" s="908"/>
      <c r="KVN120" s="908"/>
      <c r="KVO120" s="908"/>
      <c r="KVP120" s="908"/>
      <c r="KVQ120" s="908"/>
      <c r="KVR120" s="908"/>
      <c r="KVS120" s="908"/>
      <c r="KVT120" s="908"/>
      <c r="KVU120" s="908"/>
      <c r="KVV120" s="908"/>
      <c r="KVW120" s="908"/>
      <c r="KVX120" s="908"/>
      <c r="KVY120" s="908"/>
      <c r="KVZ120" s="908"/>
      <c r="KWA120" s="908"/>
      <c r="KWB120" s="908"/>
      <c r="KWC120" s="908"/>
      <c r="KWD120" s="908"/>
      <c r="KWE120" s="908"/>
      <c r="KWF120" s="908"/>
      <c r="KWG120" s="908"/>
      <c r="KWH120" s="908"/>
      <c r="KWI120" s="908"/>
      <c r="KWJ120" s="908"/>
      <c r="KWK120" s="908"/>
      <c r="KWL120" s="908"/>
      <c r="KWM120" s="908"/>
      <c r="KWN120" s="908"/>
      <c r="KWO120" s="908"/>
      <c r="KWP120" s="908"/>
      <c r="KWQ120" s="908"/>
      <c r="KWR120" s="908"/>
      <c r="KWS120" s="908"/>
      <c r="KWT120" s="908"/>
      <c r="KWU120" s="908"/>
      <c r="KWV120" s="908"/>
      <c r="KWW120" s="908"/>
      <c r="KWX120" s="908"/>
      <c r="KWY120" s="908"/>
      <c r="KWZ120" s="908"/>
      <c r="KXA120" s="908"/>
      <c r="KXB120" s="908"/>
      <c r="KXC120" s="908"/>
      <c r="KXD120" s="908"/>
      <c r="KXE120" s="908"/>
      <c r="KXF120" s="908"/>
      <c r="KXG120" s="908"/>
      <c r="KXH120" s="908"/>
      <c r="KXI120" s="908"/>
      <c r="KXJ120" s="908"/>
      <c r="KXK120" s="908"/>
      <c r="KXL120" s="908"/>
      <c r="KXM120" s="908"/>
      <c r="KXN120" s="908"/>
      <c r="KXO120" s="908"/>
      <c r="KXP120" s="908"/>
      <c r="KXQ120" s="908"/>
      <c r="KXR120" s="908"/>
      <c r="KXS120" s="908"/>
      <c r="KXT120" s="908"/>
      <c r="KXU120" s="908"/>
      <c r="KXV120" s="908"/>
      <c r="KXW120" s="908"/>
      <c r="KXX120" s="908"/>
      <c r="KXY120" s="908"/>
      <c r="KXZ120" s="908"/>
      <c r="KYA120" s="908"/>
      <c r="KYB120" s="908"/>
      <c r="KYC120" s="908"/>
      <c r="KYD120" s="908"/>
      <c r="KYE120" s="908"/>
      <c r="KYF120" s="908"/>
      <c r="KYG120" s="908"/>
      <c r="KYH120" s="908"/>
      <c r="KYI120" s="908"/>
      <c r="KYJ120" s="908"/>
      <c r="KYK120" s="908"/>
      <c r="KYL120" s="908"/>
      <c r="KYM120" s="908"/>
      <c r="KYN120" s="908"/>
      <c r="KYO120" s="908"/>
      <c r="KYP120" s="908"/>
      <c r="KYQ120" s="908"/>
      <c r="KYR120" s="908"/>
      <c r="KYS120" s="908"/>
      <c r="KYT120" s="908"/>
      <c r="KYU120" s="908"/>
      <c r="KYV120" s="908"/>
      <c r="KYW120" s="908"/>
      <c r="KYX120" s="908"/>
      <c r="KYY120" s="908"/>
      <c r="KYZ120" s="908"/>
      <c r="KZA120" s="908"/>
      <c r="KZB120" s="908"/>
      <c r="KZC120" s="908"/>
      <c r="KZD120" s="908"/>
      <c r="KZE120" s="908"/>
      <c r="KZF120" s="908"/>
      <c r="KZG120" s="908"/>
      <c r="KZH120" s="908"/>
      <c r="KZI120" s="908"/>
      <c r="KZJ120" s="908"/>
      <c r="KZK120" s="908"/>
      <c r="KZL120" s="908"/>
      <c r="KZM120" s="908"/>
      <c r="KZN120" s="908"/>
      <c r="KZO120" s="908"/>
      <c r="KZP120" s="908"/>
      <c r="KZQ120" s="908"/>
      <c r="KZR120" s="908"/>
      <c r="KZS120" s="908"/>
      <c r="KZT120" s="908"/>
      <c r="KZU120" s="908"/>
      <c r="KZV120" s="908"/>
      <c r="KZW120" s="908"/>
      <c r="KZX120" s="908"/>
      <c r="KZY120" s="908"/>
      <c r="KZZ120" s="908"/>
      <c r="LAA120" s="908"/>
      <c r="LAB120" s="908"/>
      <c r="LAC120" s="908"/>
      <c r="LAD120" s="908"/>
      <c r="LAE120" s="908"/>
      <c r="LAF120" s="908"/>
      <c r="LAG120" s="908"/>
      <c r="LAH120" s="908"/>
      <c r="LAI120" s="908"/>
      <c r="LAJ120" s="908"/>
      <c r="LAK120" s="908"/>
      <c r="LAL120" s="908"/>
      <c r="LAM120" s="908"/>
      <c r="LAN120" s="908"/>
      <c r="LAO120" s="908"/>
      <c r="LAP120" s="908"/>
      <c r="LAQ120" s="908"/>
      <c r="LAR120" s="908"/>
      <c r="LAS120" s="908"/>
      <c r="LAT120" s="908"/>
      <c r="LAU120" s="908"/>
      <c r="LAV120" s="908"/>
      <c r="LAW120" s="908"/>
      <c r="LAX120" s="908"/>
      <c r="LAY120" s="908"/>
      <c r="LAZ120" s="908"/>
      <c r="LBA120" s="908"/>
      <c r="LBB120" s="908"/>
      <c r="LBC120" s="908"/>
      <c r="LBD120" s="908"/>
      <c r="LBE120" s="908"/>
      <c r="LBF120" s="908"/>
      <c r="LBG120" s="908"/>
      <c r="LBH120" s="908"/>
      <c r="LBI120" s="908"/>
      <c r="LBJ120" s="908"/>
      <c r="LBK120" s="908"/>
      <c r="LBL120" s="908"/>
      <c r="LBM120" s="908"/>
      <c r="LBN120" s="908"/>
      <c r="LBO120" s="908"/>
      <c r="LBP120" s="908"/>
      <c r="LBQ120" s="908"/>
      <c r="LBR120" s="908"/>
      <c r="LBS120" s="908"/>
      <c r="LBT120" s="908"/>
      <c r="LBU120" s="908"/>
      <c r="LBV120" s="908"/>
      <c r="LBW120" s="908"/>
      <c r="LBX120" s="908"/>
      <c r="LBY120" s="908"/>
      <c r="LBZ120" s="908"/>
      <c r="LCA120" s="908"/>
      <c r="LCB120" s="908"/>
      <c r="LCC120" s="908"/>
      <c r="LCD120" s="908"/>
      <c r="LCE120" s="908"/>
      <c r="LCF120" s="908"/>
      <c r="LCG120" s="908"/>
      <c r="LCH120" s="908"/>
      <c r="LCI120" s="908"/>
      <c r="LCJ120" s="908"/>
      <c r="LCK120" s="908"/>
      <c r="LCL120" s="908"/>
      <c r="LCM120" s="908"/>
      <c r="LCN120" s="908"/>
      <c r="LCO120" s="908"/>
      <c r="LCP120" s="908"/>
      <c r="LCQ120" s="908"/>
      <c r="LCR120" s="908"/>
      <c r="LCS120" s="908"/>
      <c r="LCT120" s="908"/>
      <c r="LCU120" s="908"/>
      <c r="LCV120" s="908"/>
      <c r="LCW120" s="908"/>
      <c r="LCX120" s="908"/>
      <c r="LCY120" s="908"/>
      <c r="LCZ120" s="908"/>
      <c r="LDA120" s="908"/>
      <c r="LDB120" s="908"/>
      <c r="LDC120" s="908"/>
      <c r="LDD120" s="908"/>
      <c r="LDE120" s="908"/>
      <c r="LDF120" s="908"/>
      <c r="LDG120" s="908"/>
      <c r="LDH120" s="908"/>
      <c r="LDI120" s="908"/>
      <c r="LDJ120" s="908"/>
      <c r="LDK120" s="908"/>
      <c r="LDL120" s="908"/>
      <c r="LDM120" s="908"/>
      <c r="LDN120" s="908"/>
      <c r="LDO120" s="908"/>
      <c r="LDP120" s="908"/>
      <c r="LDQ120" s="908"/>
      <c r="LDR120" s="908"/>
      <c r="LDS120" s="908"/>
      <c r="LDT120" s="908"/>
      <c r="LDU120" s="908"/>
      <c r="LDV120" s="908"/>
      <c r="LDW120" s="908"/>
      <c r="LDX120" s="908"/>
      <c r="LDY120" s="908"/>
      <c r="LDZ120" s="908"/>
      <c r="LEA120" s="908"/>
      <c r="LEB120" s="908"/>
      <c r="LEC120" s="908"/>
      <c r="LED120" s="908"/>
      <c r="LEE120" s="908"/>
      <c r="LEF120" s="908"/>
      <c r="LEG120" s="908"/>
      <c r="LEH120" s="908"/>
      <c r="LEI120" s="908"/>
      <c r="LEJ120" s="908"/>
      <c r="LEK120" s="908"/>
      <c r="LEL120" s="908"/>
      <c r="LEM120" s="908"/>
      <c r="LEN120" s="908"/>
      <c r="LEO120" s="908"/>
      <c r="LEP120" s="908"/>
      <c r="LEQ120" s="908"/>
      <c r="LER120" s="908"/>
      <c r="LES120" s="908"/>
      <c r="LET120" s="908"/>
      <c r="LEU120" s="908"/>
      <c r="LEV120" s="908"/>
      <c r="LEW120" s="908"/>
      <c r="LEX120" s="908"/>
      <c r="LEY120" s="908"/>
      <c r="LEZ120" s="908"/>
      <c r="LFA120" s="908"/>
      <c r="LFB120" s="908"/>
      <c r="LFC120" s="908"/>
      <c r="LFD120" s="908"/>
      <c r="LFE120" s="908"/>
      <c r="LFF120" s="908"/>
      <c r="LFG120" s="908"/>
      <c r="LFH120" s="908"/>
      <c r="LFI120" s="908"/>
      <c r="LFJ120" s="908"/>
      <c r="LFK120" s="908"/>
      <c r="LFL120" s="908"/>
      <c r="LFM120" s="908"/>
      <c r="LFN120" s="908"/>
      <c r="LFO120" s="908"/>
      <c r="LFP120" s="908"/>
      <c r="LFQ120" s="908"/>
      <c r="LFR120" s="908"/>
      <c r="LFS120" s="908"/>
      <c r="LFT120" s="908"/>
      <c r="LFU120" s="908"/>
      <c r="LFV120" s="908"/>
      <c r="LFW120" s="908"/>
      <c r="LFX120" s="908"/>
      <c r="LFY120" s="908"/>
      <c r="LFZ120" s="908"/>
      <c r="LGA120" s="908"/>
      <c r="LGB120" s="908"/>
      <c r="LGC120" s="908"/>
      <c r="LGD120" s="908"/>
      <c r="LGE120" s="908"/>
      <c r="LGF120" s="908"/>
      <c r="LGG120" s="908"/>
      <c r="LGH120" s="908"/>
      <c r="LGI120" s="908"/>
      <c r="LGJ120" s="908"/>
      <c r="LGK120" s="908"/>
      <c r="LGL120" s="908"/>
      <c r="LGM120" s="908"/>
      <c r="LGN120" s="908"/>
      <c r="LGO120" s="908"/>
      <c r="LGP120" s="908"/>
      <c r="LGQ120" s="908"/>
      <c r="LGR120" s="908"/>
      <c r="LGS120" s="908"/>
      <c r="LGT120" s="908"/>
      <c r="LGU120" s="908"/>
      <c r="LGV120" s="908"/>
      <c r="LGW120" s="908"/>
      <c r="LGX120" s="908"/>
      <c r="LGY120" s="908"/>
      <c r="LGZ120" s="908"/>
      <c r="LHA120" s="908"/>
      <c r="LHB120" s="908"/>
      <c r="LHC120" s="908"/>
      <c r="LHD120" s="908"/>
      <c r="LHE120" s="908"/>
      <c r="LHF120" s="908"/>
      <c r="LHG120" s="908"/>
      <c r="LHH120" s="908"/>
      <c r="LHI120" s="908"/>
      <c r="LHJ120" s="908"/>
      <c r="LHK120" s="908"/>
      <c r="LHL120" s="908"/>
      <c r="LHM120" s="908"/>
      <c r="LHN120" s="908"/>
      <c r="LHO120" s="908"/>
      <c r="LHP120" s="908"/>
      <c r="LHQ120" s="908"/>
      <c r="LHR120" s="908"/>
      <c r="LHS120" s="908"/>
      <c r="LHT120" s="908"/>
      <c r="LHU120" s="908"/>
      <c r="LHV120" s="908"/>
      <c r="LHW120" s="908"/>
      <c r="LHX120" s="908"/>
      <c r="LHY120" s="908"/>
      <c r="LHZ120" s="908"/>
      <c r="LIA120" s="908"/>
      <c r="LIB120" s="908"/>
      <c r="LIC120" s="908"/>
      <c r="LID120" s="908"/>
      <c r="LIE120" s="908"/>
      <c r="LIF120" s="908"/>
      <c r="LIG120" s="908"/>
      <c r="LIH120" s="908"/>
      <c r="LII120" s="908"/>
      <c r="LIJ120" s="908"/>
      <c r="LIK120" s="908"/>
      <c r="LIL120" s="908"/>
      <c r="LIM120" s="908"/>
      <c r="LIN120" s="908"/>
      <c r="LIO120" s="908"/>
      <c r="LIP120" s="908"/>
      <c r="LIQ120" s="908"/>
      <c r="LIR120" s="908"/>
      <c r="LIS120" s="908"/>
      <c r="LIT120" s="908"/>
      <c r="LIU120" s="908"/>
      <c r="LIV120" s="908"/>
      <c r="LIW120" s="908"/>
      <c r="LIX120" s="908"/>
      <c r="LIY120" s="908"/>
      <c r="LIZ120" s="908"/>
      <c r="LJA120" s="908"/>
      <c r="LJB120" s="908"/>
      <c r="LJC120" s="908"/>
      <c r="LJD120" s="908"/>
      <c r="LJE120" s="908"/>
      <c r="LJF120" s="908"/>
      <c r="LJG120" s="908"/>
      <c r="LJH120" s="908"/>
      <c r="LJI120" s="908"/>
      <c r="LJJ120" s="908"/>
      <c r="LJK120" s="908"/>
      <c r="LJL120" s="908"/>
      <c r="LJM120" s="908"/>
      <c r="LJN120" s="908"/>
      <c r="LJO120" s="908"/>
      <c r="LJP120" s="908"/>
      <c r="LJQ120" s="908"/>
      <c r="LJR120" s="908"/>
      <c r="LJS120" s="908"/>
      <c r="LJT120" s="908"/>
      <c r="LJU120" s="908"/>
      <c r="LJV120" s="908"/>
      <c r="LJW120" s="908"/>
      <c r="LJX120" s="908"/>
      <c r="LJY120" s="908"/>
      <c r="LJZ120" s="908"/>
      <c r="LKA120" s="908"/>
      <c r="LKB120" s="908"/>
      <c r="LKC120" s="908"/>
      <c r="LKD120" s="908"/>
      <c r="LKE120" s="908"/>
      <c r="LKF120" s="908"/>
      <c r="LKG120" s="908"/>
      <c r="LKH120" s="908"/>
      <c r="LKI120" s="908"/>
      <c r="LKJ120" s="908"/>
      <c r="LKK120" s="908"/>
      <c r="LKL120" s="908"/>
      <c r="LKM120" s="908"/>
      <c r="LKN120" s="908"/>
      <c r="LKO120" s="908"/>
      <c r="LKP120" s="908"/>
      <c r="LKQ120" s="908"/>
      <c r="LKR120" s="908"/>
      <c r="LKS120" s="908"/>
      <c r="LKT120" s="908"/>
      <c r="LKU120" s="908"/>
      <c r="LKV120" s="908"/>
      <c r="LKW120" s="908"/>
      <c r="LKX120" s="908"/>
      <c r="LKY120" s="908"/>
      <c r="LKZ120" s="908"/>
      <c r="LLA120" s="908"/>
      <c r="LLB120" s="908"/>
      <c r="LLC120" s="908"/>
      <c r="LLD120" s="908"/>
      <c r="LLE120" s="908"/>
      <c r="LLF120" s="908"/>
      <c r="LLG120" s="908"/>
      <c r="LLH120" s="908"/>
      <c r="LLI120" s="908"/>
      <c r="LLJ120" s="908"/>
      <c r="LLK120" s="908"/>
      <c r="LLL120" s="908"/>
      <c r="LLM120" s="908"/>
      <c r="LLN120" s="908"/>
      <c r="LLO120" s="908"/>
      <c r="LLP120" s="908"/>
      <c r="LLQ120" s="908"/>
      <c r="LLR120" s="908"/>
      <c r="LLS120" s="908"/>
      <c r="LLT120" s="908"/>
      <c r="LLU120" s="908"/>
      <c r="LLV120" s="908"/>
      <c r="LLW120" s="908"/>
      <c r="LLX120" s="908"/>
      <c r="LLY120" s="908"/>
      <c r="LLZ120" s="908"/>
      <c r="LMA120" s="908"/>
      <c r="LMB120" s="908"/>
      <c r="LMC120" s="908"/>
      <c r="LMD120" s="908"/>
      <c r="LME120" s="908"/>
      <c r="LMF120" s="908"/>
      <c r="LMG120" s="908"/>
      <c r="LMH120" s="908"/>
      <c r="LMI120" s="908"/>
      <c r="LMJ120" s="908"/>
      <c r="LMK120" s="908"/>
      <c r="LML120" s="908"/>
      <c r="LMM120" s="908"/>
      <c r="LMN120" s="908"/>
      <c r="LMO120" s="908"/>
      <c r="LMP120" s="908"/>
      <c r="LMQ120" s="908"/>
      <c r="LMR120" s="908"/>
      <c r="LMS120" s="908"/>
      <c r="LMT120" s="908"/>
      <c r="LMU120" s="908"/>
      <c r="LMV120" s="908"/>
      <c r="LMW120" s="908"/>
      <c r="LMX120" s="908"/>
      <c r="LMY120" s="908"/>
      <c r="LMZ120" s="908"/>
      <c r="LNA120" s="908"/>
      <c r="LNB120" s="908"/>
      <c r="LNC120" s="908"/>
      <c r="LND120" s="908"/>
      <c r="LNE120" s="908"/>
      <c r="LNF120" s="908"/>
      <c r="LNG120" s="908"/>
      <c r="LNH120" s="908"/>
      <c r="LNI120" s="908"/>
      <c r="LNJ120" s="908"/>
      <c r="LNK120" s="908"/>
      <c r="LNL120" s="908"/>
      <c r="LNM120" s="908"/>
      <c r="LNN120" s="908"/>
      <c r="LNO120" s="908"/>
      <c r="LNP120" s="908"/>
      <c r="LNQ120" s="908"/>
      <c r="LNR120" s="908"/>
      <c r="LNS120" s="908"/>
      <c r="LNT120" s="908"/>
      <c r="LNU120" s="908"/>
      <c r="LNV120" s="908"/>
      <c r="LNW120" s="908"/>
      <c r="LNX120" s="908"/>
      <c r="LNY120" s="908"/>
      <c r="LNZ120" s="908"/>
      <c r="LOA120" s="908"/>
      <c r="LOB120" s="908"/>
      <c r="LOC120" s="908"/>
      <c r="LOD120" s="908"/>
      <c r="LOE120" s="908"/>
      <c r="LOF120" s="908"/>
      <c r="LOG120" s="908"/>
      <c r="LOH120" s="908"/>
      <c r="LOI120" s="908"/>
      <c r="LOJ120" s="908"/>
      <c r="LOK120" s="908"/>
      <c r="LOL120" s="908"/>
      <c r="LOM120" s="908"/>
      <c r="LON120" s="908"/>
      <c r="LOO120" s="908"/>
      <c r="LOP120" s="908"/>
      <c r="LOQ120" s="908"/>
      <c r="LOR120" s="908"/>
      <c r="LOS120" s="908"/>
      <c r="LOT120" s="908"/>
      <c r="LOU120" s="908"/>
      <c r="LOV120" s="908"/>
      <c r="LOW120" s="908"/>
      <c r="LOX120" s="908"/>
      <c r="LOY120" s="908"/>
      <c r="LOZ120" s="908"/>
      <c r="LPA120" s="908"/>
      <c r="LPB120" s="908"/>
      <c r="LPC120" s="908"/>
      <c r="LPD120" s="908"/>
      <c r="LPE120" s="908"/>
      <c r="LPF120" s="908"/>
      <c r="LPG120" s="908"/>
      <c r="LPH120" s="908"/>
      <c r="LPI120" s="908"/>
      <c r="LPJ120" s="908"/>
      <c r="LPK120" s="908"/>
      <c r="LPL120" s="908"/>
      <c r="LPM120" s="908"/>
      <c r="LPN120" s="908"/>
      <c r="LPO120" s="908"/>
      <c r="LPP120" s="908"/>
      <c r="LPQ120" s="908"/>
      <c r="LPR120" s="908"/>
      <c r="LPS120" s="908"/>
      <c r="LPT120" s="908"/>
      <c r="LPU120" s="908"/>
      <c r="LPV120" s="908"/>
      <c r="LPW120" s="908"/>
      <c r="LPX120" s="908"/>
      <c r="LPY120" s="908"/>
      <c r="LPZ120" s="908"/>
      <c r="LQA120" s="908"/>
      <c r="LQB120" s="908"/>
      <c r="LQC120" s="908"/>
      <c r="LQD120" s="908"/>
      <c r="LQE120" s="908"/>
      <c r="LQF120" s="908"/>
      <c r="LQG120" s="908"/>
      <c r="LQH120" s="908"/>
      <c r="LQI120" s="908"/>
      <c r="LQJ120" s="908"/>
      <c r="LQK120" s="908"/>
      <c r="LQL120" s="908"/>
      <c r="LQM120" s="908"/>
      <c r="LQN120" s="908"/>
      <c r="LQO120" s="908"/>
      <c r="LQP120" s="908"/>
      <c r="LQQ120" s="908"/>
      <c r="LQR120" s="908"/>
      <c r="LQS120" s="908"/>
      <c r="LQT120" s="908"/>
      <c r="LQU120" s="908"/>
      <c r="LQV120" s="908"/>
      <c r="LQW120" s="908"/>
      <c r="LQX120" s="908"/>
      <c r="LQY120" s="908"/>
      <c r="LQZ120" s="908"/>
      <c r="LRA120" s="908"/>
      <c r="LRB120" s="908"/>
      <c r="LRC120" s="908"/>
      <c r="LRD120" s="908"/>
      <c r="LRE120" s="908"/>
      <c r="LRF120" s="908"/>
      <c r="LRG120" s="908"/>
      <c r="LRH120" s="908"/>
      <c r="LRI120" s="908"/>
      <c r="LRJ120" s="908"/>
      <c r="LRK120" s="908"/>
      <c r="LRL120" s="908"/>
      <c r="LRM120" s="908"/>
      <c r="LRN120" s="908"/>
      <c r="LRO120" s="908"/>
      <c r="LRP120" s="908"/>
      <c r="LRQ120" s="908"/>
      <c r="LRR120" s="908"/>
      <c r="LRS120" s="908"/>
      <c r="LRT120" s="908"/>
      <c r="LRU120" s="908"/>
      <c r="LRV120" s="908"/>
      <c r="LRW120" s="908"/>
      <c r="LRX120" s="908"/>
      <c r="LRY120" s="908"/>
      <c r="LRZ120" s="908"/>
      <c r="LSA120" s="908"/>
      <c r="LSB120" s="908"/>
      <c r="LSC120" s="908"/>
      <c r="LSD120" s="908"/>
      <c r="LSE120" s="908"/>
      <c r="LSF120" s="908"/>
      <c r="LSG120" s="908"/>
      <c r="LSH120" s="908"/>
      <c r="LSI120" s="908"/>
      <c r="LSJ120" s="908"/>
      <c r="LSK120" s="908"/>
      <c r="LSL120" s="908"/>
      <c r="LSM120" s="908"/>
      <c r="LSN120" s="908"/>
      <c r="LSO120" s="908"/>
      <c r="LSP120" s="908"/>
      <c r="LSQ120" s="908"/>
      <c r="LSR120" s="908"/>
      <c r="LSS120" s="908"/>
      <c r="LST120" s="908"/>
      <c r="LSU120" s="908"/>
      <c r="LSV120" s="908"/>
      <c r="LSW120" s="908"/>
      <c r="LSX120" s="908"/>
      <c r="LSY120" s="908"/>
      <c r="LSZ120" s="908"/>
      <c r="LTA120" s="908"/>
      <c r="LTB120" s="908"/>
      <c r="LTC120" s="908"/>
      <c r="LTD120" s="908"/>
      <c r="LTE120" s="908"/>
      <c r="LTF120" s="908"/>
      <c r="LTG120" s="908"/>
      <c r="LTH120" s="908"/>
      <c r="LTI120" s="908"/>
      <c r="LTJ120" s="908"/>
      <c r="LTK120" s="908"/>
      <c r="LTL120" s="908"/>
      <c r="LTM120" s="908"/>
      <c r="LTN120" s="908"/>
      <c r="LTO120" s="908"/>
      <c r="LTP120" s="908"/>
      <c r="LTQ120" s="908"/>
      <c r="LTR120" s="908"/>
      <c r="LTS120" s="908"/>
      <c r="LTT120" s="908"/>
      <c r="LTU120" s="908"/>
      <c r="LTV120" s="908"/>
      <c r="LTW120" s="908"/>
      <c r="LTX120" s="908"/>
      <c r="LTY120" s="908"/>
      <c r="LTZ120" s="908"/>
      <c r="LUA120" s="908"/>
      <c r="LUB120" s="908"/>
      <c r="LUC120" s="908"/>
      <c r="LUD120" s="908"/>
      <c r="LUE120" s="908"/>
      <c r="LUF120" s="908"/>
      <c r="LUG120" s="908"/>
      <c r="LUH120" s="908"/>
      <c r="LUI120" s="908"/>
      <c r="LUJ120" s="908"/>
      <c r="LUK120" s="908"/>
      <c r="LUL120" s="908"/>
      <c r="LUM120" s="908"/>
      <c r="LUN120" s="908"/>
      <c r="LUO120" s="908"/>
      <c r="LUP120" s="908"/>
      <c r="LUQ120" s="908"/>
      <c r="LUR120" s="908"/>
      <c r="LUS120" s="908"/>
      <c r="LUT120" s="908"/>
      <c r="LUU120" s="908"/>
      <c r="LUV120" s="908"/>
      <c r="LUW120" s="908"/>
      <c r="LUX120" s="908"/>
      <c r="LUY120" s="908"/>
      <c r="LUZ120" s="908"/>
      <c r="LVA120" s="908"/>
      <c r="LVB120" s="908"/>
      <c r="LVC120" s="908"/>
      <c r="LVD120" s="908"/>
      <c r="LVE120" s="908"/>
      <c r="LVF120" s="908"/>
      <c r="LVG120" s="908"/>
      <c r="LVH120" s="908"/>
      <c r="LVI120" s="908"/>
      <c r="LVJ120" s="908"/>
      <c r="LVK120" s="908"/>
      <c r="LVL120" s="908"/>
      <c r="LVM120" s="908"/>
      <c r="LVN120" s="908"/>
      <c r="LVO120" s="908"/>
      <c r="LVP120" s="908"/>
      <c r="LVQ120" s="908"/>
      <c r="LVR120" s="908"/>
      <c r="LVS120" s="908"/>
      <c r="LVT120" s="908"/>
      <c r="LVU120" s="908"/>
      <c r="LVV120" s="908"/>
      <c r="LVW120" s="908"/>
      <c r="LVX120" s="908"/>
      <c r="LVY120" s="908"/>
      <c r="LVZ120" s="908"/>
      <c r="LWA120" s="908"/>
      <c r="LWB120" s="908"/>
      <c r="LWC120" s="908"/>
      <c r="LWD120" s="908"/>
      <c r="LWE120" s="908"/>
      <c r="LWF120" s="908"/>
      <c r="LWG120" s="908"/>
      <c r="LWH120" s="908"/>
      <c r="LWI120" s="908"/>
      <c r="LWJ120" s="908"/>
      <c r="LWK120" s="908"/>
      <c r="LWL120" s="908"/>
      <c r="LWM120" s="908"/>
      <c r="LWN120" s="908"/>
      <c r="LWO120" s="908"/>
      <c r="LWP120" s="908"/>
      <c r="LWQ120" s="908"/>
      <c r="LWR120" s="908"/>
      <c r="LWS120" s="908"/>
      <c r="LWT120" s="908"/>
      <c r="LWU120" s="908"/>
      <c r="LWV120" s="908"/>
      <c r="LWW120" s="908"/>
      <c r="LWX120" s="908"/>
      <c r="LWY120" s="908"/>
      <c r="LWZ120" s="908"/>
      <c r="LXA120" s="908"/>
      <c r="LXB120" s="908"/>
      <c r="LXC120" s="908"/>
      <c r="LXD120" s="908"/>
      <c r="LXE120" s="908"/>
      <c r="LXF120" s="908"/>
      <c r="LXG120" s="908"/>
      <c r="LXH120" s="908"/>
      <c r="LXI120" s="908"/>
      <c r="LXJ120" s="908"/>
      <c r="LXK120" s="908"/>
      <c r="LXL120" s="908"/>
      <c r="LXM120" s="908"/>
      <c r="LXN120" s="908"/>
      <c r="LXO120" s="908"/>
      <c r="LXP120" s="908"/>
      <c r="LXQ120" s="908"/>
      <c r="LXR120" s="908"/>
      <c r="LXS120" s="908"/>
      <c r="LXT120" s="908"/>
      <c r="LXU120" s="908"/>
      <c r="LXV120" s="908"/>
      <c r="LXW120" s="908"/>
      <c r="LXX120" s="908"/>
      <c r="LXY120" s="908"/>
      <c r="LXZ120" s="908"/>
      <c r="LYA120" s="908"/>
      <c r="LYB120" s="908"/>
      <c r="LYC120" s="908"/>
      <c r="LYD120" s="908"/>
      <c r="LYE120" s="908"/>
      <c r="LYF120" s="908"/>
      <c r="LYG120" s="908"/>
      <c r="LYH120" s="908"/>
      <c r="LYI120" s="908"/>
      <c r="LYJ120" s="908"/>
      <c r="LYK120" s="908"/>
      <c r="LYL120" s="908"/>
      <c r="LYM120" s="908"/>
      <c r="LYN120" s="908"/>
      <c r="LYO120" s="908"/>
      <c r="LYP120" s="908"/>
      <c r="LYQ120" s="908"/>
      <c r="LYR120" s="908"/>
      <c r="LYS120" s="908"/>
      <c r="LYT120" s="908"/>
      <c r="LYU120" s="908"/>
      <c r="LYV120" s="908"/>
      <c r="LYW120" s="908"/>
      <c r="LYX120" s="908"/>
      <c r="LYY120" s="908"/>
      <c r="LYZ120" s="908"/>
      <c r="LZA120" s="908"/>
      <c r="LZB120" s="908"/>
      <c r="LZC120" s="908"/>
      <c r="LZD120" s="908"/>
      <c r="LZE120" s="908"/>
      <c r="LZF120" s="908"/>
      <c r="LZG120" s="908"/>
      <c r="LZH120" s="908"/>
      <c r="LZI120" s="908"/>
      <c r="LZJ120" s="908"/>
      <c r="LZK120" s="908"/>
      <c r="LZL120" s="908"/>
      <c r="LZM120" s="908"/>
      <c r="LZN120" s="908"/>
      <c r="LZO120" s="908"/>
      <c r="LZP120" s="908"/>
      <c r="LZQ120" s="908"/>
      <c r="LZR120" s="908"/>
      <c r="LZS120" s="908"/>
      <c r="LZT120" s="908"/>
      <c r="LZU120" s="908"/>
      <c r="LZV120" s="908"/>
      <c r="LZW120" s="908"/>
      <c r="LZX120" s="908"/>
      <c r="LZY120" s="908"/>
      <c r="LZZ120" s="908"/>
      <c r="MAA120" s="908"/>
      <c r="MAB120" s="908"/>
      <c r="MAC120" s="908"/>
      <c r="MAD120" s="908"/>
      <c r="MAE120" s="908"/>
      <c r="MAF120" s="908"/>
      <c r="MAG120" s="908"/>
      <c r="MAH120" s="908"/>
      <c r="MAI120" s="908"/>
      <c r="MAJ120" s="908"/>
      <c r="MAK120" s="908"/>
      <c r="MAL120" s="908"/>
      <c r="MAM120" s="908"/>
      <c r="MAN120" s="908"/>
      <c r="MAO120" s="908"/>
      <c r="MAP120" s="908"/>
      <c r="MAQ120" s="908"/>
      <c r="MAR120" s="908"/>
      <c r="MAS120" s="908"/>
      <c r="MAT120" s="908"/>
      <c r="MAU120" s="908"/>
      <c r="MAV120" s="908"/>
      <c r="MAW120" s="908"/>
      <c r="MAX120" s="908"/>
      <c r="MAY120" s="908"/>
      <c r="MAZ120" s="908"/>
      <c r="MBA120" s="908"/>
      <c r="MBB120" s="908"/>
      <c r="MBC120" s="908"/>
      <c r="MBD120" s="908"/>
      <c r="MBE120" s="908"/>
      <c r="MBF120" s="908"/>
      <c r="MBG120" s="908"/>
      <c r="MBH120" s="908"/>
      <c r="MBI120" s="908"/>
      <c r="MBJ120" s="908"/>
      <c r="MBK120" s="908"/>
      <c r="MBL120" s="908"/>
      <c r="MBM120" s="908"/>
      <c r="MBN120" s="908"/>
      <c r="MBO120" s="908"/>
      <c r="MBP120" s="908"/>
      <c r="MBQ120" s="908"/>
      <c r="MBR120" s="908"/>
      <c r="MBS120" s="908"/>
      <c r="MBT120" s="908"/>
      <c r="MBU120" s="908"/>
      <c r="MBV120" s="908"/>
      <c r="MBW120" s="908"/>
      <c r="MBX120" s="908"/>
      <c r="MBY120" s="908"/>
      <c r="MBZ120" s="908"/>
      <c r="MCA120" s="908"/>
      <c r="MCB120" s="908"/>
      <c r="MCC120" s="908"/>
      <c r="MCD120" s="908"/>
      <c r="MCE120" s="908"/>
      <c r="MCF120" s="908"/>
      <c r="MCG120" s="908"/>
      <c r="MCH120" s="908"/>
      <c r="MCI120" s="908"/>
      <c r="MCJ120" s="908"/>
      <c r="MCK120" s="908"/>
      <c r="MCL120" s="908"/>
      <c r="MCM120" s="908"/>
      <c r="MCN120" s="908"/>
      <c r="MCO120" s="908"/>
      <c r="MCP120" s="908"/>
      <c r="MCQ120" s="908"/>
      <c r="MCR120" s="908"/>
      <c r="MCS120" s="908"/>
      <c r="MCT120" s="908"/>
      <c r="MCU120" s="908"/>
      <c r="MCV120" s="908"/>
      <c r="MCW120" s="908"/>
      <c r="MCX120" s="908"/>
      <c r="MCY120" s="908"/>
      <c r="MCZ120" s="908"/>
      <c r="MDA120" s="908"/>
      <c r="MDB120" s="908"/>
      <c r="MDC120" s="908"/>
      <c r="MDD120" s="908"/>
      <c r="MDE120" s="908"/>
      <c r="MDF120" s="908"/>
      <c r="MDG120" s="908"/>
      <c r="MDH120" s="908"/>
      <c r="MDI120" s="908"/>
      <c r="MDJ120" s="908"/>
      <c r="MDK120" s="908"/>
      <c r="MDL120" s="908"/>
      <c r="MDM120" s="908"/>
      <c r="MDN120" s="908"/>
      <c r="MDO120" s="908"/>
      <c r="MDP120" s="908"/>
      <c r="MDQ120" s="908"/>
      <c r="MDR120" s="908"/>
      <c r="MDS120" s="908"/>
      <c r="MDT120" s="908"/>
      <c r="MDU120" s="908"/>
      <c r="MDV120" s="908"/>
      <c r="MDW120" s="908"/>
      <c r="MDX120" s="908"/>
      <c r="MDY120" s="908"/>
      <c r="MDZ120" s="908"/>
      <c r="MEA120" s="908"/>
      <c r="MEB120" s="908"/>
      <c r="MEC120" s="908"/>
      <c r="MED120" s="908"/>
      <c r="MEE120" s="908"/>
      <c r="MEF120" s="908"/>
      <c r="MEG120" s="908"/>
      <c r="MEH120" s="908"/>
      <c r="MEI120" s="908"/>
      <c r="MEJ120" s="908"/>
      <c r="MEK120" s="908"/>
      <c r="MEL120" s="908"/>
      <c r="MEM120" s="908"/>
      <c r="MEN120" s="908"/>
      <c r="MEO120" s="908"/>
      <c r="MEP120" s="908"/>
      <c r="MEQ120" s="908"/>
      <c r="MER120" s="908"/>
      <c r="MES120" s="908"/>
      <c r="MET120" s="908"/>
      <c r="MEU120" s="908"/>
      <c r="MEV120" s="908"/>
      <c r="MEW120" s="908"/>
      <c r="MEX120" s="908"/>
      <c r="MEY120" s="908"/>
      <c r="MEZ120" s="908"/>
      <c r="MFA120" s="908"/>
      <c r="MFB120" s="908"/>
      <c r="MFC120" s="908"/>
      <c r="MFD120" s="908"/>
      <c r="MFE120" s="908"/>
      <c r="MFF120" s="908"/>
      <c r="MFG120" s="908"/>
      <c r="MFH120" s="908"/>
      <c r="MFI120" s="908"/>
      <c r="MFJ120" s="908"/>
      <c r="MFK120" s="908"/>
      <c r="MFL120" s="908"/>
      <c r="MFM120" s="908"/>
      <c r="MFN120" s="908"/>
      <c r="MFO120" s="908"/>
      <c r="MFP120" s="908"/>
      <c r="MFQ120" s="908"/>
      <c r="MFR120" s="908"/>
      <c r="MFS120" s="908"/>
      <c r="MFT120" s="908"/>
      <c r="MFU120" s="908"/>
      <c r="MFV120" s="908"/>
      <c r="MFW120" s="908"/>
      <c r="MFX120" s="908"/>
      <c r="MFY120" s="908"/>
      <c r="MFZ120" s="908"/>
      <c r="MGA120" s="908"/>
      <c r="MGB120" s="908"/>
      <c r="MGC120" s="908"/>
      <c r="MGD120" s="908"/>
      <c r="MGE120" s="908"/>
      <c r="MGF120" s="908"/>
      <c r="MGG120" s="908"/>
      <c r="MGH120" s="908"/>
      <c r="MGI120" s="908"/>
      <c r="MGJ120" s="908"/>
      <c r="MGK120" s="908"/>
      <c r="MGL120" s="908"/>
      <c r="MGM120" s="908"/>
      <c r="MGN120" s="908"/>
      <c r="MGO120" s="908"/>
      <c r="MGP120" s="908"/>
      <c r="MGQ120" s="908"/>
      <c r="MGR120" s="908"/>
      <c r="MGS120" s="908"/>
      <c r="MGT120" s="908"/>
      <c r="MGU120" s="908"/>
      <c r="MGV120" s="908"/>
      <c r="MGW120" s="908"/>
      <c r="MGX120" s="908"/>
      <c r="MGY120" s="908"/>
      <c r="MGZ120" s="908"/>
      <c r="MHA120" s="908"/>
      <c r="MHB120" s="908"/>
      <c r="MHC120" s="908"/>
      <c r="MHD120" s="908"/>
      <c r="MHE120" s="908"/>
      <c r="MHF120" s="908"/>
      <c r="MHG120" s="908"/>
      <c r="MHH120" s="908"/>
      <c r="MHI120" s="908"/>
      <c r="MHJ120" s="908"/>
      <c r="MHK120" s="908"/>
      <c r="MHL120" s="908"/>
      <c r="MHM120" s="908"/>
      <c r="MHN120" s="908"/>
      <c r="MHO120" s="908"/>
      <c r="MHP120" s="908"/>
      <c r="MHQ120" s="908"/>
      <c r="MHR120" s="908"/>
      <c r="MHS120" s="908"/>
      <c r="MHT120" s="908"/>
      <c r="MHU120" s="908"/>
      <c r="MHV120" s="908"/>
      <c r="MHW120" s="908"/>
      <c r="MHX120" s="908"/>
      <c r="MHY120" s="908"/>
      <c r="MHZ120" s="908"/>
      <c r="MIA120" s="908"/>
      <c r="MIB120" s="908"/>
      <c r="MIC120" s="908"/>
      <c r="MID120" s="908"/>
      <c r="MIE120" s="908"/>
      <c r="MIF120" s="908"/>
      <c r="MIG120" s="908"/>
      <c r="MIH120" s="908"/>
      <c r="MII120" s="908"/>
      <c r="MIJ120" s="908"/>
      <c r="MIK120" s="908"/>
      <c r="MIL120" s="908"/>
      <c r="MIM120" s="908"/>
      <c r="MIN120" s="908"/>
      <c r="MIO120" s="908"/>
      <c r="MIP120" s="908"/>
      <c r="MIQ120" s="908"/>
      <c r="MIR120" s="908"/>
      <c r="MIS120" s="908"/>
      <c r="MIT120" s="908"/>
      <c r="MIU120" s="908"/>
      <c r="MIV120" s="908"/>
      <c r="MIW120" s="908"/>
      <c r="MIX120" s="908"/>
      <c r="MIY120" s="908"/>
      <c r="MIZ120" s="908"/>
      <c r="MJA120" s="908"/>
      <c r="MJB120" s="908"/>
      <c r="MJC120" s="908"/>
      <c r="MJD120" s="908"/>
      <c r="MJE120" s="908"/>
      <c r="MJF120" s="908"/>
      <c r="MJG120" s="908"/>
      <c r="MJH120" s="908"/>
      <c r="MJI120" s="908"/>
      <c r="MJJ120" s="908"/>
      <c r="MJK120" s="908"/>
      <c r="MJL120" s="908"/>
      <c r="MJM120" s="908"/>
      <c r="MJN120" s="908"/>
      <c r="MJO120" s="908"/>
      <c r="MJP120" s="908"/>
      <c r="MJQ120" s="908"/>
      <c r="MJR120" s="908"/>
      <c r="MJS120" s="908"/>
      <c r="MJT120" s="908"/>
      <c r="MJU120" s="908"/>
      <c r="MJV120" s="908"/>
      <c r="MJW120" s="908"/>
      <c r="MJX120" s="908"/>
      <c r="MJY120" s="908"/>
      <c r="MJZ120" s="908"/>
      <c r="MKA120" s="908"/>
      <c r="MKB120" s="908"/>
      <c r="MKC120" s="908"/>
      <c r="MKD120" s="908"/>
      <c r="MKE120" s="908"/>
      <c r="MKF120" s="908"/>
      <c r="MKG120" s="908"/>
      <c r="MKH120" s="908"/>
      <c r="MKI120" s="908"/>
      <c r="MKJ120" s="908"/>
      <c r="MKK120" s="908"/>
      <c r="MKL120" s="908"/>
      <c r="MKM120" s="908"/>
      <c r="MKN120" s="908"/>
      <c r="MKO120" s="908"/>
      <c r="MKP120" s="908"/>
      <c r="MKQ120" s="908"/>
      <c r="MKR120" s="908"/>
      <c r="MKS120" s="908"/>
      <c r="MKT120" s="908"/>
      <c r="MKU120" s="908"/>
      <c r="MKV120" s="908"/>
      <c r="MKW120" s="908"/>
      <c r="MKX120" s="908"/>
      <c r="MKY120" s="908"/>
      <c r="MKZ120" s="908"/>
      <c r="MLA120" s="908"/>
      <c r="MLB120" s="908"/>
      <c r="MLC120" s="908"/>
      <c r="MLD120" s="908"/>
      <c r="MLE120" s="908"/>
      <c r="MLF120" s="908"/>
      <c r="MLG120" s="908"/>
      <c r="MLH120" s="908"/>
      <c r="MLI120" s="908"/>
      <c r="MLJ120" s="908"/>
      <c r="MLK120" s="908"/>
      <c r="MLL120" s="908"/>
      <c r="MLM120" s="908"/>
      <c r="MLN120" s="908"/>
      <c r="MLO120" s="908"/>
      <c r="MLP120" s="908"/>
      <c r="MLQ120" s="908"/>
      <c r="MLR120" s="908"/>
      <c r="MLS120" s="908"/>
      <c r="MLT120" s="908"/>
      <c r="MLU120" s="908"/>
      <c r="MLV120" s="908"/>
      <c r="MLW120" s="908"/>
      <c r="MLX120" s="908"/>
      <c r="MLY120" s="908"/>
      <c r="MLZ120" s="908"/>
      <c r="MMA120" s="908"/>
      <c r="MMB120" s="908"/>
      <c r="MMC120" s="908"/>
      <c r="MMD120" s="908"/>
      <c r="MME120" s="908"/>
      <c r="MMF120" s="908"/>
      <c r="MMG120" s="908"/>
      <c r="MMH120" s="908"/>
      <c r="MMI120" s="908"/>
      <c r="MMJ120" s="908"/>
      <c r="MMK120" s="908"/>
      <c r="MML120" s="908"/>
      <c r="MMM120" s="908"/>
      <c r="MMN120" s="908"/>
      <c r="MMO120" s="908"/>
      <c r="MMP120" s="908"/>
      <c r="MMQ120" s="908"/>
      <c r="MMR120" s="908"/>
      <c r="MMS120" s="908"/>
      <c r="MMT120" s="908"/>
      <c r="MMU120" s="908"/>
      <c r="MMV120" s="908"/>
      <c r="MMW120" s="908"/>
      <c r="MMX120" s="908"/>
      <c r="MMY120" s="908"/>
      <c r="MMZ120" s="908"/>
      <c r="MNA120" s="908"/>
      <c r="MNB120" s="908"/>
      <c r="MNC120" s="908"/>
      <c r="MND120" s="908"/>
      <c r="MNE120" s="908"/>
      <c r="MNF120" s="908"/>
      <c r="MNG120" s="908"/>
      <c r="MNH120" s="908"/>
      <c r="MNI120" s="908"/>
      <c r="MNJ120" s="908"/>
      <c r="MNK120" s="908"/>
      <c r="MNL120" s="908"/>
      <c r="MNM120" s="908"/>
      <c r="MNN120" s="908"/>
      <c r="MNO120" s="908"/>
      <c r="MNP120" s="908"/>
      <c r="MNQ120" s="908"/>
      <c r="MNR120" s="908"/>
      <c r="MNS120" s="908"/>
      <c r="MNT120" s="908"/>
      <c r="MNU120" s="908"/>
      <c r="MNV120" s="908"/>
      <c r="MNW120" s="908"/>
      <c r="MNX120" s="908"/>
      <c r="MNY120" s="908"/>
      <c r="MNZ120" s="908"/>
      <c r="MOA120" s="908"/>
      <c r="MOB120" s="908"/>
      <c r="MOC120" s="908"/>
      <c r="MOD120" s="908"/>
      <c r="MOE120" s="908"/>
      <c r="MOF120" s="908"/>
      <c r="MOG120" s="908"/>
      <c r="MOH120" s="908"/>
      <c r="MOI120" s="908"/>
      <c r="MOJ120" s="908"/>
      <c r="MOK120" s="908"/>
      <c r="MOL120" s="908"/>
      <c r="MOM120" s="908"/>
      <c r="MON120" s="908"/>
      <c r="MOO120" s="908"/>
      <c r="MOP120" s="908"/>
      <c r="MOQ120" s="908"/>
      <c r="MOR120" s="908"/>
      <c r="MOS120" s="908"/>
      <c r="MOT120" s="908"/>
      <c r="MOU120" s="908"/>
      <c r="MOV120" s="908"/>
      <c r="MOW120" s="908"/>
      <c r="MOX120" s="908"/>
      <c r="MOY120" s="908"/>
      <c r="MOZ120" s="908"/>
      <c r="MPA120" s="908"/>
      <c r="MPB120" s="908"/>
      <c r="MPC120" s="908"/>
      <c r="MPD120" s="908"/>
      <c r="MPE120" s="908"/>
      <c r="MPF120" s="908"/>
      <c r="MPG120" s="908"/>
      <c r="MPH120" s="908"/>
      <c r="MPI120" s="908"/>
      <c r="MPJ120" s="908"/>
      <c r="MPK120" s="908"/>
      <c r="MPL120" s="908"/>
      <c r="MPM120" s="908"/>
      <c r="MPN120" s="908"/>
      <c r="MPO120" s="908"/>
      <c r="MPP120" s="908"/>
      <c r="MPQ120" s="908"/>
      <c r="MPR120" s="908"/>
      <c r="MPS120" s="908"/>
      <c r="MPT120" s="908"/>
      <c r="MPU120" s="908"/>
      <c r="MPV120" s="908"/>
      <c r="MPW120" s="908"/>
      <c r="MPX120" s="908"/>
      <c r="MPY120" s="908"/>
      <c r="MPZ120" s="908"/>
      <c r="MQA120" s="908"/>
      <c r="MQB120" s="908"/>
      <c r="MQC120" s="908"/>
      <c r="MQD120" s="908"/>
      <c r="MQE120" s="908"/>
      <c r="MQF120" s="908"/>
      <c r="MQG120" s="908"/>
      <c r="MQH120" s="908"/>
      <c r="MQI120" s="908"/>
      <c r="MQJ120" s="908"/>
      <c r="MQK120" s="908"/>
      <c r="MQL120" s="908"/>
      <c r="MQM120" s="908"/>
      <c r="MQN120" s="908"/>
      <c r="MQO120" s="908"/>
      <c r="MQP120" s="908"/>
      <c r="MQQ120" s="908"/>
      <c r="MQR120" s="908"/>
      <c r="MQS120" s="908"/>
      <c r="MQT120" s="908"/>
      <c r="MQU120" s="908"/>
      <c r="MQV120" s="908"/>
      <c r="MQW120" s="908"/>
      <c r="MQX120" s="908"/>
      <c r="MQY120" s="908"/>
      <c r="MQZ120" s="908"/>
      <c r="MRA120" s="908"/>
      <c r="MRB120" s="908"/>
      <c r="MRC120" s="908"/>
      <c r="MRD120" s="908"/>
      <c r="MRE120" s="908"/>
      <c r="MRF120" s="908"/>
      <c r="MRG120" s="908"/>
      <c r="MRH120" s="908"/>
      <c r="MRI120" s="908"/>
      <c r="MRJ120" s="908"/>
      <c r="MRK120" s="908"/>
      <c r="MRL120" s="908"/>
      <c r="MRM120" s="908"/>
      <c r="MRN120" s="908"/>
      <c r="MRO120" s="908"/>
      <c r="MRP120" s="908"/>
      <c r="MRQ120" s="908"/>
      <c r="MRR120" s="908"/>
      <c r="MRS120" s="908"/>
      <c r="MRT120" s="908"/>
      <c r="MRU120" s="908"/>
      <c r="MRV120" s="908"/>
      <c r="MRW120" s="908"/>
      <c r="MRX120" s="908"/>
      <c r="MRY120" s="908"/>
      <c r="MRZ120" s="908"/>
      <c r="MSA120" s="908"/>
      <c r="MSB120" s="908"/>
      <c r="MSC120" s="908"/>
      <c r="MSD120" s="908"/>
      <c r="MSE120" s="908"/>
      <c r="MSF120" s="908"/>
      <c r="MSG120" s="908"/>
      <c r="MSH120" s="908"/>
      <c r="MSI120" s="908"/>
      <c r="MSJ120" s="908"/>
      <c r="MSK120" s="908"/>
      <c r="MSL120" s="908"/>
      <c r="MSM120" s="908"/>
      <c r="MSN120" s="908"/>
      <c r="MSO120" s="908"/>
      <c r="MSP120" s="908"/>
      <c r="MSQ120" s="908"/>
      <c r="MSR120" s="908"/>
      <c r="MSS120" s="908"/>
      <c r="MST120" s="908"/>
      <c r="MSU120" s="908"/>
      <c r="MSV120" s="908"/>
      <c r="MSW120" s="908"/>
      <c r="MSX120" s="908"/>
      <c r="MSY120" s="908"/>
      <c r="MSZ120" s="908"/>
      <c r="MTA120" s="908"/>
      <c r="MTB120" s="908"/>
      <c r="MTC120" s="908"/>
      <c r="MTD120" s="908"/>
      <c r="MTE120" s="908"/>
      <c r="MTF120" s="908"/>
      <c r="MTG120" s="908"/>
      <c r="MTH120" s="908"/>
      <c r="MTI120" s="908"/>
      <c r="MTJ120" s="908"/>
      <c r="MTK120" s="908"/>
      <c r="MTL120" s="908"/>
      <c r="MTM120" s="908"/>
      <c r="MTN120" s="908"/>
      <c r="MTO120" s="908"/>
      <c r="MTP120" s="908"/>
      <c r="MTQ120" s="908"/>
      <c r="MTR120" s="908"/>
      <c r="MTS120" s="908"/>
      <c r="MTT120" s="908"/>
      <c r="MTU120" s="908"/>
      <c r="MTV120" s="908"/>
      <c r="MTW120" s="908"/>
      <c r="MTX120" s="908"/>
      <c r="MTY120" s="908"/>
      <c r="MTZ120" s="908"/>
      <c r="MUA120" s="908"/>
      <c r="MUB120" s="908"/>
      <c r="MUC120" s="908"/>
      <c r="MUD120" s="908"/>
      <c r="MUE120" s="908"/>
      <c r="MUF120" s="908"/>
      <c r="MUG120" s="908"/>
      <c r="MUH120" s="908"/>
      <c r="MUI120" s="908"/>
      <c r="MUJ120" s="908"/>
      <c r="MUK120" s="908"/>
      <c r="MUL120" s="908"/>
      <c r="MUM120" s="908"/>
      <c r="MUN120" s="908"/>
      <c r="MUO120" s="908"/>
      <c r="MUP120" s="908"/>
      <c r="MUQ120" s="908"/>
      <c r="MUR120" s="908"/>
      <c r="MUS120" s="908"/>
      <c r="MUT120" s="908"/>
      <c r="MUU120" s="908"/>
      <c r="MUV120" s="908"/>
      <c r="MUW120" s="908"/>
      <c r="MUX120" s="908"/>
      <c r="MUY120" s="908"/>
      <c r="MUZ120" s="908"/>
      <c r="MVA120" s="908"/>
      <c r="MVB120" s="908"/>
      <c r="MVC120" s="908"/>
      <c r="MVD120" s="908"/>
      <c r="MVE120" s="908"/>
      <c r="MVF120" s="908"/>
      <c r="MVG120" s="908"/>
      <c r="MVH120" s="908"/>
      <c r="MVI120" s="908"/>
      <c r="MVJ120" s="908"/>
      <c r="MVK120" s="908"/>
      <c r="MVL120" s="908"/>
      <c r="MVM120" s="908"/>
      <c r="MVN120" s="908"/>
      <c r="MVO120" s="908"/>
      <c r="MVP120" s="908"/>
      <c r="MVQ120" s="908"/>
      <c r="MVR120" s="908"/>
      <c r="MVS120" s="908"/>
      <c r="MVT120" s="908"/>
      <c r="MVU120" s="908"/>
      <c r="MVV120" s="908"/>
      <c r="MVW120" s="908"/>
      <c r="MVX120" s="908"/>
      <c r="MVY120" s="908"/>
      <c r="MVZ120" s="908"/>
      <c r="MWA120" s="908"/>
      <c r="MWB120" s="908"/>
      <c r="MWC120" s="908"/>
      <c r="MWD120" s="908"/>
      <c r="MWE120" s="908"/>
      <c r="MWF120" s="908"/>
      <c r="MWG120" s="908"/>
      <c r="MWH120" s="908"/>
      <c r="MWI120" s="908"/>
      <c r="MWJ120" s="908"/>
      <c r="MWK120" s="908"/>
      <c r="MWL120" s="908"/>
      <c r="MWM120" s="908"/>
      <c r="MWN120" s="908"/>
      <c r="MWO120" s="908"/>
      <c r="MWP120" s="908"/>
      <c r="MWQ120" s="908"/>
      <c r="MWR120" s="908"/>
      <c r="MWS120" s="908"/>
      <c r="MWT120" s="908"/>
      <c r="MWU120" s="908"/>
      <c r="MWV120" s="908"/>
      <c r="MWW120" s="908"/>
      <c r="MWX120" s="908"/>
      <c r="MWY120" s="908"/>
      <c r="MWZ120" s="908"/>
      <c r="MXA120" s="908"/>
      <c r="MXB120" s="908"/>
      <c r="MXC120" s="908"/>
      <c r="MXD120" s="908"/>
      <c r="MXE120" s="908"/>
      <c r="MXF120" s="908"/>
      <c r="MXG120" s="908"/>
      <c r="MXH120" s="908"/>
      <c r="MXI120" s="908"/>
      <c r="MXJ120" s="908"/>
      <c r="MXK120" s="908"/>
      <c r="MXL120" s="908"/>
      <c r="MXM120" s="908"/>
      <c r="MXN120" s="908"/>
      <c r="MXO120" s="908"/>
      <c r="MXP120" s="908"/>
      <c r="MXQ120" s="908"/>
      <c r="MXR120" s="908"/>
      <c r="MXS120" s="908"/>
      <c r="MXT120" s="908"/>
      <c r="MXU120" s="908"/>
      <c r="MXV120" s="908"/>
      <c r="MXW120" s="908"/>
      <c r="MXX120" s="908"/>
      <c r="MXY120" s="908"/>
      <c r="MXZ120" s="908"/>
      <c r="MYA120" s="908"/>
      <c r="MYB120" s="908"/>
      <c r="MYC120" s="908"/>
      <c r="MYD120" s="908"/>
      <c r="MYE120" s="908"/>
      <c r="MYF120" s="908"/>
      <c r="MYG120" s="908"/>
      <c r="MYH120" s="908"/>
      <c r="MYI120" s="908"/>
      <c r="MYJ120" s="908"/>
      <c r="MYK120" s="908"/>
      <c r="MYL120" s="908"/>
      <c r="MYM120" s="908"/>
      <c r="MYN120" s="908"/>
      <c r="MYO120" s="908"/>
      <c r="MYP120" s="908"/>
      <c r="MYQ120" s="908"/>
      <c r="MYR120" s="908"/>
      <c r="MYS120" s="908"/>
      <c r="MYT120" s="908"/>
      <c r="MYU120" s="908"/>
      <c r="MYV120" s="908"/>
      <c r="MYW120" s="908"/>
      <c r="MYX120" s="908"/>
      <c r="MYY120" s="908"/>
      <c r="MYZ120" s="908"/>
      <c r="MZA120" s="908"/>
      <c r="MZB120" s="908"/>
      <c r="MZC120" s="908"/>
      <c r="MZD120" s="908"/>
      <c r="MZE120" s="908"/>
      <c r="MZF120" s="908"/>
      <c r="MZG120" s="908"/>
      <c r="MZH120" s="908"/>
      <c r="MZI120" s="908"/>
      <c r="MZJ120" s="908"/>
      <c r="MZK120" s="908"/>
      <c r="MZL120" s="908"/>
      <c r="MZM120" s="908"/>
      <c r="MZN120" s="908"/>
      <c r="MZO120" s="908"/>
      <c r="MZP120" s="908"/>
      <c r="MZQ120" s="908"/>
      <c r="MZR120" s="908"/>
      <c r="MZS120" s="908"/>
      <c r="MZT120" s="908"/>
      <c r="MZU120" s="908"/>
      <c r="MZV120" s="908"/>
      <c r="MZW120" s="908"/>
      <c r="MZX120" s="908"/>
      <c r="MZY120" s="908"/>
      <c r="MZZ120" s="908"/>
      <c r="NAA120" s="908"/>
      <c r="NAB120" s="908"/>
      <c r="NAC120" s="908"/>
      <c r="NAD120" s="908"/>
      <c r="NAE120" s="908"/>
      <c r="NAF120" s="908"/>
      <c r="NAG120" s="908"/>
      <c r="NAH120" s="908"/>
      <c r="NAI120" s="908"/>
      <c r="NAJ120" s="908"/>
      <c r="NAK120" s="908"/>
      <c r="NAL120" s="908"/>
      <c r="NAM120" s="908"/>
      <c r="NAN120" s="908"/>
      <c r="NAO120" s="908"/>
      <c r="NAP120" s="908"/>
      <c r="NAQ120" s="908"/>
      <c r="NAR120" s="908"/>
      <c r="NAS120" s="908"/>
      <c r="NAT120" s="908"/>
      <c r="NAU120" s="908"/>
      <c r="NAV120" s="908"/>
      <c r="NAW120" s="908"/>
      <c r="NAX120" s="908"/>
      <c r="NAY120" s="908"/>
      <c r="NAZ120" s="908"/>
      <c r="NBA120" s="908"/>
      <c r="NBB120" s="908"/>
      <c r="NBC120" s="908"/>
      <c r="NBD120" s="908"/>
      <c r="NBE120" s="908"/>
      <c r="NBF120" s="908"/>
      <c r="NBG120" s="908"/>
      <c r="NBH120" s="908"/>
      <c r="NBI120" s="908"/>
      <c r="NBJ120" s="908"/>
      <c r="NBK120" s="908"/>
      <c r="NBL120" s="908"/>
      <c r="NBM120" s="908"/>
      <c r="NBN120" s="908"/>
      <c r="NBO120" s="908"/>
      <c r="NBP120" s="908"/>
      <c r="NBQ120" s="908"/>
      <c r="NBR120" s="908"/>
      <c r="NBS120" s="908"/>
      <c r="NBT120" s="908"/>
      <c r="NBU120" s="908"/>
      <c r="NBV120" s="908"/>
      <c r="NBW120" s="908"/>
      <c r="NBX120" s="908"/>
      <c r="NBY120" s="908"/>
      <c r="NBZ120" s="908"/>
      <c r="NCA120" s="908"/>
      <c r="NCB120" s="908"/>
      <c r="NCC120" s="908"/>
      <c r="NCD120" s="908"/>
      <c r="NCE120" s="908"/>
      <c r="NCF120" s="908"/>
      <c r="NCG120" s="908"/>
      <c r="NCH120" s="908"/>
      <c r="NCI120" s="908"/>
      <c r="NCJ120" s="908"/>
      <c r="NCK120" s="908"/>
      <c r="NCL120" s="908"/>
      <c r="NCM120" s="908"/>
      <c r="NCN120" s="908"/>
      <c r="NCO120" s="908"/>
      <c r="NCP120" s="908"/>
      <c r="NCQ120" s="908"/>
      <c r="NCR120" s="908"/>
      <c r="NCS120" s="908"/>
      <c r="NCT120" s="908"/>
      <c r="NCU120" s="908"/>
      <c r="NCV120" s="908"/>
      <c r="NCW120" s="908"/>
      <c r="NCX120" s="908"/>
      <c r="NCY120" s="908"/>
      <c r="NCZ120" s="908"/>
      <c r="NDA120" s="908"/>
      <c r="NDB120" s="908"/>
      <c r="NDC120" s="908"/>
      <c r="NDD120" s="908"/>
      <c r="NDE120" s="908"/>
      <c r="NDF120" s="908"/>
      <c r="NDG120" s="908"/>
      <c r="NDH120" s="908"/>
      <c r="NDI120" s="908"/>
      <c r="NDJ120" s="908"/>
      <c r="NDK120" s="908"/>
      <c r="NDL120" s="908"/>
      <c r="NDM120" s="908"/>
      <c r="NDN120" s="908"/>
      <c r="NDO120" s="908"/>
      <c r="NDP120" s="908"/>
      <c r="NDQ120" s="908"/>
      <c r="NDR120" s="908"/>
      <c r="NDS120" s="908"/>
      <c r="NDT120" s="908"/>
      <c r="NDU120" s="908"/>
      <c r="NDV120" s="908"/>
      <c r="NDW120" s="908"/>
      <c r="NDX120" s="908"/>
      <c r="NDY120" s="908"/>
      <c r="NDZ120" s="908"/>
      <c r="NEA120" s="908"/>
      <c r="NEB120" s="908"/>
      <c r="NEC120" s="908"/>
      <c r="NED120" s="908"/>
      <c r="NEE120" s="908"/>
      <c r="NEF120" s="908"/>
      <c r="NEG120" s="908"/>
      <c r="NEH120" s="908"/>
      <c r="NEI120" s="908"/>
      <c r="NEJ120" s="908"/>
      <c r="NEK120" s="908"/>
      <c r="NEL120" s="908"/>
      <c r="NEM120" s="908"/>
      <c r="NEN120" s="908"/>
      <c r="NEO120" s="908"/>
      <c r="NEP120" s="908"/>
      <c r="NEQ120" s="908"/>
      <c r="NER120" s="908"/>
      <c r="NES120" s="908"/>
      <c r="NET120" s="908"/>
      <c r="NEU120" s="908"/>
      <c r="NEV120" s="908"/>
      <c r="NEW120" s="908"/>
      <c r="NEX120" s="908"/>
      <c r="NEY120" s="908"/>
      <c r="NEZ120" s="908"/>
      <c r="NFA120" s="908"/>
      <c r="NFB120" s="908"/>
      <c r="NFC120" s="908"/>
      <c r="NFD120" s="908"/>
      <c r="NFE120" s="908"/>
      <c r="NFF120" s="908"/>
      <c r="NFG120" s="908"/>
      <c r="NFH120" s="908"/>
      <c r="NFI120" s="908"/>
      <c r="NFJ120" s="908"/>
      <c r="NFK120" s="908"/>
      <c r="NFL120" s="908"/>
      <c r="NFM120" s="908"/>
      <c r="NFN120" s="908"/>
      <c r="NFO120" s="908"/>
      <c r="NFP120" s="908"/>
      <c r="NFQ120" s="908"/>
      <c r="NFR120" s="908"/>
      <c r="NFS120" s="908"/>
      <c r="NFT120" s="908"/>
      <c r="NFU120" s="908"/>
      <c r="NFV120" s="908"/>
      <c r="NFW120" s="908"/>
      <c r="NFX120" s="908"/>
      <c r="NFY120" s="908"/>
      <c r="NFZ120" s="908"/>
      <c r="NGA120" s="908"/>
      <c r="NGB120" s="908"/>
      <c r="NGC120" s="908"/>
      <c r="NGD120" s="908"/>
      <c r="NGE120" s="908"/>
      <c r="NGF120" s="908"/>
      <c r="NGG120" s="908"/>
      <c r="NGH120" s="908"/>
      <c r="NGI120" s="908"/>
      <c r="NGJ120" s="908"/>
      <c r="NGK120" s="908"/>
      <c r="NGL120" s="908"/>
      <c r="NGM120" s="908"/>
      <c r="NGN120" s="908"/>
      <c r="NGO120" s="908"/>
      <c r="NGP120" s="908"/>
      <c r="NGQ120" s="908"/>
      <c r="NGR120" s="908"/>
      <c r="NGS120" s="908"/>
      <c r="NGT120" s="908"/>
      <c r="NGU120" s="908"/>
      <c r="NGV120" s="908"/>
      <c r="NGW120" s="908"/>
      <c r="NGX120" s="908"/>
      <c r="NGY120" s="908"/>
      <c r="NGZ120" s="908"/>
      <c r="NHA120" s="908"/>
      <c r="NHB120" s="908"/>
      <c r="NHC120" s="908"/>
      <c r="NHD120" s="908"/>
      <c r="NHE120" s="908"/>
      <c r="NHF120" s="908"/>
      <c r="NHG120" s="908"/>
      <c r="NHH120" s="908"/>
      <c r="NHI120" s="908"/>
      <c r="NHJ120" s="908"/>
      <c r="NHK120" s="908"/>
      <c r="NHL120" s="908"/>
      <c r="NHM120" s="908"/>
      <c r="NHN120" s="908"/>
      <c r="NHO120" s="908"/>
      <c r="NHP120" s="908"/>
      <c r="NHQ120" s="908"/>
      <c r="NHR120" s="908"/>
      <c r="NHS120" s="908"/>
      <c r="NHT120" s="908"/>
      <c r="NHU120" s="908"/>
      <c r="NHV120" s="908"/>
      <c r="NHW120" s="908"/>
      <c r="NHX120" s="908"/>
      <c r="NHY120" s="908"/>
      <c r="NHZ120" s="908"/>
      <c r="NIA120" s="908"/>
      <c r="NIB120" s="908"/>
      <c r="NIC120" s="908"/>
      <c r="NID120" s="908"/>
      <c r="NIE120" s="908"/>
      <c r="NIF120" s="908"/>
      <c r="NIG120" s="908"/>
      <c r="NIH120" s="908"/>
      <c r="NII120" s="908"/>
      <c r="NIJ120" s="908"/>
      <c r="NIK120" s="908"/>
      <c r="NIL120" s="908"/>
      <c r="NIM120" s="908"/>
      <c r="NIN120" s="908"/>
      <c r="NIO120" s="908"/>
      <c r="NIP120" s="908"/>
      <c r="NIQ120" s="908"/>
      <c r="NIR120" s="908"/>
      <c r="NIS120" s="908"/>
      <c r="NIT120" s="908"/>
      <c r="NIU120" s="908"/>
      <c r="NIV120" s="908"/>
      <c r="NIW120" s="908"/>
      <c r="NIX120" s="908"/>
      <c r="NIY120" s="908"/>
      <c r="NIZ120" s="908"/>
      <c r="NJA120" s="908"/>
      <c r="NJB120" s="908"/>
      <c r="NJC120" s="908"/>
      <c r="NJD120" s="908"/>
      <c r="NJE120" s="908"/>
      <c r="NJF120" s="908"/>
      <c r="NJG120" s="908"/>
      <c r="NJH120" s="908"/>
      <c r="NJI120" s="908"/>
      <c r="NJJ120" s="908"/>
      <c r="NJK120" s="908"/>
      <c r="NJL120" s="908"/>
      <c r="NJM120" s="908"/>
      <c r="NJN120" s="908"/>
      <c r="NJO120" s="908"/>
      <c r="NJP120" s="908"/>
      <c r="NJQ120" s="908"/>
      <c r="NJR120" s="908"/>
      <c r="NJS120" s="908"/>
      <c r="NJT120" s="908"/>
      <c r="NJU120" s="908"/>
      <c r="NJV120" s="908"/>
      <c r="NJW120" s="908"/>
      <c r="NJX120" s="908"/>
      <c r="NJY120" s="908"/>
      <c r="NJZ120" s="908"/>
      <c r="NKA120" s="908"/>
      <c r="NKB120" s="908"/>
      <c r="NKC120" s="908"/>
      <c r="NKD120" s="908"/>
      <c r="NKE120" s="908"/>
      <c r="NKF120" s="908"/>
      <c r="NKG120" s="908"/>
      <c r="NKH120" s="908"/>
      <c r="NKI120" s="908"/>
      <c r="NKJ120" s="908"/>
      <c r="NKK120" s="908"/>
      <c r="NKL120" s="908"/>
      <c r="NKM120" s="908"/>
      <c r="NKN120" s="908"/>
      <c r="NKO120" s="908"/>
      <c r="NKP120" s="908"/>
      <c r="NKQ120" s="908"/>
      <c r="NKR120" s="908"/>
      <c r="NKS120" s="908"/>
      <c r="NKT120" s="908"/>
      <c r="NKU120" s="908"/>
      <c r="NKV120" s="908"/>
      <c r="NKW120" s="908"/>
      <c r="NKX120" s="908"/>
      <c r="NKY120" s="908"/>
      <c r="NKZ120" s="908"/>
      <c r="NLA120" s="908"/>
      <c r="NLB120" s="908"/>
      <c r="NLC120" s="908"/>
      <c r="NLD120" s="908"/>
      <c r="NLE120" s="908"/>
      <c r="NLF120" s="908"/>
      <c r="NLG120" s="908"/>
      <c r="NLH120" s="908"/>
      <c r="NLI120" s="908"/>
      <c r="NLJ120" s="908"/>
      <c r="NLK120" s="908"/>
      <c r="NLL120" s="908"/>
      <c r="NLM120" s="908"/>
      <c r="NLN120" s="908"/>
      <c r="NLO120" s="908"/>
      <c r="NLP120" s="908"/>
      <c r="NLQ120" s="908"/>
      <c r="NLR120" s="908"/>
      <c r="NLS120" s="908"/>
      <c r="NLT120" s="908"/>
      <c r="NLU120" s="908"/>
      <c r="NLV120" s="908"/>
      <c r="NLW120" s="908"/>
      <c r="NLX120" s="908"/>
      <c r="NLY120" s="908"/>
      <c r="NLZ120" s="908"/>
      <c r="NMA120" s="908"/>
      <c r="NMB120" s="908"/>
      <c r="NMC120" s="908"/>
      <c r="NMD120" s="908"/>
      <c r="NME120" s="908"/>
      <c r="NMF120" s="908"/>
      <c r="NMG120" s="908"/>
      <c r="NMH120" s="908"/>
      <c r="NMI120" s="908"/>
      <c r="NMJ120" s="908"/>
      <c r="NMK120" s="908"/>
      <c r="NML120" s="908"/>
      <c r="NMM120" s="908"/>
      <c r="NMN120" s="908"/>
      <c r="NMO120" s="908"/>
      <c r="NMP120" s="908"/>
      <c r="NMQ120" s="908"/>
      <c r="NMR120" s="908"/>
      <c r="NMS120" s="908"/>
      <c r="NMT120" s="908"/>
      <c r="NMU120" s="908"/>
      <c r="NMV120" s="908"/>
      <c r="NMW120" s="908"/>
      <c r="NMX120" s="908"/>
      <c r="NMY120" s="908"/>
      <c r="NMZ120" s="908"/>
      <c r="NNA120" s="908"/>
      <c r="NNB120" s="908"/>
      <c r="NNC120" s="908"/>
      <c r="NND120" s="908"/>
      <c r="NNE120" s="908"/>
      <c r="NNF120" s="908"/>
      <c r="NNG120" s="908"/>
      <c r="NNH120" s="908"/>
      <c r="NNI120" s="908"/>
      <c r="NNJ120" s="908"/>
      <c r="NNK120" s="908"/>
      <c r="NNL120" s="908"/>
      <c r="NNM120" s="908"/>
      <c r="NNN120" s="908"/>
      <c r="NNO120" s="908"/>
      <c r="NNP120" s="908"/>
      <c r="NNQ120" s="908"/>
      <c r="NNR120" s="908"/>
      <c r="NNS120" s="908"/>
      <c r="NNT120" s="908"/>
      <c r="NNU120" s="908"/>
      <c r="NNV120" s="908"/>
      <c r="NNW120" s="908"/>
      <c r="NNX120" s="908"/>
      <c r="NNY120" s="908"/>
      <c r="NNZ120" s="908"/>
      <c r="NOA120" s="908"/>
      <c r="NOB120" s="908"/>
      <c r="NOC120" s="908"/>
      <c r="NOD120" s="908"/>
      <c r="NOE120" s="908"/>
      <c r="NOF120" s="908"/>
      <c r="NOG120" s="908"/>
      <c r="NOH120" s="908"/>
      <c r="NOI120" s="908"/>
      <c r="NOJ120" s="908"/>
      <c r="NOK120" s="908"/>
      <c r="NOL120" s="908"/>
      <c r="NOM120" s="908"/>
      <c r="NON120" s="908"/>
      <c r="NOO120" s="908"/>
      <c r="NOP120" s="908"/>
      <c r="NOQ120" s="908"/>
      <c r="NOR120" s="908"/>
      <c r="NOS120" s="908"/>
      <c r="NOT120" s="908"/>
      <c r="NOU120" s="908"/>
      <c r="NOV120" s="908"/>
      <c r="NOW120" s="908"/>
      <c r="NOX120" s="908"/>
      <c r="NOY120" s="908"/>
      <c r="NOZ120" s="908"/>
      <c r="NPA120" s="908"/>
      <c r="NPB120" s="908"/>
      <c r="NPC120" s="908"/>
      <c r="NPD120" s="908"/>
      <c r="NPE120" s="908"/>
      <c r="NPF120" s="908"/>
      <c r="NPG120" s="908"/>
      <c r="NPH120" s="908"/>
      <c r="NPI120" s="908"/>
      <c r="NPJ120" s="908"/>
      <c r="NPK120" s="908"/>
      <c r="NPL120" s="908"/>
      <c r="NPM120" s="908"/>
      <c r="NPN120" s="908"/>
      <c r="NPO120" s="908"/>
      <c r="NPP120" s="908"/>
      <c r="NPQ120" s="908"/>
      <c r="NPR120" s="908"/>
      <c r="NPS120" s="908"/>
      <c r="NPT120" s="908"/>
      <c r="NPU120" s="908"/>
      <c r="NPV120" s="908"/>
      <c r="NPW120" s="908"/>
      <c r="NPX120" s="908"/>
      <c r="NPY120" s="908"/>
      <c r="NPZ120" s="908"/>
      <c r="NQA120" s="908"/>
      <c r="NQB120" s="908"/>
      <c r="NQC120" s="908"/>
      <c r="NQD120" s="908"/>
      <c r="NQE120" s="908"/>
      <c r="NQF120" s="908"/>
      <c r="NQG120" s="908"/>
      <c r="NQH120" s="908"/>
      <c r="NQI120" s="908"/>
      <c r="NQJ120" s="908"/>
      <c r="NQK120" s="908"/>
      <c r="NQL120" s="908"/>
      <c r="NQM120" s="908"/>
      <c r="NQN120" s="908"/>
      <c r="NQO120" s="908"/>
      <c r="NQP120" s="908"/>
      <c r="NQQ120" s="908"/>
      <c r="NQR120" s="908"/>
      <c r="NQS120" s="908"/>
      <c r="NQT120" s="908"/>
      <c r="NQU120" s="908"/>
      <c r="NQV120" s="908"/>
      <c r="NQW120" s="908"/>
      <c r="NQX120" s="908"/>
      <c r="NQY120" s="908"/>
      <c r="NQZ120" s="908"/>
      <c r="NRA120" s="908"/>
      <c r="NRB120" s="908"/>
      <c r="NRC120" s="908"/>
      <c r="NRD120" s="908"/>
      <c r="NRE120" s="908"/>
      <c r="NRF120" s="908"/>
      <c r="NRG120" s="908"/>
      <c r="NRH120" s="908"/>
      <c r="NRI120" s="908"/>
      <c r="NRJ120" s="908"/>
      <c r="NRK120" s="908"/>
      <c r="NRL120" s="908"/>
      <c r="NRM120" s="908"/>
      <c r="NRN120" s="908"/>
      <c r="NRO120" s="908"/>
      <c r="NRP120" s="908"/>
      <c r="NRQ120" s="908"/>
      <c r="NRR120" s="908"/>
      <c r="NRS120" s="908"/>
      <c r="NRT120" s="908"/>
      <c r="NRU120" s="908"/>
      <c r="NRV120" s="908"/>
      <c r="NRW120" s="908"/>
      <c r="NRX120" s="908"/>
      <c r="NRY120" s="908"/>
      <c r="NRZ120" s="908"/>
      <c r="NSA120" s="908"/>
      <c r="NSB120" s="908"/>
      <c r="NSC120" s="908"/>
      <c r="NSD120" s="908"/>
      <c r="NSE120" s="908"/>
      <c r="NSF120" s="908"/>
      <c r="NSG120" s="908"/>
      <c r="NSH120" s="908"/>
      <c r="NSI120" s="908"/>
      <c r="NSJ120" s="908"/>
      <c r="NSK120" s="908"/>
      <c r="NSL120" s="908"/>
      <c r="NSM120" s="908"/>
      <c r="NSN120" s="908"/>
      <c r="NSO120" s="908"/>
      <c r="NSP120" s="908"/>
      <c r="NSQ120" s="908"/>
      <c r="NSR120" s="908"/>
      <c r="NSS120" s="908"/>
      <c r="NST120" s="908"/>
      <c r="NSU120" s="908"/>
      <c r="NSV120" s="908"/>
      <c r="NSW120" s="908"/>
      <c r="NSX120" s="908"/>
      <c r="NSY120" s="908"/>
      <c r="NSZ120" s="908"/>
      <c r="NTA120" s="908"/>
      <c r="NTB120" s="908"/>
      <c r="NTC120" s="908"/>
      <c r="NTD120" s="908"/>
      <c r="NTE120" s="908"/>
      <c r="NTF120" s="908"/>
      <c r="NTG120" s="908"/>
      <c r="NTH120" s="908"/>
      <c r="NTI120" s="908"/>
      <c r="NTJ120" s="908"/>
      <c r="NTK120" s="908"/>
      <c r="NTL120" s="908"/>
      <c r="NTM120" s="908"/>
      <c r="NTN120" s="908"/>
      <c r="NTO120" s="908"/>
      <c r="NTP120" s="908"/>
      <c r="NTQ120" s="908"/>
      <c r="NTR120" s="908"/>
      <c r="NTS120" s="908"/>
      <c r="NTT120" s="908"/>
      <c r="NTU120" s="908"/>
      <c r="NTV120" s="908"/>
      <c r="NTW120" s="908"/>
      <c r="NTX120" s="908"/>
      <c r="NTY120" s="908"/>
      <c r="NTZ120" s="908"/>
      <c r="NUA120" s="908"/>
      <c r="NUB120" s="908"/>
      <c r="NUC120" s="908"/>
      <c r="NUD120" s="908"/>
      <c r="NUE120" s="908"/>
      <c r="NUF120" s="908"/>
      <c r="NUG120" s="908"/>
      <c r="NUH120" s="908"/>
      <c r="NUI120" s="908"/>
      <c r="NUJ120" s="908"/>
      <c r="NUK120" s="908"/>
      <c r="NUL120" s="908"/>
      <c r="NUM120" s="908"/>
      <c r="NUN120" s="908"/>
      <c r="NUO120" s="908"/>
      <c r="NUP120" s="908"/>
      <c r="NUQ120" s="908"/>
      <c r="NUR120" s="908"/>
      <c r="NUS120" s="908"/>
      <c r="NUT120" s="908"/>
      <c r="NUU120" s="908"/>
      <c r="NUV120" s="908"/>
      <c r="NUW120" s="908"/>
      <c r="NUX120" s="908"/>
      <c r="NUY120" s="908"/>
      <c r="NUZ120" s="908"/>
      <c r="NVA120" s="908"/>
      <c r="NVB120" s="908"/>
      <c r="NVC120" s="908"/>
      <c r="NVD120" s="908"/>
      <c r="NVE120" s="908"/>
      <c r="NVF120" s="908"/>
      <c r="NVG120" s="908"/>
      <c r="NVH120" s="908"/>
      <c r="NVI120" s="908"/>
      <c r="NVJ120" s="908"/>
      <c r="NVK120" s="908"/>
      <c r="NVL120" s="908"/>
      <c r="NVM120" s="908"/>
      <c r="NVN120" s="908"/>
      <c r="NVO120" s="908"/>
      <c r="NVP120" s="908"/>
      <c r="NVQ120" s="908"/>
      <c r="NVR120" s="908"/>
      <c r="NVS120" s="908"/>
      <c r="NVT120" s="908"/>
      <c r="NVU120" s="908"/>
      <c r="NVV120" s="908"/>
      <c r="NVW120" s="908"/>
      <c r="NVX120" s="908"/>
      <c r="NVY120" s="908"/>
      <c r="NVZ120" s="908"/>
      <c r="NWA120" s="908"/>
      <c r="NWB120" s="908"/>
      <c r="NWC120" s="908"/>
      <c r="NWD120" s="908"/>
      <c r="NWE120" s="908"/>
      <c r="NWF120" s="908"/>
      <c r="NWG120" s="908"/>
      <c r="NWH120" s="908"/>
      <c r="NWI120" s="908"/>
      <c r="NWJ120" s="908"/>
      <c r="NWK120" s="908"/>
      <c r="NWL120" s="908"/>
      <c r="NWM120" s="908"/>
      <c r="NWN120" s="908"/>
      <c r="NWO120" s="908"/>
      <c r="NWP120" s="908"/>
      <c r="NWQ120" s="908"/>
      <c r="NWR120" s="908"/>
      <c r="NWS120" s="908"/>
      <c r="NWT120" s="908"/>
      <c r="NWU120" s="908"/>
      <c r="NWV120" s="908"/>
      <c r="NWW120" s="908"/>
      <c r="NWX120" s="908"/>
      <c r="NWY120" s="908"/>
      <c r="NWZ120" s="908"/>
      <c r="NXA120" s="908"/>
      <c r="NXB120" s="908"/>
      <c r="NXC120" s="908"/>
      <c r="NXD120" s="908"/>
      <c r="NXE120" s="908"/>
      <c r="NXF120" s="908"/>
      <c r="NXG120" s="908"/>
      <c r="NXH120" s="908"/>
      <c r="NXI120" s="908"/>
      <c r="NXJ120" s="908"/>
      <c r="NXK120" s="908"/>
      <c r="NXL120" s="908"/>
      <c r="NXM120" s="908"/>
      <c r="NXN120" s="908"/>
      <c r="NXO120" s="908"/>
      <c r="NXP120" s="908"/>
      <c r="NXQ120" s="908"/>
      <c r="NXR120" s="908"/>
      <c r="NXS120" s="908"/>
      <c r="NXT120" s="908"/>
      <c r="NXU120" s="908"/>
      <c r="NXV120" s="908"/>
      <c r="NXW120" s="908"/>
      <c r="NXX120" s="908"/>
      <c r="NXY120" s="908"/>
      <c r="NXZ120" s="908"/>
      <c r="NYA120" s="908"/>
      <c r="NYB120" s="908"/>
      <c r="NYC120" s="908"/>
      <c r="NYD120" s="908"/>
      <c r="NYE120" s="908"/>
      <c r="NYF120" s="908"/>
      <c r="NYG120" s="908"/>
      <c r="NYH120" s="908"/>
      <c r="NYI120" s="908"/>
      <c r="NYJ120" s="908"/>
      <c r="NYK120" s="908"/>
      <c r="NYL120" s="908"/>
      <c r="NYM120" s="908"/>
      <c r="NYN120" s="908"/>
      <c r="NYO120" s="908"/>
      <c r="NYP120" s="908"/>
      <c r="NYQ120" s="908"/>
      <c r="NYR120" s="908"/>
      <c r="NYS120" s="908"/>
      <c r="NYT120" s="908"/>
      <c r="NYU120" s="908"/>
      <c r="NYV120" s="908"/>
      <c r="NYW120" s="908"/>
      <c r="NYX120" s="908"/>
      <c r="NYY120" s="908"/>
      <c r="NYZ120" s="908"/>
      <c r="NZA120" s="908"/>
      <c r="NZB120" s="908"/>
      <c r="NZC120" s="908"/>
      <c r="NZD120" s="908"/>
      <c r="NZE120" s="908"/>
      <c r="NZF120" s="908"/>
      <c r="NZG120" s="908"/>
      <c r="NZH120" s="908"/>
      <c r="NZI120" s="908"/>
      <c r="NZJ120" s="908"/>
      <c r="NZK120" s="908"/>
      <c r="NZL120" s="908"/>
      <c r="NZM120" s="908"/>
      <c r="NZN120" s="908"/>
      <c r="NZO120" s="908"/>
      <c r="NZP120" s="908"/>
      <c r="NZQ120" s="908"/>
      <c r="NZR120" s="908"/>
      <c r="NZS120" s="908"/>
      <c r="NZT120" s="908"/>
      <c r="NZU120" s="908"/>
      <c r="NZV120" s="908"/>
      <c r="NZW120" s="908"/>
      <c r="NZX120" s="908"/>
      <c r="NZY120" s="908"/>
      <c r="NZZ120" s="908"/>
      <c r="OAA120" s="908"/>
      <c r="OAB120" s="908"/>
      <c r="OAC120" s="908"/>
      <c r="OAD120" s="908"/>
      <c r="OAE120" s="908"/>
      <c r="OAF120" s="908"/>
      <c r="OAG120" s="908"/>
      <c r="OAH120" s="908"/>
      <c r="OAI120" s="908"/>
      <c r="OAJ120" s="908"/>
      <c r="OAK120" s="908"/>
      <c r="OAL120" s="908"/>
      <c r="OAM120" s="908"/>
      <c r="OAN120" s="908"/>
      <c r="OAO120" s="908"/>
      <c r="OAP120" s="908"/>
      <c r="OAQ120" s="908"/>
      <c r="OAR120" s="908"/>
      <c r="OAS120" s="908"/>
      <c r="OAT120" s="908"/>
      <c r="OAU120" s="908"/>
      <c r="OAV120" s="908"/>
      <c r="OAW120" s="908"/>
      <c r="OAX120" s="908"/>
      <c r="OAY120" s="908"/>
      <c r="OAZ120" s="908"/>
      <c r="OBA120" s="908"/>
      <c r="OBB120" s="908"/>
      <c r="OBC120" s="908"/>
      <c r="OBD120" s="908"/>
      <c r="OBE120" s="908"/>
      <c r="OBF120" s="908"/>
      <c r="OBG120" s="908"/>
      <c r="OBH120" s="908"/>
      <c r="OBI120" s="908"/>
      <c r="OBJ120" s="908"/>
      <c r="OBK120" s="908"/>
      <c r="OBL120" s="908"/>
      <c r="OBM120" s="908"/>
      <c r="OBN120" s="908"/>
      <c r="OBO120" s="908"/>
      <c r="OBP120" s="908"/>
      <c r="OBQ120" s="908"/>
      <c r="OBR120" s="908"/>
      <c r="OBS120" s="908"/>
      <c r="OBT120" s="908"/>
      <c r="OBU120" s="908"/>
      <c r="OBV120" s="908"/>
      <c r="OBW120" s="908"/>
      <c r="OBX120" s="908"/>
      <c r="OBY120" s="908"/>
      <c r="OBZ120" s="908"/>
      <c r="OCA120" s="908"/>
      <c r="OCB120" s="908"/>
      <c r="OCC120" s="908"/>
      <c r="OCD120" s="908"/>
      <c r="OCE120" s="908"/>
      <c r="OCF120" s="908"/>
      <c r="OCG120" s="908"/>
      <c r="OCH120" s="908"/>
      <c r="OCI120" s="908"/>
      <c r="OCJ120" s="908"/>
      <c r="OCK120" s="908"/>
      <c r="OCL120" s="908"/>
      <c r="OCM120" s="908"/>
      <c r="OCN120" s="908"/>
      <c r="OCO120" s="908"/>
      <c r="OCP120" s="908"/>
      <c r="OCQ120" s="908"/>
      <c r="OCR120" s="908"/>
      <c r="OCS120" s="908"/>
      <c r="OCT120" s="908"/>
      <c r="OCU120" s="908"/>
      <c r="OCV120" s="908"/>
      <c r="OCW120" s="908"/>
      <c r="OCX120" s="908"/>
      <c r="OCY120" s="908"/>
      <c r="OCZ120" s="908"/>
      <c r="ODA120" s="908"/>
      <c r="ODB120" s="908"/>
      <c r="ODC120" s="908"/>
      <c r="ODD120" s="908"/>
      <c r="ODE120" s="908"/>
      <c r="ODF120" s="908"/>
      <c r="ODG120" s="908"/>
      <c r="ODH120" s="908"/>
      <c r="ODI120" s="908"/>
      <c r="ODJ120" s="908"/>
      <c r="ODK120" s="908"/>
      <c r="ODL120" s="908"/>
      <c r="ODM120" s="908"/>
      <c r="ODN120" s="908"/>
      <c r="ODO120" s="908"/>
      <c r="ODP120" s="908"/>
      <c r="ODQ120" s="908"/>
      <c r="ODR120" s="908"/>
      <c r="ODS120" s="908"/>
      <c r="ODT120" s="908"/>
      <c r="ODU120" s="908"/>
      <c r="ODV120" s="908"/>
      <c r="ODW120" s="908"/>
      <c r="ODX120" s="908"/>
      <c r="ODY120" s="908"/>
      <c r="ODZ120" s="908"/>
      <c r="OEA120" s="908"/>
      <c r="OEB120" s="908"/>
      <c r="OEC120" s="908"/>
      <c r="OED120" s="908"/>
      <c r="OEE120" s="908"/>
      <c r="OEF120" s="908"/>
      <c r="OEG120" s="908"/>
      <c r="OEH120" s="908"/>
      <c r="OEI120" s="908"/>
      <c r="OEJ120" s="908"/>
      <c r="OEK120" s="908"/>
      <c r="OEL120" s="908"/>
      <c r="OEM120" s="908"/>
      <c r="OEN120" s="908"/>
      <c r="OEO120" s="908"/>
      <c r="OEP120" s="908"/>
      <c r="OEQ120" s="908"/>
      <c r="OER120" s="908"/>
      <c r="OES120" s="908"/>
      <c r="OET120" s="908"/>
      <c r="OEU120" s="908"/>
      <c r="OEV120" s="908"/>
      <c r="OEW120" s="908"/>
      <c r="OEX120" s="908"/>
      <c r="OEY120" s="908"/>
      <c r="OEZ120" s="908"/>
      <c r="OFA120" s="908"/>
      <c r="OFB120" s="908"/>
      <c r="OFC120" s="908"/>
      <c r="OFD120" s="908"/>
      <c r="OFE120" s="908"/>
      <c r="OFF120" s="908"/>
      <c r="OFG120" s="908"/>
      <c r="OFH120" s="908"/>
      <c r="OFI120" s="908"/>
      <c r="OFJ120" s="908"/>
      <c r="OFK120" s="908"/>
      <c r="OFL120" s="908"/>
      <c r="OFM120" s="908"/>
      <c r="OFN120" s="908"/>
      <c r="OFO120" s="908"/>
      <c r="OFP120" s="908"/>
      <c r="OFQ120" s="908"/>
      <c r="OFR120" s="908"/>
      <c r="OFS120" s="908"/>
      <c r="OFT120" s="908"/>
      <c r="OFU120" s="908"/>
      <c r="OFV120" s="908"/>
      <c r="OFW120" s="908"/>
      <c r="OFX120" s="908"/>
      <c r="OFY120" s="908"/>
      <c r="OFZ120" s="908"/>
      <c r="OGA120" s="908"/>
      <c r="OGB120" s="908"/>
      <c r="OGC120" s="908"/>
      <c r="OGD120" s="908"/>
      <c r="OGE120" s="908"/>
      <c r="OGF120" s="908"/>
      <c r="OGG120" s="908"/>
      <c r="OGH120" s="908"/>
      <c r="OGI120" s="908"/>
      <c r="OGJ120" s="908"/>
      <c r="OGK120" s="908"/>
      <c r="OGL120" s="908"/>
      <c r="OGM120" s="908"/>
      <c r="OGN120" s="908"/>
      <c r="OGO120" s="908"/>
      <c r="OGP120" s="908"/>
      <c r="OGQ120" s="908"/>
      <c r="OGR120" s="908"/>
      <c r="OGS120" s="908"/>
      <c r="OGT120" s="908"/>
      <c r="OGU120" s="908"/>
      <c r="OGV120" s="908"/>
      <c r="OGW120" s="908"/>
      <c r="OGX120" s="908"/>
      <c r="OGY120" s="908"/>
      <c r="OGZ120" s="908"/>
      <c r="OHA120" s="908"/>
      <c r="OHB120" s="908"/>
      <c r="OHC120" s="908"/>
      <c r="OHD120" s="908"/>
      <c r="OHE120" s="908"/>
      <c r="OHF120" s="908"/>
      <c r="OHG120" s="908"/>
      <c r="OHH120" s="908"/>
      <c r="OHI120" s="908"/>
      <c r="OHJ120" s="908"/>
      <c r="OHK120" s="908"/>
      <c r="OHL120" s="908"/>
      <c r="OHM120" s="908"/>
      <c r="OHN120" s="908"/>
      <c r="OHO120" s="908"/>
      <c r="OHP120" s="908"/>
      <c r="OHQ120" s="908"/>
      <c r="OHR120" s="908"/>
      <c r="OHS120" s="908"/>
      <c r="OHT120" s="908"/>
      <c r="OHU120" s="908"/>
      <c r="OHV120" s="908"/>
      <c r="OHW120" s="908"/>
      <c r="OHX120" s="908"/>
      <c r="OHY120" s="908"/>
      <c r="OHZ120" s="908"/>
      <c r="OIA120" s="908"/>
      <c r="OIB120" s="908"/>
      <c r="OIC120" s="908"/>
      <c r="OID120" s="908"/>
      <c r="OIE120" s="908"/>
      <c r="OIF120" s="908"/>
      <c r="OIG120" s="908"/>
      <c r="OIH120" s="908"/>
      <c r="OII120" s="908"/>
      <c r="OIJ120" s="908"/>
      <c r="OIK120" s="908"/>
      <c r="OIL120" s="908"/>
      <c r="OIM120" s="908"/>
      <c r="OIN120" s="908"/>
      <c r="OIO120" s="908"/>
      <c r="OIP120" s="908"/>
      <c r="OIQ120" s="908"/>
      <c r="OIR120" s="908"/>
      <c r="OIS120" s="908"/>
      <c r="OIT120" s="908"/>
      <c r="OIU120" s="908"/>
      <c r="OIV120" s="908"/>
      <c r="OIW120" s="908"/>
      <c r="OIX120" s="908"/>
      <c r="OIY120" s="908"/>
      <c r="OIZ120" s="908"/>
      <c r="OJA120" s="908"/>
      <c r="OJB120" s="908"/>
      <c r="OJC120" s="908"/>
      <c r="OJD120" s="908"/>
      <c r="OJE120" s="908"/>
      <c r="OJF120" s="908"/>
      <c r="OJG120" s="908"/>
      <c r="OJH120" s="908"/>
      <c r="OJI120" s="908"/>
      <c r="OJJ120" s="908"/>
      <c r="OJK120" s="908"/>
      <c r="OJL120" s="908"/>
      <c r="OJM120" s="908"/>
      <c r="OJN120" s="908"/>
      <c r="OJO120" s="908"/>
      <c r="OJP120" s="908"/>
      <c r="OJQ120" s="908"/>
      <c r="OJR120" s="908"/>
      <c r="OJS120" s="908"/>
      <c r="OJT120" s="908"/>
      <c r="OJU120" s="908"/>
      <c r="OJV120" s="908"/>
      <c r="OJW120" s="908"/>
      <c r="OJX120" s="908"/>
      <c r="OJY120" s="908"/>
      <c r="OJZ120" s="908"/>
      <c r="OKA120" s="908"/>
      <c r="OKB120" s="908"/>
      <c r="OKC120" s="908"/>
      <c r="OKD120" s="908"/>
      <c r="OKE120" s="908"/>
      <c r="OKF120" s="908"/>
      <c r="OKG120" s="908"/>
      <c r="OKH120" s="908"/>
      <c r="OKI120" s="908"/>
      <c r="OKJ120" s="908"/>
      <c r="OKK120" s="908"/>
      <c r="OKL120" s="908"/>
      <c r="OKM120" s="908"/>
      <c r="OKN120" s="908"/>
      <c r="OKO120" s="908"/>
      <c r="OKP120" s="908"/>
      <c r="OKQ120" s="908"/>
      <c r="OKR120" s="908"/>
      <c r="OKS120" s="908"/>
      <c r="OKT120" s="908"/>
      <c r="OKU120" s="908"/>
      <c r="OKV120" s="908"/>
      <c r="OKW120" s="908"/>
      <c r="OKX120" s="908"/>
      <c r="OKY120" s="908"/>
      <c r="OKZ120" s="908"/>
      <c r="OLA120" s="908"/>
      <c r="OLB120" s="908"/>
      <c r="OLC120" s="908"/>
      <c r="OLD120" s="908"/>
      <c r="OLE120" s="908"/>
      <c r="OLF120" s="908"/>
      <c r="OLG120" s="908"/>
      <c r="OLH120" s="908"/>
      <c r="OLI120" s="908"/>
      <c r="OLJ120" s="908"/>
      <c r="OLK120" s="908"/>
      <c r="OLL120" s="908"/>
      <c r="OLM120" s="908"/>
      <c r="OLN120" s="908"/>
      <c r="OLO120" s="908"/>
      <c r="OLP120" s="908"/>
      <c r="OLQ120" s="908"/>
      <c r="OLR120" s="908"/>
      <c r="OLS120" s="908"/>
      <c r="OLT120" s="908"/>
      <c r="OLU120" s="908"/>
      <c r="OLV120" s="908"/>
      <c r="OLW120" s="908"/>
      <c r="OLX120" s="908"/>
      <c r="OLY120" s="908"/>
      <c r="OLZ120" s="908"/>
      <c r="OMA120" s="908"/>
      <c r="OMB120" s="908"/>
      <c r="OMC120" s="908"/>
      <c r="OMD120" s="908"/>
      <c r="OME120" s="908"/>
      <c r="OMF120" s="908"/>
      <c r="OMG120" s="908"/>
      <c r="OMH120" s="908"/>
      <c r="OMI120" s="908"/>
      <c r="OMJ120" s="908"/>
      <c r="OMK120" s="908"/>
      <c r="OML120" s="908"/>
      <c r="OMM120" s="908"/>
      <c r="OMN120" s="908"/>
      <c r="OMO120" s="908"/>
      <c r="OMP120" s="908"/>
      <c r="OMQ120" s="908"/>
      <c r="OMR120" s="908"/>
      <c r="OMS120" s="908"/>
      <c r="OMT120" s="908"/>
      <c r="OMU120" s="908"/>
      <c r="OMV120" s="908"/>
      <c r="OMW120" s="908"/>
      <c r="OMX120" s="908"/>
      <c r="OMY120" s="908"/>
      <c r="OMZ120" s="908"/>
      <c r="ONA120" s="908"/>
      <c r="ONB120" s="908"/>
      <c r="ONC120" s="908"/>
      <c r="OND120" s="908"/>
      <c r="ONE120" s="908"/>
      <c r="ONF120" s="908"/>
      <c r="ONG120" s="908"/>
      <c r="ONH120" s="908"/>
      <c r="ONI120" s="908"/>
      <c r="ONJ120" s="908"/>
      <c r="ONK120" s="908"/>
      <c r="ONL120" s="908"/>
      <c r="ONM120" s="908"/>
      <c r="ONN120" s="908"/>
      <c r="ONO120" s="908"/>
      <c r="ONP120" s="908"/>
      <c r="ONQ120" s="908"/>
      <c r="ONR120" s="908"/>
      <c r="ONS120" s="908"/>
      <c r="ONT120" s="908"/>
      <c r="ONU120" s="908"/>
      <c r="ONV120" s="908"/>
      <c r="ONW120" s="908"/>
      <c r="ONX120" s="908"/>
      <c r="ONY120" s="908"/>
      <c r="ONZ120" s="908"/>
      <c r="OOA120" s="908"/>
      <c r="OOB120" s="908"/>
      <c r="OOC120" s="908"/>
      <c r="OOD120" s="908"/>
      <c r="OOE120" s="908"/>
      <c r="OOF120" s="908"/>
      <c r="OOG120" s="908"/>
      <c r="OOH120" s="908"/>
      <c r="OOI120" s="908"/>
      <c r="OOJ120" s="908"/>
      <c r="OOK120" s="908"/>
      <c r="OOL120" s="908"/>
      <c r="OOM120" s="908"/>
      <c r="OON120" s="908"/>
      <c r="OOO120" s="908"/>
      <c r="OOP120" s="908"/>
      <c r="OOQ120" s="908"/>
      <c r="OOR120" s="908"/>
      <c r="OOS120" s="908"/>
      <c r="OOT120" s="908"/>
      <c r="OOU120" s="908"/>
      <c r="OOV120" s="908"/>
      <c r="OOW120" s="908"/>
      <c r="OOX120" s="908"/>
      <c r="OOY120" s="908"/>
      <c r="OOZ120" s="908"/>
      <c r="OPA120" s="908"/>
      <c r="OPB120" s="908"/>
      <c r="OPC120" s="908"/>
      <c r="OPD120" s="908"/>
      <c r="OPE120" s="908"/>
      <c r="OPF120" s="908"/>
      <c r="OPG120" s="908"/>
      <c r="OPH120" s="908"/>
      <c r="OPI120" s="908"/>
      <c r="OPJ120" s="908"/>
      <c r="OPK120" s="908"/>
      <c r="OPL120" s="908"/>
      <c r="OPM120" s="908"/>
      <c r="OPN120" s="908"/>
      <c r="OPO120" s="908"/>
      <c r="OPP120" s="908"/>
      <c r="OPQ120" s="908"/>
      <c r="OPR120" s="908"/>
      <c r="OPS120" s="908"/>
      <c r="OPT120" s="908"/>
      <c r="OPU120" s="908"/>
      <c r="OPV120" s="908"/>
      <c r="OPW120" s="908"/>
      <c r="OPX120" s="908"/>
      <c r="OPY120" s="908"/>
      <c r="OPZ120" s="908"/>
      <c r="OQA120" s="908"/>
      <c r="OQB120" s="908"/>
      <c r="OQC120" s="908"/>
      <c r="OQD120" s="908"/>
      <c r="OQE120" s="908"/>
      <c r="OQF120" s="908"/>
      <c r="OQG120" s="908"/>
      <c r="OQH120" s="908"/>
      <c r="OQI120" s="908"/>
      <c r="OQJ120" s="908"/>
      <c r="OQK120" s="908"/>
      <c r="OQL120" s="908"/>
      <c r="OQM120" s="908"/>
      <c r="OQN120" s="908"/>
      <c r="OQO120" s="908"/>
      <c r="OQP120" s="908"/>
      <c r="OQQ120" s="908"/>
      <c r="OQR120" s="908"/>
      <c r="OQS120" s="908"/>
      <c r="OQT120" s="908"/>
      <c r="OQU120" s="908"/>
      <c r="OQV120" s="908"/>
      <c r="OQW120" s="908"/>
      <c r="OQX120" s="908"/>
      <c r="OQY120" s="908"/>
      <c r="OQZ120" s="908"/>
      <c r="ORA120" s="908"/>
      <c r="ORB120" s="908"/>
      <c r="ORC120" s="908"/>
      <c r="ORD120" s="908"/>
      <c r="ORE120" s="908"/>
      <c r="ORF120" s="908"/>
      <c r="ORG120" s="908"/>
      <c r="ORH120" s="908"/>
      <c r="ORI120" s="908"/>
      <c r="ORJ120" s="908"/>
      <c r="ORK120" s="908"/>
      <c r="ORL120" s="908"/>
      <c r="ORM120" s="908"/>
      <c r="ORN120" s="908"/>
      <c r="ORO120" s="908"/>
      <c r="ORP120" s="908"/>
      <c r="ORQ120" s="908"/>
      <c r="ORR120" s="908"/>
      <c r="ORS120" s="908"/>
      <c r="ORT120" s="908"/>
      <c r="ORU120" s="908"/>
      <c r="ORV120" s="908"/>
      <c r="ORW120" s="908"/>
      <c r="ORX120" s="908"/>
      <c r="ORY120" s="908"/>
      <c r="ORZ120" s="908"/>
      <c r="OSA120" s="908"/>
      <c r="OSB120" s="908"/>
      <c r="OSC120" s="908"/>
      <c r="OSD120" s="908"/>
      <c r="OSE120" s="908"/>
      <c r="OSF120" s="908"/>
      <c r="OSG120" s="908"/>
      <c r="OSH120" s="908"/>
      <c r="OSI120" s="908"/>
      <c r="OSJ120" s="908"/>
      <c r="OSK120" s="908"/>
      <c r="OSL120" s="908"/>
      <c r="OSM120" s="908"/>
      <c r="OSN120" s="908"/>
      <c r="OSO120" s="908"/>
      <c r="OSP120" s="908"/>
      <c r="OSQ120" s="908"/>
      <c r="OSR120" s="908"/>
      <c r="OSS120" s="908"/>
      <c r="OST120" s="908"/>
      <c r="OSU120" s="908"/>
      <c r="OSV120" s="908"/>
      <c r="OSW120" s="908"/>
      <c r="OSX120" s="908"/>
      <c r="OSY120" s="908"/>
      <c r="OSZ120" s="908"/>
      <c r="OTA120" s="908"/>
      <c r="OTB120" s="908"/>
      <c r="OTC120" s="908"/>
      <c r="OTD120" s="908"/>
      <c r="OTE120" s="908"/>
      <c r="OTF120" s="908"/>
      <c r="OTG120" s="908"/>
      <c r="OTH120" s="908"/>
      <c r="OTI120" s="908"/>
      <c r="OTJ120" s="908"/>
      <c r="OTK120" s="908"/>
      <c r="OTL120" s="908"/>
      <c r="OTM120" s="908"/>
      <c r="OTN120" s="908"/>
      <c r="OTO120" s="908"/>
      <c r="OTP120" s="908"/>
      <c r="OTQ120" s="908"/>
      <c r="OTR120" s="908"/>
      <c r="OTS120" s="908"/>
      <c r="OTT120" s="908"/>
      <c r="OTU120" s="908"/>
      <c r="OTV120" s="908"/>
      <c r="OTW120" s="908"/>
      <c r="OTX120" s="908"/>
      <c r="OTY120" s="908"/>
      <c r="OTZ120" s="908"/>
      <c r="OUA120" s="908"/>
      <c r="OUB120" s="908"/>
      <c r="OUC120" s="908"/>
      <c r="OUD120" s="908"/>
      <c r="OUE120" s="908"/>
      <c r="OUF120" s="908"/>
      <c r="OUG120" s="908"/>
      <c r="OUH120" s="908"/>
      <c r="OUI120" s="908"/>
      <c r="OUJ120" s="908"/>
      <c r="OUK120" s="908"/>
      <c r="OUL120" s="908"/>
      <c r="OUM120" s="908"/>
      <c r="OUN120" s="908"/>
      <c r="OUO120" s="908"/>
      <c r="OUP120" s="908"/>
      <c r="OUQ120" s="908"/>
      <c r="OUR120" s="908"/>
      <c r="OUS120" s="908"/>
      <c r="OUT120" s="908"/>
      <c r="OUU120" s="908"/>
      <c r="OUV120" s="908"/>
      <c r="OUW120" s="908"/>
      <c r="OUX120" s="908"/>
      <c r="OUY120" s="908"/>
      <c r="OUZ120" s="908"/>
      <c r="OVA120" s="908"/>
      <c r="OVB120" s="908"/>
      <c r="OVC120" s="908"/>
      <c r="OVD120" s="908"/>
      <c r="OVE120" s="908"/>
      <c r="OVF120" s="908"/>
      <c r="OVG120" s="908"/>
      <c r="OVH120" s="908"/>
      <c r="OVI120" s="908"/>
      <c r="OVJ120" s="908"/>
      <c r="OVK120" s="908"/>
      <c r="OVL120" s="908"/>
      <c r="OVM120" s="908"/>
      <c r="OVN120" s="908"/>
      <c r="OVO120" s="908"/>
      <c r="OVP120" s="908"/>
      <c r="OVQ120" s="908"/>
      <c r="OVR120" s="908"/>
      <c r="OVS120" s="908"/>
      <c r="OVT120" s="908"/>
      <c r="OVU120" s="908"/>
      <c r="OVV120" s="908"/>
      <c r="OVW120" s="908"/>
      <c r="OVX120" s="908"/>
      <c r="OVY120" s="908"/>
      <c r="OVZ120" s="908"/>
      <c r="OWA120" s="908"/>
      <c r="OWB120" s="908"/>
      <c r="OWC120" s="908"/>
      <c r="OWD120" s="908"/>
      <c r="OWE120" s="908"/>
      <c r="OWF120" s="908"/>
      <c r="OWG120" s="908"/>
      <c r="OWH120" s="908"/>
      <c r="OWI120" s="908"/>
      <c r="OWJ120" s="908"/>
      <c r="OWK120" s="908"/>
      <c r="OWL120" s="908"/>
      <c r="OWM120" s="908"/>
      <c r="OWN120" s="908"/>
      <c r="OWO120" s="908"/>
      <c r="OWP120" s="908"/>
      <c r="OWQ120" s="908"/>
      <c r="OWR120" s="908"/>
      <c r="OWS120" s="908"/>
      <c r="OWT120" s="908"/>
      <c r="OWU120" s="908"/>
      <c r="OWV120" s="908"/>
      <c r="OWW120" s="908"/>
      <c r="OWX120" s="908"/>
      <c r="OWY120" s="908"/>
      <c r="OWZ120" s="908"/>
      <c r="OXA120" s="908"/>
      <c r="OXB120" s="908"/>
      <c r="OXC120" s="908"/>
      <c r="OXD120" s="908"/>
      <c r="OXE120" s="908"/>
      <c r="OXF120" s="908"/>
      <c r="OXG120" s="908"/>
      <c r="OXH120" s="908"/>
      <c r="OXI120" s="908"/>
      <c r="OXJ120" s="908"/>
      <c r="OXK120" s="908"/>
      <c r="OXL120" s="908"/>
      <c r="OXM120" s="908"/>
      <c r="OXN120" s="908"/>
      <c r="OXO120" s="908"/>
      <c r="OXP120" s="908"/>
      <c r="OXQ120" s="908"/>
      <c r="OXR120" s="908"/>
      <c r="OXS120" s="908"/>
      <c r="OXT120" s="908"/>
      <c r="OXU120" s="908"/>
      <c r="OXV120" s="908"/>
      <c r="OXW120" s="908"/>
      <c r="OXX120" s="908"/>
      <c r="OXY120" s="908"/>
      <c r="OXZ120" s="908"/>
      <c r="OYA120" s="908"/>
      <c r="OYB120" s="908"/>
      <c r="OYC120" s="908"/>
      <c r="OYD120" s="908"/>
      <c r="OYE120" s="908"/>
      <c r="OYF120" s="908"/>
      <c r="OYG120" s="908"/>
      <c r="OYH120" s="908"/>
      <c r="OYI120" s="908"/>
      <c r="OYJ120" s="908"/>
      <c r="OYK120" s="908"/>
      <c r="OYL120" s="908"/>
      <c r="OYM120" s="908"/>
      <c r="OYN120" s="908"/>
      <c r="OYO120" s="908"/>
      <c r="OYP120" s="908"/>
      <c r="OYQ120" s="908"/>
      <c r="OYR120" s="908"/>
      <c r="OYS120" s="908"/>
      <c r="OYT120" s="908"/>
      <c r="OYU120" s="908"/>
      <c r="OYV120" s="908"/>
      <c r="OYW120" s="908"/>
      <c r="OYX120" s="908"/>
      <c r="OYY120" s="908"/>
      <c r="OYZ120" s="908"/>
      <c r="OZA120" s="908"/>
      <c r="OZB120" s="908"/>
      <c r="OZC120" s="908"/>
      <c r="OZD120" s="908"/>
      <c r="OZE120" s="908"/>
      <c r="OZF120" s="908"/>
      <c r="OZG120" s="908"/>
      <c r="OZH120" s="908"/>
      <c r="OZI120" s="908"/>
      <c r="OZJ120" s="908"/>
      <c r="OZK120" s="908"/>
      <c r="OZL120" s="908"/>
      <c r="OZM120" s="908"/>
      <c r="OZN120" s="908"/>
      <c r="OZO120" s="908"/>
      <c r="OZP120" s="908"/>
      <c r="OZQ120" s="908"/>
      <c r="OZR120" s="908"/>
      <c r="OZS120" s="908"/>
      <c r="OZT120" s="908"/>
      <c r="OZU120" s="908"/>
      <c r="OZV120" s="908"/>
      <c r="OZW120" s="908"/>
      <c r="OZX120" s="908"/>
      <c r="OZY120" s="908"/>
      <c r="OZZ120" s="908"/>
      <c r="PAA120" s="908"/>
      <c r="PAB120" s="908"/>
      <c r="PAC120" s="908"/>
      <c r="PAD120" s="908"/>
      <c r="PAE120" s="908"/>
      <c r="PAF120" s="908"/>
      <c r="PAG120" s="908"/>
      <c r="PAH120" s="908"/>
      <c r="PAI120" s="908"/>
      <c r="PAJ120" s="908"/>
      <c r="PAK120" s="908"/>
      <c r="PAL120" s="908"/>
      <c r="PAM120" s="908"/>
      <c r="PAN120" s="908"/>
      <c r="PAO120" s="908"/>
      <c r="PAP120" s="908"/>
      <c r="PAQ120" s="908"/>
      <c r="PAR120" s="908"/>
      <c r="PAS120" s="908"/>
      <c r="PAT120" s="908"/>
      <c r="PAU120" s="908"/>
      <c r="PAV120" s="908"/>
      <c r="PAW120" s="908"/>
      <c r="PAX120" s="908"/>
      <c r="PAY120" s="908"/>
      <c r="PAZ120" s="908"/>
      <c r="PBA120" s="908"/>
      <c r="PBB120" s="908"/>
      <c r="PBC120" s="908"/>
      <c r="PBD120" s="908"/>
      <c r="PBE120" s="908"/>
      <c r="PBF120" s="908"/>
      <c r="PBG120" s="908"/>
      <c r="PBH120" s="908"/>
      <c r="PBI120" s="908"/>
      <c r="PBJ120" s="908"/>
      <c r="PBK120" s="908"/>
      <c r="PBL120" s="908"/>
      <c r="PBM120" s="908"/>
      <c r="PBN120" s="908"/>
      <c r="PBO120" s="908"/>
      <c r="PBP120" s="908"/>
      <c r="PBQ120" s="908"/>
      <c r="PBR120" s="908"/>
      <c r="PBS120" s="908"/>
      <c r="PBT120" s="908"/>
      <c r="PBU120" s="908"/>
      <c r="PBV120" s="908"/>
      <c r="PBW120" s="908"/>
      <c r="PBX120" s="908"/>
      <c r="PBY120" s="908"/>
      <c r="PBZ120" s="908"/>
      <c r="PCA120" s="908"/>
      <c r="PCB120" s="908"/>
      <c r="PCC120" s="908"/>
      <c r="PCD120" s="908"/>
      <c r="PCE120" s="908"/>
      <c r="PCF120" s="908"/>
      <c r="PCG120" s="908"/>
      <c r="PCH120" s="908"/>
      <c r="PCI120" s="908"/>
      <c r="PCJ120" s="908"/>
      <c r="PCK120" s="908"/>
      <c r="PCL120" s="908"/>
      <c r="PCM120" s="908"/>
      <c r="PCN120" s="908"/>
      <c r="PCO120" s="908"/>
      <c r="PCP120" s="908"/>
      <c r="PCQ120" s="908"/>
      <c r="PCR120" s="908"/>
      <c r="PCS120" s="908"/>
      <c r="PCT120" s="908"/>
      <c r="PCU120" s="908"/>
      <c r="PCV120" s="908"/>
      <c r="PCW120" s="908"/>
      <c r="PCX120" s="908"/>
      <c r="PCY120" s="908"/>
      <c r="PCZ120" s="908"/>
      <c r="PDA120" s="908"/>
      <c r="PDB120" s="908"/>
      <c r="PDC120" s="908"/>
      <c r="PDD120" s="908"/>
      <c r="PDE120" s="908"/>
      <c r="PDF120" s="908"/>
      <c r="PDG120" s="908"/>
      <c r="PDH120" s="908"/>
      <c r="PDI120" s="908"/>
      <c r="PDJ120" s="908"/>
      <c r="PDK120" s="908"/>
      <c r="PDL120" s="908"/>
      <c r="PDM120" s="908"/>
      <c r="PDN120" s="908"/>
      <c r="PDO120" s="908"/>
      <c r="PDP120" s="908"/>
      <c r="PDQ120" s="908"/>
      <c r="PDR120" s="908"/>
      <c r="PDS120" s="908"/>
      <c r="PDT120" s="908"/>
      <c r="PDU120" s="908"/>
      <c r="PDV120" s="908"/>
      <c r="PDW120" s="908"/>
      <c r="PDX120" s="908"/>
      <c r="PDY120" s="908"/>
      <c r="PDZ120" s="908"/>
      <c r="PEA120" s="908"/>
      <c r="PEB120" s="908"/>
      <c r="PEC120" s="908"/>
      <c r="PED120" s="908"/>
      <c r="PEE120" s="908"/>
      <c r="PEF120" s="908"/>
      <c r="PEG120" s="908"/>
      <c r="PEH120" s="908"/>
      <c r="PEI120" s="908"/>
      <c r="PEJ120" s="908"/>
      <c r="PEK120" s="908"/>
      <c r="PEL120" s="908"/>
      <c r="PEM120" s="908"/>
      <c r="PEN120" s="908"/>
      <c r="PEO120" s="908"/>
      <c r="PEP120" s="908"/>
      <c r="PEQ120" s="908"/>
      <c r="PER120" s="908"/>
      <c r="PES120" s="908"/>
      <c r="PET120" s="908"/>
      <c r="PEU120" s="908"/>
      <c r="PEV120" s="908"/>
      <c r="PEW120" s="908"/>
      <c r="PEX120" s="908"/>
      <c r="PEY120" s="908"/>
      <c r="PEZ120" s="908"/>
      <c r="PFA120" s="908"/>
      <c r="PFB120" s="908"/>
      <c r="PFC120" s="908"/>
      <c r="PFD120" s="908"/>
      <c r="PFE120" s="908"/>
      <c r="PFF120" s="908"/>
      <c r="PFG120" s="908"/>
      <c r="PFH120" s="908"/>
      <c r="PFI120" s="908"/>
      <c r="PFJ120" s="908"/>
      <c r="PFK120" s="908"/>
      <c r="PFL120" s="908"/>
      <c r="PFM120" s="908"/>
      <c r="PFN120" s="908"/>
      <c r="PFO120" s="908"/>
      <c r="PFP120" s="908"/>
      <c r="PFQ120" s="908"/>
      <c r="PFR120" s="908"/>
      <c r="PFS120" s="908"/>
      <c r="PFT120" s="908"/>
      <c r="PFU120" s="908"/>
      <c r="PFV120" s="908"/>
      <c r="PFW120" s="908"/>
      <c r="PFX120" s="908"/>
      <c r="PFY120" s="908"/>
      <c r="PFZ120" s="908"/>
      <c r="PGA120" s="908"/>
      <c r="PGB120" s="908"/>
      <c r="PGC120" s="908"/>
      <c r="PGD120" s="908"/>
      <c r="PGE120" s="908"/>
      <c r="PGF120" s="908"/>
      <c r="PGG120" s="908"/>
      <c r="PGH120" s="908"/>
      <c r="PGI120" s="908"/>
      <c r="PGJ120" s="908"/>
      <c r="PGK120" s="908"/>
      <c r="PGL120" s="908"/>
      <c r="PGM120" s="908"/>
      <c r="PGN120" s="908"/>
      <c r="PGO120" s="908"/>
      <c r="PGP120" s="908"/>
      <c r="PGQ120" s="908"/>
      <c r="PGR120" s="908"/>
      <c r="PGS120" s="908"/>
      <c r="PGT120" s="908"/>
      <c r="PGU120" s="908"/>
      <c r="PGV120" s="908"/>
      <c r="PGW120" s="908"/>
      <c r="PGX120" s="908"/>
      <c r="PGY120" s="908"/>
      <c r="PGZ120" s="908"/>
      <c r="PHA120" s="908"/>
      <c r="PHB120" s="908"/>
      <c r="PHC120" s="908"/>
      <c r="PHD120" s="908"/>
      <c r="PHE120" s="908"/>
      <c r="PHF120" s="908"/>
      <c r="PHG120" s="908"/>
      <c r="PHH120" s="908"/>
      <c r="PHI120" s="908"/>
      <c r="PHJ120" s="908"/>
      <c r="PHK120" s="908"/>
      <c r="PHL120" s="908"/>
      <c r="PHM120" s="908"/>
      <c r="PHN120" s="908"/>
      <c r="PHO120" s="908"/>
      <c r="PHP120" s="908"/>
      <c r="PHQ120" s="908"/>
      <c r="PHR120" s="908"/>
      <c r="PHS120" s="908"/>
      <c r="PHT120" s="908"/>
      <c r="PHU120" s="908"/>
      <c r="PHV120" s="908"/>
      <c r="PHW120" s="908"/>
      <c r="PHX120" s="908"/>
      <c r="PHY120" s="908"/>
      <c r="PHZ120" s="908"/>
      <c r="PIA120" s="908"/>
      <c r="PIB120" s="908"/>
      <c r="PIC120" s="908"/>
      <c r="PID120" s="908"/>
      <c r="PIE120" s="908"/>
      <c r="PIF120" s="908"/>
      <c r="PIG120" s="908"/>
      <c r="PIH120" s="908"/>
      <c r="PII120" s="908"/>
      <c r="PIJ120" s="908"/>
      <c r="PIK120" s="908"/>
      <c r="PIL120" s="908"/>
      <c r="PIM120" s="908"/>
      <c r="PIN120" s="908"/>
      <c r="PIO120" s="908"/>
      <c r="PIP120" s="908"/>
      <c r="PIQ120" s="908"/>
      <c r="PIR120" s="908"/>
      <c r="PIS120" s="908"/>
      <c r="PIT120" s="908"/>
      <c r="PIU120" s="908"/>
      <c r="PIV120" s="908"/>
      <c r="PIW120" s="908"/>
      <c r="PIX120" s="908"/>
      <c r="PIY120" s="908"/>
      <c r="PIZ120" s="908"/>
      <c r="PJA120" s="908"/>
      <c r="PJB120" s="908"/>
      <c r="PJC120" s="908"/>
      <c r="PJD120" s="908"/>
      <c r="PJE120" s="908"/>
      <c r="PJF120" s="908"/>
      <c r="PJG120" s="908"/>
      <c r="PJH120" s="908"/>
      <c r="PJI120" s="908"/>
      <c r="PJJ120" s="908"/>
      <c r="PJK120" s="908"/>
      <c r="PJL120" s="908"/>
      <c r="PJM120" s="908"/>
      <c r="PJN120" s="908"/>
      <c r="PJO120" s="908"/>
      <c r="PJP120" s="908"/>
      <c r="PJQ120" s="908"/>
      <c r="PJR120" s="908"/>
      <c r="PJS120" s="908"/>
      <c r="PJT120" s="908"/>
      <c r="PJU120" s="908"/>
      <c r="PJV120" s="908"/>
      <c r="PJW120" s="908"/>
      <c r="PJX120" s="908"/>
      <c r="PJY120" s="908"/>
      <c r="PJZ120" s="908"/>
      <c r="PKA120" s="908"/>
      <c r="PKB120" s="908"/>
      <c r="PKC120" s="908"/>
      <c r="PKD120" s="908"/>
      <c r="PKE120" s="908"/>
      <c r="PKF120" s="908"/>
      <c r="PKG120" s="908"/>
      <c r="PKH120" s="908"/>
      <c r="PKI120" s="908"/>
      <c r="PKJ120" s="908"/>
      <c r="PKK120" s="908"/>
      <c r="PKL120" s="908"/>
      <c r="PKM120" s="908"/>
      <c r="PKN120" s="908"/>
      <c r="PKO120" s="908"/>
      <c r="PKP120" s="908"/>
      <c r="PKQ120" s="908"/>
      <c r="PKR120" s="908"/>
      <c r="PKS120" s="908"/>
      <c r="PKT120" s="908"/>
      <c r="PKU120" s="908"/>
      <c r="PKV120" s="908"/>
      <c r="PKW120" s="908"/>
      <c r="PKX120" s="908"/>
      <c r="PKY120" s="908"/>
      <c r="PKZ120" s="908"/>
      <c r="PLA120" s="908"/>
      <c r="PLB120" s="908"/>
      <c r="PLC120" s="908"/>
      <c r="PLD120" s="908"/>
      <c r="PLE120" s="908"/>
      <c r="PLF120" s="908"/>
      <c r="PLG120" s="908"/>
      <c r="PLH120" s="908"/>
      <c r="PLI120" s="908"/>
      <c r="PLJ120" s="908"/>
      <c r="PLK120" s="908"/>
      <c r="PLL120" s="908"/>
      <c r="PLM120" s="908"/>
      <c r="PLN120" s="908"/>
      <c r="PLO120" s="908"/>
      <c r="PLP120" s="908"/>
      <c r="PLQ120" s="908"/>
      <c r="PLR120" s="908"/>
      <c r="PLS120" s="908"/>
      <c r="PLT120" s="908"/>
      <c r="PLU120" s="908"/>
      <c r="PLV120" s="908"/>
      <c r="PLW120" s="908"/>
      <c r="PLX120" s="908"/>
      <c r="PLY120" s="908"/>
      <c r="PLZ120" s="908"/>
      <c r="PMA120" s="908"/>
      <c r="PMB120" s="908"/>
      <c r="PMC120" s="908"/>
      <c r="PMD120" s="908"/>
      <c r="PME120" s="908"/>
      <c r="PMF120" s="908"/>
      <c r="PMG120" s="908"/>
      <c r="PMH120" s="908"/>
      <c r="PMI120" s="908"/>
      <c r="PMJ120" s="908"/>
      <c r="PMK120" s="908"/>
      <c r="PML120" s="908"/>
      <c r="PMM120" s="908"/>
      <c r="PMN120" s="908"/>
      <c r="PMO120" s="908"/>
      <c r="PMP120" s="908"/>
      <c r="PMQ120" s="908"/>
      <c r="PMR120" s="908"/>
      <c r="PMS120" s="908"/>
      <c r="PMT120" s="908"/>
      <c r="PMU120" s="908"/>
      <c r="PMV120" s="908"/>
      <c r="PMW120" s="908"/>
      <c r="PMX120" s="908"/>
      <c r="PMY120" s="908"/>
      <c r="PMZ120" s="908"/>
      <c r="PNA120" s="908"/>
      <c r="PNB120" s="908"/>
      <c r="PNC120" s="908"/>
      <c r="PND120" s="908"/>
      <c r="PNE120" s="908"/>
      <c r="PNF120" s="908"/>
      <c r="PNG120" s="908"/>
      <c r="PNH120" s="908"/>
      <c r="PNI120" s="908"/>
      <c r="PNJ120" s="908"/>
      <c r="PNK120" s="908"/>
      <c r="PNL120" s="908"/>
      <c r="PNM120" s="908"/>
      <c r="PNN120" s="908"/>
      <c r="PNO120" s="908"/>
      <c r="PNP120" s="908"/>
      <c r="PNQ120" s="908"/>
      <c r="PNR120" s="908"/>
      <c r="PNS120" s="908"/>
      <c r="PNT120" s="908"/>
      <c r="PNU120" s="908"/>
      <c r="PNV120" s="908"/>
      <c r="PNW120" s="908"/>
      <c r="PNX120" s="908"/>
      <c r="PNY120" s="908"/>
      <c r="PNZ120" s="908"/>
      <c r="POA120" s="908"/>
      <c r="POB120" s="908"/>
      <c r="POC120" s="908"/>
      <c r="POD120" s="908"/>
      <c r="POE120" s="908"/>
      <c r="POF120" s="908"/>
      <c r="POG120" s="908"/>
      <c r="POH120" s="908"/>
      <c r="POI120" s="908"/>
      <c r="POJ120" s="908"/>
      <c r="POK120" s="908"/>
      <c r="POL120" s="908"/>
      <c r="POM120" s="908"/>
      <c r="PON120" s="908"/>
      <c r="POO120" s="908"/>
      <c r="POP120" s="908"/>
      <c r="POQ120" s="908"/>
      <c r="POR120" s="908"/>
      <c r="POS120" s="908"/>
      <c r="POT120" s="908"/>
      <c r="POU120" s="908"/>
      <c r="POV120" s="908"/>
      <c r="POW120" s="908"/>
      <c r="POX120" s="908"/>
      <c r="POY120" s="908"/>
      <c r="POZ120" s="908"/>
      <c r="PPA120" s="908"/>
      <c r="PPB120" s="908"/>
      <c r="PPC120" s="908"/>
      <c r="PPD120" s="908"/>
      <c r="PPE120" s="908"/>
      <c r="PPF120" s="908"/>
      <c r="PPG120" s="908"/>
      <c r="PPH120" s="908"/>
      <c r="PPI120" s="908"/>
      <c r="PPJ120" s="908"/>
      <c r="PPK120" s="908"/>
      <c r="PPL120" s="908"/>
      <c r="PPM120" s="908"/>
      <c r="PPN120" s="908"/>
      <c r="PPO120" s="908"/>
      <c r="PPP120" s="908"/>
      <c r="PPQ120" s="908"/>
      <c r="PPR120" s="908"/>
      <c r="PPS120" s="908"/>
      <c r="PPT120" s="908"/>
      <c r="PPU120" s="908"/>
      <c r="PPV120" s="908"/>
      <c r="PPW120" s="908"/>
      <c r="PPX120" s="908"/>
      <c r="PPY120" s="908"/>
      <c r="PPZ120" s="908"/>
      <c r="PQA120" s="908"/>
      <c r="PQB120" s="908"/>
      <c r="PQC120" s="908"/>
      <c r="PQD120" s="908"/>
      <c r="PQE120" s="908"/>
      <c r="PQF120" s="908"/>
      <c r="PQG120" s="908"/>
      <c r="PQH120" s="908"/>
      <c r="PQI120" s="908"/>
      <c r="PQJ120" s="908"/>
      <c r="PQK120" s="908"/>
      <c r="PQL120" s="908"/>
      <c r="PQM120" s="908"/>
      <c r="PQN120" s="908"/>
      <c r="PQO120" s="908"/>
      <c r="PQP120" s="908"/>
      <c r="PQQ120" s="908"/>
      <c r="PQR120" s="908"/>
      <c r="PQS120" s="908"/>
      <c r="PQT120" s="908"/>
      <c r="PQU120" s="908"/>
      <c r="PQV120" s="908"/>
      <c r="PQW120" s="908"/>
      <c r="PQX120" s="908"/>
      <c r="PQY120" s="908"/>
      <c r="PQZ120" s="908"/>
      <c r="PRA120" s="908"/>
      <c r="PRB120" s="908"/>
      <c r="PRC120" s="908"/>
      <c r="PRD120" s="908"/>
      <c r="PRE120" s="908"/>
      <c r="PRF120" s="908"/>
      <c r="PRG120" s="908"/>
      <c r="PRH120" s="908"/>
      <c r="PRI120" s="908"/>
      <c r="PRJ120" s="908"/>
      <c r="PRK120" s="908"/>
      <c r="PRL120" s="908"/>
      <c r="PRM120" s="908"/>
      <c r="PRN120" s="908"/>
      <c r="PRO120" s="908"/>
      <c r="PRP120" s="908"/>
      <c r="PRQ120" s="908"/>
      <c r="PRR120" s="908"/>
      <c r="PRS120" s="908"/>
      <c r="PRT120" s="908"/>
      <c r="PRU120" s="908"/>
      <c r="PRV120" s="908"/>
      <c r="PRW120" s="908"/>
      <c r="PRX120" s="908"/>
      <c r="PRY120" s="908"/>
      <c r="PRZ120" s="908"/>
      <c r="PSA120" s="908"/>
      <c r="PSB120" s="908"/>
      <c r="PSC120" s="908"/>
      <c r="PSD120" s="908"/>
      <c r="PSE120" s="908"/>
      <c r="PSF120" s="908"/>
      <c r="PSG120" s="908"/>
      <c r="PSH120" s="908"/>
      <c r="PSI120" s="908"/>
      <c r="PSJ120" s="908"/>
      <c r="PSK120" s="908"/>
      <c r="PSL120" s="908"/>
      <c r="PSM120" s="908"/>
      <c r="PSN120" s="908"/>
      <c r="PSO120" s="908"/>
      <c r="PSP120" s="908"/>
      <c r="PSQ120" s="908"/>
      <c r="PSR120" s="908"/>
      <c r="PSS120" s="908"/>
      <c r="PST120" s="908"/>
      <c r="PSU120" s="908"/>
      <c r="PSV120" s="908"/>
      <c r="PSW120" s="908"/>
      <c r="PSX120" s="908"/>
      <c r="PSY120" s="908"/>
      <c r="PSZ120" s="908"/>
      <c r="PTA120" s="908"/>
      <c r="PTB120" s="908"/>
      <c r="PTC120" s="908"/>
      <c r="PTD120" s="908"/>
      <c r="PTE120" s="908"/>
      <c r="PTF120" s="908"/>
      <c r="PTG120" s="908"/>
      <c r="PTH120" s="908"/>
      <c r="PTI120" s="908"/>
      <c r="PTJ120" s="908"/>
      <c r="PTK120" s="908"/>
      <c r="PTL120" s="908"/>
      <c r="PTM120" s="908"/>
      <c r="PTN120" s="908"/>
      <c r="PTO120" s="908"/>
      <c r="PTP120" s="908"/>
      <c r="PTQ120" s="908"/>
      <c r="PTR120" s="908"/>
      <c r="PTS120" s="908"/>
      <c r="PTT120" s="908"/>
      <c r="PTU120" s="908"/>
      <c r="PTV120" s="908"/>
      <c r="PTW120" s="908"/>
      <c r="PTX120" s="908"/>
      <c r="PTY120" s="908"/>
      <c r="PTZ120" s="908"/>
      <c r="PUA120" s="908"/>
      <c r="PUB120" s="908"/>
      <c r="PUC120" s="908"/>
      <c r="PUD120" s="908"/>
      <c r="PUE120" s="908"/>
      <c r="PUF120" s="908"/>
      <c r="PUG120" s="908"/>
      <c r="PUH120" s="908"/>
      <c r="PUI120" s="908"/>
      <c r="PUJ120" s="908"/>
      <c r="PUK120" s="908"/>
      <c r="PUL120" s="908"/>
      <c r="PUM120" s="908"/>
      <c r="PUN120" s="908"/>
      <c r="PUO120" s="908"/>
      <c r="PUP120" s="908"/>
      <c r="PUQ120" s="908"/>
      <c r="PUR120" s="908"/>
      <c r="PUS120" s="908"/>
      <c r="PUT120" s="908"/>
      <c r="PUU120" s="908"/>
      <c r="PUV120" s="908"/>
      <c r="PUW120" s="908"/>
      <c r="PUX120" s="908"/>
      <c r="PUY120" s="908"/>
      <c r="PUZ120" s="908"/>
      <c r="PVA120" s="908"/>
      <c r="PVB120" s="908"/>
      <c r="PVC120" s="908"/>
      <c r="PVD120" s="908"/>
      <c r="PVE120" s="908"/>
      <c r="PVF120" s="908"/>
      <c r="PVG120" s="908"/>
      <c r="PVH120" s="908"/>
      <c r="PVI120" s="908"/>
      <c r="PVJ120" s="908"/>
      <c r="PVK120" s="908"/>
      <c r="PVL120" s="908"/>
      <c r="PVM120" s="908"/>
      <c r="PVN120" s="908"/>
      <c r="PVO120" s="908"/>
      <c r="PVP120" s="908"/>
      <c r="PVQ120" s="908"/>
      <c r="PVR120" s="908"/>
      <c r="PVS120" s="908"/>
      <c r="PVT120" s="908"/>
      <c r="PVU120" s="908"/>
      <c r="PVV120" s="908"/>
      <c r="PVW120" s="908"/>
      <c r="PVX120" s="908"/>
      <c r="PVY120" s="908"/>
      <c r="PVZ120" s="908"/>
      <c r="PWA120" s="908"/>
      <c r="PWB120" s="908"/>
      <c r="PWC120" s="908"/>
      <c r="PWD120" s="908"/>
      <c r="PWE120" s="908"/>
      <c r="PWF120" s="908"/>
      <c r="PWG120" s="908"/>
      <c r="PWH120" s="908"/>
      <c r="PWI120" s="908"/>
      <c r="PWJ120" s="908"/>
      <c r="PWK120" s="908"/>
      <c r="PWL120" s="908"/>
      <c r="PWM120" s="908"/>
      <c r="PWN120" s="908"/>
      <c r="PWO120" s="908"/>
      <c r="PWP120" s="908"/>
      <c r="PWQ120" s="908"/>
      <c r="PWR120" s="908"/>
      <c r="PWS120" s="908"/>
      <c r="PWT120" s="908"/>
      <c r="PWU120" s="908"/>
      <c r="PWV120" s="908"/>
      <c r="PWW120" s="908"/>
      <c r="PWX120" s="908"/>
      <c r="PWY120" s="908"/>
      <c r="PWZ120" s="908"/>
      <c r="PXA120" s="908"/>
      <c r="PXB120" s="908"/>
      <c r="PXC120" s="908"/>
      <c r="PXD120" s="908"/>
      <c r="PXE120" s="908"/>
      <c r="PXF120" s="908"/>
      <c r="PXG120" s="908"/>
      <c r="PXH120" s="908"/>
      <c r="PXI120" s="908"/>
      <c r="PXJ120" s="908"/>
      <c r="PXK120" s="908"/>
      <c r="PXL120" s="908"/>
      <c r="PXM120" s="908"/>
      <c r="PXN120" s="908"/>
      <c r="PXO120" s="908"/>
      <c r="PXP120" s="908"/>
      <c r="PXQ120" s="908"/>
      <c r="PXR120" s="908"/>
      <c r="PXS120" s="908"/>
      <c r="PXT120" s="908"/>
      <c r="PXU120" s="908"/>
      <c r="PXV120" s="908"/>
      <c r="PXW120" s="908"/>
      <c r="PXX120" s="908"/>
      <c r="PXY120" s="908"/>
      <c r="PXZ120" s="908"/>
      <c r="PYA120" s="908"/>
      <c r="PYB120" s="908"/>
      <c r="PYC120" s="908"/>
      <c r="PYD120" s="908"/>
      <c r="PYE120" s="908"/>
      <c r="PYF120" s="908"/>
      <c r="PYG120" s="908"/>
      <c r="PYH120" s="908"/>
      <c r="PYI120" s="908"/>
      <c r="PYJ120" s="908"/>
      <c r="PYK120" s="908"/>
      <c r="PYL120" s="908"/>
      <c r="PYM120" s="908"/>
      <c r="PYN120" s="908"/>
      <c r="PYO120" s="908"/>
      <c r="PYP120" s="908"/>
      <c r="PYQ120" s="908"/>
      <c r="PYR120" s="908"/>
      <c r="PYS120" s="908"/>
      <c r="PYT120" s="908"/>
      <c r="PYU120" s="908"/>
      <c r="PYV120" s="908"/>
      <c r="PYW120" s="908"/>
      <c r="PYX120" s="908"/>
      <c r="PYY120" s="908"/>
      <c r="PYZ120" s="908"/>
      <c r="PZA120" s="908"/>
      <c r="PZB120" s="908"/>
      <c r="PZC120" s="908"/>
      <c r="PZD120" s="908"/>
      <c r="PZE120" s="908"/>
      <c r="PZF120" s="908"/>
      <c r="PZG120" s="908"/>
      <c r="PZH120" s="908"/>
      <c r="PZI120" s="908"/>
      <c r="PZJ120" s="908"/>
      <c r="PZK120" s="908"/>
      <c r="PZL120" s="908"/>
      <c r="PZM120" s="908"/>
      <c r="PZN120" s="908"/>
      <c r="PZO120" s="908"/>
      <c r="PZP120" s="908"/>
      <c r="PZQ120" s="908"/>
      <c r="PZR120" s="908"/>
      <c r="PZS120" s="908"/>
      <c r="PZT120" s="908"/>
      <c r="PZU120" s="908"/>
      <c r="PZV120" s="908"/>
      <c r="PZW120" s="908"/>
      <c r="PZX120" s="908"/>
      <c r="PZY120" s="908"/>
      <c r="PZZ120" s="908"/>
      <c r="QAA120" s="908"/>
      <c r="QAB120" s="908"/>
      <c r="QAC120" s="908"/>
      <c r="QAD120" s="908"/>
      <c r="QAE120" s="908"/>
      <c r="QAF120" s="908"/>
      <c r="QAG120" s="908"/>
      <c r="QAH120" s="908"/>
      <c r="QAI120" s="908"/>
      <c r="QAJ120" s="908"/>
      <c r="QAK120" s="908"/>
      <c r="QAL120" s="908"/>
      <c r="QAM120" s="908"/>
      <c r="QAN120" s="908"/>
      <c r="QAO120" s="908"/>
      <c r="QAP120" s="908"/>
      <c r="QAQ120" s="908"/>
      <c r="QAR120" s="908"/>
      <c r="QAS120" s="908"/>
      <c r="QAT120" s="908"/>
      <c r="QAU120" s="908"/>
      <c r="QAV120" s="908"/>
      <c r="QAW120" s="908"/>
      <c r="QAX120" s="908"/>
      <c r="QAY120" s="908"/>
      <c r="QAZ120" s="908"/>
      <c r="QBA120" s="908"/>
      <c r="QBB120" s="908"/>
      <c r="QBC120" s="908"/>
      <c r="QBD120" s="908"/>
      <c r="QBE120" s="908"/>
      <c r="QBF120" s="908"/>
      <c r="QBG120" s="908"/>
      <c r="QBH120" s="908"/>
      <c r="QBI120" s="908"/>
      <c r="QBJ120" s="908"/>
      <c r="QBK120" s="908"/>
      <c r="QBL120" s="908"/>
      <c r="QBM120" s="908"/>
      <c r="QBN120" s="908"/>
      <c r="QBO120" s="908"/>
      <c r="QBP120" s="908"/>
      <c r="QBQ120" s="908"/>
      <c r="QBR120" s="908"/>
      <c r="QBS120" s="908"/>
      <c r="QBT120" s="908"/>
      <c r="QBU120" s="908"/>
      <c r="QBV120" s="908"/>
      <c r="QBW120" s="908"/>
      <c r="QBX120" s="908"/>
      <c r="QBY120" s="908"/>
      <c r="QBZ120" s="908"/>
      <c r="QCA120" s="908"/>
      <c r="QCB120" s="908"/>
      <c r="QCC120" s="908"/>
      <c r="QCD120" s="908"/>
      <c r="QCE120" s="908"/>
      <c r="QCF120" s="908"/>
      <c r="QCG120" s="908"/>
      <c r="QCH120" s="908"/>
      <c r="QCI120" s="908"/>
      <c r="QCJ120" s="908"/>
      <c r="QCK120" s="908"/>
      <c r="QCL120" s="908"/>
      <c r="QCM120" s="908"/>
      <c r="QCN120" s="908"/>
      <c r="QCO120" s="908"/>
      <c r="QCP120" s="908"/>
      <c r="QCQ120" s="908"/>
      <c r="QCR120" s="908"/>
      <c r="QCS120" s="908"/>
      <c r="QCT120" s="908"/>
      <c r="QCU120" s="908"/>
      <c r="QCV120" s="908"/>
      <c r="QCW120" s="908"/>
      <c r="QCX120" s="908"/>
      <c r="QCY120" s="908"/>
      <c r="QCZ120" s="908"/>
      <c r="QDA120" s="908"/>
      <c r="QDB120" s="908"/>
      <c r="QDC120" s="908"/>
      <c r="QDD120" s="908"/>
      <c r="QDE120" s="908"/>
      <c r="QDF120" s="908"/>
      <c r="QDG120" s="908"/>
      <c r="QDH120" s="908"/>
      <c r="QDI120" s="908"/>
      <c r="QDJ120" s="908"/>
      <c r="QDK120" s="908"/>
      <c r="QDL120" s="908"/>
      <c r="QDM120" s="908"/>
      <c r="QDN120" s="908"/>
      <c r="QDO120" s="908"/>
      <c r="QDP120" s="908"/>
      <c r="QDQ120" s="908"/>
      <c r="QDR120" s="908"/>
      <c r="QDS120" s="908"/>
      <c r="QDT120" s="908"/>
      <c r="QDU120" s="908"/>
      <c r="QDV120" s="908"/>
      <c r="QDW120" s="908"/>
      <c r="QDX120" s="908"/>
      <c r="QDY120" s="908"/>
      <c r="QDZ120" s="908"/>
      <c r="QEA120" s="908"/>
      <c r="QEB120" s="908"/>
      <c r="QEC120" s="908"/>
      <c r="QED120" s="908"/>
      <c r="QEE120" s="908"/>
      <c r="QEF120" s="908"/>
      <c r="QEG120" s="908"/>
      <c r="QEH120" s="908"/>
      <c r="QEI120" s="908"/>
      <c r="QEJ120" s="908"/>
      <c r="QEK120" s="908"/>
      <c r="QEL120" s="908"/>
      <c r="QEM120" s="908"/>
      <c r="QEN120" s="908"/>
      <c r="QEO120" s="908"/>
      <c r="QEP120" s="908"/>
      <c r="QEQ120" s="908"/>
      <c r="QER120" s="908"/>
      <c r="QES120" s="908"/>
      <c r="QET120" s="908"/>
      <c r="QEU120" s="908"/>
      <c r="QEV120" s="908"/>
      <c r="QEW120" s="908"/>
      <c r="QEX120" s="908"/>
      <c r="QEY120" s="908"/>
      <c r="QEZ120" s="908"/>
      <c r="QFA120" s="908"/>
      <c r="QFB120" s="908"/>
      <c r="QFC120" s="908"/>
      <c r="QFD120" s="908"/>
      <c r="QFE120" s="908"/>
      <c r="QFF120" s="908"/>
      <c r="QFG120" s="908"/>
      <c r="QFH120" s="908"/>
      <c r="QFI120" s="908"/>
      <c r="QFJ120" s="908"/>
      <c r="QFK120" s="908"/>
      <c r="QFL120" s="908"/>
      <c r="QFM120" s="908"/>
      <c r="QFN120" s="908"/>
      <c r="QFO120" s="908"/>
      <c r="QFP120" s="908"/>
      <c r="QFQ120" s="908"/>
      <c r="QFR120" s="908"/>
      <c r="QFS120" s="908"/>
      <c r="QFT120" s="908"/>
      <c r="QFU120" s="908"/>
      <c r="QFV120" s="908"/>
      <c r="QFW120" s="908"/>
      <c r="QFX120" s="908"/>
      <c r="QFY120" s="908"/>
      <c r="QFZ120" s="908"/>
      <c r="QGA120" s="908"/>
      <c r="QGB120" s="908"/>
      <c r="QGC120" s="908"/>
      <c r="QGD120" s="908"/>
      <c r="QGE120" s="908"/>
      <c r="QGF120" s="908"/>
      <c r="QGG120" s="908"/>
      <c r="QGH120" s="908"/>
      <c r="QGI120" s="908"/>
      <c r="QGJ120" s="908"/>
      <c r="QGK120" s="908"/>
      <c r="QGL120" s="908"/>
      <c r="QGM120" s="908"/>
      <c r="QGN120" s="908"/>
      <c r="QGO120" s="908"/>
      <c r="QGP120" s="908"/>
      <c r="QGQ120" s="908"/>
      <c r="QGR120" s="908"/>
      <c r="QGS120" s="908"/>
      <c r="QGT120" s="908"/>
      <c r="QGU120" s="908"/>
      <c r="QGV120" s="908"/>
      <c r="QGW120" s="908"/>
      <c r="QGX120" s="908"/>
      <c r="QGY120" s="908"/>
      <c r="QGZ120" s="908"/>
      <c r="QHA120" s="908"/>
      <c r="QHB120" s="908"/>
      <c r="QHC120" s="908"/>
      <c r="QHD120" s="908"/>
      <c r="QHE120" s="908"/>
      <c r="QHF120" s="908"/>
      <c r="QHG120" s="908"/>
      <c r="QHH120" s="908"/>
      <c r="QHI120" s="908"/>
      <c r="QHJ120" s="908"/>
      <c r="QHK120" s="908"/>
      <c r="QHL120" s="908"/>
      <c r="QHM120" s="908"/>
      <c r="QHN120" s="908"/>
      <c r="QHO120" s="908"/>
      <c r="QHP120" s="908"/>
      <c r="QHQ120" s="908"/>
      <c r="QHR120" s="908"/>
      <c r="QHS120" s="908"/>
      <c r="QHT120" s="908"/>
      <c r="QHU120" s="908"/>
      <c r="QHV120" s="908"/>
      <c r="QHW120" s="908"/>
      <c r="QHX120" s="908"/>
      <c r="QHY120" s="908"/>
      <c r="QHZ120" s="908"/>
      <c r="QIA120" s="908"/>
      <c r="QIB120" s="908"/>
      <c r="QIC120" s="908"/>
      <c r="QID120" s="908"/>
      <c r="QIE120" s="908"/>
      <c r="QIF120" s="908"/>
      <c r="QIG120" s="908"/>
      <c r="QIH120" s="908"/>
      <c r="QII120" s="908"/>
      <c r="QIJ120" s="908"/>
      <c r="QIK120" s="908"/>
      <c r="QIL120" s="908"/>
      <c r="QIM120" s="908"/>
      <c r="QIN120" s="908"/>
      <c r="QIO120" s="908"/>
      <c r="QIP120" s="908"/>
      <c r="QIQ120" s="908"/>
      <c r="QIR120" s="908"/>
      <c r="QIS120" s="908"/>
      <c r="QIT120" s="908"/>
      <c r="QIU120" s="908"/>
      <c r="QIV120" s="908"/>
      <c r="QIW120" s="908"/>
      <c r="QIX120" s="908"/>
      <c r="QIY120" s="908"/>
      <c r="QIZ120" s="908"/>
      <c r="QJA120" s="908"/>
      <c r="QJB120" s="908"/>
      <c r="QJC120" s="908"/>
      <c r="QJD120" s="908"/>
      <c r="QJE120" s="908"/>
      <c r="QJF120" s="908"/>
      <c r="QJG120" s="908"/>
      <c r="QJH120" s="908"/>
      <c r="QJI120" s="908"/>
      <c r="QJJ120" s="908"/>
      <c r="QJK120" s="908"/>
      <c r="QJL120" s="908"/>
      <c r="QJM120" s="908"/>
      <c r="QJN120" s="908"/>
      <c r="QJO120" s="908"/>
      <c r="QJP120" s="908"/>
      <c r="QJQ120" s="908"/>
      <c r="QJR120" s="908"/>
      <c r="QJS120" s="908"/>
      <c r="QJT120" s="908"/>
      <c r="QJU120" s="908"/>
      <c r="QJV120" s="908"/>
      <c r="QJW120" s="908"/>
      <c r="QJX120" s="908"/>
      <c r="QJY120" s="908"/>
      <c r="QJZ120" s="908"/>
      <c r="QKA120" s="908"/>
      <c r="QKB120" s="908"/>
      <c r="QKC120" s="908"/>
      <c r="QKD120" s="908"/>
      <c r="QKE120" s="908"/>
      <c r="QKF120" s="908"/>
      <c r="QKG120" s="908"/>
      <c r="QKH120" s="908"/>
      <c r="QKI120" s="908"/>
      <c r="QKJ120" s="908"/>
      <c r="QKK120" s="908"/>
      <c r="QKL120" s="908"/>
      <c r="QKM120" s="908"/>
      <c r="QKN120" s="908"/>
      <c r="QKO120" s="908"/>
      <c r="QKP120" s="908"/>
      <c r="QKQ120" s="908"/>
      <c r="QKR120" s="908"/>
      <c r="QKS120" s="908"/>
      <c r="QKT120" s="908"/>
      <c r="QKU120" s="908"/>
      <c r="QKV120" s="908"/>
      <c r="QKW120" s="908"/>
      <c r="QKX120" s="908"/>
      <c r="QKY120" s="908"/>
      <c r="QKZ120" s="908"/>
      <c r="QLA120" s="908"/>
      <c r="QLB120" s="908"/>
      <c r="QLC120" s="908"/>
      <c r="QLD120" s="908"/>
      <c r="QLE120" s="908"/>
      <c r="QLF120" s="908"/>
      <c r="QLG120" s="908"/>
      <c r="QLH120" s="908"/>
      <c r="QLI120" s="908"/>
      <c r="QLJ120" s="908"/>
      <c r="QLK120" s="908"/>
      <c r="QLL120" s="908"/>
      <c r="QLM120" s="908"/>
      <c r="QLN120" s="908"/>
      <c r="QLO120" s="908"/>
      <c r="QLP120" s="908"/>
      <c r="QLQ120" s="908"/>
      <c r="QLR120" s="908"/>
      <c r="QLS120" s="908"/>
      <c r="QLT120" s="908"/>
      <c r="QLU120" s="908"/>
      <c r="QLV120" s="908"/>
      <c r="QLW120" s="908"/>
      <c r="QLX120" s="908"/>
      <c r="QLY120" s="908"/>
      <c r="QLZ120" s="908"/>
      <c r="QMA120" s="908"/>
      <c r="QMB120" s="908"/>
      <c r="QMC120" s="908"/>
      <c r="QMD120" s="908"/>
      <c r="QME120" s="908"/>
      <c r="QMF120" s="908"/>
      <c r="QMG120" s="908"/>
      <c r="QMH120" s="908"/>
      <c r="QMI120" s="908"/>
      <c r="QMJ120" s="908"/>
      <c r="QMK120" s="908"/>
      <c r="QML120" s="908"/>
      <c r="QMM120" s="908"/>
      <c r="QMN120" s="908"/>
      <c r="QMO120" s="908"/>
      <c r="QMP120" s="908"/>
      <c r="QMQ120" s="908"/>
      <c r="QMR120" s="908"/>
      <c r="QMS120" s="908"/>
      <c r="QMT120" s="908"/>
      <c r="QMU120" s="908"/>
      <c r="QMV120" s="908"/>
      <c r="QMW120" s="908"/>
      <c r="QMX120" s="908"/>
      <c r="QMY120" s="908"/>
      <c r="QMZ120" s="908"/>
      <c r="QNA120" s="908"/>
      <c r="QNB120" s="908"/>
      <c r="QNC120" s="908"/>
      <c r="QND120" s="908"/>
      <c r="QNE120" s="908"/>
      <c r="QNF120" s="908"/>
      <c r="QNG120" s="908"/>
      <c r="QNH120" s="908"/>
      <c r="QNI120" s="908"/>
      <c r="QNJ120" s="908"/>
      <c r="QNK120" s="908"/>
      <c r="QNL120" s="908"/>
      <c r="QNM120" s="908"/>
      <c r="QNN120" s="908"/>
      <c r="QNO120" s="908"/>
      <c r="QNP120" s="908"/>
      <c r="QNQ120" s="908"/>
      <c r="QNR120" s="908"/>
      <c r="QNS120" s="908"/>
      <c r="QNT120" s="908"/>
      <c r="QNU120" s="908"/>
      <c r="QNV120" s="908"/>
      <c r="QNW120" s="908"/>
      <c r="QNX120" s="908"/>
      <c r="QNY120" s="908"/>
      <c r="QNZ120" s="908"/>
      <c r="QOA120" s="908"/>
      <c r="QOB120" s="908"/>
      <c r="QOC120" s="908"/>
      <c r="QOD120" s="908"/>
      <c r="QOE120" s="908"/>
      <c r="QOF120" s="908"/>
      <c r="QOG120" s="908"/>
      <c r="QOH120" s="908"/>
      <c r="QOI120" s="908"/>
      <c r="QOJ120" s="908"/>
      <c r="QOK120" s="908"/>
      <c r="QOL120" s="908"/>
      <c r="QOM120" s="908"/>
      <c r="QON120" s="908"/>
      <c r="QOO120" s="908"/>
      <c r="QOP120" s="908"/>
      <c r="QOQ120" s="908"/>
      <c r="QOR120" s="908"/>
      <c r="QOS120" s="908"/>
      <c r="QOT120" s="908"/>
      <c r="QOU120" s="908"/>
      <c r="QOV120" s="908"/>
      <c r="QOW120" s="908"/>
      <c r="QOX120" s="908"/>
      <c r="QOY120" s="908"/>
      <c r="QOZ120" s="908"/>
      <c r="QPA120" s="908"/>
      <c r="QPB120" s="908"/>
      <c r="QPC120" s="908"/>
      <c r="QPD120" s="908"/>
      <c r="QPE120" s="908"/>
      <c r="QPF120" s="908"/>
      <c r="QPG120" s="908"/>
      <c r="QPH120" s="908"/>
      <c r="QPI120" s="908"/>
      <c r="QPJ120" s="908"/>
      <c r="QPK120" s="908"/>
      <c r="QPL120" s="908"/>
      <c r="QPM120" s="908"/>
      <c r="QPN120" s="908"/>
      <c r="QPO120" s="908"/>
      <c r="QPP120" s="908"/>
      <c r="QPQ120" s="908"/>
      <c r="QPR120" s="908"/>
      <c r="QPS120" s="908"/>
      <c r="QPT120" s="908"/>
      <c r="QPU120" s="908"/>
      <c r="QPV120" s="908"/>
      <c r="QPW120" s="908"/>
      <c r="QPX120" s="908"/>
      <c r="QPY120" s="908"/>
      <c r="QPZ120" s="908"/>
      <c r="QQA120" s="908"/>
      <c r="QQB120" s="908"/>
      <c r="QQC120" s="908"/>
      <c r="QQD120" s="908"/>
      <c r="QQE120" s="908"/>
      <c r="QQF120" s="908"/>
      <c r="QQG120" s="908"/>
      <c r="QQH120" s="908"/>
      <c r="QQI120" s="908"/>
      <c r="QQJ120" s="908"/>
      <c r="QQK120" s="908"/>
      <c r="QQL120" s="908"/>
      <c r="QQM120" s="908"/>
      <c r="QQN120" s="908"/>
      <c r="QQO120" s="908"/>
      <c r="QQP120" s="908"/>
      <c r="QQQ120" s="908"/>
      <c r="QQR120" s="908"/>
      <c r="QQS120" s="908"/>
      <c r="QQT120" s="908"/>
      <c r="QQU120" s="908"/>
      <c r="QQV120" s="908"/>
      <c r="QQW120" s="908"/>
      <c r="QQX120" s="908"/>
      <c r="QQY120" s="908"/>
      <c r="QQZ120" s="908"/>
      <c r="QRA120" s="908"/>
      <c r="QRB120" s="908"/>
      <c r="QRC120" s="908"/>
      <c r="QRD120" s="908"/>
      <c r="QRE120" s="908"/>
      <c r="QRF120" s="908"/>
      <c r="QRG120" s="908"/>
      <c r="QRH120" s="908"/>
      <c r="QRI120" s="908"/>
      <c r="QRJ120" s="908"/>
      <c r="QRK120" s="908"/>
      <c r="QRL120" s="908"/>
      <c r="QRM120" s="908"/>
      <c r="QRN120" s="908"/>
      <c r="QRO120" s="908"/>
      <c r="QRP120" s="908"/>
      <c r="QRQ120" s="908"/>
      <c r="QRR120" s="908"/>
      <c r="QRS120" s="908"/>
      <c r="QRT120" s="908"/>
      <c r="QRU120" s="908"/>
      <c r="QRV120" s="908"/>
      <c r="QRW120" s="908"/>
      <c r="QRX120" s="908"/>
      <c r="QRY120" s="908"/>
      <c r="QRZ120" s="908"/>
      <c r="QSA120" s="908"/>
      <c r="QSB120" s="908"/>
      <c r="QSC120" s="908"/>
      <c r="QSD120" s="908"/>
      <c r="QSE120" s="908"/>
      <c r="QSF120" s="908"/>
      <c r="QSG120" s="908"/>
      <c r="QSH120" s="908"/>
      <c r="QSI120" s="908"/>
      <c r="QSJ120" s="908"/>
      <c r="QSK120" s="908"/>
      <c r="QSL120" s="908"/>
      <c r="QSM120" s="908"/>
      <c r="QSN120" s="908"/>
      <c r="QSO120" s="908"/>
      <c r="QSP120" s="908"/>
      <c r="QSQ120" s="908"/>
      <c r="QSR120" s="908"/>
      <c r="QSS120" s="908"/>
      <c r="QST120" s="908"/>
      <c r="QSU120" s="908"/>
      <c r="QSV120" s="908"/>
      <c r="QSW120" s="908"/>
      <c r="QSX120" s="908"/>
      <c r="QSY120" s="908"/>
      <c r="QSZ120" s="908"/>
      <c r="QTA120" s="908"/>
      <c r="QTB120" s="908"/>
      <c r="QTC120" s="908"/>
      <c r="QTD120" s="908"/>
      <c r="QTE120" s="908"/>
      <c r="QTF120" s="908"/>
      <c r="QTG120" s="908"/>
      <c r="QTH120" s="908"/>
      <c r="QTI120" s="908"/>
      <c r="QTJ120" s="908"/>
      <c r="QTK120" s="908"/>
      <c r="QTL120" s="908"/>
      <c r="QTM120" s="908"/>
      <c r="QTN120" s="908"/>
      <c r="QTO120" s="908"/>
      <c r="QTP120" s="908"/>
      <c r="QTQ120" s="908"/>
      <c r="QTR120" s="908"/>
      <c r="QTS120" s="908"/>
      <c r="QTT120" s="908"/>
      <c r="QTU120" s="908"/>
      <c r="QTV120" s="908"/>
      <c r="QTW120" s="908"/>
      <c r="QTX120" s="908"/>
      <c r="QTY120" s="908"/>
      <c r="QTZ120" s="908"/>
      <c r="QUA120" s="908"/>
      <c r="QUB120" s="908"/>
      <c r="QUC120" s="908"/>
      <c r="QUD120" s="908"/>
      <c r="QUE120" s="908"/>
      <c r="QUF120" s="908"/>
      <c r="QUG120" s="908"/>
      <c r="QUH120" s="908"/>
      <c r="QUI120" s="908"/>
      <c r="QUJ120" s="908"/>
      <c r="QUK120" s="908"/>
      <c r="QUL120" s="908"/>
      <c r="QUM120" s="908"/>
      <c r="QUN120" s="908"/>
      <c r="QUO120" s="908"/>
      <c r="QUP120" s="908"/>
      <c r="QUQ120" s="908"/>
      <c r="QUR120" s="908"/>
      <c r="QUS120" s="908"/>
      <c r="QUT120" s="908"/>
      <c r="QUU120" s="908"/>
      <c r="QUV120" s="908"/>
      <c r="QUW120" s="908"/>
      <c r="QUX120" s="908"/>
      <c r="QUY120" s="908"/>
      <c r="QUZ120" s="908"/>
      <c r="QVA120" s="908"/>
      <c r="QVB120" s="908"/>
      <c r="QVC120" s="908"/>
      <c r="QVD120" s="908"/>
      <c r="QVE120" s="908"/>
      <c r="QVF120" s="908"/>
      <c r="QVG120" s="908"/>
      <c r="QVH120" s="908"/>
      <c r="QVI120" s="908"/>
      <c r="QVJ120" s="908"/>
      <c r="QVK120" s="908"/>
      <c r="QVL120" s="908"/>
      <c r="QVM120" s="908"/>
      <c r="QVN120" s="908"/>
      <c r="QVO120" s="908"/>
      <c r="QVP120" s="908"/>
      <c r="QVQ120" s="908"/>
      <c r="QVR120" s="908"/>
      <c r="QVS120" s="908"/>
      <c r="QVT120" s="908"/>
      <c r="QVU120" s="908"/>
      <c r="QVV120" s="908"/>
      <c r="QVW120" s="908"/>
      <c r="QVX120" s="908"/>
      <c r="QVY120" s="908"/>
      <c r="QVZ120" s="908"/>
      <c r="QWA120" s="908"/>
      <c r="QWB120" s="908"/>
      <c r="QWC120" s="908"/>
      <c r="QWD120" s="908"/>
      <c r="QWE120" s="908"/>
      <c r="QWF120" s="908"/>
      <c r="QWG120" s="908"/>
      <c r="QWH120" s="908"/>
      <c r="QWI120" s="908"/>
      <c r="QWJ120" s="908"/>
      <c r="QWK120" s="908"/>
      <c r="QWL120" s="908"/>
      <c r="QWM120" s="908"/>
      <c r="QWN120" s="908"/>
      <c r="QWO120" s="908"/>
      <c r="QWP120" s="908"/>
      <c r="QWQ120" s="908"/>
      <c r="QWR120" s="908"/>
      <c r="QWS120" s="908"/>
      <c r="QWT120" s="908"/>
      <c r="QWU120" s="908"/>
      <c r="QWV120" s="908"/>
      <c r="QWW120" s="908"/>
      <c r="QWX120" s="908"/>
      <c r="QWY120" s="908"/>
      <c r="QWZ120" s="908"/>
      <c r="QXA120" s="908"/>
      <c r="QXB120" s="908"/>
      <c r="QXC120" s="908"/>
      <c r="QXD120" s="908"/>
      <c r="QXE120" s="908"/>
      <c r="QXF120" s="908"/>
      <c r="QXG120" s="908"/>
      <c r="QXH120" s="908"/>
      <c r="QXI120" s="908"/>
      <c r="QXJ120" s="908"/>
      <c r="QXK120" s="908"/>
      <c r="QXL120" s="908"/>
      <c r="QXM120" s="908"/>
      <c r="QXN120" s="908"/>
      <c r="QXO120" s="908"/>
      <c r="QXP120" s="908"/>
      <c r="QXQ120" s="908"/>
      <c r="QXR120" s="908"/>
      <c r="QXS120" s="908"/>
      <c r="QXT120" s="908"/>
      <c r="QXU120" s="908"/>
      <c r="QXV120" s="908"/>
      <c r="QXW120" s="908"/>
      <c r="QXX120" s="908"/>
      <c r="QXY120" s="908"/>
      <c r="QXZ120" s="908"/>
      <c r="QYA120" s="908"/>
      <c r="QYB120" s="908"/>
      <c r="QYC120" s="908"/>
      <c r="QYD120" s="908"/>
      <c r="QYE120" s="908"/>
      <c r="QYF120" s="908"/>
      <c r="QYG120" s="908"/>
      <c r="QYH120" s="908"/>
      <c r="QYI120" s="908"/>
      <c r="QYJ120" s="908"/>
      <c r="QYK120" s="908"/>
      <c r="QYL120" s="908"/>
      <c r="QYM120" s="908"/>
      <c r="QYN120" s="908"/>
      <c r="QYO120" s="908"/>
      <c r="QYP120" s="908"/>
      <c r="QYQ120" s="908"/>
      <c r="QYR120" s="908"/>
      <c r="QYS120" s="908"/>
      <c r="QYT120" s="908"/>
      <c r="QYU120" s="908"/>
      <c r="QYV120" s="908"/>
      <c r="QYW120" s="908"/>
      <c r="QYX120" s="908"/>
      <c r="QYY120" s="908"/>
      <c r="QYZ120" s="908"/>
      <c r="QZA120" s="908"/>
      <c r="QZB120" s="908"/>
      <c r="QZC120" s="908"/>
      <c r="QZD120" s="908"/>
      <c r="QZE120" s="908"/>
      <c r="QZF120" s="908"/>
      <c r="QZG120" s="908"/>
      <c r="QZH120" s="908"/>
      <c r="QZI120" s="908"/>
      <c r="QZJ120" s="908"/>
      <c r="QZK120" s="908"/>
      <c r="QZL120" s="908"/>
      <c r="QZM120" s="908"/>
      <c r="QZN120" s="908"/>
      <c r="QZO120" s="908"/>
      <c r="QZP120" s="908"/>
      <c r="QZQ120" s="908"/>
      <c r="QZR120" s="908"/>
      <c r="QZS120" s="908"/>
      <c r="QZT120" s="908"/>
      <c r="QZU120" s="908"/>
      <c r="QZV120" s="908"/>
      <c r="QZW120" s="908"/>
      <c r="QZX120" s="908"/>
      <c r="QZY120" s="908"/>
      <c r="QZZ120" s="908"/>
      <c r="RAA120" s="908"/>
      <c r="RAB120" s="908"/>
      <c r="RAC120" s="908"/>
      <c r="RAD120" s="908"/>
      <c r="RAE120" s="908"/>
      <c r="RAF120" s="908"/>
      <c r="RAG120" s="908"/>
      <c r="RAH120" s="908"/>
      <c r="RAI120" s="908"/>
      <c r="RAJ120" s="908"/>
      <c r="RAK120" s="908"/>
      <c r="RAL120" s="908"/>
      <c r="RAM120" s="908"/>
      <c r="RAN120" s="908"/>
      <c r="RAO120" s="908"/>
      <c r="RAP120" s="908"/>
      <c r="RAQ120" s="908"/>
      <c r="RAR120" s="908"/>
      <c r="RAS120" s="908"/>
      <c r="RAT120" s="908"/>
      <c r="RAU120" s="908"/>
      <c r="RAV120" s="908"/>
      <c r="RAW120" s="908"/>
      <c r="RAX120" s="908"/>
      <c r="RAY120" s="908"/>
      <c r="RAZ120" s="908"/>
      <c r="RBA120" s="908"/>
      <c r="RBB120" s="908"/>
      <c r="RBC120" s="908"/>
      <c r="RBD120" s="908"/>
      <c r="RBE120" s="908"/>
      <c r="RBF120" s="908"/>
      <c r="RBG120" s="908"/>
      <c r="RBH120" s="908"/>
      <c r="RBI120" s="908"/>
      <c r="RBJ120" s="908"/>
      <c r="RBK120" s="908"/>
      <c r="RBL120" s="908"/>
      <c r="RBM120" s="908"/>
      <c r="RBN120" s="908"/>
      <c r="RBO120" s="908"/>
      <c r="RBP120" s="908"/>
      <c r="RBQ120" s="908"/>
      <c r="RBR120" s="908"/>
      <c r="RBS120" s="908"/>
      <c r="RBT120" s="908"/>
      <c r="RBU120" s="908"/>
      <c r="RBV120" s="908"/>
      <c r="RBW120" s="908"/>
      <c r="RBX120" s="908"/>
      <c r="RBY120" s="908"/>
      <c r="RBZ120" s="908"/>
      <c r="RCA120" s="908"/>
      <c r="RCB120" s="908"/>
      <c r="RCC120" s="908"/>
      <c r="RCD120" s="908"/>
      <c r="RCE120" s="908"/>
      <c r="RCF120" s="908"/>
      <c r="RCG120" s="908"/>
      <c r="RCH120" s="908"/>
      <c r="RCI120" s="908"/>
      <c r="RCJ120" s="908"/>
      <c r="RCK120" s="908"/>
      <c r="RCL120" s="908"/>
      <c r="RCM120" s="908"/>
      <c r="RCN120" s="908"/>
      <c r="RCO120" s="908"/>
      <c r="RCP120" s="908"/>
      <c r="RCQ120" s="908"/>
      <c r="RCR120" s="908"/>
      <c r="RCS120" s="908"/>
      <c r="RCT120" s="908"/>
      <c r="RCU120" s="908"/>
      <c r="RCV120" s="908"/>
      <c r="RCW120" s="908"/>
      <c r="RCX120" s="908"/>
      <c r="RCY120" s="908"/>
      <c r="RCZ120" s="908"/>
      <c r="RDA120" s="908"/>
      <c r="RDB120" s="908"/>
      <c r="RDC120" s="908"/>
      <c r="RDD120" s="908"/>
      <c r="RDE120" s="908"/>
      <c r="RDF120" s="908"/>
      <c r="RDG120" s="908"/>
      <c r="RDH120" s="908"/>
      <c r="RDI120" s="908"/>
      <c r="RDJ120" s="908"/>
      <c r="RDK120" s="908"/>
      <c r="RDL120" s="908"/>
      <c r="RDM120" s="908"/>
      <c r="RDN120" s="908"/>
      <c r="RDO120" s="908"/>
      <c r="RDP120" s="908"/>
      <c r="RDQ120" s="908"/>
      <c r="RDR120" s="908"/>
      <c r="RDS120" s="908"/>
      <c r="RDT120" s="908"/>
      <c r="RDU120" s="908"/>
      <c r="RDV120" s="908"/>
      <c r="RDW120" s="908"/>
      <c r="RDX120" s="908"/>
      <c r="RDY120" s="908"/>
      <c r="RDZ120" s="908"/>
      <c r="REA120" s="908"/>
      <c r="REB120" s="908"/>
      <c r="REC120" s="908"/>
      <c r="RED120" s="908"/>
      <c r="REE120" s="908"/>
      <c r="REF120" s="908"/>
      <c r="REG120" s="908"/>
      <c r="REH120" s="908"/>
      <c r="REI120" s="908"/>
      <c r="REJ120" s="908"/>
      <c r="REK120" s="908"/>
      <c r="REL120" s="908"/>
      <c r="REM120" s="908"/>
      <c r="REN120" s="908"/>
      <c r="REO120" s="908"/>
      <c r="REP120" s="908"/>
      <c r="REQ120" s="908"/>
      <c r="RER120" s="908"/>
      <c r="RES120" s="908"/>
      <c r="RET120" s="908"/>
      <c r="REU120" s="908"/>
      <c r="REV120" s="908"/>
      <c r="REW120" s="908"/>
      <c r="REX120" s="908"/>
      <c r="REY120" s="908"/>
      <c r="REZ120" s="908"/>
      <c r="RFA120" s="908"/>
      <c r="RFB120" s="908"/>
      <c r="RFC120" s="908"/>
      <c r="RFD120" s="908"/>
      <c r="RFE120" s="908"/>
      <c r="RFF120" s="908"/>
      <c r="RFG120" s="908"/>
      <c r="RFH120" s="908"/>
      <c r="RFI120" s="908"/>
      <c r="RFJ120" s="908"/>
      <c r="RFK120" s="908"/>
      <c r="RFL120" s="908"/>
      <c r="RFM120" s="908"/>
      <c r="RFN120" s="908"/>
      <c r="RFO120" s="908"/>
      <c r="RFP120" s="908"/>
      <c r="RFQ120" s="908"/>
      <c r="RFR120" s="908"/>
      <c r="RFS120" s="908"/>
      <c r="RFT120" s="908"/>
      <c r="RFU120" s="908"/>
      <c r="RFV120" s="908"/>
      <c r="RFW120" s="908"/>
      <c r="RFX120" s="908"/>
      <c r="RFY120" s="908"/>
      <c r="RFZ120" s="908"/>
      <c r="RGA120" s="908"/>
      <c r="RGB120" s="908"/>
      <c r="RGC120" s="908"/>
      <c r="RGD120" s="908"/>
      <c r="RGE120" s="908"/>
      <c r="RGF120" s="908"/>
      <c r="RGG120" s="908"/>
      <c r="RGH120" s="908"/>
      <c r="RGI120" s="908"/>
      <c r="RGJ120" s="908"/>
      <c r="RGK120" s="908"/>
      <c r="RGL120" s="908"/>
      <c r="RGM120" s="908"/>
      <c r="RGN120" s="908"/>
      <c r="RGO120" s="908"/>
      <c r="RGP120" s="908"/>
      <c r="RGQ120" s="908"/>
      <c r="RGR120" s="908"/>
      <c r="RGS120" s="908"/>
      <c r="RGT120" s="908"/>
      <c r="RGU120" s="908"/>
      <c r="RGV120" s="908"/>
      <c r="RGW120" s="908"/>
      <c r="RGX120" s="908"/>
      <c r="RGY120" s="908"/>
      <c r="RGZ120" s="908"/>
      <c r="RHA120" s="908"/>
      <c r="RHB120" s="908"/>
      <c r="RHC120" s="908"/>
      <c r="RHD120" s="908"/>
      <c r="RHE120" s="908"/>
      <c r="RHF120" s="908"/>
      <c r="RHG120" s="908"/>
      <c r="RHH120" s="908"/>
      <c r="RHI120" s="908"/>
      <c r="RHJ120" s="908"/>
      <c r="RHK120" s="908"/>
      <c r="RHL120" s="908"/>
      <c r="RHM120" s="908"/>
      <c r="RHN120" s="908"/>
      <c r="RHO120" s="908"/>
      <c r="RHP120" s="908"/>
      <c r="RHQ120" s="908"/>
      <c r="RHR120" s="908"/>
      <c r="RHS120" s="908"/>
      <c r="RHT120" s="908"/>
      <c r="RHU120" s="908"/>
      <c r="RHV120" s="908"/>
      <c r="RHW120" s="908"/>
      <c r="RHX120" s="908"/>
      <c r="RHY120" s="908"/>
      <c r="RHZ120" s="908"/>
      <c r="RIA120" s="908"/>
      <c r="RIB120" s="908"/>
      <c r="RIC120" s="908"/>
      <c r="RID120" s="908"/>
      <c r="RIE120" s="908"/>
      <c r="RIF120" s="908"/>
      <c r="RIG120" s="908"/>
      <c r="RIH120" s="908"/>
      <c r="RII120" s="908"/>
      <c r="RIJ120" s="908"/>
      <c r="RIK120" s="908"/>
      <c r="RIL120" s="908"/>
      <c r="RIM120" s="908"/>
      <c r="RIN120" s="908"/>
      <c r="RIO120" s="908"/>
      <c r="RIP120" s="908"/>
      <c r="RIQ120" s="908"/>
      <c r="RIR120" s="908"/>
      <c r="RIS120" s="908"/>
      <c r="RIT120" s="908"/>
      <c r="RIU120" s="908"/>
      <c r="RIV120" s="908"/>
      <c r="RIW120" s="908"/>
      <c r="RIX120" s="908"/>
      <c r="RIY120" s="908"/>
      <c r="RIZ120" s="908"/>
      <c r="RJA120" s="908"/>
      <c r="RJB120" s="908"/>
      <c r="RJC120" s="908"/>
      <c r="RJD120" s="908"/>
      <c r="RJE120" s="908"/>
      <c r="RJF120" s="908"/>
      <c r="RJG120" s="908"/>
      <c r="RJH120" s="908"/>
      <c r="RJI120" s="908"/>
      <c r="RJJ120" s="908"/>
      <c r="RJK120" s="908"/>
      <c r="RJL120" s="908"/>
      <c r="RJM120" s="908"/>
      <c r="RJN120" s="908"/>
      <c r="RJO120" s="908"/>
      <c r="RJP120" s="908"/>
      <c r="RJQ120" s="908"/>
      <c r="RJR120" s="908"/>
      <c r="RJS120" s="908"/>
      <c r="RJT120" s="908"/>
      <c r="RJU120" s="908"/>
      <c r="RJV120" s="908"/>
      <c r="RJW120" s="908"/>
      <c r="RJX120" s="908"/>
      <c r="RJY120" s="908"/>
      <c r="RJZ120" s="908"/>
      <c r="RKA120" s="908"/>
      <c r="RKB120" s="908"/>
      <c r="RKC120" s="908"/>
      <c r="RKD120" s="908"/>
      <c r="RKE120" s="908"/>
      <c r="RKF120" s="908"/>
      <c r="RKG120" s="908"/>
      <c r="RKH120" s="908"/>
      <c r="RKI120" s="908"/>
      <c r="RKJ120" s="908"/>
      <c r="RKK120" s="908"/>
      <c r="RKL120" s="908"/>
      <c r="RKM120" s="908"/>
      <c r="RKN120" s="908"/>
      <c r="RKO120" s="908"/>
      <c r="RKP120" s="908"/>
      <c r="RKQ120" s="908"/>
      <c r="RKR120" s="908"/>
      <c r="RKS120" s="908"/>
      <c r="RKT120" s="908"/>
      <c r="RKU120" s="908"/>
      <c r="RKV120" s="908"/>
      <c r="RKW120" s="908"/>
      <c r="RKX120" s="908"/>
      <c r="RKY120" s="908"/>
      <c r="RKZ120" s="908"/>
      <c r="RLA120" s="908"/>
      <c r="RLB120" s="908"/>
      <c r="RLC120" s="908"/>
      <c r="RLD120" s="908"/>
      <c r="RLE120" s="908"/>
      <c r="RLF120" s="908"/>
      <c r="RLG120" s="908"/>
      <c r="RLH120" s="908"/>
      <c r="RLI120" s="908"/>
      <c r="RLJ120" s="908"/>
      <c r="RLK120" s="908"/>
      <c r="RLL120" s="908"/>
      <c r="RLM120" s="908"/>
      <c r="RLN120" s="908"/>
      <c r="RLO120" s="908"/>
      <c r="RLP120" s="908"/>
      <c r="RLQ120" s="908"/>
      <c r="RLR120" s="908"/>
      <c r="RLS120" s="908"/>
      <c r="RLT120" s="908"/>
      <c r="RLU120" s="908"/>
      <c r="RLV120" s="908"/>
      <c r="RLW120" s="908"/>
      <c r="RLX120" s="908"/>
      <c r="RLY120" s="908"/>
      <c r="RLZ120" s="908"/>
      <c r="RMA120" s="908"/>
      <c r="RMB120" s="908"/>
      <c r="RMC120" s="908"/>
      <c r="RMD120" s="908"/>
      <c r="RME120" s="908"/>
      <c r="RMF120" s="908"/>
      <c r="RMG120" s="908"/>
      <c r="RMH120" s="908"/>
      <c r="RMI120" s="908"/>
      <c r="RMJ120" s="908"/>
      <c r="RMK120" s="908"/>
      <c r="RML120" s="908"/>
      <c r="RMM120" s="908"/>
      <c r="RMN120" s="908"/>
      <c r="RMO120" s="908"/>
      <c r="RMP120" s="908"/>
      <c r="RMQ120" s="908"/>
      <c r="RMR120" s="908"/>
      <c r="RMS120" s="908"/>
      <c r="RMT120" s="908"/>
      <c r="RMU120" s="908"/>
      <c r="RMV120" s="908"/>
      <c r="RMW120" s="908"/>
      <c r="RMX120" s="908"/>
      <c r="RMY120" s="908"/>
      <c r="RMZ120" s="908"/>
      <c r="RNA120" s="908"/>
      <c r="RNB120" s="908"/>
      <c r="RNC120" s="908"/>
      <c r="RND120" s="908"/>
      <c r="RNE120" s="908"/>
      <c r="RNF120" s="908"/>
      <c r="RNG120" s="908"/>
      <c r="RNH120" s="908"/>
      <c r="RNI120" s="908"/>
      <c r="RNJ120" s="908"/>
      <c r="RNK120" s="908"/>
      <c r="RNL120" s="908"/>
      <c r="RNM120" s="908"/>
      <c r="RNN120" s="908"/>
      <c r="RNO120" s="908"/>
      <c r="RNP120" s="908"/>
      <c r="RNQ120" s="908"/>
      <c r="RNR120" s="908"/>
      <c r="RNS120" s="908"/>
      <c r="RNT120" s="908"/>
      <c r="RNU120" s="908"/>
      <c r="RNV120" s="908"/>
      <c r="RNW120" s="908"/>
      <c r="RNX120" s="908"/>
      <c r="RNY120" s="908"/>
      <c r="RNZ120" s="908"/>
      <c r="ROA120" s="908"/>
      <c r="ROB120" s="908"/>
      <c r="ROC120" s="908"/>
      <c r="ROD120" s="908"/>
      <c r="ROE120" s="908"/>
      <c r="ROF120" s="908"/>
      <c r="ROG120" s="908"/>
      <c r="ROH120" s="908"/>
      <c r="ROI120" s="908"/>
      <c r="ROJ120" s="908"/>
      <c r="ROK120" s="908"/>
      <c r="ROL120" s="908"/>
      <c r="ROM120" s="908"/>
      <c r="RON120" s="908"/>
      <c r="ROO120" s="908"/>
      <c r="ROP120" s="908"/>
      <c r="ROQ120" s="908"/>
      <c r="ROR120" s="908"/>
      <c r="ROS120" s="908"/>
      <c r="ROT120" s="908"/>
      <c r="ROU120" s="908"/>
      <c r="ROV120" s="908"/>
      <c r="ROW120" s="908"/>
      <c r="ROX120" s="908"/>
      <c r="ROY120" s="908"/>
      <c r="ROZ120" s="908"/>
      <c r="RPA120" s="908"/>
      <c r="RPB120" s="908"/>
      <c r="RPC120" s="908"/>
      <c r="RPD120" s="908"/>
      <c r="RPE120" s="908"/>
      <c r="RPF120" s="908"/>
      <c r="RPG120" s="908"/>
      <c r="RPH120" s="908"/>
      <c r="RPI120" s="908"/>
      <c r="RPJ120" s="908"/>
      <c r="RPK120" s="908"/>
      <c r="RPL120" s="908"/>
      <c r="RPM120" s="908"/>
      <c r="RPN120" s="908"/>
      <c r="RPO120" s="908"/>
      <c r="RPP120" s="908"/>
      <c r="RPQ120" s="908"/>
      <c r="RPR120" s="908"/>
      <c r="RPS120" s="908"/>
      <c r="RPT120" s="908"/>
      <c r="RPU120" s="908"/>
      <c r="RPV120" s="908"/>
      <c r="RPW120" s="908"/>
      <c r="RPX120" s="908"/>
      <c r="RPY120" s="908"/>
      <c r="RPZ120" s="908"/>
      <c r="RQA120" s="908"/>
      <c r="RQB120" s="908"/>
      <c r="RQC120" s="908"/>
      <c r="RQD120" s="908"/>
      <c r="RQE120" s="908"/>
      <c r="RQF120" s="908"/>
      <c r="RQG120" s="908"/>
      <c r="RQH120" s="908"/>
      <c r="RQI120" s="908"/>
      <c r="RQJ120" s="908"/>
      <c r="RQK120" s="908"/>
      <c r="RQL120" s="908"/>
      <c r="RQM120" s="908"/>
      <c r="RQN120" s="908"/>
      <c r="RQO120" s="908"/>
      <c r="RQP120" s="908"/>
      <c r="RQQ120" s="908"/>
      <c r="RQR120" s="908"/>
      <c r="RQS120" s="908"/>
      <c r="RQT120" s="908"/>
      <c r="RQU120" s="908"/>
      <c r="RQV120" s="908"/>
      <c r="RQW120" s="908"/>
      <c r="RQX120" s="908"/>
      <c r="RQY120" s="908"/>
      <c r="RQZ120" s="908"/>
      <c r="RRA120" s="908"/>
      <c r="RRB120" s="908"/>
      <c r="RRC120" s="908"/>
      <c r="RRD120" s="908"/>
      <c r="RRE120" s="908"/>
      <c r="RRF120" s="908"/>
      <c r="RRG120" s="908"/>
      <c r="RRH120" s="908"/>
      <c r="RRI120" s="908"/>
      <c r="RRJ120" s="908"/>
      <c r="RRK120" s="908"/>
      <c r="RRL120" s="908"/>
      <c r="RRM120" s="908"/>
      <c r="RRN120" s="908"/>
      <c r="RRO120" s="908"/>
      <c r="RRP120" s="908"/>
      <c r="RRQ120" s="908"/>
      <c r="RRR120" s="908"/>
      <c r="RRS120" s="908"/>
      <c r="RRT120" s="908"/>
      <c r="RRU120" s="908"/>
      <c r="RRV120" s="908"/>
      <c r="RRW120" s="908"/>
      <c r="RRX120" s="908"/>
      <c r="RRY120" s="908"/>
      <c r="RRZ120" s="908"/>
      <c r="RSA120" s="908"/>
      <c r="RSB120" s="908"/>
      <c r="RSC120" s="908"/>
      <c r="RSD120" s="908"/>
      <c r="RSE120" s="908"/>
      <c r="RSF120" s="908"/>
      <c r="RSG120" s="908"/>
      <c r="RSH120" s="908"/>
      <c r="RSI120" s="908"/>
      <c r="RSJ120" s="908"/>
      <c r="RSK120" s="908"/>
      <c r="RSL120" s="908"/>
      <c r="RSM120" s="908"/>
      <c r="RSN120" s="908"/>
      <c r="RSO120" s="908"/>
      <c r="RSP120" s="908"/>
      <c r="RSQ120" s="908"/>
      <c r="RSR120" s="908"/>
      <c r="RSS120" s="908"/>
      <c r="RST120" s="908"/>
      <c r="RSU120" s="908"/>
      <c r="RSV120" s="908"/>
      <c r="RSW120" s="908"/>
      <c r="RSX120" s="908"/>
      <c r="RSY120" s="908"/>
      <c r="RSZ120" s="908"/>
      <c r="RTA120" s="908"/>
      <c r="RTB120" s="908"/>
      <c r="RTC120" s="908"/>
      <c r="RTD120" s="908"/>
      <c r="RTE120" s="908"/>
      <c r="RTF120" s="908"/>
      <c r="RTG120" s="908"/>
      <c r="RTH120" s="908"/>
      <c r="RTI120" s="908"/>
      <c r="RTJ120" s="908"/>
      <c r="RTK120" s="908"/>
      <c r="RTL120" s="908"/>
      <c r="RTM120" s="908"/>
      <c r="RTN120" s="908"/>
      <c r="RTO120" s="908"/>
      <c r="RTP120" s="908"/>
      <c r="RTQ120" s="908"/>
      <c r="RTR120" s="908"/>
      <c r="RTS120" s="908"/>
      <c r="RTT120" s="908"/>
      <c r="RTU120" s="908"/>
      <c r="RTV120" s="908"/>
      <c r="RTW120" s="908"/>
      <c r="RTX120" s="908"/>
      <c r="RTY120" s="908"/>
      <c r="RTZ120" s="908"/>
      <c r="RUA120" s="908"/>
      <c r="RUB120" s="908"/>
      <c r="RUC120" s="908"/>
      <c r="RUD120" s="908"/>
      <c r="RUE120" s="908"/>
      <c r="RUF120" s="908"/>
      <c r="RUG120" s="908"/>
      <c r="RUH120" s="908"/>
      <c r="RUI120" s="908"/>
      <c r="RUJ120" s="908"/>
      <c r="RUK120" s="908"/>
      <c r="RUL120" s="908"/>
      <c r="RUM120" s="908"/>
      <c r="RUN120" s="908"/>
      <c r="RUO120" s="908"/>
      <c r="RUP120" s="908"/>
      <c r="RUQ120" s="908"/>
      <c r="RUR120" s="908"/>
      <c r="RUS120" s="908"/>
      <c r="RUT120" s="908"/>
      <c r="RUU120" s="908"/>
      <c r="RUV120" s="908"/>
      <c r="RUW120" s="908"/>
      <c r="RUX120" s="908"/>
      <c r="RUY120" s="908"/>
      <c r="RUZ120" s="908"/>
      <c r="RVA120" s="908"/>
      <c r="RVB120" s="908"/>
      <c r="RVC120" s="908"/>
      <c r="RVD120" s="908"/>
      <c r="RVE120" s="908"/>
      <c r="RVF120" s="908"/>
      <c r="RVG120" s="908"/>
      <c r="RVH120" s="908"/>
      <c r="RVI120" s="908"/>
      <c r="RVJ120" s="908"/>
      <c r="RVK120" s="908"/>
      <c r="RVL120" s="908"/>
      <c r="RVM120" s="908"/>
      <c r="RVN120" s="908"/>
      <c r="RVO120" s="908"/>
      <c r="RVP120" s="908"/>
      <c r="RVQ120" s="908"/>
      <c r="RVR120" s="908"/>
      <c r="RVS120" s="908"/>
      <c r="RVT120" s="908"/>
      <c r="RVU120" s="908"/>
      <c r="RVV120" s="908"/>
      <c r="RVW120" s="908"/>
      <c r="RVX120" s="908"/>
      <c r="RVY120" s="908"/>
      <c r="RVZ120" s="908"/>
      <c r="RWA120" s="908"/>
      <c r="RWB120" s="908"/>
      <c r="RWC120" s="908"/>
      <c r="RWD120" s="908"/>
      <c r="RWE120" s="908"/>
      <c r="RWF120" s="908"/>
      <c r="RWG120" s="908"/>
      <c r="RWH120" s="908"/>
      <c r="RWI120" s="908"/>
      <c r="RWJ120" s="908"/>
      <c r="RWK120" s="908"/>
      <c r="RWL120" s="908"/>
      <c r="RWM120" s="908"/>
      <c r="RWN120" s="908"/>
      <c r="RWO120" s="908"/>
      <c r="RWP120" s="908"/>
      <c r="RWQ120" s="908"/>
      <c r="RWR120" s="908"/>
      <c r="RWS120" s="908"/>
      <c r="RWT120" s="908"/>
      <c r="RWU120" s="908"/>
      <c r="RWV120" s="908"/>
      <c r="RWW120" s="908"/>
      <c r="RWX120" s="908"/>
      <c r="RWY120" s="908"/>
      <c r="RWZ120" s="908"/>
      <c r="RXA120" s="908"/>
      <c r="RXB120" s="908"/>
      <c r="RXC120" s="908"/>
      <c r="RXD120" s="908"/>
      <c r="RXE120" s="908"/>
      <c r="RXF120" s="908"/>
      <c r="RXG120" s="908"/>
      <c r="RXH120" s="908"/>
      <c r="RXI120" s="908"/>
      <c r="RXJ120" s="908"/>
      <c r="RXK120" s="908"/>
      <c r="RXL120" s="908"/>
      <c r="RXM120" s="908"/>
      <c r="RXN120" s="908"/>
      <c r="RXO120" s="908"/>
      <c r="RXP120" s="908"/>
      <c r="RXQ120" s="908"/>
      <c r="RXR120" s="908"/>
      <c r="RXS120" s="908"/>
      <c r="RXT120" s="908"/>
      <c r="RXU120" s="908"/>
      <c r="RXV120" s="908"/>
      <c r="RXW120" s="908"/>
      <c r="RXX120" s="908"/>
      <c r="RXY120" s="908"/>
      <c r="RXZ120" s="908"/>
      <c r="RYA120" s="908"/>
      <c r="RYB120" s="908"/>
      <c r="RYC120" s="908"/>
      <c r="RYD120" s="908"/>
      <c r="RYE120" s="908"/>
      <c r="RYF120" s="908"/>
      <c r="RYG120" s="908"/>
      <c r="RYH120" s="908"/>
      <c r="RYI120" s="908"/>
      <c r="RYJ120" s="908"/>
      <c r="RYK120" s="908"/>
      <c r="RYL120" s="908"/>
      <c r="RYM120" s="908"/>
      <c r="RYN120" s="908"/>
      <c r="RYO120" s="908"/>
      <c r="RYP120" s="908"/>
      <c r="RYQ120" s="908"/>
      <c r="RYR120" s="908"/>
      <c r="RYS120" s="908"/>
      <c r="RYT120" s="908"/>
      <c r="RYU120" s="908"/>
      <c r="RYV120" s="908"/>
      <c r="RYW120" s="908"/>
      <c r="RYX120" s="908"/>
      <c r="RYY120" s="908"/>
      <c r="RYZ120" s="908"/>
      <c r="RZA120" s="908"/>
      <c r="RZB120" s="908"/>
      <c r="RZC120" s="908"/>
      <c r="RZD120" s="908"/>
      <c r="RZE120" s="908"/>
      <c r="RZF120" s="908"/>
      <c r="RZG120" s="908"/>
      <c r="RZH120" s="908"/>
      <c r="RZI120" s="908"/>
      <c r="RZJ120" s="908"/>
      <c r="RZK120" s="908"/>
      <c r="RZL120" s="908"/>
      <c r="RZM120" s="908"/>
      <c r="RZN120" s="908"/>
      <c r="RZO120" s="908"/>
      <c r="RZP120" s="908"/>
      <c r="RZQ120" s="908"/>
      <c r="RZR120" s="908"/>
      <c r="RZS120" s="908"/>
      <c r="RZT120" s="908"/>
      <c r="RZU120" s="908"/>
      <c r="RZV120" s="908"/>
      <c r="RZW120" s="908"/>
      <c r="RZX120" s="908"/>
      <c r="RZY120" s="908"/>
      <c r="RZZ120" s="908"/>
      <c r="SAA120" s="908"/>
      <c r="SAB120" s="908"/>
      <c r="SAC120" s="908"/>
      <c r="SAD120" s="908"/>
      <c r="SAE120" s="908"/>
      <c r="SAF120" s="908"/>
      <c r="SAG120" s="908"/>
      <c r="SAH120" s="908"/>
      <c r="SAI120" s="908"/>
      <c r="SAJ120" s="908"/>
      <c r="SAK120" s="908"/>
      <c r="SAL120" s="908"/>
      <c r="SAM120" s="908"/>
      <c r="SAN120" s="908"/>
      <c r="SAO120" s="908"/>
      <c r="SAP120" s="908"/>
      <c r="SAQ120" s="908"/>
      <c r="SAR120" s="908"/>
      <c r="SAS120" s="908"/>
      <c r="SAT120" s="908"/>
      <c r="SAU120" s="908"/>
      <c r="SAV120" s="908"/>
      <c r="SAW120" s="908"/>
      <c r="SAX120" s="908"/>
      <c r="SAY120" s="908"/>
      <c r="SAZ120" s="908"/>
      <c r="SBA120" s="908"/>
      <c r="SBB120" s="908"/>
      <c r="SBC120" s="908"/>
      <c r="SBD120" s="908"/>
      <c r="SBE120" s="908"/>
      <c r="SBF120" s="908"/>
      <c r="SBG120" s="908"/>
      <c r="SBH120" s="908"/>
      <c r="SBI120" s="908"/>
      <c r="SBJ120" s="908"/>
      <c r="SBK120" s="908"/>
      <c r="SBL120" s="908"/>
      <c r="SBM120" s="908"/>
      <c r="SBN120" s="908"/>
      <c r="SBO120" s="908"/>
      <c r="SBP120" s="908"/>
      <c r="SBQ120" s="908"/>
      <c r="SBR120" s="908"/>
      <c r="SBS120" s="908"/>
      <c r="SBT120" s="908"/>
      <c r="SBU120" s="908"/>
      <c r="SBV120" s="908"/>
      <c r="SBW120" s="908"/>
      <c r="SBX120" s="908"/>
      <c r="SBY120" s="908"/>
      <c r="SBZ120" s="908"/>
      <c r="SCA120" s="908"/>
      <c r="SCB120" s="908"/>
      <c r="SCC120" s="908"/>
      <c r="SCD120" s="908"/>
      <c r="SCE120" s="908"/>
      <c r="SCF120" s="908"/>
      <c r="SCG120" s="908"/>
      <c r="SCH120" s="908"/>
      <c r="SCI120" s="908"/>
      <c r="SCJ120" s="908"/>
      <c r="SCK120" s="908"/>
      <c r="SCL120" s="908"/>
      <c r="SCM120" s="908"/>
      <c r="SCN120" s="908"/>
      <c r="SCO120" s="908"/>
      <c r="SCP120" s="908"/>
      <c r="SCQ120" s="908"/>
      <c r="SCR120" s="908"/>
      <c r="SCS120" s="908"/>
      <c r="SCT120" s="908"/>
      <c r="SCU120" s="908"/>
      <c r="SCV120" s="908"/>
      <c r="SCW120" s="908"/>
      <c r="SCX120" s="908"/>
      <c r="SCY120" s="908"/>
      <c r="SCZ120" s="908"/>
      <c r="SDA120" s="908"/>
      <c r="SDB120" s="908"/>
      <c r="SDC120" s="908"/>
      <c r="SDD120" s="908"/>
      <c r="SDE120" s="908"/>
      <c r="SDF120" s="908"/>
      <c r="SDG120" s="908"/>
      <c r="SDH120" s="908"/>
      <c r="SDI120" s="908"/>
      <c r="SDJ120" s="908"/>
      <c r="SDK120" s="908"/>
      <c r="SDL120" s="908"/>
      <c r="SDM120" s="908"/>
      <c r="SDN120" s="908"/>
      <c r="SDO120" s="908"/>
      <c r="SDP120" s="908"/>
      <c r="SDQ120" s="908"/>
      <c r="SDR120" s="908"/>
      <c r="SDS120" s="908"/>
      <c r="SDT120" s="908"/>
      <c r="SDU120" s="908"/>
      <c r="SDV120" s="908"/>
      <c r="SDW120" s="908"/>
      <c r="SDX120" s="908"/>
      <c r="SDY120" s="908"/>
      <c r="SDZ120" s="908"/>
      <c r="SEA120" s="908"/>
      <c r="SEB120" s="908"/>
      <c r="SEC120" s="908"/>
      <c r="SED120" s="908"/>
      <c r="SEE120" s="908"/>
      <c r="SEF120" s="908"/>
      <c r="SEG120" s="908"/>
      <c r="SEH120" s="908"/>
      <c r="SEI120" s="908"/>
      <c r="SEJ120" s="908"/>
      <c r="SEK120" s="908"/>
      <c r="SEL120" s="908"/>
      <c r="SEM120" s="908"/>
      <c r="SEN120" s="908"/>
      <c r="SEO120" s="908"/>
      <c r="SEP120" s="908"/>
      <c r="SEQ120" s="908"/>
      <c r="SER120" s="908"/>
      <c r="SES120" s="908"/>
      <c r="SET120" s="908"/>
      <c r="SEU120" s="908"/>
      <c r="SEV120" s="908"/>
      <c r="SEW120" s="908"/>
      <c r="SEX120" s="908"/>
      <c r="SEY120" s="908"/>
      <c r="SEZ120" s="908"/>
      <c r="SFA120" s="908"/>
      <c r="SFB120" s="908"/>
      <c r="SFC120" s="908"/>
      <c r="SFD120" s="908"/>
      <c r="SFE120" s="908"/>
      <c r="SFF120" s="908"/>
      <c r="SFG120" s="908"/>
      <c r="SFH120" s="908"/>
      <c r="SFI120" s="908"/>
      <c r="SFJ120" s="908"/>
      <c r="SFK120" s="908"/>
      <c r="SFL120" s="908"/>
      <c r="SFM120" s="908"/>
      <c r="SFN120" s="908"/>
      <c r="SFO120" s="908"/>
      <c r="SFP120" s="908"/>
      <c r="SFQ120" s="908"/>
      <c r="SFR120" s="908"/>
      <c r="SFS120" s="908"/>
      <c r="SFT120" s="908"/>
      <c r="SFU120" s="908"/>
      <c r="SFV120" s="908"/>
      <c r="SFW120" s="908"/>
      <c r="SFX120" s="908"/>
      <c r="SFY120" s="908"/>
      <c r="SFZ120" s="908"/>
      <c r="SGA120" s="908"/>
      <c r="SGB120" s="908"/>
      <c r="SGC120" s="908"/>
      <c r="SGD120" s="908"/>
      <c r="SGE120" s="908"/>
      <c r="SGF120" s="908"/>
      <c r="SGG120" s="908"/>
      <c r="SGH120" s="908"/>
      <c r="SGI120" s="908"/>
      <c r="SGJ120" s="908"/>
      <c r="SGK120" s="908"/>
      <c r="SGL120" s="908"/>
      <c r="SGM120" s="908"/>
      <c r="SGN120" s="908"/>
      <c r="SGO120" s="908"/>
      <c r="SGP120" s="908"/>
      <c r="SGQ120" s="908"/>
      <c r="SGR120" s="908"/>
      <c r="SGS120" s="908"/>
      <c r="SGT120" s="908"/>
      <c r="SGU120" s="908"/>
      <c r="SGV120" s="908"/>
      <c r="SGW120" s="908"/>
      <c r="SGX120" s="908"/>
      <c r="SGY120" s="908"/>
      <c r="SGZ120" s="908"/>
      <c r="SHA120" s="908"/>
      <c r="SHB120" s="908"/>
      <c r="SHC120" s="908"/>
      <c r="SHD120" s="908"/>
      <c r="SHE120" s="908"/>
      <c r="SHF120" s="908"/>
      <c r="SHG120" s="908"/>
      <c r="SHH120" s="908"/>
      <c r="SHI120" s="908"/>
      <c r="SHJ120" s="908"/>
      <c r="SHK120" s="908"/>
      <c r="SHL120" s="908"/>
      <c r="SHM120" s="908"/>
      <c r="SHN120" s="908"/>
      <c r="SHO120" s="908"/>
      <c r="SHP120" s="908"/>
      <c r="SHQ120" s="908"/>
      <c r="SHR120" s="908"/>
      <c r="SHS120" s="908"/>
      <c r="SHT120" s="908"/>
      <c r="SHU120" s="908"/>
      <c r="SHV120" s="908"/>
      <c r="SHW120" s="908"/>
      <c r="SHX120" s="908"/>
      <c r="SHY120" s="908"/>
      <c r="SHZ120" s="908"/>
      <c r="SIA120" s="908"/>
      <c r="SIB120" s="908"/>
      <c r="SIC120" s="908"/>
      <c r="SID120" s="908"/>
      <c r="SIE120" s="908"/>
      <c r="SIF120" s="908"/>
      <c r="SIG120" s="908"/>
      <c r="SIH120" s="908"/>
      <c r="SII120" s="908"/>
      <c r="SIJ120" s="908"/>
      <c r="SIK120" s="908"/>
      <c r="SIL120" s="908"/>
      <c r="SIM120" s="908"/>
      <c r="SIN120" s="908"/>
      <c r="SIO120" s="908"/>
      <c r="SIP120" s="908"/>
      <c r="SIQ120" s="908"/>
      <c r="SIR120" s="908"/>
      <c r="SIS120" s="908"/>
      <c r="SIT120" s="908"/>
      <c r="SIU120" s="908"/>
      <c r="SIV120" s="908"/>
      <c r="SIW120" s="908"/>
      <c r="SIX120" s="908"/>
      <c r="SIY120" s="908"/>
      <c r="SIZ120" s="908"/>
      <c r="SJA120" s="908"/>
      <c r="SJB120" s="908"/>
      <c r="SJC120" s="908"/>
      <c r="SJD120" s="908"/>
      <c r="SJE120" s="908"/>
      <c r="SJF120" s="908"/>
      <c r="SJG120" s="908"/>
      <c r="SJH120" s="908"/>
      <c r="SJI120" s="908"/>
      <c r="SJJ120" s="908"/>
      <c r="SJK120" s="908"/>
      <c r="SJL120" s="908"/>
      <c r="SJM120" s="908"/>
      <c r="SJN120" s="908"/>
      <c r="SJO120" s="908"/>
      <c r="SJP120" s="908"/>
      <c r="SJQ120" s="908"/>
      <c r="SJR120" s="908"/>
      <c r="SJS120" s="908"/>
      <c r="SJT120" s="908"/>
      <c r="SJU120" s="908"/>
      <c r="SJV120" s="908"/>
      <c r="SJW120" s="908"/>
      <c r="SJX120" s="908"/>
      <c r="SJY120" s="908"/>
      <c r="SJZ120" s="908"/>
      <c r="SKA120" s="908"/>
      <c r="SKB120" s="908"/>
      <c r="SKC120" s="908"/>
      <c r="SKD120" s="908"/>
      <c r="SKE120" s="908"/>
      <c r="SKF120" s="908"/>
      <c r="SKG120" s="908"/>
      <c r="SKH120" s="908"/>
      <c r="SKI120" s="908"/>
      <c r="SKJ120" s="908"/>
      <c r="SKK120" s="908"/>
      <c r="SKL120" s="908"/>
      <c r="SKM120" s="908"/>
      <c r="SKN120" s="908"/>
      <c r="SKO120" s="908"/>
      <c r="SKP120" s="908"/>
      <c r="SKQ120" s="908"/>
      <c r="SKR120" s="908"/>
      <c r="SKS120" s="908"/>
      <c r="SKT120" s="908"/>
      <c r="SKU120" s="908"/>
      <c r="SKV120" s="908"/>
      <c r="SKW120" s="908"/>
      <c r="SKX120" s="908"/>
      <c r="SKY120" s="908"/>
      <c r="SKZ120" s="908"/>
      <c r="SLA120" s="908"/>
      <c r="SLB120" s="908"/>
      <c r="SLC120" s="908"/>
      <c r="SLD120" s="908"/>
      <c r="SLE120" s="908"/>
      <c r="SLF120" s="908"/>
      <c r="SLG120" s="908"/>
      <c r="SLH120" s="908"/>
      <c r="SLI120" s="908"/>
      <c r="SLJ120" s="908"/>
      <c r="SLK120" s="908"/>
      <c r="SLL120" s="908"/>
      <c r="SLM120" s="908"/>
      <c r="SLN120" s="908"/>
      <c r="SLO120" s="908"/>
      <c r="SLP120" s="908"/>
      <c r="SLQ120" s="908"/>
      <c r="SLR120" s="908"/>
      <c r="SLS120" s="908"/>
      <c r="SLT120" s="908"/>
      <c r="SLU120" s="908"/>
      <c r="SLV120" s="908"/>
      <c r="SLW120" s="908"/>
      <c r="SLX120" s="908"/>
      <c r="SLY120" s="908"/>
      <c r="SLZ120" s="908"/>
      <c r="SMA120" s="908"/>
      <c r="SMB120" s="908"/>
      <c r="SMC120" s="908"/>
      <c r="SMD120" s="908"/>
      <c r="SME120" s="908"/>
      <c r="SMF120" s="908"/>
      <c r="SMG120" s="908"/>
      <c r="SMH120" s="908"/>
      <c r="SMI120" s="908"/>
      <c r="SMJ120" s="908"/>
      <c r="SMK120" s="908"/>
      <c r="SML120" s="908"/>
      <c r="SMM120" s="908"/>
      <c r="SMN120" s="908"/>
      <c r="SMO120" s="908"/>
      <c r="SMP120" s="908"/>
      <c r="SMQ120" s="908"/>
      <c r="SMR120" s="908"/>
      <c r="SMS120" s="908"/>
      <c r="SMT120" s="908"/>
      <c r="SMU120" s="908"/>
      <c r="SMV120" s="908"/>
      <c r="SMW120" s="908"/>
      <c r="SMX120" s="908"/>
      <c r="SMY120" s="908"/>
      <c r="SMZ120" s="908"/>
      <c r="SNA120" s="908"/>
      <c r="SNB120" s="908"/>
      <c r="SNC120" s="908"/>
      <c r="SND120" s="908"/>
      <c r="SNE120" s="908"/>
      <c r="SNF120" s="908"/>
      <c r="SNG120" s="908"/>
      <c r="SNH120" s="908"/>
      <c r="SNI120" s="908"/>
      <c r="SNJ120" s="908"/>
      <c r="SNK120" s="908"/>
      <c r="SNL120" s="908"/>
      <c r="SNM120" s="908"/>
      <c r="SNN120" s="908"/>
      <c r="SNO120" s="908"/>
      <c r="SNP120" s="908"/>
      <c r="SNQ120" s="908"/>
      <c r="SNR120" s="908"/>
      <c r="SNS120" s="908"/>
      <c r="SNT120" s="908"/>
      <c r="SNU120" s="908"/>
      <c r="SNV120" s="908"/>
      <c r="SNW120" s="908"/>
      <c r="SNX120" s="908"/>
      <c r="SNY120" s="908"/>
      <c r="SNZ120" s="908"/>
      <c r="SOA120" s="908"/>
      <c r="SOB120" s="908"/>
      <c r="SOC120" s="908"/>
      <c r="SOD120" s="908"/>
      <c r="SOE120" s="908"/>
      <c r="SOF120" s="908"/>
      <c r="SOG120" s="908"/>
      <c r="SOH120" s="908"/>
      <c r="SOI120" s="908"/>
      <c r="SOJ120" s="908"/>
      <c r="SOK120" s="908"/>
      <c r="SOL120" s="908"/>
      <c r="SOM120" s="908"/>
      <c r="SON120" s="908"/>
      <c r="SOO120" s="908"/>
      <c r="SOP120" s="908"/>
      <c r="SOQ120" s="908"/>
      <c r="SOR120" s="908"/>
      <c r="SOS120" s="908"/>
      <c r="SOT120" s="908"/>
      <c r="SOU120" s="908"/>
      <c r="SOV120" s="908"/>
      <c r="SOW120" s="908"/>
      <c r="SOX120" s="908"/>
      <c r="SOY120" s="908"/>
      <c r="SOZ120" s="908"/>
      <c r="SPA120" s="908"/>
      <c r="SPB120" s="908"/>
      <c r="SPC120" s="908"/>
      <c r="SPD120" s="908"/>
      <c r="SPE120" s="908"/>
      <c r="SPF120" s="908"/>
      <c r="SPG120" s="908"/>
      <c r="SPH120" s="908"/>
      <c r="SPI120" s="908"/>
      <c r="SPJ120" s="908"/>
      <c r="SPK120" s="908"/>
      <c r="SPL120" s="908"/>
      <c r="SPM120" s="908"/>
      <c r="SPN120" s="908"/>
      <c r="SPO120" s="908"/>
      <c r="SPP120" s="908"/>
      <c r="SPQ120" s="908"/>
      <c r="SPR120" s="908"/>
      <c r="SPS120" s="908"/>
      <c r="SPT120" s="908"/>
      <c r="SPU120" s="908"/>
      <c r="SPV120" s="908"/>
      <c r="SPW120" s="908"/>
      <c r="SPX120" s="908"/>
      <c r="SPY120" s="908"/>
      <c r="SPZ120" s="908"/>
      <c r="SQA120" s="908"/>
      <c r="SQB120" s="908"/>
      <c r="SQC120" s="908"/>
      <c r="SQD120" s="908"/>
      <c r="SQE120" s="908"/>
      <c r="SQF120" s="908"/>
      <c r="SQG120" s="908"/>
      <c r="SQH120" s="908"/>
      <c r="SQI120" s="908"/>
      <c r="SQJ120" s="908"/>
      <c r="SQK120" s="908"/>
      <c r="SQL120" s="908"/>
      <c r="SQM120" s="908"/>
      <c r="SQN120" s="908"/>
      <c r="SQO120" s="908"/>
      <c r="SQP120" s="908"/>
      <c r="SQQ120" s="908"/>
      <c r="SQR120" s="908"/>
      <c r="SQS120" s="908"/>
      <c r="SQT120" s="908"/>
      <c r="SQU120" s="908"/>
      <c r="SQV120" s="908"/>
      <c r="SQW120" s="908"/>
      <c r="SQX120" s="908"/>
      <c r="SQY120" s="908"/>
      <c r="SQZ120" s="908"/>
      <c r="SRA120" s="908"/>
      <c r="SRB120" s="908"/>
      <c r="SRC120" s="908"/>
      <c r="SRD120" s="908"/>
      <c r="SRE120" s="908"/>
      <c r="SRF120" s="908"/>
      <c r="SRG120" s="908"/>
      <c r="SRH120" s="908"/>
      <c r="SRI120" s="908"/>
      <c r="SRJ120" s="908"/>
      <c r="SRK120" s="908"/>
      <c r="SRL120" s="908"/>
      <c r="SRM120" s="908"/>
      <c r="SRN120" s="908"/>
      <c r="SRO120" s="908"/>
      <c r="SRP120" s="908"/>
      <c r="SRQ120" s="908"/>
      <c r="SRR120" s="908"/>
      <c r="SRS120" s="908"/>
      <c r="SRT120" s="908"/>
      <c r="SRU120" s="908"/>
      <c r="SRV120" s="908"/>
      <c r="SRW120" s="908"/>
      <c r="SRX120" s="908"/>
      <c r="SRY120" s="908"/>
      <c r="SRZ120" s="908"/>
      <c r="SSA120" s="908"/>
      <c r="SSB120" s="908"/>
      <c r="SSC120" s="908"/>
      <c r="SSD120" s="908"/>
      <c r="SSE120" s="908"/>
      <c r="SSF120" s="908"/>
      <c r="SSG120" s="908"/>
      <c r="SSH120" s="908"/>
      <c r="SSI120" s="908"/>
      <c r="SSJ120" s="908"/>
      <c r="SSK120" s="908"/>
      <c r="SSL120" s="908"/>
      <c r="SSM120" s="908"/>
      <c r="SSN120" s="908"/>
      <c r="SSO120" s="908"/>
      <c r="SSP120" s="908"/>
      <c r="SSQ120" s="908"/>
      <c r="SSR120" s="908"/>
      <c r="SSS120" s="908"/>
      <c r="SST120" s="908"/>
      <c r="SSU120" s="908"/>
      <c r="SSV120" s="908"/>
      <c r="SSW120" s="908"/>
      <c r="SSX120" s="908"/>
      <c r="SSY120" s="908"/>
      <c r="SSZ120" s="908"/>
      <c r="STA120" s="908"/>
      <c r="STB120" s="908"/>
      <c r="STC120" s="908"/>
      <c r="STD120" s="908"/>
      <c r="STE120" s="908"/>
      <c r="STF120" s="908"/>
      <c r="STG120" s="908"/>
      <c r="STH120" s="908"/>
      <c r="STI120" s="908"/>
      <c r="STJ120" s="908"/>
      <c r="STK120" s="908"/>
      <c r="STL120" s="908"/>
      <c r="STM120" s="908"/>
      <c r="STN120" s="908"/>
      <c r="STO120" s="908"/>
      <c r="STP120" s="908"/>
      <c r="STQ120" s="908"/>
      <c r="STR120" s="908"/>
      <c r="STS120" s="908"/>
      <c r="STT120" s="908"/>
      <c r="STU120" s="908"/>
      <c r="STV120" s="908"/>
      <c r="STW120" s="908"/>
      <c r="STX120" s="908"/>
      <c r="STY120" s="908"/>
      <c r="STZ120" s="908"/>
      <c r="SUA120" s="908"/>
      <c r="SUB120" s="908"/>
      <c r="SUC120" s="908"/>
      <c r="SUD120" s="908"/>
      <c r="SUE120" s="908"/>
      <c r="SUF120" s="908"/>
      <c r="SUG120" s="908"/>
      <c r="SUH120" s="908"/>
      <c r="SUI120" s="908"/>
      <c r="SUJ120" s="908"/>
      <c r="SUK120" s="908"/>
      <c r="SUL120" s="908"/>
      <c r="SUM120" s="908"/>
      <c r="SUN120" s="908"/>
      <c r="SUO120" s="908"/>
      <c r="SUP120" s="908"/>
      <c r="SUQ120" s="908"/>
      <c r="SUR120" s="908"/>
      <c r="SUS120" s="908"/>
      <c r="SUT120" s="908"/>
      <c r="SUU120" s="908"/>
      <c r="SUV120" s="908"/>
      <c r="SUW120" s="908"/>
      <c r="SUX120" s="908"/>
      <c r="SUY120" s="908"/>
      <c r="SUZ120" s="908"/>
      <c r="SVA120" s="908"/>
      <c r="SVB120" s="908"/>
      <c r="SVC120" s="908"/>
      <c r="SVD120" s="908"/>
      <c r="SVE120" s="908"/>
      <c r="SVF120" s="908"/>
      <c r="SVG120" s="908"/>
      <c r="SVH120" s="908"/>
      <c r="SVI120" s="908"/>
      <c r="SVJ120" s="908"/>
      <c r="SVK120" s="908"/>
      <c r="SVL120" s="908"/>
      <c r="SVM120" s="908"/>
      <c r="SVN120" s="908"/>
      <c r="SVO120" s="908"/>
      <c r="SVP120" s="908"/>
      <c r="SVQ120" s="908"/>
      <c r="SVR120" s="908"/>
      <c r="SVS120" s="908"/>
      <c r="SVT120" s="908"/>
      <c r="SVU120" s="908"/>
      <c r="SVV120" s="908"/>
      <c r="SVW120" s="908"/>
      <c r="SVX120" s="908"/>
      <c r="SVY120" s="908"/>
      <c r="SVZ120" s="908"/>
      <c r="SWA120" s="908"/>
      <c r="SWB120" s="908"/>
      <c r="SWC120" s="908"/>
      <c r="SWD120" s="908"/>
      <c r="SWE120" s="908"/>
      <c r="SWF120" s="908"/>
      <c r="SWG120" s="908"/>
      <c r="SWH120" s="908"/>
      <c r="SWI120" s="908"/>
      <c r="SWJ120" s="908"/>
      <c r="SWK120" s="908"/>
      <c r="SWL120" s="908"/>
      <c r="SWM120" s="908"/>
      <c r="SWN120" s="908"/>
      <c r="SWO120" s="908"/>
      <c r="SWP120" s="908"/>
      <c r="SWQ120" s="908"/>
      <c r="SWR120" s="908"/>
      <c r="SWS120" s="908"/>
      <c r="SWT120" s="908"/>
      <c r="SWU120" s="908"/>
      <c r="SWV120" s="908"/>
      <c r="SWW120" s="908"/>
      <c r="SWX120" s="908"/>
      <c r="SWY120" s="908"/>
      <c r="SWZ120" s="908"/>
      <c r="SXA120" s="908"/>
      <c r="SXB120" s="908"/>
      <c r="SXC120" s="908"/>
      <c r="SXD120" s="908"/>
      <c r="SXE120" s="908"/>
      <c r="SXF120" s="908"/>
      <c r="SXG120" s="908"/>
      <c r="SXH120" s="908"/>
      <c r="SXI120" s="908"/>
      <c r="SXJ120" s="908"/>
      <c r="SXK120" s="908"/>
      <c r="SXL120" s="908"/>
      <c r="SXM120" s="908"/>
      <c r="SXN120" s="908"/>
      <c r="SXO120" s="908"/>
      <c r="SXP120" s="908"/>
      <c r="SXQ120" s="908"/>
      <c r="SXR120" s="908"/>
      <c r="SXS120" s="908"/>
      <c r="SXT120" s="908"/>
      <c r="SXU120" s="908"/>
      <c r="SXV120" s="908"/>
      <c r="SXW120" s="908"/>
      <c r="SXX120" s="908"/>
      <c r="SXY120" s="908"/>
      <c r="SXZ120" s="908"/>
      <c r="SYA120" s="908"/>
      <c r="SYB120" s="908"/>
      <c r="SYC120" s="908"/>
      <c r="SYD120" s="908"/>
      <c r="SYE120" s="908"/>
      <c r="SYF120" s="908"/>
      <c r="SYG120" s="908"/>
      <c r="SYH120" s="908"/>
      <c r="SYI120" s="908"/>
      <c r="SYJ120" s="908"/>
      <c r="SYK120" s="908"/>
      <c r="SYL120" s="908"/>
      <c r="SYM120" s="908"/>
      <c r="SYN120" s="908"/>
      <c r="SYO120" s="908"/>
      <c r="SYP120" s="908"/>
      <c r="SYQ120" s="908"/>
      <c r="SYR120" s="908"/>
      <c r="SYS120" s="908"/>
      <c r="SYT120" s="908"/>
      <c r="SYU120" s="908"/>
      <c r="SYV120" s="908"/>
      <c r="SYW120" s="908"/>
      <c r="SYX120" s="908"/>
      <c r="SYY120" s="908"/>
      <c r="SYZ120" s="908"/>
      <c r="SZA120" s="908"/>
      <c r="SZB120" s="908"/>
      <c r="SZC120" s="908"/>
      <c r="SZD120" s="908"/>
      <c r="SZE120" s="908"/>
      <c r="SZF120" s="908"/>
      <c r="SZG120" s="908"/>
      <c r="SZH120" s="908"/>
      <c r="SZI120" s="908"/>
      <c r="SZJ120" s="908"/>
      <c r="SZK120" s="908"/>
      <c r="SZL120" s="908"/>
      <c r="SZM120" s="908"/>
      <c r="SZN120" s="908"/>
      <c r="SZO120" s="908"/>
      <c r="SZP120" s="908"/>
      <c r="SZQ120" s="908"/>
      <c r="SZR120" s="908"/>
      <c r="SZS120" s="908"/>
      <c r="SZT120" s="908"/>
      <c r="SZU120" s="908"/>
      <c r="SZV120" s="908"/>
      <c r="SZW120" s="908"/>
      <c r="SZX120" s="908"/>
      <c r="SZY120" s="908"/>
      <c r="SZZ120" s="908"/>
      <c r="TAA120" s="908"/>
      <c r="TAB120" s="908"/>
      <c r="TAC120" s="908"/>
      <c r="TAD120" s="908"/>
      <c r="TAE120" s="908"/>
      <c r="TAF120" s="908"/>
      <c r="TAG120" s="908"/>
      <c r="TAH120" s="908"/>
      <c r="TAI120" s="908"/>
      <c r="TAJ120" s="908"/>
      <c r="TAK120" s="908"/>
      <c r="TAL120" s="908"/>
      <c r="TAM120" s="908"/>
      <c r="TAN120" s="908"/>
      <c r="TAO120" s="908"/>
      <c r="TAP120" s="908"/>
      <c r="TAQ120" s="908"/>
      <c r="TAR120" s="908"/>
      <c r="TAS120" s="908"/>
      <c r="TAT120" s="908"/>
      <c r="TAU120" s="908"/>
      <c r="TAV120" s="908"/>
      <c r="TAW120" s="908"/>
      <c r="TAX120" s="908"/>
      <c r="TAY120" s="908"/>
      <c r="TAZ120" s="908"/>
      <c r="TBA120" s="908"/>
      <c r="TBB120" s="908"/>
      <c r="TBC120" s="908"/>
      <c r="TBD120" s="908"/>
      <c r="TBE120" s="908"/>
      <c r="TBF120" s="908"/>
      <c r="TBG120" s="908"/>
      <c r="TBH120" s="908"/>
      <c r="TBI120" s="908"/>
      <c r="TBJ120" s="908"/>
      <c r="TBK120" s="908"/>
      <c r="TBL120" s="908"/>
      <c r="TBM120" s="908"/>
      <c r="TBN120" s="908"/>
      <c r="TBO120" s="908"/>
      <c r="TBP120" s="908"/>
      <c r="TBQ120" s="908"/>
      <c r="TBR120" s="908"/>
      <c r="TBS120" s="908"/>
      <c r="TBT120" s="908"/>
      <c r="TBU120" s="908"/>
      <c r="TBV120" s="908"/>
      <c r="TBW120" s="908"/>
      <c r="TBX120" s="908"/>
      <c r="TBY120" s="908"/>
      <c r="TBZ120" s="908"/>
      <c r="TCA120" s="908"/>
      <c r="TCB120" s="908"/>
      <c r="TCC120" s="908"/>
      <c r="TCD120" s="908"/>
      <c r="TCE120" s="908"/>
      <c r="TCF120" s="908"/>
      <c r="TCG120" s="908"/>
      <c r="TCH120" s="908"/>
      <c r="TCI120" s="908"/>
      <c r="TCJ120" s="908"/>
      <c r="TCK120" s="908"/>
      <c r="TCL120" s="908"/>
      <c r="TCM120" s="908"/>
      <c r="TCN120" s="908"/>
      <c r="TCO120" s="908"/>
      <c r="TCP120" s="908"/>
      <c r="TCQ120" s="908"/>
      <c r="TCR120" s="908"/>
      <c r="TCS120" s="908"/>
      <c r="TCT120" s="908"/>
      <c r="TCU120" s="908"/>
      <c r="TCV120" s="908"/>
      <c r="TCW120" s="908"/>
      <c r="TCX120" s="908"/>
      <c r="TCY120" s="908"/>
      <c r="TCZ120" s="908"/>
      <c r="TDA120" s="908"/>
      <c r="TDB120" s="908"/>
      <c r="TDC120" s="908"/>
      <c r="TDD120" s="908"/>
      <c r="TDE120" s="908"/>
      <c r="TDF120" s="908"/>
      <c r="TDG120" s="908"/>
      <c r="TDH120" s="908"/>
      <c r="TDI120" s="908"/>
      <c r="TDJ120" s="908"/>
      <c r="TDK120" s="908"/>
      <c r="TDL120" s="908"/>
      <c r="TDM120" s="908"/>
      <c r="TDN120" s="908"/>
      <c r="TDO120" s="908"/>
      <c r="TDP120" s="908"/>
      <c r="TDQ120" s="908"/>
      <c r="TDR120" s="908"/>
      <c r="TDS120" s="908"/>
      <c r="TDT120" s="908"/>
      <c r="TDU120" s="908"/>
      <c r="TDV120" s="908"/>
      <c r="TDW120" s="908"/>
      <c r="TDX120" s="908"/>
      <c r="TDY120" s="908"/>
      <c r="TDZ120" s="908"/>
      <c r="TEA120" s="908"/>
      <c r="TEB120" s="908"/>
      <c r="TEC120" s="908"/>
      <c r="TED120" s="908"/>
      <c r="TEE120" s="908"/>
      <c r="TEF120" s="908"/>
      <c r="TEG120" s="908"/>
      <c r="TEH120" s="908"/>
      <c r="TEI120" s="908"/>
      <c r="TEJ120" s="908"/>
      <c r="TEK120" s="908"/>
      <c r="TEL120" s="908"/>
      <c r="TEM120" s="908"/>
      <c r="TEN120" s="908"/>
      <c r="TEO120" s="908"/>
      <c r="TEP120" s="908"/>
      <c r="TEQ120" s="908"/>
      <c r="TER120" s="908"/>
      <c r="TES120" s="908"/>
      <c r="TET120" s="908"/>
      <c r="TEU120" s="908"/>
      <c r="TEV120" s="908"/>
      <c r="TEW120" s="908"/>
      <c r="TEX120" s="908"/>
      <c r="TEY120" s="908"/>
      <c r="TEZ120" s="908"/>
      <c r="TFA120" s="908"/>
      <c r="TFB120" s="908"/>
      <c r="TFC120" s="908"/>
      <c r="TFD120" s="908"/>
      <c r="TFE120" s="908"/>
      <c r="TFF120" s="908"/>
      <c r="TFG120" s="908"/>
      <c r="TFH120" s="908"/>
      <c r="TFI120" s="908"/>
      <c r="TFJ120" s="908"/>
      <c r="TFK120" s="908"/>
      <c r="TFL120" s="908"/>
      <c r="TFM120" s="908"/>
      <c r="TFN120" s="908"/>
      <c r="TFO120" s="908"/>
      <c r="TFP120" s="908"/>
      <c r="TFQ120" s="908"/>
      <c r="TFR120" s="908"/>
      <c r="TFS120" s="908"/>
      <c r="TFT120" s="908"/>
      <c r="TFU120" s="908"/>
      <c r="TFV120" s="908"/>
      <c r="TFW120" s="908"/>
      <c r="TFX120" s="908"/>
      <c r="TFY120" s="908"/>
      <c r="TFZ120" s="908"/>
      <c r="TGA120" s="908"/>
      <c r="TGB120" s="908"/>
      <c r="TGC120" s="908"/>
      <c r="TGD120" s="908"/>
      <c r="TGE120" s="908"/>
      <c r="TGF120" s="908"/>
      <c r="TGG120" s="908"/>
      <c r="TGH120" s="908"/>
      <c r="TGI120" s="908"/>
      <c r="TGJ120" s="908"/>
      <c r="TGK120" s="908"/>
      <c r="TGL120" s="908"/>
      <c r="TGM120" s="908"/>
      <c r="TGN120" s="908"/>
      <c r="TGO120" s="908"/>
      <c r="TGP120" s="908"/>
      <c r="TGQ120" s="908"/>
      <c r="TGR120" s="908"/>
      <c r="TGS120" s="908"/>
      <c r="TGT120" s="908"/>
      <c r="TGU120" s="908"/>
      <c r="TGV120" s="908"/>
      <c r="TGW120" s="908"/>
      <c r="TGX120" s="908"/>
      <c r="TGY120" s="908"/>
      <c r="TGZ120" s="908"/>
      <c r="THA120" s="908"/>
      <c r="THB120" s="908"/>
      <c r="THC120" s="908"/>
      <c r="THD120" s="908"/>
      <c r="THE120" s="908"/>
      <c r="THF120" s="908"/>
      <c r="THG120" s="908"/>
      <c r="THH120" s="908"/>
      <c r="THI120" s="908"/>
      <c r="THJ120" s="908"/>
      <c r="THK120" s="908"/>
      <c r="THL120" s="908"/>
      <c r="THM120" s="908"/>
      <c r="THN120" s="908"/>
      <c r="THO120" s="908"/>
      <c r="THP120" s="908"/>
      <c r="THQ120" s="908"/>
      <c r="THR120" s="908"/>
      <c r="THS120" s="908"/>
      <c r="THT120" s="908"/>
      <c r="THU120" s="908"/>
      <c r="THV120" s="908"/>
      <c r="THW120" s="908"/>
      <c r="THX120" s="908"/>
      <c r="THY120" s="908"/>
      <c r="THZ120" s="908"/>
      <c r="TIA120" s="908"/>
      <c r="TIB120" s="908"/>
      <c r="TIC120" s="908"/>
      <c r="TID120" s="908"/>
      <c r="TIE120" s="908"/>
      <c r="TIF120" s="908"/>
      <c r="TIG120" s="908"/>
      <c r="TIH120" s="908"/>
      <c r="TII120" s="908"/>
      <c r="TIJ120" s="908"/>
      <c r="TIK120" s="908"/>
      <c r="TIL120" s="908"/>
      <c r="TIM120" s="908"/>
      <c r="TIN120" s="908"/>
      <c r="TIO120" s="908"/>
      <c r="TIP120" s="908"/>
      <c r="TIQ120" s="908"/>
      <c r="TIR120" s="908"/>
      <c r="TIS120" s="908"/>
      <c r="TIT120" s="908"/>
      <c r="TIU120" s="908"/>
      <c r="TIV120" s="908"/>
      <c r="TIW120" s="908"/>
      <c r="TIX120" s="908"/>
      <c r="TIY120" s="908"/>
      <c r="TIZ120" s="908"/>
      <c r="TJA120" s="908"/>
      <c r="TJB120" s="908"/>
      <c r="TJC120" s="908"/>
      <c r="TJD120" s="908"/>
      <c r="TJE120" s="908"/>
      <c r="TJF120" s="908"/>
      <c r="TJG120" s="908"/>
      <c r="TJH120" s="908"/>
      <c r="TJI120" s="908"/>
      <c r="TJJ120" s="908"/>
      <c r="TJK120" s="908"/>
      <c r="TJL120" s="908"/>
      <c r="TJM120" s="908"/>
      <c r="TJN120" s="908"/>
      <c r="TJO120" s="908"/>
      <c r="TJP120" s="908"/>
      <c r="TJQ120" s="908"/>
      <c r="TJR120" s="908"/>
      <c r="TJS120" s="908"/>
      <c r="TJT120" s="908"/>
      <c r="TJU120" s="908"/>
      <c r="TJV120" s="908"/>
      <c r="TJW120" s="908"/>
      <c r="TJX120" s="908"/>
      <c r="TJY120" s="908"/>
      <c r="TJZ120" s="908"/>
      <c r="TKA120" s="908"/>
      <c r="TKB120" s="908"/>
      <c r="TKC120" s="908"/>
      <c r="TKD120" s="908"/>
      <c r="TKE120" s="908"/>
      <c r="TKF120" s="908"/>
      <c r="TKG120" s="908"/>
      <c r="TKH120" s="908"/>
      <c r="TKI120" s="908"/>
      <c r="TKJ120" s="908"/>
      <c r="TKK120" s="908"/>
      <c r="TKL120" s="908"/>
      <c r="TKM120" s="908"/>
      <c r="TKN120" s="908"/>
      <c r="TKO120" s="908"/>
      <c r="TKP120" s="908"/>
      <c r="TKQ120" s="908"/>
      <c r="TKR120" s="908"/>
      <c r="TKS120" s="908"/>
      <c r="TKT120" s="908"/>
      <c r="TKU120" s="908"/>
      <c r="TKV120" s="908"/>
      <c r="TKW120" s="908"/>
      <c r="TKX120" s="908"/>
      <c r="TKY120" s="908"/>
      <c r="TKZ120" s="908"/>
      <c r="TLA120" s="908"/>
      <c r="TLB120" s="908"/>
      <c r="TLC120" s="908"/>
      <c r="TLD120" s="908"/>
      <c r="TLE120" s="908"/>
      <c r="TLF120" s="908"/>
      <c r="TLG120" s="908"/>
      <c r="TLH120" s="908"/>
      <c r="TLI120" s="908"/>
      <c r="TLJ120" s="908"/>
      <c r="TLK120" s="908"/>
      <c r="TLL120" s="908"/>
      <c r="TLM120" s="908"/>
      <c r="TLN120" s="908"/>
      <c r="TLO120" s="908"/>
      <c r="TLP120" s="908"/>
      <c r="TLQ120" s="908"/>
      <c r="TLR120" s="908"/>
      <c r="TLS120" s="908"/>
      <c r="TLT120" s="908"/>
      <c r="TLU120" s="908"/>
      <c r="TLV120" s="908"/>
      <c r="TLW120" s="908"/>
      <c r="TLX120" s="908"/>
      <c r="TLY120" s="908"/>
      <c r="TLZ120" s="908"/>
      <c r="TMA120" s="908"/>
      <c r="TMB120" s="908"/>
      <c r="TMC120" s="908"/>
      <c r="TMD120" s="908"/>
      <c r="TME120" s="908"/>
      <c r="TMF120" s="908"/>
      <c r="TMG120" s="908"/>
      <c r="TMH120" s="908"/>
      <c r="TMI120" s="908"/>
      <c r="TMJ120" s="908"/>
      <c r="TMK120" s="908"/>
      <c r="TML120" s="908"/>
      <c r="TMM120" s="908"/>
      <c r="TMN120" s="908"/>
      <c r="TMO120" s="908"/>
      <c r="TMP120" s="908"/>
      <c r="TMQ120" s="908"/>
      <c r="TMR120" s="908"/>
      <c r="TMS120" s="908"/>
      <c r="TMT120" s="908"/>
      <c r="TMU120" s="908"/>
      <c r="TMV120" s="908"/>
      <c r="TMW120" s="908"/>
      <c r="TMX120" s="908"/>
      <c r="TMY120" s="908"/>
      <c r="TMZ120" s="908"/>
      <c r="TNA120" s="908"/>
      <c r="TNB120" s="908"/>
      <c r="TNC120" s="908"/>
      <c r="TND120" s="908"/>
      <c r="TNE120" s="908"/>
      <c r="TNF120" s="908"/>
      <c r="TNG120" s="908"/>
      <c r="TNH120" s="908"/>
      <c r="TNI120" s="908"/>
      <c r="TNJ120" s="908"/>
      <c r="TNK120" s="908"/>
      <c r="TNL120" s="908"/>
      <c r="TNM120" s="908"/>
      <c r="TNN120" s="908"/>
      <c r="TNO120" s="908"/>
      <c r="TNP120" s="908"/>
      <c r="TNQ120" s="908"/>
      <c r="TNR120" s="908"/>
      <c r="TNS120" s="908"/>
      <c r="TNT120" s="908"/>
      <c r="TNU120" s="908"/>
      <c r="TNV120" s="908"/>
      <c r="TNW120" s="908"/>
      <c r="TNX120" s="908"/>
      <c r="TNY120" s="908"/>
      <c r="TNZ120" s="908"/>
      <c r="TOA120" s="908"/>
      <c r="TOB120" s="908"/>
      <c r="TOC120" s="908"/>
      <c r="TOD120" s="908"/>
      <c r="TOE120" s="908"/>
      <c r="TOF120" s="908"/>
      <c r="TOG120" s="908"/>
      <c r="TOH120" s="908"/>
      <c r="TOI120" s="908"/>
      <c r="TOJ120" s="908"/>
      <c r="TOK120" s="908"/>
      <c r="TOL120" s="908"/>
      <c r="TOM120" s="908"/>
      <c r="TON120" s="908"/>
      <c r="TOO120" s="908"/>
      <c r="TOP120" s="908"/>
      <c r="TOQ120" s="908"/>
      <c r="TOR120" s="908"/>
      <c r="TOS120" s="908"/>
      <c r="TOT120" s="908"/>
      <c r="TOU120" s="908"/>
      <c r="TOV120" s="908"/>
      <c r="TOW120" s="908"/>
      <c r="TOX120" s="908"/>
      <c r="TOY120" s="908"/>
      <c r="TOZ120" s="908"/>
      <c r="TPA120" s="908"/>
      <c r="TPB120" s="908"/>
      <c r="TPC120" s="908"/>
      <c r="TPD120" s="908"/>
      <c r="TPE120" s="908"/>
      <c r="TPF120" s="908"/>
      <c r="TPG120" s="908"/>
      <c r="TPH120" s="908"/>
      <c r="TPI120" s="908"/>
      <c r="TPJ120" s="908"/>
      <c r="TPK120" s="908"/>
      <c r="TPL120" s="908"/>
      <c r="TPM120" s="908"/>
      <c r="TPN120" s="908"/>
      <c r="TPO120" s="908"/>
      <c r="TPP120" s="908"/>
      <c r="TPQ120" s="908"/>
      <c r="TPR120" s="908"/>
      <c r="TPS120" s="908"/>
      <c r="TPT120" s="908"/>
      <c r="TPU120" s="908"/>
      <c r="TPV120" s="908"/>
      <c r="TPW120" s="908"/>
      <c r="TPX120" s="908"/>
      <c r="TPY120" s="908"/>
      <c r="TPZ120" s="908"/>
      <c r="TQA120" s="908"/>
      <c r="TQB120" s="908"/>
      <c r="TQC120" s="908"/>
      <c r="TQD120" s="908"/>
      <c r="TQE120" s="908"/>
      <c r="TQF120" s="908"/>
      <c r="TQG120" s="908"/>
      <c r="TQH120" s="908"/>
      <c r="TQI120" s="908"/>
      <c r="TQJ120" s="908"/>
      <c r="TQK120" s="908"/>
      <c r="TQL120" s="908"/>
      <c r="TQM120" s="908"/>
      <c r="TQN120" s="908"/>
      <c r="TQO120" s="908"/>
      <c r="TQP120" s="908"/>
      <c r="TQQ120" s="908"/>
      <c r="TQR120" s="908"/>
      <c r="TQS120" s="908"/>
      <c r="TQT120" s="908"/>
      <c r="TQU120" s="908"/>
      <c r="TQV120" s="908"/>
      <c r="TQW120" s="908"/>
      <c r="TQX120" s="908"/>
      <c r="TQY120" s="908"/>
      <c r="TQZ120" s="908"/>
      <c r="TRA120" s="908"/>
      <c r="TRB120" s="908"/>
      <c r="TRC120" s="908"/>
      <c r="TRD120" s="908"/>
      <c r="TRE120" s="908"/>
      <c r="TRF120" s="908"/>
      <c r="TRG120" s="908"/>
      <c r="TRH120" s="908"/>
      <c r="TRI120" s="908"/>
      <c r="TRJ120" s="908"/>
      <c r="TRK120" s="908"/>
      <c r="TRL120" s="908"/>
      <c r="TRM120" s="908"/>
      <c r="TRN120" s="908"/>
      <c r="TRO120" s="908"/>
      <c r="TRP120" s="908"/>
      <c r="TRQ120" s="908"/>
      <c r="TRR120" s="908"/>
      <c r="TRS120" s="908"/>
      <c r="TRT120" s="908"/>
      <c r="TRU120" s="908"/>
      <c r="TRV120" s="908"/>
      <c r="TRW120" s="908"/>
      <c r="TRX120" s="908"/>
      <c r="TRY120" s="908"/>
      <c r="TRZ120" s="908"/>
      <c r="TSA120" s="908"/>
      <c r="TSB120" s="908"/>
      <c r="TSC120" s="908"/>
      <c r="TSD120" s="908"/>
      <c r="TSE120" s="908"/>
      <c r="TSF120" s="908"/>
      <c r="TSG120" s="908"/>
      <c r="TSH120" s="908"/>
      <c r="TSI120" s="908"/>
      <c r="TSJ120" s="908"/>
      <c r="TSK120" s="908"/>
      <c r="TSL120" s="908"/>
      <c r="TSM120" s="908"/>
      <c r="TSN120" s="908"/>
      <c r="TSO120" s="908"/>
      <c r="TSP120" s="908"/>
      <c r="TSQ120" s="908"/>
      <c r="TSR120" s="908"/>
      <c r="TSS120" s="908"/>
      <c r="TST120" s="908"/>
      <c r="TSU120" s="908"/>
      <c r="TSV120" s="908"/>
      <c r="TSW120" s="908"/>
      <c r="TSX120" s="908"/>
      <c r="TSY120" s="908"/>
      <c r="TSZ120" s="908"/>
      <c r="TTA120" s="908"/>
      <c r="TTB120" s="908"/>
      <c r="TTC120" s="908"/>
      <c r="TTD120" s="908"/>
      <c r="TTE120" s="908"/>
      <c r="TTF120" s="908"/>
      <c r="TTG120" s="908"/>
      <c r="TTH120" s="908"/>
      <c r="TTI120" s="908"/>
      <c r="TTJ120" s="908"/>
      <c r="TTK120" s="908"/>
      <c r="TTL120" s="908"/>
      <c r="TTM120" s="908"/>
      <c r="TTN120" s="908"/>
      <c r="TTO120" s="908"/>
      <c r="TTP120" s="908"/>
      <c r="TTQ120" s="908"/>
      <c r="TTR120" s="908"/>
      <c r="TTS120" s="908"/>
      <c r="TTT120" s="908"/>
      <c r="TTU120" s="908"/>
      <c r="TTV120" s="908"/>
      <c r="TTW120" s="908"/>
      <c r="TTX120" s="908"/>
      <c r="TTY120" s="908"/>
      <c r="TTZ120" s="908"/>
      <c r="TUA120" s="908"/>
      <c r="TUB120" s="908"/>
      <c r="TUC120" s="908"/>
      <c r="TUD120" s="908"/>
      <c r="TUE120" s="908"/>
      <c r="TUF120" s="908"/>
      <c r="TUG120" s="908"/>
      <c r="TUH120" s="908"/>
      <c r="TUI120" s="908"/>
      <c r="TUJ120" s="908"/>
      <c r="TUK120" s="908"/>
      <c r="TUL120" s="908"/>
      <c r="TUM120" s="908"/>
      <c r="TUN120" s="908"/>
      <c r="TUO120" s="908"/>
      <c r="TUP120" s="908"/>
      <c r="TUQ120" s="908"/>
      <c r="TUR120" s="908"/>
      <c r="TUS120" s="908"/>
      <c r="TUT120" s="908"/>
      <c r="TUU120" s="908"/>
      <c r="TUV120" s="908"/>
      <c r="TUW120" s="908"/>
      <c r="TUX120" s="908"/>
      <c r="TUY120" s="908"/>
      <c r="TUZ120" s="908"/>
      <c r="TVA120" s="908"/>
      <c r="TVB120" s="908"/>
      <c r="TVC120" s="908"/>
      <c r="TVD120" s="908"/>
      <c r="TVE120" s="908"/>
      <c r="TVF120" s="908"/>
      <c r="TVG120" s="908"/>
      <c r="TVH120" s="908"/>
      <c r="TVI120" s="908"/>
      <c r="TVJ120" s="908"/>
      <c r="TVK120" s="908"/>
      <c r="TVL120" s="908"/>
      <c r="TVM120" s="908"/>
      <c r="TVN120" s="908"/>
      <c r="TVO120" s="908"/>
      <c r="TVP120" s="908"/>
      <c r="TVQ120" s="908"/>
      <c r="TVR120" s="908"/>
      <c r="TVS120" s="908"/>
      <c r="TVT120" s="908"/>
      <c r="TVU120" s="908"/>
      <c r="TVV120" s="908"/>
      <c r="TVW120" s="908"/>
      <c r="TVX120" s="908"/>
      <c r="TVY120" s="908"/>
      <c r="TVZ120" s="908"/>
      <c r="TWA120" s="908"/>
      <c r="TWB120" s="908"/>
      <c r="TWC120" s="908"/>
      <c r="TWD120" s="908"/>
      <c r="TWE120" s="908"/>
      <c r="TWF120" s="908"/>
      <c r="TWG120" s="908"/>
      <c r="TWH120" s="908"/>
      <c r="TWI120" s="908"/>
      <c r="TWJ120" s="908"/>
      <c r="TWK120" s="908"/>
      <c r="TWL120" s="908"/>
      <c r="TWM120" s="908"/>
      <c r="TWN120" s="908"/>
      <c r="TWO120" s="908"/>
      <c r="TWP120" s="908"/>
      <c r="TWQ120" s="908"/>
      <c r="TWR120" s="908"/>
      <c r="TWS120" s="908"/>
      <c r="TWT120" s="908"/>
      <c r="TWU120" s="908"/>
      <c r="TWV120" s="908"/>
      <c r="TWW120" s="908"/>
      <c r="TWX120" s="908"/>
      <c r="TWY120" s="908"/>
      <c r="TWZ120" s="908"/>
      <c r="TXA120" s="908"/>
      <c r="TXB120" s="908"/>
      <c r="TXC120" s="908"/>
      <c r="TXD120" s="908"/>
      <c r="TXE120" s="908"/>
      <c r="TXF120" s="908"/>
      <c r="TXG120" s="908"/>
      <c r="TXH120" s="908"/>
      <c r="TXI120" s="908"/>
      <c r="TXJ120" s="908"/>
      <c r="TXK120" s="908"/>
      <c r="TXL120" s="908"/>
      <c r="TXM120" s="908"/>
      <c r="TXN120" s="908"/>
      <c r="TXO120" s="908"/>
      <c r="TXP120" s="908"/>
      <c r="TXQ120" s="908"/>
      <c r="TXR120" s="908"/>
      <c r="TXS120" s="908"/>
      <c r="TXT120" s="908"/>
      <c r="TXU120" s="908"/>
      <c r="TXV120" s="908"/>
      <c r="TXW120" s="908"/>
      <c r="TXX120" s="908"/>
      <c r="TXY120" s="908"/>
      <c r="TXZ120" s="908"/>
      <c r="TYA120" s="908"/>
      <c r="TYB120" s="908"/>
      <c r="TYC120" s="908"/>
      <c r="TYD120" s="908"/>
      <c r="TYE120" s="908"/>
      <c r="TYF120" s="908"/>
      <c r="TYG120" s="908"/>
      <c r="TYH120" s="908"/>
      <c r="TYI120" s="908"/>
      <c r="TYJ120" s="908"/>
      <c r="TYK120" s="908"/>
      <c r="TYL120" s="908"/>
      <c r="TYM120" s="908"/>
      <c r="TYN120" s="908"/>
      <c r="TYO120" s="908"/>
      <c r="TYP120" s="908"/>
      <c r="TYQ120" s="908"/>
      <c r="TYR120" s="908"/>
      <c r="TYS120" s="908"/>
      <c r="TYT120" s="908"/>
      <c r="TYU120" s="908"/>
      <c r="TYV120" s="908"/>
      <c r="TYW120" s="908"/>
      <c r="TYX120" s="908"/>
      <c r="TYY120" s="908"/>
      <c r="TYZ120" s="908"/>
      <c r="TZA120" s="908"/>
      <c r="TZB120" s="908"/>
      <c r="TZC120" s="908"/>
      <c r="TZD120" s="908"/>
      <c r="TZE120" s="908"/>
      <c r="TZF120" s="908"/>
      <c r="TZG120" s="908"/>
      <c r="TZH120" s="908"/>
      <c r="TZI120" s="908"/>
      <c r="TZJ120" s="908"/>
      <c r="TZK120" s="908"/>
      <c r="TZL120" s="908"/>
      <c r="TZM120" s="908"/>
      <c r="TZN120" s="908"/>
      <c r="TZO120" s="908"/>
      <c r="TZP120" s="908"/>
      <c r="TZQ120" s="908"/>
      <c r="TZR120" s="908"/>
      <c r="TZS120" s="908"/>
      <c r="TZT120" s="908"/>
      <c r="TZU120" s="908"/>
      <c r="TZV120" s="908"/>
      <c r="TZW120" s="908"/>
      <c r="TZX120" s="908"/>
      <c r="TZY120" s="908"/>
      <c r="TZZ120" s="908"/>
      <c r="UAA120" s="908"/>
      <c r="UAB120" s="908"/>
      <c r="UAC120" s="908"/>
      <c r="UAD120" s="908"/>
      <c r="UAE120" s="908"/>
      <c r="UAF120" s="908"/>
      <c r="UAG120" s="908"/>
      <c r="UAH120" s="908"/>
      <c r="UAI120" s="908"/>
      <c r="UAJ120" s="908"/>
      <c r="UAK120" s="908"/>
      <c r="UAL120" s="908"/>
      <c r="UAM120" s="908"/>
      <c r="UAN120" s="908"/>
      <c r="UAO120" s="908"/>
      <c r="UAP120" s="908"/>
      <c r="UAQ120" s="908"/>
      <c r="UAR120" s="908"/>
      <c r="UAS120" s="908"/>
      <c r="UAT120" s="908"/>
      <c r="UAU120" s="908"/>
      <c r="UAV120" s="908"/>
      <c r="UAW120" s="908"/>
      <c r="UAX120" s="908"/>
      <c r="UAY120" s="908"/>
      <c r="UAZ120" s="908"/>
      <c r="UBA120" s="908"/>
      <c r="UBB120" s="908"/>
      <c r="UBC120" s="908"/>
      <c r="UBD120" s="908"/>
      <c r="UBE120" s="908"/>
      <c r="UBF120" s="908"/>
      <c r="UBG120" s="908"/>
      <c r="UBH120" s="908"/>
      <c r="UBI120" s="908"/>
      <c r="UBJ120" s="908"/>
      <c r="UBK120" s="908"/>
      <c r="UBL120" s="908"/>
      <c r="UBM120" s="908"/>
      <c r="UBN120" s="908"/>
      <c r="UBO120" s="908"/>
      <c r="UBP120" s="908"/>
      <c r="UBQ120" s="908"/>
      <c r="UBR120" s="908"/>
      <c r="UBS120" s="908"/>
      <c r="UBT120" s="908"/>
      <c r="UBU120" s="908"/>
      <c r="UBV120" s="908"/>
      <c r="UBW120" s="908"/>
      <c r="UBX120" s="908"/>
      <c r="UBY120" s="908"/>
      <c r="UBZ120" s="908"/>
      <c r="UCA120" s="908"/>
      <c r="UCB120" s="908"/>
      <c r="UCC120" s="908"/>
      <c r="UCD120" s="908"/>
      <c r="UCE120" s="908"/>
      <c r="UCF120" s="908"/>
      <c r="UCG120" s="908"/>
      <c r="UCH120" s="908"/>
      <c r="UCI120" s="908"/>
      <c r="UCJ120" s="908"/>
      <c r="UCK120" s="908"/>
      <c r="UCL120" s="908"/>
      <c r="UCM120" s="908"/>
      <c r="UCN120" s="908"/>
      <c r="UCO120" s="908"/>
      <c r="UCP120" s="908"/>
      <c r="UCQ120" s="908"/>
      <c r="UCR120" s="908"/>
      <c r="UCS120" s="908"/>
      <c r="UCT120" s="908"/>
      <c r="UCU120" s="908"/>
      <c r="UCV120" s="908"/>
      <c r="UCW120" s="908"/>
      <c r="UCX120" s="908"/>
      <c r="UCY120" s="908"/>
      <c r="UCZ120" s="908"/>
      <c r="UDA120" s="908"/>
      <c r="UDB120" s="908"/>
      <c r="UDC120" s="908"/>
      <c r="UDD120" s="908"/>
      <c r="UDE120" s="908"/>
      <c r="UDF120" s="908"/>
      <c r="UDG120" s="908"/>
      <c r="UDH120" s="908"/>
      <c r="UDI120" s="908"/>
      <c r="UDJ120" s="908"/>
      <c r="UDK120" s="908"/>
      <c r="UDL120" s="908"/>
      <c r="UDM120" s="908"/>
      <c r="UDN120" s="908"/>
      <c r="UDO120" s="908"/>
      <c r="UDP120" s="908"/>
      <c r="UDQ120" s="908"/>
      <c r="UDR120" s="908"/>
      <c r="UDS120" s="908"/>
      <c r="UDT120" s="908"/>
      <c r="UDU120" s="908"/>
      <c r="UDV120" s="908"/>
      <c r="UDW120" s="908"/>
      <c r="UDX120" s="908"/>
      <c r="UDY120" s="908"/>
      <c r="UDZ120" s="908"/>
      <c r="UEA120" s="908"/>
      <c r="UEB120" s="908"/>
      <c r="UEC120" s="908"/>
      <c r="UED120" s="908"/>
      <c r="UEE120" s="908"/>
      <c r="UEF120" s="908"/>
      <c r="UEG120" s="908"/>
      <c r="UEH120" s="908"/>
      <c r="UEI120" s="908"/>
      <c r="UEJ120" s="908"/>
      <c r="UEK120" s="908"/>
      <c r="UEL120" s="908"/>
      <c r="UEM120" s="908"/>
      <c r="UEN120" s="908"/>
      <c r="UEO120" s="908"/>
      <c r="UEP120" s="908"/>
      <c r="UEQ120" s="908"/>
      <c r="UER120" s="908"/>
      <c r="UES120" s="908"/>
      <c r="UET120" s="908"/>
      <c r="UEU120" s="908"/>
      <c r="UEV120" s="908"/>
      <c r="UEW120" s="908"/>
      <c r="UEX120" s="908"/>
      <c r="UEY120" s="908"/>
      <c r="UEZ120" s="908"/>
      <c r="UFA120" s="908"/>
      <c r="UFB120" s="908"/>
      <c r="UFC120" s="908"/>
      <c r="UFD120" s="908"/>
      <c r="UFE120" s="908"/>
      <c r="UFF120" s="908"/>
      <c r="UFG120" s="908"/>
      <c r="UFH120" s="908"/>
      <c r="UFI120" s="908"/>
      <c r="UFJ120" s="908"/>
      <c r="UFK120" s="908"/>
      <c r="UFL120" s="908"/>
      <c r="UFM120" s="908"/>
      <c r="UFN120" s="908"/>
      <c r="UFO120" s="908"/>
      <c r="UFP120" s="908"/>
      <c r="UFQ120" s="908"/>
      <c r="UFR120" s="908"/>
      <c r="UFS120" s="908"/>
      <c r="UFT120" s="908"/>
      <c r="UFU120" s="908"/>
      <c r="UFV120" s="908"/>
      <c r="UFW120" s="908"/>
      <c r="UFX120" s="908"/>
      <c r="UFY120" s="908"/>
      <c r="UFZ120" s="908"/>
      <c r="UGA120" s="908"/>
      <c r="UGB120" s="908"/>
      <c r="UGC120" s="908"/>
      <c r="UGD120" s="908"/>
      <c r="UGE120" s="908"/>
      <c r="UGF120" s="908"/>
      <c r="UGG120" s="908"/>
      <c r="UGH120" s="908"/>
      <c r="UGI120" s="908"/>
      <c r="UGJ120" s="908"/>
      <c r="UGK120" s="908"/>
      <c r="UGL120" s="908"/>
      <c r="UGM120" s="908"/>
      <c r="UGN120" s="908"/>
      <c r="UGO120" s="908"/>
      <c r="UGP120" s="908"/>
      <c r="UGQ120" s="908"/>
      <c r="UGR120" s="908"/>
      <c r="UGS120" s="908"/>
      <c r="UGT120" s="908"/>
      <c r="UGU120" s="908"/>
      <c r="UGV120" s="908"/>
      <c r="UGW120" s="908"/>
      <c r="UGX120" s="908"/>
      <c r="UGY120" s="908"/>
      <c r="UGZ120" s="908"/>
      <c r="UHA120" s="908"/>
      <c r="UHB120" s="908"/>
      <c r="UHC120" s="908"/>
      <c r="UHD120" s="908"/>
      <c r="UHE120" s="908"/>
      <c r="UHF120" s="908"/>
      <c r="UHG120" s="908"/>
      <c r="UHH120" s="908"/>
      <c r="UHI120" s="908"/>
      <c r="UHJ120" s="908"/>
      <c r="UHK120" s="908"/>
      <c r="UHL120" s="908"/>
      <c r="UHM120" s="908"/>
      <c r="UHN120" s="908"/>
      <c r="UHO120" s="908"/>
      <c r="UHP120" s="908"/>
      <c r="UHQ120" s="908"/>
      <c r="UHR120" s="908"/>
      <c r="UHS120" s="908"/>
      <c r="UHT120" s="908"/>
      <c r="UHU120" s="908"/>
      <c r="UHV120" s="908"/>
      <c r="UHW120" s="908"/>
      <c r="UHX120" s="908"/>
      <c r="UHY120" s="908"/>
      <c r="UHZ120" s="908"/>
      <c r="UIA120" s="908"/>
      <c r="UIB120" s="908"/>
      <c r="UIC120" s="908"/>
      <c r="UID120" s="908"/>
      <c r="UIE120" s="908"/>
      <c r="UIF120" s="908"/>
      <c r="UIG120" s="908"/>
      <c r="UIH120" s="908"/>
      <c r="UII120" s="908"/>
      <c r="UIJ120" s="908"/>
      <c r="UIK120" s="908"/>
      <c r="UIL120" s="908"/>
      <c r="UIM120" s="908"/>
      <c r="UIN120" s="908"/>
      <c r="UIO120" s="908"/>
      <c r="UIP120" s="908"/>
      <c r="UIQ120" s="908"/>
      <c r="UIR120" s="908"/>
      <c r="UIS120" s="908"/>
      <c r="UIT120" s="908"/>
      <c r="UIU120" s="908"/>
      <c r="UIV120" s="908"/>
      <c r="UIW120" s="908"/>
      <c r="UIX120" s="908"/>
      <c r="UIY120" s="908"/>
      <c r="UIZ120" s="908"/>
      <c r="UJA120" s="908"/>
      <c r="UJB120" s="908"/>
      <c r="UJC120" s="908"/>
      <c r="UJD120" s="908"/>
      <c r="UJE120" s="908"/>
      <c r="UJF120" s="908"/>
      <c r="UJG120" s="908"/>
      <c r="UJH120" s="908"/>
      <c r="UJI120" s="908"/>
      <c r="UJJ120" s="908"/>
      <c r="UJK120" s="908"/>
      <c r="UJL120" s="908"/>
      <c r="UJM120" s="908"/>
      <c r="UJN120" s="908"/>
      <c r="UJO120" s="908"/>
      <c r="UJP120" s="908"/>
      <c r="UJQ120" s="908"/>
      <c r="UJR120" s="908"/>
      <c r="UJS120" s="908"/>
      <c r="UJT120" s="908"/>
      <c r="UJU120" s="908"/>
      <c r="UJV120" s="908"/>
      <c r="UJW120" s="908"/>
      <c r="UJX120" s="908"/>
      <c r="UJY120" s="908"/>
      <c r="UJZ120" s="908"/>
      <c r="UKA120" s="908"/>
      <c r="UKB120" s="908"/>
      <c r="UKC120" s="908"/>
      <c r="UKD120" s="908"/>
      <c r="UKE120" s="908"/>
      <c r="UKF120" s="908"/>
      <c r="UKG120" s="908"/>
      <c r="UKH120" s="908"/>
      <c r="UKI120" s="908"/>
      <c r="UKJ120" s="908"/>
      <c r="UKK120" s="908"/>
      <c r="UKL120" s="908"/>
      <c r="UKM120" s="908"/>
      <c r="UKN120" s="908"/>
      <c r="UKO120" s="908"/>
      <c r="UKP120" s="908"/>
      <c r="UKQ120" s="908"/>
      <c r="UKR120" s="908"/>
      <c r="UKS120" s="908"/>
      <c r="UKT120" s="908"/>
      <c r="UKU120" s="908"/>
      <c r="UKV120" s="908"/>
      <c r="UKW120" s="908"/>
      <c r="UKX120" s="908"/>
      <c r="UKY120" s="908"/>
      <c r="UKZ120" s="908"/>
      <c r="ULA120" s="908"/>
      <c r="ULB120" s="908"/>
      <c r="ULC120" s="908"/>
      <c r="ULD120" s="908"/>
      <c r="ULE120" s="908"/>
      <c r="ULF120" s="908"/>
      <c r="ULG120" s="908"/>
      <c r="ULH120" s="908"/>
      <c r="ULI120" s="908"/>
      <c r="ULJ120" s="908"/>
      <c r="ULK120" s="908"/>
      <c r="ULL120" s="908"/>
      <c r="ULM120" s="908"/>
      <c r="ULN120" s="908"/>
      <c r="ULO120" s="908"/>
      <c r="ULP120" s="908"/>
      <c r="ULQ120" s="908"/>
      <c r="ULR120" s="908"/>
      <c r="ULS120" s="908"/>
      <c r="ULT120" s="908"/>
      <c r="ULU120" s="908"/>
      <c r="ULV120" s="908"/>
      <c r="ULW120" s="908"/>
      <c r="ULX120" s="908"/>
      <c r="ULY120" s="908"/>
      <c r="ULZ120" s="908"/>
      <c r="UMA120" s="908"/>
      <c r="UMB120" s="908"/>
      <c r="UMC120" s="908"/>
      <c r="UMD120" s="908"/>
      <c r="UME120" s="908"/>
      <c r="UMF120" s="908"/>
      <c r="UMG120" s="908"/>
      <c r="UMH120" s="908"/>
      <c r="UMI120" s="908"/>
      <c r="UMJ120" s="908"/>
      <c r="UMK120" s="908"/>
      <c r="UML120" s="908"/>
      <c r="UMM120" s="908"/>
      <c r="UMN120" s="908"/>
      <c r="UMO120" s="908"/>
      <c r="UMP120" s="908"/>
      <c r="UMQ120" s="908"/>
      <c r="UMR120" s="908"/>
      <c r="UMS120" s="908"/>
      <c r="UMT120" s="908"/>
      <c r="UMU120" s="908"/>
      <c r="UMV120" s="908"/>
      <c r="UMW120" s="908"/>
      <c r="UMX120" s="908"/>
      <c r="UMY120" s="908"/>
      <c r="UMZ120" s="908"/>
      <c r="UNA120" s="908"/>
      <c r="UNB120" s="908"/>
      <c r="UNC120" s="908"/>
      <c r="UND120" s="908"/>
      <c r="UNE120" s="908"/>
      <c r="UNF120" s="908"/>
      <c r="UNG120" s="908"/>
      <c r="UNH120" s="908"/>
      <c r="UNI120" s="908"/>
      <c r="UNJ120" s="908"/>
      <c r="UNK120" s="908"/>
      <c r="UNL120" s="908"/>
      <c r="UNM120" s="908"/>
      <c r="UNN120" s="908"/>
      <c r="UNO120" s="908"/>
      <c r="UNP120" s="908"/>
      <c r="UNQ120" s="908"/>
      <c r="UNR120" s="908"/>
      <c r="UNS120" s="908"/>
      <c r="UNT120" s="908"/>
      <c r="UNU120" s="908"/>
      <c r="UNV120" s="908"/>
      <c r="UNW120" s="908"/>
      <c r="UNX120" s="908"/>
      <c r="UNY120" s="908"/>
      <c r="UNZ120" s="908"/>
      <c r="UOA120" s="908"/>
      <c r="UOB120" s="908"/>
      <c r="UOC120" s="908"/>
      <c r="UOD120" s="908"/>
      <c r="UOE120" s="908"/>
      <c r="UOF120" s="908"/>
      <c r="UOG120" s="908"/>
      <c r="UOH120" s="908"/>
      <c r="UOI120" s="908"/>
      <c r="UOJ120" s="908"/>
      <c r="UOK120" s="908"/>
      <c r="UOL120" s="908"/>
      <c r="UOM120" s="908"/>
      <c r="UON120" s="908"/>
      <c r="UOO120" s="908"/>
      <c r="UOP120" s="908"/>
      <c r="UOQ120" s="908"/>
      <c r="UOR120" s="908"/>
      <c r="UOS120" s="908"/>
      <c r="UOT120" s="908"/>
      <c r="UOU120" s="908"/>
      <c r="UOV120" s="908"/>
      <c r="UOW120" s="908"/>
      <c r="UOX120" s="908"/>
      <c r="UOY120" s="908"/>
      <c r="UOZ120" s="908"/>
      <c r="UPA120" s="908"/>
      <c r="UPB120" s="908"/>
      <c r="UPC120" s="908"/>
      <c r="UPD120" s="908"/>
      <c r="UPE120" s="908"/>
      <c r="UPF120" s="908"/>
      <c r="UPG120" s="908"/>
      <c r="UPH120" s="908"/>
      <c r="UPI120" s="908"/>
      <c r="UPJ120" s="908"/>
      <c r="UPK120" s="908"/>
      <c r="UPL120" s="908"/>
      <c r="UPM120" s="908"/>
      <c r="UPN120" s="908"/>
      <c r="UPO120" s="908"/>
      <c r="UPP120" s="908"/>
      <c r="UPQ120" s="908"/>
      <c r="UPR120" s="908"/>
      <c r="UPS120" s="908"/>
      <c r="UPT120" s="908"/>
      <c r="UPU120" s="908"/>
      <c r="UPV120" s="908"/>
      <c r="UPW120" s="908"/>
      <c r="UPX120" s="908"/>
      <c r="UPY120" s="908"/>
      <c r="UPZ120" s="908"/>
      <c r="UQA120" s="908"/>
      <c r="UQB120" s="908"/>
      <c r="UQC120" s="908"/>
      <c r="UQD120" s="908"/>
      <c r="UQE120" s="908"/>
      <c r="UQF120" s="908"/>
      <c r="UQG120" s="908"/>
      <c r="UQH120" s="908"/>
      <c r="UQI120" s="908"/>
      <c r="UQJ120" s="908"/>
      <c r="UQK120" s="908"/>
      <c r="UQL120" s="908"/>
      <c r="UQM120" s="908"/>
      <c r="UQN120" s="908"/>
      <c r="UQO120" s="908"/>
      <c r="UQP120" s="908"/>
      <c r="UQQ120" s="908"/>
      <c r="UQR120" s="908"/>
      <c r="UQS120" s="908"/>
      <c r="UQT120" s="908"/>
      <c r="UQU120" s="908"/>
      <c r="UQV120" s="908"/>
      <c r="UQW120" s="908"/>
      <c r="UQX120" s="908"/>
      <c r="UQY120" s="908"/>
      <c r="UQZ120" s="908"/>
      <c r="URA120" s="908"/>
      <c r="URB120" s="908"/>
      <c r="URC120" s="908"/>
      <c r="URD120" s="908"/>
      <c r="URE120" s="908"/>
      <c r="URF120" s="908"/>
      <c r="URG120" s="908"/>
      <c r="URH120" s="908"/>
      <c r="URI120" s="908"/>
      <c r="URJ120" s="908"/>
      <c r="URK120" s="908"/>
      <c r="URL120" s="908"/>
      <c r="URM120" s="908"/>
      <c r="URN120" s="908"/>
      <c r="URO120" s="908"/>
      <c r="URP120" s="908"/>
      <c r="URQ120" s="908"/>
      <c r="URR120" s="908"/>
      <c r="URS120" s="908"/>
      <c r="URT120" s="908"/>
      <c r="URU120" s="908"/>
      <c r="URV120" s="908"/>
      <c r="URW120" s="908"/>
      <c r="URX120" s="908"/>
      <c r="URY120" s="908"/>
      <c r="URZ120" s="908"/>
      <c r="USA120" s="908"/>
      <c r="USB120" s="908"/>
      <c r="USC120" s="908"/>
      <c r="USD120" s="908"/>
      <c r="USE120" s="908"/>
      <c r="USF120" s="908"/>
      <c r="USG120" s="908"/>
      <c r="USH120" s="908"/>
      <c r="USI120" s="908"/>
      <c r="USJ120" s="908"/>
      <c r="USK120" s="908"/>
      <c r="USL120" s="908"/>
      <c r="USM120" s="908"/>
      <c r="USN120" s="908"/>
      <c r="USO120" s="908"/>
      <c r="USP120" s="908"/>
      <c r="USQ120" s="908"/>
      <c r="USR120" s="908"/>
      <c r="USS120" s="908"/>
      <c r="UST120" s="908"/>
      <c r="USU120" s="908"/>
      <c r="USV120" s="908"/>
      <c r="USW120" s="908"/>
      <c r="USX120" s="908"/>
      <c r="USY120" s="908"/>
      <c r="USZ120" s="908"/>
      <c r="UTA120" s="908"/>
      <c r="UTB120" s="908"/>
      <c r="UTC120" s="908"/>
      <c r="UTD120" s="908"/>
      <c r="UTE120" s="908"/>
      <c r="UTF120" s="908"/>
      <c r="UTG120" s="908"/>
      <c r="UTH120" s="908"/>
      <c r="UTI120" s="908"/>
      <c r="UTJ120" s="908"/>
      <c r="UTK120" s="908"/>
      <c r="UTL120" s="908"/>
      <c r="UTM120" s="908"/>
      <c r="UTN120" s="908"/>
      <c r="UTO120" s="908"/>
      <c r="UTP120" s="908"/>
      <c r="UTQ120" s="908"/>
      <c r="UTR120" s="908"/>
      <c r="UTS120" s="908"/>
      <c r="UTT120" s="908"/>
      <c r="UTU120" s="908"/>
      <c r="UTV120" s="908"/>
      <c r="UTW120" s="908"/>
      <c r="UTX120" s="908"/>
      <c r="UTY120" s="908"/>
      <c r="UTZ120" s="908"/>
      <c r="UUA120" s="908"/>
      <c r="UUB120" s="908"/>
      <c r="UUC120" s="908"/>
      <c r="UUD120" s="908"/>
      <c r="UUE120" s="908"/>
      <c r="UUF120" s="908"/>
      <c r="UUG120" s="908"/>
      <c r="UUH120" s="908"/>
      <c r="UUI120" s="908"/>
      <c r="UUJ120" s="908"/>
      <c r="UUK120" s="908"/>
      <c r="UUL120" s="908"/>
      <c r="UUM120" s="908"/>
      <c r="UUN120" s="908"/>
      <c r="UUO120" s="908"/>
      <c r="UUP120" s="908"/>
      <c r="UUQ120" s="908"/>
      <c r="UUR120" s="908"/>
      <c r="UUS120" s="908"/>
      <c r="UUT120" s="908"/>
      <c r="UUU120" s="908"/>
      <c r="UUV120" s="908"/>
      <c r="UUW120" s="908"/>
      <c r="UUX120" s="908"/>
      <c r="UUY120" s="908"/>
      <c r="UUZ120" s="908"/>
      <c r="UVA120" s="908"/>
      <c r="UVB120" s="908"/>
      <c r="UVC120" s="908"/>
      <c r="UVD120" s="908"/>
      <c r="UVE120" s="908"/>
      <c r="UVF120" s="908"/>
      <c r="UVG120" s="908"/>
      <c r="UVH120" s="908"/>
      <c r="UVI120" s="908"/>
      <c r="UVJ120" s="908"/>
      <c r="UVK120" s="908"/>
      <c r="UVL120" s="908"/>
      <c r="UVM120" s="908"/>
      <c r="UVN120" s="908"/>
      <c r="UVO120" s="908"/>
      <c r="UVP120" s="908"/>
      <c r="UVQ120" s="908"/>
      <c r="UVR120" s="908"/>
      <c r="UVS120" s="908"/>
      <c r="UVT120" s="908"/>
      <c r="UVU120" s="908"/>
      <c r="UVV120" s="908"/>
      <c r="UVW120" s="908"/>
      <c r="UVX120" s="908"/>
      <c r="UVY120" s="908"/>
      <c r="UVZ120" s="908"/>
      <c r="UWA120" s="908"/>
      <c r="UWB120" s="908"/>
      <c r="UWC120" s="908"/>
      <c r="UWD120" s="908"/>
      <c r="UWE120" s="908"/>
      <c r="UWF120" s="908"/>
      <c r="UWG120" s="908"/>
      <c r="UWH120" s="908"/>
      <c r="UWI120" s="908"/>
      <c r="UWJ120" s="908"/>
      <c r="UWK120" s="908"/>
      <c r="UWL120" s="908"/>
      <c r="UWM120" s="908"/>
      <c r="UWN120" s="908"/>
      <c r="UWO120" s="908"/>
      <c r="UWP120" s="908"/>
      <c r="UWQ120" s="908"/>
      <c r="UWR120" s="908"/>
      <c r="UWS120" s="908"/>
      <c r="UWT120" s="908"/>
      <c r="UWU120" s="908"/>
      <c r="UWV120" s="908"/>
      <c r="UWW120" s="908"/>
      <c r="UWX120" s="908"/>
      <c r="UWY120" s="908"/>
      <c r="UWZ120" s="908"/>
      <c r="UXA120" s="908"/>
      <c r="UXB120" s="908"/>
      <c r="UXC120" s="908"/>
      <c r="UXD120" s="908"/>
      <c r="UXE120" s="908"/>
      <c r="UXF120" s="908"/>
      <c r="UXG120" s="908"/>
      <c r="UXH120" s="908"/>
      <c r="UXI120" s="908"/>
      <c r="UXJ120" s="908"/>
      <c r="UXK120" s="908"/>
      <c r="UXL120" s="908"/>
      <c r="UXM120" s="908"/>
      <c r="UXN120" s="908"/>
      <c r="UXO120" s="908"/>
      <c r="UXP120" s="908"/>
      <c r="UXQ120" s="908"/>
      <c r="UXR120" s="908"/>
      <c r="UXS120" s="908"/>
      <c r="UXT120" s="908"/>
      <c r="UXU120" s="908"/>
      <c r="UXV120" s="908"/>
      <c r="UXW120" s="908"/>
      <c r="UXX120" s="908"/>
      <c r="UXY120" s="908"/>
      <c r="UXZ120" s="908"/>
      <c r="UYA120" s="908"/>
      <c r="UYB120" s="908"/>
      <c r="UYC120" s="908"/>
      <c r="UYD120" s="908"/>
      <c r="UYE120" s="908"/>
      <c r="UYF120" s="908"/>
      <c r="UYG120" s="908"/>
      <c r="UYH120" s="908"/>
      <c r="UYI120" s="908"/>
      <c r="UYJ120" s="908"/>
      <c r="UYK120" s="908"/>
      <c r="UYL120" s="908"/>
      <c r="UYM120" s="908"/>
      <c r="UYN120" s="908"/>
      <c r="UYO120" s="908"/>
      <c r="UYP120" s="908"/>
      <c r="UYQ120" s="908"/>
      <c r="UYR120" s="908"/>
      <c r="UYS120" s="908"/>
      <c r="UYT120" s="908"/>
      <c r="UYU120" s="908"/>
      <c r="UYV120" s="908"/>
      <c r="UYW120" s="908"/>
      <c r="UYX120" s="908"/>
      <c r="UYY120" s="908"/>
      <c r="UYZ120" s="908"/>
      <c r="UZA120" s="908"/>
      <c r="UZB120" s="908"/>
      <c r="UZC120" s="908"/>
      <c r="UZD120" s="908"/>
      <c r="UZE120" s="908"/>
      <c r="UZF120" s="908"/>
      <c r="UZG120" s="908"/>
      <c r="UZH120" s="908"/>
      <c r="UZI120" s="908"/>
      <c r="UZJ120" s="908"/>
      <c r="UZK120" s="908"/>
      <c r="UZL120" s="908"/>
      <c r="UZM120" s="908"/>
      <c r="UZN120" s="908"/>
      <c r="UZO120" s="908"/>
      <c r="UZP120" s="908"/>
      <c r="UZQ120" s="908"/>
      <c r="UZR120" s="908"/>
      <c r="UZS120" s="908"/>
      <c r="UZT120" s="908"/>
      <c r="UZU120" s="908"/>
      <c r="UZV120" s="908"/>
      <c r="UZW120" s="908"/>
      <c r="UZX120" s="908"/>
      <c r="UZY120" s="908"/>
      <c r="UZZ120" s="908"/>
      <c r="VAA120" s="908"/>
      <c r="VAB120" s="908"/>
      <c r="VAC120" s="908"/>
      <c r="VAD120" s="908"/>
      <c r="VAE120" s="908"/>
      <c r="VAF120" s="908"/>
      <c r="VAG120" s="908"/>
      <c r="VAH120" s="908"/>
      <c r="VAI120" s="908"/>
      <c r="VAJ120" s="908"/>
      <c r="VAK120" s="908"/>
      <c r="VAL120" s="908"/>
      <c r="VAM120" s="908"/>
      <c r="VAN120" s="908"/>
      <c r="VAO120" s="908"/>
      <c r="VAP120" s="908"/>
      <c r="VAQ120" s="908"/>
      <c r="VAR120" s="908"/>
      <c r="VAS120" s="908"/>
      <c r="VAT120" s="908"/>
      <c r="VAU120" s="908"/>
      <c r="VAV120" s="908"/>
      <c r="VAW120" s="908"/>
      <c r="VAX120" s="908"/>
      <c r="VAY120" s="908"/>
      <c r="VAZ120" s="908"/>
      <c r="VBA120" s="908"/>
      <c r="VBB120" s="908"/>
      <c r="VBC120" s="908"/>
      <c r="VBD120" s="908"/>
      <c r="VBE120" s="908"/>
      <c r="VBF120" s="908"/>
      <c r="VBG120" s="908"/>
      <c r="VBH120" s="908"/>
      <c r="VBI120" s="908"/>
      <c r="VBJ120" s="908"/>
      <c r="VBK120" s="908"/>
      <c r="VBL120" s="908"/>
      <c r="VBM120" s="908"/>
      <c r="VBN120" s="908"/>
      <c r="VBO120" s="908"/>
      <c r="VBP120" s="908"/>
      <c r="VBQ120" s="908"/>
      <c r="VBR120" s="908"/>
      <c r="VBS120" s="908"/>
      <c r="VBT120" s="908"/>
      <c r="VBU120" s="908"/>
      <c r="VBV120" s="908"/>
      <c r="VBW120" s="908"/>
      <c r="VBX120" s="908"/>
      <c r="VBY120" s="908"/>
      <c r="VBZ120" s="908"/>
      <c r="VCA120" s="908"/>
      <c r="VCB120" s="908"/>
      <c r="VCC120" s="908"/>
      <c r="VCD120" s="908"/>
      <c r="VCE120" s="908"/>
      <c r="VCF120" s="908"/>
      <c r="VCG120" s="908"/>
      <c r="VCH120" s="908"/>
      <c r="VCI120" s="908"/>
      <c r="VCJ120" s="908"/>
      <c r="VCK120" s="908"/>
      <c r="VCL120" s="908"/>
      <c r="VCM120" s="908"/>
      <c r="VCN120" s="908"/>
      <c r="VCO120" s="908"/>
      <c r="VCP120" s="908"/>
      <c r="VCQ120" s="908"/>
      <c r="VCR120" s="908"/>
      <c r="VCS120" s="908"/>
      <c r="VCT120" s="908"/>
      <c r="VCU120" s="908"/>
      <c r="VCV120" s="908"/>
      <c r="VCW120" s="908"/>
      <c r="VCX120" s="908"/>
      <c r="VCY120" s="908"/>
      <c r="VCZ120" s="908"/>
      <c r="VDA120" s="908"/>
      <c r="VDB120" s="908"/>
      <c r="VDC120" s="908"/>
      <c r="VDD120" s="908"/>
      <c r="VDE120" s="908"/>
      <c r="VDF120" s="908"/>
      <c r="VDG120" s="908"/>
      <c r="VDH120" s="908"/>
      <c r="VDI120" s="908"/>
      <c r="VDJ120" s="908"/>
      <c r="VDK120" s="908"/>
      <c r="VDL120" s="908"/>
      <c r="VDM120" s="908"/>
      <c r="VDN120" s="908"/>
      <c r="VDO120" s="908"/>
      <c r="VDP120" s="908"/>
      <c r="VDQ120" s="908"/>
      <c r="VDR120" s="908"/>
      <c r="VDS120" s="908"/>
      <c r="VDT120" s="908"/>
      <c r="VDU120" s="908"/>
      <c r="VDV120" s="908"/>
      <c r="VDW120" s="908"/>
      <c r="VDX120" s="908"/>
      <c r="VDY120" s="908"/>
      <c r="VDZ120" s="908"/>
      <c r="VEA120" s="908"/>
      <c r="VEB120" s="908"/>
      <c r="VEC120" s="908"/>
      <c r="VED120" s="908"/>
      <c r="VEE120" s="908"/>
      <c r="VEF120" s="908"/>
      <c r="VEG120" s="908"/>
      <c r="VEH120" s="908"/>
      <c r="VEI120" s="908"/>
      <c r="VEJ120" s="908"/>
      <c r="VEK120" s="908"/>
      <c r="VEL120" s="908"/>
      <c r="VEM120" s="908"/>
      <c r="VEN120" s="908"/>
      <c r="VEO120" s="908"/>
      <c r="VEP120" s="908"/>
      <c r="VEQ120" s="908"/>
      <c r="VER120" s="908"/>
      <c r="VES120" s="908"/>
      <c r="VET120" s="908"/>
      <c r="VEU120" s="908"/>
      <c r="VEV120" s="908"/>
      <c r="VEW120" s="908"/>
      <c r="VEX120" s="908"/>
      <c r="VEY120" s="908"/>
      <c r="VEZ120" s="908"/>
      <c r="VFA120" s="908"/>
      <c r="VFB120" s="908"/>
      <c r="VFC120" s="908"/>
      <c r="VFD120" s="908"/>
      <c r="VFE120" s="908"/>
      <c r="VFF120" s="908"/>
      <c r="VFG120" s="908"/>
      <c r="VFH120" s="908"/>
      <c r="VFI120" s="908"/>
      <c r="VFJ120" s="908"/>
      <c r="VFK120" s="908"/>
      <c r="VFL120" s="908"/>
      <c r="VFM120" s="908"/>
      <c r="VFN120" s="908"/>
      <c r="VFO120" s="908"/>
      <c r="VFP120" s="908"/>
      <c r="VFQ120" s="908"/>
      <c r="VFR120" s="908"/>
      <c r="VFS120" s="908"/>
      <c r="VFT120" s="908"/>
      <c r="VFU120" s="908"/>
      <c r="VFV120" s="908"/>
      <c r="VFW120" s="908"/>
      <c r="VFX120" s="908"/>
      <c r="VFY120" s="908"/>
      <c r="VFZ120" s="908"/>
      <c r="VGA120" s="908"/>
      <c r="VGB120" s="908"/>
      <c r="VGC120" s="908"/>
      <c r="VGD120" s="908"/>
      <c r="VGE120" s="908"/>
      <c r="VGF120" s="908"/>
      <c r="VGG120" s="908"/>
      <c r="VGH120" s="908"/>
      <c r="VGI120" s="908"/>
      <c r="VGJ120" s="908"/>
      <c r="VGK120" s="908"/>
      <c r="VGL120" s="908"/>
      <c r="VGM120" s="908"/>
      <c r="VGN120" s="908"/>
      <c r="VGO120" s="908"/>
      <c r="VGP120" s="908"/>
      <c r="VGQ120" s="908"/>
      <c r="VGR120" s="908"/>
      <c r="VGS120" s="908"/>
      <c r="VGT120" s="908"/>
      <c r="VGU120" s="908"/>
      <c r="VGV120" s="908"/>
      <c r="VGW120" s="908"/>
      <c r="VGX120" s="908"/>
      <c r="VGY120" s="908"/>
      <c r="VGZ120" s="908"/>
      <c r="VHA120" s="908"/>
      <c r="VHB120" s="908"/>
      <c r="VHC120" s="908"/>
      <c r="VHD120" s="908"/>
      <c r="VHE120" s="908"/>
      <c r="VHF120" s="908"/>
      <c r="VHG120" s="908"/>
      <c r="VHH120" s="908"/>
      <c r="VHI120" s="908"/>
      <c r="VHJ120" s="908"/>
      <c r="VHK120" s="908"/>
      <c r="VHL120" s="908"/>
      <c r="VHM120" s="908"/>
      <c r="VHN120" s="908"/>
      <c r="VHO120" s="908"/>
      <c r="VHP120" s="908"/>
      <c r="VHQ120" s="908"/>
      <c r="VHR120" s="908"/>
      <c r="VHS120" s="908"/>
      <c r="VHT120" s="908"/>
      <c r="VHU120" s="908"/>
      <c r="VHV120" s="908"/>
      <c r="VHW120" s="908"/>
      <c r="VHX120" s="908"/>
      <c r="VHY120" s="908"/>
      <c r="VHZ120" s="908"/>
      <c r="VIA120" s="908"/>
      <c r="VIB120" s="908"/>
      <c r="VIC120" s="908"/>
      <c r="VID120" s="908"/>
      <c r="VIE120" s="908"/>
      <c r="VIF120" s="908"/>
      <c r="VIG120" s="908"/>
      <c r="VIH120" s="908"/>
      <c r="VII120" s="908"/>
      <c r="VIJ120" s="908"/>
      <c r="VIK120" s="908"/>
      <c r="VIL120" s="908"/>
      <c r="VIM120" s="908"/>
      <c r="VIN120" s="908"/>
      <c r="VIO120" s="908"/>
      <c r="VIP120" s="908"/>
      <c r="VIQ120" s="908"/>
      <c r="VIR120" s="908"/>
      <c r="VIS120" s="908"/>
      <c r="VIT120" s="908"/>
      <c r="VIU120" s="908"/>
      <c r="VIV120" s="908"/>
      <c r="VIW120" s="908"/>
      <c r="VIX120" s="908"/>
      <c r="VIY120" s="908"/>
      <c r="VIZ120" s="908"/>
      <c r="VJA120" s="908"/>
      <c r="VJB120" s="908"/>
      <c r="VJC120" s="908"/>
      <c r="VJD120" s="908"/>
      <c r="VJE120" s="908"/>
      <c r="VJF120" s="908"/>
      <c r="VJG120" s="908"/>
      <c r="VJH120" s="908"/>
      <c r="VJI120" s="908"/>
      <c r="VJJ120" s="908"/>
      <c r="VJK120" s="908"/>
      <c r="VJL120" s="908"/>
      <c r="VJM120" s="908"/>
      <c r="VJN120" s="908"/>
      <c r="VJO120" s="908"/>
      <c r="VJP120" s="908"/>
      <c r="VJQ120" s="908"/>
      <c r="VJR120" s="908"/>
      <c r="VJS120" s="908"/>
      <c r="VJT120" s="908"/>
      <c r="VJU120" s="908"/>
      <c r="VJV120" s="908"/>
      <c r="VJW120" s="908"/>
      <c r="VJX120" s="908"/>
      <c r="VJY120" s="908"/>
      <c r="VJZ120" s="908"/>
      <c r="VKA120" s="908"/>
      <c r="VKB120" s="908"/>
      <c r="VKC120" s="908"/>
      <c r="VKD120" s="908"/>
      <c r="VKE120" s="908"/>
      <c r="VKF120" s="908"/>
      <c r="VKG120" s="908"/>
      <c r="VKH120" s="908"/>
      <c r="VKI120" s="908"/>
      <c r="VKJ120" s="908"/>
      <c r="VKK120" s="908"/>
      <c r="VKL120" s="908"/>
      <c r="VKM120" s="908"/>
      <c r="VKN120" s="908"/>
      <c r="VKO120" s="908"/>
      <c r="VKP120" s="908"/>
      <c r="VKQ120" s="908"/>
      <c r="VKR120" s="908"/>
      <c r="VKS120" s="908"/>
      <c r="VKT120" s="908"/>
      <c r="VKU120" s="908"/>
      <c r="VKV120" s="908"/>
      <c r="VKW120" s="908"/>
      <c r="VKX120" s="908"/>
      <c r="VKY120" s="908"/>
      <c r="VKZ120" s="908"/>
      <c r="VLA120" s="908"/>
      <c r="VLB120" s="908"/>
      <c r="VLC120" s="908"/>
      <c r="VLD120" s="908"/>
      <c r="VLE120" s="908"/>
      <c r="VLF120" s="908"/>
      <c r="VLG120" s="908"/>
      <c r="VLH120" s="908"/>
      <c r="VLI120" s="908"/>
      <c r="VLJ120" s="908"/>
      <c r="VLK120" s="908"/>
      <c r="VLL120" s="908"/>
      <c r="VLM120" s="908"/>
      <c r="VLN120" s="908"/>
      <c r="VLO120" s="908"/>
      <c r="VLP120" s="908"/>
      <c r="VLQ120" s="908"/>
      <c r="VLR120" s="908"/>
      <c r="VLS120" s="908"/>
      <c r="VLT120" s="908"/>
      <c r="VLU120" s="908"/>
      <c r="VLV120" s="908"/>
      <c r="VLW120" s="908"/>
      <c r="VLX120" s="908"/>
      <c r="VLY120" s="908"/>
      <c r="VLZ120" s="908"/>
      <c r="VMA120" s="908"/>
      <c r="VMB120" s="908"/>
      <c r="VMC120" s="908"/>
      <c r="VMD120" s="908"/>
      <c r="VME120" s="908"/>
      <c r="VMF120" s="908"/>
      <c r="VMG120" s="908"/>
      <c r="VMH120" s="908"/>
      <c r="VMI120" s="908"/>
      <c r="VMJ120" s="908"/>
      <c r="VMK120" s="908"/>
      <c r="VML120" s="908"/>
      <c r="VMM120" s="908"/>
      <c r="VMN120" s="908"/>
      <c r="VMO120" s="908"/>
      <c r="VMP120" s="908"/>
      <c r="VMQ120" s="908"/>
      <c r="VMR120" s="908"/>
      <c r="VMS120" s="908"/>
      <c r="VMT120" s="908"/>
      <c r="VMU120" s="908"/>
      <c r="VMV120" s="908"/>
      <c r="VMW120" s="908"/>
      <c r="VMX120" s="908"/>
      <c r="VMY120" s="908"/>
      <c r="VMZ120" s="908"/>
      <c r="VNA120" s="908"/>
      <c r="VNB120" s="908"/>
      <c r="VNC120" s="908"/>
      <c r="VND120" s="908"/>
      <c r="VNE120" s="908"/>
      <c r="VNF120" s="908"/>
      <c r="VNG120" s="908"/>
      <c r="VNH120" s="908"/>
      <c r="VNI120" s="908"/>
      <c r="VNJ120" s="908"/>
      <c r="VNK120" s="908"/>
      <c r="VNL120" s="908"/>
      <c r="VNM120" s="908"/>
      <c r="VNN120" s="908"/>
      <c r="VNO120" s="908"/>
      <c r="VNP120" s="908"/>
      <c r="VNQ120" s="908"/>
      <c r="VNR120" s="908"/>
      <c r="VNS120" s="908"/>
      <c r="VNT120" s="908"/>
      <c r="VNU120" s="908"/>
      <c r="VNV120" s="908"/>
      <c r="VNW120" s="908"/>
      <c r="VNX120" s="908"/>
      <c r="VNY120" s="908"/>
      <c r="VNZ120" s="908"/>
      <c r="VOA120" s="908"/>
      <c r="VOB120" s="908"/>
      <c r="VOC120" s="908"/>
      <c r="VOD120" s="908"/>
      <c r="VOE120" s="908"/>
      <c r="VOF120" s="908"/>
      <c r="VOG120" s="908"/>
      <c r="VOH120" s="908"/>
      <c r="VOI120" s="908"/>
      <c r="VOJ120" s="908"/>
      <c r="VOK120" s="908"/>
      <c r="VOL120" s="908"/>
      <c r="VOM120" s="908"/>
      <c r="VON120" s="908"/>
      <c r="VOO120" s="908"/>
      <c r="VOP120" s="908"/>
      <c r="VOQ120" s="908"/>
      <c r="VOR120" s="908"/>
      <c r="VOS120" s="908"/>
      <c r="VOT120" s="908"/>
      <c r="VOU120" s="908"/>
      <c r="VOV120" s="908"/>
      <c r="VOW120" s="908"/>
      <c r="VOX120" s="908"/>
      <c r="VOY120" s="908"/>
      <c r="VOZ120" s="908"/>
      <c r="VPA120" s="908"/>
      <c r="VPB120" s="908"/>
      <c r="VPC120" s="908"/>
      <c r="VPD120" s="908"/>
      <c r="VPE120" s="908"/>
      <c r="VPF120" s="908"/>
      <c r="VPG120" s="908"/>
      <c r="VPH120" s="908"/>
      <c r="VPI120" s="908"/>
      <c r="VPJ120" s="908"/>
      <c r="VPK120" s="908"/>
      <c r="VPL120" s="908"/>
      <c r="VPM120" s="908"/>
      <c r="VPN120" s="908"/>
      <c r="VPO120" s="908"/>
      <c r="VPP120" s="908"/>
      <c r="VPQ120" s="908"/>
      <c r="VPR120" s="908"/>
      <c r="VPS120" s="908"/>
      <c r="VPT120" s="908"/>
      <c r="VPU120" s="908"/>
      <c r="VPV120" s="908"/>
      <c r="VPW120" s="908"/>
      <c r="VPX120" s="908"/>
      <c r="VPY120" s="908"/>
      <c r="VPZ120" s="908"/>
      <c r="VQA120" s="908"/>
      <c r="VQB120" s="908"/>
      <c r="VQC120" s="908"/>
      <c r="VQD120" s="908"/>
      <c r="VQE120" s="908"/>
      <c r="VQF120" s="908"/>
      <c r="VQG120" s="908"/>
      <c r="VQH120" s="908"/>
      <c r="VQI120" s="908"/>
      <c r="VQJ120" s="908"/>
      <c r="VQK120" s="908"/>
      <c r="VQL120" s="908"/>
      <c r="VQM120" s="908"/>
      <c r="VQN120" s="908"/>
      <c r="VQO120" s="908"/>
      <c r="VQP120" s="908"/>
      <c r="VQQ120" s="908"/>
      <c r="VQR120" s="908"/>
      <c r="VQS120" s="908"/>
      <c r="VQT120" s="908"/>
      <c r="VQU120" s="908"/>
      <c r="VQV120" s="908"/>
      <c r="VQW120" s="908"/>
      <c r="VQX120" s="908"/>
      <c r="VQY120" s="908"/>
      <c r="VQZ120" s="908"/>
      <c r="VRA120" s="908"/>
      <c r="VRB120" s="908"/>
      <c r="VRC120" s="908"/>
      <c r="VRD120" s="908"/>
      <c r="VRE120" s="908"/>
      <c r="VRF120" s="908"/>
      <c r="VRG120" s="908"/>
      <c r="VRH120" s="908"/>
      <c r="VRI120" s="908"/>
      <c r="VRJ120" s="908"/>
      <c r="VRK120" s="908"/>
      <c r="VRL120" s="908"/>
      <c r="VRM120" s="908"/>
      <c r="VRN120" s="908"/>
      <c r="VRO120" s="908"/>
      <c r="VRP120" s="908"/>
      <c r="VRQ120" s="908"/>
      <c r="VRR120" s="908"/>
      <c r="VRS120" s="908"/>
      <c r="VRT120" s="908"/>
      <c r="VRU120" s="908"/>
      <c r="VRV120" s="908"/>
      <c r="VRW120" s="908"/>
      <c r="VRX120" s="908"/>
      <c r="VRY120" s="908"/>
      <c r="VRZ120" s="908"/>
      <c r="VSA120" s="908"/>
      <c r="VSB120" s="908"/>
      <c r="VSC120" s="908"/>
      <c r="VSD120" s="908"/>
      <c r="VSE120" s="908"/>
      <c r="VSF120" s="908"/>
      <c r="VSG120" s="908"/>
      <c r="VSH120" s="908"/>
      <c r="VSI120" s="908"/>
      <c r="VSJ120" s="908"/>
      <c r="VSK120" s="908"/>
      <c r="VSL120" s="908"/>
      <c r="VSM120" s="908"/>
      <c r="VSN120" s="908"/>
      <c r="VSO120" s="908"/>
      <c r="VSP120" s="908"/>
      <c r="VSQ120" s="908"/>
      <c r="VSR120" s="908"/>
      <c r="VSS120" s="908"/>
      <c r="VST120" s="908"/>
      <c r="VSU120" s="908"/>
      <c r="VSV120" s="908"/>
      <c r="VSW120" s="908"/>
      <c r="VSX120" s="908"/>
      <c r="VSY120" s="908"/>
      <c r="VSZ120" s="908"/>
      <c r="VTA120" s="908"/>
      <c r="VTB120" s="908"/>
      <c r="VTC120" s="908"/>
      <c r="VTD120" s="908"/>
      <c r="VTE120" s="908"/>
      <c r="VTF120" s="908"/>
      <c r="VTG120" s="908"/>
      <c r="VTH120" s="908"/>
      <c r="VTI120" s="908"/>
      <c r="VTJ120" s="908"/>
      <c r="VTK120" s="908"/>
      <c r="VTL120" s="908"/>
      <c r="VTM120" s="908"/>
      <c r="VTN120" s="908"/>
      <c r="VTO120" s="908"/>
      <c r="VTP120" s="908"/>
      <c r="VTQ120" s="908"/>
      <c r="VTR120" s="908"/>
      <c r="VTS120" s="908"/>
      <c r="VTT120" s="908"/>
      <c r="VTU120" s="908"/>
      <c r="VTV120" s="908"/>
      <c r="VTW120" s="908"/>
      <c r="VTX120" s="908"/>
      <c r="VTY120" s="908"/>
      <c r="VTZ120" s="908"/>
      <c r="VUA120" s="908"/>
      <c r="VUB120" s="908"/>
      <c r="VUC120" s="908"/>
      <c r="VUD120" s="908"/>
      <c r="VUE120" s="908"/>
      <c r="VUF120" s="908"/>
      <c r="VUG120" s="908"/>
      <c r="VUH120" s="908"/>
      <c r="VUI120" s="908"/>
      <c r="VUJ120" s="908"/>
      <c r="VUK120" s="908"/>
      <c r="VUL120" s="908"/>
      <c r="VUM120" s="908"/>
      <c r="VUN120" s="908"/>
      <c r="VUO120" s="908"/>
      <c r="VUP120" s="908"/>
      <c r="VUQ120" s="908"/>
      <c r="VUR120" s="908"/>
      <c r="VUS120" s="908"/>
      <c r="VUT120" s="908"/>
      <c r="VUU120" s="908"/>
      <c r="VUV120" s="908"/>
      <c r="VUW120" s="908"/>
      <c r="VUX120" s="908"/>
      <c r="VUY120" s="908"/>
      <c r="VUZ120" s="908"/>
      <c r="VVA120" s="908"/>
      <c r="VVB120" s="908"/>
      <c r="VVC120" s="908"/>
      <c r="VVD120" s="908"/>
      <c r="VVE120" s="908"/>
      <c r="VVF120" s="908"/>
      <c r="VVG120" s="908"/>
      <c r="VVH120" s="908"/>
      <c r="VVI120" s="908"/>
      <c r="VVJ120" s="908"/>
      <c r="VVK120" s="908"/>
      <c r="VVL120" s="908"/>
      <c r="VVM120" s="908"/>
      <c r="VVN120" s="908"/>
      <c r="VVO120" s="908"/>
      <c r="VVP120" s="908"/>
      <c r="VVQ120" s="908"/>
      <c r="VVR120" s="908"/>
      <c r="VVS120" s="908"/>
      <c r="VVT120" s="908"/>
      <c r="VVU120" s="908"/>
      <c r="VVV120" s="908"/>
      <c r="VVW120" s="908"/>
      <c r="VVX120" s="908"/>
      <c r="VVY120" s="908"/>
      <c r="VVZ120" s="908"/>
      <c r="VWA120" s="908"/>
      <c r="VWB120" s="908"/>
      <c r="VWC120" s="908"/>
      <c r="VWD120" s="908"/>
      <c r="VWE120" s="908"/>
      <c r="VWF120" s="908"/>
      <c r="VWG120" s="908"/>
      <c r="VWH120" s="908"/>
      <c r="VWI120" s="908"/>
      <c r="VWJ120" s="908"/>
      <c r="VWK120" s="908"/>
      <c r="VWL120" s="908"/>
      <c r="VWM120" s="908"/>
      <c r="VWN120" s="908"/>
      <c r="VWO120" s="908"/>
      <c r="VWP120" s="908"/>
      <c r="VWQ120" s="908"/>
      <c r="VWR120" s="908"/>
      <c r="VWS120" s="908"/>
      <c r="VWT120" s="908"/>
      <c r="VWU120" s="908"/>
      <c r="VWV120" s="908"/>
      <c r="VWW120" s="908"/>
      <c r="VWX120" s="908"/>
      <c r="VWY120" s="908"/>
      <c r="VWZ120" s="908"/>
      <c r="VXA120" s="908"/>
      <c r="VXB120" s="908"/>
      <c r="VXC120" s="908"/>
      <c r="VXD120" s="908"/>
      <c r="VXE120" s="908"/>
      <c r="VXF120" s="908"/>
      <c r="VXG120" s="908"/>
      <c r="VXH120" s="908"/>
      <c r="VXI120" s="908"/>
      <c r="VXJ120" s="908"/>
      <c r="VXK120" s="908"/>
      <c r="VXL120" s="908"/>
      <c r="VXM120" s="908"/>
      <c r="VXN120" s="908"/>
      <c r="VXO120" s="908"/>
      <c r="VXP120" s="908"/>
      <c r="VXQ120" s="908"/>
      <c r="VXR120" s="908"/>
      <c r="VXS120" s="908"/>
      <c r="VXT120" s="908"/>
      <c r="VXU120" s="908"/>
      <c r="VXV120" s="908"/>
      <c r="VXW120" s="908"/>
      <c r="VXX120" s="908"/>
      <c r="VXY120" s="908"/>
      <c r="VXZ120" s="908"/>
      <c r="VYA120" s="908"/>
      <c r="VYB120" s="908"/>
      <c r="VYC120" s="908"/>
      <c r="VYD120" s="908"/>
      <c r="VYE120" s="908"/>
      <c r="VYF120" s="908"/>
      <c r="VYG120" s="908"/>
      <c r="VYH120" s="908"/>
      <c r="VYI120" s="908"/>
      <c r="VYJ120" s="908"/>
      <c r="VYK120" s="908"/>
      <c r="VYL120" s="908"/>
      <c r="VYM120" s="908"/>
      <c r="VYN120" s="908"/>
      <c r="VYO120" s="908"/>
      <c r="VYP120" s="908"/>
      <c r="VYQ120" s="908"/>
      <c r="VYR120" s="908"/>
      <c r="VYS120" s="908"/>
      <c r="VYT120" s="908"/>
      <c r="VYU120" s="908"/>
      <c r="VYV120" s="908"/>
      <c r="VYW120" s="908"/>
      <c r="VYX120" s="908"/>
      <c r="VYY120" s="908"/>
      <c r="VYZ120" s="908"/>
      <c r="VZA120" s="908"/>
      <c r="VZB120" s="908"/>
      <c r="VZC120" s="908"/>
      <c r="VZD120" s="908"/>
      <c r="VZE120" s="908"/>
      <c r="VZF120" s="908"/>
      <c r="VZG120" s="908"/>
      <c r="VZH120" s="908"/>
      <c r="VZI120" s="908"/>
      <c r="VZJ120" s="908"/>
      <c r="VZK120" s="908"/>
      <c r="VZL120" s="908"/>
      <c r="VZM120" s="908"/>
      <c r="VZN120" s="908"/>
      <c r="VZO120" s="908"/>
      <c r="VZP120" s="908"/>
      <c r="VZQ120" s="908"/>
      <c r="VZR120" s="908"/>
      <c r="VZS120" s="908"/>
      <c r="VZT120" s="908"/>
      <c r="VZU120" s="908"/>
      <c r="VZV120" s="908"/>
      <c r="VZW120" s="908"/>
      <c r="VZX120" s="908"/>
      <c r="VZY120" s="908"/>
      <c r="VZZ120" s="908"/>
      <c r="WAA120" s="908"/>
      <c r="WAB120" s="908"/>
      <c r="WAC120" s="908"/>
      <c r="WAD120" s="908"/>
      <c r="WAE120" s="908"/>
      <c r="WAF120" s="908"/>
      <c r="WAG120" s="908"/>
      <c r="WAH120" s="908"/>
      <c r="WAI120" s="908"/>
      <c r="WAJ120" s="908"/>
      <c r="WAK120" s="908"/>
      <c r="WAL120" s="908"/>
      <c r="WAM120" s="908"/>
      <c r="WAN120" s="908"/>
      <c r="WAO120" s="908"/>
      <c r="WAP120" s="908"/>
      <c r="WAQ120" s="908"/>
      <c r="WAR120" s="908"/>
      <c r="WAS120" s="908"/>
      <c r="WAT120" s="908"/>
      <c r="WAU120" s="908"/>
      <c r="WAV120" s="908"/>
      <c r="WAW120" s="908"/>
      <c r="WAX120" s="908"/>
      <c r="WAY120" s="908"/>
      <c r="WAZ120" s="908"/>
      <c r="WBA120" s="908"/>
      <c r="WBB120" s="908"/>
      <c r="WBC120" s="908"/>
      <c r="WBD120" s="908"/>
      <c r="WBE120" s="908"/>
      <c r="WBF120" s="908"/>
      <c r="WBG120" s="908"/>
      <c r="WBH120" s="908"/>
      <c r="WBI120" s="908"/>
      <c r="WBJ120" s="908"/>
      <c r="WBK120" s="908"/>
      <c r="WBL120" s="908"/>
      <c r="WBM120" s="908"/>
      <c r="WBN120" s="908"/>
      <c r="WBO120" s="908"/>
      <c r="WBP120" s="908"/>
      <c r="WBQ120" s="908"/>
      <c r="WBR120" s="908"/>
      <c r="WBS120" s="908"/>
      <c r="WBT120" s="908"/>
      <c r="WBU120" s="908"/>
      <c r="WBV120" s="908"/>
      <c r="WBW120" s="908"/>
      <c r="WBX120" s="908"/>
      <c r="WBY120" s="908"/>
      <c r="WBZ120" s="908"/>
      <c r="WCA120" s="908"/>
      <c r="WCB120" s="908"/>
      <c r="WCC120" s="908"/>
      <c r="WCD120" s="908"/>
      <c r="WCE120" s="908"/>
      <c r="WCF120" s="908"/>
      <c r="WCG120" s="908"/>
      <c r="WCH120" s="908"/>
      <c r="WCI120" s="908"/>
      <c r="WCJ120" s="908"/>
      <c r="WCK120" s="908"/>
      <c r="WCL120" s="908"/>
      <c r="WCM120" s="908"/>
      <c r="WCN120" s="908"/>
      <c r="WCO120" s="908"/>
      <c r="WCP120" s="908"/>
      <c r="WCQ120" s="908"/>
      <c r="WCR120" s="908"/>
      <c r="WCS120" s="908"/>
      <c r="WCT120" s="908"/>
      <c r="WCU120" s="908"/>
      <c r="WCV120" s="908"/>
      <c r="WCW120" s="908"/>
      <c r="WCX120" s="908"/>
      <c r="WCY120" s="908"/>
      <c r="WCZ120" s="908"/>
      <c r="WDA120" s="908"/>
      <c r="WDB120" s="908"/>
      <c r="WDC120" s="908"/>
      <c r="WDD120" s="908"/>
      <c r="WDE120" s="908"/>
      <c r="WDF120" s="908"/>
      <c r="WDG120" s="908"/>
      <c r="WDH120" s="908"/>
      <c r="WDI120" s="908"/>
      <c r="WDJ120" s="908"/>
      <c r="WDK120" s="908"/>
      <c r="WDL120" s="908"/>
      <c r="WDM120" s="908"/>
      <c r="WDN120" s="908"/>
      <c r="WDO120" s="908"/>
      <c r="WDP120" s="908"/>
      <c r="WDQ120" s="908"/>
      <c r="WDR120" s="908"/>
      <c r="WDS120" s="908"/>
      <c r="WDT120" s="908"/>
      <c r="WDU120" s="908"/>
      <c r="WDV120" s="908"/>
      <c r="WDW120" s="908"/>
      <c r="WDX120" s="908"/>
      <c r="WDY120" s="908"/>
      <c r="WDZ120" s="908"/>
      <c r="WEA120" s="908"/>
      <c r="WEB120" s="908"/>
      <c r="WEC120" s="908"/>
      <c r="WED120" s="908"/>
      <c r="WEE120" s="908"/>
      <c r="WEF120" s="908"/>
      <c r="WEG120" s="908"/>
      <c r="WEH120" s="908"/>
      <c r="WEI120" s="908"/>
      <c r="WEJ120" s="908"/>
      <c r="WEK120" s="908"/>
      <c r="WEL120" s="908"/>
      <c r="WEM120" s="908"/>
      <c r="WEN120" s="908"/>
      <c r="WEO120" s="908"/>
      <c r="WEP120" s="908"/>
      <c r="WEQ120" s="908"/>
      <c r="WER120" s="908"/>
      <c r="WES120" s="908"/>
      <c r="WET120" s="908"/>
      <c r="WEU120" s="908"/>
      <c r="WEV120" s="908"/>
      <c r="WEW120" s="908"/>
      <c r="WEX120" s="908"/>
      <c r="WEY120" s="908"/>
      <c r="WEZ120" s="908"/>
      <c r="WFA120" s="908"/>
      <c r="WFB120" s="908"/>
      <c r="WFC120" s="908"/>
      <c r="WFD120" s="908"/>
      <c r="WFE120" s="908"/>
      <c r="WFF120" s="908"/>
      <c r="WFG120" s="908"/>
      <c r="WFH120" s="908"/>
      <c r="WFI120" s="908"/>
      <c r="WFJ120" s="908"/>
      <c r="WFK120" s="908"/>
      <c r="WFL120" s="908"/>
      <c r="WFM120" s="908"/>
      <c r="WFN120" s="908"/>
      <c r="WFO120" s="908"/>
      <c r="WFP120" s="908"/>
      <c r="WFQ120" s="908"/>
      <c r="WFR120" s="908"/>
      <c r="WFS120" s="908"/>
      <c r="WFT120" s="908"/>
      <c r="WFU120" s="908"/>
      <c r="WFV120" s="908"/>
      <c r="WFW120" s="908"/>
      <c r="WFX120" s="908"/>
      <c r="WFY120" s="908"/>
      <c r="WFZ120" s="908"/>
      <c r="WGA120" s="908"/>
      <c r="WGB120" s="908"/>
      <c r="WGC120" s="908"/>
      <c r="WGD120" s="908"/>
      <c r="WGE120" s="908"/>
      <c r="WGF120" s="908"/>
      <c r="WGG120" s="908"/>
      <c r="WGH120" s="908"/>
      <c r="WGI120" s="908"/>
      <c r="WGJ120" s="908"/>
      <c r="WGK120" s="908"/>
      <c r="WGL120" s="908"/>
      <c r="WGM120" s="908"/>
      <c r="WGN120" s="908"/>
      <c r="WGO120" s="908"/>
      <c r="WGP120" s="908"/>
      <c r="WGQ120" s="908"/>
      <c r="WGR120" s="908"/>
      <c r="WGS120" s="908"/>
      <c r="WGT120" s="908"/>
      <c r="WGU120" s="908"/>
      <c r="WGV120" s="908"/>
      <c r="WGW120" s="908"/>
      <c r="WGX120" s="908"/>
      <c r="WGY120" s="908"/>
      <c r="WGZ120" s="908"/>
      <c r="WHA120" s="908"/>
      <c r="WHB120" s="908"/>
      <c r="WHC120" s="908"/>
      <c r="WHD120" s="908"/>
      <c r="WHE120" s="908"/>
      <c r="WHF120" s="908"/>
      <c r="WHG120" s="908"/>
      <c r="WHH120" s="908"/>
      <c r="WHI120" s="908"/>
      <c r="WHJ120" s="908"/>
      <c r="WHK120" s="908"/>
      <c r="WHL120" s="908"/>
      <c r="WHM120" s="908"/>
      <c r="WHN120" s="908"/>
      <c r="WHO120" s="908"/>
      <c r="WHP120" s="908"/>
      <c r="WHQ120" s="908"/>
      <c r="WHR120" s="908"/>
      <c r="WHS120" s="908"/>
      <c r="WHT120" s="908"/>
      <c r="WHU120" s="908"/>
      <c r="WHV120" s="908"/>
      <c r="WHW120" s="908"/>
      <c r="WHX120" s="908"/>
      <c r="WHY120" s="908"/>
      <c r="WHZ120" s="908"/>
      <c r="WIA120" s="908"/>
      <c r="WIB120" s="908"/>
      <c r="WIC120" s="908"/>
      <c r="WID120" s="908"/>
      <c r="WIE120" s="908"/>
      <c r="WIF120" s="908"/>
      <c r="WIG120" s="908"/>
      <c r="WIH120" s="908"/>
      <c r="WII120" s="908"/>
      <c r="WIJ120" s="908"/>
      <c r="WIK120" s="908"/>
      <c r="WIL120" s="908"/>
      <c r="WIM120" s="908"/>
      <c r="WIN120" s="908"/>
      <c r="WIO120" s="908"/>
      <c r="WIP120" s="908"/>
      <c r="WIQ120" s="908"/>
      <c r="WIR120" s="908"/>
      <c r="WIS120" s="908"/>
      <c r="WIT120" s="908"/>
      <c r="WIU120" s="908"/>
      <c r="WIV120" s="908"/>
      <c r="WIW120" s="908"/>
      <c r="WIX120" s="908"/>
      <c r="WIY120" s="908"/>
      <c r="WIZ120" s="908"/>
      <c r="WJA120" s="908"/>
      <c r="WJB120" s="908"/>
      <c r="WJC120" s="908"/>
      <c r="WJD120" s="908"/>
      <c r="WJE120" s="908"/>
      <c r="WJF120" s="908"/>
      <c r="WJG120" s="908"/>
      <c r="WJH120" s="908"/>
      <c r="WJI120" s="908"/>
      <c r="WJJ120" s="908"/>
      <c r="WJK120" s="908"/>
      <c r="WJL120" s="908"/>
      <c r="WJM120" s="908"/>
      <c r="WJN120" s="908"/>
      <c r="WJO120" s="908"/>
      <c r="WJP120" s="908"/>
      <c r="WJQ120" s="908"/>
      <c r="WJR120" s="908"/>
      <c r="WJS120" s="908"/>
      <c r="WJT120" s="908"/>
      <c r="WJU120" s="908"/>
      <c r="WJV120" s="908"/>
      <c r="WJW120" s="908"/>
      <c r="WJX120" s="908"/>
      <c r="WJY120" s="908"/>
      <c r="WJZ120" s="908"/>
      <c r="WKA120" s="908"/>
      <c r="WKB120" s="908"/>
      <c r="WKC120" s="908"/>
      <c r="WKD120" s="908"/>
      <c r="WKE120" s="908"/>
      <c r="WKF120" s="908"/>
      <c r="WKG120" s="908"/>
      <c r="WKH120" s="908"/>
      <c r="WKI120" s="908"/>
      <c r="WKJ120" s="908"/>
      <c r="WKK120" s="908"/>
      <c r="WKL120" s="908"/>
      <c r="WKM120" s="908"/>
      <c r="WKN120" s="908"/>
      <c r="WKO120" s="908"/>
      <c r="WKP120" s="908"/>
      <c r="WKQ120" s="908"/>
      <c r="WKR120" s="908"/>
      <c r="WKS120" s="908"/>
      <c r="WKT120" s="908"/>
      <c r="WKU120" s="908"/>
      <c r="WKV120" s="908"/>
      <c r="WKW120" s="908"/>
      <c r="WKX120" s="908"/>
      <c r="WKY120" s="908"/>
      <c r="WKZ120" s="908"/>
      <c r="WLA120" s="908"/>
      <c r="WLB120" s="908"/>
      <c r="WLC120" s="908"/>
      <c r="WLD120" s="908"/>
      <c r="WLE120" s="908"/>
      <c r="WLF120" s="908"/>
      <c r="WLG120" s="908"/>
      <c r="WLH120" s="908"/>
      <c r="WLI120" s="908"/>
      <c r="WLJ120" s="908"/>
      <c r="WLK120" s="908"/>
      <c r="WLL120" s="908"/>
      <c r="WLM120" s="908"/>
      <c r="WLN120" s="908"/>
      <c r="WLO120" s="908"/>
      <c r="WLP120" s="908"/>
      <c r="WLQ120" s="908"/>
      <c r="WLR120" s="908"/>
      <c r="WLS120" s="908"/>
      <c r="WLT120" s="908"/>
      <c r="WLU120" s="908"/>
      <c r="WLV120" s="908"/>
      <c r="WLW120" s="908"/>
      <c r="WLX120" s="908"/>
      <c r="WLY120" s="908"/>
      <c r="WLZ120" s="908"/>
      <c r="WMA120" s="908"/>
      <c r="WMB120" s="908"/>
      <c r="WMC120" s="908"/>
      <c r="WMD120" s="908"/>
      <c r="WME120" s="908"/>
      <c r="WMF120" s="908"/>
      <c r="WMG120" s="908"/>
      <c r="WMH120" s="908"/>
      <c r="WMI120" s="908"/>
      <c r="WMJ120" s="908"/>
      <c r="WMK120" s="908"/>
      <c r="WML120" s="908"/>
      <c r="WMM120" s="908"/>
      <c r="WMN120" s="908"/>
      <c r="WMO120" s="908"/>
      <c r="WMP120" s="908"/>
      <c r="WMQ120" s="908"/>
      <c r="WMR120" s="908"/>
      <c r="WMS120" s="908"/>
      <c r="WMT120" s="908"/>
      <c r="WMU120" s="908"/>
      <c r="WMV120" s="908"/>
      <c r="WMW120" s="908"/>
      <c r="WMX120" s="908"/>
      <c r="WMY120" s="908"/>
      <c r="WMZ120" s="908"/>
      <c r="WNA120" s="908"/>
      <c r="WNB120" s="908"/>
      <c r="WNC120" s="908"/>
      <c r="WND120" s="908"/>
      <c r="WNE120" s="908"/>
      <c r="WNF120" s="908"/>
      <c r="WNG120" s="908"/>
      <c r="WNH120" s="908"/>
      <c r="WNI120" s="908"/>
      <c r="WNJ120" s="908"/>
      <c r="WNK120" s="908"/>
      <c r="WNL120" s="908"/>
      <c r="WNM120" s="908"/>
      <c r="WNN120" s="908"/>
      <c r="WNO120" s="908"/>
      <c r="WNP120" s="908"/>
      <c r="WNQ120" s="908"/>
      <c r="WNR120" s="908"/>
      <c r="WNS120" s="908"/>
      <c r="WNT120" s="908"/>
      <c r="WNU120" s="908"/>
      <c r="WNV120" s="908"/>
      <c r="WNW120" s="908"/>
      <c r="WNX120" s="908"/>
      <c r="WNY120" s="908"/>
      <c r="WNZ120" s="908"/>
      <c r="WOA120" s="908"/>
      <c r="WOB120" s="908"/>
      <c r="WOC120" s="908"/>
      <c r="WOD120" s="908"/>
      <c r="WOE120" s="908"/>
      <c r="WOF120" s="908"/>
      <c r="WOG120" s="908"/>
      <c r="WOH120" s="908"/>
      <c r="WOI120" s="908"/>
      <c r="WOJ120" s="908"/>
      <c r="WOK120" s="908"/>
      <c r="WOL120" s="908"/>
      <c r="WOM120" s="908"/>
      <c r="WON120" s="908"/>
      <c r="WOO120" s="908"/>
      <c r="WOP120" s="908"/>
      <c r="WOQ120" s="908"/>
      <c r="WOR120" s="908"/>
      <c r="WOS120" s="908"/>
      <c r="WOT120" s="908"/>
      <c r="WOU120" s="908"/>
      <c r="WOV120" s="908"/>
      <c r="WOW120" s="908"/>
      <c r="WOX120" s="908"/>
      <c r="WOY120" s="908"/>
      <c r="WOZ120" s="908"/>
      <c r="WPA120" s="908"/>
      <c r="WPB120" s="908"/>
      <c r="WPC120" s="908"/>
      <c r="WPD120" s="908"/>
      <c r="WPE120" s="908"/>
      <c r="WPF120" s="908"/>
      <c r="WPG120" s="908"/>
      <c r="WPH120" s="908"/>
      <c r="WPI120" s="908"/>
      <c r="WPJ120" s="908"/>
      <c r="WPK120" s="908"/>
      <c r="WPL120" s="908"/>
      <c r="WPM120" s="908"/>
      <c r="WPN120" s="908"/>
      <c r="WPO120" s="908"/>
      <c r="WPP120" s="908"/>
      <c r="WPQ120" s="908"/>
      <c r="WPR120" s="908"/>
      <c r="WPS120" s="908"/>
      <c r="WPT120" s="908"/>
      <c r="WPU120" s="908"/>
      <c r="WPV120" s="908"/>
      <c r="WPW120" s="908"/>
      <c r="WPX120" s="908"/>
      <c r="WPY120" s="908"/>
      <c r="WPZ120" s="908"/>
      <c r="WQA120" s="908"/>
      <c r="WQB120" s="908"/>
      <c r="WQC120" s="908"/>
      <c r="WQD120" s="908"/>
      <c r="WQE120" s="908"/>
      <c r="WQF120" s="908"/>
      <c r="WQG120" s="908"/>
      <c r="WQH120" s="908"/>
      <c r="WQI120" s="908"/>
      <c r="WQJ120" s="908"/>
      <c r="WQK120" s="908"/>
      <c r="WQL120" s="908"/>
      <c r="WQM120" s="908"/>
      <c r="WQN120" s="908"/>
      <c r="WQO120" s="908"/>
      <c r="WQP120" s="908"/>
      <c r="WQQ120" s="908"/>
      <c r="WQR120" s="908"/>
      <c r="WQS120" s="908"/>
      <c r="WQT120" s="908"/>
      <c r="WQU120" s="908"/>
      <c r="WQV120" s="908"/>
      <c r="WQW120" s="908"/>
      <c r="WQX120" s="908"/>
      <c r="WQY120" s="908"/>
      <c r="WQZ120" s="908"/>
      <c r="WRA120" s="908"/>
      <c r="WRB120" s="908"/>
      <c r="WRC120" s="908"/>
      <c r="WRD120" s="908"/>
      <c r="WRE120" s="908"/>
      <c r="WRF120" s="908"/>
      <c r="WRG120" s="908"/>
      <c r="WRH120" s="908"/>
      <c r="WRI120" s="908"/>
      <c r="WRJ120" s="908"/>
      <c r="WRK120" s="908"/>
      <c r="WRL120" s="908"/>
      <c r="WRM120" s="908"/>
      <c r="WRN120" s="908"/>
      <c r="WRO120" s="908"/>
      <c r="WRP120" s="908"/>
      <c r="WRQ120" s="908"/>
      <c r="WRR120" s="908"/>
      <c r="WRS120" s="908"/>
      <c r="WRT120" s="908"/>
      <c r="WRU120" s="908"/>
      <c r="WRV120" s="908"/>
      <c r="WRW120" s="908"/>
      <c r="WRX120" s="908"/>
      <c r="WRY120" s="908"/>
      <c r="WRZ120" s="908"/>
      <c r="WSA120" s="908"/>
      <c r="WSB120" s="908"/>
      <c r="WSC120" s="908"/>
      <c r="WSD120" s="908"/>
      <c r="WSE120" s="908"/>
      <c r="WSF120" s="908"/>
      <c r="WSG120" s="908"/>
      <c r="WSH120" s="908"/>
      <c r="WSI120" s="908"/>
      <c r="WSJ120" s="908"/>
      <c r="WSK120" s="908"/>
      <c r="WSL120" s="908"/>
      <c r="WSM120" s="908"/>
      <c r="WSN120" s="908"/>
      <c r="WSO120" s="908"/>
      <c r="WSP120" s="908"/>
      <c r="WSQ120" s="908"/>
      <c r="WSR120" s="908"/>
      <c r="WSS120" s="908"/>
      <c r="WST120" s="908"/>
      <c r="WSU120" s="908"/>
      <c r="WSV120" s="908"/>
      <c r="WSW120" s="908"/>
      <c r="WSX120" s="908"/>
      <c r="WSY120" s="908"/>
      <c r="WSZ120" s="908"/>
      <c r="WTA120" s="908"/>
      <c r="WTB120" s="908"/>
      <c r="WTC120" s="908"/>
      <c r="WTD120" s="908"/>
      <c r="WTE120" s="908"/>
      <c r="WTF120" s="908"/>
      <c r="WTG120" s="908"/>
      <c r="WTH120" s="908"/>
      <c r="WTI120" s="908"/>
      <c r="WTJ120" s="908"/>
      <c r="WTK120" s="908"/>
      <c r="WTL120" s="908"/>
      <c r="WTM120" s="908"/>
      <c r="WTN120" s="908"/>
      <c r="WTO120" s="908"/>
      <c r="WTP120" s="908"/>
      <c r="WTQ120" s="908"/>
      <c r="WTR120" s="908"/>
      <c r="WTS120" s="908"/>
      <c r="WTT120" s="908"/>
      <c r="WTU120" s="908"/>
      <c r="WTV120" s="908"/>
      <c r="WTW120" s="908"/>
      <c r="WTX120" s="908"/>
      <c r="WTY120" s="908"/>
      <c r="WTZ120" s="908"/>
      <c r="WUA120" s="908"/>
      <c r="WUB120" s="908"/>
      <c r="WUC120" s="908"/>
      <c r="WUD120" s="908"/>
      <c r="WUE120" s="908"/>
      <c r="WUF120" s="908"/>
      <c r="WUG120" s="908"/>
      <c r="WUH120" s="908"/>
      <c r="WUI120" s="908"/>
      <c r="WUJ120" s="908"/>
      <c r="WUK120" s="908"/>
      <c r="WUL120" s="908"/>
      <c r="WUM120" s="908"/>
      <c r="WUN120" s="908"/>
      <c r="WUO120" s="908"/>
      <c r="WUP120" s="908"/>
      <c r="WUQ120" s="908"/>
      <c r="WUR120" s="908"/>
      <c r="WUS120" s="908"/>
      <c r="WUT120" s="908"/>
      <c r="WUU120" s="908"/>
      <c r="WUV120" s="908"/>
      <c r="WUW120" s="908"/>
      <c r="WUX120" s="908"/>
      <c r="WUY120" s="908"/>
      <c r="WUZ120" s="908"/>
      <c r="WVA120" s="908"/>
      <c r="WVB120" s="908"/>
      <c r="WVC120" s="908"/>
      <c r="WVD120" s="908"/>
      <c r="WVE120" s="908"/>
      <c r="WVF120" s="908"/>
      <c r="WVG120" s="908"/>
      <c r="WVH120" s="908"/>
      <c r="WVI120" s="908"/>
      <c r="WVJ120" s="908"/>
      <c r="WVK120" s="908"/>
      <c r="WVL120" s="908"/>
      <c r="WVM120" s="908"/>
      <c r="WVN120" s="908"/>
      <c r="WVO120" s="908"/>
      <c r="WVP120" s="908"/>
      <c r="WVQ120" s="908"/>
      <c r="WVR120" s="908"/>
      <c r="WVS120" s="908"/>
      <c r="WVT120" s="908"/>
      <c r="WVU120" s="908"/>
      <c r="WVV120" s="908"/>
      <c r="WVW120" s="908"/>
      <c r="WVX120" s="908"/>
      <c r="WVY120" s="908"/>
      <c r="WVZ120" s="908"/>
      <c r="WWA120" s="908"/>
      <c r="WWB120" s="908"/>
      <c r="WWC120" s="908"/>
    </row>
    <row r="121" spans="1:16149" s="921" customFormat="1" ht="24.95" customHeight="1">
      <c r="A121" s="899" t="s">
        <v>454</v>
      </c>
      <c r="B121" s="736" t="s">
        <v>1776</v>
      </c>
      <c r="C121" s="743" t="s">
        <v>117</v>
      </c>
      <c r="D121" s="738">
        <v>21781</v>
      </c>
      <c r="E121" s="738">
        <v>36684</v>
      </c>
      <c r="F121" s="915">
        <f t="shared" ca="1" si="16"/>
        <v>19.681068221080672</v>
      </c>
      <c r="G121" s="916">
        <f t="shared" si="12"/>
        <v>43696</v>
      </c>
      <c r="H121" s="917">
        <f>29883</f>
        <v>29883</v>
      </c>
      <c r="I121" s="741" t="s">
        <v>140</v>
      </c>
      <c r="J121" s="741" t="s">
        <v>140</v>
      </c>
      <c r="K121" s="924">
        <v>7</v>
      </c>
      <c r="L121" s="443">
        <f t="shared" si="20"/>
        <v>15</v>
      </c>
      <c r="M121" s="443">
        <f t="shared" si="20"/>
        <v>15</v>
      </c>
      <c r="N121" s="902"/>
      <c r="O121" s="902"/>
      <c r="P121" s="903">
        <f t="shared" si="17"/>
        <v>43204.273623000001</v>
      </c>
      <c r="Q121" s="443">
        <f t="shared" si="14"/>
        <v>19</v>
      </c>
      <c r="R121" s="904">
        <v>20</v>
      </c>
      <c r="S121" s="904">
        <v>35</v>
      </c>
      <c r="T121" s="904">
        <f t="shared" si="21"/>
        <v>19</v>
      </c>
      <c r="U121" s="903">
        <f t="shared" si="15"/>
        <v>567777</v>
      </c>
      <c r="V121" s="918"/>
      <c r="W121" s="919"/>
      <c r="X121" s="920"/>
      <c r="Y121" s="908"/>
      <c r="Z121" s="908"/>
      <c r="AA121" s="908"/>
      <c r="AB121" s="908"/>
      <c r="AC121" s="908"/>
      <c r="AD121" s="908"/>
      <c r="AE121" s="908"/>
      <c r="AF121" s="908"/>
      <c r="AG121" s="908"/>
      <c r="AH121" s="908"/>
      <c r="AI121" s="908"/>
      <c r="AJ121" s="908"/>
      <c r="AK121" s="908"/>
      <c r="AL121" s="908"/>
      <c r="AM121" s="908"/>
      <c r="AN121" s="908"/>
      <c r="AO121" s="908"/>
      <c r="AP121" s="908"/>
      <c r="AQ121" s="908"/>
      <c r="AR121" s="908"/>
      <c r="AS121" s="908"/>
      <c r="AT121" s="908"/>
      <c r="AU121" s="908"/>
      <c r="AV121" s="908"/>
      <c r="AW121" s="908"/>
      <c r="AX121" s="908"/>
      <c r="AY121" s="908"/>
      <c r="AZ121" s="908"/>
      <c r="BA121" s="908"/>
      <c r="BB121" s="908"/>
      <c r="BC121" s="908"/>
      <c r="BD121" s="908"/>
      <c r="BE121" s="908"/>
      <c r="BF121" s="908"/>
      <c r="BG121" s="908"/>
      <c r="BH121" s="908"/>
      <c r="BI121" s="908"/>
      <c r="BJ121" s="908"/>
      <c r="BK121" s="908"/>
      <c r="BL121" s="908"/>
      <c r="BM121" s="908"/>
      <c r="BN121" s="908"/>
      <c r="BO121" s="908"/>
      <c r="BP121" s="908"/>
      <c r="BQ121" s="908"/>
      <c r="BR121" s="908"/>
      <c r="BS121" s="908"/>
      <c r="BT121" s="908"/>
      <c r="BU121" s="908"/>
      <c r="BV121" s="908"/>
      <c r="BW121" s="908"/>
      <c r="BX121" s="908"/>
      <c r="BY121" s="908"/>
      <c r="BZ121" s="908"/>
      <c r="CA121" s="908"/>
      <c r="CB121" s="908"/>
      <c r="CC121" s="908"/>
      <c r="CD121" s="908"/>
      <c r="CE121" s="908"/>
      <c r="CF121" s="908"/>
      <c r="CG121" s="908"/>
      <c r="CH121" s="908"/>
      <c r="CI121" s="908"/>
      <c r="CJ121" s="908"/>
      <c r="CK121" s="908"/>
      <c r="CL121" s="908"/>
      <c r="CM121" s="908"/>
      <c r="CN121" s="908"/>
      <c r="CO121" s="908"/>
      <c r="CP121" s="908"/>
      <c r="CQ121" s="908"/>
      <c r="CR121" s="908"/>
      <c r="CS121" s="908"/>
      <c r="CT121" s="908"/>
      <c r="CU121" s="908"/>
      <c r="CV121" s="908"/>
      <c r="CW121" s="908"/>
      <c r="CX121" s="908"/>
      <c r="CY121" s="908"/>
      <c r="CZ121" s="908"/>
      <c r="DA121" s="908"/>
      <c r="DB121" s="908"/>
      <c r="DC121" s="908"/>
      <c r="DD121" s="908"/>
      <c r="DE121" s="908"/>
      <c r="DF121" s="908"/>
      <c r="DG121" s="908"/>
      <c r="DH121" s="908"/>
      <c r="DI121" s="908"/>
      <c r="DJ121" s="908"/>
      <c r="DK121" s="908"/>
      <c r="DL121" s="908"/>
      <c r="DM121" s="908"/>
      <c r="DN121" s="908"/>
      <c r="DO121" s="908"/>
      <c r="DP121" s="908"/>
      <c r="DQ121" s="908"/>
      <c r="DR121" s="908"/>
      <c r="DS121" s="908"/>
      <c r="DT121" s="908"/>
      <c r="DU121" s="908"/>
      <c r="DV121" s="908"/>
      <c r="DW121" s="908"/>
      <c r="DX121" s="908"/>
      <c r="DY121" s="908"/>
      <c r="DZ121" s="908"/>
      <c r="EA121" s="908"/>
      <c r="EB121" s="908"/>
      <c r="EC121" s="908"/>
      <c r="ED121" s="908"/>
      <c r="EE121" s="908"/>
      <c r="EF121" s="908"/>
      <c r="EG121" s="908"/>
      <c r="EH121" s="908"/>
      <c r="EI121" s="908"/>
      <c r="EJ121" s="908"/>
      <c r="EK121" s="908"/>
      <c r="EL121" s="908"/>
      <c r="EM121" s="908"/>
      <c r="EN121" s="908"/>
      <c r="EO121" s="908"/>
      <c r="EP121" s="908"/>
      <c r="EQ121" s="908"/>
      <c r="ER121" s="908"/>
      <c r="ES121" s="908"/>
      <c r="ET121" s="908"/>
      <c r="EU121" s="908"/>
      <c r="EV121" s="908"/>
      <c r="EW121" s="908"/>
      <c r="EX121" s="908"/>
      <c r="EY121" s="908"/>
      <c r="EZ121" s="908"/>
      <c r="FA121" s="908"/>
      <c r="FB121" s="908"/>
      <c r="FC121" s="908"/>
      <c r="FD121" s="908"/>
      <c r="FE121" s="908"/>
      <c r="FF121" s="908"/>
      <c r="FG121" s="908"/>
      <c r="FH121" s="908"/>
      <c r="FI121" s="908"/>
      <c r="FJ121" s="908"/>
      <c r="FK121" s="908"/>
      <c r="FL121" s="908"/>
      <c r="FM121" s="908"/>
      <c r="FN121" s="908"/>
      <c r="FO121" s="908"/>
      <c r="FP121" s="908"/>
      <c r="FQ121" s="908"/>
      <c r="FR121" s="908"/>
      <c r="FS121" s="908"/>
      <c r="FT121" s="908"/>
      <c r="FU121" s="908"/>
      <c r="FV121" s="908"/>
      <c r="FW121" s="908"/>
      <c r="FX121" s="908"/>
      <c r="FY121" s="908"/>
      <c r="FZ121" s="908"/>
      <c r="GA121" s="908"/>
      <c r="GB121" s="908"/>
      <c r="GC121" s="908"/>
      <c r="GD121" s="908"/>
      <c r="GE121" s="908"/>
      <c r="GF121" s="908"/>
      <c r="GG121" s="908"/>
      <c r="GH121" s="908"/>
      <c r="GI121" s="908"/>
      <c r="GJ121" s="908"/>
      <c r="GK121" s="908"/>
      <c r="GL121" s="908"/>
      <c r="GM121" s="908"/>
      <c r="GN121" s="908"/>
      <c r="GO121" s="908"/>
      <c r="GP121" s="908"/>
      <c r="GQ121" s="908"/>
      <c r="GR121" s="908"/>
      <c r="GS121" s="908"/>
      <c r="GT121" s="908"/>
      <c r="GU121" s="908"/>
      <c r="GV121" s="908"/>
      <c r="GW121" s="908"/>
      <c r="GX121" s="908"/>
      <c r="GY121" s="908"/>
      <c r="GZ121" s="908"/>
      <c r="HA121" s="908"/>
      <c r="HB121" s="908"/>
      <c r="HC121" s="908"/>
      <c r="HD121" s="908"/>
      <c r="HE121" s="908"/>
      <c r="HF121" s="908"/>
      <c r="HG121" s="908"/>
      <c r="HH121" s="908"/>
      <c r="HI121" s="908"/>
      <c r="HJ121" s="908"/>
      <c r="HK121" s="908"/>
      <c r="HL121" s="908"/>
      <c r="HM121" s="908"/>
      <c r="HN121" s="908"/>
      <c r="HO121" s="908"/>
      <c r="HP121" s="908"/>
      <c r="HQ121" s="908"/>
      <c r="HR121" s="908"/>
      <c r="HS121" s="908"/>
      <c r="HT121" s="908"/>
      <c r="HU121" s="908"/>
      <c r="HV121" s="908"/>
      <c r="HW121" s="908"/>
      <c r="HX121" s="908"/>
      <c r="HY121" s="908"/>
      <c r="HZ121" s="908"/>
      <c r="IA121" s="908"/>
      <c r="IB121" s="908"/>
      <c r="IC121" s="908"/>
      <c r="ID121" s="908"/>
      <c r="IE121" s="908"/>
      <c r="IF121" s="908"/>
      <c r="IG121" s="908"/>
      <c r="IH121" s="908"/>
      <c r="II121" s="908"/>
      <c r="IJ121" s="908"/>
      <c r="IK121" s="908"/>
      <c r="IL121" s="908"/>
      <c r="IM121" s="908"/>
      <c r="IN121" s="908"/>
      <c r="IO121" s="908"/>
      <c r="IP121" s="908"/>
      <c r="IQ121" s="908"/>
      <c r="IR121" s="908"/>
      <c r="IS121" s="908"/>
      <c r="IT121" s="908"/>
      <c r="IU121" s="908"/>
      <c r="IV121" s="908"/>
      <c r="IW121" s="908"/>
      <c r="IX121" s="908"/>
      <c r="IY121" s="908"/>
      <c r="IZ121" s="908"/>
      <c r="JA121" s="908"/>
      <c r="JB121" s="908"/>
      <c r="JC121" s="908"/>
      <c r="JD121" s="908"/>
      <c r="JE121" s="908"/>
      <c r="JF121" s="908"/>
      <c r="JG121" s="908"/>
      <c r="JH121" s="908"/>
      <c r="JI121" s="908"/>
      <c r="JJ121" s="908"/>
      <c r="JK121" s="908"/>
      <c r="JL121" s="908"/>
      <c r="JM121" s="908"/>
      <c r="JN121" s="908"/>
      <c r="JO121" s="908"/>
      <c r="JP121" s="908"/>
      <c r="JQ121" s="908"/>
      <c r="JR121" s="908"/>
      <c r="JS121" s="908"/>
      <c r="JT121" s="908"/>
      <c r="JU121" s="908"/>
      <c r="JV121" s="908"/>
      <c r="JW121" s="908"/>
      <c r="JX121" s="908"/>
      <c r="JY121" s="908"/>
      <c r="JZ121" s="908"/>
      <c r="KA121" s="908"/>
      <c r="KB121" s="908"/>
      <c r="KC121" s="908"/>
      <c r="KD121" s="908"/>
      <c r="KE121" s="908"/>
      <c r="KF121" s="908"/>
      <c r="KG121" s="908"/>
      <c r="KH121" s="908"/>
      <c r="KI121" s="908"/>
      <c r="KJ121" s="908"/>
      <c r="KK121" s="908"/>
      <c r="KL121" s="908"/>
      <c r="KM121" s="908"/>
      <c r="KN121" s="908"/>
      <c r="KO121" s="908"/>
      <c r="KP121" s="908"/>
      <c r="KQ121" s="908"/>
      <c r="KR121" s="908"/>
      <c r="KS121" s="908"/>
      <c r="KT121" s="908"/>
      <c r="KU121" s="908"/>
      <c r="KV121" s="908"/>
      <c r="KW121" s="908"/>
      <c r="KX121" s="908"/>
      <c r="KY121" s="908"/>
      <c r="KZ121" s="908"/>
      <c r="LA121" s="908"/>
      <c r="LB121" s="908"/>
      <c r="LC121" s="908"/>
      <c r="LD121" s="908"/>
      <c r="LE121" s="908"/>
      <c r="LF121" s="908"/>
      <c r="LG121" s="908"/>
      <c r="LH121" s="908"/>
      <c r="LI121" s="908"/>
      <c r="LJ121" s="908"/>
      <c r="LK121" s="908"/>
      <c r="LL121" s="908"/>
      <c r="LM121" s="908"/>
      <c r="LN121" s="908"/>
      <c r="LO121" s="908"/>
      <c r="LP121" s="908"/>
      <c r="LQ121" s="908"/>
      <c r="LR121" s="908"/>
      <c r="LS121" s="908"/>
      <c r="LT121" s="908"/>
      <c r="LU121" s="908"/>
      <c r="LV121" s="908"/>
      <c r="LW121" s="908"/>
      <c r="LX121" s="908"/>
      <c r="LY121" s="908"/>
      <c r="LZ121" s="908"/>
      <c r="MA121" s="908"/>
      <c r="MB121" s="908"/>
      <c r="MC121" s="908"/>
      <c r="MD121" s="908"/>
      <c r="ME121" s="908"/>
      <c r="MF121" s="908"/>
      <c r="MG121" s="908"/>
      <c r="MH121" s="908"/>
      <c r="MI121" s="908"/>
      <c r="MJ121" s="908"/>
      <c r="MK121" s="908"/>
      <c r="ML121" s="908"/>
      <c r="MM121" s="908"/>
      <c r="MN121" s="908"/>
      <c r="MO121" s="908"/>
      <c r="MP121" s="908"/>
      <c r="MQ121" s="908"/>
      <c r="MR121" s="908"/>
      <c r="MS121" s="908"/>
      <c r="MT121" s="908"/>
      <c r="MU121" s="908"/>
      <c r="MV121" s="908"/>
      <c r="MW121" s="908"/>
      <c r="MX121" s="908"/>
      <c r="MY121" s="908"/>
      <c r="MZ121" s="908"/>
      <c r="NA121" s="908"/>
      <c r="NB121" s="908"/>
      <c r="NC121" s="908"/>
      <c r="ND121" s="908"/>
      <c r="NE121" s="908"/>
      <c r="NF121" s="908"/>
      <c r="NG121" s="908"/>
      <c r="NH121" s="908"/>
      <c r="NI121" s="908"/>
      <c r="NJ121" s="908"/>
      <c r="NK121" s="908"/>
      <c r="NL121" s="908"/>
      <c r="NM121" s="908"/>
      <c r="NN121" s="908"/>
      <c r="NO121" s="908"/>
      <c r="NP121" s="908"/>
      <c r="NQ121" s="908"/>
      <c r="NR121" s="908"/>
      <c r="NS121" s="908"/>
      <c r="NT121" s="908"/>
      <c r="NU121" s="908"/>
      <c r="NV121" s="908"/>
      <c r="NW121" s="908"/>
      <c r="NX121" s="908"/>
      <c r="NY121" s="908"/>
      <c r="NZ121" s="908"/>
      <c r="OA121" s="908"/>
      <c r="OB121" s="908"/>
      <c r="OC121" s="908"/>
      <c r="OD121" s="908"/>
      <c r="OE121" s="908"/>
      <c r="OF121" s="908"/>
      <c r="OG121" s="908"/>
      <c r="OH121" s="908"/>
      <c r="OI121" s="908"/>
      <c r="OJ121" s="908"/>
      <c r="OK121" s="908"/>
      <c r="OL121" s="908"/>
      <c r="OM121" s="908"/>
      <c r="ON121" s="908"/>
      <c r="OO121" s="908"/>
      <c r="OP121" s="908"/>
      <c r="OQ121" s="908"/>
      <c r="OR121" s="908"/>
      <c r="OS121" s="908"/>
      <c r="OT121" s="908"/>
      <c r="OU121" s="908"/>
      <c r="OV121" s="908"/>
      <c r="OW121" s="908"/>
      <c r="OX121" s="908"/>
      <c r="OY121" s="908"/>
      <c r="OZ121" s="908"/>
      <c r="PA121" s="908"/>
      <c r="PB121" s="908"/>
      <c r="PC121" s="908"/>
      <c r="PD121" s="908"/>
      <c r="PE121" s="908"/>
      <c r="PF121" s="908"/>
      <c r="PG121" s="908"/>
      <c r="PH121" s="908"/>
      <c r="PI121" s="908"/>
      <c r="PJ121" s="908"/>
      <c r="PK121" s="908"/>
      <c r="PL121" s="908"/>
      <c r="PM121" s="908"/>
      <c r="PN121" s="908"/>
      <c r="PO121" s="908"/>
      <c r="PP121" s="908"/>
      <c r="PQ121" s="908"/>
      <c r="PR121" s="908"/>
      <c r="PS121" s="908"/>
      <c r="PT121" s="908"/>
      <c r="PU121" s="908"/>
      <c r="PV121" s="908"/>
      <c r="PW121" s="908"/>
      <c r="PX121" s="908"/>
      <c r="PY121" s="908"/>
      <c r="PZ121" s="908"/>
      <c r="QA121" s="908"/>
      <c r="QB121" s="908"/>
      <c r="QC121" s="908"/>
      <c r="QD121" s="908"/>
      <c r="QE121" s="908"/>
      <c r="QF121" s="908"/>
      <c r="QG121" s="908"/>
      <c r="QH121" s="908"/>
      <c r="QI121" s="908"/>
      <c r="QJ121" s="908"/>
      <c r="QK121" s="908"/>
      <c r="QL121" s="908"/>
      <c r="QM121" s="908"/>
      <c r="QN121" s="908"/>
      <c r="QO121" s="908"/>
      <c r="QP121" s="908"/>
      <c r="QQ121" s="908"/>
      <c r="QR121" s="908"/>
      <c r="QS121" s="908"/>
      <c r="QT121" s="908"/>
      <c r="QU121" s="908"/>
      <c r="QV121" s="908"/>
      <c r="QW121" s="908"/>
      <c r="QX121" s="908"/>
      <c r="QY121" s="908"/>
      <c r="QZ121" s="908"/>
      <c r="RA121" s="908"/>
      <c r="RB121" s="908"/>
      <c r="RC121" s="908"/>
      <c r="RD121" s="908"/>
      <c r="RE121" s="908"/>
      <c r="RF121" s="908"/>
      <c r="RG121" s="908"/>
      <c r="RH121" s="908"/>
      <c r="RI121" s="908"/>
      <c r="RJ121" s="908"/>
      <c r="RK121" s="908"/>
      <c r="RL121" s="908"/>
      <c r="RM121" s="908"/>
      <c r="RN121" s="908"/>
      <c r="RO121" s="908"/>
      <c r="RP121" s="908"/>
      <c r="RQ121" s="908"/>
      <c r="RR121" s="908"/>
      <c r="RS121" s="908"/>
      <c r="RT121" s="908"/>
      <c r="RU121" s="908"/>
      <c r="RV121" s="908"/>
      <c r="RW121" s="908"/>
      <c r="RX121" s="908"/>
      <c r="RY121" s="908"/>
      <c r="RZ121" s="908"/>
      <c r="SA121" s="908"/>
      <c r="SB121" s="908"/>
      <c r="SC121" s="908"/>
      <c r="SD121" s="908"/>
      <c r="SE121" s="908"/>
      <c r="SF121" s="908"/>
      <c r="SG121" s="908"/>
      <c r="SH121" s="908"/>
      <c r="SI121" s="908"/>
      <c r="SJ121" s="908"/>
      <c r="SK121" s="908"/>
      <c r="SL121" s="908"/>
      <c r="SM121" s="908"/>
      <c r="SN121" s="908"/>
      <c r="SO121" s="908"/>
      <c r="SP121" s="908"/>
      <c r="SQ121" s="908"/>
      <c r="SR121" s="908"/>
      <c r="SS121" s="908"/>
      <c r="ST121" s="908"/>
      <c r="SU121" s="908"/>
      <c r="SV121" s="908"/>
      <c r="SW121" s="908"/>
      <c r="SX121" s="908"/>
      <c r="SY121" s="908"/>
      <c r="SZ121" s="908"/>
      <c r="TA121" s="908"/>
      <c r="TB121" s="908"/>
      <c r="TC121" s="908"/>
      <c r="TD121" s="908"/>
      <c r="TE121" s="908"/>
      <c r="TF121" s="908"/>
      <c r="TG121" s="908"/>
      <c r="TH121" s="908"/>
      <c r="TI121" s="908"/>
      <c r="TJ121" s="908"/>
      <c r="TK121" s="908"/>
      <c r="TL121" s="908"/>
      <c r="TM121" s="908"/>
      <c r="TN121" s="908"/>
      <c r="TO121" s="908"/>
      <c r="TP121" s="908"/>
      <c r="TQ121" s="908"/>
      <c r="TR121" s="908"/>
      <c r="TS121" s="908"/>
      <c r="TT121" s="908"/>
      <c r="TU121" s="908"/>
      <c r="TV121" s="908"/>
      <c r="TW121" s="908"/>
      <c r="TX121" s="908"/>
      <c r="TY121" s="908"/>
      <c r="TZ121" s="908"/>
      <c r="UA121" s="908"/>
      <c r="UB121" s="908"/>
      <c r="UC121" s="908"/>
      <c r="UD121" s="908"/>
      <c r="UE121" s="908"/>
      <c r="UF121" s="908"/>
      <c r="UG121" s="908"/>
      <c r="UH121" s="908"/>
      <c r="UI121" s="908"/>
      <c r="UJ121" s="908"/>
      <c r="UK121" s="908"/>
      <c r="UL121" s="908"/>
      <c r="UM121" s="908"/>
      <c r="UN121" s="908"/>
      <c r="UO121" s="908"/>
      <c r="UP121" s="908"/>
      <c r="UQ121" s="908"/>
      <c r="UR121" s="908"/>
      <c r="US121" s="908"/>
      <c r="UT121" s="908"/>
      <c r="UU121" s="908"/>
      <c r="UV121" s="908"/>
      <c r="UW121" s="908"/>
      <c r="UX121" s="908"/>
      <c r="UY121" s="908"/>
      <c r="UZ121" s="908"/>
      <c r="VA121" s="908"/>
      <c r="VB121" s="908"/>
      <c r="VC121" s="908"/>
      <c r="VD121" s="908"/>
      <c r="VE121" s="908"/>
      <c r="VF121" s="908"/>
      <c r="VG121" s="908"/>
      <c r="VH121" s="908"/>
      <c r="VI121" s="908"/>
      <c r="VJ121" s="908"/>
      <c r="VK121" s="908"/>
      <c r="VL121" s="908"/>
      <c r="VM121" s="908"/>
      <c r="VN121" s="908"/>
      <c r="VO121" s="908"/>
      <c r="VP121" s="908"/>
      <c r="VQ121" s="908"/>
      <c r="VR121" s="908"/>
      <c r="VS121" s="908"/>
      <c r="VT121" s="908"/>
      <c r="VU121" s="908"/>
      <c r="VV121" s="908"/>
      <c r="VW121" s="908"/>
      <c r="VX121" s="908"/>
      <c r="VY121" s="908"/>
      <c r="VZ121" s="908"/>
      <c r="WA121" s="908"/>
      <c r="WB121" s="908"/>
      <c r="WC121" s="908"/>
      <c r="WD121" s="908"/>
      <c r="WE121" s="908"/>
      <c r="WF121" s="908"/>
      <c r="WG121" s="908"/>
      <c r="WH121" s="908"/>
      <c r="WI121" s="908"/>
      <c r="WJ121" s="908"/>
      <c r="WK121" s="908"/>
      <c r="WL121" s="908"/>
      <c r="WM121" s="908"/>
      <c r="WN121" s="908"/>
      <c r="WO121" s="908"/>
      <c r="WP121" s="908"/>
      <c r="WQ121" s="908"/>
      <c r="WR121" s="908"/>
      <c r="WS121" s="908"/>
      <c r="WT121" s="908"/>
      <c r="WU121" s="908"/>
      <c r="WV121" s="908"/>
      <c r="WW121" s="908"/>
      <c r="WX121" s="908"/>
      <c r="WY121" s="908"/>
      <c r="WZ121" s="908"/>
      <c r="XA121" s="908"/>
      <c r="XB121" s="908"/>
      <c r="XC121" s="908"/>
      <c r="XD121" s="908"/>
      <c r="XE121" s="908"/>
      <c r="XF121" s="908"/>
      <c r="XG121" s="908"/>
      <c r="XH121" s="908"/>
      <c r="XI121" s="908"/>
      <c r="XJ121" s="908"/>
      <c r="XK121" s="908"/>
      <c r="XL121" s="908"/>
      <c r="XM121" s="908"/>
      <c r="XN121" s="908"/>
      <c r="XO121" s="908"/>
      <c r="XP121" s="908"/>
      <c r="XQ121" s="908"/>
      <c r="XR121" s="908"/>
      <c r="XS121" s="908"/>
      <c r="XT121" s="908"/>
      <c r="XU121" s="908"/>
      <c r="XV121" s="908"/>
      <c r="XW121" s="908"/>
      <c r="XX121" s="908"/>
      <c r="XY121" s="908"/>
      <c r="XZ121" s="908"/>
      <c r="YA121" s="908"/>
      <c r="YB121" s="908"/>
      <c r="YC121" s="908"/>
      <c r="YD121" s="908"/>
      <c r="YE121" s="908"/>
      <c r="YF121" s="908"/>
      <c r="YG121" s="908"/>
      <c r="YH121" s="908"/>
      <c r="YI121" s="908"/>
      <c r="YJ121" s="908"/>
      <c r="YK121" s="908"/>
      <c r="YL121" s="908"/>
      <c r="YM121" s="908"/>
      <c r="YN121" s="908"/>
      <c r="YO121" s="908"/>
      <c r="YP121" s="908"/>
      <c r="YQ121" s="908"/>
      <c r="YR121" s="908"/>
      <c r="YS121" s="908"/>
      <c r="YT121" s="908"/>
      <c r="YU121" s="908"/>
      <c r="YV121" s="908"/>
      <c r="YW121" s="908"/>
      <c r="YX121" s="908"/>
      <c r="YY121" s="908"/>
      <c r="YZ121" s="908"/>
      <c r="ZA121" s="908"/>
      <c r="ZB121" s="908"/>
      <c r="ZC121" s="908"/>
      <c r="ZD121" s="908"/>
      <c r="ZE121" s="908"/>
      <c r="ZF121" s="908"/>
      <c r="ZG121" s="908"/>
      <c r="ZH121" s="908"/>
      <c r="ZI121" s="908"/>
      <c r="ZJ121" s="908"/>
      <c r="ZK121" s="908"/>
      <c r="ZL121" s="908"/>
      <c r="ZM121" s="908"/>
      <c r="ZN121" s="908"/>
      <c r="ZO121" s="908"/>
      <c r="ZP121" s="908"/>
      <c r="ZQ121" s="908"/>
      <c r="ZR121" s="908"/>
      <c r="ZS121" s="908"/>
      <c r="ZT121" s="908"/>
      <c r="ZU121" s="908"/>
      <c r="ZV121" s="908"/>
      <c r="ZW121" s="908"/>
      <c r="ZX121" s="908"/>
      <c r="ZY121" s="908"/>
      <c r="ZZ121" s="908"/>
      <c r="AAA121" s="908"/>
      <c r="AAB121" s="908"/>
      <c r="AAC121" s="908"/>
      <c r="AAD121" s="908"/>
      <c r="AAE121" s="908"/>
      <c r="AAF121" s="908"/>
      <c r="AAG121" s="908"/>
      <c r="AAH121" s="908"/>
      <c r="AAI121" s="908"/>
      <c r="AAJ121" s="908"/>
      <c r="AAK121" s="908"/>
      <c r="AAL121" s="908"/>
      <c r="AAM121" s="908"/>
      <c r="AAN121" s="908"/>
      <c r="AAO121" s="908"/>
      <c r="AAP121" s="908"/>
      <c r="AAQ121" s="908"/>
      <c r="AAR121" s="908"/>
      <c r="AAS121" s="908"/>
      <c r="AAT121" s="908"/>
      <c r="AAU121" s="908"/>
      <c r="AAV121" s="908"/>
      <c r="AAW121" s="908"/>
      <c r="AAX121" s="908"/>
      <c r="AAY121" s="908"/>
      <c r="AAZ121" s="908"/>
      <c r="ABA121" s="908"/>
      <c r="ABB121" s="908"/>
      <c r="ABC121" s="908"/>
      <c r="ABD121" s="908"/>
      <c r="ABE121" s="908"/>
      <c r="ABF121" s="908"/>
      <c r="ABG121" s="908"/>
      <c r="ABH121" s="908"/>
      <c r="ABI121" s="908"/>
      <c r="ABJ121" s="908"/>
      <c r="ABK121" s="908"/>
      <c r="ABL121" s="908"/>
      <c r="ABM121" s="908"/>
      <c r="ABN121" s="908"/>
      <c r="ABO121" s="908"/>
      <c r="ABP121" s="908"/>
      <c r="ABQ121" s="908"/>
      <c r="ABR121" s="908"/>
      <c r="ABS121" s="908"/>
      <c r="ABT121" s="908"/>
      <c r="ABU121" s="908"/>
      <c r="ABV121" s="908"/>
      <c r="ABW121" s="908"/>
      <c r="ABX121" s="908"/>
      <c r="ABY121" s="908"/>
      <c r="ABZ121" s="908"/>
      <c r="ACA121" s="908"/>
      <c r="ACB121" s="908"/>
      <c r="ACC121" s="908"/>
      <c r="ACD121" s="908"/>
      <c r="ACE121" s="908"/>
      <c r="ACF121" s="908"/>
      <c r="ACG121" s="908"/>
      <c r="ACH121" s="908"/>
      <c r="ACI121" s="908"/>
      <c r="ACJ121" s="908"/>
      <c r="ACK121" s="908"/>
      <c r="ACL121" s="908"/>
      <c r="ACM121" s="908"/>
      <c r="ACN121" s="908"/>
      <c r="ACO121" s="908"/>
      <c r="ACP121" s="908"/>
      <c r="ACQ121" s="908"/>
      <c r="ACR121" s="908"/>
      <c r="ACS121" s="908"/>
      <c r="ACT121" s="908"/>
      <c r="ACU121" s="908"/>
      <c r="ACV121" s="908"/>
      <c r="ACW121" s="908"/>
      <c r="ACX121" s="908"/>
      <c r="ACY121" s="908"/>
      <c r="ACZ121" s="908"/>
      <c r="ADA121" s="908"/>
      <c r="ADB121" s="908"/>
      <c r="ADC121" s="908"/>
      <c r="ADD121" s="908"/>
      <c r="ADE121" s="908"/>
      <c r="ADF121" s="908"/>
      <c r="ADG121" s="908"/>
      <c r="ADH121" s="908"/>
      <c r="ADI121" s="908"/>
      <c r="ADJ121" s="908"/>
      <c r="ADK121" s="908"/>
      <c r="ADL121" s="908"/>
      <c r="ADM121" s="908"/>
      <c r="ADN121" s="908"/>
      <c r="ADO121" s="908"/>
      <c r="ADP121" s="908"/>
      <c r="ADQ121" s="908"/>
      <c r="ADR121" s="908"/>
      <c r="ADS121" s="908"/>
      <c r="ADT121" s="908"/>
      <c r="ADU121" s="908"/>
      <c r="ADV121" s="908"/>
      <c r="ADW121" s="908"/>
      <c r="ADX121" s="908"/>
      <c r="ADY121" s="908"/>
      <c r="ADZ121" s="908"/>
      <c r="AEA121" s="908"/>
      <c r="AEB121" s="908"/>
      <c r="AEC121" s="908"/>
      <c r="AED121" s="908"/>
      <c r="AEE121" s="908"/>
      <c r="AEF121" s="908"/>
      <c r="AEG121" s="908"/>
      <c r="AEH121" s="908"/>
      <c r="AEI121" s="908"/>
      <c r="AEJ121" s="908"/>
      <c r="AEK121" s="908"/>
      <c r="AEL121" s="908"/>
      <c r="AEM121" s="908"/>
      <c r="AEN121" s="908"/>
      <c r="AEO121" s="908"/>
      <c r="AEP121" s="908"/>
      <c r="AEQ121" s="908"/>
      <c r="AER121" s="908"/>
      <c r="AES121" s="908"/>
      <c r="AET121" s="908"/>
      <c r="AEU121" s="908"/>
      <c r="AEV121" s="908"/>
      <c r="AEW121" s="908"/>
      <c r="AEX121" s="908"/>
      <c r="AEY121" s="908"/>
      <c r="AEZ121" s="908"/>
      <c r="AFA121" s="908"/>
      <c r="AFB121" s="908"/>
      <c r="AFC121" s="908"/>
      <c r="AFD121" s="908"/>
      <c r="AFE121" s="908"/>
      <c r="AFF121" s="908"/>
      <c r="AFG121" s="908"/>
      <c r="AFH121" s="908"/>
      <c r="AFI121" s="908"/>
      <c r="AFJ121" s="908"/>
      <c r="AFK121" s="908"/>
      <c r="AFL121" s="908"/>
      <c r="AFM121" s="908"/>
      <c r="AFN121" s="908"/>
      <c r="AFO121" s="908"/>
      <c r="AFP121" s="908"/>
      <c r="AFQ121" s="908"/>
      <c r="AFR121" s="908"/>
      <c r="AFS121" s="908"/>
      <c r="AFT121" s="908"/>
      <c r="AFU121" s="908"/>
      <c r="AFV121" s="908"/>
      <c r="AFW121" s="908"/>
      <c r="AFX121" s="908"/>
      <c r="AFY121" s="908"/>
      <c r="AFZ121" s="908"/>
      <c r="AGA121" s="908"/>
      <c r="AGB121" s="908"/>
      <c r="AGC121" s="908"/>
      <c r="AGD121" s="908"/>
      <c r="AGE121" s="908"/>
      <c r="AGF121" s="908"/>
      <c r="AGG121" s="908"/>
      <c r="AGH121" s="908"/>
      <c r="AGI121" s="908"/>
      <c r="AGJ121" s="908"/>
      <c r="AGK121" s="908"/>
      <c r="AGL121" s="908"/>
      <c r="AGM121" s="908"/>
      <c r="AGN121" s="908"/>
      <c r="AGO121" s="908"/>
      <c r="AGP121" s="908"/>
      <c r="AGQ121" s="908"/>
      <c r="AGR121" s="908"/>
      <c r="AGS121" s="908"/>
      <c r="AGT121" s="908"/>
      <c r="AGU121" s="908"/>
      <c r="AGV121" s="908"/>
      <c r="AGW121" s="908"/>
      <c r="AGX121" s="908"/>
      <c r="AGY121" s="908"/>
      <c r="AGZ121" s="908"/>
      <c r="AHA121" s="908"/>
      <c r="AHB121" s="908"/>
      <c r="AHC121" s="908"/>
      <c r="AHD121" s="908"/>
      <c r="AHE121" s="908"/>
      <c r="AHF121" s="908"/>
      <c r="AHG121" s="908"/>
      <c r="AHH121" s="908"/>
      <c r="AHI121" s="908"/>
      <c r="AHJ121" s="908"/>
      <c r="AHK121" s="908"/>
      <c r="AHL121" s="908"/>
      <c r="AHM121" s="908"/>
      <c r="AHN121" s="908"/>
      <c r="AHO121" s="908"/>
      <c r="AHP121" s="908"/>
      <c r="AHQ121" s="908"/>
      <c r="AHR121" s="908"/>
      <c r="AHS121" s="908"/>
      <c r="AHT121" s="908"/>
      <c r="AHU121" s="908"/>
      <c r="AHV121" s="908"/>
      <c r="AHW121" s="908"/>
      <c r="AHX121" s="908"/>
      <c r="AHY121" s="908"/>
      <c r="AHZ121" s="908"/>
      <c r="AIA121" s="908"/>
      <c r="AIB121" s="908"/>
      <c r="AIC121" s="908"/>
      <c r="AID121" s="908"/>
      <c r="AIE121" s="908"/>
      <c r="AIF121" s="908"/>
      <c r="AIG121" s="908"/>
      <c r="AIH121" s="908"/>
      <c r="AII121" s="908"/>
      <c r="AIJ121" s="908"/>
      <c r="AIK121" s="908"/>
      <c r="AIL121" s="908"/>
      <c r="AIM121" s="908"/>
      <c r="AIN121" s="908"/>
      <c r="AIO121" s="908"/>
      <c r="AIP121" s="908"/>
      <c r="AIQ121" s="908"/>
      <c r="AIR121" s="908"/>
      <c r="AIS121" s="908"/>
      <c r="AIT121" s="908"/>
      <c r="AIU121" s="908"/>
      <c r="AIV121" s="908"/>
      <c r="AIW121" s="908"/>
      <c r="AIX121" s="908"/>
      <c r="AIY121" s="908"/>
      <c r="AIZ121" s="908"/>
      <c r="AJA121" s="908"/>
      <c r="AJB121" s="908"/>
      <c r="AJC121" s="908"/>
      <c r="AJD121" s="908"/>
      <c r="AJE121" s="908"/>
      <c r="AJF121" s="908"/>
      <c r="AJG121" s="908"/>
      <c r="AJH121" s="908"/>
      <c r="AJI121" s="908"/>
      <c r="AJJ121" s="908"/>
      <c r="AJK121" s="908"/>
      <c r="AJL121" s="908"/>
      <c r="AJM121" s="908"/>
      <c r="AJN121" s="908"/>
      <c r="AJO121" s="908"/>
      <c r="AJP121" s="908"/>
      <c r="AJQ121" s="908"/>
      <c r="AJR121" s="908"/>
      <c r="AJS121" s="908"/>
      <c r="AJT121" s="908"/>
      <c r="AJU121" s="908"/>
      <c r="AJV121" s="908"/>
      <c r="AJW121" s="908"/>
      <c r="AJX121" s="908"/>
      <c r="AJY121" s="908"/>
      <c r="AJZ121" s="908"/>
      <c r="AKA121" s="908"/>
      <c r="AKB121" s="908"/>
      <c r="AKC121" s="908"/>
      <c r="AKD121" s="908"/>
      <c r="AKE121" s="908"/>
      <c r="AKF121" s="908"/>
      <c r="AKG121" s="908"/>
      <c r="AKH121" s="908"/>
      <c r="AKI121" s="908"/>
      <c r="AKJ121" s="908"/>
      <c r="AKK121" s="908"/>
      <c r="AKL121" s="908"/>
      <c r="AKM121" s="908"/>
      <c r="AKN121" s="908"/>
      <c r="AKO121" s="908"/>
      <c r="AKP121" s="908"/>
      <c r="AKQ121" s="908"/>
      <c r="AKR121" s="908"/>
      <c r="AKS121" s="908"/>
      <c r="AKT121" s="908"/>
      <c r="AKU121" s="908"/>
      <c r="AKV121" s="908"/>
      <c r="AKW121" s="908"/>
      <c r="AKX121" s="908"/>
      <c r="AKY121" s="908"/>
      <c r="AKZ121" s="908"/>
      <c r="ALA121" s="908"/>
      <c r="ALB121" s="908"/>
      <c r="ALC121" s="908"/>
      <c r="ALD121" s="908"/>
      <c r="ALE121" s="908"/>
      <c r="ALF121" s="908"/>
      <c r="ALG121" s="908"/>
      <c r="ALH121" s="908"/>
      <c r="ALI121" s="908"/>
      <c r="ALJ121" s="908"/>
      <c r="ALK121" s="908"/>
      <c r="ALL121" s="908"/>
      <c r="ALM121" s="908"/>
      <c r="ALN121" s="908"/>
      <c r="ALO121" s="908"/>
      <c r="ALP121" s="908"/>
      <c r="ALQ121" s="908"/>
      <c r="ALR121" s="908"/>
      <c r="ALS121" s="908"/>
      <c r="ALT121" s="908"/>
      <c r="ALU121" s="908"/>
      <c r="ALV121" s="908"/>
      <c r="ALW121" s="908"/>
      <c r="ALX121" s="908"/>
      <c r="ALY121" s="908"/>
      <c r="ALZ121" s="908"/>
      <c r="AMA121" s="908"/>
      <c r="AMB121" s="908"/>
      <c r="AMC121" s="908"/>
      <c r="AMD121" s="908"/>
      <c r="AME121" s="908"/>
      <c r="AMF121" s="908"/>
      <c r="AMG121" s="908"/>
      <c r="AMH121" s="908"/>
      <c r="AMI121" s="908"/>
      <c r="AMJ121" s="908"/>
      <c r="AMK121" s="908"/>
      <c r="AML121" s="908"/>
      <c r="AMM121" s="908"/>
      <c r="AMN121" s="908"/>
      <c r="AMO121" s="908"/>
      <c r="AMP121" s="908"/>
      <c r="AMQ121" s="908"/>
      <c r="AMR121" s="908"/>
      <c r="AMS121" s="908"/>
      <c r="AMT121" s="908"/>
      <c r="AMU121" s="908"/>
      <c r="AMV121" s="908"/>
      <c r="AMW121" s="908"/>
      <c r="AMX121" s="908"/>
      <c r="AMY121" s="908"/>
      <c r="AMZ121" s="908"/>
      <c r="ANA121" s="908"/>
      <c r="ANB121" s="908"/>
      <c r="ANC121" s="908"/>
      <c r="AND121" s="908"/>
      <c r="ANE121" s="908"/>
      <c r="ANF121" s="908"/>
      <c r="ANG121" s="908"/>
      <c r="ANH121" s="908"/>
      <c r="ANI121" s="908"/>
      <c r="ANJ121" s="908"/>
      <c r="ANK121" s="908"/>
      <c r="ANL121" s="908"/>
      <c r="ANM121" s="908"/>
      <c r="ANN121" s="908"/>
      <c r="ANO121" s="908"/>
      <c r="ANP121" s="908"/>
      <c r="ANQ121" s="908"/>
      <c r="ANR121" s="908"/>
      <c r="ANS121" s="908"/>
      <c r="ANT121" s="908"/>
      <c r="ANU121" s="908"/>
      <c r="ANV121" s="908"/>
      <c r="ANW121" s="908"/>
      <c r="ANX121" s="908"/>
      <c r="ANY121" s="908"/>
      <c r="ANZ121" s="908"/>
      <c r="AOA121" s="908"/>
      <c r="AOB121" s="908"/>
      <c r="AOC121" s="908"/>
      <c r="AOD121" s="908"/>
      <c r="AOE121" s="908"/>
      <c r="AOF121" s="908"/>
      <c r="AOG121" s="908"/>
      <c r="AOH121" s="908"/>
      <c r="AOI121" s="908"/>
      <c r="AOJ121" s="908"/>
      <c r="AOK121" s="908"/>
      <c r="AOL121" s="908"/>
      <c r="AOM121" s="908"/>
      <c r="AON121" s="908"/>
      <c r="AOO121" s="908"/>
      <c r="AOP121" s="908"/>
      <c r="AOQ121" s="908"/>
      <c r="AOR121" s="908"/>
      <c r="AOS121" s="908"/>
      <c r="AOT121" s="908"/>
      <c r="AOU121" s="908"/>
      <c r="AOV121" s="908"/>
      <c r="AOW121" s="908"/>
      <c r="AOX121" s="908"/>
      <c r="AOY121" s="908"/>
      <c r="AOZ121" s="908"/>
      <c r="APA121" s="908"/>
      <c r="APB121" s="908"/>
      <c r="APC121" s="908"/>
      <c r="APD121" s="908"/>
      <c r="APE121" s="908"/>
      <c r="APF121" s="908"/>
      <c r="APG121" s="908"/>
      <c r="APH121" s="908"/>
      <c r="API121" s="908"/>
      <c r="APJ121" s="908"/>
      <c r="APK121" s="908"/>
      <c r="APL121" s="908"/>
      <c r="APM121" s="908"/>
      <c r="APN121" s="908"/>
      <c r="APO121" s="908"/>
      <c r="APP121" s="908"/>
      <c r="APQ121" s="908"/>
      <c r="APR121" s="908"/>
      <c r="APS121" s="908"/>
      <c r="APT121" s="908"/>
      <c r="APU121" s="908"/>
      <c r="APV121" s="908"/>
      <c r="APW121" s="908"/>
      <c r="APX121" s="908"/>
      <c r="APY121" s="908"/>
      <c r="APZ121" s="908"/>
      <c r="AQA121" s="908"/>
      <c r="AQB121" s="908"/>
      <c r="AQC121" s="908"/>
      <c r="AQD121" s="908"/>
      <c r="AQE121" s="908"/>
      <c r="AQF121" s="908"/>
      <c r="AQG121" s="908"/>
      <c r="AQH121" s="908"/>
      <c r="AQI121" s="908"/>
      <c r="AQJ121" s="908"/>
      <c r="AQK121" s="908"/>
      <c r="AQL121" s="908"/>
      <c r="AQM121" s="908"/>
      <c r="AQN121" s="908"/>
      <c r="AQO121" s="908"/>
      <c r="AQP121" s="908"/>
      <c r="AQQ121" s="908"/>
      <c r="AQR121" s="908"/>
      <c r="AQS121" s="908"/>
      <c r="AQT121" s="908"/>
      <c r="AQU121" s="908"/>
      <c r="AQV121" s="908"/>
      <c r="AQW121" s="908"/>
      <c r="AQX121" s="908"/>
      <c r="AQY121" s="908"/>
      <c r="AQZ121" s="908"/>
      <c r="ARA121" s="908"/>
      <c r="ARB121" s="908"/>
      <c r="ARC121" s="908"/>
      <c r="ARD121" s="908"/>
      <c r="ARE121" s="908"/>
      <c r="ARF121" s="908"/>
      <c r="ARG121" s="908"/>
      <c r="ARH121" s="908"/>
      <c r="ARI121" s="908"/>
      <c r="ARJ121" s="908"/>
      <c r="ARK121" s="908"/>
      <c r="ARL121" s="908"/>
      <c r="ARM121" s="908"/>
      <c r="ARN121" s="908"/>
      <c r="ARO121" s="908"/>
      <c r="ARP121" s="908"/>
      <c r="ARQ121" s="908"/>
      <c r="ARR121" s="908"/>
      <c r="ARS121" s="908"/>
      <c r="ART121" s="908"/>
      <c r="ARU121" s="908"/>
      <c r="ARV121" s="908"/>
      <c r="ARW121" s="908"/>
      <c r="ARX121" s="908"/>
      <c r="ARY121" s="908"/>
      <c r="ARZ121" s="908"/>
      <c r="ASA121" s="908"/>
      <c r="ASB121" s="908"/>
      <c r="ASC121" s="908"/>
      <c r="ASD121" s="908"/>
      <c r="ASE121" s="908"/>
      <c r="ASF121" s="908"/>
      <c r="ASG121" s="908"/>
      <c r="ASH121" s="908"/>
      <c r="ASI121" s="908"/>
      <c r="ASJ121" s="908"/>
      <c r="ASK121" s="908"/>
      <c r="ASL121" s="908"/>
      <c r="ASM121" s="908"/>
      <c r="ASN121" s="908"/>
      <c r="ASO121" s="908"/>
      <c r="ASP121" s="908"/>
      <c r="ASQ121" s="908"/>
      <c r="ASR121" s="908"/>
      <c r="ASS121" s="908"/>
      <c r="AST121" s="908"/>
      <c r="ASU121" s="908"/>
      <c r="ASV121" s="908"/>
      <c r="ASW121" s="908"/>
      <c r="ASX121" s="908"/>
      <c r="ASY121" s="908"/>
      <c r="ASZ121" s="908"/>
      <c r="ATA121" s="908"/>
      <c r="ATB121" s="908"/>
      <c r="ATC121" s="908"/>
      <c r="ATD121" s="908"/>
      <c r="ATE121" s="908"/>
      <c r="ATF121" s="908"/>
      <c r="ATG121" s="908"/>
      <c r="ATH121" s="908"/>
      <c r="ATI121" s="908"/>
      <c r="ATJ121" s="908"/>
      <c r="ATK121" s="908"/>
      <c r="ATL121" s="908"/>
      <c r="ATM121" s="908"/>
      <c r="ATN121" s="908"/>
      <c r="ATO121" s="908"/>
      <c r="ATP121" s="908"/>
      <c r="ATQ121" s="908"/>
      <c r="ATR121" s="908"/>
      <c r="ATS121" s="908"/>
      <c r="ATT121" s="908"/>
      <c r="ATU121" s="908"/>
      <c r="ATV121" s="908"/>
      <c r="ATW121" s="908"/>
      <c r="ATX121" s="908"/>
      <c r="ATY121" s="908"/>
      <c r="ATZ121" s="908"/>
      <c r="AUA121" s="908"/>
      <c r="AUB121" s="908"/>
      <c r="AUC121" s="908"/>
      <c r="AUD121" s="908"/>
      <c r="AUE121" s="908"/>
      <c r="AUF121" s="908"/>
      <c r="AUG121" s="908"/>
      <c r="AUH121" s="908"/>
      <c r="AUI121" s="908"/>
      <c r="AUJ121" s="908"/>
      <c r="AUK121" s="908"/>
      <c r="AUL121" s="908"/>
      <c r="AUM121" s="908"/>
      <c r="AUN121" s="908"/>
      <c r="AUO121" s="908"/>
      <c r="AUP121" s="908"/>
      <c r="AUQ121" s="908"/>
      <c r="AUR121" s="908"/>
      <c r="AUS121" s="908"/>
      <c r="AUT121" s="908"/>
      <c r="AUU121" s="908"/>
      <c r="AUV121" s="908"/>
      <c r="AUW121" s="908"/>
      <c r="AUX121" s="908"/>
      <c r="AUY121" s="908"/>
      <c r="AUZ121" s="908"/>
      <c r="AVA121" s="908"/>
      <c r="AVB121" s="908"/>
      <c r="AVC121" s="908"/>
      <c r="AVD121" s="908"/>
      <c r="AVE121" s="908"/>
      <c r="AVF121" s="908"/>
      <c r="AVG121" s="908"/>
      <c r="AVH121" s="908"/>
      <c r="AVI121" s="908"/>
      <c r="AVJ121" s="908"/>
      <c r="AVK121" s="908"/>
      <c r="AVL121" s="908"/>
      <c r="AVM121" s="908"/>
      <c r="AVN121" s="908"/>
      <c r="AVO121" s="908"/>
      <c r="AVP121" s="908"/>
      <c r="AVQ121" s="908"/>
      <c r="AVR121" s="908"/>
      <c r="AVS121" s="908"/>
      <c r="AVT121" s="908"/>
      <c r="AVU121" s="908"/>
      <c r="AVV121" s="908"/>
      <c r="AVW121" s="908"/>
      <c r="AVX121" s="908"/>
      <c r="AVY121" s="908"/>
      <c r="AVZ121" s="908"/>
      <c r="AWA121" s="908"/>
      <c r="AWB121" s="908"/>
      <c r="AWC121" s="908"/>
      <c r="AWD121" s="908"/>
      <c r="AWE121" s="908"/>
      <c r="AWF121" s="908"/>
      <c r="AWG121" s="908"/>
      <c r="AWH121" s="908"/>
      <c r="AWI121" s="908"/>
      <c r="AWJ121" s="908"/>
      <c r="AWK121" s="908"/>
      <c r="AWL121" s="908"/>
      <c r="AWM121" s="908"/>
      <c r="AWN121" s="908"/>
      <c r="AWO121" s="908"/>
      <c r="AWP121" s="908"/>
      <c r="AWQ121" s="908"/>
      <c r="AWR121" s="908"/>
      <c r="AWS121" s="908"/>
      <c r="AWT121" s="908"/>
      <c r="AWU121" s="908"/>
      <c r="AWV121" s="908"/>
      <c r="AWW121" s="908"/>
      <c r="AWX121" s="908"/>
      <c r="AWY121" s="908"/>
      <c r="AWZ121" s="908"/>
      <c r="AXA121" s="908"/>
      <c r="AXB121" s="908"/>
      <c r="AXC121" s="908"/>
      <c r="AXD121" s="908"/>
      <c r="AXE121" s="908"/>
      <c r="AXF121" s="908"/>
      <c r="AXG121" s="908"/>
      <c r="AXH121" s="908"/>
      <c r="AXI121" s="908"/>
      <c r="AXJ121" s="908"/>
      <c r="AXK121" s="908"/>
      <c r="AXL121" s="908"/>
      <c r="AXM121" s="908"/>
      <c r="AXN121" s="908"/>
      <c r="AXO121" s="908"/>
      <c r="AXP121" s="908"/>
      <c r="AXQ121" s="908"/>
      <c r="AXR121" s="908"/>
      <c r="AXS121" s="908"/>
      <c r="AXT121" s="908"/>
      <c r="AXU121" s="908"/>
      <c r="AXV121" s="908"/>
      <c r="AXW121" s="908"/>
      <c r="AXX121" s="908"/>
      <c r="AXY121" s="908"/>
      <c r="AXZ121" s="908"/>
      <c r="AYA121" s="908"/>
      <c r="AYB121" s="908"/>
      <c r="AYC121" s="908"/>
      <c r="AYD121" s="908"/>
      <c r="AYE121" s="908"/>
      <c r="AYF121" s="908"/>
      <c r="AYG121" s="908"/>
      <c r="AYH121" s="908"/>
      <c r="AYI121" s="908"/>
      <c r="AYJ121" s="908"/>
      <c r="AYK121" s="908"/>
      <c r="AYL121" s="908"/>
      <c r="AYM121" s="908"/>
      <c r="AYN121" s="908"/>
      <c r="AYO121" s="908"/>
      <c r="AYP121" s="908"/>
      <c r="AYQ121" s="908"/>
      <c r="AYR121" s="908"/>
      <c r="AYS121" s="908"/>
      <c r="AYT121" s="908"/>
      <c r="AYU121" s="908"/>
      <c r="AYV121" s="908"/>
      <c r="AYW121" s="908"/>
      <c r="AYX121" s="908"/>
      <c r="AYY121" s="908"/>
      <c r="AYZ121" s="908"/>
      <c r="AZA121" s="908"/>
      <c r="AZB121" s="908"/>
      <c r="AZC121" s="908"/>
      <c r="AZD121" s="908"/>
      <c r="AZE121" s="908"/>
      <c r="AZF121" s="908"/>
      <c r="AZG121" s="908"/>
      <c r="AZH121" s="908"/>
      <c r="AZI121" s="908"/>
      <c r="AZJ121" s="908"/>
      <c r="AZK121" s="908"/>
      <c r="AZL121" s="908"/>
      <c r="AZM121" s="908"/>
      <c r="AZN121" s="908"/>
      <c r="AZO121" s="908"/>
      <c r="AZP121" s="908"/>
      <c r="AZQ121" s="908"/>
      <c r="AZR121" s="908"/>
      <c r="AZS121" s="908"/>
      <c r="AZT121" s="908"/>
      <c r="AZU121" s="908"/>
      <c r="AZV121" s="908"/>
      <c r="AZW121" s="908"/>
      <c r="AZX121" s="908"/>
      <c r="AZY121" s="908"/>
      <c r="AZZ121" s="908"/>
      <c r="BAA121" s="908"/>
      <c r="BAB121" s="908"/>
      <c r="BAC121" s="908"/>
      <c r="BAD121" s="908"/>
      <c r="BAE121" s="908"/>
      <c r="BAF121" s="908"/>
      <c r="BAG121" s="908"/>
      <c r="BAH121" s="908"/>
      <c r="BAI121" s="908"/>
      <c r="BAJ121" s="908"/>
      <c r="BAK121" s="908"/>
      <c r="BAL121" s="908"/>
      <c r="BAM121" s="908"/>
      <c r="BAN121" s="908"/>
      <c r="BAO121" s="908"/>
      <c r="BAP121" s="908"/>
      <c r="BAQ121" s="908"/>
      <c r="BAR121" s="908"/>
      <c r="BAS121" s="908"/>
      <c r="BAT121" s="908"/>
      <c r="BAU121" s="908"/>
      <c r="BAV121" s="908"/>
      <c r="BAW121" s="908"/>
      <c r="BAX121" s="908"/>
      <c r="BAY121" s="908"/>
      <c r="BAZ121" s="908"/>
      <c r="BBA121" s="908"/>
      <c r="BBB121" s="908"/>
      <c r="BBC121" s="908"/>
      <c r="BBD121" s="908"/>
      <c r="BBE121" s="908"/>
      <c r="BBF121" s="908"/>
      <c r="BBG121" s="908"/>
      <c r="BBH121" s="908"/>
      <c r="BBI121" s="908"/>
      <c r="BBJ121" s="908"/>
      <c r="BBK121" s="908"/>
      <c r="BBL121" s="908"/>
      <c r="BBM121" s="908"/>
      <c r="BBN121" s="908"/>
      <c r="BBO121" s="908"/>
      <c r="BBP121" s="908"/>
      <c r="BBQ121" s="908"/>
      <c r="BBR121" s="908"/>
      <c r="BBS121" s="908"/>
      <c r="BBT121" s="908"/>
      <c r="BBU121" s="908"/>
      <c r="BBV121" s="908"/>
      <c r="BBW121" s="908"/>
      <c r="BBX121" s="908"/>
      <c r="BBY121" s="908"/>
      <c r="BBZ121" s="908"/>
      <c r="BCA121" s="908"/>
      <c r="BCB121" s="908"/>
      <c r="BCC121" s="908"/>
      <c r="BCD121" s="908"/>
      <c r="BCE121" s="908"/>
      <c r="BCF121" s="908"/>
      <c r="BCG121" s="908"/>
      <c r="BCH121" s="908"/>
      <c r="BCI121" s="908"/>
      <c r="BCJ121" s="908"/>
      <c r="BCK121" s="908"/>
      <c r="BCL121" s="908"/>
      <c r="BCM121" s="908"/>
      <c r="BCN121" s="908"/>
      <c r="BCO121" s="908"/>
      <c r="BCP121" s="908"/>
      <c r="BCQ121" s="908"/>
      <c r="BCR121" s="908"/>
      <c r="BCS121" s="908"/>
      <c r="BCT121" s="908"/>
      <c r="BCU121" s="908"/>
      <c r="BCV121" s="908"/>
      <c r="BCW121" s="908"/>
      <c r="BCX121" s="908"/>
      <c r="BCY121" s="908"/>
      <c r="BCZ121" s="908"/>
      <c r="BDA121" s="908"/>
      <c r="BDB121" s="908"/>
      <c r="BDC121" s="908"/>
      <c r="BDD121" s="908"/>
      <c r="BDE121" s="908"/>
      <c r="BDF121" s="908"/>
      <c r="BDG121" s="908"/>
      <c r="BDH121" s="908"/>
      <c r="BDI121" s="908"/>
      <c r="BDJ121" s="908"/>
      <c r="BDK121" s="908"/>
      <c r="BDL121" s="908"/>
      <c r="BDM121" s="908"/>
      <c r="BDN121" s="908"/>
      <c r="BDO121" s="908"/>
      <c r="BDP121" s="908"/>
      <c r="BDQ121" s="908"/>
      <c r="BDR121" s="908"/>
      <c r="BDS121" s="908"/>
      <c r="BDT121" s="908"/>
      <c r="BDU121" s="908"/>
      <c r="BDV121" s="908"/>
      <c r="BDW121" s="908"/>
      <c r="BDX121" s="908"/>
      <c r="BDY121" s="908"/>
      <c r="BDZ121" s="908"/>
      <c r="BEA121" s="908"/>
      <c r="BEB121" s="908"/>
      <c r="BEC121" s="908"/>
      <c r="BED121" s="908"/>
      <c r="BEE121" s="908"/>
      <c r="BEF121" s="908"/>
      <c r="BEG121" s="908"/>
      <c r="BEH121" s="908"/>
      <c r="BEI121" s="908"/>
      <c r="BEJ121" s="908"/>
      <c r="BEK121" s="908"/>
      <c r="BEL121" s="908"/>
      <c r="BEM121" s="908"/>
      <c r="BEN121" s="908"/>
      <c r="BEO121" s="908"/>
      <c r="BEP121" s="908"/>
      <c r="BEQ121" s="908"/>
      <c r="BER121" s="908"/>
      <c r="BES121" s="908"/>
      <c r="BET121" s="908"/>
      <c r="BEU121" s="908"/>
      <c r="BEV121" s="908"/>
      <c r="BEW121" s="908"/>
      <c r="BEX121" s="908"/>
      <c r="BEY121" s="908"/>
      <c r="BEZ121" s="908"/>
      <c r="BFA121" s="908"/>
      <c r="BFB121" s="908"/>
      <c r="BFC121" s="908"/>
      <c r="BFD121" s="908"/>
      <c r="BFE121" s="908"/>
      <c r="BFF121" s="908"/>
      <c r="BFG121" s="908"/>
      <c r="BFH121" s="908"/>
      <c r="BFI121" s="908"/>
      <c r="BFJ121" s="908"/>
      <c r="BFK121" s="908"/>
      <c r="BFL121" s="908"/>
      <c r="BFM121" s="908"/>
      <c r="BFN121" s="908"/>
      <c r="BFO121" s="908"/>
      <c r="BFP121" s="908"/>
      <c r="BFQ121" s="908"/>
      <c r="BFR121" s="908"/>
      <c r="BFS121" s="908"/>
      <c r="BFT121" s="908"/>
      <c r="BFU121" s="908"/>
      <c r="BFV121" s="908"/>
      <c r="BFW121" s="908"/>
      <c r="BFX121" s="908"/>
      <c r="BFY121" s="908"/>
      <c r="BFZ121" s="908"/>
      <c r="BGA121" s="908"/>
      <c r="BGB121" s="908"/>
      <c r="BGC121" s="908"/>
      <c r="BGD121" s="908"/>
      <c r="BGE121" s="908"/>
      <c r="BGF121" s="908"/>
      <c r="BGG121" s="908"/>
      <c r="BGH121" s="908"/>
      <c r="BGI121" s="908"/>
      <c r="BGJ121" s="908"/>
      <c r="BGK121" s="908"/>
      <c r="BGL121" s="908"/>
      <c r="BGM121" s="908"/>
      <c r="BGN121" s="908"/>
      <c r="BGO121" s="908"/>
      <c r="BGP121" s="908"/>
      <c r="BGQ121" s="908"/>
      <c r="BGR121" s="908"/>
      <c r="BGS121" s="908"/>
      <c r="BGT121" s="908"/>
      <c r="BGU121" s="908"/>
      <c r="BGV121" s="908"/>
      <c r="BGW121" s="908"/>
      <c r="BGX121" s="908"/>
      <c r="BGY121" s="908"/>
      <c r="BGZ121" s="908"/>
      <c r="BHA121" s="908"/>
      <c r="BHB121" s="908"/>
      <c r="BHC121" s="908"/>
      <c r="BHD121" s="908"/>
      <c r="BHE121" s="908"/>
      <c r="BHF121" s="908"/>
      <c r="BHG121" s="908"/>
      <c r="BHH121" s="908"/>
      <c r="BHI121" s="908"/>
      <c r="BHJ121" s="908"/>
      <c r="BHK121" s="908"/>
      <c r="BHL121" s="908"/>
      <c r="BHM121" s="908"/>
      <c r="BHN121" s="908"/>
      <c r="BHO121" s="908"/>
      <c r="BHP121" s="908"/>
      <c r="BHQ121" s="908"/>
      <c r="BHR121" s="908"/>
      <c r="BHS121" s="908"/>
      <c r="BHT121" s="908"/>
      <c r="BHU121" s="908"/>
      <c r="BHV121" s="908"/>
      <c r="BHW121" s="908"/>
      <c r="BHX121" s="908"/>
      <c r="BHY121" s="908"/>
      <c r="BHZ121" s="908"/>
      <c r="BIA121" s="908"/>
      <c r="BIB121" s="908"/>
      <c r="BIC121" s="908"/>
      <c r="BID121" s="908"/>
      <c r="BIE121" s="908"/>
      <c r="BIF121" s="908"/>
      <c r="BIG121" s="908"/>
      <c r="BIH121" s="908"/>
      <c r="BII121" s="908"/>
      <c r="BIJ121" s="908"/>
      <c r="BIK121" s="908"/>
      <c r="BIL121" s="908"/>
      <c r="BIM121" s="908"/>
      <c r="BIN121" s="908"/>
      <c r="BIO121" s="908"/>
      <c r="BIP121" s="908"/>
      <c r="BIQ121" s="908"/>
      <c r="BIR121" s="908"/>
      <c r="BIS121" s="908"/>
      <c r="BIT121" s="908"/>
      <c r="BIU121" s="908"/>
      <c r="BIV121" s="908"/>
      <c r="BIW121" s="908"/>
      <c r="BIX121" s="908"/>
      <c r="BIY121" s="908"/>
      <c r="BIZ121" s="908"/>
      <c r="BJA121" s="908"/>
      <c r="BJB121" s="908"/>
      <c r="BJC121" s="908"/>
      <c r="BJD121" s="908"/>
      <c r="BJE121" s="908"/>
      <c r="BJF121" s="908"/>
      <c r="BJG121" s="908"/>
      <c r="BJH121" s="908"/>
      <c r="BJI121" s="908"/>
      <c r="BJJ121" s="908"/>
      <c r="BJK121" s="908"/>
      <c r="BJL121" s="908"/>
      <c r="BJM121" s="908"/>
      <c r="BJN121" s="908"/>
      <c r="BJO121" s="908"/>
      <c r="BJP121" s="908"/>
      <c r="BJQ121" s="908"/>
      <c r="BJR121" s="908"/>
      <c r="BJS121" s="908"/>
      <c r="BJT121" s="908"/>
      <c r="BJU121" s="908"/>
      <c r="BJV121" s="908"/>
      <c r="BJW121" s="908"/>
      <c r="BJX121" s="908"/>
      <c r="BJY121" s="908"/>
      <c r="BJZ121" s="908"/>
      <c r="BKA121" s="908"/>
      <c r="BKB121" s="908"/>
      <c r="BKC121" s="908"/>
      <c r="BKD121" s="908"/>
      <c r="BKE121" s="908"/>
      <c r="BKF121" s="908"/>
      <c r="BKG121" s="908"/>
      <c r="BKH121" s="908"/>
      <c r="BKI121" s="908"/>
      <c r="BKJ121" s="908"/>
      <c r="BKK121" s="908"/>
      <c r="BKL121" s="908"/>
      <c r="BKM121" s="908"/>
      <c r="BKN121" s="908"/>
      <c r="BKO121" s="908"/>
      <c r="BKP121" s="908"/>
      <c r="BKQ121" s="908"/>
      <c r="BKR121" s="908"/>
      <c r="BKS121" s="908"/>
      <c r="BKT121" s="908"/>
      <c r="BKU121" s="908"/>
      <c r="BKV121" s="908"/>
      <c r="BKW121" s="908"/>
      <c r="BKX121" s="908"/>
      <c r="BKY121" s="908"/>
      <c r="BKZ121" s="908"/>
      <c r="BLA121" s="908"/>
      <c r="BLB121" s="908"/>
      <c r="BLC121" s="908"/>
      <c r="BLD121" s="908"/>
      <c r="BLE121" s="908"/>
      <c r="BLF121" s="908"/>
      <c r="BLG121" s="908"/>
      <c r="BLH121" s="908"/>
      <c r="BLI121" s="908"/>
      <c r="BLJ121" s="908"/>
      <c r="BLK121" s="908"/>
      <c r="BLL121" s="908"/>
      <c r="BLM121" s="908"/>
      <c r="BLN121" s="908"/>
      <c r="BLO121" s="908"/>
      <c r="BLP121" s="908"/>
      <c r="BLQ121" s="908"/>
      <c r="BLR121" s="908"/>
      <c r="BLS121" s="908"/>
      <c r="BLT121" s="908"/>
      <c r="BLU121" s="908"/>
      <c r="BLV121" s="908"/>
      <c r="BLW121" s="908"/>
      <c r="BLX121" s="908"/>
      <c r="BLY121" s="908"/>
      <c r="BLZ121" s="908"/>
      <c r="BMA121" s="908"/>
      <c r="BMB121" s="908"/>
      <c r="BMC121" s="908"/>
      <c r="BMD121" s="908"/>
      <c r="BME121" s="908"/>
      <c r="BMF121" s="908"/>
      <c r="BMG121" s="908"/>
      <c r="BMH121" s="908"/>
      <c r="BMI121" s="908"/>
      <c r="BMJ121" s="908"/>
      <c r="BMK121" s="908"/>
      <c r="BML121" s="908"/>
      <c r="BMM121" s="908"/>
      <c r="BMN121" s="908"/>
      <c r="BMO121" s="908"/>
      <c r="BMP121" s="908"/>
      <c r="BMQ121" s="908"/>
      <c r="BMR121" s="908"/>
      <c r="BMS121" s="908"/>
      <c r="BMT121" s="908"/>
      <c r="BMU121" s="908"/>
      <c r="BMV121" s="908"/>
      <c r="BMW121" s="908"/>
      <c r="BMX121" s="908"/>
      <c r="BMY121" s="908"/>
      <c r="BMZ121" s="908"/>
      <c r="BNA121" s="908"/>
      <c r="BNB121" s="908"/>
      <c r="BNC121" s="908"/>
      <c r="BND121" s="908"/>
      <c r="BNE121" s="908"/>
      <c r="BNF121" s="908"/>
      <c r="BNG121" s="908"/>
      <c r="BNH121" s="908"/>
      <c r="BNI121" s="908"/>
      <c r="BNJ121" s="908"/>
      <c r="BNK121" s="908"/>
      <c r="BNL121" s="908"/>
      <c r="BNM121" s="908"/>
      <c r="BNN121" s="908"/>
      <c r="BNO121" s="908"/>
      <c r="BNP121" s="908"/>
      <c r="BNQ121" s="908"/>
      <c r="BNR121" s="908"/>
      <c r="BNS121" s="908"/>
      <c r="BNT121" s="908"/>
      <c r="BNU121" s="908"/>
      <c r="BNV121" s="908"/>
      <c r="BNW121" s="908"/>
      <c r="BNX121" s="908"/>
      <c r="BNY121" s="908"/>
      <c r="BNZ121" s="908"/>
      <c r="BOA121" s="908"/>
      <c r="BOB121" s="908"/>
      <c r="BOC121" s="908"/>
      <c r="BOD121" s="908"/>
      <c r="BOE121" s="908"/>
      <c r="BOF121" s="908"/>
      <c r="BOG121" s="908"/>
      <c r="BOH121" s="908"/>
      <c r="BOI121" s="908"/>
      <c r="BOJ121" s="908"/>
      <c r="BOK121" s="908"/>
      <c r="BOL121" s="908"/>
      <c r="BOM121" s="908"/>
      <c r="BON121" s="908"/>
      <c r="BOO121" s="908"/>
      <c r="BOP121" s="908"/>
      <c r="BOQ121" s="908"/>
      <c r="BOR121" s="908"/>
      <c r="BOS121" s="908"/>
      <c r="BOT121" s="908"/>
      <c r="BOU121" s="908"/>
      <c r="BOV121" s="908"/>
      <c r="BOW121" s="908"/>
      <c r="BOX121" s="908"/>
      <c r="BOY121" s="908"/>
      <c r="BOZ121" s="908"/>
      <c r="BPA121" s="908"/>
      <c r="BPB121" s="908"/>
      <c r="BPC121" s="908"/>
      <c r="BPD121" s="908"/>
      <c r="BPE121" s="908"/>
      <c r="BPF121" s="908"/>
      <c r="BPG121" s="908"/>
      <c r="BPH121" s="908"/>
      <c r="BPI121" s="908"/>
      <c r="BPJ121" s="908"/>
      <c r="BPK121" s="908"/>
      <c r="BPL121" s="908"/>
      <c r="BPM121" s="908"/>
      <c r="BPN121" s="908"/>
      <c r="BPO121" s="908"/>
      <c r="BPP121" s="908"/>
      <c r="BPQ121" s="908"/>
      <c r="BPR121" s="908"/>
      <c r="BPS121" s="908"/>
      <c r="BPT121" s="908"/>
      <c r="BPU121" s="908"/>
      <c r="BPV121" s="908"/>
      <c r="BPW121" s="908"/>
      <c r="BPX121" s="908"/>
      <c r="BPY121" s="908"/>
      <c r="BPZ121" s="908"/>
      <c r="BQA121" s="908"/>
      <c r="BQB121" s="908"/>
      <c r="BQC121" s="908"/>
      <c r="BQD121" s="908"/>
      <c r="BQE121" s="908"/>
      <c r="BQF121" s="908"/>
      <c r="BQG121" s="908"/>
      <c r="BQH121" s="908"/>
      <c r="BQI121" s="908"/>
      <c r="BQJ121" s="908"/>
      <c r="BQK121" s="908"/>
      <c r="BQL121" s="908"/>
      <c r="BQM121" s="908"/>
      <c r="BQN121" s="908"/>
      <c r="BQO121" s="908"/>
      <c r="BQP121" s="908"/>
      <c r="BQQ121" s="908"/>
      <c r="BQR121" s="908"/>
      <c r="BQS121" s="908"/>
      <c r="BQT121" s="908"/>
      <c r="BQU121" s="908"/>
      <c r="BQV121" s="908"/>
      <c r="BQW121" s="908"/>
      <c r="BQX121" s="908"/>
      <c r="BQY121" s="908"/>
      <c r="BQZ121" s="908"/>
      <c r="BRA121" s="908"/>
      <c r="BRB121" s="908"/>
      <c r="BRC121" s="908"/>
      <c r="BRD121" s="908"/>
      <c r="BRE121" s="908"/>
      <c r="BRF121" s="908"/>
      <c r="BRG121" s="908"/>
      <c r="BRH121" s="908"/>
      <c r="BRI121" s="908"/>
      <c r="BRJ121" s="908"/>
      <c r="BRK121" s="908"/>
      <c r="BRL121" s="908"/>
      <c r="BRM121" s="908"/>
      <c r="BRN121" s="908"/>
      <c r="BRO121" s="908"/>
      <c r="BRP121" s="908"/>
      <c r="BRQ121" s="908"/>
      <c r="BRR121" s="908"/>
      <c r="BRS121" s="908"/>
      <c r="BRT121" s="908"/>
      <c r="BRU121" s="908"/>
      <c r="BRV121" s="908"/>
      <c r="BRW121" s="908"/>
      <c r="BRX121" s="908"/>
      <c r="BRY121" s="908"/>
      <c r="BRZ121" s="908"/>
      <c r="BSA121" s="908"/>
      <c r="BSB121" s="908"/>
      <c r="BSC121" s="908"/>
      <c r="BSD121" s="908"/>
      <c r="BSE121" s="908"/>
      <c r="BSF121" s="908"/>
      <c r="BSG121" s="908"/>
      <c r="BSH121" s="908"/>
      <c r="BSI121" s="908"/>
      <c r="BSJ121" s="908"/>
      <c r="BSK121" s="908"/>
      <c r="BSL121" s="908"/>
      <c r="BSM121" s="908"/>
      <c r="BSN121" s="908"/>
      <c r="BSO121" s="908"/>
      <c r="BSP121" s="908"/>
      <c r="BSQ121" s="908"/>
      <c r="BSR121" s="908"/>
      <c r="BSS121" s="908"/>
      <c r="BST121" s="908"/>
      <c r="BSU121" s="908"/>
      <c r="BSV121" s="908"/>
      <c r="BSW121" s="908"/>
      <c r="BSX121" s="908"/>
      <c r="BSY121" s="908"/>
      <c r="BSZ121" s="908"/>
      <c r="BTA121" s="908"/>
      <c r="BTB121" s="908"/>
      <c r="BTC121" s="908"/>
      <c r="BTD121" s="908"/>
      <c r="BTE121" s="908"/>
      <c r="BTF121" s="908"/>
      <c r="BTG121" s="908"/>
      <c r="BTH121" s="908"/>
      <c r="BTI121" s="908"/>
      <c r="BTJ121" s="908"/>
      <c r="BTK121" s="908"/>
      <c r="BTL121" s="908"/>
      <c r="BTM121" s="908"/>
      <c r="BTN121" s="908"/>
      <c r="BTO121" s="908"/>
      <c r="BTP121" s="908"/>
      <c r="BTQ121" s="908"/>
      <c r="BTR121" s="908"/>
      <c r="BTS121" s="908"/>
      <c r="BTT121" s="908"/>
      <c r="BTU121" s="908"/>
      <c r="BTV121" s="908"/>
      <c r="BTW121" s="908"/>
      <c r="BTX121" s="908"/>
      <c r="BTY121" s="908"/>
      <c r="BTZ121" s="908"/>
      <c r="BUA121" s="908"/>
      <c r="BUB121" s="908"/>
      <c r="BUC121" s="908"/>
      <c r="BUD121" s="908"/>
      <c r="BUE121" s="908"/>
      <c r="BUF121" s="908"/>
      <c r="BUG121" s="908"/>
      <c r="BUH121" s="908"/>
      <c r="BUI121" s="908"/>
      <c r="BUJ121" s="908"/>
      <c r="BUK121" s="908"/>
      <c r="BUL121" s="908"/>
      <c r="BUM121" s="908"/>
      <c r="BUN121" s="908"/>
      <c r="BUO121" s="908"/>
      <c r="BUP121" s="908"/>
      <c r="BUQ121" s="908"/>
      <c r="BUR121" s="908"/>
      <c r="BUS121" s="908"/>
      <c r="BUT121" s="908"/>
      <c r="BUU121" s="908"/>
      <c r="BUV121" s="908"/>
      <c r="BUW121" s="908"/>
      <c r="BUX121" s="908"/>
      <c r="BUY121" s="908"/>
      <c r="BUZ121" s="908"/>
      <c r="BVA121" s="908"/>
      <c r="BVB121" s="908"/>
      <c r="BVC121" s="908"/>
      <c r="BVD121" s="908"/>
      <c r="BVE121" s="908"/>
      <c r="BVF121" s="908"/>
      <c r="BVG121" s="908"/>
      <c r="BVH121" s="908"/>
      <c r="BVI121" s="908"/>
      <c r="BVJ121" s="908"/>
      <c r="BVK121" s="908"/>
      <c r="BVL121" s="908"/>
      <c r="BVM121" s="908"/>
      <c r="BVN121" s="908"/>
      <c r="BVO121" s="908"/>
      <c r="BVP121" s="908"/>
      <c r="BVQ121" s="908"/>
      <c r="BVR121" s="908"/>
      <c r="BVS121" s="908"/>
      <c r="BVT121" s="908"/>
      <c r="BVU121" s="908"/>
      <c r="BVV121" s="908"/>
      <c r="BVW121" s="908"/>
      <c r="BVX121" s="908"/>
      <c r="BVY121" s="908"/>
      <c r="BVZ121" s="908"/>
      <c r="BWA121" s="908"/>
      <c r="BWB121" s="908"/>
      <c r="BWC121" s="908"/>
      <c r="BWD121" s="908"/>
      <c r="BWE121" s="908"/>
      <c r="BWF121" s="908"/>
      <c r="BWG121" s="908"/>
      <c r="BWH121" s="908"/>
      <c r="BWI121" s="908"/>
      <c r="BWJ121" s="908"/>
      <c r="BWK121" s="908"/>
      <c r="BWL121" s="908"/>
      <c r="BWM121" s="908"/>
      <c r="BWN121" s="908"/>
      <c r="BWO121" s="908"/>
      <c r="BWP121" s="908"/>
      <c r="BWQ121" s="908"/>
      <c r="BWR121" s="908"/>
      <c r="BWS121" s="908"/>
      <c r="BWT121" s="908"/>
      <c r="BWU121" s="908"/>
      <c r="BWV121" s="908"/>
      <c r="BWW121" s="908"/>
      <c r="BWX121" s="908"/>
      <c r="BWY121" s="908"/>
      <c r="BWZ121" s="908"/>
      <c r="BXA121" s="908"/>
      <c r="BXB121" s="908"/>
      <c r="BXC121" s="908"/>
      <c r="BXD121" s="908"/>
      <c r="BXE121" s="908"/>
      <c r="BXF121" s="908"/>
      <c r="BXG121" s="908"/>
      <c r="BXH121" s="908"/>
      <c r="BXI121" s="908"/>
      <c r="BXJ121" s="908"/>
      <c r="BXK121" s="908"/>
      <c r="BXL121" s="908"/>
      <c r="BXM121" s="908"/>
      <c r="BXN121" s="908"/>
      <c r="BXO121" s="908"/>
      <c r="BXP121" s="908"/>
      <c r="BXQ121" s="908"/>
      <c r="BXR121" s="908"/>
      <c r="BXS121" s="908"/>
      <c r="BXT121" s="908"/>
      <c r="BXU121" s="908"/>
      <c r="BXV121" s="908"/>
      <c r="BXW121" s="908"/>
      <c r="BXX121" s="908"/>
      <c r="BXY121" s="908"/>
      <c r="BXZ121" s="908"/>
      <c r="BYA121" s="908"/>
      <c r="BYB121" s="908"/>
      <c r="BYC121" s="908"/>
      <c r="BYD121" s="908"/>
      <c r="BYE121" s="908"/>
      <c r="BYF121" s="908"/>
      <c r="BYG121" s="908"/>
      <c r="BYH121" s="908"/>
      <c r="BYI121" s="908"/>
      <c r="BYJ121" s="908"/>
      <c r="BYK121" s="908"/>
      <c r="BYL121" s="908"/>
      <c r="BYM121" s="908"/>
      <c r="BYN121" s="908"/>
      <c r="BYO121" s="908"/>
      <c r="BYP121" s="908"/>
      <c r="BYQ121" s="908"/>
      <c r="BYR121" s="908"/>
      <c r="BYS121" s="908"/>
      <c r="BYT121" s="908"/>
      <c r="BYU121" s="908"/>
      <c r="BYV121" s="908"/>
      <c r="BYW121" s="908"/>
      <c r="BYX121" s="908"/>
      <c r="BYY121" s="908"/>
      <c r="BYZ121" s="908"/>
      <c r="BZA121" s="908"/>
      <c r="BZB121" s="908"/>
      <c r="BZC121" s="908"/>
      <c r="BZD121" s="908"/>
      <c r="BZE121" s="908"/>
      <c r="BZF121" s="908"/>
      <c r="BZG121" s="908"/>
      <c r="BZH121" s="908"/>
      <c r="BZI121" s="908"/>
      <c r="BZJ121" s="908"/>
      <c r="BZK121" s="908"/>
      <c r="BZL121" s="908"/>
      <c r="BZM121" s="908"/>
      <c r="BZN121" s="908"/>
      <c r="BZO121" s="908"/>
      <c r="BZP121" s="908"/>
      <c r="BZQ121" s="908"/>
      <c r="BZR121" s="908"/>
      <c r="BZS121" s="908"/>
      <c r="BZT121" s="908"/>
      <c r="BZU121" s="908"/>
      <c r="BZV121" s="908"/>
      <c r="BZW121" s="908"/>
      <c r="BZX121" s="908"/>
      <c r="BZY121" s="908"/>
      <c r="BZZ121" s="908"/>
      <c r="CAA121" s="908"/>
      <c r="CAB121" s="908"/>
      <c r="CAC121" s="908"/>
      <c r="CAD121" s="908"/>
      <c r="CAE121" s="908"/>
      <c r="CAF121" s="908"/>
      <c r="CAG121" s="908"/>
      <c r="CAH121" s="908"/>
      <c r="CAI121" s="908"/>
      <c r="CAJ121" s="908"/>
      <c r="CAK121" s="908"/>
      <c r="CAL121" s="908"/>
      <c r="CAM121" s="908"/>
      <c r="CAN121" s="908"/>
      <c r="CAO121" s="908"/>
      <c r="CAP121" s="908"/>
      <c r="CAQ121" s="908"/>
      <c r="CAR121" s="908"/>
      <c r="CAS121" s="908"/>
      <c r="CAT121" s="908"/>
      <c r="CAU121" s="908"/>
      <c r="CAV121" s="908"/>
      <c r="CAW121" s="908"/>
      <c r="CAX121" s="908"/>
      <c r="CAY121" s="908"/>
      <c r="CAZ121" s="908"/>
      <c r="CBA121" s="908"/>
      <c r="CBB121" s="908"/>
      <c r="CBC121" s="908"/>
      <c r="CBD121" s="908"/>
      <c r="CBE121" s="908"/>
      <c r="CBF121" s="908"/>
      <c r="CBG121" s="908"/>
      <c r="CBH121" s="908"/>
      <c r="CBI121" s="908"/>
      <c r="CBJ121" s="908"/>
      <c r="CBK121" s="908"/>
      <c r="CBL121" s="908"/>
      <c r="CBM121" s="908"/>
      <c r="CBN121" s="908"/>
      <c r="CBO121" s="908"/>
      <c r="CBP121" s="908"/>
      <c r="CBQ121" s="908"/>
      <c r="CBR121" s="908"/>
      <c r="CBS121" s="908"/>
      <c r="CBT121" s="908"/>
      <c r="CBU121" s="908"/>
      <c r="CBV121" s="908"/>
      <c r="CBW121" s="908"/>
      <c r="CBX121" s="908"/>
      <c r="CBY121" s="908"/>
      <c r="CBZ121" s="908"/>
      <c r="CCA121" s="908"/>
      <c r="CCB121" s="908"/>
      <c r="CCC121" s="908"/>
      <c r="CCD121" s="908"/>
      <c r="CCE121" s="908"/>
      <c r="CCF121" s="908"/>
      <c r="CCG121" s="908"/>
      <c r="CCH121" s="908"/>
      <c r="CCI121" s="908"/>
      <c r="CCJ121" s="908"/>
      <c r="CCK121" s="908"/>
      <c r="CCL121" s="908"/>
      <c r="CCM121" s="908"/>
      <c r="CCN121" s="908"/>
      <c r="CCO121" s="908"/>
      <c r="CCP121" s="908"/>
      <c r="CCQ121" s="908"/>
      <c r="CCR121" s="908"/>
      <c r="CCS121" s="908"/>
      <c r="CCT121" s="908"/>
      <c r="CCU121" s="908"/>
      <c r="CCV121" s="908"/>
      <c r="CCW121" s="908"/>
      <c r="CCX121" s="908"/>
      <c r="CCY121" s="908"/>
      <c r="CCZ121" s="908"/>
      <c r="CDA121" s="908"/>
      <c r="CDB121" s="908"/>
      <c r="CDC121" s="908"/>
      <c r="CDD121" s="908"/>
      <c r="CDE121" s="908"/>
      <c r="CDF121" s="908"/>
      <c r="CDG121" s="908"/>
      <c r="CDH121" s="908"/>
      <c r="CDI121" s="908"/>
      <c r="CDJ121" s="908"/>
      <c r="CDK121" s="908"/>
      <c r="CDL121" s="908"/>
      <c r="CDM121" s="908"/>
      <c r="CDN121" s="908"/>
      <c r="CDO121" s="908"/>
      <c r="CDP121" s="908"/>
      <c r="CDQ121" s="908"/>
      <c r="CDR121" s="908"/>
      <c r="CDS121" s="908"/>
      <c r="CDT121" s="908"/>
      <c r="CDU121" s="908"/>
      <c r="CDV121" s="908"/>
      <c r="CDW121" s="908"/>
      <c r="CDX121" s="908"/>
      <c r="CDY121" s="908"/>
      <c r="CDZ121" s="908"/>
      <c r="CEA121" s="908"/>
      <c r="CEB121" s="908"/>
      <c r="CEC121" s="908"/>
      <c r="CED121" s="908"/>
      <c r="CEE121" s="908"/>
      <c r="CEF121" s="908"/>
      <c r="CEG121" s="908"/>
      <c r="CEH121" s="908"/>
      <c r="CEI121" s="908"/>
      <c r="CEJ121" s="908"/>
      <c r="CEK121" s="908"/>
      <c r="CEL121" s="908"/>
      <c r="CEM121" s="908"/>
      <c r="CEN121" s="908"/>
      <c r="CEO121" s="908"/>
      <c r="CEP121" s="908"/>
      <c r="CEQ121" s="908"/>
      <c r="CER121" s="908"/>
      <c r="CES121" s="908"/>
      <c r="CET121" s="908"/>
      <c r="CEU121" s="908"/>
      <c r="CEV121" s="908"/>
      <c r="CEW121" s="908"/>
      <c r="CEX121" s="908"/>
      <c r="CEY121" s="908"/>
      <c r="CEZ121" s="908"/>
      <c r="CFA121" s="908"/>
      <c r="CFB121" s="908"/>
      <c r="CFC121" s="908"/>
      <c r="CFD121" s="908"/>
      <c r="CFE121" s="908"/>
      <c r="CFF121" s="908"/>
      <c r="CFG121" s="908"/>
      <c r="CFH121" s="908"/>
      <c r="CFI121" s="908"/>
      <c r="CFJ121" s="908"/>
      <c r="CFK121" s="908"/>
      <c r="CFL121" s="908"/>
      <c r="CFM121" s="908"/>
      <c r="CFN121" s="908"/>
      <c r="CFO121" s="908"/>
      <c r="CFP121" s="908"/>
      <c r="CFQ121" s="908"/>
      <c r="CFR121" s="908"/>
      <c r="CFS121" s="908"/>
      <c r="CFT121" s="908"/>
      <c r="CFU121" s="908"/>
      <c r="CFV121" s="908"/>
      <c r="CFW121" s="908"/>
      <c r="CFX121" s="908"/>
      <c r="CFY121" s="908"/>
      <c r="CFZ121" s="908"/>
      <c r="CGA121" s="908"/>
      <c r="CGB121" s="908"/>
      <c r="CGC121" s="908"/>
      <c r="CGD121" s="908"/>
      <c r="CGE121" s="908"/>
      <c r="CGF121" s="908"/>
      <c r="CGG121" s="908"/>
      <c r="CGH121" s="908"/>
      <c r="CGI121" s="908"/>
      <c r="CGJ121" s="908"/>
      <c r="CGK121" s="908"/>
      <c r="CGL121" s="908"/>
      <c r="CGM121" s="908"/>
      <c r="CGN121" s="908"/>
      <c r="CGO121" s="908"/>
      <c r="CGP121" s="908"/>
      <c r="CGQ121" s="908"/>
      <c r="CGR121" s="908"/>
      <c r="CGS121" s="908"/>
      <c r="CGT121" s="908"/>
      <c r="CGU121" s="908"/>
      <c r="CGV121" s="908"/>
      <c r="CGW121" s="908"/>
      <c r="CGX121" s="908"/>
      <c r="CGY121" s="908"/>
      <c r="CGZ121" s="908"/>
      <c r="CHA121" s="908"/>
      <c r="CHB121" s="908"/>
      <c r="CHC121" s="908"/>
      <c r="CHD121" s="908"/>
      <c r="CHE121" s="908"/>
      <c r="CHF121" s="908"/>
      <c r="CHG121" s="908"/>
      <c r="CHH121" s="908"/>
      <c r="CHI121" s="908"/>
      <c r="CHJ121" s="908"/>
      <c r="CHK121" s="908"/>
      <c r="CHL121" s="908"/>
      <c r="CHM121" s="908"/>
      <c r="CHN121" s="908"/>
      <c r="CHO121" s="908"/>
      <c r="CHP121" s="908"/>
      <c r="CHQ121" s="908"/>
      <c r="CHR121" s="908"/>
      <c r="CHS121" s="908"/>
      <c r="CHT121" s="908"/>
      <c r="CHU121" s="908"/>
      <c r="CHV121" s="908"/>
      <c r="CHW121" s="908"/>
      <c r="CHX121" s="908"/>
      <c r="CHY121" s="908"/>
      <c r="CHZ121" s="908"/>
      <c r="CIA121" s="908"/>
      <c r="CIB121" s="908"/>
      <c r="CIC121" s="908"/>
      <c r="CID121" s="908"/>
      <c r="CIE121" s="908"/>
      <c r="CIF121" s="908"/>
      <c r="CIG121" s="908"/>
      <c r="CIH121" s="908"/>
      <c r="CII121" s="908"/>
      <c r="CIJ121" s="908"/>
      <c r="CIK121" s="908"/>
      <c r="CIL121" s="908"/>
      <c r="CIM121" s="908"/>
      <c r="CIN121" s="908"/>
      <c r="CIO121" s="908"/>
      <c r="CIP121" s="908"/>
      <c r="CIQ121" s="908"/>
      <c r="CIR121" s="908"/>
      <c r="CIS121" s="908"/>
      <c r="CIT121" s="908"/>
      <c r="CIU121" s="908"/>
      <c r="CIV121" s="908"/>
      <c r="CIW121" s="908"/>
      <c r="CIX121" s="908"/>
      <c r="CIY121" s="908"/>
      <c r="CIZ121" s="908"/>
      <c r="CJA121" s="908"/>
      <c r="CJB121" s="908"/>
      <c r="CJC121" s="908"/>
      <c r="CJD121" s="908"/>
      <c r="CJE121" s="908"/>
      <c r="CJF121" s="908"/>
      <c r="CJG121" s="908"/>
      <c r="CJH121" s="908"/>
      <c r="CJI121" s="908"/>
      <c r="CJJ121" s="908"/>
      <c r="CJK121" s="908"/>
      <c r="CJL121" s="908"/>
      <c r="CJM121" s="908"/>
      <c r="CJN121" s="908"/>
      <c r="CJO121" s="908"/>
      <c r="CJP121" s="908"/>
      <c r="CJQ121" s="908"/>
      <c r="CJR121" s="908"/>
      <c r="CJS121" s="908"/>
      <c r="CJT121" s="908"/>
      <c r="CJU121" s="908"/>
      <c r="CJV121" s="908"/>
      <c r="CJW121" s="908"/>
      <c r="CJX121" s="908"/>
      <c r="CJY121" s="908"/>
      <c r="CJZ121" s="908"/>
      <c r="CKA121" s="908"/>
      <c r="CKB121" s="908"/>
      <c r="CKC121" s="908"/>
      <c r="CKD121" s="908"/>
      <c r="CKE121" s="908"/>
      <c r="CKF121" s="908"/>
      <c r="CKG121" s="908"/>
      <c r="CKH121" s="908"/>
      <c r="CKI121" s="908"/>
      <c r="CKJ121" s="908"/>
      <c r="CKK121" s="908"/>
      <c r="CKL121" s="908"/>
      <c r="CKM121" s="908"/>
      <c r="CKN121" s="908"/>
      <c r="CKO121" s="908"/>
      <c r="CKP121" s="908"/>
      <c r="CKQ121" s="908"/>
      <c r="CKR121" s="908"/>
      <c r="CKS121" s="908"/>
      <c r="CKT121" s="908"/>
      <c r="CKU121" s="908"/>
      <c r="CKV121" s="908"/>
      <c r="CKW121" s="908"/>
      <c r="CKX121" s="908"/>
      <c r="CKY121" s="908"/>
      <c r="CKZ121" s="908"/>
      <c r="CLA121" s="908"/>
      <c r="CLB121" s="908"/>
      <c r="CLC121" s="908"/>
      <c r="CLD121" s="908"/>
      <c r="CLE121" s="908"/>
      <c r="CLF121" s="908"/>
      <c r="CLG121" s="908"/>
      <c r="CLH121" s="908"/>
      <c r="CLI121" s="908"/>
      <c r="CLJ121" s="908"/>
      <c r="CLK121" s="908"/>
      <c r="CLL121" s="908"/>
      <c r="CLM121" s="908"/>
      <c r="CLN121" s="908"/>
      <c r="CLO121" s="908"/>
      <c r="CLP121" s="908"/>
      <c r="CLQ121" s="908"/>
      <c r="CLR121" s="908"/>
      <c r="CLS121" s="908"/>
      <c r="CLT121" s="908"/>
      <c r="CLU121" s="908"/>
      <c r="CLV121" s="908"/>
      <c r="CLW121" s="908"/>
      <c r="CLX121" s="908"/>
      <c r="CLY121" s="908"/>
      <c r="CLZ121" s="908"/>
      <c r="CMA121" s="908"/>
      <c r="CMB121" s="908"/>
      <c r="CMC121" s="908"/>
      <c r="CMD121" s="908"/>
      <c r="CME121" s="908"/>
      <c r="CMF121" s="908"/>
      <c r="CMG121" s="908"/>
      <c r="CMH121" s="908"/>
      <c r="CMI121" s="908"/>
      <c r="CMJ121" s="908"/>
      <c r="CMK121" s="908"/>
      <c r="CML121" s="908"/>
      <c r="CMM121" s="908"/>
      <c r="CMN121" s="908"/>
      <c r="CMO121" s="908"/>
      <c r="CMP121" s="908"/>
      <c r="CMQ121" s="908"/>
      <c r="CMR121" s="908"/>
      <c r="CMS121" s="908"/>
      <c r="CMT121" s="908"/>
      <c r="CMU121" s="908"/>
      <c r="CMV121" s="908"/>
      <c r="CMW121" s="908"/>
      <c r="CMX121" s="908"/>
      <c r="CMY121" s="908"/>
      <c r="CMZ121" s="908"/>
      <c r="CNA121" s="908"/>
      <c r="CNB121" s="908"/>
      <c r="CNC121" s="908"/>
      <c r="CND121" s="908"/>
      <c r="CNE121" s="908"/>
      <c r="CNF121" s="908"/>
      <c r="CNG121" s="908"/>
      <c r="CNH121" s="908"/>
      <c r="CNI121" s="908"/>
      <c r="CNJ121" s="908"/>
      <c r="CNK121" s="908"/>
      <c r="CNL121" s="908"/>
      <c r="CNM121" s="908"/>
      <c r="CNN121" s="908"/>
      <c r="CNO121" s="908"/>
      <c r="CNP121" s="908"/>
      <c r="CNQ121" s="908"/>
      <c r="CNR121" s="908"/>
      <c r="CNS121" s="908"/>
      <c r="CNT121" s="908"/>
      <c r="CNU121" s="908"/>
      <c r="CNV121" s="908"/>
      <c r="CNW121" s="908"/>
      <c r="CNX121" s="908"/>
      <c r="CNY121" s="908"/>
      <c r="CNZ121" s="908"/>
      <c r="COA121" s="908"/>
      <c r="COB121" s="908"/>
      <c r="COC121" s="908"/>
      <c r="COD121" s="908"/>
      <c r="COE121" s="908"/>
      <c r="COF121" s="908"/>
      <c r="COG121" s="908"/>
      <c r="COH121" s="908"/>
      <c r="COI121" s="908"/>
      <c r="COJ121" s="908"/>
      <c r="COK121" s="908"/>
      <c r="COL121" s="908"/>
      <c r="COM121" s="908"/>
      <c r="CON121" s="908"/>
      <c r="COO121" s="908"/>
      <c r="COP121" s="908"/>
      <c r="COQ121" s="908"/>
      <c r="COR121" s="908"/>
      <c r="COS121" s="908"/>
      <c r="COT121" s="908"/>
      <c r="COU121" s="908"/>
      <c r="COV121" s="908"/>
      <c r="COW121" s="908"/>
      <c r="COX121" s="908"/>
      <c r="COY121" s="908"/>
      <c r="COZ121" s="908"/>
      <c r="CPA121" s="908"/>
      <c r="CPB121" s="908"/>
      <c r="CPC121" s="908"/>
      <c r="CPD121" s="908"/>
      <c r="CPE121" s="908"/>
      <c r="CPF121" s="908"/>
      <c r="CPG121" s="908"/>
      <c r="CPH121" s="908"/>
      <c r="CPI121" s="908"/>
      <c r="CPJ121" s="908"/>
      <c r="CPK121" s="908"/>
      <c r="CPL121" s="908"/>
      <c r="CPM121" s="908"/>
      <c r="CPN121" s="908"/>
      <c r="CPO121" s="908"/>
      <c r="CPP121" s="908"/>
      <c r="CPQ121" s="908"/>
      <c r="CPR121" s="908"/>
      <c r="CPS121" s="908"/>
      <c r="CPT121" s="908"/>
      <c r="CPU121" s="908"/>
      <c r="CPV121" s="908"/>
      <c r="CPW121" s="908"/>
      <c r="CPX121" s="908"/>
      <c r="CPY121" s="908"/>
      <c r="CPZ121" s="908"/>
      <c r="CQA121" s="908"/>
      <c r="CQB121" s="908"/>
      <c r="CQC121" s="908"/>
      <c r="CQD121" s="908"/>
      <c r="CQE121" s="908"/>
      <c r="CQF121" s="908"/>
      <c r="CQG121" s="908"/>
      <c r="CQH121" s="908"/>
      <c r="CQI121" s="908"/>
      <c r="CQJ121" s="908"/>
      <c r="CQK121" s="908"/>
      <c r="CQL121" s="908"/>
      <c r="CQM121" s="908"/>
      <c r="CQN121" s="908"/>
      <c r="CQO121" s="908"/>
      <c r="CQP121" s="908"/>
      <c r="CQQ121" s="908"/>
      <c r="CQR121" s="908"/>
      <c r="CQS121" s="908"/>
      <c r="CQT121" s="908"/>
      <c r="CQU121" s="908"/>
      <c r="CQV121" s="908"/>
      <c r="CQW121" s="908"/>
      <c r="CQX121" s="908"/>
      <c r="CQY121" s="908"/>
      <c r="CQZ121" s="908"/>
      <c r="CRA121" s="908"/>
      <c r="CRB121" s="908"/>
      <c r="CRC121" s="908"/>
      <c r="CRD121" s="908"/>
      <c r="CRE121" s="908"/>
      <c r="CRF121" s="908"/>
      <c r="CRG121" s="908"/>
      <c r="CRH121" s="908"/>
      <c r="CRI121" s="908"/>
      <c r="CRJ121" s="908"/>
      <c r="CRK121" s="908"/>
      <c r="CRL121" s="908"/>
      <c r="CRM121" s="908"/>
      <c r="CRN121" s="908"/>
      <c r="CRO121" s="908"/>
      <c r="CRP121" s="908"/>
      <c r="CRQ121" s="908"/>
      <c r="CRR121" s="908"/>
      <c r="CRS121" s="908"/>
      <c r="CRT121" s="908"/>
      <c r="CRU121" s="908"/>
      <c r="CRV121" s="908"/>
      <c r="CRW121" s="908"/>
      <c r="CRX121" s="908"/>
      <c r="CRY121" s="908"/>
      <c r="CRZ121" s="908"/>
      <c r="CSA121" s="908"/>
      <c r="CSB121" s="908"/>
      <c r="CSC121" s="908"/>
      <c r="CSD121" s="908"/>
      <c r="CSE121" s="908"/>
      <c r="CSF121" s="908"/>
      <c r="CSG121" s="908"/>
      <c r="CSH121" s="908"/>
      <c r="CSI121" s="908"/>
      <c r="CSJ121" s="908"/>
      <c r="CSK121" s="908"/>
      <c r="CSL121" s="908"/>
      <c r="CSM121" s="908"/>
      <c r="CSN121" s="908"/>
      <c r="CSO121" s="908"/>
      <c r="CSP121" s="908"/>
      <c r="CSQ121" s="908"/>
      <c r="CSR121" s="908"/>
      <c r="CSS121" s="908"/>
      <c r="CST121" s="908"/>
      <c r="CSU121" s="908"/>
      <c r="CSV121" s="908"/>
      <c r="CSW121" s="908"/>
      <c r="CSX121" s="908"/>
      <c r="CSY121" s="908"/>
      <c r="CSZ121" s="908"/>
      <c r="CTA121" s="908"/>
      <c r="CTB121" s="908"/>
      <c r="CTC121" s="908"/>
      <c r="CTD121" s="908"/>
      <c r="CTE121" s="908"/>
      <c r="CTF121" s="908"/>
      <c r="CTG121" s="908"/>
      <c r="CTH121" s="908"/>
      <c r="CTI121" s="908"/>
      <c r="CTJ121" s="908"/>
      <c r="CTK121" s="908"/>
      <c r="CTL121" s="908"/>
      <c r="CTM121" s="908"/>
      <c r="CTN121" s="908"/>
      <c r="CTO121" s="908"/>
      <c r="CTP121" s="908"/>
      <c r="CTQ121" s="908"/>
      <c r="CTR121" s="908"/>
      <c r="CTS121" s="908"/>
      <c r="CTT121" s="908"/>
      <c r="CTU121" s="908"/>
      <c r="CTV121" s="908"/>
      <c r="CTW121" s="908"/>
      <c r="CTX121" s="908"/>
      <c r="CTY121" s="908"/>
      <c r="CTZ121" s="908"/>
      <c r="CUA121" s="908"/>
      <c r="CUB121" s="908"/>
      <c r="CUC121" s="908"/>
      <c r="CUD121" s="908"/>
      <c r="CUE121" s="908"/>
      <c r="CUF121" s="908"/>
      <c r="CUG121" s="908"/>
      <c r="CUH121" s="908"/>
      <c r="CUI121" s="908"/>
      <c r="CUJ121" s="908"/>
      <c r="CUK121" s="908"/>
      <c r="CUL121" s="908"/>
      <c r="CUM121" s="908"/>
      <c r="CUN121" s="908"/>
      <c r="CUO121" s="908"/>
      <c r="CUP121" s="908"/>
      <c r="CUQ121" s="908"/>
      <c r="CUR121" s="908"/>
      <c r="CUS121" s="908"/>
      <c r="CUT121" s="908"/>
      <c r="CUU121" s="908"/>
      <c r="CUV121" s="908"/>
      <c r="CUW121" s="908"/>
      <c r="CUX121" s="908"/>
      <c r="CUY121" s="908"/>
      <c r="CUZ121" s="908"/>
      <c r="CVA121" s="908"/>
      <c r="CVB121" s="908"/>
      <c r="CVC121" s="908"/>
      <c r="CVD121" s="908"/>
      <c r="CVE121" s="908"/>
      <c r="CVF121" s="908"/>
      <c r="CVG121" s="908"/>
      <c r="CVH121" s="908"/>
      <c r="CVI121" s="908"/>
      <c r="CVJ121" s="908"/>
      <c r="CVK121" s="908"/>
      <c r="CVL121" s="908"/>
      <c r="CVM121" s="908"/>
      <c r="CVN121" s="908"/>
      <c r="CVO121" s="908"/>
      <c r="CVP121" s="908"/>
      <c r="CVQ121" s="908"/>
      <c r="CVR121" s="908"/>
      <c r="CVS121" s="908"/>
      <c r="CVT121" s="908"/>
      <c r="CVU121" s="908"/>
      <c r="CVV121" s="908"/>
      <c r="CVW121" s="908"/>
      <c r="CVX121" s="908"/>
      <c r="CVY121" s="908"/>
      <c r="CVZ121" s="908"/>
      <c r="CWA121" s="908"/>
      <c r="CWB121" s="908"/>
      <c r="CWC121" s="908"/>
      <c r="CWD121" s="908"/>
      <c r="CWE121" s="908"/>
      <c r="CWF121" s="908"/>
      <c r="CWG121" s="908"/>
      <c r="CWH121" s="908"/>
      <c r="CWI121" s="908"/>
      <c r="CWJ121" s="908"/>
      <c r="CWK121" s="908"/>
      <c r="CWL121" s="908"/>
      <c r="CWM121" s="908"/>
      <c r="CWN121" s="908"/>
      <c r="CWO121" s="908"/>
      <c r="CWP121" s="908"/>
      <c r="CWQ121" s="908"/>
      <c r="CWR121" s="908"/>
      <c r="CWS121" s="908"/>
      <c r="CWT121" s="908"/>
      <c r="CWU121" s="908"/>
      <c r="CWV121" s="908"/>
      <c r="CWW121" s="908"/>
      <c r="CWX121" s="908"/>
      <c r="CWY121" s="908"/>
      <c r="CWZ121" s="908"/>
      <c r="CXA121" s="908"/>
      <c r="CXB121" s="908"/>
      <c r="CXC121" s="908"/>
      <c r="CXD121" s="908"/>
      <c r="CXE121" s="908"/>
      <c r="CXF121" s="908"/>
      <c r="CXG121" s="908"/>
      <c r="CXH121" s="908"/>
      <c r="CXI121" s="908"/>
      <c r="CXJ121" s="908"/>
      <c r="CXK121" s="908"/>
      <c r="CXL121" s="908"/>
      <c r="CXM121" s="908"/>
      <c r="CXN121" s="908"/>
      <c r="CXO121" s="908"/>
      <c r="CXP121" s="908"/>
      <c r="CXQ121" s="908"/>
      <c r="CXR121" s="908"/>
      <c r="CXS121" s="908"/>
      <c r="CXT121" s="908"/>
      <c r="CXU121" s="908"/>
      <c r="CXV121" s="908"/>
      <c r="CXW121" s="908"/>
      <c r="CXX121" s="908"/>
      <c r="CXY121" s="908"/>
      <c r="CXZ121" s="908"/>
      <c r="CYA121" s="908"/>
      <c r="CYB121" s="908"/>
      <c r="CYC121" s="908"/>
      <c r="CYD121" s="908"/>
      <c r="CYE121" s="908"/>
      <c r="CYF121" s="908"/>
      <c r="CYG121" s="908"/>
      <c r="CYH121" s="908"/>
      <c r="CYI121" s="908"/>
      <c r="CYJ121" s="908"/>
      <c r="CYK121" s="908"/>
      <c r="CYL121" s="908"/>
      <c r="CYM121" s="908"/>
      <c r="CYN121" s="908"/>
      <c r="CYO121" s="908"/>
      <c r="CYP121" s="908"/>
      <c r="CYQ121" s="908"/>
      <c r="CYR121" s="908"/>
      <c r="CYS121" s="908"/>
      <c r="CYT121" s="908"/>
      <c r="CYU121" s="908"/>
      <c r="CYV121" s="908"/>
      <c r="CYW121" s="908"/>
      <c r="CYX121" s="908"/>
      <c r="CYY121" s="908"/>
      <c r="CYZ121" s="908"/>
      <c r="CZA121" s="908"/>
      <c r="CZB121" s="908"/>
      <c r="CZC121" s="908"/>
      <c r="CZD121" s="908"/>
      <c r="CZE121" s="908"/>
      <c r="CZF121" s="908"/>
      <c r="CZG121" s="908"/>
      <c r="CZH121" s="908"/>
      <c r="CZI121" s="908"/>
      <c r="CZJ121" s="908"/>
      <c r="CZK121" s="908"/>
      <c r="CZL121" s="908"/>
      <c r="CZM121" s="908"/>
      <c r="CZN121" s="908"/>
      <c r="CZO121" s="908"/>
      <c r="CZP121" s="908"/>
      <c r="CZQ121" s="908"/>
      <c r="CZR121" s="908"/>
      <c r="CZS121" s="908"/>
      <c r="CZT121" s="908"/>
      <c r="CZU121" s="908"/>
      <c r="CZV121" s="908"/>
      <c r="CZW121" s="908"/>
      <c r="CZX121" s="908"/>
      <c r="CZY121" s="908"/>
      <c r="CZZ121" s="908"/>
      <c r="DAA121" s="908"/>
      <c r="DAB121" s="908"/>
      <c r="DAC121" s="908"/>
      <c r="DAD121" s="908"/>
      <c r="DAE121" s="908"/>
      <c r="DAF121" s="908"/>
      <c r="DAG121" s="908"/>
      <c r="DAH121" s="908"/>
      <c r="DAI121" s="908"/>
      <c r="DAJ121" s="908"/>
      <c r="DAK121" s="908"/>
      <c r="DAL121" s="908"/>
      <c r="DAM121" s="908"/>
      <c r="DAN121" s="908"/>
      <c r="DAO121" s="908"/>
      <c r="DAP121" s="908"/>
      <c r="DAQ121" s="908"/>
      <c r="DAR121" s="908"/>
      <c r="DAS121" s="908"/>
      <c r="DAT121" s="908"/>
      <c r="DAU121" s="908"/>
      <c r="DAV121" s="908"/>
      <c r="DAW121" s="908"/>
      <c r="DAX121" s="908"/>
      <c r="DAY121" s="908"/>
      <c r="DAZ121" s="908"/>
      <c r="DBA121" s="908"/>
      <c r="DBB121" s="908"/>
      <c r="DBC121" s="908"/>
      <c r="DBD121" s="908"/>
      <c r="DBE121" s="908"/>
      <c r="DBF121" s="908"/>
      <c r="DBG121" s="908"/>
      <c r="DBH121" s="908"/>
      <c r="DBI121" s="908"/>
      <c r="DBJ121" s="908"/>
      <c r="DBK121" s="908"/>
      <c r="DBL121" s="908"/>
      <c r="DBM121" s="908"/>
      <c r="DBN121" s="908"/>
      <c r="DBO121" s="908"/>
      <c r="DBP121" s="908"/>
      <c r="DBQ121" s="908"/>
      <c r="DBR121" s="908"/>
      <c r="DBS121" s="908"/>
      <c r="DBT121" s="908"/>
      <c r="DBU121" s="908"/>
      <c r="DBV121" s="908"/>
      <c r="DBW121" s="908"/>
      <c r="DBX121" s="908"/>
      <c r="DBY121" s="908"/>
      <c r="DBZ121" s="908"/>
      <c r="DCA121" s="908"/>
      <c r="DCB121" s="908"/>
      <c r="DCC121" s="908"/>
      <c r="DCD121" s="908"/>
      <c r="DCE121" s="908"/>
      <c r="DCF121" s="908"/>
      <c r="DCG121" s="908"/>
      <c r="DCH121" s="908"/>
      <c r="DCI121" s="908"/>
      <c r="DCJ121" s="908"/>
      <c r="DCK121" s="908"/>
      <c r="DCL121" s="908"/>
      <c r="DCM121" s="908"/>
      <c r="DCN121" s="908"/>
      <c r="DCO121" s="908"/>
      <c r="DCP121" s="908"/>
      <c r="DCQ121" s="908"/>
      <c r="DCR121" s="908"/>
      <c r="DCS121" s="908"/>
      <c r="DCT121" s="908"/>
      <c r="DCU121" s="908"/>
      <c r="DCV121" s="908"/>
      <c r="DCW121" s="908"/>
      <c r="DCX121" s="908"/>
      <c r="DCY121" s="908"/>
      <c r="DCZ121" s="908"/>
      <c r="DDA121" s="908"/>
      <c r="DDB121" s="908"/>
      <c r="DDC121" s="908"/>
      <c r="DDD121" s="908"/>
      <c r="DDE121" s="908"/>
      <c r="DDF121" s="908"/>
      <c r="DDG121" s="908"/>
      <c r="DDH121" s="908"/>
      <c r="DDI121" s="908"/>
      <c r="DDJ121" s="908"/>
      <c r="DDK121" s="908"/>
      <c r="DDL121" s="908"/>
      <c r="DDM121" s="908"/>
      <c r="DDN121" s="908"/>
      <c r="DDO121" s="908"/>
      <c r="DDP121" s="908"/>
      <c r="DDQ121" s="908"/>
      <c r="DDR121" s="908"/>
      <c r="DDS121" s="908"/>
      <c r="DDT121" s="908"/>
      <c r="DDU121" s="908"/>
      <c r="DDV121" s="908"/>
      <c r="DDW121" s="908"/>
      <c r="DDX121" s="908"/>
      <c r="DDY121" s="908"/>
      <c r="DDZ121" s="908"/>
      <c r="DEA121" s="908"/>
      <c r="DEB121" s="908"/>
      <c r="DEC121" s="908"/>
      <c r="DED121" s="908"/>
      <c r="DEE121" s="908"/>
      <c r="DEF121" s="908"/>
      <c r="DEG121" s="908"/>
      <c r="DEH121" s="908"/>
      <c r="DEI121" s="908"/>
      <c r="DEJ121" s="908"/>
      <c r="DEK121" s="908"/>
      <c r="DEL121" s="908"/>
      <c r="DEM121" s="908"/>
      <c r="DEN121" s="908"/>
      <c r="DEO121" s="908"/>
      <c r="DEP121" s="908"/>
      <c r="DEQ121" s="908"/>
      <c r="DER121" s="908"/>
      <c r="DES121" s="908"/>
      <c r="DET121" s="908"/>
      <c r="DEU121" s="908"/>
      <c r="DEV121" s="908"/>
      <c r="DEW121" s="908"/>
      <c r="DEX121" s="908"/>
      <c r="DEY121" s="908"/>
      <c r="DEZ121" s="908"/>
      <c r="DFA121" s="908"/>
      <c r="DFB121" s="908"/>
      <c r="DFC121" s="908"/>
      <c r="DFD121" s="908"/>
      <c r="DFE121" s="908"/>
      <c r="DFF121" s="908"/>
      <c r="DFG121" s="908"/>
      <c r="DFH121" s="908"/>
      <c r="DFI121" s="908"/>
      <c r="DFJ121" s="908"/>
      <c r="DFK121" s="908"/>
      <c r="DFL121" s="908"/>
      <c r="DFM121" s="908"/>
      <c r="DFN121" s="908"/>
      <c r="DFO121" s="908"/>
      <c r="DFP121" s="908"/>
      <c r="DFQ121" s="908"/>
      <c r="DFR121" s="908"/>
      <c r="DFS121" s="908"/>
      <c r="DFT121" s="908"/>
      <c r="DFU121" s="908"/>
      <c r="DFV121" s="908"/>
      <c r="DFW121" s="908"/>
      <c r="DFX121" s="908"/>
      <c r="DFY121" s="908"/>
      <c r="DFZ121" s="908"/>
      <c r="DGA121" s="908"/>
      <c r="DGB121" s="908"/>
      <c r="DGC121" s="908"/>
      <c r="DGD121" s="908"/>
      <c r="DGE121" s="908"/>
      <c r="DGF121" s="908"/>
      <c r="DGG121" s="908"/>
      <c r="DGH121" s="908"/>
      <c r="DGI121" s="908"/>
      <c r="DGJ121" s="908"/>
      <c r="DGK121" s="908"/>
      <c r="DGL121" s="908"/>
      <c r="DGM121" s="908"/>
      <c r="DGN121" s="908"/>
      <c r="DGO121" s="908"/>
      <c r="DGP121" s="908"/>
      <c r="DGQ121" s="908"/>
      <c r="DGR121" s="908"/>
      <c r="DGS121" s="908"/>
      <c r="DGT121" s="908"/>
      <c r="DGU121" s="908"/>
      <c r="DGV121" s="908"/>
      <c r="DGW121" s="908"/>
      <c r="DGX121" s="908"/>
      <c r="DGY121" s="908"/>
      <c r="DGZ121" s="908"/>
      <c r="DHA121" s="908"/>
      <c r="DHB121" s="908"/>
      <c r="DHC121" s="908"/>
      <c r="DHD121" s="908"/>
      <c r="DHE121" s="908"/>
      <c r="DHF121" s="908"/>
      <c r="DHG121" s="908"/>
      <c r="DHH121" s="908"/>
      <c r="DHI121" s="908"/>
      <c r="DHJ121" s="908"/>
      <c r="DHK121" s="908"/>
      <c r="DHL121" s="908"/>
      <c r="DHM121" s="908"/>
      <c r="DHN121" s="908"/>
      <c r="DHO121" s="908"/>
      <c r="DHP121" s="908"/>
      <c r="DHQ121" s="908"/>
      <c r="DHR121" s="908"/>
      <c r="DHS121" s="908"/>
      <c r="DHT121" s="908"/>
      <c r="DHU121" s="908"/>
      <c r="DHV121" s="908"/>
      <c r="DHW121" s="908"/>
      <c r="DHX121" s="908"/>
      <c r="DHY121" s="908"/>
      <c r="DHZ121" s="908"/>
      <c r="DIA121" s="908"/>
      <c r="DIB121" s="908"/>
      <c r="DIC121" s="908"/>
      <c r="DID121" s="908"/>
      <c r="DIE121" s="908"/>
      <c r="DIF121" s="908"/>
      <c r="DIG121" s="908"/>
      <c r="DIH121" s="908"/>
      <c r="DII121" s="908"/>
      <c r="DIJ121" s="908"/>
      <c r="DIK121" s="908"/>
      <c r="DIL121" s="908"/>
      <c r="DIM121" s="908"/>
      <c r="DIN121" s="908"/>
      <c r="DIO121" s="908"/>
      <c r="DIP121" s="908"/>
      <c r="DIQ121" s="908"/>
      <c r="DIR121" s="908"/>
      <c r="DIS121" s="908"/>
      <c r="DIT121" s="908"/>
      <c r="DIU121" s="908"/>
      <c r="DIV121" s="908"/>
      <c r="DIW121" s="908"/>
      <c r="DIX121" s="908"/>
      <c r="DIY121" s="908"/>
      <c r="DIZ121" s="908"/>
      <c r="DJA121" s="908"/>
      <c r="DJB121" s="908"/>
      <c r="DJC121" s="908"/>
      <c r="DJD121" s="908"/>
      <c r="DJE121" s="908"/>
      <c r="DJF121" s="908"/>
      <c r="DJG121" s="908"/>
      <c r="DJH121" s="908"/>
      <c r="DJI121" s="908"/>
      <c r="DJJ121" s="908"/>
      <c r="DJK121" s="908"/>
      <c r="DJL121" s="908"/>
      <c r="DJM121" s="908"/>
      <c r="DJN121" s="908"/>
      <c r="DJO121" s="908"/>
      <c r="DJP121" s="908"/>
      <c r="DJQ121" s="908"/>
      <c r="DJR121" s="908"/>
      <c r="DJS121" s="908"/>
      <c r="DJT121" s="908"/>
      <c r="DJU121" s="908"/>
      <c r="DJV121" s="908"/>
      <c r="DJW121" s="908"/>
      <c r="DJX121" s="908"/>
      <c r="DJY121" s="908"/>
      <c r="DJZ121" s="908"/>
      <c r="DKA121" s="908"/>
      <c r="DKB121" s="908"/>
      <c r="DKC121" s="908"/>
      <c r="DKD121" s="908"/>
      <c r="DKE121" s="908"/>
      <c r="DKF121" s="908"/>
      <c r="DKG121" s="908"/>
      <c r="DKH121" s="908"/>
      <c r="DKI121" s="908"/>
      <c r="DKJ121" s="908"/>
      <c r="DKK121" s="908"/>
      <c r="DKL121" s="908"/>
      <c r="DKM121" s="908"/>
      <c r="DKN121" s="908"/>
      <c r="DKO121" s="908"/>
      <c r="DKP121" s="908"/>
      <c r="DKQ121" s="908"/>
      <c r="DKR121" s="908"/>
      <c r="DKS121" s="908"/>
      <c r="DKT121" s="908"/>
      <c r="DKU121" s="908"/>
      <c r="DKV121" s="908"/>
      <c r="DKW121" s="908"/>
      <c r="DKX121" s="908"/>
      <c r="DKY121" s="908"/>
      <c r="DKZ121" s="908"/>
      <c r="DLA121" s="908"/>
      <c r="DLB121" s="908"/>
      <c r="DLC121" s="908"/>
      <c r="DLD121" s="908"/>
      <c r="DLE121" s="908"/>
      <c r="DLF121" s="908"/>
      <c r="DLG121" s="908"/>
      <c r="DLH121" s="908"/>
      <c r="DLI121" s="908"/>
      <c r="DLJ121" s="908"/>
      <c r="DLK121" s="908"/>
      <c r="DLL121" s="908"/>
      <c r="DLM121" s="908"/>
      <c r="DLN121" s="908"/>
      <c r="DLO121" s="908"/>
      <c r="DLP121" s="908"/>
      <c r="DLQ121" s="908"/>
      <c r="DLR121" s="908"/>
      <c r="DLS121" s="908"/>
      <c r="DLT121" s="908"/>
      <c r="DLU121" s="908"/>
      <c r="DLV121" s="908"/>
      <c r="DLW121" s="908"/>
      <c r="DLX121" s="908"/>
      <c r="DLY121" s="908"/>
      <c r="DLZ121" s="908"/>
      <c r="DMA121" s="908"/>
      <c r="DMB121" s="908"/>
      <c r="DMC121" s="908"/>
      <c r="DMD121" s="908"/>
      <c r="DME121" s="908"/>
      <c r="DMF121" s="908"/>
      <c r="DMG121" s="908"/>
      <c r="DMH121" s="908"/>
      <c r="DMI121" s="908"/>
      <c r="DMJ121" s="908"/>
      <c r="DMK121" s="908"/>
      <c r="DML121" s="908"/>
      <c r="DMM121" s="908"/>
      <c r="DMN121" s="908"/>
      <c r="DMO121" s="908"/>
      <c r="DMP121" s="908"/>
      <c r="DMQ121" s="908"/>
      <c r="DMR121" s="908"/>
      <c r="DMS121" s="908"/>
      <c r="DMT121" s="908"/>
      <c r="DMU121" s="908"/>
      <c r="DMV121" s="908"/>
      <c r="DMW121" s="908"/>
      <c r="DMX121" s="908"/>
      <c r="DMY121" s="908"/>
      <c r="DMZ121" s="908"/>
      <c r="DNA121" s="908"/>
      <c r="DNB121" s="908"/>
      <c r="DNC121" s="908"/>
      <c r="DND121" s="908"/>
      <c r="DNE121" s="908"/>
      <c r="DNF121" s="908"/>
      <c r="DNG121" s="908"/>
      <c r="DNH121" s="908"/>
      <c r="DNI121" s="908"/>
      <c r="DNJ121" s="908"/>
      <c r="DNK121" s="908"/>
      <c r="DNL121" s="908"/>
      <c r="DNM121" s="908"/>
      <c r="DNN121" s="908"/>
      <c r="DNO121" s="908"/>
      <c r="DNP121" s="908"/>
      <c r="DNQ121" s="908"/>
      <c r="DNR121" s="908"/>
      <c r="DNS121" s="908"/>
      <c r="DNT121" s="908"/>
      <c r="DNU121" s="908"/>
      <c r="DNV121" s="908"/>
      <c r="DNW121" s="908"/>
      <c r="DNX121" s="908"/>
      <c r="DNY121" s="908"/>
      <c r="DNZ121" s="908"/>
      <c r="DOA121" s="908"/>
      <c r="DOB121" s="908"/>
      <c r="DOC121" s="908"/>
      <c r="DOD121" s="908"/>
      <c r="DOE121" s="908"/>
      <c r="DOF121" s="908"/>
      <c r="DOG121" s="908"/>
      <c r="DOH121" s="908"/>
      <c r="DOI121" s="908"/>
      <c r="DOJ121" s="908"/>
      <c r="DOK121" s="908"/>
      <c r="DOL121" s="908"/>
      <c r="DOM121" s="908"/>
      <c r="DON121" s="908"/>
      <c r="DOO121" s="908"/>
      <c r="DOP121" s="908"/>
      <c r="DOQ121" s="908"/>
      <c r="DOR121" s="908"/>
      <c r="DOS121" s="908"/>
      <c r="DOT121" s="908"/>
      <c r="DOU121" s="908"/>
      <c r="DOV121" s="908"/>
      <c r="DOW121" s="908"/>
      <c r="DOX121" s="908"/>
      <c r="DOY121" s="908"/>
      <c r="DOZ121" s="908"/>
      <c r="DPA121" s="908"/>
      <c r="DPB121" s="908"/>
      <c r="DPC121" s="908"/>
      <c r="DPD121" s="908"/>
      <c r="DPE121" s="908"/>
      <c r="DPF121" s="908"/>
      <c r="DPG121" s="908"/>
      <c r="DPH121" s="908"/>
      <c r="DPI121" s="908"/>
      <c r="DPJ121" s="908"/>
      <c r="DPK121" s="908"/>
      <c r="DPL121" s="908"/>
      <c r="DPM121" s="908"/>
      <c r="DPN121" s="908"/>
      <c r="DPO121" s="908"/>
      <c r="DPP121" s="908"/>
      <c r="DPQ121" s="908"/>
      <c r="DPR121" s="908"/>
      <c r="DPS121" s="908"/>
      <c r="DPT121" s="908"/>
      <c r="DPU121" s="908"/>
      <c r="DPV121" s="908"/>
      <c r="DPW121" s="908"/>
      <c r="DPX121" s="908"/>
      <c r="DPY121" s="908"/>
      <c r="DPZ121" s="908"/>
      <c r="DQA121" s="908"/>
      <c r="DQB121" s="908"/>
      <c r="DQC121" s="908"/>
      <c r="DQD121" s="908"/>
      <c r="DQE121" s="908"/>
      <c r="DQF121" s="908"/>
      <c r="DQG121" s="908"/>
      <c r="DQH121" s="908"/>
      <c r="DQI121" s="908"/>
      <c r="DQJ121" s="908"/>
      <c r="DQK121" s="908"/>
      <c r="DQL121" s="908"/>
      <c r="DQM121" s="908"/>
      <c r="DQN121" s="908"/>
      <c r="DQO121" s="908"/>
      <c r="DQP121" s="908"/>
      <c r="DQQ121" s="908"/>
      <c r="DQR121" s="908"/>
      <c r="DQS121" s="908"/>
      <c r="DQT121" s="908"/>
      <c r="DQU121" s="908"/>
      <c r="DQV121" s="908"/>
      <c r="DQW121" s="908"/>
      <c r="DQX121" s="908"/>
      <c r="DQY121" s="908"/>
      <c r="DQZ121" s="908"/>
      <c r="DRA121" s="908"/>
      <c r="DRB121" s="908"/>
      <c r="DRC121" s="908"/>
      <c r="DRD121" s="908"/>
      <c r="DRE121" s="908"/>
      <c r="DRF121" s="908"/>
      <c r="DRG121" s="908"/>
      <c r="DRH121" s="908"/>
      <c r="DRI121" s="908"/>
      <c r="DRJ121" s="908"/>
      <c r="DRK121" s="908"/>
      <c r="DRL121" s="908"/>
      <c r="DRM121" s="908"/>
      <c r="DRN121" s="908"/>
      <c r="DRO121" s="908"/>
      <c r="DRP121" s="908"/>
      <c r="DRQ121" s="908"/>
      <c r="DRR121" s="908"/>
      <c r="DRS121" s="908"/>
      <c r="DRT121" s="908"/>
      <c r="DRU121" s="908"/>
      <c r="DRV121" s="908"/>
      <c r="DRW121" s="908"/>
      <c r="DRX121" s="908"/>
      <c r="DRY121" s="908"/>
      <c r="DRZ121" s="908"/>
      <c r="DSA121" s="908"/>
      <c r="DSB121" s="908"/>
      <c r="DSC121" s="908"/>
      <c r="DSD121" s="908"/>
      <c r="DSE121" s="908"/>
      <c r="DSF121" s="908"/>
      <c r="DSG121" s="908"/>
      <c r="DSH121" s="908"/>
      <c r="DSI121" s="908"/>
      <c r="DSJ121" s="908"/>
      <c r="DSK121" s="908"/>
      <c r="DSL121" s="908"/>
      <c r="DSM121" s="908"/>
      <c r="DSN121" s="908"/>
      <c r="DSO121" s="908"/>
      <c r="DSP121" s="908"/>
      <c r="DSQ121" s="908"/>
      <c r="DSR121" s="908"/>
      <c r="DSS121" s="908"/>
      <c r="DST121" s="908"/>
      <c r="DSU121" s="908"/>
      <c r="DSV121" s="908"/>
      <c r="DSW121" s="908"/>
      <c r="DSX121" s="908"/>
      <c r="DSY121" s="908"/>
      <c r="DSZ121" s="908"/>
      <c r="DTA121" s="908"/>
      <c r="DTB121" s="908"/>
      <c r="DTC121" s="908"/>
      <c r="DTD121" s="908"/>
      <c r="DTE121" s="908"/>
      <c r="DTF121" s="908"/>
      <c r="DTG121" s="908"/>
      <c r="DTH121" s="908"/>
      <c r="DTI121" s="908"/>
      <c r="DTJ121" s="908"/>
      <c r="DTK121" s="908"/>
      <c r="DTL121" s="908"/>
      <c r="DTM121" s="908"/>
      <c r="DTN121" s="908"/>
      <c r="DTO121" s="908"/>
      <c r="DTP121" s="908"/>
      <c r="DTQ121" s="908"/>
      <c r="DTR121" s="908"/>
      <c r="DTS121" s="908"/>
      <c r="DTT121" s="908"/>
      <c r="DTU121" s="908"/>
      <c r="DTV121" s="908"/>
      <c r="DTW121" s="908"/>
      <c r="DTX121" s="908"/>
      <c r="DTY121" s="908"/>
      <c r="DTZ121" s="908"/>
      <c r="DUA121" s="908"/>
      <c r="DUB121" s="908"/>
      <c r="DUC121" s="908"/>
      <c r="DUD121" s="908"/>
      <c r="DUE121" s="908"/>
      <c r="DUF121" s="908"/>
      <c r="DUG121" s="908"/>
      <c r="DUH121" s="908"/>
      <c r="DUI121" s="908"/>
      <c r="DUJ121" s="908"/>
      <c r="DUK121" s="908"/>
      <c r="DUL121" s="908"/>
      <c r="DUM121" s="908"/>
      <c r="DUN121" s="908"/>
      <c r="DUO121" s="908"/>
      <c r="DUP121" s="908"/>
      <c r="DUQ121" s="908"/>
      <c r="DUR121" s="908"/>
      <c r="DUS121" s="908"/>
      <c r="DUT121" s="908"/>
      <c r="DUU121" s="908"/>
      <c r="DUV121" s="908"/>
      <c r="DUW121" s="908"/>
      <c r="DUX121" s="908"/>
      <c r="DUY121" s="908"/>
      <c r="DUZ121" s="908"/>
      <c r="DVA121" s="908"/>
      <c r="DVB121" s="908"/>
      <c r="DVC121" s="908"/>
      <c r="DVD121" s="908"/>
      <c r="DVE121" s="908"/>
      <c r="DVF121" s="908"/>
      <c r="DVG121" s="908"/>
      <c r="DVH121" s="908"/>
      <c r="DVI121" s="908"/>
      <c r="DVJ121" s="908"/>
      <c r="DVK121" s="908"/>
      <c r="DVL121" s="908"/>
      <c r="DVM121" s="908"/>
      <c r="DVN121" s="908"/>
      <c r="DVO121" s="908"/>
      <c r="DVP121" s="908"/>
      <c r="DVQ121" s="908"/>
      <c r="DVR121" s="908"/>
      <c r="DVS121" s="908"/>
      <c r="DVT121" s="908"/>
      <c r="DVU121" s="908"/>
      <c r="DVV121" s="908"/>
      <c r="DVW121" s="908"/>
      <c r="DVX121" s="908"/>
      <c r="DVY121" s="908"/>
      <c r="DVZ121" s="908"/>
      <c r="DWA121" s="908"/>
      <c r="DWB121" s="908"/>
      <c r="DWC121" s="908"/>
      <c r="DWD121" s="908"/>
      <c r="DWE121" s="908"/>
      <c r="DWF121" s="908"/>
      <c r="DWG121" s="908"/>
      <c r="DWH121" s="908"/>
      <c r="DWI121" s="908"/>
      <c r="DWJ121" s="908"/>
      <c r="DWK121" s="908"/>
      <c r="DWL121" s="908"/>
      <c r="DWM121" s="908"/>
      <c r="DWN121" s="908"/>
      <c r="DWO121" s="908"/>
      <c r="DWP121" s="908"/>
      <c r="DWQ121" s="908"/>
      <c r="DWR121" s="908"/>
      <c r="DWS121" s="908"/>
      <c r="DWT121" s="908"/>
      <c r="DWU121" s="908"/>
      <c r="DWV121" s="908"/>
      <c r="DWW121" s="908"/>
      <c r="DWX121" s="908"/>
      <c r="DWY121" s="908"/>
      <c r="DWZ121" s="908"/>
      <c r="DXA121" s="908"/>
      <c r="DXB121" s="908"/>
      <c r="DXC121" s="908"/>
      <c r="DXD121" s="908"/>
      <c r="DXE121" s="908"/>
      <c r="DXF121" s="908"/>
      <c r="DXG121" s="908"/>
      <c r="DXH121" s="908"/>
      <c r="DXI121" s="908"/>
      <c r="DXJ121" s="908"/>
      <c r="DXK121" s="908"/>
      <c r="DXL121" s="908"/>
      <c r="DXM121" s="908"/>
      <c r="DXN121" s="908"/>
      <c r="DXO121" s="908"/>
      <c r="DXP121" s="908"/>
      <c r="DXQ121" s="908"/>
      <c r="DXR121" s="908"/>
      <c r="DXS121" s="908"/>
      <c r="DXT121" s="908"/>
      <c r="DXU121" s="908"/>
      <c r="DXV121" s="908"/>
      <c r="DXW121" s="908"/>
      <c r="DXX121" s="908"/>
      <c r="DXY121" s="908"/>
      <c r="DXZ121" s="908"/>
      <c r="DYA121" s="908"/>
      <c r="DYB121" s="908"/>
      <c r="DYC121" s="908"/>
      <c r="DYD121" s="908"/>
      <c r="DYE121" s="908"/>
      <c r="DYF121" s="908"/>
      <c r="DYG121" s="908"/>
      <c r="DYH121" s="908"/>
      <c r="DYI121" s="908"/>
      <c r="DYJ121" s="908"/>
      <c r="DYK121" s="908"/>
      <c r="DYL121" s="908"/>
      <c r="DYM121" s="908"/>
      <c r="DYN121" s="908"/>
      <c r="DYO121" s="908"/>
      <c r="DYP121" s="908"/>
      <c r="DYQ121" s="908"/>
      <c r="DYR121" s="908"/>
      <c r="DYS121" s="908"/>
      <c r="DYT121" s="908"/>
      <c r="DYU121" s="908"/>
      <c r="DYV121" s="908"/>
      <c r="DYW121" s="908"/>
      <c r="DYX121" s="908"/>
      <c r="DYY121" s="908"/>
      <c r="DYZ121" s="908"/>
      <c r="DZA121" s="908"/>
      <c r="DZB121" s="908"/>
      <c r="DZC121" s="908"/>
      <c r="DZD121" s="908"/>
      <c r="DZE121" s="908"/>
      <c r="DZF121" s="908"/>
      <c r="DZG121" s="908"/>
      <c r="DZH121" s="908"/>
      <c r="DZI121" s="908"/>
      <c r="DZJ121" s="908"/>
      <c r="DZK121" s="908"/>
      <c r="DZL121" s="908"/>
      <c r="DZM121" s="908"/>
      <c r="DZN121" s="908"/>
      <c r="DZO121" s="908"/>
      <c r="DZP121" s="908"/>
      <c r="DZQ121" s="908"/>
      <c r="DZR121" s="908"/>
      <c r="DZS121" s="908"/>
      <c r="DZT121" s="908"/>
      <c r="DZU121" s="908"/>
      <c r="DZV121" s="908"/>
      <c r="DZW121" s="908"/>
      <c r="DZX121" s="908"/>
      <c r="DZY121" s="908"/>
      <c r="DZZ121" s="908"/>
      <c r="EAA121" s="908"/>
      <c r="EAB121" s="908"/>
      <c r="EAC121" s="908"/>
      <c r="EAD121" s="908"/>
      <c r="EAE121" s="908"/>
      <c r="EAF121" s="908"/>
      <c r="EAG121" s="908"/>
      <c r="EAH121" s="908"/>
      <c r="EAI121" s="908"/>
      <c r="EAJ121" s="908"/>
      <c r="EAK121" s="908"/>
      <c r="EAL121" s="908"/>
      <c r="EAM121" s="908"/>
      <c r="EAN121" s="908"/>
      <c r="EAO121" s="908"/>
      <c r="EAP121" s="908"/>
      <c r="EAQ121" s="908"/>
      <c r="EAR121" s="908"/>
      <c r="EAS121" s="908"/>
      <c r="EAT121" s="908"/>
      <c r="EAU121" s="908"/>
      <c r="EAV121" s="908"/>
      <c r="EAW121" s="908"/>
      <c r="EAX121" s="908"/>
      <c r="EAY121" s="908"/>
      <c r="EAZ121" s="908"/>
      <c r="EBA121" s="908"/>
      <c r="EBB121" s="908"/>
      <c r="EBC121" s="908"/>
      <c r="EBD121" s="908"/>
      <c r="EBE121" s="908"/>
      <c r="EBF121" s="908"/>
      <c r="EBG121" s="908"/>
      <c r="EBH121" s="908"/>
      <c r="EBI121" s="908"/>
      <c r="EBJ121" s="908"/>
      <c r="EBK121" s="908"/>
      <c r="EBL121" s="908"/>
      <c r="EBM121" s="908"/>
      <c r="EBN121" s="908"/>
      <c r="EBO121" s="908"/>
      <c r="EBP121" s="908"/>
      <c r="EBQ121" s="908"/>
      <c r="EBR121" s="908"/>
      <c r="EBS121" s="908"/>
      <c r="EBT121" s="908"/>
      <c r="EBU121" s="908"/>
      <c r="EBV121" s="908"/>
      <c r="EBW121" s="908"/>
      <c r="EBX121" s="908"/>
      <c r="EBY121" s="908"/>
      <c r="EBZ121" s="908"/>
      <c r="ECA121" s="908"/>
      <c r="ECB121" s="908"/>
      <c r="ECC121" s="908"/>
      <c r="ECD121" s="908"/>
      <c r="ECE121" s="908"/>
      <c r="ECF121" s="908"/>
      <c r="ECG121" s="908"/>
      <c r="ECH121" s="908"/>
      <c r="ECI121" s="908"/>
      <c r="ECJ121" s="908"/>
      <c r="ECK121" s="908"/>
      <c r="ECL121" s="908"/>
      <c r="ECM121" s="908"/>
      <c r="ECN121" s="908"/>
      <c r="ECO121" s="908"/>
      <c r="ECP121" s="908"/>
      <c r="ECQ121" s="908"/>
      <c r="ECR121" s="908"/>
      <c r="ECS121" s="908"/>
      <c r="ECT121" s="908"/>
      <c r="ECU121" s="908"/>
      <c r="ECV121" s="908"/>
      <c r="ECW121" s="908"/>
      <c r="ECX121" s="908"/>
      <c r="ECY121" s="908"/>
      <c r="ECZ121" s="908"/>
      <c r="EDA121" s="908"/>
      <c r="EDB121" s="908"/>
      <c r="EDC121" s="908"/>
      <c r="EDD121" s="908"/>
      <c r="EDE121" s="908"/>
      <c r="EDF121" s="908"/>
      <c r="EDG121" s="908"/>
      <c r="EDH121" s="908"/>
      <c r="EDI121" s="908"/>
      <c r="EDJ121" s="908"/>
      <c r="EDK121" s="908"/>
      <c r="EDL121" s="908"/>
      <c r="EDM121" s="908"/>
      <c r="EDN121" s="908"/>
      <c r="EDO121" s="908"/>
      <c r="EDP121" s="908"/>
      <c r="EDQ121" s="908"/>
      <c r="EDR121" s="908"/>
      <c r="EDS121" s="908"/>
      <c r="EDT121" s="908"/>
      <c r="EDU121" s="908"/>
      <c r="EDV121" s="908"/>
      <c r="EDW121" s="908"/>
      <c r="EDX121" s="908"/>
      <c r="EDY121" s="908"/>
      <c r="EDZ121" s="908"/>
      <c r="EEA121" s="908"/>
      <c r="EEB121" s="908"/>
      <c r="EEC121" s="908"/>
      <c r="EED121" s="908"/>
      <c r="EEE121" s="908"/>
      <c r="EEF121" s="908"/>
      <c r="EEG121" s="908"/>
      <c r="EEH121" s="908"/>
      <c r="EEI121" s="908"/>
      <c r="EEJ121" s="908"/>
      <c r="EEK121" s="908"/>
      <c r="EEL121" s="908"/>
      <c r="EEM121" s="908"/>
      <c r="EEN121" s="908"/>
      <c r="EEO121" s="908"/>
      <c r="EEP121" s="908"/>
      <c r="EEQ121" s="908"/>
      <c r="EER121" s="908"/>
      <c r="EES121" s="908"/>
      <c r="EET121" s="908"/>
      <c r="EEU121" s="908"/>
      <c r="EEV121" s="908"/>
      <c r="EEW121" s="908"/>
      <c r="EEX121" s="908"/>
      <c r="EEY121" s="908"/>
      <c r="EEZ121" s="908"/>
      <c r="EFA121" s="908"/>
      <c r="EFB121" s="908"/>
      <c r="EFC121" s="908"/>
      <c r="EFD121" s="908"/>
      <c r="EFE121" s="908"/>
      <c r="EFF121" s="908"/>
      <c r="EFG121" s="908"/>
      <c r="EFH121" s="908"/>
      <c r="EFI121" s="908"/>
      <c r="EFJ121" s="908"/>
      <c r="EFK121" s="908"/>
      <c r="EFL121" s="908"/>
      <c r="EFM121" s="908"/>
      <c r="EFN121" s="908"/>
      <c r="EFO121" s="908"/>
      <c r="EFP121" s="908"/>
      <c r="EFQ121" s="908"/>
      <c r="EFR121" s="908"/>
      <c r="EFS121" s="908"/>
      <c r="EFT121" s="908"/>
      <c r="EFU121" s="908"/>
      <c r="EFV121" s="908"/>
      <c r="EFW121" s="908"/>
      <c r="EFX121" s="908"/>
      <c r="EFY121" s="908"/>
      <c r="EFZ121" s="908"/>
      <c r="EGA121" s="908"/>
      <c r="EGB121" s="908"/>
      <c r="EGC121" s="908"/>
      <c r="EGD121" s="908"/>
      <c r="EGE121" s="908"/>
      <c r="EGF121" s="908"/>
      <c r="EGG121" s="908"/>
      <c r="EGH121" s="908"/>
      <c r="EGI121" s="908"/>
      <c r="EGJ121" s="908"/>
      <c r="EGK121" s="908"/>
      <c r="EGL121" s="908"/>
      <c r="EGM121" s="908"/>
      <c r="EGN121" s="908"/>
      <c r="EGO121" s="908"/>
      <c r="EGP121" s="908"/>
      <c r="EGQ121" s="908"/>
      <c r="EGR121" s="908"/>
      <c r="EGS121" s="908"/>
      <c r="EGT121" s="908"/>
      <c r="EGU121" s="908"/>
      <c r="EGV121" s="908"/>
      <c r="EGW121" s="908"/>
      <c r="EGX121" s="908"/>
      <c r="EGY121" s="908"/>
      <c r="EGZ121" s="908"/>
      <c r="EHA121" s="908"/>
      <c r="EHB121" s="908"/>
      <c r="EHC121" s="908"/>
      <c r="EHD121" s="908"/>
      <c r="EHE121" s="908"/>
      <c r="EHF121" s="908"/>
      <c r="EHG121" s="908"/>
      <c r="EHH121" s="908"/>
      <c r="EHI121" s="908"/>
      <c r="EHJ121" s="908"/>
      <c r="EHK121" s="908"/>
      <c r="EHL121" s="908"/>
      <c r="EHM121" s="908"/>
      <c r="EHN121" s="908"/>
      <c r="EHO121" s="908"/>
      <c r="EHP121" s="908"/>
      <c r="EHQ121" s="908"/>
      <c r="EHR121" s="908"/>
      <c r="EHS121" s="908"/>
      <c r="EHT121" s="908"/>
      <c r="EHU121" s="908"/>
      <c r="EHV121" s="908"/>
      <c r="EHW121" s="908"/>
      <c r="EHX121" s="908"/>
      <c r="EHY121" s="908"/>
      <c r="EHZ121" s="908"/>
      <c r="EIA121" s="908"/>
      <c r="EIB121" s="908"/>
      <c r="EIC121" s="908"/>
      <c r="EID121" s="908"/>
      <c r="EIE121" s="908"/>
      <c r="EIF121" s="908"/>
      <c r="EIG121" s="908"/>
      <c r="EIH121" s="908"/>
      <c r="EII121" s="908"/>
      <c r="EIJ121" s="908"/>
      <c r="EIK121" s="908"/>
      <c r="EIL121" s="908"/>
      <c r="EIM121" s="908"/>
      <c r="EIN121" s="908"/>
      <c r="EIO121" s="908"/>
      <c r="EIP121" s="908"/>
      <c r="EIQ121" s="908"/>
      <c r="EIR121" s="908"/>
      <c r="EIS121" s="908"/>
      <c r="EIT121" s="908"/>
      <c r="EIU121" s="908"/>
      <c r="EIV121" s="908"/>
      <c r="EIW121" s="908"/>
      <c r="EIX121" s="908"/>
      <c r="EIY121" s="908"/>
      <c r="EIZ121" s="908"/>
      <c r="EJA121" s="908"/>
      <c r="EJB121" s="908"/>
      <c r="EJC121" s="908"/>
      <c r="EJD121" s="908"/>
      <c r="EJE121" s="908"/>
      <c r="EJF121" s="908"/>
      <c r="EJG121" s="908"/>
      <c r="EJH121" s="908"/>
      <c r="EJI121" s="908"/>
      <c r="EJJ121" s="908"/>
      <c r="EJK121" s="908"/>
      <c r="EJL121" s="908"/>
      <c r="EJM121" s="908"/>
      <c r="EJN121" s="908"/>
      <c r="EJO121" s="908"/>
      <c r="EJP121" s="908"/>
      <c r="EJQ121" s="908"/>
      <c r="EJR121" s="908"/>
      <c r="EJS121" s="908"/>
      <c r="EJT121" s="908"/>
      <c r="EJU121" s="908"/>
      <c r="EJV121" s="908"/>
      <c r="EJW121" s="908"/>
      <c r="EJX121" s="908"/>
      <c r="EJY121" s="908"/>
      <c r="EJZ121" s="908"/>
      <c r="EKA121" s="908"/>
      <c r="EKB121" s="908"/>
      <c r="EKC121" s="908"/>
      <c r="EKD121" s="908"/>
      <c r="EKE121" s="908"/>
      <c r="EKF121" s="908"/>
      <c r="EKG121" s="908"/>
      <c r="EKH121" s="908"/>
      <c r="EKI121" s="908"/>
      <c r="EKJ121" s="908"/>
      <c r="EKK121" s="908"/>
      <c r="EKL121" s="908"/>
      <c r="EKM121" s="908"/>
      <c r="EKN121" s="908"/>
      <c r="EKO121" s="908"/>
      <c r="EKP121" s="908"/>
      <c r="EKQ121" s="908"/>
      <c r="EKR121" s="908"/>
      <c r="EKS121" s="908"/>
      <c r="EKT121" s="908"/>
      <c r="EKU121" s="908"/>
      <c r="EKV121" s="908"/>
      <c r="EKW121" s="908"/>
      <c r="EKX121" s="908"/>
      <c r="EKY121" s="908"/>
      <c r="EKZ121" s="908"/>
      <c r="ELA121" s="908"/>
      <c r="ELB121" s="908"/>
      <c r="ELC121" s="908"/>
      <c r="ELD121" s="908"/>
      <c r="ELE121" s="908"/>
      <c r="ELF121" s="908"/>
      <c r="ELG121" s="908"/>
      <c r="ELH121" s="908"/>
      <c r="ELI121" s="908"/>
      <c r="ELJ121" s="908"/>
      <c r="ELK121" s="908"/>
      <c r="ELL121" s="908"/>
      <c r="ELM121" s="908"/>
      <c r="ELN121" s="908"/>
      <c r="ELO121" s="908"/>
      <c r="ELP121" s="908"/>
      <c r="ELQ121" s="908"/>
      <c r="ELR121" s="908"/>
      <c r="ELS121" s="908"/>
      <c r="ELT121" s="908"/>
      <c r="ELU121" s="908"/>
      <c r="ELV121" s="908"/>
      <c r="ELW121" s="908"/>
      <c r="ELX121" s="908"/>
      <c r="ELY121" s="908"/>
      <c r="ELZ121" s="908"/>
      <c r="EMA121" s="908"/>
      <c r="EMB121" s="908"/>
      <c r="EMC121" s="908"/>
      <c r="EMD121" s="908"/>
      <c r="EME121" s="908"/>
      <c r="EMF121" s="908"/>
      <c r="EMG121" s="908"/>
      <c r="EMH121" s="908"/>
      <c r="EMI121" s="908"/>
      <c r="EMJ121" s="908"/>
      <c r="EMK121" s="908"/>
      <c r="EML121" s="908"/>
      <c r="EMM121" s="908"/>
      <c r="EMN121" s="908"/>
      <c r="EMO121" s="908"/>
      <c r="EMP121" s="908"/>
      <c r="EMQ121" s="908"/>
      <c r="EMR121" s="908"/>
      <c r="EMS121" s="908"/>
      <c r="EMT121" s="908"/>
      <c r="EMU121" s="908"/>
      <c r="EMV121" s="908"/>
      <c r="EMW121" s="908"/>
      <c r="EMX121" s="908"/>
      <c r="EMY121" s="908"/>
      <c r="EMZ121" s="908"/>
      <c r="ENA121" s="908"/>
      <c r="ENB121" s="908"/>
      <c r="ENC121" s="908"/>
      <c r="END121" s="908"/>
      <c r="ENE121" s="908"/>
      <c r="ENF121" s="908"/>
      <c r="ENG121" s="908"/>
      <c r="ENH121" s="908"/>
      <c r="ENI121" s="908"/>
      <c r="ENJ121" s="908"/>
      <c r="ENK121" s="908"/>
      <c r="ENL121" s="908"/>
      <c r="ENM121" s="908"/>
      <c r="ENN121" s="908"/>
      <c r="ENO121" s="908"/>
      <c r="ENP121" s="908"/>
      <c r="ENQ121" s="908"/>
      <c r="ENR121" s="908"/>
      <c r="ENS121" s="908"/>
      <c r="ENT121" s="908"/>
      <c r="ENU121" s="908"/>
      <c r="ENV121" s="908"/>
      <c r="ENW121" s="908"/>
      <c r="ENX121" s="908"/>
      <c r="ENY121" s="908"/>
      <c r="ENZ121" s="908"/>
      <c r="EOA121" s="908"/>
      <c r="EOB121" s="908"/>
      <c r="EOC121" s="908"/>
      <c r="EOD121" s="908"/>
      <c r="EOE121" s="908"/>
      <c r="EOF121" s="908"/>
      <c r="EOG121" s="908"/>
      <c r="EOH121" s="908"/>
      <c r="EOI121" s="908"/>
      <c r="EOJ121" s="908"/>
      <c r="EOK121" s="908"/>
      <c r="EOL121" s="908"/>
      <c r="EOM121" s="908"/>
      <c r="EON121" s="908"/>
      <c r="EOO121" s="908"/>
      <c r="EOP121" s="908"/>
      <c r="EOQ121" s="908"/>
      <c r="EOR121" s="908"/>
      <c r="EOS121" s="908"/>
      <c r="EOT121" s="908"/>
      <c r="EOU121" s="908"/>
      <c r="EOV121" s="908"/>
      <c r="EOW121" s="908"/>
      <c r="EOX121" s="908"/>
      <c r="EOY121" s="908"/>
      <c r="EOZ121" s="908"/>
      <c r="EPA121" s="908"/>
      <c r="EPB121" s="908"/>
      <c r="EPC121" s="908"/>
      <c r="EPD121" s="908"/>
      <c r="EPE121" s="908"/>
      <c r="EPF121" s="908"/>
      <c r="EPG121" s="908"/>
      <c r="EPH121" s="908"/>
      <c r="EPI121" s="908"/>
      <c r="EPJ121" s="908"/>
      <c r="EPK121" s="908"/>
      <c r="EPL121" s="908"/>
      <c r="EPM121" s="908"/>
      <c r="EPN121" s="908"/>
      <c r="EPO121" s="908"/>
      <c r="EPP121" s="908"/>
      <c r="EPQ121" s="908"/>
      <c r="EPR121" s="908"/>
      <c r="EPS121" s="908"/>
      <c r="EPT121" s="908"/>
      <c r="EPU121" s="908"/>
      <c r="EPV121" s="908"/>
      <c r="EPW121" s="908"/>
      <c r="EPX121" s="908"/>
      <c r="EPY121" s="908"/>
      <c r="EPZ121" s="908"/>
      <c r="EQA121" s="908"/>
      <c r="EQB121" s="908"/>
      <c r="EQC121" s="908"/>
      <c r="EQD121" s="908"/>
      <c r="EQE121" s="908"/>
      <c r="EQF121" s="908"/>
      <c r="EQG121" s="908"/>
      <c r="EQH121" s="908"/>
      <c r="EQI121" s="908"/>
      <c r="EQJ121" s="908"/>
      <c r="EQK121" s="908"/>
      <c r="EQL121" s="908"/>
      <c r="EQM121" s="908"/>
      <c r="EQN121" s="908"/>
      <c r="EQO121" s="908"/>
      <c r="EQP121" s="908"/>
      <c r="EQQ121" s="908"/>
      <c r="EQR121" s="908"/>
      <c r="EQS121" s="908"/>
      <c r="EQT121" s="908"/>
      <c r="EQU121" s="908"/>
      <c r="EQV121" s="908"/>
      <c r="EQW121" s="908"/>
      <c r="EQX121" s="908"/>
      <c r="EQY121" s="908"/>
      <c r="EQZ121" s="908"/>
      <c r="ERA121" s="908"/>
      <c r="ERB121" s="908"/>
      <c r="ERC121" s="908"/>
      <c r="ERD121" s="908"/>
      <c r="ERE121" s="908"/>
      <c r="ERF121" s="908"/>
      <c r="ERG121" s="908"/>
      <c r="ERH121" s="908"/>
      <c r="ERI121" s="908"/>
      <c r="ERJ121" s="908"/>
      <c r="ERK121" s="908"/>
      <c r="ERL121" s="908"/>
      <c r="ERM121" s="908"/>
      <c r="ERN121" s="908"/>
      <c r="ERO121" s="908"/>
      <c r="ERP121" s="908"/>
      <c r="ERQ121" s="908"/>
      <c r="ERR121" s="908"/>
      <c r="ERS121" s="908"/>
      <c r="ERT121" s="908"/>
      <c r="ERU121" s="908"/>
      <c r="ERV121" s="908"/>
      <c r="ERW121" s="908"/>
      <c r="ERX121" s="908"/>
      <c r="ERY121" s="908"/>
      <c r="ERZ121" s="908"/>
      <c r="ESA121" s="908"/>
      <c r="ESB121" s="908"/>
      <c r="ESC121" s="908"/>
      <c r="ESD121" s="908"/>
      <c r="ESE121" s="908"/>
      <c r="ESF121" s="908"/>
      <c r="ESG121" s="908"/>
      <c r="ESH121" s="908"/>
      <c r="ESI121" s="908"/>
      <c r="ESJ121" s="908"/>
      <c r="ESK121" s="908"/>
      <c r="ESL121" s="908"/>
      <c r="ESM121" s="908"/>
      <c r="ESN121" s="908"/>
      <c r="ESO121" s="908"/>
      <c r="ESP121" s="908"/>
      <c r="ESQ121" s="908"/>
      <c r="ESR121" s="908"/>
      <c r="ESS121" s="908"/>
      <c r="EST121" s="908"/>
      <c r="ESU121" s="908"/>
      <c r="ESV121" s="908"/>
      <c r="ESW121" s="908"/>
      <c r="ESX121" s="908"/>
      <c r="ESY121" s="908"/>
      <c r="ESZ121" s="908"/>
      <c r="ETA121" s="908"/>
      <c r="ETB121" s="908"/>
      <c r="ETC121" s="908"/>
      <c r="ETD121" s="908"/>
      <c r="ETE121" s="908"/>
      <c r="ETF121" s="908"/>
      <c r="ETG121" s="908"/>
      <c r="ETH121" s="908"/>
      <c r="ETI121" s="908"/>
      <c r="ETJ121" s="908"/>
      <c r="ETK121" s="908"/>
      <c r="ETL121" s="908"/>
      <c r="ETM121" s="908"/>
      <c r="ETN121" s="908"/>
      <c r="ETO121" s="908"/>
      <c r="ETP121" s="908"/>
      <c r="ETQ121" s="908"/>
      <c r="ETR121" s="908"/>
      <c r="ETS121" s="908"/>
      <c r="ETT121" s="908"/>
      <c r="ETU121" s="908"/>
      <c r="ETV121" s="908"/>
      <c r="ETW121" s="908"/>
      <c r="ETX121" s="908"/>
      <c r="ETY121" s="908"/>
      <c r="ETZ121" s="908"/>
      <c r="EUA121" s="908"/>
      <c r="EUB121" s="908"/>
      <c r="EUC121" s="908"/>
      <c r="EUD121" s="908"/>
      <c r="EUE121" s="908"/>
      <c r="EUF121" s="908"/>
      <c r="EUG121" s="908"/>
      <c r="EUH121" s="908"/>
      <c r="EUI121" s="908"/>
      <c r="EUJ121" s="908"/>
      <c r="EUK121" s="908"/>
      <c r="EUL121" s="908"/>
      <c r="EUM121" s="908"/>
      <c r="EUN121" s="908"/>
      <c r="EUO121" s="908"/>
      <c r="EUP121" s="908"/>
      <c r="EUQ121" s="908"/>
      <c r="EUR121" s="908"/>
      <c r="EUS121" s="908"/>
      <c r="EUT121" s="908"/>
      <c r="EUU121" s="908"/>
      <c r="EUV121" s="908"/>
      <c r="EUW121" s="908"/>
      <c r="EUX121" s="908"/>
      <c r="EUY121" s="908"/>
      <c r="EUZ121" s="908"/>
      <c r="EVA121" s="908"/>
      <c r="EVB121" s="908"/>
      <c r="EVC121" s="908"/>
      <c r="EVD121" s="908"/>
      <c r="EVE121" s="908"/>
      <c r="EVF121" s="908"/>
      <c r="EVG121" s="908"/>
      <c r="EVH121" s="908"/>
      <c r="EVI121" s="908"/>
      <c r="EVJ121" s="908"/>
      <c r="EVK121" s="908"/>
      <c r="EVL121" s="908"/>
      <c r="EVM121" s="908"/>
      <c r="EVN121" s="908"/>
      <c r="EVO121" s="908"/>
      <c r="EVP121" s="908"/>
      <c r="EVQ121" s="908"/>
      <c r="EVR121" s="908"/>
      <c r="EVS121" s="908"/>
      <c r="EVT121" s="908"/>
      <c r="EVU121" s="908"/>
      <c r="EVV121" s="908"/>
      <c r="EVW121" s="908"/>
      <c r="EVX121" s="908"/>
      <c r="EVY121" s="908"/>
      <c r="EVZ121" s="908"/>
      <c r="EWA121" s="908"/>
      <c r="EWB121" s="908"/>
      <c r="EWC121" s="908"/>
      <c r="EWD121" s="908"/>
      <c r="EWE121" s="908"/>
      <c r="EWF121" s="908"/>
      <c r="EWG121" s="908"/>
      <c r="EWH121" s="908"/>
      <c r="EWI121" s="908"/>
      <c r="EWJ121" s="908"/>
      <c r="EWK121" s="908"/>
      <c r="EWL121" s="908"/>
      <c r="EWM121" s="908"/>
      <c r="EWN121" s="908"/>
      <c r="EWO121" s="908"/>
      <c r="EWP121" s="908"/>
      <c r="EWQ121" s="908"/>
      <c r="EWR121" s="908"/>
      <c r="EWS121" s="908"/>
      <c r="EWT121" s="908"/>
      <c r="EWU121" s="908"/>
      <c r="EWV121" s="908"/>
      <c r="EWW121" s="908"/>
      <c r="EWX121" s="908"/>
      <c r="EWY121" s="908"/>
      <c r="EWZ121" s="908"/>
      <c r="EXA121" s="908"/>
      <c r="EXB121" s="908"/>
      <c r="EXC121" s="908"/>
      <c r="EXD121" s="908"/>
      <c r="EXE121" s="908"/>
      <c r="EXF121" s="908"/>
      <c r="EXG121" s="908"/>
      <c r="EXH121" s="908"/>
      <c r="EXI121" s="908"/>
      <c r="EXJ121" s="908"/>
      <c r="EXK121" s="908"/>
      <c r="EXL121" s="908"/>
      <c r="EXM121" s="908"/>
      <c r="EXN121" s="908"/>
      <c r="EXO121" s="908"/>
      <c r="EXP121" s="908"/>
      <c r="EXQ121" s="908"/>
      <c r="EXR121" s="908"/>
      <c r="EXS121" s="908"/>
      <c r="EXT121" s="908"/>
      <c r="EXU121" s="908"/>
      <c r="EXV121" s="908"/>
      <c r="EXW121" s="908"/>
      <c r="EXX121" s="908"/>
      <c r="EXY121" s="908"/>
      <c r="EXZ121" s="908"/>
      <c r="EYA121" s="908"/>
      <c r="EYB121" s="908"/>
      <c r="EYC121" s="908"/>
      <c r="EYD121" s="908"/>
      <c r="EYE121" s="908"/>
      <c r="EYF121" s="908"/>
      <c r="EYG121" s="908"/>
      <c r="EYH121" s="908"/>
      <c r="EYI121" s="908"/>
      <c r="EYJ121" s="908"/>
      <c r="EYK121" s="908"/>
      <c r="EYL121" s="908"/>
      <c r="EYM121" s="908"/>
      <c r="EYN121" s="908"/>
      <c r="EYO121" s="908"/>
      <c r="EYP121" s="908"/>
      <c r="EYQ121" s="908"/>
      <c r="EYR121" s="908"/>
      <c r="EYS121" s="908"/>
      <c r="EYT121" s="908"/>
      <c r="EYU121" s="908"/>
      <c r="EYV121" s="908"/>
      <c r="EYW121" s="908"/>
      <c r="EYX121" s="908"/>
      <c r="EYY121" s="908"/>
      <c r="EYZ121" s="908"/>
      <c r="EZA121" s="908"/>
      <c r="EZB121" s="908"/>
      <c r="EZC121" s="908"/>
      <c r="EZD121" s="908"/>
      <c r="EZE121" s="908"/>
      <c r="EZF121" s="908"/>
      <c r="EZG121" s="908"/>
      <c r="EZH121" s="908"/>
      <c r="EZI121" s="908"/>
      <c r="EZJ121" s="908"/>
      <c r="EZK121" s="908"/>
      <c r="EZL121" s="908"/>
      <c r="EZM121" s="908"/>
      <c r="EZN121" s="908"/>
      <c r="EZO121" s="908"/>
      <c r="EZP121" s="908"/>
      <c r="EZQ121" s="908"/>
      <c r="EZR121" s="908"/>
      <c r="EZS121" s="908"/>
      <c r="EZT121" s="908"/>
      <c r="EZU121" s="908"/>
      <c r="EZV121" s="908"/>
      <c r="EZW121" s="908"/>
      <c r="EZX121" s="908"/>
      <c r="EZY121" s="908"/>
      <c r="EZZ121" s="908"/>
      <c r="FAA121" s="908"/>
      <c r="FAB121" s="908"/>
      <c r="FAC121" s="908"/>
      <c r="FAD121" s="908"/>
      <c r="FAE121" s="908"/>
      <c r="FAF121" s="908"/>
      <c r="FAG121" s="908"/>
      <c r="FAH121" s="908"/>
      <c r="FAI121" s="908"/>
      <c r="FAJ121" s="908"/>
      <c r="FAK121" s="908"/>
      <c r="FAL121" s="908"/>
      <c r="FAM121" s="908"/>
      <c r="FAN121" s="908"/>
      <c r="FAO121" s="908"/>
      <c r="FAP121" s="908"/>
      <c r="FAQ121" s="908"/>
      <c r="FAR121" s="908"/>
      <c r="FAS121" s="908"/>
      <c r="FAT121" s="908"/>
      <c r="FAU121" s="908"/>
      <c r="FAV121" s="908"/>
      <c r="FAW121" s="908"/>
      <c r="FAX121" s="908"/>
      <c r="FAY121" s="908"/>
      <c r="FAZ121" s="908"/>
      <c r="FBA121" s="908"/>
      <c r="FBB121" s="908"/>
      <c r="FBC121" s="908"/>
      <c r="FBD121" s="908"/>
      <c r="FBE121" s="908"/>
      <c r="FBF121" s="908"/>
      <c r="FBG121" s="908"/>
      <c r="FBH121" s="908"/>
      <c r="FBI121" s="908"/>
      <c r="FBJ121" s="908"/>
      <c r="FBK121" s="908"/>
      <c r="FBL121" s="908"/>
      <c r="FBM121" s="908"/>
      <c r="FBN121" s="908"/>
      <c r="FBO121" s="908"/>
      <c r="FBP121" s="908"/>
      <c r="FBQ121" s="908"/>
      <c r="FBR121" s="908"/>
      <c r="FBS121" s="908"/>
      <c r="FBT121" s="908"/>
      <c r="FBU121" s="908"/>
      <c r="FBV121" s="908"/>
      <c r="FBW121" s="908"/>
      <c r="FBX121" s="908"/>
      <c r="FBY121" s="908"/>
      <c r="FBZ121" s="908"/>
      <c r="FCA121" s="908"/>
      <c r="FCB121" s="908"/>
      <c r="FCC121" s="908"/>
      <c r="FCD121" s="908"/>
      <c r="FCE121" s="908"/>
      <c r="FCF121" s="908"/>
      <c r="FCG121" s="908"/>
      <c r="FCH121" s="908"/>
      <c r="FCI121" s="908"/>
      <c r="FCJ121" s="908"/>
      <c r="FCK121" s="908"/>
      <c r="FCL121" s="908"/>
      <c r="FCM121" s="908"/>
      <c r="FCN121" s="908"/>
      <c r="FCO121" s="908"/>
      <c r="FCP121" s="908"/>
      <c r="FCQ121" s="908"/>
      <c r="FCR121" s="908"/>
      <c r="FCS121" s="908"/>
      <c r="FCT121" s="908"/>
      <c r="FCU121" s="908"/>
      <c r="FCV121" s="908"/>
      <c r="FCW121" s="908"/>
      <c r="FCX121" s="908"/>
      <c r="FCY121" s="908"/>
      <c r="FCZ121" s="908"/>
      <c r="FDA121" s="908"/>
      <c r="FDB121" s="908"/>
      <c r="FDC121" s="908"/>
      <c r="FDD121" s="908"/>
      <c r="FDE121" s="908"/>
      <c r="FDF121" s="908"/>
      <c r="FDG121" s="908"/>
      <c r="FDH121" s="908"/>
      <c r="FDI121" s="908"/>
      <c r="FDJ121" s="908"/>
      <c r="FDK121" s="908"/>
      <c r="FDL121" s="908"/>
      <c r="FDM121" s="908"/>
      <c r="FDN121" s="908"/>
      <c r="FDO121" s="908"/>
      <c r="FDP121" s="908"/>
      <c r="FDQ121" s="908"/>
      <c r="FDR121" s="908"/>
      <c r="FDS121" s="908"/>
      <c r="FDT121" s="908"/>
      <c r="FDU121" s="908"/>
      <c r="FDV121" s="908"/>
      <c r="FDW121" s="908"/>
      <c r="FDX121" s="908"/>
      <c r="FDY121" s="908"/>
      <c r="FDZ121" s="908"/>
      <c r="FEA121" s="908"/>
      <c r="FEB121" s="908"/>
      <c r="FEC121" s="908"/>
      <c r="FED121" s="908"/>
      <c r="FEE121" s="908"/>
      <c r="FEF121" s="908"/>
      <c r="FEG121" s="908"/>
      <c r="FEH121" s="908"/>
      <c r="FEI121" s="908"/>
      <c r="FEJ121" s="908"/>
      <c r="FEK121" s="908"/>
      <c r="FEL121" s="908"/>
      <c r="FEM121" s="908"/>
      <c r="FEN121" s="908"/>
      <c r="FEO121" s="908"/>
      <c r="FEP121" s="908"/>
      <c r="FEQ121" s="908"/>
      <c r="FER121" s="908"/>
      <c r="FES121" s="908"/>
      <c r="FET121" s="908"/>
      <c r="FEU121" s="908"/>
      <c r="FEV121" s="908"/>
      <c r="FEW121" s="908"/>
      <c r="FEX121" s="908"/>
      <c r="FEY121" s="908"/>
      <c r="FEZ121" s="908"/>
      <c r="FFA121" s="908"/>
      <c r="FFB121" s="908"/>
      <c r="FFC121" s="908"/>
      <c r="FFD121" s="908"/>
      <c r="FFE121" s="908"/>
      <c r="FFF121" s="908"/>
      <c r="FFG121" s="908"/>
      <c r="FFH121" s="908"/>
      <c r="FFI121" s="908"/>
      <c r="FFJ121" s="908"/>
      <c r="FFK121" s="908"/>
      <c r="FFL121" s="908"/>
      <c r="FFM121" s="908"/>
      <c r="FFN121" s="908"/>
      <c r="FFO121" s="908"/>
      <c r="FFP121" s="908"/>
      <c r="FFQ121" s="908"/>
      <c r="FFR121" s="908"/>
      <c r="FFS121" s="908"/>
      <c r="FFT121" s="908"/>
      <c r="FFU121" s="908"/>
      <c r="FFV121" s="908"/>
      <c r="FFW121" s="908"/>
      <c r="FFX121" s="908"/>
      <c r="FFY121" s="908"/>
      <c r="FFZ121" s="908"/>
      <c r="FGA121" s="908"/>
      <c r="FGB121" s="908"/>
      <c r="FGC121" s="908"/>
      <c r="FGD121" s="908"/>
      <c r="FGE121" s="908"/>
      <c r="FGF121" s="908"/>
      <c r="FGG121" s="908"/>
      <c r="FGH121" s="908"/>
      <c r="FGI121" s="908"/>
      <c r="FGJ121" s="908"/>
      <c r="FGK121" s="908"/>
      <c r="FGL121" s="908"/>
      <c r="FGM121" s="908"/>
      <c r="FGN121" s="908"/>
      <c r="FGO121" s="908"/>
      <c r="FGP121" s="908"/>
      <c r="FGQ121" s="908"/>
      <c r="FGR121" s="908"/>
      <c r="FGS121" s="908"/>
      <c r="FGT121" s="908"/>
      <c r="FGU121" s="908"/>
      <c r="FGV121" s="908"/>
      <c r="FGW121" s="908"/>
      <c r="FGX121" s="908"/>
      <c r="FGY121" s="908"/>
      <c r="FGZ121" s="908"/>
      <c r="FHA121" s="908"/>
      <c r="FHB121" s="908"/>
      <c r="FHC121" s="908"/>
      <c r="FHD121" s="908"/>
      <c r="FHE121" s="908"/>
      <c r="FHF121" s="908"/>
      <c r="FHG121" s="908"/>
      <c r="FHH121" s="908"/>
      <c r="FHI121" s="908"/>
      <c r="FHJ121" s="908"/>
      <c r="FHK121" s="908"/>
      <c r="FHL121" s="908"/>
      <c r="FHM121" s="908"/>
      <c r="FHN121" s="908"/>
      <c r="FHO121" s="908"/>
      <c r="FHP121" s="908"/>
      <c r="FHQ121" s="908"/>
      <c r="FHR121" s="908"/>
      <c r="FHS121" s="908"/>
      <c r="FHT121" s="908"/>
      <c r="FHU121" s="908"/>
      <c r="FHV121" s="908"/>
      <c r="FHW121" s="908"/>
      <c r="FHX121" s="908"/>
      <c r="FHY121" s="908"/>
      <c r="FHZ121" s="908"/>
      <c r="FIA121" s="908"/>
      <c r="FIB121" s="908"/>
      <c r="FIC121" s="908"/>
      <c r="FID121" s="908"/>
      <c r="FIE121" s="908"/>
      <c r="FIF121" s="908"/>
      <c r="FIG121" s="908"/>
      <c r="FIH121" s="908"/>
      <c r="FII121" s="908"/>
      <c r="FIJ121" s="908"/>
      <c r="FIK121" s="908"/>
      <c r="FIL121" s="908"/>
      <c r="FIM121" s="908"/>
      <c r="FIN121" s="908"/>
      <c r="FIO121" s="908"/>
      <c r="FIP121" s="908"/>
      <c r="FIQ121" s="908"/>
      <c r="FIR121" s="908"/>
      <c r="FIS121" s="908"/>
      <c r="FIT121" s="908"/>
      <c r="FIU121" s="908"/>
      <c r="FIV121" s="908"/>
      <c r="FIW121" s="908"/>
      <c r="FIX121" s="908"/>
      <c r="FIY121" s="908"/>
      <c r="FIZ121" s="908"/>
      <c r="FJA121" s="908"/>
      <c r="FJB121" s="908"/>
      <c r="FJC121" s="908"/>
      <c r="FJD121" s="908"/>
      <c r="FJE121" s="908"/>
      <c r="FJF121" s="908"/>
      <c r="FJG121" s="908"/>
      <c r="FJH121" s="908"/>
      <c r="FJI121" s="908"/>
      <c r="FJJ121" s="908"/>
      <c r="FJK121" s="908"/>
      <c r="FJL121" s="908"/>
      <c r="FJM121" s="908"/>
      <c r="FJN121" s="908"/>
      <c r="FJO121" s="908"/>
      <c r="FJP121" s="908"/>
      <c r="FJQ121" s="908"/>
      <c r="FJR121" s="908"/>
      <c r="FJS121" s="908"/>
      <c r="FJT121" s="908"/>
      <c r="FJU121" s="908"/>
      <c r="FJV121" s="908"/>
      <c r="FJW121" s="908"/>
      <c r="FJX121" s="908"/>
      <c r="FJY121" s="908"/>
      <c r="FJZ121" s="908"/>
      <c r="FKA121" s="908"/>
      <c r="FKB121" s="908"/>
      <c r="FKC121" s="908"/>
      <c r="FKD121" s="908"/>
      <c r="FKE121" s="908"/>
      <c r="FKF121" s="908"/>
      <c r="FKG121" s="908"/>
      <c r="FKH121" s="908"/>
      <c r="FKI121" s="908"/>
      <c r="FKJ121" s="908"/>
      <c r="FKK121" s="908"/>
      <c r="FKL121" s="908"/>
      <c r="FKM121" s="908"/>
      <c r="FKN121" s="908"/>
      <c r="FKO121" s="908"/>
      <c r="FKP121" s="908"/>
      <c r="FKQ121" s="908"/>
      <c r="FKR121" s="908"/>
      <c r="FKS121" s="908"/>
      <c r="FKT121" s="908"/>
      <c r="FKU121" s="908"/>
      <c r="FKV121" s="908"/>
      <c r="FKW121" s="908"/>
      <c r="FKX121" s="908"/>
      <c r="FKY121" s="908"/>
      <c r="FKZ121" s="908"/>
      <c r="FLA121" s="908"/>
      <c r="FLB121" s="908"/>
      <c r="FLC121" s="908"/>
      <c r="FLD121" s="908"/>
      <c r="FLE121" s="908"/>
      <c r="FLF121" s="908"/>
      <c r="FLG121" s="908"/>
      <c r="FLH121" s="908"/>
      <c r="FLI121" s="908"/>
      <c r="FLJ121" s="908"/>
      <c r="FLK121" s="908"/>
      <c r="FLL121" s="908"/>
      <c r="FLM121" s="908"/>
      <c r="FLN121" s="908"/>
      <c r="FLO121" s="908"/>
      <c r="FLP121" s="908"/>
      <c r="FLQ121" s="908"/>
      <c r="FLR121" s="908"/>
      <c r="FLS121" s="908"/>
      <c r="FLT121" s="908"/>
      <c r="FLU121" s="908"/>
      <c r="FLV121" s="908"/>
      <c r="FLW121" s="908"/>
      <c r="FLX121" s="908"/>
      <c r="FLY121" s="908"/>
      <c r="FLZ121" s="908"/>
      <c r="FMA121" s="908"/>
      <c r="FMB121" s="908"/>
      <c r="FMC121" s="908"/>
      <c r="FMD121" s="908"/>
      <c r="FME121" s="908"/>
      <c r="FMF121" s="908"/>
      <c r="FMG121" s="908"/>
      <c r="FMH121" s="908"/>
      <c r="FMI121" s="908"/>
      <c r="FMJ121" s="908"/>
      <c r="FMK121" s="908"/>
      <c r="FML121" s="908"/>
      <c r="FMM121" s="908"/>
      <c r="FMN121" s="908"/>
      <c r="FMO121" s="908"/>
      <c r="FMP121" s="908"/>
      <c r="FMQ121" s="908"/>
      <c r="FMR121" s="908"/>
      <c r="FMS121" s="908"/>
      <c r="FMT121" s="908"/>
      <c r="FMU121" s="908"/>
      <c r="FMV121" s="908"/>
      <c r="FMW121" s="908"/>
      <c r="FMX121" s="908"/>
      <c r="FMY121" s="908"/>
      <c r="FMZ121" s="908"/>
      <c r="FNA121" s="908"/>
      <c r="FNB121" s="908"/>
      <c r="FNC121" s="908"/>
      <c r="FND121" s="908"/>
      <c r="FNE121" s="908"/>
      <c r="FNF121" s="908"/>
      <c r="FNG121" s="908"/>
      <c r="FNH121" s="908"/>
      <c r="FNI121" s="908"/>
      <c r="FNJ121" s="908"/>
      <c r="FNK121" s="908"/>
      <c r="FNL121" s="908"/>
      <c r="FNM121" s="908"/>
      <c r="FNN121" s="908"/>
      <c r="FNO121" s="908"/>
      <c r="FNP121" s="908"/>
      <c r="FNQ121" s="908"/>
      <c r="FNR121" s="908"/>
      <c r="FNS121" s="908"/>
      <c r="FNT121" s="908"/>
      <c r="FNU121" s="908"/>
      <c r="FNV121" s="908"/>
      <c r="FNW121" s="908"/>
      <c r="FNX121" s="908"/>
      <c r="FNY121" s="908"/>
      <c r="FNZ121" s="908"/>
      <c r="FOA121" s="908"/>
      <c r="FOB121" s="908"/>
      <c r="FOC121" s="908"/>
      <c r="FOD121" s="908"/>
      <c r="FOE121" s="908"/>
      <c r="FOF121" s="908"/>
      <c r="FOG121" s="908"/>
      <c r="FOH121" s="908"/>
      <c r="FOI121" s="908"/>
      <c r="FOJ121" s="908"/>
      <c r="FOK121" s="908"/>
      <c r="FOL121" s="908"/>
      <c r="FOM121" s="908"/>
      <c r="FON121" s="908"/>
      <c r="FOO121" s="908"/>
      <c r="FOP121" s="908"/>
      <c r="FOQ121" s="908"/>
      <c r="FOR121" s="908"/>
      <c r="FOS121" s="908"/>
      <c r="FOT121" s="908"/>
      <c r="FOU121" s="908"/>
      <c r="FOV121" s="908"/>
      <c r="FOW121" s="908"/>
      <c r="FOX121" s="908"/>
      <c r="FOY121" s="908"/>
      <c r="FOZ121" s="908"/>
      <c r="FPA121" s="908"/>
      <c r="FPB121" s="908"/>
      <c r="FPC121" s="908"/>
      <c r="FPD121" s="908"/>
      <c r="FPE121" s="908"/>
      <c r="FPF121" s="908"/>
      <c r="FPG121" s="908"/>
      <c r="FPH121" s="908"/>
      <c r="FPI121" s="908"/>
      <c r="FPJ121" s="908"/>
      <c r="FPK121" s="908"/>
      <c r="FPL121" s="908"/>
      <c r="FPM121" s="908"/>
      <c r="FPN121" s="908"/>
      <c r="FPO121" s="908"/>
      <c r="FPP121" s="908"/>
      <c r="FPQ121" s="908"/>
      <c r="FPR121" s="908"/>
      <c r="FPS121" s="908"/>
      <c r="FPT121" s="908"/>
      <c r="FPU121" s="908"/>
      <c r="FPV121" s="908"/>
      <c r="FPW121" s="908"/>
      <c r="FPX121" s="908"/>
      <c r="FPY121" s="908"/>
      <c r="FPZ121" s="908"/>
      <c r="FQA121" s="908"/>
      <c r="FQB121" s="908"/>
      <c r="FQC121" s="908"/>
      <c r="FQD121" s="908"/>
      <c r="FQE121" s="908"/>
      <c r="FQF121" s="908"/>
      <c r="FQG121" s="908"/>
      <c r="FQH121" s="908"/>
      <c r="FQI121" s="908"/>
      <c r="FQJ121" s="908"/>
      <c r="FQK121" s="908"/>
      <c r="FQL121" s="908"/>
      <c r="FQM121" s="908"/>
      <c r="FQN121" s="908"/>
      <c r="FQO121" s="908"/>
      <c r="FQP121" s="908"/>
      <c r="FQQ121" s="908"/>
      <c r="FQR121" s="908"/>
      <c r="FQS121" s="908"/>
      <c r="FQT121" s="908"/>
      <c r="FQU121" s="908"/>
      <c r="FQV121" s="908"/>
      <c r="FQW121" s="908"/>
      <c r="FQX121" s="908"/>
      <c r="FQY121" s="908"/>
      <c r="FQZ121" s="908"/>
      <c r="FRA121" s="908"/>
      <c r="FRB121" s="908"/>
      <c r="FRC121" s="908"/>
      <c r="FRD121" s="908"/>
      <c r="FRE121" s="908"/>
      <c r="FRF121" s="908"/>
      <c r="FRG121" s="908"/>
      <c r="FRH121" s="908"/>
      <c r="FRI121" s="908"/>
      <c r="FRJ121" s="908"/>
      <c r="FRK121" s="908"/>
      <c r="FRL121" s="908"/>
      <c r="FRM121" s="908"/>
      <c r="FRN121" s="908"/>
      <c r="FRO121" s="908"/>
      <c r="FRP121" s="908"/>
      <c r="FRQ121" s="908"/>
      <c r="FRR121" s="908"/>
      <c r="FRS121" s="908"/>
      <c r="FRT121" s="908"/>
      <c r="FRU121" s="908"/>
      <c r="FRV121" s="908"/>
      <c r="FRW121" s="908"/>
      <c r="FRX121" s="908"/>
      <c r="FRY121" s="908"/>
      <c r="FRZ121" s="908"/>
      <c r="FSA121" s="908"/>
      <c r="FSB121" s="908"/>
      <c r="FSC121" s="908"/>
      <c r="FSD121" s="908"/>
      <c r="FSE121" s="908"/>
      <c r="FSF121" s="908"/>
      <c r="FSG121" s="908"/>
      <c r="FSH121" s="908"/>
      <c r="FSI121" s="908"/>
      <c r="FSJ121" s="908"/>
      <c r="FSK121" s="908"/>
      <c r="FSL121" s="908"/>
      <c r="FSM121" s="908"/>
      <c r="FSN121" s="908"/>
      <c r="FSO121" s="908"/>
      <c r="FSP121" s="908"/>
      <c r="FSQ121" s="908"/>
      <c r="FSR121" s="908"/>
      <c r="FSS121" s="908"/>
      <c r="FST121" s="908"/>
      <c r="FSU121" s="908"/>
      <c r="FSV121" s="908"/>
      <c r="FSW121" s="908"/>
      <c r="FSX121" s="908"/>
      <c r="FSY121" s="908"/>
      <c r="FSZ121" s="908"/>
      <c r="FTA121" s="908"/>
      <c r="FTB121" s="908"/>
      <c r="FTC121" s="908"/>
      <c r="FTD121" s="908"/>
      <c r="FTE121" s="908"/>
      <c r="FTF121" s="908"/>
      <c r="FTG121" s="908"/>
      <c r="FTH121" s="908"/>
      <c r="FTI121" s="908"/>
      <c r="FTJ121" s="908"/>
      <c r="FTK121" s="908"/>
      <c r="FTL121" s="908"/>
      <c r="FTM121" s="908"/>
      <c r="FTN121" s="908"/>
      <c r="FTO121" s="908"/>
      <c r="FTP121" s="908"/>
      <c r="FTQ121" s="908"/>
      <c r="FTR121" s="908"/>
      <c r="FTS121" s="908"/>
      <c r="FTT121" s="908"/>
      <c r="FTU121" s="908"/>
      <c r="FTV121" s="908"/>
      <c r="FTW121" s="908"/>
      <c r="FTX121" s="908"/>
      <c r="FTY121" s="908"/>
      <c r="FTZ121" s="908"/>
      <c r="FUA121" s="908"/>
      <c r="FUB121" s="908"/>
      <c r="FUC121" s="908"/>
      <c r="FUD121" s="908"/>
      <c r="FUE121" s="908"/>
      <c r="FUF121" s="908"/>
      <c r="FUG121" s="908"/>
      <c r="FUH121" s="908"/>
      <c r="FUI121" s="908"/>
      <c r="FUJ121" s="908"/>
      <c r="FUK121" s="908"/>
      <c r="FUL121" s="908"/>
      <c r="FUM121" s="908"/>
      <c r="FUN121" s="908"/>
      <c r="FUO121" s="908"/>
      <c r="FUP121" s="908"/>
      <c r="FUQ121" s="908"/>
      <c r="FUR121" s="908"/>
      <c r="FUS121" s="908"/>
      <c r="FUT121" s="908"/>
      <c r="FUU121" s="908"/>
      <c r="FUV121" s="908"/>
      <c r="FUW121" s="908"/>
      <c r="FUX121" s="908"/>
      <c r="FUY121" s="908"/>
      <c r="FUZ121" s="908"/>
      <c r="FVA121" s="908"/>
      <c r="FVB121" s="908"/>
      <c r="FVC121" s="908"/>
      <c r="FVD121" s="908"/>
      <c r="FVE121" s="908"/>
      <c r="FVF121" s="908"/>
      <c r="FVG121" s="908"/>
      <c r="FVH121" s="908"/>
      <c r="FVI121" s="908"/>
      <c r="FVJ121" s="908"/>
      <c r="FVK121" s="908"/>
      <c r="FVL121" s="908"/>
      <c r="FVM121" s="908"/>
      <c r="FVN121" s="908"/>
      <c r="FVO121" s="908"/>
      <c r="FVP121" s="908"/>
      <c r="FVQ121" s="908"/>
      <c r="FVR121" s="908"/>
      <c r="FVS121" s="908"/>
      <c r="FVT121" s="908"/>
      <c r="FVU121" s="908"/>
      <c r="FVV121" s="908"/>
      <c r="FVW121" s="908"/>
      <c r="FVX121" s="908"/>
      <c r="FVY121" s="908"/>
      <c r="FVZ121" s="908"/>
      <c r="FWA121" s="908"/>
      <c r="FWB121" s="908"/>
      <c r="FWC121" s="908"/>
      <c r="FWD121" s="908"/>
      <c r="FWE121" s="908"/>
      <c r="FWF121" s="908"/>
      <c r="FWG121" s="908"/>
      <c r="FWH121" s="908"/>
      <c r="FWI121" s="908"/>
      <c r="FWJ121" s="908"/>
      <c r="FWK121" s="908"/>
      <c r="FWL121" s="908"/>
      <c r="FWM121" s="908"/>
      <c r="FWN121" s="908"/>
      <c r="FWO121" s="908"/>
      <c r="FWP121" s="908"/>
      <c r="FWQ121" s="908"/>
      <c r="FWR121" s="908"/>
      <c r="FWS121" s="908"/>
      <c r="FWT121" s="908"/>
      <c r="FWU121" s="908"/>
      <c r="FWV121" s="908"/>
      <c r="FWW121" s="908"/>
      <c r="FWX121" s="908"/>
      <c r="FWY121" s="908"/>
      <c r="FWZ121" s="908"/>
      <c r="FXA121" s="908"/>
      <c r="FXB121" s="908"/>
      <c r="FXC121" s="908"/>
      <c r="FXD121" s="908"/>
      <c r="FXE121" s="908"/>
      <c r="FXF121" s="908"/>
      <c r="FXG121" s="908"/>
      <c r="FXH121" s="908"/>
      <c r="FXI121" s="908"/>
      <c r="FXJ121" s="908"/>
      <c r="FXK121" s="908"/>
      <c r="FXL121" s="908"/>
      <c r="FXM121" s="908"/>
      <c r="FXN121" s="908"/>
      <c r="FXO121" s="908"/>
      <c r="FXP121" s="908"/>
      <c r="FXQ121" s="908"/>
      <c r="FXR121" s="908"/>
      <c r="FXS121" s="908"/>
      <c r="FXT121" s="908"/>
      <c r="FXU121" s="908"/>
      <c r="FXV121" s="908"/>
      <c r="FXW121" s="908"/>
      <c r="FXX121" s="908"/>
      <c r="FXY121" s="908"/>
      <c r="FXZ121" s="908"/>
      <c r="FYA121" s="908"/>
      <c r="FYB121" s="908"/>
      <c r="FYC121" s="908"/>
      <c r="FYD121" s="908"/>
      <c r="FYE121" s="908"/>
      <c r="FYF121" s="908"/>
      <c r="FYG121" s="908"/>
      <c r="FYH121" s="908"/>
      <c r="FYI121" s="908"/>
      <c r="FYJ121" s="908"/>
      <c r="FYK121" s="908"/>
      <c r="FYL121" s="908"/>
      <c r="FYM121" s="908"/>
      <c r="FYN121" s="908"/>
      <c r="FYO121" s="908"/>
      <c r="FYP121" s="908"/>
      <c r="FYQ121" s="908"/>
      <c r="FYR121" s="908"/>
      <c r="FYS121" s="908"/>
      <c r="FYT121" s="908"/>
      <c r="FYU121" s="908"/>
      <c r="FYV121" s="908"/>
      <c r="FYW121" s="908"/>
      <c r="FYX121" s="908"/>
      <c r="FYY121" s="908"/>
      <c r="FYZ121" s="908"/>
      <c r="FZA121" s="908"/>
      <c r="FZB121" s="908"/>
      <c r="FZC121" s="908"/>
      <c r="FZD121" s="908"/>
      <c r="FZE121" s="908"/>
      <c r="FZF121" s="908"/>
      <c r="FZG121" s="908"/>
      <c r="FZH121" s="908"/>
      <c r="FZI121" s="908"/>
      <c r="FZJ121" s="908"/>
      <c r="FZK121" s="908"/>
      <c r="FZL121" s="908"/>
      <c r="FZM121" s="908"/>
      <c r="FZN121" s="908"/>
      <c r="FZO121" s="908"/>
      <c r="FZP121" s="908"/>
      <c r="FZQ121" s="908"/>
      <c r="FZR121" s="908"/>
      <c r="FZS121" s="908"/>
      <c r="FZT121" s="908"/>
      <c r="FZU121" s="908"/>
      <c r="FZV121" s="908"/>
      <c r="FZW121" s="908"/>
      <c r="FZX121" s="908"/>
      <c r="FZY121" s="908"/>
      <c r="FZZ121" s="908"/>
      <c r="GAA121" s="908"/>
      <c r="GAB121" s="908"/>
      <c r="GAC121" s="908"/>
      <c r="GAD121" s="908"/>
      <c r="GAE121" s="908"/>
      <c r="GAF121" s="908"/>
      <c r="GAG121" s="908"/>
      <c r="GAH121" s="908"/>
      <c r="GAI121" s="908"/>
      <c r="GAJ121" s="908"/>
      <c r="GAK121" s="908"/>
      <c r="GAL121" s="908"/>
      <c r="GAM121" s="908"/>
      <c r="GAN121" s="908"/>
      <c r="GAO121" s="908"/>
      <c r="GAP121" s="908"/>
      <c r="GAQ121" s="908"/>
      <c r="GAR121" s="908"/>
      <c r="GAS121" s="908"/>
      <c r="GAT121" s="908"/>
      <c r="GAU121" s="908"/>
      <c r="GAV121" s="908"/>
      <c r="GAW121" s="908"/>
      <c r="GAX121" s="908"/>
      <c r="GAY121" s="908"/>
      <c r="GAZ121" s="908"/>
      <c r="GBA121" s="908"/>
      <c r="GBB121" s="908"/>
      <c r="GBC121" s="908"/>
      <c r="GBD121" s="908"/>
      <c r="GBE121" s="908"/>
      <c r="GBF121" s="908"/>
      <c r="GBG121" s="908"/>
      <c r="GBH121" s="908"/>
      <c r="GBI121" s="908"/>
      <c r="GBJ121" s="908"/>
      <c r="GBK121" s="908"/>
      <c r="GBL121" s="908"/>
      <c r="GBM121" s="908"/>
      <c r="GBN121" s="908"/>
      <c r="GBO121" s="908"/>
      <c r="GBP121" s="908"/>
      <c r="GBQ121" s="908"/>
      <c r="GBR121" s="908"/>
      <c r="GBS121" s="908"/>
      <c r="GBT121" s="908"/>
      <c r="GBU121" s="908"/>
      <c r="GBV121" s="908"/>
      <c r="GBW121" s="908"/>
      <c r="GBX121" s="908"/>
      <c r="GBY121" s="908"/>
      <c r="GBZ121" s="908"/>
      <c r="GCA121" s="908"/>
      <c r="GCB121" s="908"/>
      <c r="GCC121" s="908"/>
      <c r="GCD121" s="908"/>
      <c r="GCE121" s="908"/>
      <c r="GCF121" s="908"/>
      <c r="GCG121" s="908"/>
      <c r="GCH121" s="908"/>
      <c r="GCI121" s="908"/>
      <c r="GCJ121" s="908"/>
      <c r="GCK121" s="908"/>
      <c r="GCL121" s="908"/>
      <c r="GCM121" s="908"/>
      <c r="GCN121" s="908"/>
      <c r="GCO121" s="908"/>
      <c r="GCP121" s="908"/>
      <c r="GCQ121" s="908"/>
      <c r="GCR121" s="908"/>
      <c r="GCS121" s="908"/>
      <c r="GCT121" s="908"/>
      <c r="GCU121" s="908"/>
      <c r="GCV121" s="908"/>
      <c r="GCW121" s="908"/>
      <c r="GCX121" s="908"/>
      <c r="GCY121" s="908"/>
      <c r="GCZ121" s="908"/>
      <c r="GDA121" s="908"/>
      <c r="GDB121" s="908"/>
      <c r="GDC121" s="908"/>
      <c r="GDD121" s="908"/>
      <c r="GDE121" s="908"/>
      <c r="GDF121" s="908"/>
      <c r="GDG121" s="908"/>
      <c r="GDH121" s="908"/>
      <c r="GDI121" s="908"/>
      <c r="GDJ121" s="908"/>
      <c r="GDK121" s="908"/>
      <c r="GDL121" s="908"/>
      <c r="GDM121" s="908"/>
      <c r="GDN121" s="908"/>
      <c r="GDO121" s="908"/>
      <c r="GDP121" s="908"/>
      <c r="GDQ121" s="908"/>
      <c r="GDR121" s="908"/>
      <c r="GDS121" s="908"/>
      <c r="GDT121" s="908"/>
      <c r="GDU121" s="908"/>
      <c r="GDV121" s="908"/>
      <c r="GDW121" s="908"/>
      <c r="GDX121" s="908"/>
      <c r="GDY121" s="908"/>
      <c r="GDZ121" s="908"/>
      <c r="GEA121" s="908"/>
      <c r="GEB121" s="908"/>
      <c r="GEC121" s="908"/>
      <c r="GED121" s="908"/>
      <c r="GEE121" s="908"/>
      <c r="GEF121" s="908"/>
      <c r="GEG121" s="908"/>
      <c r="GEH121" s="908"/>
      <c r="GEI121" s="908"/>
      <c r="GEJ121" s="908"/>
      <c r="GEK121" s="908"/>
      <c r="GEL121" s="908"/>
      <c r="GEM121" s="908"/>
      <c r="GEN121" s="908"/>
      <c r="GEO121" s="908"/>
      <c r="GEP121" s="908"/>
      <c r="GEQ121" s="908"/>
      <c r="GER121" s="908"/>
      <c r="GES121" s="908"/>
      <c r="GET121" s="908"/>
      <c r="GEU121" s="908"/>
      <c r="GEV121" s="908"/>
      <c r="GEW121" s="908"/>
      <c r="GEX121" s="908"/>
      <c r="GEY121" s="908"/>
      <c r="GEZ121" s="908"/>
      <c r="GFA121" s="908"/>
      <c r="GFB121" s="908"/>
      <c r="GFC121" s="908"/>
      <c r="GFD121" s="908"/>
      <c r="GFE121" s="908"/>
      <c r="GFF121" s="908"/>
      <c r="GFG121" s="908"/>
      <c r="GFH121" s="908"/>
      <c r="GFI121" s="908"/>
      <c r="GFJ121" s="908"/>
      <c r="GFK121" s="908"/>
      <c r="GFL121" s="908"/>
      <c r="GFM121" s="908"/>
      <c r="GFN121" s="908"/>
      <c r="GFO121" s="908"/>
      <c r="GFP121" s="908"/>
      <c r="GFQ121" s="908"/>
      <c r="GFR121" s="908"/>
      <c r="GFS121" s="908"/>
      <c r="GFT121" s="908"/>
      <c r="GFU121" s="908"/>
      <c r="GFV121" s="908"/>
      <c r="GFW121" s="908"/>
      <c r="GFX121" s="908"/>
      <c r="GFY121" s="908"/>
      <c r="GFZ121" s="908"/>
      <c r="GGA121" s="908"/>
      <c r="GGB121" s="908"/>
      <c r="GGC121" s="908"/>
      <c r="GGD121" s="908"/>
      <c r="GGE121" s="908"/>
      <c r="GGF121" s="908"/>
      <c r="GGG121" s="908"/>
      <c r="GGH121" s="908"/>
      <c r="GGI121" s="908"/>
      <c r="GGJ121" s="908"/>
      <c r="GGK121" s="908"/>
      <c r="GGL121" s="908"/>
      <c r="GGM121" s="908"/>
      <c r="GGN121" s="908"/>
      <c r="GGO121" s="908"/>
      <c r="GGP121" s="908"/>
      <c r="GGQ121" s="908"/>
      <c r="GGR121" s="908"/>
      <c r="GGS121" s="908"/>
      <c r="GGT121" s="908"/>
      <c r="GGU121" s="908"/>
      <c r="GGV121" s="908"/>
      <c r="GGW121" s="908"/>
      <c r="GGX121" s="908"/>
      <c r="GGY121" s="908"/>
      <c r="GGZ121" s="908"/>
      <c r="GHA121" s="908"/>
      <c r="GHB121" s="908"/>
      <c r="GHC121" s="908"/>
      <c r="GHD121" s="908"/>
      <c r="GHE121" s="908"/>
      <c r="GHF121" s="908"/>
      <c r="GHG121" s="908"/>
      <c r="GHH121" s="908"/>
      <c r="GHI121" s="908"/>
      <c r="GHJ121" s="908"/>
      <c r="GHK121" s="908"/>
      <c r="GHL121" s="908"/>
      <c r="GHM121" s="908"/>
      <c r="GHN121" s="908"/>
      <c r="GHO121" s="908"/>
      <c r="GHP121" s="908"/>
      <c r="GHQ121" s="908"/>
      <c r="GHR121" s="908"/>
      <c r="GHS121" s="908"/>
      <c r="GHT121" s="908"/>
      <c r="GHU121" s="908"/>
      <c r="GHV121" s="908"/>
      <c r="GHW121" s="908"/>
      <c r="GHX121" s="908"/>
      <c r="GHY121" s="908"/>
      <c r="GHZ121" s="908"/>
      <c r="GIA121" s="908"/>
      <c r="GIB121" s="908"/>
      <c r="GIC121" s="908"/>
      <c r="GID121" s="908"/>
      <c r="GIE121" s="908"/>
      <c r="GIF121" s="908"/>
      <c r="GIG121" s="908"/>
      <c r="GIH121" s="908"/>
      <c r="GII121" s="908"/>
      <c r="GIJ121" s="908"/>
      <c r="GIK121" s="908"/>
      <c r="GIL121" s="908"/>
      <c r="GIM121" s="908"/>
      <c r="GIN121" s="908"/>
      <c r="GIO121" s="908"/>
      <c r="GIP121" s="908"/>
      <c r="GIQ121" s="908"/>
      <c r="GIR121" s="908"/>
      <c r="GIS121" s="908"/>
      <c r="GIT121" s="908"/>
      <c r="GIU121" s="908"/>
      <c r="GIV121" s="908"/>
      <c r="GIW121" s="908"/>
      <c r="GIX121" s="908"/>
      <c r="GIY121" s="908"/>
      <c r="GIZ121" s="908"/>
      <c r="GJA121" s="908"/>
      <c r="GJB121" s="908"/>
      <c r="GJC121" s="908"/>
      <c r="GJD121" s="908"/>
      <c r="GJE121" s="908"/>
      <c r="GJF121" s="908"/>
      <c r="GJG121" s="908"/>
      <c r="GJH121" s="908"/>
      <c r="GJI121" s="908"/>
      <c r="GJJ121" s="908"/>
      <c r="GJK121" s="908"/>
      <c r="GJL121" s="908"/>
      <c r="GJM121" s="908"/>
      <c r="GJN121" s="908"/>
      <c r="GJO121" s="908"/>
      <c r="GJP121" s="908"/>
      <c r="GJQ121" s="908"/>
      <c r="GJR121" s="908"/>
      <c r="GJS121" s="908"/>
      <c r="GJT121" s="908"/>
      <c r="GJU121" s="908"/>
      <c r="GJV121" s="908"/>
      <c r="GJW121" s="908"/>
      <c r="GJX121" s="908"/>
      <c r="GJY121" s="908"/>
      <c r="GJZ121" s="908"/>
      <c r="GKA121" s="908"/>
      <c r="GKB121" s="908"/>
      <c r="GKC121" s="908"/>
      <c r="GKD121" s="908"/>
      <c r="GKE121" s="908"/>
      <c r="GKF121" s="908"/>
      <c r="GKG121" s="908"/>
      <c r="GKH121" s="908"/>
      <c r="GKI121" s="908"/>
      <c r="GKJ121" s="908"/>
      <c r="GKK121" s="908"/>
      <c r="GKL121" s="908"/>
      <c r="GKM121" s="908"/>
      <c r="GKN121" s="908"/>
      <c r="GKO121" s="908"/>
      <c r="GKP121" s="908"/>
      <c r="GKQ121" s="908"/>
      <c r="GKR121" s="908"/>
      <c r="GKS121" s="908"/>
      <c r="GKT121" s="908"/>
      <c r="GKU121" s="908"/>
      <c r="GKV121" s="908"/>
      <c r="GKW121" s="908"/>
      <c r="GKX121" s="908"/>
      <c r="GKY121" s="908"/>
      <c r="GKZ121" s="908"/>
      <c r="GLA121" s="908"/>
      <c r="GLB121" s="908"/>
      <c r="GLC121" s="908"/>
      <c r="GLD121" s="908"/>
      <c r="GLE121" s="908"/>
      <c r="GLF121" s="908"/>
      <c r="GLG121" s="908"/>
      <c r="GLH121" s="908"/>
      <c r="GLI121" s="908"/>
      <c r="GLJ121" s="908"/>
      <c r="GLK121" s="908"/>
      <c r="GLL121" s="908"/>
      <c r="GLM121" s="908"/>
      <c r="GLN121" s="908"/>
      <c r="GLO121" s="908"/>
      <c r="GLP121" s="908"/>
      <c r="GLQ121" s="908"/>
      <c r="GLR121" s="908"/>
      <c r="GLS121" s="908"/>
      <c r="GLT121" s="908"/>
      <c r="GLU121" s="908"/>
      <c r="GLV121" s="908"/>
      <c r="GLW121" s="908"/>
      <c r="GLX121" s="908"/>
      <c r="GLY121" s="908"/>
      <c r="GLZ121" s="908"/>
      <c r="GMA121" s="908"/>
      <c r="GMB121" s="908"/>
      <c r="GMC121" s="908"/>
      <c r="GMD121" s="908"/>
      <c r="GME121" s="908"/>
      <c r="GMF121" s="908"/>
      <c r="GMG121" s="908"/>
      <c r="GMH121" s="908"/>
      <c r="GMI121" s="908"/>
      <c r="GMJ121" s="908"/>
      <c r="GMK121" s="908"/>
      <c r="GML121" s="908"/>
      <c r="GMM121" s="908"/>
      <c r="GMN121" s="908"/>
      <c r="GMO121" s="908"/>
      <c r="GMP121" s="908"/>
      <c r="GMQ121" s="908"/>
      <c r="GMR121" s="908"/>
      <c r="GMS121" s="908"/>
      <c r="GMT121" s="908"/>
      <c r="GMU121" s="908"/>
      <c r="GMV121" s="908"/>
      <c r="GMW121" s="908"/>
      <c r="GMX121" s="908"/>
      <c r="GMY121" s="908"/>
      <c r="GMZ121" s="908"/>
      <c r="GNA121" s="908"/>
      <c r="GNB121" s="908"/>
      <c r="GNC121" s="908"/>
      <c r="GND121" s="908"/>
      <c r="GNE121" s="908"/>
      <c r="GNF121" s="908"/>
      <c r="GNG121" s="908"/>
      <c r="GNH121" s="908"/>
      <c r="GNI121" s="908"/>
      <c r="GNJ121" s="908"/>
      <c r="GNK121" s="908"/>
      <c r="GNL121" s="908"/>
      <c r="GNM121" s="908"/>
      <c r="GNN121" s="908"/>
      <c r="GNO121" s="908"/>
      <c r="GNP121" s="908"/>
      <c r="GNQ121" s="908"/>
      <c r="GNR121" s="908"/>
      <c r="GNS121" s="908"/>
      <c r="GNT121" s="908"/>
      <c r="GNU121" s="908"/>
      <c r="GNV121" s="908"/>
      <c r="GNW121" s="908"/>
      <c r="GNX121" s="908"/>
      <c r="GNY121" s="908"/>
      <c r="GNZ121" s="908"/>
      <c r="GOA121" s="908"/>
      <c r="GOB121" s="908"/>
      <c r="GOC121" s="908"/>
      <c r="GOD121" s="908"/>
      <c r="GOE121" s="908"/>
      <c r="GOF121" s="908"/>
      <c r="GOG121" s="908"/>
      <c r="GOH121" s="908"/>
      <c r="GOI121" s="908"/>
      <c r="GOJ121" s="908"/>
      <c r="GOK121" s="908"/>
      <c r="GOL121" s="908"/>
      <c r="GOM121" s="908"/>
      <c r="GON121" s="908"/>
      <c r="GOO121" s="908"/>
      <c r="GOP121" s="908"/>
      <c r="GOQ121" s="908"/>
      <c r="GOR121" s="908"/>
      <c r="GOS121" s="908"/>
      <c r="GOT121" s="908"/>
      <c r="GOU121" s="908"/>
      <c r="GOV121" s="908"/>
      <c r="GOW121" s="908"/>
      <c r="GOX121" s="908"/>
      <c r="GOY121" s="908"/>
      <c r="GOZ121" s="908"/>
      <c r="GPA121" s="908"/>
      <c r="GPB121" s="908"/>
      <c r="GPC121" s="908"/>
      <c r="GPD121" s="908"/>
      <c r="GPE121" s="908"/>
      <c r="GPF121" s="908"/>
      <c r="GPG121" s="908"/>
      <c r="GPH121" s="908"/>
      <c r="GPI121" s="908"/>
      <c r="GPJ121" s="908"/>
      <c r="GPK121" s="908"/>
      <c r="GPL121" s="908"/>
      <c r="GPM121" s="908"/>
      <c r="GPN121" s="908"/>
      <c r="GPO121" s="908"/>
      <c r="GPP121" s="908"/>
      <c r="GPQ121" s="908"/>
      <c r="GPR121" s="908"/>
      <c r="GPS121" s="908"/>
      <c r="GPT121" s="908"/>
      <c r="GPU121" s="908"/>
      <c r="GPV121" s="908"/>
      <c r="GPW121" s="908"/>
      <c r="GPX121" s="908"/>
      <c r="GPY121" s="908"/>
      <c r="GPZ121" s="908"/>
      <c r="GQA121" s="908"/>
      <c r="GQB121" s="908"/>
      <c r="GQC121" s="908"/>
      <c r="GQD121" s="908"/>
      <c r="GQE121" s="908"/>
      <c r="GQF121" s="908"/>
      <c r="GQG121" s="908"/>
      <c r="GQH121" s="908"/>
      <c r="GQI121" s="908"/>
      <c r="GQJ121" s="908"/>
      <c r="GQK121" s="908"/>
      <c r="GQL121" s="908"/>
      <c r="GQM121" s="908"/>
      <c r="GQN121" s="908"/>
      <c r="GQO121" s="908"/>
      <c r="GQP121" s="908"/>
      <c r="GQQ121" s="908"/>
      <c r="GQR121" s="908"/>
      <c r="GQS121" s="908"/>
      <c r="GQT121" s="908"/>
      <c r="GQU121" s="908"/>
      <c r="GQV121" s="908"/>
      <c r="GQW121" s="908"/>
      <c r="GQX121" s="908"/>
      <c r="GQY121" s="908"/>
      <c r="GQZ121" s="908"/>
      <c r="GRA121" s="908"/>
      <c r="GRB121" s="908"/>
      <c r="GRC121" s="908"/>
      <c r="GRD121" s="908"/>
      <c r="GRE121" s="908"/>
      <c r="GRF121" s="908"/>
      <c r="GRG121" s="908"/>
      <c r="GRH121" s="908"/>
      <c r="GRI121" s="908"/>
      <c r="GRJ121" s="908"/>
      <c r="GRK121" s="908"/>
      <c r="GRL121" s="908"/>
      <c r="GRM121" s="908"/>
      <c r="GRN121" s="908"/>
      <c r="GRO121" s="908"/>
      <c r="GRP121" s="908"/>
      <c r="GRQ121" s="908"/>
      <c r="GRR121" s="908"/>
      <c r="GRS121" s="908"/>
      <c r="GRT121" s="908"/>
      <c r="GRU121" s="908"/>
      <c r="GRV121" s="908"/>
      <c r="GRW121" s="908"/>
      <c r="GRX121" s="908"/>
      <c r="GRY121" s="908"/>
      <c r="GRZ121" s="908"/>
      <c r="GSA121" s="908"/>
      <c r="GSB121" s="908"/>
      <c r="GSC121" s="908"/>
      <c r="GSD121" s="908"/>
      <c r="GSE121" s="908"/>
      <c r="GSF121" s="908"/>
      <c r="GSG121" s="908"/>
      <c r="GSH121" s="908"/>
      <c r="GSI121" s="908"/>
      <c r="GSJ121" s="908"/>
      <c r="GSK121" s="908"/>
      <c r="GSL121" s="908"/>
      <c r="GSM121" s="908"/>
      <c r="GSN121" s="908"/>
      <c r="GSO121" s="908"/>
      <c r="GSP121" s="908"/>
      <c r="GSQ121" s="908"/>
      <c r="GSR121" s="908"/>
      <c r="GSS121" s="908"/>
      <c r="GST121" s="908"/>
      <c r="GSU121" s="908"/>
      <c r="GSV121" s="908"/>
      <c r="GSW121" s="908"/>
      <c r="GSX121" s="908"/>
      <c r="GSY121" s="908"/>
      <c r="GSZ121" s="908"/>
      <c r="GTA121" s="908"/>
      <c r="GTB121" s="908"/>
      <c r="GTC121" s="908"/>
      <c r="GTD121" s="908"/>
      <c r="GTE121" s="908"/>
      <c r="GTF121" s="908"/>
      <c r="GTG121" s="908"/>
      <c r="GTH121" s="908"/>
      <c r="GTI121" s="908"/>
      <c r="GTJ121" s="908"/>
      <c r="GTK121" s="908"/>
      <c r="GTL121" s="908"/>
      <c r="GTM121" s="908"/>
      <c r="GTN121" s="908"/>
      <c r="GTO121" s="908"/>
      <c r="GTP121" s="908"/>
      <c r="GTQ121" s="908"/>
      <c r="GTR121" s="908"/>
      <c r="GTS121" s="908"/>
      <c r="GTT121" s="908"/>
      <c r="GTU121" s="908"/>
      <c r="GTV121" s="908"/>
      <c r="GTW121" s="908"/>
      <c r="GTX121" s="908"/>
      <c r="GTY121" s="908"/>
      <c r="GTZ121" s="908"/>
      <c r="GUA121" s="908"/>
      <c r="GUB121" s="908"/>
      <c r="GUC121" s="908"/>
      <c r="GUD121" s="908"/>
      <c r="GUE121" s="908"/>
      <c r="GUF121" s="908"/>
      <c r="GUG121" s="908"/>
      <c r="GUH121" s="908"/>
      <c r="GUI121" s="908"/>
      <c r="GUJ121" s="908"/>
      <c r="GUK121" s="908"/>
      <c r="GUL121" s="908"/>
      <c r="GUM121" s="908"/>
      <c r="GUN121" s="908"/>
      <c r="GUO121" s="908"/>
      <c r="GUP121" s="908"/>
      <c r="GUQ121" s="908"/>
      <c r="GUR121" s="908"/>
      <c r="GUS121" s="908"/>
      <c r="GUT121" s="908"/>
      <c r="GUU121" s="908"/>
      <c r="GUV121" s="908"/>
      <c r="GUW121" s="908"/>
      <c r="GUX121" s="908"/>
      <c r="GUY121" s="908"/>
      <c r="GUZ121" s="908"/>
      <c r="GVA121" s="908"/>
      <c r="GVB121" s="908"/>
      <c r="GVC121" s="908"/>
      <c r="GVD121" s="908"/>
      <c r="GVE121" s="908"/>
      <c r="GVF121" s="908"/>
      <c r="GVG121" s="908"/>
      <c r="GVH121" s="908"/>
      <c r="GVI121" s="908"/>
      <c r="GVJ121" s="908"/>
      <c r="GVK121" s="908"/>
      <c r="GVL121" s="908"/>
      <c r="GVM121" s="908"/>
      <c r="GVN121" s="908"/>
      <c r="GVO121" s="908"/>
      <c r="GVP121" s="908"/>
      <c r="GVQ121" s="908"/>
      <c r="GVR121" s="908"/>
      <c r="GVS121" s="908"/>
      <c r="GVT121" s="908"/>
      <c r="GVU121" s="908"/>
      <c r="GVV121" s="908"/>
      <c r="GVW121" s="908"/>
      <c r="GVX121" s="908"/>
      <c r="GVY121" s="908"/>
      <c r="GVZ121" s="908"/>
      <c r="GWA121" s="908"/>
      <c r="GWB121" s="908"/>
      <c r="GWC121" s="908"/>
      <c r="GWD121" s="908"/>
      <c r="GWE121" s="908"/>
      <c r="GWF121" s="908"/>
      <c r="GWG121" s="908"/>
      <c r="GWH121" s="908"/>
      <c r="GWI121" s="908"/>
      <c r="GWJ121" s="908"/>
      <c r="GWK121" s="908"/>
      <c r="GWL121" s="908"/>
      <c r="GWM121" s="908"/>
      <c r="GWN121" s="908"/>
      <c r="GWO121" s="908"/>
      <c r="GWP121" s="908"/>
      <c r="GWQ121" s="908"/>
      <c r="GWR121" s="908"/>
      <c r="GWS121" s="908"/>
      <c r="GWT121" s="908"/>
      <c r="GWU121" s="908"/>
      <c r="GWV121" s="908"/>
      <c r="GWW121" s="908"/>
      <c r="GWX121" s="908"/>
      <c r="GWY121" s="908"/>
      <c r="GWZ121" s="908"/>
      <c r="GXA121" s="908"/>
      <c r="GXB121" s="908"/>
      <c r="GXC121" s="908"/>
      <c r="GXD121" s="908"/>
      <c r="GXE121" s="908"/>
      <c r="GXF121" s="908"/>
      <c r="GXG121" s="908"/>
      <c r="GXH121" s="908"/>
      <c r="GXI121" s="908"/>
      <c r="GXJ121" s="908"/>
      <c r="GXK121" s="908"/>
      <c r="GXL121" s="908"/>
      <c r="GXM121" s="908"/>
      <c r="GXN121" s="908"/>
      <c r="GXO121" s="908"/>
      <c r="GXP121" s="908"/>
      <c r="GXQ121" s="908"/>
      <c r="GXR121" s="908"/>
      <c r="GXS121" s="908"/>
      <c r="GXT121" s="908"/>
      <c r="GXU121" s="908"/>
      <c r="GXV121" s="908"/>
      <c r="GXW121" s="908"/>
      <c r="GXX121" s="908"/>
      <c r="GXY121" s="908"/>
      <c r="GXZ121" s="908"/>
      <c r="GYA121" s="908"/>
      <c r="GYB121" s="908"/>
      <c r="GYC121" s="908"/>
      <c r="GYD121" s="908"/>
      <c r="GYE121" s="908"/>
      <c r="GYF121" s="908"/>
      <c r="GYG121" s="908"/>
      <c r="GYH121" s="908"/>
      <c r="GYI121" s="908"/>
      <c r="GYJ121" s="908"/>
      <c r="GYK121" s="908"/>
      <c r="GYL121" s="908"/>
      <c r="GYM121" s="908"/>
      <c r="GYN121" s="908"/>
      <c r="GYO121" s="908"/>
      <c r="GYP121" s="908"/>
      <c r="GYQ121" s="908"/>
      <c r="GYR121" s="908"/>
      <c r="GYS121" s="908"/>
      <c r="GYT121" s="908"/>
      <c r="GYU121" s="908"/>
      <c r="GYV121" s="908"/>
      <c r="GYW121" s="908"/>
      <c r="GYX121" s="908"/>
      <c r="GYY121" s="908"/>
      <c r="GYZ121" s="908"/>
      <c r="GZA121" s="908"/>
      <c r="GZB121" s="908"/>
      <c r="GZC121" s="908"/>
      <c r="GZD121" s="908"/>
      <c r="GZE121" s="908"/>
      <c r="GZF121" s="908"/>
      <c r="GZG121" s="908"/>
      <c r="GZH121" s="908"/>
      <c r="GZI121" s="908"/>
      <c r="GZJ121" s="908"/>
      <c r="GZK121" s="908"/>
      <c r="GZL121" s="908"/>
      <c r="GZM121" s="908"/>
      <c r="GZN121" s="908"/>
      <c r="GZO121" s="908"/>
      <c r="GZP121" s="908"/>
      <c r="GZQ121" s="908"/>
      <c r="GZR121" s="908"/>
      <c r="GZS121" s="908"/>
      <c r="GZT121" s="908"/>
      <c r="GZU121" s="908"/>
      <c r="GZV121" s="908"/>
      <c r="GZW121" s="908"/>
      <c r="GZX121" s="908"/>
      <c r="GZY121" s="908"/>
      <c r="GZZ121" s="908"/>
      <c r="HAA121" s="908"/>
      <c r="HAB121" s="908"/>
      <c r="HAC121" s="908"/>
      <c r="HAD121" s="908"/>
      <c r="HAE121" s="908"/>
      <c r="HAF121" s="908"/>
      <c r="HAG121" s="908"/>
      <c r="HAH121" s="908"/>
      <c r="HAI121" s="908"/>
      <c r="HAJ121" s="908"/>
      <c r="HAK121" s="908"/>
      <c r="HAL121" s="908"/>
      <c r="HAM121" s="908"/>
      <c r="HAN121" s="908"/>
      <c r="HAO121" s="908"/>
      <c r="HAP121" s="908"/>
      <c r="HAQ121" s="908"/>
      <c r="HAR121" s="908"/>
      <c r="HAS121" s="908"/>
      <c r="HAT121" s="908"/>
      <c r="HAU121" s="908"/>
      <c r="HAV121" s="908"/>
      <c r="HAW121" s="908"/>
      <c r="HAX121" s="908"/>
      <c r="HAY121" s="908"/>
      <c r="HAZ121" s="908"/>
      <c r="HBA121" s="908"/>
      <c r="HBB121" s="908"/>
      <c r="HBC121" s="908"/>
      <c r="HBD121" s="908"/>
      <c r="HBE121" s="908"/>
      <c r="HBF121" s="908"/>
      <c r="HBG121" s="908"/>
      <c r="HBH121" s="908"/>
      <c r="HBI121" s="908"/>
      <c r="HBJ121" s="908"/>
      <c r="HBK121" s="908"/>
      <c r="HBL121" s="908"/>
      <c r="HBM121" s="908"/>
      <c r="HBN121" s="908"/>
      <c r="HBO121" s="908"/>
      <c r="HBP121" s="908"/>
      <c r="HBQ121" s="908"/>
      <c r="HBR121" s="908"/>
      <c r="HBS121" s="908"/>
      <c r="HBT121" s="908"/>
      <c r="HBU121" s="908"/>
      <c r="HBV121" s="908"/>
      <c r="HBW121" s="908"/>
      <c r="HBX121" s="908"/>
      <c r="HBY121" s="908"/>
      <c r="HBZ121" s="908"/>
      <c r="HCA121" s="908"/>
      <c r="HCB121" s="908"/>
      <c r="HCC121" s="908"/>
      <c r="HCD121" s="908"/>
      <c r="HCE121" s="908"/>
      <c r="HCF121" s="908"/>
      <c r="HCG121" s="908"/>
      <c r="HCH121" s="908"/>
      <c r="HCI121" s="908"/>
      <c r="HCJ121" s="908"/>
      <c r="HCK121" s="908"/>
      <c r="HCL121" s="908"/>
      <c r="HCM121" s="908"/>
      <c r="HCN121" s="908"/>
      <c r="HCO121" s="908"/>
      <c r="HCP121" s="908"/>
      <c r="HCQ121" s="908"/>
      <c r="HCR121" s="908"/>
      <c r="HCS121" s="908"/>
      <c r="HCT121" s="908"/>
      <c r="HCU121" s="908"/>
      <c r="HCV121" s="908"/>
      <c r="HCW121" s="908"/>
      <c r="HCX121" s="908"/>
      <c r="HCY121" s="908"/>
      <c r="HCZ121" s="908"/>
      <c r="HDA121" s="908"/>
      <c r="HDB121" s="908"/>
      <c r="HDC121" s="908"/>
      <c r="HDD121" s="908"/>
      <c r="HDE121" s="908"/>
      <c r="HDF121" s="908"/>
      <c r="HDG121" s="908"/>
      <c r="HDH121" s="908"/>
      <c r="HDI121" s="908"/>
      <c r="HDJ121" s="908"/>
      <c r="HDK121" s="908"/>
      <c r="HDL121" s="908"/>
      <c r="HDM121" s="908"/>
      <c r="HDN121" s="908"/>
      <c r="HDO121" s="908"/>
      <c r="HDP121" s="908"/>
      <c r="HDQ121" s="908"/>
      <c r="HDR121" s="908"/>
      <c r="HDS121" s="908"/>
      <c r="HDT121" s="908"/>
      <c r="HDU121" s="908"/>
      <c r="HDV121" s="908"/>
      <c r="HDW121" s="908"/>
      <c r="HDX121" s="908"/>
      <c r="HDY121" s="908"/>
      <c r="HDZ121" s="908"/>
      <c r="HEA121" s="908"/>
      <c r="HEB121" s="908"/>
      <c r="HEC121" s="908"/>
      <c r="HED121" s="908"/>
      <c r="HEE121" s="908"/>
      <c r="HEF121" s="908"/>
      <c r="HEG121" s="908"/>
      <c r="HEH121" s="908"/>
      <c r="HEI121" s="908"/>
      <c r="HEJ121" s="908"/>
      <c r="HEK121" s="908"/>
      <c r="HEL121" s="908"/>
      <c r="HEM121" s="908"/>
      <c r="HEN121" s="908"/>
      <c r="HEO121" s="908"/>
      <c r="HEP121" s="908"/>
      <c r="HEQ121" s="908"/>
      <c r="HER121" s="908"/>
      <c r="HES121" s="908"/>
      <c r="HET121" s="908"/>
      <c r="HEU121" s="908"/>
      <c r="HEV121" s="908"/>
      <c r="HEW121" s="908"/>
      <c r="HEX121" s="908"/>
      <c r="HEY121" s="908"/>
      <c r="HEZ121" s="908"/>
      <c r="HFA121" s="908"/>
      <c r="HFB121" s="908"/>
      <c r="HFC121" s="908"/>
      <c r="HFD121" s="908"/>
      <c r="HFE121" s="908"/>
      <c r="HFF121" s="908"/>
      <c r="HFG121" s="908"/>
      <c r="HFH121" s="908"/>
      <c r="HFI121" s="908"/>
      <c r="HFJ121" s="908"/>
      <c r="HFK121" s="908"/>
      <c r="HFL121" s="908"/>
      <c r="HFM121" s="908"/>
      <c r="HFN121" s="908"/>
      <c r="HFO121" s="908"/>
      <c r="HFP121" s="908"/>
      <c r="HFQ121" s="908"/>
      <c r="HFR121" s="908"/>
      <c r="HFS121" s="908"/>
      <c r="HFT121" s="908"/>
      <c r="HFU121" s="908"/>
      <c r="HFV121" s="908"/>
      <c r="HFW121" s="908"/>
      <c r="HFX121" s="908"/>
      <c r="HFY121" s="908"/>
      <c r="HFZ121" s="908"/>
      <c r="HGA121" s="908"/>
      <c r="HGB121" s="908"/>
      <c r="HGC121" s="908"/>
      <c r="HGD121" s="908"/>
      <c r="HGE121" s="908"/>
      <c r="HGF121" s="908"/>
      <c r="HGG121" s="908"/>
      <c r="HGH121" s="908"/>
      <c r="HGI121" s="908"/>
      <c r="HGJ121" s="908"/>
      <c r="HGK121" s="908"/>
      <c r="HGL121" s="908"/>
      <c r="HGM121" s="908"/>
      <c r="HGN121" s="908"/>
      <c r="HGO121" s="908"/>
      <c r="HGP121" s="908"/>
      <c r="HGQ121" s="908"/>
      <c r="HGR121" s="908"/>
      <c r="HGS121" s="908"/>
      <c r="HGT121" s="908"/>
      <c r="HGU121" s="908"/>
      <c r="HGV121" s="908"/>
      <c r="HGW121" s="908"/>
      <c r="HGX121" s="908"/>
      <c r="HGY121" s="908"/>
      <c r="HGZ121" s="908"/>
      <c r="HHA121" s="908"/>
      <c r="HHB121" s="908"/>
      <c r="HHC121" s="908"/>
      <c r="HHD121" s="908"/>
      <c r="HHE121" s="908"/>
      <c r="HHF121" s="908"/>
      <c r="HHG121" s="908"/>
      <c r="HHH121" s="908"/>
      <c r="HHI121" s="908"/>
      <c r="HHJ121" s="908"/>
      <c r="HHK121" s="908"/>
      <c r="HHL121" s="908"/>
      <c r="HHM121" s="908"/>
      <c r="HHN121" s="908"/>
      <c r="HHO121" s="908"/>
      <c r="HHP121" s="908"/>
      <c r="HHQ121" s="908"/>
      <c r="HHR121" s="908"/>
      <c r="HHS121" s="908"/>
      <c r="HHT121" s="908"/>
      <c r="HHU121" s="908"/>
      <c r="HHV121" s="908"/>
      <c r="HHW121" s="908"/>
      <c r="HHX121" s="908"/>
      <c r="HHY121" s="908"/>
      <c r="HHZ121" s="908"/>
      <c r="HIA121" s="908"/>
      <c r="HIB121" s="908"/>
      <c r="HIC121" s="908"/>
      <c r="HID121" s="908"/>
      <c r="HIE121" s="908"/>
      <c r="HIF121" s="908"/>
      <c r="HIG121" s="908"/>
      <c r="HIH121" s="908"/>
      <c r="HII121" s="908"/>
      <c r="HIJ121" s="908"/>
      <c r="HIK121" s="908"/>
      <c r="HIL121" s="908"/>
      <c r="HIM121" s="908"/>
      <c r="HIN121" s="908"/>
      <c r="HIO121" s="908"/>
      <c r="HIP121" s="908"/>
      <c r="HIQ121" s="908"/>
      <c r="HIR121" s="908"/>
      <c r="HIS121" s="908"/>
      <c r="HIT121" s="908"/>
      <c r="HIU121" s="908"/>
      <c r="HIV121" s="908"/>
      <c r="HIW121" s="908"/>
      <c r="HIX121" s="908"/>
      <c r="HIY121" s="908"/>
      <c r="HIZ121" s="908"/>
      <c r="HJA121" s="908"/>
      <c r="HJB121" s="908"/>
      <c r="HJC121" s="908"/>
      <c r="HJD121" s="908"/>
      <c r="HJE121" s="908"/>
      <c r="HJF121" s="908"/>
      <c r="HJG121" s="908"/>
      <c r="HJH121" s="908"/>
      <c r="HJI121" s="908"/>
      <c r="HJJ121" s="908"/>
      <c r="HJK121" s="908"/>
      <c r="HJL121" s="908"/>
      <c r="HJM121" s="908"/>
      <c r="HJN121" s="908"/>
      <c r="HJO121" s="908"/>
      <c r="HJP121" s="908"/>
      <c r="HJQ121" s="908"/>
      <c r="HJR121" s="908"/>
      <c r="HJS121" s="908"/>
      <c r="HJT121" s="908"/>
      <c r="HJU121" s="908"/>
      <c r="HJV121" s="908"/>
      <c r="HJW121" s="908"/>
      <c r="HJX121" s="908"/>
      <c r="HJY121" s="908"/>
      <c r="HJZ121" s="908"/>
      <c r="HKA121" s="908"/>
      <c r="HKB121" s="908"/>
      <c r="HKC121" s="908"/>
      <c r="HKD121" s="908"/>
      <c r="HKE121" s="908"/>
      <c r="HKF121" s="908"/>
      <c r="HKG121" s="908"/>
      <c r="HKH121" s="908"/>
      <c r="HKI121" s="908"/>
      <c r="HKJ121" s="908"/>
      <c r="HKK121" s="908"/>
      <c r="HKL121" s="908"/>
      <c r="HKM121" s="908"/>
      <c r="HKN121" s="908"/>
      <c r="HKO121" s="908"/>
      <c r="HKP121" s="908"/>
      <c r="HKQ121" s="908"/>
      <c r="HKR121" s="908"/>
      <c r="HKS121" s="908"/>
      <c r="HKT121" s="908"/>
      <c r="HKU121" s="908"/>
      <c r="HKV121" s="908"/>
      <c r="HKW121" s="908"/>
      <c r="HKX121" s="908"/>
      <c r="HKY121" s="908"/>
      <c r="HKZ121" s="908"/>
      <c r="HLA121" s="908"/>
      <c r="HLB121" s="908"/>
      <c r="HLC121" s="908"/>
      <c r="HLD121" s="908"/>
      <c r="HLE121" s="908"/>
      <c r="HLF121" s="908"/>
      <c r="HLG121" s="908"/>
      <c r="HLH121" s="908"/>
      <c r="HLI121" s="908"/>
      <c r="HLJ121" s="908"/>
      <c r="HLK121" s="908"/>
      <c r="HLL121" s="908"/>
      <c r="HLM121" s="908"/>
      <c r="HLN121" s="908"/>
      <c r="HLO121" s="908"/>
      <c r="HLP121" s="908"/>
      <c r="HLQ121" s="908"/>
      <c r="HLR121" s="908"/>
      <c r="HLS121" s="908"/>
      <c r="HLT121" s="908"/>
      <c r="HLU121" s="908"/>
      <c r="HLV121" s="908"/>
      <c r="HLW121" s="908"/>
      <c r="HLX121" s="908"/>
      <c r="HLY121" s="908"/>
      <c r="HLZ121" s="908"/>
      <c r="HMA121" s="908"/>
      <c r="HMB121" s="908"/>
      <c r="HMC121" s="908"/>
      <c r="HMD121" s="908"/>
      <c r="HME121" s="908"/>
      <c r="HMF121" s="908"/>
      <c r="HMG121" s="908"/>
      <c r="HMH121" s="908"/>
      <c r="HMI121" s="908"/>
      <c r="HMJ121" s="908"/>
      <c r="HMK121" s="908"/>
      <c r="HML121" s="908"/>
      <c r="HMM121" s="908"/>
      <c r="HMN121" s="908"/>
      <c r="HMO121" s="908"/>
      <c r="HMP121" s="908"/>
      <c r="HMQ121" s="908"/>
      <c r="HMR121" s="908"/>
      <c r="HMS121" s="908"/>
      <c r="HMT121" s="908"/>
      <c r="HMU121" s="908"/>
      <c r="HMV121" s="908"/>
      <c r="HMW121" s="908"/>
      <c r="HMX121" s="908"/>
      <c r="HMY121" s="908"/>
      <c r="HMZ121" s="908"/>
      <c r="HNA121" s="908"/>
      <c r="HNB121" s="908"/>
      <c r="HNC121" s="908"/>
      <c r="HND121" s="908"/>
      <c r="HNE121" s="908"/>
      <c r="HNF121" s="908"/>
      <c r="HNG121" s="908"/>
      <c r="HNH121" s="908"/>
      <c r="HNI121" s="908"/>
      <c r="HNJ121" s="908"/>
      <c r="HNK121" s="908"/>
      <c r="HNL121" s="908"/>
      <c r="HNM121" s="908"/>
      <c r="HNN121" s="908"/>
      <c r="HNO121" s="908"/>
      <c r="HNP121" s="908"/>
      <c r="HNQ121" s="908"/>
      <c r="HNR121" s="908"/>
      <c r="HNS121" s="908"/>
      <c r="HNT121" s="908"/>
      <c r="HNU121" s="908"/>
      <c r="HNV121" s="908"/>
      <c r="HNW121" s="908"/>
      <c r="HNX121" s="908"/>
      <c r="HNY121" s="908"/>
      <c r="HNZ121" s="908"/>
      <c r="HOA121" s="908"/>
      <c r="HOB121" s="908"/>
      <c r="HOC121" s="908"/>
      <c r="HOD121" s="908"/>
      <c r="HOE121" s="908"/>
      <c r="HOF121" s="908"/>
      <c r="HOG121" s="908"/>
      <c r="HOH121" s="908"/>
      <c r="HOI121" s="908"/>
      <c r="HOJ121" s="908"/>
      <c r="HOK121" s="908"/>
      <c r="HOL121" s="908"/>
      <c r="HOM121" s="908"/>
      <c r="HON121" s="908"/>
      <c r="HOO121" s="908"/>
      <c r="HOP121" s="908"/>
      <c r="HOQ121" s="908"/>
      <c r="HOR121" s="908"/>
      <c r="HOS121" s="908"/>
      <c r="HOT121" s="908"/>
      <c r="HOU121" s="908"/>
      <c r="HOV121" s="908"/>
      <c r="HOW121" s="908"/>
      <c r="HOX121" s="908"/>
      <c r="HOY121" s="908"/>
      <c r="HOZ121" s="908"/>
      <c r="HPA121" s="908"/>
      <c r="HPB121" s="908"/>
      <c r="HPC121" s="908"/>
      <c r="HPD121" s="908"/>
      <c r="HPE121" s="908"/>
      <c r="HPF121" s="908"/>
      <c r="HPG121" s="908"/>
      <c r="HPH121" s="908"/>
      <c r="HPI121" s="908"/>
      <c r="HPJ121" s="908"/>
      <c r="HPK121" s="908"/>
      <c r="HPL121" s="908"/>
      <c r="HPM121" s="908"/>
      <c r="HPN121" s="908"/>
      <c r="HPO121" s="908"/>
      <c r="HPP121" s="908"/>
      <c r="HPQ121" s="908"/>
      <c r="HPR121" s="908"/>
      <c r="HPS121" s="908"/>
      <c r="HPT121" s="908"/>
      <c r="HPU121" s="908"/>
      <c r="HPV121" s="908"/>
      <c r="HPW121" s="908"/>
      <c r="HPX121" s="908"/>
      <c r="HPY121" s="908"/>
      <c r="HPZ121" s="908"/>
      <c r="HQA121" s="908"/>
      <c r="HQB121" s="908"/>
      <c r="HQC121" s="908"/>
      <c r="HQD121" s="908"/>
      <c r="HQE121" s="908"/>
      <c r="HQF121" s="908"/>
      <c r="HQG121" s="908"/>
      <c r="HQH121" s="908"/>
      <c r="HQI121" s="908"/>
      <c r="HQJ121" s="908"/>
      <c r="HQK121" s="908"/>
      <c r="HQL121" s="908"/>
      <c r="HQM121" s="908"/>
      <c r="HQN121" s="908"/>
      <c r="HQO121" s="908"/>
      <c r="HQP121" s="908"/>
      <c r="HQQ121" s="908"/>
      <c r="HQR121" s="908"/>
      <c r="HQS121" s="908"/>
      <c r="HQT121" s="908"/>
      <c r="HQU121" s="908"/>
      <c r="HQV121" s="908"/>
      <c r="HQW121" s="908"/>
      <c r="HQX121" s="908"/>
      <c r="HQY121" s="908"/>
      <c r="HQZ121" s="908"/>
      <c r="HRA121" s="908"/>
      <c r="HRB121" s="908"/>
      <c r="HRC121" s="908"/>
      <c r="HRD121" s="908"/>
      <c r="HRE121" s="908"/>
      <c r="HRF121" s="908"/>
      <c r="HRG121" s="908"/>
      <c r="HRH121" s="908"/>
      <c r="HRI121" s="908"/>
      <c r="HRJ121" s="908"/>
      <c r="HRK121" s="908"/>
      <c r="HRL121" s="908"/>
      <c r="HRM121" s="908"/>
      <c r="HRN121" s="908"/>
      <c r="HRO121" s="908"/>
      <c r="HRP121" s="908"/>
      <c r="HRQ121" s="908"/>
      <c r="HRR121" s="908"/>
      <c r="HRS121" s="908"/>
      <c r="HRT121" s="908"/>
      <c r="HRU121" s="908"/>
      <c r="HRV121" s="908"/>
      <c r="HRW121" s="908"/>
      <c r="HRX121" s="908"/>
      <c r="HRY121" s="908"/>
      <c r="HRZ121" s="908"/>
      <c r="HSA121" s="908"/>
      <c r="HSB121" s="908"/>
      <c r="HSC121" s="908"/>
      <c r="HSD121" s="908"/>
      <c r="HSE121" s="908"/>
      <c r="HSF121" s="908"/>
      <c r="HSG121" s="908"/>
      <c r="HSH121" s="908"/>
      <c r="HSI121" s="908"/>
      <c r="HSJ121" s="908"/>
      <c r="HSK121" s="908"/>
      <c r="HSL121" s="908"/>
      <c r="HSM121" s="908"/>
      <c r="HSN121" s="908"/>
      <c r="HSO121" s="908"/>
      <c r="HSP121" s="908"/>
      <c r="HSQ121" s="908"/>
      <c r="HSR121" s="908"/>
      <c r="HSS121" s="908"/>
      <c r="HST121" s="908"/>
      <c r="HSU121" s="908"/>
      <c r="HSV121" s="908"/>
      <c r="HSW121" s="908"/>
      <c r="HSX121" s="908"/>
      <c r="HSY121" s="908"/>
      <c r="HSZ121" s="908"/>
      <c r="HTA121" s="908"/>
      <c r="HTB121" s="908"/>
      <c r="HTC121" s="908"/>
      <c r="HTD121" s="908"/>
      <c r="HTE121" s="908"/>
      <c r="HTF121" s="908"/>
      <c r="HTG121" s="908"/>
      <c r="HTH121" s="908"/>
      <c r="HTI121" s="908"/>
      <c r="HTJ121" s="908"/>
      <c r="HTK121" s="908"/>
      <c r="HTL121" s="908"/>
      <c r="HTM121" s="908"/>
      <c r="HTN121" s="908"/>
      <c r="HTO121" s="908"/>
      <c r="HTP121" s="908"/>
      <c r="HTQ121" s="908"/>
      <c r="HTR121" s="908"/>
      <c r="HTS121" s="908"/>
      <c r="HTT121" s="908"/>
      <c r="HTU121" s="908"/>
      <c r="HTV121" s="908"/>
      <c r="HTW121" s="908"/>
      <c r="HTX121" s="908"/>
      <c r="HTY121" s="908"/>
      <c r="HTZ121" s="908"/>
      <c r="HUA121" s="908"/>
      <c r="HUB121" s="908"/>
      <c r="HUC121" s="908"/>
      <c r="HUD121" s="908"/>
      <c r="HUE121" s="908"/>
      <c r="HUF121" s="908"/>
      <c r="HUG121" s="908"/>
      <c r="HUH121" s="908"/>
      <c r="HUI121" s="908"/>
      <c r="HUJ121" s="908"/>
      <c r="HUK121" s="908"/>
      <c r="HUL121" s="908"/>
      <c r="HUM121" s="908"/>
      <c r="HUN121" s="908"/>
      <c r="HUO121" s="908"/>
      <c r="HUP121" s="908"/>
      <c r="HUQ121" s="908"/>
      <c r="HUR121" s="908"/>
      <c r="HUS121" s="908"/>
      <c r="HUT121" s="908"/>
      <c r="HUU121" s="908"/>
      <c r="HUV121" s="908"/>
      <c r="HUW121" s="908"/>
      <c r="HUX121" s="908"/>
      <c r="HUY121" s="908"/>
      <c r="HUZ121" s="908"/>
      <c r="HVA121" s="908"/>
      <c r="HVB121" s="908"/>
      <c r="HVC121" s="908"/>
      <c r="HVD121" s="908"/>
      <c r="HVE121" s="908"/>
      <c r="HVF121" s="908"/>
      <c r="HVG121" s="908"/>
      <c r="HVH121" s="908"/>
      <c r="HVI121" s="908"/>
      <c r="HVJ121" s="908"/>
      <c r="HVK121" s="908"/>
      <c r="HVL121" s="908"/>
      <c r="HVM121" s="908"/>
      <c r="HVN121" s="908"/>
      <c r="HVO121" s="908"/>
      <c r="HVP121" s="908"/>
      <c r="HVQ121" s="908"/>
      <c r="HVR121" s="908"/>
      <c r="HVS121" s="908"/>
      <c r="HVT121" s="908"/>
      <c r="HVU121" s="908"/>
      <c r="HVV121" s="908"/>
      <c r="HVW121" s="908"/>
      <c r="HVX121" s="908"/>
      <c r="HVY121" s="908"/>
      <c r="HVZ121" s="908"/>
      <c r="HWA121" s="908"/>
      <c r="HWB121" s="908"/>
      <c r="HWC121" s="908"/>
      <c r="HWD121" s="908"/>
      <c r="HWE121" s="908"/>
      <c r="HWF121" s="908"/>
      <c r="HWG121" s="908"/>
      <c r="HWH121" s="908"/>
      <c r="HWI121" s="908"/>
      <c r="HWJ121" s="908"/>
      <c r="HWK121" s="908"/>
      <c r="HWL121" s="908"/>
      <c r="HWM121" s="908"/>
      <c r="HWN121" s="908"/>
      <c r="HWO121" s="908"/>
      <c r="HWP121" s="908"/>
      <c r="HWQ121" s="908"/>
      <c r="HWR121" s="908"/>
      <c r="HWS121" s="908"/>
      <c r="HWT121" s="908"/>
      <c r="HWU121" s="908"/>
      <c r="HWV121" s="908"/>
      <c r="HWW121" s="908"/>
      <c r="HWX121" s="908"/>
      <c r="HWY121" s="908"/>
      <c r="HWZ121" s="908"/>
      <c r="HXA121" s="908"/>
      <c r="HXB121" s="908"/>
      <c r="HXC121" s="908"/>
      <c r="HXD121" s="908"/>
      <c r="HXE121" s="908"/>
      <c r="HXF121" s="908"/>
      <c r="HXG121" s="908"/>
      <c r="HXH121" s="908"/>
      <c r="HXI121" s="908"/>
      <c r="HXJ121" s="908"/>
      <c r="HXK121" s="908"/>
      <c r="HXL121" s="908"/>
      <c r="HXM121" s="908"/>
      <c r="HXN121" s="908"/>
      <c r="HXO121" s="908"/>
      <c r="HXP121" s="908"/>
      <c r="HXQ121" s="908"/>
      <c r="HXR121" s="908"/>
      <c r="HXS121" s="908"/>
      <c r="HXT121" s="908"/>
      <c r="HXU121" s="908"/>
      <c r="HXV121" s="908"/>
      <c r="HXW121" s="908"/>
      <c r="HXX121" s="908"/>
      <c r="HXY121" s="908"/>
      <c r="HXZ121" s="908"/>
      <c r="HYA121" s="908"/>
      <c r="HYB121" s="908"/>
      <c r="HYC121" s="908"/>
      <c r="HYD121" s="908"/>
      <c r="HYE121" s="908"/>
      <c r="HYF121" s="908"/>
      <c r="HYG121" s="908"/>
      <c r="HYH121" s="908"/>
      <c r="HYI121" s="908"/>
      <c r="HYJ121" s="908"/>
      <c r="HYK121" s="908"/>
      <c r="HYL121" s="908"/>
      <c r="HYM121" s="908"/>
      <c r="HYN121" s="908"/>
      <c r="HYO121" s="908"/>
      <c r="HYP121" s="908"/>
      <c r="HYQ121" s="908"/>
      <c r="HYR121" s="908"/>
      <c r="HYS121" s="908"/>
      <c r="HYT121" s="908"/>
      <c r="HYU121" s="908"/>
      <c r="HYV121" s="908"/>
      <c r="HYW121" s="908"/>
      <c r="HYX121" s="908"/>
      <c r="HYY121" s="908"/>
      <c r="HYZ121" s="908"/>
      <c r="HZA121" s="908"/>
      <c r="HZB121" s="908"/>
      <c r="HZC121" s="908"/>
      <c r="HZD121" s="908"/>
      <c r="HZE121" s="908"/>
      <c r="HZF121" s="908"/>
      <c r="HZG121" s="908"/>
      <c r="HZH121" s="908"/>
      <c r="HZI121" s="908"/>
      <c r="HZJ121" s="908"/>
      <c r="HZK121" s="908"/>
      <c r="HZL121" s="908"/>
      <c r="HZM121" s="908"/>
      <c r="HZN121" s="908"/>
      <c r="HZO121" s="908"/>
      <c r="HZP121" s="908"/>
      <c r="HZQ121" s="908"/>
      <c r="HZR121" s="908"/>
      <c r="HZS121" s="908"/>
      <c r="HZT121" s="908"/>
      <c r="HZU121" s="908"/>
      <c r="HZV121" s="908"/>
      <c r="HZW121" s="908"/>
      <c r="HZX121" s="908"/>
      <c r="HZY121" s="908"/>
      <c r="HZZ121" s="908"/>
      <c r="IAA121" s="908"/>
      <c r="IAB121" s="908"/>
      <c r="IAC121" s="908"/>
      <c r="IAD121" s="908"/>
      <c r="IAE121" s="908"/>
      <c r="IAF121" s="908"/>
      <c r="IAG121" s="908"/>
      <c r="IAH121" s="908"/>
      <c r="IAI121" s="908"/>
      <c r="IAJ121" s="908"/>
      <c r="IAK121" s="908"/>
      <c r="IAL121" s="908"/>
      <c r="IAM121" s="908"/>
      <c r="IAN121" s="908"/>
      <c r="IAO121" s="908"/>
      <c r="IAP121" s="908"/>
      <c r="IAQ121" s="908"/>
      <c r="IAR121" s="908"/>
      <c r="IAS121" s="908"/>
      <c r="IAT121" s="908"/>
      <c r="IAU121" s="908"/>
      <c r="IAV121" s="908"/>
      <c r="IAW121" s="908"/>
      <c r="IAX121" s="908"/>
      <c r="IAY121" s="908"/>
      <c r="IAZ121" s="908"/>
      <c r="IBA121" s="908"/>
      <c r="IBB121" s="908"/>
      <c r="IBC121" s="908"/>
      <c r="IBD121" s="908"/>
      <c r="IBE121" s="908"/>
      <c r="IBF121" s="908"/>
      <c r="IBG121" s="908"/>
      <c r="IBH121" s="908"/>
      <c r="IBI121" s="908"/>
      <c r="IBJ121" s="908"/>
      <c r="IBK121" s="908"/>
      <c r="IBL121" s="908"/>
      <c r="IBM121" s="908"/>
      <c r="IBN121" s="908"/>
      <c r="IBO121" s="908"/>
      <c r="IBP121" s="908"/>
      <c r="IBQ121" s="908"/>
      <c r="IBR121" s="908"/>
      <c r="IBS121" s="908"/>
      <c r="IBT121" s="908"/>
      <c r="IBU121" s="908"/>
      <c r="IBV121" s="908"/>
      <c r="IBW121" s="908"/>
      <c r="IBX121" s="908"/>
      <c r="IBY121" s="908"/>
      <c r="IBZ121" s="908"/>
      <c r="ICA121" s="908"/>
      <c r="ICB121" s="908"/>
      <c r="ICC121" s="908"/>
      <c r="ICD121" s="908"/>
      <c r="ICE121" s="908"/>
      <c r="ICF121" s="908"/>
      <c r="ICG121" s="908"/>
      <c r="ICH121" s="908"/>
      <c r="ICI121" s="908"/>
      <c r="ICJ121" s="908"/>
      <c r="ICK121" s="908"/>
      <c r="ICL121" s="908"/>
      <c r="ICM121" s="908"/>
      <c r="ICN121" s="908"/>
      <c r="ICO121" s="908"/>
      <c r="ICP121" s="908"/>
      <c r="ICQ121" s="908"/>
      <c r="ICR121" s="908"/>
      <c r="ICS121" s="908"/>
      <c r="ICT121" s="908"/>
      <c r="ICU121" s="908"/>
      <c r="ICV121" s="908"/>
      <c r="ICW121" s="908"/>
      <c r="ICX121" s="908"/>
      <c r="ICY121" s="908"/>
      <c r="ICZ121" s="908"/>
      <c r="IDA121" s="908"/>
      <c r="IDB121" s="908"/>
      <c r="IDC121" s="908"/>
      <c r="IDD121" s="908"/>
      <c r="IDE121" s="908"/>
      <c r="IDF121" s="908"/>
      <c r="IDG121" s="908"/>
      <c r="IDH121" s="908"/>
      <c r="IDI121" s="908"/>
      <c r="IDJ121" s="908"/>
      <c r="IDK121" s="908"/>
      <c r="IDL121" s="908"/>
      <c r="IDM121" s="908"/>
      <c r="IDN121" s="908"/>
      <c r="IDO121" s="908"/>
      <c r="IDP121" s="908"/>
      <c r="IDQ121" s="908"/>
      <c r="IDR121" s="908"/>
      <c r="IDS121" s="908"/>
      <c r="IDT121" s="908"/>
      <c r="IDU121" s="908"/>
      <c r="IDV121" s="908"/>
      <c r="IDW121" s="908"/>
      <c r="IDX121" s="908"/>
      <c r="IDY121" s="908"/>
      <c r="IDZ121" s="908"/>
      <c r="IEA121" s="908"/>
      <c r="IEB121" s="908"/>
      <c r="IEC121" s="908"/>
      <c r="IED121" s="908"/>
      <c r="IEE121" s="908"/>
      <c r="IEF121" s="908"/>
      <c r="IEG121" s="908"/>
      <c r="IEH121" s="908"/>
      <c r="IEI121" s="908"/>
      <c r="IEJ121" s="908"/>
      <c r="IEK121" s="908"/>
      <c r="IEL121" s="908"/>
      <c r="IEM121" s="908"/>
      <c r="IEN121" s="908"/>
      <c r="IEO121" s="908"/>
      <c r="IEP121" s="908"/>
      <c r="IEQ121" s="908"/>
      <c r="IER121" s="908"/>
      <c r="IES121" s="908"/>
      <c r="IET121" s="908"/>
      <c r="IEU121" s="908"/>
      <c r="IEV121" s="908"/>
      <c r="IEW121" s="908"/>
      <c r="IEX121" s="908"/>
      <c r="IEY121" s="908"/>
      <c r="IEZ121" s="908"/>
      <c r="IFA121" s="908"/>
      <c r="IFB121" s="908"/>
      <c r="IFC121" s="908"/>
      <c r="IFD121" s="908"/>
      <c r="IFE121" s="908"/>
      <c r="IFF121" s="908"/>
      <c r="IFG121" s="908"/>
      <c r="IFH121" s="908"/>
      <c r="IFI121" s="908"/>
      <c r="IFJ121" s="908"/>
      <c r="IFK121" s="908"/>
      <c r="IFL121" s="908"/>
      <c r="IFM121" s="908"/>
      <c r="IFN121" s="908"/>
      <c r="IFO121" s="908"/>
      <c r="IFP121" s="908"/>
      <c r="IFQ121" s="908"/>
      <c r="IFR121" s="908"/>
      <c r="IFS121" s="908"/>
      <c r="IFT121" s="908"/>
      <c r="IFU121" s="908"/>
      <c r="IFV121" s="908"/>
      <c r="IFW121" s="908"/>
      <c r="IFX121" s="908"/>
      <c r="IFY121" s="908"/>
      <c r="IFZ121" s="908"/>
      <c r="IGA121" s="908"/>
      <c r="IGB121" s="908"/>
      <c r="IGC121" s="908"/>
      <c r="IGD121" s="908"/>
      <c r="IGE121" s="908"/>
      <c r="IGF121" s="908"/>
      <c r="IGG121" s="908"/>
      <c r="IGH121" s="908"/>
      <c r="IGI121" s="908"/>
      <c r="IGJ121" s="908"/>
      <c r="IGK121" s="908"/>
      <c r="IGL121" s="908"/>
      <c r="IGM121" s="908"/>
      <c r="IGN121" s="908"/>
      <c r="IGO121" s="908"/>
      <c r="IGP121" s="908"/>
      <c r="IGQ121" s="908"/>
      <c r="IGR121" s="908"/>
      <c r="IGS121" s="908"/>
      <c r="IGT121" s="908"/>
      <c r="IGU121" s="908"/>
      <c r="IGV121" s="908"/>
      <c r="IGW121" s="908"/>
      <c r="IGX121" s="908"/>
      <c r="IGY121" s="908"/>
      <c r="IGZ121" s="908"/>
      <c r="IHA121" s="908"/>
      <c r="IHB121" s="908"/>
      <c r="IHC121" s="908"/>
      <c r="IHD121" s="908"/>
      <c r="IHE121" s="908"/>
      <c r="IHF121" s="908"/>
      <c r="IHG121" s="908"/>
      <c r="IHH121" s="908"/>
      <c r="IHI121" s="908"/>
      <c r="IHJ121" s="908"/>
      <c r="IHK121" s="908"/>
      <c r="IHL121" s="908"/>
      <c r="IHM121" s="908"/>
      <c r="IHN121" s="908"/>
      <c r="IHO121" s="908"/>
      <c r="IHP121" s="908"/>
      <c r="IHQ121" s="908"/>
      <c r="IHR121" s="908"/>
      <c r="IHS121" s="908"/>
      <c r="IHT121" s="908"/>
      <c r="IHU121" s="908"/>
      <c r="IHV121" s="908"/>
      <c r="IHW121" s="908"/>
      <c r="IHX121" s="908"/>
      <c r="IHY121" s="908"/>
      <c r="IHZ121" s="908"/>
      <c r="IIA121" s="908"/>
      <c r="IIB121" s="908"/>
      <c r="IIC121" s="908"/>
      <c r="IID121" s="908"/>
      <c r="IIE121" s="908"/>
      <c r="IIF121" s="908"/>
      <c r="IIG121" s="908"/>
      <c r="IIH121" s="908"/>
      <c r="III121" s="908"/>
      <c r="IIJ121" s="908"/>
      <c r="IIK121" s="908"/>
      <c r="IIL121" s="908"/>
      <c r="IIM121" s="908"/>
      <c r="IIN121" s="908"/>
      <c r="IIO121" s="908"/>
      <c r="IIP121" s="908"/>
      <c r="IIQ121" s="908"/>
      <c r="IIR121" s="908"/>
      <c r="IIS121" s="908"/>
      <c r="IIT121" s="908"/>
      <c r="IIU121" s="908"/>
      <c r="IIV121" s="908"/>
      <c r="IIW121" s="908"/>
      <c r="IIX121" s="908"/>
      <c r="IIY121" s="908"/>
      <c r="IIZ121" s="908"/>
      <c r="IJA121" s="908"/>
      <c r="IJB121" s="908"/>
      <c r="IJC121" s="908"/>
      <c r="IJD121" s="908"/>
      <c r="IJE121" s="908"/>
      <c r="IJF121" s="908"/>
      <c r="IJG121" s="908"/>
      <c r="IJH121" s="908"/>
      <c r="IJI121" s="908"/>
      <c r="IJJ121" s="908"/>
      <c r="IJK121" s="908"/>
      <c r="IJL121" s="908"/>
      <c r="IJM121" s="908"/>
      <c r="IJN121" s="908"/>
      <c r="IJO121" s="908"/>
      <c r="IJP121" s="908"/>
      <c r="IJQ121" s="908"/>
      <c r="IJR121" s="908"/>
      <c r="IJS121" s="908"/>
      <c r="IJT121" s="908"/>
      <c r="IJU121" s="908"/>
      <c r="IJV121" s="908"/>
      <c r="IJW121" s="908"/>
      <c r="IJX121" s="908"/>
      <c r="IJY121" s="908"/>
      <c r="IJZ121" s="908"/>
      <c r="IKA121" s="908"/>
      <c r="IKB121" s="908"/>
      <c r="IKC121" s="908"/>
      <c r="IKD121" s="908"/>
      <c r="IKE121" s="908"/>
      <c r="IKF121" s="908"/>
      <c r="IKG121" s="908"/>
      <c r="IKH121" s="908"/>
      <c r="IKI121" s="908"/>
      <c r="IKJ121" s="908"/>
      <c r="IKK121" s="908"/>
      <c r="IKL121" s="908"/>
      <c r="IKM121" s="908"/>
      <c r="IKN121" s="908"/>
      <c r="IKO121" s="908"/>
      <c r="IKP121" s="908"/>
      <c r="IKQ121" s="908"/>
      <c r="IKR121" s="908"/>
      <c r="IKS121" s="908"/>
      <c r="IKT121" s="908"/>
      <c r="IKU121" s="908"/>
      <c r="IKV121" s="908"/>
      <c r="IKW121" s="908"/>
      <c r="IKX121" s="908"/>
      <c r="IKY121" s="908"/>
      <c r="IKZ121" s="908"/>
      <c r="ILA121" s="908"/>
      <c r="ILB121" s="908"/>
      <c r="ILC121" s="908"/>
      <c r="ILD121" s="908"/>
      <c r="ILE121" s="908"/>
      <c r="ILF121" s="908"/>
      <c r="ILG121" s="908"/>
      <c r="ILH121" s="908"/>
      <c r="ILI121" s="908"/>
      <c r="ILJ121" s="908"/>
      <c r="ILK121" s="908"/>
      <c r="ILL121" s="908"/>
      <c r="ILM121" s="908"/>
      <c r="ILN121" s="908"/>
      <c r="ILO121" s="908"/>
      <c r="ILP121" s="908"/>
      <c r="ILQ121" s="908"/>
      <c r="ILR121" s="908"/>
      <c r="ILS121" s="908"/>
      <c r="ILT121" s="908"/>
      <c r="ILU121" s="908"/>
      <c r="ILV121" s="908"/>
      <c r="ILW121" s="908"/>
      <c r="ILX121" s="908"/>
      <c r="ILY121" s="908"/>
      <c r="ILZ121" s="908"/>
      <c r="IMA121" s="908"/>
      <c r="IMB121" s="908"/>
      <c r="IMC121" s="908"/>
      <c r="IMD121" s="908"/>
      <c r="IME121" s="908"/>
      <c r="IMF121" s="908"/>
      <c r="IMG121" s="908"/>
      <c r="IMH121" s="908"/>
      <c r="IMI121" s="908"/>
      <c r="IMJ121" s="908"/>
      <c r="IMK121" s="908"/>
      <c r="IML121" s="908"/>
      <c r="IMM121" s="908"/>
      <c r="IMN121" s="908"/>
      <c r="IMO121" s="908"/>
      <c r="IMP121" s="908"/>
      <c r="IMQ121" s="908"/>
      <c r="IMR121" s="908"/>
      <c r="IMS121" s="908"/>
      <c r="IMT121" s="908"/>
      <c r="IMU121" s="908"/>
      <c r="IMV121" s="908"/>
      <c r="IMW121" s="908"/>
      <c r="IMX121" s="908"/>
      <c r="IMY121" s="908"/>
      <c r="IMZ121" s="908"/>
      <c r="INA121" s="908"/>
      <c r="INB121" s="908"/>
      <c r="INC121" s="908"/>
      <c r="IND121" s="908"/>
      <c r="INE121" s="908"/>
      <c r="INF121" s="908"/>
      <c r="ING121" s="908"/>
      <c r="INH121" s="908"/>
      <c r="INI121" s="908"/>
      <c r="INJ121" s="908"/>
      <c r="INK121" s="908"/>
      <c r="INL121" s="908"/>
      <c r="INM121" s="908"/>
      <c r="INN121" s="908"/>
      <c r="INO121" s="908"/>
      <c r="INP121" s="908"/>
      <c r="INQ121" s="908"/>
      <c r="INR121" s="908"/>
      <c r="INS121" s="908"/>
      <c r="INT121" s="908"/>
      <c r="INU121" s="908"/>
      <c r="INV121" s="908"/>
      <c r="INW121" s="908"/>
      <c r="INX121" s="908"/>
      <c r="INY121" s="908"/>
      <c r="INZ121" s="908"/>
      <c r="IOA121" s="908"/>
      <c r="IOB121" s="908"/>
      <c r="IOC121" s="908"/>
      <c r="IOD121" s="908"/>
      <c r="IOE121" s="908"/>
      <c r="IOF121" s="908"/>
      <c r="IOG121" s="908"/>
      <c r="IOH121" s="908"/>
      <c r="IOI121" s="908"/>
      <c r="IOJ121" s="908"/>
      <c r="IOK121" s="908"/>
      <c r="IOL121" s="908"/>
      <c r="IOM121" s="908"/>
      <c r="ION121" s="908"/>
      <c r="IOO121" s="908"/>
      <c r="IOP121" s="908"/>
      <c r="IOQ121" s="908"/>
      <c r="IOR121" s="908"/>
      <c r="IOS121" s="908"/>
      <c r="IOT121" s="908"/>
      <c r="IOU121" s="908"/>
      <c r="IOV121" s="908"/>
      <c r="IOW121" s="908"/>
      <c r="IOX121" s="908"/>
      <c r="IOY121" s="908"/>
      <c r="IOZ121" s="908"/>
      <c r="IPA121" s="908"/>
      <c r="IPB121" s="908"/>
      <c r="IPC121" s="908"/>
      <c r="IPD121" s="908"/>
      <c r="IPE121" s="908"/>
      <c r="IPF121" s="908"/>
      <c r="IPG121" s="908"/>
      <c r="IPH121" s="908"/>
      <c r="IPI121" s="908"/>
      <c r="IPJ121" s="908"/>
      <c r="IPK121" s="908"/>
      <c r="IPL121" s="908"/>
      <c r="IPM121" s="908"/>
      <c r="IPN121" s="908"/>
      <c r="IPO121" s="908"/>
      <c r="IPP121" s="908"/>
      <c r="IPQ121" s="908"/>
      <c r="IPR121" s="908"/>
      <c r="IPS121" s="908"/>
      <c r="IPT121" s="908"/>
      <c r="IPU121" s="908"/>
      <c r="IPV121" s="908"/>
      <c r="IPW121" s="908"/>
      <c r="IPX121" s="908"/>
      <c r="IPY121" s="908"/>
      <c r="IPZ121" s="908"/>
      <c r="IQA121" s="908"/>
      <c r="IQB121" s="908"/>
      <c r="IQC121" s="908"/>
      <c r="IQD121" s="908"/>
      <c r="IQE121" s="908"/>
      <c r="IQF121" s="908"/>
      <c r="IQG121" s="908"/>
      <c r="IQH121" s="908"/>
      <c r="IQI121" s="908"/>
      <c r="IQJ121" s="908"/>
      <c r="IQK121" s="908"/>
      <c r="IQL121" s="908"/>
      <c r="IQM121" s="908"/>
      <c r="IQN121" s="908"/>
      <c r="IQO121" s="908"/>
      <c r="IQP121" s="908"/>
      <c r="IQQ121" s="908"/>
      <c r="IQR121" s="908"/>
      <c r="IQS121" s="908"/>
      <c r="IQT121" s="908"/>
      <c r="IQU121" s="908"/>
      <c r="IQV121" s="908"/>
      <c r="IQW121" s="908"/>
      <c r="IQX121" s="908"/>
      <c r="IQY121" s="908"/>
      <c r="IQZ121" s="908"/>
      <c r="IRA121" s="908"/>
      <c r="IRB121" s="908"/>
      <c r="IRC121" s="908"/>
      <c r="IRD121" s="908"/>
      <c r="IRE121" s="908"/>
      <c r="IRF121" s="908"/>
      <c r="IRG121" s="908"/>
      <c r="IRH121" s="908"/>
      <c r="IRI121" s="908"/>
      <c r="IRJ121" s="908"/>
      <c r="IRK121" s="908"/>
      <c r="IRL121" s="908"/>
      <c r="IRM121" s="908"/>
      <c r="IRN121" s="908"/>
      <c r="IRO121" s="908"/>
      <c r="IRP121" s="908"/>
      <c r="IRQ121" s="908"/>
      <c r="IRR121" s="908"/>
      <c r="IRS121" s="908"/>
      <c r="IRT121" s="908"/>
      <c r="IRU121" s="908"/>
      <c r="IRV121" s="908"/>
      <c r="IRW121" s="908"/>
      <c r="IRX121" s="908"/>
      <c r="IRY121" s="908"/>
      <c r="IRZ121" s="908"/>
      <c r="ISA121" s="908"/>
      <c r="ISB121" s="908"/>
      <c r="ISC121" s="908"/>
      <c r="ISD121" s="908"/>
      <c r="ISE121" s="908"/>
      <c r="ISF121" s="908"/>
      <c r="ISG121" s="908"/>
      <c r="ISH121" s="908"/>
      <c r="ISI121" s="908"/>
      <c r="ISJ121" s="908"/>
      <c r="ISK121" s="908"/>
      <c r="ISL121" s="908"/>
      <c r="ISM121" s="908"/>
      <c r="ISN121" s="908"/>
      <c r="ISO121" s="908"/>
      <c r="ISP121" s="908"/>
      <c r="ISQ121" s="908"/>
      <c r="ISR121" s="908"/>
      <c r="ISS121" s="908"/>
      <c r="IST121" s="908"/>
      <c r="ISU121" s="908"/>
      <c r="ISV121" s="908"/>
      <c r="ISW121" s="908"/>
      <c r="ISX121" s="908"/>
      <c r="ISY121" s="908"/>
      <c r="ISZ121" s="908"/>
      <c r="ITA121" s="908"/>
      <c r="ITB121" s="908"/>
      <c r="ITC121" s="908"/>
      <c r="ITD121" s="908"/>
      <c r="ITE121" s="908"/>
      <c r="ITF121" s="908"/>
      <c r="ITG121" s="908"/>
      <c r="ITH121" s="908"/>
      <c r="ITI121" s="908"/>
      <c r="ITJ121" s="908"/>
      <c r="ITK121" s="908"/>
      <c r="ITL121" s="908"/>
      <c r="ITM121" s="908"/>
      <c r="ITN121" s="908"/>
      <c r="ITO121" s="908"/>
      <c r="ITP121" s="908"/>
      <c r="ITQ121" s="908"/>
      <c r="ITR121" s="908"/>
      <c r="ITS121" s="908"/>
      <c r="ITT121" s="908"/>
      <c r="ITU121" s="908"/>
      <c r="ITV121" s="908"/>
      <c r="ITW121" s="908"/>
      <c r="ITX121" s="908"/>
      <c r="ITY121" s="908"/>
      <c r="ITZ121" s="908"/>
      <c r="IUA121" s="908"/>
      <c r="IUB121" s="908"/>
      <c r="IUC121" s="908"/>
      <c r="IUD121" s="908"/>
      <c r="IUE121" s="908"/>
      <c r="IUF121" s="908"/>
      <c r="IUG121" s="908"/>
      <c r="IUH121" s="908"/>
      <c r="IUI121" s="908"/>
      <c r="IUJ121" s="908"/>
      <c r="IUK121" s="908"/>
      <c r="IUL121" s="908"/>
      <c r="IUM121" s="908"/>
      <c r="IUN121" s="908"/>
      <c r="IUO121" s="908"/>
      <c r="IUP121" s="908"/>
      <c r="IUQ121" s="908"/>
      <c r="IUR121" s="908"/>
      <c r="IUS121" s="908"/>
      <c r="IUT121" s="908"/>
      <c r="IUU121" s="908"/>
      <c r="IUV121" s="908"/>
      <c r="IUW121" s="908"/>
      <c r="IUX121" s="908"/>
      <c r="IUY121" s="908"/>
      <c r="IUZ121" s="908"/>
      <c r="IVA121" s="908"/>
      <c r="IVB121" s="908"/>
      <c r="IVC121" s="908"/>
      <c r="IVD121" s="908"/>
      <c r="IVE121" s="908"/>
      <c r="IVF121" s="908"/>
      <c r="IVG121" s="908"/>
      <c r="IVH121" s="908"/>
      <c r="IVI121" s="908"/>
      <c r="IVJ121" s="908"/>
      <c r="IVK121" s="908"/>
      <c r="IVL121" s="908"/>
      <c r="IVM121" s="908"/>
      <c r="IVN121" s="908"/>
      <c r="IVO121" s="908"/>
      <c r="IVP121" s="908"/>
      <c r="IVQ121" s="908"/>
      <c r="IVR121" s="908"/>
      <c r="IVS121" s="908"/>
      <c r="IVT121" s="908"/>
      <c r="IVU121" s="908"/>
      <c r="IVV121" s="908"/>
      <c r="IVW121" s="908"/>
      <c r="IVX121" s="908"/>
      <c r="IVY121" s="908"/>
      <c r="IVZ121" s="908"/>
      <c r="IWA121" s="908"/>
      <c r="IWB121" s="908"/>
      <c r="IWC121" s="908"/>
      <c r="IWD121" s="908"/>
      <c r="IWE121" s="908"/>
      <c r="IWF121" s="908"/>
      <c r="IWG121" s="908"/>
      <c r="IWH121" s="908"/>
      <c r="IWI121" s="908"/>
      <c r="IWJ121" s="908"/>
      <c r="IWK121" s="908"/>
      <c r="IWL121" s="908"/>
      <c r="IWM121" s="908"/>
      <c r="IWN121" s="908"/>
      <c r="IWO121" s="908"/>
      <c r="IWP121" s="908"/>
      <c r="IWQ121" s="908"/>
      <c r="IWR121" s="908"/>
      <c r="IWS121" s="908"/>
      <c r="IWT121" s="908"/>
      <c r="IWU121" s="908"/>
      <c r="IWV121" s="908"/>
      <c r="IWW121" s="908"/>
      <c r="IWX121" s="908"/>
      <c r="IWY121" s="908"/>
      <c r="IWZ121" s="908"/>
      <c r="IXA121" s="908"/>
      <c r="IXB121" s="908"/>
      <c r="IXC121" s="908"/>
      <c r="IXD121" s="908"/>
      <c r="IXE121" s="908"/>
      <c r="IXF121" s="908"/>
      <c r="IXG121" s="908"/>
      <c r="IXH121" s="908"/>
      <c r="IXI121" s="908"/>
      <c r="IXJ121" s="908"/>
      <c r="IXK121" s="908"/>
      <c r="IXL121" s="908"/>
      <c r="IXM121" s="908"/>
      <c r="IXN121" s="908"/>
      <c r="IXO121" s="908"/>
      <c r="IXP121" s="908"/>
      <c r="IXQ121" s="908"/>
      <c r="IXR121" s="908"/>
      <c r="IXS121" s="908"/>
      <c r="IXT121" s="908"/>
      <c r="IXU121" s="908"/>
      <c r="IXV121" s="908"/>
      <c r="IXW121" s="908"/>
      <c r="IXX121" s="908"/>
      <c r="IXY121" s="908"/>
      <c r="IXZ121" s="908"/>
      <c r="IYA121" s="908"/>
      <c r="IYB121" s="908"/>
      <c r="IYC121" s="908"/>
      <c r="IYD121" s="908"/>
      <c r="IYE121" s="908"/>
      <c r="IYF121" s="908"/>
      <c r="IYG121" s="908"/>
      <c r="IYH121" s="908"/>
      <c r="IYI121" s="908"/>
      <c r="IYJ121" s="908"/>
      <c r="IYK121" s="908"/>
      <c r="IYL121" s="908"/>
      <c r="IYM121" s="908"/>
      <c r="IYN121" s="908"/>
      <c r="IYO121" s="908"/>
      <c r="IYP121" s="908"/>
      <c r="IYQ121" s="908"/>
      <c r="IYR121" s="908"/>
      <c r="IYS121" s="908"/>
      <c r="IYT121" s="908"/>
      <c r="IYU121" s="908"/>
      <c r="IYV121" s="908"/>
      <c r="IYW121" s="908"/>
      <c r="IYX121" s="908"/>
      <c r="IYY121" s="908"/>
      <c r="IYZ121" s="908"/>
      <c r="IZA121" s="908"/>
      <c r="IZB121" s="908"/>
      <c r="IZC121" s="908"/>
      <c r="IZD121" s="908"/>
      <c r="IZE121" s="908"/>
      <c r="IZF121" s="908"/>
      <c r="IZG121" s="908"/>
      <c r="IZH121" s="908"/>
      <c r="IZI121" s="908"/>
      <c r="IZJ121" s="908"/>
      <c r="IZK121" s="908"/>
      <c r="IZL121" s="908"/>
      <c r="IZM121" s="908"/>
      <c r="IZN121" s="908"/>
      <c r="IZO121" s="908"/>
      <c r="IZP121" s="908"/>
      <c r="IZQ121" s="908"/>
      <c r="IZR121" s="908"/>
      <c r="IZS121" s="908"/>
      <c r="IZT121" s="908"/>
      <c r="IZU121" s="908"/>
      <c r="IZV121" s="908"/>
      <c r="IZW121" s="908"/>
      <c r="IZX121" s="908"/>
      <c r="IZY121" s="908"/>
      <c r="IZZ121" s="908"/>
      <c r="JAA121" s="908"/>
      <c r="JAB121" s="908"/>
      <c r="JAC121" s="908"/>
      <c r="JAD121" s="908"/>
      <c r="JAE121" s="908"/>
      <c r="JAF121" s="908"/>
      <c r="JAG121" s="908"/>
      <c r="JAH121" s="908"/>
      <c r="JAI121" s="908"/>
      <c r="JAJ121" s="908"/>
      <c r="JAK121" s="908"/>
      <c r="JAL121" s="908"/>
      <c r="JAM121" s="908"/>
      <c r="JAN121" s="908"/>
      <c r="JAO121" s="908"/>
      <c r="JAP121" s="908"/>
      <c r="JAQ121" s="908"/>
      <c r="JAR121" s="908"/>
      <c r="JAS121" s="908"/>
      <c r="JAT121" s="908"/>
      <c r="JAU121" s="908"/>
      <c r="JAV121" s="908"/>
      <c r="JAW121" s="908"/>
      <c r="JAX121" s="908"/>
      <c r="JAY121" s="908"/>
      <c r="JAZ121" s="908"/>
      <c r="JBA121" s="908"/>
      <c r="JBB121" s="908"/>
      <c r="JBC121" s="908"/>
      <c r="JBD121" s="908"/>
      <c r="JBE121" s="908"/>
      <c r="JBF121" s="908"/>
      <c r="JBG121" s="908"/>
      <c r="JBH121" s="908"/>
      <c r="JBI121" s="908"/>
      <c r="JBJ121" s="908"/>
      <c r="JBK121" s="908"/>
      <c r="JBL121" s="908"/>
      <c r="JBM121" s="908"/>
      <c r="JBN121" s="908"/>
      <c r="JBO121" s="908"/>
      <c r="JBP121" s="908"/>
      <c r="JBQ121" s="908"/>
      <c r="JBR121" s="908"/>
      <c r="JBS121" s="908"/>
      <c r="JBT121" s="908"/>
      <c r="JBU121" s="908"/>
      <c r="JBV121" s="908"/>
      <c r="JBW121" s="908"/>
      <c r="JBX121" s="908"/>
      <c r="JBY121" s="908"/>
      <c r="JBZ121" s="908"/>
      <c r="JCA121" s="908"/>
      <c r="JCB121" s="908"/>
      <c r="JCC121" s="908"/>
      <c r="JCD121" s="908"/>
      <c r="JCE121" s="908"/>
      <c r="JCF121" s="908"/>
      <c r="JCG121" s="908"/>
      <c r="JCH121" s="908"/>
      <c r="JCI121" s="908"/>
      <c r="JCJ121" s="908"/>
      <c r="JCK121" s="908"/>
      <c r="JCL121" s="908"/>
      <c r="JCM121" s="908"/>
      <c r="JCN121" s="908"/>
      <c r="JCO121" s="908"/>
      <c r="JCP121" s="908"/>
      <c r="JCQ121" s="908"/>
      <c r="JCR121" s="908"/>
      <c r="JCS121" s="908"/>
      <c r="JCT121" s="908"/>
      <c r="JCU121" s="908"/>
      <c r="JCV121" s="908"/>
      <c r="JCW121" s="908"/>
      <c r="JCX121" s="908"/>
      <c r="JCY121" s="908"/>
      <c r="JCZ121" s="908"/>
      <c r="JDA121" s="908"/>
      <c r="JDB121" s="908"/>
      <c r="JDC121" s="908"/>
      <c r="JDD121" s="908"/>
      <c r="JDE121" s="908"/>
      <c r="JDF121" s="908"/>
      <c r="JDG121" s="908"/>
      <c r="JDH121" s="908"/>
      <c r="JDI121" s="908"/>
      <c r="JDJ121" s="908"/>
      <c r="JDK121" s="908"/>
      <c r="JDL121" s="908"/>
      <c r="JDM121" s="908"/>
      <c r="JDN121" s="908"/>
      <c r="JDO121" s="908"/>
      <c r="JDP121" s="908"/>
      <c r="JDQ121" s="908"/>
      <c r="JDR121" s="908"/>
      <c r="JDS121" s="908"/>
      <c r="JDT121" s="908"/>
      <c r="JDU121" s="908"/>
      <c r="JDV121" s="908"/>
      <c r="JDW121" s="908"/>
      <c r="JDX121" s="908"/>
      <c r="JDY121" s="908"/>
      <c r="JDZ121" s="908"/>
      <c r="JEA121" s="908"/>
      <c r="JEB121" s="908"/>
      <c r="JEC121" s="908"/>
      <c r="JED121" s="908"/>
      <c r="JEE121" s="908"/>
      <c r="JEF121" s="908"/>
      <c r="JEG121" s="908"/>
      <c r="JEH121" s="908"/>
      <c r="JEI121" s="908"/>
      <c r="JEJ121" s="908"/>
      <c r="JEK121" s="908"/>
      <c r="JEL121" s="908"/>
      <c r="JEM121" s="908"/>
      <c r="JEN121" s="908"/>
      <c r="JEO121" s="908"/>
      <c r="JEP121" s="908"/>
      <c r="JEQ121" s="908"/>
      <c r="JER121" s="908"/>
      <c r="JES121" s="908"/>
      <c r="JET121" s="908"/>
      <c r="JEU121" s="908"/>
      <c r="JEV121" s="908"/>
      <c r="JEW121" s="908"/>
      <c r="JEX121" s="908"/>
      <c r="JEY121" s="908"/>
      <c r="JEZ121" s="908"/>
      <c r="JFA121" s="908"/>
      <c r="JFB121" s="908"/>
      <c r="JFC121" s="908"/>
      <c r="JFD121" s="908"/>
      <c r="JFE121" s="908"/>
      <c r="JFF121" s="908"/>
      <c r="JFG121" s="908"/>
      <c r="JFH121" s="908"/>
      <c r="JFI121" s="908"/>
      <c r="JFJ121" s="908"/>
      <c r="JFK121" s="908"/>
      <c r="JFL121" s="908"/>
      <c r="JFM121" s="908"/>
      <c r="JFN121" s="908"/>
      <c r="JFO121" s="908"/>
      <c r="JFP121" s="908"/>
      <c r="JFQ121" s="908"/>
      <c r="JFR121" s="908"/>
      <c r="JFS121" s="908"/>
      <c r="JFT121" s="908"/>
      <c r="JFU121" s="908"/>
      <c r="JFV121" s="908"/>
      <c r="JFW121" s="908"/>
      <c r="JFX121" s="908"/>
      <c r="JFY121" s="908"/>
      <c r="JFZ121" s="908"/>
      <c r="JGA121" s="908"/>
      <c r="JGB121" s="908"/>
      <c r="JGC121" s="908"/>
      <c r="JGD121" s="908"/>
      <c r="JGE121" s="908"/>
      <c r="JGF121" s="908"/>
      <c r="JGG121" s="908"/>
      <c r="JGH121" s="908"/>
      <c r="JGI121" s="908"/>
      <c r="JGJ121" s="908"/>
      <c r="JGK121" s="908"/>
      <c r="JGL121" s="908"/>
      <c r="JGM121" s="908"/>
      <c r="JGN121" s="908"/>
      <c r="JGO121" s="908"/>
      <c r="JGP121" s="908"/>
      <c r="JGQ121" s="908"/>
      <c r="JGR121" s="908"/>
      <c r="JGS121" s="908"/>
      <c r="JGT121" s="908"/>
      <c r="JGU121" s="908"/>
      <c r="JGV121" s="908"/>
      <c r="JGW121" s="908"/>
      <c r="JGX121" s="908"/>
      <c r="JGY121" s="908"/>
      <c r="JGZ121" s="908"/>
      <c r="JHA121" s="908"/>
      <c r="JHB121" s="908"/>
      <c r="JHC121" s="908"/>
      <c r="JHD121" s="908"/>
      <c r="JHE121" s="908"/>
      <c r="JHF121" s="908"/>
      <c r="JHG121" s="908"/>
      <c r="JHH121" s="908"/>
      <c r="JHI121" s="908"/>
      <c r="JHJ121" s="908"/>
      <c r="JHK121" s="908"/>
      <c r="JHL121" s="908"/>
      <c r="JHM121" s="908"/>
      <c r="JHN121" s="908"/>
      <c r="JHO121" s="908"/>
      <c r="JHP121" s="908"/>
      <c r="JHQ121" s="908"/>
      <c r="JHR121" s="908"/>
      <c r="JHS121" s="908"/>
      <c r="JHT121" s="908"/>
      <c r="JHU121" s="908"/>
      <c r="JHV121" s="908"/>
      <c r="JHW121" s="908"/>
      <c r="JHX121" s="908"/>
      <c r="JHY121" s="908"/>
      <c r="JHZ121" s="908"/>
      <c r="JIA121" s="908"/>
      <c r="JIB121" s="908"/>
      <c r="JIC121" s="908"/>
      <c r="JID121" s="908"/>
      <c r="JIE121" s="908"/>
      <c r="JIF121" s="908"/>
      <c r="JIG121" s="908"/>
      <c r="JIH121" s="908"/>
      <c r="JII121" s="908"/>
      <c r="JIJ121" s="908"/>
      <c r="JIK121" s="908"/>
      <c r="JIL121" s="908"/>
      <c r="JIM121" s="908"/>
      <c r="JIN121" s="908"/>
      <c r="JIO121" s="908"/>
      <c r="JIP121" s="908"/>
      <c r="JIQ121" s="908"/>
      <c r="JIR121" s="908"/>
      <c r="JIS121" s="908"/>
      <c r="JIT121" s="908"/>
      <c r="JIU121" s="908"/>
      <c r="JIV121" s="908"/>
      <c r="JIW121" s="908"/>
      <c r="JIX121" s="908"/>
      <c r="JIY121" s="908"/>
      <c r="JIZ121" s="908"/>
      <c r="JJA121" s="908"/>
      <c r="JJB121" s="908"/>
      <c r="JJC121" s="908"/>
      <c r="JJD121" s="908"/>
      <c r="JJE121" s="908"/>
      <c r="JJF121" s="908"/>
      <c r="JJG121" s="908"/>
      <c r="JJH121" s="908"/>
      <c r="JJI121" s="908"/>
      <c r="JJJ121" s="908"/>
      <c r="JJK121" s="908"/>
      <c r="JJL121" s="908"/>
      <c r="JJM121" s="908"/>
      <c r="JJN121" s="908"/>
      <c r="JJO121" s="908"/>
      <c r="JJP121" s="908"/>
      <c r="JJQ121" s="908"/>
      <c r="JJR121" s="908"/>
      <c r="JJS121" s="908"/>
      <c r="JJT121" s="908"/>
      <c r="JJU121" s="908"/>
      <c r="JJV121" s="908"/>
      <c r="JJW121" s="908"/>
      <c r="JJX121" s="908"/>
      <c r="JJY121" s="908"/>
      <c r="JJZ121" s="908"/>
      <c r="JKA121" s="908"/>
      <c r="JKB121" s="908"/>
      <c r="JKC121" s="908"/>
      <c r="JKD121" s="908"/>
      <c r="JKE121" s="908"/>
      <c r="JKF121" s="908"/>
      <c r="JKG121" s="908"/>
      <c r="JKH121" s="908"/>
      <c r="JKI121" s="908"/>
      <c r="JKJ121" s="908"/>
      <c r="JKK121" s="908"/>
      <c r="JKL121" s="908"/>
      <c r="JKM121" s="908"/>
      <c r="JKN121" s="908"/>
      <c r="JKO121" s="908"/>
      <c r="JKP121" s="908"/>
      <c r="JKQ121" s="908"/>
      <c r="JKR121" s="908"/>
      <c r="JKS121" s="908"/>
      <c r="JKT121" s="908"/>
      <c r="JKU121" s="908"/>
      <c r="JKV121" s="908"/>
      <c r="JKW121" s="908"/>
      <c r="JKX121" s="908"/>
      <c r="JKY121" s="908"/>
      <c r="JKZ121" s="908"/>
      <c r="JLA121" s="908"/>
      <c r="JLB121" s="908"/>
      <c r="JLC121" s="908"/>
      <c r="JLD121" s="908"/>
      <c r="JLE121" s="908"/>
      <c r="JLF121" s="908"/>
      <c r="JLG121" s="908"/>
      <c r="JLH121" s="908"/>
      <c r="JLI121" s="908"/>
      <c r="JLJ121" s="908"/>
      <c r="JLK121" s="908"/>
      <c r="JLL121" s="908"/>
      <c r="JLM121" s="908"/>
      <c r="JLN121" s="908"/>
      <c r="JLO121" s="908"/>
      <c r="JLP121" s="908"/>
      <c r="JLQ121" s="908"/>
      <c r="JLR121" s="908"/>
      <c r="JLS121" s="908"/>
      <c r="JLT121" s="908"/>
      <c r="JLU121" s="908"/>
      <c r="JLV121" s="908"/>
      <c r="JLW121" s="908"/>
      <c r="JLX121" s="908"/>
      <c r="JLY121" s="908"/>
      <c r="JLZ121" s="908"/>
      <c r="JMA121" s="908"/>
      <c r="JMB121" s="908"/>
      <c r="JMC121" s="908"/>
      <c r="JMD121" s="908"/>
      <c r="JME121" s="908"/>
      <c r="JMF121" s="908"/>
      <c r="JMG121" s="908"/>
      <c r="JMH121" s="908"/>
      <c r="JMI121" s="908"/>
      <c r="JMJ121" s="908"/>
      <c r="JMK121" s="908"/>
      <c r="JML121" s="908"/>
      <c r="JMM121" s="908"/>
      <c r="JMN121" s="908"/>
      <c r="JMO121" s="908"/>
      <c r="JMP121" s="908"/>
      <c r="JMQ121" s="908"/>
      <c r="JMR121" s="908"/>
      <c r="JMS121" s="908"/>
      <c r="JMT121" s="908"/>
      <c r="JMU121" s="908"/>
      <c r="JMV121" s="908"/>
      <c r="JMW121" s="908"/>
      <c r="JMX121" s="908"/>
      <c r="JMY121" s="908"/>
      <c r="JMZ121" s="908"/>
      <c r="JNA121" s="908"/>
      <c r="JNB121" s="908"/>
      <c r="JNC121" s="908"/>
      <c r="JND121" s="908"/>
      <c r="JNE121" s="908"/>
      <c r="JNF121" s="908"/>
      <c r="JNG121" s="908"/>
      <c r="JNH121" s="908"/>
      <c r="JNI121" s="908"/>
      <c r="JNJ121" s="908"/>
      <c r="JNK121" s="908"/>
      <c r="JNL121" s="908"/>
      <c r="JNM121" s="908"/>
      <c r="JNN121" s="908"/>
      <c r="JNO121" s="908"/>
      <c r="JNP121" s="908"/>
      <c r="JNQ121" s="908"/>
      <c r="JNR121" s="908"/>
      <c r="JNS121" s="908"/>
      <c r="JNT121" s="908"/>
      <c r="JNU121" s="908"/>
      <c r="JNV121" s="908"/>
      <c r="JNW121" s="908"/>
      <c r="JNX121" s="908"/>
      <c r="JNY121" s="908"/>
      <c r="JNZ121" s="908"/>
      <c r="JOA121" s="908"/>
      <c r="JOB121" s="908"/>
      <c r="JOC121" s="908"/>
      <c r="JOD121" s="908"/>
      <c r="JOE121" s="908"/>
      <c r="JOF121" s="908"/>
      <c r="JOG121" s="908"/>
      <c r="JOH121" s="908"/>
      <c r="JOI121" s="908"/>
      <c r="JOJ121" s="908"/>
      <c r="JOK121" s="908"/>
      <c r="JOL121" s="908"/>
      <c r="JOM121" s="908"/>
      <c r="JON121" s="908"/>
      <c r="JOO121" s="908"/>
      <c r="JOP121" s="908"/>
      <c r="JOQ121" s="908"/>
      <c r="JOR121" s="908"/>
      <c r="JOS121" s="908"/>
      <c r="JOT121" s="908"/>
      <c r="JOU121" s="908"/>
      <c r="JOV121" s="908"/>
      <c r="JOW121" s="908"/>
      <c r="JOX121" s="908"/>
      <c r="JOY121" s="908"/>
      <c r="JOZ121" s="908"/>
      <c r="JPA121" s="908"/>
      <c r="JPB121" s="908"/>
      <c r="JPC121" s="908"/>
      <c r="JPD121" s="908"/>
      <c r="JPE121" s="908"/>
      <c r="JPF121" s="908"/>
      <c r="JPG121" s="908"/>
      <c r="JPH121" s="908"/>
      <c r="JPI121" s="908"/>
      <c r="JPJ121" s="908"/>
      <c r="JPK121" s="908"/>
      <c r="JPL121" s="908"/>
      <c r="JPM121" s="908"/>
      <c r="JPN121" s="908"/>
      <c r="JPO121" s="908"/>
      <c r="JPP121" s="908"/>
      <c r="JPQ121" s="908"/>
      <c r="JPR121" s="908"/>
      <c r="JPS121" s="908"/>
      <c r="JPT121" s="908"/>
      <c r="JPU121" s="908"/>
      <c r="JPV121" s="908"/>
      <c r="JPW121" s="908"/>
      <c r="JPX121" s="908"/>
      <c r="JPY121" s="908"/>
      <c r="JPZ121" s="908"/>
      <c r="JQA121" s="908"/>
      <c r="JQB121" s="908"/>
      <c r="JQC121" s="908"/>
      <c r="JQD121" s="908"/>
      <c r="JQE121" s="908"/>
      <c r="JQF121" s="908"/>
      <c r="JQG121" s="908"/>
      <c r="JQH121" s="908"/>
      <c r="JQI121" s="908"/>
      <c r="JQJ121" s="908"/>
      <c r="JQK121" s="908"/>
      <c r="JQL121" s="908"/>
      <c r="JQM121" s="908"/>
      <c r="JQN121" s="908"/>
      <c r="JQO121" s="908"/>
      <c r="JQP121" s="908"/>
      <c r="JQQ121" s="908"/>
      <c r="JQR121" s="908"/>
      <c r="JQS121" s="908"/>
      <c r="JQT121" s="908"/>
      <c r="JQU121" s="908"/>
      <c r="JQV121" s="908"/>
      <c r="JQW121" s="908"/>
      <c r="JQX121" s="908"/>
      <c r="JQY121" s="908"/>
      <c r="JQZ121" s="908"/>
      <c r="JRA121" s="908"/>
      <c r="JRB121" s="908"/>
      <c r="JRC121" s="908"/>
      <c r="JRD121" s="908"/>
      <c r="JRE121" s="908"/>
      <c r="JRF121" s="908"/>
      <c r="JRG121" s="908"/>
      <c r="JRH121" s="908"/>
      <c r="JRI121" s="908"/>
      <c r="JRJ121" s="908"/>
      <c r="JRK121" s="908"/>
      <c r="JRL121" s="908"/>
      <c r="JRM121" s="908"/>
      <c r="JRN121" s="908"/>
      <c r="JRO121" s="908"/>
      <c r="JRP121" s="908"/>
      <c r="JRQ121" s="908"/>
      <c r="JRR121" s="908"/>
      <c r="JRS121" s="908"/>
      <c r="JRT121" s="908"/>
      <c r="JRU121" s="908"/>
      <c r="JRV121" s="908"/>
      <c r="JRW121" s="908"/>
      <c r="JRX121" s="908"/>
      <c r="JRY121" s="908"/>
      <c r="JRZ121" s="908"/>
      <c r="JSA121" s="908"/>
      <c r="JSB121" s="908"/>
      <c r="JSC121" s="908"/>
      <c r="JSD121" s="908"/>
      <c r="JSE121" s="908"/>
      <c r="JSF121" s="908"/>
      <c r="JSG121" s="908"/>
      <c r="JSH121" s="908"/>
      <c r="JSI121" s="908"/>
      <c r="JSJ121" s="908"/>
      <c r="JSK121" s="908"/>
      <c r="JSL121" s="908"/>
      <c r="JSM121" s="908"/>
      <c r="JSN121" s="908"/>
      <c r="JSO121" s="908"/>
      <c r="JSP121" s="908"/>
      <c r="JSQ121" s="908"/>
      <c r="JSR121" s="908"/>
      <c r="JSS121" s="908"/>
      <c r="JST121" s="908"/>
      <c r="JSU121" s="908"/>
      <c r="JSV121" s="908"/>
      <c r="JSW121" s="908"/>
      <c r="JSX121" s="908"/>
      <c r="JSY121" s="908"/>
      <c r="JSZ121" s="908"/>
      <c r="JTA121" s="908"/>
      <c r="JTB121" s="908"/>
      <c r="JTC121" s="908"/>
      <c r="JTD121" s="908"/>
      <c r="JTE121" s="908"/>
      <c r="JTF121" s="908"/>
      <c r="JTG121" s="908"/>
      <c r="JTH121" s="908"/>
      <c r="JTI121" s="908"/>
      <c r="JTJ121" s="908"/>
      <c r="JTK121" s="908"/>
      <c r="JTL121" s="908"/>
      <c r="JTM121" s="908"/>
      <c r="JTN121" s="908"/>
      <c r="JTO121" s="908"/>
      <c r="JTP121" s="908"/>
      <c r="JTQ121" s="908"/>
      <c r="JTR121" s="908"/>
      <c r="JTS121" s="908"/>
      <c r="JTT121" s="908"/>
      <c r="JTU121" s="908"/>
      <c r="JTV121" s="908"/>
      <c r="JTW121" s="908"/>
      <c r="JTX121" s="908"/>
      <c r="JTY121" s="908"/>
      <c r="JTZ121" s="908"/>
      <c r="JUA121" s="908"/>
      <c r="JUB121" s="908"/>
      <c r="JUC121" s="908"/>
      <c r="JUD121" s="908"/>
      <c r="JUE121" s="908"/>
      <c r="JUF121" s="908"/>
      <c r="JUG121" s="908"/>
      <c r="JUH121" s="908"/>
      <c r="JUI121" s="908"/>
      <c r="JUJ121" s="908"/>
      <c r="JUK121" s="908"/>
      <c r="JUL121" s="908"/>
      <c r="JUM121" s="908"/>
      <c r="JUN121" s="908"/>
      <c r="JUO121" s="908"/>
      <c r="JUP121" s="908"/>
      <c r="JUQ121" s="908"/>
      <c r="JUR121" s="908"/>
      <c r="JUS121" s="908"/>
      <c r="JUT121" s="908"/>
      <c r="JUU121" s="908"/>
      <c r="JUV121" s="908"/>
      <c r="JUW121" s="908"/>
      <c r="JUX121" s="908"/>
      <c r="JUY121" s="908"/>
      <c r="JUZ121" s="908"/>
      <c r="JVA121" s="908"/>
      <c r="JVB121" s="908"/>
      <c r="JVC121" s="908"/>
      <c r="JVD121" s="908"/>
      <c r="JVE121" s="908"/>
      <c r="JVF121" s="908"/>
      <c r="JVG121" s="908"/>
      <c r="JVH121" s="908"/>
      <c r="JVI121" s="908"/>
      <c r="JVJ121" s="908"/>
      <c r="JVK121" s="908"/>
      <c r="JVL121" s="908"/>
      <c r="JVM121" s="908"/>
      <c r="JVN121" s="908"/>
      <c r="JVO121" s="908"/>
      <c r="JVP121" s="908"/>
      <c r="JVQ121" s="908"/>
      <c r="JVR121" s="908"/>
      <c r="JVS121" s="908"/>
      <c r="JVT121" s="908"/>
      <c r="JVU121" s="908"/>
      <c r="JVV121" s="908"/>
      <c r="JVW121" s="908"/>
      <c r="JVX121" s="908"/>
      <c r="JVY121" s="908"/>
      <c r="JVZ121" s="908"/>
      <c r="JWA121" s="908"/>
      <c r="JWB121" s="908"/>
      <c r="JWC121" s="908"/>
      <c r="JWD121" s="908"/>
      <c r="JWE121" s="908"/>
      <c r="JWF121" s="908"/>
      <c r="JWG121" s="908"/>
      <c r="JWH121" s="908"/>
      <c r="JWI121" s="908"/>
      <c r="JWJ121" s="908"/>
      <c r="JWK121" s="908"/>
      <c r="JWL121" s="908"/>
      <c r="JWM121" s="908"/>
      <c r="JWN121" s="908"/>
      <c r="JWO121" s="908"/>
      <c r="JWP121" s="908"/>
      <c r="JWQ121" s="908"/>
      <c r="JWR121" s="908"/>
      <c r="JWS121" s="908"/>
      <c r="JWT121" s="908"/>
      <c r="JWU121" s="908"/>
      <c r="JWV121" s="908"/>
      <c r="JWW121" s="908"/>
      <c r="JWX121" s="908"/>
      <c r="JWY121" s="908"/>
      <c r="JWZ121" s="908"/>
      <c r="JXA121" s="908"/>
      <c r="JXB121" s="908"/>
      <c r="JXC121" s="908"/>
      <c r="JXD121" s="908"/>
      <c r="JXE121" s="908"/>
      <c r="JXF121" s="908"/>
      <c r="JXG121" s="908"/>
      <c r="JXH121" s="908"/>
      <c r="JXI121" s="908"/>
      <c r="JXJ121" s="908"/>
      <c r="JXK121" s="908"/>
      <c r="JXL121" s="908"/>
      <c r="JXM121" s="908"/>
      <c r="JXN121" s="908"/>
      <c r="JXO121" s="908"/>
      <c r="JXP121" s="908"/>
      <c r="JXQ121" s="908"/>
      <c r="JXR121" s="908"/>
      <c r="JXS121" s="908"/>
      <c r="JXT121" s="908"/>
      <c r="JXU121" s="908"/>
      <c r="JXV121" s="908"/>
      <c r="JXW121" s="908"/>
      <c r="JXX121" s="908"/>
      <c r="JXY121" s="908"/>
      <c r="JXZ121" s="908"/>
      <c r="JYA121" s="908"/>
      <c r="JYB121" s="908"/>
      <c r="JYC121" s="908"/>
      <c r="JYD121" s="908"/>
      <c r="JYE121" s="908"/>
      <c r="JYF121" s="908"/>
      <c r="JYG121" s="908"/>
      <c r="JYH121" s="908"/>
      <c r="JYI121" s="908"/>
      <c r="JYJ121" s="908"/>
      <c r="JYK121" s="908"/>
      <c r="JYL121" s="908"/>
      <c r="JYM121" s="908"/>
      <c r="JYN121" s="908"/>
      <c r="JYO121" s="908"/>
      <c r="JYP121" s="908"/>
      <c r="JYQ121" s="908"/>
      <c r="JYR121" s="908"/>
      <c r="JYS121" s="908"/>
      <c r="JYT121" s="908"/>
      <c r="JYU121" s="908"/>
      <c r="JYV121" s="908"/>
      <c r="JYW121" s="908"/>
      <c r="JYX121" s="908"/>
      <c r="JYY121" s="908"/>
      <c r="JYZ121" s="908"/>
      <c r="JZA121" s="908"/>
      <c r="JZB121" s="908"/>
      <c r="JZC121" s="908"/>
      <c r="JZD121" s="908"/>
      <c r="JZE121" s="908"/>
      <c r="JZF121" s="908"/>
      <c r="JZG121" s="908"/>
      <c r="JZH121" s="908"/>
      <c r="JZI121" s="908"/>
      <c r="JZJ121" s="908"/>
      <c r="JZK121" s="908"/>
      <c r="JZL121" s="908"/>
      <c r="JZM121" s="908"/>
      <c r="JZN121" s="908"/>
      <c r="JZO121" s="908"/>
      <c r="JZP121" s="908"/>
      <c r="JZQ121" s="908"/>
      <c r="JZR121" s="908"/>
      <c r="JZS121" s="908"/>
      <c r="JZT121" s="908"/>
      <c r="JZU121" s="908"/>
      <c r="JZV121" s="908"/>
      <c r="JZW121" s="908"/>
      <c r="JZX121" s="908"/>
      <c r="JZY121" s="908"/>
      <c r="JZZ121" s="908"/>
      <c r="KAA121" s="908"/>
      <c r="KAB121" s="908"/>
      <c r="KAC121" s="908"/>
      <c r="KAD121" s="908"/>
      <c r="KAE121" s="908"/>
      <c r="KAF121" s="908"/>
      <c r="KAG121" s="908"/>
      <c r="KAH121" s="908"/>
      <c r="KAI121" s="908"/>
      <c r="KAJ121" s="908"/>
      <c r="KAK121" s="908"/>
      <c r="KAL121" s="908"/>
      <c r="KAM121" s="908"/>
      <c r="KAN121" s="908"/>
      <c r="KAO121" s="908"/>
      <c r="KAP121" s="908"/>
      <c r="KAQ121" s="908"/>
      <c r="KAR121" s="908"/>
      <c r="KAS121" s="908"/>
      <c r="KAT121" s="908"/>
      <c r="KAU121" s="908"/>
      <c r="KAV121" s="908"/>
      <c r="KAW121" s="908"/>
      <c r="KAX121" s="908"/>
      <c r="KAY121" s="908"/>
      <c r="KAZ121" s="908"/>
      <c r="KBA121" s="908"/>
      <c r="KBB121" s="908"/>
      <c r="KBC121" s="908"/>
      <c r="KBD121" s="908"/>
      <c r="KBE121" s="908"/>
      <c r="KBF121" s="908"/>
      <c r="KBG121" s="908"/>
      <c r="KBH121" s="908"/>
      <c r="KBI121" s="908"/>
      <c r="KBJ121" s="908"/>
      <c r="KBK121" s="908"/>
      <c r="KBL121" s="908"/>
      <c r="KBM121" s="908"/>
      <c r="KBN121" s="908"/>
      <c r="KBO121" s="908"/>
      <c r="KBP121" s="908"/>
      <c r="KBQ121" s="908"/>
      <c r="KBR121" s="908"/>
      <c r="KBS121" s="908"/>
      <c r="KBT121" s="908"/>
      <c r="KBU121" s="908"/>
      <c r="KBV121" s="908"/>
      <c r="KBW121" s="908"/>
      <c r="KBX121" s="908"/>
      <c r="KBY121" s="908"/>
      <c r="KBZ121" s="908"/>
      <c r="KCA121" s="908"/>
      <c r="KCB121" s="908"/>
      <c r="KCC121" s="908"/>
      <c r="KCD121" s="908"/>
      <c r="KCE121" s="908"/>
      <c r="KCF121" s="908"/>
      <c r="KCG121" s="908"/>
      <c r="KCH121" s="908"/>
      <c r="KCI121" s="908"/>
      <c r="KCJ121" s="908"/>
      <c r="KCK121" s="908"/>
      <c r="KCL121" s="908"/>
      <c r="KCM121" s="908"/>
      <c r="KCN121" s="908"/>
      <c r="KCO121" s="908"/>
      <c r="KCP121" s="908"/>
      <c r="KCQ121" s="908"/>
      <c r="KCR121" s="908"/>
      <c r="KCS121" s="908"/>
      <c r="KCT121" s="908"/>
      <c r="KCU121" s="908"/>
      <c r="KCV121" s="908"/>
      <c r="KCW121" s="908"/>
      <c r="KCX121" s="908"/>
      <c r="KCY121" s="908"/>
      <c r="KCZ121" s="908"/>
      <c r="KDA121" s="908"/>
      <c r="KDB121" s="908"/>
      <c r="KDC121" s="908"/>
      <c r="KDD121" s="908"/>
      <c r="KDE121" s="908"/>
      <c r="KDF121" s="908"/>
      <c r="KDG121" s="908"/>
      <c r="KDH121" s="908"/>
      <c r="KDI121" s="908"/>
      <c r="KDJ121" s="908"/>
      <c r="KDK121" s="908"/>
      <c r="KDL121" s="908"/>
      <c r="KDM121" s="908"/>
      <c r="KDN121" s="908"/>
      <c r="KDO121" s="908"/>
      <c r="KDP121" s="908"/>
      <c r="KDQ121" s="908"/>
      <c r="KDR121" s="908"/>
      <c r="KDS121" s="908"/>
      <c r="KDT121" s="908"/>
      <c r="KDU121" s="908"/>
      <c r="KDV121" s="908"/>
      <c r="KDW121" s="908"/>
      <c r="KDX121" s="908"/>
      <c r="KDY121" s="908"/>
      <c r="KDZ121" s="908"/>
      <c r="KEA121" s="908"/>
      <c r="KEB121" s="908"/>
      <c r="KEC121" s="908"/>
      <c r="KED121" s="908"/>
      <c r="KEE121" s="908"/>
      <c r="KEF121" s="908"/>
      <c r="KEG121" s="908"/>
      <c r="KEH121" s="908"/>
      <c r="KEI121" s="908"/>
      <c r="KEJ121" s="908"/>
      <c r="KEK121" s="908"/>
      <c r="KEL121" s="908"/>
      <c r="KEM121" s="908"/>
      <c r="KEN121" s="908"/>
      <c r="KEO121" s="908"/>
      <c r="KEP121" s="908"/>
      <c r="KEQ121" s="908"/>
      <c r="KER121" s="908"/>
      <c r="KES121" s="908"/>
      <c r="KET121" s="908"/>
      <c r="KEU121" s="908"/>
      <c r="KEV121" s="908"/>
      <c r="KEW121" s="908"/>
      <c r="KEX121" s="908"/>
      <c r="KEY121" s="908"/>
      <c r="KEZ121" s="908"/>
      <c r="KFA121" s="908"/>
      <c r="KFB121" s="908"/>
      <c r="KFC121" s="908"/>
      <c r="KFD121" s="908"/>
      <c r="KFE121" s="908"/>
      <c r="KFF121" s="908"/>
      <c r="KFG121" s="908"/>
      <c r="KFH121" s="908"/>
      <c r="KFI121" s="908"/>
      <c r="KFJ121" s="908"/>
      <c r="KFK121" s="908"/>
      <c r="KFL121" s="908"/>
      <c r="KFM121" s="908"/>
      <c r="KFN121" s="908"/>
      <c r="KFO121" s="908"/>
      <c r="KFP121" s="908"/>
      <c r="KFQ121" s="908"/>
      <c r="KFR121" s="908"/>
      <c r="KFS121" s="908"/>
      <c r="KFT121" s="908"/>
      <c r="KFU121" s="908"/>
      <c r="KFV121" s="908"/>
      <c r="KFW121" s="908"/>
      <c r="KFX121" s="908"/>
      <c r="KFY121" s="908"/>
      <c r="KFZ121" s="908"/>
      <c r="KGA121" s="908"/>
      <c r="KGB121" s="908"/>
      <c r="KGC121" s="908"/>
      <c r="KGD121" s="908"/>
      <c r="KGE121" s="908"/>
      <c r="KGF121" s="908"/>
      <c r="KGG121" s="908"/>
      <c r="KGH121" s="908"/>
      <c r="KGI121" s="908"/>
      <c r="KGJ121" s="908"/>
      <c r="KGK121" s="908"/>
      <c r="KGL121" s="908"/>
      <c r="KGM121" s="908"/>
      <c r="KGN121" s="908"/>
      <c r="KGO121" s="908"/>
      <c r="KGP121" s="908"/>
      <c r="KGQ121" s="908"/>
      <c r="KGR121" s="908"/>
      <c r="KGS121" s="908"/>
      <c r="KGT121" s="908"/>
      <c r="KGU121" s="908"/>
      <c r="KGV121" s="908"/>
      <c r="KGW121" s="908"/>
      <c r="KGX121" s="908"/>
      <c r="KGY121" s="908"/>
      <c r="KGZ121" s="908"/>
      <c r="KHA121" s="908"/>
      <c r="KHB121" s="908"/>
      <c r="KHC121" s="908"/>
      <c r="KHD121" s="908"/>
      <c r="KHE121" s="908"/>
      <c r="KHF121" s="908"/>
      <c r="KHG121" s="908"/>
      <c r="KHH121" s="908"/>
      <c r="KHI121" s="908"/>
      <c r="KHJ121" s="908"/>
      <c r="KHK121" s="908"/>
      <c r="KHL121" s="908"/>
      <c r="KHM121" s="908"/>
      <c r="KHN121" s="908"/>
      <c r="KHO121" s="908"/>
      <c r="KHP121" s="908"/>
      <c r="KHQ121" s="908"/>
      <c r="KHR121" s="908"/>
      <c r="KHS121" s="908"/>
      <c r="KHT121" s="908"/>
      <c r="KHU121" s="908"/>
      <c r="KHV121" s="908"/>
      <c r="KHW121" s="908"/>
      <c r="KHX121" s="908"/>
      <c r="KHY121" s="908"/>
      <c r="KHZ121" s="908"/>
      <c r="KIA121" s="908"/>
      <c r="KIB121" s="908"/>
      <c r="KIC121" s="908"/>
      <c r="KID121" s="908"/>
      <c r="KIE121" s="908"/>
      <c r="KIF121" s="908"/>
      <c r="KIG121" s="908"/>
      <c r="KIH121" s="908"/>
      <c r="KII121" s="908"/>
      <c r="KIJ121" s="908"/>
      <c r="KIK121" s="908"/>
      <c r="KIL121" s="908"/>
      <c r="KIM121" s="908"/>
      <c r="KIN121" s="908"/>
      <c r="KIO121" s="908"/>
      <c r="KIP121" s="908"/>
      <c r="KIQ121" s="908"/>
      <c r="KIR121" s="908"/>
      <c r="KIS121" s="908"/>
      <c r="KIT121" s="908"/>
      <c r="KIU121" s="908"/>
      <c r="KIV121" s="908"/>
      <c r="KIW121" s="908"/>
      <c r="KIX121" s="908"/>
      <c r="KIY121" s="908"/>
      <c r="KIZ121" s="908"/>
      <c r="KJA121" s="908"/>
      <c r="KJB121" s="908"/>
      <c r="KJC121" s="908"/>
      <c r="KJD121" s="908"/>
      <c r="KJE121" s="908"/>
      <c r="KJF121" s="908"/>
      <c r="KJG121" s="908"/>
      <c r="KJH121" s="908"/>
      <c r="KJI121" s="908"/>
      <c r="KJJ121" s="908"/>
      <c r="KJK121" s="908"/>
      <c r="KJL121" s="908"/>
      <c r="KJM121" s="908"/>
      <c r="KJN121" s="908"/>
      <c r="KJO121" s="908"/>
      <c r="KJP121" s="908"/>
      <c r="KJQ121" s="908"/>
      <c r="KJR121" s="908"/>
      <c r="KJS121" s="908"/>
      <c r="KJT121" s="908"/>
      <c r="KJU121" s="908"/>
      <c r="KJV121" s="908"/>
      <c r="KJW121" s="908"/>
      <c r="KJX121" s="908"/>
      <c r="KJY121" s="908"/>
      <c r="KJZ121" s="908"/>
      <c r="KKA121" s="908"/>
      <c r="KKB121" s="908"/>
      <c r="KKC121" s="908"/>
      <c r="KKD121" s="908"/>
      <c r="KKE121" s="908"/>
      <c r="KKF121" s="908"/>
      <c r="KKG121" s="908"/>
      <c r="KKH121" s="908"/>
      <c r="KKI121" s="908"/>
      <c r="KKJ121" s="908"/>
      <c r="KKK121" s="908"/>
      <c r="KKL121" s="908"/>
      <c r="KKM121" s="908"/>
      <c r="KKN121" s="908"/>
      <c r="KKO121" s="908"/>
      <c r="KKP121" s="908"/>
      <c r="KKQ121" s="908"/>
      <c r="KKR121" s="908"/>
      <c r="KKS121" s="908"/>
      <c r="KKT121" s="908"/>
      <c r="KKU121" s="908"/>
      <c r="KKV121" s="908"/>
      <c r="KKW121" s="908"/>
      <c r="KKX121" s="908"/>
      <c r="KKY121" s="908"/>
      <c r="KKZ121" s="908"/>
      <c r="KLA121" s="908"/>
      <c r="KLB121" s="908"/>
      <c r="KLC121" s="908"/>
      <c r="KLD121" s="908"/>
      <c r="KLE121" s="908"/>
      <c r="KLF121" s="908"/>
      <c r="KLG121" s="908"/>
      <c r="KLH121" s="908"/>
      <c r="KLI121" s="908"/>
      <c r="KLJ121" s="908"/>
      <c r="KLK121" s="908"/>
      <c r="KLL121" s="908"/>
      <c r="KLM121" s="908"/>
      <c r="KLN121" s="908"/>
      <c r="KLO121" s="908"/>
      <c r="KLP121" s="908"/>
      <c r="KLQ121" s="908"/>
      <c r="KLR121" s="908"/>
      <c r="KLS121" s="908"/>
      <c r="KLT121" s="908"/>
      <c r="KLU121" s="908"/>
      <c r="KLV121" s="908"/>
      <c r="KLW121" s="908"/>
      <c r="KLX121" s="908"/>
      <c r="KLY121" s="908"/>
      <c r="KLZ121" s="908"/>
      <c r="KMA121" s="908"/>
      <c r="KMB121" s="908"/>
      <c r="KMC121" s="908"/>
      <c r="KMD121" s="908"/>
      <c r="KME121" s="908"/>
      <c r="KMF121" s="908"/>
      <c r="KMG121" s="908"/>
      <c r="KMH121" s="908"/>
      <c r="KMI121" s="908"/>
      <c r="KMJ121" s="908"/>
      <c r="KMK121" s="908"/>
      <c r="KML121" s="908"/>
      <c r="KMM121" s="908"/>
      <c r="KMN121" s="908"/>
      <c r="KMO121" s="908"/>
      <c r="KMP121" s="908"/>
      <c r="KMQ121" s="908"/>
      <c r="KMR121" s="908"/>
      <c r="KMS121" s="908"/>
      <c r="KMT121" s="908"/>
      <c r="KMU121" s="908"/>
      <c r="KMV121" s="908"/>
      <c r="KMW121" s="908"/>
      <c r="KMX121" s="908"/>
      <c r="KMY121" s="908"/>
      <c r="KMZ121" s="908"/>
      <c r="KNA121" s="908"/>
      <c r="KNB121" s="908"/>
      <c r="KNC121" s="908"/>
      <c r="KND121" s="908"/>
      <c r="KNE121" s="908"/>
      <c r="KNF121" s="908"/>
      <c r="KNG121" s="908"/>
      <c r="KNH121" s="908"/>
      <c r="KNI121" s="908"/>
      <c r="KNJ121" s="908"/>
      <c r="KNK121" s="908"/>
      <c r="KNL121" s="908"/>
      <c r="KNM121" s="908"/>
      <c r="KNN121" s="908"/>
      <c r="KNO121" s="908"/>
      <c r="KNP121" s="908"/>
      <c r="KNQ121" s="908"/>
      <c r="KNR121" s="908"/>
      <c r="KNS121" s="908"/>
      <c r="KNT121" s="908"/>
      <c r="KNU121" s="908"/>
      <c r="KNV121" s="908"/>
      <c r="KNW121" s="908"/>
      <c r="KNX121" s="908"/>
      <c r="KNY121" s="908"/>
      <c r="KNZ121" s="908"/>
      <c r="KOA121" s="908"/>
      <c r="KOB121" s="908"/>
      <c r="KOC121" s="908"/>
      <c r="KOD121" s="908"/>
      <c r="KOE121" s="908"/>
      <c r="KOF121" s="908"/>
      <c r="KOG121" s="908"/>
      <c r="KOH121" s="908"/>
      <c r="KOI121" s="908"/>
      <c r="KOJ121" s="908"/>
      <c r="KOK121" s="908"/>
      <c r="KOL121" s="908"/>
      <c r="KOM121" s="908"/>
      <c r="KON121" s="908"/>
      <c r="KOO121" s="908"/>
      <c r="KOP121" s="908"/>
      <c r="KOQ121" s="908"/>
      <c r="KOR121" s="908"/>
      <c r="KOS121" s="908"/>
      <c r="KOT121" s="908"/>
      <c r="KOU121" s="908"/>
      <c r="KOV121" s="908"/>
      <c r="KOW121" s="908"/>
      <c r="KOX121" s="908"/>
      <c r="KOY121" s="908"/>
      <c r="KOZ121" s="908"/>
      <c r="KPA121" s="908"/>
      <c r="KPB121" s="908"/>
      <c r="KPC121" s="908"/>
      <c r="KPD121" s="908"/>
      <c r="KPE121" s="908"/>
      <c r="KPF121" s="908"/>
      <c r="KPG121" s="908"/>
      <c r="KPH121" s="908"/>
      <c r="KPI121" s="908"/>
      <c r="KPJ121" s="908"/>
      <c r="KPK121" s="908"/>
      <c r="KPL121" s="908"/>
      <c r="KPM121" s="908"/>
      <c r="KPN121" s="908"/>
      <c r="KPO121" s="908"/>
      <c r="KPP121" s="908"/>
      <c r="KPQ121" s="908"/>
      <c r="KPR121" s="908"/>
      <c r="KPS121" s="908"/>
      <c r="KPT121" s="908"/>
      <c r="KPU121" s="908"/>
      <c r="KPV121" s="908"/>
      <c r="KPW121" s="908"/>
      <c r="KPX121" s="908"/>
      <c r="KPY121" s="908"/>
      <c r="KPZ121" s="908"/>
      <c r="KQA121" s="908"/>
      <c r="KQB121" s="908"/>
      <c r="KQC121" s="908"/>
      <c r="KQD121" s="908"/>
      <c r="KQE121" s="908"/>
      <c r="KQF121" s="908"/>
      <c r="KQG121" s="908"/>
      <c r="KQH121" s="908"/>
      <c r="KQI121" s="908"/>
      <c r="KQJ121" s="908"/>
      <c r="KQK121" s="908"/>
      <c r="KQL121" s="908"/>
      <c r="KQM121" s="908"/>
      <c r="KQN121" s="908"/>
      <c r="KQO121" s="908"/>
      <c r="KQP121" s="908"/>
      <c r="KQQ121" s="908"/>
      <c r="KQR121" s="908"/>
      <c r="KQS121" s="908"/>
      <c r="KQT121" s="908"/>
      <c r="KQU121" s="908"/>
      <c r="KQV121" s="908"/>
      <c r="KQW121" s="908"/>
      <c r="KQX121" s="908"/>
      <c r="KQY121" s="908"/>
      <c r="KQZ121" s="908"/>
      <c r="KRA121" s="908"/>
      <c r="KRB121" s="908"/>
      <c r="KRC121" s="908"/>
      <c r="KRD121" s="908"/>
      <c r="KRE121" s="908"/>
      <c r="KRF121" s="908"/>
      <c r="KRG121" s="908"/>
      <c r="KRH121" s="908"/>
      <c r="KRI121" s="908"/>
      <c r="KRJ121" s="908"/>
      <c r="KRK121" s="908"/>
      <c r="KRL121" s="908"/>
      <c r="KRM121" s="908"/>
      <c r="KRN121" s="908"/>
      <c r="KRO121" s="908"/>
      <c r="KRP121" s="908"/>
      <c r="KRQ121" s="908"/>
      <c r="KRR121" s="908"/>
      <c r="KRS121" s="908"/>
      <c r="KRT121" s="908"/>
      <c r="KRU121" s="908"/>
      <c r="KRV121" s="908"/>
      <c r="KRW121" s="908"/>
      <c r="KRX121" s="908"/>
      <c r="KRY121" s="908"/>
      <c r="KRZ121" s="908"/>
      <c r="KSA121" s="908"/>
      <c r="KSB121" s="908"/>
      <c r="KSC121" s="908"/>
      <c r="KSD121" s="908"/>
      <c r="KSE121" s="908"/>
      <c r="KSF121" s="908"/>
      <c r="KSG121" s="908"/>
      <c r="KSH121" s="908"/>
      <c r="KSI121" s="908"/>
      <c r="KSJ121" s="908"/>
      <c r="KSK121" s="908"/>
      <c r="KSL121" s="908"/>
      <c r="KSM121" s="908"/>
      <c r="KSN121" s="908"/>
      <c r="KSO121" s="908"/>
      <c r="KSP121" s="908"/>
      <c r="KSQ121" s="908"/>
      <c r="KSR121" s="908"/>
      <c r="KSS121" s="908"/>
      <c r="KST121" s="908"/>
      <c r="KSU121" s="908"/>
      <c r="KSV121" s="908"/>
      <c r="KSW121" s="908"/>
      <c r="KSX121" s="908"/>
      <c r="KSY121" s="908"/>
      <c r="KSZ121" s="908"/>
      <c r="KTA121" s="908"/>
      <c r="KTB121" s="908"/>
      <c r="KTC121" s="908"/>
      <c r="KTD121" s="908"/>
      <c r="KTE121" s="908"/>
      <c r="KTF121" s="908"/>
      <c r="KTG121" s="908"/>
      <c r="KTH121" s="908"/>
      <c r="KTI121" s="908"/>
      <c r="KTJ121" s="908"/>
      <c r="KTK121" s="908"/>
      <c r="KTL121" s="908"/>
      <c r="KTM121" s="908"/>
      <c r="KTN121" s="908"/>
      <c r="KTO121" s="908"/>
      <c r="KTP121" s="908"/>
      <c r="KTQ121" s="908"/>
      <c r="KTR121" s="908"/>
      <c r="KTS121" s="908"/>
      <c r="KTT121" s="908"/>
      <c r="KTU121" s="908"/>
      <c r="KTV121" s="908"/>
      <c r="KTW121" s="908"/>
      <c r="KTX121" s="908"/>
      <c r="KTY121" s="908"/>
      <c r="KTZ121" s="908"/>
      <c r="KUA121" s="908"/>
      <c r="KUB121" s="908"/>
      <c r="KUC121" s="908"/>
      <c r="KUD121" s="908"/>
      <c r="KUE121" s="908"/>
      <c r="KUF121" s="908"/>
      <c r="KUG121" s="908"/>
      <c r="KUH121" s="908"/>
      <c r="KUI121" s="908"/>
      <c r="KUJ121" s="908"/>
      <c r="KUK121" s="908"/>
      <c r="KUL121" s="908"/>
      <c r="KUM121" s="908"/>
      <c r="KUN121" s="908"/>
      <c r="KUO121" s="908"/>
      <c r="KUP121" s="908"/>
      <c r="KUQ121" s="908"/>
      <c r="KUR121" s="908"/>
      <c r="KUS121" s="908"/>
      <c r="KUT121" s="908"/>
      <c r="KUU121" s="908"/>
      <c r="KUV121" s="908"/>
      <c r="KUW121" s="908"/>
      <c r="KUX121" s="908"/>
      <c r="KUY121" s="908"/>
      <c r="KUZ121" s="908"/>
      <c r="KVA121" s="908"/>
      <c r="KVB121" s="908"/>
      <c r="KVC121" s="908"/>
      <c r="KVD121" s="908"/>
      <c r="KVE121" s="908"/>
      <c r="KVF121" s="908"/>
      <c r="KVG121" s="908"/>
      <c r="KVH121" s="908"/>
      <c r="KVI121" s="908"/>
      <c r="KVJ121" s="908"/>
      <c r="KVK121" s="908"/>
      <c r="KVL121" s="908"/>
      <c r="KVM121" s="908"/>
      <c r="KVN121" s="908"/>
      <c r="KVO121" s="908"/>
      <c r="KVP121" s="908"/>
      <c r="KVQ121" s="908"/>
      <c r="KVR121" s="908"/>
      <c r="KVS121" s="908"/>
      <c r="KVT121" s="908"/>
      <c r="KVU121" s="908"/>
      <c r="KVV121" s="908"/>
      <c r="KVW121" s="908"/>
      <c r="KVX121" s="908"/>
      <c r="KVY121" s="908"/>
      <c r="KVZ121" s="908"/>
      <c r="KWA121" s="908"/>
      <c r="KWB121" s="908"/>
      <c r="KWC121" s="908"/>
      <c r="KWD121" s="908"/>
      <c r="KWE121" s="908"/>
      <c r="KWF121" s="908"/>
      <c r="KWG121" s="908"/>
      <c r="KWH121" s="908"/>
      <c r="KWI121" s="908"/>
      <c r="KWJ121" s="908"/>
      <c r="KWK121" s="908"/>
      <c r="KWL121" s="908"/>
      <c r="KWM121" s="908"/>
      <c r="KWN121" s="908"/>
      <c r="KWO121" s="908"/>
      <c r="KWP121" s="908"/>
      <c r="KWQ121" s="908"/>
      <c r="KWR121" s="908"/>
      <c r="KWS121" s="908"/>
      <c r="KWT121" s="908"/>
      <c r="KWU121" s="908"/>
      <c r="KWV121" s="908"/>
      <c r="KWW121" s="908"/>
      <c r="KWX121" s="908"/>
      <c r="KWY121" s="908"/>
      <c r="KWZ121" s="908"/>
      <c r="KXA121" s="908"/>
      <c r="KXB121" s="908"/>
      <c r="KXC121" s="908"/>
      <c r="KXD121" s="908"/>
      <c r="KXE121" s="908"/>
      <c r="KXF121" s="908"/>
      <c r="KXG121" s="908"/>
      <c r="KXH121" s="908"/>
      <c r="KXI121" s="908"/>
      <c r="KXJ121" s="908"/>
      <c r="KXK121" s="908"/>
      <c r="KXL121" s="908"/>
      <c r="KXM121" s="908"/>
      <c r="KXN121" s="908"/>
      <c r="KXO121" s="908"/>
      <c r="KXP121" s="908"/>
      <c r="KXQ121" s="908"/>
      <c r="KXR121" s="908"/>
      <c r="KXS121" s="908"/>
      <c r="KXT121" s="908"/>
      <c r="KXU121" s="908"/>
      <c r="KXV121" s="908"/>
      <c r="KXW121" s="908"/>
      <c r="KXX121" s="908"/>
      <c r="KXY121" s="908"/>
      <c r="KXZ121" s="908"/>
      <c r="KYA121" s="908"/>
      <c r="KYB121" s="908"/>
      <c r="KYC121" s="908"/>
      <c r="KYD121" s="908"/>
      <c r="KYE121" s="908"/>
      <c r="KYF121" s="908"/>
      <c r="KYG121" s="908"/>
      <c r="KYH121" s="908"/>
      <c r="KYI121" s="908"/>
      <c r="KYJ121" s="908"/>
      <c r="KYK121" s="908"/>
      <c r="KYL121" s="908"/>
      <c r="KYM121" s="908"/>
      <c r="KYN121" s="908"/>
      <c r="KYO121" s="908"/>
      <c r="KYP121" s="908"/>
      <c r="KYQ121" s="908"/>
      <c r="KYR121" s="908"/>
      <c r="KYS121" s="908"/>
      <c r="KYT121" s="908"/>
      <c r="KYU121" s="908"/>
      <c r="KYV121" s="908"/>
      <c r="KYW121" s="908"/>
      <c r="KYX121" s="908"/>
      <c r="KYY121" s="908"/>
      <c r="KYZ121" s="908"/>
      <c r="KZA121" s="908"/>
      <c r="KZB121" s="908"/>
      <c r="KZC121" s="908"/>
      <c r="KZD121" s="908"/>
      <c r="KZE121" s="908"/>
      <c r="KZF121" s="908"/>
      <c r="KZG121" s="908"/>
      <c r="KZH121" s="908"/>
      <c r="KZI121" s="908"/>
      <c r="KZJ121" s="908"/>
      <c r="KZK121" s="908"/>
      <c r="KZL121" s="908"/>
      <c r="KZM121" s="908"/>
      <c r="KZN121" s="908"/>
      <c r="KZO121" s="908"/>
      <c r="KZP121" s="908"/>
      <c r="KZQ121" s="908"/>
      <c r="KZR121" s="908"/>
      <c r="KZS121" s="908"/>
      <c r="KZT121" s="908"/>
      <c r="KZU121" s="908"/>
      <c r="KZV121" s="908"/>
      <c r="KZW121" s="908"/>
      <c r="KZX121" s="908"/>
      <c r="KZY121" s="908"/>
      <c r="KZZ121" s="908"/>
      <c r="LAA121" s="908"/>
      <c r="LAB121" s="908"/>
      <c r="LAC121" s="908"/>
      <c r="LAD121" s="908"/>
      <c r="LAE121" s="908"/>
      <c r="LAF121" s="908"/>
      <c r="LAG121" s="908"/>
      <c r="LAH121" s="908"/>
      <c r="LAI121" s="908"/>
      <c r="LAJ121" s="908"/>
      <c r="LAK121" s="908"/>
      <c r="LAL121" s="908"/>
      <c r="LAM121" s="908"/>
      <c r="LAN121" s="908"/>
      <c r="LAO121" s="908"/>
      <c r="LAP121" s="908"/>
      <c r="LAQ121" s="908"/>
      <c r="LAR121" s="908"/>
      <c r="LAS121" s="908"/>
      <c r="LAT121" s="908"/>
      <c r="LAU121" s="908"/>
      <c r="LAV121" s="908"/>
      <c r="LAW121" s="908"/>
      <c r="LAX121" s="908"/>
      <c r="LAY121" s="908"/>
      <c r="LAZ121" s="908"/>
      <c r="LBA121" s="908"/>
      <c r="LBB121" s="908"/>
      <c r="LBC121" s="908"/>
      <c r="LBD121" s="908"/>
      <c r="LBE121" s="908"/>
      <c r="LBF121" s="908"/>
      <c r="LBG121" s="908"/>
      <c r="LBH121" s="908"/>
      <c r="LBI121" s="908"/>
      <c r="LBJ121" s="908"/>
      <c r="LBK121" s="908"/>
      <c r="LBL121" s="908"/>
      <c r="LBM121" s="908"/>
      <c r="LBN121" s="908"/>
      <c r="LBO121" s="908"/>
      <c r="LBP121" s="908"/>
      <c r="LBQ121" s="908"/>
      <c r="LBR121" s="908"/>
      <c r="LBS121" s="908"/>
      <c r="LBT121" s="908"/>
      <c r="LBU121" s="908"/>
      <c r="LBV121" s="908"/>
      <c r="LBW121" s="908"/>
      <c r="LBX121" s="908"/>
      <c r="LBY121" s="908"/>
      <c r="LBZ121" s="908"/>
      <c r="LCA121" s="908"/>
      <c r="LCB121" s="908"/>
      <c r="LCC121" s="908"/>
      <c r="LCD121" s="908"/>
      <c r="LCE121" s="908"/>
      <c r="LCF121" s="908"/>
      <c r="LCG121" s="908"/>
      <c r="LCH121" s="908"/>
      <c r="LCI121" s="908"/>
      <c r="LCJ121" s="908"/>
      <c r="LCK121" s="908"/>
      <c r="LCL121" s="908"/>
      <c r="LCM121" s="908"/>
      <c r="LCN121" s="908"/>
      <c r="LCO121" s="908"/>
      <c r="LCP121" s="908"/>
      <c r="LCQ121" s="908"/>
      <c r="LCR121" s="908"/>
      <c r="LCS121" s="908"/>
      <c r="LCT121" s="908"/>
      <c r="LCU121" s="908"/>
      <c r="LCV121" s="908"/>
      <c r="LCW121" s="908"/>
      <c r="LCX121" s="908"/>
      <c r="LCY121" s="908"/>
      <c r="LCZ121" s="908"/>
      <c r="LDA121" s="908"/>
      <c r="LDB121" s="908"/>
      <c r="LDC121" s="908"/>
      <c r="LDD121" s="908"/>
      <c r="LDE121" s="908"/>
      <c r="LDF121" s="908"/>
      <c r="LDG121" s="908"/>
      <c r="LDH121" s="908"/>
      <c r="LDI121" s="908"/>
      <c r="LDJ121" s="908"/>
      <c r="LDK121" s="908"/>
      <c r="LDL121" s="908"/>
      <c r="LDM121" s="908"/>
      <c r="LDN121" s="908"/>
      <c r="LDO121" s="908"/>
      <c r="LDP121" s="908"/>
      <c r="LDQ121" s="908"/>
      <c r="LDR121" s="908"/>
      <c r="LDS121" s="908"/>
      <c r="LDT121" s="908"/>
      <c r="LDU121" s="908"/>
      <c r="LDV121" s="908"/>
      <c r="LDW121" s="908"/>
      <c r="LDX121" s="908"/>
      <c r="LDY121" s="908"/>
      <c r="LDZ121" s="908"/>
      <c r="LEA121" s="908"/>
      <c r="LEB121" s="908"/>
      <c r="LEC121" s="908"/>
      <c r="LED121" s="908"/>
      <c r="LEE121" s="908"/>
      <c r="LEF121" s="908"/>
      <c r="LEG121" s="908"/>
      <c r="LEH121" s="908"/>
      <c r="LEI121" s="908"/>
      <c r="LEJ121" s="908"/>
      <c r="LEK121" s="908"/>
      <c r="LEL121" s="908"/>
      <c r="LEM121" s="908"/>
      <c r="LEN121" s="908"/>
      <c r="LEO121" s="908"/>
      <c r="LEP121" s="908"/>
      <c r="LEQ121" s="908"/>
      <c r="LER121" s="908"/>
      <c r="LES121" s="908"/>
      <c r="LET121" s="908"/>
      <c r="LEU121" s="908"/>
      <c r="LEV121" s="908"/>
      <c r="LEW121" s="908"/>
      <c r="LEX121" s="908"/>
      <c r="LEY121" s="908"/>
      <c r="LEZ121" s="908"/>
      <c r="LFA121" s="908"/>
      <c r="LFB121" s="908"/>
      <c r="LFC121" s="908"/>
      <c r="LFD121" s="908"/>
      <c r="LFE121" s="908"/>
      <c r="LFF121" s="908"/>
      <c r="LFG121" s="908"/>
      <c r="LFH121" s="908"/>
      <c r="LFI121" s="908"/>
      <c r="LFJ121" s="908"/>
      <c r="LFK121" s="908"/>
      <c r="LFL121" s="908"/>
      <c r="LFM121" s="908"/>
      <c r="LFN121" s="908"/>
      <c r="LFO121" s="908"/>
      <c r="LFP121" s="908"/>
      <c r="LFQ121" s="908"/>
      <c r="LFR121" s="908"/>
      <c r="LFS121" s="908"/>
      <c r="LFT121" s="908"/>
      <c r="LFU121" s="908"/>
      <c r="LFV121" s="908"/>
      <c r="LFW121" s="908"/>
      <c r="LFX121" s="908"/>
      <c r="LFY121" s="908"/>
      <c r="LFZ121" s="908"/>
      <c r="LGA121" s="908"/>
      <c r="LGB121" s="908"/>
      <c r="LGC121" s="908"/>
      <c r="LGD121" s="908"/>
      <c r="LGE121" s="908"/>
      <c r="LGF121" s="908"/>
      <c r="LGG121" s="908"/>
      <c r="LGH121" s="908"/>
      <c r="LGI121" s="908"/>
      <c r="LGJ121" s="908"/>
      <c r="LGK121" s="908"/>
      <c r="LGL121" s="908"/>
      <c r="LGM121" s="908"/>
      <c r="LGN121" s="908"/>
      <c r="LGO121" s="908"/>
      <c r="LGP121" s="908"/>
      <c r="LGQ121" s="908"/>
      <c r="LGR121" s="908"/>
      <c r="LGS121" s="908"/>
      <c r="LGT121" s="908"/>
      <c r="LGU121" s="908"/>
      <c r="LGV121" s="908"/>
      <c r="LGW121" s="908"/>
      <c r="LGX121" s="908"/>
      <c r="LGY121" s="908"/>
      <c r="LGZ121" s="908"/>
      <c r="LHA121" s="908"/>
      <c r="LHB121" s="908"/>
      <c r="LHC121" s="908"/>
      <c r="LHD121" s="908"/>
      <c r="LHE121" s="908"/>
      <c r="LHF121" s="908"/>
      <c r="LHG121" s="908"/>
      <c r="LHH121" s="908"/>
      <c r="LHI121" s="908"/>
      <c r="LHJ121" s="908"/>
      <c r="LHK121" s="908"/>
      <c r="LHL121" s="908"/>
      <c r="LHM121" s="908"/>
      <c r="LHN121" s="908"/>
      <c r="LHO121" s="908"/>
      <c r="LHP121" s="908"/>
      <c r="LHQ121" s="908"/>
      <c r="LHR121" s="908"/>
      <c r="LHS121" s="908"/>
      <c r="LHT121" s="908"/>
      <c r="LHU121" s="908"/>
      <c r="LHV121" s="908"/>
      <c r="LHW121" s="908"/>
      <c r="LHX121" s="908"/>
      <c r="LHY121" s="908"/>
      <c r="LHZ121" s="908"/>
      <c r="LIA121" s="908"/>
      <c r="LIB121" s="908"/>
      <c r="LIC121" s="908"/>
      <c r="LID121" s="908"/>
      <c r="LIE121" s="908"/>
      <c r="LIF121" s="908"/>
      <c r="LIG121" s="908"/>
      <c r="LIH121" s="908"/>
      <c r="LII121" s="908"/>
      <c r="LIJ121" s="908"/>
      <c r="LIK121" s="908"/>
      <c r="LIL121" s="908"/>
      <c r="LIM121" s="908"/>
      <c r="LIN121" s="908"/>
      <c r="LIO121" s="908"/>
      <c r="LIP121" s="908"/>
      <c r="LIQ121" s="908"/>
      <c r="LIR121" s="908"/>
      <c r="LIS121" s="908"/>
      <c r="LIT121" s="908"/>
      <c r="LIU121" s="908"/>
      <c r="LIV121" s="908"/>
      <c r="LIW121" s="908"/>
      <c r="LIX121" s="908"/>
      <c r="LIY121" s="908"/>
      <c r="LIZ121" s="908"/>
      <c r="LJA121" s="908"/>
      <c r="LJB121" s="908"/>
      <c r="LJC121" s="908"/>
      <c r="LJD121" s="908"/>
      <c r="LJE121" s="908"/>
      <c r="LJF121" s="908"/>
      <c r="LJG121" s="908"/>
      <c r="LJH121" s="908"/>
      <c r="LJI121" s="908"/>
      <c r="LJJ121" s="908"/>
      <c r="LJK121" s="908"/>
      <c r="LJL121" s="908"/>
      <c r="LJM121" s="908"/>
      <c r="LJN121" s="908"/>
      <c r="LJO121" s="908"/>
      <c r="LJP121" s="908"/>
      <c r="LJQ121" s="908"/>
      <c r="LJR121" s="908"/>
      <c r="LJS121" s="908"/>
      <c r="LJT121" s="908"/>
      <c r="LJU121" s="908"/>
      <c r="LJV121" s="908"/>
      <c r="LJW121" s="908"/>
      <c r="LJX121" s="908"/>
      <c r="LJY121" s="908"/>
      <c r="LJZ121" s="908"/>
      <c r="LKA121" s="908"/>
      <c r="LKB121" s="908"/>
      <c r="LKC121" s="908"/>
      <c r="LKD121" s="908"/>
      <c r="LKE121" s="908"/>
      <c r="LKF121" s="908"/>
      <c r="LKG121" s="908"/>
      <c r="LKH121" s="908"/>
      <c r="LKI121" s="908"/>
      <c r="LKJ121" s="908"/>
      <c r="LKK121" s="908"/>
      <c r="LKL121" s="908"/>
      <c r="LKM121" s="908"/>
      <c r="LKN121" s="908"/>
      <c r="LKO121" s="908"/>
      <c r="LKP121" s="908"/>
      <c r="LKQ121" s="908"/>
      <c r="LKR121" s="908"/>
      <c r="LKS121" s="908"/>
      <c r="LKT121" s="908"/>
      <c r="LKU121" s="908"/>
      <c r="LKV121" s="908"/>
      <c r="LKW121" s="908"/>
      <c r="LKX121" s="908"/>
      <c r="LKY121" s="908"/>
      <c r="LKZ121" s="908"/>
      <c r="LLA121" s="908"/>
      <c r="LLB121" s="908"/>
      <c r="LLC121" s="908"/>
      <c r="LLD121" s="908"/>
      <c r="LLE121" s="908"/>
      <c r="LLF121" s="908"/>
      <c r="LLG121" s="908"/>
      <c r="LLH121" s="908"/>
      <c r="LLI121" s="908"/>
      <c r="LLJ121" s="908"/>
      <c r="LLK121" s="908"/>
      <c r="LLL121" s="908"/>
      <c r="LLM121" s="908"/>
      <c r="LLN121" s="908"/>
      <c r="LLO121" s="908"/>
      <c r="LLP121" s="908"/>
      <c r="LLQ121" s="908"/>
      <c r="LLR121" s="908"/>
      <c r="LLS121" s="908"/>
      <c r="LLT121" s="908"/>
      <c r="LLU121" s="908"/>
      <c r="LLV121" s="908"/>
      <c r="LLW121" s="908"/>
      <c r="LLX121" s="908"/>
      <c r="LLY121" s="908"/>
      <c r="LLZ121" s="908"/>
      <c r="LMA121" s="908"/>
      <c r="LMB121" s="908"/>
      <c r="LMC121" s="908"/>
      <c r="LMD121" s="908"/>
      <c r="LME121" s="908"/>
      <c r="LMF121" s="908"/>
      <c r="LMG121" s="908"/>
      <c r="LMH121" s="908"/>
      <c r="LMI121" s="908"/>
      <c r="LMJ121" s="908"/>
      <c r="LMK121" s="908"/>
      <c r="LML121" s="908"/>
      <c r="LMM121" s="908"/>
      <c r="LMN121" s="908"/>
      <c r="LMO121" s="908"/>
      <c r="LMP121" s="908"/>
      <c r="LMQ121" s="908"/>
      <c r="LMR121" s="908"/>
      <c r="LMS121" s="908"/>
      <c r="LMT121" s="908"/>
      <c r="LMU121" s="908"/>
      <c r="LMV121" s="908"/>
      <c r="LMW121" s="908"/>
      <c r="LMX121" s="908"/>
      <c r="LMY121" s="908"/>
      <c r="LMZ121" s="908"/>
      <c r="LNA121" s="908"/>
      <c r="LNB121" s="908"/>
      <c r="LNC121" s="908"/>
      <c r="LND121" s="908"/>
      <c r="LNE121" s="908"/>
      <c r="LNF121" s="908"/>
      <c r="LNG121" s="908"/>
      <c r="LNH121" s="908"/>
      <c r="LNI121" s="908"/>
      <c r="LNJ121" s="908"/>
      <c r="LNK121" s="908"/>
      <c r="LNL121" s="908"/>
      <c r="LNM121" s="908"/>
      <c r="LNN121" s="908"/>
      <c r="LNO121" s="908"/>
      <c r="LNP121" s="908"/>
      <c r="LNQ121" s="908"/>
      <c r="LNR121" s="908"/>
      <c r="LNS121" s="908"/>
      <c r="LNT121" s="908"/>
      <c r="LNU121" s="908"/>
      <c r="LNV121" s="908"/>
      <c r="LNW121" s="908"/>
      <c r="LNX121" s="908"/>
      <c r="LNY121" s="908"/>
      <c r="LNZ121" s="908"/>
      <c r="LOA121" s="908"/>
      <c r="LOB121" s="908"/>
      <c r="LOC121" s="908"/>
      <c r="LOD121" s="908"/>
      <c r="LOE121" s="908"/>
      <c r="LOF121" s="908"/>
      <c r="LOG121" s="908"/>
      <c r="LOH121" s="908"/>
      <c r="LOI121" s="908"/>
      <c r="LOJ121" s="908"/>
      <c r="LOK121" s="908"/>
      <c r="LOL121" s="908"/>
      <c r="LOM121" s="908"/>
      <c r="LON121" s="908"/>
      <c r="LOO121" s="908"/>
      <c r="LOP121" s="908"/>
      <c r="LOQ121" s="908"/>
      <c r="LOR121" s="908"/>
      <c r="LOS121" s="908"/>
      <c r="LOT121" s="908"/>
      <c r="LOU121" s="908"/>
      <c r="LOV121" s="908"/>
      <c r="LOW121" s="908"/>
      <c r="LOX121" s="908"/>
      <c r="LOY121" s="908"/>
      <c r="LOZ121" s="908"/>
      <c r="LPA121" s="908"/>
      <c r="LPB121" s="908"/>
      <c r="LPC121" s="908"/>
      <c r="LPD121" s="908"/>
      <c r="LPE121" s="908"/>
      <c r="LPF121" s="908"/>
      <c r="LPG121" s="908"/>
      <c r="LPH121" s="908"/>
      <c r="LPI121" s="908"/>
      <c r="LPJ121" s="908"/>
      <c r="LPK121" s="908"/>
      <c r="LPL121" s="908"/>
      <c r="LPM121" s="908"/>
      <c r="LPN121" s="908"/>
      <c r="LPO121" s="908"/>
      <c r="LPP121" s="908"/>
      <c r="LPQ121" s="908"/>
      <c r="LPR121" s="908"/>
      <c r="LPS121" s="908"/>
      <c r="LPT121" s="908"/>
      <c r="LPU121" s="908"/>
      <c r="LPV121" s="908"/>
      <c r="LPW121" s="908"/>
      <c r="LPX121" s="908"/>
      <c r="LPY121" s="908"/>
      <c r="LPZ121" s="908"/>
      <c r="LQA121" s="908"/>
      <c r="LQB121" s="908"/>
      <c r="LQC121" s="908"/>
      <c r="LQD121" s="908"/>
      <c r="LQE121" s="908"/>
      <c r="LQF121" s="908"/>
      <c r="LQG121" s="908"/>
      <c r="LQH121" s="908"/>
      <c r="LQI121" s="908"/>
      <c r="LQJ121" s="908"/>
      <c r="LQK121" s="908"/>
      <c r="LQL121" s="908"/>
      <c r="LQM121" s="908"/>
      <c r="LQN121" s="908"/>
      <c r="LQO121" s="908"/>
      <c r="LQP121" s="908"/>
      <c r="LQQ121" s="908"/>
      <c r="LQR121" s="908"/>
      <c r="LQS121" s="908"/>
      <c r="LQT121" s="908"/>
      <c r="LQU121" s="908"/>
      <c r="LQV121" s="908"/>
      <c r="LQW121" s="908"/>
      <c r="LQX121" s="908"/>
      <c r="LQY121" s="908"/>
      <c r="LQZ121" s="908"/>
      <c r="LRA121" s="908"/>
      <c r="LRB121" s="908"/>
      <c r="LRC121" s="908"/>
      <c r="LRD121" s="908"/>
      <c r="LRE121" s="908"/>
      <c r="LRF121" s="908"/>
      <c r="LRG121" s="908"/>
      <c r="LRH121" s="908"/>
      <c r="LRI121" s="908"/>
      <c r="LRJ121" s="908"/>
      <c r="LRK121" s="908"/>
      <c r="LRL121" s="908"/>
      <c r="LRM121" s="908"/>
      <c r="LRN121" s="908"/>
      <c r="LRO121" s="908"/>
      <c r="LRP121" s="908"/>
      <c r="LRQ121" s="908"/>
      <c r="LRR121" s="908"/>
      <c r="LRS121" s="908"/>
      <c r="LRT121" s="908"/>
      <c r="LRU121" s="908"/>
      <c r="LRV121" s="908"/>
      <c r="LRW121" s="908"/>
      <c r="LRX121" s="908"/>
      <c r="LRY121" s="908"/>
      <c r="LRZ121" s="908"/>
      <c r="LSA121" s="908"/>
      <c r="LSB121" s="908"/>
      <c r="LSC121" s="908"/>
      <c r="LSD121" s="908"/>
      <c r="LSE121" s="908"/>
      <c r="LSF121" s="908"/>
      <c r="LSG121" s="908"/>
      <c r="LSH121" s="908"/>
      <c r="LSI121" s="908"/>
      <c r="LSJ121" s="908"/>
      <c r="LSK121" s="908"/>
      <c r="LSL121" s="908"/>
      <c r="LSM121" s="908"/>
      <c r="LSN121" s="908"/>
      <c r="LSO121" s="908"/>
      <c r="LSP121" s="908"/>
      <c r="LSQ121" s="908"/>
      <c r="LSR121" s="908"/>
      <c r="LSS121" s="908"/>
      <c r="LST121" s="908"/>
      <c r="LSU121" s="908"/>
      <c r="LSV121" s="908"/>
      <c r="LSW121" s="908"/>
      <c r="LSX121" s="908"/>
      <c r="LSY121" s="908"/>
      <c r="LSZ121" s="908"/>
      <c r="LTA121" s="908"/>
      <c r="LTB121" s="908"/>
      <c r="LTC121" s="908"/>
      <c r="LTD121" s="908"/>
      <c r="LTE121" s="908"/>
      <c r="LTF121" s="908"/>
      <c r="LTG121" s="908"/>
      <c r="LTH121" s="908"/>
      <c r="LTI121" s="908"/>
      <c r="LTJ121" s="908"/>
      <c r="LTK121" s="908"/>
      <c r="LTL121" s="908"/>
      <c r="LTM121" s="908"/>
      <c r="LTN121" s="908"/>
      <c r="LTO121" s="908"/>
      <c r="LTP121" s="908"/>
      <c r="LTQ121" s="908"/>
      <c r="LTR121" s="908"/>
      <c r="LTS121" s="908"/>
      <c r="LTT121" s="908"/>
      <c r="LTU121" s="908"/>
      <c r="LTV121" s="908"/>
      <c r="LTW121" s="908"/>
      <c r="LTX121" s="908"/>
      <c r="LTY121" s="908"/>
      <c r="LTZ121" s="908"/>
      <c r="LUA121" s="908"/>
      <c r="LUB121" s="908"/>
      <c r="LUC121" s="908"/>
      <c r="LUD121" s="908"/>
      <c r="LUE121" s="908"/>
      <c r="LUF121" s="908"/>
      <c r="LUG121" s="908"/>
      <c r="LUH121" s="908"/>
      <c r="LUI121" s="908"/>
      <c r="LUJ121" s="908"/>
      <c r="LUK121" s="908"/>
      <c r="LUL121" s="908"/>
      <c r="LUM121" s="908"/>
      <c r="LUN121" s="908"/>
      <c r="LUO121" s="908"/>
      <c r="LUP121" s="908"/>
      <c r="LUQ121" s="908"/>
      <c r="LUR121" s="908"/>
      <c r="LUS121" s="908"/>
      <c r="LUT121" s="908"/>
      <c r="LUU121" s="908"/>
      <c r="LUV121" s="908"/>
      <c r="LUW121" s="908"/>
      <c r="LUX121" s="908"/>
      <c r="LUY121" s="908"/>
      <c r="LUZ121" s="908"/>
      <c r="LVA121" s="908"/>
      <c r="LVB121" s="908"/>
      <c r="LVC121" s="908"/>
      <c r="LVD121" s="908"/>
      <c r="LVE121" s="908"/>
      <c r="LVF121" s="908"/>
      <c r="LVG121" s="908"/>
      <c r="LVH121" s="908"/>
      <c r="LVI121" s="908"/>
      <c r="LVJ121" s="908"/>
      <c r="LVK121" s="908"/>
      <c r="LVL121" s="908"/>
      <c r="LVM121" s="908"/>
      <c r="LVN121" s="908"/>
      <c r="LVO121" s="908"/>
      <c r="LVP121" s="908"/>
      <c r="LVQ121" s="908"/>
      <c r="LVR121" s="908"/>
      <c r="LVS121" s="908"/>
      <c r="LVT121" s="908"/>
      <c r="LVU121" s="908"/>
      <c r="LVV121" s="908"/>
      <c r="LVW121" s="908"/>
      <c r="LVX121" s="908"/>
      <c r="LVY121" s="908"/>
      <c r="LVZ121" s="908"/>
      <c r="LWA121" s="908"/>
      <c r="LWB121" s="908"/>
      <c r="LWC121" s="908"/>
      <c r="LWD121" s="908"/>
      <c r="LWE121" s="908"/>
      <c r="LWF121" s="908"/>
      <c r="LWG121" s="908"/>
      <c r="LWH121" s="908"/>
      <c r="LWI121" s="908"/>
      <c r="LWJ121" s="908"/>
      <c r="LWK121" s="908"/>
      <c r="LWL121" s="908"/>
      <c r="LWM121" s="908"/>
      <c r="LWN121" s="908"/>
      <c r="LWO121" s="908"/>
      <c r="LWP121" s="908"/>
      <c r="LWQ121" s="908"/>
      <c r="LWR121" s="908"/>
      <c r="LWS121" s="908"/>
      <c r="LWT121" s="908"/>
      <c r="LWU121" s="908"/>
      <c r="LWV121" s="908"/>
      <c r="LWW121" s="908"/>
      <c r="LWX121" s="908"/>
      <c r="LWY121" s="908"/>
      <c r="LWZ121" s="908"/>
      <c r="LXA121" s="908"/>
      <c r="LXB121" s="908"/>
      <c r="LXC121" s="908"/>
      <c r="LXD121" s="908"/>
      <c r="LXE121" s="908"/>
      <c r="LXF121" s="908"/>
      <c r="LXG121" s="908"/>
      <c r="LXH121" s="908"/>
      <c r="LXI121" s="908"/>
      <c r="LXJ121" s="908"/>
      <c r="LXK121" s="908"/>
      <c r="LXL121" s="908"/>
      <c r="LXM121" s="908"/>
      <c r="LXN121" s="908"/>
      <c r="LXO121" s="908"/>
      <c r="LXP121" s="908"/>
      <c r="LXQ121" s="908"/>
      <c r="LXR121" s="908"/>
      <c r="LXS121" s="908"/>
      <c r="LXT121" s="908"/>
      <c r="LXU121" s="908"/>
      <c r="LXV121" s="908"/>
      <c r="LXW121" s="908"/>
      <c r="LXX121" s="908"/>
      <c r="LXY121" s="908"/>
      <c r="LXZ121" s="908"/>
      <c r="LYA121" s="908"/>
      <c r="LYB121" s="908"/>
      <c r="LYC121" s="908"/>
      <c r="LYD121" s="908"/>
      <c r="LYE121" s="908"/>
      <c r="LYF121" s="908"/>
      <c r="LYG121" s="908"/>
      <c r="LYH121" s="908"/>
      <c r="LYI121" s="908"/>
      <c r="LYJ121" s="908"/>
      <c r="LYK121" s="908"/>
      <c r="LYL121" s="908"/>
      <c r="LYM121" s="908"/>
      <c r="LYN121" s="908"/>
      <c r="LYO121" s="908"/>
      <c r="LYP121" s="908"/>
      <c r="LYQ121" s="908"/>
      <c r="LYR121" s="908"/>
      <c r="LYS121" s="908"/>
      <c r="LYT121" s="908"/>
      <c r="LYU121" s="908"/>
      <c r="LYV121" s="908"/>
      <c r="LYW121" s="908"/>
      <c r="LYX121" s="908"/>
      <c r="LYY121" s="908"/>
      <c r="LYZ121" s="908"/>
      <c r="LZA121" s="908"/>
      <c r="LZB121" s="908"/>
      <c r="LZC121" s="908"/>
      <c r="LZD121" s="908"/>
      <c r="LZE121" s="908"/>
      <c r="LZF121" s="908"/>
      <c r="LZG121" s="908"/>
      <c r="LZH121" s="908"/>
      <c r="LZI121" s="908"/>
      <c r="LZJ121" s="908"/>
      <c r="LZK121" s="908"/>
      <c r="LZL121" s="908"/>
      <c r="LZM121" s="908"/>
      <c r="LZN121" s="908"/>
      <c r="LZO121" s="908"/>
      <c r="LZP121" s="908"/>
      <c r="LZQ121" s="908"/>
      <c r="LZR121" s="908"/>
      <c r="LZS121" s="908"/>
      <c r="LZT121" s="908"/>
      <c r="LZU121" s="908"/>
      <c r="LZV121" s="908"/>
      <c r="LZW121" s="908"/>
      <c r="LZX121" s="908"/>
      <c r="LZY121" s="908"/>
      <c r="LZZ121" s="908"/>
      <c r="MAA121" s="908"/>
      <c r="MAB121" s="908"/>
      <c r="MAC121" s="908"/>
      <c r="MAD121" s="908"/>
      <c r="MAE121" s="908"/>
      <c r="MAF121" s="908"/>
      <c r="MAG121" s="908"/>
      <c r="MAH121" s="908"/>
      <c r="MAI121" s="908"/>
      <c r="MAJ121" s="908"/>
      <c r="MAK121" s="908"/>
      <c r="MAL121" s="908"/>
      <c r="MAM121" s="908"/>
      <c r="MAN121" s="908"/>
      <c r="MAO121" s="908"/>
      <c r="MAP121" s="908"/>
      <c r="MAQ121" s="908"/>
      <c r="MAR121" s="908"/>
      <c r="MAS121" s="908"/>
      <c r="MAT121" s="908"/>
      <c r="MAU121" s="908"/>
      <c r="MAV121" s="908"/>
      <c r="MAW121" s="908"/>
      <c r="MAX121" s="908"/>
      <c r="MAY121" s="908"/>
      <c r="MAZ121" s="908"/>
      <c r="MBA121" s="908"/>
      <c r="MBB121" s="908"/>
      <c r="MBC121" s="908"/>
      <c r="MBD121" s="908"/>
      <c r="MBE121" s="908"/>
      <c r="MBF121" s="908"/>
      <c r="MBG121" s="908"/>
      <c r="MBH121" s="908"/>
      <c r="MBI121" s="908"/>
      <c r="MBJ121" s="908"/>
      <c r="MBK121" s="908"/>
      <c r="MBL121" s="908"/>
      <c r="MBM121" s="908"/>
      <c r="MBN121" s="908"/>
      <c r="MBO121" s="908"/>
      <c r="MBP121" s="908"/>
      <c r="MBQ121" s="908"/>
      <c r="MBR121" s="908"/>
      <c r="MBS121" s="908"/>
      <c r="MBT121" s="908"/>
      <c r="MBU121" s="908"/>
      <c r="MBV121" s="908"/>
      <c r="MBW121" s="908"/>
      <c r="MBX121" s="908"/>
      <c r="MBY121" s="908"/>
      <c r="MBZ121" s="908"/>
      <c r="MCA121" s="908"/>
      <c r="MCB121" s="908"/>
      <c r="MCC121" s="908"/>
      <c r="MCD121" s="908"/>
      <c r="MCE121" s="908"/>
      <c r="MCF121" s="908"/>
      <c r="MCG121" s="908"/>
      <c r="MCH121" s="908"/>
      <c r="MCI121" s="908"/>
      <c r="MCJ121" s="908"/>
      <c r="MCK121" s="908"/>
      <c r="MCL121" s="908"/>
      <c r="MCM121" s="908"/>
      <c r="MCN121" s="908"/>
      <c r="MCO121" s="908"/>
      <c r="MCP121" s="908"/>
      <c r="MCQ121" s="908"/>
      <c r="MCR121" s="908"/>
      <c r="MCS121" s="908"/>
      <c r="MCT121" s="908"/>
      <c r="MCU121" s="908"/>
      <c r="MCV121" s="908"/>
      <c r="MCW121" s="908"/>
      <c r="MCX121" s="908"/>
      <c r="MCY121" s="908"/>
      <c r="MCZ121" s="908"/>
      <c r="MDA121" s="908"/>
      <c r="MDB121" s="908"/>
      <c r="MDC121" s="908"/>
      <c r="MDD121" s="908"/>
      <c r="MDE121" s="908"/>
      <c r="MDF121" s="908"/>
      <c r="MDG121" s="908"/>
      <c r="MDH121" s="908"/>
      <c r="MDI121" s="908"/>
      <c r="MDJ121" s="908"/>
      <c r="MDK121" s="908"/>
      <c r="MDL121" s="908"/>
      <c r="MDM121" s="908"/>
      <c r="MDN121" s="908"/>
      <c r="MDO121" s="908"/>
      <c r="MDP121" s="908"/>
      <c r="MDQ121" s="908"/>
      <c r="MDR121" s="908"/>
      <c r="MDS121" s="908"/>
      <c r="MDT121" s="908"/>
      <c r="MDU121" s="908"/>
      <c r="MDV121" s="908"/>
      <c r="MDW121" s="908"/>
      <c r="MDX121" s="908"/>
      <c r="MDY121" s="908"/>
      <c r="MDZ121" s="908"/>
      <c r="MEA121" s="908"/>
      <c r="MEB121" s="908"/>
      <c r="MEC121" s="908"/>
      <c r="MED121" s="908"/>
      <c r="MEE121" s="908"/>
      <c r="MEF121" s="908"/>
      <c r="MEG121" s="908"/>
      <c r="MEH121" s="908"/>
      <c r="MEI121" s="908"/>
      <c r="MEJ121" s="908"/>
      <c r="MEK121" s="908"/>
      <c r="MEL121" s="908"/>
      <c r="MEM121" s="908"/>
      <c r="MEN121" s="908"/>
      <c r="MEO121" s="908"/>
      <c r="MEP121" s="908"/>
      <c r="MEQ121" s="908"/>
      <c r="MER121" s="908"/>
      <c r="MES121" s="908"/>
      <c r="MET121" s="908"/>
      <c r="MEU121" s="908"/>
      <c r="MEV121" s="908"/>
      <c r="MEW121" s="908"/>
      <c r="MEX121" s="908"/>
      <c r="MEY121" s="908"/>
      <c r="MEZ121" s="908"/>
      <c r="MFA121" s="908"/>
      <c r="MFB121" s="908"/>
      <c r="MFC121" s="908"/>
      <c r="MFD121" s="908"/>
      <c r="MFE121" s="908"/>
      <c r="MFF121" s="908"/>
      <c r="MFG121" s="908"/>
      <c r="MFH121" s="908"/>
      <c r="MFI121" s="908"/>
      <c r="MFJ121" s="908"/>
      <c r="MFK121" s="908"/>
      <c r="MFL121" s="908"/>
      <c r="MFM121" s="908"/>
      <c r="MFN121" s="908"/>
      <c r="MFO121" s="908"/>
      <c r="MFP121" s="908"/>
      <c r="MFQ121" s="908"/>
      <c r="MFR121" s="908"/>
      <c r="MFS121" s="908"/>
      <c r="MFT121" s="908"/>
      <c r="MFU121" s="908"/>
      <c r="MFV121" s="908"/>
      <c r="MFW121" s="908"/>
      <c r="MFX121" s="908"/>
      <c r="MFY121" s="908"/>
      <c r="MFZ121" s="908"/>
      <c r="MGA121" s="908"/>
      <c r="MGB121" s="908"/>
      <c r="MGC121" s="908"/>
      <c r="MGD121" s="908"/>
      <c r="MGE121" s="908"/>
      <c r="MGF121" s="908"/>
      <c r="MGG121" s="908"/>
      <c r="MGH121" s="908"/>
      <c r="MGI121" s="908"/>
      <c r="MGJ121" s="908"/>
      <c r="MGK121" s="908"/>
      <c r="MGL121" s="908"/>
      <c r="MGM121" s="908"/>
      <c r="MGN121" s="908"/>
      <c r="MGO121" s="908"/>
      <c r="MGP121" s="908"/>
      <c r="MGQ121" s="908"/>
      <c r="MGR121" s="908"/>
      <c r="MGS121" s="908"/>
      <c r="MGT121" s="908"/>
      <c r="MGU121" s="908"/>
      <c r="MGV121" s="908"/>
      <c r="MGW121" s="908"/>
      <c r="MGX121" s="908"/>
      <c r="MGY121" s="908"/>
      <c r="MGZ121" s="908"/>
      <c r="MHA121" s="908"/>
      <c r="MHB121" s="908"/>
      <c r="MHC121" s="908"/>
      <c r="MHD121" s="908"/>
      <c r="MHE121" s="908"/>
      <c r="MHF121" s="908"/>
      <c r="MHG121" s="908"/>
      <c r="MHH121" s="908"/>
      <c r="MHI121" s="908"/>
      <c r="MHJ121" s="908"/>
      <c r="MHK121" s="908"/>
      <c r="MHL121" s="908"/>
      <c r="MHM121" s="908"/>
      <c r="MHN121" s="908"/>
      <c r="MHO121" s="908"/>
      <c r="MHP121" s="908"/>
      <c r="MHQ121" s="908"/>
      <c r="MHR121" s="908"/>
      <c r="MHS121" s="908"/>
      <c r="MHT121" s="908"/>
      <c r="MHU121" s="908"/>
      <c r="MHV121" s="908"/>
      <c r="MHW121" s="908"/>
      <c r="MHX121" s="908"/>
      <c r="MHY121" s="908"/>
      <c r="MHZ121" s="908"/>
      <c r="MIA121" s="908"/>
      <c r="MIB121" s="908"/>
      <c r="MIC121" s="908"/>
      <c r="MID121" s="908"/>
      <c r="MIE121" s="908"/>
      <c r="MIF121" s="908"/>
      <c r="MIG121" s="908"/>
      <c r="MIH121" s="908"/>
      <c r="MII121" s="908"/>
      <c r="MIJ121" s="908"/>
      <c r="MIK121" s="908"/>
      <c r="MIL121" s="908"/>
      <c r="MIM121" s="908"/>
      <c r="MIN121" s="908"/>
      <c r="MIO121" s="908"/>
      <c r="MIP121" s="908"/>
      <c r="MIQ121" s="908"/>
      <c r="MIR121" s="908"/>
      <c r="MIS121" s="908"/>
      <c r="MIT121" s="908"/>
      <c r="MIU121" s="908"/>
      <c r="MIV121" s="908"/>
      <c r="MIW121" s="908"/>
      <c r="MIX121" s="908"/>
      <c r="MIY121" s="908"/>
      <c r="MIZ121" s="908"/>
      <c r="MJA121" s="908"/>
      <c r="MJB121" s="908"/>
      <c r="MJC121" s="908"/>
      <c r="MJD121" s="908"/>
      <c r="MJE121" s="908"/>
      <c r="MJF121" s="908"/>
      <c r="MJG121" s="908"/>
      <c r="MJH121" s="908"/>
      <c r="MJI121" s="908"/>
      <c r="MJJ121" s="908"/>
      <c r="MJK121" s="908"/>
      <c r="MJL121" s="908"/>
      <c r="MJM121" s="908"/>
      <c r="MJN121" s="908"/>
      <c r="MJO121" s="908"/>
      <c r="MJP121" s="908"/>
      <c r="MJQ121" s="908"/>
      <c r="MJR121" s="908"/>
      <c r="MJS121" s="908"/>
      <c r="MJT121" s="908"/>
      <c r="MJU121" s="908"/>
      <c r="MJV121" s="908"/>
      <c r="MJW121" s="908"/>
      <c r="MJX121" s="908"/>
      <c r="MJY121" s="908"/>
      <c r="MJZ121" s="908"/>
      <c r="MKA121" s="908"/>
      <c r="MKB121" s="908"/>
      <c r="MKC121" s="908"/>
      <c r="MKD121" s="908"/>
      <c r="MKE121" s="908"/>
      <c r="MKF121" s="908"/>
      <c r="MKG121" s="908"/>
      <c r="MKH121" s="908"/>
      <c r="MKI121" s="908"/>
      <c r="MKJ121" s="908"/>
      <c r="MKK121" s="908"/>
      <c r="MKL121" s="908"/>
      <c r="MKM121" s="908"/>
      <c r="MKN121" s="908"/>
      <c r="MKO121" s="908"/>
      <c r="MKP121" s="908"/>
      <c r="MKQ121" s="908"/>
      <c r="MKR121" s="908"/>
      <c r="MKS121" s="908"/>
      <c r="MKT121" s="908"/>
      <c r="MKU121" s="908"/>
      <c r="MKV121" s="908"/>
      <c r="MKW121" s="908"/>
      <c r="MKX121" s="908"/>
      <c r="MKY121" s="908"/>
      <c r="MKZ121" s="908"/>
      <c r="MLA121" s="908"/>
      <c r="MLB121" s="908"/>
      <c r="MLC121" s="908"/>
      <c r="MLD121" s="908"/>
      <c r="MLE121" s="908"/>
      <c r="MLF121" s="908"/>
      <c r="MLG121" s="908"/>
      <c r="MLH121" s="908"/>
      <c r="MLI121" s="908"/>
      <c r="MLJ121" s="908"/>
      <c r="MLK121" s="908"/>
      <c r="MLL121" s="908"/>
      <c r="MLM121" s="908"/>
      <c r="MLN121" s="908"/>
      <c r="MLO121" s="908"/>
      <c r="MLP121" s="908"/>
      <c r="MLQ121" s="908"/>
      <c r="MLR121" s="908"/>
      <c r="MLS121" s="908"/>
      <c r="MLT121" s="908"/>
      <c r="MLU121" s="908"/>
      <c r="MLV121" s="908"/>
      <c r="MLW121" s="908"/>
      <c r="MLX121" s="908"/>
      <c r="MLY121" s="908"/>
      <c r="MLZ121" s="908"/>
      <c r="MMA121" s="908"/>
      <c r="MMB121" s="908"/>
      <c r="MMC121" s="908"/>
      <c r="MMD121" s="908"/>
      <c r="MME121" s="908"/>
      <c r="MMF121" s="908"/>
      <c r="MMG121" s="908"/>
      <c r="MMH121" s="908"/>
      <c r="MMI121" s="908"/>
      <c r="MMJ121" s="908"/>
      <c r="MMK121" s="908"/>
      <c r="MML121" s="908"/>
      <c r="MMM121" s="908"/>
      <c r="MMN121" s="908"/>
      <c r="MMO121" s="908"/>
      <c r="MMP121" s="908"/>
      <c r="MMQ121" s="908"/>
      <c r="MMR121" s="908"/>
      <c r="MMS121" s="908"/>
      <c r="MMT121" s="908"/>
      <c r="MMU121" s="908"/>
      <c r="MMV121" s="908"/>
      <c r="MMW121" s="908"/>
      <c r="MMX121" s="908"/>
      <c r="MMY121" s="908"/>
      <c r="MMZ121" s="908"/>
      <c r="MNA121" s="908"/>
      <c r="MNB121" s="908"/>
      <c r="MNC121" s="908"/>
      <c r="MND121" s="908"/>
      <c r="MNE121" s="908"/>
      <c r="MNF121" s="908"/>
      <c r="MNG121" s="908"/>
      <c r="MNH121" s="908"/>
      <c r="MNI121" s="908"/>
      <c r="MNJ121" s="908"/>
      <c r="MNK121" s="908"/>
      <c r="MNL121" s="908"/>
      <c r="MNM121" s="908"/>
      <c r="MNN121" s="908"/>
      <c r="MNO121" s="908"/>
      <c r="MNP121" s="908"/>
      <c r="MNQ121" s="908"/>
      <c r="MNR121" s="908"/>
      <c r="MNS121" s="908"/>
      <c r="MNT121" s="908"/>
      <c r="MNU121" s="908"/>
      <c r="MNV121" s="908"/>
      <c r="MNW121" s="908"/>
      <c r="MNX121" s="908"/>
      <c r="MNY121" s="908"/>
      <c r="MNZ121" s="908"/>
      <c r="MOA121" s="908"/>
      <c r="MOB121" s="908"/>
      <c r="MOC121" s="908"/>
      <c r="MOD121" s="908"/>
      <c r="MOE121" s="908"/>
      <c r="MOF121" s="908"/>
      <c r="MOG121" s="908"/>
      <c r="MOH121" s="908"/>
      <c r="MOI121" s="908"/>
      <c r="MOJ121" s="908"/>
      <c r="MOK121" s="908"/>
      <c r="MOL121" s="908"/>
      <c r="MOM121" s="908"/>
      <c r="MON121" s="908"/>
      <c r="MOO121" s="908"/>
      <c r="MOP121" s="908"/>
      <c r="MOQ121" s="908"/>
      <c r="MOR121" s="908"/>
      <c r="MOS121" s="908"/>
      <c r="MOT121" s="908"/>
      <c r="MOU121" s="908"/>
      <c r="MOV121" s="908"/>
      <c r="MOW121" s="908"/>
      <c r="MOX121" s="908"/>
      <c r="MOY121" s="908"/>
      <c r="MOZ121" s="908"/>
      <c r="MPA121" s="908"/>
      <c r="MPB121" s="908"/>
      <c r="MPC121" s="908"/>
      <c r="MPD121" s="908"/>
      <c r="MPE121" s="908"/>
      <c r="MPF121" s="908"/>
      <c r="MPG121" s="908"/>
      <c r="MPH121" s="908"/>
      <c r="MPI121" s="908"/>
      <c r="MPJ121" s="908"/>
      <c r="MPK121" s="908"/>
      <c r="MPL121" s="908"/>
      <c r="MPM121" s="908"/>
      <c r="MPN121" s="908"/>
      <c r="MPO121" s="908"/>
      <c r="MPP121" s="908"/>
      <c r="MPQ121" s="908"/>
      <c r="MPR121" s="908"/>
      <c r="MPS121" s="908"/>
      <c r="MPT121" s="908"/>
      <c r="MPU121" s="908"/>
      <c r="MPV121" s="908"/>
      <c r="MPW121" s="908"/>
      <c r="MPX121" s="908"/>
      <c r="MPY121" s="908"/>
      <c r="MPZ121" s="908"/>
      <c r="MQA121" s="908"/>
      <c r="MQB121" s="908"/>
      <c r="MQC121" s="908"/>
      <c r="MQD121" s="908"/>
      <c r="MQE121" s="908"/>
      <c r="MQF121" s="908"/>
      <c r="MQG121" s="908"/>
      <c r="MQH121" s="908"/>
      <c r="MQI121" s="908"/>
      <c r="MQJ121" s="908"/>
      <c r="MQK121" s="908"/>
      <c r="MQL121" s="908"/>
      <c r="MQM121" s="908"/>
      <c r="MQN121" s="908"/>
      <c r="MQO121" s="908"/>
      <c r="MQP121" s="908"/>
      <c r="MQQ121" s="908"/>
      <c r="MQR121" s="908"/>
      <c r="MQS121" s="908"/>
      <c r="MQT121" s="908"/>
      <c r="MQU121" s="908"/>
      <c r="MQV121" s="908"/>
      <c r="MQW121" s="908"/>
      <c r="MQX121" s="908"/>
      <c r="MQY121" s="908"/>
      <c r="MQZ121" s="908"/>
      <c r="MRA121" s="908"/>
      <c r="MRB121" s="908"/>
      <c r="MRC121" s="908"/>
      <c r="MRD121" s="908"/>
      <c r="MRE121" s="908"/>
      <c r="MRF121" s="908"/>
      <c r="MRG121" s="908"/>
      <c r="MRH121" s="908"/>
      <c r="MRI121" s="908"/>
      <c r="MRJ121" s="908"/>
      <c r="MRK121" s="908"/>
      <c r="MRL121" s="908"/>
      <c r="MRM121" s="908"/>
      <c r="MRN121" s="908"/>
      <c r="MRO121" s="908"/>
      <c r="MRP121" s="908"/>
      <c r="MRQ121" s="908"/>
      <c r="MRR121" s="908"/>
      <c r="MRS121" s="908"/>
      <c r="MRT121" s="908"/>
      <c r="MRU121" s="908"/>
      <c r="MRV121" s="908"/>
      <c r="MRW121" s="908"/>
      <c r="MRX121" s="908"/>
      <c r="MRY121" s="908"/>
      <c r="MRZ121" s="908"/>
      <c r="MSA121" s="908"/>
      <c r="MSB121" s="908"/>
      <c r="MSC121" s="908"/>
      <c r="MSD121" s="908"/>
      <c r="MSE121" s="908"/>
      <c r="MSF121" s="908"/>
      <c r="MSG121" s="908"/>
      <c r="MSH121" s="908"/>
      <c r="MSI121" s="908"/>
      <c r="MSJ121" s="908"/>
      <c r="MSK121" s="908"/>
      <c r="MSL121" s="908"/>
      <c r="MSM121" s="908"/>
      <c r="MSN121" s="908"/>
      <c r="MSO121" s="908"/>
      <c r="MSP121" s="908"/>
      <c r="MSQ121" s="908"/>
      <c r="MSR121" s="908"/>
      <c r="MSS121" s="908"/>
      <c r="MST121" s="908"/>
      <c r="MSU121" s="908"/>
      <c r="MSV121" s="908"/>
      <c r="MSW121" s="908"/>
      <c r="MSX121" s="908"/>
      <c r="MSY121" s="908"/>
      <c r="MSZ121" s="908"/>
      <c r="MTA121" s="908"/>
      <c r="MTB121" s="908"/>
      <c r="MTC121" s="908"/>
      <c r="MTD121" s="908"/>
      <c r="MTE121" s="908"/>
      <c r="MTF121" s="908"/>
      <c r="MTG121" s="908"/>
      <c r="MTH121" s="908"/>
      <c r="MTI121" s="908"/>
      <c r="MTJ121" s="908"/>
      <c r="MTK121" s="908"/>
      <c r="MTL121" s="908"/>
      <c r="MTM121" s="908"/>
      <c r="MTN121" s="908"/>
      <c r="MTO121" s="908"/>
      <c r="MTP121" s="908"/>
      <c r="MTQ121" s="908"/>
      <c r="MTR121" s="908"/>
      <c r="MTS121" s="908"/>
      <c r="MTT121" s="908"/>
      <c r="MTU121" s="908"/>
      <c r="MTV121" s="908"/>
      <c r="MTW121" s="908"/>
      <c r="MTX121" s="908"/>
      <c r="MTY121" s="908"/>
      <c r="MTZ121" s="908"/>
      <c r="MUA121" s="908"/>
      <c r="MUB121" s="908"/>
      <c r="MUC121" s="908"/>
      <c r="MUD121" s="908"/>
      <c r="MUE121" s="908"/>
      <c r="MUF121" s="908"/>
      <c r="MUG121" s="908"/>
      <c r="MUH121" s="908"/>
      <c r="MUI121" s="908"/>
      <c r="MUJ121" s="908"/>
      <c r="MUK121" s="908"/>
      <c r="MUL121" s="908"/>
      <c r="MUM121" s="908"/>
      <c r="MUN121" s="908"/>
      <c r="MUO121" s="908"/>
      <c r="MUP121" s="908"/>
      <c r="MUQ121" s="908"/>
      <c r="MUR121" s="908"/>
      <c r="MUS121" s="908"/>
      <c r="MUT121" s="908"/>
      <c r="MUU121" s="908"/>
      <c r="MUV121" s="908"/>
      <c r="MUW121" s="908"/>
      <c r="MUX121" s="908"/>
      <c r="MUY121" s="908"/>
      <c r="MUZ121" s="908"/>
      <c r="MVA121" s="908"/>
      <c r="MVB121" s="908"/>
      <c r="MVC121" s="908"/>
      <c r="MVD121" s="908"/>
      <c r="MVE121" s="908"/>
      <c r="MVF121" s="908"/>
      <c r="MVG121" s="908"/>
      <c r="MVH121" s="908"/>
      <c r="MVI121" s="908"/>
      <c r="MVJ121" s="908"/>
      <c r="MVK121" s="908"/>
      <c r="MVL121" s="908"/>
      <c r="MVM121" s="908"/>
      <c r="MVN121" s="908"/>
      <c r="MVO121" s="908"/>
      <c r="MVP121" s="908"/>
      <c r="MVQ121" s="908"/>
      <c r="MVR121" s="908"/>
      <c r="MVS121" s="908"/>
      <c r="MVT121" s="908"/>
      <c r="MVU121" s="908"/>
      <c r="MVV121" s="908"/>
      <c r="MVW121" s="908"/>
      <c r="MVX121" s="908"/>
      <c r="MVY121" s="908"/>
      <c r="MVZ121" s="908"/>
      <c r="MWA121" s="908"/>
      <c r="MWB121" s="908"/>
      <c r="MWC121" s="908"/>
      <c r="MWD121" s="908"/>
      <c r="MWE121" s="908"/>
      <c r="MWF121" s="908"/>
      <c r="MWG121" s="908"/>
      <c r="MWH121" s="908"/>
      <c r="MWI121" s="908"/>
      <c r="MWJ121" s="908"/>
      <c r="MWK121" s="908"/>
      <c r="MWL121" s="908"/>
      <c r="MWM121" s="908"/>
      <c r="MWN121" s="908"/>
      <c r="MWO121" s="908"/>
      <c r="MWP121" s="908"/>
      <c r="MWQ121" s="908"/>
      <c r="MWR121" s="908"/>
      <c r="MWS121" s="908"/>
      <c r="MWT121" s="908"/>
      <c r="MWU121" s="908"/>
      <c r="MWV121" s="908"/>
      <c r="MWW121" s="908"/>
      <c r="MWX121" s="908"/>
      <c r="MWY121" s="908"/>
      <c r="MWZ121" s="908"/>
      <c r="MXA121" s="908"/>
      <c r="MXB121" s="908"/>
      <c r="MXC121" s="908"/>
      <c r="MXD121" s="908"/>
      <c r="MXE121" s="908"/>
      <c r="MXF121" s="908"/>
      <c r="MXG121" s="908"/>
      <c r="MXH121" s="908"/>
      <c r="MXI121" s="908"/>
      <c r="MXJ121" s="908"/>
      <c r="MXK121" s="908"/>
      <c r="MXL121" s="908"/>
      <c r="MXM121" s="908"/>
      <c r="MXN121" s="908"/>
      <c r="MXO121" s="908"/>
      <c r="MXP121" s="908"/>
      <c r="MXQ121" s="908"/>
      <c r="MXR121" s="908"/>
      <c r="MXS121" s="908"/>
      <c r="MXT121" s="908"/>
      <c r="MXU121" s="908"/>
      <c r="MXV121" s="908"/>
      <c r="MXW121" s="908"/>
      <c r="MXX121" s="908"/>
      <c r="MXY121" s="908"/>
      <c r="MXZ121" s="908"/>
      <c r="MYA121" s="908"/>
      <c r="MYB121" s="908"/>
      <c r="MYC121" s="908"/>
      <c r="MYD121" s="908"/>
      <c r="MYE121" s="908"/>
      <c r="MYF121" s="908"/>
      <c r="MYG121" s="908"/>
      <c r="MYH121" s="908"/>
      <c r="MYI121" s="908"/>
      <c r="MYJ121" s="908"/>
      <c r="MYK121" s="908"/>
      <c r="MYL121" s="908"/>
      <c r="MYM121" s="908"/>
      <c r="MYN121" s="908"/>
      <c r="MYO121" s="908"/>
      <c r="MYP121" s="908"/>
      <c r="MYQ121" s="908"/>
      <c r="MYR121" s="908"/>
      <c r="MYS121" s="908"/>
      <c r="MYT121" s="908"/>
      <c r="MYU121" s="908"/>
      <c r="MYV121" s="908"/>
      <c r="MYW121" s="908"/>
      <c r="MYX121" s="908"/>
      <c r="MYY121" s="908"/>
      <c r="MYZ121" s="908"/>
      <c r="MZA121" s="908"/>
      <c r="MZB121" s="908"/>
      <c r="MZC121" s="908"/>
      <c r="MZD121" s="908"/>
      <c r="MZE121" s="908"/>
      <c r="MZF121" s="908"/>
      <c r="MZG121" s="908"/>
      <c r="MZH121" s="908"/>
      <c r="MZI121" s="908"/>
      <c r="MZJ121" s="908"/>
      <c r="MZK121" s="908"/>
      <c r="MZL121" s="908"/>
      <c r="MZM121" s="908"/>
      <c r="MZN121" s="908"/>
      <c r="MZO121" s="908"/>
      <c r="MZP121" s="908"/>
      <c r="MZQ121" s="908"/>
      <c r="MZR121" s="908"/>
      <c r="MZS121" s="908"/>
      <c r="MZT121" s="908"/>
      <c r="MZU121" s="908"/>
      <c r="MZV121" s="908"/>
      <c r="MZW121" s="908"/>
      <c r="MZX121" s="908"/>
      <c r="MZY121" s="908"/>
      <c r="MZZ121" s="908"/>
      <c r="NAA121" s="908"/>
      <c r="NAB121" s="908"/>
      <c r="NAC121" s="908"/>
      <c r="NAD121" s="908"/>
      <c r="NAE121" s="908"/>
      <c r="NAF121" s="908"/>
      <c r="NAG121" s="908"/>
      <c r="NAH121" s="908"/>
      <c r="NAI121" s="908"/>
      <c r="NAJ121" s="908"/>
      <c r="NAK121" s="908"/>
      <c r="NAL121" s="908"/>
      <c r="NAM121" s="908"/>
      <c r="NAN121" s="908"/>
      <c r="NAO121" s="908"/>
      <c r="NAP121" s="908"/>
      <c r="NAQ121" s="908"/>
      <c r="NAR121" s="908"/>
      <c r="NAS121" s="908"/>
      <c r="NAT121" s="908"/>
      <c r="NAU121" s="908"/>
      <c r="NAV121" s="908"/>
      <c r="NAW121" s="908"/>
      <c r="NAX121" s="908"/>
      <c r="NAY121" s="908"/>
      <c r="NAZ121" s="908"/>
      <c r="NBA121" s="908"/>
      <c r="NBB121" s="908"/>
      <c r="NBC121" s="908"/>
      <c r="NBD121" s="908"/>
      <c r="NBE121" s="908"/>
      <c r="NBF121" s="908"/>
      <c r="NBG121" s="908"/>
      <c r="NBH121" s="908"/>
      <c r="NBI121" s="908"/>
      <c r="NBJ121" s="908"/>
      <c r="NBK121" s="908"/>
      <c r="NBL121" s="908"/>
      <c r="NBM121" s="908"/>
      <c r="NBN121" s="908"/>
      <c r="NBO121" s="908"/>
      <c r="NBP121" s="908"/>
      <c r="NBQ121" s="908"/>
      <c r="NBR121" s="908"/>
      <c r="NBS121" s="908"/>
      <c r="NBT121" s="908"/>
      <c r="NBU121" s="908"/>
      <c r="NBV121" s="908"/>
      <c r="NBW121" s="908"/>
      <c r="NBX121" s="908"/>
      <c r="NBY121" s="908"/>
      <c r="NBZ121" s="908"/>
      <c r="NCA121" s="908"/>
      <c r="NCB121" s="908"/>
      <c r="NCC121" s="908"/>
      <c r="NCD121" s="908"/>
      <c r="NCE121" s="908"/>
      <c r="NCF121" s="908"/>
      <c r="NCG121" s="908"/>
      <c r="NCH121" s="908"/>
      <c r="NCI121" s="908"/>
      <c r="NCJ121" s="908"/>
      <c r="NCK121" s="908"/>
      <c r="NCL121" s="908"/>
      <c r="NCM121" s="908"/>
      <c r="NCN121" s="908"/>
      <c r="NCO121" s="908"/>
      <c r="NCP121" s="908"/>
      <c r="NCQ121" s="908"/>
      <c r="NCR121" s="908"/>
      <c r="NCS121" s="908"/>
      <c r="NCT121" s="908"/>
      <c r="NCU121" s="908"/>
      <c r="NCV121" s="908"/>
      <c r="NCW121" s="908"/>
      <c r="NCX121" s="908"/>
      <c r="NCY121" s="908"/>
      <c r="NCZ121" s="908"/>
      <c r="NDA121" s="908"/>
      <c r="NDB121" s="908"/>
      <c r="NDC121" s="908"/>
      <c r="NDD121" s="908"/>
      <c r="NDE121" s="908"/>
      <c r="NDF121" s="908"/>
      <c r="NDG121" s="908"/>
      <c r="NDH121" s="908"/>
      <c r="NDI121" s="908"/>
      <c r="NDJ121" s="908"/>
      <c r="NDK121" s="908"/>
      <c r="NDL121" s="908"/>
      <c r="NDM121" s="908"/>
      <c r="NDN121" s="908"/>
      <c r="NDO121" s="908"/>
      <c r="NDP121" s="908"/>
      <c r="NDQ121" s="908"/>
      <c r="NDR121" s="908"/>
      <c r="NDS121" s="908"/>
      <c r="NDT121" s="908"/>
      <c r="NDU121" s="908"/>
      <c r="NDV121" s="908"/>
      <c r="NDW121" s="908"/>
      <c r="NDX121" s="908"/>
      <c r="NDY121" s="908"/>
      <c r="NDZ121" s="908"/>
      <c r="NEA121" s="908"/>
      <c r="NEB121" s="908"/>
      <c r="NEC121" s="908"/>
      <c r="NED121" s="908"/>
      <c r="NEE121" s="908"/>
      <c r="NEF121" s="908"/>
      <c r="NEG121" s="908"/>
      <c r="NEH121" s="908"/>
      <c r="NEI121" s="908"/>
      <c r="NEJ121" s="908"/>
      <c r="NEK121" s="908"/>
      <c r="NEL121" s="908"/>
      <c r="NEM121" s="908"/>
      <c r="NEN121" s="908"/>
      <c r="NEO121" s="908"/>
      <c r="NEP121" s="908"/>
      <c r="NEQ121" s="908"/>
      <c r="NER121" s="908"/>
      <c r="NES121" s="908"/>
      <c r="NET121" s="908"/>
      <c r="NEU121" s="908"/>
      <c r="NEV121" s="908"/>
      <c r="NEW121" s="908"/>
      <c r="NEX121" s="908"/>
      <c r="NEY121" s="908"/>
      <c r="NEZ121" s="908"/>
      <c r="NFA121" s="908"/>
      <c r="NFB121" s="908"/>
      <c r="NFC121" s="908"/>
      <c r="NFD121" s="908"/>
      <c r="NFE121" s="908"/>
      <c r="NFF121" s="908"/>
      <c r="NFG121" s="908"/>
      <c r="NFH121" s="908"/>
      <c r="NFI121" s="908"/>
      <c r="NFJ121" s="908"/>
      <c r="NFK121" s="908"/>
      <c r="NFL121" s="908"/>
      <c r="NFM121" s="908"/>
      <c r="NFN121" s="908"/>
      <c r="NFO121" s="908"/>
      <c r="NFP121" s="908"/>
      <c r="NFQ121" s="908"/>
      <c r="NFR121" s="908"/>
      <c r="NFS121" s="908"/>
      <c r="NFT121" s="908"/>
      <c r="NFU121" s="908"/>
      <c r="NFV121" s="908"/>
      <c r="NFW121" s="908"/>
      <c r="NFX121" s="908"/>
      <c r="NFY121" s="908"/>
      <c r="NFZ121" s="908"/>
      <c r="NGA121" s="908"/>
      <c r="NGB121" s="908"/>
      <c r="NGC121" s="908"/>
      <c r="NGD121" s="908"/>
      <c r="NGE121" s="908"/>
      <c r="NGF121" s="908"/>
      <c r="NGG121" s="908"/>
      <c r="NGH121" s="908"/>
      <c r="NGI121" s="908"/>
      <c r="NGJ121" s="908"/>
      <c r="NGK121" s="908"/>
      <c r="NGL121" s="908"/>
      <c r="NGM121" s="908"/>
      <c r="NGN121" s="908"/>
      <c r="NGO121" s="908"/>
      <c r="NGP121" s="908"/>
      <c r="NGQ121" s="908"/>
      <c r="NGR121" s="908"/>
      <c r="NGS121" s="908"/>
      <c r="NGT121" s="908"/>
      <c r="NGU121" s="908"/>
      <c r="NGV121" s="908"/>
      <c r="NGW121" s="908"/>
      <c r="NGX121" s="908"/>
      <c r="NGY121" s="908"/>
      <c r="NGZ121" s="908"/>
      <c r="NHA121" s="908"/>
      <c r="NHB121" s="908"/>
      <c r="NHC121" s="908"/>
      <c r="NHD121" s="908"/>
      <c r="NHE121" s="908"/>
      <c r="NHF121" s="908"/>
      <c r="NHG121" s="908"/>
      <c r="NHH121" s="908"/>
      <c r="NHI121" s="908"/>
      <c r="NHJ121" s="908"/>
      <c r="NHK121" s="908"/>
      <c r="NHL121" s="908"/>
      <c r="NHM121" s="908"/>
      <c r="NHN121" s="908"/>
      <c r="NHO121" s="908"/>
      <c r="NHP121" s="908"/>
      <c r="NHQ121" s="908"/>
      <c r="NHR121" s="908"/>
      <c r="NHS121" s="908"/>
      <c r="NHT121" s="908"/>
      <c r="NHU121" s="908"/>
      <c r="NHV121" s="908"/>
      <c r="NHW121" s="908"/>
      <c r="NHX121" s="908"/>
      <c r="NHY121" s="908"/>
      <c r="NHZ121" s="908"/>
      <c r="NIA121" s="908"/>
      <c r="NIB121" s="908"/>
      <c r="NIC121" s="908"/>
      <c r="NID121" s="908"/>
      <c r="NIE121" s="908"/>
      <c r="NIF121" s="908"/>
      <c r="NIG121" s="908"/>
      <c r="NIH121" s="908"/>
      <c r="NII121" s="908"/>
      <c r="NIJ121" s="908"/>
      <c r="NIK121" s="908"/>
      <c r="NIL121" s="908"/>
      <c r="NIM121" s="908"/>
      <c r="NIN121" s="908"/>
      <c r="NIO121" s="908"/>
      <c r="NIP121" s="908"/>
      <c r="NIQ121" s="908"/>
      <c r="NIR121" s="908"/>
      <c r="NIS121" s="908"/>
      <c r="NIT121" s="908"/>
      <c r="NIU121" s="908"/>
      <c r="NIV121" s="908"/>
      <c r="NIW121" s="908"/>
      <c r="NIX121" s="908"/>
      <c r="NIY121" s="908"/>
      <c r="NIZ121" s="908"/>
      <c r="NJA121" s="908"/>
      <c r="NJB121" s="908"/>
      <c r="NJC121" s="908"/>
      <c r="NJD121" s="908"/>
      <c r="NJE121" s="908"/>
      <c r="NJF121" s="908"/>
      <c r="NJG121" s="908"/>
      <c r="NJH121" s="908"/>
      <c r="NJI121" s="908"/>
      <c r="NJJ121" s="908"/>
      <c r="NJK121" s="908"/>
      <c r="NJL121" s="908"/>
      <c r="NJM121" s="908"/>
      <c r="NJN121" s="908"/>
      <c r="NJO121" s="908"/>
      <c r="NJP121" s="908"/>
      <c r="NJQ121" s="908"/>
      <c r="NJR121" s="908"/>
      <c r="NJS121" s="908"/>
      <c r="NJT121" s="908"/>
      <c r="NJU121" s="908"/>
      <c r="NJV121" s="908"/>
      <c r="NJW121" s="908"/>
      <c r="NJX121" s="908"/>
      <c r="NJY121" s="908"/>
      <c r="NJZ121" s="908"/>
      <c r="NKA121" s="908"/>
      <c r="NKB121" s="908"/>
      <c r="NKC121" s="908"/>
      <c r="NKD121" s="908"/>
      <c r="NKE121" s="908"/>
      <c r="NKF121" s="908"/>
      <c r="NKG121" s="908"/>
      <c r="NKH121" s="908"/>
      <c r="NKI121" s="908"/>
      <c r="NKJ121" s="908"/>
      <c r="NKK121" s="908"/>
      <c r="NKL121" s="908"/>
      <c r="NKM121" s="908"/>
      <c r="NKN121" s="908"/>
      <c r="NKO121" s="908"/>
      <c r="NKP121" s="908"/>
      <c r="NKQ121" s="908"/>
      <c r="NKR121" s="908"/>
      <c r="NKS121" s="908"/>
      <c r="NKT121" s="908"/>
      <c r="NKU121" s="908"/>
      <c r="NKV121" s="908"/>
      <c r="NKW121" s="908"/>
      <c r="NKX121" s="908"/>
      <c r="NKY121" s="908"/>
      <c r="NKZ121" s="908"/>
      <c r="NLA121" s="908"/>
      <c r="NLB121" s="908"/>
      <c r="NLC121" s="908"/>
      <c r="NLD121" s="908"/>
      <c r="NLE121" s="908"/>
      <c r="NLF121" s="908"/>
      <c r="NLG121" s="908"/>
      <c r="NLH121" s="908"/>
      <c r="NLI121" s="908"/>
      <c r="NLJ121" s="908"/>
      <c r="NLK121" s="908"/>
      <c r="NLL121" s="908"/>
      <c r="NLM121" s="908"/>
      <c r="NLN121" s="908"/>
      <c r="NLO121" s="908"/>
      <c r="NLP121" s="908"/>
      <c r="NLQ121" s="908"/>
      <c r="NLR121" s="908"/>
      <c r="NLS121" s="908"/>
      <c r="NLT121" s="908"/>
      <c r="NLU121" s="908"/>
      <c r="NLV121" s="908"/>
      <c r="NLW121" s="908"/>
      <c r="NLX121" s="908"/>
      <c r="NLY121" s="908"/>
      <c r="NLZ121" s="908"/>
      <c r="NMA121" s="908"/>
      <c r="NMB121" s="908"/>
      <c r="NMC121" s="908"/>
      <c r="NMD121" s="908"/>
      <c r="NME121" s="908"/>
      <c r="NMF121" s="908"/>
      <c r="NMG121" s="908"/>
      <c r="NMH121" s="908"/>
      <c r="NMI121" s="908"/>
      <c r="NMJ121" s="908"/>
      <c r="NMK121" s="908"/>
      <c r="NML121" s="908"/>
      <c r="NMM121" s="908"/>
      <c r="NMN121" s="908"/>
      <c r="NMO121" s="908"/>
      <c r="NMP121" s="908"/>
      <c r="NMQ121" s="908"/>
      <c r="NMR121" s="908"/>
      <c r="NMS121" s="908"/>
      <c r="NMT121" s="908"/>
      <c r="NMU121" s="908"/>
      <c r="NMV121" s="908"/>
      <c r="NMW121" s="908"/>
      <c r="NMX121" s="908"/>
      <c r="NMY121" s="908"/>
      <c r="NMZ121" s="908"/>
      <c r="NNA121" s="908"/>
      <c r="NNB121" s="908"/>
      <c r="NNC121" s="908"/>
      <c r="NND121" s="908"/>
      <c r="NNE121" s="908"/>
      <c r="NNF121" s="908"/>
      <c r="NNG121" s="908"/>
      <c r="NNH121" s="908"/>
      <c r="NNI121" s="908"/>
      <c r="NNJ121" s="908"/>
      <c r="NNK121" s="908"/>
      <c r="NNL121" s="908"/>
      <c r="NNM121" s="908"/>
      <c r="NNN121" s="908"/>
      <c r="NNO121" s="908"/>
      <c r="NNP121" s="908"/>
      <c r="NNQ121" s="908"/>
      <c r="NNR121" s="908"/>
      <c r="NNS121" s="908"/>
      <c r="NNT121" s="908"/>
      <c r="NNU121" s="908"/>
      <c r="NNV121" s="908"/>
      <c r="NNW121" s="908"/>
      <c r="NNX121" s="908"/>
      <c r="NNY121" s="908"/>
      <c r="NNZ121" s="908"/>
      <c r="NOA121" s="908"/>
      <c r="NOB121" s="908"/>
      <c r="NOC121" s="908"/>
      <c r="NOD121" s="908"/>
      <c r="NOE121" s="908"/>
      <c r="NOF121" s="908"/>
      <c r="NOG121" s="908"/>
      <c r="NOH121" s="908"/>
      <c r="NOI121" s="908"/>
      <c r="NOJ121" s="908"/>
      <c r="NOK121" s="908"/>
      <c r="NOL121" s="908"/>
      <c r="NOM121" s="908"/>
      <c r="NON121" s="908"/>
      <c r="NOO121" s="908"/>
      <c r="NOP121" s="908"/>
      <c r="NOQ121" s="908"/>
      <c r="NOR121" s="908"/>
      <c r="NOS121" s="908"/>
      <c r="NOT121" s="908"/>
      <c r="NOU121" s="908"/>
      <c r="NOV121" s="908"/>
      <c r="NOW121" s="908"/>
      <c r="NOX121" s="908"/>
      <c r="NOY121" s="908"/>
      <c r="NOZ121" s="908"/>
      <c r="NPA121" s="908"/>
      <c r="NPB121" s="908"/>
      <c r="NPC121" s="908"/>
      <c r="NPD121" s="908"/>
      <c r="NPE121" s="908"/>
      <c r="NPF121" s="908"/>
      <c r="NPG121" s="908"/>
      <c r="NPH121" s="908"/>
      <c r="NPI121" s="908"/>
      <c r="NPJ121" s="908"/>
      <c r="NPK121" s="908"/>
      <c r="NPL121" s="908"/>
      <c r="NPM121" s="908"/>
      <c r="NPN121" s="908"/>
      <c r="NPO121" s="908"/>
      <c r="NPP121" s="908"/>
      <c r="NPQ121" s="908"/>
      <c r="NPR121" s="908"/>
      <c r="NPS121" s="908"/>
      <c r="NPT121" s="908"/>
      <c r="NPU121" s="908"/>
      <c r="NPV121" s="908"/>
      <c r="NPW121" s="908"/>
      <c r="NPX121" s="908"/>
      <c r="NPY121" s="908"/>
      <c r="NPZ121" s="908"/>
      <c r="NQA121" s="908"/>
      <c r="NQB121" s="908"/>
      <c r="NQC121" s="908"/>
      <c r="NQD121" s="908"/>
      <c r="NQE121" s="908"/>
      <c r="NQF121" s="908"/>
      <c r="NQG121" s="908"/>
      <c r="NQH121" s="908"/>
      <c r="NQI121" s="908"/>
      <c r="NQJ121" s="908"/>
      <c r="NQK121" s="908"/>
      <c r="NQL121" s="908"/>
      <c r="NQM121" s="908"/>
      <c r="NQN121" s="908"/>
      <c r="NQO121" s="908"/>
      <c r="NQP121" s="908"/>
      <c r="NQQ121" s="908"/>
      <c r="NQR121" s="908"/>
      <c r="NQS121" s="908"/>
      <c r="NQT121" s="908"/>
      <c r="NQU121" s="908"/>
      <c r="NQV121" s="908"/>
      <c r="NQW121" s="908"/>
      <c r="NQX121" s="908"/>
      <c r="NQY121" s="908"/>
      <c r="NQZ121" s="908"/>
      <c r="NRA121" s="908"/>
      <c r="NRB121" s="908"/>
      <c r="NRC121" s="908"/>
      <c r="NRD121" s="908"/>
      <c r="NRE121" s="908"/>
      <c r="NRF121" s="908"/>
      <c r="NRG121" s="908"/>
      <c r="NRH121" s="908"/>
      <c r="NRI121" s="908"/>
      <c r="NRJ121" s="908"/>
      <c r="NRK121" s="908"/>
      <c r="NRL121" s="908"/>
      <c r="NRM121" s="908"/>
      <c r="NRN121" s="908"/>
      <c r="NRO121" s="908"/>
      <c r="NRP121" s="908"/>
      <c r="NRQ121" s="908"/>
      <c r="NRR121" s="908"/>
      <c r="NRS121" s="908"/>
      <c r="NRT121" s="908"/>
      <c r="NRU121" s="908"/>
      <c r="NRV121" s="908"/>
      <c r="NRW121" s="908"/>
      <c r="NRX121" s="908"/>
      <c r="NRY121" s="908"/>
      <c r="NRZ121" s="908"/>
      <c r="NSA121" s="908"/>
      <c r="NSB121" s="908"/>
      <c r="NSC121" s="908"/>
      <c r="NSD121" s="908"/>
      <c r="NSE121" s="908"/>
      <c r="NSF121" s="908"/>
      <c r="NSG121" s="908"/>
      <c r="NSH121" s="908"/>
      <c r="NSI121" s="908"/>
      <c r="NSJ121" s="908"/>
      <c r="NSK121" s="908"/>
      <c r="NSL121" s="908"/>
      <c r="NSM121" s="908"/>
      <c r="NSN121" s="908"/>
      <c r="NSO121" s="908"/>
      <c r="NSP121" s="908"/>
      <c r="NSQ121" s="908"/>
      <c r="NSR121" s="908"/>
      <c r="NSS121" s="908"/>
      <c r="NST121" s="908"/>
      <c r="NSU121" s="908"/>
      <c r="NSV121" s="908"/>
      <c r="NSW121" s="908"/>
      <c r="NSX121" s="908"/>
      <c r="NSY121" s="908"/>
      <c r="NSZ121" s="908"/>
      <c r="NTA121" s="908"/>
      <c r="NTB121" s="908"/>
      <c r="NTC121" s="908"/>
      <c r="NTD121" s="908"/>
      <c r="NTE121" s="908"/>
      <c r="NTF121" s="908"/>
      <c r="NTG121" s="908"/>
      <c r="NTH121" s="908"/>
      <c r="NTI121" s="908"/>
      <c r="NTJ121" s="908"/>
      <c r="NTK121" s="908"/>
      <c r="NTL121" s="908"/>
      <c r="NTM121" s="908"/>
      <c r="NTN121" s="908"/>
      <c r="NTO121" s="908"/>
      <c r="NTP121" s="908"/>
      <c r="NTQ121" s="908"/>
      <c r="NTR121" s="908"/>
      <c r="NTS121" s="908"/>
      <c r="NTT121" s="908"/>
      <c r="NTU121" s="908"/>
      <c r="NTV121" s="908"/>
      <c r="NTW121" s="908"/>
      <c r="NTX121" s="908"/>
      <c r="NTY121" s="908"/>
      <c r="NTZ121" s="908"/>
      <c r="NUA121" s="908"/>
      <c r="NUB121" s="908"/>
      <c r="NUC121" s="908"/>
      <c r="NUD121" s="908"/>
      <c r="NUE121" s="908"/>
      <c r="NUF121" s="908"/>
      <c r="NUG121" s="908"/>
      <c r="NUH121" s="908"/>
      <c r="NUI121" s="908"/>
      <c r="NUJ121" s="908"/>
      <c r="NUK121" s="908"/>
      <c r="NUL121" s="908"/>
      <c r="NUM121" s="908"/>
      <c r="NUN121" s="908"/>
      <c r="NUO121" s="908"/>
      <c r="NUP121" s="908"/>
      <c r="NUQ121" s="908"/>
      <c r="NUR121" s="908"/>
      <c r="NUS121" s="908"/>
      <c r="NUT121" s="908"/>
      <c r="NUU121" s="908"/>
      <c r="NUV121" s="908"/>
      <c r="NUW121" s="908"/>
      <c r="NUX121" s="908"/>
      <c r="NUY121" s="908"/>
      <c r="NUZ121" s="908"/>
      <c r="NVA121" s="908"/>
      <c r="NVB121" s="908"/>
      <c r="NVC121" s="908"/>
      <c r="NVD121" s="908"/>
      <c r="NVE121" s="908"/>
      <c r="NVF121" s="908"/>
      <c r="NVG121" s="908"/>
      <c r="NVH121" s="908"/>
      <c r="NVI121" s="908"/>
      <c r="NVJ121" s="908"/>
      <c r="NVK121" s="908"/>
      <c r="NVL121" s="908"/>
      <c r="NVM121" s="908"/>
      <c r="NVN121" s="908"/>
      <c r="NVO121" s="908"/>
      <c r="NVP121" s="908"/>
      <c r="NVQ121" s="908"/>
      <c r="NVR121" s="908"/>
      <c r="NVS121" s="908"/>
      <c r="NVT121" s="908"/>
      <c r="NVU121" s="908"/>
      <c r="NVV121" s="908"/>
      <c r="NVW121" s="908"/>
      <c r="NVX121" s="908"/>
      <c r="NVY121" s="908"/>
      <c r="NVZ121" s="908"/>
      <c r="NWA121" s="908"/>
      <c r="NWB121" s="908"/>
      <c r="NWC121" s="908"/>
      <c r="NWD121" s="908"/>
      <c r="NWE121" s="908"/>
      <c r="NWF121" s="908"/>
      <c r="NWG121" s="908"/>
      <c r="NWH121" s="908"/>
      <c r="NWI121" s="908"/>
      <c r="NWJ121" s="908"/>
      <c r="NWK121" s="908"/>
      <c r="NWL121" s="908"/>
      <c r="NWM121" s="908"/>
      <c r="NWN121" s="908"/>
      <c r="NWO121" s="908"/>
      <c r="NWP121" s="908"/>
      <c r="NWQ121" s="908"/>
      <c r="NWR121" s="908"/>
      <c r="NWS121" s="908"/>
      <c r="NWT121" s="908"/>
      <c r="NWU121" s="908"/>
      <c r="NWV121" s="908"/>
      <c r="NWW121" s="908"/>
      <c r="NWX121" s="908"/>
      <c r="NWY121" s="908"/>
      <c r="NWZ121" s="908"/>
      <c r="NXA121" s="908"/>
      <c r="NXB121" s="908"/>
      <c r="NXC121" s="908"/>
      <c r="NXD121" s="908"/>
      <c r="NXE121" s="908"/>
      <c r="NXF121" s="908"/>
      <c r="NXG121" s="908"/>
      <c r="NXH121" s="908"/>
      <c r="NXI121" s="908"/>
      <c r="NXJ121" s="908"/>
      <c r="NXK121" s="908"/>
      <c r="NXL121" s="908"/>
      <c r="NXM121" s="908"/>
      <c r="NXN121" s="908"/>
      <c r="NXO121" s="908"/>
      <c r="NXP121" s="908"/>
      <c r="NXQ121" s="908"/>
      <c r="NXR121" s="908"/>
      <c r="NXS121" s="908"/>
      <c r="NXT121" s="908"/>
      <c r="NXU121" s="908"/>
      <c r="NXV121" s="908"/>
      <c r="NXW121" s="908"/>
      <c r="NXX121" s="908"/>
      <c r="NXY121" s="908"/>
      <c r="NXZ121" s="908"/>
      <c r="NYA121" s="908"/>
      <c r="NYB121" s="908"/>
      <c r="NYC121" s="908"/>
      <c r="NYD121" s="908"/>
      <c r="NYE121" s="908"/>
      <c r="NYF121" s="908"/>
      <c r="NYG121" s="908"/>
      <c r="NYH121" s="908"/>
      <c r="NYI121" s="908"/>
      <c r="NYJ121" s="908"/>
      <c r="NYK121" s="908"/>
      <c r="NYL121" s="908"/>
      <c r="NYM121" s="908"/>
      <c r="NYN121" s="908"/>
      <c r="NYO121" s="908"/>
      <c r="NYP121" s="908"/>
      <c r="NYQ121" s="908"/>
      <c r="NYR121" s="908"/>
      <c r="NYS121" s="908"/>
      <c r="NYT121" s="908"/>
      <c r="NYU121" s="908"/>
      <c r="NYV121" s="908"/>
      <c r="NYW121" s="908"/>
      <c r="NYX121" s="908"/>
      <c r="NYY121" s="908"/>
      <c r="NYZ121" s="908"/>
      <c r="NZA121" s="908"/>
      <c r="NZB121" s="908"/>
      <c r="NZC121" s="908"/>
      <c r="NZD121" s="908"/>
      <c r="NZE121" s="908"/>
      <c r="NZF121" s="908"/>
      <c r="NZG121" s="908"/>
      <c r="NZH121" s="908"/>
      <c r="NZI121" s="908"/>
      <c r="NZJ121" s="908"/>
      <c r="NZK121" s="908"/>
      <c r="NZL121" s="908"/>
      <c r="NZM121" s="908"/>
      <c r="NZN121" s="908"/>
      <c r="NZO121" s="908"/>
      <c r="NZP121" s="908"/>
      <c r="NZQ121" s="908"/>
      <c r="NZR121" s="908"/>
      <c r="NZS121" s="908"/>
      <c r="NZT121" s="908"/>
      <c r="NZU121" s="908"/>
      <c r="NZV121" s="908"/>
      <c r="NZW121" s="908"/>
      <c r="NZX121" s="908"/>
      <c r="NZY121" s="908"/>
      <c r="NZZ121" s="908"/>
      <c r="OAA121" s="908"/>
      <c r="OAB121" s="908"/>
      <c r="OAC121" s="908"/>
      <c r="OAD121" s="908"/>
      <c r="OAE121" s="908"/>
      <c r="OAF121" s="908"/>
      <c r="OAG121" s="908"/>
      <c r="OAH121" s="908"/>
      <c r="OAI121" s="908"/>
      <c r="OAJ121" s="908"/>
      <c r="OAK121" s="908"/>
      <c r="OAL121" s="908"/>
      <c r="OAM121" s="908"/>
      <c r="OAN121" s="908"/>
      <c r="OAO121" s="908"/>
      <c r="OAP121" s="908"/>
      <c r="OAQ121" s="908"/>
      <c r="OAR121" s="908"/>
      <c r="OAS121" s="908"/>
      <c r="OAT121" s="908"/>
      <c r="OAU121" s="908"/>
      <c r="OAV121" s="908"/>
      <c r="OAW121" s="908"/>
      <c r="OAX121" s="908"/>
      <c r="OAY121" s="908"/>
      <c r="OAZ121" s="908"/>
      <c r="OBA121" s="908"/>
      <c r="OBB121" s="908"/>
      <c r="OBC121" s="908"/>
      <c r="OBD121" s="908"/>
      <c r="OBE121" s="908"/>
      <c r="OBF121" s="908"/>
      <c r="OBG121" s="908"/>
      <c r="OBH121" s="908"/>
      <c r="OBI121" s="908"/>
      <c r="OBJ121" s="908"/>
      <c r="OBK121" s="908"/>
      <c r="OBL121" s="908"/>
      <c r="OBM121" s="908"/>
      <c r="OBN121" s="908"/>
      <c r="OBO121" s="908"/>
      <c r="OBP121" s="908"/>
      <c r="OBQ121" s="908"/>
      <c r="OBR121" s="908"/>
      <c r="OBS121" s="908"/>
      <c r="OBT121" s="908"/>
      <c r="OBU121" s="908"/>
      <c r="OBV121" s="908"/>
      <c r="OBW121" s="908"/>
      <c r="OBX121" s="908"/>
      <c r="OBY121" s="908"/>
      <c r="OBZ121" s="908"/>
      <c r="OCA121" s="908"/>
      <c r="OCB121" s="908"/>
      <c r="OCC121" s="908"/>
      <c r="OCD121" s="908"/>
      <c r="OCE121" s="908"/>
      <c r="OCF121" s="908"/>
      <c r="OCG121" s="908"/>
      <c r="OCH121" s="908"/>
      <c r="OCI121" s="908"/>
      <c r="OCJ121" s="908"/>
      <c r="OCK121" s="908"/>
      <c r="OCL121" s="908"/>
      <c r="OCM121" s="908"/>
      <c r="OCN121" s="908"/>
      <c r="OCO121" s="908"/>
      <c r="OCP121" s="908"/>
      <c r="OCQ121" s="908"/>
      <c r="OCR121" s="908"/>
      <c r="OCS121" s="908"/>
      <c r="OCT121" s="908"/>
      <c r="OCU121" s="908"/>
      <c r="OCV121" s="908"/>
      <c r="OCW121" s="908"/>
      <c r="OCX121" s="908"/>
      <c r="OCY121" s="908"/>
      <c r="OCZ121" s="908"/>
      <c r="ODA121" s="908"/>
      <c r="ODB121" s="908"/>
      <c r="ODC121" s="908"/>
      <c r="ODD121" s="908"/>
      <c r="ODE121" s="908"/>
      <c r="ODF121" s="908"/>
      <c r="ODG121" s="908"/>
      <c r="ODH121" s="908"/>
      <c r="ODI121" s="908"/>
      <c r="ODJ121" s="908"/>
      <c r="ODK121" s="908"/>
      <c r="ODL121" s="908"/>
      <c r="ODM121" s="908"/>
      <c r="ODN121" s="908"/>
      <c r="ODO121" s="908"/>
      <c r="ODP121" s="908"/>
      <c r="ODQ121" s="908"/>
      <c r="ODR121" s="908"/>
      <c r="ODS121" s="908"/>
      <c r="ODT121" s="908"/>
      <c r="ODU121" s="908"/>
      <c r="ODV121" s="908"/>
      <c r="ODW121" s="908"/>
      <c r="ODX121" s="908"/>
      <c r="ODY121" s="908"/>
      <c r="ODZ121" s="908"/>
      <c r="OEA121" s="908"/>
      <c r="OEB121" s="908"/>
      <c r="OEC121" s="908"/>
      <c r="OED121" s="908"/>
      <c r="OEE121" s="908"/>
      <c r="OEF121" s="908"/>
      <c r="OEG121" s="908"/>
      <c r="OEH121" s="908"/>
      <c r="OEI121" s="908"/>
      <c r="OEJ121" s="908"/>
      <c r="OEK121" s="908"/>
      <c r="OEL121" s="908"/>
      <c r="OEM121" s="908"/>
      <c r="OEN121" s="908"/>
      <c r="OEO121" s="908"/>
      <c r="OEP121" s="908"/>
      <c r="OEQ121" s="908"/>
      <c r="OER121" s="908"/>
      <c r="OES121" s="908"/>
      <c r="OET121" s="908"/>
      <c r="OEU121" s="908"/>
      <c r="OEV121" s="908"/>
      <c r="OEW121" s="908"/>
      <c r="OEX121" s="908"/>
      <c r="OEY121" s="908"/>
      <c r="OEZ121" s="908"/>
      <c r="OFA121" s="908"/>
      <c r="OFB121" s="908"/>
      <c r="OFC121" s="908"/>
      <c r="OFD121" s="908"/>
      <c r="OFE121" s="908"/>
      <c r="OFF121" s="908"/>
      <c r="OFG121" s="908"/>
      <c r="OFH121" s="908"/>
      <c r="OFI121" s="908"/>
      <c r="OFJ121" s="908"/>
      <c r="OFK121" s="908"/>
      <c r="OFL121" s="908"/>
      <c r="OFM121" s="908"/>
      <c r="OFN121" s="908"/>
      <c r="OFO121" s="908"/>
      <c r="OFP121" s="908"/>
      <c r="OFQ121" s="908"/>
      <c r="OFR121" s="908"/>
      <c r="OFS121" s="908"/>
      <c r="OFT121" s="908"/>
      <c r="OFU121" s="908"/>
      <c r="OFV121" s="908"/>
      <c r="OFW121" s="908"/>
      <c r="OFX121" s="908"/>
      <c r="OFY121" s="908"/>
      <c r="OFZ121" s="908"/>
      <c r="OGA121" s="908"/>
      <c r="OGB121" s="908"/>
      <c r="OGC121" s="908"/>
      <c r="OGD121" s="908"/>
      <c r="OGE121" s="908"/>
      <c r="OGF121" s="908"/>
      <c r="OGG121" s="908"/>
      <c r="OGH121" s="908"/>
      <c r="OGI121" s="908"/>
      <c r="OGJ121" s="908"/>
      <c r="OGK121" s="908"/>
      <c r="OGL121" s="908"/>
      <c r="OGM121" s="908"/>
      <c r="OGN121" s="908"/>
      <c r="OGO121" s="908"/>
      <c r="OGP121" s="908"/>
      <c r="OGQ121" s="908"/>
      <c r="OGR121" s="908"/>
      <c r="OGS121" s="908"/>
      <c r="OGT121" s="908"/>
      <c r="OGU121" s="908"/>
      <c r="OGV121" s="908"/>
      <c r="OGW121" s="908"/>
      <c r="OGX121" s="908"/>
      <c r="OGY121" s="908"/>
      <c r="OGZ121" s="908"/>
      <c r="OHA121" s="908"/>
      <c r="OHB121" s="908"/>
      <c r="OHC121" s="908"/>
      <c r="OHD121" s="908"/>
      <c r="OHE121" s="908"/>
      <c r="OHF121" s="908"/>
      <c r="OHG121" s="908"/>
      <c r="OHH121" s="908"/>
      <c r="OHI121" s="908"/>
      <c r="OHJ121" s="908"/>
      <c r="OHK121" s="908"/>
      <c r="OHL121" s="908"/>
      <c r="OHM121" s="908"/>
      <c r="OHN121" s="908"/>
      <c r="OHO121" s="908"/>
      <c r="OHP121" s="908"/>
      <c r="OHQ121" s="908"/>
      <c r="OHR121" s="908"/>
      <c r="OHS121" s="908"/>
      <c r="OHT121" s="908"/>
      <c r="OHU121" s="908"/>
      <c r="OHV121" s="908"/>
      <c r="OHW121" s="908"/>
      <c r="OHX121" s="908"/>
      <c r="OHY121" s="908"/>
      <c r="OHZ121" s="908"/>
      <c r="OIA121" s="908"/>
      <c r="OIB121" s="908"/>
      <c r="OIC121" s="908"/>
      <c r="OID121" s="908"/>
      <c r="OIE121" s="908"/>
      <c r="OIF121" s="908"/>
      <c r="OIG121" s="908"/>
      <c r="OIH121" s="908"/>
      <c r="OII121" s="908"/>
      <c r="OIJ121" s="908"/>
      <c r="OIK121" s="908"/>
      <c r="OIL121" s="908"/>
      <c r="OIM121" s="908"/>
      <c r="OIN121" s="908"/>
      <c r="OIO121" s="908"/>
      <c r="OIP121" s="908"/>
      <c r="OIQ121" s="908"/>
      <c r="OIR121" s="908"/>
      <c r="OIS121" s="908"/>
      <c r="OIT121" s="908"/>
      <c r="OIU121" s="908"/>
      <c r="OIV121" s="908"/>
      <c r="OIW121" s="908"/>
      <c r="OIX121" s="908"/>
      <c r="OIY121" s="908"/>
      <c r="OIZ121" s="908"/>
      <c r="OJA121" s="908"/>
      <c r="OJB121" s="908"/>
      <c r="OJC121" s="908"/>
      <c r="OJD121" s="908"/>
      <c r="OJE121" s="908"/>
      <c r="OJF121" s="908"/>
      <c r="OJG121" s="908"/>
      <c r="OJH121" s="908"/>
      <c r="OJI121" s="908"/>
      <c r="OJJ121" s="908"/>
      <c r="OJK121" s="908"/>
      <c r="OJL121" s="908"/>
      <c r="OJM121" s="908"/>
      <c r="OJN121" s="908"/>
      <c r="OJO121" s="908"/>
      <c r="OJP121" s="908"/>
      <c r="OJQ121" s="908"/>
      <c r="OJR121" s="908"/>
      <c r="OJS121" s="908"/>
      <c r="OJT121" s="908"/>
      <c r="OJU121" s="908"/>
      <c r="OJV121" s="908"/>
      <c r="OJW121" s="908"/>
      <c r="OJX121" s="908"/>
      <c r="OJY121" s="908"/>
      <c r="OJZ121" s="908"/>
      <c r="OKA121" s="908"/>
      <c r="OKB121" s="908"/>
      <c r="OKC121" s="908"/>
      <c r="OKD121" s="908"/>
      <c r="OKE121" s="908"/>
      <c r="OKF121" s="908"/>
      <c r="OKG121" s="908"/>
      <c r="OKH121" s="908"/>
      <c r="OKI121" s="908"/>
      <c r="OKJ121" s="908"/>
      <c r="OKK121" s="908"/>
      <c r="OKL121" s="908"/>
      <c r="OKM121" s="908"/>
      <c r="OKN121" s="908"/>
      <c r="OKO121" s="908"/>
      <c r="OKP121" s="908"/>
      <c r="OKQ121" s="908"/>
      <c r="OKR121" s="908"/>
      <c r="OKS121" s="908"/>
      <c r="OKT121" s="908"/>
      <c r="OKU121" s="908"/>
      <c r="OKV121" s="908"/>
      <c r="OKW121" s="908"/>
      <c r="OKX121" s="908"/>
      <c r="OKY121" s="908"/>
      <c r="OKZ121" s="908"/>
      <c r="OLA121" s="908"/>
      <c r="OLB121" s="908"/>
      <c r="OLC121" s="908"/>
      <c r="OLD121" s="908"/>
      <c r="OLE121" s="908"/>
      <c r="OLF121" s="908"/>
      <c r="OLG121" s="908"/>
      <c r="OLH121" s="908"/>
      <c r="OLI121" s="908"/>
      <c r="OLJ121" s="908"/>
      <c r="OLK121" s="908"/>
      <c r="OLL121" s="908"/>
      <c r="OLM121" s="908"/>
      <c r="OLN121" s="908"/>
      <c r="OLO121" s="908"/>
      <c r="OLP121" s="908"/>
      <c r="OLQ121" s="908"/>
      <c r="OLR121" s="908"/>
      <c r="OLS121" s="908"/>
      <c r="OLT121" s="908"/>
      <c r="OLU121" s="908"/>
      <c r="OLV121" s="908"/>
      <c r="OLW121" s="908"/>
      <c r="OLX121" s="908"/>
      <c r="OLY121" s="908"/>
      <c r="OLZ121" s="908"/>
      <c r="OMA121" s="908"/>
      <c r="OMB121" s="908"/>
      <c r="OMC121" s="908"/>
      <c r="OMD121" s="908"/>
      <c r="OME121" s="908"/>
      <c r="OMF121" s="908"/>
      <c r="OMG121" s="908"/>
      <c r="OMH121" s="908"/>
      <c r="OMI121" s="908"/>
      <c r="OMJ121" s="908"/>
      <c r="OMK121" s="908"/>
      <c r="OML121" s="908"/>
      <c r="OMM121" s="908"/>
      <c r="OMN121" s="908"/>
      <c r="OMO121" s="908"/>
      <c r="OMP121" s="908"/>
      <c r="OMQ121" s="908"/>
      <c r="OMR121" s="908"/>
      <c r="OMS121" s="908"/>
      <c r="OMT121" s="908"/>
      <c r="OMU121" s="908"/>
      <c r="OMV121" s="908"/>
      <c r="OMW121" s="908"/>
      <c r="OMX121" s="908"/>
      <c r="OMY121" s="908"/>
      <c r="OMZ121" s="908"/>
      <c r="ONA121" s="908"/>
      <c r="ONB121" s="908"/>
      <c r="ONC121" s="908"/>
      <c r="OND121" s="908"/>
      <c r="ONE121" s="908"/>
      <c r="ONF121" s="908"/>
      <c r="ONG121" s="908"/>
      <c r="ONH121" s="908"/>
      <c r="ONI121" s="908"/>
      <c r="ONJ121" s="908"/>
      <c r="ONK121" s="908"/>
      <c r="ONL121" s="908"/>
      <c r="ONM121" s="908"/>
      <c r="ONN121" s="908"/>
      <c r="ONO121" s="908"/>
      <c r="ONP121" s="908"/>
      <c r="ONQ121" s="908"/>
      <c r="ONR121" s="908"/>
      <c r="ONS121" s="908"/>
      <c r="ONT121" s="908"/>
      <c r="ONU121" s="908"/>
      <c r="ONV121" s="908"/>
      <c r="ONW121" s="908"/>
      <c r="ONX121" s="908"/>
      <c r="ONY121" s="908"/>
      <c r="ONZ121" s="908"/>
      <c r="OOA121" s="908"/>
      <c r="OOB121" s="908"/>
      <c r="OOC121" s="908"/>
      <c r="OOD121" s="908"/>
      <c r="OOE121" s="908"/>
      <c r="OOF121" s="908"/>
      <c r="OOG121" s="908"/>
      <c r="OOH121" s="908"/>
      <c r="OOI121" s="908"/>
      <c r="OOJ121" s="908"/>
      <c r="OOK121" s="908"/>
      <c r="OOL121" s="908"/>
      <c r="OOM121" s="908"/>
      <c r="OON121" s="908"/>
      <c r="OOO121" s="908"/>
      <c r="OOP121" s="908"/>
      <c r="OOQ121" s="908"/>
      <c r="OOR121" s="908"/>
      <c r="OOS121" s="908"/>
      <c r="OOT121" s="908"/>
      <c r="OOU121" s="908"/>
      <c r="OOV121" s="908"/>
      <c r="OOW121" s="908"/>
      <c r="OOX121" s="908"/>
      <c r="OOY121" s="908"/>
      <c r="OOZ121" s="908"/>
      <c r="OPA121" s="908"/>
      <c r="OPB121" s="908"/>
      <c r="OPC121" s="908"/>
      <c r="OPD121" s="908"/>
      <c r="OPE121" s="908"/>
      <c r="OPF121" s="908"/>
      <c r="OPG121" s="908"/>
      <c r="OPH121" s="908"/>
      <c r="OPI121" s="908"/>
      <c r="OPJ121" s="908"/>
      <c r="OPK121" s="908"/>
      <c r="OPL121" s="908"/>
      <c r="OPM121" s="908"/>
      <c r="OPN121" s="908"/>
      <c r="OPO121" s="908"/>
      <c r="OPP121" s="908"/>
      <c r="OPQ121" s="908"/>
      <c r="OPR121" s="908"/>
      <c r="OPS121" s="908"/>
      <c r="OPT121" s="908"/>
      <c r="OPU121" s="908"/>
      <c r="OPV121" s="908"/>
      <c r="OPW121" s="908"/>
      <c r="OPX121" s="908"/>
      <c r="OPY121" s="908"/>
      <c r="OPZ121" s="908"/>
      <c r="OQA121" s="908"/>
      <c r="OQB121" s="908"/>
      <c r="OQC121" s="908"/>
      <c r="OQD121" s="908"/>
      <c r="OQE121" s="908"/>
      <c r="OQF121" s="908"/>
      <c r="OQG121" s="908"/>
      <c r="OQH121" s="908"/>
      <c r="OQI121" s="908"/>
      <c r="OQJ121" s="908"/>
      <c r="OQK121" s="908"/>
      <c r="OQL121" s="908"/>
      <c r="OQM121" s="908"/>
      <c r="OQN121" s="908"/>
      <c r="OQO121" s="908"/>
      <c r="OQP121" s="908"/>
      <c r="OQQ121" s="908"/>
      <c r="OQR121" s="908"/>
      <c r="OQS121" s="908"/>
      <c r="OQT121" s="908"/>
      <c r="OQU121" s="908"/>
      <c r="OQV121" s="908"/>
      <c r="OQW121" s="908"/>
      <c r="OQX121" s="908"/>
      <c r="OQY121" s="908"/>
      <c r="OQZ121" s="908"/>
      <c r="ORA121" s="908"/>
      <c r="ORB121" s="908"/>
      <c r="ORC121" s="908"/>
      <c r="ORD121" s="908"/>
      <c r="ORE121" s="908"/>
      <c r="ORF121" s="908"/>
      <c r="ORG121" s="908"/>
      <c r="ORH121" s="908"/>
      <c r="ORI121" s="908"/>
      <c r="ORJ121" s="908"/>
      <c r="ORK121" s="908"/>
      <c r="ORL121" s="908"/>
      <c r="ORM121" s="908"/>
      <c r="ORN121" s="908"/>
      <c r="ORO121" s="908"/>
      <c r="ORP121" s="908"/>
      <c r="ORQ121" s="908"/>
      <c r="ORR121" s="908"/>
      <c r="ORS121" s="908"/>
      <c r="ORT121" s="908"/>
      <c r="ORU121" s="908"/>
      <c r="ORV121" s="908"/>
      <c r="ORW121" s="908"/>
      <c r="ORX121" s="908"/>
      <c r="ORY121" s="908"/>
      <c r="ORZ121" s="908"/>
      <c r="OSA121" s="908"/>
      <c r="OSB121" s="908"/>
      <c r="OSC121" s="908"/>
      <c r="OSD121" s="908"/>
      <c r="OSE121" s="908"/>
      <c r="OSF121" s="908"/>
      <c r="OSG121" s="908"/>
      <c r="OSH121" s="908"/>
      <c r="OSI121" s="908"/>
      <c r="OSJ121" s="908"/>
      <c r="OSK121" s="908"/>
      <c r="OSL121" s="908"/>
      <c r="OSM121" s="908"/>
      <c r="OSN121" s="908"/>
      <c r="OSO121" s="908"/>
      <c r="OSP121" s="908"/>
      <c r="OSQ121" s="908"/>
      <c r="OSR121" s="908"/>
      <c r="OSS121" s="908"/>
      <c r="OST121" s="908"/>
      <c r="OSU121" s="908"/>
      <c r="OSV121" s="908"/>
      <c r="OSW121" s="908"/>
      <c r="OSX121" s="908"/>
      <c r="OSY121" s="908"/>
      <c r="OSZ121" s="908"/>
      <c r="OTA121" s="908"/>
      <c r="OTB121" s="908"/>
      <c r="OTC121" s="908"/>
      <c r="OTD121" s="908"/>
      <c r="OTE121" s="908"/>
      <c r="OTF121" s="908"/>
      <c r="OTG121" s="908"/>
      <c r="OTH121" s="908"/>
      <c r="OTI121" s="908"/>
      <c r="OTJ121" s="908"/>
      <c r="OTK121" s="908"/>
      <c r="OTL121" s="908"/>
      <c r="OTM121" s="908"/>
      <c r="OTN121" s="908"/>
      <c r="OTO121" s="908"/>
      <c r="OTP121" s="908"/>
      <c r="OTQ121" s="908"/>
      <c r="OTR121" s="908"/>
      <c r="OTS121" s="908"/>
      <c r="OTT121" s="908"/>
      <c r="OTU121" s="908"/>
      <c r="OTV121" s="908"/>
      <c r="OTW121" s="908"/>
      <c r="OTX121" s="908"/>
      <c r="OTY121" s="908"/>
      <c r="OTZ121" s="908"/>
      <c r="OUA121" s="908"/>
      <c r="OUB121" s="908"/>
      <c r="OUC121" s="908"/>
      <c r="OUD121" s="908"/>
      <c r="OUE121" s="908"/>
      <c r="OUF121" s="908"/>
      <c r="OUG121" s="908"/>
      <c r="OUH121" s="908"/>
      <c r="OUI121" s="908"/>
      <c r="OUJ121" s="908"/>
      <c r="OUK121" s="908"/>
      <c r="OUL121" s="908"/>
      <c r="OUM121" s="908"/>
      <c r="OUN121" s="908"/>
      <c r="OUO121" s="908"/>
      <c r="OUP121" s="908"/>
      <c r="OUQ121" s="908"/>
      <c r="OUR121" s="908"/>
      <c r="OUS121" s="908"/>
      <c r="OUT121" s="908"/>
      <c r="OUU121" s="908"/>
      <c r="OUV121" s="908"/>
      <c r="OUW121" s="908"/>
      <c r="OUX121" s="908"/>
      <c r="OUY121" s="908"/>
      <c r="OUZ121" s="908"/>
      <c r="OVA121" s="908"/>
      <c r="OVB121" s="908"/>
      <c r="OVC121" s="908"/>
      <c r="OVD121" s="908"/>
      <c r="OVE121" s="908"/>
      <c r="OVF121" s="908"/>
      <c r="OVG121" s="908"/>
      <c r="OVH121" s="908"/>
      <c r="OVI121" s="908"/>
      <c r="OVJ121" s="908"/>
      <c r="OVK121" s="908"/>
      <c r="OVL121" s="908"/>
      <c r="OVM121" s="908"/>
      <c r="OVN121" s="908"/>
      <c r="OVO121" s="908"/>
      <c r="OVP121" s="908"/>
      <c r="OVQ121" s="908"/>
      <c r="OVR121" s="908"/>
      <c r="OVS121" s="908"/>
      <c r="OVT121" s="908"/>
      <c r="OVU121" s="908"/>
      <c r="OVV121" s="908"/>
      <c r="OVW121" s="908"/>
      <c r="OVX121" s="908"/>
      <c r="OVY121" s="908"/>
      <c r="OVZ121" s="908"/>
      <c r="OWA121" s="908"/>
      <c r="OWB121" s="908"/>
      <c r="OWC121" s="908"/>
      <c r="OWD121" s="908"/>
      <c r="OWE121" s="908"/>
      <c r="OWF121" s="908"/>
      <c r="OWG121" s="908"/>
      <c r="OWH121" s="908"/>
      <c r="OWI121" s="908"/>
      <c r="OWJ121" s="908"/>
      <c r="OWK121" s="908"/>
      <c r="OWL121" s="908"/>
      <c r="OWM121" s="908"/>
      <c r="OWN121" s="908"/>
      <c r="OWO121" s="908"/>
      <c r="OWP121" s="908"/>
      <c r="OWQ121" s="908"/>
      <c r="OWR121" s="908"/>
      <c r="OWS121" s="908"/>
      <c r="OWT121" s="908"/>
      <c r="OWU121" s="908"/>
      <c r="OWV121" s="908"/>
      <c r="OWW121" s="908"/>
      <c r="OWX121" s="908"/>
      <c r="OWY121" s="908"/>
      <c r="OWZ121" s="908"/>
      <c r="OXA121" s="908"/>
      <c r="OXB121" s="908"/>
      <c r="OXC121" s="908"/>
      <c r="OXD121" s="908"/>
      <c r="OXE121" s="908"/>
      <c r="OXF121" s="908"/>
      <c r="OXG121" s="908"/>
      <c r="OXH121" s="908"/>
      <c r="OXI121" s="908"/>
      <c r="OXJ121" s="908"/>
      <c r="OXK121" s="908"/>
      <c r="OXL121" s="908"/>
      <c r="OXM121" s="908"/>
      <c r="OXN121" s="908"/>
      <c r="OXO121" s="908"/>
      <c r="OXP121" s="908"/>
      <c r="OXQ121" s="908"/>
      <c r="OXR121" s="908"/>
      <c r="OXS121" s="908"/>
      <c r="OXT121" s="908"/>
      <c r="OXU121" s="908"/>
      <c r="OXV121" s="908"/>
      <c r="OXW121" s="908"/>
      <c r="OXX121" s="908"/>
      <c r="OXY121" s="908"/>
      <c r="OXZ121" s="908"/>
      <c r="OYA121" s="908"/>
      <c r="OYB121" s="908"/>
      <c r="OYC121" s="908"/>
      <c r="OYD121" s="908"/>
      <c r="OYE121" s="908"/>
      <c r="OYF121" s="908"/>
      <c r="OYG121" s="908"/>
      <c r="OYH121" s="908"/>
      <c r="OYI121" s="908"/>
      <c r="OYJ121" s="908"/>
      <c r="OYK121" s="908"/>
      <c r="OYL121" s="908"/>
      <c r="OYM121" s="908"/>
      <c r="OYN121" s="908"/>
      <c r="OYO121" s="908"/>
      <c r="OYP121" s="908"/>
      <c r="OYQ121" s="908"/>
      <c r="OYR121" s="908"/>
      <c r="OYS121" s="908"/>
      <c r="OYT121" s="908"/>
      <c r="OYU121" s="908"/>
      <c r="OYV121" s="908"/>
      <c r="OYW121" s="908"/>
      <c r="OYX121" s="908"/>
      <c r="OYY121" s="908"/>
      <c r="OYZ121" s="908"/>
      <c r="OZA121" s="908"/>
      <c r="OZB121" s="908"/>
      <c r="OZC121" s="908"/>
      <c r="OZD121" s="908"/>
      <c r="OZE121" s="908"/>
      <c r="OZF121" s="908"/>
      <c r="OZG121" s="908"/>
      <c r="OZH121" s="908"/>
      <c r="OZI121" s="908"/>
      <c r="OZJ121" s="908"/>
      <c r="OZK121" s="908"/>
      <c r="OZL121" s="908"/>
      <c r="OZM121" s="908"/>
      <c r="OZN121" s="908"/>
      <c r="OZO121" s="908"/>
      <c r="OZP121" s="908"/>
      <c r="OZQ121" s="908"/>
      <c r="OZR121" s="908"/>
      <c r="OZS121" s="908"/>
      <c r="OZT121" s="908"/>
      <c r="OZU121" s="908"/>
      <c r="OZV121" s="908"/>
      <c r="OZW121" s="908"/>
      <c r="OZX121" s="908"/>
      <c r="OZY121" s="908"/>
      <c r="OZZ121" s="908"/>
      <c r="PAA121" s="908"/>
      <c r="PAB121" s="908"/>
      <c r="PAC121" s="908"/>
      <c r="PAD121" s="908"/>
      <c r="PAE121" s="908"/>
      <c r="PAF121" s="908"/>
      <c r="PAG121" s="908"/>
      <c r="PAH121" s="908"/>
      <c r="PAI121" s="908"/>
      <c r="PAJ121" s="908"/>
      <c r="PAK121" s="908"/>
      <c r="PAL121" s="908"/>
      <c r="PAM121" s="908"/>
      <c r="PAN121" s="908"/>
      <c r="PAO121" s="908"/>
      <c r="PAP121" s="908"/>
      <c r="PAQ121" s="908"/>
      <c r="PAR121" s="908"/>
      <c r="PAS121" s="908"/>
      <c r="PAT121" s="908"/>
      <c r="PAU121" s="908"/>
      <c r="PAV121" s="908"/>
      <c r="PAW121" s="908"/>
      <c r="PAX121" s="908"/>
      <c r="PAY121" s="908"/>
      <c r="PAZ121" s="908"/>
      <c r="PBA121" s="908"/>
      <c r="PBB121" s="908"/>
      <c r="PBC121" s="908"/>
      <c r="PBD121" s="908"/>
      <c r="PBE121" s="908"/>
      <c r="PBF121" s="908"/>
      <c r="PBG121" s="908"/>
      <c r="PBH121" s="908"/>
      <c r="PBI121" s="908"/>
      <c r="PBJ121" s="908"/>
      <c r="PBK121" s="908"/>
      <c r="PBL121" s="908"/>
      <c r="PBM121" s="908"/>
      <c r="PBN121" s="908"/>
      <c r="PBO121" s="908"/>
      <c r="PBP121" s="908"/>
      <c r="PBQ121" s="908"/>
      <c r="PBR121" s="908"/>
      <c r="PBS121" s="908"/>
      <c r="PBT121" s="908"/>
      <c r="PBU121" s="908"/>
      <c r="PBV121" s="908"/>
      <c r="PBW121" s="908"/>
      <c r="PBX121" s="908"/>
      <c r="PBY121" s="908"/>
      <c r="PBZ121" s="908"/>
      <c r="PCA121" s="908"/>
      <c r="PCB121" s="908"/>
      <c r="PCC121" s="908"/>
      <c r="PCD121" s="908"/>
      <c r="PCE121" s="908"/>
      <c r="PCF121" s="908"/>
      <c r="PCG121" s="908"/>
      <c r="PCH121" s="908"/>
      <c r="PCI121" s="908"/>
      <c r="PCJ121" s="908"/>
      <c r="PCK121" s="908"/>
      <c r="PCL121" s="908"/>
      <c r="PCM121" s="908"/>
      <c r="PCN121" s="908"/>
      <c r="PCO121" s="908"/>
      <c r="PCP121" s="908"/>
      <c r="PCQ121" s="908"/>
      <c r="PCR121" s="908"/>
      <c r="PCS121" s="908"/>
      <c r="PCT121" s="908"/>
      <c r="PCU121" s="908"/>
      <c r="PCV121" s="908"/>
      <c r="PCW121" s="908"/>
      <c r="PCX121" s="908"/>
      <c r="PCY121" s="908"/>
      <c r="PCZ121" s="908"/>
      <c r="PDA121" s="908"/>
      <c r="PDB121" s="908"/>
      <c r="PDC121" s="908"/>
      <c r="PDD121" s="908"/>
      <c r="PDE121" s="908"/>
      <c r="PDF121" s="908"/>
      <c r="PDG121" s="908"/>
      <c r="PDH121" s="908"/>
      <c r="PDI121" s="908"/>
      <c r="PDJ121" s="908"/>
      <c r="PDK121" s="908"/>
      <c r="PDL121" s="908"/>
      <c r="PDM121" s="908"/>
      <c r="PDN121" s="908"/>
      <c r="PDO121" s="908"/>
      <c r="PDP121" s="908"/>
      <c r="PDQ121" s="908"/>
      <c r="PDR121" s="908"/>
      <c r="PDS121" s="908"/>
      <c r="PDT121" s="908"/>
      <c r="PDU121" s="908"/>
      <c r="PDV121" s="908"/>
      <c r="PDW121" s="908"/>
      <c r="PDX121" s="908"/>
      <c r="PDY121" s="908"/>
      <c r="PDZ121" s="908"/>
      <c r="PEA121" s="908"/>
      <c r="PEB121" s="908"/>
      <c r="PEC121" s="908"/>
      <c r="PED121" s="908"/>
      <c r="PEE121" s="908"/>
      <c r="PEF121" s="908"/>
      <c r="PEG121" s="908"/>
      <c r="PEH121" s="908"/>
      <c r="PEI121" s="908"/>
      <c r="PEJ121" s="908"/>
      <c r="PEK121" s="908"/>
      <c r="PEL121" s="908"/>
      <c r="PEM121" s="908"/>
      <c r="PEN121" s="908"/>
      <c r="PEO121" s="908"/>
      <c r="PEP121" s="908"/>
      <c r="PEQ121" s="908"/>
      <c r="PER121" s="908"/>
      <c r="PES121" s="908"/>
      <c r="PET121" s="908"/>
      <c r="PEU121" s="908"/>
      <c r="PEV121" s="908"/>
      <c r="PEW121" s="908"/>
      <c r="PEX121" s="908"/>
      <c r="PEY121" s="908"/>
      <c r="PEZ121" s="908"/>
      <c r="PFA121" s="908"/>
      <c r="PFB121" s="908"/>
      <c r="PFC121" s="908"/>
      <c r="PFD121" s="908"/>
      <c r="PFE121" s="908"/>
      <c r="PFF121" s="908"/>
      <c r="PFG121" s="908"/>
      <c r="PFH121" s="908"/>
      <c r="PFI121" s="908"/>
      <c r="PFJ121" s="908"/>
      <c r="PFK121" s="908"/>
      <c r="PFL121" s="908"/>
      <c r="PFM121" s="908"/>
      <c r="PFN121" s="908"/>
      <c r="PFO121" s="908"/>
      <c r="PFP121" s="908"/>
      <c r="PFQ121" s="908"/>
      <c r="PFR121" s="908"/>
      <c r="PFS121" s="908"/>
      <c r="PFT121" s="908"/>
      <c r="PFU121" s="908"/>
      <c r="PFV121" s="908"/>
      <c r="PFW121" s="908"/>
      <c r="PFX121" s="908"/>
      <c r="PFY121" s="908"/>
      <c r="PFZ121" s="908"/>
      <c r="PGA121" s="908"/>
      <c r="PGB121" s="908"/>
      <c r="PGC121" s="908"/>
      <c r="PGD121" s="908"/>
      <c r="PGE121" s="908"/>
      <c r="PGF121" s="908"/>
      <c r="PGG121" s="908"/>
      <c r="PGH121" s="908"/>
      <c r="PGI121" s="908"/>
      <c r="PGJ121" s="908"/>
      <c r="PGK121" s="908"/>
      <c r="PGL121" s="908"/>
      <c r="PGM121" s="908"/>
      <c r="PGN121" s="908"/>
      <c r="PGO121" s="908"/>
      <c r="PGP121" s="908"/>
      <c r="PGQ121" s="908"/>
      <c r="PGR121" s="908"/>
      <c r="PGS121" s="908"/>
      <c r="PGT121" s="908"/>
      <c r="PGU121" s="908"/>
      <c r="PGV121" s="908"/>
      <c r="PGW121" s="908"/>
      <c r="PGX121" s="908"/>
      <c r="PGY121" s="908"/>
      <c r="PGZ121" s="908"/>
      <c r="PHA121" s="908"/>
      <c r="PHB121" s="908"/>
      <c r="PHC121" s="908"/>
      <c r="PHD121" s="908"/>
      <c r="PHE121" s="908"/>
      <c r="PHF121" s="908"/>
      <c r="PHG121" s="908"/>
      <c r="PHH121" s="908"/>
      <c r="PHI121" s="908"/>
      <c r="PHJ121" s="908"/>
      <c r="PHK121" s="908"/>
      <c r="PHL121" s="908"/>
      <c r="PHM121" s="908"/>
      <c r="PHN121" s="908"/>
      <c r="PHO121" s="908"/>
      <c r="PHP121" s="908"/>
      <c r="PHQ121" s="908"/>
      <c r="PHR121" s="908"/>
      <c r="PHS121" s="908"/>
      <c r="PHT121" s="908"/>
      <c r="PHU121" s="908"/>
      <c r="PHV121" s="908"/>
      <c r="PHW121" s="908"/>
      <c r="PHX121" s="908"/>
      <c r="PHY121" s="908"/>
      <c r="PHZ121" s="908"/>
      <c r="PIA121" s="908"/>
      <c r="PIB121" s="908"/>
      <c r="PIC121" s="908"/>
      <c r="PID121" s="908"/>
      <c r="PIE121" s="908"/>
      <c r="PIF121" s="908"/>
      <c r="PIG121" s="908"/>
      <c r="PIH121" s="908"/>
      <c r="PII121" s="908"/>
      <c r="PIJ121" s="908"/>
      <c r="PIK121" s="908"/>
      <c r="PIL121" s="908"/>
      <c r="PIM121" s="908"/>
      <c r="PIN121" s="908"/>
      <c r="PIO121" s="908"/>
      <c r="PIP121" s="908"/>
      <c r="PIQ121" s="908"/>
      <c r="PIR121" s="908"/>
      <c r="PIS121" s="908"/>
      <c r="PIT121" s="908"/>
      <c r="PIU121" s="908"/>
      <c r="PIV121" s="908"/>
      <c r="PIW121" s="908"/>
      <c r="PIX121" s="908"/>
      <c r="PIY121" s="908"/>
      <c r="PIZ121" s="908"/>
      <c r="PJA121" s="908"/>
      <c r="PJB121" s="908"/>
      <c r="PJC121" s="908"/>
      <c r="PJD121" s="908"/>
      <c r="PJE121" s="908"/>
      <c r="PJF121" s="908"/>
      <c r="PJG121" s="908"/>
      <c r="PJH121" s="908"/>
      <c r="PJI121" s="908"/>
      <c r="PJJ121" s="908"/>
      <c r="PJK121" s="908"/>
      <c r="PJL121" s="908"/>
      <c r="PJM121" s="908"/>
      <c r="PJN121" s="908"/>
      <c r="PJO121" s="908"/>
      <c r="PJP121" s="908"/>
      <c r="PJQ121" s="908"/>
      <c r="PJR121" s="908"/>
      <c r="PJS121" s="908"/>
      <c r="PJT121" s="908"/>
      <c r="PJU121" s="908"/>
      <c r="PJV121" s="908"/>
      <c r="PJW121" s="908"/>
      <c r="PJX121" s="908"/>
      <c r="PJY121" s="908"/>
      <c r="PJZ121" s="908"/>
      <c r="PKA121" s="908"/>
      <c r="PKB121" s="908"/>
      <c r="PKC121" s="908"/>
      <c r="PKD121" s="908"/>
      <c r="PKE121" s="908"/>
      <c r="PKF121" s="908"/>
      <c r="PKG121" s="908"/>
      <c r="PKH121" s="908"/>
      <c r="PKI121" s="908"/>
      <c r="PKJ121" s="908"/>
      <c r="PKK121" s="908"/>
      <c r="PKL121" s="908"/>
      <c r="PKM121" s="908"/>
      <c r="PKN121" s="908"/>
      <c r="PKO121" s="908"/>
      <c r="PKP121" s="908"/>
      <c r="PKQ121" s="908"/>
      <c r="PKR121" s="908"/>
      <c r="PKS121" s="908"/>
      <c r="PKT121" s="908"/>
      <c r="PKU121" s="908"/>
      <c r="PKV121" s="908"/>
      <c r="PKW121" s="908"/>
      <c r="PKX121" s="908"/>
      <c r="PKY121" s="908"/>
      <c r="PKZ121" s="908"/>
      <c r="PLA121" s="908"/>
      <c r="PLB121" s="908"/>
      <c r="PLC121" s="908"/>
      <c r="PLD121" s="908"/>
      <c r="PLE121" s="908"/>
      <c r="PLF121" s="908"/>
      <c r="PLG121" s="908"/>
      <c r="PLH121" s="908"/>
      <c r="PLI121" s="908"/>
      <c r="PLJ121" s="908"/>
      <c r="PLK121" s="908"/>
      <c r="PLL121" s="908"/>
      <c r="PLM121" s="908"/>
      <c r="PLN121" s="908"/>
      <c r="PLO121" s="908"/>
      <c r="PLP121" s="908"/>
      <c r="PLQ121" s="908"/>
      <c r="PLR121" s="908"/>
      <c r="PLS121" s="908"/>
      <c r="PLT121" s="908"/>
      <c r="PLU121" s="908"/>
      <c r="PLV121" s="908"/>
      <c r="PLW121" s="908"/>
      <c r="PLX121" s="908"/>
      <c r="PLY121" s="908"/>
      <c r="PLZ121" s="908"/>
      <c r="PMA121" s="908"/>
      <c r="PMB121" s="908"/>
      <c r="PMC121" s="908"/>
      <c r="PMD121" s="908"/>
      <c r="PME121" s="908"/>
      <c r="PMF121" s="908"/>
      <c r="PMG121" s="908"/>
      <c r="PMH121" s="908"/>
      <c r="PMI121" s="908"/>
      <c r="PMJ121" s="908"/>
      <c r="PMK121" s="908"/>
      <c r="PML121" s="908"/>
      <c r="PMM121" s="908"/>
      <c r="PMN121" s="908"/>
      <c r="PMO121" s="908"/>
      <c r="PMP121" s="908"/>
      <c r="PMQ121" s="908"/>
      <c r="PMR121" s="908"/>
      <c r="PMS121" s="908"/>
      <c r="PMT121" s="908"/>
      <c r="PMU121" s="908"/>
      <c r="PMV121" s="908"/>
      <c r="PMW121" s="908"/>
      <c r="PMX121" s="908"/>
      <c r="PMY121" s="908"/>
      <c r="PMZ121" s="908"/>
      <c r="PNA121" s="908"/>
      <c r="PNB121" s="908"/>
      <c r="PNC121" s="908"/>
      <c r="PND121" s="908"/>
      <c r="PNE121" s="908"/>
      <c r="PNF121" s="908"/>
      <c r="PNG121" s="908"/>
      <c r="PNH121" s="908"/>
      <c r="PNI121" s="908"/>
      <c r="PNJ121" s="908"/>
      <c r="PNK121" s="908"/>
      <c r="PNL121" s="908"/>
      <c r="PNM121" s="908"/>
      <c r="PNN121" s="908"/>
      <c r="PNO121" s="908"/>
      <c r="PNP121" s="908"/>
      <c r="PNQ121" s="908"/>
      <c r="PNR121" s="908"/>
      <c r="PNS121" s="908"/>
      <c r="PNT121" s="908"/>
      <c r="PNU121" s="908"/>
      <c r="PNV121" s="908"/>
      <c r="PNW121" s="908"/>
      <c r="PNX121" s="908"/>
      <c r="PNY121" s="908"/>
      <c r="PNZ121" s="908"/>
      <c r="POA121" s="908"/>
      <c r="POB121" s="908"/>
      <c r="POC121" s="908"/>
      <c r="POD121" s="908"/>
      <c r="POE121" s="908"/>
      <c r="POF121" s="908"/>
      <c r="POG121" s="908"/>
      <c r="POH121" s="908"/>
      <c r="POI121" s="908"/>
      <c r="POJ121" s="908"/>
      <c r="POK121" s="908"/>
      <c r="POL121" s="908"/>
      <c r="POM121" s="908"/>
      <c r="PON121" s="908"/>
      <c r="POO121" s="908"/>
      <c r="POP121" s="908"/>
      <c r="POQ121" s="908"/>
      <c r="POR121" s="908"/>
      <c r="POS121" s="908"/>
      <c r="POT121" s="908"/>
      <c r="POU121" s="908"/>
      <c r="POV121" s="908"/>
      <c r="POW121" s="908"/>
      <c r="POX121" s="908"/>
      <c r="POY121" s="908"/>
      <c r="POZ121" s="908"/>
      <c r="PPA121" s="908"/>
      <c r="PPB121" s="908"/>
      <c r="PPC121" s="908"/>
      <c r="PPD121" s="908"/>
      <c r="PPE121" s="908"/>
      <c r="PPF121" s="908"/>
      <c r="PPG121" s="908"/>
      <c r="PPH121" s="908"/>
      <c r="PPI121" s="908"/>
      <c r="PPJ121" s="908"/>
      <c r="PPK121" s="908"/>
      <c r="PPL121" s="908"/>
      <c r="PPM121" s="908"/>
      <c r="PPN121" s="908"/>
      <c r="PPO121" s="908"/>
      <c r="PPP121" s="908"/>
      <c r="PPQ121" s="908"/>
      <c r="PPR121" s="908"/>
      <c r="PPS121" s="908"/>
      <c r="PPT121" s="908"/>
      <c r="PPU121" s="908"/>
      <c r="PPV121" s="908"/>
      <c r="PPW121" s="908"/>
      <c r="PPX121" s="908"/>
      <c r="PPY121" s="908"/>
      <c r="PPZ121" s="908"/>
      <c r="PQA121" s="908"/>
      <c r="PQB121" s="908"/>
      <c r="PQC121" s="908"/>
      <c r="PQD121" s="908"/>
      <c r="PQE121" s="908"/>
      <c r="PQF121" s="908"/>
      <c r="PQG121" s="908"/>
      <c r="PQH121" s="908"/>
      <c r="PQI121" s="908"/>
      <c r="PQJ121" s="908"/>
      <c r="PQK121" s="908"/>
      <c r="PQL121" s="908"/>
      <c r="PQM121" s="908"/>
      <c r="PQN121" s="908"/>
      <c r="PQO121" s="908"/>
      <c r="PQP121" s="908"/>
      <c r="PQQ121" s="908"/>
      <c r="PQR121" s="908"/>
      <c r="PQS121" s="908"/>
      <c r="PQT121" s="908"/>
      <c r="PQU121" s="908"/>
      <c r="PQV121" s="908"/>
      <c r="PQW121" s="908"/>
      <c r="PQX121" s="908"/>
      <c r="PQY121" s="908"/>
      <c r="PQZ121" s="908"/>
      <c r="PRA121" s="908"/>
      <c r="PRB121" s="908"/>
      <c r="PRC121" s="908"/>
      <c r="PRD121" s="908"/>
      <c r="PRE121" s="908"/>
      <c r="PRF121" s="908"/>
      <c r="PRG121" s="908"/>
      <c r="PRH121" s="908"/>
      <c r="PRI121" s="908"/>
      <c r="PRJ121" s="908"/>
      <c r="PRK121" s="908"/>
      <c r="PRL121" s="908"/>
      <c r="PRM121" s="908"/>
      <c r="PRN121" s="908"/>
      <c r="PRO121" s="908"/>
      <c r="PRP121" s="908"/>
      <c r="PRQ121" s="908"/>
      <c r="PRR121" s="908"/>
      <c r="PRS121" s="908"/>
      <c r="PRT121" s="908"/>
      <c r="PRU121" s="908"/>
      <c r="PRV121" s="908"/>
      <c r="PRW121" s="908"/>
      <c r="PRX121" s="908"/>
      <c r="PRY121" s="908"/>
      <c r="PRZ121" s="908"/>
      <c r="PSA121" s="908"/>
      <c r="PSB121" s="908"/>
      <c r="PSC121" s="908"/>
      <c r="PSD121" s="908"/>
      <c r="PSE121" s="908"/>
      <c r="PSF121" s="908"/>
      <c r="PSG121" s="908"/>
      <c r="PSH121" s="908"/>
      <c r="PSI121" s="908"/>
      <c r="PSJ121" s="908"/>
      <c r="PSK121" s="908"/>
      <c r="PSL121" s="908"/>
      <c r="PSM121" s="908"/>
      <c r="PSN121" s="908"/>
      <c r="PSO121" s="908"/>
      <c r="PSP121" s="908"/>
      <c r="PSQ121" s="908"/>
      <c r="PSR121" s="908"/>
      <c r="PSS121" s="908"/>
      <c r="PST121" s="908"/>
      <c r="PSU121" s="908"/>
      <c r="PSV121" s="908"/>
      <c r="PSW121" s="908"/>
      <c r="PSX121" s="908"/>
      <c r="PSY121" s="908"/>
      <c r="PSZ121" s="908"/>
      <c r="PTA121" s="908"/>
      <c r="PTB121" s="908"/>
      <c r="PTC121" s="908"/>
      <c r="PTD121" s="908"/>
      <c r="PTE121" s="908"/>
      <c r="PTF121" s="908"/>
      <c r="PTG121" s="908"/>
      <c r="PTH121" s="908"/>
      <c r="PTI121" s="908"/>
      <c r="PTJ121" s="908"/>
      <c r="PTK121" s="908"/>
      <c r="PTL121" s="908"/>
      <c r="PTM121" s="908"/>
      <c r="PTN121" s="908"/>
      <c r="PTO121" s="908"/>
      <c r="PTP121" s="908"/>
      <c r="PTQ121" s="908"/>
      <c r="PTR121" s="908"/>
      <c r="PTS121" s="908"/>
      <c r="PTT121" s="908"/>
      <c r="PTU121" s="908"/>
      <c r="PTV121" s="908"/>
      <c r="PTW121" s="908"/>
      <c r="PTX121" s="908"/>
      <c r="PTY121" s="908"/>
      <c r="PTZ121" s="908"/>
      <c r="PUA121" s="908"/>
      <c r="PUB121" s="908"/>
      <c r="PUC121" s="908"/>
      <c r="PUD121" s="908"/>
      <c r="PUE121" s="908"/>
      <c r="PUF121" s="908"/>
      <c r="PUG121" s="908"/>
      <c r="PUH121" s="908"/>
      <c r="PUI121" s="908"/>
      <c r="PUJ121" s="908"/>
      <c r="PUK121" s="908"/>
      <c r="PUL121" s="908"/>
      <c r="PUM121" s="908"/>
      <c r="PUN121" s="908"/>
      <c r="PUO121" s="908"/>
      <c r="PUP121" s="908"/>
      <c r="PUQ121" s="908"/>
      <c r="PUR121" s="908"/>
      <c r="PUS121" s="908"/>
      <c r="PUT121" s="908"/>
      <c r="PUU121" s="908"/>
      <c r="PUV121" s="908"/>
      <c r="PUW121" s="908"/>
      <c r="PUX121" s="908"/>
      <c r="PUY121" s="908"/>
      <c r="PUZ121" s="908"/>
      <c r="PVA121" s="908"/>
      <c r="PVB121" s="908"/>
      <c r="PVC121" s="908"/>
      <c r="PVD121" s="908"/>
      <c r="PVE121" s="908"/>
      <c r="PVF121" s="908"/>
      <c r="PVG121" s="908"/>
      <c r="PVH121" s="908"/>
      <c r="PVI121" s="908"/>
      <c r="PVJ121" s="908"/>
      <c r="PVK121" s="908"/>
      <c r="PVL121" s="908"/>
      <c r="PVM121" s="908"/>
      <c r="PVN121" s="908"/>
      <c r="PVO121" s="908"/>
      <c r="PVP121" s="908"/>
      <c r="PVQ121" s="908"/>
      <c r="PVR121" s="908"/>
      <c r="PVS121" s="908"/>
      <c r="PVT121" s="908"/>
      <c r="PVU121" s="908"/>
      <c r="PVV121" s="908"/>
      <c r="PVW121" s="908"/>
      <c r="PVX121" s="908"/>
      <c r="PVY121" s="908"/>
      <c r="PVZ121" s="908"/>
      <c r="PWA121" s="908"/>
      <c r="PWB121" s="908"/>
      <c r="PWC121" s="908"/>
      <c r="PWD121" s="908"/>
      <c r="PWE121" s="908"/>
      <c r="PWF121" s="908"/>
      <c r="PWG121" s="908"/>
      <c r="PWH121" s="908"/>
      <c r="PWI121" s="908"/>
      <c r="PWJ121" s="908"/>
      <c r="PWK121" s="908"/>
      <c r="PWL121" s="908"/>
      <c r="PWM121" s="908"/>
      <c r="PWN121" s="908"/>
      <c r="PWO121" s="908"/>
      <c r="PWP121" s="908"/>
      <c r="PWQ121" s="908"/>
      <c r="PWR121" s="908"/>
      <c r="PWS121" s="908"/>
      <c r="PWT121" s="908"/>
      <c r="PWU121" s="908"/>
      <c r="PWV121" s="908"/>
      <c r="PWW121" s="908"/>
      <c r="PWX121" s="908"/>
      <c r="PWY121" s="908"/>
      <c r="PWZ121" s="908"/>
      <c r="PXA121" s="908"/>
      <c r="PXB121" s="908"/>
      <c r="PXC121" s="908"/>
      <c r="PXD121" s="908"/>
      <c r="PXE121" s="908"/>
      <c r="PXF121" s="908"/>
      <c r="PXG121" s="908"/>
      <c r="PXH121" s="908"/>
      <c r="PXI121" s="908"/>
      <c r="PXJ121" s="908"/>
      <c r="PXK121" s="908"/>
      <c r="PXL121" s="908"/>
      <c r="PXM121" s="908"/>
      <c r="PXN121" s="908"/>
      <c r="PXO121" s="908"/>
      <c r="PXP121" s="908"/>
      <c r="PXQ121" s="908"/>
      <c r="PXR121" s="908"/>
      <c r="PXS121" s="908"/>
      <c r="PXT121" s="908"/>
      <c r="PXU121" s="908"/>
      <c r="PXV121" s="908"/>
      <c r="PXW121" s="908"/>
      <c r="PXX121" s="908"/>
      <c r="PXY121" s="908"/>
      <c r="PXZ121" s="908"/>
      <c r="PYA121" s="908"/>
      <c r="PYB121" s="908"/>
      <c r="PYC121" s="908"/>
      <c r="PYD121" s="908"/>
      <c r="PYE121" s="908"/>
      <c r="PYF121" s="908"/>
      <c r="PYG121" s="908"/>
      <c r="PYH121" s="908"/>
      <c r="PYI121" s="908"/>
      <c r="PYJ121" s="908"/>
      <c r="PYK121" s="908"/>
      <c r="PYL121" s="908"/>
      <c r="PYM121" s="908"/>
      <c r="PYN121" s="908"/>
      <c r="PYO121" s="908"/>
      <c r="PYP121" s="908"/>
      <c r="PYQ121" s="908"/>
      <c r="PYR121" s="908"/>
      <c r="PYS121" s="908"/>
      <c r="PYT121" s="908"/>
      <c r="PYU121" s="908"/>
      <c r="PYV121" s="908"/>
      <c r="PYW121" s="908"/>
      <c r="PYX121" s="908"/>
      <c r="PYY121" s="908"/>
      <c r="PYZ121" s="908"/>
      <c r="PZA121" s="908"/>
      <c r="PZB121" s="908"/>
      <c r="PZC121" s="908"/>
      <c r="PZD121" s="908"/>
      <c r="PZE121" s="908"/>
      <c r="PZF121" s="908"/>
      <c r="PZG121" s="908"/>
      <c r="PZH121" s="908"/>
      <c r="PZI121" s="908"/>
      <c r="PZJ121" s="908"/>
      <c r="PZK121" s="908"/>
      <c r="PZL121" s="908"/>
      <c r="PZM121" s="908"/>
      <c r="PZN121" s="908"/>
      <c r="PZO121" s="908"/>
      <c r="PZP121" s="908"/>
      <c r="PZQ121" s="908"/>
      <c r="PZR121" s="908"/>
      <c r="PZS121" s="908"/>
      <c r="PZT121" s="908"/>
      <c r="PZU121" s="908"/>
      <c r="PZV121" s="908"/>
      <c r="PZW121" s="908"/>
      <c r="PZX121" s="908"/>
      <c r="PZY121" s="908"/>
      <c r="PZZ121" s="908"/>
      <c r="QAA121" s="908"/>
      <c r="QAB121" s="908"/>
      <c r="QAC121" s="908"/>
      <c r="QAD121" s="908"/>
      <c r="QAE121" s="908"/>
      <c r="QAF121" s="908"/>
      <c r="QAG121" s="908"/>
      <c r="QAH121" s="908"/>
      <c r="QAI121" s="908"/>
      <c r="QAJ121" s="908"/>
      <c r="QAK121" s="908"/>
      <c r="QAL121" s="908"/>
      <c r="QAM121" s="908"/>
      <c r="QAN121" s="908"/>
      <c r="QAO121" s="908"/>
      <c r="QAP121" s="908"/>
      <c r="QAQ121" s="908"/>
      <c r="QAR121" s="908"/>
      <c r="QAS121" s="908"/>
      <c r="QAT121" s="908"/>
      <c r="QAU121" s="908"/>
      <c r="QAV121" s="908"/>
      <c r="QAW121" s="908"/>
      <c r="QAX121" s="908"/>
      <c r="QAY121" s="908"/>
      <c r="QAZ121" s="908"/>
      <c r="QBA121" s="908"/>
      <c r="QBB121" s="908"/>
      <c r="QBC121" s="908"/>
      <c r="QBD121" s="908"/>
      <c r="QBE121" s="908"/>
      <c r="QBF121" s="908"/>
      <c r="QBG121" s="908"/>
      <c r="QBH121" s="908"/>
      <c r="QBI121" s="908"/>
      <c r="QBJ121" s="908"/>
      <c r="QBK121" s="908"/>
      <c r="QBL121" s="908"/>
      <c r="QBM121" s="908"/>
      <c r="QBN121" s="908"/>
      <c r="QBO121" s="908"/>
      <c r="QBP121" s="908"/>
      <c r="QBQ121" s="908"/>
      <c r="QBR121" s="908"/>
      <c r="QBS121" s="908"/>
      <c r="QBT121" s="908"/>
      <c r="QBU121" s="908"/>
      <c r="QBV121" s="908"/>
      <c r="QBW121" s="908"/>
      <c r="QBX121" s="908"/>
      <c r="QBY121" s="908"/>
      <c r="QBZ121" s="908"/>
      <c r="QCA121" s="908"/>
      <c r="QCB121" s="908"/>
      <c r="QCC121" s="908"/>
      <c r="QCD121" s="908"/>
      <c r="QCE121" s="908"/>
      <c r="QCF121" s="908"/>
      <c r="QCG121" s="908"/>
      <c r="QCH121" s="908"/>
      <c r="QCI121" s="908"/>
      <c r="QCJ121" s="908"/>
      <c r="QCK121" s="908"/>
      <c r="QCL121" s="908"/>
      <c r="QCM121" s="908"/>
      <c r="QCN121" s="908"/>
      <c r="QCO121" s="908"/>
      <c r="QCP121" s="908"/>
      <c r="QCQ121" s="908"/>
      <c r="QCR121" s="908"/>
      <c r="QCS121" s="908"/>
      <c r="QCT121" s="908"/>
      <c r="QCU121" s="908"/>
      <c r="QCV121" s="908"/>
      <c r="QCW121" s="908"/>
      <c r="QCX121" s="908"/>
      <c r="QCY121" s="908"/>
      <c r="QCZ121" s="908"/>
      <c r="QDA121" s="908"/>
      <c r="QDB121" s="908"/>
      <c r="QDC121" s="908"/>
      <c r="QDD121" s="908"/>
      <c r="QDE121" s="908"/>
      <c r="QDF121" s="908"/>
      <c r="QDG121" s="908"/>
      <c r="QDH121" s="908"/>
      <c r="QDI121" s="908"/>
      <c r="QDJ121" s="908"/>
      <c r="QDK121" s="908"/>
      <c r="QDL121" s="908"/>
      <c r="QDM121" s="908"/>
      <c r="QDN121" s="908"/>
      <c r="QDO121" s="908"/>
      <c r="QDP121" s="908"/>
      <c r="QDQ121" s="908"/>
      <c r="QDR121" s="908"/>
      <c r="QDS121" s="908"/>
      <c r="QDT121" s="908"/>
      <c r="QDU121" s="908"/>
      <c r="QDV121" s="908"/>
      <c r="QDW121" s="908"/>
      <c r="QDX121" s="908"/>
      <c r="QDY121" s="908"/>
      <c r="QDZ121" s="908"/>
      <c r="QEA121" s="908"/>
      <c r="QEB121" s="908"/>
      <c r="QEC121" s="908"/>
      <c r="QED121" s="908"/>
      <c r="QEE121" s="908"/>
      <c r="QEF121" s="908"/>
      <c r="QEG121" s="908"/>
      <c r="QEH121" s="908"/>
      <c r="QEI121" s="908"/>
      <c r="QEJ121" s="908"/>
      <c r="QEK121" s="908"/>
      <c r="QEL121" s="908"/>
      <c r="QEM121" s="908"/>
      <c r="QEN121" s="908"/>
      <c r="QEO121" s="908"/>
      <c r="QEP121" s="908"/>
      <c r="QEQ121" s="908"/>
      <c r="QER121" s="908"/>
      <c r="QES121" s="908"/>
      <c r="QET121" s="908"/>
      <c r="QEU121" s="908"/>
      <c r="QEV121" s="908"/>
      <c r="QEW121" s="908"/>
      <c r="QEX121" s="908"/>
      <c r="QEY121" s="908"/>
      <c r="QEZ121" s="908"/>
      <c r="QFA121" s="908"/>
      <c r="QFB121" s="908"/>
      <c r="QFC121" s="908"/>
      <c r="QFD121" s="908"/>
      <c r="QFE121" s="908"/>
      <c r="QFF121" s="908"/>
      <c r="QFG121" s="908"/>
      <c r="QFH121" s="908"/>
      <c r="QFI121" s="908"/>
      <c r="QFJ121" s="908"/>
      <c r="QFK121" s="908"/>
      <c r="QFL121" s="908"/>
      <c r="QFM121" s="908"/>
      <c r="QFN121" s="908"/>
      <c r="QFO121" s="908"/>
      <c r="QFP121" s="908"/>
      <c r="QFQ121" s="908"/>
      <c r="QFR121" s="908"/>
      <c r="QFS121" s="908"/>
      <c r="QFT121" s="908"/>
      <c r="QFU121" s="908"/>
      <c r="QFV121" s="908"/>
      <c r="QFW121" s="908"/>
      <c r="QFX121" s="908"/>
      <c r="QFY121" s="908"/>
      <c r="QFZ121" s="908"/>
      <c r="QGA121" s="908"/>
      <c r="QGB121" s="908"/>
      <c r="QGC121" s="908"/>
      <c r="QGD121" s="908"/>
      <c r="QGE121" s="908"/>
      <c r="QGF121" s="908"/>
      <c r="QGG121" s="908"/>
      <c r="QGH121" s="908"/>
      <c r="QGI121" s="908"/>
      <c r="QGJ121" s="908"/>
      <c r="QGK121" s="908"/>
      <c r="QGL121" s="908"/>
      <c r="QGM121" s="908"/>
      <c r="QGN121" s="908"/>
      <c r="QGO121" s="908"/>
      <c r="QGP121" s="908"/>
      <c r="QGQ121" s="908"/>
      <c r="QGR121" s="908"/>
      <c r="QGS121" s="908"/>
      <c r="QGT121" s="908"/>
      <c r="QGU121" s="908"/>
      <c r="QGV121" s="908"/>
      <c r="QGW121" s="908"/>
      <c r="QGX121" s="908"/>
      <c r="QGY121" s="908"/>
      <c r="QGZ121" s="908"/>
      <c r="QHA121" s="908"/>
      <c r="QHB121" s="908"/>
      <c r="QHC121" s="908"/>
      <c r="QHD121" s="908"/>
      <c r="QHE121" s="908"/>
      <c r="QHF121" s="908"/>
      <c r="QHG121" s="908"/>
      <c r="QHH121" s="908"/>
      <c r="QHI121" s="908"/>
      <c r="QHJ121" s="908"/>
      <c r="QHK121" s="908"/>
      <c r="QHL121" s="908"/>
      <c r="QHM121" s="908"/>
      <c r="QHN121" s="908"/>
      <c r="QHO121" s="908"/>
      <c r="QHP121" s="908"/>
      <c r="QHQ121" s="908"/>
      <c r="QHR121" s="908"/>
      <c r="QHS121" s="908"/>
      <c r="QHT121" s="908"/>
      <c r="QHU121" s="908"/>
      <c r="QHV121" s="908"/>
      <c r="QHW121" s="908"/>
      <c r="QHX121" s="908"/>
      <c r="QHY121" s="908"/>
      <c r="QHZ121" s="908"/>
      <c r="QIA121" s="908"/>
      <c r="QIB121" s="908"/>
      <c r="QIC121" s="908"/>
      <c r="QID121" s="908"/>
      <c r="QIE121" s="908"/>
      <c r="QIF121" s="908"/>
      <c r="QIG121" s="908"/>
      <c r="QIH121" s="908"/>
      <c r="QII121" s="908"/>
      <c r="QIJ121" s="908"/>
      <c r="QIK121" s="908"/>
      <c r="QIL121" s="908"/>
      <c r="QIM121" s="908"/>
      <c r="QIN121" s="908"/>
      <c r="QIO121" s="908"/>
      <c r="QIP121" s="908"/>
      <c r="QIQ121" s="908"/>
      <c r="QIR121" s="908"/>
      <c r="QIS121" s="908"/>
      <c r="QIT121" s="908"/>
      <c r="QIU121" s="908"/>
      <c r="QIV121" s="908"/>
      <c r="QIW121" s="908"/>
      <c r="QIX121" s="908"/>
      <c r="QIY121" s="908"/>
      <c r="QIZ121" s="908"/>
      <c r="QJA121" s="908"/>
      <c r="QJB121" s="908"/>
      <c r="QJC121" s="908"/>
      <c r="QJD121" s="908"/>
      <c r="QJE121" s="908"/>
      <c r="QJF121" s="908"/>
      <c r="QJG121" s="908"/>
      <c r="QJH121" s="908"/>
      <c r="QJI121" s="908"/>
      <c r="QJJ121" s="908"/>
      <c r="QJK121" s="908"/>
      <c r="QJL121" s="908"/>
      <c r="QJM121" s="908"/>
      <c r="QJN121" s="908"/>
      <c r="QJO121" s="908"/>
      <c r="QJP121" s="908"/>
      <c r="QJQ121" s="908"/>
      <c r="QJR121" s="908"/>
      <c r="QJS121" s="908"/>
      <c r="QJT121" s="908"/>
      <c r="QJU121" s="908"/>
      <c r="QJV121" s="908"/>
      <c r="QJW121" s="908"/>
      <c r="QJX121" s="908"/>
      <c r="QJY121" s="908"/>
      <c r="QJZ121" s="908"/>
      <c r="QKA121" s="908"/>
      <c r="QKB121" s="908"/>
      <c r="QKC121" s="908"/>
      <c r="QKD121" s="908"/>
      <c r="QKE121" s="908"/>
      <c r="QKF121" s="908"/>
      <c r="QKG121" s="908"/>
      <c r="QKH121" s="908"/>
      <c r="QKI121" s="908"/>
      <c r="QKJ121" s="908"/>
      <c r="QKK121" s="908"/>
      <c r="QKL121" s="908"/>
      <c r="QKM121" s="908"/>
      <c r="QKN121" s="908"/>
      <c r="QKO121" s="908"/>
      <c r="QKP121" s="908"/>
      <c r="QKQ121" s="908"/>
      <c r="QKR121" s="908"/>
      <c r="QKS121" s="908"/>
      <c r="QKT121" s="908"/>
      <c r="QKU121" s="908"/>
      <c r="QKV121" s="908"/>
      <c r="QKW121" s="908"/>
      <c r="QKX121" s="908"/>
      <c r="QKY121" s="908"/>
      <c r="QKZ121" s="908"/>
      <c r="QLA121" s="908"/>
      <c r="QLB121" s="908"/>
      <c r="QLC121" s="908"/>
      <c r="QLD121" s="908"/>
      <c r="QLE121" s="908"/>
      <c r="QLF121" s="908"/>
      <c r="QLG121" s="908"/>
      <c r="QLH121" s="908"/>
      <c r="QLI121" s="908"/>
      <c r="QLJ121" s="908"/>
      <c r="QLK121" s="908"/>
      <c r="QLL121" s="908"/>
      <c r="QLM121" s="908"/>
      <c r="QLN121" s="908"/>
      <c r="QLO121" s="908"/>
      <c r="QLP121" s="908"/>
      <c r="QLQ121" s="908"/>
      <c r="QLR121" s="908"/>
      <c r="QLS121" s="908"/>
      <c r="QLT121" s="908"/>
      <c r="QLU121" s="908"/>
      <c r="QLV121" s="908"/>
      <c r="QLW121" s="908"/>
      <c r="QLX121" s="908"/>
      <c r="QLY121" s="908"/>
      <c r="QLZ121" s="908"/>
      <c r="QMA121" s="908"/>
      <c r="QMB121" s="908"/>
      <c r="QMC121" s="908"/>
      <c r="QMD121" s="908"/>
      <c r="QME121" s="908"/>
      <c r="QMF121" s="908"/>
      <c r="QMG121" s="908"/>
      <c r="QMH121" s="908"/>
      <c r="QMI121" s="908"/>
      <c r="QMJ121" s="908"/>
      <c r="QMK121" s="908"/>
      <c r="QML121" s="908"/>
      <c r="QMM121" s="908"/>
      <c r="QMN121" s="908"/>
      <c r="QMO121" s="908"/>
      <c r="QMP121" s="908"/>
      <c r="QMQ121" s="908"/>
      <c r="QMR121" s="908"/>
      <c r="QMS121" s="908"/>
      <c r="QMT121" s="908"/>
      <c r="QMU121" s="908"/>
      <c r="QMV121" s="908"/>
      <c r="QMW121" s="908"/>
      <c r="QMX121" s="908"/>
      <c r="QMY121" s="908"/>
      <c r="QMZ121" s="908"/>
      <c r="QNA121" s="908"/>
      <c r="QNB121" s="908"/>
      <c r="QNC121" s="908"/>
      <c r="QND121" s="908"/>
      <c r="QNE121" s="908"/>
      <c r="QNF121" s="908"/>
      <c r="QNG121" s="908"/>
      <c r="QNH121" s="908"/>
      <c r="QNI121" s="908"/>
      <c r="QNJ121" s="908"/>
      <c r="QNK121" s="908"/>
      <c r="QNL121" s="908"/>
      <c r="QNM121" s="908"/>
      <c r="QNN121" s="908"/>
      <c r="QNO121" s="908"/>
      <c r="QNP121" s="908"/>
      <c r="QNQ121" s="908"/>
      <c r="QNR121" s="908"/>
      <c r="QNS121" s="908"/>
      <c r="QNT121" s="908"/>
      <c r="QNU121" s="908"/>
      <c r="QNV121" s="908"/>
      <c r="QNW121" s="908"/>
      <c r="QNX121" s="908"/>
      <c r="QNY121" s="908"/>
      <c r="QNZ121" s="908"/>
      <c r="QOA121" s="908"/>
      <c r="QOB121" s="908"/>
      <c r="QOC121" s="908"/>
      <c r="QOD121" s="908"/>
      <c r="QOE121" s="908"/>
      <c r="QOF121" s="908"/>
      <c r="QOG121" s="908"/>
      <c r="QOH121" s="908"/>
      <c r="QOI121" s="908"/>
      <c r="QOJ121" s="908"/>
      <c r="QOK121" s="908"/>
      <c r="QOL121" s="908"/>
      <c r="QOM121" s="908"/>
      <c r="QON121" s="908"/>
      <c r="QOO121" s="908"/>
      <c r="QOP121" s="908"/>
      <c r="QOQ121" s="908"/>
      <c r="QOR121" s="908"/>
      <c r="QOS121" s="908"/>
      <c r="QOT121" s="908"/>
      <c r="QOU121" s="908"/>
      <c r="QOV121" s="908"/>
      <c r="QOW121" s="908"/>
      <c r="QOX121" s="908"/>
      <c r="QOY121" s="908"/>
      <c r="QOZ121" s="908"/>
      <c r="QPA121" s="908"/>
      <c r="QPB121" s="908"/>
      <c r="QPC121" s="908"/>
      <c r="QPD121" s="908"/>
      <c r="QPE121" s="908"/>
      <c r="QPF121" s="908"/>
      <c r="QPG121" s="908"/>
      <c r="QPH121" s="908"/>
      <c r="QPI121" s="908"/>
      <c r="QPJ121" s="908"/>
      <c r="QPK121" s="908"/>
      <c r="QPL121" s="908"/>
      <c r="QPM121" s="908"/>
      <c r="QPN121" s="908"/>
      <c r="QPO121" s="908"/>
      <c r="QPP121" s="908"/>
      <c r="QPQ121" s="908"/>
      <c r="QPR121" s="908"/>
      <c r="QPS121" s="908"/>
      <c r="QPT121" s="908"/>
      <c r="QPU121" s="908"/>
      <c r="QPV121" s="908"/>
      <c r="QPW121" s="908"/>
      <c r="QPX121" s="908"/>
      <c r="QPY121" s="908"/>
      <c r="QPZ121" s="908"/>
      <c r="QQA121" s="908"/>
      <c r="QQB121" s="908"/>
      <c r="QQC121" s="908"/>
      <c r="QQD121" s="908"/>
      <c r="QQE121" s="908"/>
      <c r="QQF121" s="908"/>
      <c r="QQG121" s="908"/>
      <c r="QQH121" s="908"/>
      <c r="QQI121" s="908"/>
      <c r="QQJ121" s="908"/>
      <c r="QQK121" s="908"/>
      <c r="QQL121" s="908"/>
      <c r="QQM121" s="908"/>
      <c r="QQN121" s="908"/>
      <c r="QQO121" s="908"/>
      <c r="QQP121" s="908"/>
      <c r="QQQ121" s="908"/>
      <c r="QQR121" s="908"/>
      <c r="QQS121" s="908"/>
      <c r="QQT121" s="908"/>
      <c r="QQU121" s="908"/>
      <c r="QQV121" s="908"/>
      <c r="QQW121" s="908"/>
      <c r="QQX121" s="908"/>
      <c r="QQY121" s="908"/>
      <c r="QQZ121" s="908"/>
      <c r="QRA121" s="908"/>
      <c r="QRB121" s="908"/>
      <c r="QRC121" s="908"/>
      <c r="QRD121" s="908"/>
      <c r="QRE121" s="908"/>
      <c r="QRF121" s="908"/>
      <c r="QRG121" s="908"/>
      <c r="QRH121" s="908"/>
      <c r="QRI121" s="908"/>
      <c r="QRJ121" s="908"/>
      <c r="QRK121" s="908"/>
      <c r="QRL121" s="908"/>
      <c r="QRM121" s="908"/>
      <c r="QRN121" s="908"/>
      <c r="QRO121" s="908"/>
      <c r="QRP121" s="908"/>
      <c r="QRQ121" s="908"/>
      <c r="QRR121" s="908"/>
      <c r="QRS121" s="908"/>
      <c r="QRT121" s="908"/>
      <c r="QRU121" s="908"/>
      <c r="QRV121" s="908"/>
      <c r="QRW121" s="908"/>
      <c r="QRX121" s="908"/>
      <c r="QRY121" s="908"/>
      <c r="QRZ121" s="908"/>
      <c r="QSA121" s="908"/>
      <c r="QSB121" s="908"/>
      <c r="QSC121" s="908"/>
      <c r="QSD121" s="908"/>
      <c r="QSE121" s="908"/>
      <c r="QSF121" s="908"/>
      <c r="QSG121" s="908"/>
      <c r="QSH121" s="908"/>
      <c r="QSI121" s="908"/>
      <c r="QSJ121" s="908"/>
      <c r="QSK121" s="908"/>
      <c r="QSL121" s="908"/>
      <c r="QSM121" s="908"/>
      <c r="QSN121" s="908"/>
      <c r="QSO121" s="908"/>
      <c r="QSP121" s="908"/>
      <c r="QSQ121" s="908"/>
      <c r="QSR121" s="908"/>
      <c r="QSS121" s="908"/>
      <c r="QST121" s="908"/>
      <c r="QSU121" s="908"/>
      <c r="QSV121" s="908"/>
      <c r="QSW121" s="908"/>
      <c r="QSX121" s="908"/>
      <c r="QSY121" s="908"/>
      <c r="QSZ121" s="908"/>
      <c r="QTA121" s="908"/>
      <c r="QTB121" s="908"/>
      <c r="QTC121" s="908"/>
      <c r="QTD121" s="908"/>
      <c r="QTE121" s="908"/>
      <c r="QTF121" s="908"/>
      <c r="QTG121" s="908"/>
      <c r="QTH121" s="908"/>
      <c r="QTI121" s="908"/>
      <c r="QTJ121" s="908"/>
      <c r="QTK121" s="908"/>
      <c r="QTL121" s="908"/>
      <c r="QTM121" s="908"/>
      <c r="QTN121" s="908"/>
      <c r="QTO121" s="908"/>
      <c r="QTP121" s="908"/>
      <c r="QTQ121" s="908"/>
      <c r="QTR121" s="908"/>
      <c r="QTS121" s="908"/>
      <c r="QTT121" s="908"/>
      <c r="QTU121" s="908"/>
      <c r="QTV121" s="908"/>
      <c r="QTW121" s="908"/>
      <c r="QTX121" s="908"/>
      <c r="QTY121" s="908"/>
      <c r="QTZ121" s="908"/>
      <c r="QUA121" s="908"/>
      <c r="QUB121" s="908"/>
      <c r="QUC121" s="908"/>
      <c r="QUD121" s="908"/>
      <c r="QUE121" s="908"/>
      <c r="QUF121" s="908"/>
      <c r="QUG121" s="908"/>
      <c r="QUH121" s="908"/>
      <c r="QUI121" s="908"/>
      <c r="QUJ121" s="908"/>
      <c r="QUK121" s="908"/>
      <c r="QUL121" s="908"/>
      <c r="QUM121" s="908"/>
      <c r="QUN121" s="908"/>
      <c r="QUO121" s="908"/>
      <c r="QUP121" s="908"/>
      <c r="QUQ121" s="908"/>
      <c r="QUR121" s="908"/>
      <c r="QUS121" s="908"/>
      <c r="QUT121" s="908"/>
      <c r="QUU121" s="908"/>
      <c r="QUV121" s="908"/>
      <c r="QUW121" s="908"/>
      <c r="QUX121" s="908"/>
      <c r="QUY121" s="908"/>
      <c r="QUZ121" s="908"/>
      <c r="QVA121" s="908"/>
      <c r="QVB121" s="908"/>
      <c r="QVC121" s="908"/>
      <c r="QVD121" s="908"/>
      <c r="QVE121" s="908"/>
      <c r="QVF121" s="908"/>
      <c r="QVG121" s="908"/>
      <c r="QVH121" s="908"/>
      <c r="QVI121" s="908"/>
      <c r="QVJ121" s="908"/>
      <c r="QVK121" s="908"/>
      <c r="QVL121" s="908"/>
      <c r="QVM121" s="908"/>
      <c r="QVN121" s="908"/>
      <c r="QVO121" s="908"/>
      <c r="QVP121" s="908"/>
      <c r="QVQ121" s="908"/>
      <c r="QVR121" s="908"/>
      <c r="QVS121" s="908"/>
      <c r="QVT121" s="908"/>
      <c r="QVU121" s="908"/>
      <c r="QVV121" s="908"/>
      <c r="QVW121" s="908"/>
      <c r="QVX121" s="908"/>
      <c r="QVY121" s="908"/>
      <c r="QVZ121" s="908"/>
      <c r="QWA121" s="908"/>
      <c r="QWB121" s="908"/>
      <c r="QWC121" s="908"/>
      <c r="QWD121" s="908"/>
      <c r="QWE121" s="908"/>
      <c r="QWF121" s="908"/>
      <c r="QWG121" s="908"/>
      <c r="QWH121" s="908"/>
      <c r="QWI121" s="908"/>
      <c r="QWJ121" s="908"/>
      <c r="QWK121" s="908"/>
      <c r="QWL121" s="908"/>
      <c r="QWM121" s="908"/>
      <c r="QWN121" s="908"/>
      <c r="QWO121" s="908"/>
      <c r="QWP121" s="908"/>
      <c r="QWQ121" s="908"/>
      <c r="QWR121" s="908"/>
      <c r="QWS121" s="908"/>
      <c r="QWT121" s="908"/>
      <c r="QWU121" s="908"/>
      <c r="QWV121" s="908"/>
      <c r="QWW121" s="908"/>
      <c r="QWX121" s="908"/>
      <c r="QWY121" s="908"/>
      <c r="QWZ121" s="908"/>
      <c r="QXA121" s="908"/>
      <c r="QXB121" s="908"/>
      <c r="QXC121" s="908"/>
      <c r="QXD121" s="908"/>
      <c r="QXE121" s="908"/>
      <c r="QXF121" s="908"/>
      <c r="QXG121" s="908"/>
      <c r="QXH121" s="908"/>
      <c r="QXI121" s="908"/>
      <c r="QXJ121" s="908"/>
      <c r="QXK121" s="908"/>
      <c r="QXL121" s="908"/>
      <c r="QXM121" s="908"/>
      <c r="QXN121" s="908"/>
      <c r="QXO121" s="908"/>
      <c r="QXP121" s="908"/>
      <c r="QXQ121" s="908"/>
      <c r="QXR121" s="908"/>
      <c r="QXS121" s="908"/>
      <c r="QXT121" s="908"/>
      <c r="QXU121" s="908"/>
      <c r="QXV121" s="908"/>
      <c r="QXW121" s="908"/>
      <c r="QXX121" s="908"/>
      <c r="QXY121" s="908"/>
      <c r="QXZ121" s="908"/>
      <c r="QYA121" s="908"/>
      <c r="QYB121" s="908"/>
      <c r="QYC121" s="908"/>
      <c r="QYD121" s="908"/>
      <c r="QYE121" s="908"/>
      <c r="QYF121" s="908"/>
      <c r="QYG121" s="908"/>
      <c r="QYH121" s="908"/>
      <c r="QYI121" s="908"/>
      <c r="QYJ121" s="908"/>
      <c r="QYK121" s="908"/>
      <c r="QYL121" s="908"/>
      <c r="QYM121" s="908"/>
      <c r="QYN121" s="908"/>
      <c r="QYO121" s="908"/>
      <c r="QYP121" s="908"/>
      <c r="QYQ121" s="908"/>
      <c r="QYR121" s="908"/>
      <c r="QYS121" s="908"/>
      <c r="QYT121" s="908"/>
      <c r="QYU121" s="908"/>
      <c r="QYV121" s="908"/>
      <c r="QYW121" s="908"/>
      <c r="QYX121" s="908"/>
      <c r="QYY121" s="908"/>
      <c r="QYZ121" s="908"/>
      <c r="QZA121" s="908"/>
      <c r="QZB121" s="908"/>
      <c r="QZC121" s="908"/>
      <c r="QZD121" s="908"/>
      <c r="QZE121" s="908"/>
      <c r="QZF121" s="908"/>
      <c r="QZG121" s="908"/>
      <c r="QZH121" s="908"/>
      <c r="QZI121" s="908"/>
      <c r="QZJ121" s="908"/>
      <c r="QZK121" s="908"/>
      <c r="QZL121" s="908"/>
      <c r="QZM121" s="908"/>
      <c r="QZN121" s="908"/>
      <c r="QZO121" s="908"/>
      <c r="QZP121" s="908"/>
      <c r="QZQ121" s="908"/>
      <c r="QZR121" s="908"/>
      <c r="QZS121" s="908"/>
      <c r="QZT121" s="908"/>
      <c r="QZU121" s="908"/>
      <c r="QZV121" s="908"/>
      <c r="QZW121" s="908"/>
      <c r="QZX121" s="908"/>
      <c r="QZY121" s="908"/>
      <c r="QZZ121" s="908"/>
      <c r="RAA121" s="908"/>
      <c r="RAB121" s="908"/>
      <c r="RAC121" s="908"/>
      <c r="RAD121" s="908"/>
      <c r="RAE121" s="908"/>
      <c r="RAF121" s="908"/>
      <c r="RAG121" s="908"/>
      <c r="RAH121" s="908"/>
      <c r="RAI121" s="908"/>
      <c r="RAJ121" s="908"/>
      <c r="RAK121" s="908"/>
      <c r="RAL121" s="908"/>
      <c r="RAM121" s="908"/>
      <c r="RAN121" s="908"/>
      <c r="RAO121" s="908"/>
      <c r="RAP121" s="908"/>
      <c r="RAQ121" s="908"/>
      <c r="RAR121" s="908"/>
      <c r="RAS121" s="908"/>
      <c r="RAT121" s="908"/>
      <c r="RAU121" s="908"/>
      <c r="RAV121" s="908"/>
      <c r="RAW121" s="908"/>
      <c r="RAX121" s="908"/>
      <c r="RAY121" s="908"/>
      <c r="RAZ121" s="908"/>
      <c r="RBA121" s="908"/>
      <c r="RBB121" s="908"/>
      <c r="RBC121" s="908"/>
      <c r="RBD121" s="908"/>
      <c r="RBE121" s="908"/>
      <c r="RBF121" s="908"/>
      <c r="RBG121" s="908"/>
      <c r="RBH121" s="908"/>
      <c r="RBI121" s="908"/>
      <c r="RBJ121" s="908"/>
      <c r="RBK121" s="908"/>
      <c r="RBL121" s="908"/>
      <c r="RBM121" s="908"/>
      <c r="RBN121" s="908"/>
      <c r="RBO121" s="908"/>
      <c r="RBP121" s="908"/>
      <c r="RBQ121" s="908"/>
      <c r="RBR121" s="908"/>
      <c r="RBS121" s="908"/>
      <c r="RBT121" s="908"/>
      <c r="RBU121" s="908"/>
      <c r="RBV121" s="908"/>
      <c r="RBW121" s="908"/>
      <c r="RBX121" s="908"/>
      <c r="RBY121" s="908"/>
      <c r="RBZ121" s="908"/>
      <c r="RCA121" s="908"/>
      <c r="RCB121" s="908"/>
      <c r="RCC121" s="908"/>
      <c r="RCD121" s="908"/>
      <c r="RCE121" s="908"/>
      <c r="RCF121" s="908"/>
      <c r="RCG121" s="908"/>
      <c r="RCH121" s="908"/>
      <c r="RCI121" s="908"/>
      <c r="RCJ121" s="908"/>
      <c r="RCK121" s="908"/>
      <c r="RCL121" s="908"/>
      <c r="RCM121" s="908"/>
      <c r="RCN121" s="908"/>
      <c r="RCO121" s="908"/>
      <c r="RCP121" s="908"/>
      <c r="RCQ121" s="908"/>
      <c r="RCR121" s="908"/>
      <c r="RCS121" s="908"/>
      <c r="RCT121" s="908"/>
      <c r="RCU121" s="908"/>
      <c r="RCV121" s="908"/>
      <c r="RCW121" s="908"/>
      <c r="RCX121" s="908"/>
      <c r="RCY121" s="908"/>
      <c r="RCZ121" s="908"/>
      <c r="RDA121" s="908"/>
      <c r="RDB121" s="908"/>
      <c r="RDC121" s="908"/>
      <c r="RDD121" s="908"/>
      <c r="RDE121" s="908"/>
      <c r="RDF121" s="908"/>
      <c r="RDG121" s="908"/>
      <c r="RDH121" s="908"/>
      <c r="RDI121" s="908"/>
      <c r="RDJ121" s="908"/>
      <c r="RDK121" s="908"/>
      <c r="RDL121" s="908"/>
      <c r="RDM121" s="908"/>
      <c r="RDN121" s="908"/>
      <c r="RDO121" s="908"/>
      <c r="RDP121" s="908"/>
      <c r="RDQ121" s="908"/>
      <c r="RDR121" s="908"/>
      <c r="RDS121" s="908"/>
      <c r="RDT121" s="908"/>
      <c r="RDU121" s="908"/>
      <c r="RDV121" s="908"/>
      <c r="RDW121" s="908"/>
      <c r="RDX121" s="908"/>
      <c r="RDY121" s="908"/>
      <c r="RDZ121" s="908"/>
      <c r="REA121" s="908"/>
      <c r="REB121" s="908"/>
      <c r="REC121" s="908"/>
      <c r="RED121" s="908"/>
      <c r="REE121" s="908"/>
      <c r="REF121" s="908"/>
      <c r="REG121" s="908"/>
      <c r="REH121" s="908"/>
      <c r="REI121" s="908"/>
      <c r="REJ121" s="908"/>
      <c r="REK121" s="908"/>
      <c r="REL121" s="908"/>
      <c r="REM121" s="908"/>
      <c r="REN121" s="908"/>
      <c r="REO121" s="908"/>
      <c r="REP121" s="908"/>
      <c r="REQ121" s="908"/>
      <c r="RER121" s="908"/>
      <c r="RES121" s="908"/>
      <c r="RET121" s="908"/>
      <c r="REU121" s="908"/>
      <c r="REV121" s="908"/>
      <c r="REW121" s="908"/>
      <c r="REX121" s="908"/>
      <c r="REY121" s="908"/>
      <c r="REZ121" s="908"/>
      <c r="RFA121" s="908"/>
      <c r="RFB121" s="908"/>
      <c r="RFC121" s="908"/>
      <c r="RFD121" s="908"/>
      <c r="RFE121" s="908"/>
      <c r="RFF121" s="908"/>
      <c r="RFG121" s="908"/>
      <c r="RFH121" s="908"/>
      <c r="RFI121" s="908"/>
      <c r="RFJ121" s="908"/>
      <c r="RFK121" s="908"/>
      <c r="RFL121" s="908"/>
      <c r="RFM121" s="908"/>
      <c r="RFN121" s="908"/>
      <c r="RFO121" s="908"/>
      <c r="RFP121" s="908"/>
      <c r="RFQ121" s="908"/>
      <c r="RFR121" s="908"/>
      <c r="RFS121" s="908"/>
      <c r="RFT121" s="908"/>
      <c r="RFU121" s="908"/>
      <c r="RFV121" s="908"/>
      <c r="RFW121" s="908"/>
      <c r="RFX121" s="908"/>
      <c r="RFY121" s="908"/>
      <c r="RFZ121" s="908"/>
      <c r="RGA121" s="908"/>
      <c r="RGB121" s="908"/>
      <c r="RGC121" s="908"/>
      <c r="RGD121" s="908"/>
      <c r="RGE121" s="908"/>
      <c r="RGF121" s="908"/>
      <c r="RGG121" s="908"/>
      <c r="RGH121" s="908"/>
      <c r="RGI121" s="908"/>
      <c r="RGJ121" s="908"/>
      <c r="RGK121" s="908"/>
      <c r="RGL121" s="908"/>
      <c r="RGM121" s="908"/>
      <c r="RGN121" s="908"/>
      <c r="RGO121" s="908"/>
      <c r="RGP121" s="908"/>
      <c r="RGQ121" s="908"/>
      <c r="RGR121" s="908"/>
      <c r="RGS121" s="908"/>
      <c r="RGT121" s="908"/>
      <c r="RGU121" s="908"/>
      <c r="RGV121" s="908"/>
      <c r="RGW121" s="908"/>
      <c r="RGX121" s="908"/>
      <c r="RGY121" s="908"/>
      <c r="RGZ121" s="908"/>
      <c r="RHA121" s="908"/>
      <c r="RHB121" s="908"/>
      <c r="RHC121" s="908"/>
      <c r="RHD121" s="908"/>
      <c r="RHE121" s="908"/>
      <c r="RHF121" s="908"/>
      <c r="RHG121" s="908"/>
      <c r="RHH121" s="908"/>
      <c r="RHI121" s="908"/>
      <c r="RHJ121" s="908"/>
      <c r="RHK121" s="908"/>
      <c r="RHL121" s="908"/>
      <c r="RHM121" s="908"/>
      <c r="RHN121" s="908"/>
      <c r="RHO121" s="908"/>
      <c r="RHP121" s="908"/>
      <c r="RHQ121" s="908"/>
      <c r="RHR121" s="908"/>
      <c r="RHS121" s="908"/>
      <c r="RHT121" s="908"/>
      <c r="RHU121" s="908"/>
      <c r="RHV121" s="908"/>
      <c r="RHW121" s="908"/>
      <c r="RHX121" s="908"/>
      <c r="RHY121" s="908"/>
      <c r="RHZ121" s="908"/>
      <c r="RIA121" s="908"/>
      <c r="RIB121" s="908"/>
      <c r="RIC121" s="908"/>
      <c r="RID121" s="908"/>
      <c r="RIE121" s="908"/>
      <c r="RIF121" s="908"/>
      <c r="RIG121" s="908"/>
      <c r="RIH121" s="908"/>
      <c r="RII121" s="908"/>
      <c r="RIJ121" s="908"/>
      <c r="RIK121" s="908"/>
      <c r="RIL121" s="908"/>
      <c r="RIM121" s="908"/>
      <c r="RIN121" s="908"/>
      <c r="RIO121" s="908"/>
      <c r="RIP121" s="908"/>
      <c r="RIQ121" s="908"/>
      <c r="RIR121" s="908"/>
      <c r="RIS121" s="908"/>
      <c r="RIT121" s="908"/>
      <c r="RIU121" s="908"/>
      <c r="RIV121" s="908"/>
      <c r="RIW121" s="908"/>
      <c r="RIX121" s="908"/>
      <c r="RIY121" s="908"/>
      <c r="RIZ121" s="908"/>
      <c r="RJA121" s="908"/>
      <c r="RJB121" s="908"/>
      <c r="RJC121" s="908"/>
      <c r="RJD121" s="908"/>
      <c r="RJE121" s="908"/>
      <c r="RJF121" s="908"/>
      <c r="RJG121" s="908"/>
      <c r="RJH121" s="908"/>
      <c r="RJI121" s="908"/>
      <c r="RJJ121" s="908"/>
      <c r="RJK121" s="908"/>
      <c r="RJL121" s="908"/>
      <c r="RJM121" s="908"/>
      <c r="RJN121" s="908"/>
      <c r="RJO121" s="908"/>
      <c r="RJP121" s="908"/>
      <c r="RJQ121" s="908"/>
      <c r="RJR121" s="908"/>
      <c r="RJS121" s="908"/>
      <c r="RJT121" s="908"/>
      <c r="RJU121" s="908"/>
      <c r="RJV121" s="908"/>
      <c r="RJW121" s="908"/>
      <c r="RJX121" s="908"/>
      <c r="RJY121" s="908"/>
      <c r="RJZ121" s="908"/>
      <c r="RKA121" s="908"/>
      <c r="RKB121" s="908"/>
      <c r="RKC121" s="908"/>
      <c r="RKD121" s="908"/>
      <c r="RKE121" s="908"/>
      <c r="RKF121" s="908"/>
      <c r="RKG121" s="908"/>
      <c r="RKH121" s="908"/>
      <c r="RKI121" s="908"/>
      <c r="RKJ121" s="908"/>
      <c r="RKK121" s="908"/>
      <c r="RKL121" s="908"/>
      <c r="RKM121" s="908"/>
      <c r="RKN121" s="908"/>
      <c r="RKO121" s="908"/>
      <c r="RKP121" s="908"/>
      <c r="RKQ121" s="908"/>
      <c r="RKR121" s="908"/>
      <c r="RKS121" s="908"/>
      <c r="RKT121" s="908"/>
      <c r="RKU121" s="908"/>
      <c r="RKV121" s="908"/>
      <c r="RKW121" s="908"/>
      <c r="RKX121" s="908"/>
      <c r="RKY121" s="908"/>
      <c r="RKZ121" s="908"/>
      <c r="RLA121" s="908"/>
      <c r="RLB121" s="908"/>
      <c r="RLC121" s="908"/>
      <c r="RLD121" s="908"/>
      <c r="RLE121" s="908"/>
      <c r="RLF121" s="908"/>
      <c r="RLG121" s="908"/>
      <c r="RLH121" s="908"/>
      <c r="RLI121" s="908"/>
      <c r="RLJ121" s="908"/>
      <c r="RLK121" s="908"/>
      <c r="RLL121" s="908"/>
      <c r="RLM121" s="908"/>
      <c r="RLN121" s="908"/>
      <c r="RLO121" s="908"/>
      <c r="RLP121" s="908"/>
      <c r="RLQ121" s="908"/>
      <c r="RLR121" s="908"/>
      <c r="RLS121" s="908"/>
      <c r="RLT121" s="908"/>
      <c r="RLU121" s="908"/>
      <c r="RLV121" s="908"/>
      <c r="RLW121" s="908"/>
      <c r="RLX121" s="908"/>
      <c r="RLY121" s="908"/>
      <c r="RLZ121" s="908"/>
      <c r="RMA121" s="908"/>
      <c r="RMB121" s="908"/>
      <c r="RMC121" s="908"/>
      <c r="RMD121" s="908"/>
      <c r="RME121" s="908"/>
      <c r="RMF121" s="908"/>
      <c r="RMG121" s="908"/>
      <c r="RMH121" s="908"/>
      <c r="RMI121" s="908"/>
      <c r="RMJ121" s="908"/>
      <c r="RMK121" s="908"/>
      <c r="RML121" s="908"/>
      <c r="RMM121" s="908"/>
      <c r="RMN121" s="908"/>
      <c r="RMO121" s="908"/>
      <c r="RMP121" s="908"/>
      <c r="RMQ121" s="908"/>
      <c r="RMR121" s="908"/>
      <c r="RMS121" s="908"/>
      <c r="RMT121" s="908"/>
      <c r="RMU121" s="908"/>
      <c r="RMV121" s="908"/>
      <c r="RMW121" s="908"/>
      <c r="RMX121" s="908"/>
      <c r="RMY121" s="908"/>
      <c r="RMZ121" s="908"/>
      <c r="RNA121" s="908"/>
      <c r="RNB121" s="908"/>
      <c r="RNC121" s="908"/>
      <c r="RND121" s="908"/>
      <c r="RNE121" s="908"/>
      <c r="RNF121" s="908"/>
      <c r="RNG121" s="908"/>
      <c r="RNH121" s="908"/>
      <c r="RNI121" s="908"/>
      <c r="RNJ121" s="908"/>
      <c r="RNK121" s="908"/>
      <c r="RNL121" s="908"/>
      <c r="RNM121" s="908"/>
      <c r="RNN121" s="908"/>
      <c r="RNO121" s="908"/>
      <c r="RNP121" s="908"/>
      <c r="RNQ121" s="908"/>
      <c r="RNR121" s="908"/>
      <c r="RNS121" s="908"/>
      <c r="RNT121" s="908"/>
      <c r="RNU121" s="908"/>
      <c r="RNV121" s="908"/>
      <c r="RNW121" s="908"/>
      <c r="RNX121" s="908"/>
      <c r="RNY121" s="908"/>
      <c r="RNZ121" s="908"/>
      <c r="ROA121" s="908"/>
      <c r="ROB121" s="908"/>
      <c r="ROC121" s="908"/>
      <c r="ROD121" s="908"/>
      <c r="ROE121" s="908"/>
      <c r="ROF121" s="908"/>
      <c r="ROG121" s="908"/>
      <c r="ROH121" s="908"/>
      <c r="ROI121" s="908"/>
      <c r="ROJ121" s="908"/>
      <c r="ROK121" s="908"/>
      <c r="ROL121" s="908"/>
      <c r="ROM121" s="908"/>
      <c r="RON121" s="908"/>
      <c r="ROO121" s="908"/>
      <c r="ROP121" s="908"/>
      <c r="ROQ121" s="908"/>
      <c r="ROR121" s="908"/>
      <c r="ROS121" s="908"/>
      <c r="ROT121" s="908"/>
      <c r="ROU121" s="908"/>
      <c r="ROV121" s="908"/>
      <c r="ROW121" s="908"/>
      <c r="ROX121" s="908"/>
      <c r="ROY121" s="908"/>
      <c r="ROZ121" s="908"/>
      <c r="RPA121" s="908"/>
      <c r="RPB121" s="908"/>
      <c r="RPC121" s="908"/>
      <c r="RPD121" s="908"/>
      <c r="RPE121" s="908"/>
      <c r="RPF121" s="908"/>
      <c r="RPG121" s="908"/>
      <c r="RPH121" s="908"/>
      <c r="RPI121" s="908"/>
      <c r="RPJ121" s="908"/>
      <c r="RPK121" s="908"/>
      <c r="RPL121" s="908"/>
      <c r="RPM121" s="908"/>
      <c r="RPN121" s="908"/>
      <c r="RPO121" s="908"/>
      <c r="RPP121" s="908"/>
      <c r="RPQ121" s="908"/>
      <c r="RPR121" s="908"/>
      <c r="RPS121" s="908"/>
      <c r="RPT121" s="908"/>
      <c r="RPU121" s="908"/>
      <c r="RPV121" s="908"/>
      <c r="RPW121" s="908"/>
      <c r="RPX121" s="908"/>
      <c r="RPY121" s="908"/>
      <c r="RPZ121" s="908"/>
      <c r="RQA121" s="908"/>
      <c r="RQB121" s="908"/>
      <c r="RQC121" s="908"/>
      <c r="RQD121" s="908"/>
      <c r="RQE121" s="908"/>
      <c r="RQF121" s="908"/>
      <c r="RQG121" s="908"/>
      <c r="RQH121" s="908"/>
      <c r="RQI121" s="908"/>
      <c r="RQJ121" s="908"/>
      <c r="RQK121" s="908"/>
      <c r="RQL121" s="908"/>
      <c r="RQM121" s="908"/>
      <c r="RQN121" s="908"/>
      <c r="RQO121" s="908"/>
      <c r="RQP121" s="908"/>
      <c r="RQQ121" s="908"/>
      <c r="RQR121" s="908"/>
      <c r="RQS121" s="908"/>
      <c r="RQT121" s="908"/>
      <c r="RQU121" s="908"/>
      <c r="RQV121" s="908"/>
      <c r="RQW121" s="908"/>
      <c r="RQX121" s="908"/>
      <c r="RQY121" s="908"/>
      <c r="RQZ121" s="908"/>
      <c r="RRA121" s="908"/>
      <c r="RRB121" s="908"/>
      <c r="RRC121" s="908"/>
      <c r="RRD121" s="908"/>
      <c r="RRE121" s="908"/>
      <c r="RRF121" s="908"/>
      <c r="RRG121" s="908"/>
      <c r="RRH121" s="908"/>
      <c r="RRI121" s="908"/>
      <c r="RRJ121" s="908"/>
      <c r="RRK121" s="908"/>
      <c r="RRL121" s="908"/>
      <c r="RRM121" s="908"/>
      <c r="RRN121" s="908"/>
      <c r="RRO121" s="908"/>
      <c r="RRP121" s="908"/>
      <c r="RRQ121" s="908"/>
      <c r="RRR121" s="908"/>
      <c r="RRS121" s="908"/>
      <c r="RRT121" s="908"/>
      <c r="RRU121" s="908"/>
      <c r="RRV121" s="908"/>
      <c r="RRW121" s="908"/>
      <c r="RRX121" s="908"/>
      <c r="RRY121" s="908"/>
      <c r="RRZ121" s="908"/>
      <c r="RSA121" s="908"/>
      <c r="RSB121" s="908"/>
      <c r="RSC121" s="908"/>
      <c r="RSD121" s="908"/>
      <c r="RSE121" s="908"/>
      <c r="RSF121" s="908"/>
      <c r="RSG121" s="908"/>
      <c r="RSH121" s="908"/>
      <c r="RSI121" s="908"/>
      <c r="RSJ121" s="908"/>
      <c r="RSK121" s="908"/>
      <c r="RSL121" s="908"/>
      <c r="RSM121" s="908"/>
      <c r="RSN121" s="908"/>
      <c r="RSO121" s="908"/>
      <c r="RSP121" s="908"/>
      <c r="RSQ121" s="908"/>
      <c r="RSR121" s="908"/>
      <c r="RSS121" s="908"/>
      <c r="RST121" s="908"/>
      <c r="RSU121" s="908"/>
      <c r="RSV121" s="908"/>
      <c r="RSW121" s="908"/>
      <c r="RSX121" s="908"/>
      <c r="RSY121" s="908"/>
      <c r="RSZ121" s="908"/>
      <c r="RTA121" s="908"/>
      <c r="RTB121" s="908"/>
      <c r="RTC121" s="908"/>
      <c r="RTD121" s="908"/>
      <c r="RTE121" s="908"/>
      <c r="RTF121" s="908"/>
      <c r="RTG121" s="908"/>
      <c r="RTH121" s="908"/>
      <c r="RTI121" s="908"/>
      <c r="RTJ121" s="908"/>
      <c r="RTK121" s="908"/>
      <c r="RTL121" s="908"/>
      <c r="RTM121" s="908"/>
      <c r="RTN121" s="908"/>
      <c r="RTO121" s="908"/>
      <c r="RTP121" s="908"/>
      <c r="RTQ121" s="908"/>
      <c r="RTR121" s="908"/>
      <c r="RTS121" s="908"/>
      <c r="RTT121" s="908"/>
      <c r="RTU121" s="908"/>
      <c r="RTV121" s="908"/>
      <c r="RTW121" s="908"/>
      <c r="RTX121" s="908"/>
      <c r="RTY121" s="908"/>
      <c r="RTZ121" s="908"/>
      <c r="RUA121" s="908"/>
      <c r="RUB121" s="908"/>
      <c r="RUC121" s="908"/>
      <c r="RUD121" s="908"/>
      <c r="RUE121" s="908"/>
      <c r="RUF121" s="908"/>
      <c r="RUG121" s="908"/>
      <c r="RUH121" s="908"/>
      <c r="RUI121" s="908"/>
      <c r="RUJ121" s="908"/>
      <c r="RUK121" s="908"/>
      <c r="RUL121" s="908"/>
      <c r="RUM121" s="908"/>
      <c r="RUN121" s="908"/>
      <c r="RUO121" s="908"/>
      <c r="RUP121" s="908"/>
      <c r="RUQ121" s="908"/>
      <c r="RUR121" s="908"/>
      <c r="RUS121" s="908"/>
      <c r="RUT121" s="908"/>
      <c r="RUU121" s="908"/>
      <c r="RUV121" s="908"/>
      <c r="RUW121" s="908"/>
      <c r="RUX121" s="908"/>
      <c r="RUY121" s="908"/>
      <c r="RUZ121" s="908"/>
      <c r="RVA121" s="908"/>
      <c r="RVB121" s="908"/>
      <c r="RVC121" s="908"/>
      <c r="RVD121" s="908"/>
      <c r="RVE121" s="908"/>
      <c r="RVF121" s="908"/>
      <c r="RVG121" s="908"/>
      <c r="RVH121" s="908"/>
      <c r="RVI121" s="908"/>
      <c r="RVJ121" s="908"/>
      <c r="RVK121" s="908"/>
      <c r="RVL121" s="908"/>
      <c r="RVM121" s="908"/>
      <c r="RVN121" s="908"/>
      <c r="RVO121" s="908"/>
      <c r="RVP121" s="908"/>
      <c r="RVQ121" s="908"/>
      <c r="RVR121" s="908"/>
      <c r="RVS121" s="908"/>
      <c r="RVT121" s="908"/>
      <c r="RVU121" s="908"/>
      <c r="RVV121" s="908"/>
      <c r="RVW121" s="908"/>
      <c r="RVX121" s="908"/>
      <c r="RVY121" s="908"/>
      <c r="RVZ121" s="908"/>
      <c r="RWA121" s="908"/>
      <c r="RWB121" s="908"/>
      <c r="RWC121" s="908"/>
      <c r="RWD121" s="908"/>
      <c r="RWE121" s="908"/>
      <c r="RWF121" s="908"/>
      <c r="RWG121" s="908"/>
      <c r="RWH121" s="908"/>
      <c r="RWI121" s="908"/>
      <c r="RWJ121" s="908"/>
      <c r="RWK121" s="908"/>
      <c r="RWL121" s="908"/>
      <c r="RWM121" s="908"/>
      <c r="RWN121" s="908"/>
      <c r="RWO121" s="908"/>
      <c r="RWP121" s="908"/>
      <c r="RWQ121" s="908"/>
      <c r="RWR121" s="908"/>
      <c r="RWS121" s="908"/>
      <c r="RWT121" s="908"/>
      <c r="RWU121" s="908"/>
      <c r="RWV121" s="908"/>
      <c r="RWW121" s="908"/>
      <c r="RWX121" s="908"/>
      <c r="RWY121" s="908"/>
      <c r="RWZ121" s="908"/>
      <c r="RXA121" s="908"/>
      <c r="RXB121" s="908"/>
      <c r="RXC121" s="908"/>
      <c r="RXD121" s="908"/>
      <c r="RXE121" s="908"/>
      <c r="RXF121" s="908"/>
      <c r="RXG121" s="908"/>
      <c r="RXH121" s="908"/>
      <c r="RXI121" s="908"/>
      <c r="RXJ121" s="908"/>
      <c r="RXK121" s="908"/>
      <c r="RXL121" s="908"/>
      <c r="RXM121" s="908"/>
      <c r="RXN121" s="908"/>
      <c r="RXO121" s="908"/>
      <c r="RXP121" s="908"/>
      <c r="RXQ121" s="908"/>
      <c r="RXR121" s="908"/>
      <c r="RXS121" s="908"/>
      <c r="RXT121" s="908"/>
      <c r="RXU121" s="908"/>
      <c r="RXV121" s="908"/>
      <c r="RXW121" s="908"/>
      <c r="RXX121" s="908"/>
      <c r="RXY121" s="908"/>
      <c r="RXZ121" s="908"/>
      <c r="RYA121" s="908"/>
      <c r="RYB121" s="908"/>
      <c r="RYC121" s="908"/>
      <c r="RYD121" s="908"/>
      <c r="RYE121" s="908"/>
      <c r="RYF121" s="908"/>
      <c r="RYG121" s="908"/>
      <c r="RYH121" s="908"/>
      <c r="RYI121" s="908"/>
      <c r="RYJ121" s="908"/>
      <c r="RYK121" s="908"/>
      <c r="RYL121" s="908"/>
      <c r="RYM121" s="908"/>
      <c r="RYN121" s="908"/>
      <c r="RYO121" s="908"/>
      <c r="RYP121" s="908"/>
      <c r="RYQ121" s="908"/>
      <c r="RYR121" s="908"/>
      <c r="RYS121" s="908"/>
      <c r="RYT121" s="908"/>
      <c r="RYU121" s="908"/>
      <c r="RYV121" s="908"/>
      <c r="RYW121" s="908"/>
      <c r="RYX121" s="908"/>
      <c r="RYY121" s="908"/>
      <c r="RYZ121" s="908"/>
      <c r="RZA121" s="908"/>
      <c r="RZB121" s="908"/>
      <c r="RZC121" s="908"/>
      <c r="RZD121" s="908"/>
      <c r="RZE121" s="908"/>
      <c r="RZF121" s="908"/>
      <c r="RZG121" s="908"/>
      <c r="RZH121" s="908"/>
      <c r="RZI121" s="908"/>
      <c r="RZJ121" s="908"/>
      <c r="RZK121" s="908"/>
      <c r="RZL121" s="908"/>
      <c r="RZM121" s="908"/>
      <c r="RZN121" s="908"/>
      <c r="RZO121" s="908"/>
      <c r="RZP121" s="908"/>
      <c r="RZQ121" s="908"/>
      <c r="RZR121" s="908"/>
      <c r="RZS121" s="908"/>
      <c r="RZT121" s="908"/>
      <c r="RZU121" s="908"/>
      <c r="RZV121" s="908"/>
      <c r="RZW121" s="908"/>
      <c r="RZX121" s="908"/>
      <c r="RZY121" s="908"/>
      <c r="RZZ121" s="908"/>
      <c r="SAA121" s="908"/>
      <c r="SAB121" s="908"/>
      <c r="SAC121" s="908"/>
      <c r="SAD121" s="908"/>
      <c r="SAE121" s="908"/>
      <c r="SAF121" s="908"/>
      <c r="SAG121" s="908"/>
      <c r="SAH121" s="908"/>
      <c r="SAI121" s="908"/>
      <c r="SAJ121" s="908"/>
      <c r="SAK121" s="908"/>
      <c r="SAL121" s="908"/>
      <c r="SAM121" s="908"/>
      <c r="SAN121" s="908"/>
      <c r="SAO121" s="908"/>
      <c r="SAP121" s="908"/>
      <c r="SAQ121" s="908"/>
      <c r="SAR121" s="908"/>
      <c r="SAS121" s="908"/>
      <c r="SAT121" s="908"/>
      <c r="SAU121" s="908"/>
      <c r="SAV121" s="908"/>
      <c r="SAW121" s="908"/>
      <c r="SAX121" s="908"/>
      <c r="SAY121" s="908"/>
      <c r="SAZ121" s="908"/>
      <c r="SBA121" s="908"/>
      <c r="SBB121" s="908"/>
      <c r="SBC121" s="908"/>
      <c r="SBD121" s="908"/>
      <c r="SBE121" s="908"/>
      <c r="SBF121" s="908"/>
      <c r="SBG121" s="908"/>
      <c r="SBH121" s="908"/>
      <c r="SBI121" s="908"/>
      <c r="SBJ121" s="908"/>
      <c r="SBK121" s="908"/>
      <c r="SBL121" s="908"/>
      <c r="SBM121" s="908"/>
      <c r="SBN121" s="908"/>
      <c r="SBO121" s="908"/>
      <c r="SBP121" s="908"/>
      <c r="SBQ121" s="908"/>
      <c r="SBR121" s="908"/>
      <c r="SBS121" s="908"/>
      <c r="SBT121" s="908"/>
      <c r="SBU121" s="908"/>
      <c r="SBV121" s="908"/>
      <c r="SBW121" s="908"/>
      <c r="SBX121" s="908"/>
      <c r="SBY121" s="908"/>
      <c r="SBZ121" s="908"/>
      <c r="SCA121" s="908"/>
      <c r="SCB121" s="908"/>
      <c r="SCC121" s="908"/>
      <c r="SCD121" s="908"/>
      <c r="SCE121" s="908"/>
      <c r="SCF121" s="908"/>
      <c r="SCG121" s="908"/>
      <c r="SCH121" s="908"/>
      <c r="SCI121" s="908"/>
      <c r="SCJ121" s="908"/>
      <c r="SCK121" s="908"/>
      <c r="SCL121" s="908"/>
      <c r="SCM121" s="908"/>
      <c r="SCN121" s="908"/>
      <c r="SCO121" s="908"/>
      <c r="SCP121" s="908"/>
      <c r="SCQ121" s="908"/>
      <c r="SCR121" s="908"/>
      <c r="SCS121" s="908"/>
      <c r="SCT121" s="908"/>
      <c r="SCU121" s="908"/>
      <c r="SCV121" s="908"/>
      <c r="SCW121" s="908"/>
      <c r="SCX121" s="908"/>
      <c r="SCY121" s="908"/>
      <c r="SCZ121" s="908"/>
      <c r="SDA121" s="908"/>
      <c r="SDB121" s="908"/>
      <c r="SDC121" s="908"/>
      <c r="SDD121" s="908"/>
      <c r="SDE121" s="908"/>
      <c r="SDF121" s="908"/>
      <c r="SDG121" s="908"/>
      <c r="SDH121" s="908"/>
      <c r="SDI121" s="908"/>
      <c r="SDJ121" s="908"/>
      <c r="SDK121" s="908"/>
      <c r="SDL121" s="908"/>
      <c r="SDM121" s="908"/>
      <c r="SDN121" s="908"/>
      <c r="SDO121" s="908"/>
      <c r="SDP121" s="908"/>
      <c r="SDQ121" s="908"/>
      <c r="SDR121" s="908"/>
      <c r="SDS121" s="908"/>
      <c r="SDT121" s="908"/>
      <c r="SDU121" s="908"/>
      <c r="SDV121" s="908"/>
      <c r="SDW121" s="908"/>
      <c r="SDX121" s="908"/>
      <c r="SDY121" s="908"/>
      <c r="SDZ121" s="908"/>
      <c r="SEA121" s="908"/>
      <c r="SEB121" s="908"/>
      <c r="SEC121" s="908"/>
      <c r="SED121" s="908"/>
      <c r="SEE121" s="908"/>
      <c r="SEF121" s="908"/>
      <c r="SEG121" s="908"/>
      <c r="SEH121" s="908"/>
      <c r="SEI121" s="908"/>
      <c r="SEJ121" s="908"/>
      <c r="SEK121" s="908"/>
      <c r="SEL121" s="908"/>
      <c r="SEM121" s="908"/>
      <c r="SEN121" s="908"/>
      <c r="SEO121" s="908"/>
      <c r="SEP121" s="908"/>
      <c r="SEQ121" s="908"/>
      <c r="SER121" s="908"/>
      <c r="SES121" s="908"/>
      <c r="SET121" s="908"/>
      <c r="SEU121" s="908"/>
      <c r="SEV121" s="908"/>
      <c r="SEW121" s="908"/>
      <c r="SEX121" s="908"/>
      <c r="SEY121" s="908"/>
      <c r="SEZ121" s="908"/>
      <c r="SFA121" s="908"/>
      <c r="SFB121" s="908"/>
      <c r="SFC121" s="908"/>
      <c r="SFD121" s="908"/>
      <c r="SFE121" s="908"/>
      <c r="SFF121" s="908"/>
      <c r="SFG121" s="908"/>
      <c r="SFH121" s="908"/>
      <c r="SFI121" s="908"/>
      <c r="SFJ121" s="908"/>
      <c r="SFK121" s="908"/>
      <c r="SFL121" s="908"/>
      <c r="SFM121" s="908"/>
      <c r="SFN121" s="908"/>
      <c r="SFO121" s="908"/>
      <c r="SFP121" s="908"/>
      <c r="SFQ121" s="908"/>
      <c r="SFR121" s="908"/>
      <c r="SFS121" s="908"/>
      <c r="SFT121" s="908"/>
      <c r="SFU121" s="908"/>
      <c r="SFV121" s="908"/>
      <c r="SFW121" s="908"/>
      <c r="SFX121" s="908"/>
      <c r="SFY121" s="908"/>
      <c r="SFZ121" s="908"/>
      <c r="SGA121" s="908"/>
      <c r="SGB121" s="908"/>
      <c r="SGC121" s="908"/>
      <c r="SGD121" s="908"/>
      <c r="SGE121" s="908"/>
      <c r="SGF121" s="908"/>
      <c r="SGG121" s="908"/>
      <c r="SGH121" s="908"/>
      <c r="SGI121" s="908"/>
      <c r="SGJ121" s="908"/>
      <c r="SGK121" s="908"/>
      <c r="SGL121" s="908"/>
      <c r="SGM121" s="908"/>
      <c r="SGN121" s="908"/>
      <c r="SGO121" s="908"/>
      <c r="SGP121" s="908"/>
      <c r="SGQ121" s="908"/>
      <c r="SGR121" s="908"/>
      <c r="SGS121" s="908"/>
      <c r="SGT121" s="908"/>
      <c r="SGU121" s="908"/>
      <c r="SGV121" s="908"/>
      <c r="SGW121" s="908"/>
      <c r="SGX121" s="908"/>
      <c r="SGY121" s="908"/>
      <c r="SGZ121" s="908"/>
      <c r="SHA121" s="908"/>
      <c r="SHB121" s="908"/>
      <c r="SHC121" s="908"/>
      <c r="SHD121" s="908"/>
      <c r="SHE121" s="908"/>
      <c r="SHF121" s="908"/>
      <c r="SHG121" s="908"/>
      <c r="SHH121" s="908"/>
      <c r="SHI121" s="908"/>
      <c r="SHJ121" s="908"/>
      <c r="SHK121" s="908"/>
      <c r="SHL121" s="908"/>
      <c r="SHM121" s="908"/>
      <c r="SHN121" s="908"/>
      <c r="SHO121" s="908"/>
      <c r="SHP121" s="908"/>
      <c r="SHQ121" s="908"/>
      <c r="SHR121" s="908"/>
      <c r="SHS121" s="908"/>
      <c r="SHT121" s="908"/>
      <c r="SHU121" s="908"/>
      <c r="SHV121" s="908"/>
      <c r="SHW121" s="908"/>
      <c r="SHX121" s="908"/>
      <c r="SHY121" s="908"/>
      <c r="SHZ121" s="908"/>
      <c r="SIA121" s="908"/>
      <c r="SIB121" s="908"/>
      <c r="SIC121" s="908"/>
      <c r="SID121" s="908"/>
      <c r="SIE121" s="908"/>
      <c r="SIF121" s="908"/>
      <c r="SIG121" s="908"/>
      <c r="SIH121" s="908"/>
      <c r="SII121" s="908"/>
      <c r="SIJ121" s="908"/>
      <c r="SIK121" s="908"/>
      <c r="SIL121" s="908"/>
      <c r="SIM121" s="908"/>
      <c r="SIN121" s="908"/>
      <c r="SIO121" s="908"/>
      <c r="SIP121" s="908"/>
      <c r="SIQ121" s="908"/>
      <c r="SIR121" s="908"/>
      <c r="SIS121" s="908"/>
      <c r="SIT121" s="908"/>
      <c r="SIU121" s="908"/>
      <c r="SIV121" s="908"/>
      <c r="SIW121" s="908"/>
      <c r="SIX121" s="908"/>
      <c r="SIY121" s="908"/>
      <c r="SIZ121" s="908"/>
      <c r="SJA121" s="908"/>
      <c r="SJB121" s="908"/>
      <c r="SJC121" s="908"/>
      <c r="SJD121" s="908"/>
      <c r="SJE121" s="908"/>
      <c r="SJF121" s="908"/>
      <c r="SJG121" s="908"/>
      <c r="SJH121" s="908"/>
      <c r="SJI121" s="908"/>
      <c r="SJJ121" s="908"/>
      <c r="SJK121" s="908"/>
      <c r="SJL121" s="908"/>
      <c r="SJM121" s="908"/>
      <c r="SJN121" s="908"/>
      <c r="SJO121" s="908"/>
      <c r="SJP121" s="908"/>
      <c r="SJQ121" s="908"/>
      <c r="SJR121" s="908"/>
      <c r="SJS121" s="908"/>
      <c r="SJT121" s="908"/>
      <c r="SJU121" s="908"/>
      <c r="SJV121" s="908"/>
      <c r="SJW121" s="908"/>
      <c r="SJX121" s="908"/>
      <c r="SJY121" s="908"/>
      <c r="SJZ121" s="908"/>
      <c r="SKA121" s="908"/>
      <c r="SKB121" s="908"/>
      <c r="SKC121" s="908"/>
      <c r="SKD121" s="908"/>
      <c r="SKE121" s="908"/>
      <c r="SKF121" s="908"/>
      <c r="SKG121" s="908"/>
      <c r="SKH121" s="908"/>
      <c r="SKI121" s="908"/>
      <c r="SKJ121" s="908"/>
      <c r="SKK121" s="908"/>
      <c r="SKL121" s="908"/>
      <c r="SKM121" s="908"/>
      <c r="SKN121" s="908"/>
      <c r="SKO121" s="908"/>
      <c r="SKP121" s="908"/>
      <c r="SKQ121" s="908"/>
      <c r="SKR121" s="908"/>
      <c r="SKS121" s="908"/>
      <c r="SKT121" s="908"/>
      <c r="SKU121" s="908"/>
      <c r="SKV121" s="908"/>
      <c r="SKW121" s="908"/>
      <c r="SKX121" s="908"/>
      <c r="SKY121" s="908"/>
      <c r="SKZ121" s="908"/>
      <c r="SLA121" s="908"/>
      <c r="SLB121" s="908"/>
      <c r="SLC121" s="908"/>
      <c r="SLD121" s="908"/>
      <c r="SLE121" s="908"/>
      <c r="SLF121" s="908"/>
      <c r="SLG121" s="908"/>
      <c r="SLH121" s="908"/>
      <c r="SLI121" s="908"/>
      <c r="SLJ121" s="908"/>
      <c r="SLK121" s="908"/>
      <c r="SLL121" s="908"/>
      <c r="SLM121" s="908"/>
      <c r="SLN121" s="908"/>
      <c r="SLO121" s="908"/>
      <c r="SLP121" s="908"/>
      <c r="SLQ121" s="908"/>
      <c r="SLR121" s="908"/>
      <c r="SLS121" s="908"/>
      <c r="SLT121" s="908"/>
      <c r="SLU121" s="908"/>
      <c r="SLV121" s="908"/>
      <c r="SLW121" s="908"/>
      <c r="SLX121" s="908"/>
      <c r="SLY121" s="908"/>
      <c r="SLZ121" s="908"/>
      <c r="SMA121" s="908"/>
      <c r="SMB121" s="908"/>
      <c r="SMC121" s="908"/>
      <c r="SMD121" s="908"/>
      <c r="SME121" s="908"/>
      <c r="SMF121" s="908"/>
      <c r="SMG121" s="908"/>
      <c r="SMH121" s="908"/>
      <c r="SMI121" s="908"/>
      <c r="SMJ121" s="908"/>
      <c r="SMK121" s="908"/>
      <c r="SML121" s="908"/>
      <c r="SMM121" s="908"/>
      <c r="SMN121" s="908"/>
      <c r="SMO121" s="908"/>
      <c r="SMP121" s="908"/>
      <c r="SMQ121" s="908"/>
      <c r="SMR121" s="908"/>
      <c r="SMS121" s="908"/>
      <c r="SMT121" s="908"/>
      <c r="SMU121" s="908"/>
      <c r="SMV121" s="908"/>
      <c r="SMW121" s="908"/>
      <c r="SMX121" s="908"/>
      <c r="SMY121" s="908"/>
      <c r="SMZ121" s="908"/>
      <c r="SNA121" s="908"/>
      <c r="SNB121" s="908"/>
      <c r="SNC121" s="908"/>
      <c r="SND121" s="908"/>
      <c r="SNE121" s="908"/>
      <c r="SNF121" s="908"/>
      <c r="SNG121" s="908"/>
      <c r="SNH121" s="908"/>
      <c r="SNI121" s="908"/>
      <c r="SNJ121" s="908"/>
      <c r="SNK121" s="908"/>
      <c r="SNL121" s="908"/>
      <c r="SNM121" s="908"/>
      <c r="SNN121" s="908"/>
      <c r="SNO121" s="908"/>
      <c r="SNP121" s="908"/>
      <c r="SNQ121" s="908"/>
      <c r="SNR121" s="908"/>
      <c r="SNS121" s="908"/>
      <c r="SNT121" s="908"/>
      <c r="SNU121" s="908"/>
      <c r="SNV121" s="908"/>
      <c r="SNW121" s="908"/>
      <c r="SNX121" s="908"/>
      <c r="SNY121" s="908"/>
      <c r="SNZ121" s="908"/>
      <c r="SOA121" s="908"/>
      <c r="SOB121" s="908"/>
      <c r="SOC121" s="908"/>
      <c r="SOD121" s="908"/>
      <c r="SOE121" s="908"/>
      <c r="SOF121" s="908"/>
      <c r="SOG121" s="908"/>
      <c r="SOH121" s="908"/>
      <c r="SOI121" s="908"/>
      <c r="SOJ121" s="908"/>
      <c r="SOK121" s="908"/>
      <c r="SOL121" s="908"/>
      <c r="SOM121" s="908"/>
      <c r="SON121" s="908"/>
      <c r="SOO121" s="908"/>
      <c r="SOP121" s="908"/>
      <c r="SOQ121" s="908"/>
      <c r="SOR121" s="908"/>
      <c r="SOS121" s="908"/>
      <c r="SOT121" s="908"/>
      <c r="SOU121" s="908"/>
      <c r="SOV121" s="908"/>
      <c r="SOW121" s="908"/>
      <c r="SOX121" s="908"/>
      <c r="SOY121" s="908"/>
      <c r="SOZ121" s="908"/>
      <c r="SPA121" s="908"/>
      <c r="SPB121" s="908"/>
      <c r="SPC121" s="908"/>
      <c r="SPD121" s="908"/>
      <c r="SPE121" s="908"/>
      <c r="SPF121" s="908"/>
      <c r="SPG121" s="908"/>
      <c r="SPH121" s="908"/>
      <c r="SPI121" s="908"/>
      <c r="SPJ121" s="908"/>
      <c r="SPK121" s="908"/>
      <c r="SPL121" s="908"/>
      <c r="SPM121" s="908"/>
      <c r="SPN121" s="908"/>
      <c r="SPO121" s="908"/>
      <c r="SPP121" s="908"/>
      <c r="SPQ121" s="908"/>
      <c r="SPR121" s="908"/>
      <c r="SPS121" s="908"/>
      <c r="SPT121" s="908"/>
      <c r="SPU121" s="908"/>
      <c r="SPV121" s="908"/>
      <c r="SPW121" s="908"/>
      <c r="SPX121" s="908"/>
      <c r="SPY121" s="908"/>
      <c r="SPZ121" s="908"/>
      <c r="SQA121" s="908"/>
      <c r="SQB121" s="908"/>
      <c r="SQC121" s="908"/>
      <c r="SQD121" s="908"/>
      <c r="SQE121" s="908"/>
      <c r="SQF121" s="908"/>
      <c r="SQG121" s="908"/>
      <c r="SQH121" s="908"/>
      <c r="SQI121" s="908"/>
      <c r="SQJ121" s="908"/>
      <c r="SQK121" s="908"/>
      <c r="SQL121" s="908"/>
      <c r="SQM121" s="908"/>
      <c r="SQN121" s="908"/>
      <c r="SQO121" s="908"/>
      <c r="SQP121" s="908"/>
      <c r="SQQ121" s="908"/>
      <c r="SQR121" s="908"/>
      <c r="SQS121" s="908"/>
      <c r="SQT121" s="908"/>
      <c r="SQU121" s="908"/>
      <c r="SQV121" s="908"/>
      <c r="SQW121" s="908"/>
      <c r="SQX121" s="908"/>
      <c r="SQY121" s="908"/>
      <c r="SQZ121" s="908"/>
      <c r="SRA121" s="908"/>
      <c r="SRB121" s="908"/>
      <c r="SRC121" s="908"/>
      <c r="SRD121" s="908"/>
      <c r="SRE121" s="908"/>
      <c r="SRF121" s="908"/>
      <c r="SRG121" s="908"/>
      <c r="SRH121" s="908"/>
      <c r="SRI121" s="908"/>
      <c r="SRJ121" s="908"/>
      <c r="SRK121" s="908"/>
      <c r="SRL121" s="908"/>
      <c r="SRM121" s="908"/>
      <c r="SRN121" s="908"/>
      <c r="SRO121" s="908"/>
      <c r="SRP121" s="908"/>
      <c r="SRQ121" s="908"/>
      <c r="SRR121" s="908"/>
      <c r="SRS121" s="908"/>
      <c r="SRT121" s="908"/>
      <c r="SRU121" s="908"/>
      <c r="SRV121" s="908"/>
      <c r="SRW121" s="908"/>
      <c r="SRX121" s="908"/>
      <c r="SRY121" s="908"/>
      <c r="SRZ121" s="908"/>
      <c r="SSA121" s="908"/>
      <c r="SSB121" s="908"/>
      <c r="SSC121" s="908"/>
      <c r="SSD121" s="908"/>
      <c r="SSE121" s="908"/>
      <c r="SSF121" s="908"/>
      <c r="SSG121" s="908"/>
      <c r="SSH121" s="908"/>
      <c r="SSI121" s="908"/>
      <c r="SSJ121" s="908"/>
      <c r="SSK121" s="908"/>
      <c r="SSL121" s="908"/>
      <c r="SSM121" s="908"/>
      <c r="SSN121" s="908"/>
      <c r="SSO121" s="908"/>
      <c r="SSP121" s="908"/>
      <c r="SSQ121" s="908"/>
      <c r="SSR121" s="908"/>
      <c r="SSS121" s="908"/>
      <c r="SST121" s="908"/>
      <c r="SSU121" s="908"/>
      <c r="SSV121" s="908"/>
      <c r="SSW121" s="908"/>
      <c r="SSX121" s="908"/>
      <c r="SSY121" s="908"/>
      <c r="SSZ121" s="908"/>
      <c r="STA121" s="908"/>
      <c r="STB121" s="908"/>
      <c r="STC121" s="908"/>
      <c r="STD121" s="908"/>
      <c r="STE121" s="908"/>
      <c r="STF121" s="908"/>
      <c r="STG121" s="908"/>
      <c r="STH121" s="908"/>
      <c r="STI121" s="908"/>
      <c r="STJ121" s="908"/>
      <c r="STK121" s="908"/>
      <c r="STL121" s="908"/>
      <c r="STM121" s="908"/>
      <c r="STN121" s="908"/>
      <c r="STO121" s="908"/>
      <c r="STP121" s="908"/>
      <c r="STQ121" s="908"/>
      <c r="STR121" s="908"/>
      <c r="STS121" s="908"/>
      <c r="STT121" s="908"/>
      <c r="STU121" s="908"/>
      <c r="STV121" s="908"/>
      <c r="STW121" s="908"/>
      <c r="STX121" s="908"/>
      <c r="STY121" s="908"/>
      <c r="STZ121" s="908"/>
      <c r="SUA121" s="908"/>
      <c r="SUB121" s="908"/>
      <c r="SUC121" s="908"/>
      <c r="SUD121" s="908"/>
      <c r="SUE121" s="908"/>
      <c r="SUF121" s="908"/>
      <c r="SUG121" s="908"/>
      <c r="SUH121" s="908"/>
      <c r="SUI121" s="908"/>
      <c r="SUJ121" s="908"/>
      <c r="SUK121" s="908"/>
      <c r="SUL121" s="908"/>
      <c r="SUM121" s="908"/>
      <c r="SUN121" s="908"/>
      <c r="SUO121" s="908"/>
      <c r="SUP121" s="908"/>
      <c r="SUQ121" s="908"/>
      <c r="SUR121" s="908"/>
      <c r="SUS121" s="908"/>
      <c r="SUT121" s="908"/>
      <c r="SUU121" s="908"/>
      <c r="SUV121" s="908"/>
      <c r="SUW121" s="908"/>
      <c r="SUX121" s="908"/>
      <c r="SUY121" s="908"/>
      <c r="SUZ121" s="908"/>
      <c r="SVA121" s="908"/>
      <c r="SVB121" s="908"/>
      <c r="SVC121" s="908"/>
      <c r="SVD121" s="908"/>
      <c r="SVE121" s="908"/>
      <c r="SVF121" s="908"/>
      <c r="SVG121" s="908"/>
      <c r="SVH121" s="908"/>
      <c r="SVI121" s="908"/>
      <c r="SVJ121" s="908"/>
      <c r="SVK121" s="908"/>
      <c r="SVL121" s="908"/>
      <c r="SVM121" s="908"/>
      <c r="SVN121" s="908"/>
      <c r="SVO121" s="908"/>
      <c r="SVP121" s="908"/>
      <c r="SVQ121" s="908"/>
      <c r="SVR121" s="908"/>
      <c r="SVS121" s="908"/>
      <c r="SVT121" s="908"/>
      <c r="SVU121" s="908"/>
      <c r="SVV121" s="908"/>
      <c r="SVW121" s="908"/>
      <c r="SVX121" s="908"/>
      <c r="SVY121" s="908"/>
      <c r="SVZ121" s="908"/>
      <c r="SWA121" s="908"/>
      <c r="SWB121" s="908"/>
      <c r="SWC121" s="908"/>
      <c r="SWD121" s="908"/>
      <c r="SWE121" s="908"/>
      <c r="SWF121" s="908"/>
      <c r="SWG121" s="908"/>
      <c r="SWH121" s="908"/>
      <c r="SWI121" s="908"/>
      <c r="SWJ121" s="908"/>
      <c r="SWK121" s="908"/>
      <c r="SWL121" s="908"/>
      <c r="SWM121" s="908"/>
      <c r="SWN121" s="908"/>
      <c r="SWO121" s="908"/>
      <c r="SWP121" s="908"/>
      <c r="SWQ121" s="908"/>
      <c r="SWR121" s="908"/>
      <c r="SWS121" s="908"/>
      <c r="SWT121" s="908"/>
      <c r="SWU121" s="908"/>
      <c r="SWV121" s="908"/>
      <c r="SWW121" s="908"/>
      <c r="SWX121" s="908"/>
      <c r="SWY121" s="908"/>
      <c r="SWZ121" s="908"/>
      <c r="SXA121" s="908"/>
      <c r="SXB121" s="908"/>
      <c r="SXC121" s="908"/>
      <c r="SXD121" s="908"/>
      <c r="SXE121" s="908"/>
      <c r="SXF121" s="908"/>
      <c r="SXG121" s="908"/>
      <c r="SXH121" s="908"/>
      <c r="SXI121" s="908"/>
      <c r="SXJ121" s="908"/>
      <c r="SXK121" s="908"/>
      <c r="SXL121" s="908"/>
      <c r="SXM121" s="908"/>
      <c r="SXN121" s="908"/>
      <c r="SXO121" s="908"/>
      <c r="SXP121" s="908"/>
      <c r="SXQ121" s="908"/>
      <c r="SXR121" s="908"/>
      <c r="SXS121" s="908"/>
      <c r="SXT121" s="908"/>
      <c r="SXU121" s="908"/>
      <c r="SXV121" s="908"/>
      <c r="SXW121" s="908"/>
      <c r="SXX121" s="908"/>
      <c r="SXY121" s="908"/>
      <c r="SXZ121" s="908"/>
      <c r="SYA121" s="908"/>
      <c r="SYB121" s="908"/>
      <c r="SYC121" s="908"/>
      <c r="SYD121" s="908"/>
      <c r="SYE121" s="908"/>
      <c r="SYF121" s="908"/>
      <c r="SYG121" s="908"/>
      <c r="SYH121" s="908"/>
      <c r="SYI121" s="908"/>
      <c r="SYJ121" s="908"/>
      <c r="SYK121" s="908"/>
      <c r="SYL121" s="908"/>
      <c r="SYM121" s="908"/>
      <c r="SYN121" s="908"/>
      <c r="SYO121" s="908"/>
      <c r="SYP121" s="908"/>
      <c r="SYQ121" s="908"/>
      <c r="SYR121" s="908"/>
      <c r="SYS121" s="908"/>
      <c r="SYT121" s="908"/>
      <c r="SYU121" s="908"/>
      <c r="SYV121" s="908"/>
      <c r="SYW121" s="908"/>
      <c r="SYX121" s="908"/>
      <c r="SYY121" s="908"/>
      <c r="SYZ121" s="908"/>
      <c r="SZA121" s="908"/>
      <c r="SZB121" s="908"/>
      <c r="SZC121" s="908"/>
      <c r="SZD121" s="908"/>
      <c r="SZE121" s="908"/>
      <c r="SZF121" s="908"/>
      <c r="SZG121" s="908"/>
      <c r="SZH121" s="908"/>
      <c r="SZI121" s="908"/>
      <c r="SZJ121" s="908"/>
      <c r="SZK121" s="908"/>
      <c r="SZL121" s="908"/>
      <c r="SZM121" s="908"/>
      <c r="SZN121" s="908"/>
      <c r="SZO121" s="908"/>
      <c r="SZP121" s="908"/>
      <c r="SZQ121" s="908"/>
      <c r="SZR121" s="908"/>
      <c r="SZS121" s="908"/>
      <c r="SZT121" s="908"/>
      <c r="SZU121" s="908"/>
      <c r="SZV121" s="908"/>
      <c r="SZW121" s="908"/>
      <c r="SZX121" s="908"/>
      <c r="SZY121" s="908"/>
      <c r="SZZ121" s="908"/>
      <c r="TAA121" s="908"/>
      <c r="TAB121" s="908"/>
      <c r="TAC121" s="908"/>
      <c r="TAD121" s="908"/>
      <c r="TAE121" s="908"/>
      <c r="TAF121" s="908"/>
      <c r="TAG121" s="908"/>
      <c r="TAH121" s="908"/>
      <c r="TAI121" s="908"/>
      <c r="TAJ121" s="908"/>
      <c r="TAK121" s="908"/>
      <c r="TAL121" s="908"/>
      <c r="TAM121" s="908"/>
      <c r="TAN121" s="908"/>
      <c r="TAO121" s="908"/>
      <c r="TAP121" s="908"/>
      <c r="TAQ121" s="908"/>
      <c r="TAR121" s="908"/>
      <c r="TAS121" s="908"/>
      <c r="TAT121" s="908"/>
      <c r="TAU121" s="908"/>
      <c r="TAV121" s="908"/>
      <c r="TAW121" s="908"/>
      <c r="TAX121" s="908"/>
      <c r="TAY121" s="908"/>
      <c r="TAZ121" s="908"/>
      <c r="TBA121" s="908"/>
      <c r="TBB121" s="908"/>
      <c r="TBC121" s="908"/>
      <c r="TBD121" s="908"/>
      <c r="TBE121" s="908"/>
      <c r="TBF121" s="908"/>
      <c r="TBG121" s="908"/>
      <c r="TBH121" s="908"/>
      <c r="TBI121" s="908"/>
      <c r="TBJ121" s="908"/>
      <c r="TBK121" s="908"/>
      <c r="TBL121" s="908"/>
      <c r="TBM121" s="908"/>
      <c r="TBN121" s="908"/>
      <c r="TBO121" s="908"/>
      <c r="TBP121" s="908"/>
      <c r="TBQ121" s="908"/>
      <c r="TBR121" s="908"/>
      <c r="TBS121" s="908"/>
      <c r="TBT121" s="908"/>
      <c r="TBU121" s="908"/>
      <c r="TBV121" s="908"/>
      <c r="TBW121" s="908"/>
      <c r="TBX121" s="908"/>
      <c r="TBY121" s="908"/>
      <c r="TBZ121" s="908"/>
      <c r="TCA121" s="908"/>
      <c r="TCB121" s="908"/>
      <c r="TCC121" s="908"/>
      <c r="TCD121" s="908"/>
      <c r="TCE121" s="908"/>
      <c r="TCF121" s="908"/>
      <c r="TCG121" s="908"/>
      <c r="TCH121" s="908"/>
      <c r="TCI121" s="908"/>
      <c r="TCJ121" s="908"/>
      <c r="TCK121" s="908"/>
      <c r="TCL121" s="908"/>
      <c r="TCM121" s="908"/>
      <c r="TCN121" s="908"/>
      <c r="TCO121" s="908"/>
      <c r="TCP121" s="908"/>
      <c r="TCQ121" s="908"/>
      <c r="TCR121" s="908"/>
      <c r="TCS121" s="908"/>
      <c r="TCT121" s="908"/>
      <c r="TCU121" s="908"/>
      <c r="TCV121" s="908"/>
      <c r="TCW121" s="908"/>
      <c r="TCX121" s="908"/>
      <c r="TCY121" s="908"/>
      <c r="TCZ121" s="908"/>
      <c r="TDA121" s="908"/>
      <c r="TDB121" s="908"/>
      <c r="TDC121" s="908"/>
      <c r="TDD121" s="908"/>
      <c r="TDE121" s="908"/>
      <c r="TDF121" s="908"/>
      <c r="TDG121" s="908"/>
      <c r="TDH121" s="908"/>
      <c r="TDI121" s="908"/>
      <c r="TDJ121" s="908"/>
      <c r="TDK121" s="908"/>
      <c r="TDL121" s="908"/>
      <c r="TDM121" s="908"/>
      <c r="TDN121" s="908"/>
      <c r="TDO121" s="908"/>
      <c r="TDP121" s="908"/>
      <c r="TDQ121" s="908"/>
      <c r="TDR121" s="908"/>
      <c r="TDS121" s="908"/>
      <c r="TDT121" s="908"/>
      <c r="TDU121" s="908"/>
      <c r="TDV121" s="908"/>
      <c r="TDW121" s="908"/>
      <c r="TDX121" s="908"/>
      <c r="TDY121" s="908"/>
      <c r="TDZ121" s="908"/>
      <c r="TEA121" s="908"/>
      <c r="TEB121" s="908"/>
      <c r="TEC121" s="908"/>
      <c r="TED121" s="908"/>
      <c r="TEE121" s="908"/>
      <c r="TEF121" s="908"/>
      <c r="TEG121" s="908"/>
      <c r="TEH121" s="908"/>
      <c r="TEI121" s="908"/>
      <c r="TEJ121" s="908"/>
      <c r="TEK121" s="908"/>
      <c r="TEL121" s="908"/>
      <c r="TEM121" s="908"/>
      <c r="TEN121" s="908"/>
      <c r="TEO121" s="908"/>
      <c r="TEP121" s="908"/>
      <c r="TEQ121" s="908"/>
      <c r="TER121" s="908"/>
      <c r="TES121" s="908"/>
      <c r="TET121" s="908"/>
      <c r="TEU121" s="908"/>
      <c r="TEV121" s="908"/>
      <c r="TEW121" s="908"/>
      <c r="TEX121" s="908"/>
      <c r="TEY121" s="908"/>
      <c r="TEZ121" s="908"/>
      <c r="TFA121" s="908"/>
      <c r="TFB121" s="908"/>
      <c r="TFC121" s="908"/>
      <c r="TFD121" s="908"/>
      <c r="TFE121" s="908"/>
      <c r="TFF121" s="908"/>
      <c r="TFG121" s="908"/>
      <c r="TFH121" s="908"/>
      <c r="TFI121" s="908"/>
      <c r="TFJ121" s="908"/>
      <c r="TFK121" s="908"/>
      <c r="TFL121" s="908"/>
      <c r="TFM121" s="908"/>
      <c r="TFN121" s="908"/>
      <c r="TFO121" s="908"/>
      <c r="TFP121" s="908"/>
      <c r="TFQ121" s="908"/>
      <c r="TFR121" s="908"/>
      <c r="TFS121" s="908"/>
      <c r="TFT121" s="908"/>
      <c r="TFU121" s="908"/>
      <c r="TFV121" s="908"/>
      <c r="TFW121" s="908"/>
      <c r="TFX121" s="908"/>
      <c r="TFY121" s="908"/>
      <c r="TFZ121" s="908"/>
      <c r="TGA121" s="908"/>
      <c r="TGB121" s="908"/>
      <c r="TGC121" s="908"/>
      <c r="TGD121" s="908"/>
      <c r="TGE121" s="908"/>
      <c r="TGF121" s="908"/>
      <c r="TGG121" s="908"/>
      <c r="TGH121" s="908"/>
      <c r="TGI121" s="908"/>
      <c r="TGJ121" s="908"/>
      <c r="TGK121" s="908"/>
      <c r="TGL121" s="908"/>
      <c r="TGM121" s="908"/>
      <c r="TGN121" s="908"/>
      <c r="TGO121" s="908"/>
      <c r="TGP121" s="908"/>
      <c r="TGQ121" s="908"/>
      <c r="TGR121" s="908"/>
      <c r="TGS121" s="908"/>
      <c r="TGT121" s="908"/>
      <c r="TGU121" s="908"/>
      <c r="TGV121" s="908"/>
      <c r="TGW121" s="908"/>
      <c r="TGX121" s="908"/>
      <c r="TGY121" s="908"/>
      <c r="TGZ121" s="908"/>
      <c r="THA121" s="908"/>
      <c r="THB121" s="908"/>
      <c r="THC121" s="908"/>
      <c r="THD121" s="908"/>
      <c r="THE121" s="908"/>
      <c r="THF121" s="908"/>
      <c r="THG121" s="908"/>
      <c r="THH121" s="908"/>
      <c r="THI121" s="908"/>
      <c r="THJ121" s="908"/>
      <c r="THK121" s="908"/>
      <c r="THL121" s="908"/>
      <c r="THM121" s="908"/>
      <c r="THN121" s="908"/>
      <c r="THO121" s="908"/>
      <c r="THP121" s="908"/>
      <c r="THQ121" s="908"/>
      <c r="THR121" s="908"/>
      <c r="THS121" s="908"/>
      <c r="THT121" s="908"/>
      <c r="THU121" s="908"/>
      <c r="THV121" s="908"/>
      <c r="THW121" s="908"/>
      <c r="THX121" s="908"/>
      <c r="THY121" s="908"/>
      <c r="THZ121" s="908"/>
      <c r="TIA121" s="908"/>
      <c r="TIB121" s="908"/>
      <c r="TIC121" s="908"/>
      <c r="TID121" s="908"/>
      <c r="TIE121" s="908"/>
      <c r="TIF121" s="908"/>
      <c r="TIG121" s="908"/>
      <c r="TIH121" s="908"/>
      <c r="TII121" s="908"/>
      <c r="TIJ121" s="908"/>
      <c r="TIK121" s="908"/>
      <c r="TIL121" s="908"/>
      <c r="TIM121" s="908"/>
      <c r="TIN121" s="908"/>
      <c r="TIO121" s="908"/>
      <c r="TIP121" s="908"/>
      <c r="TIQ121" s="908"/>
      <c r="TIR121" s="908"/>
      <c r="TIS121" s="908"/>
      <c r="TIT121" s="908"/>
      <c r="TIU121" s="908"/>
      <c r="TIV121" s="908"/>
      <c r="TIW121" s="908"/>
      <c r="TIX121" s="908"/>
      <c r="TIY121" s="908"/>
      <c r="TIZ121" s="908"/>
      <c r="TJA121" s="908"/>
      <c r="TJB121" s="908"/>
      <c r="TJC121" s="908"/>
      <c r="TJD121" s="908"/>
      <c r="TJE121" s="908"/>
      <c r="TJF121" s="908"/>
      <c r="TJG121" s="908"/>
      <c r="TJH121" s="908"/>
      <c r="TJI121" s="908"/>
      <c r="TJJ121" s="908"/>
      <c r="TJK121" s="908"/>
      <c r="TJL121" s="908"/>
      <c r="TJM121" s="908"/>
      <c r="TJN121" s="908"/>
      <c r="TJO121" s="908"/>
      <c r="TJP121" s="908"/>
      <c r="TJQ121" s="908"/>
      <c r="TJR121" s="908"/>
      <c r="TJS121" s="908"/>
      <c r="TJT121" s="908"/>
      <c r="TJU121" s="908"/>
      <c r="TJV121" s="908"/>
      <c r="TJW121" s="908"/>
      <c r="TJX121" s="908"/>
      <c r="TJY121" s="908"/>
      <c r="TJZ121" s="908"/>
      <c r="TKA121" s="908"/>
      <c r="TKB121" s="908"/>
      <c r="TKC121" s="908"/>
      <c r="TKD121" s="908"/>
      <c r="TKE121" s="908"/>
      <c r="TKF121" s="908"/>
      <c r="TKG121" s="908"/>
      <c r="TKH121" s="908"/>
      <c r="TKI121" s="908"/>
      <c r="TKJ121" s="908"/>
      <c r="TKK121" s="908"/>
      <c r="TKL121" s="908"/>
      <c r="TKM121" s="908"/>
      <c r="TKN121" s="908"/>
      <c r="TKO121" s="908"/>
      <c r="TKP121" s="908"/>
      <c r="TKQ121" s="908"/>
      <c r="TKR121" s="908"/>
      <c r="TKS121" s="908"/>
      <c r="TKT121" s="908"/>
      <c r="TKU121" s="908"/>
      <c r="TKV121" s="908"/>
      <c r="TKW121" s="908"/>
      <c r="TKX121" s="908"/>
      <c r="TKY121" s="908"/>
      <c r="TKZ121" s="908"/>
      <c r="TLA121" s="908"/>
      <c r="TLB121" s="908"/>
      <c r="TLC121" s="908"/>
      <c r="TLD121" s="908"/>
      <c r="TLE121" s="908"/>
      <c r="TLF121" s="908"/>
      <c r="TLG121" s="908"/>
      <c r="TLH121" s="908"/>
      <c r="TLI121" s="908"/>
      <c r="TLJ121" s="908"/>
      <c r="TLK121" s="908"/>
      <c r="TLL121" s="908"/>
      <c r="TLM121" s="908"/>
      <c r="TLN121" s="908"/>
      <c r="TLO121" s="908"/>
      <c r="TLP121" s="908"/>
      <c r="TLQ121" s="908"/>
      <c r="TLR121" s="908"/>
      <c r="TLS121" s="908"/>
      <c r="TLT121" s="908"/>
      <c r="TLU121" s="908"/>
      <c r="TLV121" s="908"/>
      <c r="TLW121" s="908"/>
      <c r="TLX121" s="908"/>
      <c r="TLY121" s="908"/>
      <c r="TLZ121" s="908"/>
      <c r="TMA121" s="908"/>
      <c r="TMB121" s="908"/>
      <c r="TMC121" s="908"/>
      <c r="TMD121" s="908"/>
      <c r="TME121" s="908"/>
      <c r="TMF121" s="908"/>
      <c r="TMG121" s="908"/>
      <c r="TMH121" s="908"/>
      <c r="TMI121" s="908"/>
      <c r="TMJ121" s="908"/>
      <c r="TMK121" s="908"/>
      <c r="TML121" s="908"/>
      <c r="TMM121" s="908"/>
      <c r="TMN121" s="908"/>
      <c r="TMO121" s="908"/>
      <c r="TMP121" s="908"/>
      <c r="TMQ121" s="908"/>
      <c r="TMR121" s="908"/>
      <c r="TMS121" s="908"/>
      <c r="TMT121" s="908"/>
      <c r="TMU121" s="908"/>
      <c r="TMV121" s="908"/>
      <c r="TMW121" s="908"/>
      <c r="TMX121" s="908"/>
      <c r="TMY121" s="908"/>
      <c r="TMZ121" s="908"/>
      <c r="TNA121" s="908"/>
      <c r="TNB121" s="908"/>
      <c r="TNC121" s="908"/>
      <c r="TND121" s="908"/>
      <c r="TNE121" s="908"/>
      <c r="TNF121" s="908"/>
      <c r="TNG121" s="908"/>
      <c r="TNH121" s="908"/>
      <c r="TNI121" s="908"/>
      <c r="TNJ121" s="908"/>
      <c r="TNK121" s="908"/>
      <c r="TNL121" s="908"/>
      <c r="TNM121" s="908"/>
      <c r="TNN121" s="908"/>
      <c r="TNO121" s="908"/>
      <c r="TNP121" s="908"/>
      <c r="TNQ121" s="908"/>
      <c r="TNR121" s="908"/>
      <c r="TNS121" s="908"/>
      <c r="TNT121" s="908"/>
      <c r="TNU121" s="908"/>
      <c r="TNV121" s="908"/>
      <c r="TNW121" s="908"/>
      <c r="TNX121" s="908"/>
      <c r="TNY121" s="908"/>
      <c r="TNZ121" s="908"/>
      <c r="TOA121" s="908"/>
      <c r="TOB121" s="908"/>
      <c r="TOC121" s="908"/>
      <c r="TOD121" s="908"/>
      <c r="TOE121" s="908"/>
      <c r="TOF121" s="908"/>
      <c r="TOG121" s="908"/>
      <c r="TOH121" s="908"/>
      <c r="TOI121" s="908"/>
      <c r="TOJ121" s="908"/>
      <c r="TOK121" s="908"/>
      <c r="TOL121" s="908"/>
      <c r="TOM121" s="908"/>
      <c r="TON121" s="908"/>
      <c r="TOO121" s="908"/>
      <c r="TOP121" s="908"/>
      <c r="TOQ121" s="908"/>
      <c r="TOR121" s="908"/>
      <c r="TOS121" s="908"/>
      <c r="TOT121" s="908"/>
      <c r="TOU121" s="908"/>
      <c r="TOV121" s="908"/>
      <c r="TOW121" s="908"/>
      <c r="TOX121" s="908"/>
      <c r="TOY121" s="908"/>
      <c r="TOZ121" s="908"/>
      <c r="TPA121" s="908"/>
      <c r="TPB121" s="908"/>
      <c r="TPC121" s="908"/>
      <c r="TPD121" s="908"/>
      <c r="TPE121" s="908"/>
      <c r="TPF121" s="908"/>
      <c r="TPG121" s="908"/>
      <c r="TPH121" s="908"/>
      <c r="TPI121" s="908"/>
      <c r="TPJ121" s="908"/>
      <c r="TPK121" s="908"/>
      <c r="TPL121" s="908"/>
      <c r="TPM121" s="908"/>
      <c r="TPN121" s="908"/>
      <c r="TPO121" s="908"/>
      <c r="TPP121" s="908"/>
      <c r="TPQ121" s="908"/>
      <c r="TPR121" s="908"/>
      <c r="TPS121" s="908"/>
      <c r="TPT121" s="908"/>
      <c r="TPU121" s="908"/>
      <c r="TPV121" s="908"/>
      <c r="TPW121" s="908"/>
      <c r="TPX121" s="908"/>
      <c r="TPY121" s="908"/>
      <c r="TPZ121" s="908"/>
      <c r="TQA121" s="908"/>
      <c r="TQB121" s="908"/>
      <c r="TQC121" s="908"/>
      <c r="TQD121" s="908"/>
      <c r="TQE121" s="908"/>
      <c r="TQF121" s="908"/>
      <c r="TQG121" s="908"/>
      <c r="TQH121" s="908"/>
      <c r="TQI121" s="908"/>
      <c r="TQJ121" s="908"/>
      <c r="TQK121" s="908"/>
      <c r="TQL121" s="908"/>
      <c r="TQM121" s="908"/>
      <c r="TQN121" s="908"/>
      <c r="TQO121" s="908"/>
      <c r="TQP121" s="908"/>
      <c r="TQQ121" s="908"/>
      <c r="TQR121" s="908"/>
      <c r="TQS121" s="908"/>
      <c r="TQT121" s="908"/>
      <c r="TQU121" s="908"/>
      <c r="TQV121" s="908"/>
      <c r="TQW121" s="908"/>
      <c r="TQX121" s="908"/>
      <c r="TQY121" s="908"/>
      <c r="TQZ121" s="908"/>
      <c r="TRA121" s="908"/>
      <c r="TRB121" s="908"/>
      <c r="TRC121" s="908"/>
      <c r="TRD121" s="908"/>
      <c r="TRE121" s="908"/>
      <c r="TRF121" s="908"/>
      <c r="TRG121" s="908"/>
      <c r="TRH121" s="908"/>
      <c r="TRI121" s="908"/>
      <c r="TRJ121" s="908"/>
      <c r="TRK121" s="908"/>
      <c r="TRL121" s="908"/>
      <c r="TRM121" s="908"/>
      <c r="TRN121" s="908"/>
      <c r="TRO121" s="908"/>
      <c r="TRP121" s="908"/>
      <c r="TRQ121" s="908"/>
      <c r="TRR121" s="908"/>
      <c r="TRS121" s="908"/>
      <c r="TRT121" s="908"/>
      <c r="TRU121" s="908"/>
      <c r="TRV121" s="908"/>
      <c r="TRW121" s="908"/>
      <c r="TRX121" s="908"/>
      <c r="TRY121" s="908"/>
      <c r="TRZ121" s="908"/>
      <c r="TSA121" s="908"/>
      <c r="TSB121" s="908"/>
      <c r="TSC121" s="908"/>
      <c r="TSD121" s="908"/>
      <c r="TSE121" s="908"/>
      <c r="TSF121" s="908"/>
      <c r="TSG121" s="908"/>
      <c r="TSH121" s="908"/>
      <c r="TSI121" s="908"/>
      <c r="TSJ121" s="908"/>
      <c r="TSK121" s="908"/>
      <c r="TSL121" s="908"/>
      <c r="TSM121" s="908"/>
      <c r="TSN121" s="908"/>
      <c r="TSO121" s="908"/>
      <c r="TSP121" s="908"/>
      <c r="TSQ121" s="908"/>
      <c r="TSR121" s="908"/>
      <c r="TSS121" s="908"/>
      <c r="TST121" s="908"/>
      <c r="TSU121" s="908"/>
      <c r="TSV121" s="908"/>
      <c r="TSW121" s="908"/>
      <c r="TSX121" s="908"/>
      <c r="TSY121" s="908"/>
      <c r="TSZ121" s="908"/>
      <c r="TTA121" s="908"/>
      <c r="TTB121" s="908"/>
      <c r="TTC121" s="908"/>
      <c r="TTD121" s="908"/>
      <c r="TTE121" s="908"/>
      <c r="TTF121" s="908"/>
      <c r="TTG121" s="908"/>
      <c r="TTH121" s="908"/>
      <c r="TTI121" s="908"/>
      <c r="TTJ121" s="908"/>
      <c r="TTK121" s="908"/>
      <c r="TTL121" s="908"/>
      <c r="TTM121" s="908"/>
      <c r="TTN121" s="908"/>
      <c r="TTO121" s="908"/>
      <c r="TTP121" s="908"/>
      <c r="TTQ121" s="908"/>
      <c r="TTR121" s="908"/>
      <c r="TTS121" s="908"/>
      <c r="TTT121" s="908"/>
      <c r="TTU121" s="908"/>
      <c r="TTV121" s="908"/>
      <c r="TTW121" s="908"/>
      <c r="TTX121" s="908"/>
      <c r="TTY121" s="908"/>
      <c r="TTZ121" s="908"/>
      <c r="TUA121" s="908"/>
      <c r="TUB121" s="908"/>
      <c r="TUC121" s="908"/>
      <c r="TUD121" s="908"/>
      <c r="TUE121" s="908"/>
      <c r="TUF121" s="908"/>
      <c r="TUG121" s="908"/>
      <c r="TUH121" s="908"/>
      <c r="TUI121" s="908"/>
      <c r="TUJ121" s="908"/>
      <c r="TUK121" s="908"/>
      <c r="TUL121" s="908"/>
      <c r="TUM121" s="908"/>
      <c r="TUN121" s="908"/>
      <c r="TUO121" s="908"/>
      <c r="TUP121" s="908"/>
      <c r="TUQ121" s="908"/>
      <c r="TUR121" s="908"/>
      <c r="TUS121" s="908"/>
      <c r="TUT121" s="908"/>
      <c r="TUU121" s="908"/>
      <c r="TUV121" s="908"/>
      <c r="TUW121" s="908"/>
      <c r="TUX121" s="908"/>
      <c r="TUY121" s="908"/>
      <c r="TUZ121" s="908"/>
      <c r="TVA121" s="908"/>
      <c r="TVB121" s="908"/>
      <c r="TVC121" s="908"/>
      <c r="TVD121" s="908"/>
      <c r="TVE121" s="908"/>
      <c r="TVF121" s="908"/>
      <c r="TVG121" s="908"/>
      <c r="TVH121" s="908"/>
      <c r="TVI121" s="908"/>
      <c r="TVJ121" s="908"/>
      <c r="TVK121" s="908"/>
      <c r="TVL121" s="908"/>
      <c r="TVM121" s="908"/>
      <c r="TVN121" s="908"/>
      <c r="TVO121" s="908"/>
      <c r="TVP121" s="908"/>
      <c r="TVQ121" s="908"/>
      <c r="TVR121" s="908"/>
      <c r="TVS121" s="908"/>
      <c r="TVT121" s="908"/>
      <c r="TVU121" s="908"/>
      <c r="TVV121" s="908"/>
      <c r="TVW121" s="908"/>
      <c r="TVX121" s="908"/>
      <c r="TVY121" s="908"/>
      <c r="TVZ121" s="908"/>
      <c r="TWA121" s="908"/>
      <c r="TWB121" s="908"/>
      <c r="TWC121" s="908"/>
      <c r="TWD121" s="908"/>
      <c r="TWE121" s="908"/>
      <c r="TWF121" s="908"/>
      <c r="TWG121" s="908"/>
      <c r="TWH121" s="908"/>
      <c r="TWI121" s="908"/>
      <c r="TWJ121" s="908"/>
      <c r="TWK121" s="908"/>
      <c r="TWL121" s="908"/>
      <c r="TWM121" s="908"/>
      <c r="TWN121" s="908"/>
      <c r="TWO121" s="908"/>
      <c r="TWP121" s="908"/>
      <c r="TWQ121" s="908"/>
      <c r="TWR121" s="908"/>
      <c r="TWS121" s="908"/>
      <c r="TWT121" s="908"/>
      <c r="TWU121" s="908"/>
      <c r="TWV121" s="908"/>
      <c r="TWW121" s="908"/>
      <c r="TWX121" s="908"/>
      <c r="TWY121" s="908"/>
      <c r="TWZ121" s="908"/>
      <c r="TXA121" s="908"/>
      <c r="TXB121" s="908"/>
      <c r="TXC121" s="908"/>
      <c r="TXD121" s="908"/>
      <c r="TXE121" s="908"/>
      <c r="TXF121" s="908"/>
      <c r="TXG121" s="908"/>
      <c r="TXH121" s="908"/>
      <c r="TXI121" s="908"/>
      <c r="TXJ121" s="908"/>
      <c r="TXK121" s="908"/>
      <c r="TXL121" s="908"/>
      <c r="TXM121" s="908"/>
      <c r="TXN121" s="908"/>
      <c r="TXO121" s="908"/>
      <c r="TXP121" s="908"/>
      <c r="TXQ121" s="908"/>
      <c r="TXR121" s="908"/>
      <c r="TXS121" s="908"/>
      <c r="TXT121" s="908"/>
      <c r="TXU121" s="908"/>
      <c r="TXV121" s="908"/>
      <c r="TXW121" s="908"/>
      <c r="TXX121" s="908"/>
      <c r="TXY121" s="908"/>
      <c r="TXZ121" s="908"/>
      <c r="TYA121" s="908"/>
      <c r="TYB121" s="908"/>
      <c r="TYC121" s="908"/>
      <c r="TYD121" s="908"/>
      <c r="TYE121" s="908"/>
      <c r="TYF121" s="908"/>
      <c r="TYG121" s="908"/>
      <c r="TYH121" s="908"/>
      <c r="TYI121" s="908"/>
      <c r="TYJ121" s="908"/>
      <c r="TYK121" s="908"/>
      <c r="TYL121" s="908"/>
      <c r="TYM121" s="908"/>
      <c r="TYN121" s="908"/>
      <c r="TYO121" s="908"/>
      <c r="TYP121" s="908"/>
      <c r="TYQ121" s="908"/>
      <c r="TYR121" s="908"/>
      <c r="TYS121" s="908"/>
      <c r="TYT121" s="908"/>
      <c r="TYU121" s="908"/>
      <c r="TYV121" s="908"/>
      <c r="TYW121" s="908"/>
      <c r="TYX121" s="908"/>
      <c r="TYY121" s="908"/>
      <c r="TYZ121" s="908"/>
      <c r="TZA121" s="908"/>
      <c r="TZB121" s="908"/>
      <c r="TZC121" s="908"/>
      <c r="TZD121" s="908"/>
      <c r="TZE121" s="908"/>
      <c r="TZF121" s="908"/>
      <c r="TZG121" s="908"/>
      <c r="TZH121" s="908"/>
      <c r="TZI121" s="908"/>
      <c r="TZJ121" s="908"/>
      <c r="TZK121" s="908"/>
      <c r="TZL121" s="908"/>
      <c r="TZM121" s="908"/>
      <c r="TZN121" s="908"/>
      <c r="TZO121" s="908"/>
      <c r="TZP121" s="908"/>
      <c r="TZQ121" s="908"/>
      <c r="TZR121" s="908"/>
      <c r="TZS121" s="908"/>
      <c r="TZT121" s="908"/>
      <c r="TZU121" s="908"/>
      <c r="TZV121" s="908"/>
      <c r="TZW121" s="908"/>
      <c r="TZX121" s="908"/>
      <c r="TZY121" s="908"/>
      <c r="TZZ121" s="908"/>
      <c r="UAA121" s="908"/>
      <c r="UAB121" s="908"/>
      <c r="UAC121" s="908"/>
      <c r="UAD121" s="908"/>
      <c r="UAE121" s="908"/>
      <c r="UAF121" s="908"/>
      <c r="UAG121" s="908"/>
      <c r="UAH121" s="908"/>
      <c r="UAI121" s="908"/>
      <c r="UAJ121" s="908"/>
      <c r="UAK121" s="908"/>
      <c r="UAL121" s="908"/>
      <c r="UAM121" s="908"/>
      <c r="UAN121" s="908"/>
      <c r="UAO121" s="908"/>
      <c r="UAP121" s="908"/>
      <c r="UAQ121" s="908"/>
      <c r="UAR121" s="908"/>
      <c r="UAS121" s="908"/>
      <c r="UAT121" s="908"/>
      <c r="UAU121" s="908"/>
      <c r="UAV121" s="908"/>
      <c r="UAW121" s="908"/>
      <c r="UAX121" s="908"/>
      <c r="UAY121" s="908"/>
      <c r="UAZ121" s="908"/>
      <c r="UBA121" s="908"/>
      <c r="UBB121" s="908"/>
      <c r="UBC121" s="908"/>
      <c r="UBD121" s="908"/>
      <c r="UBE121" s="908"/>
      <c r="UBF121" s="908"/>
      <c r="UBG121" s="908"/>
      <c r="UBH121" s="908"/>
      <c r="UBI121" s="908"/>
      <c r="UBJ121" s="908"/>
      <c r="UBK121" s="908"/>
      <c r="UBL121" s="908"/>
      <c r="UBM121" s="908"/>
      <c r="UBN121" s="908"/>
      <c r="UBO121" s="908"/>
      <c r="UBP121" s="908"/>
      <c r="UBQ121" s="908"/>
      <c r="UBR121" s="908"/>
      <c r="UBS121" s="908"/>
      <c r="UBT121" s="908"/>
      <c r="UBU121" s="908"/>
      <c r="UBV121" s="908"/>
      <c r="UBW121" s="908"/>
      <c r="UBX121" s="908"/>
      <c r="UBY121" s="908"/>
      <c r="UBZ121" s="908"/>
      <c r="UCA121" s="908"/>
      <c r="UCB121" s="908"/>
      <c r="UCC121" s="908"/>
      <c r="UCD121" s="908"/>
      <c r="UCE121" s="908"/>
      <c r="UCF121" s="908"/>
      <c r="UCG121" s="908"/>
      <c r="UCH121" s="908"/>
      <c r="UCI121" s="908"/>
      <c r="UCJ121" s="908"/>
      <c r="UCK121" s="908"/>
      <c r="UCL121" s="908"/>
      <c r="UCM121" s="908"/>
      <c r="UCN121" s="908"/>
      <c r="UCO121" s="908"/>
      <c r="UCP121" s="908"/>
      <c r="UCQ121" s="908"/>
      <c r="UCR121" s="908"/>
      <c r="UCS121" s="908"/>
      <c r="UCT121" s="908"/>
      <c r="UCU121" s="908"/>
      <c r="UCV121" s="908"/>
      <c r="UCW121" s="908"/>
      <c r="UCX121" s="908"/>
      <c r="UCY121" s="908"/>
      <c r="UCZ121" s="908"/>
      <c r="UDA121" s="908"/>
      <c r="UDB121" s="908"/>
      <c r="UDC121" s="908"/>
      <c r="UDD121" s="908"/>
      <c r="UDE121" s="908"/>
      <c r="UDF121" s="908"/>
      <c r="UDG121" s="908"/>
      <c r="UDH121" s="908"/>
      <c r="UDI121" s="908"/>
      <c r="UDJ121" s="908"/>
      <c r="UDK121" s="908"/>
      <c r="UDL121" s="908"/>
      <c r="UDM121" s="908"/>
      <c r="UDN121" s="908"/>
      <c r="UDO121" s="908"/>
      <c r="UDP121" s="908"/>
      <c r="UDQ121" s="908"/>
      <c r="UDR121" s="908"/>
      <c r="UDS121" s="908"/>
      <c r="UDT121" s="908"/>
      <c r="UDU121" s="908"/>
      <c r="UDV121" s="908"/>
      <c r="UDW121" s="908"/>
      <c r="UDX121" s="908"/>
      <c r="UDY121" s="908"/>
      <c r="UDZ121" s="908"/>
      <c r="UEA121" s="908"/>
      <c r="UEB121" s="908"/>
      <c r="UEC121" s="908"/>
      <c r="UED121" s="908"/>
      <c r="UEE121" s="908"/>
      <c r="UEF121" s="908"/>
      <c r="UEG121" s="908"/>
      <c r="UEH121" s="908"/>
      <c r="UEI121" s="908"/>
      <c r="UEJ121" s="908"/>
      <c r="UEK121" s="908"/>
      <c r="UEL121" s="908"/>
      <c r="UEM121" s="908"/>
      <c r="UEN121" s="908"/>
      <c r="UEO121" s="908"/>
      <c r="UEP121" s="908"/>
      <c r="UEQ121" s="908"/>
      <c r="UER121" s="908"/>
      <c r="UES121" s="908"/>
      <c r="UET121" s="908"/>
      <c r="UEU121" s="908"/>
      <c r="UEV121" s="908"/>
      <c r="UEW121" s="908"/>
      <c r="UEX121" s="908"/>
      <c r="UEY121" s="908"/>
      <c r="UEZ121" s="908"/>
      <c r="UFA121" s="908"/>
      <c r="UFB121" s="908"/>
      <c r="UFC121" s="908"/>
      <c r="UFD121" s="908"/>
      <c r="UFE121" s="908"/>
      <c r="UFF121" s="908"/>
      <c r="UFG121" s="908"/>
      <c r="UFH121" s="908"/>
      <c r="UFI121" s="908"/>
      <c r="UFJ121" s="908"/>
      <c r="UFK121" s="908"/>
      <c r="UFL121" s="908"/>
      <c r="UFM121" s="908"/>
      <c r="UFN121" s="908"/>
      <c r="UFO121" s="908"/>
      <c r="UFP121" s="908"/>
      <c r="UFQ121" s="908"/>
      <c r="UFR121" s="908"/>
      <c r="UFS121" s="908"/>
      <c r="UFT121" s="908"/>
      <c r="UFU121" s="908"/>
      <c r="UFV121" s="908"/>
      <c r="UFW121" s="908"/>
      <c r="UFX121" s="908"/>
      <c r="UFY121" s="908"/>
      <c r="UFZ121" s="908"/>
      <c r="UGA121" s="908"/>
      <c r="UGB121" s="908"/>
      <c r="UGC121" s="908"/>
      <c r="UGD121" s="908"/>
      <c r="UGE121" s="908"/>
      <c r="UGF121" s="908"/>
      <c r="UGG121" s="908"/>
      <c r="UGH121" s="908"/>
      <c r="UGI121" s="908"/>
      <c r="UGJ121" s="908"/>
      <c r="UGK121" s="908"/>
      <c r="UGL121" s="908"/>
      <c r="UGM121" s="908"/>
      <c r="UGN121" s="908"/>
      <c r="UGO121" s="908"/>
      <c r="UGP121" s="908"/>
      <c r="UGQ121" s="908"/>
      <c r="UGR121" s="908"/>
      <c r="UGS121" s="908"/>
      <c r="UGT121" s="908"/>
      <c r="UGU121" s="908"/>
      <c r="UGV121" s="908"/>
      <c r="UGW121" s="908"/>
      <c r="UGX121" s="908"/>
      <c r="UGY121" s="908"/>
      <c r="UGZ121" s="908"/>
      <c r="UHA121" s="908"/>
      <c r="UHB121" s="908"/>
      <c r="UHC121" s="908"/>
      <c r="UHD121" s="908"/>
      <c r="UHE121" s="908"/>
      <c r="UHF121" s="908"/>
      <c r="UHG121" s="908"/>
      <c r="UHH121" s="908"/>
      <c r="UHI121" s="908"/>
      <c r="UHJ121" s="908"/>
      <c r="UHK121" s="908"/>
      <c r="UHL121" s="908"/>
      <c r="UHM121" s="908"/>
      <c r="UHN121" s="908"/>
      <c r="UHO121" s="908"/>
      <c r="UHP121" s="908"/>
      <c r="UHQ121" s="908"/>
      <c r="UHR121" s="908"/>
      <c r="UHS121" s="908"/>
      <c r="UHT121" s="908"/>
      <c r="UHU121" s="908"/>
      <c r="UHV121" s="908"/>
      <c r="UHW121" s="908"/>
      <c r="UHX121" s="908"/>
      <c r="UHY121" s="908"/>
      <c r="UHZ121" s="908"/>
      <c r="UIA121" s="908"/>
      <c r="UIB121" s="908"/>
      <c r="UIC121" s="908"/>
      <c r="UID121" s="908"/>
      <c r="UIE121" s="908"/>
      <c r="UIF121" s="908"/>
      <c r="UIG121" s="908"/>
      <c r="UIH121" s="908"/>
      <c r="UII121" s="908"/>
      <c r="UIJ121" s="908"/>
      <c r="UIK121" s="908"/>
      <c r="UIL121" s="908"/>
      <c r="UIM121" s="908"/>
      <c r="UIN121" s="908"/>
      <c r="UIO121" s="908"/>
      <c r="UIP121" s="908"/>
      <c r="UIQ121" s="908"/>
      <c r="UIR121" s="908"/>
      <c r="UIS121" s="908"/>
      <c r="UIT121" s="908"/>
      <c r="UIU121" s="908"/>
      <c r="UIV121" s="908"/>
      <c r="UIW121" s="908"/>
      <c r="UIX121" s="908"/>
      <c r="UIY121" s="908"/>
      <c r="UIZ121" s="908"/>
      <c r="UJA121" s="908"/>
      <c r="UJB121" s="908"/>
      <c r="UJC121" s="908"/>
      <c r="UJD121" s="908"/>
      <c r="UJE121" s="908"/>
      <c r="UJF121" s="908"/>
      <c r="UJG121" s="908"/>
      <c r="UJH121" s="908"/>
      <c r="UJI121" s="908"/>
      <c r="UJJ121" s="908"/>
      <c r="UJK121" s="908"/>
      <c r="UJL121" s="908"/>
      <c r="UJM121" s="908"/>
      <c r="UJN121" s="908"/>
      <c r="UJO121" s="908"/>
      <c r="UJP121" s="908"/>
      <c r="UJQ121" s="908"/>
      <c r="UJR121" s="908"/>
      <c r="UJS121" s="908"/>
      <c r="UJT121" s="908"/>
      <c r="UJU121" s="908"/>
      <c r="UJV121" s="908"/>
      <c r="UJW121" s="908"/>
      <c r="UJX121" s="908"/>
      <c r="UJY121" s="908"/>
      <c r="UJZ121" s="908"/>
      <c r="UKA121" s="908"/>
      <c r="UKB121" s="908"/>
      <c r="UKC121" s="908"/>
      <c r="UKD121" s="908"/>
      <c r="UKE121" s="908"/>
      <c r="UKF121" s="908"/>
      <c r="UKG121" s="908"/>
      <c r="UKH121" s="908"/>
      <c r="UKI121" s="908"/>
      <c r="UKJ121" s="908"/>
      <c r="UKK121" s="908"/>
      <c r="UKL121" s="908"/>
      <c r="UKM121" s="908"/>
      <c r="UKN121" s="908"/>
      <c r="UKO121" s="908"/>
      <c r="UKP121" s="908"/>
      <c r="UKQ121" s="908"/>
      <c r="UKR121" s="908"/>
      <c r="UKS121" s="908"/>
      <c r="UKT121" s="908"/>
      <c r="UKU121" s="908"/>
      <c r="UKV121" s="908"/>
      <c r="UKW121" s="908"/>
      <c r="UKX121" s="908"/>
      <c r="UKY121" s="908"/>
      <c r="UKZ121" s="908"/>
      <c r="ULA121" s="908"/>
      <c r="ULB121" s="908"/>
      <c r="ULC121" s="908"/>
      <c r="ULD121" s="908"/>
      <c r="ULE121" s="908"/>
      <c r="ULF121" s="908"/>
      <c r="ULG121" s="908"/>
      <c r="ULH121" s="908"/>
      <c r="ULI121" s="908"/>
      <c r="ULJ121" s="908"/>
      <c r="ULK121" s="908"/>
      <c r="ULL121" s="908"/>
      <c r="ULM121" s="908"/>
      <c r="ULN121" s="908"/>
      <c r="ULO121" s="908"/>
      <c r="ULP121" s="908"/>
      <c r="ULQ121" s="908"/>
      <c r="ULR121" s="908"/>
      <c r="ULS121" s="908"/>
      <c r="ULT121" s="908"/>
      <c r="ULU121" s="908"/>
      <c r="ULV121" s="908"/>
      <c r="ULW121" s="908"/>
      <c r="ULX121" s="908"/>
      <c r="ULY121" s="908"/>
      <c r="ULZ121" s="908"/>
      <c r="UMA121" s="908"/>
      <c r="UMB121" s="908"/>
      <c r="UMC121" s="908"/>
      <c r="UMD121" s="908"/>
      <c r="UME121" s="908"/>
      <c r="UMF121" s="908"/>
      <c r="UMG121" s="908"/>
      <c r="UMH121" s="908"/>
      <c r="UMI121" s="908"/>
      <c r="UMJ121" s="908"/>
      <c r="UMK121" s="908"/>
      <c r="UML121" s="908"/>
      <c r="UMM121" s="908"/>
      <c r="UMN121" s="908"/>
      <c r="UMO121" s="908"/>
      <c r="UMP121" s="908"/>
      <c r="UMQ121" s="908"/>
      <c r="UMR121" s="908"/>
      <c r="UMS121" s="908"/>
      <c r="UMT121" s="908"/>
      <c r="UMU121" s="908"/>
      <c r="UMV121" s="908"/>
      <c r="UMW121" s="908"/>
      <c r="UMX121" s="908"/>
      <c r="UMY121" s="908"/>
      <c r="UMZ121" s="908"/>
      <c r="UNA121" s="908"/>
      <c r="UNB121" s="908"/>
      <c r="UNC121" s="908"/>
      <c r="UND121" s="908"/>
      <c r="UNE121" s="908"/>
      <c r="UNF121" s="908"/>
      <c r="UNG121" s="908"/>
      <c r="UNH121" s="908"/>
      <c r="UNI121" s="908"/>
      <c r="UNJ121" s="908"/>
      <c r="UNK121" s="908"/>
      <c r="UNL121" s="908"/>
      <c r="UNM121" s="908"/>
      <c r="UNN121" s="908"/>
      <c r="UNO121" s="908"/>
      <c r="UNP121" s="908"/>
      <c r="UNQ121" s="908"/>
      <c r="UNR121" s="908"/>
      <c r="UNS121" s="908"/>
      <c r="UNT121" s="908"/>
      <c r="UNU121" s="908"/>
      <c r="UNV121" s="908"/>
      <c r="UNW121" s="908"/>
      <c r="UNX121" s="908"/>
      <c r="UNY121" s="908"/>
      <c r="UNZ121" s="908"/>
      <c r="UOA121" s="908"/>
      <c r="UOB121" s="908"/>
      <c r="UOC121" s="908"/>
      <c r="UOD121" s="908"/>
      <c r="UOE121" s="908"/>
      <c r="UOF121" s="908"/>
      <c r="UOG121" s="908"/>
      <c r="UOH121" s="908"/>
      <c r="UOI121" s="908"/>
      <c r="UOJ121" s="908"/>
      <c r="UOK121" s="908"/>
      <c r="UOL121" s="908"/>
      <c r="UOM121" s="908"/>
      <c r="UON121" s="908"/>
      <c r="UOO121" s="908"/>
      <c r="UOP121" s="908"/>
      <c r="UOQ121" s="908"/>
      <c r="UOR121" s="908"/>
      <c r="UOS121" s="908"/>
      <c r="UOT121" s="908"/>
      <c r="UOU121" s="908"/>
      <c r="UOV121" s="908"/>
      <c r="UOW121" s="908"/>
      <c r="UOX121" s="908"/>
      <c r="UOY121" s="908"/>
      <c r="UOZ121" s="908"/>
      <c r="UPA121" s="908"/>
      <c r="UPB121" s="908"/>
      <c r="UPC121" s="908"/>
      <c r="UPD121" s="908"/>
      <c r="UPE121" s="908"/>
      <c r="UPF121" s="908"/>
      <c r="UPG121" s="908"/>
      <c r="UPH121" s="908"/>
      <c r="UPI121" s="908"/>
      <c r="UPJ121" s="908"/>
      <c r="UPK121" s="908"/>
      <c r="UPL121" s="908"/>
      <c r="UPM121" s="908"/>
      <c r="UPN121" s="908"/>
      <c r="UPO121" s="908"/>
      <c r="UPP121" s="908"/>
      <c r="UPQ121" s="908"/>
      <c r="UPR121" s="908"/>
      <c r="UPS121" s="908"/>
      <c r="UPT121" s="908"/>
      <c r="UPU121" s="908"/>
      <c r="UPV121" s="908"/>
      <c r="UPW121" s="908"/>
      <c r="UPX121" s="908"/>
      <c r="UPY121" s="908"/>
      <c r="UPZ121" s="908"/>
      <c r="UQA121" s="908"/>
      <c r="UQB121" s="908"/>
      <c r="UQC121" s="908"/>
      <c r="UQD121" s="908"/>
      <c r="UQE121" s="908"/>
      <c r="UQF121" s="908"/>
      <c r="UQG121" s="908"/>
      <c r="UQH121" s="908"/>
      <c r="UQI121" s="908"/>
      <c r="UQJ121" s="908"/>
      <c r="UQK121" s="908"/>
      <c r="UQL121" s="908"/>
      <c r="UQM121" s="908"/>
      <c r="UQN121" s="908"/>
      <c r="UQO121" s="908"/>
      <c r="UQP121" s="908"/>
      <c r="UQQ121" s="908"/>
      <c r="UQR121" s="908"/>
      <c r="UQS121" s="908"/>
      <c r="UQT121" s="908"/>
      <c r="UQU121" s="908"/>
      <c r="UQV121" s="908"/>
      <c r="UQW121" s="908"/>
      <c r="UQX121" s="908"/>
      <c r="UQY121" s="908"/>
      <c r="UQZ121" s="908"/>
      <c r="URA121" s="908"/>
      <c r="URB121" s="908"/>
      <c r="URC121" s="908"/>
      <c r="URD121" s="908"/>
      <c r="URE121" s="908"/>
      <c r="URF121" s="908"/>
      <c r="URG121" s="908"/>
      <c r="URH121" s="908"/>
      <c r="URI121" s="908"/>
      <c r="URJ121" s="908"/>
      <c r="URK121" s="908"/>
      <c r="URL121" s="908"/>
      <c r="URM121" s="908"/>
      <c r="URN121" s="908"/>
      <c r="URO121" s="908"/>
      <c r="URP121" s="908"/>
      <c r="URQ121" s="908"/>
      <c r="URR121" s="908"/>
      <c r="URS121" s="908"/>
      <c r="URT121" s="908"/>
      <c r="URU121" s="908"/>
      <c r="URV121" s="908"/>
      <c r="URW121" s="908"/>
      <c r="URX121" s="908"/>
      <c r="URY121" s="908"/>
      <c r="URZ121" s="908"/>
      <c r="USA121" s="908"/>
      <c r="USB121" s="908"/>
      <c r="USC121" s="908"/>
      <c r="USD121" s="908"/>
      <c r="USE121" s="908"/>
      <c r="USF121" s="908"/>
      <c r="USG121" s="908"/>
      <c r="USH121" s="908"/>
      <c r="USI121" s="908"/>
      <c r="USJ121" s="908"/>
      <c r="USK121" s="908"/>
      <c r="USL121" s="908"/>
      <c r="USM121" s="908"/>
      <c r="USN121" s="908"/>
      <c r="USO121" s="908"/>
      <c r="USP121" s="908"/>
      <c r="USQ121" s="908"/>
      <c r="USR121" s="908"/>
      <c r="USS121" s="908"/>
      <c r="UST121" s="908"/>
      <c r="USU121" s="908"/>
      <c r="USV121" s="908"/>
      <c r="USW121" s="908"/>
      <c r="USX121" s="908"/>
      <c r="USY121" s="908"/>
      <c r="USZ121" s="908"/>
      <c r="UTA121" s="908"/>
      <c r="UTB121" s="908"/>
      <c r="UTC121" s="908"/>
      <c r="UTD121" s="908"/>
      <c r="UTE121" s="908"/>
      <c r="UTF121" s="908"/>
      <c r="UTG121" s="908"/>
      <c r="UTH121" s="908"/>
      <c r="UTI121" s="908"/>
      <c r="UTJ121" s="908"/>
      <c r="UTK121" s="908"/>
      <c r="UTL121" s="908"/>
      <c r="UTM121" s="908"/>
      <c r="UTN121" s="908"/>
      <c r="UTO121" s="908"/>
      <c r="UTP121" s="908"/>
      <c r="UTQ121" s="908"/>
      <c r="UTR121" s="908"/>
      <c r="UTS121" s="908"/>
      <c r="UTT121" s="908"/>
      <c r="UTU121" s="908"/>
      <c r="UTV121" s="908"/>
      <c r="UTW121" s="908"/>
      <c r="UTX121" s="908"/>
      <c r="UTY121" s="908"/>
      <c r="UTZ121" s="908"/>
      <c r="UUA121" s="908"/>
      <c r="UUB121" s="908"/>
      <c r="UUC121" s="908"/>
      <c r="UUD121" s="908"/>
      <c r="UUE121" s="908"/>
      <c r="UUF121" s="908"/>
      <c r="UUG121" s="908"/>
      <c r="UUH121" s="908"/>
      <c r="UUI121" s="908"/>
      <c r="UUJ121" s="908"/>
      <c r="UUK121" s="908"/>
      <c r="UUL121" s="908"/>
      <c r="UUM121" s="908"/>
      <c r="UUN121" s="908"/>
      <c r="UUO121" s="908"/>
      <c r="UUP121" s="908"/>
      <c r="UUQ121" s="908"/>
      <c r="UUR121" s="908"/>
      <c r="UUS121" s="908"/>
      <c r="UUT121" s="908"/>
      <c r="UUU121" s="908"/>
      <c r="UUV121" s="908"/>
      <c r="UUW121" s="908"/>
      <c r="UUX121" s="908"/>
      <c r="UUY121" s="908"/>
      <c r="UUZ121" s="908"/>
      <c r="UVA121" s="908"/>
      <c r="UVB121" s="908"/>
      <c r="UVC121" s="908"/>
      <c r="UVD121" s="908"/>
      <c r="UVE121" s="908"/>
      <c r="UVF121" s="908"/>
      <c r="UVG121" s="908"/>
      <c r="UVH121" s="908"/>
      <c r="UVI121" s="908"/>
      <c r="UVJ121" s="908"/>
      <c r="UVK121" s="908"/>
      <c r="UVL121" s="908"/>
      <c r="UVM121" s="908"/>
      <c r="UVN121" s="908"/>
      <c r="UVO121" s="908"/>
      <c r="UVP121" s="908"/>
      <c r="UVQ121" s="908"/>
      <c r="UVR121" s="908"/>
      <c r="UVS121" s="908"/>
      <c r="UVT121" s="908"/>
      <c r="UVU121" s="908"/>
      <c r="UVV121" s="908"/>
      <c r="UVW121" s="908"/>
      <c r="UVX121" s="908"/>
      <c r="UVY121" s="908"/>
      <c r="UVZ121" s="908"/>
      <c r="UWA121" s="908"/>
      <c r="UWB121" s="908"/>
      <c r="UWC121" s="908"/>
      <c r="UWD121" s="908"/>
      <c r="UWE121" s="908"/>
      <c r="UWF121" s="908"/>
      <c r="UWG121" s="908"/>
      <c r="UWH121" s="908"/>
      <c r="UWI121" s="908"/>
      <c r="UWJ121" s="908"/>
      <c r="UWK121" s="908"/>
      <c r="UWL121" s="908"/>
      <c r="UWM121" s="908"/>
      <c r="UWN121" s="908"/>
      <c r="UWO121" s="908"/>
      <c r="UWP121" s="908"/>
      <c r="UWQ121" s="908"/>
      <c r="UWR121" s="908"/>
      <c r="UWS121" s="908"/>
      <c r="UWT121" s="908"/>
      <c r="UWU121" s="908"/>
      <c r="UWV121" s="908"/>
      <c r="UWW121" s="908"/>
      <c r="UWX121" s="908"/>
      <c r="UWY121" s="908"/>
      <c r="UWZ121" s="908"/>
      <c r="UXA121" s="908"/>
      <c r="UXB121" s="908"/>
      <c r="UXC121" s="908"/>
      <c r="UXD121" s="908"/>
      <c r="UXE121" s="908"/>
      <c r="UXF121" s="908"/>
      <c r="UXG121" s="908"/>
      <c r="UXH121" s="908"/>
      <c r="UXI121" s="908"/>
      <c r="UXJ121" s="908"/>
      <c r="UXK121" s="908"/>
      <c r="UXL121" s="908"/>
      <c r="UXM121" s="908"/>
      <c r="UXN121" s="908"/>
      <c r="UXO121" s="908"/>
      <c r="UXP121" s="908"/>
      <c r="UXQ121" s="908"/>
      <c r="UXR121" s="908"/>
      <c r="UXS121" s="908"/>
      <c r="UXT121" s="908"/>
      <c r="UXU121" s="908"/>
      <c r="UXV121" s="908"/>
      <c r="UXW121" s="908"/>
      <c r="UXX121" s="908"/>
      <c r="UXY121" s="908"/>
      <c r="UXZ121" s="908"/>
      <c r="UYA121" s="908"/>
      <c r="UYB121" s="908"/>
      <c r="UYC121" s="908"/>
      <c r="UYD121" s="908"/>
      <c r="UYE121" s="908"/>
      <c r="UYF121" s="908"/>
      <c r="UYG121" s="908"/>
      <c r="UYH121" s="908"/>
      <c r="UYI121" s="908"/>
      <c r="UYJ121" s="908"/>
      <c r="UYK121" s="908"/>
      <c r="UYL121" s="908"/>
      <c r="UYM121" s="908"/>
      <c r="UYN121" s="908"/>
      <c r="UYO121" s="908"/>
      <c r="UYP121" s="908"/>
      <c r="UYQ121" s="908"/>
      <c r="UYR121" s="908"/>
      <c r="UYS121" s="908"/>
      <c r="UYT121" s="908"/>
      <c r="UYU121" s="908"/>
      <c r="UYV121" s="908"/>
      <c r="UYW121" s="908"/>
      <c r="UYX121" s="908"/>
      <c r="UYY121" s="908"/>
      <c r="UYZ121" s="908"/>
      <c r="UZA121" s="908"/>
      <c r="UZB121" s="908"/>
      <c r="UZC121" s="908"/>
      <c r="UZD121" s="908"/>
      <c r="UZE121" s="908"/>
      <c r="UZF121" s="908"/>
      <c r="UZG121" s="908"/>
      <c r="UZH121" s="908"/>
      <c r="UZI121" s="908"/>
      <c r="UZJ121" s="908"/>
      <c r="UZK121" s="908"/>
      <c r="UZL121" s="908"/>
      <c r="UZM121" s="908"/>
      <c r="UZN121" s="908"/>
      <c r="UZO121" s="908"/>
      <c r="UZP121" s="908"/>
      <c r="UZQ121" s="908"/>
      <c r="UZR121" s="908"/>
      <c r="UZS121" s="908"/>
      <c r="UZT121" s="908"/>
      <c r="UZU121" s="908"/>
      <c r="UZV121" s="908"/>
      <c r="UZW121" s="908"/>
      <c r="UZX121" s="908"/>
      <c r="UZY121" s="908"/>
      <c r="UZZ121" s="908"/>
      <c r="VAA121" s="908"/>
      <c r="VAB121" s="908"/>
      <c r="VAC121" s="908"/>
      <c r="VAD121" s="908"/>
      <c r="VAE121" s="908"/>
      <c r="VAF121" s="908"/>
      <c r="VAG121" s="908"/>
      <c r="VAH121" s="908"/>
      <c r="VAI121" s="908"/>
      <c r="VAJ121" s="908"/>
      <c r="VAK121" s="908"/>
      <c r="VAL121" s="908"/>
      <c r="VAM121" s="908"/>
      <c r="VAN121" s="908"/>
      <c r="VAO121" s="908"/>
      <c r="VAP121" s="908"/>
      <c r="VAQ121" s="908"/>
      <c r="VAR121" s="908"/>
      <c r="VAS121" s="908"/>
      <c r="VAT121" s="908"/>
      <c r="VAU121" s="908"/>
      <c r="VAV121" s="908"/>
      <c r="VAW121" s="908"/>
      <c r="VAX121" s="908"/>
      <c r="VAY121" s="908"/>
      <c r="VAZ121" s="908"/>
      <c r="VBA121" s="908"/>
      <c r="VBB121" s="908"/>
      <c r="VBC121" s="908"/>
      <c r="VBD121" s="908"/>
      <c r="VBE121" s="908"/>
      <c r="VBF121" s="908"/>
      <c r="VBG121" s="908"/>
      <c r="VBH121" s="908"/>
      <c r="VBI121" s="908"/>
      <c r="VBJ121" s="908"/>
      <c r="VBK121" s="908"/>
      <c r="VBL121" s="908"/>
      <c r="VBM121" s="908"/>
      <c r="VBN121" s="908"/>
      <c r="VBO121" s="908"/>
      <c r="VBP121" s="908"/>
      <c r="VBQ121" s="908"/>
      <c r="VBR121" s="908"/>
      <c r="VBS121" s="908"/>
      <c r="VBT121" s="908"/>
      <c r="VBU121" s="908"/>
      <c r="VBV121" s="908"/>
      <c r="VBW121" s="908"/>
      <c r="VBX121" s="908"/>
      <c r="VBY121" s="908"/>
      <c r="VBZ121" s="908"/>
      <c r="VCA121" s="908"/>
      <c r="VCB121" s="908"/>
      <c r="VCC121" s="908"/>
      <c r="VCD121" s="908"/>
      <c r="VCE121" s="908"/>
      <c r="VCF121" s="908"/>
      <c r="VCG121" s="908"/>
      <c r="VCH121" s="908"/>
      <c r="VCI121" s="908"/>
      <c r="VCJ121" s="908"/>
      <c r="VCK121" s="908"/>
      <c r="VCL121" s="908"/>
      <c r="VCM121" s="908"/>
      <c r="VCN121" s="908"/>
      <c r="VCO121" s="908"/>
      <c r="VCP121" s="908"/>
      <c r="VCQ121" s="908"/>
      <c r="VCR121" s="908"/>
      <c r="VCS121" s="908"/>
      <c r="VCT121" s="908"/>
      <c r="VCU121" s="908"/>
      <c r="VCV121" s="908"/>
      <c r="VCW121" s="908"/>
      <c r="VCX121" s="908"/>
      <c r="VCY121" s="908"/>
      <c r="VCZ121" s="908"/>
      <c r="VDA121" s="908"/>
      <c r="VDB121" s="908"/>
      <c r="VDC121" s="908"/>
      <c r="VDD121" s="908"/>
      <c r="VDE121" s="908"/>
      <c r="VDF121" s="908"/>
      <c r="VDG121" s="908"/>
      <c r="VDH121" s="908"/>
      <c r="VDI121" s="908"/>
      <c r="VDJ121" s="908"/>
      <c r="VDK121" s="908"/>
      <c r="VDL121" s="908"/>
      <c r="VDM121" s="908"/>
      <c r="VDN121" s="908"/>
      <c r="VDO121" s="908"/>
      <c r="VDP121" s="908"/>
      <c r="VDQ121" s="908"/>
      <c r="VDR121" s="908"/>
      <c r="VDS121" s="908"/>
      <c r="VDT121" s="908"/>
      <c r="VDU121" s="908"/>
      <c r="VDV121" s="908"/>
      <c r="VDW121" s="908"/>
      <c r="VDX121" s="908"/>
      <c r="VDY121" s="908"/>
      <c r="VDZ121" s="908"/>
      <c r="VEA121" s="908"/>
      <c r="VEB121" s="908"/>
      <c r="VEC121" s="908"/>
      <c r="VED121" s="908"/>
      <c r="VEE121" s="908"/>
      <c r="VEF121" s="908"/>
      <c r="VEG121" s="908"/>
      <c r="VEH121" s="908"/>
      <c r="VEI121" s="908"/>
      <c r="VEJ121" s="908"/>
      <c r="VEK121" s="908"/>
      <c r="VEL121" s="908"/>
      <c r="VEM121" s="908"/>
      <c r="VEN121" s="908"/>
      <c r="VEO121" s="908"/>
      <c r="VEP121" s="908"/>
      <c r="VEQ121" s="908"/>
      <c r="VER121" s="908"/>
      <c r="VES121" s="908"/>
      <c r="VET121" s="908"/>
      <c r="VEU121" s="908"/>
      <c r="VEV121" s="908"/>
      <c r="VEW121" s="908"/>
      <c r="VEX121" s="908"/>
      <c r="VEY121" s="908"/>
      <c r="VEZ121" s="908"/>
      <c r="VFA121" s="908"/>
      <c r="VFB121" s="908"/>
      <c r="VFC121" s="908"/>
      <c r="VFD121" s="908"/>
      <c r="VFE121" s="908"/>
      <c r="VFF121" s="908"/>
      <c r="VFG121" s="908"/>
      <c r="VFH121" s="908"/>
      <c r="VFI121" s="908"/>
      <c r="VFJ121" s="908"/>
      <c r="VFK121" s="908"/>
      <c r="VFL121" s="908"/>
      <c r="VFM121" s="908"/>
      <c r="VFN121" s="908"/>
      <c r="VFO121" s="908"/>
      <c r="VFP121" s="908"/>
      <c r="VFQ121" s="908"/>
      <c r="VFR121" s="908"/>
      <c r="VFS121" s="908"/>
      <c r="VFT121" s="908"/>
      <c r="VFU121" s="908"/>
      <c r="VFV121" s="908"/>
      <c r="VFW121" s="908"/>
      <c r="VFX121" s="908"/>
      <c r="VFY121" s="908"/>
      <c r="VFZ121" s="908"/>
      <c r="VGA121" s="908"/>
      <c r="VGB121" s="908"/>
      <c r="VGC121" s="908"/>
      <c r="VGD121" s="908"/>
      <c r="VGE121" s="908"/>
      <c r="VGF121" s="908"/>
      <c r="VGG121" s="908"/>
      <c r="VGH121" s="908"/>
      <c r="VGI121" s="908"/>
      <c r="VGJ121" s="908"/>
      <c r="VGK121" s="908"/>
      <c r="VGL121" s="908"/>
      <c r="VGM121" s="908"/>
      <c r="VGN121" s="908"/>
      <c r="VGO121" s="908"/>
      <c r="VGP121" s="908"/>
      <c r="VGQ121" s="908"/>
      <c r="VGR121" s="908"/>
      <c r="VGS121" s="908"/>
      <c r="VGT121" s="908"/>
      <c r="VGU121" s="908"/>
      <c r="VGV121" s="908"/>
      <c r="VGW121" s="908"/>
      <c r="VGX121" s="908"/>
      <c r="VGY121" s="908"/>
      <c r="VGZ121" s="908"/>
      <c r="VHA121" s="908"/>
      <c r="VHB121" s="908"/>
      <c r="VHC121" s="908"/>
      <c r="VHD121" s="908"/>
      <c r="VHE121" s="908"/>
      <c r="VHF121" s="908"/>
      <c r="VHG121" s="908"/>
      <c r="VHH121" s="908"/>
      <c r="VHI121" s="908"/>
      <c r="VHJ121" s="908"/>
      <c r="VHK121" s="908"/>
      <c r="VHL121" s="908"/>
      <c r="VHM121" s="908"/>
      <c r="VHN121" s="908"/>
      <c r="VHO121" s="908"/>
      <c r="VHP121" s="908"/>
      <c r="VHQ121" s="908"/>
      <c r="VHR121" s="908"/>
      <c r="VHS121" s="908"/>
      <c r="VHT121" s="908"/>
      <c r="VHU121" s="908"/>
      <c r="VHV121" s="908"/>
      <c r="VHW121" s="908"/>
      <c r="VHX121" s="908"/>
      <c r="VHY121" s="908"/>
      <c r="VHZ121" s="908"/>
      <c r="VIA121" s="908"/>
      <c r="VIB121" s="908"/>
      <c r="VIC121" s="908"/>
      <c r="VID121" s="908"/>
      <c r="VIE121" s="908"/>
      <c r="VIF121" s="908"/>
      <c r="VIG121" s="908"/>
      <c r="VIH121" s="908"/>
      <c r="VII121" s="908"/>
      <c r="VIJ121" s="908"/>
      <c r="VIK121" s="908"/>
      <c r="VIL121" s="908"/>
      <c r="VIM121" s="908"/>
      <c r="VIN121" s="908"/>
      <c r="VIO121" s="908"/>
      <c r="VIP121" s="908"/>
      <c r="VIQ121" s="908"/>
      <c r="VIR121" s="908"/>
      <c r="VIS121" s="908"/>
      <c r="VIT121" s="908"/>
      <c r="VIU121" s="908"/>
      <c r="VIV121" s="908"/>
      <c r="VIW121" s="908"/>
      <c r="VIX121" s="908"/>
      <c r="VIY121" s="908"/>
      <c r="VIZ121" s="908"/>
      <c r="VJA121" s="908"/>
      <c r="VJB121" s="908"/>
      <c r="VJC121" s="908"/>
      <c r="VJD121" s="908"/>
      <c r="VJE121" s="908"/>
      <c r="VJF121" s="908"/>
      <c r="VJG121" s="908"/>
      <c r="VJH121" s="908"/>
      <c r="VJI121" s="908"/>
      <c r="VJJ121" s="908"/>
      <c r="VJK121" s="908"/>
      <c r="VJL121" s="908"/>
      <c r="VJM121" s="908"/>
      <c r="VJN121" s="908"/>
      <c r="VJO121" s="908"/>
      <c r="VJP121" s="908"/>
      <c r="VJQ121" s="908"/>
      <c r="VJR121" s="908"/>
      <c r="VJS121" s="908"/>
      <c r="VJT121" s="908"/>
      <c r="VJU121" s="908"/>
      <c r="VJV121" s="908"/>
      <c r="VJW121" s="908"/>
      <c r="VJX121" s="908"/>
      <c r="VJY121" s="908"/>
      <c r="VJZ121" s="908"/>
      <c r="VKA121" s="908"/>
      <c r="VKB121" s="908"/>
      <c r="VKC121" s="908"/>
      <c r="VKD121" s="908"/>
      <c r="VKE121" s="908"/>
      <c r="VKF121" s="908"/>
      <c r="VKG121" s="908"/>
      <c r="VKH121" s="908"/>
      <c r="VKI121" s="908"/>
      <c r="VKJ121" s="908"/>
      <c r="VKK121" s="908"/>
      <c r="VKL121" s="908"/>
      <c r="VKM121" s="908"/>
      <c r="VKN121" s="908"/>
      <c r="VKO121" s="908"/>
      <c r="VKP121" s="908"/>
      <c r="VKQ121" s="908"/>
      <c r="VKR121" s="908"/>
      <c r="VKS121" s="908"/>
      <c r="VKT121" s="908"/>
      <c r="VKU121" s="908"/>
      <c r="VKV121" s="908"/>
      <c r="VKW121" s="908"/>
      <c r="VKX121" s="908"/>
      <c r="VKY121" s="908"/>
      <c r="VKZ121" s="908"/>
      <c r="VLA121" s="908"/>
      <c r="VLB121" s="908"/>
      <c r="VLC121" s="908"/>
      <c r="VLD121" s="908"/>
      <c r="VLE121" s="908"/>
      <c r="VLF121" s="908"/>
      <c r="VLG121" s="908"/>
      <c r="VLH121" s="908"/>
      <c r="VLI121" s="908"/>
      <c r="VLJ121" s="908"/>
      <c r="VLK121" s="908"/>
      <c r="VLL121" s="908"/>
      <c r="VLM121" s="908"/>
      <c r="VLN121" s="908"/>
      <c r="VLO121" s="908"/>
      <c r="VLP121" s="908"/>
      <c r="VLQ121" s="908"/>
      <c r="VLR121" s="908"/>
      <c r="VLS121" s="908"/>
      <c r="VLT121" s="908"/>
      <c r="VLU121" s="908"/>
      <c r="VLV121" s="908"/>
      <c r="VLW121" s="908"/>
      <c r="VLX121" s="908"/>
      <c r="VLY121" s="908"/>
      <c r="VLZ121" s="908"/>
      <c r="VMA121" s="908"/>
      <c r="VMB121" s="908"/>
      <c r="VMC121" s="908"/>
      <c r="VMD121" s="908"/>
      <c r="VME121" s="908"/>
      <c r="VMF121" s="908"/>
      <c r="VMG121" s="908"/>
      <c r="VMH121" s="908"/>
      <c r="VMI121" s="908"/>
      <c r="VMJ121" s="908"/>
      <c r="VMK121" s="908"/>
      <c r="VML121" s="908"/>
      <c r="VMM121" s="908"/>
      <c r="VMN121" s="908"/>
      <c r="VMO121" s="908"/>
      <c r="VMP121" s="908"/>
      <c r="VMQ121" s="908"/>
      <c r="VMR121" s="908"/>
      <c r="VMS121" s="908"/>
      <c r="VMT121" s="908"/>
      <c r="VMU121" s="908"/>
      <c r="VMV121" s="908"/>
      <c r="VMW121" s="908"/>
      <c r="VMX121" s="908"/>
      <c r="VMY121" s="908"/>
      <c r="VMZ121" s="908"/>
      <c r="VNA121" s="908"/>
      <c r="VNB121" s="908"/>
      <c r="VNC121" s="908"/>
      <c r="VND121" s="908"/>
      <c r="VNE121" s="908"/>
      <c r="VNF121" s="908"/>
      <c r="VNG121" s="908"/>
      <c r="VNH121" s="908"/>
      <c r="VNI121" s="908"/>
      <c r="VNJ121" s="908"/>
      <c r="VNK121" s="908"/>
      <c r="VNL121" s="908"/>
      <c r="VNM121" s="908"/>
      <c r="VNN121" s="908"/>
      <c r="VNO121" s="908"/>
      <c r="VNP121" s="908"/>
      <c r="VNQ121" s="908"/>
      <c r="VNR121" s="908"/>
      <c r="VNS121" s="908"/>
      <c r="VNT121" s="908"/>
      <c r="VNU121" s="908"/>
      <c r="VNV121" s="908"/>
      <c r="VNW121" s="908"/>
      <c r="VNX121" s="908"/>
      <c r="VNY121" s="908"/>
      <c r="VNZ121" s="908"/>
      <c r="VOA121" s="908"/>
      <c r="VOB121" s="908"/>
      <c r="VOC121" s="908"/>
      <c r="VOD121" s="908"/>
      <c r="VOE121" s="908"/>
      <c r="VOF121" s="908"/>
      <c r="VOG121" s="908"/>
      <c r="VOH121" s="908"/>
      <c r="VOI121" s="908"/>
      <c r="VOJ121" s="908"/>
      <c r="VOK121" s="908"/>
      <c r="VOL121" s="908"/>
      <c r="VOM121" s="908"/>
      <c r="VON121" s="908"/>
      <c r="VOO121" s="908"/>
      <c r="VOP121" s="908"/>
      <c r="VOQ121" s="908"/>
      <c r="VOR121" s="908"/>
      <c r="VOS121" s="908"/>
      <c r="VOT121" s="908"/>
      <c r="VOU121" s="908"/>
      <c r="VOV121" s="908"/>
      <c r="VOW121" s="908"/>
      <c r="VOX121" s="908"/>
      <c r="VOY121" s="908"/>
      <c r="VOZ121" s="908"/>
      <c r="VPA121" s="908"/>
      <c r="VPB121" s="908"/>
      <c r="VPC121" s="908"/>
      <c r="VPD121" s="908"/>
      <c r="VPE121" s="908"/>
      <c r="VPF121" s="908"/>
      <c r="VPG121" s="908"/>
      <c r="VPH121" s="908"/>
      <c r="VPI121" s="908"/>
      <c r="VPJ121" s="908"/>
      <c r="VPK121" s="908"/>
      <c r="VPL121" s="908"/>
      <c r="VPM121" s="908"/>
      <c r="VPN121" s="908"/>
      <c r="VPO121" s="908"/>
      <c r="VPP121" s="908"/>
      <c r="VPQ121" s="908"/>
      <c r="VPR121" s="908"/>
      <c r="VPS121" s="908"/>
      <c r="VPT121" s="908"/>
      <c r="VPU121" s="908"/>
      <c r="VPV121" s="908"/>
      <c r="VPW121" s="908"/>
      <c r="VPX121" s="908"/>
      <c r="VPY121" s="908"/>
      <c r="VPZ121" s="908"/>
      <c r="VQA121" s="908"/>
      <c r="VQB121" s="908"/>
      <c r="VQC121" s="908"/>
      <c r="VQD121" s="908"/>
      <c r="VQE121" s="908"/>
      <c r="VQF121" s="908"/>
      <c r="VQG121" s="908"/>
      <c r="VQH121" s="908"/>
      <c r="VQI121" s="908"/>
      <c r="VQJ121" s="908"/>
      <c r="VQK121" s="908"/>
      <c r="VQL121" s="908"/>
      <c r="VQM121" s="908"/>
      <c r="VQN121" s="908"/>
      <c r="VQO121" s="908"/>
      <c r="VQP121" s="908"/>
      <c r="VQQ121" s="908"/>
      <c r="VQR121" s="908"/>
      <c r="VQS121" s="908"/>
      <c r="VQT121" s="908"/>
      <c r="VQU121" s="908"/>
      <c r="VQV121" s="908"/>
      <c r="VQW121" s="908"/>
      <c r="VQX121" s="908"/>
      <c r="VQY121" s="908"/>
      <c r="VQZ121" s="908"/>
      <c r="VRA121" s="908"/>
      <c r="VRB121" s="908"/>
      <c r="VRC121" s="908"/>
      <c r="VRD121" s="908"/>
      <c r="VRE121" s="908"/>
      <c r="VRF121" s="908"/>
      <c r="VRG121" s="908"/>
      <c r="VRH121" s="908"/>
      <c r="VRI121" s="908"/>
      <c r="VRJ121" s="908"/>
      <c r="VRK121" s="908"/>
      <c r="VRL121" s="908"/>
      <c r="VRM121" s="908"/>
      <c r="VRN121" s="908"/>
      <c r="VRO121" s="908"/>
      <c r="VRP121" s="908"/>
      <c r="VRQ121" s="908"/>
      <c r="VRR121" s="908"/>
      <c r="VRS121" s="908"/>
      <c r="VRT121" s="908"/>
      <c r="VRU121" s="908"/>
      <c r="VRV121" s="908"/>
      <c r="VRW121" s="908"/>
      <c r="VRX121" s="908"/>
      <c r="VRY121" s="908"/>
      <c r="VRZ121" s="908"/>
      <c r="VSA121" s="908"/>
      <c r="VSB121" s="908"/>
      <c r="VSC121" s="908"/>
      <c r="VSD121" s="908"/>
      <c r="VSE121" s="908"/>
      <c r="VSF121" s="908"/>
      <c r="VSG121" s="908"/>
      <c r="VSH121" s="908"/>
      <c r="VSI121" s="908"/>
      <c r="VSJ121" s="908"/>
      <c r="VSK121" s="908"/>
      <c r="VSL121" s="908"/>
      <c r="VSM121" s="908"/>
      <c r="VSN121" s="908"/>
      <c r="VSO121" s="908"/>
      <c r="VSP121" s="908"/>
      <c r="VSQ121" s="908"/>
      <c r="VSR121" s="908"/>
      <c r="VSS121" s="908"/>
      <c r="VST121" s="908"/>
      <c r="VSU121" s="908"/>
      <c r="VSV121" s="908"/>
      <c r="VSW121" s="908"/>
      <c r="VSX121" s="908"/>
      <c r="VSY121" s="908"/>
      <c r="VSZ121" s="908"/>
      <c r="VTA121" s="908"/>
      <c r="VTB121" s="908"/>
      <c r="VTC121" s="908"/>
      <c r="VTD121" s="908"/>
      <c r="VTE121" s="908"/>
      <c r="VTF121" s="908"/>
      <c r="VTG121" s="908"/>
      <c r="VTH121" s="908"/>
      <c r="VTI121" s="908"/>
      <c r="VTJ121" s="908"/>
      <c r="VTK121" s="908"/>
      <c r="VTL121" s="908"/>
      <c r="VTM121" s="908"/>
      <c r="VTN121" s="908"/>
      <c r="VTO121" s="908"/>
      <c r="VTP121" s="908"/>
      <c r="VTQ121" s="908"/>
      <c r="VTR121" s="908"/>
      <c r="VTS121" s="908"/>
      <c r="VTT121" s="908"/>
      <c r="VTU121" s="908"/>
      <c r="VTV121" s="908"/>
      <c r="VTW121" s="908"/>
      <c r="VTX121" s="908"/>
      <c r="VTY121" s="908"/>
      <c r="VTZ121" s="908"/>
      <c r="VUA121" s="908"/>
      <c r="VUB121" s="908"/>
      <c r="VUC121" s="908"/>
      <c r="VUD121" s="908"/>
      <c r="VUE121" s="908"/>
      <c r="VUF121" s="908"/>
      <c r="VUG121" s="908"/>
      <c r="VUH121" s="908"/>
      <c r="VUI121" s="908"/>
      <c r="VUJ121" s="908"/>
      <c r="VUK121" s="908"/>
      <c r="VUL121" s="908"/>
      <c r="VUM121" s="908"/>
      <c r="VUN121" s="908"/>
      <c r="VUO121" s="908"/>
      <c r="VUP121" s="908"/>
      <c r="VUQ121" s="908"/>
      <c r="VUR121" s="908"/>
      <c r="VUS121" s="908"/>
      <c r="VUT121" s="908"/>
      <c r="VUU121" s="908"/>
      <c r="VUV121" s="908"/>
      <c r="VUW121" s="908"/>
      <c r="VUX121" s="908"/>
      <c r="VUY121" s="908"/>
      <c r="VUZ121" s="908"/>
      <c r="VVA121" s="908"/>
      <c r="VVB121" s="908"/>
      <c r="VVC121" s="908"/>
      <c r="VVD121" s="908"/>
      <c r="VVE121" s="908"/>
      <c r="VVF121" s="908"/>
      <c r="VVG121" s="908"/>
      <c r="VVH121" s="908"/>
      <c r="VVI121" s="908"/>
      <c r="VVJ121" s="908"/>
      <c r="VVK121" s="908"/>
      <c r="VVL121" s="908"/>
      <c r="VVM121" s="908"/>
      <c r="VVN121" s="908"/>
      <c r="VVO121" s="908"/>
      <c r="VVP121" s="908"/>
      <c r="VVQ121" s="908"/>
      <c r="VVR121" s="908"/>
      <c r="VVS121" s="908"/>
      <c r="VVT121" s="908"/>
      <c r="VVU121" s="908"/>
      <c r="VVV121" s="908"/>
      <c r="VVW121" s="908"/>
      <c r="VVX121" s="908"/>
      <c r="VVY121" s="908"/>
      <c r="VVZ121" s="908"/>
      <c r="VWA121" s="908"/>
      <c r="VWB121" s="908"/>
      <c r="VWC121" s="908"/>
      <c r="VWD121" s="908"/>
      <c r="VWE121" s="908"/>
      <c r="VWF121" s="908"/>
      <c r="VWG121" s="908"/>
      <c r="VWH121" s="908"/>
      <c r="VWI121" s="908"/>
      <c r="VWJ121" s="908"/>
      <c r="VWK121" s="908"/>
      <c r="VWL121" s="908"/>
      <c r="VWM121" s="908"/>
      <c r="VWN121" s="908"/>
      <c r="VWO121" s="908"/>
      <c r="VWP121" s="908"/>
      <c r="VWQ121" s="908"/>
      <c r="VWR121" s="908"/>
      <c r="VWS121" s="908"/>
      <c r="VWT121" s="908"/>
      <c r="VWU121" s="908"/>
      <c r="VWV121" s="908"/>
      <c r="VWW121" s="908"/>
      <c r="VWX121" s="908"/>
      <c r="VWY121" s="908"/>
      <c r="VWZ121" s="908"/>
      <c r="VXA121" s="908"/>
      <c r="VXB121" s="908"/>
      <c r="VXC121" s="908"/>
      <c r="VXD121" s="908"/>
      <c r="VXE121" s="908"/>
      <c r="VXF121" s="908"/>
      <c r="VXG121" s="908"/>
      <c r="VXH121" s="908"/>
      <c r="VXI121" s="908"/>
      <c r="VXJ121" s="908"/>
      <c r="VXK121" s="908"/>
      <c r="VXL121" s="908"/>
      <c r="VXM121" s="908"/>
      <c r="VXN121" s="908"/>
      <c r="VXO121" s="908"/>
      <c r="VXP121" s="908"/>
      <c r="VXQ121" s="908"/>
      <c r="VXR121" s="908"/>
      <c r="VXS121" s="908"/>
      <c r="VXT121" s="908"/>
      <c r="VXU121" s="908"/>
      <c r="VXV121" s="908"/>
      <c r="VXW121" s="908"/>
      <c r="VXX121" s="908"/>
      <c r="VXY121" s="908"/>
      <c r="VXZ121" s="908"/>
      <c r="VYA121" s="908"/>
      <c r="VYB121" s="908"/>
      <c r="VYC121" s="908"/>
      <c r="VYD121" s="908"/>
      <c r="VYE121" s="908"/>
      <c r="VYF121" s="908"/>
      <c r="VYG121" s="908"/>
      <c r="VYH121" s="908"/>
      <c r="VYI121" s="908"/>
      <c r="VYJ121" s="908"/>
      <c r="VYK121" s="908"/>
      <c r="VYL121" s="908"/>
      <c r="VYM121" s="908"/>
      <c r="VYN121" s="908"/>
      <c r="VYO121" s="908"/>
      <c r="VYP121" s="908"/>
      <c r="VYQ121" s="908"/>
      <c r="VYR121" s="908"/>
      <c r="VYS121" s="908"/>
      <c r="VYT121" s="908"/>
      <c r="VYU121" s="908"/>
      <c r="VYV121" s="908"/>
      <c r="VYW121" s="908"/>
      <c r="VYX121" s="908"/>
      <c r="VYY121" s="908"/>
      <c r="VYZ121" s="908"/>
      <c r="VZA121" s="908"/>
      <c r="VZB121" s="908"/>
      <c r="VZC121" s="908"/>
      <c r="VZD121" s="908"/>
      <c r="VZE121" s="908"/>
      <c r="VZF121" s="908"/>
      <c r="VZG121" s="908"/>
      <c r="VZH121" s="908"/>
      <c r="VZI121" s="908"/>
      <c r="VZJ121" s="908"/>
      <c r="VZK121" s="908"/>
      <c r="VZL121" s="908"/>
      <c r="VZM121" s="908"/>
      <c r="VZN121" s="908"/>
      <c r="VZO121" s="908"/>
      <c r="VZP121" s="908"/>
      <c r="VZQ121" s="908"/>
      <c r="VZR121" s="908"/>
      <c r="VZS121" s="908"/>
      <c r="VZT121" s="908"/>
      <c r="VZU121" s="908"/>
      <c r="VZV121" s="908"/>
      <c r="VZW121" s="908"/>
      <c r="VZX121" s="908"/>
      <c r="VZY121" s="908"/>
      <c r="VZZ121" s="908"/>
      <c r="WAA121" s="908"/>
      <c r="WAB121" s="908"/>
      <c r="WAC121" s="908"/>
      <c r="WAD121" s="908"/>
      <c r="WAE121" s="908"/>
      <c r="WAF121" s="908"/>
      <c r="WAG121" s="908"/>
      <c r="WAH121" s="908"/>
      <c r="WAI121" s="908"/>
      <c r="WAJ121" s="908"/>
      <c r="WAK121" s="908"/>
      <c r="WAL121" s="908"/>
      <c r="WAM121" s="908"/>
      <c r="WAN121" s="908"/>
      <c r="WAO121" s="908"/>
      <c r="WAP121" s="908"/>
      <c r="WAQ121" s="908"/>
      <c r="WAR121" s="908"/>
      <c r="WAS121" s="908"/>
      <c r="WAT121" s="908"/>
      <c r="WAU121" s="908"/>
      <c r="WAV121" s="908"/>
      <c r="WAW121" s="908"/>
      <c r="WAX121" s="908"/>
      <c r="WAY121" s="908"/>
      <c r="WAZ121" s="908"/>
      <c r="WBA121" s="908"/>
      <c r="WBB121" s="908"/>
      <c r="WBC121" s="908"/>
      <c r="WBD121" s="908"/>
      <c r="WBE121" s="908"/>
      <c r="WBF121" s="908"/>
      <c r="WBG121" s="908"/>
      <c r="WBH121" s="908"/>
      <c r="WBI121" s="908"/>
      <c r="WBJ121" s="908"/>
      <c r="WBK121" s="908"/>
      <c r="WBL121" s="908"/>
      <c r="WBM121" s="908"/>
      <c r="WBN121" s="908"/>
      <c r="WBO121" s="908"/>
      <c r="WBP121" s="908"/>
      <c r="WBQ121" s="908"/>
      <c r="WBR121" s="908"/>
      <c r="WBS121" s="908"/>
      <c r="WBT121" s="908"/>
      <c r="WBU121" s="908"/>
      <c r="WBV121" s="908"/>
      <c r="WBW121" s="908"/>
      <c r="WBX121" s="908"/>
      <c r="WBY121" s="908"/>
      <c r="WBZ121" s="908"/>
      <c r="WCA121" s="908"/>
      <c r="WCB121" s="908"/>
      <c r="WCC121" s="908"/>
      <c r="WCD121" s="908"/>
      <c r="WCE121" s="908"/>
      <c r="WCF121" s="908"/>
      <c r="WCG121" s="908"/>
      <c r="WCH121" s="908"/>
      <c r="WCI121" s="908"/>
      <c r="WCJ121" s="908"/>
      <c r="WCK121" s="908"/>
      <c r="WCL121" s="908"/>
      <c r="WCM121" s="908"/>
      <c r="WCN121" s="908"/>
      <c r="WCO121" s="908"/>
      <c r="WCP121" s="908"/>
      <c r="WCQ121" s="908"/>
      <c r="WCR121" s="908"/>
      <c r="WCS121" s="908"/>
      <c r="WCT121" s="908"/>
      <c r="WCU121" s="908"/>
      <c r="WCV121" s="908"/>
      <c r="WCW121" s="908"/>
      <c r="WCX121" s="908"/>
      <c r="WCY121" s="908"/>
      <c r="WCZ121" s="908"/>
      <c r="WDA121" s="908"/>
      <c r="WDB121" s="908"/>
      <c r="WDC121" s="908"/>
      <c r="WDD121" s="908"/>
      <c r="WDE121" s="908"/>
      <c r="WDF121" s="908"/>
      <c r="WDG121" s="908"/>
      <c r="WDH121" s="908"/>
      <c r="WDI121" s="908"/>
      <c r="WDJ121" s="908"/>
      <c r="WDK121" s="908"/>
      <c r="WDL121" s="908"/>
      <c r="WDM121" s="908"/>
      <c r="WDN121" s="908"/>
      <c r="WDO121" s="908"/>
      <c r="WDP121" s="908"/>
      <c r="WDQ121" s="908"/>
      <c r="WDR121" s="908"/>
      <c r="WDS121" s="908"/>
      <c r="WDT121" s="908"/>
      <c r="WDU121" s="908"/>
      <c r="WDV121" s="908"/>
      <c r="WDW121" s="908"/>
      <c r="WDX121" s="908"/>
      <c r="WDY121" s="908"/>
      <c r="WDZ121" s="908"/>
      <c r="WEA121" s="908"/>
      <c r="WEB121" s="908"/>
      <c r="WEC121" s="908"/>
      <c r="WED121" s="908"/>
      <c r="WEE121" s="908"/>
      <c r="WEF121" s="908"/>
      <c r="WEG121" s="908"/>
      <c r="WEH121" s="908"/>
      <c r="WEI121" s="908"/>
      <c r="WEJ121" s="908"/>
      <c r="WEK121" s="908"/>
      <c r="WEL121" s="908"/>
      <c r="WEM121" s="908"/>
      <c r="WEN121" s="908"/>
      <c r="WEO121" s="908"/>
      <c r="WEP121" s="908"/>
      <c r="WEQ121" s="908"/>
      <c r="WER121" s="908"/>
      <c r="WES121" s="908"/>
      <c r="WET121" s="908"/>
      <c r="WEU121" s="908"/>
      <c r="WEV121" s="908"/>
      <c r="WEW121" s="908"/>
      <c r="WEX121" s="908"/>
      <c r="WEY121" s="908"/>
      <c r="WEZ121" s="908"/>
      <c r="WFA121" s="908"/>
      <c r="WFB121" s="908"/>
      <c r="WFC121" s="908"/>
      <c r="WFD121" s="908"/>
      <c r="WFE121" s="908"/>
      <c r="WFF121" s="908"/>
      <c r="WFG121" s="908"/>
      <c r="WFH121" s="908"/>
      <c r="WFI121" s="908"/>
      <c r="WFJ121" s="908"/>
      <c r="WFK121" s="908"/>
      <c r="WFL121" s="908"/>
      <c r="WFM121" s="908"/>
      <c r="WFN121" s="908"/>
      <c r="WFO121" s="908"/>
      <c r="WFP121" s="908"/>
      <c r="WFQ121" s="908"/>
      <c r="WFR121" s="908"/>
      <c r="WFS121" s="908"/>
      <c r="WFT121" s="908"/>
      <c r="WFU121" s="908"/>
      <c r="WFV121" s="908"/>
      <c r="WFW121" s="908"/>
      <c r="WFX121" s="908"/>
      <c r="WFY121" s="908"/>
      <c r="WFZ121" s="908"/>
      <c r="WGA121" s="908"/>
      <c r="WGB121" s="908"/>
      <c r="WGC121" s="908"/>
      <c r="WGD121" s="908"/>
      <c r="WGE121" s="908"/>
      <c r="WGF121" s="908"/>
      <c r="WGG121" s="908"/>
      <c r="WGH121" s="908"/>
      <c r="WGI121" s="908"/>
      <c r="WGJ121" s="908"/>
      <c r="WGK121" s="908"/>
      <c r="WGL121" s="908"/>
      <c r="WGM121" s="908"/>
      <c r="WGN121" s="908"/>
      <c r="WGO121" s="908"/>
      <c r="WGP121" s="908"/>
      <c r="WGQ121" s="908"/>
      <c r="WGR121" s="908"/>
      <c r="WGS121" s="908"/>
      <c r="WGT121" s="908"/>
      <c r="WGU121" s="908"/>
      <c r="WGV121" s="908"/>
      <c r="WGW121" s="908"/>
      <c r="WGX121" s="908"/>
      <c r="WGY121" s="908"/>
      <c r="WGZ121" s="908"/>
      <c r="WHA121" s="908"/>
      <c r="WHB121" s="908"/>
      <c r="WHC121" s="908"/>
      <c r="WHD121" s="908"/>
      <c r="WHE121" s="908"/>
      <c r="WHF121" s="908"/>
      <c r="WHG121" s="908"/>
      <c r="WHH121" s="908"/>
      <c r="WHI121" s="908"/>
      <c r="WHJ121" s="908"/>
      <c r="WHK121" s="908"/>
      <c r="WHL121" s="908"/>
      <c r="WHM121" s="908"/>
      <c r="WHN121" s="908"/>
      <c r="WHO121" s="908"/>
      <c r="WHP121" s="908"/>
      <c r="WHQ121" s="908"/>
      <c r="WHR121" s="908"/>
      <c r="WHS121" s="908"/>
      <c r="WHT121" s="908"/>
      <c r="WHU121" s="908"/>
      <c r="WHV121" s="908"/>
      <c r="WHW121" s="908"/>
      <c r="WHX121" s="908"/>
      <c r="WHY121" s="908"/>
      <c r="WHZ121" s="908"/>
      <c r="WIA121" s="908"/>
      <c r="WIB121" s="908"/>
      <c r="WIC121" s="908"/>
      <c r="WID121" s="908"/>
      <c r="WIE121" s="908"/>
      <c r="WIF121" s="908"/>
      <c r="WIG121" s="908"/>
      <c r="WIH121" s="908"/>
      <c r="WII121" s="908"/>
      <c r="WIJ121" s="908"/>
      <c r="WIK121" s="908"/>
      <c r="WIL121" s="908"/>
      <c r="WIM121" s="908"/>
      <c r="WIN121" s="908"/>
      <c r="WIO121" s="908"/>
      <c r="WIP121" s="908"/>
      <c r="WIQ121" s="908"/>
      <c r="WIR121" s="908"/>
      <c r="WIS121" s="908"/>
      <c r="WIT121" s="908"/>
      <c r="WIU121" s="908"/>
      <c r="WIV121" s="908"/>
      <c r="WIW121" s="908"/>
      <c r="WIX121" s="908"/>
      <c r="WIY121" s="908"/>
      <c r="WIZ121" s="908"/>
      <c r="WJA121" s="908"/>
      <c r="WJB121" s="908"/>
      <c r="WJC121" s="908"/>
      <c r="WJD121" s="908"/>
      <c r="WJE121" s="908"/>
      <c r="WJF121" s="908"/>
      <c r="WJG121" s="908"/>
      <c r="WJH121" s="908"/>
      <c r="WJI121" s="908"/>
      <c r="WJJ121" s="908"/>
      <c r="WJK121" s="908"/>
      <c r="WJL121" s="908"/>
      <c r="WJM121" s="908"/>
      <c r="WJN121" s="908"/>
      <c r="WJO121" s="908"/>
      <c r="WJP121" s="908"/>
      <c r="WJQ121" s="908"/>
      <c r="WJR121" s="908"/>
      <c r="WJS121" s="908"/>
      <c r="WJT121" s="908"/>
      <c r="WJU121" s="908"/>
      <c r="WJV121" s="908"/>
      <c r="WJW121" s="908"/>
      <c r="WJX121" s="908"/>
      <c r="WJY121" s="908"/>
      <c r="WJZ121" s="908"/>
      <c r="WKA121" s="908"/>
      <c r="WKB121" s="908"/>
      <c r="WKC121" s="908"/>
      <c r="WKD121" s="908"/>
      <c r="WKE121" s="908"/>
      <c r="WKF121" s="908"/>
      <c r="WKG121" s="908"/>
      <c r="WKH121" s="908"/>
      <c r="WKI121" s="908"/>
      <c r="WKJ121" s="908"/>
      <c r="WKK121" s="908"/>
      <c r="WKL121" s="908"/>
      <c r="WKM121" s="908"/>
      <c r="WKN121" s="908"/>
      <c r="WKO121" s="908"/>
      <c r="WKP121" s="908"/>
      <c r="WKQ121" s="908"/>
      <c r="WKR121" s="908"/>
      <c r="WKS121" s="908"/>
      <c r="WKT121" s="908"/>
      <c r="WKU121" s="908"/>
      <c r="WKV121" s="908"/>
      <c r="WKW121" s="908"/>
      <c r="WKX121" s="908"/>
      <c r="WKY121" s="908"/>
      <c r="WKZ121" s="908"/>
      <c r="WLA121" s="908"/>
      <c r="WLB121" s="908"/>
      <c r="WLC121" s="908"/>
      <c r="WLD121" s="908"/>
      <c r="WLE121" s="908"/>
      <c r="WLF121" s="908"/>
      <c r="WLG121" s="908"/>
      <c r="WLH121" s="908"/>
      <c r="WLI121" s="908"/>
      <c r="WLJ121" s="908"/>
      <c r="WLK121" s="908"/>
      <c r="WLL121" s="908"/>
      <c r="WLM121" s="908"/>
      <c r="WLN121" s="908"/>
      <c r="WLO121" s="908"/>
      <c r="WLP121" s="908"/>
      <c r="WLQ121" s="908"/>
      <c r="WLR121" s="908"/>
      <c r="WLS121" s="908"/>
      <c r="WLT121" s="908"/>
      <c r="WLU121" s="908"/>
      <c r="WLV121" s="908"/>
      <c r="WLW121" s="908"/>
      <c r="WLX121" s="908"/>
      <c r="WLY121" s="908"/>
      <c r="WLZ121" s="908"/>
      <c r="WMA121" s="908"/>
      <c r="WMB121" s="908"/>
      <c r="WMC121" s="908"/>
      <c r="WMD121" s="908"/>
      <c r="WME121" s="908"/>
      <c r="WMF121" s="908"/>
      <c r="WMG121" s="908"/>
      <c r="WMH121" s="908"/>
      <c r="WMI121" s="908"/>
      <c r="WMJ121" s="908"/>
      <c r="WMK121" s="908"/>
      <c r="WML121" s="908"/>
      <c r="WMM121" s="908"/>
      <c r="WMN121" s="908"/>
      <c r="WMO121" s="908"/>
      <c r="WMP121" s="908"/>
      <c r="WMQ121" s="908"/>
      <c r="WMR121" s="908"/>
      <c r="WMS121" s="908"/>
      <c r="WMT121" s="908"/>
      <c r="WMU121" s="908"/>
      <c r="WMV121" s="908"/>
      <c r="WMW121" s="908"/>
      <c r="WMX121" s="908"/>
      <c r="WMY121" s="908"/>
      <c r="WMZ121" s="908"/>
      <c r="WNA121" s="908"/>
      <c r="WNB121" s="908"/>
      <c r="WNC121" s="908"/>
      <c r="WND121" s="908"/>
      <c r="WNE121" s="908"/>
      <c r="WNF121" s="908"/>
      <c r="WNG121" s="908"/>
      <c r="WNH121" s="908"/>
      <c r="WNI121" s="908"/>
      <c r="WNJ121" s="908"/>
      <c r="WNK121" s="908"/>
      <c r="WNL121" s="908"/>
      <c r="WNM121" s="908"/>
      <c r="WNN121" s="908"/>
      <c r="WNO121" s="908"/>
      <c r="WNP121" s="908"/>
      <c r="WNQ121" s="908"/>
      <c r="WNR121" s="908"/>
      <c r="WNS121" s="908"/>
      <c r="WNT121" s="908"/>
      <c r="WNU121" s="908"/>
      <c r="WNV121" s="908"/>
      <c r="WNW121" s="908"/>
      <c r="WNX121" s="908"/>
      <c r="WNY121" s="908"/>
      <c r="WNZ121" s="908"/>
      <c r="WOA121" s="908"/>
      <c r="WOB121" s="908"/>
      <c r="WOC121" s="908"/>
      <c r="WOD121" s="908"/>
      <c r="WOE121" s="908"/>
      <c r="WOF121" s="908"/>
      <c r="WOG121" s="908"/>
      <c r="WOH121" s="908"/>
      <c r="WOI121" s="908"/>
      <c r="WOJ121" s="908"/>
      <c r="WOK121" s="908"/>
      <c r="WOL121" s="908"/>
      <c r="WOM121" s="908"/>
      <c r="WON121" s="908"/>
      <c r="WOO121" s="908"/>
      <c r="WOP121" s="908"/>
      <c r="WOQ121" s="908"/>
      <c r="WOR121" s="908"/>
      <c r="WOS121" s="908"/>
      <c r="WOT121" s="908"/>
      <c r="WOU121" s="908"/>
      <c r="WOV121" s="908"/>
      <c r="WOW121" s="908"/>
      <c r="WOX121" s="908"/>
      <c r="WOY121" s="908"/>
      <c r="WOZ121" s="908"/>
      <c r="WPA121" s="908"/>
      <c r="WPB121" s="908"/>
      <c r="WPC121" s="908"/>
      <c r="WPD121" s="908"/>
      <c r="WPE121" s="908"/>
      <c r="WPF121" s="908"/>
      <c r="WPG121" s="908"/>
      <c r="WPH121" s="908"/>
      <c r="WPI121" s="908"/>
      <c r="WPJ121" s="908"/>
      <c r="WPK121" s="908"/>
      <c r="WPL121" s="908"/>
      <c r="WPM121" s="908"/>
      <c r="WPN121" s="908"/>
      <c r="WPO121" s="908"/>
      <c r="WPP121" s="908"/>
      <c r="WPQ121" s="908"/>
      <c r="WPR121" s="908"/>
      <c r="WPS121" s="908"/>
      <c r="WPT121" s="908"/>
      <c r="WPU121" s="908"/>
      <c r="WPV121" s="908"/>
      <c r="WPW121" s="908"/>
      <c r="WPX121" s="908"/>
      <c r="WPY121" s="908"/>
      <c r="WPZ121" s="908"/>
      <c r="WQA121" s="908"/>
      <c r="WQB121" s="908"/>
      <c r="WQC121" s="908"/>
      <c r="WQD121" s="908"/>
      <c r="WQE121" s="908"/>
      <c r="WQF121" s="908"/>
      <c r="WQG121" s="908"/>
      <c r="WQH121" s="908"/>
      <c r="WQI121" s="908"/>
      <c r="WQJ121" s="908"/>
      <c r="WQK121" s="908"/>
      <c r="WQL121" s="908"/>
      <c r="WQM121" s="908"/>
      <c r="WQN121" s="908"/>
      <c r="WQO121" s="908"/>
      <c r="WQP121" s="908"/>
      <c r="WQQ121" s="908"/>
      <c r="WQR121" s="908"/>
      <c r="WQS121" s="908"/>
      <c r="WQT121" s="908"/>
      <c r="WQU121" s="908"/>
      <c r="WQV121" s="908"/>
      <c r="WQW121" s="908"/>
      <c r="WQX121" s="908"/>
      <c r="WQY121" s="908"/>
      <c r="WQZ121" s="908"/>
      <c r="WRA121" s="908"/>
      <c r="WRB121" s="908"/>
      <c r="WRC121" s="908"/>
      <c r="WRD121" s="908"/>
      <c r="WRE121" s="908"/>
      <c r="WRF121" s="908"/>
      <c r="WRG121" s="908"/>
      <c r="WRH121" s="908"/>
      <c r="WRI121" s="908"/>
      <c r="WRJ121" s="908"/>
      <c r="WRK121" s="908"/>
      <c r="WRL121" s="908"/>
      <c r="WRM121" s="908"/>
      <c r="WRN121" s="908"/>
      <c r="WRO121" s="908"/>
      <c r="WRP121" s="908"/>
      <c r="WRQ121" s="908"/>
      <c r="WRR121" s="908"/>
      <c r="WRS121" s="908"/>
      <c r="WRT121" s="908"/>
      <c r="WRU121" s="908"/>
      <c r="WRV121" s="908"/>
      <c r="WRW121" s="908"/>
      <c r="WRX121" s="908"/>
      <c r="WRY121" s="908"/>
      <c r="WRZ121" s="908"/>
      <c r="WSA121" s="908"/>
      <c r="WSB121" s="908"/>
      <c r="WSC121" s="908"/>
      <c r="WSD121" s="908"/>
      <c r="WSE121" s="908"/>
      <c r="WSF121" s="908"/>
      <c r="WSG121" s="908"/>
      <c r="WSH121" s="908"/>
      <c r="WSI121" s="908"/>
      <c r="WSJ121" s="908"/>
      <c r="WSK121" s="908"/>
      <c r="WSL121" s="908"/>
      <c r="WSM121" s="908"/>
      <c r="WSN121" s="908"/>
      <c r="WSO121" s="908"/>
      <c r="WSP121" s="908"/>
      <c r="WSQ121" s="908"/>
      <c r="WSR121" s="908"/>
      <c r="WSS121" s="908"/>
      <c r="WST121" s="908"/>
      <c r="WSU121" s="908"/>
      <c r="WSV121" s="908"/>
      <c r="WSW121" s="908"/>
      <c r="WSX121" s="908"/>
      <c r="WSY121" s="908"/>
      <c r="WSZ121" s="908"/>
      <c r="WTA121" s="908"/>
      <c r="WTB121" s="908"/>
      <c r="WTC121" s="908"/>
      <c r="WTD121" s="908"/>
      <c r="WTE121" s="908"/>
      <c r="WTF121" s="908"/>
      <c r="WTG121" s="908"/>
      <c r="WTH121" s="908"/>
      <c r="WTI121" s="908"/>
      <c r="WTJ121" s="908"/>
      <c r="WTK121" s="908"/>
      <c r="WTL121" s="908"/>
      <c r="WTM121" s="908"/>
      <c r="WTN121" s="908"/>
      <c r="WTO121" s="908"/>
      <c r="WTP121" s="908"/>
      <c r="WTQ121" s="908"/>
      <c r="WTR121" s="908"/>
      <c r="WTS121" s="908"/>
      <c r="WTT121" s="908"/>
      <c r="WTU121" s="908"/>
      <c r="WTV121" s="908"/>
      <c r="WTW121" s="908"/>
      <c r="WTX121" s="908"/>
      <c r="WTY121" s="908"/>
      <c r="WTZ121" s="908"/>
      <c r="WUA121" s="908"/>
      <c r="WUB121" s="908"/>
      <c r="WUC121" s="908"/>
      <c r="WUD121" s="908"/>
      <c r="WUE121" s="908"/>
      <c r="WUF121" s="908"/>
      <c r="WUG121" s="908"/>
      <c r="WUH121" s="908"/>
      <c r="WUI121" s="908"/>
      <c r="WUJ121" s="908"/>
      <c r="WUK121" s="908"/>
      <c r="WUL121" s="908"/>
      <c r="WUM121" s="908"/>
      <c r="WUN121" s="908"/>
      <c r="WUO121" s="908"/>
      <c r="WUP121" s="908"/>
      <c r="WUQ121" s="908"/>
      <c r="WUR121" s="908"/>
      <c r="WUS121" s="908"/>
      <c r="WUT121" s="908"/>
      <c r="WUU121" s="908"/>
      <c r="WUV121" s="908"/>
      <c r="WUW121" s="908"/>
      <c r="WUX121" s="908"/>
      <c r="WUY121" s="908"/>
      <c r="WUZ121" s="908"/>
      <c r="WVA121" s="908"/>
      <c r="WVB121" s="908"/>
      <c r="WVC121" s="908"/>
      <c r="WVD121" s="908"/>
      <c r="WVE121" s="908"/>
      <c r="WVF121" s="908"/>
      <c r="WVG121" s="908"/>
      <c r="WVH121" s="908"/>
      <c r="WVI121" s="908"/>
      <c r="WVJ121" s="908"/>
      <c r="WVK121" s="908"/>
      <c r="WVL121" s="908"/>
      <c r="WVM121" s="908"/>
      <c r="WVN121" s="908"/>
      <c r="WVO121" s="908"/>
      <c r="WVP121" s="908"/>
      <c r="WVQ121" s="908"/>
      <c r="WVR121" s="908"/>
      <c r="WVS121" s="908"/>
      <c r="WVT121" s="908"/>
      <c r="WVU121" s="908"/>
      <c r="WVV121" s="908"/>
      <c r="WVW121" s="908"/>
      <c r="WVX121" s="908"/>
      <c r="WVY121" s="908"/>
      <c r="WVZ121" s="908"/>
      <c r="WWA121" s="908"/>
      <c r="WWB121" s="908"/>
      <c r="WWC121" s="908"/>
    </row>
    <row r="122" spans="1:16149" s="921" customFormat="1" ht="24.95" customHeight="1">
      <c r="A122" s="899" t="s">
        <v>461</v>
      </c>
      <c r="B122" s="736" t="s">
        <v>1782</v>
      </c>
      <c r="C122" s="743" t="s">
        <v>117</v>
      </c>
      <c r="D122" s="738">
        <v>21635</v>
      </c>
      <c r="E122" s="738">
        <v>36845</v>
      </c>
      <c r="F122" s="915">
        <f t="shared" ca="1" si="16"/>
        <v>19.239972330669715</v>
      </c>
      <c r="G122" s="916">
        <f t="shared" si="12"/>
        <v>43550</v>
      </c>
      <c r="H122" s="917">
        <f>28447</f>
        <v>28447</v>
      </c>
      <c r="I122" s="741" t="s">
        <v>140</v>
      </c>
      <c r="J122" s="741" t="s">
        <v>140</v>
      </c>
      <c r="K122" s="924">
        <v>3</v>
      </c>
      <c r="L122" s="443">
        <f t="shared" si="20"/>
        <v>15</v>
      </c>
      <c r="M122" s="443">
        <f t="shared" si="20"/>
        <v>15</v>
      </c>
      <c r="N122" s="902"/>
      <c r="O122" s="902"/>
      <c r="P122" s="903">
        <f t="shared" si="17"/>
        <v>41128.132106999998</v>
      </c>
      <c r="Q122" s="443">
        <f t="shared" si="14"/>
        <v>19</v>
      </c>
      <c r="R122" s="904">
        <v>20</v>
      </c>
      <c r="S122" s="904">
        <v>35</v>
      </c>
      <c r="T122" s="904">
        <f t="shared" si="21"/>
        <v>19</v>
      </c>
      <c r="U122" s="903">
        <f t="shared" si="15"/>
        <v>540493</v>
      </c>
      <c r="V122" s="918"/>
      <c r="W122" s="919"/>
      <c r="X122" s="920"/>
      <c r="Y122" s="908"/>
      <c r="Z122" s="908"/>
      <c r="AA122" s="908"/>
      <c r="AB122" s="908"/>
      <c r="AC122" s="908"/>
      <c r="AD122" s="908"/>
      <c r="AE122" s="908"/>
      <c r="AF122" s="908"/>
      <c r="AG122" s="908"/>
      <c r="AH122" s="908"/>
      <c r="AI122" s="908"/>
      <c r="AJ122" s="908"/>
      <c r="AK122" s="908"/>
      <c r="AL122" s="908"/>
      <c r="AM122" s="908"/>
      <c r="AN122" s="908"/>
      <c r="AO122" s="908"/>
      <c r="AP122" s="908"/>
      <c r="AQ122" s="908"/>
      <c r="AR122" s="908"/>
      <c r="AS122" s="908"/>
      <c r="AT122" s="908"/>
      <c r="AU122" s="908"/>
      <c r="AV122" s="908"/>
      <c r="AW122" s="908"/>
      <c r="AX122" s="908"/>
      <c r="AY122" s="908"/>
      <c r="AZ122" s="908"/>
      <c r="BA122" s="908"/>
      <c r="BB122" s="908"/>
      <c r="BC122" s="908"/>
      <c r="BD122" s="908"/>
      <c r="BE122" s="908"/>
      <c r="BF122" s="908"/>
      <c r="BG122" s="908"/>
      <c r="BH122" s="908"/>
      <c r="BI122" s="908"/>
      <c r="BJ122" s="908"/>
      <c r="BK122" s="908"/>
      <c r="BL122" s="908"/>
      <c r="BM122" s="908"/>
      <c r="BN122" s="908"/>
      <c r="BO122" s="908"/>
      <c r="BP122" s="908"/>
      <c r="BQ122" s="908"/>
      <c r="BR122" s="908"/>
      <c r="BS122" s="908"/>
      <c r="BT122" s="908"/>
      <c r="BU122" s="908"/>
      <c r="BV122" s="908"/>
      <c r="BW122" s="908"/>
      <c r="BX122" s="908"/>
      <c r="BY122" s="908"/>
      <c r="BZ122" s="908"/>
      <c r="CA122" s="908"/>
      <c r="CB122" s="908"/>
      <c r="CC122" s="908"/>
      <c r="CD122" s="908"/>
      <c r="CE122" s="908"/>
      <c r="CF122" s="908"/>
      <c r="CG122" s="908"/>
      <c r="CH122" s="908"/>
      <c r="CI122" s="908"/>
      <c r="CJ122" s="908"/>
      <c r="CK122" s="908"/>
      <c r="CL122" s="908"/>
      <c r="CM122" s="908"/>
      <c r="CN122" s="908"/>
      <c r="CO122" s="908"/>
      <c r="CP122" s="908"/>
      <c r="CQ122" s="908"/>
      <c r="CR122" s="908"/>
      <c r="CS122" s="908"/>
      <c r="CT122" s="908"/>
      <c r="CU122" s="908"/>
      <c r="CV122" s="908"/>
      <c r="CW122" s="908"/>
      <c r="CX122" s="908"/>
      <c r="CY122" s="908"/>
      <c r="CZ122" s="908"/>
      <c r="DA122" s="908"/>
      <c r="DB122" s="908"/>
      <c r="DC122" s="908"/>
      <c r="DD122" s="908"/>
      <c r="DE122" s="908"/>
      <c r="DF122" s="908"/>
      <c r="DG122" s="908"/>
      <c r="DH122" s="908"/>
      <c r="DI122" s="908"/>
      <c r="DJ122" s="908"/>
      <c r="DK122" s="908"/>
      <c r="DL122" s="908"/>
      <c r="DM122" s="908"/>
      <c r="DN122" s="908"/>
      <c r="DO122" s="908"/>
      <c r="DP122" s="908"/>
      <c r="DQ122" s="908"/>
      <c r="DR122" s="908"/>
      <c r="DS122" s="908"/>
      <c r="DT122" s="908"/>
      <c r="DU122" s="908"/>
      <c r="DV122" s="908"/>
      <c r="DW122" s="908"/>
      <c r="DX122" s="908"/>
      <c r="DY122" s="908"/>
      <c r="DZ122" s="908"/>
      <c r="EA122" s="908"/>
      <c r="EB122" s="908"/>
      <c r="EC122" s="908"/>
      <c r="ED122" s="908"/>
      <c r="EE122" s="908"/>
      <c r="EF122" s="908"/>
      <c r="EG122" s="908"/>
      <c r="EH122" s="908"/>
      <c r="EI122" s="908"/>
      <c r="EJ122" s="908"/>
      <c r="EK122" s="908"/>
      <c r="EL122" s="908"/>
      <c r="EM122" s="908"/>
      <c r="EN122" s="908"/>
      <c r="EO122" s="908"/>
      <c r="EP122" s="908"/>
      <c r="EQ122" s="908"/>
      <c r="ER122" s="908"/>
      <c r="ES122" s="908"/>
      <c r="ET122" s="908"/>
      <c r="EU122" s="908"/>
      <c r="EV122" s="908"/>
      <c r="EW122" s="908"/>
      <c r="EX122" s="908"/>
      <c r="EY122" s="908"/>
      <c r="EZ122" s="908"/>
      <c r="FA122" s="908"/>
      <c r="FB122" s="908"/>
      <c r="FC122" s="908"/>
      <c r="FD122" s="908"/>
      <c r="FE122" s="908"/>
      <c r="FF122" s="908"/>
      <c r="FG122" s="908"/>
      <c r="FH122" s="908"/>
      <c r="FI122" s="908"/>
      <c r="FJ122" s="908"/>
      <c r="FK122" s="908"/>
      <c r="FL122" s="908"/>
      <c r="FM122" s="908"/>
      <c r="FN122" s="908"/>
      <c r="FO122" s="908"/>
      <c r="FP122" s="908"/>
      <c r="FQ122" s="908"/>
      <c r="FR122" s="908"/>
      <c r="FS122" s="908"/>
      <c r="FT122" s="908"/>
      <c r="FU122" s="908"/>
      <c r="FV122" s="908"/>
      <c r="FW122" s="908"/>
      <c r="FX122" s="908"/>
      <c r="FY122" s="908"/>
      <c r="FZ122" s="908"/>
      <c r="GA122" s="908"/>
      <c r="GB122" s="908"/>
      <c r="GC122" s="908"/>
      <c r="GD122" s="908"/>
      <c r="GE122" s="908"/>
      <c r="GF122" s="908"/>
      <c r="GG122" s="908"/>
      <c r="GH122" s="908"/>
      <c r="GI122" s="908"/>
      <c r="GJ122" s="908"/>
      <c r="GK122" s="908"/>
      <c r="GL122" s="908"/>
      <c r="GM122" s="908"/>
      <c r="GN122" s="908"/>
      <c r="GO122" s="908"/>
      <c r="GP122" s="908"/>
      <c r="GQ122" s="908"/>
      <c r="GR122" s="908"/>
      <c r="GS122" s="908"/>
      <c r="GT122" s="908"/>
      <c r="GU122" s="908"/>
      <c r="GV122" s="908"/>
      <c r="GW122" s="908"/>
      <c r="GX122" s="908"/>
      <c r="GY122" s="908"/>
      <c r="GZ122" s="908"/>
      <c r="HA122" s="908"/>
      <c r="HB122" s="908"/>
      <c r="HC122" s="908"/>
      <c r="HD122" s="908"/>
      <c r="HE122" s="908"/>
      <c r="HF122" s="908"/>
      <c r="HG122" s="908"/>
      <c r="HH122" s="908"/>
      <c r="HI122" s="908"/>
      <c r="HJ122" s="908"/>
      <c r="HK122" s="908"/>
      <c r="HL122" s="908"/>
      <c r="HM122" s="908"/>
      <c r="HN122" s="908"/>
      <c r="HO122" s="908"/>
      <c r="HP122" s="908"/>
      <c r="HQ122" s="908"/>
      <c r="HR122" s="908"/>
      <c r="HS122" s="908"/>
      <c r="HT122" s="908"/>
      <c r="HU122" s="908"/>
      <c r="HV122" s="908"/>
      <c r="HW122" s="908"/>
      <c r="HX122" s="908"/>
      <c r="HY122" s="908"/>
      <c r="HZ122" s="908"/>
      <c r="IA122" s="908"/>
      <c r="IB122" s="908"/>
      <c r="IC122" s="908"/>
      <c r="ID122" s="908"/>
      <c r="IE122" s="908"/>
      <c r="IF122" s="908"/>
      <c r="IG122" s="908"/>
      <c r="IH122" s="908"/>
      <c r="II122" s="908"/>
      <c r="IJ122" s="908"/>
      <c r="IK122" s="908"/>
      <c r="IL122" s="908"/>
      <c r="IM122" s="908"/>
      <c r="IN122" s="908"/>
      <c r="IO122" s="908"/>
      <c r="IP122" s="908"/>
      <c r="IQ122" s="908"/>
      <c r="IR122" s="908"/>
      <c r="IS122" s="908"/>
      <c r="IT122" s="908"/>
      <c r="IU122" s="908"/>
      <c r="IV122" s="908"/>
      <c r="IW122" s="908"/>
      <c r="IX122" s="908"/>
      <c r="IY122" s="908"/>
      <c r="IZ122" s="908"/>
      <c r="JA122" s="908"/>
      <c r="JB122" s="908"/>
      <c r="JC122" s="908"/>
      <c r="JD122" s="908"/>
      <c r="JE122" s="908"/>
      <c r="JF122" s="908"/>
      <c r="JG122" s="908"/>
      <c r="JH122" s="908"/>
      <c r="JI122" s="908"/>
      <c r="JJ122" s="908"/>
      <c r="JK122" s="908"/>
      <c r="JL122" s="908"/>
      <c r="JM122" s="908"/>
      <c r="JN122" s="908"/>
      <c r="JO122" s="908"/>
      <c r="JP122" s="908"/>
      <c r="JQ122" s="908"/>
      <c r="JR122" s="908"/>
      <c r="JS122" s="908"/>
      <c r="JT122" s="908"/>
      <c r="JU122" s="908"/>
      <c r="JV122" s="908"/>
      <c r="JW122" s="908"/>
      <c r="JX122" s="908"/>
      <c r="JY122" s="908"/>
      <c r="JZ122" s="908"/>
      <c r="KA122" s="908"/>
      <c r="KB122" s="908"/>
      <c r="KC122" s="908"/>
      <c r="KD122" s="908"/>
      <c r="KE122" s="908"/>
      <c r="KF122" s="908"/>
      <c r="KG122" s="908"/>
      <c r="KH122" s="908"/>
      <c r="KI122" s="908"/>
      <c r="KJ122" s="908"/>
      <c r="KK122" s="908"/>
      <c r="KL122" s="908"/>
      <c r="KM122" s="908"/>
      <c r="KN122" s="908"/>
      <c r="KO122" s="908"/>
      <c r="KP122" s="908"/>
      <c r="KQ122" s="908"/>
      <c r="KR122" s="908"/>
      <c r="KS122" s="908"/>
      <c r="KT122" s="908"/>
      <c r="KU122" s="908"/>
      <c r="KV122" s="908"/>
      <c r="KW122" s="908"/>
      <c r="KX122" s="908"/>
      <c r="KY122" s="908"/>
      <c r="KZ122" s="908"/>
      <c r="LA122" s="908"/>
      <c r="LB122" s="908"/>
      <c r="LC122" s="908"/>
      <c r="LD122" s="908"/>
      <c r="LE122" s="908"/>
      <c r="LF122" s="908"/>
      <c r="LG122" s="908"/>
      <c r="LH122" s="908"/>
      <c r="LI122" s="908"/>
      <c r="LJ122" s="908"/>
      <c r="LK122" s="908"/>
      <c r="LL122" s="908"/>
      <c r="LM122" s="908"/>
      <c r="LN122" s="908"/>
      <c r="LO122" s="908"/>
      <c r="LP122" s="908"/>
      <c r="LQ122" s="908"/>
      <c r="LR122" s="908"/>
      <c r="LS122" s="908"/>
      <c r="LT122" s="908"/>
      <c r="LU122" s="908"/>
      <c r="LV122" s="908"/>
      <c r="LW122" s="908"/>
      <c r="LX122" s="908"/>
      <c r="LY122" s="908"/>
      <c r="LZ122" s="908"/>
      <c r="MA122" s="908"/>
      <c r="MB122" s="908"/>
      <c r="MC122" s="908"/>
      <c r="MD122" s="908"/>
      <c r="ME122" s="908"/>
      <c r="MF122" s="908"/>
      <c r="MG122" s="908"/>
      <c r="MH122" s="908"/>
      <c r="MI122" s="908"/>
      <c r="MJ122" s="908"/>
      <c r="MK122" s="908"/>
      <c r="ML122" s="908"/>
      <c r="MM122" s="908"/>
      <c r="MN122" s="908"/>
      <c r="MO122" s="908"/>
      <c r="MP122" s="908"/>
      <c r="MQ122" s="908"/>
      <c r="MR122" s="908"/>
      <c r="MS122" s="908"/>
      <c r="MT122" s="908"/>
      <c r="MU122" s="908"/>
      <c r="MV122" s="908"/>
      <c r="MW122" s="908"/>
      <c r="MX122" s="908"/>
      <c r="MY122" s="908"/>
      <c r="MZ122" s="908"/>
      <c r="NA122" s="908"/>
      <c r="NB122" s="908"/>
      <c r="NC122" s="908"/>
      <c r="ND122" s="908"/>
      <c r="NE122" s="908"/>
      <c r="NF122" s="908"/>
      <c r="NG122" s="908"/>
      <c r="NH122" s="908"/>
      <c r="NI122" s="908"/>
      <c r="NJ122" s="908"/>
      <c r="NK122" s="908"/>
      <c r="NL122" s="908"/>
      <c r="NM122" s="908"/>
      <c r="NN122" s="908"/>
      <c r="NO122" s="908"/>
      <c r="NP122" s="908"/>
      <c r="NQ122" s="908"/>
      <c r="NR122" s="908"/>
      <c r="NS122" s="908"/>
      <c r="NT122" s="908"/>
      <c r="NU122" s="908"/>
      <c r="NV122" s="908"/>
      <c r="NW122" s="908"/>
      <c r="NX122" s="908"/>
      <c r="NY122" s="908"/>
      <c r="NZ122" s="908"/>
      <c r="OA122" s="908"/>
      <c r="OB122" s="908"/>
      <c r="OC122" s="908"/>
      <c r="OD122" s="908"/>
      <c r="OE122" s="908"/>
      <c r="OF122" s="908"/>
      <c r="OG122" s="908"/>
      <c r="OH122" s="908"/>
      <c r="OI122" s="908"/>
      <c r="OJ122" s="908"/>
      <c r="OK122" s="908"/>
      <c r="OL122" s="908"/>
      <c r="OM122" s="908"/>
      <c r="ON122" s="908"/>
      <c r="OO122" s="908"/>
      <c r="OP122" s="908"/>
      <c r="OQ122" s="908"/>
      <c r="OR122" s="908"/>
      <c r="OS122" s="908"/>
      <c r="OT122" s="908"/>
      <c r="OU122" s="908"/>
      <c r="OV122" s="908"/>
      <c r="OW122" s="908"/>
      <c r="OX122" s="908"/>
      <c r="OY122" s="908"/>
      <c r="OZ122" s="908"/>
      <c r="PA122" s="908"/>
      <c r="PB122" s="908"/>
      <c r="PC122" s="908"/>
      <c r="PD122" s="908"/>
      <c r="PE122" s="908"/>
      <c r="PF122" s="908"/>
      <c r="PG122" s="908"/>
      <c r="PH122" s="908"/>
      <c r="PI122" s="908"/>
      <c r="PJ122" s="908"/>
      <c r="PK122" s="908"/>
      <c r="PL122" s="908"/>
      <c r="PM122" s="908"/>
      <c r="PN122" s="908"/>
      <c r="PO122" s="908"/>
      <c r="PP122" s="908"/>
      <c r="PQ122" s="908"/>
      <c r="PR122" s="908"/>
      <c r="PS122" s="908"/>
      <c r="PT122" s="908"/>
      <c r="PU122" s="908"/>
      <c r="PV122" s="908"/>
      <c r="PW122" s="908"/>
      <c r="PX122" s="908"/>
      <c r="PY122" s="908"/>
      <c r="PZ122" s="908"/>
      <c r="QA122" s="908"/>
      <c r="QB122" s="908"/>
      <c r="QC122" s="908"/>
      <c r="QD122" s="908"/>
      <c r="QE122" s="908"/>
      <c r="QF122" s="908"/>
      <c r="QG122" s="908"/>
      <c r="QH122" s="908"/>
      <c r="QI122" s="908"/>
      <c r="QJ122" s="908"/>
      <c r="QK122" s="908"/>
      <c r="QL122" s="908"/>
      <c r="QM122" s="908"/>
      <c r="QN122" s="908"/>
      <c r="QO122" s="908"/>
      <c r="QP122" s="908"/>
      <c r="QQ122" s="908"/>
      <c r="QR122" s="908"/>
      <c r="QS122" s="908"/>
      <c r="QT122" s="908"/>
      <c r="QU122" s="908"/>
      <c r="QV122" s="908"/>
      <c r="QW122" s="908"/>
      <c r="QX122" s="908"/>
      <c r="QY122" s="908"/>
      <c r="QZ122" s="908"/>
      <c r="RA122" s="908"/>
      <c r="RB122" s="908"/>
      <c r="RC122" s="908"/>
      <c r="RD122" s="908"/>
      <c r="RE122" s="908"/>
      <c r="RF122" s="908"/>
      <c r="RG122" s="908"/>
      <c r="RH122" s="908"/>
      <c r="RI122" s="908"/>
      <c r="RJ122" s="908"/>
      <c r="RK122" s="908"/>
      <c r="RL122" s="908"/>
      <c r="RM122" s="908"/>
      <c r="RN122" s="908"/>
      <c r="RO122" s="908"/>
      <c r="RP122" s="908"/>
      <c r="RQ122" s="908"/>
      <c r="RR122" s="908"/>
      <c r="RS122" s="908"/>
      <c r="RT122" s="908"/>
      <c r="RU122" s="908"/>
      <c r="RV122" s="908"/>
      <c r="RW122" s="908"/>
      <c r="RX122" s="908"/>
      <c r="RY122" s="908"/>
      <c r="RZ122" s="908"/>
      <c r="SA122" s="908"/>
      <c r="SB122" s="908"/>
      <c r="SC122" s="908"/>
      <c r="SD122" s="908"/>
      <c r="SE122" s="908"/>
      <c r="SF122" s="908"/>
      <c r="SG122" s="908"/>
      <c r="SH122" s="908"/>
      <c r="SI122" s="908"/>
      <c r="SJ122" s="908"/>
      <c r="SK122" s="908"/>
      <c r="SL122" s="908"/>
      <c r="SM122" s="908"/>
      <c r="SN122" s="908"/>
      <c r="SO122" s="908"/>
      <c r="SP122" s="908"/>
      <c r="SQ122" s="908"/>
      <c r="SR122" s="908"/>
      <c r="SS122" s="908"/>
      <c r="ST122" s="908"/>
      <c r="SU122" s="908"/>
      <c r="SV122" s="908"/>
      <c r="SW122" s="908"/>
      <c r="SX122" s="908"/>
      <c r="SY122" s="908"/>
      <c r="SZ122" s="908"/>
      <c r="TA122" s="908"/>
      <c r="TB122" s="908"/>
      <c r="TC122" s="908"/>
      <c r="TD122" s="908"/>
      <c r="TE122" s="908"/>
      <c r="TF122" s="908"/>
      <c r="TG122" s="908"/>
      <c r="TH122" s="908"/>
      <c r="TI122" s="908"/>
      <c r="TJ122" s="908"/>
      <c r="TK122" s="908"/>
      <c r="TL122" s="908"/>
      <c r="TM122" s="908"/>
      <c r="TN122" s="908"/>
      <c r="TO122" s="908"/>
      <c r="TP122" s="908"/>
      <c r="TQ122" s="908"/>
      <c r="TR122" s="908"/>
      <c r="TS122" s="908"/>
      <c r="TT122" s="908"/>
      <c r="TU122" s="908"/>
      <c r="TV122" s="908"/>
      <c r="TW122" s="908"/>
      <c r="TX122" s="908"/>
      <c r="TY122" s="908"/>
      <c r="TZ122" s="908"/>
      <c r="UA122" s="908"/>
      <c r="UB122" s="908"/>
      <c r="UC122" s="908"/>
      <c r="UD122" s="908"/>
      <c r="UE122" s="908"/>
      <c r="UF122" s="908"/>
      <c r="UG122" s="908"/>
      <c r="UH122" s="908"/>
      <c r="UI122" s="908"/>
      <c r="UJ122" s="908"/>
      <c r="UK122" s="908"/>
      <c r="UL122" s="908"/>
      <c r="UM122" s="908"/>
      <c r="UN122" s="908"/>
      <c r="UO122" s="908"/>
      <c r="UP122" s="908"/>
      <c r="UQ122" s="908"/>
      <c r="UR122" s="908"/>
      <c r="US122" s="908"/>
      <c r="UT122" s="908"/>
      <c r="UU122" s="908"/>
      <c r="UV122" s="908"/>
      <c r="UW122" s="908"/>
      <c r="UX122" s="908"/>
      <c r="UY122" s="908"/>
      <c r="UZ122" s="908"/>
      <c r="VA122" s="908"/>
      <c r="VB122" s="908"/>
      <c r="VC122" s="908"/>
      <c r="VD122" s="908"/>
      <c r="VE122" s="908"/>
      <c r="VF122" s="908"/>
      <c r="VG122" s="908"/>
      <c r="VH122" s="908"/>
      <c r="VI122" s="908"/>
      <c r="VJ122" s="908"/>
      <c r="VK122" s="908"/>
      <c r="VL122" s="908"/>
      <c r="VM122" s="908"/>
      <c r="VN122" s="908"/>
      <c r="VO122" s="908"/>
      <c r="VP122" s="908"/>
      <c r="VQ122" s="908"/>
      <c r="VR122" s="908"/>
      <c r="VS122" s="908"/>
      <c r="VT122" s="908"/>
      <c r="VU122" s="908"/>
      <c r="VV122" s="908"/>
      <c r="VW122" s="908"/>
      <c r="VX122" s="908"/>
      <c r="VY122" s="908"/>
      <c r="VZ122" s="908"/>
      <c r="WA122" s="908"/>
      <c r="WB122" s="908"/>
      <c r="WC122" s="908"/>
      <c r="WD122" s="908"/>
      <c r="WE122" s="908"/>
      <c r="WF122" s="908"/>
      <c r="WG122" s="908"/>
      <c r="WH122" s="908"/>
      <c r="WI122" s="908"/>
      <c r="WJ122" s="908"/>
      <c r="WK122" s="908"/>
      <c r="WL122" s="908"/>
      <c r="WM122" s="908"/>
      <c r="WN122" s="908"/>
      <c r="WO122" s="908"/>
      <c r="WP122" s="908"/>
      <c r="WQ122" s="908"/>
      <c r="WR122" s="908"/>
      <c r="WS122" s="908"/>
      <c r="WT122" s="908"/>
      <c r="WU122" s="908"/>
      <c r="WV122" s="908"/>
      <c r="WW122" s="908"/>
      <c r="WX122" s="908"/>
      <c r="WY122" s="908"/>
      <c r="WZ122" s="908"/>
      <c r="XA122" s="908"/>
      <c r="XB122" s="908"/>
      <c r="XC122" s="908"/>
      <c r="XD122" s="908"/>
      <c r="XE122" s="908"/>
      <c r="XF122" s="908"/>
      <c r="XG122" s="908"/>
      <c r="XH122" s="908"/>
      <c r="XI122" s="908"/>
      <c r="XJ122" s="908"/>
      <c r="XK122" s="908"/>
      <c r="XL122" s="908"/>
      <c r="XM122" s="908"/>
      <c r="XN122" s="908"/>
      <c r="XO122" s="908"/>
      <c r="XP122" s="908"/>
      <c r="XQ122" s="908"/>
      <c r="XR122" s="908"/>
      <c r="XS122" s="908"/>
      <c r="XT122" s="908"/>
      <c r="XU122" s="908"/>
      <c r="XV122" s="908"/>
      <c r="XW122" s="908"/>
      <c r="XX122" s="908"/>
      <c r="XY122" s="908"/>
      <c r="XZ122" s="908"/>
      <c r="YA122" s="908"/>
      <c r="YB122" s="908"/>
      <c r="YC122" s="908"/>
      <c r="YD122" s="908"/>
      <c r="YE122" s="908"/>
      <c r="YF122" s="908"/>
      <c r="YG122" s="908"/>
      <c r="YH122" s="908"/>
      <c r="YI122" s="908"/>
      <c r="YJ122" s="908"/>
      <c r="YK122" s="908"/>
      <c r="YL122" s="908"/>
      <c r="YM122" s="908"/>
      <c r="YN122" s="908"/>
      <c r="YO122" s="908"/>
      <c r="YP122" s="908"/>
      <c r="YQ122" s="908"/>
      <c r="YR122" s="908"/>
      <c r="YS122" s="908"/>
      <c r="YT122" s="908"/>
      <c r="YU122" s="908"/>
      <c r="YV122" s="908"/>
      <c r="YW122" s="908"/>
      <c r="YX122" s="908"/>
      <c r="YY122" s="908"/>
      <c r="YZ122" s="908"/>
      <c r="ZA122" s="908"/>
      <c r="ZB122" s="908"/>
      <c r="ZC122" s="908"/>
      <c r="ZD122" s="908"/>
      <c r="ZE122" s="908"/>
      <c r="ZF122" s="908"/>
      <c r="ZG122" s="908"/>
      <c r="ZH122" s="908"/>
      <c r="ZI122" s="908"/>
      <c r="ZJ122" s="908"/>
      <c r="ZK122" s="908"/>
      <c r="ZL122" s="908"/>
      <c r="ZM122" s="908"/>
      <c r="ZN122" s="908"/>
      <c r="ZO122" s="908"/>
      <c r="ZP122" s="908"/>
      <c r="ZQ122" s="908"/>
      <c r="ZR122" s="908"/>
      <c r="ZS122" s="908"/>
      <c r="ZT122" s="908"/>
      <c r="ZU122" s="908"/>
      <c r="ZV122" s="908"/>
      <c r="ZW122" s="908"/>
      <c r="ZX122" s="908"/>
      <c r="ZY122" s="908"/>
      <c r="ZZ122" s="908"/>
      <c r="AAA122" s="908"/>
      <c r="AAB122" s="908"/>
      <c r="AAC122" s="908"/>
      <c r="AAD122" s="908"/>
      <c r="AAE122" s="908"/>
      <c r="AAF122" s="908"/>
      <c r="AAG122" s="908"/>
      <c r="AAH122" s="908"/>
      <c r="AAI122" s="908"/>
      <c r="AAJ122" s="908"/>
      <c r="AAK122" s="908"/>
      <c r="AAL122" s="908"/>
      <c r="AAM122" s="908"/>
      <c r="AAN122" s="908"/>
      <c r="AAO122" s="908"/>
      <c r="AAP122" s="908"/>
      <c r="AAQ122" s="908"/>
      <c r="AAR122" s="908"/>
      <c r="AAS122" s="908"/>
      <c r="AAT122" s="908"/>
      <c r="AAU122" s="908"/>
      <c r="AAV122" s="908"/>
      <c r="AAW122" s="908"/>
      <c r="AAX122" s="908"/>
      <c r="AAY122" s="908"/>
      <c r="AAZ122" s="908"/>
      <c r="ABA122" s="908"/>
      <c r="ABB122" s="908"/>
      <c r="ABC122" s="908"/>
      <c r="ABD122" s="908"/>
      <c r="ABE122" s="908"/>
      <c r="ABF122" s="908"/>
      <c r="ABG122" s="908"/>
      <c r="ABH122" s="908"/>
      <c r="ABI122" s="908"/>
      <c r="ABJ122" s="908"/>
      <c r="ABK122" s="908"/>
      <c r="ABL122" s="908"/>
      <c r="ABM122" s="908"/>
      <c r="ABN122" s="908"/>
      <c r="ABO122" s="908"/>
      <c r="ABP122" s="908"/>
      <c r="ABQ122" s="908"/>
      <c r="ABR122" s="908"/>
      <c r="ABS122" s="908"/>
      <c r="ABT122" s="908"/>
      <c r="ABU122" s="908"/>
      <c r="ABV122" s="908"/>
      <c r="ABW122" s="908"/>
      <c r="ABX122" s="908"/>
      <c r="ABY122" s="908"/>
      <c r="ABZ122" s="908"/>
      <c r="ACA122" s="908"/>
      <c r="ACB122" s="908"/>
      <c r="ACC122" s="908"/>
      <c r="ACD122" s="908"/>
      <c r="ACE122" s="908"/>
      <c r="ACF122" s="908"/>
      <c r="ACG122" s="908"/>
      <c r="ACH122" s="908"/>
      <c r="ACI122" s="908"/>
      <c r="ACJ122" s="908"/>
      <c r="ACK122" s="908"/>
      <c r="ACL122" s="908"/>
      <c r="ACM122" s="908"/>
      <c r="ACN122" s="908"/>
      <c r="ACO122" s="908"/>
      <c r="ACP122" s="908"/>
      <c r="ACQ122" s="908"/>
      <c r="ACR122" s="908"/>
      <c r="ACS122" s="908"/>
      <c r="ACT122" s="908"/>
      <c r="ACU122" s="908"/>
      <c r="ACV122" s="908"/>
      <c r="ACW122" s="908"/>
      <c r="ACX122" s="908"/>
      <c r="ACY122" s="908"/>
      <c r="ACZ122" s="908"/>
      <c r="ADA122" s="908"/>
      <c r="ADB122" s="908"/>
      <c r="ADC122" s="908"/>
      <c r="ADD122" s="908"/>
      <c r="ADE122" s="908"/>
      <c r="ADF122" s="908"/>
      <c r="ADG122" s="908"/>
      <c r="ADH122" s="908"/>
      <c r="ADI122" s="908"/>
      <c r="ADJ122" s="908"/>
      <c r="ADK122" s="908"/>
      <c r="ADL122" s="908"/>
      <c r="ADM122" s="908"/>
      <c r="ADN122" s="908"/>
      <c r="ADO122" s="908"/>
      <c r="ADP122" s="908"/>
      <c r="ADQ122" s="908"/>
      <c r="ADR122" s="908"/>
      <c r="ADS122" s="908"/>
      <c r="ADT122" s="908"/>
      <c r="ADU122" s="908"/>
      <c r="ADV122" s="908"/>
      <c r="ADW122" s="908"/>
      <c r="ADX122" s="908"/>
      <c r="ADY122" s="908"/>
      <c r="ADZ122" s="908"/>
      <c r="AEA122" s="908"/>
      <c r="AEB122" s="908"/>
      <c r="AEC122" s="908"/>
      <c r="AED122" s="908"/>
      <c r="AEE122" s="908"/>
      <c r="AEF122" s="908"/>
      <c r="AEG122" s="908"/>
      <c r="AEH122" s="908"/>
      <c r="AEI122" s="908"/>
      <c r="AEJ122" s="908"/>
      <c r="AEK122" s="908"/>
      <c r="AEL122" s="908"/>
      <c r="AEM122" s="908"/>
      <c r="AEN122" s="908"/>
      <c r="AEO122" s="908"/>
      <c r="AEP122" s="908"/>
      <c r="AEQ122" s="908"/>
      <c r="AER122" s="908"/>
      <c r="AES122" s="908"/>
      <c r="AET122" s="908"/>
      <c r="AEU122" s="908"/>
      <c r="AEV122" s="908"/>
      <c r="AEW122" s="908"/>
      <c r="AEX122" s="908"/>
      <c r="AEY122" s="908"/>
      <c r="AEZ122" s="908"/>
      <c r="AFA122" s="908"/>
      <c r="AFB122" s="908"/>
      <c r="AFC122" s="908"/>
      <c r="AFD122" s="908"/>
      <c r="AFE122" s="908"/>
      <c r="AFF122" s="908"/>
      <c r="AFG122" s="908"/>
      <c r="AFH122" s="908"/>
      <c r="AFI122" s="908"/>
      <c r="AFJ122" s="908"/>
      <c r="AFK122" s="908"/>
      <c r="AFL122" s="908"/>
      <c r="AFM122" s="908"/>
      <c r="AFN122" s="908"/>
      <c r="AFO122" s="908"/>
      <c r="AFP122" s="908"/>
      <c r="AFQ122" s="908"/>
      <c r="AFR122" s="908"/>
      <c r="AFS122" s="908"/>
      <c r="AFT122" s="908"/>
      <c r="AFU122" s="908"/>
      <c r="AFV122" s="908"/>
      <c r="AFW122" s="908"/>
      <c r="AFX122" s="908"/>
      <c r="AFY122" s="908"/>
      <c r="AFZ122" s="908"/>
      <c r="AGA122" s="908"/>
      <c r="AGB122" s="908"/>
      <c r="AGC122" s="908"/>
      <c r="AGD122" s="908"/>
      <c r="AGE122" s="908"/>
      <c r="AGF122" s="908"/>
      <c r="AGG122" s="908"/>
      <c r="AGH122" s="908"/>
      <c r="AGI122" s="908"/>
      <c r="AGJ122" s="908"/>
      <c r="AGK122" s="908"/>
      <c r="AGL122" s="908"/>
      <c r="AGM122" s="908"/>
      <c r="AGN122" s="908"/>
      <c r="AGO122" s="908"/>
      <c r="AGP122" s="908"/>
      <c r="AGQ122" s="908"/>
      <c r="AGR122" s="908"/>
      <c r="AGS122" s="908"/>
      <c r="AGT122" s="908"/>
      <c r="AGU122" s="908"/>
      <c r="AGV122" s="908"/>
      <c r="AGW122" s="908"/>
      <c r="AGX122" s="908"/>
      <c r="AGY122" s="908"/>
      <c r="AGZ122" s="908"/>
      <c r="AHA122" s="908"/>
      <c r="AHB122" s="908"/>
      <c r="AHC122" s="908"/>
      <c r="AHD122" s="908"/>
      <c r="AHE122" s="908"/>
      <c r="AHF122" s="908"/>
      <c r="AHG122" s="908"/>
      <c r="AHH122" s="908"/>
      <c r="AHI122" s="908"/>
      <c r="AHJ122" s="908"/>
      <c r="AHK122" s="908"/>
      <c r="AHL122" s="908"/>
      <c r="AHM122" s="908"/>
      <c r="AHN122" s="908"/>
      <c r="AHO122" s="908"/>
      <c r="AHP122" s="908"/>
      <c r="AHQ122" s="908"/>
      <c r="AHR122" s="908"/>
      <c r="AHS122" s="908"/>
      <c r="AHT122" s="908"/>
      <c r="AHU122" s="908"/>
      <c r="AHV122" s="908"/>
      <c r="AHW122" s="908"/>
      <c r="AHX122" s="908"/>
      <c r="AHY122" s="908"/>
      <c r="AHZ122" s="908"/>
      <c r="AIA122" s="908"/>
      <c r="AIB122" s="908"/>
      <c r="AIC122" s="908"/>
      <c r="AID122" s="908"/>
      <c r="AIE122" s="908"/>
      <c r="AIF122" s="908"/>
      <c r="AIG122" s="908"/>
      <c r="AIH122" s="908"/>
      <c r="AII122" s="908"/>
      <c r="AIJ122" s="908"/>
      <c r="AIK122" s="908"/>
      <c r="AIL122" s="908"/>
      <c r="AIM122" s="908"/>
      <c r="AIN122" s="908"/>
      <c r="AIO122" s="908"/>
      <c r="AIP122" s="908"/>
      <c r="AIQ122" s="908"/>
      <c r="AIR122" s="908"/>
      <c r="AIS122" s="908"/>
      <c r="AIT122" s="908"/>
      <c r="AIU122" s="908"/>
      <c r="AIV122" s="908"/>
      <c r="AIW122" s="908"/>
      <c r="AIX122" s="908"/>
      <c r="AIY122" s="908"/>
      <c r="AIZ122" s="908"/>
      <c r="AJA122" s="908"/>
      <c r="AJB122" s="908"/>
      <c r="AJC122" s="908"/>
      <c r="AJD122" s="908"/>
      <c r="AJE122" s="908"/>
      <c r="AJF122" s="908"/>
      <c r="AJG122" s="908"/>
      <c r="AJH122" s="908"/>
      <c r="AJI122" s="908"/>
      <c r="AJJ122" s="908"/>
      <c r="AJK122" s="908"/>
      <c r="AJL122" s="908"/>
      <c r="AJM122" s="908"/>
      <c r="AJN122" s="908"/>
      <c r="AJO122" s="908"/>
      <c r="AJP122" s="908"/>
      <c r="AJQ122" s="908"/>
      <c r="AJR122" s="908"/>
      <c r="AJS122" s="908"/>
      <c r="AJT122" s="908"/>
      <c r="AJU122" s="908"/>
      <c r="AJV122" s="908"/>
      <c r="AJW122" s="908"/>
      <c r="AJX122" s="908"/>
      <c r="AJY122" s="908"/>
      <c r="AJZ122" s="908"/>
      <c r="AKA122" s="908"/>
      <c r="AKB122" s="908"/>
      <c r="AKC122" s="908"/>
      <c r="AKD122" s="908"/>
      <c r="AKE122" s="908"/>
      <c r="AKF122" s="908"/>
      <c r="AKG122" s="908"/>
      <c r="AKH122" s="908"/>
      <c r="AKI122" s="908"/>
      <c r="AKJ122" s="908"/>
      <c r="AKK122" s="908"/>
      <c r="AKL122" s="908"/>
      <c r="AKM122" s="908"/>
      <c r="AKN122" s="908"/>
      <c r="AKO122" s="908"/>
      <c r="AKP122" s="908"/>
      <c r="AKQ122" s="908"/>
      <c r="AKR122" s="908"/>
      <c r="AKS122" s="908"/>
      <c r="AKT122" s="908"/>
      <c r="AKU122" s="908"/>
      <c r="AKV122" s="908"/>
      <c r="AKW122" s="908"/>
      <c r="AKX122" s="908"/>
      <c r="AKY122" s="908"/>
      <c r="AKZ122" s="908"/>
      <c r="ALA122" s="908"/>
      <c r="ALB122" s="908"/>
      <c r="ALC122" s="908"/>
      <c r="ALD122" s="908"/>
      <c r="ALE122" s="908"/>
      <c r="ALF122" s="908"/>
      <c r="ALG122" s="908"/>
      <c r="ALH122" s="908"/>
      <c r="ALI122" s="908"/>
      <c r="ALJ122" s="908"/>
      <c r="ALK122" s="908"/>
      <c r="ALL122" s="908"/>
      <c r="ALM122" s="908"/>
      <c r="ALN122" s="908"/>
      <c r="ALO122" s="908"/>
      <c r="ALP122" s="908"/>
      <c r="ALQ122" s="908"/>
      <c r="ALR122" s="908"/>
      <c r="ALS122" s="908"/>
      <c r="ALT122" s="908"/>
      <c r="ALU122" s="908"/>
      <c r="ALV122" s="908"/>
      <c r="ALW122" s="908"/>
      <c r="ALX122" s="908"/>
      <c r="ALY122" s="908"/>
      <c r="ALZ122" s="908"/>
      <c r="AMA122" s="908"/>
      <c r="AMB122" s="908"/>
      <c r="AMC122" s="908"/>
      <c r="AMD122" s="908"/>
      <c r="AME122" s="908"/>
      <c r="AMF122" s="908"/>
      <c r="AMG122" s="908"/>
      <c r="AMH122" s="908"/>
      <c r="AMI122" s="908"/>
      <c r="AMJ122" s="908"/>
      <c r="AMK122" s="908"/>
      <c r="AML122" s="908"/>
      <c r="AMM122" s="908"/>
      <c r="AMN122" s="908"/>
      <c r="AMO122" s="908"/>
      <c r="AMP122" s="908"/>
      <c r="AMQ122" s="908"/>
      <c r="AMR122" s="908"/>
      <c r="AMS122" s="908"/>
      <c r="AMT122" s="908"/>
      <c r="AMU122" s="908"/>
      <c r="AMV122" s="908"/>
      <c r="AMW122" s="908"/>
      <c r="AMX122" s="908"/>
      <c r="AMY122" s="908"/>
      <c r="AMZ122" s="908"/>
      <c r="ANA122" s="908"/>
      <c r="ANB122" s="908"/>
      <c r="ANC122" s="908"/>
      <c r="AND122" s="908"/>
      <c r="ANE122" s="908"/>
      <c r="ANF122" s="908"/>
      <c r="ANG122" s="908"/>
      <c r="ANH122" s="908"/>
      <c r="ANI122" s="908"/>
      <c r="ANJ122" s="908"/>
      <c r="ANK122" s="908"/>
      <c r="ANL122" s="908"/>
      <c r="ANM122" s="908"/>
      <c r="ANN122" s="908"/>
      <c r="ANO122" s="908"/>
      <c r="ANP122" s="908"/>
      <c r="ANQ122" s="908"/>
      <c r="ANR122" s="908"/>
      <c r="ANS122" s="908"/>
      <c r="ANT122" s="908"/>
      <c r="ANU122" s="908"/>
      <c r="ANV122" s="908"/>
      <c r="ANW122" s="908"/>
      <c r="ANX122" s="908"/>
      <c r="ANY122" s="908"/>
      <c r="ANZ122" s="908"/>
      <c r="AOA122" s="908"/>
      <c r="AOB122" s="908"/>
      <c r="AOC122" s="908"/>
      <c r="AOD122" s="908"/>
      <c r="AOE122" s="908"/>
      <c r="AOF122" s="908"/>
      <c r="AOG122" s="908"/>
      <c r="AOH122" s="908"/>
      <c r="AOI122" s="908"/>
      <c r="AOJ122" s="908"/>
      <c r="AOK122" s="908"/>
      <c r="AOL122" s="908"/>
      <c r="AOM122" s="908"/>
      <c r="AON122" s="908"/>
      <c r="AOO122" s="908"/>
      <c r="AOP122" s="908"/>
      <c r="AOQ122" s="908"/>
      <c r="AOR122" s="908"/>
      <c r="AOS122" s="908"/>
      <c r="AOT122" s="908"/>
      <c r="AOU122" s="908"/>
      <c r="AOV122" s="908"/>
      <c r="AOW122" s="908"/>
      <c r="AOX122" s="908"/>
      <c r="AOY122" s="908"/>
      <c r="AOZ122" s="908"/>
      <c r="APA122" s="908"/>
      <c r="APB122" s="908"/>
      <c r="APC122" s="908"/>
      <c r="APD122" s="908"/>
      <c r="APE122" s="908"/>
      <c r="APF122" s="908"/>
      <c r="APG122" s="908"/>
      <c r="APH122" s="908"/>
      <c r="API122" s="908"/>
      <c r="APJ122" s="908"/>
      <c r="APK122" s="908"/>
      <c r="APL122" s="908"/>
      <c r="APM122" s="908"/>
      <c r="APN122" s="908"/>
      <c r="APO122" s="908"/>
      <c r="APP122" s="908"/>
      <c r="APQ122" s="908"/>
      <c r="APR122" s="908"/>
      <c r="APS122" s="908"/>
      <c r="APT122" s="908"/>
      <c r="APU122" s="908"/>
      <c r="APV122" s="908"/>
      <c r="APW122" s="908"/>
      <c r="APX122" s="908"/>
      <c r="APY122" s="908"/>
      <c r="APZ122" s="908"/>
      <c r="AQA122" s="908"/>
      <c r="AQB122" s="908"/>
      <c r="AQC122" s="908"/>
      <c r="AQD122" s="908"/>
      <c r="AQE122" s="908"/>
      <c r="AQF122" s="908"/>
      <c r="AQG122" s="908"/>
      <c r="AQH122" s="908"/>
      <c r="AQI122" s="908"/>
      <c r="AQJ122" s="908"/>
      <c r="AQK122" s="908"/>
      <c r="AQL122" s="908"/>
      <c r="AQM122" s="908"/>
      <c r="AQN122" s="908"/>
      <c r="AQO122" s="908"/>
      <c r="AQP122" s="908"/>
      <c r="AQQ122" s="908"/>
      <c r="AQR122" s="908"/>
      <c r="AQS122" s="908"/>
      <c r="AQT122" s="908"/>
      <c r="AQU122" s="908"/>
      <c r="AQV122" s="908"/>
      <c r="AQW122" s="908"/>
      <c r="AQX122" s="908"/>
      <c r="AQY122" s="908"/>
      <c r="AQZ122" s="908"/>
      <c r="ARA122" s="908"/>
      <c r="ARB122" s="908"/>
      <c r="ARC122" s="908"/>
      <c r="ARD122" s="908"/>
      <c r="ARE122" s="908"/>
      <c r="ARF122" s="908"/>
      <c r="ARG122" s="908"/>
      <c r="ARH122" s="908"/>
      <c r="ARI122" s="908"/>
      <c r="ARJ122" s="908"/>
      <c r="ARK122" s="908"/>
      <c r="ARL122" s="908"/>
      <c r="ARM122" s="908"/>
      <c r="ARN122" s="908"/>
      <c r="ARO122" s="908"/>
      <c r="ARP122" s="908"/>
      <c r="ARQ122" s="908"/>
      <c r="ARR122" s="908"/>
      <c r="ARS122" s="908"/>
      <c r="ART122" s="908"/>
      <c r="ARU122" s="908"/>
      <c r="ARV122" s="908"/>
      <c r="ARW122" s="908"/>
      <c r="ARX122" s="908"/>
      <c r="ARY122" s="908"/>
      <c r="ARZ122" s="908"/>
      <c r="ASA122" s="908"/>
      <c r="ASB122" s="908"/>
      <c r="ASC122" s="908"/>
      <c r="ASD122" s="908"/>
      <c r="ASE122" s="908"/>
      <c r="ASF122" s="908"/>
      <c r="ASG122" s="908"/>
      <c r="ASH122" s="908"/>
      <c r="ASI122" s="908"/>
      <c r="ASJ122" s="908"/>
      <c r="ASK122" s="908"/>
      <c r="ASL122" s="908"/>
      <c r="ASM122" s="908"/>
      <c r="ASN122" s="908"/>
      <c r="ASO122" s="908"/>
      <c r="ASP122" s="908"/>
      <c r="ASQ122" s="908"/>
      <c r="ASR122" s="908"/>
      <c r="ASS122" s="908"/>
      <c r="AST122" s="908"/>
      <c r="ASU122" s="908"/>
      <c r="ASV122" s="908"/>
      <c r="ASW122" s="908"/>
      <c r="ASX122" s="908"/>
      <c r="ASY122" s="908"/>
      <c r="ASZ122" s="908"/>
      <c r="ATA122" s="908"/>
      <c r="ATB122" s="908"/>
      <c r="ATC122" s="908"/>
      <c r="ATD122" s="908"/>
      <c r="ATE122" s="908"/>
      <c r="ATF122" s="908"/>
      <c r="ATG122" s="908"/>
      <c r="ATH122" s="908"/>
      <c r="ATI122" s="908"/>
      <c r="ATJ122" s="908"/>
      <c r="ATK122" s="908"/>
      <c r="ATL122" s="908"/>
      <c r="ATM122" s="908"/>
      <c r="ATN122" s="908"/>
      <c r="ATO122" s="908"/>
      <c r="ATP122" s="908"/>
      <c r="ATQ122" s="908"/>
      <c r="ATR122" s="908"/>
      <c r="ATS122" s="908"/>
      <c r="ATT122" s="908"/>
      <c r="ATU122" s="908"/>
      <c r="ATV122" s="908"/>
      <c r="ATW122" s="908"/>
      <c r="ATX122" s="908"/>
      <c r="ATY122" s="908"/>
      <c r="ATZ122" s="908"/>
      <c r="AUA122" s="908"/>
      <c r="AUB122" s="908"/>
      <c r="AUC122" s="908"/>
      <c r="AUD122" s="908"/>
      <c r="AUE122" s="908"/>
      <c r="AUF122" s="908"/>
      <c r="AUG122" s="908"/>
      <c r="AUH122" s="908"/>
      <c r="AUI122" s="908"/>
      <c r="AUJ122" s="908"/>
      <c r="AUK122" s="908"/>
      <c r="AUL122" s="908"/>
      <c r="AUM122" s="908"/>
      <c r="AUN122" s="908"/>
      <c r="AUO122" s="908"/>
      <c r="AUP122" s="908"/>
      <c r="AUQ122" s="908"/>
      <c r="AUR122" s="908"/>
      <c r="AUS122" s="908"/>
      <c r="AUT122" s="908"/>
      <c r="AUU122" s="908"/>
      <c r="AUV122" s="908"/>
      <c r="AUW122" s="908"/>
      <c r="AUX122" s="908"/>
      <c r="AUY122" s="908"/>
      <c r="AUZ122" s="908"/>
      <c r="AVA122" s="908"/>
      <c r="AVB122" s="908"/>
      <c r="AVC122" s="908"/>
      <c r="AVD122" s="908"/>
      <c r="AVE122" s="908"/>
      <c r="AVF122" s="908"/>
      <c r="AVG122" s="908"/>
      <c r="AVH122" s="908"/>
      <c r="AVI122" s="908"/>
      <c r="AVJ122" s="908"/>
      <c r="AVK122" s="908"/>
      <c r="AVL122" s="908"/>
      <c r="AVM122" s="908"/>
      <c r="AVN122" s="908"/>
      <c r="AVO122" s="908"/>
      <c r="AVP122" s="908"/>
      <c r="AVQ122" s="908"/>
      <c r="AVR122" s="908"/>
      <c r="AVS122" s="908"/>
      <c r="AVT122" s="908"/>
      <c r="AVU122" s="908"/>
      <c r="AVV122" s="908"/>
      <c r="AVW122" s="908"/>
      <c r="AVX122" s="908"/>
      <c r="AVY122" s="908"/>
      <c r="AVZ122" s="908"/>
      <c r="AWA122" s="908"/>
      <c r="AWB122" s="908"/>
      <c r="AWC122" s="908"/>
      <c r="AWD122" s="908"/>
      <c r="AWE122" s="908"/>
      <c r="AWF122" s="908"/>
      <c r="AWG122" s="908"/>
      <c r="AWH122" s="908"/>
      <c r="AWI122" s="908"/>
      <c r="AWJ122" s="908"/>
      <c r="AWK122" s="908"/>
      <c r="AWL122" s="908"/>
      <c r="AWM122" s="908"/>
      <c r="AWN122" s="908"/>
      <c r="AWO122" s="908"/>
      <c r="AWP122" s="908"/>
      <c r="AWQ122" s="908"/>
      <c r="AWR122" s="908"/>
      <c r="AWS122" s="908"/>
      <c r="AWT122" s="908"/>
      <c r="AWU122" s="908"/>
      <c r="AWV122" s="908"/>
      <c r="AWW122" s="908"/>
      <c r="AWX122" s="908"/>
      <c r="AWY122" s="908"/>
      <c r="AWZ122" s="908"/>
      <c r="AXA122" s="908"/>
      <c r="AXB122" s="908"/>
      <c r="AXC122" s="908"/>
      <c r="AXD122" s="908"/>
      <c r="AXE122" s="908"/>
      <c r="AXF122" s="908"/>
      <c r="AXG122" s="908"/>
      <c r="AXH122" s="908"/>
      <c r="AXI122" s="908"/>
      <c r="AXJ122" s="908"/>
      <c r="AXK122" s="908"/>
      <c r="AXL122" s="908"/>
      <c r="AXM122" s="908"/>
      <c r="AXN122" s="908"/>
      <c r="AXO122" s="908"/>
      <c r="AXP122" s="908"/>
      <c r="AXQ122" s="908"/>
      <c r="AXR122" s="908"/>
      <c r="AXS122" s="908"/>
      <c r="AXT122" s="908"/>
      <c r="AXU122" s="908"/>
      <c r="AXV122" s="908"/>
      <c r="AXW122" s="908"/>
      <c r="AXX122" s="908"/>
      <c r="AXY122" s="908"/>
      <c r="AXZ122" s="908"/>
      <c r="AYA122" s="908"/>
      <c r="AYB122" s="908"/>
      <c r="AYC122" s="908"/>
      <c r="AYD122" s="908"/>
      <c r="AYE122" s="908"/>
      <c r="AYF122" s="908"/>
      <c r="AYG122" s="908"/>
      <c r="AYH122" s="908"/>
      <c r="AYI122" s="908"/>
      <c r="AYJ122" s="908"/>
      <c r="AYK122" s="908"/>
      <c r="AYL122" s="908"/>
      <c r="AYM122" s="908"/>
      <c r="AYN122" s="908"/>
      <c r="AYO122" s="908"/>
      <c r="AYP122" s="908"/>
      <c r="AYQ122" s="908"/>
      <c r="AYR122" s="908"/>
      <c r="AYS122" s="908"/>
      <c r="AYT122" s="908"/>
      <c r="AYU122" s="908"/>
      <c r="AYV122" s="908"/>
      <c r="AYW122" s="908"/>
      <c r="AYX122" s="908"/>
      <c r="AYY122" s="908"/>
      <c r="AYZ122" s="908"/>
      <c r="AZA122" s="908"/>
      <c r="AZB122" s="908"/>
      <c r="AZC122" s="908"/>
      <c r="AZD122" s="908"/>
      <c r="AZE122" s="908"/>
      <c r="AZF122" s="908"/>
      <c r="AZG122" s="908"/>
      <c r="AZH122" s="908"/>
      <c r="AZI122" s="908"/>
      <c r="AZJ122" s="908"/>
      <c r="AZK122" s="908"/>
      <c r="AZL122" s="908"/>
      <c r="AZM122" s="908"/>
      <c r="AZN122" s="908"/>
      <c r="AZO122" s="908"/>
      <c r="AZP122" s="908"/>
      <c r="AZQ122" s="908"/>
      <c r="AZR122" s="908"/>
      <c r="AZS122" s="908"/>
      <c r="AZT122" s="908"/>
      <c r="AZU122" s="908"/>
      <c r="AZV122" s="908"/>
      <c r="AZW122" s="908"/>
      <c r="AZX122" s="908"/>
      <c r="AZY122" s="908"/>
      <c r="AZZ122" s="908"/>
      <c r="BAA122" s="908"/>
      <c r="BAB122" s="908"/>
      <c r="BAC122" s="908"/>
      <c r="BAD122" s="908"/>
      <c r="BAE122" s="908"/>
      <c r="BAF122" s="908"/>
      <c r="BAG122" s="908"/>
      <c r="BAH122" s="908"/>
      <c r="BAI122" s="908"/>
      <c r="BAJ122" s="908"/>
      <c r="BAK122" s="908"/>
      <c r="BAL122" s="908"/>
      <c r="BAM122" s="908"/>
      <c r="BAN122" s="908"/>
      <c r="BAO122" s="908"/>
      <c r="BAP122" s="908"/>
      <c r="BAQ122" s="908"/>
      <c r="BAR122" s="908"/>
      <c r="BAS122" s="908"/>
      <c r="BAT122" s="908"/>
      <c r="BAU122" s="908"/>
      <c r="BAV122" s="908"/>
      <c r="BAW122" s="908"/>
      <c r="BAX122" s="908"/>
      <c r="BAY122" s="908"/>
      <c r="BAZ122" s="908"/>
      <c r="BBA122" s="908"/>
      <c r="BBB122" s="908"/>
      <c r="BBC122" s="908"/>
      <c r="BBD122" s="908"/>
      <c r="BBE122" s="908"/>
      <c r="BBF122" s="908"/>
      <c r="BBG122" s="908"/>
      <c r="BBH122" s="908"/>
      <c r="BBI122" s="908"/>
      <c r="BBJ122" s="908"/>
      <c r="BBK122" s="908"/>
      <c r="BBL122" s="908"/>
      <c r="BBM122" s="908"/>
      <c r="BBN122" s="908"/>
      <c r="BBO122" s="908"/>
      <c r="BBP122" s="908"/>
      <c r="BBQ122" s="908"/>
      <c r="BBR122" s="908"/>
      <c r="BBS122" s="908"/>
      <c r="BBT122" s="908"/>
      <c r="BBU122" s="908"/>
      <c r="BBV122" s="908"/>
      <c r="BBW122" s="908"/>
      <c r="BBX122" s="908"/>
      <c r="BBY122" s="908"/>
      <c r="BBZ122" s="908"/>
      <c r="BCA122" s="908"/>
      <c r="BCB122" s="908"/>
      <c r="BCC122" s="908"/>
      <c r="BCD122" s="908"/>
      <c r="BCE122" s="908"/>
      <c r="BCF122" s="908"/>
      <c r="BCG122" s="908"/>
      <c r="BCH122" s="908"/>
      <c r="BCI122" s="908"/>
      <c r="BCJ122" s="908"/>
      <c r="BCK122" s="908"/>
      <c r="BCL122" s="908"/>
      <c r="BCM122" s="908"/>
      <c r="BCN122" s="908"/>
      <c r="BCO122" s="908"/>
      <c r="BCP122" s="908"/>
      <c r="BCQ122" s="908"/>
      <c r="BCR122" s="908"/>
      <c r="BCS122" s="908"/>
      <c r="BCT122" s="908"/>
      <c r="BCU122" s="908"/>
      <c r="BCV122" s="908"/>
      <c r="BCW122" s="908"/>
      <c r="BCX122" s="908"/>
      <c r="BCY122" s="908"/>
      <c r="BCZ122" s="908"/>
      <c r="BDA122" s="908"/>
      <c r="BDB122" s="908"/>
      <c r="BDC122" s="908"/>
      <c r="BDD122" s="908"/>
      <c r="BDE122" s="908"/>
      <c r="BDF122" s="908"/>
      <c r="BDG122" s="908"/>
      <c r="BDH122" s="908"/>
      <c r="BDI122" s="908"/>
      <c r="BDJ122" s="908"/>
      <c r="BDK122" s="908"/>
      <c r="BDL122" s="908"/>
      <c r="BDM122" s="908"/>
      <c r="BDN122" s="908"/>
      <c r="BDO122" s="908"/>
      <c r="BDP122" s="908"/>
      <c r="BDQ122" s="908"/>
      <c r="BDR122" s="908"/>
      <c r="BDS122" s="908"/>
      <c r="BDT122" s="908"/>
      <c r="BDU122" s="908"/>
      <c r="BDV122" s="908"/>
      <c r="BDW122" s="908"/>
      <c r="BDX122" s="908"/>
      <c r="BDY122" s="908"/>
      <c r="BDZ122" s="908"/>
      <c r="BEA122" s="908"/>
      <c r="BEB122" s="908"/>
      <c r="BEC122" s="908"/>
      <c r="BED122" s="908"/>
      <c r="BEE122" s="908"/>
      <c r="BEF122" s="908"/>
      <c r="BEG122" s="908"/>
      <c r="BEH122" s="908"/>
      <c r="BEI122" s="908"/>
      <c r="BEJ122" s="908"/>
      <c r="BEK122" s="908"/>
      <c r="BEL122" s="908"/>
      <c r="BEM122" s="908"/>
      <c r="BEN122" s="908"/>
      <c r="BEO122" s="908"/>
      <c r="BEP122" s="908"/>
      <c r="BEQ122" s="908"/>
      <c r="BER122" s="908"/>
      <c r="BES122" s="908"/>
      <c r="BET122" s="908"/>
      <c r="BEU122" s="908"/>
      <c r="BEV122" s="908"/>
      <c r="BEW122" s="908"/>
      <c r="BEX122" s="908"/>
      <c r="BEY122" s="908"/>
      <c r="BEZ122" s="908"/>
      <c r="BFA122" s="908"/>
      <c r="BFB122" s="908"/>
      <c r="BFC122" s="908"/>
      <c r="BFD122" s="908"/>
      <c r="BFE122" s="908"/>
      <c r="BFF122" s="908"/>
      <c r="BFG122" s="908"/>
      <c r="BFH122" s="908"/>
      <c r="BFI122" s="908"/>
      <c r="BFJ122" s="908"/>
      <c r="BFK122" s="908"/>
      <c r="BFL122" s="908"/>
      <c r="BFM122" s="908"/>
      <c r="BFN122" s="908"/>
      <c r="BFO122" s="908"/>
      <c r="BFP122" s="908"/>
      <c r="BFQ122" s="908"/>
      <c r="BFR122" s="908"/>
      <c r="BFS122" s="908"/>
      <c r="BFT122" s="908"/>
      <c r="BFU122" s="908"/>
      <c r="BFV122" s="908"/>
      <c r="BFW122" s="908"/>
      <c r="BFX122" s="908"/>
      <c r="BFY122" s="908"/>
      <c r="BFZ122" s="908"/>
      <c r="BGA122" s="908"/>
      <c r="BGB122" s="908"/>
      <c r="BGC122" s="908"/>
      <c r="BGD122" s="908"/>
      <c r="BGE122" s="908"/>
      <c r="BGF122" s="908"/>
      <c r="BGG122" s="908"/>
      <c r="BGH122" s="908"/>
      <c r="BGI122" s="908"/>
      <c r="BGJ122" s="908"/>
      <c r="BGK122" s="908"/>
      <c r="BGL122" s="908"/>
      <c r="BGM122" s="908"/>
      <c r="BGN122" s="908"/>
      <c r="BGO122" s="908"/>
      <c r="BGP122" s="908"/>
      <c r="BGQ122" s="908"/>
      <c r="BGR122" s="908"/>
      <c r="BGS122" s="908"/>
      <c r="BGT122" s="908"/>
      <c r="BGU122" s="908"/>
      <c r="BGV122" s="908"/>
      <c r="BGW122" s="908"/>
      <c r="BGX122" s="908"/>
      <c r="BGY122" s="908"/>
      <c r="BGZ122" s="908"/>
      <c r="BHA122" s="908"/>
      <c r="BHB122" s="908"/>
      <c r="BHC122" s="908"/>
      <c r="BHD122" s="908"/>
      <c r="BHE122" s="908"/>
      <c r="BHF122" s="908"/>
      <c r="BHG122" s="908"/>
      <c r="BHH122" s="908"/>
      <c r="BHI122" s="908"/>
      <c r="BHJ122" s="908"/>
      <c r="BHK122" s="908"/>
      <c r="BHL122" s="908"/>
      <c r="BHM122" s="908"/>
      <c r="BHN122" s="908"/>
      <c r="BHO122" s="908"/>
      <c r="BHP122" s="908"/>
      <c r="BHQ122" s="908"/>
      <c r="BHR122" s="908"/>
      <c r="BHS122" s="908"/>
      <c r="BHT122" s="908"/>
      <c r="BHU122" s="908"/>
      <c r="BHV122" s="908"/>
      <c r="BHW122" s="908"/>
      <c r="BHX122" s="908"/>
      <c r="BHY122" s="908"/>
      <c r="BHZ122" s="908"/>
      <c r="BIA122" s="908"/>
      <c r="BIB122" s="908"/>
      <c r="BIC122" s="908"/>
      <c r="BID122" s="908"/>
      <c r="BIE122" s="908"/>
      <c r="BIF122" s="908"/>
      <c r="BIG122" s="908"/>
      <c r="BIH122" s="908"/>
      <c r="BII122" s="908"/>
      <c r="BIJ122" s="908"/>
      <c r="BIK122" s="908"/>
      <c r="BIL122" s="908"/>
      <c r="BIM122" s="908"/>
      <c r="BIN122" s="908"/>
      <c r="BIO122" s="908"/>
      <c r="BIP122" s="908"/>
      <c r="BIQ122" s="908"/>
      <c r="BIR122" s="908"/>
      <c r="BIS122" s="908"/>
      <c r="BIT122" s="908"/>
      <c r="BIU122" s="908"/>
      <c r="BIV122" s="908"/>
      <c r="BIW122" s="908"/>
      <c r="BIX122" s="908"/>
      <c r="BIY122" s="908"/>
      <c r="BIZ122" s="908"/>
      <c r="BJA122" s="908"/>
      <c r="BJB122" s="908"/>
      <c r="BJC122" s="908"/>
      <c r="BJD122" s="908"/>
      <c r="BJE122" s="908"/>
      <c r="BJF122" s="908"/>
      <c r="BJG122" s="908"/>
      <c r="BJH122" s="908"/>
      <c r="BJI122" s="908"/>
      <c r="BJJ122" s="908"/>
      <c r="BJK122" s="908"/>
      <c r="BJL122" s="908"/>
      <c r="BJM122" s="908"/>
      <c r="BJN122" s="908"/>
      <c r="BJO122" s="908"/>
      <c r="BJP122" s="908"/>
      <c r="BJQ122" s="908"/>
      <c r="BJR122" s="908"/>
      <c r="BJS122" s="908"/>
      <c r="BJT122" s="908"/>
      <c r="BJU122" s="908"/>
      <c r="BJV122" s="908"/>
      <c r="BJW122" s="908"/>
      <c r="BJX122" s="908"/>
      <c r="BJY122" s="908"/>
      <c r="BJZ122" s="908"/>
      <c r="BKA122" s="908"/>
      <c r="BKB122" s="908"/>
      <c r="BKC122" s="908"/>
      <c r="BKD122" s="908"/>
      <c r="BKE122" s="908"/>
      <c r="BKF122" s="908"/>
      <c r="BKG122" s="908"/>
      <c r="BKH122" s="908"/>
      <c r="BKI122" s="908"/>
      <c r="BKJ122" s="908"/>
      <c r="BKK122" s="908"/>
      <c r="BKL122" s="908"/>
      <c r="BKM122" s="908"/>
      <c r="BKN122" s="908"/>
      <c r="BKO122" s="908"/>
      <c r="BKP122" s="908"/>
      <c r="BKQ122" s="908"/>
      <c r="BKR122" s="908"/>
      <c r="BKS122" s="908"/>
      <c r="BKT122" s="908"/>
      <c r="BKU122" s="908"/>
      <c r="BKV122" s="908"/>
      <c r="BKW122" s="908"/>
      <c r="BKX122" s="908"/>
      <c r="BKY122" s="908"/>
      <c r="BKZ122" s="908"/>
      <c r="BLA122" s="908"/>
      <c r="BLB122" s="908"/>
      <c r="BLC122" s="908"/>
      <c r="BLD122" s="908"/>
      <c r="BLE122" s="908"/>
      <c r="BLF122" s="908"/>
      <c r="BLG122" s="908"/>
      <c r="BLH122" s="908"/>
      <c r="BLI122" s="908"/>
      <c r="BLJ122" s="908"/>
      <c r="BLK122" s="908"/>
      <c r="BLL122" s="908"/>
      <c r="BLM122" s="908"/>
      <c r="BLN122" s="908"/>
      <c r="BLO122" s="908"/>
      <c r="BLP122" s="908"/>
      <c r="BLQ122" s="908"/>
      <c r="BLR122" s="908"/>
      <c r="BLS122" s="908"/>
      <c r="BLT122" s="908"/>
      <c r="BLU122" s="908"/>
      <c r="BLV122" s="908"/>
      <c r="BLW122" s="908"/>
      <c r="BLX122" s="908"/>
      <c r="BLY122" s="908"/>
      <c r="BLZ122" s="908"/>
      <c r="BMA122" s="908"/>
      <c r="BMB122" s="908"/>
      <c r="BMC122" s="908"/>
      <c r="BMD122" s="908"/>
      <c r="BME122" s="908"/>
      <c r="BMF122" s="908"/>
      <c r="BMG122" s="908"/>
      <c r="BMH122" s="908"/>
      <c r="BMI122" s="908"/>
      <c r="BMJ122" s="908"/>
      <c r="BMK122" s="908"/>
      <c r="BML122" s="908"/>
      <c r="BMM122" s="908"/>
      <c r="BMN122" s="908"/>
      <c r="BMO122" s="908"/>
      <c r="BMP122" s="908"/>
      <c r="BMQ122" s="908"/>
      <c r="BMR122" s="908"/>
      <c r="BMS122" s="908"/>
      <c r="BMT122" s="908"/>
      <c r="BMU122" s="908"/>
      <c r="BMV122" s="908"/>
      <c r="BMW122" s="908"/>
      <c r="BMX122" s="908"/>
      <c r="BMY122" s="908"/>
      <c r="BMZ122" s="908"/>
      <c r="BNA122" s="908"/>
      <c r="BNB122" s="908"/>
      <c r="BNC122" s="908"/>
      <c r="BND122" s="908"/>
      <c r="BNE122" s="908"/>
      <c r="BNF122" s="908"/>
      <c r="BNG122" s="908"/>
      <c r="BNH122" s="908"/>
      <c r="BNI122" s="908"/>
      <c r="BNJ122" s="908"/>
      <c r="BNK122" s="908"/>
      <c r="BNL122" s="908"/>
      <c r="BNM122" s="908"/>
      <c r="BNN122" s="908"/>
      <c r="BNO122" s="908"/>
      <c r="BNP122" s="908"/>
      <c r="BNQ122" s="908"/>
      <c r="BNR122" s="908"/>
      <c r="BNS122" s="908"/>
      <c r="BNT122" s="908"/>
      <c r="BNU122" s="908"/>
      <c r="BNV122" s="908"/>
      <c r="BNW122" s="908"/>
      <c r="BNX122" s="908"/>
      <c r="BNY122" s="908"/>
      <c r="BNZ122" s="908"/>
      <c r="BOA122" s="908"/>
      <c r="BOB122" s="908"/>
      <c r="BOC122" s="908"/>
      <c r="BOD122" s="908"/>
      <c r="BOE122" s="908"/>
      <c r="BOF122" s="908"/>
      <c r="BOG122" s="908"/>
      <c r="BOH122" s="908"/>
      <c r="BOI122" s="908"/>
      <c r="BOJ122" s="908"/>
      <c r="BOK122" s="908"/>
      <c r="BOL122" s="908"/>
      <c r="BOM122" s="908"/>
      <c r="BON122" s="908"/>
      <c r="BOO122" s="908"/>
      <c r="BOP122" s="908"/>
      <c r="BOQ122" s="908"/>
      <c r="BOR122" s="908"/>
      <c r="BOS122" s="908"/>
      <c r="BOT122" s="908"/>
      <c r="BOU122" s="908"/>
      <c r="BOV122" s="908"/>
      <c r="BOW122" s="908"/>
      <c r="BOX122" s="908"/>
      <c r="BOY122" s="908"/>
      <c r="BOZ122" s="908"/>
      <c r="BPA122" s="908"/>
      <c r="BPB122" s="908"/>
      <c r="BPC122" s="908"/>
      <c r="BPD122" s="908"/>
      <c r="BPE122" s="908"/>
      <c r="BPF122" s="908"/>
      <c r="BPG122" s="908"/>
      <c r="BPH122" s="908"/>
      <c r="BPI122" s="908"/>
      <c r="BPJ122" s="908"/>
      <c r="BPK122" s="908"/>
      <c r="BPL122" s="908"/>
      <c r="BPM122" s="908"/>
      <c r="BPN122" s="908"/>
      <c r="BPO122" s="908"/>
      <c r="BPP122" s="908"/>
      <c r="BPQ122" s="908"/>
      <c r="BPR122" s="908"/>
      <c r="BPS122" s="908"/>
      <c r="BPT122" s="908"/>
      <c r="BPU122" s="908"/>
      <c r="BPV122" s="908"/>
      <c r="BPW122" s="908"/>
      <c r="BPX122" s="908"/>
      <c r="BPY122" s="908"/>
      <c r="BPZ122" s="908"/>
      <c r="BQA122" s="908"/>
      <c r="BQB122" s="908"/>
      <c r="BQC122" s="908"/>
      <c r="BQD122" s="908"/>
      <c r="BQE122" s="908"/>
      <c r="BQF122" s="908"/>
      <c r="BQG122" s="908"/>
      <c r="BQH122" s="908"/>
      <c r="BQI122" s="908"/>
      <c r="BQJ122" s="908"/>
      <c r="BQK122" s="908"/>
      <c r="BQL122" s="908"/>
      <c r="BQM122" s="908"/>
      <c r="BQN122" s="908"/>
      <c r="BQO122" s="908"/>
      <c r="BQP122" s="908"/>
      <c r="BQQ122" s="908"/>
      <c r="BQR122" s="908"/>
      <c r="BQS122" s="908"/>
      <c r="BQT122" s="908"/>
      <c r="BQU122" s="908"/>
      <c r="BQV122" s="908"/>
      <c r="BQW122" s="908"/>
      <c r="BQX122" s="908"/>
      <c r="BQY122" s="908"/>
      <c r="BQZ122" s="908"/>
      <c r="BRA122" s="908"/>
      <c r="BRB122" s="908"/>
      <c r="BRC122" s="908"/>
      <c r="BRD122" s="908"/>
      <c r="BRE122" s="908"/>
      <c r="BRF122" s="908"/>
      <c r="BRG122" s="908"/>
      <c r="BRH122" s="908"/>
      <c r="BRI122" s="908"/>
      <c r="BRJ122" s="908"/>
      <c r="BRK122" s="908"/>
      <c r="BRL122" s="908"/>
      <c r="BRM122" s="908"/>
      <c r="BRN122" s="908"/>
      <c r="BRO122" s="908"/>
      <c r="BRP122" s="908"/>
      <c r="BRQ122" s="908"/>
      <c r="BRR122" s="908"/>
      <c r="BRS122" s="908"/>
      <c r="BRT122" s="908"/>
      <c r="BRU122" s="908"/>
      <c r="BRV122" s="908"/>
      <c r="BRW122" s="908"/>
      <c r="BRX122" s="908"/>
      <c r="BRY122" s="908"/>
      <c r="BRZ122" s="908"/>
      <c r="BSA122" s="908"/>
      <c r="BSB122" s="908"/>
      <c r="BSC122" s="908"/>
      <c r="BSD122" s="908"/>
      <c r="BSE122" s="908"/>
      <c r="BSF122" s="908"/>
      <c r="BSG122" s="908"/>
      <c r="BSH122" s="908"/>
      <c r="BSI122" s="908"/>
      <c r="BSJ122" s="908"/>
      <c r="BSK122" s="908"/>
      <c r="BSL122" s="908"/>
      <c r="BSM122" s="908"/>
      <c r="BSN122" s="908"/>
      <c r="BSO122" s="908"/>
      <c r="BSP122" s="908"/>
      <c r="BSQ122" s="908"/>
      <c r="BSR122" s="908"/>
      <c r="BSS122" s="908"/>
      <c r="BST122" s="908"/>
      <c r="BSU122" s="908"/>
      <c r="BSV122" s="908"/>
      <c r="BSW122" s="908"/>
      <c r="BSX122" s="908"/>
      <c r="BSY122" s="908"/>
      <c r="BSZ122" s="908"/>
      <c r="BTA122" s="908"/>
      <c r="BTB122" s="908"/>
      <c r="BTC122" s="908"/>
      <c r="BTD122" s="908"/>
      <c r="BTE122" s="908"/>
      <c r="BTF122" s="908"/>
      <c r="BTG122" s="908"/>
      <c r="BTH122" s="908"/>
      <c r="BTI122" s="908"/>
      <c r="BTJ122" s="908"/>
      <c r="BTK122" s="908"/>
      <c r="BTL122" s="908"/>
      <c r="BTM122" s="908"/>
      <c r="BTN122" s="908"/>
      <c r="BTO122" s="908"/>
      <c r="BTP122" s="908"/>
      <c r="BTQ122" s="908"/>
      <c r="BTR122" s="908"/>
      <c r="BTS122" s="908"/>
      <c r="BTT122" s="908"/>
      <c r="BTU122" s="908"/>
      <c r="BTV122" s="908"/>
      <c r="BTW122" s="908"/>
      <c r="BTX122" s="908"/>
      <c r="BTY122" s="908"/>
      <c r="BTZ122" s="908"/>
      <c r="BUA122" s="908"/>
      <c r="BUB122" s="908"/>
      <c r="BUC122" s="908"/>
      <c r="BUD122" s="908"/>
      <c r="BUE122" s="908"/>
      <c r="BUF122" s="908"/>
      <c r="BUG122" s="908"/>
      <c r="BUH122" s="908"/>
      <c r="BUI122" s="908"/>
      <c r="BUJ122" s="908"/>
      <c r="BUK122" s="908"/>
      <c r="BUL122" s="908"/>
      <c r="BUM122" s="908"/>
      <c r="BUN122" s="908"/>
      <c r="BUO122" s="908"/>
      <c r="BUP122" s="908"/>
      <c r="BUQ122" s="908"/>
      <c r="BUR122" s="908"/>
      <c r="BUS122" s="908"/>
      <c r="BUT122" s="908"/>
      <c r="BUU122" s="908"/>
      <c r="BUV122" s="908"/>
      <c r="BUW122" s="908"/>
      <c r="BUX122" s="908"/>
      <c r="BUY122" s="908"/>
      <c r="BUZ122" s="908"/>
      <c r="BVA122" s="908"/>
      <c r="BVB122" s="908"/>
      <c r="BVC122" s="908"/>
      <c r="BVD122" s="908"/>
      <c r="BVE122" s="908"/>
      <c r="BVF122" s="908"/>
      <c r="BVG122" s="908"/>
      <c r="BVH122" s="908"/>
      <c r="BVI122" s="908"/>
      <c r="BVJ122" s="908"/>
      <c r="BVK122" s="908"/>
      <c r="BVL122" s="908"/>
      <c r="BVM122" s="908"/>
      <c r="BVN122" s="908"/>
      <c r="BVO122" s="908"/>
      <c r="BVP122" s="908"/>
      <c r="BVQ122" s="908"/>
      <c r="BVR122" s="908"/>
      <c r="BVS122" s="908"/>
      <c r="BVT122" s="908"/>
      <c r="BVU122" s="908"/>
      <c r="BVV122" s="908"/>
      <c r="BVW122" s="908"/>
      <c r="BVX122" s="908"/>
      <c r="BVY122" s="908"/>
      <c r="BVZ122" s="908"/>
      <c r="BWA122" s="908"/>
      <c r="BWB122" s="908"/>
      <c r="BWC122" s="908"/>
      <c r="BWD122" s="908"/>
      <c r="BWE122" s="908"/>
      <c r="BWF122" s="908"/>
      <c r="BWG122" s="908"/>
      <c r="BWH122" s="908"/>
      <c r="BWI122" s="908"/>
      <c r="BWJ122" s="908"/>
      <c r="BWK122" s="908"/>
      <c r="BWL122" s="908"/>
      <c r="BWM122" s="908"/>
      <c r="BWN122" s="908"/>
      <c r="BWO122" s="908"/>
      <c r="BWP122" s="908"/>
      <c r="BWQ122" s="908"/>
      <c r="BWR122" s="908"/>
      <c r="BWS122" s="908"/>
      <c r="BWT122" s="908"/>
      <c r="BWU122" s="908"/>
      <c r="BWV122" s="908"/>
      <c r="BWW122" s="908"/>
      <c r="BWX122" s="908"/>
      <c r="BWY122" s="908"/>
      <c r="BWZ122" s="908"/>
      <c r="BXA122" s="908"/>
      <c r="BXB122" s="908"/>
      <c r="BXC122" s="908"/>
      <c r="BXD122" s="908"/>
      <c r="BXE122" s="908"/>
      <c r="BXF122" s="908"/>
      <c r="BXG122" s="908"/>
      <c r="BXH122" s="908"/>
      <c r="BXI122" s="908"/>
      <c r="BXJ122" s="908"/>
      <c r="BXK122" s="908"/>
      <c r="BXL122" s="908"/>
      <c r="BXM122" s="908"/>
      <c r="BXN122" s="908"/>
      <c r="BXO122" s="908"/>
      <c r="BXP122" s="908"/>
      <c r="BXQ122" s="908"/>
      <c r="BXR122" s="908"/>
      <c r="BXS122" s="908"/>
      <c r="BXT122" s="908"/>
      <c r="BXU122" s="908"/>
      <c r="BXV122" s="908"/>
      <c r="BXW122" s="908"/>
      <c r="BXX122" s="908"/>
      <c r="BXY122" s="908"/>
      <c r="BXZ122" s="908"/>
      <c r="BYA122" s="908"/>
      <c r="BYB122" s="908"/>
      <c r="BYC122" s="908"/>
      <c r="BYD122" s="908"/>
      <c r="BYE122" s="908"/>
      <c r="BYF122" s="908"/>
      <c r="BYG122" s="908"/>
      <c r="BYH122" s="908"/>
      <c r="BYI122" s="908"/>
      <c r="BYJ122" s="908"/>
      <c r="BYK122" s="908"/>
      <c r="BYL122" s="908"/>
      <c r="BYM122" s="908"/>
      <c r="BYN122" s="908"/>
      <c r="BYO122" s="908"/>
      <c r="BYP122" s="908"/>
      <c r="BYQ122" s="908"/>
      <c r="BYR122" s="908"/>
      <c r="BYS122" s="908"/>
      <c r="BYT122" s="908"/>
      <c r="BYU122" s="908"/>
      <c r="BYV122" s="908"/>
      <c r="BYW122" s="908"/>
      <c r="BYX122" s="908"/>
      <c r="BYY122" s="908"/>
      <c r="BYZ122" s="908"/>
      <c r="BZA122" s="908"/>
      <c r="BZB122" s="908"/>
      <c r="BZC122" s="908"/>
      <c r="BZD122" s="908"/>
      <c r="BZE122" s="908"/>
      <c r="BZF122" s="908"/>
      <c r="BZG122" s="908"/>
      <c r="BZH122" s="908"/>
      <c r="BZI122" s="908"/>
      <c r="BZJ122" s="908"/>
      <c r="BZK122" s="908"/>
      <c r="BZL122" s="908"/>
      <c r="BZM122" s="908"/>
      <c r="BZN122" s="908"/>
      <c r="BZO122" s="908"/>
      <c r="BZP122" s="908"/>
      <c r="BZQ122" s="908"/>
      <c r="BZR122" s="908"/>
      <c r="BZS122" s="908"/>
      <c r="BZT122" s="908"/>
      <c r="BZU122" s="908"/>
      <c r="BZV122" s="908"/>
      <c r="BZW122" s="908"/>
      <c r="BZX122" s="908"/>
      <c r="BZY122" s="908"/>
      <c r="BZZ122" s="908"/>
      <c r="CAA122" s="908"/>
      <c r="CAB122" s="908"/>
      <c r="CAC122" s="908"/>
      <c r="CAD122" s="908"/>
      <c r="CAE122" s="908"/>
      <c r="CAF122" s="908"/>
      <c r="CAG122" s="908"/>
      <c r="CAH122" s="908"/>
      <c r="CAI122" s="908"/>
      <c r="CAJ122" s="908"/>
      <c r="CAK122" s="908"/>
      <c r="CAL122" s="908"/>
      <c r="CAM122" s="908"/>
      <c r="CAN122" s="908"/>
      <c r="CAO122" s="908"/>
      <c r="CAP122" s="908"/>
      <c r="CAQ122" s="908"/>
      <c r="CAR122" s="908"/>
      <c r="CAS122" s="908"/>
      <c r="CAT122" s="908"/>
      <c r="CAU122" s="908"/>
      <c r="CAV122" s="908"/>
      <c r="CAW122" s="908"/>
      <c r="CAX122" s="908"/>
      <c r="CAY122" s="908"/>
      <c r="CAZ122" s="908"/>
      <c r="CBA122" s="908"/>
      <c r="CBB122" s="908"/>
      <c r="CBC122" s="908"/>
      <c r="CBD122" s="908"/>
      <c r="CBE122" s="908"/>
      <c r="CBF122" s="908"/>
      <c r="CBG122" s="908"/>
      <c r="CBH122" s="908"/>
      <c r="CBI122" s="908"/>
      <c r="CBJ122" s="908"/>
      <c r="CBK122" s="908"/>
      <c r="CBL122" s="908"/>
      <c r="CBM122" s="908"/>
      <c r="CBN122" s="908"/>
      <c r="CBO122" s="908"/>
      <c r="CBP122" s="908"/>
      <c r="CBQ122" s="908"/>
      <c r="CBR122" s="908"/>
      <c r="CBS122" s="908"/>
      <c r="CBT122" s="908"/>
      <c r="CBU122" s="908"/>
      <c r="CBV122" s="908"/>
      <c r="CBW122" s="908"/>
      <c r="CBX122" s="908"/>
      <c r="CBY122" s="908"/>
      <c r="CBZ122" s="908"/>
      <c r="CCA122" s="908"/>
      <c r="CCB122" s="908"/>
      <c r="CCC122" s="908"/>
      <c r="CCD122" s="908"/>
      <c r="CCE122" s="908"/>
      <c r="CCF122" s="908"/>
      <c r="CCG122" s="908"/>
      <c r="CCH122" s="908"/>
      <c r="CCI122" s="908"/>
      <c r="CCJ122" s="908"/>
      <c r="CCK122" s="908"/>
      <c r="CCL122" s="908"/>
      <c r="CCM122" s="908"/>
      <c r="CCN122" s="908"/>
      <c r="CCO122" s="908"/>
      <c r="CCP122" s="908"/>
      <c r="CCQ122" s="908"/>
      <c r="CCR122" s="908"/>
      <c r="CCS122" s="908"/>
      <c r="CCT122" s="908"/>
      <c r="CCU122" s="908"/>
      <c r="CCV122" s="908"/>
      <c r="CCW122" s="908"/>
      <c r="CCX122" s="908"/>
      <c r="CCY122" s="908"/>
      <c r="CCZ122" s="908"/>
      <c r="CDA122" s="908"/>
      <c r="CDB122" s="908"/>
      <c r="CDC122" s="908"/>
      <c r="CDD122" s="908"/>
      <c r="CDE122" s="908"/>
      <c r="CDF122" s="908"/>
      <c r="CDG122" s="908"/>
      <c r="CDH122" s="908"/>
      <c r="CDI122" s="908"/>
      <c r="CDJ122" s="908"/>
      <c r="CDK122" s="908"/>
      <c r="CDL122" s="908"/>
      <c r="CDM122" s="908"/>
      <c r="CDN122" s="908"/>
      <c r="CDO122" s="908"/>
      <c r="CDP122" s="908"/>
      <c r="CDQ122" s="908"/>
      <c r="CDR122" s="908"/>
      <c r="CDS122" s="908"/>
      <c r="CDT122" s="908"/>
      <c r="CDU122" s="908"/>
      <c r="CDV122" s="908"/>
      <c r="CDW122" s="908"/>
      <c r="CDX122" s="908"/>
      <c r="CDY122" s="908"/>
      <c r="CDZ122" s="908"/>
      <c r="CEA122" s="908"/>
      <c r="CEB122" s="908"/>
      <c r="CEC122" s="908"/>
      <c r="CED122" s="908"/>
      <c r="CEE122" s="908"/>
      <c r="CEF122" s="908"/>
      <c r="CEG122" s="908"/>
      <c r="CEH122" s="908"/>
      <c r="CEI122" s="908"/>
      <c r="CEJ122" s="908"/>
      <c r="CEK122" s="908"/>
      <c r="CEL122" s="908"/>
      <c r="CEM122" s="908"/>
      <c r="CEN122" s="908"/>
      <c r="CEO122" s="908"/>
      <c r="CEP122" s="908"/>
      <c r="CEQ122" s="908"/>
      <c r="CER122" s="908"/>
      <c r="CES122" s="908"/>
      <c r="CET122" s="908"/>
      <c r="CEU122" s="908"/>
      <c r="CEV122" s="908"/>
      <c r="CEW122" s="908"/>
      <c r="CEX122" s="908"/>
      <c r="CEY122" s="908"/>
      <c r="CEZ122" s="908"/>
      <c r="CFA122" s="908"/>
      <c r="CFB122" s="908"/>
      <c r="CFC122" s="908"/>
      <c r="CFD122" s="908"/>
      <c r="CFE122" s="908"/>
      <c r="CFF122" s="908"/>
      <c r="CFG122" s="908"/>
      <c r="CFH122" s="908"/>
      <c r="CFI122" s="908"/>
      <c r="CFJ122" s="908"/>
      <c r="CFK122" s="908"/>
      <c r="CFL122" s="908"/>
      <c r="CFM122" s="908"/>
      <c r="CFN122" s="908"/>
      <c r="CFO122" s="908"/>
      <c r="CFP122" s="908"/>
      <c r="CFQ122" s="908"/>
      <c r="CFR122" s="908"/>
      <c r="CFS122" s="908"/>
      <c r="CFT122" s="908"/>
      <c r="CFU122" s="908"/>
      <c r="CFV122" s="908"/>
      <c r="CFW122" s="908"/>
      <c r="CFX122" s="908"/>
      <c r="CFY122" s="908"/>
      <c r="CFZ122" s="908"/>
      <c r="CGA122" s="908"/>
      <c r="CGB122" s="908"/>
      <c r="CGC122" s="908"/>
      <c r="CGD122" s="908"/>
      <c r="CGE122" s="908"/>
      <c r="CGF122" s="908"/>
      <c r="CGG122" s="908"/>
      <c r="CGH122" s="908"/>
      <c r="CGI122" s="908"/>
      <c r="CGJ122" s="908"/>
      <c r="CGK122" s="908"/>
      <c r="CGL122" s="908"/>
      <c r="CGM122" s="908"/>
      <c r="CGN122" s="908"/>
      <c r="CGO122" s="908"/>
      <c r="CGP122" s="908"/>
      <c r="CGQ122" s="908"/>
      <c r="CGR122" s="908"/>
      <c r="CGS122" s="908"/>
      <c r="CGT122" s="908"/>
      <c r="CGU122" s="908"/>
      <c r="CGV122" s="908"/>
      <c r="CGW122" s="908"/>
      <c r="CGX122" s="908"/>
      <c r="CGY122" s="908"/>
      <c r="CGZ122" s="908"/>
      <c r="CHA122" s="908"/>
      <c r="CHB122" s="908"/>
      <c r="CHC122" s="908"/>
      <c r="CHD122" s="908"/>
      <c r="CHE122" s="908"/>
      <c r="CHF122" s="908"/>
      <c r="CHG122" s="908"/>
      <c r="CHH122" s="908"/>
      <c r="CHI122" s="908"/>
      <c r="CHJ122" s="908"/>
      <c r="CHK122" s="908"/>
      <c r="CHL122" s="908"/>
      <c r="CHM122" s="908"/>
      <c r="CHN122" s="908"/>
      <c r="CHO122" s="908"/>
      <c r="CHP122" s="908"/>
      <c r="CHQ122" s="908"/>
      <c r="CHR122" s="908"/>
      <c r="CHS122" s="908"/>
      <c r="CHT122" s="908"/>
      <c r="CHU122" s="908"/>
      <c r="CHV122" s="908"/>
      <c r="CHW122" s="908"/>
      <c r="CHX122" s="908"/>
      <c r="CHY122" s="908"/>
      <c r="CHZ122" s="908"/>
      <c r="CIA122" s="908"/>
      <c r="CIB122" s="908"/>
      <c r="CIC122" s="908"/>
      <c r="CID122" s="908"/>
      <c r="CIE122" s="908"/>
      <c r="CIF122" s="908"/>
      <c r="CIG122" s="908"/>
      <c r="CIH122" s="908"/>
      <c r="CII122" s="908"/>
      <c r="CIJ122" s="908"/>
      <c r="CIK122" s="908"/>
      <c r="CIL122" s="908"/>
      <c r="CIM122" s="908"/>
      <c r="CIN122" s="908"/>
      <c r="CIO122" s="908"/>
      <c r="CIP122" s="908"/>
      <c r="CIQ122" s="908"/>
      <c r="CIR122" s="908"/>
      <c r="CIS122" s="908"/>
      <c r="CIT122" s="908"/>
      <c r="CIU122" s="908"/>
      <c r="CIV122" s="908"/>
      <c r="CIW122" s="908"/>
      <c r="CIX122" s="908"/>
      <c r="CIY122" s="908"/>
      <c r="CIZ122" s="908"/>
      <c r="CJA122" s="908"/>
      <c r="CJB122" s="908"/>
      <c r="CJC122" s="908"/>
      <c r="CJD122" s="908"/>
      <c r="CJE122" s="908"/>
      <c r="CJF122" s="908"/>
      <c r="CJG122" s="908"/>
      <c r="CJH122" s="908"/>
      <c r="CJI122" s="908"/>
      <c r="CJJ122" s="908"/>
      <c r="CJK122" s="908"/>
      <c r="CJL122" s="908"/>
      <c r="CJM122" s="908"/>
      <c r="CJN122" s="908"/>
      <c r="CJO122" s="908"/>
      <c r="CJP122" s="908"/>
      <c r="CJQ122" s="908"/>
      <c r="CJR122" s="908"/>
      <c r="CJS122" s="908"/>
      <c r="CJT122" s="908"/>
      <c r="CJU122" s="908"/>
      <c r="CJV122" s="908"/>
      <c r="CJW122" s="908"/>
      <c r="CJX122" s="908"/>
      <c r="CJY122" s="908"/>
      <c r="CJZ122" s="908"/>
      <c r="CKA122" s="908"/>
      <c r="CKB122" s="908"/>
      <c r="CKC122" s="908"/>
      <c r="CKD122" s="908"/>
      <c r="CKE122" s="908"/>
      <c r="CKF122" s="908"/>
      <c r="CKG122" s="908"/>
      <c r="CKH122" s="908"/>
      <c r="CKI122" s="908"/>
      <c r="CKJ122" s="908"/>
      <c r="CKK122" s="908"/>
      <c r="CKL122" s="908"/>
      <c r="CKM122" s="908"/>
      <c r="CKN122" s="908"/>
      <c r="CKO122" s="908"/>
      <c r="CKP122" s="908"/>
      <c r="CKQ122" s="908"/>
      <c r="CKR122" s="908"/>
      <c r="CKS122" s="908"/>
      <c r="CKT122" s="908"/>
      <c r="CKU122" s="908"/>
      <c r="CKV122" s="908"/>
      <c r="CKW122" s="908"/>
      <c r="CKX122" s="908"/>
      <c r="CKY122" s="908"/>
      <c r="CKZ122" s="908"/>
      <c r="CLA122" s="908"/>
      <c r="CLB122" s="908"/>
      <c r="CLC122" s="908"/>
      <c r="CLD122" s="908"/>
      <c r="CLE122" s="908"/>
      <c r="CLF122" s="908"/>
      <c r="CLG122" s="908"/>
      <c r="CLH122" s="908"/>
      <c r="CLI122" s="908"/>
      <c r="CLJ122" s="908"/>
      <c r="CLK122" s="908"/>
      <c r="CLL122" s="908"/>
      <c r="CLM122" s="908"/>
      <c r="CLN122" s="908"/>
      <c r="CLO122" s="908"/>
      <c r="CLP122" s="908"/>
      <c r="CLQ122" s="908"/>
      <c r="CLR122" s="908"/>
      <c r="CLS122" s="908"/>
      <c r="CLT122" s="908"/>
      <c r="CLU122" s="908"/>
      <c r="CLV122" s="908"/>
      <c r="CLW122" s="908"/>
      <c r="CLX122" s="908"/>
      <c r="CLY122" s="908"/>
      <c r="CLZ122" s="908"/>
      <c r="CMA122" s="908"/>
      <c r="CMB122" s="908"/>
      <c r="CMC122" s="908"/>
      <c r="CMD122" s="908"/>
      <c r="CME122" s="908"/>
      <c r="CMF122" s="908"/>
      <c r="CMG122" s="908"/>
      <c r="CMH122" s="908"/>
      <c r="CMI122" s="908"/>
      <c r="CMJ122" s="908"/>
      <c r="CMK122" s="908"/>
      <c r="CML122" s="908"/>
      <c r="CMM122" s="908"/>
      <c r="CMN122" s="908"/>
      <c r="CMO122" s="908"/>
      <c r="CMP122" s="908"/>
      <c r="CMQ122" s="908"/>
      <c r="CMR122" s="908"/>
      <c r="CMS122" s="908"/>
      <c r="CMT122" s="908"/>
      <c r="CMU122" s="908"/>
      <c r="CMV122" s="908"/>
      <c r="CMW122" s="908"/>
      <c r="CMX122" s="908"/>
      <c r="CMY122" s="908"/>
      <c r="CMZ122" s="908"/>
      <c r="CNA122" s="908"/>
      <c r="CNB122" s="908"/>
      <c r="CNC122" s="908"/>
      <c r="CND122" s="908"/>
      <c r="CNE122" s="908"/>
      <c r="CNF122" s="908"/>
      <c r="CNG122" s="908"/>
      <c r="CNH122" s="908"/>
      <c r="CNI122" s="908"/>
      <c r="CNJ122" s="908"/>
      <c r="CNK122" s="908"/>
      <c r="CNL122" s="908"/>
      <c r="CNM122" s="908"/>
      <c r="CNN122" s="908"/>
      <c r="CNO122" s="908"/>
      <c r="CNP122" s="908"/>
      <c r="CNQ122" s="908"/>
      <c r="CNR122" s="908"/>
      <c r="CNS122" s="908"/>
      <c r="CNT122" s="908"/>
      <c r="CNU122" s="908"/>
      <c r="CNV122" s="908"/>
      <c r="CNW122" s="908"/>
      <c r="CNX122" s="908"/>
      <c r="CNY122" s="908"/>
      <c r="CNZ122" s="908"/>
      <c r="COA122" s="908"/>
      <c r="COB122" s="908"/>
      <c r="COC122" s="908"/>
      <c r="COD122" s="908"/>
      <c r="COE122" s="908"/>
      <c r="COF122" s="908"/>
      <c r="COG122" s="908"/>
      <c r="COH122" s="908"/>
      <c r="COI122" s="908"/>
      <c r="COJ122" s="908"/>
      <c r="COK122" s="908"/>
      <c r="COL122" s="908"/>
      <c r="COM122" s="908"/>
      <c r="CON122" s="908"/>
      <c r="COO122" s="908"/>
      <c r="COP122" s="908"/>
      <c r="COQ122" s="908"/>
      <c r="COR122" s="908"/>
      <c r="COS122" s="908"/>
      <c r="COT122" s="908"/>
      <c r="COU122" s="908"/>
      <c r="COV122" s="908"/>
      <c r="COW122" s="908"/>
      <c r="COX122" s="908"/>
      <c r="COY122" s="908"/>
      <c r="COZ122" s="908"/>
      <c r="CPA122" s="908"/>
      <c r="CPB122" s="908"/>
      <c r="CPC122" s="908"/>
      <c r="CPD122" s="908"/>
      <c r="CPE122" s="908"/>
      <c r="CPF122" s="908"/>
      <c r="CPG122" s="908"/>
      <c r="CPH122" s="908"/>
      <c r="CPI122" s="908"/>
      <c r="CPJ122" s="908"/>
      <c r="CPK122" s="908"/>
      <c r="CPL122" s="908"/>
      <c r="CPM122" s="908"/>
      <c r="CPN122" s="908"/>
      <c r="CPO122" s="908"/>
      <c r="CPP122" s="908"/>
      <c r="CPQ122" s="908"/>
      <c r="CPR122" s="908"/>
      <c r="CPS122" s="908"/>
      <c r="CPT122" s="908"/>
      <c r="CPU122" s="908"/>
      <c r="CPV122" s="908"/>
      <c r="CPW122" s="908"/>
      <c r="CPX122" s="908"/>
      <c r="CPY122" s="908"/>
      <c r="CPZ122" s="908"/>
      <c r="CQA122" s="908"/>
      <c r="CQB122" s="908"/>
      <c r="CQC122" s="908"/>
      <c r="CQD122" s="908"/>
      <c r="CQE122" s="908"/>
      <c r="CQF122" s="908"/>
      <c r="CQG122" s="908"/>
      <c r="CQH122" s="908"/>
      <c r="CQI122" s="908"/>
      <c r="CQJ122" s="908"/>
      <c r="CQK122" s="908"/>
      <c r="CQL122" s="908"/>
      <c r="CQM122" s="908"/>
      <c r="CQN122" s="908"/>
      <c r="CQO122" s="908"/>
      <c r="CQP122" s="908"/>
      <c r="CQQ122" s="908"/>
      <c r="CQR122" s="908"/>
      <c r="CQS122" s="908"/>
      <c r="CQT122" s="908"/>
      <c r="CQU122" s="908"/>
      <c r="CQV122" s="908"/>
      <c r="CQW122" s="908"/>
      <c r="CQX122" s="908"/>
      <c r="CQY122" s="908"/>
      <c r="CQZ122" s="908"/>
      <c r="CRA122" s="908"/>
      <c r="CRB122" s="908"/>
      <c r="CRC122" s="908"/>
      <c r="CRD122" s="908"/>
      <c r="CRE122" s="908"/>
      <c r="CRF122" s="908"/>
      <c r="CRG122" s="908"/>
      <c r="CRH122" s="908"/>
      <c r="CRI122" s="908"/>
      <c r="CRJ122" s="908"/>
      <c r="CRK122" s="908"/>
      <c r="CRL122" s="908"/>
      <c r="CRM122" s="908"/>
      <c r="CRN122" s="908"/>
      <c r="CRO122" s="908"/>
      <c r="CRP122" s="908"/>
      <c r="CRQ122" s="908"/>
      <c r="CRR122" s="908"/>
      <c r="CRS122" s="908"/>
      <c r="CRT122" s="908"/>
      <c r="CRU122" s="908"/>
      <c r="CRV122" s="908"/>
      <c r="CRW122" s="908"/>
      <c r="CRX122" s="908"/>
      <c r="CRY122" s="908"/>
      <c r="CRZ122" s="908"/>
      <c r="CSA122" s="908"/>
      <c r="CSB122" s="908"/>
      <c r="CSC122" s="908"/>
      <c r="CSD122" s="908"/>
      <c r="CSE122" s="908"/>
      <c r="CSF122" s="908"/>
      <c r="CSG122" s="908"/>
      <c r="CSH122" s="908"/>
      <c r="CSI122" s="908"/>
      <c r="CSJ122" s="908"/>
      <c r="CSK122" s="908"/>
      <c r="CSL122" s="908"/>
      <c r="CSM122" s="908"/>
      <c r="CSN122" s="908"/>
      <c r="CSO122" s="908"/>
      <c r="CSP122" s="908"/>
      <c r="CSQ122" s="908"/>
      <c r="CSR122" s="908"/>
      <c r="CSS122" s="908"/>
      <c r="CST122" s="908"/>
      <c r="CSU122" s="908"/>
      <c r="CSV122" s="908"/>
      <c r="CSW122" s="908"/>
      <c r="CSX122" s="908"/>
      <c r="CSY122" s="908"/>
      <c r="CSZ122" s="908"/>
      <c r="CTA122" s="908"/>
      <c r="CTB122" s="908"/>
      <c r="CTC122" s="908"/>
      <c r="CTD122" s="908"/>
      <c r="CTE122" s="908"/>
      <c r="CTF122" s="908"/>
      <c r="CTG122" s="908"/>
      <c r="CTH122" s="908"/>
      <c r="CTI122" s="908"/>
      <c r="CTJ122" s="908"/>
      <c r="CTK122" s="908"/>
      <c r="CTL122" s="908"/>
      <c r="CTM122" s="908"/>
      <c r="CTN122" s="908"/>
      <c r="CTO122" s="908"/>
      <c r="CTP122" s="908"/>
      <c r="CTQ122" s="908"/>
      <c r="CTR122" s="908"/>
      <c r="CTS122" s="908"/>
      <c r="CTT122" s="908"/>
      <c r="CTU122" s="908"/>
      <c r="CTV122" s="908"/>
      <c r="CTW122" s="908"/>
      <c r="CTX122" s="908"/>
      <c r="CTY122" s="908"/>
      <c r="CTZ122" s="908"/>
      <c r="CUA122" s="908"/>
      <c r="CUB122" s="908"/>
      <c r="CUC122" s="908"/>
      <c r="CUD122" s="908"/>
      <c r="CUE122" s="908"/>
      <c r="CUF122" s="908"/>
      <c r="CUG122" s="908"/>
      <c r="CUH122" s="908"/>
      <c r="CUI122" s="908"/>
      <c r="CUJ122" s="908"/>
      <c r="CUK122" s="908"/>
      <c r="CUL122" s="908"/>
      <c r="CUM122" s="908"/>
      <c r="CUN122" s="908"/>
      <c r="CUO122" s="908"/>
      <c r="CUP122" s="908"/>
      <c r="CUQ122" s="908"/>
      <c r="CUR122" s="908"/>
      <c r="CUS122" s="908"/>
      <c r="CUT122" s="908"/>
      <c r="CUU122" s="908"/>
      <c r="CUV122" s="908"/>
      <c r="CUW122" s="908"/>
      <c r="CUX122" s="908"/>
      <c r="CUY122" s="908"/>
      <c r="CUZ122" s="908"/>
      <c r="CVA122" s="908"/>
      <c r="CVB122" s="908"/>
      <c r="CVC122" s="908"/>
      <c r="CVD122" s="908"/>
      <c r="CVE122" s="908"/>
      <c r="CVF122" s="908"/>
      <c r="CVG122" s="908"/>
      <c r="CVH122" s="908"/>
      <c r="CVI122" s="908"/>
      <c r="CVJ122" s="908"/>
      <c r="CVK122" s="908"/>
      <c r="CVL122" s="908"/>
      <c r="CVM122" s="908"/>
      <c r="CVN122" s="908"/>
      <c r="CVO122" s="908"/>
      <c r="CVP122" s="908"/>
      <c r="CVQ122" s="908"/>
      <c r="CVR122" s="908"/>
      <c r="CVS122" s="908"/>
      <c r="CVT122" s="908"/>
      <c r="CVU122" s="908"/>
      <c r="CVV122" s="908"/>
      <c r="CVW122" s="908"/>
      <c r="CVX122" s="908"/>
      <c r="CVY122" s="908"/>
      <c r="CVZ122" s="908"/>
      <c r="CWA122" s="908"/>
      <c r="CWB122" s="908"/>
      <c r="CWC122" s="908"/>
      <c r="CWD122" s="908"/>
      <c r="CWE122" s="908"/>
      <c r="CWF122" s="908"/>
      <c r="CWG122" s="908"/>
      <c r="CWH122" s="908"/>
      <c r="CWI122" s="908"/>
      <c r="CWJ122" s="908"/>
      <c r="CWK122" s="908"/>
      <c r="CWL122" s="908"/>
      <c r="CWM122" s="908"/>
      <c r="CWN122" s="908"/>
      <c r="CWO122" s="908"/>
      <c r="CWP122" s="908"/>
      <c r="CWQ122" s="908"/>
      <c r="CWR122" s="908"/>
      <c r="CWS122" s="908"/>
      <c r="CWT122" s="908"/>
      <c r="CWU122" s="908"/>
      <c r="CWV122" s="908"/>
      <c r="CWW122" s="908"/>
      <c r="CWX122" s="908"/>
      <c r="CWY122" s="908"/>
      <c r="CWZ122" s="908"/>
      <c r="CXA122" s="908"/>
      <c r="CXB122" s="908"/>
      <c r="CXC122" s="908"/>
      <c r="CXD122" s="908"/>
      <c r="CXE122" s="908"/>
      <c r="CXF122" s="908"/>
      <c r="CXG122" s="908"/>
      <c r="CXH122" s="908"/>
      <c r="CXI122" s="908"/>
      <c r="CXJ122" s="908"/>
      <c r="CXK122" s="908"/>
      <c r="CXL122" s="908"/>
      <c r="CXM122" s="908"/>
      <c r="CXN122" s="908"/>
      <c r="CXO122" s="908"/>
      <c r="CXP122" s="908"/>
      <c r="CXQ122" s="908"/>
      <c r="CXR122" s="908"/>
      <c r="CXS122" s="908"/>
      <c r="CXT122" s="908"/>
      <c r="CXU122" s="908"/>
      <c r="CXV122" s="908"/>
      <c r="CXW122" s="908"/>
      <c r="CXX122" s="908"/>
      <c r="CXY122" s="908"/>
      <c r="CXZ122" s="908"/>
      <c r="CYA122" s="908"/>
      <c r="CYB122" s="908"/>
      <c r="CYC122" s="908"/>
      <c r="CYD122" s="908"/>
      <c r="CYE122" s="908"/>
      <c r="CYF122" s="908"/>
      <c r="CYG122" s="908"/>
      <c r="CYH122" s="908"/>
      <c r="CYI122" s="908"/>
      <c r="CYJ122" s="908"/>
      <c r="CYK122" s="908"/>
      <c r="CYL122" s="908"/>
      <c r="CYM122" s="908"/>
      <c r="CYN122" s="908"/>
      <c r="CYO122" s="908"/>
      <c r="CYP122" s="908"/>
      <c r="CYQ122" s="908"/>
      <c r="CYR122" s="908"/>
      <c r="CYS122" s="908"/>
      <c r="CYT122" s="908"/>
      <c r="CYU122" s="908"/>
      <c r="CYV122" s="908"/>
      <c r="CYW122" s="908"/>
      <c r="CYX122" s="908"/>
      <c r="CYY122" s="908"/>
      <c r="CYZ122" s="908"/>
      <c r="CZA122" s="908"/>
      <c r="CZB122" s="908"/>
      <c r="CZC122" s="908"/>
      <c r="CZD122" s="908"/>
      <c r="CZE122" s="908"/>
      <c r="CZF122" s="908"/>
      <c r="CZG122" s="908"/>
      <c r="CZH122" s="908"/>
      <c r="CZI122" s="908"/>
      <c r="CZJ122" s="908"/>
      <c r="CZK122" s="908"/>
      <c r="CZL122" s="908"/>
      <c r="CZM122" s="908"/>
      <c r="CZN122" s="908"/>
      <c r="CZO122" s="908"/>
      <c r="CZP122" s="908"/>
      <c r="CZQ122" s="908"/>
      <c r="CZR122" s="908"/>
      <c r="CZS122" s="908"/>
      <c r="CZT122" s="908"/>
      <c r="CZU122" s="908"/>
      <c r="CZV122" s="908"/>
      <c r="CZW122" s="908"/>
      <c r="CZX122" s="908"/>
      <c r="CZY122" s="908"/>
      <c r="CZZ122" s="908"/>
      <c r="DAA122" s="908"/>
      <c r="DAB122" s="908"/>
      <c r="DAC122" s="908"/>
      <c r="DAD122" s="908"/>
      <c r="DAE122" s="908"/>
      <c r="DAF122" s="908"/>
      <c r="DAG122" s="908"/>
      <c r="DAH122" s="908"/>
      <c r="DAI122" s="908"/>
      <c r="DAJ122" s="908"/>
      <c r="DAK122" s="908"/>
      <c r="DAL122" s="908"/>
      <c r="DAM122" s="908"/>
      <c r="DAN122" s="908"/>
      <c r="DAO122" s="908"/>
      <c r="DAP122" s="908"/>
      <c r="DAQ122" s="908"/>
      <c r="DAR122" s="908"/>
      <c r="DAS122" s="908"/>
      <c r="DAT122" s="908"/>
      <c r="DAU122" s="908"/>
      <c r="DAV122" s="908"/>
      <c r="DAW122" s="908"/>
      <c r="DAX122" s="908"/>
      <c r="DAY122" s="908"/>
      <c r="DAZ122" s="908"/>
      <c r="DBA122" s="908"/>
      <c r="DBB122" s="908"/>
      <c r="DBC122" s="908"/>
      <c r="DBD122" s="908"/>
      <c r="DBE122" s="908"/>
      <c r="DBF122" s="908"/>
      <c r="DBG122" s="908"/>
      <c r="DBH122" s="908"/>
      <c r="DBI122" s="908"/>
      <c r="DBJ122" s="908"/>
      <c r="DBK122" s="908"/>
      <c r="DBL122" s="908"/>
      <c r="DBM122" s="908"/>
      <c r="DBN122" s="908"/>
      <c r="DBO122" s="908"/>
      <c r="DBP122" s="908"/>
      <c r="DBQ122" s="908"/>
      <c r="DBR122" s="908"/>
      <c r="DBS122" s="908"/>
      <c r="DBT122" s="908"/>
      <c r="DBU122" s="908"/>
      <c r="DBV122" s="908"/>
      <c r="DBW122" s="908"/>
      <c r="DBX122" s="908"/>
      <c r="DBY122" s="908"/>
      <c r="DBZ122" s="908"/>
      <c r="DCA122" s="908"/>
      <c r="DCB122" s="908"/>
      <c r="DCC122" s="908"/>
      <c r="DCD122" s="908"/>
      <c r="DCE122" s="908"/>
      <c r="DCF122" s="908"/>
      <c r="DCG122" s="908"/>
      <c r="DCH122" s="908"/>
      <c r="DCI122" s="908"/>
      <c r="DCJ122" s="908"/>
      <c r="DCK122" s="908"/>
      <c r="DCL122" s="908"/>
      <c r="DCM122" s="908"/>
      <c r="DCN122" s="908"/>
      <c r="DCO122" s="908"/>
      <c r="DCP122" s="908"/>
      <c r="DCQ122" s="908"/>
      <c r="DCR122" s="908"/>
      <c r="DCS122" s="908"/>
      <c r="DCT122" s="908"/>
      <c r="DCU122" s="908"/>
      <c r="DCV122" s="908"/>
      <c r="DCW122" s="908"/>
      <c r="DCX122" s="908"/>
      <c r="DCY122" s="908"/>
      <c r="DCZ122" s="908"/>
      <c r="DDA122" s="908"/>
      <c r="DDB122" s="908"/>
      <c r="DDC122" s="908"/>
      <c r="DDD122" s="908"/>
      <c r="DDE122" s="908"/>
      <c r="DDF122" s="908"/>
      <c r="DDG122" s="908"/>
      <c r="DDH122" s="908"/>
      <c r="DDI122" s="908"/>
      <c r="DDJ122" s="908"/>
      <c r="DDK122" s="908"/>
      <c r="DDL122" s="908"/>
      <c r="DDM122" s="908"/>
      <c r="DDN122" s="908"/>
      <c r="DDO122" s="908"/>
      <c r="DDP122" s="908"/>
      <c r="DDQ122" s="908"/>
      <c r="DDR122" s="908"/>
      <c r="DDS122" s="908"/>
      <c r="DDT122" s="908"/>
      <c r="DDU122" s="908"/>
      <c r="DDV122" s="908"/>
      <c r="DDW122" s="908"/>
      <c r="DDX122" s="908"/>
      <c r="DDY122" s="908"/>
      <c r="DDZ122" s="908"/>
      <c r="DEA122" s="908"/>
      <c r="DEB122" s="908"/>
      <c r="DEC122" s="908"/>
      <c r="DED122" s="908"/>
      <c r="DEE122" s="908"/>
      <c r="DEF122" s="908"/>
      <c r="DEG122" s="908"/>
      <c r="DEH122" s="908"/>
      <c r="DEI122" s="908"/>
      <c r="DEJ122" s="908"/>
      <c r="DEK122" s="908"/>
      <c r="DEL122" s="908"/>
      <c r="DEM122" s="908"/>
      <c r="DEN122" s="908"/>
      <c r="DEO122" s="908"/>
      <c r="DEP122" s="908"/>
      <c r="DEQ122" s="908"/>
      <c r="DER122" s="908"/>
      <c r="DES122" s="908"/>
      <c r="DET122" s="908"/>
      <c r="DEU122" s="908"/>
      <c r="DEV122" s="908"/>
      <c r="DEW122" s="908"/>
      <c r="DEX122" s="908"/>
      <c r="DEY122" s="908"/>
      <c r="DEZ122" s="908"/>
      <c r="DFA122" s="908"/>
      <c r="DFB122" s="908"/>
      <c r="DFC122" s="908"/>
      <c r="DFD122" s="908"/>
      <c r="DFE122" s="908"/>
      <c r="DFF122" s="908"/>
      <c r="DFG122" s="908"/>
      <c r="DFH122" s="908"/>
      <c r="DFI122" s="908"/>
      <c r="DFJ122" s="908"/>
      <c r="DFK122" s="908"/>
      <c r="DFL122" s="908"/>
      <c r="DFM122" s="908"/>
      <c r="DFN122" s="908"/>
      <c r="DFO122" s="908"/>
      <c r="DFP122" s="908"/>
      <c r="DFQ122" s="908"/>
      <c r="DFR122" s="908"/>
      <c r="DFS122" s="908"/>
      <c r="DFT122" s="908"/>
      <c r="DFU122" s="908"/>
      <c r="DFV122" s="908"/>
      <c r="DFW122" s="908"/>
      <c r="DFX122" s="908"/>
      <c r="DFY122" s="908"/>
      <c r="DFZ122" s="908"/>
      <c r="DGA122" s="908"/>
      <c r="DGB122" s="908"/>
      <c r="DGC122" s="908"/>
      <c r="DGD122" s="908"/>
      <c r="DGE122" s="908"/>
      <c r="DGF122" s="908"/>
      <c r="DGG122" s="908"/>
      <c r="DGH122" s="908"/>
      <c r="DGI122" s="908"/>
      <c r="DGJ122" s="908"/>
      <c r="DGK122" s="908"/>
      <c r="DGL122" s="908"/>
      <c r="DGM122" s="908"/>
      <c r="DGN122" s="908"/>
      <c r="DGO122" s="908"/>
      <c r="DGP122" s="908"/>
      <c r="DGQ122" s="908"/>
      <c r="DGR122" s="908"/>
      <c r="DGS122" s="908"/>
      <c r="DGT122" s="908"/>
      <c r="DGU122" s="908"/>
      <c r="DGV122" s="908"/>
      <c r="DGW122" s="908"/>
      <c r="DGX122" s="908"/>
      <c r="DGY122" s="908"/>
      <c r="DGZ122" s="908"/>
      <c r="DHA122" s="908"/>
      <c r="DHB122" s="908"/>
      <c r="DHC122" s="908"/>
      <c r="DHD122" s="908"/>
      <c r="DHE122" s="908"/>
      <c r="DHF122" s="908"/>
      <c r="DHG122" s="908"/>
      <c r="DHH122" s="908"/>
      <c r="DHI122" s="908"/>
      <c r="DHJ122" s="908"/>
      <c r="DHK122" s="908"/>
      <c r="DHL122" s="908"/>
      <c r="DHM122" s="908"/>
      <c r="DHN122" s="908"/>
      <c r="DHO122" s="908"/>
      <c r="DHP122" s="908"/>
      <c r="DHQ122" s="908"/>
      <c r="DHR122" s="908"/>
      <c r="DHS122" s="908"/>
      <c r="DHT122" s="908"/>
      <c r="DHU122" s="908"/>
      <c r="DHV122" s="908"/>
      <c r="DHW122" s="908"/>
      <c r="DHX122" s="908"/>
      <c r="DHY122" s="908"/>
      <c r="DHZ122" s="908"/>
      <c r="DIA122" s="908"/>
      <c r="DIB122" s="908"/>
      <c r="DIC122" s="908"/>
      <c r="DID122" s="908"/>
      <c r="DIE122" s="908"/>
      <c r="DIF122" s="908"/>
      <c r="DIG122" s="908"/>
      <c r="DIH122" s="908"/>
      <c r="DII122" s="908"/>
      <c r="DIJ122" s="908"/>
      <c r="DIK122" s="908"/>
      <c r="DIL122" s="908"/>
      <c r="DIM122" s="908"/>
      <c r="DIN122" s="908"/>
      <c r="DIO122" s="908"/>
      <c r="DIP122" s="908"/>
      <c r="DIQ122" s="908"/>
      <c r="DIR122" s="908"/>
      <c r="DIS122" s="908"/>
      <c r="DIT122" s="908"/>
      <c r="DIU122" s="908"/>
      <c r="DIV122" s="908"/>
      <c r="DIW122" s="908"/>
      <c r="DIX122" s="908"/>
      <c r="DIY122" s="908"/>
      <c r="DIZ122" s="908"/>
      <c r="DJA122" s="908"/>
      <c r="DJB122" s="908"/>
      <c r="DJC122" s="908"/>
      <c r="DJD122" s="908"/>
      <c r="DJE122" s="908"/>
      <c r="DJF122" s="908"/>
      <c r="DJG122" s="908"/>
      <c r="DJH122" s="908"/>
      <c r="DJI122" s="908"/>
      <c r="DJJ122" s="908"/>
      <c r="DJK122" s="908"/>
      <c r="DJL122" s="908"/>
      <c r="DJM122" s="908"/>
      <c r="DJN122" s="908"/>
      <c r="DJO122" s="908"/>
      <c r="DJP122" s="908"/>
      <c r="DJQ122" s="908"/>
      <c r="DJR122" s="908"/>
      <c r="DJS122" s="908"/>
      <c r="DJT122" s="908"/>
      <c r="DJU122" s="908"/>
      <c r="DJV122" s="908"/>
      <c r="DJW122" s="908"/>
      <c r="DJX122" s="908"/>
      <c r="DJY122" s="908"/>
      <c r="DJZ122" s="908"/>
      <c r="DKA122" s="908"/>
      <c r="DKB122" s="908"/>
      <c r="DKC122" s="908"/>
      <c r="DKD122" s="908"/>
      <c r="DKE122" s="908"/>
      <c r="DKF122" s="908"/>
      <c r="DKG122" s="908"/>
      <c r="DKH122" s="908"/>
      <c r="DKI122" s="908"/>
      <c r="DKJ122" s="908"/>
      <c r="DKK122" s="908"/>
      <c r="DKL122" s="908"/>
      <c r="DKM122" s="908"/>
      <c r="DKN122" s="908"/>
      <c r="DKO122" s="908"/>
      <c r="DKP122" s="908"/>
      <c r="DKQ122" s="908"/>
      <c r="DKR122" s="908"/>
      <c r="DKS122" s="908"/>
      <c r="DKT122" s="908"/>
      <c r="DKU122" s="908"/>
      <c r="DKV122" s="908"/>
      <c r="DKW122" s="908"/>
      <c r="DKX122" s="908"/>
      <c r="DKY122" s="908"/>
      <c r="DKZ122" s="908"/>
      <c r="DLA122" s="908"/>
      <c r="DLB122" s="908"/>
      <c r="DLC122" s="908"/>
      <c r="DLD122" s="908"/>
      <c r="DLE122" s="908"/>
      <c r="DLF122" s="908"/>
      <c r="DLG122" s="908"/>
      <c r="DLH122" s="908"/>
      <c r="DLI122" s="908"/>
      <c r="DLJ122" s="908"/>
      <c r="DLK122" s="908"/>
      <c r="DLL122" s="908"/>
      <c r="DLM122" s="908"/>
      <c r="DLN122" s="908"/>
      <c r="DLO122" s="908"/>
      <c r="DLP122" s="908"/>
      <c r="DLQ122" s="908"/>
      <c r="DLR122" s="908"/>
      <c r="DLS122" s="908"/>
      <c r="DLT122" s="908"/>
      <c r="DLU122" s="908"/>
      <c r="DLV122" s="908"/>
      <c r="DLW122" s="908"/>
      <c r="DLX122" s="908"/>
      <c r="DLY122" s="908"/>
      <c r="DLZ122" s="908"/>
      <c r="DMA122" s="908"/>
      <c r="DMB122" s="908"/>
      <c r="DMC122" s="908"/>
      <c r="DMD122" s="908"/>
      <c r="DME122" s="908"/>
      <c r="DMF122" s="908"/>
      <c r="DMG122" s="908"/>
      <c r="DMH122" s="908"/>
      <c r="DMI122" s="908"/>
      <c r="DMJ122" s="908"/>
      <c r="DMK122" s="908"/>
      <c r="DML122" s="908"/>
      <c r="DMM122" s="908"/>
      <c r="DMN122" s="908"/>
      <c r="DMO122" s="908"/>
      <c r="DMP122" s="908"/>
      <c r="DMQ122" s="908"/>
      <c r="DMR122" s="908"/>
      <c r="DMS122" s="908"/>
      <c r="DMT122" s="908"/>
      <c r="DMU122" s="908"/>
      <c r="DMV122" s="908"/>
      <c r="DMW122" s="908"/>
      <c r="DMX122" s="908"/>
      <c r="DMY122" s="908"/>
      <c r="DMZ122" s="908"/>
      <c r="DNA122" s="908"/>
      <c r="DNB122" s="908"/>
      <c r="DNC122" s="908"/>
      <c r="DND122" s="908"/>
      <c r="DNE122" s="908"/>
      <c r="DNF122" s="908"/>
      <c r="DNG122" s="908"/>
      <c r="DNH122" s="908"/>
      <c r="DNI122" s="908"/>
      <c r="DNJ122" s="908"/>
      <c r="DNK122" s="908"/>
      <c r="DNL122" s="908"/>
      <c r="DNM122" s="908"/>
      <c r="DNN122" s="908"/>
      <c r="DNO122" s="908"/>
      <c r="DNP122" s="908"/>
      <c r="DNQ122" s="908"/>
      <c r="DNR122" s="908"/>
      <c r="DNS122" s="908"/>
      <c r="DNT122" s="908"/>
      <c r="DNU122" s="908"/>
      <c r="DNV122" s="908"/>
      <c r="DNW122" s="908"/>
      <c r="DNX122" s="908"/>
      <c r="DNY122" s="908"/>
      <c r="DNZ122" s="908"/>
      <c r="DOA122" s="908"/>
      <c r="DOB122" s="908"/>
      <c r="DOC122" s="908"/>
      <c r="DOD122" s="908"/>
      <c r="DOE122" s="908"/>
      <c r="DOF122" s="908"/>
      <c r="DOG122" s="908"/>
      <c r="DOH122" s="908"/>
      <c r="DOI122" s="908"/>
      <c r="DOJ122" s="908"/>
      <c r="DOK122" s="908"/>
      <c r="DOL122" s="908"/>
      <c r="DOM122" s="908"/>
      <c r="DON122" s="908"/>
      <c r="DOO122" s="908"/>
      <c r="DOP122" s="908"/>
      <c r="DOQ122" s="908"/>
      <c r="DOR122" s="908"/>
      <c r="DOS122" s="908"/>
      <c r="DOT122" s="908"/>
      <c r="DOU122" s="908"/>
      <c r="DOV122" s="908"/>
      <c r="DOW122" s="908"/>
      <c r="DOX122" s="908"/>
      <c r="DOY122" s="908"/>
      <c r="DOZ122" s="908"/>
      <c r="DPA122" s="908"/>
      <c r="DPB122" s="908"/>
      <c r="DPC122" s="908"/>
      <c r="DPD122" s="908"/>
      <c r="DPE122" s="908"/>
      <c r="DPF122" s="908"/>
      <c r="DPG122" s="908"/>
      <c r="DPH122" s="908"/>
      <c r="DPI122" s="908"/>
      <c r="DPJ122" s="908"/>
      <c r="DPK122" s="908"/>
      <c r="DPL122" s="908"/>
      <c r="DPM122" s="908"/>
      <c r="DPN122" s="908"/>
      <c r="DPO122" s="908"/>
      <c r="DPP122" s="908"/>
      <c r="DPQ122" s="908"/>
      <c r="DPR122" s="908"/>
      <c r="DPS122" s="908"/>
      <c r="DPT122" s="908"/>
      <c r="DPU122" s="908"/>
      <c r="DPV122" s="908"/>
      <c r="DPW122" s="908"/>
      <c r="DPX122" s="908"/>
      <c r="DPY122" s="908"/>
      <c r="DPZ122" s="908"/>
      <c r="DQA122" s="908"/>
      <c r="DQB122" s="908"/>
      <c r="DQC122" s="908"/>
      <c r="DQD122" s="908"/>
      <c r="DQE122" s="908"/>
      <c r="DQF122" s="908"/>
      <c r="DQG122" s="908"/>
      <c r="DQH122" s="908"/>
      <c r="DQI122" s="908"/>
      <c r="DQJ122" s="908"/>
      <c r="DQK122" s="908"/>
      <c r="DQL122" s="908"/>
      <c r="DQM122" s="908"/>
      <c r="DQN122" s="908"/>
      <c r="DQO122" s="908"/>
      <c r="DQP122" s="908"/>
      <c r="DQQ122" s="908"/>
      <c r="DQR122" s="908"/>
      <c r="DQS122" s="908"/>
      <c r="DQT122" s="908"/>
      <c r="DQU122" s="908"/>
      <c r="DQV122" s="908"/>
      <c r="DQW122" s="908"/>
      <c r="DQX122" s="908"/>
      <c r="DQY122" s="908"/>
      <c r="DQZ122" s="908"/>
      <c r="DRA122" s="908"/>
      <c r="DRB122" s="908"/>
      <c r="DRC122" s="908"/>
      <c r="DRD122" s="908"/>
      <c r="DRE122" s="908"/>
      <c r="DRF122" s="908"/>
      <c r="DRG122" s="908"/>
      <c r="DRH122" s="908"/>
      <c r="DRI122" s="908"/>
      <c r="DRJ122" s="908"/>
      <c r="DRK122" s="908"/>
      <c r="DRL122" s="908"/>
      <c r="DRM122" s="908"/>
      <c r="DRN122" s="908"/>
      <c r="DRO122" s="908"/>
      <c r="DRP122" s="908"/>
      <c r="DRQ122" s="908"/>
      <c r="DRR122" s="908"/>
      <c r="DRS122" s="908"/>
      <c r="DRT122" s="908"/>
      <c r="DRU122" s="908"/>
      <c r="DRV122" s="908"/>
      <c r="DRW122" s="908"/>
      <c r="DRX122" s="908"/>
      <c r="DRY122" s="908"/>
      <c r="DRZ122" s="908"/>
      <c r="DSA122" s="908"/>
      <c r="DSB122" s="908"/>
      <c r="DSC122" s="908"/>
      <c r="DSD122" s="908"/>
      <c r="DSE122" s="908"/>
      <c r="DSF122" s="908"/>
      <c r="DSG122" s="908"/>
      <c r="DSH122" s="908"/>
      <c r="DSI122" s="908"/>
      <c r="DSJ122" s="908"/>
      <c r="DSK122" s="908"/>
      <c r="DSL122" s="908"/>
      <c r="DSM122" s="908"/>
      <c r="DSN122" s="908"/>
      <c r="DSO122" s="908"/>
      <c r="DSP122" s="908"/>
      <c r="DSQ122" s="908"/>
      <c r="DSR122" s="908"/>
      <c r="DSS122" s="908"/>
      <c r="DST122" s="908"/>
      <c r="DSU122" s="908"/>
      <c r="DSV122" s="908"/>
      <c r="DSW122" s="908"/>
      <c r="DSX122" s="908"/>
      <c r="DSY122" s="908"/>
      <c r="DSZ122" s="908"/>
      <c r="DTA122" s="908"/>
      <c r="DTB122" s="908"/>
      <c r="DTC122" s="908"/>
      <c r="DTD122" s="908"/>
      <c r="DTE122" s="908"/>
      <c r="DTF122" s="908"/>
      <c r="DTG122" s="908"/>
      <c r="DTH122" s="908"/>
      <c r="DTI122" s="908"/>
      <c r="DTJ122" s="908"/>
      <c r="DTK122" s="908"/>
      <c r="DTL122" s="908"/>
      <c r="DTM122" s="908"/>
      <c r="DTN122" s="908"/>
      <c r="DTO122" s="908"/>
      <c r="DTP122" s="908"/>
      <c r="DTQ122" s="908"/>
      <c r="DTR122" s="908"/>
      <c r="DTS122" s="908"/>
      <c r="DTT122" s="908"/>
      <c r="DTU122" s="908"/>
      <c r="DTV122" s="908"/>
      <c r="DTW122" s="908"/>
      <c r="DTX122" s="908"/>
      <c r="DTY122" s="908"/>
      <c r="DTZ122" s="908"/>
      <c r="DUA122" s="908"/>
      <c r="DUB122" s="908"/>
      <c r="DUC122" s="908"/>
      <c r="DUD122" s="908"/>
      <c r="DUE122" s="908"/>
      <c r="DUF122" s="908"/>
      <c r="DUG122" s="908"/>
      <c r="DUH122" s="908"/>
      <c r="DUI122" s="908"/>
      <c r="DUJ122" s="908"/>
      <c r="DUK122" s="908"/>
      <c r="DUL122" s="908"/>
      <c r="DUM122" s="908"/>
      <c r="DUN122" s="908"/>
      <c r="DUO122" s="908"/>
      <c r="DUP122" s="908"/>
      <c r="DUQ122" s="908"/>
      <c r="DUR122" s="908"/>
      <c r="DUS122" s="908"/>
      <c r="DUT122" s="908"/>
      <c r="DUU122" s="908"/>
      <c r="DUV122" s="908"/>
      <c r="DUW122" s="908"/>
      <c r="DUX122" s="908"/>
      <c r="DUY122" s="908"/>
      <c r="DUZ122" s="908"/>
      <c r="DVA122" s="908"/>
      <c r="DVB122" s="908"/>
      <c r="DVC122" s="908"/>
      <c r="DVD122" s="908"/>
      <c r="DVE122" s="908"/>
      <c r="DVF122" s="908"/>
      <c r="DVG122" s="908"/>
      <c r="DVH122" s="908"/>
      <c r="DVI122" s="908"/>
      <c r="DVJ122" s="908"/>
      <c r="DVK122" s="908"/>
      <c r="DVL122" s="908"/>
      <c r="DVM122" s="908"/>
      <c r="DVN122" s="908"/>
      <c r="DVO122" s="908"/>
      <c r="DVP122" s="908"/>
      <c r="DVQ122" s="908"/>
      <c r="DVR122" s="908"/>
      <c r="DVS122" s="908"/>
      <c r="DVT122" s="908"/>
      <c r="DVU122" s="908"/>
      <c r="DVV122" s="908"/>
      <c r="DVW122" s="908"/>
      <c r="DVX122" s="908"/>
      <c r="DVY122" s="908"/>
      <c r="DVZ122" s="908"/>
      <c r="DWA122" s="908"/>
      <c r="DWB122" s="908"/>
      <c r="DWC122" s="908"/>
      <c r="DWD122" s="908"/>
      <c r="DWE122" s="908"/>
      <c r="DWF122" s="908"/>
      <c r="DWG122" s="908"/>
      <c r="DWH122" s="908"/>
      <c r="DWI122" s="908"/>
      <c r="DWJ122" s="908"/>
      <c r="DWK122" s="908"/>
      <c r="DWL122" s="908"/>
      <c r="DWM122" s="908"/>
      <c r="DWN122" s="908"/>
      <c r="DWO122" s="908"/>
      <c r="DWP122" s="908"/>
      <c r="DWQ122" s="908"/>
      <c r="DWR122" s="908"/>
      <c r="DWS122" s="908"/>
      <c r="DWT122" s="908"/>
      <c r="DWU122" s="908"/>
      <c r="DWV122" s="908"/>
      <c r="DWW122" s="908"/>
      <c r="DWX122" s="908"/>
      <c r="DWY122" s="908"/>
      <c r="DWZ122" s="908"/>
      <c r="DXA122" s="908"/>
      <c r="DXB122" s="908"/>
      <c r="DXC122" s="908"/>
      <c r="DXD122" s="908"/>
      <c r="DXE122" s="908"/>
      <c r="DXF122" s="908"/>
      <c r="DXG122" s="908"/>
      <c r="DXH122" s="908"/>
      <c r="DXI122" s="908"/>
      <c r="DXJ122" s="908"/>
      <c r="DXK122" s="908"/>
      <c r="DXL122" s="908"/>
      <c r="DXM122" s="908"/>
      <c r="DXN122" s="908"/>
      <c r="DXO122" s="908"/>
      <c r="DXP122" s="908"/>
      <c r="DXQ122" s="908"/>
      <c r="DXR122" s="908"/>
      <c r="DXS122" s="908"/>
      <c r="DXT122" s="908"/>
      <c r="DXU122" s="908"/>
      <c r="DXV122" s="908"/>
      <c r="DXW122" s="908"/>
      <c r="DXX122" s="908"/>
      <c r="DXY122" s="908"/>
      <c r="DXZ122" s="908"/>
      <c r="DYA122" s="908"/>
      <c r="DYB122" s="908"/>
      <c r="DYC122" s="908"/>
      <c r="DYD122" s="908"/>
      <c r="DYE122" s="908"/>
      <c r="DYF122" s="908"/>
      <c r="DYG122" s="908"/>
      <c r="DYH122" s="908"/>
      <c r="DYI122" s="908"/>
      <c r="DYJ122" s="908"/>
      <c r="DYK122" s="908"/>
      <c r="DYL122" s="908"/>
      <c r="DYM122" s="908"/>
      <c r="DYN122" s="908"/>
      <c r="DYO122" s="908"/>
      <c r="DYP122" s="908"/>
      <c r="DYQ122" s="908"/>
      <c r="DYR122" s="908"/>
      <c r="DYS122" s="908"/>
      <c r="DYT122" s="908"/>
      <c r="DYU122" s="908"/>
      <c r="DYV122" s="908"/>
      <c r="DYW122" s="908"/>
      <c r="DYX122" s="908"/>
      <c r="DYY122" s="908"/>
      <c r="DYZ122" s="908"/>
      <c r="DZA122" s="908"/>
      <c r="DZB122" s="908"/>
      <c r="DZC122" s="908"/>
      <c r="DZD122" s="908"/>
      <c r="DZE122" s="908"/>
      <c r="DZF122" s="908"/>
      <c r="DZG122" s="908"/>
      <c r="DZH122" s="908"/>
      <c r="DZI122" s="908"/>
      <c r="DZJ122" s="908"/>
      <c r="DZK122" s="908"/>
      <c r="DZL122" s="908"/>
      <c r="DZM122" s="908"/>
      <c r="DZN122" s="908"/>
      <c r="DZO122" s="908"/>
      <c r="DZP122" s="908"/>
      <c r="DZQ122" s="908"/>
      <c r="DZR122" s="908"/>
      <c r="DZS122" s="908"/>
      <c r="DZT122" s="908"/>
      <c r="DZU122" s="908"/>
      <c r="DZV122" s="908"/>
      <c r="DZW122" s="908"/>
      <c r="DZX122" s="908"/>
      <c r="DZY122" s="908"/>
      <c r="DZZ122" s="908"/>
      <c r="EAA122" s="908"/>
      <c r="EAB122" s="908"/>
      <c r="EAC122" s="908"/>
      <c r="EAD122" s="908"/>
      <c r="EAE122" s="908"/>
      <c r="EAF122" s="908"/>
      <c r="EAG122" s="908"/>
      <c r="EAH122" s="908"/>
      <c r="EAI122" s="908"/>
      <c r="EAJ122" s="908"/>
      <c r="EAK122" s="908"/>
      <c r="EAL122" s="908"/>
      <c r="EAM122" s="908"/>
      <c r="EAN122" s="908"/>
      <c r="EAO122" s="908"/>
      <c r="EAP122" s="908"/>
      <c r="EAQ122" s="908"/>
      <c r="EAR122" s="908"/>
      <c r="EAS122" s="908"/>
      <c r="EAT122" s="908"/>
      <c r="EAU122" s="908"/>
      <c r="EAV122" s="908"/>
      <c r="EAW122" s="908"/>
      <c r="EAX122" s="908"/>
      <c r="EAY122" s="908"/>
      <c r="EAZ122" s="908"/>
      <c r="EBA122" s="908"/>
      <c r="EBB122" s="908"/>
      <c r="EBC122" s="908"/>
      <c r="EBD122" s="908"/>
      <c r="EBE122" s="908"/>
      <c r="EBF122" s="908"/>
      <c r="EBG122" s="908"/>
      <c r="EBH122" s="908"/>
      <c r="EBI122" s="908"/>
      <c r="EBJ122" s="908"/>
      <c r="EBK122" s="908"/>
      <c r="EBL122" s="908"/>
      <c r="EBM122" s="908"/>
      <c r="EBN122" s="908"/>
      <c r="EBO122" s="908"/>
      <c r="EBP122" s="908"/>
      <c r="EBQ122" s="908"/>
      <c r="EBR122" s="908"/>
      <c r="EBS122" s="908"/>
      <c r="EBT122" s="908"/>
      <c r="EBU122" s="908"/>
      <c r="EBV122" s="908"/>
      <c r="EBW122" s="908"/>
      <c r="EBX122" s="908"/>
      <c r="EBY122" s="908"/>
      <c r="EBZ122" s="908"/>
      <c r="ECA122" s="908"/>
      <c r="ECB122" s="908"/>
      <c r="ECC122" s="908"/>
      <c r="ECD122" s="908"/>
      <c r="ECE122" s="908"/>
      <c r="ECF122" s="908"/>
      <c r="ECG122" s="908"/>
      <c r="ECH122" s="908"/>
      <c r="ECI122" s="908"/>
      <c r="ECJ122" s="908"/>
      <c r="ECK122" s="908"/>
      <c r="ECL122" s="908"/>
      <c r="ECM122" s="908"/>
      <c r="ECN122" s="908"/>
      <c r="ECO122" s="908"/>
      <c r="ECP122" s="908"/>
      <c r="ECQ122" s="908"/>
      <c r="ECR122" s="908"/>
      <c r="ECS122" s="908"/>
      <c r="ECT122" s="908"/>
      <c r="ECU122" s="908"/>
      <c r="ECV122" s="908"/>
      <c r="ECW122" s="908"/>
      <c r="ECX122" s="908"/>
      <c r="ECY122" s="908"/>
      <c r="ECZ122" s="908"/>
      <c r="EDA122" s="908"/>
      <c r="EDB122" s="908"/>
      <c r="EDC122" s="908"/>
      <c r="EDD122" s="908"/>
      <c r="EDE122" s="908"/>
      <c r="EDF122" s="908"/>
      <c r="EDG122" s="908"/>
      <c r="EDH122" s="908"/>
      <c r="EDI122" s="908"/>
      <c r="EDJ122" s="908"/>
      <c r="EDK122" s="908"/>
      <c r="EDL122" s="908"/>
      <c r="EDM122" s="908"/>
      <c r="EDN122" s="908"/>
      <c r="EDO122" s="908"/>
      <c r="EDP122" s="908"/>
      <c r="EDQ122" s="908"/>
      <c r="EDR122" s="908"/>
      <c r="EDS122" s="908"/>
      <c r="EDT122" s="908"/>
      <c r="EDU122" s="908"/>
      <c r="EDV122" s="908"/>
      <c r="EDW122" s="908"/>
      <c r="EDX122" s="908"/>
      <c r="EDY122" s="908"/>
      <c r="EDZ122" s="908"/>
      <c r="EEA122" s="908"/>
      <c r="EEB122" s="908"/>
      <c r="EEC122" s="908"/>
      <c r="EED122" s="908"/>
      <c r="EEE122" s="908"/>
      <c r="EEF122" s="908"/>
      <c r="EEG122" s="908"/>
      <c r="EEH122" s="908"/>
      <c r="EEI122" s="908"/>
      <c r="EEJ122" s="908"/>
      <c r="EEK122" s="908"/>
      <c r="EEL122" s="908"/>
      <c r="EEM122" s="908"/>
      <c r="EEN122" s="908"/>
      <c r="EEO122" s="908"/>
      <c r="EEP122" s="908"/>
      <c r="EEQ122" s="908"/>
      <c r="EER122" s="908"/>
      <c r="EES122" s="908"/>
      <c r="EET122" s="908"/>
      <c r="EEU122" s="908"/>
      <c r="EEV122" s="908"/>
      <c r="EEW122" s="908"/>
      <c r="EEX122" s="908"/>
      <c r="EEY122" s="908"/>
      <c r="EEZ122" s="908"/>
      <c r="EFA122" s="908"/>
      <c r="EFB122" s="908"/>
      <c r="EFC122" s="908"/>
      <c r="EFD122" s="908"/>
      <c r="EFE122" s="908"/>
      <c r="EFF122" s="908"/>
      <c r="EFG122" s="908"/>
      <c r="EFH122" s="908"/>
      <c r="EFI122" s="908"/>
      <c r="EFJ122" s="908"/>
      <c r="EFK122" s="908"/>
      <c r="EFL122" s="908"/>
      <c r="EFM122" s="908"/>
      <c r="EFN122" s="908"/>
      <c r="EFO122" s="908"/>
      <c r="EFP122" s="908"/>
      <c r="EFQ122" s="908"/>
      <c r="EFR122" s="908"/>
      <c r="EFS122" s="908"/>
      <c r="EFT122" s="908"/>
      <c r="EFU122" s="908"/>
      <c r="EFV122" s="908"/>
      <c r="EFW122" s="908"/>
      <c r="EFX122" s="908"/>
      <c r="EFY122" s="908"/>
      <c r="EFZ122" s="908"/>
      <c r="EGA122" s="908"/>
      <c r="EGB122" s="908"/>
      <c r="EGC122" s="908"/>
      <c r="EGD122" s="908"/>
      <c r="EGE122" s="908"/>
      <c r="EGF122" s="908"/>
      <c r="EGG122" s="908"/>
      <c r="EGH122" s="908"/>
      <c r="EGI122" s="908"/>
      <c r="EGJ122" s="908"/>
      <c r="EGK122" s="908"/>
      <c r="EGL122" s="908"/>
      <c r="EGM122" s="908"/>
      <c r="EGN122" s="908"/>
      <c r="EGO122" s="908"/>
      <c r="EGP122" s="908"/>
      <c r="EGQ122" s="908"/>
      <c r="EGR122" s="908"/>
      <c r="EGS122" s="908"/>
      <c r="EGT122" s="908"/>
      <c r="EGU122" s="908"/>
      <c r="EGV122" s="908"/>
      <c r="EGW122" s="908"/>
      <c r="EGX122" s="908"/>
      <c r="EGY122" s="908"/>
      <c r="EGZ122" s="908"/>
      <c r="EHA122" s="908"/>
      <c r="EHB122" s="908"/>
      <c r="EHC122" s="908"/>
      <c r="EHD122" s="908"/>
      <c r="EHE122" s="908"/>
      <c r="EHF122" s="908"/>
      <c r="EHG122" s="908"/>
      <c r="EHH122" s="908"/>
      <c r="EHI122" s="908"/>
      <c r="EHJ122" s="908"/>
      <c r="EHK122" s="908"/>
      <c r="EHL122" s="908"/>
      <c r="EHM122" s="908"/>
      <c r="EHN122" s="908"/>
      <c r="EHO122" s="908"/>
      <c r="EHP122" s="908"/>
      <c r="EHQ122" s="908"/>
      <c r="EHR122" s="908"/>
      <c r="EHS122" s="908"/>
      <c r="EHT122" s="908"/>
      <c r="EHU122" s="908"/>
      <c r="EHV122" s="908"/>
      <c r="EHW122" s="908"/>
      <c r="EHX122" s="908"/>
      <c r="EHY122" s="908"/>
      <c r="EHZ122" s="908"/>
      <c r="EIA122" s="908"/>
      <c r="EIB122" s="908"/>
      <c r="EIC122" s="908"/>
      <c r="EID122" s="908"/>
      <c r="EIE122" s="908"/>
      <c r="EIF122" s="908"/>
      <c r="EIG122" s="908"/>
      <c r="EIH122" s="908"/>
      <c r="EII122" s="908"/>
      <c r="EIJ122" s="908"/>
      <c r="EIK122" s="908"/>
      <c r="EIL122" s="908"/>
      <c r="EIM122" s="908"/>
      <c r="EIN122" s="908"/>
      <c r="EIO122" s="908"/>
      <c r="EIP122" s="908"/>
      <c r="EIQ122" s="908"/>
      <c r="EIR122" s="908"/>
      <c r="EIS122" s="908"/>
      <c r="EIT122" s="908"/>
      <c r="EIU122" s="908"/>
      <c r="EIV122" s="908"/>
      <c r="EIW122" s="908"/>
      <c r="EIX122" s="908"/>
      <c r="EIY122" s="908"/>
      <c r="EIZ122" s="908"/>
      <c r="EJA122" s="908"/>
      <c r="EJB122" s="908"/>
      <c r="EJC122" s="908"/>
      <c r="EJD122" s="908"/>
      <c r="EJE122" s="908"/>
      <c r="EJF122" s="908"/>
      <c r="EJG122" s="908"/>
      <c r="EJH122" s="908"/>
      <c r="EJI122" s="908"/>
      <c r="EJJ122" s="908"/>
      <c r="EJK122" s="908"/>
      <c r="EJL122" s="908"/>
      <c r="EJM122" s="908"/>
      <c r="EJN122" s="908"/>
      <c r="EJO122" s="908"/>
      <c r="EJP122" s="908"/>
      <c r="EJQ122" s="908"/>
      <c r="EJR122" s="908"/>
      <c r="EJS122" s="908"/>
      <c r="EJT122" s="908"/>
      <c r="EJU122" s="908"/>
      <c r="EJV122" s="908"/>
      <c r="EJW122" s="908"/>
      <c r="EJX122" s="908"/>
      <c r="EJY122" s="908"/>
      <c r="EJZ122" s="908"/>
      <c r="EKA122" s="908"/>
      <c r="EKB122" s="908"/>
      <c r="EKC122" s="908"/>
      <c r="EKD122" s="908"/>
      <c r="EKE122" s="908"/>
      <c r="EKF122" s="908"/>
      <c r="EKG122" s="908"/>
      <c r="EKH122" s="908"/>
      <c r="EKI122" s="908"/>
      <c r="EKJ122" s="908"/>
      <c r="EKK122" s="908"/>
      <c r="EKL122" s="908"/>
      <c r="EKM122" s="908"/>
      <c r="EKN122" s="908"/>
      <c r="EKO122" s="908"/>
      <c r="EKP122" s="908"/>
      <c r="EKQ122" s="908"/>
      <c r="EKR122" s="908"/>
      <c r="EKS122" s="908"/>
      <c r="EKT122" s="908"/>
      <c r="EKU122" s="908"/>
      <c r="EKV122" s="908"/>
      <c r="EKW122" s="908"/>
      <c r="EKX122" s="908"/>
      <c r="EKY122" s="908"/>
      <c r="EKZ122" s="908"/>
      <c r="ELA122" s="908"/>
      <c r="ELB122" s="908"/>
      <c r="ELC122" s="908"/>
      <c r="ELD122" s="908"/>
      <c r="ELE122" s="908"/>
      <c r="ELF122" s="908"/>
      <c r="ELG122" s="908"/>
      <c r="ELH122" s="908"/>
      <c r="ELI122" s="908"/>
      <c r="ELJ122" s="908"/>
      <c r="ELK122" s="908"/>
      <c r="ELL122" s="908"/>
      <c r="ELM122" s="908"/>
      <c r="ELN122" s="908"/>
      <c r="ELO122" s="908"/>
      <c r="ELP122" s="908"/>
      <c r="ELQ122" s="908"/>
      <c r="ELR122" s="908"/>
      <c r="ELS122" s="908"/>
      <c r="ELT122" s="908"/>
      <c r="ELU122" s="908"/>
      <c r="ELV122" s="908"/>
      <c r="ELW122" s="908"/>
      <c r="ELX122" s="908"/>
      <c r="ELY122" s="908"/>
      <c r="ELZ122" s="908"/>
      <c r="EMA122" s="908"/>
      <c r="EMB122" s="908"/>
      <c r="EMC122" s="908"/>
      <c r="EMD122" s="908"/>
      <c r="EME122" s="908"/>
      <c r="EMF122" s="908"/>
      <c r="EMG122" s="908"/>
      <c r="EMH122" s="908"/>
      <c r="EMI122" s="908"/>
      <c r="EMJ122" s="908"/>
      <c r="EMK122" s="908"/>
      <c r="EML122" s="908"/>
      <c r="EMM122" s="908"/>
      <c r="EMN122" s="908"/>
      <c r="EMO122" s="908"/>
      <c r="EMP122" s="908"/>
      <c r="EMQ122" s="908"/>
      <c r="EMR122" s="908"/>
      <c r="EMS122" s="908"/>
      <c r="EMT122" s="908"/>
      <c r="EMU122" s="908"/>
      <c r="EMV122" s="908"/>
      <c r="EMW122" s="908"/>
      <c r="EMX122" s="908"/>
      <c r="EMY122" s="908"/>
      <c r="EMZ122" s="908"/>
      <c r="ENA122" s="908"/>
      <c r="ENB122" s="908"/>
      <c r="ENC122" s="908"/>
      <c r="END122" s="908"/>
      <c r="ENE122" s="908"/>
      <c r="ENF122" s="908"/>
      <c r="ENG122" s="908"/>
      <c r="ENH122" s="908"/>
      <c r="ENI122" s="908"/>
      <c r="ENJ122" s="908"/>
      <c r="ENK122" s="908"/>
      <c r="ENL122" s="908"/>
      <c r="ENM122" s="908"/>
      <c r="ENN122" s="908"/>
      <c r="ENO122" s="908"/>
      <c r="ENP122" s="908"/>
      <c r="ENQ122" s="908"/>
      <c r="ENR122" s="908"/>
      <c r="ENS122" s="908"/>
      <c r="ENT122" s="908"/>
      <c r="ENU122" s="908"/>
      <c r="ENV122" s="908"/>
      <c r="ENW122" s="908"/>
      <c r="ENX122" s="908"/>
      <c r="ENY122" s="908"/>
      <c r="ENZ122" s="908"/>
      <c r="EOA122" s="908"/>
      <c r="EOB122" s="908"/>
      <c r="EOC122" s="908"/>
      <c r="EOD122" s="908"/>
      <c r="EOE122" s="908"/>
      <c r="EOF122" s="908"/>
      <c r="EOG122" s="908"/>
      <c r="EOH122" s="908"/>
      <c r="EOI122" s="908"/>
      <c r="EOJ122" s="908"/>
      <c r="EOK122" s="908"/>
      <c r="EOL122" s="908"/>
      <c r="EOM122" s="908"/>
      <c r="EON122" s="908"/>
      <c r="EOO122" s="908"/>
      <c r="EOP122" s="908"/>
      <c r="EOQ122" s="908"/>
      <c r="EOR122" s="908"/>
      <c r="EOS122" s="908"/>
      <c r="EOT122" s="908"/>
      <c r="EOU122" s="908"/>
      <c r="EOV122" s="908"/>
      <c r="EOW122" s="908"/>
      <c r="EOX122" s="908"/>
      <c r="EOY122" s="908"/>
      <c r="EOZ122" s="908"/>
      <c r="EPA122" s="908"/>
      <c r="EPB122" s="908"/>
      <c r="EPC122" s="908"/>
      <c r="EPD122" s="908"/>
      <c r="EPE122" s="908"/>
      <c r="EPF122" s="908"/>
      <c r="EPG122" s="908"/>
      <c r="EPH122" s="908"/>
      <c r="EPI122" s="908"/>
      <c r="EPJ122" s="908"/>
      <c r="EPK122" s="908"/>
      <c r="EPL122" s="908"/>
      <c r="EPM122" s="908"/>
      <c r="EPN122" s="908"/>
      <c r="EPO122" s="908"/>
      <c r="EPP122" s="908"/>
      <c r="EPQ122" s="908"/>
      <c r="EPR122" s="908"/>
      <c r="EPS122" s="908"/>
      <c r="EPT122" s="908"/>
      <c r="EPU122" s="908"/>
      <c r="EPV122" s="908"/>
      <c r="EPW122" s="908"/>
      <c r="EPX122" s="908"/>
      <c r="EPY122" s="908"/>
      <c r="EPZ122" s="908"/>
      <c r="EQA122" s="908"/>
      <c r="EQB122" s="908"/>
      <c r="EQC122" s="908"/>
      <c r="EQD122" s="908"/>
      <c r="EQE122" s="908"/>
      <c r="EQF122" s="908"/>
      <c r="EQG122" s="908"/>
      <c r="EQH122" s="908"/>
      <c r="EQI122" s="908"/>
      <c r="EQJ122" s="908"/>
      <c r="EQK122" s="908"/>
      <c r="EQL122" s="908"/>
      <c r="EQM122" s="908"/>
      <c r="EQN122" s="908"/>
      <c r="EQO122" s="908"/>
      <c r="EQP122" s="908"/>
      <c r="EQQ122" s="908"/>
      <c r="EQR122" s="908"/>
      <c r="EQS122" s="908"/>
      <c r="EQT122" s="908"/>
      <c r="EQU122" s="908"/>
      <c r="EQV122" s="908"/>
      <c r="EQW122" s="908"/>
      <c r="EQX122" s="908"/>
      <c r="EQY122" s="908"/>
      <c r="EQZ122" s="908"/>
      <c r="ERA122" s="908"/>
      <c r="ERB122" s="908"/>
      <c r="ERC122" s="908"/>
      <c r="ERD122" s="908"/>
      <c r="ERE122" s="908"/>
      <c r="ERF122" s="908"/>
      <c r="ERG122" s="908"/>
      <c r="ERH122" s="908"/>
      <c r="ERI122" s="908"/>
      <c r="ERJ122" s="908"/>
      <c r="ERK122" s="908"/>
      <c r="ERL122" s="908"/>
      <c r="ERM122" s="908"/>
      <c r="ERN122" s="908"/>
      <c r="ERO122" s="908"/>
      <c r="ERP122" s="908"/>
      <c r="ERQ122" s="908"/>
      <c r="ERR122" s="908"/>
      <c r="ERS122" s="908"/>
      <c r="ERT122" s="908"/>
      <c r="ERU122" s="908"/>
      <c r="ERV122" s="908"/>
      <c r="ERW122" s="908"/>
      <c r="ERX122" s="908"/>
      <c r="ERY122" s="908"/>
      <c r="ERZ122" s="908"/>
      <c r="ESA122" s="908"/>
      <c r="ESB122" s="908"/>
      <c r="ESC122" s="908"/>
      <c r="ESD122" s="908"/>
      <c r="ESE122" s="908"/>
      <c r="ESF122" s="908"/>
      <c r="ESG122" s="908"/>
      <c r="ESH122" s="908"/>
      <c r="ESI122" s="908"/>
      <c r="ESJ122" s="908"/>
      <c r="ESK122" s="908"/>
      <c r="ESL122" s="908"/>
      <c r="ESM122" s="908"/>
      <c r="ESN122" s="908"/>
      <c r="ESO122" s="908"/>
      <c r="ESP122" s="908"/>
      <c r="ESQ122" s="908"/>
      <c r="ESR122" s="908"/>
      <c r="ESS122" s="908"/>
      <c r="EST122" s="908"/>
      <c r="ESU122" s="908"/>
      <c r="ESV122" s="908"/>
      <c r="ESW122" s="908"/>
      <c r="ESX122" s="908"/>
      <c r="ESY122" s="908"/>
      <c r="ESZ122" s="908"/>
      <c r="ETA122" s="908"/>
      <c r="ETB122" s="908"/>
      <c r="ETC122" s="908"/>
      <c r="ETD122" s="908"/>
      <c r="ETE122" s="908"/>
      <c r="ETF122" s="908"/>
      <c r="ETG122" s="908"/>
      <c r="ETH122" s="908"/>
      <c r="ETI122" s="908"/>
      <c r="ETJ122" s="908"/>
      <c r="ETK122" s="908"/>
      <c r="ETL122" s="908"/>
      <c r="ETM122" s="908"/>
      <c r="ETN122" s="908"/>
      <c r="ETO122" s="908"/>
      <c r="ETP122" s="908"/>
      <c r="ETQ122" s="908"/>
      <c r="ETR122" s="908"/>
      <c r="ETS122" s="908"/>
      <c r="ETT122" s="908"/>
      <c r="ETU122" s="908"/>
      <c r="ETV122" s="908"/>
      <c r="ETW122" s="908"/>
      <c r="ETX122" s="908"/>
      <c r="ETY122" s="908"/>
      <c r="ETZ122" s="908"/>
      <c r="EUA122" s="908"/>
      <c r="EUB122" s="908"/>
      <c r="EUC122" s="908"/>
      <c r="EUD122" s="908"/>
      <c r="EUE122" s="908"/>
      <c r="EUF122" s="908"/>
      <c r="EUG122" s="908"/>
      <c r="EUH122" s="908"/>
      <c r="EUI122" s="908"/>
      <c r="EUJ122" s="908"/>
      <c r="EUK122" s="908"/>
      <c r="EUL122" s="908"/>
      <c r="EUM122" s="908"/>
      <c r="EUN122" s="908"/>
      <c r="EUO122" s="908"/>
      <c r="EUP122" s="908"/>
      <c r="EUQ122" s="908"/>
      <c r="EUR122" s="908"/>
      <c r="EUS122" s="908"/>
      <c r="EUT122" s="908"/>
      <c r="EUU122" s="908"/>
      <c r="EUV122" s="908"/>
      <c r="EUW122" s="908"/>
      <c r="EUX122" s="908"/>
      <c r="EUY122" s="908"/>
      <c r="EUZ122" s="908"/>
      <c r="EVA122" s="908"/>
      <c r="EVB122" s="908"/>
      <c r="EVC122" s="908"/>
      <c r="EVD122" s="908"/>
      <c r="EVE122" s="908"/>
      <c r="EVF122" s="908"/>
      <c r="EVG122" s="908"/>
      <c r="EVH122" s="908"/>
      <c r="EVI122" s="908"/>
      <c r="EVJ122" s="908"/>
      <c r="EVK122" s="908"/>
      <c r="EVL122" s="908"/>
      <c r="EVM122" s="908"/>
      <c r="EVN122" s="908"/>
      <c r="EVO122" s="908"/>
      <c r="EVP122" s="908"/>
      <c r="EVQ122" s="908"/>
      <c r="EVR122" s="908"/>
      <c r="EVS122" s="908"/>
      <c r="EVT122" s="908"/>
      <c r="EVU122" s="908"/>
      <c r="EVV122" s="908"/>
      <c r="EVW122" s="908"/>
      <c r="EVX122" s="908"/>
      <c r="EVY122" s="908"/>
      <c r="EVZ122" s="908"/>
      <c r="EWA122" s="908"/>
      <c r="EWB122" s="908"/>
      <c r="EWC122" s="908"/>
      <c r="EWD122" s="908"/>
      <c r="EWE122" s="908"/>
      <c r="EWF122" s="908"/>
      <c r="EWG122" s="908"/>
      <c r="EWH122" s="908"/>
      <c r="EWI122" s="908"/>
      <c r="EWJ122" s="908"/>
      <c r="EWK122" s="908"/>
      <c r="EWL122" s="908"/>
      <c r="EWM122" s="908"/>
      <c r="EWN122" s="908"/>
      <c r="EWO122" s="908"/>
      <c r="EWP122" s="908"/>
      <c r="EWQ122" s="908"/>
      <c r="EWR122" s="908"/>
      <c r="EWS122" s="908"/>
      <c r="EWT122" s="908"/>
      <c r="EWU122" s="908"/>
      <c r="EWV122" s="908"/>
      <c r="EWW122" s="908"/>
      <c r="EWX122" s="908"/>
      <c r="EWY122" s="908"/>
      <c r="EWZ122" s="908"/>
      <c r="EXA122" s="908"/>
      <c r="EXB122" s="908"/>
      <c r="EXC122" s="908"/>
      <c r="EXD122" s="908"/>
      <c r="EXE122" s="908"/>
      <c r="EXF122" s="908"/>
      <c r="EXG122" s="908"/>
      <c r="EXH122" s="908"/>
      <c r="EXI122" s="908"/>
      <c r="EXJ122" s="908"/>
      <c r="EXK122" s="908"/>
      <c r="EXL122" s="908"/>
      <c r="EXM122" s="908"/>
      <c r="EXN122" s="908"/>
      <c r="EXO122" s="908"/>
      <c r="EXP122" s="908"/>
      <c r="EXQ122" s="908"/>
      <c r="EXR122" s="908"/>
      <c r="EXS122" s="908"/>
      <c r="EXT122" s="908"/>
      <c r="EXU122" s="908"/>
      <c r="EXV122" s="908"/>
      <c r="EXW122" s="908"/>
      <c r="EXX122" s="908"/>
      <c r="EXY122" s="908"/>
      <c r="EXZ122" s="908"/>
      <c r="EYA122" s="908"/>
      <c r="EYB122" s="908"/>
      <c r="EYC122" s="908"/>
      <c r="EYD122" s="908"/>
      <c r="EYE122" s="908"/>
      <c r="EYF122" s="908"/>
      <c r="EYG122" s="908"/>
      <c r="EYH122" s="908"/>
      <c r="EYI122" s="908"/>
      <c r="EYJ122" s="908"/>
      <c r="EYK122" s="908"/>
      <c r="EYL122" s="908"/>
      <c r="EYM122" s="908"/>
      <c r="EYN122" s="908"/>
      <c r="EYO122" s="908"/>
      <c r="EYP122" s="908"/>
      <c r="EYQ122" s="908"/>
      <c r="EYR122" s="908"/>
      <c r="EYS122" s="908"/>
      <c r="EYT122" s="908"/>
      <c r="EYU122" s="908"/>
      <c r="EYV122" s="908"/>
      <c r="EYW122" s="908"/>
      <c r="EYX122" s="908"/>
      <c r="EYY122" s="908"/>
      <c r="EYZ122" s="908"/>
      <c r="EZA122" s="908"/>
      <c r="EZB122" s="908"/>
      <c r="EZC122" s="908"/>
      <c r="EZD122" s="908"/>
      <c r="EZE122" s="908"/>
      <c r="EZF122" s="908"/>
      <c r="EZG122" s="908"/>
      <c r="EZH122" s="908"/>
      <c r="EZI122" s="908"/>
      <c r="EZJ122" s="908"/>
      <c r="EZK122" s="908"/>
      <c r="EZL122" s="908"/>
      <c r="EZM122" s="908"/>
      <c r="EZN122" s="908"/>
      <c r="EZO122" s="908"/>
      <c r="EZP122" s="908"/>
      <c r="EZQ122" s="908"/>
      <c r="EZR122" s="908"/>
      <c r="EZS122" s="908"/>
      <c r="EZT122" s="908"/>
      <c r="EZU122" s="908"/>
      <c r="EZV122" s="908"/>
      <c r="EZW122" s="908"/>
      <c r="EZX122" s="908"/>
      <c r="EZY122" s="908"/>
      <c r="EZZ122" s="908"/>
      <c r="FAA122" s="908"/>
      <c r="FAB122" s="908"/>
      <c r="FAC122" s="908"/>
      <c r="FAD122" s="908"/>
      <c r="FAE122" s="908"/>
      <c r="FAF122" s="908"/>
      <c r="FAG122" s="908"/>
      <c r="FAH122" s="908"/>
      <c r="FAI122" s="908"/>
      <c r="FAJ122" s="908"/>
      <c r="FAK122" s="908"/>
      <c r="FAL122" s="908"/>
      <c r="FAM122" s="908"/>
      <c r="FAN122" s="908"/>
      <c r="FAO122" s="908"/>
      <c r="FAP122" s="908"/>
      <c r="FAQ122" s="908"/>
      <c r="FAR122" s="908"/>
      <c r="FAS122" s="908"/>
      <c r="FAT122" s="908"/>
      <c r="FAU122" s="908"/>
      <c r="FAV122" s="908"/>
      <c r="FAW122" s="908"/>
      <c r="FAX122" s="908"/>
      <c r="FAY122" s="908"/>
      <c r="FAZ122" s="908"/>
      <c r="FBA122" s="908"/>
      <c r="FBB122" s="908"/>
      <c r="FBC122" s="908"/>
      <c r="FBD122" s="908"/>
      <c r="FBE122" s="908"/>
      <c r="FBF122" s="908"/>
      <c r="FBG122" s="908"/>
      <c r="FBH122" s="908"/>
      <c r="FBI122" s="908"/>
      <c r="FBJ122" s="908"/>
      <c r="FBK122" s="908"/>
      <c r="FBL122" s="908"/>
      <c r="FBM122" s="908"/>
      <c r="FBN122" s="908"/>
      <c r="FBO122" s="908"/>
      <c r="FBP122" s="908"/>
      <c r="FBQ122" s="908"/>
      <c r="FBR122" s="908"/>
      <c r="FBS122" s="908"/>
      <c r="FBT122" s="908"/>
      <c r="FBU122" s="908"/>
      <c r="FBV122" s="908"/>
      <c r="FBW122" s="908"/>
      <c r="FBX122" s="908"/>
      <c r="FBY122" s="908"/>
      <c r="FBZ122" s="908"/>
      <c r="FCA122" s="908"/>
      <c r="FCB122" s="908"/>
      <c r="FCC122" s="908"/>
      <c r="FCD122" s="908"/>
      <c r="FCE122" s="908"/>
      <c r="FCF122" s="908"/>
      <c r="FCG122" s="908"/>
      <c r="FCH122" s="908"/>
      <c r="FCI122" s="908"/>
      <c r="FCJ122" s="908"/>
      <c r="FCK122" s="908"/>
      <c r="FCL122" s="908"/>
      <c r="FCM122" s="908"/>
      <c r="FCN122" s="908"/>
      <c r="FCO122" s="908"/>
      <c r="FCP122" s="908"/>
      <c r="FCQ122" s="908"/>
      <c r="FCR122" s="908"/>
      <c r="FCS122" s="908"/>
      <c r="FCT122" s="908"/>
      <c r="FCU122" s="908"/>
      <c r="FCV122" s="908"/>
      <c r="FCW122" s="908"/>
      <c r="FCX122" s="908"/>
      <c r="FCY122" s="908"/>
      <c r="FCZ122" s="908"/>
      <c r="FDA122" s="908"/>
      <c r="FDB122" s="908"/>
      <c r="FDC122" s="908"/>
      <c r="FDD122" s="908"/>
      <c r="FDE122" s="908"/>
      <c r="FDF122" s="908"/>
      <c r="FDG122" s="908"/>
      <c r="FDH122" s="908"/>
      <c r="FDI122" s="908"/>
      <c r="FDJ122" s="908"/>
      <c r="FDK122" s="908"/>
      <c r="FDL122" s="908"/>
      <c r="FDM122" s="908"/>
      <c r="FDN122" s="908"/>
      <c r="FDO122" s="908"/>
      <c r="FDP122" s="908"/>
      <c r="FDQ122" s="908"/>
      <c r="FDR122" s="908"/>
      <c r="FDS122" s="908"/>
      <c r="FDT122" s="908"/>
      <c r="FDU122" s="908"/>
      <c r="FDV122" s="908"/>
      <c r="FDW122" s="908"/>
      <c r="FDX122" s="908"/>
      <c r="FDY122" s="908"/>
      <c r="FDZ122" s="908"/>
      <c r="FEA122" s="908"/>
      <c r="FEB122" s="908"/>
      <c r="FEC122" s="908"/>
      <c r="FED122" s="908"/>
      <c r="FEE122" s="908"/>
      <c r="FEF122" s="908"/>
      <c r="FEG122" s="908"/>
      <c r="FEH122" s="908"/>
      <c r="FEI122" s="908"/>
      <c r="FEJ122" s="908"/>
      <c r="FEK122" s="908"/>
      <c r="FEL122" s="908"/>
      <c r="FEM122" s="908"/>
      <c r="FEN122" s="908"/>
      <c r="FEO122" s="908"/>
      <c r="FEP122" s="908"/>
      <c r="FEQ122" s="908"/>
      <c r="FER122" s="908"/>
      <c r="FES122" s="908"/>
      <c r="FET122" s="908"/>
      <c r="FEU122" s="908"/>
      <c r="FEV122" s="908"/>
      <c r="FEW122" s="908"/>
      <c r="FEX122" s="908"/>
      <c r="FEY122" s="908"/>
      <c r="FEZ122" s="908"/>
      <c r="FFA122" s="908"/>
      <c r="FFB122" s="908"/>
      <c r="FFC122" s="908"/>
      <c r="FFD122" s="908"/>
      <c r="FFE122" s="908"/>
      <c r="FFF122" s="908"/>
      <c r="FFG122" s="908"/>
      <c r="FFH122" s="908"/>
      <c r="FFI122" s="908"/>
      <c r="FFJ122" s="908"/>
      <c r="FFK122" s="908"/>
      <c r="FFL122" s="908"/>
      <c r="FFM122" s="908"/>
      <c r="FFN122" s="908"/>
      <c r="FFO122" s="908"/>
      <c r="FFP122" s="908"/>
      <c r="FFQ122" s="908"/>
      <c r="FFR122" s="908"/>
      <c r="FFS122" s="908"/>
      <c r="FFT122" s="908"/>
      <c r="FFU122" s="908"/>
      <c r="FFV122" s="908"/>
      <c r="FFW122" s="908"/>
      <c r="FFX122" s="908"/>
      <c r="FFY122" s="908"/>
      <c r="FFZ122" s="908"/>
      <c r="FGA122" s="908"/>
      <c r="FGB122" s="908"/>
      <c r="FGC122" s="908"/>
      <c r="FGD122" s="908"/>
      <c r="FGE122" s="908"/>
      <c r="FGF122" s="908"/>
      <c r="FGG122" s="908"/>
      <c r="FGH122" s="908"/>
      <c r="FGI122" s="908"/>
      <c r="FGJ122" s="908"/>
      <c r="FGK122" s="908"/>
      <c r="FGL122" s="908"/>
      <c r="FGM122" s="908"/>
      <c r="FGN122" s="908"/>
      <c r="FGO122" s="908"/>
      <c r="FGP122" s="908"/>
      <c r="FGQ122" s="908"/>
      <c r="FGR122" s="908"/>
      <c r="FGS122" s="908"/>
      <c r="FGT122" s="908"/>
      <c r="FGU122" s="908"/>
      <c r="FGV122" s="908"/>
      <c r="FGW122" s="908"/>
      <c r="FGX122" s="908"/>
      <c r="FGY122" s="908"/>
      <c r="FGZ122" s="908"/>
      <c r="FHA122" s="908"/>
      <c r="FHB122" s="908"/>
      <c r="FHC122" s="908"/>
      <c r="FHD122" s="908"/>
      <c r="FHE122" s="908"/>
      <c r="FHF122" s="908"/>
      <c r="FHG122" s="908"/>
      <c r="FHH122" s="908"/>
      <c r="FHI122" s="908"/>
      <c r="FHJ122" s="908"/>
      <c r="FHK122" s="908"/>
      <c r="FHL122" s="908"/>
      <c r="FHM122" s="908"/>
      <c r="FHN122" s="908"/>
      <c r="FHO122" s="908"/>
      <c r="FHP122" s="908"/>
      <c r="FHQ122" s="908"/>
      <c r="FHR122" s="908"/>
      <c r="FHS122" s="908"/>
      <c r="FHT122" s="908"/>
      <c r="FHU122" s="908"/>
      <c r="FHV122" s="908"/>
      <c r="FHW122" s="908"/>
      <c r="FHX122" s="908"/>
      <c r="FHY122" s="908"/>
      <c r="FHZ122" s="908"/>
      <c r="FIA122" s="908"/>
      <c r="FIB122" s="908"/>
      <c r="FIC122" s="908"/>
      <c r="FID122" s="908"/>
      <c r="FIE122" s="908"/>
      <c r="FIF122" s="908"/>
      <c r="FIG122" s="908"/>
      <c r="FIH122" s="908"/>
      <c r="FII122" s="908"/>
      <c r="FIJ122" s="908"/>
      <c r="FIK122" s="908"/>
      <c r="FIL122" s="908"/>
      <c r="FIM122" s="908"/>
      <c r="FIN122" s="908"/>
      <c r="FIO122" s="908"/>
      <c r="FIP122" s="908"/>
      <c r="FIQ122" s="908"/>
      <c r="FIR122" s="908"/>
      <c r="FIS122" s="908"/>
      <c r="FIT122" s="908"/>
      <c r="FIU122" s="908"/>
      <c r="FIV122" s="908"/>
      <c r="FIW122" s="908"/>
      <c r="FIX122" s="908"/>
      <c r="FIY122" s="908"/>
      <c r="FIZ122" s="908"/>
      <c r="FJA122" s="908"/>
      <c r="FJB122" s="908"/>
      <c r="FJC122" s="908"/>
      <c r="FJD122" s="908"/>
      <c r="FJE122" s="908"/>
      <c r="FJF122" s="908"/>
      <c r="FJG122" s="908"/>
      <c r="FJH122" s="908"/>
      <c r="FJI122" s="908"/>
      <c r="FJJ122" s="908"/>
      <c r="FJK122" s="908"/>
      <c r="FJL122" s="908"/>
      <c r="FJM122" s="908"/>
      <c r="FJN122" s="908"/>
      <c r="FJO122" s="908"/>
      <c r="FJP122" s="908"/>
      <c r="FJQ122" s="908"/>
      <c r="FJR122" s="908"/>
      <c r="FJS122" s="908"/>
      <c r="FJT122" s="908"/>
      <c r="FJU122" s="908"/>
      <c r="FJV122" s="908"/>
      <c r="FJW122" s="908"/>
      <c r="FJX122" s="908"/>
      <c r="FJY122" s="908"/>
      <c r="FJZ122" s="908"/>
      <c r="FKA122" s="908"/>
      <c r="FKB122" s="908"/>
      <c r="FKC122" s="908"/>
      <c r="FKD122" s="908"/>
      <c r="FKE122" s="908"/>
      <c r="FKF122" s="908"/>
      <c r="FKG122" s="908"/>
      <c r="FKH122" s="908"/>
      <c r="FKI122" s="908"/>
      <c r="FKJ122" s="908"/>
      <c r="FKK122" s="908"/>
      <c r="FKL122" s="908"/>
      <c r="FKM122" s="908"/>
      <c r="FKN122" s="908"/>
      <c r="FKO122" s="908"/>
      <c r="FKP122" s="908"/>
      <c r="FKQ122" s="908"/>
      <c r="FKR122" s="908"/>
      <c r="FKS122" s="908"/>
      <c r="FKT122" s="908"/>
      <c r="FKU122" s="908"/>
      <c r="FKV122" s="908"/>
      <c r="FKW122" s="908"/>
      <c r="FKX122" s="908"/>
      <c r="FKY122" s="908"/>
      <c r="FKZ122" s="908"/>
      <c r="FLA122" s="908"/>
      <c r="FLB122" s="908"/>
      <c r="FLC122" s="908"/>
      <c r="FLD122" s="908"/>
      <c r="FLE122" s="908"/>
      <c r="FLF122" s="908"/>
      <c r="FLG122" s="908"/>
      <c r="FLH122" s="908"/>
      <c r="FLI122" s="908"/>
      <c r="FLJ122" s="908"/>
      <c r="FLK122" s="908"/>
      <c r="FLL122" s="908"/>
      <c r="FLM122" s="908"/>
      <c r="FLN122" s="908"/>
      <c r="FLO122" s="908"/>
      <c r="FLP122" s="908"/>
      <c r="FLQ122" s="908"/>
      <c r="FLR122" s="908"/>
      <c r="FLS122" s="908"/>
      <c r="FLT122" s="908"/>
      <c r="FLU122" s="908"/>
      <c r="FLV122" s="908"/>
      <c r="FLW122" s="908"/>
      <c r="FLX122" s="908"/>
      <c r="FLY122" s="908"/>
      <c r="FLZ122" s="908"/>
      <c r="FMA122" s="908"/>
      <c r="FMB122" s="908"/>
      <c r="FMC122" s="908"/>
      <c r="FMD122" s="908"/>
      <c r="FME122" s="908"/>
      <c r="FMF122" s="908"/>
      <c r="FMG122" s="908"/>
      <c r="FMH122" s="908"/>
      <c r="FMI122" s="908"/>
      <c r="FMJ122" s="908"/>
      <c r="FMK122" s="908"/>
      <c r="FML122" s="908"/>
      <c r="FMM122" s="908"/>
      <c r="FMN122" s="908"/>
      <c r="FMO122" s="908"/>
      <c r="FMP122" s="908"/>
      <c r="FMQ122" s="908"/>
      <c r="FMR122" s="908"/>
      <c r="FMS122" s="908"/>
      <c r="FMT122" s="908"/>
      <c r="FMU122" s="908"/>
      <c r="FMV122" s="908"/>
      <c r="FMW122" s="908"/>
      <c r="FMX122" s="908"/>
      <c r="FMY122" s="908"/>
      <c r="FMZ122" s="908"/>
      <c r="FNA122" s="908"/>
      <c r="FNB122" s="908"/>
      <c r="FNC122" s="908"/>
      <c r="FND122" s="908"/>
      <c r="FNE122" s="908"/>
      <c r="FNF122" s="908"/>
      <c r="FNG122" s="908"/>
      <c r="FNH122" s="908"/>
      <c r="FNI122" s="908"/>
      <c r="FNJ122" s="908"/>
      <c r="FNK122" s="908"/>
      <c r="FNL122" s="908"/>
      <c r="FNM122" s="908"/>
      <c r="FNN122" s="908"/>
      <c r="FNO122" s="908"/>
      <c r="FNP122" s="908"/>
      <c r="FNQ122" s="908"/>
      <c r="FNR122" s="908"/>
      <c r="FNS122" s="908"/>
      <c r="FNT122" s="908"/>
      <c r="FNU122" s="908"/>
      <c r="FNV122" s="908"/>
      <c r="FNW122" s="908"/>
      <c r="FNX122" s="908"/>
      <c r="FNY122" s="908"/>
      <c r="FNZ122" s="908"/>
      <c r="FOA122" s="908"/>
      <c r="FOB122" s="908"/>
      <c r="FOC122" s="908"/>
      <c r="FOD122" s="908"/>
      <c r="FOE122" s="908"/>
      <c r="FOF122" s="908"/>
      <c r="FOG122" s="908"/>
      <c r="FOH122" s="908"/>
      <c r="FOI122" s="908"/>
      <c r="FOJ122" s="908"/>
      <c r="FOK122" s="908"/>
      <c r="FOL122" s="908"/>
      <c r="FOM122" s="908"/>
      <c r="FON122" s="908"/>
      <c r="FOO122" s="908"/>
      <c r="FOP122" s="908"/>
      <c r="FOQ122" s="908"/>
      <c r="FOR122" s="908"/>
      <c r="FOS122" s="908"/>
      <c r="FOT122" s="908"/>
      <c r="FOU122" s="908"/>
      <c r="FOV122" s="908"/>
      <c r="FOW122" s="908"/>
      <c r="FOX122" s="908"/>
      <c r="FOY122" s="908"/>
      <c r="FOZ122" s="908"/>
      <c r="FPA122" s="908"/>
      <c r="FPB122" s="908"/>
      <c r="FPC122" s="908"/>
      <c r="FPD122" s="908"/>
      <c r="FPE122" s="908"/>
      <c r="FPF122" s="908"/>
      <c r="FPG122" s="908"/>
      <c r="FPH122" s="908"/>
      <c r="FPI122" s="908"/>
      <c r="FPJ122" s="908"/>
      <c r="FPK122" s="908"/>
      <c r="FPL122" s="908"/>
      <c r="FPM122" s="908"/>
      <c r="FPN122" s="908"/>
      <c r="FPO122" s="908"/>
      <c r="FPP122" s="908"/>
      <c r="FPQ122" s="908"/>
      <c r="FPR122" s="908"/>
      <c r="FPS122" s="908"/>
      <c r="FPT122" s="908"/>
      <c r="FPU122" s="908"/>
      <c r="FPV122" s="908"/>
      <c r="FPW122" s="908"/>
      <c r="FPX122" s="908"/>
      <c r="FPY122" s="908"/>
      <c r="FPZ122" s="908"/>
      <c r="FQA122" s="908"/>
      <c r="FQB122" s="908"/>
      <c r="FQC122" s="908"/>
      <c r="FQD122" s="908"/>
      <c r="FQE122" s="908"/>
      <c r="FQF122" s="908"/>
      <c r="FQG122" s="908"/>
      <c r="FQH122" s="908"/>
      <c r="FQI122" s="908"/>
      <c r="FQJ122" s="908"/>
      <c r="FQK122" s="908"/>
      <c r="FQL122" s="908"/>
      <c r="FQM122" s="908"/>
      <c r="FQN122" s="908"/>
      <c r="FQO122" s="908"/>
      <c r="FQP122" s="908"/>
      <c r="FQQ122" s="908"/>
      <c r="FQR122" s="908"/>
      <c r="FQS122" s="908"/>
      <c r="FQT122" s="908"/>
      <c r="FQU122" s="908"/>
      <c r="FQV122" s="908"/>
      <c r="FQW122" s="908"/>
      <c r="FQX122" s="908"/>
      <c r="FQY122" s="908"/>
      <c r="FQZ122" s="908"/>
      <c r="FRA122" s="908"/>
      <c r="FRB122" s="908"/>
      <c r="FRC122" s="908"/>
      <c r="FRD122" s="908"/>
      <c r="FRE122" s="908"/>
      <c r="FRF122" s="908"/>
      <c r="FRG122" s="908"/>
      <c r="FRH122" s="908"/>
      <c r="FRI122" s="908"/>
      <c r="FRJ122" s="908"/>
      <c r="FRK122" s="908"/>
      <c r="FRL122" s="908"/>
      <c r="FRM122" s="908"/>
      <c r="FRN122" s="908"/>
      <c r="FRO122" s="908"/>
      <c r="FRP122" s="908"/>
      <c r="FRQ122" s="908"/>
      <c r="FRR122" s="908"/>
      <c r="FRS122" s="908"/>
      <c r="FRT122" s="908"/>
      <c r="FRU122" s="908"/>
      <c r="FRV122" s="908"/>
      <c r="FRW122" s="908"/>
      <c r="FRX122" s="908"/>
      <c r="FRY122" s="908"/>
      <c r="FRZ122" s="908"/>
      <c r="FSA122" s="908"/>
      <c r="FSB122" s="908"/>
      <c r="FSC122" s="908"/>
      <c r="FSD122" s="908"/>
      <c r="FSE122" s="908"/>
      <c r="FSF122" s="908"/>
      <c r="FSG122" s="908"/>
      <c r="FSH122" s="908"/>
      <c r="FSI122" s="908"/>
      <c r="FSJ122" s="908"/>
      <c r="FSK122" s="908"/>
      <c r="FSL122" s="908"/>
      <c r="FSM122" s="908"/>
      <c r="FSN122" s="908"/>
      <c r="FSO122" s="908"/>
      <c r="FSP122" s="908"/>
      <c r="FSQ122" s="908"/>
      <c r="FSR122" s="908"/>
      <c r="FSS122" s="908"/>
      <c r="FST122" s="908"/>
      <c r="FSU122" s="908"/>
      <c r="FSV122" s="908"/>
      <c r="FSW122" s="908"/>
      <c r="FSX122" s="908"/>
      <c r="FSY122" s="908"/>
      <c r="FSZ122" s="908"/>
      <c r="FTA122" s="908"/>
      <c r="FTB122" s="908"/>
      <c r="FTC122" s="908"/>
      <c r="FTD122" s="908"/>
      <c r="FTE122" s="908"/>
      <c r="FTF122" s="908"/>
      <c r="FTG122" s="908"/>
      <c r="FTH122" s="908"/>
      <c r="FTI122" s="908"/>
      <c r="FTJ122" s="908"/>
      <c r="FTK122" s="908"/>
      <c r="FTL122" s="908"/>
      <c r="FTM122" s="908"/>
      <c r="FTN122" s="908"/>
      <c r="FTO122" s="908"/>
      <c r="FTP122" s="908"/>
      <c r="FTQ122" s="908"/>
      <c r="FTR122" s="908"/>
      <c r="FTS122" s="908"/>
      <c r="FTT122" s="908"/>
      <c r="FTU122" s="908"/>
      <c r="FTV122" s="908"/>
      <c r="FTW122" s="908"/>
      <c r="FTX122" s="908"/>
      <c r="FTY122" s="908"/>
      <c r="FTZ122" s="908"/>
      <c r="FUA122" s="908"/>
      <c r="FUB122" s="908"/>
      <c r="FUC122" s="908"/>
      <c r="FUD122" s="908"/>
      <c r="FUE122" s="908"/>
      <c r="FUF122" s="908"/>
      <c r="FUG122" s="908"/>
      <c r="FUH122" s="908"/>
      <c r="FUI122" s="908"/>
      <c r="FUJ122" s="908"/>
      <c r="FUK122" s="908"/>
      <c r="FUL122" s="908"/>
      <c r="FUM122" s="908"/>
      <c r="FUN122" s="908"/>
      <c r="FUO122" s="908"/>
      <c r="FUP122" s="908"/>
      <c r="FUQ122" s="908"/>
      <c r="FUR122" s="908"/>
      <c r="FUS122" s="908"/>
      <c r="FUT122" s="908"/>
      <c r="FUU122" s="908"/>
      <c r="FUV122" s="908"/>
      <c r="FUW122" s="908"/>
      <c r="FUX122" s="908"/>
      <c r="FUY122" s="908"/>
      <c r="FUZ122" s="908"/>
      <c r="FVA122" s="908"/>
      <c r="FVB122" s="908"/>
      <c r="FVC122" s="908"/>
      <c r="FVD122" s="908"/>
      <c r="FVE122" s="908"/>
      <c r="FVF122" s="908"/>
      <c r="FVG122" s="908"/>
      <c r="FVH122" s="908"/>
      <c r="FVI122" s="908"/>
      <c r="FVJ122" s="908"/>
      <c r="FVK122" s="908"/>
      <c r="FVL122" s="908"/>
      <c r="FVM122" s="908"/>
      <c r="FVN122" s="908"/>
      <c r="FVO122" s="908"/>
      <c r="FVP122" s="908"/>
      <c r="FVQ122" s="908"/>
      <c r="FVR122" s="908"/>
      <c r="FVS122" s="908"/>
      <c r="FVT122" s="908"/>
      <c r="FVU122" s="908"/>
      <c r="FVV122" s="908"/>
      <c r="FVW122" s="908"/>
      <c r="FVX122" s="908"/>
      <c r="FVY122" s="908"/>
      <c r="FVZ122" s="908"/>
      <c r="FWA122" s="908"/>
      <c r="FWB122" s="908"/>
      <c r="FWC122" s="908"/>
      <c r="FWD122" s="908"/>
      <c r="FWE122" s="908"/>
      <c r="FWF122" s="908"/>
      <c r="FWG122" s="908"/>
      <c r="FWH122" s="908"/>
      <c r="FWI122" s="908"/>
      <c r="FWJ122" s="908"/>
      <c r="FWK122" s="908"/>
      <c r="FWL122" s="908"/>
      <c r="FWM122" s="908"/>
      <c r="FWN122" s="908"/>
      <c r="FWO122" s="908"/>
      <c r="FWP122" s="908"/>
      <c r="FWQ122" s="908"/>
      <c r="FWR122" s="908"/>
      <c r="FWS122" s="908"/>
      <c r="FWT122" s="908"/>
      <c r="FWU122" s="908"/>
      <c r="FWV122" s="908"/>
      <c r="FWW122" s="908"/>
      <c r="FWX122" s="908"/>
      <c r="FWY122" s="908"/>
      <c r="FWZ122" s="908"/>
      <c r="FXA122" s="908"/>
      <c r="FXB122" s="908"/>
      <c r="FXC122" s="908"/>
      <c r="FXD122" s="908"/>
      <c r="FXE122" s="908"/>
      <c r="FXF122" s="908"/>
      <c r="FXG122" s="908"/>
      <c r="FXH122" s="908"/>
      <c r="FXI122" s="908"/>
      <c r="FXJ122" s="908"/>
      <c r="FXK122" s="908"/>
      <c r="FXL122" s="908"/>
      <c r="FXM122" s="908"/>
      <c r="FXN122" s="908"/>
      <c r="FXO122" s="908"/>
      <c r="FXP122" s="908"/>
      <c r="FXQ122" s="908"/>
      <c r="FXR122" s="908"/>
      <c r="FXS122" s="908"/>
      <c r="FXT122" s="908"/>
      <c r="FXU122" s="908"/>
      <c r="FXV122" s="908"/>
      <c r="FXW122" s="908"/>
      <c r="FXX122" s="908"/>
      <c r="FXY122" s="908"/>
      <c r="FXZ122" s="908"/>
      <c r="FYA122" s="908"/>
      <c r="FYB122" s="908"/>
      <c r="FYC122" s="908"/>
      <c r="FYD122" s="908"/>
      <c r="FYE122" s="908"/>
      <c r="FYF122" s="908"/>
      <c r="FYG122" s="908"/>
      <c r="FYH122" s="908"/>
      <c r="FYI122" s="908"/>
      <c r="FYJ122" s="908"/>
      <c r="FYK122" s="908"/>
      <c r="FYL122" s="908"/>
      <c r="FYM122" s="908"/>
      <c r="FYN122" s="908"/>
      <c r="FYO122" s="908"/>
      <c r="FYP122" s="908"/>
      <c r="FYQ122" s="908"/>
      <c r="FYR122" s="908"/>
      <c r="FYS122" s="908"/>
      <c r="FYT122" s="908"/>
      <c r="FYU122" s="908"/>
      <c r="FYV122" s="908"/>
      <c r="FYW122" s="908"/>
      <c r="FYX122" s="908"/>
      <c r="FYY122" s="908"/>
      <c r="FYZ122" s="908"/>
      <c r="FZA122" s="908"/>
      <c r="FZB122" s="908"/>
      <c r="FZC122" s="908"/>
      <c r="FZD122" s="908"/>
      <c r="FZE122" s="908"/>
      <c r="FZF122" s="908"/>
      <c r="FZG122" s="908"/>
      <c r="FZH122" s="908"/>
      <c r="FZI122" s="908"/>
      <c r="FZJ122" s="908"/>
      <c r="FZK122" s="908"/>
      <c r="FZL122" s="908"/>
      <c r="FZM122" s="908"/>
      <c r="FZN122" s="908"/>
      <c r="FZO122" s="908"/>
      <c r="FZP122" s="908"/>
      <c r="FZQ122" s="908"/>
      <c r="FZR122" s="908"/>
      <c r="FZS122" s="908"/>
      <c r="FZT122" s="908"/>
      <c r="FZU122" s="908"/>
      <c r="FZV122" s="908"/>
      <c r="FZW122" s="908"/>
      <c r="FZX122" s="908"/>
      <c r="FZY122" s="908"/>
      <c r="FZZ122" s="908"/>
      <c r="GAA122" s="908"/>
      <c r="GAB122" s="908"/>
      <c r="GAC122" s="908"/>
      <c r="GAD122" s="908"/>
      <c r="GAE122" s="908"/>
      <c r="GAF122" s="908"/>
      <c r="GAG122" s="908"/>
      <c r="GAH122" s="908"/>
      <c r="GAI122" s="908"/>
      <c r="GAJ122" s="908"/>
      <c r="GAK122" s="908"/>
      <c r="GAL122" s="908"/>
      <c r="GAM122" s="908"/>
      <c r="GAN122" s="908"/>
      <c r="GAO122" s="908"/>
      <c r="GAP122" s="908"/>
      <c r="GAQ122" s="908"/>
      <c r="GAR122" s="908"/>
      <c r="GAS122" s="908"/>
      <c r="GAT122" s="908"/>
      <c r="GAU122" s="908"/>
      <c r="GAV122" s="908"/>
      <c r="GAW122" s="908"/>
      <c r="GAX122" s="908"/>
      <c r="GAY122" s="908"/>
      <c r="GAZ122" s="908"/>
      <c r="GBA122" s="908"/>
      <c r="GBB122" s="908"/>
      <c r="GBC122" s="908"/>
      <c r="GBD122" s="908"/>
      <c r="GBE122" s="908"/>
      <c r="GBF122" s="908"/>
      <c r="GBG122" s="908"/>
      <c r="GBH122" s="908"/>
      <c r="GBI122" s="908"/>
      <c r="GBJ122" s="908"/>
      <c r="GBK122" s="908"/>
      <c r="GBL122" s="908"/>
      <c r="GBM122" s="908"/>
      <c r="GBN122" s="908"/>
      <c r="GBO122" s="908"/>
      <c r="GBP122" s="908"/>
      <c r="GBQ122" s="908"/>
      <c r="GBR122" s="908"/>
      <c r="GBS122" s="908"/>
      <c r="GBT122" s="908"/>
      <c r="GBU122" s="908"/>
      <c r="GBV122" s="908"/>
      <c r="GBW122" s="908"/>
      <c r="GBX122" s="908"/>
      <c r="GBY122" s="908"/>
      <c r="GBZ122" s="908"/>
      <c r="GCA122" s="908"/>
      <c r="GCB122" s="908"/>
      <c r="GCC122" s="908"/>
      <c r="GCD122" s="908"/>
      <c r="GCE122" s="908"/>
      <c r="GCF122" s="908"/>
      <c r="GCG122" s="908"/>
      <c r="GCH122" s="908"/>
      <c r="GCI122" s="908"/>
      <c r="GCJ122" s="908"/>
      <c r="GCK122" s="908"/>
      <c r="GCL122" s="908"/>
      <c r="GCM122" s="908"/>
      <c r="GCN122" s="908"/>
      <c r="GCO122" s="908"/>
      <c r="GCP122" s="908"/>
      <c r="GCQ122" s="908"/>
      <c r="GCR122" s="908"/>
      <c r="GCS122" s="908"/>
      <c r="GCT122" s="908"/>
      <c r="GCU122" s="908"/>
      <c r="GCV122" s="908"/>
      <c r="GCW122" s="908"/>
      <c r="GCX122" s="908"/>
      <c r="GCY122" s="908"/>
      <c r="GCZ122" s="908"/>
      <c r="GDA122" s="908"/>
      <c r="GDB122" s="908"/>
      <c r="GDC122" s="908"/>
      <c r="GDD122" s="908"/>
      <c r="GDE122" s="908"/>
      <c r="GDF122" s="908"/>
      <c r="GDG122" s="908"/>
      <c r="GDH122" s="908"/>
      <c r="GDI122" s="908"/>
      <c r="GDJ122" s="908"/>
      <c r="GDK122" s="908"/>
      <c r="GDL122" s="908"/>
      <c r="GDM122" s="908"/>
      <c r="GDN122" s="908"/>
      <c r="GDO122" s="908"/>
      <c r="GDP122" s="908"/>
      <c r="GDQ122" s="908"/>
      <c r="GDR122" s="908"/>
      <c r="GDS122" s="908"/>
      <c r="GDT122" s="908"/>
      <c r="GDU122" s="908"/>
      <c r="GDV122" s="908"/>
      <c r="GDW122" s="908"/>
      <c r="GDX122" s="908"/>
      <c r="GDY122" s="908"/>
      <c r="GDZ122" s="908"/>
      <c r="GEA122" s="908"/>
      <c r="GEB122" s="908"/>
      <c r="GEC122" s="908"/>
      <c r="GED122" s="908"/>
      <c r="GEE122" s="908"/>
      <c r="GEF122" s="908"/>
      <c r="GEG122" s="908"/>
      <c r="GEH122" s="908"/>
      <c r="GEI122" s="908"/>
      <c r="GEJ122" s="908"/>
      <c r="GEK122" s="908"/>
      <c r="GEL122" s="908"/>
      <c r="GEM122" s="908"/>
      <c r="GEN122" s="908"/>
      <c r="GEO122" s="908"/>
      <c r="GEP122" s="908"/>
      <c r="GEQ122" s="908"/>
      <c r="GER122" s="908"/>
      <c r="GES122" s="908"/>
      <c r="GET122" s="908"/>
      <c r="GEU122" s="908"/>
      <c r="GEV122" s="908"/>
      <c r="GEW122" s="908"/>
      <c r="GEX122" s="908"/>
      <c r="GEY122" s="908"/>
      <c r="GEZ122" s="908"/>
      <c r="GFA122" s="908"/>
      <c r="GFB122" s="908"/>
      <c r="GFC122" s="908"/>
      <c r="GFD122" s="908"/>
      <c r="GFE122" s="908"/>
      <c r="GFF122" s="908"/>
      <c r="GFG122" s="908"/>
      <c r="GFH122" s="908"/>
      <c r="GFI122" s="908"/>
      <c r="GFJ122" s="908"/>
      <c r="GFK122" s="908"/>
      <c r="GFL122" s="908"/>
      <c r="GFM122" s="908"/>
      <c r="GFN122" s="908"/>
      <c r="GFO122" s="908"/>
      <c r="GFP122" s="908"/>
      <c r="GFQ122" s="908"/>
      <c r="GFR122" s="908"/>
      <c r="GFS122" s="908"/>
      <c r="GFT122" s="908"/>
      <c r="GFU122" s="908"/>
      <c r="GFV122" s="908"/>
      <c r="GFW122" s="908"/>
      <c r="GFX122" s="908"/>
      <c r="GFY122" s="908"/>
      <c r="GFZ122" s="908"/>
      <c r="GGA122" s="908"/>
      <c r="GGB122" s="908"/>
      <c r="GGC122" s="908"/>
      <c r="GGD122" s="908"/>
      <c r="GGE122" s="908"/>
      <c r="GGF122" s="908"/>
      <c r="GGG122" s="908"/>
      <c r="GGH122" s="908"/>
      <c r="GGI122" s="908"/>
      <c r="GGJ122" s="908"/>
      <c r="GGK122" s="908"/>
      <c r="GGL122" s="908"/>
      <c r="GGM122" s="908"/>
      <c r="GGN122" s="908"/>
      <c r="GGO122" s="908"/>
      <c r="GGP122" s="908"/>
      <c r="GGQ122" s="908"/>
      <c r="GGR122" s="908"/>
      <c r="GGS122" s="908"/>
      <c r="GGT122" s="908"/>
      <c r="GGU122" s="908"/>
      <c r="GGV122" s="908"/>
      <c r="GGW122" s="908"/>
      <c r="GGX122" s="908"/>
      <c r="GGY122" s="908"/>
      <c r="GGZ122" s="908"/>
      <c r="GHA122" s="908"/>
      <c r="GHB122" s="908"/>
      <c r="GHC122" s="908"/>
      <c r="GHD122" s="908"/>
      <c r="GHE122" s="908"/>
      <c r="GHF122" s="908"/>
      <c r="GHG122" s="908"/>
      <c r="GHH122" s="908"/>
      <c r="GHI122" s="908"/>
      <c r="GHJ122" s="908"/>
      <c r="GHK122" s="908"/>
      <c r="GHL122" s="908"/>
      <c r="GHM122" s="908"/>
      <c r="GHN122" s="908"/>
      <c r="GHO122" s="908"/>
      <c r="GHP122" s="908"/>
      <c r="GHQ122" s="908"/>
      <c r="GHR122" s="908"/>
      <c r="GHS122" s="908"/>
      <c r="GHT122" s="908"/>
      <c r="GHU122" s="908"/>
      <c r="GHV122" s="908"/>
      <c r="GHW122" s="908"/>
      <c r="GHX122" s="908"/>
      <c r="GHY122" s="908"/>
      <c r="GHZ122" s="908"/>
      <c r="GIA122" s="908"/>
      <c r="GIB122" s="908"/>
      <c r="GIC122" s="908"/>
      <c r="GID122" s="908"/>
      <c r="GIE122" s="908"/>
      <c r="GIF122" s="908"/>
      <c r="GIG122" s="908"/>
      <c r="GIH122" s="908"/>
      <c r="GII122" s="908"/>
      <c r="GIJ122" s="908"/>
      <c r="GIK122" s="908"/>
      <c r="GIL122" s="908"/>
      <c r="GIM122" s="908"/>
      <c r="GIN122" s="908"/>
      <c r="GIO122" s="908"/>
      <c r="GIP122" s="908"/>
      <c r="GIQ122" s="908"/>
      <c r="GIR122" s="908"/>
      <c r="GIS122" s="908"/>
      <c r="GIT122" s="908"/>
      <c r="GIU122" s="908"/>
      <c r="GIV122" s="908"/>
      <c r="GIW122" s="908"/>
      <c r="GIX122" s="908"/>
      <c r="GIY122" s="908"/>
      <c r="GIZ122" s="908"/>
      <c r="GJA122" s="908"/>
      <c r="GJB122" s="908"/>
      <c r="GJC122" s="908"/>
      <c r="GJD122" s="908"/>
      <c r="GJE122" s="908"/>
      <c r="GJF122" s="908"/>
      <c r="GJG122" s="908"/>
      <c r="GJH122" s="908"/>
      <c r="GJI122" s="908"/>
      <c r="GJJ122" s="908"/>
      <c r="GJK122" s="908"/>
      <c r="GJL122" s="908"/>
      <c r="GJM122" s="908"/>
      <c r="GJN122" s="908"/>
      <c r="GJO122" s="908"/>
      <c r="GJP122" s="908"/>
      <c r="GJQ122" s="908"/>
      <c r="GJR122" s="908"/>
      <c r="GJS122" s="908"/>
      <c r="GJT122" s="908"/>
      <c r="GJU122" s="908"/>
      <c r="GJV122" s="908"/>
      <c r="GJW122" s="908"/>
      <c r="GJX122" s="908"/>
      <c r="GJY122" s="908"/>
      <c r="GJZ122" s="908"/>
      <c r="GKA122" s="908"/>
      <c r="GKB122" s="908"/>
      <c r="GKC122" s="908"/>
      <c r="GKD122" s="908"/>
      <c r="GKE122" s="908"/>
      <c r="GKF122" s="908"/>
      <c r="GKG122" s="908"/>
      <c r="GKH122" s="908"/>
      <c r="GKI122" s="908"/>
      <c r="GKJ122" s="908"/>
      <c r="GKK122" s="908"/>
      <c r="GKL122" s="908"/>
      <c r="GKM122" s="908"/>
      <c r="GKN122" s="908"/>
      <c r="GKO122" s="908"/>
      <c r="GKP122" s="908"/>
      <c r="GKQ122" s="908"/>
      <c r="GKR122" s="908"/>
      <c r="GKS122" s="908"/>
      <c r="GKT122" s="908"/>
      <c r="GKU122" s="908"/>
      <c r="GKV122" s="908"/>
      <c r="GKW122" s="908"/>
      <c r="GKX122" s="908"/>
      <c r="GKY122" s="908"/>
      <c r="GKZ122" s="908"/>
      <c r="GLA122" s="908"/>
      <c r="GLB122" s="908"/>
      <c r="GLC122" s="908"/>
      <c r="GLD122" s="908"/>
      <c r="GLE122" s="908"/>
      <c r="GLF122" s="908"/>
      <c r="GLG122" s="908"/>
      <c r="GLH122" s="908"/>
      <c r="GLI122" s="908"/>
      <c r="GLJ122" s="908"/>
      <c r="GLK122" s="908"/>
      <c r="GLL122" s="908"/>
      <c r="GLM122" s="908"/>
      <c r="GLN122" s="908"/>
      <c r="GLO122" s="908"/>
      <c r="GLP122" s="908"/>
      <c r="GLQ122" s="908"/>
      <c r="GLR122" s="908"/>
      <c r="GLS122" s="908"/>
      <c r="GLT122" s="908"/>
      <c r="GLU122" s="908"/>
      <c r="GLV122" s="908"/>
      <c r="GLW122" s="908"/>
      <c r="GLX122" s="908"/>
      <c r="GLY122" s="908"/>
      <c r="GLZ122" s="908"/>
      <c r="GMA122" s="908"/>
      <c r="GMB122" s="908"/>
      <c r="GMC122" s="908"/>
      <c r="GMD122" s="908"/>
      <c r="GME122" s="908"/>
      <c r="GMF122" s="908"/>
      <c r="GMG122" s="908"/>
      <c r="GMH122" s="908"/>
      <c r="GMI122" s="908"/>
      <c r="GMJ122" s="908"/>
      <c r="GMK122" s="908"/>
      <c r="GML122" s="908"/>
      <c r="GMM122" s="908"/>
      <c r="GMN122" s="908"/>
      <c r="GMO122" s="908"/>
      <c r="GMP122" s="908"/>
      <c r="GMQ122" s="908"/>
      <c r="GMR122" s="908"/>
      <c r="GMS122" s="908"/>
      <c r="GMT122" s="908"/>
      <c r="GMU122" s="908"/>
      <c r="GMV122" s="908"/>
      <c r="GMW122" s="908"/>
      <c r="GMX122" s="908"/>
      <c r="GMY122" s="908"/>
      <c r="GMZ122" s="908"/>
      <c r="GNA122" s="908"/>
      <c r="GNB122" s="908"/>
      <c r="GNC122" s="908"/>
      <c r="GND122" s="908"/>
      <c r="GNE122" s="908"/>
      <c r="GNF122" s="908"/>
      <c r="GNG122" s="908"/>
      <c r="GNH122" s="908"/>
      <c r="GNI122" s="908"/>
      <c r="GNJ122" s="908"/>
      <c r="GNK122" s="908"/>
      <c r="GNL122" s="908"/>
      <c r="GNM122" s="908"/>
      <c r="GNN122" s="908"/>
      <c r="GNO122" s="908"/>
      <c r="GNP122" s="908"/>
      <c r="GNQ122" s="908"/>
      <c r="GNR122" s="908"/>
      <c r="GNS122" s="908"/>
      <c r="GNT122" s="908"/>
      <c r="GNU122" s="908"/>
      <c r="GNV122" s="908"/>
      <c r="GNW122" s="908"/>
      <c r="GNX122" s="908"/>
      <c r="GNY122" s="908"/>
      <c r="GNZ122" s="908"/>
      <c r="GOA122" s="908"/>
      <c r="GOB122" s="908"/>
      <c r="GOC122" s="908"/>
      <c r="GOD122" s="908"/>
      <c r="GOE122" s="908"/>
      <c r="GOF122" s="908"/>
      <c r="GOG122" s="908"/>
      <c r="GOH122" s="908"/>
      <c r="GOI122" s="908"/>
      <c r="GOJ122" s="908"/>
      <c r="GOK122" s="908"/>
      <c r="GOL122" s="908"/>
      <c r="GOM122" s="908"/>
      <c r="GON122" s="908"/>
      <c r="GOO122" s="908"/>
      <c r="GOP122" s="908"/>
      <c r="GOQ122" s="908"/>
      <c r="GOR122" s="908"/>
      <c r="GOS122" s="908"/>
      <c r="GOT122" s="908"/>
      <c r="GOU122" s="908"/>
      <c r="GOV122" s="908"/>
      <c r="GOW122" s="908"/>
      <c r="GOX122" s="908"/>
      <c r="GOY122" s="908"/>
      <c r="GOZ122" s="908"/>
      <c r="GPA122" s="908"/>
      <c r="GPB122" s="908"/>
      <c r="GPC122" s="908"/>
      <c r="GPD122" s="908"/>
      <c r="GPE122" s="908"/>
      <c r="GPF122" s="908"/>
      <c r="GPG122" s="908"/>
      <c r="GPH122" s="908"/>
      <c r="GPI122" s="908"/>
      <c r="GPJ122" s="908"/>
      <c r="GPK122" s="908"/>
      <c r="GPL122" s="908"/>
      <c r="GPM122" s="908"/>
      <c r="GPN122" s="908"/>
      <c r="GPO122" s="908"/>
      <c r="GPP122" s="908"/>
      <c r="GPQ122" s="908"/>
      <c r="GPR122" s="908"/>
      <c r="GPS122" s="908"/>
      <c r="GPT122" s="908"/>
      <c r="GPU122" s="908"/>
      <c r="GPV122" s="908"/>
      <c r="GPW122" s="908"/>
      <c r="GPX122" s="908"/>
      <c r="GPY122" s="908"/>
      <c r="GPZ122" s="908"/>
      <c r="GQA122" s="908"/>
      <c r="GQB122" s="908"/>
      <c r="GQC122" s="908"/>
      <c r="GQD122" s="908"/>
      <c r="GQE122" s="908"/>
      <c r="GQF122" s="908"/>
      <c r="GQG122" s="908"/>
      <c r="GQH122" s="908"/>
      <c r="GQI122" s="908"/>
      <c r="GQJ122" s="908"/>
      <c r="GQK122" s="908"/>
      <c r="GQL122" s="908"/>
      <c r="GQM122" s="908"/>
      <c r="GQN122" s="908"/>
      <c r="GQO122" s="908"/>
      <c r="GQP122" s="908"/>
      <c r="GQQ122" s="908"/>
      <c r="GQR122" s="908"/>
      <c r="GQS122" s="908"/>
      <c r="GQT122" s="908"/>
      <c r="GQU122" s="908"/>
      <c r="GQV122" s="908"/>
      <c r="GQW122" s="908"/>
      <c r="GQX122" s="908"/>
      <c r="GQY122" s="908"/>
      <c r="GQZ122" s="908"/>
      <c r="GRA122" s="908"/>
      <c r="GRB122" s="908"/>
      <c r="GRC122" s="908"/>
      <c r="GRD122" s="908"/>
      <c r="GRE122" s="908"/>
      <c r="GRF122" s="908"/>
      <c r="GRG122" s="908"/>
      <c r="GRH122" s="908"/>
      <c r="GRI122" s="908"/>
      <c r="GRJ122" s="908"/>
      <c r="GRK122" s="908"/>
      <c r="GRL122" s="908"/>
      <c r="GRM122" s="908"/>
      <c r="GRN122" s="908"/>
      <c r="GRO122" s="908"/>
      <c r="GRP122" s="908"/>
      <c r="GRQ122" s="908"/>
      <c r="GRR122" s="908"/>
      <c r="GRS122" s="908"/>
      <c r="GRT122" s="908"/>
      <c r="GRU122" s="908"/>
      <c r="GRV122" s="908"/>
      <c r="GRW122" s="908"/>
      <c r="GRX122" s="908"/>
      <c r="GRY122" s="908"/>
      <c r="GRZ122" s="908"/>
      <c r="GSA122" s="908"/>
      <c r="GSB122" s="908"/>
      <c r="GSC122" s="908"/>
      <c r="GSD122" s="908"/>
      <c r="GSE122" s="908"/>
      <c r="GSF122" s="908"/>
      <c r="GSG122" s="908"/>
      <c r="GSH122" s="908"/>
      <c r="GSI122" s="908"/>
      <c r="GSJ122" s="908"/>
      <c r="GSK122" s="908"/>
      <c r="GSL122" s="908"/>
      <c r="GSM122" s="908"/>
      <c r="GSN122" s="908"/>
      <c r="GSO122" s="908"/>
      <c r="GSP122" s="908"/>
      <c r="GSQ122" s="908"/>
      <c r="GSR122" s="908"/>
      <c r="GSS122" s="908"/>
      <c r="GST122" s="908"/>
      <c r="GSU122" s="908"/>
      <c r="GSV122" s="908"/>
      <c r="GSW122" s="908"/>
      <c r="GSX122" s="908"/>
      <c r="GSY122" s="908"/>
      <c r="GSZ122" s="908"/>
      <c r="GTA122" s="908"/>
      <c r="GTB122" s="908"/>
      <c r="GTC122" s="908"/>
      <c r="GTD122" s="908"/>
      <c r="GTE122" s="908"/>
      <c r="GTF122" s="908"/>
      <c r="GTG122" s="908"/>
      <c r="GTH122" s="908"/>
      <c r="GTI122" s="908"/>
      <c r="GTJ122" s="908"/>
      <c r="GTK122" s="908"/>
      <c r="GTL122" s="908"/>
      <c r="GTM122" s="908"/>
      <c r="GTN122" s="908"/>
      <c r="GTO122" s="908"/>
      <c r="GTP122" s="908"/>
      <c r="GTQ122" s="908"/>
      <c r="GTR122" s="908"/>
      <c r="GTS122" s="908"/>
      <c r="GTT122" s="908"/>
      <c r="GTU122" s="908"/>
      <c r="GTV122" s="908"/>
      <c r="GTW122" s="908"/>
      <c r="GTX122" s="908"/>
      <c r="GTY122" s="908"/>
      <c r="GTZ122" s="908"/>
      <c r="GUA122" s="908"/>
      <c r="GUB122" s="908"/>
      <c r="GUC122" s="908"/>
      <c r="GUD122" s="908"/>
      <c r="GUE122" s="908"/>
      <c r="GUF122" s="908"/>
      <c r="GUG122" s="908"/>
      <c r="GUH122" s="908"/>
      <c r="GUI122" s="908"/>
      <c r="GUJ122" s="908"/>
      <c r="GUK122" s="908"/>
      <c r="GUL122" s="908"/>
      <c r="GUM122" s="908"/>
      <c r="GUN122" s="908"/>
      <c r="GUO122" s="908"/>
      <c r="GUP122" s="908"/>
      <c r="GUQ122" s="908"/>
      <c r="GUR122" s="908"/>
      <c r="GUS122" s="908"/>
      <c r="GUT122" s="908"/>
      <c r="GUU122" s="908"/>
      <c r="GUV122" s="908"/>
      <c r="GUW122" s="908"/>
      <c r="GUX122" s="908"/>
      <c r="GUY122" s="908"/>
      <c r="GUZ122" s="908"/>
      <c r="GVA122" s="908"/>
      <c r="GVB122" s="908"/>
      <c r="GVC122" s="908"/>
      <c r="GVD122" s="908"/>
      <c r="GVE122" s="908"/>
      <c r="GVF122" s="908"/>
      <c r="GVG122" s="908"/>
      <c r="GVH122" s="908"/>
      <c r="GVI122" s="908"/>
      <c r="GVJ122" s="908"/>
      <c r="GVK122" s="908"/>
      <c r="GVL122" s="908"/>
      <c r="GVM122" s="908"/>
      <c r="GVN122" s="908"/>
      <c r="GVO122" s="908"/>
      <c r="GVP122" s="908"/>
      <c r="GVQ122" s="908"/>
      <c r="GVR122" s="908"/>
      <c r="GVS122" s="908"/>
      <c r="GVT122" s="908"/>
      <c r="GVU122" s="908"/>
      <c r="GVV122" s="908"/>
      <c r="GVW122" s="908"/>
      <c r="GVX122" s="908"/>
      <c r="GVY122" s="908"/>
      <c r="GVZ122" s="908"/>
      <c r="GWA122" s="908"/>
      <c r="GWB122" s="908"/>
      <c r="GWC122" s="908"/>
      <c r="GWD122" s="908"/>
      <c r="GWE122" s="908"/>
      <c r="GWF122" s="908"/>
      <c r="GWG122" s="908"/>
      <c r="GWH122" s="908"/>
      <c r="GWI122" s="908"/>
      <c r="GWJ122" s="908"/>
      <c r="GWK122" s="908"/>
      <c r="GWL122" s="908"/>
      <c r="GWM122" s="908"/>
      <c r="GWN122" s="908"/>
      <c r="GWO122" s="908"/>
      <c r="GWP122" s="908"/>
      <c r="GWQ122" s="908"/>
      <c r="GWR122" s="908"/>
      <c r="GWS122" s="908"/>
      <c r="GWT122" s="908"/>
      <c r="GWU122" s="908"/>
      <c r="GWV122" s="908"/>
      <c r="GWW122" s="908"/>
      <c r="GWX122" s="908"/>
      <c r="GWY122" s="908"/>
      <c r="GWZ122" s="908"/>
      <c r="GXA122" s="908"/>
      <c r="GXB122" s="908"/>
      <c r="GXC122" s="908"/>
      <c r="GXD122" s="908"/>
      <c r="GXE122" s="908"/>
      <c r="GXF122" s="908"/>
      <c r="GXG122" s="908"/>
      <c r="GXH122" s="908"/>
      <c r="GXI122" s="908"/>
      <c r="GXJ122" s="908"/>
      <c r="GXK122" s="908"/>
      <c r="GXL122" s="908"/>
      <c r="GXM122" s="908"/>
      <c r="GXN122" s="908"/>
      <c r="GXO122" s="908"/>
      <c r="GXP122" s="908"/>
      <c r="GXQ122" s="908"/>
      <c r="GXR122" s="908"/>
      <c r="GXS122" s="908"/>
      <c r="GXT122" s="908"/>
      <c r="GXU122" s="908"/>
      <c r="GXV122" s="908"/>
      <c r="GXW122" s="908"/>
      <c r="GXX122" s="908"/>
      <c r="GXY122" s="908"/>
      <c r="GXZ122" s="908"/>
      <c r="GYA122" s="908"/>
      <c r="GYB122" s="908"/>
      <c r="GYC122" s="908"/>
      <c r="GYD122" s="908"/>
      <c r="GYE122" s="908"/>
      <c r="GYF122" s="908"/>
      <c r="GYG122" s="908"/>
      <c r="GYH122" s="908"/>
      <c r="GYI122" s="908"/>
      <c r="GYJ122" s="908"/>
      <c r="GYK122" s="908"/>
      <c r="GYL122" s="908"/>
      <c r="GYM122" s="908"/>
      <c r="GYN122" s="908"/>
      <c r="GYO122" s="908"/>
      <c r="GYP122" s="908"/>
      <c r="GYQ122" s="908"/>
      <c r="GYR122" s="908"/>
      <c r="GYS122" s="908"/>
      <c r="GYT122" s="908"/>
      <c r="GYU122" s="908"/>
      <c r="GYV122" s="908"/>
      <c r="GYW122" s="908"/>
      <c r="GYX122" s="908"/>
      <c r="GYY122" s="908"/>
      <c r="GYZ122" s="908"/>
      <c r="GZA122" s="908"/>
      <c r="GZB122" s="908"/>
      <c r="GZC122" s="908"/>
      <c r="GZD122" s="908"/>
      <c r="GZE122" s="908"/>
      <c r="GZF122" s="908"/>
      <c r="GZG122" s="908"/>
      <c r="GZH122" s="908"/>
      <c r="GZI122" s="908"/>
      <c r="GZJ122" s="908"/>
      <c r="GZK122" s="908"/>
      <c r="GZL122" s="908"/>
      <c r="GZM122" s="908"/>
      <c r="GZN122" s="908"/>
      <c r="GZO122" s="908"/>
      <c r="GZP122" s="908"/>
      <c r="GZQ122" s="908"/>
      <c r="GZR122" s="908"/>
      <c r="GZS122" s="908"/>
      <c r="GZT122" s="908"/>
      <c r="GZU122" s="908"/>
      <c r="GZV122" s="908"/>
      <c r="GZW122" s="908"/>
      <c r="GZX122" s="908"/>
      <c r="GZY122" s="908"/>
      <c r="GZZ122" s="908"/>
      <c r="HAA122" s="908"/>
      <c r="HAB122" s="908"/>
      <c r="HAC122" s="908"/>
      <c r="HAD122" s="908"/>
      <c r="HAE122" s="908"/>
      <c r="HAF122" s="908"/>
      <c r="HAG122" s="908"/>
      <c r="HAH122" s="908"/>
      <c r="HAI122" s="908"/>
      <c r="HAJ122" s="908"/>
      <c r="HAK122" s="908"/>
      <c r="HAL122" s="908"/>
      <c r="HAM122" s="908"/>
      <c r="HAN122" s="908"/>
      <c r="HAO122" s="908"/>
      <c r="HAP122" s="908"/>
      <c r="HAQ122" s="908"/>
      <c r="HAR122" s="908"/>
      <c r="HAS122" s="908"/>
      <c r="HAT122" s="908"/>
      <c r="HAU122" s="908"/>
      <c r="HAV122" s="908"/>
      <c r="HAW122" s="908"/>
      <c r="HAX122" s="908"/>
      <c r="HAY122" s="908"/>
      <c r="HAZ122" s="908"/>
      <c r="HBA122" s="908"/>
      <c r="HBB122" s="908"/>
      <c r="HBC122" s="908"/>
      <c r="HBD122" s="908"/>
      <c r="HBE122" s="908"/>
      <c r="HBF122" s="908"/>
      <c r="HBG122" s="908"/>
      <c r="HBH122" s="908"/>
      <c r="HBI122" s="908"/>
      <c r="HBJ122" s="908"/>
      <c r="HBK122" s="908"/>
      <c r="HBL122" s="908"/>
      <c r="HBM122" s="908"/>
      <c r="HBN122" s="908"/>
      <c r="HBO122" s="908"/>
      <c r="HBP122" s="908"/>
      <c r="HBQ122" s="908"/>
      <c r="HBR122" s="908"/>
      <c r="HBS122" s="908"/>
      <c r="HBT122" s="908"/>
      <c r="HBU122" s="908"/>
      <c r="HBV122" s="908"/>
      <c r="HBW122" s="908"/>
      <c r="HBX122" s="908"/>
      <c r="HBY122" s="908"/>
      <c r="HBZ122" s="908"/>
      <c r="HCA122" s="908"/>
      <c r="HCB122" s="908"/>
      <c r="HCC122" s="908"/>
      <c r="HCD122" s="908"/>
      <c r="HCE122" s="908"/>
      <c r="HCF122" s="908"/>
      <c r="HCG122" s="908"/>
      <c r="HCH122" s="908"/>
      <c r="HCI122" s="908"/>
      <c r="HCJ122" s="908"/>
      <c r="HCK122" s="908"/>
      <c r="HCL122" s="908"/>
      <c r="HCM122" s="908"/>
      <c r="HCN122" s="908"/>
      <c r="HCO122" s="908"/>
      <c r="HCP122" s="908"/>
      <c r="HCQ122" s="908"/>
      <c r="HCR122" s="908"/>
      <c r="HCS122" s="908"/>
      <c r="HCT122" s="908"/>
      <c r="HCU122" s="908"/>
      <c r="HCV122" s="908"/>
      <c r="HCW122" s="908"/>
      <c r="HCX122" s="908"/>
      <c r="HCY122" s="908"/>
      <c r="HCZ122" s="908"/>
      <c r="HDA122" s="908"/>
      <c r="HDB122" s="908"/>
      <c r="HDC122" s="908"/>
      <c r="HDD122" s="908"/>
      <c r="HDE122" s="908"/>
      <c r="HDF122" s="908"/>
      <c r="HDG122" s="908"/>
      <c r="HDH122" s="908"/>
      <c r="HDI122" s="908"/>
      <c r="HDJ122" s="908"/>
      <c r="HDK122" s="908"/>
      <c r="HDL122" s="908"/>
      <c r="HDM122" s="908"/>
      <c r="HDN122" s="908"/>
      <c r="HDO122" s="908"/>
      <c r="HDP122" s="908"/>
      <c r="HDQ122" s="908"/>
      <c r="HDR122" s="908"/>
      <c r="HDS122" s="908"/>
      <c r="HDT122" s="908"/>
      <c r="HDU122" s="908"/>
      <c r="HDV122" s="908"/>
      <c r="HDW122" s="908"/>
      <c r="HDX122" s="908"/>
      <c r="HDY122" s="908"/>
      <c r="HDZ122" s="908"/>
      <c r="HEA122" s="908"/>
      <c r="HEB122" s="908"/>
      <c r="HEC122" s="908"/>
      <c r="HED122" s="908"/>
      <c r="HEE122" s="908"/>
      <c r="HEF122" s="908"/>
      <c r="HEG122" s="908"/>
      <c r="HEH122" s="908"/>
      <c r="HEI122" s="908"/>
      <c r="HEJ122" s="908"/>
      <c r="HEK122" s="908"/>
      <c r="HEL122" s="908"/>
      <c r="HEM122" s="908"/>
      <c r="HEN122" s="908"/>
      <c r="HEO122" s="908"/>
      <c r="HEP122" s="908"/>
      <c r="HEQ122" s="908"/>
      <c r="HER122" s="908"/>
      <c r="HES122" s="908"/>
      <c r="HET122" s="908"/>
      <c r="HEU122" s="908"/>
      <c r="HEV122" s="908"/>
      <c r="HEW122" s="908"/>
      <c r="HEX122" s="908"/>
      <c r="HEY122" s="908"/>
      <c r="HEZ122" s="908"/>
      <c r="HFA122" s="908"/>
      <c r="HFB122" s="908"/>
      <c r="HFC122" s="908"/>
      <c r="HFD122" s="908"/>
      <c r="HFE122" s="908"/>
      <c r="HFF122" s="908"/>
      <c r="HFG122" s="908"/>
      <c r="HFH122" s="908"/>
      <c r="HFI122" s="908"/>
      <c r="HFJ122" s="908"/>
      <c r="HFK122" s="908"/>
      <c r="HFL122" s="908"/>
      <c r="HFM122" s="908"/>
      <c r="HFN122" s="908"/>
      <c r="HFO122" s="908"/>
      <c r="HFP122" s="908"/>
      <c r="HFQ122" s="908"/>
      <c r="HFR122" s="908"/>
      <c r="HFS122" s="908"/>
      <c r="HFT122" s="908"/>
      <c r="HFU122" s="908"/>
      <c r="HFV122" s="908"/>
      <c r="HFW122" s="908"/>
      <c r="HFX122" s="908"/>
      <c r="HFY122" s="908"/>
      <c r="HFZ122" s="908"/>
      <c r="HGA122" s="908"/>
      <c r="HGB122" s="908"/>
      <c r="HGC122" s="908"/>
      <c r="HGD122" s="908"/>
      <c r="HGE122" s="908"/>
      <c r="HGF122" s="908"/>
      <c r="HGG122" s="908"/>
      <c r="HGH122" s="908"/>
      <c r="HGI122" s="908"/>
      <c r="HGJ122" s="908"/>
      <c r="HGK122" s="908"/>
      <c r="HGL122" s="908"/>
      <c r="HGM122" s="908"/>
      <c r="HGN122" s="908"/>
      <c r="HGO122" s="908"/>
      <c r="HGP122" s="908"/>
      <c r="HGQ122" s="908"/>
      <c r="HGR122" s="908"/>
      <c r="HGS122" s="908"/>
      <c r="HGT122" s="908"/>
      <c r="HGU122" s="908"/>
      <c r="HGV122" s="908"/>
      <c r="HGW122" s="908"/>
      <c r="HGX122" s="908"/>
      <c r="HGY122" s="908"/>
      <c r="HGZ122" s="908"/>
      <c r="HHA122" s="908"/>
      <c r="HHB122" s="908"/>
      <c r="HHC122" s="908"/>
      <c r="HHD122" s="908"/>
      <c r="HHE122" s="908"/>
      <c r="HHF122" s="908"/>
      <c r="HHG122" s="908"/>
      <c r="HHH122" s="908"/>
      <c r="HHI122" s="908"/>
      <c r="HHJ122" s="908"/>
      <c r="HHK122" s="908"/>
      <c r="HHL122" s="908"/>
      <c r="HHM122" s="908"/>
      <c r="HHN122" s="908"/>
      <c r="HHO122" s="908"/>
      <c r="HHP122" s="908"/>
      <c r="HHQ122" s="908"/>
      <c r="HHR122" s="908"/>
      <c r="HHS122" s="908"/>
      <c r="HHT122" s="908"/>
      <c r="HHU122" s="908"/>
      <c r="HHV122" s="908"/>
      <c r="HHW122" s="908"/>
      <c r="HHX122" s="908"/>
      <c r="HHY122" s="908"/>
      <c r="HHZ122" s="908"/>
      <c r="HIA122" s="908"/>
      <c r="HIB122" s="908"/>
      <c r="HIC122" s="908"/>
      <c r="HID122" s="908"/>
      <c r="HIE122" s="908"/>
      <c r="HIF122" s="908"/>
      <c r="HIG122" s="908"/>
      <c r="HIH122" s="908"/>
      <c r="HII122" s="908"/>
      <c r="HIJ122" s="908"/>
      <c r="HIK122" s="908"/>
      <c r="HIL122" s="908"/>
      <c r="HIM122" s="908"/>
      <c r="HIN122" s="908"/>
      <c r="HIO122" s="908"/>
      <c r="HIP122" s="908"/>
      <c r="HIQ122" s="908"/>
      <c r="HIR122" s="908"/>
      <c r="HIS122" s="908"/>
      <c r="HIT122" s="908"/>
      <c r="HIU122" s="908"/>
      <c r="HIV122" s="908"/>
      <c r="HIW122" s="908"/>
      <c r="HIX122" s="908"/>
      <c r="HIY122" s="908"/>
      <c r="HIZ122" s="908"/>
      <c r="HJA122" s="908"/>
      <c r="HJB122" s="908"/>
      <c r="HJC122" s="908"/>
      <c r="HJD122" s="908"/>
      <c r="HJE122" s="908"/>
      <c r="HJF122" s="908"/>
      <c r="HJG122" s="908"/>
      <c r="HJH122" s="908"/>
      <c r="HJI122" s="908"/>
      <c r="HJJ122" s="908"/>
      <c r="HJK122" s="908"/>
      <c r="HJL122" s="908"/>
      <c r="HJM122" s="908"/>
      <c r="HJN122" s="908"/>
      <c r="HJO122" s="908"/>
      <c r="HJP122" s="908"/>
      <c r="HJQ122" s="908"/>
      <c r="HJR122" s="908"/>
      <c r="HJS122" s="908"/>
      <c r="HJT122" s="908"/>
      <c r="HJU122" s="908"/>
      <c r="HJV122" s="908"/>
      <c r="HJW122" s="908"/>
      <c r="HJX122" s="908"/>
      <c r="HJY122" s="908"/>
      <c r="HJZ122" s="908"/>
      <c r="HKA122" s="908"/>
      <c r="HKB122" s="908"/>
      <c r="HKC122" s="908"/>
      <c r="HKD122" s="908"/>
      <c r="HKE122" s="908"/>
      <c r="HKF122" s="908"/>
      <c r="HKG122" s="908"/>
      <c r="HKH122" s="908"/>
      <c r="HKI122" s="908"/>
      <c r="HKJ122" s="908"/>
      <c r="HKK122" s="908"/>
      <c r="HKL122" s="908"/>
      <c r="HKM122" s="908"/>
      <c r="HKN122" s="908"/>
      <c r="HKO122" s="908"/>
      <c r="HKP122" s="908"/>
      <c r="HKQ122" s="908"/>
      <c r="HKR122" s="908"/>
      <c r="HKS122" s="908"/>
      <c r="HKT122" s="908"/>
      <c r="HKU122" s="908"/>
      <c r="HKV122" s="908"/>
      <c r="HKW122" s="908"/>
      <c r="HKX122" s="908"/>
      <c r="HKY122" s="908"/>
      <c r="HKZ122" s="908"/>
      <c r="HLA122" s="908"/>
      <c r="HLB122" s="908"/>
      <c r="HLC122" s="908"/>
      <c r="HLD122" s="908"/>
      <c r="HLE122" s="908"/>
      <c r="HLF122" s="908"/>
      <c r="HLG122" s="908"/>
      <c r="HLH122" s="908"/>
      <c r="HLI122" s="908"/>
      <c r="HLJ122" s="908"/>
      <c r="HLK122" s="908"/>
      <c r="HLL122" s="908"/>
      <c r="HLM122" s="908"/>
      <c r="HLN122" s="908"/>
      <c r="HLO122" s="908"/>
      <c r="HLP122" s="908"/>
      <c r="HLQ122" s="908"/>
      <c r="HLR122" s="908"/>
      <c r="HLS122" s="908"/>
      <c r="HLT122" s="908"/>
      <c r="HLU122" s="908"/>
      <c r="HLV122" s="908"/>
      <c r="HLW122" s="908"/>
      <c r="HLX122" s="908"/>
      <c r="HLY122" s="908"/>
      <c r="HLZ122" s="908"/>
      <c r="HMA122" s="908"/>
      <c r="HMB122" s="908"/>
      <c r="HMC122" s="908"/>
      <c r="HMD122" s="908"/>
      <c r="HME122" s="908"/>
      <c r="HMF122" s="908"/>
      <c r="HMG122" s="908"/>
      <c r="HMH122" s="908"/>
      <c r="HMI122" s="908"/>
      <c r="HMJ122" s="908"/>
      <c r="HMK122" s="908"/>
      <c r="HML122" s="908"/>
      <c r="HMM122" s="908"/>
      <c r="HMN122" s="908"/>
      <c r="HMO122" s="908"/>
      <c r="HMP122" s="908"/>
      <c r="HMQ122" s="908"/>
      <c r="HMR122" s="908"/>
      <c r="HMS122" s="908"/>
      <c r="HMT122" s="908"/>
      <c r="HMU122" s="908"/>
      <c r="HMV122" s="908"/>
      <c r="HMW122" s="908"/>
      <c r="HMX122" s="908"/>
      <c r="HMY122" s="908"/>
      <c r="HMZ122" s="908"/>
      <c r="HNA122" s="908"/>
      <c r="HNB122" s="908"/>
      <c r="HNC122" s="908"/>
      <c r="HND122" s="908"/>
      <c r="HNE122" s="908"/>
      <c r="HNF122" s="908"/>
      <c r="HNG122" s="908"/>
      <c r="HNH122" s="908"/>
      <c r="HNI122" s="908"/>
      <c r="HNJ122" s="908"/>
      <c r="HNK122" s="908"/>
      <c r="HNL122" s="908"/>
      <c r="HNM122" s="908"/>
      <c r="HNN122" s="908"/>
      <c r="HNO122" s="908"/>
      <c r="HNP122" s="908"/>
      <c r="HNQ122" s="908"/>
      <c r="HNR122" s="908"/>
      <c r="HNS122" s="908"/>
      <c r="HNT122" s="908"/>
      <c r="HNU122" s="908"/>
      <c r="HNV122" s="908"/>
      <c r="HNW122" s="908"/>
      <c r="HNX122" s="908"/>
      <c r="HNY122" s="908"/>
      <c r="HNZ122" s="908"/>
      <c r="HOA122" s="908"/>
      <c r="HOB122" s="908"/>
      <c r="HOC122" s="908"/>
      <c r="HOD122" s="908"/>
      <c r="HOE122" s="908"/>
      <c r="HOF122" s="908"/>
      <c r="HOG122" s="908"/>
      <c r="HOH122" s="908"/>
      <c r="HOI122" s="908"/>
      <c r="HOJ122" s="908"/>
      <c r="HOK122" s="908"/>
      <c r="HOL122" s="908"/>
      <c r="HOM122" s="908"/>
      <c r="HON122" s="908"/>
      <c r="HOO122" s="908"/>
      <c r="HOP122" s="908"/>
      <c r="HOQ122" s="908"/>
      <c r="HOR122" s="908"/>
      <c r="HOS122" s="908"/>
      <c r="HOT122" s="908"/>
      <c r="HOU122" s="908"/>
      <c r="HOV122" s="908"/>
      <c r="HOW122" s="908"/>
      <c r="HOX122" s="908"/>
      <c r="HOY122" s="908"/>
      <c r="HOZ122" s="908"/>
      <c r="HPA122" s="908"/>
      <c r="HPB122" s="908"/>
      <c r="HPC122" s="908"/>
      <c r="HPD122" s="908"/>
      <c r="HPE122" s="908"/>
      <c r="HPF122" s="908"/>
      <c r="HPG122" s="908"/>
      <c r="HPH122" s="908"/>
      <c r="HPI122" s="908"/>
      <c r="HPJ122" s="908"/>
      <c r="HPK122" s="908"/>
      <c r="HPL122" s="908"/>
      <c r="HPM122" s="908"/>
      <c r="HPN122" s="908"/>
      <c r="HPO122" s="908"/>
      <c r="HPP122" s="908"/>
      <c r="HPQ122" s="908"/>
      <c r="HPR122" s="908"/>
      <c r="HPS122" s="908"/>
      <c r="HPT122" s="908"/>
      <c r="HPU122" s="908"/>
      <c r="HPV122" s="908"/>
      <c r="HPW122" s="908"/>
      <c r="HPX122" s="908"/>
      <c r="HPY122" s="908"/>
      <c r="HPZ122" s="908"/>
      <c r="HQA122" s="908"/>
      <c r="HQB122" s="908"/>
      <c r="HQC122" s="908"/>
      <c r="HQD122" s="908"/>
      <c r="HQE122" s="908"/>
      <c r="HQF122" s="908"/>
      <c r="HQG122" s="908"/>
      <c r="HQH122" s="908"/>
      <c r="HQI122" s="908"/>
      <c r="HQJ122" s="908"/>
      <c r="HQK122" s="908"/>
      <c r="HQL122" s="908"/>
      <c r="HQM122" s="908"/>
      <c r="HQN122" s="908"/>
      <c r="HQO122" s="908"/>
      <c r="HQP122" s="908"/>
      <c r="HQQ122" s="908"/>
      <c r="HQR122" s="908"/>
      <c r="HQS122" s="908"/>
      <c r="HQT122" s="908"/>
      <c r="HQU122" s="908"/>
      <c r="HQV122" s="908"/>
      <c r="HQW122" s="908"/>
      <c r="HQX122" s="908"/>
      <c r="HQY122" s="908"/>
      <c r="HQZ122" s="908"/>
      <c r="HRA122" s="908"/>
      <c r="HRB122" s="908"/>
      <c r="HRC122" s="908"/>
      <c r="HRD122" s="908"/>
      <c r="HRE122" s="908"/>
      <c r="HRF122" s="908"/>
      <c r="HRG122" s="908"/>
      <c r="HRH122" s="908"/>
      <c r="HRI122" s="908"/>
      <c r="HRJ122" s="908"/>
      <c r="HRK122" s="908"/>
      <c r="HRL122" s="908"/>
      <c r="HRM122" s="908"/>
      <c r="HRN122" s="908"/>
      <c r="HRO122" s="908"/>
      <c r="HRP122" s="908"/>
      <c r="HRQ122" s="908"/>
      <c r="HRR122" s="908"/>
      <c r="HRS122" s="908"/>
      <c r="HRT122" s="908"/>
      <c r="HRU122" s="908"/>
      <c r="HRV122" s="908"/>
      <c r="HRW122" s="908"/>
      <c r="HRX122" s="908"/>
      <c r="HRY122" s="908"/>
      <c r="HRZ122" s="908"/>
      <c r="HSA122" s="908"/>
      <c r="HSB122" s="908"/>
      <c r="HSC122" s="908"/>
      <c r="HSD122" s="908"/>
      <c r="HSE122" s="908"/>
      <c r="HSF122" s="908"/>
      <c r="HSG122" s="908"/>
      <c r="HSH122" s="908"/>
      <c r="HSI122" s="908"/>
      <c r="HSJ122" s="908"/>
      <c r="HSK122" s="908"/>
      <c r="HSL122" s="908"/>
      <c r="HSM122" s="908"/>
      <c r="HSN122" s="908"/>
      <c r="HSO122" s="908"/>
      <c r="HSP122" s="908"/>
      <c r="HSQ122" s="908"/>
      <c r="HSR122" s="908"/>
      <c r="HSS122" s="908"/>
      <c r="HST122" s="908"/>
      <c r="HSU122" s="908"/>
      <c r="HSV122" s="908"/>
      <c r="HSW122" s="908"/>
      <c r="HSX122" s="908"/>
      <c r="HSY122" s="908"/>
      <c r="HSZ122" s="908"/>
      <c r="HTA122" s="908"/>
      <c r="HTB122" s="908"/>
      <c r="HTC122" s="908"/>
      <c r="HTD122" s="908"/>
      <c r="HTE122" s="908"/>
      <c r="HTF122" s="908"/>
      <c r="HTG122" s="908"/>
      <c r="HTH122" s="908"/>
      <c r="HTI122" s="908"/>
      <c r="HTJ122" s="908"/>
      <c r="HTK122" s="908"/>
      <c r="HTL122" s="908"/>
      <c r="HTM122" s="908"/>
      <c r="HTN122" s="908"/>
      <c r="HTO122" s="908"/>
      <c r="HTP122" s="908"/>
      <c r="HTQ122" s="908"/>
      <c r="HTR122" s="908"/>
      <c r="HTS122" s="908"/>
      <c r="HTT122" s="908"/>
      <c r="HTU122" s="908"/>
      <c r="HTV122" s="908"/>
      <c r="HTW122" s="908"/>
      <c r="HTX122" s="908"/>
      <c r="HTY122" s="908"/>
      <c r="HTZ122" s="908"/>
      <c r="HUA122" s="908"/>
      <c r="HUB122" s="908"/>
      <c r="HUC122" s="908"/>
      <c r="HUD122" s="908"/>
      <c r="HUE122" s="908"/>
      <c r="HUF122" s="908"/>
      <c r="HUG122" s="908"/>
      <c r="HUH122" s="908"/>
      <c r="HUI122" s="908"/>
      <c r="HUJ122" s="908"/>
      <c r="HUK122" s="908"/>
      <c r="HUL122" s="908"/>
      <c r="HUM122" s="908"/>
      <c r="HUN122" s="908"/>
      <c r="HUO122" s="908"/>
      <c r="HUP122" s="908"/>
      <c r="HUQ122" s="908"/>
      <c r="HUR122" s="908"/>
      <c r="HUS122" s="908"/>
      <c r="HUT122" s="908"/>
      <c r="HUU122" s="908"/>
      <c r="HUV122" s="908"/>
      <c r="HUW122" s="908"/>
      <c r="HUX122" s="908"/>
      <c r="HUY122" s="908"/>
      <c r="HUZ122" s="908"/>
      <c r="HVA122" s="908"/>
      <c r="HVB122" s="908"/>
      <c r="HVC122" s="908"/>
      <c r="HVD122" s="908"/>
      <c r="HVE122" s="908"/>
      <c r="HVF122" s="908"/>
      <c r="HVG122" s="908"/>
      <c r="HVH122" s="908"/>
      <c r="HVI122" s="908"/>
      <c r="HVJ122" s="908"/>
      <c r="HVK122" s="908"/>
      <c r="HVL122" s="908"/>
      <c r="HVM122" s="908"/>
      <c r="HVN122" s="908"/>
      <c r="HVO122" s="908"/>
      <c r="HVP122" s="908"/>
      <c r="HVQ122" s="908"/>
      <c r="HVR122" s="908"/>
      <c r="HVS122" s="908"/>
      <c r="HVT122" s="908"/>
      <c r="HVU122" s="908"/>
      <c r="HVV122" s="908"/>
      <c r="HVW122" s="908"/>
      <c r="HVX122" s="908"/>
      <c r="HVY122" s="908"/>
      <c r="HVZ122" s="908"/>
      <c r="HWA122" s="908"/>
      <c r="HWB122" s="908"/>
      <c r="HWC122" s="908"/>
      <c r="HWD122" s="908"/>
      <c r="HWE122" s="908"/>
      <c r="HWF122" s="908"/>
      <c r="HWG122" s="908"/>
      <c r="HWH122" s="908"/>
      <c r="HWI122" s="908"/>
      <c r="HWJ122" s="908"/>
      <c r="HWK122" s="908"/>
      <c r="HWL122" s="908"/>
      <c r="HWM122" s="908"/>
      <c r="HWN122" s="908"/>
      <c r="HWO122" s="908"/>
      <c r="HWP122" s="908"/>
      <c r="HWQ122" s="908"/>
      <c r="HWR122" s="908"/>
      <c r="HWS122" s="908"/>
      <c r="HWT122" s="908"/>
      <c r="HWU122" s="908"/>
      <c r="HWV122" s="908"/>
      <c r="HWW122" s="908"/>
      <c r="HWX122" s="908"/>
      <c r="HWY122" s="908"/>
      <c r="HWZ122" s="908"/>
      <c r="HXA122" s="908"/>
      <c r="HXB122" s="908"/>
      <c r="HXC122" s="908"/>
      <c r="HXD122" s="908"/>
      <c r="HXE122" s="908"/>
      <c r="HXF122" s="908"/>
      <c r="HXG122" s="908"/>
      <c r="HXH122" s="908"/>
      <c r="HXI122" s="908"/>
      <c r="HXJ122" s="908"/>
      <c r="HXK122" s="908"/>
      <c r="HXL122" s="908"/>
      <c r="HXM122" s="908"/>
      <c r="HXN122" s="908"/>
      <c r="HXO122" s="908"/>
      <c r="HXP122" s="908"/>
      <c r="HXQ122" s="908"/>
      <c r="HXR122" s="908"/>
      <c r="HXS122" s="908"/>
      <c r="HXT122" s="908"/>
      <c r="HXU122" s="908"/>
      <c r="HXV122" s="908"/>
      <c r="HXW122" s="908"/>
      <c r="HXX122" s="908"/>
      <c r="HXY122" s="908"/>
      <c r="HXZ122" s="908"/>
      <c r="HYA122" s="908"/>
      <c r="HYB122" s="908"/>
      <c r="HYC122" s="908"/>
      <c r="HYD122" s="908"/>
      <c r="HYE122" s="908"/>
      <c r="HYF122" s="908"/>
      <c r="HYG122" s="908"/>
      <c r="HYH122" s="908"/>
      <c r="HYI122" s="908"/>
      <c r="HYJ122" s="908"/>
      <c r="HYK122" s="908"/>
      <c r="HYL122" s="908"/>
      <c r="HYM122" s="908"/>
      <c r="HYN122" s="908"/>
      <c r="HYO122" s="908"/>
      <c r="HYP122" s="908"/>
      <c r="HYQ122" s="908"/>
      <c r="HYR122" s="908"/>
      <c r="HYS122" s="908"/>
      <c r="HYT122" s="908"/>
      <c r="HYU122" s="908"/>
      <c r="HYV122" s="908"/>
      <c r="HYW122" s="908"/>
      <c r="HYX122" s="908"/>
      <c r="HYY122" s="908"/>
      <c r="HYZ122" s="908"/>
      <c r="HZA122" s="908"/>
      <c r="HZB122" s="908"/>
      <c r="HZC122" s="908"/>
      <c r="HZD122" s="908"/>
      <c r="HZE122" s="908"/>
      <c r="HZF122" s="908"/>
      <c r="HZG122" s="908"/>
      <c r="HZH122" s="908"/>
      <c r="HZI122" s="908"/>
      <c r="HZJ122" s="908"/>
      <c r="HZK122" s="908"/>
      <c r="HZL122" s="908"/>
      <c r="HZM122" s="908"/>
      <c r="HZN122" s="908"/>
      <c r="HZO122" s="908"/>
      <c r="HZP122" s="908"/>
      <c r="HZQ122" s="908"/>
      <c r="HZR122" s="908"/>
      <c r="HZS122" s="908"/>
      <c r="HZT122" s="908"/>
      <c r="HZU122" s="908"/>
      <c r="HZV122" s="908"/>
      <c r="HZW122" s="908"/>
      <c r="HZX122" s="908"/>
      <c r="HZY122" s="908"/>
      <c r="HZZ122" s="908"/>
      <c r="IAA122" s="908"/>
      <c r="IAB122" s="908"/>
      <c r="IAC122" s="908"/>
      <c r="IAD122" s="908"/>
      <c r="IAE122" s="908"/>
      <c r="IAF122" s="908"/>
      <c r="IAG122" s="908"/>
      <c r="IAH122" s="908"/>
      <c r="IAI122" s="908"/>
      <c r="IAJ122" s="908"/>
      <c r="IAK122" s="908"/>
      <c r="IAL122" s="908"/>
      <c r="IAM122" s="908"/>
      <c r="IAN122" s="908"/>
      <c r="IAO122" s="908"/>
      <c r="IAP122" s="908"/>
      <c r="IAQ122" s="908"/>
      <c r="IAR122" s="908"/>
      <c r="IAS122" s="908"/>
      <c r="IAT122" s="908"/>
      <c r="IAU122" s="908"/>
      <c r="IAV122" s="908"/>
      <c r="IAW122" s="908"/>
      <c r="IAX122" s="908"/>
      <c r="IAY122" s="908"/>
      <c r="IAZ122" s="908"/>
      <c r="IBA122" s="908"/>
      <c r="IBB122" s="908"/>
      <c r="IBC122" s="908"/>
      <c r="IBD122" s="908"/>
      <c r="IBE122" s="908"/>
      <c r="IBF122" s="908"/>
      <c r="IBG122" s="908"/>
      <c r="IBH122" s="908"/>
      <c r="IBI122" s="908"/>
      <c r="IBJ122" s="908"/>
      <c r="IBK122" s="908"/>
      <c r="IBL122" s="908"/>
      <c r="IBM122" s="908"/>
      <c r="IBN122" s="908"/>
      <c r="IBO122" s="908"/>
      <c r="IBP122" s="908"/>
      <c r="IBQ122" s="908"/>
      <c r="IBR122" s="908"/>
      <c r="IBS122" s="908"/>
      <c r="IBT122" s="908"/>
      <c r="IBU122" s="908"/>
      <c r="IBV122" s="908"/>
      <c r="IBW122" s="908"/>
      <c r="IBX122" s="908"/>
      <c r="IBY122" s="908"/>
      <c r="IBZ122" s="908"/>
      <c r="ICA122" s="908"/>
      <c r="ICB122" s="908"/>
      <c r="ICC122" s="908"/>
      <c r="ICD122" s="908"/>
      <c r="ICE122" s="908"/>
      <c r="ICF122" s="908"/>
      <c r="ICG122" s="908"/>
      <c r="ICH122" s="908"/>
      <c r="ICI122" s="908"/>
      <c r="ICJ122" s="908"/>
      <c r="ICK122" s="908"/>
      <c r="ICL122" s="908"/>
      <c r="ICM122" s="908"/>
      <c r="ICN122" s="908"/>
      <c r="ICO122" s="908"/>
      <c r="ICP122" s="908"/>
      <c r="ICQ122" s="908"/>
      <c r="ICR122" s="908"/>
      <c r="ICS122" s="908"/>
      <c r="ICT122" s="908"/>
      <c r="ICU122" s="908"/>
      <c r="ICV122" s="908"/>
      <c r="ICW122" s="908"/>
      <c r="ICX122" s="908"/>
      <c r="ICY122" s="908"/>
      <c r="ICZ122" s="908"/>
      <c r="IDA122" s="908"/>
      <c r="IDB122" s="908"/>
      <c r="IDC122" s="908"/>
      <c r="IDD122" s="908"/>
      <c r="IDE122" s="908"/>
      <c r="IDF122" s="908"/>
      <c r="IDG122" s="908"/>
      <c r="IDH122" s="908"/>
      <c r="IDI122" s="908"/>
      <c r="IDJ122" s="908"/>
      <c r="IDK122" s="908"/>
      <c r="IDL122" s="908"/>
      <c r="IDM122" s="908"/>
      <c r="IDN122" s="908"/>
      <c r="IDO122" s="908"/>
      <c r="IDP122" s="908"/>
      <c r="IDQ122" s="908"/>
      <c r="IDR122" s="908"/>
      <c r="IDS122" s="908"/>
      <c r="IDT122" s="908"/>
      <c r="IDU122" s="908"/>
      <c r="IDV122" s="908"/>
      <c r="IDW122" s="908"/>
      <c r="IDX122" s="908"/>
      <c r="IDY122" s="908"/>
      <c r="IDZ122" s="908"/>
      <c r="IEA122" s="908"/>
      <c r="IEB122" s="908"/>
      <c r="IEC122" s="908"/>
      <c r="IED122" s="908"/>
      <c r="IEE122" s="908"/>
      <c r="IEF122" s="908"/>
      <c r="IEG122" s="908"/>
      <c r="IEH122" s="908"/>
      <c r="IEI122" s="908"/>
      <c r="IEJ122" s="908"/>
      <c r="IEK122" s="908"/>
      <c r="IEL122" s="908"/>
      <c r="IEM122" s="908"/>
      <c r="IEN122" s="908"/>
      <c r="IEO122" s="908"/>
      <c r="IEP122" s="908"/>
      <c r="IEQ122" s="908"/>
      <c r="IER122" s="908"/>
      <c r="IES122" s="908"/>
      <c r="IET122" s="908"/>
      <c r="IEU122" s="908"/>
      <c r="IEV122" s="908"/>
      <c r="IEW122" s="908"/>
      <c r="IEX122" s="908"/>
      <c r="IEY122" s="908"/>
      <c r="IEZ122" s="908"/>
      <c r="IFA122" s="908"/>
      <c r="IFB122" s="908"/>
      <c r="IFC122" s="908"/>
      <c r="IFD122" s="908"/>
      <c r="IFE122" s="908"/>
      <c r="IFF122" s="908"/>
      <c r="IFG122" s="908"/>
      <c r="IFH122" s="908"/>
      <c r="IFI122" s="908"/>
      <c r="IFJ122" s="908"/>
      <c r="IFK122" s="908"/>
      <c r="IFL122" s="908"/>
      <c r="IFM122" s="908"/>
      <c r="IFN122" s="908"/>
      <c r="IFO122" s="908"/>
      <c r="IFP122" s="908"/>
      <c r="IFQ122" s="908"/>
      <c r="IFR122" s="908"/>
      <c r="IFS122" s="908"/>
      <c r="IFT122" s="908"/>
      <c r="IFU122" s="908"/>
      <c r="IFV122" s="908"/>
      <c r="IFW122" s="908"/>
      <c r="IFX122" s="908"/>
      <c r="IFY122" s="908"/>
      <c r="IFZ122" s="908"/>
      <c r="IGA122" s="908"/>
      <c r="IGB122" s="908"/>
      <c r="IGC122" s="908"/>
      <c r="IGD122" s="908"/>
      <c r="IGE122" s="908"/>
      <c r="IGF122" s="908"/>
      <c r="IGG122" s="908"/>
      <c r="IGH122" s="908"/>
      <c r="IGI122" s="908"/>
      <c r="IGJ122" s="908"/>
      <c r="IGK122" s="908"/>
      <c r="IGL122" s="908"/>
      <c r="IGM122" s="908"/>
      <c r="IGN122" s="908"/>
      <c r="IGO122" s="908"/>
      <c r="IGP122" s="908"/>
      <c r="IGQ122" s="908"/>
      <c r="IGR122" s="908"/>
      <c r="IGS122" s="908"/>
      <c r="IGT122" s="908"/>
      <c r="IGU122" s="908"/>
      <c r="IGV122" s="908"/>
      <c r="IGW122" s="908"/>
      <c r="IGX122" s="908"/>
      <c r="IGY122" s="908"/>
      <c r="IGZ122" s="908"/>
      <c r="IHA122" s="908"/>
      <c r="IHB122" s="908"/>
      <c r="IHC122" s="908"/>
      <c r="IHD122" s="908"/>
      <c r="IHE122" s="908"/>
      <c r="IHF122" s="908"/>
      <c r="IHG122" s="908"/>
      <c r="IHH122" s="908"/>
      <c r="IHI122" s="908"/>
      <c r="IHJ122" s="908"/>
      <c r="IHK122" s="908"/>
      <c r="IHL122" s="908"/>
      <c r="IHM122" s="908"/>
      <c r="IHN122" s="908"/>
      <c r="IHO122" s="908"/>
      <c r="IHP122" s="908"/>
      <c r="IHQ122" s="908"/>
      <c r="IHR122" s="908"/>
      <c r="IHS122" s="908"/>
      <c r="IHT122" s="908"/>
      <c r="IHU122" s="908"/>
      <c r="IHV122" s="908"/>
      <c r="IHW122" s="908"/>
      <c r="IHX122" s="908"/>
      <c r="IHY122" s="908"/>
      <c r="IHZ122" s="908"/>
      <c r="IIA122" s="908"/>
      <c r="IIB122" s="908"/>
      <c r="IIC122" s="908"/>
      <c r="IID122" s="908"/>
      <c r="IIE122" s="908"/>
      <c r="IIF122" s="908"/>
      <c r="IIG122" s="908"/>
      <c r="IIH122" s="908"/>
      <c r="III122" s="908"/>
      <c r="IIJ122" s="908"/>
      <c r="IIK122" s="908"/>
      <c r="IIL122" s="908"/>
      <c r="IIM122" s="908"/>
      <c r="IIN122" s="908"/>
      <c r="IIO122" s="908"/>
      <c r="IIP122" s="908"/>
      <c r="IIQ122" s="908"/>
      <c r="IIR122" s="908"/>
      <c r="IIS122" s="908"/>
      <c r="IIT122" s="908"/>
      <c r="IIU122" s="908"/>
      <c r="IIV122" s="908"/>
      <c r="IIW122" s="908"/>
      <c r="IIX122" s="908"/>
      <c r="IIY122" s="908"/>
      <c r="IIZ122" s="908"/>
      <c r="IJA122" s="908"/>
      <c r="IJB122" s="908"/>
      <c r="IJC122" s="908"/>
      <c r="IJD122" s="908"/>
      <c r="IJE122" s="908"/>
      <c r="IJF122" s="908"/>
      <c r="IJG122" s="908"/>
      <c r="IJH122" s="908"/>
      <c r="IJI122" s="908"/>
      <c r="IJJ122" s="908"/>
      <c r="IJK122" s="908"/>
      <c r="IJL122" s="908"/>
      <c r="IJM122" s="908"/>
      <c r="IJN122" s="908"/>
      <c r="IJO122" s="908"/>
      <c r="IJP122" s="908"/>
      <c r="IJQ122" s="908"/>
      <c r="IJR122" s="908"/>
      <c r="IJS122" s="908"/>
      <c r="IJT122" s="908"/>
      <c r="IJU122" s="908"/>
      <c r="IJV122" s="908"/>
      <c r="IJW122" s="908"/>
      <c r="IJX122" s="908"/>
      <c r="IJY122" s="908"/>
      <c r="IJZ122" s="908"/>
      <c r="IKA122" s="908"/>
      <c r="IKB122" s="908"/>
      <c r="IKC122" s="908"/>
      <c r="IKD122" s="908"/>
      <c r="IKE122" s="908"/>
      <c r="IKF122" s="908"/>
      <c r="IKG122" s="908"/>
      <c r="IKH122" s="908"/>
      <c r="IKI122" s="908"/>
      <c r="IKJ122" s="908"/>
      <c r="IKK122" s="908"/>
      <c r="IKL122" s="908"/>
      <c r="IKM122" s="908"/>
      <c r="IKN122" s="908"/>
      <c r="IKO122" s="908"/>
      <c r="IKP122" s="908"/>
      <c r="IKQ122" s="908"/>
      <c r="IKR122" s="908"/>
      <c r="IKS122" s="908"/>
      <c r="IKT122" s="908"/>
      <c r="IKU122" s="908"/>
      <c r="IKV122" s="908"/>
      <c r="IKW122" s="908"/>
      <c r="IKX122" s="908"/>
      <c r="IKY122" s="908"/>
      <c r="IKZ122" s="908"/>
      <c r="ILA122" s="908"/>
      <c r="ILB122" s="908"/>
      <c r="ILC122" s="908"/>
      <c r="ILD122" s="908"/>
      <c r="ILE122" s="908"/>
      <c r="ILF122" s="908"/>
      <c r="ILG122" s="908"/>
      <c r="ILH122" s="908"/>
      <c r="ILI122" s="908"/>
      <c r="ILJ122" s="908"/>
      <c r="ILK122" s="908"/>
      <c r="ILL122" s="908"/>
      <c r="ILM122" s="908"/>
      <c r="ILN122" s="908"/>
      <c r="ILO122" s="908"/>
      <c r="ILP122" s="908"/>
      <c r="ILQ122" s="908"/>
      <c r="ILR122" s="908"/>
      <c r="ILS122" s="908"/>
      <c r="ILT122" s="908"/>
      <c r="ILU122" s="908"/>
      <c r="ILV122" s="908"/>
      <c r="ILW122" s="908"/>
      <c r="ILX122" s="908"/>
      <c r="ILY122" s="908"/>
      <c r="ILZ122" s="908"/>
      <c r="IMA122" s="908"/>
      <c r="IMB122" s="908"/>
      <c r="IMC122" s="908"/>
      <c r="IMD122" s="908"/>
      <c r="IME122" s="908"/>
      <c r="IMF122" s="908"/>
      <c r="IMG122" s="908"/>
      <c r="IMH122" s="908"/>
      <c r="IMI122" s="908"/>
      <c r="IMJ122" s="908"/>
      <c r="IMK122" s="908"/>
      <c r="IML122" s="908"/>
      <c r="IMM122" s="908"/>
      <c r="IMN122" s="908"/>
      <c r="IMO122" s="908"/>
      <c r="IMP122" s="908"/>
      <c r="IMQ122" s="908"/>
      <c r="IMR122" s="908"/>
      <c r="IMS122" s="908"/>
      <c r="IMT122" s="908"/>
      <c r="IMU122" s="908"/>
      <c r="IMV122" s="908"/>
      <c r="IMW122" s="908"/>
      <c r="IMX122" s="908"/>
      <c r="IMY122" s="908"/>
      <c r="IMZ122" s="908"/>
      <c r="INA122" s="908"/>
      <c r="INB122" s="908"/>
      <c r="INC122" s="908"/>
      <c r="IND122" s="908"/>
      <c r="INE122" s="908"/>
      <c r="INF122" s="908"/>
      <c r="ING122" s="908"/>
      <c r="INH122" s="908"/>
      <c r="INI122" s="908"/>
      <c r="INJ122" s="908"/>
      <c r="INK122" s="908"/>
      <c r="INL122" s="908"/>
      <c r="INM122" s="908"/>
      <c r="INN122" s="908"/>
      <c r="INO122" s="908"/>
      <c r="INP122" s="908"/>
      <c r="INQ122" s="908"/>
      <c r="INR122" s="908"/>
      <c r="INS122" s="908"/>
      <c r="INT122" s="908"/>
      <c r="INU122" s="908"/>
      <c r="INV122" s="908"/>
      <c r="INW122" s="908"/>
      <c r="INX122" s="908"/>
      <c r="INY122" s="908"/>
      <c r="INZ122" s="908"/>
      <c r="IOA122" s="908"/>
      <c r="IOB122" s="908"/>
      <c r="IOC122" s="908"/>
      <c r="IOD122" s="908"/>
      <c r="IOE122" s="908"/>
      <c r="IOF122" s="908"/>
      <c r="IOG122" s="908"/>
      <c r="IOH122" s="908"/>
      <c r="IOI122" s="908"/>
      <c r="IOJ122" s="908"/>
      <c r="IOK122" s="908"/>
      <c r="IOL122" s="908"/>
      <c r="IOM122" s="908"/>
      <c r="ION122" s="908"/>
      <c r="IOO122" s="908"/>
      <c r="IOP122" s="908"/>
      <c r="IOQ122" s="908"/>
      <c r="IOR122" s="908"/>
      <c r="IOS122" s="908"/>
      <c r="IOT122" s="908"/>
      <c r="IOU122" s="908"/>
      <c r="IOV122" s="908"/>
      <c r="IOW122" s="908"/>
      <c r="IOX122" s="908"/>
      <c r="IOY122" s="908"/>
      <c r="IOZ122" s="908"/>
      <c r="IPA122" s="908"/>
      <c r="IPB122" s="908"/>
      <c r="IPC122" s="908"/>
      <c r="IPD122" s="908"/>
      <c r="IPE122" s="908"/>
      <c r="IPF122" s="908"/>
      <c r="IPG122" s="908"/>
      <c r="IPH122" s="908"/>
      <c r="IPI122" s="908"/>
      <c r="IPJ122" s="908"/>
      <c r="IPK122" s="908"/>
      <c r="IPL122" s="908"/>
      <c r="IPM122" s="908"/>
      <c r="IPN122" s="908"/>
      <c r="IPO122" s="908"/>
      <c r="IPP122" s="908"/>
      <c r="IPQ122" s="908"/>
      <c r="IPR122" s="908"/>
      <c r="IPS122" s="908"/>
      <c r="IPT122" s="908"/>
      <c r="IPU122" s="908"/>
      <c r="IPV122" s="908"/>
      <c r="IPW122" s="908"/>
      <c r="IPX122" s="908"/>
      <c r="IPY122" s="908"/>
      <c r="IPZ122" s="908"/>
      <c r="IQA122" s="908"/>
      <c r="IQB122" s="908"/>
      <c r="IQC122" s="908"/>
      <c r="IQD122" s="908"/>
      <c r="IQE122" s="908"/>
      <c r="IQF122" s="908"/>
      <c r="IQG122" s="908"/>
      <c r="IQH122" s="908"/>
      <c r="IQI122" s="908"/>
      <c r="IQJ122" s="908"/>
      <c r="IQK122" s="908"/>
      <c r="IQL122" s="908"/>
      <c r="IQM122" s="908"/>
      <c r="IQN122" s="908"/>
      <c r="IQO122" s="908"/>
      <c r="IQP122" s="908"/>
      <c r="IQQ122" s="908"/>
      <c r="IQR122" s="908"/>
      <c r="IQS122" s="908"/>
      <c r="IQT122" s="908"/>
      <c r="IQU122" s="908"/>
      <c r="IQV122" s="908"/>
      <c r="IQW122" s="908"/>
      <c r="IQX122" s="908"/>
      <c r="IQY122" s="908"/>
      <c r="IQZ122" s="908"/>
      <c r="IRA122" s="908"/>
      <c r="IRB122" s="908"/>
      <c r="IRC122" s="908"/>
      <c r="IRD122" s="908"/>
      <c r="IRE122" s="908"/>
      <c r="IRF122" s="908"/>
      <c r="IRG122" s="908"/>
      <c r="IRH122" s="908"/>
      <c r="IRI122" s="908"/>
      <c r="IRJ122" s="908"/>
      <c r="IRK122" s="908"/>
      <c r="IRL122" s="908"/>
      <c r="IRM122" s="908"/>
      <c r="IRN122" s="908"/>
      <c r="IRO122" s="908"/>
      <c r="IRP122" s="908"/>
      <c r="IRQ122" s="908"/>
      <c r="IRR122" s="908"/>
      <c r="IRS122" s="908"/>
      <c r="IRT122" s="908"/>
      <c r="IRU122" s="908"/>
      <c r="IRV122" s="908"/>
      <c r="IRW122" s="908"/>
      <c r="IRX122" s="908"/>
      <c r="IRY122" s="908"/>
      <c r="IRZ122" s="908"/>
      <c r="ISA122" s="908"/>
      <c r="ISB122" s="908"/>
      <c r="ISC122" s="908"/>
      <c r="ISD122" s="908"/>
      <c r="ISE122" s="908"/>
      <c r="ISF122" s="908"/>
      <c r="ISG122" s="908"/>
      <c r="ISH122" s="908"/>
      <c r="ISI122" s="908"/>
      <c r="ISJ122" s="908"/>
      <c r="ISK122" s="908"/>
      <c r="ISL122" s="908"/>
      <c r="ISM122" s="908"/>
      <c r="ISN122" s="908"/>
      <c r="ISO122" s="908"/>
      <c r="ISP122" s="908"/>
      <c r="ISQ122" s="908"/>
      <c r="ISR122" s="908"/>
      <c r="ISS122" s="908"/>
      <c r="IST122" s="908"/>
      <c r="ISU122" s="908"/>
      <c r="ISV122" s="908"/>
      <c r="ISW122" s="908"/>
      <c r="ISX122" s="908"/>
      <c r="ISY122" s="908"/>
      <c r="ISZ122" s="908"/>
      <c r="ITA122" s="908"/>
      <c r="ITB122" s="908"/>
      <c r="ITC122" s="908"/>
      <c r="ITD122" s="908"/>
      <c r="ITE122" s="908"/>
      <c r="ITF122" s="908"/>
      <c r="ITG122" s="908"/>
      <c r="ITH122" s="908"/>
      <c r="ITI122" s="908"/>
      <c r="ITJ122" s="908"/>
      <c r="ITK122" s="908"/>
      <c r="ITL122" s="908"/>
      <c r="ITM122" s="908"/>
      <c r="ITN122" s="908"/>
      <c r="ITO122" s="908"/>
      <c r="ITP122" s="908"/>
      <c r="ITQ122" s="908"/>
      <c r="ITR122" s="908"/>
      <c r="ITS122" s="908"/>
      <c r="ITT122" s="908"/>
      <c r="ITU122" s="908"/>
      <c r="ITV122" s="908"/>
      <c r="ITW122" s="908"/>
      <c r="ITX122" s="908"/>
      <c r="ITY122" s="908"/>
      <c r="ITZ122" s="908"/>
      <c r="IUA122" s="908"/>
      <c r="IUB122" s="908"/>
      <c r="IUC122" s="908"/>
      <c r="IUD122" s="908"/>
      <c r="IUE122" s="908"/>
      <c r="IUF122" s="908"/>
      <c r="IUG122" s="908"/>
      <c r="IUH122" s="908"/>
      <c r="IUI122" s="908"/>
      <c r="IUJ122" s="908"/>
      <c r="IUK122" s="908"/>
      <c r="IUL122" s="908"/>
      <c r="IUM122" s="908"/>
      <c r="IUN122" s="908"/>
      <c r="IUO122" s="908"/>
      <c r="IUP122" s="908"/>
      <c r="IUQ122" s="908"/>
      <c r="IUR122" s="908"/>
      <c r="IUS122" s="908"/>
      <c r="IUT122" s="908"/>
      <c r="IUU122" s="908"/>
      <c r="IUV122" s="908"/>
      <c r="IUW122" s="908"/>
      <c r="IUX122" s="908"/>
      <c r="IUY122" s="908"/>
      <c r="IUZ122" s="908"/>
      <c r="IVA122" s="908"/>
      <c r="IVB122" s="908"/>
      <c r="IVC122" s="908"/>
      <c r="IVD122" s="908"/>
      <c r="IVE122" s="908"/>
      <c r="IVF122" s="908"/>
      <c r="IVG122" s="908"/>
      <c r="IVH122" s="908"/>
      <c r="IVI122" s="908"/>
      <c r="IVJ122" s="908"/>
      <c r="IVK122" s="908"/>
      <c r="IVL122" s="908"/>
      <c r="IVM122" s="908"/>
      <c r="IVN122" s="908"/>
      <c r="IVO122" s="908"/>
      <c r="IVP122" s="908"/>
      <c r="IVQ122" s="908"/>
      <c r="IVR122" s="908"/>
      <c r="IVS122" s="908"/>
      <c r="IVT122" s="908"/>
      <c r="IVU122" s="908"/>
      <c r="IVV122" s="908"/>
      <c r="IVW122" s="908"/>
      <c r="IVX122" s="908"/>
      <c r="IVY122" s="908"/>
      <c r="IVZ122" s="908"/>
      <c r="IWA122" s="908"/>
      <c r="IWB122" s="908"/>
      <c r="IWC122" s="908"/>
      <c r="IWD122" s="908"/>
      <c r="IWE122" s="908"/>
      <c r="IWF122" s="908"/>
      <c r="IWG122" s="908"/>
      <c r="IWH122" s="908"/>
      <c r="IWI122" s="908"/>
      <c r="IWJ122" s="908"/>
      <c r="IWK122" s="908"/>
      <c r="IWL122" s="908"/>
      <c r="IWM122" s="908"/>
      <c r="IWN122" s="908"/>
      <c r="IWO122" s="908"/>
      <c r="IWP122" s="908"/>
      <c r="IWQ122" s="908"/>
      <c r="IWR122" s="908"/>
      <c r="IWS122" s="908"/>
      <c r="IWT122" s="908"/>
      <c r="IWU122" s="908"/>
      <c r="IWV122" s="908"/>
      <c r="IWW122" s="908"/>
      <c r="IWX122" s="908"/>
      <c r="IWY122" s="908"/>
      <c r="IWZ122" s="908"/>
      <c r="IXA122" s="908"/>
      <c r="IXB122" s="908"/>
      <c r="IXC122" s="908"/>
      <c r="IXD122" s="908"/>
      <c r="IXE122" s="908"/>
      <c r="IXF122" s="908"/>
      <c r="IXG122" s="908"/>
      <c r="IXH122" s="908"/>
      <c r="IXI122" s="908"/>
      <c r="IXJ122" s="908"/>
      <c r="IXK122" s="908"/>
      <c r="IXL122" s="908"/>
      <c r="IXM122" s="908"/>
      <c r="IXN122" s="908"/>
      <c r="IXO122" s="908"/>
      <c r="IXP122" s="908"/>
      <c r="IXQ122" s="908"/>
      <c r="IXR122" s="908"/>
      <c r="IXS122" s="908"/>
      <c r="IXT122" s="908"/>
      <c r="IXU122" s="908"/>
      <c r="IXV122" s="908"/>
      <c r="IXW122" s="908"/>
      <c r="IXX122" s="908"/>
      <c r="IXY122" s="908"/>
      <c r="IXZ122" s="908"/>
      <c r="IYA122" s="908"/>
      <c r="IYB122" s="908"/>
      <c r="IYC122" s="908"/>
      <c r="IYD122" s="908"/>
      <c r="IYE122" s="908"/>
      <c r="IYF122" s="908"/>
      <c r="IYG122" s="908"/>
      <c r="IYH122" s="908"/>
      <c r="IYI122" s="908"/>
      <c r="IYJ122" s="908"/>
      <c r="IYK122" s="908"/>
      <c r="IYL122" s="908"/>
      <c r="IYM122" s="908"/>
      <c r="IYN122" s="908"/>
      <c r="IYO122" s="908"/>
      <c r="IYP122" s="908"/>
      <c r="IYQ122" s="908"/>
      <c r="IYR122" s="908"/>
      <c r="IYS122" s="908"/>
      <c r="IYT122" s="908"/>
      <c r="IYU122" s="908"/>
      <c r="IYV122" s="908"/>
      <c r="IYW122" s="908"/>
      <c r="IYX122" s="908"/>
      <c r="IYY122" s="908"/>
      <c r="IYZ122" s="908"/>
      <c r="IZA122" s="908"/>
      <c r="IZB122" s="908"/>
      <c r="IZC122" s="908"/>
      <c r="IZD122" s="908"/>
      <c r="IZE122" s="908"/>
      <c r="IZF122" s="908"/>
      <c r="IZG122" s="908"/>
      <c r="IZH122" s="908"/>
      <c r="IZI122" s="908"/>
      <c r="IZJ122" s="908"/>
      <c r="IZK122" s="908"/>
      <c r="IZL122" s="908"/>
      <c r="IZM122" s="908"/>
      <c r="IZN122" s="908"/>
      <c r="IZO122" s="908"/>
      <c r="IZP122" s="908"/>
      <c r="IZQ122" s="908"/>
      <c r="IZR122" s="908"/>
      <c r="IZS122" s="908"/>
      <c r="IZT122" s="908"/>
      <c r="IZU122" s="908"/>
      <c r="IZV122" s="908"/>
      <c r="IZW122" s="908"/>
      <c r="IZX122" s="908"/>
      <c r="IZY122" s="908"/>
      <c r="IZZ122" s="908"/>
      <c r="JAA122" s="908"/>
      <c r="JAB122" s="908"/>
      <c r="JAC122" s="908"/>
      <c r="JAD122" s="908"/>
      <c r="JAE122" s="908"/>
      <c r="JAF122" s="908"/>
      <c r="JAG122" s="908"/>
      <c r="JAH122" s="908"/>
      <c r="JAI122" s="908"/>
      <c r="JAJ122" s="908"/>
      <c r="JAK122" s="908"/>
      <c r="JAL122" s="908"/>
      <c r="JAM122" s="908"/>
      <c r="JAN122" s="908"/>
      <c r="JAO122" s="908"/>
      <c r="JAP122" s="908"/>
      <c r="JAQ122" s="908"/>
      <c r="JAR122" s="908"/>
      <c r="JAS122" s="908"/>
      <c r="JAT122" s="908"/>
      <c r="JAU122" s="908"/>
      <c r="JAV122" s="908"/>
      <c r="JAW122" s="908"/>
      <c r="JAX122" s="908"/>
      <c r="JAY122" s="908"/>
      <c r="JAZ122" s="908"/>
      <c r="JBA122" s="908"/>
      <c r="JBB122" s="908"/>
      <c r="JBC122" s="908"/>
      <c r="JBD122" s="908"/>
      <c r="JBE122" s="908"/>
      <c r="JBF122" s="908"/>
      <c r="JBG122" s="908"/>
      <c r="JBH122" s="908"/>
      <c r="JBI122" s="908"/>
      <c r="JBJ122" s="908"/>
      <c r="JBK122" s="908"/>
      <c r="JBL122" s="908"/>
      <c r="JBM122" s="908"/>
      <c r="JBN122" s="908"/>
      <c r="JBO122" s="908"/>
      <c r="JBP122" s="908"/>
      <c r="JBQ122" s="908"/>
      <c r="JBR122" s="908"/>
      <c r="JBS122" s="908"/>
      <c r="JBT122" s="908"/>
      <c r="JBU122" s="908"/>
      <c r="JBV122" s="908"/>
      <c r="JBW122" s="908"/>
      <c r="JBX122" s="908"/>
      <c r="JBY122" s="908"/>
      <c r="JBZ122" s="908"/>
      <c r="JCA122" s="908"/>
      <c r="JCB122" s="908"/>
      <c r="JCC122" s="908"/>
      <c r="JCD122" s="908"/>
      <c r="JCE122" s="908"/>
      <c r="JCF122" s="908"/>
      <c r="JCG122" s="908"/>
      <c r="JCH122" s="908"/>
      <c r="JCI122" s="908"/>
      <c r="JCJ122" s="908"/>
      <c r="JCK122" s="908"/>
      <c r="JCL122" s="908"/>
      <c r="JCM122" s="908"/>
      <c r="JCN122" s="908"/>
      <c r="JCO122" s="908"/>
      <c r="JCP122" s="908"/>
      <c r="JCQ122" s="908"/>
      <c r="JCR122" s="908"/>
      <c r="JCS122" s="908"/>
      <c r="JCT122" s="908"/>
      <c r="JCU122" s="908"/>
      <c r="JCV122" s="908"/>
      <c r="JCW122" s="908"/>
      <c r="JCX122" s="908"/>
      <c r="JCY122" s="908"/>
      <c r="JCZ122" s="908"/>
      <c r="JDA122" s="908"/>
      <c r="JDB122" s="908"/>
      <c r="JDC122" s="908"/>
      <c r="JDD122" s="908"/>
      <c r="JDE122" s="908"/>
      <c r="JDF122" s="908"/>
      <c r="JDG122" s="908"/>
      <c r="JDH122" s="908"/>
      <c r="JDI122" s="908"/>
      <c r="JDJ122" s="908"/>
      <c r="JDK122" s="908"/>
      <c r="JDL122" s="908"/>
      <c r="JDM122" s="908"/>
      <c r="JDN122" s="908"/>
      <c r="JDO122" s="908"/>
      <c r="JDP122" s="908"/>
      <c r="JDQ122" s="908"/>
      <c r="JDR122" s="908"/>
      <c r="JDS122" s="908"/>
      <c r="JDT122" s="908"/>
      <c r="JDU122" s="908"/>
      <c r="JDV122" s="908"/>
      <c r="JDW122" s="908"/>
      <c r="JDX122" s="908"/>
      <c r="JDY122" s="908"/>
      <c r="JDZ122" s="908"/>
      <c r="JEA122" s="908"/>
      <c r="JEB122" s="908"/>
      <c r="JEC122" s="908"/>
      <c r="JED122" s="908"/>
      <c r="JEE122" s="908"/>
      <c r="JEF122" s="908"/>
      <c r="JEG122" s="908"/>
      <c r="JEH122" s="908"/>
      <c r="JEI122" s="908"/>
      <c r="JEJ122" s="908"/>
      <c r="JEK122" s="908"/>
      <c r="JEL122" s="908"/>
      <c r="JEM122" s="908"/>
      <c r="JEN122" s="908"/>
      <c r="JEO122" s="908"/>
      <c r="JEP122" s="908"/>
      <c r="JEQ122" s="908"/>
      <c r="JER122" s="908"/>
      <c r="JES122" s="908"/>
      <c r="JET122" s="908"/>
      <c r="JEU122" s="908"/>
      <c r="JEV122" s="908"/>
      <c r="JEW122" s="908"/>
      <c r="JEX122" s="908"/>
      <c r="JEY122" s="908"/>
      <c r="JEZ122" s="908"/>
      <c r="JFA122" s="908"/>
      <c r="JFB122" s="908"/>
      <c r="JFC122" s="908"/>
      <c r="JFD122" s="908"/>
      <c r="JFE122" s="908"/>
      <c r="JFF122" s="908"/>
      <c r="JFG122" s="908"/>
      <c r="JFH122" s="908"/>
      <c r="JFI122" s="908"/>
      <c r="JFJ122" s="908"/>
      <c r="JFK122" s="908"/>
      <c r="JFL122" s="908"/>
      <c r="JFM122" s="908"/>
      <c r="JFN122" s="908"/>
      <c r="JFO122" s="908"/>
      <c r="JFP122" s="908"/>
      <c r="JFQ122" s="908"/>
      <c r="JFR122" s="908"/>
      <c r="JFS122" s="908"/>
      <c r="JFT122" s="908"/>
      <c r="JFU122" s="908"/>
      <c r="JFV122" s="908"/>
      <c r="JFW122" s="908"/>
      <c r="JFX122" s="908"/>
      <c r="JFY122" s="908"/>
      <c r="JFZ122" s="908"/>
      <c r="JGA122" s="908"/>
      <c r="JGB122" s="908"/>
      <c r="JGC122" s="908"/>
      <c r="JGD122" s="908"/>
      <c r="JGE122" s="908"/>
      <c r="JGF122" s="908"/>
      <c r="JGG122" s="908"/>
      <c r="JGH122" s="908"/>
      <c r="JGI122" s="908"/>
      <c r="JGJ122" s="908"/>
      <c r="JGK122" s="908"/>
      <c r="JGL122" s="908"/>
      <c r="JGM122" s="908"/>
      <c r="JGN122" s="908"/>
      <c r="JGO122" s="908"/>
      <c r="JGP122" s="908"/>
      <c r="JGQ122" s="908"/>
      <c r="JGR122" s="908"/>
      <c r="JGS122" s="908"/>
      <c r="JGT122" s="908"/>
      <c r="JGU122" s="908"/>
      <c r="JGV122" s="908"/>
      <c r="JGW122" s="908"/>
      <c r="JGX122" s="908"/>
      <c r="JGY122" s="908"/>
      <c r="JGZ122" s="908"/>
      <c r="JHA122" s="908"/>
      <c r="JHB122" s="908"/>
      <c r="JHC122" s="908"/>
      <c r="JHD122" s="908"/>
      <c r="JHE122" s="908"/>
      <c r="JHF122" s="908"/>
      <c r="JHG122" s="908"/>
      <c r="JHH122" s="908"/>
      <c r="JHI122" s="908"/>
      <c r="JHJ122" s="908"/>
      <c r="JHK122" s="908"/>
      <c r="JHL122" s="908"/>
      <c r="JHM122" s="908"/>
      <c r="JHN122" s="908"/>
      <c r="JHO122" s="908"/>
      <c r="JHP122" s="908"/>
      <c r="JHQ122" s="908"/>
      <c r="JHR122" s="908"/>
      <c r="JHS122" s="908"/>
      <c r="JHT122" s="908"/>
      <c r="JHU122" s="908"/>
      <c r="JHV122" s="908"/>
      <c r="JHW122" s="908"/>
      <c r="JHX122" s="908"/>
      <c r="JHY122" s="908"/>
      <c r="JHZ122" s="908"/>
      <c r="JIA122" s="908"/>
      <c r="JIB122" s="908"/>
      <c r="JIC122" s="908"/>
      <c r="JID122" s="908"/>
      <c r="JIE122" s="908"/>
      <c r="JIF122" s="908"/>
      <c r="JIG122" s="908"/>
      <c r="JIH122" s="908"/>
      <c r="JII122" s="908"/>
      <c r="JIJ122" s="908"/>
      <c r="JIK122" s="908"/>
      <c r="JIL122" s="908"/>
      <c r="JIM122" s="908"/>
      <c r="JIN122" s="908"/>
      <c r="JIO122" s="908"/>
      <c r="JIP122" s="908"/>
      <c r="JIQ122" s="908"/>
      <c r="JIR122" s="908"/>
      <c r="JIS122" s="908"/>
      <c r="JIT122" s="908"/>
      <c r="JIU122" s="908"/>
      <c r="JIV122" s="908"/>
      <c r="JIW122" s="908"/>
      <c r="JIX122" s="908"/>
      <c r="JIY122" s="908"/>
      <c r="JIZ122" s="908"/>
      <c r="JJA122" s="908"/>
      <c r="JJB122" s="908"/>
      <c r="JJC122" s="908"/>
      <c r="JJD122" s="908"/>
      <c r="JJE122" s="908"/>
      <c r="JJF122" s="908"/>
      <c r="JJG122" s="908"/>
      <c r="JJH122" s="908"/>
      <c r="JJI122" s="908"/>
      <c r="JJJ122" s="908"/>
      <c r="JJK122" s="908"/>
      <c r="JJL122" s="908"/>
      <c r="JJM122" s="908"/>
      <c r="JJN122" s="908"/>
      <c r="JJO122" s="908"/>
      <c r="JJP122" s="908"/>
      <c r="JJQ122" s="908"/>
      <c r="JJR122" s="908"/>
      <c r="JJS122" s="908"/>
      <c r="JJT122" s="908"/>
      <c r="JJU122" s="908"/>
      <c r="JJV122" s="908"/>
      <c r="JJW122" s="908"/>
      <c r="JJX122" s="908"/>
      <c r="JJY122" s="908"/>
      <c r="JJZ122" s="908"/>
      <c r="JKA122" s="908"/>
      <c r="JKB122" s="908"/>
      <c r="JKC122" s="908"/>
      <c r="JKD122" s="908"/>
      <c r="JKE122" s="908"/>
      <c r="JKF122" s="908"/>
      <c r="JKG122" s="908"/>
      <c r="JKH122" s="908"/>
      <c r="JKI122" s="908"/>
      <c r="JKJ122" s="908"/>
      <c r="JKK122" s="908"/>
      <c r="JKL122" s="908"/>
      <c r="JKM122" s="908"/>
      <c r="JKN122" s="908"/>
      <c r="JKO122" s="908"/>
      <c r="JKP122" s="908"/>
      <c r="JKQ122" s="908"/>
      <c r="JKR122" s="908"/>
      <c r="JKS122" s="908"/>
      <c r="JKT122" s="908"/>
      <c r="JKU122" s="908"/>
      <c r="JKV122" s="908"/>
      <c r="JKW122" s="908"/>
      <c r="JKX122" s="908"/>
      <c r="JKY122" s="908"/>
      <c r="JKZ122" s="908"/>
      <c r="JLA122" s="908"/>
      <c r="JLB122" s="908"/>
      <c r="JLC122" s="908"/>
      <c r="JLD122" s="908"/>
      <c r="JLE122" s="908"/>
      <c r="JLF122" s="908"/>
      <c r="JLG122" s="908"/>
      <c r="JLH122" s="908"/>
      <c r="JLI122" s="908"/>
      <c r="JLJ122" s="908"/>
      <c r="JLK122" s="908"/>
      <c r="JLL122" s="908"/>
      <c r="JLM122" s="908"/>
      <c r="JLN122" s="908"/>
      <c r="JLO122" s="908"/>
      <c r="JLP122" s="908"/>
      <c r="JLQ122" s="908"/>
      <c r="JLR122" s="908"/>
      <c r="JLS122" s="908"/>
      <c r="JLT122" s="908"/>
      <c r="JLU122" s="908"/>
      <c r="JLV122" s="908"/>
      <c r="JLW122" s="908"/>
      <c r="JLX122" s="908"/>
      <c r="JLY122" s="908"/>
      <c r="JLZ122" s="908"/>
      <c r="JMA122" s="908"/>
      <c r="JMB122" s="908"/>
      <c r="JMC122" s="908"/>
      <c r="JMD122" s="908"/>
      <c r="JME122" s="908"/>
      <c r="JMF122" s="908"/>
      <c r="JMG122" s="908"/>
      <c r="JMH122" s="908"/>
      <c r="JMI122" s="908"/>
      <c r="JMJ122" s="908"/>
      <c r="JMK122" s="908"/>
      <c r="JML122" s="908"/>
      <c r="JMM122" s="908"/>
      <c r="JMN122" s="908"/>
      <c r="JMO122" s="908"/>
      <c r="JMP122" s="908"/>
      <c r="JMQ122" s="908"/>
      <c r="JMR122" s="908"/>
      <c r="JMS122" s="908"/>
      <c r="JMT122" s="908"/>
      <c r="JMU122" s="908"/>
      <c r="JMV122" s="908"/>
      <c r="JMW122" s="908"/>
      <c r="JMX122" s="908"/>
      <c r="JMY122" s="908"/>
      <c r="JMZ122" s="908"/>
      <c r="JNA122" s="908"/>
      <c r="JNB122" s="908"/>
      <c r="JNC122" s="908"/>
      <c r="JND122" s="908"/>
      <c r="JNE122" s="908"/>
      <c r="JNF122" s="908"/>
      <c r="JNG122" s="908"/>
      <c r="JNH122" s="908"/>
      <c r="JNI122" s="908"/>
      <c r="JNJ122" s="908"/>
      <c r="JNK122" s="908"/>
      <c r="JNL122" s="908"/>
      <c r="JNM122" s="908"/>
      <c r="JNN122" s="908"/>
      <c r="JNO122" s="908"/>
      <c r="JNP122" s="908"/>
      <c r="JNQ122" s="908"/>
      <c r="JNR122" s="908"/>
      <c r="JNS122" s="908"/>
      <c r="JNT122" s="908"/>
      <c r="JNU122" s="908"/>
      <c r="JNV122" s="908"/>
      <c r="JNW122" s="908"/>
      <c r="JNX122" s="908"/>
      <c r="JNY122" s="908"/>
      <c r="JNZ122" s="908"/>
      <c r="JOA122" s="908"/>
      <c r="JOB122" s="908"/>
      <c r="JOC122" s="908"/>
      <c r="JOD122" s="908"/>
      <c r="JOE122" s="908"/>
      <c r="JOF122" s="908"/>
      <c r="JOG122" s="908"/>
      <c r="JOH122" s="908"/>
      <c r="JOI122" s="908"/>
      <c r="JOJ122" s="908"/>
      <c r="JOK122" s="908"/>
      <c r="JOL122" s="908"/>
      <c r="JOM122" s="908"/>
      <c r="JON122" s="908"/>
      <c r="JOO122" s="908"/>
      <c r="JOP122" s="908"/>
      <c r="JOQ122" s="908"/>
      <c r="JOR122" s="908"/>
      <c r="JOS122" s="908"/>
      <c r="JOT122" s="908"/>
      <c r="JOU122" s="908"/>
      <c r="JOV122" s="908"/>
      <c r="JOW122" s="908"/>
      <c r="JOX122" s="908"/>
      <c r="JOY122" s="908"/>
      <c r="JOZ122" s="908"/>
      <c r="JPA122" s="908"/>
      <c r="JPB122" s="908"/>
      <c r="JPC122" s="908"/>
      <c r="JPD122" s="908"/>
      <c r="JPE122" s="908"/>
      <c r="JPF122" s="908"/>
      <c r="JPG122" s="908"/>
      <c r="JPH122" s="908"/>
      <c r="JPI122" s="908"/>
      <c r="JPJ122" s="908"/>
      <c r="JPK122" s="908"/>
      <c r="JPL122" s="908"/>
      <c r="JPM122" s="908"/>
      <c r="JPN122" s="908"/>
      <c r="JPO122" s="908"/>
      <c r="JPP122" s="908"/>
      <c r="JPQ122" s="908"/>
      <c r="JPR122" s="908"/>
      <c r="JPS122" s="908"/>
      <c r="JPT122" s="908"/>
      <c r="JPU122" s="908"/>
      <c r="JPV122" s="908"/>
      <c r="JPW122" s="908"/>
      <c r="JPX122" s="908"/>
      <c r="JPY122" s="908"/>
      <c r="JPZ122" s="908"/>
      <c r="JQA122" s="908"/>
      <c r="JQB122" s="908"/>
      <c r="JQC122" s="908"/>
      <c r="JQD122" s="908"/>
      <c r="JQE122" s="908"/>
      <c r="JQF122" s="908"/>
      <c r="JQG122" s="908"/>
      <c r="JQH122" s="908"/>
      <c r="JQI122" s="908"/>
      <c r="JQJ122" s="908"/>
      <c r="JQK122" s="908"/>
      <c r="JQL122" s="908"/>
      <c r="JQM122" s="908"/>
      <c r="JQN122" s="908"/>
      <c r="JQO122" s="908"/>
      <c r="JQP122" s="908"/>
      <c r="JQQ122" s="908"/>
      <c r="JQR122" s="908"/>
      <c r="JQS122" s="908"/>
      <c r="JQT122" s="908"/>
      <c r="JQU122" s="908"/>
      <c r="JQV122" s="908"/>
      <c r="JQW122" s="908"/>
      <c r="JQX122" s="908"/>
      <c r="JQY122" s="908"/>
      <c r="JQZ122" s="908"/>
      <c r="JRA122" s="908"/>
      <c r="JRB122" s="908"/>
      <c r="JRC122" s="908"/>
      <c r="JRD122" s="908"/>
      <c r="JRE122" s="908"/>
      <c r="JRF122" s="908"/>
      <c r="JRG122" s="908"/>
      <c r="JRH122" s="908"/>
      <c r="JRI122" s="908"/>
      <c r="JRJ122" s="908"/>
      <c r="JRK122" s="908"/>
      <c r="JRL122" s="908"/>
      <c r="JRM122" s="908"/>
      <c r="JRN122" s="908"/>
      <c r="JRO122" s="908"/>
      <c r="JRP122" s="908"/>
      <c r="JRQ122" s="908"/>
      <c r="JRR122" s="908"/>
      <c r="JRS122" s="908"/>
      <c r="JRT122" s="908"/>
      <c r="JRU122" s="908"/>
      <c r="JRV122" s="908"/>
      <c r="JRW122" s="908"/>
      <c r="JRX122" s="908"/>
      <c r="JRY122" s="908"/>
      <c r="JRZ122" s="908"/>
      <c r="JSA122" s="908"/>
      <c r="JSB122" s="908"/>
      <c r="JSC122" s="908"/>
      <c r="JSD122" s="908"/>
      <c r="JSE122" s="908"/>
      <c r="JSF122" s="908"/>
      <c r="JSG122" s="908"/>
      <c r="JSH122" s="908"/>
      <c r="JSI122" s="908"/>
      <c r="JSJ122" s="908"/>
      <c r="JSK122" s="908"/>
      <c r="JSL122" s="908"/>
      <c r="JSM122" s="908"/>
      <c r="JSN122" s="908"/>
      <c r="JSO122" s="908"/>
      <c r="JSP122" s="908"/>
      <c r="JSQ122" s="908"/>
      <c r="JSR122" s="908"/>
      <c r="JSS122" s="908"/>
      <c r="JST122" s="908"/>
      <c r="JSU122" s="908"/>
      <c r="JSV122" s="908"/>
      <c r="JSW122" s="908"/>
      <c r="JSX122" s="908"/>
      <c r="JSY122" s="908"/>
      <c r="JSZ122" s="908"/>
      <c r="JTA122" s="908"/>
      <c r="JTB122" s="908"/>
      <c r="JTC122" s="908"/>
      <c r="JTD122" s="908"/>
      <c r="JTE122" s="908"/>
      <c r="JTF122" s="908"/>
      <c r="JTG122" s="908"/>
      <c r="JTH122" s="908"/>
      <c r="JTI122" s="908"/>
      <c r="JTJ122" s="908"/>
      <c r="JTK122" s="908"/>
      <c r="JTL122" s="908"/>
      <c r="JTM122" s="908"/>
      <c r="JTN122" s="908"/>
      <c r="JTO122" s="908"/>
      <c r="JTP122" s="908"/>
      <c r="JTQ122" s="908"/>
      <c r="JTR122" s="908"/>
      <c r="JTS122" s="908"/>
      <c r="JTT122" s="908"/>
      <c r="JTU122" s="908"/>
      <c r="JTV122" s="908"/>
      <c r="JTW122" s="908"/>
      <c r="JTX122" s="908"/>
      <c r="JTY122" s="908"/>
      <c r="JTZ122" s="908"/>
      <c r="JUA122" s="908"/>
      <c r="JUB122" s="908"/>
      <c r="JUC122" s="908"/>
      <c r="JUD122" s="908"/>
      <c r="JUE122" s="908"/>
      <c r="JUF122" s="908"/>
      <c r="JUG122" s="908"/>
      <c r="JUH122" s="908"/>
      <c r="JUI122" s="908"/>
      <c r="JUJ122" s="908"/>
      <c r="JUK122" s="908"/>
      <c r="JUL122" s="908"/>
      <c r="JUM122" s="908"/>
      <c r="JUN122" s="908"/>
      <c r="JUO122" s="908"/>
      <c r="JUP122" s="908"/>
      <c r="JUQ122" s="908"/>
      <c r="JUR122" s="908"/>
      <c r="JUS122" s="908"/>
      <c r="JUT122" s="908"/>
      <c r="JUU122" s="908"/>
      <c r="JUV122" s="908"/>
      <c r="JUW122" s="908"/>
      <c r="JUX122" s="908"/>
      <c r="JUY122" s="908"/>
      <c r="JUZ122" s="908"/>
      <c r="JVA122" s="908"/>
      <c r="JVB122" s="908"/>
      <c r="JVC122" s="908"/>
      <c r="JVD122" s="908"/>
      <c r="JVE122" s="908"/>
      <c r="JVF122" s="908"/>
      <c r="JVG122" s="908"/>
      <c r="JVH122" s="908"/>
      <c r="JVI122" s="908"/>
      <c r="JVJ122" s="908"/>
      <c r="JVK122" s="908"/>
      <c r="JVL122" s="908"/>
      <c r="JVM122" s="908"/>
      <c r="JVN122" s="908"/>
      <c r="JVO122" s="908"/>
      <c r="JVP122" s="908"/>
      <c r="JVQ122" s="908"/>
      <c r="JVR122" s="908"/>
      <c r="JVS122" s="908"/>
      <c r="JVT122" s="908"/>
      <c r="JVU122" s="908"/>
      <c r="JVV122" s="908"/>
      <c r="JVW122" s="908"/>
      <c r="JVX122" s="908"/>
      <c r="JVY122" s="908"/>
      <c r="JVZ122" s="908"/>
      <c r="JWA122" s="908"/>
      <c r="JWB122" s="908"/>
      <c r="JWC122" s="908"/>
      <c r="JWD122" s="908"/>
      <c r="JWE122" s="908"/>
      <c r="JWF122" s="908"/>
      <c r="JWG122" s="908"/>
      <c r="JWH122" s="908"/>
      <c r="JWI122" s="908"/>
      <c r="JWJ122" s="908"/>
      <c r="JWK122" s="908"/>
      <c r="JWL122" s="908"/>
      <c r="JWM122" s="908"/>
      <c r="JWN122" s="908"/>
      <c r="JWO122" s="908"/>
      <c r="JWP122" s="908"/>
      <c r="JWQ122" s="908"/>
      <c r="JWR122" s="908"/>
      <c r="JWS122" s="908"/>
      <c r="JWT122" s="908"/>
      <c r="JWU122" s="908"/>
      <c r="JWV122" s="908"/>
      <c r="JWW122" s="908"/>
      <c r="JWX122" s="908"/>
      <c r="JWY122" s="908"/>
      <c r="JWZ122" s="908"/>
      <c r="JXA122" s="908"/>
      <c r="JXB122" s="908"/>
      <c r="JXC122" s="908"/>
      <c r="JXD122" s="908"/>
      <c r="JXE122" s="908"/>
      <c r="JXF122" s="908"/>
      <c r="JXG122" s="908"/>
      <c r="JXH122" s="908"/>
      <c r="JXI122" s="908"/>
      <c r="JXJ122" s="908"/>
      <c r="JXK122" s="908"/>
      <c r="JXL122" s="908"/>
      <c r="JXM122" s="908"/>
      <c r="JXN122" s="908"/>
      <c r="JXO122" s="908"/>
      <c r="JXP122" s="908"/>
      <c r="JXQ122" s="908"/>
      <c r="JXR122" s="908"/>
      <c r="JXS122" s="908"/>
      <c r="JXT122" s="908"/>
      <c r="JXU122" s="908"/>
      <c r="JXV122" s="908"/>
      <c r="JXW122" s="908"/>
      <c r="JXX122" s="908"/>
      <c r="JXY122" s="908"/>
      <c r="JXZ122" s="908"/>
      <c r="JYA122" s="908"/>
      <c r="JYB122" s="908"/>
      <c r="JYC122" s="908"/>
      <c r="JYD122" s="908"/>
      <c r="JYE122" s="908"/>
      <c r="JYF122" s="908"/>
      <c r="JYG122" s="908"/>
      <c r="JYH122" s="908"/>
      <c r="JYI122" s="908"/>
      <c r="JYJ122" s="908"/>
      <c r="JYK122" s="908"/>
      <c r="JYL122" s="908"/>
      <c r="JYM122" s="908"/>
      <c r="JYN122" s="908"/>
      <c r="JYO122" s="908"/>
      <c r="JYP122" s="908"/>
      <c r="JYQ122" s="908"/>
      <c r="JYR122" s="908"/>
      <c r="JYS122" s="908"/>
      <c r="JYT122" s="908"/>
      <c r="JYU122" s="908"/>
      <c r="JYV122" s="908"/>
      <c r="JYW122" s="908"/>
      <c r="JYX122" s="908"/>
      <c r="JYY122" s="908"/>
      <c r="JYZ122" s="908"/>
      <c r="JZA122" s="908"/>
      <c r="JZB122" s="908"/>
      <c r="JZC122" s="908"/>
      <c r="JZD122" s="908"/>
      <c r="JZE122" s="908"/>
      <c r="JZF122" s="908"/>
      <c r="JZG122" s="908"/>
      <c r="JZH122" s="908"/>
      <c r="JZI122" s="908"/>
      <c r="JZJ122" s="908"/>
      <c r="JZK122" s="908"/>
      <c r="JZL122" s="908"/>
      <c r="JZM122" s="908"/>
      <c r="JZN122" s="908"/>
      <c r="JZO122" s="908"/>
      <c r="JZP122" s="908"/>
      <c r="JZQ122" s="908"/>
      <c r="JZR122" s="908"/>
      <c r="JZS122" s="908"/>
      <c r="JZT122" s="908"/>
      <c r="JZU122" s="908"/>
      <c r="JZV122" s="908"/>
      <c r="JZW122" s="908"/>
      <c r="JZX122" s="908"/>
      <c r="JZY122" s="908"/>
      <c r="JZZ122" s="908"/>
      <c r="KAA122" s="908"/>
      <c r="KAB122" s="908"/>
      <c r="KAC122" s="908"/>
      <c r="KAD122" s="908"/>
      <c r="KAE122" s="908"/>
      <c r="KAF122" s="908"/>
      <c r="KAG122" s="908"/>
      <c r="KAH122" s="908"/>
      <c r="KAI122" s="908"/>
      <c r="KAJ122" s="908"/>
      <c r="KAK122" s="908"/>
      <c r="KAL122" s="908"/>
      <c r="KAM122" s="908"/>
      <c r="KAN122" s="908"/>
      <c r="KAO122" s="908"/>
      <c r="KAP122" s="908"/>
      <c r="KAQ122" s="908"/>
      <c r="KAR122" s="908"/>
      <c r="KAS122" s="908"/>
      <c r="KAT122" s="908"/>
      <c r="KAU122" s="908"/>
      <c r="KAV122" s="908"/>
      <c r="KAW122" s="908"/>
      <c r="KAX122" s="908"/>
      <c r="KAY122" s="908"/>
      <c r="KAZ122" s="908"/>
      <c r="KBA122" s="908"/>
      <c r="KBB122" s="908"/>
      <c r="KBC122" s="908"/>
      <c r="KBD122" s="908"/>
      <c r="KBE122" s="908"/>
      <c r="KBF122" s="908"/>
      <c r="KBG122" s="908"/>
      <c r="KBH122" s="908"/>
      <c r="KBI122" s="908"/>
      <c r="KBJ122" s="908"/>
      <c r="KBK122" s="908"/>
      <c r="KBL122" s="908"/>
      <c r="KBM122" s="908"/>
      <c r="KBN122" s="908"/>
      <c r="KBO122" s="908"/>
      <c r="KBP122" s="908"/>
      <c r="KBQ122" s="908"/>
      <c r="KBR122" s="908"/>
      <c r="KBS122" s="908"/>
      <c r="KBT122" s="908"/>
      <c r="KBU122" s="908"/>
      <c r="KBV122" s="908"/>
      <c r="KBW122" s="908"/>
      <c r="KBX122" s="908"/>
      <c r="KBY122" s="908"/>
      <c r="KBZ122" s="908"/>
      <c r="KCA122" s="908"/>
      <c r="KCB122" s="908"/>
      <c r="KCC122" s="908"/>
      <c r="KCD122" s="908"/>
      <c r="KCE122" s="908"/>
      <c r="KCF122" s="908"/>
      <c r="KCG122" s="908"/>
      <c r="KCH122" s="908"/>
      <c r="KCI122" s="908"/>
      <c r="KCJ122" s="908"/>
      <c r="KCK122" s="908"/>
      <c r="KCL122" s="908"/>
      <c r="KCM122" s="908"/>
      <c r="KCN122" s="908"/>
      <c r="KCO122" s="908"/>
      <c r="KCP122" s="908"/>
      <c r="KCQ122" s="908"/>
      <c r="KCR122" s="908"/>
      <c r="KCS122" s="908"/>
      <c r="KCT122" s="908"/>
      <c r="KCU122" s="908"/>
      <c r="KCV122" s="908"/>
      <c r="KCW122" s="908"/>
      <c r="KCX122" s="908"/>
      <c r="KCY122" s="908"/>
      <c r="KCZ122" s="908"/>
      <c r="KDA122" s="908"/>
      <c r="KDB122" s="908"/>
      <c r="KDC122" s="908"/>
      <c r="KDD122" s="908"/>
      <c r="KDE122" s="908"/>
      <c r="KDF122" s="908"/>
      <c r="KDG122" s="908"/>
      <c r="KDH122" s="908"/>
      <c r="KDI122" s="908"/>
      <c r="KDJ122" s="908"/>
      <c r="KDK122" s="908"/>
      <c r="KDL122" s="908"/>
      <c r="KDM122" s="908"/>
      <c r="KDN122" s="908"/>
      <c r="KDO122" s="908"/>
      <c r="KDP122" s="908"/>
      <c r="KDQ122" s="908"/>
      <c r="KDR122" s="908"/>
      <c r="KDS122" s="908"/>
      <c r="KDT122" s="908"/>
      <c r="KDU122" s="908"/>
      <c r="KDV122" s="908"/>
      <c r="KDW122" s="908"/>
      <c r="KDX122" s="908"/>
      <c r="KDY122" s="908"/>
      <c r="KDZ122" s="908"/>
      <c r="KEA122" s="908"/>
      <c r="KEB122" s="908"/>
      <c r="KEC122" s="908"/>
      <c r="KED122" s="908"/>
      <c r="KEE122" s="908"/>
      <c r="KEF122" s="908"/>
      <c r="KEG122" s="908"/>
      <c r="KEH122" s="908"/>
      <c r="KEI122" s="908"/>
      <c r="KEJ122" s="908"/>
      <c r="KEK122" s="908"/>
      <c r="KEL122" s="908"/>
      <c r="KEM122" s="908"/>
      <c r="KEN122" s="908"/>
      <c r="KEO122" s="908"/>
      <c r="KEP122" s="908"/>
      <c r="KEQ122" s="908"/>
      <c r="KER122" s="908"/>
      <c r="KES122" s="908"/>
      <c r="KET122" s="908"/>
      <c r="KEU122" s="908"/>
      <c r="KEV122" s="908"/>
      <c r="KEW122" s="908"/>
      <c r="KEX122" s="908"/>
      <c r="KEY122" s="908"/>
      <c r="KEZ122" s="908"/>
      <c r="KFA122" s="908"/>
      <c r="KFB122" s="908"/>
      <c r="KFC122" s="908"/>
      <c r="KFD122" s="908"/>
      <c r="KFE122" s="908"/>
      <c r="KFF122" s="908"/>
      <c r="KFG122" s="908"/>
      <c r="KFH122" s="908"/>
      <c r="KFI122" s="908"/>
      <c r="KFJ122" s="908"/>
      <c r="KFK122" s="908"/>
      <c r="KFL122" s="908"/>
      <c r="KFM122" s="908"/>
      <c r="KFN122" s="908"/>
      <c r="KFO122" s="908"/>
      <c r="KFP122" s="908"/>
      <c r="KFQ122" s="908"/>
      <c r="KFR122" s="908"/>
      <c r="KFS122" s="908"/>
      <c r="KFT122" s="908"/>
      <c r="KFU122" s="908"/>
      <c r="KFV122" s="908"/>
      <c r="KFW122" s="908"/>
      <c r="KFX122" s="908"/>
      <c r="KFY122" s="908"/>
      <c r="KFZ122" s="908"/>
      <c r="KGA122" s="908"/>
      <c r="KGB122" s="908"/>
      <c r="KGC122" s="908"/>
      <c r="KGD122" s="908"/>
      <c r="KGE122" s="908"/>
      <c r="KGF122" s="908"/>
      <c r="KGG122" s="908"/>
      <c r="KGH122" s="908"/>
      <c r="KGI122" s="908"/>
      <c r="KGJ122" s="908"/>
      <c r="KGK122" s="908"/>
      <c r="KGL122" s="908"/>
      <c r="KGM122" s="908"/>
      <c r="KGN122" s="908"/>
      <c r="KGO122" s="908"/>
      <c r="KGP122" s="908"/>
      <c r="KGQ122" s="908"/>
      <c r="KGR122" s="908"/>
      <c r="KGS122" s="908"/>
      <c r="KGT122" s="908"/>
      <c r="KGU122" s="908"/>
      <c r="KGV122" s="908"/>
      <c r="KGW122" s="908"/>
      <c r="KGX122" s="908"/>
      <c r="KGY122" s="908"/>
      <c r="KGZ122" s="908"/>
      <c r="KHA122" s="908"/>
      <c r="KHB122" s="908"/>
      <c r="KHC122" s="908"/>
      <c r="KHD122" s="908"/>
      <c r="KHE122" s="908"/>
      <c r="KHF122" s="908"/>
      <c r="KHG122" s="908"/>
      <c r="KHH122" s="908"/>
      <c r="KHI122" s="908"/>
      <c r="KHJ122" s="908"/>
      <c r="KHK122" s="908"/>
      <c r="KHL122" s="908"/>
      <c r="KHM122" s="908"/>
      <c r="KHN122" s="908"/>
      <c r="KHO122" s="908"/>
      <c r="KHP122" s="908"/>
      <c r="KHQ122" s="908"/>
      <c r="KHR122" s="908"/>
      <c r="KHS122" s="908"/>
      <c r="KHT122" s="908"/>
      <c r="KHU122" s="908"/>
      <c r="KHV122" s="908"/>
      <c r="KHW122" s="908"/>
      <c r="KHX122" s="908"/>
      <c r="KHY122" s="908"/>
      <c r="KHZ122" s="908"/>
      <c r="KIA122" s="908"/>
      <c r="KIB122" s="908"/>
      <c r="KIC122" s="908"/>
      <c r="KID122" s="908"/>
      <c r="KIE122" s="908"/>
      <c r="KIF122" s="908"/>
      <c r="KIG122" s="908"/>
      <c r="KIH122" s="908"/>
      <c r="KII122" s="908"/>
      <c r="KIJ122" s="908"/>
      <c r="KIK122" s="908"/>
      <c r="KIL122" s="908"/>
      <c r="KIM122" s="908"/>
      <c r="KIN122" s="908"/>
      <c r="KIO122" s="908"/>
      <c r="KIP122" s="908"/>
      <c r="KIQ122" s="908"/>
      <c r="KIR122" s="908"/>
      <c r="KIS122" s="908"/>
      <c r="KIT122" s="908"/>
      <c r="KIU122" s="908"/>
      <c r="KIV122" s="908"/>
      <c r="KIW122" s="908"/>
      <c r="KIX122" s="908"/>
      <c r="KIY122" s="908"/>
      <c r="KIZ122" s="908"/>
      <c r="KJA122" s="908"/>
      <c r="KJB122" s="908"/>
      <c r="KJC122" s="908"/>
      <c r="KJD122" s="908"/>
      <c r="KJE122" s="908"/>
      <c r="KJF122" s="908"/>
      <c r="KJG122" s="908"/>
      <c r="KJH122" s="908"/>
      <c r="KJI122" s="908"/>
      <c r="KJJ122" s="908"/>
      <c r="KJK122" s="908"/>
      <c r="KJL122" s="908"/>
      <c r="KJM122" s="908"/>
      <c r="KJN122" s="908"/>
      <c r="KJO122" s="908"/>
      <c r="KJP122" s="908"/>
      <c r="KJQ122" s="908"/>
      <c r="KJR122" s="908"/>
      <c r="KJS122" s="908"/>
      <c r="KJT122" s="908"/>
      <c r="KJU122" s="908"/>
      <c r="KJV122" s="908"/>
      <c r="KJW122" s="908"/>
      <c r="KJX122" s="908"/>
      <c r="KJY122" s="908"/>
      <c r="KJZ122" s="908"/>
      <c r="KKA122" s="908"/>
      <c r="KKB122" s="908"/>
      <c r="KKC122" s="908"/>
      <c r="KKD122" s="908"/>
      <c r="KKE122" s="908"/>
      <c r="KKF122" s="908"/>
      <c r="KKG122" s="908"/>
      <c r="KKH122" s="908"/>
      <c r="KKI122" s="908"/>
      <c r="KKJ122" s="908"/>
      <c r="KKK122" s="908"/>
      <c r="KKL122" s="908"/>
      <c r="KKM122" s="908"/>
      <c r="KKN122" s="908"/>
      <c r="KKO122" s="908"/>
      <c r="KKP122" s="908"/>
      <c r="KKQ122" s="908"/>
      <c r="KKR122" s="908"/>
      <c r="KKS122" s="908"/>
      <c r="KKT122" s="908"/>
      <c r="KKU122" s="908"/>
      <c r="KKV122" s="908"/>
      <c r="KKW122" s="908"/>
      <c r="KKX122" s="908"/>
      <c r="KKY122" s="908"/>
      <c r="KKZ122" s="908"/>
      <c r="KLA122" s="908"/>
      <c r="KLB122" s="908"/>
      <c r="KLC122" s="908"/>
      <c r="KLD122" s="908"/>
      <c r="KLE122" s="908"/>
      <c r="KLF122" s="908"/>
      <c r="KLG122" s="908"/>
      <c r="KLH122" s="908"/>
      <c r="KLI122" s="908"/>
      <c r="KLJ122" s="908"/>
      <c r="KLK122" s="908"/>
      <c r="KLL122" s="908"/>
      <c r="KLM122" s="908"/>
      <c r="KLN122" s="908"/>
      <c r="KLO122" s="908"/>
      <c r="KLP122" s="908"/>
      <c r="KLQ122" s="908"/>
      <c r="KLR122" s="908"/>
      <c r="KLS122" s="908"/>
      <c r="KLT122" s="908"/>
      <c r="KLU122" s="908"/>
      <c r="KLV122" s="908"/>
      <c r="KLW122" s="908"/>
      <c r="KLX122" s="908"/>
      <c r="KLY122" s="908"/>
      <c r="KLZ122" s="908"/>
      <c r="KMA122" s="908"/>
      <c r="KMB122" s="908"/>
      <c r="KMC122" s="908"/>
      <c r="KMD122" s="908"/>
      <c r="KME122" s="908"/>
      <c r="KMF122" s="908"/>
      <c r="KMG122" s="908"/>
      <c r="KMH122" s="908"/>
      <c r="KMI122" s="908"/>
      <c r="KMJ122" s="908"/>
      <c r="KMK122" s="908"/>
      <c r="KML122" s="908"/>
      <c r="KMM122" s="908"/>
      <c r="KMN122" s="908"/>
      <c r="KMO122" s="908"/>
      <c r="KMP122" s="908"/>
      <c r="KMQ122" s="908"/>
      <c r="KMR122" s="908"/>
      <c r="KMS122" s="908"/>
      <c r="KMT122" s="908"/>
      <c r="KMU122" s="908"/>
      <c r="KMV122" s="908"/>
      <c r="KMW122" s="908"/>
      <c r="KMX122" s="908"/>
      <c r="KMY122" s="908"/>
      <c r="KMZ122" s="908"/>
      <c r="KNA122" s="908"/>
      <c r="KNB122" s="908"/>
      <c r="KNC122" s="908"/>
      <c r="KND122" s="908"/>
      <c r="KNE122" s="908"/>
      <c r="KNF122" s="908"/>
      <c r="KNG122" s="908"/>
      <c r="KNH122" s="908"/>
      <c r="KNI122" s="908"/>
      <c r="KNJ122" s="908"/>
      <c r="KNK122" s="908"/>
      <c r="KNL122" s="908"/>
      <c r="KNM122" s="908"/>
      <c r="KNN122" s="908"/>
      <c r="KNO122" s="908"/>
      <c r="KNP122" s="908"/>
      <c r="KNQ122" s="908"/>
      <c r="KNR122" s="908"/>
      <c r="KNS122" s="908"/>
      <c r="KNT122" s="908"/>
      <c r="KNU122" s="908"/>
      <c r="KNV122" s="908"/>
      <c r="KNW122" s="908"/>
      <c r="KNX122" s="908"/>
      <c r="KNY122" s="908"/>
      <c r="KNZ122" s="908"/>
      <c r="KOA122" s="908"/>
      <c r="KOB122" s="908"/>
      <c r="KOC122" s="908"/>
      <c r="KOD122" s="908"/>
      <c r="KOE122" s="908"/>
      <c r="KOF122" s="908"/>
      <c r="KOG122" s="908"/>
      <c r="KOH122" s="908"/>
      <c r="KOI122" s="908"/>
      <c r="KOJ122" s="908"/>
      <c r="KOK122" s="908"/>
      <c r="KOL122" s="908"/>
      <c r="KOM122" s="908"/>
      <c r="KON122" s="908"/>
      <c r="KOO122" s="908"/>
      <c r="KOP122" s="908"/>
      <c r="KOQ122" s="908"/>
      <c r="KOR122" s="908"/>
      <c r="KOS122" s="908"/>
      <c r="KOT122" s="908"/>
      <c r="KOU122" s="908"/>
      <c r="KOV122" s="908"/>
      <c r="KOW122" s="908"/>
      <c r="KOX122" s="908"/>
      <c r="KOY122" s="908"/>
      <c r="KOZ122" s="908"/>
      <c r="KPA122" s="908"/>
      <c r="KPB122" s="908"/>
      <c r="KPC122" s="908"/>
      <c r="KPD122" s="908"/>
      <c r="KPE122" s="908"/>
      <c r="KPF122" s="908"/>
      <c r="KPG122" s="908"/>
      <c r="KPH122" s="908"/>
      <c r="KPI122" s="908"/>
      <c r="KPJ122" s="908"/>
      <c r="KPK122" s="908"/>
      <c r="KPL122" s="908"/>
      <c r="KPM122" s="908"/>
      <c r="KPN122" s="908"/>
      <c r="KPO122" s="908"/>
      <c r="KPP122" s="908"/>
      <c r="KPQ122" s="908"/>
      <c r="KPR122" s="908"/>
      <c r="KPS122" s="908"/>
      <c r="KPT122" s="908"/>
      <c r="KPU122" s="908"/>
      <c r="KPV122" s="908"/>
      <c r="KPW122" s="908"/>
      <c r="KPX122" s="908"/>
      <c r="KPY122" s="908"/>
      <c r="KPZ122" s="908"/>
      <c r="KQA122" s="908"/>
      <c r="KQB122" s="908"/>
      <c r="KQC122" s="908"/>
      <c r="KQD122" s="908"/>
      <c r="KQE122" s="908"/>
      <c r="KQF122" s="908"/>
      <c r="KQG122" s="908"/>
      <c r="KQH122" s="908"/>
      <c r="KQI122" s="908"/>
      <c r="KQJ122" s="908"/>
      <c r="KQK122" s="908"/>
      <c r="KQL122" s="908"/>
      <c r="KQM122" s="908"/>
      <c r="KQN122" s="908"/>
      <c r="KQO122" s="908"/>
      <c r="KQP122" s="908"/>
      <c r="KQQ122" s="908"/>
      <c r="KQR122" s="908"/>
      <c r="KQS122" s="908"/>
      <c r="KQT122" s="908"/>
      <c r="KQU122" s="908"/>
      <c r="KQV122" s="908"/>
      <c r="KQW122" s="908"/>
      <c r="KQX122" s="908"/>
      <c r="KQY122" s="908"/>
      <c r="KQZ122" s="908"/>
      <c r="KRA122" s="908"/>
      <c r="KRB122" s="908"/>
      <c r="KRC122" s="908"/>
      <c r="KRD122" s="908"/>
      <c r="KRE122" s="908"/>
      <c r="KRF122" s="908"/>
      <c r="KRG122" s="908"/>
      <c r="KRH122" s="908"/>
      <c r="KRI122" s="908"/>
      <c r="KRJ122" s="908"/>
      <c r="KRK122" s="908"/>
      <c r="KRL122" s="908"/>
      <c r="KRM122" s="908"/>
      <c r="KRN122" s="908"/>
      <c r="KRO122" s="908"/>
      <c r="KRP122" s="908"/>
      <c r="KRQ122" s="908"/>
      <c r="KRR122" s="908"/>
      <c r="KRS122" s="908"/>
      <c r="KRT122" s="908"/>
      <c r="KRU122" s="908"/>
      <c r="KRV122" s="908"/>
      <c r="KRW122" s="908"/>
      <c r="KRX122" s="908"/>
      <c r="KRY122" s="908"/>
      <c r="KRZ122" s="908"/>
      <c r="KSA122" s="908"/>
      <c r="KSB122" s="908"/>
      <c r="KSC122" s="908"/>
      <c r="KSD122" s="908"/>
      <c r="KSE122" s="908"/>
      <c r="KSF122" s="908"/>
      <c r="KSG122" s="908"/>
      <c r="KSH122" s="908"/>
      <c r="KSI122" s="908"/>
      <c r="KSJ122" s="908"/>
      <c r="KSK122" s="908"/>
      <c r="KSL122" s="908"/>
      <c r="KSM122" s="908"/>
      <c r="KSN122" s="908"/>
      <c r="KSO122" s="908"/>
      <c r="KSP122" s="908"/>
      <c r="KSQ122" s="908"/>
      <c r="KSR122" s="908"/>
      <c r="KSS122" s="908"/>
      <c r="KST122" s="908"/>
      <c r="KSU122" s="908"/>
      <c r="KSV122" s="908"/>
      <c r="KSW122" s="908"/>
      <c r="KSX122" s="908"/>
      <c r="KSY122" s="908"/>
      <c r="KSZ122" s="908"/>
      <c r="KTA122" s="908"/>
      <c r="KTB122" s="908"/>
      <c r="KTC122" s="908"/>
      <c r="KTD122" s="908"/>
      <c r="KTE122" s="908"/>
      <c r="KTF122" s="908"/>
      <c r="KTG122" s="908"/>
      <c r="KTH122" s="908"/>
      <c r="KTI122" s="908"/>
      <c r="KTJ122" s="908"/>
      <c r="KTK122" s="908"/>
      <c r="KTL122" s="908"/>
      <c r="KTM122" s="908"/>
      <c r="KTN122" s="908"/>
      <c r="KTO122" s="908"/>
      <c r="KTP122" s="908"/>
      <c r="KTQ122" s="908"/>
      <c r="KTR122" s="908"/>
      <c r="KTS122" s="908"/>
      <c r="KTT122" s="908"/>
      <c r="KTU122" s="908"/>
      <c r="KTV122" s="908"/>
      <c r="KTW122" s="908"/>
      <c r="KTX122" s="908"/>
      <c r="KTY122" s="908"/>
      <c r="KTZ122" s="908"/>
      <c r="KUA122" s="908"/>
      <c r="KUB122" s="908"/>
      <c r="KUC122" s="908"/>
      <c r="KUD122" s="908"/>
      <c r="KUE122" s="908"/>
      <c r="KUF122" s="908"/>
      <c r="KUG122" s="908"/>
      <c r="KUH122" s="908"/>
      <c r="KUI122" s="908"/>
      <c r="KUJ122" s="908"/>
      <c r="KUK122" s="908"/>
      <c r="KUL122" s="908"/>
      <c r="KUM122" s="908"/>
      <c r="KUN122" s="908"/>
      <c r="KUO122" s="908"/>
      <c r="KUP122" s="908"/>
      <c r="KUQ122" s="908"/>
      <c r="KUR122" s="908"/>
      <c r="KUS122" s="908"/>
      <c r="KUT122" s="908"/>
      <c r="KUU122" s="908"/>
      <c r="KUV122" s="908"/>
      <c r="KUW122" s="908"/>
      <c r="KUX122" s="908"/>
      <c r="KUY122" s="908"/>
      <c r="KUZ122" s="908"/>
      <c r="KVA122" s="908"/>
      <c r="KVB122" s="908"/>
      <c r="KVC122" s="908"/>
      <c r="KVD122" s="908"/>
      <c r="KVE122" s="908"/>
      <c r="KVF122" s="908"/>
      <c r="KVG122" s="908"/>
      <c r="KVH122" s="908"/>
      <c r="KVI122" s="908"/>
      <c r="KVJ122" s="908"/>
      <c r="KVK122" s="908"/>
      <c r="KVL122" s="908"/>
      <c r="KVM122" s="908"/>
      <c r="KVN122" s="908"/>
      <c r="KVO122" s="908"/>
      <c r="KVP122" s="908"/>
      <c r="KVQ122" s="908"/>
      <c r="KVR122" s="908"/>
      <c r="KVS122" s="908"/>
      <c r="KVT122" s="908"/>
      <c r="KVU122" s="908"/>
      <c r="KVV122" s="908"/>
      <c r="KVW122" s="908"/>
      <c r="KVX122" s="908"/>
      <c r="KVY122" s="908"/>
      <c r="KVZ122" s="908"/>
      <c r="KWA122" s="908"/>
      <c r="KWB122" s="908"/>
      <c r="KWC122" s="908"/>
      <c r="KWD122" s="908"/>
      <c r="KWE122" s="908"/>
      <c r="KWF122" s="908"/>
      <c r="KWG122" s="908"/>
      <c r="KWH122" s="908"/>
      <c r="KWI122" s="908"/>
      <c r="KWJ122" s="908"/>
      <c r="KWK122" s="908"/>
      <c r="KWL122" s="908"/>
      <c r="KWM122" s="908"/>
      <c r="KWN122" s="908"/>
      <c r="KWO122" s="908"/>
      <c r="KWP122" s="908"/>
      <c r="KWQ122" s="908"/>
      <c r="KWR122" s="908"/>
      <c r="KWS122" s="908"/>
      <c r="KWT122" s="908"/>
      <c r="KWU122" s="908"/>
      <c r="KWV122" s="908"/>
      <c r="KWW122" s="908"/>
      <c r="KWX122" s="908"/>
      <c r="KWY122" s="908"/>
      <c r="KWZ122" s="908"/>
      <c r="KXA122" s="908"/>
      <c r="KXB122" s="908"/>
      <c r="KXC122" s="908"/>
      <c r="KXD122" s="908"/>
      <c r="KXE122" s="908"/>
      <c r="KXF122" s="908"/>
      <c r="KXG122" s="908"/>
      <c r="KXH122" s="908"/>
      <c r="KXI122" s="908"/>
      <c r="KXJ122" s="908"/>
      <c r="KXK122" s="908"/>
      <c r="KXL122" s="908"/>
      <c r="KXM122" s="908"/>
      <c r="KXN122" s="908"/>
      <c r="KXO122" s="908"/>
      <c r="KXP122" s="908"/>
      <c r="KXQ122" s="908"/>
      <c r="KXR122" s="908"/>
      <c r="KXS122" s="908"/>
      <c r="KXT122" s="908"/>
      <c r="KXU122" s="908"/>
      <c r="KXV122" s="908"/>
      <c r="KXW122" s="908"/>
      <c r="KXX122" s="908"/>
      <c r="KXY122" s="908"/>
      <c r="KXZ122" s="908"/>
      <c r="KYA122" s="908"/>
      <c r="KYB122" s="908"/>
      <c r="KYC122" s="908"/>
      <c r="KYD122" s="908"/>
      <c r="KYE122" s="908"/>
      <c r="KYF122" s="908"/>
      <c r="KYG122" s="908"/>
      <c r="KYH122" s="908"/>
      <c r="KYI122" s="908"/>
      <c r="KYJ122" s="908"/>
      <c r="KYK122" s="908"/>
      <c r="KYL122" s="908"/>
      <c r="KYM122" s="908"/>
      <c r="KYN122" s="908"/>
      <c r="KYO122" s="908"/>
      <c r="KYP122" s="908"/>
      <c r="KYQ122" s="908"/>
      <c r="KYR122" s="908"/>
      <c r="KYS122" s="908"/>
      <c r="KYT122" s="908"/>
      <c r="KYU122" s="908"/>
      <c r="KYV122" s="908"/>
      <c r="KYW122" s="908"/>
      <c r="KYX122" s="908"/>
      <c r="KYY122" s="908"/>
      <c r="KYZ122" s="908"/>
      <c r="KZA122" s="908"/>
      <c r="KZB122" s="908"/>
      <c r="KZC122" s="908"/>
      <c r="KZD122" s="908"/>
      <c r="KZE122" s="908"/>
      <c r="KZF122" s="908"/>
      <c r="KZG122" s="908"/>
      <c r="KZH122" s="908"/>
      <c r="KZI122" s="908"/>
      <c r="KZJ122" s="908"/>
      <c r="KZK122" s="908"/>
      <c r="KZL122" s="908"/>
      <c r="KZM122" s="908"/>
      <c r="KZN122" s="908"/>
      <c r="KZO122" s="908"/>
      <c r="KZP122" s="908"/>
      <c r="KZQ122" s="908"/>
      <c r="KZR122" s="908"/>
      <c r="KZS122" s="908"/>
      <c r="KZT122" s="908"/>
      <c r="KZU122" s="908"/>
      <c r="KZV122" s="908"/>
      <c r="KZW122" s="908"/>
      <c r="KZX122" s="908"/>
      <c r="KZY122" s="908"/>
      <c r="KZZ122" s="908"/>
      <c r="LAA122" s="908"/>
      <c r="LAB122" s="908"/>
      <c r="LAC122" s="908"/>
      <c r="LAD122" s="908"/>
      <c r="LAE122" s="908"/>
      <c r="LAF122" s="908"/>
      <c r="LAG122" s="908"/>
      <c r="LAH122" s="908"/>
      <c r="LAI122" s="908"/>
      <c r="LAJ122" s="908"/>
      <c r="LAK122" s="908"/>
      <c r="LAL122" s="908"/>
      <c r="LAM122" s="908"/>
      <c r="LAN122" s="908"/>
      <c r="LAO122" s="908"/>
      <c r="LAP122" s="908"/>
      <c r="LAQ122" s="908"/>
      <c r="LAR122" s="908"/>
      <c r="LAS122" s="908"/>
      <c r="LAT122" s="908"/>
      <c r="LAU122" s="908"/>
      <c r="LAV122" s="908"/>
      <c r="LAW122" s="908"/>
      <c r="LAX122" s="908"/>
      <c r="LAY122" s="908"/>
      <c r="LAZ122" s="908"/>
      <c r="LBA122" s="908"/>
      <c r="LBB122" s="908"/>
      <c r="LBC122" s="908"/>
      <c r="LBD122" s="908"/>
      <c r="LBE122" s="908"/>
      <c r="LBF122" s="908"/>
      <c r="LBG122" s="908"/>
      <c r="LBH122" s="908"/>
      <c r="LBI122" s="908"/>
      <c r="LBJ122" s="908"/>
      <c r="LBK122" s="908"/>
      <c r="LBL122" s="908"/>
      <c r="LBM122" s="908"/>
      <c r="LBN122" s="908"/>
      <c r="LBO122" s="908"/>
      <c r="LBP122" s="908"/>
      <c r="LBQ122" s="908"/>
      <c r="LBR122" s="908"/>
      <c r="LBS122" s="908"/>
      <c r="LBT122" s="908"/>
      <c r="LBU122" s="908"/>
      <c r="LBV122" s="908"/>
      <c r="LBW122" s="908"/>
      <c r="LBX122" s="908"/>
      <c r="LBY122" s="908"/>
      <c r="LBZ122" s="908"/>
      <c r="LCA122" s="908"/>
      <c r="LCB122" s="908"/>
      <c r="LCC122" s="908"/>
      <c r="LCD122" s="908"/>
      <c r="LCE122" s="908"/>
      <c r="LCF122" s="908"/>
      <c r="LCG122" s="908"/>
      <c r="LCH122" s="908"/>
      <c r="LCI122" s="908"/>
      <c r="LCJ122" s="908"/>
      <c r="LCK122" s="908"/>
      <c r="LCL122" s="908"/>
      <c r="LCM122" s="908"/>
      <c r="LCN122" s="908"/>
      <c r="LCO122" s="908"/>
      <c r="LCP122" s="908"/>
      <c r="LCQ122" s="908"/>
      <c r="LCR122" s="908"/>
      <c r="LCS122" s="908"/>
      <c r="LCT122" s="908"/>
      <c r="LCU122" s="908"/>
      <c r="LCV122" s="908"/>
      <c r="LCW122" s="908"/>
      <c r="LCX122" s="908"/>
      <c r="LCY122" s="908"/>
      <c r="LCZ122" s="908"/>
      <c r="LDA122" s="908"/>
      <c r="LDB122" s="908"/>
      <c r="LDC122" s="908"/>
      <c r="LDD122" s="908"/>
      <c r="LDE122" s="908"/>
      <c r="LDF122" s="908"/>
      <c r="LDG122" s="908"/>
      <c r="LDH122" s="908"/>
      <c r="LDI122" s="908"/>
      <c r="LDJ122" s="908"/>
      <c r="LDK122" s="908"/>
      <c r="LDL122" s="908"/>
      <c r="LDM122" s="908"/>
      <c r="LDN122" s="908"/>
      <c r="LDO122" s="908"/>
      <c r="LDP122" s="908"/>
      <c r="LDQ122" s="908"/>
      <c r="LDR122" s="908"/>
      <c r="LDS122" s="908"/>
      <c r="LDT122" s="908"/>
      <c r="LDU122" s="908"/>
      <c r="LDV122" s="908"/>
      <c r="LDW122" s="908"/>
      <c r="LDX122" s="908"/>
      <c r="LDY122" s="908"/>
      <c r="LDZ122" s="908"/>
      <c r="LEA122" s="908"/>
      <c r="LEB122" s="908"/>
      <c r="LEC122" s="908"/>
      <c r="LED122" s="908"/>
      <c r="LEE122" s="908"/>
      <c r="LEF122" s="908"/>
      <c r="LEG122" s="908"/>
      <c r="LEH122" s="908"/>
      <c r="LEI122" s="908"/>
      <c r="LEJ122" s="908"/>
      <c r="LEK122" s="908"/>
      <c r="LEL122" s="908"/>
      <c r="LEM122" s="908"/>
      <c r="LEN122" s="908"/>
      <c r="LEO122" s="908"/>
      <c r="LEP122" s="908"/>
      <c r="LEQ122" s="908"/>
      <c r="LER122" s="908"/>
      <c r="LES122" s="908"/>
      <c r="LET122" s="908"/>
      <c r="LEU122" s="908"/>
      <c r="LEV122" s="908"/>
      <c r="LEW122" s="908"/>
      <c r="LEX122" s="908"/>
      <c r="LEY122" s="908"/>
      <c r="LEZ122" s="908"/>
      <c r="LFA122" s="908"/>
      <c r="LFB122" s="908"/>
      <c r="LFC122" s="908"/>
      <c r="LFD122" s="908"/>
      <c r="LFE122" s="908"/>
      <c r="LFF122" s="908"/>
      <c r="LFG122" s="908"/>
      <c r="LFH122" s="908"/>
      <c r="LFI122" s="908"/>
      <c r="LFJ122" s="908"/>
      <c r="LFK122" s="908"/>
      <c r="LFL122" s="908"/>
      <c r="LFM122" s="908"/>
      <c r="LFN122" s="908"/>
      <c r="LFO122" s="908"/>
      <c r="LFP122" s="908"/>
      <c r="LFQ122" s="908"/>
      <c r="LFR122" s="908"/>
      <c r="LFS122" s="908"/>
      <c r="LFT122" s="908"/>
      <c r="LFU122" s="908"/>
      <c r="LFV122" s="908"/>
      <c r="LFW122" s="908"/>
      <c r="LFX122" s="908"/>
      <c r="LFY122" s="908"/>
      <c r="LFZ122" s="908"/>
      <c r="LGA122" s="908"/>
      <c r="LGB122" s="908"/>
      <c r="LGC122" s="908"/>
      <c r="LGD122" s="908"/>
      <c r="LGE122" s="908"/>
      <c r="LGF122" s="908"/>
      <c r="LGG122" s="908"/>
      <c r="LGH122" s="908"/>
      <c r="LGI122" s="908"/>
      <c r="LGJ122" s="908"/>
      <c r="LGK122" s="908"/>
      <c r="LGL122" s="908"/>
      <c r="LGM122" s="908"/>
      <c r="LGN122" s="908"/>
      <c r="LGO122" s="908"/>
      <c r="LGP122" s="908"/>
      <c r="LGQ122" s="908"/>
      <c r="LGR122" s="908"/>
      <c r="LGS122" s="908"/>
      <c r="LGT122" s="908"/>
      <c r="LGU122" s="908"/>
      <c r="LGV122" s="908"/>
      <c r="LGW122" s="908"/>
      <c r="LGX122" s="908"/>
      <c r="LGY122" s="908"/>
      <c r="LGZ122" s="908"/>
      <c r="LHA122" s="908"/>
      <c r="LHB122" s="908"/>
      <c r="LHC122" s="908"/>
      <c r="LHD122" s="908"/>
      <c r="LHE122" s="908"/>
      <c r="LHF122" s="908"/>
      <c r="LHG122" s="908"/>
      <c r="LHH122" s="908"/>
      <c r="LHI122" s="908"/>
      <c r="LHJ122" s="908"/>
      <c r="LHK122" s="908"/>
      <c r="LHL122" s="908"/>
      <c r="LHM122" s="908"/>
      <c r="LHN122" s="908"/>
      <c r="LHO122" s="908"/>
      <c r="LHP122" s="908"/>
      <c r="LHQ122" s="908"/>
      <c r="LHR122" s="908"/>
      <c r="LHS122" s="908"/>
      <c r="LHT122" s="908"/>
      <c r="LHU122" s="908"/>
      <c r="LHV122" s="908"/>
      <c r="LHW122" s="908"/>
      <c r="LHX122" s="908"/>
      <c r="LHY122" s="908"/>
      <c r="LHZ122" s="908"/>
      <c r="LIA122" s="908"/>
      <c r="LIB122" s="908"/>
      <c r="LIC122" s="908"/>
      <c r="LID122" s="908"/>
      <c r="LIE122" s="908"/>
      <c r="LIF122" s="908"/>
      <c r="LIG122" s="908"/>
      <c r="LIH122" s="908"/>
      <c r="LII122" s="908"/>
      <c r="LIJ122" s="908"/>
      <c r="LIK122" s="908"/>
      <c r="LIL122" s="908"/>
      <c r="LIM122" s="908"/>
      <c r="LIN122" s="908"/>
      <c r="LIO122" s="908"/>
      <c r="LIP122" s="908"/>
      <c r="LIQ122" s="908"/>
      <c r="LIR122" s="908"/>
      <c r="LIS122" s="908"/>
      <c r="LIT122" s="908"/>
      <c r="LIU122" s="908"/>
      <c r="LIV122" s="908"/>
      <c r="LIW122" s="908"/>
      <c r="LIX122" s="908"/>
      <c r="LIY122" s="908"/>
      <c r="LIZ122" s="908"/>
      <c r="LJA122" s="908"/>
      <c r="LJB122" s="908"/>
      <c r="LJC122" s="908"/>
      <c r="LJD122" s="908"/>
      <c r="LJE122" s="908"/>
      <c r="LJF122" s="908"/>
      <c r="LJG122" s="908"/>
      <c r="LJH122" s="908"/>
      <c r="LJI122" s="908"/>
      <c r="LJJ122" s="908"/>
      <c r="LJK122" s="908"/>
      <c r="LJL122" s="908"/>
      <c r="LJM122" s="908"/>
      <c r="LJN122" s="908"/>
      <c r="LJO122" s="908"/>
      <c r="LJP122" s="908"/>
      <c r="LJQ122" s="908"/>
      <c r="LJR122" s="908"/>
      <c r="LJS122" s="908"/>
      <c r="LJT122" s="908"/>
      <c r="LJU122" s="908"/>
      <c r="LJV122" s="908"/>
      <c r="LJW122" s="908"/>
      <c r="LJX122" s="908"/>
      <c r="LJY122" s="908"/>
      <c r="LJZ122" s="908"/>
      <c r="LKA122" s="908"/>
      <c r="LKB122" s="908"/>
      <c r="LKC122" s="908"/>
      <c r="LKD122" s="908"/>
      <c r="LKE122" s="908"/>
      <c r="LKF122" s="908"/>
      <c r="LKG122" s="908"/>
      <c r="LKH122" s="908"/>
      <c r="LKI122" s="908"/>
      <c r="LKJ122" s="908"/>
      <c r="LKK122" s="908"/>
      <c r="LKL122" s="908"/>
      <c r="LKM122" s="908"/>
      <c r="LKN122" s="908"/>
      <c r="LKO122" s="908"/>
      <c r="LKP122" s="908"/>
      <c r="LKQ122" s="908"/>
      <c r="LKR122" s="908"/>
      <c r="LKS122" s="908"/>
      <c r="LKT122" s="908"/>
      <c r="LKU122" s="908"/>
      <c r="LKV122" s="908"/>
      <c r="LKW122" s="908"/>
      <c r="LKX122" s="908"/>
      <c r="LKY122" s="908"/>
      <c r="LKZ122" s="908"/>
      <c r="LLA122" s="908"/>
      <c r="LLB122" s="908"/>
      <c r="LLC122" s="908"/>
      <c r="LLD122" s="908"/>
      <c r="LLE122" s="908"/>
      <c r="LLF122" s="908"/>
      <c r="LLG122" s="908"/>
      <c r="LLH122" s="908"/>
      <c r="LLI122" s="908"/>
      <c r="LLJ122" s="908"/>
      <c r="LLK122" s="908"/>
      <c r="LLL122" s="908"/>
      <c r="LLM122" s="908"/>
      <c r="LLN122" s="908"/>
      <c r="LLO122" s="908"/>
      <c r="LLP122" s="908"/>
      <c r="LLQ122" s="908"/>
      <c r="LLR122" s="908"/>
      <c r="LLS122" s="908"/>
      <c r="LLT122" s="908"/>
      <c r="LLU122" s="908"/>
      <c r="LLV122" s="908"/>
      <c r="LLW122" s="908"/>
      <c r="LLX122" s="908"/>
      <c r="LLY122" s="908"/>
      <c r="LLZ122" s="908"/>
      <c r="LMA122" s="908"/>
      <c r="LMB122" s="908"/>
      <c r="LMC122" s="908"/>
      <c r="LMD122" s="908"/>
      <c r="LME122" s="908"/>
      <c r="LMF122" s="908"/>
      <c r="LMG122" s="908"/>
      <c r="LMH122" s="908"/>
      <c r="LMI122" s="908"/>
      <c r="LMJ122" s="908"/>
      <c r="LMK122" s="908"/>
      <c r="LML122" s="908"/>
      <c r="LMM122" s="908"/>
      <c r="LMN122" s="908"/>
      <c r="LMO122" s="908"/>
      <c r="LMP122" s="908"/>
      <c r="LMQ122" s="908"/>
      <c r="LMR122" s="908"/>
      <c r="LMS122" s="908"/>
      <c r="LMT122" s="908"/>
      <c r="LMU122" s="908"/>
      <c r="LMV122" s="908"/>
      <c r="LMW122" s="908"/>
      <c r="LMX122" s="908"/>
      <c r="LMY122" s="908"/>
      <c r="LMZ122" s="908"/>
      <c r="LNA122" s="908"/>
      <c r="LNB122" s="908"/>
      <c r="LNC122" s="908"/>
      <c r="LND122" s="908"/>
      <c r="LNE122" s="908"/>
      <c r="LNF122" s="908"/>
      <c r="LNG122" s="908"/>
      <c r="LNH122" s="908"/>
      <c r="LNI122" s="908"/>
      <c r="LNJ122" s="908"/>
      <c r="LNK122" s="908"/>
      <c r="LNL122" s="908"/>
      <c r="LNM122" s="908"/>
      <c r="LNN122" s="908"/>
      <c r="LNO122" s="908"/>
      <c r="LNP122" s="908"/>
      <c r="LNQ122" s="908"/>
      <c r="LNR122" s="908"/>
      <c r="LNS122" s="908"/>
      <c r="LNT122" s="908"/>
      <c r="LNU122" s="908"/>
      <c r="LNV122" s="908"/>
      <c r="LNW122" s="908"/>
      <c r="LNX122" s="908"/>
      <c r="LNY122" s="908"/>
      <c r="LNZ122" s="908"/>
      <c r="LOA122" s="908"/>
      <c r="LOB122" s="908"/>
      <c r="LOC122" s="908"/>
      <c r="LOD122" s="908"/>
      <c r="LOE122" s="908"/>
      <c r="LOF122" s="908"/>
      <c r="LOG122" s="908"/>
      <c r="LOH122" s="908"/>
      <c r="LOI122" s="908"/>
      <c r="LOJ122" s="908"/>
      <c r="LOK122" s="908"/>
      <c r="LOL122" s="908"/>
      <c r="LOM122" s="908"/>
      <c r="LON122" s="908"/>
      <c r="LOO122" s="908"/>
      <c r="LOP122" s="908"/>
      <c r="LOQ122" s="908"/>
      <c r="LOR122" s="908"/>
      <c r="LOS122" s="908"/>
      <c r="LOT122" s="908"/>
      <c r="LOU122" s="908"/>
      <c r="LOV122" s="908"/>
      <c r="LOW122" s="908"/>
      <c r="LOX122" s="908"/>
      <c r="LOY122" s="908"/>
      <c r="LOZ122" s="908"/>
      <c r="LPA122" s="908"/>
      <c r="LPB122" s="908"/>
      <c r="LPC122" s="908"/>
      <c r="LPD122" s="908"/>
      <c r="LPE122" s="908"/>
      <c r="LPF122" s="908"/>
      <c r="LPG122" s="908"/>
      <c r="LPH122" s="908"/>
      <c r="LPI122" s="908"/>
      <c r="LPJ122" s="908"/>
      <c r="LPK122" s="908"/>
      <c r="LPL122" s="908"/>
      <c r="LPM122" s="908"/>
      <c r="LPN122" s="908"/>
      <c r="LPO122" s="908"/>
      <c r="LPP122" s="908"/>
      <c r="LPQ122" s="908"/>
      <c r="LPR122" s="908"/>
      <c r="LPS122" s="908"/>
      <c r="LPT122" s="908"/>
      <c r="LPU122" s="908"/>
      <c r="LPV122" s="908"/>
      <c r="LPW122" s="908"/>
      <c r="LPX122" s="908"/>
      <c r="LPY122" s="908"/>
      <c r="LPZ122" s="908"/>
      <c r="LQA122" s="908"/>
      <c r="LQB122" s="908"/>
      <c r="LQC122" s="908"/>
      <c r="LQD122" s="908"/>
      <c r="LQE122" s="908"/>
      <c r="LQF122" s="908"/>
      <c r="LQG122" s="908"/>
      <c r="LQH122" s="908"/>
      <c r="LQI122" s="908"/>
      <c r="LQJ122" s="908"/>
      <c r="LQK122" s="908"/>
      <c r="LQL122" s="908"/>
      <c r="LQM122" s="908"/>
      <c r="LQN122" s="908"/>
      <c r="LQO122" s="908"/>
      <c r="LQP122" s="908"/>
      <c r="LQQ122" s="908"/>
      <c r="LQR122" s="908"/>
      <c r="LQS122" s="908"/>
      <c r="LQT122" s="908"/>
      <c r="LQU122" s="908"/>
      <c r="LQV122" s="908"/>
      <c r="LQW122" s="908"/>
      <c r="LQX122" s="908"/>
      <c r="LQY122" s="908"/>
      <c r="LQZ122" s="908"/>
      <c r="LRA122" s="908"/>
      <c r="LRB122" s="908"/>
      <c r="LRC122" s="908"/>
      <c r="LRD122" s="908"/>
      <c r="LRE122" s="908"/>
      <c r="LRF122" s="908"/>
      <c r="LRG122" s="908"/>
      <c r="LRH122" s="908"/>
      <c r="LRI122" s="908"/>
      <c r="LRJ122" s="908"/>
      <c r="LRK122" s="908"/>
      <c r="LRL122" s="908"/>
      <c r="LRM122" s="908"/>
      <c r="LRN122" s="908"/>
      <c r="LRO122" s="908"/>
      <c r="LRP122" s="908"/>
      <c r="LRQ122" s="908"/>
      <c r="LRR122" s="908"/>
      <c r="LRS122" s="908"/>
      <c r="LRT122" s="908"/>
      <c r="LRU122" s="908"/>
      <c r="LRV122" s="908"/>
      <c r="LRW122" s="908"/>
      <c r="LRX122" s="908"/>
      <c r="LRY122" s="908"/>
      <c r="LRZ122" s="908"/>
      <c r="LSA122" s="908"/>
      <c r="LSB122" s="908"/>
      <c r="LSC122" s="908"/>
      <c r="LSD122" s="908"/>
      <c r="LSE122" s="908"/>
      <c r="LSF122" s="908"/>
      <c r="LSG122" s="908"/>
      <c r="LSH122" s="908"/>
      <c r="LSI122" s="908"/>
      <c r="LSJ122" s="908"/>
      <c r="LSK122" s="908"/>
      <c r="LSL122" s="908"/>
      <c r="LSM122" s="908"/>
      <c r="LSN122" s="908"/>
      <c r="LSO122" s="908"/>
      <c r="LSP122" s="908"/>
      <c r="LSQ122" s="908"/>
      <c r="LSR122" s="908"/>
      <c r="LSS122" s="908"/>
      <c r="LST122" s="908"/>
      <c r="LSU122" s="908"/>
      <c r="LSV122" s="908"/>
      <c r="LSW122" s="908"/>
      <c r="LSX122" s="908"/>
      <c r="LSY122" s="908"/>
      <c r="LSZ122" s="908"/>
      <c r="LTA122" s="908"/>
      <c r="LTB122" s="908"/>
      <c r="LTC122" s="908"/>
      <c r="LTD122" s="908"/>
      <c r="LTE122" s="908"/>
      <c r="LTF122" s="908"/>
      <c r="LTG122" s="908"/>
      <c r="LTH122" s="908"/>
      <c r="LTI122" s="908"/>
      <c r="LTJ122" s="908"/>
      <c r="LTK122" s="908"/>
      <c r="LTL122" s="908"/>
      <c r="LTM122" s="908"/>
      <c r="LTN122" s="908"/>
      <c r="LTO122" s="908"/>
      <c r="LTP122" s="908"/>
      <c r="LTQ122" s="908"/>
      <c r="LTR122" s="908"/>
      <c r="LTS122" s="908"/>
      <c r="LTT122" s="908"/>
      <c r="LTU122" s="908"/>
      <c r="LTV122" s="908"/>
      <c r="LTW122" s="908"/>
      <c r="LTX122" s="908"/>
      <c r="LTY122" s="908"/>
      <c r="LTZ122" s="908"/>
      <c r="LUA122" s="908"/>
      <c r="LUB122" s="908"/>
      <c r="LUC122" s="908"/>
      <c r="LUD122" s="908"/>
      <c r="LUE122" s="908"/>
      <c r="LUF122" s="908"/>
      <c r="LUG122" s="908"/>
      <c r="LUH122" s="908"/>
      <c r="LUI122" s="908"/>
      <c r="LUJ122" s="908"/>
      <c r="LUK122" s="908"/>
      <c r="LUL122" s="908"/>
      <c r="LUM122" s="908"/>
      <c r="LUN122" s="908"/>
      <c r="LUO122" s="908"/>
      <c r="LUP122" s="908"/>
      <c r="LUQ122" s="908"/>
      <c r="LUR122" s="908"/>
      <c r="LUS122" s="908"/>
      <c r="LUT122" s="908"/>
      <c r="LUU122" s="908"/>
      <c r="LUV122" s="908"/>
      <c r="LUW122" s="908"/>
      <c r="LUX122" s="908"/>
      <c r="LUY122" s="908"/>
      <c r="LUZ122" s="908"/>
      <c r="LVA122" s="908"/>
      <c r="LVB122" s="908"/>
      <c r="LVC122" s="908"/>
      <c r="LVD122" s="908"/>
      <c r="LVE122" s="908"/>
      <c r="LVF122" s="908"/>
      <c r="LVG122" s="908"/>
      <c r="LVH122" s="908"/>
      <c r="LVI122" s="908"/>
      <c r="LVJ122" s="908"/>
      <c r="LVK122" s="908"/>
      <c r="LVL122" s="908"/>
      <c r="LVM122" s="908"/>
      <c r="LVN122" s="908"/>
      <c r="LVO122" s="908"/>
      <c r="LVP122" s="908"/>
      <c r="LVQ122" s="908"/>
      <c r="LVR122" s="908"/>
      <c r="LVS122" s="908"/>
      <c r="LVT122" s="908"/>
      <c r="LVU122" s="908"/>
      <c r="LVV122" s="908"/>
      <c r="LVW122" s="908"/>
      <c r="LVX122" s="908"/>
      <c r="LVY122" s="908"/>
      <c r="LVZ122" s="908"/>
      <c r="LWA122" s="908"/>
      <c r="LWB122" s="908"/>
      <c r="LWC122" s="908"/>
      <c r="LWD122" s="908"/>
      <c r="LWE122" s="908"/>
      <c r="LWF122" s="908"/>
      <c r="LWG122" s="908"/>
      <c r="LWH122" s="908"/>
      <c r="LWI122" s="908"/>
      <c r="LWJ122" s="908"/>
      <c r="LWK122" s="908"/>
      <c r="LWL122" s="908"/>
      <c r="LWM122" s="908"/>
      <c r="LWN122" s="908"/>
      <c r="LWO122" s="908"/>
      <c r="LWP122" s="908"/>
      <c r="LWQ122" s="908"/>
      <c r="LWR122" s="908"/>
      <c r="LWS122" s="908"/>
      <c r="LWT122" s="908"/>
      <c r="LWU122" s="908"/>
      <c r="LWV122" s="908"/>
      <c r="LWW122" s="908"/>
      <c r="LWX122" s="908"/>
      <c r="LWY122" s="908"/>
      <c r="LWZ122" s="908"/>
      <c r="LXA122" s="908"/>
      <c r="LXB122" s="908"/>
      <c r="LXC122" s="908"/>
      <c r="LXD122" s="908"/>
      <c r="LXE122" s="908"/>
      <c r="LXF122" s="908"/>
      <c r="LXG122" s="908"/>
      <c r="LXH122" s="908"/>
      <c r="LXI122" s="908"/>
      <c r="LXJ122" s="908"/>
      <c r="LXK122" s="908"/>
      <c r="LXL122" s="908"/>
      <c r="LXM122" s="908"/>
      <c r="LXN122" s="908"/>
      <c r="LXO122" s="908"/>
      <c r="LXP122" s="908"/>
      <c r="LXQ122" s="908"/>
      <c r="LXR122" s="908"/>
      <c r="LXS122" s="908"/>
      <c r="LXT122" s="908"/>
      <c r="LXU122" s="908"/>
      <c r="LXV122" s="908"/>
      <c r="LXW122" s="908"/>
      <c r="LXX122" s="908"/>
      <c r="LXY122" s="908"/>
      <c r="LXZ122" s="908"/>
      <c r="LYA122" s="908"/>
      <c r="LYB122" s="908"/>
      <c r="LYC122" s="908"/>
      <c r="LYD122" s="908"/>
      <c r="LYE122" s="908"/>
      <c r="LYF122" s="908"/>
      <c r="LYG122" s="908"/>
      <c r="LYH122" s="908"/>
      <c r="LYI122" s="908"/>
      <c r="LYJ122" s="908"/>
      <c r="LYK122" s="908"/>
      <c r="LYL122" s="908"/>
      <c r="LYM122" s="908"/>
      <c r="LYN122" s="908"/>
      <c r="LYO122" s="908"/>
      <c r="LYP122" s="908"/>
      <c r="LYQ122" s="908"/>
      <c r="LYR122" s="908"/>
      <c r="LYS122" s="908"/>
      <c r="LYT122" s="908"/>
      <c r="LYU122" s="908"/>
      <c r="LYV122" s="908"/>
      <c r="LYW122" s="908"/>
      <c r="LYX122" s="908"/>
      <c r="LYY122" s="908"/>
      <c r="LYZ122" s="908"/>
      <c r="LZA122" s="908"/>
      <c r="LZB122" s="908"/>
      <c r="LZC122" s="908"/>
      <c r="LZD122" s="908"/>
      <c r="LZE122" s="908"/>
      <c r="LZF122" s="908"/>
      <c r="LZG122" s="908"/>
      <c r="LZH122" s="908"/>
      <c r="LZI122" s="908"/>
      <c r="LZJ122" s="908"/>
      <c r="LZK122" s="908"/>
      <c r="LZL122" s="908"/>
      <c r="LZM122" s="908"/>
      <c r="LZN122" s="908"/>
      <c r="LZO122" s="908"/>
      <c r="LZP122" s="908"/>
      <c r="LZQ122" s="908"/>
      <c r="LZR122" s="908"/>
      <c r="LZS122" s="908"/>
      <c r="LZT122" s="908"/>
      <c r="LZU122" s="908"/>
      <c r="LZV122" s="908"/>
      <c r="LZW122" s="908"/>
      <c r="LZX122" s="908"/>
      <c r="LZY122" s="908"/>
      <c r="LZZ122" s="908"/>
      <c r="MAA122" s="908"/>
      <c r="MAB122" s="908"/>
      <c r="MAC122" s="908"/>
      <c r="MAD122" s="908"/>
      <c r="MAE122" s="908"/>
      <c r="MAF122" s="908"/>
      <c r="MAG122" s="908"/>
      <c r="MAH122" s="908"/>
      <c r="MAI122" s="908"/>
      <c r="MAJ122" s="908"/>
      <c r="MAK122" s="908"/>
      <c r="MAL122" s="908"/>
      <c r="MAM122" s="908"/>
      <c r="MAN122" s="908"/>
      <c r="MAO122" s="908"/>
      <c r="MAP122" s="908"/>
      <c r="MAQ122" s="908"/>
      <c r="MAR122" s="908"/>
      <c r="MAS122" s="908"/>
      <c r="MAT122" s="908"/>
      <c r="MAU122" s="908"/>
      <c r="MAV122" s="908"/>
      <c r="MAW122" s="908"/>
      <c r="MAX122" s="908"/>
      <c r="MAY122" s="908"/>
      <c r="MAZ122" s="908"/>
      <c r="MBA122" s="908"/>
      <c r="MBB122" s="908"/>
      <c r="MBC122" s="908"/>
      <c r="MBD122" s="908"/>
      <c r="MBE122" s="908"/>
      <c r="MBF122" s="908"/>
      <c r="MBG122" s="908"/>
      <c r="MBH122" s="908"/>
      <c r="MBI122" s="908"/>
      <c r="MBJ122" s="908"/>
      <c r="MBK122" s="908"/>
      <c r="MBL122" s="908"/>
      <c r="MBM122" s="908"/>
      <c r="MBN122" s="908"/>
      <c r="MBO122" s="908"/>
      <c r="MBP122" s="908"/>
      <c r="MBQ122" s="908"/>
      <c r="MBR122" s="908"/>
      <c r="MBS122" s="908"/>
      <c r="MBT122" s="908"/>
      <c r="MBU122" s="908"/>
      <c r="MBV122" s="908"/>
      <c r="MBW122" s="908"/>
      <c r="MBX122" s="908"/>
      <c r="MBY122" s="908"/>
      <c r="MBZ122" s="908"/>
      <c r="MCA122" s="908"/>
      <c r="MCB122" s="908"/>
      <c r="MCC122" s="908"/>
      <c r="MCD122" s="908"/>
      <c r="MCE122" s="908"/>
      <c r="MCF122" s="908"/>
      <c r="MCG122" s="908"/>
      <c r="MCH122" s="908"/>
      <c r="MCI122" s="908"/>
      <c r="MCJ122" s="908"/>
      <c r="MCK122" s="908"/>
      <c r="MCL122" s="908"/>
      <c r="MCM122" s="908"/>
      <c r="MCN122" s="908"/>
      <c r="MCO122" s="908"/>
      <c r="MCP122" s="908"/>
      <c r="MCQ122" s="908"/>
      <c r="MCR122" s="908"/>
      <c r="MCS122" s="908"/>
      <c r="MCT122" s="908"/>
      <c r="MCU122" s="908"/>
      <c r="MCV122" s="908"/>
      <c r="MCW122" s="908"/>
      <c r="MCX122" s="908"/>
      <c r="MCY122" s="908"/>
      <c r="MCZ122" s="908"/>
      <c r="MDA122" s="908"/>
      <c r="MDB122" s="908"/>
      <c r="MDC122" s="908"/>
      <c r="MDD122" s="908"/>
      <c r="MDE122" s="908"/>
      <c r="MDF122" s="908"/>
      <c r="MDG122" s="908"/>
      <c r="MDH122" s="908"/>
      <c r="MDI122" s="908"/>
      <c r="MDJ122" s="908"/>
      <c r="MDK122" s="908"/>
      <c r="MDL122" s="908"/>
      <c r="MDM122" s="908"/>
      <c r="MDN122" s="908"/>
      <c r="MDO122" s="908"/>
      <c r="MDP122" s="908"/>
      <c r="MDQ122" s="908"/>
      <c r="MDR122" s="908"/>
      <c r="MDS122" s="908"/>
      <c r="MDT122" s="908"/>
      <c r="MDU122" s="908"/>
      <c r="MDV122" s="908"/>
      <c r="MDW122" s="908"/>
      <c r="MDX122" s="908"/>
      <c r="MDY122" s="908"/>
      <c r="MDZ122" s="908"/>
      <c r="MEA122" s="908"/>
      <c r="MEB122" s="908"/>
      <c r="MEC122" s="908"/>
      <c r="MED122" s="908"/>
      <c r="MEE122" s="908"/>
      <c r="MEF122" s="908"/>
      <c r="MEG122" s="908"/>
      <c r="MEH122" s="908"/>
      <c r="MEI122" s="908"/>
      <c r="MEJ122" s="908"/>
      <c r="MEK122" s="908"/>
      <c r="MEL122" s="908"/>
      <c r="MEM122" s="908"/>
      <c r="MEN122" s="908"/>
      <c r="MEO122" s="908"/>
      <c r="MEP122" s="908"/>
      <c r="MEQ122" s="908"/>
      <c r="MER122" s="908"/>
      <c r="MES122" s="908"/>
      <c r="MET122" s="908"/>
      <c r="MEU122" s="908"/>
      <c r="MEV122" s="908"/>
      <c r="MEW122" s="908"/>
      <c r="MEX122" s="908"/>
      <c r="MEY122" s="908"/>
      <c r="MEZ122" s="908"/>
      <c r="MFA122" s="908"/>
      <c r="MFB122" s="908"/>
      <c r="MFC122" s="908"/>
      <c r="MFD122" s="908"/>
      <c r="MFE122" s="908"/>
      <c r="MFF122" s="908"/>
      <c r="MFG122" s="908"/>
      <c r="MFH122" s="908"/>
      <c r="MFI122" s="908"/>
      <c r="MFJ122" s="908"/>
      <c r="MFK122" s="908"/>
      <c r="MFL122" s="908"/>
      <c r="MFM122" s="908"/>
      <c r="MFN122" s="908"/>
      <c r="MFO122" s="908"/>
      <c r="MFP122" s="908"/>
      <c r="MFQ122" s="908"/>
      <c r="MFR122" s="908"/>
      <c r="MFS122" s="908"/>
      <c r="MFT122" s="908"/>
      <c r="MFU122" s="908"/>
      <c r="MFV122" s="908"/>
      <c r="MFW122" s="908"/>
      <c r="MFX122" s="908"/>
      <c r="MFY122" s="908"/>
      <c r="MFZ122" s="908"/>
      <c r="MGA122" s="908"/>
      <c r="MGB122" s="908"/>
      <c r="MGC122" s="908"/>
      <c r="MGD122" s="908"/>
      <c r="MGE122" s="908"/>
      <c r="MGF122" s="908"/>
      <c r="MGG122" s="908"/>
      <c r="MGH122" s="908"/>
      <c r="MGI122" s="908"/>
      <c r="MGJ122" s="908"/>
      <c r="MGK122" s="908"/>
      <c r="MGL122" s="908"/>
      <c r="MGM122" s="908"/>
      <c r="MGN122" s="908"/>
      <c r="MGO122" s="908"/>
      <c r="MGP122" s="908"/>
      <c r="MGQ122" s="908"/>
      <c r="MGR122" s="908"/>
      <c r="MGS122" s="908"/>
      <c r="MGT122" s="908"/>
      <c r="MGU122" s="908"/>
      <c r="MGV122" s="908"/>
      <c r="MGW122" s="908"/>
      <c r="MGX122" s="908"/>
      <c r="MGY122" s="908"/>
      <c r="MGZ122" s="908"/>
      <c r="MHA122" s="908"/>
      <c r="MHB122" s="908"/>
      <c r="MHC122" s="908"/>
      <c r="MHD122" s="908"/>
      <c r="MHE122" s="908"/>
      <c r="MHF122" s="908"/>
      <c r="MHG122" s="908"/>
      <c r="MHH122" s="908"/>
      <c r="MHI122" s="908"/>
      <c r="MHJ122" s="908"/>
      <c r="MHK122" s="908"/>
      <c r="MHL122" s="908"/>
      <c r="MHM122" s="908"/>
      <c r="MHN122" s="908"/>
      <c r="MHO122" s="908"/>
      <c r="MHP122" s="908"/>
      <c r="MHQ122" s="908"/>
      <c r="MHR122" s="908"/>
      <c r="MHS122" s="908"/>
      <c r="MHT122" s="908"/>
      <c r="MHU122" s="908"/>
      <c r="MHV122" s="908"/>
      <c r="MHW122" s="908"/>
      <c r="MHX122" s="908"/>
      <c r="MHY122" s="908"/>
      <c r="MHZ122" s="908"/>
      <c r="MIA122" s="908"/>
      <c r="MIB122" s="908"/>
      <c r="MIC122" s="908"/>
      <c r="MID122" s="908"/>
      <c r="MIE122" s="908"/>
      <c r="MIF122" s="908"/>
      <c r="MIG122" s="908"/>
      <c r="MIH122" s="908"/>
      <c r="MII122" s="908"/>
      <c r="MIJ122" s="908"/>
      <c r="MIK122" s="908"/>
      <c r="MIL122" s="908"/>
      <c r="MIM122" s="908"/>
      <c r="MIN122" s="908"/>
      <c r="MIO122" s="908"/>
      <c r="MIP122" s="908"/>
      <c r="MIQ122" s="908"/>
      <c r="MIR122" s="908"/>
      <c r="MIS122" s="908"/>
      <c r="MIT122" s="908"/>
      <c r="MIU122" s="908"/>
      <c r="MIV122" s="908"/>
      <c r="MIW122" s="908"/>
      <c r="MIX122" s="908"/>
      <c r="MIY122" s="908"/>
      <c r="MIZ122" s="908"/>
      <c r="MJA122" s="908"/>
      <c r="MJB122" s="908"/>
      <c r="MJC122" s="908"/>
      <c r="MJD122" s="908"/>
      <c r="MJE122" s="908"/>
      <c r="MJF122" s="908"/>
      <c r="MJG122" s="908"/>
      <c r="MJH122" s="908"/>
      <c r="MJI122" s="908"/>
      <c r="MJJ122" s="908"/>
      <c r="MJK122" s="908"/>
      <c r="MJL122" s="908"/>
      <c r="MJM122" s="908"/>
      <c r="MJN122" s="908"/>
      <c r="MJO122" s="908"/>
      <c r="MJP122" s="908"/>
      <c r="MJQ122" s="908"/>
      <c r="MJR122" s="908"/>
      <c r="MJS122" s="908"/>
      <c r="MJT122" s="908"/>
      <c r="MJU122" s="908"/>
      <c r="MJV122" s="908"/>
      <c r="MJW122" s="908"/>
      <c r="MJX122" s="908"/>
      <c r="MJY122" s="908"/>
      <c r="MJZ122" s="908"/>
      <c r="MKA122" s="908"/>
      <c r="MKB122" s="908"/>
      <c r="MKC122" s="908"/>
      <c r="MKD122" s="908"/>
      <c r="MKE122" s="908"/>
      <c r="MKF122" s="908"/>
      <c r="MKG122" s="908"/>
      <c r="MKH122" s="908"/>
      <c r="MKI122" s="908"/>
      <c r="MKJ122" s="908"/>
      <c r="MKK122" s="908"/>
      <c r="MKL122" s="908"/>
      <c r="MKM122" s="908"/>
      <c r="MKN122" s="908"/>
      <c r="MKO122" s="908"/>
      <c r="MKP122" s="908"/>
      <c r="MKQ122" s="908"/>
      <c r="MKR122" s="908"/>
      <c r="MKS122" s="908"/>
      <c r="MKT122" s="908"/>
      <c r="MKU122" s="908"/>
      <c r="MKV122" s="908"/>
      <c r="MKW122" s="908"/>
      <c r="MKX122" s="908"/>
      <c r="MKY122" s="908"/>
      <c r="MKZ122" s="908"/>
      <c r="MLA122" s="908"/>
      <c r="MLB122" s="908"/>
      <c r="MLC122" s="908"/>
      <c r="MLD122" s="908"/>
      <c r="MLE122" s="908"/>
      <c r="MLF122" s="908"/>
      <c r="MLG122" s="908"/>
      <c r="MLH122" s="908"/>
      <c r="MLI122" s="908"/>
      <c r="MLJ122" s="908"/>
      <c r="MLK122" s="908"/>
      <c r="MLL122" s="908"/>
      <c r="MLM122" s="908"/>
      <c r="MLN122" s="908"/>
      <c r="MLO122" s="908"/>
      <c r="MLP122" s="908"/>
      <c r="MLQ122" s="908"/>
      <c r="MLR122" s="908"/>
      <c r="MLS122" s="908"/>
      <c r="MLT122" s="908"/>
      <c r="MLU122" s="908"/>
      <c r="MLV122" s="908"/>
      <c r="MLW122" s="908"/>
      <c r="MLX122" s="908"/>
      <c r="MLY122" s="908"/>
      <c r="MLZ122" s="908"/>
      <c r="MMA122" s="908"/>
      <c r="MMB122" s="908"/>
      <c r="MMC122" s="908"/>
      <c r="MMD122" s="908"/>
      <c r="MME122" s="908"/>
      <c r="MMF122" s="908"/>
      <c r="MMG122" s="908"/>
      <c r="MMH122" s="908"/>
      <c r="MMI122" s="908"/>
      <c r="MMJ122" s="908"/>
      <c r="MMK122" s="908"/>
      <c r="MML122" s="908"/>
      <c r="MMM122" s="908"/>
      <c r="MMN122" s="908"/>
      <c r="MMO122" s="908"/>
      <c r="MMP122" s="908"/>
      <c r="MMQ122" s="908"/>
      <c r="MMR122" s="908"/>
      <c r="MMS122" s="908"/>
      <c r="MMT122" s="908"/>
      <c r="MMU122" s="908"/>
      <c r="MMV122" s="908"/>
      <c r="MMW122" s="908"/>
      <c r="MMX122" s="908"/>
      <c r="MMY122" s="908"/>
      <c r="MMZ122" s="908"/>
      <c r="MNA122" s="908"/>
      <c r="MNB122" s="908"/>
      <c r="MNC122" s="908"/>
      <c r="MND122" s="908"/>
      <c r="MNE122" s="908"/>
      <c r="MNF122" s="908"/>
      <c r="MNG122" s="908"/>
      <c r="MNH122" s="908"/>
      <c r="MNI122" s="908"/>
      <c r="MNJ122" s="908"/>
      <c r="MNK122" s="908"/>
      <c r="MNL122" s="908"/>
      <c r="MNM122" s="908"/>
      <c r="MNN122" s="908"/>
      <c r="MNO122" s="908"/>
      <c r="MNP122" s="908"/>
      <c r="MNQ122" s="908"/>
      <c r="MNR122" s="908"/>
      <c r="MNS122" s="908"/>
      <c r="MNT122" s="908"/>
      <c r="MNU122" s="908"/>
      <c r="MNV122" s="908"/>
      <c r="MNW122" s="908"/>
      <c r="MNX122" s="908"/>
      <c r="MNY122" s="908"/>
      <c r="MNZ122" s="908"/>
      <c r="MOA122" s="908"/>
      <c r="MOB122" s="908"/>
      <c r="MOC122" s="908"/>
      <c r="MOD122" s="908"/>
      <c r="MOE122" s="908"/>
      <c r="MOF122" s="908"/>
      <c r="MOG122" s="908"/>
      <c r="MOH122" s="908"/>
      <c r="MOI122" s="908"/>
      <c r="MOJ122" s="908"/>
      <c r="MOK122" s="908"/>
      <c r="MOL122" s="908"/>
      <c r="MOM122" s="908"/>
      <c r="MON122" s="908"/>
      <c r="MOO122" s="908"/>
      <c r="MOP122" s="908"/>
      <c r="MOQ122" s="908"/>
      <c r="MOR122" s="908"/>
      <c r="MOS122" s="908"/>
      <c r="MOT122" s="908"/>
      <c r="MOU122" s="908"/>
      <c r="MOV122" s="908"/>
      <c r="MOW122" s="908"/>
      <c r="MOX122" s="908"/>
      <c r="MOY122" s="908"/>
      <c r="MOZ122" s="908"/>
      <c r="MPA122" s="908"/>
      <c r="MPB122" s="908"/>
      <c r="MPC122" s="908"/>
      <c r="MPD122" s="908"/>
      <c r="MPE122" s="908"/>
      <c r="MPF122" s="908"/>
      <c r="MPG122" s="908"/>
      <c r="MPH122" s="908"/>
      <c r="MPI122" s="908"/>
      <c r="MPJ122" s="908"/>
      <c r="MPK122" s="908"/>
      <c r="MPL122" s="908"/>
      <c r="MPM122" s="908"/>
      <c r="MPN122" s="908"/>
      <c r="MPO122" s="908"/>
      <c r="MPP122" s="908"/>
      <c r="MPQ122" s="908"/>
      <c r="MPR122" s="908"/>
      <c r="MPS122" s="908"/>
      <c r="MPT122" s="908"/>
      <c r="MPU122" s="908"/>
      <c r="MPV122" s="908"/>
      <c r="MPW122" s="908"/>
      <c r="MPX122" s="908"/>
      <c r="MPY122" s="908"/>
      <c r="MPZ122" s="908"/>
      <c r="MQA122" s="908"/>
      <c r="MQB122" s="908"/>
      <c r="MQC122" s="908"/>
      <c r="MQD122" s="908"/>
      <c r="MQE122" s="908"/>
      <c r="MQF122" s="908"/>
      <c r="MQG122" s="908"/>
      <c r="MQH122" s="908"/>
      <c r="MQI122" s="908"/>
      <c r="MQJ122" s="908"/>
      <c r="MQK122" s="908"/>
      <c r="MQL122" s="908"/>
      <c r="MQM122" s="908"/>
      <c r="MQN122" s="908"/>
      <c r="MQO122" s="908"/>
      <c r="MQP122" s="908"/>
      <c r="MQQ122" s="908"/>
      <c r="MQR122" s="908"/>
      <c r="MQS122" s="908"/>
      <c r="MQT122" s="908"/>
      <c r="MQU122" s="908"/>
      <c r="MQV122" s="908"/>
      <c r="MQW122" s="908"/>
      <c r="MQX122" s="908"/>
      <c r="MQY122" s="908"/>
      <c r="MQZ122" s="908"/>
      <c r="MRA122" s="908"/>
      <c r="MRB122" s="908"/>
      <c r="MRC122" s="908"/>
      <c r="MRD122" s="908"/>
      <c r="MRE122" s="908"/>
      <c r="MRF122" s="908"/>
      <c r="MRG122" s="908"/>
      <c r="MRH122" s="908"/>
      <c r="MRI122" s="908"/>
      <c r="MRJ122" s="908"/>
      <c r="MRK122" s="908"/>
      <c r="MRL122" s="908"/>
      <c r="MRM122" s="908"/>
      <c r="MRN122" s="908"/>
      <c r="MRO122" s="908"/>
      <c r="MRP122" s="908"/>
      <c r="MRQ122" s="908"/>
      <c r="MRR122" s="908"/>
      <c r="MRS122" s="908"/>
      <c r="MRT122" s="908"/>
      <c r="MRU122" s="908"/>
      <c r="MRV122" s="908"/>
      <c r="MRW122" s="908"/>
      <c r="MRX122" s="908"/>
      <c r="MRY122" s="908"/>
      <c r="MRZ122" s="908"/>
      <c r="MSA122" s="908"/>
      <c r="MSB122" s="908"/>
      <c r="MSC122" s="908"/>
      <c r="MSD122" s="908"/>
      <c r="MSE122" s="908"/>
      <c r="MSF122" s="908"/>
      <c r="MSG122" s="908"/>
      <c r="MSH122" s="908"/>
      <c r="MSI122" s="908"/>
      <c r="MSJ122" s="908"/>
      <c r="MSK122" s="908"/>
      <c r="MSL122" s="908"/>
      <c r="MSM122" s="908"/>
      <c r="MSN122" s="908"/>
      <c r="MSO122" s="908"/>
      <c r="MSP122" s="908"/>
      <c r="MSQ122" s="908"/>
      <c r="MSR122" s="908"/>
      <c r="MSS122" s="908"/>
      <c r="MST122" s="908"/>
      <c r="MSU122" s="908"/>
      <c r="MSV122" s="908"/>
      <c r="MSW122" s="908"/>
      <c r="MSX122" s="908"/>
      <c r="MSY122" s="908"/>
      <c r="MSZ122" s="908"/>
      <c r="MTA122" s="908"/>
      <c r="MTB122" s="908"/>
      <c r="MTC122" s="908"/>
      <c r="MTD122" s="908"/>
      <c r="MTE122" s="908"/>
      <c r="MTF122" s="908"/>
      <c r="MTG122" s="908"/>
      <c r="MTH122" s="908"/>
      <c r="MTI122" s="908"/>
      <c r="MTJ122" s="908"/>
      <c r="MTK122" s="908"/>
      <c r="MTL122" s="908"/>
      <c r="MTM122" s="908"/>
      <c r="MTN122" s="908"/>
      <c r="MTO122" s="908"/>
      <c r="MTP122" s="908"/>
      <c r="MTQ122" s="908"/>
      <c r="MTR122" s="908"/>
      <c r="MTS122" s="908"/>
      <c r="MTT122" s="908"/>
      <c r="MTU122" s="908"/>
      <c r="MTV122" s="908"/>
      <c r="MTW122" s="908"/>
      <c r="MTX122" s="908"/>
      <c r="MTY122" s="908"/>
      <c r="MTZ122" s="908"/>
      <c r="MUA122" s="908"/>
      <c r="MUB122" s="908"/>
      <c r="MUC122" s="908"/>
      <c r="MUD122" s="908"/>
      <c r="MUE122" s="908"/>
      <c r="MUF122" s="908"/>
      <c r="MUG122" s="908"/>
      <c r="MUH122" s="908"/>
      <c r="MUI122" s="908"/>
      <c r="MUJ122" s="908"/>
      <c r="MUK122" s="908"/>
      <c r="MUL122" s="908"/>
      <c r="MUM122" s="908"/>
      <c r="MUN122" s="908"/>
      <c r="MUO122" s="908"/>
      <c r="MUP122" s="908"/>
      <c r="MUQ122" s="908"/>
      <c r="MUR122" s="908"/>
      <c r="MUS122" s="908"/>
      <c r="MUT122" s="908"/>
      <c r="MUU122" s="908"/>
      <c r="MUV122" s="908"/>
      <c r="MUW122" s="908"/>
      <c r="MUX122" s="908"/>
      <c r="MUY122" s="908"/>
      <c r="MUZ122" s="908"/>
      <c r="MVA122" s="908"/>
      <c r="MVB122" s="908"/>
      <c r="MVC122" s="908"/>
      <c r="MVD122" s="908"/>
      <c r="MVE122" s="908"/>
      <c r="MVF122" s="908"/>
      <c r="MVG122" s="908"/>
      <c r="MVH122" s="908"/>
      <c r="MVI122" s="908"/>
      <c r="MVJ122" s="908"/>
      <c r="MVK122" s="908"/>
      <c r="MVL122" s="908"/>
      <c r="MVM122" s="908"/>
      <c r="MVN122" s="908"/>
      <c r="MVO122" s="908"/>
      <c r="MVP122" s="908"/>
      <c r="MVQ122" s="908"/>
      <c r="MVR122" s="908"/>
      <c r="MVS122" s="908"/>
      <c r="MVT122" s="908"/>
      <c r="MVU122" s="908"/>
      <c r="MVV122" s="908"/>
      <c r="MVW122" s="908"/>
      <c r="MVX122" s="908"/>
      <c r="MVY122" s="908"/>
      <c r="MVZ122" s="908"/>
      <c r="MWA122" s="908"/>
      <c r="MWB122" s="908"/>
      <c r="MWC122" s="908"/>
      <c r="MWD122" s="908"/>
      <c r="MWE122" s="908"/>
      <c r="MWF122" s="908"/>
      <c r="MWG122" s="908"/>
      <c r="MWH122" s="908"/>
      <c r="MWI122" s="908"/>
      <c r="MWJ122" s="908"/>
      <c r="MWK122" s="908"/>
      <c r="MWL122" s="908"/>
      <c r="MWM122" s="908"/>
      <c r="MWN122" s="908"/>
      <c r="MWO122" s="908"/>
      <c r="MWP122" s="908"/>
      <c r="MWQ122" s="908"/>
      <c r="MWR122" s="908"/>
      <c r="MWS122" s="908"/>
      <c r="MWT122" s="908"/>
      <c r="MWU122" s="908"/>
      <c r="MWV122" s="908"/>
      <c r="MWW122" s="908"/>
      <c r="MWX122" s="908"/>
      <c r="MWY122" s="908"/>
      <c r="MWZ122" s="908"/>
      <c r="MXA122" s="908"/>
      <c r="MXB122" s="908"/>
      <c r="MXC122" s="908"/>
      <c r="MXD122" s="908"/>
      <c r="MXE122" s="908"/>
      <c r="MXF122" s="908"/>
      <c r="MXG122" s="908"/>
      <c r="MXH122" s="908"/>
      <c r="MXI122" s="908"/>
      <c r="MXJ122" s="908"/>
      <c r="MXK122" s="908"/>
      <c r="MXL122" s="908"/>
      <c r="MXM122" s="908"/>
      <c r="MXN122" s="908"/>
      <c r="MXO122" s="908"/>
      <c r="MXP122" s="908"/>
      <c r="MXQ122" s="908"/>
      <c r="MXR122" s="908"/>
      <c r="MXS122" s="908"/>
      <c r="MXT122" s="908"/>
      <c r="MXU122" s="908"/>
      <c r="MXV122" s="908"/>
      <c r="MXW122" s="908"/>
      <c r="MXX122" s="908"/>
      <c r="MXY122" s="908"/>
      <c r="MXZ122" s="908"/>
      <c r="MYA122" s="908"/>
      <c r="MYB122" s="908"/>
      <c r="MYC122" s="908"/>
      <c r="MYD122" s="908"/>
      <c r="MYE122" s="908"/>
      <c r="MYF122" s="908"/>
      <c r="MYG122" s="908"/>
      <c r="MYH122" s="908"/>
      <c r="MYI122" s="908"/>
      <c r="MYJ122" s="908"/>
      <c r="MYK122" s="908"/>
      <c r="MYL122" s="908"/>
      <c r="MYM122" s="908"/>
      <c r="MYN122" s="908"/>
      <c r="MYO122" s="908"/>
      <c r="MYP122" s="908"/>
      <c r="MYQ122" s="908"/>
      <c r="MYR122" s="908"/>
      <c r="MYS122" s="908"/>
      <c r="MYT122" s="908"/>
      <c r="MYU122" s="908"/>
      <c r="MYV122" s="908"/>
      <c r="MYW122" s="908"/>
      <c r="MYX122" s="908"/>
      <c r="MYY122" s="908"/>
      <c r="MYZ122" s="908"/>
      <c r="MZA122" s="908"/>
      <c r="MZB122" s="908"/>
      <c r="MZC122" s="908"/>
      <c r="MZD122" s="908"/>
      <c r="MZE122" s="908"/>
      <c r="MZF122" s="908"/>
      <c r="MZG122" s="908"/>
      <c r="MZH122" s="908"/>
      <c r="MZI122" s="908"/>
      <c r="MZJ122" s="908"/>
      <c r="MZK122" s="908"/>
      <c r="MZL122" s="908"/>
      <c r="MZM122" s="908"/>
      <c r="MZN122" s="908"/>
      <c r="MZO122" s="908"/>
      <c r="MZP122" s="908"/>
      <c r="MZQ122" s="908"/>
      <c r="MZR122" s="908"/>
      <c r="MZS122" s="908"/>
      <c r="MZT122" s="908"/>
      <c r="MZU122" s="908"/>
      <c r="MZV122" s="908"/>
      <c r="MZW122" s="908"/>
      <c r="MZX122" s="908"/>
      <c r="MZY122" s="908"/>
      <c r="MZZ122" s="908"/>
      <c r="NAA122" s="908"/>
      <c r="NAB122" s="908"/>
      <c r="NAC122" s="908"/>
      <c r="NAD122" s="908"/>
      <c r="NAE122" s="908"/>
      <c r="NAF122" s="908"/>
      <c r="NAG122" s="908"/>
      <c r="NAH122" s="908"/>
      <c r="NAI122" s="908"/>
      <c r="NAJ122" s="908"/>
      <c r="NAK122" s="908"/>
      <c r="NAL122" s="908"/>
      <c r="NAM122" s="908"/>
      <c r="NAN122" s="908"/>
      <c r="NAO122" s="908"/>
      <c r="NAP122" s="908"/>
      <c r="NAQ122" s="908"/>
      <c r="NAR122" s="908"/>
      <c r="NAS122" s="908"/>
      <c r="NAT122" s="908"/>
      <c r="NAU122" s="908"/>
      <c r="NAV122" s="908"/>
      <c r="NAW122" s="908"/>
      <c r="NAX122" s="908"/>
      <c r="NAY122" s="908"/>
      <c r="NAZ122" s="908"/>
      <c r="NBA122" s="908"/>
      <c r="NBB122" s="908"/>
      <c r="NBC122" s="908"/>
      <c r="NBD122" s="908"/>
      <c r="NBE122" s="908"/>
      <c r="NBF122" s="908"/>
      <c r="NBG122" s="908"/>
      <c r="NBH122" s="908"/>
      <c r="NBI122" s="908"/>
      <c r="NBJ122" s="908"/>
      <c r="NBK122" s="908"/>
      <c r="NBL122" s="908"/>
      <c r="NBM122" s="908"/>
      <c r="NBN122" s="908"/>
      <c r="NBO122" s="908"/>
      <c r="NBP122" s="908"/>
      <c r="NBQ122" s="908"/>
      <c r="NBR122" s="908"/>
      <c r="NBS122" s="908"/>
      <c r="NBT122" s="908"/>
      <c r="NBU122" s="908"/>
      <c r="NBV122" s="908"/>
      <c r="NBW122" s="908"/>
      <c r="NBX122" s="908"/>
      <c r="NBY122" s="908"/>
      <c r="NBZ122" s="908"/>
      <c r="NCA122" s="908"/>
      <c r="NCB122" s="908"/>
      <c r="NCC122" s="908"/>
      <c r="NCD122" s="908"/>
      <c r="NCE122" s="908"/>
      <c r="NCF122" s="908"/>
      <c r="NCG122" s="908"/>
      <c r="NCH122" s="908"/>
      <c r="NCI122" s="908"/>
      <c r="NCJ122" s="908"/>
      <c r="NCK122" s="908"/>
      <c r="NCL122" s="908"/>
      <c r="NCM122" s="908"/>
      <c r="NCN122" s="908"/>
      <c r="NCO122" s="908"/>
      <c r="NCP122" s="908"/>
      <c r="NCQ122" s="908"/>
      <c r="NCR122" s="908"/>
      <c r="NCS122" s="908"/>
      <c r="NCT122" s="908"/>
      <c r="NCU122" s="908"/>
      <c r="NCV122" s="908"/>
      <c r="NCW122" s="908"/>
      <c r="NCX122" s="908"/>
      <c r="NCY122" s="908"/>
      <c r="NCZ122" s="908"/>
      <c r="NDA122" s="908"/>
      <c r="NDB122" s="908"/>
      <c r="NDC122" s="908"/>
      <c r="NDD122" s="908"/>
      <c r="NDE122" s="908"/>
      <c r="NDF122" s="908"/>
      <c r="NDG122" s="908"/>
      <c r="NDH122" s="908"/>
      <c r="NDI122" s="908"/>
      <c r="NDJ122" s="908"/>
      <c r="NDK122" s="908"/>
      <c r="NDL122" s="908"/>
      <c r="NDM122" s="908"/>
      <c r="NDN122" s="908"/>
      <c r="NDO122" s="908"/>
      <c r="NDP122" s="908"/>
      <c r="NDQ122" s="908"/>
      <c r="NDR122" s="908"/>
      <c r="NDS122" s="908"/>
      <c r="NDT122" s="908"/>
      <c r="NDU122" s="908"/>
      <c r="NDV122" s="908"/>
      <c r="NDW122" s="908"/>
      <c r="NDX122" s="908"/>
      <c r="NDY122" s="908"/>
      <c r="NDZ122" s="908"/>
      <c r="NEA122" s="908"/>
      <c r="NEB122" s="908"/>
      <c r="NEC122" s="908"/>
      <c r="NED122" s="908"/>
      <c r="NEE122" s="908"/>
      <c r="NEF122" s="908"/>
      <c r="NEG122" s="908"/>
      <c r="NEH122" s="908"/>
      <c r="NEI122" s="908"/>
      <c r="NEJ122" s="908"/>
      <c r="NEK122" s="908"/>
      <c r="NEL122" s="908"/>
      <c r="NEM122" s="908"/>
      <c r="NEN122" s="908"/>
      <c r="NEO122" s="908"/>
      <c r="NEP122" s="908"/>
      <c r="NEQ122" s="908"/>
      <c r="NER122" s="908"/>
      <c r="NES122" s="908"/>
      <c r="NET122" s="908"/>
      <c r="NEU122" s="908"/>
      <c r="NEV122" s="908"/>
      <c r="NEW122" s="908"/>
      <c r="NEX122" s="908"/>
      <c r="NEY122" s="908"/>
      <c r="NEZ122" s="908"/>
      <c r="NFA122" s="908"/>
      <c r="NFB122" s="908"/>
      <c r="NFC122" s="908"/>
      <c r="NFD122" s="908"/>
      <c r="NFE122" s="908"/>
      <c r="NFF122" s="908"/>
      <c r="NFG122" s="908"/>
      <c r="NFH122" s="908"/>
      <c r="NFI122" s="908"/>
      <c r="NFJ122" s="908"/>
      <c r="NFK122" s="908"/>
      <c r="NFL122" s="908"/>
      <c r="NFM122" s="908"/>
      <c r="NFN122" s="908"/>
      <c r="NFO122" s="908"/>
      <c r="NFP122" s="908"/>
      <c r="NFQ122" s="908"/>
      <c r="NFR122" s="908"/>
      <c r="NFS122" s="908"/>
      <c r="NFT122" s="908"/>
      <c r="NFU122" s="908"/>
      <c r="NFV122" s="908"/>
      <c r="NFW122" s="908"/>
      <c r="NFX122" s="908"/>
      <c r="NFY122" s="908"/>
      <c r="NFZ122" s="908"/>
      <c r="NGA122" s="908"/>
      <c r="NGB122" s="908"/>
      <c r="NGC122" s="908"/>
      <c r="NGD122" s="908"/>
      <c r="NGE122" s="908"/>
      <c r="NGF122" s="908"/>
      <c r="NGG122" s="908"/>
      <c r="NGH122" s="908"/>
      <c r="NGI122" s="908"/>
      <c r="NGJ122" s="908"/>
      <c r="NGK122" s="908"/>
      <c r="NGL122" s="908"/>
      <c r="NGM122" s="908"/>
      <c r="NGN122" s="908"/>
      <c r="NGO122" s="908"/>
      <c r="NGP122" s="908"/>
      <c r="NGQ122" s="908"/>
      <c r="NGR122" s="908"/>
      <c r="NGS122" s="908"/>
      <c r="NGT122" s="908"/>
      <c r="NGU122" s="908"/>
      <c r="NGV122" s="908"/>
      <c r="NGW122" s="908"/>
      <c r="NGX122" s="908"/>
      <c r="NGY122" s="908"/>
      <c r="NGZ122" s="908"/>
      <c r="NHA122" s="908"/>
      <c r="NHB122" s="908"/>
      <c r="NHC122" s="908"/>
      <c r="NHD122" s="908"/>
      <c r="NHE122" s="908"/>
      <c r="NHF122" s="908"/>
      <c r="NHG122" s="908"/>
      <c r="NHH122" s="908"/>
      <c r="NHI122" s="908"/>
      <c r="NHJ122" s="908"/>
      <c r="NHK122" s="908"/>
      <c r="NHL122" s="908"/>
      <c r="NHM122" s="908"/>
      <c r="NHN122" s="908"/>
      <c r="NHO122" s="908"/>
      <c r="NHP122" s="908"/>
      <c r="NHQ122" s="908"/>
      <c r="NHR122" s="908"/>
      <c r="NHS122" s="908"/>
      <c r="NHT122" s="908"/>
      <c r="NHU122" s="908"/>
      <c r="NHV122" s="908"/>
      <c r="NHW122" s="908"/>
      <c r="NHX122" s="908"/>
      <c r="NHY122" s="908"/>
      <c r="NHZ122" s="908"/>
      <c r="NIA122" s="908"/>
      <c r="NIB122" s="908"/>
      <c r="NIC122" s="908"/>
      <c r="NID122" s="908"/>
      <c r="NIE122" s="908"/>
      <c r="NIF122" s="908"/>
      <c r="NIG122" s="908"/>
      <c r="NIH122" s="908"/>
      <c r="NII122" s="908"/>
      <c r="NIJ122" s="908"/>
      <c r="NIK122" s="908"/>
      <c r="NIL122" s="908"/>
      <c r="NIM122" s="908"/>
      <c r="NIN122" s="908"/>
      <c r="NIO122" s="908"/>
      <c r="NIP122" s="908"/>
      <c r="NIQ122" s="908"/>
      <c r="NIR122" s="908"/>
      <c r="NIS122" s="908"/>
      <c r="NIT122" s="908"/>
      <c r="NIU122" s="908"/>
      <c r="NIV122" s="908"/>
      <c r="NIW122" s="908"/>
      <c r="NIX122" s="908"/>
      <c r="NIY122" s="908"/>
      <c r="NIZ122" s="908"/>
      <c r="NJA122" s="908"/>
      <c r="NJB122" s="908"/>
      <c r="NJC122" s="908"/>
      <c r="NJD122" s="908"/>
      <c r="NJE122" s="908"/>
      <c r="NJF122" s="908"/>
      <c r="NJG122" s="908"/>
      <c r="NJH122" s="908"/>
      <c r="NJI122" s="908"/>
      <c r="NJJ122" s="908"/>
      <c r="NJK122" s="908"/>
      <c r="NJL122" s="908"/>
      <c r="NJM122" s="908"/>
      <c r="NJN122" s="908"/>
      <c r="NJO122" s="908"/>
      <c r="NJP122" s="908"/>
      <c r="NJQ122" s="908"/>
      <c r="NJR122" s="908"/>
      <c r="NJS122" s="908"/>
      <c r="NJT122" s="908"/>
      <c r="NJU122" s="908"/>
      <c r="NJV122" s="908"/>
      <c r="NJW122" s="908"/>
      <c r="NJX122" s="908"/>
      <c r="NJY122" s="908"/>
      <c r="NJZ122" s="908"/>
      <c r="NKA122" s="908"/>
      <c r="NKB122" s="908"/>
      <c r="NKC122" s="908"/>
      <c r="NKD122" s="908"/>
      <c r="NKE122" s="908"/>
      <c r="NKF122" s="908"/>
      <c r="NKG122" s="908"/>
      <c r="NKH122" s="908"/>
      <c r="NKI122" s="908"/>
      <c r="NKJ122" s="908"/>
      <c r="NKK122" s="908"/>
      <c r="NKL122" s="908"/>
      <c r="NKM122" s="908"/>
      <c r="NKN122" s="908"/>
      <c r="NKO122" s="908"/>
      <c r="NKP122" s="908"/>
      <c r="NKQ122" s="908"/>
      <c r="NKR122" s="908"/>
      <c r="NKS122" s="908"/>
      <c r="NKT122" s="908"/>
      <c r="NKU122" s="908"/>
      <c r="NKV122" s="908"/>
      <c r="NKW122" s="908"/>
      <c r="NKX122" s="908"/>
      <c r="NKY122" s="908"/>
      <c r="NKZ122" s="908"/>
      <c r="NLA122" s="908"/>
      <c r="NLB122" s="908"/>
      <c r="NLC122" s="908"/>
      <c r="NLD122" s="908"/>
      <c r="NLE122" s="908"/>
      <c r="NLF122" s="908"/>
      <c r="NLG122" s="908"/>
      <c r="NLH122" s="908"/>
      <c r="NLI122" s="908"/>
      <c r="NLJ122" s="908"/>
      <c r="NLK122" s="908"/>
      <c r="NLL122" s="908"/>
      <c r="NLM122" s="908"/>
      <c r="NLN122" s="908"/>
      <c r="NLO122" s="908"/>
      <c r="NLP122" s="908"/>
      <c r="NLQ122" s="908"/>
      <c r="NLR122" s="908"/>
      <c r="NLS122" s="908"/>
      <c r="NLT122" s="908"/>
      <c r="NLU122" s="908"/>
      <c r="NLV122" s="908"/>
      <c r="NLW122" s="908"/>
      <c r="NLX122" s="908"/>
      <c r="NLY122" s="908"/>
      <c r="NLZ122" s="908"/>
      <c r="NMA122" s="908"/>
      <c r="NMB122" s="908"/>
      <c r="NMC122" s="908"/>
      <c r="NMD122" s="908"/>
      <c r="NME122" s="908"/>
      <c r="NMF122" s="908"/>
      <c r="NMG122" s="908"/>
      <c r="NMH122" s="908"/>
      <c r="NMI122" s="908"/>
      <c r="NMJ122" s="908"/>
      <c r="NMK122" s="908"/>
      <c r="NML122" s="908"/>
      <c r="NMM122" s="908"/>
      <c r="NMN122" s="908"/>
      <c r="NMO122" s="908"/>
      <c r="NMP122" s="908"/>
      <c r="NMQ122" s="908"/>
      <c r="NMR122" s="908"/>
      <c r="NMS122" s="908"/>
      <c r="NMT122" s="908"/>
      <c r="NMU122" s="908"/>
      <c r="NMV122" s="908"/>
      <c r="NMW122" s="908"/>
      <c r="NMX122" s="908"/>
      <c r="NMY122" s="908"/>
      <c r="NMZ122" s="908"/>
      <c r="NNA122" s="908"/>
      <c r="NNB122" s="908"/>
      <c r="NNC122" s="908"/>
      <c r="NND122" s="908"/>
      <c r="NNE122" s="908"/>
      <c r="NNF122" s="908"/>
      <c r="NNG122" s="908"/>
      <c r="NNH122" s="908"/>
      <c r="NNI122" s="908"/>
      <c r="NNJ122" s="908"/>
      <c r="NNK122" s="908"/>
      <c r="NNL122" s="908"/>
      <c r="NNM122" s="908"/>
      <c r="NNN122" s="908"/>
      <c r="NNO122" s="908"/>
      <c r="NNP122" s="908"/>
      <c r="NNQ122" s="908"/>
      <c r="NNR122" s="908"/>
      <c r="NNS122" s="908"/>
      <c r="NNT122" s="908"/>
      <c r="NNU122" s="908"/>
      <c r="NNV122" s="908"/>
      <c r="NNW122" s="908"/>
      <c r="NNX122" s="908"/>
      <c r="NNY122" s="908"/>
      <c r="NNZ122" s="908"/>
      <c r="NOA122" s="908"/>
      <c r="NOB122" s="908"/>
      <c r="NOC122" s="908"/>
      <c r="NOD122" s="908"/>
      <c r="NOE122" s="908"/>
      <c r="NOF122" s="908"/>
      <c r="NOG122" s="908"/>
      <c r="NOH122" s="908"/>
      <c r="NOI122" s="908"/>
      <c r="NOJ122" s="908"/>
      <c r="NOK122" s="908"/>
      <c r="NOL122" s="908"/>
      <c r="NOM122" s="908"/>
      <c r="NON122" s="908"/>
      <c r="NOO122" s="908"/>
      <c r="NOP122" s="908"/>
      <c r="NOQ122" s="908"/>
      <c r="NOR122" s="908"/>
      <c r="NOS122" s="908"/>
      <c r="NOT122" s="908"/>
      <c r="NOU122" s="908"/>
      <c r="NOV122" s="908"/>
      <c r="NOW122" s="908"/>
      <c r="NOX122" s="908"/>
      <c r="NOY122" s="908"/>
      <c r="NOZ122" s="908"/>
      <c r="NPA122" s="908"/>
      <c r="NPB122" s="908"/>
      <c r="NPC122" s="908"/>
      <c r="NPD122" s="908"/>
      <c r="NPE122" s="908"/>
      <c r="NPF122" s="908"/>
      <c r="NPG122" s="908"/>
      <c r="NPH122" s="908"/>
      <c r="NPI122" s="908"/>
      <c r="NPJ122" s="908"/>
      <c r="NPK122" s="908"/>
      <c r="NPL122" s="908"/>
      <c r="NPM122" s="908"/>
      <c r="NPN122" s="908"/>
      <c r="NPO122" s="908"/>
      <c r="NPP122" s="908"/>
      <c r="NPQ122" s="908"/>
      <c r="NPR122" s="908"/>
      <c r="NPS122" s="908"/>
      <c r="NPT122" s="908"/>
      <c r="NPU122" s="908"/>
      <c r="NPV122" s="908"/>
      <c r="NPW122" s="908"/>
      <c r="NPX122" s="908"/>
      <c r="NPY122" s="908"/>
      <c r="NPZ122" s="908"/>
      <c r="NQA122" s="908"/>
      <c r="NQB122" s="908"/>
      <c r="NQC122" s="908"/>
      <c r="NQD122" s="908"/>
      <c r="NQE122" s="908"/>
      <c r="NQF122" s="908"/>
      <c r="NQG122" s="908"/>
      <c r="NQH122" s="908"/>
      <c r="NQI122" s="908"/>
      <c r="NQJ122" s="908"/>
      <c r="NQK122" s="908"/>
      <c r="NQL122" s="908"/>
      <c r="NQM122" s="908"/>
      <c r="NQN122" s="908"/>
      <c r="NQO122" s="908"/>
      <c r="NQP122" s="908"/>
      <c r="NQQ122" s="908"/>
      <c r="NQR122" s="908"/>
      <c r="NQS122" s="908"/>
      <c r="NQT122" s="908"/>
      <c r="NQU122" s="908"/>
      <c r="NQV122" s="908"/>
      <c r="NQW122" s="908"/>
      <c r="NQX122" s="908"/>
      <c r="NQY122" s="908"/>
      <c r="NQZ122" s="908"/>
      <c r="NRA122" s="908"/>
      <c r="NRB122" s="908"/>
      <c r="NRC122" s="908"/>
      <c r="NRD122" s="908"/>
      <c r="NRE122" s="908"/>
      <c r="NRF122" s="908"/>
      <c r="NRG122" s="908"/>
      <c r="NRH122" s="908"/>
      <c r="NRI122" s="908"/>
      <c r="NRJ122" s="908"/>
      <c r="NRK122" s="908"/>
      <c r="NRL122" s="908"/>
      <c r="NRM122" s="908"/>
      <c r="NRN122" s="908"/>
      <c r="NRO122" s="908"/>
      <c r="NRP122" s="908"/>
      <c r="NRQ122" s="908"/>
      <c r="NRR122" s="908"/>
      <c r="NRS122" s="908"/>
      <c r="NRT122" s="908"/>
      <c r="NRU122" s="908"/>
      <c r="NRV122" s="908"/>
      <c r="NRW122" s="908"/>
      <c r="NRX122" s="908"/>
      <c r="NRY122" s="908"/>
      <c r="NRZ122" s="908"/>
      <c r="NSA122" s="908"/>
      <c r="NSB122" s="908"/>
      <c r="NSC122" s="908"/>
      <c r="NSD122" s="908"/>
      <c r="NSE122" s="908"/>
      <c r="NSF122" s="908"/>
      <c r="NSG122" s="908"/>
      <c r="NSH122" s="908"/>
      <c r="NSI122" s="908"/>
      <c r="NSJ122" s="908"/>
      <c r="NSK122" s="908"/>
      <c r="NSL122" s="908"/>
      <c r="NSM122" s="908"/>
      <c r="NSN122" s="908"/>
      <c r="NSO122" s="908"/>
      <c r="NSP122" s="908"/>
      <c r="NSQ122" s="908"/>
      <c r="NSR122" s="908"/>
      <c r="NSS122" s="908"/>
      <c r="NST122" s="908"/>
      <c r="NSU122" s="908"/>
      <c r="NSV122" s="908"/>
      <c r="NSW122" s="908"/>
      <c r="NSX122" s="908"/>
      <c r="NSY122" s="908"/>
      <c r="NSZ122" s="908"/>
      <c r="NTA122" s="908"/>
      <c r="NTB122" s="908"/>
      <c r="NTC122" s="908"/>
      <c r="NTD122" s="908"/>
      <c r="NTE122" s="908"/>
      <c r="NTF122" s="908"/>
      <c r="NTG122" s="908"/>
      <c r="NTH122" s="908"/>
      <c r="NTI122" s="908"/>
      <c r="NTJ122" s="908"/>
      <c r="NTK122" s="908"/>
      <c r="NTL122" s="908"/>
      <c r="NTM122" s="908"/>
      <c r="NTN122" s="908"/>
      <c r="NTO122" s="908"/>
      <c r="NTP122" s="908"/>
      <c r="NTQ122" s="908"/>
      <c r="NTR122" s="908"/>
      <c r="NTS122" s="908"/>
      <c r="NTT122" s="908"/>
      <c r="NTU122" s="908"/>
      <c r="NTV122" s="908"/>
      <c r="NTW122" s="908"/>
      <c r="NTX122" s="908"/>
      <c r="NTY122" s="908"/>
      <c r="NTZ122" s="908"/>
      <c r="NUA122" s="908"/>
      <c r="NUB122" s="908"/>
      <c r="NUC122" s="908"/>
      <c r="NUD122" s="908"/>
      <c r="NUE122" s="908"/>
      <c r="NUF122" s="908"/>
      <c r="NUG122" s="908"/>
      <c r="NUH122" s="908"/>
      <c r="NUI122" s="908"/>
      <c r="NUJ122" s="908"/>
      <c r="NUK122" s="908"/>
      <c r="NUL122" s="908"/>
      <c r="NUM122" s="908"/>
      <c r="NUN122" s="908"/>
      <c r="NUO122" s="908"/>
      <c r="NUP122" s="908"/>
      <c r="NUQ122" s="908"/>
      <c r="NUR122" s="908"/>
      <c r="NUS122" s="908"/>
      <c r="NUT122" s="908"/>
      <c r="NUU122" s="908"/>
      <c r="NUV122" s="908"/>
      <c r="NUW122" s="908"/>
      <c r="NUX122" s="908"/>
      <c r="NUY122" s="908"/>
      <c r="NUZ122" s="908"/>
      <c r="NVA122" s="908"/>
      <c r="NVB122" s="908"/>
      <c r="NVC122" s="908"/>
      <c r="NVD122" s="908"/>
      <c r="NVE122" s="908"/>
      <c r="NVF122" s="908"/>
      <c r="NVG122" s="908"/>
      <c r="NVH122" s="908"/>
      <c r="NVI122" s="908"/>
      <c r="NVJ122" s="908"/>
      <c r="NVK122" s="908"/>
      <c r="NVL122" s="908"/>
      <c r="NVM122" s="908"/>
      <c r="NVN122" s="908"/>
      <c r="NVO122" s="908"/>
      <c r="NVP122" s="908"/>
      <c r="NVQ122" s="908"/>
      <c r="NVR122" s="908"/>
      <c r="NVS122" s="908"/>
      <c r="NVT122" s="908"/>
      <c r="NVU122" s="908"/>
      <c r="NVV122" s="908"/>
      <c r="NVW122" s="908"/>
      <c r="NVX122" s="908"/>
      <c r="NVY122" s="908"/>
      <c r="NVZ122" s="908"/>
      <c r="NWA122" s="908"/>
      <c r="NWB122" s="908"/>
      <c r="NWC122" s="908"/>
      <c r="NWD122" s="908"/>
      <c r="NWE122" s="908"/>
      <c r="NWF122" s="908"/>
      <c r="NWG122" s="908"/>
      <c r="NWH122" s="908"/>
      <c r="NWI122" s="908"/>
      <c r="NWJ122" s="908"/>
      <c r="NWK122" s="908"/>
      <c r="NWL122" s="908"/>
      <c r="NWM122" s="908"/>
      <c r="NWN122" s="908"/>
      <c r="NWO122" s="908"/>
      <c r="NWP122" s="908"/>
      <c r="NWQ122" s="908"/>
      <c r="NWR122" s="908"/>
      <c r="NWS122" s="908"/>
      <c r="NWT122" s="908"/>
      <c r="NWU122" s="908"/>
      <c r="NWV122" s="908"/>
      <c r="NWW122" s="908"/>
      <c r="NWX122" s="908"/>
      <c r="NWY122" s="908"/>
      <c r="NWZ122" s="908"/>
      <c r="NXA122" s="908"/>
      <c r="NXB122" s="908"/>
      <c r="NXC122" s="908"/>
      <c r="NXD122" s="908"/>
      <c r="NXE122" s="908"/>
      <c r="NXF122" s="908"/>
      <c r="NXG122" s="908"/>
      <c r="NXH122" s="908"/>
      <c r="NXI122" s="908"/>
      <c r="NXJ122" s="908"/>
      <c r="NXK122" s="908"/>
      <c r="NXL122" s="908"/>
      <c r="NXM122" s="908"/>
      <c r="NXN122" s="908"/>
      <c r="NXO122" s="908"/>
      <c r="NXP122" s="908"/>
      <c r="NXQ122" s="908"/>
      <c r="NXR122" s="908"/>
      <c r="NXS122" s="908"/>
      <c r="NXT122" s="908"/>
      <c r="NXU122" s="908"/>
      <c r="NXV122" s="908"/>
      <c r="NXW122" s="908"/>
      <c r="NXX122" s="908"/>
      <c r="NXY122" s="908"/>
      <c r="NXZ122" s="908"/>
      <c r="NYA122" s="908"/>
      <c r="NYB122" s="908"/>
      <c r="NYC122" s="908"/>
      <c r="NYD122" s="908"/>
      <c r="NYE122" s="908"/>
      <c r="NYF122" s="908"/>
      <c r="NYG122" s="908"/>
      <c r="NYH122" s="908"/>
      <c r="NYI122" s="908"/>
      <c r="NYJ122" s="908"/>
      <c r="NYK122" s="908"/>
      <c r="NYL122" s="908"/>
      <c r="NYM122" s="908"/>
      <c r="NYN122" s="908"/>
      <c r="NYO122" s="908"/>
      <c r="NYP122" s="908"/>
      <c r="NYQ122" s="908"/>
      <c r="NYR122" s="908"/>
      <c r="NYS122" s="908"/>
      <c r="NYT122" s="908"/>
      <c r="NYU122" s="908"/>
      <c r="NYV122" s="908"/>
      <c r="NYW122" s="908"/>
      <c r="NYX122" s="908"/>
      <c r="NYY122" s="908"/>
      <c r="NYZ122" s="908"/>
      <c r="NZA122" s="908"/>
      <c r="NZB122" s="908"/>
      <c r="NZC122" s="908"/>
      <c r="NZD122" s="908"/>
      <c r="NZE122" s="908"/>
      <c r="NZF122" s="908"/>
      <c r="NZG122" s="908"/>
      <c r="NZH122" s="908"/>
      <c r="NZI122" s="908"/>
      <c r="NZJ122" s="908"/>
      <c r="NZK122" s="908"/>
      <c r="NZL122" s="908"/>
      <c r="NZM122" s="908"/>
      <c r="NZN122" s="908"/>
      <c r="NZO122" s="908"/>
      <c r="NZP122" s="908"/>
      <c r="NZQ122" s="908"/>
      <c r="NZR122" s="908"/>
      <c r="NZS122" s="908"/>
      <c r="NZT122" s="908"/>
      <c r="NZU122" s="908"/>
      <c r="NZV122" s="908"/>
      <c r="NZW122" s="908"/>
      <c r="NZX122" s="908"/>
      <c r="NZY122" s="908"/>
      <c r="NZZ122" s="908"/>
      <c r="OAA122" s="908"/>
      <c r="OAB122" s="908"/>
      <c r="OAC122" s="908"/>
      <c r="OAD122" s="908"/>
      <c r="OAE122" s="908"/>
      <c r="OAF122" s="908"/>
      <c r="OAG122" s="908"/>
      <c r="OAH122" s="908"/>
      <c r="OAI122" s="908"/>
      <c r="OAJ122" s="908"/>
      <c r="OAK122" s="908"/>
      <c r="OAL122" s="908"/>
      <c r="OAM122" s="908"/>
      <c r="OAN122" s="908"/>
      <c r="OAO122" s="908"/>
      <c r="OAP122" s="908"/>
      <c r="OAQ122" s="908"/>
      <c r="OAR122" s="908"/>
      <c r="OAS122" s="908"/>
      <c r="OAT122" s="908"/>
      <c r="OAU122" s="908"/>
      <c r="OAV122" s="908"/>
      <c r="OAW122" s="908"/>
      <c r="OAX122" s="908"/>
      <c r="OAY122" s="908"/>
      <c r="OAZ122" s="908"/>
      <c r="OBA122" s="908"/>
      <c r="OBB122" s="908"/>
      <c r="OBC122" s="908"/>
      <c r="OBD122" s="908"/>
      <c r="OBE122" s="908"/>
      <c r="OBF122" s="908"/>
      <c r="OBG122" s="908"/>
      <c r="OBH122" s="908"/>
      <c r="OBI122" s="908"/>
      <c r="OBJ122" s="908"/>
      <c r="OBK122" s="908"/>
      <c r="OBL122" s="908"/>
      <c r="OBM122" s="908"/>
      <c r="OBN122" s="908"/>
      <c r="OBO122" s="908"/>
      <c r="OBP122" s="908"/>
      <c r="OBQ122" s="908"/>
      <c r="OBR122" s="908"/>
      <c r="OBS122" s="908"/>
      <c r="OBT122" s="908"/>
      <c r="OBU122" s="908"/>
      <c r="OBV122" s="908"/>
      <c r="OBW122" s="908"/>
      <c r="OBX122" s="908"/>
      <c r="OBY122" s="908"/>
      <c r="OBZ122" s="908"/>
      <c r="OCA122" s="908"/>
      <c r="OCB122" s="908"/>
      <c r="OCC122" s="908"/>
      <c r="OCD122" s="908"/>
      <c r="OCE122" s="908"/>
      <c r="OCF122" s="908"/>
      <c r="OCG122" s="908"/>
      <c r="OCH122" s="908"/>
      <c r="OCI122" s="908"/>
      <c r="OCJ122" s="908"/>
      <c r="OCK122" s="908"/>
      <c r="OCL122" s="908"/>
      <c r="OCM122" s="908"/>
      <c r="OCN122" s="908"/>
      <c r="OCO122" s="908"/>
      <c r="OCP122" s="908"/>
      <c r="OCQ122" s="908"/>
      <c r="OCR122" s="908"/>
      <c r="OCS122" s="908"/>
      <c r="OCT122" s="908"/>
      <c r="OCU122" s="908"/>
      <c r="OCV122" s="908"/>
      <c r="OCW122" s="908"/>
      <c r="OCX122" s="908"/>
      <c r="OCY122" s="908"/>
      <c r="OCZ122" s="908"/>
      <c r="ODA122" s="908"/>
      <c r="ODB122" s="908"/>
      <c r="ODC122" s="908"/>
      <c r="ODD122" s="908"/>
      <c r="ODE122" s="908"/>
      <c r="ODF122" s="908"/>
      <c r="ODG122" s="908"/>
      <c r="ODH122" s="908"/>
      <c r="ODI122" s="908"/>
      <c r="ODJ122" s="908"/>
      <c r="ODK122" s="908"/>
      <c r="ODL122" s="908"/>
      <c r="ODM122" s="908"/>
      <c r="ODN122" s="908"/>
      <c r="ODO122" s="908"/>
      <c r="ODP122" s="908"/>
      <c r="ODQ122" s="908"/>
      <c r="ODR122" s="908"/>
      <c r="ODS122" s="908"/>
      <c r="ODT122" s="908"/>
      <c r="ODU122" s="908"/>
      <c r="ODV122" s="908"/>
      <c r="ODW122" s="908"/>
      <c r="ODX122" s="908"/>
      <c r="ODY122" s="908"/>
      <c r="ODZ122" s="908"/>
      <c r="OEA122" s="908"/>
      <c r="OEB122" s="908"/>
      <c r="OEC122" s="908"/>
      <c r="OED122" s="908"/>
      <c r="OEE122" s="908"/>
      <c r="OEF122" s="908"/>
      <c r="OEG122" s="908"/>
      <c r="OEH122" s="908"/>
      <c r="OEI122" s="908"/>
      <c r="OEJ122" s="908"/>
      <c r="OEK122" s="908"/>
      <c r="OEL122" s="908"/>
      <c r="OEM122" s="908"/>
      <c r="OEN122" s="908"/>
      <c r="OEO122" s="908"/>
      <c r="OEP122" s="908"/>
      <c r="OEQ122" s="908"/>
      <c r="OER122" s="908"/>
      <c r="OES122" s="908"/>
      <c r="OET122" s="908"/>
      <c r="OEU122" s="908"/>
      <c r="OEV122" s="908"/>
      <c r="OEW122" s="908"/>
      <c r="OEX122" s="908"/>
      <c r="OEY122" s="908"/>
      <c r="OEZ122" s="908"/>
      <c r="OFA122" s="908"/>
      <c r="OFB122" s="908"/>
      <c r="OFC122" s="908"/>
      <c r="OFD122" s="908"/>
      <c r="OFE122" s="908"/>
      <c r="OFF122" s="908"/>
      <c r="OFG122" s="908"/>
      <c r="OFH122" s="908"/>
      <c r="OFI122" s="908"/>
      <c r="OFJ122" s="908"/>
      <c r="OFK122" s="908"/>
      <c r="OFL122" s="908"/>
      <c r="OFM122" s="908"/>
      <c r="OFN122" s="908"/>
      <c r="OFO122" s="908"/>
      <c r="OFP122" s="908"/>
      <c r="OFQ122" s="908"/>
      <c r="OFR122" s="908"/>
      <c r="OFS122" s="908"/>
      <c r="OFT122" s="908"/>
      <c r="OFU122" s="908"/>
      <c r="OFV122" s="908"/>
      <c r="OFW122" s="908"/>
      <c r="OFX122" s="908"/>
      <c r="OFY122" s="908"/>
      <c r="OFZ122" s="908"/>
      <c r="OGA122" s="908"/>
      <c r="OGB122" s="908"/>
      <c r="OGC122" s="908"/>
      <c r="OGD122" s="908"/>
      <c r="OGE122" s="908"/>
      <c r="OGF122" s="908"/>
      <c r="OGG122" s="908"/>
      <c r="OGH122" s="908"/>
      <c r="OGI122" s="908"/>
      <c r="OGJ122" s="908"/>
      <c r="OGK122" s="908"/>
      <c r="OGL122" s="908"/>
      <c r="OGM122" s="908"/>
      <c r="OGN122" s="908"/>
      <c r="OGO122" s="908"/>
      <c r="OGP122" s="908"/>
      <c r="OGQ122" s="908"/>
      <c r="OGR122" s="908"/>
      <c r="OGS122" s="908"/>
      <c r="OGT122" s="908"/>
      <c r="OGU122" s="908"/>
      <c r="OGV122" s="908"/>
      <c r="OGW122" s="908"/>
      <c r="OGX122" s="908"/>
      <c r="OGY122" s="908"/>
      <c r="OGZ122" s="908"/>
      <c r="OHA122" s="908"/>
      <c r="OHB122" s="908"/>
      <c r="OHC122" s="908"/>
      <c r="OHD122" s="908"/>
      <c r="OHE122" s="908"/>
      <c r="OHF122" s="908"/>
      <c r="OHG122" s="908"/>
      <c r="OHH122" s="908"/>
      <c r="OHI122" s="908"/>
      <c r="OHJ122" s="908"/>
      <c r="OHK122" s="908"/>
      <c r="OHL122" s="908"/>
      <c r="OHM122" s="908"/>
      <c r="OHN122" s="908"/>
      <c r="OHO122" s="908"/>
      <c r="OHP122" s="908"/>
      <c r="OHQ122" s="908"/>
      <c r="OHR122" s="908"/>
      <c r="OHS122" s="908"/>
      <c r="OHT122" s="908"/>
      <c r="OHU122" s="908"/>
      <c r="OHV122" s="908"/>
      <c r="OHW122" s="908"/>
      <c r="OHX122" s="908"/>
      <c r="OHY122" s="908"/>
      <c r="OHZ122" s="908"/>
      <c r="OIA122" s="908"/>
      <c r="OIB122" s="908"/>
      <c r="OIC122" s="908"/>
      <c r="OID122" s="908"/>
      <c r="OIE122" s="908"/>
      <c r="OIF122" s="908"/>
      <c r="OIG122" s="908"/>
      <c r="OIH122" s="908"/>
      <c r="OII122" s="908"/>
      <c r="OIJ122" s="908"/>
      <c r="OIK122" s="908"/>
      <c r="OIL122" s="908"/>
      <c r="OIM122" s="908"/>
      <c r="OIN122" s="908"/>
      <c r="OIO122" s="908"/>
      <c r="OIP122" s="908"/>
      <c r="OIQ122" s="908"/>
      <c r="OIR122" s="908"/>
      <c r="OIS122" s="908"/>
      <c r="OIT122" s="908"/>
      <c r="OIU122" s="908"/>
      <c r="OIV122" s="908"/>
      <c r="OIW122" s="908"/>
      <c r="OIX122" s="908"/>
      <c r="OIY122" s="908"/>
      <c r="OIZ122" s="908"/>
      <c r="OJA122" s="908"/>
      <c r="OJB122" s="908"/>
      <c r="OJC122" s="908"/>
      <c r="OJD122" s="908"/>
      <c r="OJE122" s="908"/>
      <c r="OJF122" s="908"/>
      <c r="OJG122" s="908"/>
      <c r="OJH122" s="908"/>
      <c r="OJI122" s="908"/>
      <c r="OJJ122" s="908"/>
      <c r="OJK122" s="908"/>
      <c r="OJL122" s="908"/>
      <c r="OJM122" s="908"/>
      <c r="OJN122" s="908"/>
      <c r="OJO122" s="908"/>
      <c r="OJP122" s="908"/>
      <c r="OJQ122" s="908"/>
      <c r="OJR122" s="908"/>
      <c r="OJS122" s="908"/>
      <c r="OJT122" s="908"/>
      <c r="OJU122" s="908"/>
      <c r="OJV122" s="908"/>
      <c r="OJW122" s="908"/>
      <c r="OJX122" s="908"/>
      <c r="OJY122" s="908"/>
      <c r="OJZ122" s="908"/>
      <c r="OKA122" s="908"/>
      <c r="OKB122" s="908"/>
      <c r="OKC122" s="908"/>
      <c r="OKD122" s="908"/>
      <c r="OKE122" s="908"/>
      <c r="OKF122" s="908"/>
      <c r="OKG122" s="908"/>
      <c r="OKH122" s="908"/>
      <c r="OKI122" s="908"/>
      <c r="OKJ122" s="908"/>
      <c r="OKK122" s="908"/>
      <c r="OKL122" s="908"/>
      <c r="OKM122" s="908"/>
      <c r="OKN122" s="908"/>
      <c r="OKO122" s="908"/>
      <c r="OKP122" s="908"/>
      <c r="OKQ122" s="908"/>
      <c r="OKR122" s="908"/>
      <c r="OKS122" s="908"/>
      <c r="OKT122" s="908"/>
      <c r="OKU122" s="908"/>
      <c r="OKV122" s="908"/>
      <c r="OKW122" s="908"/>
      <c r="OKX122" s="908"/>
      <c r="OKY122" s="908"/>
      <c r="OKZ122" s="908"/>
      <c r="OLA122" s="908"/>
      <c r="OLB122" s="908"/>
      <c r="OLC122" s="908"/>
      <c r="OLD122" s="908"/>
      <c r="OLE122" s="908"/>
      <c r="OLF122" s="908"/>
      <c r="OLG122" s="908"/>
      <c r="OLH122" s="908"/>
      <c r="OLI122" s="908"/>
      <c r="OLJ122" s="908"/>
      <c r="OLK122" s="908"/>
      <c r="OLL122" s="908"/>
      <c r="OLM122" s="908"/>
      <c r="OLN122" s="908"/>
      <c r="OLO122" s="908"/>
      <c r="OLP122" s="908"/>
      <c r="OLQ122" s="908"/>
      <c r="OLR122" s="908"/>
      <c r="OLS122" s="908"/>
      <c r="OLT122" s="908"/>
      <c r="OLU122" s="908"/>
      <c r="OLV122" s="908"/>
      <c r="OLW122" s="908"/>
      <c r="OLX122" s="908"/>
      <c r="OLY122" s="908"/>
      <c r="OLZ122" s="908"/>
      <c r="OMA122" s="908"/>
      <c r="OMB122" s="908"/>
      <c r="OMC122" s="908"/>
      <c r="OMD122" s="908"/>
      <c r="OME122" s="908"/>
      <c r="OMF122" s="908"/>
      <c r="OMG122" s="908"/>
      <c r="OMH122" s="908"/>
      <c r="OMI122" s="908"/>
      <c r="OMJ122" s="908"/>
      <c r="OMK122" s="908"/>
      <c r="OML122" s="908"/>
      <c r="OMM122" s="908"/>
      <c r="OMN122" s="908"/>
      <c r="OMO122" s="908"/>
      <c r="OMP122" s="908"/>
      <c r="OMQ122" s="908"/>
      <c r="OMR122" s="908"/>
      <c r="OMS122" s="908"/>
      <c r="OMT122" s="908"/>
      <c r="OMU122" s="908"/>
      <c r="OMV122" s="908"/>
      <c r="OMW122" s="908"/>
      <c r="OMX122" s="908"/>
      <c r="OMY122" s="908"/>
      <c r="OMZ122" s="908"/>
      <c r="ONA122" s="908"/>
      <c r="ONB122" s="908"/>
      <c r="ONC122" s="908"/>
      <c r="OND122" s="908"/>
      <c r="ONE122" s="908"/>
      <c r="ONF122" s="908"/>
      <c r="ONG122" s="908"/>
      <c r="ONH122" s="908"/>
      <c r="ONI122" s="908"/>
      <c r="ONJ122" s="908"/>
      <c r="ONK122" s="908"/>
      <c r="ONL122" s="908"/>
      <c r="ONM122" s="908"/>
      <c r="ONN122" s="908"/>
      <c r="ONO122" s="908"/>
      <c r="ONP122" s="908"/>
      <c r="ONQ122" s="908"/>
      <c r="ONR122" s="908"/>
      <c r="ONS122" s="908"/>
      <c r="ONT122" s="908"/>
      <c r="ONU122" s="908"/>
      <c r="ONV122" s="908"/>
      <c r="ONW122" s="908"/>
      <c r="ONX122" s="908"/>
      <c r="ONY122" s="908"/>
      <c r="ONZ122" s="908"/>
      <c r="OOA122" s="908"/>
      <c r="OOB122" s="908"/>
      <c r="OOC122" s="908"/>
      <c r="OOD122" s="908"/>
      <c r="OOE122" s="908"/>
      <c r="OOF122" s="908"/>
      <c r="OOG122" s="908"/>
      <c r="OOH122" s="908"/>
      <c r="OOI122" s="908"/>
      <c r="OOJ122" s="908"/>
      <c r="OOK122" s="908"/>
      <c r="OOL122" s="908"/>
      <c r="OOM122" s="908"/>
      <c r="OON122" s="908"/>
      <c r="OOO122" s="908"/>
      <c r="OOP122" s="908"/>
      <c r="OOQ122" s="908"/>
      <c r="OOR122" s="908"/>
      <c r="OOS122" s="908"/>
      <c r="OOT122" s="908"/>
      <c r="OOU122" s="908"/>
      <c r="OOV122" s="908"/>
      <c r="OOW122" s="908"/>
      <c r="OOX122" s="908"/>
      <c r="OOY122" s="908"/>
      <c r="OOZ122" s="908"/>
      <c r="OPA122" s="908"/>
      <c r="OPB122" s="908"/>
      <c r="OPC122" s="908"/>
      <c r="OPD122" s="908"/>
      <c r="OPE122" s="908"/>
      <c r="OPF122" s="908"/>
      <c r="OPG122" s="908"/>
      <c r="OPH122" s="908"/>
      <c r="OPI122" s="908"/>
      <c r="OPJ122" s="908"/>
      <c r="OPK122" s="908"/>
      <c r="OPL122" s="908"/>
      <c r="OPM122" s="908"/>
      <c r="OPN122" s="908"/>
      <c r="OPO122" s="908"/>
      <c r="OPP122" s="908"/>
      <c r="OPQ122" s="908"/>
      <c r="OPR122" s="908"/>
      <c r="OPS122" s="908"/>
      <c r="OPT122" s="908"/>
      <c r="OPU122" s="908"/>
      <c r="OPV122" s="908"/>
      <c r="OPW122" s="908"/>
      <c r="OPX122" s="908"/>
      <c r="OPY122" s="908"/>
      <c r="OPZ122" s="908"/>
      <c r="OQA122" s="908"/>
      <c r="OQB122" s="908"/>
      <c r="OQC122" s="908"/>
      <c r="OQD122" s="908"/>
      <c r="OQE122" s="908"/>
      <c r="OQF122" s="908"/>
      <c r="OQG122" s="908"/>
      <c r="OQH122" s="908"/>
      <c r="OQI122" s="908"/>
      <c r="OQJ122" s="908"/>
      <c r="OQK122" s="908"/>
      <c r="OQL122" s="908"/>
      <c r="OQM122" s="908"/>
      <c r="OQN122" s="908"/>
      <c r="OQO122" s="908"/>
      <c r="OQP122" s="908"/>
      <c r="OQQ122" s="908"/>
      <c r="OQR122" s="908"/>
      <c r="OQS122" s="908"/>
      <c r="OQT122" s="908"/>
      <c r="OQU122" s="908"/>
      <c r="OQV122" s="908"/>
      <c r="OQW122" s="908"/>
      <c r="OQX122" s="908"/>
      <c r="OQY122" s="908"/>
      <c r="OQZ122" s="908"/>
      <c r="ORA122" s="908"/>
      <c r="ORB122" s="908"/>
      <c r="ORC122" s="908"/>
      <c r="ORD122" s="908"/>
      <c r="ORE122" s="908"/>
      <c r="ORF122" s="908"/>
      <c r="ORG122" s="908"/>
      <c r="ORH122" s="908"/>
      <c r="ORI122" s="908"/>
      <c r="ORJ122" s="908"/>
      <c r="ORK122" s="908"/>
      <c r="ORL122" s="908"/>
      <c r="ORM122" s="908"/>
      <c r="ORN122" s="908"/>
      <c r="ORO122" s="908"/>
      <c r="ORP122" s="908"/>
      <c r="ORQ122" s="908"/>
      <c r="ORR122" s="908"/>
      <c r="ORS122" s="908"/>
      <c r="ORT122" s="908"/>
      <c r="ORU122" s="908"/>
      <c r="ORV122" s="908"/>
      <c r="ORW122" s="908"/>
      <c r="ORX122" s="908"/>
      <c r="ORY122" s="908"/>
      <c r="ORZ122" s="908"/>
      <c r="OSA122" s="908"/>
      <c r="OSB122" s="908"/>
      <c r="OSC122" s="908"/>
      <c r="OSD122" s="908"/>
      <c r="OSE122" s="908"/>
      <c r="OSF122" s="908"/>
      <c r="OSG122" s="908"/>
      <c r="OSH122" s="908"/>
      <c r="OSI122" s="908"/>
      <c r="OSJ122" s="908"/>
      <c r="OSK122" s="908"/>
      <c r="OSL122" s="908"/>
      <c r="OSM122" s="908"/>
      <c r="OSN122" s="908"/>
      <c r="OSO122" s="908"/>
      <c r="OSP122" s="908"/>
      <c r="OSQ122" s="908"/>
      <c r="OSR122" s="908"/>
      <c r="OSS122" s="908"/>
      <c r="OST122" s="908"/>
      <c r="OSU122" s="908"/>
      <c r="OSV122" s="908"/>
      <c r="OSW122" s="908"/>
      <c r="OSX122" s="908"/>
      <c r="OSY122" s="908"/>
      <c r="OSZ122" s="908"/>
      <c r="OTA122" s="908"/>
      <c r="OTB122" s="908"/>
      <c r="OTC122" s="908"/>
      <c r="OTD122" s="908"/>
      <c r="OTE122" s="908"/>
      <c r="OTF122" s="908"/>
      <c r="OTG122" s="908"/>
      <c r="OTH122" s="908"/>
      <c r="OTI122" s="908"/>
      <c r="OTJ122" s="908"/>
      <c r="OTK122" s="908"/>
      <c r="OTL122" s="908"/>
      <c r="OTM122" s="908"/>
      <c r="OTN122" s="908"/>
      <c r="OTO122" s="908"/>
      <c r="OTP122" s="908"/>
      <c r="OTQ122" s="908"/>
      <c r="OTR122" s="908"/>
      <c r="OTS122" s="908"/>
      <c r="OTT122" s="908"/>
      <c r="OTU122" s="908"/>
      <c r="OTV122" s="908"/>
      <c r="OTW122" s="908"/>
      <c r="OTX122" s="908"/>
      <c r="OTY122" s="908"/>
      <c r="OTZ122" s="908"/>
      <c r="OUA122" s="908"/>
      <c r="OUB122" s="908"/>
      <c r="OUC122" s="908"/>
      <c r="OUD122" s="908"/>
      <c r="OUE122" s="908"/>
      <c r="OUF122" s="908"/>
      <c r="OUG122" s="908"/>
      <c r="OUH122" s="908"/>
      <c r="OUI122" s="908"/>
      <c r="OUJ122" s="908"/>
      <c r="OUK122" s="908"/>
      <c r="OUL122" s="908"/>
      <c r="OUM122" s="908"/>
      <c r="OUN122" s="908"/>
      <c r="OUO122" s="908"/>
      <c r="OUP122" s="908"/>
      <c r="OUQ122" s="908"/>
      <c r="OUR122" s="908"/>
      <c r="OUS122" s="908"/>
      <c r="OUT122" s="908"/>
      <c r="OUU122" s="908"/>
      <c r="OUV122" s="908"/>
      <c r="OUW122" s="908"/>
      <c r="OUX122" s="908"/>
      <c r="OUY122" s="908"/>
      <c r="OUZ122" s="908"/>
      <c r="OVA122" s="908"/>
      <c r="OVB122" s="908"/>
      <c r="OVC122" s="908"/>
      <c r="OVD122" s="908"/>
      <c r="OVE122" s="908"/>
      <c r="OVF122" s="908"/>
      <c r="OVG122" s="908"/>
      <c r="OVH122" s="908"/>
      <c r="OVI122" s="908"/>
      <c r="OVJ122" s="908"/>
      <c r="OVK122" s="908"/>
      <c r="OVL122" s="908"/>
      <c r="OVM122" s="908"/>
      <c r="OVN122" s="908"/>
      <c r="OVO122" s="908"/>
      <c r="OVP122" s="908"/>
      <c r="OVQ122" s="908"/>
      <c r="OVR122" s="908"/>
      <c r="OVS122" s="908"/>
      <c r="OVT122" s="908"/>
      <c r="OVU122" s="908"/>
      <c r="OVV122" s="908"/>
      <c r="OVW122" s="908"/>
      <c r="OVX122" s="908"/>
      <c r="OVY122" s="908"/>
      <c r="OVZ122" s="908"/>
      <c r="OWA122" s="908"/>
      <c r="OWB122" s="908"/>
      <c r="OWC122" s="908"/>
      <c r="OWD122" s="908"/>
      <c r="OWE122" s="908"/>
      <c r="OWF122" s="908"/>
      <c r="OWG122" s="908"/>
      <c r="OWH122" s="908"/>
      <c r="OWI122" s="908"/>
      <c r="OWJ122" s="908"/>
      <c r="OWK122" s="908"/>
      <c r="OWL122" s="908"/>
      <c r="OWM122" s="908"/>
      <c r="OWN122" s="908"/>
      <c r="OWO122" s="908"/>
      <c r="OWP122" s="908"/>
      <c r="OWQ122" s="908"/>
      <c r="OWR122" s="908"/>
      <c r="OWS122" s="908"/>
      <c r="OWT122" s="908"/>
      <c r="OWU122" s="908"/>
      <c r="OWV122" s="908"/>
      <c r="OWW122" s="908"/>
      <c r="OWX122" s="908"/>
      <c r="OWY122" s="908"/>
      <c r="OWZ122" s="908"/>
      <c r="OXA122" s="908"/>
      <c r="OXB122" s="908"/>
      <c r="OXC122" s="908"/>
      <c r="OXD122" s="908"/>
      <c r="OXE122" s="908"/>
      <c r="OXF122" s="908"/>
      <c r="OXG122" s="908"/>
      <c r="OXH122" s="908"/>
      <c r="OXI122" s="908"/>
      <c r="OXJ122" s="908"/>
      <c r="OXK122" s="908"/>
      <c r="OXL122" s="908"/>
      <c r="OXM122" s="908"/>
      <c r="OXN122" s="908"/>
      <c r="OXO122" s="908"/>
      <c r="OXP122" s="908"/>
      <c r="OXQ122" s="908"/>
      <c r="OXR122" s="908"/>
      <c r="OXS122" s="908"/>
      <c r="OXT122" s="908"/>
      <c r="OXU122" s="908"/>
      <c r="OXV122" s="908"/>
      <c r="OXW122" s="908"/>
      <c r="OXX122" s="908"/>
      <c r="OXY122" s="908"/>
      <c r="OXZ122" s="908"/>
      <c r="OYA122" s="908"/>
      <c r="OYB122" s="908"/>
      <c r="OYC122" s="908"/>
      <c r="OYD122" s="908"/>
      <c r="OYE122" s="908"/>
      <c r="OYF122" s="908"/>
      <c r="OYG122" s="908"/>
      <c r="OYH122" s="908"/>
      <c r="OYI122" s="908"/>
      <c r="OYJ122" s="908"/>
      <c r="OYK122" s="908"/>
      <c r="OYL122" s="908"/>
      <c r="OYM122" s="908"/>
      <c r="OYN122" s="908"/>
      <c r="OYO122" s="908"/>
      <c r="OYP122" s="908"/>
      <c r="OYQ122" s="908"/>
      <c r="OYR122" s="908"/>
      <c r="OYS122" s="908"/>
      <c r="OYT122" s="908"/>
      <c r="OYU122" s="908"/>
      <c r="OYV122" s="908"/>
      <c r="OYW122" s="908"/>
      <c r="OYX122" s="908"/>
      <c r="OYY122" s="908"/>
      <c r="OYZ122" s="908"/>
      <c r="OZA122" s="908"/>
      <c r="OZB122" s="908"/>
      <c r="OZC122" s="908"/>
      <c r="OZD122" s="908"/>
      <c r="OZE122" s="908"/>
      <c r="OZF122" s="908"/>
      <c r="OZG122" s="908"/>
      <c r="OZH122" s="908"/>
      <c r="OZI122" s="908"/>
      <c r="OZJ122" s="908"/>
      <c r="OZK122" s="908"/>
      <c r="OZL122" s="908"/>
      <c r="OZM122" s="908"/>
      <c r="OZN122" s="908"/>
      <c r="OZO122" s="908"/>
      <c r="OZP122" s="908"/>
      <c r="OZQ122" s="908"/>
      <c r="OZR122" s="908"/>
      <c r="OZS122" s="908"/>
      <c r="OZT122" s="908"/>
      <c r="OZU122" s="908"/>
      <c r="OZV122" s="908"/>
      <c r="OZW122" s="908"/>
      <c r="OZX122" s="908"/>
      <c r="OZY122" s="908"/>
      <c r="OZZ122" s="908"/>
      <c r="PAA122" s="908"/>
      <c r="PAB122" s="908"/>
      <c r="PAC122" s="908"/>
      <c r="PAD122" s="908"/>
      <c r="PAE122" s="908"/>
      <c r="PAF122" s="908"/>
      <c r="PAG122" s="908"/>
      <c r="PAH122" s="908"/>
      <c r="PAI122" s="908"/>
      <c r="PAJ122" s="908"/>
      <c r="PAK122" s="908"/>
      <c r="PAL122" s="908"/>
      <c r="PAM122" s="908"/>
      <c r="PAN122" s="908"/>
      <c r="PAO122" s="908"/>
      <c r="PAP122" s="908"/>
      <c r="PAQ122" s="908"/>
      <c r="PAR122" s="908"/>
      <c r="PAS122" s="908"/>
      <c r="PAT122" s="908"/>
      <c r="PAU122" s="908"/>
      <c r="PAV122" s="908"/>
      <c r="PAW122" s="908"/>
      <c r="PAX122" s="908"/>
      <c r="PAY122" s="908"/>
      <c r="PAZ122" s="908"/>
      <c r="PBA122" s="908"/>
      <c r="PBB122" s="908"/>
      <c r="PBC122" s="908"/>
      <c r="PBD122" s="908"/>
      <c r="PBE122" s="908"/>
      <c r="PBF122" s="908"/>
      <c r="PBG122" s="908"/>
      <c r="PBH122" s="908"/>
      <c r="PBI122" s="908"/>
      <c r="PBJ122" s="908"/>
      <c r="PBK122" s="908"/>
      <c r="PBL122" s="908"/>
      <c r="PBM122" s="908"/>
      <c r="PBN122" s="908"/>
      <c r="PBO122" s="908"/>
      <c r="PBP122" s="908"/>
      <c r="PBQ122" s="908"/>
      <c r="PBR122" s="908"/>
      <c r="PBS122" s="908"/>
      <c r="PBT122" s="908"/>
      <c r="PBU122" s="908"/>
      <c r="PBV122" s="908"/>
      <c r="PBW122" s="908"/>
      <c r="PBX122" s="908"/>
      <c r="PBY122" s="908"/>
      <c r="PBZ122" s="908"/>
      <c r="PCA122" s="908"/>
      <c r="PCB122" s="908"/>
      <c r="PCC122" s="908"/>
      <c r="PCD122" s="908"/>
      <c r="PCE122" s="908"/>
      <c r="PCF122" s="908"/>
      <c r="PCG122" s="908"/>
      <c r="PCH122" s="908"/>
      <c r="PCI122" s="908"/>
      <c r="PCJ122" s="908"/>
      <c r="PCK122" s="908"/>
      <c r="PCL122" s="908"/>
      <c r="PCM122" s="908"/>
      <c r="PCN122" s="908"/>
      <c r="PCO122" s="908"/>
      <c r="PCP122" s="908"/>
      <c r="PCQ122" s="908"/>
      <c r="PCR122" s="908"/>
      <c r="PCS122" s="908"/>
      <c r="PCT122" s="908"/>
      <c r="PCU122" s="908"/>
      <c r="PCV122" s="908"/>
      <c r="PCW122" s="908"/>
      <c r="PCX122" s="908"/>
      <c r="PCY122" s="908"/>
      <c r="PCZ122" s="908"/>
      <c r="PDA122" s="908"/>
      <c r="PDB122" s="908"/>
      <c r="PDC122" s="908"/>
      <c r="PDD122" s="908"/>
      <c r="PDE122" s="908"/>
      <c r="PDF122" s="908"/>
      <c r="PDG122" s="908"/>
      <c r="PDH122" s="908"/>
      <c r="PDI122" s="908"/>
      <c r="PDJ122" s="908"/>
      <c r="PDK122" s="908"/>
      <c r="PDL122" s="908"/>
      <c r="PDM122" s="908"/>
      <c r="PDN122" s="908"/>
      <c r="PDO122" s="908"/>
      <c r="PDP122" s="908"/>
      <c r="PDQ122" s="908"/>
      <c r="PDR122" s="908"/>
      <c r="PDS122" s="908"/>
      <c r="PDT122" s="908"/>
      <c r="PDU122" s="908"/>
      <c r="PDV122" s="908"/>
      <c r="PDW122" s="908"/>
      <c r="PDX122" s="908"/>
      <c r="PDY122" s="908"/>
      <c r="PDZ122" s="908"/>
      <c r="PEA122" s="908"/>
      <c r="PEB122" s="908"/>
      <c r="PEC122" s="908"/>
      <c r="PED122" s="908"/>
      <c r="PEE122" s="908"/>
      <c r="PEF122" s="908"/>
      <c r="PEG122" s="908"/>
      <c r="PEH122" s="908"/>
      <c r="PEI122" s="908"/>
      <c r="PEJ122" s="908"/>
      <c r="PEK122" s="908"/>
      <c r="PEL122" s="908"/>
      <c r="PEM122" s="908"/>
      <c r="PEN122" s="908"/>
      <c r="PEO122" s="908"/>
      <c r="PEP122" s="908"/>
      <c r="PEQ122" s="908"/>
      <c r="PER122" s="908"/>
      <c r="PES122" s="908"/>
      <c r="PET122" s="908"/>
      <c r="PEU122" s="908"/>
      <c r="PEV122" s="908"/>
      <c r="PEW122" s="908"/>
      <c r="PEX122" s="908"/>
      <c r="PEY122" s="908"/>
      <c r="PEZ122" s="908"/>
      <c r="PFA122" s="908"/>
      <c r="PFB122" s="908"/>
      <c r="PFC122" s="908"/>
      <c r="PFD122" s="908"/>
      <c r="PFE122" s="908"/>
      <c r="PFF122" s="908"/>
      <c r="PFG122" s="908"/>
      <c r="PFH122" s="908"/>
      <c r="PFI122" s="908"/>
      <c r="PFJ122" s="908"/>
      <c r="PFK122" s="908"/>
      <c r="PFL122" s="908"/>
      <c r="PFM122" s="908"/>
      <c r="PFN122" s="908"/>
      <c r="PFO122" s="908"/>
      <c r="PFP122" s="908"/>
      <c r="PFQ122" s="908"/>
      <c r="PFR122" s="908"/>
      <c r="PFS122" s="908"/>
      <c r="PFT122" s="908"/>
      <c r="PFU122" s="908"/>
      <c r="PFV122" s="908"/>
      <c r="PFW122" s="908"/>
      <c r="PFX122" s="908"/>
      <c r="PFY122" s="908"/>
      <c r="PFZ122" s="908"/>
      <c r="PGA122" s="908"/>
      <c r="PGB122" s="908"/>
      <c r="PGC122" s="908"/>
      <c r="PGD122" s="908"/>
      <c r="PGE122" s="908"/>
      <c r="PGF122" s="908"/>
      <c r="PGG122" s="908"/>
      <c r="PGH122" s="908"/>
      <c r="PGI122" s="908"/>
      <c r="PGJ122" s="908"/>
      <c r="PGK122" s="908"/>
      <c r="PGL122" s="908"/>
      <c r="PGM122" s="908"/>
      <c r="PGN122" s="908"/>
      <c r="PGO122" s="908"/>
      <c r="PGP122" s="908"/>
      <c r="PGQ122" s="908"/>
      <c r="PGR122" s="908"/>
      <c r="PGS122" s="908"/>
      <c r="PGT122" s="908"/>
      <c r="PGU122" s="908"/>
      <c r="PGV122" s="908"/>
      <c r="PGW122" s="908"/>
      <c r="PGX122" s="908"/>
      <c r="PGY122" s="908"/>
      <c r="PGZ122" s="908"/>
      <c r="PHA122" s="908"/>
      <c r="PHB122" s="908"/>
      <c r="PHC122" s="908"/>
      <c r="PHD122" s="908"/>
      <c r="PHE122" s="908"/>
      <c r="PHF122" s="908"/>
      <c r="PHG122" s="908"/>
      <c r="PHH122" s="908"/>
      <c r="PHI122" s="908"/>
      <c r="PHJ122" s="908"/>
      <c r="PHK122" s="908"/>
      <c r="PHL122" s="908"/>
      <c r="PHM122" s="908"/>
      <c r="PHN122" s="908"/>
      <c r="PHO122" s="908"/>
      <c r="PHP122" s="908"/>
      <c r="PHQ122" s="908"/>
      <c r="PHR122" s="908"/>
      <c r="PHS122" s="908"/>
      <c r="PHT122" s="908"/>
      <c r="PHU122" s="908"/>
      <c r="PHV122" s="908"/>
      <c r="PHW122" s="908"/>
      <c r="PHX122" s="908"/>
      <c r="PHY122" s="908"/>
      <c r="PHZ122" s="908"/>
      <c r="PIA122" s="908"/>
      <c r="PIB122" s="908"/>
      <c r="PIC122" s="908"/>
      <c r="PID122" s="908"/>
      <c r="PIE122" s="908"/>
      <c r="PIF122" s="908"/>
      <c r="PIG122" s="908"/>
      <c r="PIH122" s="908"/>
      <c r="PII122" s="908"/>
      <c r="PIJ122" s="908"/>
      <c r="PIK122" s="908"/>
      <c r="PIL122" s="908"/>
      <c r="PIM122" s="908"/>
      <c r="PIN122" s="908"/>
      <c r="PIO122" s="908"/>
      <c r="PIP122" s="908"/>
      <c r="PIQ122" s="908"/>
      <c r="PIR122" s="908"/>
      <c r="PIS122" s="908"/>
      <c r="PIT122" s="908"/>
      <c r="PIU122" s="908"/>
      <c r="PIV122" s="908"/>
      <c r="PIW122" s="908"/>
      <c r="PIX122" s="908"/>
      <c r="PIY122" s="908"/>
      <c r="PIZ122" s="908"/>
      <c r="PJA122" s="908"/>
      <c r="PJB122" s="908"/>
      <c r="PJC122" s="908"/>
      <c r="PJD122" s="908"/>
      <c r="PJE122" s="908"/>
      <c r="PJF122" s="908"/>
      <c r="PJG122" s="908"/>
      <c r="PJH122" s="908"/>
      <c r="PJI122" s="908"/>
      <c r="PJJ122" s="908"/>
      <c r="PJK122" s="908"/>
      <c r="PJL122" s="908"/>
      <c r="PJM122" s="908"/>
      <c r="PJN122" s="908"/>
      <c r="PJO122" s="908"/>
      <c r="PJP122" s="908"/>
      <c r="PJQ122" s="908"/>
      <c r="PJR122" s="908"/>
      <c r="PJS122" s="908"/>
      <c r="PJT122" s="908"/>
      <c r="PJU122" s="908"/>
      <c r="PJV122" s="908"/>
      <c r="PJW122" s="908"/>
      <c r="PJX122" s="908"/>
      <c r="PJY122" s="908"/>
      <c r="PJZ122" s="908"/>
      <c r="PKA122" s="908"/>
      <c r="PKB122" s="908"/>
      <c r="PKC122" s="908"/>
      <c r="PKD122" s="908"/>
      <c r="PKE122" s="908"/>
      <c r="PKF122" s="908"/>
      <c r="PKG122" s="908"/>
      <c r="PKH122" s="908"/>
      <c r="PKI122" s="908"/>
      <c r="PKJ122" s="908"/>
      <c r="PKK122" s="908"/>
      <c r="PKL122" s="908"/>
      <c r="PKM122" s="908"/>
      <c r="PKN122" s="908"/>
      <c r="PKO122" s="908"/>
      <c r="PKP122" s="908"/>
      <c r="PKQ122" s="908"/>
      <c r="PKR122" s="908"/>
      <c r="PKS122" s="908"/>
      <c r="PKT122" s="908"/>
      <c r="PKU122" s="908"/>
      <c r="PKV122" s="908"/>
      <c r="PKW122" s="908"/>
      <c r="PKX122" s="908"/>
      <c r="PKY122" s="908"/>
      <c r="PKZ122" s="908"/>
      <c r="PLA122" s="908"/>
      <c r="PLB122" s="908"/>
      <c r="PLC122" s="908"/>
      <c r="PLD122" s="908"/>
      <c r="PLE122" s="908"/>
      <c r="PLF122" s="908"/>
      <c r="PLG122" s="908"/>
      <c r="PLH122" s="908"/>
      <c r="PLI122" s="908"/>
      <c r="PLJ122" s="908"/>
      <c r="PLK122" s="908"/>
      <c r="PLL122" s="908"/>
      <c r="PLM122" s="908"/>
      <c r="PLN122" s="908"/>
      <c r="PLO122" s="908"/>
      <c r="PLP122" s="908"/>
      <c r="PLQ122" s="908"/>
      <c r="PLR122" s="908"/>
      <c r="PLS122" s="908"/>
      <c r="PLT122" s="908"/>
      <c r="PLU122" s="908"/>
      <c r="PLV122" s="908"/>
      <c r="PLW122" s="908"/>
      <c r="PLX122" s="908"/>
      <c r="PLY122" s="908"/>
      <c r="PLZ122" s="908"/>
      <c r="PMA122" s="908"/>
      <c r="PMB122" s="908"/>
      <c r="PMC122" s="908"/>
      <c r="PMD122" s="908"/>
      <c r="PME122" s="908"/>
      <c r="PMF122" s="908"/>
      <c r="PMG122" s="908"/>
      <c r="PMH122" s="908"/>
      <c r="PMI122" s="908"/>
      <c r="PMJ122" s="908"/>
      <c r="PMK122" s="908"/>
      <c r="PML122" s="908"/>
      <c r="PMM122" s="908"/>
      <c r="PMN122" s="908"/>
      <c r="PMO122" s="908"/>
      <c r="PMP122" s="908"/>
      <c r="PMQ122" s="908"/>
      <c r="PMR122" s="908"/>
      <c r="PMS122" s="908"/>
      <c r="PMT122" s="908"/>
      <c r="PMU122" s="908"/>
      <c r="PMV122" s="908"/>
      <c r="PMW122" s="908"/>
      <c r="PMX122" s="908"/>
      <c r="PMY122" s="908"/>
      <c r="PMZ122" s="908"/>
      <c r="PNA122" s="908"/>
      <c r="PNB122" s="908"/>
      <c r="PNC122" s="908"/>
      <c r="PND122" s="908"/>
      <c r="PNE122" s="908"/>
      <c r="PNF122" s="908"/>
      <c r="PNG122" s="908"/>
      <c r="PNH122" s="908"/>
      <c r="PNI122" s="908"/>
      <c r="PNJ122" s="908"/>
      <c r="PNK122" s="908"/>
      <c r="PNL122" s="908"/>
      <c r="PNM122" s="908"/>
      <c r="PNN122" s="908"/>
      <c r="PNO122" s="908"/>
      <c r="PNP122" s="908"/>
      <c r="PNQ122" s="908"/>
      <c r="PNR122" s="908"/>
      <c r="PNS122" s="908"/>
      <c r="PNT122" s="908"/>
      <c r="PNU122" s="908"/>
      <c r="PNV122" s="908"/>
      <c r="PNW122" s="908"/>
      <c r="PNX122" s="908"/>
      <c r="PNY122" s="908"/>
      <c r="PNZ122" s="908"/>
      <c r="POA122" s="908"/>
      <c r="POB122" s="908"/>
      <c r="POC122" s="908"/>
      <c r="POD122" s="908"/>
      <c r="POE122" s="908"/>
      <c r="POF122" s="908"/>
      <c r="POG122" s="908"/>
      <c r="POH122" s="908"/>
      <c r="POI122" s="908"/>
      <c r="POJ122" s="908"/>
      <c r="POK122" s="908"/>
      <c r="POL122" s="908"/>
      <c r="POM122" s="908"/>
      <c r="PON122" s="908"/>
      <c r="POO122" s="908"/>
      <c r="POP122" s="908"/>
      <c r="POQ122" s="908"/>
      <c r="POR122" s="908"/>
      <c r="POS122" s="908"/>
      <c r="POT122" s="908"/>
      <c r="POU122" s="908"/>
      <c r="POV122" s="908"/>
      <c r="POW122" s="908"/>
      <c r="POX122" s="908"/>
      <c r="POY122" s="908"/>
      <c r="POZ122" s="908"/>
      <c r="PPA122" s="908"/>
      <c r="PPB122" s="908"/>
      <c r="PPC122" s="908"/>
      <c r="PPD122" s="908"/>
      <c r="PPE122" s="908"/>
      <c r="PPF122" s="908"/>
      <c r="PPG122" s="908"/>
      <c r="PPH122" s="908"/>
      <c r="PPI122" s="908"/>
      <c r="PPJ122" s="908"/>
      <c r="PPK122" s="908"/>
      <c r="PPL122" s="908"/>
      <c r="PPM122" s="908"/>
      <c r="PPN122" s="908"/>
      <c r="PPO122" s="908"/>
      <c r="PPP122" s="908"/>
      <c r="PPQ122" s="908"/>
      <c r="PPR122" s="908"/>
      <c r="PPS122" s="908"/>
      <c r="PPT122" s="908"/>
      <c r="PPU122" s="908"/>
      <c r="PPV122" s="908"/>
      <c r="PPW122" s="908"/>
      <c r="PPX122" s="908"/>
      <c r="PPY122" s="908"/>
      <c r="PPZ122" s="908"/>
      <c r="PQA122" s="908"/>
      <c r="PQB122" s="908"/>
      <c r="PQC122" s="908"/>
      <c r="PQD122" s="908"/>
      <c r="PQE122" s="908"/>
      <c r="PQF122" s="908"/>
      <c r="PQG122" s="908"/>
      <c r="PQH122" s="908"/>
      <c r="PQI122" s="908"/>
      <c r="PQJ122" s="908"/>
      <c r="PQK122" s="908"/>
      <c r="PQL122" s="908"/>
      <c r="PQM122" s="908"/>
      <c r="PQN122" s="908"/>
      <c r="PQO122" s="908"/>
      <c r="PQP122" s="908"/>
      <c r="PQQ122" s="908"/>
      <c r="PQR122" s="908"/>
      <c r="PQS122" s="908"/>
      <c r="PQT122" s="908"/>
      <c r="PQU122" s="908"/>
      <c r="PQV122" s="908"/>
      <c r="PQW122" s="908"/>
      <c r="PQX122" s="908"/>
      <c r="PQY122" s="908"/>
      <c r="PQZ122" s="908"/>
      <c r="PRA122" s="908"/>
      <c r="PRB122" s="908"/>
      <c r="PRC122" s="908"/>
      <c r="PRD122" s="908"/>
      <c r="PRE122" s="908"/>
      <c r="PRF122" s="908"/>
      <c r="PRG122" s="908"/>
      <c r="PRH122" s="908"/>
      <c r="PRI122" s="908"/>
      <c r="PRJ122" s="908"/>
      <c r="PRK122" s="908"/>
      <c r="PRL122" s="908"/>
      <c r="PRM122" s="908"/>
      <c r="PRN122" s="908"/>
      <c r="PRO122" s="908"/>
      <c r="PRP122" s="908"/>
      <c r="PRQ122" s="908"/>
      <c r="PRR122" s="908"/>
      <c r="PRS122" s="908"/>
      <c r="PRT122" s="908"/>
      <c r="PRU122" s="908"/>
      <c r="PRV122" s="908"/>
      <c r="PRW122" s="908"/>
      <c r="PRX122" s="908"/>
      <c r="PRY122" s="908"/>
      <c r="PRZ122" s="908"/>
      <c r="PSA122" s="908"/>
      <c r="PSB122" s="908"/>
      <c r="PSC122" s="908"/>
      <c r="PSD122" s="908"/>
      <c r="PSE122" s="908"/>
      <c r="PSF122" s="908"/>
      <c r="PSG122" s="908"/>
      <c r="PSH122" s="908"/>
      <c r="PSI122" s="908"/>
      <c r="PSJ122" s="908"/>
      <c r="PSK122" s="908"/>
      <c r="PSL122" s="908"/>
      <c r="PSM122" s="908"/>
      <c r="PSN122" s="908"/>
      <c r="PSO122" s="908"/>
      <c r="PSP122" s="908"/>
      <c r="PSQ122" s="908"/>
      <c r="PSR122" s="908"/>
      <c r="PSS122" s="908"/>
      <c r="PST122" s="908"/>
      <c r="PSU122" s="908"/>
      <c r="PSV122" s="908"/>
      <c r="PSW122" s="908"/>
      <c r="PSX122" s="908"/>
      <c r="PSY122" s="908"/>
      <c r="PSZ122" s="908"/>
      <c r="PTA122" s="908"/>
      <c r="PTB122" s="908"/>
      <c r="PTC122" s="908"/>
      <c r="PTD122" s="908"/>
      <c r="PTE122" s="908"/>
      <c r="PTF122" s="908"/>
      <c r="PTG122" s="908"/>
      <c r="PTH122" s="908"/>
      <c r="PTI122" s="908"/>
      <c r="PTJ122" s="908"/>
      <c r="PTK122" s="908"/>
      <c r="PTL122" s="908"/>
      <c r="PTM122" s="908"/>
      <c r="PTN122" s="908"/>
      <c r="PTO122" s="908"/>
      <c r="PTP122" s="908"/>
      <c r="PTQ122" s="908"/>
      <c r="PTR122" s="908"/>
      <c r="PTS122" s="908"/>
      <c r="PTT122" s="908"/>
      <c r="PTU122" s="908"/>
      <c r="PTV122" s="908"/>
      <c r="PTW122" s="908"/>
      <c r="PTX122" s="908"/>
      <c r="PTY122" s="908"/>
      <c r="PTZ122" s="908"/>
      <c r="PUA122" s="908"/>
      <c r="PUB122" s="908"/>
      <c r="PUC122" s="908"/>
      <c r="PUD122" s="908"/>
      <c r="PUE122" s="908"/>
      <c r="PUF122" s="908"/>
      <c r="PUG122" s="908"/>
      <c r="PUH122" s="908"/>
      <c r="PUI122" s="908"/>
      <c r="PUJ122" s="908"/>
      <c r="PUK122" s="908"/>
      <c r="PUL122" s="908"/>
      <c r="PUM122" s="908"/>
      <c r="PUN122" s="908"/>
      <c r="PUO122" s="908"/>
      <c r="PUP122" s="908"/>
      <c r="PUQ122" s="908"/>
      <c r="PUR122" s="908"/>
      <c r="PUS122" s="908"/>
      <c r="PUT122" s="908"/>
      <c r="PUU122" s="908"/>
      <c r="PUV122" s="908"/>
      <c r="PUW122" s="908"/>
      <c r="PUX122" s="908"/>
      <c r="PUY122" s="908"/>
      <c r="PUZ122" s="908"/>
      <c r="PVA122" s="908"/>
      <c r="PVB122" s="908"/>
      <c r="PVC122" s="908"/>
      <c r="PVD122" s="908"/>
      <c r="PVE122" s="908"/>
      <c r="PVF122" s="908"/>
      <c r="PVG122" s="908"/>
      <c r="PVH122" s="908"/>
      <c r="PVI122" s="908"/>
      <c r="PVJ122" s="908"/>
      <c r="PVK122" s="908"/>
      <c r="PVL122" s="908"/>
      <c r="PVM122" s="908"/>
      <c r="PVN122" s="908"/>
      <c r="PVO122" s="908"/>
      <c r="PVP122" s="908"/>
      <c r="PVQ122" s="908"/>
      <c r="PVR122" s="908"/>
      <c r="PVS122" s="908"/>
      <c r="PVT122" s="908"/>
      <c r="PVU122" s="908"/>
      <c r="PVV122" s="908"/>
      <c r="PVW122" s="908"/>
      <c r="PVX122" s="908"/>
      <c r="PVY122" s="908"/>
      <c r="PVZ122" s="908"/>
      <c r="PWA122" s="908"/>
      <c r="PWB122" s="908"/>
      <c r="PWC122" s="908"/>
      <c r="PWD122" s="908"/>
      <c r="PWE122" s="908"/>
      <c r="PWF122" s="908"/>
      <c r="PWG122" s="908"/>
      <c r="PWH122" s="908"/>
      <c r="PWI122" s="908"/>
      <c r="PWJ122" s="908"/>
      <c r="PWK122" s="908"/>
      <c r="PWL122" s="908"/>
      <c r="PWM122" s="908"/>
      <c r="PWN122" s="908"/>
      <c r="PWO122" s="908"/>
      <c r="PWP122" s="908"/>
      <c r="PWQ122" s="908"/>
      <c r="PWR122" s="908"/>
      <c r="PWS122" s="908"/>
      <c r="PWT122" s="908"/>
      <c r="PWU122" s="908"/>
      <c r="PWV122" s="908"/>
      <c r="PWW122" s="908"/>
      <c r="PWX122" s="908"/>
      <c r="PWY122" s="908"/>
      <c r="PWZ122" s="908"/>
      <c r="PXA122" s="908"/>
      <c r="PXB122" s="908"/>
      <c r="PXC122" s="908"/>
      <c r="PXD122" s="908"/>
      <c r="PXE122" s="908"/>
      <c r="PXF122" s="908"/>
      <c r="PXG122" s="908"/>
      <c r="PXH122" s="908"/>
      <c r="PXI122" s="908"/>
      <c r="PXJ122" s="908"/>
      <c r="PXK122" s="908"/>
      <c r="PXL122" s="908"/>
      <c r="PXM122" s="908"/>
      <c r="PXN122" s="908"/>
      <c r="PXO122" s="908"/>
      <c r="PXP122" s="908"/>
      <c r="PXQ122" s="908"/>
      <c r="PXR122" s="908"/>
      <c r="PXS122" s="908"/>
      <c r="PXT122" s="908"/>
      <c r="PXU122" s="908"/>
      <c r="PXV122" s="908"/>
      <c r="PXW122" s="908"/>
      <c r="PXX122" s="908"/>
      <c r="PXY122" s="908"/>
      <c r="PXZ122" s="908"/>
      <c r="PYA122" s="908"/>
      <c r="PYB122" s="908"/>
      <c r="PYC122" s="908"/>
      <c r="PYD122" s="908"/>
      <c r="PYE122" s="908"/>
      <c r="PYF122" s="908"/>
      <c r="PYG122" s="908"/>
      <c r="PYH122" s="908"/>
      <c r="PYI122" s="908"/>
      <c r="PYJ122" s="908"/>
      <c r="PYK122" s="908"/>
      <c r="PYL122" s="908"/>
      <c r="PYM122" s="908"/>
      <c r="PYN122" s="908"/>
      <c r="PYO122" s="908"/>
      <c r="PYP122" s="908"/>
      <c r="PYQ122" s="908"/>
      <c r="PYR122" s="908"/>
      <c r="PYS122" s="908"/>
      <c r="PYT122" s="908"/>
      <c r="PYU122" s="908"/>
      <c r="PYV122" s="908"/>
      <c r="PYW122" s="908"/>
      <c r="PYX122" s="908"/>
      <c r="PYY122" s="908"/>
      <c r="PYZ122" s="908"/>
      <c r="PZA122" s="908"/>
      <c r="PZB122" s="908"/>
      <c r="PZC122" s="908"/>
      <c r="PZD122" s="908"/>
      <c r="PZE122" s="908"/>
      <c r="PZF122" s="908"/>
      <c r="PZG122" s="908"/>
      <c r="PZH122" s="908"/>
      <c r="PZI122" s="908"/>
      <c r="PZJ122" s="908"/>
      <c r="PZK122" s="908"/>
      <c r="PZL122" s="908"/>
      <c r="PZM122" s="908"/>
      <c r="PZN122" s="908"/>
      <c r="PZO122" s="908"/>
      <c r="PZP122" s="908"/>
      <c r="PZQ122" s="908"/>
      <c r="PZR122" s="908"/>
      <c r="PZS122" s="908"/>
      <c r="PZT122" s="908"/>
      <c r="PZU122" s="908"/>
      <c r="PZV122" s="908"/>
      <c r="PZW122" s="908"/>
      <c r="PZX122" s="908"/>
      <c r="PZY122" s="908"/>
      <c r="PZZ122" s="908"/>
      <c r="QAA122" s="908"/>
      <c r="QAB122" s="908"/>
      <c r="QAC122" s="908"/>
      <c r="QAD122" s="908"/>
      <c r="QAE122" s="908"/>
      <c r="QAF122" s="908"/>
      <c r="QAG122" s="908"/>
      <c r="QAH122" s="908"/>
      <c r="QAI122" s="908"/>
      <c r="QAJ122" s="908"/>
      <c r="QAK122" s="908"/>
      <c r="QAL122" s="908"/>
      <c r="QAM122" s="908"/>
      <c r="QAN122" s="908"/>
      <c r="QAO122" s="908"/>
      <c r="QAP122" s="908"/>
      <c r="QAQ122" s="908"/>
      <c r="QAR122" s="908"/>
      <c r="QAS122" s="908"/>
      <c r="QAT122" s="908"/>
      <c r="QAU122" s="908"/>
      <c r="QAV122" s="908"/>
      <c r="QAW122" s="908"/>
      <c r="QAX122" s="908"/>
      <c r="QAY122" s="908"/>
      <c r="QAZ122" s="908"/>
      <c r="QBA122" s="908"/>
      <c r="QBB122" s="908"/>
      <c r="QBC122" s="908"/>
      <c r="QBD122" s="908"/>
      <c r="QBE122" s="908"/>
      <c r="QBF122" s="908"/>
      <c r="QBG122" s="908"/>
      <c r="QBH122" s="908"/>
      <c r="QBI122" s="908"/>
      <c r="QBJ122" s="908"/>
      <c r="QBK122" s="908"/>
      <c r="QBL122" s="908"/>
      <c r="QBM122" s="908"/>
      <c r="QBN122" s="908"/>
      <c r="QBO122" s="908"/>
      <c r="QBP122" s="908"/>
      <c r="QBQ122" s="908"/>
      <c r="QBR122" s="908"/>
      <c r="QBS122" s="908"/>
      <c r="QBT122" s="908"/>
      <c r="QBU122" s="908"/>
      <c r="QBV122" s="908"/>
      <c r="QBW122" s="908"/>
      <c r="QBX122" s="908"/>
      <c r="QBY122" s="908"/>
      <c r="QBZ122" s="908"/>
      <c r="QCA122" s="908"/>
      <c r="QCB122" s="908"/>
      <c r="QCC122" s="908"/>
      <c r="QCD122" s="908"/>
      <c r="QCE122" s="908"/>
      <c r="QCF122" s="908"/>
      <c r="QCG122" s="908"/>
      <c r="QCH122" s="908"/>
      <c r="QCI122" s="908"/>
      <c r="QCJ122" s="908"/>
      <c r="QCK122" s="908"/>
      <c r="QCL122" s="908"/>
      <c r="QCM122" s="908"/>
      <c r="QCN122" s="908"/>
      <c r="QCO122" s="908"/>
      <c r="QCP122" s="908"/>
      <c r="QCQ122" s="908"/>
      <c r="QCR122" s="908"/>
      <c r="QCS122" s="908"/>
      <c r="QCT122" s="908"/>
      <c r="QCU122" s="908"/>
      <c r="QCV122" s="908"/>
      <c r="QCW122" s="908"/>
      <c r="QCX122" s="908"/>
      <c r="QCY122" s="908"/>
      <c r="QCZ122" s="908"/>
      <c r="QDA122" s="908"/>
      <c r="QDB122" s="908"/>
      <c r="QDC122" s="908"/>
      <c r="QDD122" s="908"/>
      <c r="QDE122" s="908"/>
      <c r="QDF122" s="908"/>
      <c r="QDG122" s="908"/>
      <c r="QDH122" s="908"/>
      <c r="QDI122" s="908"/>
      <c r="QDJ122" s="908"/>
      <c r="QDK122" s="908"/>
      <c r="QDL122" s="908"/>
      <c r="QDM122" s="908"/>
      <c r="QDN122" s="908"/>
      <c r="QDO122" s="908"/>
      <c r="QDP122" s="908"/>
      <c r="QDQ122" s="908"/>
      <c r="QDR122" s="908"/>
      <c r="QDS122" s="908"/>
      <c r="QDT122" s="908"/>
      <c r="QDU122" s="908"/>
      <c r="QDV122" s="908"/>
      <c r="QDW122" s="908"/>
      <c r="QDX122" s="908"/>
      <c r="QDY122" s="908"/>
      <c r="QDZ122" s="908"/>
      <c r="QEA122" s="908"/>
      <c r="QEB122" s="908"/>
      <c r="QEC122" s="908"/>
      <c r="QED122" s="908"/>
      <c r="QEE122" s="908"/>
      <c r="QEF122" s="908"/>
      <c r="QEG122" s="908"/>
      <c r="QEH122" s="908"/>
      <c r="QEI122" s="908"/>
      <c r="QEJ122" s="908"/>
      <c r="QEK122" s="908"/>
      <c r="QEL122" s="908"/>
      <c r="QEM122" s="908"/>
      <c r="QEN122" s="908"/>
      <c r="QEO122" s="908"/>
      <c r="QEP122" s="908"/>
      <c r="QEQ122" s="908"/>
      <c r="QER122" s="908"/>
      <c r="QES122" s="908"/>
      <c r="QET122" s="908"/>
      <c r="QEU122" s="908"/>
      <c r="QEV122" s="908"/>
      <c r="QEW122" s="908"/>
      <c r="QEX122" s="908"/>
      <c r="QEY122" s="908"/>
      <c r="QEZ122" s="908"/>
      <c r="QFA122" s="908"/>
      <c r="QFB122" s="908"/>
      <c r="QFC122" s="908"/>
      <c r="QFD122" s="908"/>
      <c r="QFE122" s="908"/>
      <c r="QFF122" s="908"/>
      <c r="QFG122" s="908"/>
      <c r="QFH122" s="908"/>
      <c r="QFI122" s="908"/>
      <c r="QFJ122" s="908"/>
      <c r="QFK122" s="908"/>
      <c r="QFL122" s="908"/>
      <c r="QFM122" s="908"/>
      <c r="QFN122" s="908"/>
      <c r="QFO122" s="908"/>
      <c r="QFP122" s="908"/>
      <c r="QFQ122" s="908"/>
      <c r="QFR122" s="908"/>
      <c r="QFS122" s="908"/>
      <c r="QFT122" s="908"/>
      <c r="QFU122" s="908"/>
      <c r="QFV122" s="908"/>
      <c r="QFW122" s="908"/>
      <c r="QFX122" s="908"/>
      <c r="QFY122" s="908"/>
      <c r="QFZ122" s="908"/>
      <c r="QGA122" s="908"/>
      <c r="QGB122" s="908"/>
      <c r="QGC122" s="908"/>
      <c r="QGD122" s="908"/>
      <c r="QGE122" s="908"/>
      <c r="QGF122" s="908"/>
      <c r="QGG122" s="908"/>
      <c r="QGH122" s="908"/>
      <c r="QGI122" s="908"/>
      <c r="QGJ122" s="908"/>
      <c r="QGK122" s="908"/>
      <c r="QGL122" s="908"/>
      <c r="QGM122" s="908"/>
      <c r="QGN122" s="908"/>
      <c r="QGO122" s="908"/>
      <c r="QGP122" s="908"/>
      <c r="QGQ122" s="908"/>
      <c r="QGR122" s="908"/>
      <c r="QGS122" s="908"/>
      <c r="QGT122" s="908"/>
      <c r="QGU122" s="908"/>
      <c r="QGV122" s="908"/>
      <c r="QGW122" s="908"/>
      <c r="QGX122" s="908"/>
      <c r="QGY122" s="908"/>
      <c r="QGZ122" s="908"/>
      <c r="QHA122" s="908"/>
      <c r="QHB122" s="908"/>
      <c r="QHC122" s="908"/>
      <c r="QHD122" s="908"/>
      <c r="QHE122" s="908"/>
      <c r="QHF122" s="908"/>
      <c r="QHG122" s="908"/>
      <c r="QHH122" s="908"/>
      <c r="QHI122" s="908"/>
      <c r="QHJ122" s="908"/>
      <c r="QHK122" s="908"/>
      <c r="QHL122" s="908"/>
      <c r="QHM122" s="908"/>
      <c r="QHN122" s="908"/>
      <c r="QHO122" s="908"/>
      <c r="QHP122" s="908"/>
      <c r="QHQ122" s="908"/>
      <c r="QHR122" s="908"/>
      <c r="QHS122" s="908"/>
      <c r="QHT122" s="908"/>
      <c r="QHU122" s="908"/>
      <c r="QHV122" s="908"/>
      <c r="QHW122" s="908"/>
      <c r="QHX122" s="908"/>
      <c r="QHY122" s="908"/>
      <c r="QHZ122" s="908"/>
      <c r="QIA122" s="908"/>
      <c r="QIB122" s="908"/>
      <c r="QIC122" s="908"/>
      <c r="QID122" s="908"/>
      <c r="QIE122" s="908"/>
      <c r="QIF122" s="908"/>
      <c r="QIG122" s="908"/>
      <c r="QIH122" s="908"/>
      <c r="QII122" s="908"/>
      <c r="QIJ122" s="908"/>
      <c r="QIK122" s="908"/>
      <c r="QIL122" s="908"/>
      <c r="QIM122" s="908"/>
      <c r="QIN122" s="908"/>
      <c r="QIO122" s="908"/>
      <c r="QIP122" s="908"/>
      <c r="QIQ122" s="908"/>
      <c r="QIR122" s="908"/>
      <c r="QIS122" s="908"/>
      <c r="QIT122" s="908"/>
      <c r="QIU122" s="908"/>
      <c r="QIV122" s="908"/>
      <c r="QIW122" s="908"/>
      <c r="QIX122" s="908"/>
      <c r="QIY122" s="908"/>
      <c r="QIZ122" s="908"/>
      <c r="QJA122" s="908"/>
      <c r="QJB122" s="908"/>
      <c r="QJC122" s="908"/>
      <c r="QJD122" s="908"/>
      <c r="QJE122" s="908"/>
      <c r="QJF122" s="908"/>
      <c r="QJG122" s="908"/>
      <c r="QJH122" s="908"/>
      <c r="QJI122" s="908"/>
      <c r="QJJ122" s="908"/>
      <c r="QJK122" s="908"/>
      <c r="QJL122" s="908"/>
      <c r="QJM122" s="908"/>
      <c r="QJN122" s="908"/>
      <c r="QJO122" s="908"/>
      <c r="QJP122" s="908"/>
      <c r="QJQ122" s="908"/>
      <c r="QJR122" s="908"/>
      <c r="QJS122" s="908"/>
      <c r="QJT122" s="908"/>
      <c r="QJU122" s="908"/>
      <c r="QJV122" s="908"/>
      <c r="QJW122" s="908"/>
      <c r="QJX122" s="908"/>
      <c r="QJY122" s="908"/>
      <c r="QJZ122" s="908"/>
      <c r="QKA122" s="908"/>
      <c r="QKB122" s="908"/>
      <c r="QKC122" s="908"/>
      <c r="QKD122" s="908"/>
      <c r="QKE122" s="908"/>
      <c r="QKF122" s="908"/>
      <c r="QKG122" s="908"/>
      <c r="QKH122" s="908"/>
      <c r="QKI122" s="908"/>
      <c r="QKJ122" s="908"/>
      <c r="QKK122" s="908"/>
      <c r="QKL122" s="908"/>
      <c r="QKM122" s="908"/>
      <c r="QKN122" s="908"/>
      <c r="QKO122" s="908"/>
      <c r="QKP122" s="908"/>
      <c r="QKQ122" s="908"/>
      <c r="QKR122" s="908"/>
      <c r="QKS122" s="908"/>
      <c r="QKT122" s="908"/>
      <c r="QKU122" s="908"/>
      <c r="QKV122" s="908"/>
      <c r="QKW122" s="908"/>
      <c r="QKX122" s="908"/>
      <c r="QKY122" s="908"/>
      <c r="QKZ122" s="908"/>
      <c r="QLA122" s="908"/>
      <c r="QLB122" s="908"/>
      <c r="QLC122" s="908"/>
      <c r="QLD122" s="908"/>
      <c r="QLE122" s="908"/>
      <c r="QLF122" s="908"/>
      <c r="QLG122" s="908"/>
      <c r="QLH122" s="908"/>
      <c r="QLI122" s="908"/>
      <c r="QLJ122" s="908"/>
      <c r="QLK122" s="908"/>
      <c r="QLL122" s="908"/>
      <c r="QLM122" s="908"/>
      <c r="QLN122" s="908"/>
      <c r="QLO122" s="908"/>
      <c r="QLP122" s="908"/>
      <c r="QLQ122" s="908"/>
      <c r="QLR122" s="908"/>
      <c r="QLS122" s="908"/>
      <c r="QLT122" s="908"/>
      <c r="QLU122" s="908"/>
      <c r="QLV122" s="908"/>
      <c r="QLW122" s="908"/>
      <c r="QLX122" s="908"/>
      <c r="QLY122" s="908"/>
      <c r="QLZ122" s="908"/>
      <c r="QMA122" s="908"/>
      <c r="QMB122" s="908"/>
      <c r="QMC122" s="908"/>
      <c r="QMD122" s="908"/>
      <c r="QME122" s="908"/>
      <c r="QMF122" s="908"/>
      <c r="QMG122" s="908"/>
      <c r="QMH122" s="908"/>
      <c r="QMI122" s="908"/>
      <c r="QMJ122" s="908"/>
      <c r="QMK122" s="908"/>
      <c r="QML122" s="908"/>
      <c r="QMM122" s="908"/>
      <c r="QMN122" s="908"/>
      <c r="QMO122" s="908"/>
      <c r="QMP122" s="908"/>
      <c r="QMQ122" s="908"/>
      <c r="QMR122" s="908"/>
      <c r="QMS122" s="908"/>
      <c r="QMT122" s="908"/>
      <c r="QMU122" s="908"/>
      <c r="QMV122" s="908"/>
      <c r="QMW122" s="908"/>
      <c r="QMX122" s="908"/>
      <c r="QMY122" s="908"/>
      <c r="QMZ122" s="908"/>
      <c r="QNA122" s="908"/>
      <c r="QNB122" s="908"/>
      <c r="QNC122" s="908"/>
      <c r="QND122" s="908"/>
      <c r="QNE122" s="908"/>
      <c r="QNF122" s="908"/>
      <c r="QNG122" s="908"/>
      <c r="QNH122" s="908"/>
      <c r="QNI122" s="908"/>
      <c r="QNJ122" s="908"/>
      <c r="QNK122" s="908"/>
      <c r="QNL122" s="908"/>
      <c r="QNM122" s="908"/>
      <c r="QNN122" s="908"/>
      <c r="QNO122" s="908"/>
      <c r="QNP122" s="908"/>
      <c r="QNQ122" s="908"/>
      <c r="QNR122" s="908"/>
      <c r="QNS122" s="908"/>
      <c r="QNT122" s="908"/>
      <c r="QNU122" s="908"/>
      <c r="QNV122" s="908"/>
      <c r="QNW122" s="908"/>
      <c r="QNX122" s="908"/>
      <c r="QNY122" s="908"/>
      <c r="QNZ122" s="908"/>
      <c r="QOA122" s="908"/>
      <c r="QOB122" s="908"/>
      <c r="QOC122" s="908"/>
      <c r="QOD122" s="908"/>
      <c r="QOE122" s="908"/>
      <c r="QOF122" s="908"/>
      <c r="QOG122" s="908"/>
      <c r="QOH122" s="908"/>
      <c r="QOI122" s="908"/>
      <c r="QOJ122" s="908"/>
      <c r="QOK122" s="908"/>
      <c r="QOL122" s="908"/>
      <c r="QOM122" s="908"/>
      <c r="QON122" s="908"/>
      <c r="QOO122" s="908"/>
      <c r="QOP122" s="908"/>
      <c r="QOQ122" s="908"/>
      <c r="QOR122" s="908"/>
      <c r="QOS122" s="908"/>
      <c r="QOT122" s="908"/>
      <c r="QOU122" s="908"/>
      <c r="QOV122" s="908"/>
      <c r="QOW122" s="908"/>
      <c r="QOX122" s="908"/>
      <c r="QOY122" s="908"/>
      <c r="QOZ122" s="908"/>
      <c r="QPA122" s="908"/>
      <c r="QPB122" s="908"/>
      <c r="QPC122" s="908"/>
      <c r="QPD122" s="908"/>
      <c r="QPE122" s="908"/>
      <c r="QPF122" s="908"/>
      <c r="QPG122" s="908"/>
      <c r="QPH122" s="908"/>
      <c r="QPI122" s="908"/>
      <c r="QPJ122" s="908"/>
      <c r="QPK122" s="908"/>
      <c r="QPL122" s="908"/>
      <c r="QPM122" s="908"/>
      <c r="QPN122" s="908"/>
      <c r="QPO122" s="908"/>
      <c r="QPP122" s="908"/>
      <c r="QPQ122" s="908"/>
      <c r="QPR122" s="908"/>
      <c r="QPS122" s="908"/>
      <c r="QPT122" s="908"/>
      <c r="QPU122" s="908"/>
      <c r="QPV122" s="908"/>
      <c r="QPW122" s="908"/>
      <c r="QPX122" s="908"/>
      <c r="QPY122" s="908"/>
      <c r="QPZ122" s="908"/>
      <c r="QQA122" s="908"/>
      <c r="QQB122" s="908"/>
      <c r="QQC122" s="908"/>
      <c r="QQD122" s="908"/>
      <c r="QQE122" s="908"/>
      <c r="QQF122" s="908"/>
      <c r="QQG122" s="908"/>
      <c r="QQH122" s="908"/>
      <c r="QQI122" s="908"/>
      <c r="QQJ122" s="908"/>
      <c r="QQK122" s="908"/>
      <c r="QQL122" s="908"/>
      <c r="QQM122" s="908"/>
      <c r="QQN122" s="908"/>
      <c r="QQO122" s="908"/>
      <c r="QQP122" s="908"/>
      <c r="QQQ122" s="908"/>
      <c r="QQR122" s="908"/>
      <c r="QQS122" s="908"/>
      <c r="QQT122" s="908"/>
      <c r="QQU122" s="908"/>
      <c r="QQV122" s="908"/>
      <c r="QQW122" s="908"/>
      <c r="QQX122" s="908"/>
      <c r="QQY122" s="908"/>
      <c r="QQZ122" s="908"/>
      <c r="QRA122" s="908"/>
      <c r="QRB122" s="908"/>
      <c r="QRC122" s="908"/>
      <c r="QRD122" s="908"/>
      <c r="QRE122" s="908"/>
      <c r="QRF122" s="908"/>
      <c r="QRG122" s="908"/>
      <c r="QRH122" s="908"/>
      <c r="QRI122" s="908"/>
      <c r="QRJ122" s="908"/>
      <c r="QRK122" s="908"/>
      <c r="QRL122" s="908"/>
      <c r="QRM122" s="908"/>
      <c r="QRN122" s="908"/>
      <c r="QRO122" s="908"/>
      <c r="QRP122" s="908"/>
      <c r="QRQ122" s="908"/>
      <c r="QRR122" s="908"/>
      <c r="QRS122" s="908"/>
      <c r="QRT122" s="908"/>
      <c r="QRU122" s="908"/>
      <c r="QRV122" s="908"/>
      <c r="QRW122" s="908"/>
      <c r="QRX122" s="908"/>
      <c r="QRY122" s="908"/>
      <c r="QRZ122" s="908"/>
      <c r="QSA122" s="908"/>
      <c r="QSB122" s="908"/>
      <c r="QSC122" s="908"/>
      <c r="QSD122" s="908"/>
      <c r="QSE122" s="908"/>
      <c r="QSF122" s="908"/>
      <c r="QSG122" s="908"/>
      <c r="QSH122" s="908"/>
      <c r="QSI122" s="908"/>
      <c r="QSJ122" s="908"/>
      <c r="QSK122" s="908"/>
      <c r="QSL122" s="908"/>
      <c r="QSM122" s="908"/>
      <c r="QSN122" s="908"/>
      <c r="QSO122" s="908"/>
      <c r="QSP122" s="908"/>
      <c r="QSQ122" s="908"/>
      <c r="QSR122" s="908"/>
      <c r="QSS122" s="908"/>
      <c r="QST122" s="908"/>
      <c r="QSU122" s="908"/>
      <c r="QSV122" s="908"/>
      <c r="QSW122" s="908"/>
      <c r="QSX122" s="908"/>
      <c r="QSY122" s="908"/>
      <c r="QSZ122" s="908"/>
      <c r="QTA122" s="908"/>
      <c r="QTB122" s="908"/>
      <c r="QTC122" s="908"/>
      <c r="QTD122" s="908"/>
      <c r="QTE122" s="908"/>
      <c r="QTF122" s="908"/>
      <c r="QTG122" s="908"/>
      <c r="QTH122" s="908"/>
      <c r="QTI122" s="908"/>
      <c r="QTJ122" s="908"/>
      <c r="QTK122" s="908"/>
      <c r="QTL122" s="908"/>
      <c r="QTM122" s="908"/>
      <c r="QTN122" s="908"/>
      <c r="QTO122" s="908"/>
      <c r="QTP122" s="908"/>
      <c r="QTQ122" s="908"/>
      <c r="QTR122" s="908"/>
      <c r="QTS122" s="908"/>
      <c r="QTT122" s="908"/>
      <c r="QTU122" s="908"/>
      <c r="QTV122" s="908"/>
      <c r="QTW122" s="908"/>
      <c r="QTX122" s="908"/>
      <c r="QTY122" s="908"/>
      <c r="QTZ122" s="908"/>
      <c r="QUA122" s="908"/>
      <c r="QUB122" s="908"/>
      <c r="QUC122" s="908"/>
      <c r="QUD122" s="908"/>
      <c r="QUE122" s="908"/>
      <c r="QUF122" s="908"/>
      <c r="QUG122" s="908"/>
      <c r="QUH122" s="908"/>
      <c r="QUI122" s="908"/>
      <c r="QUJ122" s="908"/>
      <c r="QUK122" s="908"/>
      <c r="QUL122" s="908"/>
      <c r="QUM122" s="908"/>
      <c r="QUN122" s="908"/>
      <c r="QUO122" s="908"/>
      <c r="QUP122" s="908"/>
      <c r="QUQ122" s="908"/>
      <c r="QUR122" s="908"/>
      <c r="QUS122" s="908"/>
      <c r="QUT122" s="908"/>
      <c r="QUU122" s="908"/>
      <c r="QUV122" s="908"/>
      <c r="QUW122" s="908"/>
      <c r="QUX122" s="908"/>
      <c r="QUY122" s="908"/>
      <c r="QUZ122" s="908"/>
      <c r="QVA122" s="908"/>
      <c r="QVB122" s="908"/>
      <c r="QVC122" s="908"/>
      <c r="QVD122" s="908"/>
      <c r="QVE122" s="908"/>
      <c r="QVF122" s="908"/>
      <c r="QVG122" s="908"/>
      <c r="QVH122" s="908"/>
      <c r="QVI122" s="908"/>
      <c r="QVJ122" s="908"/>
      <c r="QVK122" s="908"/>
      <c r="QVL122" s="908"/>
      <c r="QVM122" s="908"/>
      <c r="QVN122" s="908"/>
      <c r="QVO122" s="908"/>
      <c r="QVP122" s="908"/>
      <c r="QVQ122" s="908"/>
      <c r="QVR122" s="908"/>
      <c r="QVS122" s="908"/>
      <c r="QVT122" s="908"/>
      <c r="QVU122" s="908"/>
      <c r="QVV122" s="908"/>
      <c r="QVW122" s="908"/>
      <c r="QVX122" s="908"/>
      <c r="QVY122" s="908"/>
      <c r="QVZ122" s="908"/>
      <c r="QWA122" s="908"/>
      <c r="QWB122" s="908"/>
      <c r="QWC122" s="908"/>
      <c r="QWD122" s="908"/>
      <c r="QWE122" s="908"/>
      <c r="QWF122" s="908"/>
      <c r="QWG122" s="908"/>
      <c r="QWH122" s="908"/>
      <c r="QWI122" s="908"/>
      <c r="QWJ122" s="908"/>
      <c r="QWK122" s="908"/>
      <c r="QWL122" s="908"/>
      <c r="QWM122" s="908"/>
      <c r="QWN122" s="908"/>
      <c r="QWO122" s="908"/>
      <c r="QWP122" s="908"/>
      <c r="QWQ122" s="908"/>
      <c r="QWR122" s="908"/>
      <c r="QWS122" s="908"/>
      <c r="QWT122" s="908"/>
      <c r="QWU122" s="908"/>
      <c r="QWV122" s="908"/>
      <c r="QWW122" s="908"/>
      <c r="QWX122" s="908"/>
      <c r="QWY122" s="908"/>
      <c r="QWZ122" s="908"/>
      <c r="QXA122" s="908"/>
      <c r="QXB122" s="908"/>
      <c r="QXC122" s="908"/>
      <c r="QXD122" s="908"/>
      <c r="QXE122" s="908"/>
      <c r="QXF122" s="908"/>
      <c r="QXG122" s="908"/>
      <c r="QXH122" s="908"/>
      <c r="QXI122" s="908"/>
      <c r="QXJ122" s="908"/>
      <c r="QXK122" s="908"/>
      <c r="QXL122" s="908"/>
      <c r="QXM122" s="908"/>
      <c r="QXN122" s="908"/>
      <c r="QXO122" s="908"/>
      <c r="QXP122" s="908"/>
      <c r="QXQ122" s="908"/>
      <c r="QXR122" s="908"/>
      <c r="QXS122" s="908"/>
      <c r="QXT122" s="908"/>
      <c r="QXU122" s="908"/>
      <c r="QXV122" s="908"/>
      <c r="QXW122" s="908"/>
      <c r="QXX122" s="908"/>
      <c r="QXY122" s="908"/>
      <c r="QXZ122" s="908"/>
      <c r="QYA122" s="908"/>
      <c r="QYB122" s="908"/>
      <c r="QYC122" s="908"/>
      <c r="QYD122" s="908"/>
      <c r="QYE122" s="908"/>
      <c r="QYF122" s="908"/>
      <c r="QYG122" s="908"/>
      <c r="QYH122" s="908"/>
      <c r="QYI122" s="908"/>
      <c r="QYJ122" s="908"/>
      <c r="QYK122" s="908"/>
      <c r="QYL122" s="908"/>
      <c r="QYM122" s="908"/>
      <c r="QYN122" s="908"/>
      <c r="QYO122" s="908"/>
      <c r="QYP122" s="908"/>
      <c r="QYQ122" s="908"/>
      <c r="QYR122" s="908"/>
      <c r="QYS122" s="908"/>
      <c r="QYT122" s="908"/>
      <c r="QYU122" s="908"/>
      <c r="QYV122" s="908"/>
      <c r="QYW122" s="908"/>
      <c r="QYX122" s="908"/>
      <c r="QYY122" s="908"/>
      <c r="QYZ122" s="908"/>
      <c r="QZA122" s="908"/>
      <c r="QZB122" s="908"/>
      <c r="QZC122" s="908"/>
      <c r="QZD122" s="908"/>
      <c r="QZE122" s="908"/>
      <c r="QZF122" s="908"/>
      <c r="QZG122" s="908"/>
      <c r="QZH122" s="908"/>
      <c r="QZI122" s="908"/>
      <c r="QZJ122" s="908"/>
      <c r="QZK122" s="908"/>
      <c r="QZL122" s="908"/>
      <c r="QZM122" s="908"/>
      <c r="QZN122" s="908"/>
      <c r="QZO122" s="908"/>
      <c r="QZP122" s="908"/>
      <c r="QZQ122" s="908"/>
      <c r="QZR122" s="908"/>
      <c r="QZS122" s="908"/>
      <c r="QZT122" s="908"/>
      <c r="QZU122" s="908"/>
      <c r="QZV122" s="908"/>
      <c r="QZW122" s="908"/>
      <c r="QZX122" s="908"/>
      <c r="QZY122" s="908"/>
      <c r="QZZ122" s="908"/>
      <c r="RAA122" s="908"/>
      <c r="RAB122" s="908"/>
      <c r="RAC122" s="908"/>
      <c r="RAD122" s="908"/>
      <c r="RAE122" s="908"/>
      <c r="RAF122" s="908"/>
      <c r="RAG122" s="908"/>
      <c r="RAH122" s="908"/>
      <c r="RAI122" s="908"/>
      <c r="RAJ122" s="908"/>
      <c r="RAK122" s="908"/>
      <c r="RAL122" s="908"/>
      <c r="RAM122" s="908"/>
      <c r="RAN122" s="908"/>
      <c r="RAO122" s="908"/>
      <c r="RAP122" s="908"/>
      <c r="RAQ122" s="908"/>
      <c r="RAR122" s="908"/>
      <c r="RAS122" s="908"/>
      <c r="RAT122" s="908"/>
      <c r="RAU122" s="908"/>
      <c r="RAV122" s="908"/>
      <c r="RAW122" s="908"/>
      <c r="RAX122" s="908"/>
      <c r="RAY122" s="908"/>
      <c r="RAZ122" s="908"/>
      <c r="RBA122" s="908"/>
      <c r="RBB122" s="908"/>
      <c r="RBC122" s="908"/>
      <c r="RBD122" s="908"/>
      <c r="RBE122" s="908"/>
      <c r="RBF122" s="908"/>
      <c r="RBG122" s="908"/>
      <c r="RBH122" s="908"/>
      <c r="RBI122" s="908"/>
      <c r="RBJ122" s="908"/>
      <c r="RBK122" s="908"/>
      <c r="RBL122" s="908"/>
      <c r="RBM122" s="908"/>
      <c r="RBN122" s="908"/>
      <c r="RBO122" s="908"/>
      <c r="RBP122" s="908"/>
      <c r="RBQ122" s="908"/>
      <c r="RBR122" s="908"/>
      <c r="RBS122" s="908"/>
      <c r="RBT122" s="908"/>
      <c r="RBU122" s="908"/>
      <c r="RBV122" s="908"/>
      <c r="RBW122" s="908"/>
      <c r="RBX122" s="908"/>
      <c r="RBY122" s="908"/>
      <c r="RBZ122" s="908"/>
      <c r="RCA122" s="908"/>
      <c r="RCB122" s="908"/>
      <c r="RCC122" s="908"/>
      <c r="RCD122" s="908"/>
      <c r="RCE122" s="908"/>
      <c r="RCF122" s="908"/>
      <c r="RCG122" s="908"/>
      <c r="RCH122" s="908"/>
      <c r="RCI122" s="908"/>
      <c r="RCJ122" s="908"/>
      <c r="RCK122" s="908"/>
      <c r="RCL122" s="908"/>
      <c r="RCM122" s="908"/>
      <c r="RCN122" s="908"/>
      <c r="RCO122" s="908"/>
      <c r="RCP122" s="908"/>
      <c r="RCQ122" s="908"/>
      <c r="RCR122" s="908"/>
      <c r="RCS122" s="908"/>
      <c r="RCT122" s="908"/>
      <c r="RCU122" s="908"/>
      <c r="RCV122" s="908"/>
      <c r="RCW122" s="908"/>
      <c r="RCX122" s="908"/>
      <c r="RCY122" s="908"/>
      <c r="RCZ122" s="908"/>
      <c r="RDA122" s="908"/>
      <c r="RDB122" s="908"/>
      <c r="RDC122" s="908"/>
      <c r="RDD122" s="908"/>
      <c r="RDE122" s="908"/>
      <c r="RDF122" s="908"/>
      <c r="RDG122" s="908"/>
      <c r="RDH122" s="908"/>
      <c r="RDI122" s="908"/>
      <c r="RDJ122" s="908"/>
      <c r="RDK122" s="908"/>
      <c r="RDL122" s="908"/>
      <c r="RDM122" s="908"/>
      <c r="RDN122" s="908"/>
      <c r="RDO122" s="908"/>
      <c r="RDP122" s="908"/>
      <c r="RDQ122" s="908"/>
      <c r="RDR122" s="908"/>
      <c r="RDS122" s="908"/>
      <c r="RDT122" s="908"/>
      <c r="RDU122" s="908"/>
      <c r="RDV122" s="908"/>
      <c r="RDW122" s="908"/>
      <c r="RDX122" s="908"/>
      <c r="RDY122" s="908"/>
      <c r="RDZ122" s="908"/>
      <c r="REA122" s="908"/>
      <c r="REB122" s="908"/>
      <c r="REC122" s="908"/>
      <c r="RED122" s="908"/>
      <c r="REE122" s="908"/>
      <c r="REF122" s="908"/>
      <c r="REG122" s="908"/>
      <c r="REH122" s="908"/>
      <c r="REI122" s="908"/>
      <c r="REJ122" s="908"/>
      <c r="REK122" s="908"/>
      <c r="REL122" s="908"/>
      <c r="REM122" s="908"/>
      <c r="REN122" s="908"/>
      <c r="REO122" s="908"/>
      <c r="REP122" s="908"/>
      <c r="REQ122" s="908"/>
      <c r="RER122" s="908"/>
      <c r="RES122" s="908"/>
      <c r="RET122" s="908"/>
      <c r="REU122" s="908"/>
      <c r="REV122" s="908"/>
      <c r="REW122" s="908"/>
      <c r="REX122" s="908"/>
      <c r="REY122" s="908"/>
      <c r="REZ122" s="908"/>
      <c r="RFA122" s="908"/>
      <c r="RFB122" s="908"/>
      <c r="RFC122" s="908"/>
      <c r="RFD122" s="908"/>
      <c r="RFE122" s="908"/>
      <c r="RFF122" s="908"/>
      <c r="RFG122" s="908"/>
      <c r="RFH122" s="908"/>
      <c r="RFI122" s="908"/>
      <c r="RFJ122" s="908"/>
      <c r="RFK122" s="908"/>
      <c r="RFL122" s="908"/>
      <c r="RFM122" s="908"/>
      <c r="RFN122" s="908"/>
      <c r="RFO122" s="908"/>
      <c r="RFP122" s="908"/>
      <c r="RFQ122" s="908"/>
      <c r="RFR122" s="908"/>
      <c r="RFS122" s="908"/>
      <c r="RFT122" s="908"/>
      <c r="RFU122" s="908"/>
      <c r="RFV122" s="908"/>
      <c r="RFW122" s="908"/>
      <c r="RFX122" s="908"/>
      <c r="RFY122" s="908"/>
      <c r="RFZ122" s="908"/>
      <c r="RGA122" s="908"/>
      <c r="RGB122" s="908"/>
      <c r="RGC122" s="908"/>
      <c r="RGD122" s="908"/>
      <c r="RGE122" s="908"/>
      <c r="RGF122" s="908"/>
      <c r="RGG122" s="908"/>
      <c r="RGH122" s="908"/>
      <c r="RGI122" s="908"/>
      <c r="RGJ122" s="908"/>
      <c r="RGK122" s="908"/>
      <c r="RGL122" s="908"/>
      <c r="RGM122" s="908"/>
      <c r="RGN122" s="908"/>
      <c r="RGO122" s="908"/>
      <c r="RGP122" s="908"/>
      <c r="RGQ122" s="908"/>
      <c r="RGR122" s="908"/>
      <c r="RGS122" s="908"/>
      <c r="RGT122" s="908"/>
      <c r="RGU122" s="908"/>
      <c r="RGV122" s="908"/>
      <c r="RGW122" s="908"/>
      <c r="RGX122" s="908"/>
      <c r="RGY122" s="908"/>
      <c r="RGZ122" s="908"/>
      <c r="RHA122" s="908"/>
      <c r="RHB122" s="908"/>
      <c r="RHC122" s="908"/>
      <c r="RHD122" s="908"/>
      <c r="RHE122" s="908"/>
      <c r="RHF122" s="908"/>
      <c r="RHG122" s="908"/>
      <c r="RHH122" s="908"/>
      <c r="RHI122" s="908"/>
      <c r="RHJ122" s="908"/>
      <c r="RHK122" s="908"/>
      <c r="RHL122" s="908"/>
      <c r="RHM122" s="908"/>
      <c r="RHN122" s="908"/>
      <c r="RHO122" s="908"/>
      <c r="RHP122" s="908"/>
      <c r="RHQ122" s="908"/>
      <c r="RHR122" s="908"/>
      <c r="RHS122" s="908"/>
      <c r="RHT122" s="908"/>
      <c r="RHU122" s="908"/>
      <c r="RHV122" s="908"/>
      <c r="RHW122" s="908"/>
      <c r="RHX122" s="908"/>
      <c r="RHY122" s="908"/>
      <c r="RHZ122" s="908"/>
      <c r="RIA122" s="908"/>
      <c r="RIB122" s="908"/>
      <c r="RIC122" s="908"/>
      <c r="RID122" s="908"/>
      <c r="RIE122" s="908"/>
      <c r="RIF122" s="908"/>
      <c r="RIG122" s="908"/>
      <c r="RIH122" s="908"/>
      <c r="RII122" s="908"/>
      <c r="RIJ122" s="908"/>
      <c r="RIK122" s="908"/>
      <c r="RIL122" s="908"/>
      <c r="RIM122" s="908"/>
      <c r="RIN122" s="908"/>
      <c r="RIO122" s="908"/>
      <c r="RIP122" s="908"/>
      <c r="RIQ122" s="908"/>
      <c r="RIR122" s="908"/>
      <c r="RIS122" s="908"/>
      <c r="RIT122" s="908"/>
      <c r="RIU122" s="908"/>
      <c r="RIV122" s="908"/>
      <c r="RIW122" s="908"/>
      <c r="RIX122" s="908"/>
      <c r="RIY122" s="908"/>
      <c r="RIZ122" s="908"/>
      <c r="RJA122" s="908"/>
      <c r="RJB122" s="908"/>
      <c r="RJC122" s="908"/>
      <c r="RJD122" s="908"/>
      <c r="RJE122" s="908"/>
      <c r="RJF122" s="908"/>
      <c r="RJG122" s="908"/>
      <c r="RJH122" s="908"/>
      <c r="RJI122" s="908"/>
      <c r="RJJ122" s="908"/>
      <c r="RJK122" s="908"/>
      <c r="RJL122" s="908"/>
      <c r="RJM122" s="908"/>
      <c r="RJN122" s="908"/>
      <c r="RJO122" s="908"/>
      <c r="RJP122" s="908"/>
      <c r="RJQ122" s="908"/>
      <c r="RJR122" s="908"/>
      <c r="RJS122" s="908"/>
      <c r="RJT122" s="908"/>
      <c r="RJU122" s="908"/>
      <c r="RJV122" s="908"/>
      <c r="RJW122" s="908"/>
      <c r="RJX122" s="908"/>
      <c r="RJY122" s="908"/>
      <c r="RJZ122" s="908"/>
      <c r="RKA122" s="908"/>
      <c r="RKB122" s="908"/>
      <c r="RKC122" s="908"/>
      <c r="RKD122" s="908"/>
      <c r="RKE122" s="908"/>
      <c r="RKF122" s="908"/>
      <c r="RKG122" s="908"/>
      <c r="RKH122" s="908"/>
      <c r="RKI122" s="908"/>
      <c r="RKJ122" s="908"/>
      <c r="RKK122" s="908"/>
      <c r="RKL122" s="908"/>
      <c r="RKM122" s="908"/>
      <c r="RKN122" s="908"/>
      <c r="RKO122" s="908"/>
      <c r="RKP122" s="908"/>
      <c r="RKQ122" s="908"/>
      <c r="RKR122" s="908"/>
      <c r="RKS122" s="908"/>
      <c r="RKT122" s="908"/>
      <c r="RKU122" s="908"/>
      <c r="RKV122" s="908"/>
      <c r="RKW122" s="908"/>
      <c r="RKX122" s="908"/>
      <c r="RKY122" s="908"/>
      <c r="RKZ122" s="908"/>
      <c r="RLA122" s="908"/>
      <c r="RLB122" s="908"/>
      <c r="RLC122" s="908"/>
      <c r="RLD122" s="908"/>
      <c r="RLE122" s="908"/>
      <c r="RLF122" s="908"/>
      <c r="RLG122" s="908"/>
      <c r="RLH122" s="908"/>
      <c r="RLI122" s="908"/>
      <c r="RLJ122" s="908"/>
      <c r="RLK122" s="908"/>
      <c r="RLL122" s="908"/>
      <c r="RLM122" s="908"/>
      <c r="RLN122" s="908"/>
      <c r="RLO122" s="908"/>
      <c r="RLP122" s="908"/>
      <c r="RLQ122" s="908"/>
      <c r="RLR122" s="908"/>
      <c r="RLS122" s="908"/>
      <c r="RLT122" s="908"/>
      <c r="RLU122" s="908"/>
      <c r="RLV122" s="908"/>
      <c r="RLW122" s="908"/>
      <c r="RLX122" s="908"/>
      <c r="RLY122" s="908"/>
      <c r="RLZ122" s="908"/>
      <c r="RMA122" s="908"/>
      <c r="RMB122" s="908"/>
      <c r="RMC122" s="908"/>
      <c r="RMD122" s="908"/>
      <c r="RME122" s="908"/>
      <c r="RMF122" s="908"/>
      <c r="RMG122" s="908"/>
      <c r="RMH122" s="908"/>
      <c r="RMI122" s="908"/>
      <c r="RMJ122" s="908"/>
      <c r="RMK122" s="908"/>
      <c r="RML122" s="908"/>
      <c r="RMM122" s="908"/>
      <c r="RMN122" s="908"/>
      <c r="RMO122" s="908"/>
      <c r="RMP122" s="908"/>
      <c r="RMQ122" s="908"/>
      <c r="RMR122" s="908"/>
      <c r="RMS122" s="908"/>
      <c r="RMT122" s="908"/>
      <c r="RMU122" s="908"/>
      <c r="RMV122" s="908"/>
      <c r="RMW122" s="908"/>
      <c r="RMX122" s="908"/>
      <c r="RMY122" s="908"/>
      <c r="RMZ122" s="908"/>
      <c r="RNA122" s="908"/>
      <c r="RNB122" s="908"/>
      <c r="RNC122" s="908"/>
      <c r="RND122" s="908"/>
      <c r="RNE122" s="908"/>
      <c r="RNF122" s="908"/>
      <c r="RNG122" s="908"/>
      <c r="RNH122" s="908"/>
      <c r="RNI122" s="908"/>
      <c r="RNJ122" s="908"/>
      <c r="RNK122" s="908"/>
      <c r="RNL122" s="908"/>
      <c r="RNM122" s="908"/>
      <c r="RNN122" s="908"/>
      <c r="RNO122" s="908"/>
      <c r="RNP122" s="908"/>
      <c r="RNQ122" s="908"/>
      <c r="RNR122" s="908"/>
      <c r="RNS122" s="908"/>
      <c r="RNT122" s="908"/>
      <c r="RNU122" s="908"/>
      <c r="RNV122" s="908"/>
      <c r="RNW122" s="908"/>
      <c r="RNX122" s="908"/>
      <c r="RNY122" s="908"/>
      <c r="RNZ122" s="908"/>
      <c r="ROA122" s="908"/>
      <c r="ROB122" s="908"/>
      <c r="ROC122" s="908"/>
      <c r="ROD122" s="908"/>
      <c r="ROE122" s="908"/>
      <c r="ROF122" s="908"/>
      <c r="ROG122" s="908"/>
      <c r="ROH122" s="908"/>
      <c r="ROI122" s="908"/>
      <c r="ROJ122" s="908"/>
      <c r="ROK122" s="908"/>
      <c r="ROL122" s="908"/>
      <c r="ROM122" s="908"/>
      <c r="RON122" s="908"/>
      <c r="ROO122" s="908"/>
      <c r="ROP122" s="908"/>
      <c r="ROQ122" s="908"/>
      <c r="ROR122" s="908"/>
      <c r="ROS122" s="908"/>
      <c r="ROT122" s="908"/>
      <c r="ROU122" s="908"/>
      <c r="ROV122" s="908"/>
      <c r="ROW122" s="908"/>
      <c r="ROX122" s="908"/>
      <c r="ROY122" s="908"/>
      <c r="ROZ122" s="908"/>
      <c r="RPA122" s="908"/>
      <c r="RPB122" s="908"/>
      <c r="RPC122" s="908"/>
      <c r="RPD122" s="908"/>
      <c r="RPE122" s="908"/>
      <c r="RPF122" s="908"/>
      <c r="RPG122" s="908"/>
      <c r="RPH122" s="908"/>
      <c r="RPI122" s="908"/>
      <c r="RPJ122" s="908"/>
      <c r="RPK122" s="908"/>
      <c r="RPL122" s="908"/>
      <c r="RPM122" s="908"/>
      <c r="RPN122" s="908"/>
      <c r="RPO122" s="908"/>
      <c r="RPP122" s="908"/>
      <c r="RPQ122" s="908"/>
      <c r="RPR122" s="908"/>
      <c r="RPS122" s="908"/>
      <c r="RPT122" s="908"/>
      <c r="RPU122" s="908"/>
      <c r="RPV122" s="908"/>
      <c r="RPW122" s="908"/>
      <c r="RPX122" s="908"/>
      <c r="RPY122" s="908"/>
      <c r="RPZ122" s="908"/>
      <c r="RQA122" s="908"/>
      <c r="RQB122" s="908"/>
      <c r="RQC122" s="908"/>
      <c r="RQD122" s="908"/>
      <c r="RQE122" s="908"/>
      <c r="RQF122" s="908"/>
      <c r="RQG122" s="908"/>
      <c r="RQH122" s="908"/>
      <c r="RQI122" s="908"/>
      <c r="RQJ122" s="908"/>
      <c r="RQK122" s="908"/>
      <c r="RQL122" s="908"/>
      <c r="RQM122" s="908"/>
      <c r="RQN122" s="908"/>
      <c r="RQO122" s="908"/>
      <c r="RQP122" s="908"/>
      <c r="RQQ122" s="908"/>
      <c r="RQR122" s="908"/>
      <c r="RQS122" s="908"/>
      <c r="RQT122" s="908"/>
      <c r="RQU122" s="908"/>
      <c r="RQV122" s="908"/>
      <c r="RQW122" s="908"/>
      <c r="RQX122" s="908"/>
      <c r="RQY122" s="908"/>
      <c r="RQZ122" s="908"/>
      <c r="RRA122" s="908"/>
      <c r="RRB122" s="908"/>
      <c r="RRC122" s="908"/>
      <c r="RRD122" s="908"/>
      <c r="RRE122" s="908"/>
      <c r="RRF122" s="908"/>
      <c r="RRG122" s="908"/>
      <c r="RRH122" s="908"/>
      <c r="RRI122" s="908"/>
      <c r="RRJ122" s="908"/>
      <c r="RRK122" s="908"/>
      <c r="RRL122" s="908"/>
      <c r="RRM122" s="908"/>
      <c r="RRN122" s="908"/>
      <c r="RRO122" s="908"/>
      <c r="RRP122" s="908"/>
      <c r="RRQ122" s="908"/>
      <c r="RRR122" s="908"/>
      <c r="RRS122" s="908"/>
      <c r="RRT122" s="908"/>
      <c r="RRU122" s="908"/>
      <c r="RRV122" s="908"/>
      <c r="RRW122" s="908"/>
      <c r="RRX122" s="908"/>
      <c r="RRY122" s="908"/>
      <c r="RRZ122" s="908"/>
      <c r="RSA122" s="908"/>
      <c r="RSB122" s="908"/>
      <c r="RSC122" s="908"/>
      <c r="RSD122" s="908"/>
      <c r="RSE122" s="908"/>
      <c r="RSF122" s="908"/>
      <c r="RSG122" s="908"/>
      <c r="RSH122" s="908"/>
      <c r="RSI122" s="908"/>
      <c r="RSJ122" s="908"/>
      <c r="RSK122" s="908"/>
      <c r="RSL122" s="908"/>
      <c r="RSM122" s="908"/>
      <c r="RSN122" s="908"/>
      <c r="RSO122" s="908"/>
      <c r="RSP122" s="908"/>
      <c r="RSQ122" s="908"/>
      <c r="RSR122" s="908"/>
      <c r="RSS122" s="908"/>
      <c r="RST122" s="908"/>
      <c r="RSU122" s="908"/>
      <c r="RSV122" s="908"/>
      <c r="RSW122" s="908"/>
      <c r="RSX122" s="908"/>
      <c r="RSY122" s="908"/>
      <c r="RSZ122" s="908"/>
      <c r="RTA122" s="908"/>
      <c r="RTB122" s="908"/>
      <c r="RTC122" s="908"/>
      <c r="RTD122" s="908"/>
      <c r="RTE122" s="908"/>
      <c r="RTF122" s="908"/>
      <c r="RTG122" s="908"/>
      <c r="RTH122" s="908"/>
      <c r="RTI122" s="908"/>
      <c r="RTJ122" s="908"/>
      <c r="RTK122" s="908"/>
      <c r="RTL122" s="908"/>
      <c r="RTM122" s="908"/>
      <c r="RTN122" s="908"/>
      <c r="RTO122" s="908"/>
      <c r="RTP122" s="908"/>
      <c r="RTQ122" s="908"/>
      <c r="RTR122" s="908"/>
      <c r="RTS122" s="908"/>
      <c r="RTT122" s="908"/>
      <c r="RTU122" s="908"/>
      <c r="RTV122" s="908"/>
      <c r="RTW122" s="908"/>
      <c r="RTX122" s="908"/>
      <c r="RTY122" s="908"/>
      <c r="RTZ122" s="908"/>
      <c r="RUA122" s="908"/>
      <c r="RUB122" s="908"/>
      <c r="RUC122" s="908"/>
      <c r="RUD122" s="908"/>
      <c r="RUE122" s="908"/>
      <c r="RUF122" s="908"/>
      <c r="RUG122" s="908"/>
      <c r="RUH122" s="908"/>
      <c r="RUI122" s="908"/>
      <c r="RUJ122" s="908"/>
      <c r="RUK122" s="908"/>
      <c r="RUL122" s="908"/>
      <c r="RUM122" s="908"/>
      <c r="RUN122" s="908"/>
      <c r="RUO122" s="908"/>
      <c r="RUP122" s="908"/>
      <c r="RUQ122" s="908"/>
      <c r="RUR122" s="908"/>
      <c r="RUS122" s="908"/>
      <c r="RUT122" s="908"/>
      <c r="RUU122" s="908"/>
      <c r="RUV122" s="908"/>
      <c r="RUW122" s="908"/>
      <c r="RUX122" s="908"/>
      <c r="RUY122" s="908"/>
      <c r="RUZ122" s="908"/>
      <c r="RVA122" s="908"/>
      <c r="RVB122" s="908"/>
      <c r="RVC122" s="908"/>
      <c r="RVD122" s="908"/>
      <c r="RVE122" s="908"/>
      <c r="RVF122" s="908"/>
      <c r="RVG122" s="908"/>
      <c r="RVH122" s="908"/>
      <c r="RVI122" s="908"/>
      <c r="RVJ122" s="908"/>
      <c r="RVK122" s="908"/>
      <c r="RVL122" s="908"/>
      <c r="RVM122" s="908"/>
      <c r="RVN122" s="908"/>
      <c r="RVO122" s="908"/>
      <c r="RVP122" s="908"/>
      <c r="RVQ122" s="908"/>
      <c r="RVR122" s="908"/>
      <c r="RVS122" s="908"/>
      <c r="RVT122" s="908"/>
      <c r="RVU122" s="908"/>
      <c r="RVV122" s="908"/>
      <c r="RVW122" s="908"/>
      <c r="RVX122" s="908"/>
      <c r="RVY122" s="908"/>
      <c r="RVZ122" s="908"/>
      <c r="RWA122" s="908"/>
      <c r="RWB122" s="908"/>
      <c r="RWC122" s="908"/>
      <c r="RWD122" s="908"/>
      <c r="RWE122" s="908"/>
      <c r="RWF122" s="908"/>
      <c r="RWG122" s="908"/>
      <c r="RWH122" s="908"/>
      <c r="RWI122" s="908"/>
      <c r="RWJ122" s="908"/>
      <c r="RWK122" s="908"/>
      <c r="RWL122" s="908"/>
      <c r="RWM122" s="908"/>
      <c r="RWN122" s="908"/>
      <c r="RWO122" s="908"/>
      <c r="RWP122" s="908"/>
      <c r="RWQ122" s="908"/>
      <c r="RWR122" s="908"/>
      <c r="RWS122" s="908"/>
      <c r="RWT122" s="908"/>
      <c r="RWU122" s="908"/>
      <c r="RWV122" s="908"/>
      <c r="RWW122" s="908"/>
      <c r="RWX122" s="908"/>
      <c r="RWY122" s="908"/>
      <c r="RWZ122" s="908"/>
      <c r="RXA122" s="908"/>
      <c r="RXB122" s="908"/>
      <c r="RXC122" s="908"/>
      <c r="RXD122" s="908"/>
      <c r="RXE122" s="908"/>
      <c r="RXF122" s="908"/>
      <c r="RXG122" s="908"/>
      <c r="RXH122" s="908"/>
      <c r="RXI122" s="908"/>
      <c r="RXJ122" s="908"/>
      <c r="RXK122" s="908"/>
      <c r="RXL122" s="908"/>
      <c r="RXM122" s="908"/>
      <c r="RXN122" s="908"/>
      <c r="RXO122" s="908"/>
      <c r="RXP122" s="908"/>
      <c r="RXQ122" s="908"/>
      <c r="RXR122" s="908"/>
      <c r="RXS122" s="908"/>
      <c r="RXT122" s="908"/>
      <c r="RXU122" s="908"/>
      <c r="RXV122" s="908"/>
      <c r="RXW122" s="908"/>
      <c r="RXX122" s="908"/>
      <c r="RXY122" s="908"/>
      <c r="RXZ122" s="908"/>
      <c r="RYA122" s="908"/>
      <c r="RYB122" s="908"/>
      <c r="RYC122" s="908"/>
      <c r="RYD122" s="908"/>
      <c r="RYE122" s="908"/>
      <c r="RYF122" s="908"/>
      <c r="RYG122" s="908"/>
      <c r="RYH122" s="908"/>
      <c r="RYI122" s="908"/>
      <c r="RYJ122" s="908"/>
      <c r="RYK122" s="908"/>
      <c r="RYL122" s="908"/>
      <c r="RYM122" s="908"/>
      <c r="RYN122" s="908"/>
      <c r="RYO122" s="908"/>
      <c r="RYP122" s="908"/>
      <c r="RYQ122" s="908"/>
      <c r="RYR122" s="908"/>
      <c r="RYS122" s="908"/>
      <c r="RYT122" s="908"/>
      <c r="RYU122" s="908"/>
      <c r="RYV122" s="908"/>
      <c r="RYW122" s="908"/>
      <c r="RYX122" s="908"/>
      <c r="RYY122" s="908"/>
      <c r="RYZ122" s="908"/>
      <c r="RZA122" s="908"/>
      <c r="RZB122" s="908"/>
      <c r="RZC122" s="908"/>
      <c r="RZD122" s="908"/>
      <c r="RZE122" s="908"/>
      <c r="RZF122" s="908"/>
      <c r="RZG122" s="908"/>
      <c r="RZH122" s="908"/>
      <c r="RZI122" s="908"/>
      <c r="RZJ122" s="908"/>
      <c r="RZK122" s="908"/>
      <c r="RZL122" s="908"/>
      <c r="RZM122" s="908"/>
      <c r="RZN122" s="908"/>
      <c r="RZO122" s="908"/>
      <c r="RZP122" s="908"/>
      <c r="RZQ122" s="908"/>
      <c r="RZR122" s="908"/>
      <c r="RZS122" s="908"/>
      <c r="RZT122" s="908"/>
      <c r="RZU122" s="908"/>
      <c r="RZV122" s="908"/>
      <c r="RZW122" s="908"/>
      <c r="RZX122" s="908"/>
      <c r="RZY122" s="908"/>
      <c r="RZZ122" s="908"/>
      <c r="SAA122" s="908"/>
      <c r="SAB122" s="908"/>
      <c r="SAC122" s="908"/>
      <c r="SAD122" s="908"/>
      <c r="SAE122" s="908"/>
      <c r="SAF122" s="908"/>
      <c r="SAG122" s="908"/>
      <c r="SAH122" s="908"/>
      <c r="SAI122" s="908"/>
      <c r="SAJ122" s="908"/>
      <c r="SAK122" s="908"/>
      <c r="SAL122" s="908"/>
      <c r="SAM122" s="908"/>
      <c r="SAN122" s="908"/>
      <c r="SAO122" s="908"/>
      <c r="SAP122" s="908"/>
      <c r="SAQ122" s="908"/>
      <c r="SAR122" s="908"/>
      <c r="SAS122" s="908"/>
      <c r="SAT122" s="908"/>
      <c r="SAU122" s="908"/>
      <c r="SAV122" s="908"/>
      <c r="SAW122" s="908"/>
      <c r="SAX122" s="908"/>
      <c r="SAY122" s="908"/>
      <c r="SAZ122" s="908"/>
      <c r="SBA122" s="908"/>
      <c r="SBB122" s="908"/>
      <c r="SBC122" s="908"/>
      <c r="SBD122" s="908"/>
      <c r="SBE122" s="908"/>
      <c r="SBF122" s="908"/>
      <c r="SBG122" s="908"/>
      <c r="SBH122" s="908"/>
      <c r="SBI122" s="908"/>
      <c r="SBJ122" s="908"/>
      <c r="SBK122" s="908"/>
      <c r="SBL122" s="908"/>
      <c r="SBM122" s="908"/>
      <c r="SBN122" s="908"/>
      <c r="SBO122" s="908"/>
      <c r="SBP122" s="908"/>
      <c r="SBQ122" s="908"/>
      <c r="SBR122" s="908"/>
      <c r="SBS122" s="908"/>
      <c r="SBT122" s="908"/>
      <c r="SBU122" s="908"/>
      <c r="SBV122" s="908"/>
      <c r="SBW122" s="908"/>
      <c r="SBX122" s="908"/>
      <c r="SBY122" s="908"/>
      <c r="SBZ122" s="908"/>
      <c r="SCA122" s="908"/>
      <c r="SCB122" s="908"/>
      <c r="SCC122" s="908"/>
      <c r="SCD122" s="908"/>
      <c r="SCE122" s="908"/>
      <c r="SCF122" s="908"/>
      <c r="SCG122" s="908"/>
      <c r="SCH122" s="908"/>
      <c r="SCI122" s="908"/>
      <c r="SCJ122" s="908"/>
      <c r="SCK122" s="908"/>
      <c r="SCL122" s="908"/>
      <c r="SCM122" s="908"/>
      <c r="SCN122" s="908"/>
      <c r="SCO122" s="908"/>
      <c r="SCP122" s="908"/>
      <c r="SCQ122" s="908"/>
      <c r="SCR122" s="908"/>
      <c r="SCS122" s="908"/>
      <c r="SCT122" s="908"/>
      <c r="SCU122" s="908"/>
      <c r="SCV122" s="908"/>
      <c r="SCW122" s="908"/>
      <c r="SCX122" s="908"/>
      <c r="SCY122" s="908"/>
      <c r="SCZ122" s="908"/>
      <c r="SDA122" s="908"/>
      <c r="SDB122" s="908"/>
      <c r="SDC122" s="908"/>
      <c r="SDD122" s="908"/>
      <c r="SDE122" s="908"/>
      <c r="SDF122" s="908"/>
      <c r="SDG122" s="908"/>
      <c r="SDH122" s="908"/>
      <c r="SDI122" s="908"/>
      <c r="SDJ122" s="908"/>
      <c r="SDK122" s="908"/>
      <c r="SDL122" s="908"/>
      <c r="SDM122" s="908"/>
      <c r="SDN122" s="908"/>
      <c r="SDO122" s="908"/>
      <c r="SDP122" s="908"/>
      <c r="SDQ122" s="908"/>
      <c r="SDR122" s="908"/>
      <c r="SDS122" s="908"/>
      <c r="SDT122" s="908"/>
      <c r="SDU122" s="908"/>
      <c r="SDV122" s="908"/>
      <c r="SDW122" s="908"/>
      <c r="SDX122" s="908"/>
      <c r="SDY122" s="908"/>
      <c r="SDZ122" s="908"/>
      <c r="SEA122" s="908"/>
      <c r="SEB122" s="908"/>
      <c r="SEC122" s="908"/>
      <c r="SED122" s="908"/>
      <c r="SEE122" s="908"/>
      <c r="SEF122" s="908"/>
      <c r="SEG122" s="908"/>
      <c r="SEH122" s="908"/>
      <c r="SEI122" s="908"/>
      <c r="SEJ122" s="908"/>
      <c r="SEK122" s="908"/>
      <c r="SEL122" s="908"/>
      <c r="SEM122" s="908"/>
      <c r="SEN122" s="908"/>
      <c r="SEO122" s="908"/>
      <c r="SEP122" s="908"/>
      <c r="SEQ122" s="908"/>
      <c r="SER122" s="908"/>
      <c r="SES122" s="908"/>
      <c r="SET122" s="908"/>
      <c r="SEU122" s="908"/>
      <c r="SEV122" s="908"/>
      <c r="SEW122" s="908"/>
      <c r="SEX122" s="908"/>
      <c r="SEY122" s="908"/>
      <c r="SEZ122" s="908"/>
      <c r="SFA122" s="908"/>
      <c r="SFB122" s="908"/>
      <c r="SFC122" s="908"/>
      <c r="SFD122" s="908"/>
      <c r="SFE122" s="908"/>
      <c r="SFF122" s="908"/>
      <c r="SFG122" s="908"/>
      <c r="SFH122" s="908"/>
      <c r="SFI122" s="908"/>
      <c r="SFJ122" s="908"/>
      <c r="SFK122" s="908"/>
      <c r="SFL122" s="908"/>
      <c r="SFM122" s="908"/>
      <c r="SFN122" s="908"/>
      <c r="SFO122" s="908"/>
      <c r="SFP122" s="908"/>
      <c r="SFQ122" s="908"/>
      <c r="SFR122" s="908"/>
      <c r="SFS122" s="908"/>
      <c r="SFT122" s="908"/>
      <c r="SFU122" s="908"/>
      <c r="SFV122" s="908"/>
      <c r="SFW122" s="908"/>
      <c r="SFX122" s="908"/>
      <c r="SFY122" s="908"/>
      <c r="SFZ122" s="908"/>
      <c r="SGA122" s="908"/>
      <c r="SGB122" s="908"/>
      <c r="SGC122" s="908"/>
      <c r="SGD122" s="908"/>
      <c r="SGE122" s="908"/>
      <c r="SGF122" s="908"/>
      <c r="SGG122" s="908"/>
      <c r="SGH122" s="908"/>
      <c r="SGI122" s="908"/>
      <c r="SGJ122" s="908"/>
      <c r="SGK122" s="908"/>
      <c r="SGL122" s="908"/>
      <c r="SGM122" s="908"/>
      <c r="SGN122" s="908"/>
      <c r="SGO122" s="908"/>
      <c r="SGP122" s="908"/>
      <c r="SGQ122" s="908"/>
      <c r="SGR122" s="908"/>
      <c r="SGS122" s="908"/>
      <c r="SGT122" s="908"/>
      <c r="SGU122" s="908"/>
      <c r="SGV122" s="908"/>
      <c r="SGW122" s="908"/>
      <c r="SGX122" s="908"/>
      <c r="SGY122" s="908"/>
      <c r="SGZ122" s="908"/>
      <c r="SHA122" s="908"/>
      <c r="SHB122" s="908"/>
      <c r="SHC122" s="908"/>
      <c r="SHD122" s="908"/>
      <c r="SHE122" s="908"/>
      <c r="SHF122" s="908"/>
      <c r="SHG122" s="908"/>
      <c r="SHH122" s="908"/>
      <c r="SHI122" s="908"/>
      <c r="SHJ122" s="908"/>
      <c r="SHK122" s="908"/>
      <c r="SHL122" s="908"/>
      <c r="SHM122" s="908"/>
      <c r="SHN122" s="908"/>
      <c r="SHO122" s="908"/>
      <c r="SHP122" s="908"/>
      <c r="SHQ122" s="908"/>
      <c r="SHR122" s="908"/>
      <c r="SHS122" s="908"/>
      <c r="SHT122" s="908"/>
      <c r="SHU122" s="908"/>
      <c r="SHV122" s="908"/>
      <c r="SHW122" s="908"/>
      <c r="SHX122" s="908"/>
      <c r="SHY122" s="908"/>
      <c r="SHZ122" s="908"/>
      <c r="SIA122" s="908"/>
      <c r="SIB122" s="908"/>
      <c r="SIC122" s="908"/>
      <c r="SID122" s="908"/>
      <c r="SIE122" s="908"/>
      <c r="SIF122" s="908"/>
      <c r="SIG122" s="908"/>
      <c r="SIH122" s="908"/>
      <c r="SII122" s="908"/>
      <c r="SIJ122" s="908"/>
      <c r="SIK122" s="908"/>
      <c r="SIL122" s="908"/>
      <c r="SIM122" s="908"/>
      <c r="SIN122" s="908"/>
      <c r="SIO122" s="908"/>
      <c r="SIP122" s="908"/>
      <c r="SIQ122" s="908"/>
      <c r="SIR122" s="908"/>
      <c r="SIS122" s="908"/>
      <c r="SIT122" s="908"/>
      <c r="SIU122" s="908"/>
      <c r="SIV122" s="908"/>
      <c r="SIW122" s="908"/>
      <c r="SIX122" s="908"/>
      <c r="SIY122" s="908"/>
      <c r="SIZ122" s="908"/>
      <c r="SJA122" s="908"/>
      <c r="SJB122" s="908"/>
      <c r="SJC122" s="908"/>
      <c r="SJD122" s="908"/>
      <c r="SJE122" s="908"/>
      <c r="SJF122" s="908"/>
      <c r="SJG122" s="908"/>
      <c r="SJH122" s="908"/>
      <c r="SJI122" s="908"/>
      <c r="SJJ122" s="908"/>
      <c r="SJK122" s="908"/>
      <c r="SJL122" s="908"/>
      <c r="SJM122" s="908"/>
      <c r="SJN122" s="908"/>
      <c r="SJO122" s="908"/>
      <c r="SJP122" s="908"/>
      <c r="SJQ122" s="908"/>
      <c r="SJR122" s="908"/>
      <c r="SJS122" s="908"/>
      <c r="SJT122" s="908"/>
      <c r="SJU122" s="908"/>
      <c r="SJV122" s="908"/>
      <c r="SJW122" s="908"/>
      <c r="SJX122" s="908"/>
      <c r="SJY122" s="908"/>
      <c r="SJZ122" s="908"/>
      <c r="SKA122" s="908"/>
      <c r="SKB122" s="908"/>
      <c r="SKC122" s="908"/>
      <c r="SKD122" s="908"/>
      <c r="SKE122" s="908"/>
      <c r="SKF122" s="908"/>
      <c r="SKG122" s="908"/>
      <c r="SKH122" s="908"/>
      <c r="SKI122" s="908"/>
      <c r="SKJ122" s="908"/>
      <c r="SKK122" s="908"/>
      <c r="SKL122" s="908"/>
      <c r="SKM122" s="908"/>
      <c r="SKN122" s="908"/>
      <c r="SKO122" s="908"/>
      <c r="SKP122" s="908"/>
      <c r="SKQ122" s="908"/>
      <c r="SKR122" s="908"/>
      <c r="SKS122" s="908"/>
      <c r="SKT122" s="908"/>
      <c r="SKU122" s="908"/>
      <c r="SKV122" s="908"/>
      <c r="SKW122" s="908"/>
      <c r="SKX122" s="908"/>
      <c r="SKY122" s="908"/>
      <c r="SKZ122" s="908"/>
      <c r="SLA122" s="908"/>
      <c r="SLB122" s="908"/>
      <c r="SLC122" s="908"/>
      <c r="SLD122" s="908"/>
      <c r="SLE122" s="908"/>
      <c r="SLF122" s="908"/>
      <c r="SLG122" s="908"/>
      <c r="SLH122" s="908"/>
      <c r="SLI122" s="908"/>
      <c r="SLJ122" s="908"/>
      <c r="SLK122" s="908"/>
      <c r="SLL122" s="908"/>
      <c r="SLM122" s="908"/>
      <c r="SLN122" s="908"/>
      <c r="SLO122" s="908"/>
      <c r="SLP122" s="908"/>
      <c r="SLQ122" s="908"/>
      <c r="SLR122" s="908"/>
      <c r="SLS122" s="908"/>
      <c r="SLT122" s="908"/>
      <c r="SLU122" s="908"/>
      <c r="SLV122" s="908"/>
      <c r="SLW122" s="908"/>
      <c r="SLX122" s="908"/>
      <c r="SLY122" s="908"/>
      <c r="SLZ122" s="908"/>
      <c r="SMA122" s="908"/>
      <c r="SMB122" s="908"/>
      <c r="SMC122" s="908"/>
      <c r="SMD122" s="908"/>
      <c r="SME122" s="908"/>
      <c r="SMF122" s="908"/>
      <c r="SMG122" s="908"/>
      <c r="SMH122" s="908"/>
      <c r="SMI122" s="908"/>
      <c r="SMJ122" s="908"/>
      <c r="SMK122" s="908"/>
      <c r="SML122" s="908"/>
      <c r="SMM122" s="908"/>
      <c r="SMN122" s="908"/>
      <c r="SMO122" s="908"/>
      <c r="SMP122" s="908"/>
      <c r="SMQ122" s="908"/>
      <c r="SMR122" s="908"/>
      <c r="SMS122" s="908"/>
      <c r="SMT122" s="908"/>
      <c r="SMU122" s="908"/>
      <c r="SMV122" s="908"/>
      <c r="SMW122" s="908"/>
      <c r="SMX122" s="908"/>
      <c r="SMY122" s="908"/>
      <c r="SMZ122" s="908"/>
      <c r="SNA122" s="908"/>
      <c r="SNB122" s="908"/>
      <c r="SNC122" s="908"/>
      <c r="SND122" s="908"/>
      <c r="SNE122" s="908"/>
      <c r="SNF122" s="908"/>
      <c r="SNG122" s="908"/>
      <c r="SNH122" s="908"/>
      <c r="SNI122" s="908"/>
      <c r="SNJ122" s="908"/>
      <c r="SNK122" s="908"/>
      <c r="SNL122" s="908"/>
      <c r="SNM122" s="908"/>
      <c r="SNN122" s="908"/>
      <c r="SNO122" s="908"/>
      <c r="SNP122" s="908"/>
      <c r="SNQ122" s="908"/>
      <c r="SNR122" s="908"/>
      <c r="SNS122" s="908"/>
      <c r="SNT122" s="908"/>
      <c r="SNU122" s="908"/>
      <c r="SNV122" s="908"/>
      <c r="SNW122" s="908"/>
      <c r="SNX122" s="908"/>
      <c r="SNY122" s="908"/>
      <c r="SNZ122" s="908"/>
      <c r="SOA122" s="908"/>
      <c r="SOB122" s="908"/>
      <c r="SOC122" s="908"/>
      <c r="SOD122" s="908"/>
      <c r="SOE122" s="908"/>
      <c r="SOF122" s="908"/>
      <c r="SOG122" s="908"/>
      <c r="SOH122" s="908"/>
      <c r="SOI122" s="908"/>
      <c r="SOJ122" s="908"/>
      <c r="SOK122" s="908"/>
      <c r="SOL122" s="908"/>
      <c r="SOM122" s="908"/>
      <c r="SON122" s="908"/>
      <c r="SOO122" s="908"/>
      <c r="SOP122" s="908"/>
      <c r="SOQ122" s="908"/>
      <c r="SOR122" s="908"/>
      <c r="SOS122" s="908"/>
      <c r="SOT122" s="908"/>
      <c r="SOU122" s="908"/>
      <c r="SOV122" s="908"/>
      <c r="SOW122" s="908"/>
      <c r="SOX122" s="908"/>
      <c r="SOY122" s="908"/>
      <c r="SOZ122" s="908"/>
      <c r="SPA122" s="908"/>
      <c r="SPB122" s="908"/>
      <c r="SPC122" s="908"/>
      <c r="SPD122" s="908"/>
      <c r="SPE122" s="908"/>
      <c r="SPF122" s="908"/>
      <c r="SPG122" s="908"/>
      <c r="SPH122" s="908"/>
      <c r="SPI122" s="908"/>
      <c r="SPJ122" s="908"/>
      <c r="SPK122" s="908"/>
      <c r="SPL122" s="908"/>
      <c r="SPM122" s="908"/>
      <c r="SPN122" s="908"/>
      <c r="SPO122" s="908"/>
      <c r="SPP122" s="908"/>
      <c r="SPQ122" s="908"/>
      <c r="SPR122" s="908"/>
      <c r="SPS122" s="908"/>
      <c r="SPT122" s="908"/>
      <c r="SPU122" s="908"/>
      <c r="SPV122" s="908"/>
      <c r="SPW122" s="908"/>
      <c r="SPX122" s="908"/>
      <c r="SPY122" s="908"/>
      <c r="SPZ122" s="908"/>
      <c r="SQA122" s="908"/>
      <c r="SQB122" s="908"/>
      <c r="SQC122" s="908"/>
      <c r="SQD122" s="908"/>
      <c r="SQE122" s="908"/>
      <c r="SQF122" s="908"/>
      <c r="SQG122" s="908"/>
      <c r="SQH122" s="908"/>
      <c r="SQI122" s="908"/>
      <c r="SQJ122" s="908"/>
      <c r="SQK122" s="908"/>
      <c r="SQL122" s="908"/>
      <c r="SQM122" s="908"/>
      <c r="SQN122" s="908"/>
      <c r="SQO122" s="908"/>
      <c r="SQP122" s="908"/>
      <c r="SQQ122" s="908"/>
      <c r="SQR122" s="908"/>
      <c r="SQS122" s="908"/>
      <c r="SQT122" s="908"/>
      <c r="SQU122" s="908"/>
      <c r="SQV122" s="908"/>
      <c r="SQW122" s="908"/>
      <c r="SQX122" s="908"/>
      <c r="SQY122" s="908"/>
      <c r="SQZ122" s="908"/>
      <c r="SRA122" s="908"/>
      <c r="SRB122" s="908"/>
      <c r="SRC122" s="908"/>
      <c r="SRD122" s="908"/>
      <c r="SRE122" s="908"/>
      <c r="SRF122" s="908"/>
      <c r="SRG122" s="908"/>
      <c r="SRH122" s="908"/>
      <c r="SRI122" s="908"/>
      <c r="SRJ122" s="908"/>
      <c r="SRK122" s="908"/>
      <c r="SRL122" s="908"/>
      <c r="SRM122" s="908"/>
      <c r="SRN122" s="908"/>
      <c r="SRO122" s="908"/>
      <c r="SRP122" s="908"/>
      <c r="SRQ122" s="908"/>
      <c r="SRR122" s="908"/>
      <c r="SRS122" s="908"/>
      <c r="SRT122" s="908"/>
      <c r="SRU122" s="908"/>
      <c r="SRV122" s="908"/>
      <c r="SRW122" s="908"/>
      <c r="SRX122" s="908"/>
      <c r="SRY122" s="908"/>
      <c r="SRZ122" s="908"/>
      <c r="SSA122" s="908"/>
      <c r="SSB122" s="908"/>
      <c r="SSC122" s="908"/>
      <c r="SSD122" s="908"/>
      <c r="SSE122" s="908"/>
      <c r="SSF122" s="908"/>
      <c r="SSG122" s="908"/>
      <c r="SSH122" s="908"/>
      <c r="SSI122" s="908"/>
      <c r="SSJ122" s="908"/>
      <c r="SSK122" s="908"/>
      <c r="SSL122" s="908"/>
      <c r="SSM122" s="908"/>
      <c r="SSN122" s="908"/>
      <c r="SSO122" s="908"/>
      <c r="SSP122" s="908"/>
      <c r="SSQ122" s="908"/>
      <c r="SSR122" s="908"/>
      <c r="SSS122" s="908"/>
      <c r="SST122" s="908"/>
      <c r="SSU122" s="908"/>
      <c r="SSV122" s="908"/>
      <c r="SSW122" s="908"/>
      <c r="SSX122" s="908"/>
      <c r="SSY122" s="908"/>
      <c r="SSZ122" s="908"/>
      <c r="STA122" s="908"/>
      <c r="STB122" s="908"/>
      <c r="STC122" s="908"/>
      <c r="STD122" s="908"/>
      <c r="STE122" s="908"/>
      <c r="STF122" s="908"/>
      <c r="STG122" s="908"/>
      <c r="STH122" s="908"/>
      <c r="STI122" s="908"/>
      <c r="STJ122" s="908"/>
      <c r="STK122" s="908"/>
      <c r="STL122" s="908"/>
      <c r="STM122" s="908"/>
      <c r="STN122" s="908"/>
      <c r="STO122" s="908"/>
      <c r="STP122" s="908"/>
      <c r="STQ122" s="908"/>
      <c r="STR122" s="908"/>
      <c r="STS122" s="908"/>
      <c r="STT122" s="908"/>
      <c r="STU122" s="908"/>
      <c r="STV122" s="908"/>
      <c r="STW122" s="908"/>
      <c r="STX122" s="908"/>
      <c r="STY122" s="908"/>
      <c r="STZ122" s="908"/>
      <c r="SUA122" s="908"/>
      <c r="SUB122" s="908"/>
      <c r="SUC122" s="908"/>
      <c r="SUD122" s="908"/>
      <c r="SUE122" s="908"/>
      <c r="SUF122" s="908"/>
      <c r="SUG122" s="908"/>
      <c r="SUH122" s="908"/>
      <c r="SUI122" s="908"/>
      <c r="SUJ122" s="908"/>
      <c r="SUK122" s="908"/>
      <c r="SUL122" s="908"/>
      <c r="SUM122" s="908"/>
      <c r="SUN122" s="908"/>
      <c r="SUO122" s="908"/>
      <c r="SUP122" s="908"/>
      <c r="SUQ122" s="908"/>
      <c r="SUR122" s="908"/>
      <c r="SUS122" s="908"/>
      <c r="SUT122" s="908"/>
      <c r="SUU122" s="908"/>
      <c r="SUV122" s="908"/>
      <c r="SUW122" s="908"/>
      <c r="SUX122" s="908"/>
      <c r="SUY122" s="908"/>
      <c r="SUZ122" s="908"/>
      <c r="SVA122" s="908"/>
      <c r="SVB122" s="908"/>
      <c r="SVC122" s="908"/>
      <c r="SVD122" s="908"/>
      <c r="SVE122" s="908"/>
      <c r="SVF122" s="908"/>
      <c r="SVG122" s="908"/>
      <c r="SVH122" s="908"/>
      <c r="SVI122" s="908"/>
      <c r="SVJ122" s="908"/>
      <c r="SVK122" s="908"/>
      <c r="SVL122" s="908"/>
      <c r="SVM122" s="908"/>
      <c r="SVN122" s="908"/>
      <c r="SVO122" s="908"/>
      <c r="SVP122" s="908"/>
      <c r="SVQ122" s="908"/>
      <c r="SVR122" s="908"/>
      <c r="SVS122" s="908"/>
      <c r="SVT122" s="908"/>
      <c r="SVU122" s="908"/>
      <c r="SVV122" s="908"/>
      <c r="SVW122" s="908"/>
      <c r="SVX122" s="908"/>
      <c r="SVY122" s="908"/>
      <c r="SVZ122" s="908"/>
      <c r="SWA122" s="908"/>
      <c r="SWB122" s="908"/>
      <c r="SWC122" s="908"/>
      <c r="SWD122" s="908"/>
      <c r="SWE122" s="908"/>
      <c r="SWF122" s="908"/>
      <c r="SWG122" s="908"/>
      <c r="SWH122" s="908"/>
      <c r="SWI122" s="908"/>
      <c r="SWJ122" s="908"/>
      <c r="SWK122" s="908"/>
      <c r="SWL122" s="908"/>
      <c r="SWM122" s="908"/>
      <c r="SWN122" s="908"/>
      <c r="SWO122" s="908"/>
      <c r="SWP122" s="908"/>
      <c r="SWQ122" s="908"/>
      <c r="SWR122" s="908"/>
      <c r="SWS122" s="908"/>
      <c r="SWT122" s="908"/>
      <c r="SWU122" s="908"/>
      <c r="SWV122" s="908"/>
      <c r="SWW122" s="908"/>
      <c r="SWX122" s="908"/>
      <c r="SWY122" s="908"/>
      <c r="SWZ122" s="908"/>
      <c r="SXA122" s="908"/>
      <c r="SXB122" s="908"/>
      <c r="SXC122" s="908"/>
      <c r="SXD122" s="908"/>
      <c r="SXE122" s="908"/>
      <c r="SXF122" s="908"/>
      <c r="SXG122" s="908"/>
      <c r="SXH122" s="908"/>
      <c r="SXI122" s="908"/>
      <c r="SXJ122" s="908"/>
      <c r="SXK122" s="908"/>
      <c r="SXL122" s="908"/>
      <c r="SXM122" s="908"/>
      <c r="SXN122" s="908"/>
      <c r="SXO122" s="908"/>
      <c r="SXP122" s="908"/>
      <c r="SXQ122" s="908"/>
      <c r="SXR122" s="908"/>
      <c r="SXS122" s="908"/>
      <c r="SXT122" s="908"/>
      <c r="SXU122" s="908"/>
      <c r="SXV122" s="908"/>
      <c r="SXW122" s="908"/>
      <c r="SXX122" s="908"/>
      <c r="SXY122" s="908"/>
      <c r="SXZ122" s="908"/>
      <c r="SYA122" s="908"/>
      <c r="SYB122" s="908"/>
      <c r="SYC122" s="908"/>
      <c r="SYD122" s="908"/>
      <c r="SYE122" s="908"/>
      <c r="SYF122" s="908"/>
      <c r="SYG122" s="908"/>
      <c r="SYH122" s="908"/>
      <c r="SYI122" s="908"/>
      <c r="SYJ122" s="908"/>
      <c r="SYK122" s="908"/>
      <c r="SYL122" s="908"/>
      <c r="SYM122" s="908"/>
      <c r="SYN122" s="908"/>
      <c r="SYO122" s="908"/>
      <c r="SYP122" s="908"/>
      <c r="SYQ122" s="908"/>
      <c r="SYR122" s="908"/>
      <c r="SYS122" s="908"/>
      <c r="SYT122" s="908"/>
      <c r="SYU122" s="908"/>
      <c r="SYV122" s="908"/>
      <c r="SYW122" s="908"/>
      <c r="SYX122" s="908"/>
      <c r="SYY122" s="908"/>
      <c r="SYZ122" s="908"/>
      <c r="SZA122" s="908"/>
      <c r="SZB122" s="908"/>
      <c r="SZC122" s="908"/>
      <c r="SZD122" s="908"/>
      <c r="SZE122" s="908"/>
      <c r="SZF122" s="908"/>
      <c r="SZG122" s="908"/>
      <c r="SZH122" s="908"/>
      <c r="SZI122" s="908"/>
      <c r="SZJ122" s="908"/>
      <c r="SZK122" s="908"/>
      <c r="SZL122" s="908"/>
      <c r="SZM122" s="908"/>
      <c r="SZN122" s="908"/>
      <c r="SZO122" s="908"/>
      <c r="SZP122" s="908"/>
      <c r="SZQ122" s="908"/>
      <c r="SZR122" s="908"/>
      <c r="SZS122" s="908"/>
      <c r="SZT122" s="908"/>
      <c r="SZU122" s="908"/>
      <c r="SZV122" s="908"/>
      <c r="SZW122" s="908"/>
      <c r="SZX122" s="908"/>
      <c r="SZY122" s="908"/>
      <c r="SZZ122" s="908"/>
      <c r="TAA122" s="908"/>
      <c r="TAB122" s="908"/>
      <c r="TAC122" s="908"/>
      <c r="TAD122" s="908"/>
      <c r="TAE122" s="908"/>
      <c r="TAF122" s="908"/>
      <c r="TAG122" s="908"/>
      <c r="TAH122" s="908"/>
      <c r="TAI122" s="908"/>
      <c r="TAJ122" s="908"/>
      <c r="TAK122" s="908"/>
      <c r="TAL122" s="908"/>
      <c r="TAM122" s="908"/>
      <c r="TAN122" s="908"/>
      <c r="TAO122" s="908"/>
      <c r="TAP122" s="908"/>
      <c r="TAQ122" s="908"/>
      <c r="TAR122" s="908"/>
      <c r="TAS122" s="908"/>
      <c r="TAT122" s="908"/>
      <c r="TAU122" s="908"/>
      <c r="TAV122" s="908"/>
      <c r="TAW122" s="908"/>
      <c r="TAX122" s="908"/>
      <c r="TAY122" s="908"/>
      <c r="TAZ122" s="908"/>
      <c r="TBA122" s="908"/>
      <c r="TBB122" s="908"/>
      <c r="TBC122" s="908"/>
      <c r="TBD122" s="908"/>
      <c r="TBE122" s="908"/>
      <c r="TBF122" s="908"/>
      <c r="TBG122" s="908"/>
      <c r="TBH122" s="908"/>
      <c r="TBI122" s="908"/>
      <c r="TBJ122" s="908"/>
      <c r="TBK122" s="908"/>
      <c r="TBL122" s="908"/>
      <c r="TBM122" s="908"/>
      <c r="TBN122" s="908"/>
      <c r="TBO122" s="908"/>
      <c r="TBP122" s="908"/>
      <c r="TBQ122" s="908"/>
      <c r="TBR122" s="908"/>
      <c r="TBS122" s="908"/>
      <c r="TBT122" s="908"/>
      <c r="TBU122" s="908"/>
      <c r="TBV122" s="908"/>
      <c r="TBW122" s="908"/>
      <c r="TBX122" s="908"/>
      <c r="TBY122" s="908"/>
      <c r="TBZ122" s="908"/>
      <c r="TCA122" s="908"/>
      <c r="TCB122" s="908"/>
      <c r="TCC122" s="908"/>
      <c r="TCD122" s="908"/>
      <c r="TCE122" s="908"/>
      <c r="TCF122" s="908"/>
      <c r="TCG122" s="908"/>
      <c r="TCH122" s="908"/>
      <c r="TCI122" s="908"/>
      <c r="TCJ122" s="908"/>
      <c r="TCK122" s="908"/>
      <c r="TCL122" s="908"/>
      <c r="TCM122" s="908"/>
      <c r="TCN122" s="908"/>
      <c r="TCO122" s="908"/>
      <c r="TCP122" s="908"/>
      <c r="TCQ122" s="908"/>
      <c r="TCR122" s="908"/>
      <c r="TCS122" s="908"/>
      <c r="TCT122" s="908"/>
      <c r="TCU122" s="908"/>
      <c r="TCV122" s="908"/>
      <c r="TCW122" s="908"/>
      <c r="TCX122" s="908"/>
      <c r="TCY122" s="908"/>
      <c r="TCZ122" s="908"/>
      <c r="TDA122" s="908"/>
      <c r="TDB122" s="908"/>
      <c r="TDC122" s="908"/>
      <c r="TDD122" s="908"/>
      <c r="TDE122" s="908"/>
      <c r="TDF122" s="908"/>
      <c r="TDG122" s="908"/>
      <c r="TDH122" s="908"/>
      <c r="TDI122" s="908"/>
      <c r="TDJ122" s="908"/>
      <c r="TDK122" s="908"/>
      <c r="TDL122" s="908"/>
      <c r="TDM122" s="908"/>
      <c r="TDN122" s="908"/>
      <c r="TDO122" s="908"/>
      <c r="TDP122" s="908"/>
      <c r="TDQ122" s="908"/>
      <c r="TDR122" s="908"/>
      <c r="TDS122" s="908"/>
      <c r="TDT122" s="908"/>
      <c r="TDU122" s="908"/>
      <c r="TDV122" s="908"/>
      <c r="TDW122" s="908"/>
      <c r="TDX122" s="908"/>
      <c r="TDY122" s="908"/>
      <c r="TDZ122" s="908"/>
      <c r="TEA122" s="908"/>
      <c r="TEB122" s="908"/>
      <c r="TEC122" s="908"/>
      <c r="TED122" s="908"/>
      <c r="TEE122" s="908"/>
      <c r="TEF122" s="908"/>
      <c r="TEG122" s="908"/>
      <c r="TEH122" s="908"/>
      <c r="TEI122" s="908"/>
      <c r="TEJ122" s="908"/>
      <c r="TEK122" s="908"/>
      <c r="TEL122" s="908"/>
      <c r="TEM122" s="908"/>
      <c r="TEN122" s="908"/>
      <c r="TEO122" s="908"/>
      <c r="TEP122" s="908"/>
      <c r="TEQ122" s="908"/>
      <c r="TER122" s="908"/>
      <c r="TES122" s="908"/>
      <c r="TET122" s="908"/>
      <c r="TEU122" s="908"/>
      <c r="TEV122" s="908"/>
      <c r="TEW122" s="908"/>
      <c r="TEX122" s="908"/>
      <c r="TEY122" s="908"/>
      <c r="TEZ122" s="908"/>
      <c r="TFA122" s="908"/>
      <c r="TFB122" s="908"/>
      <c r="TFC122" s="908"/>
      <c r="TFD122" s="908"/>
      <c r="TFE122" s="908"/>
      <c r="TFF122" s="908"/>
      <c r="TFG122" s="908"/>
      <c r="TFH122" s="908"/>
      <c r="TFI122" s="908"/>
      <c r="TFJ122" s="908"/>
      <c r="TFK122" s="908"/>
      <c r="TFL122" s="908"/>
      <c r="TFM122" s="908"/>
      <c r="TFN122" s="908"/>
      <c r="TFO122" s="908"/>
      <c r="TFP122" s="908"/>
      <c r="TFQ122" s="908"/>
      <c r="TFR122" s="908"/>
      <c r="TFS122" s="908"/>
      <c r="TFT122" s="908"/>
      <c r="TFU122" s="908"/>
      <c r="TFV122" s="908"/>
      <c r="TFW122" s="908"/>
      <c r="TFX122" s="908"/>
      <c r="TFY122" s="908"/>
      <c r="TFZ122" s="908"/>
      <c r="TGA122" s="908"/>
      <c r="TGB122" s="908"/>
      <c r="TGC122" s="908"/>
      <c r="TGD122" s="908"/>
      <c r="TGE122" s="908"/>
      <c r="TGF122" s="908"/>
      <c r="TGG122" s="908"/>
      <c r="TGH122" s="908"/>
      <c r="TGI122" s="908"/>
      <c r="TGJ122" s="908"/>
      <c r="TGK122" s="908"/>
      <c r="TGL122" s="908"/>
      <c r="TGM122" s="908"/>
      <c r="TGN122" s="908"/>
      <c r="TGO122" s="908"/>
      <c r="TGP122" s="908"/>
      <c r="TGQ122" s="908"/>
      <c r="TGR122" s="908"/>
      <c r="TGS122" s="908"/>
      <c r="TGT122" s="908"/>
      <c r="TGU122" s="908"/>
      <c r="TGV122" s="908"/>
      <c r="TGW122" s="908"/>
      <c r="TGX122" s="908"/>
      <c r="TGY122" s="908"/>
      <c r="TGZ122" s="908"/>
      <c r="THA122" s="908"/>
      <c r="THB122" s="908"/>
      <c r="THC122" s="908"/>
      <c r="THD122" s="908"/>
      <c r="THE122" s="908"/>
      <c r="THF122" s="908"/>
      <c r="THG122" s="908"/>
      <c r="THH122" s="908"/>
      <c r="THI122" s="908"/>
      <c r="THJ122" s="908"/>
      <c r="THK122" s="908"/>
      <c r="THL122" s="908"/>
      <c r="THM122" s="908"/>
      <c r="THN122" s="908"/>
      <c r="THO122" s="908"/>
      <c r="THP122" s="908"/>
      <c r="THQ122" s="908"/>
      <c r="THR122" s="908"/>
      <c r="THS122" s="908"/>
      <c r="THT122" s="908"/>
      <c r="THU122" s="908"/>
      <c r="THV122" s="908"/>
      <c r="THW122" s="908"/>
      <c r="THX122" s="908"/>
      <c r="THY122" s="908"/>
      <c r="THZ122" s="908"/>
      <c r="TIA122" s="908"/>
      <c r="TIB122" s="908"/>
      <c r="TIC122" s="908"/>
      <c r="TID122" s="908"/>
      <c r="TIE122" s="908"/>
      <c r="TIF122" s="908"/>
      <c r="TIG122" s="908"/>
      <c r="TIH122" s="908"/>
      <c r="TII122" s="908"/>
      <c r="TIJ122" s="908"/>
      <c r="TIK122" s="908"/>
      <c r="TIL122" s="908"/>
      <c r="TIM122" s="908"/>
      <c r="TIN122" s="908"/>
      <c r="TIO122" s="908"/>
      <c r="TIP122" s="908"/>
      <c r="TIQ122" s="908"/>
      <c r="TIR122" s="908"/>
      <c r="TIS122" s="908"/>
      <c r="TIT122" s="908"/>
      <c r="TIU122" s="908"/>
      <c r="TIV122" s="908"/>
      <c r="TIW122" s="908"/>
      <c r="TIX122" s="908"/>
      <c r="TIY122" s="908"/>
      <c r="TIZ122" s="908"/>
      <c r="TJA122" s="908"/>
      <c r="TJB122" s="908"/>
      <c r="TJC122" s="908"/>
      <c r="TJD122" s="908"/>
      <c r="TJE122" s="908"/>
      <c r="TJF122" s="908"/>
      <c r="TJG122" s="908"/>
      <c r="TJH122" s="908"/>
      <c r="TJI122" s="908"/>
      <c r="TJJ122" s="908"/>
      <c r="TJK122" s="908"/>
      <c r="TJL122" s="908"/>
      <c r="TJM122" s="908"/>
      <c r="TJN122" s="908"/>
      <c r="TJO122" s="908"/>
      <c r="TJP122" s="908"/>
      <c r="TJQ122" s="908"/>
      <c r="TJR122" s="908"/>
      <c r="TJS122" s="908"/>
      <c r="TJT122" s="908"/>
      <c r="TJU122" s="908"/>
      <c r="TJV122" s="908"/>
      <c r="TJW122" s="908"/>
      <c r="TJX122" s="908"/>
      <c r="TJY122" s="908"/>
      <c r="TJZ122" s="908"/>
      <c r="TKA122" s="908"/>
      <c r="TKB122" s="908"/>
      <c r="TKC122" s="908"/>
      <c r="TKD122" s="908"/>
      <c r="TKE122" s="908"/>
      <c r="TKF122" s="908"/>
      <c r="TKG122" s="908"/>
      <c r="TKH122" s="908"/>
      <c r="TKI122" s="908"/>
      <c r="TKJ122" s="908"/>
      <c r="TKK122" s="908"/>
      <c r="TKL122" s="908"/>
      <c r="TKM122" s="908"/>
      <c r="TKN122" s="908"/>
      <c r="TKO122" s="908"/>
      <c r="TKP122" s="908"/>
      <c r="TKQ122" s="908"/>
      <c r="TKR122" s="908"/>
      <c r="TKS122" s="908"/>
      <c r="TKT122" s="908"/>
      <c r="TKU122" s="908"/>
      <c r="TKV122" s="908"/>
      <c r="TKW122" s="908"/>
      <c r="TKX122" s="908"/>
      <c r="TKY122" s="908"/>
      <c r="TKZ122" s="908"/>
      <c r="TLA122" s="908"/>
      <c r="TLB122" s="908"/>
      <c r="TLC122" s="908"/>
      <c r="TLD122" s="908"/>
      <c r="TLE122" s="908"/>
      <c r="TLF122" s="908"/>
      <c r="TLG122" s="908"/>
      <c r="TLH122" s="908"/>
      <c r="TLI122" s="908"/>
      <c r="TLJ122" s="908"/>
      <c r="TLK122" s="908"/>
      <c r="TLL122" s="908"/>
      <c r="TLM122" s="908"/>
      <c r="TLN122" s="908"/>
      <c r="TLO122" s="908"/>
      <c r="TLP122" s="908"/>
      <c r="TLQ122" s="908"/>
      <c r="TLR122" s="908"/>
      <c r="TLS122" s="908"/>
      <c r="TLT122" s="908"/>
      <c r="TLU122" s="908"/>
      <c r="TLV122" s="908"/>
      <c r="TLW122" s="908"/>
      <c r="TLX122" s="908"/>
      <c r="TLY122" s="908"/>
      <c r="TLZ122" s="908"/>
      <c r="TMA122" s="908"/>
      <c r="TMB122" s="908"/>
      <c r="TMC122" s="908"/>
      <c r="TMD122" s="908"/>
      <c r="TME122" s="908"/>
      <c r="TMF122" s="908"/>
      <c r="TMG122" s="908"/>
      <c r="TMH122" s="908"/>
      <c r="TMI122" s="908"/>
      <c r="TMJ122" s="908"/>
      <c r="TMK122" s="908"/>
      <c r="TML122" s="908"/>
      <c r="TMM122" s="908"/>
      <c r="TMN122" s="908"/>
      <c r="TMO122" s="908"/>
      <c r="TMP122" s="908"/>
      <c r="TMQ122" s="908"/>
      <c r="TMR122" s="908"/>
      <c r="TMS122" s="908"/>
      <c r="TMT122" s="908"/>
      <c r="TMU122" s="908"/>
      <c r="TMV122" s="908"/>
      <c r="TMW122" s="908"/>
      <c r="TMX122" s="908"/>
      <c r="TMY122" s="908"/>
      <c r="TMZ122" s="908"/>
      <c r="TNA122" s="908"/>
      <c r="TNB122" s="908"/>
      <c r="TNC122" s="908"/>
      <c r="TND122" s="908"/>
      <c r="TNE122" s="908"/>
      <c r="TNF122" s="908"/>
      <c r="TNG122" s="908"/>
      <c r="TNH122" s="908"/>
      <c r="TNI122" s="908"/>
      <c r="TNJ122" s="908"/>
      <c r="TNK122" s="908"/>
      <c r="TNL122" s="908"/>
      <c r="TNM122" s="908"/>
      <c r="TNN122" s="908"/>
      <c r="TNO122" s="908"/>
      <c r="TNP122" s="908"/>
      <c r="TNQ122" s="908"/>
      <c r="TNR122" s="908"/>
      <c r="TNS122" s="908"/>
      <c r="TNT122" s="908"/>
      <c r="TNU122" s="908"/>
      <c r="TNV122" s="908"/>
      <c r="TNW122" s="908"/>
      <c r="TNX122" s="908"/>
      <c r="TNY122" s="908"/>
      <c r="TNZ122" s="908"/>
      <c r="TOA122" s="908"/>
      <c r="TOB122" s="908"/>
      <c r="TOC122" s="908"/>
      <c r="TOD122" s="908"/>
      <c r="TOE122" s="908"/>
      <c r="TOF122" s="908"/>
      <c r="TOG122" s="908"/>
      <c r="TOH122" s="908"/>
      <c r="TOI122" s="908"/>
      <c r="TOJ122" s="908"/>
      <c r="TOK122" s="908"/>
      <c r="TOL122" s="908"/>
      <c r="TOM122" s="908"/>
      <c r="TON122" s="908"/>
      <c r="TOO122" s="908"/>
      <c r="TOP122" s="908"/>
      <c r="TOQ122" s="908"/>
      <c r="TOR122" s="908"/>
      <c r="TOS122" s="908"/>
      <c r="TOT122" s="908"/>
      <c r="TOU122" s="908"/>
      <c r="TOV122" s="908"/>
      <c r="TOW122" s="908"/>
      <c r="TOX122" s="908"/>
      <c r="TOY122" s="908"/>
      <c r="TOZ122" s="908"/>
      <c r="TPA122" s="908"/>
      <c r="TPB122" s="908"/>
      <c r="TPC122" s="908"/>
      <c r="TPD122" s="908"/>
      <c r="TPE122" s="908"/>
      <c r="TPF122" s="908"/>
      <c r="TPG122" s="908"/>
      <c r="TPH122" s="908"/>
      <c r="TPI122" s="908"/>
      <c r="TPJ122" s="908"/>
      <c r="TPK122" s="908"/>
      <c r="TPL122" s="908"/>
      <c r="TPM122" s="908"/>
      <c r="TPN122" s="908"/>
      <c r="TPO122" s="908"/>
      <c r="TPP122" s="908"/>
      <c r="TPQ122" s="908"/>
      <c r="TPR122" s="908"/>
      <c r="TPS122" s="908"/>
      <c r="TPT122" s="908"/>
      <c r="TPU122" s="908"/>
      <c r="TPV122" s="908"/>
      <c r="TPW122" s="908"/>
      <c r="TPX122" s="908"/>
      <c r="TPY122" s="908"/>
      <c r="TPZ122" s="908"/>
      <c r="TQA122" s="908"/>
      <c r="TQB122" s="908"/>
      <c r="TQC122" s="908"/>
      <c r="TQD122" s="908"/>
      <c r="TQE122" s="908"/>
      <c r="TQF122" s="908"/>
      <c r="TQG122" s="908"/>
      <c r="TQH122" s="908"/>
      <c r="TQI122" s="908"/>
      <c r="TQJ122" s="908"/>
      <c r="TQK122" s="908"/>
      <c r="TQL122" s="908"/>
      <c r="TQM122" s="908"/>
      <c r="TQN122" s="908"/>
      <c r="TQO122" s="908"/>
      <c r="TQP122" s="908"/>
      <c r="TQQ122" s="908"/>
      <c r="TQR122" s="908"/>
      <c r="TQS122" s="908"/>
      <c r="TQT122" s="908"/>
      <c r="TQU122" s="908"/>
      <c r="TQV122" s="908"/>
      <c r="TQW122" s="908"/>
      <c r="TQX122" s="908"/>
      <c r="TQY122" s="908"/>
      <c r="TQZ122" s="908"/>
      <c r="TRA122" s="908"/>
      <c r="TRB122" s="908"/>
      <c r="TRC122" s="908"/>
      <c r="TRD122" s="908"/>
      <c r="TRE122" s="908"/>
      <c r="TRF122" s="908"/>
      <c r="TRG122" s="908"/>
      <c r="TRH122" s="908"/>
      <c r="TRI122" s="908"/>
      <c r="TRJ122" s="908"/>
      <c r="TRK122" s="908"/>
      <c r="TRL122" s="908"/>
      <c r="TRM122" s="908"/>
      <c r="TRN122" s="908"/>
      <c r="TRO122" s="908"/>
      <c r="TRP122" s="908"/>
      <c r="TRQ122" s="908"/>
      <c r="TRR122" s="908"/>
      <c r="TRS122" s="908"/>
      <c r="TRT122" s="908"/>
      <c r="TRU122" s="908"/>
      <c r="TRV122" s="908"/>
      <c r="TRW122" s="908"/>
      <c r="TRX122" s="908"/>
      <c r="TRY122" s="908"/>
      <c r="TRZ122" s="908"/>
      <c r="TSA122" s="908"/>
      <c r="TSB122" s="908"/>
      <c r="TSC122" s="908"/>
      <c r="TSD122" s="908"/>
      <c r="TSE122" s="908"/>
      <c r="TSF122" s="908"/>
      <c r="TSG122" s="908"/>
      <c r="TSH122" s="908"/>
      <c r="TSI122" s="908"/>
      <c r="TSJ122" s="908"/>
      <c r="TSK122" s="908"/>
      <c r="TSL122" s="908"/>
      <c r="TSM122" s="908"/>
      <c r="TSN122" s="908"/>
      <c r="TSO122" s="908"/>
      <c r="TSP122" s="908"/>
      <c r="TSQ122" s="908"/>
      <c r="TSR122" s="908"/>
      <c r="TSS122" s="908"/>
      <c r="TST122" s="908"/>
      <c r="TSU122" s="908"/>
      <c r="TSV122" s="908"/>
      <c r="TSW122" s="908"/>
      <c r="TSX122" s="908"/>
      <c r="TSY122" s="908"/>
      <c r="TSZ122" s="908"/>
      <c r="TTA122" s="908"/>
      <c r="TTB122" s="908"/>
      <c r="TTC122" s="908"/>
      <c r="TTD122" s="908"/>
      <c r="TTE122" s="908"/>
      <c r="TTF122" s="908"/>
      <c r="TTG122" s="908"/>
      <c r="TTH122" s="908"/>
      <c r="TTI122" s="908"/>
      <c r="TTJ122" s="908"/>
      <c r="TTK122" s="908"/>
      <c r="TTL122" s="908"/>
      <c r="TTM122" s="908"/>
      <c r="TTN122" s="908"/>
      <c r="TTO122" s="908"/>
      <c r="TTP122" s="908"/>
      <c r="TTQ122" s="908"/>
      <c r="TTR122" s="908"/>
      <c r="TTS122" s="908"/>
      <c r="TTT122" s="908"/>
      <c r="TTU122" s="908"/>
      <c r="TTV122" s="908"/>
      <c r="TTW122" s="908"/>
      <c r="TTX122" s="908"/>
      <c r="TTY122" s="908"/>
      <c r="TTZ122" s="908"/>
      <c r="TUA122" s="908"/>
      <c r="TUB122" s="908"/>
      <c r="TUC122" s="908"/>
      <c r="TUD122" s="908"/>
      <c r="TUE122" s="908"/>
      <c r="TUF122" s="908"/>
      <c r="TUG122" s="908"/>
      <c r="TUH122" s="908"/>
      <c r="TUI122" s="908"/>
      <c r="TUJ122" s="908"/>
      <c r="TUK122" s="908"/>
      <c r="TUL122" s="908"/>
      <c r="TUM122" s="908"/>
      <c r="TUN122" s="908"/>
      <c r="TUO122" s="908"/>
      <c r="TUP122" s="908"/>
      <c r="TUQ122" s="908"/>
      <c r="TUR122" s="908"/>
      <c r="TUS122" s="908"/>
      <c r="TUT122" s="908"/>
      <c r="TUU122" s="908"/>
      <c r="TUV122" s="908"/>
      <c r="TUW122" s="908"/>
      <c r="TUX122" s="908"/>
      <c r="TUY122" s="908"/>
      <c r="TUZ122" s="908"/>
      <c r="TVA122" s="908"/>
      <c r="TVB122" s="908"/>
      <c r="TVC122" s="908"/>
      <c r="TVD122" s="908"/>
      <c r="TVE122" s="908"/>
      <c r="TVF122" s="908"/>
      <c r="TVG122" s="908"/>
      <c r="TVH122" s="908"/>
      <c r="TVI122" s="908"/>
      <c r="TVJ122" s="908"/>
      <c r="TVK122" s="908"/>
      <c r="TVL122" s="908"/>
      <c r="TVM122" s="908"/>
      <c r="TVN122" s="908"/>
      <c r="TVO122" s="908"/>
      <c r="TVP122" s="908"/>
      <c r="TVQ122" s="908"/>
      <c r="TVR122" s="908"/>
      <c r="TVS122" s="908"/>
      <c r="TVT122" s="908"/>
      <c r="TVU122" s="908"/>
      <c r="TVV122" s="908"/>
      <c r="TVW122" s="908"/>
      <c r="TVX122" s="908"/>
      <c r="TVY122" s="908"/>
      <c r="TVZ122" s="908"/>
      <c r="TWA122" s="908"/>
      <c r="TWB122" s="908"/>
      <c r="TWC122" s="908"/>
      <c r="TWD122" s="908"/>
      <c r="TWE122" s="908"/>
      <c r="TWF122" s="908"/>
      <c r="TWG122" s="908"/>
      <c r="TWH122" s="908"/>
      <c r="TWI122" s="908"/>
      <c r="TWJ122" s="908"/>
      <c r="TWK122" s="908"/>
      <c r="TWL122" s="908"/>
      <c r="TWM122" s="908"/>
      <c r="TWN122" s="908"/>
      <c r="TWO122" s="908"/>
      <c r="TWP122" s="908"/>
      <c r="TWQ122" s="908"/>
      <c r="TWR122" s="908"/>
      <c r="TWS122" s="908"/>
      <c r="TWT122" s="908"/>
      <c r="TWU122" s="908"/>
      <c r="TWV122" s="908"/>
      <c r="TWW122" s="908"/>
      <c r="TWX122" s="908"/>
      <c r="TWY122" s="908"/>
      <c r="TWZ122" s="908"/>
      <c r="TXA122" s="908"/>
      <c r="TXB122" s="908"/>
      <c r="TXC122" s="908"/>
      <c r="TXD122" s="908"/>
      <c r="TXE122" s="908"/>
      <c r="TXF122" s="908"/>
      <c r="TXG122" s="908"/>
      <c r="TXH122" s="908"/>
      <c r="TXI122" s="908"/>
      <c r="TXJ122" s="908"/>
      <c r="TXK122" s="908"/>
      <c r="TXL122" s="908"/>
      <c r="TXM122" s="908"/>
      <c r="TXN122" s="908"/>
      <c r="TXO122" s="908"/>
      <c r="TXP122" s="908"/>
      <c r="TXQ122" s="908"/>
      <c r="TXR122" s="908"/>
      <c r="TXS122" s="908"/>
      <c r="TXT122" s="908"/>
      <c r="TXU122" s="908"/>
      <c r="TXV122" s="908"/>
      <c r="TXW122" s="908"/>
      <c r="TXX122" s="908"/>
      <c r="TXY122" s="908"/>
      <c r="TXZ122" s="908"/>
      <c r="TYA122" s="908"/>
      <c r="TYB122" s="908"/>
      <c r="TYC122" s="908"/>
      <c r="TYD122" s="908"/>
      <c r="TYE122" s="908"/>
      <c r="TYF122" s="908"/>
      <c r="TYG122" s="908"/>
      <c r="TYH122" s="908"/>
      <c r="TYI122" s="908"/>
      <c r="TYJ122" s="908"/>
      <c r="TYK122" s="908"/>
      <c r="TYL122" s="908"/>
      <c r="TYM122" s="908"/>
      <c r="TYN122" s="908"/>
      <c r="TYO122" s="908"/>
      <c r="TYP122" s="908"/>
      <c r="TYQ122" s="908"/>
      <c r="TYR122" s="908"/>
      <c r="TYS122" s="908"/>
      <c r="TYT122" s="908"/>
      <c r="TYU122" s="908"/>
      <c r="TYV122" s="908"/>
      <c r="TYW122" s="908"/>
      <c r="TYX122" s="908"/>
      <c r="TYY122" s="908"/>
      <c r="TYZ122" s="908"/>
      <c r="TZA122" s="908"/>
      <c r="TZB122" s="908"/>
      <c r="TZC122" s="908"/>
      <c r="TZD122" s="908"/>
      <c r="TZE122" s="908"/>
      <c r="TZF122" s="908"/>
      <c r="TZG122" s="908"/>
      <c r="TZH122" s="908"/>
      <c r="TZI122" s="908"/>
      <c r="TZJ122" s="908"/>
      <c r="TZK122" s="908"/>
      <c r="TZL122" s="908"/>
      <c r="TZM122" s="908"/>
      <c r="TZN122" s="908"/>
      <c r="TZO122" s="908"/>
      <c r="TZP122" s="908"/>
      <c r="TZQ122" s="908"/>
      <c r="TZR122" s="908"/>
      <c r="TZS122" s="908"/>
      <c r="TZT122" s="908"/>
      <c r="TZU122" s="908"/>
      <c r="TZV122" s="908"/>
      <c r="TZW122" s="908"/>
      <c r="TZX122" s="908"/>
      <c r="TZY122" s="908"/>
      <c r="TZZ122" s="908"/>
      <c r="UAA122" s="908"/>
      <c r="UAB122" s="908"/>
      <c r="UAC122" s="908"/>
      <c r="UAD122" s="908"/>
      <c r="UAE122" s="908"/>
      <c r="UAF122" s="908"/>
      <c r="UAG122" s="908"/>
      <c r="UAH122" s="908"/>
      <c r="UAI122" s="908"/>
      <c r="UAJ122" s="908"/>
      <c r="UAK122" s="908"/>
      <c r="UAL122" s="908"/>
      <c r="UAM122" s="908"/>
      <c r="UAN122" s="908"/>
      <c r="UAO122" s="908"/>
      <c r="UAP122" s="908"/>
      <c r="UAQ122" s="908"/>
      <c r="UAR122" s="908"/>
      <c r="UAS122" s="908"/>
      <c r="UAT122" s="908"/>
      <c r="UAU122" s="908"/>
      <c r="UAV122" s="908"/>
      <c r="UAW122" s="908"/>
      <c r="UAX122" s="908"/>
      <c r="UAY122" s="908"/>
      <c r="UAZ122" s="908"/>
      <c r="UBA122" s="908"/>
      <c r="UBB122" s="908"/>
      <c r="UBC122" s="908"/>
      <c r="UBD122" s="908"/>
      <c r="UBE122" s="908"/>
      <c r="UBF122" s="908"/>
      <c r="UBG122" s="908"/>
      <c r="UBH122" s="908"/>
      <c r="UBI122" s="908"/>
      <c r="UBJ122" s="908"/>
      <c r="UBK122" s="908"/>
      <c r="UBL122" s="908"/>
      <c r="UBM122" s="908"/>
      <c r="UBN122" s="908"/>
      <c r="UBO122" s="908"/>
      <c r="UBP122" s="908"/>
      <c r="UBQ122" s="908"/>
      <c r="UBR122" s="908"/>
      <c r="UBS122" s="908"/>
      <c r="UBT122" s="908"/>
      <c r="UBU122" s="908"/>
      <c r="UBV122" s="908"/>
      <c r="UBW122" s="908"/>
      <c r="UBX122" s="908"/>
      <c r="UBY122" s="908"/>
      <c r="UBZ122" s="908"/>
      <c r="UCA122" s="908"/>
      <c r="UCB122" s="908"/>
      <c r="UCC122" s="908"/>
      <c r="UCD122" s="908"/>
      <c r="UCE122" s="908"/>
      <c r="UCF122" s="908"/>
      <c r="UCG122" s="908"/>
      <c r="UCH122" s="908"/>
      <c r="UCI122" s="908"/>
      <c r="UCJ122" s="908"/>
      <c r="UCK122" s="908"/>
      <c r="UCL122" s="908"/>
      <c r="UCM122" s="908"/>
      <c r="UCN122" s="908"/>
      <c r="UCO122" s="908"/>
      <c r="UCP122" s="908"/>
      <c r="UCQ122" s="908"/>
      <c r="UCR122" s="908"/>
      <c r="UCS122" s="908"/>
      <c r="UCT122" s="908"/>
      <c r="UCU122" s="908"/>
      <c r="UCV122" s="908"/>
      <c r="UCW122" s="908"/>
      <c r="UCX122" s="908"/>
      <c r="UCY122" s="908"/>
      <c r="UCZ122" s="908"/>
      <c r="UDA122" s="908"/>
      <c r="UDB122" s="908"/>
      <c r="UDC122" s="908"/>
      <c r="UDD122" s="908"/>
      <c r="UDE122" s="908"/>
      <c r="UDF122" s="908"/>
      <c r="UDG122" s="908"/>
      <c r="UDH122" s="908"/>
      <c r="UDI122" s="908"/>
      <c r="UDJ122" s="908"/>
      <c r="UDK122" s="908"/>
      <c r="UDL122" s="908"/>
      <c r="UDM122" s="908"/>
      <c r="UDN122" s="908"/>
      <c r="UDO122" s="908"/>
      <c r="UDP122" s="908"/>
      <c r="UDQ122" s="908"/>
      <c r="UDR122" s="908"/>
      <c r="UDS122" s="908"/>
      <c r="UDT122" s="908"/>
      <c r="UDU122" s="908"/>
      <c r="UDV122" s="908"/>
      <c r="UDW122" s="908"/>
      <c r="UDX122" s="908"/>
      <c r="UDY122" s="908"/>
      <c r="UDZ122" s="908"/>
      <c r="UEA122" s="908"/>
      <c r="UEB122" s="908"/>
      <c r="UEC122" s="908"/>
      <c r="UED122" s="908"/>
      <c r="UEE122" s="908"/>
      <c r="UEF122" s="908"/>
      <c r="UEG122" s="908"/>
      <c r="UEH122" s="908"/>
      <c r="UEI122" s="908"/>
      <c r="UEJ122" s="908"/>
      <c r="UEK122" s="908"/>
      <c r="UEL122" s="908"/>
      <c r="UEM122" s="908"/>
      <c r="UEN122" s="908"/>
      <c r="UEO122" s="908"/>
      <c r="UEP122" s="908"/>
      <c r="UEQ122" s="908"/>
      <c r="UER122" s="908"/>
      <c r="UES122" s="908"/>
      <c r="UET122" s="908"/>
      <c r="UEU122" s="908"/>
      <c r="UEV122" s="908"/>
      <c r="UEW122" s="908"/>
      <c r="UEX122" s="908"/>
      <c r="UEY122" s="908"/>
      <c r="UEZ122" s="908"/>
      <c r="UFA122" s="908"/>
      <c r="UFB122" s="908"/>
      <c r="UFC122" s="908"/>
      <c r="UFD122" s="908"/>
      <c r="UFE122" s="908"/>
      <c r="UFF122" s="908"/>
      <c r="UFG122" s="908"/>
      <c r="UFH122" s="908"/>
      <c r="UFI122" s="908"/>
      <c r="UFJ122" s="908"/>
      <c r="UFK122" s="908"/>
      <c r="UFL122" s="908"/>
      <c r="UFM122" s="908"/>
      <c r="UFN122" s="908"/>
      <c r="UFO122" s="908"/>
      <c r="UFP122" s="908"/>
      <c r="UFQ122" s="908"/>
      <c r="UFR122" s="908"/>
      <c r="UFS122" s="908"/>
      <c r="UFT122" s="908"/>
      <c r="UFU122" s="908"/>
      <c r="UFV122" s="908"/>
      <c r="UFW122" s="908"/>
      <c r="UFX122" s="908"/>
      <c r="UFY122" s="908"/>
      <c r="UFZ122" s="908"/>
      <c r="UGA122" s="908"/>
      <c r="UGB122" s="908"/>
      <c r="UGC122" s="908"/>
      <c r="UGD122" s="908"/>
      <c r="UGE122" s="908"/>
      <c r="UGF122" s="908"/>
      <c r="UGG122" s="908"/>
      <c r="UGH122" s="908"/>
      <c r="UGI122" s="908"/>
      <c r="UGJ122" s="908"/>
      <c r="UGK122" s="908"/>
      <c r="UGL122" s="908"/>
      <c r="UGM122" s="908"/>
      <c r="UGN122" s="908"/>
      <c r="UGO122" s="908"/>
      <c r="UGP122" s="908"/>
      <c r="UGQ122" s="908"/>
      <c r="UGR122" s="908"/>
      <c r="UGS122" s="908"/>
      <c r="UGT122" s="908"/>
      <c r="UGU122" s="908"/>
      <c r="UGV122" s="908"/>
      <c r="UGW122" s="908"/>
      <c r="UGX122" s="908"/>
      <c r="UGY122" s="908"/>
      <c r="UGZ122" s="908"/>
      <c r="UHA122" s="908"/>
      <c r="UHB122" s="908"/>
      <c r="UHC122" s="908"/>
      <c r="UHD122" s="908"/>
      <c r="UHE122" s="908"/>
      <c r="UHF122" s="908"/>
      <c r="UHG122" s="908"/>
      <c r="UHH122" s="908"/>
      <c r="UHI122" s="908"/>
      <c r="UHJ122" s="908"/>
      <c r="UHK122" s="908"/>
      <c r="UHL122" s="908"/>
      <c r="UHM122" s="908"/>
      <c r="UHN122" s="908"/>
      <c r="UHO122" s="908"/>
      <c r="UHP122" s="908"/>
      <c r="UHQ122" s="908"/>
      <c r="UHR122" s="908"/>
      <c r="UHS122" s="908"/>
      <c r="UHT122" s="908"/>
      <c r="UHU122" s="908"/>
      <c r="UHV122" s="908"/>
      <c r="UHW122" s="908"/>
      <c r="UHX122" s="908"/>
      <c r="UHY122" s="908"/>
      <c r="UHZ122" s="908"/>
      <c r="UIA122" s="908"/>
      <c r="UIB122" s="908"/>
      <c r="UIC122" s="908"/>
      <c r="UID122" s="908"/>
      <c r="UIE122" s="908"/>
      <c r="UIF122" s="908"/>
      <c r="UIG122" s="908"/>
      <c r="UIH122" s="908"/>
      <c r="UII122" s="908"/>
      <c r="UIJ122" s="908"/>
      <c r="UIK122" s="908"/>
      <c r="UIL122" s="908"/>
      <c r="UIM122" s="908"/>
      <c r="UIN122" s="908"/>
      <c r="UIO122" s="908"/>
      <c r="UIP122" s="908"/>
      <c r="UIQ122" s="908"/>
      <c r="UIR122" s="908"/>
      <c r="UIS122" s="908"/>
      <c r="UIT122" s="908"/>
      <c r="UIU122" s="908"/>
      <c r="UIV122" s="908"/>
      <c r="UIW122" s="908"/>
      <c r="UIX122" s="908"/>
      <c r="UIY122" s="908"/>
      <c r="UIZ122" s="908"/>
      <c r="UJA122" s="908"/>
      <c r="UJB122" s="908"/>
      <c r="UJC122" s="908"/>
      <c r="UJD122" s="908"/>
      <c r="UJE122" s="908"/>
      <c r="UJF122" s="908"/>
      <c r="UJG122" s="908"/>
      <c r="UJH122" s="908"/>
      <c r="UJI122" s="908"/>
      <c r="UJJ122" s="908"/>
      <c r="UJK122" s="908"/>
      <c r="UJL122" s="908"/>
      <c r="UJM122" s="908"/>
      <c r="UJN122" s="908"/>
      <c r="UJO122" s="908"/>
      <c r="UJP122" s="908"/>
      <c r="UJQ122" s="908"/>
      <c r="UJR122" s="908"/>
      <c r="UJS122" s="908"/>
      <c r="UJT122" s="908"/>
      <c r="UJU122" s="908"/>
      <c r="UJV122" s="908"/>
      <c r="UJW122" s="908"/>
      <c r="UJX122" s="908"/>
      <c r="UJY122" s="908"/>
      <c r="UJZ122" s="908"/>
      <c r="UKA122" s="908"/>
      <c r="UKB122" s="908"/>
      <c r="UKC122" s="908"/>
      <c r="UKD122" s="908"/>
      <c r="UKE122" s="908"/>
      <c r="UKF122" s="908"/>
      <c r="UKG122" s="908"/>
      <c r="UKH122" s="908"/>
      <c r="UKI122" s="908"/>
      <c r="UKJ122" s="908"/>
      <c r="UKK122" s="908"/>
      <c r="UKL122" s="908"/>
      <c r="UKM122" s="908"/>
      <c r="UKN122" s="908"/>
      <c r="UKO122" s="908"/>
      <c r="UKP122" s="908"/>
      <c r="UKQ122" s="908"/>
      <c r="UKR122" s="908"/>
      <c r="UKS122" s="908"/>
      <c r="UKT122" s="908"/>
      <c r="UKU122" s="908"/>
      <c r="UKV122" s="908"/>
      <c r="UKW122" s="908"/>
      <c r="UKX122" s="908"/>
      <c r="UKY122" s="908"/>
      <c r="UKZ122" s="908"/>
      <c r="ULA122" s="908"/>
      <c r="ULB122" s="908"/>
      <c r="ULC122" s="908"/>
      <c r="ULD122" s="908"/>
      <c r="ULE122" s="908"/>
      <c r="ULF122" s="908"/>
      <c r="ULG122" s="908"/>
      <c r="ULH122" s="908"/>
      <c r="ULI122" s="908"/>
      <c r="ULJ122" s="908"/>
      <c r="ULK122" s="908"/>
      <c r="ULL122" s="908"/>
      <c r="ULM122" s="908"/>
      <c r="ULN122" s="908"/>
      <c r="ULO122" s="908"/>
      <c r="ULP122" s="908"/>
      <c r="ULQ122" s="908"/>
      <c r="ULR122" s="908"/>
      <c r="ULS122" s="908"/>
      <c r="ULT122" s="908"/>
      <c r="ULU122" s="908"/>
      <c r="ULV122" s="908"/>
      <c r="ULW122" s="908"/>
      <c r="ULX122" s="908"/>
      <c r="ULY122" s="908"/>
      <c r="ULZ122" s="908"/>
      <c r="UMA122" s="908"/>
      <c r="UMB122" s="908"/>
      <c r="UMC122" s="908"/>
      <c r="UMD122" s="908"/>
      <c r="UME122" s="908"/>
      <c r="UMF122" s="908"/>
      <c r="UMG122" s="908"/>
      <c r="UMH122" s="908"/>
      <c r="UMI122" s="908"/>
      <c r="UMJ122" s="908"/>
      <c r="UMK122" s="908"/>
      <c r="UML122" s="908"/>
      <c r="UMM122" s="908"/>
      <c r="UMN122" s="908"/>
      <c r="UMO122" s="908"/>
      <c r="UMP122" s="908"/>
      <c r="UMQ122" s="908"/>
      <c r="UMR122" s="908"/>
      <c r="UMS122" s="908"/>
      <c r="UMT122" s="908"/>
      <c r="UMU122" s="908"/>
      <c r="UMV122" s="908"/>
      <c r="UMW122" s="908"/>
      <c r="UMX122" s="908"/>
      <c r="UMY122" s="908"/>
      <c r="UMZ122" s="908"/>
      <c r="UNA122" s="908"/>
      <c r="UNB122" s="908"/>
      <c r="UNC122" s="908"/>
      <c r="UND122" s="908"/>
      <c r="UNE122" s="908"/>
      <c r="UNF122" s="908"/>
      <c r="UNG122" s="908"/>
      <c r="UNH122" s="908"/>
      <c r="UNI122" s="908"/>
      <c r="UNJ122" s="908"/>
      <c r="UNK122" s="908"/>
      <c r="UNL122" s="908"/>
      <c r="UNM122" s="908"/>
      <c r="UNN122" s="908"/>
      <c r="UNO122" s="908"/>
      <c r="UNP122" s="908"/>
      <c r="UNQ122" s="908"/>
      <c r="UNR122" s="908"/>
      <c r="UNS122" s="908"/>
      <c r="UNT122" s="908"/>
      <c r="UNU122" s="908"/>
      <c r="UNV122" s="908"/>
      <c r="UNW122" s="908"/>
      <c r="UNX122" s="908"/>
      <c r="UNY122" s="908"/>
      <c r="UNZ122" s="908"/>
      <c r="UOA122" s="908"/>
      <c r="UOB122" s="908"/>
      <c r="UOC122" s="908"/>
      <c r="UOD122" s="908"/>
      <c r="UOE122" s="908"/>
      <c r="UOF122" s="908"/>
      <c r="UOG122" s="908"/>
      <c r="UOH122" s="908"/>
      <c r="UOI122" s="908"/>
      <c r="UOJ122" s="908"/>
      <c r="UOK122" s="908"/>
      <c r="UOL122" s="908"/>
      <c r="UOM122" s="908"/>
      <c r="UON122" s="908"/>
      <c r="UOO122" s="908"/>
      <c r="UOP122" s="908"/>
      <c r="UOQ122" s="908"/>
      <c r="UOR122" s="908"/>
      <c r="UOS122" s="908"/>
      <c r="UOT122" s="908"/>
      <c r="UOU122" s="908"/>
      <c r="UOV122" s="908"/>
      <c r="UOW122" s="908"/>
      <c r="UOX122" s="908"/>
      <c r="UOY122" s="908"/>
      <c r="UOZ122" s="908"/>
      <c r="UPA122" s="908"/>
      <c r="UPB122" s="908"/>
      <c r="UPC122" s="908"/>
      <c r="UPD122" s="908"/>
      <c r="UPE122" s="908"/>
      <c r="UPF122" s="908"/>
      <c r="UPG122" s="908"/>
      <c r="UPH122" s="908"/>
      <c r="UPI122" s="908"/>
      <c r="UPJ122" s="908"/>
      <c r="UPK122" s="908"/>
      <c r="UPL122" s="908"/>
      <c r="UPM122" s="908"/>
      <c r="UPN122" s="908"/>
      <c r="UPO122" s="908"/>
      <c r="UPP122" s="908"/>
      <c r="UPQ122" s="908"/>
      <c r="UPR122" s="908"/>
      <c r="UPS122" s="908"/>
      <c r="UPT122" s="908"/>
      <c r="UPU122" s="908"/>
      <c r="UPV122" s="908"/>
      <c r="UPW122" s="908"/>
      <c r="UPX122" s="908"/>
      <c r="UPY122" s="908"/>
      <c r="UPZ122" s="908"/>
      <c r="UQA122" s="908"/>
      <c r="UQB122" s="908"/>
      <c r="UQC122" s="908"/>
      <c r="UQD122" s="908"/>
      <c r="UQE122" s="908"/>
      <c r="UQF122" s="908"/>
      <c r="UQG122" s="908"/>
      <c r="UQH122" s="908"/>
      <c r="UQI122" s="908"/>
      <c r="UQJ122" s="908"/>
      <c r="UQK122" s="908"/>
      <c r="UQL122" s="908"/>
      <c r="UQM122" s="908"/>
      <c r="UQN122" s="908"/>
      <c r="UQO122" s="908"/>
      <c r="UQP122" s="908"/>
      <c r="UQQ122" s="908"/>
      <c r="UQR122" s="908"/>
      <c r="UQS122" s="908"/>
      <c r="UQT122" s="908"/>
      <c r="UQU122" s="908"/>
      <c r="UQV122" s="908"/>
      <c r="UQW122" s="908"/>
      <c r="UQX122" s="908"/>
      <c r="UQY122" s="908"/>
      <c r="UQZ122" s="908"/>
      <c r="URA122" s="908"/>
      <c r="URB122" s="908"/>
      <c r="URC122" s="908"/>
      <c r="URD122" s="908"/>
      <c r="URE122" s="908"/>
      <c r="URF122" s="908"/>
      <c r="URG122" s="908"/>
      <c r="URH122" s="908"/>
      <c r="URI122" s="908"/>
      <c r="URJ122" s="908"/>
      <c r="URK122" s="908"/>
      <c r="URL122" s="908"/>
      <c r="URM122" s="908"/>
      <c r="URN122" s="908"/>
      <c r="URO122" s="908"/>
      <c r="URP122" s="908"/>
      <c r="URQ122" s="908"/>
      <c r="URR122" s="908"/>
      <c r="URS122" s="908"/>
      <c r="URT122" s="908"/>
      <c r="URU122" s="908"/>
      <c r="URV122" s="908"/>
      <c r="URW122" s="908"/>
      <c r="URX122" s="908"/>
      <c r="URY122" s="908"/>
      <c r="URZ122" s="908"/>
      <c r="USA122" s="908"/>
      <c r="USB122" s="908"/>
      <c r="USC122" s="908"/>
      <c r="USD122" s="908"/>
      <c r="USE122" s="908"/>
      <c r="USF122" s="908"/>
      <c r="USG122" s="908"/>
      <c r="USH122" s="908"/>
      <c r="USI122" s="908"/>
      <c r="USJ122" s="908"/>
      <c r="USK122" s="908"/>
      <c r="USL122" s="908"/>
      <c r="USM122" s="908"/>
      <c r="USN122" s="908"/>
      <c r="USO122" s="908"/>
      <c r="USP122" s="908"/>
      <c r="USQ122" s="908"/>
      <c r="USR122" s="908"/>
      <c r="USS122" s="908"/>
      <c r="UST122" s="908"/>
      <c r="USU122" s="908"/>
      <c r="USV122" s="908"/>
      <c r="USW122" s="908"/>
      <c r="USX122" s="908"/>
      <c r="USY122" s="908"/>
      <c r="USZ122" s="908"/>
      <c r="UTA122" s="908"/>
      <c r="UTB122" s="908"/>
      <c r="UTC122" s="908"/>
      <c r="UTD122" s="908"/>
      <c r="UTE122" s="908"/>
      <c r="UTF122" s="908"/>
      <c r="UTG122" s="908"/>
      <c r="UTH122" s="908"/>
      <c r="UTI122" s="908"/>
      <c r="UTJ122" s="908"/>
      <c r="UTK122" s="908"/>
      <c r="UTL122" s="908"/>
      <c r="UTM122" s="908"/>
      <c r="UTN122" s="908"/>
      <c r="UTO122" s="908"/>
      <c r="UTP122" s="908"/>
      <c r="UTQ122" s="908"/>
      <c r="UTR122" s="908"/>
      <c r="UTS122" s="908"/>
      <c r="UTT122" s="908"/>
      <c r="UTU122" s="908"/>
      <c r="UTV122" s="908"/>
      <c r="UTW122" s="908"/>
      <c r="UTX122" s="908"/>
      <c r="UTY122" s="908"/>
      <c r="UTZ122" s="908"/>
      <c r="UUA122" s="908"/>
      <c r="UUB122" s="908"/>
      <c r="UUC122" s="908"/>
      <c r="UUD122" s="908"/>
      <c r="UUE122" s="908"/>
      <c r="UUF122" s="908"/>
      <c r="UUG122" s="908"/>
      <c r="UUH122" s="908"/>
      <c r="UUI122" s="908"/>
      <c r="UUJ122" s="908"/>
      <c r="UUK122" s="908"/>
      <c r="UUL122" s="908"/>
      <c r="UUM122" s="908"/>
      <c r="UUN122" s="908"/>
      <c r="UUO122" s="908"/>
      <c r="UUP122" s="908"/>
      <c r="UUQ122" s="908"/>
      <c r="UUR122" s="908"/>
      <c r="UUS122" s="908"/>
      <c r="UUT122" s="908"/>
      <c r="UUU122" s="908"/>
      <c r="UUV122" s="908"/>
      <c r="UUW122" s="908"/>
      <c r="UUX122" s="908"/>
      <c r="UUY122" s="908"/>
      <c r="UUZ122" s="908"/>
      <c r="UVA122" s="908"/>
      <c r="UVB122" s="908"/>
      <c r="UVC122" s="908"/>
      <c r="UVD122" s="908"/>
      <c r="UVE122" s="908"/>
      <c r="UVF122" s="908"/>
      <c r="UVG122" s="908"/>
      <c r="UVH122" s="908"/>
      <c r="UVI122" s="908"/>
      <c r="UVJ122" s="908"/>
      <c r="UVK122" s="908"/>
      <c r="UVL122" s="908"/>
      <c r="UVM122" s="908"/>
      <c r="UVN122" s="908"/>
      <c r="UVO122" s="908"/>
      <c r="UVP122" s="908"/>
      <c r="UVQ122" s="908"/>
      <c r="UVR122" s="908"/>
      <c r="UVS122" s="908"/>
      <c r="UVT122" s="908"/>
      <c r="UVU122" s="908"/>
      <c r="UVV122" s="908"/>
      <c r="UVW122" s="908"/>
      <c r="UVX122" s="908"/>
      <c r="UVY122" s="908"/>
      <c r="UVZ122" s="908"/>
      <c r="UWA122" s="908"/>
      <c r="UWB122" s="908"/>
      <c r="UWC122" s="908"/>
      <c r="UWD122" s="908"/>
      <c r="UWE122" s="908"/>
      <c r="UWF122" s="908"/>
      <c r="UWG122" s="908"/>
      <c r="UWH122" s="908"/>
      <c r="UWI122" s="908"/>
      <c r="UWJ122" s="908"/>
      <c r="UWK122" s="908"/>
      <c r="UWL122" s="908"/>
      <c r="UWM122" s="908"/>
      <c r="UWN122" s="908"/>
      <c r="UWO122" s="908"/>
      <c r="UWP122" s="908"/>
      <c r="UWQ122" s="908"/>
      <c r="UWR122" s="908"/>
      <c r="UWS122" s="908"/>
      <c r="UWT122" s="908"/>
      <c r="UWU122" s="908"/>
      <c r="UWV122" s="908"/>
      <c r="UWW122" s="908"/>
      <c r="UWX122" s="908"/>
      <c r="UWY122" s="908"/>
      <c r="UWZ122" s="908"/>
      <c r="UXA122" s="908"/>
      <c r="UXB122" s="908"/>
      <c r="UXC122" s="908"/>
      <c r="UXD122" s="908"/>
      <c r="UXE122" s="908"/>
      <c r="UXF122" s="908"/>
      <c r="UXG122" s="908"/>
      <c r="UXH122" s="908"/>
      <c r="UXI122" s="908"/>
      <c r="UXJ122" s="908"/>
      <c r="UXK122" s="908"/>
      <c r="UXL122" s="908"/>
      <c r="UXM122" s="908"/>
      <c r="UXN122" s="908"/>
      <c r="UXO122" s="908"/>
      <c r="UXP122" s="908"/>
      <c r="UXQ122" s="908"/>
      <c r="UXR122" s="908"/>
      <c r="UXS122" s="908"/>
      <c r="UXT122" s="908"/>
      <c r="UXU122" s="908"/>
      <c r="UXV122" s="908"/>
      <c r="UXW122" s="908"/>
      <c r="UXX122" s="908"/>
      <c r="UXY122" s="908"/>
      <c r="UXZ122" s="908"/>
      <c r="UYA122" s="908"/>
      <c r="UYB122" s="908"/>
      <c r="UYC122" s="908"/>
      <c r="UYD122" s="908"/>
      <c r="UYE122" s="908"/>
      <c r="UYF122" s="908"/>
      <c r="UYG122" s="908"/>
      <c r="UYH122" s="908"/>
      <c r="UYI122" s="908"/>
      <c r="UYJ122" s="908"/>
      <c r="UYK122" s="908"/>
      <c r="UYL122" s="908"/>
      <c r="UYM122" s="908"/>
      <c r="UYN122" s="908"/>
      <c r="UYO122" s="908"/>
      <c r="UYP122" s="908"/>
      <c r="UYQ122" s="908"/>
      <c r="UYR122" s="908"/>
      <c r="UYS122" s="908"/>
      <c r="UYT122" s="908"/>
      <c r="UYU122" s="908"/>
      <c r="UYV122" s="908"/>
      <c r="UYW122" s="908"/>
      <c r="UYX122" s="908"/>
      <c r="UYY122" s="908"/>
      <c r="UYZ122" s="908"/>
      <c r="UZA122" s="908"/>
      <c r="UZB122" s="908"/>
      <c r="UZC122" s="908"/>
      <c r="UZD122" s="908"/>
      <c r="UZE122" s="908"/>
      <c r="UZF122" s="908"/>
      <c r="UZG122" s="908"/>
      <c r="UZH122" s="908"/>
      <c r="UZI122" s="908"/>
      <c r="UZJ122" s="908"/>
      <c r="UZK122" s="908"/>
      <c r="UZL122" s="908"/>
      <c r="UZM122" s="908"/>
      <c r="UZN122" s="908"/>
      <c r="UZO122" s="908"/>
      <c r="UZP122" s="908"/>
      <c r="UZQ122" s="908"/>
      <c r="UZR122" s="908"/>
      <c r="UZS122" s="908"/>
      <c r="UZT122" s="908"/>
      <c r="UZU122" s="908"/>
      <c r="UZV122" s="908"/>
      <c r="UZW122" s="908"/>
      <c r="UZX122" s="908"/>
      <c r="UZY122" s="908"/>
      <c r="UZZ122" s="908"/>
      <c r="VAA122" s="908"/>
      <c r="VAB122" s="908"/>
      <c r="VAC122" s="908"/>
      <c r="VAD122" s="908"/>
      <c r="VAE122" s="908"/>
      <c r="VAF122" s="908"/>
      <c r="VAG122" s="908"/>
      <c r="VAH122" s="908"/>
      <c r="VAI122" s="908"/>
      <c r="VAJ122" s="908"/>
      <c r="VAK122" s="908"/>
      <c r="VAL122" s="908"/>
      <c r="VAM122" s="908"/>
      <c r="VAN122" s="908"/>
      <c r="VAO122" s="908"/>
      <c r="VAP122" s="908"/>
      <c r="VAQ122" s="908"/>
      <c r="VAR122" s="908"/>
      <c r="VAS122" s="908"/>
      <c r="VAT122" s="908"/>
      <c r="VAU122" s="908"/>
      <c r="VAV122" s="908"/>
      <c r="VAW122" s="908"/>
      <c r="VAX122" s="908"/>
      <c r="VAY122" s="908"/>
      <c r="VAZ122" s="908"/>
      <c r="VBA122" s="908"/>
      <c r="VBB122" s="908"/>
      <c r="VBC122" s="908"/>
      <c r="VBD122" s="908"/>
      <c r="VBE122" s="908"/>
      <c r="VBF122" s="908"/>
      <c r="VBG122" s="908"/>
      <c r="VBH122" s="908"/>
      <c r="VBI122" s="908"/>
      <c r="VBJ122" s="908"/>
      <c r="VBK122" s="908"/>
      <c r="VBL122" s="908"/>
      <c r="VBM122" s="908"/>
      <c r="VBN122" s="908"/>
      <c r="VBO122" s="908"/>
      <c r="VBP122" s="908"/>
      <c r="VBQ122" s="908"/>
      <c r="VBR122" s="908"/>
      <c r="VBS122" s="908"/>
      <c r="VBT122" s="908"/>
      <c r="VBU122" s="908"/>
      <c r="VBV122" s="908"/>
      <c r="VBW122" s="908"/>
      <c r="VBX122" s="908"/>
      <c r="VBY122" s="908"/>
      <c r="VBZ122" s="908"/>
      <c r="VCA122" s="908"/>
      <c r="VCB122" s="908"/>
      <c r="VCC122" s="908"/>
      <c r="VCD122" s="908"/>
      <c r="VCE122" s="908"/>
      <c r="VCF122" s="908"/>
      <c r="VCG122" s="908"/>
      <c r="VCH122" s="908"/>
      <c r="VCI122" s="908"/>
      <c r="VCJ122" s="908"/>
      <c r="VCK122" s="908"/>
      <c r="VCL122" s="908"/>
      <c r="VCM122" s="908"/>
      <c r="VCN122" s="908"/>
      <c r="VCO122" s="908"/>
      <c r="VCP122" s="908"/>
      <c r="VCQ122" s="908"/>
      <c r="VCR122" s="908"/>
      <c r="VCS122" s="908"/>
      <c r="VCT122" s="908"/>
      <c r="VCU122" s="908"/>
      <c r="VCV122" s="908"/>
      <c r="VCW122" s="908"/>
      <c r="VCX122" s="908"/>
      <c r="VCY122" s="908"/>
      <c r="VCZ122" s="908"/>
      <c r="VDA122" s="908"/>
      <c r="VDB122" s="908"/>
      <c r="VDC122" s="908"/>
      <c r="VDD122" s="908"/>
      <c r="VDE122" s="908"/>
      <c r="VDF122" s="908"/>
      <c r="VDG122" s="908"/>
      <c r="VDH122" s="908"/>
      <c r="VDI122" s="908"/>
      <c r="VDJ122" s="908"/>
      <c r="VDK122" s="908"/>
      <c r="VDL122" s="908"/>
      <c r="VDM122" s="908"/>
      <c r="VDN122" s="908"/>
      <c r="VDO122" s="908"/>
      <c r="VDP122" s="908"/>
      <c r="VDQ122" s="908"/>
      <c r="VDR122" s="908"/>
      <c r="VDS122" s="908"/>
      <c r="VDT122" s="908"/>
      <c r="VDU122" s="908"/>
      <c r="VDV122" s="908"/>
      <c r="VDW122" s="908"/>
      <c r="VDX122" s="908"/>
      <c r="VDY122" s="908"/>
      <c r="VDZ122" s="908"/>
      <c r="VEA122" s="908"/>
      <c r="VEB122" s="908"/>
      <c r="VEC122" s="908"/>
      <c r="VED122" s="908"/>
      <c r="VEE122" s="908"/>
      <c r="VEF122" s="908"/>
      <c r="VEG122" s="908"/>
      <c r="VEH122" s="908"/>
      <c r="VEI122" s="908"/>
      <c r="VEJ122" s="908"/>
      <c r="VEK122" s="908"/>
      <c r="VEL122" s="908"/>
      <c r="VEM122" s="908"/>
      <c r="VEN122" s="908"/>
      <c r="VEO122" s="908"/>
      <c r="VEP122" s="908"/>
      <c r="VEQ122" s="908"/>
      <c r="VER122" s="908"/>
      <c r="VES122" s="908"/>
      <c r="VET122" s="908"/>
      <c r="VEU122" s="908"/>
      <c r="VEV122" s="908"/>
      <c r="VEW122" s="908"/>
      <c r="VEX122" s="908"/>
      <c r="VEY122" s="908"/>
      <c r="VEZ122" s="908"/>
      <c r="VFA122" s="908"/>
      <c r="VFB122" s="908"/>
      <c r="VFC122" s="908"/>
      <c r="VFD122" s="908"/>
      <c r="VFE122" s="908"/>
      <c r="VFF122" s="908"/>
      <c r="VFG122" s="908"/>
      <c r="VFH122" s="908"/>
      <c r="VFI122" s="908"/>
      <c r="VFJ122" s="908"/>
      <c r="VFK122" s="908"/>
      <c r="VFL122" s="908"/>
      <c r="VFM122" s="908"/>
      <c r="VFN122" s="908"/>
      <c r="VFO122" s="908"/>
      <c r="VFP122" s="908"/>
      <c r="VFQ122" s="908"/>
      <c r="VFR122" s="908"/>
      <c r="VFS122" s="908"/>
      <c r="VFT122" s="908"/>
      <c r="VFU122" s="908"/>
      <c r="VFV122" s="908"/>
      <c r="VFW122" s="908"/>
      <c r="VFX122" s="908"/>
      <c r="VFY122" s="908"/>
      <c r="VFZ122" s="908"/>
      <c r="VGA122" s="908"/>
      <c r="VGB122" s="908"/>
      <c r="VGC122" s="908"/>
      <c r="VGD122" s="908"/>
      <c r="VGE122" s="908"/>
      <c r="VGF122" s="908"/>
      <c r="VGG122" s="908"/>
      <c r="VGH122" s="908"/>
      <c r="VGI122" s="908"/>
      <c r="VGJ122" s="908"/>
      <c r="VGK122" s="908"/>
      <c r="VGL122" s="908"/>
      <c r="VGM122" s="908"/>
      <c r="VGN122" s="908"/>
      <c r="VGO122" s="908"/>
      <c r="VGP122" s="908"/>
      <c r="VGQ122" s="908"/>
      <c r="VGR122" s="908"/>
      <c r="VGS122" s="908"/>
      <c r="VGT122" s="908"/>
      <c r="VGU122" s="908"/>
      <c r="VGV122" s="908"/>
      <c r="VGW122" s="908"/>
      <c r="VGX122" s="908"/>
      <c r="VGY122" s="908"/>
      <c r="VGZ122" s="908"/>
      <c r="VHA122" s="908"/>
      <c r="VHB122" s="908"/>
      <c r="VHC122" s="908"/>
      <c r="VHD122" s="908"/>
      <c r="VHE122" s="908"/>
      <c r="VHF122" s="908"/>
      <c r="VHG122" s="908"/>
      <c r="VHH122" s="908"/>
      <c r="VHI122" s="908"/>
      <c r="VHJ122" s="908"/>
      <c r="VHK122" s="908"/>
      <c r="VHL122" s="908"/>
      <c r="VHM122" s="908"/>
      <c r="VHN122" s="908"/>
      <c r="VHO122" s="908"/>
      <c r="VHP122" s="908"/>
      <c r="VHQ122" s="908"/>
      <c r="VHR122" s="908"/>
      <c r="VHS122" s="908"/>
      <c r="VHT122" s="908"/>
      <c r="VHU122" s="908"/>
      <c r="VHV122" s="908"/>
      <c r="VHW122" s="908"/>
      <c r="VHX122" s="908"/>
      <c r="VHY122" s="908"/>
      <c r="VHZ122" s="908"/>
      <c r="VIA122" s="908"/>
      <c r="VIB122" s="908"/>
      <c r="VIC122" s="908"/>
      <c r="VID122" s="908"/>
      <c r="VIE122" s="908"/>
      <c r="VIF122" s="908"/>
      <c r="VIG122" s="908"/>
      <c r="VIH122" s="908"/>
      <c r="VII122" s="908"/>
      <c r="VIJ122" s="908"/>
      <c r="VIK122" s="908"/>
      <c r="VIL122" s="908"/>
      <c r="VIM122" s="908"/>
      <c r="VIN122" s="908"/>
      <c r="VIO122" s="908"/>
      <c r="VIP122" s="908"/>
      <c r="VIQ122" s="908"/>
      <c r="VIR122" s="908"/>
      <c r="VIS122" s="908"/>
      <c r="VIT122" s="908"/>
      <c r="VIU122" s="908"/>
      <c r="VIV122" s="908"/>
      <c r="VIW122" s="908"/>
      <c r="VIX122" s="908"/>
      <c r="VIY122" s="908"/>
      <c r="VIZ122" s="908"/>
      <c r="VJA122" s="908"/>
      <c r="VJB122" s="908"/>
      <c r="VJC122" s="908"/>
      <c r="VJD122" s="908"/>
      <c r="VJE122" s="908"/>
      <c r="VJF122" s="908"/>
      <c r="VJG122" s="908"/>
      <c r="VJH122" s="908"/>
      <c r="VJI122" s="908"/>
      <c r="VJJ122" s="908"/>
      <c r="VJK122" s="908"/>
      <c r="VJL122" s="908"/>
      <c r="VJM122" s="908"/>
      <c r="VJN122" s="908"/>
      <c r="VJO122" s="908"/>
      <c r="VJP122" s="908"/>
      <c r="VJQ122" s="908"/>
      <c r="VJR122" s="908"/>
      <c r="VJS122" s="908"/>
      <c r="VJT122" s="908"/>
      <c r="VJU122" s="908"/>
      <c r="VJV122" s="908"/>
      <c r="VJW122" s="908"/>
      <c r="VJX122" s="908"/>
      <c r="VJY122" s="908"/>
      <c r="VJZ122" s="908"/>
      <c r="VKA122" s="908"/>
      <c r="VKB122" s="908"/>
      <c r="VKC122" s="908"/>
      <c r="VKD122" s="908"/>
      <c r="VKE122" s="908"/>
      <c r="VKF122" s="908"/>
      <c r="VKG122" s="908"/>
      <c r="VKH122" s="908"/>
      <c r="VKI122" s="908"/>
      <c r="VKJ122" s="908"/>
      <c r="VKK122" s="908"/>
      <c r="VKL122" s="908"/>
      <c r="VKM122" s="908"/>
      <c r="VKN122" s="908"/>
      <c r="VKO122" s="908"/>
      <c r="VKP122" s="908"/>
      <c r="VKQ122" s="908"/>
      <c r="VKR122" s="908"/>
      <c r="VKS122" s="908"/>
      <c r="VKT122" s="908"/>
      <c r="VKU122" s="908"/>
      <c r="VKV122" s="908"/>
      <c r="VKW122" s="908"/>
      <c r="VKX122" s="908"/>
      <c r="VKY122" s="908"/>
      <c r="VKZ122" s="908"/>
      <c r="VLA122" s="908"/>
      <c r="VLB122" s="908"/>
      <c r="VLC122" s="908"/>
      <c r="VLD122" s="908"/>
      <c r="VLE122" s="908"/>
      <c r="VLF122" s="908"/>
      <c r="VLG122" s="908"/>
      <c r="VLH122" s="908"/>
      <c r="VLI122" s="908"/>
      <c r="VLJ122" s="908"/>
      <c r="VLK122" s="908"/>
      <c r="VLL122" s="908"/>
      <c r="VLM122" s="908"/>
      <c r="VLN122" s="908"/>
      <c r="VLO122" s="908"/>
      <c r="VLP122" s="908"/>
      <c r="VLQ122" s="908"/>
      <c r="VLR122" s="908"/>
      <c r="VLS122" s="908"/>
      <c r="VLT122" s="908"/>
      <c r="VLU122" s="908"/>
      <c r="VLV122" s="908"/>
      <c r="VLW122" s="908"/>
      <c r="VLX122" s="908"/>
      <c r="VLY122" s="908"/>
      <c r="VLZ122" s="908"/>
      <c r="VMA122" s="908"/>
      <c r="VMB122" s="908"/>
      <c r="VMC122" s="908"/>
      <c r="VMD122" s="908"/>
      <c r="VME122" s="908"/>
      <c r="VMF122" s="908"/>
      <c r="VMG122" s="908"/>
      <c r="VMH122" s="908"/>
      <c r="VMI122" s="908"/>
      <c r="VMJ122" s="908"/>
      <c r="VMK122" s="908"/>
      <c r="VML122" s="908"/>
      <c r="VMM122" s="908"/>
      <c r="VMN122" s="908"/>
      <c r="VMO122" s="908"/>
      <c r="VMP122" s="908"/>
      <c r="VMQ122" s="908"/>
      <c r="VMR122" s="908"/>
      <c r="VMS122" s="908"/>
      <c r="VMT122" s="908"/>
      <c r="VMU122" s="908"/>
      <c r="VMV122" s="908"/>
      <c r="VMW122" s="908"/>
      <c r="VMX122" s="908"/>
      <c r="VMY122" s="908"/>
      <c r="VMZ122" s="908"/>
      <c r="VNA122" s="908"/>
      <c r="VNB122" s="908"/>
      <c r="VNC122" s="908"/>
      <c r="VND122" s="908"/>
      <c r="VNE122" s="908"/>
      <c r="VNF122" s="908"/>
      <c r="VNG122" s="908"/>
      <c r="VNH122" s="908"/>
      <c r="VNI122" s="908"/>
      <c r="VNJ122" s="908"/>
      <c r="VNK122" s="908"/>
      <c r="VNL122" s="908"/>
      <c r="VNM122" s="908"/>
      <c r="VNN122" s="908"/>
      <c r="VNO122" s="908"/>
      <c r="VNP122" s="908"/>
      <c r="VNQ122" s="908"/>
      <c r="VNR122" s="908"/>
      <c r="VNS122" s="908"/>
      <c r="VNT122" s="908"/>
      <c r="VNU122" s="908"/>
      <c r="VNV122" s="908"/>
      <c r="VNW122" s="908"/>
      <c r="VNX122" s="908"/>
      <c r="VNY122" s="908"/>
      <c r="VNZ122" s="908"/>
      <c r="VOA122" s="908"/>
      <c r="VOB122" s="908"/>
      <c r="VOC122" s="908"/>
      <c r="VOD122" s="908"/>
      <c r="VOE122" s="908"/>
      <c r="VOF122" s="908"/>
      <c r="VOG122" s="908"/>
      <c r="VOH122" s="908"/>
      <c r="VOI122" s="908"/>
      <c r="VOJ122" s="908"/>
      <c r="VOK122" s="908"/>
      <c r="VOL122" s="908"/>
      <c r="VOM122" s="908"/>
      <c r="VON122" s="908"/>
      <c r="VOO122" s="908"/>
      <c r="VOP122" s="908"/>
      <c r="VOQ122" s="908"/>
      <c r="VOR122" s="908"/>
      <c r="VOS122" s="908"/>
      <c r="VOT122" s="908"/>
      <c r="VOU122" s="908"/>
      <c r="VOV122" s="908"/>
      <c r="VOW122" s="908"/>
      <c r="VOX122" s="908"/>
      <c r="VOY122" s="908"/>
      <c r="VOZ122" s="908"/>
      <c r="VPA122" s="908"/>
      <c r="VPB122" s="908"/>
      <c r="VPC122" s="908"/>
      <c r="VPD122" s="908"/>
      <c r="VPE122" s="908"/>
      <c r="VPF122" s="908"/>
      <c r="VPG122" s="908"/>
      <c r="VPH122" s="908"/>
      <c r="VPI122" s="908"/>
      <c r="VPJ122" s="908"/>
      <c r="VPK122" s="908"/>
      <c r="VPL122" s="908"/>
      <c r="VPM122" s="908"/>
      <c r="VPN122" s="908"/>
      <c r="VPO122" s="908"/>
      <c r="VPP122" s="908"/>
      <c r="VPQ122" s="908"/>
      <c r="VPR122" s="908"/>
      <c r="VPS122" s="908"/>
      <c r="VPT122" s="908"/>
      <c r="VPU122" s="908"/>
      <c r="VPV122" s="908"/>
      <c r="VPW122" s="908"/>
      <c r="VPX122" s="908"/>
      <c r="VPY122" s="908"/>
      <c r="VPZ122" s="908"/>
      <c r="VQA122" s="908"/>
      <c r="VQB122" s="908"/>
      <c r="VQC122" s="908"/>
      <c r="VQD122" s="908"/>
      <c r="VQE122" s="908"/>
      <c r="VQF122" s="908"/>
      <c r="VQG122" s="908"/>
      <c r="VQH122" s="908"/>
      <c r="VQI122" s="908"/>
      <c r="VQJ122" s="908"/>
      <c r="VQK122" s="908"/>
      <c r="VQL122" s="908"/>
      <c r="VQM122" s="908"/>
      <c r="VQN122" s="908"/>
      <c r="VQO122" s="908"/>
      <c r="VQP122" s="908"/>
      <c r="VQQ122" s="908"/>
      <c r="VQR122" s="908"/>
      <c r="VQS122" s="908"/>
      <c r="VQT122" s="908"/>
      <c r="VQU122" s="908"/>
      <c r="VQV122" s="908"/>
      <c r="VQW122" s="908"/>
      <c r="VQX122" s="908"/>
      <c r="VQY122" s="908"/>
      <c r="VQZ122" s="908"/>
      <c r="VRA122" s="908"/>
      <c r="VRB122" s="908"/>
      <c r="VRC122" s="908"/>
      <c r="VRD122" s="908"/>
      <c r="VRE122" s="908"/>
      <c r="VRF122" s="908"/>
      <c r="VRG122" s="908"/>
      <c r="VRH122" s="908"/>
      <c r="VRI122" s="908"/>
      <c r="VRJ122" s="908"/>
      <c r="VRK122" s="908"/>
      <c r="VRL122" s="908"/>
      <c r="VRM122" s="908"/>
      <c r="VRN122" s="908"/>
      <c r="VRO122" s="908"/>
      <c r="VRP122" s="908"/>
      <c r="VRQ122" s="908"/>
      <c r="VRR122" s="908"/>
      <c r="VRS122" s="908"/>
      <c r="VRT122" s="908"/>
      <c r="VRU122" s="908"/>
      <c r="VRV122" s="908"/>
      <c r="VRW122" s="908"/>
      <c r="VRX122" s="908"/>
      <c r="VRY122" s="908"/>
      <c r="VRZ122" s="908"/>
      <c r="VSA122" s="908"/>
      <c r="VSB122" s="908"/>
      <c r="VSC122" s="908"/>
      <c r="VSD122" s="908"/>
      <c r="VSE122" s="908"/>
      <c r="VSF122" s="908"/>
      <c r="VSG122" s="908"/>
      <c r="VSH122" s="908"/>
      <c r="VSI122" s="908"/>
      <c r="VSJ122" s="908"/>
      <c r="VSK122" s="908"/>
      <c r="VSL122" s="908"/>
      <c r="VSM122" s="908"/>
      <c r="VSN122" s="908"/>
      <c r="VSO122" s="908"/>
      <c r="VSP122" s="908"/>
      <c r="VSQ122" s="908"/>
      <c r="VSR122" s="908"/>
      <c r="VSS122" s="908"/>
      <c r="VST122" s="908"/>
      <c r="VSU122" s="908"/>
      <c r="VSV122" s="908"/>
      <c r="VSW122" s="908"/>
      <c r="VSX122" s="908"/>
      <c r="VSY122" s="908"/>
      <c r="VSZ122" s="908"/>
      <c r="VTA122" s="908"/>
      <c r="VTB122" s="908"/>
      <c r="VTC122" s="908"/>
      <c r="VTD122" s="908"/>
      <c r="VTE122" s="908"/>
      <c r="VTF122" s="908"/>
      <c r="VTG122" s="908"/>
      <c r="VTH122" s="908"/>
      <c r="VTI122" s="908"/>
      <c r="VTJ122" s="908"/>
      <c r="VTK122" s="908"/>
      <c r="VTL122" s="908"/>
      <c r="VTM122" s="908"/>
      <c r="VTN122" s="908"/>
      <c r="VTO122" s="908"/>
      <c r="VTP122" s="908"/>
      <c r="VTQ122" s="908"/>
      <c r="VTR122" s="908"/>
      <c r="VTS122" s="908"/>
      <c r="VTT122" s="908"/>
      <c r="VTU122" s="908"/>
      <c r="VTV122" s="908"/>
      <c r="VTW122" s="908"/>
      <c r="VTX122" s="908"/>
      <c r="VTY122" s="908"/>
      <c r="VTZ122" s="908"/>
      <c r="VUA122" s="908"/>
      <c r="VUB122" s="908"/>
      <c r="VUC122" s="908"/>
      <c r="VUD122" s="908"/>
      <c r="VUE122" s="908"/>
      <c r="VUF122" s="908"/>
      <c r="VUG122" s="908"/>
      <c r="VUH122" s="908"/>
      <c r="VUI122" s="908"/>
      <c r="VUJ122" s="908"/>
      <c r="VUK122" s="908"/>
      <c r="VUL122" s="908"/>
      <c r="VUM122" s="908"/>
      <c r="VUN122" s="908"/>
      <c r="VUO122" s="908"/>
      <c r="VUP122" s="908"/>
      <c r="VUQ122" s="908"/>
      <c r="VUR122" s="908"/>
      <c r="VUS122" s="908"/>
      <c r="VUT122" s="908"/>
      <c r="VUU122" s="908"/>
      <c r="VUV122" s="908"/>
      <c r="VUW122" s="908"/>
      <c r="VUX122" s="908"/>
      <c r="VUY122" s="908"/>
      <c r="VUZ122" s="908"/>
      <c r="VVA122" s="908"/>
      <c r="VVB122" s="908"/>
      <c r="VVC122" s="908"/>
      <c r="VVD122" s="908"/>
      <c r="VVE122" s="908"/>
      <c r="VVF122" s="908"/>
      <c r="VVG122" s="908"/>
      <c r="VVH122" s="908"/>
      <c r="VVI122" s="908"/>
      <c r="VVJ122" s="908"/>
      <c r="VVK122" s="908"/>
      <c r="VVL122" s="908"/>
      <c r="VVM122" s="908"/>
      <c r="VVN122" s="908"/>
      <c r="VVO122" s="908"/>
      <c r="VVP122" s="908"/>
      <c r="VVQ122" s="908"/>
      <c r="VVR122" s="908"/>
      <c r="VVS122" s="908"/>
      <c r="VVT122" s="908"/>
      <c r="VVU122" s="908"/>
      <c r="VVV122" s="908"/>
      <c r="VVW122" s="908"/>
      <c r="VVX122" s="908"/>
      <c r="VVY122" s="908"/>
      <c r="VVZ122" s="908"/>
      <c r="VWA122" s="908"/>
      <c r="VWB122" s="908"/>
      <c r="VWC122" s="908"/>
      <c r="VWD122" s="908"/>
      <c r="VWE122" s="908"/>
      <c r="VWF122" s="908"/>
      <c r="VWG122" s="908"/>
      <c r="VWH122" s="908"/>
      <c r="VWI122" s="908"/>
      <c r="VWJ122" s="908"/>
      <c r="VWK122" s="908"/>
      <c r="VWL122" s="908"/>
      <c r="VWM122" s="908"/>
      <c r="VWN122" s="908"/>
      <c r="VWO122" s="908"/>
      <c r="VWP122" s="908"/>
      <c r="VWQ122" s="908"/>
      <c r="VWR122" s="908"/>
      <c r="VWS122" s="908"/>
      <c r="VWT122" s="908"/>
      <c r="VWU122" s="908"/>
      <c r="VWV122" s="908"/>
      <c r="VWW122" s="908"/>
      <c r="VWX122" s="908"/>
      <c r="VWY122" s="908"/>
      <c r="VWZ122" s="908"/>
      <c r="VXA122" s="908"/>
      <c r="VXB122" s="908"/>
      <c r="VXC122" s="908"/>
      <c r="VXD122" s="908"/>
      <c r="VXE122" s="908"/>
      <c r="VXF122" s="908"/>
      <c r="VXG122" s="908"/>
      <c r="VXH122" s="908"/>
      <c r="VXI122" s="908"/>
      <c r="VXJ122" s="908"/>
      <c r="VXK122" s="908"/>
      <c r="VXL122" s="908"/>
      <c r="VXM122" s="908"/>
      <c r="VXN122" s="908"/>
      <c r="VXO122" s="908"/>
      <c r="VXP122" s="908"/>
      <c r="VXQ122" s="908"/>
      <c r="VXR122" s="908"/>
      <c r="VXS122" s="908"/>
      <c r="VXT122" s="908"/>
      <c r="VXU122" s="908"/>
      <c r="VXV122" s="908"/>
      <c r="VXW122" s="908"/>
      <c r="VXX122" s="908"/>
      <c r="VXY122" s="908"/>
      <c r="VXZ122" s="908"/>
      <c r="VYA122" s="908"/>
      <c r="VYB122" s="908"/>
      <c r="VYC122" s="908"/>
      <c r="VYD122" s="908"/>
      <c r="VYE122" s="908"/>
      <c r="VYF122" s="908"/>
      <c r="VYG122" s="908"/>
      <c r="VYH122" s="908"/>
      <c r="VYI122" s="908"/>
      <c r="VYJ122" s="908"/>
      <c r="VYK122" s="908"/>
      <c r="VYL122" s="908"/>
      <c r="VYM122" s="908"/>
      <c r="VYN122" s="908"/>
      <c r="VYO122" s="908"/>
      <c r="VYP122" s="908"/>
      <c r="VYQ122" s="908"/>
      <c r="VYR122" s="908"/>
      <c r="VYS122" s="908"/>
      <c r="VYT122" s="908"/>
      <c r="VYU122" s="908"/>
      <c r="VYV122" s="908"/>
      <c r="VYW122" s="908"/>
      <c r="VYX122" s="908"/>
      <c r="VYY122" s="908"/>
      <c r="VYZ122" s="908"/>
      <c r="VZA122" s="908"/>
      <c r="VZB122" s="908"/>
      <c r="VZC122" s="908"/>
      <c r="VZD122" s="908"/>
      <c r="VZE122" s="908"/>
      <c r="VZF122" s="908"/>
      <c r="VZG122" s="908"/>
      <c r="VZH122" s="908"/>
      <c r="VZI122" s="908"/>
      <c r="VZJ122" s="908"/>
      <c r="VZK122" s="908"/>
      <c r="VZL122" s="908"/>
      <c r="VZM122" s="908"/>
      <c r="VZN122" s="908"/>
      <c r="VZO122" s="908"/>
      <c r="VZP122" s="908"/>
      <c r="VZQ122" s="908"/>
      <c r="VZR122" s="908"/>
      <c r="VZS122" s="908"/>
      <c r="VZT122" s="908"/>
      <c r="VZU122" s="908"/>
      <c r="VZV122" s="908"/>
      <c r="VZW122" s="908"/>
      <c r="VZX122" s="908"/>
      <c r="VZY122" s="908"/>
      <c r="VZZ122" s="908"/>
      <c r="WAA122" s="908"/>
      <c r="WAB122" s="908"/>
      <c r="WAC122" s="908"/>
      <c r="WAD122" s="908"/>
      <c r="WAE122" s="908"/>
      <c r="WAF122" s="908"/>
      <c r="WAG122" s="908"/>
      <c r="WAH122" s="908"/>
      <c r="WAI122" s="908"/>
      <c r="WAJ122" s="908"/>
      <c r="WAK122" s="908"/>
      <c r="WAL122" s="908"/>
      <c r="WAM122" s="908"/>
      <c r="WAN122" s="908"/>
      <c r="WAO122" s="908"/>
      <c r="WAP122" s="908"/>
      <c r="WAQ122" s="908"/>
      <c r="WAR122" s="908"/>
      <c r="WAS122" s="908"/>
      <c r="WAT122" s="908"/>
      <c r="WAU122" s="908"/>
      <c r="WAV122" s="908"/>
      <c r="WAW122" s="908"/>
      <c r="WAX122" s="908"/>
      <c r="WAY122" s="908"/>
      <c r="WAZ122" s="908"/>
      <c r="WBA122" s="908"/>
      <c r="WBB122" s="908"/>
      <c r="WBC122" s="908"/>
      <c r="WBD122" s="908"/>
      <c r="WBE122" s="908"/>
      <c r="WBF122" s="908"/>
      <c r="WBG122" s="908"/>
      <c r="WBH122" s="908"/>
      <c r="WBI122" s="908"/>
      <c r="WBJ122" s="908"/>
      <c r="WBK122" s="908"/>
      <c r="WBL122" s="908"/>
      <c r="WBM122" s="908"/>
      <c r="WBN122" s="908"/>
      <c r="WBO122" s="908"/>
      <c r="WBP122" s="908"/>
      <c r="WBQ122" s="908"/>
      <c r="WBR122" s="908"/>
      <c r="WBS122" s="908"/>
      <c r="WBT122" s="908"/>
      <c r="WBU122" s="908"/>
      <c r="WBV122" s="908"/>
      <c r="WBW122" s="908"/>
      <c r="WBX122" s="908"/>
      <c r="WBY122" s="908"/>
      <c r="WBZ122" s="908"/>
      <c r="WCA122" s="908"/>
      <c r="WCB122" s="908"/>
      <c r="WCC122" s="908"/>
      <c r="WCD122" s="908"/>
      <c r="WCE122" s="908"/>
      <c r="WCF122" s="908"/>
      <c r="WCG122" s="908"/>
      <c r="WCH122" s="908"/>
      <c r="WCI122" s="908"/>
      <c r="WCJ122" s="908"/>
      <c r="WCK122" s="908"/>
      <c r="WCL122" s="908"/>
      <c r="WCM122" s="908"/>
      <c r="WCN122" s="908"/>
      <c r="WCO122" s="908"/>
      <c r="WCP122" s="908"/>
      <c r="WCQ122" s="908"/>
      <c r="WCR122" s="908"/>
      <c r="WCS122" s="908"/>
      <c r="WCT122" s="908"/>
      <c r="WCU122" s="908"/>
      <c r="WCV122" s="908"/>
      <c r="WCW122" s="908"/>
      <c r="WCX122" s="908"/>
      <c r="WCY122" s="908"/>
      <c r="WCZ122" s="908"/>
      <c r="WDA122" s="908"/>
      <c r="WDB122" s="908"/>
      <c r="WDC122" s="908"/>
      <c r="WDD122" s="908"/>
      <c r="WDE122" s="908"/>
      <c r="WDF122" s="908"/>
      <c r="WDG122" s="908"/>
      <c r="WDH122" s="908"/>
      <c r="WDI122" s="908"/>
      <c r="WDJ122" s="908"/>
      <c r="WDK122" s="908"/>
      <c r="WDL122" s="908"/>
      <c r="WDM122" s="908"/>
      <c r="WDN122" s="908"/>
      <c r="WDO122" s="908"/>
      <c r="WDP122" s="908"/>
      <c r="WDQ122" s="908"/>
      <c r="WDR122" s="908"/>
      <c r="WDS122" s="908"/>
      <c r="WDT122" s="908"/>
      <c r="WDU122" s="908"/>
      <c r="WDV122" s="908"/>
      <c r="WDW122" s="908"/>
      <c r="WDX122" s="908"/>
      <c r="WDY122" s="908"/>
      <c r="WDZ122" s="908"/>
      <c r="WEA122" s="908"/>
      <c r="WEB122" s="908"/>
      <c r="WEC122" s="908"/>
      <c r="WED122" s="908"/>
      <c r="WEE122" s="908"/>
      <c r="WEF122" s="908"/>
      <c r="WEG122" s="908"/>
      <c r="WEH122" s="908"/>
      <c r="WEI122" s="908"/>
      <c r="WEJ122" s="908"/>
      <c r="WEK122" s="908"/>
      <c r="WEL122" s="908"/>
      <c r="WEM122" s="908"/>
      <c r="WEN122" s="908"/>
      <c r="WEO122" s="908"/>
      <c r="WEP122" s="908"/>
      <c r="WEQ122" s="908"/>
      <c r="WER122" s="908"/>
      <c r="WES122" s="908"/>
      <c r="WET122" s="908"/>
      <c r="WEU122" s="908"/>
      <c r="WEV122" s="908"/>
      <c r="WEW122" s="908"/>
      <c r="WEX122" s="908"/>
      <c r="WEY122" s="908"/>
      <c r="WEZ122" s="908"/>
      <c r="WFA122" s="908"/>
      <c r="WFB122" s="908"/>
      <c r="WFC122" s="908"/>
      <c r="WFD122" s="908"/>
      <c r="WFE122" s="908"/>
      <c r="WFF122" s="908"/>
      <c r="WFG122" s="908"/>
      <c r="WFH122" s="908"/>
      <c r="WFI122" s="908"/>
      <c r="WFJ122" s="908"/>
      <c r="WFK122" s="908"/>
      <c r="WFL122" s="908"/>
      <c r="WFM122" s="908"/>
      <c r="WFN122" s="908"/>
      <c r="WFO122" s="908"/>
      <c r="WFP122" s="908"/>
      <c r="WFQ122" s="908"/>
      <c r="WFR122" s="908"/>
      <c r="WFS122" s="908"/>
      <c r="WFT122" s="908"/>
      <c r="WFU122" s="908"/>
      <c r="WFV122" s="908"/>
      <c r="WFW122" s="908"/>
      <c r="WFX122" s="908"/>
      <c r="WFY122" s="908"/>
      <c r="WFZ122" s="908"/>
      <c r="WGA122" s="908"/>
      <c r="WGB122" s="908"/>
      <c r="WGC122" s="908"/>
      <c r="WGD122" s="908"/>
      <c r="WGE122" s="908"/>
      <c r="WGF122" s="908"/>
      <c r="WGG122" s="908"/>
      <c r="WGH122" s="908"/>
      <c r="WGI122" s="908"/>
      <c r="WGJ122" s="908"/>
      <c r="WGK122" s="908"/>
      <c r="WGL122" s="908"/>
      <c r="WGM122" s="908"/>
      <c r="WGN122" s="908"/>
      <c r="WGO122" s="908"/>
      <c r="WGP122" s="908"/>
      <c r="WGQ122" s="908"/>
      <c r="WGR122" s="908"/>
      <c r="WGS122" s="908"/>
      <c r="WGT122" s="908"/>
      <c r="WGU122" s="908"/>
      <c r="WGV122" s="908"/>
      <c r="WGW122" s="908"/>
      <c r="WGX122" s="908"/>
      <c r="WGY122" s="908"/>
      <c r="WGZ122" s="908"/>
      <c r="WHA122" s="908"/>
      <c r="WHB122" s="908"/>
      <c r="WHC122" s="908"/>
      <c r="WHD122" s="908"/>
      <c r="WHE122" s="908"/>
      <c r="WHF122" s="908"/>
      <c r="WHG122" s="908"/>
      <c r="WHH122" s="908"/>
      <c r="WHI122" s="908"/>
      <c r="WHJ122" s="908"/>
      <c r="WHK122" s="908"/>
      <c r="WHL122" s="908"/>
      <c r="WHM122" s="908"/>
      <c r="WHN122" s="908"/>
      <c r="WHO122" s="908"/>
      <c r="WHP122" s="908"/>
      <c r="WHQ122" s="908"/>
      <c r="WHR122" s="908"/>
      <c r="WHS122" s="908"/>
      <c r="WHT122" s="908"/>
      <c r="WHU122" s="908"/>
      <c r="WHV122" s="908"/>
      <c r="WHW122" s="908"/>
      <c r="WHX122" s="908"/>
      <c r="WHY122" s="908"/>
      <c r="WHZ122" s="908"/>
      <c r="WIA122" s="908"/>
      <c r="WIB122" s="908"/>
      <c r="WIC122" s="908"/>
      <c r="WID122" s="908"/>
      <c r="WIE122" s="908"/>
      <c r="WIF122" s="908"/>
      <c r="WIG122" s="908"/>
      <c r="WIH122" s="908"/>
      <c r="WII122" s="908"/>
      <c r="WIJ122" s="908"/>
      <c r="WIK122" s="908"/>
      <c r="WIL122" s="908"/>
      <c r="WIM122" s="908"/>
      <c r="WIN122" s="908"/>
      <c r="WIO122" s="908"/>
      <c r="WIP122" s="908"/>
      <c r="WIQ122" s="908"/>
      <c r="WIR122" s="908"/>
      <c r="WIS122" s="908"/>
      <c r="WIT122" s="908"/>
      <c r="WIU122" s="908"/>
      <c r="WIV122" s="908"/>
      <c r="WIW122" s="908"/>
      <c r="WIX122" s="908"/>
      <c r="WIY122" s="908"/>
      <c r="WIZ122" s="908"/>
      <c r="WJA122" s="908"/>
      <c r="WJB122" s="908"/>
      <c r="WJC122" s="908"/>
      <c r="WJD122" s="908"/>
      <c r="WJE122" s="908"/>
      <c r="WJF122" s="908"/>
      <c r="WJG122" s="908"/>
      <c r="WJH122" s="908"/>
      <c r="WJI122" s="908"/>
      <c r="WJJ122" s="908"/>
      <c r="WJK122" s="908"/>
      <c r="WJL122" s="908"/>
      <c r="WJM122" s="908"/>
      <c r="WJN122" s="908"/>
      <c r="WJO122" s="908"/>
      <c r="WJP122" s="908"/>
      <c r="WJQ122" s="908"/>
      <c r="WJR122" s="908"/>
      <c r="WJS122" s="908"/>
      <c r="WJT122" s="908"/>
      <c r="WJU122" s="908"/>
      <c r="WJV122" s="908"/>
      <c r="WJW122" s="908"/>
      <c r="WJX122" s="908"/>
      <c r="WJY122" s="908"/>
      <c r="WJZ122" s="908"/>
      <c r="WKA122" s="908"/>
      <c r="WKB122" s="908"/>
      <c r="WKC122" s="908"/>
      <c r="WKD122" s="908"/>
      <c r="WKE122" s="908"/>
      <c r="WKF122" s="908"/>
      <c r="WKG122" s="908"/>
      <c r="WKH122" s="908"/>
      <c r="WKI122" s="908"/>
      <c r="WKJ122" s="908"/>
      <c r="WKK122" s="908"/>
      <c r="WKL122" s="908"/>
      <c r="WKM122" s="908"/>
      <c r="WKN122" s="908"/>
      <c r="WKO122" s="908"/>
      <c r="WKP122" s="908"/>
      <c r="WKQ122" s="908"/>
      <c r="WKR122" s="908"/>
      <c r="WKS122" s="908"/>
      <c r="WKT122" s="908"/>
      <c r="WKU122" s="908"/>
      <c r="WKV122" s="908"/>
      <c r="WKW122" s="908"/>
      <c r="WKX122" s="908"/>
      <c r="WKY122" s="908"/>
      <c r="WKZ122" s="908"/>
      <c r="WLA122" s="908"/>
      <c r="WLB122" s="908"/>
      <c r="WLC122" s="908"/>
      <c r="WLD122" s="908"/>
      <c r="WLE122" s="908"/>
      <c r="WLF122" s="908"/>
      <c r="WLG122" s="908"/>
      <c r="WLH122" s="908"/>
      <c r="WLI122" s="908"/>
      <c r="WLJ122" s="908"/>
      <c r="WLK122" s="908"/>
      <c r="WLL122" s="908"/>
      <c r="WLM122" s="908"/>
      <c r="WLN122" s="908"/>
      <c r="WLO122" s="908"/>
      <c r="WLP122" s="908"/>
      <c r="WLQ122" s="908"/>
      <c r="WLR122" s="908"/>
      <c r="WLS122" s="908"/>
      <c r="WLT122" s="908"/>
      <c r="WLU122" s="908"/>
      <c r="WLV122" s="908"/>
      <c r="WLW122" s="908"/>
      <c r="WLX122" s="908"/>
      <c r="WLY122" s="908"/>
      <c r="WLZ122" s="908"/>
      <c r="WMA122" s="908"/>
      <c r="WMB122" s="908"/>
      <c r="WMC122" s="908"/>
      <c r="WMD122" s="908"/>
      <c r="WME122" s="908"/>
      <c r="WMF122" s="908"/>
      <c r="WMG122" s="908"/>
      <c r="WMH122" s="908"/>
      <c r="WMI122" s="908"/>
      <c r="WMJ122" s="908"/>
      <c r="WMK122" s="908"/>
      <c r="WML122" s="908"/>
      <c r="WMM122" s="908"/>
      <c r="WMN122" s="908"/>
      <c r="WMO122" s="908"/>
      <c r="WMP122" s="908"/>
      <c r="WMQ122" s="908"/>
      <c r="WMR122" s="908"/>
      <c r="WMS122" s="908"/>
      <c r="WMT122" s="908"/>
      <c r="WMU122" s="908"/>
      <c r="WMV122" s="908"/>
      <c r="WMW122" s="908"/>
      <c r="WMX122" s="908"/>
      <c r="WMY122" s="908"/>
      <c r="WMZ122" s="908"/>
      <c r="WNA122" s="908"/>
      <c r="WNB122" s="908"/>
      <c r="WNC122" s="908"/>
      <c r="WND122" s="908"/>
      <c r="WNE122" s="908"/>
      <c r="WNF122" s="908"/>
      <c r="WNG122" s="908"/>
      <c r="WNH122" s="908"/>
      <c r="WNI122" s="908"/>
      <c r="WNJ122" s="908"/>
      <c r="WNK122" s="908"/>
      <c r="WNL122" s="908"/>
      <c r="WNM122" s="908"/>
      <c r="WNN122" s="908"/>
      <c r="WNO122" s="908"/>
      <c r="WNP122" s="908"/>
      <c r="WNQ122" s="908"/>
      <c r="WNR122" s="908"/>
      <c r="WNS122" s="908"/>
      <c r="WNT122" s="908"/>
      <c r="WNU122" s="908"/>
      <c r="WNV122" s="908"/>
      <c r="WNW122" s="908"/>
      <c r="WNX122" s="908"/>
      <c r="WNY122" s="908"/>
      <c r="WNZ122" s="908"/>
      <c r="WOA122" s="908"/>
      <c r="WOB122" s="908"/>
      <c r="WOC122" s="908"/>
      <c r="WOD122" s="908"/>
      <c r="WOE122" s="908"/>
      <c r="WOF122" s="908"/>
      <c r="WOG122" s="908"/>
      <c r="WOH122" s="908"/>
      <c r="WOI122" s="908"/>
      <c r="WOJ122" s="908"/>
      <c r="WOK122" s="908"/>
      <c r="WOL122" s="908"/>
      <c r="WOM122" s="908"/>
      <c r="WON122" s="908"/>
      <c r="WOO122" s="908"/>
      <c r="WOP122" s="908"/>
      <c r="WOQ122" s="908"/>
      <c r="WOR122" s="908"/>
      <c r="WOS122" s="908"/>
      <c r="WOT122" s="908"/>
      <c r="WOU122" s="908"/>
      <c r="WOV122" s="908"/>
      <c r="WOW122" s="908"/>
      <c r="WOX122" s="908"/>
      <c r="WOY122" s="908"/>
      <c r="WOZ122" s="908"/>
      <c r="WPA122" s="908"/>
      <c r="WPB122" s="908"/>
      <c r="WPC122" s="908"/>
      <c r="WPD122" s="908"/>
      <c r="WPE122" s="908"/>
      <c r="WPF122" s="908"/>
      <c r="WPG122" s="908"/>
      <c r="WPH122" s="908"/>
      <c r="WPI122" s="908"/>
      <c r="WPJ122" s="908"/>
      <c r="WPK122" s="908"/>
      <c r="WPL122" s="908"/>
      <c r="WPM122" s="908"/>
      <c r="WPN122" s="908"/>
      <c r="WPO122" s="908"/>
      <c r="WPP122" s="908"/>
      <c r="WPQ122" s="908"/>
      <c r="WPR122" s="908"/>
      <c r="WPS122" s="908"/>
      <c r="WPT122" s="908"/>
      <c r="WPU122" s="908"/>
      <c r="WPV122" s="908"/>
      <c r="WPW122" s="908"/>
      <c r="WPX122" s="908"/>
      <c r="WPY122" s="908"/>
      <c r="WPZ122" s="908"/>
      <c r="WQA122" s="908"/>
      <c r="WQB122" s="908"/>
      <c r="WQC122" s="908"/>
      <c r="WQD122" s="908"/>
      <c r="WQE122" s="908"/>
      <c r="WQF122" s="908"/>
      <c r="WQG122" s="908"/>
      <c r="WQH122" s="908"/>
      <c r="WQI122" s="908"/>
      <c r="WQJ122" s="908"/>
      <c r="WQK122" s="908"/>
      <c r="WQL122" s="908"/>
      <c r="WQM122" s="908"/>
      <c r="WQN122" s="908"/>
      <c r="WQO122" s="908"/>
      <c r="WQP122" s="908"/>
      <c r="WQQ122" s="908"/>
      <c r="WQR122" s="908"/>
      <c r="WQS122" s="908"/>
      <c r="WQT122" s="908"/>
      <c r="WQU122" s="908"/>
      <c r="WQV122" s="908"/>
      <c r="WQW122" s="908"/>
      <c r="WQX122" s="908"/>
      <c r="WQY122" s="908"/>
      <c r="WQZ122" s="908"/>
      <c r="WRA122" s="908"/>
      <c r="WRB122" s="908"/>
      <c r="WRC122" s="908"/>
      <c r="WRD122" s="908"/>
      <c r="WRE122" s="908"/>
      <c r="WRF122" s="908"/>
      <c r="WRG122" s="908"/>
      <c r="WRH122" s="908"/>
      <c r="WRI122" s="908"/>
      <c r="WRJ122" s="908"/>
      <c r="WRK122" s="908"/>
      <c r="WRL122" s="908"/>
      <c r="WRM122" s="908"/>
      <c r="WRN122" s="908"/>
      <c r="WRO122" s="908"/>
      <c r="WRP122" s="908"/>
      <c r="WRQ122" s="908"/>
      <c r="WRR122" s="908"/>
      <c r="WRS122" s="908"/>
      <c r="WRT122" s="908"/>
      <c r="WRU122" s="908"/>
      <c r="WRV122" s="908"/>
      <c r="WRW122" s="908"/>
      <c r="WRX122" s="908"/>
      <c r="WRY122" s="908"/>
      <c r="WRZ122" s="908"/>
      <c r="WSA122" s="908"/>
      <c r="WSB122" s="908"/>
      <c r="WSC122" s="908"/>
      <c r="WSD122" s="908"/>
      <c r="WSE122" s="908"/>
      <c r="WSF122" s="908"/>
      <c r="WSG122" s="908"/>
      <c r="WSH122" s="908"/>
      <c r="WSI122" s="908"/>
      <c r="WSJ122" s="908"/>
      <c r="WSK122" s="908"/>
      <c r="WSL122" s="908"/>
      <c r="WSM122" s="908"/>
      <c r="WSN122" s="908"/>
      <c r="WSO122" s="908"/>
      <c r="WSP122" s="908"/>
      <c r="WSQ122" s="908"/>
      <c r="WSR122" s="908"/>
      <c r="WSS122" s="908"/>
      <c r="WST122" s="908"/>
      <c r="WSU122" s="908"/>
      <c r="WSV122" s="908"/>
      <c r="WSW122" s="908"/>
      <c r="WSX122" s="908"/>
      <c r="WSY122" s="908"/>
      <c r="WSZ122" s="908"/>
      <c r="WTA122" s="908"/>
      <c r="WTB122" s="908"/>
      <c r="WTC122" s="908"/>
      <c r="WTD122" s="908"/>
      <c r="WTE122" s="908"/>
      <c r="WTF122" s="908"/>
      <c r="WTG122" s="908"/>
      <c r="WTH122" s="908"/>
      <c r="WTI122" s="908"/>
      <c r="WTJ122" s="908"/>
      <c r="WTK122" s="908"/>
      <c r="WTL122" s="908"/>
      <c r="WTM122" s="908"/>
      <c r="WTN122" s="908"/>
      <c r="WTO122" s="908"/>
      <c r="WTP122" s="908"/>
      <c r="WTQ122" s="908"/>
      <c r="WTR122" s="908"/>
      <c r="WTS122" s="908"/>
      <c r="WTT122" s="908"/>
      <c r="WTU122" s="908"/>
      <c r="WTV122" s="908"/>
      <c r="WTW122" s="908"/>
      <c r="WTX122" s="908"/>
      <c r="WTY122" s="908"/>
      <c r="WTZ122" s="908"/>
      <c r="WUA122" s="908"/>
      <c r="WUB122" s="908"/>
      <c r="WUC122" s="908"/>
      <c r="WUD122" s="908"/>
      <c r="WUE122" s="908"/>
      <c r="WUF122" s="908"/>
      <c r="WUG122" s="908"/>
      <c r="WUH122" s="908"/>
      <c r="WUI122" s="908"/>
      <c r="WUJ122" s="908"/>
      <c r="WUK122" s="908"/>
      <c r="WUL122" s="908"/>
      <c r="WUM122" s="908"/>
      <c r="WUN122" s="908"/>
      <c r="WUO122" s="908"/>
      <c r="WUP122" s="908"/>
      <c r="WUQ122" s="908"/>
      <c r="WUR122" s="908"/>
      <c r="WUS122" s="908"/>
      <c r="WUT122" s="908"/>
      <c r="WUU122" s="908"/>
      <c r="WUV122" s="908"/>
      <c r="WUW122" s="908"/>
      <c r="WUX122" s="908"/>
      <c r="WUY122" s="908"/>
      <c r="WUZ122" s="908"/>
      <c r="WVA122" s="908"/>
      <c r="WVB122" s="908"/>
      <c r="WVC122" s="908"/>
      <c r="WVD122" s="908"/>
      <c r="WVE122" s="908"/>
      <c r="WVF122" s="908"/>
      <c r="WVG122" s="908"/>
      <c r="WVH122" s="908"/>
      <c r="WVI122" s="908"/>
      <c r="WVJ122" s="908"/>
      <c r="WVK122" s="908"/>
      <c r="WVL122" s="908"/>
      <c r="WVM122" s="908"/>
      <c r="WVN122" s="908"/>
      <c r="WVO122" s="908"/>
      <c r="WVP122" s="908"/>
      <c r="WVQ122" s="908"/>
      <c r="WVR122" s="908"/>
      <c r="WVS122" s="908"/>
      <c r="WVT122" s="908"/>
      <c r="WVU122" s="908"/>
      <c r="WVV122" s="908"/>
      <c r="WVW122" s="908"/>
      <c r="WVX122" s="908"/>
      <c r="WVY122" s="908"/>
      <c r="WVZ122" s="908"/>
      <c r="WWA122" s="908"/>
      <c r="WWB122" s="908"/>
      <c r="WWC122" s="908"/>
    </row>
    <row r="123" spans="1:16149" s="921" customFormat="1" ht="24.95" customHeight="1">
      <c r="A123" s="899" t="s">
        <v>477</v>
      </c>
      <c r="B123" s="736" t="s">
        <v>955</v>
      </c>
      <c r="C123" s="743" t="s">
        <v>117</v>
      </c>
      <c r="D123" s="738">
        <v>21380</v>
      </c>
      <c r="E123" s="738">
        <v>36564</v>
      </c>
      <c r="F123" s="915">
        <f t="shared" ca="1" si="16"/>
        <v>20.009835344368344</v>
      </c>
      <c r="G123" s="916">
        <f t="shared" si="12"/>
        <v>43295</v>
      </c>
      <c r="H123" s="917">
        <f>29156</f>
        <v>29156</v>
      </c>
      <c r="I123" s="741" t="s">
        <v>140</v>
      </c>
      <c r="J123" s="741" t="s">
        <v>140</v>
      </c>
      <c r="K123" s="924">
        <v>5</v>
      </c>
      <c r="L123" s="443">
        <f t="shared" si="20"/>
        <v>15</v>
      </c>
      <c r="M123" s="443">
        <f t="shared" si="20"/>
        <v>15</v>
      </c>
      <c r="N123" s="902"/>
      <c r="O123" s="902"/>
      <c r="P123" s="903">
        <f t="shared" si="17"/>
        <v>42153.190836000002</v>
      </c>
      <c r="Q123" s="443">
        <f t="shared" si="14"/>
        <v>19</v>
      </c>
      <c r="R123" s="904">
        <v>20</v>
      </c>
      <c r="S123" s="904">
        <v>35</v>
      </c>
      <c r="T123" s="904">
        <f t="shared" si="21"/>
        <v>19</v>
      </c>
      <c r="U123" s="903">
        <f t="shared" si="15"/>
        <v>553964</v>
      </c>
      <c r="V123" s="918"/>
      <c r="W123" s="919"/>
      <c r="X123" s="920"/>
      <c r="Y123" s="908"/>
      <c r="Z123" s="908"/>
      <c r="AA123" s="908"/>
      <c r="AB123" s="908"/>
      <c r="AC123" s="908"/>
      <c r="AD123" s="908"/>
      <c r="AE123" s="908"/>
      <c r="AF123" s="908"/>
      <c r="AG123" s="908"/>
      <c r="AH123" s="908"/>
      <c r="AI123" s="908"/>
      <c r="AJ123" s="908"/>
      <c r="AK123" s="908"/>
      <c r="AL123" s="908"/>
      <c r="AM123" s="908"/>
      <c r="AN123" s="908"/>
      <c r="AO123" s="908"/>
      <c r="AP123" s="908"/>
      <c r="AQ123" s="908"/>
      <c r="AR123" s="908"/>
      <c r="AS123" s="908"/>
      <c r="AT123" s="908"/>
      <c r="AU123" s="908"/>
      <c r="AV123" s="908"/>
      <c r="AW123" s="908"/>
      <c r="AX123" s="908"/>
      <c r="AY123" s="908"/>
      <c r="AZ123" s="908"/>
      <c r="BA123" s="908"/>
      <c r="BB123" s="908"/>
      <c r="BC123" s="908"/>
      <c r="BD123" s="908"/>
      <c r="BE123" s="908"/>
      <c r="BF123" s="908"/>
      <c r="BG123" s="908"/>
      <c r="BH123" s="908"/>
      <c r="BI123" s="908"/>
      <c r="BJ123" s="908"/>
      <c r="BK123" s="908"/>
      <c r="BL123" s="908"/>
      <c r="BM123" s="908"/>
      <c r="BN123" s="908"/>
      <c r="BO123" s="908"/>
      <c r="BP123" s="908"/>
      <c r="BQ123" s="908"/>
      <c r="BR123" s="908"/>
      <c r="BS123" s="908"/>
      <c r="BT123" s="908"/>
      <c r="BU123" s="908"/>
      <c r="BV123" s="908"/>
      <c r="BW123" s="908"/>
      <c r="BX123" s="908"/>
      <c r="BY123" s="908"/>
      <c r="BZ123" s="908"/>
      <c r="CA123" s="908"/>
      <c r="CB123" s="908"/>
      <c r="CC123" s="908"/>
      <c r="CD123" s="908"/>
      <c r="CE123" s="908"/>
      <c r="CF123" s="908"/>
      <c r="CG123" s="908"/>
      <c r="CH123" s="908"/>
      <c r="CI123" s="908"/>
      <c r="CJ123" s="908"/>
      <c r="CK123" s="908"/>
      <c r="CL123" s="908"/>
      <c r="CM123" s="908"/>
      <c r="CN123" s="908"/>
      <c r="CO123" s="908"/>
      <c r="CP123" s="908"/>
      <c r="CQ123" s="908"/>
      <c r="CR123" s="908"/>
      <c r="CS123" s="908"/>
      <c r="CT123" s="908"/>
      <c r="CU123" s="908"/>
      <c r="CV123" s="908"/>
      <c r="CW123" s="908"/>
      <c r="CX123" s="908"/>
      <c r="CY123" s="908"/>
      <c r="CZ123" s="908"/>
      <c r="DA123" s="908"/>
      <c r="DB123" s="908"/>
      <c r="DC123" s="908"/>
      <c r="DD123" s="908"/>
      <c r="DE123" s="908"/>
      <c r="DF123" s="908"/>
      <c r="DG123" s="908"/>
      <c r="DH123" s="908"/>
      <c r="DI123" s="908"/>
      <c r="DJ123" s="908"/>
      <c r="DK123" s="908"/>
      <c r="DL123" s="908"/>
      <c r="DM123" s="908"/>
      <c r="DN123" s="908"/>
      <c r="DO123" s="908"/>
      <c r="DP123" s="908"/>
      <c r="DQ123" s="908"/>
      <c r="DR123" s="908"/>
      <c r="DS123" s="908"/>
      <c r="DT123" s="908"/>
      <c r="DU123" s="908"/>
      <c r="DV123" s="908"/>
      <c r="DW123" s="908"/>
      <c r="DX123" s="908"/>
      <c r="DY123" s="908"/>
      <c r="DZ123" s="908"/>
      <c r="EA123" s="908"/>
      <c r="EB123" s="908"/>
      <c r="EC123" s="908"/>
      <c r="ED123" s="908"/>
      <c r="EE123" s="908"/>
      <c r="EF123" s="908"/>
      <c r="EG123" s="908"/>
      <c r="EH123" s="908"/>
      <c r="EI123" s="908"/>
      <c r="EJ123" s="908"/>
      <c r="EK123" s="908"/>
      <c r="EL123" s="908"/>
      <c r="EM123" s="908"/>
      <c r="EN123" s="908"/>
      <c r="EO123" s="908"/>
      <c r="EP123" s="908"/>
      <c r="EQ123" s="908"/>
      <c r="ER123" s="908"/>
      <c r="ES123" s="908"/>
      <c r="ET123" s="908"/>
      <c r="EU123" s="908"/>
      <c r="EV123" s="908"/>
      <c r="EW123" s="908"/>
      <c r="EX123" s="908"/>
      <c r="EY123" s="908"/>
      <c r="EZ123" s="908"/>
      <c r="FA123" s="908"/>
      <c r="FB123" s="908"/>
      <c r="FC123" s="908"/>
      <c r="FD123" s="908"/>
      <c r="FE123" s="908"/>
      <c r="FF123" s="908"/>
      <c r="FG123" s="908"/>
      <c r="FH123" s="908"/>
      <c r="FI123" s="908"/>
      <c r="FJ123" s="908"/>
      <c r="FK123" s="908"/>
      <c r="FL123" s="908"/>
      <c r="FM123" s="908"/>
      <c r="FN123" s="908"/>
      <c r="FO123" s="908"/>
      <c r="FP123" s="908"/>
      <c r="FQ123" s="908"/>
      <c r="FR123" s="908"/>
      <c r="FS123" s="908"/>
      <c r="FT123" s="908"/>
      <c r="FU123" s="908"/>
      <c r="FV123" s="908"/>
      <c r="FW123" s="908"/>
      <c r="FX123" s="908"/>
      <c r="FY123" s="908"/>
      <c r="FZ123" s="908"/>
      <c r="GA123" s="908"/>
      <c r="GB123" s="908"/>
      <c r="GC123" s="908"/>
      <c r="GD123" s="908"/>
      <c r="GE123" s="908"/>
      <c r="GF123" s="908"/>
      <c r="GG123" s="908"/>
      <c r="GH123" s="908"/>
      <c r="GI123" s="908"/>
      <c r="GJ123" s="908"/>
      <c r="GK123" s="908"/>
      <c r="GL123" s="908"/>
      <c r="GM123" s="908"/>
      <c r="GN123" s="908"/>
      <c r="GO123" s="908"/>
      <c r="GP123" s="908"/>
      <c r="GQ123" s="908"/>
      <c r="GR123" s="908"/>
      <c r="GS123" s="908"/>
      <c r="GT123" s="908"/>
      <c r="GU123" s="908"/>
      <c r="GV123" s="908"/>
      <c r="GW123" s="908"/>
      <c r="GX123" s="908"/>
      <c r="GY123" s="908"/>
      <c r="GZ123" s="908"/>
      <c r="HA123" s="908"/>
      <c r="HB123" s="908"/>
      <c r="HC123" s="908"/>
      <c r="HD123" s="908"/>
      <c r="HE123" s="908"/>
      <c r="HF123" s="908"/>
      <c r="HG123" s="908"/>
      <c r="HH123" s="908"/>
      <c r="HI123" s="908"/>
      <c r="HJ123" s="908"/>
      <c r="HK123" s="908"/>
      <c r="HL123" s="908"/>
      <c r="HM123" s="908"/>
      <c r="HN123" s="908"/>
      <c r="HO123" s="908"/>
      <c r="HP123" s="908"/>
      <c r="HQ123" s="908"/>
      <c r="HR123" s="908"/>
      <c r="HS123" s="908"/>
      <c r="HT123" s="908"/>
      <c r="HU123" s="908"/>
      <c r="HV123" s="908"/>
      <c r="HW123" s="908"/>
      <c r="HX123" s="908"/>
      <c r="HY123" s="908"/>
      <c r="HZ123" s="908"/>
      <c r="IA123" s="908"/>
      <c r="IB123" s="908"/>
      <c r="IC123" s="908"/>
      <c r="ID123" s="908"/>
      <c r="IE123" s="908"/>
      <c r="IF123" s="908"/>
      <c r="IG123" s="908"/>
      <c r="IH123" s="908"/>
      <c r="II123" s="908"/>
      <c r="IJ123" s="908"/>
      <c r="IK123" s="908"/>
      <c r="IL123" s="908"/>
      <c r="IM123" s="908"/>
      <c r="IN123" s="908"/>
      <c r="IO123" s="908"/>
      <c r="IP123" s="908"/>
      <c r="IQ123" s="908"/>
      <c r="IR123" s="908"/>
      <c r="IS123" s="908"/>
      <c r="IT123" s="908"/>
      <c r="IU123" s="908"/>
      <c r="IV123" s="908"/>
      <c r="IW123" s="908"/>
      <c r="IX123" s="908"/>
      <c r="IY123" s="908"/>
      <c r="IZ123" s="908"/>
      <c r="JA123" s="908"/>
      <c r="JB123" s="908"/>
      <c r="JC123" s="908"/>
      <c r="JD123" s="908"/>
      <c r="JE123" s="908"/>
      <c r="JF123" s="908"/>
      <c r="JG123" s="908"/>
      <c r="JH123" s="908"/>
      <c r="JI123" s="908"/>
      <c r="JJ123" s="908"/>
      <c r="JK123" s="908"/>
      <c r="JL123" s="908"/>
      <c r="JM123" s="908"/>
      <c r="JN123" s="908"/>
      <c r="JO123" s="908"/>
      <c r="JP123" s="908"/>
      <c r="JQ123" s="908"/>
      <c r="JR123" s="908"/>
      <c r="JS123" s="908"/>
      <c r="JT123" s="908"/>
      <c r="JU123" s="908"/>
      <c r="JV123" s="908"/>
      <c r="JW123" s="908"/>
      <c r="JX123" s="908"/>
      <c r="JY123" s="908"/>
      <c r="JZ123" s="908"/>
      <c r="KA123" s="908"/>
      <c r="KB123" s="908"/>
      <c r="KC123" s="908"/>
      <c r="KD123" s="908"/>
      <c r="KE123" s="908"/>
      <c r="KF123" s="908"/>
      <c r="KG123" s="908"/>
      <c r="KH123" s="908"/>
      <c r="KI123" s="908"/>
      <c r="KJ123" s="908"/>
      <c r="KK123" s="908"/>
      <c r="KL123" s="908"/>
      <c r="KM123" s="908"/>
      <c r="KN123" s="908"/>
      <c r="KO123" s="908"/>
      <c r="KP123" s="908"/>
      <c r="KQ123" s="908"/>
      <c r="KR123" s="908"/>
      <c r="KS123" s="908"/>
      <c r="KT123" s="908"/>
      <c r="KU123" s="908"/>
      <c r="KV123" s="908"/>
      <c r="KW123" s="908"/>
      <c r="KX123" s="908"/>
      <c r="KY123" s="908"/>
      <c r="KZ123" s="908"/>
      <c r="LA123" s="908"/>
      <c r="LB123" s="908"/>
      <c r="LC123" s="908"/>
      <c r="LD123" s="908"/>
      <c r="LE123" s="908"/>
      <c r="LF123" s="908"/>
      <c r="LG123" s="908"/>
      <c r="LH123" s="908"/>
      <c r="LI123" s="908"/>
      <c r="LJ123" s="908"/>
      <c r="LK123" s="908"/>
      <c r="LL123" s="908"/>
      <c r="LM123" s="908"/>
      <c r="LN123" s="908"/>
      <c r="LO123" s="908"/>
      <c r="LP123" s="908"/>
      <c r="LQ123" s="908"/>
      <c r="LR123" s="908"/>
      <c r="LS123" s="908"/>
      <c r="LT123" s="908"/>
      <c r="LU123" s="908"/>
      <c r="LV123" s="908"/>
      <c r="LW123" s="908"/>
      <c r="LX123" s="908"/>
      <c r="LY123" s="908"/>
      <c r="LZ123" s="908"/>
      <c r="MA123" s="908"/>
      <c r="MB123" s="908"/>
      <c r="MC123" s="908"/>
      <c r="MD123" s="908"/>
      <c r="ME123" s="908"/>
      <c r="MF123" s="908"/>
      <c r="MG123" s="908"/>
      <c r="MH123" s="908"/>
      <c r="MI123" s="908"/>
      <c r="MJ123" s="908"/>
      <c r="MK123" s="908"/>
      <c r="ML123" s="908"/>
      <c r="MM123" s="908"/>
      <c r="MN123" s="908"/>
      <c r="MO123" s="908"/>
      <c r="MP123" s="908"/>
      <c r="MQ123" s="908"/>
      <c r="MR123" s="908"/>
      <c r="MS123" s="908"/>
      <c r="MT123" s="908"/>
      <c r="MU123" s="908"/>
      <c r="MV123" s="908"/>
      <c r="MW123" s="908"/>
      <c r="MX123" s="908"/>
      <c r="MY123" s="908"/>
      <c r="MZ123" s="908"/>
      <c r="NA123" s="908"/>
      <c r="NB123" s="908"/>
      <c r="NC123" s="908"/>
      <c r="ND123" s="908"/>
      <c r="NE123" s="908"/>
      <c r="NF123" s="908"/>
      <c r="NG123" s="908"/>
      <c r="NH123" s="908"/>
      <c r="NI123" s="908"/>
      <c r="NJ123" s="908"/>
      <c r="NK123" s="908"/>
      <c r="NL123" s="908"/>
      <c r="NM123" s="908"/>
      <c r="NN123" s="908"/>
      <c r="NO123" s="908"/>
      <c r="NP123" s="908"/>
      <c r="NQ123" s="908"/>
      <c r="NR123" s="908"/>
      <c r="NS123" s="908"/>
      <c r="NT123" s="908"/>
      <c r="NU123" s="908"/>
      <c r="NV123" s="908"/>
      <c r="NW123" s="908"/>
      <c r="NX123" s="908"/>
      <c r="NY123" s="908"/>
      <c r="NZ123" s="908"/>
      <c r="OA123" s="908"/>
      <c r="OB123" s="908"/>
      <c r="OC123" s="908"/>
      <c r="OD123" s="908"/>
      <c r="OE123" s="908"/>
      <c r="OF123" s="908"/>
      <c r="OG123" s="908"/>
      <c r="OH123" s="908"/>
      <c r="OI123" s="908"/>
      <c r="OJ123" s="908"/>
      <c r="OK123" s="908"/>
      <c r="OL123" s="908"/>
      <c r="OM123" s="908"/>
      <c r="ON123" s="908"/>
      <c r="OO123" s="908"/>
      <c r="OP123" s="908"/>
      <c r="OQ123" s="908"/>
      <c r="OR123" s="908"/>
      <c r="OS123" s="908"/>
      <c r="OT123" s="908"/>
      <c r="OU123" s="908"/>
      <c r="OV123" s="908"/>
      <c r="OW123" s="908"/>
      <c r="OX123" s="908"/>
      <c r="OY123" s="908"/>
      <c r="OZ123" s="908"/>
      <c r="PA123" s="908"/>
      <c r="PB123" s="908"/>
      <c r="PC123" s="908"/>
      <c r="PD123" s="908"/>
      <c r="PE123" s="908"/>
      <c r="PF123" s="908"/>
      <c r="PG123" s="908"/>
      <c r="PH123" s="908"/>
      <c r="PI123" s="908"/>
      <c r="PJ123" s="908"/>
      <c r="PK123" s="908"/>
      <c r="PL123" s="908"/>
      <c r="PM123" s="908"/>
      <c r="PN123" s="908"/>
      <c r="PO123" s="908"/>
      <c r="PP123" s="908"/>
      <c r="PQ123" s="908"/>
      <c r="PR123" s="908"/>
      <c r="PS123" s="908"/>
      <c r="PT123" s="908"/>
      <c r="PU123" s="908"/>
      <c r="PV123" s="908"/>
      <c r="PW123" s="908"/>
      <c r="PX123" s="908"/>
      <c r="PY123" s="908"/>
      <c r="PZ123" s="908"/>
      <c r="QA123" s="908"/>
      <c r="QB123" s="908"/>
      <c r="QC123" s="908"/>
      <c r="QD123" s="908"/>
      <c r="QE123" s="908"/>
      <c r="QF123" s="908"/>
      <c r="QG123" s="908"/>
      <c r="QH123" s="908"/>
      <c r="QI123" s="908"/>
      <c r="QJ123" s="908"/>
      <c r="QK123" s="908"/>
      <c r="QL123" s="908"/>
      <c r="QM123" s="908"/>
      <c r="QN123" s="908"/>
      <c r="QO123" s="908"/>
      <c r="QP123" s="908"/>
      <c r="QQ123" s="908"/>
      <c r="QR123" s="908"/>
      <c r="QS123" s="908"/>
      <c r="QT123" s="908"/>
      <c r="QU123" s="908"/>
      <c r="QV123" s="908"/>
      <c r="QW123" s="908"/>
      <c r="QX123" s="908"/>
      <c r="QY123" s="908"/>
      <c r="QZ123" s="908"/>
      <c r="RA123" s="908"/>
      <c r="RB123" s="908"/>
      <c r="RC123" s="908"/>
      <c r="RD123" s="908"/>
      <c r="RE123" s="908"/>
      <c r="RF123" s="908"/>
      <c r="RG123" s="908"/>
      <c r="RH123" s="908"/>
      <c r="RI123" s="908"/>
      <c r="RJ123" s="908"/>
      <c r="RK123" s="908"/>
      <c r="RL123" s="908"/>
      <c r="RM123" s="908"/>
      <c r="RN123" s="908"/>
      <c r="RO123" s="908"/>
      <c r="RP123" s="908"/>
      <c r="RQ123" s="908"/>
      <c r="RR123" s="908"/>
      <c r="RS123" s="908"/>
      <c r="RT123" s="908"/>
      <c r="RU123" s="908"/>
      <c r="RV123" s="908"/>
      <c r="RW123" s="908"/>
      <c r="RX123" s="908"/>
      <c r="RY123" s="908"/>
      <c r="RZ123" s="908"/>
      <c r="SA123" s="908"/>
      <c r="SB123" s="908"/>
      <c r="SC123" s="908"/>
      <c r="SD123" s="908"/>
      <c r="SE123" s="908"/>
      <c r="SF123" s="908"/>
      <c r="SG123" s="908"/>
      <c r="SH123" s="908"/>
      <c r="SI123" s="908"/>
      <c r="SJ123" s="908"/>
      <c r="SK123" s="908"/>
      <c r="SL123" s="908"/>
      <c r="SM123" s="908"/>
      <c r="SN123" s="908"/>
      <c r="SO123" s="908"/>
      <c r="SP123" s="908"/>
      <c r="SQ123" s="908"/>
      <c r="SR123" s="908"/>
      <c r="SS123" s="908"/>
      <c r="ST123" s="908"/>
      <c r="SU123" s="908"/>
      <c r="SV123" s="908"/>
      <c r="SW123" s="908"/>
      <c r="SX123" s="908"/>
      <c r="SY123" s="908"/>
      <c r="SZ123" s="908"/>
      <c r="TA123" s="908"/>
      <c r="TB123" s="908"/>
      <c r="TC123" s="908"/>
      <c r="TD123" s="908"/>
      <c r="TE123" s="908"/>
      <c r="TF123" s="908"/>
      <c r="TG123" s="908"/>
      <c r="TH123" s="908"/>
      <c r="TI123" s="908"/>
      <c r="TJ123" s="908"/>
      <c r="TK123" s="908"/>
      <c r="TL123" s="908"/>
      <c r="TM123" s="908"/>
      <c r="TN123" s="908"/>
      <c r="TO123" s="908"/>
      <c r="TP123" s="908"/>
      <c r="TQ123" s="908"/>
      <c r="TR123" s="908"/>
      <c r="TS123" s="908"/>
      <c r="TT123" s="908"/>
      <c r="TU123" s="908"/>
      <c r="TV123" s="908"/>
      <c r="TW123" s="908"/>
      <c r="TX123" s="908"/>
      <c r="TY123" s="908"/>
      <c r="TZ123" s="908"/>
      <c r="UA123" s="908"/>
      <c r="UB123" s="908"/>
      <c r="UC123" s="908"/>
      <c r="UD123" s="908"/>
      <c r="UE123" s="908"/>
      <c r="UF123" s="908"/>
      <c r="UG123" s="908"/>
      <c r="UH123" s="908"/>
      <c r="UI123" s="908"/>
      <c r="UJ123" s="908"/>
      <c r="UK123" s="908"/>
      <c r="UL123" s="908"/>
      <c r="UM123" s="908"/>
      <c r="UN123" s="908"/>
      <c r="UO123" s="908"/>
      <c r="UP123" s="908"/>
      <c r="UQ123" s="908"/>
      <c r="UR123" s="908"/>
      <c r="US123" s="908"/>
      <c r="UT123" s="908"/>
      <c r="UU123" s="908"/>
      <c r="UV123" s="908"/>
      <c r="UW123" s="908"/>
      <c r="UX123" s="908"/>
      <c r="UY123" s="908"/>
      <c r="UZ123" s="908"/>
      <c r="VA123" s="908"/>
      <c r="VB123" s="908"/>
      <c r="VC123" s="908"/>
      <c r="VD123" s="908"/>
      <c r="VE123" s="908"/>
      <c r="VF123" s="908"/>
      <c r="VG123" s="908"/>
      <c r="VH123" s="908"/>
      <c r="VI123" s="908"/>
      <c r="VJ123" s="908"/>
      <c r="VK123" s="908"/>
      <c r="VL123" s="908"/>
      <c r="VM123" s="908"/>
      <c r="VN123" s="908"/>
      <c r="VO123" s="908"/>
      <c r="VP123" s="908"/>
      <c r="VQ123" s="908"/>
      <c r="VR123" s="908"/>
      <c r="VS123" s="908"/>
      <c r="VT123" s="908"/>
      <c r="VU123" s="908"/>
      <c r="VV123" s="908"/>
      <c r="VW123" s="908"/>
      <c r="VX123" s="908"/>
      <c r="VY123" s="908"/>
      <c r="VZ123" s="908"/>
      <c r="WA123" s="908"/>
      <c r="WB123" s="908"/>
      <c r="WC123" s="908"/>
      <c r="WD123" s="908"/>
      <c r="WE123" s="908"/>
      <c r="WF123" s="908"/>
      <c r="WG123" s="908"/>
      <c r="WH123" s="908"/>
      <c r="WI123" s="908"/>
      <c r="WJ123" s="908"/>
      <c r="WK123" s="908"/>
      <c r="WL123" s="908"/>
      <c r="WM123" s="908"/>
      <c r="WN123" s="908"/>
      <c r="WO123" s="908"/>
      <c r="WP123" s="908"/>
      <c r="WQ123" s="908"/>
      <c r="WR123" s="908"/>
      <c r="WS123" s="908"/>
      <c r="WT123" s="908"/>
      <c r="WU123" s="908"/>
      <c r="WV123" s="908"/>
      <c r="WW123" s="908"/>
      <c r="WX123" s="908"/>
      <c r="WY123" s="908"/>
      <c r="WZ123" s="908"/>
      <c r="XA123" s="908"/>
      <c r="XB123" s="908"/>
      <c r="XC123" s="908"/>
      <c r="XD123" s="908"/>
      <c r="XE123" s="908"/>
      <c r="XF123" s="908"/>
      <c r="XG123" s="908"/>
      <c r="XH123" s="908"/>
      <c r="XI123" s="908"/>
      <c r="XJ123" s="908"/>
      <c r="XK123" s="908"/>
      <c r="XL123" s="908"/>
      <c r="XM123" s="908"/>
      <c r="XN123" s="908"/>
      <c r="XO123" s="908"/>
      <c r="XP123" s="908"/>
      <c r="XQ123" s="908"/>
      <c r="XR123" s="908"/>
      <c r="XS123" s="908"/>
      <c r="XT123" s="908"/>
      <c r="XU123" s="908"/>
      <c r="XV123" s="908"/>
      <c r="XW123" s="908"/>
      <c r="XX123" s="908"/>
      <c r="XY123" s="908"/>
      <c r="XZ123" s="908"/>
      <c r="YA123" s="908"/>
      <c r="YB123" s="908"/>
      <c r="YC123" s="908"/>
      <c r="YD123" s="908"/>
      <c r="YE123" s="908"/>
      <c r="YF123" s="908"/>
      <c r="YG123" s="908"/>
      <c r="YH123" s="908"/>
      <c r="YI123" s="908"/>
      <c r="YJ123" s="908"/>
      <c r="YK123" s="908"/>
      <c r="YL123" s="908"/>
      <c r="YM123" s="908"/>
      <c r="YN123" s="908"/>
      <c r="YO123" s="908"/>
      <c r="YP123" s="908"/>
      <c r="YQ123" s="908"/>
      <c r="YR123" s="908"/>
      <c r="YS123" s="908"/>
      <c r="YT123" s="908"/>
      <c r="YU123" s="908"/>
      <c r="YV123" s="908"/>
      <c r="YW123" s="908"/>
      <c r="YX123" s="908"/>
      <c r="YY123" s="908"/>
      <c r="YZ123" s="908"/>
      <c r="ZA123" s="908"/>
      <c r="ZB123" s="908"/>
      <c r="ZC123" s="908"/>
      <c r="ZD123" s="908"/>
      <c r="ZE123" s="908"/>
      <c r="ZF123" s="908"/>
      <c r="ZG123" s="908"/>
      <c r="ZH123" s="908"/>
      <c r="ZI123" s="908"/>
      <c r="ZJ123" s="908"/>
      <c r="ZK123" s="908"/>
      <c r="ZL123" s="908"/>
      <c r="ZM123" s="908"/>
      <c r="ZN123" s="908"/>
      <c r="ZO123" s="908"/>
      <c r="ZP123" s="908"/>
      <c r="ZQ123" s="908"/>
      <c r="ZR123" s="908"/>
      <c r="ZS123" s="908"/>
      <c r="ZT123" s="908"/>
      <c r="ZU123" s="908"/>
      <c r="ZV123" s="908"/>
      <c r="ZW123" s="908"/>
      <c r="ZX123" s="908"/>
      <c r="ZY123" s="908"/>
      <c r="ZZ123" s="908"/>
      <c r="AAA123" s="908"/>
      <c r="AAB123" s="908"/>
      <c r="AAC123" s="908"/>
      <c r="AAD123" s="908"/>
      <c r="AAE123" s="908"/>
      <c r="AAF123" s="908"/>
      <c r="AAG123" s="908"/>
      <c r="AAH123" s="908"/>
      <c r="AAI123" s="908"/>
      <c r="AAJ123" s="908"/>
      <c r="AAK123" s="908"/>
      <c r="AAL123" s="908"/>
      <c r="AAM123" s="908"/>
      <c r="AAN123" s="908"/>
      <c r="AAO123" s="908"/>
      <c r="AAP123" s="908"/>
      <c r="AAQ123" s="908"/>
      <c r="AAR123" s="908"/>
      <c r="AAS123" s="908"/>
      <c r="AAT123" s="908"/>
      <c r="AAU123" s="908"/>
      <c r="AAV123" s="908"/>
      <c r="AAW123" s="908"/>
      <c r="AAX123" s="908"/>
      <c r="AAY123" s="908"/>
      <c r="AAZ123" s="908"/>
      <c r="ABA123" s="908"/>
      <c r="ABB123" s="908"/>
      <c r="ABC123" s="908"/>
      <c r="ABD123" s="908"/>
      <c r="ABE123" s="908"/>
      <c r="ABF123" s="908"/>
      <c r="ABG123" s="908"/>
      <c r="ABH123" s="908"/>
      <c r="ABI123" s="908"/>
      <c r="ABJ123" s="908"/>
      <c r="ABK123" s="908"/>
      <c r="ABL123" s="908"/>
      <c r="ABM123" s="908"/>
      <c r="ABN123" s="908"/>
      <c r="ABO123" s="908"/>
      <c r="ABP123" s="908"/>
      <c r="ABQ123" s="908"/>
      <c r="ABR123" s="908"/>
      <c r="ABS123" s="908"/>
      <c r="ABT123" s="908"/>
      <c r="ABU123" s="908"/>
      <c r="ABV123" s="908"/>
      <c r="ABW123" s="908"/>
      <c r="ABX123" s="908"/>
      <c r="ABY123" s="908"/>
      <c r="ABZ123" s="908"/>
      <c r="ACA123" s="908"/>
      <c r="ACB123" s="908"/>
      <c r="ACC123" s="908"/>
      <c r="ACD123" s="908"/>
      <c r="ACE123" s="908"/>
      <c r="ACF123" s="908"/>
      <c r="ACG123" s="908"/>
      <c r="ACH123" s="908"/>
      <c r="ACI123" s="908"/>
      <c r="ACJ123" s="908"/>
      <c r="ACK123" s="908"/>
      <c r="ACL123" s="908"/>
      <c r="ACM123" s="908"/>
      <c r="ACN123" s="908"/>
      <c r="ACO123" s="908"/>
      <c r="ACP123" s="908"/>
      <c r="ACQ123" s="908"/>
      <c r="ACR123" s="908"/>
      <c r="ACS123" s="908"/>
      <c r="ACT123" s="908"/>
      <c r="ACU123" s="908"/>
      <c r="ACV123" s="908"/>
      <c r="ACW123" s="908"/>
      <c r="ACX123" s="908"/>
      <c r="ACY123" s="908"/>
      <c r="ACZ123" s="908"/>
      <c r="ADA123" s="908"/>
      <c r="ADB123" s="908"/>
      <c r="ADC123" s="908"/>
      <c r="ADD123" s="908"/>
      <c r="ADE123" s="908"/>
      <c r="ADF123" s="908"/>
      <c r="ADG123" s="908"/>
      <c r="ADH123" s="908"/>
      <c r="ADI123" s="908"/>
      <c r="ADJ123" s="908"/>
      <c r="ADK123" s="908"/>
      <c r="ADL123" s="908"/>
      <c r="ADM123" s="908"/>
      <c r="ADN123" s="908"/>
      <c r="ADO123" s="908"/>
      <c r="ADP123" s="908"/>
      <c r="ADQ123" s="908"/>
      <c r="ADR123" s="908"/>
      <c r="ADS123" s="908"/>
      <c r="ADT123" s="908"/>
      <c r="ADU123" s="908"/>
      <c r="ADV123" s="908"/>
      <c r="ADW123" s="908"/>
      <c r="ADX123" s="908"/>
      <c r="ADY123" s="908"/>
      <c r="ADZ123" s="908"/>
      <c r="AEA123" s="908"/>
      <c r="AEB123" s="908"/>
      <c r="AEC123" s="908"/>
      <c r="AED123" s="908"/>
      <c r="AEE123" s="908"/>
      <c r="AEF123" s="908"/>
      <c r="AEG123" s="908"/>
      <c r="AEH123" s="908"/>
      <c r="AEI123" s="908"/>
      <c r="AEJ123" s="908"/>
      <c r="AEK123" s="908"/>
      <c r="AEL123" s="908"/>
      <c r="AEM123" s="908"/>
      <c r="AEN123" s="908"/>
      <c r="AEO123" s="908"/>
      <c r="AEP123" s="908"/>
      <c r="AEQ123" s="908"/>
      <c r="AER123" s="908"/>
      <c r="AES123" s="908"/>
      <c r="AET123" s="908"/>
      <c r="AEU123" s="908"/>
      <c r="AEV123" s="908"/>
      <c r="AEW123" s="908"/>
      <c r="AEX123" s="908"/>
      <c r="AEY123" s="908"/>
      <c r="AEZ123" s="908"/>
      <c r="AFA123" s="908"/>
      <c r="AFB123" s="908"/>
      <c r="AFC123" s="908"/>
      <c r="AFD123" s="908"/>
      <c r="AFE123" s="908"/>
      <c r="AFF123" s="908"/>
      <c r="AFG123" s="908"/>
      <c r="AFH123" s="908"/>
      <c r="AFI123" s="908"/>
      <c r="AFJ123" s="908"/>
      <c r="AFK123" s="908"/>
      <c r="AFL123" s="908"/>
      <c r="AFM123" s="908"/>
      <c r="AFN123" s="908"/>
      <c r="AFO123" s="908"/>
      <c r="AFP123" s="908"/>
      <c r="AFQ123" s="908"/>
      <c r="AFR123" s="908"/>
      <c r="AFS123" s="908"/>
      <c r="AFT123" s="908"/>
      <c r="AFU123" s="908"/>
      <c r="AFV123" s="908"/>
      <c r="AFW123" s="908"/>
      <c r="AFX123" s="908"/>
      <c r="AFY123" s="908"/>
      <c r="AFZ123" s="908"/>
      <c r="AGA123" s="908"/>
      <c r="AGB123" s="908"/>
      <c r="AGC123" s="908"/>
      <c r="AGD123" s="908"/>
      <c r="AGE123" s="908"/>
      <c r="AGF123" s="908"/>
      <c r="AGG123" s="908"/>
      <c r="AGH123" s="908"/>
      <c r="AGI123" s="908"/>
      <c r="AGJ123" s="908"/>
      <c r="AGK123" s="908"/>
      <c r="AGL123" s="908"/>
      <c r="AGM123" s="908"/>
      <c r="AGN123" s="908"/>
      <c r="AGO123" s="908"/>
      <c r="AGP123" s="908"/>
      <c r="AGQ123" s="908"/>
      <c r="AGR123" s="908"/>
      <c r="AGS123" s="908"/>
      <c r="AGT123" s="908"/>
      <c r="AGU123" s="908"/>
      <c r="AGV123" s="908"/>
      <c r="AGW123" s="908"/>
      <c r="AGX123" s="908"/>
      <c r="AGY123" s="908"/>
      <c r="AGZ123" s="908"/>
      <c r="AHA123" s="908"/>
      <c r="AHB123" s="908"/>
      <c r="AHC123" s="908"/>
      <c r="AHD123" s="908"/>
      <c r="AHE123" s="908"/>
      <c r="AHF123" s="908"/>
      <c r="AHG123" s="908"/>
      <c r="AHH123" s="908"/>
      <c r="AHI123" s="908"/>
      <c r="AHJ123" s="908"/>
      <c r="AHK123" s="908"/>
      <c r="AHL123" s="908"/>
      <c r="AHM123" s="908"/>
      <c r="AHN123" s="908"/>
      <c r="AHO123" s="908"/>
      <c r="AHP123" s="908"/>
      <c r="AHQ123" s="908"/>
      <c r="AHR123" s="908"/>
      <c r="AHS123" s="908"/>
      <c r="AHT123" s="908"/>
      <c r="AHU123" s="908"/>
      <c r="AHV123" s="908"/>
      <c r="AHW123" s="908"/>
      <c r="AHX123" s="908"/>
      <c r="AHY123" s="908"/>
      <c r="AHZ123" s="908"/>
      <c r="AIA123" s="908"/>
      <c r="AIB123" s="908"/>
      <c r="AIC123" s="908"/>
      <c r="AID123" s="908"/>
      <c r="AIE123" s="908"/>
      <c r="AIF123" s="908"/>
      <c r="AIG123" s="908"/>
      <c r="AIH123" s="908"/>
      <c r="AII123" s="908"/>
      <c r="AIJ123" s="908"/>
      <c r="AIK123" s="908"/>
      <c r="AIL123" s="908"/>
      <c r="AIM123" s="908"/>
      <c r="AIN123" s="908"/>
      <c r="AIO123" s="908"/>
      <c r="AIP123" s="908"/>
      <c r="AIQ123" s="908"/>
      <c r="AIR123" s="908"/>
      <c r="AIS123" s="908"/>
      <c r="AIT123" s="908"/>
      <c r="AIU123" s="908"/>
      <c r="AIV123" s="908"/>
      <c r="AIW123" s="908"/>
      <c r="AIX123" s="908"/>
      <c r="AIY123" s="908"/>
      <c r="AIZ123" s="908"/>
      <c r="AJA123" s="908"/>
      <c r="AJB123" s="908"/>
      <c r="AJC123" s="908"/>
      <c r="AJD123" s="908"/>
      <c r="AJE123" s="908"/>
      <c r="AJF123" s="908"/>
      <c r="AJG123" s="908"/>
      <c r="AJH123" s="908"/>
      <c r="AJI123" s="908"/>
      <c r="AJJ123" s="908"/>
      <c r="AJK123" s="908"/>
      <c r="AJL123" s="908"/>
      <c r="AJM123" s="908"/>
      <c r="AJN123" s="908"/>
      <c r="AJO123" s="908"/>
      <c r="AJP123" s="908"/>
      <c r="AJQ123" s="908"/>
      <c r="AJR123" s="908"/>
      <c r="AJS123" s="908"/>
      <c r="AJT123" s="908"/>
      <c r="AJU123" s="908"/>
      <c r="AJV123" s="908"/>
      <c r="AJW123" s="908"/>
      <c r="AJX123" s="908"/>
      <c r="AJY123" s="908"/>
      <c r="AJZ123" s="908"/>
      <c r="AKA123" s="908"/>
      <c r="AKB123" s="908"/>
      <c r="AKC123" s="908"/>
      <c r="AKD123" s="908"/>
      <c r="AKE123" s="908"/>
      <c r="AKF123" s="908"/>
      <c r="AKG123" s="908"/>
      <c r="AKH123" s="908"/>
      <c r="AKI123" s="908"/>
      <c r="AKJ123" s="908"/>
      <c r="AKK123" s="908"/>
      <c r="AKL123" s="908"/>
      <c r="AKM123" s="908"/>
      <c r="AKN123" s="908"/>
      <c r="AKO123" s="908"/>
      <c r="AKP123" s="908"/>
      <c r="AKQ123" s="908"/>
      <c r="AKR123" s="908"/>
      <c r="AKS123" s="908"/>
      <c r="AKT123" s="908"/>
      <c r="AKU123" s="908"/>
      <c r="AKV123" s="908"/>
      <c r="AKW123" s="908"/>
      <c r="AKX123" s="908"/>
      <c r="AKY123" s="908"/>
      <c r="AKZ123" s="908"/>
      <c r="ALA123" s="908"/>
      <c r="ALB123" s="908"/>
      <c r="ALC123" s="908"/>
      <c r="ALD123" s="908"/>
      <c r="ALE123" s="908"/>
      <c r="ALF123" s="908"/>
      <c r="ALG123" s="908"/>
      <c r="ALH123" s="908"/>
      <c r="ALI123" s="908"/>
      <c r="ALJ123" s="908"/>
      <c r="ALK123" s="908"/>
      <c r="ALL123" s="908"/>
      <c r="ALM123" s="908"/>
      <c r="ALN123" s="908"/>
      <c r="ALO123" s="908"/>
      <c r="ALP123" s="908"/>
      <c r="ALQ123" s="908"/>
      <c r="ALR123" s="908"/>
      <c r="ALS123" s="908"/>
      <c r="ALT123" s="908"/>
      <c r="ALU123" s="908"/>
      <c r="ALV123" s="908"/>
      <c r="ALW123" s="908"/>
      <c r="ALX123" s="908"/>
      <c r="ALY123" s="908"/>
      <c r="ALZ123" s="908"/>
      <c r="AMA123" s="908"/>
      <c r="AMB123" s="908"/>
      <c r="AMC123" s="908"/>
      <c r="AMD123" s="908"/>
      <c r="AME123" s="908"/>
      <c r="AMF123" s="908"/>
      <c r="AMG123" s="908"/>
      <c r="AMH123" s="908"/>
      <c r="AMI123" s="908"/>
      <c r="AMJ123" s="908"/>
      <c r="AMK123" s="908"/>
      <c r="AML123" s="908"/>
      <c r="AMM123" s="908"/>
      <c r="AMN123" s="908"/>
      <c r="AMO123" s="908"/>
      <c r="AMP123" s="908"/>
      <c r="AMQ123" s="908"/>
      <c r="AMR123" s="908"/>
      <c r="AMS123" s="908"/>
      <c r="AMT123" s="908"/>
      <c r="AMU123" s="908"/>
      <c r="AMV123" s="908"/>
      <c r="AMW123" s="908"/>
      <c r="AMX123" s="908"/>
      <c r="AMY123" s="908"/>
      <c r="AMZ123" s="908"/>
      <c r="ANA123" s="908"/>
      <c r="ANB123" s="908"/>
      <c r="ANC123" s="908"/>
      <c r="AND123" s="908"/>
      <c r="ANE123" s="908"/>
      <c r="ANF123" s="908"/>
      <c r="ANG123" s="908"/>
      <c r="ANH123" s="908"/>
      <c r="ANI123" s="908"/>
      <c r="ANJ123" s="908"/>
      <c r="ANK123" s="908"/>
      <c r="ANL123" s="908"/>
      <c r="ANM123" s="908"/>
      <c r="ANN123" s="908"/>
      <c r="ANO123" s="908"/>
      <c r="ANP123" s="908"/>
      <c r="ANQ123" s="908"/>
      <c r="ANR123" s="908"/>
      <c r="ANS123" s="908"/>
      <c r="ANT123" s="908"/>
      <c r="ANU123" s="908"/>
      <c r="ANV123" s="908"/>
      <c r="ANW123" s="908"/>
      <c r="ANX123" s="908"/>
      <c r="ANY123" s="908"/>
      <c r="ANZ123" s="908"/>
      <c r="AOA123" s="908"/>
      <c r="AOB123" s="908"/>
      <c r="AOC123" s="908"/>
      <c r="AOD123" s="908"/>
      <c r="AOE123" s="908"/>
      <c r="AOF123" s="908"/>
      <c r="AOG123" s="908"/>
      <c r="AOH123" s="908"/>
      <c r="AOI123" s="908"/>
      <c r="AOJ123" s="908"/>
      <c r="AOK123" s="908"/>
      <c r="AOL123" s="908"/>
      <c r="AOM123" s="908"/>
      <c r="AON123" s="908"/>
      <c r="AOO123" s="908"/>
      <c r="AOP123" s="908"/>
      <c r="AOQ123" s="908"/>
      <c r="AOR123" s="908"/>
      <c r="AOS123" s="908"/>
      <c r="AOT123" s="908"/>
      <c r="AOU123" s="908"/>
      <c r="AOV123" s="908"/>
      <c r="AOW123" s="908"/>
      <c r="AOX123" s="908"/>
      <c r="AOY123" s="908"/>
      <c r="AOZ123" s="908"/>
      <c r="APA123" s="908"/>
      <c r="APB123" s="908"/>
      <c r="APC123" s="908"/>
      <c r="APD123" s="908"/>
      <c r="APE123" s="908"/>
      <c r="APF123" s="908"/>
      <c r="APG123" s="908"/>
      <c r="APH123" s="908"/>
      <c r="API123" s="908"/>
      <c r="APJ123" s="908"/>
      <c r="APK123" s="908"/>
      <c r="APL123" s="908"/>
      <c r="APM123" s="908"/>
      <c r="APN123" s="908"/>
      <c r="APO123" s="908"/>
      <c r="APP123" s="908"/>
      <c r="APQ123" s="908"/>
      <c r="APR123" s="908"/>
      <c r="APS123" s="908"/>
      <c r="APT123" s="908"/>
      <c r="APU123" s="908"/>
      <c r="APV123" s="908"/>
      <c r="APW123" s="908"/>
      <c r="APX123" s="908"/>
      <c r="APY123" s="908"/>
      <c r="APZ123" s="908"/>
      <c r="AQA123" s="908"/>
      <c r="AQB123" s="908"/>
      <c r="AQC123" s="908"/>
      <c r="AQD123" s="908"/>
      <c r="AQE123" s="908"/>
      <c r="AQF123" s="908"/>
      <c r="AQG123" s="908"/>
      <c r="AQH123" s="908"/>
      <c r="AQI123" s="908"/>
      <c r="AQJ123" s="908"/>
      <c r="AQK123" s="908"/>
      <c r="AQL123" s="908"/>
      <c r="AQM123" s="908"/>
      <c r="AQN123" s="908"/>
      <c r="AQO123" s="908"/>
      <c r="AQP123" s="908"/>
      <c r="AQQ123" s="908"/>
      <c r="AQR123" s="908"/>
      <c r="AQS123" s="908"/>
      <c r="AQT123" s="908"/>
      <c r="AQU123" s="908"/>
      <c r="AQV123" s="908"/>
      <c r="AQW123" s="908"/>
      <c r="AQX123" s="908"/>
      <c r="AQY123" s="908"/>
      <c r="AQZ123" s="908"/>
      <c r="ARA123" s="908"/>
      <c r="ARB123" s="908"/>
      <c r="ARC123" s="908"/>
      <c r="ARD123" s="908"/>
      <c r="ARE123" s="908"/>
      <c r="ARF123" s="908"/>
      <c r="ARG123" s="908"/>
      <c r="ARH123" s="908"/>
      <c r="ARI123" s="908"/>
      <c r="ARJ123" s="908"/>
      <c r="ARK123" s="908"/>
      <c r="ARL123" s="908"/>
      <c r="ARM123" s="908"/>
      <c r="ARN123" s="908"/>
      <c r="ARO123" s="908"/>
      <c r="ARP123" s="908"/>
      <c r="ARQ123" s="908"/>
      <c r="ARR123" s="908"/>
      <c r="ARS123" s="908"/>
      <c r="ART123" s="908"/>
      <c r="ARU123" s="908"/>
      <c r="ARV123" s="908"/>
      <c r="ARW123" s="908"/>
      <c r="ARX123" s="908"/>
      <c r="ARY123" s="908"/>
      <c r="ARZ123" s="908"/>
      <c r="ASA123" s="908"/>
      <c r="ASB123" s="908"/>
      <c r="ASC123" s="908"/>
      <c r="ASD123" s="908"/>
      <c r="ASE123" s="908"/>
      <c r="ASF123" s="908"/>
      <c r="ASG123" s="908"/>
      <c r="ASH123" s="908"/>
      <c r="ASI123" s="908"/>
      <c r="ASJ123" s="908"/>
      <c r="ASK123" s="908"/>
      <c r="ASL123" s="908"/>
      <c r="ASM123" s="908"/>
      <c r="ASN123" s="908"/>
      <c r="ASO123" s="908"/>
      <c r="ASP123" s="908"/>
      <c r="ASQ123" s="908"/>
      <c r="ASR123" s="908"/>
      <c r="ASS123" s="908"/>
      <c r="AST123" s="908"/>
      <c r="ASU123" s="908"/>
      <c r="ASV123" s="908"/>
      <c r="ASW123" s="908"/>
      <c r="ASX123" s="908"/>
      <c r="ASY123" s="908"/>
      <c r="ASZ123" s="908"/>
      <c r="ATA123" s="908"/>
      <c r="ATB123" s="908"/>
      <c r="ATC123" s="908"/>
      <c r="ATD123" s="908"/>
      <c r="ATE123" s="908"/>
      <c r="ATF123" s="908"/>
      <c r="ATG123" s="908"/>
      <c r="ATH123" s="908"/>
      <c r="ATI123" s="908"/>
      <c r="ATJ123" s="908"/>
      <c r="ATK123" s="908"/>
      <c r="ATL123" s="908"/>
      <c r="ATM123" s="908"/>
      <c r="ATN123" s="908"/>
      <c r="ATO123" s="908"/>
      <c r="ATP123" s="908"/>
      <c r="ATQ123" s="908"/>
      <c r="ATR123" s="908"/>
      <c r="ATS123" s="908"/>
      <c r="ATT123" s="908"/>
      <c r="ATU123" s="908"/>
      <c r="ATV123" s="908"/>
      <c r="ATW123" s="908"/>
      <c r="ATX123" s="908"/>
      <c r="ATY123" s="908"/>
      <c r="ATZ123" s="908"/>
      <c r="AUA123" s="908"/>
      <c r="AUB123" s="908"/>
      <c r="AUC123" s="908"/>
      <c r="AUD123" s="908"/>
      <c r="AUE123" s="908"/>
      <c r="AUF123" s="908"/>
      <c r="AUG123" s="908"/>
      <c r="AUH123" s="908"/>
      <c r="AUI123" s="908"/>
      <c r="AUJ123" s="908"/>
      <c r="AUK123" s="908"/>
      <c r="AUL123" s="908"/>
      <c r="AUM123" s="908"/>
      <c r="AUN123" s="908"/>
      <c r="AUO123" s="908"/>
      <c r="AUP123" s="908"/>
      <c r="AUQ123" s="908"/>
      <c r="AUR123" s="908"/>
      <c r="AUS123" s="908"/>
      <c r="AUT123" s="908"/>
      <c r="AUU123" s="908"/>
      <c r="AUV123" s="908"/>
      <c r="AUW123" s="908"/>
      <c r="AUX123" s="908"/>
      <c r="AUY123" s="908"/>
      <c r="AUZ123" s="908"/>
      <c r="AVA123" s="908"/>
      <c r="AVB123" s="908"/>
      <c r="AVC123" s="908"/>
      <c r="AVD123" s="908"/>
      <c r="AVE123" s="908"/>
      <c r="AVF123" s="908"/>
      <c r="AVG123" s="908"/>
      <c r="AVH123" s="908"/>
      <c r="AVI123" s="908"/>
      <c r="AVJ123" s="908"/>
      <c r="AVK123" s="908"/>
      <c r="AVL123" s="908"/>
      <c r="AVM123" s="908"/>
      <c r="AVN123" s="908"/>
      <c r="AVO123" s="908"/>
      <c r="AVP123" s="908"/>
      <c r="AVQ123" s="908"/>
      <c r="AVR123" s="908"/>
      <c r="AVS123" s="908"/>
      <c r="AVT123" s="908"/>
      <c r="AVU123" s="908"/>
      <c r="AVV123" s="908"/>
      <c r="AVW123" s="908"/>
      <c r="AVX123" s="908"/>
      <c r="AVY123" s="908"/>
      <c r="AVZ123" s="908"/>
      <c r="AWA123" s="908"/>
      <c r="AWB123" s="908"/>
      <c r="AWC123" s="908"/>
      <c r="AWD123" s="908"/>
      <c r="AWE123" s="908"/>
      <c r="AWF123" s="908"/>
      <c r="AWG123" s="908"/>
      <c r="AWH123" s="908"/>
      <c r="AWI123" s="908"/>
      <c r="AWJ123" s="908"/>
      <c r="AWK123" s="908"/>
      <c r="AWL123" s="908"/>
      <c r="AWM123" s="908"/>
      <c r="AWN123" s="908"/>
      <c r="AWO123" s="908"/>
      <c r="AWP123" s="908"/>
      <c r="AWQ123" s="908"/>
      <c r="AWR123" s="908"/>
      <c r="AWS123" s="908"/>
      <c r="AWT123" s="908"/>
      <c r="AWU123" s="908"/>
      <c r="AWV123" s="908"/>
      <c r="AWW123" s="908"/>
      <c r="AWX123" s="908"/>
      <c r="AWY123" s="908"/>
      <c r="AWZ123" s="908"/>
      <c r="AXA123" s="908"/>
      <c r="AXB123" s="908"/>
      <c r="AXC123" s="908"/>
      <c r="AXD123" s="908"/>
      <c r="AXE123" s="908"/>
      <c r="AXF123" s="908"/>
      <c r="AXG123" s="908"/>
      <c r="AXH123" s="908"/>
      <c r="AXI123" s="908"/>
      <c r="AXJ123" s="908"/>
      <c r="AXK123" s="908"/>
      <c r="AXL123" s="908"/>
      <c r="AXM123" s="908"/>
      <c r="AXN123" s="908"/>
      <c r="AXO123" s="908"/>
      <c r="AXP123" s="908"/>
      <c r="AXQ123" s="908"/>
      <c r="AXR123" s="908"/>
      <c r="AXS123" s="908"/>
      <c r="AXT123" s="908"/>
      <c r="AXU123" s="908"/>
      <c r="AXV123" s="908"/>
      <c r="AXW123" s="908"/>
      <c r="AXX123" s="908"/>
      <c r="AXY123" s="908"/>
      <c r="AXZ123" s="908"/>
      <c r="AYA123" s="908"/>
      <c r="AYB123" s="908"/>
      <c r="AYC123" s="908"/>
      <c r="AYD123" s="908"/>
      <c r="AYE123" s="908"/>
      <c r="AYF123" s="908"/>
      <c r="AYG123" s="908"/>
      <c r="AYH123" s="908"/>
      <c r="AYI123" s="908"/>
      <c r="AYJ123" s="908"/>
      <c r="AYK123" s="908"/>
      <c r="AYL123" s="908"/>
      <c r="AYM123" s="908"/>
      <c r="AYN123" s="908"/>
      <c r="AYO123" s="908"/>
      <c r="AYP123" s="908"/>
      <c r="AYQ123" s="908"/>
      <c r="AYR123" s="908"/>
      <c r="AYS123" s="908"/>
      <c r="AYT123" s="908"/>
      <c r="AYU123" s="908"/>
      <c r="AYV123" s="908"/>
      <c r="AYW123" s="908"/>
      <c r="AYX123" s="908"/>
      <c r="AYY123" s="908"/>
      <c r="AYZ123" s="908"/>
      <c r="AZA123" s="908"/>
      <c r="AZB123" s="908"/>
      <c r="AZC123" s="908"/>
      <c r="AZD123" s="908"/>
      <c r="AZE123" s="908"/>
      <c r="AZF123" s="908"/>
      <c r="AZG123" s="908"/>
      <c r="AZH123" s="908"/>
      <c r="AZI123" s="908"/>
      <c r="AZJ123" s="908"/>
      <c r="AZK123" s="908"/>
      <c r="AZL123" s="908"/>
      <c r="AZM123" s="908"/>
      <c r="AZN123" s="908"/>
      <c r="AZO123" s="908"/>
      <c r="AZP123" s="908"/>
      <c r="AZQ123" s="908"/>
      <c r="AZR123" s="908"/>
      <c r="AZS123" s="908"/>
      <c r="AZT123" s="908"/>
      <c r="AZU123" s="908"/>
      <c r="AZV123" s="908"/>
      <c r="AZW123" s="908"/>
      <c r="AZX123" s="908"/>
      <c r="AZY123" s="908"/>
      <c r="AZZ123" s="908"/>
      <c r="BAA123" s="908"/>
      <c r="BAB123" s="908"/>
      <c r="BAC123" s="908"/>
      <c r="BAD123" s="908"/>
      <c r="BAE123" s="908"/>
      <c r="BAF123" s="908"/>
      <c r="BAG123" s="908"/>
      <c r="BAH123" s="908"/>
      <c r="BAI123" s="908"/>
      <c r="BAJ123" s="908"/>
      <c r="BAK123" s="908"/>
      <c r="BAL123" s="908"/>
      <c r="BAM123" s="908"/>
      <c r="BAN123" s="908"/>
      <c r="BAO123" s="908"/>
      <c r="BAP123" s="908"/>
      <c r="BAQ123" s="908"/>
      <c r="BAR123" s="908"/>
      <c r="BAS123" s="908"/>
      <c r="BAT123" s="908"/>
      <c r="BAU123" s="908"/>
      <c r="BAV123" s="908"/>
      <c r="BAW123" s="908"/>
      <c r="BAX123" s="908"/>
      <c r="BAY123" s="908"/>
      <c r="BAZ123" s="908"/>
      <c r="BBA123" s="908"/>
      <c r="BBB123" s="908"/>
      <c r="BBC123" s="908"/>
      <c r="BBD123" s="908"/>
      <c r="BBE123" s="908"/>
      <c r="BBF123" s="908"/>
      <c r="BBG123" s="908"/>
      <c r="BBH123" s="908"/>
      <c r="BBI123" s="908"/>
      <c r="BBJ123" s="908"/>
      <c r="BBK123" s="908"/>
      <c r="BBL123" s="908"/>
      <c r="BBM123" s="908"/>
      <c r="BBN123" s="908"/>
      <c r="BBO123" s="908"/>
      <c r="BBP123" s="908"/>
      <c r="BBQ123" s="908"/>
      <c r="BBR123" s="908"/>
      <c r="BBS123" s="908"/>
      <c r="BBT123" s="908"/>
      <c r="BBU123" s="908"/>
      <c r="BBV123" s="908"/>
      <c r="BBW123" s="908"/>
      <c r="BBX123" s="908"/>
      <c r="BBY123" s="908"/>
      <c r="BBZ123" s="908"/>
      <c r="BCA123" s="908"/>
      <c r="BCB123" s="908"/>
      <c r="BCC123" s="908"/>
      <c r="BCD123" s="908"/>
      <c r="BCE123" s="908"/>
      <c r="BCF123" s="908"/>
      <c r="BCG123" s="908"/>
      <c r="BCH123" s="908"/>
      <c r="BCI123" s="908"/>
      <c r="BCJ123" s="908"/>
      <c r="BCK123" s="908"/>
      <c r="BCL123" s="908"/>
      <c r="BCM123" s="908"/>
      <c r="BCN123" s="908"/>
      <c r="BCO123" s="908"/>
      <c r="BCP123" s="908"/>
      <c r="BCQ123" s="908"/>
      <c r="BCR123" s="908"/>
      <c r="BCS123" s="908"/>
      <c r="BCT123" s="908"/>
      <c r="BCU123" s="908"/>
      <c r="BCV123" s="908"/>
      <c r="BCW123" s="908"/>
      <c r="BCX123" s="908"/>
      <c r="BCY123" s="908"/>
      <c r="BCZ123" s="908"/>
      <c r="BDA123" s="908"/>
      <c r="BDB123" s="908"/>
      <c r="BDC123" s="908"/>
      <c r="BDD123" s="908"/>
      <c r="BDE123" s="908"/>
      <c r="BDF123" s="908"/>
      <c r="BDG123" s="908"/>
      <c r="BDH123" s="908"/>
      <c r="BDI123" s="908"/>
      <c r="BDJ123" s="908"/>
      <c r="BDK123" s="908"/>
      <c r="BDL123" s="908"/>
      <c r="BDM123" s="908"/>
      <c r="BDN123" s="908"/>
      <c r="BDO123" s="908"/>
      <c r="BDP123" s="908"/>
      <c r="BDQ123" s="908"/>
      <c r="BDR123" s="908"/>
      <c r="BDS123" s="908"/>
      <c r="BDT123" s="908"/>
      <c r="BDU123" s="908"/>
      <c r="BDV123" s="908"/>
      <c r="BDW123" s="908"/>
      <c r="BDX123" s="908"/>
      <c r="BDY123" s="908"/>
      <c r="BDZ123" s="908"/>
      <c r="BEA123" s="908"/>
      <c r="BEB123" s="908"/>
      <c r="BEC123" s="908"/>
      <c r="BED123" s="908"/>
      <c r="BEE123" s="908"/>
      <c r="BEF123" s="908"/>
      <c r="BEG123" s="908"/>
      <c r="BEH123" s="908"/>
      <c r="BEI123" s="908"/>
      <c r="BEJ123" s="908"/>
      <c r="BEK123" s="908"/>
      <c r="BEL123" s="908"/>
      <c r="BEM123" s="908"/>
      <c r="BEN123" s="908"/>
      <c r="BEO123" s="908"/>
      <c r="BEP123" s="908"/>
      <c r="BEQ123" s="908"/>
      <c r="BER123" s="908"/>
      <c r="BES123" s="908"/>
      <c r="BET123" s="908"/>
      <c r="BEU123" s="908"/>
      <c r="BEV123" s="908"/>
      <c r="BEW123" s="908"/>
      <c r="BEX123" s="908"/>
      <c r="BEY123" s="908"/>
      <c r="BEZ123" s="908"/>
      <c r="BFA123" s="908"/>
      <c r="BFB123" s="908"/>
      <c r="BFC123" s="908"/>
      <c r="BFD123" s="908"/>
      <c r="BFE123" s="908"/>
      <c r="BFF123" s="908"/>
      <c r="BFG123" s="908"/>
      <c r="BFH123" s="908"/>
      <c r="BFI123" s="908"/>
      <c r="BFJ123" s="908"/>
      <c r="BFK123" s="908"/>
      <c r="BFL123" s="908"/>
      <c r="BFM123" s="908"/>
      <c r="BFN123" s="908"/>
      <c r="BFO123" s="908"/>
      <c r="BFP123" s="908"/>
      <c r="BFQ123" s="908"/>
      <c r="BFR123" s="908"/>
      <c r="BFS123" s="908"/>
      <c r="BFT123" s="908"/>
      <c r="BFU123" s="908"/>
      <c r="BFV123" s="908"/>
      <c r="BFW123" s="908"/>
      <c r="BFX123" s="908"/>
      <c r="BFY123" s="908"/>
      <c r="BFZ123" s="908"/>
      <c r="BGA123" s="908"/>
      <c r="BGB123" s="908"/>
      <c r="BGC123" s="908"/>
      <c r="BGD123" s="908"/>
      <c r="BGE123" s="908"/>
      <c r="BGF123" s="908"/>
      <c r="BGG123" s="908"/>
      <c r="BGH123" s="908"/>
      <c r="BGI123" s="908"/>
      <c r="BGJ123" s="908"/>
      <c r="BGK123" s="908"/>
      <c r="BGL123" s="908"/>
      <c r="BGM123" s="908"/>
      <c r="BGN123" s="908"/>
      <c r="BGO123" s="908"/>
      <c r="BGP123" s="908"/>
      <c r="BGQ123" s="908"/>
      <c r="BGR123" s="908"/>
      <c r="BGS123" s="908"/>
      <c r="BGT123" s="908"/>
      <c r="BGU123" s="908"/>
      <c r="BGV123" s="908"/>
      <c r="BGW123" s="908"/>
      <c r="BGX123" s="908"/>
      <c r="BGY123" s="908"/>
      <c r="BGZ123" s="908"/>
      <c r="BHA123" s="908"/>
      <c r="BHB123" s="908"/>
      <c r="BHC123" s="908"/>
      <c r="BHD123" s="908"/>
      <c r="BHE123" s="908"/>
      <c r="BHF123" s="908"/>
      <c r="BHG123" s="908"/>
      <c r="BHH123" s="908"/>
      <c r="BHI123" s="908"/>
      <c r="BHJ123" s="908"/>
      <c r="BHK123" s="908"/>
      <c r="BHL123" s="908"/>
      <c r="BHM123" s="908"/>
      <c r="BHN123" s="908"/>
      <c r="BHO123" s="908"/>
      <c r="BHP123" s="908"/>
      <c r="BHQ123" s="908"/>
      <c r="BHR123" s="908"/>
      <c r="BHS123" s="908"/>
      <c r="BHT123" s="908"/>
      <c r="BHU123" s="908"/>
      <c r="BHV123" s="908"/>
      <c r="BHW123" s="908"/>
      <c r="BHX123" s="908"/>
      <c r="BHY123" s="908"/>
      <c r="BHZ123" s="908"/>
      <c r="BIA123" s="908"/>
      <c r="BIB123" s="908"/>
      <c r="BIC123" s="908"/>
      <c r="BID123" s="908"/>
      <c r="BIE123" s="908"/>
      <c r="BIF123" s="908"/>
      <c r="BIG123" s="908"/>
      <c r="BIH123" s="908"/>
      <c r="BII123" s="908"/>
      <c r="BIJ123" s="908"/>
      <c r="BIK123" s="908"/>
      <c r="BIL123" s="908"/>
      <c r="BIM123" s="908"/>
      <c r="BIN123" s="908"/>
      <c r="BIO123" s="908"/>
      <c r="BIP123" s="908"/>
      <c r="BIQ123" s="908"/>
      <c r="BIR123" s="908"/>
      <c r="BIS123" s="908"/>
      <c r="BIT123" s="908"/>
      <c r="BIU123" s="908"/>
      <c r="BIV123" s="908"/>
      <c r="BIW123" s="908"/>
      <c r="BIX123" s="908"/>
      <c r="BIY123" s="908"/>
      <c r="BIZ123" s="908"/>
      <c r="BJA123" s="908"/>
      <c r="BJB123" s="908"/>
      <c r="BJC123" s="908"/>
      <c r="BJD123" s="908"/>
      <c r="BJE123" s="908"/>
      <c r="BJF123" s="908"/>
      <c r="BJG123" s="908"/>
      <c r="BJH123" s="908"/>
      <c r="BJI123" s="908"/>
      <c r="BJJ123" s="908"/>
      <c r="BJK123" s="908"/>
      <c r="BJL123" s="908"/>
      <c r="BJM123" s="908"/>
      <c r="BJN123" s="908"/>
      <c r="BJO123" s="908"/>
      <c r="BJP123" s="908"/>
      <c r="BJQ123" s="908"/>
      <c r="BJR123" s="908"/>
      <c r="BJS123" s="908"/>
      <c r="BJT123" s="908"/>
      <c r="BJU123" s="908"/>
      <c r="BJV123" s="908"/>
      <c r="BJW123" s="908"/>
      <c r="BJX123" s="908"/>
      <c r="BJY123" s="908"/>
      <c r="BJZ123" s="908"/>
      <c r="BKA123" s="908"/>
      <c r="BKB123" s="908"/>
      <c r="BKC123" s="908"/>
      <c r="BKD123" s="908"/>
      <c r="BKE123" s="908"/>
      <c r="BKF123" s="908"/>
      <c r="BKG123" s="908"/>
      <c r="BKH123" s="908"/>
      <c r="BKI123" s="908"/>
      <c r="BKJ123" s="908"/>
      <c r="BKK123" s="908"/>
      <c r="BKL123" s="908"/>
      <c r="BKM123" s="908"/>
      <c r="BKN123" s="908"/>
      <c r="BKO123" s="908"/>
      <c r="BKP123" s="908"/>
      <c r="BKQ123" s="908"/>
      <c r="BKR123" s="908"/>
      <c r="BKS123" s="908"/>
      <c r="BKT123" s="908"/>
      <c r="BKU123" s="908"/>
      <c r="BKV123" s="908"/>
      <c r="BKW123" s="908"/>
      <c r="BKX123" s="908"/>
      <c r="BKY123" s="908"/>
      <c r="BKZ123" s="908"/>
      <c r="BLA123" s="908"/>
      <c r="BLB123" s="908"/>
      <c r="BLC123" s="908"/>
      <c r="BLD123" s="908"/>
      <c r="BLE123" s="908"/>
      <c r="BLF123" s="908"/>
      <c r="BLG123" s="908"/>
      <c r="BLH123" s="908"/>
      <c r="BLI123" s="908"/>
      <c r="BLJ123" s="908"/>
      <c r="BLK123" s="908"/>
      <c r="BLL123" s="908"/>
      <c r="BLM123" s="908"/>
      <c r="BLN123" s="908"/>
      <c r="BLO123" s="908"/>
      <c r="BLP123" s="908"/>
      <c r="BLQ123" s="908"/>
      <c r="BLR123" s="908"/>
      <c r="BLS123" s="908"/>
      <c r="BLT123" s="908"/>
      <c r="BLU123" s="908"/>
      <c r="BLV123" s="908"/>
      <c r="BLW123" s="908"/>
      <c r="BLX123" s="908"/>
      <c r="BLY123" s="908"/>
      <c r="BLZ123" s="908"/>
      <c r="BMA123" s="908"/>
      <c r="BMB123" s="908"/>
      <c r="BMC123" s="908"/>
      <c r="BMD123" s="908"/>
      <c r="BME123" s="908"/>
      <c r="BMF123" s="908"/>
      <c r="BMG123" s="908"/>
      <c r="BMH123" s="908"/>
      <c r="BMI123" s="908"/>
      <c r="BMJ123" s="908"/>
      <c r="BMK123" s="908"/>
      <c r="BML123" s="908"/>
      <c r="BMM123" s="908"/>
      <c r="BMN123" s="908"/>
      <c r="BMO123" s="908"/>
      <c r="BMP123" s="908"/>
      <c r="BMQ123" s="908"/>
      <c r="BMR123" s="908"/>
      <c r="BMS123" s="908"/>
      <c r="BMT123" s="908"/>
      <c r="BMU123" s="908"/>
      <c r="BMV123" s="908"/>
      <c r="BMW123" s="908"/>
      <c r="BMX123" s="908"/>
      <c r="BMY123" s="908"/>
      <c r="BMZ123" s="908"/>
      <c r="BNA123" s="908"/>
      <c r="BNB123" s="908"/>
      <c r="BNC123" s="908"/>
      <c r="BND123" s="908"/>
      <c r="BNE123" s="908"/>
      <c r="BNF123" s="908"/>
      <c r="BNG123" s="908"/>
      <c r="BNH123" s="908"/>
      <c r="BNI123" s="908"/>
      <c r="BNJ123" s="908"/>
      <c r="BNK123" s="908"/>
      <c r="BNL123" s="908"/>
      <c r="BNM123" s="908"/>
      <c r="BNN123" s="908"/>
      <c r="BNO123" s="908"/>
      <c r="BNP123" s="908"/>
      <c r="BNQ123" s="908"/>
      <c r="BNR123" s="908"/>
      <c r="BNS123" s="908"/>
      <c r="BNT123" s="908"/>
      <c r="BNU123" s="908"/>
      <c r="BNV123" s="908"/>
      <c r="BNW123" s="908"/>
      <c r="BNX123" s="908"/>
      <c r="BNY123" s="908"/>
      <c r="BNZ123" s="908"/>
      <c r="BOA123" s="908"/>
      <c r="BOB123" s="908"/>
      <c r="BOC123" s="908"/>
      <c r="BOD123" s="908"/>
      <c r="BOE123" s="908"/>
      <c r="BOF123" s="908"/>
      <c r="BOG123" s="908"/>
      <c r="BOH123" s="908"/>
      <c r="BOI123" s="908"/>
      <c r="BOJ123" s="908"/>
      <c r="BOK123" s="908"/>
      <c r="BOL123" s="908"/>
      <c r="BOM123" s="908"/>
      <c r="BON123" s="908"/>
      <c r="BOO123" s="908"/>
      <c r="BOP123" s="908"/>
      <c r="BOQ123" s="908"/>
      <c r="BOR123" s="908"/>
      <c r="BOS123" s="908"/>
      <c r="BOT123" s="908"/>
      <c r="BOU123" s="908"/>
      <c r="BOV123" s="908"/>
      <c r="BOW123" s="908"/>
      <c r="BOX123" s="908"/>
      <c r="BOY123" s="908"/>
      <c r="BOZ123" s="908"/>
      <c r="BPA123" s="908"/>
      <c r="BPB123" s="908"/>
      <c r="BPC123" s="908"/>
      <c r="BPD123" s="908"/>
      <c r="BPE123" s="908"/>
      <c r="BPF123" s="908"/>
      <c r="BPG123" s="908"/>
      <c r="BPH123" s="908"/>
      <c r="BPI123" s="908"/>
      <c r="BPJ123" s="908"/>
      <c r="BPK123" s="908"/>
      <c r="BPL123" s="908"/>
      <c r="BPM123" s="908"/>
      <c r="BPN123" s="908"/>
      <c r="BPO123" s="908"/>
      <c r="BPP123" s="908"/>
      <c r="BPQ123" s="908"/>
      <c r="BPR123" s="908"/>
      <c r="BPS123" s="908"/>
      <c r="BPT123" s="908"/>
      <c r="BPU123" s="908"/>
      <c r="BPV123" s="908"/>
      <c r="BPW123" s="908"/>
      <c r="BPX123" s="908"/>
      <c r="BPY123" s="908"/>
      <c r="BPZ123" s="908"/>
      <c r="BQA123" s="908"/>
      <c r="BQB123" s="908"/>
      <c r="BQC123" s="908"/>
      <c r="BQD123" s="908"/>
      <c r="BQE123" s="908"/>
      <c r="BQF123" s="908"/>
      <c r="BQG123" s="908"/>
      <c r="BQH123" s="908"/>
      <c r="BQI123" s="908"/>
      <c r="BQJ123" s="908"/>
      <c r="BQK123" s="908"/>
      <c r="BQL123" s="908"/>
      <c r="BQM123" s="908"/>
      <c r="BQN123" s="908"/>
      <c r="BQO123" s="908"/>
      <c r="BQP123" s="908"/>
      <c r="BQQ123" s="908"/>
      <c r="BQR123" s="908"/>
      <c r="BQS123" s="908"/>
      <c r="BQT123" s="908"/>
      <c r="BQU123" s="908"/>
      <c r="BQV123" s="908"/>
      <c r="BQW123" s="908"/>
      <c r="BQX123" s="908"/>
      <c r="BQY123" s="908"/>
      <c r="BQZ123" s="908"/>
      <c r="BRA123" s="908"/>
      <c r="BRB123" s="908"/>
      <c r="BRC123" s="908"/>
      <c r="BRD123" s="908"/>
      <c r="BRE123" s="908"/>
      <c r="BRF123" s="908"/>
      <c r="BRG123" s="908"/>
      <c r="BRH123" s="908"/>
      <c r="BRI123" s="908"/>
      <c r="BRJ123" s="908"/>
      <c r="BRK123" s="908"/>
      <c r="BRL123" s="908"/>
      <c r="BRM123" s="908"/>
      <c r="BRN123" s="908"/>
      <c r="BRO123" s="908"/>
      <c r="BRP123" s="908"/>
      <c r="BRQ123" s="908"/>
      <c r="BRR123" s="908"/>
      <c r="BRS123" s="908"/>
      <c r="BRT123" s="908"/>
      <c r="BRU123" s="908"/>
      <c r="BRV123" s="908"/>
      <c r="BRW123" s="908"/>
      <c r="BRX123" s="908"/>
      <c r="BRY123" s="908"/>
      <c r="BRZ123" s="908"/>
      <c r="BSA123" s="908"/>
      <c r="BSB123" s="908"/>
      <c r="BSC123" s="908"/>
      <c r="BSD123" s="908"/>
      <c r="BSE123" s="908"/>
      <c r="BSF123" s="908"/>
      <c r="BSG123" s="908"/>
      <c r="BSH123" s="908"/>
      <c r="BSI123" s="908"/>
      <c r="BSJ123" s="908"/>
      <c r="BSK123" s="908"/>
      <c r="BSL123" s="908"/>
      <c r="BSM123" s="908"/>
      <c r="BSN123" s="908"/>
      <c r="BSO123" s="908"/>
      <c r="BSP123" s="908"/>
      <c r="BSQ123" s="908"/>
      <c r="BSR123" s="908"/>
      <c r="BSS123" s="908"/>
      <c r="BST123" s="908"/>
      <c r="BSU123" s="908"/>
      <c r="BSV123" s="908"/>
      <c r="BSW123" s="908"/>
      <c r="BSX123" s="908"/>
      <c r="BSY123" s="908"/>
      <c r="BSZ123" s="908"/>
      <c r="BTA123" s="908"/>
      <c r="BTB123" s="908"/>
      <c r="BTC123" s="908"/>
      <c r="BTD123" s="908"/>
      <c r="BTE123" s="908"/>
      <c r="BTF123" s="908"/>
      <c r="BTG123" s="908"/>
      <c r="BTH123" s="908"/>
      <c r="BTI123" s="908"/>
      <c r="BTJ123" s="908"/>
      <c r="BTK123" s="908"/>
      <c r="BTL123" s="908"/>
      <c r="BTM123" s="908"/>
      <c r="BTN123" s="908"/>
      <c r="BTO123" s="908"/>
      <c r="BTP123" s="908"/>
      <c r="BTQ123" s="908"/>
      <c r="BTR123" s="908"/>
      <c r="BTS123" s="908"/>
      <c r="BTT123" s="908"/>
      <c r="BTU123" s="908"/>
      <c r="BTV123" s="908"/>
      <c r="BTW123" s="908"/>
      <c r="BTX123" s="908"/>
      <c r="BTY123" s="908"/>
      <c r="BTZ123" s="908"/>
      <c r="BUA123" s="908"/>
      <c r="BUB123" s="908"/>
      <c r="BUC123" s="908"/>
      <c r="BUD123" s="908"/>
      <c r="BUE123" s="908"/>
      <c r="BUF123" s="908"/>
      <c r="BUG123" s="908"/>
      <c r="BUH123" s="908"/>
      <c r="BUI123" s="908"/>
      <c r="BUJ123" s="908"/>
      <c r="BUK123" s="908"/>
      <c r="BUL123" s="908"/>
      <c r="BUM123" s="908"/>
      <c r="BUN123" s="908"/>
      <c r="BUO123" s="908"/>
      <c r="BUP123" s="908"/>
      <c r="BUQ123" s="908"/>
      <c r="BUR123" s="908"/>
      <c r="BUS123" s="908"/>
      <c r="BUT123" s="908"/>
      <c r="BUU123" s="908"/>
      <c r="BUV123" s="908"/>
      <c r="BUW123" s="908"/>
      <c r="BUX123" s="908"/>
      <c r="BUY123" s="908"/>
      <c r="BUZ123" s="908"/>
      <c r="BVA123" s="908"/>
      <c r="BVB123" s="908"/>
      <c r="BVC123" s="908"/>
      <c r="BVD123" s="908"/>
      <c r="BVE123" s="908"/>
      <c r="BVF123" s="908"/>
      <c r="BVG123" s="908"/>
      <c r="BVH123" s="908"/>
      <c r="BVI123" s="908"/>
      <c r="BVJ123" s="908"/>
      <c r="BVK123" s="908"/>
      <c r="BVL123" s="908"/>
      <c r="BVM123" s="908"/>
      <c r="BVN123" s="908"/>
      <c r="BVO123" s="908"/>
      <c r="BVP123" s="908"/>
      <c r="BVQ123" s="908"/>
      <c r="BVR123" s="908"/>
      <c r="BVS123" s="908"/>
      <c r="BVT123" s="908"/>
      <c r="BVU123" s="908"/>
      <c r="BVV123" s="908"/>
      <c r="BVW123" s="908"/>
      <c r="BVX123" s="908"/>
      <c r="BVY123" s="908"/>
      <c r="BVZ123" s="908"/>
      <c r="BWA123" s="908"/>
      <c r="BWB123" s="908"/>
      <c r="BWC123" s="908"/>
      <c r="BWD123" s="908"/>
      <c r="BWE123" s="908"/>
      <c r="BWF123" s="908"/>
      <c r="BWG123" s="908"/>
      <c r="BWH123" s="908"/>
      <c r="BWI123" s="908"/>
      <c r="BWJ123" s="908"/>
      <c r="BWK123" s="908"/>
      <c r="BWL123" s="908"/>
      <c r="BWM123" s="908"/>
      <c r="BWN123" s="908"/>
      <c r="BWO123" s="908"/>
      <c r="BWP123" s="908"/>
      <c r="BWQ123" s="908"/>
      <c r="BWR123" s="908"/>
      <c r="BWS123" s="908"/>
      <c r="BWT123" s="908"/>
      <c r="BWU123" s="908"/>
      <c r="BWV123" s="908"/>
      <c r="BWW123" s="908"/>
      <c r="BWX123" s="908"/>
      <c r="BWY123" s="908"/>
      <c r="BWZ123" s="908"/>
      <c r="BXA123" s="908"/>
      <c r="BXB123" s="908"/>
      <c r="BXC123" s="908"/>
      <c r="BXD123" s="908"/>
      <c r="BXE123" s="908"/>
      <c r="BXF123" s="908"/>
      <c r="BXG123" s="908"/>
      <c r="BXH123" s="908"/>
      <c r="BXI123" s="908"/>
      <c r="BXJ123" s="908"/>
      <c r="BXK123" s="908"/>
      <c r="BXL123" s="908"/>
      <c r="BXM123" s="908"/>
      <c r="BXN123" s="908"/>
      <c r="BXO123" s="908"/>
      <c r="BXP123" s="908"/>
      <c r="BXQ123" s="908"/>
      <c r="BXR123" s="908"/>
      <c r="BXS123" s="908"/>
      <c r="BXT123" s="908"/>
      <c r="BXU123" s="908"/>
      <c r="BXV123" s="908"/>
      <c r="BXW123" s="908"/>
      <c r="BXX123" s="908"/>
      <c r="BXY123" s="908"/>
      <c r="BXZ123" s="908"/>
      <c r="BYA123" s="908"/>
      <c r="BYB123" s="908"/>
      <c r="BYC123" s="908"/>
      <c r="BYD123" s="908"/>
      <c r="BYE123" s="908"/>
      <c r="BYF123" s="908"/>
      <c r="BYG123" s="908"/>
      <c r="BYH123" s="908"/>
      <c r="BYI123" s="908"/>
      <c r="BYJ123" s="908"/>
      <c r="BYK123" s="908"/>
      <c r="BYL123" s="908"/>
      <c r="BYM123" s="908"/>
      <c r="BYN123" s="908"/>
      <c r="BYO123" s="908"/>
      <c r="BYP123" s="908"/>
      <c r="BYQ123" s="908"/>
      <c r="BYR123" s="908"/>
      <c r="BYS123" s="908"/>
      <c r="BYT123" s="908"/>
      <c r="BYU123" s="908"/>
      <c r="BYV123" s="908"/>
      <c r="BYW123" s="908"/>
      <c r="BYX123" s="908"/>
      <c r="BYY123" s="908"/>
      <c r="BYZ123" s="908"/>
      <c r="BZA123" s="908"/>
      <c r="BZB123" s="908"/>
      <c r="BZC123" s="908"/>
      <c r="BZD123" s="908"/>
      <c r="BZE123" s="908"/>
      <c r="BZF123" s="908"/>
      <c r="BZG123" s="908"/>
      <c r="BZH123" s="908"/>
      <c r="BZI123" s="908"/>
      <c r="BZJ123" s="908"/>
      <c r="BZK123" s="908"/>
      <c r="BZL123" s="908"/>
      <c r="BZM123" s="908"/>
      <c r="BZN123" s="908"/>
      <c r="BZO123" s="908"/>
      <c r="BZP123" s="908"/>
      <c r="BZQ123" s="908"/>
      <c r="BZR123" s="908"/>
      <c r="BZS123" s="908"/>
      <c r="BZT123" s="908"/>
      <c r="BZU123" s="908"/>
      <c r="BZV123" s="908"/>
      <c r="BZW123" s="908"/>
      <c r="BZX123" s="908"/>
      <c r="BZY123" s="908"/>
      <c r="BZZ123" s="908"/>
      <c r="CAA123" s="908"/>
      <c r="CAB123" s="908"/>
      <c r="CAC123" s="908"/>
      <c r="CAD123" s="908"/>
      <c r="CAE123" s="908"/>
      <c r="CAF123" s="908"/>
      <c r="CAG123" s="908"/>
      <c r="CAH123" s="908"/>
      <c r="CAI123" s="908"/>
      <c r="CAJ123" s="908"/>
      <c r="CAK123" s="908"/>
      <c r="CAL123" s="908"/>
      <c r="CAM123" s="908"/>
      <c r="CAN123" s="908"/>
      <c r="CAO123" s="908"/>
      <c r="CAP123" s="908"/>
      <c r="CAQ123" s="908"/>
      <c r="CAR123" s="908"/>
      <c r="CAS123" s="908"/>
      <c r="CAT123" s="908"/>
      <c r="CAU123" s="908"/>
      <c r="CAV123" s="908"/>
      <c r="CAW123" s="908"/>
      <c r="CAX123" s="908"/>
      <c r="CAY123" s="908"/>
      <c r="CAZ123" s="908"/>
      <c r="CBA123" s="908"/>
      <c r="CBB123" s="908"/>
      <c r="CBC123" s="908"/>
      <c r="CBD123" s="908"/>
      <c r="CBE123" s="908"/>
      <c r="CBF123" s="908"/>
      <c r="CBG123" s="908"/>
      <c r="CBH123" s="908"/>
      <c r="CBI123" s="908"/>
      <c r="CBJ123" s="908"/>
      <c r="CBK123" s="908"/>
      <c r="CBL123" s="908"/>
      <c r="CBM123" s="908"/>
      <c r="CBN123" s="908"/>
      <c r="CBO123" s="908"/>
      <c r="CBP123" s="908"/>
      <c r="CBQ123" s="908"/>
      <c r="CBR123" s="908"/>
      <c r="CBS123" s="908"/>
      <c r="CBT123" s="908"/>
      <c r="CBU123" s="908"/>
      <c r="CBV123" s="908"/>
      <c r="CBW123" s="908"/>
      <c r="CBX123" s="908"/>
      <c r="CBY123" s="908"/>
      <c r="CBZ123" s="908"/>
      <c r="CCA123" s="908"/>
      <c r="CCB123" s="908"/>
      <c r="CCC123" s="908"/>
      <c r="CCD123" s="908"/>
      <c r="CCE123" s="908"/>
      <c r="CCF123" s="908"/>
      <c r="CCG123" s="908"/>
      <c r="CCH123" s="908"/>
      <c r="CCI123" s="908"/>
      <c r="CCJ123" s="908"/>
      <c r="CCK123" s="908"/>
      <c r="CCL123" s="908"/>
      <c r="CCM123" s="908"/>
      <c r="CCN123" s="908"/>
      <c r="CCO123" s="908"/>
      <c r="CCP123" s="908"/>
      <c r="CCQ123" s="908"/>
      <c r="CCR123" s="908"/>
      <c r="CCS123" s="908"/>
      <c r="CCT123" s="908"/>
      <c r="CCU123" s="908"/>
      <c r="CCV123" s="908"/>
      <c r="CCW123" s="908"/>
      <c r="CCX123" s="908"/>
      <c r="CCY123" s="908"/>
      <c r="CCZ123" s="908"/>
      <c r="CDA123" s="908"/>
      <c r="CDB123" s="908"/>
      <c r="CDC123" s="908"/>
      <c r="CDD123" s="908"/>
      <c r="CDE123" s="908"/>
      <c r="CDF123" s="908"/>
      <c r="CDG123" s="908"/>
      <c r="CDH123" s="908"/>
      <c r="CDI123" s="908"/>
      <c r="CDJ123" s="908"/>
      <c r="CDK123" s="908"/>
      <c r="CDL123" s="908"/>
      <c r="CDM123" s="908"/>
      <c r="CDN123" s="908"/>
      <c r="CDO123" s="908"/>
      <c r="CDP123" s="908"/>
      <c r="CDQ123" s="908"/>
      <c r="CDR123" s="908"/>
      <c r="CDS123" s="908"/>
      <c r="CDT123" s="908"/>
      <c r="CDU123" s="908"/>
      <c r="CDV123" s="908"/>
      <c r="CDW123" s="908"/>
      <c r="CDX123" s="908"/>
      <c r="CDY123" s="908"/>
      <c r="CDZ123" s="908"/>
      <c r="CEA123" s="908"/>
      <c r="CEB123" s="908"/>
      <c r="CEC123" s="908"/>
      <c r="CED123" s="908"/>
      <c r="CEE123" s="908"/>
      <c r="CEF123" s="908"/>
      <c r="CEG123" s="908"/>
      <c r="CEH123" s="908"/>
      <c r="CEI123" s="908"/>
      <c r="CEJ123" s="908"/>
      <c r="CEK123" s="908"/>
      <c r="CEL123" s="908"/>
      <c r="CEM123" s="908"/>
      <c r="CEN123" s="908"/>
      <c r="CEO123" s="908"/>
      <c r="CEP123" s="908"/>
      <c r="CEQ123" s="908"/>
      <c r="CER123" s="908"/>
      <c r="CES123" s="908"/>
      <c r="CET123" s="908"/>
      <c r="CEU123" s="908"/>
      <c r="CEV123" s="908"/>
      <c r="CEW123" s="908"/>
      <c r="CEX123" s="908"/>
      <c r="CEY123" s="908"/>
      <c r="CEZ123" s="908"/>
      <c r="CFA123" s="908"/>
      <c r="CFB123" s="908"/>
      <c r="CFC123" s="908"/>
      <c r="CFD123" s="908"/>
      <c r="CFE123" s="908"/>
      <c r="CFF123" s="908"/>
      <c r="CFG123" s="908"/>
      <c r="CFH123" s="908"/>
      <c r="CFI123" s="908"/>
      <c r="CFJ123" s="908"/>
      <c r="CFK123" s="908"/>
      <c r="CFL123" s="908"/>
      <c r="CFM123" s="908"/>
      <c r="CFN123" s="908"/>
      <c r="CFO123" s="908"/>
      <c r="CFP123" s="908"/>
      <c r="CFQ123" s="908"/>
      <c r="CFR123" s="908"/>
      <c r="CFS123" s="908"/>
      <c r="CFT123" s="908"/>
      <c r="CFU123" s="908"/>
      <c r="CFV123" s="908"/>
      <c r="CFW123" s="908"/>
      <c r="CFX123" s="908"/>
      <c r="CFY123" s="908"/>
      <c r="CFZ123" s="908"/>
      <c r="CGA123" s="908"/>
      <c r="CGB123" s="908"/>
      <c r="CGC123" s="908"/>
      <c r="CGD123" s="908"/>
      <c r="CGE123" s="908"/>
      <c r="CGF123" s="908"/>
      <c r="CGG123" s="908"/>
      <c r="CGH123" s="908"/>
      <c r="CGI123" s="908"/>
      <c r="CGJ123" s="908"/>
      <c r="CGK123" s="908"/>
      <c r="CGL123" s="908"/>
      <c r="CGM123" s="908"/>
      <c r="CGN123" s="908"/>
      <c r="CGO123" s="908"/>
      <c r="CGP123" s="908"/>
      <c r="CGQ123" s="908"/>
      <c r="CGR123" s="908"/>
      <c r="CGS123" s="908"/>
      <c r="CGT123" s="908"/>
      <c r="CGU123" s="908"/>
      <c r="CGV123" s="908"/>
      <c r="CGW123" s="908"/>
      <c r="CGX123" s="908"/>
      <c r="CGY123" s="908"/>
      <c r="CGZ123" s="908"/>
      <c r="CHA123" s="908"/>
      <c r="CHB123" s="908"/>
      <c r="CHC123" s="908"/>
      <c r="CHD123" s="908"/>
      <c r="CHE123" s="908"/>
      <c r="CHF123" s="908"/>
      <c r="CHG123" s="908"/>
      <c r="CHH123" s="908"/>
      <c r="CHI123" s="908"/>
      <c r="CHJ123" s="908"/>
      <c r="CHK123" s="908"/>
      <c r="CHL123" s="908"/>
      <c r="CHM123" s="908"/>
      <c r="CHN123" s="908"/>
      <c r="CHO123" s="908"/>
      <c r="CHP123" s="908"/>
      <c r="CHQ123" s="908"/>
      <c r="CHR123" s="908"/>
      <c r="CHS123" s="908"/>
      <c r="CHT123" s="908"/>
      <c r="CHU123" s="908"/>
      <c r="CHV123" s="908"/>
      <c r="CHW123" s="908"/>
      <c r="CHX123" s="908"/>
      <c r="CHY123" s="908"/>
      <c r="CHZ123" s="908"/>
      <c r="CIA123" s="908"/>
      <c r="CIB123" s="908"/>
      <c r="CIC123" s="908"/>
      <c r="CID123" s="908"/>
      <c r="CIE123" s="908"/>
      <c r="CIF123" s="908"/>
      <c r="CIG123" s="908"/>
      <c r="CIH123" s="908"/>
      <c r="CII123" s="908"/>
      <c r="CIJ123" s="908"/>
      <c r="CIK123" s="908"/>
      <c r="CIL123" s="908"/>
      <c r="CIM123" s="908"/>
      <c r="CIN123" s="908"/>
      <c r="CIO123" s="908"/>
      <c r="CIP123" s="908"/>
      <c r="CIQ123" s="908"/>
      <c r="CIR123" s="908"/>
      <c r="CIS123" s="908"/>
      <c r="CIT123" s="908"/>
      <c r="CIU123" s="908"/>
      <c r="CIV123" s="908"/>
      <c r="CIW123" s="908"/>
      <c r="CIX123" s="908"/>
      <c r="CIY123" s="908"/>
      <c r="CIZ123" s="908"/>
      <c r="CJA123" s="908"/>
      <c r="CJB123" s="908"/>
      <c r="CJC123" s="908"/>
      <c r="CJD123" s="908"/>
      <c r="CJE123" s="908"/>
      <c r="CJF123" s="908"/>
      <c r="CJG123" s="908"/>
      <c r="CJH123" s="908"/>
      <c r="CJI123" s="908"/>
      <c r="CJJ123" s="908"/>
      <c r="CJK123" s="908"/>
      <c r="CJL123" s="908"/>
      <c r="CJM123" s="908"/>
      <c r="CJN123" s="908"/>
      <c r="CJO123" s="908"/>
      <c r="CJP123" s="908"/>
      <c r="CJQ123" s="908"/>
      <c r="CJR123" s="908"/>
      <c r="CJS123" s="908"/>
      <c r="CJT123" s="908"/>
      <c r="CJU123" s="908"/>
      <c r="CJV123" s="908"/>
      <c r="CJW123" s="908"/>
      <c r="CJX123" s="908"/>
      <c r="CJY123" s="908"/>
      <c r="CJZ123" s="908"/>
      <c r="CKA123" s="908"/>
      <c r="CKB123" s="908"/>
      <c r="CKC123" s="908"/>
      <c r="CKD123" s="908"/>
      <c r="CKE123" s="908"/>
      <c r="CKF123" s="908"/>
      <c r="CKG123" s="908"/>
      <c r="CKH123" s="908"/>
      <c r="CKI123" s="908"/>
      <c r="CKJ123" s="908"/>
      <c r="CKK123" s="908"/>
      <c r="CKL123" s="908"/>
      <c r="CKM123" s="908"/>
      <c r="CKN123" s="908"/>
      <c r="CKO123" s="908"/>
      <c r="CKP123" s="908"/>
      <c r="CKQ123" s="908"/>
      <c r="CKR123" s="908"/>
      <c r="CKS123" s="908"/>
      <c r="CKT123" s="908"/>
      <c r="CKU123" s="908"/>
      <c r="CKV123" s="908"/>
      <c r="CKW123" s="908"/>
      <c r="CKX123" s="908"/>
      <c r="CKY123" s="908"/>
      <c r="CKZ123" s="908"/>
      <c r="CLA123" s="908"/>
      <c r="CLB123" s="908"/>
      <c r="CLC123" s="908"/>
      <c r="CLD123" s="908"/>
      <c r="CLE123" s="908"/>
      <c r="CLF123" s="908"/>
      <c r="CLG123" s="908"/>
      <c r="CLH123" s="908"/>
      <c r="CLI123" s="908"/>
      <c r="CLJ123" s="908"/>
      <c r="CLK123" s="908"/>
      <c r="CLL123" s="908"/>
      <c r="CLM123" s="908"/>
      <c r="CLN123" s="908"/>
      <c r="CLO123" s="908"/>
      <c r="CLP123" s="908"/>
      <c r="CLQ123" s="908"/>
      <c r="CLR123" s="908"/>
      <c r="CLS123" s="908"/>
      <c r="CLT123" s="908"/>
      <c r="CLU123" s="908"/>
      <c r="CLV123" s="908"/>
      <c r="CLW123" s="908"/>
      <c r="CLX123" s="908"/>
      <c r="CLY123" s="908"/>
      <c r="CLZ123" s="908"/>
      <c r="CMA123" s="908"/>
      <c r="CMB123" s="908"/>
      <c r="CMC123" s="908"/>
      <c r="CMD123" s="908"/>
      <c r="CME123" s="908"/>
      <c r="CMF123" s="908"/>
      <c r="CMG123" s="908"/>
      <c r="CMH123" s="908"/>
      <c r="CMI123" s="908"/>
      <c r="CMJ123" s="908"/>
      <c r="CMK123" s="908"/>
      <c r="CML123" s="908"/>
      <c r="CMM123" s="908"/>
      <c r="CMN123" s="908"/>
      <c r="CMO123" s="908"/>
      <c r="CMP123" s="908"/>
      <c r="CMQ123" s="908"/>
      <c r="CMR123" s="908"/>
      <c r="CMS123" s="908"/>
      <c r="CMT123" s="908"/>
      <c r="CMU123" s="908"/>
      <c r="CMV123" s="908"/>
      <c r="CMW123" s="908"/>
      <c r="CMX123" s="908"/>
      <c r="CMY123" s="908"/>
      <c r="CMZ123" s="908"/>
      <c r="CNA123" s="908"/>
      <c r="CNB123" s="908"/>
      <c r="CNC123" s="908"/>
      <c r="CND123" s="908"/>
      <c r="CNE123" s="908"/>
      <c r="CNF123" s="908"/>
      <c r="CNG123" s="908"/>
      <c r="CNH123" s="908"/>
      <c r="CNI123" s="908"/>
      <c r="CNJ123" s="908"/>
      <c r="CNK123" s="908"/>
      <c r="CNL123" s="908"/>
      <c r="CNM123" s="908"/>
      <c r="CNN123" s="908"/>
      <c r="CNO123" s="908"/>
      <c r="CNP123" s="908"/>
      <c r="CNQ123" s="908"/>
      <c r="CNR123" s="908"/>
      <c r="CNS123" s="908"/>
      <c r="CNT123" s="908"/>
      <c r="CNU123" s="908"/>
      <c r="CNV123" s="908"/>
      <c r="CNW123" s="908"/>
      <c r="CNX123" s="908"/>
      <c r="CNY123" s="908"/>
      <c r="CNZ123" s="908"/>
      <c r="COA123" s="908"/>
      <c r="COB123" s="908"/>
      <c r="COC123" s="908"/>
      <c r="COD123" s="908"/>
      <c r="COE123" s="908"/>
      <c r="COF123" s="908"/>
      <c r="COG123" s="908"/>
      <c r="COH123" s="908"/>
      <c r="COI123" s="908"/>
      <c r="COJ123" s="908"/>
      <c r="COK123" s="908"/>
      <c r="COL123" s="908"/>
      <c r="COM123" s="908"/>
      <c r="CON123" s="908"/>
      <c r="COO123" s="908"/>
      <c r="COP123" s="908"/>
      <c r="COQ123" s="908"/>
      <c r="COR123" s="908"/>
      <c r="COS123" s="908"/>
      <c r="COT123" s="908"/>
      <c r="COU123" s="908"/>
      <c r="COV123" s="908"/>
      <c r="COW123" s="908"/>
      <c r="COX123" s="908"/>
      <c r="COY123" s="908"/>
      <c r="COZ123" s="908"/>
      <c r="CPA123" s="908"/>
      <c r="CPB123" s="908"/>
      <c r="CPC123" s="908"/>
      <c r="CPD123" s="908"/>
      <c r="CPE123" s="908"/>
      <c r="CPF123" s="908"/>
      <c r="CPG123" s="908"/>
      <c r="CPH123" s="908"/>
      <c r="CPI123" s="908"/>
      <c r="CPJ123" s="908"/>
      <c r="CPK123" s="908"/>
      <c r="CPL123" s="908"/>
      <c r="CPM123" s="908"/>
      <c r="CPN123" s="908"/>
      <c r="CPO123" s="908"/>
      <c r="CPP123" s="908"/>
      <c r="CPQ123" s="908"/>
      <c r="CPR123" s="908"/>
      <c r="CPS123" s="908"/>
      <c r="CPT123" s="908"/>
      <c r="CPU123" s="908"/>
      <c r="CPV123" s="908"/>
      <c r="CPW123" s="908"/>
      <c r="CPX123" s="908"/>
      <c r="CPY123" s="908"/>
      <c r="CPZ123" s="908"/>
      <c r="CQA123" s="908"/>
      <c r="CQB123" s="908"/>
      <c r="CQC123" s="908"/>
      <c r="CQD123" s="908"/>
      <c r="CQE123" s="908"/>
      <c r="CQF123" s="908"/>
      <c r="CQG123" s="908"/>
      <c r="CQH123" s="908"/>
      <c r="CQI123" s="908"/>
      <c r="CQJ123" s="908"/>
      <c r="CQK123" s="908"/>
      <c r="CQL123" s="908"/>
      <c r="CQM123" s="908"/>
      <c r="CQN123" s="908"/>
      <c r="CQO123" s="908"/>
      <c r="CQP123" s="908"/>
      <c r="CQQ123" s="908"/>
      <c r="CQR123" s="908"/>
      <c r="CQS123" s="908"/>
      <c r="CQT123" s="908"/>
      <c r="CQU123" s="908"/>
      <c r="CQV123" s="908"/>
      <c r="CQW123" s="908"/>
      <c r="CQX123" s="908"/>
      <c r="CQY123" s="908"/>
      <c r="CQZ123" s="908"/>
      <c r="CRA123" s="908"/>
      <c r="CRB123" s="908"/>
      <c r="CRC123" s="908"/>
      <c r="CRD123" s="908"/>
      <c r="CRE123" s="908"/>
      <c r="CRF123" s="908"/>
      <c r="CRG123" s="908"/>
      <c r="CRH123" s="908"/>
      <c r="CRI123" s="908"/>
      <c r="CRJ123" s="908"/>
      <c r="CRK123" s="908"/>
      <c r="CRL123" s="908"/>
      <c r="CRM123" s="908"/>
      <c r="CRN123" s="908"/>
      <c r="CRO123" s="908"/>
      <c r="CRP123" s="908"/>
      <c r="CRQ123" s="908"/>
      <c r="CRR123" s="908"/>
      <c r="CRS123" s="908"/>
      <c r="CRT123" s="908"/>
      <c r="CRU123" s="908"/>
      <c r="CRV123" s="908"/>
      <c r="CRW123" s="908"/>
      <c r="CRX123" s="908"/>
      <c r="CRY123" s="908"/>
      <c r="CRZ123" s="908"/>
      <c r="CSA123" s="908"/>
      <c r="CSB123" s="908"/>
      <c r="CSC123" s="908"/>
      <c r="CSD123" s="908"/>
      <c r="CSE123" s="908"/>
      <c r="CSF123" s="908"/>
      <c r="CSG123" s="908"/>
      <c r="CSH123" s="908"/>
      <c r="CSI123" s="908"/>
      <c r="CSJ123" s="908"/>
      <c r="CSK123" s="908"/>
      <c r="CSL123" s="908"/>
      <c r="CSM123" s="908"/>
      <c r="CSN123" s="908"/>
      <c r="CSO123" s="908"/>
      <c r="CSP123" s="908"/>
      <c r="CSQ123" s="908"/>
      <c r="CSR123" s="908"/>
      <c r="CSS123" s="908"/>
      <c r="CST123" s="908"/>
      <c r="CSU123" s="908"/>
      <c r="CSV123" s="908"/>
      <c r="CSW123" s="908"/>
      <c r="CSX123" s="908"/>
      <c r="CSY123" s="908"/>
      <c r="CSZ123" s="908"/>
      <c r="CTA123" s="908"/>
      <c r="CTB123" s="908"/>
      <c r="CTC123" s="908"/>
      <c r="CTD123" s="908"/>
      <c r="CTE123" s="908"/>
      <c r="CTF123" s="908"/>
      <c r="CTG123" s="908"/>
      <c r="CTH123" s="908"/>
      <c r="CTI123" s="908"/>
      <c r="CTJ123" s="908"/>
      <c r="CTK123" s="908"/>
      <c r="CTL123" s="908"/>
      <c r="CTM123" s="908"/>
      <c r="CTN123" s="908"/>
      <c r="CTO123" s="908"/>
      <c r="CTP123" s="908"/>
      <c r="CTQ123" s="908"/>
      <c r="CTR123" s="908"/>
      <c r="CTS123" s="908"/>
      <c r="CTT123" s="908"/>
      <c r="CTU123" s="908"/>
      <c r="CTV123" s="908"/>
      <c r="CTW123" s="908"/>
      <c r="CTX123" s="908"/>
      <c r="CTY123" s="908"/>
      <c r="CTZ123" s="908"/>
      <c r="CUA123" s="908"/>
      <c r="CUB123" s="908"/>
      <c r="CUC123" s="908"/>
      <c r="CUD123" s="908"/>
      <c r="CUE123" s="908"/>
      <c r="CUF123" s="908"/>
      <c r="CUG123" s="908"/>
      <c r="CUH123" s="908"/>
      <c r="CUI123" s="908"/>
      <c r="CUJ123" s="908"/>
      <c r="CUK123" s="908"/>
      <c r="CUL123" s="908"/>
      <c r="CUM123" s="908"/>
      <c r="CUN123" s="908"/>
      <c r="CUO123" s="908"/>
      <c r="CUP123" s="908"/>
      <c r="CUQ123" s="908"/>
      <c r="CUR123" s="908"/>
      <c r="CUS123" s="908"/>
      <c r="CUT123" s="908"/>
      <c r="CUU123" s="908"/>
      <c r="CUV123" s="908"/>
      <c r="CUW123" s="908"/>
      <c r="CUX123" s="908"/>
      <c r="CUY123" s="908"/>
      <c r="CUZ123" s="908"/>
      <c r="CVA123" s="908"/>
      <c r="CVB123" s="908"/>
      <c r="CVC123" s="908"/>
      <c r="CVD123" s="908"/>
      <c r="CVE123" s="908"/>
      <c r="CVF123" s="908"/>
      <c r="CVG123" s="908"/>
      <c r="CVH123" s="908"/>
      <c r="CVI123" s="908"/>
      <c r="CVJ123" s="908"/>
      <c r="CVK123" s="908"/>
      <c r="CVL123" s="908"/>
      <c r="CVM123" s="908"/>
      <c r="CVN123" s="908"/>
      <c r="CVO123" s="908"/>
      <c r="CVP123" s="908"/>
      <c r="CVQ123" s="908"/>
      <c r="CVR123" s="908"/>
      <c r="CVS123" s="908"/>
      <c r="CVT123" s="908"/>
      <c r="CVU123" s="908"/>
      <c r="CVV123" s="908"/>
      <c r="CVW123" s="908"/>
      <c r="CVX123" s="908"/>
      <c r="CVY123" s="908"/>
      <c r="CVZ123" s="908"/>
      <c r="CWA123" s="908"/>
      <c r="CWB123" s="908"/>
      <c r="CWC123" s="908"/>
      <c r="CWD123" s="908"/>
      <c r="CWE123" s="908"/>
      <c r="CWF123" s="908"/>
      <c r="CWG123" s="908"/>
      <c r="CWH123" s="908"/>
      <c r="CWI123" s="908"/>
      <c r="CWJ123" s="908"/>
      <c r="CWK123" s="908"/>
      <c r="CWL123" s="908"/>
      <c r="CWM123" s="908"/>
      <c r="CWN123" s="908"/>
      <c r="CWO123" s="908"/>
      <c r="CWP123" s="908"/>
      <c r="CWQ123" s="908"/>
      <c r="CWR123" s="908"/>
      <c r="CWS123" s="908"/>
      <c r="CWT123" s="908"/>
      <c r="CWU123" s="908"/>
      <c r="CWV123" s="908"/>
      <c r="CWW123" s="908"/>
      <c r="CWX123" s="908"/>
      <c r="CWY123" s="908"/>
      <c r="CWZ123" s="908"/>
      <c r="CXA123" s="908"/>
      <c r="CXB123" s="908"/>
      <c r="CXC123" s="908"/>
      <c r="CXD123" s="908"/>
      <c r="CXE123" s="908"/>
      <c r="CXF123" s="908"/>
      <c r="CXG123" s="908"/>
      <c r="CXH123" s="908"/>
      <c r="CXI123" s="908"/>
      <c r="CXJ123" s="908"/>
      <c r="CXK123" s="908"/>
      <c r="CXL123" s="908"/>
      <c r="CXM123" s="908"/>
      <c r="CXN123" s="908"/>
      <c r="CXO123" s="908"/>
      <c r="CXP123" s="908"/>
      <c r="CXQ123" s="908"/>
      <c r="CXR123" s="908"/>
      <c r="CXS123" s="908"/>
      <c r="CXT123" s="908"/>
      <c r="CXU123" s="908"/>
      <c r="CXV123" s="908"/>
      <c r="CXW123" s="908"/>
      <c r="CXX123" s="908"/>
      <c r="CXY123" s="908"/>
      <c r="CXZ123" s="908"/>
      <c r="CYA123" s="908"/>
      <c r="CYB123" s="908"/>
      <c r="CYC123" s="908"/>
      <c r="CYD123" s="908"/>
      <c r="CYE123" s="908"/>
      <c r="CYF123" s="908"/>
      <c r="CYG123" s="908"/>
      <c r="CYH123" s="908"/>
      <c r="CYI123" s="908"/>
      <c r="CYJ123" s="908"/>
      <c r="CYK123" s="908"/>
      <c r="CYL123" s="908"/>
      <c r="CYM123" s="908"/>
      <c r="CYN123" s="908"/>
      <c r="CYO123" s="908"/>
      <c r="CYP123" s="908"/>
      <c r="CYQ123" s="908"/>
      <c r="CYR123" s="908"/>
      <c r="CYS123" s="908"/>
      <c r="CYT123" s="908"/>
      <c r="CYU123" s="908"/>
      <c r="CYV123" s="908"/>
      <c r="CYW123" s="908"/>
      <c r="CYX123" s="908"/>
      <c r="CYY123" s="908"/>
      <c r="CYZ123" s="908"/>
      <c r="CZA123" s="908"/>
      <c r="CZB123" s="908"/>
      <c r="CZC123" s="908"/>
      <c r="CZD123" s="908"/>
      <c r="CZE123" s="908"/>
      <c r="CZF123" s="908"/>
      <c r="CZG123" s="908"/>
      <c r="CZH123" s="908"/>
      <c r="CZI123" s="908"/>
      <c r="CZJ123" s="908"/>
      <c r="CZK123" s="908"/>
      <c r="CZL123" s="908"/>
      <c r="CZM123" s="908"/>
      <c r="CZN123" s="908"/>
      <c r="CZO123" s="908"/>
      <c r="CZP123" s="908"/>
      <c r="CZQ123" s="908"/>
      <c r="CZR123" s="908"/>
      <c r="CZS123" s="908"/>
      <c r="CZT123" s="908"/>
      <c r="CZU123" s="908"/>
      <c r="CZV123" s="908"/>
      <c r="CZW123" s="908"/>
      <c r="CZX123" s="908"/>
      <c r="CZY123" s="908"/>
      <c r="CZZ123" s="908"/>
      <c r="DAA123" s="908"/>
      <c r="DAB123" s="908"/>
      <c r="DAC123" s="908"/>
      <c r="DAD123" s="908"/>
      <c r="DAE123" s="908"/>
      <c r="DAF123" s="908"/>
      <c r="DAG123" s="908"/>
      <c r="DAH123" s="908"/>
      <c r="DAI123" s="908"/>
      <c r="DAJ123" s="908"/>
      <c r="DAK123" s="908"/>
      <c r="DAL123" s="908"/>
      <c r="DAM123" s="908"/>
      <c r="DAN123" s="908"/>
      <c r="DAO123" s="908"/>
      <c r="DAP123" s="908"/>
      <c r="DAQ123" s="908"/>
      <c r="DAR123" s="908"/>
      <c r="DAS123" s="908"/>
      <c r="DAT123" s="908"/>
      <c r="DAU123" s="908"/>
      <c r="DAV123" s="908"/>
      <c r="DAW123" s="908"/>
      <c r="DAX123" s="908"/>
      <c r="DAY123" s="908"/>
      <c r="DAZ123" s="908"/>
      <c r="DBA123" s="908"/>
      <c r="DBB123" s="908"/>
      <c r="DBC123" s="908"/>
      <c r="DBD123" s="908"/>
      <c r="DBE123" s="908"/>
      <c r="DBF123" s="908"/>
      <c r="DBG123" s="908"/>
      <c r="DBH123" s="908"/>
      <c r="DBI123" s="908"/>
      <c r="DBJ123" s="908"/>
      <c r="DBK123" s="908"/>
      <c r="DBL123" s="908"/>
      <c r="DBM123" s="908"/>
      <c r="DBN123" s="908"/>
      <c r="DBO123" s="908"/>
      <c r="DBP123" s="908"/>
      <c r="DBQ123" s="908"/>
      <c r="DBR123" s="908"/>
      <c r="DBS123" s="908"/>
      <c r="DBT123" s="908"/>
      <c r="DBU123" s="908"/>
      <c r="DBV123" s="908"/>
      <c r="DBW123" s="908"/>
      <c r="DBX123" s="908"/>
      <c r="DBY123" s="908"/>
      <c r="DBZ123" s="908"/>
      <c r="DCA123" s="908"/>
      <c r="DCB123" s="908"/>
      <c r="DCC123" s="908"/>
      <c r="DCD123" s="908"/>
      <c r="DCE123" s="908"/>
      <c r="DCF123" s="908"/>
      <c r="DCG123" s="908"/>
      <c r="DCH123" s="908"/>
      <c r="DCI123" s="908"/>
      <c r="DCJ123" s="908"/>
      <c r="DCK123" s="908"/>
      <c r="DCL123" s="908"/>
      <c r="DCM123" s="908"/>
      <c r="DCN123" s="908"/>
      <c r="DCO123" s="908"/>
      <c r="DCP123" s="908"/>
      <c r="DCQ123" s="908"/>
      <c r="DCR123" s="908"/>
      <c r="DCS123" s="908"/>
      <c r="DCT123" s="908"/>
      <c r="DCU123" s="908"/>
      <c r="DCV123" s="908"/>
      <c r="DCW123" s="908"/>
      <c r="DCX123" s="908"/>
      <c r="DCY123" s="908"/>
      <c r="DCZ123" s="908"/>
      <c r="DDA123" s="908"/>
      <c r="DDB123" s="908"/>
      <c r="DDC123" s="908"/>
      <c r="DDD123" s="908"/>
      <c r="DDE123" s="908"/>
      <c r="DDF123" s="908"/>
      <c r="DDG123" s="908"/>
      <c r="DDH123" s="908"/>
      <c r="DDI123" s="908"/>
      <c r="DDJ123" s="908"/>
      <c r="DDK123" s="908"/>
      <c r="DDL123" s="908"/>
      <c r="DDM123" s="908"/>
      <c r="DDN123" s="908"/>
      <c r="DDO123" s="908"/>
      <c r="DDP123" s="908"/>
      <c r="DDQ123" s="908"/>
      <c r="DDR123" s="908"/>
      <c r="DDS123" s="908"/>
      <c r="DDT123" s="908"/>
      <c r="DDU123" s="908"/>
      <c r="DDV123" s="908"/>
      <c r="DDW123" s="908"/>
      <c r="DDX123" s="908"/>
      <c r="DDY123" s="908"/>
      <c r="DDZ123" s="908"/>
      <c r="DEA123" s="908"/>
      <c r="DEB123" s="908"/>
      <c r="DEC123" s="908"/>
      <c r="DED123" s="908"/>
      <c r="DEE123" s="908"/>
      <c r="DEF123" s="908"/>
      <c r="DEG123" s="908"/>
      <c r="DEH123" s="908"/>
      <c r="DEI123" s="908"/>
      <c r="DEJ123" s="908"/>
      <c r="DEK123" s="908"/>
      <c r="DEL123" s="908"/>
      <c r="DEM123" s="908"/>
      <c r="DEN123" s="908"/>
      <c r="DEO123" s="908"/>
      <c r="DEP123" s="908"/>
      <c r="DEQ123" s="908"/>
      <c r="DER123" s="908"/>
      <c r="DES123" s="908"/>
      <c r="DET123" s="908"/>
      <c r="DEU123" s="908"/>
      <c r="DEV123" s="908"/>
      <c r="DEW123" s="908"/>
      <c r="DEX123" s="908"/>
      <c r="DEY123" s="908"/>
      <c r="DEZ123" s="908"/>
      <c r="DFA123" s="908"/>
      <c r="DFB123" s="908"/>
      <c r="DFC123" s="908"/>
      <c r="DFD123" s="908"/>
      <c r="DFE123" s="908"/>
      <c r="DFF123" s="908"/>
      <c r="DFG123" s="908"/>
      <c r="DFH123" s="908"/>
      <c r="DFI123" s="908"/>
      <c r="DFJ123" s="908"/>
      <c r="DFK123" s="908"/>
      <c r="DFL123" s="908"/>
      <c r="DFM123" s="908"/>
      <c r="DFN123" s="908"/>
      <c r="DFO123" s="908"/>
      <c r="DFP123" s="908"/>
      <c r="DFQ123" s="908"/>
      <c r="DFR123" s="908"/>
      <c r="DFS123" s="908"/>
      <c r="DFT123" s="908"/>
      <c r="DFU123" s="908"/>
      <c r="DFV123" s="908"/>
      <c r="DFW123" s="908"/>
      <c r="DFX123" s="908"/>
      <c r="DFY123" s="908"/>
      <c r="DFZ123" s="908"/>
      <c r="DGA123" s="908"/>
      <c r="DGB123" s="908"/>
      <c r="DGC123" s="908"/>
      <c r="DGD123" s="908"/>
      <c r="DGE123" s="908"/>
      <c r="DGF123" s="908"/>
      <c r="DGG123" s="908"/>
      <c r="DGH123" s="908"/>
      <c r="DGI123" s="908"/>
      <c r="DGJ123" s="908"/>
      <c r="DGK123" s="908"/>
      <c r="DGL123" s="908"/>
      <c r="DGM123" s="908"/>
      <c r="DGN123" s="908"/>
      <c r="DGO123" s="908"/>
      <c r="DGP123" s="908"/>
      <c r="DGQ123" s="908"/>
      <c r="DGR123" s="908"/>
      <c r="DGS123" s="908"/>
      <c r="DGT123" s="908"/>
      <c r="DGU123" s="908"/>
      <c r="DGV123" s="908"/>
      <c r="DGW123" s="908"/>
      <c r="DGX123" s="908"/>
      <c r="DGY123" s="908"/>
      <c r="DGZ123" s="908"/>
      <c r="DHA123" s="908"/>
      <c r="DHB123" s="908"/>
      <c r="DHC123" s="908"/>
      <c r="DHD123" s="908"/>
      <c r="DHE123" s="908"/>
      <c r="DHF123" s="908"/>
      <c r="DHG123" s="908"/>
      <c r="DHH123" s="908"/>
      <c r="DHI123" s="908"/>
      <c r="DHJ123" s="908"/>
      <c r="DHK123" s="908"/>
      <c r="DHL123" s="908"/>
      <c r="DHM123" s="908"/>
      <c r="DHN123" s="908"/>
      <c r="DHO123" s="908"/>
      <c r="DHP123" s="908"/>
      <c r="DHQ123" s="908"/>
      <c r="DHR123" s="908"/>
      <c r="DHS123" s="908"/>
      <c r="DHT123" s="908"/>
      <c r="DHU123" s="908"/>
      <c r="DHV123" s="908"/>
      <c r="DHW123" s="908"/>
      <c r="DHX123" s="908"/>
      <c r="DHY123" s="908"/>
      <c r="DHZ123" s="908"/>
      <c r="DIA123" s="908"/>
      <c r="DIB123" s="908"/>
      <c r="DIC123" s="908"/>
      <c r="DID123" s="908"/>
      <c r="DIE123" s="908"/>
      <c r="DIF123" s="908"/>
      <c r="DIG123" s="908"/>
      <c r="DIH123" s="908"/>
      <c r="DII123" s="908"/>
      <c r="DIJ123" s="908"/>
      <c r="DIK123" s="908"/>
      <c r="DIL123" s="908"/>
      <c r="DIM123" s="908"/>
      <c r="DIN123" s="908"/>
      <c r="DIO123" s="908"/>
      <c r="DIP123" s="908"/>
      <c r="DIQ123" s="908"/>
      <c r="DIR123" s="908"/>
      <c r="DIS123" s="908"/>
      <c r="DIT123" s="908"/>
      <c r="DIU123" s="908"/>
      <c r="DIV123" s="908"/>
      <c r="DIW123" s="908"/>
      <c r="DIX123" s="908"/>
      <c r="DIY123" s="908"/>
      <c r="DIZ123" s="908"/>
      <c r="DJA123" s="908"/>
      <c r="DJB123" s="908"/>
      <c r="DJC123" s="908"/>
      <c r="DJD123" s="908"/>
      <c r="DJE123" s="908"/>
      <c r="DJF123" s="908"/>
      <c r="DJG123" s="908"/>
      <c r="DJH123" s="908"/>
      <c r="DJI123" s="908"/>
      <c r="DJJ123" s="908"/>
      <c r="DJK123" s="908"/>
      <c r="DJL123" s="908"/>
      <c r="DJM123" s="908"/>
      <c r="DJN123" s="908"/>
      <c r="DJO123" s="908"/>
      <c r="DJP123" s="908"/>
      <c r="DJQ123" s="908"/>
      <c r="DJR123" s="908"/>
      <c r="DJS123" s="908"/>
      <c r="DJT123" s="908"/>
      <c r="DJU123" s="908"/>
      <c r="DJV123" s="908"/>
      <c r="DJW123" s="908"/>
      <c r="DJX123" s="908"/>
      <c r="DJY123" s="908"/>
      <c r="DJZ123" s="908"/>
      <c r="DKA123" s="908"/>
      <c r="DKB123" s="908"/>
      <c r="DKC123" s="908"/>
      <c r="DKD123" s="908"/>
      <c r="DKE123" s="908"/>
      <c r="DKF123" s="908"/>
      <c r="DKG123" s="908"/>
      <c r="DKH123" s="908"/>
      <c r="DKI123" s="908"/>
      <c r="DKJ123" s="908"/>
      <c r="DKK123" s="908"/>
      <c r="DKL123" s="908"/>
      <c r="DKM123" s="908"/>
      <c r="DKN123" s="908"/>
      <c r="DKO123" s="908"/>
      <c r="DKP123" s="908"/>
      <c r="DKQ123" s="908"/>
      <c r="DKR123" s="908"/>
      <c r="DKS123" s="908"/>
      <c r="DKT123" s="908"/>
      <c r="DKU123" s="908"/>
      <c r="DKV123" s="908"/>
      <c r="DKW123" s="908"/>
      <c r="DKX123" s="908"/>
      <c r="DKY123" s="908"/>
      <c r="DKZ123" s="908"/>
      <c r="DLA123" s="908"/>
      <c r="DLB123" s="908"/>
      <c r="DLC123" s="908"/>
      <c r="DLD123" s="908"/>
      <c r="DLE123" s="908"/>
      <c r="DLF123" s="908"/>
      <c r="DLG123" s="908"/>
      <c r="DLH123" s="908"/>
      <c r="DLI123" s="908"/>
      <c r="DLJ123" s="908"/>
      <c r="DLK123" s="908"/>
      <c r="DLL123" s="908"/>
      <c r="DLM123" s="908"/>
      <c r="DLN123" s="908"/>
      <c r="DLO123" s="908"/>
      <c r="DLP123" s="908"/>
      <c r="DLQ123" s="908"/>
      <c r="DLR123" s="908"/>
      <c r="DLS123" s="908"/>
      <c r="DLT123" s="908"/>
      <c r="DLU123" s="908"/>
      <c r="DLV123" s="908"/>
      <c r="DLW123" s="908"/>
      <c r="DLX123" s="908"/>
      <c r="DLY123" s="908"/>
      <c r="DLZ123" s="908"/>
      <c r="DMA123" s="908"/>
      <c r="DMB123" s="908"/>
      <c r="DMC123" s="908"/>
      <c r="DMD123" s="908"/>
      <c r="DME123" s="908"/>
      <c r="DMF123" s="908"/>
      <c r="DMG123" s="908"/>
      <c r="DMH123" s="908"/>
      <c r="DMI123" s="908"/>
      <c r="DMJ123" s="908"/>
      <c r="DMK123" s="908"/>
      <c r="DML123" s="908"/>
      <c r="DMM123" s="908"/>
      <c r="DMN123" s="908"/>
      <c r="DMO123" s="908"/>
      <c r="DMP123" s="908"/>
      <c r="DMQ123" s="908"/>
      <c r="DMR123" s="908"/>
      <c r="DMS123" s="908"/>
      <c r="DMT123" s="908"/>
      <c r="DMU123" s="908"/>
      <c r="DMV123" s="908"/>
      <c r="DMW123" s="908"/>
      <c r="DMX123" s="908"/>
      <c r="DMY123" s="908"/>
      <c r="DMZ123" s="908"/>
      <c r="DNA123" s="908"/>
      <c r="DNB123" s="908"/>
      <c r="DNC123" s="908"/>
      <c r="DND123" s="908"/>
      <c r="DNE123" s="908"/>
      <c r="DNF123" s="908"/>
      <c r="DNG123" s="908"/>
      <c r="DNH123" s="908"/>
      <c r="DNI123" s="908"/>
      <c r="DNJ123" s="908"/>
      <c r="DNK123" s="908"/>
      <c r="DNL123" s="908"/>
      <c r="DNM123" s="908"/>
      <c r="DNN123" s="908"/>
      <c r="DNO123" s="908"/>
      <c r="DNP123" s="908"/>
      <c r="DNQ123" s="908"/>
      <c r="DNR123" s="908"/>
      <c r="DNS123" s="908"/>
      <c r="DNT123" s="908"/>
      <c r="DNU123" s="908"/>
      <c r="DNV123" s="908"/>
      <c r="DNW123" s="908"/>
      <c r="DNX123" s="908"/>
      <c r="DNY123" s="908"/>
      <c r="DNZ123" s="908"/>
      <c r="DOA123" s="908"/>
      <c r="DOB123" s="908"/>
      <c r="DOC123" s="908"/>
      <c r="DOD123" s="908"/>
      <c r="DOE123" s="908"/>
      <c r="DOF123" s="908"/>
      <c r="DOG123" s="908"/>
      <c r="DOH123" s="908"/>
      <c r="DOI123" s="908"/>
      <c r="DOJ123" s="908"/>
      <c r="DOK123" s="908"/>
      <c r="DOL123" s="908"/>
      <c r="DOM123" s="908"/>
      <c r="DON123" s="908"/>
      <c r="DOO123" s="908"/>
      <c r="DOP123" s="908"/>
      <c r="DOQ123" s="908"/>
      <c r="DOR123" s="908"/>
      <c r="DOS123" s="908"/>
      <c r="DOT123" s="908"/>
      <c r="DOU123" s="908"/>
      <c r="DOV123" s="908"/>
      <c r="DOW123" s="908"/>
      <c r="DOX123" s="908"/>
      <c r="DOY123" s="908"/>
      <c r="DOZ123" s="908"/>
      <c r="DPA123" s="908"/>
      <c r="DPB123" s="908"/>
      <c r="DPC123" s="908"/>
      <c r="DPD123" s="908"/>
      <c r="DPE123" s="908"/>
      <c r="DPF123" s="908"/>
      <c r="DPG123" s="908"/>
      <c r="DPH123" s="908"/>
      <c r="DPI123" s="908"/>
      <c r="DPJ123" s="908"/>
      <c r="DPK123" s="908"/>
      <c r="DPL123" s="908"/>
      <c r="DPM123" s="908"/>
      <c r="DPN123" s="908"/>
      <c r="DPO123" s="908"/>
      <c r="DPP123" s="908"/>
      <c r="DPQ123" s="908"/>
      <c r="DPR123" s="908"/>
      <c r="DPS123" s="908"/>
      <c r="DPT123" s="908"/>
      <c r="DPU123" s="908"/>
      <c r="DPV123" s="908"/>
      <c r="DPW123" s="908"/>
      <c r="DPX123" s="908"/>
      <c r="DPY123" s="908"/>
      <c r="DPZ123" s="908"/>
      <c r="DQA123" s="908"/>
      <c r="DQB123" s="908"/>
      <c r="DQC123" s="908"/>
      <c r="DQD123" s="908"/>
      <c r="DQE123" s="908"/>
      <c r="DQF123" s="908"/>
      <c r="DQG123" s="908"/>
      <c r="DQH123" s="908"/>
      <c r="DQI123" s="908"/>
      <c r="DQJ123" s="908"/>
      <c r="DQK123" s="908"/>
      <c r="DQL123" s="908"/>
      <c r="DQM123" s="908"/>
      <c r="DQN123" s="908"/>
      <c r="DQO123" s="908"/>
      <c r="DQP123" s="908"/>
      <c r="DQQ123" s="908"/>
      <c r="DQR123" s="908"/>
      <c r="DQS123" s="908"/>
      <c r="DQT123" s="908"/>
      <c r="DQU123" s="908"/>
      <c r="DQV123" s="908"/>
      <c r="DQW123" s="908"/>
      <c r="DQX123" s="908"/>
      <c r="DQY123" s="908"/>
      <c r="DQZ123" s="908"/>
      <c r="DRA123" s="908"/>
      <c r="DRB123" s="908"/>
      <c r="DRC123" s="908"/>
      <c r="DRD123" s="908"/>
      <c r="DRE123" s="908"/>
      <c r="DRF123" s="908"/>
      <c r="DRG123" s="908"/>
      <c r="DRH123" s="908"/>
      <c r="DRI123" s="908"/>
      <c r="DRJ123" s="908"/>
      <c r="DRK123" s="908"/>
      <c r="DRL123" s="908"/>
      <c r="DRM123" s="908"/>
      <c r="DRN123" s="908"/>
      <c r="DRO123" s="908"/>
      <c r="DRP123" s="908"/>
      <c r="DRQ123" s="908"/>
      <c r="DRR123" s="908"/>
      <c r="DRS123" s="908"/>
      <c r="DRT123" s="908"/>
      <c r="DRU123" s="908"/>
      <c r="DRV123" s="908"/>
      <c r="DRW123" s="908"/>
      <c r="DRX123" s="908"/>
      <c r="DRY123" s="908"/>
      <c r="DRZ123" s="908"/>
      <c r="DSA123" s="908"/>
      <c r="DSB123" s="908"/>
      <c r="DSC123" s="908"/>
      <c r="DSD123" s="908"/>
      <c r="DSE123" s="908"/>
      <c r="DSF123" s="908"/>
      <c r="DSG123" s="908"/>
      <c r="DSH123" s="908"/>
      <c r="DSI123" s="908"/>
      <c r="DSJ123" s="908"/>
      <c r="DSK123" s="908"/>
      <c r="DSL123" s="908"/>
      <c r="DSM123" s="908"/>
      <c r="DSN123" s="908"/>
      <c r="DSO123" s="908"/>
      <c r="DSP123" s="908"/>
      <c r="DSQ123" s="908"/>
      <c r="DSR123" s="908"/>
      <c r="DSS123" s="908"/>
      <c r="DST123" s="908"/>
      <c r="DSU123" s="908"/>
      <c r="DSV123" s="908"/>
      <c r="DSW123" s="908"/>
      <c r="DSX123" s="908"/>
      <c r="DSY123" s="908"/>
      <c r="DSZ123" s="908"/>
      <c r="DTA123" s="908"/>
      <c r="DTB123" s="908"/>
      <c r="DTC123" s="908"/>
      <c r="DTD123" s="908"/>
      <c r="DTE123" s="908"/>
      <c r="DTF123" s="908"/>
      <c r="DTG123" s="908"/>
      <c r="DTH123" s="908"/>
      <c r="DTI123" s="908"/>
      <c r="DTJ123" s="908"/>
      <c r="DTK123" s="908"/>
      <c r="DTL123" s="908"/>
      <c r="DTM123" s="908"/>
      <c r="DTN123" s="908"/>
      <c r="DTO123" s="908"/>
      <c r="DTP123" s="908"/>
      <c r="DTQ123" s="908"/>
      <c r="DTR123" s="908"/>
      <c r="DTS123" s="908"/>
      <c r="DTT123" s="908"/>
      <c r="DTU123" s="908"/>
      <c r="DTV123" s="908"/>
      <c r="DTW123" s="908"/>
      <c r="DTX123" s="908"/>
      <c r="DTY123" s="908"/>
      <c r="DTZ123" s="908"/>
      <c r="DUA123" s="908"/>
      <c r="DUB123" s="908"/>
      <c r="DUC123" s="908"/>
      <c r="DUD123" s="908"/>
      <c r="DUE123" s="908"/>
      <c r="DUF123" s="908"/>
      <c r="DUG123" s="908"/>
      <c r="DUH123" s="908"/>
      <c r="DUI123" s="908"/>
      <c r="DUJ123" s="908"/>
      <c r="DUK123" s="908"/>
      <c r="DUL123" s="908"/>
      <c r="DUM123" s="908"/>
      <c r="DUN123" s="908"/>
      <c r="DUO123" s="908"/>
      <c r="DUP123" s="908"/>
      <c r="DUQ123" s="908"/>
      <c r="DUR123" s="908"/>
      <c r="DUS123" s="908"/>
      <c r="DUT123" s="908"/>
      <c r="DUU123" s="908"/>
      <c r="DUV123" s="908"/>
      <c r="DUW123" s="908"/>
      <c r="DUX123" s="908"/>
      <c r="DUY123" s="908"/>
      <c r="DUZ123" s="908"/>
      <c r="DVA123" s="908"/>
      <c r="DVB123" s="908"/>
      <c r="DVC123" s="908"/>
      <c r="DVD123" s="908"/>
      <c r="DVE123" s="908"/>
      <c r="DVF123" s="908"/>
      <c r="DVG123" s="908"/>
      <c r="DVH123" s="908"/>
      <c r="DVI123" s="908"/>
      <c r="DVJ123" s="908"/>
      <c r="DVK123" s="908"/>
      <c r="DVL123" s="908"/>
      <c r="DVM123" s="908"/>
      <c r="DVN123" s="908"/>
      <c r="DVO123" s="908"/>
      <c r="DVP123" s="908"/>
      <c r="DVQ123" s="908"/>
      <c r="DVR123" s="908"/>
      <c r="DVS123" s="908"/>
      <c r="DVT123" s="908"/>
      <c r="DVU123" s="908"/>
      <c r="DVV123" s="908"/>
      <c r="DVW123" s="908"/>
      <c r="DVX123" s="908"/>
      <c r="DVY123" s="908"/>
      <c r="DVZ123" s="908"/>
      <c r="DWA123" s="908"/>
      <c r="DWB123" s="908"/>
      <c r="DWC123" s="908"/>
      <c r="DWD123" s="908"/>
      <c r="DWE123" s="908"/>
      <c r="DWF123" s="908"/>
      <c r="DWG123" s="908"/>
      <c r="DWH123" s="908"/>
      <c r="DWI123" s="908"/>
      <c r="DWJ123" s="908"/>
      <c r="DWK123" s="908"/>
      <c r="DWL123" s="908"/>
      <c r="DWM123" s="908"/>
      <c r="DWN123" s="908"/>
      <c r="DWO123" s="908"/>
      <c r="DWP123" s="908"/>
      <c r="DWQ123" s="908"/>
      <c r="DWR123" s="908"/>
      <c r="DWS123" s="908"/>
      <c r="DWT123" s="908"/>
      <c r="DWU123" s="908"/>
      <c r="DWV123" s="908"/>
      <c r="DWW123" s="908"/>
      <c r="DWX123" s="908"/>
      <c r="DWY123" s="908"/>
      <c r="DWZ123" s="908"/>
      <c r="DXA123" s="908"/>
      <c r="DXB123" s="908"/>
      <c r="DXC123" s="908"/>
      <c r="DXD123" s="908"/>
      <c r="DXE123" s="908"/>
      <c r="DXF123" s="908"/>
      <c r="DXG123" s="908"/>
      <c r="DXH123" s="908"/>
      <c r="DXI123" s="908"/>
      <c r="DXJ123" s="908"/>
      <c r="DXK123" s="908"/>
      <c r="DXL123" s="908"/>
      <c r="DXM123" s="908"/>
      <c r="DXN123" s="908"/>
      <c r="DXO123" s="908"/>
      <c r="DXP123" s="908"/>
      <c r="DXQ123" s="908"/>
      <c r="DXR123" s="908"/>
      <c r="DXS123" s="908"/>
      <c r="DXT123" s="908"/>
      <c r="DXU123" s="908"/>
      <c r="DXV123" s="908"/>
      <c r="DXW123" s="908"/>
      <c r="DXX123" s="908"/>
      <c r="DXY123" s="908"/>
      <c r="DXZ123" s="908"/>
      <c r="DYA123" s="908"/>
      <c r="DYB123" s="908"/>
      <c r="DYC123" s="908"/>
      <c r="DYD123" s="908"/>
      <c r="DYE123" s="908"/>
      <c r="DYF123" s="908"/>
      <c r="DYG123" s="908"/>
      <c r="DYH123" s="908"/>
      <c r="DYI123" s="908"/>
      <c r="DYJ123" s="908"/>
      <c r="DYK123" s="908"/>
      <c r="DYL123" s="908"/>
      <c r="DYM123" s="908"/>
      <c r="DYN123" s="908"/>
      <c r="DYO123" s="908"/>
      <c r="DYP123" s="908"/>
      <c r="DYQ123" s="908"/>
      <c r="DYR123" s="908"/>
      <c r="DYS123" s="908"/>
      <c r="DYT123" s="908"/>
      <c r="DYU123" s="908"/>
      <c r="DYV123" s="908"/>
      <c r="DYW123" s="908"/>
      <c r="DYX123" s="908"/>
      <c r="DYY123" s="908"/>
      <c r="DYZ123" s="908"/>
      <c r="DZA123" s="908"/>
      <c r="DZB123" s="908"/>
      <c r="DZC123" s="908"/>
      <c r="DZD123" s="908"/>
      <c r="DZE123" s="908"/>
      <c r="DZF123" s="908"/>
      <c r="DZG123" s="908"/>
      <c r="DZH123" s="908"/>
      <c r="DZI123" s="908"/>
      <c r="DZJ123" s="908"/>
      <c r="DZK123" s="908"/>
      <c r="DZL123" s="908"/>
      <c r="DZM123" s="908"/>
      <c r="DZN123" s="908"/>
      <c r="DZO123" s="908"/>
      <c r="DZP123" s="908"/>
      <c r="DZQ123" s="908"/>
      <c r="DZR123" s="908"/>
      <c r="DZS123" s="908"/>
      <c r="DZT123" s="908"/>
      <c r="DZU123" s="908"/>
      <c r="DZV123" s="908"/>
      <c r="DZW123" s="908"/>
      <c r="DZX123" s="908"/>
      <c r="DZY123" s="908"/>
      <c r="DZZ123" s="908"/>
      <c r="EAA123" s="908"/>
      <c r="EAB123" s="908"/>
      <c r="EAC123" s="908"/>
      <c r="EAD123" s="908"/>
      <c r="EAE123" s="908"/>
      <c r="EAF123" s="908"/>
      <c r="EAG123" s="908"/>
      <c r="EAH123" s="908"/>
      <c r="EAI123" s="908"/>
      <c r="EAJ123" s="908"/>
      <c r="EAK123" s="908"/>
      <c r="EAL123" s="908"/>
      <c r="EAM123" s="908"/>
      <c r="EAN123" s="908"/>
      <c r="EAO123" s="908"/>
      <c r="EAP123" s="908"/>
      <c r="EAQ123" s="908"/>
      <c r="EAR123" s="908"/>
      <c r="EAS123" s="908"/>
      <c r="EAT123" s="908"/>
      <c r="EAU123" s="908"/>
      <c r="EAV123" s="908"/>
      <c r="EAW123" s="908"/>
      <c r="EAX123" s="908"/>
      <c r="EAY123" s="908"/>
      <c r="EAZ123" s="908"/>
      <c r="EBA123" s="908"/>
      <c r="EBB123" s="908"/>
      <c r="EBC123" s="908"/>
      <c r="EBD123" s="908"/>
      <c r="EBE123" s="908"/>
      <c r="EBF123" s="908"/>
      <c r="EBG123" s="908"/>
      <c r="EBH123" s="908"/>
      <c r="EBI123" s="908"/>
      <c r="EBJ123" s="908"/>
      <c r="EBK123" s="908"/>
      <c r="EBL123" s="908"/>
      <c r="EBM123" s="908"/>
      <c r="EBN123" s="908"/>
      <c r="EBO123" s="908"/>
      <c r="EBP123" s="908"/>
      <c r="EBQ123" s="908"/>
      <c r="EBR123" s="908"/>
      <c r="EBS123" s="908"/>
      <c r="EBT123" s="908"/>
      <c r="EBU123" s="908"/>
      <c r="EBV123" s="908"/>
      <c r="EBW123" s="908"/>
      <c r="EBX123" s="908"/>
      <c r="EBY123" s="908"/>
      <c r="EBZ123" s="908"/>
      <c r="ECA123" s="908"/>
      <c r="ECB123" s="908"/>
      <c r="ECC123" s="908"/>
      <c r="ECD123" s="908"/>
      <c r="ECE123" s="908"/>
      <c r="ECF123" s="908"/>
      <c r="ECG123" s="908"/>
      <c r="ECH123" s="908"/>
      <c r="ECI123" s="908"/>
      <c r="ECJ123" s="908"/>
      <c r="ECK123" s="908"/>
      <c r="ECL123" s="908"/>
      <c r="ECM123" s="908"/>
      <c r="ECN123" s="908"/>
      <c r="ECO123" s="908"/>
      <c r="ECP123" s="908"/>
      <c r="ECQ123" s="908"/>
      <c r="ECR123" s="908"/>
      <c r="ECS123" s="908"/>
      <c r="ECT123" s="908"/>
      <c r="ECU123" s="908"/>
      <c r="ECV123" s="908"/>
      <c r="ECW123" s="908"/>
      <c r="ECX123" s="908"/>
      <c r="ECY123" s="908"/>
      <c r="ECZ123" s="908"/>
      <c r="EDA123" s="908"/>
      <c r="EDB123" s="908"/>
      <c r="EDC123" s="908"/>
      <c r="EDD123" s="908"/>
      <c r="EDE123" s="908"/>
      <c r="EDF123" s="908"/>
      <c r="EDG123" s="908"/>
      <c r="EDH123" s="908"/>
      <c r="EDI123" s="908"/>
      <c r="EDJ123" s="908"/>
      <c r="EDK123" s="908"/>
      <c r="EDL123" s="908"/>
      <c r="EDM123" s="908"/>
      <c r="EDN123" s="908"/>
      <c r="EDO123" s="908"/>
      <c r="EDP123" s="908"/>
      <c r="EDQ123" s="908"/>
      <c r="EDR123" s="908"/>
      <c r="EDS123" s="908"/>
      <c r="EDT123" s="908"/>
      <c r="EDU123" s="908"/>
      <c r="EDV123" s="908"/>
      <c r="EDW123" s="908"/>
      <c r="EDX123" s="908"/>
      <c r="EDY123" s="908"/>
      <c r="EDZ123" s="908"/>
      <c r="EEA123" s="908"/>
      <c r="EEB123" s="908"/>
      <c r="EEC123" s="908"/>
      <c r="EED123" s="908"/>
      <c r="EEE123" s="908"/>
      <c r="EEF123" s="908"/>
      <c r="EEG123" s="908"/>
      <c r="EEH123" s="908"/>
      <c r="EEI123" s="908"/>
      <c r="EEJ123" s="908"/>
      <c r="EEK123" s="908"/>
      <c r="EEL123" s="908"/>
      <c r="EEM123" s="908"/>
      <c r="EEN123" s="908"/>
      <c r="EEO123" s="908"/>
      <c r="EEP123" s="908"/>
      <c r="EEQ123" s="908"/>
      <c r="EER123" s="908"/>
      <c r="EES123" s="908"/>
      <c r="EET123" s="908"/>
      <c r="EEU123" s="908"/>
      <c r="EEV123" s="908"/>
      <c r="EEW123" s="908"/>
      <c r="EEX123" s="908"/>
      <c r="EEY123" s="908"/>
      <c r="EEZ123" s="908"/>
      <c r="EFA123" s="908"/>
      <c r="EFB123" s="908"/>
      <c r="EFC123" s="908"/>
      <c r="EFD123" s="908"/>
      <c r="EFE123" s="908"/>
      <c r="EFF123" s="908"/>
      <c r="EFG123" s="908"/>
      <c r="EFH123" s="908"/>
      <c r="EFI123" s="908"/>
      <c r="EFJ123" s="908"/>
      <c r="EFK123" s="908"/>
      <c r="EFL123" s="908"/>
      <c r="EFM123" s="908"/>
      <c r="EFN123" s="908"/>
      <c r="EFO123" s="908"/>
      <c r="EFP123" s="908"/>
      <c r="EFQ123" s="908"/>
      <c r="EFR123" s="908"/>
      <c r="EFS123" s="908"/>
      <c r="EFT123" s="908"/>
      <c r="EFU123" s="908"/>
      <c r="EFV123" s="908"/>
      <c r="EFW123" s="908"/>
      <c r="EFX123" s="908"/>
      <c r="EFY123" s="908"/>
      <c r="EFZ123" s="908"/>
      <c r="EGA123" s="908"/>
      <c r="EGB123" s="908"/>
      <c r="EGC123" s="908"/>
      <c r="EGD123" s="908"/>
      <c r="EGE123" s="908"/>
      <c r="EGF123" s="908"/>
      <c r="EGG123" s="908"/>
      <c r="EGH123" s="908"/>
      <c r="EGI123" s="908"/>
      <c r="EGJ123" s="908"/>
      <c r="EGK123" s="908"/>
      <c r="EGL123" s="908"/>
      <c r="EGM123" s="908"/>
      <c r="EGN123" s="908"/>
      <c r="EGO123" s="908"/>
      <c r="EGP123" s="908"/>
      <c r="EGQ123" s="908"/>
      <c r="EGR123" s="908"/>
      <c r="EGS123" s="908"/>
      <c r="EGT123" s="908"/>
      <c r="EGU123" s="908"/>
      <c r="EGV123" s="908"/>
      <c r="EGW123" s="908"/>
      <c r="EGX123" s="908"/>
      <c r="EGY123" s="908"/>
      <c r="EGZ123" s="908"/>
      <c r="EHA123" s="908"/>
      <c r="EHB123" s="908"/>
      <c r="EHC123" s="908"/>
      <c r="EHD123" s="908"/>
      <c r="EHE123" s="908"/>
      <c r="EHF123" s="908"/>
      <c r="EHG123" s="908"/>
      <c r="EHH123" s="908"/>
      <c r="EHI123" s="908"/>
      <c r="EHJ123" s="908"/>
      <c r="EHK123" s="908"/>
      <c r="EHL123" s="908"/>
      <c r="EHM123" s="908"/>
      <c r="EHN123" s="908"/>
      <c r="EHO123" s="908"/>
      <c r="EHP123" s="908"/>
      <c r="EHQ123" s="908"/>
      <c r="EHR123" s="908"/>
      <c r="EHS123" s="908"/>
      <c r="EHT123" s="908"/>
      <c r="EHU123" s="908"/>
      <c r="EHV123" s="908"/>
      <c r="EHW123" s="908"/>
      <c r="EHX123" s="908"/>
      <c r="EHY123" s="908"/>
      <c r="EHZ123" s="908"/>
      <c r="EIA123" s="908"/>
      <c r="EIB123" s="908"/>
      <c r="EIC123" s="908"/>
      <c r="EID123" s="908"/>
      <c r="EIE123" s="908"/>
      <c r="EIF123" s="908"/>
      <c r="EIG123" s="908"/>
      <c r="EIH123" s="908"/>
      <c r="EII123" s="908"/>
      <c r="EIJ123" s="908"/>
      <c r="EIK123" s="908"/>
      <c r="EIL123" s="908"/>
      <c r="EIM123" s="908"/>
      <c r="EIN123" s="908"/>
      <c r="EIO123" s="908"/>
      <c r="EIP123" s="908"/>
      <c r="EIQ123" s="908"/>
      <c r="EIR123" s="908"/>
      <c r="EIS123" s="908"/>
      <c r="EIT123" s="908"/>
      <c r="EIU123" s="908"/>
      <c r="EIV123" s="908"/>
      <c r="EIW123" s="908"/>
      <c r="EIX123" s="908"/>
      <c r="EIY123" s="908"/>
      <c r="EIZ123" s="908"/>
      <c r="EJA123" s="908"/>
      <c r="EJB123" s="908"/>
      <c r="EJC123" s="908"/>
      <c r="EJD123" s="908"/>
      <c r="EJE123" s="908"/>
      <c r="EJF123" s="908"/>
      <c r="EJG123" s="908"/>
      <c r="EJH123" s="908"/>
      <c r="EJI123" s="908"/>
      <c r="EJJ123" s="908"/>
      <c r="EJK123" s="908"/>
      <c r="EJL123" s="908"/>
      <c r="EJM123" s="908"/>
      <c r="EJN123" s="908"/>
      <c r="EJO123" s="908"/>
      <c r="EJP123" s="908"/>
      <c r="EJQ123" s="908"/>
      <c r="EJR123" s="908"/>
      <c r="EJS123" s="908"/>
      <c r="EJT123" s="908"/>
      <c r="EJU123" s="908"/>
      <c r="EJV123" s="908"/>
      <c r="EJW123" s="908"/>
      <c r="EJX123" s="908"/>
      <c r="EJY123" s="908"/>
      <c r="EJZ123" s="908"/>
      <c r="EKA123" s="908"/>
      <c r="EKB123" s="908"/>
      <c r="EKC123" s="908"/>
      <c r="EKD123" s="908"/>
      <c r="EKE123" s="908"/>
      <c r="EKF123" s="908"/>
      <c r="EKG123" s="908"/>
      <c r="EKH123" s="908"/>
      <c r="EKI123" s="908"/>
      <c r="EKJ123" s="908"/>
      <c r="EKK123" s="908"/>
      <c r="EKL123" s="908"/>
      <c r="EKM123" s="908"/>
      <c r="EKN123" s="908"/>
      <c r="EKO123" s="908"/>
      <c r="EKP123" s="908"/>
      <c r="EKQ123" s="908"/>
      <c r="EKR123" s="908"/>
      <c r="EKS123" s="908"/>
      <c r="EKT123" s="908"/>
      <c r="EKU123" s="908"/>
      <c r="EKV123" s="908"/>
      <c r="EKW123" s="908"/>
      <c r="EKX123" s="908"/>
      <c r="EKY123" s="908"/>
      <c r="EKZ123" s="908"/>
      <c r="ELA123" s="908"/>
      <c r="ELB123" s="908"/>
      <c r="ELC123" s="908"/>
      <c r="ELD123" s="908"/>
      <c r="ELE123" s="908"/>
      <c r="ELF123" s="908"/>
      <c r="ELG123" s="908"/>
      <c r="ELH123" s="908"/>
      <c r="ELI123" s="908"/>
      <c r="ELJ123" s="908"/>
      <c r="ELK123" s="908"/>
      <c r="ELL123" s="908"/>
      <c r="ELM123" s="908"/>
      <c r="ELN123" s="908"/>
      <c r="ELO123" s="908"/>
      <c r="ELP123" s="908"/>
      <c r="ELQ123" s="908"/>
      <c r="ELR123" s="908"/>
      <c r="ELS123" s="908"/>
      <c r="ELT123" s="908"/>
      <c r="ELU123" s="908"/>
      <c r="ELV123" s="908"/>
      <c r="ELW123" s="908"/>
      <c r="ELX123" s="908"/>
      <c r="ELY123" s="908"/>
      <c r="ELZ123" s="908"/>
      <c r="EMA123" s="908"/>
      <c r="EMB123" s="908"/>
      <c r="EMC123" s="908"/>
      <c r="EMD123" s="908"/>
      <c r="EME123" s="908"/>
      <c r="EMF123" s="908"/>
      <c r="EMG123" s="908"/>
      <c r="EMH123" s="908"/>
      <c r="EMI123" s="908"/>
      <c r="EMJ123" s="908"/>
      <c r="EMK123" s="908"/>
      <c r="EML123" s="908"/>
      <c r="EMM123" s="908"/>
      <c r="EMN123" s="908"/>
      <c r="EMO123" s="908"/>
      <c r="EMP123" s="908"/>
      <c r="EMQ123" s="908"/>
      <c r="EMR123" s="908"/>
      <c r="EMS123" s="908"/>
      <c r="EMT123" s="908"/>
      <c r="EMU123" s="908"/>
      <c r="EMV123" s="908"/>
      <c r="EMW123" s="908"/>
      <c r="EMX123" s="908"/>
      <c r="EMY123" s="908"/>
      <c r="EMZ123" s="908"/>
      <c r="ENA123" s="908"/>
      <c r="ENB123" s="908"/>
      <c r="ENC123" s="908"/>
      <c r="END123" s="908"/>
      <c r="ENE123" s="908"/>
      <c r="ENF123" s="908"/>
      <c r="ENG123" s="908"/>
      <c r="ENH123" s="908"/>
      <c r="ENI123" s="908"/>
      <c r="ENJ123" s="908"/>
      <c r="ENK123" s="908"/>
      <c r="ENL123" s="908"/>
      <c r="ENM123" s="908"/>
      <c r="ENN123" s="908"/>
      <c r="ENO123" s="908"/>
      <c r="ENP123" s="908"/>
      <c r="ENQ123" s="908"/>
      <c r="ENR123" s="908"/>
      <c r="ENS123" s="908"/>
      <c r="ENT123" s="908"/>
      <c r="ENU123" s="908"/>
      <c r="ENV123" s="908"/>
      <c r="ENW123" s="908"/>
      <c r="ENX123" s="908"/>
      <c r="ENY123" s="908"/>
      <c r="ENZ123" s="908"/>
      <c r="EOA123" s="908"/>
      <c r="EOB123" s="908"/>
      <c r="EOC123" s="908"/>
      <c r="EOD123" s="908"/>
      <c r="EOE123" s="908"/>
      <c r="EOF123" s="908"/>
      <c r="EOG123" s="908"/>
      <c r="EOH123" s="908"/>
      <c r="EOI123" s="908"/>
      <c r="EOJ123" s="908"/>
      <c r="EOK123" s="908"/>
      <c r="EOL123" s="908"/>
      <c r="EOM123" s="908"/>
      <c r="EON123" s="908"/>
      <c r="EOO123" s="908"/>
      <c r="EOP123" s="908"/>
      <c r="EOQ123" s="908"/>
      <c r="EOR123" s="908"/>
      <c r="EOS123" s="908"/>
      <c r="EOT123" s="908"/>
      <c r="EOU123" s="908"/>
      <c r="EOV123" s="908"/>
      <c r="EOW123" s="908"/>
      <c r="EOX123" s="908"/>
      <c r="EOY123" s="908"/>
      <c r="EOZ123" s="908"/>
      <c r="EPA123" s="908"/>
      <c r="EPB123" s="908"/>
      <c r="EPC123" s="908"/>
      <c r="EPD123" s="908"/>
      <c r="EPE123" s="908"/>
      <c r="EPF123" s="908"/>
      <c r="EPG123" s="908"/>
      <c r="EPH123" s="908"/>
      <c r="EPI123" s="908"/>
      <c r="EPJ123" s="908"/>
      <c r="EPK123" s="908"/>
      <c r="EPL123" s="908"/>
      <c r="EPM123" s="908"/>
      <c r="EPN123" s="908"/>
      <c r="EPO123" s="908"/>
      <c r="EPP123" s="908"/>
      <c r="EPQ123" s="908"/>
      <c r="EPR123" s="908"/>
      <c r="EPS123" s="908"/>
      <c r="EPT123" s="908"/>
      <c r="EPU123" s="908"/>
      <c r="EPV123" s="908"/>
      <c r="EPW123" s="908"/>
      <c r="EPX123" s="908"/>
      <c r="EPY123" s="908"/>
      <c r="EPZ123" s="908"/>
      <c r="EQA123" s="908"/>
      <c r="EQB123" s="908"/>
      <c r="EQC123" s="908"/>
      <c r="EQD123" s="908"/>
      <c r="EQE123" s="908"/>
      <c r="EQF123" s="908"/>
      <c r="EQG123" s="908"/>
      <c r="EQH123" s="908"/>
      <c r="EQI123" s="908"/>
      <c r="EQJ123" s="908"/>
      <c r="EQK123" s="908"/>
      <c r="EQL123" s="908"/>
      <c r="EQM123" s="908"/>
      <c r="EQN123" s="908"/>
      <c r="EQO123" s="908"/>
      <c r="EQP123" s="908"/>
      <c r="EQQ123" s="908"/>
      <c r="EQR123" s="908"/>
      <c r="EQS123" s="908"/>
      <c r="EQT123" s="908"/>
      <c r="EQU123" s="908"/>
      <c r="EQV123" s="908"/>
      <c r="EQW123" s="908"/>
      <c r="EQX123" s="908"/>
      <c r="EQY123" s="908"/>
      <c r="EQZ123" s="908"/>
      <c r="ERA123" s="908"/>
      <c r="ERB123" s="908"/>
      <c r="ERC123" s="908"/>
      <c r="ERD123" s="908"/>
      <c r="ERE123" s="908"/>
      <c r="ERF123" s="908"/>
      <c r="ERG123" s="908"/>
      <c r="ERH123" s="908"/>
      <c r="ERI123" s="908"/>
      <c r="ERJ123" s="908"/>
      <c r="ERK123" s="908"/>
      <c r="ERL123" s="908"/>
      <c r="ERM123" s="908"/>
      <c r="ERN123" s="908"/>
      <c r="ERO123" s="908"/>
      <c r="ERP123" s="908"/>
      <c r="ERQ123" s="908"/>
      <c r="ERR123" s="908"/>
      <c r="ERS123" s="908"/>
      <c r="ERT123" s="908"/>
      <c r="ERU123" s="908"/>
      <c r="ERV123" s="908"/>
      <c r="ERW123" s="908"/>
      <c r="ERX123" s="908"/>
      <c r="ERY123" s="908"/>
      <c r="ERZ123" s="908"/>
      <c r="ESA123" s="908"/>
      <c r="ESB123" s="908"/>
      <c r="ESC123" s="908"/>
      <c r="ESD123" s="908"/>
      <c r="ESE123" s="908"/>
      <c r="ESF123" s="908"/>
      <c r="ESG123" s="908"/>
      <c r="ESH123" s="908"/>
      <c r="ESI123" s="908"/>
      <c r="ESJ123" s="908"/>
      <c r="ESK123" s="908"/>
      <c r="ESL123" s="908"/>
      <c r="ESM123" s="908"/>
      <c r="ESN123" s="908"/>
      <c r="ESO123" s="908"/>
      <c r="ESP123" s="908"/>
      <c r="ESQ123" s="908"/>
      <c r="ESR123" s="908"/>
      <c r="ESS123" s="908"/>
      <c r="EST123" s="908"/>
      <c r="ESU123" s="908"/>
      <c r="ESV123" s="908"/>
      <c r="ESW123" s="908"/>
      <c r="ESX123" s="908"/>
      <c r="ESY123" s="908"/>
      <c r="ESZ123" s="908"/>
      <c r="ETA123" s="908"/>
      <c r="ETB123" s="908"/>
      <c r="ETC123" s="908"/>
      <c r="ETD123" s="908"/>
      <c r="ETE123" s="908"/>
      <c r="ETF123" s="908"/>
      <c r="ETG123" s="908"/>
      <c r="ETH123" s="908"/>
      <c r="ETI123" s="908"/>
      <c r="ETJ123" s="908"/>
      <c r="ETK123" s="908"/>
      <c r="ETL123" s="908"/>
      <c r="ETM123" s="908"/>
      <c r="ETN123" s="908"/>
      <c r="ETO123" s="908"/>
      <c r="ETP123" s="908"/>
      <c r="ETQ123" s="908"/>
      <c r="ETR123" s="908"/>
      <c r="ETS123" s="908"/>
      <c r="ETT123" s="908"/>
      <c r="ETU123" s="908"/>
      <c r="ETV123" s="908"/>
      <c r="ETW123" s="908"/>
      <c r="ETX123" s="908"/>
      <c r="ETY123" s="908"/>
      <c r="ETZ123" s="908"/>
      <c r="EUA123" s="908"/>
      <c r="EUB123" s="908"/>
      <c r="EUC123" s="908"/>
      <c r="EUD123" s="908"/>
      <c r="EUE123" s="908"/>
      <c r="EUF123" s="908"/>
      <c r="EUG123" s="908"/>
      <c r="EUH123" s="908"/>
      <c r="EUI123" s="908"/>
      <c r="EUJ123" s="908"/>
      <c r="EUK123" s="908"/>
      <c r="EUL123" s="908"/>
      <c r="EUM123" s="908"/>
      <c r="EUN123" s="908"/>
      <c r="EUO123" s="908"/>
      <c r="EUP123" s="908"/>
      <c r="EUQ123" s="908"/>
      <c r="EUR123" s="908"/>
      <c r="EUS123" s="908"/>
      <c r="EUT123" s="908"/>
      <c r="EUU123" s="908"/>
      <c r="EUV123" s="908"/>
      <c r="EUW123" s="908"/>
      <c r="EUX123" s="908"/>
      <c r="EUY123" s="908"/>
      <c r="EUZ123" s="908"/>
      <c r="EVA123" s="908"/>
      <c r="EVB123" s="908"/>
      <c r="EVC123" s="908"/>
      <c r="EVD123" s="908"/>
      <c r="EVE123" s="908"/>
      <c r="EVF123" s="908"/>
      <c r="EVG123" s="908"/>
      <c r="EVH123" s="908"/>
      <c r="EVI123" s="908"/>
      <c r="EVJ123" s="908"/>
      <c r="EVK123" s="908"/>
      <c r="EVL123" s="908"/>
      <c r="EVM123" s="908"/>
      <c r="EVN123" s="908"/>
      <c r="EVO123" s="908"/>
      <c r="EVP123" s="908"/>
      <c r="EVQ123" s="908"/>
      <c r="EVR123" s="908"/>
      <c r="EVS123" s="908"/>
      <c r="EVT123" s="908"/>
      <c r="EVU123" s="908"/>
      <c r="EVV123" s="908"/>
      <c r="EVW123" s="908"/>
      <c r="EVX123" s="908"/>
      <c r="EVY123" s="908"/>
      <c r="EVZ123" s="908"/>
      <c r="EWA123" s="908"/>
      <c r="EWB123" s="908"/>
      <c r="EWC123" s="908"/>
      <c r="EWD123" s="908"/>
      <c r="EWE123" s="908"/>
      <c r="EWF123" s="908"/>
      <c r="EWG123" s="908"/>
      <c r="EWH123" s="908"/>
      <c r="EWI123" s="908"/>
      <c r="EWJ123" s="908"/>
      <c r="EWK123" s="908"/>
      <c r="EWL123" s="908"/>
      <c r="EWM123" s="908"/>
      <c r="EWN123" s="908"/>
      <c r="EWO123" s="908"/>
      <c r="EWP123" s="908"/>
      <c r="EWQ123" s="908"/>
      <c r="EWR123" s="908"/>
      <c r="EWS123" s="908"/>
      <c r="EWT123" s="908"/>
      <c r="EWU123" s="908"/>
      <c r="EWV123" s="908"/>
      <c r="EWW123" s="908"/>
      <c r="EWX123" s="908"/>
      <c r="EWY123" s="908"/>
      <c r="EWZ123" s="908"/>
      <c r="EXA123" s="908"/>
      <c r="EXB123" s="908"/>
      <c r="EXC123" s="908"/>
      <c r="EXD123" s="908"/>
      <c r="EXE123" s="908"/>
      <c r="EXF123" s="908"/>
      <c r="EXG123" s="908"/>
      <c r="EXH123" s="908"/>
      <c r="EXI123" s="908"/>
      <c r="EXJ123" s="908"/>
      <c r="EXK123" s="908"/>
      <c r="EXL123" s="908"/>
      <c r="EXM123" s="908"/>
      <c r="EXN123" s="908"/>
      <c r="EXO123" s="908"/>
      <c r="EXP123" s="908"/>
      <c r="EXQ123" s="908"/>
      <c r="EXR123" s="908"/>
      <c r="EXS123" s="908"/>
      <c r="EXT123" s="908"/>
      <c r="EXU123" s="908"/>
      <c r="EXV123" s="908"/>
      <c r="EXW123" s="908"/>
      <c r="EXX123" s="908"/>
      <c r="EXY123" s="908"/>
      <c r="EXZ123" s="908"/>
      <c r="EYA123" s="908"/>
      <c r="EYB123" s="908"/>
      <c r="EYC123" s="908"/>
      <c r="EYD123" s="908"/>
      <c r="EYE123" s="908"/>
      <c r="EYF123" s="908"/>
      <c r="EYG123" s="908"/>
      <c r="EYH123" s="908"/>
      <c r="EYI123" s="908"/>
      <c r="EYJ123" s="908"/>
      <c r="EYK123" s="908"/>
      <c r="EYL123" s="908"/>
      <c r="EYM123" s="908"/>
      <c r="EYN123" s="908"/>
      <c r="EYO123" s="908"/>
      <c r="EYP123" s="908"/>
      <c r="EYQ123" s="908"/>
      <c r="EYR123" s="908"/>
      <c r="EYS123" s="908"/>
      <c r="EYT123" s="908"/>
      <c r="EYU123" s="908"/>
      <c r="EYV123" s="908"/>
      <c r="EYW123" s="908"/>
      <c r="EYX123" s="908"/>
      <c r="EYY123" s="908"/>
      <c r="EYZ123" s="908"/>
      <c r="EZA123" s="908"/>
      <c r="EZB123" s="908"/>
      <c r="EZC123" s="908"/>
      <c r="EZD123" s="908"/>
      <c r="EZE123" s="908"/>
      <c r="EZF123" s="908"/>
      <c r="EZG123" s="908"/>
      <c r="EZH123" s="908"/>
      <c r="EZI123" s="908"/>
      <c r="EZJ123" s="908"/>
      <c r="EZK123" s="908"/>
      <c r="EZL123" s="908"/>
      <c r="EZM123" s="908"/>
      <c r="EZN123" s="908"/>
      <c r="EZO123" s="908"/>
      <c r="EZP123" s="908"/>
      <c r="EZQ123" s="908"/>
      <c r="EZR123" s="908"/>
      <c r="EZS123" s="908"/>
      <c r="EZT123" s="908"/>
      <c r="EZU123" s="908"/>
      <c r="EZV123" s="908"/>
      <c r="EZW123" s="908"/>
      <c r="EZX123" s="908"/>
      <c r="EZY123" s="908"/>
      <c r="EZZ123" s="908"/>
      <c r="FAA123" s="908"/>
      <c r="FAB123" s="908"/>
      <c r="FAC123" s="908"/>
      <c r="FAD123" s="908"/>
      <c r="FAE123" s="908"/>
      <c r="FAF123" s="908"/>
      <c r="FAG123" s="908"/>
      <c r="FAH123" s="908"/>
      <c r="FAI123" s="908"/>
      <c r="FAJ123" s="908"/>
      <c r="FAK123" s="908"/>
      <c r="FAL123" s="908"/>
      <c r="FAM123" s="908"/>
      <c r="FAN123" s="908"/>
      <c r="FAO123" s="908"/>
      <c r="FAP123" s="908"/>
      <c r="FAQ123" s="908"/>
      <c r="FAR123" s="908"/>
      <c r="FAS123" s="908"/>
      <c r="FAT123" s="908"/>
      <c r="FAU123" s="908"/>
      <c r="FAV123" s="908"/>
      <c r="FAW123" s="908"/>
      <c r="FAX123" s="908"/>
      <c r="FAY123" s="908"/>
      <c r="FAZ123" s="908"/>
      <c r="FBA123" s="908"/>
      <c r="FBB123" s="908"/>
      <c r="FBC123" s="908"/>
      <c r="FBD123" s="908"/>
      <c r="FBE123" s="908"/>
      <c r="FBF123" s="908"/>
      <c r="FBG123" s="908"/>
      <c r="FBH123" s="908"/>
      <c r="FBI123" s="908"/>
      <c r="FBJ123" s="908"/>
      <c r="FBK123" s="908"/>
      <c r="FBL123" s="908"/>
      <c r="FBM123" s="908"/>
      <c r="FBN123" s="908"/>
      <c r="FBO123" s="908"/>
      <c r="FBP123" s="908"/>
      <c r="FBQ123" s="908"/>
      <c r="FBR123" s="908"/>
      <c r="FBS123" s="908"/>
      <c r="FBT123" s="908"/>
      <c r="FBU123" s="908"/>
      <c r="FBV123" s="908"/>
      <c r="FBW123" s="908"/>
      <c r="FBX123" s="908"/>
      <c r="FBY123" s="908"/>
      <c r="FBZ123" s="908"/>
      <c r="FCA123" s="908"/>
      <c r="FCB123" s="908"/>
      <c r="FCC123" s="908"/>
      <c r="FCD123" s="908"/>
      <c r="FCE123" s="908"/>
      <c r="FCF123" s="908"/>
      <c r="FCG123" s="908"/>
      <c r="FCH123" s="908"/>
      <c r="FCI123" s="908"/>
      <c r="FCJ123" s="908"/>
      <c r="FCK123" s="908"/>
      <c r="FCL123" s="908"/>
      <c r="FCM123" s="908"/>
      <c r="FCN123" s="908"/>
      <c r="FCO123" s="908"/>
      <c r="FCP123" s="908"/>
      <c r="FCQ123" s="908"/>
      <c r="FCR123" s="908"/>
      <c r="FCS123" s="908"/>
      <c r="FCT123" s="908"/>
      <c r="FCU123" s="908"/>
      <c r="FCV123" s="908"/>
      <c r="FCW123" s="908"/>
      <c r="FCX123" s="908"/>
      <c r="FCY123" s="908"/>
      <c r="FCZ123" s="908"/>
      <c r="FDA123" s="908"/>
      <c r="FDB123" s="908"/>
      <c r="FDC123" s="908"/>
      <c r="FDD123" s="908"/>
      <c r="FDE123" s="908"/>
      <c r="FDF123" s="908"/>
      <c r="FDG123" s="908"/>
      <c r="FDH123" s="908"/>
      <c r="FDI123" s="908"/>
      <c r="FDJ123" s="908"/>
      <c r="FDK123" s="908"/>
      <c r="FDL123" s="908"/>
      <c r="FDM123" s="908"/>
      <c r="FDN123" s="908"/>
      <c r="FDO123" s="908"/>
      <c r="FDP123" s="908"/>
      <c r="FDQ123" s="908"/>
      <c r="FDR123" s="908"/>
      <c r="FDS123" s="908"/>
      <c r="FDT123" s="908"/>
      <c r="FDU123" s="908"/>
      <c r="FDV123" s="908"/>
      <c r="FDW123" s="908"/>
      <c r="FDX123" s="908"/>
      <c r="FDY123" s="908"/>
      <c r="FDZ123" s="908"/>
      <c r="FEA123" s="908"/>
      <c r="FEB123" s="908"/>
      <c r="FEC123" s="908"/>
      <c r="FED123" s="908"/>
      <c r="FEE123" s="908"/>
      <c r="FEF123" s="908"/>
      <c r="FEG123" s="908"/>
      <c r="FEH123" s="908"/>
      <c r="FEI123" s="908"/>
      <c r="FEJ123" s="908"/>
      <c r="FEK123" s="908"/>
      <c r="FEL123" s="908"/>
      <c r="FEM123" s="908"/>
      <c r="FEN123" s="908"/>
      <c r="FEO123" s="908"/>
      <c r="FEP123" s="908"/>
      <c r="FEQ123" s="908"/>
      <c r="FER123" s="908"/>
      <c r="FES123" s="908"/>
      <c r="FET123" s="908"/>
      <c r="FEU123" s="908"/>
      <c r="FEV123" s="908"/>
      <c r="FEW123" s="908"/>
      <c r="FEX123" s="908"/>
      <c r="FEY123" s="908"/>
      <c r="FEZ123" s="908"/>
      <c r="FFA123" s="908"/>
      <c r="FFB123" s="908"/>
      <c r="FFC123" s="908"/>
      <c r="FFD123" s="908"/>
      <c r="FFE123" s="908"/>
      <c r="FFF123" s="908"/>
      <c r="FFG123" s="908"/>
      <c r="FFH123" s="908"/>
      <c r="FFI123" s="908"/>
      <c r="FFJ123" s="908"/>
      <c r="FFK123" s="908"/>
      <c r="FFL123" s="908"/>
      <c r="FFM123" s="908"/>
      <c r="FFN123" s="908"/>
      <c r="FFO123" s="908"/>
      <c r="FFP123" s="908"/>
      <c r="FFQ123" s="908"/>
      <c r="FFR123" s="908"/>
      <c r="FFS123" s="908"/>
      <c r="FFT123" s="908"/>
      <c r="FFU123" s="908"/>
      <c r="FFV123" s="908"/>
      <c r="FFW123" s="908"/>
      <c r="FFX123" s="908"/>
      <c r="FFY123" s="908"/>
      <c r="FFZ123" s="908"/>
      <c r="FGA123" s="908"/>
      <c r="FGB123" s="908"/>
      <c r="FGC123" s="908"/>
      <c r="FGD123" s="908"/>
      <c r="FGE123" s="908"/>
      <c r="FGF123" s="908"/>
      <c r="FGG123" s="908"/>
      <c r="FGH123" s="908"/>
      <c r="FGI123" s="908"/>
      <c r="FGJ123" s="908"/>
      <c r="FGK123" s="908"/>
      <c r="FGL123" s="908"/>
      <c r="FGM123" s="908"/>
      <c r="FGN123" s="908"/>
      <c r="FGO123" s="908"/>
      <c r="FGP123" s="908"/>
      <c r="FGQ123" s="908"/>
      <c r="FGR123" s="908"/>
      <c r="FGS123" s="908"/>
      <c r="FGT123" s="908"/>
      <c r="FGU123" s="908"/>
      <c r="FGV123" s="908"/>
      <c r="FGW123" s="908"/>
      <c r="FGX123" s="908"/>
      <c r="FGY123" s="908"/>
      <c r="FGZ123" s="908"/>
      <c r="FHA123" s="908"/>
      <c r="FHB123" s="908"/>
      <c r="FHC123" s="908"/>
      <c r="FHD123" s="908"/>
      <c r="FHE123" s="908"/>
      <c r="FHF123" s="908"/>
      <c r="FHG123" s="908"/>
      <c r="FHH123" s="908"/>
      <c r="FHI123" s="908"/>
      <c r="FHJ123" s="908"/>
      <c r="FHK123" s="908"/>
      <c r="FHL123" s="908"/>
      <c r="FHM123" s="908"/>
      <c r="FHN123" s="908"/>
      <c r="FHO123" s="908"/>
      <c r="FHP123" s="908"/>
      <c r="FHQ123" s="908"/>
      <c r="FHR123" s="908"/>
      <c r="FHS123" s="908"/>
      <c r="FHT123" s="908"/>
      <c r="FHU123" s="908"/>
      <c r="FHV123" s="908"/>
      <c r="FHW123" s="908"/>
      <c r="FHX123" s="908"/>
      <c r="FHY123" s="908"/>
      <c r="FHZ123" s="908"/>
      <c r="FIA123" s="908"/>
      <c r="FIB123" s="908"/>
      <c r="FIC123" s="908"/>
      <c r="FID123" s="908"/>
      <c r="FIE123" s="908"/>
      <c r="FIF123" s="908"/>
      <c r="FIG123" s="908"/>
      <c r="FIH123" s="908"/>
      <c r="FII123" s="908"/>
      <c r="FIJ123" s="908"/>
      <c r="FIK123" s="908"/>
      <c r="FIL123" s="908"/>
      <c r="FIM123" s="908"/>
      <c r="FIN123" s="908"/>
      <c r="FIO123" s="908"/>
      <c r="FIP123" s="908"/>
      <c r="FIQ123" s="908"/>
      <c r="FIR123" s="908"/>
      <c r="FIS123" s="908"/>
      <c r="FIT123" s="908"/>
      <c r="FIU123" s="908"/>
      <c r="FIV123" s="908"/>
      <c r="FIW123" s="908"/>
      <c r="FIX123" s="908"/>
      <c r="FIY123" s="908"/>
      <c r="FIZ123" s="908"/>
      <c r="FJA123" s="908"/>
      <c r="FJB123" s="908"/>
      <c r="FJC123" s="908"/>
      <c r="FJD123" s="908"/>
      <c r="FJE123" s="908"/>
      <c r="FJF123" s="908"/>
      <c r="FJG123" s="908"/>
      <c r="FJH123" s="908"/>
      <c r="FJI123" s="908"/>
      <c r="FJJ123" s="908"/>
      <c r="FJK123" s="908"/>
      <c r="FJL123" s="908"/>
      <c r="FJM123" s="908"/>
      <c r="FJN123" s="908"/>
      <c r="FJO123" s="908"/>
      <c r="FJP123" s="908"/>
      <c r="FJQ123" s="908"/>
      <c r="FJR123" s="908"/>
      <c r="FJS123" s="908"/>
      <c r="FJT123" s="908"/>
      <c r="FJU123" s="908"/>
      <c r="FJV123" s="908"/>
      <c r="FJW123" s="908"/>
      <c r="FJX123" s="908"/>
      <c r="FJY123" s="908"/>
      <c r="FJZ123" s="908"/>
      <c r="FKA123" s="908"/>
      <c r="FKB123" s="908"/>
      <c r="FKC123" s="908"/>
      <c r="FKD123" s="908"/>
      <c r="FKE123" s="908"/>
      <c r="FKF123" s="908"/>
      <c r="FKG123" s="908"/>
      <c r="FKH123" s="908"/>
      <c r="FKI123" s="908"/>
      <c r="FKJ123" s="908"/>
      <c r="FKK123" s="908"/>
      <c r="FKL123" s="908"/>
      <c r="FKM123" s="908"/>
      <c r="FKN123" s="908"/>
      <c r="FKO123" s="908"/>
      <c r="FKP123" s="908"/>
      <c r="FKQ123" s="908"/>
      <c r="FKR123" s="908"/>
      <c r="FKS123" s="908"/>
      <c r="FKT123" s="908"/>
      <c r="FKU123" s="908"/>
      <c r="FKV123" s="908"/>
      <c r="FKW123" s="908"/>
      <c r="FKX123" s="908"/>
      <c r="FKY123" s="908"/>
      <c r="FKZ123" s="908"/>
      <c r="FLA123" s="908"/>
      <c r="FLB123" s="908"/>
      <c r="FLC123" s="908"/>
      <c r="FLD123" s="908"/>
      <c r="FLE123" s="908"/>
      <c r="FLF123" s="908"/>
      <c r="FLG123" s="908"/>
      <c r="FLH123" s="908"/>
      <c r="FLI123" s="908"/>
      <c r="FLJ123" s="908"/>
      <c r="FLK123" s="908"/>
      <c r="FLL123" s="908"/>
      <c r="FLM123" s="908"/>
      <c r="FLN123" s="908"/>
      <c r="FLO123" s="908"/>
      <c r="FLP123" s="908"/>
      <c r="FLQ123" s="908"/>
      <c r="FLR123" s="908"/>
      <c r="FLS123" s="908"/>
      <c r="FLT123" s="908"/>
      <c r="FLU123" s="908"/>
      <c r="FLV123" s="908"/>
      <c r="FLW123" s="908"/>
      <c r="FLX123" s="908"/>
      <c r="FLY123" s="908"/>
      <c r="FLZ123" s="908"/>
      <c r="FMA123" s="908"/>
      <c r="FMB123" s="908"/>
      <c r="FMC123" s="908"/>
      <c r="FMD123" s="908"/>
      <c r="FME123" s="908"/>
      <c r="FMF123" s="908"/>
      <c r="FMG123" s="908"/>
      <c r="FMH123" s="908"/>
      <c r="FMI123" s="908"/>
      <c r="FMJ123" s="908"/>
      <c r="FMK123" s="908"/>
      <c r="FML123" s="908"/>
      <c r="FMM123" s="908"/>
      <c r="FMN123" s="908"/>
      <c r="FMO123" s="908"/>
      <c r="FMP123" s="908"/>
      <c r="FMQ123" s="908"/>
      <c r="FMR123" s="908"/>
      <c r="FMS123" s="908"/>
      <c r="FMT123" s="908"/>
      <c r="FMU123" s="908"/>
      <c r="FMV123" s="908"/>
      <c r="FMW123" s="908"/>
      <c r="FMX123" s="908"/>
      <c r="FMY123" s="908"/>
      <c r="FMZ123" s="908"/>
      <c r="FNA123" s="908"/>
      <c r="FNB123" s="908"/>
      <c r="FNC123" s="908"/>
      <c r="FND123" s="908"/>
      <c r="FNE123" s="908"/>
      <c r="FNF123" s="908"/>
      <c r="FNG123" s="908"/>
      <c r="FNH123" s="908"/>
      <c r="FNI123" s="908"/>
      <c r="FNJ123" s="908"/>
      <c r="FNK123" s="908"/>
      <c r="FNL123" s="908"/>
      <c r="FNM123" s="908"/>
      <c r="FNN123" s="908"/>
      <c r="FNO123" s="908"/>
      <c r="FNP123" s="908"/>
      <c r="FNQ123" s="908"/>
      <c r="FNR123" s="908"/>
      <c r="FNS123" s="908"/>
      <c r="FNT123" s="908"/>
      <c r="FNU123" s="908"/>
      <c r="FNV123" s="908"/>
      <c r="FNW123" s="908"/>
      <c r="FNX123" s="908"/>
      <c r="FNY123" s="908"/>
      <c r="FNZ123" s="908"/>
      <c r="FOA123" s="908"/>
      <c r="FOB123" s="908"/>
      <c r="FOC123" s="908"/>
      <c r="FOD123" s="908"/>
      <c r="FOE123" s="908"/>
      <c r="FOF123" s="908"/>
      <c r="FOG123" s="908"/>
      <c r="FOH123" s="908"/>
      <c r="FOI123" s="908"/>
      <c r="FOJ123" s="908"/>
      <c r="FOK123" s="908"/>
      <c r="FOL123" s="908"/>
      <c r="FOM123" s="908"/>
      <c r="FON123" s="908"/>
      <c r="FOO123" s="908"/>
      <c r="FOP123" s="908"/>
      <c r="FOQ123" s="908"/>
      <c r="FOR123" s="908"/>
      <c r="FOS123" s="908"/>
      <c r="FOT123" s="908"/>
      <c r="FOU123" s="908"/>
      <c r="FOV123" s="908"/>
      <c r="FOW123" s="908"/>
      <c r="FOX123" s="908"/>
      <c r="FOY123" s="908"/>
      <c r="FOZ123" s="908"/>
      <c r="FPA123" s="908"/>
      <c r="FPB123" s="908"/>
      <c r="FPC123" s="908"/>
      <c r="FPD123" s="908"/>
      <c r="FPE123" s="908"/>
      <c r="FPF123" s="908"/>
      <c r="FPG123" s="908"/>
      <c r="FPH123" s="908"/>
      <c r="FPI123" s="908"/>
      <c r="FPJ123" s="908"/>
      <c r="FPK123" s="908"/>
      <c r="FPL123" s="908"/>
      <c r="FPM123" s="908"/>
      <c r="FPN123" s="908"/>
      <c r="FPO123" s="908"/>
      <c r="FPP123" s="908"/>
      <c r="FPQ123" s="908"/>
      <c r="FPR123" s="908"/>
      <c r="FPS123" s="908"/>
      <c r="FPT123" s="908"/>
      <c r="FPU123" s="908"/>
      <c r="FPV123" s="908"/>
      <c r="FPW123" s="908"/>
      <c r="FPX123" s="908"/>
      <c r="FPY123" s="908"/>
      <c r="FPZ123" s="908"/>
      <c r="FQA123" s="908"/>
      <c r="FQB123" s="908"/>
      <c r="FQC123" s="908"/>
      <c r="FQD123" s="908"/>
      <c r="FQE123" s="908"/>
      <c r="FQF123" s="908"/>
      <c r="FQG123" s="908"/>
      <c r="FQH123" s="908"/>
      <c r="FQI123" s="908"/>
      <c r="FQJ123" s="908"/>
      <c r="FQK123" s="908"/>
      <c r="FQL123" s="908"/>
      <c r="FQM123" s="908"/>
      <c r="FQN123" s="908"/>
      <c r="FQO123" s="908"/>
      <c r="FQP123" s="908"/>
      <c r="FQQ123" s="908"/>
      <c r="FQR123" s="908"/>
      <c r="FQS123" s="908"/>
      <c r="FQT123" s="908"/>
      <c r="FQU123" s="908"/>
      <c r="FQV123" s="908"/>
      <c r="FQW123" s="908"/>
      <c r="FQX123" s="908"/>
      <c r="FQY123" s="908"/>
      <c r="FQZ123" s="908"/>
      <c r="FRA123" s="908"/>
      <c r="FRB123" s="908"/>
      <c r="FRC123" s="908"/>
      <c r="FRD123" s="908"/>
      <c r="FRE123" s="908"/>
      <c r="FRF123" s="908"/>
      <c r="FRG123" s="908"/>
      <c r="FRH123" s="908"/>
      <c r="FRI123" s="908"/>
      <c r="FRJ123" s="908"/>
      <c r="FRK123" s="908"/>
      <c r="FRL123" s="908"/>
      <c r="FRM123" s="908"/>
      <c r="FRN123" s="908"/>
      <c r="FRO123" s="908"/>
      <c r="FRP123" s="908"/>
      <c r="FRQ123" s="908"/>
      <c r="FRR123" s="908"/>
      <c r="FRS123" s="908"/>
      <c r="FRT123" s="908"/>
      <c r="FRU123" s="908"/>
      <c r="FRV123" s="908"/>
      <c r="FRW123" s="908"/>
      <c r="FRX123" s="908"/>
      <c r="FRY123" s="908"/>
      <c r="FRZ123" s="908"/>
      <c r="FSA123" s="908"/>
      <c r="FSB123" s="908"/>
      <c r="FSC123" s="908"/>
      <c r="FSD123" s="908"/>
      <c r="FSE123" s="908"/>
      <c r="FSF123" s="908"/>
      <c r="FSG123" s="908"/>
      <c r="FSH123" s="908"/>
      <c r="FSI123" s="908"/>
      <c r="FSJ123" s="908"/>
      <c r="FSK123" s="908"/>
      <c r="FSL123" s="908"/>
      <c r="FSM123" s="908"/>
      <c r="FSN123" s="908"/>
      <c r="FSO123" s="908"/>
      <c r="FSP123" s="908"/>
      <c r="FSQ123" s="908"/>
      <c r="FSR123" s="908"/>
      <c r="FSS123" s="908"/>
      <c r="FST123" s="908"/>
      <c r="FSU123" s="908"/>
      <c r="FSV123" s="908"/>
      <c r="FSW123" s="908"/>
      <c r="FSX123" s="908"/>
      <c r="FSY123" s="908"/>
      <c r="FSZ123" s="908"/>
      <c r="FTA123" s="908"/>
      <c r="FTB123" s="908"/>
      <c r="FTC123" s="908"/>
      <c r="FTD123" s="908"/>
      <c r="FTE123" s="908"/>
      <c r="FTF123" s="908"/>
      <c r="FTG123" s="908"/>
      <c r="FTH123" s="908"/>
      <c r="FTI123" s="908"/>
      <c r="FTJ123" s="908"/>
      <c r="FTK123" s="908"/>
      <c r="FTL123" s="908"/>
      <c r="FTM123" s="908"/>
      <c r="FTN123" s="908"/>
      <c r="FTO123" s="908"/>
      <c r="FTP123" s="908"/>
      <c r="FTQ123" s="908"/>
      <c r="FTR123" s="908"/>
      <c r="FTS123" s="908"/>
      <c r="FTT123" s="908"/>
      <c r="FTU123" s="908"/>
      <c r="FTV123" s="908"/>
      <c r="FTW123" s="908"/>
      <c r="FTX123" s="908"/>
      <c r="FTY123" s="908"/>
      <c r="FTZ123" s="908"/>
      <c r="FUA123" s="908"/>
      <c r="FUB123" s="908"/>
      <c r="FUC123" s="908"/>
      <c r="FUD123" s="908"/>
      <c r="FUE123" s="908"/>
      <c r="FUF123" s="908"/>
      <c r="FUG123" s="908"/>
      <c r="FUH123" s="908"/>
      <c r="FUI123" s="908"/>
      <c r="FUJ123" s="908"/>
      <c r="FUK123" s="908"/>
      <c r="FUL123" s="908"/>
      <c r="FUM123" s="908"/>
      <c r="FUN123" s="908"/>
      <c r="FUO123" s="908"/>
      <c r="FUP123" s="908"/>
      <c r="FUQ123" s="908"/>
      <c r="FUR123" s="908"/>
      <c r="FUS123" s="908"/>
      <c r="FUT123" s="908"/>
      <c r="FUU123" s="908"/>
      <c r="FUV123" s="908"/>
      <c r="FUW123" s="908"/>
      <c r="FUX123" s="908"/>
      <c r="FUY123" s="908"/>
      <c r="FUZ123" s="908"/>
      <c r="FVA123" s="908"/>
      <c r="FVB123" s="908"/>
      <c r="FVC123" s="908"/>
      <c r="FVD123" s="908"/>
      <c r="FVE123" s="908"/>
      <c r="FVF123" s="908"/>
      <c r="FVG123" s="908"/>
      <c r="FVH123" s="908"/>
      <c r="FVI123" s="908"/>
      <c r="FVJ123" s="908"/>
      <c r="FVK123" s="908"/>
      <c r="FVL123" s="908"/>
      <c r="FVM123" s="908"/>
      <c r="FVN123" s="908"/>
      <c r="FVO123" s="908"/>
      <c r="FVP123" s="908"/>
      <c r="FVQ123" s="908"/>
      <c r="FVR123" s="908"/>
      <c r="FVS123" s="908"/>
      <c r="FVT123" s="908"/>
      <c r="FVU123" s="908"/>
      <c r="FVV123" s="908"/>
      <c r="FVW123" s="908"/>
      <c r="FVX123" s="908"/>
      <c r="FVY123" s="908"/>
      <c r="FVZ123" s="908"/>
      <c r="FWA123" s="908"/>
      <c r="FWB123" s="908"/>
      <c r="FWC123" s="908"/>
      <c r="FWD123" s="908"/>
      <c r="FWE123" s="908"/>
      <c r="FWF123" s="908"/>
      <c r="FWG123" s="908"/>
      <c r="FWH123" s="908"/>
      <c r="FWI123" s="908"/>
      <c r="FWJ123" s="908"/>
      <c r="FWK123" s="908"/>
      <c r="FWL123" s="908"/>
      <c r="FWM123" s="908"/>
      <c r="FWN123" s="908"/>
      <c r="FWO123" s="908"/>
      <c r="FWP123" s="908"/>
      <c r="FWQ123" s="908"/>
      <c r="FWR123" s="908"/>
      <c r="FWS123" s="908"/>
      <c r="FWT123" s="908"/>
      <c r="FWU123" s="908"/>
      <c r="FWV123" s="908"/>
      <c r="FWW123" s="908"/>
      <c r="FWX123" s="908"/>
      <c r="FWY123" s="908"/>
      <c r="FWZ123" s="908"/>
      <c r="FXA123" s="908"/>
      <c r="FXB123" s="908"/>
      <c r="FXC123" s="908"/>
      <c r="FXD123" s="908"/>
      <c r="FXE123" s="908"/>
      <c r="FXF123" s="908"/>
      <c r="FXG123" s="908"/>
      <c r="FXH123" s="908"/>
      <c r="FXI123" s="908"/>
      <c r="FXJ123" s="908"/>
      <c r="FXK123" s="908"/>
      <c r="FXL123" s="908"/>
      <c r="FXM123" s="908"/>
      <c r="FXN123" s="908"/>
      <c r="FXO123" s="908"/>
      <c r="FXP123" s="908"/>
      <c r="FXQ123" s="908"/>
      <c r="FXR123" s="908"/>
      <c r="FXS123" s="908"/>
      <c r="FXT123" s="908"/>
      <c r="FXU123" s="908"/>
      <c r="FXV123" s="908"/>
      <c r="FXW123" s="908"/>
      <c r="FXX123" s="908"/>
      <c r="FXY123" s="908"/>
      <c r="FXZ123" s="908"/>
      <c r="FYA123" s="908"/>
      <c r="FYB123" s="908"/>
      <c r="FYC123" s="908"/>
      <c r="FYD123" s="908"/>
      <c r="FYE123" s="908"/>
      <c r="FYF123" s="908"/>
      <c r="FYG123" s="908"/>
      <c r="FYH123" s="908"/>
      <c r="FYI123" s="908"/>
      <c r="FYJ123" s="908"/>
      <c r="FYK123" s="908"/>
      <c r="FYL123" s="908"/>
      <c r="FYM123" s="908"/>
      <c r="FYN123" s="908"/>
      <c r="FYO123" s="908"/>
      <c r="FYP123" s="908"/>
      <c r="FYQ123" s="908"/>
      <c r="FYR123" s="908"/>
      <c r="FYS123" s="908"/>
      <c r="FYT123" s="908"/>
      <c r="FYU123" s="908"/>
      <c r="FYV123" s="908"/>
      <c r="FYW123" s="908"/>
      <c r="FYX123" s="908"/>
      <c r="FYY123" s="908"/>
      <c r="FYZ123" s="908"/>
      <c r="FZA123" s="908"/>
      <c r="FZB123" s="908"/>
      <c r="FZC123" s="908"/>
      <c r="FZD123" s="908"/>
      <c r="FZE123" s="908"/>
      <c r="FZF123" s="908"/>
      <c r="FZG123" s="908"/>
      <c r="FZH123" s="908"/>
      <c r="FZI123" s="908"/>
      <c r="FZJ123" s="908"/>
      <c r="FZK123" s="908"/>
      <c r="FZL123" s="908"/>
      <c r="FZM123" s="908"/>
      <c r="FZN123" s="908"/>
      <c r="FZO123" s="908"/>
      <c r="FZP123" s="908"/>
      <c r="FZQ123" s="908"/>
      <c r="FZR123" s="908"/>
      <c r="FZS123" s="908"/>
      <c r="FZT123" s="908"/>
      <c r="FZU123" s="908"/>
      <c r="FZV123" s="908"/>
      <c r="FZW123" s="908"/>
      <c r="FZX123" s="908"/>
      <c r="FZY123" s="908"/>
      <c r="FZZ123" s="908"/>
      <c r="GAA123" s="908"/>
      <c r="GAB123" s="908"/>
      <c r="GAC123" s="908"/>
      <c r="GAD123" s="908"/>
      <c r="GAE123" s="908"/>
      <c r="GAF123" s="908"/>
      <c r="GAG123" s="908"/>
      <c r="GAH123" s="908"/>
      <c r="GAI123" s="908"/>
      <c r="GAJ123" s="908"/>
      <c r="GAK123" s="908"/>
      <c r="GAL123" s="908"/>
      <c r="GAM123" s="908"/>
      <c r="GAN123" s="908"/>
      <c r="GAO123" s="908"/>
      <c r="GAP123" s="908"/>
      <c r="GAQ123" s="908"/>
      <c r="GAR123" s="908"/>
      <c r="GAS123" s="908"/>
      <c r="GAT123" s="908"/>
      <c r="GAU123" s="908"/>
      <c r="GAV123" s="908"/>
      <c r="GAW123" s="908"/>
      <c r="GAX123" s="908"/>
      <c r="GAY123" s="908"/>
      <c r="GAZ123" s="908"/>
      <c r="GBA123" s="908"/>
      <c r="GBB123" s="908"/>
      <c r="GBC123" s="908"/>
      <c r="GBD123" s="908"/>
      <c r="GBE123" s="908"/>
      <c r="GBF123" s="908"/>
      <c r="GBG123" s="908"/>
      <c r="GBH123" s="908"/>
      <c r="GBI123" s="908"/>
      <c r="GBJ123" s="908"/>
      <c r="GBK123" s="908"/>
      <c r="GBL123" s="908"/>
      <c r="GBM123" s="908"/>
      <c r="GBN123" s="908"/>
      <c r="GBO123" s="908"/>
      <c r="GBP123" s="908"/>
      <c r="GBQ123" s="908"/>
      <c r="GBR123" s="908"/>
      <c r="GBS123" s="908"/>
      <c r="GBT123" s="908"/>
      <c r="GBU123" s="908"/>
      <c r="GBV123" s="908"/>
      <c r="GBW123" s="908"/>
      <c r="GBX123" s="908"/>
      <c r="GBY123" s="908"/>
      <c r="GBZ123" s="908"/>
      <c r="GCA123" s="908"/>
      <c r="GCB123" s="908"/>
      <c r="GCC123" s="908"/>
      <c r="GCD123" s="908"/>
      <c r="GCE123" s="908"/>
      <c r="GCF123" s="908"/>
      <c r="GCG123" s="908"/>
      <c r="GCH123" s="908"/>
      <c r="GCI123" s="908"/>
      <c r="GCJ123" s="908"/>
      <c r="GCK123" s="908"/>
      <c r="GCL123" s="908"/>
      <c r="GCM123" s="908"/>
      <c r="GCN123" s="908"/>
      <c r="GCO123" s="908"/>
      <c r="GCP123" s="908"/>
      <c r="GCQ123" s="908"/>
      <c r="GCR123" s="908"/>
      <c r="GCS123" s="908"/>
      <c r="GCT123" s="908"/>
      <c r="GCU123" s="908"/>
      <c r="GCV123" s="908"/>
      <c r="GCW123" s="908"/>
      <c r="GCX123" s="908"/>
      <c r="GCY123" s="908"/>
      <c r="GCZ123" s="908"/>
      <c r="GDA123" s="908"/>
      <c r="GDB123" s="908"/>
      <c r="GDC123" s="908"/>
      <c r="GDD123" s="908"/>
      <c r="GDE123" s="908"/>
      <c r="GDF123" s="908"/>
      <c r="GDG123" s="908"/>
      <c r="GDH123" s="908"/>
      <c r="GDI123" s="908"/>
      <c r="GDJ123" s="908"/>
      <c r="GDK123" s="908"/>
      <c r="GDL123" s="908"/>
      <c r="GDM123" s="908"/>
      <c r="GDN123" s="908"/>
      <c r="GDO123" s="908"/>
      <c r="GDP123" s="908"/>
      <c r="GDQ123" s="908"/>
      <c r="GDR123" s="908"/>
      <c r="GDS123" s="908"/>
      <c r="GDT123" s="908"/>
      <c r="GDU123" s="908"/>
      <c r="GDV123" s="908"/>
      <c r="GDW123" s="908"/>
      <c r="GDX123" s="908"/>
      <c r="GDY123" s="908"/>
      <c r="GDZ123" s="908"/>
      <c r="GEA123" s="908"/>
      <c r="GEB123" s="908"/>
      <c r="GEC123" s="908"/>
      <c r="GED123" s="908"/>
      <c r="GEE123" s="908"/>
      <c r="GEF123" s="908"/>
      <c r="GEG123" s="908"/>
      <c r="GEH123" s="908"/>
      <c r="GEI123" s="908"/>
      <c r="GEJ123" s="908"/>
      <c r="GEK123" s="908"/>
      <c r="GEL123" s="908"/>
      <c r="GEM123" s="908"/>
      <c r="GEN123" s="908"/>
      <c r="GEO123" s="908"/>
      <c r="GEP123" s="908"/>
      <c r="GEQ123" s="908"/>
      <c r="GER123" s="908"/>
      <c r="GES123" s="908"/>
      <c r="GET123" s="908"/>
      <c r="GEU123" s="908"/>
      <c r="GEV123" s="908"/>
      <c r="GEW123" s="908"/>
      <c r="GEX123" s="908"/>
      <c r="GEY123" s="908"/>
      <c r="GEZ123" s="908"/>
      <c r="GFA123" s="908"/>
      <c r="GFB123" s="908"/>
      <c r="GFC123" s="908"/>
      <c r="GFD123" s="908"/>
      <c r="GFE123" s="908"/>
      <c r="GFF123" s="908"/>
      <c r="GFG123" s="908"/>
      <c r="GFH123" s="908"/>
      <c r="GFI123" s="908"/>
      <c r="GFJ123" s="908"/>
      <c r="GFK123" s="908"/>
      <c r="GFL123" s="908"/>
      <c r="GFM123" s="908"/>
      <c r="GFN123" s="908"/>
      <c r="GFO123" s="908"/>
      <c r="GFP123" s="908"/>
      <c r="GFQ123" s="908"/>
      <c r="GFR123" s="908"/>
      <c r="GFS123" s="908"/>
      <c r="GFT123" s="908"/>
      <c r="GFU123" s="908"/>
      <c r="GFV123" s="908"/>
      <c r="GFW123" s="908"/>
      <c r="GFX123" s="908"/>
      <c r="GFY123" s="908"/>
      <c r="GFZ123" s="908"/>
      <c r="GGA123" s="908"/>
      <c r="GGB123" s="908"/>
      <c r="GGC123" s="908"/>
      <c r="GGD123" s="908"/>
      <c r="GGE123" s="908"/>
      <c r="GGF123" s="908"/>
      <c r="GGG123" s="908"/>
      <c r="GGH123" s="908"/>
      <c r="GGI123" s="908"/>
      <c r="GGJ123" s="908"/>
      <c r="GGK123" s="908"/>
      <c r="GGL123" s="908"/>
      <c r="GGM123" s="908"/>
      <c r="GGN123" s="908"/>
      <c r="GGO123" s="908"/>
      <c r="GGP123" s="908"/>
      <c r="GGQ123" s="908"/>
      <c r="GGR123" s="908"/>
      <c r="GGS123" s="908"/>
      <c r="GGT123" s="908"/>
      <c r="GGU123" s="908"/>
      <c r="GGV123" s="908"/>
      <c r="GGW123" s="908"/>
      <c r="GGX123" s="908"/>
      <c r="GGY123" s="908"/>
      <c r="GGZ123" s="908"/>
      <c r="GHA123" s="908"/>
      <c r="GHB123" s="908"/>
      <c r="GHC123" s="908"/>
      <c r="GHD123" s="908"/>
      <c r="GHE123" s="908"/>
      <c r="GHF123" s="908"/>
      <c r="GHG123" s="908"/>
      <c r="GHH123" s="908"/>
      <c r="GHI123" s="908"/>
      <c r="GHJ123" s="908"/>
      <c r="GHK123" s="908"/>
      <c r="GHL123" s="908"/>
      <c r="GHM123" s="908"/>
      <c r="GHN123" s="908"/>
      <c r="GHO123" s="908"/>
      <c r="GHP123" s="908"/>
      <c r="GHQ123" s="908"/>
      <c r="GHR123" s="908"/>
      <c r="GHS123" s="908"/>
      <c r="GHT123" s="908"/>
      <c r="GHU123" s="908"/>
      <c r="GHV123" s="908"/>
      <c r="GHW123" s="908"/>
      <c r="GHX123" s="908"/>
      <c r="GHY123" s="908"/>
      <c r="GHZ123" s="908"/>
      <c r="GIA123" s="908"/>
      <c r="GIB123" s="908"/>
      <c r="GIC123" s="908"/>
      <c r="GID123" s="908"/>
      <c r="GIE123" s="908"/>
      <c r="GIF123" s="908"/>
      <c r="GIG123" s="908"/>
      <c r="GIH123" s="908"/>
      <c r="GII123" s="908"/>
      <c r="GIJ123" s="908"/>
      <c r="GIK123" s="908"/>
      <c r="GIL123" s="908"/>
      <c r="GIM123" s="908"/>
      <c r="GIN123" s="908"/>
      <c r="GIO123" s="908"/>
      <c r="GIP123" s="908"/>
      <c r="GIQ123" s="908"/>
      <c r="GIR123" s="908"/>
      <c r="GIS123" s="908"/>
      <c r="GIT123" s="908"/>
      <c r="GIU123" s="908"/>
      <c r="GIV123" s="908"/>
      <c r="GIW123" s="908"/>
      <c r="GIX123" s="908"/>
      <c r="GIY123" s="908"/>
      <c r="GIZ123" s="908"/>
      <c r="GJA123" s="908"/>
      <c r="GJB123" s="908"/>
      <c r="GJC123" s="908"/>
      <c r="GJD123" s="908"/>
      <c r="GJE123" s="908"/>
      <c r="GJF123" s="908"/>
      <c r="GJG123" s="908"/>
      <c r="GJH123" s="908"/>
      <c r="GJI123" s="908"/>
      <c r="GJJ123" s="908"/>
      <c r="GJK123" s="908"/>
      <c r="GJL123" s="908"/>
      <c r="GJM123" s="908"/>
      <c r="GJN123" s="908"/>
      <c r="GJO123" s="908"/>
      <c r="GJP123" s="908"/>
      <c r="GJQ123" s="908"/>
      <c r="GJR123" s="908"/>
      <c r="GJS123" s="908"/>
      <c r="GJT123" s="908"/>
      <c r="GJU123" s="908"/>
      <c r="GJV123" s="908"/>
      <c r="GJW123" s="908"/>
      <c r="GJX123" s="908"/>
      <c r="GJY123" s="908"/>
      <c r="GJZ123" s="908"/>
      <c r="GKA123" s="908"/>
      <c r="GKB123" s="908"/>
      <c r="GKC123" s="908"/>
      <c r="GKD123" s="908"/>
      <c r="GKE123" s="908"/>
      <c r="GKF123" s="908"/>
      <c r="GKG123" s="908"/>
      <c r="GKH123" s="908"/>
      <c r="GKI123" s="908"/>
      <c r="GKJ123" s="908"/>
      <c r="GKK123" s="908"/>
      <c r="GKL123" s="908"/>
      <c r="GKM123" s="908"/>
      <c r="GKN123" s="908"/>
      <c r="GKO123" s="908"/>
      <c r="GKP123" s="908"/>
      <c r="GKQ123" s="908"/>
      <c r="GKR123" s="908"/>
      <c r="GKS123" s="908"/>
      <c r="GKT123" s="908"/>
      <c r="GKU123" s="908"/>
      <c r="GKV123" s="908"/>
      <c r="GKW123" s="908"/>
      <c r="GKX123" s="908"/>
      <c r="GKY123" s="908"/>
      <c r="GKZ123" s="908"/>
      <c r="GLA123" s="908"/>
      <c r="GLB123" s="908"/>
      <c r="GLC123" s="908"/>
      <c r="GLD123" s="908"/>
      <c r="GLE123" s="908"/>
      <c r="GLF123" s="908"/>
      <c r="GLG123" s="908"/>
      <c r="GLH123" s="908"/>
      <c r="GLI123" s="908"/>
      <c r="GLJ123" s="908"/>
      <c r="GLK123" s="908"/>
      <c r="GLL123" s="908"/>
      <c r="GLM123" s="908"/>
      <c r="GLN123" s="908"/>
      <c r="GLO123" s="908"/>
      <c r="GLP123" s="908"/>
      <c r="GLQ123" s="908"/>
      <c r="GLR123" s="908"/>
      <c r="GLS123" s="908"/>
      <c r="GLT123" s="908"/>
      <c r="GLU123" s="908"/>
      <c r="GLV123" s="908"/>
      <c r="GLW123" s="908"/>
      <c r="GLX123" s="908"/>
      <c r="GLY123" s="908"/>
      <c r="GLZ123" s="908"/>
      <c r="GMA123" s="908"/>
      <c r="GMB123" s="908"/>
      <c r="GMC123" s="908"/>
      <c r="GMD123" s="908"/>
      <c r="GME123" s="908"/>
      <c r="GMF123" s="908"/>
      <c r="GMG123" s="908"/>
      <c r="GMH123" s="908"/>
      <c r="GMI123" s="908"/>
      <c r="GMJ123" s="908"/>
      <c r="GMK123" s="908"/>
      <c r="GML123" s="908"/>
      <c r="GMM123" s="908"/>
      <c r="GMN123" s="908"/>
      <c r="GMO123" s="908"/>
      <c r="GMP123" s="908"/>
      <c r="GMQ123" s="908"/>
      <c r="GMR123" s="908"/>
      <c r="GMS123" s="908"/>
      <c r="GMT123" s="908"/>
      <c r="GMU123" s="908"/>
      <c r="GMV123" s="908"/>
      <c r="GMW123" s="908"/>
      <c r="GMX123" s="908"/>
      <c r="GMY123" s="908"/>
      <c r="GMZ123" s="908"/>
      <c r="GNA123" s="908"/>
      <c r="GNB123" s="908"/>
      <c r="GNC123" s="908"/>
      <c r="GND123" s="908"/>
      <c r="GNE123" s="908"/>
      <c r="GNF123" s="908"/>
      <c r="GNG123" s="908"/>
      <c r="GNH123" s="908"/>
      <c r="GNI123" s="908"/>
      <c r="GNJ123" s="908"/>
      <c r="GNK123" s="908"/>
      <c r="GNL123" s="908"/>
      <c r="GNM123" s="908"/>
      <c r="GNN123" s="908"/>
      <c r="GNO123" s="908"/>
      <c r="GNP123" s="908"/>
      <c r="GNQ123" s="908"/>
      <c r="GNR123" s="908"/>
      <c r="GNS123" s="908"/>
      <c r="GNT123" s="908"/>
      <c r="GNU123" s="908"/>
      <c r="GNV123" s="908"/>
      <c r="GNW123" s="908"/>
      <c r="GNX123" s="908"/>
      <c r="GNY123" s="908"/>
      <c r="GNZ123" s="908"/>
      <c r="GOA123" s="908"/>
      <c r="GOB123" s="908"/>
      <c r="GOC123" s="908"/>
      <c r="GOD123" s="908"/>
      <c r="GOE123" s="908"/>
      <c r="GOF123" s="908"/>
      <c r="GOG123" s="908"/>
      <c r="GOH123" s="908"/>
      <c r="GOI123" s="908"/>
      <c r="GOJ123" s="908"/>
      <c r="GOK123" s="908"/>
      <c r="GOL123" s="908"/>
      <c r="GOM123" s="908"/>
      <c r="GON123" s="908"/>
      <c r="GOO123" s="908"/>
      <c r="GOP123" s="908"/>
      <c r="GOQ123" s="908"/>
      <c r="GOR123" s="908"/>
      <c r="GOS123" s="908"/>
      <c r="GOT123" s="908"/>
      <c r="GOU123" s="908"/>
      <c r="GOV123" s="908"/>
      <c r="GOW123" s="908"/>
      <c r="GOX123" s="908"/>
      <c r="GOY123" s="908"/>
      <c r="GOZ123" s="908"/>
      <c r="GPA123" s="908"/>
      <c r="GPB123" s="908"/>
      <c r="GPC123" s="908"/>
      <c r="GPD123" s="908"/>
      <c r="GPE123" s="908"/>
      <c r="GPF123" s="908"/>
      <c r="GPG123" s="908"/>
      <c r="GPH123" s="908"/>
      <c r="GPI123" s="908"/>
      <c r="GPJ123" s="908"/>
      <c r="GPK123" s="908"/>
      <c r="GPL123" s="908"/>
      <c r="GPM123" s="908"/>
      <c r="GPN123" s="908"/>
      <c r="GPO123" s="908"/>
      <c r="GPP123" s="908"/>
      <c r="GPQ123" s="908"/>
      <c r="GPR123" s="908"/>
      <c r="GPS123" s="908"/>
      <c r="GPT123" s="908"/>
      <c r="GPU123" s="908"/>
      <c r="GPV123" s="908"/>
      <c r="GPW123" s="908"/>
      <c r="GPX123" s="908"/>
      <c r="GPY123" s="908"/>
      <c r="GPZ123" s="908"/>
      <c r="GQA123" s="908"/>
      <c r="GQB123" s="908"/>
      <c r="GQC123" s="908"/>
      <c r="GQD123" s="908"/>
      <c r="GQE123" s="908"/>
      <c r="GQF123" s="908"/>
      <c r="GQG123" s="908"/>
      <c r="GQH123" s="908"/>
      <c r="GQI123" s="908"/>
      <c r="GQJ123" s="908"/>
      <c r="GQK123" s="908"/>
      <c r="GQL123" s="908"/>
      <c r="GQM123" s="908"/>
      <c r="GQN123" s="908"/>
      <c r="GQO123" s="908"/>
      <c r="GQP123" s="908"/>
      <c r="GQQ123" s="908"/>
      <c r="GQR123" s="908"/>
      <c r="GQS123" s="908"/>
      <c r="GQT123" s="908"/>
      <c r="GQU123" s="908"/>
      <c r="GQV123" s="908"/>
      <c r="GQW123" s="908"/>
      <c r="GQX123" s="908"/>
      <c r="GQY123" s="908"/>
      <c r="GQZ123" s="908"/>
      <c r="GRA123" s="908"/>
      <c r="GRB123" s="908"/>
      <c r="GRC123" s="908"/>
      <c r="GRD123" s="908"/>
      <c r="GRE123" s="908"/>
      <c r="GRF123" s="908"/>
      <c r="GRG123" s="908"/>
      <c r="GRH123" s="908"/>
      <c r="GRI123" s="908"/>
      <c r="GRJ123" s="908"/>
      <c r="GRK123" s="908"/>
      <c r="GRL123" s="908"/>
      <c r="GRM123" s="908"/>
      <c r="GRN123" s="908"/>
      <c r="GRO123" s="908"/>
      <c r="GRP123" s="908"/>
      <c r="GRQ123" s="908"/>
      <c r="GRR123" s="908"/>
      <c r="GRS123" s="908"/>
      <c r="GRT123" s="908"/>
      <c r="GRU123" s="908"/>
      <c r="GRV123" s="908"/>
      <c r="GRW123" s="908"/>
      <c r="GRX123" s="908"/>
      <c r="GRY123" s="908"/>
      <c r="GRZ123" s="908"/>
      <c r="GSA123" s="908"/>
      <c r="GSB123" s="908"/>
      <c r="GSC123" s="908"/>
      <c r="GSD123" s="908"/>
      <c r="GSE123" s="908"/>
      <c r="GSF123" s="908"/>
      <c r="GSG123" s="908"/>
      <c r="GSH123" s="908"/>
      <c r="GSI123" s="908"/>
      <c r="GSJ123" s="908"/>
      <c r="GSK123" s="908"/>
      <c r="GSL123" s="908"/>
      <c r="GSM123" s="908"/>
      <c r="GSN123" s="908"/>
      <c r="GSO123" s="908"/>
      <c r="GSP123" s="908"/>
      <c r="GSQ123" s="908"/>
      <c r="GSR123" s="908"/>
      <c r="GSS123" s="908"/>
      <c r="GST123" s="908"/>
      <c r="GSU123" s="908"/>
      <c r="GSV123" s="908"/>
      <c r="GSW123" s="908"/>
      <c r="GSX123" s="908"/>
      <c r="GSY123" s="908"/>
      <c r="GSZ123" s="908"/>
      <c r="GTA123" s="908"/>
      <c r="GTB123" s="908"/>
      <c r="GTC123" s="908"/>
      <c r="GTD123" s="908"/>
      <c r="GTE123" s="908"/>
      <c r="GTF123" s="908"/>
      <c r="GTG123" s="908"/>
      <c r="GTH123" s="908"/>
      <c r="GTI123" s="908"/>
      <c r="GTJ123" s="908"/>
      <c r="GTK123" s="908"/>
      <c r="GTL123" s="908"/>
      <c r="GTM123" s="908"/>
      <c r="GTN123" s="908"/>
      <c r="GTO123" s="908"/>
      <c r="GTP123" s="908"/>
      <c r="GTQ123" s="908"/>
      <c r="GTR123" s="908"/>
      <c r="GTS123" s="908"/>
      <c r="GTT123" s="908"/>
      <c r="GTU123" s="908"/>
      <c r="GTV123" s="908"/>
      <c r="GTW123" s="908"/>
      <c r="GTX123" s="908"/>
      <c r="GTY123" s="908"/>
      <c r="GTZ123" s="908"/>
      <c r="GUA123" s="908"/>
      <c r="GUB123" s="908"/>
      <c r="GUC123" s="908"/>
      <c r="GUD123" s="908"/>
      <c r="GUE123" s="908"/>
      <c r="GUF123" s="908"/>
      <c r="GUG123" s="908"/>
      <c r="GUH123" s="908"/>
      <c r="GUI123" s="908"/>
      <c r="GUJ123" s="908"/>
      <c r="GUK123" s="908"/>
      <c r="GUL123" s="908"/>
      <c r="GUM123" s="908"/>
      <c r="GUN123" s="908"/>
      <c r="GUO123" s="908"/>
      <c r="GUP123" s="908"/>
      <c r="GUQ123" s="908"/>
      <c r="GUR123" s="908"/>
      <c r="GUS123" s="908"/>
      <c r="GUT123" s="908"/>
      <c r="GUU123" s="908"/>
      <c r="GUV123" s="908"/>
      <c r="GUW123" s="908"/>
      <c r="GUX123" s="908"/>
      <c r="GUY123" s="908"/>
      <c r="GUZ123" s="908"/>
      <c r="GVA123" s="908"/>
      <c r="GVB123" s="908"/>
      <c r="GVC123" s="908"/>
      <c r="GVD123" s="908"/>
      <c r="GVE123" s="908"/>
      <c r="GVF123" s="908"/>
      <c r="GVG123" s="908"/>
      <c r="GVH123" s="908"/>
      <c r="GVI123" s="908"/>
      <c r="GVJ123" s="908"/>
      <c r="GVK123" s="908"/>
      <c r="GVL123" s="908"/>
      <c r="GVM123" s="908"/>
      <c r="GVN123" s="908"/>
      <c r="GVO123" s="908"/>
      <c r="GVP123" s="908"/>
      <c r="GVQ123" s="908"/>
      <c r="GVR123" s="908"/>
      <c r="GVS123" s="908"/>
      <c r="GVT123" s="908"/>
      <c r="GVU123" s="908"/>
      <c r="GVV123" s="908"/>
      <c r="GVW123" s="908"/>
      <c r="GVX123" s="908"/>
      <c r="GVY123" s="908"/>
      <c r="GVZ123" s="908"/>
      <c r="GWA123" s="908"/>
      <c r="GWB123" s="908"/>
      <c r="GWC123" s="908"/>
      <c r="GWD123" s="908"/>
      <c r="GWE123" s="908"/>
      <c r="GWF123" s="908"/>
      <c r="GWG123" s="908"/>
      <c r="GWH123" s="908"/>
      <c r="GWI123" s="908"/>
      <c r="GWJ123" s="908"/>
      <c r="GWK123" s="908"/>
      <c r="GWL123" s="908"/>
      <c r="GWM123" s="908"/>
      <c r="GWN123" s="908"/>
      <c r="GWO123" s="908"/>
      <c r="GWP123" s="908"/>
      <c r="GWQ123" s="908"/>
      <c r="GWR123" s="908"/>
      <c r="GWS123" s="908"/>
      <c r="GWT123" s="908"/>
      <c r="GWU123" s="908"/>
      <c r="GWV123" s="908"/>
      <c r="GWW123" s="908"/>
      <c r="GWX123" s="908"/>
      <c r="GWY123" s="908"/>
      <c r="GWZ123" s="908"/>
      <c r="GXA123" s="908"/>
      <c r="GXB123" s="908"/>
      <c r="GXC123" s="908"/>
      <c r="GXD123" s="908"/>
      <c r="GXE123" s="908"/>
      <c r="GXF123" s="908"/>
      <c r="GXG123" s="908"/>
      <c r="GXH123" s="908"/>
      <c r="GXI123" s="908"/>
      <c r="GXJ123" s="908"/>
      <c r="GXK123" s="908"/>
      <c r="GXL123" s="908"/>
      <c r="GXM123" s="908"/>
      <c r="GXN123" s="908"/>
      <c r="GXO123" s="908"/>
      <c r="GXP123" s="908"/>
      <c r="GXQ123" s="908"/>
      <c r="GXR123" s="908"/>
      <c r="GXS123" s="908"/>
      <c r="GXT123" s="908"/>
      <c r="GXU123" s="908"/>
      <c r="GXV123" s="908"/>
      <c r="GXW123" s="908"/>
      <c r="GXX123" s="908"/>
      <c r="GXY123" s="908"/>
      <c r="GXZ123" s="908"/>
      <c r="GYA123" s="908"/>
      <c r="GYB123" s="908"/>
      <c r="GYC123" s="908"/>
      <c r="GYD123" s="908"/>
      <c r="GYE123" s="908"/>
      <c r="GYF123" s="908"/>
      <c r="GYG123" s="908"/>
      <c r="GYH123" s="908"/>
      <c r="GYI123" s="908"/>
      <c r="GYJ123" s="908"/>
      <c r="GYK123" s="908"/>
      <c r="GYL123" s="908"/>
      <c r="GYM123" s="908"/>
      <c r="GYN123" s="908"/>
      <c r="GYO123" s="908"/>
      <c r="GYP123" s="908"/>
      <c r="GYQ123" s="908"/>
      <c r="GYR123" s="908"/>
      <c r="GYS123" s="908"/>
      <c r="GYT123" s="908"/>
      <c r="GYU123" s="908"/>
      <c r="GYV123" s="908"/>
      <c r="GYW123" s="908"/>
      <c r="GYX123" s="908"/>
      <c r="GYY123" s="908"/>
      <c r="GYZ123" s="908"/>
      <c r="GZA123" s="908"/>
      <c r="GZB123" s="908"/>
      <c r="GZC123" s="908"/>
      <c r="GZD123" s="908"/>
      <c r="GZE123" s="908"/>
      <c r="GZF123" s="908"/>
      <c r="GZG123" s="908"/>
      <c r="GZH123" s="908"/>
      <c r="GZI123" s="908"/>
      <c r="GZJ123" s="908"/>
      <c r="GZK123" s="908"/>
      <c r="GZL123" s="908"/>
      <c r="GZM123" s="908"/>
      <c r="GZN123" s="908"/>
      <c r="GZO123" s="908"/>
      <c r="GZP123" s="908"/>
      <c r="GZQ123" s="908"/>
      <c r="GZR123" s="908"/>
      <c r="GZS123" s="908"/>
      <c r="GZT123" s="908"/>
      <c r="GZU123" s="908"/>
      <c r="GZV123" s="908"/>
      <c r="GZW123" s="908"/>
      <c r="GZX123" s="908"/>
      <c r="GZY123" s="908"/>
      <c r="GZZ123" s="908"/>
      <c r="HAA123" s="908"/>
      <c r="HAB123" s="908"/>
      <c r="HAC123" s="908"/>
      <c r="HAD123" s="908"/>
      <c r="HAE123" s="908"/>
      <c r="HAF123" s="908"/>
      <c r="HAG123" s="908"/>
      <c r="HAH123" s="908"/>
      <c r="HAI123" s="908"/>
      <c r="HAJ123" s="908"/>
      <c r="HAK123" s="908"/>
      <c r="HAL123" s="908"/>
      <c r="HAM123" s="908"/>
      <c r="HAN123" s="908"/>
      <c r="HAO123" s="908"/>
      <c r="HAP123" s="908"/>
      <c r="HAQ123" s="908"/>
      <c r="HAR123" s="908"/>
      <c r="HAS123" s="908"/>
      <c r="HAT123" s="908"/>
      <c r="HAU123" s="908"/>
      <c r="HAV123" s="908"/>
      <c r="HAW123" s="908"/>
      <c r="HAX123" s="908"/>
      <c r="HAY123" s="908"/>
      <c r="HAZ123" s="908"/>
      <c r="HBA123" s="908"/>
      <c r="HBB123" s="908"/>
      <c r="HBC123" s="908"/>
      <c r="HBD123" s="908"/>
      <c r="HBE123" s="908"/>
      <c r="HBF123" s="908"/>
      <c r="HBG123" s="908"/>
      <c r="HBH123" s="908"/>
      <c r="HBI123" s="908"/>
      <c r="HBJ123" s="908"/>
      <c r="HBK123" s="908"/>
      <c r="HBL123" s="908"/>
      <c r="HBM123" s="908"/>
      <c r="HBN123" s="908"/>
      <c r="HBO123" s="908"/>
      <c r="HBP123" s="908"/>
      <c r="HBQ123" s="908"/>
      <c r="HBR123" s="908"/>
      <c r="HBS123" s="908"/>
      <c r="HBT123" s="908"/>
      <c r="HBU123" s="908"/>
      <c r="HBV123" s="908"/>
      <c r="HBW123" s="908"/>
      <c r="HBX123" s="908"/>
      <c r="HBY123" s="908"/>
      <c r="HBZ123" s="908"/>
      <c r="HCA123" s="908"/>
      <c r="HCB123" s="908"/>
      <c r="HCC123" s="908"/>
      <c r="HCD123" s="908"/>
      <c r="HCE123" s="908"/>
      <c r="HCF123" s="908"/>
      <c r="HCG123" s="908"/>
      <c r="HCH123" s="908"/>
      <c r="HCI123" s="908"/>
      <c r="HCJ123" s="908"/>
      <c r="HCK123" s="908"/>
      <c r="HCL123" s="908"/>
      <c r="HCM123" s="908"/>
      <c r="HCN123" s="908"/>
      <c r="HCO123" s="908"/>
      <c r="HCP123" s="908"/>
      <c r="HCQ123" s="908"/>
      <c r="HCR123" s="908"/>
      <c r="HCS123" s="908"/>
      <c r="HCT123" s="908"/>
      <c r="HCU123" s="908"/>
      <c r="HCV123" s="908"/>
      <c r="HCW123" s="908"/>
      <c r="HCX123" s="908"/>
      <c r="HCY123" s="908"/>
      <c r="HCZ123" s="908"/>
      <c r="HDA123" s="908"/>
      <c r="HDB123" s="908"/>
      <c r="HDC123" s="908"/>
      <c r="HDD123" s="908"/>
      <c r="HDE123" s="908"/>
      <c r="HDF123" s="908"/>
      <c r="HDG123" s="908"/>
      <c r="HDH123" s="908"/>
      <c r="HDI123" s="908"/>
      <c r="HDJ123" s="908"/>
      <c r="HDK123" s="908"/>
      <c r="HDL123" s="908"/>
      <c r="HDM123" s="908"/>
      <c r="HDN123" s="908"/>
      <c r="HDO123" s="908"/>
      <c r="HDP123" s="908"/>
      <c r="HDQ123" s="908"/>
      <c r="HDR123" s="908"/>
      <c r="HDS123" s="908"/>
      <c r="HDT123" s="908"/>
      <c r="HDU123" s="908"/>
      <c r="HDV123" s="908"/>
      <c r="HDW123" s="908"/>
      <c r="HDX123" s="908"/>
      <c r="HDY123" s="908"/>
      <c r="HDZ123" s="908"/>
      <c r="HEA123" s="908"/>
      <c r="HEB123" s="908"/>
      <c r="HEC123" s="908"/>
      <c r="HED123" s="908"/>
      <c r="HEE123" s="908"/>
      <c r="HEF123" s="908"/>
      <c r="HEG123" s="908"/>
      <c r="HEH123" s="908"/>
      <c r="HEI123" s="908"/>
      <c r="HEJ123" s="908"/>
      <c r="HEK123" s="908"/>
      <c r="HEL123" s="908"/>
      <c r="HEM123" s="908"/>
      <c r="HEN123" s="908"/>
      <c r="HEO123" s="908"/>
      <c r="HEP123" s="908"/>
      <c r="HEQ123" s="908"/>
      <c r="HER123" s="908"/>
      <c r="HES123" s="908"/>
      <c r="HET123" s="908"/>
      <c r="HEU123" s="908"/>
      <c r="HEV123" s="908"/>
      <c r="HEW123" s="908"/>
      <c r="HEX123" s="908"/>
      <c r="HEY123" s="908"/>
      <c r="HEZ123" s="908"/>
      <c r="HFA123" s="908"/>
      <c r="HFB123" s="908"/>
      <c r="HFC123" s="908"/>
      <c r="HFD123" s="908"/>
      <c r="HFE123" s="908"/>
      <c r="HFF123" s="908"/>
      <c r="HFG123" s="908"/>
      <c r="HFH123" s="908"/>
      <c r="HFI123" s="908"/>
      <c r="HFJ123" s="908"/>
      <c r="HFK123" s="908"/>
      <c r="HFL123" s="908"/>
      <c r="HFM123" s="908"/>
      <c r="HFN123" s="908"/>
      <c r="HFO123" s="908"/>
      <c r="HFP123" s="908"/>
      <c r="HFQ123" s="908"/>
      <c r="HFR123" s="908"/>
      <c r="HFS123" s="908"/>
      <c r="HFT123" s="908"/>
      <c r="HFU123" s="908"/>
      <c r="HFV123" s="908"/>
      <c r="HFW123" s="908"/>
      <c r="HFX123" s="908"/>
      <c r="HFY123" s="908"/>
      <c r="HFZ123" s="908"/>
      <c r="HGA123" s="908"/>
      <c r="HGB123" s="908"/>
      <c r="HGC123" s="908"/>
      <c r="HGD123" s="908"/>
      <c r="HGE123" s="908"/>
      <c r="HGF123" s="908"/>
      <c r="HGG123" s="908"/>
      <c r="HGH123" s="908"/>
      <c r="HGI123" s="908"/>
      <c r="HGJ123" s="908"/>
      <c r="HGK123" s="908"/>
      <c r="HGL123" s="908"/>
      <c r="HGM123" s="908"/>
      <c r="HGN123" s="908"/>
      <c r="HGO123" s="908"/>
      <c r="HGP123" s="908"/>
      <c r="HGQ123" s="908"/>
      <c r="HGR123" s="908"/>
      <c r="HGS123" s="908"/>
      <c r="HGT123" s="908"/>
      <c r="HGU123" s="908"/>
      <c r="HGV123" s="908"/>
      <c r="HGW123" s="908"/>
      <c r="HGX123" s="908"/>
      <c r="HGY123" s="908"/>
      <c r="HGZ123" s="908"/>
      <c r="HHA123" s="908"/>
      <c r="HHB123" s="908"/>
      <c r="HHC123" s="908"/>
      <c r="HHD123" s="908"/>
      <c r="HHE123" s="908"/>
      <c r="HHF123" s="908"/>
      <c r="HHG123" s="908"/>
      <c r="HHH123" s="908"/>
      <c r="HHI123" s="908"/>
      <c r="HHJ123" s="908"/>
      <c r="HHK123" s="908"/>
      <c r="HHL123" s="908"/>
      <c r="HHM123" s="908"/>
      <c r="HHN123" s="908"/>
      <c r="HHO123" s="908"/>
      <c r="HHP123" s="908"/>
      <c r="HHQ123" s="908"/>
      <c r="HHR123" s="908"/>
      <c r="HHS123" s="908"/>
      <c r="HHT123" s="908"/>
      <c r="HHU123" s="908"/>
      <c r="HHV123" s="908"/>
      <c r="HHW123" s="908"/>
      <c r="HHX123" s="908"/>
      <c r="HHY123" s="908"/>
      <c r="HHZ123" s="908"/>
      <c r="HIA123" s="908"/>
      <c r="HIB123" s="908"/>
      <c r="HIC123" s="908"/>
      <c r="HID123" s="908"/>
      <c r="HIE123" s="908"/>
      <c r="HIF123" s="908"/>
      <c r="HIG123" s="908"/>
      <c r="HIH123" s="908"/>
      <c r="HII123" s="908"/>
      <c r="HIJ123" s="908"/>
      <c r="HIK123" s="908"/>
      <c r="HIL123" s="908"/>
      <c r="HIM123" s="908"/>
      <c r="HIN123" s="908"/>
      <c r="HIO123" s="908"/>
      <c r="HIP123" s="908"/>
      <c r="HIQ123" s="908"/>
      <c r="HIR123" s="908"/>
      <c r="HIS123" s="908"/>
      <c r="HIT123" s="908"/>
      <c r="HIU123" s="908"/>
      <c r="HIV123" s="908"/>
      <c r="HIW123" s="908"/>
      <c r="HIX123" s="908"/>
      <c r="HIY123" s="908"/>
      <c r="HIZ123" s="908"/>
      <c r="HJA123" s="908"/>
      <c r="HJB123" s="908"/>
      <c r="HJC123" s="908"/>
      <c r="HJD123" s="908"/>
      <c r="HJE123" s="908"/>
      <c r="HJF123" s="908"/>
      <c r="HJG123" s="908"/>
      <c r="HJH123" s="908"/>
      <c r="HJI123" s="908"/>
      <c r="HJJ123" s="908"/>
      <c r="HJK123" s="908"/>
      <c r="HJL123" s="908"/>
      <c r="HJM123" s="908"/>
      <c r="HJN123" s="908"/>
      <c r="HJO123" s="908"/>
      <c r="HJP123" s="908"/>
      <c r="HJQ123" s="908"/>
      <c r="HJR123" s="908"/>
      <c r="HJS123" s="908"/>
      <c r="HJT123" s="908"/>
      <c r="HJU123" s="908"/>
      <c r="HJV123" s="908"/>
      <c r="HJW123" s="908"/>
      <c r="HJX123" s="908"/>
      <c r="HJY123" s="908"/>
      <c r="HJZ123" s="908"/>
      <c r="HKA123" s="908"/>
      <c r="HKB123" s="908"/>
      <c r="HKC123" s="908"/>
      <c r="HKD123" s="908"/>
      <c r="HKE123" s="908"/>
      <c r="HKF123" s="908"/>
      <c r="HKG123" s="908"/>
      <c r="HKH123" s="908"/>
      <c r="HKI123" s="908"/>
      <c r="HKJ123" s="908"/>
      <c r="HKK123" s="908"/>
      <c r="HKL123" s="908"/>
      <c r="HKM123" s="908"/>
      <c r="HKN123" s="908"/>
      <c r="HKO123" s="908"/>
      <c r="HKP123" s="908"/>
      <c r="HKQ123" s="908"/>
      <c r="HKR123" s="908"/>
      <c r="HKS123" s="908"/>
      <c r="HKT123" s="908"/>
      <c r="HKU123" s="908"/>
      <c r="HKV123" s="908"/>
      <c r="HKW123" s="908"/>
      <c r="HKX123" s="908"/>
      <c r="HKY123" s="908"/>
      <c r="HKZ123" s="908"/>
      <c r="HLA123" s="908"/>
      <c r="HLB123" s="908"/>
      <c r="HLC123" s="908"/>
      <c r="HLD123" s="908"/>
      <c r="HLE123" s="908"/>
      <c r="HLF123" s="908"/>
      <c r="HLG123" s="908"/>
      <c r="HLH123" s="908"/>
      <c r="HLI123" s="908"/>
      <c r="HLJ123" s="908"/>
      <c r="HLK123" s="908"/>
      <c r="HLL123" s="908"/>
      <c r="HLM123" s="908"/>
      <c r="HLN123" s="908"/>
      <c r="HLO123" s="908"/>
      <c r="HLP123" s="908"/>
      <c r="HLQ123" s="908"/>
      <c r="HLR123" s="908"/>
      <c r="HLS123" s="908"/>
      <c r="HLT123" s="908"/>
      <c r="HLU123" s="908"/>
      <c r="HLV123" s="908"/>
      <c r="HLW123" s="908"/>
      <c r="HLX123" s="908"/>
      <c r="HLY123" s="908"/>
      <c r="HLZ123" s="908"/>
      <c r="HMA123" s="908"/>
      <c r="HMB123" s="908"/>
      <c r="HMC123" s="908"/>
      <c r="HMD123" s="908"/>
      <c r="HME123" s="908"/>
      <c r="HMF123" s="908"/>
      <c r="HMG123" s="908"/>
      <c r="HMH123" s="908"/>
      <c r="HMI123" s="908"/>
      <c r="HMJ123" s="908"/>
      <c r="HMK123" s="908"/>
      <c r="HML123" s="908"/>
      <c r="HMM123" s="908"/>
      <c r="HMN123" s="908"/>
      <c r="HMO123" s="908"/>
      <c r="HMP123" s="908"/>
      <c r="HMQ123" s="908"/>
      <c r="HMR123" s="908"/>
      <c r="HMS123" s="908"/>
      <c r="HMT123" s="908"/>
      <c r="HMU123" s="908"/>
      <c r="HMV123" s="908"/>
      <c r="HMW123" s="908"/>
      <c r="HMX123" s="908"/>
      <c r="HMY123" s="908"/>
      <c r="HMZ123" s="908"/>
      <c r="HNA123" s="908"/>
      <c r="HNB123" s="908"/>
      <c r="HNC123" s="908"/>
      <c r="HND123" s="908"/>
      <c r="HNE123" s="908"/>
      <c r="HNF123" s="908"/>
      <c r="HNG123" s="908"/>
      <c r="HNH123" s="908"/>
      <c r="HNI123" s="908"/>
      <c r="HNJ123" s="908"/>
      <c r="HNK123" s="908"/>
      <c r="HNL123" s="908"/>
      <c r="HNM123" s="908"/>
      <c r="HNN123" s="908"/>
      <c r="HNO123" s="908"/>
      <c r="HNP123" s="908"/>
      <c r="HNQ123" s="908"/>
      <c r="HNR123" s="908"/>
      <c r="HNS123" s="908"/>
      <c r="HNT123" s="908"/>
      <c r="HNU123" s="908"/>
      <c r="HNV123" s="908"/>
      <c r="HNW123" s="908"/>
      <c r="HNX123" s="908"/>
      <c r="HNY123" s="908"/>
      <c r="HNZ123" s="908"/>
      <c r="HOA123" s="908"/>
      <c r="HOB123" s="908"/>
      <c r="HOC123" s="908"/>
      <c r="HOD123" s="908"/>
      <c r="HOE123" s="908"/>
      <c r="HOF123" s="908"/>
      <c r="HOG123" s="908"/>
      <c r="HOH123" s="908"/>
      <c r="HOI123" s="908"/>
      <c r="HOJ123" s="908"/>
      <c r="HOK123" s="908"/>
      <c r="HOL123" s="908"/>
      <c r="HOM123" s="908"/>
      <c r="HON123" s="908"/>
      <c r="HOO123" s="908"/>
      <c r="HOP123" s="908"/>
      <c r="HOQ123" s="908"/>
      <c r="HOR123" s="908"/>
      <c r="HOS123" s="908"/>
      <c r="HOT123" s="908"/>
      <c r="HOU123" s="908"/>
      <c r="HOV123" s="908"/>
      <c r="HOW123" s="908"/>
      <c r="HOX123" s="908"/>
      <c r="HOY123" s="908"/>
      <c r="HOZ123" s="908"/>
      <c r="HPA123" s="908"/>
      <c r="HPB123" s="908"/>
      <c r="HPC123" s="908"/>
      <c r="HPD123" s="908"/>
      <c r="HPE123" s="908"/>
      <c r="HPF123" s="908"/>
      <c r="HPG123" s="908"/>
      <c r="HPH123" s="908"/>
      <c r="HPI123" s="908"/>
      <c r="HPJ123" s="908"/>
      <c r="HPK123" s="908"/>
      <c r="HPL123" s="908"/>
      <c r="HPM123" s="908"/>
      <c r="HPN123" s="908"/>
      <c r="HPO123" s="908"/>
      <c r="HPP123" s="908"/>
      <c r="HPQ123" s="908"/>
      <c r="HPR123" s="908"/>
      <c r="HPS123" s="908"/>
      <c r="HPT123" s="908"/>
      <c r="HPU123" s="908"/>
      <c r="HPV123" s="908"/>
      <c r="HPW123" s="908"/>
      <c r="HPX123" s="908"/>
      <c r="HPY123" s="908"/>
      <c r="HPZ123" s="908"/>
      <c r="HQA123" s="908"/>
      <c r="HQB123" s="908"/>
      <c r="HQC123" s="908"/>
      <c r="HQD123" s="908"/>
      <c r="HQE123" s="908"/>
      <c r="HQF123" s="908"/>
      <c r="HQG123" s="908"/>
      <c r="HQH123" s="908"/>
      <c r="HQI123" s="908"/>
      <c r="HQJ123" s="908"/>
      <c r="HQK123" s="908"/>
      <c r="HQL123" s="908"/>
      <c r="HQM123" s="908"/>
      <c r="HQN123" s="908"/>
      <c r="HQO123" s="908"/>
      <c r="HQP123" s="908"/>
      <c r="HQQ123" s="908"/>
      <c r="HQR123" s="908"/>
      <c r="HQS123" s="908"/>
      <c r="HQT123" s="908"/>
      <c r="HQU123" s="908"/>
      <c r="HQV123" s="908"/>
      <c r="HQW123" s="908"/>
      <c r="HQX123" s="908"/>
      <c r="HQY123" s="908"/>
      <c r="HQZ123" s="908"/>
      <c r="HRA123" s="908"/>
      <c r="HRB123" s="908"/>
      <c r="HRC123" s="908"/>
      <c r="HRD123" s="908"/>
      <c r="HRE123" s="908"/>
      <c r="HRF123" s="908"/>
      <c r="HRG123" s="908"/>
      <c r="HRH123" s="908"/>
      <c r="HRI123" s="908"/>
      <c r="HRJ123" s="908"/>
      <c r="HRK123" s="908"/>
      <c r="HRL123" s="908"/>
      <c r="HRM123" s="908"/>
      <c r="HRN123" s="908"/>
      <c r="HRO123" s="908"/>
      <c r="HRP123" s="908"/>
      <c r="HRQ123" s="908"/>
      <c r="HRR123" s="908"/>
      <c r="HRS123" s="908"/>
      <c r="HRT123" s="908"/>
      <c r="HRU123" s="908"/>
      <c r="HRV123" s="908"/>
      <c r="HRW123" s="908"/>
      <c r="HRX123" s="908"/>
      <c r="HRY123" s="908"/>
      <c r="HRZ123" s="908"/>
      <c r="HSA123" s="908"/>
      <c r="HSB123" s="908"/>
      <c r="HSC123" s="908"/>
      <c r="HSD123" s="908"/>
      <c r="HSE123" s="908"/>
      <c r="HSF123" s="908"/>
      <c r="HSG123" s="908"/>
      <c r="HSH123" s="908"/>
      <c r="HSI123" s="908"/>
      <c r="HSJ123" s="908"/>
      <c r="HSK123" s="908"/>
      <c r="HSL123" s="908"/>
      <c r="HSM123" s="908"/>
      <c r="HSN123" s="908"/>
      <c r="HSO123" s="908"/>
      <c r="HSP123" s="908"/>
      <c r="HSQ123" s="908"/>
      <c r="HSR123" s="908"/>
      <c r="HSS123" s="908"/>
      <c r="HST123" s="908"/>
      <c r="HSU123" s="908"/>
      <c r="HSV123" s="908"/>
      <c r="HSW123" s="908"/>
      <c r="HSX123" s="908"/>
      <c r="HSY123" s="908"/>
      <c r="HSZ123" s="908"/>
      <c r="HTA123" s="908"/>
      <c r="HTB123" s="908"/>
      <c r="HTC123" s="908"/>
      <c r="HTD123" s="908"/>
      <c r="HTE123" s="908"/>
      <c r="HTF123" s="908"/>
      <c r="HTG123" s="908"/>
      <c r="HTH123" s="908"/>
      <c r="HTI123" s="908"/>
      <c r="HTJ123" s="908"/>
      <c r="HTK123" s="908"/>
      <c r="HTL123" s="908"/>
      <c r="HTM123" s="908"/>
      <c r="HTN123" s="908"/>
      <c r="HTO123" s="908"/>
      <c r="HTP123" s="908"/>
      <c r="HTQ123" s="908"/>
      <c r="HTR123" s="908"/>
      <c r="HTS123" s="908"/>
      <c r="HTT123" s="908"/>
      <c r="HTU123" s="908"/>
      <c r="HTV123" s="908"/>
      <c r="HTW123" s="908"/>
      <c r="HTX123" s="908"/>
      <c r="HTY123" s="908"/>
      <c r="HTZ123" s="908"/>
      <c r="HUA123" s="908"/>
      <c r="HUB123" s="908"/>
      <c r="HUC123" s="908"/>
      <c r="HUD123" s="908"/>
      <c r="HUE123" s="908"/>
      <c r="HUF123" s="908"/>
      <c r="HUG123" s="908"/>
      <c r="HUH123" s="908"/>
      <c r="HUI123" s="908"/>
      <c r="HUJ123" s="908"/>
      <c r="HUK123" s="908"/>
      <c r="HUL123" s="908"/>
      <c r="HUM123" s="908"/>
      <c r="HUN123" s="908"/>
      <c r="HUO123" s="908"/>
      <c r="HUP123" s="908"/>
      <c r="HUQ123" s="908"/>
      <c r="HUR123" s="908"/>
      <c r="HUS123" s="908"/>
      <c r="HUT123" s="908"/>
      <c r="HUU123" s="908"/>
      <c r="HUV123" s="908"/>
      <c r="HUW123" s="908"/>
      <c r="HUX123" s="908"/>
      <c r="HUY123" s="908"/>
      <c r="HUZ123" s="908"/>
      <c r="HVA123" s="908"/>
      <c r="HVB123" s="908"/>
      <c r="HVC123" s="908"/>
      <c r="HVD123" s="908"/>
      <c r="HVE123" s="908"/>
      <c r="HVF123" s="908"/>
      <c r="HVG123" s="908"/>
      <c r="HVH123" s="908"/>
      <c r="HVI123" s="908"/>
      <c r="HVJ123" s="908"/>
      <c r="HVK123" s="908"/>
      <c r="HVL123" s="908"/>
      <c r="HVM123" s="908"/>
      <c r="HVN123" s="908"/>
      <c r="HVO123" s="908"/>
      <c r="HVP123" s="908"/>
      <c r="HVQ123" s="908"/>
      <c r="HVR123" s="908"/>
      <c r="HVS123" s="908"/>
      <c r="HVT123" s="908"/>
      <c r="HVU123" s="908"/>
      <c r="HVV123" s="908"/>
      <c r="HVW123" s="908"/>
      <c r="HVX123" s="908"/>
      <c r="HVY123" s="908"/>
      <c r="HVZ123" s="908"/>
      <c r="HWA123" s="908"/>
      <c r="HWB123" s="908"/>
      <c r="HWC123" s="908"/>
      <c r="HWD123" s="908"/>
      <c r="HWE123" s="908"/>
      <c r="HWF123" s="908"/>
      <c r="HWG123" s="908"/>
      <c r="HWH123" s="908"/>
      <c r="HWI123" s="908"/>
      <c r="HWJ123" s="908"/>
      <c r="HWK123" s="908"/>
      <c r="HWL123" s="908"/>
      <c r="HWM123" s="908"/>
      <c r="HWN123" s="908"/>
      <c r="HWO123" s="908"/>
      <c r="HWP123" s="908"/>
      <c r="HWQ123" s="908"/>
      <c r="HWR123" s="908"/>
      <c r="HWS123" s="908"/>
      <c r="HWT123" s="908"/>
      <c r="HWU123" s="908"/>
      <c r="HWV123" s="908"/>
      <c r="HWW123" s="908"/>
      <c r="HWX123" s="908"/>
      <c r="HWY123" s="908"/>
      <c r="HWZ123" s="908"/>
      <c r="HXA123" s="908"/>
      <c r="HXB123" s="908"/>
      <c r="HXC123" s="908"/>
      <c r="HXD123" s="908"/>
      <c r="HXE123" s="908"/>
      <c r="HXF123" s="908"/>
      <c r="HXG123" s="908"/>
      <c r="HXH123" s="908"/>
      <c r="HXI123" s="908"/>
      <c r="HXJ123" s="908"/>
      <c r="HXK123" s="908"/>
      <c r="HXL123" s="908"/>
      <c r="HXM123" s="908"/>
      <c r="HXN123" s="908"/>
      <c r="HXO123" s="908"/>
      <c r="HXP123" s="908"/>
      <c r="HXQ123" s="908"/>
      <c r="HXR123" s="908"/>
      <c r="HXS123" s="908"/>
      <c r="HXT123" s="908"/>
      <c r="HXU123" s="908"/>
      <c r="HXV123" s="908"/>
      <c r="HXW123" s="908"/>
      <c r="HXX123" s="908"/>
      <c r="HXY123" s="908"/>
      <c r="HXZ123" s="908"/>
      <c r="HYA123" s="908"/>
      <c r="HYB123" s="908"/>
      <c r="HYC123" s="908"/>
      <c r="HYD123" s="908"/>
      <c r="HYE123" s="908"/>
      <c r="HYF123" s="908"/>
      <c r="HYG123" s="908"/>
      <c r="HYH123" s="908"/>
      <c r="HYI123" s="908"/>
      <c r="HYJ123" s="908"/>
      <c r="HYK123" s="908"/>
      <c r="HYL123" s="908"/>
      <c r="HYM123" s="908"/>
      <c r="HYN123" s="908"/>
      <c r="HYO123" s="908"/>
      <c r="HYP123" s="908"/>
      <c r="HYQ123" s="908"/>
      <c r="HYR123" s="908"/>
      <c r="HYS123" s="908"/>
      <c r="HYT123" s="908"/>
      <c r="HYU123" s="908"/>
      <c r="HYV123" s="908"/>
      <c r="HYW123" s="908"/>
      <c r="HYX123" s="908"/>
      <c r="HYY123" s="908"/>
      <c r="HYZ123" s="908"/>
      <c r="HZA123" s="908"/>
      <c r="HZB123" s="908"/>
      <c r="HZC123" s="908"/>
      <c r="HZD123" s="908"/>
      <c r="HZE123" s="908"/>
      <c r="HZF123" s="908"/>
      <c r="HZG123" s="908"/>
      <c r="HZH123" s="908"/>
      <c r="HZI123" s="908"/>
      <c r="HZJ123" s="908"/>
      <c r="HZK123" s="908"/>
      <c r="HZL123" s="908"/>
      <c r="HZM123" s="908"/>
      <c r="HZN123" s="908"/>
      <c r="HZO123" s="908"/>
      <c r="HZP123" s="908"/>
      <c r="HZQ123" s="908"/>
      <c r="HZR123" s="908"/>
      <c r="HZS123" s="908"/>
      <c r="HZT123" s="908"/>
      <c r="HZU123" s="908"/>
      <c r="HZV123" s="908"/>
      <c r="HZW123" s="908"/>
      <c r="HZX123" s="908"/>
      <c r="HZY123" s="908"/>
      <c r="HZZ123" s="908"/>
      <c r="IAA123" s="908"/>
      <c r="IAB123" s="908"/>
      <c r="IAC123" s="908"/>
      <c r="IAD123" s="908"/>
      <c r="IAE123" s="908"/>
      <c r="IAF123" s="908"/>
      <c r="IAG123" s="908"/>
      <c r="IAH123" s="908"/>
      <c r="IAI123" s="908"/>
      <c r="IAJ123" s="908"/>
      <c r="IAK123" s="908"/>
      <c r="IAL123" s="908"/>
      <c r="IAM123" s="908"/>
      <c r="IAN123" s="908"/>
      <c r="IAO123" s="908"/>
      <c r="IAP123" s="908"/>
      <c r="IAQ123" s="908"/>
      <c r="IAR123" s="908"/>
      <c r="IAS123" s="908"/>
      <c r="IAT123" s="908"/>
      <c r="IAU123" s="908"/>
      <c r="IAV123" s="908"/>
      <c r="IAW123" s="908"/>
      <c r="IAX123" s="908"/>
      <c r="IAY123" s="908"/>
      <c r="IAZ123" s="908"/>
      <c r="IBA123" s="908"/>
      <c r="IBB123" s="908"/>
      <c r="IBC123" s="908"/>
      <c r="IBD123" s="908"/>
      <c r="IBE123" s="908"/>
      <c r="IBF123" s="908"/>
      <c r="IBG123" s="908"/>
      <c r="IBH123" s="908"/>
      <c r="IBI123" s="908"/>
      <c r="IBJ123" s="908"/>
      <c r="IBK123" s="908"/>
      <c r="IBL123" s="908"/>
      <c r="IBM123" s="908"/>
      <c r="IBN123" s="908"/>
      <c r="IBO123" s="908"/>
      <c r="IBP123" s="908"/>
      <c r="IBQ123" s="908"/>
      <c r="IBR123" s="908"/>
      <c r="IBS123" s="908"/>
      <c r="IBT123" s="908"/>
      <c r="IBU123" s="908"/>
      <c r="IBV123" s="908"/>
      <c r="IBW123" s="908"/>
      <c r="IBX123" s="908"/>
      <c r="IBY123" s="908"/>
      <c r="IBZ123" s="908"/>
      <c r="ICA123" s="908"/>
      <c r="ICB123" s="908"/>
      <c r="ICC123" s="908"/>
      <c r="ICD123" s="908"/>
      <c r="ICE123" s="908"/>
      <c r="ICF123" s="908"/>
      <c r="ICG123" s="908"/>
      <c r="ICH123" s="908"/>
      <c r="ICI123" s="908"/>
      <c r="ICJ123" s="908"/>
      <c r="ICK123" s="908"/>
      <c r="ICL123" s="908"/>
      <c r="ICM123" s="908"/>
      <c r="ICN123" s="908"/>
      <c r="ICO123" s="908"/>
      <c r="ICP123" s="908"/>
      <c r="ICQ123" s="908"/>
      <c r="ICR123" s="908"/>
      <c r="ICS123" s="908"/>
      <c r="ICT123" s="908"/>
      <c r="ICU123" s="908"/>
      <c r="ICV123" s="908"/>
      <c r="ICW123" s="908"/>
      <c r="ICX123" s="908"/>
      <c r="ICY123" s="908"/>
      <c r="ICZ123" s="908"/>
      <c r="IDA123" s="908"/>
      <c r="IDB123" s="908"/>
      <c r="IDC123" s="908"/>
      <c r="IDD123" s="908"/>
      <c r="IDE123" s="908"/>
      <c r="IDF123" s="908"/>
      <c r="IDG123" s="908"/>
      <c r="IDH123" s="908"/>
      <c r="IDI123" s="908"/>
      <c r="IDJ123" s="908"/>
      <c r="IDK123" s="908"/>
      <c r="IDL123" s="908"/>
      <c r="IDM123" s="908"/>
      <c r="IDN123" s="908"/>
      <c r="IDO123" s="908"/>
      <c r="IDP123" s="908"/>
      <c r="IDQ123" s="908"/>
      <c r="IDR123" s="908"/>
      <c r="IDS123" s="908"/>
      <c r="IDT123" s="908"/>
      <c r="IDU123" s="908"/>
      <c r="IDV123" s="908"/>
      <c r="IDW123" s="908"/>
      <c r="IDX123" s="908"/>
      <c r="IDY123" s="908"/>
      <c r="IDZ123" s="908"/>
      <c r="IEA123" s="908"/>
      <c r="IEB123" s="908"/>
      <c r="IEC123" s="908"/>
      <c r="IED123" s="908"/>
      <c r="IEE123" s="908"/>
      <c r="IEF123" s="908"/>
      <c r="IEG123" s="908"/>
      <c r="IEH123" s="908"/>
      <c r="IEI123" s="908"/>
      <c r="IEJ123" s="908"/>
      <c r="IEK123" s="908"/>
      <c r="IEL123" s="908"/>
      <c r="IEM123" s="908"/>
      <c r="IEN123" s="908"/>
      <c r="IEO123" s="908"/>
      <c r="IEP123" s="908"/>
      <c r="IEQ123" s="908"/>
      <c r="IER123" s="908"/>
      <c r="IES123" s="908"/>
      <c r="IET123" s="908"/>
      <c r="IEU123" s="908"/>
      <c r="IEV123" s="908"/>
      <c r="IEW123" s="908"/>
      <c r="IEX123" s="908"/>
      <c r="IEY123" s="908"/>
      <c r="IEZ123" s="908"/>
      <c r="IFA123" s="908"/>
      <c r="IFB123" s="908"/>
      <c r="IFC123" s="908"/>
      <c r="IFD123" s="908"/>
      <c r="IFE123" s="908"/>
      <c r="IFF123" s="908"/>
      <c r="IFG123" s="908"/>
      <c r="IFH123" s="908"/>
      <c r="IFI123" s="908"/>
      <c r="IFJ123" s="908"/>
      <c r="IFK123" s="908"/>
      <c r="IFL123" s="908"/>
      <c r="IFM123" s="908"/>
      <c r="IFN123" s="908"/>
      <c r="IFO123" s="908"/>
      <c r="IFP123" s="908"/>
      <c r="IFQ123" s="908"/>
      <c r="IFR123" s="908"/>
      <c r="IFS123" s="908"/>
      <c r="IFT123" s="908"/>
      <c r="IFU123" s="908"/>
      <c r="IFV123" s="908"/>
      <c r="IFW123" s="908"/>
      <c r="IFX123" s="908"/>
      <c r="IFY123" s="908"/>
      <c r="IFZ123" s="908"/>
      <c r="IGA123" s="908"/>
      <c r="IGB123" s="908"/>
      <c r="IGC123" s="908"/>
      <c r="IGD123" s="908"/>
      <c r="IGE123" s="908"/>
      <c r="IGF123" s="908"/>
      <c r="IGG123" s="908"/>
      <c r="IGH123" s="908"/>
      <c r="IGI123" s="908"/>
      <c r="IGJ123" s="908"/>
      <c r="IGK123" s="908"/>
      <c r="IGL123" s="908"/>
      <c r="IGM123" s="908"/>
      <c r="IGN123" s="908"/>
      <c r="IGO123" s="908"/>
      <c r="IGP123" s="908"/>
      <c r="IGQ123" s="908"/>
      <c r="IGR123" s="908"/>
      <c r="IGS123" s="908"/>
      <c r="IGT123" s="908"/>
      <c r="IGU123" s="908"/>
      <c r="IGV123" s="908"/>
      <c r="IGW123" s="908"/>
      <c r="IGX123" s="908"/>
      <c r="IGY123" s="908"/>
      <c r="IGZ123" s="908"/>
      <c r="IHA123" s="908"/>
      <c r="IHB123" s="908"/>
      <c r="IHC123" s="908"/>
      <c r="IHD123" s="908"/>
      <c r="IHE123" s="908"/>
      <c r="IHF123" s="908"/>
      <c r="IHG123" s="908"/>
      <c r="IHH123" s="908"/>
      <c r="IHI123" s="908"/>
      <c r="IHJ123" s="908"/>
      <c r="IHK123" s="908"/>
      <c r="IHL123" s="908"/>
      <c r="IHM123" s="908"/>
      <c r="IHN123" s="908"/>
      <c r="IHO123" s="908"/>
      <c r="IHP123" s="908"/>
      <c r="IHQ123" s="908"/>
      <c r="IHR123" s="908"/>
      <c r="IHS123" s="908"/>
      <c r="IHT123" s="908"/>
      <c r="IHU123" s="908"/>
      <c r="IHV123" s="908"/>
      <c r="IHW123" s="908"/>
      <c r="IHX123" s="908"/>
      <c r="IHY123" s="908"/>
      <c r="IHZ123" s="908"/>
      <c r="IIA123" s="908"/>
      <c r="IIB123" s="908"/>
      <c r="IIC123" s="908"/>
      <c r="IID123" s="908"/>
      <c r="IIE123" s="908"/>
      <c r="IIF123" s="908"/>
      <c r="IIG123" s="908"/>
      <c r="IIH123" s="908"/>
      <c r="III123" s="908"/>
      <c r="IIJ123" s="908"/>
      <c r="IIK123" s="908"/>
      <c r="IIL123" s="908"/>
      <c r="IIM123" s="908"/>
      <c r="IIN123" s="908"/>
      <c r="IIO123" s="908"/>
      <c r="IIP123" s="908"/>
      <c r="IIQ123" s="908"/>
      <c r="IIR123" s="908"/>
      <c r="IIS123" s="908"/>
      <c r="IIT123" s="908"/>
      <c r="IIU123" s="908"/>
      <c r="IIV123" s="908"/>
      <c r="IIW123" s="908"/>
      <c r="IIX123" s="908"/>
      <c r="IIY123" s="908"/>
      <c r="IIZ123" s="908"/>
      <c r="IJA123" s="908"/>
      <c r="IJB123" s="908"/>
      <c r="IJC123" s="908"/>
      <c r="IJD123" s="908"/>
      <c r="IJE123" s="908"/>
      <c r="IJF123" s="908"/>
      <c r="IJG123" s="908"/>
      <c r="IJH123" s="908"/>
      <c r="IJI123" s="908"/>
      <c r="IJJ123" s="908"/>
      <c r="IJK123" s="908"/>
      <c r="IJL123" s="908"/>
      <c r="IJM123" s="908"/>
      <c r="IJN123" s="908"/>
      <c r="IJO123" s="908"/>
      <c r="IJP123" s="908"/>
      <c r="IJQ123" s="908"/>
      <c r="IJR123" s="908"/>
      <c r="IJS123" s="908"/>
      <c r="IJT123" s="908"/>
      <c r="IJU123" s="908"/>
      <c r="IJV123" s="908"/>
      <c r="IJW123" s="908"/>
      <c r="IJX123" s="908"/>
      <c r="IJY123" s="908"/>
      <c r="IJZ123" s="908"/>
      <c r="IKA123" s="908"/>
      <c r="IKB123" s="908"/>
      <c r="IKC123" s="908"/>
      <c r="IKD123" s="908"/>
      <c r="IKE123" s="908"/>
      <c r="IKF123" s="908"/>
      <c r="IKG123" s="908"/>
      <c r="IKH123" s="908"/>
      <c r="IKI123" s="908"/>
      <c r="IKJ123" s="908"/>
      <c r="IKK123" s="908"/>
      <c r="IKL123" s="908"/>
      <c r="IKM123" s="908"/>
      <c r="IKN123" s="908"/>
      <c r="IKO123" s="908"/>
      <c r="IKP123" s="908"/>
      <c r="IKQ123" s="908"/>
      <c r="IKR123" s="908"/>
      <c r="IKS123" s="908"/>
      <c r="IKT123" s="908"/>
      <c r="IKU123" s="908"/>
      <c r="IKV123" s="908"/>
      <c r="IKW123" s="908"/>
      <c r="IKX123" s="908"/>
      <c r="IKY123" s="908"/>
      <c r="IKZ123" s="908"/>
      <c r="ILA123" s="908"/>
      <c r="ILB123" s="908"/>
      <c r="ILC123" s="908"/>
      <c r="ILD123" s="908"/>
      <c r="ILE123" s="908"/>
      <c r="ILF123" s="908"/>
      <c r="ILG123" s="908"/>
      <c r="ILH123" s="908"/>
      <c r="ILI123" s="908"/>
      <c r="ILJ123" s="908"/>
      <c r="ILK123" s="908"/>
      <c r="ILL123" s="908"/>
      <c r="ILM123" s="908"/>
      <c r="ILN123" s="908"/>
      <c r="ILO123" s="908"/>
      <c r="ILP123" s="908"/>
      <c r="ILQ123" s="908"/>
      <c r="ILR123" s="908"/>
      <c r="ILS123" s="908"/>
      <c r="ILT123" s="908"/>
      <c r="ILU123" s="908"/>
      <c r="ILV123" s="908"/>
      <c r="ILW123" s="908"/>
      <c r="ILX123" s="908"/>
      <c r="ILY123" s="908"/>
      <c r="ILZ123" s="908"/>
      <c r="IMA123" s="908"/>
      <c r="IMB123" s="908"/>
      <c r="IMC123" s="908"/>
      <c r="IMD123" s="908"/>
      <c r="IME123" s="908"/>
      <c r="IMF123" s="908"/>
      <c r="IMG123" s="908"/>
      <c r="IMH123" s="908"/>
      <c r="IMI123" s="908"/>
      <c r="IMJ123" s="908"/>
      <c r="IMK123" s="908"/>
      <c r="IML123" s="908"/>
      <c r="IMM123" s="908"/>
      <c r="IMN123" s="908"/>
      <c r="IMO123" s="908"/>
      <c r="IMP123" s="908"/>
      <c r="IMQ123" s="908"/>
      <c r="IMR123" s="908"/>
      <c r="IMS123" s="908"/>
      <c r="IMT123" s="908"/>
      <c r="IMU123" s="908"/>
      <c r="IMV123" s="908"/>
      <c r="IMW123" s="908"/>
      <c r="IMX123" s="908"/>
      <c r="IMY123" s="908"/>
      <c r="IMZ123" s="908"/>
      <c r="INA123" s="908"/>
      <c r="INB123" s="908"/>
      <c r="INC123" s="908"/>
      <c r="IND123" s="908"/>
      <c r="INE123" s="908"/>
      <c r="INF123" s="908"/>
      <c r="ING123" s="908"/>
      <c r="INH123" s="908"/>
      <c r="INI123" s="908"/>
      <c r="INJ123" s="908"/>
      <c r="INK123" s="908"/>
      <c r="INL123" s="908"/>
      <c r="INM123" s="908"/>
      <c r="INN123" s="908"/>
      <c r="INO123" s="908"/>
      <c r="INP123" s="908"/>
      <c r="INQ123" s="908"/>
      <c r="INR123" s="908"/>
      <c r="INS123" s="908"/>
      <c r="INT123" s="908"/>
      <c r="INU123" s="908"/>
      <c r="INV123" s="908"/>
      <c r="INW123" s="908"/>
      <c r="INX123" s="908"/>
      <c r="INY123" s="908"/>
      <c r="INZ123" s="908"/>
      <c r="IOA123" s="908"/>
      <c r="IOB123" s="908"/>
      <c r="IOC123" s="908"/>
      <c r="IOD123" s="908"/>
      <c r="IOE123" s="908"/>
      <c r="IOF123" s="908"/>
      <c r="IOG123" s="908"/>
      <c r="IOH123" s="908"/>
      <c r="IOI123" s="908"/>
      <c r="IOJ123" s="908"/>
      <c r="IOK123" s="908"/>
      <c r="IOL123" s="908"/>
      <c r="IOM123" s="908"/>
      <c r="ION123" s="908"/>
      <c r="IOO123" s="908"/>
      <c r="IOP123" s="908"/>
      <c r="IOQ123" s="908"/>
      <c r="IOR123" s="908"/>
      <c r="IOS123" s="908"/>
      <c r="IOT123" s="908"/>
      <c r="IOU123" s="908"/>
      <c r="IOV123" s="908"/>
      <c r="IOW123" s="908"/>
      <c r="IOX123" s="908"/>
      <c r="IOY123" s="908"/>
      <c r="IOZ123" s="908"/>
      <c r="IPA123" s="908"/>
      <c r="IPB123" s="908"/>
      <c r="IPC123" s="908"/>
      <c r="IPD123" s="908"/>
      <c r="IPE123" s="908"/>
      <c r="IPF123" s="908"/>
      <c r="IPG123" s="908"/>
      <c r="IPH123" s="908"/>
      <c r="IPI123" s="908"/>
      <c r="IPJ123" s="908"/>
      <c r="IPK123" s="908"/>
      <c r="IPL123" s="908"/>
      <c r="IPM123" s="908"/>
      <c r="IPN123" s="908"/>
      <c r="IPO123" s="908"/>
      <c r="IPP123" s="908"/>
      <c r="IPQ123" s="908"/>
      <c r="IPR123" s="908"/>
      <c r="IPS123" s="908"/>
      <c r="IPT123" s="908"/>
      <c r="IPU123" s="908"/>
      <c r="IPV123" s="908"/>
      <c r="IPW123" s="908"/>
      <c r="IPX123" s="908"/>
      <c r="IPY123" s="908"/>
      <c r="IPZ123" s="908"/>
      <c r="IQA123" s="908"/>
      <c r="IQB123" s="908"/>
      <c r="IQC123" s="908"/>
      <c r="IQD123" s="908"/>
      <c r="IQE123" s="908"/>
      <c r="IQF123" s="908"/>
      <c r="IQG123" s="908"/>
      <c r="IQH123" s="908"/>
      <c r="IQI123" s="908"/>
      <c r="IQJ123" s="908"/>
      <c r="IQK123" s="908"/>
      <c r="IQL123" s="908"/>
      <c r="IQM123" s="908"/>
      <c r="IQN123" s="908"/>
      <c r="IQO123" s="908"/>
      <c r="IQP123" s="908"/>
      <c r="IQQ123" s="908"/>
      <c r="IQR123" s="908"/>
      <c r="IQS123" s="908"/>
      <c r="IQT123" s="908"/>
      <c r="IQU123" s="908"/>
      <c r="IQV123" s="908"/>
      <c r="IQW123" s="908"/>
      <c r="IQX123" s="908"/>
      <c r="IQY123" s="908"/>
      <c r="IQZ123" s="908"/>
      <c r="IRA123" s="908"/>
      <c r="IRB123" s="908"/>
      <c r="IRC123" s="908"/>
      <c r="IRD123" s="908"/>
      <c r="IRE123" s="908"/>
      <c r="IRF123" s="908"/>
      <c r="IRG123" s="908"/>
      <c r="IRH123" s="908"/>
      <c r="IRI123" s="908"/>
      <c r="IRJ123" s="908"/>
      <c r="IRK123" s="908"/>
      <c r="IRL123" s="908"/>
      <c r="IRM123" s="908"/>
      <c r="IRN123" s="908"/>
      <c r="IRO123" s="908"/>
      <c r="IRP123" s="908"/>
      <c r="IRQ123" s="908"/>
      <c r="IRR123" s="908"/>
      <c r="IRS123" s="908"/>
      <c r="IRT123" s="908"/>
      <c r="IRU123" s="908"/>
      <c r="IRV123" s="908"/>
      <c r="IRW123" s="908"/>
      <c r="IRX123" s="908"/>
      <c r="IRY123" s="908"/>
      <c r="IRZ123" s="908"/>
      <c r="ISA123" s="908"/>
      <c r="ISB123" s="908"/>
      <c r="ISC123" s="908"/>
      <c r="ISD123" s="908"/>
      <c r="ISE123" s="908"/>
      <c r="ISF123" s="908"/>
      <c r="ISG123" s="908"/>
      <c r="ISH123" s="908"/>
      <c r="ISI123" s="908"/>
      <c r="ISJ123" s="908"/>
      <c r="ISK123" s="908"/>
      <c r="ISL123" s="908"/>
      <c r="ISM123" s="908"/>
      <c r="ISN123" s="908"/>
      <c r="ISO123" s="908"/>
      <c r="ISP123" s="908"/>
      <c r="ISQ123" s="908"/>
      <c r="ISR123" s="908"/>
      <c r="ISS123" s="908"/>
      <c r="IST123" s="908"/>
      <c r="ISU123" s="908"/>
      <c r="ISV123" s="908"/>
      <c r="ISW123" s="908"/>
      <c r="ISX123" s="908"/>
      <c r="ISY123" s="908"/>
      <c r="ISZ123" s="908"/>
      <c r="ITA123" s="908"/>
      <c r="ITB123" s="908"/>
      <c r="ITC123" s="908"/>
      <c r="ITD123" s="908"/>
      <c r="ITE123" s="908"/>
      <c r="ITF123" s="908"/>
      <c r="ITG123" s="908"/>
      <c r="ITH123" s="908"/>
      <c r="ITI123" s="908"/>
      <c r="ITJ123" s="908"/>
      <c r="ITK123" s="908"/>
      <c r="ITL123" s="908"/>
      <c r="ITM123" s="908"/>
      <c r="ITN123" s="908"/>
      <c r="ITO123" s="908"/>
      <c r="ITP123" s="908"/>
      <c r="ITQ123" s="908"/>
      <c r="ITR123" s="908"/>
      <c r="ITS123" s="908"/>
      <c r="ITT123" s="908"/>
      <c r="ITU123" s="908"/>
      <c r="ITV123" s="908"/>
      <c r="ITW123" s="908"/>
      <c r="ITX123" s="908"/>
      <c r="ITY123" s="908"/>
      <c r="ITZ123" s="908"/>
      <c r="IUA123" s="908"/>
      <c r="IUB123" s="908"/>
      <c r="IUC123" s="908"/>
      <c r="IUD123" s="908"/>
      <c r="IUE123" s="908"/>
      <c r="IUF123" s="908"/>
      <c r="IUG123" s="908"/>
      <c r="IUH123" s="908"/>
      <c r="IUI123" s="908"/>
      <c r="IUJ123" s="908"/>
      <c r="IUK123" s="908"/>
      <c r="IUL123" s="908"/>
      <c r="IUM123" s="908"/>
      <c r="IUN123" s="908"/>
      <c r="IUO123" s="908"/>
      <c r="IUP123" s="908"/>
      <c r="IUQ123" s="908"/>
      <c r="IUR123" s="908"/>
      <c r="IUS123" s="908"/>
      <c r="IUT123" s="908"/>
      <c r="IUU123" s="908"/>
      <c r="IUV123" s="908"/>
      <c r="IUW123" s="908"/>
      <c r="IUX123" s="908"/>
      <c r="IUY123" s="908"/>
      <c r="IUZ123" s="908"/>
      <c r="IVA123" s="908"/>
      <c r="IVB123" s="908"/>
      <c r="IVC123" s="908"/>
      <c r="IVD123" s="908"/>
      <c r="IVE123" s="908"/>
      <c r="IVF123" s="908"/>
      <c r="IVG123" s="908"/>
      <c r="IVH123" s="908"/>
      <c r="IVI123" s="908"/>
      <c r="IVJ123" s="908"/>
      <c r="IVK123" s="908"/>
      <c r="IVL123" s="908"/>
      <c r="IVM123" s="908"/>
      <c r="IVN123" s="908"/>
      <c r="IVO123" s="908"/>
      <c r="IVP123" s="908"/>
      <c r="IVQ123" s="908"/>
      <c r="IVR123" s="908"/>
      <c r="IVS123" s="908"/>
      <c r="IVT123" s="908"/>
      <c r="IVU123" s="908"/>
      <c r="IVV123" s="908"/>
      <c r="IVW123" s="908"/>
      <c r="IVX123" s="908"/>
      <c r="IVY123" s="908"/>
      <c r="IVZ123" s="908"/>
      <c r="IWA123" s="908"/>
      <c r="IWB123" s="908"/>
      <c r="IWC123" s="908"/>
      <c r="IWD123" s="908"/>
      <c r="IWE123" s="908"/>
      <c r="IWF123" s="908"/>
      <c r="IWG123" s="908"/>
      <c r="IWH123" s="908"/>
      <c r="IWI123" s="908"/>
      <c r="IWJ123" s="908"/>
      <c r="IWK123" s="908"/>
      <c r="IWL123" s="908"/>
      <c r="IWM123" s="908"/>
      <c r="IWN123" s="908"/>
      <c r="IWO123" s="908"/>
      <c r="IWP123" s="908"/>
      <c r="IWQ123" s="908"/>
      <c r="IWR123" s="908"/>
      <c r="IWS123" s="908"/>
      <c r="IWT123" s="908"/>
      <c r="IWU123" s="908"/>
      <c r="IWV123" s="908"/>
      <c r="IWW123" s="908"/>
      <c r="IWX123" s="908"/>
      <c r="IWY123" s="908"/>
      <c r="IWZ123" s="908"/>
      <c r="IXA123" s="908"/>
      <c r="IXB123" s="908"/>
      <c r="IXC123" s="908"/>
      <c r="IXD123" s="908"/>
      <c r="IXE123" s="908"/>
      <c r="IXF123" s="908"/>
      <c r="IXG123" s="908"/>
      <c r="IXH123" s="908"/>
      <c r="IXI123" s="908"/>
      <c r="IXJ123" s="908"/>
      <c r="IXK123" s="908"/>
      <c r="IXL123" s="908"/>
      <c r="IXM123" s="908"/>
      <c r="IXN123" s="908"/>
      <c r="IXO123" s="908"/>
      <c r="IXP123" s="908"/>
      <c r="IXQ123" s="908"/>
      <c r="IXR123" s="908"/>
      <c r="IXS123" s="908"/>
      <c r="IXT123" s="908"/>
      <c r="IXU123" s="908"/>
      <c r="IXV123" s="908"/>
      <c r="IXW123" s="908"/>
      <c r="IXX123" s="908"/>
      <c r="IXY123" s="908"/>
      <c r="IXZ123" s="908"/>
      <c r="IYA123" s="908"/>
      <c r="IYB123" s="908"/>
      <c r="IYC123" s="908"/>
      <c r="IYD123" s="908"/>
      <c r="IYE123" s="908"/>
      <c r="IYF123" s="908"/>
      <c r="IYG123" s="908"/>
      <c r="IYH123" s="908"/>
      <c r="IYI123" s="908"/>
      <c r="IYJ123" s="908"/>
      <c r="IYK123" s="908"/>
      <c r="IYL123" s="908"/>
      <c r="IYM123" s="908"/>
      <c r="IYN123" s="908"/>
      <c r="IYO123" s="908"/>
      <c r="IYP123" s="908"/>
      <c r="IYQ123" s="908"/>
      <c r="IYR123" s="908"/>
      <c r="IYS123" s="908"/>
      <c r="IYT123" s="908"/>
      <c r="IYU123" s="908"/>
      <c r="IYV123" s="908"/>
      <c r="IYW123" s="908"/>
      <c r="IYX123" s="908"/>
      <c r="IYY123" s="908"/>
      <c r="IYZ123" s="908"/>
      <c r="IZA123" s="908"/>
      <c r="IZB123" s="908"/>
      <c r="IZC123" s="908"/>
      <c r="IZD123" s="908"/>
      <c r="IZE123" s="908"/>
      <c r="IZF123" s="908"/>
      <c r="IZG123" s="908"/>
      <c r="IZH123" s="908"/>
      <c r="IZI123" s="908"/>
      <c r="IZJ123" s="908"/>
      <c r="IZK123" s="908"/>
      <c r="IZL123" s="908"/>
      <c r="IZM123" s="908"/>
      <c r="IZN123" s="908"/>
      <c r="IZO123" s="908"/>
      <c r="IZP123" s="908"/>
      <c r="IZQ123" s="908"/>
      <c r="IZR123" s="908"/>
      <c r="IZS123" s="908"/>
      <c r="IZT123" s="908"/>
      <c r="IZU123" s="908"/>
      <c r="IZV123" s="908"/>
      <c r="IZW123" s="908"/>
      <c r="IZX123" s="908"/>
      <c r="IZY123" s="908"/>
      <c r="IZZ123" s="908"/>
      <c r="JAA123" s="908"/>
      <c r="JAB123" s="908"/>
      <c r="JAC123" s="908"/>
      <c r="JAD123" s="908"/>
      <c r="JAE123" s="908"/>
      <c r="JAF123" s="908"/>
      <c r="JAG123" s="908"/>
      <c r="JAH123" s="908"/>
      <c r="JAI123" s="908"/>
      <c r="JAJ123" s="908"/>
      <c r="JAK123" s="908"/>
      <c r="JAL123" s="908"/>
      <c r="JAM123" s="908"/>
      <c r="JAN123" s="908"/>
      <c r="JAO123" s="908"/>
      <c r="JAP123" s="908"/>
      <c r="JAQ123" s="908"/>
      <c r="JAR123" s="908"/>
      <c r="JAS123" s="908"/>
      <c r="JAT123" s="908"/>
      <c r="JAU123" s="908"/>
      <c r="JAV123" s="908"/>
      <c r="JAW123" s="908"/>
      <c r="JAX123" s="908"/>
      <c r="JAY123" s="908"/>
      <c r="JAZ123" s="908"/>
      <c r="JBA123" s="908"/>
      <c r="JBB123" s="908"/>
      <c r="JBC123" s="908"/>
      <c r="JBD123" s="908"/>
      <c r="JBE123" s="908"/>
      <c r="JBF123" s="908"/>
      <c r="JBG123" s="908"/>
      <c r="JBH123" s="908"/>
      <c r="JBI123" s="908"/>
      <c r="JBJ123" s="908"/>
      <c r="JBK123" s="908"/>
      <c r="JBL123" s="908"/>
      <c r="JBM123" s="908"/>
      <c r="JBN123" s="908"/>
      <c r="JBO123" s="908"/>
      <c r="JBP123" s="908"/>
      <c r="JBQ123" s="908"/>
      <c r="JBR123" s="908"/>
      <c r="JBS123" s="908"/>
      <c r="JBT123" s="908"/>
      <c r="JBU123" s="908"/>
      <c r="JBV123" s="908"/>
      <c r="JBW123" s="908"/>
      <c r="JBX123" s="908"/>
      <c r="JBY123" s="908"/>
      <c r="JBZ123" s="908"/>
      <c r="JCA123" s="908"/>
      <c r="JCB123" s="908"/>
      <c r="JCC123" s="908"/>
      <c r="JCD123" s="908"/>
      <c r="JCE123" s="908"/>
      <c r="JCF123" s="908"/>
      <c r="JCG123" s="908"/>
      <c r="JCH123" s="908"/>
      <c r="JCI123" s="908"/>
      <c r="JCJ123" s="908"/>
      <c r="JCK123" s="908"/>
      <c r="JCL123" s="908"/>
      <c r="JCM123" s="908"/>
      <c r="JCN123" s="908"/>
      <c r="JCO123" s="908"/>
      <c r="JCP123" s="908"/>
      <c r="JCQ123" s="908"/>
      <c r="JCR123" s="908"/>
      <c r="JCS123" s="908"/>
      <c r="JCT123" s="908"/>
      <c r="JCU123" s="908"/>
      <c r="JCV123" s="908"/>
      <c r="JCW123" s="908"/>
      <c r="JCX123" s="908"/>
      <c r="JCY123" s="908"/>
      <c r="JCZ123" s="908"/>
      <c r="JDA123" s="908"/>
      <c r="JDB123" s="908"/>
      <c r="JDC123" s="908"/>
      <c r="JDD123" s="908"/>
      <c r="JDE123" s="908"/>
      <c r="JDF123" s="908"/>
      <c r="JDG123" s="908"/>
      <c r="JDH123" s="908"/>
      <c r="JDI123" s="908"/>
      <c r="JDJ123" s="908"/>
      <c r="JDK123" s="908"/>
      <c r="JDL123" s="908"/>
      <c r="JDM123" s="908"/>
      <c r="JDN123" s="908"/>
      <c r="JDO123" s="908"/>
      <c r="JDP123" s="908"/>
      <c r="JDQ123" s="908"/>
      <c r="JDR123" s="908"/>
      <c r="JDS123" s="908"/>
      <c r="JDT123" s="908"/>
      <c r="JDU123" s="908"/>
      <c r="JDV123" s="908"/>
      <c r="JDW123" s="908"/>
      <c r="JDX123" s="908"/>
      <c r="JDY123" s="908"/>
      <c r="JDZ123" s="908"/>
      <c r="JEA123" s="908"/>
      <c r="JEB123" s="908"/>
      <c r="JEC123" s="908"/>
      <c r="JED123" s="908"/>
      <c r="JEE123" s="908"/>
      <c r="JEF123" s="908"/>
      <c r="JEG123" s="908"/>
      <c r="JEH123" s="908"/>
      <c r="JEI123" s="908"/>
      <c r="JEJ123" s="908"/>
      <c r="JEK123" s="908"/>
      <c r="JEL123" s="908"/>
      <c r="JEM123" s="908"/>
      <c r="JEN123" s="908"/>
      <c r="JEO123" s="908"/>
      <c r="JEP123" s="908"/>
      <c r="JEQ123" s="908"/>
      <c r="JER123" s="908"/>
      <c r="JES123" s="908"/>
      <c r="JET123" s="908"/>
      <c r="JEU123" s="908"/>
      <c r="JEV123" s="908"/>
      <c r="JEW123" s="908"/>
      <c r="JEX123" s="908"/>
      <c r="JEY123" s="908"/>
      <c r="JEZ123" s="908"/>
      <c r="JFA123" s="908"/>
      <c r="JFB123" s="908"/>
      <c r="JFC123" s="908"/>
      <c r="JFD123" s="908"/>
      <c r="JFE123" s="908"/>
      <c r="JFF123" s="908"/>
      <c r="JFG123" s="908"/>
      <c r="JFH123" s="908"/>
      <c r="JFI123" s="908"/>
      <c r="JFJ123" s="908"/>
      <c r="JFK123" s="908"/>
      <c r="JFL123" s="908"/>
      <c r="JFM123" s="908"/>
      <c r="JFN123" s="908"/>
      <c r="JFO123" s="908"/>
      <c r="JFP123" s="908"/>
      <c r="JFQ123" s="908"/>
      <c r="JFR123" s="908"/>
      <c r="JFS123" s="908"/>
      <c r="JFT123" s="908"/>
      <c r="JFU123" s="908"/>
      <c r="JFV123" s="908"/>
      <c r="JFW123" s="908"/>
      <c r="JFX123" s="908"/>
      <c r="JFY123" s="908"/>
      <c r="JFZ123" s="908"/>
      <c r="JGA123" s="908"/>
      <c r="JGB123" s="908"/>
      <c r="JGC123" s="908"/>
      <c r="JGD123" s="908"/>
      <c r="JGE123" s="908"/>
      <c r="JGF123" s="908"/>
      <c r="JGG123" s="908"/>
      <c r="JGH123" s="908"/>
      <c r="JGI123" s="908"/>
      <c r="JGJ123" s="908"/>
      <c r="JGK123" s="908"/>
      <c r="JGL123" s="908"/>
      <c r="JGM123" s="908"/>
      <c r="JGN123" s="908"/>
      <c r="JGO123" s="908"/>
      <c r="JGP123" s="908"/>
      <c r="JGQ123" s="908"/>
      <c r="JGR123" s="908"/>
      <c r="JGS123" s="908"/>
      <c r="JGT123" s="908"/>
      <c r="JGU123" s="908"/>
      <c r="JGV123" s="908"/>
      <c r="JGW123" s="908"/>
      <c r="JGX123" s="908"/>
      <c r="JGY123" s="908"/>
      <c r="JGZ123" s="908"/>
      <c r="JHA123" s="908"/>
      <c r="JHB123" s="908"/>
      <c r="JHC123" s="908"/>
      <c r="JHD123" s="908"/>
      <c r="JHE123" s="908"/>
      <c r="JHF123" s="908"/>
      <c r="JHG123" s="908"/>
      <c r="JHH123" s="908"/>
      <c r="JHI123" s="908"/>
      <c r="JHJ123" s="908"/>
      <c r="JHK123" s="908"/>
      <c r="JHL123" s="908"/>
      <c r="JHM123" s="908"/>
      <c r="JHN123" s="908"/>
      <c r="JHO123" s="908"/>
      <c r="JHP123" s="908"/>
      <c r="JHQ123" s="908"/>
      <c r="JHR123" s="908"/>
      <c r="JHS123" s="908"/>
      <c r="JHT123" s="908"/>
      <c r="JHU123" s="908"/>
      <c r="JHV123" s="908"/>
      <c r="JHW123" s="908"/>
      <c r="JHX123" s="908"/>
      <c r="JHY123" s="908"/>
      <c r="JHZ123" s="908"/>
      <c r="JIA123" s="908"/>
      <c r="JIB123" s="908"/>
      <c r="JIC123" s="908"/>
      <c r="JID123" s="908"/>
      <c r="JIE123" s="908"/>
      <c r="JIF123" s="908"/>
      <c r="JIG123" s="908"/>
      <c r="JIH123" s="908"/>
      <c r="JII123" s="908"/>
      <c r="JIJ123" s="908"/>
      <c r="JIK123" s="908"/>
      <c r="JIL123" s="908"/>
      <c r="JIM123" s="908"/>
      <c r="JIN123" s="908"/>
      <c r="JIO123" s="908"/>
      <c r="JIP123" s="908"/>
      <c r="JIQ123" s="908"/>
      <c r="JIR123" s="908"/>
      <c r="JIS123" s="908"/>
      <c r="JIT123" s="908"/>
      <c r="JIU123" s="908"/>
      <c r="JIV123" s="908"/>
      <c r="JIW123" s="908"/>
      <c r="JIX123" s="908"/>
      <c r="JIY123" s="908"/>
      <c r="JIZ123" s="908"/>
      <c r="JJA123" s="908"/>
      <c r="JJB123" s="908"/>
      <c r="JJC123" s="908"/>
      <c r="JJD123" s="908"/>
      <c r="JJE123" s="908"/>
      <c r="JJF123" s="908"/>
      <c r="JJG123" s="908"/>
      <c r="JJH123" s="908"/>
      <c r="JJI123" s="908"/>
      <c r="JJJ123" s="908"/>
      <c r="JJK123" s="908"/>
      <c r="JJL123" s="908"/>
      <c r="JJM123" s="908"/>
      <c r="JJN123" s="908"/>
      <c r="JJO123" s="908"/>
      <c r="JJP123" s="908"/>
      <c r="JJQ123" s="908"/>
      <c r="JJR123" s="908"/>
      <c r="JJS123" s="908"/>
      <c r="JJT123" s="908"/>
      <c r="JJU123" s="908"/>
      <c r="JJV123" s="908"/>
      <c r="JJW123" s="908"/>
      <c r="JJX123" s="908"/>
      <c r="JJY123" s="908"/>
      <c r="JJZ123" s="908"/>
      <c r="JKA123" s="908"/>
      <c r="JKB123" s="908"/>
      <c r="JKC123" s="908"/>
      <c r="JKD123" s="908"/>
      <c r="JKE123" s="908"/>
      <c r="JKF123" s="908"/>
      <c r="JKG123" s="908"/>
      <c r="JKH123" s="908"/>
      <c r="JKI123" s="908"/>
      <c r="JKJ123" s="908"/>
      <c r="JKK123" s="908"/>
      <c r="JKL123" s="908"/>
      <c r="JKM123" s="908"/>
      <c r="JKN123" s="908"/>
      <c r="JKO123" s="908"/>
      <c r="JKP123" s="908"/>
      <c r="JKQ123" s="908"/>
      <c r="JKR123" s="908"/>
      <c r="JKS123" s="908"/>
      <c r="JKT123" s="908"/>
      <c r="JKU123" s="908"/>
      <c r="JKV123" s="908"/>
      <c r="JKW123" s="908"/>
      <c r="JKX123" s="908"/>
      <c r="JKY123" s="908"/>
      <c r="JKZ123" s="908"/>
      <c r="JLA123" s="908"/>
      <c r="JLB123" s="908"/>
      <c r="JLC123" s="908"/>
      <c r="JLD123" s="908"/>
      <c r="JLE123" s="908"/>
      <c r="JLF123" s="908"/>
      <c r="JLG123" s="908"/>
      <c r="JLH123" s="908"/>
      <c r="JLI123" s="908"/>
      <c r="JLJ123" s="908"/>
      <c r="JLK123" s="908"/>
      <c r="JLL123" s="908"/>
      <c r="JLM123" s="908"/>
      <c r="JLN123" s="908"/>
      <c r="JLO123" s="908"/>
      <c r="JLP123" s="908"/>
      <c r="JLQ123" s="908"/>
      <c r="JLR123" s="908"/>
      <c r="JLS123" s="908"/>
      <c r="JLT123" s="908"/>
      <c r="JLU123" s="908"/>
      <c r="JLV123" s="908"/>
      <c r="JLW123" s="908"/>
      <c r="JLX123" s="908"/>
      <c r="JLY123" s="908"/>
      <c r="JLZ123" s="908"/>
      <c r="JMA123" s="908"/>
      <c r="JMB123" s="908"/>
      <c r="JMC123" s="908"/>
      <c r="JMD123" s="908"/>
      <c r="JME123" s="908"/>
      <c r="JMF123" s="908"/>
      <c r="JMG123" s="908"/>
      <c r="JMH123" s="908"/>
      <c r="JMI123" s="908"/>
      <c r="JMJ123" s="908"/>
      <c r="JMK123" s="908"/>
      <c r="JML123" s="908"/>
      <c r="JMM123" s="908"/>
      <c r="JMN123" s="908"/>
      <c r="JMO123" s="908"/>
      <c r="JMP123" s="908"/>
      <c r="JMQ123" s="908"/>
      <c r="JMR123" s="908"/>
      <c r="JMS123" s="908"/>
      <c r="JMT123" s="908"/>
      <c r="JMU123" s="908"/>
      <c r="JMV123" s="908"/>
      <c r="JMW123" s="908"/>
      <c r="JMX123" s="908"/>
      <c r="JMY123" s="908"/>
      <c r="JMZ123" s="908"/>
      <c r="JNA123" s="908"/>
      <c r="JNB123" s="908"/>
      <c r="JNC123" s="908"/>
      <c r="JND123" s="908"/>
      <c r="JNE123" s="908"/>
      <c r="JNF123" s="908"/>
      <c r="JNG123" s="908"/>
      <c r="JNH123" s="908"/>
      <c r="JNI123" s="908"/>
      <c r="JNJ123" s="908"/>
      <c r="JNK123" s="908"/>
      <c r="JNL123" s="908"/>
      <c r="JNM123" s="908"/>
      <c r="JNN123" s="908"/>
      <c r="JNO123" s="908"/>
      <c r="JNP123" s="908"/>
      <c r="JNQ123" s="908"/>
      <c r="JNR123" s="908"/>
      <c r="JNS123" s="908"/>
      <c r="JNT123" s="908"/>
      <c r="JNU123" s="908"/>
      <c r="JNV123" s="908"/>
      <c r="JNW123" s="908"/>
      <c r="JNX123" s="908"/>
      <c r="JNY123" s="908"/>
      <c r="JNZ123" s="908"/>
      <c r="JOA123" s="908"/>
      <c r="JOB123" s="908"/>
      <c r="JOC123" s="908"/>
      <c r="JOD123" s="908"/>
      <c r="JOE123" s="908"/>
      <c r="JOF123" s="908"/>
      <c r="JOG123" s="908"/>
      <c r="JOH123" s="908"/>
      <c r="JOI123" s="908"/>
      <c r="JOJ123" s="908"/>
      <c r="JOK123" s="908"/>
      <c r="JOL123" s="908"/>
      <c r="JOM123" s="908"/>
      <c r="JON123" s="908"/>
      <c r="JOO123" s="908"/>
      <c r="JOP123" s="908"/>
      <c r="JOQ123" s="908"/>
      <c r="JOR123" s="908"/>
      <c r="JOS123" s="908"/>
      <c r="JOT123" s="908"/>
      <c r="JOU123" s="908"/>
      <c r="JOV123" s="908"/>
      <c r="JOW123" s="908"/>
      <c r="JOX123" s="908"/>
      <c r="JOY123" s="908"/>
      <c r="JOZ123" s="908"/>
      <c r="JPA123" s="908"/>
      <c r="JPB123" s="908"/>
      <c r="JPC123" s="908"/>
      <c r="JPD123" s="908"/>
      <c r="JPE123" s="908"/>
      <c r="JPF123" s="908"/>
      <c r="JPG123" s="908"/>
      <c r="JPH123" s="908"/>
      <c r="JPI123" s="908"/>
      <c r="JPJ123" s="908"/>
      <c r="JPK123" s="908"/>
      <c r="JPL123" s="908"/>
      <c r="JPM123" s="908"/>
      <c r="JPN123" s="908"/>
      <c r="JPO123" s="908"/>
      <c r="JPP123" s="908"/>
      <c r="JPQ123" s="908"/>
      <c r="JPR123" s="908"/>
      <c r="JPS123" s="908"/>
      <c r="JPT123" s="908"/>
      <c r="JPU123" s="908"/>
      <c r="JPV123" s="908"/>
      <c r="JPW123" s="908"/>
      <c r="JPX123" s="908"/>
      <c r="JPY123" s="908"/>
      <c r="JPZ123" s="908"/>
      <c r="JQA123" s="908"/>
      <c r="JQB123" s="908"/>
      <c r="JQC123" s="908"/>
      <c r="JQD123" s="908"/>
      <c r="JQE123" s="908"/>
      <c r="JQF123" s="908"/>
      <c r="JQG123" s="908"/>
      <c r="JQH123" s="908"/>
      <c r="JQI123" s="908"/>
      <c r="JQJ123" s="908"/>
      <c r="JQK123" s="908"/>
      <c r="JQL123" s="908"/>
      <c r="JQM123" s="908"/>
      <c r="JQN123" s="908"/>
      <c r="JQO123" s="908"/>
      <c r="JQP123" s="908"/>
      <c r="JQQ123" s="908"/>
      <c r="JQR123" s="908"/>
      <c r="JQS123" s="908"/>
      <c r="JQT123" s="908"/>
      <c r="JQU123" s="908"/>
      <c r="JQV123" s="908"/>
      <c r="JQW123" s="908"/>
      <c r="JQX123" s="908"/>
      <c r="JQY123" s="908"/>
      <c r="JQZ123" s="908"/>
      <c r="JRA123" s="908"/>
      <c r="JRB123" s="908"/>
      <c r="JRC123" s="908"/>
      <c r="JRD123" s="908"/>
      <c r="JRE123" s="908"/>
      <c r="JRF123" s="908"/>
      <c r="JRG123" s="908"/>
      <c r="JRH123" s="908"/>
      <c r="JRI123" s="908"/>
      <c r="JRJ123" s="908"/>
      <c r="JRK123" s="908"/>
      <c r="JRL123" s="908"/>
      <c r="JRM123" s="908"/>
      <c r="JRN123" s="908"/>
      <c r="JRO123" s="908"/>
      <c r="JRP123" s="908"/>
      <c r="JRQ123" s="908"/>
      <c r="JRR123" s="908"/>
      <c r="JRS123" s="908"/>
      <c r="JRT123" s="908"/>
      <c r="JRU123" s="908"/>
      <c r="JRV123" s="908"/>
      <c r="JRW123" s="908"/>
      <c r="JRX123" s="908"/>
      <c r="JRY123" s="908"/>
      <c r="JRZ123" s="908"/>
      <c r="JSA123" s="908"/>
      <c r="JSB123" s="908"/>
      <c r="JSC123" s="908"/>
      <c r="JSD123" s="908"/>
      <c r="JSE123" s="908"/>
      <c r="JSF123" s="908"/>
      <c r="JSG123" s="908"/>
      <c r="JSH123" s="908"/>
      <c r="JSI123" s="908"/>
      <c r="JSJ123" s="908"/>
      <c r="JSK123" s="908"/>
      <c r="JSL123" s="908"/>
      <c r="JSM123" s="908"/>
      <c r="JSN123" s="908"/>
      <c r="JSO123" s="908"/>
      <c r="JSP123" s="908"/>
      <c r="JSQ123" s="908"/>
      <c r="JSR123" s="908"/>
      <c r="JSS123" s="908"/>
      <c r="JST123" s="908"/>
      <c r="JSU123" s="908"/>
      <c r="JSV123" s="908"/>
      <c r="JSW123" s="908"/>
      <c r="JSX123" s="908"/>
      <c r="JSY123" s="908"/>
      <c r="JSZ123" s="908"/>
      <c r="JTA123" s="908"/>
      <c r="JTB123" s="908"/>
      <c r="JTC123" s="908"/>
      <c r="JTD123" s="908"/>
      <c r="JTE123" s="908"/>
      <c r="JTF123" s="908"/>
      <c r="JTG123" s="908"/>
      <c r="JTH123" s="908"/>
      <c r="JTI123" s="908"/>
      <c r="JTJ123" s="908"/>
      <c r="JTK123" s="908"/>
      <c r="JTL123" s="908"/>
      <c r="JTM123" s="908"/>
      <c r="JTN123" s="908"/>
      <c r="JTO123" s="908"/>
      <c r="JTP123" s="908"/>
      <c r="JTQ123" s="908"/>
      <c r="JTR123" s="908"/>
      <c r="JTS123" s="908"/>
      <c r="JTT123" s="908"/>
      <c r="JTU123" s="908"/>
      <c r="JTV123" s="908"/>
      <c r="JTW123" s="908"/>
      <c r="JTX123" s="908"/>
      <c r="JTY123" s="908"/>
      <c r="JTZ123" s="908"/>
      <c r="JUA123" s="908"/>
      <c r="JUB123" s="908"/>
      <c r="JUC123" s="908"/>
      <c r="JUD123" s="908"/>
      <c r="JUE123" s="908"/>
      <c r="JUF123" s="908"/>
      <c r="JUG123" s="908"/>
      <c r="JUH123" s="908"/>
      <c r="JUI123" s="908"/>
      <c r="JUJ123" s="908"/>
      <c r="JUK123" s="908"/>
      <c r="JUL123" s="908"/>
      <c r="JUM123" s="908"/>
      <c r="JUN123" s="908"/>
      <c r="JUO123" s="908"/>
      <c r="JUP123" s="908"/>
      <c r="JUQ123" s="908"/>
      <c r="JUR123" s="908"/>
      <c r="JUS123" s="908"/>
      <c r="JUT123" s="908"/>
      <c r="JUU123" s="908"/>
      <c r="JUV123" s="908"/>
      <c r="JUW123" s="908"/>
      <c r="JUX123" s="908"/>
      <c r="JUY123" s="908"/>
      <c r="JUZ123" s="908"/>
      <c r="JVA123" s="908"/>
      <c r="JVB123" s="908"/>
      <c r="JVC123" s="908"/>
      <c r="JVD123" s="908"/>
      <c r="JVE123" s="908"/>
      <c r="JVF123" s="908"/>
      <c r="JVG123" s="908"/>
      <c r="JVH123" s="908"/>
      <c r="JVI123" s="908"/>
      <c r="JVJ123" s="908"/>
      <c r="JVK123" s="908"/>
      <c r="JVL123" s="908"/>
      <c r="JVM123" s="908"/>
      <c r="JVN123" s="908"/>
      <c r="JVO123" s="908"/>
      <c r="JVP123" s="908"/>
      <c r="JVQ123" s="908"/>
      <c r="JVR123" s="908"/>
      <c r="JVS123" s="908"/>
      <c r="JVT123" s="908"/>
      <c r="JVU123" s="908"/>
      <c r="JVV123" s="908"/>
      <c r="JVW123" s="908"/>
      <c r="JVX123" s="908"/>
      <c r="JVY123" s="908"/>
      <c r="JVZ123" s="908"/>
      <c r="JWA123" s="908"/>
      <c r="JWB123" s="908"/>
      <c r="JWC123" s="908"/>
      <c r="JWD123" s="908"/>
      <c r="JWE123" s="908"/>
      <c r="JWF123" s="908"/>
      <c r="JWG123" s="908"/>
      <c r="JWH123" s="908"/>
      <c r="JWI123" s="908"/>
      <c r="JWJ123" s="908"/>
      <c r="JWK123" s="908"/>
      <c r="JWL123" s="908"/>
      <c r="JWM123" s="908"/>
      <c r="JWN123" s="908"/>
      <c r="JWO123" s="908"/>
      <c r="JWP123" s="908"/>
      <c r="JWQ123" s="908"/>
      <c r="JWR123" s="908"/>
      <c r="JWS123" s="908"/>
      <c r="JWT123" s="908"/>
      <c r="JWU123" s="908"/>
      <c r="JWV123" s="908"/>
      <c r="JWW123" s="908"/>
      <c r="JWX123" s="908"/>
      <c r="JWY123" s="908"/>
      <c r="JWZ123" s="908"/>
      <c r="JXA123" s="908"/>
      <c r="JXB123" s="908"/>
      <c r="JXC123" s="908"/>
      <c r="JXD123" s="908"/>
      <c r="JXE123" s="908"/>
      <c r="JXF123" s="908"/>
      <c r="JXG123" s="908"/>
      <c r="JXH123" s="908"/>
      <c r="JXI123" s="908"/>
      <c r="JXJ123" s="908"/>
      <c r="JXK123" s="908"/>
      <c r="JXL123" s="908"/>
      <c r="JXM123" s="908"/>
      <c r="JXN123" s="908"/>
      <c r="JXO123" s="908"/>
      <c r="JXP123" s="908"/>
      <c r="JXQ123" s="908"/>
      <c r="JXR123" s="908"/>
      <c r="JXS123" s="908"/>
      <c r="JXT123" s="908"/>
      <c r="JXU123" s="908"/>
      <c r="JXV123" s="908"/>
      <c r="JXW123" s="908"/>
      <c r="JXX123" s="908"/>
      <c r="JXY123" s="908"/>
      <c r="JXZ123" s="908"/>
      <c r="JYA123" s="908"/>
      <c r="JYB123" s="908"/>
      <c r="JYC123" s="908"/>
      <c r="JYD123" s="908"/>
      <c r="JYE123" s="908"/>
      <c r="JYF123" s="908"/>
      <c r="JYG123" s="908"/>
      <c r="JYH123" s="908"/>
      <c r="JYI123" s="908"/>
      <c r="JYJ123" s="908"/>
      <c r="JYK123" s="908"/>
      <c r="JYL123" s="908"/>
      <c r="JYM123" s="908"/>
      <c r="JYN123" s="908"/>
      <c r="JYO123" s="908"/>
      <c r="JYP123" s="908"/>
      <c r="JYQ123" s="908"/>
      <c r="JYR123" s="908"/>
      <c r="JYS123" s="908"/>
      <c r="JYT123" s="908"/>
      <c r="JYU123" s="908"/>
      <c r="JYV123" s="908"/>
      <c r="JYW123" s="908"/>
      <c r="JYX123" s="908"/>
      <c r="JYY123" s="908"/>
      <c r="JYZ123" s="908"/>
      <c r="JZA123" s="908"/>
      <c r="JZB123" s="908"/>
      <c r="JZC123" s="908"/>
      <c r="JZD123" s="908"/>
      <c r="JZE123" s="908"/>
      <c r="JZF123" s="908"/>
      <c r="JZG123" s="908"/>
      <c r="JZH123" s="908"/>
      <c r="JZI123" s="908"/>
      <c r="JZJ123" s="908"/>
      <c r="JZK123" s="908"/>
      <c r="JZL123" s="908"/>
      <c r="JZM123" s="908"/>
      <c r="JZN123" s="908"/>
      <c r="JZO123" s="908"/>
      <c r="JZP123" s="908"/>
      <c r="JZQ123" s="908"/>
      <c r="JZR123" s="908"/>
      <c r="JZS123" s="908"/>
      <c r="JZT123" s="908"/>
      <c r="JZU123" s="908"/>
      <c r="JZV123" s="908"/>
      <c r="JZW123" s="908"/>
      <c r="JZX123" s="908"/>
      <c r="JZY123" s="908"/>
      <c r="JZZ123" s="908"/>
      <c r="KAA123" s="908"/>
      <c r="KAB123" s="908"/>
      <c r="KAC123" s="908"/>
      <c r="KAD123" s="908"/>
      <c r="KAE123" s="908"/>
      <c r="KAF123" s="908"/>
      <c r="KAG123" s="908"/>
      <c r="KAH123" s="908"/>
      <c r="KAI123" s="908"/>
      <c r="KAJ123" s="908"/>
      <c r="KAK123" s="908"/>
      <c r="KAL123" s="908"/>
      <c r="KAM123" s="908"/>
      <c r="KAN123" s="908"/>
      <c r="KAO123" s="908"/>
      <c r="KAP123" s="908"/>
      <c r="KAQ123" s="908"/>
      <c r="KAR123" s="908"/>
      <c r="KAS123" s="908"/>
      <c r="KAT123" s="908"/>
      <c r="KAU123" s="908"/>
      <c r="KAV123" s="908"/>
      <c r="KAW123" s="908"/>
      <c r="KAX123" s="908"/>
      <c r="KAY123" s="908"/>
      <c r="KAZ123" s="908"/>
      <c r="KBA123" s="908"/>
      <c r="KBB123" s="908"/>
      <c r="KBC123" s="908"/>
      <c r="KBD123" s="908"/>
      <c r="KBE123" s="908"/>
      <c r="KBF123" s="908"/>
      <c r="KBG123" s="908"/>
      <c r="KBH123" s="908"/>
      <c r="KBI123" s="908"/>
      <c r="KBJ123" s="908"/>
      <c r="KBK123" s="908"/>
      <c r="KBL123" s="908"/>
      <c r="KBM123" s="908"/>
      <c r="KBN123" s="908"/>
      <c r="KBO123" s="908"/>
      <c r="KBP123" s="908"/>
      <c r="KBQ123" s="908"/>
      <c r="KBR123" s="908"/>
      <c r="KBS123" s="908"/>
      <c r="KBT123" s="908"/>
      <c r="KBU123" s="908"/>
      <c r="KBV123" s="908"/>
      <c r="KBW123" s="908"/>
      <c r="KBX123" s="908"/>
      <c r="KBY123" s="908"/>
      <c r="KBZ123" s="908"/>
      <c r="KCA123" s="908"/>
      <c r="KCB123" s="908"/>
      <c r="KCC123" s="908"/>
      <c r="KCD123" s="908"/>
      <c r="KCE123" s="908"/>
      <c r="KCF123" s="908"/>
      <c r="KCG123" s="908"/>
      <c r="KCH123" s="908"/>
      <c r="KCI123" s="908"/>
      <c r="KCJ123" s="908"/>
      <c r="KCK123" s="908"/>
      <c r="KCL123" s="908"/>
      <c r="KCM123" s="908"/>
      <c r="KCN123" s="908"/>
      <c r="KCO123" s="908"/>
      <c r="KCP123" s="908"/>
      <c r="KCQ123" s="908"/>
      <c r="KCR123" s="908"/>
      <c r="KCS123" s="908"/>
      <c r="KCT123" s="908"/>
      <c r="KCU123" s="908"/>
      <c r="KCV123" s="908"/>
      <c r="KCW123" s="908"/>
      <c r="KCX123" s="908"/>
      <c r="KCY123" s="908"/>
      <c r="KCZ123" s="908"/>
      <c r="KDA123" s="908"/>
      <c r="KDB123" s="908"/>
      <c r="KDC123" s="908"/>
      <c r="KDD123" s="908"/>
      <c r="KDE123" s="908"/>
      <c r="KDF123" s="908"/>
      <c r="KDG123" s="908"/>
      <c r="KDH123" s="908"/>
      <c r="KDI123" s="908"/>
      <c r="KDJ123" s="908"/>
      <c r="KDK123" s="908"/>
      <c r="KDL123" s="908"/>
      <c r="KDM123" s="908"/>
      <c r="KDN123" s="908"/>
      <c r="KDO123" s="908"/>
      <c r="KDP123" s="908"/>
      <c r="KDQ123" s="908"/>
      <c r="KDR123" s="908"/>
      <c r="KDS123" s="908"/>
      <c r="KDT123" s="908"/>
      <c r="KDU123" s="908"/>
      <c r="KDV123" s="908"/>
      <c r="KDW123" s="908"/>
      <c r="KDX123" s="908"/>
      <c r="KDY123" s="908"/>
      <c r="KDZ123" s="908"/>
      <c r="KEA123" s="908"/>
      <c r="KEB123" s="908"/>
      <c r="KEC123" s="908"/>
      <c r="KED123" s="908"/>
      <c r="KEE123" s="908"/>
      <c r="KEF123" s="908"/>
      <c r="KEG123" s="908"/>
      <c r="KEH123" s="908"/>
      <c r="KEI123" s="908"/>
      <c r="KEJ123" s="908"/>
      <c r="KEK123" s="908"/>
      <c r="KEL123" s="908"/>
      <c r="KEM123" s="908"/>
      <c r="KEN123" s="908"/>
      <c r="KEO123" s="908"/>
      <c r="KEP123" s="908"/>
      <c r="KEQ123" s="908"/>
      <c r="KER123" s="908"/>
      <c r="KES123" s="908"/>
      <c r="KET123" s="908"/>
      <c r="KEU123" s="908"/>
      <c r="KEV123" s="908"/>
      <c r="KEW123" s="908"/>
      <c r="KEX123" s="908"/>
      <c r="KEY123" s="908"/>
      <c r="KEZ123" s="908"/>
      <c r="KFA123" s="908"/>
      <c r="KFB123" s="908"/>
      <c r="KFC123" s="908"/>
      <c r="KFD123" s="908"/>
      <c r="KFE123" s="908"/>
      <c r="KFF123" s="908"/>
      <c r="KFG123" s="908"/>
      <c r="KFH123" s="908"/>
      <c r="KFI123" s="908"/>
      <c r="KFJ123" s="908"/>
      <c r="KFK123" s="908"/>
      <c r="KFL123" s="908"/>
      <c r="KFM123" s="908"/>
      <c r="KFN123" s="908"/>
      <c r="KFO123" s="908"/>
      <c r="KFP123" s="908"/>
      <c r="KFQ123" s="908"/>
      <c r="KFR123" s="908"/>
      <c r="KFS123" s="908"/>
      <c r="KFT123" s="908"/>
      <c r="KFU123" s="908"/>
      <c r="KFV123" s="908"/>
      <c r="KFW123" s="908"/>
      <c r="KFX123" s="908"/>
      <c r="KFY123" s="908"/>
      <c r="KFZ123" s="908"/>
      <c r="KGA123" s="908"/>
      <c r="KGB123" s="908"/>
      <c r="KGC123" s="908"/>
      <c r="KGD123" s="908"/>
      <c r="KGE123" s="908"/>
      <c r="KGF123" s="908"/>
      <c r="KGG123" s="908"/>
      <c r="KGH123" s="908"/>
      <c r="KGI123" s="908"/>
      <c r="KGJ123" s="908"/>
      <c r="KGK123" s="908"/>
      <c r="KGL123" s="908"/>
      <c r="KGM123" s="908"/>
      <c r="KGN123" s="908"/>
      <c r="KGO123" s="908"/>
      <c r="KGP123" s="908"/>
      <c r="KGQ123" s="908"/>
      <c r="KGR123" s="908"/>
      <c r="KGS123" s="908"/>
      <c r="KGT123" s="908"/>
      <c r="KGU123" s="908"/>
      <c r="KGV123" s="908"/>
      <c r="KGW123" s="908"/>
      <c r="KGX123" s="908"/>
      <c r="KGY123" s="908"/>
      <c r="KGZ123" s="908"/>
      <c r="KHA123" s="908"/>
      <c r="KHB123" s="908"/>
      <c r="KHC123" s="908"/>
      <c r="KHD123" s="908"/>
      <c r="KHE123" s="908"/>
      <c r="KHF123" s="908"/>
      <c r="KHG123" s="908"/>
      <c r="KHH123" s="908"/>
      <c r="KHI123" s="908"/>
      <c r="KHJ123" s="908"/>
      <c r="KHK123" s="908"/>
      <c r="KHL123" s="908"/>
      <c r="KHM123" s="908"/>
      <c r="KHN123" s="908"/>
      <c r="KHO123" s="908"/>
      <c r="KHP123" s="908"/>
      <c r="KHQ123" s="908"/>
      <c r="KHR123" s="908"/>
      <c r="KHS123" s="908"/>
      <c r="KHT123" s="908"/>
      <c r="KHU123" s="908"/>
      <c r="KHV123" s="908"/>
      <c r="KHW123" s="908"/>
      <c r="KHX123" s="908"/>
      <c r="KHY123" s="908"/>
      <c r="KHZ123" s="908"/>
      <c r="KIA123" s="908"/>
      <c r="KIB123" s="908"/>
      <c r="KIC123" s="908"/>
      <c r="KID123" s="908"/>
      <c r="KIE123" s="908"/>
      <c r="KIF123" s="908"/>
      <c r="KIG123" s="908"/>
      <c r="KIH123" s="908"/>
      <c r="KII123" s="908"/>
      <c r="KIJ123" s="908"/>
      <c r="KIK123" s="908"/>
      <c r="KIL123" s="908"/>
      <c r="KIM123" s="908"/>
      <c r="KIN123" s="908"/>
      <c r="KIO123" s="908"/>
      <c r="KIP123" s="908"/>
      <c r="KIQ123" s="908"/>
      <c r="KIR123" s="908"/>
      <c r="KIS123" s="908"/>
      <c r="KIT123" s="908"/>
      <c r="KIU123" s="908"/>
      <c r="KIV123" s="908"/>
      <c r="KIW123" s="908"/>
      <c r="KIX123" s="908"/>
      <c r="KIY123" s="908"/>
      <c r="KIZ123" s="908"/>
      <c r="KJA123" s="908"/>
      <c r="KJB123" s="908"/>
      <c r="KJC123" s="908"/>
      <c r="KJD123" s="908"/>
      <c r="KJE123" s="908"/>
      <c r="KJF123" s="908"/>
      <c r="KJG123" s="908"/>
      <c r="KJH123" s="908"/>
      <c r="KJI123" s="908"/>
      <c r="KJJ123" s="908"/>
      <c r="KJK123" s="908"/>
      <c r="KJL123" s="908"/>
      <c r="KJM123" s="908"/>
      <c r="KJN123" s="908"/>
      <c r="KJO123" s="908"/>
      <c r="KJP123" s="908"/>
      <c r="KJQ123" s="908"/>
      <c r="KJR123" s="908"/>
      <c r="KJS123" s="908"/>
      <c r="KJT123" s="908"/>
      <c r="KJU123" s="908"/>
      <c r="KJV123" s="908"/>
      <c r="KJW123" s="908"/>
      <c r="KJX123" s="908"/>
      <c r="KJY123" s="908"/>
      <c r="KJZ123" s="908"/>
      <c r="KKA123" s="908"/>
      <c r="KKB123" s="908"/>
      <c r="KKC123" s="908"/>
      <c r="KKD123" s="908"/>
      <c r="KKE123" s="908"/>
      <c r="KKF123" s="908"/>
      <c r="KKG123" s="908"/>
      <c r="KKH123" s="908"/>
      <c r="KKI123" s="908"/>
      <c r="KKJ123" s="908"/>
      <c r="KKK123" s="908"/>
      <c r="KKL123" s="908"/>
      <c r="KKM123" s="908"/>
      <c r="KKN123" s="908"/>
      <c r="KKO123" s="908"/>
      <c r="KKP123" s="908"/>
      <c r="KKQ123" s="908"/>
      <c r="KKR123" s="908"/>
      <c r="KKS123" s="908"/>
      <c r="KKT123" s="908"/>
      <c r="KKU123" s="908"/>
      <c r="KKV123" s="908"/>
      <c r="KKW123" s="908"/>
      <c r="KKX123" s="908"/>
      <c r="KKY123" s="908"/>
      <c r="KKZ123" s="908"/>
      <c r="KLA123" s="908"/>
      <c r="KLB123" s="908"/>
      <c r="KLC123" s="908"/>
      <c r="KLD123" s="908"/>
      <c r="KLE123" s="908"/>
      <c r="KLF123" s="908"/>
      <c r="KLG123" s="908"/>
      <c r="KLH123" s="908"/>
      <c r="KLI123" s="908"/>
      <c r="KLJ123" s="908"/>
      <c r="KLK123" s="908"/>
      <c r="KLL123" s="908"/>
      <c r="KLM123" s="908"/>
      <c r="KLN123" s="908"/>
      <c r="KLO123" s="908"/>
      <c r="KLP123" s="908"/>
      <c r="KLQ123" s="908"/>
      <c r="KLR123" s="908"/>
      <c r="KLS123" s="908"/>
      <c r="KLT123" s="908"/>
      <c r="KLU123" s="908"/>
      <c r="KLV123" s="908"/>
      <c r="KLW123" s="908"/>
      <c r="KLX123" s="908"/>
      <c r="KLY123" s="908"/>
      <c r="KLZ123" s="908"/>
      <c r="KMA123" s="908"/>
      <c r="KMB123" s="908"/>
      <c r="KMC123" s="908"/>
      <c r="KMD123" s="908"/>
      <c r="KME123" s="908"/>
      <c r="KMF123" s="908"/>
      <c r="KMG123" s="908"/>
      <c r="KMH123" s="908"/>
      <c r="KMI123" s="908"/>
      <c r="KMJ123" s="908"/>
      <c r="KMK123" s="908"/>
      <c r="KML123" s="908"/>
      <c r="KMM123" s="908"/>
      <c r="KMN123" s="908"/>
      <c r="KMO123" s="908"/>
      <c r="KMP123" s="908"/>
      <c r="KMQ123" s="908"/>
      <c r="KMR123" s="908"/>
      <c r="KMS123" s="908"/>
      <c r="KMT123" s="908"/>
      <c r="KMU123" s="908"/>
      <c r="KMV123" s="908"/>
      <c r="KMW123" s="908"/>
      <c r="KMX123" s="908"/>
      <c r="KMY123" s="908"/>
      <c r="KMZ123" s="908"/>
      <c r="KNA123" s="908"/>
      <c r="KNB123" s="908"/>
      <c r="KNC123" s="908"/>
      <c r="KND123" s="908"/>
      <c r="KNE123" s="908"/>
      <c r="KNF123" s="908"/>
      <c r="KNG123" s="908"/>
      <c r="KNH123" s="908"/>
      <c r="KNI123" s="908"/>
      <c r="KNJ123" s="908"/>
      <c r="KNK123" s="908"/>
      <c r="KNL123" s="908"/>
      <c r="KNM123" s="908"/>
      <c r="KNN123" s="908"/>
      <c r="KNO123" s="908"/>
      <c r="KNP123" s="908"/>
      <c r="KNQ123" s="908"/>
      <c r="KNR123" s="908"/>
      <c r="KNS123" s="908"/>
      <c r="KNT123" s="908"/>
      <c r="KNU123" s="908"/>
      <c r="KNV123" s="908"/>
      <c r="KNW123" s="908"/>
      <c r="KNX123" s="908"/>
      <c r="KNY123" s="908"/>
      <c r="KNZ123" s="908"/>
      <c r="KOA123" s="908"/>
      <c r="KOB123" s="908"/>
      <c r="KOC123" s="908"/>
      <c r="KOD123" s="908"/>
      <c r="KOE123" s="908"/>
      <c r="KOF123" s="908"/>
      <c r="KOG123" s="908"/>
      <c r="KOH123" s="908"/>
      <c r="KOI123" s="908"/>
      <c r="KOJ123" s="908"/>
      <c r="KOK123" s="908"/>
      <c r="KOL123" s="908"/>
      <c r="KOM123" s="908"/>
      <c r="KON123" s="908"/>
      <c r="KOO123" s="908"/>
      <c r="KOP123" s="908"/>
      <c r="KOQ123" s="908"/>
      <c r="KOR123" s="908"/>
      <c r="KOS123" s="908"/>
      <c r="KOT123" s="908"/>
      <c r="KOU123" s="908"/>
      <c r="KOV123" s="908"/>
      <c r="KOW123" s="908"/>
      <c r="KOX123" s="908"/>
      <c r="KOY123" s="908"/>
      <c r="KOZ123" s="908"/>
      <c r="KPA123" s="908"/>
      <c r="KPB123" s="908"/>
      <c r="KPC123" s="908"/>
      <c r="KPD123" s="908"/>
      <c r="KPE123" s="908"/>
      <c r="KPF123" s="908"/>
      <c r="KPG123" s="908"/>
      <c r="KPH123" s="908"/>
      <c r="KPI123" s="908"/>
      <c r="KPJ123" s="908"/>
      <c r="KPK123" s="908"/>
      <c r="KPL123" s="908"/>
      <c r="KPM123" s="908"/>
      <c r="KPN123" s="908"/>
      <c r="KPO123" s="908"/>
      <c r="KPP123" s="908"/>
      <c r="KPQ123" s="908"/>
      <c r="KPR123" s="908"/>
      <c r="KPS123" s="908"/>
      <c r="KPT123" s="908"/>
      <c r="KPU123" s="908"/>
      <c r="KPV123" s="908"/>
      <c r="KPW123" s="908"/>
      <c r="KPX123" s="908"/>
      <c r="KPY123" s="908"/>
      <c r="KPZ123" s="908"/>
      <c r="KQA123" s="908"/>
      <c r="KQB123" s="908"/>
      <c r="KQC123" s="908"/>
      <c r="KQD123" s="908"/>
      <c r="KQE123" s="908"/>
      <c r="KQF123" s="908"/>
      <c r="KQG123" s="908"/>
      <c r="KQH123" s="908"/>
      <c r="KQI123" s="908"/>
      <c r="KQJ123" s="908"/>
      <c r="KQK123" s="908"/>
      <c r="KQL123" s="908"/>
      <c r="KQM123" s="908"/>
      <c r="KQN123" s="908"/>
      <c r="KQO123" s="908"/>
      <c r="KQP123" s="908"/>
      <c r="KQQ123" s="908"/>
      <c r="KQR123" s="908"/>
      <c r="KQS123" s="908"/>
      <c r="KQT123" s="908"/>
      <c r="KQU123" s="908"/>
      <c r="KQV123" s="908"/>
      <c r="KQW123" s="908"/>
      <c r="KQX123" s="908"/>
      <c r="KQY123" s="908"/>
      <c r="KQZ123" s="908"/>
      <c r="KRA123" s="908"/>
      <c r="KRB123" s="908"/>
      <c r="KRC123" s="908"/>
      <c r="KRD123" s="908"/>
      <c r="KRE123" s="908"/>
      <c r="KRF123" s="908"/>
      <c r="KRG123" s="908"/>
      <c r="KRH123" s="908"/>
      <c r="KRI123" s="908"/>
      <c r="KRJ123" s="908"/>
      <c r="KRK123" s="908"/>
      <c r="KRL123" s="908"/>
      <c r="KRM123" s="908"/>
      <c r="KRN123" s="908"/>
      <c r="KRO123" s="908"/>
      <c r="KRP123" s="908"/>
      <c r="KRQ123" s="908"/>
      <c r="KRR123" s="908"/>
      <c r="KRS123" s="908"/>
      <c r="KRT123" s="908"/>
      <c r="KRU123" s="908"/>
      <c r="KRV123" s="908"/>
      <c r="KRW123" s="908"/>
      <c r="KRX123" s="908"/>
      <c r="KRY123" s="908"/>
      <c r="KRZ123" s="908"/>
      <c r="KSA123" s="908"/>
      <c r="KSB123" s="908"/>
      <c r="KSC123" s="908"/>
      <c r="KSD123" s="908"/>
      <c r="KSE123" s="908"/>
      <c r="KSF123" s="908"/>
      <c r="KSG123" s="908"/>
      <c r="KSH123" s="908"/>
      <c r="KSI123" s="908"/>
      <c r="KSJ123" s="908"/>
      <c r="KSK123" s="908"/>
      <c r="KSL123" s="908"/>
      <c r="KSM123" s="908"/>
      <c r="KSN123" s="908"/>
      <c r="KSO123" s="908"/>
      <c r="KSP123" s="908"/>
      <c r="KSQ123" s="908"/>
      <c r="KSR123" s="908"/>
      <c r="KSS123" s="908"/>
      <c r="KST123" s="908"/>
      <c r="KSU123" s="908"/>
      <c r="KSV123" s="908"/>
      <c r="KSW123" s="908"/>
      <c r="KSX123" s="908"/>
      <c r="KSY123" s="908"/>
      <c r="KSZ123" s="908"/>
      <c r="KTA123" s="908"/>
      <c r="KTB123" s="908"/>
      <c r="KTC123" s="908"/>
      <c r="KTD123" s="908"/>
      <c r="KTE123" s="908"/>
      <c r="KTF123" s="908"/>
      <c r="KTG123" s="908"/>
      <c r="KTH123" s="908"/>
      <c r="KTI123" s="908"/>
      <c r="KTJ123" s="908"/>
      <c r="KTK123" s="908"/>
      <c r="KTL123" s="908"/>
      <c r="KTM123" s="908"/>
      <c r="KTN123" s="908"/>
      <c r="KTO123" s="908"/>
      <c r="KTP123" s="908"/>
      <c r="KTQ123" s="908"/>
      <c r="KTR123" s="908"/>
      <c r="KTS123" s="908"/>
      <c r="KTT123" s="908"/>
      <c r="KTU123" s="908"/>
      <c r="KTV123" s="908"/>
      <c r="KTW123" s="908"/>
      <c r="KTX123" s="908"/>
      <c r="KTY123" s="908"/>
      <c r="KTZ123" s="908"/>
      <c r="KUA123" s="908"/>
      <c r="KUB123" s="908"/>
      <c r="KUC123" s="908"/>
      <c r="KUD123" s="908"/>
      <c r="KUE123" s="908"/>
      <c r="KUF123" s="908"/>
      <c r="KUG123" s="908"/>
      <c r="KUH123" s="908"/>
      <c r="KUI123" s="908"/>
      <c r="KUJ123" s="908"/>
      <c r="KUK123" s="908"/>
      <c r="KUL123" s="908"/>
      <c r="KUM123" s="908"/>
      <c r="KUN123" s="908"/>
      <c r="KUO123" s="908"/>
      <c r="KUP123" s="908"/>
      <c r="KUQ123" s="908"/>
      <c r="KUR123" s="908"/>
      <c r="KUS123" s="908"/>
      <c r="KUT123" s="908"/>
      <c r="KUU123" s="908"/>
      <c r="KUV123" s="908"/>
      <c r="KUW123" s="908"/>
      <c r="KUX123" s="908"/>
      <c r="KUY123" s="908"/>
      <c r="KUZ123" s="908"/>
      <c r="KVA123" s="908"/>
      <c r="KVB123" s="908"/>
      <c r="KVC123" s="908"/>
      <c r="KVD123" s="908"/>
      <c r="KVE123" s="908"/>
      <c r="KVF123" s="908"/>
      <c r="KVG123" s="908"/>
      <c r="KVH123" s="908"/>
      <c r="KVI123" s="908"/>
      <c r="KVJ123" s="908"/>
      <c r="KVK123" s="908"/>
      <c r="KVL123" s="908"/>
      <c r="KVM123" s="908"/>
      <c r="KVN123" s="908"/>
      <c r="KVO123" s="908"/>
      <c r="KVP123" s="908"/>
      <c r="KVQ123" s="908"/>
      <c r="KVR123" s="908"/>
      <c r="KVS123" s="908"/>
      <c r="KVT123" s="908"/>
      <c r="KVU123" s="908"/>
      <c r="KVV123" s="908"/>
      <c r="KVW123" s="908"/>
      <c r="KVX123" s="908"/>
      <c r="KVY123" s="908"/>
      <c r="KVZ123" s="908"/>
      <c r="KWA123" s="908"/>
      <c r="KWB123" s="908"/>
      <c r="KWC123" s="908"/>
      <c r="KWD123" s="908"/>
      <c r="KWE123" s="908"/>
      <c r="KWF123" s="908"/>
      <c r="KWG123" s="908"/>
      <c r="KWH123" s="908"/>
      <c r="KWI123" s="908"/>
      <c r="KWJ123" s="908"/>
      <c r="KWK123" s="908"/>
      <c r="KWL123" s="908"/>
      <c r="KWM123" s="908"/>
      <c r="KWN123" s="908"/>
      <c r="KWO123" s="908"/>
      <c r="KWP123" s="908"/>
      <c r="KWQ123" s="908"/>
      <c r="KWR123" s="908"/>
      <c r="KWS123" s="908"/>
      <c r="KWT123" s="908"/>
      <c r="KWU123" s="908"/>
      <c r="KWV123" s="908"/>
      <c r="KWW123" s="908"/>
      <c r="KWX123" s="908"/>
      <c r="KWY123" s="908"/>
      <c r="KWZ123" s="908"/>
      <c r="KXA123" s="908"/>
      <c r="KXB123" s="908"/>
      <c r="KXC123" s="908"/>
      <c r="KXD123" s="908"/>
      <c r="KXE123" s="908"/>
      <c r="KXF123" s="908"/>
      <c r="KXG123" s="908"/>
      <c r="KXH123" s="908"/>
      <c r="KXI123" s="908"/>
      <c r="KXJ123" s="908"/>
      <c r="KXK123" s="908"/>
      <c r="KXL123" s="908"/>
      <c r="KXM123" s="908"/>
      <c r="KXN123" s="908"/>
      <c r="KXO123" s="908"/>
      <c r="KXP123" s="908"/>
      <c r="KXQ123" s="908"/>
      <c r="KXR123" s="908"/>
      <c r="KXS123" s="908"/>
      <c r="KXT123" s="908"/>
      <c r="KXU123" s="908"/>
      <c r="KXV123" s="908"/>
      <c r="KXW123" s="908"/>
      <c r="KXX123" s="908"/>
      <c r="KXY123" s="908"/>
      <c r="KXZ123" s="908"/>
      <c r="KYA123" s="908"/>
      <c r="KYB123" s="908"/>
      <c r="KYC123" s="908"/>
      <c r="KYD123" s="908"/>
      <c r="KYE123" s="908"/>
      <c r="KYF123" s="908"/>
      <c r="KYG123" s="908"/>
      <c r="KYH123" s="908"/>
      <c r="KYI123" s="908"/>
      <c r="KYJ123" s="908"/>
      <c r="KYK123" s="908"/>
      <c r="KYL123" s="908"/>
      <c r="KYM123" s="908"/>
      <c r="KYN123" s="908"/>
      <c r="KYO123" s="908"/>
      <c r="KYP123" s="908"/>
      <c r="KYQ123" s="908"/>
      <c r="KYR123" s="908"/>
      <c r="KYS123" s="908"/>
      <c r="KYT123" s="908"/>
      <c r="KYU123" s="908"/>
      <c r="KYV123" s="908"/>
      <c r="KYW123" s="908"/>
      <c r="KYX123" s="908"/>
      <c r="KYY123" s="908"/>
      <c r="KYZ123" s="908"/>
      <c r="KZA123" s="908"/>
      <c r="KZB123" s="908"/>
      <c r="KZC123" s="908"/>
      <c r="KZD123" s="908"/>
      <c r="KZE123" s="908"/>
      <c r="KZF123" s="908"/>
      <c r="KZG123" s="908"/>
      <c r="KZH123" s="908"/>
      <c r="KZI123" s="908"/>
      <c r="KZJ123" s="908"/>
      <c r="KZK123" s="908"/>
      <c r="KZL123" s="908"/>
      <c r="KZM123" s="908"/>
      <c r="KZN123" s="908"/>
      <c r="KZO123" s="908"/>
      <c r="KZP123" s="908"/>
      <c r="KZQ123" s="908"/>
      <c r="KZR123" s="908"/>
      <c r="KZS123" s="908"/>
      <c r="KZT123" s="908"/>
      <c r="KZU123" s="908"/>
      <c r="KZV123" s="908"/>
      <c r="KZW123" s="908"/>
      <c r="KZX123" s="908"/>
      <c r="KZY123" s="908"/>
      <c r="KZZ123" s="908"/>
      <c r="LAA123" s="908"/>
      <c r="LAB123" s="908"/>
      <c r="LAC123" s="908"/>
      <c r="LAD123" s="908"/>
      <c r="LAE123" s="908"/>
      <c r="LAF123" s="908"/>
      <c r="LAG123" s="908"/>
      <c r="LAH123" s="908"/>
      <c r="LAI123" s="908"/>
      <c r="LAJ123" s="908"/>
      <c r="LAK123" s="908"/>
      <c r="LAL123" s="908"/>
      <c r="LAM123" s="908"/>
      <c r="LAN123" s="908"/>
      <c r="LAO123" s="908"/>
      <c r="LAP123" s="908"/>
      <c r="LAQ123" s="908"/>
      <c r="LAR123" s="908"/>
      <c r="LAS123" s="908"/>
      <c r="LAT123" s="908"/>
      <c r="LAU123" s="908"/>
      <c r="LAV123" s="908"/>
      <c r="LAW123" s="908"/>
      <c r="LAX123" s="908"/>
      <c r="LAY123" s="908"/>
      <c r="LAZ123" s="908"/>
      <c r="LBA123" s="908"/>
      <c r="LBB123" s="908"/>
      <c r="LBC123" s="908"/>
      <c r="LBD123" s="908"/>
      <c r="LBE123" s="908"/>
      <c r="LBF123" s="908"/>
      <c r="LBG123" s="908"/>
      <c r="LBH123" s="908"/>
      <c r="LBI123" s="908"/>
      <c r="LBJ123" s="908"/>
      <c r="LBK123" s="908"/>
      <c r="LBL123" s="908"/>
      <c r="LBM123" s="908"/>
      <c r="LBN123" s="908"/>
      <c r="LBO123" s="908"/>
      <c r="LBP123" s="908"/>
      <c r="LBQ123" s="908"/>
      <c r="LBR123" s="908"/>
      <c r="LBS123" s="908"/>
      <c r="LBT123" s="908"/>
      <c r="LBU123" s="908"/>
      <c r="LBV123" s="908"/>
      <c r="LBW123" s="908"/>
      <c r="LBX123" s="908"/>
      <c r="LBY123" s="908"/>
      <c r="LBZ123" s="908"/>
      <c r="LCA123" s="908"/>
      <c r="LCB123" s="908"/>
      <c r="LCC123" s="908"/>
      <c r="LCD123" s="908"/>
      <c r="LCE123" s="908"/>
      <c r="LCF123" s="908"/>
      <c r="LCG123" s="908"/>
      <c r="LCH123" s="908"/>
      <c r="LCI123" s="908"/>
      <c r="LCJ123" s="908"/>
      <c r="LCK123" s="908"/>
      <c r="LCL123" s="908"/>
      <c r="LCM123" s="908"/>
      <c r="LCN123" s="908"/>
      <c r="LCO123" s="908"/>
      <c r="LCP123" s="908"/>
      <c r="LCQ123" s="908"/>
      <c r="LCR123" s="908"/>
      <c r="LCS123" s="908"/>
      <c r="LCT123" s="908"/>
      <c r="LCU123" s="908"/>
      <c r="LCV123" s="908"/>
      <c r="LCW123" s="908"/>
      <c r="LCX123" s="908"/>
      <c r="LCY123" s="908"/>
      <c r="LCZ123" s="908"/>
      <c r="LDA123" s="908"/>
      <c r="LDB123" s="908"/>
      <c r="LDC123" s="908"/>
      <c r="LDD123" s="908"/>
      <c r="LDE123" s="908"/>
      <c r="LDF123" s="908"/>
      <c r="LDG123" s="908"/>
      <c r="LDH123" s="908"/>
      <c r="LDI123" s="908"/>
      <c r="LDJ123" s="908"/>
      <c r="LDK123" s="908"/>
      <c r="LDL123" s="908"/>
      <c r="LDM123" s="908"/>
      <c r="LDN123" s="908"/>
      <c r="LDO123" s="908"/>
      <c r="LDP123" s="908"/>
      <c r="LDQ123" s="908"/>
      <c r="LDR123" s="908"/>
      <c r="LDS123" s="908"/>
      <c r="LDT123" s="908"/>
      <c r="LDU123" s="908"/>
      <c r="LDV123" s="908"/>
      <c r="LDW123" s="908"/>
      <c r="LDX123" s="908"/>
      <c r="LDY123" s="908"/>
      <c r="LDZ123" s="908"/>
      <c r="LEA123" s="908"/>
      <c r="LEB123" s="908"/>
      <c r="LEC123" s="908"/>
      <c r="LED123" s="908"/>
      <c r="LEE123" s="908"/>
      <c r="LEF123" s="908"/>
      <c r="LEG123" s="908"/>
      <c r="LEH123" s="908"/>
      <c r="LEI123" s="908"/>
      <c r="LEJ123" s="908"/>
      <c r="LEK123" s="908"/>
      <c r="LEL123" s="908"/>
      <c r="LEM123" s="908"/>
      <c r="LEN123" s="908"/>
      <c r="LEO123" s="908"/>
      <c r="LEP123" s="908"/>
      <c r="LEQ123" s="908"/>
      <c r="LER123" s="908"/>
      <c r="LES123" s="908"/>
      <c r="LET123" s="908"/>
      <c r="LEU123" s="908"/>
      <c r="LEV123" s="908"/>
      <c r="LEW123" s="908"/>
      <c r="LEX123" s="908"/>
      <c r="LEY123" s="908"/>
      <c r="LEZ123" s="908"/>
      <c r="LFA123" s="908"/>
      <c r="LFB123" s="908"/>
      <c r="LFC123" s="908"/>
      <c r="LFD123" s="908"/>
      <c r="LFE123" s="908"/>
      <c r="LFF123" s="908"/>
      <c r="LFG123" s="908"/>
      <c r="LFH123" s="908"/>
      <c r="LFI123" s="908"/>
      <c r="LFJ123" s="908"/>
      <c r="LFK123" s="908"/>
      <c r="LFL123" s="908"/>
      <c r="LFM123" s="908"/>
      <c r="LFN123" s="908"/>
      <c r="LFO123" s="908"/>
      <c r="LFP123" s="908"/>
      <c r="LFQ123" s="908"/>
      <c r="LFR123" s="908"/>
      <c r="LFS123" s="908"/>
      <c r="LFT123" s="908"/>
      <c r="LFU123" s="908"/>
      <c r="LFV123" s="908"/>
      <c r="LFW123" s="908"/>
      <c r="LFX123" s="908"/>
      <c r="LFY123" s="908"/>
      <c r="LFZ123" s="908"/>
      <c r="LGA123" s="908"/>
      <c r="LGB123" s="908"/>
      <c r="LGC123" s="908"/>
      <c r="LGD123" s="908"/>
      <c r="LGE123" s="908"/>
      <c r="LGF123" s="908"/>
      <c r="LGG123" s="908"/>
      <c r="LGH123" s="908"/>
      <c r="LGI123" s="908"/>
      <c r="LGJ123" s="908"/>
      <c r="LGK123" s="908"/>
      <c r="LGL123" s="908"/>
      <c r="LGM123" s="908"/>
      <c r="LGN123" s="908"/>
      <c r="LGO123" s="908"/>
      <c r="LGP123" s="908"/>
      <c r="LGQ123" s="908"/>
      <c r="LGR123" s="908"/>
      <c r="LGS123" s="908"/>
      <c r="LGT123" s="908"/>
      <c r="LGU123" s="908"/>
      <c r="LGV123" s="908"/>
      <c r="LGW123" s="908"/>
      <c r="LGX123" s="908"/>
      <c r="LGY123" s="908"/>
      <c r="LGZ123" s="908"/>
      <c r="LHA123" s="908"/>
      <c r="LHB123" s="908"/>
      <c r="LHC123" s="908"/>
      <c r="LHD123" s="908"/>
      <c r="LHE123" s="908"/>
      <c r="LHF123" s="908"/>
      <c r="LHG123" s="908"/>
      <c r="LHH123" s="908"/>
      <c r="LHI123" s="908"/>
      <c r="LHJ123" s="908"/>
      <c r="LHK123" s="908"/>
      <c r="LHL123" s="908"/>
      <c r="LHM123" s="908"/>
      <c r="LHN123" s="908"/>
      <c r="LHO123" s="908"/>
      <c r="LHP123" s="908"/>
      <c r="LHQ123" s="908"/>
      <c r="LHR123" s="908"/>
      <c r="LHS123" s="908"/>
      <c r="LHT123" s="908"/>
      <c r="LHU123" s="908"/>
      <c r="LHV123" s="908"/>
      <c r="LHW123" s="908"/>
      <c r="LHX123" s="908"/>
      <c r="LHY123" s="908"/>
      <c r="LHZ123" s="908"/>
      <c r="LIA123" s="908"/>
      <c r="LIB123" s="908"/>
      <c r="LIC123" s="908"/>
      <c r="LID123" s="908"/>
      <c r="LIE123" s="908"/>
      <c r="LIF123" s="908"/>
      <c r="LIG123" s="908"/>
      <c r="LIH123" s="908"/>
      <c r="LII123" s="908"/>
      <c r="LIJ123" s="908"/>
      <c r="LIK123" s="908"/>
      <c r="LIL123" s="908"/>
      <c r="LIM123" s="908"/>
      <c r="LIN123" s="908"/>
      <c r="LIO123" s="908"/>
      <c r="LIP123" s="908"/>
      <c r="LIQ123" s="908"/>
      <c r="LIR123" s="908"/>
      <c r="LIS123" s="908"/>
      <c r="LIT123" s="908"/>
      <c r="LIU123" s="908"/>
      <c r="LIV123" s="908"/>
      <c r="LIW123" s="908"/>
      <c r="LIX123" s="908"/>
      <c r="LIY123" s="908"/>
      <c r="LIZ123" s="908"/>
      <c r="LJA123" s="908"/>
      <c r="LJB123" s="908"/>
      <c r="LJC123" s="908"/>
      <c r="LJD123" s="908"/>
      <c r="LJE123" s="908"/>
      <c r="LJF123" s="908"/>
      <c r="LJG123" s="908"/>
      <c r="LJH123" s="908"/>
      <c r="LJI123" s="908"/>
      <c r="LJJ123" s="908"/>
      <c r="LJK123" s="908"/>
      <c r="LJL123" s="908"/>
      <c r="LJM123" s="908"/>
      <c r="LJN123" s="908"/>
      <c r="LJO123" s="908"/>
      <c r="LJP123" s="908"/>
      <c r="LJQ123" s="908"/>
      <c r="LJR123" s="908"/>
      <c r="LJS123" s="908"/>
      <c r="LJT123" s="908"/>
      <c r="LJU123" s="908"/>
      <c r="LJV123" s="908"/>
      <c r="LJW123" s="908"/>
      <c r="LJX123" s="908"/>
      <c r="LJY123" s="908"/>
      <c r="LJZ123" s="908"/>
      <c r="LKA123" s="908"/>
      <c r="LKB123" s="908"/>
      <c r="LKC123" s="908"/>
      <c r="LKD123" s="908"/>
      <c r="LKE123" s="908"/>
      <c r="LKF123" s="908"/>
      <c r="LKG123" s="908"/>
      <c r="LKH123" s="908"/>
      <c r="LKI123" s="908"/>
      <c r="LKJ123" s="908"/>
      <c r="LKK123" s="908"/>
      <c r="LKL123" s="908"/>
      <c r="LKM123" s="908"/>
      <c r="LKN123" s="908"/>
      <c r="LKO123" s="908"/>
      <c r="LKP123" s="908"/>
      <c r="LKQ123" s="908"/>
      <c r="LKR123" s="908"/>
      <c r="LKS123" s="908"/>
      <c r="LKT123" s="908"/>
      <c r="LKU123" s="908"/>
      <c r="LKV123" s="908"/>
      <c r="LKW123" s="908"/>
      <c r="LKX123" s="908"/>
      <c r="LKY123" s="908"/>
      <c r="LKZ123" s="908"/>
      <c r="LLA123" s="908"/>
      <c r="LLB123" s="908"/>
      <c r="LLC123" s="908"/>
      <c r="LLD123" s="908"/>
      <c r="LLE123" s="908"/>
      <c r="LLF123" s="908"/>
      <c r="LLG123" s="908"/>
      <c r="LLH123" s="908"/>
      <c r="LLI123" s="908"/>
      <c r="LLJ123" s="908"/>
      <c r="LLK123" s="908"/>
      <c r="LLL123" s="908"/>
      <c r="LLM123" s="908"/>
      <c r="LLN123" s="908"/>
      <c r="LLO123" s="908"/>
      <c r="LLP123" s="908"/>
      <c r="LLQ123" s="908"/>
      <c r="LLR123" s="908"/>
      <c r="LLS123" s="908"/>
      <c r="LLT123" s="908"/>
      <c r="LLU123" s="908"/>
      <c r="LLV123" s="908"/>
      <c r="LLW123" s="908"/>
      <c r="LLX123" s="908"/>
      <c r="LLY123" s="908"/>
      <c r="LLZ123" s="908"/>
      <c r="LMA123" s="908"/>
      <c r="LMB123" s="908"/>
      <c r="LMC123" s="908"/>
      <c r="LMD123" s="908"/>
      <c r="LME123" s="908"/>
      <c r="LMF123" s="908"/>
      <c r="LMG123" s="908"/>
      <c r="LMH123" s="908"/>
      <c r="LMI123" s="908"/>
      <c r="LMJ123" s="908"/>
      <c r="LMK123" s="908"/>
      <c r="LML123" s="908"/>
      <c r="LMM123" s="908"/>
      <c r="LMN123" s="908"/>
      <c r="LMO123" s="908"/>
      <c r="LMP123" s="908"/>
      <c r="LMQ123" s="908"/>
      <c r="LMR123" s="908"/>
      <c r="LMS123" s="908"/>
      <c r="LMT123" s="908"/>
      <c r="LMU123" s="908"/>
      <c r="LMV123" s="908"/>
      <c r="LMW123" s="908"/>
      <c r="LMX123" s="908"/>
      <c r="LMY123" s="908"/>
      <c r="LMZ123" s="908"/>
      <c r="LNA123" s="908"/>
      <c r="LNB123" s="908"/>
      <c r="LNC123" s="908"/>
      <c r="LND123" s="908"/>
      <c r="LNE123" s="908"/>
      <c r="LNF123" s="908"/>
      <c r="LNG123" s="908"/>
      <c r="LNH123" s="908"/>
      <c r="LNI123" s="908"/>
      <c r="LNJ123" s="908"/>
      <c r="LNK123" s="908"/>
      <c r="LNL123" s="908"/>
      <c r="LNM123" s="908"/>
      <c r="LNN123" s="908"/>
      <c r="LNO123" s="908"/>
      <c r="LNP123" s="908"/>
      <c r="LNQ123" s="908"/>
      <c r="LNR123" s="908"/>
      <c r="LNS123" s="908"/>
      <c r="LNT123" s="908"/>
      <c r="LNU123" s="908"/>
      <c r="LNV123" s="908"/>
      <c r="LNW123" s="908"/>
      <c r="LNX123" s="908"/>
      <c r="LNY123" s="908"/>
      <c r="LNZ123" s="908"/>
      <c r="LOA123" s="908"/>
      <c r="LOB123" s="908"/>
      <c r="LOC123" s="908"/>
      <c r="LOD123" s="908"/>
      <c r="LOE123" s="908"/>
      <c r="LOF123" s="908"/>
      <c r="LOG123" s="908"/>
      <c r="LOH123" s="908"/>
      <c r="LOI123" s="908"/>
      <c r="LOJ123" s="908"/>
      <c r="LOK123" s="908"/>
      <c r="LOL123" s="908"/>
      <c r="LOM123" s="908"/>
      <c r="LON123" s="908"/>
      <c r="LOO123" s="908"/>
      <c r="LOP123" s="908"/>
      <c r="LOQ123" s="908"/>
      <c r="LOR123" s="908"/>
      <c r="LOS123" s="908"/>
      <c r="LOT123" s="908"/>
      <c r="LOU123" s="908"/>
      <c r="LOV123" s="908"/>
      <c r="LOW123" s="908"/>
      <c r="LOX123" s="908"/>
      <c r="LOY123" s="908"/>
      <c r="LOZ123" s="908"/>
      <c r="LPA123" s="908"/>
      <c r="LPB123" s="908"/>
      <c r="LPC123" s="908"/>
      <c r="LPD123" s="908"/>
      <c r="LPE123" s="908"/>
      <c r="LPF123" s="908"/>
      <c r="LPG123" s="908"/>
      <c r="LPH123" s="908"/>
      <c r="LPI123" s="908"/>
      <c r="LPJ123" s="908"/>
      <c r="LPK123" s="908"/>
      <c r="LPL123" s="908"/>
      <c r="LPM123" s="908"/>
      <c r="LPN123" s="908"/>
      <c r="LPO123" s="908"/>
      <c r="LPP123" s="908"/>
      <c r="LPQ123" s="908"/>
      <c r="LPR123" s="908"/>
      <c r="LPS123" s="908"/>
      <c r="LPT123" s="908"/>
      <c r="LPU123" s="908"/>
      <c r="LPV123" s="908"/>
      <c r="LPW123" s="908"/>
      <c r="LPX123" s="908"/>
      <c r="LPY123" s="908"/>
      <c r="LPZ123" s="908"/>
      <c r="LQA123" s="908"/>
      <c r="LQB123" s="908"/>
      <c r="LQC123" s="908"/>
      <c r="LQD123" s="908"/>
      <c r="LQE123" s="908"/>
      <c r="LQF123" s="908"/>
      <c r="LQG123" s="908"/>
      <c r="LQH123" s="908"/>
      <c r="LQI123" s="908"/>
      <c r="LQJ123" s="908"/>
      <c r="LQK123" s="908"/>
      <c r="LQL123" s="908"/>
      <c r="LQM123" s="908"/>
      <c r="LQN123" s="908"/>
      <c r="LQO123" s="908"/>
      <c r="LQP123" s="908"/>
      <c r="LQQ123" s="908"/>
      <c r="LQR123" s="908"/>
      <c r="LQS123" s="908"/>
      <c r="LQT123" s="908"/>
      <c r="LQU123" s="908"/>
      <c r="LQV123" s="908"/>
      <c r="LQW123" s="908"/>
      <c r="LQX123" s="908"/>
      <c r="LQY123" s="908"/>
      <c r="LQZ123" s="908"/>
      <c r="LRA123" s="908"/>
      <c r="LRB123" s="908"/>
      <c r="LRC123" s="908"/>
      <c r="LRD123" s="908"/>
      <c r="LRE123" s="908"/>
      <c r="LRF123" s="908"/>
      <c r="LRG123" s="908"/>
      <c r="LRH123" s="908"/>
      <c r="LRI123" s="908"/>
      <c r="LRJ123" s="908"/>
      <c r="LRK123" s="908"/>
      <c r="LRL123" s="908"/>
      <c r="LRM123" s="908"/>
      <c r="LRN123" s="908"/>
      <c r="LRO123" s="908"/>
      <c r="LRP123" s="908"/>
      <c r="LRQ123" s="908"/>
      <c r="LRR123" s="908"/>
      <c r="LRS123" s="908"/>
      <c r="LRT123" s="908"/>
      <c r="LRU123" s="908"/>
      <c r="LRV123" s="908"/>
      <c r="LRW123" s="908"/>
      <c r="LRX123" s="908"/>
      <c r="LRY123" s="908"/>
      <c r="LRZ123" s="908"/>
      <c r="LSA123" s="908"/>
      <c r="LSB123" s="908"/>
      <c r="LSC123" s="908"/>
      <c r="LSD123" s="908"/>
      <c r="LSE123" s="908"/>
      <c r="LSF123" s="908"/>
      <c r="LSG123" s="908"/>
      <c r="LSH123" s="908"/>
      <c r="LSI123" s="908"/>
      <c r="LSJ123" s="908"/>
      <c r="LSK123" s="908"/>
      <c r="LSL123" s="908"/>
      <c r="LSM123" s="908"/>
      <c r="LSN123" s="908"/>
      <c r="LSO123" s="908"/>
      <c r="LSP123" s="908"/>
      <c r="LSQ123" s="908"/>
      <c r="LSR123" s="908"/>
      <c r="LSS123" s="908"/>
      <c r="LST123" s="908"/>
      <c r="LSU123" s="908"/>
      <c r="LSV123" s="908"/>
      <c r="LSW123" s="908"/>
      <c r="LSX123" s="908"/>
      <c r="LSY123" s="908"/>
      <c r="LSZ123" s="908"/>
      <c r="LTA123" s="908"/>
      <c r="LTB123" s="908"/>
      <c r="LTC123" s="908"/>
      <c r="LTD123" s="908"/>
      <c r="LTE123" s="908"/>
      <c r="LTF123" s="908"/>
      <c r="LTG123" s="908"/>
      <c r="LTH123" s="908"/>
      <c r="LTI123" s="908"/>
      <c r="LTJ123" s="908"/>
      <c r="LTK123" s="908"/>
      <c r="LTL123" s="908"/>
      <c r="LTM123" s="908"/>
      <c r="LTN123" s="908"/>
      <c r="LTO123" s="908"/>
      <c r="LTP123" s="908"/>
      <c r="LTQ123" s="908"/>
      <c r="LTR123" s="908"/>
      <c r="LTS123" s="908"/>
      <c r="LTT123" s="908"/>
      <c r="LTU123" s="908"/>
      <c r="LTV123" s="908"/>
      <c r="LTW123" s="908"/>
      <c r="LTX123" s="908"/>
      <c r="LTY123" s="908"/>
      <c r="LTZ123" s="908"/>
      <c r="LUA123" s="908"/>
      <c r="LUB123" s="908"/>
      <c r="LUC123" s="908"/>
      <c r="LUD123" s="908"/>
      <c r="LUE123" s="908"/>
      <c r="LUF123" s="908"/>
      <c r="LUG123" s="908"/>
      <c r="LUH123" s="908"/>
      <c r="LUI123" s="908"/>
      <c r="LUJ123" s="908"/>
      <c r="LUK123" s="908"/>
      <c r="LUL123" s="908"/>
      <c r="LUM123" s="908"/>
      <c r="LUN123" s="908"/>
      <c r="LUO123" s="908"/>
      <c r="LUP123" s="908"/>
      <c r="LUQ123" s="908"/>
      <c r="LUR123" s="908"/>
      <c r="LUS123" s="908"/>
      <c r="LUT123" s="908"/>
      <c r="LUU123" s="908"/>
      <c r="LUV123" s="908"/>
      <c r="LUW123" s="908"/>
      <c r="LUX123" s="908"/>
      <c r="LUY123" s="908"/>
      <c r="LUZ123" s="908"/>
      <c r="LVA123" s="908"/>
      <c r="LVB123" s="908"/>
      <c r="LVC123" s="908"/>
      <c r="LVD123" s="908"/>
      <c r="LVE123" s="908"/>
      <c r="LVF123" s="908"/>
      <c r="LVG123" s="908"/>
      <c r="LVH123" s="908"/>
      <c r="LVI123" s="908"/>
      <c r="LVJ123" s="908"/>
      <c r="LVK123" s="908"/>
      <c r="LVL123" s="908"/>
      <c r="LVM123" s="908"/>
      <c r="LVN123" s="908"/>
      <c r="LVO123" s="908"/>
      <c r="LVP123" s="908"/>
      <c r="LVQ123" s="908"/>
      <c r="LVR123" s="908"/>
      <c r="LVS123" s="908"/>
      <c r="LVT123" s="908"/>
      <c r="LVU123" s="908"/>
      <c r="LVV123" s="908"/>
      <c r="LVW123" s="908"/>
      <c r="LVX123" s="908"/>
      <c r="LVY123" s="908"/>
      <c r="LVZ123" s="908"/>
      <c r="LWA123" s="908"/>
      <c r="LWB123" s="908"/>
      <c r="LWC123" s="908"/>
      <c r="LWD123" s="908"/>
      <c r="LWE123" s="908"/>
      <c r="LWF123" s="908"/>
      <c r="LWG123" s="908"/>
      <c r="LWH123" s="908"/>
      <c r="LWI123" s="908"/>
      <c r="LWJ123" s="908"/>
      <c r="LWK123" s="908"/>
      <c r="LWL123" s="908"/>
      <c r="LWM123" s="908"/>
      <c r="LWN123" s="908"/>
      <c r="LWO123" s="908"/>
      <c r="LWP123" s="908"/>
      <c r="LWQ123" s="908"/>
      <c r="LWR123" s="908"/>
      <c r="LWS123" s="908"/>
      <c r="LWT123" s="908"/>
      <c r="LWU123" s="908"/>
      <c r="LWV123" s="908"/>
      <c r="LWW123" s="908"/>
      <c r="LWX123" s="908"/>
      <c r="LWY123" s="908"/>
      <c r="LWZ123" s="908"/>
      <c r="LXA123" s="908"/>
      <c r="LXB123" s="908"/>
      <c r="LXC123" s="908"/>
      <c r="LXD123" s="908"/>
      <c r="LXE123" s="908"/>
      <c r="LXF123" s="908"/>
      <c r="LXG123" s="908"/>
      <c r="LXH123" s="908"/>
      <c r="LXI123" s="908"/>
      <c r="LXJ123" s="908"/>
      <c r="LXK123" s="908"/>
      <c r="LXL123" s="908"/>
      <c r="LXM123" s="908"/>
      <c r="LXN123" s="908"/>
      <c r="LXO123" s="908"/>
      <c r="LXP123" s="908"/>
      <c r="LXQ123" s="908"/>
      <c r="LXR123" s="908"/>
      <c r="LXS123" s="908"/>
      <c r="LXT123" s="908"/>
      <c r="LXU123" s="908"/>
      <c r="LXV123" s="908"/>
      <c r="LXW123" s="908"/>
      <c r="LXX123" s="908"/>
      <c r="LXY123" s="908"/>
      <c r="LXZ123" s="908"/>
      <c r="LYA123" s="908"/>
      <c r="LYB123" s="908"/>
      <c r="LYC123" s="908"/>
      <c r="LYD123" s="908"/>
      <c r="LYE123" s="908"/>
      <c r="LYF123" s="908"/>
      <c r="LYG123" s="908"/>
      <c r="LYH123" s="908"/>
      <c r="LYI123" s="908"/>
      <c r="LYJ123" s="908"/>
      <c r="LYK123" s="908"/>
      <c r="LYL123" s="908"/>
      <c r="LYM123" s="908"/>
      <c r="LYN123" s="908"/>
      <c r="LYO123" s="908"/>
      <c r="LYP123" s="908"/>
      <c r="LYQ123" s="908"/>
      <c r="LYR123" s="908"/>
      <c r="LYS123" s="908"/>
      <c r="LYT123" s="908"/>
      <c r="LYU123" s="908"/>
      <c r="LYV123" s="908"/>
      <c r="LYW123" s="908"/>
      <c r="LYX123" s="908"/>
      <c r="LYY123" s="908"/>
      <c r="LYZ123" s="908"/>
      <c r="LZA123" s="908"/>
      <c r="LZB123" s="908"/>
      <c r="LZC123" s="908"/>
      <c r="LZD123" s="908"/>
      <c r="LZE123" s="908"/>
      <c r="LZF123" s="908"/>
      <c r="LZG123" s="908"/>
      <c r="LZH123" s="908"/>
      <c r="LZI123" s="908"/>
      <c r="LZJ123" s="908"/>
      <c r="LZK123" s="908"/>
      <c r="LZL123" s="908"/>
      <c r="LZM123" s="908"/>
      <c r="LZN123" s="908"/>
      <c r="LZO123" s="908"/>
      <c r="LZP123" s="908"/>
      <c r="LZQ123" s="908"/>
      <c r="LZR123" s="908"/>
      <c r="LZS123" s="908"/>
      <c r="LZT123" s="908"/>
      <c r="LZU123" s="908"/>
      <c r="LZV123" s="908"/>
      <c r="LZW123" s="908"/>
      <c r="LZX123" s="908"/>
      <c r="LZY123" s="908"/>
      <c r="LZZ123" s="908"/>
      <c r="MAA123" s="908"/>
      <c r="MAB123" s="908"/>
      <c r="MAC123" s="908"/>
      <c r="MAD123" s="908"/>
      <c r="MAE123" s="908"/>
      <c r="MAF123" s="908"/>
      <c r="MAG123" s="908"/>
      <c r="MAH123" s="908"/>
      <c r="MAI123" s="908"/>
      <c r="MAJ123" s="908"/>
      <c r="MAK123" s="908"/>
      <c r="MAL123" s="908"/>
      <c r="MAM123" s="908"/>
      <c r="MAN123" s="908"/>
      <c r="MAO123" s="908"/>
      <c r="MAP123" s="908"/>
      <c r="MAQ123" s="908"/>
      <c r="MAR123" s="908"/>
      <c r="MAS123" s="908"/>
      <c r="MAT123" s="908"/>
      <c r="MAU123" s="908"/>
      <c r="MAV123" s="908"/>
      <c r="MAW123" s="908"/>
      <c r="MAX123" s="908"/>
      <c r="MAY123" s="908"/>
      <c r="MAZ123" s="908"/>
      <c r="MBA123" s="908"/>
      <c r="MBB123" s="908"/>
      <c r="MBC123" s="908"/>
      <c r="MBD123" s="908"/>
      <c r="MBE123" s="908"/>
      <c r="MBF123" s="908"/>
      <c r="MBG123" s="908"/>
      <c r="MBH123" s="908"/>
      <c r="MBI123" s="908"/>
      <c r="MBJ123" s="908"/>
      <c r="MBK123" s="908"/>
      <c r="MBL123" s="908"/>
      <c r="MBM123" s="908"/>
      <c r="MBN123" s="908"/>
      <c r="MBO123" s="908"/>
      <c r="MBP123" s="908"/>
      <c r="MBQ123" s="908"/>
      <c r="MBR123" s="908"/>
      <c r="MBS123" s="908"/>
      <c r="MBT123" s="908"/>
      <c r="MBU123" s="908"/>
      <c r="MBV123" s="908"/>
      <c r="MBW123" s="908"/>
      <c r="MBX123" s="908"/>
      <c r="MBY123" s="908"/>
      <c r="MBZ123" s="908"/>
      <c r="MCA123" s="908"/>
      <c r="MCB123" s="908"/>
      <c r="MCC123" s="908"/>
      <c r="MCD123" s="908"/>
      <c r="MCE123" s="908"/>
      <c r="MCF123" s="908"/>
      <c r="MCG123" s="908"/>
      <c r="MCH123" s="908"/>
      <c r="MCI123" s="908"/>
      <c r="MCJ123" s="908"/>
      <c r="MCK123" s="908"/>
      <c r="MCL123" s="908"/>
      <c r="MCM123" s="908"/>
      <c r="MCN123" s="908"/>
      <c r="MCO123" s="908"/>
      <c r="MCP123" s="908"/>
      <c r="MCQ123" s="908"/>
      <c r="MCR123" s="908"/>
      <c r="MCS123" s="908"/>
      <c r="MCT123" s="908"/>
      <c r="MCU123" s="908"/>
      <c r="MCV123" s="908"/>
      <c r="MCW123" s="908"/>
      <c r="MCX123" s="908"/>
      <c r="MCY123" s="908"/>
      <c r="MCZ123" s="908"/>
      <c r="MDA123" s="908"/>
      <c r="MDB123" s="908"/>
      <c r="MDC123" s="908"/>
      <c r="MDD123" s="908"/>
      <c r="MDE123" s="908"/>
      <c r="MDF123" s="908"/>
      <c r="MDG123" s="908"/>
      <c r="MDH123" s="908"/>
      <c r="MDI123" s="908"/>
      <c r="MDJ123" s="908"/>
      <c r="MDK123" s="908"/>
      <c r="MDL123" s="908"/>
      <c r="MDM123" s="908"/>
      <c r="MDN123" s="908"/>
      <c r="MDO123" s="908"/>
      <c r="MDP123" s="908"/>
      <c r="MDQ123" s="908"/>
      <c r="MDR123" s="908"/>
      <c r="MDS123" s="908"/>
      <c r="MDT123" s="908"/>
      <c r="MDU123" s="908"/>
      <c r="MDV123" s="908"/>
      <c r="MDW123" s="908"/>
      <c r="MDX123" s="908"/>
      <c r="MDY123" s="908"/>
      <c r="MDZ123" s="908"/>
      <c r="MEA123" s="908"/>
      <c r="MEB123" s="908"/>
      <c r="MEC123" s="908"/>
      <c r="MED123" s="908"/>
      <c r="MEE123" s="908"/>
      <c r="MEF123" s="908"/>
      <c r="MEG123" s="908"/>
      <c r="MEH123" s="908"/>
      <c r="MEI123" s="908"/>
      <c r="MEJ123" s="908"/>
      <c r="MEK123" s="908"/>
      <c r="MEL123" s="908"/>
      <c r="MEM123" s="908"/>
      <c r="MEN123" s="908"/>
      <c r="MEO123" s="908"/>
      <c r="MEP123" s="908"/>
      <c r="MEQ123" s="908"/>
      <c r="MER123" s="908"/>
      <c r="MES123" s="908"/>
      <c r="MET123" s="908"/>
      <c r="MEU123" s="908"/>
      <c r="MEV123" s="908"/>
      <c r="MEW123" s="908"/>
      <c r="MEX123" s="908"/>
      <c r="MEY123" s="908"/>
      <c r="MEZ123" s="908"/>
      <c r="MFA123" s="908"/>
      <c r="MFB123" s="908"/>
      <c r="MFC123" s="908"/>
      <c r="MFD123" s="908"/>
      <c r="MFE123" s="908"/>
      <c r="MFF123" s="908"/>
      <c r="MFG123" s="908"/>
      <c r="MFH123" s="908"/>
      <c r="MFI123" s="908"/>
      <c r="MFJ123" s="908"/>
      <c r="MFK123" s="908"/>
      <c r="MFL123" s="908"/>
      <c r="MFM123" s="908"/>
      <c r="MFN123" s="908"/>
      <c r="MFO123" s="908"/>
      <c r="MFP123" s="908"/>
      <c r="MFQ123" s="908"/>
      <c r="MFR123" s="908"/>
      <c r="MFS123" s="908"/>
      <c r="MFT123" s="908"/>
      <c r="MFU123" s="908"/>
      <c r="MFV123" s="908"/>
      <c r="MFW123" s="908"/>
      <c r="MFX123" s="908"/>
      <c r="MFY123" s="908"/>
      <c r="MFZ123" s="908"/>
      <c r="MGA123" s="908"/>
      <c r="MGB123" s="908"/>
      <c r="MGC123" s="908"/>
      <c r="MGD123" s="908"/>
      <c r="MGE123" s="908"/>
      <c r="MGF123" s="908"/>
      <c r="MGG123" s="908"/>
      <c r="MGH123" s="908"/>
      <c r="MGI123" s="908"/>
      <c r="MGJ123" s="908"/>
      <c r="MGK123" s="908"/>
      <c r="MGL123" s="908"/>
      <c r="MGM123" s="908"/>
      <c r="MGN123" s="908"/>
      <c r="MGO123" s="908"/>
      <c r="MGP123" s="908"/>
      <c r="MGQ123" s="908"/>
      <c r="MGR123" s="908"/>
      <c r="MGS123" s="908"/>
      <c r="MGT123" s="908"/>
      <c r="MGU123" s="908"/>
      <c r="MGV123" s="908"/>
      <c r="MGW123" s="908"/>
      <c r="MGX123" s="908"/>
      <c r="MGY123" s="908"/>
      <c r="MGZ123" s="908"/>
      <c r="MHA123" s="908"/>
      <c r="MHB123" s="908"/>
      <c r="MHC123" s="908"/>
      <c r="MHD123" s="908"/>
      <c r="MHE123" s="908"/>
      <c r="MHF123" s="908"/>
      <c r="MHG123" s="908"/>
      <c r="MHH123" s="908"/>
      <c r="MHI123" s="908"/>
      <c r="MHJ123" s="908"/>
      <c r="MHK123" s="908"/>
      <c r="MHL123" s="908"/>
      <c r="MHM123" s="908"/>
      <c r="MHN123" s="908"/>
      <c r="MHO123" s="908"/>
      <c r="MHP123" s="908"/>
      <c r="MHQ123" s="908"/>
      <c r="MHR123" s="908"/>
      <c r="MHS123" s="908"/>
      <c r="MHT123" s="908"/>
      <c r="MHU123" s="908"/>
      <c r="MHV123" s="908"/>
      <c r="MHW123" s="908"/>
      <c r="MHX123" s="908"/>
      <c r="MHY123" s="908"/>
      <c r="MHZ123" s="908"/>
      <c r="MIA123" s="908"/>
      <c r="MIB123" s="908"/>
      <c r="MIC123" s="908"/>
      <c r="MID123" s="908"/>
      <c r="MIE123" s="908"/>
      <c r="MIF123" s="908"/>
      <c r="MIG123" s="908"/>
      <c r="MIH123" s="908"/>
      <c r="MII123" s="908"/>
      <c r="MIJ123" s="908"/>
      <c r="MIK123" s="908"/>
      <c r="MIL123" s="908"/>
      <c r="MIM123" s="908"/>
      <c r="MIN123" s="908"/>
      <c r="MIO123" s="908"/>
      <c r="MIP123" s="908"/>
      <c r="MIQ123" s="908"/>
      <c r="MIR123" s="908"/>
      <c r="MIS123" s="908"/>
      <c r="MIT123" s="908"/>
      <c r="MIU123" s="908"/>
      <c r="MIV123" s="908"/>
      <c r="MIW123" s="908"/>
      <c r="MIX123" s="908"/>
      <c r="MIY123" s="908"/>
      <c r="MIZ123" s="908"/>
      <c r="MJA123" s="908"/>
      <c r="MJB123" s="908"/>
      <c r="MJC123" s="908"/>
      <c r="MJD123" s="908"/>
      <c r="MJE123" s="908"/>
      <c r="MJF123" s="908"/>
      <c r="MJG123" s="908"/>
      <c r="MJH123" s="908"/>
      <c r="MJI123" s="908"/>
      <c r="MJJ123" s="908"/>
      <c r="MJK123" s="908"/>
      <c r="MJL123" s="908"/>
      <c r="MJM123" s="908"/>
      <c r="MJN123" s="908"/>
      <c r="MJO123" s="908"/>
      <c r="MJP123" s="908"/>
      <c r="MJQ123" s="908"/>
      <c r="MJR123" s="908"/>
      <c r="MJS123" s="908"/>
      <c r="MJT123" s="908"/>
      <c r="MJU123" s="908"/>
      <c r="MJV123" s="908"/>
      <c r="MJW123" s="908"/>
      <c r="MJX123" s="908"/>
      <c r="MJY123" s="908"/>
      <c r="MJZ123" s="908"/>
      <c r="MKA123" s="908"/>
      <c r="MKB123" s="908"/>
      <c r="MKC123" s="908"/>
      <c r="MKD123" s="908"/>
      <c r="MKE123" s="908"/>
      <c r="MKF123" s="908"/>
      <c r="MKG123" s="908"/>
      <c r="MKH123" s="908"/>
      <c r="MKI123" s="908"/>
      <c r="MKJ123" s="908"/>
      <c r="MKK123" s="908"/>
      <c r="MKL123" s="908"/>
      <c r="MKM123" s="908"/>
      <c r="MKN123" s="908"/>
      <c r="MKO123" s="908"/>
      <c r="MKP123" s="908"/>
      <c r="MKQ123" s="908"/>
      <c r="MKR123" s="908"/>
      <c r="MKS123" s="908"/>
      <c r="MKT123" s="908"/>
      <c r="MKU123" s="908"/>
      <c r="MKV123" s="908"/>
      <c r="MKW123" s="908"/>
      <c r="MKX123" s="908"/>
      <c r="MKY123" s="908"/>
      <c r="MKZ123" s="908"/>
      <c r="MLA123" s="908"/>
      <c r="MLB123" s="908"/>
      <c r="MLC123" s="908"/>
      <c r="MLD123" s="908"/>
      <c r="MLE123" s="908"/>
      <c r="MLF123" s="908"/>
      <c r="MLG123" s="908"/>
      <c r="MLH123" s="908"/>
      <c r="MLI123" s="908"/>
      <c r="MLJ123" s="908"/>
      <c r="MLK123" s="908"/>
      <c r="MLL123" s="908"/>
      <c r="MLM123" s="908"/>
      <c r="MLN123" s="908"/>
      <c r="MLO123" s="908"/>
      <c r="MLP123" s="908"/>
      <c r="MLQ123" s="908"/>
      <c r="MLR123" s="908"/>
      <c r="MLS123" s="908"/>
      <c r="MLT123" s="908"/>
      <c r="MLU123" s="908"/>
      <c r="MLV123" s="908"/>
      <c r="MLW123" s="908"/>
      <c r="MLX123" s="908"/>
      <c r="MLY123" s="908"/>
      <c r="MLZ123" s="908"/>
      <c r="MMA123" s="908"/>
      <c r="MMB123" s="908"/>
      <c r="MMC123" s="908"/>
      <c r="MMD123" s="908"/>
      <c r="MME123" s="908"/>
      <c r="MMF123" s="908"/>
      <c r="MMG123" s="908"/>
      <c r="MMH123" s="908"/>
      <c r="MMI123" s="908"/>
      <c r="MMJ123" s="908"/>
      <c r="MMK123" s="908"/>
      <c r="MML123" s="908"/>
      <c r="MMM123" s="908"/>
      <c r="MMN123" s="908"/>
      <c r="MMO123" s="908"/>
      <c r="MMP123" s="908"/>
      <c r="MMQ123" s="908"/>
      <c r="MMR123" s="908"/>
      <c r="MMS123" s="908"/>
      <c r="MMT123" s="908"/>
      <c r="MMU123" s="908"/>
      <c r="MMV123" s="908"/>
      <c r="MMW123" s="908"/>
      <c r="MMX123" s="908"/>
      <c r="MMY123" s="908"/>
      <c r="MMZ123" s="908"/>
      <c r="MNA123" s="908"/>
      <c r="MNB123" s="908"/>
      <c r="MNC123" s="908"/>
      <c r="MND123" s="908"/>
      <c r="MNE123" s="908"/>
      <c r="MNF123" s="908"/>
      <c r="MNG123" s="908"/>
      <c r="MNH123" s="908"/>
      <c r="MNI123" s="908"/>
      <c r="MNJ123" s="908"/>
      <c r="MNK123" s="908"/>
      <c r="MNL123" s="908"/>
      <c r="MNM123" s="908"/>
      <c r="MNN123" s="908"/>
      <c r="MNO123" s="908"/>
      <c r="MNP123" s="908"/>
      <c r="MNQ123" s="908"/>
      <c r="MNR123" s="908"/>
      <c r="MNS123" s="908"/>
      <c r="MNT123" s="908"/>
      <c r="MNU123" s="908"/>
      <c r="MNV123" s="908"/>
      <c r="MNW123" s="908"/>
      <c r="MNX123" s="908"/>
      <c r="MNY123" s="908"/>
      <c r="MNZ123" s="908"/>
      <c r="MOA123" s="908"/>
      <c r="MOB123" s="908"/>
      <c r="MOC123" s="908"/>
      <c r="MOD123" s="908"/>
      <c r="MOE123" s="908"/>
      <c r="MOF123" s="908"/>
      <c r="MOG123" s="908"/>
      <c r="MOH123" s="908"/>
      <c r="MOI123" s="908"/>
      <c r="MOJ123" s="908"/>
      <c r="MOK123" s="908"/>
      <c r="MOL123" s="908"/>
      <c r="MOM123" s="908"/>
      <c r="MON123" s="908"/>
      <c r="MOO123" s="908"/>
      <c r="MOP123" s="908"/>
      <c r="MOQ123" s="908"/>
      <c r="MOR123" s="908"/>
      <c r="MOS123" s="908"/>
      <c r="MOT123" s="908"/>
      <c r="MOU123" s="908"/>
      <c r="MOV123" s="908"/>
      <c r="MOW123" s="908"/>
      <c r="MOX123" s="908"/>
      <c r="MOY123" s="908"/>
      <c r="MOZ123" s="908"/>
      <c r="MPA123" s="908"/>
      <c r="MPB123" s="908"/>
      <c r="MPC123" s="908"/>
      <c r="MPD123" s="908"/>
      <c r="MPE123" s="908"/>
      <c r="MPF123" s="908"/>
      <c r="MPG123" s="908"/>
      <c r="MPH123" s="908"/>
      <c r="MPI123" s="908"/>
      <c r="MPJ123" s="908"/>
      <c r="MPK123" s="908"/>
      <c r="MPL123" s="908"/>
      <c r="MPM123" s="908"/>
      <c r="MPN123" s="908"/>
      <c r="MPO123" s="908"/>
      <c r="MPP123" s="908"/>
      <c r="MPQ123" s="908"/>
      <c r="MPR123" s="908"/>
      <c r="MPS123" s="908"/>
      <c r="MPT123" s="908"/>
      <c r="MPU123" s="908"/>
      <c r="MPV123" s="908"/>
      <c r="MPW123" s="908"/>
      <c r="MPX123" s="908"/>
      <c r="MPY123" s="908"/>
      <c r="MPZ123" s="908"/>
      <c r="MQA123" s="908"/>
      <c r="MQB123" s="908"/>
      <c r="MQC123" s="908"/>
      <c r="MQD123" s="908"/>
      <c r="MQE123" s="908"/>
      <c r="MQF123" s="908"/>
      <c r="MQG123" s="908"/>
      <c r="MQH123" s="908"/>
      <c r="MQI123" s="908"/>
      <c r="MQJ123" s="908"/>
      <c r="MQK123" s="908"/>
      <c r="MQL123" s="908"/>
      <c r="MQM123" s="908"/>
      <c r="MQN123" s="908"/>
      <c r="MQO123" s="908"/>
      <c r="MQP123" s="908"/>
      <c r="MQQ123" s="908"/>
      <c r="MQR123" s="908"/>
      <c r="MQS123" s="908"/>
      <c r="MQT123" s="908"/>
      <c r="MQU123" s="908"/>
      <c r="MQV123" s="908"/>
      <c r="MQW123" s="908"/>
      <c r="MQX123" s="908"/>
      <c r="MQY123" s="908"/>
      <c r="MQZ123" s="908"/>
      <c r="MRA123" s="908"/>
      <c r="MRB123" s="908"/>
      <c r="MRC123" s="908"/>
      <c r="MRD123" s="908"/>
      <c r="MRE123" s="908"/>
      <c r="MRF123" s="908"/>
      <c r="MRG123" s="908"/>
      <c r="MRH123" s="908"/>
      <c r="MRI123" s="908"/>
      <c r="MRJ123" s="908"/>
      <c r="MRK123" s="908"/>
      <c r="MRL123" s="908"/>
      <c r="MRM123" s="908"/>
      <c r="MRN123" s="908"/>
      <c r="MRO123" s="908"/>
      <c r="MRP123" s="908"/>
      <c r="MRQ123" s="908"/>
      <c r="MRR123" s="908"/>
      <c r="MRS123" s="908"/>
      <c r="MRT123" s="908"/>
      <c r="MRU123" s="908"/>
      <c r="MRV123" s="908"/>
      <c r="MRW123" s="908"/>
      <c r="MRX123" s="908"/>
      <c r="MRY123" s="908"/>
      <c r="MRZ123" s="908"/>
      <c r="MSA123" s="908"/>
      <c r="MSB123" s="908"/>
      <c r="MSC123" s="908"/>
      <c r="MSD123" s="908"/>
      <c r="MSE123" s="908"/>
      <c r="MSF123" s="908"/>
      <c r="MSG123" s="908"/>
      <c r="MSH123" s="908"/>
      <c r="MSI123" s="908"/>
      <c r="MSJ123" s="908"/>
      <c r="MSK123" s="908"/>
      <c r="MSL123" s="908"/>
      <c r="MSM123" s="908"/>
      <c r="MSN123" s="908"/>
      <c r="MSO123" s="908"/>
      <c r="MSP123" s="908"/>
      <c r="MSQ123" s="908"/>
      <c r="MSR123" s="908"/>
      <c r="MSS123" s="908"/>
      <c r="MST123" s="908"/>
      <c r="MSU123" s="908"/>
      <c r="MSV123" s="908"/>
      <c r="MSW123" s="908"/>
      <c r="MSX123" s="908"/>
      <c r="MSY123" s="908"/>
      <c r="MSZ123" s="908"/>
      <c r="MTA123" s="908"/>
      <c r="MTB123" s="908"/>
      <c r="MTC123" s="908"/>
      <c r="MTD123" s="908"/>
      <c r="MTE123" s="908"/>
      <c r="MTF123" s="908"/>
      <c r="MTG123" s="908"/>
      <c r="MTH123" s="908"/>
      <c r="MTI123" s="908"/>
      <c r="MTJ123" s="908"/>
      <c r="MTK123" s="908"/>
      <c r="MTL123" s="908"/>
      <c r="MTM123" s="908"/>
      <c r="MTN123" s="908"/>
      <c r="MTO123" s="908"/>
      <c r="MTP123" s="908"/>
      <c r="MTQ123" s="908"/>
      <c r="MTR123" s="908"/>
      <c r="MTS123" s="908"/>
      <c r="MTT123" s="908"/>
      <c r="MTU123" s="908"/>
      <c r="MTV123" s="908"/>
      <c r="MTW123" s="908"/>
      <c r="MTX123" s="908"/>
      <c r="MTY123" s="908"/>
      <c r="MTZ123" s="908"/>
      <c r="MUA123" s="908"/>
      <c r="MUB123" s="908"/>
      <c r="MUC123" s="908"/>
      <c r="MUD123" s="908"/>
      <c r="MUE123" s="908"/>
      <c r="MUF123" s="908"/>
      <c r="MUG123" s="908"/>
      <c r="MUH123" s="908"/>
      <c r="MUI123" s="908"/>
      <c r="MUJ123" s="908"/>
      <c r="MUK123" s="908"/>
      <c r="MUL123" s="908"/>
      <c r="MUM123" s="908"/>
      <c r="MUN123" s="908"/>
      <c r="MUO123" s="908"/>
      <c r="MUP123" s="908"/>
      <c r="MUQ123" s="908"/>
      <c r="MUR123" s="908"/>
      <c r="MUS123" s="908"/>
      <c r="MUT123" s="908"/>
      <c r="MUU123" s="908"/>
      <c r="MUV123" s="908"/>
      <c r="MUW123" s="908"/>
      <c r="MUX123" s="908"/>
      <c r="MUY123" s="908"/>
      <c r="MUZ123" s="908"/>
      <c r="MVA123" s="908"/>
      <c r="MVB123" s="908"/>
      <c r="MVC123" s="908"/>
      <c r="MVD123" s="908"/>
      <c r="MVE123" s="908"/>
      <c r="MVF123" s="908"/>
      <c r="MVG123" s="908"/>
      <c r="MVH123" s="908"/>
      <c r="MVI123" s="908"/>
      <c r="MVJ123" s="908"/>
      <c r="MVK123" s="908"/>
      <c r="MVL123" s="908"/>
      <c r="MVM123" s="908"/>
      <c r="MVN123" s="908"/>
      <c r="MVO123" s="908"/>
      <c r="MVP123" s="908"/>
      <c r="MVQ123" s="908"/>
      <c r="MVR123" s="908"/>
      <c r="MVS123" s="908"/>
      <c r="MVT123" s="908"/>
      <c r="MVU123" s="908"/>
      <c r="MVV123" s="908"/>
      <c r="MVW123" s="908"/>
      <c r="MVX123" s="908"/>
      <c r="MVY123" s="908"/>
      <c r="MVZ123" s="908"/>
      <c r="MWA123" s="908"/>
      <c r="MWB123" s="908"/>
      <c r="MWC123" s="908"/>
      <c r="MWD123" s="908"/>
      <c r="MWE123" s="908"/>
      <c r="MWF123" s="908"/>
      <c r="MWG123" s="908"/>
      <c r="MWH123" s="908"/>
      <c r="MWI123" s="908"/>
      <c r="MWJ123" s="908"/>
      <c r="MWK123" s="908"/>
      <c r="MWL123" s="908"/>
      <c r="MWM123" s="908"/>
      <c r="MWN123" s="908"/>
      <c r="MWO123" s="908"/>
      <c r="MWP123" s="908"/>
      <c r="MWQ123" s="908"/>
      <c r="MWR123" s="908"/>
      <c r="MWS123" s="908"/>
      <c r="MWT123" s="908"/>
      <c r="MWU123" s="908"/>
      <c r="MWV123" s="908"/>
      <c r="MWW123" s="908"/>
      <c r="MWX123" s="908"/>
      <c r="MWY123" s="908"/>
      <c r="MWZ123" s="908"/>
      <c r="MXA123" s="908"/>
      <c r="MXB123" s="908"/>
      <c r="MXC123" s="908"/>
      <c r="MXD123" s="908"/>
      <c r="MXE123" s="908"/>
      <c r="MXF123" s="908"/>
      <c r="MXG123" s="908"/>
      <c r="MXH123" s="908"/>
      <c r="MXI123" s="908"/>
      <c r="MXJ123" s="908"/>
      <c r="MXK123" s="908"/>
      <c r="MXL123" s="908"/>
      <c r="MXM123" s="908"/>
      <c r="MXN123" s="908"/>
      <c r="MXO123" s="908"/>
      <c r="MXP123" s="908"/>
      <c r="MXQ123" s="908"/>
      <c r="MXR123" s="908"/>
      <c r="MXS123" s="908"/>
      <c r="MXT123" s="908"/>
      <c r="MXU123" s="908"/>
      <c r="MXV123" s="908"/>
      <c r="MXW123" s="908"/>
      <c r="MXX123" s="908"/>
      <c r="MXY123" s="908"/>
      <c r="MXZ123" s="908"/>
      <c r="MYA123" s="908"/>
      <c r="MYB123" s="908"/>
      <c r="MYC123" s="908"/>
      <c r="MYD123" s="908"/>
      <c r="MYE123" s="908"/>
      <c r="MYF123" s="908"/>
      <c r="MYG123" s="908"/>
      <c r="MYH123" s="908"/>
      <c r="MYI123" s="908"/>
      <c r="MYJ123" s="908"/>
      <c r="MYK123" s="908"/>
      <c r="MYL123" s="908"/>
      <c r="MYM123" s="908"/>
      <c r="MYN123" s="908"/>
      <c r="MYO123" s="908"/>
      <c r="MYP123" s="908"/>
      <c r="MYQ123" s="908"/>
      <c r="MYR123" s="908"/>
      <c r="MYS123" s="908"/>
      <c r="MYT123" s="908"/>
      <c r="MYU123" s="908"/>
      <c r="MYV123" s="908"/>
      <c r="MYW123" s="908"/>
      <c r="MYX123" s="908"/>
      <c r="MYY123" s="908"/>
      <c r="MYZ123" s="908"/>
      <c r="MZA123" s="908"/>
      <c r="MZB123" s="908"/>
      <c r="MZC123" s="908"/>
      <c r="MZD123" s="908"/>
      <c r="MZE123" s="908"/>
      <c r="MZF123" s="908"/>
      <c r="MZG123" s="908"/>
      <c r="MZH123" s="908"/>
      <c r="MZI123" s="908"/>
      <c r="MZJ123" s="908"/>
      <c r="MZK123" s="908"/>
      <c r="MZL123" s="908"/>
      <c r="MZM123" s="908"/>
      <c r="MZN123" s="908"/>
      <c r="MZO123" s="908"/>
      <c r="MZP123" s="908"/>
      <c r="MZQ123" s="908"/>
      <c r="MZR123" s="908"/>
      <c r="MZS123" s="908"/>
      <c r="MZT123" s="908"/>
      <c r="MZU123" s="908"/>
      <c r="MZV123" s="908"/>
      <c r="MZW123" s="908"/>
      <c r="MZX123" s="908"/>
      <c r="MZY123" s="908"/>
      <c r="MZZ123" s="908"/>
      <c r="NAA123" s="908"/>
      <c r="NAB123" s="908"/>
      <c r="NAC123" s="908"/>
      <c r="NAD123" s="908"/>
      <c r="NAE123" s="908"/>
      <c r="NAF123" s="908"/>
      <c r="NAG123" s="908"/>
      <c r="NAH123" s="908"/>
      <c r="NAI123" s="908"/>
      <c r="NAJ123" s="908"/>
      <c r="NAK123" s="908"/>
      <c r="NAL123" s="908"/>
      <c r="NAM123" s="908"/>
      <c r="NAN123" s="908"/>
      <c r="NAO123" s="908"/>
      <c r="NAP123" s="908"/>
      <c r="NAQ123" s="908"/>
      <c r="NAR123" s="908"/>
      <c r="NAS123" s="908"/>
      <c r="NAT123" s="908"/>
      <c r="NAU123" s="908"/>
      <c r="NAV123" s="908"/>
      <c r="NAW123" s="908"/>
      <c r="NAX123" s="908"/>
      <c r="NAY123" s="908"/>
      <c r="NAZ123" s="908"/>
      <c r="NBA123" s="908"/>
      <c r="NBB123" s="908"/>
      <c r="NBC123" s="908"/>
      <c r="NBD123" s="908"/>
      <c r="NBE123" s="908"/>
      <c r="NBF123" s="908"/>
      <c r="NBG123" s="908"/>
      <c r="NBH123" s="908"/>
      <c r="NBI123" s="908"/>
      <c r="NBJ123" s="908"/>
      <c r="NBK123" s="908"/>
      <c r="NBL123" s="908"/>
      <c r="NBM123" s="908"/>
      <c r="NBN123" s="908"/>
      <c r="NBO123" s="908"/>
      <c r="NBP123" s="908"/>
      <c r="NBQ123" s="908"/>
      <c r="NBR123" s="908"/>
      <c r="NBS123" s="908"/>
      <c r="NBT123" s="908"/>
      <c r="NBU123" s="908"/>
      <c r="NBV123" s="908"/>
      <c r="NBW123" s="908"/>
      <c r="NBX123" s="908"/>
      <c r="NBY123" s="908"/>
      <c r="NBZ123" s="908"/>
      <c r="NCA123" s="908"/>
      <c r="NCB123" s="908"/>
      <c r="NCC123" s="908"/>
      <c r="NCD123" s="908"/>
      <c r="NCE123" s="908"/>
      <c r="NCF123" s="908"/>
      <c r="NCG123" s="908"/>
      <c r="NCH123" s="908"/>
      <c r="NCI123" s="908"/>
      <c r="NCJ123" s="908"/>
      <c r="NCK123" s="908"/>
      <c r="NCL123" s="908"/>
      <c r="NCM123" s="908"/>
      <c r="NCN123" s="908"/>
      <c r="NCO123" s="908"/>
      <c r="NCP123" s="908"/>
      <c r="NCQ123" s="908"/>
      <c r="NCR123" s="908"/>
      <c r="NCS123" s="908"/>
      <c r="NCT123" s="908"/>
      <c r="NCU123" s="908"/>
      <c r="NCV123" s="908"/>
      <c r="NCW123" s="908"/>
      <c r="NCX123" s="908"/>
      <c r="NCY123" s="908"/>
      <c r="NCZ123" s="908"/>
      <c r="NDA123" s="908"/>
      <c r="NDB123" s="908"/>
      <c r="NDC123" s="908"/>
      <c r="NDD123" s="908"/>
      <c r="NDE123" s="908"/>
      <c r="NDF123" s="908"/>
      <c r="NDG123" s="908"/>
      <c r="NDH123" s="908"/>
      <c r="NDI123" s="908"/>
      <c r="NDJ123" s="908"/>
      <c r="NDK123" s="908"/>
      <c r="NDL123" s="908"/>
      <c r="NDM123" s="908"/>
      <c r="NDN123" s="908"/>
      <c r="NDO123" s="908"/>
      <c r="NDP123" s="908"/>
      <c r="NDQ123" s="908"/>
      <c r="NDR123" s="908"/>
      <c r="NDS123" s="908"/>
      <c r="NDT123" s="908"/>
      <c r="NDU123" s="908"/>
      <c r="NDV123" s="908"/>
      <c r="NDW123" s="908"/>
      <c r="NDX123" s="908"/>
      <c r="NDY123" s="908"/>
      <c r="NDZ123" s="908"/>
      <c r="NEA123" s="908"/>
      <c r="NEB123" s="908"/>
      <c r="NEC123" s="908"/>
      <c r="NED123" s="908"/>
      <c r="NEE123" s="908"/>
      <c r="NEF123" s="908"/>
      <c r="NEG123" s="908"/>
      <c r="NEH123" s="908"/>
      <c r="NEI123" s="908"/>
      <c r="NEJ123" s="908"/>
      <c r="NEK123" s="908"/>
      <c r="NEL123" s="908"/>
      <c r="NEM123" s="908"/>
      <c r="NEN123" s="908"/>
      <c r="NEO123" s="908"/>
      <c r="NEP123" s="908"/>
      <c r="NEQ123" s="908"/>
      <c r="NER123" s="908"/>
      <c r="NES123" s="908"/>
      <c r="NET123" s="908"/>
      <c r="NEU123" s="908"/>
      <c r="NEV123" s="908"/>
      <c r="NEW123" s="908"/>
      <c r="NEX123" s="908"/>
      <c r="NEY123" s="908"/>
      <c r="NEZ123" s="908"/>
      <c r="NFA123" s="908"/>
      <c r="NFB123" s="908"/>
      <c r="NFC123" s="908"/>
      <c r="NFD123" s="908"/>
      <c r="NFE123" s="908"/>
      <c r="NFF123" s="908"/>
      <c r="NFG123" s="908"/>
      <c r="NFH123" s="908"/>
      <c r="NFI123" s="908"/>
      <c r="NFJ123" s="908"/>
      <c r="NFK123" s="908"/>
      <c r="NFL123" s="908"/>
      <c r="NFM123" s="908"/>
      <c r="NFN123" s="908"/>
      <c r="NFO123" s="908"/>
      <c r="NFP123" s="908"/>
      <c r="NFQ123" s="908"/>
      <c r="NFR123" s="908"/>
      <c r="NFS123" s="908"/>
      <c r="NFT123" s="908"/>
      <c r="NFU123" s="908"/>
      <c r="NFV123" s="908"/>
      <c r="NFW123" s="908"/>
      <c r="NFX123" s="908"/>
      <c r="NFY123" s="908"/>
      <c r="NFZ123" s="908"/>
      <c r="NGA123" s="908"/>
      <c r="NGB123" s="908"/>
      <c r="NGC123" s="908"/>
      <c r="NGD123" s="908"/>
      <c r="NGE123" s="908"/>
      <c r="NGF123" s="908"/>
      <c r="NGG123" s="908"/>
      <c r="NGH123" s="908"/>
      <c r="NGI123" s="908"/>
      <c r="NGJ123" s="908"/>
      <c r="NGK123" s="908"/>
      <c r="NGL123" s="908"/>
      <c r="NGM123" s="908"/>
      <c r="NGN123" s="908"/>
      <c r="NGO123" s="908"/>
      <c r="NGP123" s="908"/>
      <c r="NGQ123" s="908"/>
      <c r="NGR123" s="908"/>
      <c r="NGS123" s="908"/>
      <c r="NGT123" s="908"/>
      <c r="NGU123" s="908"/>
      <c r="NGV123" s="908"/>
      <c r="NGW123" s="908"/>
      <c r="NGX123" s="908"/>
      <c r="NGY123" s="908"/>
      <c r="NGZ123" s="908"/>
      <c r="NHA123" s="908"/>
      <c r="NHB123" s="908"/>
      <c r="NHC123" s="908"/>
      <c r="NHD123" s="908"/>
      <c r="NHE123" s="908"/>
      <c r="NHF123" s="908"/>
      <c r="NHG123" s="908"/>
      <c r="NHH123" s="908"/>
      <c r="NHI123" s="908"/>
      <c r="NHJ123" s="908"/>
      <c r="NHK123" s="908"/>
      <c r="NHL123" s="908"/>
      <c r="NHM123" s="908"/>
      <c r="NHN123" s="908"/>
      <c r="NHO123" s="908"/>
      <c r="NHP123" s="908"/>
      <c r="NHQ123" s="908"/>
      <c r="NHR123" s="908"/>
      <c r="NHS123" s="908"/>
      <c r="NHT123" s="908"/>
      <c r="NHU123" s="908"/>
      <c r="NHV123" s="908"/>
      <c r="NHW123" s="908"/>
      <c r="NHX123" s="908"/>
      <c r="NHY123" s="908"/>
      <c r="NHZ123" s="908"/>
      <c r="NIA123" s="908"/>
      <c r="NIB123" s="908"/>
      <c r="NIC123" s="908"/>
      <c r="NID123" s="908"/>
      <c r="NIE123" s="908"/>
      <c r="NIF123" s="908"/>
      <c r="NIG123" s="908"/>
      <c r="NIH123" s="908"/>
      <c r="NII123" s="908"/>
      <c r="NIJ123" s="908"/>
      <c r="NIK123" s="908"/>
      <c r="NIL123" s="908"/>
      <c r="NIM123" s="908"/>
      <c r="NIN123" s="908"/>
      <c r="NIO123" s="908"/>
      <c r="NIP123" s="908"/>
      <c r="NIQ123" s="908"/>
      <c r="NIR123" s="908"/>
      <c r="NIS123" s="908"/>
      <c r="NIT123" s="908"/>
      <c r="NIU123" s="908"/>
      <c r="NIV123" s="908"/>
      <c r="NIW123" s="908"/>
      <c r="NIX123" s="908"/>
      <c r="NIY123" s="908"/>
      <c r="NIZ123" s="908"/>
      <c r="NJA123" s="908"/>
      <c r="NJB123" s="908"/>
      <c r="NJC123" s="908"/>
      <c r="NJD123" s="908"/>
      <c r="NJE123" s="908"/>
      <c r="NJF123" s="908"/>
      <c r="NJG123" s="908"/>
      <c r="NJH123" s="908"/>
      <c r="NJI123" s="908"/>
      <c r="NJJ123" s="908"/>
      <c r="NJK123" s="908"/>
      <c r="NJL123" s="908"/>
      <c r="NJM123" s="908"/>
      <c r="NJN123" s="908"/>
      <c r="NJO123" s="908"/>
      <c r="NJP123" s="908"/>
      <c r="NJQ123" s="908"/>
      <c r="NJR123" s="908"/>
      <c r="NJS123" s="908"/>
      <c r="NJT123" s="908"/>
      <c r="NJU123" s="908"/>
      <c r="NJV123" s="908"/>
      <c r="NJW123" s="908"/>
      <c r="NJX123" s="908"/>
      <c r="NJY123" s="908"/>
      <c r="NJZ123" s="908"/>
      <c r="NKA123" s="908"/>
      <c r="NKB123" s="908"/>
      <c r="NKC123" s="908"/>
      <c r="NKD123" s="908"/>
      <c r="NKE123" s="908"/>
      <c r="NKF123" s="908"/>
      <c r="NKG123" s="908"/>
      <c r="NKH123" s="908"/>
      <c r="NKI123" s="908"/>
      <c r="NKJ123" s="908"/>
      <c r="NKK123" s="908"/>
      <c r="NKL123" s="908"/>
      <c r="NKM123" s="908"/>
      <c r="NKN123" s="908"/>
      <c r="NKO123" s="908"/>
      <c r="NKP123" s="908"/>
      <c r="NKQ123" s="908"/>
      <c r="NKR123" s="908"/>
      <c r="NKS123" s="908"/>
      <c r="NKT123" s="908"/>
      <c r="NKU123" s="908"/>
      <c r="NKV123" s="908"/>
      <c r="NKW123" s="908"/>
      <c r="NKX123" s="908"/>
      <c r="NKY123" s="908"/>
      <c r="NKZ123" s="908"/>
      <c r="NLA123" s="908"/>
      <c r="NLB123" s="908"/>
      <c r="NLC123" s="908"/>
      <c r="NLD123" s="908"/>
      <c r="NLE123" s="908"/>
      <c r="NLF123" s="908"/>
      <c r="NLG123" s="908"/>
      <c r="NLH123" s="908"/>
      <c r="NLI123" s="908"/>
      <c r="NLJ123" s="908"/>
      <c r="NLK123" s="908"/>
      <c r="NLL123" s="908"/>
      <c r="NLM123" s="908"/>
      <c r="NLN123" s="908"/>
      <c r="NLO123" s="908"/>
      <c r="NLP123" s="908"/>
      <c r="NLQ123" s="908"/>
      <c r="NLR123" s="908"/>
      <c r="NLS123" s="908"/>
      <c r="NLT123" s="908"/>
      <c r="NLU123" s="908"/>
      <c r="NLV123" s="908"/>
      <c r="NLW123" s="908"/>
      <c r="NLX123" s="908"/>
      <c r="NLY123" s="908"/>
      <c r="NLZ123" s="908"/>
      <c r="NMA123" s="908"/>
      <c r="NMB123" s="908"/>
      <c r="NMC123" s="908"/>
      <c r="NMD123" s="908"/>
      <c r="NME123" s="908"/>
      <c r="NMF123" s="908"/>
      <c r="NMG123" s="908"/>
      <c r="NMH123" s="908"/>
      <c r="NMI123" s="908"/>
      <c r="NMJ123" s="908"/>
      <c r="NMK123" s="908"/>
      <c r="NML123" s="908"/>
      <c r="NMM123" s="908"/>
      <c r="NMN123" s="908"/>
      <c r="NMO123" s="908"/>
      <c r="NMP123" s="908"/>
      <c r="NMQ123" s="908"/>
      <c r="NMR123" s="908"/>
      <c r="NMS123" s="908"/>
      <c r="NMT123" s="908"/>
      <c r="NMU123" s="908"/>
      <c r="NMV123" s="908"/>
      <c r="NMW123" s="908"/>
      <c r="NMX123" s="908"/>
      <c r="NMY123" s="908"/>
      <c r="NMZ123" s="908"/>
      <c r="NNA123" s="908"/>
      <c r="NNB123" s="908"/>
      <c r="NNC123" s="908"/>
      <c r="NND123" s="908"/>
      <c r="NNE123" s="908"/>
      <c r="NNF123" s="908"/>
      <c r="NNG123" s="908"/>
      <c r="NNH123" s="908"/>
      <c r="NNI123" s="908"/>
      <c r="NNJ123" s="908"/>
      <c r="NNK123" s="908"/>
      <c r="NNL123" s="908"/>
      <c r="NNM123" s="908"/>
      <c r="NNN123" s="908"/>
      <c r="NNO123" s="908"/>
      <c r="NNP123" s="908"/>
      <c r="NNQ123" s="908"/>
      <c r="NNR123" s="908"/>
      <c r="NNS123" s="908"/>
      <c r="NNT123" s="908"/>
      <c r="NNU123" s="908"/>
      <c r="NNV123" s="908"/>
      <c r="NNW123" s="908"/>
      <c r="NNX123" s="908"/>
      <c r="NNY123" s="908"/>
      <c r="NNZ123" s="908"/>
      <c r="NOA123" s="908"/>
      <c r="NOB123" s="908"/>
      <c r="NOC123" s="908"/>
      <c r="NOD123" s="908"/>
      <c r="NOE123" s="908"/>
      <c r="NOF123" s="908"/>
      <c r="NOG123" s="908"/>
      <c r="NOH123" s="908"/>
      <c r="NOI123" s="908"/>
      <c r="NOJ123" s="908"/>
      <c r="NOK123" s="908"/>
      <c r="NOL123" s="908"/>
      <c r="NOM123" s="908"/>
      <c r="NON123" s="908"/>
      <c r="NOO123" s="908"/>
      <c r="NOP123" s="908"/>
      <c r="NOQ123" s="908"/>
      <c r="NOR123" s="908"/>
      <c r="NOS123" s="908"/>
      <c r="NOT123" s="908"/>
      <c r="NOU123" s="908"/>
      <c r="NOV123" s="908"/>
      <c r="NOW123" s="908"/>
      <c r="NOX123" s="908"/>
      <c r="NOY123" s="908"/>
      <c r="NOZ123" s="908"/>
      <c r="NPA123" s="908"/>
      <c r="NPB123" s="908"/>
      <c r="NPC123" s="908"/>
      <c r="NPD123" s="908"/>
      <c r="NPE123" s="908"/>
      <c r="NPF123" s="908"/>
      <c r="NPG123" s="908"/>
      <c r="NPH123" s="908"/>
      <c r="NPI123" s="908"/>
      <c r="NPJ123" s="908"/>
      <c r="NPK123" s="908"/>
      <c r="NPL123" s="908"/>
      <c r="NPM123" s="908"/>
      <c r="NPN123" s="908"/>
      <c r="NPO123" s="908"/>
      <c r="NPP123" s="908"/>
      <c r="NPQ123" s="908"/>
      <c r="NPR123" s="908"/>
      <c r="NPS123" s="908"/>
      <c r="NPT123" s="908"/>
      <c r="NPU123" s="908"/>
      <c r="NPV123" s="908"/>
      <c r="NPW123" s="908"/>
      <c r="NPX123" s="908"/>
      <c r="NPY123" s="908"/>
      <c r="NPZ123" s="908"/>
      <c r="NQA123" s="908"/>
      <c r="NQB123" s="908"/>
      <c r="NQC123" s="908"/>
      <c r="NQD123" s="908"/>
      <c r="NQE123" s="908"/>
      <c r="NQF123" s="908"/>
      <c r="NQG123" s="908"/>
      <c r="NQH123" s="908"/>
      <c r="NQI123" s="908"/>
      <c r="NQJ123" s="908"/>
      <c r="NQK123" s="908"/>
      <c r="NQL123" s="908"/>
      <c r="NQM123" s="908"/>
      <c r="NQN123" s="908"/>
      <c r="NQO123" s="908"/>
      <c r="NQP123" s="908"/>
      <c r="NQQ123" s="908"/>
      <c r="NQR123" s="908"/>
      <c r="NQS123" s="908"/>
      <c r="NQT123" s="908"/>
      <c r="NQU123" s="908"/>
      <c r="NQV123" s="908"/>
      <c r="NQW123" s="908"/>
      <c r="NQX123" s="908"/>
      <c r="NQY123" s="908"/>
      <c r="NQZ123" s="908"/>
      <c r="NRA123" s="908"/>
      <c r="NRB123" s="908"/>
      <c r="NRC123" s="908"/>
      <c r="NRD123" s="908"/>
      <c r="NRE123" s="908"/>
      <c r="NRF123" s="908"/>
      <c r="NRG123" s="908"/>
      <c r="NRH123" s="908"/>
      <c r="NRI123" s="908"/>
      <c r="NRJ123" s="908"/>
      <c r="NRK123" s="908"/>
      <c r="NRL123" s="908"/>
      <c r="NRM123" s="908"/>
      <c r="NRN123" s="908"/>
      <c r="NRO123" s="908"/>
      <c r="NRP123" s="908"/>
      <c r="NRQ123" s="908"/>
      <c r="NRR123" s="908"/>
      <c r="NRS123" s="908"/>
      <c r="NRT123" s="908"/>
      <c r="NRU123" s="908"/>
      <c r="NRV123" s="908"/>
      <c r="NRW123" s="908"/>
      <c r="NRX123" s="908"/>
      <c r="NRY123" s="908"/>
      <c r="NRZ123" s="908"/>
      <c r="NSA123" s="908"/>
      <c r="NSB123" s="908"/>
      <c r="NSC123" s="908"/>
      <c r="NSD123" s="908"/>
      <c r="NSE123" s="908"/>
      <c r="NSF123" s="908"/>
      <c r="NSG123" s="908"/>
      <c r="NSH123" s="908"/>
      <c r="NSI123" s="908"/>
      <c r="NSJ123" s="908"/>
      <c r="NSK123" s="908"/>
      <c r="NSL123" s="908"/>
      <c r="NSM123" s="908"/>
      <c r="NSN123" s="908"/>
      <c r="NSO123" s="908"/>
      <c r="NSP123" s="908"/>
      <c r="NSQ123" s="908"/>
      <c r="NSR123" s="908"/>
      <c r="NSS123" s="908"/>
      <c r="NST123" s="908"/>
      <c r="NSU123" s="908"/>
      <c r="NSV123" s="908"/>
      <c r="NSW123" s="908"/>
      <c r="NSX123" s="908"/>
      <c r="NSY123" s="908"/>
      <c r="NSZ123" s="908"/>
      <c r="NTA123" s="908"/>
      <c r="NTB123" s="908"/>
      <c r="NTC123" s="908"/>
      <c r="NTD123" s="908"/>
      <c r="NTE123" s="908"/>
      <c r="NTF123" s="908"/>
      <c r="NTG123" s="908"/>
      <c r="NTH123" s="908"/>
      <c r="NTI123" s="908"/>
      <c r="NTJ123" s="908"/>
      <c r="NTK123" s="908"/>
      <c r="NTL123" s="908"/>
      <c r="NTM123" s="908"/>
      <c r="NTN123" s="908"/>
      <c r="NTO123" s="908"/>
      <c r="NTP123" s="908"/>
      <c r="NTQ123" s="908"/>
      <c r="NTR123" s="908"/>
      <c r="NTS123" s="908"/>
      <c r="NTT123" s="908"/>
      <c r="NTU123" s="908"/>
      <c r="NTV123" s="908"/>
      <c r="NTW123" s="908"/>
      <c r="NTX123" s="908"/>
      <c r="NTY123" s="908"/>
      <c r="NTZ123" s="908"/>
      <c r="NUA123" s="908"/>
      <c r="NUB123" s="908"/>
      <c r="NUC123" s="908"/>
      <c r="NUD123" s="908"/>
      <c r="NUE123" s="908"/>
      <c r="NUF123" s="908"/>
      <c r="NUG123" s="908"/>
      <c r="NUH123" s="908"/>
      <c r="NUI123" s="908"/>
      <c r="NUJ123" s="908"/>
      <c r="NUK123" s="908"/>
      <c r="NUL123" s="908"/>
      <c r="NUM123" s="908"/>
      <c r="NUN123" s="908"/>
      <c r="NUO123" s="908"/>
      <c r="NUP123" s="908"/>
      <c r="NUQ123" s="908"/>
      <c r="NUR123" s="908"/>
      <c r="NUS123" s="908"/>
      <c r="NUT123" s="908"/>
      <c r="NUU123" s="908"/>
      <c r="NUV123" s="908"/>
      <c r="NUW123" s="908"/>
      <c r="NUX123" s="908"/>
      <c r="NUY123" s="908"/>
      <c r="NUZ123" s="908"/>
      <c r="NVA123" s="908"/>
      <c r="NVB123" s="908"/>
      <c r="NVC123" s="908"/>
      <c r="NVD123" s="908"/>
      <c r="NVE123" s="908"/>
      <c r="NVF123" s="908"/>
      <c r="NVG123" s="908"/>
      <c r="NVH123" s="908"/>
      <c r="NVI123" s="908"/>
      <c r="NVJ123" s="908"/>
      <c r="NVK123" s="908"/>
      <c r="NVL123" s="908"/>
      <c r="NVM123" s="908"/>
      <c r="NVN123" s="908"/>
      <c r="NVO123" s="908"/>
      <c r="NVP123" s="908"/>
      <c r="NVQ123" s="908"/>
      <c r="NVR123" s="908"/>
      <c r="NVS123" s="908"/>
      <c r="NVT123" s="908"/>
      <c r="NVU123" s="908"/>
      <c r="NVV123" s="908"/>
      <c r="NVW123" s="908"/>
      <c r="NVX123" s="908"/>
      <c r="NVY123" s="908"/>
      <c r="NVZ123" s="908"/>
      <c r="NWA123" s="908"/>
      <c r="NWB123" s="908"/>
      <c r="NWC123" s="908"/>
      <c r="NWD123" s="908"/>
      <c r="NWE123" s="908"/>
      <c r="NWF123" s="908"/>
      <c r="NWG123" s="908"/>
      <c r="NWH123" s="908"/>
      <c r="NWI123" s="908"/>
      <c r="NWJ123" s="908"/>
      <c r="NWK123" s="908"/>
      <c r="NWL123" s="908"/>
      <c r="NWM123" s="908"/>
      <c r="NWN123" s="908"/>
      <c r="NWO123" s="908"/>
      <c r="NWP123" s="908"/>
      <c r="NWQ123" s="908"/>
      <c r="NWR123" s="908"/>
      <c r="NWS123" s="908"/>
      <c r="NWT123" s="908"/>
      <c r="NWU123" s="908"/>
      <c r="NWV123" s="908"/>
      <c r="NWW123" s="908"/>
      <c r="NWX123" s="908"/>
      <c r="NWY123" s="908"/>
      <c r="NWZ123" s="908"/>
      <c r="NXA123" s="908"/>
      <c r="NXB123" s="908"/>
      <c r="NXC123" s="908"/>
      <c r="NXD123" s="908"/>
      <c r="NXE123" s="908"/>
      <c r="NXF123" s="908"/>
      <c r="NXG123" s="908"/>
      <c r="NXH123" s="908"/>
      <c r="NXI123" s="908"/>
      <c r="NXJ123" s="908"/>
      <c r="NXK123" s="908"/>
      <c r="NXL123" s="908"/>
      <c r="NXM123" s="908"/>
      <c r="NXN123" s="908"/>
      <c r="NXO123" s="908"/>
      <c r="NXP123" s="908"/>
      <c r="NXQ123" s="908"/>
      <c r="NXR123" s="908"/>
      <c r="NXS123" s="908"/>
      <c r="NXT123" s="908"/>
      <c r="NXU123" s="908"/>
      <c r="NXV123" s="908"/>
      <c r="NXW123" s="908"/>
      <c r="NXX123" s="908"/>
      <c r="NXY123" s="908"/>
      <c r="NXZ123" s="908"/>
      <c r="NYA123" s="908"/>
      <c r="NYB123" s="908"/>
      <c r="NYC123" s="908"/>
      <c r="NYD123" s="908"/>
      <c r="NYE123" s="908"/>
      <c r="NYF123" s="908"/>
      <c r="NYG123" s="908"/>
      <c r="NYH123" s="908"/>
      <c r="NYI123" s="908"/>
      <c r="NYJ123" s="908"/>
      <c r="NYK123" s="908"/>
      <c r="NYL123" s="908"/>
      <c r="NYM123" s="908"/>
      <c r="NYN123" s="908"/>
      <c r="NYO123" s="908"/>
      <c r="NYP123" s="908"/>
      <c r="NYQ123" s="908"/>
      <c r="NYR123" s="908"/>
      <c r="NYS123" s="908"/>
      <c r="NYT123" s="908"/>
      <c r="NYU123" s="908"/>
      <c r="NYV123" s="908"/>
      <c r="NYW123" s="908"/>
      <c r="NYX123" s="908"/>
      <c r="NYY123" s="908"/>
      <c r="NYZ123" s="908"/>
      <c r="NZA123" s="908"/>
      <c r="NZB123" s="908"/>
      <c r="NZC123" s="908"/>
      <c r="NZD123" s="908"/>
      <c r="NZE123" s="908"/>
      <c r="NZF123" s="908"/>
      <c r="NZG123" s="908"/>
      <c r="NZH123" s="908"/>
      <c r="NZI123" s="908"/>
      <c r="NZJ123" s="908"/>
      <c r="NZK123" s="908"/>
      <c r="NZL123" s="908"/>
      <c r="NZM123" s="908"/>
      <c r="NZN123" s="908"/>
      <c r="NZO123" s="908"/>
      <c r="NZP123" s="908"/>
      <c r="NZQ123" s="908"/>
      <c r="NZR123" s="908"/>
      <c r="NZS123" s="908"/>
      <c r="NZT123" s="908"/>
      <c r="NZU123" s="908"/>
      <c r="NZV123" s="908"/>
      <c r="NZW123" s="908"/>
      <c r="NZX123" s="908"/>
      <c r="NZY123" s="908"/>
      <c r="NZZ123" s="908"/>
      <c r="OAA123" s="908"/>
      <c r="OAB123" s="908"/>
      <c r="OAC123" s="908"/>
      <c r="OAD123" s="908"/>
      <c r="OAE123" s="908"/>
      <c r="OAF123" s="908"/>
      <c r="OAG123" s="908"/>
      <c r="OAH123" s="908"/>
      <c r="OAI123" s="908"/>
      <c r="OAJ123" s="908"/>
      <c r="OAK123" s="908"/>
      <c r="OAL123" s="908"/>
      <c r="OAM123" s="908"/>
      <c r="OAN123" s="908"/>
      <c r="OAO123" s="908"/>
      <c r="OAP123" s="908"/>
      <c r="OAQ123" s="908"/>
      <c r="OAR123" s="908"/>
      <c r="OAS123" s="908"/>
      <c r="OAT123" s="908"/>
      <c r="OAU123" s="908"/>
      <c r="OAV123" s="908"/>
      <c r="OAW123" s="908"/>
      <c r="OAX123" s="908"/>
      <c r="OAY123" s="908"/>
      <c r="OAZ123" s="908"/>
      <c r="OBA123" s="908"/>
      <c r="OBB123" s="908"/>
      <c r="OBC123" s="908"/>
      <c r="OBD123" s="908"/>
      <c r="OBE123" s="908"/>
      <c r="OBF123" s="908"/>
      <c r="OBG123" s="908"/>
      <c r="OBH123" s="908"/>
      <c r="OBI123" s="908"/>
      <c r="OBJ123" s="908"/>
      <c r="OBK123" s="908"/>
      <c r="OBL123" s="908"/>
      <c r="OBM123" s="908"/>
      <c r="OBN123" s="908"/>
      <c r="OBO123" s="908"/>
      <c r="OBP123" s="908"/>
      <c r="OBQ123" s="908"/>
      <c r="OBR123" s="908"/>
      <c r="OBS123" s="908"/>
      <c r="OBT123" s="908"/>
      <c r="OBU123" s="908"/>
      <c r="OBV123" s="908"/>
      <c r="OBW123" s="908"/>
      <c r="OBX123" s="908"/>
      <c r="OBY123" s="908"/>
      <c r="OBZ123" s="908"/>
      <c r="OCA123" s="908"/>
      <c r="OCB123" s="908"/>
      <c r="OCC123" s="908"/>
      <c r="OCD123" s="908"/>
      <c r="OCE123" s="908"/>
      <c r="OCF123" s="908"/>
      <c r="OCG123" s="908"/>
      <c r="OCH123" s="908"/>
      <c r="OCI123" s="908"/>
      <c r="OCJ123" s="908"/>
      <c r="OCK123" s="908"/>
      <c r="OCL123" s="908"/>
      <c r="OCM123" s="908"/>
      <c r="OCN123" s="908"/>
      <c r="OCO123" s="908"/>
      <c r="OCP123" s="908"/>
      <c r="OCQ123" s="908"/>
      <c r="OCR123" s="908"/>
      <c r="OCS123" s="908"/>
      <c r="OCT123" s="908"/>
      <c r="OCU123" s="908"/>
      <c r="OCV123" s="908"/>
      <c r="OCW123" s="908"/>
      <c r="OCX123" s="908"/>
      <c r="OCY123" s="908"/>
      <c r="OCZ123" s="908"/>
      <c r="ODA123" s="908"/>
      <c r="ODB123" s="908"/>
      <c r="ODC123" s="908"/>
      <c r="ODD123" s="908"/>
      <c r="ODE123" s="908"/>
      <c r="ODF123" s="908"/>
      <c r="ODG123" s="908"/>
      <c r="ODH123" s="908"/>
      <c r="ODI123" s="908"/>
      <c r="ODJ123" s="908"/>
      <c r="ODK123" s="908"/>
      <c r="ODL123" s="908"/>
      <c r="ODM123" s="908"/>
      <c r="ODN123" s="908"/>
      <c r="ODO123" s="908"/>
      <c r="ODP123" s="908"/>
      <c r="ODQ123" s="908"/>
      <c r="ODR123" s="908"/>
      <c r="ODS123" s="908"/>
      <c r="ODT123" s="908"/>
      <c r="ODU123" s="908"/>
      <c r="ODV123" s="908"/>
      <c r="ODW123" s="908"/>
      <c r="ODX123" s="908"/>
      <c r="ODY123" s="908"/>
      <c r="ODZ123" s="908"/>
      <c r="OEA123" s="908"/>
      <c r="OEB123" s="908"/>
      <c r="OEC123" s="908"/>
      <c r="OED123" s="908"/>
      <c r="OEE123" s="908"/>
      <c r="OEF123" s="908"/>
      <c r="OEG123" s="908"/>
      <c r="OEH123" s="908"/>
      <c r="OEI123" s="908"/>
      <c r="OEJ123" s="908"/>
      <c r="OEK123" s="908"/>
      <c r="OEL123" s="908"/>
      <c r="OEM123" s="908"/>
      <c r="OEN123" s="908"/>
      <c r="OEO123" s="908"/>
      <c r="OEP123" s="908"/>
      <c r="OEQ123" s="908"/>
      <c r="OER123" s="908"/>
      <c r="OES123" s="908"/>
      <c r="OET123" s="908"/>
      <c r="OEU123" s="908"/>
      <c r="OEV123" s="908"/>
      <c r="OEW123" s="908"/>
      <c r="OEX123" s="908"/>
      <c r="OEY123" s="908"/>
      <c r="OEZ123" s="908"/>
      <c r="OFA123" s="908"/>
      <c r="OFB123" s="908"/>
      <c r="OFC123" s="908"/>
      <c r="OFD123" s="908"/>
      <c r="OFE123" s="908"/>
      <c r="OFF123" s="908"/>
      <c r="OFG123" s="908"/>
      <c r="OFH123" s="908"/>
      <c r="OFI123" s="908"/>
      <c r="OFJ123" s="908"/>
      <c r="OFK123" s="908"/>
      <c r="OFL123" s="908"/>
      <c r="OFM123" s="908"/>
      <c r="OFN123" s="908"/>
      <c r="OFO123" s="908"/>
      <c r="OFP123" s="908"/>
      <c r="OFQ123" s="908"/>
      <c r="OFR123" s="908"/>
      <c r="OFS123" s="908"/>
      <c r="OFT123" s="908"/>
      <c r="OFU123" s="908"/>
      <c r="OFV123" s="908"/>
      <c r="OFW123" s="908"/>
      <c r="OFX123" s="908"/>
      <c r="OFY123" s="908"/>
      <c r="OFZ123" s="908"/>
      <c r="OGA123" s="908"/>
      <c r="OGB123" s="908"/>
      <c r="OGC123" s="908"/>
      <c r="OGD123" s="908"/>
      <c r="OGE123" s="908"/>
      <c r="OGF123" s="908"/>
      <c r="OGG123" s="908"/>
      <c r="OGH123" s="908"/>
      <c r="OGI123" s="908"/>
      <c r="OGJ123" s="908"/>
      <c r="OGK123" s="908"/>
      <c r="OGL123" s="908"/>
      <c r="OGM123" s="908"/>
      <c r="OGN123" s="908"/>
      <c r="OGO123" s="908"/>
      <c r="OGP123" s="908"/>
      <c r="OGQ123" s="908"/>
      <c r="OGR123" s="908"/>
      <c r="OGS123" s="908"/>
      <c r="OGT123" s="908"/>
      <c r="OGU123" s="908"/>
      <c r="OGV123" s="908"/>
      <c r="OGW123" s="908"/>
      <c r="OGX123" s="908"/>
      <c r="OGY123" s="908"/>
      <c r="OGZ123" s="908"/>
      <c r="OHA123" s="908"/>
      <c r="OHB123" s="908"/>
      <c r="OHC123" s="908"/>
      <c r="OHD123" s="908"/>
      <c r="OHE123" s="908"/>
      <c r="OHF123" s="908"/>
      <c r="OHG123" s="908"/>
      <c r="OHH123" s="908"/>
      <c r="OHI123" s="908"/>
      <c r="OHJ123" s="908"/>
      <c r="OHK123" s="908"/>
      <c r="OHL123" s="908"/>
      <c r="OHM123" s="908"/>
      <c r="OHN123" s="908"/>
      <c r="OHO123" s="908"/>
      <c r="OHP123" s="908"/>
      <c r="OHQ123" s="908"/>
      <c r="OHR123" s="908"/>
      <c r="OHS123" s="908"/>
      <c r="OHT123" s="908"/>
      <c r="OHU123" s="908"/>
      <c r="OHV123" s="908"/>
      <c r="OHW123" s="908"/>
      <c r="OHX123" s="908"/>
      <c r="OHY123" s="908"/>
      <c r="OHZ123" s="908"/>
      <c r="OIA123" s="908"/>
      <c r="OIB123" s="908"/>
      <c r="OIC123" s="908"/>
      <c r="OID123" s="908"/>
      <c r="OIE123" s="908"/>
      <c r="OIF123" s="908"/>
      <c r="OIG123" s="908"/>
      <c r="OIH123" s="908"/>
      <c r="OII123" s="908"/>
      <c r="OIJ123" s="908"/>
      <c r="OIK123" s="908"/>
      <c r="OIL123" s="908"/>
      <c r="OIM123" s="908"/>
      <c r="OIN123" s="908"/>
      <c r="OIO123" s="908"/>
      <c r="OIP123" s="908"/>
      <c r="OIQ123" s="908"/>
      <c r="OIR123" s="908"/>
      <c r="OIS123" s="908"/>
      <c r="OIT123" s="908"/>
      <c r="OIU123" s="908"/>
      <c r="OIV123" s="908"/>
      <c r="OIW123" s="908"/>
      <c r="OIX123" s="908"/>
      <c r="OIY123" s="908"/>
      <c r="OIZ123" s="908"/>
      <c r="OJA123" s="908"/>
      <c r="OJB123" s="908"/>
      <c r="OJC123" s="908"/>
      <c r="OJD123" s="908"/>
      <c r="OJE123" s="908"/>
      <c r="OJF123" s="908"/>
      <c r="OJG123" s="908"/>
      <c r="OJH123" s="908"/>
      <c r="OJI123" s="908"/>
      <c r="OJJ123" s="908"/>
      <c r="OJK123" s="908"/>
      <c r="OJL123" s="908"/>
      <c r="OJM123" s="908"/>
      <c r="OJN123" s="908"/>
      <c r="OJO123" s="908"/>
      <c r="OJP123" s="908"/>
      <c r="OJQ123" s="908"/>
      <c r="OJR123" s="908"/>
      <c r="OJS123" s="908"/>
      <c r="OJT123" s="908"/>
      <c r="OJU123" s="908"/>
      <c r="OJV123" s="908"/>
      <c r="OJW123" s="908"/>
      <c r="OJX123" s="908"/>
      <c r="OJY123" s="908"/>
      <c r="OJZ123" s="908"/>
      <c r="OKA123" s="908"/>
      <c r="OKB123" s="908"/>
      <c r="OKC123" s="908"/>
      <c r="OKD123" s="908"/>
      <c r="OKE123" s="908"/>
      <c r="OKF123" s="908"/>
      <c r="OKG123" s="908"/>
      <c r="OKH123" s="908"/>
      <c r="OKI123" s="908"/>
      <c r="OKJ123" s="908"/>
      <c r="OKK123" s="908"/>
      <c r="OKL123" s="908"/>
      <c r="OKM123" s="908"/>
      <c r="OKN123" s="908"/>
      <c r="OKO123" s="908"/>
      <c r="OKP123" s="908"/>
      <c r="OKQ123" s="908"/>
      <c r="OKR123" s="908"/>
      <c r="OKS123" s="908"/>
      <c r="OKT123" s="908"/>
      <c r="OKU123" s="908"/>
      <c r="OKV123" s="908"/>
      <c r="OKW123" s="908"/>
      <c r="OKX123" s="908"/>
      <c r="OKY123" s="908"/>
      <c r="OKZ123" s="908"/>
      <c r="OLA123" s="908"/>
      <c r="OLB123" s="908"/>
      <c r="OLC123" s="908"/>
      <c r="OLD123" s="908"/>
      <c r="OLE123" s="908"/>
      <c r="OLF123" s="908"/>
      <c r="OLG123" s="908"/>
      <c r="OLH123" s="908"/>
      <c r="OLI123" s="908"/>
      <c r="OLJ123" s="908"/>
      <c r="OLK123" s="908"/>
      <c r="OLL123" s="908"/>
      <c r="OLM123" s="908"/>
      <c r="OLN123" s="908"/>
      <c r="OLO123" s="908"/>
      <c r="OLP123" s="908"/>
      <c r="OLQ123" s="908"/>
      <c r="OLR123" s="908"/>
      <c r="OLS123" s="908"/>
      <c r="OLT123" s="908"/>
      <c r="OLU123" s="908"/>
      <c r="OLV123" s="908"/>
      <c r="OLW123" s="908"/>
      <c r="OLX123" s="908"/>
      <c r="OLY123" s="908"/>
      <c r="OLZ123" s="908"/>
      <c r="OMA123" s="908"/>
      <c r="OMB123" s="908"/>
      <c r="OMC123" s="908"/>
      <c r="OMD123" s="908"/>
      <c r="OME123" s="908"/>
      <c r="OMF123" s="908"/>
      <c r="OMG123" s="908"/>
      <c r="OMH123" s="908"/>
      <c r="OMI123" s="908"/>
      <c r="OMJ123" s="908"/>
      <c r="OMK123" s="908"/>
      <c r="OML123" s="908"/>
      <c r="OMM123" s="908"/>
      <c r="OMN123" s="908"/>
      <c r="OMO123" s="908"/>
      <c r="OMP123" s="908"/>
      <c r="OMQ123" s="908"/>
      <c r="OMR123" s="908"/>
      <c r="OMS123" s="908"/>
      <c r="OMT123" s="908"/>
      <c r="OMU123" s="908"/>
      <c r="OMV123" s="908"/>
      <c r="OMW123" s="908"/>
      <c r="OMX123" s="908"/>
      <c r="OMY123" s="908"/>
      <c r="OMZ123" s="908"/>
      <c r="ONA123" s="908"/>
      <c r="ONB123" s="908"/>
      <c r="ONC123" s="908"/>
      <c r="OND123" s="908"/>
      <c r="ONE123" s="908"/>
      <c r="ONF123" s="908"/>
      <c r="ONG123" s="908"/>
      <c r="ONH123" s="908"/>
      <c r="ONI123" s="908"/>
      <c r="ONJ123" s="908"/>
      <c r="ONK123" s="908"/>
      <c r="ONL123" s="908"/>
      <c r="ONM123" s="908"/>
      <c r="ONN123" s="908"/>
      <c r="ONO123" s="908"/>
      <c r="ONP123" s="908"/>
      <c r="ONQ123" s="908"/>
      <c r="ONR123" s="908"/>
      <c r="ONS123" s="908"/>
      <c r="ONT123" s="908"/>
      <c r="ONU123" s="908"/>
      <c r="ONV123" s="908"/>
      <c r="ONW123" s="908"/>
      <c r="ONX123" s="908"/>
      <c r="ONY123" s="908"/>
      <c r="ONZ123" s="908"/>
      <c r="OOA123" s="908"/>
      <c r="OOB123" s="908"/>
      <c r="OOC123" s="908"/>
      <c r="OOD123" s="908"/>
      <c r="OOE123" s="908"/>
      <c r="OOF123" s="908"/>
      <c r="OOG123" s="908"/>
      <c r="OOH123" s="908"/>
      <c r="OOI123" s="908"/>
      <c r="OOJ123" s="908"/>
      <c r="OOK123" s="908"/>
      <c r="OOL123" s="908"/>
      <c r="OOM123" s="908"/>
      <c r="OON123" s="908"/>
      <c r="OOO123" s="908"/>
      <c r="OOP123" s="908"/>
      <c r="OOQ123" s="908"/>
      <c r="OOR123" s="908"/>
      <c r="OOS123" s="908"/>
      <c r="OOT123" s="908"/>
      <c r="OOU123" s="908"/>
      <c r="OOV123" s="908"/>
      <c r="OOW123" s="908"/>
      <c r="OOX123" s="908"/>
      <c r="OOY123" s="908"/>
      <c r="OOZ123" s="908"/>
      <c r="OPA123" s="908"/>
      <c r="OPB123" s="908"/>
      <c r="OPC123" s="908"/>
      <c r="OPD123" s="908"/>
      <c r="OPE123" s="908"/>
      <c r="OPF123" s="908"/>
      <c r="OPG123" s="908"/>
      <c r="OPH123" s="908"/>
      <c r="OPI123" s="908"/>
      <c r="OPJ123" s="908"/>
      <c r="OPK123" s="908"/>
      <c r="OPL123" s="908"/>
      <c r="OPM123" s="908"/>
      <c r="OPN123" s="908"/>
      <c r="OPO123" s="908"/>
      <c r="OPP123" s="908"/>
      <c r="OPQ123" s="908"/>
      <c r="OPR123" s="908"/>
      <c r="OPS123" s="908"/>
      <c r="OPT123" s="908"/>
      <c r="OPU123" s="908"/>
      <c r="OPV123" s="908"/>
      <c r="OPW123" s="908"/>
      <c r="OPX123" s="908"/>
      <c r="OPY123" s="908"/>
      <c r="OPZ123" s="908"/>
      <c r="OQA123" s="908"/>
      <c r="OQB123" s="908"/>
      <c r="OQC123" s="908"/>
      <c r="OQD123" s="908"/>
      <c r="OQE123" s="908"/>
      <c r="OQF123" s="908"/>
      <c r="OQG123" s="908"/>
      <c r="OQH123" s="908"/>
      <c r="OQI123" s="908"/>
      <c r="OQJ123" s="908"/>
      <c r="OQK123" s="908"/>
      <c r="OQL123" s="908"/>
      <c r="OQM123" s="908"/>
      <c r="OQN123" s="908"/>
      <c r="OQO123" s="908"/>
      <c r="OQP123" s="908"/>
      <c r="OQQ123" s="908"/>
      <c r="OQR123" s="908"/>
      <c r="OQS123" s="908"/>
      <c r="OQT123" s="908"/>
      <c r="OQU123" s="908"/>
      <c r="OQV123" s="908"/>
      <c r="OQW123" s="908"/>
      <c r="OQX123" s="908"/>
      <c r="OQY123" s="908"/>
      <c r="OQZ123" s="908"/>
      <c r="ORA123" s="908"/>
      <c r="ORB123" s="908"/>
      <c r="ORC123" s="908"/>
      <c r="ORD123" s="908"/>
      <c r="ORE123" s="908"/>
      <c r="ORF123" s="908"/>
      <c r="ORG123" s="908"/>
      <c r="ORH123" s="908"/>
      <c r="ORI123" s="908"/>
      <c r="ORJ123" s="908"/>
      <c r="ORK123" s="908"/>
      <c r="ORL123" s="908"/>
      <c r="ORM123" s="908"/>
      <c r="ORN123" s="908"/>
      <c r="ORO123" s="908"/>
      <c r="ORP123" s="908"/>
      <c r="ORQ123" s="908"/>
      <c r="ORR123" s="908"/>
      <c r="ORS123" s="908"/>
      <c r="ORT123" s="908"/>
      <c r="ORU123" s="908"/>
      <c r="ORV123" s="908"/>
      <c r="ORW123" s="908"/>
      <c r="ORX123" s="908"/>
      <c r="ORY123" s="908"/>
      <c r="ORZ123" s="908"/>
      <c r="OSA123" s="908"/>
      <c r="OSB123" s="908"/>
      <c r="OSC123" s="908"/>
      <c r="OSD123" s="908"/>
      <c r="OSE123" s="908"/>
      <c r="OSF123" s="908"/>
      <c r="OSG123" s="908"/>
      <c r="OSH123" s="908"/>
      <c r="OSI123" s="908"/>
      <c r="OSJ123" s="908"/>
      <c r="OSK123" s="908"/>
      <c r="OSL123" s="908"/>
      <c r="OSM123" s="908"/>
      <c r="OSN123" s="908"/>
      <c r="OSO123" s="908"/>
      <c r="OSP123" s="908"/>
      <c r="OSQ123" s="908"/>
      <c r="OSR123" s="908"/>
      <c r="OSS123" s="908"/>
      <c r="OST123" s="908"/>
      <c r="OSU123" s="908"/>
      <c r="OSV123" s="908"/>
      <c r="OSW123" s="908"/>
      <c r="OSX123" s="908"/>
      <c r="OSY123" s="908"/>
      <c r="OSZ123" s="908"/>
      <c r="OTA123" s="908"/>
      <c r="OTB123" s="908"/>
      <c r="OTC123" s="908"/>
      <c r="OTD123" s="908"/>
      <c r="OTE123" s="908"/>
      <c r="OTF123" s="908"/>
      <c r="OTG123" s="908"/>
      <c r="OTH123" s="908"/>
      <c r="OTI123" s="908"/>
      <c r="OTJ123" s="908"/>
      <c r="OTK123" s="908"/>
      <c r="OTL123" s="908"/>
      <c r="OTM123" s="908"/>
      <c r="OTN123" s="908"/>
      <c r="OTO123" s="908"/>
      <c r="OTP123" s="908"/>
      <c r="OTQ123" s="908"/>
      <c r="OTR123" s="908"/>
      <c r="OTS123" s="908"/>
      <c r="OTT123" s="908"/>
      <c r="OTU123" s="908"/>
      <c r="OTV123" s="908"/>
      <c r="OTW123" s="908"/>
      <c r="OTX123" s="908"/>
      <c r="OTY123" s="908"/>
      <c r="OTZ123" s="908"/>
      <c r="OUA123" s="908"/>
      <c r="OUB123" s="908"/>
      <c r="OUC123" s="908"/>
      <c r="OUD123" s="908"/>
      <c r="OUE123" s="908"/>
      <c r="OUF123" s="908"/>
      <c r="OUG123" s="908"/>
      <c r="OUH123" s="908"/>
      <c r="OUI123" s="908"/>
      <c r="OUJ123" s="908"/>
      <c r="OUK123" s="908"/>
      <c r="OUL123" s="908"/>
      <c r="OUM123" s="908"/>
      <c r="OUN123" s="908"/>
      <c r="OUO123" s="908"/>
      <c r="OUP123" s="908"/>
      <c r="OUQ123" s="908"/>
      <c r="OUR123" s="908"/>
      <c r="OUS123" s="908"/>
      <c r="OUT123" s="908"/>
      <c r="OUU123" s="908"/>
      <c r="OUV123" s="908"/>
      <c r="OUW123" s="908"/>
      <c r="OUX123" s="908"/>
      <c r="OUY123" s="908"/>
      <c r="OUZ123" s="908"/>
      <c r="OVA123" s="908"/>
      <c r="OVB123" s="908"/>
      <c r="OVC123" s="908"/>
      <c r="OVD123" s="908"/>
      <c r="OVE123" s="908"/>
      <c r="OVF123" s="908"/>
      <c r="OVG123" s="908"/>
      <c r="OVH123" s="908"/>
      <c r="OVI123" s="908"/>
      <c r="OVJ123" s="908"/>
      <c r="OVK123" s="908"/>
      <c r="OVL123" s="908"/>
      <c r="OVM123" s="908"/>
      <c r="OVN123" s="908"/>
      <c r="OVO123" s="908"/>
      <c r="OVP123" s="908"/>
      <c r="OVQ123" s="908"/>
      <c r="OVR123" s="908"/>
      <c r="OVS123" s="908"/>
      <c r="OVT123" s="908"/>
      <c r="OVU123" s="908"/>
      <c r="OVV123" s="908"/>
      <c r="OVW123" s="908"/>
      <c r="OVX123" s="908"/>
      <c r="OVY123" s="908"/>
      <c r="OVZ123" s="908"/>
      <c r="OWA123" s="908"/>
      <c r="OWB123" s="908"/>
      <c r="OWC123" s="908"/>
      <c r="OWD123" s="908"/>
      <c r="OWE123" s="908"/>
      <c r="OWF123" s="908"/>
      <c r="OWG123" s="908"/>
      <c r="OWH123" s="908"/>
      <c r="OWI123" s="908"/>
      <c r="OWJ123" s="908"/>
      <c r="OWK123" s="908"/>
      <c r="OWL123" s="908"/>
      <c r="OWM123" s="908"/>
      <c r="OWN123" s="908"/>
      <c r="OWO123" s="908"/>
      <c r="OWP123" s="908"/>
      <c r="OWQ123" s="908"/>
      <c r="OWR123" s="908"/>
      <c r="OWS123" s="908"/>
      <c r="OWT123" s="908"/>
      <c r="OWU123" s="908"/>
      <c r="OWV123" s="908"/>
      <c r="OWW123" s="908"/>
      <c r="OWX123" s="908"/>
      <c r="OWY123" s="908"/>
      <c r="OWZ123" s="908"/>
      <c r="OXA123" s="908"/>
      <c r="OXB123" s="908"/>
      <c r="OXC123" s="908"/>
      <c r="OXD123" s="908"/>
      <c r="OXE123" s="908"/>
      <c r="OXF123" s="908"/>
      <c r="OXG123" s="908"/>
      <c r="OXH123" s="908"/>
      <c r="OXI123" s="908"/>
      <c r="OXJ123" s="908"/>
      <c r="OXK123" s="908"/>
      <c r="OXL123" s="908"/>
      <c r="OXM123" s="908"/>
      <c r="OXN123" s="908"/>
      <c r="OXO123" s="908"/>
      <c r="OXP123" s="908"/>
      <c r="OXQ123" s="908"/>
      <c r="OXR123" s="908"/>
      <c r="OXS123" s="908"/>
      <c r="OXT123" s="908"/>
      <c r="OXU123" s="908"/>
      <c r="OXV123" s="908"/>
      <c r="OXW123" s="908"/>
      <c r="OXX123" s="908"/>
      <c r="OXY123" s="908"/>
      <c r="OXZ123" s="908"/>
      <c r="OYA123" s="908"/>
      <c r="OYB123" s="908"/>
      <c r="OYC123" s="908"/>
      <c r="OYD123" s="908"/>
      <c r="OYE123" s="908"/>
      <c r="OYF123" s="908"/>
      <c r="OYG123" s="908"/>
      <c r="OYH123" s="908"/>
      <c r="OYI123" s="908"/>
      <c r="OYJ123" s="908"/>
      <c r="OYK123" s="908"/>
      <c r="OYL123" s="908"/>
      <c r="OYM123" s="908"/>
      <c r="OYN123" s="908"/>
      <c r="OYO123" s="908"/>
      <c r="OYP123" s="908"/>
      <c r="OYQ123" s="908"/>
      <c r="OYR123" s="908"/>
      <c r="OYS123" s="908"/>
      <c r="OYT123" s="908"/>
      <c r="OYU123" s="908"/>
      <c r="OYV123" s="908"/>
      <c r="OYW123" s="908"/>
      <c r="OYX123" s="908"/>
      <c r="OYY123" s="908"/>
      <c r="OYZ123" s="908"/>
      <c r="OZA123" s="908"/>
      <c r="OZB123" s="908"/>
      <c r="OZC123" s="908"/>
      <c r="OZD123" s="908"/>
      <c r="OZE123" s="908"/>
      <c r="OZF123" s="908"/>
      <c r="OZG123" s="908"/>
      <c r="OZH123" s="908"/>
      <c r="OZI123" s="908"/>
      <c r="OZJ123" s="908"/>
      <c r="OZK123" s="908"/>
      <c r="OZL123" s="908"/>
      <c r="OZM123" s="908"/>
      <c r="OZN123" s="908"/>
      <c r="OZO123" s="908"/>
      <c r="OZP123" s="908"/>
      <c r="OZQ123" s="908"/>
      <c r="OZR123" s="908"/>
      <c r="OZS123" s="908"/>
      <c r="OZT123" s="908"/>
      <c r="OZU123" s="908"/>
      <c r="OZV123" s="908"/>
      <c r="OZW123" s="908"/>
      <c r="OZX123" s="908"/>
      <c r="OZY123" s="908"/>
      <c r="OZZ123" s="908"/>
      <c r="PAA123" s="908"/>
      <c r="PAB123" s="908"/>
      <c r="PAC123" s="908"/>
      <c r="PAD123" s="908"/>
      <c r="PAE123" s="908"/>
      <c r="PAF123" s="908"/>
      <c r="PAG123" s="908"/>
      <c r="PAH123" s="908"/>
      <c r="PAI123" s="908"/>
      <c r="PAJ123" s="908"/>
      <c r="PAK123" s="908"/>
      <c r="PAL123" s="908"/>
      <c r="PAM123" s="908"/>
      <c r="PAN123" s="908"/>
      <c r="PAO123" s="908"/>
      <c r="PAP123" s="908"/>
      <c r="PAQ123" s="908"/>
      <c r="PAR123" s="908"/>
      <c r="PAS123" s="908"/>
      <c r="PAT123" s="908"/>
      <c r="PAU123" s="908"/>
      <c r="PAV123" s="908"/>
      <c r="PAW123" s="908"/>
      <c r="PAX123" s="908"/>
      <c r="PAY123" s="908"/>
      <c r="PAZ123" s="908"/>
      <c r="PBA123" s="908"/>
      <c r="PBB123" s="908"/>
      <c r="PBC123" s="908"/>
      <c r="PBD123" s="908"/>
      <c r="PBE123" s="908"/>
      <c r="PBF123" s="908"/>
      <c r="PBG123" s="908"/>
      <c r="PBH123" s="908"/>
      <c r="PBI123" s="908"/>
      <c r="PBJ123" s="908"/>
      <c r="PBK123" s="908"/>
      <c r="PBL123" s="908"/>
      <c r="PBM123" s="908"/>
      <c r="PBN123" s="908"/>
      <c r="PBO123" s="908"/>
      <c r="PBP123" s="908"/>
      <c r="PBQ123" s="908"/>
      <c r="PBR123" s="908"/>
      <c r="PBS123" s="908"/>
      <c r="PBT123" s="908"/>
      <c r="PBU123" s="908"/>
      <c r="PBV123" s="908"/>
      <c r="PBW123" s="908"/>
      <c r="PBX123" s="908"/>
      <c r="PBY123" s="908"/>
      <c r="PBZ123" s="908"/>
      <c r="PCA123" s="908"/>
      <c r="PCB123" s="908"/>
      <c r="PCC123" s="908"/>
      <c r="PCD123" s="908"/>
      <c r="PCE123" s="908"/>
      <c r="PCF123" s="908"/>
      <c r="PCG123" s="908"/>
      <c r="PCH123" s="908"/>
      <c r="PCI123" s="908"/>
      <c r="PCJ123" s="908"/>
      <c r="PCK123" s="908"/>
      <c r="PCL123" s="908"/>
      <c r="PCM123" s="908"/>
      <c r="PCN123" s="908"/>
      <c r="PCO123" s="908"/>
      <c r="PCP123" s="908"/>
      <c r="PCQ123" s="908"/>
      <c r="PCR123" s="908"/>
      <c r="PCS123" s="908"/>
      <c r="PCT123" s="908"/>
      <c r="PCU123" s="908"/>
      <c r="PCV123" s="908"/>
      <c r="PCW123" s="908"/>
      <c r="PCX123" s="908"/>
      <c r="PCY123" s="908"/>
      <c r="PCZ123" s="908"/>
      <c r="PDA123" s="908"/>
      <c r="PDB123" s="908"/>
      <c r="PDC123" s="908"/>
      <c r="PDD123" s="908"/>
      <c r="PDE123" s="908"/>
      <c r="PDF123" s="908"/>
      <c r="PDG123" s="908"/>
      <c r="PDH123" s="908"/>
      <c r="PDI123" s="908"/>
      <c r="PDJ123" s="908"/>
      <c r="PDK123" s="908"/>
      <c r="PDL123" s="908"/>
      <c r="PDM123" s="908"/>
      <c r="PDN123" s="908"/>
      <c r="PDO123" s="908"/>
      <c r="PDP123" s="908"/>
      <c r="PDQ123" s="908"/>
      <c r="PDR123" s="908"/>
      <c r="PDS123" s="908"/>
      <c r="PDT123" s="908"/>
      <c r="PDU123" s="908"/>
      <c r="PDV123" s="908"/>
      <c r="PDW123" s="908"/>
      <c r="PDX123" s="908"/>
      <c r="PDY123" s="908"/>
      <c r="PDZ123" s="908"/>
      <c r="PEA123" s="908"/>
      <c r="PEB123" s="908"/>
      <c r="PEC123" s="908"/>
      <c r="PED123" s="908"/>
      <c r="PEE123" s="908"/>
      <c r="PEF123" s="908"/>
      <c r="PEG123" s="908"/>
      <c r="PEH123" s="908"/>
      <c r="PEI123" s="908"/>
      <c r="PEJ123" s="908"/>
      <c r="PEK123" s="908"/>
      <c r="PEL123" s="908"/>
      <c r="PEM123" s="908"/>
      <c r="PEN123" s="908"/>
      <c r="PEO123" s="908"/>
      <c r="PEP123" s="908"/>
      <c r="PEQ123" s="908"/>
      <c r="PER123" s="908"/>
      <c r="PES123" s="908"/>
      <c r="PET123" s="908"/>
      <c r="PEU123" s="908"/>
      <c r="PEV123" s="908"/>
      <c r="PEW123" s="908"/>
      <c r="PEX123" s="908"/>
      <c r="PEY123" s="908"/>
      <c r="PEZ123" s="908"/>
      <c r="PFA123" s="908"/>
      <c r="PFB123" s="908"/>
      <c r="PFC123" s="908"/>
      <c r="PFD123" s="908"/>
      <c r="PFE123" s="908"/>
      <c r="PFF123" s="908"/>
      <c r="PFG123" s="908"/>
      <c r="PFH123" s="908"/>
      <c r="PFI123" s="908"/>
      <c r="PFJ123" s="908"/>
      <c r="PFK123" s="908"/>
      <c r="PFL123" s="908"/>
      <c r="PFM123" s="908"/>
      <c r="PFN123" s="908"/>
      <c r="PFO123" s="908"/>
      <c r="PFP123" s="908"/>
      <c r="PFQ123" s="908"/>
      <c r="PFR123" s="908"/>
      <c r="PFS123" s="908"/>
      <c r="PFT123" s="908"/>
      <c r="PFU123" s="908"/>
      <c r="PFV123" s="908"/>
      <c r="PFW123" s="908"/>
      <c r="PFX123" s="908"/>
      <c r="PFY123" s="908"/>
      <c r="PFZ123" s="908"/>
      <c r="PGA123" s="908"/>
      <c r="PGB123" s="908"/>
      <c r="PGC123" s="908"/>
      <c r="PGD123" s="908"/>
      <c r="PGE123" s="908"/>
      <c r="PGF123" s="908"/>
      <c r="PGG123" s="908"/>
      <c r="PGH123" s="908"/>
      <c r="PGI123" s="908"/>
      <c r="PGJ123" s="908"/>
      <c r="PGK123" s="908"/>
      <c r="PGL123" s="908"/>
      <c r="PGM123" s="908"/>
      <c r="PGN123" s="908"/>
      <c r="PGO123" s="908"/>
      <c r="PGP123" s="908"/>
      <c r="PGQ123" s="908"/>
      <c r="PGR123" s="908"/>
      <c r="PGS123" s="908"/>
      <c r="PGT123" s="908"/>
      <c r="PGU123" s="908"/>
      <c r="PGV123" s="908"/>
      <c r="PGW123" s="908"/>
      <c r="PGX123" s="908"/>
      <c r="PGY123" s="908"/>
      <c r="PGZ123" s="908"/>
      <c r="PHA123" s="908"/>
      <c r="PHB123" s="908"/>
      <c r="PHC123" s="908"/>
      <c r="PHD123" s="908"/>
      <c r="PHE123" s="908"/>
      <c r="PHF123" s="908"/>
      <c r="PHG123" s="908"/>
      <c r="PHH123" s="908"/>
      <c r="PHI123" s="908"/>
      <c r="PHJ123" s="908"/>
      <c r="PHK123" s="908"/>
      <c r="PHL123" s="908"/>
      <c r="PHM123" s="908"/>
      <c r="PHN123" s="908"/>
      <c r="PHO123" s="908"/>
      <c r="PHP123" s="908"/>
      <c r="PHQ123" s="908"/>
      <c r="PHR123" s="908"/>
      <c r="PHS123" s="908"/>
      <c r="PHT123" s="908"/>
      <c r="PHU123" s="908"/>
      <c r="PHV123" s="908"/>
      <c r="PHW123" s="908"/>
      <c r="PHX123" s="908"/>
      <c r="PHY123" s="908"/>
      <c r="PHZ123" s="908"/>
      <c r="PIA123" s="908"/>
      <c r="PIB123" s="908"/>
      <c r="PIC123" s="908"/>
      <c r="PID123" s="908"/>
      <c r="PIE123" s="908"/>
      <c r="PIF123" s="908"/>
      <c r="PIG123" s="908"/>
      <c r="PIH123" s="908"/>
      <c r="PII123" s="908"/>
      <c r="PIJ123" s="908"/>
      <c r="PIK123" s="908"/>
      <c r="PIL123" s="908"/>
      <c r="PIM123" s="908"/>
      <c r="PIN123" s="908"/>
      <c r="PIO123" s="908"/>
      <c r="PIP123" s="908"/>
      <c r="PIQ123" s="908"/>
      <c r="PIR123" s="908"/>
      <c r="PIS123" s="908"/>
      <c r="PIT123" s="908"/>
      <c r="PIU123" s="908"/>
      <c r="PIV123" s="908"/>
      <c r="PIW123" s="908"/>
      <c r="PIX123" s="908"/>
      <c r="PIY123" s="908"/>
      <c r="PIZ123" s="908"/>
      <c r="PJA123" s="908"/>
      <c r="PJB123" s="908"/>
      <c r="PJC123" s="908"/>
      <c r="PJD123" s="908"/>
      <c r="PJE123" s="908"/>
      <c r="PJF123" s="908"/>
      <c r="PJG123" s="908"/>
      <c r="PJH123" s="908"/>
      <c r="PJI123" s="908"/>
      <c r="PJJ123" s="908"/>
      <c r="PJK123" s="908"/>
      <c r="PJL123" s="908"/>
      <c r="PJM123" s="908"/>
      <c r="PJN123" s="908"/>
      <c r="PJO123" s="908"/>
      <c r="PJP123" s="908"/>
      <c r="PJQ123" s="908"/>
      <c r="PJR123" s="908"/>
      <c r="PJS123" s="908"/>
      <c r="PJT123" s="908"/>
      <c r="PJU123" s="908"/>
      <c r="PJV123" s="908"/>
      <c r="PJW123" s="908"/>
      <c r="PJX123" s="908"/>
      <c r="PJY123" s="908"/>
      <c r="PJZ123" s="908"/>
      <c r="PKA123" s="908"/>
      <c r="PKB123" s="908"/>
      <c r="PKC123" s="908"/>
      <c r="PKD123" s="908"/>
      <c r="PKE123" s="908"/>
      <c r="PKF123" s="908"/>
      <c r="PKG123" s="908"/>
      <c r="PKH123" s="908"/>
      <c r="PKI123" s="908"/>
      <c r="PKJ123" s="908"/>
      <c r="PKK123" s="908"/>
      <c r="PKL123" s="908"/>
      <c r="PKM123" s="908"/>
      <c r="PKN123" s="908"/>
      <c r="PKO123" s="908"/>
      <c r="PKP123" s="908"/>
      <c r="PKQ123" s="908"/>
      <c r="PKR123" s="908"/>
      <c r="PKS123" s="908"/>
      <c r="PKT123" s="908"/>
      <c r="PKU123" s="908"/>
      <c r="PKV123" s="908"/>
      <c r="PKW123" s="908"/>
      <c r="PKX123" s="908"/>
      <c r="PKY123" s="908"/>
      <c r="PKZ123" s="908"/>
      <c r="PLA123" s="908"/>
      <c r="PLB123" s="908"/>
      <c r="PLC123" s="908"/>
      <c r="PLD123" s="908"/>
      <c r="PLE123" s="908"/>
      <c r="PLF123" s="908"/>
      <c r="PLG123" s="908"/>
      <c r="PLH123" s="908"/>
      <c r="PLI123" s="908"/>
      <c r="PLJ123" s="908"/>
      <c r="PLK123" s="908"/>
      <c r="PLL123" s="908"/>
      <c r="PLM123" s="908"/>
      <c r="PLN123" s="908"/>
      <c r="PLO123" s="908"/>
      <c r="PLP123" s="908"/>
      <c r="PLQ123" s="908"/>
      <c r="PLR123" s="908"/>
      <c r="PLS123" s="908"/>
      <c r="PLT123" s="908"/>
      <c r="PLU123" s="908"/>
      <c r="PLV123" s="908"/>
      <c r="PLW123" s="908"/>
      <c r="PLX123" s="908"/>
      <c r="PLY123" s="908"/>
      <c r="PLZ123" s="908"/>
      <c r="PMA123" s="908"/>
      <c r="PMB123" s="908"/>
      <c r="PMC123" s="908"/>
      <c r="PMD123" s="908"/>
      <c r="PME123" s="908"/>
      <c r="PMF123" s="908"/>
      <c r="PMG123" s="908"/>
      <c r="PMH123" s="908"/>
      <c r="PMI123" s="908"/>
      <c r="PMJ123" s="908"/>
      <c r="PMK123" s="908"/>
      <c r="PML123" s="908"/>
      <c r="PMM123" s="908"/>
      <c r="PMN123" s="908"/>
      <c r="PMO123" s="908"/>
      <c r="PMP123" s="908"/>
      <c r="PMQ123" s="908"/>
      <c r="PMR123" s="908"/>
      <c r="PMS123" s="908"/>
      <c r="PMT123" s="908"/>
      <c r="PMU123" s="908"/>
      <c r="PMV123" s="908"/>
      <c r="PMW123" s="908"/>
      <c r="PMX123" s="908"/>
      <c r="PMY123" s="908"/>
      <c r="PMZ123" s="908"/>
      <c r="PNA123" s="908"/>
      <c r="PNB123" s="908"/>
      <c r="PNC123" s="908"/>
      <c r="PND123" s="908"/>
      <c r="PNE123" s="908"/>
      <c r="PNF123" s="908"/>
      <c r="PNG123" s="908"/>
      <c r="PNH123" s="908"/>
      <c r="PNI123" s="908"/>
      <c r="PNJ123" s="908"/>
      <c r="PNK123" s="908"/>
      <c r="PNL123" s="908"/>
      <c r="PNM123" s="908"/>
      <c r="PNN123" s="908"/>
      <c r="PNO123" s="908"/>
      <c r="PNP123" s="908"/>
      <c r="PNQ123" s="908"/>
      <c r="PNR123" s="908"/>
      <c r="PNS123" s="908"/>
      <c r="PNT123" s="908"/>
      <c r="PNU123" s="908"/>
      <c r="PNV123" s="908"/>
      <c r="PNW123" s="908"/>
      <c r="PNX123" s="908"/>
      <c r="PNY123" s="908"/>
      <c r="PNZ123" s="908"/>
      <c r="POA123" s="908"/>
      <c r="POB123" s="908"/>
      <c r="POC123" s="908"/>
      <c r="POD123" s="908"/>
      <c r="POE123" s="908"/>
      <c r="POF123" s="908"/>
      <c r="POG123" s="908"/>
      <c r="POH123" s="908"/>
      <c r="POI123" s="908"/>
      <c r="POJ123" s="908"/>
      <c r="POK123" s="908"/>
      <c r="POL123" s="908"/>
      <c r="POM123" s="908"/>
      <c r="PON123" s="908"/>
      <c r="POO123" s="908"/>
      <c r="POP123" s="908"/>
      <c r="POQ123" s="908"/>
      <c r="POR123" s="908"/>
      <c r="POS123" s="908"/>
      <c r="POT123" s="908"/>
      <c r="POU123" s="908"/>
      <c r="POV123" s="908"/>
      <c r="POW123" s="908"/>
      <c r="POX123" s="908"/>
      <c r="POY123" s="908"/>
      <c r="POZ123" s="908"/>
      <c r="PPA123" s="908"/>
      <c r="PPB123" s="908"/>
      <c r="PPC123" s="908"/>
      <c r="PPD123" s="908"/>
      <c r="PPE123" s="908"/>
      <c r="PPF123" s="908"/>
      <c r="PPG123" s="908"/>
      <c r="PPH123" s="908"/>
      <c r="PPI123" s="908"/>
      <c r="PPJ123" s="908"/>
      <c r="PPK123" s="908"/>
      <c r="PPL123" s="908"/>
      <c r="PPM123" s="908"/>
      <c r="PPN123" s="908"/>
      <c r="PPO123" s="908"/>
      <c r="PPP123" s="908"/>
      <c r="PPQ123" s="908"/>
      <c r="PPR123" s="908"/>
      <c r="PPS123" s="908"/>
      <c r="PPT123" s="908"/>
      <c r="PPU123" s="908"/>
      <c r="PPV123" s="908"/>
      <c r="PPW123" s="908"/>
      <c r="PPX123" s="908"/>
      <c r="PPY123" s="908"/>
      <c r="PPZ123" s="908"/>
      <c r="PQA123" s="908"/>
      <c r="PQB123" s="908"/>
      <c r="PQC123" s="908"/>
      <c r="PQD123" s="908"/>
      <c r="PQE123" s="908"/>
      <c r="PQF123" s="908"/>
      <c r="PQG123" s="908"/>
      <c r="PQH123" s="908"/>
      <c r="PQI123" s="908"/>
      <c r="PQJ123" s="908"/>
      <c r="PQK123" s="908"/>
      <c r="PQL123" s="908"/>
      <c r="PQM123" s="908"/>
      <c r="PQN123" s="908"/>
      <c r="PQO123" s="908"/>
      <c r="PQP123" s="908"/>
      <c r="PQQ123" s="908"/>
      <c r="PQR123" s="908"/>
      <c r="PQS123" s="908"/>
      <c r="PQT123" s="908"/>
      <c r="PQU123" s="908"/>
      <c r="PQV123" s="908"/>
      <c r="PQW123" s="908"/>
      <c r="PQX123" s="908"/>
      <c r="PQY123" s="908"/>
      <c r="PQZ123" s="908"/>
      <c r="PRA123" s="908"/>
      <c r="PRB123" s="908"/>
      <c r="PRC123" s="908"/>
      <c r="PRD123" s="908"/>
      <c r="PRE123" s="908"/>
      <c r="PRF123" s="908"/>
      <c r="PRG123" s="908"/>
      <c r="PRH123" s="908"/>
      <c r="PRI123" s="908"/>
      <c r="PRJ123" s="908"/>
      <c r="PRK123" s="908"/>
      <c r="PRL123" s="908"/>
      <c r="PRM123" s="908"/>
      <c r="PRN123" s="908"/>
      <c r="PRO123" s="908"/>
      <c r="PRP123" s="908"/>
      <c r="PRQ123" s="908"/>
      <c r="PRR123" s="908"/>
      <c r="PRS123" s="908"/>
      <c r="PRT123" s="908"/>
      <c r="PRU123" s="908"/>
      <c r="PRV123" s="908"/>
      <c r="PRW123" s="908"/>
      <c r="PRX123" s="908"/>
      <c r="PRY123" s="908"/>
      <c r="PRZ123" s="908"/>
      <c r="PSA123" s="908"/>
      <c r="PSB123" s="908"/>
      <c r="PSC123" s="908"/>
      <c r="PSD123" s="908"/>
      <c r="PSE123" s="908"/>
      <c r="PSF123" s="908"/>
      <c r="PSG123" s="908"/>
      <c r="PSH123" s="908"/>
      <c r="PSI123" s="908"/>
      <c r="PSJ123" s="908"/>
      <c r="PSK123" s="908"/>
      <c r="PSL123" s="908"/>
      <c r="PSM123" s="908"/>
      <c r="PSN123" s="908"/>
      <c r="PSO123" s="908"/>
      <c r="PSP123" s="908"/>
      <c r="PSQ123" s="908"/>
      <c r="PSR123" s="908"/>
      <c r="PSS123" s="908"/>
      <c r="PST123" s="908"/>
      <c r="PSU123" s="908"/>
      <c r="PSV123" s="908"/>
      <c r="PSW123" s="908"/>
      <c r="PSX123" s="908"/>
      <c r="PSY123" s="908"/>
      <c r="PSZ123" s="908"/>
      <c r="PTA123" s="908"/>
      <c r="PTB123" s="908"/>
      <c r="PTC123" s="908"/>
      <c r="PTD123" s="908"/>
      <c r="PTE123" s="908"/>
      <c r="PTF123" s="908"/>
      <c r="PTG123" s="908"/>
      <c r="PTH123" s="908"/>
      <c r="PTI123" s="908"/>
      <c r="PTJ123" s="908"/>
      <c r="PTK123" s="908"/>
      <c r="PTL123" s="908"/>
      <c r="PTM123" s="908"/>
      <c r="PTN123" s="908"/>
      <c r="PTO123" s="908"/>
      <c r="PTP123" s="908"/>
      <c r="PTQ123" s="908"/>
      <c r="PTR123" s="908"/>
      <c r="PTS123" s="908"/>
      <c r="PTT123" s="908"/>
      <c r="PTU123" s="908"/>
      <c r="PTV123" s="908"/>
      <c r="PTW123" s="908"/>
      <c r="PTX123" s="908"/>
      <c r="PTY123" s="908"/>
      <c r="PTZ123" s="908"/>
      <c r="PUA123" s="908"/>
      <c r="PUB123" s="908"/>
      <c r="PUC123" s="908"/>
      <c r="PUD123" s="908"/>
      <c r="PUE123" s="908"/>
      <c r="PUF123" s="908"/>
      <c r="PUG123" s="908"/>
      <c r="PUH123" s="908"/>
      <c r="PUI123" s="908"/>
      <c r="PUJ123" s="908"/>
      <c r="PUK123" s="908"/>
      <c r="PUL123" s="908"/>
      <c r="PUM123" s="908"/>
      <c r="PUN123" s="908"/>
      <c r="PUO123" s="908"/>
      <c r="PUP123" s="908"/>
      <c r="PUQ123" s="908"/>
      <c r="PUR123" s="908"/>
      <c r="PUS123" s="908"/>
      <c r="PUT123" s="908"/>
      <c r="PUU123" s="908"/>
      <c r="PUV123" s="908"/>
      <c r="PUW123" s="908"/>
      <c r="PUX123" s="908"/>
      <c r="PUY123" s="908"/>
      <c r="PUZ123" s="908"/>
      <c r="PVA123" s="908"/>
      <c r="PVB123" s="908"/>
      <c r="PVC123" s="908"/>
      <c r="PVD123" s="908"/>
      <c r="PVE123" s="908"/>
      <c r="PVF123" s="908"/>
      <c r="PVG123" s="908"/>
      <c r="PVH123" s="908"/>
      <c r="PVI123" s="908"/>
      <c r="PVJ123" s="908"/>
      <c r="PVK123" s="908"/>
      <c r="PVL123" s="908"/>
      <c r="PVM123" s="908"/>
      <c r="PVN123" s="908"/>
      <c r="PVO123" s="908"/>
      <c r="PVP123" s="908"/>
      <c r="PVQ123" s="908"/>
      <c r="PVR123" s="908"/>
      <c r="PVS123" s="908"/>
      <c r="PVT123" s="908"/>
      <c r="PVU123" s="908"/>
      <c r="PVV123" s="908"/>
      <c r="PVW123" s="908"/>
      <c r="PVX123" s="908"/>
      <c r="PVY123" s="908"/>
      <c r="PVZ123" s="908"/>
      <c r="PWA123" s="908"/>
      <c r="PWB123" s="908"/>
      <c r="PWC123" s="908"/>
      <c r="PWD123" s="908"/>
      <c r="PWE123" s="908"/>
      <c r="PWF123" s="908"/>
      <c r="PWG123" s="908"/>
      <c r="PWH123" s="908"/>
      <c r="PWI123" s="908"/>
      <c r="PWJ123" s="908"/>
      <c r="PWK123" s="908"/>
      <c r="PWL123" s="908"/>
      <c r="PWM123" s="908"/>
      <c r="PWN123" s="908"/>
      <c r="PWO123" s="908"/>
      <c r="PWP123" s="908"/>
      <c r="PWQ123" s="908"/>
      <c r="PWR123" s="908"/>
      <c r="PWS123" s="908"/>
      <c r="PWT123" s="908"/>
      <c r="PWU123" s="908"/>
      <c r="PWV123" s="908"/>
      <c r="PWW123" s="908"/>
      <c r="PWX123" s="908"/>
      <c r="PWY123" s="908"/>
      <c r="PWZ123" s="908"/>
      <c r="PXA123" s="908"/>
      <c r="PXB123" s="908"/>
      <c r="PXC123" s="908"/>
      <c r="PXD123" s="908"/>
      <c r="PXE123" s="908"/>
      <c r="PXF123" s="908"/>
      <c r="PXG123" s="908"/>
      <c r="PXH123" s="908"/>
      <c r="PXI123" s="908"/>
      <c r="PXJ123" s="908"/>
      <c r="PXK123" s="908"/>
      <c r="PXL123" s="908"/>
      <c r="PXM123" s="908"/>
      <c r="PXN123" s="908"/>
      <c r="PXO123" s="908"/>
      <c r="PXP123" s="908"/>
      <c r="PXQ123" s="908"/>
      <c r="PXR123" s="908"/>
      <c r="PXS123" s="908"/>
      <c r="PXT123" s="908"/>
      <c r="PXU123" s="908"/>
      <c r="PXV123" s="908"/>
      <c r="PXW123" s="908"/>
      <c r="PXX123" s="908"/>
      <c r="PXY123" s="908"/>
      <c r="PXZ123" s="908"/>
      <c r="PYA123" s="908"/>
      <c r="PYB123" s="908"/>
      <c r="PYC123" s="908"/>
      <c r="PYD123" s="908"/>
      <c r="PYE123" s="908"/>
      <c r="PYF123" s="908"/>
      <c r="PYG123" s="908"/>
      <c r="PYH123" s="908"/>
      <c r="PYI123" s="908"/>
      <c r="PYJ123" s="908"/>
      <c r="PYK123" s="908"/>
      <c r="PYL123" s="908"/>
      <c r="PYM123" s="908"/>
      <c r="PYN123" s="908"/>
      <c r="PYO123" s="908"/>
      <c r="PYP123" s="908"/>
      <c r="PYQ123" s="908"/>
      <c r="PYR123" s="908"/>
      <c r="PYS123" s="908"/>
      <c r="PYT123" s="908"/>
      <c r="PYU123" s="908"/>
      <c r="PYV123" s="908"/>
      <c r="PYW123" s="908"/>
      <c r="PYX123" s="908"/>
      <c r="PYY123" s="908"/>
      <c r="PYZ123" s="908"/>
      <c r="PZA123" s="908"/>
      <c r="PZB123" s="908"/>
      <c r="PZC123" s="908"/>
      <c r="PZD123" s="908"/>
      <c r="PZE123" s="908"/>
      <c r="PZF123" s="908"/>
      <c r="PZG123" s="908"/>
      <c r="PZH123" s="908"/>
      <c r="PZI123" s="908"/>
      <c r="PZJ123" s="908"/>
      <c r="PZK123" s="908"/>
      <c r="PZL123" s="908"/>
      <c r="PZM123" s="908"/>
      <c r="PZN123" s="908"/>
      <c r="PZO123" s="908"/>
      <c r="PZP123" s="908"/>
      <c r="PZQ123" s="908"/>
      <c r="PZR123" s="908"/>
      <c r="PZS123" s="908"/>
      <c r="PZT123" s="908"/>
      <c r="PZU123" s="908"/>
      <c r="PZV123" s="908"/>
      <c r="PZW123" s="908"/>
      <c r="PZX123" s="908"/>
      <c r="PZY123" s="908"/>
      <c r="PZZ123" s="908"/>
      <c r="QAA123" s="908"/>
      <c r="QAB123" s="908"/>
      <c r="QAC123" s="908"/>
      <c r="QAD123" s="908"/>
      <c r="QAE123" s="908"/>
      <c r="QAF123" s="908"/>
      <c r="QAG123" s="908"/>
      <c r="QAH123" s="908"/>
      <c r="QAI123" s="908"/>
      <c r="QAJ123" s="908"/>
      <c r="QAK123" s="908"/>
      <c r="QAL123" s="908"/>
      <c r="QAM123" s="908"/>
      <c r="QAN123" s="908"/>
      <c r="QAO123" s="908"/>
      <c r="QAP123" s="908"/>
      <c r="QAQ123" s="908"/>
      <c r="QAR123" s="908"/>
      <c r="QAS123" s="908"/>
      <c r="QAT123" s="908"/>
      <c r="QAU123" s="908"/>
      <c r="QAV123" s="908"/>
      <c r="QAW123" s="908"/>
      <c r="QAX123" s="908"/>
      <c r="QAY123" s="908"/>
      <c r="QAZ123" s="908"/>
      <c r="QBA123" s="908"/>
      <c r="QBB123" s="908"/>
      <c r="QBC123" s="908"/>
      <c r="QBD123" s="908"/>
      <c r="QBE123" s="908"/>
      <c r="QBF123" s="908"/>
      <c r="QBG123" s="908"/>
      <c r="QBH123" s="908"/>
      <c r="QBI123" s="908"/>
      <c r="QBJ123" s="908"/>
      <c r="QBK123" s="908"/>
      <c r="QBL123" s="908"/>
      <c r="QBM123" s="908"/>
      <c r="QBN123" s="908"/>
      <c r="QBO123" s="908"/>
      <c r="QBP123" s="908"/>
      <c r="QBQ123" s="908"/>
      <c r="QBR123" s="908"/>
      <c r="QBS123" s="908"/>
      <c r="QBT123" s="908"/>
      <c r="QBU123" s="908"/>
      <c r="QBV123" s="908"/>
      <c r="QBW123" s="908"/>
      <c r="QBX123" s="908"/>
      <c r="QBY123" s="908"/>
      <c r="QBZ123" s="908"/>
      <c r="QCA123" s="908"/>
      <c r="QCB123" s="908"/>
      <c r="QCC123" s="908"/>
      <c r="QCD123" s="908"/>
      <c r="QCE123" s="908"/>
      <c r="QCF123" s="908"/>
      <c r="QCG123" s="908"/>
      <c r="QCH123" s="908"/>
      <c r="QCI123" s="908"/>
      <c r="QCJ123" s="908"/>
      <c r="QCK123" s="908"/>
      <c r="QCL123" s="908"/>
      <c r="QCM123" s="908"/>
      <c r="QCN123" s="908"/>
      <c r="QCO123" s="908"/>
      <c r="QCP123" s="908"/>
      <c r="QCQ123" s="908"/>
      <c r="QCR123" s="908"/>
      <c r="QCS123" s="908"/>
      <c r="QCT123" s="908"/>
      <c r="QCU123" s="908"/>
      <c r="QCV123" s="908"/>
      <c r="QCW123" s="908"/>
      <c r="QCX123" s="908"/>
      <c r="QCY123" s="908"/>
      <c r="QCZ123" s="908"/>
      <c r="QDA123" s="908"/>
      <c r="QDB123" s="908"/>
      <c r="QDC123" s="908"/>
      <c r="QDD123" s="908"/>
      <c r="QDE123" s="908"/>
      <c r="QDF123" s="908"/>
      <c r="QDG123" s="908"/>
      <c r="QDH123" s="908"/>
      <c r="QDI123" s="908"/>
      <c r="QDJ123" s="908"/>
      <c r="QDK123" s="908"/>
      <c r="QDL123" s="908"/>
      <c r="QDM123" s="908"/>
      <c r="QDN123" s="908"/>
      <c r="QDO123" s="908"/>
      <c r="QDP123" s="908"/>
      <c r="QDQ123" s="908"/>
      <c r="QDR123" s="908"/>
      <c r="QDS123" s="908"/>
      <c r="QDT123" s="908"/>
      <c r="QDU123" s="908"/>
      <c r="QDV123" s="908"/>
      <c r="QDW123" s="908"/>
      <c r="QDX123" s="908"/>
      <c r="QDY123" s="908"/>
      <c r="QDZ123" s="908"/>
      <c r="QEA123" s="908"/>
      <c r="QEB123" s="908"/>
      <c r="QEC123" s="908"/>
      <c r="QED123" s="908"/>
      <c r="QEE123" s="908"/>
      <c r="QEF123" s="908"/>
      <c r="QEG123" s="908"/>
      <c r="QEH123" s="908"/>
      <c r="QEI123" s="908"/>
      <c r="QEJ123" s="908"/>
      <c r="QEK123" s="908"/>
      <c r="QEL123" s="908"/>
      <c r="QEM123" s="908"/>
      <c r="QEN123" s="908"/>
      <c r="QEO123" s="908"/>
      <c r="QEP123" s="908"/>
      <c r="QEQ123" s="908"/>
      <c r="QER123" s="908"/>
      <c r="QES123" s="908"/>
      <c r="QET123" s="908"/>
      <c r="QEU123" s="908"/>
      <c r="QEV123" s="908"/>
      <c r="QEW123" s="908"/>
      <c r="QEX123" s="908"/>
      <c r="QEY123" s="908"/>
      <c r="QEZ123" s="908"/>
      <c r="QFA123" s="908"/>
      <c r="QFB123" s="908"/>
      <c r="QFC123" s="908"/>
      <c r="QFD123" s="908"/>
      <c r="QFE123" s="908"/>
      <c r="QFF123" s="908"/>
      <c r="QFG123" s="908"/>
      <c r="QFH123" s="908"/>
      <c r="QFI123" s="908"/>
      <c r="QFJ123" s="908"/>
      <c r="QFK123" s="908"/>
      <c r="QFL123" s="908"/>
      <c r="QFM123" s="908"/>
      <c r="QFN123" s="908"/>
      <c r="QFO123" s="908"/>
      <c r="QFP123" s="908"/>
      <c r="QFQ123" s="908"/>
      <c r="QFR123" s="908"/>
      <c r="QFS123" s="908"/>
      <c r="QFT123" s="908"/>
      <c r="QFU123" s="908"/>
      <c r="QFV123" s="908"/>
      <c r="QFW123" s="908"/>
      <c r="QFX123" s="908"/>
      <c r="QFY123" s="908"/>
      <c r="QFZ123" s="908"/>
      <c r="QGA123" s="908"/>
      <c r="QGB123" s="908"/>
      <c r="QGC123" s="908"/>
      <c r="QGD123" s="908"/>
      <c r="QGE123" s="908"/>
      <c r="QGF123" s="908"/>
      <c r="QGG123" s="908"/>
      <c r="QGH123" s="908"/>
      <c r="QGI123" s="908"/>
      <c r="QGJ123" s="908"/>
      <c r="QGK123" s="908"/>
      <c r="QGL123" s="908"/>
      <c r="QGM123" s="908"/>
      <c r="QGN123" s="908"/>
      <c r="QGO123" s="908"/>
      <c r="QGP123" s="908"/>
      <c r="QGQ123" s="908"/>
      <c r="QGR123" s="908"/>
      <c r="QGS123" s="908"/>
      <c r="QGT123" s="908"/>
      <c r="QGU123" s="908"/>
      <c r="QGV123" s="908"/>
      <c r="QGW123" s="908"/>
      <c r="QGX123" s="908"/>
      <c r="QGY123" s="908"/>
      <c r="QGZ123" s="908"/>
      <c r="QHA123" s="908"/>
      <c r="QHB123" s="908"/>
      <c r="QHC123" s="908"/>
      <c r="QHD123" s="908"/>
      <c r="QHE123" s="908"/>
      <c r="QHF123" s="908"/>
      <c r="QHG123" s="908"/>
      <c r="QHH123" s="908"/>
      <c r="QHI123" s="908"/>
      <c r="QHJ123" s="908"/>
      <c r="QHK123" s="908"/>
      <c r="QHL123" s="908"/>
      <c r="QHM123" s="908"/>
      <c r="QHN123" s="908"/>
      <c r="QHO123" s="908"/>
      <c r="QHP123" s="908"/>
      <c r="QHQ123" s="908"/>
      <c r="QHR123" s="908"/>
      <c r="QHS123" s="908"/>
      <c r="QHT123" s="908"/>
      <c r="QHU123" s="908"/>
      <c r="QHV123" s="908"/>
      <c r="QHW123" s="908"/>
      <c r="QHX123" s="908"/>
      <c r="QHY123" s="908"/>
      <c r="QHZ123" s="908"/>
      <c r="QIA123" s="908"/>
      <c r="QIB123" s="908"/>
      <c r="QIC123" s="908"/>
      <c r="QID123" s="908"/>
      <c r="QIE123" s="908"/>
      <c r="QIF123" s="908"/>
      <c r="QIG123" s="908"/>
      <c r="QIH123" s="908"/>
      <c r="QII123" s="908"/>
      <c r="QIJ123" s="908"/>
      <c r="QIK123" s="908"/>
      <c r="QIL123" s="908"/>
      <c r="QIM123" s="908"/>
      <c r="QIN123" s="908"/>
      <c r="QIO123" s="908"/>
      <c r="QIP123" s="908"/>
      <c r="QIQ123" s="908"/>
      <c r="QIR123" s="908"/>
      <c r="QIS123" s="908"/>
      <c r="QIT123" s="908"/>
      <c r="QIU123" s="908"/>
      <c r="QIV123" s="908"/>
      <c r="QIW123" s="908"/>
      <c r="QIX123" s="908"/>
      <c r="QIY123" s="908"/>
      <c r="QIZ123" s="908"/>
      <c r="QJA123" s="908"/>
      <c r="QJB123" s="908"/>
      <c r="QJC123" s="908"/>
      <c r="QJD123" s="908"/>
      <c r="QJE123" s="908"/>
      <c r="QJF123" s="908"/>
      <c r="QJG123" s="908"/>
      <c r="QJH123" s="908"/>
      <c r="QJI123" s="908"/>
      <c r="QJJ123" s="908"/>
      <c r="QJK123" s="908"/>
      <c r="QJL123" s="908"/>
      <c r="QJM123" s="908"/>
      <c r="QJN123" s="908"/>
      <c r="QJO123" s="908"/>
      <c r="QJP123" s="908"/>
      <c r="QJQ123" s="908"/>
      <c r="QJR123" s="908"/>
      <c r="QJS123" s="908"/>
      <c r="QJT123" s="908"/>
      <c r="QJU123" s="908"/>
      <c r="QJV123" s="908"/>
      <c r="QJW123" s="908"/>
      <c r="QJX123" s="908"/>
      <c r="QJY123" s="908"/>
      <c r="QJZ123" s="908"/>
      <c r="QKA123" s="908"/>
      <c r="QKB123" s="908"/>
      <c r="QKC123" s="908"/>
      <c r="QKD123" s="908"/>
      <c r="QKE123" s="908"/>
      <c r="QKF123" s="908"/>
      <c r="QKG123" s="908"/>
      <c r="QKH123" s="908"/>
      <c r="QKI123" s="908"/>
      <c r="QKJ123" s="908"/>
      <c r="QKK123" s="908"/>
      <c r="QKL123" s="908"/>
      <c r="QKM123" s="908"/>
      <c r="QKN123" s="908"/>
      <c r="QKO123" s="908"/>
      <c r="QKP123" s="908"/>
      <c r="QKQ123" s="908"/>
      <c r="QKR123" s="908"/>
      <c r="QKS123" s="908"/>
      <c r="QKT123" s="908"/>
      <c r="QKU123" s="908"/>
      <c r="QKV123" s="908"/>
      <c r="QKW123" s="908"/>
      <c r="QKX123" s="908"/>
      <c r="QKY123" s="908"/>
      <c r="QKZ123" s="908"/>
      <c r="QLA123" s="908"/>
      <c r="QLB123" s="908"/>
      <c r="QLC123" s="908"/>
      <c r="QLD123" s="908"/>
      <c r="QLE123" s="908"/>
      <c r="QLF123" s="908"/>
      <c r="QLG123" s="908"/>
      <c r="QLH123" s="908"/>
      <c r="QLI123" s="908"/>
      <c r="QLJ123" s="908"/>
      <c r="QLK123" s="908"/>
      <c r="QLL123" s="908"/>
      <c r="QLM123" s="908"/>
      <c r="QLN123" s="908"/>
      <c r="QLO123" s="908"/>
      <c r="QLP123" s="908"/>
      <c r="QLQ123" s="908"/>
      <c r="QLR123" s="908"/>
      <c r="QLS123" s="908"/>
      <c r="QLT123" s="908"/>
      <c r="QLU123" s="908"/>
      <c r="QLV123" s="908"/>
      <c r="QLW123" s="908"/>
      <c r="QLX123" s="908"/>
      <c r="QLY123" s="908"/>
      <c r="QLZ123" s="908"/>
      <c r="QMA123" s="908"/>
      <c r="QMB123" s="908"/>
      <c r="QMC123" s="908"/>
      <c r="QMD123" s="908"/>
      <c r="QME123" s="908"/>
      <c r="QMF123" s="908"/>
      <c r="QMG123" s="908"/>
      <c r="QMH123" s="908"/>
      <c r="QMI123" s="908"/>
      <c r="QMJ123" s="908"/>
      <c r="QMK123" s="908"/>
      <c r="QML123" s="908"/>
      <c r="QMM123" s="908"/>
      <c r="QMN123" s="908"/>
      <c r="QMO123" s="908"/>
      <c r="QMP123" s="908"/>
      <c r="QMQ123" s="908"/>
      <c r="QMR123" s="908"/>
      <c r="QMS123" s="908"/>
      <c r="QMT123" s="908"/>
      <c r="QMU123" s="908"/>
      <c r="QMV123" s="908"/>
      <c r="QMW123" s="908"/>
      <c r="QMX123" s="908"/>
      <c r="QMY123" s="908"/>
      <c r="QMZ123" s="908"/>
      <c r="QNA123" s="908"/>
      <c r="QNB123" s="908"/>
      <c r="QNC123" s="908"/>
      <c r="QND123" s="908"/>
      <c r="QNE123" s="908"/>
      <c r="QNF123" s="908"/>
      <c r="QNG123" s="908"/>
      <c r="QNH123" s="908"/>
      <c r="QNI123" s="908"/>
      <c r="QNJ123" s="908"/>
      <c r="QNK123" s="908"/>
      <c r="QNL123" s="908"/>
      <c r="QNM123" s="908"/>
      <c r="QNN123" s="908"/>
      <c r="QNO123" s="908"/>
      <c r="QNP123" s="908"/>
      <c r="QNQ123" s="908"/>
      <c r="QNR123" s="908"/>
      <c r="QNS123" s="908"/>
      <c r="QNT123" s="908"/>
      <c r="QNU123" s="908"/>
      <c r="QNV123" s="908"/>
      <c r="QNW123" s="908"/>
      <c r="QNX123" s="908"/>
      <c r="QNY123" s="908"/>
      <c r="QNZ123" s="908"/>
      <c r="QOA123" s="908"/>
      <c r="QOB123" s="908"/>
      <c r="QOC123" s="908"/>
      <c r="QOD123" s="908"/>
      <c r="QOE123" s="908"/>
      <c r="QOF123" s="908"/>
      <c r="QOG123" s="908"/>
      <c r="QOH123" s="908"/>
      <c r="QOI123" s="908"/>
      <c r="QOJ123" s="908"/>
      <c r="QOK123" s="908"/>
      <c r="QOL123" s="908"/>
      <c r="QOM123" s="908"/>
      <c r="QON123" s="908"/>
      <c r="QOO123" s="908"/>
      <c r="QOP123" s="908"/>
      <c r="QOQ123" s="908"/>
      <c r="QOR123" s="908"/>
      <c r="QOS123" s="908"/>
      <c r="QOT123" s="908"/>
      <c r="QOU123" s="908"/>
      <c r="QOV123" s="908"/>
      <c r="QOW123" s="908"/>
      <c r="QOX123" s="908"/>
      <c r="QOY123" s="908"/>
      <c r="QOZ123" s="908"/>
      <c r="QPA123" s="908"/>
      <c r="QPB123" s="908"/>
      <c r="QPC123" s="908"/>
      <c r="QPD123" s="908"/>
      <c r="QPE123" s="908"/>
      <c r="QPF123" s="908"/>
      <c r="QPG123" s="908"/>
      <c r="QPH123" s="908"/>
      <c r="QPI123" s="908"/>
      <c r="QPJ123" s="908"/>
      <c r="QPK123" s="908"/>
      <c r="QPL123" s="908"/>
      <c r="QPM123" s="908"/>
      <c r="QPN123" s="908"/>
      <c r="QPO123" s="908"/>
      <c r="QPP123" s="908"/>
      <c r="QPQ123" s="908"/>
      <c r="QPR123" s="908"/>
      <c r="QPS123" s="908"/>
      <c r="QPT123" s="908"/>
      <c r="QPU123" s="908"/>
      <c r="QPV123" s="908"/>
      <c r="QPW123" s="908"/>
      <c r="QPX123" s="908"/>
      <c r="QPY123" s="908"/>
      <c r="QPZ123" s="908"/>
      <c r="QQA123" s="908"/>
      <c r="QQB123" s="908"/>
      <c r="QQC123" s="908"/>
      <c r="QQD123" s="908"/>
      <c r="QQE123" s="908"/>
      <c r="QQF123" s="908"/>
      <c r="QQG123" s="908"/>
      <c r="QQH123" s="908"/>
      <c r="QQI123" s="908"/>
      <c r="QQJ123" s="908"/>
      <c r="QQK123" s="908"/>
      <c r="QQL123" s="908"/>
      <c r="QQM123" s="908"/>
      <c r="QQN123" s="908"/>
      <c r="QQO123" s="908"/>
      <c r="QQP123" s="908"/>
      <c r="QQQ123" s="908"/>
      <c r="QQR123" s="908"/>
      <c r="QQS123" s="908"/>
      <c r="QQT123" s="908"/>
      <c r="QQU123" s="908"/>
      <c r="QQV123" s="908"/>
      <c r="QQW123" s="908"/>
      <c r="QQX123" s="908"/>
      <c r="QQY123" s="908"/>
      <c r="QQZ123" s="908"/>
      <c r="QRA123" s="908"/>
      <c r="QRB123" s="908"/>
      <c r="QRC123" s="908"/>
      <c r="QRD123" s="908"/>
      <c r="QRE123" s="908"/>
      <c r="QRF123" s="908"/>
      <c r="QRG123" s="908"/>
      <c r="QRH123" s="908"/>
      <c r="QRI123" s="908"/>
      <c r="QRJ123" s="908"/>
      <c r="QRK123" s="908"/>
      <c r="QRL123" s="908"/>
      <c r="QRM123" s="908"/>
      <c r="QRN123" s="908"/>
      <c r="QRO123" s="908"/>
      <c r="QRP123" s="908"/>
      <c r="QRQ123" s="908"/>
      <c r="QRR123" s="908"/>
      <c r="QRS123" s="908"/>
      <c r="QRT123" s="908"/>
      <c r="QRU123" s="908"/>
      <c r="QRV123" s="908"/>
      <c r="QRW123" s="908"/>
      <c r="QRX123" s="908"/>
      <c r="QRY123" s="908"/>
      <c r="QRZ123" s="908"/>
      <c r="QSA123" s="908"/>
      <c r="QSB123" s="908"/>
      <c r="QSC123" s="908"/>
      <c r="QSD123" s="908"/>
      <c r="QSE123" s="908"/>
      <c r="QSF123" s="908"/>
      <c r="QSG123" s="908"/>
      <c r="QSH123" s="908"/>
      <c r="QSI123" s="908"/>
      <c r="QSJ123" s="908"/>
      <c r="QSK123" s="908"/>
      <c r="QSL123" s="908"/>
      <c r="QSM123" s="908"/>
      <c r="QSN123" s="908"/>
      <c r="QSO123" s="908"/>
      <c r="QSP123" s="908"/>
      <c r="QSQ123" s="908"/>
      <c r="QSR123" s="908"/>
      <c r="QSS123" s="908"/>
      <c r="QST123" s="908"/>
      <c r="QSU123" s="908"/>
      <c r="QSV123" s="908"/>
      <c r="QSW123" s="908"/>
      <c r="QSX123" s="908"/>
      <c r="QSY123" s="908"/>
      <c r="QSZ123" s="908"/>
      <c r="QTA123" s="908"/>
      <c r="QTB123" s="908"/>
      <c r="QTC123" s="908"/>
      <c r="QTD123" s="908"/>
      <c r="QTE123" s="908"/>
      <c r="QTF123" s="908"/>
      <c r="QTG123" s="908"/>
      <c r="QTH123" s="908"/>
      <c r="QTI123" s="908"/>
      <c r="QTJ123" s="908"/>
      <c r="QTK123" s="908"/>
      <c r="QTL123" s="908"/>
      <c r="QTM123" s="908"/>
      <c r="QTN123" s="908"/>
      <c r="QTO123" s="908"/>
      <c r="QTP123" s="908"/>
      <c r="QTQ123" s="908"/>
      <c r="QTR123" s="908"/>
      <c r="QTS123" s="908"/>
      <c r="QTT123" s="908"/>
      <c r="QTU123" s="908"/>
      <c r="QTV123" s="908"/>
      <c r="QTW123" s="908"/>
      <c r="QTX123" s="908"/>
      <c r="QTY123" s="908"/>
      <c r="QTZ123" s="908"/>
      <c r="QUA123" s="908"/>
      <c r="QUB123" s="908"/>
      <c r="QUC123" s="908"/>
      <c r="QUD123" s="908"/>
      <c r="QUE123" s="908"/>
      <c r="QUF123" s="908"/>
      <c r="QUG123" s="908"/>
      <c r="QUH123" s="908"/>
      <c r="QUI123" s="908"/>
      <c r="QUJ123" s="908"/>
      <c r="QUK123" s="908"/>
      <c r="QUL123" s="908"/>
      <c r="QUM123" s="908"/>
      <c r="QUN123" s="908"/>
      <c r="QUO123" s="908"/>
      <c r="QUP123" s="908"/>
      <c r="QUQ123" s="908"/>
      <c r="QUR123" s="908"/>
      <c r="QUS123" s="908"/>
      <c r="QUT123" s="908"/>
      <c r="QUU123" s="908"/>
      <c r="QUV123" s="908"/>
      <c r="QUW123" s="908"/>
      <c r="QUX123" s="908"/>
      <c r="QUY123" s="908"/>
      <c r="QUZ123" s="908"/>
      <c r="QVA123" s="908"/>
      <c r="QVB123" s="908"/>
      <c r="QVC123" s="908"/>
      <c r="QVD123" s="908"/>
      <c r="QVE123" s="908"/>
      <c r="QVF123" s="908"/>
      <c r="QVG123" s="908"/>
      <c r="QVH123" s="908"/>
      <c r="QVI123" s="908"/>
      <c r="QVJ123" s="908"/>
      <c r="QVK123" s="908"/>
      <c r="QVL123" s="908"/>
      <c r="QVM123" s="908"/>
      <c r="QVN123" s="908"/>
      <c r="QVO123" s="908"/>
      <c r="QVP123" s="908"/>
      <c r="QVQ123" s="908"/>
      <c r="QVR123" s="908"/>
      <c r="QVS123" s="908"/>
      <c r="QVT123" s="908"/>
      <c r="QVU123" s="908"/>
      <c r="QVV123" s="908"/>
      <c r="QVW123" s="908"/>
      <c r="QVX123" s="908"/>
      <c r="QVY123" s="908"/>
      <c r="QVZ123" s="908"/>
      <c r="QWA123" s="908"/>
      <c r="QWB123" s="908"/>
      <c r="QWC123" s="908"/>
      <c r="QWD123" s="908"/>
      <c r="QWE123" s="908"/>
      <c r="QWF123" s="908"/>
      <c r="QWG123" s="908"/>
      <c r="QWH123" s="908"/>
      <c r="QWI123" s="908"/>
      <c r="QWJ123" s="908"/>
      <c r="QWK123" s="908"/>
      <c r="QWL123" s="908"/>
      <c r="QWM123" s="908"/>
      <c r="QWN123" s="908"/>
      <c r="QWO123" s="908"/>
      <c r="QWP123" s="908"/>
      <c r="QWQ123" s="908"/>
      <c r="QWR123" s="908"/>
      <c r="QWS123" s="908"/>
      <c r="QWT123" s="908"/>
      <c r="QWU123" s="908"/>
      <c r="QWV123" s="908"/>
      <c r="QWW123" s="908"/>
      <c r="QWX123" s="908"/>
      <c r="QWY123" s="908"/>
      <c r="QWZ123" s="908"/>
      <c r="QXA123" s="908"/>
      <c r="QXB123" s="908"/>
      <c r="QXC123" s="908"/>
      <c r="QXD123" s="908"/>
      <c r="QXE123" s="908"/>
      <c r="QXF123" s="908"/>
      <c r="QXG123" s="908"/>
      <c r="QXH123" s="908"/>
      <c r="QXI123" s="908"/>
      <c r="QXJ123" s="908"/>
      <c r="QXK123" s="908"/>
      <c r="QXL123" s="908"/>
      <c r="QXM123" s="908"/>
      <c r="QXN123" s="908"/>
      <c r="QXO123" s="908"/>
      <c r="QXP123" s="908"/>
      <c r="QXQ123" s="908"/>
      <c r="QXR123" s="908"/>
      <c r="QXS123" s="908"/>
      <c r="QXT123" s="908"/>
      <c r="QXU123" s="908"/>
      <c r="QXV123" s="908"/>
      <c r="QXW123" s="908"/>
      <c r="QXX123" s="908"/>
      <c r="QXY123" s="908"/>
      <c r="QXZ123" s="908"/>
      <c r="QYA123" s="908"/>
      <c r="QYB123" s="908"/>
      <c r="QYC123" s="908"/>
      <c r="QYD123" s="908"/>
      <c r="QYE123" s="908"/>
      <c r="QYF123" s="908"/>
      <c r="QYG123" s="908"/>
      <c r="QYH123" s="908"/>
      <c r="QYI123" s="908"/>
      <c r="QYJ123" s="908"/>
      <c r="QYK123" s="908"/>
      <c r="QYL123" s="908"/>
      <c r="QYM123" s="908"/>
      <c r="QYN123" s="908"/>
      <c r="QYO123" s="908"/>
      <c r="QYP123" s="908"/>
      <c r="QYQ123" s="908"/>
      <c r="QYR123" s="908"/>
      <c r="QYS123" s="908"/>
      <c r="QYT123" s="908"/>
      <c r="QYU123" s="908"/>
      <c r="QYV123" s="908"/>
      <c r="QYW123" s="908"/>
      <c r="QYX123" s="908"/>
      <c r="QYY123" s="908"/>
      <c r="QYZ123" s="908"/>
      <c r="QZA123" s="908"/>
      <c r="QZB123" s="908"/>
      <c r="QZC123" s="908"/>
      <c r="QZD123" s="908"/>
      <c r="QZE123" s="908"/>
      <c r="QZF123" s="908"/>
      <c r="QZG123" s="908"/>
      <c r="QZH123" s="908"/>
      <c r="QZI123" s="908"/>
      <c r="QZJ123" s="908"/>
      <c r="QZK123" s="908"/>
      <c r="QZL123" s="908"/>
      <c r="QZM123" s="908"/>
      <c r="QZN123" s="908"/>
      <c r="QZO123" s="908"/>
      <c r="QZP123" s="908"/>
      <c r="QZQ123" s="908"/>
      <c r="QZR123" s="908"/>
      <c r="QZS123" s="908"/>
      <c r="QZT123" s="908"/>
      <c r="QZU123" s="908"/>
      <c r="QZV123" s="908"/>
      <c r="QZW123" s="908"/>
      <c r="QZX123" s="908"/>
      <c r="QZY123" s="908"/>
      <c r="QZZ123" s="908"/>
      <c r="RAA123" s="908"/>
      <c r="RAB123" s="908"/>
      <c r="RAC123" s="908"/>
      <c r="RAD123" s="908"/>
      <c r="RAE123" s="908"/>
      <c r="RAF123" s="908"/>
      <c r="RAG123" s="908"/>
      <c r="RAH123" s="908"/>
      <c r="RAI123" s="908"/>
      <c r="RAJ123" s="908"/>
      <c r="RAK123" s="908"/>
      <c r="RAL123" s="908"/>
      <c r="RAM123" s="908"/>
      <c r="RAN123" s="908"/>
      <c r="RAO123" s="908"/>
      <c r="RAP123" s="908"/>
      <c r="RAQ123" s="908"/>
      <c r="RAR123" s="908"/>
      <c r="RAS123" s="908"/>
      <c r="RAT123" s="908"/>
      <c r="RAU123" s="908"/>
      <c r="RAV123" s="908"/>
      <c r="RAW123" s="908"/>
      <c r="RAX123" s="908"/>
      <c r="RAY123" s="908"/>
      <c r="RAZ123" s="908"/>
      <c r="RBA123" s="908"/>
      <c r="RBB123" s="908"/>
      <c r="RBC123" s="908"/>
      <c r="RBD123" s="908"/>
      <c r="RBE123" s="908"/>
      <c r="RBF123" s="908"/>
      <c r="RBG123" s="908"/>
      <c r="RBH123" s="908"/>
      <c r="RBI123" s="908"/>
      <c r="RBJ123" s="908"/>
      <c r="RBK123" s="908"/>
      <c r="RBL123" s="908"/>
      <c r="RBM123" s="908"/>
      <c r="RBN123" s="908"/>
      <c r="RBO123" s="908"/>
      <c r="RBP123" s="908"/>
      <c r="RBQ123" s="908"/>
      <c r="RBR123" s="908"/>
      <c r="RBS123" s="908"/>
      <c r="RBT123" s="908"/>
      <c r="RBU123" s="908"/>
      <c r="RBV123" s="908"/>
      <c r="RBW123" s="908"/>
      <c r="RBX123" s="908"/>
      <c r="RBY123" s="908"/>
      <c r="RBZ123" s="908"/>
      <c r="RCA123" s="908"/>
      <c r="RCB123" s="908"/>
      <c r="RCC123" s="908"/>
      <c r="RCD123" s="908"/>
      <c r="RCE123" s="908"/>
      <c r="RCF123" s="908"/>
      <c r="RCG123" s="908"/>
      <c r="RCH123" s="908"/>
      <c r="RCI123" s="908"/>
      <c r="RCJ123" s="908"/>
      <c r="RCK123" s="908"/>
      <c r="RCL123" s="908"/>
      <c r="RCM123" s="908"/>
      <c r="RCN123" s="908"/>
      <c r="RCO123" s="908"/>
      <c r="RCP123" s="908"/>
      <c r="RCQ123" s="908"/>
      <c r="RCR123" s="908"/>
      <c r="RCS123" s="908"/>
      <c r="RCT123" s="908"/>
      <c r="RCU123" s="908"/>
      <c r="RCV123" s="908"/>
      <c r="RCW123" s="908"/>
      <c r="RCX123" s="908"/>
      <c r="RCY123" s="908"/>
      <c r="RCZ123" s="908"/>
      <c r="RDA123" s="908"/>
      <c r="RDB123" s="908"/>
      <c r="RDC123" s="908"/>
      <c r="RDD123" s="908"/>
      <c r="RDE123" s="908"/>
      <c r="RDF123" s="908"/>
      <c r="RDG123" s="908"/>
      <c r="RDH123" s="908"/>
      <c r="RDI123" s="908"/>
      <c r="RDJ123" s="908"/>
      <c r="RDK123" s="908"/>
      <c r="RDL123" s="908"/>
      <c r="RDM123" s="908"/>
      <c r="RDN123" s="908"/>
      <c r="RDO123" s="908"/>
      <c r="RDP123" s="908"/>
      <c r="RDQ123" s="908"/>
      <c r="RDR123" s="908"/>
      <c r="RDS123" s="908"/>
      <c r="RDT123" s="908"/>
      <c r="RDU123" s="908"/>
      <c r="RDV123" s="908"/>
      <c r="RDW123" s="908"/>
      <c r="RDX123" s="908"/>
      <c r="RDY123" s="908"/>
      <c r="RDZ123" s="908"/>
      <c r="REA123" s="908"/>
      <c r="REB123" s="908"/>
      <c r="REC123" s="908"/>
      <c r="RED123" s="908"/>
      <c r="REE123" s="908"/>
      <c r="REF123" s="908"/>
      <c r="REG123" s="908"/>
      <c r="REH123" s="908"/>
      <c r="REI123" s="908"/>
      <c r="REJ123" s="908"/>
      <c r="REK123" s="908"/>
      <c r="REL123" s="908"/>
      <c r="REM123" s="908"/>
      <c r="REN123" s="908"/>
      <c r="REO123" s="908"/>
      <c r="REP123" s="908"/>
      <c r="REQ123" s="908"/>
      <c r="RER123" s="908"/>
      <c r="RES123" s="908"/>
      <c r="RET123" s="908"/>
      <c r="REU123" s="908"/>
      <c r="REV123" s="908"/>
      <c r="REW123" s="908"/>
      <c r="REX123" s="908"/>
      <c r="REY123" s="908"/>
      <c r="REZ123" s="908"/>
      <c r="RFA123" s="908"/>
      <c r="RFB123" s="908"/>
      <c r="RFC123" s="908"/>
      <c r="RFD123" s="908"/>
      <c r="RFE123" s="908"/>
      <c r="RFF123" s="908"/>
      <c r="RFG123" s="908"/>
      <c r="RFH123" s="908"/>
      <c r="RFI123" s="908"/>
      <c r="RFJ123" s="908"/>
      <c r="RFK123" s="908"/>
      <c r="RFL123" s="908"/>
      <c r="RFM123" s="908"/>
      <c r="RFN123" s="908"/>
      <c r="RFO123" s="908"/>
      <c r="RFP123" s="908"/>
      <c r="RFQ123" s="908"/>
      <c r="RFR123" s="908"/>
      <c r="RFS123" s="908"/>
      <c r="RFT123" s="908"/>
      <c r="RFU123" s="908"/>
      <c r="RFV123" s="908"/>
      <c r="RFW123" s="908"/>
      <c r="RFX123" s="908"/>
      <c r="RFY123" s="908"/>
      <c r="RFZ123" s="908"/>
      <c r="RGA123" s="908"/>
      <c r="RGB123" s="908"/>
      <c r="RGC123" s="908"/>
      <c r="RGD123" s="908"/>
      <c r="RGE123" s="908"/>
      <c r="RGF123" s="908"/>
      <c r="RGG123" s="908"/>
      <c r="RGH123" s="908"/>
      <c r="RGI123" s="908"/>
      <c r="RGJ123" s="908"/>
      <c r="RGK123" s="908"/>
      <c r="RGL123" s="908"/>
      <c r="RGM123" s="908"/>
      <c r="RGN123" s="908"/>
      <c r="RGO123" s="908"/>
      <c r="RGP123" s="908"/>
      <c r="RGQ123" s="908"/>
      <c r="RGR123" s="908"/>
      <c r="RGS123" s="908"/>
      <c r="RGT123" s="908"/>
      <c r="RGU123" s="908"/>
      <c r="RGV123" s="908"/>
      <c r="RGW123" s="908"/>
      <c r="RGX123" s="908"/>
      <c r="RGY123" s="908"/>
      <c r="RGZ123" s="908"/>
      <c r="RHA123" s="908"/>
      <c r="RHB123" s="908"/>
      <c r="RHC123" s="908"/>
      <c r="RHD123" s="908"/>
      <c r="RHE123" s="908"/>
      <c r="RHF123" s="908"/>
      <c r="RHG123" s="908"/>
      <c r="RHH123" s="908"/>
      <c r="RHI123" s="908"/>
      <c r="RHJ123" s="908"/>
      <c r="RHK123" s="908"/>
      <c r="RHL123" s="908"/>
      <c r="RHM123" s="908"/>
      <c r="RHN123" s="908"/>
      <c r="RHO123" s="908"/>
      <c r="RHP123" s="908"/>
      <c r="RHQ123" s="908"/>
      <c r="RHR123" s="908"/>
      <c r="RHS123" s="908"/>
      <c r="RHT123" s="908"/>
      <c r="RHU123" s="908"/>
      <c r="RHV123" s="908"/>
      <c r="RHW123" s="908"/>
      <c r="RHX123" s="908"/>
      <c r="RHY123" s="908"/>
      <c r="RHZ123" s="908"/>
      <c r="RIA123" s="908"/>
      <c r="RIB123" s="908"/>
      <c r="RIC123" s="908"/>
      <c r="RID123" s="908"/>
      <c r="RIE123" s="908"/>
      <c r="RIF123" s="908"/>
      <c r="RIG123" s="908"/>
      <c r="RIH123" s="908"/>
      <c r="RII123" s="908"/>
      <c r="RIJ123" s="908"/>
      <c r="RIK123" s="908"/>
      <c r="RIL123" s="908"/>
      <c r="RIM123" s="908"/>
      <c r="RIN123" s="908"/>
      <c r="RIO123" s="908"/>
      <c r="RIP123" s="908"/>
      <c r="RIQ123" s="908"/>
      <c r="RIR123" s="908"/>
      <c r="RIS123" s="908"/>
      <c r="RIT123" s="908"/>
      <c r="RIU123" s="908"/>
      <c r="RIV123" s="908"/>
      <c r="RIW123" s="908"/>
      <c r="RIX123" s="908"/>
      <c r="RIY123" s="908"/>
      <c r="RIZ123" s="908"/>
      <c r="RJA123" s="908"/>
      <c r="RJB123" s="908"/>
      <c r="RJC123" s="908"/>
      <c r="RJD123" s="908"/>
      <c r="RJE123" s="908"/>
      <c r="RJF123" s="908"/>
      <c r="RJG123" s="908"/>
      <c r="RJH123" s="908"/>
      <c r="RJI123" s="908"/>
      <c r="RJJ123" s="908"/>
      <c r="RJK123" s="908"/>
      <c r="RJL123" s="908"/>
      <c r="RJM123" s="908"/>
      <c r="RJN123" s="908"/>
      <c r="RJO123" s="908"/>
      <c r="RJP123" s="908"/>
      <c r="RJQ123" s="908"/>
      <c r="RJR123" s="908"/>
      <c r="RJS123" s="908"/>
      <c r="RJT123" s="908"/>
      <c r="RJU123" s="908"/>
      <c r="RJV123" s="908"/>
      <c r="RJW123" s="908"/>
      <c r="RJX123" s="908"/>
      <c r="RJY123" s="908"/>
      <c r="RJZ123" s="908"/>
      <c r="RKA123" s="908"/>
      <c r="RKB123" s="908"/>
      <c r="RKC123" s="908"/>
      <c r="RKD123" s="908"/>
      <c r="RKE123" s="908"/>
      <c r="RKF123" s="908"/>
      <c r="RKG123" s="908"/>
      <c r="RKH123" s="908"/>
      <c r="RKI123" s="908"/>
      <c r="RKJ123" s="908"/>
      <c r="RKK123" s="908"/>
      <c r="RKL123" s="908"/>
      <c r="RKM123" s="908"/>
      <c r="RKN123" s="908"/>
      <c r="RKO123" s="908"/>
      <c r="RKP123" s="908"/>
      <c r="RKQ123" s="908"/>
      <c r="RKR123" s="908"/>
      <c r="RKS123" s="908"/>
      <c r="RKT123" s="908"/>
      <c r="RKU123" s="908"/>
      <c r="RKV123" s="908"/>
      <c r="RKW123" s="908"/>
      <c r="RKX123" s="908"/>
      <c r="RKY123" s="908"/>
      <c r="RKZ123" s="908"/>
      <c r="RLA123" s="908"/>
      <c r="RLB123" s="908"/>
      <c r="RLC123" s="908"/>
      <c r="RLD123" s="908"/>
      <c r="RLE123" s="908"/>
      <c r="RLF123" s="908"/>
      <c r="RLG123" s="908"/>
      <c r="RLH123" s="908"/>
      <c r="RLI123" s="908"/>
      <c r="RLJ123" s="908"/>
      <c r="RLK123" s="908"/>
      <c r="RLL123" s="908"/>
      <c r="RLM123" s="908"/>
      <c r="RLN123" s="908"/>
      <c r="RLO123" s="908"/>
      <c r="RLP123" s="908"/>
      <c r="RLQ123" s="908"/>
      <c r="RLR123" s="908"/>
      <c r="RLS123" s="908"/>
      <c r="RLT123" s="908"/>
      <c r="RLU123" s="908"/>
      <c r="RLV123" s="908"/>
      <c r="RLW123" s="908"/>
      <c r="RLX123" s="908"/>
      <c r="RLY123" s="908"/>
      <c r="RLZ123" s="908"/>
      <c r="RMA123" s="908"/>
      <c r="RMB123" s="908"/>
      <c r="RMC123" s="908"/>
      <c r="RMD123" s="908"/>
      <c r="RME123" s="908"/>
      <c r="RMF123" s="908"/>
      <c r="RMG123" s="908"/>
      <c r="RMH123" s="908"/>
      <c r="RMI123" s="908"/>
      <c r="RMJ123" s="908"/>
      <c r="RMK123" s="908"/>
      <c r="RML123" s="908"/>
      <c r="RMM123" s="908"/>
      <c r="RMN123" s="908"/>
      <c r="RMO123" s="908"/>
      <c r="RMP123" s="908"/>
      <c r="RMQ123" s="908"/>
      <c r="RMR123" s="908"/>
      <c r="RMS123" s="908"/>
      <c r="RMT123" s="908"/>
      <c r="RMU123" s="908"/>
      <c r="RMV123" s="908"/>
      <c r="RMW123" s="908"/>
      <c r="RMX123" s="908"/>
      <c r="RMY123" s="908"/>
      <c r="RMZ123" s="908"/>
      <c r="RNA123" s="908"/>
      <c r="RNB123" s="908"/>
      <c r="RNC123" s="908"/>
      <c r="RND123" s="908"/>
      <c r="RNE123" s="908"/>
      <c r="RNF123" s="908"/>
      <c r="RNG123" s="908"/>
      <c r="RNH123" s="908"/>
      <c r="RNI123" s="908"/>
      <c r="RNJ123" s="908"/>
      <c r="RNK123" s="908"/>
      <c r="RNL123" s="908"/>
      <c r="RNM123" s="908"/>
      <c r="RNN123" s="908"/>
      <c r="RNO123" s="908"/>
      <c r="RNP123" s="908"/>
      <c r="RNQ123" s="908"/>
      <c r="RNR123" s="908"/>
      <c r="RNS123" s="908"/>
      <c r="RNT123" s="908"/>
      <c r="RNU123" s="908"/>
      <c r="RNV123" s="908"/>
      <c r="RNW123" s="908"/>
      <c r="RNX123" s="908"/>
      <c r="RNY123" s="908"/>
      <c r="RNZ123" s="908"/>
      <c r="ROA123" s="908"/>
      <c r="ROB123" s="908"/>
      <c r="ROC123" s="908"/>
      <c r="ROD123" s="908"/>
      <c r="ROE123" s="908"/>
      <c r="ROF123" s="908"/>
      <c r="ROG123" s="908"/>
      <c r="ROH123" s="908"/>
      <c r="ROI123" s="908"/>
      <c r="ROJ123" s="908"/>
      <c r="ROK123" s="908"/>
      <c r="ROL123" s="908"/>
      <c r="ROM123" s="908"/>
      <c r="RON123" s="908"/>
      <c r="ROO123" s="908"/>
      <c r="ROP123" s="908"/>
      <c r="ROQ123" s="908"/>
      <c r="ROR123" s="908"/>
      <c r="ROS123" s="908"/>
      <c r="ROT123" s="908"/>
      <c r="ROU123" s="908"/>
      <c r="ROV123" s="908"/>
      <c r="ROW123" s="908"/>
      <c r="ROX123" s="908"/>
      <c r="ROY123" s="908"/>
      <c r="ROZ123" s="908"/>
      <c r="RPA123" s="908"/>
      <c r="RPB123" s="908"/>
      <c r="RPC123" s="908"/>
      <c r="RPD123" s="908"/>
      <c r="RPE123" s="908"/>
      <c r="RPF123" s="908"/>
      <c r="RPG123" s="908"/>
      <c r="RPH123" s="908"/>
      <c r="RPI123" s="908"/>
      <c r="RPJ123" s="908"/>
      <c r="RPK123" s="908"/>
      <c r="RPL123" s="908"/>
      <c r="RPM123" s="908"/>
      <c r="RPN123" s="908"/>
      <c r="RPO123" s="908"/>
      <c r="RPP123" s="908"/>
      <c r="RPQ123" s="908"/>
      <c r="RPR123" s="908"/>
      <c r="RPS123" s="908"/>
      <c r="RPT123" s="908"/>
      <c r="RPU123" s="908"/>
      <c r="RPV123" s="908"/>
      <c r="RPW123" s="908"/>
      <c r="RPX123" s="908"/>
      <c r="RPY123" s="908"/>
      <c r="RPZ123" s="908"/>
      <c r="RQA123" s="908"/>
      <c r="RQB123" s="908"/>
      <c r="RQC123" s="908"/>
      <c r="RQD123" s="908"/>
      <c r="RQE123" s="908"/>
      <c r="RQF123" s="908"/>
      <c r="RQG123" s="908"/>
      <c r="RQH123" s="908"/>
      <c r="RQI123" s="908"/>
      <c r="RQJ123" s="908"/>
      <c r="RQK123" s="908"/>
      <c r="RQL123" s="908"/>
      <c r="RQM123" s="908"/>
      <c r="RQN123" s="908"/>
      <c r="RQO123" s="908"/>
      <c r="RQP123" s="908"/>
      <c r="RQQ123" s="908"/>
      <c r="RQR123" s="908"/>
      <c r="RQS123" s="908"/>
      <c r="RQT123" s="908"/>
      <c r="RQU123" s="908"/>
      <c r="RQV123" s="908"/>
      <c r="RQW123" s="908"/>
      <c r="RQX123" s="908"/>
      <c r="RQY123" s="908"/>
      <c r="RQZ123" s="908"/>
      <c r="RRA123" s="908"/>
      <c r="RRB123" s="908"/>
      <c r="RRC123" s="908"/>
      <c r="RRD123" s="908"/>
      <c r="RRE123" s="908"/>
      <c r="RRF123" s="908"/>
      <c r="RRG123" s="908"/>
      <c r="RRH123" s="908"/>
      <c r="RRI123" s="908"/>
      <c r="RRJ123" s="908"/>
      <c r="RRK123" s="908"/>
      <c r="RRL123" s="908"/>
      <c r="RRM123" s="908"/>
      <c r="RRN123" s="908"/>
      <c r="RRO123" s="908"/>
      <c r="RRP123" s="908"/>
      <c r="RRQ123" s="908"/>
      <c r="RRR123" s="908"/>
      <c r="RRS123" s="908"/>
      <c r="RRT123" s="908"/>
      <c r="RRU123" s="908"/>
      <c r="RRV123" s="908"/>
      <c r="RRW123" s="908"/>
      <c r="RRX123" s="908"/>
      <c r="RRY123" s="908"/>
      <c r="RRZ123" s="908"/>
      <c r="RSA123" s="908"/>
      <c r="RSB123" s="908"/>
      <c r="RSC123" s="908"/>
      <c r="RSD123" s="908"/>
      <c r="RSE123" s="908"/>
      <c r="RSF123" s="908"/>
      <c r="RSG123" s="908"/>
      <c r="RSH123" s="908"/>
      <c r="RSI123" s="908"/>
      <c r="RSJ123" s="908"/>
      <c r="RSK123" s="908"/>
      <c r="RSL123" s="908"/>
      <c r="RSM123" s="908"/>
      <c r="RSN123" s="908"/>
      <c r="RSO123" s="908"/>
      <c r="RSP123" s="908"/>
      <c r="RSQ123" s="908"/>
      <c r="RSR123" s="908"/>
      <c r="RSS123" s="908"/>
      <c r="RST123" s="908"/>
      <c r="RSU123" s="908"/>
      <c r="RSV123" s="908"/>
      <c r="RSW123" s="908"/>
      <c r="RSX123" s="908"/>
      <c r="RSY123" s="908"/>
      <c r="RSZ123" s="908"/>
      <c r="RTA123" s="908"/>
      <c r="RTB123" s="908"/>
      <c r="RTC123" s="908"/>
      <c r="RTD123" s="908"/>
      <c r="RTE123" s="908"/>
      <c r="RTF123" s="908"/>
      <c r="RTG123" s="908"/>
      <c r="RTH123" s="908"/>
      <c r="RTI123" s="908"/>
      <c r="RTJ123" s="908"/>
      <c r="RTK123" s="908"/>
      <c r="RTL123" s="908"/>
      <c r="RTM123" s="908"/>
      <c r="RTN123" s="908"/>
      <c r="RTO123" s="908"/>
      <c r="RTP123" s="908"/>
      <c r="RTQ123" s="908"/>
      <c r="RTR123" s="908"/>
      <c r="RTS123" s="908"/>
      <c r="RTT123" s="908"/>
      <c r="RTU123" s="908"/>
      <c r="RTV123" s="908"/>
      <c r="RTW123" s="908"/>
      <c r="RTX123" s="908"/>
      <c r="RTY123" s="908"/>
      <c r="RTZ123" s="908"/>
      <c r="RUA123" s="908"/>
      <c r="RUB123" s="908"/>
      <c r="RUC123" s="908"/>
      <c r="RUD123" s="908"/>
      <c r="RUE123" s="908"/>
      <c r="RUF123" s="908"/>
      <c r="RUG123" s="908"/>
      <c r="RUH123" s="908"/>
      <c r="RUI123" s="908"/>
      <c r="RUJ123" s="908"/>
      <c r="RUK123" s="908"/>
      <c r="RUL123" s="908"/>
      <c r="RUM123" s="908"/>
      <c r="RUN123" s="908"/>
      <c r="RUO123" s="908"/>
      <c r="RUP123" s="908"/>
      <c r="RUQ123" s="908"/>
      <c r="RUR123" s="908"/>
      <c r="RUS123" s="908"/>
      <c r="RUT123" s="908"/>
      <c r="RUU123" s="908"/>
      <c r="RUV123" s="908"/>
      <c r="RUW123" s="908"/>
      <c r="RUX123" s="908"/>
      <c r="RUY123" s="908"/>
      <c r="RUZ123" s="908"/>
      <c r="RVA123" s="908"/>
      <c r="RVB123" s="908"/>
      <c r="RVC123" s="908"/>
      <c r="RVD123" s="908"/>
      <c r="RVE123" s="908"/>
      <c r="RVF123" s="908"/>
      <c r="RVG123" s="908"/>
      <c r="RVH123" s="908"/>
      <c r="RVI123" s="908"/>
      <c r="RVJ123" s="908"/>
      <c r="RVK123" s="908"/>
      <c r="RVL123" s="908"/>
      <c r="RVM123" s="908"/>
      <c r="RVN123" s="908"/>
      <c r="RVO123" s="908"/>
      <c r="RVP123" s="908"/>
      <c r="RVQ123" s="908"/>
      <c r="RVR123" s="908"/>
      <c r="RVS123" s="908"/>
      <c r="RVT123" s="908"/>
      <c r="RVU123" s="908"/>
      <c r="RVV123" s="908"/>
      <c r="RVW123" s="908"/>
      <c r="RVX123" s="908"/>
      <c r="RVY123" s="908"/>
      <c r="RVZ123" s="908"/>
      <c r="RWA123" s="908"/>
      <c r="RWB123" s="908"/>
      <c r="RWC123" s="908"/>
      <c r="RWD123" s="908"/>
      <c r="RWE123" s="908"/>
      <c r="RWF123" s="908"/>
      <c r="RWG123" s="908"/>
      <c r="RWH123" s="908"/>
      <c r="RWI123" s="908"/>
      <c r="RWJ123" s="908"/>
      <c r="RWK123" s="908"/>
      <c r="RWL123" s="908"/>
      <c r="RWM123" s="908"/>
      <c r="RWN123" s="908"/>
      <c r="RWO123" s="908"/>
      <c r="RWP123" s="908"/>
      <c r="RWQ123" s="908"/>
      <c r="RWR123" s="908"/>
      <c r="RWS123" s="908"/>
      <c r="RWT123" s="908"/>
      <c r="RWU123" s="908"/>
      <c r="RWV123" s="908"/>
      <c r="RWW123" s="908"/>
      <c r="RWX123" s="908"/>
      <c r="RWY123" s="908"/>
      <c r="RWZ123" s="908"/>
      <c r="RXA123" s="908"/>
      <c r="RXB123" s="908"/>
      <c r="RXC123" s="908"/>
      <c r="RXD123" s="908"/>
      <c r="RXE123" s="908"/>
      <c r="RXF123" s="908"/>
      <c r="RXG123" s="908"/>
      <c r="RXH123" s="908"/>
      <c r="RXI123" s="908"/>
      <c r="RXJ123" s="908"/>
      <c r="RXK123" s="908"/>
      <c r="RXL123" s="908"/>
      <c r="RXM123" s="908"/>
      <c r="RXN123" s="908"/>
      <c r="RXO123" s="908"/>
      <c r="RXP123" s="908"/>
      <c r="RXQ123" s="908"/>
      <c r="RXR123" s="908"/>
      <c r="RXS123" s="908"/>
      <c r="RXT123" s="908"/>
      <c r="RXU123" s="908"/>
      <c r="RXV123" s="908"/>
      <c r="RXW123" s="908"/>
      <c r="RXX123" s="908"/>
      <c r="RXY123" s="908"/>
      <c r="RXZ123" s="908"/>
      <c r="RYA123" s="908"/>
      <c r="RYB123" s="908"/>
      <c r="RYC123" s="908"/>
      <c r="RYD123" s="908"/>
      <c r="RYE123" s="908"/>
      <c r="RYF123" s="908"/>
      <c r="RYG123" s="908"/>
      <c r="RYH123" s="908"/>
      <c r="RYI123" s="908"/>
      <c r="RYJ123" s="908"/>
      <c r="RYK123" s="908"/>
      <c r="RYL123" s="908"/>
      <c r="RYM123" s="908"/>
      <c r="RYN123" s="908"/>
      <c r="RYO123" s="908"/>
      <c r="RYP123" s="908"/>
      <c r="RYQ123" s="908"/>
      <c r="RYR123" s="908"/>
      <c r="RYS123" s="908"/>
      <c r="RYT123" s="908"/>
      <c r="RYU123" s="908"/>
      <c r="RYV123" s="908"/>
      <c r="RYW123" s="908"/>
      <c r="RYX123" s="908"/>
      <c r="RYY123" s="908"/>
      <c r="RYZ123" s="908"/>
      <c r="RZA123" s="908"/>
      <c r="RZB123" s="908"/>
      <c r="RZC123" s="908"/>
      <c r="RZD123" s="908"/>
      <c r="RZE123" s="908"/>
      <c r="RZF123" s="908"/>
      <c r="RZG123" s="908"/>
      <c r="RZH123" s="908"/>
      <c r="RZI123" s="908"/>
      <c r="RZJ123" s="908"/>
      <c r="RZK123" s="908"/>
      <c r="RZL123" s="908"/>
      <c r="RZM123" s="908"/>
      <c r="RZN123" s="908"/>
      <c r="RZO123" s="908"/>
      <c r="RZP123" s="908"/>
      <c r="RZQ123" s="908"/>
      <c r="RZR123" s="908"/>
      <c r="RZS123" s="908"/>
      <c r="RZT123" s="908"/>
      <c r="RZU123" s="908"/>
      <c r="RZV123" s="908"/>
      <c r="RZW123" s="908"/>
      <c r="RZX123" s="908"/>
      <c r="RZY123" s="908"/>
      <c r="RZZ123" s="908"/>
      <c r="SAA123" s="908"/>
      <c r="SAB123" s="908"/>
      <c r="SAC123" s="908"/>
      <c r="SAD123" s="908"/>
      <c r="SAE123" s="908"/>
      <c r="SAF123" s="908"/>
      <c r="SAG123" s="908"/>
      <c r="SAH123" s="908"/>
      <c r="SAI123" s="908"/>
      <c r="SAJ123" s="908"/>
      <c r="SAK123" s="908"/>
      <c r="SAL123" s="908"/>
      <c r="SAM123" s="908"/>
      <c r="SAN123" s="908"/>
      <c r="SAO123" s="908"/>
      <c r="SAP123" s="908"/>
      <c r="SAQ123" s="908"/>
      <c r="SAR123" s="908"/>
      <c r="SAS123" s="908"/>
      <c r="SAT123" s="908"/>
      <c r="SAU123" s="908"/>
      <c r="SAV123" s="908"/>
      <c r="SAW123" s="908"/>
      <c r="SAX123" s="908"/>
      <c r="SAY123" s="908"/>
      <c r="SAZ123" s="908"/>
      <c r="SBA123" s="908"/>
      <c r="SBB123" s="908"/>
      <c r="SBC123" s="908"/>
      <c r="SBD123" s="908"/>
      <c r="SBE123" s="908"/>
      <c r="SBF123" s="908"/>
      <c r="SBG123" s="908"/>
      <c r="SBH123" s="908"/>
      <c r="SBI123" s="908"/>
      <c r="SBJ123" s="908"/>
      <c r="SBK123" s="908"/>
      <c r="SBL123" s="908"/>
      <c r="SBM123" s="908"/>
      <c r="SBN123" s="908"/>
      <c r="SBO123" s="908"/>
      <c r="SBP123" s="908"/>
      <c r="SBQ123" s="908"/>
      <c r="SBR123" s="908"/>
      <c r="SBS123" s="908"/>
      <c r="SBT123" s="908"/>
      <c r="SBU123" s="908"/>
      <c r="SBV123" s="908"/>
      <c r="SBW123" s="908"/>
      <c r="SBX123" s="908"/>
      <c r="SBY123" s="908"/>
      <c r="SBZ123" s="908"/>
      <c r="SCA123" s="908"/>
      <c r="SCB123" s="908"/>
      <c r="SCC123" s="908"/>
      <c r="SCD123" s="908"/>
      <c r="SCE123" s="908"/>
      <c r="SCF123" s="908"/>
      <c r="SCG123" s="908"/>
      <c r="SCH123" s="908"/>
      <c r="SCI123" s="908"/>
      <c r="SCJ123" s="908"/>
      <c r="SCK123" s="908"/>
      <c r="SCL123" s="908"/>
      <c r="SCM123" s="908"/>
      <c r="SCN123" s="908"/>
      <c r="SCO123" s="908"/>
      <c r="SCP123" s="908"/>
      <c r="SCQ123" s="908"/>
      <c r="SCR123" s="908"/>
      <c r="SCS123" s="908"/>
      <c r="SCT123" s="908"/>
      <c r="SCU123" s="908"/>
      <c r="SCV123" s="908"/>
      <c r="SCW123" s="908"/>
      <c r="SCX123" s="908"/>
      <c r="SCY123" s="908"/>
      <c r="SCZ123" s="908"/>
      <c r="SDA123" s="908"/>
      <c r="SDB123" s="908"/>
      <c r="SDC123" s="908"/>
      <c r="SDD123" s="908"/>
      <c r="SDE123" s="908"/>
      <c r="SDF123" s="908"/>
      <c r="SDG123" s="908"/>
      <c r="SDH123" s="908"/>
      <c r="SDI123" s="908"/>
      <c r="SDJ123" s="908"/>
      <c r="SDK123" s="908"/>
      <c r="SDL123" s="908"/>
      <c r="SDM123" s="908"/>
      <c r="SDN123" s="908"/>
      <c r="SDO123" s="908"/>
      <c r="SDP123" s="908"/>
      <c r="SDQ123" s="908"/>
      <c r="SDR123" s="908"/>
      <c r="SDS123" s="908"/>
      <c r="SDT123" s="908"/>
      <c r="SDU123" s="908"/>
      <c r="SDV123" s="908"/>
      <c r="SDW123" s="908"/>
      <c r="SDX123" s="908"/>
      <c r="SDY123" s="908"/>
      <c r="SDZ123" s="908"/>
      <c r="SEA123" s="908"/>
      <c r="SEB123" s="908"/>
      <c r="SEC123" s="908"/>
      <c r="SED123" s="908"/>
      <c r="SEE123" s="908"/>
      <c r="SEF123" s="908"/>
      <c r="SEG123" s="908"/>
      <c r="SEH123" s="908"/>
      <c r="SEI123" s="908"/>
      <c r="SEJ123" s="908"/>
      <c r="SEK123" s="908"/>
      <c r="SEL123" s="908"/>
      <c r="SEM123" s="908"/>
      <c r="SEN123" s="908"/>
      <c r="SEO123" s="908"/>
      <c r="SEP123" s="908"/>
      <c r="SEQ123" s="908"/>
      <c r="SER123" s="908"/>
      <c r="SES123" s="908"/>
      <c r="SET123" s="908"/>
      <c r="SEU123" s="908"/>
      <c r="SEV123" s="908"/>
      <c r="SEW123" s="908"/>
      <c r="SEX123" s="908"/>
      <c r="SEY123" s="908"/>
      <c r="SEZ123" s="908"/>
      <c r="SFA123" s="908"/>
      <c r="SFB123" s="908"/>
      <c r="SFC123" s="908"/>
      <c r="SFD123" s="908"/>
      <c r="SFE123" s="908"/>
      <c r="SFF123" s="908"/>
      <c r="SFG123" s="908"/>
      <c r="SFH123" s="908"/>
      <c r="SFI123" s="908"/>
      <c r="SFJ123" s="908"/>
      <c r="SFK123" s="908"/>
      <c r="SFL123" s="908"/>
      <c r="SFM123" s="908"/>
      <c r="SFN123" s="908"/>
      <c r="SFO123" s="908"/>
      <c r="SFP123" s="908"/>
      <c r="SFQ123" s="908"/>
      <c r="SFR123" s="908"/>
      <c r="SFS123" s="908"/>
      <c r="SFT123" s="908"/>
      <c r="SFU123" s="908"/>
      <c r="SFV123" s="908"/>
      <c r="SFW123" s="908"/>
      <c r="SFX123" s="908"/>
      <c r="SFY123" s="908"/>
      <c r="SFZ123" s="908"/>
      <c r="SGA123" s="908"/>
      <c r="SGB123" s="908"/>
      <c r="SGC123" s="908"/>
      <c r="SGD123" s="908"/>
      <c r="SGE123" s="908"/>
      <c r="SGF123" s="908"/>
      <c r="SGG123" s="908"/>
      <c r="SGH123" s="908"/>
      <c r="SGI123" s="908"/>
      <c r="SGJ123" s="908"/>
      <c r="SGK123" s="908"/>
      <c r="SGL123" s="908"/>
      <c r="SGM123" s="908"/>
      <c r="SGN123" s="908"/>
      <c r="SGO123" s="908"/>
      <c r="SGP123" s="908"/>
      <c r="SGQ123" s="908"/>
      <c r="SGR123" s="908"/>
      <c r="SGS123" s="908"/>
      <c r="SGT123" s="908"/>
      <c r="SGU123" s="908"/>
      <c r="SGV123" s="908"/>
      <c r="SGW123" s="908"/>
      <c r="SGX123" s="908"/>
      <c r="SGY123" s="908"/>
      <c r="SGZ123" s="908"/>
      <c r="SHA123" s="908"/>
      <c r="SHB123" s="908"/>
      <c r="SHC123" s="908"/>
      <c r="SHD123" s="908"/>
      <c r="SHE123" s="908"/>
      <c r="SHF123" s="908"/>
      <c r="SHG123" s="908"/>
      <c r="SHH123" s="908"/>
      <c r="SHI123" s="908"/>
      <c r="SHJ123" s="908"/>
      <c r="SHK123" s="908"/>
      <c r="SHL123" s="908"/>
      <c r="SHM123" s="908"/>
      <c r="SHN123" s="908"/>
      <c r="SHO123" s="908"/>
      <c r="SHP123" s="908"/>
      <c r="SHQ123" s="908"/>
      <c r="SHR123" s="908"/>
      <c r="SHS123" s="908"/>
      <c r="SHT123" s="908"/>
      <c r="SHU123" s="908"/>
      <c r="SHV123" s="908"/>
      <c r="SHW123" s="908"/>
      <c r="SHX123" s="908"/>
      <c r="SHY123" s="908"/>
      <c r="SHZ123" s="908"/>
      <c r="SIA123" s="908"/>
      <c r="SIB123" s="908"/>
      <c r="SIC123" s="908"/>
      <c r="SID123" s="908"/>
      <c r="SIE123" s="908"/>
      <c r="SIF123" s="908"/>
      <c r="SIG123" s="908"/>
      <c r="SIH123" s="908"/>
      <c r="SII123" s="908"/>
      <c r="SIJ123" s="908"/>
      <c r="SIK123" s="908"/>
      <c r="SIL123" s="908"/>
      <c r="SIM123" s="908"/>
      <c r="SIN123" s="908"/>
      <c r="SIO123" s="908"/>
      <c r="SIP123" s="908"/>
      <c r="SIQ123" s="908"/>
      <c r="SIR123" s="908"/>
      <c r="SIS123" s="908"/>
      <c r="SIT123" s="908"/>
      <c r="SIU123" s="908"/>
      <c r="SIV123" s="908"/>
      <c r="SIW123" s="908"/>
      <c r="SIX123" s="908"/>
      <c r="SIY123" s="908"/>
      <c r="SIZ123" s="908"/>
      <c r="SJA123" s="908"/>
      <c r="SJB123" s="908"/>
      <c r="SJC123" s="908"/>
      <c r="SJD123" s="908"/>
      <c r="SJE123" s="908"/>
      <c r="SJF123" s="908"/>
      <c r="SJG123" s="908"/>
      <c r="SJH123" s="908"/>
      <c r="SJI123" s="908"/>
      <c r="SJJ123" s="908"/>
      <c r="SJK123" s="908"/>
      <c r="SJL123" s="908"/>
      <c r="SJM123" s="908"/>
      <c r="SJN123" s="908"/>
      <c r="SJO123" s="908"/>
      <c r="SJP123" s="908"/>
      <c r="SJQ123" s="908"/>
      <c r="SJR123" s="908"/>
      <c r="SJS123" s="908"/>
      <c r="SJT123" s="908"/>
      <c r="SJU123" s="908"/>
      <c r="SJV123" s="908"/>
      <c r="SJW123" s="908"/>
      <c r="SJX123" s="908"/>
      <c r="SJY123" s="908"/>
      <c r="SJZ123" s="908"/>
      <c r="SKA123" s="908"/>
      <c r="SKB123" s="908"/>
      <c r="SKC123" s="908"/>
      <c r="SKD123" s="908"/>
      <c r="SKE123" s="908"/>
      <c r="SKF123" s="908"/>
      <c r="SKG123" s="908"/>
      <c r="SKH123" s="908"/>
      <c r="SKI123" s="908"/>
      <c r="SKJ123" s="908"/>
      <c r="SKK123" s="908"/>
      <c r="SKL123" s="908"/>
      <c r="SKM123" s="908"/>
      <c r="SKN123" s="908"/>
      <c r="SKO123" s="908"/>
      <c r="SKP123" s="908"/>
      <c r="SKQ123" s="908"/>
      <c r="SKR123" s="908"/>
      <c r="SKS123" s="908"/>
      <c r="SKT123" s="908"/>
      <c r="SKU123" s="908"/>
      <c r="SKV123" s="908"/>
      <c r="SKW123" s="908"/>
      <c r="SKX123" s="908"/>
      <c r="SKY123" s="908"/>
      <c r="SKZ123" s="908"/>
      <c r="SLA123" s="908"/>
      <c r="SLB123" s="908"/>
      <c r="SLC123" s="908"/>
      <c r="SLD123" s="908"/>
      <c r="SLE123" s="908"/>
      <c r="SLF123" s="908"/>
      <c r="SLG123" s="908"/>
      <c r="SLH123" s="908"/>
      <c r="SLI123" s="908"/>
      <c r="SLJ123" s="908"/>
      <c r="SLK123" s="908"/>
      <c r="SLL123" s="908"/>
      <c r="SLM123" s="908"/>
      <c r="SLN123" s="908"/>
      <c r="SLO123" s="908"/>
      <c r="SLP123" s="908"/>
      <c r="SLQ123" s="908"/>
      <c r="SLR123" s="908"/>
      <c r="SLS123" s="908"/>
      <c r="SLT123" s="908"/>
      <c r="SLU123" s="908"/>
      <c r="SLV123" s="908"/>
      <c r="SLW123" s="908"/>
      <c r="SLX123" s="908"/>
      <c r="SLY123" s="908"/>
      <c r="SLZ123" s="908"/>
      <c r="SMA123" s="908"/>
      <c r="SMB123" s="908"/>
      <c r="SMC123" s="908"/>
      <c r="SMD123" s="908"/>
      <c r="SME123" s="908"/>
      <c r="SMF123" s="908"/>
      <c r="SMG123" s="908"/>
      <c r="SMH123" s="908"/>
      <c r="SMI123" s="908"/>
      <c r="SMJ123" s="908"/>
      <c r="SMK123" s="908"/>
      <c r="SML123" s="908"/>
      <c r="SMM123" s="908"/>
      <c r="SMN123" s="908"/>
      <c r="SMO123" s="908"/>
      <c r="SMP123" s="908"/>
      <c r="SMQ123" s="908"/>
      <c r="SMR123" s="908"/>
      <c r="SMS123" s="908"/>
      <c r="SMT123" s="908"/>
      <c r="SMU123" s="908"/>
      <c r="SMV123" s="908"/>
      <c r="SMW123" s="908"/>
      <c r="SMX123" s="908"/>
      <c r="SMY123" s="908"/>
      <c r="SMZ123" s="908"/>
      <c r="SNA123" s="908"/>
      <c r="SNB123" s="908"/>
      <c r="SNC123" s="908"/>
      <c r="SND123" s="908"/>
      <c r="SNE123" s="908"/>
      <c r="SNF123" s="908"/>
      <c r="SNG123" s="908"/>
      <c r="SNH123" s="908"/>
      <c r="SNI123" s="908"/>
      <c r="SNJ123" s="908"/>
      <c r="SNK123" s="908"/>
      <c r="SNL123" s="908"/>
      <c r="SNM123" s="908"/>
      <c r="SNN123" s="908"/>
      <c r="SNO123" s="908"/>
      <c r="SNP123" s="908"/>
      <c r="SNQ123" s="908"/>
      <c r="SNR123" s="908"/>
      <c r="SNS123" s="908"/>
      <c r="SNT123" s="908"/>
      <c r="SNU123" s="908"/>
      <c r="SNV123" s="908"/>
      <c r="SNW123" s="908"/>
      <c r="SNX123" s="908"/>
      <c r="SNY123" s="908"/>
      <c r="SNZ123" s="908"/>
      <c r="SOA123" s="908"/>
      <c r="SOB123" s="908"/>
      <c r="SOC123" s="908"/>
      <c r="SOD123" s="908"/>
      <c r="SOE123" s="908"/>
      <c r="SOF123" s="908"/>
      <c r="SOG123" s="908"/>
      <c r="SOH123" s="908"/>
      <c r="SOI123" s="908"/>
      <c r="SOJ123" s="908"/>
      <c r="SOK123" s="908"/>
      <c r="SOL123" s="908"/>
      <c r="SOM123" s="908"/>
      <c r="SON123" s="908"/>
      <c r="SOO123" s="908"/>
      <c r="SOP123" s="908"/>
      <c r="SOQ123" s="908"/>
      <c r="SOR123" s="908"/>
      <c r="SOS123" s="908"/>
      <c r="SOT123" s="908"/>
      <c r="SOU123" s="908"/>
      <c r="SOV123" s="908"/>
      <c r="SOW123" s="908"/>
      <c r="SOX123" s="908"/>
      <c r="SOY123" s="908"/>
      <c r="SOZ123" s="908"/>
      <c r="SPA123" s="908"/>
      <c r="SPB123" s="908"/>
      <c r="SPC123" s="908"/>
      <c r="SPD123" s="908"/>
      <c r="SPE123" s="908"/>
      <c r="SPF123" s="908"/>
      <c r="SPG123" s="908"/>
      <c r="SPH123" s="908"/>
      <c r="SPI123" s="908"/>
      <c r="SPJ123" s="908"/>
      <c r="SPK123" s="908"/>
      <c r="SPL123" s="908"/>
      <c r="SPM123" s="908"/>
      <c r="SPN123" s="908"/>
      <c r="SPO123" s="908"/>
      <c r="SPP123" s="908"/>
      <c r="SPQ123" s="908"/>
      <c r="SPR123" s="908"/>
      <c r="SPS123" s="908"/>
      <c r="SPT123" s="908"/>
      <c r="SPU123" s="908"/>
      <c r="SPV123" s="908"/>
      <c r="SPW123" s="908"/>
      <c r="SPX123" s="908"/>
      <c r="SPY123" s="908"/>
      <c r="SPZ123" s="908"/>
      <c r="SQA123" s="908"/>
      <c r="SQB123" s="908"/>
      <c r="SQC123" s="908"/>
      <c r="SQD123" s="908"/>
      <c r="SQE123" s="908"/>
      <c r="SQF123" s="908"/>
      <c r="SQG123" s="908"/>
      <c r="SQH123" s="908"/>
      <c r="SQI123" s="908"/>
      <c r="SQJ123" s="908"/>
      <c r="SQK123" s="908"/>
      <c r="SQL123" s="908"/>
      <c r="SQM123" s="908"/>
      <c r="SQN123" s="908"/>
      <c r="SQO123" s="908"/>
      <c r="SQP123" s="908"/>
      <c r="SQQ123" s="908"/>
      <c r="SQR123" s="908"/>
      <c r="SQS123" s="908"/>
      <c r="SQT123" s="908"/>
      <c r="SQU123" s="908"/>
      <c r="SQV123" s="908"/>
      <c r="SQW123" s="908"/>
      <c r="SQX123" s="908"/>
      <c r="SQY123" s="908"/>
      <c r="SQZ123" s="908"/>
      <c r="SRA123" s="908"/>
      <c r="SRB123" s="908"/>
      <c r="SRC123" s="908"/>
      <c r="SRD123" s="908"/>
      <c r="SRE123" s="908"/>
      <c r="SRF123" s="908"/>
      <c r="SRG123" s="908"/>
      <c r="SRH123" s="908"/>
      <c r="SRI123" s="908"/>
      <c r="SRJ123" s="908"/>
      <c r="SRK123" s="908"/>
      <c r="SRL123" s="908"/>
      <c r="SRM123" s="908"/>
      <c r="SRN123" s="908"/>
      <c r="SRO123" s="908"/>
      <c r="SRP123" s="908"/>
      <c r="SRQ123" s="908"/>
      <c r="SRR123" s="908"/>
      <c r="SRS123" s="908"/>
      <c r="SRT123" s="908"/>
      <c r="SRU123" s="908"/>
      <c r="SRV123" s="908"/>
      <c r="SRW123" s="908"/>
      <c r="SRX123" s="908"/>
      <c r="SRY123" s="908"/>
      <c r="SRZ123" s="908"/>
      <c r="SSA123" s="908"/>
      <c r="SSB123" s="908"/>
      <c r="SSC123" s="908"/>
      <c r="SSD123" s="908"/>
      <c r="SSE123" s="908"/>
      <c r="SSF123" s="908"/>
      <c r="SSG123" s="908"/>
      <c r="SSH123" s="908"/>
      <c r="SSI123" s="908"/>
      <c r="SSJ123" s="908"/>
      <c r="SSK123" s="908"/>
      <c r="SSL123" s="908"/>
      <c r="SSM123" s="908"/>
      <c r="SSN123" s="908"/>
      <c r="SSO123" s="908"/>
      <c r="SSP123" s="908"/>
      <c r="SSQ123" s="908"/>
      <c r="SSR123" s="908"/>
      <c r="SSS123" s="908"/>
      <c r="SST123" s="908"/>
      <c r="SSU123" s="908"/>
      <c r="SSV123" s="908"/>
      <c r="SSW123" s="908"/>
      <c r="SSX123" s="908"/>
      <c r="SSY123" s="908"/>
      <c r="SSZ123" s="908"/>
      <c r="STA123" s="908"/>
      <c r="STB123" s="908"/>
      <c r="STC123" s="908"/>
      <c r="STD123" s="908"/>
      <c r="STE123" s="908"/>
      <c r="STF123" s="908"/>
      <c r="STG123" s="908"/>
      <c r="STH123" s="908"/>
      <c r="STI123" s="908"/>
      <c r="STJ123" s="908"/>
      <c r="STK123" s="908"/>
      <c r="STL123" s="908"/>
      <c r="STM123" s="908"/>
      <c r="STN123" s="908"/>
      <c r="STO123" s="908"/>
      <c r="STP123" s="908"/>
      <c r="STQ123" s="908"/>
      <c r="STR123" s="908"/>
      <c r="STS123" s="908"/>
      <c r="STT123" s="908"/>
      <c r="STU123" s="908"/>
      <c r="STV123" s="908"/>
      <c r="STW123" s="908"/>
      <c r="STX123" s="908"/>
      <c r="STY123" s="908"/>
      <c r="STZ123" s="908"/>
      <c r="SUA123" s="908"/>
      <c r="SUB123" s="908"/>
      <c r="SUC123" s="908"/>
      <c r="SUD123" s="908"/>
      <c r="SUE123" s="908"/>
      <c r="SUF123" s="908"/>
      <c r="SUG123" s="908"/>
      <c r="SUH123" s="908"/>
      <c r="SUI123" s="908"/>
      <c r="SUJ123" s="908"/>
      <c r="SUK123" s="908"/>
      <c r="SUL123" s="908"/>
      <c r="SUM123" s="908"/>
      <c r="SUN123" s="908"/>
      <c r="SUO123" s="908"/>
      <c r="SUP123" s="908"/>
      <c r="SUQ123" s="908"/>
      <c r="SUR123" s="908"/>
      <c r="SUS123" s="908"/>
      <c r="SUT123" s="908"/>
      <c r="SUU123" s="908"/>
      <c r="SUV123" s="908"/>
      <c r="SUW123" s="908"/>
      <c r="SUX123" s="908"/>
      <c r="SUY123" s="908"/>
      <c r="SUZ123" s="908"/>
      <c r="SVA123" s="908"/>
      <c r="SVB123" s="908"/>
      <c r="SVC123" s="908"/>
      <c r="SVD123" s="908"/>
      <c r="SVE123" s="908"/>
      <c r="SVF123" s="908"/>
      <c r="SVG123" s="908"/>
      <c r="SVH123" s="908"/>
      <c r="SVI123" s="908"/>
      <c r="SVJ123" s="908"/>
      <c r="SVK123" s="908"/>
      <c r="SVL123" s="908"/>
      <c r="SVM123" s="908"/>
      <c r="SVN123" s="908"/>
      <c r="SVO123" s="908"/>
      <c r="SVP123" s="908"/>
      <c r="SVQ123" s="908"/>
      <c r="SVR123" s="908"/>
      <c r="SVS123" s="908"/>
      <c r="SVT123" s="908"/>
      <c r="SVU123" s="908"/>
      <c r="SVV123" s="908"/>
      <c r="SVW123" s="908"/>
      <c r="SVX123" s="908"/>
      <c r="SVY123" s="908"/>
      <c r="SVZ123" s="908"/>
      <c r="SWA123" s="908"/>
      <c r="SWB123" s="908"/>
      <c r="SWC123" s="908"/>
      <c r="SWD123" s="908"/>
      <c r="SWE123" s="908"/>
      <c r="SWF123" s="908"/>
      <c r="SWG123" s="908"/>
      <c r="SWH123" s="908"/>
      <c r="SWI123" s="908"/>
      <c r="SWJ123" s="908"/>
      <c r="SWK123" s="908"/>
      <c r="SWL123" s="908"/>
      <c r="SWM123" s="908"/>
      <c r="SWN123" s="908"/>
      <c r="SWO123" s="908"/>
      <c r="SWP123" s="908"/>
      <c r="SWQ123" s="908"/>
      <c r="SWR123" s="908"/>
      <c r="SWS123" s="908"/>
      <c r="SWT123" s="908"/>
      <c r="SWU123" s="908"/>
      <c r="SWV123" s="908"/>
      <c r="SWW123" s="908"/>
      <c r="SWX123" s="908"/>
      <c r="SWY123" s="908"/>
      <c r="SWZ123" s="908"/>
      <c r="SXA123" s="908"/>
      <c r="SXB123" s="908"/>
      <c r="SXC123" s="908"/>
      <c r="SXD123" s="908"/>
      <c r="SXE123" s="908"/>
      <c r="SXF123" s="908"/>
      <c r="SXG123" s="908"/>
      <c r="SXH123" s="908"/>
      <c r="SXI123" s="908"/>
      <c r="SXJ123" s="908"/>
      <c r="SXK123" s="908"/>
      <c r="SXL123" s="908"/>
      <c r="SXM123" s="908"/>
      <c r="SXN123" s="908"/>
      <c r="SXO123" s="908"/>
      <c r="SXP123" s="908"/>
      <c r="SXQ123" s="908"/>
      <c r="SXR123" s="908"/>
      <c r="SXS123" s="908"/>
      <c r="SXT123" s="908"/>
      <c r="SXU123" s="908"/>
      <c r="SXV123" s="908"/>
      <c r="SXW123" s="908"/>
      <c r="SXX123" s="908"/>
      <c r="SXY123" s="908"/>
      <c r="SXZ123" s="908"/>
      <c r="SYA123" s="908"/>
      <c r="SYB123" s="908"/>
      <c r="SYC123" s="908"/>
      <c r="SYD123" s="908"/>
      <c r="SYE123" s="908"/>
      <c r="SYF123" s="908"/>
      <c r="SYG123" s="908"/>
      <c r="SYH123" s="908"/>
      <c r="SYI123" s="908"/>
      <c r="SYJ123" s="908"/>
      <c r="SYK123" s="908"/>
      <c r="SYL123" s="908"/>
      <c r="SYM123" s="908"/>
      <c r="SYN123" s="908"/>
      <c r="SYO123" s="908"/>
      <c r="SYP123" s="908"/>
      <c r="SYQ123" s="908"/>
      <c r="SYR123" s="908"/>
      <c r="SYS123" s="908"/>
      <c r="SYT123" s="908"/>
      <c r="SYU123" s="908"/>
      <c r="SYV123" s="908"/>
      <c r="SYW123" s="908"/>
      <c r="SYX123" s="908"/>
      <c r="SYY123" s="908"/>
      <c r="SYZ123" s="908"/>
      <c r="SZA123" s="908"/>
      <c r="SZB123" s="908"/>
      <c r="SZC123" s="908"/>
      <c r="SZD123" s="908"/>
      <c r="SZE123" s="908"/>
      <c r="SZF123" s="908"/>
      <c r="SZG123" s="908"/>
      <c r="SZH123" s="908"/>
      <c r="SZI123" s="908"/>
      <c r="SZJ123" s="908"/>
      <c r="SZK123" s="908"/>
      <c r="SZL123" s="908"/>
      <c r="SZM123" s="908"/>
      <c r="SZN123" s="908"/>
      <c r="SZO123" s="908"/>
      <c r="SZP123" s="908"/>
      <c r="SZQ123" s="908"/>
      <c r="SZR123" s="908"/>
      <c r="SZS123" s="908"/>
      <c r="SZT123" s="908"/>
      <c r="SZU123" s="908"/>
      <c r="SZV123" s="908"/>
      <c r="SZW123" s="908"/>
      <c r="SZX123" s="908"/>
      <c r="SZY123" s="908"/>
      <c r="SZZ123" s="908"/>
      <c r="TAA123" s="908"/>
      <c r="TAB123" s="908"/>
      <c r="TAC123" s="908"/>
      <c r="TAD123" s="908"/>
      <c r="TAE123" s="908"/>
      <c r="TAF123" s="908"/>
      <c r="TAG123" s="908"/>
      <c r="TAH123" s="908"/>
      <c r="TAI123" s="908"/>
      <c r="TAJ123" s="908"/>
      <c r="TAK123" s="908"/>
      <c r="TAL123" s="908"/>
      <c r="TAM123" s="908"/>
      <c r="TAN123" s="908"/>
      <c r="TAO123" s="908"/>
      <c r="TAP123" s="908"/>
      <c r="TAQ123" s="908"/>
      <c r="TAR123" s="908"/>
      <c r="TAS123" s="908"/>
      <c r="TAT123" s="908"/>
      <c r="TAU123" s="908"/>
      <c r="TAV123" s="908"/>
      <c r="TAW123" s="908"/>
      <c r="TAX123" s="908"/>
      <c r="TAY123" s="908"/>
      <c r="TAZ123" s="908"/>
      <c r="TBA123" s="908"/>
      <c r="TBB123" s="908"/>
      <c r="TBC123" s="908"/>
      <c r="TBD123" s="908"/>
      <c r="TBE123" s="908"/>
      <c r="TBF123" s="908"/>
      <c r="TBG123" s="908"/>
      <c r="TBH123" s="908"/>
      <c r="TBI123" s="908"/>
      <c r="TBJ123" s="908"/>
      <c r="TBK123" s="908"/>
      <c r="TBL123" s="908"/>
      <c r="TBM123" s="908"/>
      <c r="TBN123" s="908"/>
      <c r="TBO123" s="908"/>
      <c r="TBP123" s="908"/>
      <c r="TBQ123" s="908"/>
      <c r="TBR123" s="908"/>
      <c r="TBS123" s="908"/>
      <c r="TBT123" s="908"/>
      <c r="TBU123" s="908"/>
      <c r="TBV123" s="908"/>
      <c r="TBW123" s="908"/>
      <c r="TBX123" s="908"/>
      <c r="TBY123" s="908"/>
      <c r="TBZ123" s="908"/>
      <c r="TCA123" s="908"/>
      <c r="TCB123" s="908"/>
      <c r="TCC123" s="908"/>
      <c r="TCD123" s="908"/>
      <c r="TCE123" s="908"/>
      <c r="TCF123" s="908"/>
      <c r="TCG123" s="908"/>
      <c r="TCH123" s="908"/>
      <c r="TCI123" s="908"/>
      <c r="TCJ123" s="908"/>
      <c r="TCK123" s="908"/>
      <c r="TCL123" s="908"/>
      <c r="TCM123" s="908"/>
      <c r="TCN123" s="908"/>
      <c r="TCO123" s="908"/>
      <c r="TCP123" s="908"/>
      <c r="TCQ123" s="908"/>
      <c r="TCR123" s="908"/>
      <c r="TCS123" s="908"/>
      <c r="TCT123" s="908"/>
      <c r="TCU123" s="908"/>
      <c r="TCV123" s="908"/>
      <c r="TCW123" s="908"/>
      <c r="TCX123" s="908"/>
      <c r="TCY123" s="908"/>
      <c r="TCZ123" s="908"/>
      <c r="TDA123" s="908"/>
      <c r="TDB123" s="908"/>
      <c r="TDC123" s="908"/>
      <c r="TDD123" s="908"/>
      <c r="TDE123" s="908"/>
      <c r="TDF123" s="908"/>
      <c r="TDG123" s="908"/>
      <c r="TDH123" s="908"/>
      <c r="TDI123" s="908"/>
      <c r="TDJ123" s="908"/>
      <c r="TDK123" s="908"/>
      <c r="TDL123" s="908"/>
      <c r="TDM123" s="908"/>
      <c r="TDN123" s="908"/>
      <c r="TDO123" s="908"/>
      <c r="TDP123" s="908"/>
      <c r="TDQ123" s="908"/>
      <c r="TDR123" s="908"/>
      <c r="TDS123" s="908"/>
      <c r="TDT123" s="908"/>
      <c r="TDU123" s="908"/>
      <c r="TDV123" s="908"/>
      <c r="TDW123" s="908"/>
      <c r="TDX123" s="908"/>
      <c r="TDY123" s="908"/>
      <c r="TDZ123" s="908"/>
      <c r="TEA123" s="908"/>
      <c r="TEB123" s="908"/>
      <c r="TEC123" s="908"/>
      <c r="TED123" s="908"/>
      <c r="TEE123" s="908"/>
      <c r="TEF123" s="908"/>
      <c r="TEG123" s="908"/>
      <c r="TEH123" s="908"/>
      <c r="TEI123" s="908"/>
      <c r="TEJ123" s="908"/>
      <c r="TEK123" s="908"/>
      <c r="TEL123" s="908"/>
      <c r="TEM123" s="908"/>
      <c r="TEN123" s="908"/>
      <c r="TEO123" s="908"/>
      <c r="TEP123" s="908"/>
      <c r="TEQ123" s="908"/>
      <c r="TER123" s="908"/>
      <c r="TES123" s="908"/>
      <c r="TET123" s="908"/>
      <c r="TEU123" s="908"/>
      <c r="TEV123" s="908"/>
      <c r="TEW123" s="908"/>
      <c r="TEX123" s="908"/>
      <c r="TEY123" s="908"/>
      <c r="TEZ123" s="908"/>
      <c r="TFA123" s="908"/>
      <c r="TFB123" s="908"/>
      <c r="TFC123" s="908"/>
      <c r="TFD123" s="908"/>
      <c r="TFE123" s="908"/>
      <c r="TFF123" s="908"/>
      <c r="TFG123" s="908"/>
      <c r="TFH123" s="908"/>
      <c r="TFI123" s="908"/>
      <c r="TFJ123" s="908"/>
      <c r="TFK123" s="908"/>
      <c r="TFL123" s="908"/>
      <c r="TFM123" s="908"/>
      <c r="TFN123" s="908"/>
      <c r="TFO123" s="908"/>
      <c r="TFP123" s="908"/>
      <c r="TFQ123" s="908"/>
      <c r="TFR123" s="908"/>
      <c r="TFS123" s="908"/>
      <c r="TFT123" s="908"/>
      <c r="TFU123" s="908"/>
      <c r="TFV123" s="908"/>
      <c r="TFW123" s="908"/>
      <c r="TFX123" s="908"/>
      <c r="TFY123" s="908"/>
      <c r="TFZ123" s="908"/>
      <c r="TGA123" s="908"/>
      <c r="TGB123" s="908"/>
      <c r="TGC123" s="908"/>
      <c r="TGD123" s="908"/>
      <c r="TGE123" s="908"/>
      <c r="TGF123" s="908"/>
      <c r="TGG123" s="908"/>
      <c r="TGH123" s="908"/>
      <c r="TGI123" s="908"/>
      <c r="TGJ123" s="908"/>
      <c r="TGK123" s="908"/>
      <c r="TGL123" s="908"/>
      <c r="TGM123" s="908"/>
      <c r="TGN123" s="908"/>
      <c r="TGO123" s="908"/>
      <c r="TGP123" s="908"/>
      <c r="TGQ123" s="908"/>
      <c r="TGR123" s="908"/>
      <c r="TGS123" s="908"/>
      <c r="TGT123" s="908"/>
      <c r="TGU123" s="908"/>
      <c r="TGV123" s="908"/>
      <c r="TGW123" s="908"/>
      <c r="TGX123" s="908"/>
      <c r="TGY123" s="908"/>
      <c r="TGZ123" s="908"/>
      <c r="THA123" s="908"/>
      <c r="THB123" s="908"/>
      <c r="THC123" s="908"/>
      <c r="THD123" s="908"/>
      <c r="THE123" s="908"/>
      <c r="THF123" s="908"/>
      <c r="THG123" s="908"/>
      <c r="THH123" s="908"/>
      <c r="THI123" s="908"/>
      <c r="THJ123" s="908"/>
      <c r="THK123" s="908"/>
      <c r="THL123" s="908"/>
      <c r="THM123" s="908"/>
      <c r="THN123" s="908"/>
      <c r="THO123" s="908"/>
      <c r="THP123" s="908"/>
      <c r="THQ123" s="908"/>
      <c r="THR123" s="908"/>
      <c r="THS123" s="908"/>
      <c r="THT123" s="908"/>
      <c r="THU123" s="908"/>
      <c r="THV123" s="908"/>
      <c r="THW123" s="908"/>
      <c r="THX123" s="908"/>
      <c r="THY123" s="908"/>
      <c r="THZ123" s="908"/>
      <c r="TIA123" s="908"/>
      <c r="TIB123" s="908"/>
      <c r="TIC123" s="908"/>
      <c r="TID123" s="908"/>
      <c r="TIE123" s="908"/>
      <c r="TIF123" s="908"/>
      <c r="TIG123" s="908"/>
      <c r="TIH123" s="908"/>
      <c r="TII123" s="908"/>
      <c r="TIJ123" s="908"/>
      <c r="TIK123" s="908"/>
      <c r="TIL123" s="908"/>
      <c r="TIM123" s="908"/>
      <c r="TIN123" s="908"/>
      <c r="TIO123" s="908"/>
      <c r="TIP123" s="908"/>
      <c r="TIQ123" s="908"/>
      <c r="TIR123" s="908"/>
      <c r="TIS123" s="908"/>
      <c r="TIT123" s="908"/>
      <c r="TIU123" s="908"/>
      <c r="TIV123" s="908"/>
      <c r="TIW123" s="908"/>
      <c r="TIX123" s="908"/>
      <c r="TIY123" s="908"/>
      <c r="TIZ123" s="908"/>
      <c r="TJA123" s="908"/>
      <c r="TJB123" s="908"/>
      <c r="TJC123" s="908"/>
      <c r="TJD123" s="908"/>
      <c r="TJE123" s="908"/>
      <c r="TJF123" s="908"/>
      <c r="TJG123" s="908"/>
      <c r="TJH123" s="908"/>
      <c r="TJI123" s="908"/>
      <c r="TJJ123" s="908"/>
      <c r="TJK123" s="908"/>
      <c r="TJL123" s="908"/>
      <c r="TJM123" s="908"/>
      <c r="TJN123" s="908"/>
      <c r="TJO123" s="908"/>
      <c r="TJP123" s="908"/>
      <c r="TJQ123" s="908"/>
      <c r="TJR123" s="908"/>
      <c r="TJS123" s="908"/>
      <c r="TJT123" s="908"/>
      <c r="TJU123" s="908"/>
      <c r="TJV123" s="908"/>
      <c r="TJW123" s="908"/>
      <c r="TJX123" s="908"/>
      <c r="TJY123" s="908"/>
      <c r="TJZ123" s="908"/>
      <c r="TKA123" s="908"/>
      <c r="TKB123" s="908"/>
      <c r="TKC123" s="908"/>
      <c r="TKD123" s="908"/>
      <c r="TKE123" s="908"/>
      <c r="TKF123" s="908"/>
      <c r="TKG123" s="908"/>
      <c r="TKH123" s="908"/>
      <c r="TKI123" s="908"/>
      <c r="TKJ123" s="908"/>
      <c r="TKK123" s="908"/>
      <c r="TKL123" s="908"/>
      <c r="TKM123" s="908"/>
      <c r="TKN123" s="908"/>
      <c r="TKO123" s="908"/>
      <c r="TKP123" s="908"/>
      <c r="TKQ123" s="908"/>
      <c r="TKR123" s="908"/>
      <c r="TKS123" s="908"/>
      <c r="TKT123" s="908"/>
      <c r="TKU123" s="908"/>
      <c r="TKV123" s="908"/>
      <c r="TKW123" s="908"/>
      <c r="TKX123" s="908"/>
      <c r="TKY123" s="908"/>
      <c r="TKZ123" s="908"/>
      <c r="TLA123" s="908"/>
      <c r="TLB123" s="908"/>
      <c r="TLC123" s="908"/>
      <c r="TLD123" s="908"/>
      <c r="TLE123" s="908"/>
      <c r="TLF123" s="908"/>
      <c r="TLG123" s="908"/>
      <c r="TLH123" s="908"/>
      <c r="TLI123" s="908"/>
      <c r="TLJ123" s="908"/>
      <c r="TLK123" s="908"/>
      <c r="TLL123" s="908"/>
      <c r="TLM123" s="908"/>
      <c r="TLN123" s="908"/>
      <c r="TLO123" s="908"/>
      <c r="TLP123" s="908"/>
      <c r="TLQ123" s="908"/>
      <c r="TLR123" s="908"/>
      <c r="TLS123" s="908"/>
      <c r="TLT123" s="908"/>
      <c r="TLU123" s="908"/>
      <c r="TLV123" s="908"/>
      <c r="TLW123" s="908"/>
      <c r="TLX123" s="908"/>
      <c r="TLY123" s="908"/>
      <c r="TLZ123" s="908"/>
      <c r="TMA123" s="908"/>
      <c r="TMB123" s="908"/>
      <c r="TMC123" s="908"/>
      <c r="TMD123" s="908"/>
      <c r="TME123" s="908"/>
      <c r="TMF123" s="908"/>
      <c r="TMG123" s="908"/>
      <c r="TMH123" s="908"/>
      <c r="TMI123" s="908"/>
      <c r="TMJ123" s="908"/>
      <c r="TMK123" s="908"/>
      <c r="TML123" s="908"/>
      <c r="TMM123" s="908"/>
      <c r="TMN123" s="908"/>
      <c r="TMO123" s="908"/>
      <c r="TMP123" s="908"/>
      <c r="TMQ123" s="908"/>
      <c r="TMR123" s="908"/>
      <c r="TMS123" s="908"/>
      <c r="TMT123" s="908"/>
      <c r="TMU123" s="908"/>
      <c r="TMV123" s="908"/>
      <c r="TMW123" s="908"/>
      <c r="TMX123" s="908"/>
      <c r="TMY123" s="908"/>
      <c r="TMZ123" s="908"/>
      <c r="TNA123" s="908"/>
      <c r="TNB123" s="908"/>
      <c r="TNC123" s="908"/>
      <c r="TND123" s="908"/>
      <c r="TNE123" s="908"/>
      <c r="TNF123" s="908"/>
      <c r="TNG123" s="908"/>
      <c r="TNH123" s="908"/>
      <c r="TNI123" s="908"/>
      <c r="TNJ123" s="908"/>
      <c r="TNK123" s="908"/>
      <c r="TNL123" s="908"/>
      <c r="TNM123" s="908"/>
      <c r="TNN123" s="908"/>
      <c r="TNO123" s="908"/>
      <c r="TNP123" s="908"/>
      <c r="TNQ123" s="908"/>
      <c r="TNR123" s="908"/>
      <c r="TNS123" s="908"/>
      <c r="TNT123" s="908"/>
      <c r="TNU123" s="908"/>
      <c r="TNV123" s="908"/>
      <c r="TNW123" s="908"/>
      <c r="TNX123" s="908"/>
      <c r="TNY123" s="908"/>
      <c r="TNZ123" s="908"/>
      <c r="TOA123" s="908"/>
      <c r="TOB123" s="908"/>
      <c r="TOC123" s="908"/>
      <c r="TOD123" s="908"/>
      <c r="TOE123" s="908"/>
      <c r="TOF123" s="908"/>
      <c r="TOG123" s="908"/>
      <c r="TOH123" s="908"/>
      <c r="TOI123" s="908"/>
      <c r="TOJ123" s="908"/>
      <c r="TOK123" s="908"/>
      <c r="TOL123" s="908"/>
      <c r="TOM123" s="908"/>
      <c r="TON123" s="908"/>
      <c r="TOO123" s="908"/>
      <c r="TOP123" s="908"/>
      <c r="TOQ123" s="908"/>
      <c r="TOR123" s="908"/>
      <c r="TOS123" s="908"/>
      <c r="TOT123" s="908"/>
      <c r="TOU123" s="908"/>
      <c r="TOV123" s="908"/>
      <c r="TOW123" s="908"/>
      <c r="TOX123" s="908"/>
      <c r="TOY123" s="908"/>
      <c r="TOZ123" s="908"/>
      <c r="TPA123" s="908"/>
      <c r="TPB123" s="908"/>
      <c r="TPC123" s="908"/>
      <c r="TPD123" s="908"/>
      <c r="TPE123" s="908"/>
      <c r="TPF123" s="908"/>
      <c r="TPG123" s="908"/>
      <c r="TPH123" s="908"/>
      <c r="TPI123" s="908"/>
      <c r="TPJ123" s="908"/>
      <c r="TPK123" s="908"/>
      <c r="TPL123" s="908"/>
      <c r="TPM123" s="908"/>
      <c r="TPN123" s="908"/>
      <c r="TPO123" s="908"/>
      <c r="TPP123" s="908"/>
      <c r="TPQ123" s="908"/>
      <c r="TPR123" s="908"/>
      <c r="TPS123" s="908"/>
      <c r="TPT123" s="908"/>
      <c r="TPU123" s="908"/>
      <c r="TPV123" s="908"/>
      <c r="TPW123" s="908"/>
      <c r="TPX123" s="908"/>
      <c r="TPY123" s="908"/>
      <c r="TPZ123" s="908"/>
      <c r="TQA123" s="908"/>
      <c r="TQB123" s="908"/>
      <c r="TQC123" s="908"/>
      <c r="TQD123" s="908"/>
      <c r="TQE123" s="908"/>
      <c r="TQF123" s="908"/>
      <c r="TQG123" s="908"/>
      <c r="TQH123" s="908"/>
      <c r="TQI123" s="908"/>
      <c r="TQJ123" s="908"/>
      <c r="TQK123" s="908"/>
      <c r="TQL123" s="908"/>
      <c r="TQM123" s="908"/>
      <c r="TQN123" s="908"/>
      <c r="TQO123" s="908"/>
      <c r="TQP123" s="908"/>
      <c r="TQQ123" s="908"/>
      <c r="TQR123" s="908"/>
      <c r="TQS123" s="908"/>
      <c r="TQT123" s="908"/>
      <c r="TQU123" s="908"/>
      <c r="TQV123" s="908"/>
      <c r="TQW123" s="908"/>
      <c r="TQX123" s="908"/>
      <c r="TQY123" s="908"/>
      <c r="TQZ123" s="908"/>
      <c r="TRA123" s="908"/>
      <c r="TRB123" s="908"/>
      <c r="TRC123" s="908"/>
      <c r="TRD123" s="908"/>
      <c r="TRE123" s="908"/>
      <c r="TRF123" s="908"/>
      <c r="TRG123" s="908"/>
      <c r="TRH123" s="908"/>
      <c r="TRI123" s="908"/>
      <c r="TRJ123" s="908"/>
      <c r="TRK123" s="908"/>
      <c r="TRL123" s="908"/>
      <c r="TRM123" s="908"/>
      <c r="TRN123" s="908"/>
      <c r="TRO123" s="908"/>
      <c r="TRP123" s="908"/>
      <c r="TRQ123" s="908"/>
      <c r="TRR123" s="908"/>
      <c r="TRS123" s="908"/>
      <c r="TRT123" s="908"/>
      <c r="TRU123" s="908"/>
      <c r="TRV123" s="908"/>
      <c r="TRW123" s="908"/>
      <c r="TRX123" s="908"/>
      <c r="TRY123" s="908"/>
      <c r="TRZ123" s="908"/>
      <c r="TSA123" s="908"/>
      <c r="TSB123" s="908"/>
      <c r="TSC123" s="908"/>
      <c r="TSD123" s="908"/>
      <c r="TSE123" s="908"/>
      <c r="TSF123" s="908"/>
      <c r="TSG123" s="908"/>
      <c r="TSH123" s="908"/>
      <c r="TSI123" s="908"/>
      <c r="TSJ123" s="908"/>
      <c r="TSK123" s="908"/>
      <c r="TSL123" s="908"/>
      <c r="TSM123" s="908"/>
      <c r="TSN123" s="908"/>
      <c r="TSO123" s="908"/>
      <c r="TSP123" s="908"/>
      <c r="TSQ123" s="908"/>
      <c r="TSR123" s="908"/>
      <c r="TSS123" s="908"/>
      <c r="TST123" s="908"/>
      <c r="TSU123" s="908"/>
      <c r="TSV123" s="908"/>
      <c r="TSW123" s="908"/>
      <c r="TSX123" s="908"/>
      <c r="TSY123" s="908"/>
      <c r="TSZ123" s="908"/>
      <c r="TTA123" s="908"/>
      <c r="TTB123" s="908"/>
      <c r="TTC123" s="908"/>
      <c r="TTD123" s="908"/>
      <c r="TTE123" s="908"/>
      <c r="TTF123" s="908"/>
      <c r="TTG123" s="908"/>
      <c r="TTH123" s="908"/>
      <c r="TTI123" s="908"/>
      <c r="TTJ123" s="908"/>
      <c r="TTK123" s="908"/>
      <c r="TTL123" s="908"/>
      <c r="TTM123" s="908"/>
      <c r="TTN123" s="908"/>
      <c r="TTO123" s="908"/>
      <c r="TTP123" s="908"/>
      <c r="TTQ123" s="908"/>
      <c r="TTR123" s="908"/>
      <c r="TTS123" s="908"/>
      <c r="TTT123" s="908"/>
      <c r="TTU123" s="908"/>
      <c r="TTV123" s="908"/>
      <c r="TTW123" s="908"/>
      <c r="TTX123" s="908"/>
      <c r="TTY123" s="908"/>
      <c r="TTZ123" s="908"/>
      <c r="TUA123" s="908"/>
      <c r="TUB123" s="908"/>
      <c r="TUC123" s="908"/>
      <c r="TUD123" s="908"/>
      <c r="TUE123" s="908"/>
      <c r="TUF123" s="908"/>
      <c r="TUG123" s="908"/>
      <c r="TUH123" s="908"/>
      <c r="TUI123" s="908"/>
      <c r="TUJ123" s="908"/>
      <c r="TUK123" s="908"/>
      <c r="TUL123" s="908"/>
      <c r="TUM123" s="908"/>
      <c r="TUN123" s="908"/>
      <c r="TUO123" s="908"/>
      <c r="TUP123" s="908"/>
      <c r="TUQ123" s="908"/>
      <c r="TUR123" s="908"/>
      <c r="TUS123" s="908"/>
      <c r="TUT123" s="908"/>
      <c r="TUU123" s="908"/>
      <c r="TUV123" s="908"/>
      <c r="TUW123" s="908"/>
      <c r="TUX123" s="908"/>
      <c r="TUY123" s="908"/>
      <c r="TUZ123" s="908"/>
      <c r="TVA123" s="908"/>
      <c r="TVB123" s="908"/>
      <c r="TVC123" s="908"/>
      <c r="TVD123" s="908"/>
      <c r="TVE123" s="908"/>
      <c r="TVF123" s="908"/>
      <c r="TVG123" s="908"/>
      <c r="TVH123" s="908"/>
      <c r="TVI123" s="908"/>
      <c r="TVJ123" s="908"/>
      <c r="TVK123" s="908"/>
      <c r="TVL123" s="908"/>
      <c r="TVM123" s="908"/>
      <c r="TVN123" s="908"/>
      <c r="TVO123" s="908"/>
      <c r="TVP123" s="908"/>
      <c r="TVQ123" s="908"/>
      <c r="TVR123" s="908"/>
      <c r="TVS123" s="908"/>
      <c r="TVT123" s="908"/>
      <c r="TVU123" s="908"/>
      <c r="TVV123" s="908"/>
      <c r="TVW123" s="908"/>
      <c r="TVX123" s="908"/>
      <c r="TVY123" s="908"/>
      <c r="TVZ123" s="908"/>
      <c r="TWA123" s="908"/>
      <c r="TWB123" s="908"/>
      <c r="TWC123" s="908"/>
      <c r="TWD123" s="908"/>
      <c r="TWE123" s="908"/>
      <c r="TWF123" s="908"/>
      <c r="TWG123" s="908"/>
      <c r="TWH123" s="908"/>
      <c r="TWI123" s="908"/>
      <c r="TWJ123" s="908"/>
      <c r="TWK123" s="908"/>
      <c r="TWL123" s="908"/>
      <c r="TWM123" s="908"/>
      <c r="TWN123" s="908"/>
      <c r="TWO123" s="908"/>
      <c r="TWP123" s="908"/>
      <c r="TWQ123" s="908"/>
      <c r="TWR123" s="908"/>
      <c r="TWS123" s="908"/>
      <c r="TWT123" s="908"/>
      <c r="TWU123" s="908"/>
      <c r="TWV123" s="908"/>
      <c r="TWW123" s="908"/>
      <c r="TWX123" s="908"/>
      <c r="TWY123" s="908"/>
      <c r="TWZ123" s="908"/>
      <c r="TXA123" s="908"/>
      <c r="TXB123" s="908"/>
      <c r="TXC123" s="908"/>
      <c r="TXD123" s="908"/>
      <c r="TXE123" s="908"/>
      <c r="TXF123" s="908"/>
      <c r="TXG123" s="908"/>
      <c r="TXH123" s="908"/>
      <c r="TXI123" s="908"/>
      <c r="TXJ123" s="908"/>
      <c r="TXK123" s="908"/>
      <c r="TXL123" s="908"/>
      <c r="TXM123" s="908"/>
      <c r="TXN123" s="908"/>
      <c r="TXO123" s="908"/>
      <c r="TXP123" s="908"/>
      <c r="TXQ123" s="908"/>
      <c r="TXR123" s="908"/>
      <c r="TXS123" s="908"/>
      <c r="TXT123" s="908"/>
      <c r="TXU123" s="908"/>
      <c r="TXV123" s="908"/>
      <c r="TXW123" s="908"/>
      <c r="TXX123" s="908"/>
      <c r="TXY123" s="908"/>
      <c r="TXZ123" s="908"/>
      <c r="TYA123" s="908"/>
      <c r="TYB123" s="908"/>
      <c r="TYC123" s="908"/>
      <c r="TYD123" s="908"/>
      <c r="TYE123" s="908"/>
      <c r="TYF123" s="908"/>
      <c r="TYG123" s="908"/>
      <c r="TYH123" s="908"/>
      <c r="TYI123" s="908"/>
      <c r="TYJ123" s="908"/>
      <c r="TYK123" s="908"/>
      <c r="TYL123" s="908"/>
      <c r="TYM123" s="908"/>
      <c r="TYN123" s="908"/>
      <c r="TYO123" s="908"/>
      <c r="TYP123" s="908"/>
      <c r="TYQ123" s="908"/>
      <c r="TYR123" s="908"/>
      <c r="TYS123" s="908"/>
      <c r="TYT123" s="908"/>
      <c r="TYU123" s="908"/>
      <c r="TYV123" s="908"/>
      <c r="TYW123" s="908"/>
      <c r="TYX123" s="908"/>
      <c r="TYY123" s="908"/>
      <c r="TYZ123" s="908"/>
      <c r="TZA123" s="908"/>
      <c r="TZB123" s="908"/>
      <c r="TZC123" s="908"/>
      <c r="TZD123" s="908"/>
      <c r="TZE123" s="908"/>
      <c r="TZF123" s="908"/>
      <c r="TZG123" s="908"/>
      <c r="TZH123" s="908"/>
      <c r="TZI123" s="908"/>
      <c r="TZJ123" s="908"/>
      <c r="TZK123" s="908"/>
      <c r="TZL123" s="908"/>
      <c r="TZM123" s="908"/>
      <c r="TZN123" s="908"/>
      <c r="TZO123" s="908"/>
      <c r="TZP123" s="908"/>
      <c r="TZQ123" s="908"/>
      <c r="TZR123" s="908"/>
      <c r="TZS123" s="908"/>
      <c r="TZT123" s="908"/>
      <c r="TZU123" s="908"/>
      <c r="TZV123" s="908"/>
      <c r="TZW123" s="908"/>
      <c r="TZX123" s="908"/>
      <c r="TZY123" s="908"/>
      <c r="TZZ123" s="908"/>
      <c r="UAA123" s="908"/>
      <c r="UAB123" s="908"/>
      <c r="UAC123" s="908"/>
      <c r="UAD123" s="908"/>
      <c r="UAE123" s="908"/>
      <c r="UAF123" s="908"/>
      <c r="UAG123" s="908"/>
      <c r="UAH123" s="908"/>
      <c r="UAI123" s="908"/>
      <c r="UAJ123" s="908"/>
      <c r="UAK123" s="908"/>
      <c r="UAL123" s="908"/>
      <c r="UAM123" s="908"/>
      <c r="UAN123" s="908"/>
      <c r="UAO123" s="908"/>
      <c r="UAP123" s="908"/>
      <c r="UAQ123" s="908"/>
      <c r="UAR123" s="908"/>
      <c r="UAS123" s="908"/>
      <c r="UAT123" s="908"/>
      <c r="UAU123" s="908"/>
      <c r="UAV123" s="908"/>
      <c r="UAW123" s="908"/>
      <c r="UAX123" s="908"/>
      <c r="UAY123" s="908"/>
      <c r="UAZ123" s="908"/>
      <c r="UBA123" s="908"/>
      <c r="UBB123" s="908"/>
      <c r="UBC123" s="908"/>
      <c r="UBD123" s="908"/>
      <c r="UBE123" s="908"/>
      <c r="UBF123" s="908"/>
      <c r="UBG123" s="908"/>
      <c r="UBH123" s="908"/>
      <c r="UBI123" s="908"/>
      <c r="UBJ123" s="908"/>
      <c r="UBK123" s="908"/>
      <c r="UBL123" s="908"/>
      <c r="UBM123" s="908"/>
      <c r="UBN123" s="908"/>
      <c r="UBO123" s="908"/>
      <c r="UBP123" s="908"/>
      <c r="UBQ123" s="908"/>
      <c r="UBR123" s="908"/>
      <c r="UBS123" s="908"/>
      <c r="UBT123" s="908"/>
      <c r="UBU123" s="908"/>
      <c r="UBV123" s="908"/>
      <c r="UBW123" s="908"/>
      <c r="UBX123" s="908"/>
      <c r="UBY123" s="908"/>
      <c r="UBZ123" s="908"/>
      <c r="UCA123" s="908"/>
      <c r="UCB123" s="908"/>
      <c r="UCC123" s="908"/>
      <c r="UCD123" s="908"/>
      <c r="UCE123" s="908"/>
      <c r="UCF123" s="908"/>
      <c r="UCG123" s="908"/>
      <c r="UCH123" s="908"/>
      <c r="UCI123" s="908"/>
      <c r="UCJ123" s="908"/>
      <c r="UCK123" s="908"/>
      <c r="UCL123" s="908"/>
      <c r="UCM123" s="908"/>
      <c r="UCN123" s="908"/>
      <c r="UCO123" s="908"/>
      <c r="UCP123" s="908"/>
      <c r="UCQ123" s="908"/>
      <c r="UCR123" s="908"/>
      <c r="UCS123" s="908"/>
      <c r="UCT123" s="908"/>
      <c r="UCU123" s="908"/>
      <c r="UCV123" s="908"/>
      <c r="UCW123" s="908"/>
      <c r="UCX123" s="908"/>
      <c r="UCY123" s="908"/>
      <c r="UCZ123" s="908"/>
      <c r="UDA123" s="908"/>
      <c r="UDB123" s="908"/>
      <c r="UDC123" s="908"/>
      <c r="UDD123" s="908"/>
      <c r="UDE123" s="908"/>
      <c r="UDF123" s="908"/>
      <c r="UDG123" s="908"/>
      <c r="UDH123" s="908"/>
      <c r="UDI123" s="908"/>
      <c r="UDJ123" s="908"/>
      <c r="UDK123" s="908"/>
      <c r="UDL123" s="908"/>
      <c r="UDM123" s="908"/>
      <c r="UDN123" s="908"/>
      <c r="UDO123" s="908"/>
      <c r="UDP123" s="908"/>
      <c r="UDQ123" s="908"/>
      <c r="UDR123" s="908"/>
      <c r="UDS123" s="908"/>
      <c r="UDT123" s="908"/>
      <c r="UDU123" s="908"/>
      <c r="UDV123" s="908"/>
      <c r="UDW123" s="908"/>
      <c r="UDX123" s="908"/>
      <c r="UDY123" s="908"/>
      <c r="UDZ123" s="908"/>
      <c r="UEA123" s="908"/>
      <c r="UEB123" s="908"/>
      <c r="UEC123" s="908"/>
      <c r="UED123" s="908"/>
      <c r="UEE123" s="908"/>
      <c r="UEF123" s="908"/>
      <c r="UEG123" s="908"/>
      <c r="UEH123" s="908"/>
      <c r="UEI123" s="908"/>
      <c r="UEJ123" s="908"/>
      <c r="UEK123" s="908"/>
      <c r="UEL123" s="908"/>
      <c r="UEM123" s="908"/>
      <c r="UEN123" s="908"/>
      <c r="UEO123" s="908"/>
      <c r="UEP123" s="908"/>
      <c r="UEQ123" s="908"/>
      <c r="UER123" s="908"/>
      <c r="UES123" s="908"/>
      <c r="UET123" s="908"/>
      <c r="UEU123" s="908"/>
      <c r="UEV123" s="908"/>
      <c r="UEW123" s="908"/>
      <c r="UEX123" s="908"/>
      <c r="UEY123" s="908"/>
      <c r="UEZ123" s="908"/>
      <c r="UFA123" s="908"/>
      <c r="UFB123" s="908"/>
      <c r="UFC123" s="908"/>
      <c r="UFD123" s="908"/>
      <c r="UFE123" s="908"/>
      <c r="UFF123" s="908"/>
      <c r="UFG123" s="908"/>
      <c r="UFH123" s="908"/>
      <c r="UFI123" s="908"/>
      <c r="UFJ123" s="908"/>
      <c r="UFK123" s="908"/>
      <c r="UFL123" s="908"/>
      <c r="UFM123" s="908"/>
      <c r="UFN123" s="908"/>
      <c r="UFO123" s="908"/>
      <c r="UFP123" s="908"/>
      <c r="UFQ123" s="908"/>
      <c r="UFR123" s="908"/>
      <c r="UFS123" s="908"/>
      <c r="UFT123" s="908"/>
      <c r="UFU123" s="908"/>
      <c r="UFV123" s="908"/>
      <c r="UFW123" s="908"/>
      <c r="UFX123" s="908"/>
      <c r="UFY123" s="908"/>
      <c r="UFZ123" s="908"/>
      <c r="UGA123" s="908"/>
      <c r="UGB123" s="908"/>
      <c r="UGC123" s="908"/>
      <c r="UGD123" s="908"/>
      <c r="UGE123" s="908"/>
      <c r="UGF123" s="908"/>
      <c r="UGG123" s="908"/>
      <c r="UGH123" s="908"/>
      <c r="UGI123" s="908"/>
      <c r="UGJ123" s="908"/>
      <c r="UGK123" s="908"/>
      <c r="UGL123" s="908"/>
      <c r="UGM123" s="908"/>
      <c r="UGN123" s="908"/>
      <c r="UGO123" s="908"/>
      <c r="UGP123" s="908"/>
      <c r="UGQ123" s="908"/>
      <c r="UGR123" s="908"/>
      <c r="UGS123" s="908"/>
      <c r="UGT123" s="908"/>
      <c r="UGU123" s="908"/>
      <c r="UGV123" s="908"/>
      <c r="UGW123" s="908"/>
      <c r="UGX123" s="908"/>
      <c r="UGY123" s="908"/>
      <c r="UGZ123" s="908"/>
      <c r="UHA123" s="908"/>
      <c r="UHB123" s="908"/>
      <c r="UHC123" s="908"/>
      <c r="UHD123" s="908"/>
      <c r="UHE123" s="908"/>
      <c r="UHF123" s="908"/>
      <c r="UHG123" s="908"/>
      <c r="UHH123" s="908"/>
      <c r="UHI123" s="908"/>
      <c r="UHJ123" s="908"/>
      <c r="UHK123" s="908"/>
      <c r="UHL123" s="908"/>
      <c r="UHM123" s="908"/>
      <c r="UHN123" s="908"/>
      <c r="UHO123" s="908"/>
      <c r="UHP123" s="908"/>
      <c r="UHQ123" s="908"/>
      <c r="UHR123" s="908"/>
      <c r="UHS123" s="908"/>
      <c r="UHT123" s="908"/>
      <c r="UHU123" s="908"/>
      <c r="UHV123" s="908"/>
      <c r="UHW123" s="908"/>
      <c r="UHX123" s="908"/>
      <c r="UHY123" s="908"/>
      <c r="UHZ123" s="908"/>
      <c r="UIA123" s="908"/>
      <c r="UIB123" s="908"/>
      <c r="UIC123" s="908"/>
      <c r="UID123" s="908"/>
      <c r="UIE123" s="908"/>
      <c r="UIF123" s="908"/>
      <c r="UIG123" s="908"/>
      <c r="UIH123" s="908"/>
      <c r="UII123" s="908"/>
      <c r="UIJ123" s="908"/>
      <c r="UIK123" s="908"/>
      <c r="UIL123" s="908"/>
      <c r="UIM123" s="908"/>
      <c r="UIN123" s="908"/>
      <c r="UIO123" s="908"/>
      <c r="UIP123" s="908"/>
      <c r="UIQ123" s="908"/>
      <c r="UIR123" s="908"/>
      <c r="UIS123" s="908"/>
      <c r="UIT123" s="908"/>
      <c r="UIU123" s="908"/>
      <c r="UIV123" s="908"/>
      <c r="UIW123" s="908"/>
      <c r="UIX123" s="908"/>
      <c r="UIY123" s="908"/>
      <c r="UIZ123" s="908"/>
      <c r="UJA123" s="908"/>
      <c r="UJB123" s="908"/>
      <c r="UJC123" s="908"/>
      <c r="UJD123" s="908"/>
      <c r="UJE123" s="908"/>
      <c r="UJF123" s="908"/>
      <c r="UJG123" s="908"/>
      <c r="UJH123" s="908"/>
      <c r="UJI123" s="908"/>
      <c r="UJJ123" s="908"/>
      <c r="UJK123" s="908"/>
      <c r="UJL123" s="908"/>
      <c r="UJM123" s="908"/>
      <c r="UJN123" s="908"/>
      <c r="UJO123" s="908"/>
      <c r="UJP123" s="908"/>
      <c r="UJQ123" s="908"/>
      <c r="UJR123" s="908"/>
      <c r="UJS123" s="908"/>
      <c r="UJT123" s="908"/>
      <c r="UJU123" s="908"/>
      <c r="UJV123" s="908"/>
      <c r="UJW123" s="908"/>
      <c r="UJX123" s="908"/>
      <c r="UJY123" s="908"/>
      <c r="UJZ123" s="908"/>
      <c r="UKA123" s="908"/>
      <c r="UKB123" s="908"/>
      <c r="UKC123" s="908"/>
      <c r="UKD123" s="908"/>
      <c r="UKE123" s="908"/>
      <c r="UKF123" s="908"/>
      <c r="UKG123" s="908"/>
      <c r="UKH123" s="908"/>
      <c r="UKI123" s="908"/>
      <c r="UKJ123" s="908"/>
      <c r="UKK123" s="908"/>
      <c r="UKL123" s="908"/>
      <c r="UKM123" s="908"/>
      <c r="UKN123" s="908"/>
      <c r="UKO123" s="908"/>
      <c r="UKP123" s="908"/>
      <c r="UKQ123" s="908"/>
      <c r="UKR123" s="908"/>
      <c r="UKS123" s="908"/>
      <c r="UKT123" s="908"/>
      <c r="UKU123" s="908"/>
      <c r="UKV123" s="908"/>
      <c r="UKW123" s="908"/>
      <c r="UKX123" s="908"/>
      <c r="UKY123" s="908"/>
      <c r="UKZ123" s="908"/>
      <c r="ULA123" s="908"/>
      <c r="ULB123" s="908"/>
      <c r="ULC123" s="908"/>
      <c r="ULD123" s="908"/>
      <c r="ULE123" s="908"/>
      <c r="ULF123" s="908"/>
      <c r="ULG123" s="908"/>
      <c r="ULH123" s="908"/>
      <c r="ULI123" s="908"/>
      <c r="ULJ123" s="908"/>
      <c r="ULK123" s="908"/>
      <c r="ULL123" s="908"/>
      <c r="ULM123" s="908"/>
      <c r="ULN123" s="908"/>
      <c r="ULO123" s="908"/>
      <c r="ULP123" s="908"/>
      <c r="ULQ123" s="908"/>
      <c r="ULR123" s="908"/>
      <c r="ULS123" s="908"/>
      <c r="ULT123" s="908"/>
      <c r="ULU123" s="908"/>
      <c r="ULV123" s="908"/>
      <c r="ULW123" s="908"/>
      <c r="ULX123" s="908"/>
      <c r="ULY123" s="908"/>
      <c r="ULZ123" s="908"/>
      <c r="UMA123" s="908"/>
      <c r="UMB123" s="908"/>
      <c r="UMC123" s="908"/>
      <c r="UMD123" s="908"/>
      <c r="UME123" s="908"/>
      <c r="UMF123" s="908"/>
      <c r="UMG123" s="908"/>
      <c r="UMH123" s="908"/>
      <c r="UMI123" s="908"/>
      <c r="UMJ123" s="908"/>
      <c r="UMK123" s="908"/>
      <c r="UML123" s="908"/>
      <c r="UMM123" s="908"/>
      <c r="UMN123" s="908"/>
      <c r="UMO123" s="908"/>
      <c r="UMP123" s="908"/>
      <c r="UMQ123" s="908"/>
      <c r="UMR123" s="908"/>
      <c r="UMS123" s="908"/>
      <c r="UMT123" s="908"/>
      <c r="UMU123" s="908"/>
      <c r="UMV123" s="908"/>
      <c r="UMW123" s="908"/>
      <c r="UMX123" s="908"/>
      <c r="UMY123" s="908"/>
      <c r="UMZ123" s="908"/>
      <c r="UNA123" s="908"/>
      <c r="UNB123" s="908"/>
      <c r="UNC123" s="908"/>
      <c r="UND123" s="908"/>
      <c r="UNE123" s="908"/>
      <c r="UNF123" s="908"/>
      <c r="UNG123" s="908"/>
      <c r="UNH123" s="908"/>
      <c r="UNI123" s="908"/>
      <c r="UNJ123" s="908"/>
      <c r="UNK123" s="908"/>
      <c r="UNL123" s="908"/>
      <c r="UNM123" s="908"/>
      <c r="UNN123" s="908"/>
      <c r="UNO123" s="908"/>
      <c r="UNP123" s="908"/>
      <c r="UNQ123" s="908"/>
      <c r="UNR123" s="908"/>
      <c r="UNS123" s="908"/>
      <c r="UNT123" s="908"/>
      <c r="UNU123" s="908"/>
      <c r="UNV123" s="908"/>
      <c r="UNW123" s="908"/>
      <c r="UNX123" s="908"/>
      <c r="UNY123" s="908"/>
      <c r="UNZ123" s="908"/>
      <c r="UOA123" s="908"/>
      <c r="UOB123" s="908"/>
      <c r="UOC123" s="908"/>
      <c r="UOD123" s="908"/>
      <c r="UOE123" s="908"/>
      <c r="UOF123" s="908"/>
      <c r="UOG123" s="908"/>
      <c r="UOH123" s="908"/>
      <c r="UOI123" s="908"/>
      <c r="UOJ123" s="908"/>
      <c r="UOK123" s="908"/>
      <c r="UOL123" s="908"/>
      <c r="UOM123" s="908"/>
      <c r="UON123" s="908"/>
      <c r="UOO123" s="908"/>
      <c r="UOP123" s="908"/>
      <c r="UOQ123" s="908"/>
      <c r="UOR123" s="908"/>
      <c r="UOS123" s="908"/>
      <c r="UOT123" s="908"/>
      <c r="UOU123" s="908"/>
      <c r="UOV123" s="908"/>
      <c r="UOW123" s="908"/>
      <c r="UOX123" s="908"/>
      <c r="UOY123" s="908"/>
      <c r="UOZ123" s="908"/>
      <c r="UPA123" s="908"/>
      <c r="UPB123" s="908"/>
      <c r="UPC123" s="908"/>
      <c r="UPD123" s="908"/>
      <c r="UPE123" s="908"/>
      <c r="UPF123" s="908"/>
      <c r="UPG123" s="908"/>
      <c r="UPH123" s="908"/>
      <c r="UPI123" s="908"/>
      <c r="UPJ123" s="908"/>
      <c r="UPK123" s="908"/>
      <c r="UPL123" s="908"/>
      <c r="UPM123" s="908"/>
      <c r="UPN123" s="908"/>
      <c r="UPO123" s="908"/>
      <c r="UPP123" s="908"/>
      <c r="UPQ123" s="908"/>
      <c r="UPR123" s="908"/>
      <c r="UPS123" s="908"/>
      <c r="UPT123" s="908"/>
      <c r="UPU123" s="908"/>
      <c r="UPV123" s="908"/>
      <c r="UPW123" s="908"/>
      <c r="UPX123" s="908"/>
      <c r="UPY123" s="908"/>
      <c r="UPZ123" s="908"/>
      <c r="UQA123" s="908"/>
      <c r="UQB123" s="908"/>
      <c r="UQC123" s="908"/>
      <c r="UQD123" s="908"/>
      <c r="UQE123" s="908"/>
      <c r="UQF123" s="908"/>
      <c r="UQG123" s="908"/>
      <c r="UQH123" s="908"/>
      <c r="UQI123" s="908"/>
      <c r="UQJ123" s="908"/>
      <c r="UQK123" s="908"/>
      <c r="UQL123" s="908"/>
      <c r="UQM123" s="908"/>
      <c r="UQN123" s="908"/>
      <c r="UQO123" s="908"/>
      <c r="UQP123" s="908"/>
      <c r="UQQ123" s="908"/>
      <c r="UQR123" s="908"/>
      <c r="UQS123" s="908"/>
      <c r="UQT123" s="908"/>
      <c r="UQU123" s="908"/>
      <c r="UQV123" s="908"/>
      <c r="UQW123" s="908"/>
      <c r="UQX123" s="908"/>
      <c r="UQY123" s="908"/>
      <c r="UQZ123" s="908"/>
      <c r="URA123" s="908"/>
      <c r="URB123" s="908"/>
      <c r="URC123" s="908"/>
      <c r="URD123" s="908"/>
      <c r="URE123" s="908"/>
      <c r="URF123" s="908"/>
      <c r="URG123" s="908"/>
      <c r="URH123" s="908"/>
      <c r="URI123" s="908"/>
      <c r="URJ123" s="908"/>
      <c r="URK123" s="908"/>
      <c r="URL123" s="908"/>
      <c r="URM123" s="908"/>
      <c r="URN123" s="908"/>
      <c r="URO123" s="908"/>
      <c r="URP123" s="908"/>
      <c r="URQ123" s="908"/>
      <c r="URR123" s="908"/>
      <c r="URS123" s="908"/>
      <c r="URT123" s="908"/>
      <c r="URU123" s="908"/>
      <c r="URV123" s="908"/>
      <c r="URW123" s="908"/>
      <c r="URX123" s="908"/>
      <c r="URY123" s="908"/>
      <c r="URZ123" s="908"/>
      <c r="USA123" s="908"/>
      <c r="USB123" s="908"/>
      <c r="USC123" s="908"/>
      <c r="USD123" s="908"/>
      <c r="USE123" s="908"/>
      <c r="USF123" s="908"/>
      <c r="USG123" s="908"/>
      <c r="USH123" s="908"/>
      <c r="USI123" s="908"/>
      <c r="USJ123" s="908"/>
      <c r="USK123" s="908"/>
      <c r="USL123" s="908"/>
      <c r="USM123" s="908"/>
      <c r="USN123" s="908"/>
      <c r="USO123" s="908"/>
      <c r="USP123" s="908"/>
      <c r="USQ123" s="908"/>
      <c r="USR123" s="908"/>
      <c r="USS123" s="908"/>
      <c r="UST123" s="908"/>
      <c r="USU123" s="908"/>
      <c r="USV123" s="908"/>
      <c r="USW123" s="908"/>
      <c r="USX123" s="908"/>
      <c r="USY123" s="908"/>
      <c r="USZ123" s="908"/>
      <c r="UTA123" s="908"/>
      <c r="UTB123" s="908"/>
      <c r="UTC123" s="908"/>
      <c r="UTD123" s="908"/>
      <c r="UTE123" s="908"/>
      <c r="UTF123" s="908"/>
      <c r="UTG123" s="908"/>
      <c r="UTH123" s="908"/>
      <c r="UTI123" s="908"/>
      <c r="UTJ123" s="908"/>
      <c r="UTK123" s="908"/>
      <c r="UTL123" s="908"/>
      <c r="UTM123" s="908"/>
      <c r="UTN123" s="908"/>
      <c r="UTO123" s="908"/>
      <c r="UTP123" s="908"/>
      <c r="UTQ123" s="908"/>
      <c r="UTR123" s="908"/>
      <c r="UTS123" s="908"/>
      <c r="UTT123" s="908"/>
      <c r="UTU123" s="908"/>
      <c r="UTV123" s="908"/>
      <c r="UTW123" s="908"/>
      <c r="UTX123" s="908"/>
      <c r="UTY123" s="908"/>
      <c r="UTZ123" s="908"/>
      <c r="UUA123" s="908"/>
      <c r="UUB123" s="908"/>
      <c r="UUC123" s="908"/>
      <c r="UUD123" s="908"/>
      <c r="UUE123" s="908"/>
      <c r="UUF123" s="908"/>
      <c r="UUG123" s="908"/>
      <c r="UUH123" s="908"/>
      <c r="UUI123" s="908"/>
      <c r="UUJ123" s="908"/>
      <c r="UUK123" s="908"/>
      <c r="UUL123" s="908"/>
      <c r="UUM123" s="908"/>
      <c r="UUN123" s="908"/>
      <c r="UUO123" s="908"/>
      <c r="UUP123" s="908"/>
      <c r="UUQ123" s="908"/>
      <c r="UUR123" s="908"/>
      <c r="UUS123" s="908"/>
      <c r="UUT123" s="908"/>
      <c r="UUU123" s="908"/>
      <c r="UUV123" s="908"/>
      <c r="UUW123" s="908"/>
      <c r="UUX123" s="908"/>
      <c r="UUY123" s="908"/>
      <c r="UUZ123" s="908"/>
      <c r="UVA123" s="908"/>
      <c r="UVB123" s="908"/>
      <c r="UVC123" s="908"/>
      <c r="UVD123" s="908"/>
      <c r="UVE123" s="908"/>
      <c r="UVF123" s="908"/>
      <c r="UVG123" s="908"/>
      <c r="UVH123" s="908"/>
      <c r="UVI123" s="908"/>
      <c r="UVJ123" s="908"/>
      <c r="UVK123" s="908"/>
      <c r="UVL123" s="908"/>
      <c r="UVM123" s="908"/>
      <c r="UVN123" s="908"/>
      <c r="UVO123" s="908"/>
      <c r="UVP123" s="908"/>
      <c r="UVQ123" s="908"/>
      <c r="UVR123" s="908"/>
      <c r="UVS123" s="908"/>
      <c r="UVT123" s="908"/>
      <c r="UVU123" s="908"/>
      <c r="UVV123" s="908"/>
      <c r="UVW123" s="908"/>
      <c r="UVX123" s="908"/>
      <c r="UVY123" s="908"/>
      <c r="UVZ123" s="908"/>
      <c r="UWA123" s="908"/>
      <c r="UWB123" s="908"/>
      <c r="UWC123" s="908"/>
      <c r="UWD123" s="908"/>
      <c r="UWE123" s="908"/>
      <c r="UWF123" s="908"/>
      <c r="UWG123" s="908"/>
      <c r="UWH123" s="908"/>
      <c r="UWI123" s="908"/>
      <c r="UWJ123" s="908"/>
      <c r="UWK123" s="908"/>
      <c r="UWL123" s="908"/>
      <c r="UWM123" s="908"/>
      <c r="UWN123" s="908"/>
      <c r="UWO123" s="908"/>
      <c r="UWP123" s="908"/>
      <c r="UWQ123" s="908"/>
      <c r="UWR123" s="908"/>
      <c r="UWS123" s="908"/>
      <c r="UWT123" s="908"/>
      <c r="UWU123" s="908"/>
      <c r="UWV123" s="908"/>
      <c r="UWW123" s="908"/>
      <c r="UWX123" s="908"/>
      <c r="UWY123" s="908"/>
      <c r="UWZ123" s="908"/>
      <c r="UXA123" s="908"/>
      <c r="UXB123" s="908"/>
      <c r="UXC123" s="908"/>
      <c r="UXD123" s="908"/>
      <c r="UXE123" s="908"/>
      <c r="UXF123" s="908"/>
      <c r="UXG123" s="908"/>
      <c r="UXH123" s="908"/>
      <c r="UXI123" s="908"/>
      <c r="UXJ123" s="908"/>
      <c r="UXK123" s="908"/>
      <c r="UXL123" s="908"/>
      <c r="UXM123" s="908"/>
      <c r="UXN123" s="908"/>
      <c r="UXO123" s="908"/>
      <c r="UXP123" s="908"/>
      <c r="UXQ123" s="908"/>
      <c r="UXR123" s="908"/>
      <c r="UXS123" s="908"/>
      <c r="UXT123" s="908"/>
      <c r="UXU123" s="908"/>
      <c r="UXV123" s="908"/>
      <c r="UXW123" s="908"/>
      <c r="UXX123" s="908"/>
      <c r="UXY123" s="908"/>
      <c r="UXZ123" s="908"/>
      <c r="UYA123" s="908"/>
      <c r="UYB123" s="908"/>
      <c r="UYC123" s="908"/>
      <c r="UYD123" s="908"/>
      <c r="UYE123" s="908"/>
      <c r="UYF123" s="908"/>
      <c r="UYG123" s="908"/>
      <c r="UYH123" s="908"/>
      <c r="UYI123" s="908"/>
      <c r="UYJ123" s="908"/>
      <c r="UYK123" s="908"/>
      <c r="UYL123" s="908"/>
      <c r="UYM123" s="908"/>
      <c r="UYN123" s="908"/>
      <c r="UYO123" s="908"/>
      <c r="UYP123" s="908"/>
      <c r="UYQ123" s="908"/>
      <c r="UYR123" s="908"/>
      <c r="UYS123" s="908"/>
      <c r="UYT123" s="908"/>
      <c r="UYU123" s="908"/>
      <c r="UYV123" s="908"/>
      <c r="UYW123" s="908"/>
      <c r="UYX123" s="908"/>
      <c r="UYY123" s="908"/>
      <c r="UYZ123" s="908"/>
      <c r="UZA123" s="908"/>
      <c r="UZB123" s="908"/>
      <c r="UZC123" s="908"/>
      <c r="UZD123" s="908"/>
      <c r="UZE123" s="908"/>
      <c r="UZF123" s="908"/>
      <c r="UZG123" s="908"/>
      <c r="UZH123" s="908"/>
      <c r="UZI123" s="908"/>
      <c r="UZJ123" s="908"/>
      <c r="UZK123" s="908"/>
      <c r="UZL123" s="908"/>
      <c r="UZM123" s="908"/>
      <c r="UZN123" s="908"/>
      <c r="UZO123" s="908"/>
      <c r="UZP123" s="908"/>
      <c r="UZQ123" s="908"/>
      <c r="UZR123" s="908"/>
      <c r="UZS123" s="908"/>
      <c r="UZT123" s="908"/>
      <c r="UZU123" s="908"/>
      <c r="UZV123" s="908"/>
      <c r="UZW123" s="908"/>
      <c r="UZX123" s="908"/>
      <c r="UZY123" s="908"/>
      <c r="UZZ123" s="908"/>
      <c r="VAA123" s="908"/>
      <c r="VAB123" s="908"/>
      <c r="VAC123" s="908"/>
      <c r="VAD123" s="908"/>
      <c r="VAE123" s="908"/>
      <c r="VAF123" s="908"/>
      <c r="VAG123" s="908"/>
      <c r="VAH123" s="908"/>
      <c r="VAI123" s="908"/>
      <c r="VAJ123" s="908"/>
      <c r="VAK123" s="908"/>
      <c r="VAL123" s="908"/>
      <c r="VAM123" s="908"/>
      <c r="VAN123" s="908"/>
      <c r="VAO123" s="908"/>
      <c r="VAP123" s="908"/>
      <c r="VAQ123" s="908"/>
      <c r="VAR123" s="908"/>
      <c r="VAS123" s="908"/>
      <c r="VAT123" s="908"/>
      <c r="VAU123" s="908"/>
      <c r="VAV123" s="908"/>
      <c r="VAW123" s="908"/>
      <c r="VAX123" s="908"/>
      <c r="VAY123" s="908"/>
      <c r="VAZ123" s="908"/>
      <c r="VBA123" s="908"/>
      <c r="VBB123" s="908"/>
      <c r="VBC123" s="908"/>
      <c r="VBD123" s="908"/>
      <c r="VBE123" s="908"/>
      <c r="VBF123" s="908"/>
      <c r="VBG123" s="908"/>
      <c r="VBH123" s="908"/>
      <c r="VBI123" s="908"/>
      <c r="VBJ123" s="908"/>
      <c r="VBK123" s="908"/>
      <c r="VBL123" s="908"/>
      <c r="VBM123" s="908"/>
      <c r="VBN123" s="908"/>
      <c r="VBO123" s="908"/>
      <c r="VBP123" s="908"/>
      <c r="VBQ123" s="908"/>
      <c r="VBR123" s="908"/>
      <c r="VBS123" s="908"/>
      <c r="VBT123" s="908"/>
      <c r="VBU123" s="908"/>
      <c r="VBV123" s="908"/>
      <c r="VBW123" s="908"/>
      <c r="VBX123" s="908"/>
      <c r="VBY123" s="908"/>
      <c r="VBZ123" s="908"/>
      <c r="VCA123" s="908"/>
      <c r="VCB123" s="908"/>
      <c r="VCC123" s="908"/>
      <c r="VCD123" s="908"/>
      <c r="VCE123" s="908"/>
      <c r="VCF123" s="908"/>
      <c r="VCG123" s="908"/>
      <c r="VCH123" s="908"/>
      <c r="VCI123" s="908"/>
      <c r="VCJ123" s="908"/>
      <c r="VCK123" s="908"/>
      <c r="VCL123" s="908"/>
      <c r="VCM123" s="908"/>
      <c r="VCN123" s="908"/>
      <c r="VCO123" s="908"/>
      <c r="VCP123" s="908"/>
      <c r="VCQ123" s="908"/>
      <c r="VCR123" s="908"/>
      <c r="VCS123" s="908"/>
      <c r="VCT123" s="908"/>
      <c r="VCU123" s="908"/>
      <c r="VCV123" s="908"/>
      <c r="VCW123" s="908"/>
      <c r="VCX123" s="908"/>
      <c r="VCY123" s="908"/>
      <c r="VCZ123" s="908"/>
      <c r="VDA123" s="908"/>
      <c r="VDB123" s="908"/>
      <c r="VDC123" s="908"/>
      <c r="VDD123" s="908"/>
      <c r="VDE123" s="908"/>
      <c r="VDF123" s="908"/>
      <c r="VDG123" s="908"/>
      <c r="VDH123" s="908"/>
      <c r="VDI123" s="908"/>
      <c r="VDJ123" s="908"/>
      <c r="VDK123" s="908"/>
      <c r="VDL123" s="908"/>
      <c r="VDM123" s="908"/>
      <c r="VDN123" s="908"/>
      <c r="VDO123" s="908"/>
      <c r="VDP123" s="908"/>
      <c r="VDQ123" s="908"/>
      <c r="VDR123" s="908"/>
      <c r="VDS123" s="908"/>
      <c r="VDT123" s="908"/>
      <c r="VDU123" s="908"/>
      <c r="VDV123" s="908"/>
      <c r="VDW123" s="908"/>
      <c r="VDX123" s="908"/>
      <c r="VDY123" s="908"/>
      <c r="VDZ123" s="908"/>
      <c r="VEA123" s="908"/>
      <c r="VEB123" s="908"/>
      <c r="VEC123" s="908"/>
      <c r="VED123" s="908"/>
      <c r="VEE123" s="908"/>
      <c r="VEF123" s="908"/>
      <c r="VEG123" s="908"/>
      <c r="VEH123" s="908"/>
      <c r="VEI123" s="908"/>
      <c r="VEJ123" s="908"/>
      <c r="VEK123" s="908"/>
      <c r="VEL123" s="908"/>
      <c r="VEM123" s="908"/>
      <c r="VEN123" s="908"/>
      <c r="VEO123" s="908"/>
      <c r="VEP123" s="908"/>
      <c r="VEQ123" s="908"/>
      <c r="VER123" s="908"/>
      <c r="VES123" s="908"/>
      <c r="VET123" s="908"/>
      <c r="VEU123" s="908"/>
      <c r="VEV123" s="908"/>
      <c r="VEW123" s="908"/>
      <c r="VEX123" s="908"/>
      <c r="VEY123" s="908"/>
      <c r="VEZ123" s="908"/>
      <c r="VFA123" s="908"/>
      <c r="VFB123" s="908"/>
      <c r="VFC123" s="908"/>
      <c r="VFD123" s="908"/>
      <c r="VFE123" s="908"/>
      <c r="VFF123" s="908"/>
      <c r="VFG123" s="908"/>
      <c r="VFH123" s="908"/>
      <c r="VFI123" s="908"/>
      <c r="VFJ123" s="908"/>
      <c r="VFK123" s="908"/>
      <c r="VFL123" s="908"/>
      <c r="VFM123" s="908"/>
      <c r="VFN123" s="908"/>
      <c r="VFO123" s="908"/>
      <c r="VFP123" s="908"/>
      <c r="VFQ123" s="908"/>
      <c r="VFR123" s="908"/>
      <c r="VFS123" s="908"/>
      <c r="VFT123" s="908"/>
      <c r="VFU123" s="908"/>
      <c r="VFV123" s="908"/>
      <c r="VFW123" s="908"/>
      <c r="VFX123" s="908"/>
      <c r="VFY123" s="908"/>
      <c r="VFZ123" s="908"/>
      <c r="VGA123" s="908"/>
      <c r="VGB123" s="908"/>
      <c r="VGC123" s="908"/>
      <c r="VGD123" s="908"/>
      <c r="VGE123" s="908"/>
      <c r="VGF123" s="908"/>
      <c r="VGG123" s="908"/>
      <c r="VGH123" s="908"/>
      <c r="VGI123" s="908"/>
      <c r="VGJ123" s="908"/>
      <c r="VGK123" s="908"/>
      <c r="VGL123" s="908"/>
      <c r="VGM123" s="908"/>
      <c r="VGN123" s="908"/>
      <c r="VGO123" s="908"/>
      <c r="VGP123" s="908"/>
      <c r="VGQ123" s="908"/>
      <c r="VGR123" s="908"/>
      <c r="VGS123" s="908"/>
      <c r="VGT123" s="908"/>
      <c r="VGU123" s="908"/>
      <c r="VGV123" s="908"/>
      <c r="VGW123" s="908"/>
      <c r="VGX123" s="908"/>
      <c r="VGY123" s="908"/>
      <c r="VGZ123" s="908"/>
      <c r="VHA123" s="908"/>
      <c r="VHB123" s="908"/>
      <c r="VHC123" s="908"/>
      <c r="VHD123" s="908"/>
      <c r="VHE123" s="908"/>
      <c r="VHF123" s="908"/>
      <c r="VHG123" s="908"/>
      <c r="VHH123" s="908"/>
      <c r="VHI123" s="908"/>
      <c r="VHJ123" s="908"/>
      <c r="VHK123" s="908"/>
      <c r="VHL123" s="908"/>
      <c r="VHM123" s="908"/>
      <c r="VHN123" s="908"/>
      <c r="VHO123" s="908"/>
      <c r="VHP123" s="908"/>
      <c r="VHQ123" s="908"/>
      <c r="VHR123" s="908"/>
      <c r="VHS123" s="908"/>
      <c r="VHT123" s="908"/>
      <c r="VHU123" s="908"/>
      <c r="VHV123" s="908"/>
      <c r="VHW123" s="908"/>
      <c r="VHX123" s="908"/>
      <c r="VHY123" s="908"/>
      <c r="VHZ123" s="908"/>
      <c r="VIA123" s="908"/>
      <c r="VIB123" s="908"/>
      <c r="VIC123" s="908"/>
      <c r="VID123" s="908"/>
      <c r="VIE123" s="908"/>
      <c r="VIF123" s="908"/>
      <c r="VIG123" s="908"/>
      <c r="VIH123" s="908"/>
      <c r="VII123" s="908"/>
      <c r="VIJ123" s="908"/>
      <c r="VIK123" s="908"/>
      <c r="VIL123" s="908"/>
      <c r="VIM123" s="908"/>
      <c r="VIN123" s="908"/>
      <c r="VIO123" s="908"/>
      <c r="VIP123" s="908"/>
      <c r="VIQ123" s="908"/>
      <c r="VIR123" s="908"/>
      <c r="VIS123" s="908"/>
      <c r="VIT123" s="908"/>
      <c r="VIU123" s="908"/>
      <c r="VIV123" s="908"/>
      <c r="VIW123" s="908"/>
      <c r="VIX123" s="908"/>
      <c r="VIY123" s="908"/>
      <c r="VIZ123" s="908"/>
      <c r="VJA123" s="908"/>
      <c r="VJB123" s="908"/>
      <c r="VJC123" s="908"/>
      <c r="VJD123" s="908"/>
      <c r="VJE123" s="908"/>
      <c r="VJF123" s="908"/>
      <c r="VJG123" s="908"/>
      <c r="VJH123" s="908"/>
      <c r="VJI123" s="908"/>
      <c r="VJJ123" s="908"/>
      <c r="VJK123" s="908"/>
      <c r="VJL123" s="908"/>
      <c r="VJM123" s="908"/>
      <c r="VJN123" s="908"/>
      <c r="VJO123" s="908"/>
      <c r="VJP123" s="908"/>
      <c r="VJQ123" s="908"/>
      <c r="VJR123" s="908"/>
      <c r="VJS123" s="908"/>
      <c r="VJT123" s="908"/>
      <c r="VJU123" s="908"/>
      <c r="VJV123" s="908"/>
      <c r="VJW123" s="908"/>
      <c r="VJX123" s="908"/>
      <c r="VJY123" s="908"/>
      <c r="VJZ123" s="908"/>
      <c r="VKA123" s="908"/>
      <c r="VKB123" s="908"/>
      <c r="VKC123" s="908"/>
      <c r="VKD123" s="908"/>
      <c r="VKE123" s="908"/>
      <c r="VKF123" s="908"/>
      <c r="VKG123" s="908"/>
      <c r="VKH123" s="908"/>
      <c r="VKI123" s="908"/>
      <c r="VKJ123" s="908"/>
      <c r="VKK123" s="908"/>
      <c r="VKL123" s="908"/>
      <c r="VKM123" s="908"/>
      <c r="VKN123" s="908"/>
      <c r="VKO123" s="908"/>
      <c r="VKP123" s="908"/>
      <c r="VKQ123" s="908"/>
      <c r="VKR123" s="908"/>
      <c r="VKS123" s="908"/>
      <c r="VKT123" s="908"/>
      <c r="VKU123" s="908"/>
      <c r="VKV123" s="908"/>
      <c r="VKW123" s="908"/>
      <c r="VKX123" s="908"/>
      <c r="VKY123" s="908"/>
      <c r="VKZ123" s="908"/>
      <c r="VLA123" s="908"/>
      <c r="VLB123" s="908"/>
      <c r="VLC123" s="908"/>
      <c r="VLD123" s="908"/>
      <c r="VLE123" s="908"/>
      <c r="VLF123" s="908"/>
      <c r="VLG123" s="908"/>
      <c r="VLH123" s="908"/>
      <c r="VLI123" s="908"/>
      <c r="VLJ123" s="908"/>
      <c r="VLK123" s="908"/>
      <c r="VLL123" s="908"/>
      <c r="VLM123" s="908"/>
      <c r="VLN123" s="908"/>
      <c r="VLO123" s="908"/>
      <c r="VLP123" s="908"/>
      <c r="VLQ123" s="908"/>
      <c r="VLR123" s="908"/>
      <c r="VLS123" s="908"/>
      <c r="VLT123" s="908"/>
      <c r="VLU123" s="908"/>
      <c r="VLV123" s="908"/>
      <c r="VLW123" s="908"/>
      <c r="VLX123" s="908"/>
      <c r="VLY123" s="908"/>
      <c r="VLZ123" s="908"/>
      <c r="VMA123" s="908"/>
      <c r="VMB123" s="908"/>
      <c r="VMC123" s="908"/>
      <c r="VMD123" s="908"/>
      <c r="VME123" s="908"/>
      <c r="VMF123" s="908"/>
      <c r="VMG123" s="908"/>
      <c r="VMH123" s="908"/>
      <c r="VMI123" s="908"/>
      <c r="VMJ123" s="908"/>
      <c r="VMK123" s="908"/>
      <c r="VML123" s="908"/>
      <c r="VMM123" s="908"/>
      <c r="VMN123" s="908"/>
      <c r="VMO123" s="908"/>
      <c r="VMP123" s="908"/>
      <c r="VMQ123" s="908"/>
      <c r="VMR123" s="908"/>
      <c r="VMS123" s="908"/>
      <c r="VMT123" s="908"/>
      <c r="VMU123" s="908"/>
      <c r="VMV123" s="908"/>
      <c r="VMW123" s="908"/>
      <c r="VMX123" s="908"/>
      <c r="VMY123" s="908"/>
      <c r="VMZ123" s="908"/>
      <c r="VNA123" s="908"/>
      <c r="VNB123" s="908"/>
      <c r="VNC123" s="908"/>
      <c r="VND123" s="908"/>
      <c r="VNE123" s="908"/>
      <c r="VNF123" s="908"/>
      <c r="VNG123" s="908"/>
      <c r="VNH123" s="908"/>
      <c r="VNI123" s="908"/>
      <c r="VNJ123" s="908"/>
      <c r="VNK123" s="908"/>
      <c r="VNL123" s="908"/>
      <c r="VNM123" s="908"/>
      <c r="VNN123" s="908"/>
      <c r="VNO123" s="908"/>
      <c r="VNP123" s="908"/>
      <c r="VNQ123" s="908"/>
      <c r="VNR123" s="908"/>
      <c r="VNS123" s="908"/>
      <c r="VNT123" s="908"/>
      <c r="VNU123" s="908"/>
      <c r="VNV123" s="908"/>
      <c r="VNW123" s="908"/>
      <c r="VNX123" s="908"/>
      <c r="VNY123" s="908"/>
      <c r="VNZ123" s="908"/>
      <c r="VOA123" s="908"/>
      <c r="VOB123" s="908"/>
      <c r="VOC123" s="908"/>
      <c r="VOD123" s="908"/>
      <c r="VOE123" s="908"/>
      <c r="VOF123" s="908"/>
      <c r="VOG123" s="908"/>
      <c r="VOH123" s="908"/>
      <c r="VOI123" s="908"/>
      <c r="VOJ123" s="908"/>
      <c r="VOK123" s="908"/>
      <c r="VOL123" s="908"/>
      <c r="VOM123" s="908"/>
      <c r="VON123" s="908"/>
      <c r="VOO123" s="908"/>
      <c r="VOP123" s="908"/>
      <c r="VOQ123" s="908"/>
      <c r="VOR123" s="908"/>
      <c r="VOS123" s="908"/>
      <c r="VOT123" s="908"/>
      <c r="VOU123" s="908"/>
      <c r="VOV123" s="908"/>
      <c r="VOW123" s="908"/>
      <c r="VOX123" s="908"/>
      <c r="VOY123" s="908"/>
      <c r="VOZ123" s="908"/>
      <c r="VPA123" s="908"/>
      <c r="VPB123" s="908"/>
      <c r="VPC123" s="908"/>
      <c r="VPD123" s="908"/>
      <c r="VPE123" s="908"/>
      <c r="VPF123" s="908"/>
      <c r="VPG123" s="908"/>
      <c r="VPH123" s="908"/>
      <c r="VPI123" s="908"/>
      <c r="VPJ123" s="908"/>
      <c r="VPK123" s="908"/>
      <c r="VPL123" s="908"/>
      <c r="VPM123" s="908"/>
      <c r="VPN123" s="908"/>
      <c r="VPO123" s="908"/>
      <c r="VPP123" s="908"/>
      <c r="VPQ123" s="908"/>
      <c r="VPR123" s="908"/>
      <c r="VPS123" s="908"/>
      <c r="VPT123" s="908"/>
      <c r="VPU123" s="908"/>
      <c r="VPV123" s="908"/>
      <c r="VPW123" s="908"/>
      <c r="VPX123" s="908"/>
      <c r="VPY123" s="908"/>
      <c r="VPZ123" s="908"/>
      <c r="VQA123" s="908"/>
      <c r="VQB123" s="908"/>
      <c r="VQC123" s="908"/>
      <c r="VQD123" s="908"/>
      <c r="VQE123" s="908"/>
      <c r="VQF123" s="908"/>
      <c r="VQG123" s="908"/>
      <c r="VQH123" s="908"/>
      <c r="VQI123" s="908"/>
      <c r="VQJ123" s="908"/>
      <c r="VQK123" s="908"/>
      <c r="VQL123" s="908"/>
      <c r="VQM123" s="908"/>
      <c r="VQN123" s="908"/>
      <c r="VQO123" s="908"/>
      <c r="VQP123" s="908"/>
      <c r="VQQ123" s="908"/>
      <c r="VQR123" s="908"/>
      <c r="VQS123" s="908"/>
      <c r="VQT123" s="908"/>
      <c r="VQU123" s="908"/>
      <c r="VQV123" s="908"/>
      <c r="VQW123" s="908"/>
      <c r="VQX123" s="908"/>
      <c r="VQY123" s="908"/>
      <c r="VQZ123" s="908"/>
      <c r="VRA123" s="908"/>
      <c r="VRB123" s="908"/>
      <c r="VRC123" s="908"/>
      <c r="VRD123" s="908"/>
      <c r="VRE123" s="908"/>
      <c r="VRF123" s="908"/>
      <c r="VRG123" s="908"/>
      <c r="VRH123" s="908"/>
      <c r="VRI123" s="908"/>
      <c r="VRJ123" s="908"/>
      <c r="VRK123" s="908"/>
      <c r="VRL123" s="908"/>
      <c r="VRM123" s="908"/>
      <c r="VRN123" s="908"/>
      <c r="VRO123" s="908"/>
      <c r="VRP123" s="908"/>
      <c r="VRQ123" s="908"/>
      <c r="VRR123" s="908"/>
      <c r="VRS123" s="908"/>
      <c r="VRT123" s="908"/>
      <c r="VRU123" s="908"/>
      <c r="VRV123" s="908"/>
      <c r="VRW123" s="908"/>
      <c r="VRX123" s="908"/>
      <c r="VRY123" s="908"/>
      <c r="VRZ123" s="908"/>
      <c r="VSA123" s="908"/>
      <c r="VSB123" s="908"/>
      <c r="VSC123" s="908"/>
      <c r="VSD123" s="908"/>
      <c r="VSE123" s="908"/>
      <c r="VSF123" s="908"/>
      <c r="VSG123" s="908"/>
      <c r="VSH123" s="908"/>
      <c r="VSI123" s="908"/>
      <c r="VSJ123" s="908"/>
      <c r="VSK123" s="908"/>
      <c r="VSL123" s="908"/>
      <c r="VSM123" s="908"/>
      <c r="VSN123" s="908"/>
      <c r="VSO123" s="908"/>
      <c r="VSP123" s="908"/>
      <c r="VSQ123" s="908"/>
      <c r="VSR123" s="908"/>
      <c r="VSS123" s="908"/>
      <c r="VST123" s="908"/>
      <c r="VSU123" s="908"/>
      <c r="VSV123" s="908"/>
      <c r="VSW123" s="908"/>
      <c r="VSX123" s="908"/>
      <c r="VSY123" s="908"/>
      <c r="VSZ123" s="908"/>
      <c r="VTA123" s="908"/>
      <c r="VTB123" s="908"/>
      <c r="VTC123" s="908"/>
      <c r="VTD123" s="908"/>
      <c r="VTE123" s="908"/>
      <c r="VTF123" s="908"/>
      <c r="VTG123" s="908"/>
      <c r="VTH123" s="908"/>
      <c r="VTI123" s="908"/>
      <c r="VTJ123" s="908"/>
      <c r="VTK123" s="908"/>
      <c r="VTL123" s="908"/>
      <c r="VTM123" s="908"/>
      <c r="VTN123" s="908"/>
      <c r="VTO123" s="908"/>
      <c r="VTP123" s="908"/>
      <c r="VTQ123" s="908"/>
      <c r="VTR123" s="908"/>
      <c r="VTS123" s="908"/>
      <c r="VTT123" s="908"/>
      <c r="VTU123" s="908"/>
      <c r="VTV123" s="908"/>
      <c r="VTW123" s="908"/>
      <c r="VTX123" s="908"/>
      <c r="VTY123" s="908"/>
      <c r="VTZ123" s="908"/>
      <c r="VUA123" s="908"/>
      <c r="VUB123" s="908"/>
      <c r="VUC123" s="908"/>
      <c r="VUD123" s="908"/>
      <c r="VUE123" s="908"/>
      <c r="VUF123" s="908"/>
      <c r="VUG123" s="908"/>
      <c r="VUH123" s="908"/>
      <c r="VUI123" s="908"/>
      <c r="VUJ123" s="908"/>
      <c r="VUK123" s="908"/>
      <c r="VUL123" s="908"/>
      <c r="VUM123" s="908"/>
      <c r="VUN123" s="908"/>
      <c r="VUO123" s="908"/>
      <c r="VUP123" s="908"/>
      <c r="VUQ123" s="908"/>
      <c r="VUR123" s="908"/>
      <c r="VUS123" s="908"/>
      <c r="VUT123" s="908"/>
      <c r="VUU123" s="908"/>
      <c r="VUV123" s="908"/>
      <c r="VUW123" s="908"/>
      <c r="VUX123" s="908"/>
      <c r="VUY123" s="908"/>
      <c r="VUZ123" s="908"/>
      <c r="VVA123" s="908"/>
      <c r="VVB123" s="908"/>
      <c r="VVC123" s="908"/>
      <c r="VVD123" s="908"/>
      <c r="VVE123" s="908"/>
      <c r="VVF123" s="908"/>
      <c r="VVG123" s="908"/>
      <c r="VVH123" s="908"/>
      <c r="VVI123" s="908"/>
      <c r="VVJ123" s="908"/>
      <c r="VVK123" s="908"/>
      <c r="VVL123" s="908"/>
      <c r="VVM123" s="908"/>
      <c r="VVN123" s="908"/>
      <c r="VVO123" s="908"/>
      <c r="VVP123" s="908"/>
      <c r="VVQ123" s="908"/>
      <c r="VVR123" s="908"/>
      <c r="VVS123" s="908"/>
      <c r="VVT123" s="908"/>
      <c r="VVU123" s="908"/>
      <c r="VVV123" s="908"/>
      <c r="VVW123" s="908"/>
      <c r="VVX123" s="908"/>
      <c r="VVY123" s="908"/>
      <c r="VVZ123" s="908"/>
      <c r="VWA123" s="908"/>
      <c r="VWB123" s="908"/>
      <c r="VWC123" s="908"/>
      <c r="VWD123" s="908"/>
      <c r="VWE123" s="908"/>
      <c r="VWF123" s="908"/>
      <c r="VWG123" s="908"/>
      <c r="VWH123" s="908"/>
      <c r="VWI123" s="908"/>
      <c r="VWJ123" s="908"/>
      <c r="VWK123" s="908"/>
      <c r="VWL123" s="908"/>
      <c r="VWM123" s="908"/>
      <c r="VWN123" s="908"/>
      <c r="VWO123" s="908"/>
      <c r="VWP123" s="908"/>
      <c r="VWQ123" s="908"/>
      <c r="VWR123" s="908"/>
      <c r="VWS123" s="908"/>
      <c r="VWT123" s="908"/>
      <c r="VWU123" s="908"/>
      <c r="VWV123" s="908"/>
      <c r="VWW123" s="908"/>
      <c r="VWX123" s="908"/>
      <c r="VWY123" s="908"/>
      <c r="VWZ123" s="908"/>
      <c r="VXA123" s="908"/>
      <c r="VXB123" s="908"/>
      <c r="VXC123" s="908"/>
      <c r="VXD123" s="908"/>
      <c r="VXE123" s="908"/>
      <c r="VXF123" s="908"/>
      <c r="VXG123" s="908"/>
      <c r="VXH123" s="908"/>
      <c r="VXI123" s="908"/>
      <c r="VXJ123" s="908"/>
      <c r="VXK123" s="908"/>
      <c r="VXL123" s="908"/>
      <c r="VXM123" s="908"/>
      <c r="VXN123" s="908"/>
      <c r="VXO123" s="908"/>
      <c r="VXP123" s="908"/>
      <c r="VXQ123" s="908"/>
      <c r="VXR123" s="908"/>
      <c r="VXS123" s="908"/>
      <c r="VXT123" s="908"/>
      <c r="VXU123" s="908"/>
      <c r="VXV123" s="908"/>
      <c r="VXW123" s="908"/>
      <c r="VXX123" s="908"/>
      <c r="VXY123" s="908"/>
      <c r="VXZ123" s="908"/>
      <c r="VYA123" s="908"/>
      <c r="VYB123" s="908"/>
      <c r="VYC123" s="908"/>
      <c r="VYD123" s="908"/>
      <c r="VYE123" s="908"/>
      <c r="VYF123" s="908"/>
      <c r="VYG123" s="908"/>
      <c r="VYH123" s="908"/>
      <c r="VYI123" s="908"/>
      <c r="VYJ123" s="908"/>
      <c r="VYK123" s="908"/>
      <c r="VYL123" s="908"/>
      <c r="VYM123" s="908"/>
      <c r="VYN123" s="908"/>
      <c r="VYO123" s="908"/>
      <c r="VYP123" s="908"/>
      <c r="VYQ123" s="908"/>
      <c r="VYR123" s="908"/>
      <c r="VYS123" s="908"/>
      <c r="VYT123" s="908"/>
      <c r="VYU123" s="908"/>
      <c r="VYV123" s="908"/>
      <c r="VYW123" s="908"/>
      <c r="VYX123" s="908"/>
      <c r="VYY123" s="908"/>
      <c r="VYZ123" s="908"/>
      <c r="VZA123" s="908"/>
      <c r="VZB123" s="908"/>
      <c r="VZC123" s="908"/>
      <c r="VZD123" s="908"/>
      <c r="VZE123" s="908"/>
      <c r="VZF123" s="908"/>
      <c r="VZG123" s="908"/>
      <c r="VZH123" s="908"/>
      <c r="VZI123" s="908"/>
      <c r="VZJ123" s="908"/>
      <c r="VZK123" s="908"/>
      <c r="VZL123" s="908"/>
      <c r="VZM123" s="908"/>
      <c r="VZN123" s="908"/>
      <c r="VZO123" s="908"/>
      <c r="VZP123" s="908"/>
      <c r="VZQ123" s="908"/>
      <c r="VZR123" s="908"/>
      <c r="VZS123" s="908"/>
      <c r="VZT123" s="908"/>
      <c r="VZU123" s="908"/>
      <c r="VZV123" s="908"/>
      <c r="VZW123" s="908"/>
      <c r="VZX123" s="908"/>
      <c r="VZY123" s="908"/>
      <c r="VZZ123" s="908"/>
      <c r="WAA123" s="908"/>
      <c r="WAB123" s="908"/>
      <c r="WAC123" s="908"/>
      <c r="WAD123" s="908"/>
      <c r="WAE123" s="908"/>
      <c r="WAF123" s="908"/>
      <c r="WAG123" s="908"/>
      <c r="WAH123" s="908"/>
      <c r="WAI123" s="908"/>
      <c r="WAJ123" s="908"/>
      <c r="WAK123" s="908"/>
      <c r="WAL123" s="908"/>
      <c r="WAM123" s="908"/>
      <c r="WAN123" s="908"/>
      <c r="WAO123" s="908"/>
      <c r="WAP123" s="908"/>
      <c r="WAQ123" s="908"/>
      <c r="WAR123" s="908"/>
      <c r="WAS123" s="908"/>
      <c r="WAT123" s="908"/>
      <c r="WAU123" s="908"/>
      <c r="WAV123" s="908"/>
      <c r="WAW123" s="908"/>
      <c r="WAX123" s="908"/>
      <c r="WAY123" s="908"/>
      <c r="WAZ123" s="908"/>
      <c r="WBA123" s="908"/>
      <c r="WBB123" s="908"/>
      <c r="WBC123" s="908"/>
      <c r="WBD123" s="908"/>
      <c r="WBE123" s="908"/>
      <c r="WBF123" s="908"/>
      <c r="WBG123" s="908"/>
      <c r="WBH123" s="908"/>
      <c r="WBI123" s="908"/>
      <c r="WBJ123" s="908"/>
      <c r="WBK123" s="908"/>
      <c r="WBL123" s="908"/>
      <c r="WBM123" s="908"/>
      <c r="WBN123" s="908"/>
      <c r="WBO123" s="908"/>
      <c r="WBP123" s="908"/>
      <c r="WBQ123" s="908"/>
      <c r="WBR123" s="908"/>
      <c r="WBS123" s="908"/>
      <c r="WBT123" s="908"/>
      <c r="WBU123" s="908"/>
      <c r="WBV123" s="908"/>
      <c r="WBW123" s="908"/>
      <c r="WBX123" s="908"/>
      <c r="WBY123" s="908"/>
      <c r="WBZ123" s="908"/>
      <c r="WCA123" s="908"/>
      <c r="WCB123" s="908"/>
      <c r="WCC123" s="908"/>
      <c r="WCD123" s="908"/>
      <c r="WCE123" s="908"/>
      <c r="WCF123" s="908"/>
      <c r="WCG123" s="908"/>
      <c r="WCH123" s="908"/>
      <c r="WCI123" s="908"/>
      <c r="WCJ123" s="908"/>
      <c r="WCK123" s="908"/>
      <c r="WCL123" s="908"/>
      <c r="WCM123" s="908"/>
      <c r="WCN123" s="908"/>
      <c r="WCO123" s="908"/>
      <c r="WCP123" s="908"/>
      <c r="WCQ123" s="908"/>
      <c r="WCR123" s="908"/>
      <c r="WCS123" s="908"/>
      <c r="WCT123" s="908"/>
      <c r="WCU123" s="908"/>
      <c r="WCV123" s="908"/>
      <c r="WCW123" s="908"/>
      <c r="WCX123" s="908"/>
      <c r="WCY123" s="908"/>
      <c r="WCZ123" s="908"/>
      <c r="WDA123" s="908"/>
      <c r="WDB123" s="908"/>
      <c r="WDC123" s="908"/>
      <c r="WDD123" s="908"/>
      <c r="WDE123" s="908"/>
      <c r="WDF123" s="908"/>
      <c r="WDG123" s="908"/>
      <c r="WDH123" s="908"/>
      <c r="WDI123" s="908"/>
      <c r="WDJ123" s="908"/>
      <c r="WDK123" s="908"/>
      <c r="WDL123" s="908"/>
      <c r="WDM123" s="908"/>
      <c r="WDN123" s="908"/>
      <c r="WDO123" s="908"/>
      <c r="WDP123" s="908"/>
      <c r="WDQ123" s="908"/>
      <c r="WDR123" s="908"/>
      <c r="WDS123" s="908"/>
      <c r="WDT123" s="908"/>
      <c r="WDU123" s="908"/>
      <c r="WDV123" s="908"/>
      <c r="WDW123" s="908"/>
      <c r="WDX123" s="908"/>
      <c r="WDY123" s="908"/>
      <c r="WDZ123" s="908"/>
      <c r="WEA123" s="908"/>
      <c r="WEB123" s="908"/>
      <c r="WEC123" s="908"/>
      <c r="WED123" s="908"/>
      <c r="WEE123" s="908"/>
      <c r="WEF123" s="908"/>
      <c r="WEG123" s="908"/>
      <c r="WEH123" s="908"/>
      <c r="WEI123" s="908"/>
      <c r="WEJ123" s="908"/>
      <c r="WEK123" s="908"/>
      <c r="WEL123" s="908"/>
      <c r="WEM123" s="908"/>
      <c r="WEN123" s="908"/>
      <c r="WEO123" s="908"/>
      <c r="WEP123" s="908"/>
      <c r="WEQ123" s="908"/>
      <c r="WER123" s="908"/>
      <c r="WES123" s="908"/>
      <c r="WET123" s="908"/>
      <c r="WEU123" s="908"/>
      <c r="WEV123" s="908"/>
      <c r="WEW123" s="908"/>
      <c r="WEX123" s="908"/>
      <c r="WEY123" s="908"/>
      <c r="WEZ123" s="908"/>
      <c r="WFA123" s="908"/>
      <c r="WFB123" s="908"/>
      <c r="WFC123" s="908"/>
      <c r="WFD123" s="908"/>
      <c r="WFE123" s="908"/>
      <c r="WFF123" s="908"/>
      <c r="WFG123" s="908"/>
      <c r="WFH123" s="908"/>
      <c r="WFI123" s="908"/>
      <c r="WFJ123" s="908"/>
      <c r="WFK123" s="908"/>
      <c r="WFL123" s="908"/>
      <c r="WFM123" s="908"/>
      <c r="WFN123" s="908"/>
      <c r="WFO123" s="908"/>
      <c r="WFP123" s="908"/>
      <c r="WFQ123" s="908"/>
      <c r="WFR123" s="908"/>
      <c r="WFS123" s="908"/>
      <c r="WFT123" s="908"/>
      <c r="WFU123" s="908"/>
      <c r="WFV123" s="908"/>
      <c r="WFW123" s="908"/>
      <c r="WFX123" s="908"/>
      <c r="WFY123" s="908"/>
      <c r="WFZ123" s="908"/>
      <c r="WGA123" s="908"/>
      <c r="WGB123" s="908"/>
      <c r="WGC123" s="908"/>
      <c r="WGD123" s="908"/>
      <c r="WGE123" s="908"/>
      <c r="WGF123" s="908"/>
      <c r="WGG123" s="908"/>
      <c r="WGH123" s="908"/>
      <c r="WGI123" s="908"/>
      <c r="WGJ123" s="908"/>
      <c r="WGK123" s="908"/>
      <c r="WGL123" s="908"/>
      <c r="WGM123" s="908"/>
      <c r="WGN123" s="908"/>
      <c r="WGO123" s="908"/>
      <c r="WGP123" s="908"/>
      <c r="WGQ123" s="908"/>
      <c r="WGR123" s="908"/>
      <c r="WGS123" s="908"/>
      <c r="WGT123" s="908"/>
      <c r="WGU123" s="908"/>
      <c r="WGV123" s="908"/>
      <c r="WGW123" s="908"/>
      <c r="WGX123" s="908"/>
      <c r="WGY123" s="908"/>
      <c r="WGZ123" s="908"/>
      <c r="WHA123" s="908"/>
      <c r="WHB123" s="908"/>
      <c r="WHC123" s="908"/>
      <c r="WHD123" s="908"/>
      <c r="WHE123" s="908"/>
      <c r="WHF123" s="908"/>
      <c r="WHG123" s="908"/>
      <c r="WHH123" s="908"/>
      <c r="WHI123" s="908"/>
      <c r="WHJ123" s="908"/>
      <c r="WHK123" s="908"/>
      <c r="WHL123" s="908"/>
      <c r="WHM123" s="908"/>
      <c r="WHN123" s="908"/>
      <c r="WHO123" s="908"/>
      <c r="WHP123" s="908"/>
      <c r="WHQ123" s="908"/>
      <c r="WHR123" s="908"/>
      <c r="WHS123" s="908"/>
      <c r="WHT123" s="908"/>
      <c r="WHU123" s="908"/>
      <c r="WHV123" s="908"/>
      <c r="WHW123" s="908"/>
      <c r="WHX123" s="908"/>
      <c r="WHY123" s="908"/>
      <c r="WHZ123" s="908"/>
      <c r="WIA123" s="908"/>
      <c r="WIB123" s="908"/>
      <c r="WIC123" s="908"/>
      <c r="WID123" s="908"/>
      <c r="WIE123" s="908"/>
      <c r="WIF123" s="908"/>
      <c r="WIG123" s="908"/>
      <c r="WIH123" s="908"/>
      <c r="WII123" s="908"/>
      <c r="WIJ123" s="908"/>
      <c r="WIK123" s="908"/>
      <c r="WIL123" s="908"/>
      <c r="WIM123" s="908"/>
      <c r="WIN123" s="908"/>
      <c r="WIO123" s="908"/>
      <c r="WIP123" s="908"/>
      <c r="WIQ123" s="908"/>
      <c r="WIR123" s="908"/>
      <c r="WIS123" s="908"/>
      <c r="WIT123" s="908"/>
      <c r="WIU123" s="908"/>
      <c r="WIV123" s="908"/>
      <c r="WIW123" s="908"/>
      <c r="WIX123" s="908"/>
      <c r="WIY123" s="908"/>
      <c r="WIZ123" s="908"/>
      <c r="WJA123" s="908"/>
      <c r="WJB123" s="908"/>
      <c r="WJC123" s="908"/>
      <c r="WJD123" s="908"/>
      <c r="WJE123" s="908"/>
      <c r="WJF123" s="908"/>
      <c r="WJG123" s="908"/>
      <c r="WJH123" s="908"/>
      <c r="WJI123" s="908"/>
      <c r="WJJ123" s="908"/>
      <c r="WJK123" s="908"/>
      <c r="WJL123" s="908"/>
      <c r="WJM123" s="908"/>
      <c r="WJN123" s="908"/>
      <c r="WJO123" s="908"/>
      <c r="WJP123" s="908"/>
      <c r="WJQ123" s="908"/>
      <c r="WJR123" s="908"/>
      <c r="WJS123" s="908"/>
      <c r="WJT123" s="908"/>
      <c r="WJU123" s="908"/>
      <c r="WJV123" s="908"/>
      <c r="WJW123" s="908"/>
      <c r="WJX123" s="908"/>
      <c r="WJY123" s="908"/>
      <c r="WJZ123" s="908"/>
      <c r="WKA123" s="908"/>
      <c r="WKB123" s="908"/>
      <c r="WKC123" s="908"/>
      <c r="WKD123" s="908"/>
      <c r="WKE123" s="908"/>
      <c r="WKF123" s="908"/>
      <c r="WKG123" s="908"/>
      <c r="WKH123" s="908"/>
      <c r="WKI123" s="908"/>
      <c r="WKJ123" s="908"/>
      <c r="WKK123" s="908"/>
      <c r="WKL123" s="908"/>
      <c r="WKM123" s="908"/>
      <c r="WKN123" s="908"/>
      <c r="WKO123" s="908"/>
      <c r="WKP123" s="908"/>
      <c r="WKQ123" s="908"/>
      <c r="WKR123" s="908"/>
      <c r="WKS123" s="908"/>
      <c r="WKT123" s="908"/>
      <c r="WKU123" s="908"/>
      <c r="WKV123" s="908"/>
      <c r="WKW123" s="908"/>
      <c r="WKX123" s="908"/>
      <c r="WKY123" s="908"/>
      <c r="WKZ123" s="908"/>
      <c r="WLA123" s="908"/>
      <c r="WLB123" s="908"/>
      <c r="WLC123" s="908"/>
      <c r="WLD123" s="908"/>
      <c r="WLE123" s="908"/>
      <c r="WLF123" s="908"/>
      <c r="WLG123" s="908"/>
      <c r="WLH123" s="908"/>
      <c r="WLI123" s="908"/>
      <c r="WLJ123" s="908"/>
      <c r="WLK123" s="908"/>
      <c r="WLL123" s="908"/>
      <c r="WLM123" s="908"/>
      <c r="WLN123" s="908"/>
      <c r="WLO123" s="908"/>
      <c r="WLP123" s="908"/>
      <c r="WLQ123" s="908"/>
      <c r="WLR123" s="908"/>
      <c r="WLS123" s="908"/>
      <c r="WLT123" s="908"/>
      <c r="WLU123" s="908"/>
      <c r="WLV123" s="908"/>
      <c r="WLW123" s="908"/>
      <c r="WLX123" s="908"/>
      <c r="WLY123" s="908"/>
      <c r="WLZ123" s="908"/>
      <c r="WMA123" s="908"/>
      <c r="WMB123" s="908"/>
      <c r="WMC123" s="908"/>
      <c r="WMD123" s="908"/>
      <c r="WME123" s="908"/>
      <c r="WMF123" s="908"/>
      <c r="WMG123" s="908"/>
      <c r="WMH123" s="908"/>
      <c r="WMI123" s="908"/>
      <c r="WMJ123" s="908"/>
      <c r="WMK123" s="908"/>
      <c r="WML123" s="908"/>
      <c r="WMM123" s="908"/>
      <c r="WMN123" s="908"/>
      <c r="WMO123" s="908"/>
      <c r="WMP123" s="908"/>
      <c r="WMQ123" s="908"/>
      <c r="WMR123" s="908"/>
      <c r="WMS123" s="908"/>
      <c r="WMT123" s="908"/>
      <c r="WMU123" s="908"/>
      <c r="WMV123" s="908"/>
      <c r="WMW123" s="908"/>
      <c r="WMX123" s="908"/>
      <c r="WMY123" s="908"/>
      <c r="WMZ123" s="908"/>
      <c r="WNA123" s="908"/>
      <c r="WNB123" s="908"/>
      <c r="WNC123" s="908"/>
      <c r="WND123" s="908"/>
      <c r="WNE123" s="908"/>
      <c r="WNF123" s="908"/>
      <c r="WNG123" s="908"/>
      <c r="WNH123" s="908"/>
      <c r="WNI123" s="908"/>
      <c r="WNJ123" s="908"/>
      <c r="WNK123" s="908"/>
      <c r="WNL123" s="908"/>
      <c r="WNM123" s="908"/>
      <c r="WNN123" s="908"/>
      <c r="WNO123" s="908"/>
      <c r="WNP123" s="908"/>
      <c r="WNQ123" s="908"/>
      <c r="WNR123" s="908"/>
      <c r="WNS123" s="908"/>
      <c r="WNT123" s="908"/>
      <c r="WNU123" s="908"/>
      <c r="WNV123" s="908"/>
      <c r="WNW123" s="908"/>
      <c r="WNX123" s="908"/>
      <c r="WNY123" s="908"/>
      <c r="WNZ123" s="908"/>
      <c r="WOA123" s="908"/>
      <c r="WOB123" s="908"/>
      <c r="WOC123" s="908"/>
      <c r="WOD123" s="908"/>
      <c r="WOE123" s="908"/>
      <c r="WOF123" s="908"/>
      <c r="WOG123" s="908"/>
      <c r="WOH123" s="908"/>
      <c r="WOI123" s="908"/>
      <c r="WOJ123" s="908"/>
      <c r="WOK123" s="908"/>
      <c r="WOL123" s="908"/>
      <c r="WOM123" s="908"/>
      <c r="WON123" s="908"/>
      <c r="WOO123" s="908"/>
      <c r="WOP123" s="908"/>
      <c r="WOQ123" s="908"/>
      <c r="WOR123" s="908"/>
      <c r="WOS123" s="908"/>
      <c r="WOT123" s="908"/>
      <c r="WOU123" s="908"/>
      <c r="WOV123" s="908"/>
      <c r="WOW123" s="908"/>
      <c r="WOX123" s="908"/>
      <c r="WOY123" s="908"/>
      <c r="WOZ123" s="908"/>
      <c r="WPA123" s="908"/>
      <c r="WPB123" s="908"/>
      <c r="WPC123" s="908"/>
      <c r="WPD123" s="908"/>
      <c r="WPE123" s="908"/>
      <c r="WPF123" s="908"/>
      <c r="WPG123" s="908"/>
      <c r="WPH123" s="908"/>
      <c r="WPI123" s="908"/>
      <c r="WPJ123" s="908"/>
      <c r="WPK123" s="908"/>
      <c r="WPL123" s="908"/>
      <c r="WPM123" s="908"/>
      <c r="WPN123" s="908"/>
      <c r="WPO123" s="908"/>
      <c r="WPP123" s="908"/>
      <c r="WPQ123" s="908"/>
      <c r="WPR123" s="908"/>
      <c r="WPS123" s="908"/>
      <c r="WPT123" s="908"/>
      <c r="WPU123" s="908"/>
      <c r="WPV123" s="908"/>
      <c r="WPW123" s="908"/>
      <c r="WPX123" s="908"/>
      <c r="WPY123" s="908"/>
      <c r="WPZ123" s="908"/>
      <c r="WQA123" s="908"/>
      <c r="WQB123" s="908"/>
      <c r="WQC123" s="908"/>
      <c r="WQD123" s="908"/>
      <c r="WQE123" s="908"/>
      <c r="WQF123" s="908"/>
      <c r="WQG123" s="908"/>
      <c r="WQH123" s="908"/>
      <c r="WQI123" s="908"/>
      <c r="WQJ123" s="908"/>
      <c r="WQK123" s="908"/>
      <c r="WQL123" s="908"/>
      <c r="WQM123" s="908"/>
      <c r="WQN123" s="908"/>
      <c r="WQO123" s="908"/>
      <c r="WQP123" s="908"/>
      <c r="WQQ123" s="908"/>
      <c r="WQR123" s="908"/>
      <c r="WQS123" s="908"/>
      <c r="WQT123" s="908"/>
      <c r="WQU123" s="908"/>
      <c r="WQV123" s="908"/>
      <c r="WQW123" s="908"/>
      <c r="WQX123" s="908"/>
      <c r="WQY123" s="908"/>
      <c r="WQZ123" s="908"/>
      <c r="WRA123" s="908"/>
      <c r="WRB123" s="908"/>
      <c r="WRC123" s="908"/>
      <c r="WRD123" s="908"/>
      <c r="WRE123" s="908"/>
      <c r="WRF123" s="908"/>
      <c r="WRG123" s="908"/>
      <c r="WRH123" s="908"/>
      <c r="WRI123" s="908"/>
      <c r="WRJ123" s="908"/>
      <c r="WRK123" s="908"/>
      <c r="WRL123" s="908"/>
      <c r="WRM123" s="908"/>
      <c r="WRN123" s="908"/>
      <c r="WRO123" s="908"/>
      <c r="WRP123" s="908"/>
      <c r="WRQ123" s="908"/>
      <c r="WRR123" s="908"/>
      <c r="WRS123" s="908"/>
      <c r="WRT123" s="908"/>
      <c r="WRU123" s="908"/>
      <c r="WRV123" s="908"/>
      <c r="WRW123" s="908"/>
      <c r="WRX123" s="908"/>
      <c r="WRY123" s="908"/>
      <c r="WRZ123" s="908"/>
      <c r="WSA123" s="908"/>
      <c r="WSB123" s="908"/>
      <c r="WSC123" s="908"/>
      <c r="WSD123" s="908"/>
      <c r="WSE123" s="908"/>
      <c r="WSF123" s="908"/>
      <c r="WSG123" s="908"/>
      <c r="WSH123" s="908"/>
      <c r="WSI123" s="908"/>
      <c r="WSJ123" s="908"/>
      <c r="WSK123" s="908"/>
      <c r="WSL123" s="908"/>
      <c r="WSM123" s="908"/>
      <c r="WSN123" s="908"/>
      <c r="WSO123" s="908"/>
      <c r="WSP123" s="908"/>
      <c r="WSQ123" s="908"/>
      <c r="WSR123" s="908"/>
      <c r="WSS123" s="908"/>
      <c r="WST123" s="908"/>
      <c r="WSU123" s="908"/>
      <c r="WSV123" s="908"/>
      <c r="WSW123" s="908"/>
      <c r="WSX123" s="908"/>
      <c r="WSY123" s="908"/>
      <c r="WSZ123" s="908"/>
      <c r="WTA123" s="908"/>
      <c r="WTB123" s="908"/>
      <c r="WTC123" s="908"/>
      <c r="WTD123" s="908"/>
      <c r="WTE123" s="908"/>
      <c r="WTF123" s="908"/>
      <c r="WTG123" s="908"/>
      <c r="WTH123" s="908"/>
      <c r="WTI123" s="908"/>
      <c r="WTJ123" s="908"/>
      <c r="WTK123" s="908"/>
      <c r="WTL123" s="908"/>
      <c r="WTM123" s="908"/>
      <c r="WTN123" s="908"/>
      <c r="WTO123" s="908"/>
      <c r="WTP123" s="908"/>
      <c r="WTQ123" s="908"/>
      <c r="WTR123" s="908"/>
      <c r="WTS123" s="908"/>
      <c r="WTT123" s="908"/>
      <c r="WTU123" s="908"/>
      <c r="WTV123" s="908"/>
      <c r="WTW123" s="908"/>
      <c r="WTX123" s="908"/>
      <c r="WTY123" s="908"/>
      <c r="WTZ123" s="908"/>
      <c r="WUA123" s="908"/>
      <c r="WUB123" s="908"/>
      <c r="WUC123" s="908"/>
      <c r="WUD123" s="908"/>
      <c r="WUE123" s="908"/>
      <c r="WUF123" s="908"/>
      <c r="WUG123" s="908"/>
      <c r="WUH123" s="908"/>
      <c r="WUI123" s="908"/>
      <c r="WUJ123" s="908"/>
      <c r="WUK123" s="908"/>
      <c r="WUL123" s="908"/>
      <c r="WUM123" s="908"/>
      <c r="WUN123" s="908"/>
      <c r="WUO123" s="908"/>
      <c r="WUP123" s="908"/>
      <c r="WUQ123" s="908"/>
      <c r="WUR123" s="908"/>
      <c r="WUS123" s="908"/>
      <c r="WUT123" s="908"/>
      <c r="WUU123" s="908"/>
      <c r="WUV123" s="908"/>
      <c r="WUW123" s="908"/>
      <c r="WUX123" s="908"/>
      <c r="WUY123" s="908"/>
      <c r="WUZ123" s="908"/>
      <c r="WVA123" s="908"/>
      <c r="WVB123" s="908"/>
      <c r="WVC123" s="908"/>
      <c r="WVD123" s="908"/>
      <c r="WVE123" s="908"/>
      <c r="WVF123" s="908"/>
      <c r="WVG123" s="908"/>
      <c r="WVH123" s="908"/>
      <c r="WVI123" s="908"/>
      <c r="WVJ123" s="908"/>
      <c r="WVK123" s="908"/>
      <c r="WVL123" s="908"/>
      <c r="WVM123" s="908"/>
      <c r="WVN123" s="908"/>
      <c r="WVO123" s="908"/>
      <c r="WVP123" s="908"/>
      <c r="WVQ123" s="908"/>
      <c r="WVR123" s="908"/>
      <c r="WVS123" s="908"/>
      <c r="WVT123" s="908"/>
      <c r="WVU123" s="908"/>
      <c r="WVV123" s="908"/>
      <c r="WVW123" s="908"/>
      <c r="WVX123" s="908"/>
      <c r="WVY123" s="908"/>
      <c r="WVZ123" s="908"/>
      <c r="WWA123" s="908"/>
      <c r="WWB123" s="908"/>
      <c r="WWC123" s="908"/>
    </row>
    <row r="124" spans="1:16149" s="921" customFormat="1" ht="24.95" customHeight="1">
      <c r="A124" s="899" t="s">
        <v>485</v>
      </c>
      <c r="B124" s="736" t="s">
        <v>393</v>
      </c>
      <c r="C124" s="743" t="s">
        <v>117</v>
      </c>
      <c r="D124" s="738">
        <v>21136</v>
      </c>
      <c r="E124" s="738">
        <v>36766</v>
      </c>
      <c r="F124" s="915">
        <f t="shared" ca="1" si="16"/>
        <v>19.456410686834097</v>
      </c>
      <c r="G124" s="916">
        <f t="shared" si="12"/>
        <v>43051</v>
      </c>
      <c r="H124" s="917">
        <f>29156</f>
        <v>29156</v>
      </c>
      <c r="I124" s="741" t="s">
        <v>140</v>
      </c>
      <c r="J124" s="741" t="s">
        <v>140</v>
      </c>
      <c r="K124" s="924">
        <v>5</v>
      </c>
      <c r="L124" s="443">
        <f t="shared" si="20"/>
        <v>15</v>
      </c>
      <c r="M124" s="443">
        <f t="shared" si="20"/>
        <v>15</v>
      </c>
      <c r="N124" s="902"/>
      <c r="O124" s="902"/>
      <c r="P124" s="903">
        <f t="shared" si="17"/>
        <v>42153.190836000002</v>
      </c>
      <c r="Q124" s="443">
        <f t="shared" si="14"/>
        <v>19</v>
      </c>
      <c r="R124" s="904">
        <v>20</v>
      </c>
      <c r="S124" s="904">
        <v>35</v>
      </c>
      <c r="T124" s="904">
        <f t="shared" si="21"/>
        <v>19</v>
      </c>
      <c r="U124" s="903">
        <f t="shared" si="15"/>
        <v>553964</v>
      </c>
      <c r="V124" s="918"/>
      <c r="W124" s="919"/>
      <c r="X124" s="920"/>
      <c r="Y124" s="908"/>
      <c r="Z124" s="908"/>
      <c r="AA124" s="908"/>
      <c r="AB124" s="908"/>
      <c r="AC124" s="908"/>
      <c r="AD124" s="908"/>
      <c r="AE124" s="908"/>
      <c r="AF124" s="908"/>
      <c r="AG124" s="908"/>
      <c r="AH124" s="908"/>
      <c r="AI124" s="908"/>
      <c r="AJ124" s="908"/>
      <c r="AK124" s="908"/>
      <c r="AL124" s="908"/>
      <c r="AM124" s="908"/>
      <c r="AN124" s="908"/>
      <c r="AO124" s="908"/>
      <c r="AP124" s="908"/>
      <c r="AQ124" s="908"/>
      <c r="AR124" s="908"/>
      <c r="AS124" s="908"/>
      <c r="AT124" s="908"/>
      <c r="AU124" s="908"/>
      <c r="AV124" s="908"/>
      <c r="AW124" s="908"/>
      <c r="AX124" s="908"/>
      <c r="AY124" s="908"/>
      <c r="AZ124" s="908"/>
      <c r="BA124" s="908"/>
      <c r="BB124" s="908"/>
      <c r="BC124" s="908"/>
      <c r="BD124" s="908"/>
      <c r="BE124" s="908"/>
      <c r="BF124" s="908"/>
      <c r="BG124" s="908"/>
      <c r="BH124" s="908"/>
      <c r="BI124" s="908"/>
      <c r="BJ124" s="908"/>
      <c r="BK124" s="908"/>
      <c r="BL124" s="908"/>
      <c r="BM124" s="908"/>
      <c r="BN124" s="908"/>
      <c r="BO124" s="908"/>
      <c r="BP124" s="908"/>
      <c r="BQ124" s="908"/>
      <c r="BR124" s="908"/>
      <c r="BS124" s="908"/>
      <c r="BT124" s="908"/>
      <c r="BU124" s="908"/>
      <c r="BV124" s="908"/>
      <c r="BW124" s="908"/>
      <c r="BX124" s="908"/>
      <c r="BY124" s="908"/>
      <c r="BZ124" s="908"/>
      <c r="CA124" s="908"/>
      <c r="CB124" s="908"/>
      <c r="CC124" s="908"/>
      <c r="CD124" s="908"/>
      <c r="CE124" s="908"/>
      <c r="CF124" s="908"/>
      <c r="CG124" s="908"/>
      <c r="CH124" s="908"/>
      <c r="CI124" s="908"/>
      <c r="CJ124" s="908"/>
      <c r="CK124" s="908"/>
      <c r="CL124" s="908"/>
      <c r="CM124" s="908"/>
      <c r="CN124" s="908"/>
      <c r="CO124" s="908"/>
      <c r="CP124" s="908"/>
      <c r="CQ124" s="908"/>
      <c r="CR124" s="908"/>
      <c r="CS124" s="908"/>
      <c r="CT124" s="908"/>
      <c r="CU124" s="908"/>
      <c r="CV124" s="908"/>
      <c r="CW124" s="908"/>
      <c r="CX124" s="908"/>
      <c r="CY124" s="908"/>
      <c r="CZ124" s="908"/>
      <c r="DA124" s="908"/>
      <c r="DB124" s="908"/>
      <c r="DC124" s="908"/>
      <c r="DD124" s="908"/>
      <c r="DE124" s="908"/>
      <c r="DF124" s="908"/>
      <c r="DG124" s="908"/>
      <c r="DH124" s="908"/>
      <c r="DI124" s="908"/>
      <c r="DJ124" s="908"/>
      <c r="DK124" s="908"/>
      <c r="DL124" s="908"/>
      <c r="DM124" s="908"/>
      <c r="DN124" s="908"/>
      <c r="DO124" s="908"/>
      <c r="DP124" s="908"/>
      <c r="DQ124" s="908"/>
      <c r="DR124" s="908"/>
      <c r="DS124" s="908"/>
      <c r="DT124" s="908"/>
      <c r="DU124" s="908"/>
      <c r="DV124" s="908"/>
      <c r="DW124" s="908"/>
      <c r="DX124" s="908"/>
      <c r="DY124" s="908"/>
      <c r="DZ124" s="908"/>
      <c r="EA124" s="908"/>
      <c r="EB124" s="908"/>
      <c r="EC124" s="908"/>
      <c r="ED124" s="908"/>
      <c r="EE124" s="908"/>
      <c r="EF124" s="908"/>
      <c r="EG124" s="908"/>
      <c r="EH124" s="908"/>
      <c r="EI124" s="908"/>
      <c r="EJ124" s="908"/>
      <c r="EK124" s="908"/>
      <c r="EL124" s="908"/>
      <c r="EM124" s="908"/>
      <c r="EN124" s="908"/>
      <c r="EO124" s="908"/>
      <c r="EP124" s="908"/>
      <c r="EQ124" s="908"/>
      <c r="ER124" s="908"/>
      <c r="ES124" s="908"/>
      <c r="ET124" s="908"/>
      <c r="EU124" s="908"/>
      <c r="EV124" s="908"/>
      <c r="EW124" s="908"/>
      <c r="EX124" s="908"/>
      <c r="EY124" s="908"/>
      <c r="EZ124" s="908"/>
      <c r="FA124" s="908"/>
      <c r="FB124" s="908"/>
      <c r="FC124" s="908"/>
      <c r="FD124" s="908"/>
      <c r="FE124" s="908"/>
      <c r="FF124" s="908"/>
      <c r="FG124" s="908"/>
      <c r="FH124" s="908"/>
      <c r="FI124" s="908"/>
      <c r="FJ124" s="908"/>
      <c r="FK124" s="908"/>
      <c r="FL124" s="908"/>
      <c r="FM124" s="908"/>
      <c r="FN124" s="908"/>
      <c r="FO124" s="908"/>
      <c r="FP124" s="908"/>
      <c r="FQ124" s="908"/>
      <c r="FR124" s="908"/>
      <c r="FS124" s="908"/>
      <c r="FT124" s="908"/>
      <c r="FU124" s="908"/>
      <c r="FV124" s="908"/>
      <c r="FW124" s="908"/>
      <c r="FX124" s="908"/>
      <c r="FY124" s="908"/>
      <c r="FZ124" s="908"/>
      <c r="GA124" s="908"/>
      <c r="GB124" s="908"/>
      <c r="GC124" s="908"/>
      <c r="GD124" s="908"/>
      <c r="GE124" s="908"/>
      <c r="GF124" s="908"/>
      <c r="GG124" s="908"/>
      <c r="GH124" s="908"/>
      <c r="GI124" s="908"/>
      <c r="GJ124" s="908"/>
      <c r="GK124" s="908"/>
      <c r="GL124" s="908"/>
      <c r="GM124" s="908"/>
      <c r="GN124" s="908"/>
      <c r="GO124" s="908"/>
      <c r="GP124" s="908"/>
      <c r="GQ124" s="908"/>
      <c r="GR124" s="908"/>
      <c r="GS124" s="908"/>
      <c r="GT124" s="908"/>
      <c r="GU124" s="908"/>
      <c r="GV124" s="908"/>
      <c r="GW124" s="908"/>
      <c r="GX124" s="908"/>
      <c r="GY124" s="908"/>
      <c r="GZ124" s="908"/>
      <c r="HA124" s="908"/>
      <c r="HB124" s="908"/>
      <c r="HC124" s="908"/>
      <c r="HD124" s="908"/>
      <c r="HE124" s="908"/>
      <c r="HF124" s="908"/>
      <c r="HG124" s="908"/>
      <c r="HH124" s="908"/>
      <c r="HI124" s="908"/>
      <c r="HJ124" s="908"/>
      <c r="HK124" s="908"/>
      <c r="HL124" s="908"/>
      <c r="HM124" s="908"/>
      <c r="HN124" s="908"/>
      <c r="HO124" s="908"/>
      <c r="HP124" s="908"/>
      <c r="HQ124" s="908"/>
      <c r="HR124" s="908"/>
      <c r="HS124" s="908"/>
      <c r="HT124" s="908"/>
      <c r="HU124" s="908"/>
      <c r="HV124" s="908"/>
      <c r="HW124" s="908"/>
      <c r="HX124" s="908"/>
      <c r="HY124" s="908"/>
      <c r="HZ124" s="908"/>
      <c r="IA124" s="908"/>
      <c r="IB124" s="908"/>
      <c r="IC124" s="908"/>
      <c r="ID124" s="908"/>
      <c r="IE124" s="908"/>
      <c r="IF124" s="908"/>
      <c r="IG124" s="908"/>
      <c r="IH124" s="908"/>
      <c r="II124" s="908"/>
      <c r="IJ124" s="908"/>
      <c r="IK124" s="908"/>
      <c r="IL124" s="908"/>
      <c r="IM124" s="908"/>
      <c r="IN124" s="908"/>
      <c r="IO124" s="908"/>
      <c r="IP124" s="908"/>
      <c r="IQ124" s="908"/>
      <c r="IR124" s="908"/>
      <c r="IS124" s="908"/>
      <c r="IT124" s="908"/>
      <c r="IU124" s="908"/>
      <c r="IV124" s="908"/>
      <c r="IW124" s="908"/>
      <c r="IX124" s="908"/>
      <c r="IY124" s="908"/>
      <c r="IZ124" s="908"/>
      <c r="JA124" s="908"/>
      <c r="JB124" s="908"/>
      <c r="JC124" s="908"/>
      <c r="JD124" s="908"/>
      <c r="JE124" s="908"/>
      <c r="JF124" s="908"/>
      <c r="JG124" s="908"/>
      <c r="JH124" s="908"/>
      <c r="JI124" s="908"/>
      <c r="JJ124" s="908"/>
      <c r="JK124" s="908"/>
      <c r="JL124" s="908"/>
      <c r="JM124" s="908"/>
      <c r="JN124" s="908"/>
      <c r="JO124" s="908"/>
      <c r="JP124" s="908"/>
      <c r="JQ124" s="908"/>
      <c r="JR124" s="908"/>
      <c r="JS124" s="908"/>
      <c r="JT124" s="908"/>
      <c r="JU124" s="908"/>
      <c r="JV124" s="908"/>
      <c r="JW124" s="908"/>
      <c r="JX124" s="908"/>
      <c r="JY124" s="908"/>
      <c r="JZ124" s="908"/>
      <c r="KA124" s="908"/>
      <c r="KB124" s="908"/>
      <c r="KC124" s="908"/>
      <c r="KD124" s="908"/>
      <c r="KE124" s="908"/>
      <c r="KF124" s="908"/>
      <c r="KG124" s="908"/>
      <c r="KH124" s="908"/>
      <c r="KI124" s="908"/>
      <c r="KJ124" s="908"/>
      <c r="KK124" s="908"/>
      <c r="KL124" s="908"/>
      <c r="KM124" s="908"/>
      <c r="KN124" s="908"/>
      <c r="KO124" s="908"/>
      <c r="KP124" s="908"/>
      <c r="KQ124" s="908"/>
      <c r="KR124" s="908"/>
      <c r="KS124" s="908"/>
      <c r="KT124" s="908"/>
      <c r="KU124" s="908"/>
      <c r="KV124" s="908"/>
      <c r="KW124" s="908"/>
      <c r="KX124" s="908"/>
      <c r="KY124" s="908"/>
      <c r="KZ124" s="908"/>
      <c r="LA124" s="908"/>
      <c r="LB124" s="908"/>
      <c r="LC124" s="908"/>
      <c r="LD124" s="908"/>
      <c r="LE124" s="908"/>
      <c r="LF124" s="908"/>
      <c r="LG124" s="908"/>
      <c r="LH124" s="908"/>
      <c r="LI124" s="908"/>
      <c r="LJ124" s="908"/>
      <c r="LK124" s="908"/>
      <c r="LL124" s="908"/>
      <c r="LM124" s="908"/>
      <c r="LN124" s="908"/>
      <c r="LO124" s="908"/>
      <c r="LP124" s="908"/>
      <c r="LQ124" s="908"/>
      <c r="LR124" s="908"/>
      <c r="LS124" s="908"/>
      <c r="LT124" s="908"/>
      <c r="LU124" s="908"/>
      <c r="LV124" s="908"/>
      <c r="LW124" s="908"/>
      <c r="LX124" s="908"/>
      <c r="LY124" s="908"/>
      <c r="LZ124" s="908"/>
      <c r="MA124" s="908"/>
      <c r="MB124" s="908"/>
      <c r="MC124" s="908"/>
      <c r="MD124" s="908"/>
      <c r="ME124" s="908"/>
      <c r="MF124" s="908"/>
      <c r="MG124" s="908"/>
      <c r="MH124" s="908"/>
      <c r="MI124" s="908"/>
      <c r="MJ124" s="908"/>
      <c r="MK124" s="908"/>
      <c r="ML124" s="908"/>
      <c r="MM124" s="908"/>
      <c r="MN124" s="908"/>
      <c r="MO124" s="908"/>
      <c r="MP124" s="908"/>
      <c r="MQ124" s="908"/>
      <c r="MR124" s="908"/>
      <c r="MS124" s="908"/>
      <c r="MT124" s="908"/>
      <c r="MU124" s="908"/>
      <c r="MV124" s="908"/>
      <c r="MW124" s="908"/>
      <c r="MX124" s="908"/>
      <c r="MY124" s="908"/>
      <c r="MZ124" s="908"/>
      <c r="NA124" s="908"/>
      <c r="NB124" s="908"/>
      <c r="NC124" s="908"/>
      <c r="ND124" s="908"/>
      <c r="NE124" s="908"/>
      <c r="NF124" s="908"/>
      <c r="NG124" s="908"/>
      <c r="NH124" s="908"/>
      <c r="NI124" s="908"/>
      <c r="NJ124" s="908"/>
      <c r="NK124" s="908"/>
      <c r="NL124" s="908"/>
      <c r="NM124" s="908"/>
      <c r="NN124" s="908"/>
      <c r="NO124" s="908"/>
      <c r="NP124" s="908"/>
      <c r="NQ124" s="908"/>
      <c r="NR124" s="908"/>
      <c r="NS124" s="908"/>
      <c r="NT124" s="908"/>
      <c r="NU124" s="908"/>
      <c r="NV124" s="908"/>
      <c r="NW124" s="908"/>
      <c r="NX124" s="908"/>
      <c r="NY124" s="908"/>
      <c r="NZ124" s="908"/>
      <c r="OA124" s="908"/>
      <c r="OB124" s="908"/>
      <c r="OC124" s="908"/>
      <c r="OD124" s="908"/>
      <c r="OE124" s="908"/>
      <c r="OF124" s="908"/>
      <c r="OG124" s="908"/>
      <c r="OH124" s="908"/>
      <c r="OI124" s="908"/>
      <c r="OJ124" s="908"/>
      <c r="OK124" s="908"/>
      <c r="OL124" s="908"/>
      <c r="OM124" s="908"/>
      <c r="ON124" s="908"/>
      <c r="OO124" s="908"/>
      <c r="OP124" s="908"/>
      <c r="OQ124" s="908"/>
      <c r="OR124" s="908"/>
      <c r="OS124" s="908"/>
      <c r="OT124" s="908"/>
      <c r="OU124" s="908"/>
      <c r="OV124" s="908"/>
      <c r="OW124" s="908"/>
      <c r="OX124" s="908"/>
      <c r="OY124" s="908"/>
      <c r="OZ124" s="908"/>
      <c r="PA124" s="908"/>
      <c r="PB124" s="908"/>
      <c r="PC124" s="908"/>
      <c r="PD124" s="908"/>
      <c r="PE124" s="908"/>
      <c r="PF124" s="908"/>
      <c r="PG124" s="908"/>
      <c r="PH124" s="908"/>
      <c r="PI124" s="908"/>
      <c r="PJ124" s="908"/>
      <c r="PK124" s="908"/>
      <c r="PL124" s="908"/>
      <c r="PM124" s="908"/>
      <c r="PN124" s="908"/>
      <c r="PO124" s="908"/>
      <c r="PP124" s="908"/>
      <c r="PQ124" s="908"/>
      <c r="PR124" s="908"/>
      <c r="PS124" s="908"/>
      <c r="PT124" s="908"/>
      <c r="PU124" s="908"/>
      <c r="PV124" s="908"/>
      <c r="PW124" s="908"/>
      <c r="PX124" s="908"/>
      <c r="PY124" s="908"/>
      <c r="PZ124" s="908"/>
      <c r="QA124" s="908"/>
      <c r="QB124" s="908"/>
      <c r="QC124" s="908"/>
      <c r="QD124" s="908"/>
      <c r="QE124" s="908"/>
      <c r="QF124" s="908"/>
      <c r="QG124" s="908"/>
      <c r="QH124" s="908"/>
      <c r="QI124" s="908"/>
      <c r="QJ124" s="908"/>
      <c r="QK124" s="908"/>
      <c r="QL124" s="908"/>
      <c r="QM124" s="908"/>
      <c r="QN124" s="908"/>
      <c r="QO124" s="908"/>
      <c r="QP124" s="908"/>
      <c r="QQ124" s="908"/>
      <c r="QR124" s="908"/>
      <c r="QS124" s="908"/>
      <c r="QT124" s="908"/>
      <c r="QU124" s="908"/>
      <c r="QV124" s="908"/>
      <c r="QW124" s="908"/>
      <c r="QX124" s="908"/>
      <c r="QY124" s="908"/>
      <c r="QZ124" s="908"/>
      <c r="RA124" s="908"/>
      <c r="RB124" s="908"/>
      <c r="RC124" s="908"/>
      <c r="RD124" s="908"/>
      <c r="RE124" s="908"/>
      <c r="RF124" s="908"/>
      <c r="RG124" s="908"/>
      <c r="RH124" s="908"/>
      <c r="RI124" s="908"/>
      <c r="RJ124" s="908"/>
      <c r="RK124" s="908"/>
      <c r="RL124" s="908"/>
      <c r="RM124" s="908"/>
      <c r="RN124" s="908"/>
      <c r="RO124" s="908"/>
      <c r="RP124" s="908"/>
      <c r="RQ124" s="908"/>
      <c r="RR124" s="908"/>
      <c r="RS124" s="908"/>
      <c r="RT124" s="908"/>
      <c r="RU124" s="908"/>
      <c r="RV124" s="908"/>
      <c r="RW124" s="908"/>
      <c r="RX124" s="908"/>
      <c r="RY124" s="908"/>
      <c r="RZ124" s="908"/>
      <c r="SA124" s="908"/>
      <c r="SB124" s="908"/>
      <c r="SC124" s="908"/>
      <c r="SD124" s="908"/>
      <c r="SE124" s="908"/>
      <c r="SF124" s="908"/>
      <c r="SG124" s="908"/>
      <c r="SH124" s="908"/>
      <c r="SI124" s="908"/>
      <c r="SJ124" s="908"/>
      <c r="SK124" s="908"/>
      <c r="SL124" s="908"/>
      <c r="SM124" s="908"/>
      <c r="SN124" s="908"/>
      <c r="SO124" s="908"/>
      <c r="SP124" s="908"/>
      <c r="SQ124" s="908"/>
      <c r="SR124" s="908"/>
      <c r="SS124" s="908"/>
      <c r="ST124" s="908"/>
      <c r="SU124" s="908"/>
      <c r="SV124" s="908"/>
      <c r="SW124" s="908"/>
      <c r="SX124" s="908"/>
      <c r="SY124" s="908"/>
      <c r="SZ124" s="908"/>
      <c r="TA124" s="908"/>
      <c r="TB124" s="908"/>
      <c r="TC124" s="908"/>
      <c r="TD124" s="908"/>
      <c r="TE124" s="908"/>
      <c r="TF124" s="908"/>
      <c r="TG124" s="908"/>
      <c r="TH124" s="908"/>
      <c r="TI124" s="908"/>
      <c r="TJ124" s="908"/>
      <c r="TK124" s="908"/>
      <c r="TL124" s="908"/>
      <c r="TM124" s="908"/>
      <c r="TN124" s="908"/>
      <c r="TO124" s="908"/>
      <c r="TP124" s="908"/>
      <c r="TQ124" s="908"/>
      <c r="TR124" s="908"/>
      <c r="TS124" s="908"/>
      <c r="TT124" s="908"/>
      <c r="TU124" s="908"/>
      <c r="TV124" s="908"/>
      <c r="TW124" s="908"/>
      <c r="TX124" s="908"/>
      <c r="TY124" s="908"/>
      <c r="TZ124" s="908"/>
      <c r="UA124" s="908"/>
      <c r="UB124" s="908"/>
      <c r="UC124" s="908"/>
      <c r="UD124" s="908"/>
      <c r="UE124" s="908"/>
      <c r="UF124" s="908"/>
      <c r="UG124" s="908"/>
      <c r="UH124" s="908"/>
      <c r="UI124" s="908"/>
      <c r="UJ124" s="908"/>
      <c r="UK124" s="908"/>
      <c r="UL124" s="908"/>
      <c r="UM124" s="908"/>
      <c r="UN124" s="908"/>
      <c r="UO124" s="908"/>
      <c r="UP124" s="908"/>
      <c r="UQ124" s="908"/>
      <c r="UR124" s="908"/>
      <c r="US124" s="908"/>
      <c r="UT124" s="908"/>
      <c r="UU124" s="908"/>
      <c r="UV124" s="908"/>
      <c r="UW124" s="908"/>
      <c r="UX124" s="908"/>
      <c r="UY124" s="908"/>
      <c r="UZ124" s="908"/>
      <c r="VA124" s="908"/>
      <c r="VB124" s="908"/>
      <c r="VC124" s="908"/>
      <c r="VD124" s="908"/>
      <c r="VE124" s="908"/>
      <c r="VF124" s="908"/>
      <c r="VG124" s="908"/>
      <c r="VH124" s="908"/>
      <c r="VI124" s="908"/>
      <c r="VJ124" s="908"/>
      <c r="VK124" s="908"/>
      <c r="VL124" s="908"/>
      <c r="VM124" s="908"/>
      <c r="VN124" s="908"/>
      <c r="VO124" s="908"/>
      <c r="VP124" s="908"/>
      <c r="VQ124" s="908"/>
      <c r="VR124" s="908"/>
      <c r="VS124" s="908"/>
      <c r="VT124" s="908"/>
      <c r="VU124" s="908"/>
      <c r="VV124" s="908"/>
      <c r="VW124" s="908"/>
      <c r="VX124" s="908"/>
      <c r="VY124" s="908"/>
      <c r="VZ124" s="908"/>
      <c r="WA124" s="908"/>
      <c r="WB124" s="908"/>
      <c r="WC124" s="908"/>
      <c r="WD124" s="908"/>
      <c r="WE124" s="908"/>
      <c r="WF124" s="908"/>
      <c r="WG124" s="908"/>
      <c r="WH124" s="908"/>
      <c r="WI124" s="908"/>
      <c r="WJ124" s="908"/>
      <c r="WK124" s="908"/>
      <c r="WL124" s="908"/>
      <c r="WM124" s="908"/>
      <c r="WN124" s="908"/>
      <c r="WO124" s="908"/>
      <c r="WP124" s="908"/>
      <c r="WQ124" s="908"/>
      <c r="WR124" s="908"/>
      <c r="WS124" s="908"/>
      <c r="WT124" s="908"/>
      <c r="WU124" s="908"/>
      <c r="WV124" s="908"/>
      <c r="WW124" s="908"/>
      <c r="WX124" s="908"/>
      <c r="WY124" s="908"/>
      <c r="WZ124" s="908"/>
      <c r="XA124" s="908"/>
      <c r="XB124" s="908"/>
      <c r="XC124" s="908"/>
      <c r="XD124" s="908"/>
      <c r="XE124" s="908"/>
      <c r="XF124" s="908"/>
      <c r="XG124" s="908"/>
      <c r="XH124" s="908"/>
      <c r="XI124" s="908"/>
      <c r="XJ124" s="908"/>
      <c r="XK124" s="908"/>
      <c r="XL124" s="908"/>
      <c r="XM124" s="908"/>
      <c r="XN124" s="908"/>
      <c r="XO124" s="908"/>
      <c r="XP124" s="908"/>
      <c r="XQ124" s="908"/>
      <c r="XR124" s="908"/>
      <c r="XS124" s="908"/>
      <c r="XT124" s="908"/>
      <c r="XU124" s="908"/>
      <c r="XV124" s="908"/>
      <c r="XW124" s="908"/>
      <c r="XX124" s="908"/>
      <c r="XY124" s="908"/>
      <c r="XZ124" s="908"/>
      <c r="YA124" s="908"/>
      <c r="YB124" s="908"/>
      <c r="YC124" s="908"/>
      <c r="YD124" s="908"/>
      <c r="YE124" s="908"/>
      <c r="YF124" s="908"/>
      <c r="YG124" s="908"/>
      <c r="YH124" s="908"/>
      <c r="YI124" s="908"/>
      <c r="YJ124" s="908"/>
      <c r="YK124" s="908"/>
      <c r="YL124" s="908"/>
      <c r="YM124" s="908"/>
      <c r="YN124" s="908"/>
      <c r="YO124" s="908"/>
      <c r="YP124" s="908"/>
      <c r="YQ124" s="908"/>
      <c r="YR124" s="908"/>
      <c r="YS124" s="908"/>
      <c r="YT124" s="908"/>
      <c r="YU124" s="908"/>
      <c r="YV124" s="908"/>
      <c r="YW124" s="908"/>
      <c r="YX124" s="908"/>
      <c r="YY124" s="908"/>
      <c r="YZ124" s="908"/>
      <c r="ZA124" s="908"/>
      <c r="ZB124" s="908"/>
      <c r="ZC124" s="908"/>
      <c r="ZD124" s="908"/>
      <c r="ZE124" s="908"/>
      <c r="ZF124" s="908"/>
      <c r="ZG124" s="908"/>
      <c r="ZH124" s="908"/>
      <c r="ZI124" s="908"/>
      <c r="ZJ124" s="908"/>
      <c r="ZK124" s="908"/>
      <c r="ZL124" s="908"/>
      <c r="ZM124" s="908"/>
      <c r="ZN124" s="908"/>
      <c r="ZO124" s="908"/>
      <c r="ZP124" s="908"/>
      <c r="ZQ124" s="908"/>
      <c r="ZR124" s="908"/>
      <c r="ZS124" s="908"/>
      <c r="ZT124" s="908"/>
      <c r="ZU124" s="908"/>
      <c r="ZV124" s="908"/>
      <c r="ZW124" s="908"/>
      <c r="ZX124" s="908"/>
      <c r="ZY124" s="908"/>
      <c r="ZZ124" s="908"/>
      <c r="AAA124" s="908"/>
      <c r="AAB124" s="908"/>
      <c r="AAC124" s="908"/>
      <c r="AAD124" s="908"/>
      <c r="AAE124" s="908"/>
      <c r="AAF124" s="908"/>
      <c r="AAG124" s="908"/>
      <c r="AAH124" s="908"/>
      <c r="AAI124" s="908"/>
      <c r="AAJ124" s="908"/>
      <c r="AAK124" s="908"/>
      <c r="AAL124" s="908"/>
      <c r="AAM124" s="908"/>
      <c r="AAN124" s="908"/>
      <c r="AAO124" s="908"/>
      <c r="AAP124" s="908"/>
      <c r="AAQ124" s="908"/>
      <c r="AAR124" s="908"/>
      <c r="AAS124" s="908"/>
      <c r="AAT124" s="908"/>
      <c r="AAU124" s="908"/>
      <c r="AAV124" s="908"/>
      <c r="AAW124" s="908"/>
      <c r="AAX124" s="908"/>
      <c r="AAY124" s="908"/>
      <c r="AAZ124" s="908"/>
      <c r="ABA124" s="908"/>
      <c r="ABB124" s="908"/>
      <c r="ABC124" s="908"/>
      <c r="ABD124" s="908"/>
      <c r="ABE124" s="908"/>
      <c r="ABF124" s="908"/>
      <c r="ABG124" s="908"/>
      <c r="ABH124" s="908"/>
      <c r="ABI124" s="908"/>
      <c r="ABJ124" s="908"/>
      <c r="ABK124" s="908"/>
      <c r="ABL124" s="908"/>
      <c r="ABM124" s="908"/>
      <c r="ABN124" s="908"/>
      <c r="ABO124" s="908"/>
      <c r="ABP124" s="908"/>
      <c r="ABQ124" s="908"/>
      <c r="ABR124" s="908"/>
      <c r="ABS124" s="908"/>
      <c r="ABT124" s="908"/>
      <c r="ABU124" s="908"/>
      <c r="ABV124" s="908"/>
      <c r="ABW124" s="908"/>
      <c r="ABX124" s="908"/>
      <c r="ABY124" s="908"/>
      <c r="ABZ124" s="908"/>
      <c r="ACA124" s="908"/>
      <c r="ACB124" s="908"/>
      <c r="ACC124" s="908"/>
      <c r="ACD124" s="908"/>
      <c r="ACE124" s="908"/>
      <c r="ACF124" s="908"/>
      <c r="ACG124" s="908"/>
      <c r="ACH124" s="908"/>
      <c r="ACI124" s="908"/>
      <c r="ACJ124" s="908"/>
      <c r="ACK124" s="908"/>
      <c r="ACL124" s="908"/>
      <c r="ACM124" s="908"/>
      <c r="ACN124" s="908"/>
      <c r="ACO124" s="908"/>
      <c r="ACP124" s="908"/>
      <c r="ACQ124" s="908"/>
      <c r="ACR124" s="908"/>
      <c r="ACS124" s="908"/>
      <c r="ACT124" s="908"/>
      <c r="ACU124" s="908"/>
      <c r="ACV124" s="908"/>
      <c r="ACW124" s="908"/>
      <c r="ACX124" s="908"/>
      <c r="ACY124" s="908"/>
      <c r="ACZ124" s="908"/>
      <c r="ADA124" s="908"/>
      <c r="ADB124" s="908"/>
      <c r="ADC124" s="908"/>
      <c r="ADD124" s="908"/>
      <c r="ADE124" s="908"/>
      <c r="ADF124" s="908"/>
      <c r="ADG124" s="908"/>
      <c r="ADH124" s="908"/>
      <c r="ADI124" s="908"/>
      <c r="ADJ124" s="908"/>
      <c r="ADK124" s="908"/>
      <c r="ADL124" s="908"/>
      <c r="ADM124" s="908"/>
      <c r="ADN124" s="908"/>
      <c r="ADO124" s="908"/>
      <c r="ADP124" s="908"/>
      <c r="ADQ124" s="908"/>
      <c r="ADR124" s="908"/>
      <c r="ADS124" s="908"/>
      <c r="ADT124" s="908"/>
      <c r="ADU124" s="908"/>
      <c r="ADV124" s="908"/>
      <c r="ADW124" s="908"/>
      <c r="ADX124" s="908"/>
      <c r="ADY124" s="908"/>
      <c r="ADZ124" s="908"/>
      <c r="AEA124" s="908"/>
      <c r="AEB124" s="908"/>
      <c r="AEC124" s="908"/>
      <c r="AED124" s="908"/>
      <c r="AEE124" s="908"/>
      <c r="AEF124" s="908"/>
      <c r="AEG124" s="908"/>
      <c r="AEH124" s="908"/>
      <c r="AEI124" s="908"/>
      <c r="AEJ124" s="908"/>
      <c r="AEK124" s="908"/>
      <c r="AEL124" s="908"/>
      <c r="AEM124" s="908"/>
      <c r="AEN124" s="908"/>
      <c r="AEO124" s="908"/>
      <c r="AEP124" s="908"/>
      <c r="AEQ124" s="908"/>
      <c r="AER124" s="908"/>
      <c r="AES124" s="908"/>
      <c r="AET124" s="908"/>
      <c r="AEU124" s="908"/>
      <c r="AEV124" s="908"/>
      <c r="AEW124" s="908"/>
      <c r="AEX124" s="908"/>
      <c r="AEY124" s="908"/>
      <c r="AEZ124" s="908"/>
      <c r="AFA124" s="908"/>
      <c r="AFB124" s="908"/>
      <c r="AFC124" s="908"/>
      <c r="AFD124" s="908"/>
      <c r="AFE124" s="908"/>
      <c r="AFF124" s="908"/>
      <c r="AFG124" s="908"/>
      <c r="AFH124" s="908"/>
      <c r="AFI124" s="908"/>
      <c r="AFJ124" s="908"/>
      <c r="AFK124" s="908"/>
      <c r="AFL124" s="908"/>
      <c r="AFM124" s="908"/>
      <c r="AFN124" s="908"/>
      <c r="AFO124" s="908"/>
      <c r="AFP124" s="908"/>
      <c r="AFQ124" s="908"/>
      <c r="AFR124" s="908"/>
      <c r="AFS124" s="908"/>
      <c r="AFT124" s="908"/>
      <c r="AFU124" s="908"/>
      <c r="AFV124" s="908"/>
      <c r="AFW124" s="908"/>
      <c r="AFX124" s="908"/>
      <c r="AFY124" s="908"/>
      <c r="AFZ124" s="908"/>
      <c r="AGA124" s="908"/>
      <c r="AGB124" s="908"/>
      <c r="AGC124" s="908"/>
      <c r="AGD124" s="908"/>
      <c r="AGE124" s="908"/>
      <c r="AGF124" s="908"/>
      <c r="AGG124" s="908"/>
      <c r="AGH124" s="908"/>
      <c r="AGI124" s="908"/>
      <c r="AGJ124" s="908"/>
      <c r="AGK124" s="908"/>
      <c r="AGL124" s="908"/>
      <c r="AGM124" s="908"/>
      <c r="AGN124" s="908"/>
      <c r="AGO124" s="908"/>
      <c r="AGP124" s="908"/>
      <c r="AGQ124" s="908"/>
      <c r="AGR124" s="908"/>
      <c r="AGS124" s="908"/>
      <c r="AGT124" s="908"/>
      <c r="AGU124" s="908"/>
      <c r="AGV124" s="908"/>
      <c r="AGW124" s="908"/>
      <c r="AGX124" s="908"/>
      <c r="AGY124" s="908"/>
      <c r="AGZ124" s="908"/>
      <c r="AHA124" s="908"/>
      <c r="AHB124" s="908"/>
      <c r="AHC124" s="908"/>
      <c r="AHD124" s="908"/>
      <c r="AHE124" s="908"/>
      <c r="AHF124" s="908"/>
      <c r="AHG124" s="908"/>
      <c r="AHH124" s="908"/>
      <c r="AHI124" s="908"/>
      <c r="AHJ124" s="908"/>
      <c r="AHK124" s="908"/>
      <c r="AHL124" s="908"/>
      <c r="AHM124" s="908"/>
      <c r="AHN124" s="908"/>
      <c r="AHO124" s="908"/>
      <c r="AHP124" s="908"/>
      <c r="AHQ124" s="908"/>
      <c r="AHR124" s="908"/>
      <c r="AHS124" s="908"/>
      <c r="AHT124" s="908"/>
      <c r="AHU124" s="908"/>
      <c r="AHV124" s="908"/>
      <c r="AHW124" s="908"/>
      <c r="AHX124" s="908"/>
      <c r="AHY124" s="908"/>
      <c r="AHZ124" s="908"/>
      <c r="AIA124" s="908"/>
      <c r="AIB124" s="908"/>
      <c r="AIC124" s="908"/>
      <c r="AID124" s="908"/>
      <c r="AIE124" s="908"/>
      <c r="AIF124" s="908"/>
      <c r="AIG124" s="908"/>
      <c r="AIH124" s="908"/>
      <c r="AII124" s="908"/>
      <c r="AIJ124" s="908"/>
      <c r="AIK124" s="908"/>
      <c r="AIL124" s="908"/>
      <c r="AIM124" s="908"/>
      <c r="AIN124" s="908"/>
      <c r="AIO124" s="908"/>
      <c r="AIP124" s="908"/>
      <c r="AIQ124" s="908"/>
      <c r="AIR124" s="908"/>
      <c r="AIS124" s="908"/>
      <c r="AIT124" s="908"/>
      <c r="AIU124" s="908"/>
      <c r="AIV124" s="908"/>
      <c r="AIW124" s="908"/>
      <c r="AIX124" s="908"/>
      <c r="AIY124" s="908"/>
      <c r="AIZ124" s="908"/>
      <c r="AJA124" s="908"/>
      <c r="AJB124" s="908"/>
      <c r="AJC124" s="908"/>
      <c r="AJD124" s="908"/>
      <c r="AJE124" s="908"/>
      <c r="AJF124" s="908"/>
      <c r="AJG124" s="908"/>
      <c r="AJH124" s="908"/>
      <c r="AJI124" s="908"/>
      <c r="AJJ124" s="908"/>
      <c r="AJK124" s="908"/>
      <c r="AJL124" s="908"/>
      <c r="AJM124" s="908"/>
      <c r="AJN124" s="908"/>
      <c r="AJO124" s="908"/>
      <c r="AJP124" s="908"/>
      <c r="AJQ124" s="908"/>
      <c r="AJR124" s="908"/>
      <c r="AJS124" s="908"/>
      <c r="AJT124" s="908"/>
      <c r="AJU124" s="908"/>
      <c r="AJV124" s="908"/>
      <c r="AJW124" s="908"/>
      <c r="AJX124" s="908"/>
      <c r="AJY124" s="908"/>
      <c r="AJZ124" s="908"/>
      <c r="AKA124" s="908"/>
      <c r="AKB124" s="908"/>
      <c r="AKC124" s="908"/>
      <c r="AKD124" s="908"/>
      <c r="AKE124" s="908"/>
      <c r="AKF124" s="908"/>
      <c r="AKG124" s="908"/>
      <c r="AKH124" s="908"/>
      <c r="AKI124" s="908"/>
      <c r="AKJ124" s="908"/>
      <c r="AKK124" s="908"/>
      <c r="AKL124" s="908"/>
      <c r="AKM124" s="908"/>
      <c r="AKN124" s="908"/>
      <c r="AKO124" s="908"/>
      <c r="AKP124" s="908"/>
      <c r="AKQ124" s="908"/>
      <c r="AKR124" s="908"/>
      <c r="AKS124" s="908"/>
      <c r="AKT124" s="908"/>
      <c r="AKU124" s="908"/>
      <c r="AKV124" s="908"/>
      <c r="AKW124" s="908"/>
      <c r="AKX124" s="908"/>
      <c r="AKY124" s="908"/>
      <c r="AKZ124" s="908"/>
      <c r="ALA124" s="908"/>
      <c r="ALB124" s="908"/>
      <c r="ALC124" s="908"/>
      <c r="ALD124" s="908"/>
      <c r="ALE124" s="908"/>
      <c r="ALF124" s="908"/>
      <c r="ALG124" s="908"/>
      <c r="ALH124" s="908"/>
      <c r="ALI124" s="908"/>
      <c r="ALJ124" s="908"/>
      <c r="ALK124" s="908"/>
      <c r="ALL124" s="908"/>
      <c r="ALM124" s="908"/>
      <c r="ALN124" s="908"/>
      <c r="ALO124" s="908"/>
      <c r="ALP124" s="908"/>
      <c r="ALQ124" s="908"/>
      <c r="ALR124" s="908"/>
      <c r="ALS124" s="908"/>
      <c r="ALT124" s="908"/>
      <c r="ALU124" s="908"/>
      <c r="ALV124" s="908"/>
      <c r="ALW124" s="908"/>
      <c r="ALX124" s="908"/>
      <c r="ALY124" s="908"/>
      <c r="ALZ124" s="908"/>
      <c r="AMA124" s="908"/>
      <c r="AMB124" s="908"/>
      <c r="AMC124" s="908"/>
      <c r="AMD124" s="908"/>
      <c r="AME124" s="908"/>
      <c r="AMF124" s="908"/>
      <c r="AMG124" s="908"/>
      <c r="AMH124" s="908"/>
      <c r="AMI124" s="908"/>
      <c r="AMJ124" s="908"/>
      <c r="AMK124" s="908"/>
      <c r="AML124" s="908"/>
      <c r="AMM124" s="908"/>
      <c r="AMN124" s="908"/>
      <c r="AMO124" s="908"/>
      <c r="AMP124" s="908"/>
      <c r="AMQ124" s="908"/>
      <c r="AMR124" s="908"/>
      <c r="AMS124" s="908"/>
      <c r="AMT124" s="908"/>
      <c r="AMU124" s="908"/>
      <c r="AMV124" s="908"/>
      <c r="AMW124" s="908"/>
      <c r="AMX124" s="908"/>
      <c r="AMY124" s="908"/>
      <c r="AMZ124" s="908"/>
      <c r="ANA124" s="908"/>
      <c r="ANB124" s="908"/>
      <c r="ANC124" s="908"/>
      <c r="AND124" s="908"/>
      <c r="ANE124" s="908"/>
      <c r="ANF124" s="908"/>
      <c r="ANG124" s="908"/>
      <c r="ANH124" s="908"/>
      <c r="ANI124" s="908"/>
      <c r="ANJ124" s="908"/>
      <c r="ANK124" s="908"/>
      <c r="ANL124" s="908"/>
      <c r="ANM124" s="908"/>
      <c r="ANN124" s="908"/>
      <c r="ANO124" s="908"/>
      <c r="ANP124" s="908"/>
      <c r="ANQ124" s="908"/>
      <c r="ANR124" s="908"/>
      <c r="ANS124" s="908"/>
      <c r="ANT124" s="908"/>
      <c r="ANU124" s="908"/>
      <c r="ANV124" s="908"/>
      <c r="ANW124" s="908"/>
      <c r="ANX124" s="908"/>
      <c r="ANY124" s="908"/>
      <c r="ANZ124" s="908"/>
      <c r="AOA124" s="908"/>
      <c r="AOB124" s="908"/>
      <c r="AOC124" s="908"/>
      <c r="AOD124" s="908"/>
      <c r="AOE124" s="908"/>
      <c r="AOF124" s="908"/>
      <c r="AOG124" s="908"/>
      <c r="AOH124" s="908"/>
      <c r="AOI124" s="908"/>
      <c r="AOJ124" s="908"/>
      <c r="AOK124" s="908"/>
      <c r="AOL124" s="908"/>
      <c r="AOM124" s="908"/>
      <c r="AON124" s="908"/>
      <c r="AOO124" s="908"/>
      <c r="AOP124" s="908"/>
      <c r="AOQ124" s="908"/>
      <c r="AOR124" s="908"/>
      <c r="AOS124" s="908"/>
      <c r="AOT124" s="908"/>
      <c r="AOU124" s="908"/>
      <c r="AOV124" s="908"/>
      <c r="AOW124" s="908"/>
      <c r="AOX124" s="908"/>
      <c r="AOY124" s="908"/>
      <c r="AOZ124" s="908"/>
      <c r="APA124" s="908"/>
      <c r="APB124" s="908"/>
      <c r="APC124" s="908"/>
      <c r="APD124" s="908"/>
      <c r="APE124" s="908"/>
      <c r="APF124" s="908"/>
      <c r="APG124" s="908"/>
      <c r="APH124" s="908"/>
      <c r="API124" s="908"/>
      <c r="APJ124" s="908"/>
      <c r="APK124" s="908"/>
      <c r="APL124" s="908"/>
      <c r="APM124" s="908"/>
      <c r="APN124" s="908"/>
      <c r="APO124" s="908"/>
      <c r="APP124" s="908"/>
      <c r="APQ124" s="908"/>
      <c r="APR124" s="908"/>
      <c r="APS124" s="908"/>
      <c r="APT124" s="908"/>
      <c r="APU124" s="908"/>
      <c r="APV124" s="908"/>
      <c r="APW124" s="908"/>
      <c r="APX124" s="908"/>
      <c r="APY124" s="908"/>
      <c r="APZ124" s="908"/>
      <c r="AQA124" s="908"/>
      <c r="AQB124" s="908"/>
      <c r="AQC124" s="908"/>
      <c r="AQD124" s="908"/>
      <c r="AQE124" s="908"/>
      <c r="AQF124" s="908"/>
      <c r="AQG124" s="908"/>
      <c r="AQH124" s="908"/>
      <c r="AQI124" s="908"/>
      <c r="AQJ124" s="908"/>
      <c r="AQK124" s="908"/>
      <c r="AQL124" s="908"/>
      <c r="AQM124" s="908"/>
      <c r="AQN124" s="908"/>
      <c r="AQO124" s="908"/>
      <c r="AQP124" s="908"/>
      <c r="AQQ124" s="908"/>
      <c r="AQR124" s="908"/>
      <c r="AQS124" s="908"/>
      <c r="AQT124" s="908"/>
      <c r="AQU124" s="908"/>
      <c r="AQV124" s="908"/>
      <c r="AQW124" s="908"/>
      <c r="AQX124" s="908"/>
      <c r="AQY124" s="908"/>
      <c r="AQZ124" s="908"/>
      <c r="ARA124" s="908"/>
      <c r="ARB124" s="908"/>
      <c r="ARC124" s="908"/>
      <c r="ARD124" s="908"/>
      <c r="ARE124" s="908"/>
      <c r="ARF124" s="908"/>
      <c r="ARG124" s="908"/>
      <c r="ARH124" s="908"/>
      <c r="ARI124" s="908"/>
      <c r="ARJ124" s="908"/>
      <c r="ARK124" s="908"/>
      <c r="ARL124" s="908"/>
      <c r="ARM124" s="908"/>
      <c r="ARN124" s="908"/>
      <c r="ARO124" s="908"/>
      <c r="ARP124" s="908"/>
      <c r="ARQ124" s="908"/>
      <c r="ARR124" s="908"/>
      <c r="ARS124" s="908"/>
      <c r="ART124" s="908"/>
      <c r="ARU124" s="908"/>
      <c r="ARV124" s="908"/>
      <c r="ARW124" s="908"/>
      <c r="ARX124" s="908"/>
      <c r="ARY124" s="908"/>
      <c r="ARZ124" s="908"/>
      <c r="ASA124" s="908"/>
      <c r="ASB124" s="908"/>
      <c r="ASC124" s="908"/>
      <c r="ASD124" s="908"/>
      <c r="ASE124" s="908"/>
      <c r="ASF124" s="908"/>
      <c r="ASG124" s="908"/>
      <c r="ASH124" s="908"/>
      <c r="ASI124" s="908"/>
      <c r="ASJ124" s="908"/>
      <c r="ASK124" s="908"/>
      <c r="ASL124" s="908"/>
      <c r="ASM124" s="908"/>
      <c r="ASN124" s="908"/>
      <c r="ASO124" s="908"/>
      <c r="ASP124" s="908"/>
      <c r="ASQ124" s="908"/>
      <c r="ASR124" s="908"/>
      <c r="ASS124" s="908"/>
      <c r="AST124" s="908"/>
      <c r="ASU124" s="908"/>
      <c r="ASV124" s="908"/>
      <c r="ASW124" s="908"/>
      <c r="ASX124" s="908"/>
      <c r="ASY124" s="908"/>
      <c r="ASZ124" s="908"/>
      <c r="ATA124" s="908"/>
      <c r="ATB124" s="908"/>
      <c r="ATC124" s="908"/>
      <c r="ATD124" s="908"/>
      <c r="ATE124" s="908"/>
      <c r="ATF124" s="908"/>
      <c r="ATG124" s="908"/>
      <c r="ATH124" s="908"/>
      <c r="ATI124" s="908"/>
      <c r="ATJ124" s="908"/>
      <c r="ATK124" s="908"/>
      <c r="ATL124" s="908"/>
      <c r="ATM124" s="908"/>
      <c r="ATN124" s="908"/>
      <c r="ATO124" s="908"/>
      <c r="ATP124" s="908"/>
      <c r="ATQ124" s="908"/>
      <c r="ATR124" s="908"/>
      <c r="ATS124" s="908"/>
      <c r="ATT124" s="908"/>
      <c r="ATU124" s="908"/>
      <c r="ATV124" s="908"/>
      <c r="ATW124" s="908"/>
      <c r="ATX124" s="908"/>
      <c r="ATY124" s="908"/>
      <c r="ATZ124" s="908"/>
      <c r="AUA124" s="908"/>
      <c r="AUB124" s="908"/>
      <c r="AUC124" s="908"/>
      <c r="AUD124" s="908"/>
      <c r="AUE124" s="908"/>
      <c r="AUF124" s="908"/>
      <c r="AUG124" s="908"/>
      <c r="AUH124" s="908"/>
      <c r="AUI124" s="908"/>
      <c r="AUJ124" s="908"/>
      <c r="AUK124" s="908"/>
      <c r="AUL124" s="908"/>
      <c r="AUM124" s="908"/>
      <c r="AUN124" s="908"/>
      <c r="AUO124" s="908"/>
      <c r="AUP124" s="908"/>
      <c r="AUQ124" s="908"/>
      <c r="AUR124" s="908"/>
      <c r="AUS124" s="908"/>
      <c r="AUT124" s="908"/>
      <c r="AUU124" s="908"/>
      <c r="AUV124" s="908"/>
      <c r="AUW124" s="908"/>
      <c r="AUX124" s="908"/>
      <c r="AUY124" s="908"/>
      <c r="AUZ124" s="908"/>
      <c r="AVA124" s="908"/>
      <c r="AVB124" s="908"/>
      <c r="AVC124" s="908"/>
      <c r="AVD124" s="908"/>
      <c r="AVE124" s="908"/>
      <c r="AVF124" s="908"/>
      <c r="AVG124" s="908"/>
      <c r="AVH124" s="908"/>
      <c r="AVI124" s="908"/>
      <c r="AVJ124" s="908"/>
      <c r="AVK124" s="908"/>
      <c r="AVL124" s="908"/>
      <c r="AVM124" s="908"/>
      <c r="AVN124" s="908"/>
      <c r="AVO124" s="908"/>
      <c r="AVP124" s="908"/>
      <c r="AVQ124" s="908"/>
      <c r="AVR124" s="908"/>
      <c r="AVS124" s="908"/>
      <c r="AVT124" s="908"/>
      <c r="AVU124" s="908"/>
      <c r="AVV124" s="908"/>
      <c r="AVW124" s="908"/>
      <c r="AVX124" s="908"/>
      <c r="AVY124" s="908"/>
      <c r="AVZ124" s="908"/>
      <c r="AWA124" s="908"/>
      <c r="AWB124" s="908"/>
      <c r="AWC124" s="908"/>
      <c r="AWD124" s="908"/>
      <c r="AWE124" s="908"/>
      <c r="AWF124" s="908"/>
      <c r="AWG124" s="908"/>
      <c r="AWH124" s="908"/>
      <c r="AWI124" s="908"/>
      <c r="AWJ124" s="908"/>
      <c r="AWK124" s="908"/>
      <c r="AWL124" s="908"/>
      <c r="AWM124" s="908"/>
      <c r="AWN124" s="908"/>
      <c r="AWO124" s="908"/>
      <c r="AWP124" s="908"/>
      <c r="AWQ124" s="908"/>
      <c r="AWR124" s="908"/>
      <c r="AWS124" s="908"/>
      <c r="AWT124" s="908"/>
      <c r="AWU124" s="908"/>
      <c r="AWV124" s="908"/>
      <c r="AWW124" s="908"/>
      <c r="AWX124" s="908"/>
      <c r="AWY124" s="908"/>
      <c r="AWZ124" s="908"/>
      <c r="AXA124" s="908"/>
      <c r="AXB124" s="908"/>
      <c r="AXC124" s="908"/>
      <c r="AXD124" s="908"/>
      <c r="AXE124" s="908"/>
      <c r="AXF124" s="908"/>
      <c r="AXG124" s="908"/>
      <c r="AXH124" s="908"/>
      <c r="AXI124" s="908"/>
      <c r="AXJ124" s="908"/>
      <c r="AXK124" s="908"/>
      <c r="AXL124" s="908"/>
      <c r="AXM124" s="908"/>
      <c r="AXN124" s="908"/>
      <c r="AXO124" s="908"/>
      <c r="AXP124" s="908"/>
      <c r="AXQ124" s="908"/>
      <c r="AXR124" s="908"/>
      <c r="AXS124" s="908"/>
      <c r="AXT124" s="908"/>
      <c r="AXU124" s="908"/>
      <c r="AXV124" s="908"/>
      <c r="AXW124" s="908"/>
      <c r="AXX124" s="908"/>
      <c r="AXY124" s="908"/>
      <c r="AXZ124" s="908"/>
      <c r="AYA124" s="908"/>
      <c r="AYB124" s="908"/>
      <c r="AYC124" s="908"/>
      <c r="AYD124" s="908"/>
      <c r="AYE124" s="908"/>
      <c r="AYF124" s="908"/>
      <c r="AYG124" s="908"/>
      <c r="AYH124" s="908"/>
      <c r="AYI124" s="908"/>
      <c r="AYJ124" s="908"/>
      <c r="AYK124" s="908"/>
      <c r="AYL124" s="908"/>
      <c r="AYM124" s="908"/>
      <c r="AYN124" s="908"/>
      <c r="AYO124" s="908"/>
      <c r="AYP124" s="908"/>
      <c r="AYQ124" s="908"/>
      <c r="AYR124" s="908"/>
      <c r="AYS124" s="908"/>
      <c r="AYT124" s="908"/>
      <c r="AYU124" s="908"/>
      <c r="AYV124" s="908"/>
      <c r="AYW124" s="908"/>
      <c r="AYX124" s="908"/>
      <c r="AYY124" s="908"/>
      <c r="AYZ124" s="908"/>
      <c r="AZA124" s="908"/>
      <c r="AZB124" s="908"/>
      <c r="AZC124" s="908"/>
      <c r="AZD124" s="908"/>
      <c r="AZE124" s="908"/>
      <c r="AZF124" s="908"/>
      <c r="AZG124" s="908"/>
      <c r="AZH124" s="908"/>
      <c r="AZI124" s="908"/>
      <c r="AZJ124" s="908"/>
      <c r="AZK124" s="908"/>
      <c r="AZL124" s="908"/>
      <c r="AZM124" s="908"/>
      <c r="AZN124" s="908"/>
      <c r="AZO124" s="908"/>
      <c r="AZP124" s="908"/>
      <c r="AZQ124" s="908"/>
      <c r="AZR124" s="908"/>
      <c r="AZS124" s="908"/>
      <c r="AZT124" s="908"/>
      <c r="AZU124" s="908"/>
      <c r="AZV124" s="908"/>
      <c r="AZW124" s="908"/>
      <c r="AZX124" s="908"/>
      <c r="AZY124" s="908"/>
      <c r="AZZ124" s="908"/>
      <c r="BAA124" s="908"/>
      <c r="BAB124" s="908"/>
      <c r="BAC124" s="908"/>
      <c r="BAD124" s="908"/>
      <c r="BAE124" s="908"/>
      <c r="BAF124" s="908"/>
      <c r="BAG124" s="908"/>
      <c r="BAH124" s="908"/>
      <c r="BAI124" s="908"/>
      <c r="BAJ124" s="908"/>
      <c r="BAK124" s="908"/>
      <c r="BAL124" s="908"/>
      <c r="BAM124" s="908"/>
      <c r="BAN124" s="908"/>
      <c r="BAO124" s="908"/>
      <c r="BAP124" s="908"/>
      <c r="BAQ124" s="908"/>
      <c r="BAR124" s="908"/>
      <c r="BAS124" s="908"/>
      <c r="BAT124" s="908"/>
      <c r="BAU124" s="908"/>
      <c r="BAV124" s="908"/>
      <c r="BAW124" s="908"/>
      <c r="BAX124" s="908"/>
      <c r="BAY124" s="908"/>
      <c r="BAZ124" s="908"/>
      <c r="BBA124" s="908"/>
      <c r="BBB124" s="908"/>
      <c r="BBC124" s="908"/>
      <c r="BBD124" s="908"/>
      <c r="BBE124" s="908"/>
      <c r="BBF124" s="908"/>
      <c r="BBG124" s="908"/>
      <c r="BBH124" s="908"/>
      <c r="BBI124" s="908"/>
      <c r="BBJ124" s="908"/>
      <c r="BBK124" s="908"/>
      <c r="BBL124" s="908"/>
      <c r="BBM124" s="908"/>
      <c r="BBN124" s="908"/>
      <c r="BBO124" s="908"/>
      <c r="BBP124" s="908"/>
      <c r="BBQ124" s="908"/>
      <c r="BBR124" s="908"/>
      <c r="BBS124" s="908"/>
      <c r="BBT124" s="908"/>
      <c r="BBU124" s="908"/>
      <c r="BBV124" s="908"/>
      <c r="BBW124" s="908"/>
      <c r="BBX124" s="908"/>
      <c r="BBY124" s="908"/>
      <c r="BBZ124" s="908"/>
      <c r="BCA124" s="908"/>
      <c r="BCB124" s="908"/>
      <c r="BCC124" s="908"/>
      <c r="BCD124" s="908"/>
      <c r="BCE124" s="908"/>
      <c r="BCF124" s="908"/>
      <c r="BCG124" s="908"/>
      <c r="BCH124" s="908"/>
      <c r="BCI124" s="908"/>
      <c r="BCJ124" s="908"/>
      <c r="BCK124" s="908"/>
      <c r="BCL124" s="908"/>
      <c r="BCM124" s="908"/>
      <c r="BCN124" s="908"/>
      <c r="BCO124" s="908"/>
      <c r="BCP124" s="908"/>
      <c r="BCQ124" s="908"/>
      <c r="BCR124" s="908"/>
      <c r="BCS124" s="908"/>
      <c r="BCT124" s="908"/>
      <c r="BCU124" s="908"/>
      <c r="BCV124" s="908"/>
      <c r="BCW124" s="908"/>
      <c r="BCX124" s="908"/>
      <c r="BCY124" s="908"/>
      <c r="BCZ124" s="908"/>
      <c r="BDA124" s="908"/>
      <c r="BDB124" s="908"/>
      <c r="BDC124" s="908"/>
      <c r="BDD124" s="908"/>
      <c r="BDE124" s="908"/>
      <c r="BDF124" s="908"/>
      <c r="BDG124" s="908"/>
      <c r="BDH124" s="908"/>
      <c r="BDI124" s="908"/>
      <c r="BDJ124" s="908"/>
      <c r="BDK124" s="908"/>
      <c r="BDL124" s="908"/>
      <c r="BDM124" s="908"/>
      <c r="BDN124" s="908"/>
      <c r="BDO124" s="908"/>
      <c r="BDP124" s="908"/>
      <c r="BDQ124" s="908"/>
      <c r="BDR124" s="908"/>
      <c r="BDS124" s="908"/>
      <c r="BDT124" s="908"/>
      <c r="BDU124" s="908"/>
      <c r="BDV124" s="908"/>
      <c r="BDW124" s="908"/>
      <c r="BDX124" s="908"/>
      <c r="BDY124" s="908"/>
      <c r="BDZ124" s="908"/>
      <c r="BEA124" s="908"/>
      <c r="BEB124" s="908"/>
      <c r="BEC124" s="908"/>
      <c r="BED124" s="908"/>
      <c r="BEE124" s="908"/>
      <c r="BEF124" s="908"/>
      <c r="BEG124" s="908"/>
      <c r="BEH124" s="908"/>
      <c r="BEI124" s="908"/>
      <c r="BEJ124" s="908"/>
      <c r="BEK124" s="908"/>
      <c r="BEL124" s="908"/>
      <c r="BEM124" s="908"/>
      <c r="BEN124" s="908"/>
      <c r="BEO124" s="908"/>
      <c r="BEP124" s="908"/>
      <c r="BEQ124" s="908"/>
      <c r="BER124" s="908"/>
      <c r="BES124" s="908"/>
      <c r="BET124" s="908"/>
      <c r="BEU124" s="908"/>
      <c r="BEV124" s="908"/>
      <c r="BEW124" s="908"/>
      <c r="BEX124" s="908"/>
      <c r="BEY124" s="908"/>
      <c r="BEZ124" s="908"/>
      <c r="BFA124" s="908"/>
      <c r="BFB124" s="908"/>
      <c r="BFC124" s="908"/>
      <c r="BFD124" s="908"/>
      <c r="BFE124" s="908"/>
      <c r="BFF124" s="908"/>
      <c r="BFG124" s="908"/>
      <c r="BFH124" s="908"/>
      <c r="BFI124" s="908"/>
      <c r="BFJ124" s="908"/>
      <c r="BFK124" s="908"/>
      <c r="BFL124" s="908"/>
      <c r="BFM124" s="908"/>
      <c r="BFN124" s="908"/>
      <c r="BFO124" s="908"/>
      <c r="BFP124" s="908"/>
      <c r="BFQ124" s="908"/>
      <c r="BFR124" s="908"/>
      <c r="BFS124" s="908"/>
      <c r="BFT124" s="908"/>
      <c r="BFU124" s="908"/>
      <c r="BFV124" s="908"/>
      <c r="BFW124" s="908"/>
      <c r="BFX124" s="908"/>
      <c r="BFY124" s="908"/>
      <c r="BFZ124" s="908"/>
      <c r="BGA124" s="908"/>
      <c r="BGB124" s="908"/>
      <c r="BGC124" s="908"/>
      <c r="BGD124" s="908"/>
      <c r="BGE124" s="908"/>
      <c r="BGF124" s="908"/>
      <c r="BGG124" s="908"/>
      <c r="BGH124" s="908"/>
      <c r="BGI124" s="908"/>
      <c r="BGJ124" s="908"/>
      <c r="BGK124" s="908"/>
      <c r="BGL124" s="908"/>
      <c r="BGM124" s="908"/>
      <c r="BGN124" s="908"/>
      <c r="BGO124" s="908"/>
      <c r="BGP124" s="908"/>
      <c r="BGQ124" s="908"/>
      <c r="BGR124" s="908"/>
      <c r="BGS124" s="908"/>
      <c r="BGT124" s="908"/>
      <c r="BGU124" s="908"/>
      <c r="BGV124" s="908"/>
      <c r="BGW124" s="908"/>
      <c r="BGX124" s="908"/>
      <c r="BGY124" s="908"/>
      <c r="BGZ124" s="908"/>
      <c r="BHA124" s="908"/>
      <c r="BHB124" s="908"/>
      <c r="BHC124" s="908"/>
      <c r="BHD124" s="908"/>
      <c r="BHE124" s="908"/>
      <c r="BHF124" s="908"/>
      <c r="BHG124" s="908"/>
      <c r="BHH124" s="908"/>
      <c r="BHI124" s="908"/>
      <c r="BHJ124" s="908"/>
      <c r="BHK124" s="908"/>
      <c r="BHL124" s="908"/>
      <c r="BHM124" s="908"/>
      <c r="BHN124" s="908"/>
      <c r="BHO124" s="908"/>
      <c r="BHP124" s="908"/>
      <c r="BHQ124" s="908"/>
      <c r="BHR124" s="908"/>
      <c r="BHS124" s="908"/>
      <c r="BHT124" s="908"/>
      <c r="BHU124" s="908"/>
      <c r="BHV124" s="908"/>
      <c r="BHW124" s="908"/>
      <c r="BHX124" s="908"/>
      <c r="BHY124" s="908"/>
      <c r="BHZ124" s="908"/>
      <c r="BIA124" s="908"/>
      <c r="BIB124" s="908"/>
      <c r="BIC124" s="908"/>
      <c r="BID124" s="908"/>
      <c r="BIE124" s="908"/>
      <c r="BIF124" s="908"/>
      <c r="BIG124" s="908"/>
      <c r="BIH124" s="908"/>
      <c r="BII124" s="908"/>
      <c r="BIJ124" s="908"/>
      <c r="BIK124" s="908"/>
      <c r="BIL124" s="908"/>
      <c r="BIM124" s="908"/>
      <c r="BIN124" s="908"/>
      <c r="BIO124" s="908"/>
      <c r="BIP124" s="908"/>
      <c r="BIQ124" s="908"/>
      <c r="BIR124" s="908"/>
      <c r="BIS124" s="908"/>
      <c r="BIT124" s="908"/>
      <c r="BIU124" s="908"/>
      <c r="BIV124" s="908"/>
      <c r="BIW124" s="908"/>
      <c r="BIX124" s="908"/>
      <c r="BIY124" s="908"/>
      <c r="BIZ124" s="908"/>
      <c r="BJA124" s="908"/>
      <c r="BJB124" s="908"/>
      <c r="BJC124" s="908"/>
      <c r="BJD124" s="908"/>
      <c r="BJE124" s="908"/>
      <c r="BJF124" s="908"/>
      <c r="BJG124" s="908"/>
      <c r="BJH124" s="908"/>
      <c r="BJI124" s="908"/>
      <c r="BJJ124" s="908"/>
      <c r="BJK124" s="908"/>
      <c r="BJL124" s="908"/>
      <c r="BJM124" s="908"/>
      <c r="BJN124" s="908"/>
      <c r="BJO124" s="908"/>
      <c r="BJP124" s="908"/>
      <c r="BJQ124" s="908"/>
      <c r="BJR124" s="908"/>
      <c r="BJS124" s="908"/>
      <c r="BJT124" s="908"/>
      <c r="BJU124" s="908"/>
      <c r="BJV124" s="908"/>
      <c r="BJW124" s="908"/>
      <c r="BJX124" s="908"/>
      <c r="BJY124" s="908"/>
      <c r="BJZ124" s="908"/>
      <c r="BKA124" s="908"/>
      <c r="BKB124" s="908"/>
      <c r="BKC124" s="908"/>
      <c r="BKD124" s="908"/>
      <c r="BKE124" s="908"/>
      <c r="BKF124" s="908"/>
      <c r="BKG124" s="908"/>
      <c r="BKH124" s="908"/>
      <c r="BKI124" s="908"/>
      <c r="BKJ124" s="908"/>
      <c r="BKK124" s="908"/>
      <c r="BKL124" s="908"/>
      <c r="BKM124" s="908"/>
      <c r="BKN124" s="908"/>
      <c r="BKO124" s="908"/>
      <c r="BKP124" s="908"/>
      <c r="BKQ124" s="908"/>
      <c r="BKR124" s="908"/>
      <c r="BKS124" s="908"/>
      <c r="BKT124" s="908"/>
      <c r="BKU124" s="908"/>
      <c r="BKV124" s="908"/>
      <c r="BKW124" s="908"/>
      <c r="BKX124" s="908"/>
      <c r="BKY124" s="908"/>
      <c r="BKZ124" s="908"/>
      <c r="BLA124" s="908"/>
      <c r="BLB124" s="908"/>
      <c r="BLC124" s="908"/>
      <c r="BLD124" s="908"/>
      <c r="BLE124" s="908"/>
      <c r="BLF124" s="908"/>
      <c r="BLG124" s="908"/>
      <c r="BLH124" s="908"/>
      <c r="BLI124" s="908"/>
      <c r="BLJ124" s="908"/>
      <c r="BLK124" s="908"/>
      <c r="BLL124" s="908"/>
      <c r="BLM124" s="908"/>
      <c r="BLN124" s="908"/>
      <c r="BLO124" s="908"/>
      <c r="BLP124" s="908"/>
      <c r="BLQ124" s="908"/>
      <c r="BLR124" s="908"/>
      <c r="BLS124" s="908"/>
      <c r="BLT124" s="908"/>
      <c r="BLU124" s="908"/>
      <c r="BLV124" s="908"/>
      <c r="BLW124" s="908"/>
      <c r="BLX124" s="908"/>
      <c r="BLY124" s="908"/>
      <c r="BLZ124" s="908"/>
      <c r="BMA124" s="908"/>
      <c r="BMB124" s="908"/>
      <c r="BMC124" s="908"/>
      <c r="BMD124" s="908"/>
      <c r="BME124" s="908"/>
      <c r="BMF124" s="908"/>
      <c r="BMG124" s="908"/>
      <c r="BMH124" s="908"/>
      <c r="BMI124" s="908"/>
      <c r="BMJ124" s="908"/>
      <c r="BMK124" s="908"/>
      <c r="BML124" s="908"/>
      <c r="BMM124" s="908"/>
      <c r="BMN124" s="908"/>
      <c r="BMO124" s="908"/>
      <c r="BMP124" s="908"/>
      <c r="BMQ124" s="908"/>
      <c r="BMR124" s="908"/>
      <c r="BMS124" s="908"/>
      <c r="BMT124" s="908"/>
      <c r="BMU124" s="908"/>
      <c r="BMV124" s="908"/>
      <c r="BMW124" s="908"/>
      <c r="BMX124" s="908"/>
      <c r="BMY124" s="908"/>
      <c r="BMZ124" s="908"/>
      <c r="BNA124" s="908"/>
      <c r="BNB124" s="908"/>
      <c r="BNC124" s="908"/>
      <c r="BND124" s="908"/>
      <c r="BNE124" s="908"/>
      <c r="BNF124" s="908"/>
      <c r="BNG124" s="908"/>
      <c r="BNH124" s="908"/>
      <c r="BNI124" s="908"/>
      <c r="BNJ124" s="908"/>
      <c r="BNK124" s="908"/>
      <c r="BNL124" s="908"/>
      <c r="BNM124" s="908"/>
      <c r="BNN124" s="908"/>
      <c r="BNO124" s="908"/>
      <c r="BNP124" s="908"/>
      <c r="BNQ124" s="908"/>
      <c r="BNR124" s="908"/>
      <c r="BNS124" s="908"/>
      <c r="BNT124" s="908"/>
      <c r="BNU124" s="908"/>
      <c r="BNV124" s="908"/>
      <c r="BNW124" s="908"/>
      <c r="BNX124" s="908"/>
      <c r="BNY124" s="908"/>
      <c r="BNZ124" s="908"/>
      <c r="BOA124" s="908"/>
      <c r="BOB124" s="908"/>
      <c r="BOC124" s="908"/>
      <c r="BOD124" s="908"/>
      <c r="BOE124" s="908"/>
      <c r="BOF124" s="908"/>
      <c r="BOG124" s="908"/>
      <c r="BOH124" s="908"/>
      <c r="BOI124" s="908"/>
      <c r="BOJ124" s="908"/>
      <c r="BOK124" s="908"/>
      <c r="BOL124" s="908"/>
      <c r="BOM124" s="908"/>
      <c r="BON124" s="908"/>
      <c r="BOO124" s="908"/>
      <c r="BOP124" s="908"/>
      <c r="BOQ124" s="908"/>
      <c r="BOR124" s="908"/>
      <c r="BOS124" s="908"/>
      <c r="BOT124" s="908"/>
      <c r="BOU124" s="908"/>
      <c r="BOV124" s="908"/>
      <c r="BOW124" s="908"/>
      <c r="BOX124" s="908"/>
      <c r="BOY124" s="908"/>
      <c r="BOZ124" s="908"/>
      <c r="BPA124" s="908"/>
      <c r="BPB124" s="908"/>
      <c r="BPC124" s="908"/>
      <c r="BPD124" s="908"/>
      <c r="BPE124" s="908"/>
      <c r="BPF124" s="908"/>
      <c r="BPG124" s="908"/>
      <c r="BPH124" s="908"/>
      <c r="BPI124" s="908"/>
      <c r="BPJ124" s="908"/>
      <c r="BPK124" s="908"/>
      <c r="BPL124" s="908"/>
      <c r="BPM124" s="908"/>
      <c r="BPN124" s="908"/>
      <c r="BPO124" s="908"/>
      <c r="BPP124" s="908"/>
      <c r="BPQ124" s="908"/>
      <c r="BPR124" s="908"/>
      <c r="BPS124" s="908"/>
      <c r="BPT124" s="908"/>
      <c r="BPU124" s="908"/>
      <c r="BPV124" s="908"/>
      <c r="BPW124" s="908"/>
      <c r="BPX124" s="908"/>
      <c r="BPY124" s="908"/>
      <c r="BPZ124" s="908"/>
      <c r="BQA124" s="908"/>
      <c r="BQB124" s="908"/>
      <c r="BQC124" s="908"/>
      <c r="BQD124" s="908"/>
      <c r="BQE124" s="908"/>
      <c r="BQF124" s="908"/>
      <c r="BQG124" s="908"/>
      <c r="BQH124" s="908"/>
      <c r="BQI124" s="908"/>
      <c r="BQJ124" s="908"/>
      <c r="BQK124" s="908"/>
      <c r="BQL124" s="908"/>
      <c r="BQM124" s="908"/>
      <c r="BQN124" s="908"/>
      <c r="BQO124" s="908"/>
      <c r="BQP124" s="908"/>
      <c r="BQQ124" s="908"/>
      <c r="BQR124" s="908"/>
      <c r="BQS124" s="908"/>
      <c r="BQT124" s="908"/>
      <c r="BQU124" s="908"/>
      <c r="BQV124" s="908"/>
      <c r="BQW124" s="908"/>
      <c r="BQX124" s="908"/>
      <c r="BQY124" s="908"/>
      <c r="BQZ124" s="908"/>
      <c r="BRA124" s="908"/>
      <c r="BRB124" s="908"/>
      <c r="BRC124" s="908"/>
      <c r="BRD124" s="908"/>
      <c r="BRE124" s="908"/>
      <c r="BRF124" s="908"/>
      <c r="BRG124" s="908"/>
      <c r="BRH124" s="908"/>
      <c r="BRI124" s="908"/>
      <c r="BRJ124" s="908"/>
      <c r="BRK124" s="908"/>
      <c r="BRL124" s="908"/>
      <c r="BRM124" s="908"/>
      <c r="BRN124" s="908"/>
      <c r="BRO124" s="908"/>
      <c r="BRP124" s="908"/>
      <c r="BRQ124" s="908"/>
      <c r="BRR124" s="908"/>
      <c r="BRS124" s="908"/>
      <c r="BRT124" s="908"/>
      <c r="BRU124" s="908"/>
      <c r="BRV124" s="908"/>
      <c r="BRW124" s="908"/>
      <c r="BRX124" s="908"/>
      <c r="BRY124" s="908"/>
      <c r="BRZ124" s="908"/>
      <c r="BSA124" s="908"/>
      <c r="BSB124" s="908"/>
      <c r="BSC124" s="908"/>
      <c r="BSD124" s="908"/>
      <c r="BSE124" s="908"/>
      <c r="BSF124" s="908"/>
      <c r="BSG124" s="908"/>
      <c r="BSH124" s="908"/>
      <c r="BSI124" s="908"/>
      <c r="BSJ124" s="908"/>
      <c r="BSK124" s="908"/>
      <c r="BSL124" s="908"/>
      <c r="BSM124" s="908"/>
      <c r="BSN124" s="908"/>
      <c r="BSO124" s="908"/>
      <c r="BSP124" s="908"/>
      <c r="BSQ124" s="908"/>
      <c r="BSR124" s="908"/>
      <c r="BSS124" s="908"/>
      <c r="BST124" s="908"/>
      <c r="BSU124" s="908"/>
      <c r="BSV124" s="908"/>
      <c r="BSW124" s="908"/>
      <c r="BSX124" s="908"/>
      <c r="BSY124" s="908"/>
      <c r="BSZ124" s="908"/>
      <c r="BTA124" s="908"/>
      <c r="BTB124" s="908"/>
      <c r="BTC124" s="908"/>
      <c r="BTD124" s="908"/>
      <c r="BTE124" s="908"/>
      <c r="BTF124" s="908"/>
      <c r="BTG124" s="908"/>
      <c r="BTH124" s="908"/>
      <c r="BTI124" s="908"/>
      <c r="BTJ124" s="908"/>
      <c r="BTK124" s="908"/>
      <c r="BTL124" s="908"/>
      <c r="BTM124" s="908"/>
      <c r="BTN124" s="908"/>
      <c r="BTO124" s="908"/>
      <c r="BTP124" s="908"/>
      <c r="BTQ124" s="908"/>
      <c r="BTR124" s="908"/>
      <c r="BTS124" s="908"/>
      <c r="BTT124" s="908"/>
      <c r="BTU124" s="908"/>
      <c r="BTV124" s="908"/>
      <c r="BTW124" s="908"/>
      <c r="BTX124" s="908"/>
      <c r="BTY124" s="908"/>
      <c r="BTZ124" s="908"/>
      <c r="BUA124" s="908"/>
      <c r="BUB124" s="908"/>
      <c r="BUC124" s="908"/>
      <c r="BUD124" s="908"/>
      <c r="BUE124" s="908"/>
      <c r="BUF124" s="908"/>
      <c r="BUG124" s="908"/>
      <c r="BUH124" s="908"/>
      <c r="BUI124" s="908"/>
      <c r="BUJ124" s="908"/>
      <c r="BUK124" s="908"/>
      <c r="BUL124" s="908"/>
      <c r="BUM124" s="908"/>
      <c r="BUN124" s="908"/>
      <c r="BUO124" s="908"/>
      <c r="BUP124" s="908"/>
      <c r="BUQ124" s="908"/>
      <c r="BUR124" s="908"/>
      <c r="BUS124" s="908"/>
      <c r="BUT124" s="908"/>
      <c r="BUU124" s="908"/>
      <c r="BUV124" s="908"/>
      <c r="BUW124" s="908"/>
      <c r="BUX124" s="908"/>
      <c r="BUY124" s="908"/>
      <c r="BUZ124" s="908"/>
      <c r="BVA124" s="908"/>
      <c r="BVB124" s="908"/>
      <c r="BVC124" s="908"/>
      <c r="BVD124" s="908"/>
      <c r="BVE124" s="908"/>
      <c r="BVF124" s="908"/>
      <c r="BVG124" s="908"/>
      <c r="BVH124" s="908"/>
      <c r="BVI124" s="908"/>
      <c r="BVJ124" s="908"/>
      <c r="BVK124" s="908"/>
      <c r="BVL124" s="908"/>
      <c r="BVM124" s="908"/>
      <c r="BVN124" s="908"/>
      <c r="BVO124" s="908"/>
      <c r="BVP124" s="908"/>
      <c r="BVQ124" s="908"/>
      <c r="BVR124" s="908"/>
      <c r="BVS124" s="908"/>
      <c r="BVT124" s="908"/>
      <c r="BVU124" s="908"/>
      <c r="BVV124" s="908"/>
      <c r="BVW124" s="908"/>
      <c r="BVX124" s="908"/>
      <c r="BVY124" s="908"/>
      <c r="BVZ124" s="908"/>
      <c r="BWA124" s="908"/>
      <c r="BWB124" s="908"/>
      <c r="BWC124" s="908"/>
      <c r="BWD124" s="908"/>
      <c r="BWE124" s="908"/>
      <c r="BWF124" s="908"/>
      <c r="BWG124" s="908"/>
      <c r="BWH124" s="908"/>
      <c r="BWI124" s="908"/>
      <c r="BWJ124" s="908"/>
      <c r="BWK124" s="908"/>
      <c r="BWL124" s="908"/>
      <c r="BWM124" s="908"/>
      <c r="BWN124" s="908"/>
      <c r="BWO124" s="908"/>
      <c r="BWP124" s="908"/>
      <c r="BWQ124" s="908"/>
      <c r="BWR124" s="908"/>
      <c r="BWS124" s="908"/>
      <c r="BWT124" s="908"/>
      <c r="BWU124" s="908"/>
      <c r="BWV124" s="908"/>
      <c r="BWW124" s="908"/>
      <c r="BWX124" s="908"/>
      <c r="BWY124" s="908"/>
      <c r="BWZ124" s="908"/>
      <c r="BXA124" s="908"/>
      <c r="BXB124" s="908"/>
      <c r="BXC124" s="908"/>
      <c r="BXD124" s="908"/>
      <c r="BXE124" s="908"/>
      <c r="BXF124" s="908"/>
      <c r="BXG124" s="908"/>
      <c r="BXH124" s="908"/>
      <c r="BXI124" s="908"/>
      <c r="BXJ124" s="908"/>
      <c r="BXK124" s="908"/>
      <c r="BXL124" s="908"/>
      <c r="BXM124" s="908"/>
      <c r="BXN124" s="908"/>
      <c r="BXO124" s="908"/>
      <c r="BXP124" s="908"/>
      <c r="BXQ124" s="908"/>
      <c r="BXR124" s="908"/>
      <c r="BXS124" s="908"/>
      <c r="BXT124" s="908"/>
      <c r="BXU124" s="908"/>
      <c r="BXV124" s="908"/>
      <c r="BXW124" s="908"/>
      <c r="BXX124" s="908"/>
      <c r="BXY124" s="908"/>
      <c r="BXZ124" s="908"/>
      <c r="BYA124" s="908"/>
      <c r="BYB124" s="908"/>
      <c r="BYC124" s="908"/>
      <c r="BYD124" s="908"/>
      <c r="BYE124" s="908"/>
      <c r="BYF124" s="908"/>
      <c r="BYG124" s="908"/>
      <c r="BYH124" s="908"/>
      <c r="BYI124" s="908"/>
      <c r="BYJ124" s="908"/>
      <c r="BYK124" s="908"/>
      <c r="BYL124" s="908"/>
      <c r="BYM124" s="908"/>
      <c r="BYN124" s="908"/>
      <c r="BYO124" s="908"/>
      <c r="BYP124" s="908"/>
      <c r="BYQ124" s="908"/>
      <c r="BYR124" s="908"/>
      <c r="BYS124" s="908"/>
      <c r="BYT124" s="908"/>
      <c r="BYU124" s="908"/>
      <c r="BYV124" s="908"/>
      <c r="BYW124" s="908"/>
      <c r="BYX124" s="908"/>
      <c r="BYY124" s="908"/>
      <c r="BYZ124" s="908"/>
      <c r="BZA124" s="908"/>
      <c r="BZB124" s="908"/>
      <c r="BZC124" s="908"/>
      <c r="BZD124" s="908"/>
      <c r="BZE124" s="908"/>
      <c r="BZF124" s="908"/>
      <c r="BZG124" s="908"/>
      <c r="BZH124" s="908"/>
      <c r="BZI124" s="908"/>
      <c r="BZJ124" s="908"/>
      <c r="BZK124" s="908"/>
      <c r="BZL124" s="908"/>
      <c r="BZM124" s="908"/>
      <c r="BZN124" s="908"/>
      <c r="BZO124" s="908"/>
      <c r="BZP124" s="908"/>
      <c r="BZQ124" s="908"/>
      <c r="BZR124" s="908"/>
      <c r="BZS124" s="908"/>
      <c r="BZT124" s="908"/>
      <c r="BZU124" s="908"/>
      <c r="BZV124" s="908"/>
      <c r="BZW124" s="908"/>
      <c r="BZX124" s="908"/>
      <c r="BZY124" s="908"/>
      <c r="BZZ124" s="908"/>
      <c r="CAA124" s="908"/>
      <c r="CAB124" s="908"/>
      <c r="CAC124" s="908"/>
      <c r="CAD124" s="908"/>
      <c r="CAE124" s="908"/>
      <c r="CAF124" s="908"/>
      <c r="CAG124" s="908"/>
      <c r="CAH124" s="908"/>
      <c r="CAI124" s="908"/>
      <c r="CAJ124" s="908"/>
      <c r="CAK124" s="908"/>
      <c r="CAL124" s="908"/>
      <c r="CAM124" s="908"/>
      <c r="CAN124" s="908"/>
      <c r="CAO124" s="908"/>
      <c r="CAP124" s="908"/>
      <c r="CAQ124" s="908"/>
      <c r="CAR124" s="908"/>
      <c r="CAS124" s="908"/>
      <c r="CAT124" s="908"/>
      <c r="CAU124" s="908"/>
      <c r="CAV124" s="908"/>
      <c r="CAW124" s="908"/>
      <c r="CAX124" s="908"/>
      <c r="CAY124" s="908"/>
      <c r="CAZ124" s="908"/>
      <c r="CBA124" s="908"/>
      <c r="CBB124" s="908"/>
      <c r="CBC124" s="908"/>
      <c r="CBD124" s="908"/>
      <c r="CBE124" s="908"/>
      <c r="CBF124" s="908"/>
      <c r="CBG124" s="908"/>
      <c r="CBH124" s="908"/>
      <c r="CBI124" s="908"/>
      <c r="CBJ124" s="908"/>
      <c r="CBK124" s="908"/>
      <c r="CBL124" s="908"/>
      <c r="CBM124" s="908"/>
      <c r="CBN124" s="908"/>
      <c r="CBO124" s="908"/>
      <c r="CBP124" s="908"/>
      <c r="CBQ124" s="908"/>
      <c r="CBR124" s="908"/>
      <c r="CBS124" s="908"/>
      <c r="CBT124" s="908"/>
      <c r="CBU124" s="908"/>
      <c r="CBV124" s="908"/>
      <c r="CBW124" s="908"/>
      <c r="CBX124" s="908"/>
      <c r="CBY124" s="908"/>
      <c r="CBZ124" s="908"/>
      <c r="CCA124" s="908"/>
      <c r="CCB124" s="908"/>
      <c r="CCC124" s="908"/>
      <c r="CCD124" s="908"/>
      <c r="CCE124" s="908"/>
      <c r="CCF124" s="908"/>
      <c r="CCG124" s="908"/>
      <c r="CCH124" s="908"/>
      <c r="CCI124" s="908"/>
      <c r="CCJ124" s="908"/>
      <c r="CCK124" s="908"/>
      <c r="CCL124" s="908"/>
      <c r="CCM124" s="908"/>
      <c r="CCN124" s="908"/>
      <c r="CCO124" s="908"/>
      <c r="CCP124" s="908"/>
      <c r="CCQ124" s="908"/>
      <c r="CCR124" s="908"/>
      <c r="CCS124" s="908"/>
      <c r="CCT124" s="908"/>
      <c r="CCU124" s="908"/>
      <c r="CCV124" s="908"/>
      <c r="CCW124" s="908"/>
      <c r="CCX124" s="908"/>
      <c r="CCY124" s="908"/>
      <c r="CCZ124" s="908"/>
      <c r="CDA124" s="908"/>
      <c r="CDB124" s="908"/>
      <c r="CDC124" s="908"/>
      <c r="CDD124" s="908"/>
      <c r="CDE124" s="908"/>
      <c r="CDF124" s="908"/>
      <c r="CDG124" s="908"/>
      <c r="CDH124" s="908"/>
      <c r="CDI124" s="908"/>
      <c r="CDJ124" s="908"/>
      <c r="CDK124" s="908"/>
      <c r="CDL124" s="908"/>
      <c r="CDM124" s="908"/>
      <c r="CDN124" s="908"/>
      <c r="CDO124" s="908"/>
      <c r="CDP124" s="908"/>
      <c r="CDQ124" s="908"/>
      <c r="CDR124" s="908"/>
      <c r="CDS124" s="908"/>
      <c r="CDT124" s="908"/>
      <c r="CDU124" s="908"/>
      <c r="CDV124" s="908"/>
      <c r="CDW124" s="908"/>
      <c r="CDX124" s="908"/>
      <c r="CDY124" s="908"/>
      <c r="CDZ124" s="908"/>
      <c r="CEA124" s="908"/>
      <c r="CEB124" s="908"/>
      <c r="CEC124" s="908"/>
      <c r="CED124" s="908"/>
      <c r="CEE124" s="908"/>
      <c r="CEF124" s="908"/>
      <c r="CEG124" s="908"/>
      <c r="CEH124" s="908"/>
      <c r="CEI124" s="908"/>
      <c r="CEJ124" s="908"/>
      <c r="CEK124" s="908"/>
      <c r="CEL124" s="908"/>
      <c r="CEM124" s="908"/>
      <c r="CEN124" s="908"/>
      <c r="CEO124" s="908"/>
      <c r="CEP124" s="908"/>
      <c r="CEQ124" s="908"/>
      <c r="CER124" s="908"/>
      <c r="CES124" s="908"/>
      <c r="CET124" s="908"/>
      <c r="CEU124" s="908"/>
      <c r="CEV124" s="908"/>
      <c r="CEW124" s="908"/>
      <c r="CEX124" s="908"/>
      <c r="CEY124" s="908"/>
      <c r="CEZ124" s="908"/>
      <c r="CFA124" s="908"/>
      <c r="CFB124" s="908"/>
      <c r="CFC124" s="908"/>
      <c r="CFD124" s="908"/>
      <c r="CFE124" s="908"/>
      <c r="CFF124" s="908"/>
      <c r="CFG124" s="908"/>
      <c r="CFH124" s="908"/>
      <c r="CFI124" s="908"/>
      <c r="CFJ124" s="908"/>
      <c r="CFK124" s="908"/>
      <c r="CFL124" s="908"/>
      <c r="CFM124" s="908"/>
      <c r="CFN124" s="908"/>
      <c r="CFO124" s="908"/>
      <c r="CFP124" s="908"/>
      <c r="CFQ124" s="908"/>
      <c r="CFR124" s="908"/>
      <c r="CFS124" s="908"/>
      <c r="CFT124" s="908"/>
      <c r="CFU124" s="908"/>
      <c r="CFV124" s="908"/>
      <c r="CFW124" s="908"/>
      <c r="CFX124" s="908"/>
      <c r="CFY124" s="908"/>
      <c r="CFZ124" s="908"/>
      <c r="CGA124" s="908"/>
      <c r="CGB124" s="908"/>
      <c r="CGC124" s="908"/>
      <c r="CGD124" s="908"/>
      <c r="CGE124" s="908"/>
      <c r="CGF124" s="908"/>
      <c r="CGG124" s="908"/>
      <c r="CGH124" s="908"/>
      <c r="CGI124" s="908"/>
      <c r="CGJ124" s="908"/>
      <c r="CGK124" s="908"/>
      <c r="CGL124" s="908"/>
      <c r="CGM124" s="908"/>
      <c r="CGN124" s="908"/>
      <c r="CGO124" s="908"/>
      <c r="CGP124" s="908"/>
      <c r="CGQ124" s="908"/>
      <c r="CGR124" s="908"/>
      <c r="CGS124" s="908"/>
      <c r="CGT124" s="908"/>
      <c r="CGU124" s="908"/>
      <c r="CGV124" s="908"/>
      <c r="CGW124" s="908"/>
      <c r="CGX124" s="908"/>
      <c r="CGY124" s="908"/>
      <c r="CGZ124" s="908"/>
      <c r="CHA124" s="908"/>
      <c r="CHB124" s="908"/>
      <c r="CHC124" s="908"/>
      <c r="CHD124" s="908"/>
      <c r="CHE124" s="908"/>
      <c r="CHF124" s="908"/>
      <c r="CHG124" s="908"/>
      <c r="CHH124" s="908"/>
      <c r="CHI124" s="908"/>
      <c r="CHJ124" s="908"/>
      <c r="CHK124" s="908"/>
      <c r="CHL124" s="908"/>
      <c r="CHM124" s="908"/>
      <c r="CHN124" s="908"/>
      <c r="CHO124" s="908"/>
      <c r="CHP124" s="908"/>
      <c r="CHQ124" s="908"/>
      <c r="CHR124" s="908"/>
      <c r="CHS124" s="908"/>
      <c r="CHT124" s="908"/>
      <c r="CHU124" s="908"/>
      <c r="CHV124" s="908"/>
      <c r="CHW124" s="908"/>
      <c r="CHX124" s="908"/>
      <c r="CHY124" s="908"/>
      <c r="CHZ124" s="908"/>
      <c r="CIA124" s="908"/>
      <c r="CIB124" s="908"/>
      <c r="CIC124" s="908"/>
      <c r="CID124" s="908"/>
      <c r="CIE124" s="908"/>
      <c r="CIF124" s="908"/>
      <c r="CIG124" s="908"/>
      <c r="CIH124" s="908"/>
      <c r="CII124" s="908"/>
      <c r="CIJ124" s="908"/>
      <c r="CIK124" s="908"/>
      <c r="CIL124" s="908"/>
      <c r="CIM124" s="908"/>
      <c r="CIN124" s="908"/>
      <c r="CIO124" s="908"/>
      <c r="CIP124" s="908"/>
      <c r="CIQ124" s="908"/>
      <c r="CIR124" s="908"/>
      <c r="CIS124" s="908"/>
      <c r="CIT124" s="908"/>
      <c r="CIU124" s="908"/>
      <c r="CIV124" s="908"/>
      <c r="CIW124" s="908"/>
      <c r="CIX124" s="908"/>
      <c r="CIY124" s="908"/>
      <c r="CIZ124" s="908"/>
      <c r="CJA124" s="908"/>
      <c r="CJB124" s="908"/>
      <c r="CJC124" s="908"/>
      <c r="CJD124" s="908"/>
      <c r="CJE124" s="908"/>
      <c r="CJF124" s="908"/>
      <c r="CJG124" s="908"/>
      <c r="CJH124" s="908"/>
      <c r="CJI124" s="908"/>
      <c r="CJJ124" s="908"/>
      <c r="CJK124" s="908"/>
      <c r="CJL124" s="908"/>
      <c r="CJM124" s="908"/>
      <c r="CJN124" s="908"/>
      <c r="CJO124" s="908"/>
      <c r="CJP124" s="908"/>
      <c r="CJQ124" s="908"/>
      <c r="CJR124" s="908"/>
      <c r="CJS124" s="908"/>
      <c r="CJT124" s="908"/>
      <c r="CJU124" s="908"/>
      <c r="CJV124" s="908"/>
      <c r="CJW124" s="908"/>
      <c r="CJX124" s="908"/>
      <c r="CJY124" s="908"/>
      <c r="CJZ124" s="908"/>
      <c r="CKA124" s="908"/>
      <c r="CKB124" s="908"/>
      <c r="CKC124" s="908"/>
      <c r="CKD124" s="908"/>
      <c r="CKE124" s="908"/>
      <c r="CKF124" s="908"/>
      <c r="CKG124" s="908"/>
      <c r="CKH124" s="908"/>
      <c r="CKI124" s="908"/>
      <c r="CKJ124" s="908"/>
      <c r="CKK124" s="908"/>
      <c r="CKL124" s="908"/>
      <c r="CKM124" s="908"/>
      <c r="CKN124" s="908"/>
      <c r="CKO124" s="908"/>
      <c r="CKP124" s="908"/>
      <c r="CKQ124" s="908"/>
      <c r="CKR124" s="908"/>
      <c r="CKS124" s="908"/>
      <c r="CKT124" s="908"/>
      <c r="CKU124" s="908"/>
      <c r="CKV124" s="908"/>
      <c r="CKW124" s="908"/>
      <c r="CKX124" s="908"/>
      <c r="CKY124" s="908"/>
      <c r="CKZ124" s="908"/>
      <c r="CLA124" s="908"/>
      <c r="CLB124" s="908"/>
      <c r="CLC124" s="908"/>
      <c r="CLD124" s="908"/>
      <c r="CLE124" s="908"/>
      <c r="CLF124" s="908"/>
      <c r="CLG124" s="908"/>
      <c r="CLH124" s="908"/>
      <c r="CLI124" s="908"/>
      <c r="CLJ124" s="908"/>
      <c r="CLK124" s="908"/>
      <c r="CLL124" s="908"/>
      <c r="CLM124" s="908"/>
      <c r="CLN124" s="908"/>
      <c r="CLO124" s="908"/>
      <c r="CLP124" s="908"/>
      <c r="CLQ124" s="908"/>
      <c r="CLR124" s="908"/>
      <c r="CLS124" s="908"/>
      <c r="CLT124" s="908"/>
      <c r="CLU124" s="908"/>
      <c r="CLV124" s="908"/>
      <c r="CLW124" s="908"/>
      <c r="CLX124" s="908"/>
      <c r="CLY124" s="908"/>
      <c r="CLZ124" s="908"/>
      <c r="CMA124" s="908"/>
      <c r="CMB124" s="908"/>
      <c r="CMC124" s="908"/>
      <c r="CMD124" s="908"/>
      <c r="CME124" s="908"/>
      <c r="CMF124" s="908"/>
      <c r="CMG124" s="908"/>
      <c r="CMH124" s="908"/>
      <c r="CMI124" s="908"/>
      <c r="CMJ124" s="908"/>
      <c r="CMK124" s="908"/>
      <c r="CML124" s="908"/>
      <c r="CMM124" s="908"/>
      <c r="CMN124" s="908"/>
      <c r="CMO124" s="908"/>
      <c r="CMP124" s="908"/>
      <c r="CMQ124" s="908"/>
      <c r="CMR124" s="908"/>
      <c r="CMS124" s="908"/>
      <c r="CMT124" s="908"/>
      <c r="CMU124" s="908"/>
      <c r="CMV124" s="908"/>
      <c r="CMW124" s="908"/>
      <c r="CMX124" s="908"/>
      <c r="CMY124" s="908"/>
      <c r="CMZ124" s="908"/>
      <c r="CNA124" s="908"/>
      <c r="CNB124" s="908"/>
      <c r="CNC124" s="908"/>
      <c r="CND124" s="908"/>
      <c r="CNE124" s="908"/>
      <c r="CNF124" s="908"/>
      <c r="CNG124" s="908"/>
      <c r="CNH124" s="908"/>
      <c r="CNI124" s="908"/>
      <c r="CNJ124" s="908"/>
      <c r="CNK124" s="908"/>
      <c r="CNL124" s="908"/>
      <c r="CNM124" s="908"/>
      <c r="CNN124" s="908"/>
      <c r="CNO124" s="908"/>
      <c r="CNP124" s="908"/>
      <c r="CNQ124" s="908"/>
      <c r="CNR124" s="908"/>
      <c r="CNS124" s="908"/>
      <c r="CNT124" s="908"/>
      <c r="CNU124" s="908"/>
      <c r="CNV124" s="908"/>
      <c r="CNW124" s="908"/>
      <c r="CNX124" s="908"/>
      <c r="CNY124" s="908"/>
      <c r="CNZ124" s="908"/>
      <c r="COA124" s="908"/>
      <c r="COB124" s="908"/>
      <c r="COC124" s="908"/>
      <c r="COD124" s="908"/>
      <c r="COE124" s="908"/>
      <c r="COF124" s="908"/>
      <c r="COG124" s="908"/>
      <c r="COH124" s="908"/>
      <c r="COI124" s="908"/>
      <c r="COJ124" s="908"/>
      <c r="COK124" s="908"/>
      <c r="COL124" s="908"/>
      <c r="COM124" s="908"/>
      <c r="CON124" s="908"/>
      <c r="COO124" s="908"/>
      <c r="COP124" s="908"/>
      <c r="COQ124" s="908"/>
      <c r="COR124" s="908"/>
      <c r="COS124" s="908"/>
      <c r="COT124" s="908"/>
      <c r="COU124" s="908"/>
      <c r="COV124" s="908"/>
      <c r="COW124" s="908"/>
      <c r="COX124" s="908"/>
      <c r="COY124" s="908"/>
      <c r="COZ124" s="908"/>
      <c r="CPA124" s="908"/>
      <c r="CPB124" s="908"/>
      <c r="CPC124" s="908"/>
      <c r="CPD124" s="908"/>
      <c r="CPE124" s="908"/>
      <c r="CPF124" s="908"/>
      <c r="CPG124" s="908"/>
      <c r="CPH124" s="908"/>
      <c r="CPI124" s="908"/>
      <c r="CPJ124" s="908"/>
      <c r="CPK124" s="908"/>
      <c r="CPL124" s="908"/>
      <c r="CPM124" s="908"/>
      <c r="CPN124" s="908"/>
      <c r="CPO124" s="908"/>
      <c r="CPP124" s="908"/>
      <c r="CPQ124" s="908"/>
      <c r="CPR124" s="908"/>
      <c r="CPS124" s="908"/>
      <c r="CPT124" s="908"/>
      <c r="CPU124" s="908"/>
      <c r="CPV124" s="908"/>
      <c r="CPW124" s="908"/>
      <c r="CPX124" s="908"/>
      <c r="CPY124" s="908"/>
      <c r="CPZ124" s="908"/>
      <c r="CQA124" s="908"/>
      <c r="CQB124" s="908"/>
      <c r="CQC124" s="908"/>
      <c r="CQD124" s="908"/>
      <c r="CQE124" s="908"/>
      <c r="CQF124" s="908"/>
      <c r="CQG124" s="908"/>
      <c r="CQH124" s="908"/>
      <c r="CQI124" s="908"/>
      <c r="CQJ124" s="908"/>
      <c r="CQK124" s="908"/>
      <c r="CQL124" s="908"/>
      <c r="CQM124" s="908"/>
      <c r="CQN124" s="908"/>
      <c r="CQO124" s="908"/>
      <c r="CQP124" s="908"/>
      <c r="CQQ124" s="908"/>
      <c r="CQR124" s="908"/>
      <c r="CQS124" s="908"/>
      <c r="CQT124" s="908"/>
      <c r="CQU124" s="908"/>
      <c r="CQV124" s="908"/>
      <c r="CQW124" s="908"/>
      <c r="CQX124" s="908"/>
      <c r="CQY124" s="908"/>
      <c r="CQZ124" s="908"/>
      <c r="CRA124" s="908"/>
      <c r="CRB124" s="908"/>
      <c r="CRC124" s="908"/>
      <c r="CRD124" s="908"/>
      <c r="CRE124" s="908"/>
      <c r="CRF124" s="908"/>
      <c r="CRG124" s="908"/>
      <c r="CRH124" s="908"/>
      <c r="CRI124" s="908"/>
      <c r="CRJ124" s="908"/>
      <c r="CRK124" s="908"/>
      <c r="CRL124" s="908"/>
      <c r="CRM124" s="908"/>
      <c r="CRN124" s="908"/>
      <c r="CRO124" s="908"/>
      <c r="CRP124" s="908"/>
      <c r="CRQ124" s="908"/>
      <c r="CRR124" s="908"/>
      <c r="CRS124" s="908"/>
      <c r="CRT124" s="908"/>
      <c r="CRU124" s="908"/>
      <c r="CRV124" s="908"/>
      <c r="CRW124" s="908"/>
      <c r="CRX124" s="908"/>
      <c r="CRY124" s="908"/>
      <c r="CRZ124" s="908"/>
      <c r="CSA124" s="908"/>
      <c r="CSB124" s="908"/>
      <c r="CSC124" s="908"/>
      <c r="CSD124" s="908"/>
      <c r="CSE124" s="908"/>
      <c r="CSF124" s="908"/>
      <c r="CSG124" s="908"/>
      <c r="CSH124" s="908"/>
      <c r="CSI124" s="908"/>
      <c r="CSJ124" s="908"/>
      <c r="CSK124" s="908"/>
      <c r="CSL124" s="908"/>
      <c r="CSM124" s="908"/>
      <c r="CSN124" s="908"/>
      <c r="CSO124" s="908"/>
      <c r="CSP124" s="908"/>
      <c r="CSQ124" s="908"/>
      <c r="CSR124" s="908"/>
      <c r="CSS124" s="908"/>
      <c r="CST124" s="908"/>
      <c r="CSU124" s="908"/>
      <c r="CSV124" s="908"/>
      <c r="CSW124" s="908"/>
      <c r="CSX124" s="908"/>
      <c r="CSY124" s="908"/>
      <c r="CSZ124" s="908"/>
      <c r="CTA124" s="908"/>
      <c r="CTB124" s="908"/>
      <c r="CTC124" s="908"/>
      <c r="CTD124" s="908"/>
      <c r="CTE124" s="908"/>
      <c r="CTF124" s="908"/>
      <c r="CTG124" s="908"/>
      <c r="CTH124" s="908"/>
      <c r="CTI124" s="908"/>
      <c r="CTJ124" s="908"/>
      <c r="CTK124" s="908"/>
      <c r="CTL124" s="908"/>
      <c r="CTM124" s="908"/>
      <c r="CTN124" s="908"/>
      <c r="CTO124" s="908"/>
      <c r="CTP124" s="908"/>
      <c r="CTQ124" s="908"/>
      <c r="CTR124" s="908"/>
      <c r="CTS124" s="908"/>
      <c r="CTT124" s="908"/>
      <c r="CTU124" s="908"/>
      <c r="CTV124" s="908"/>
      <c r="CTW124" s="908"/>
      <c r="CTX124" s="908"/>
      <c r="CTY124" s="908"/>
      <c r="CTZ124" s="908"/>
      <c r="CUA124" s="908"/>
      <c r="CUB124" s="908"/>
      <c r="CUC124" s="908"/>
      <c r="CUD124" s="908"/>
      <c r="CUE124" s="908"/>
      <c r="CUF124" s="908"/>
      <c r="CUG124" s="908"/>
      <c r="CUH124" s="908"/>
      <c r="CUI124" s="908"/>
      <c r="CUJ124" s="908"/>
      <c r="CUK124" s="908"/>
      <c r="CUL124" s="908"/>
      <c r="CUM124" s="908"/>
      <c r="CUN124" s="908"/>
      <c r="CUO124" s="908"/>
      <c r="CUP124" s="908"/>
      <c r="CUQ124" s="908"/>
      <c r="CUR124" s="908"/>
      <c r="CUS124" s="908"/>
      <c r="CUT124" s="908"/>
      <c r="CUU124" s="908"/>
      <c r="CUV124" s="908"/>
      <c r="CUW124" s="908"/>
      <c r="CUX124" s="908"/>
      <c r="CUY124" s="908"/>
      <c r="CUZ124" s="908"/>
      <c r="CVA124" s="908"/>
      <c r="CVB124" s="908"/>
      <c r="CVC124" s="908"/>
      <c r="CVD124" s="908"/>
      <c r="CVE124" s="908"/>
      <c r="CVF124" s="908"/>
      <c r="CVG124" s="908"/>
      <c r="CVH124" s="908"/>
      <c r="CVI124" s="908"/>
      <c r="CVJ124" s="908"/>
      <c r="CVK124" s="908"/>
      <c r="CVL124" s="908"/>
      <c r="CVM124" s="908"/>
      <c r="CVN124" s="908"/>
      <c r="CVO124" s="908"/>
      <c r="CVP124" s="908"/>
      <c r="CVQ124" s="908"/>
      <c r="CVR124" s="908"/>
      <c r="CVS124" s="908"/>
      <c r="CVT124" s="908"/>
      <c r="CVU124" s="908"/>
      <c r="CVV124" s="908"/>
      <c r="CVW124" s="908"/>
      <c r="CVX124" s="908"/>
      <c r="CVY124" s="908"/>
      <c r="CVZ124" s="908"/>
      <c r="CWA124" s="908"/>
      <c r="CWB124" s="908"/>
      <c r="CWC124" s="908"/>
      <c r="CWD124" s="908"/>
      <c r="CWE124" s="908"/>
      <c r="CWF124" s="908"/>
      <c r="CWG124" s="908"/>
      <c r="CWH124" s="908"/>
      <c r="CWI124" s="908"/>
      <c r="CWJ124" s="908"/>
      <c r="CWK124" s="908"/>
      <c r="CWL124" s="908"/>
      <c r="CWM124" s="908"/>
      <c r="CWN124" s="908"/>
      <c r="CWO124" s="908"/>
      <c r="CWP124" s="908"/>
      <c r="CWQ124" s="908"/>
      <c r="CWR124" s="908"/>
      <c r="CWS124" s="908"/>
      <c r="CWT124" s="908"/>
      <c r="CWU124" s="908"/>
      <c r="CWV124" s="908"/>
      <c r="CWW124" s="908"/>
      <c r="CWX124" s="908"/>
      <c r="CWY124" s="908"/>
      <c r="CWZ124" s="908"/>
      <c r="CXA124" s="908"/>
      <c r="CXB124" s="908"/>
      <c r="CXC124" s="908"/>
      <c r="CXD124" s="908"/>
      <c r="CXE124" s="908"/>
      <c r="CXF124" s="908"/>
      <c r="CXG124" s="908"/>
      <c r="CXH124" s="908"/>
      <c r="CXI124" s="908"/>
      <c r="CXJ124" s="908"/>
      <c r="CXK124" s="908"/>
      <c r="CXL124" s="908"/>
      <c r="CXM124" s="908"/>
      <c r="CXN124" s="908"/>
      <c r="CXO124" s="908"/>
      <c r="CXP124" s="908"/>
      <c r="CXQ124" s="908"/>
      <c r="CXR124" s="908"/>
      <c r="CXS124" s="908"/>
      <c r="CXT124" s="908"/>
      <c r="CXU124" s="908"/>
      <c r="CXV124" s="908"/>
      <c r="CXW124" s="908"/>
      <c r="CXX124" s="908"/>
      <c r="CXY124" s="908"/>
      <c r="CXZ124" s="908"/>
      <c r="CYA124" s="908"/>
      <c r="CYB124" s="908"/>
      <c r="CYC124" s="908"/>
      <c r="CYD124" s="908"/>
      <c r="CYE124" s="908"/>
      <c r="CYF124" s="908"/>
      <c r="CYG124" s="908"/>
      <c r="CYH124" s="908"/>
      <c r="CYI124" s="908"/>
      <c r="CYJ124" s="908"/>
      <c r="CYK124" s="908"/>
      <c r="CYL124" s="908"/>
      <c r="CYM124" s="908"/>
      <c r="CYN124" s="908"/>
      <c r="CYO124" s="908"/>
      <c r="CYP124" s="908"/>
      <c r="CYQ124" s="908"/>
      <c r="CYR124" s="908"/>
      <c r="CYS124" s="908"/>
      <c r="CYT124" s="908"/>
      <c r="CYU124" s="908"/>
      <c r="CYV124" s="908"/>
      <c r="CYW124" s="908"/>
      <c r="CYX124" s="908"/>
      <c r="CYY124" s="908"/>
      <c r="CYZ124" s="908"/>
      <c r="CZA124" s="908"/>
      <c r="CZB124" s="908"/>
      <c r="CZC124" s="908"/>
      <c r="CZD124" s="908"/>
      <c r="CZE124" s="908"/>
      <c r="CZF124" s="908"/>
      <c r="CZG124" s="908"/>
      <c r="CZH124" s="908"/>
      <c r="CZI124" s="908"/>
      <c r="CZJ124" s="908"/>
      <c r="CZK124" s="908"/>
      <c r="CZL124" s="908"/>
      <c r="CZM124" s="908"/>
      <c r="CZN124" s="908"/>
      <c r="CZO124" s="908"/>
      <c r="CZP124" s="908"/>
      <c r="CZQ124" s="908"/>
      <c r="CZR124" s="908"/>
      <c r="CZS124" s="908"/>
      <c r="CZT124" s="908"/>
      <c r="CZU124" s="908"/>
      <c r="CZV124" s="908"/>
      <c r="CZW124" s="908"/>
      <c r="CZX124" s="908"/>
      <c r="CZY124" s="908"/>
      <c r="CZZ124" s="908"/>
      <c r="DAA124" s="908"/>
      <c r="DAB124" s="908"/>
      <c r="DAC124" s="908"/>
      <c r="DAD124" s="908"/>
      <c r="DAE124" s="908"/>
      <c r="DAF124" s="908"/>
      <c r="DAG124" s="908"/>
      <c r="DAH124" s="908"/>
      <c r="DAI124" s="908"/>
      <c r="DAJ124" s="908"/>
      <c r="DAK124" s="908"/>
      <c r="DAL124" s="908"/>
      <c r="DAM124" s="908"/>
      <c r="DAN124" s="908"/>
      <c r="DAO124" s="908"/>
      <c r="DAP124" s="908"/>
      <c r="DAQ124" s="908"/>
      <c r="DAR124" s="908"/>
      <c r="DAS124" s="908"/>
      <c r="DAT124" s="908"/>
      <c r="DAU124" s="908"/>
      <c r="DAV124" s="908"/>
      <c r="DAW124" s="908"/>
      <c r="DAX124" s="908"/>
      <c r="DAY124" s="908"/>
      <c r="DAZ124" s="908"/>
      <c r="DBA124" s="908"/>
      <c r="DBB124" s="908"/>
      <c r="DBC124" s="908"/>
      <c r="DBD124" s="908"/>
      <c r="DBE124" s="908"/>
      <c r="DBF124" s="908"/>
      <c r="DBG124" s="908"/>
      <c r="DBH124" s="908"/>
      <c r="DBI124" s="908"/>
      <c r="DBJ124" s="908"/>
      <c r="DBK124" s="908"/>
      <c r="DBL124" s="908"/>
      <c r="DBM124" s="908"/>
      <c r="DBN124" s="908"/>
      <c r="DBO124" s="908"/>
      <c r="DBP124" s="908"/>
      <c r="DBQ124" s="908"/>
      <c r="DBR124" s="908"/>
      <c r="DBS124" s="908"/>
      <c r="DBT124" s="908"/>
      <c r="DBU124" s="908"/>
      <c r="DBV124" s="908"/>
      <c r="DBW124" s="908"/>
      <c r="DBX124" s="908"/>
      <c r="DBY124" s="908"/>
      <c r="DBZ124" s="908"/>
      <c r="DCA124" s="908"/>
      <c r="DCB124" s="908"/>
      <c r="DCC124" s="908"/>
      <c r="DCD124" s="908"/>
      <c r="DCE124" s="908"/>
      <c r="DCF124" s="908"/>
      <c r="DCG124" s="908"/>
      <c r="DCH124" s="908"/>
      <c r="DCI124" s="908"/>
      <c r="DCJ124" s="908"/>
      <c r="DCK124" s="908"/>
      <c r="DCL124" s="908"/>
      <c r="DCM124" s="908"/>
      <c r="DCN124" s="908"/>
      <c r="DCO124" s="908"/>
      <c r="DCP124" s="908"/>
      <c r="DCQ124" s="908"/>
      <c r="DCR124" s="908"/>
      <c r="DCS124" s="908"/>
      <c r="DCT124" s="908"/>
      <c r="DCU124" s="908"/>
      <c r="DCV124" s="908"/>
      <c r="DCW124" s="908"/>
      <c r="DCX124" s="908"/>
      <c r="DCY124" s="908"/>
      <c r="DCZ124" s="908"/>
      <c r="DDA124" s="908"/>
      <c r="DDB124" s="908"/>
      <c r="DDC124" s="908"/>
      <c r="DDD124" s="908"/>
      <c r="DDE124" s="908"/>
      <c r="DDF124" s="908"/>
      <c r="DDG124" s="908"/>
      <c r="DDH124" s="908"/>
      <c r="DDI124" s="908"/>
      <c r="DDJ124" s="908"/>
      <c r="DDK124" s="908"/>
      <c r="DDL124" s="908"/>
      <c r="DDM124" s="908"/>
      <c r="DDN124" s="908"/>
      <c r="DDO124" s="908"/>
      <c r="DDP124" s="908"/>
      <c r="DDQ124" s="908"/>
      <c r="DDR124" s="908"/>
      <c r="DDS124" s="908"/>
      <c r="DDT124" s="908"/>
      <c r="DDU124" s="908"/>
      <c r="DDV124" s="908"/>
      <c r="DDW124" s="908"/>
      <c r="DDX124" s="908"/>
      <c r="DDY124" s="908"/>
      <c r="DDZ124" s="908"/>
      <c r="DEA124" s="908"/>
      <c r="DEB124" s="908"/>
      <c r="DEC124" s="908"/>
      <c r="DED124" s="908"/>
      <c r="DEE124" s="908"/>
      <c r="DEF124" s="908"/>
      <c r="DEG124" s="908"/>
      <c r="DEH124" s="908"/>
      <c r="DEI124" s="908"/>
      <c r="DEJ124" s="908"/>
      <c r="DEK124" s="908"/>
      <c r="DEL124" s="908"/>
      <c r="DEM124" s="908"/>
      <c r="DEN124" s="908"/>
      <c r="DEO124" s="908"/>
      <c r="DEP124" s="908"/>
      <c r="DEQ124" s="908"/>
      <c r="DER124" s="908"/>
      <c r="DES124" s="908"/>
      <c r="DET124" s="908"/>
      <c r="DEU124" s="908"/>
      <c r="DEV124" s="908"/>
      <c r="DEW124" s="908"/>
      <c r="DEX124" s="908"/>
      <c r="DEY124" s="908"/>
      <c r="DEZ124" s="908"/>
      <c r="DFA124" s="908"/>
      <c r="DFB124" s="908"/>
      <c r="DFC124" s="908"/>
      <c r="DFD124" s="908"/>
      <c r="DFE124" s="908"/>
      <c r="DFF124" s="908"/>
      <c r="DFG124" s="908"/>
      <c r="DFH124" s="908"/>
      <c r="DFI124" s="908"/>
      <c r="DFJ124" s="908"/>
      <c r="DFK124" s="908"/>
      <c r="DFL124" s="908"/>
      <c r="DFM124" s="908"/>
      <c r="DFN124" s="908"/>
      <c r="DFO124" s="908"/>
      <c r="DFP124" s="908"/>
      <c r="DFQ124" s="908"/>
      <c r="DFR124" s="908"/>
      <c r="DFS124" s="908"/>
      <c r="DFT124" s="908"/>
      <c r="DFU124" s="908"/>
      <c r="DFV124" s="908"/>
      <c r="DFW124" s="908"/>
      <c r="DFX124" s="908"/>
      <c r="DFY124" s="908"/>
      <c r="DFZ124" s="908"/>
      <c r="DGA124" s="908"/>
      <c r="DGB124" s="908"/>
      <c r="DGC124" s="908"/>
      <c r="DGD124" s="908"/>
      <c r="DGE124" s="908"/>
      <c r="DGF124" s="908"/>
      <c r="DGG124" s="908"/>
      <c r="DGH124" s="908"/>
      <c r="DGI124" s="908"/>
      <c r="DGJ124" s="908"/>
      <c r="DGK124" s="908"/>
      <c r="DGL124" s="908"/>
      <c r="DGM124" s="908"/>
      <c r="DGN124" s="908"/>
      <c r="DGO124" s="908"/>
      <c r="DGP124" s="908"/>
      <c r="DGQ124" s="908"/>
      <c r="DGR124" s="908"/>
      <c r="DGS124" s="908"/>
      <c r="DGT124" s="908"/>
      <c r="DGU124" s="908"/>
      <c r="DGV124" s="908"/>
      <c r="DGW124" s="908"/>
      <c r="DGX124" s="908"/>
      <c r="DGY124" s="908"/>
      <c r="DGZ124" s="908"/>
      <c r="DHA124" s="908"/>
      <c r="DHB124" s="908"/>
      <c r="DHC124" s="908"/>
      <c r="DHD124" s="908"/>
      <c r="DHE124" s="908"/>
      <c r="DHF124" s="908"/>
      <c r="DHG124" s="908"/>
      <c r="DHH124" s="908"/>
      <c r="DHI124" s="908"/>
      <c r="DHJ124" s="908"/>
      <c r="DHK124" s="908"/>
      <c r="DHL124" s="908"/>
      <c r="DHM124" s="908"/>
      <c r="DHN124" s="908"/>
      <c r="DHO124" s="908"/>
      <c r="DHP124" s="908"/>
      <c r="DHQ124" s="908"/>
      <c r="DHR124" s="908"/>
      <c r="DHS124" s="908"/>
      <c r="DHT124" s="908"/>
      <c r="DHU124" s="908"/>
      <c r="DHV124" s="908"/>
      <c r="DHW124" s="908"/>
      <c r="DHX124" s="908"/>
      <c r="DHY124" s="908"/>
      <c r="DHZ124" s="908"/>
      <c r="DIA124" s="908"/>
      <c r="DIB124" s="908"/>
      <c r="DIC124" s="908"/>
      <c r="DID124" s="908"/>
      <c r="DIE124" s="908"/>
      <c r="DIF124" s="908"/>
      <c r="DIG124" s="908"/>
      <c r="DIH124" s="908"/>
      <c r="DII124" s="908"/>
      <c r="DIJ124" s="908"/>
      <c r="DIK124" s="908"/>
      <c r="DIL124" s="908"/>
      <c r="DIM124" s="908"/>
      <c r="DIN124" s="908"/>
      <c r="DIO124" s="908"/>
      <c r="DIP124" s="908"/>
      <c r="DIQ124" s="908"/>
      <c r="DIR124" s="908"/>
      <c r="DIS124" s="908"/>
      <c r="DIT124" s="908"/>
      <c r="DIU124" s="908"/>
      <c r="DIV124" s="908"/>
      <c r="DIW124" s="908"/>
      <c r="DIX124" s="908"/>
      <c r="DIY124" s="908"/>
      <c r="DIZ124" s="908"/>
      <c r="DJA124" s="908"/>
      <c r="DJB124" s="908"/>
      <c r="DJC124" s="908"/>
      <c r="DJD124" s="908"/>
      <c r="DJE124" s="908"/>
      <c r="DJF124" s="908"/>
      <c r="DJG124" s="908"/>
      <c r="DJH124" s="908"/>
      <c r="DJI124" s="908"/>
      <c r="DJJ124" s="908"/>
      <c r="DJK124" s="908"/>
      <c r="DJL124" s="908"/>
      <c r="DJM124" s="908"/>
      <c r="DJN124" s="908"/>
      <c r="DJO124" s="908"/>
      <c r="DJP124" s="908"/>
      <c r="DJQ124" s="908"/>
      <c r="DJR124" s="908"/>
      <c r="DJS124" s="908"/>
      <c r="DJT124" s="908"/>
      <c r="DJU124" s="908"/>
      <c r="DJV124" s="908"/>
      <c r="DJW124" s="908"/>
      <c r="DJX124" s="908"/>
      <c r="DJY124" s="908"/>
      <c r="DJZ124" s="908"/>
      <c r="DKA124" s="908"/>
      <c r="DKB124" s="908"/>
      <c r="DKC124" s="908"/>
      <c r="DKD124" s="908"/>
      <c r="DKE124" s="908"/>
      <c r="DKF124" s="908"/>
      <c r="DKG124" s="908"/>
      <c r="DKH124" s="908"/>
      <c r="DKI124" s="908"/>
      <c r="DKJ124" s="908"/>
      <c r="DKK124" s="908"/>
      <c r="DKL124" s="908"/>
      <c r="DKM124" s="908"/>
      <c r="DKN124" s="908"/>
      <c r="DKO124" s="908"/>
      <c r="DKP124" s="908"/>
      <c r="DKQ124" s="908"/>
      <c r="DKR124" s="908"/>
      <c r="DKS124" s="908"/>
      <c r="DKT124" s="908"/>
      <c r="DKU124" s="908"/>
      <c r="DKV124" s="908"/>
      <c r="DKW124" s="908"/>
      <c r="DKX124" s="908"/>
      <c r="DKY124" s="908"/>
      <c r="DKZ124" s="908"/>
      <c r="DLA124" s="908"/>
      <c r="DLB124" s="908"/>
      <c r="DLC124" s="908"/>
      <c r="DLD124" s="908"/>
      <c r="DLE124" s="908"/>
      <c r="DLF124" s="908"/>
      <c r="DLG124" s="908"/>
      <c r="DLH124" s="908"/>
      <c r="DLI124" s="908"/>
      <c r="DLJ124" s="908"/>
      <c r="DLK124" s="908"/>
      <c r="DLL124" s="908"/>
      <c r="DLM124" s="908"/>
      <c r="DLN124" s="908"/>
      <c r="DLO124" s="908"/>
      <c r="DLP124" s="908"/>
      <c r="DLQ124" s="908"/>
      <c r="DLR124" s="908"/>
      <c r="DLS124" s="908"/>
      <c r="DLT124" s="908"/>
      <c r="DLU124" s="908"/>
      <c r="DLV124" s="908"/>
      <c r="DLW124" s="908"/>
      <c r="DLX124" s="908"/>
      <c r="DLY124" s="908"/>
      <c r="DLZ124" s="908"/>
      <c r="DMA124" s="908"/>
      <c r="DMB124" s="908"/>
      <c r="DMC124" s="908"/>
      <c r="DMD124" s="908"/>
      <c r="DME124" s="908"/>
      <c r="DMF124" s="908"/>
      <c r="DMG124" s="908"/>
      <c r="DMH124" s="908"/>
      <c r="DMI124" s="908"/>
      <c r="DMJ124" s="908"/>
      <c r="DMK124" s="908"/>
      <c r="DML124" s="908"/>
      <c r="DMM124" s="908"/>
      <c r="DMN124" s="908"/>
      <c r="DMO124" s="908"/>
      <c r="DMP124" s="908"/>
      <c r="DMQ124" s="908"/>
      <c r="DMR124" s="908"/>
      <c r="DMS124" s="908"/>
      <c r="DMT124" s="908"/>
      <c r="DMU124" s="908"/>
      <c r="DMV124" s="908"/>
      <c r="DMW124" s="908"/>
      <c r="DMX124" s="908"/>
      <c r="DMY124" s="908"/>
      <c r="DMZ124" s="908"/>
      <c r="DNA124" s="908"/>
      <c r="DNB124" s="908"/>
      <c r="DNC124" s="908"/>
      <c r="DND124" s="908"/>
      <c r="DNE124" s="908"/>
      <c r="DNF124" s="908"/>
      <c r="DNG124" s="908"/>
      <c r="DNH124" s="908"/>
      <c r="DNI124" s="908"/>
      <c r="DNJ124" s="908"/>
      <c r="DNK124" s="908"/>
      <c r="DNL124" s="908"/>
      <c r="DNM124" s="908"/>
      <c r="DNN124" s="908"/>
      <c r="DNO124" s="908"/>
      <c r="DNP124" s="908"/>
      <c r="DNQ124" s="908"/>
      <c r="DNR124" s="908"/>
      <c r="DNS124" s="908"/>
      <c r="DNT124" s="908"/>
      <c r="DNU124" s="908"/>
      <c r="DNV124" s="908"/>
      <c r="DNW124" s="908"/>
      <c r="DNX124" s="908"/>
      <c r="DNY124" s="908"/>
      <c r="DNZ124" s="908"/>
      <c r="DOA124" s="908"/>
      <c r="DOB124" s="908"/>
      <c r="DOC124" s="908"/>
      <c r="DOD124" s="908"/>
      <c r="DOE124" s="908"/>
      <c r="DOF124" s="908"/>
      <c r="DOG124" s="908"/>
      <c r="DOH124" s="908"/>
      <c r="DOI124" s="908"/>
      <c r="DOJ124" s="908"/>
      <c r="DOK124" s="908"/>
      <c r="DOL124" s="908"/>
      <c r="DOM124" s="908"/>
      <c r="DON124" s="908"/>
      <c r="DOO124" s="908"/>
      <c r="DOP124" s="908"/>
      <c r="DOQ124" s="908"/>
      <c r="DOR124" s="908"/>
      <c r="DOS124" s="908"/>
      <c r="DOT124" s="908"/>
      <c r="DOU124" s="908"/>
      <c r="DOV124" s="908"/>
      <c r="DOW124" s="908"/>
      <c r="DOX124" s="908"/>
      <c r="DOY124" s="908"/>
      <c r="DOZ124" s="908"/>
      <c r="DPA124" s="908"/>
      <c r="DPB124" s="908"/>
      <c r="DPC124" s="908"/>
      <c r="DPD124" s="908"/>
      <c r="DPE124" s="908"/>
      <c r="DPF124" s="908"/>
      <c r="DPG124" s="908"/>
      <c r="DPH124" s="908"/>
      <c r="DPI124" s="908"/>
      <c r="DPJ124" s="908"/>
      <c r="DPK124" s="908"/>
      <c r="DPL124" s="908"/>
      <c r="DPM124" s="908"/>
      <c r="DPN124" s="908"/>
      <c r="DPO124" s="908"/>
      <c r="DPP124" s="908"/>
      <c r="DPQ124" s="908"/>
      <c r="DPR124" s="908"/>
      <c r="DPS124" s="908"/>
      <c r="DPT124" s="908"/>
      <c r="DPU124" s="908"/>
      <c r="DPV124" s="908"/>
      <c r="DPW124" s="908"/>
      <c r="DPX124" s="908"/>
      <c r="DPY124" s="908"/>
      <c r="DPZ124" s="908"/>
      <c r="DQA124" s="908"/>
      <c r="DQB124" s="908"/>
      <c r="DQC124" s="908"/>
      <c r="DQD124" s="908"/>
      <c r="DQE124" s="908"/>
      <c r="DQF124" s="908"/>
      <c r="DQG124" s="908"/>
      <c r="DQH124" s="908"/>
      <c r="DQI124" s="908"/>
      <c r="DQJ124" s="908"/>
      <c r="DQK124" s="908"/>
      <c r="DQL124" s="908"/>
      <c r="DQM124" s="908"/>
      <c r="DQN124" s="908"/>
      <c r="DQO124" s="908"/>
      <c r="DQP124" s="908"/>
      <c r="DQQ124" s="908"/>
      <c r="DQR124" s="908"/>
      <c r="DQS124" s="908"/>
      <c r="DQT124" s="908"/>
      <c r="DQU124" s="908"/>
      <c r="DQV124" s="908"/>
      <c r="DQW124" s="908"/>
      <c r="DQX124" s="908"/>
      <c r="DQY124" s="908"/>
      <c r="DQZ124" s="908"/>
      <c r="DRA124" s="908"/>
      <c r="DRB124" s="908"/>
      <c r="DRC124" s="908"/>
      <c r="DRD124" s="908"/>
      <c r="DRE124" s="908"/>
      <c r="DRF124" s="908"/>
      <c r="DRG124" s="908"/>
      <c r="DRH124" s="908"/>
      <c r="DRI124" s="908"/>
      <c r="DRJ124" s="908"/>
      <c r="DRK124" s="908"/>
      <c r="DRL124" s="908"/>
      <c r="DRM124" s="908"/>
      <c r="DRN124" s="908"/>
      <c r="DRO124" s="908"/>
      <c r="DRP124" s="908"/>
      <c r="DRQ124" s="908"/>
      <c r="DRR124" s="908"/>
      <c r="DRS124" s="908"/>
      <c r="DRT124" s="908"/>
      <c r="DRU124" s="908"/>
      <c r="DRV124" s="908"/>
      <c r="DRW124" s="908"/>
      <c r="DRX124" s="908"/>
      <c r="DRY124" s="908"/>
      <c r="DRZ124" s="908"/>
      <c r="DSA124" s="908"/>
      <c r="DSB124" s="908"/>
      <c r="DSC124" s="908"/>
      <c r="DSD124" s="908"/>
      <c r="DSE124" s="908"/>
      <c r="DSF124" s="908"/>
      <c r="DSG124" s="908"/>
      <c r="DSH124" s="908"/>
      <c r="DSI124" s="908"/>
      <c r="DSJ124" s="908"/>
      <c r="DSK124" s="908"/>
      <c r="DSL124" s="908"/>
      <c r="DSM124" s="908"/>
      <c r="DSN124" s="908"/>
      <c r="DSO124" s="908"/>
      <c r="DSP124" s="908"/>
      <c r="DSQ124" s="908"/>
      <c r="DSR124" s="908"/>
      <c r="DSS124" s="908"/>
      <c r="DST124" s="908"/>
      <c r="DSU124" s="908"/>
      <c r="DSV124" s="908"/>
      <c r="DSW124" s="908"/>
      <c r="DSX124" s="908"/>
      <c r="DSY124" s="908"/>
      <c r="DSZ124" s="908"/>
      <c r="DTA124" s="908"/>
      <c r="DTB124" s="908"/>
      <c r="DTC124" s="908"/>
      <c r="DTD124" s="908"/>
      <c r="DTE124" s="908"/>
      <c r="DTF124" s="908"/>
      <c r="DTG124" s="908"/>
      <c r="DTH124" s="908"/>
      <c r="DTI124" s="908"/>
      <c r="DTJ124" s="908"/>
      <c r="DTK124" s="908"/>
      <c r="DTL124" s="908"/>
      <c r="DTM124" s="908"/>
      <c r="DTN124" s="908"/>
      <c r="DTO124" s="908"/>
      <c r="DTP124" s="908"/>
      <c r="DTQ124" s="908"/>
      <c r="DTR124" s="908"/>
      <c r="DTS124" s="908"/>
      <c r="DTT124" s="908"/>
      <c r="DTU124" s="908"/>
      <c r="DTV124" s="908"/>
      <c r="DTW124" s="908"/>
      <c r="DTX124" s="908"/>
      <c r="DTY124" s="908"/>
      <c r="DTZ124" s="908"/>
      <c r="DUA124" s="908"/>
      <c r="DUB124" s="908"/>
      <c r="DUC124" s="908"/>
      <c r="DUD124" s="908"/>
      <c r="DUE124" s="908"/>
      <c r="DUF124" s="908"/>
      <c r="DUG124" s="908"/>
      <c r="DUH124" s="908"/>
      <c r="DUI124" s="908"/>
      <c r="DUJ124" s="908"/>
      <c r="DUK124" s="908"/>
      <c r="DUL124" s="908"/>
      <c r="DUM124" s="908"/>
      <c r="DUN124" s="908"/>
      <c r="DUO124" s="908"/>
      <c r="DUP124" s="908"/>
      <c r="DUQ124" s="908"/>
      <c r="DUR124" s="908"/>
      <c r="DUS124" s="908"/>
      <c r="DUT124" s="908"/>
      <c r="DUU124" s="908"/>
      <c r="DUV124" s="908"/>
      <c r="DUW124" s="908"/>
      <c r="DUX124" s="908"/>
      <c r="DUY124" s="908"/>
      <c r="DUZ124" s="908"/>
      <c r="DVA124" s="908"/>
      <c r="DVB124" s="908"/>
      <c r="DVC124" s="908"/>
      <c r="DVD124" s="908"/>
      <c r="DVE124" s="908"/>
      <c r="DVF124" s="908"/>
      <c r="DVG124" s="908"/>
      <c r="DVH124" s="908"/>
      <c r="DVI124" s="908"/>
      <c r="DVJ124" s="908"/>
      <c r="DVK124" s="908"/>
      <c r="DVL124" s="908"/>
      <c r="DVM124" s="908"/>
      <c r="DVN124" s="908"/>
      <c r="DVO124" s="908"/>
      <c r="DVP124" s="908"/>
      <c r="DVQ124" s="908"/>
      <c r="DVR124" s="908"/>
      <c r="DVS124" s="908"/>
      <c r="DVT124" s="908"/>
      <c r="DVU124" s="908"/>
      <c r="DVV124" s="908"/>
      <c r="DVW124" s="908"/>
      <c r="DVX124" s="908"/>
      <c r="DVY124" s="908"/>
      <c r="DVZ124" s="908"/>
      <c r="DWA124" s="908"/>
      <c r="DWB124" s="908"/>
      <c r="DWC124" s="908"/>
      <c r="DWD124" s="908"/>
      <c r="DWE124" s="908"/>
      <c r="DWF124" s="908"/>
      <c r="DWG124" s="908"/>
      <c r="DWH124" s="908"/>
      <c r="DWI124" s="908"/>
      <c r="DWJ124" s="908"/>
      <c r="DWK124" s="908"/>
      <c r="DWL124" s="908"/>
      <c r="DWM124" s="908"/>
      <c r="DWN124" s="908"/>
      <c r="DWO124" s="908"/>
      <c r="DWP124" s="908"/>
      <c r="DWQ124" s="908"/>
      <c r="DWR124" s="908"/>
      <c r="DWS124" s="908"/>
      <c r="DWT124" s="908"/>
      <c r="DWU124" s="908"/>
      <c r="DWV124" s="908"/>
      <c r="DWW124" s="908"/>
      <c r="DWX124" s="908"/>
      <c r="DWY124" s="908"/>
      <c r="DWZ124" s="908"/>
      <c r="DXA124" s="908"/>
      <c r="DXB124" s="908"/>
      <c r="DXC124" s="908"/>
      <c r="DXD124" s="908"/>
      <c r="DXE124" s="908"/>
      <c r="DXF124" s="908"/>
      <c r="DXG124" s="908"/>
      <c r="DXH124" s="908"/>
      <c r="DXI124" s="908"/>
      <c r="DXJ124" s="908"/>
      <c r="DXK124" s="908"/>
      <c r="DXL124" s="908"/>
      <c r="DXM124" s="908"/>
      <c r="DXN124" s="908"/>
      <c r="DXO124" s="908"/>
      <c r="DXP124" s="908"/>
      <c r="DXQ124" s="908"/>
      <c r="DXR124" s="908"/>
      <c r="DXS124" s="908"/>
      <c r="DXT124" s="908"/>
      <c r="DXU124" s="908"/>
      <c r="DXV124" s="908"/>
      <c r="DXW124" s="908"/>
      <c r="DXX124" s="908"/>
      <c r="DXY124" s="908"/>
      <c r="DXZ124" s="908"/>
      <c r="DYA124" s="908"/>
      <c r="DYB124" s="908"/>
      <c r="DYC124" s="908"/>
      <c r="DYD124" s="908"/>
      <c r="DYE124" s="908"/>
      <c r="DYF124" s="908"/>
      <c r="DYG124" s="908"/>
      <c r="DYH124" s="908"/>
      <c r="DYI124" s="908"/>
      <c r="DYJ124" s="908"/>
      <c r="DYK124" s="908"/>
      <c r="DYL124" s="908"/>
      <c r="DYM124" s="908"/>
      <c r="DYN124" s="908"/>
      <c r="DYO124" s="908"/>
      <c r="DYP124" s="908"/>
      <c r="DYQ124" s="908"/>
      <c r="DYR124" s="908"/>
      <c r="DYS124" s="908"/>
      <c r="DYT124" s="908"/>
      <c r="DYU124" s="908"/>
      <c r="DYV124" s="908"/>
      <c r="DYW124" s="908"/>
      <c r="DYX124" s="908"/>
      <c r="DYY124" s="908"/>
      <c r="DYZ124" s="908"/>
      <c r="DZA124" s="908"/>
      <c r="DZB124" s="908"/>
      <c r="DZC124" s="908"/>
      <c r="DZD124" s="908"/>
      <c r="DZE124" s="908"/>
      <c r="DZF124" s="908"/>
      <c r="DZG124" s="908"/>
      <c r="DZH124" s="908"/>
      <c r="DZI124" s="908"/>
      <c r="DZJ124" s="908"/>
      <c r="DZK124" s="908"/>
      <c r="DZL124" s="908"/>
      <c r="DZM124" s="908"/>
      <c r="DZN124" s="908"/>
      <c r="DZO124" s="908"/>
      <c r="DZP124" s="908"/>
      <c r="DZQ124" s="908"/>
      <c r="DZR124" s="908"/>
      <c r="DZS124" s="908"/>
      <c r="DZT124" s="908"/>
      <c r="DZU124" s="908"/>
      <c r="DZV124" s="908"/>
      <c r="DZW124" s="908"/>
      <c r="DZX124" s="908"/>
      <c r="DZY124" s="908"/>
      <c r="DZZ124" s="908"/>
      <c r="EAA124" s="908"/>
      <c r="EAB124" s="908"/>
      <c r="EAC124" s="908"/>
      <c r="EAD124" s="908"/>
      <c r="EAE124" s="908"/>
      <c r="EAF124" s="908"/>
      <c r="EAG124" s="908"/>
      <c r="EAH124" s="908"/>
      <c r="EAI124" s="908"/>
      <c r="EAJ124" s="908"/>
      <c r="EAK124" s="908"/>
      <c r="EAL124" s="908"/>
      <c r="EAM124" s="908"/>
      <c r="EAN124" s="908"/>
      <c r="EAO124" s="908"/>
      <c r="EAP124" s="908"/>
      <c r="EAQ124" s="908"/>
      <c r="EAR124" s="908"/>
      <c r="EAS124" s="908"/>
      <c r="EAT124" s="908"/>
      <c r="EAU124" s="908"/>
      <c r="EAV124" s="908"/>
      <c r="EAW124" s="908"/>
      <c r="EAX124" s="908"/>
      <c r="EAY124" s="908"/>
      <c r="EAZ124" s="908"/>
      <c r="EBA124" s="908"/>
      <c r="EBB124" s="908"/>
      <c r="EBC124" s="908"/>
      <c r="EBD124" s="908"/>
      <c r="EBE124" s="908"/>
      <c r="EBF124" s="908"/>
      <c r="EBG124" s="908"/>
      <c r="EBH124" s="908"/>
      <c r="EBI124" s="908"/>
      <c r="EBJ124" s="908"/>
      <c r="EBK124" s="908"/>
      <c r="EBL124" s="908"/>
      <c r="EBM124" s="908"/>
      <c r="EBN124" s="908"/>
      <c r="EBO124" s="908"/>
      <c r="EBP124" s="908"/>
      <c r="EBQ124" s="908"/>
      <c r="EBR124" s="908"/>
      <c r="EBS124" s="908"/>
      <c r="EBT124" s="908"/>
      <c r="EBU124" s="908"/>
      <c r="EBV124" s="908"/>
      <c r="EBW124" s="908"/>
      <c r="EBX124" s="908"/>
      <c r="EBY124" s="908"/>
      <c r="EBZ124" s="908"/>
      <c r="ECA124" s="908"/>
      <c r="ECB124" s="908"/>
      <c r="ECC124" s="908"/>
      <c r="ECD124" s="908"/>
      <c r="ECE124" s="908"/>
      <c r="ECF124" s="908"/>
      <c r="ECG124" s="908"/>
      <c r="ECH124" s="908"/>
      <c r="ECI124" s="908"/>
      <c r="ECJ124" s="908"/>
      <c r="ECK124" s="908"/>
      <c r="ECL124" s="908"/>
      <c r="ECM124" s="908"/>
      <c r="ECN124" s="908"/>
      <c r="ECO124" s="908"/>
      <c r="ECP124" s="908"/>
      <c r="ECQ124" s="908"/>
      <c r="ECR124" s="908"/>
      <c r="ECS124" s="908"/>
      <c r="ECT124" s="908"/>
      <c r="ECU124" s="908"/>
      <c r="ECV124" s="908"/>
      <c r="ECW124" s="908"/>
      <c r="ECX124" s="908"/>
      <c r="ECY124" s="908"/>
      <c r="ECZ124" s="908"/>
      <c r="EDA124" s="908"/>
      <c r="EDB124" s="908"/>
      <c r="EDC124" s="908"/>
      <c r="EDD124" s="908"/>
      <c r="EDE124" s="908"/>
      <c r="EDF124" s="908"/>
      <c r="EDG124" s="908"/>
      <c r="EDH124" s="908"/>
      <c r="EDI124" s="908"/>
      <c r="EDJ124" s="908"/>
      <c r="EDK124" s="908"/>
      <c r="EDL124" s="908"/>
      <c r="EDM124" s="908"/>
      <c r="EDN124" s="908"/>
      <c r="EDO124" s="908"/>
      <c r="EDP124" s="908"/>
      <c r="EDQ124" s="908"/>
      <c r="EDR124" s="908"/>
      <c r="EDS124" s="908"/>
      <c r="EDT124" s="908"/>
      <c r="EDU124" s="908"/>
      <c r="EDV124" s="908"/>
      <c r="EDW124" s="908"/>
      <c r="EDX124" s="908"/>
      <c r="EDY124" s="908"/>
      <c r="EDZ124" s="908"/>
      <c r="EEA124" s="908"/>
      <c r="EEB124" s="908"/>
      <c r="EEC124" s="908"/>
      <c r="EED124" s="908"/>
      <c r="EEE124" s="908"/>
      <c r="EEF124" s="908"/>
      <c r="EEG124" s="908"/>
      <c r="EEH124" s="908"/>
      <c r="EEI124" s="908"/>
      <c r="EEJ124" s="908"/>
      <c r="EEK124" s="908"/>
      <c r="EEL124" s="908"/>
      <c r="EEM124" s="908"/>
      <c r="EEN124" s="908"/>
      <c r="EEO124" s="908"/>
      <c r="EEP124" s="908"/>
      <c r="EEQ124" s="908"/>
      <c r="EER124" s="908"/>
      <c r="EES124" s="908"/>
      <c r="EET124" s="908"/>
      <c r="EEU124" s="908"/>
      <c r="EEV124" s="908"/>
      <c r="EEW124" s="908"/>
      <c r="EEX124" s="908"/>
      <c r="EEY124" s="908"/>
      <c r="EEZ124" s="908"/>
      <c r="EFA124" s="908"/>
      <c r="EFB124" s="908"/>
      <c r="EFC124" s="908"/>
      <c r="EFD124" s="908"/>
      <c r="EFE124" s="908"/>
      <c r="EFF124" s="908"/>
      <c r="EFG124" s="908"/>
      <c r="EFH124" s="908"/>
      <c r="EFI124" s="908"/>
      <c r="EFJ124" s="908"/>
      <c r="EFK124" s="908"/>
      <c r="EFL124" s="908"/>
      <c r="EFM124" s="908"/>
      <c r="EFN124" s="908"/>
      <c r="EFO124" s="908"/>
      <c r="EFP124" s="908"/>
      <c r="EFQ124" s="908"/>
      <c r="EFR124" s="908"/>
      <c r="EFS124" s="908"/>
      <c r="EFT124" s="908"/>
      <c r="EFU124" s="908"/>
      <c r="EFV124" s="908"/>
      <c r="EFW124" s="908"/>
      <c r="EFX124" s="908"/>
      <c r="EFY124" s="908"/>
      <c r="EFZ124" s="908"/>
      <c r="EGA124" s="908"/>
      <c r="EGB124" s="908"/>
      <c r="EGC124" s="908"/>
      <c r="EGD124" s="908"/>
      <c r="EGE124" s="908"/>
      <c r="EGF124" s="908"/>
      <c r="EGG124" s="908"/>
      <c r="EGH124" s="908"/>
      <c r="EGI124" s="908"/>
      <c r="EGJ124" s="908"/>
      <c r="EGK124" s="908"/>
      <c r="EGL124" s="908"/>
      <c r="EGM124" s="908"/>
      <c r="EGN124" s="908"/>
      <c r="EGO124" s="908"/>
      <c r="EGP124" s="908"/>
      <c r="EGQ124" s="908"/>
      <c r="EGR124" s="908"/>
      <c r="EGS124" s="908"/>
      <c r="EGT124" s="908"/>
      <c r="EGU124" s="908"/>
      <c r="EGV124" s="908"/>
      <c r="EGW124" s="908"/>
      <c r="EGX124" s="908"/>
      <c r="EGY124" s="908"/>
      <c r="EGZ124" s="908"/>
      <c r="EHA124" s="908"/>
      <c r="EHB124" s="908"/>
      <c r="EHC124" s="908"/>
      <c r="EHD124" s="908"/>
      <c r="EHE124" s="908"/>
      <c r="EHF124" s="908"/>
      <c r="EHG124" s="908"/>
      <c r="EHH124" s="908"/>
      <c r="EHI124" s="908"/>
      <c r="EHJ124" s="908"/>
      <c r="EHK124" s="908"/>
      <c r="EHL124" s="908"/>
      <c r="EHM124" s="908"/>
      <c r="EHN124" s="908"/>
      <c r="EHO124" s="908"/>
      <c r="EHP124" s="908"/>
      <c r="EHQ124" s="908"/>
      <c r="EHR124" s="908"/>
      <c r="EHS124" s="908"/>
      <c r="EHT124" s="908"/>
      <c r="EHU124" s="908"/>
      <c r="EHV124" s="908"/>
      <c r="EHW124" s="908"/>
      <c r="EHX124" s="908"/>
      <c r="EHY124" s="908"/>
      <c r="EHZ124" s="908"/>
      <c r="EIA124" s="908"/>
      <c r="EIB124" s="908"/>
      <c r="EIC124" s="908"/>
      <c r="EID124" s="908"/>
      <c r="EIE124" s="908"/>
      <c r="EIF124" s="908"/>
      <c r="EIG124" s="908"/>
      <c r="EIH124" s="908"/>
      <c r="EII124" s="908"/>
      <c r="EIJ124" s="908"/>
      <c r="EIK124" s="908"/>
      <c r="EIL124" s="908"/>
      <c r="EIM124" s="908"/>
      <c r="EIN124" s="908"/>
      <c r="EIO124" s="908"/>
      <c r="EIP124" s="908"/>
      <c r="EIQ124" s="908"/>
      <c r="EIR124" s="908"/>
      <c r="EIS124" s="908"/>
      <c r="EIT124" s="908"/>
      <c r="EIU124" s="908"/>
      <c r="EIV124" s="908"/>
      <c r="EIW124" s="908"/>
      <c r="EIX124" s="908"/>
      <c r="EIY124" s="908"/>
      <c r="EIZ124" s="908"/>
      <c r="EJA124" s="908"/>
      <c r="EJB124" s="908"/>
      <c r="EJC124" s="908"/>
      <c r="EJD124" s="908"/>
      <c r="EJE124" s="908"/>
      <c r="EJF124" s="908"/>
      <c r="EJG124" s="908"/>
      <c r="EJH124" s="908"/>
      <c r="EJI124" s="908"/>
      <c r="EJJ124" s="908"/>
      <c r="EJK124" s="908"/>
      <c r="EJL124" s="908"/>
      <c r="EJM124" s="908"/>
      <c r="EJN124" s="908"/>
      <c r="EJO124" s="908"/>
      <c r="EJP124" s="908"/>
      <c r="EJQ124" s="908"/>
      <c r="EJR124" s="908"/>
      <c r="EJS124" s="908"/>
      <c r="EJT124" s="908"/>
      <c r="EJU124" s="908"/>
      <c r="EJV124" s="908"/>
      <c r="EJW124" s="908"/>
      <c r="EJX124" s="908"/>
      <c r="EJY124" s="908"/>
      <c r="EJZ124" s="908"/>
      <c r="EKA124" s="908"/>
      <c r="EKB124" s="908"/>
      <c r="EKC124" s="908"/>
      <c r="EKD124" s="908"/>
      <c r="EKE124" s="908"/>
      <c r="EKF124" s="908"/>
      <c r="EKG124" s="908"/>
      <c r="EKH124" s="908"/>
      <c r="EKI124" s="908"/>
      <c r="EKJ124" s="908"/>
      <c r="EKK124" s="908"/>
      <c r="EKL124" s="908"/>
      <c r="EKM124" s="908"/>
      <c r="EKN124" s="908"/>
      <c r="EKO124" s="908"/>
      <c r="EKP124" s="908"/>
      <c r="EKQ124" s="908"/>
      <c r="EKR124" s="908"/>
      <c r="EKS124" s="908"/>
      <c r="EKT124" s="908"/>
      <c r="EKU124" s="908"/>
      <c r="EKV124" s="908"/>
      <c r="EKW124" s="908"/>
      <c r="EKX124" s="908"/>
      <c r="EKY124" s="908"/>
      <c r="EKZ124" s="908"/>
      <c r="ELA124" s="908"/>
      <c r="ELB124" s="908"/>
      <c r="ELC124" s="908"/>
      <c r="ELD124" s="908"/>
      <c r="ELE124" s="908"/>
      <c r="ELF124" s="908"/>
      <c r="ELG124" s="908"/>
      <c r="ELH124" s="908"/>
      <c r="ELI124" s="908"/>
      <c r="ELJ124" s="908"/>
      <c r="ELK124" s="908"/>
      <c r="ELL124" s="908"/>
      <c r="ELM124" s="908"/>
      <c r="ELN124" s="908"/>
      <c r="ELO124" s="908"/>
      <c r="ELP124" s="908"/>
      <c r="ELQ124" s="908"/>
      <c r="ELR124" s="908"/>
      <c r="ELS124" s="908"/>
      <c r="ELT124" s="908"/>
      <c r="ELU124" s="908"/>
      <c r="ELV124" s="908"/>
      <c r="ELW124" s="908"/>
      <c r="ELX124" s="908"/>
      <c r="ELY124" s="908"/>
      <c r="ELZ124" s="908"/>
      <c r="EMA124" s="908"/>
      <c r="EMB124" s="908"/>
      <c r="EMC124" s="908"/>
      <c r="EMD124" s="908"/>
      <c r="EME124" s="908"/>
      <c r="EMF124" s="908"/>
      <c r="EMG124" s="908"/>
      <c r="EMH124" s="908"/>
      <c r="EMI124" s="908"/>
      <c r="EMJ124" s="908"/>
      <c r="EMK124" s="908"/>
      <c r="EML124" s="908"/>
      <c r="EMM124" s="908"/>
      <c r="EMN124" s="908"/>
      <c r="EMO124" s="908"/>
      <c r="EMP124" s="908"/>
      <c r="EMQ124" s="908"/>
      <c r="EMR124" s="908"/>
      <c r="EMS124" s="908"/>
      <c r="EMT124" s="908"/>
      <c r="EMU124" s="908"/>
      <c r="EMV124" s="908"/>
      <c r="EMW124" s="908"/>
      <c r="EMX124" s="908"/>
      <c r="EMY124" s="908"/>
      <c r="EMZ124" s="908"/>
      <c r="ENA124" s="908"/>
      <c r="ENB124" s="908"/>
      <c r="ENC124" s="908"/>
      <c r="END124" s="908"/>
      <c r="ENE124" s="908"/>
      <c r="ENF124" s="908"/>
      <c r="ENG124" s="908"/>
      <c r="ENH124" s="908"/>
      <c r="ENI124" s="908"/>
      <c r="ENJ124" s="908"/>
      <c r="ENK124" s="908"/>
      <c r="ENL124" s="908"/>
      <c r="ENM124" s="908"/>
      <c r="ENN124" s="908"/>
      <c r="ENO124" s="908"/>
      <c r="ENP124" s="908"/>
      <c r="ENQ124" s="908"/>
      <c r="ENR124" s="908"/>
      <c r="ENS124" s="908"/>
      <c r="ENT124" s="908"/>
      <c r="ENU124" s="908"/>
      <c r="ENV124" s="908"/>
      <c r="ENW124" s="908"/>
      <c r="ENX124" s="908"/>
      <c r="ENY124" s="908"/>
      <c r="ENZ124" s="908"/>
      <c r="EOA124" s="908"/>
      <c r="EOB124" s="908"/>
      <c r="EOC124" s="908"/>
      <c r="EOD124" s="908"/>
      <c r="EOE124" s="908"/>
      <c r="EOF124" s="908"/>
      <c r="EOG124" s="908"/>
      <c r="EOH124" s="908"/>
      <c r="EOI124" s="908"/>
      <c r="EOJ124" s="908"/>
      <c r="EOK124" s="908"/>
      <c r="EOL124" s="908"/>
      <c r="EOM124" s="908"/>
      <c r="EON124" s="908"/>
      <c r="EOO124" s="908"/>
      <c r="EOP124" s="908"/>
      <c r="EOQ124" s="908"/>
      <c r="EOR124" s="908"/>
      <c r="EOS124" s="908"/>
      <c r="EOT124" s="908"/>
      <c r="EOU124" s="908"/>
      <c r="EOV124" s="908"/>
      <c r="EOW124" s="908"/>
      <c r="EOX124" s="908"/>
      <c r="EOY124" s="908"/>
      <c r="EOZ124" s="908"/>
      <c r="EPA124" s="908"/>
      <c r="EPB124" s="908"/>
      <c r="EPC124" s="908"/>
      <c r="EPD124" s="908"/>
      <c r="EPE124" s="908"/>
      <c r="EPF124" s="908"/>
      <c r="EPG124" s="908"/>
      <c r="EPH124" s="908"/>
      <c r="EPI124" s="908"/>
      <c r="EPJ124" s="908"/>
      <c r="EPK124" s="908"/>
      <c r="EPL124" s="908"/>
      <c r="EPM124" s="908"/>
      <c r="EPN124" s="908"/>
      <c r="EPO124" s="908"/>
      <c r="EPP124" s="908"/>
      <c r="EPQ124" s="908"/>
      <c r="EPR124" s="908"/>
      <c r="EPS124" s="908"/>
      <c r="EPT124" s="908"/>
      <c r="EPU124" s="908"/>
      <c r="EPV124" s="908"/>
      <c r="EPW124" s="908"/>
      <c r="EPX124" s="908"/>
      <c r="EPY124" s="908"/>
      <c r="EPZ124" s="908"/>
      <c r="EQA124" s="908"/>
      <c r="EQB124" s="908"/>
      <c r="EQC124" s="908"/>
      <c r="EQD124" s="908"/>
      <c r="EQE124" s="908"/>
      <c r="EQF124" s="908"/>
      <c r="EQG124" s="908"/>
      <c r="EQH124" s="908"/>
      <c r="EQI124" s="908"/>
      <c r="EQJ124" s="908"/>
      <c r="EQK124" s="908"/>
      <c r="EQL124" s="908"/>
      <c r="EQM124" s="908"/>
      <c r="EQN124" s="908"/>
      <c r="EQO124" s="908"/>
      <c r="EQP124" s="908"/>
      <c r="EQQ124" s="908"/>
      <c r="EQR124" s="908"/>
      <c r="EQS124" s="908"/>
      <c r="EQT124" s="908"/>
      <c r="EQU124" s="908"/>
      <c r="EQV124" s="908"/>
      <c r="EQW124" s="908"/>
      <c r="EQX124" s="908"/>
      <c r="EQY124" s="908"/>
      <c r="EQZ124" s="908"/>
      <c r="ERA124" s="908"/>
      <c r="ERB124" s="908"/>
      <c r="ERC124" s="908"/>
      <c r="ERD124" s="908"/>
      <c r="ERE124" s="908"/>
      <c r="ERF124" s="908"/>
      <c r="ERG124" s="908"/>
      <c r="ERH124" s="908"/>
      <c r="ERI124" s="908"/>
      <c r="ERJ124" s="908"/>
      <c r="ERK124" s="908"/>
      <c r="ERL124" s="908"/>
      <c r="ERM124" s="908"/>
      <c r="ERN124" s="908"/>
      <c r="ERO124" s="908"/>
      <c r="ERP124" s="908"/>
      <c r="ERQ124" s="908"/>
      <c r="ERR124" s="908"/>
      <c r="ERS124" s="908"/>
      <c r="ERT124" s="908"/>
      <c r="ERU124" s="908"/>
      <c r="ERV124" s="908"/>
      <c r="ERW124" s="908"/>
      <c r="ERX124" s="908"/>
      <c r="ERY124" s="908"/>
      <c r="ERZ124" s="908"/>
      <c r="ESA124" s="908"/>
      <c r="ESB124" s="908"/>
      <c r="ESC124" s="908"/>
      <c r="ESD124" s="908"/>
      <c r="ESE124" s="908"/>
      <c r="ESF124" s="908"/>
      <c r="ESG124" s="908"/>
      <c r="ESH124" s="908"/>
      <c r="ESI124" s="908"/>
      <c r="ESJ124" s="908"/>
      <c r="ESK124" s="908"/>
      <c r="ESL124" s="908"/>
      <c r="ESM124" s="908"/>
      <c r="ESN124" s="908"/>
      <c r="ESO124" s="908"/>
      <c r="ESP124" s="908"/>
      <c r="ESQ124" s="908"/>
      <c r="ESR124" s="908"/>
      <c r="ESS124" s="908"/>
      <c r="EST124" s="908"/>
      <c r="ESU124" s="908"/>
      <c r="ESV124" s="908"/>
      <c r="ESW124" s="908"/>
      <c r="ESX124" s="908"/>
      <c r="ESY124" s="908"/>
      <c r="ESZ124" s="908"/>
      <c r="ETA124" s="908"/>
      <c r="ETB124" s="908"/>
      <c r="ETC124" s="908"/>
      <c r="ETD124" s="908"/>
      <c r="ETE124" s="908"/>
      <c r="ETF124" s="908"/>
      <c r="ETG124" s="908"/>
      <c r="ETH124" s="908"/>
      <c r="ETI124" s="908"/>
      <c r="ETJ124" s="908"/>
      <c r="ETK124" s="908"/>
      <c r="ETL124" s="908"/>
      <c r="ETM124" s="908"/>
      <c r="ETN124" s="908"/>
      <c r="ETO124" s="908"/>
      <c r="ETP124" s="908"/>
      <c r="ETQ124" s="908"/>
      <c r="ETR124" s="908"/>
      <c r="ETS124" s="908"/>
      <c r="ETT124" s="908"/>
      <c r="ETU124" s="908"/>
      <c r="ETV124" s="908"/>
      <c r="ETW124" s="908"/>
      <c r="ETX124" s="908"/>
      <c r="ETY124" s="908"/>
      <c r="ETZ124" s="908"/>
      <c r="EUA124" s="908"/>
      <c r="EUB124" s="908"/>
      <c r="EUC124" s="908"/>
      <c r="EUD124" s="908"/>
      <c r="EUE124" s="908"/>
      <c r="EUF124" s="908"/>
      <c r="EUG124" s="908"/>
      <c r="EUH124" s="908"/>
      <c r="EUI124" s="908"/>
      <c r="EUJ124" s="908"/>
      <c r="EUK124" s="908"/>
      <c r="EUL124" s="908"/>
      <c r="EUM124" s="908"/>
      <c r="EUN124" s="908"/>
      <c r="EUO124" s="908"/>
      <c r="EUP124" s="908"/>
      <c r="EUQ124" s="908"/>
      <c r="EUR124" s="908"/>
      <c r="EUS124" s="908"/>
      <c r="EUT124" s="908"/>
      <c r="EUU124" s="908"/>
      <c r="EUV124" s="908"/>
      <c r="EUW124" s="908"/>
      <c r="EUX124" s="908"/>
      <c r="EUY124" s="908"/>
      <c r="EUZ124" s="908"/>
      <c r="EVA124" s="908"/>
      <c r="EVB124" s="908"/>
      <c r="EVC124" s="908"/>
      <c r="EVD124" s="908"/>
      <c r="EVE124" s="908"/>
      <c r="EVF124" s="908"/>
      <c r="EVG124" s="908"/>
      <c r="EVH124" s="908"/>
      <c r="EVI124" s="908"/>
      <c r="EVJ124" s="908"/>
      <c r="EVK124" s="908"/>
      <c r="EVL124" s="908"/>
      <c r="EVM124" s="908"/>
      <c r="EVN124" s="908"/>
      <c r="EVO124" s="908"/>
      <c r="EVP124" s="908"/>
      <c r="EVQ124" s="908"/>
      <c r="EVR124" s="908"/>
      <c r="EVS124" s="908"/>
      <c r="EVT124" s="908"/>
      <c r="EVU124" s="908"/>
      <c r="EVV124" s="908"/>
      <c r="EVW124" s="908"/>
      <c r="EVX124" s="908"/>
      <c r="EVY124" s="908"/>
      <c r="EVZ124" s="908"/>
      <c r="EWA124" s="908"/>
      <c r="EWB124" s="908"/>
      <c r="EWC124" s="908"/>
      <c r="EWD124" s="908"/>
      <c r="EWE124" s="908"/>
      <c r="EWF124" s="908"/>
      <c r="EWG124" s="908"/>
      <c r="EWH124" s="908"/>
      <c r="EWI124" s="908"/>
      <c r="EWJ124" s="908"/>
      <c r="EWK124" s="908"/>
      <c r="EWL124" s="908"/>
      <c r="EWM124" s="908"/>
      <c r="EWN124" s="908"/>
      <c r="EWO124" s="908"/>
      <c r="EWP124" s="908"/>
      <c r="EWQ124" s="908"/>
      <c r="EWR124" s="908"/>
      <c r="EWS124" s="908"/>
      <c r="EWT124" s="908"/>
      <c r="EWU124" s="908"/>
      <c r="EWV124" s="908"/>
      <c r="EWW124" s="908"/>
      <c r="EWX124" s="908"/>
      <c r="EWY124" s="908"/>
      <c r="EWZ124" s="908"/>
      <c r="EXA124" s="908"/>
      <c r="EXB124" s="908"/>
      <c r="EXC124" s="908"/>
      <c r="EXD124" s="908"/>
      <c r="EXE124" s="908"/>
      <c r="EXF124" s="908"/>
      <c r="EXG124" s="908"/>
      <c r="EXH124" s="908"/>
      <c r="EXI124" s="908"/>
      <c r="EXJ124" s="908"/>
      <c r="EXK124" s="908"/>
      <c r="EXL124" s="908"/>
      <c r="EXM124" s="908"/>
      <c r="EXN124" s="908"/>
      <c r="EXO124" s="908"/>
      <c r="EXP124" s="908"/>
      <c r="EXQ124" s="908"/>
      <c r="EXR124" s="908"/>
      <c r="EXS124" s="908"/>
      <c r="EXT124" s="908"/>
      <c r="EXU124" s="908"/>
      <c r="EXV124" s="908"/>
      <c r="EXW124" s="908"/>
      <c r="EXX124" s="908"/>
      <c r="EXY124" s="908"/>
      <c r="EXZ124" s="908"/>
      <c r="EYA124" s="908"/>
      <c r="EYB124" s="908"/>
      <c r="EYC124" s="908"/>
      <c r="EYD124" s="908"/>
      <c r="EYE124" s="908"/>
      <c r="EYF124" s="908"/>
      <c r="EYG124" s="908"/>
      <c r="EYH124" s="908"/>
      <c r="EYI124" s="908"/>
      <c r="EYJ124" s="908"/>
      <c r="EYK124" s="908"/>
      <c r="EYL124" s="908"/>
      <c r="EYM124" s="908"/>
      <c r="EYN124" s="908"/>
      <c r="EYO124" s="908"/>
      <c r="EYP124" s="908"/>
      <c r="EYQ124" s="908"/>
      <c r="EYR124" s="908"/>
      <c r="EYS124" s="908"/>
      <c r="EYT124" s="908"/>
      <c r="EYU124" s="908"/>
      <c r="EYV124" s="908"/>
      <c r="EYW124" s="908"/>
      <c r="EYX124" s="908"/>
      <c r="EYY124" s="908"/>
      <c r="EYZ124" s="908"/>
      <c r="EZA124" s="908"/>
      <c r="EZB124" s="908"/>
      <c r="EZC124" s="908"/>
      <c r="EZD124" s="908"/>
      <c r="EZE124" s="908"/>
      <c r="EZF124" s="908"/>
      <c r="EZG124" s="908"/>
      <c r="EZH124" s="908"/>
      <c r="EZI124" s="908"/>
      <c r="EZJ124" s="908"/>
      <c r="EZK124" s="908"/>
      <c r="EZL124" s="908"/>
      <c r="EZM124" s="908"/>
      <c r="EZN124" s="908"/>
      <c r="EZO124" s="908"/>
      <c r="EZP124" s="908"/>
      <c r="EZQ124" s="908"/>
      <c r="EZR124" s="908"/>
      <c r="EZS124" s="908"/>
      <c r="EZT124" s="908"/>
      <c r="EZU124" s="908"/>
      <c r="EZV124" s="908"/>
      <c r="EZW124" s="908"/>
      <c r="EZX124" s="908"/>
      <c r="EZY124" s="908"/>
      <c r="EZZ124" s="908"/>
      <c r="FAA124" s="908"/>
      <c r="FAB124" s="908"/>
      <c r="FAC124" s="908"/>
      <c r="FAD124" s="908"/>
      <c r="FAE124" s="908"/>
      <c r="FAF124" s="908"/>
      <c r="FAG124" s="908"/>
      <c r="FAH124" s="908"/>
      <c r="FAI124" s="908"/>
      <c r="FAJ124" s="908"/>
      <c r="FAK124" s="908"/>
      <c r="FAL124" s="908"/>
      <c r="FAM124" s="908"/>
      <c r="FAN124" s="908"/>
      <c r="FAO124" s="908"/>
      <c r="FAP124" s="908"/>
      <c r="FAQ124" s="908"/>
      <c r="FAR124" s="908"/>
      <c r="FAS124" s="908"/>
      <c r="FAT124" s="908"/>
      <c r="FAU124" s="908"/>
      <c r="FAV124" s="908"/>
      <c r="FAW124" s="908"/>
      <c r="FAX124" s="908"/>
      <c r="FAY124" s="908"/>
      <c r="FAZ124" s="908"/>
      <c r="FBA124" s="908"/>
      <c r="FBB124" s="908"/>
      <c r="FBC124" s="908"/>
      <c r="FBD124" s="908"/>
      <c r="FBE124" s="908"/>
      <c r="FBF124" s="908"/>
      <c r="FBG124" s="908"/>
      <c r="FBH124" s="908"/>
      <c r="FBI124" s="908"/>
      <c r="FBJ124" s="908"/>
      <c r="FBK124" s="908"/>
      <c r="FBL124" s="908"/>
      <c r="FBM124" s="908"/>
      <c r="FBN124" s="908"/>
      <c r="FBO124" s="908"/>
      <c r="FBP124" s="908"/>
      <c r="FBQ124" s="908"/>
      <c r="FBR124" s="908"/>
      <c r="FBS124" s="908"/>
      <c r="FBT124" s="908"/>
      <c r="FBU124" s="908"/>
      <c r="FBV124" s="908"/>
      <c r="FBW124" s="908"/>
      <c r="FBX124" s="908"/>
      <c r="FBY124" s="908"/>
      <c r="FBZ124" s="908"/>
      <c r="FCA124" s="908"/>
      <c r="FCB124" s="908"/>
      <c r="FCC124" s="908"/>
      <c r="FCD124" s="908"/>
      <c r="FCE124" s="908"/>
      <c r="FCF124" s="908"/>
      <c r="FCG124" s="908"/>
      <c r="FCH124" s="908"/>
      <c r="FCI124" s="908"/>
      <c r="FCJ124" s="908"/>
      <c r="FCK124" s="908"/>
      <c r="FCL124" s="908"/>
      <c r="FCM124" s="908"/>
      <c r="FCN124" s="908"/>
      <c r="FCO124" s="908"/>
      <c r="FCP124" s="908"/>
      <c r="FCQ124" s="908"/>
      <c r="FCR124" s="908"/>
      <c r="FCS124" s="908"/>
      <c r="FCT124" s="908"/>
      <c r="FCU124" s="908"/>
      <c r="FCV124" s="908"/>
      <c r="FCW124" s="908"/>
      <c r="FCX124" s="908"/>
      <c r="FCY124" s="908"/>
      <c r="FCZ124" s="908"/>
      <c r="FDA124" s="908"/>
      <c r="FDB124" s="908"/>
      <c r="FDC124" s="908"/>
      <c r="FDD124" s="908"/>
      <c r="FDE124" s="908"/>
      <c r="FDF124" s="908"/>
      <c r="FDG124" s="908"/>
      <c r="FDH124" s="908"/>
      <c r="FDI124" s="908"/>
      <c r="FDJ124" s="908"/>
      <c r="FDK124" s="908"/>
      <c r="FDL124" s="908"/>
      <c r="FDM124" s="908"/>
      <c r="FDN124" s="908"/>
      <c r="FDO124" s="908"/>
      <c r="FDP124" s="908"/>
      <c r="FDQ124" s="908"/>
      <c r="FDR124" s="908"/>
      <c r="FDS124" s="908"/>
      <c r="FDT124" s="908"/>
      <c r="FDU124" s="908"/>
      <c r="FDV124" s="908"/>
      <c r="FDW124" s="908"/>
      <c r="FDX124" s="908"/>
      <c r="FDY124" s="908"/>
      <c r="FDZ124" s="908"/>
      <c r="FEA124" s="908"/>
      <c r="FEB124" s="908"/>
      <c r="FEC124" s="908"/>
      <c r="FED124" s="908"/>
      <c r="FEE124" s="908"/>
      <c r="FEF124" s="908"/>
      <c r="FEG124" s="908"/>
      <c r="FEH124" s="908"/>
      <c r="FEI124" s="908"/>
      <c r="FEJ124" s="908"/>
      <c r="FEK124" s="908"/>
      <c r="FEL124" s="908"/>
      <c r="FEM124" s="908"/>
      <c r="FEN124" s="908"/>
      <c r="FEO124" s="908"/>
      <c r="FEP124" s="908"/>
      <c r="FEQ124" s="908"/>
      <c r="FER124" s="908"/>
      <c r="FES124" s="908"/>
      <c r="FET124" s="908"/>
      <c r="FEU124" s="908"/>
      <c r="FEV124" s="908"/>
      <c r="FEW124" s="908"/>
      <c r="FEX124" s="908"/>
      <c r="FEY124" s="908"/>
      <c r="FEZ124" s="908"/>
      <c r="FFA124" s="908"/>
      <c r="FFB124" s="908"/>
      <c r="FFC124" s="908"/>
      <c r="FFD124" s="908"/>
      <c r="FFE124" s="908"/>
      <c r="FFF124" s="908"/>
      <c r="FFG124" s="908"/>
      <c r="FFH124" s="908"/>
      <c r="FFI124" s="908"/>
      <c r="FFJ124" s="908"/>
      <c r="FFK124" s="908"/>
      <c r="FFL124" s="908"/>
      <c r="FFM124" s="908"/>
      <c r="FFN124" s="908"/>
      <c r="FFO124" s="908"/>
      <c r="FFP124" s="908"/>
      <c r="FFQ124" s="908"/>
      <c r="FFR124" s="908"/>
      <c r="FFS124" s="908"/>
      <c r="FFT124" s="908"/>
      <c r="FFU124" s="908"/>
      <c r="FFV124" s="908"/>
      <c r="FFW124" s="908"/>
      <c r="FFX124" s="908"/>
      <c r="FFY124" s="908"/>
      <c r="FFZ124" s="908"/>
      <c r="FGA124" s="908"/>
      <c r="FGB124" s="908"/>
      <c r="FGC124" s="908"/>
      <c r="FGD124" s="908"/>
      <c r="FGE124" s="908"/>
      <c r="FGF124" s="908"/>
      <c r="FGG124" s="908"/>
      <c r="FGH124" s="908"/>
      <c r="FGI124" s="908"/>
      <c r="FGJ124" s="908"/>
      <c r="FGK124" s="908"/>
      <c r="FGL124" s="908"/>
      <c r="FGM124" s="908"/>
      <c r="FGN124" s="908"/>
      <c r="FGO124" s="908"/>
      <c r="FGP124" s="908"/>
      <c r="FGQ124" s="908"/>
      <c r="FGR124" s="908"/>
      <c r="FGS124" s="908"/>
      <c r="FGT124" s="908"/>
      <c r="FGU124" s="908"/>
      <c r="FGV124" s="908"/>
      <c r="FGW124" s="908"/>
      <c r="FGX124" s="908"/>
      <c r="FGY124" s="908"/>
      <c r="FGZ124" s="908"/>
      <c r="FHA124" s="908"/>
      <c r="FHB124" s="908"/>
      <c r="FHC124" s="908"/>
      <c r="FHD124" s="908"/>
      <c r="FHE124" s="908"/>
      <c r="FHF124" s="908"/>
      <c r="FHG124" s="908"/>
      <c r="FHH124" s="908"/>
      <c r="FHI124" s="908"/>
      <c r="FHJ124" s="908"/>
      <c r="FHK124" s="908"/>
      <c r="FHL124" s="908"/>
      <c r="FHM124" s="908"/>
      <c r="FHN124" s="908"/>
      <c r="FHO124" s="908"/>
      <c r="FHP124" s="908"/>
      <c r="FHQ124" s="908"/>
      <c r="FHR124" s="908"/>
      <c r="FHS124" s="908"/>
      <c r="FHT124" s="908"/>
      <c r="FHU124" s="908"/>
      <c r="FHV124" s="908"/>
      <c r="FHW124" s="908"/>
      <c r="FHX124" s="908"/>
      <c r="FHY124" s="908"/>
      <c r="FHZ124" s="908"/>
      <c r="FIA124" s="908"/>
      <c r="FIB124" s="908"/>
      <c r="FIC124" s="908"/>
      <c r="FID124" s="908"/>
      <c r="FIE124" s="908"/>
      <c r="FIF124" s="908"/>
      <c r="FIG124" s="908"/>
      <c r="FIH124" s="908"/>
      <c r="FII124" s="908"/>
      <c r="FIJ124" s="908"/>
      <c r="FIK124" s="908"/>
      <c r="FIL124" s="908"/>
      <c r="FIM124" s="908"/>
      <c r="FIN124" s="908"/>
      <c r="FIO124" s="908"/>
      <c r="FIP124" s="908"/>
      <c r="FIQ124" s="908"/>
      <c r="FIR124" s="908"/>
      <c r="FIS124" s="908"/>
      <c r="FIT124" s="908"/>
      <c r="FIU124" s="908"/>
      <c r="FIV124" s="908"/>
      <c r="FIW124" s="908"/>
      <c r="FIX124" s="908"/>
      <c r="FIY124" s="908"/>
      <c r="FIZ124" s="908"/>
      <c r="FJA124" s="908"/>
      <c r="FJB124" s="908"/>
      <c r="FJC124" s="908"/>
      <c r="FJD124" s="908"/>
      <c r="FJE124" s="908"/>
      <c r="FJF124" s="908"/>
      <c r="FJG124" s="908"/>
      <c r="FJH124" s="908"/>
      <c r="FJI124" s="908"/>
      <c r="FJJ124" s="908"/>
      <c r="FJK124" s="908"/>
      <c r="FJL124" s="908"/>
      <c r="FJM124" s="908"/>
      <c r="FJN124" s="908"/>
      <c r="FJO124" s="908"/>
      <c r="FJP124" s="908"/>
      <c r="FJQ124" s="908"/>
      <c r="FJR124" s="908"/>
      <c r="FJS124" s="908"/>
      <c r="FJT124" s="908"/>
      <c r="FJU124" s="908"/>
      <c r="FJV124" s="908"/>
      <c r="FJW124" s="908"/>
      <c r="FJX124" s="908"/>
      <c r="FJY124" s="908"/>
      <c r="FJZ124" s="908"/>
      <c r="FKA124" s="908"/>
      <c r="FKB124" s="908"/>
      <c r="FKC124" s="908"/>
      <c r="FKD124" s="908"/>
      <c r="FKE124" s="908"/>
      <c r="FKF124" s="908"/>
      <c r="FKG124" s="908"/>
      <c r="FKH124" s="908"/>
      <c r="FKI124" s="908"/>
      <c r="FKJ124" s="908"/>
      <c r="FKK124" s="908"/>
      <c r="FKL124" s="908"/>
      <c r="FKM124" s="908"/>
      <c r="FKN124" s="908"/>
      <c r="FKO124" s="908"/>
      <c r="FKP124" s="908"/>
      <c r="FKQ124" s="908"/>
      <c r="FKR124" s="908"/>
      <c r="FKS124" s="908"/>
      <c r="FKT124" s="908"/>
      <c r="FKU124" s="908"/>
      <c r="FKV124" s="908"/>
      <c r="FKW124" s="908"/>
      <c r="FKX124" s="908"/>
      <c r="FKY124" s="908"/>
      <c r="FKZ124" s="908"/>
      <c r="FLA124" s="908"/>
      <c r="FLB124" s="908"/>
      <c r="FLC124" s="908"/>
      <c r="FLD124" s="908"/>
      <c r="FLE124" s="908"/>
      <c r="FLF124" s="908"/>
      <c r="FLG124" s="908"/>
      <c r="FLH124" s="908"/>
      <c r="FLI124" s="908"/>
      <c r="FLJ124" s="908"/>
      <c r="FLK124" s="908"/>
      <c r="FLL124" s="908"/>
      <c r="FLM124" s="908"/>
      <c r="FLN124" s="908"/>
      <c r="FLO124" s="908"/>
      <c r="FLP124" s="908"/>
      <c r="FLQ124" s="908"/>
      <c r="FLR124" s="908"/>
      <c r="FLS124" s="908"/>
      <c r="FLT124" s="908"/>
      <c r="FLU124" s="908"/>
      <c r="FLV124" s="908"/>
      <c r="FLW124" s="908"/>
      <c r="FLX124" s="908"/>
      <c r="FLY124" s="908"/>
      <c r="FLZ124" s="908"/>
      <c r="FMA124" s="908"/>
      <c r="FMB124" s="908"/>
      <c r="FMC124" s="908"/>
      <c r="FMD124" s="908"/>
      <c r="FME124" s="908"/>
      <c r="FMF124" s="908"/>
      <c r="FMG124" s="908"/>
      <c r="FMH124" s="908"/>
      <c r="FMI124" s="908"/>
      <c r="FMJ124" s="908"/>
      <c r="FMK124" s="908"/>
      <c r="FML124" s="908"/>
      <c r="FMM124" s="908"/>
      <c r="FMN124" s="908"/>
      <c r="FMO124" s="908"/>
      <c r="FMP124" s="908"/>
      <c r="FMQ124" s="908"/>
      <c r="FMR124" s="908"/>
      <c r="FMS124" s="908"/>
      <c r="FMT124" s="908"/>
      <c r="FMU124" s="908"/>
      <c r="FMV124" s="908"/>
      <c r="FMW124" s="908"/>
      <c r="FMX124" s="908"/>
      <c r="FMY124" s="908"/>
      <c r="FMZ124" s="908"/>
      <c r="FNA124" s="908"/>
      <c r="FNB124" s="908"/>
      <c r="FNC124" s="908"/>
      <c r="FND124" s="908"/>
      <c r="FNE124" s="908"/>
      <c r="FNF124" s="908"/>
      <c r="FNG124" s="908"/>
      <c r="FNH124" s="908"/>
      <c r="FNI124" s="908"/>
      <c r="FNJ124" s="908"/>
      <c r="FNK124" s="908"/>
      <c r="FNL124" s="908"/>
      <c r="FNM124" s="908"/>
      <c r="FNN124" s="908"/>
      <c r="FNO124" s="908"/>
      <c r="FNP124" s="908"/>
      <c r="FNQ124" s="908"/>
      <c r="FNR124" s="908"/>
      <c r="FNS124" s="908"/>
      <c r="FNT124" s="908"/>
      <c r="FNU124" s="908"/>
      <c r="FNV124" s="908"/>
      <c r="FNW124" s="908"/>
      <c r="FNX124" s="908"/>
      <c r="FNY124" s="908"/>
      <c r="FNZ124" s="908"/>
      <c r="FOA124" s="908"/>
      <c r="FOB124" s="908"/>
      <c r="FOC124" s="908"/>
      <c r="FOD124" s="908"/>
      <c r="FOE124" s="908"/>
      <c r="FOF124" s="908"/>
      <c r="FOG124" s="908"/>
      <c r="FOH124" s="908"/>
      <c r="FOI124" s="908"/>
      <c r="FOJ124" s="908"/>
      <c r="FOK124" s="908"/>
      <c r="FOL124" s="908"/>
      <c r="FOM124" s="908"/>
      <c r="FON124" s="908"/>
      <c r="FOO124" s="908"/>
      <c r="FOP124" s="908"/>
      <c r="FOQ124" s="908"/>
      <c r="FOR124" s="908"/>
      <c r="FOS124" s="908"/>
      <c r="FOT124" s="908"/>
      <c r="FOU124" s="908"/>
      <c r="FOV124" s="908"/>
      <c r="FOW124" s="908"/>
      <c r="FOX124" s="908"/>
      <c r="FOY124" s="908"/>
      <c r="FOZ124" s="908"/>
      <c r="FPA124" s="908"/>
      <c r="FPB124" s="908"/>
      <c r="FPC124" s="908"/>
      <c r="FPD124" s="908"/>
      <c r="FPE124" s="908"/>
      <c r="FPF124" s="908"/>
      <c r="FPG124" s="908"/>
      <c r="FPH124" s="908"/>
      <c r="FPI124" s="908"/>
      <c r="FPJ124" s="908"/>
      <c r="FPK124" s="908"/>
      <c r="FPL124" s="908"/>
      <c r="FPM124" s="908"/>
      <c r="FPN124" s="908"/>
      <c r="FPO124" s="908"/>
      <c r="FPP124" s="908"/>
      <c r="FPQ124" s="908"/>
      <c r="FPR124" s="908"/>
      <c r="FPS124" s="908"/>
      <c r="FPT124" s="908"/>
      <c r="FPU124" s="908"/>
      <c r="FPV124" s="908"/>
      <c r="FPW124" s="908"/>
      <c r="FPX124" s="908"/>
      <c r="FPY124" s="908"/>
      <c r="FPZ124" s="908"/>
      <c r="FQA124" s="908"/>
      <c r="FQB124" s="908"/>
      <c r="FQC124" s="908"/>
      <c r="FQD124" s="908"/>
      <c r="FQE124" s="908"/>
      <c r="FQF124" s="908"/>
      <c r="FQG124" s="908"/>
      <c r="FQH124" s="908"/>
      <c r="FQI124" s="908"/>
      <c r="FQJ124" s="908"/>
      <c r="FQK124" s="908"/>
      <c r="FQL124" s="908"/>
      <c r="FQM124" s="908"/>
      <c r="FQN124" s="908"/>
      <c r="FQO124" s="908"/>
      <c r="FQP124" s="908"/>
      <c r="FQQ124" s="908"/>
      <c r="FQR124" s="908"/>
      <c r="FQS124" s="908"/>
      <c r="FQT124" s="908"/>
      <c r="FQU124" s="908"/>
      <c r="FQV124" s="908"/>
      <c r="FQW124" s="908"/>
      <c r="FQX124" s="908"/>
      <c r="FQY124" s="908"/>
      <c r="FQZ124" s="908"/>
      <c r="FRA124" s="908"/>
      <c r="FRB124" s="908"/>
      <c r="FRC124" s="908"/>
      <c r="FRD124" s="908"/>
      <c r="FRE124" s="908"/>
      <c r="FRF124" s="908"/>
      <c r="FRG124" s="908"/>
      <c r="FRH124" s="908"/>
      <c r="FRI124" s="908"/>
      <c r="FRJ124" s="908"/>
      <c r="FRK124" s="908"/>
      <c r="FRL124" s="908"/>
      <c r="FRM124" s="908"/>
      <c r="FRN124" s="908"/>
      <c r="FRO124" s="908"/>
      <c r="FRP124" s="908"/>
      <c r="FRQ124" s="908"/>
      <c r="FRR124" s="908"/>
      <c r="FRS124" s="908"/>
      <c r="FRT124" s="908"/>
      <c r="FRU124" s="908"/>
      <c r="FRV124" s="908"/>
      <c r="FRW124" s="908"/>
      <c r="FRX124" s="908"/>
      <c r="FRY124" s="908"/>
      <c r="FRZ124" s="908"/>
      <c r="FSA124" s="908"/>
      <c r="FSB124" s="908"/>
      <c r="FSC124" s="908"/>
      <c r="FSD124" s="908"/>
      <c r="FSE124" s="908"/>
      <c r="FSF124" s="908"/>
      <c r="FSG124" s="908"/>
      <c r="FSH124" s="908"/>
      <c r="FSI124" s="908"/>
      <c r="FSJ124" s="908"/>
      <c r="FSK124" s="908"/>
      <c r="FSL124" s="908"/>
      <c r="FSM124" s="908"/>
      <c r="FSN124" s="908"/>
      <c r="FSO124" s="908"/>
      <c r="FSP124" s="908"/>
      <c r="FSQ124" s="908"/>
      <c r="FSR124" s="908"/>
      <c r="FSS124" s="908"/>
      <c r="FST124" s="908"/>
      <c r="FSU124" s="908"/>
      <c r="FSV124" s="908"/>
      <c r="FSW124" s="908"/>
      <c r="FSX124" s="908"/>
      <c r="FSY124" s="908"/>
      <c r="FSZ124" s="908"/>
      <c r="FTA124" s="908"/>
      <c r="FTB124" s="908"/>
      <c r="FTC124" s="908"/>
      <c r="FTD124" s="908"/>
      <c r="FTE124" s="908"/>
      <c r="FTF124" s="908"/>
      <c r="FTG124" s="908"/>
      <c r="FTH124" s="908"/>
      <c r="FTI124" s="908"/>
      <c r="FTJ124" s="908"/>
      <c r="FTK124" s="908"/>
      <c r="FTL124" s="908"/>
      <c r="FTM124" s="908"/>
      <c r="FTN124" s="908"/>
      <c r="FTO124" s="908"/>
      <c r="FTP124" s="908"/>
      <c r="FTQ124" s="908"/>
      <c r="FTR124" s="908"/>
      <c r="FTS124" s="908"/>
      <c r="FTT124" s="908"/>
      <c r="FTU124" s="908"/>
      <c r="FTV124" s="908"/>
      <c r="FTW124" s="908"/>
      <c r="FTX124" s="908"/>
      <c r="FTY124" s="908"/>
      <c r="FTZ124" s="908"/>
      <c r="FUA124" s="908"/>
      <c r="FUB124" s="908"/>
      <c r="FUC124" s="908"/>
      <c r="FUD124" s="908"/>
      <c r="FUE124" s="908"/>
      <c r="FUF124" s="908"/>
      <c r="FUG124" s="908"/>
      <c r="FUH124" s="908"/>
      <c r="FUI124" s="908"/>
      <c r="FUJ124" s="908"/>
      <c r="FUK124" s="908"/>
      <c r="FUL124" s="908"/>
      <c r="FUM124" s="908"/>
      <c r="FUN124" s="908"/>
      <c r="FUO124" s="908"/>
      <c r="FUP124" s="908"/>
      <c r="FUQ124" s="908"/>
      <c r="FUR124" s="908"/>
      <c r="FUS124" s="908"/>
      <c r="FUT124" s="908"/>
      <c r="FUU124" s="908"/>
      <c r="FUV124" s="908"/>
      <c r="FUW124" s="908"/>
      <c r="FUX124" s="908"/>
      <c r="FUY124" s="908"/>
      <c r="FUZ124" s="908"/>
      <c r="FVA124" s="908"/>
      <c r="FVB124" s="908"/>
      <c r="FVC124" s="908"/>
      <c r="FVD124" s="908"/>
      <c r="FVE124" s="908"/>
      <c r="FVF124" s="908"/>
      <c r="FVG124" s="908"/>
      <c r="FVH124" s="908"/>
      <c r="FVI124" s="908"/>
      <c r="FVJ124" s="908"/>
      <c r="FVK124" s="908"/>
      <c r="FVL124" s="908"/>
      <c r="FVM124" s="908"/>
      <c r="FVN124" s="908"/>
      <c r="FVO124" s="908"/>
      <c r="FVP124" s="908"/>
      <c r="FVQ124" s="908"/>
      <c r="FVR124" s="908"/>
      <c r="FVS124" s="908"/>
      <c r="FVT124" s="908"/>
      <c r="FVU124" s="908"/>
      <c r="FVV124" s="908"/>
      <c r="FVW124" s="908"/>
      <c r="FVX124" s="908"/>
      <c r="FVY124" s="908"/>
      <c r="FVZ124" s="908"/>
      <c r="FWA124" s="908"/>
      <c r="FWB124" s="908"/>
      <c r="FWC124" s="908"/>
      <c r="FWD124" s="908"/>
      <c r="FWE124" s="908"/>
      <c r="FWF124" s="908"/>
      <c r="FWG124" s="908"/>
      <c r="FWH124" s="908"/>
      <c r="FWI124" s="908"/>
      <c r="FWJ124" s="908"/>
      <c r="FWK124" s="908"/>
      <c r="FWL124" s="908"/>
      <c r="FWM124" s="908"/>
      <c r="FWN124" s="908"/>
      <c r="FWO124" s="908"/>
      <c r="FWP124" s="908"/>
      <c r="FWQ124" s="908"/>
      <c r="FWR124" s="908"/>
      <c r="FWS124" s="908"/>
      <c r="FWT124" s="908"/>
      <c r="FWU124" s="908"/>
      <c r="FWV124" s="908"/>
      <c r="FWW124" s="908"/>
      <c r="FWX124" s="908"/>
      <c r="FWY124" s="908"/>
      <c r="FWZ124" s="908"/>
      <c r="FXA124" s="908"/>
      <c r="FXB124" s="908"/>
      <c r="FXC124" s="908"/>
      <c r="FXD124" s="908"/>
      <c r="FXE124" s="908"/>
      <c r="FXF124" s="908"/>
      <c r="FXG124" s="908"/>
      <c r="FXH124" s="908"/>
      <c r="FXI124" s="908"/>
      <c r="FXJ124" s="908"/>
      <c r="FXK124" s="908"/>
      <c r="FXL124" s="908"/>
      <c r="FXM124" s="908"/>
      <c r="FXN124" s="908"/>
      <c r="FXO124" s="908"/>
      <c r="FXP124" s="908"/>
      <c r="FXQ124" s="908"/>
      <c r="FXR124" s="908"/>
      <c r="FXS124" s="908"/>
      <c r="FXT124" s="908"/>
      <c r="FXU124" s="908"/>
      <c r="FXV124" s="908"/>
      <c r="FXW124" s="908"/>
      <c r="FXX124" s="908"/>
      <c r="FXY124" s="908"/>
      <c r="FXZ124" s="908"/>
      <c r="FYA124" s="908"/>
      <c r="FYB124" s="908"/>
      <c r="FYC124" s="908"/>
      <c r="FYD124" s="908"/>
      <c r="FYE124" s="908"/>
      <c r="FYF124" s="908"/>
      <c r="FYG124" s="908"/>
      <c r="FYH124" s="908"/>
      <c r="FYI124" s="908"/>
      <c r="FYJ124" s="908"/>
      <c r="FYK124" s="908"/>
      <c r="FYL124" s="908"/>
      <c r="FYM124" s="908"/>
      <c r="FYN124" s="908"/>
      <c r="FYO124" s="908"/>
      <c r="FYP124" s="908"/>
      <c r="FYQ124" s="908"/>
      <c r="FYR124" s="908"/>
      <c r="FYS124" s="908"/>
      <c r="FYT124" s="908"/>
      <c r="FYU124" s="908"/>
      <c r="FYV124" s="908"/>
      <c r="FYW124" s="908"/>
      <c r="FYX124" s="908"/>
      <c r="FYY124" s="908"/>
      <c r="FYZ124" s="908"/>
      <c r="FZA124" s="908"/>
      <c r="FZB124" s="908"/>
      <c r="FZC124" s="908"/>
      <c r="FZD124" s="908"/>
      <c r="FZE124" s="908"/>
      <c r="FZF124" s="908"/>
      <c r="FZG124" s="908"/>
      <c r="FZH124" s="908"/>
      <c r="FZI124" s="908"/>
      <c r="FZJ124" s="908"/>
      <c r="FZK124" s="908"/>
      <c r="FZL124" s="908"/>
      <c r="FZM124" s="908"/>
      <c r="FZN124" s="908"/>
      <c r="FZO124" s="908"/>
      <c r="FZP124" s="908"/>
      <c r="FZQ124" s="908"/>
      <c r="FZR124" s="908"/>
      <c r="FZS124" s="908"/>
      <c r="FZT124" s="908"/>
      <c r="FZU124" s="908"/>
      <c r="FZV124" s="908"/>
      <c r="FZW124" s="908"/>
      <c r="FZX124" s="908"/>
      <c r="FZY124" s="908"/>
      <c r="FZZ124" s="908"/>
      <c r="GAA124" s="908"/>
      <c r="GAB124" s="908"/>
      <c r="GAC124" s="908"/>
      <c r="GAD124" s="908"/>
      <c r="GAE124" s="908"/>
      <c r="GAF124" s="908"/>
      <c r="GAG124" s="908"/>
      <c r="GAH124" s="908"/>
      <c r="GAI124" s="908"/>
      <c r="GAJ124" s="908"/>
      <c r="GAK124" s="908"/>
      <c r="GAL124" s="908"/>
      <c r="GAM124" s="908"/>
      <c r="GAN124" s="908"/>
      <c r="GAO124" s="908"/>
      <c r="GAP124" s="908"/>
      <c r="GAQ124" s="908"/>
      <c r="GAR124" s="908"/>
      <c r="GAS124" s="908"/>
      <c r="GAT124" s="908"/>
      <c r="GAU124" s="908"/>
      <c r="GAV124" s="908"/>
      <c r="GAW124" s="908"/>
      <c r="GAX124" s="908"/>
      <c r="GAY124" s="908"/>
      <c r="GAZ124" s="908"/>
      <c r="GBA124" s="908"/>
      <c r="GBB124" s="908"/>
      <c r="GBC124" s="908"/>
      <c r="GBD124" s="908"/>
      <c r="GBE124" s="908"/>
      <c r="GBF124" s="908"/>
      <c r="GBG124" s="908"/>
      <c r="GBH124" s="908"/>
      <c r="GBI124" s="908"/>
      <c r="GBJ124" s="908"/>
      <c r="GBK124" s="908"/>
      <c r="GBL124" s="908"/>
      <c r="GBM124" s="908"/>
      <c r="GBN124" s="908"/>
      <c r="GBO124" s="908"/>
      <c r="GBP124" s="908"/>
      <c r="GBQ124" s="908"/>
      <c r="GBR124" s="908"/>
      <c r="GBS124" s="908"/>
      <c r="GBT124" s="908"/>
      <c r="GBU124" s="908"/>
      <c r="GBV124" s="908"/>
      <c r="GBW124" s="908"/>
      <c r="GBX124" s="908"/>
      <c r="GBY124" s="908"/>
      <c r="GBZ124" s="908"/>
      <c r="GCA124" s="908"/>
      <c r="GCB124" s="908"/>
      <c r="GCC124" s="908"/>
      <c r="GCD124" s="908"/>
      <c r="GCE124" s="908"/>
      <c r="GCF124" s="908"/>
      <c r="GCG124" s="908"/>
      <c r="GCH124" s="908"/>
      <c r="GCI124" s="908"/>
      <c r="GCJ124" s="908"/>
      <c r="GCK124" s="908"/>
      <c r="GCL124" s="908"/>
      <c r="GCM124" s="908"/>
      <c r="GCN124" s="908"/>
      <c r="GCO124" s="908"/>
      <c r="GCP124" s="908"/>
      <c r="GCQ124" s="908"/>
      <c r="GCR124" s="908"/>
      <c r="GCS124" s="908"/>
      <c r="GCT124" s="908"/>
      <c r="GCU124" s="908"/>
      <c r="GCV124" s="908"/>
      <c r="GCW124" s="908"/>
      <c r="GCX124" s="908"/>
      <c r="GCY124" s="908"/>
      <c r="GCZ124" s="908"/>
      <c r="GDA124" s="908"/>
      <c r="GDB124" s="908"/>
      <c r="GDC124" s="908"/>
      <c r="GDD124" s="908"/>
      <c r="GDE124" s="908"/>
      <c r="GDF124" s="908"/>
      <c r="GDG124" s="908"/>
      <c r="GDH124" s="908"/>
      <c r="GDI124" s="908"/>
      <c r="GDJ124" s="908"/>
      <c r="GDK124" s="908"/>
      <c r="GDL124" s="908"/>
      <c r="GDM124" s="908"/>
      <c r="GDN124" s="908"/>
      <c r="GDO124" s="908"/>
      <c r="GDP124" s="908"/>
      <c r="GDQ124" s="908"/>
      <c r="GDR124" s="908"/>
      <c r="GDS124" s="908"/>
      <c r="GDT124" s="908"/>
      <c r="GDU124" s="908"/>
      <c r="GDV124" s="908"/>
      <c r="GDW124" s="908"/>
      <c r="GDX124" s="908"/>
      <c r="GDY124" s="908"/>
      <c r="GDZ124" s="908"/>
      <c r="GEA124" s="908"/>
      <c r="GEB124" s="908"/>
      <c r="GEC124" s="908"/>
      <c r="GED124" s="908"/>
      <c r="GEE124" s="908"/>
      <c r="GEF124" s="908"/>
      <c r="GEG124" s="908"/>
      <c r="GEH124" s="908"/>
      <c r="GEI124" s="908"/>
      <c r="GEJ124" s="908"/>
      <c r="GEK124" s="908"/>
      <c r="GEL124" s="908"/>
      <c r="GEM124" s="908"/>
      <c r="GEN124" s="908"/>
      <c r="GEO124" s="908"/>
      <c r="GEP124" s="908"/>
      <c r="GEQ124" s="908"/>
      <c r="GER124" s="908"/>
      <c r="GES124" s="908"/>
      <c r="GET124" s="908"/>
      <c r="GEU124" s="908"/>
      <c r="GEV124" s="908"/>
      <c r="GEW124" s="908"/>
      <c r="GEX124" s="908"/>
      <c r="GEY124" s="908"/>
      <c r="GEZ124" s="908"/>
      <c r="GFA124" s="908"/>
      <c r="GFB124" s="908"/>
      <c r="GFC124" s="908"/>
      <c r="GFD124" s="908"/>
      <c r="GFE124" s="908"/>
      <c r="GFF124" s="908"/>
      <c r="GFG124" s="908"/>
      <c r="GFH124" s="908"/>
      <c r="GFI124" s="908"/>
      <c r="GFJ124" s="908"/>
      <c r="GFK124" s="908"/>
      <c r="GFL124" s="908"/>
      <c r="GFM124" s="908"/>
      <c r="GFN124" s="908"/>
      <c r="GFO124" s="908"/>
      <c r="GFP124" s="908"/>
      <c r="GFQ124" s="908"/>
      <c r="GFR124" s="908"/>
      <c r="GFS124" s="908"/>
      <c r="GFT124" s="908"/>
      <c r="GFU124" s="908"/>
      <c r="GFV124" s="908"/>
      <c r="GFW124" s="908"/>
      <c r="GFX124" s="908"/>
      <c r="GFY124" s="908"/>
      <c r="GFZ124" s="908"/>
      <c r="GGA124" s="908"/>
      <c r="GGB124" s="908"/>
      <c r="GGC124" s="908"/>
      <c r="GGD124" s="908"/>
      <c r="GGE124" s="908"/>
      <c r="GGF124" s="908"/>
      <c r="GGG124" s="908"/>
      <c r="GGH124" s="908"/>
      <c r="GGI124" s="908"/>
      <c r="GGJ124" s="908"/>
      <c r="GGK124" s="908"/>
      <c r="GGL124" s="908"/>
      <c r="GGM124" s="908"/>
      <c r="GGN124" s="908"/>
      <c r="GGO124" s="908"/>
      <c r="GGP124" s="908"/>
      <c r="GGQ124" s="908"/>
      <c r="GGR124" s="908"/>
      <c r="GGS124" s="908"/>
      <c r="GGT124" s="908"/>
      <c r="GGU124" s="908"/>
      <c r="GGV124" s="908"/>
      <c r="GGW124" s="908"/>
      <c r="GGX124" s="908"/>
      <c r="GGY124" s="908"/>
      <c r="GGZ124" s="908"/>
      <c r="GHA124" s="908"/>
      <c r="GHB124" s="908"/>
      <c r="GHC124" s="908"/>
      <c r="GHD124" s="908"/>
      <c r="GHE124" s="908"/>
      <c r="GHF124" s="908"/>
      <c r="GHG124" s="908"/>
      <c r="GHH124" s="908"/>
      <c r="GHI124" s="908"/>
      <c r="GHJ124" s="908"/>
      <c r="GHK124" s="908"/>
      <c r="GHL124" s="908"/>
      <c r="GHM124" s="908"/>
      <c r="GHN124" s="908"/>
      <c r="GHO124" s="908"/>
      <c r="GHP124" s="908"/>
      <c r="GHQ124" s="908"/>
      <c r="GHR124" s="908"/>
      <c r="GHS124" s="908"/>
      <c r="GHT124" s="908"/>
      <c r="GHU124" s="908"/>
      <c r="GHV124" s="908"/>
      <c r="GHW124" s="908"/>
      <c r="GHX124" s="908"/>
      <c r="GHY124" s="908"/>
      <c r="GHZ124" s="908"/>
      <c r="GIA124" s="908"/>
      <c r="GIB124" s="908"/>
      <c r="GIC124" s="908"/>
      <c r="GID124" s="908"/>
      <c r="GIE124" s="908"/>
      <c r="GIF124" s="908"/>
      <c r="GIG124" s="908"/>
      <c r="GIH124" s="908"/>
      <c r="GII124" s="908"/>
      <c r="GIJ124" s="908"/>
      <c r="GIK124" s="908"/>
      <c r="GIL124" s="908"/>
      <c r="GIM124" s="908"/>
      <c r="GIN124" s="908"/>
      <c r="GIO124" s="908"/>
      <c r="GIP124" s="908"/>
      <c r="GIQ124" s="908"/>
      <c r="GIR124" s="908"/>
      <c r="GIS124" s="908"/>
      <c r="GIT124" s="908"/>
      <c r="GIU124" s="908"/>
      <c r="GIV124" s="908"/>
      <c r="GIW124" s="908"/>
      <c r="GIX124" s="908"/>
      <c r="GIY124" s="908"/>
      <c r="GIZ124" s="908"/>
      <c r="GJA124" s="908"/>
      <c r="GJB124" s="908"/>
      <c r="GJC124" s="908"/>
      <c r="GJD124" s="908"/>
      <c r="GJE124" s="908"/>
      <c r="GJF124" s="908"/>
      <c r="GJG124" s="908"/>
      <c r="GJH124" s="908"/>
      <c r="GJI124" s="908"/>
      <c r="GJJ124" s="908"/>
      <c r="GJK124" s="908"/>
      <c r="GJL124" s="908"/>
      <c r="GJM124" s="908"/>
      <c r="GJN124" s="908"/>
      <c r="GJO124" s="908"/>
      <c r="GJP124" s="908"/>
      <c r="GJQ124" s="908"/>
      <c r="GJR124" s="908"/>
      <c r="GJS124" s="908"/>
      <c r="GJT124" s="908"/>
      <c r="GJU124" s="908"/>
      <c r="GJV124" s="908"/>
      <c r="GJW124" s="908"/>
      <c r="GJX124" s="908"/>
      <c r="GJY124" s="908"/>
      <c r="GJZ124" s="908"/>
      <c r="GKA124" s="908"/>
      <c r="GKB124" s="908"/>
      <c r="GKC124" s="908"/>
      <c r="GKD124" s="908"/>
      <c r="GKE124" s="908"/>
      <c r="GKF124" s="908"/>
      <c r="GKG124" s="908"/>
      <c r="GKH124" s="908"/>
      <c r="GKI124" s="908"/>
      <c r="GKJ124" s="908"/>
      <c r="GKK124" s="908"/>
      <c r="GKL124" s="908"/>
      <c r="GKM124" s="908"/>
      <c r="GKN124" s="908"/>
      <c r="GKO124" s="908"/>
      <c r="GKP124" s="908"/>
      <c r="GKQ124" s="908"/>
      <c r="GKR124" s="908"/>
      <c r="GKS124" s="908"/>
      <c r="GKT124" s="908"/>
      <c r="GKU124" s="908"/>
      <c r="GKV124" s="908"/>
      <c r="GKW124" s="908"/>
      <c r="GKX124" s="908"/>
      <c r="GKY124" s="908"/>
      <c r="GKZ124" s="908"/>
      <c r="GLA124" s="908"/>
      <c r="GLB124" s="908"/>
      <c r="GLC124" s="908"/>
      <c r="GLD124" s="908"/>
      <c r="GLE124" s="908"/>
      <c r="GLF124" s="908"/>
      <c r="GLG124" s="908"/>
      <c r="GLH124" s="908"/>
      <c r="GLI124" s="908"/>
      <c r="GLJ124" s="908"/>
      <c r="GLK124" s="908"/>
      <c r="GLL124" s="908"/>
      <c r="GLM124" s="908"/>
      <c r="GLN124" s="908"/>
      <c r="GLO124" s="908"/>
      <c r="GLP124" s="908"/>
      <c r="GLQ124" s="908"/>
      <c r="GLR124" s="908"/>
      <c r="GLS124" s="908"/>
      <c r="GLT124" s="908"/>
      <c r="GLU124" s="908"/>
      <c r="GLV124" s="908"/>
      <c r="GLW124" s="908"/>
      <c r="GLX124" s="908"/>
      <c r="GLY124" s="908"/>
      <c r="GLZ124" s="908"/>
      <c r="GMA124" s="908"/>
      <c r="GMB124" s="908"/>
      <c r="GMC124" s="908"/>
      <c r="GMD124" s="908"/>
      <c r="GME124" s="908"/>
      <c r="GMF124" s="908"/>
      <c r="GMG124" s="908"/>
      <c r="GMH124" s="908"/>
      <c r="GMI124" s="908"/>
      <c r="GMJ124" s="908"/>
      <c r="GMK124" s="908"/>
      <c r="GML124" s="908"/>
      <c r="GMM124" s="908"/>
      <c r="GMN124" s="908"/>
      <c r="GMO124" s="908"/>
      <c r="GMP124" s="908"/>
      <c r="GMQ124" s="908"/>
      <c r="GMR124" s="908"/>
      <c r="GMS124" s="908"/>
      <c r="GMT124" s="908"/>
      <c r="GMU124" s="908"/>
      <c r="GMV124" s="908"/>
      <c r="GMW124" s="908"/>
      <c r="GMX124" s="908"/>
      <c r="GMY124" s="908"/>
      <c r="GMZ124" s="908"/>
      <c r="GNA124" s="908"/>
      <c r="GNB124" s="908"/>
      <c r="GNC124" s="908"/>
      <c r="GND124" s="908"/>
      <c r="GNE124" s="908"/>
      <c r="GNF124" s="908"/>
      <c r="GNG124" s="908"/>
      <c r="GNH124" s="908"/>
      <c r="GNI124" s="908"/>
      <c r="GNJ124" s="908"/>
      <c r="GNK124" s="908"/>
      <c r="GNL124" s="908"/>
      <c r="GNM124" s="908"/>
      <c r="GNN124" s="908"/>
      <c r="GNO124" s="908"/>
      <c r="GNP124" s="908"/>
      <c r="GNQ124" s="908"/>
      <c r="GNR124" s="908"/>
      <c r="GNS124" s="908"/>
      <c r="GNT124" s="908"/>
      <c r="GNU124" s="908"/>
      <c r="GNV124" s="908"/>
      <c r="GNW124" s="908"/>
      <c r="GNX124" s="908"/>
      <c r="GNY124" s="908"/>
      <c r="GNZ124" s="908"/>
      <c r="GOA124" s="908"/>
      <c r="GOB124" s="908"/>
      <c r="GOC124" s="908"/>
      <c r="GOD124" s="908"/>
      <c r="GOE124" s="908"/>
      <c r="GOF124" s="908"/>
      <c r="GOG124" s="908"/>
      <c r="GOH124" s="908"/>
      <c r="GOI124" s="908"/>
      <c r="GOJ124" s="908"/>
      <c r="GOK124" s="908"/>
      <c r="GOL124" s="908"/>
      <c r="GOM124" s="908"/>
      <c r="GON124" s="908"/>
      <c r="GOO124" s="908"/>
      <c r="GOP124" s="908"/>
      <c r="GOQ124" s="908"/>
      <c r="GOR124" s="908"/>
      <c r="GOS124" s="908"/>
      <c r="GOT124" s="908"/>
      <c r="GOU124" s="908"/>
      <c r="GOV124" s="908"/>
      <c r="GOW124" s="908"/>
      <c r="GOX124" s="908"/>
      <c r="GOY124" s="908"/>
      <c r="GOZ124" s="908"/>
      <c r="GPA124" s="908"/>
      <c r="GPB124" s="908"/>
      <c r="GPC124" s="908"/>
      <c r="GPD124" s="908"/>
      <c r="GPE124" s="908"/>
      <c r="GPF124" s="908"/>
      <c r="GPG124" s="908"/>
      <c r="GPH124" s="908"/>
      <c r="GPI124" s="908"/>
      <c r="GPJ124" s="908"/>
      <c r="GPK124" s="908"/>
      <c r="GPL124" s="908"/>
      <c r="GPM124" s="908"/>
      <c r="GPN124" s="908"/>
      <c r="GPO124" s="908"/>
      <c r="GPP124" s="908"/>
      <c r="GPQ124" s="908"/>
      <c r="GPR124" s="908"/>
      <c r="GPS124" s="908"/>
      <c r="GPT124" s="908"/>
      <c r="GPU124" s="908"/>
      <c r="GPV124" s="908"/>
      <c r="GPW124" s="908"/>
      <c r="GPX124" s="908"/>
      <c r="GPY124" s="908"/>
      <c r="GPZ124" s="908"/>
      <c r="GQA124" s="908"/>
      <c r="GQB124" s="908"/>
      <c r="GQC124" s="908"/>
      <c r="GQD124" s="908"/>
      <c r="GQE124" s="908"/>
      <c r="GQF124" s="908"/>
      <c r="GQG124" s="908"/>
      <c r="GQH124" s="908"/>
      <c r="GQI124" s="908"/>
      <c r="GQJ124" s="908"/>
      <c r="GQK124" s="908"/>
      <c r="GQL124" s="908"/>
      <c r="GQM124" s="908"/>
      <c r="GQN124" s="908"/>
      <c r="GQO124" s="908"/>
      <c r="GQP124" s="908"/>
      <c r="GQQ124" s="908"/>
      <c r="GQR124" s="908"/>
      <c r="GQS124" s="908"/>
      <c r="GQT124" s="908"/>
      <c r="GQU124" s="908"/>
      <c r="GQV124" s="908"/>
      <c r="GQW124" s="908"/>
      <c r="GQX124" s="908"/>
      <c r="GQY124" s="908"/>
      <c r="GQZ124" s="908"/>
      <c r="GRA124" s="908"/>
      <c r="GRB124" s="908"/>
      <c r="GRC124" s="908"/>
      <c r="GRD124" s="908"/>
      <c r="GRE124" s="908"/>
      <c r="GRF124" s="908"/>
      <c r="GRG124" s="908"/>
      <c r="GRH124" s="908"/>
      <c r="GRI124" s="908"/>
      <c r="GRJ124" s="908"/>
      <c r="GRK124" s="908"/>
      <c r="GRL124" s="908"/>
      <c r="GRM124" s="908"/>
      <c r="GRN124" s="908"/>
      <c r="GRO124" s="908"/>
      <c r="GRP124" s="908"/>
      <c r="GRQ124" s="908"/>
      <c r="GRR124" s="908"/>
      <c r="GRS124" s="908"/>
      <c r="GRT124" s="908"/>
      <c r="GRU124" s="908"/>
      <c r="GRV124" s="908"/>
      <c r="GRW124" s="908"/>
      <c r="GRX124" s="908"/>
      <c r="GRY124" s="908"/>
      <c r="GRZ124" s="908"/>
      <c r="GSA124" s="908"/>
      <c r="GSB124" s="908"/>
      <c r="GSC124" s="908"/>
      <c r="GSD124" s="908"/>
      <c r="GSE124" s="908"/>
      <c r="GSF124" s="908"/>
      <c r="GSG124" s="908"/>
      <c r="GSH124" s="908"/>
      <c r="GSI124" s="908"/>
      <c r="GSJ124" s="908"/>
      <c r="GSK124" s="908"/>
      <c r="GSL124" s="908"/>
      <c r="GSM124" s="908"/>
      <c r="GSN124" s="908"/>
      <c r="GSO124" s="908"/>
      <c r="GSP124" s="908"/>
      <c r="GSQ124" s="908"/>
      <c r="GSR124" s="908"/>
      <c r="GSS124" s="908"/>
      <c r="GST124" s="908"/>
      <c r="GSU124" s="908"/>
      <c r="GSV124" s="908"/>
      <c r="GSW124" s="908"/>
      <c r="GSX124" s="908"/>
      <c r="GSY124" s="908"/>
      <c r="GSZ124" s="908"/>
      <c r="GTA124" s="908"/>
      <c r="GTB124" s="908"/>
      <c r="GTC124" s="908"/>
      <c r="GTD124" s="908"/>
      <c r="GTE124" s="908"/>
      <c r="GTF124" s="908"/>
      <c r="GTG124" s="908"/>
      <c r="GTH124" s="908"/>
      <c r="GTI124" s="908"/>
      <c r="GTJ124" s="908"/>
      <c r="GTK124" s="908"/>
      <c r="GTL124" s="908"/>
      <c r="GTM124" s="908"/>
      <c r="GTN124" s="908"/>
      <c r="GTO124" s="908"/>
      <c r="GTP124" s="908"/>
      <c r="GTQ124" s="908"/>
      <c r="GTR124" s="908"/>
      <c r="GTS124" s="908"/>
      <c r="GTT124" s="908"/>
      <c r="GTU124" s="908"/>
      <c r="GTV124" s="908"/>
      <c r="GTW124" s="908"/>
      <c r="GTX124" s="908"/>
      <c r="GTY124" s="908"/>
      <c r="GTZ124" s="908"/>
      <c r="GUA124" s="908"/>
      <c r="GUB124" s="908"/>
      <c r="GUC124" s="908"/>
      <c r="GUD124" s="908"/>
      <c r="GUE124" s="908"/>
      <c r="GUF124" s="908"/>
      <c r="GUG124" s="908"/>
      <c r="GUH124" s="908"/>
      <c r="GUI124" s="908"/>
      <c r="GUJ124" s="908"/>
      <c r="GUK124" s="908"/>
      <c r="GUL124" s="908"/>
      <c r="GUM124" s="908"/>
      <c r="GUN124" s="908"/>
      <c r="GUO124" s="908"/>
      <c r="GUP124" s="908"/>
      <c r="GUQ124" s="908"/>
      <c r="GUR124" s="908"/>
      <c r="GUS124" s="908"/>
      <c r="GUT124" s="908"/>
      <c r="GUU124" s="908"/>
      <c r="GUV124" s="908"/>
      <c r="GUW124" s="908"/>
      <c r="GUX124" s="908"/>
      <c r="GUY124" s="908"/>
      <c r="GUZ124" s="908"/>
      <c r="GVA124" s="908"/>
      <c r="GVB124" s="908"/>
      <c r="GVC124" s="908"/>
      <c r="GVD124" s="908"/>
      <c r="GVE124" s="908"/>
      <c r="GVF124" s="908"/>
      <c r="GVG124" s="908"/>
      <c r="GVH124" s="908"/>
      <c r="GVI124" s="908"/>
      <c r="GVJ124" s="908"/>
      <c r="GVK124" s="908"/>
      <c r="GVL124" s="908"/>
      <c r="GVM124" s="908"/>
      <c r="GVN124" s="908"/>
      <c r="GVO124" s="908"/>
      <c r="GVP124" s="908"/>
      <c r="GVQ124" s="908"/>
      <c r="GVR124" s="908"/>
      <c r="GVS124" s="908"/>
      <c r="GVT124" s="908"/>
      <c r="GVU124" s="908"/>
      <c r="GVV124" s="908"/>
      <c r="GVW124" s="908"/>
      <c r="GVX124" s="908"/>
      <c r="GVY124" s="908"/>
      <c r="GVZ124" s="908"/>
      <c r="GWA124" s="908"/>
      <c r="GWB124" s="908"/>
      <c r="GWC124" s="908"/>
      <c r="GWD124" s="908"/>
      <c r="GWE124" s="908"/>
      <c r="GWF124" s="908"/>
      <c r="GWG124" s="908"/>
      <c r="GWH124" s="908"/>
      <c r="GWI124" s="908"/>
      <c r="GWJ124" s="908"/>
      <c r="GWK124" s="908"/>
      <c r="GWL124" s="908"/>
      <c r="GWM124" s="908"/>
      <c r="GWN124" s="908"/>
      <c r="GWO124" s="908"/>
      <c r="GWP124" s="908"/>
      <c r="GWQ124" s="908"/>
      <c r="GWR124" s="908"/>
      <c r="GWS124" s="908"/>
      <c r="GWT124" s="908"/>
      <c r="GWU124" s="908"/>
      <c r="GWV124" s="908"/>
      <c r="GWW124" s="908"/>
      <c r="GWX124" s="908"/>
      <c r="GWY124" s="908"/>
      <c r="GWZ124" s="908"/>
      <c r="GXA124" s="908"/>
      <c r="GXB124" s="908"/>
      <c r="GXC124" s="908"/>
      <c r="GXD124" s="908"/>
      <c r="GXE124" s="908"/>
      <c r="GXF124" s="908"/>
      <c r="GXG124" s="908"/>
      <c r="GXH124" s="908"/>
      <c r="GXI124" s="908"/>
      <c r="GXJ124" s="908"/>
      <c r="GXK124" s="908"/>
      <c r="GXL124" s="908"/>
      <c r="GXM124" s="908"/>
      <c r="GXN124" s="908"/>
      <c r="GXO124" s="908"/>
      <c r="GXP124" s="908"/>
      <c r="GXQ124" s="908"/>
      <c r="GXR124" s="908"/>
      <c r="GXS124" s="908"/>
      <c r="GXT124" s="908"/>
      <c r="GXU124" s="908"/>
      <c r="GXV124" s="908"/>
      <c r="GXW124" s="908"/>
      <c r="GXX124" s="908"/>
      <c r="GXY124" s="908"/>
      <c r="GXZ124" s="908"/>
      <c r="GYA124" s="908"/>
      <c r="GYB124" s="908"/>
      <c r="GYC124" s="908"/>
      <c r="GYD124" s="908"/>
      <c r="GYE124" s="908"/>
      <c r="GYF124" s="908"/>
      <c r="GYG124" s="908"/>
      <c r="GYH124" s="908"/>
      <c r="GYI124" s="908"/>
      <c r="GYJ124" s="908"/>
      <c r="GYK124" s="908"/>
      <c r="GYL124" s="908"/>
      <c r="GYM124" s="908"/>
      <c r="GYN124" s="908"/>
      <c r="GYO124" s="908"/>
      <c r="GYP124" s="908"/>
      <c r="GYQ124" s="908"/>
      <c r="GYR124" s="908"/>
      <c r="GYS124" s="908"/>
      <c r="GYT124" s="908"/>
      <c r="GYU124" s="908"/>
      <c r="GYV124" s="908"/>
      <c r="GYW124" s="908"/>
      <c r="GYX124" s="908"/>
      <c r="GYY124" s="908"/>
      <c r="GYZ124" s="908"/>
      <c r="GZA124" s="908"/>
      <c r="GZB124" s="908"/>
      <c r="GZC124" s="908"/>
      <c r="GZD124" s="908"/>
      <c r="GZE124" s="908"/>
      <c r="GZF124" s="908"/>
      <c r="GZG124" s="908"/>
      <c r="GZH124" s="908"/>
      <c r="GZI124" s="908"/>
      <c r="GZJ124" s="908"/>
      <c r="GZK124" s="908"/>
      <c r="GZL124" s="908"/>
      <c r="GZM124" s="908"/>
      <c r="GZN124" s="908"/>
      <c r="GZO124" s="908"/>
      <c r="GZP124" s="908"/>
      <c r="GZQ124" s="908"/>
      <c r="GZR124" s="908"/>
      <c r="GZS124" s="908"/>
      <c r="GZT124" s="908"/>
      <c r="GZU124" s="908"/>
      <c r="GZV124" s="908"/>
      <c r="GZW124" s="908"/>
      <c r="GZX124" s="908"/>
      <c r="GZY124" s="908"/>
      <c r="GZZ124" s="908"/>
      <c r="HAA124" s="908"/>
      <c r="HAB124" s="908"/>
      <c r="HAC124" s="908"/>
      <c r="HAD124" s="908"/>
      <c r="HAE124" s="908"/>
      <c r="HAF124" s="908"/>
      <c r="HAG124" s="908"/>
      <c r="HAH124" s="908"/>
      <c r="HAI124" s="908"/>
      <c r="HAJ124" s="908"/>
      <c r="HAK124" s="908"/>
      <c r="HAL124" s="908"/>
      <c r="HAM124" s="908"/>
      <c r="HAN124" s="908"/>
      <c r="HAO124" s="908"/>
      <c r="HAP124" s="908"/>
      <c r="HAQ124" s="908"/>
      <c r="HAR124" s="908"/>
      <c r="HAS124" s="908"/>
      <c r="HAT124" s="908"/>
      <c r="HAU124" s="908"/>
      <c r="HAV124" s="908"/>
      <c r="HAW124" s="908"/>
      <c r="HAX124" s="908"/>
      <c r="HAY124" s="908"/>
      <c r="HAZ124" s="908"/>
      <c r="HBA124" s="908"/>
      <c r="HBB124" s="908"/>
      <c r="HBC124" s="908"/>
      <c r="HBD124" s="908"/>
      <c r="HBE124" s="908"/>
      <c r="HBF124" s="908"/>
      <c r="HBG124" s="908"/>
      <c r="HBH124" s="908"/>
      <c r="HBI124" s="908"/>
      <c r="HBJ124" s="908"/>
      <c r="HBK124" s="908"/>
      <c r="HBL124" s="908"/>
      <c r="HBM124" s="908"/>
      <c r="HBN124" s="908"/>
      <c r="HBO124" s="908"/>
      <c r="HBP124" s="908"/>
      <c r="HBQ124" s="908"/>
      <c r="HBR124" s="908"/>
      <c r="HBS124" s="908"/>
      <c r="HBT124" s="908"/>
      <c r="HBU124" s="908"/>
      <c r="HBV124" s="908"/>
      <c r="HBW124" s="908"/>
      <c r="HBX124" s="908"/>
      <c r="HBY124" s="908"/>
      <c r="HBZ124" s="908"/>
      <c r="HCA124" s="908"/>
      <c r="HCB124" s="908"/>
      <c r="HCC124" s="908"/>
      <c r="HCD124" s="908"/>
      <c r="HCE124" s="908"/>
      <c r="HCF124" s="908"/>
      <c r="HCG124" s="908"/>
      <c r="HCH124" s="908"/>
      <c r="HCI124" s="908"/>
      <c r="HCJ124" s="908"/>
      <c r="HCK124" s="908"/>
      <c r="HCL124" s="908"/>
      <c r="HCM124" s="908"/>
      <c r="HCN124" s="908"/>
      <c r="HCO124" s="908"/>
      <c r="HCP124" s="908"/>
      <c r="HCQ124" s="908"/>
      <c r="HCR124" s="908"/>
      <c r="HCS124" s="908"/>
      <c r="HCT124" s="908"/>
      <c r="HCU124" s="908"/>
      <c r="HCV124" s="908"/>
      <c r="HCW124" s="908"/>
      <c r="HCX124" s="908"/>
      <c r="HCY124" s="908"/>
      <c r="HCZ124" s="908"/>
      <c r="HDA124" s="908"/>
      <c r="HDB124" s="908"/>
      <c r="HDC124" s="908"/>
      <c r="HDD124" s="908"/>
      <c r="HDE124" s="908"/>
      <c r="HDF124" s="908"/>
      <c r="HDG124" s="908"/>
      <c r="HDH124" s="908"/>
      <c r="HDI124" s="908"/>
      <c r="HDJ124" s="908"/>
      <c r="HDK124" s="908"/>
      <c r="HDL124" s="908"/>
      <c r="HDM124" s="908"/>
      <c r="HDN124" s="908"/>
      <c r="HDO124" s="908"/>
      <c r="HDP124" s="908"/>
      <c r="HDQ124" s="908"/>
      <c r="HDR124" s="908"/>
      <c r="HDS124" s="908"/>
      <c r="HDT124" s="908"/>
      <c r="HDU124" s="908"/>
      <c r="HDV124" s="908"/>
      <c r="HDW124" s="908"/>
      <c r="HDX124" s="908"/>
      <c r="HDY124" s="908"/>
      <c r="HDZ124" s="908"/>
      <c r="HEA124" s="908"/>
      <c r="HEB124" s="908"/>
      <c r="HEC124" s="908"/>
      <c r="HED124" s="908"/>
      <c r="HEE124" s="908"/>
      <c r="HEF124" s="908"/>
      <c r="HEG124" s="908"/>
      <c r="HEH124" s="908"/>
      <c r="HEI124" s="908"/>
      <c r="HEJ124" s="908"/>
      <c r="HEK124" s="908"/>
      <c r="HEL124" s="908"/>
      <c r="HEM124" s="908"/>
      <c r="HEN124" s="908"/>
      <c r="HEO124" s="908"/>
      <c r="HEP124" s="908"/>
      <c r="HEQ124" s="908"/>
      <c r="HER124" s="908"/>
      <c r="HES124" s="908"/>
      <c r="HET124" s="908"/>
      <c r="HEU124" s="908"/>
      <c r="HEV124" s="908"/>
      <c r="HEW124" s="908"/>
      <c r="HEX124" s="908"/>
      <c r="HEY124" s="908"/>
      <c r="HEZ124" s="908"/>
      <c r="HFA124" s="908"/>
      <c r="HFB124" s="908"/>
      <c r="HFC124" s="908"/>
      <c r="HFD124" s="908"/>
      <c r="HFE124" s="908"/>
      <c r="HFF124" s="908"/>
      <c r="HFG124" s="908"/>
      <c r="HFH124" s="908"/>
      <c r="HFI124" s="908"/>
      <c r="HFJ124" s="908"/>
      <c r="HFK124" s="908"/>
      <c r="HFL124" s="908"/>
      <c r="HFM124" s="908"/>
      <c r="HFN124" s="908"/>
      <c r="HFO124" s="908"/>
      <c r="HFP124" s="908"/>
      <c r="HFQ124" s="908"/>
      <c r="HFR124" s="908"/>
      <c r="HFS124" s="908"/>
      <c r="HFT124" s="908"/>
      <c r="HFU124" s="908"/>
      <c r="HFV124" s="908"/>
      <c r="HFW124" s="908"/>
      <c r="HFX124" s="908"/>
      <c r="HFY124" s="908"/>
      <c r="HFZ124" s="908"/>
      <c r="HGA124" s="908"/>
      <c r="HGB124" s="908"/>
      <c r="HGC124" s="908"/>
      <c r="HGD124" s="908"/>
      <c r="HGE124" s="908"/>
      <c r="HGF124" s="908"/>
      <c r="HGG124" s="908"/>
      <c r="HGH124" s="908"/>
      <c r="HGI124" s="908"/>
      <c r="HGJ124" s="908"/>
      <c r="HGK124" s="908"/>
      <c r="HGL124" s="908"/>
      <c r="HGM124" s="908"/>
      <c r="HGN124" s="908"/>
      <c r="HGO124" s="908"/>
      <c r="HGP124" s="908"/>
      <c r="HGQ124" s="908"/>
      <c r="HGR124" s="908"/>
      <c r="HGS124" s="908"/>
      <c r="HGT124" s="908"/>
      <c r="HGU124" s="908"/>
      <c r="HGV124" s="908"/>
      <c r="HGW124" s="908"/>
      <c r="HGX124" s="908"/>
      <c r="HGY124" s="908"/>
      <c r="HGZ124" s="908"/>
      <c r="HHA124" s="908"/>
      <c r="HHB124" s="908"/>
      <c r="HHC124" s="908"/>
      <c r="HHD124" s="908"/>
      <c r="HHE124" s="908"/>
      <c r="HHF124" s="908"/>
      <c r="HHG124" s="908"/>
      <c r="HHH124" s="908"/>
      <c r="HHI124" s="908"/>
      <c r="HHJ124" s="908"/>
      <c r="HHK124" s="908"/>
      <c r="HHL124" s="908"/>
      <c r="HHM124" s="908"/>
      <c r="HHN124" s="908"/>
      <c r="HHO124" s="908"/>
      <c r="HHP124" s="908"/>
      <c r="HHQ124" s="908"/>
      <c r="HHR124" s="908"/>
      <c r="HHS124" s="908"/>
      <c r="HHT124" s="908"/>
      <c r="HHU124" s="908"/>
      <c r="HHV124" s="908"/>
      <c r="HHW124" s="908"/>
      <c r="HHX124" s="908"/>
      <c r="HHY124" s="908"/>
      <c r="HHZ124" s="908"/>
      <c r="HIA124" s="908"/>
      <c r="HIB124" s="908"/>
      <c r="HIC124" s="908"/>
      <c r="HID124" s="908"/>
      <c r="HIE124" s="908"/>
      <c r="HIF124" s="908"/>
      <c r="HIG124" s="908"/>
      <c r="HIH124" s="908"/>
      <c r="HII124" s="908"/>
      <c r="HIJ124" s="908"/>
      <c r="HIK124" s="908"/>
      <c r="HIL124" s="908"/>
      <c r="HIM124" s="908"/>
      <c r="HIN124" s="908"/>
      <c r="HIO124" s="908"/>
      <c r="HIP124" s="908"/>
      <c r="HIQ124" s="908"/>
      <c r="HIR124" s="908"/>
      <c r="HIS124" s="908"/>
      <c r="HIT124" s="908"/>
      <c r="HIU124" s="908"/>
      <c r="HIV124" s="908"/>
      <c r="HIW124" s="908"/>
      <c r="HIX124" s="908"/>
      <c r="HIY124" s="908"/>
      <c r="HIZ124" s="908"/>
      <c r="HJA124" s="908"/>
      <c r="HJB124" s="908"/>
      <c r="HJC124" s="908"/>
      <c r="HJD124" s="908"/>
      <c r="HJE124" s="908"/>
      <c r="HJF124" s="908"/>
      <c r="HJG124" s="908"/>
      <c r="HJH124" s="908"/>
      <c r="HJI124" s="908"/>
      <c r="HJJ124" s="908"/>
      <c r="HJK124" s="908"/>
      <c r="HJL124" s="908"/>
      <c r="HJM124" s="908"/>
      <c r="HJN124" s="908"/>
      <c r="HJO124" s="908"/>
      <c r="HJP124" s="908"/>
      <c r="HJQ124" s="908"/>
      <c r="HJR124" s="908"/>
      <c r="HJS124" s="908"/>
      <c r="HJT124" s="908"/>
      <c r="HJU124" s="908"/>
      <c r="HJV124" s="908"/>
      <c r="HJW124" s="908"/>
      <c r="HJX124" s="908"/>
      <c r="HJY124" s="908"/>
      <c r="HJZ124" s="908"/>
      <c r="HKA124" s="908"/>
      <c r="HKB124" s="908"/>
      <c r="HKC124" s="908"/>
      <c r="HKD124" s="908"/>
      <c r="HKE124" s="908"/>
      <c r="HKF124" s="908"/>
      <c r="HKG124" s="908"/>
      <c r="HKH124" s="908"/>
      <c r="HKI124" s="908"/>
      <c r="HKJ124" s="908"/>
      <c r="HKK124" s="908"/>
      <c r="HKL124" s="908"/>
      <c r="HKM124" s="908"/>
      <c r="HKN124" s="908"/>
      <c r="HKO124" s="908"/>
      <c r="HKP124" s="908"/>
      <c r="HKQ124" s="908"/>
      <c r="HKR124" s="908"/>
      <c r="HKS124" s="908"/>
      <c r="HKT124" s="908"/>
      <c r="HKU124" s="908"/>
      <c r="HKV124" s="908"/>
      <c r="HKW124" s="908"/>
      <c r="HKX124" s="908"/>
      <c r="HKY124" s="908"/>
      <c r="HKZ124" s="908"/>
      <c r="HLA124" s="908"/>
      <c r="HLB124" s="908"/>
      <c r="HLC124" s="908"/>
      <c r="HLD124" s="908"/>
      <c r="HLE124" s="908"/>
      <c r="HLF124" s="908"/>
      <c r="HLG124" s="908"/>
      <c r="HLH124" s="908"/>
      <c r="HLI124" s="908"/>
      <c r="HLJ124" s="908"/>
      <c r="HLK124" s="908"/>
      <c r="HLL124" s="908"/>
      <c r="HLM124" s="908"/>
      <c r="HLN124" s="908"/>
      <c r="HLO124" s="908"/>
      <c r="HLP124" s="908"/>
      <c r="HLQ124" s="908"/>
      <c r="HLR124" s="908"/>
      <c r="HLS124" s="908"/>
      <c r="HLT124" s="908"/>
      <c r="HLU124" s="908"/>
      <c r="HLV124" s="908"/>
      <c r="HLW124" s="908"/>
      <c r="HLX124" s="908"/>
      <c r="HLY124" s="908"/>
      <c r="HLZ124" s="908"/>
      <c r="HMA124" s="908"/>
      <c r="HMB124" s="908"/>
      <c r="HMC124" s="908"/>
      <c r="HMD124" s="908"/>
      <c r="HME124" s="908"/>
      <c r="HMF124" s="908"/>
      <c r="HMG124" s="908"/>
      <c r="HMH124" s="908"/>
      <c r="HMI124" s="908"/>
      <c r="HMJ124" s="908"/>
      <c r="HMK124" s="908"/>
      <c r="HML124" s="908"/>
      <c r="HMM124" s="908"/>
      <c r="HMN124" s="908"/>
      <c r="HMO124" s="908"/>
      <c r="HMP124" s="908"/>
      <c r="HMQ124" s="908"/>
      <c r="HMR124" s="908"/>
      <c r="HMS124" s="908"/>
      <c r="HMT124" s="908"/>
      <c r="HMU124" s="908"/>
      <c r="HMV124" s="908"/>
      <c r="HMW124" s="908"/>
      <c r="HMX124" s="908"/>
      <c r="HMY124" s="908"/>
      <c r="HMZ124" s="908"/>
      <c r="HNA124" s="908"/>
      <c r="HNB124" s="908"/>
      <c r="HNC124" s="908"/>
      <c r="HND124" s="908"/>
      <c r="HNE124" s="908"/>
      <c r="HNF124" s="908"/>
      <c r="HNG124" s="908"/>
      <c r="HNH124" s="908"/>
      <c r="HNI124" s="908"/>
      <c r="HNJ124" s="908"/>
      <c r="HNK124" s="908"/>
      <c r="HNL124" s="908"/>
      <c r="HNM124" s="908"/>
      <c r="HNN124" s="908"/>
      <c r="HNO124" s="908"/>
      <c r="HNP124" s="908"/>
      <c r="HNQ124" s="908"/>
      <c r="HNR124" s="908"/>
      <c r="HNS124" s="908"/>
      <c r="HNT124" s="908"/>
      <c r="HNU124" s="908"/>
      <c r="HNV124" s="908"/>
      <c r="HNW124" s="908"/>
      <c r="HNX124" s="908"/>
      <c r="HNY124" s="908"/>
      <c r="HNZ124" s="908"/>
      <c r="HOA124" s="908"/>
      <c r="HOB124" s="908"/>
      <c r="HOC124" s="908"/>
      <c r="HOD124" s="908"/>
      <c r="HOE124" s="908"/>
      <c r="HOF124" s="908"/>
      <c r="HOG124" s="908"/>
      <c r="HOH124" s="908"/>
      <c r="HOI124" s="908"/>
      <c r="HOJ124" s="908"/>
      <c r="HOK124" s="908"/>
      <c r="HOL124" s="908"/>
      <c r="HOM124" s="908"/>
      <c r="HON124" s="908"/>
      <c r="HOO124" s="908"/>
      <c r="HOP124" s="908"/>
      <c r="HOQ124" s="908"/>
      <c r="HOR124" s="908"/>
      <c r="HOS124" s="908"/>
      <c r="HOT124" s="908"/>
      <c r="HOU124" s="908"/>
      <c r="HOV124" s="908"/>
      <c r="HOW124" s="908"/>
      <c r="HOX124" s="908"/>
      <c r="HOY124" s="908"/>
      <c r="HOZ124" s="908"/>
      <c r="HPA124" s="908"/>
      <c r="HPB124" s="908"/>
      <c r="HPC124" s="908"/>
      <c r="HPD124" s="908"/>
      <c r="HPE124" s="908"/>
      <c r="HPF124" s="908"/>
      <c r="HPG124" s="908"/>
      <c r="HPH124" s="908"/>
      <c r="HPI124" s="908"/>
      <c r="HPJ124" s="908"/>
      <c r="HPK124" s="908"/>
      <c r="HPL124" s="908"/>
      <c r="HPM124" s="908"/>
      <c r="HPN124" s="908"/>
      <c r="HPO124" s="908"/>
      <c r="HPP124" s="908"/>
      <c r="HPQ124" s="908"/>
      <c r="HPR124" s="908"/>
      <c r="HPS124" s="908"/>
      <c r="HPT124" s="908"/>
      <c r="HPU124" s="908"/>
      <c r="HPV124" s="908"/>
      <c r="HPW124" s="908"/>
      <c r="HPX124" s="908"/>
      <c r="HPY124" s="908"/>
      <c r="HPZ124" s="908"/>
      <c r="HQA124" s="908"/>
      <c r="HQB124" s="908"/>
      <c r="HQC124" s="908"/>
      <c r="HQD124" s="908"/>
      <c r="HQE124" s="908"/>
      <c r="HQF124" s="908"/>
      <c r="HQG124" s="908"/>
      <c r="HQH124" s="908"/>
      <c r="HQI124" s="908"/>
      <c r="HQJ124" s="908"/>
      <c r="HQK124" s="908"/>
      <c r="HQL124" s="908"/>
      <c r="HQM124" s="908"/>
      <c r="HQN124" s="908"/>
      <c r="HQO124" s="908"/>
      <c r="HQP124" s="908"/>
      <c r="HQQ124" s="908"/>
      <c r="HQR124" s="908"/>
      <c r="HQS124" s="908"/>
      <c r="HQT124" s="908"/>
      <c r="HQU124" s="908"/>
      <c r="HQV124" s="908"/>
      <c r="HQW124" s="908"/>
      <c r="HQX124" s="908"/>
      <c r="HQY124" s="908"/>
      <c r="HQZ124" s="908"/>
      <c r="HRA124" s="908"/>
      <c r="HRB124" s="908"/>
      <c r="HRC124" s="908"/>
      <c r="HRD124" s="908"/>
      <c r="HRE124" s="908"/>
      <c r="HRF124" s="908"/>
      <c r="HRG124" s="908"/>
      <c r="HRH124" s="908"/>
      <c r="HRI124" s="908"/>
      <c r="HRJ124" s="908"/>
      <c r="HRK124" s="908"/>
      <c r="HRL124" s="908"/>
      <c r="HRM124" s="908"/>
      <c r="HRN124" s="908"/>
      <c r="HRO124" s="908"/>
      <c r="HRP124" s="908"/>
      <c r="HRQ124" s="908"/>
      <c r="HRR124" s="908"/>
      <c r="HRS124" s="908"/>
      <c r="HRT124" s="908"/>
      <c r="HRU124" s="908"/>
      <c r="HRV124" s="908"/>
      <c r="HRW124" s="908"/>
      <c r="HRX124" s="908"/>
      <c r="HRY124" s="908"/>
      <c r="HRZ124" s="908"/>
      <c r="HSA124" s="908"/>
      <c r="HSB124" s="908"/>
      <c r="HSC124" s="908"/>
      <c r="HSD124" s="908"/>
      <c r="HSE124" s="908"/>
      <c r="HSF124" s="908"/>
      <c r="HSG124" s="908"/>
      <c r="HSH124" s="908"/>
      <c r="HSI124" s="908"/>
      <c r="HSJ124" s="908"/>
      <c r="HSK124" s="908"/>
      <c r="HSL124" s="908"/>
      <c r="HSM124" s="908"/>
      <c r="HSN124" s="908"/>
      <c r="HSO124" s="908"/>
      <c r="HSP124" s="908"/>
      <c r="HSQ124" s="908"/>
      <c r="HSR124" s="908"/>
      <c r="HSS124" s="908"/>
      <c r="HST124" s="908"/>
      <c r="HSU124" s="908"/>
      <c r="HSV124" s="908"/>
      <c r="HSW124" s="908"/>
      <c r="HSX124" s="908"/>
      <c r="HSY124" s="908"/>
      <c r="HSZ124" s="908"/>
      <c r="HTA124" s="908"/>
      <c r="HTB124" s="908"/>
      <c r="HTC124" s="908"/>
      <c r="HTD124" s="908"/>
      <c r="HTE124" s="908"/>
      <c r="HTF124" s="908"/>
      <c r="HTG124" s="908"/>
      <c r="HTH124" s="908"/>
      <c r="HTI124" s="908"/>
      <c r="HTJ124" s="908"/>
      <c r="HTK124" s="908"/>
      <c r="HTL124" s="908"/>
      <c r="HTM124" s="908"/>
      <c r="HTN124" s="908"/>
      <c r="HTO124" s="908"/>
      <c r="HTP124" s="908"/>
      <c r="HTQ124" s="908"/>
      <c r="HTR124" s="908"/>
      <c r="HTS124" s="908"/>
      <c r="HTT124" s="908"/>
      <c r="HTU124" s="908"/>
      <c r="HTV124" s="908"/>
      <c r="HTW124" s="908"/>
      <c r="HTX124" s="908"/>
      <c r="HTY124" s="908"/>
      <c r="HTZ124" s="908"/>
      <c r="HUA124" s="908"/>
      <c r="HUB124" s="908"/>
      <c r="HUC124" s="908"/>
      <c r="HUD124" s="908"/>
      <c r="HUE124" s="908"/>
      <c r="HUF124" s="908"/>
      <c r="HUG124" s="908"/>
      <c r="HUH124" s="908"/>
      <c r="HUI124" s="908"/>
      <c r="HUJ124" s="908"/>
      <c r="HUK124" s="908"/>
      <c r="HUL124" s="908"/>
      <c r="HUM124" s="908"/>
      <c r="HUN124" s="908"/>
      <c r="HUO124" s="908"/>
      <c r="HUP124" s="908"/>
      <c r="HUQ124" s="908"/>
      <c r="HUR124" s="908"/>
      <c r="HUS124" s="908"/>
      <c r="HUT124" s="908"/>
      <c r="HUU124" s="908"/>
      <c r="HUV124" s="908"/>
      <c r="HUW124" s="908"/>
      <c r="HUX124" s="908"/>
      <c r="HUY124" s="908"/>
      <c r="HUZ124" s="908"/>
      <c r="HVA124" s="908"/>
      <c r="HVB124" s="908"/>
      <c r="HVC124" s="908"/>
      <c r="HVD124" s="908"/>
      <c r="HVE124" s="908"/>
      <c r="HVF124" s="908"/>
      <c r="HVG124" s="908"/>
      <c r="HVH124" s="908"/>
      <c r="HVI124" s="908"/>
      <c r="HVJ124" s="908"/>
      <c r="HVK124" s="908"/>
      <c r="HVL124" s="908"/>
      <c r="HVM124" s="908"/>
      <c r="HVN124" s="908"/>
      <c r="HVO124" s="908"/>
      <c r="HVP124" s="908"/>
      <c r="HVQ124" s="908"/>
      <c r="HVR124" s="908"/>
      <c r="HVS124" s="908"/>
      <c r="HVT124" s="908"/>
      <c r="HVU124" s="908"/>
      <c r="HVV124" s="908"/>
      <c r="HVW124" s="908"/>
      <c r="HVX124" s="908"/>
      <c r="HVY124" s="908"/>
      <c r="HVZ124" s="908"/>
      <c r="HWA124" s="908"/>
      <c r="HWB124" s="908"/>
      <c r="HWC124" s="908"/>
      <c r="HWD124" s="908"/>
      <c r="HWE124" s="908"/>
      <c r="HWF124" s="908"/>
      <c r="HWG124" s="908"/>
      <c r="HWH124" s="908"/>
      <c r="HWI124" s="908"/>
      <c r="HWJ124" s="908"/>
      <c r="HWK124" s="908"/>
      <c r="HWL124" s="908"/>
      <c r="HWM124" s="908"/>
      <c r="HWN124" s="908"/>
      <c r="HWO124" s="908"/>
      <c r="HWP124" s="908"/>
      <c r="HWQ124" s="908"/>
      <c r="HWR124" s="908"/>
      <c r="HWS124" s="908"/>
      <c r="HWT124" s="908"/>
      <c r="HWU124" s="908"/>
      <c r="HWV124" s="908"/>
      <c r="HWW124" s="908"/>
      <c r="HWX124" s="908"/>
      <c r="HWY124" s="908"/>
      <c r="HWZ124" s="908"/>
      <c r="HXA124" s="908"/>
      <c r="HXB124" s="908"/>
      <c r="HXC124" s="908"/>
      <c r="HXD124" s="908"/>
      <c r="HXE124" s="908"/>
      <c r="HXF124" s="908"/>
      <c r="HXG124" s="908"/>
      <c r="HXH124" s="908"/>
      <c r="HXI124" s="908"/>
      <c r="HXJ124" s="908"/>
      <c r="HXK124" s="908"/>
      <c r="HXL124" s="908"/>
      <c r="HXM124" s="908"/>
      <c r="HXN124" s="908"/>
      <c r="HXO124" s="908"/>
      <c r="HXP124" s="908"/>
      <c r="HXQ124" s="908"/>
      <c r="HXR124" s="908"/>
      <c r="HXS124" s="908"/>
      <c r="HXT124" s="908"/>
      <c r="HXU124" s="908"/>
      <c r="HXV124" s="908"/>
      <c r="HXW124" s="908"/>
      <c r="HXX124" s="908"/>
      <c r="HXY124" s="908"/>
      <c r="HXZ124" s="908"/>
      <c r="HYA124" s="908"/>
      <c r="HYB124" s="908"/>
      <c r="HYC124" s="908"/>
      <c r="HYD124" s="908"/>
      <c r="HYE124" s="908"/>
      <c r="HYF124" s="908"/>
      <c r="HYG124" s="908"/>
      <c r="HYH124" s="908"/>
      <c r="HYI124" s="908"/>
      <c r="HYJ124" s="908"/>
      <c r="HYK124" s="908"/>
      <c r="HYL124" s="908"/>
      <c r="HYM124" s="908"/>
      <c r="HYN124" s="908"/>
      <c r="HYO124" s="908"/>
      <c r="HYP124" s="908"/>
      <c r="HYQ124" s="908"/>
      <c r="HYR124" s="908"/>
      <c r="HYS124" s="908"/>
      <c r="HYT124" s="908"/>
      <c r="HYU124" s="908"/>
      <c r="HYV124" s="908"/>
      <c r="HYW124" s="908"/>
      <c r="HYX124" s="908"/>
      <c r="HYY124" s="908"/>
      <c r="HYZ124" s="908"/>
      <c r="HZA124" s="908"/>
      <c r="HZB124" s="908"/>
      <c r="HZC124" s="908"/>
      <c r="HZD124" s="908"/>
      <c r="HZE124" s="908"/>
      <c r="HZF124" s="908"/>
      <c r="HZG124" s="908"/>
      <c r="HZH124" s="908"/>
      <c r="HZI124" s="908"/>
      <c r="HZJ124" s="908"/>
      <c r="HZK124" s="908"/>
      <c r="HZL124" s="908"/>
      <c r="HZM124" s="908"/>
      <c r="HZN124" s="908"/>
      <c r="HZO124" s="908"/>
      <c r="HZP124" s="908"/>
      <c r="HZQ124" s="908"/>
      <c r="HZR124" s="908"/>
      <c r="HZS124" s="908"/>
      <c r="HZT124" s="908"/>
      <c r="HZU124" s="908"/>
      <c r="HZV124" s="908"/>
      <c r="HZW124" s="908"/>
      <c r="HZX124" s="908"/>
      <c r="HZY124" s="908"/>
      <c r="HZZ124" s="908"/>
      <c r="IAA124" s="908"/>
      <c r="IAB124" s="908"/>
      <c r="IAC124" s="908"/>
      <c r="IAD124" s="908"/>
      <c r="IAE124" s="908"/>
      <c r="IAF124" s="908"/>
      <c r="IAG124" s="908"/>
      <c r="IAH124" s="908"/>
      <c r="IAI124" s="908"/>
      <c r="IAJ124" s="908"/>
      <c r="IAK124" s="908"/>
      <c r="IAL124" s="908"/>
      <c r="IAM124" s="908"/>
      <c r="IAN124" s="908"/>
      <c r="IAO124" s="908"/>
      <c r="IAP124" s="908"/>
      <c r="IAQ124" s="908"/>
      <c r="IAR124" s="908"/>
      <c r="IAS124" s="908"/>
      <c r="IAT124" s="908"/>
      <c r="IAU124" s="908"/>
      <c r="IAV124" s="908"/>
      <c r="IAW124" s="908"/>
      <c r="IAX124" s="908"/>
      <c r="IAY124" s="908"/>
      <c r="IAZ124" s="908"/>
      <c r="IBA124" s="908"/>
      <c r="IBB124" s="908"/>
      <c r="IBC124" s="908"/>
      <c r="IBD124" s="908"/>
      <c r="IBE124" s="908"/>
      <c r="IBF124" s="908"/>
      <c r="IBG124" s="908"/>
      <c r="IBH124" s="908"/>
      <c r="IBI124" s="908"/>
      <c r="IBJ124" s="908"/>
      <c r="IBK124" s="908"/>
      <c r="IBL124" s="908"/>
      <c r="IBM124" s="908"/>
      <c r="IBN124" s="908"/>
      <c r="IBO124" s="908"/>
      <c r="IBP124" s="908"/>
      <c r="IBQ124" s="908"/>
      <c r="IBR124" s="908"/>
      <c r="IBS124" s="908"/>
      <c r="IBT124" s="908"/>
      <c r="IBU124" s="908"/>
      <c r="IBV124" s="908"/>
      <c r="IBW124" s="908"/>
      <c r="IBX124" s="908"/>
      <c r="IBY124" s="908"/>
      <c r="IBZ124" s="908"/>
      <c r="ICA124" s="908"/>
      <c r="ICB124" s="908"/>
      <c r="ICC124" s="908"/>
      <c r="ICD124" s="908"/>
      <c r="ICE124" s="908"/>
      <c r="ICF124" s="908"/>
      <c r="ICG124" s="908"/>
      <c r="ICH124" s="908"/>
      <c r="ICI124" s="908"/>
      <c r="ICJ124" s="908"/>
      <c r="ICK124" s="908"/>
      <c r="ICL124" s="908"/>
      <c r="ICM124" s="908"/>
      <c r="ICN124" s="908"/>
      <c r="ICO124" s="908"/>
      <c r="ICP124" s="908"/>
      <c r="ICQ124" s="908"/>
      <c r="ICR124" s="908"/>
      <c r="ICS124" s="908"/>
      <c r="ICT124" s="908"/>
      <c r="ICU124" s="908"/>
      <c r="ICV124" s="908"/>
      <c r="ICW124" s="908"/>
      <c r="ICX124" s="908"/>
      <c r="ICY124" s="908"/>
      <c r="ICZ124" s="908"/>
      <c r="IDA124" s="908"/>
      <c r="IDB124" s="908"/>
      <c r="IDC124" s="908"/>
      <c r="IDD124" s="908"/>
      <c r="IDE124" s="908"/>
      <c r="IDF124" s="908"/>
      <c r="IDG124" s="908"/>
      <c r="IDH124" s="908"/>
      <c r="IDI124" s="908"/>
      <c r="IDJ124" s="908"/>
      <c r="IDK124" s="908"/>
      <c r="IDL124" s="908"/>
      <c r="IDM124" s="908"/>
      <c r="IDN124" s="908"/>
      <c r="IDO124" s="908"/>
      <c r="IDP124" s="908"/>
      <c r="IDQ124" s="908"/>
      <c r="IDR124" s="908"/>
      <c r="IDS124" s="908"/>
      <c r="IDT124" s="908"/>
      <c r="IDU124" s="908"/>
      <c r="IDV124" s="908"/>
      <c r="IDW124" s="908"/>
      <c r="IDX124" s="908"/>
      <c r="IDY124" s="908"/>
      <c r="IDZ124" s="908"/>
      <c r="IEA124" s="908"/>
      <c r="IEB124" s="908"/>
      <c r="IEC124" s="908"/>
      <c r="IED124" s="908"/>
      <c r="IEE124" s="908"/>
      <c r="IEF124" s="908"/>
      <c r="IEG124" s="908"/>
      <c r="IEH124" s="908"/>
      <c r="IEI124" s="908"/>
      <c r="IEJ124" s="908"/>
      <c r="IEK124" s="908"/>
      <c r="IEL124" s="908"/>
      <c r="IEM124" s="908"/>
      <c r="IEN124" s="908"/>
      <c r="IEO124" s="908"/>
      <c r="IEP124" s="908"/>
      <c r="IEQ124" s="908"/>
      <c r="IER124" s="908"/>
      <c r="IES124" s="908"/>
      <c r="IET124" s="908"/>
      <c r="IEU124" s="908"/>
      <c r="IEV124" s="908"/>
      <c r="IEW124" s="908"/>
      <c r="IEX124" s="908"/>
      <c r="IEY124" s="908"/>
      <c r="IEZ124" s="908"/>
      <c r="IFA124" s="908"/>
      <c r="IFB124" s="908"/>
      <c r="IFC124" s="908"/>
      <c r="IFD124" s="908"/>
      <c r="IFE124" s="908"/>
      <c r="IFF124" s="908"/>
      <c r="IFG124" s="908"/>
      <c r="IFH124" s="908"/>
      <c r="IFI124" s="908"/>
      <c r="IFJ124" s="908"/>
      <c r="IFK124" s="908"/>
      <c r="IFL124" s="908"/>
      <c r="IFM124" s="908"/>
      <c r="IFN124" s="908"/>
      <c r="IFO124" s="908"/>
      <c r="IFP124" s="908"/>
      <c r="IFQ124" s="908"/>
      <c r="IFR124" s="908"/>
      <c r="IFS124" s="908"/>
      <c r="IFT124" s="908"/>
      <c r="IFU124" s="908"/>
      <c r="IFV124" s="908"/>
      <c r="IFW124" s="908"/>
      <c r="IFX124" s="908"/>
      <c r="IFY124" s="908"/>
      <c r="IFZ124" s="908"/>
      <c r="IGA124" s="908"/>
      <c r="IGB124" s="908"/>
      <c r="IGC124" s="908"/>
      <c r="IGD124" s="908"/>
      <c r="IGE124" s="908"/>
      <c r="IGF124" s="908"/>
      <c r="IGG124" s="908"/>
      <c r="IGH124" s="908"/>
      <c r="IGI124" s="908"/>
      <c r="IGJ124" s="908"/>
      <c r="IGK124" s="908"/>
      <c r="IGL124" s="908"/>
      <c r="IGM124" s="908"/>
      <c r="IGN124" s="908"/>
      <c r="IGO124" s="908"/>
      <c r="IGP124" s="908"/>
      <c r="IGQ124" s="908"/>
      <c r="IGR124" s="908"/>
      <c r="IGS124" s="908"/>
      <c r="IGT124" s="908"/>
      <c r="IGU124" s="908"/>
      <c r="IGV124" s="908"/>
      <c r="IGW124" s="908"/>
      <c r="IGX124" s="908"/>
      <c r="IGY124" s="908"/>
      <c r="IGZ124" s="908"/>
      <c r="IHA124" s="908"/>
      <c r="IHB124" s="908"/>
      <c r="IHC124" s="908"/>
      <c r="IHD124" s="908"/>
      <c r="IHE124" s="908"/>
      <c r="IHF124" s="908"/>
      <c r="IHG124" s="908"/>
      <c r="IHH124" s="908"/>
      <c r="IHI124" s="908"/>
      <c r="IHJ124" s="908"/>
      <c r="IHK124" s="908"/>
      <c r="IHL124" s="908"/>
      <c r="IHM124" s="908"/>
      <c r="IHN124" s="908"/>
      <c r="IHO124" s="908"/>
      <c r="IHP124" s="908"/>
      <c r="IHQ124" s="908"/>
      <c r="IHR124" s="908"/>
      <c r="IHS124" s="908"/>
      <c r="IHT124" s="908"/>
      <c r="IHU124" s="908"/>
      <c r="IHV124" s="908"/>
      <c r="IHW124" s="908"/>
      <c r="IHX124" s="908"/>
      <c r="IHY124" s="908"/>
      <c r="IHZ124" s="908"/>
      <c r="IIA124" s="908"/>
      <c r="IIB124" s="908"/>
      <c r="IIC124" s="908"/>
      <c r="IID124" s="908"/>
      <c r="IIE124" s="908"/>
      <c r="IIF124" s="908"/>
      <c r="IIG124" s="908"/>
      <c r="IIH124" s="908"/>
      <c r="III124" s="908"/>
      <c r="IIJ124" s="908"/>
      <c r="IIK124" s="908"/>
      <c r="IIL124" s="908"/>
      <c r="IIM124" s="908"/>
      <c r="IIN124" s="908"/>
      <c r="IIO124" s="908"/>
      <c r="IIP124" s="908"/>
      <c r="IIQ124" s="908"/>
      <c r="IIR124" s="908"/>
      <c r="IIS124" s="908"/>
      <c r="IIT124" s="908"/>
      <c r="IIU124" s="908"/>
      <c r="IIV124" s="908"/>
      <c r="IIW124" s="908"/>
      <c r="IIX124" s="908"/>
      <c r="IIY124" s="908"/>
      <c r="IIZ124" s="908"/>
      <c r="IJA124" s="908"/>
      <c r="IJB124" s="908"/>
      <c r="IJC124" s="908"/>
      <c r="IJD124" s="908"/>
      <c r="IJE124" s="908"/>
      <c r="IJF124" s="908"/>
      <c r="IJG124" s="908"/>
      <c r="IJH124" s="908"/>
      <c r="IJI124" s="908"/>
      <c r="IJJ124" s="908"/>
      <c r="IJK124" s="908"/>
      <c r="IJL124" s="908"/>
      <c r="IJM124" s="908"/>
      <c r="IJN124" s="908"/>
      <c r="IJO124" s="908"/>
      <c r="IJP124" s="908"/>
      <c r="IJQ124" s="908"/>
      <c r="IJR124" s="908"/>
      <c r="IJS124" s="908"/>
      <c r="IJT124" s="908"/>
      <c r="IJU124" s="908"/>
      <c r="IJV124" s="908"/>
      <c r="IJW124" s="908"/>
      <c r="IJX124" s="908"/>
      <c r="IJY124" s="908"/>
      <c r="IJZ124" s="908"/>
      <c r="IKA124" s="908"/>
      <c r="IKB124" s="908"/>
      <c r="IKC124" s="908"/>
      <c r="IKD124" s="908"/>
      <c r="IKE124" s="908"/>
      <c r="IKF124" s="908"/>
      <c r="IKG124" s="908"/>
      <c r="IKH124" s="908"/>
      <c r="IKI124" s="908"/>
      <c r="IKJ124" s="908"/>
      <c r="IKK124" s="908"/>
      <c r="IKL124" s="908"/>
      <c r="IKM124" s="908"/>
      <c r="IKN124" s="908"/>
      <c r="IKO124" s="908"/>
      <c r="IKP124" s="908"/>
      <c r="IKQ124" s="908"/>
      <c r="IKR124" s="908"/>
      <c r="IKS124" s="908"/>
      <c r="IKT124" s="908"/>
      <c r="IKU124" s="908"/>
      <c r="IKV124" s="908"/>
      <c r="IKW124" s="908"/>
      <c r="IKX124" s="908"/>
      <c r="IKY124" s="908"/>
      <c r="IKZ124" s="908"/>
      <c r="ILA124" s="908"/>
      <c r="ILB124" s="908"/>
      <c r="ILC124" s="908"/>
      <c r="ILD124" s="908"/>
      <c r="ILE124" s="908"/>
      <c r="ILF124" s="908"/>
      <c r="ILG124" s="908"/>
      <c r="ILH124" s="908"/>
      <c r="ILI124" s="908"/>
      <c r="ILJ124" s="908"/>
      <c r="ILK124" s="908"/>
      <c r="ILL124" s="908"/>
      <c r="ILM124" s="908"/>
      <c r="ILN124" s="908"/>
      <c r="ILO124" s="908"/>
      <c r="ILP124" s="908"/>
      <c r="ILQ124" s="908"/>
      <c r="ILR124" s="908"/>
      <c r="ILS124" s="908"/>
      <c r="ILT124" s="908"/>
      <c r="ILU124" s="908"/>
      <c r="ILV124" s="908"/>
      <c r="ILW124" s="908"/>
      <c r="ILX124" s="908"/>
      <c r="ILY124" s="908"/>
      <c r="ILZ124" s="908"/>
      <c r="IMA124" s="908"/>
      <c r="IMB124" s="908"/>
      <c r="IMC124" s="908"/>
      <c r="IMD124" s="908"/>
      <c r="IME124" s="908"/>
      <c r="IMF124" s="908"/>
      <c r="IMG124" s="908"/>
      <c r="IMH124" s="908"/>
      <c r="IMI124" s="908"/>
      <c r="IMJ124" s="908"/>
      <c r="IMK124" s="908"/>
      <c r="IML124" s="908"/>
      <c r="IMM124" s="908"/>
      <c r="IMN124" s="908"/>
      <c r="IMO124" s="908"/>
      <c r="IMP124" s="908"/>
      <c r="IMQ124" s="908"/>
      <c r="IMR124" s="908"/>
      <c r="IMS124" s="908"/>
      <c r="IMT124" s="908"/>
      <c r="IMU124" s="908"/>
      <c r="IMV124" s="908"/>
      <c r="IMW124" s="908"/>
      <c r="IMX124" s="908"/>
      <c r="IMY124" s="908"/>
      <c r="IMZ124" s="908"/>
      <c r="INA124" s="908"/>
      <c r="INB124" s="908"/>
      <c r="INC124" s="908"/>
      <c r="IND124" s="908"/>
      <c r="INE124" s="908"/>
      <c r="INF124" s="908"/>
      <c r="ING124" s="908"/>
      <c r="INH124" s="908"/>
      <c r="INI124" s="908"/>
      <c r="INJ124" s="908"/>
      <c r="INK124" s="908"/>
      <c r="INL124" s="908"/>
      <c r="INM124" s="908"/>
      <c r="INN124" s="908"/>
      <c r="INO124" s="908"/>
      <c r="INP124" s="908"/>
      <c r="INQ124" s="908"/>
      <c r="INR124" s="908"/>
      <c r="INS124" s="908"/>
      <c r="INT124" s="908"/>
      <c r="INU124" s="908"/>
      <c r="INV124" s="908"/>
      <c r="INW124" s="908"/>
      <c r="INX124" s="908"/>
      <c r="INY124" s="908"/>
      <c r="INZ124" s="908"/>
      <c r="IOA124" s="908"/>
      <c r="IOB124" s="908"/>
      <c r="IOC124" s="908"/>
      <c r="IOD124" s="908"/>
      <c r="IOE124" s="908"/>
      <c r="IOF124" s="908"/>
      <c r="IOG124" s="908"/>
      <c r="IOH124" s="908"/>
      <c r="IOI124" s="908"/>
      <c r="IOJ124" s="908"/>
      <c r="IOK124" s="908"/>
      <c r="IOL124" s="908"/>
      <c r="IOM124" s="908"/>
      <c r="ION124" s="908"/>
      <c r="IOO124" s="908"/>
      <c r="IOP124" s="908"/>
      <c r="IOQ124" s="908"/>
      <c r="IOR124" s="908"/>
      <c r="IOS124" s="908"/>
      <c r="IOT124" s="908"/>
      <c r="IOU124" s="908"/>
      <c r="IOV124" s="908"/>
      <c r="IOW124" s="908"/>
      <c r="IOX124" s="908"/>
      <c r="IOY124" s="908"/>
      <c r="IOZ124" s="908"/>
      <c r="IPA124" s="908"/>
      <c r="IPB124" s="908"/>
      <c r="IPC124" s="908"/>
      <c r="IPD124" s="908"/>
      <c r="IPE124" s="908"/>
      <c r="IPF124" s="908"/>
      <c r="IPG124" s="908"/>
      <c r="IPH124" s="908"/>
      <c r="IPI124" s="908"/>
      <c r="IPJ124" s="908"/>
      <c r="IPK124" s="908"/>
      <c r="IPL124" s="908"/>
      <c r="IPM124" s="908"/>
      <c r="IPN124" s="908"/>
      <c r="IPO124" s="908"/>
      <c r="IPP124" s="908"/>
      <c r="IPQ124" s="908"/>
      <c r="IPR124" s="908"/>
      <c r="IPS124" s="908"/>
      <c r="IPT124" s="908"/>
      <c r="IPU124" s="908"/>
      <c r="IPV124" s="908"/>
      <c r="IPW124" s="908"/>
      <c r="IPX124" s="908"/>
      <c r="IPY124" s="908"/>
      <c r="IPZ124" s="908"/>
      <c r="IQA124" s="908"/>
      <c r="IQB124" s="908"/>
      <c r="IQC124" s="908"/>
      <c r="IQD124" s="908"/>
      <c r="IQE124" s="908"/>
      <c r="IQF124" s="908"/>
      <c r="IQG124" s="908"/>
      <c r="IQH124" s="908"/>
      <c r="IQI124" s="908"/>
      <c r="IQJ124" s="908"/>
      <c r="IQK124" s="908"/>
      <c r="IQL124" s="908"/>
      <c r="IQM124" s="908"/>
      <c r="IQN124" s="908"/>
      <c r="IQO124" s="908"/>
      <c r="IQP124" s="908"/>
      <c r="IQQ124" s="908"/>
      <c r="IQR124" s="908"/>
      <c r="IQS124" s="908"/>
      <c r="IQT124" s="908"/>
      <c r="IQU124" s="908"/>
      <c r="IQV124" s="908"/>
      <c r="IQW124" s="908"/>
      <c r="IQX124" s="908"/>
      <c r="IQY124" s="908"/>
      <c r="IQZ124" s="908"/>
      <c r="IRA124" s="908"/>
      <c r="IRB124" s="908"/>
      <c r="IRC124" s="908"/>
      <c r="IRD124" s="908"/>
      <c r="IRE124" s="908"/>
      <c r="IRF124" s="908"/>
      <c r="IRG124" s="908"/>
      <c r="IRH124" s="908"/>
      <c r="IRI124" s="908"/>
      <c r="IRJ124" s="908"/>
      <c r="IRK124" s="908"/>
      <c r="IRL124" s="908"/>
      <c r="IRM124" s="908"/>
      <c r="IRN124" s="908"/>
      <c r="IRO124" s="908"/>
      <c r="IRP124" s="908"/>
      <c r="IRQ124" s="908"/>
      <c r="IRR124" s="908"/>
      <c r="IRS124" s="908"/>
      <c r="IRT124" s="908"/>
      <c r="IRU124" s="908"/>
      <c r="IRV124" s="908"/>
      <c r="IRW124" s="908"/>
      <c r="IRX124" s="908"/>
      <c r="IRY124" s="908"/>
      <c r="IRZ124" s="908"/>
      <c r="ISA124" s="908"/>
      <c r="ISB124" s="908"/>
      <c r="ISC124" s="908"/>
      <c r="ISD124" s="908"/>
      <c r="ISE124" s="908"/>
      <c r="ISF124" s="908"/>
      <c r="ISG124" s="908"/>
      <c r="ISH124" s="908"/>
      <c r="ISI124" s="908"/>
      <c r="ISJ124" s="908"/>
      <c r="ISK124" s="908"/>
      <c r="ISL124" s="908"/>
      <c r="ISM124" s="908"/>
      <c r="ISN124" s="908"/>
      <c r="ISO124" s="908"/>
      <c r="ISP124" s="908"/>
      <c r="ISQ124" s="908"/>
      <c r="ISR124" s="908"/>
      <c r="ISS124" s="908"/>
      <c r="IST124" s="908"/>
      <c r="ISU124" s="908"/>
      <c r="ISV124" s="908"/>
      <c r="ISW124" s="908"/>
      <c r="ISX124" s="908"/>
      <c r="ISY124" s="908"/>
      <c r="ISZ124" s="908"/>
      <c r="ITA124" s="908"/>
      <c r="ITB124" s="908"/>
      <c r="ITC124" s="908"/>
      <c r="ITD124" s="908"/>
      <c r="ITE124" s="908"/>
      <c r="ITF124" s="908"/>
      <c r="ITG124" s="908"/>
      <c r="ITH124" s="908"/>
      <c r="ITI124" s="908"/>
      <c r="ITJ124" s="908"/>
      <c r="ITK124" s="908"/>
      <c r="ITL124" s="908"/>
      <c r="ITM124" s="908"/>
      <c r="ITN124" s="908"/>
      <c r="ITO124" s="908"/>
      <c r="ITP124" s="908"/>
      <c r="ITQ124" s="908"/>
      <c r="ITR124" s="908"/>
      <c r="ITS124" s="908"/>
      <c r="ITT124" s="908"/>
      <c r="ITU124" s="908"/>
      <c r="ITV124" s="908"/>
      <c r="ITW124" s="908"/>
      <c r="ITX124" s="908"/>
      <c r="ITY124" s="908"/>
      <c r="ITZ124" s="908"/>
      <c r="IUA124" s="908"/>
      <c r="IUB124" s="908"/>
      <c r="IUC124" s="908"/>
      <c r="IUD124" s="908"/>
      <c r="IUE124" s="908"/>
      <c r="IUF124" s="908"/>
      <c r="IUG124" s="908"/>
      <c r="IUH124" s="908"/>
      <c r="IUI124" s="908"/>
      <c r="IUJ124" s="908"/>
      <c r="IUK124" s="908"/>
      <c r="IUL124" s="908"/>
      <c r="IUM124" s="908"/>
      <c r="IUN124" s="908"/>
      <c r="IUO124" s="908"/>
      <c r="IUP124" s="908"/>
      <c r="IUQ124" s="908"/>
      <c r="IUR124" s="908"/>
      <c r="IUS124" s="908"/>
      <c r="IUT124" s="908"/>
      <c r="IUU124" s="908"/>
      <c r="IUV124" s="908"/>
      <c r="IUW124" s="908"/>
      <c r="IUX124" s="908"/>
      <c r="IUY124" s="908"/>
      <c r="IUZ124" s="908"/>
      <c r="IVA124" s="908"/>
      <c r="IVB124" s="908"/>
      <c r="IVC124" s="908"/>
      <c r="IVD124" s="908"/>
      <c r="IVE124" s="908"/>
      <c r="IVF124" s="908"/>
      <c r="IVG124" s="908"/>
      <c r="IVH124" s="908"/>
      <c r="IVI124" s="908"/>
      <c r="IVJ124" s="908"/>
      <c r="IVK124" s="908"/>
      <c r="IVL124" s="908"/>
      <c r="IVM124" s="908"/>
      <c r="IVN124" s="908"/>
      <c r="IVO124" s="908"/>
      <c r="IVP124" s="908"/>
      <c r="IVQ124" s="908"/>
      <c r="IVR124" s="908"/>
      <c r="IVS124" s="908"/>
      <c r="IVT124" s="908"/>
      <c r="IVU124" s="908"/>
      <c r="IVV124" s="908"/>
      <c r="IVW124" s="908"/>
      <c r="IVX124" s="908"/>
      <c r="IVY124" s="908"/>
      <c r="IVZ124" s="908"/>
      <c r="IWA124" s="908"/>
      <c r="IWB124" s="908"/>
      <c r="IWC124" s="908"/>
      <c r="IWD124" s="908"/>
      <c r="IWE124" s="908"/>
      <c r="IWF124" s="908"/>
      <c r="IWG124" s="908"/>
      <c r="IWH124" s="908"/>
      <c r="IWI124" s="908"/>
      <c r="IWJ124" s="908"/>
      <c r="IWK124" s="908"/>
      <c r="IWL124" s="908"/>
      <c r="IWM124" s="908"/>
      <c r="IWN124" s="908"/>
      <c r="IWO124" s="908"/>
      <c r="IWP124" s="908"/>
      <c r="IWQ124" s="908"/>
      <c r="IWR124" s="908"/>
      <c r="IWS124" s="908"/>
      <c r="IWT124" s="908"/>
      <c r="IWU124" s="908"/>
      <c r="IWV124" s="908"/>
      <c r="IWW124" s="908"/>
      <c r="IWX124" s="908"/>
      <c r="IWY124" s="908"/>
      <c r="IWZ124" s="908"/>
      <c r="IXA124" s="908"/>
      <c r="IXB124" s="908"/>
      <c r="IXC124" s="908"/>
      <c r="IXD124" s="908"/>
      <c r="IXE124" s="908"/>
      <c r="IXF124" s="908"/>
      <c r="IXG124" s="908"/>
      <c r="IXH124" s="908"/>
      <c r="IXI124" s="908"/>
      <c r="IXJ124" s="908"/>
      <c r="IXK124" s="908"/>
      <c r="IXL124" s="908"/>
      <c r="IXM124" s="908"/>
      <c r="IXN124" s="908"/>
      <c r="IXO124" s="908"/>
      <c r="IXP124" s="908"/>
      <c r="IXQ124" s="908"/>
      <c r="IXR124" s="908"/>
      <c r="IXS124" s="908"/>
      <c r="IXT124" s="908"/>
      <c r="IXU124" s="908"/>
      <c r="IXV124" s="908"/>
      <c r="IXW124" s="908"/>
      <c r="IXX124" s="908"/>
      <c r="IXY124" s="908"/>
      <c r="IXZ124" s="908"/>
      <c r="IYA124" s="908"/>
      <c r="IYB124" s="908"/>
      <c r="IYC124" s="908"/>
      <c r="IYD124" s="908"/>
      <c r="IYE124" s="908"/>
      <c r="IYF124" s="908"/>
      <c r="IYG124" s="908"/>
      <c r="IYH124" s="908"/>
      <c r="IYI124" s="908"/>
      <c r="IYJ124" s="908"/>
      <c r="IYK124" s="908"/>
      <c r="IYL124" s="908"/>
      <c r="IYM124" s="908"/>
      <c r="IYN124" s="908"/>
      <c r="IYO124" s="908"/>
      <c r="IYP124" s="908"/>
      <c r="IYQ124" s="908"/>
      <c r="IYR124" s="908"/>
      <c r="IYS124" s="908"/>
      <c r="IYT124" s="908"/>
      <c r="IYU124" s="908"/>
      <c r="IYV124" s="908"/>
      <c r="IYW124" s="908"/>
      <c r="IYX124" s="908"/>
      <c r="IYY124" s="908"/>
      <c r="IYZ124" s="908"/>
      <c r="IZA124" s="908"/>
      <c r="IZB124" s="908"/>
      <c r="IZC124" s="908"/>
      <c r="IZD124" s="908"/>
      <c r="IZE124" s="908"/>
      <c r="IZF124" s="908"/>
      <c r="IZG124" s="908"/>
      <c r="IZH124" s="908"/>
      <c r="IZI124" s="908"/>
      <c r="IZJ124" s="908"/>
      <c r="IZK124" s="908"/>
      <c r="IZL124" s="908"/>
      <c r="IZM124" s="908"/>
      <c r="IZN124" s="908"/>
      <c r="IZO124" s="908"/>
      <c r="IZP124" s="908"/>
      <c r="IZQ124" s="908"/>
      <c r="IZR124" s="908"/>
      <c r="IZS124" s="908"/>
      <c r="IZT124" s="908"/>
      <c r="IZU124" s="908"/>
      <c r="IZV124" s="908"/>
      <c r="IZW124" s="908"/>
      <c r="IZX124" s="908"/>
      <c r="IZY124" s="908"/>
      <c r="IZZ124" s="908"/>
      <c r="JAA124" s="908"/>
      <c r="JAB124" s="908"/>
      <c r="JAC124" s="908"/>
      <c r="JAD124" s="908"/>
      <c r="JAE124" s="908"/>
      <c r="JAF124" s="908"/>
      <c r="JAG124" s="908"/>
      <c r="JAH124" s="908"/>
      <c r="JAI124" s="908"/>
      <c r="JAJ124" s="908"/>
      <c r="JAK124" s="908"/>
      <c r="JAL124" s="908"/>
      <c r="JAM124" s="908"/>
      <c r="JAN124" s="908"/>
      <c r="JAO124" s="908"/>
      <c r="JAP124" s="908"/>
      <c r="JAQ124" s="908"/>
      <c r="JAR124" s="908"/>
      <c r="JAS124" s="908"/>
      <c r="JAT124" s="908"/>
      <c r="JAU124" s="908"/>
      <c r="JAV124" s="908"/>
      <c r="JAW124" s="908"/>
      <c r="JAX124" s="908"/>
      <c r="JAY124" s="908"/>
      <c r="JAZ124" s="908"/>
      <c r="JBA124" s="908"/>
      <c r="JBB124" s="908"/>
      <c r="JBC124" s="908"/>
      <c r="JBD124" s="908"/>
      <c r="JBE124" s="908"/>
      <c r="JBF124" s="908"/>
      <c r="JBG124" s="908"/>
      <c r="JBH124" s="908"/>
      <c r="JBI124" s="908"/>
      <c r="JBJ124" s="908"/>
      <c r="JBK124" s="908"/>
      <c r="JBL124" s="908"/>
      <c r="JBM124" s="908"/>
      <c r="JBN124" s="908"/>
      <c r="JBO124" s="908"/>
      <c r="JBP124" s="908"/>
      <c r="JBQ124" s="908"/>
      <c r="JBR124" s="908"/>
      <c r="JBS124" s="908"/>
      <c r="JBT124" s="908"/>
      <c r="JBU124" s="908"/>
      <c r="JBV124" s="908"/>
      <c r="JBW124" s="908"/>
      <c r="JBX124" s="908"/>
      <c r="JBY124" s="908"/>
      <c r="JBZ124" s="908"/>
      <c r="JCA124" s="908"/>
      <c r="JCB124" s="908"/>
      <c r="JCC124" s="908"/>
      <c r="JCD124" s="908"/>
      <c r="JCE124" s="908"/>
      <c r="JCF124" s="908"/>
      <c r="JCG124" s="908"/>
      <c r="JCH124" s="908"/>
      <c r="JCI124" s="908"/>
      <c r="JCJ124" s="908"/>
      <c r="JCK124" s="908"/>
      <c r="JCL124" s="908"/>
      <c r="JCM124" s="908"/>
      <c r="JCN124" s="908"/>
      <c r="JCO124" s="908"/>
      <c r="JCP124" s="908"/>
      <c r="JCQ124" s="908"/>
      <c r="JCR124" s="908"/>
      <c r="JCS124" s="908"/>
      <c r="JCT124" s="908"/>
      <c r="JCU124" s="908"/>
      <c r="JCV124" s="908"/>
      <c r="JCW124" s="908"/>
      <c r="JCX124" s="908"/>
      <c r="JCY124" s="908"/>
      <c r="JCZ124" s="908"/>
      <c r="JDA124" s="908"/>
      <c r="JDB124" s="908"/>
      <c r="JDC124" s="908"/>
      <c r="JDD124" s="908"/>
      <c r="JDE124" s="908"/>
      <c r="JDF124" s="908"/>
      <c r="JDG124" s="908"/>
      <c r="JDH124" s="908"/>
      <c r="JDI124" s="908"/>
      <c r="JDJ124" s="908"/>
      <c r="JDK124" s="908"/>
      <c r="JDL124" s="908"/>
      <c r="JDM124" s="908"/>
      <c r="JDN124" s="908"/>
      <c r="JDO124" s="908"/>
      <c r="JDP124" s="908"/>
      <c r="JDQ124" s="908"/>
      <c r="JDR124" s="908"/>
      <c r="JDS124" s="908"/>
      <c r="JDT124" s="908"/>
      <c r="JDU124" s="908"/>
      <c r="JDV124" s="908"/>
      <c r="JDW124" s="908"/>
      <c r="JDX124" s="908"/>
      <c r="JDY124" s="908"/>
      <c r="JDZ124" s="908"/>
      <c r="JEA124" s="908"/>
      <c r="JEB124" s="908"/>
      <c r="JEC124" s="908"/>
      <c r="JED124" s="908"/>
      <c r="JEE124" s="908"/>
      <c r="JEF124" s="908"/>
      <c r="JEG124" s="908"/>
      <c r="JEH124" s="908"/>
      <c r="JEI124" s="908"/>
      <c r="JEJ124" s="908"/>
      <c r="JEK124" s="908"/>
      <c r="JEL124" s="908"/>
      <c r="JEM124" s="908"/>
      <c r="JEN124" s="908"/>
      <c r="JEO124" s="908"/>
      <c r="JEP124" s="908"/>
      <c r="JEQ124" s="908"/>
      <c r="JER124" s="908"/>
      <c r="JES124" s="908"/>
      <c r="JET124" s="908"/>
      <c r="JEU124" s="908"/>
      <c r="JEV124" s="908"/>
      <c r="JEW124" s="908"/>
      <c r="JEX124" s="908"/>
      <c r="JEY124" s="908"/>
      <c r="JEZ124" s="908"/>
      <c r="JFA124" s="908"/>
      <c r="JFB124" s="908"/>
      <c r="JFC124" s="908"/>
      <c r="JFD124" s="908"/>
      <c r="JFE124" s="908"/>
      <c r="JFF124" s="908"/>
      <c r="JFG124" s="908"/>
      <c r="JFH124" s="908"/>
      <c r="JFI124" s="908"/>
      <c r="JFJ124" s="908"/>
      <c r="JFK124" s="908"/>
      <c r="JFL124" s="908"/>
      <c r="JFM124" s="908"/>
      <c r="JFN124" s="908"/>
      <c r="JFO124" s="908"/>
      <c r="JFP124" s="908"/>
      <c r="JFQ124" s="908"/>
      <c r="JFR124" s="908"/>
      <c r="JFS124" s="908"/>
      <c r="JFT124" s="908"/>
      <c r="JFU124" s="908"/>
      <c r="JFV124" s="908"/>
      <c r="JFW124" s="908"/>
      <c r="JFX124" s="908"/>
      <c r="JFY124" s="908"/>
      <c r="JFZ124" s="908"/>
      <c r="JGA124" s="908"/>
      <c r="JGB124" s="908"/>
      <c r="JGC124" s="908"/>
      <c r="JGD124" s="908"/>
      <c r="JGE124" s="908"/>
      <c r="JGF124" s="908"/>
      <c r="JGG124" s="908"/>
      <c r="JGH124" s="908"/>
      <c r="JGI124" s="908"/>
      <c r="JGJ124" s="908"/>
      <c r="JGK124" s="908"/>
      <c r="JGL124" s="908"/>
      <c r="JGM124" s="908"/>
      <c r="JGN124" s="908"/>
      <c r="JGO124" s="908"/>
      <c r="JGP124" s="908"/>
      <c r="JGQ124" s="908"/>
      <c r="JGR124" s="908"/>
      <c r="JGS124" s="908"/>
      <c r="JGT124" s="908"/>
      <c r="JGU124" s="908"/>
      <c r="JGV124" s="908"/>
      <c r="JGW124" s="908"/>
      <c r="JGX124" s="908"/>
      <c r="JGY124" s="908"/>
      <c r="JGZ124" s="908"/>
      <c r="JHA124" s="908"/>
      <c r="JHB124" s="908"/>
      <c r="JHC124" s="908"/>
      <c r="JHD124" s="908"/>
      <c r="JHE124" s="908"/>
      <c r="JHF124" s="908"/>
      <c r="JHG124" s="908"/>
      <c r="JHH124" s="908"/>
      <c r="JHI124" s="908"/>
      <c r="JHJ124" s="908"/>
      <c r="JHK124" s="908"/>
      <c r="JHL124" s="908"/>
      <c r="JHM124" s="908"/>
      <c r="JHN124" s="908"/>
      <c r="JHO124" s="908"/>
      <c r="JHP124" s="908"/>
      <c r="JHQ124" s="908"/>
      <c r="JHR124" s="908"/>
      <c r="JHS124" s="908"/>
      <c r="JHT124" s="908"/>
      <c r="JHU124" s="908"/>
      <c r="JHV124" s="908"/>
      <c r="JHW124" s="908"/>
      <c r="JHX124" s="908"/>
      <c r="JHY124" s="908"/>
      <c r="JHZ124" s="908"/>
      <c r="JIA124" s="908"/>
      <c r="JIB124" s="908"/>
      <c r="JIC124" s="908"/>
      <c r="JID124" s="908"/>
      <c r="JIE124" s="908"/>
      <c r="JIF124" s="908"/>
      <c r="JIG124" s="908"/>
      <c r="JIH124" s="908"/>
      <c r="JII124" s="908"/>
      <c r="JIJ124" s="908"/>
      <c r="JIK124" s="908"/>
      <c r="JIL124" s="908"/>
      <c r="JIM124" s="908"/>
      <c r="JIN124" s="908"/>
      <c r="JIO124" s="908"/>
      <c r="JIP124" s="908"/>
      <c r="JIQ124" s="908"/>
      <c r="JIR124" s="908"/>
      <c r="JIS124" s="908"/>
      <c r="JIT124" s="908"/>
      <c r="JIU124" s="908"/>
      <c r="JIV124" s="908"/>
      <c r="JIW124" s="908"/>
      <c r="JIX124" s="908"/>
      <c r="JIY124" s="908"/>
      <c r="JIZ124" s="908"/>
      <c r="JJA124" s="908"/>
      <c r="JJB124" s="908"/>
      <c r="JJC124" s="908"/>
      <c r="JJD124" s="908"/>
      <c r="JJE124" s="908"/>
      <c r="JJF124" s="908"/>
      <c r="JJG124" s="908"/>
      <c r="JJH124" s="908"/>
      <c r="JJI124" s="908"/>
      <c r="JJJ124" s="908"/>
      <c r="JJK124" s="908"/>
      <c r="JJL124" s="908"/>
      <c r="JJM124" s="908"/>
      <c r="JJN124" s="908"/>
      <c r="JJO124" s="908"/>
      <c r="JJP124" s="908"/>
      <c r="JJQ124" s="908"/>
      <c r="JJR124" s="908"/>
      <c r="JJS124" s="908"/>
      <c r="JJT124" s="908"/>
      <c r="JJU124" s="908"/>
      <c r="JJV124" s="908"/>
      <c r="JJW124" s="908"/>
      <c r="JJX124" s="908"/>
      <c r="JJY124" s="908"/>
      <c r="JJZ124" s="908"/>
      <c r="JKA124" s="908"/>
      <c r="JKB124" s="908"/>
      <c r="JKC124" s="908"/>
      <c r="JKD124" s="908"/>
      <c r="JKE124" s="908"/>
      <c r="JKF124" s="908"/>
      <c r="JKG124" s="908"/>
      <c r="JKH124" s="908"/>
      <c r="JKI124" s="908"/>
      <c r="JKJ124" s="908"/>
      <c r="JKK124" s="908"/>
      <c r="JKL124" s="908"/>
      <c r="JKM124" s="908"/>
      <c r="JKN124" s="908"/>
      <c r="JKO124" s="908"/>
      <c r="JKP124" s="908"/>
      <c r="JKQ124" s="908"/>
      <c r="JKR124" s="908"/>
      <c r="JKS124" s="908"/>
      <c r="JKT124" s="908"/>
      <c r="JKU124" s="908"/>
      <c r="JKV124" s="908"/>
      <c r="JKW124" s="908"/>
      <c r="JKX124" s="908"/>
      <c r="JKY124" s="908"/>
      <c r="JKZ124" s="908"/>
      <c r="JLA124" s="908"/>
      <c r="JLB124" s="908"/>
      <c r="JLC124" s="908"/>
      <c r="JLD124" s="908"/>
      <c r="JLE124" s="908"/>
      <c r="JLF124" s="908"/>
      <c r="JLG124" s="908"/>
      <c r="JLH124" s="908"/>
      <c r="JLI124" s="908"/>
      <c r="JLJ124" s="908"/>
      <c r="JLK124" s="908"/>
      <c r="JLL124" s="908"/>
      <c r="JLM124" s="908"/>
      <c r="JLN124" s="908"/>
      <c r="JLO124" s="908"/>
      <c r="JLP124" s="908"/>
      <c r="JLQ124" s="908"/>
      <c r="JLR124" s="908"/>
      <c r="JLS124" s="908"/>
      <c r="JLT124" s="908"/>
      <c r="JLU124" s="908"/>
      <c r="JLV124" s="908"/>
      <c r="JLW124" s="908"/>
      <c r="JLX124" s="908"/>
      <c r="JLY124" s="908"/>
      <c r="JLZ124" s="908"/>
      <c r="JMA124" s="908"/>
      <c r="JMB124" s="908"/>
      <c r="JMC124" s="908"/>
      <c r="JMD124" s="908"/>
      <c r="JME124" s="908"/>
      <c r="JMF124" s="908"/>
      <c r="JMG124" s="908"/>
      <c r="JMH124" s="908"/>
      <c r="JMI124" s="908"/>
      <c r="JMJ124" s="908"/>
      <c r="JMK124" s="908"/>
      <c r="JML124" s="908"/>
      <c r="JMM124" s="908"/>
      <c r="JMN124" s="908"/>
      <c r="JMO124" s="908"/>
      <c r="JMP124" s="908"/>
      <c r="JMQ124" s="908"/>
      <c r="JMR124" s="908"/>
      <c r="JMS124" s="908"/>
      <c r="JMT124" s="908"/>
      <c r="JMU124" s="908"/>
      <c r="JMV124" s="908"/>
      <c r="JMW124" s="908"/>
      <c r="JMX124" s="908"/>
      <c r="JMY124" s="908"/>
      <c r="JMZ124" s="908"/>
      <c r="JNA124" s="908"/>
      <c r="JNB124" s="908"/>
      <c r="JNC124" s="908"/>
      <c r="JND124" s="908"/>
      <c r="JNE124" s="908"/>
      <c r="JNF124" s="908"/>
      <c r="JNG124" s="908"/>
      <c r="JNH124" s="908"/>
      <c r="JNI124" s="908"/>
      <c r="JNJ124" s="908"/>
      <c r="JNK124" s="908"/>
      <c r="JNL124" s="908"/>
      <c r="JNM124" s="908"/>
      <c r="JNN124" s="908"/>
      <c r="JNO124" s="908"/>
      <c r="JNP124" s="908"/>
      <c r="JNQ124" s="908"/>
      <c r="JNR124" s="908"/>
      <c r="JNS124" s="908"/>
      <c r="JNT124" s="908"/>
      <c r="JNU124" s="908"/>
      <c r="JNV124" s="908"/>
      <c r="JNW124" s="908"/>
      <c r="JNX124" s="908"/>
      <c r="JNY124" s="908"/>
      <c r="JNZ124" s="908"/>
      <c r="JOA124" s="908"/>
      <c r="JOB124" s="908"/>
      <c r="JOC124" s="908"/>
      <c r="JOD124" s="908"/>
      <c r="JOE124" s="908"/>
      <c r="JOF124" s="908"/>
      <c r="JOG124" s="908"/>
      <c r="JOH124" s="908"/>
      <c r="JOI124" s="908"/>
      <c r="JOJ124" s="908"/>
      <c r="JOK124" s="908"/>
      <c r="JOL124" s="908"/>
      <c r="JOM124" s="908"/>
      <c r="JON124" s="908"/>
      <c r="JOO124" s="908"/>
      <c r="JOP124" s="908"/>
      <c r="JOQ124" s="908"/>
      <c r="JOR124" s="908"/>
      <c r="JOS124" s="908"/>
      <c r="JOT124" s="908"/>
      <c r="JOU124" s="908"/>
      <c r="JOV124" s="908"/>
      <c r="JOW124" s="908"/>
      <c r="JOX124" s="908"/>
      <c r="JOY124" s="908"/>
      <c r="JOZ124" s="908"/>
      <c r="JPA124" s="908"/>
      <c r="JPB124" s="908"/>
      <c r="JPC124" s="908"/>
      <c r="JPD124" s="908"/>
      <c r="JPE124" s="908"/>
      <c r="JPF124" s="908"/>
      <c r="JPG124" s="908"/>
      <c r="JPH124" s="908"/>
      <c r="JPI124" s="908"/>
      <c r="JPJ124" s="908"/>
      <c r="JPK124" s="908"/>
      <c r="JPL124" s="908"/>
      <c r="JPM124" s="908"/>
      <c r="JPN124" s="908"/>
      <c r="JPO124" s="908"/>
      <c r="JPP124" s="908"/>
      <c r="JPQ124" s="908"/>
      <c r="JPR124" s="908"/>
      <c r="JPS124" s="908"/>
      <c r="JPT124" s="908"/>
      <c r="JPU124" s="908"/>
      <c r="JPV124" s="908"/>
      <c r="JPW124" s="908"/>
      <c r="JPX124" s="908"/>
      <c r="JPY124" s="908"/>
      <c r="JPZ124" s="908"/>
      <c r="JQA124" s="908"/>
      <c r="JQB124" s="908"/>
      <c r="JQC124" s="908"/>
      <c r="JQD124" s="908"/>
      <c r="JQE124" s="908"/>
      <c r="JQF124" s="908"/>
      <c r="JQG124" s="908"/>
      <c r="JQH124" s="908"/>
      <c r="JQI124" s="908"/>
      <c r="JQJ124" s="908"/>
      <c r="JQK124" s="908"/>
      <c r="JQL124" s="908"/>
      <c r="JQM124" s="908"/>
      <c r="JQN124" s="908"/>
      <c r="JQO124" s="908"/>
      <c r="JQP124" s="908"/>
      <c r="JQQ124" s="908"/>
      <c r="JQR124" s="908"/>
      <c r="JQS124" s="908"/>
      <c r="JQT124" s="908"/>
      <c r="JQU124" s="908"/>
      <c r="JQV124" s="908"/>
      <c r="JQW124" s="908"/>
      <c r="JQX124" s="908"/>
      <c r="JQY124" s="908"/>
      <c r="JQZ124" s="908"/>
      <c r="JRA124" s="908"/>
      <c r="JRB124" s="908"/>
      <c r="JRC124" s="908"/>
      <c r="JRD124" s="908"/>
      <c r="JRE124" s="908"/>
      <c r="JRF124" s="908"/>
      <c r="JRG124" s="908"/>
      <c r="JRH124" s="908"/>
      <c r="JRI124" s="908"/>
      <c r="JRJ124" s="908"/>
      <c r="JRK124" s="908"/>
      <c r="JRL124" s="908"/>
      <c r="JRM124" s="908"/>
      <c r="JRN124" s="908"/>
      <c r="JRO124" s="908"/>
      <c r="JRP124" s="908"/>
      <c r="JRQ124" s="908"/>
      <c r="JRR124" s="908"/>
      <c r="JRS124" s="908"/>
      <c r="JRT124" s="908"/>
      <c r="JRU124" s="908"/>
      <c r="JRV124" s="908"/>
      <c r="JRW124" s="908"/>
      <c r="JRX124" s="908"/>
      <c r="JRY124" s="908"/>
      <c r="JRZ124" s="908"/>
      <c r="JSA124" s="908"/>
      <c r="JSB124" s="908"/>
      <c r="JSC124" s="908"/>
      <c r="JSD124" s="908"/>
      <c r="JSE124" s="908"/>
      <c r="JSF124" s="908"/>
      <c r="JSG124" s="908"/>
      <c r="JSH124" s="908"/>
      <c r="JSI124" s="908"/>
      <c r="JSJ124" s="908"/>
      <c r="JSK124" s="908"/>
      <c r="JSL124" s="908"/>
      <c r="JSM124" s="908"/>
      <c r="JSN124" s="908"/>
      <c r="JSO124" s="908"/>
      <c r="JSP124" s="908"/>
      <c r="JSQ124" s="908"/>
      <c r="JSR124" s="908"/>
      <c r="JSS124" s="908"/>
      <c r="JST124" s="908"/>
      <c r="JSU124" s="908"/>
      <c r="JSV124" s="908"/>
      <c r="JSW124" s="908"/>
      <c r="JSX124" s="908"/>
      <c r="JSY124" s="908"/>
      <c r="JSZ124" s="908"/>
      <c r="JTA124" s="908"/>
      <c r="JTB124" s="908"/>
      <c r="JTC124" s="908"/>
      <c r="JTD124" s="908"/>
      <c r="JTE124" s="908"/>
      <c r="JTF124" s="908"/>
      <c r="JTG124" s="908"/>
      <c r="JTH124" s="908"/>
      <c r="JTI124" s="908"/>
      <c r="JTJ124" s="908"/>
      <c r="JTK124" s="908"/>
      <c r="JTL124" s="908"/>
      <c r="JTM124" s="908"/>
      <c r="JTN124" s="908"/>
      <c r="JTO124" s="908"/>
      <c r="JTP124" s="908"/>
      <c r="JTQ124" s="908"/>
      <c r="JTR124" s="908"/>
      <c r="JTS124" s="908"/>
      <c r="JTT124" s="908"/>
      <c r="JTU124" s="908"/>
      <c r="JTV124" s="908"/>
      <c r="JTW124" s="908"/>
      <c r="JTX124" s="908"/>
      <c r="JTY124" s="908"/>
      <c r="JTZ124" s="908"/>
      <c r="JUA124" s="908"/>
      <c r="JUB124" s="908"/>
      <c r="JUC124" s="908"/>
      <c r="JUD124" s="908"/>
      <c r="JUE124" s="908"/>
      <c r="JUF124" s="908"/>
      <c r="JUG124" s="908"/>
      <c r="JUH124" s="908"/>
      <c r="JUI124" s="908"/>
      <c r="JUJ124" s="908"/>
      <c r="JUK124" s="908"/>
      <c r="JUL124" s="908"/>
      <c r="JUM124" s="908"/>
      <c r="JUN124" s="908"/>
      <c r="JUO124" s="908"/>
      <c r="JUP124" s="908"/>
      <c r="JUQ124" s="908"/>
      <c r="JUR124" s="908"/>
      <c r="JUS124" s="908"/>
      <c r="JUT124" s="908"/>
      <c r="JUU124" s="908"/>
      <c r="JUV124" s="908"/>
      <c r="JUW124" s="908"/>
      <c r="JUX124" s="908"/>
      <c r="JUY124" s="908"/>
      <c r="JUZ124" s="908"/>
      <c r="JVA124" s="908"/>
      <c r="JVB124" s="908"/>
      <c r="JVC124" s="908"/>
      <c r="JVD124" s="908"/>
      <c r="JVE124" s="908"/>
      <c r="JVF124" s="908"/>
      <c r="JVG124" s="908"/>
      <c r="JVH124" s="908"/>
      <c r="JVI124" s="908"/>
      <c r="JVJ124" s="908"/>
      <c r="JVK124" s="908"/>
      <c r="JVL124" s="908"/>
      <c r="JVM124" s="908"/>
      <c r="JVN124" s="908"/>
      <c r="JVO124" s="908"/>
      <c r="JVP124" s="908"/>
      <c r="JVQ124" s="908"/>
      <c r="JVR124" s="908"/>
      <c r="JVS124" s="908"/>
      <c r="JVT124" s="908"/>
      <c r="JVU124" s="908"/>
      <c r="JVV124" s="908"/>
      <c r="JVW124" s="908"/>
      <c r="JVX124" s="908"/>
      <c r="JVY124" s="908"/>
      <c r="JVZ124" s="908"/>
      <c r="JWA124" s="908"/>
      <c r="JWB124" s="908"/>
      <c r="JWC124" s="908"/>
      <c r="JWD124" s="908"/>
      <c r="JWE124" s="908"/>
      <c r="JWF124" s="908"/>
      <c r="JWG124" s="908"/>
      <c r="JWH124" s="908"/>
      <c r="JWI124" s="908"/>
      <c r="JWJ124" s="908"/>
      <c r="JWK124" s="908"/>
      <c r="JWL124" s="908"/>
      <c r="JWM124" s="908"/>
      <c r="JWN124" s="908"/>
      <c r="JWO124" s="908"/>
      <c r="JWP124" s="908"/>
      <c r="JWQ124" s="908"/>
      <c r="JWR124" s="908"/>
      <c r="JWS124" s="908"/>
      <c r="JWT124" s="908"/>
      <c r="JWU124" s="908"/>
      <c r="JWV124" s="908"/>
      <c r="JWW124" s="908"/>
      <c r="JWX124" s="908"/>
      <c r="JWY124" s="908"/>
      <c r="JWZ124" s="908"/>
      <c r="JXA124" s="908"/>
      <c r="JXB124" s="908"/>
      <c r="JXC124" s="908"/>
      <c r="JXD124" s="908"/>
      <c r="JXE124" s="908"/>
      <c r="JXF124" s="908"/>
      <c r="JXG124" s="908"/>
      <c r="JXH124" s="908"/>
      <c r="JXI124" s="908"/>
      <c r="JXJ124" s="908"/>
      <c r="JXK124" s="908"/>
      <c r="JXL124" s="908"/>
      <c r="JXM124" s="908"/>
      <c r="JXN124" s="908"/>
      <c r="JXO124" s="908"/>
      <c r="JXP124" s="908"/>
      <c r="JXQ124" s="908"/>
      <c r="JXR124" s="908"/>
      <c r="JXS124" s="908"/>
      <c r="JXT124" s="908"/>
      <c r="JXU124" s="908"/>
      <c r="JXV124" s="908"/>
      <c r="JXW124" s="908"/>
      <c r="JXX124" s="908"/>
      <c r="JXY124" s="908"/>
      <c r="JXZ124" s="908"/>
      <c r="JYA124" s="908"/>
      <c r="JYB124" s="908"/>
      <c r="JYC124" s="908"/>
      <c r="JYD124" s="908"/>
      <c r="JYE124" s="908"/>
      <c r="JYF124" s="908"/>
      <c r="JYG124" s="908"/>
      <c r="JYH124" s="908"/>
      <c r="JYI124" s="908"/>
      <c r="JYJ124" s="908"/>
      <c r="JYK124" s="908"/>
      <c r="JYL124" s="908"/>
      <c r="JYM124" s="908"/>
      <c r="JYN124" s="908"/>
      <c r="JYO124" s="908"/>
      <c r="JYP124" s="908"/>
      <c r="JYQ124" s="908"/>
      <c r="JYR124" s="908"/>
      <c r="JYS124" s="908"/>
      <c r="JYT124" s="908"/>
      <c r="JYU124" s="908"/>
      <c r="JYV124" s="908"/>
      <c r="JYW124" s="908"/>
      <c r="JYX124" s="908"/>
      <c r="JYY124" s="908"/>
      <c r="JYZ124" s="908"/>
      <c r="JZA124" s="908"/>
      <c r="JZB124" s="908"/>
      <c r="JZC124" s="908"/>
      <c r="JZD124" s="908"/>
      <c r="JZE124" s="908"/>
      <c r="JZF124" s="908"/>
      <c r="JZG124" s="908"/>
      <c r="JZH124" s="908"/>
      <c r="JZI124" s="908"/>
      <c r="JZJ124" s="908"/>
      <c r="JZK124" s="908"/>
      <c r="JZL124" s="908"/>
      <c r="JZM124" s="908"/>
      <c r="JZN124" s="908"/>
      <c r="JZO124" s="908"/>
      <c r="JZP124" s="908"/>
      <c r="JZQ124" s="908"/>
      <c r="JZR124" s="908"/>
      <c r="JZS124" s="908"/>
      <c r="JZT124" s="908"/>
      <c r="JZU124" s="908"/>
      <c r="JZV124" s="908"/>
      <c r="JZW124" s="908"/>
      <c r="JZX124" s="908"/>
      <c r="JZY124" s="908"/>
      <c r="JZZ124" s="908"/>
      <c r="KAA124" s="908"/>
      <c r="KAB124" s="908"/>
      <c r="KAC124" s="908"/>
      <c r="KAD124" s="908"/>
      <c r="KAE124" s="908"/>
      <c r="KAF124" s="908"/>
      <c r="KAG124" s="908"/>
      <c r="KAH124" s="908"/>
      <c r="KAI124" s="908"/>
      <c r="KAJ124" s="908"/>
      <c r="KAK124" s="908"/>
      <c r="KAL124" s="908"/>
      <c r="KAM124" s="908"/>
      <c r="KAN124" s="908"/>
      <c r="KAO124" s="908"/>
      <c r="KAP124" s="908"/>
      <c r="KAQ124" s="908"/>
      <c r="KAR124" s="908"/>
      <c r="KAS124" s="908"/>
      <c r="KAT124" s="908"/>
      <c r="KAU124" s="908"/>
      <c r="KAV124" s="908"/>
      <c r="KAW124" s="908"/>
      <c r="KAX124" s="908"/>
      <c r="KAY124" s="908"/>
      <c r="KAZ124" s="908"/>
      <c r="KBA124" s="908"/>
      <c r="KBB124" s="908"/>
      <c r="KBC124" s="908"/>
      <c r="KBD124" s="908"/>
      <c r="KBE124" s="908"/>
      <c r="KBF124" s="908"/>
      <c r="KBG124" s="908"/>
      <c r="KBH124" s="908"/>
      <c r="KBI124" s="908"/>
      <c r="KBJ124" s="908"/>
      <c r="KBK124" s="908"/>
      <c r="KBL124" s="908"/>
      <c r="KBM124" s="908"/>
      <c r="KBN124" s="908"/>
      <c r="KBO124" s="908"/>
      <c r="KBP124" s="908"/>
      <c r="KBQ124" s="908"/>
      <c r="KBR124" s="908"/>
      <c r="KBS124" s="908"/>
      <c r="KBT124" s="908"/>
      <c r="KBU124" s="908"/>
      <c r="KBV124" s="908"/>
      <c r="KBW124" s="908"/>
      <c r="KBX124" s="908"/>
      <c r="KBY124" s="908"/>
      <c r="KBZ124" s="908"/>
      <c r="KCA124" s="908"/>
      <c r="KCB124" s="908"/>
      <c r="KCC124" s="908"/>
      <c r="KCD124" s="908"/>
      <c r="KCE124" s="908"/>
      <c r="KCF124" s="908"/>
      <c r="KCG124" s="908"/>
      <c r="KCH124" s="908"/>
      <c r="KCI124" s="908"/>
      <c r="KCJ124" s="908"/>
      <c r="KCK124" s="908"/>
      <c r="KCL124" s="908"/>
      <c r="KCM124" s="908"/>
      <c r="KCN124" s="908"/>
      <c r="KCO124" s="908"/>
      <c r="KCP124" s="908"/>
      <c r="KCQ124" s="908"/>
      <c r="KCR124" s="908"/>
      <c r="KCS124" s="908"/>
      <c r="KCT124" s="908"/>
      <c r="KCU124" s="908"/>
      <c r="KCV124" s="908"/>
      <c r="KCW124" s="908"/>
      <c r="KCX124" s="908"/>
      <c r="KCY124" s="908"/>
      <c r="KCZ124" s="908"/>
      <c r="KDA124" s="908"/>
      <c r="KDB124" s="908"/>
      <c r="KDC124" s="908"/>
      <c r="KDD124" s="908"/>
      <c r="KDE124" s="908"/>
      <c r="KDF124" s="908"/>
      <c r="KDG124" s="908"/>
      <c r="KDH124" s="908"/>
      <c r="KDI124" s="908"/>
      <c r="KDJ124" s="908"/>
      <c r="KDK124" s="908"/>
      <c r="KDL124" s="908"/>
      <c r="KDM124" s="908"/>
      <c r="KDN124" s="908"/>
      <c r="KDO124" s="908"/>
      <c r="KDP124" s="908"/>
      <c r="KDQ124" s="908"/>
      <c r="KDR124" s="908"/>
      <c r="KDS124" s="908"/>
      <c r="KDT124" s="908"/>
      <c r="KDU124" s="908"/>
      <c r="KDV124" s="908"/>
      <c r="KDW124" s="908"/>
      <c r="KDX124" s="908"/>
      <c r="KDY124" s="908"/>
      <c r="KDZ124" s="908"/>
      <c r="KEA124" s="908"/>
      <c r="KEB124" s="908"/>
      <c r="KEC124" s="908"/>
      <c r="KED124" s="908"/>
      <c r="KEE124" s="908"/>
      <c r="KEF124" s="908"/>
      <c r="KEG124" s="908"/>
      <c r="KEH124" s="908"/>
      <c r="KEI124" s="908"/>
      <c r="KEJ124" s="908"/>
      <c r="KEK124" s="908"/>
      <c r="KEL124" s="908"/>
      <c r="KEM124" s="908"/>
      <c r="KEN124" s="908"/>
      <c r="KEO124" s="908"/>
      <c r="KEP124" s="908"/>
      <c r="KEQ124" s="908"/>
      <c r="KER124" s="908"/>
      <c r="KES124" s="908"/>
      <c r="KET124" s="908"/>
      <c r="KEU124" s="908"/>
      <c r="KEV124" s="908"/>
      <c r="KEW124" s="908"/>
      <c r="KEX124" s="908"/>
      <c r="KEY124" s="908"/>
      <c r="KEZ124" s="908"/>
      <c r="KFA124" s="908"/>
      <c r="KFB124" s="908"/>
      <c r="KFC124" s="908"/>
      <c r="KFD124" s="908"/>
      <c r="KFE124" s="908"/>
      <c r="KFF124" s="908"/>
      <c r="KFG124" s="908"/>
      <c r="KFH124" s="908"/>
      <c r="KFI124" s="908"/>
      <c r="KFJ124" s="908"/>
      <c r="KFK124" s="908"/>
      <c r="KFL124" s="908"/>
      <c r="KFM124" s="908"/>
      <c r="KFN124" s="908"/>
      <c r="KFO124" s="908"/>
      <c r="KFP124" s="908"/>
      <c r="KFQ124" s="908"/>
      <c r="KFR124" s="908"/>
      <c r="KFS124" s="908"/>
      <c r="KFT124" s="908"/>
      <c r="KFU124" s="908"/>
      <c r="KFV124" s="908"/>
      <c r="KFW124" s="908"/>
      <c r="KFX124" s="908"/>
      <c r="KFY124" s="908"/>
      <c r="KFZ124" s="908"/>
      <c r="KGA124" s="908"/>
      <c r="KGB124" s="908"/>
      <c r="KGC124" s="908"/>
      <c r="KGD124" s="908"/>
      <c r="KGE124" s="908"/>
      <c r="KGF124" s="908"/>
      <c r="KGG124" s="908"/>
      <c r="KGH124" s="908"/>
      <c r="KGI124" s="908"/>
      <c r="KGJ124" s="908"/>
      <c r="KGK124" s="908"/>
      <c r="KGL124" s="908"/>
      <c r="KGM124" s="908"/>
      <c r="KGN124" s="908"/>
      <c r="KGO124" s="908"/>
      <c r="KGP124" s="908"/>
      <c r="KGQ124" s="908"/>
      <c r="KGR124" s="908"/>
      <c r="KGS124" s="908"/>
      <c r="KGT124" s="908"/>
      <c r="KGU124" s="908"/>
      <c r="KGV124" s="908"/>
      <c r="KGW124" s="908"/>
      <c r="KGX124" s="908"/>
      <c r="KGY124" s="908"/>
      <c r="KGZ124" s="908"/>
      <c r="KHA124" s="908"/>
      <c r="KHB124" s="908"/>
      <c r="KHC124" s="908"/>
      <c r="KHD124" s="908"/>
      <c r="KHE124" s="908"/>
      <c r="KHF124" s="908"/>
      <c r="KHG124" s="908"/>
      <c r="KHH124" s="908"/>
      <c r="KHI124" s="908"/>
      <c r="KHJ124" s="908"/>
      <c r="KHK124" s="908"/>
      <c r="KHL124" s="908"/>
      <c r="KHM124" s="908"/>
      <c r="KHN124" s="908"/>
      <c r="KHO124" s="908"/>
      <c r="KHP124" s="908"/>
      <c r="KHQ124" s="908"/>
      <c r="KHR124" s="908"/>
      <c r="KHS124" s="908"/>
      <c r="KHT124" s="908"/>
      <c r="KHU124" s="908"/>
      <c r="KHV124" s="908"/>
      <c r="KHW124" s="908"/>
      <c r="KHX124" s="908"/>
      <c r="KHY124" s="908"/>
      <c r="KHZ124" s="908"/>
      <c r="KIA124" s="908"/>
      <c r="KIB124" s="908"/>
      <c r="KIC124" s="908"/>
      <c r="KID124" s="908"/>
      <c r="KIE124" s="908"/>
      <c r="KIF124" s="908"/>
      <c r="KIG124" s="908"/>
      <c r="KIH124" s="908"/>
      <c r="KII124" s="908"/>
      <c r="KIJ124" s="908"/>
      <c r="KIK124" s="908"/>
      <c r="KIL124" s="908"/>
      <c r="KIM124" s="908"/>
      <c r="KIN124" s="908"/>
      <c r="KIO124" s="908"/>
      <c r="KIP124" s="908"/>
      <c r="KIQ124" s="908"/>
      <c r="KIR124" s="908"/>
      <c r="KIS124" s="908"/>
      <c r="KIT124" s="908"/>
      <c r="KIU124" s="908"/>
      <c r="KIV124" s="908"/>
      <c r="KIW124" s="908"/>
      <c r="KIX124" s="908"/>
      <c r="KIY124" s="908"/>
      <c r="KIZ124" s="908"/>
      <c r="KJA124" s="908"/>
      <c r="KJB124" s="908"/>
      <c r="KJC124" s="908"/>
      <c r="KJD124" s="908"/>
      <c r="KJE124" s="908"/>
      <c r="KJF124" s="908"/>
      <c r="KJG124" s="908"/>
      <c r="KJH124" s="908"/>
      <c r="KJI124" s="908"/>
      <c r="KJJ124" s="908"/>
      <c r="KJK124" s="908"/>
      <c r="KJL124" s="908"/>
      <c r="KJM124" s="908"/>
      <c r="KJN124" s="908"/>
      <c r="KJO124" s="908"/>
      <c r="KJP124" s="908"/>
      <c r="KJQ124" s="908"/>
      <c r="KJR124" s="908"/>
      <c r="KJS124" s="908"/>
      <c r="KJT124" s="908"/>
      <c r="KJU124" s="908"/>
      <c r="KJV124" s="908"/>
      <c r="KJW124" s="908"/>
      <c r="KJX124" s="908"/>
      <c r="KJY124" s="908"/>
      <c r="KJZ124" s="908"/>
      <c r="KKA124" s="908"/>
      <c r="KKB124" s="908"/>
      <c r="KKC124" s="908"/>
      <c r="KKD124" s="908"/>
      <c r="KKE124" s="908"/>
      <c r="KKF124" s="908"/>
      <c r="KKG124" s="908"/>
      <c r="KKH124" s="908"/>
      <c r="KKI124" s="908"/>
      <c r="KKJ124" s="908"/>
      <c r="KKK124" s="908"/>
      <c r="KKL124" s="908"/>
      <c r="KKM124" s="908"/>
      <c r="KKN124" s="908"/>
      <c r="KKO124" s="908"/>
      <c r="KKP124" s="908"/>
      <c r="KKQ124" s="908"/>
      <c r="KKR124" s="908"/>
      <c r="KKS124" s="908"/>
      <c r="KKT124" s="908"/>
      <c r="KKU124" s="908"/>
      <c r="KKV124" s="908"/>
      <c r="KKW124" s="908"/>
      <c r="KKX124" s="908"/>
      <c r="KKY124" s="908"/>
      <c r="KKZ124" s="908"/>
      <c r="KLA124" s="908"/>
      <c r="KLB124" s="908"/>
      <c r="KLC124" s="908"/>
      <c r="KLD124" s="908"/>
      <c r="KLE124" s="908"/>
      <c r="KLF124" s="908"/>
      <c r="KLG124" s="908"/>
      <c r="KLH124" s="908"/>
      <c r="KLI124" s="908"/>
      <c r="KLJ124" s="908"/>
      <c r="KLK124" s="908"/>
      <c r="KLL124" s="908"/>
      <c r="KLM124" s="908"/>
      <c r="KLN124" s="908"/>
      <c r="KLO124" s="908"/>
      <c r="KLP124" s="908"/>
      <c r="KLQ124" s="908"/>
      <c r="KLR124" s="908"/>
      <c r="KLS124" s="908"/>
      <c r="KLT124" s="908"/>
      <c r="KLU124" s="908"/>
      <c r="KLV124" s="908"/>
      <c r="KLW124" s="908"/>
      <c r="KLX124" s="908"/>
      <c r="KLY124" s="908"/>
      <c r="KLZ124" s="908"/>
      <c r="KMA124" s="908"/>
      <c r="KMB124" s="908"/>
      <c r="KMC124" s="908"/>
      <c r="KMD124" s="908"/>
      <c r="KME124" s="908"/>
      <c r="KMF124" s="908"/>
      <c r="KMG124" s="908"/>
      <c r="KMH124" s="908"/>
      <c r="KMI124" s="908"/>
      <c r="KMJ124" s="908"/>
      <c r="KMK124" s="908"/>
      <c r="KML124" s="908"/>
      <c r="KMM124" s="908"/>
      <c r="KMN124" s="908"/>
      <c r="KMO124" s="908"/>
      <c r="KMP124" s="908"/>
      <c r="KMQ124" s="908"/>
      <c r="KMR124" s="908"/>
      <c r="KMS124" s="908"/>
      <c r="KMT124" s="908"/>
      <c r="KMU124" s="908"/>
      <c r="KMV124" s="908"/>
      <c r="KMW124" s="908"/>
      <c r="KMX124" s="908"/>
      <c r="KMY124" s="908"/>
      <c r="KMZ124" s="908"/>
      <c r="KNA124" s="908"/>
      <c r="KNB124" s="908"/>
      <c r="KNC124" s="908"/>
      <c r="KND124" s="908"/>
      <c r="KNE124" s="908"/>
      <c r="KNF124" s="908"/>
      <c r="KNG124" s="908"/>
      <c r="KNH124" s="908"/>
      <c r="KNI124" s="908"/>
      <c r="KNJ124" s="908"/>
      <c r="KNK124" s="908"/>
      <c r="KNL124" s="908"/>
      <c r="KNM124" s="908"/>
      <c r="KNN124" s="908"/>
      <c r="KNO124" s="908"/>
      <c r="KNP124" s="908"/>
      <c r="KNQ124" s="908"/>
      <c r="KNR124" s="908"/>
      <c r="KNS124" s="908"/>
      <c r="KNT124" s="908"/>
      <c r="KNU124" s="908"/>
      <c r="KNV124" s="908"/>
      <c r="KNW124" s="908"/>
      <c r="KNX124" s="908"/>
      <c r="KNY124" s="908"/>
      <c r="KNZ124" s="908"/>
      <c r="KOA124" s="908"/>
      <c r="KOB124" s="908"/>
      <c r="KOC124" s="908"/>
      <c r="KOD124" s="908"/>
      <c r="KOE124" s="908"/>
      <c r="KOF124" s="908"/>
      <c r="KOG124" s="908"/>
      <c r="KOH124" s="908"/>
      <c r="KOI124" s="908"/>
      <c r="KOJ124" s="908"/>
      <c r="KOK124" s="908"/>
      <c r="KOL124" s="908"/>
      <c r="KOM124" s="908"/>
      <c r="KON124" s="908"/>
      <c r="KOO124" s="908"/>
      <c r="KOP124" s="908"/>
      <c r="KOQ124" s="908"/>
      <c r="KOR124" s="908"/>
      <c r="KOS124" s="908"/>
      <c r="KOT124" s="908"/>
      <c r="KOU124" s="908"/>
      <c r="KOV124" s="908"/>
      <c r="KOW124" s="908"/>
      <c r="KOX124" s="908"/>
      <c r="KOY124" s="908"/>
      <c r="KOZ124" s="908"/>
      <c r="KPA124" s="908"/>
      <c r="KPB124" s="908"/>
      <c r="KPC124" s="908"/>
      <c r="KPD124" s="908"/>
      <c r="KPE124" s="908"/>
      <c r="KPF124" s="908"/>
      <c r="KPG124" s="908"/>
      <c r="KPH124" s="908"/>
      <c r="KPI124" s="908"/>
      <c r="KPJ124" s="908"/>
      <c r="KPK124" s="908"/>
      <c r="KPL124" s="908"/>
      <c r="KPM124" s="908"/>
      <c r="KPN124" s="908"/>
      <c r="KPO124" s="908"/>
      <c r="KPP124" s="908"/>
      <c r="KPQ124" s="908"/>
      <c r="KPR124" s="908"/>
      <c r="KPS124" s="908"/>
      <c r="KPT124" s="908"/>
      <c r="KPU124" s="908"/>
      <c r="KPV124" s="908"/>
      <c r="KPW124" s="908"/>
      <c r="KPX124" s="908"/>
      <c r="KPY124" s="908"/>
      <c r="KPZ124" s="908"/>
      <c r="KQA124" s="908"/>
      <c r="KQB124" s="908"/>
      <c r="KQC124" s="908"/>
      <c r="KQD124" s="908"/>
      <c r="KQE124" s="908"/>
      <c r="KQF124" s="908"/>
      <c r="KQG124" s="908"/>
      <c r="KQH124" s="908"/>
      <c r="KQI124" s="908"/>
      <c r="KQJ124" s="908"/>
      <c r="KQK124" s="908"/>
      <c r="KQL124" s="908"/>
      <c r="KQM124" s="908"/>
      <c r="KQN124" s="908"/>
      <c r="KQO124" s="908"/>
      <c r="KQP124" s="908"/>
      <c r="KQQ124" s="908"/>
      <c r="KQR124" s="908"/>
      <c r="KQS124" s="908"/>
      <c r="KQT124" s="908"/>
      <c r="KQU124" s="908"/>
      <c r="KQV124" s="908"/>
      <c r="KQW124" s="908"/>
      <c r="KQX124" s="908"/>
      <c r="KQY124" s="908"/>
      <c r="KQZ124" s="908"/>
      <c r="KRA124" s="908"/>
      <c r="KRB124" s="908"/>
      <c r="KRC124" s="908"/>
      <c r="KRD124" s="908"/>
      <c r="KRE124" s="908"/>
      <c r="KRF124" s="908"/>
      <c r="KRG124" s="908"/>
      <c r="KRH124" s="908"/>
      <c r="KRI124" s="908"/>
      <c r="KRJ124" s="908"/>
      <c r="KRK124" s="908"/>
      <c r="KRL124" s="908"/>
      <c r="KRM124" s="908"/>
      <c r="KRN124" s="908"/>
      <c r="KRO124" s="908"/>
      <c r="KRP124" s="908"/>
      <c r="KRQ124" s="908"/>
      <c r="KRR124" s="908"/>
      <c r="KRS124" s="908"/>
      <c r="KRT124" s="908"/>
      <c r="KRU124" s="908"/>
      <c r="KRV124" s="908"/>
      <c r="KRW124" s="908"/>
      <c r="KRX124" s="908"/>
      <c r="KRY124" s="908"/>
      <c r="KRZ124" s="908"/>
      <c r="KSA124" s="908"/>
      <c r="KSB124" s="908"/>
      <c r="KSC124" s="908"/>
      <c r="KSD124" s="908"/>
      <c r="KSE124" s="908"/>
      <c r="KSF124" s="908"/>
      <c r="KSG124" s="908"/>
      <c r="KSH124" s="908"/>
      <c r="KSI124" s="908"/>
      <c r="KSJ124" s="908"/>
      <c r="KSK124" s="908"/>
      <c r="KSL124" s="908"/>
      <c r="KSM124" s="908"/>
      <c r="KSN124" s="908"/>
      <c r="KSO124" s="908"/>
      <c r="KSP124" s="908"/>
      <c r="KSQ124" s="908"/>
      <c r="KSR124" s="908"/>
      <c r="KSS124" s="908"/>
      <c r="KST124" s="908"/>
      <c r="KSU124" s="908"/>
      <c r="KSV124" s="908"/>
      <c r="KSW124" s="908"/>
      <c r="KSX124" s="908"/>
      <c r="KSY124" s="908"/>
      <c r="KSZ124" s="908"/>
      <c r="KTA124" s="908"/>
      <c r="KTB124" s="908"/>
      <c r="KTC124" s="908"/>
      <c r="KTD124" s="908"/>
      <c r="KTE124" s="908"/>
      <c r="KTF124" s="908"/>
      <c r="KTG124" s="908"/>
      <c r="KTH124" s="908"/>
      <c r="KTI124" s="908"/>
      <c r="KTJ124" s="908"/>
      <c r="KTK124" s="908"/>
      <c r="KTL124" s="908"/>
      <c r="KTM124" s="908"/>
      <c r="KTN124" s="908"/>
      <c r="KTO124" s="908"/>
      <c r="KTP124" s="908"/>
      <c r="KTQ124" s="908"/>
      <c r="KTR124" s="908"/>
      <c r="KTS124" s="908"/>
      <c r="KTT124" s="908"/>
      <c r="KTU124" s="908"/>
      <c r="KTV124" s="908"/>
      <c r="KTW124" s="908"/>
      <c r="KTX124" s="908"/>
      <c r="KTY124" s="908"/>
      <c r="KTZ124" s="908"/>
      <c r="KUA124" s="908"/>
      <c r="KUB124" s="908"/>
      <c r="KUC124" s="908"/>
      <c r="KUD124" s="908"/>
      <c r="KUE124" s="908"/>
      <c r="KUF124" s="908"/>
      <c r="KUG124" s="908"/>
      <c r="KUH124" s="908"/>
      <c r="KUI124" s="908"/>
      <c r="KUJ124" s="908"/>
      <c r="KUK124" s="908"/>
      <c r="KUL124" s="908"/>
      <c r="KUM124" s="908"/>
      <c r="KUN124" s="908"/>
      <c r="KUO124" s="908"/>
      <c r="KUP124" s="908"/>
      <c r="KUQ124" s="908"/>
      <c r="KUR124" s="908"/>
      <c r="KUS124" s="908"/>
      <c r="KUT124" s="908"/>
      <c r="KUU124" s="908"/>
      <c r="KUV124" s="908"/>
      <c r="KUW124" s="908"/>
      <c r="KUX124" s="908"/>
      <c r="KUY124" s="908"/>
      <c r="KUZ124" s="908"/>
      <c r="KVA124" s="908"/>
      <c r="KVB124" s="908"/>
      <c r="KVC124" s="908"/>
      <c r="KVD124" s="908"/>
      <c r="KVE124" s="908"/>
      <c r="KVF124" s="908"/>
      <c r="KVG124" s="908"/>
      <c r="KVH124" s="908"/>
      <c r="KVI124" s="908"/>
      <c r="KVJ124" s="908"/>
      <c r="KVK124" s="908"/>
      <c r="KVL124" s="908"/>
      <c r="KVM124" s="908"/>
      <c r="KVN124" s="908"/>
      <c r="KVO124" s="908"/>
      <c r="KVP124" s="908"/>
      <c r="KVQ124" s="908"/>
      <c r="KVR124" s="908"/>
      <c r="KVS124" s="908"/>
      <c r="KVT124" s="908"/>
      <c r="KVU124" s="908"/>
      <c r="KVV124" s="908"/>
      <c r="KVW124" s="908"/>
      <c r="KVX124" s="908"/>
      <c r="KVY124" s="908"/>
      <c r="KVZ124" s="908"/>
      <c r="KWA124" s="908"/>
      <c r="KWB124" s="908"/>
      <c r="KWC124" s="908"/>
      <c r="KWD124" s="908"/>
      <c r="KWE124" s="908"/>
      <c r="KWF124" s="908"/>
      <c r="KWG124" s="908"/>
      <c r="KWH124" s="908"/>
      <c r="KWI124" s="908"/>
      <c r="KWJ124" s="908"/>
      <c r="KWK124" s="908"/>
      <c r="KWL124" s="908"/>
      <c r="KWM124" s="908"/>
      <c r="KWN124" s="908"/>
      <c r="KWO124" s="908"/>
      <c r="KWP124" s="908"/>
      <c r="KWQ124" s="908"/>
      <c r="KWR124" s="908"/>
      <c r="KWS124" s="908"/>
      <c r="KWT124" s="908"/>
      <c r="KWU124" s="908"/>
      <c r="KWV124" s="908"/>
      <c r="KWW124" s="908"/>
      <c r="KWX124" s="908"/>
      <c r="KWY124" s="908"/>
      <c r="KWZ124" s="908"/>
      <c r="KXA124" s="908"/>
      <c r="KXB124" s="908"/>
      <c r="KXC124" s="908"/>
      <c r="KXD124" s="908"/>
      <c r="KXE124" s="908"/>
      <c r="KXF124" s="908"/>
      <c r="KXG124" s="908"/>
      <c r="KXH124" s="908"/>
      <c r="KXI124" s="908"/>
      <c r="KXJ124" s="908"/>
      <c r="KXK124" s="908"/>
      <c r="KXL124" s="908"/>
      <c r="KXM124" s="908"/>
      <c r="KXN124" s="908"/>
      <c r="KXO124" s="908"/>
      <c r="KXP124" s="908"/>
      <c r="KXQ124" s="908"/>
      <c r="KXR124" s="908"/>
      <c r="KXS124" s="908"/>
      <c r="KXT124" s="908"/>
      <c r="KXU124" s="908"/>
      <c r="KXV124" s="908"/>
      <c r="KXW124" s="908"/>
      <c r="KXX124" s="908"/>
      <c r="KXY124" s="908"/>
      <c r="KXZ124" s="908"/>
      <c r="KYA124" s="908"/>
      <c r="KYB124" s="908"/>
      <c r="KYC124" s="908"/>
      <c r="KYD124" s="908"/>
      <c r="KYE124" s="908"/>
      <c r="KYF124" s="908"/>
      <c r="KYG124" s="908"/>
      <c r="KYH124" s="908"/>
      <c r="KYI124" s="908"/>
      <c r="KYJ124" s="908"/>
      <c r="KYK124" s="908"/>
      <c r="KYL124" s="908"/>
      <c r="KYM124" s="908"/>
      <c r="KYN124" s="908"/>
      <c r="KYO124" s="908"/>
      <c r="KYP124" s="908"/>
      <c r="KYQ124" s="908"/>
      <c r="KYR124" s="908"/>
      <c r="KYS124" s="908"/>
      <c r="KYT124" s="908"/>
      <c r="KYU124" s="908"/>
      <c r="KYV124" s="908"/>
      <c r="KYW124" s="908"/>
      <c r="KYX124" s="908"/>
      <c r="KYY124" s="908"/>
      <c r="KYZ124" s="908"/>
      <c r="KZA124" s="908"/>
      <c r="KZB124" s="908"/>
      <c r="KZC124" s="908"/>
      <c r="KZD124" s="908"/>
      <c r="KZE124" s="908"/>
      <c r="KZF124" s="908"/>
      <c r="KZG124" s="908"/>
      <c r="KZH124" s="908"/>
      <c r="KZI124" s="908"/>
      <c r="KZJ124" s="908"/>
      <c r="KZK124" s="908"/>
      <c r="KZL124" s="908"/>
      <c r="KZM124" s="908"/>
      <c r="KZN124" s="908"/>
      <c r="KZO124" s="908"/>
      <c r="KZP124" s="908"/>
      <c r="KZQ124" s="908"/>
      <c r="KZR124" s="908"/>
      <c r="KZS124" s="908"/>
      <c r="KZT124" s="908"/>
      <c r="KZU124" s="908"/>
      <c r="KZV124" s="908"/>
      <c r="KZW124" s="908"/>
      <c r="KZX124" s="908"/>
      <c r="KZY124" s="908"/>
      <c r="KZZ124" s="908"/>
      <c r="LAA124" s="908"/>
      <c r="LAB124" s="908"/>
      <c r="LAC124" s="908"/>
      <c r="LAD124" s="908"/>
      <c r="LAE124" s="908"/>
      <c r="LAF124" s="908"/>
      <c r="LAG124" s="908"/>
      <c r="LAH124" s="908"/>
      <c r="LAI124" s="908"/>
      <c r="LAJ124" s="908"/>
      <c r="LAK124" s="908"/>
      <c r="LAL124" s="908"/>
      <c r="LAM124" s="908"/>
      <c r="LAN124" s="908"/>
      <c r="LAO124" s="908"/>
      <c r="LAP124" s="908"/>
      <c r="LAQ124" s="908"/>
      <c r="LAR124" s="908"/>
      <c r="LAS124" s="908"/>
      <c r="LAT124" s="908"/>
      <c r="LAU124" s="908"/>
      <c r="LAV124" s="908"/>
      <c r="LAW124" s="908"/>
      <c r="LAX124" s="908"/>
      <c r="LAY124" s="908"/>
      <c r="LAZ124" s="908"/>
      <c r="LBA124" s="908"/>
      <c r="LBB124" s="908"/>
      <c r="LBC124" s="908"/>
      <c r="LBD124" s="908"/>
      <c r="LBE124" s="908"/>
      <c r="LBF124" s="908"/>
      <c r="LBG124" s="908"/>
      <c r="LBH124" s="908"/>
      <c r="LBI124" s="908"/>
      <c r="LBJ124" s="908"/>
      <c r="LBK124" s="908"/>
      <c r="LBL124" s="908"/>
      <c r="LBM124" s="908"/>
      <c r="LBN124" s="908"/>
      <c r="LBO124" s="908"/>
      <c r="LBP124" s="908"/>
      <c r="LBQ124" s="908"/>
      <c r="LBR124" s="908"/>
      <c r="LBS124" s="908"/>
      <c r="LBT124" s="908"/>
      <c r="LBU124" s="908"/>
      <c r="LBV124" s="908"/>
      <c r="LBW124" s="908"/>
      <c r="LBX124" s="908"/>
      <c r="LBY124" s="908"/>
      <c r="LBZ124" s="908"/>
      <c r="LCA124" s="908"/>
      <c r="LCB124" s="908"/>
      <c r="LCC124" s="908"/>
      <c r="LCD124" s="908"/>
      <c r="LCE124" s="908"/>
      <c r="LCF124" s="908"/>
      <c r="LCG124" s="908"/>
      <c r="LCH124" s="908"/>
      <c r="LCI124" s="908"/>
      <c r="LCJ124" s="908"/>
      <c r="LCK124" s="908"/>
      <c r="LCL124" s="908"/>
      <c r="LCM124" s="908"/>
      <c r="LCN124" s="908"/>
      <c r="LCO124" s="908"/>
      <c r="LCP124" s="908"/>
      <c r="LCQ124" s="908"/>
      <c r="LCR124" s="908"/>
      <c r="LCS124" s="908"/>
      <c r="LCT124" s="908"/>
      <c r="LCU124" s="908"/>
      <c r="LCV124" s="908"/>
      <c r="LCW124" s="908"/>
      <c r="LCX124" s="908"/>
      <c r="LCY124" s="908"/>
      <c r="LCZ124" s="908"/>
      <c r="LDA124" s="908"/>
      <c r="LDB124" s="908"/>
      <c r="LDC124" s="908"/>
      <c r="LDD124" s="908"/>
      <c r="LDE124" s="908"/>
      <c r="LDF124" s="908"/>
      <c r="LDG124" s="908"/>
      <c r="LDH124" s="908"/>
      <c r="LDI124" s="908"/>
      <c r="LDJ124" s="908"/>
      <c r="LDK124" s="908"/>
      <c r="LDL124" s="908"/>
      <c r="LDM124" s="908"/>
      <c r="LDN124" s="908"/>
      <c r="LDO124" s="908"/>
      <c r="LDP124" s="908"/>
      <c r="LDQ124" s="908"/>
      <c r="LDR124" s="908"/>
      <c r="LDS124" s="908"/>
      <c r="LDT124" s="908"/>
      <c r="LDU124" s="908"/>
      <c r="LDV124" s="908"/>
      <c r="LDW124" s="908"/>
      <c r="LDX124" s="908"/>
      <c r="LDY124" s="908"/>
      <c r="LDZ124" s="908"/>
      <c r="LEA124" s="908"/>
      <c r="LEB124" s="908"/>
      <c r="LEC124" s="908"/>
      <c r="LED124" s="908"/>
      <c r="LEE124" s="908"/>
      <c r="LEF124" s="908"/>
      <c r="LEG124" s="908"/>
      <c r="LEH124" s="908"/>
      <c r="LEI124" s="908"/>
      <c r="LEJ124" s="908"/>
      <c r="LEK124" s="908"/>
      <c r="LEL124" s="908"/>
      <c r="LEM124" s="908"/>
      <c r="LEN124" s="908"/>
      <c r="LEO124" s="908"/>
      <c r="LEP124" s="908"/>
      <c r="LEQ124" s="908"/>
      <c r="LER124" s="908"/>
      <c r="LES124" s="908"/>
      <c r="LET124" s="908"/>
      <c r="LEU124" s="908"/>
      <c r="LEV124" s="908"/>
      <c r="LEW124" s="908"/>
      <c r="LEX124" s="908"/>
      <c r="LEY124" s="908"/>
      <c r="LEZ124" s="908"/>
      <c r="LFA124" s="908"/>
      <c r="LFB124" s="908"/>
      <c r="LFC124" s="908"/>
      <c r="LFD124" s="908"/>
      <c r="LFE124" s="908"/>
      <c r="LFF124" s="908"/>
      <c r="LFG124" s="908"/>
      <c r="LFH124" s="908"/>
      <c r="LFI124" s="908"/>
      <c r="LFJ124" s="908"/>
      <c r="LFK124" s="908"/>
      <c r="LFL124" s="908"/>
      <c r="LFM124" s="908"/>
      <c r="LFN124" s="908"/>
      <c r="LFO124" s="908"/>
      <c r="LFP124" s="908"/>
      <c r="LFQ124" s="908"/>
      <c r="LFR124" s="908"/>
      <c r="LFS124" s="908"/>
      <c r="LFT124" s="908"/>
      <c r="LFU124" s="908"/>
      <c r="LFV124" s="908"/>
      <c r="LFW124" s="908"/>
      <c r="LFX124" s="908"/>
      <c r="LFY124" s="908"/>
      <c r="LFZ124" s="908"/>
      <c r="LGA124" s="908"/>
      <c r="LGB124" s="908"/>
      <c r="LGC124" s="908"/>
      <c r="LGD124" s="908"/>
      <c r="LGE124" s="908"/>
      <c r="LGF124" s="908"/>
      <c r="LGG124" s="908"/>
      <c r="LGH124" s="908"/>
      <c r="LGI124" s="908"/>
      <c r="LGJ124" s="908"/>
      <c r="LGK124" s="908"/>
      <c r="LGL124" s="908"/>
      <c r="LGM124" s="908"/>
      <c r="LGN124" s="908"/>
      <c r="LGO124" s="908"/>
      <c r="LGP124" s="908"/>
      <c r="LGQ124" s="908"/>
      <c r="LGR124" s="908"/>
      <c r="LGS124" s="908"/>
      <c r="LGT124" s="908"/>
      <c r="LGU124" s="908"/>
      <c r="LGV124" s="908"/>
      <c r="LGW124" s="908"/>
      <c r="LGX124" s="908"/>
      <c r="LGY124" s="908"/>
      <c r="LGZ124" s="908"/>
      <c r="LHA124" s="908"/>
      <c r="LHB124" s="908"/>
      <c r="LHC124" s="908"/>
      <c r="LHD124" s="908"/>
      <c r="LHE124" s="908"/>
      <c r="LHF124" s="908"/>
      <c r="LHG124" s="908"/>
      <c r="LHH124" s="908"/>
      <c r="LHI124" s="908"/>
      <c r="LHJ124" s="908"/>
      <c r="LHK124" s="908"/>
      <c r="LHL124" s="908"/>
      <c r="LHM124" s="908"/>
      <c r="LHN124" s="908"/>
      <c r="LHO124" s="908"/>
      <c r="LHP124" s="908"/>
      <c r="LHQ124" s="908"/>
      <c r="LHR124" s="908"/>
      <c r="LHS124" s="908"/>
      <c r="LHT124" s="908"/>
      <c r="LHU124" s="908"/>
      <c r="LHV124" s="908"/>
      <c r="LHW124" s="908"/>
      <c r="LHX124" s="908"/>
      <c r="LHY124" s="908"/>
      <c r="LHZ124" s="908"/>
      <c r="LIA124" s="908"/>
      <c r="LIB124" s="908"/>
      <c r="LIC124" s="908"/>
      <c r="LID124" s="908"/>
      <c r="LIE124" s="908"/>
      <c r="LIF124" s="908"/>
      <c r="LIG124" s="908"/>
      <c r="LIH124" s="908"/>
      <c r="LII124" s="908"/>
      <c r="LIJ124" s="908"/>
      <c r="LIK124" s="908"/>
      <c r="LIL124" s="908"/>
      <c r="LIM124" s="908"/>
      <c r="LIN124" s="908"/>
      <c r="LIO124" s="908"/>
      <c r="LIP124" s="908"/>
      <c r="LIQ124" s="908"/>
      <c r="LIR124" s="908"/>
      <c r="LIS124" s="908"/>
      <c r="LIT124" s="908"/>
      <c r="LIU124" s="908"/>
      <c r="LIV124" s="908"/>
      <c r="LIW124" s="908"/>
      <c r="LIX124" s="908"/>
      <c r="LIY124" s="908"/>
      <c r="LIZ124" s="908"/>
      <c r="LJA124" s="908"/>
      <c r="LJB124" s="908"/>
      <c r="LJC124" s="908"/>
      <c r="LJD124" s="908"/>
      <c r="LJE124" s="908"/>
      <c r="LJF124" s="908"/>
      <c r="LJG124" s="908"/>
      <c r="LJH124" s="908"/>
      <c r="LJI124" s="908"/>
      <c r="LJJ124" s="908"/>
      <c r="LJK124" s="908"/>
      <c r="LJL124" s="908"/>
      <c r="LJM124" s="908"/>
      <c r="LJN124" s="908"/>
      <c r="LJO124" s="908"/>
      <c r="LJP124" s="908"/>
      <c r="LJQ124" s="908"/>
      <c r="LJR124" s="908"/>
      <c r="LJS124" s="908"/>
      <c r="LJT124" s="908"/>
      <c r="LJU124" s="908"/>
      <c r="LJV124" s="908"/>
      <c r="LJW124" s="908"/>
      <c r="LJX124" s="908"/>
      <c r="LJY124" s="908"/>
      <c r="LJZ124" s="908"/>
      <c r="LKA124" s="908"/>
      <c r="LKB124" s="908"/>
      <c r="LKC124" s="908"/>
      <c r="LKD124" s="908"/>
      <c r="LKE124" s="908"/>
      <c r="LKF124" s="908"/>
      <c r="LKG124" s="908"/>
      <c r="LKH124" s="908"/>
      <c r="LKI124" s="908"/>
      <c r="LKJ124" s="908"/>
      <c r="LKK124" s="908"/>
      <c r="LKL124" s="908"/>
      <c r="LKM124" s="908"/>
      <c r="LKN124" s="908"/>
      <c r="LKO124" s="908"/>
      <c r="LKP124" s="908"/>
      <c r="LKQ124" s="908"/>
      <c r="LKR124" s="908"/>
      <c r="LKS124" s="908"/>
      <c r="LKT124" s="908"/>
      <c r="LKU124" s="908"/>
      <c r="LKV124" s="908"/>
      <c r="LKW124" s="908"/>
      <c r="LKX124" s="908"/>
      <c r="LKY124" s="908"/>
      <c r="LKZ124" s="908"/>
      <c r="LLA124" s="908"/>
      <c r="LLB124" s="908"/>
      <c r="LLC124" s="908"/>
      <c r="LLD124" s="908"/>
      <c r="LLE124" s="908"/>
      <c r="LLF124" s="908"/>
      <c r="LLG124" s="908"/>
      <c r="LLH124" s="908"/>
      <c r="LLI124" s="908"/>
      <c r="LLJ124" s="908"/>
      <c r="LLK124" s="908"/>
      <c r="LLL124" s="908"/>
      <c r="LLM124" s="908"/>
      <c r="LLN124" s="908"/>
      <c r="LLO124" s="908"/>
      <c r="LLP124" s="908"/>
      <c r="LLQ124" s="908"/>
      <c r="LLR124" s="908"/>
      <c r="LLS124" s="908"/>
      <c r="LLT124" s="908"/>
      <c r="LLU124" s="908"/>
      <c r="LLV124" s="908"/>
      <c r="LLW124" s="908"/>
      <c r="LLX124" s="908"/>
      <c r="LLY124" s="908"/>
      <c r="LLZ124" s="908"/>
      <c r="LMA124" s="908"/>
      <c r="LMB124" s="908"/>
      <c r="LMC124" s="908"/>
      <c r="LMD124" s="908"/>
      <c r="LME124" s="908"/>
      <c r="LMF124" s="908"/>
      <c r="LMG124" s="908"/>
      <c r="LMH124" s="908"/>
      <c r="LMI124" s="908"/>
      <c r="LMJ124" s="908"/>
      <c r="LMK124" s="908"/>
      <c r="LML124" s="908"/>
      <c r="LMM124" s="908"/>
      <c r="LMN124" s="908"/>
      <c r="LMO124" s="908"/>
      <c r="LMP124" s="908"/>
      <c r="LMQ124" s="908"/>
      <c r="LMR124" s="908"/>
      <c r="LMS124" s="908"/>
      <c r="LMT124" s="908"/>
      <c r="LMU124" s="908"/>
      <c r="LMV124" s="908"/>
      <c r="LMW124" s="908"/>
      <c r="LMX124" s="908"/>
      <c r="LMY124" s="908"/>
      <c r="LMZ124" s="908"/>
      <c r="LNA124" s="908"/>
      <c r="LNB124" s="908"/>
      <c r="LNC124" s="908"/>
      <c r="LND124" s="908"/>
      <c r="LNE124" s="908"/>
      <c r="LNF124" s="908"/>
      <c r="LNG124" s="908"/>
      <c r="LNH124" s="908"/>
      <c r="LNI124" s="908"/>
      <c r="LNJ124" s="908"/>
      <c r="LNK124" s="908"/>
      <c r="LNL124" s="908"/>
      <c r="LNM124" s="908"/>
      <c r="LNN124" s="908"/>
      <c r="LNO124" s="908"/>
      <c r="LNP124" s="908"/>
      <c r="LNQ124" s="908"/>
      <c r="LNR124" s="908"/>
      <c r="LNS124" s="908"/>
      <c r="LNT124" s="908"/>
      <c r="LNU124" s="908"/>
      <c r="LNV124" s="908"/>
      <c r="LNW124" s="908"/>
      <c r="LNX124" s="908"/>
      <c r="LNY124" s="908"/>
      <c r="LNZ124" s="908"/>
      <c r="LOA124" s="908"/>
      <c r="LOB124" s="908"/>
      <c r="LOC124" s="908"/>
      <c r="LOD124" s="908"/>
      <c r="LOE124" s="908"/>
      <c r="LOF124" s="908"/>
      <c r="LOG124" s="908"/>
      <c r="LOH124" s="908"/>
      <c r="LOI124" s="908"/>
      <c r="LOJ124" s="908"/>
      <c r="LOK124" s="908"/>
      <c r="LOL124" s="908"/>
      <c r="LOM124" s="908"/>
      <c r="LON124" s="908"/>
      <c r="LOO124" s="908"/>
      <c r="LOP124" s="908"/>
      <c r="LOQ124" s="908"/>
      <c r="LOR124" s="908"/>
      <c r="LOS124" s="908"/>
      <c r="LOT124" s="908"/>
      <c r="LOU124" s="908"/>
      <c r="LOV124" s="908"/>
      <c r="LOW124" s="908"/>
      <c r="LOX124" s="908"/>
      <c r="LOY124" s="908"/>
      <c r="LOZ124" s="908"/>
      <c r="LPA124" s="908"/>
      <c r="LPB124" s="908"/>
      <c r="LPC124" s="908"/>
      <c r="LPD124" s="908"/>
      <c r="LPE124" s="908"/>
      <c r="LPF124" s="908"/>
      <c r="LPG124" s="908"/>
      <c r="LPH124" s="908"/>
      <c r="LPI124" s="908"/>
      <c r="LPJ124" s="908"/>
      <c r="LPK124" s="908"/>
      <c r="LPL124" s="908"/>
      <c r="LPM124" s="908"/>
      <c r="LPN124" s="908"/>
      <c r="LPO124" s="908"/>
      <c r="LPP124" s="908"/>
      <c r="LPQ124" s="908"/>
      <c r="LPR124" s="908"/>
      <c r="LPS124" s="908"/>
      <c r="LPT124" s="908"/>
      <c r="LPU124" s="908"/>
      <c r="LPV124" s="908"/>
      <c r="LPW124" s="908"/>
      <c r="LPX124" s="908"/>
      <c r="LPY124" s="908"/>
      <c r="LPZ124" s="908"/>
      <c r="LQA124" s="908"/>
      <c r="LQB124" s="908"/>
      <c r="LQC124" s="908"/>
      <c r="LQD124" s="908"/>
      <c r="LQE124" s="908"/>
      <c r="LQF124" s="908"/>
      <c r="LQG124" s="908"/>
      <c r="LQH124" s="908"/>
      <c r="LQI124" s="908"/>
      <c r="LQJ124" s="908"/>
      <c r="LQK124" s="908"/>
      <c r="LQL124" s="908"/>
      <c r="LQM124" s="908"/>
      <c r="LQN124" s="908"/>
      <c r="LQO124" s="908"/>
      <c r="LQP124" s="908"/>
      <c r="LQQ124" s="908"/>
      <c r="LQR124" s="908"/>
      <c r="LQS124" s="908"/>
      <c r="LQT124" s="908"/>
      <c r="LQU124" s="908"/>
      <c r="LQV124" s="908"/>
      <c r="LQW124" s="908"/>
      <c r="LQX124" s="908"/>
      <c r="LQY124" s="908"/>
      <c r="LQZ124" s="908"/>
      <c r="LRA124" s="908"/>
      <c r="LRB124" s="908"/>
      <c r="LRC124" s="908"/>
      <c r="LRD124" s="908"/>
      <c r="LRE124" s="908"/>
      <c r="LRF124" s="908"/>
      <c r="LRG124" s="908"/>
      <c r="LRH124" s="908"/>
      <c r="LRI124" s="908"/>
      <c r="LRJ124" s="908"/>
      <c r="LRK124" s="908"/>
      <c r="LRL124" s="908"/>
      <c r="LRM124" s="908"/>
      <c r="LRN124" s="908"/>
      <c r="LRO124" s="908"/>
      <c r="LRP124" s="908"/>
      <c r="LRQ124" s="908"/>
      <c r="LRR124" s="908"/>
      <c r="LRS124" s="908"/>
      <c r="LRT124" s="908"/>
      <c r="LRU124" s="908"/>
      <c r="LRV124" s="908"/>
      <c r="LRW124" s="908"/>
      <c r="LRX124" s="908"/>
      <c r="LRY124" s="908"/>
      <c r="LRZ124" s="908"/>
      <c r="LSA124" s="908"/>
      <c r="LSB124" s="908"/>
      <c r="LSC124" s="908"/>
      <c r="LSD124" s="908"/>
      <c r="LSE124" s="908"/>
      <c r="LSF124" s="908"/>
      <c r="LSG124" s="908"/>
      <c r="LSH124" s="908"/>
      <c r="LSI124" s="908"/>
      <c r="LSJ124" s="908"/>
      <c r="LSK124" s="908"/>
      <c r="LSL124" s="908"/>
      <c r="LSM124" s="908"/>
      <c r="LSN124" s="908"/>
      <c r="LSO124" s="908"/>
      <c r="LSP124" s="908"/>
      <c r="LSQ124" s="908"/>
      <c r="LSR124" s="908"/>
      <c r="LSS124" s="908"/>
      <c r="LST124" s="908"/>
      <c r="LSU124" s="908"/>
      <c r="LSV124" s="908"/>
      <c r="LSW124" s="908"/>
      <c r="LSX124" s="908"/>
      <c r="LSY124" s="908"/>
      <c r="LSZ124" s="908"/>
      <c r="LTA124" s="908"/>
      <c r="LTB124" s="908"/>
      <c r="LTC124" s="908"/>
      <c r="LTD124" s="908"/>
      <c r="LTE124" s="908"/>
      <c r="LTF124" s="908"/>
      <c r="LTG124" s="908"/>
      <c r="LTH124" s="908"/>
      <c r="LTI124" s="908"/>
      <c r="LTJ124" s="908"/>
      <c r="LTK124" s="908"/>
      <c r="LTL124" s="908"/>
      <c r="LTM124" s="908"/>
      <c r="LTN124" s="908"/>
      <c r="LTO124" s="908"/>
      <c r="LTP124" s="908"/>
      <c r="LTQ124" s="908"/>
      <c r="LTR124" s="908"/>
      <c r="LTS124" s="908"/>
      <c r="LTT124" s="908"/>
      <c r="LTU124" s="908"/>
      <c r="LTV124" s="908"/>
      <c r="LTW124" s="908"/>
      <c r="LTX124" s="908"/>
      <c r="LTY124" s="908"/>
      <c r="LTZ124" s="908"/>
      <c r="LUA124" s="908"/>
      <c r="LUB124" s="908"/>
      <c r="LUC124" s="908"/>
      <c r="LUD124" s="908"/>
      <c r="LUE124" s="908"/>
      <c r="LUF124" s="908"/>
      <c r="LUG124" s="908"/>
      <c r="LUH124" s="908"/>
      <c r="LUI124" s="908"/>
      <c r="LUJ124" s="908"/>
      <c r="LUK124" s="908"/>
      <c r="LUL124" s="908"/>
      <c r="LUM124" s="908"/>
      <c r="LUN124" s="908"/>
      <c r="LUO124" s="908"/>
      <c r="LUP124" s="908"/>
      <c r="LUQ124" s="908"/>
      <c r="LUR124" s="908"/>
      <c r="LUS124" s="908"/>
      <c r="LUT124" s="908"/>
      <c r="LUU124" s="908"/>
      <c r="LUV124" s="908"/>
      <c r="LUW124" s="908"/>
      <c r="LUX124" s="908"/>
      <c r="LUY124" s="908"/>
      <c r="LUZ124" s="908"/>
      <c r="LVA124" s="908"/>
      <c r="LVB124" s="908"/>
      <c r="LVC124" s="908"/>
      <c r="LVD124" s="908"/>
      <c r="LVE124" s="908"/>
      <c r="LVF124" s="908"/>
      <c r="LVG124" s="908"/>
      <c r="LVH124" s="908"/>
      <c r="LVI124" s="908"/>
      <c r="LVJ124" s="908"/>
      <c r="LVK124" s="908"/>
      <c r="LVL124" s="908"/>
      <c r="LVM124" s="908"/>
      <c r="LVN124" s="908"/>
      <c r="LVO124" s="908"/>
      <c r="LVP124" s="908"/>
      <c r="LVQ124" s="908"/>
      <c r="LVR124" s="908"/>
      <c r="LVS124" s="908"/>
      <c r="LVT124" s="908"/>
      <c r="LVU124" s="908"/>
      <c r="LVV124" s="908"/>
      <c r="LVW124" s="908"/>
      <c r="LVX124" s="908"/>
      <c r="LVY124" s="908"/>
      <c r="LVZ124" s="908"/>
      <c r="LWA124" s="908"/>
      <c r="LWB124" s="908"/>
      <c r="LWC124" s="908"/>
      <c r="LWD124" s="908"/>
      <c r="LWE124" s="908"/>
      <c r="LWF124" s="908"/>
      <c r="LWG124" s="908"/>
      <c r="LWH124" s="908"/>
      <c r="LWI124" s="908"/>
      <c r="LWJ124" s="908"/>
      <c r="LWK124" s="908"/>
      <c r="LWL124" s="908"/>
      <c r="LWM124" s="908"/>
      <c r="LWN124" s="908"/>
      <c r="LWO124" s="908"/>
      <c r="LWP124" s="908"/>
      <c r="LWQ124" s="908"/>
      <c r="LWR124" s="908"/>
      <c r="LWS124" s="908"/>
      <c r="LWT124" s="908"/>
      <c r="LWU124" s="908"/>
      <c r="LWV124" s="908"/>
      <c r="LWW124" s="908"/>
      <c r="LWX124" s="908"/>
      <c r="LWY124" s="908"/>
      <c r="LWZ124" s="908"/>
      <c r="LXA124" s="908"/>
      <c r="LXB124" s="908"/>
      <c r="LXC124" s="908"/>
      <c r="LXD124" s="908"/>
      <c r="LXE124" s="908"/>
      <c r="LXF124" s="908"/>
      <c r="LXG124" s="908"/>
      <c r="LXH124" s="908"/>
      <c r="LXI124" s="908"/>
      <c r="LXJ124" s="908"/>
      <c r="LXK124" s="908"/>
      <c r="LXL124" s="908"/>
      <c r="LXM124" s="908"/>
      <c r="LXN124" s="908"/>
      <c r="LXO124" s="908"/>
      <c r="LXP124" s="908"/>
      <c r="LXQ124" s="908"/>
      <c r="LXR124" s="908"/>
      <c r="LXS124" s="908"/>
      <c r="LXT124" s="908"/>
      <c r="LXU124" s="908"/>
      <c r="LXV124" s="908"/>
      <c r="LXW124" s="908"/>
      <c r="LXX124" s="908"/>
      <c r="LXY124" s="908"/>
      <c r="LXZ124" s="908"/>
      <c r="LYA124" s="908"/>
      <c r="LYB124" s="908"/>
      <c r="LYC124" s="908"/>
      <c r="LYD124" s="908"/>
      <c r="LYE124" s="908"/>
      <c r="LYF124" s="908"/>
      <c r="LYG124" s="908"/>
      <c r="LYH124" s="908"/>
      <c r="LYI124" s="908"/>
      <c r="LYJ124" s="908"/>
      <c r="LYK124" s="908"/>
      <c r="LYL124" s="908"/>
      <c r="LYM124" s="908"/>
      <c r="LYN124" s="908"/>
      <c r="LYO124" s="908"/>
      <c r="LYP124" s="908"/>
      <c r="LYQ124" s="908"/>
      <c r="LYR124" s="908"/>
      <c r="LYS124" s="908"/>
      <c r="LYT124" s="908"/>
      <c r="LYU124" s="908"/>
      <c r="LYV124" s="908"/>
      <c r="LYW124" s="908"/>
      <c r="LYX124" s="908"/>
      <c r="LYY124" s="908"/>
      <c r="LYZ124" s="908"/>
      <c r="LZA124" s="908"/>
      <c r="LZB124" s="908"/>
      <c r="LZC124" s="908"/>
      <c r="LZD124" s="908"/>
      <c r="LZE124" s="908"/>
      <c r="LZF124" s="908"/>
      <c r="LZG124" s="908"/>
      <c r="LZH124" s="908"/>
      <c r="LZI124" s="908"/>
      <c r="LZJ124" s="908"/>
      <c r="LZK124" s="908"/>
      <c r="LZL124" s="908"/>
      <c r="LZM124" s="908"/>
      <c r="LZN124" s="908"/>
      <c r="LZO124" s="908"/>
      <c r="LZP124" s="908"/>
      <c r="LZQ124" s="908"/>
      <c r="LZR124" s="908"/>
      <c r="LZS124" s="908"/>
      <c r="LZT124" s="908"/>
      <c r="LZU124" s="908"/>
      <c r="LZV124" s="908"/>
      <c r="LZW124" s="908"/>
      <c r="LZX124" s="908"/>
      <c r="LZY124" s="908"/>
      <c r="LZZ124" s="908"/>
      <c r="MAA124" s="908"/>
      <c r="MAB124" s="908"/>
      <c r="MAC124" s="908"/>
      <c r="MAD124" s="908"/>
      <c r="MAE124" s="908"/>
      <c r="MAF124" s="908"/>
      <c r="MAG124" s="908"/>
      <c r="MAH124" s="908"/>
      <c r="MAI124" s="908"/>
      <c r="MAJ124" s="908"/>
      <c r="MAK124" s="908"/>
      <c r="MAL124" s="908"/>
      <c r="MAM124" s="908"/>
      <c r="MAN124" s="908"/>
      <c r="MAO124" s="908"/>
      <c r="MAP124" s="908"/>
      <c r="MAQ124" s="908"/>
      <c r="MAR124" s="908"/>
      <c r="MAS124" s="908"/>
      <c r="MAT124" s="908"/>
      <c r="MAU124" s="908"/>
      <c r="MAV124" s="908"/>
      <c r="MAW124" s="908"/>
      <c r="MAX124" s="908"/>
      <c r="MAY124" s="908"/>
      <c r="MAZ124" s="908"/>
      <c r="MBA124" s="908"/>
      <c r="MBB124" s="908"/>
      <c r="MBC124" s="908"/>
      <c r="MBD124" s="908"/>
      <c r="MBE124" s="908"/>
      <c r="MBF124" s="908"/>
      <c r="MBG124" s="908"/>
      <c r="MBH124" s="908"/>
      <c r="MBI124" s="908"/>
      <c r="MBJ124" s="908"/>
      <c r="MBK124" s="908"/>
      <c r="MBL124" s="908"/>
      <c r="MBM124" s="908"/>
      <c r="MBN124" s="908"/>
      <c r="MBO124" s="908"/>
      <c r="MBP124" s="908"/>
      <c r="MBQ124" s="908"/>
      <c r="MBR124" s="908"/>
      <c r="MBS124" s="908"/>
      <c r="MBT124" s="908"/>
      <c r="MBU124" s="908"/>
      <c r="MBV124" s="908"/>
      <c r="MBW124" s="908"/>
      <c r="MBX124" s="908"/>
      <c r="MBY124" s="908"/>
      <c r="MBZ124" s="908"/>
      <c r="MCA124" s="908"/>
      <c r="MCB124" s="908"/>
      <c r="MCC124" s="908"/>
      <c r="MCD124" s="908"/>
      <c r="MCE124" s="908"/>
      <c r="MCF124" s="908"/>
      <c r="MCG124" s="908"/>
      <c r="MCH124" s="908"/>
      <c r="MCI124" s="908"/>
      <c r="MCJ124" s="908"/>
      <c r="MCK124" s="908"/>
      <c r="MCL124" s="908"/>
      <c r="MCM124" s="908"/>
      <c r="MCN124" s="908"/>
      <c r="MCO124" s="908"/>
      <c r="MCP124" s="908"/>
      <c r="MCQ124" s="908"/>
      <c r="MCR124" s="908"/>
      <c r="MCS124" s="908"/>
      <c r="MCT124" s="908"/>
      <c r="MCU124" s="908"/>
      <c r="MCV124" s="908"/>
      <c r="MCW124" s="908"/>
      <c r="MCX124" s="908"/>
      <c r="MCY124" s="908"/>
      <c r="MCZ124" s="908"/>
      <c r="MDA124" s="908"/>
      <c r="MDB124" s="908"/>
      <c r="MDC124" s="908"/>
      <c r="MDD124" s="908"/>
      <c r="MDE124" s="908"/>
      <c r="MDF124" s="908"/>
      <c r="MDG124" s="908"/>
      <c r="MDH124" s="908"/>
      <c r="MDI124" s="908"/>
      <c r="MDJ124" s="908"/>
      <c r="MDK124" s="908"/>
      <c r="MDL124" s="908"/>
      <c r="MDM124" s="908"/>
      <c r="MDN124" s="908"/>
      <c r="MDO124" s="908"/>
      <c r="MDP124" s="908"/>
      <c r="MDQ124" s="908"/>
      <c r="MDR124" s="908"/>
      <c r="MDS124" s="908"/>
      <c r="MDT124" s="908"/>
      <c r="MDU124" s="908"/>
      <c r="MDV124" s="908"/>
      <c r="MDW124" s="908"/>
      <c r="MDX124" s="908"/>
      <c r="MDY124" s="908"/>
      <c r="MDZ124" s="908"/>
      <c r="MEA124" s="908"/>
      <c r="MEB124" s="908"/>
      <c r="MEC124" s="908"/>
      <c r="MED124" s="908"/>
      <c r="MEE124" s="908"/>
      <c r="MEF124" s="908"/>
      <c r="MEG124" s="908"/>
      <c r="MEH124" s="908"/>
      <c r="MEI124" s="908"/>
      <c r="MEJ124" s="908"/>
      <c r="MEK124" s="908"/>
      <c r="MEL124" s="908"/>
      <c r="MEM124" s="908"/>
      <c r="MEN124" s="908"/>
      <c r="MEO124" s="908"/>
      <c r="MEP124" s="908"/>
      <c r="MEQ124" s="908"/>
      <c r="MER124" s="908"/>
      <c r="MES124" s="908"/>
      <c r="MET124" s="908"/>
      <c r="MEU124" s="908"/>
      <c r="MEV124" s="908"/>
      <c r="MEW124" s="908"/>
      <c r="MEX124" s="908"/>
      <c r="MEY124" s="908"/>
      <c r="MEZ124" s="908"/>
      <c r="MFA124" s="908"/>
      <c r="MFB124" s="908"/>
      <c r="MFC124" s="908"/>
      <c r="MFD124" s="908"/>
      <c r="MFE124" s="908"/>
      <c r="MFF124" s="908"/>
      <c r="MFG124" s="908"/>
      <c r="MFH124" s="908"/>
      <c r="MFI124" s="908"/>
      <c r="MFJ124" s="908"/>
      <c r="MFK124" s="908"/>
      <c r="MFL124" s="908"/>
      <c r="MFM124" s="908"/>
      <c r="MFN124" s="908"/>
      <c r="MFO124" s="908"/>
      <c r="MFP124" s="908"/>
      <c r="MFQ124" s="908"/>
      <c r="MFR124" s="908"/>
      <c r="MFS124" s="908"/>
      <c r="MFT124" s="908"/>
      <c r="MFU124" s="908"/>
      <c r="MFV124" s="908"/>
      <c r="MFW124" s="908"/>
      <c r="MFX124" s="908"/>
      <c r="MFY124" s="908"/>
      <c r="MFZ124" s="908"/>
      <c r="MGA124" s="908"/>
      <c r="MGB124" s="908"/>
      <c r="MGC124" s="908"/>
      <c r="MGD124" s="908"/>
      <c r="MGE124" s="908"/>
      <c r="MGF124" s="908"/>
      <c r="MGG124" s="908"/>
      <c r="MGH124" s="908"/>
      <c r="MGI124" s="908"/>
      <c r="MGJ124" s="908"/>
      <c r="MGK124" s="908"/>
      <c r="MGL124" s="908"/>
      <c r="MGM124" s="908"/>
      <c r="MGN124" s="908"/>
      <c r="MGO124" s="908"/>
      <c r="MGP124" s="908"/>
      <c r="MGQ124" s="908"/>
      <c r="MGR124" s="908"/>
      <c r="MGS124" s="908"/>
      <c r="MGT124" s="908"/>
      <c r="MGU124" s="908"/>
      <c r="MGV124" s="908"/>
      <c r="MGW124" s="908"/>
      <c r="MGX124" s="908"/>
      <c r="MGY124" s="908"/>
      <c r="MGZ124" s="908"/>
      <c r="MHA124" s="908"/>
      <c r="MHB124" s="908"/>
      <c r="MHC124" s="908"/>
      <c r="MHD124" s="908"/>
      <c r="MHE124" s="908"/>
      <c r="MHF124" s="908"/>
      <c r="MHG124" s="908"/>
      <c r="MHH124" s="908"/>
      <c r="MHI124" s="908"/>
      <c r="MHJ124" s="908"/>
      <c r="MHK124" s="908"/>
      <c r="MHL124" s="908"/>
      <c r="MHM124" s="908"/>
      <c r="MHN124" s="908"/>
      <c r="MHO124" s="908"/>
      <c r="MHP124" s="908"/>
      <c r="MHQ124" s="908"/>
      <c r="MHR124" s="908"/>
      <c r="MHS124" s="908"/>
      <c r="MHT124" s="908"/>
      <c r="MHU124" s="908"/>
      <c r="MHV124" s="908"/>
      <c r="MHW124" s="908"/>
      <c r="MHX124" s="908"/>
      <c r="MHY124" s="908"/>
      <c r="MHZ124" s="908"/>
      <c r="MIA124" s="908"/>
      <c r="MIB124" s="908"/>
      <c r="MIC124" s="908"/>
      <c r="MID124" s="908"/>
      <c r="MIE124" s="908"/>
      <c r="MIF124" s="908"/>
      <c r="MIG124" s="908"/>
      <c r="MIH124" s="908"/>
      <c r="MII124" s="908"/>
      <c r="MIJ124" s="908"/>
      <c r="MIK124" s="908"/>
      <c r="MIL124" s="908"/>
      <c r="MIM124" s="908"/>
      <c r="MIN124" s="908"/>
      <c r="MIO124" s="908"/>
      <c r="MIP124" s="908"/>
      <c r="MIQ124" s="908"/>
      <c r="MIR124" s="908"/>
      <c r="MIS124" s="908"/>
      <c r="MIT124" s="908"/>
      <c r="MIU124" s="908"/>
      <c r="MIV124" s="908"/>
      <c r="MIW124" s="908"/>
      <c r="MIX124" s="908"/>
      <c r="MIY124" s="908"/>
      <c r="MIZ124" s="908"/>
      <c r="MJA124" s="908"/>
      <c r="MJB124" s="908"/>
      <c r="MJC124" s="908"/>
      <c r="MJD124" s="908"/>
      <c r="MJE124" s="908"/>
      <c r="MJF124" s="908"/>
      <c r="MJG124" s="908"/>
      <c r="MJH124" s="908"/>
      <c r="MJI124" s="908"/>
      <c r="MJJ124" s="908"/>
      <c r="MJK124" s="908"/>
      <c r="MJL124" s="908"/>
      <c r="MJM124" s="908"/>
      <c r="MJN124" s="908"/>
      <c r="MJO124" s="908"/>
      <c r="MJP124" s="908"/>
      <c r="MJQ124" s="908"/>
      <c r="MJR124" s="908"/>
      <c r="MJS124" s="908"/>
      <c r="MJT124" s="908"/>
      <c r="MJU124" s="908"/>
      <c r="MJV124" s="908"/>
      <c r="MJW124" s="908"/>
      <c r="MJX124" s="908"/>
      <c r="MJY124" s="908"/>
      <c r="MJZ124" s="908"/>
      <c r="MKA124" s="908"/>
      <c r="MKB124" s="908"/>
      <c r="MKC124" s="908"/>
      <c r="MKD124" s="908"/>
      <c r="MKE124" s="908"/>
      <c r="MKF124" s="908"/>
      <c r="MKG124" s="908"/>
      <c r="MKH124" s="908"/>
      <c r="MKI124" s="908"/>
      <c r="MKJ124" s="908"/>
      <c r="MKK124" s="908"/>
      <c r="MKL124" s="908"/>
      <c r="MKM124" s="908"/>
      <c r="MKN124" s="908"/>
      <c r="MKO124" s="908"/>
      <c r="MKP124" s="908"/>
      <c r="MKQ124" s="908"/>
      <c r="MKR124" s="908"/>
      <c r="MKS124" s="908"/>
      <c r="MKT124" s="908"/>
      <c r="MKU124" s="908"/>
      <c r="MKV124" s="908"/>
      <c r="MKW124" s="908"/>
      <c r="MKX124" s="908"/>
      <c r="MKY124" s="908"/>
      <c r="MKZ124" s="908"/>
      <c r="MLA124" s="908"/>
      <c r="MLB124" s="908"/>
      <c r="MLC124" s="908"/>
      <c r="MLD124" s="908"/>
      <c r="MLE124" s="908"/>
      <c r="MLF124" s="908"/>
      <c r="MLG124" s="908"/>
      <c r="MLH124" s="908"/>
      <c r="MLI124" s="908"/>
      <c r="MLJ124" s="908"/>
      <c r="MLK124" s="908"/>
      <c r="MLL124" s="908"/>
      <c r="MLM124" s="908"/>
      <c r="MLN124" s="908"/>
      <c r="MLO124" s="908"/>
      <c r="MLP124" s="908"/>
      <c r="MLQ124" s="908"/>
      <c r="MLR124" s="908"/>
      <c r="MLS124" s="908"/>
      <c r="MLT124" s="908"/>
      <c r="MLU124" s="908"/>
      <c r="MLV124" s="908"/>
      <c r="MLW124" s="908"/>
      <c r="MLX124" s="908"/>
      <c r="MLY124" s="908"/>
      <c r="MLZ124" s="908"/>
      <c r="MMA124" s="908"/>
      <c r="MMB124" s="908"/>
      <c r="MMC124" s="908"/>
      <c r="MMD124" s="908"/>
      <c r="MME124" s="908"/>
      <c r="MMF124" s="908"/>
      <c r="MMG124" s="908"/>
      <c r="MMH124" s="908"/>
      <c r="MMI124" s="908"/>
      <c r="MMJ124" s="908"/>
      <c r="MMK124" s="908"/>
      <c r="MML124" s="908"/>
      <c r="MMM124" s="908"/>
      <c r="MMN124" s="908"/>
      <c r="MMO124" s="908"/>
      <c r="MMP124" s="908"/>
      <c r="MMQ124" s="908"/>
      <c r="MMR124" s="908"/>
      <c r="MMS124" s="908"/>
      <c r="MMT124" s="908"/>
      <c r="MMU124" s="908"/>
      <c r="MMV124" s="908"/>
      <c r="MMW124" s="908"/>
      <c r="MMX124" s="908"/>
      <c r="MMY124" s="908"/>
      <c r="MMZ124" s="908"/>
      <c r="MNA124" s="908"/>
      <c r="MNB124" s="908"/>
      <c r="MNC124" s="908"/>
      <c r="MND124" s="908"/>
      <c r="MNE124" s="908"/>
      <c r="MNF124" s="908"/>
      <c r="MNG124" s="908"/>
      <c r="MNH124" s="908"/>
      <c r="MNI124" s="908"/>
      <c r="MNJ124" s="908"/>
      <c r="MNK124" s="908"/>
      <c r="MNL124" s="908"/>
      <c r="MNM124" s="908"/>
      <c r="MNN124" s="908"/>
      <c r="MNO124" s="908"/>
      <c r="MNP124" s="908"/>
      <c r="MNQ124" s="908"/>
      <c r="MNR124" s="908"/>
      <c r="MNS124" s="908"/>
      <c r="MNT124" s="908"/>
      <c r="MNU124" s="908"/>
      <c r="MNV124" s="908"/>
      <c r="MNW124" s="908"/>
      <c r="MNX124" s="908"/>
      <c r="MNY124" s="908"/>
      <c r="MNZ124" s="908"/>
      <c r="MOA124" s="908"/>
      <c r="MOB124" s="908"/>
      <c r="MOC124" s="908"/>
      <c r="MOD124" s="908"/>
      <c r="MOE124" s="908"/>
      <c r="MOF124" s="908"/>
      <c r="MOG124" s="908"/>
      <c r="MOH124" s="908"/>
      <c r="MOI124" s="908"/>
      <c r="MOJ124" s="908"/>
      <c r="MOK124" s="908"/>
      <c r="MOL124" s="908"/>
      <c r="MOM124" s="908"/>
      <c r="MON124" s="908"/>
      <c r="MOO124" s="908"/>
      <c r="MOP124" s="908"/>
      <c r="MOQ124" s="908"/>
      <c r="MOR124" s="908"/>
      <c r="MOS124" s="908"/>
      <c r="MOT124" s="908"/>
      <c r="MOU124" s="908"/>
      <c r="MOV124" s="908"/>
      <c r="MOW124" s="908"/>
      <c r="MOX124" s="908"/>
      <c r="MOY124" s="908"/>
      <c r="MOZ124" s="908"/>
      <c r="MPA124" s="908"/>
      <c r="MPB124" s="908"/>
      <c r="MPC124" s="908"/>
      <c r="MPD124" s="908"/>
      <c r="MPE124" s="908"/>
      <c r="MPF124" s="908"/>
      <c r="MPG124" s="908"/>
      <c r="MPH124" s="908"/>
      <c r="MPI124" s="908"/>
      <c r="MPJ124" s="908"/>
      <c r="MPK124" s="908"/>
      <c r="MPL124" s="908"/>
      <c r="MPM124" s="908"/>
      <c r="MPN124" s="908"/>
      <c r="MPO124" s="908"/>
      <c r="MPP124" s="908"/>
      <c r="MPQ124" s="908"/>
      <c r="MPR124" s="908"/>
      <c r="MPS124" s="908"/>
      <c r="MPT124" s="908"/>
      <c r="MPU124" s="908"/>
      <c r="MPV124" s="908"/>
      <c r="MPW124" s="908"/>
      <c r="MPX124" s="908"/>
      <c r="MPY124" s="908"/>
      <c r="MPZ124" s="908"/>
      <c r="MQA124" s="908"/>
      <c r="MQB124" s="908"/>
      <c r="MQC124" s="908"/>
      <c r="MQD124" s="908"/>
      <c r="MQE124" s="908"/>
      <c r="MQF124" s="908"/>
      <c r="MQG124" s="908"/>
      <c r="MQH124" s="908"/>
      <c r="MQI124" s="908"/>
      <c r="MQJ124" s="908"/>
      <c r="MQK124" s="908"/>
      <c r="MQL124" s="908"/>
      <c r="MQM124" s="908"/>
      <c r="MQN124" s="908"/>
      <c r="MQO124" s="908"/>
      <c r="MQP124" s="908"/>
      <c r="MQQ124" s="908"/>
      <c r="MQR124" s="908"/>
      <c r="MQS124" s="908"/>
      <c r="MQT124" s="908"/>
      <c r="MQU124" s="908"/>
      <c r="MQV124" s="908"/>
      <c r="MQW124" s="908"/>
      <c r="MQX124" s="908"/>
      <c r="MQY124" s="908"/>
      <c r="MQZ124" s="908"/>
      <c r="MRA124" s="908"/>
      <c r="MRB124" s="908"/>
      <c r="MRC124" s="908"/>
      <c r="MRD124" s="908"/>
      <c r="MRE124" s="908"/>
      <c r="MRF124" s="908"/>
      <c r="MRG124" s="908"/>
      <c r="MRH124" s="908"/>
      <c r="MRI124" s="908"/>
      <c r="MRJ124" s="908"/>
      <c r="MRK124" s="908"/>
      <c r="MRL124" s="908"/>
      <c r="MRM124" s="908"/>
      <c r="MRN124" s="908"/>
      <c r="MRO124" s="908"/>
      <c r="MRP124" s="908"/>
      <c r="MRQ124" s="908"/>
      <c r="MRR124" s="908"/>
      <c r="MRS124" s="908"/>
      <c r="MRT124" s="908"/>
      <c r="MRU124" s="908"/>
      <c r="MRV124" s="908"/>
      <c r="MRW124" s="908"/>
      <c r="MRX124" s="908"/>
      <c r="MRY124" s="908"/>
      <c r="MRZ124" s="908"/>
      <c r="MSA124" s="908"/>
      <c r="MSB124" s="908"/>
      <c r="MSC124" s="908"/>
      <c r="MSD124" s="908"/>
      <c r="MSE124" s="908"/>
      <c r="MSF124" s="908"/>
      <c r="MSG124" s="908"/>
      <c r="MSH124" s="908"/>
      <c r="MSI124" s="908"/>
      <c r="MSJ124" s="908"/>
      <c r="MSK124" s="908"/>
      <c r="MSL124" s="908"/>
      <c r="MSM124" s="908"/>
      <c r="MSN124" s="908"/>
      <c r="MSO124" s="908"/>
      <c r="MSP124" s="908"/>
      <c r="MSQ124" s="908"/>
      <c r="MSR124" s="908"/>
      <c r="MSS124" s="908"/>
      <c r="MST124" s="908"/>
      <c r="MSU124" s="908"/>
      <c r="MSV124" s="908"/>
      <c r="MSW124" s="908"/>
      <c r="MSX124" s="908"/>
      <c r="MSY124" s="908"/>
      <c r="MSZ124" s="908"/>
      <c r="MTA124" s="908"/>
      <c r="MTB124" s="908"/>
      <c r="MTC124" s="908"/>
      <c r="MTD124" s="908"/>
      <c r="MTE124" s="908"/>
      <c r="MTF124" s="908"/>
      <c r="MTG124" s="908"/>
      <c r="MTH124" s="908"/>
      <c r="MTI124" s="908"/>
      <c r="MTJ124" s="908"/>
      <c r="MTK124" s="908"/>
      <c r="MTL124" s="908"/>
      <c r="MTM124" s="908"/>
      <c r="MTN124" s="908"/>
      <c r="MTO124" s="908"/>
      <c r="MTP124" s="908"/>
      <c r="MTQ124" s="908"/>
      <c r="MTR124" s="908"/>
      <c r="MTS124" s="908"/>
      <c r="MTT124" s="908"/>
      <c r="MTU124" s="908"/>
      <c r="MTV124" s="908"/>
      <c r="MTW124" s="908"/>
      <c r="MTX124" s="908"/>
      <c r="MTY124" s="908"/>
      <c r="MTZ124" s="908"/>
      <c r="MUA124" s="908"/>
      <c r="MUB124" s="908"/>
      <c r="MUC124" s="908"/>
      <c r="MUD124" s="908"/>
      <c r="MUE124" s="908"/>
      <c r="MUF124" s="908"/>
      <c r="MUG124" s="908"/>
      <c r="MUH124" s="908"/>
      <c r="MUI124" s="908"/>
      <c r="MUJ124" s="908"/>
      <c r="MUK124" s="908"/>
      <c r="MUL124" s="908"/>
      <c r="MUM124" s="908"/>
      <c r="MUN124" s="908"/>
      <c r="MUO124" s="908"/>
      <c r="MUP124" s="908"/>
      <c r="MUQ124" s="908"/>
      <c r="MUR124" s="908"/>
      <c r="MUS124" s="908"/>
      <c r="MUT124" s="908"/>
      <c r="MUU124" s="908"/>
      <c r="MUV124" s="908"/>
      <c r="MUW124" s="908"/>
      <c r="MUX124" s="908"/>
      <c r="MUY124" s="908"/>
      <c r="MUZ124" s="908"/>
      <c r="MVA124" s="908"/>
      <c r="MVB124" s="908"/>
      <c r="MVC124" s="908"/>
      <c r="MVD124" s="908"/>
      <c r="MVE124" s="908"/>
      <c r="MVF124" s="908"/>
      <c r="MVG124" s="908"/>
      <c r="MVH124" s="908"/>
      <c r="MVI124" s="908"/>
      <c r="MVJ124" s="908"/>
      <c r="MVK124" s="908"/>
      <c r="MVL124" s="908"/>
      <c r="MVM124" s="908"/>
      <c r="MVN124" s="908"/>
      <c r="MVO124" s="908"/>
      <c r="MVP124" s="908"/>
      <c r="MVQ124" s="908"/>
      <c r="MVR124" s="908"/>
      <c r="MVS124" s="908"/>
      <c r="MVT124" s="908"/>
      <c r="MVU124" s="908"/>
      <c r="MVV124" s="908"/>
      <c r="MVW124" s="908"/>
      <c r="MVX124" s="908"/>
      <c r="MVY124" s="908"/>
      <c r="MVZ124" s="908"/>
      <c r="MWA124" s="908"/>
      <c r="MWB124" s="908"/>
      <c r="MWC124" s="908"/>
      <c r="MWD124" s="908"/>
      <c r="MWE124" s="908"/>
      <c r="MWF124" s="908"/>
      <c r="MWG124" s="908"/>
      <c r="MWH124" s="908"/>
      <c r="MWI124" s="908"/>
      <c r="MWJ124" s="908"/>
      <c r="MWK124" s="908"/>
      <c r="MWL124" s="908"/>
      <c r="MWM124" s="908"/>
      <c r="MWN124" s="908"/>
      <c r="MWO124" s="908"/>
      <c r="MWP124" s="908"/>
      <c r="MWQ124" s="908"/>
      <c r="MWR124" s="908"/>
      <c r="MWS124" s="908"/>
      <c r="MWT124" s="908"/>
      <c r="MWU124" s="908"/>
      <c r="MWV124" s="908"/>
      <c r="MWW124" s="908"/>
      <c r="MWX124" s="908"/>
      <c r="MWY124" s="908"/>
      <c r="MWZ124" s="908"/>
      <c r="MXA124" s="908"/>
      <c r="MXB124" s="908"/>
      <c r="MXC124" s="908"/>
      <c r="MXD124" s="908"/>
      <c r="MXE124" s="908"/>
      <c r="MXF124" s="908"/>
      <c r="MXG124" s="908"/>
      <c r="MXH124" s="908"/>
      <c r="MXI124" s="908"/>
      <c r="MXJ124" s="908"/>
      <c r="MXK124" s="908"/>
      <c r="MXL124" s="908"/>
      <c r="MXM124" s="908"/>
      <c r="MXN124" s="908"/>
      <c r="MXO124" s="908"/>
      <c r="MXP124" s="908"/>
      <c r="MXQ124" s="908"/>
      <c r="MXR124" s="908"/>
      <c r="MXS124" s="908"/>
      <c r="MXT124" s="908"/>
      <c r="MXU124" s="908"/>
      <c r="MXV124" s="908"/>
      <c r="MXW124" s="908"/>
      <c r="MXX124" s="908"/>
      <c r="MXY124" s="908"/>
      <c r="MXZ124" s="908"/>
      <c r="MYA124" s="908"/>
      <c r="MYB124" s="908"/>
      <c r="MYC124" s="908"/>
      <c r="MYD124" s="908"/>
      <c r="MYE124" s="908"/>
      <c r="MYF124" s="908"/>
      <c r="MYG124" s="908"/>
      <c r="MYH124" s="908"/>
      <c r="MYI124" s="908"/>
      <c r="MYJ124" s="908"/>
      <c r="MYK124" s="908"/>
      <c r="MYL124" s="908"/>
      <c r="MYM124" s="908"/>
      <c r="MYN124" s="908"/>
      <c r="MYO124" s="908"/>
      <c r="MYP124" s="908"/>
      <c r="MYQ124" s="908"/>
      <c r="MYR124" s="908"/>
      <c r="MYS124" s="908"/>
      <c r="MYT124" s="908"/>
      <c r="MYU124" s="908"/>
      <c r="MYV124" s="908"/>
      <c r="MYW124" s="908"/>
      <c r="MYX124" s="908"/>
      <c r="MYY124" s="908"/>
      <c r="MYZ124" s="908"/>
      <c r="MZA124" s="908"/>
      <c r="MZB124" s="908"/>
      <c r="MZC124" s="908"/>
      <c r="MZD124" s="908"/>
      <c r="MZE124" s="908"/>
      <c r="MZF124" s="908"/>
      <c r="MZG124" s="908"/>
      <c r="MZH124" s="908"/>
      <c r="MZI124" s="908"/>
      <c r="MZJ124" s="908"/>
      <c r="MZK124" s="908"/>
      <c r="MZL124" s="908"/>
      <c r="MZM124" s="908"/>
      <c r="MZN124" s="908"/>
      <c r="MZO124" s="908"/>
      <c r="MZP124" s="908"/>
      <c r="MZQ124" s="908"/>
      <c r="MZR124" s="908"/>
      <c r="MZS124" s="908"/>
      <c r="MZT124" s="908"/>
      <c r="MZU124" s="908"/>
      <c r="MZV124" s="908"/>
      <c r="MZW124" s="908"/>
      <c r="MZX124" s="908"/>
      <c r="MZY124" s="908"/>
      <c r="MZZ124" s="908"/>
      <c r="NAA124" s="908"/>
      <c r="NAB124" s="908"/>
      <c r="NAC124" s="908"/>
      <c r="NAD124" s="908"/>
      <c r="NAE124" s="908"/>
      <c r="NAF124" s="908"/>
      <c r="NAG124" s="908"/>
      <c r="NAH124" s="908"/>
      <c r="NAI124" s="908"/>
      <c r="NAJ124" s="908"/>
      <c r="NAK124" s="908"/>
      <c r="NAL124" s="908"/>
      <c r="NAM124" s="908"/>
      <c r="NAN124" s="908"/>
      <c r="NAO124" s="908"/>
      <c r="NAP124" s="908"/>
      <c r="NAQ124" s="908"/>
      <c r="NAR124" s="908"/>
      <c r="NAS124" s="908"/>
      <c r="NAT124" s="908"/>
      <c r="NAU124" s="908"/>
      <c r="NAV124" s="908"/>
      <c r="NAW124" s="908"/>
      <c r="NAX124" s="908"/>
      <c r="NAY124" s="908"/>
      <c r="NAZ124" s="908"/>
      <c r="NBA124" s="908"/>
      <c r="NBB124" s="908"/>
      <c r="NBC124" s="908"/>
      <c r="NBD124" s="908"/>
      <c r="NBE124" s="908"/>
      <c r="NBF124" s="908"/>
      <c r="NBG124" s="908"/>
      <c r="NBH124" s="908"/>
      <c r="NBI124" s="908"/>
      <c r="NBJ124" s="908"/>
      <c r="NBK124" s="908"/>
      <c r="NBL124" s="908"/>
      <c r="NBM124" s="908"/>
      <c r="NBN124" s="908"/>
      <c r="NBO124" s="908"/>
      <c r="NBP124" s="908"/>
      <c r="NBQ124" s="908"/>
      <c r="NBR124" s="908"/>
      <c r="NBS124" s="908"/>
      <c r="NBT124" s="908"/>
      <c r="NBU124" s="908"/>
      <c r="NBV124" s="908"/>
      <c r="NBW124" s="908"/>
      <c r="NBX124" s="908"/>
      <c r="NBY124" s="908"/>
      <c r="NBZ124" s="908"/>
      <c r="NCA124" s="908"/>
      <c r="NCB124" s="908"/>
      <c r="NCC124" s="908"/>
      <c r="NCD124" s="908"/>
      <c r="NCE124" s="908"/>
      <c r="NCF124" s="908"/>
      <c r="NCG124" s="908"/>
      <c r="NCH124" s="908"/>
      <c r="NCI124" s="908"/>
      <c r="NCJ124" s="908"/>
      <c r="NCK124" s="908"/>
      <c r="NCL124" s="908"/>
      <c r="NCM124" s="908"/>
      <c r="NCN124" s="908"/>
      <c r="NCO124" s="908"/>
      <c r="NCP124" s="908"/>
      <c r="NCQ124" s="908"/>
      <c r="NCR124" s="908"/>
      <c r="NCS124" s="908"/>
      <c r="NCT124" s="908"/>
      <c r="NCU124" s="908"/>
      <c r="NCV124" s="908"/>
      <c r="NCW124" s="908"/>
      <c r="NCX124" s="908"/>
      <c r="NCY124" s="908"/>
      <c r="NCZ124" s="908"/>
      <c r="NDA124" s="908"/>
      <c r="NDB124" s="908"/>
      <c r="NDC124" s="908"/>
      <c r="NDD124" s="908"/>
      <c r="NDE124" s="908"/>
      <c r="NDF124" s="908"/>
      <c r="NDG124" s="908"/>
      <c r="NDH124" s="908"/>
      <c r="NDI124" s="908"/>
      <c r="NDJ124" s="908"/>
      <c r="NDK124" s="908"/>
      <c r="NDL124" s="908"/>
      <c r="NDM124" s="908"/>
      <c r="NDN124" s="908"/>
      <c r="NDO124" s="908"/>
      <c r="NDP124" s="908"/>
      <c r="NDQ124" s="908"/>
      <c r="NDR124" s="908"/>
      <c r="NDS124" s="908"/>
      <c r="NDT124" s="908"/>
      <c r="NDU124" s="908"/>
      <c r="NDV124" s="908"/>
      <c r="NDW124" s="908"/>
      <c r="NDX124" s="908"/>
      <c r="NDY124" s="908"/>
      <c r="NDZ124" s="908"/>
      <c r="NEA124" s="908"/>
      <c r="NEB124" s="908"/>
      <c r="NEC124" s="908"/>
      <c r="NED124" s="908"/>
      <c r="NEE124" s="908"/>
      <c r="NEF124" s="908"/>
      <c r="NEG124" s="908"/>
      <c r="NEH124" s="908"/>
      <c r="NEI124" s="908"/>
      <c r="NEJ124" s="908"/>
      <c r="NEK124" s="908"/>
      <c r="NEL124" s="908"/>
      <c r="NEM124" s="908"/>
      <c r="NEN124" s="908"/>
      <c r="NEO124" s="908"/>
      <c r="NEP124" s="908"/>
      <c r="NEQ124" s="908"/>
      <c r="NER124" s="908"/>
      <c r="NES124" s="908"/>
      <c r="NET124" s="908"/>
      <c r="NEU124" s="908"/>
      <c r="NEV124" s="908"/>
      <c r="NEW124" s="908"/>
      <c r="NEX124" s="908"/>
      <c r="NEY124" s="908"/>
      <c r="NEZ124" s="908"/>
      <c r="NFA124" s="908"/>
      <c r="NFB124" s="908"/>
      <c r="NFC124" s="908"/>
      <c r="NFD124" s="908"/>
      <c r="NFE124" s="908"/>
      <c r="NFF124" s="908"/>
      <c r="NFG124" s="908"/>
      <c r="NFH124" s="908"/>
      <c r="NFI124" s="908"/>
      <c r="NFJ124" s="908"/>
      <c r="NFK124" s="908"/>
      <c r="NFL124" s="908"/>
      <c r="NFM124" s="908"/>
      <c r="NFN124" s="908"/>
      <c r="NFO124" s="908"/>
      <c r="NFP124" s="908"/>
      <c r="NFQ124" s="908"/>
      <c r="NFR124" s="908"/>
      <c r="NFS124" s="908"/>
      <c r="NFT124" s="908"/>
      <c r="NFU124" s="908"/>
      <c r="NFV124" s="908"/>
      <c r="NFW124" s="908"/>
      <c r="NFX124" s="908"/>
      <c r="NFY124" s="908"/>
      <c r="NFZ124" s="908"/>
      <c r="NGA124" s="908"/>
      <c r="NGB124" s="908"/>
      <c r="NGC124" s="908"/>
      <c r="NGD124" s="908"/>
      <c r="NGE124" s="908"/>
      <c r="NGF124" s="908"/>
      <c r="NGG124" s="908"/>
      <c r="NGH124" s="908"/>
      <c r="NGI124" s="908"/>
      <c r="NGJ124" s="908"/>
      <c r="NGK124" s="908"/>
      <c r="NGL124" s="908"/>
      <c r="NGM124" s="908"/>
      <c r="NGN124" s="908"/>
      <c r="NGO124" s="908"/>
      <c r="NGP124" s="908"/>
      <c r="NGQ124" s="908"/>
      <c r="NGR124" s="908"/>
      <c r="NGS124" s="908"/>
      <c r="NGT124" s="908"/>
      <c r="NGU124" s="908"/>
      <c r="NGV124" s="908"/>
      <c r="NGW124" s="908"/>
      <c r="NGX124" s="908"/>
      <c r="NGY124" s="908"/>
      <c r="NGZ124" s="908"/>
      <c r="NHA124" s="908"/>
      <c r="NHB124" s="908"/>
      <c r="NHC124" s="908"/>
      <c r="NHD124" s="908"/>
      <c r="NHE124" s="908"/>
      <c r="NHF124" s="908"/>
      <c r="NHG124" s="908"/>
      <c r="NHH124" s="908"/>
      <c r="NHI124" s="908"/>
      <c r="NHJ124" s="908"/>
      <c r="NHK124" s="908"/>
      <c r="NHL124" s="908"/>
      <c r="NHM124" s="908"/>
      <c r="NHN124" s="908"/>
      <c r="NHO124" s="908"/>
      <c r="NHP124" s="908"/>
      <c r="NHQ124" s="908"/>
      <c r="NHR124" s="908"/>
      <c r="NHS124" s="908"/>
      <c r="NHT124" s="908"/>
      <c r="NHU124" s="908"/>
      <c r="NHV124" s="908"/>
      <c r="NHW124" s="908"/>
      <c r="NHX124" s="908"/>
      <c r="NHY124" s="908"/>
      <c r="NHZ124" s="908"/>
      <c r="NIA124" s="908"/>
      <c r="NIB124" s="908"/>
      <c r="NIC124" s="908"/>
      <c r="NID124" s="908"/>
      <c r="NIE124" s="908"/>
      <c r="NIF124" s="908"/>
      <c r="NIG124" s="908"/>
      <c r="NIH124" s="908"/>
      <c r="NII124" s="908"/>
      <c r="NIJ124" s="908"/>
      <c r="NIK124" s="908"/>
      <c r="NIL124" s="908"/>
      <c r="NIM124" s="908"/>
      <c r="NIN124" s="908"/>
      <c r="NIO124" s="908"/>
      <c r="NIP124" s="908"/>
      <c r="NIQ124" s="908"/>
      <c r="NIR124" s="908"/>
      <c r="NIS124" s="908"/>
      <c r="NIT124" s="908"/>
      <c r="NIU124" s="908"/>
      <c r="NIV124" s="908"/>
      <c r="NIW124" s="908"/>
      <c r="NIX124" s="908"/>
      <c r="NIY124" s="908"/>
      <c r="NIZ124" s="908"/>
      <c r="NJA124" s="908"/>
      <c r="NJB124" s="908"/>
      <c r="NJC124" s="908"/>
      <c r="NJD124" s="908"/>
      <c r="NJE124" s="908"/>
      <c r="NJF124" s="908"/>
      <c r="NJG124" s="908"/>
      <c r="NJH124" s="908"/>
      <c r="NJI124" s="908"/>
      <c r="NJJ124" s="908"/>
      <c r="NJK124" s="908"/>
      <c r="NJL124" s="908"/>
      <c r="NJM124" s="908"/>
      <c r="NJN124" s="908"/>
      <c r="NJO124" s="908"/>
      <c r="NJP124" s="908"/>
      <c r="NJQ124" s="908"/>
      <c r="NJR124" s="908"/>
      <c r="NJS124" s="908"/>
      <c r="NJT124" s="908"/>
      <c r="NJU124" s="908"/>
      <c r="NJV124" s="908"/>
      <c r="NJW124" s="908"/>
      <c r="NJX124" s="908"/>
      <c r="NJY124" s="908"/>
      <c r="NJZ124" s="908"/>
      <c r="NKA124" s="908"/>
      <c r="NKB124" s="908"/>
      <c r="NKC124" s="908"/>
      <c r="NKD124" s="908"/>
      <c r="NKE124" s="908"/>
      <c r="NKF124" s="908"/>
      <c r="NKG124" s="908"/>
      <c r="NKH124" s="908"/>
      <c r="NKI124" s="908"/>
      <c r="NKJ124" s="908"/>
      <c r="NKK124" s="908"/>
      <c r="NKL124" s="908"/>
      <c r="NKM124" s="908"/>
      <c r="NKN124" s="908"/>
      <c r="NKO124" s="908"/>
      <c r="NKP124" s="908"/>
      <c r="NKQ124" s="908"/>
      <c r="NKR124" s="908"/>
      <c r="NKS124" s="908"/>
      <c r="NKT124" s="908"/>
      <c r="NKU124" s="908"/>
      <c r="NKV124" s="908"/>
      <c r="NKW124" s="908"/>
      <c r="NKX124" s="908"/>
      <c r="NKY124" s="908"/>
      <c r="NKZ124" s="908"/>
      <c r="NLA124" s="908"/>
      <c r="NLB124" s="908"/>
      <c r="NLC124" s="908"/>
      <c r="NLD124" s="908"/>
      <c r="NLE124" s="908"/>
      <c r="NLF124" s="908"/>
      <c r="NLG124" s="908"/>
      <c r="NLH124" s="908"/>
      <c r="NLI124" s="908"/>
      <c r="NLJ124" s="908"/>
      <c r="NLK124" s="908"/>
      <c r="NLL124" s="908"/>
      <c r="NLM124" s="908"/>
      <c r="NLN124" s="908"/>
      <c r="NLO124" s="908"/>
      <c r="NLP124" s="908"/>
      <c r="NLQ124" s="908"/>
      <c r="NLR124" s="908"/>
      <c r="NLS124" s="908"/>
      <c r="NLT124" s="908"/>
      <c r="NLU124" s="908"/>
      <c r="NLV124" s="908"/>
      <c r="NLW124" s="908"/>
      <c r="NLX124" s="908"/>
      <c r="NLY124" s="908"/>
      <c r="NLZ124" s="908"/>
      <c r="NMA124" s="908"/>
      <c r="NMB124" s="908"/>
      <c r="NMC124" s="908"/>
      <c r="NMD124" s="908"/>
      <c r="NME124" s="908"/>
      <c r="NMF124" s="908"/>
      <c r="NMG124" s="908"/>
      <c r="NMH124" s="908"/>
      <c r="NMI124" s="908"/>
      <c r="NMJ124" s="908"/>
      <c r="NMK124" s="908"/>
      <c r="NML124" s="908"/>
      <c r="NMM124" s="908"/>
      <c r="NMN124" s="908"/>
      <c r="NMO124" s="908"/>
      <c r="NMP124" s="908"/>
      <c r="NMQ124" s="908"/>
      <c r="NMR124" s="908"/>
      <c r="NMS124" s="908"/>
      <c r="NMT124" s="908"/>
      <c r="NMU124" s="908"/>
      <c r="NMV124" s="908"/>
      <c r="NMW124" s="908"/>
      <c r="NMX124" s="908"/>
      <c r="NMY124" s="908"/>
      <c r="NMZ124" s="908"/>
      <c r="NNA124" s="908"/>
      <c r="NNB124" s="908"/>
      <c r="NNC124" s="908"/>
      <c r="NND124" s="908"/>
      <c r="NNE124" s="908"/>
      <c r="NNF124" s="908"/>
      <c r="NNG124" s="908"/>
      <c r="NNH124" s="908"/>
      <c r="NNI124" s="908"/>
      <c r="NNJ124" s="908"/>
      <c r="NNK124" s="908"/>
      <c r="NNL124" s="908"/>
      <c r="NNM124" s="908"/>
      <c r="NNN124" s="908"/>
      <c r="NNO124" s="908"/>
      <c r="NNP124" s="908"/>
      <c r="NNQ124" s="908"/>
      <c r="NNR124" s="908"/>
      <c r="NNS124" s="908"/>
      <c r="NNT124" s="908"/>
      <c r="NNU124" s="908"/>
      <c r="NNV124" s="908"/>
      <c r="NNW124" s="908"/>
      <c r="NNX124" s="908"/>
      <c r="NNY124" s="908"/>
      <c r="NNZ124" s="908"/>
      <c r="NOA124" s="908"/>
      <c r="NOB124" s="908"/>
      <c r="NOC124" s="908"/>
      <c r="NOD124" s="908"/>
      <c r="NOE124" s="908"/>
      <c r="NOF124" s="908"/>
      <c r="NOG124" s="908"/>
      <c r="NOH124" s="908"/>
      <c r="NOI124" s="908"/>
      <c r="NOJ124" s="908"/>
      <c r="NOK124" s="908"/>
      <c r="NOL124" s="908"/>
      <c r="NOM124" s="908"/>
      <c r="NON124" s="908"/>
      <c r="NOO124" s="908"/>
      <c r="NOP124" s="908"/>
      <c r="NOQ124" s="908"/>
      <c r="NOR124" s="908"/>
      <c r="NOS124" s="908"/>
      <c r="NOT124" s="908"/>
      <c r="NOU124" s="908"/>
      <c r="NOV124" s="908"/>
      <c r="NOW124" s="908"/>
      <c r="NOX124" s="908"/>
      <c r="NOY124" s="908"/>
      <c r="NOZ124" s="908"/>
      <c r="NPA124" s="908"/>
      <c r="NPB124" s="908"/>
      <c r="NPC124" s="908"/>
      <c r="NPD124" s="908"/>
      <c r="NPE124" s="908"/>
      <c r="NPF124" s="908"/>
      <c r="NPG124" s="908"/>
      <c r="NPH124" s="908"/>
      <c r="NPI124" s="908"/>
      <c r="NPJ124" s="908"/>
      <c r="NPK124" s="908"/>
      <c r="NPL124" s="908"/>
      <c r="NPM124" s="908"/>
      <c r="NPN124" s="908"/>
      <c r="NPO124" s="908"/>
      <c r="NPP124" s="908"/>
      <c r="NPQ124" s="908"/>
      <c r="NPR124" s="908"/>
      <c r="NPS124" s="908"/>
      <c r="NPT124" s="908"/>
      <c r="NPU124" s="908"/>
      <c r="NPV124" s="908"/>
      <c r="NPW124" s="908"/>
      <c r="NPX124" s="908"/>
      <c r="NPY124" s="908"/>
      <c r="NPZ124" s="908"/>
      <c r="NQA124" s="908"/>
      <c r="NQB124" s="908"/>
      <c r="NQC124" s="908"/>
      <c r="NQD124" s="908"/>
      <c r="NQE124" s="908"/>
      <c r="NQF124" s="908"/>
      <c r="NQG124" s="908"/>
      <c r="NQH124" s="908"/>
      <c r="NQI124" s="908"/>
      <c r="NQJ124" s="908"/>
      <c r="NQK124" s="908"/>
      <c r="NQL124" s="908"/>
      <c r="NQM124" s="908"/>
      <c r="NQN124" s="908"/>
      <c r="NQO124" s="908"/>
      <c r="NQP124" s="908"/>
      <c r="NQQ124" s="908"/>
      <c r="NQR124" s="908"/>
      <c r="NQS124" s="908"/>
      <c r="NQT124" s="908"/>
      <c r="NQU124" s="908"/>
      <c r="NQV124" s="908"/>
      <c r="NQW124" s="908"/>
      <c r="NQX124" s="908"/>
      <c r="NQY124" s="908"/>
      <c r="NQZ124" s="908"/>
      <c r="NRA124" s="908"/>
      <c r="NRB124" s="908"/>
      <c r="NRC124" s="908"/>
      <c r="NRD124" s="908"/>
      <c r="NRE124" s="908"/>
      <c r="NRF124" s="908"/>
      <c r="NRG124" s="908"/>
      <c r="NRH124" s="908"/>
      <c r="NRI124" s="908"/>
      <c r="NRJ124" s="908"/>
      <c r="NRK124" s="908"/>
      <c r="NRL124" s="908"/>
      <c r="NRM124" s="908"/>
      <c r="NRN124" s="908"/>
      <c r="NRO124" s="908"/>
      <c r="NRP124" s="908"/>
      <c r="NRQ124" s="908"/>
      <c r="NRR124" s="908"/>
      <c r="NRS124" s="908"/>
      <c r="NRT124" s="908"/>
      <c r="NRU124" s="908"/>
      <c r="NRV124" s="908"/>
      <c r="NRW124" s="908"/>
      <c r="NRX124" s="908"/>
      <c r="NRY124" s="908"/>
      <c r="NRZ124" s="908"/>
      <c r="NSA124" s="908"/>
      <c r="NSB124" s="908"/>
      <c r="NSC124" s="908"/>
      <c r="NSD124" s="908"/>
      <c r="NSE124" s="908"/>
      <c r="NSF124" s="908"/>
      <c r="NSG124" s="908"/>
      <c r="NSH124" s="908"/>
      <c r="NSI124" s="908"/>
      <c r="NSJ124" s="908"/>
      <c r="NSK124" s="908"/>
      <c r="NSL124" s="908"/>
      <c r="NSM124" s="908"/>
      <c r="NSN124" s="908"/>
      <c r="NSO124" s="908"/>
      <c r="NSP124" s="908"/>
      <c r="NSQ124" s="908"/>
      <c r="NSR124" s="908"/>
      <c r="NSS124" s="908"/>
      <c r="NST124" s="908"/>
      <c r="NSU124" s="908"/>
      <c r="NSV124" s="908"/>
      <c r="NSW124" s="908"/>
      <c r="NSX124" s="908"/>
      <c r="NSY124" s="908"/>
      <c r="NSZ124" s="908"/>
      <c r="NTA124" s="908"/>
      <c r="NTB124" s="908"/>
      <c r="NTC124" s="908"/>
      <c r="NTD124" s="908"/>
      <c r="NTE124" s="908"/>
      <c r="NTF124" s="908"/>
      <c r="NTG124" s="908"/>
      <c r="NTH124" s="908"/>
      <c r="NTI124" s="908"/>
      <c r="NTJ124" s="908"/>
      <c r="NTK124" s="908"/>
      <c r="NTL124" s="908"/>
      <c r="NTM124" s="908"/>
      <c r="NTN124" s="908"/>
      <c r="NTO124" s="908"/>
      <c r="NTP124" s="908"/>
      <c r="NTQ124" s="908"/>
      <c r="NTR124" s="908"/>
      <c r="NTS124" s="908"/>
      <c r="NTT124" s="908"/>
      <c r="NTU124" s="908"/>
      <c r="NTV124" s="908"/>
      <c r="NTW124" s="908"/>
      <c r="NTX124" s="908"/>
      <c r="NTY124" s="908"/>
      <c r="NTZ124" s="908"/>
      <c r="NUA124" s="908"/>
      <c r="NUB124" s="908"/>
      <c r="NUC124" s="908"/>
      <c r="NUD124" s="908"/>
      <c r="NUE124" s="908"/>
      <c r="NUF124" s="908"/>
      <c r="NUG124" s="908"/>
      <c r="NUH124" s="908"/>
      <c r="NUI124" s="908"/>
      <c r="NUJ124" s="908"/>
      <c r="NUK124" s="908"/>
      <c r="NUL124" s="908"/>
      <c r="NUM124" s="908"/>
      <c r="NUN124" s="908"/>
      <c r="NUO124" s="908"/>
      <c r="NUP124" s="908"/>
      <c r="NUQ124" s="908"/>
      <c r="NUR124" s="908"/>
      <c r="NUS124" s="908"/>
      <c r="NUT124" s="908"/>
      <c r="NUU124" s="908"/>
      <c r="NUV124" s="908"/>
      <c r="NUW124" s="908"/>
      <c r="NUX124" s="908"/>
      <c r="NUY124" s="908"/>
      <c r="NUZ124" s="908"/>
      <c r="NVA124" s="908"/>
      <c r="NVB124" s="908"/>
      <c r="NVC124" s="908"/>
      <c r="NVD124" s="908"/>
      <c r="NVE124" s="908"/>
      <c r="NVF124" s="908"/>
      <c r="NVG124" s="908"/>
      <c r="NVH124" s="908"/>
      <c r="NVI124" s="908"/>
      <c r="NVJ124" s="908"/>
      <c r="NVK124" s="908"/>
      <c r="NVL124" s="908"/>
      <c r="NVM124" s="908"/>
      <c r="NVN124" s="908"/>
      <c r="NVO124" s="908"/>
      <c r="NVP124" s="908"/>
      <c r="NVQ124" s="908"/>
      <c r="NVR124" s="908"/>
      <c r="NVS124" s="908"/>
      <c r="NVT124" s="908"/>
      <c r="NVU124" s="908"/>
      <c r="NVV124" s="908"/>
      <c r="NVW124" s="908"/>
      <c r="NVX124" s="908"/>
      <c r="NVY124" s="908"/>
      <c r="NVZ124" s="908"/>
      <c r="NWA124" s="908"/>
      <c r="NWB124" s="908"/>
      <c r="NWC124" s="908"/>
      <c r="NWD124" s="908"/>
      <c r="NWE124" s="908"/>
      <c r="NWF124" s="908"/>
      <c r="NWG124" s="908"/>
      <c r="NWH124" s="908"/>
      <c r="NWI124" s="908"/>
      <c r="NWJ124" s="908"/>
      <c r="NWK124" s="908"/>
      <c r="NWL124" s="908"/>
      <c r="NWM124" s="908"/>
      <c r="NWN124" s="908"/>
      <c r="NWO124" s="908"/>
      <c r="NWP124" s="908"/>
      <c r="NWQ124" s="908"/>
      <c r="NWR124" s="908"/>
      <c r="NWS124" s="908"/>
      <c r="NWT124" s="908"/>
      <c r="NWU124" s="908"/>
      <c r="NWV124" s="908"/>
      <c r="NWW124" s="908"/>
      <c r="NWX124" s="908"/>
      <c r="NWY124" s="908"/>
      <c r="NWZ124" s="908"/>
      <c r="NXA124" s="908"/>
      <c r="NXB124" s="908"/>
      <c r="NXC124" s="908"/>
      <c r="NXD124" s="908"/>
      <c r="NXE124" s="908"/>
      <c r="NXF124" s="908"/>
      <c r="NXG124" s="908"/>
      <c r="NXH124" s="908"/>
      <c r="NXI124" s="908"/>
      <c r="NXJ124" s="908"/>
      <c r="NXK124" s="908"/>
      <c r="NXL124" s="908"/>
      <c r="NXM124" s="908"/>
      <c r="NXN124" s="908"/>
      <c r="NXO124" s="908"/>
      <c r="NXP124" s="908"/>
      <c r="NXQ124" s="908"/>
      <c r="NXR124" s="908"/>
      <c r="NXS124" s="908"/>
      <c r="NXT124" s="908"/>
      <c r="NXU124" s="908"/>
      <c r="NXV124" s="908"/>
      <c r="NXW124" s="908"/>
      <c r="NXX124" s="908"/>
      <c r="NXY124" s="908"/>
      <c r="NXZ124" s="908"/>
      <c r="NYA124" s="908"/>
      <c r="NYB124" s="908"/>
      <c r="NYC124" s="908"/>
      <c r="NYD124" s="908"/>
      <c r="NYE124" s="908"/>
      <c r="NYF124" s="908"/>
      <c r="NYG124" s="908"/>
      <c r="NYH124" s="908"/>
      <c r="NYI124" s="908"/>
      <c r="NYJ124" s="908"/>
      <c r="NYK124" s="908"/>
      <c r="NYL124" s="908"/>
      <c r="NYM124" s="908"/>
      <c r="NYN124" s="908"/>
      <c r="NYO124" s="908"/>
      <c r="NYP124" s="908"/>
      <c r="NYQ124" s="908"/>
      <c r="NYR124" s="908"/>
      <c r="NYS124" s="908"/>
      <c r="NYT124" s="908"/>
      <c r="NYU124" s="908"/>
      <c r="NYV124" s="908"/>
      <c r="NYW124" s="908"/>
      <c r="NYX124" s="908"/>
      <c r="NYY124" s="908"/>
      <c r="NYZ124" s="908"/>
      <c r="NZA124" s="908"/>
      <c r="NZB124" s="908"/>
      <c r="NZC124" s="908"/>
      <c r="NZD124" s="908"/>
      <c r="NZE124" s="908"/>
      <c r="NZF124" s="908"/>
      <c r="NZG124" s="908"/>
      <c r="NZH124" s="908"/>
      <c r="NZI124" s="908"/>
      <c r="NZJ124" s="908"/>
      <c r="NZK124" s="908"/>
      <c r="NZL124" s="908"/>
      <c r="NZM124" s="908"/>
      <c r="NZN124" s="908"/>
      <c r="NZO124" s="908"/>
      <c r="NZP124" s="908"/>
      <c r="NZQ124" s="908"/>
      <c r="NZR124" s="908"/>
      <c r="NZS124" s="908"/>
      <c r="NZT124" s="908"/>
      <c r="NZU124" s="908"/>
      <c r="NZV124" s="908"/>
      <c r="NZW124" s="908"/>
      <c r="NZX124" s="908"/>
      <c r="NZY124" s="908"/>
      <c r="NZZ124" s="908"/>
      <c r="OAA124" s="908"/>
      <c r="OAB124" s="908"/>
      <c r="OAC124" s="908"/>
      <c r="OAD124" s="908"/>
      <c r="OAE124" s="908"/>
      <c r="OAF124" s="908"/>
      <c r="OAG124" s="908"/>
      <c r="OAH124" s="908"/>
      <c r="OAI124" s="908"/>
      <c r="OAJ124" s="908"/>
      <c r="OAK124" s="908"/>
      <c r="OAL124" s="908"/>
      <c r="OAM124" s="908"/>
      <c r="OAN124" s="908"/>
      <c r="OAO124" s="908"/>
      <c r="OAP124" s="908"/>
      <c r="OAQ124" s="908"/>
      <c r="OAR124" s="908"/>
      <c r="OAS124" s="908"/>
      <c r="OAT124" s="908"/>
      <c r="OAU124" s="908"/>
      <c r="OAV124" s="908"/>
      <c r="OAW124" s="908"/>
      <c r="OAX124" s="908"/>
      <c r="OAY124" s="908"/>
      <c r="OAZ124" s="908"/>
      <c r="OBA124" s="908"/>
      <c r="OBB124" s="908"/>
      <c r="OBC124" s="908"/>
      <c r="OBD124" s="908"/>
      <c r="OBE124" s="908"/>
      <c r="OBF124" s="908"/>
      <c r="OBG124" s="908"/>
      <c r="OBH124" s="908"/>
      <c r="OBI124" s="908"/>
      <c r="OBJ124" s="908"/>
      <c r="OBK124" s="908"/>
      <c r="OBL124" s="908"/>
      <c r="OBM124" s="908"/>
      <c r="OBN124" s="908"/>
      <c r="OBO124" s="908"/>
      <c r="OBP124" s="908"/>
      <c r="OBQ124" s="908"/>
      <c r="OBR124" s="908"/>
      <c r="OBS124" s="908"/>
      <c r="OBT124" s="908"/>
      <c r="OBU124" s="908"/>
      <c r="OBV124" s="908"/>
      <c r="OBW124" s="908"/>
      <c r="OBX124" s="908"/>
      <c r="OBY124" s="908"/>
      <c r="OBZ124" s="908"/>
      <c r="OCA124" s="908"/>
      <c r="OCB124" s="908"/>
      <c r="OCC124" s="908"/>
      <c r="OCD124" s="908"/>
      <c r="OCE124" s="908"/>
      <c r="OCF124" s="908"/>
      <c r="OCG124" s="908"/>
      <c r="OCH124" s="908"/>
      <c r="OCI124" s="908"/>
      <c r="OCJ124" s="908"/>
      <c r="OCK124" s="908"/>
      <c r="OCL124" s="908"/>
      <c r="OCM124" s="908"/>
      <c r="OCN124" s="908"/>
      <c r="OCO124" s="908"/>
      <c r="OCP124" s="908"/>
      <c r="OCQ124" s="908"/>
      <c r="OCR124" s="908"/>
      <c r="OCS124" s="908"/>
      <c r="OCT124" s="908"/>
      <c r="OCU124" s="908"/>
      <c r="OCV124" s="908"/>
      <c r="OCW124" s="908"/>
      <c r="OCX124" s="908"/>
      <c r="OCY124" s="908"/>
      <c r="OCZ124" s="908"/>
      <c r="ODA124" s="908"/>
      <c r="ODB124" s="908"/>
      <c r="ODC124" s="908"/>
      <c r="ODD124" s="908"/>
      <c r="ODE124" s="908"/>
      <c r="ODF124" s="908"/>
      <c r="ODG124" s="908"/>
      <c r="ODH124" s="908"/>
      <c r="ODI124" s="908"/>
      <c r="ODJ124" s="908"/>
      <c r="ODK124" s="908"/>
      <c r="ODL124" s="908"/>
      <c r="ODM124" s="908"/>
      <c r="ODN124" s="908"/>
      <c r="ODO124" s="908"/>
      <c r="ODP124" s="908"/>
      <c r="ODQ124" s="908"/>
      <c r="ODR124" s="908"/>
      <c r="ODS124" s="908"/>
      <c r="ODT124" s="908"/>
      <c r="ODU124" s="908"/>
      <c r="ODV124" s="908"/>
      <c r="ODW124" s="908"/>
      <c r="ODX124" s="908"/>
      <c r="ODY124" s="908"/>
      <c r="ODZ124" s="908"/>
      <c r="OEA124" s="908"/>
      <c r="OEB124" s="908"/>
      <c r="OEC124" s="908"/>
      <c r="OED124" s="908"/>
      <c r="OEE124" s="908"/>
      <c r="OEF124" s="908"/>
      <c r="OEG124" s="908"/>
      <c r="OEH124" s="908"/>
      <c r="OEI124" s="908"/>
      <c r="OEJ124" s="908"/>
      <c r="OEK124" s="908"/>
      <c r="OEL124" s="908"/>
      <c r="OEM124" s="908"/>
      <c r="OEN124" s="908"/>
      <c r="OEO124" s="908"/>
      <c r="OEP124" s="908"/>
      <c r="OEQ124" s="908"/>
      <c r="OER124" s="908"/>
      <c r="OES124" s="908"/>
      <c r="OET124" s="908"/>
      <c r="OEU124" s="908"/>
      <c r="OEV124" s="908"/>
      <c r="OEW124" s="908"/>
      <c r="OEX124" s="908"/>
      <c r="OEY124" s="908"/>
      <c r="OEZ124" s="908"/>
      <c r="OFA124" s="908"/>
      <c r="OFB124" s="908"/>
      <c r="OFC124" s="908"/>
      <c r="OFD124" s="908"/>
      <c r="OFE124" s="908"/>
      <c r="OFF124" s="908"/>
      <c r="OFG124" s="908"/>
      <c r="OFH124" s="908"/>
      <c r="OFI124" s="908"/>
      <c r="OFJ124" s="908"/>
      <c r="OFK124" s="908"/>
      <c r="OFL124" s="908"/>
      <c r="OFM124" s="908"/>
      <c r="OFN124" s="908"/>
      <c r="OFO124" s="908"/>
      <c r="OFP124" s="908"/>
      <c r="OFQ124" s="908"/>
      <c r="OFR124" s="908"/>
      <c r="OFS124" s="908"/>
      <c r="OFT124" s="908"/>
      <c r="OFU124" s="908"/>
      <c r="OFV124" s="908"/>
      <c r="OFW124" s="908"/>
      <c r="OFX124" s="908"/>
      <c r="OFY124" s="908"/>
      <c r="OFZ124" s="908"/>
      <c r="OGA124" s="908"/>
      <c r="OGB124" s="908"/>
      <c r="OGC124" s="908"/>
      <c r="OGD124" s="908"/>
      <c r="OGE124" s="908"/>
      <c r="OGF124" s="908"/>
      <c r="OGG124" s="908"/>
      <c r="OGH124" s="908"/>
      <c r="OGI124" s="908"/>
      <c r="OGJ124" s="908"/>
      <c r="OGK124" s="908"/>
      <c r="OGL124" s="908"/>
      <c r="OGM124" s="908"/>
      <c r="OGN124" s="908"/>
      <c r="OGO124" s="908"/>
      <c r="OGP124" s="908"/>
      <c r="OGQ124" s="908"/>
      <c r="OGR124" s="908"/>
      <c r="OGS124" s="908"/>
      <c r="OGT124" s="908"/>
      <c r="OGU124" s="908"/>
      <c r="OGV124" s="908"/>
      <c r="OGW124" s="908"/>
      <c r="OGX124" s="908"/>
      <c r="OGY124" s="908"/>
      <c r="OGZ124" s="908"/>
      <c r="OHA124" s="908"/>
      <c r="OHB124" s="908"/>
      <c r="OHC124" s="908"/>
      <c r="OHD124" s="908"/>
      <c r="OHE124" s="908"/>
      <c r="OHF124" s="908"/>
      <c r="OHG124" s="908"/>
      <c r="OHH124" s="908"/>
      <c r="OHI124" s="908"/>
      <c r="OHJ124" s="908"/>
      <c r="OHK124" s="908"/>
      <c r="OHL124" s="908"/>
      <c r="OHM124" s="908"/>
      <c r="OHN124" s="908"/>
      <c r="OHO124" s="908"/>
      <c r="OHP124" s="908"/>
      <c r="OHQ124" s="908"/>
      <c r="OHR124" s="908"/>
      <c r="OHS124" s="908"/>
      <c r="OHT124" s="908"/>
      <c r="OHU124" s="908"/>
      <c r="OHV124" s="908"/>
      <c r="OHW124" s="908"/>
      <c r="OHX124" s="908"/>
      <c r="OHY124" s="908"/>
      <c r="OHZ124" s="908"/>
      <c r="OIA124" s="908"/>
      <c r="OIB124" s="908"/>
      <c r="OIC124" s="908"/>
      <c r="OID124" s="908"/>
      <c r="OIE124" s="908"/>
      <c r="OIF124" s="908"/>
      <c r="OIG124" s="908"/>
      <c r="OIH124" s="908"/>
      <c r="OII124" s="908"/>
      <c r="OIJ124" s="908"/>
      <c r="OIK124" s="908"/>
      <c r="OIL124" s="908"/>
      <c r="OIM124" s="908"/>
      <c r="OIN124" s="908"/>
      <c r="OIO124" s="908"/>
      <c r="OIP124" s="908"/>
      <c r="OIQ124" s="908"/>
      <c r="OIR124" s="908"/>
      <c r="OIS124" s="908"/>
      <c r="OIT124" s="908"/>
      <c r="OIU124" s="908"/>
      <c r="OIV124" s="908"/>
      <c r="OIW124" s="908"/>
      <c r="OIX124" s="908"/>
      <c r="OIY124" s="908"/>
      <c r="OIZ124" s="908"/>
      <c r="OJA124" s="908"/>
      <c r="OJB124" s="908"/>
      <c r="OJC124" s="908"/>
      <c r="OJD124" s="908"/>
      <c r="OJE124" s="908"/>
      <c r="OJF124" s="908"/>
      <c r="OJG124" s="908"/>
      <c r="OJH124" s="908"/>
      <c r="OJI124" s="908"/>
      <c r="OJJ124" s="908"/>
      <c r="OJK124" s="908"/>
      <c r="OJL124" s="908"/>
      <c r="OJM124" s="908"/>
      <c r="OJN124" s="908"/>
      <c r="OJO124" s="908"/>
      <c r="OJP124" s="908"/>
      <c r="OJQ124" s="908"/>
      <c r="OJR124" s="908"/>
      <c r="OJS124" s="908"/>
      <c r="OJT124" s="908"/>
      <c r="OJU124" s="908"/>
      <c r="OJV124" s="908"/>
      <c r="OJW124" s="908"/>
      <c r="OJX124" s="908"/>
      <c r="OJY124" s="908"/>
      <c r="OJZ124" s="908"/>
      <c r="OKA124" s="908"/>
      <c r="OKB124" s="908"/>
      <c r="OKC124" s="908"/>
      <c r="OKD124" s="908"/>
      <c r="OKE124" s="908"/>
      <c r="OKF124" s="908"/>
      <c r="OKG124" s="908"/>
      <c r="OKH124" s="908"/>
      <c r="OKI124" s="908"/>
      <c r="OKJ124" s="908"/>
      <c r="OKK124" s="908"/>
      <c r="OKL124" s="908"/>
      <c r="OKM124" s="908"/>
      <c r="OKN124" s="908"/>
      <c r="OKO124" s="908"/>
      <c r="OKP124" s="908"/>
      <c r="OKQ124" s="908"/>
      <c r="OKR124" s="908"/>
      <c r="OKS124" s="908"/>
      <c r="OKT124" s="908"/>
      <c r="OKU124" s="908"/>
      <c r="OKV124" s="908"/>
      <c r="OKW124" s="908"/>
      <c r="OKX124" s="908"/>
      <c r="OKY124" s="908"/>
      <c r="OKZ124" s="908"/>
      <c r="OLA124" s="908"/>
      <c r="OLB124" s="908"/>
      <c r="OLC124" s="908"/>
      <c r="OLD124" s="908"/>
      <c r="OLE124" s="908"/>
      <c r="OLF124" s="908"/>
      <c r="OLG124" s="908"/>
      <c r="OLH124" s="908"/>
      <c r="OLI124" s="908"/>
      <c r="OLJ124" s="908"/>
      <c r="OLK124" s="908"/>
      <c r="OLL124" s="908"/>
      <c r="OLM124" s="908"/>
      <c r="OLN124" s="908"/>
      <c r="OLO124" s="908"/>
      <c r="OLP124" s="908"/>
      <c r="OLQ124" s="908"/>
      <c r="OLR124" s="908"/>
      <c r="OLS124" s="908"/>
      <c r="OLT124" s="908"/>
      <c r="OLU124" s="908"/>
      <c r="OLV124" s="908"/>
      <c r="OLW124" s="908"/>
      <c r="OLX124" s="908"/>
      <c r="OLY124" s="908"/>
      <c r="OLZ124" s="908"/>
      <c r="OMA124" s="908"/>
      <c r="OMB124" s="908"/>
      <c r="OMC124" s="908"/>
      <c r="OMD124" s="908"/>
      <c r="OME124" s="908"/>
      <c r="OMF124" s="908"/>
      <c r="OMG124" s="908"/>
      <c r="OMH124" s="908"/>
      <c r="OMI124" s="908"/>
      <c r="OMJ124" s="908"/>
      <c r="OMK124" s="908"/>
      <c r="OML124" s="908"/>
      <c r="OMM124" s="908"/>
      <c r="OMN124" s="908"/>
      <c r="OMO124" s="908"/>
      <c r="OMP124" s="908"/>
      <c r="OMQ124" s="908"/>
      <c r="OMR124" s="908"/>
      <c r="OMS124" s="908"/>
      <c r="OMT124" s="908"/>
      <c r="OMU124" s="908"/>
      <c r="OMV124" s="908"/>
      <c r="OMW124" s="908"/>
      <c r="OMX124" s="908"/>
      <c r="OMY124" s="908"/>
      <c r="OMZ124" s="908"/>
      <c r="ONA124" s="908"/>
      <c r="ONB124" s="908"/>
      <c r="ONC124" s="908"/>
      <c r="OND124" s="908"/>
      <c r="ONE124" s="908"/>
      <c r="ONF124" s="908"/>
      <c r="ONG124" s="908"/>
      <c r="ONH124" s="908"/>
      <c r="ONI124" s="908"/>
      <c r="ONJ124" s="908"/>
      <c r="ONK124" s="908"/>
      <c r="ONL124" s="908"/>
      <c r="ONM124" s="908"/>
      <c r="ONN124" s="908"/>
      <c r="ONO124" s="908"/>
      <c r="ONP124" s="908"/>
      <c r="ONQ124" s="908"/>
      <c r="ONR124" s="908"/>
      <c r="ONS124" s="908"/>
      <c r="ONT124" s="908"/>
      <c r="ONU124" s="908"/>
      <c r="ONV124" s="908"/>
      <c r="ONW124" s="908"/>
      <c r="ONX124" s="908"/>
      <c r="ONY124" s="908"/>
      <c r="ONZ124" s="908"/>
      <c r="OOA124" s="908"/>
      <c r="OOB124" s="908"/>
      <c r="OOC124" s="908"/>
      <c r="OOD124" s="908"/>
      <c r="OOE124" s="908"/>
      <c r="OOF124" s="908"/>
      <c r="OOG124" s="908"/>
      <c r="OOH124" s="908"/>
      <c r="OOI124" s="908"/>
      <c r="OOJ124" s="908"/>
      <c r="OOK124" s="908"/>
      <c r="OOL124" s="908"/>
      <c r="OOM124" s="908"/>
      <c r="OON124" s="908"/>
      <c r="OOO124" s="908"/>
      <c r="OOP124" s="908"/>
      <c r="OOQ124" s="908"/>
      <c r="OOR124" s="908"/>
      <c r="OOS124" s="908"/>
      <c r="OOT124" s="908"/>
      <c r="OOU124" s="908"/>
      <c r="OOV124" s="908"/>
      <c r="OOW124" s="908"/>
      <c r="OOX124" s="908"/>
      <c r="OOY124" s="908"/>
      <c r="OOZ124" s="908"/>
      <c r="OPA124" s="908"/>
      <c r="OPB124" s="908"/>
      <c r="OPC124" s="908"/>
      <c r="OPD124" s="908"/>
      <c r="OPE124" s="908"/>
      <c r="OPF124" s="908"/>
      <c r="OPG124" s="908"/>
      <c r="OPH124" s="908"/>
      <c r="OPI124" s="908"/>
      <c r="OPJ124" s="908"/>
      <c r="OPK124" s="908"/>
      <c r="OPL124" s="908"/>
      <c r="OPM124" s="908"/>
      <c r="OPN124" s="908"/>
      <c r="OPO124" s="908"/>
      <c r="OPP124" s="908"/>
      <c r="OPQ124" s="908"/>
      <c r="OPR124" s="908"/>
      <c r="OPS124" s="908"/>
      <c r="OPT124" s="908"/>
      <c r="OPU124" s="908"/>
      <c r="OPV124" s="908"/>
      <c r="OPW124" s="908"/>
      <c r="OPX124" s="908"/>
      <c r="OPY124" s="908"/>
      <c r="OPZ124" s="908"/>
      <c r="OQA124" s="908"/>
      <c r="OQB124" s="908"/>
      <c r="OQC124" s="908"/>
      <c r="OQD124" s="908"/>
      <c r="OQE124" s="908"/>
      <c r="OQF124" s="908"/>
      <c r="OQG124" s="908"/>
      <c r="OQH124" s="908"/>
      <c r="OQI124" s="908"/>
      <c r="OQJ124" s="908"/>
      <c r="OQK124" s="908"/>
      <c r="OQL124" s="908"/>
      <c r="OQM124" s="908"/>
      <c r="OQN124" s="908"/>
      <c r="OQO124" s="908"/>
      <c r="OQP124" s="908"/>
      <c r="OQQ124" s="908"/>
      <c r="OQR124" s="908"/>
      <c r="OQS124" s="908"/>
      <c r="OQT124" s="908"/>
      <c r="OQU124" s="908"/>
      <c r="OQV124" s="908"/>
      <c r="OQW124" s="908"/>
      <c r="OQX124" s="908"/>
      <c r="OQY124" s="908"/>
      <c r="OQZ124" s="908"/>
      <c r="ORA124" s="908"/>
      <c r="ORB124" s="908"/>
      <c r="ORC124" s="908"/>
      <c r="ORD124" s="908"/>
      <c r="ORE124" s="908"/>
      <c r="ORF124" s="908"/>
      <c r="ORG124" s="908"/>
      <c r="ORH124" s="908"/>
      <c r="ORI124" s="908"/>
      <c r="ORJ124" s="908"/>
      <c r="ORK124" s="908"/>
      <c r="ORL124" s="908"/>
      <c r="ORM124" s="908"/>
      <c r="ORN124" s="908"/>
      <c r="ORO124" s="908"/>
      <c r="ORP124" s="908"/>
      <c r="ORQ124" s="908"/>
      <c r="ORR124" s="908"/>
      <c r="ORS124" s="908"/>
      <c r="ORT124" s="908"/>
      <c r="ORU124" s="908"/>
      <c r="ORV124" s="908"/>
      <c r="ORW124" s="908"/>
      <c r="ORX124" s="908"/>
      <c r="ORY124" s="908"/>
      <c r="ORZ124" s="908"/>
      <c r="OSA124" s="908"/>
      <c r="OSB124" s="908"/>
      <c r="OSC124" s="908"/>
      <c r="OSD124" s="908"/>
      <c r="OSE124" s="908"/>
      <c r="OSF124" s="908"/>
      <c r="OSG124" s="908"/>
      <c r="OSH124" s="908"/>
      <c r="OSI124" s="908"/>
      <c r="OSJ124" s="908"/>
      <c r="OSK124" s="908"/>
      <c r="OSL124" s="908"/>
      <c r="OSM124" s="908"/>
      <c r="OSN124" s="908"/>
      <c r="OSO124" s="908"/>
      <c r="OSP124" s="908"/>
      <c r="OSQ124" s="908"/>
      <c r="OSR124" s="908"/>
      <c r="OSS124" s="908"/>
      <c r="OST124" s="908"/>
      <c r="OSU124" s="908"/>
      <c r="OSV124" s="908"/>
      <c r="OSW124" s="908"/>
      <c r="OSX124" s="908"/>
      <c r="OSY124" s="908"/>
      <c r="OSZ124" s="908"/>
      <c r="OTA124" s="908"/>
      <c r="OTB124" s="908"/>
      <c r="OTC124" s="908"/>
      <c r="OTD124" s="908"/>
      <c r="OTE124" s="908"/>
      <c r="OTF124" s="908"/>
      <c r="OTG124" s="908"/>
      <c r="OTH124" s="908"/>
      <c r="OTI124" s="908"/>
      <c r="OTJ124" s="908"/>
      <c r="OTK124" s="908"/>
      <c r="OTL124" s="908"/>
      <c r="OTM124" s="908"/>
      <c r="OTN124" s="908"/>
      <c r="OTO124" s="908"/>
      <c r="OTP124" s="908"/>
      <c r="OTQ124" s="908"/>
      <c r="OTR124" s="908"/>
      <c r="OTS124" s="908"/>
      <c r="OTT124" s="908"/>
      <c r="OTU124" s="908"/>
      <c r="OTV124" s="908"/>
      <c r="OTW124" s="908"/>
      <c r="OTX124" s="908"/>
      <c r="OTY124" s="908"/>
      <c r="OTZ124" s="908"/>
      <c r="OUA124" s="908"/>
      <c r="OUB124" s="908"/>
      <c r="OUC124" s="908"/>
      <c r="OUD124" s="908"/>
      <c r="OUE124" s="908"/>
      <c r="OUF124" s="908"/>
      <c r="OUG124" s="908"/>
      <c r="OUH124" s="908"/>
      <c r="OUI124" s="908"/>
      <c r="OUJ124" s="908"/>
      <c r="OUK124" s="908"/>
      <c r="OUL124" s="908"/>
      <c r="OUM124" s="908"/>
      <c r="OUN124" s="908"/>
      <c r="OUO124" s="908"/>
      <c r="OUP124" s="908"/>
      <c r="OUQ124" s="908"/>
      <c r="OUR124" s="908"/>
      <c r="OUS124" s="908"/>
      <c r="OUT124" s="908"/>
      <c r="OUU124" s="908"/>
      <c r="OUV124" s="908"/>
      <c r="OUW124" s="908"/>
      <c r="OUX124" s="908"/>
      <c r="OUY124" s="908"/>
      <c r="OUZ124" s="908"/>
      <c r="OVA124" s="908"/>
      <c r="OVB124" s="908"/>
      <c r="OVC124" s="908"/>
      <c r="OVD124" s="908"/>
      <c r="OVE124" s="908"/>
      <c r="OVF124" s="908"/>
      <c r="OVG124" s="908"/>
      <c r="OVH124" s="908"/>
      <c r="OVI124" s="908"/>
      <c r="OVJ124" s="908"/>
      <c r="OVK124" s="908"/>
      <c r="OVL124" s="908"/>
      <c r="OVM124" s="908"/>
      <c r="OVN124" s="908"/>
      <c r="OVO124" s="908"/>
      <c r="OVP124" s="908"/>
      <c r="OVQ124" s="908"/>
      <c r="OVR124" s="908"/>
      <c r="OVS124" s="908"/>
      <c r="OVT124" s="908"/>
      <c r="OVU124" s="908"/>
      <c r="OVV124" s="908"/>
      <c r="OVW124" s="908"/>
      <c r="OVX124" s="908"/>
      <c r="OVY124" s="908"/>
      <c r="OVZ124" s="908"/>
      <c r="OWA124" s="908"/>
      <c r="OWB124" s="908"/>
      <c r="OWC124" s="908"/>
      <c r="OWD124" s="908"/>
      <c r="OWE124" s="908"/>
      <c r="OWF124" s="908"/>
      <c r="OWG124" s="908"/>
      <c r="OWH124" s="908"/>
      <c r="OWI124" s="908"/>
      <c r="OWJ124" s="908"/>
      <c r="OWK124" s="908"/>
      <c r="OWL124" s="908"/>
      <c r="OWM124" s="908"/>
      <c r="OWN124" s="908"/>
      <c r="OWO124" s="908"/>
      <c r="OWP124" s="908"/>
      <c r="OWQ124" s="908"/>
      <c r="OWR124" s="908"/>
      <c r="OWS124" s="908"/>
      <c r="OWT124" s="908"/>
      <c r="OWU124" s="908"/>
      <c r="OWV124" s="908"/>
      <c r="OWW124" s="908"/>
      <c r="OWX124" s="908"/>
      <c r="OWY124" s="908"/>
      <c r="OWZ124" s="908"/>
      <c r="OXA124" s="908"/>
      <c r="OXB124" s="908"/>
      <c r="OXC124" s="908"/>
      <c r="OXD124" s="908"/>
      <c r="OXE124" s="908"/>
      <c r="OXF124" s="908"/>
      <c r="OXG124" s="908"/>
      <c r="OXH124" s="908"/>
      <c r="OXI124" s="908"/>
      <c r="OXJ124" s="908"/>
      <c r="OXK124" s="908"/>
      <c r="OXL124" s="908"/>
      <c r="OXM124" s="908"/>
      <c r="OXN124" s="908"/>
      <c r="OXO124" s="908"/>
      <c r="OXP124" s="908"/>
      <c r="OXQ124" s="908"/>
      <c r="OXR124" s="908"/>
      <c r="OXS124" s="908"/>
      <c r="OXT124" s="908"/>
      <c r="OXU124" s="908"/>
      <c r="OXV124" s="908"/>
      <c r="OXW124" s="908"/>
      <c r="OXX124" s="908"/>
      <c r="OXY124" s="908"/>
      <c r="OXZ124" s="908"/>
      <c r="OYA124" s="908"/>
      <c r="OYB124" s="908"/>
      <c r="OYC124" s="908"/>
      <c r="OYD124" s="908"/>
      <c r="OYE124" s="908"/>
      <c r="OYF124" s="908"/>
      <c r="OYG124" s="908"/>
      <c r="OYH124" s="908"/>
      <c r="OYI124" s="908"/>
      <c r="OYJ124" s="908"/>
      <c r="OYK124" s="908"/>
      <c r="OYL124" s="908"/>
      <c r="OYM124" s="908"/>
      <c r="OYN124" s="908"/>
      <c r="OYO124" s="908"/>
      <c r="OYP124" s="908"/>
      <c r="OYQ124" s="908"/>
      <c r="OYR124" s="908"/>
      <c r="OYS124" s="908"/>
      <c r="OYT124" s="908"/>
      <c r="OYU124" s="908"/>
      <c r="OYV124" s="908"/>
      <c r="OYW124" s="908"/>
      <c r="OYX124" s="908"/>
      <c r="OYY124" s="908"/>
      <c r="OYZ124" s="908"/>
      <c r="OZA124" s="908"/>
      <c r="OZB124" s="908"/>
      <c r="OZC124" s="908"/>
      <c r="OZD124" s="908"/>
      <c r="OZE124" s="908"/>
      <c r="OZF124" s="908"/>
      <c r="OZG124" s="908"/>
      <c r="OZH124" s="908"/>
      <c r="OZI124" s="908"/>
      <c r="OZJ124" s="908"/>
      <c r="OZK124" s="908"/>
      <c r="OZL124" s="908"/>
      <c r="OZM124" s="908"/>
      <c r="OZN124" s="908"/>
      <c r="OZO124" s="908"/>
      <c r="OZP124" s="908"/>
      <c r="OZQ124" s="908"/>
      <c r="OZR124" s="908"/>
      <c r="OZS124" s="908"/>
      <c r="OZT124" s="908"/>
      <c r="OZU124" s="908"/>
      <c r="OZV124" s="908"/>
      <c r="OZW124" s="908"/>
      <c r="OZX124" s="908"/>
      <c r="OZY124" s="908"/>
      <c r="OZZ124" s="908"/>
      <c r="PAA124" s="908"/>
      <c r="PAB124" s="908"/>
      <c r="PAC124" s="908"/>
      <c r="PAD124" s="908"/>
      <c r="PAE124" s="908"/>
      <c r="PAF124" s="908"/>
      <c r="PAG124" s="908"/>
      <c r="PAH124" s="908"/>
      <c r="PAI124" s="908"/>
      <c r="PAJ124" s="908"/>
      <c r="PAK124" s="908"/>
      <c r="PAL124" s="908"/>
      <c r="PAM124" s="908"/>
      <c r="PAN124" s="908"/>
      <c r="PAO124" s="908"/>
      <c r="PAP124" s="908"/>
      <c r="PAQ124" s="908"/>
      <c r="PAR124" s="908"/>
      <c r="PAS124" s="908"/>
      <c r="PAT124" s="908"/>
      <c r="PAU124" s="908"/>
      <c r="PAV124" s="908"/>
      <c r="PAW124" s="908"/>
      <c r="PAX124" s="908"/>
      <c r="PAY124" s="908"/>
      <c r="PAZ124" s="908"/>
      <c r="PBA124" s="908"/>
      <c r="PBB124" s="908"/>
      <c r="PBC124" s="908"/>
      <c r="PBD124" s="908"/>
      <c r="PBE124" s="908"/>
      <c r="PBF124" s="908"/>
      <c r="PBG124" s="908"/>
      <c r="PBH124" s="908"/>
      <c r="PBI124" s="908"/>
      <c r="PBJ124" s="908"/>
      <c r="PBK124" s="908"/>
      <c r="PBL124" s="908"/>
      <c r="PBM124" s="908"/>
      <c r="PBN124" s="908"/>
      <c r="PBO124" s="908"/>
      <c r="PBP124" s="908"/>
      <c r="PBQ124" s="908"/>
      <c r="PBR124" s="908"/>
      <c r="PBS124" s="908"/>
      <c r="PBT124" s="908"/>
      <c r="PBU124" s="908"/>
      <c r="PBV124" s="908"/>
      <c r="PBW124" s="908"/>
      <c r="PBX124" s="908"/>
      <c r="PBY124" s="908"/>
      <c r="PBZ124" s="908"/>
      <c r="PCA124" s="908"/>
      <c r="PCB124" s="908"/>
      <c r="PCC124" s="908"/>
      <c r="PCD124" s="908"/>
      <c r="PCE124" s="908"/>
      <c r="PCF124" s="908"/>
      <c r="PCG124" s="908"/>
      <c r="PCH124" s="908"/>
      <c r="PCI124" s="908"/>
      <c r="PCJ124" s="908"/>
      <c r="PCK124" s="908"/>
      <c r="PCL124" s="908"/>
      <c r="PCM124" s="908"/>
      <c r="PCN124" s="908"/>
      <c r="PCO124" s="908"/>
      <c r="PCP124" s="908"/>
      <c r="PCQ124" s="908"/>
      <c r="PCR124" s="908"/>
      <c r="PCS124" s="908"/>
      <c r="PCT124" s="908"/>
      <c r="PCU124" s="908"/>
      <c r="PCV124" s="908"/>
      <c r="PCW124" s="908"/>
      <c r="PCX124" s="908"/>
      <c r="PCY124" s="908"/>
      <c r="PCZ124" s="908"/>
      <c r="PDA124" s="908"/>
      <c r="PDB124" s="908"/>
      <c r="PDC124" s="908"/>
      <c r="PDD124" s="908"/>
      <c r="PDE124" s="908"/>
      <c r="PDF124" s="908"/>
      <c r="PDG124" s="908"/>
      <c r="PDH124" s="908"/>
      <c r="PDI124" s="908"/>
      <c r="PDJ124" s="908"/>
      <c r="PDK124" s="908"/>
      <c r="PDL124" s="908"/>
      <c r="PDM124" s="908"/>
      <c r="PDN124" s="908"/>
      <c r="PDO124" s="908"/>
      <c r="PDP124" s="908"/>
      <c r="PDQ124" s="908"/>
      <c r="PDR124" s="908"/>
      <c r="PDS124" s="908"/>
      <c r="PDT124" s="908"/>
      <c r="PDU124" s="908"/>
      <c r="PDV124" s="908"/>
      <c r="PDW124" s="908"/>
      <c r="PDX124" s="908"/>
      <c r="PDY124" s="908"/>
      <c r="PDZ124" s="908"/>
      <c r="PEA124" s="908"/>
      <c r="PEB124" s="908"/>
      <c r="PEC124" s="908"/>
      <c r="PED124" s="908"/>
      <c r="PEE124" s="908"/>
      <c r="PEF124" s="908"/>
      <c r="PEG124" s="908"/>
      <c r="PEH124" s="908"/>
      <c r="PEI124" s="908"/>
      <c r="PEJ124" s="908"/>
      <c r="PEK124" s="908"/>
      <c r="PEL124" s="908"/>
      <c r="PEM124" s="908"/>
      <c r="PEN124" s="908"/>
      <c r="PEO124" s="908"/>
      <c r="PEP124" s="908"/>
      <c r="PEQ124" s="908"/>
      <c r="PER124" s="908"/>
      <c r="PES124" s="908"/>
      <c r="PET124" s="908"/>
      <c r="PEU124" s="908"/>
      <c r="PEV124" s="908"/>
      <c r="PEW124" s="908"/>
      <c r="PEX124" s="908"/>
      <c r="PEY124" s="908"/>
      <c r="PEZ124" s="908"/>
      <c r="PFA124" s="908"/>
      <c r="PFB124" s="908"/>
      <c r="PFC124" s="908"/>
      <c r="PFD124" s="908"/>
      <c r="PFE124" s="908"/>
      <c r="PFF124" s="908"/>
      <c r="PFG124" s="908"/>
      <c r="PFH124" s="908"/>
      <c r="PFI124" s="908"/>
      <c r="PFJ124" s="908"/>
      <c r="PFK124" s="908"/>
      <c r="PFL124" s="908"/>
      <c r="PFM124" s="908"/>
      <c r="PFN124" s="908"/>
      <c r="PFO124" s="908"/>
      <c r="PFP124" s="908"/>
      <c r="PFQ124" s="908"/>
      <c r="PFR124" s="908"/>
      <c r="PFS124" s="908"/>
      <c r="PFT124" s="908"/>
      <c r="PFU124" s="908"/>
      <c r="PFV124" s="908"/>
      <c r="PFW124" s="908"/>
      <c r="PFX124" s="908"/>
      <c r="PFY124" s="908"/>
      <c r="PFZ124" s="908"/>
      <c r="PGA124" s="908"/>
      <c r="PGB124" s="908"/>
      <c r="PGC124" s="908"/>
      <c r="PGD124" s="908"/>
      <c r="PGE124" s="908"/>
      <c r="PGF124" s="908"/>
      <c r="PGG124" s="908"/>
      <c r="PGH124" s="908"/>
      <c r="PGI124" s="908"/>
      <c r="PGJ124" s="908"/>
      <c r="PGK124" s="908"/>
      <c r="PGL124" s="908"/>
      <c r="PGM124" s="908"/>
      <c r="PGN124" s="908"/>
      <c r="PGO124" s="908"/>
      <c r="PGP124" s="908"/>
      <c r="PGQ124" s="908"/>
      <c r="PGR124" s="908"/>
      <c r="PGS124" s="908"/>
      <c r="PGT124" s="908"/>
      <c r="PGU124" s="908"/>
      <c r="PGV124" s="908"/>
      <c r="PGW124" s="908"/>
      <c r="PGX124" s="908"/>
      <c r="PGY124" s="908"/>
      <c r="PGZ124" s="908"/>
      <c r="PHA124" s="908"/>
      <c r="PHB124" s="908"/>
      <c r="PHC124" s="908"/>
      <c r="PHD124" s="908"/>
      <c r="PHE124" s="908"/>
      <c r="PHF124" s="908"/>
      <c r="PHG124" s="908"/>
      <c r="PHH124" s="908"/>
      <c r="PHI124" s="908"/>
      <c r="PHJ124" s="908"/>
      <c r="PHK124" s="908"/>
      <c r="PHL124" s="908"/>
      <c r="PHM124" s="908"/>
      <c r="PHN124" s="908"/>
      <c r="PHO124" s="908"/>
      <c r="PHP124" s="908"/>
      <c r="PHQ124" s="908"/>
      <c r="PHR124" s="908"/>
      <c r="PHS124" s="908"/>
      <c r="PHT124" s="908"/>
      <c r="PHU124" s="908"/>
      <c r="PHV124" s="908"/>
      <c r="PHW124" s="908"/>
      <c r="PHX124" s="908"/>
      <c r="PHY124" s="908"/>
      <c r="PHZ124" s="908"/>
      <c r="PIA124" s="908"/>
      <c r="PIB124" s="908"/>
      <c r="PIC124" s="908"/>
      <c r="PID124" s="908"/>
      <c r="PIE124" s="908"/>
      <c r="PIF124" s="908"/>
      <c r="PIG124" s="908"/>
      <c r="PIH124" s="908"/>
      <c r="PII124" s="908"/>
      <c r="PIJ124" s="908"/>
      <c r="PIK124" s="908"/>
      <c r="PIL124" s="908"/>
      <c r="PIM124" s="908"/>
      <c r="PIN124" s="908"/>
      <c r="PIO124" s="908"/>
      <c r="PIP124" s="908"/>
      <c r="PIQ124" s="908"/>
      <c r="PIR124" s="908"/>
      <c r="PIS124" s="908"/>
      <c r="PIT124" s="908"/>
      <c r="PIU124" s="908"/>
      <c r="PIV124" s="908"/>
      <c r="PIW124" s="908"/>
      <c r="PIX124" s="908"/>
      <c r="PIY124" s="908"/>
      <c r="PIZ124" s="908"/>
      <c r="PJA124" s="908"/>
      <c r="PJB124" s="908"/>
      <c r="PJC124" s="908"/>
      <c r="PJD124" s="908"/>
      <c r="PJE124" s="908"/>
      <c r="PJF124" s="908"/>
      <c r="PJG124" s="908"/>
      <c r="PJH124" s="908"/>
      <c r="PJI124" s="908"/>
      <c r="PJJ124" s="908"/>
      <c r="PJK124" s="908"/>
      <c r="PJL124" s="908"/>
      <c r="PJM124" s="908"/>
      <c r="PJN124" s="908"/>
      <c r="PJO124" s="908"/>
      <c r="PJP124" s="908"/>
      <c r="PJQ124" s="908"/>
      <c r="PJR124" s="908"/>
      <c r="PJS124" s="908"/>
      <c r="PJT124" s="908"/>
      <c r="PJU124" s="908"/>
      <c r="PJV124" s="908"/>
      <c r="PJW124" s="908"/>
      <c r="PJX124" s="908"/>
      <c r="PJY124" s="908"/>
      <c r="PJZ124" s="908"/>
      <c r="PKA124" s="908"/>
      <c r="PKB124" s="908"/>
      <c r="PKC124" s="908"/>
      <c r="PKD124" s="908"/>
      <c r="PKE124" s="908"/>
      <c r="PKF124" s="908"/>
      <c r="PKG124" s="908"/>
      <c r="PKH124" s="908"/>
      <c r="PKI124" s="908"/>
      <c r="PKJ124" s="908"/>
      <c r="PKK124" s="908"/>
      <c r="PKL124" s="908"/>
      <c r="PKM124" s="908"/>
      <c r="PKN124" s="908"/>
      <c r="PKO124" s="908"/>
      <c r="PKP124" s="908"/>
      <c r="PKQ124" s="908"/>
      <c r="PKR124" s="908"/>
      <c r="PKS124" s="908"/>
      <c r="PKT124" s="908"/>
      <c r="PKU124" s="908"/>
      <c r="PKV124" s="908"/>
      <c r="PKW124" s="908"/>
      <c r="PKX124" s="908"/>
      <c r="PKY124" s="908"/>
      <c r="PKZ124" s="908"/>
      <c r="PLA124" s="908"/>
      <c r="PLB124" s="908"/>
      <c r="PLC124" s="908"/>
      <c r="PLD124" s="908"/>
      <c r="PLE124" s="908"/>
      <c r="PLF124" s="908"/>
      <c r="PLG124" s="908"/>
      <c r="PLH124" s="908"/>
      <c r="PLI124" s="908"/>
      <c r="PLJ124" s="908"/>
      <c r="PLK124" s="908"/>
      <c r="PLL124" s="908"/>
      <c r="PLM124" s="908"/>
      <c r="PLN124" s="908"/>
      <c r="PLO124" s="908"/>
      <c r="PLP124" s="908"/>
      <c r="PLQ124" s="908"/>
      <c r="PLR124" s="908"/>
      <c r="PLS124" s="908"/>
      <c r="PLT124" s="908"/>
      <c r="PLU124" s="908"/>
      <c r="PLV124" s="908"/>
      <c r="PLW124" s="908"/>
      <c r="PLX124" s="908"/>
      <c r="PLY124" s="908"/>
      <c r="PLZ124" s="908"/>
      <c r="PMA124" s="908"/>
      <c r="PMB124" s="908"/>
      <c r="PMC124" s="908"/>
      <c r="PMD124" s="908"/>
      <c r="PME124" s="908"/>
      <c r="PMF124" s="908"/>
      <c r="PMG124" s="908"/>
      <c r="PMH124" s="908"/>
      <c r="PMI124" s="908"/>
      <c r="PMJ124" s="908"/>
      <c r="PMK124" s="908"/>
      <c r="PML124" s="908"/>
      <c r="PMM124" s="908"/>
      <c r="PMN124" s="908"/>
      <c r="PMO124" s="908"/>
      <c r="PMP124" s="908"/>
      <c r="PMQ124" s="908"/>
      <c r="PMR124" s="908"/>
      <c r="PMS124" s="908"/>
      <c r="PMT124" s="908"/>
      <c r="PMU124" s="908"/>
      <c r="PMV124" s="908"/>
      <c r="PMW124" s="908"/>
      <c r="PMX124" s="908"/>
      <c r="PMY124" s="908"/>
      <c r="PMZ124" s="908"/>
      <c r="PNA124" s="908"/>
      <c r="PNB124" s="908"/>
      <c r="PNC124" s="908"/>
      <c r="PND124" s="908"/>
      <c r="PNE124" s="908"/>
      <c r="PNF124" s="908"/>
      <c r="PNG124" s="908"/>
      <c r="PNH124" s="908"/>
      <c r="PNI124" s="908"/>
      <c r="PNJ124" s="908"/>
      <c r="PNK124" s="908"/>
      <c r="PNL124" s="908"/>
      <c r="PNM124" s="908"/>
      <c r="PNN124" s="908"/>
      <c r="PNO124" s="908"/>
      <c r="PNP124" s="908"/>
      <c r="PNQ124" s="908"/>
      <c r="PNR124" s="908"/>
      <c r="PNS124" s="908"/>
      <c r="PNT124" s="908"/>
      <c r="PNU124" s="908"/>
      <c r="PNV124" s="908"/>
      <c r="PNW124" s="908"/>
      <c r="PNX124" s="908"/>
      <c r="PNY124" s="908"/>
      <c r="PNZ124" s="908"/>
      <c r="POA124" s="908"/>
      <c r="POB124" s="908"/>
      <c r="POC124" s="908"/>
      <c r="POD124" s="908"/>
      <c r="POE124" s="908"/>
      <c r="POF124" s="908"/>
      <c r="POG124" s="908"/>
      <c r="POH124" s="908"/>
      <c r="POI124" s="908"/>
      <c r="POJ124" s="908"/>
      <c r="POK124" s="908"/>
      <c r="POL124" s="908"/>
      <c r="POM124" s="908"/>
      <c r="PON124" s="908"/>
      <c r="POO124" s="908"/>
      <c r="POP124" s="908"/>
      <c r="POQ124" s="908"/>
      <c r="POR124" s="908"/>
      <c r="POS124" s="908"/>
      <c r="POT124" s="908"/>
      <c r="POU124" s="908"/>
      <c r="POV124" s="908"/>
      <c r="POW124" s="908"/>
      <c r="POX124" s="908"/>
      <c r="POY124" s="908"/>
      <c r="POZ124" s="908"/>
      <c r="PPA124" s="908"/>
      <c r="PPB124" s="908"/>
      <c r="PPC124" s="908"/>
      <c r="PPD124" s="908"/>
      <c r="PPE124" s="908"/>
      <c r="PPF124" s="908"/>
      <c r="PPG124" s="908"/>
      <c r="PPH124" s="908"/>
      <c r="PPI124" s="908"/>
      <c r="PPJ124" s="908"/>
      <c r="PPK124" s="908"/>
      <c r="PPL124" s="908"/>
      <c r="PPM124" s="908"/>
      <c r="PPN124" s="908"/>
      <c r="PPO124" s="908"/>
      <c r="PPP124" s="908"/>
      <c r="PPQ124" s="908"/>
      <c r="PPR124" s="908"/>
      <c r="PPS124" s="908"/>
      <c r="PPT124" s="908"/>
      <c r="PPU124" s="908"/>
      <c r="PPV124" s="908"/>
      <c r="PPW124" s="908"/>
      <c r="PPX124" s="908"/>
      <c r="PPY124" s="908"/>
      <c r="PPZ124" s="908"/>
      <c r="PQA124" s="908"/>
      <c r="PQB124" s="908"/>
      <c r="PQC124" s="908"/>
      <c r="PQD124" s="908"/>
      <c r="PQE124" s="908"/>
      <c r="PQF124" s="908"/>
      <c r="PQG124" s="908"/>
      <c r="PQH124" s="908"/>
      <c r="PQI124" s="908"/>
      <c r="PQJ124" s="908"/>
      <c r="PQK124" s="908"/>
      <c r="PQL124" s="908"/>
      <c r="PQM124" s="908"/>
      <c r="PQN124" s="908"/>
      <c r="PQO124" s="908"/>
      <c r="PQP124" s="908"/>
      <c r="PQQ124" s="908"/>
      <c r="PQR124" s="908"/>
      <c r="PQS124" s="908"/>
      <c r="PQT124" s="908"/>
      <c r="PQU124" s="908"/>
      <c r="PQV124" s="908"/>
      <c r="PQW124" s="908"/>
      <c r="PQX124" s="908"/>
      <c r="PQY124" s="908"/>
      <c r="PQZ124" s="908"/>
      <c r="PRA124" s="908"/>
      <c r="PRB124" s="908"/>
      <c r="PRC124" s="908"/>
      <c r="PRD124" s="908"/>
      <c r="PRE124" s="908"/>
      <c r="PRF124" s="908"/>
      <c r="PRG124" s="908"/>
      <c r="PRH124" s="908"/>
      <c r="PRI124" s="908"/>
      <c r="PRJ124" s="908"/>
      <c r="PRK124" s="908"/>
      <c r="PRL124" s="908"/>
      <c r="PRM124" s="908"/>
      <c r="PRN124" s="908"/>
      <c r="PRO124" s="908"/>
      <c r="PRP124" s="908"/>
      <c r="PRQ124" s="908"/>
      <c r="PRR124" s="908"/>
      <c r="PRS124" s="908"/>
      <c r="PRT124" s="908"/>
      <c r="PRU124" s="908"/>
      <c r="PRV124" s="908"/>
      <c r="PRW124" s="908"/>
      <c r="PRX124" s="908"/>
      <c r="PRY124" s="908"/>
      <c r="PRZ124" s="908"/>
      <c r="PSA124" s="908"/>
      <c r="PSB124" s="908"/>
      <c r="PSC124" s="908"/>
      <c r="PSD124" s="908"/>
      <c r="PSE124" s="908"/>
      <c r="PSF124" s="908"/>
      <c r="PSG124" s="908"/>
      <c r="PSH124" s="908"/>
      <c r="PSI124" s="908"/>
      <c r="PSJ124" s="908"/>
      <c r="PSK124" s="908"/>
      <c r="PSL124" s="908"/>
      <c r="PSM124" s="908"/>
      <c r="PSN124" s="908"/>
      <c r="PSO124" s="908"/>
      <c r="PSP124" s="908"/>
      <c r="PSQ124" s="908"/>
      <c r="PSR124" s="908"/>
      <c r="PSS124" s="908"/>
      <c r="PST124" s="908"/>
      <c r="PSU124" s="908"/>
      <c r="PSV124" s="908"/>
      <c r="PSW124" s="908"/>
      <c r="PSX124" s="908"/>
      <c r="PSY124" s="908"/>
      <c r="PSZ124" s="908"/>
      <c r="PTA124" s="908"/>
      <c r="PTB124" s="908"/>
      <c r="PTC124" s="908"/>
      <c r="PTD124" s="908"/>
      <c r="PTE124" s="908"/>
      <c r="PTF124" s="908"/>
      <c r="PTG124" s="908"/>
      <c r="PTH124" s="908"/>
      <c r="PTI124" s="908"/>
      <c r="PTJ124" s="908"/>
      <c r="PTK124" s="908"/>
      <c r="PTL124" s="908"/>
      <c r="PTM124" s="908"/>
      <c r="PTN124" s="908"/>
      <c r="PTO124" s="908"/>
      <c r="PTP124" s="908"/>
      <c r="PTQ124" s="908"/>
      <c r="PTR124" s="908"/>
      <c r="PTS124" s="908"/>
      <c r="PTT124" s="908"/>
      <c r="PTU124" s="908"/>
      <c r="PTV124" s="908"/>
      <c r="PTW124" s="908"/>
      <c r="PTX124" s="908"/>
      <c r="PTY124" s="908"/>
      <c r="PTZ124" s="908"/>
      <c r="PUA124" s="908"/>
      <c r="PUB124" s="908"/>
      <c r="PUC124" s="908"/>
      <c r="PUD124" s="908"/>
      <c r="PUE124" s="908"/>
      <c r="PUF124" s="908"/>
      <c r="PUG124" s="908"/>
      <c r="PUH124" s="908"/>
      <c r="PUI124" s="908"/>
      <c r="PUJ124" s="908"/>
      <c r="PUK124" s="908"/>
      <c r="PUL124" s="908"/>
      <c r="PUM124" s="908"/>
      <c r="PUN124" s="908"/>
      <c r="PUO124" s="908"/>
      <c r="PUP124" s="908"/>
      <c r="PUQ124" s="908"/>
      <c r="PUR124" s="908"/>
      <c r="PUS124" s="908"/>
      <c r="PUT124" s="908"/>
      <c r="PUU124" s="908"/>
      <c r="PUV124" s="908"/>
      <c r="PUW124" s="908"/>
      <c r="PUX124" s="908"/>
      <c r="PUY124" s="908"/>
      <c r="PUZ124" s="908"/>
      <c r="PVA124" s="908"/>
      <c r="PVB124" s="908"/>
      <c r="PVC124" s="908"/>
      <c r="PVD124" s="908"/>
      <c r="PVE124" s="908"/>
      <c r="PVF124" s="908"/>
      <c r="PVG124" s="908"/>
      <c r="PVH124" s="908"/>
      <c r="PVI124" s="908"/>
      <c r="PVJ124" s="908"/>
      <c r="PVK124" s="908"/>
      <c r="PVL124" s="908"/>
      <c r="PVM124" s="908"/>
      <c r="PVN124" s="908"/>
      <c r="PVO124" s="908"/>
      <c r="PVP124" s="908"/>
      <c r="PVQ124" s="908"/>
      <c r="PVR124" s="908"/>
      <c r="PVS124" s="908"/>
      <c r="PVT124" s="908"/>
      <c r="PVU124" s="908"/>
      <c r="PVV124" s="908"/>
      <c r="PVW124" s="908"/>
      <c r="PVX124" s="908"/>
      <c r="PVY124" s="908"/>
      <c r="PVZ124" s="908"/>
      <c r="PWA124" s="908"/>
      <c r="PWB124" s="908"/>
      <c r="PWC124" s="908"/>
      <c r="PWD124" s="908"/>
      <c r="PWE124" s="908"/>
      <c r="PWF124" s="908"/>
      <c r="PWG124" s="908"/>
      <c r="PWH124" s="908"/>
      <c r="PWI124" s="908"/>
      <c r="PWJ124" s="908"/>
      <c r="PWK124" s="908"/>
      <c r="PWL124" s="908"/>
      <c r="PWM124" s="908"/>
      <c r="PWN124" s="908"/>
      <c r="PWO124" s="908"/>
      <c r="PWP124" s="908"/>
      <c r="PWQ124" s="908"/>
      <c r="PWR124" s="908"/>
      <c r="PWS124" s="908"/>
      <c r="PWT124" s="908"/>
      <c r="PWU124" s="908"/>
      <c r="PWV124" s="908"/>
      <c r="PWW124" s="908"/>
      <c r="PWX124" s="908"/>
      <c r="PWY124" s="908"/>
      <c r="PWZ124" s="908"/>
      <c r="PXA124" s="908"/>
      <c r="PXB124" s="908"/>
      <c r="PXC124" s="908"/>
      <c r="PXD124" s="908"/>
      <c r="PXE124" s="908"/>
      <c r="PXF124" s="908"/>
      <c r="PXG124" s="908"/>
      <c r="PXH124" s="908"/>
      <c r="PXI124" s="908"/>
      <c r="PXJ124" s="908"/>
      <c r="PXK124" s="908"/>
      <c r="PXL124" s="908"/>
      <c r="PXM124" s="908"/>
      <c r="PXN124" s="908"/>
      <c r="PXO124" s="908"/>
      <c r="PXP124" s="908"/>
      <c r="PXQ124" s="908"/>
      <c r="PXR124" s="908"/>
      <c r="PXS124" s="908"/>
      <c r="PXT124" s="908"/>
      <c r="PXU124" s="908"/>
      <c r="PXV124" s="908"/>
      <c r="PXW124" s="908"/>
      <c r="PXX124" s="908"/>
      <c r="PXY124" s="908"/>
      <c r="PXZ124" s="908"/>
      <c r="PYA124" s="908"/>
      <c r="PYB124" s="908"/>
      <c r="PYC124" s="908"/>
      <c r="PYD124" s="908"/>
      <c r="PYE124" s="908"/>
      <c r="PYF124" s="908"/>
      <c r="PYG124" s="908"/>
      <c r="PYH124" s="908"/>
      <c r="PYI124" s="908"/>
      <c r="PYJ124" s="908"/>
      <c r="PYK124" s="908"/>
      <c r="PYL124" s="908"/>
      <c r="PYM124" s="908"/>
      <c r="PYN124" s="908"/>
      <c r="PYO124" s="908"/>
      <c r="PYP124" s="908"/>
      <c r="PYQ124" s="908"/>
      <c r="PYR124" s="908"/>
      <c r="PYS124" s="908"/>
      <c r="PYT124" s="908"/>
      <c r="PYU124" s="908"/>
      <c r="PYV124" s="908"/>
      <c r="PYW124" s="908"/>
      <c r="PYX124" s="908"/>
      <c r="PYY124" s="908"/>
      <c r="PYZ124" s="908"/>
      <c r="PZA124" s="908"/>
      <c r="PZB124" s="908"/>
      <c r="PZC124" s="908"/>
      <c r="PZD124" s="908"/>
      <c r="PZE124" s="908"/>
      <c r="PZF124" s="908"/>
      <c r="PZG124" s="908"/>
      <c r="PZH124" s="908"/>
      <c r="PZI124" s="908"/>
      <c r="PZJ124" s="908"/>
      <c r="PZK124" s="908"/>
      <c r="PZL124" s="908"/>
      <c r="PZM124" s="908"/>
      <c r="PZN124" s="908"/>
      <c r="PZO124" s="908"/>
      <c r="PZP124" s="908"/>
      <c r="PZQ124" s="908"/>
      <c r="PZR124" s="908"/>
      <c r="PZS124" s="908"/>
      <c r="PZT124" s="908"/>
      <c r="PZU124" s="908"/>
      <c r="PZV124" s="908"/>
      <c r="PZW124" s="908"/>
      <c r="PZX124" s="908"/>
      <c r="PZY124" s="908"/>
      <c r="PZZ124" s="908"/>
      <c r="QAA124" s="908"/>
      <c r="QAB124" s="908"/>
      <c r="QAC124" s="908"/>
      <c r="QAD124" s="908"/>
      <c r="QAE124" s="908"/>
      <c r="QAF124" s="908"/>
      <c r="QAG124" s="908"/>
      <c r="QAH124" s="908"/>
      <c r="QAI124" s="908"/>
      <c r="QAJ124" s="908"/>
      <c r="QAK124" s="908"/>
      <c r="QAL124" s="908"/>
      <c r="QAM124" s="908"/>
      <c r="QAN124" s="908"/>
      <c r="QAO124" s="908"/>
      <c r="QAP124" s="908"/>
      <c r="QAQ124" s="908"/>
      <c r="QAR124" s="908"/>
      <c r="QAS124" s="908"/>
      <c r="QAT124" s="908"/>
      <c r="QAU124" s="908"/>
      <c r="QAV124" s="908"/>
      <c r="QAW124" s="908"/>
      <c r="QAX124" s="908"/>
      <c r="QAY124" s="908"/>
      <c r="QAZ124" s="908"/>
      <c r="QBA124" s="908"/>
      <c r="QBB124" s="908"/>
      <c r="QBC124" s="908"/>
      <c r="QBD124" s="908"/>
      <c r="QBE124" s="908"/>
      <c r="QBF124" s="908"/>
      <c r="QBG124" s="908"/>
      <c r="QBH124" s="908"/>
      <c r="QBI124" s="908"/>
      <c r="QBJ124" s="908"/>
      <c r="QBK124" s="908"/>
      <c r="QBL124" s="908"/>
      <c r="QBM124" s="908"/>
      <c r="QBN124" s="908"/>
      <c r="QBO124" s="908"/>
      <c r="QBP124" s="908"/>
      <c r="QBQ124" s="908"/>
      <c r="QBR124" s="908"/>
      <c r="QBS124" s="908"/>
      <c r="QBT124" s="908"/>
      <c r="QBU124" s="908"/>
      <c r="QBV124" s="908"/>
      <c r="QBW124" s="908"/>
      <c r="QBX124" s="908"/>
      <c r="QBY124" s="908"/>
      <c r="QBZ124" s="908"/>
      <c r="QCA124" s="908"/>
      <c r="QCB124" s="908"/>
      <c r="QCC124" s="908"/>
      <c r="QCD124" s="908"/>
      <c r="QCE124" s="908"/>
      <c r="QCF124" s="908"/>
      <c r="QCG124" s="908"/>
      <c r="QCH124" s="908"/>
      <c r="QCI124" s="908"/>
      <c r="QCJ124" s="908"/>
      <c r="QCK124" s="908"/>
      <c r="QCL124" s="908"/>
      <c r="QCM124" s="908"/>
      <c r="QCN124" s="908"/>
      <c r="QCO124" s="908"/>
      <c r="QCP124" s="908"/>
      <c r="QCQ124" s="908"/>
      <c r="QCR124" s="908"/>
      <c r="QCS124" s="908"/>
      <c r="QCT124" s="908"/>
      <c r="QCU124" s="908"/>
      <c r="QCV124" s="908"/>
      <c r="QCW124" s="908"/>
      <c r="QCX124" s="908"/>
      <c r="QCY124" s="908"/>
      <c r="QCZ124" s="908"/>
      <c r="QDA124" s="908"/>
      <c r="QDB124" s="908"/>
      <c r="QDC124" s="908"/>
      <c r="QDD124" s="908"/>
      <c r="QDE124" s="908"/>
      <c r="QDF124" s="908"/>
      <c r="QDG124" s="908"/>
      <c r="QDH124" s="908"/>
      <c r="QDI124" s="908"/>
      <c r="QDJ124" s="908"/>
      <c r="QDK124" s="908"/>
      <c r="QDL124" s="908"/>
      <c r="QDM124" s="908"/>
      <c r="QDN124" s="908"/>
      <c r="QDO124" s="908"/>
      <c r="QDP124" s="908"/>
      <c r="QDQ124" s="908"/>
      <c r="QDR124" s="908"/>
      <c r="QDS124" s="908"/>
      <c r="QDT124" s="908"/>
      <c r="QDU124" s="908"/>
      <c r="QDV124" s="908"/>
      <c r="QDW124" s="908"/>
      <c r="QDX124" s="908"/>
      <c r="QDY124" s="908"/>
      <c r="QDZ124" s="908"/>
      <c r="QEA124" s="908"/>
      <c r="QEB124" s="908"/>
      <c r="QEC124" s="908"/>
      <c r="QED124" s="908"/>
      <c r="QEE124" s="908"/>
      <c r="QEF124" s="908"/>
      <c r="QEG124" s="908"/>
      <c r="QEH124" s="908"/>
      <c r="QEI124" s="908"/>
      <c r="QEJ124" s="908"/>
      <c r="QEK124" s="908"/>
      <c r="QEL124" s="908"/>
      <c r="QEM124" s="908"/>
      <c r="QEN124" s="908"/>
      <c r="QEO124" s="908"/>
      <c r="QEP124" s="908"/>
      <c r="QEQ124" s="908"/>
      <c r="QER124" s="908"/>
      <c r="QES124" s="908"/>
      <c r="QET124" s="908"/>
      <c r="QEU124" s="908"/>
      <c r="QEV124" s="908"/>
      <c r="QEW124" s="908"/>
      <c r="QEX124" s="908"/>
      <c r="QEY124" s="908"/>
      <c r="QEZ124" s="908"/>
      <c r="QFA124" s="908"/>
      <c r="QFB124" s="908"/>
      <c r="QFC124" s="908"/>
      <c r="QFD124" s="908"/>
      <c r="QFE124" s="908"/>
      <c r="QFF124" s="908"/>
      <c r="QFG124" s="908"/>
      <c r="QFH124" s="908"/>
      <c r="QFI124" s="908"/>
      <c r="QFJ124" s="908"/>
      <c r="QFK124" s="908"/>
      <c r="QFL124" s="908"/>
      <c r="QFM124" s="908"/>
      <c r="QFN124" s="908"/>
      <c r="QFO124" s="908"/>
      <c r="QFP124" s="908"/>
      <c r="QFQ124" s="908"/>
      <c r="QFR124" s="908"/>
      <c r="QFS124" s="908"/>
      <c r="QFT124" s="908"/>
      <c r="QFU124" s="908"/>
      <c r="QFV124" s="908"/>
      <c r="QFW124" s="908"/>
      <c r="QFX124" s="908"/>
      <c r="QFY124" s="908"/>
      <c r="QFZ124" s="908"/>
      <c r="QGA124" s="908"/>
      <c r="QGB124" s="908"/>
      <c r="QGC124" s="908"/>
      <c r="QGD124" s="908"/>
      <c r="QGE124" s="908"/>
      <c r="QGF124" s="908"/>
      <c r="QGG124" s="908"/>
      <c r="QGH124" s="908"/>
      <c r="QGI124" s="908"/>
      <c r="QGJ124" s="908"/>
      <c r="QGK124" s="908"/>
      <c r="QGL124" s="908"/>
      <c r="QGM124" s="908"/>
      <c r="QGN124" s="908"/>
      <c r="QGO124" s="908"/>
      <c r="QGP124" s="908"/>
      <c r="QGQ124" s="908"/>
      <c r="QGR124" s="908"/>
      <c r="QGS124" s="908"/>
      <c r="QGT124" s="908"/>
      <c r="QGU124" s="908"/>
      <c r="QGV124" s="908"/>
      <c r="QGW124" s="908"/>
      <c r="QGX124" s="908"/>
      <c r="QGY124" s="908"/>
      <c r="QGZ124" s="908"/>
      <c r="QHA124" s="908"/>
      <c r="QHB124" s="908"/>
      <c r="QHC124" s="908"/>
      <c r="QHD124" s="908"/>
      <c r="QHE124" s="908"/>
      <c r="QHF124" s="908"/>
      <c r="QHG124" s="908"/>
      <c r="QHH124" s="908"/>
      <c r="QHI124" s="908"/>
      <c r="QHJ124" s="908"/>
      <c r="QHK124" s="908"/>
      <c r="QHL124" s="908"/>
      <c r="QHM124" s="908"/>
      <c r="QHN124" s="908"/>
      <c r="QHO124" s="908"/>
      <c r="QHP124" s="908"/>
      <c r="QHQ124" s="908"/>
      <c r="QHR124" s="908"/>
      <c r="QHS124" s="908"/>
      <c r="QHT124" s="908"/>
      <c r="QHU124" s="908"/>
      <c r="QHV124" s="908"/>
      <c r="QHW124" s="908"/>
      <c r="QHX124" s="908"/>
      <c r="QHY124" s="908"/>
      <c r="QHZ124" s="908"/>
      <c r="QIA124" s="908"/>
      <c r="QIB124" s="908"/>
      <c r="QIC124" s="908"/>
      <c r="QID124" s="908"/>
      <c r="QIE124" s="908"/>
      <c r="QIF124" s="908"/>
      <c r="QIG124" s="908"/>
      <c r="QIH124" s="908"/>
      <c r="QII124" s="908"/>
      <c r="QIJ124" s="908"/>
      <c r="QIK124" s="908"/>
      <c r="QIL124" s="908"/>
      <c r="QIM124" s="908"/>
      <c r="QIN124" s="908"/>
      <c r="QIO124" s="908"/>
      <c r="QIP124" s="908"/>
      <c r="QIQ124" s="908"/>
      <c r="QIR124" s="908"/>
      <c r="QIS124" s="908"/>
      <c r="QIT124" s="908"/>
      <c r="QIU124" s="908"/>
      <c r="QIV124" s="908"/>
      <c r="QIW124" s="908"/>
      <c r="QIX124" s="908"/>
      <c r="QIY124" s="908"/>
      <c r="QIZ124" s="908"/>
      <c r="QJA124" s="908"/>
      <c r="QJB124" s="908"/>
      <c r="QJC124" s="908"/>
      <c r="QJD124" s="908"/>
      <c r="QJE124" s="908"/>
      <c r="QJF124" s="908"/>
      <c r="QJG124" s="908"/>
      <c r="QJH124" s="908"/>
      <c r="QJI124" s="908"/>
      <c r="QJJ124" s="908"/>
      <c r="QJK124" s="908"/>
      <c r="QJL124" s="908"/>
      <c r="QJM124" s="908"/>
      <c r="QJN124" s="908"/>
      <c r="QJO124" s="908"/>
      <c r="QJP124" s="908"/>
      <c r="QJQ124" s="908"/>
      <c r="QJR124" s="908"/>
      <c r="QJS124" s="908"/>
      <c r="QJT124" s="908"/>
      <c r="QJU124" s="908"/>
      <c r="QJV124" s="908"/>
      <c r="QJW124" s="908"/>
      <c r="QJX124" s="908"/>
      <c r="QJY124" s="908"/>
      <c r="QJZ124" s="908"/>
      <c r="QKA124" s="908"/>
      <c r="QKB124" s="908"/>
      <c r="QKC124" s="908"/>
      <c r="QKD124" s="908"/>
      <c r="QKE124" s="908"/>
      <c r="QKF124" s="908"/>
      <c r="QKG124" s="908"/>
      <c r="QKH124" s="908"/>
      <c r="QKI124" s="908"/>
      <c r="QKJ124" s="908"/>
      <c r="QKK124" s="908"/>
      <c r="QKL124" s="908"/>
      <c r="QKM124" s="908"/>
      <c r="QKN124" s="908"/>
      <c r="QKO124" s="908"/>
      <c r="QKP124" s="908"/>
      <c r="QKQ124" s="908"/>
      <c r="QKR124" s="908"/>
      <c r="QKS124" s="908"/>
      <c r="QKT124" s="908"/>
      <c r="QKU124" s="908"/>
      <c r="QKV124" s="908"/>
      <c r="QKW124" s="908"/>
      <c r="QKX124" s="908"/>
      <c r="QKY124" s="908"/>
      <c r="QKZ124" s="908"/>
      <c r="QLA124" s="908"/>
      <c r="QLB124" s="908"/>
      <c r="QLC124" s="908"/>
      <c r="QLD124" s="908"/>
      <c r="QLE124" s="908"/>
      <c r="QLF124" s="908"/>
      <c r="QLG124" s="908"/>
      <c r="QLH124" s="908"/>
      <c r="QLI124" s="908"/>
      <c r="QLJ124" s="908"/>
      <c r="QLK124" s="908"/>
      <c r="QLL124" s="908"/>
      <c r="QLM124" s="908"/>
      <c r="QLN124" s="908"/>
      <c r="QLO124" s="908"/>
      <c r="QLP124" s="908"/>
      <c r="QLQ124" s="908"/>
      <c r="QLR124" s="908"/>
      <c r="QLS124" s="908"/>
      <c r="QLT124" s="908"/>
      <c r="QLU124" s="908"/>
      <c r="QLV124" s="908"/>
      <c r="QLW124" s="908"/>
      <c r="QLX124" s="908"/>
      <c r="QLY124" s="908"/>
      <c r="QLZ124" s="908"/>
      <c r="QMA124" s="908"/>
      <c r="QMB124" s="908"/>
      <c r="QMC124" s="908"/>
      <c r="QMD124" s="908"/>
      <c r="QME124" s="908"/>
      <c r="QMF124" s="908"/>
      <c r="QMG124" s="908"/>
      <c r="QMH124" s="908"/>
      <c r="QMI124" s="908"/>
      <c r="QMJ124" s="908"/>
      <c r="QMK124" s="908"/>
      <c r="QML124" s="908"/>
      <c r="QMM124" s="908"/>
      <c r="QMN124" s="908"/>
      <c r="QMO124" s="908"/>
      <c r="QMP124" s="908"/>
      <c r="QMQ124" s="908"/>
      <c r="QMR124" s="908"/>
      <c r="QMS124" s="908"/>
      <c r="QMT124" s="908"/>
      <c r="QMU124" s="908"/>
      <c r="QMV124" s="908"/>
      <c r="QMW124" s="908"/>
      <c r="QMX124" s="908"/>
      <c r="QMY124" s="908"/>
      <c r="QMZ124" s="908"/>
      <c r="QNA124" s="908"/>
      <c r="QNB124" s="908"/>
      <c r="QNC124" s="908"/>
      <c r="QND124" s="908"/>
      <c r="QNE124" s="908"/>
      <c r="QNF124" s="908"/>
      <c r="QNG124" s="908"/>
      <c r="QNH124" s="908"/>
      <c r="QNI124" s="908"/>
      <c r="QNJ124" s="908"/>
      <c r="QNK124" s="908"/>
      <c r="QNL124" s="908"/>
      <c r="QNM124" s="908"/>
      <c r="QNN124" s="908"/>
      <c r="QNO124" s="908"/>
      <c r="QNP124" s="908"/>
      <c r="QNQ124" s="908"/>
      <c r="QNR124" s="908"/>
      <c r="QNS124" s="908"/>
      <c r="QNT124" s="908"/>
      <c r="QNU124" s="908"/>
      <c r="QNV124" s="908"/>
      <c r="QNW124" s="908"/>
      <c r="QNX124" s="908"/>
      <c r="QNY124" s="908"/>
      <c r="QNZ124" s="908"/>
      <c r="QOA124" s="908"/>
      <c r="QOB124" s="908"/>
      <c r="QOC124" s="908"/>
      <c r="QOD124" s="908"/>
      <c r="QOE124" s="908"/>
      <c r="QOF124" s="908"/>
      <c r="QOG124" s="908"/>
      <c r="QOH124" s="908"/>
      <c r="QOI124" s="908"/>
      <c r="QOJ124" s="908"/>
      <c r="QOK124" s="908"/>
      <c r="QOL124" s="908"/>
      <c r="QOM124" s="908"/>
      <c r="QON124" s="908"/>
      <c r="QOO124" s="908"/>
      <c r="QOP124" s="908"/>
      <c r="QOQ124" s="908"/>
      <c r="QOR124" s="908"/>
      <c r="QOS124" s="908"/>
      <c r="QOT124" s="908"/>
      <c r="QOU124" s="908"/>
      <c r="QOV124" s="908"/>
      <c r="QOW124" s="908"/>
      <c r="QOX124" s="908"/>
      <c r="QOY124" s="908"/>
      <c r="QOZ124" s="908"/>
      <c r="QPA124" s="908"/>
      <c r="QPB124" s="908"/>
      <c r="QPC124" s="908"/>
      <c r="QPD124" s="908"/>
      <c r="QPE124" s="908"/>
      <c r="QPF124" s="908"/>
      <c r="QPG124" s="908"/>
      <c r="QPH124" s="908"/>
      <c r="QPI124" s="908"/>
      <c r="QPJ124" s="908"/>
      <c r="QPK124" s="908"/>
      <c r="QPL124" s="908"/>
      <c r="QPM124" s="908"/>
      <c r="QPN124" s="908"/>
      <c r="QPO124" s="908"/>
      <c r="QPP124" s="908"/>
      <c r="QPQ124" s="908"/>
      <c r="QPR124" s="908"/>
      <c r="QPS124" s="908"/>
      <c r="QPT124" s="908"/>
      <c r="QPU124" s="908"/>
      <c r="QPV124" s="908"/>
      <c r="QPW124" s="908"/>
      <c r="QPX124" s="908"/>
      <c r="QPY124" s="908"/>
      <c r="QPZ124" s="908"/>
      <c r="QQA124" s="908"/>
      <c r="QQB124" s="908"/>
      <c r="QQC124" s="908"/>
      <c r="QQD124" s="908"/>
      <c r="QQE124" s="908"/>
      <c r="QQF124" s="908"/>
      <c r="QQG124" s="908"/>
      <c r="QQH124" s="908"/>
      <c r="QQI124" s="908"/>
      <c r="QQJ124" s="908"/>
      <c r="QQK124" s="908"/>
      <c r="QQL124" s="908"/>
      <c r="QQM124" s="908"/>
      <c r="QQN124" s="908"/>
      <c r="QQO124" s="908"/>
      <c r="QQP124" s="908"/>
      <c r="QQQ124" s="908"/>
      <c r="QQR124" s="908"/>
      <c r="QQS124" s="908"/>
      <c r="QQT124" s="908"/>
      <c r="QQU124" s="908"/>
      <c r="QQV124" s="908"/>
      <c r="QQW124" s="908"/>
      <c r="QQX124" s="908"/>
      <c r="QQY124" s="908"/>
      <c r="QQZ124" s="908"/>
      <c r="QRA124" s="908"/>
      <c r="QRB124" s="908"/>
      <c r="QRC124" s="908"/>
      <c r="QRD124" s="908"/>
      <c r="QRE124" s="908"/>
      <c r="QRF124" s="908"/>
      <c r="QRG124" s="908"/>
      <c r="QRH124" s="908"/>
      <c r="QRI124" s="908"/>
      <c r="QRJ124" s="908"/>
      <c r="QRK124" s="908"/>
      <c r="QRL124" s="908"/>
      <c r="QRM124" s="908"/>
      <c r="QRN124" s="908"/>
      <c r="QRO124" s="908"/>
      <c r="QRP124" s="908"/>
      <c r="QRQ124" s="908"/>
      <c r="QRR124" s="908"/>
      <c r="QRS124" s="908"/>
      <c r="QRT124" s="908"/>
      <c r="QRU124" s="908"/>
      <c r="QRV124" s="908"/>
      <c r="QRW124" s="908"/>
      <c r="QRX124" s="908"/>
      <c r="QRY124" s="908"/>
      <c r="QRZ124" s="908"/>
      <c r="QSA124" s="908"/>
      <c r="QSB124" s="908"/>
      <c r="QSC124" s="908"/>
      <c r="QSD124" s="908"/>
      <c r="QSE124" s="908"/>
      <c r="QSF124" s="908"/>
      <c r="QSG124" s="908"/>
      <c r="QSH124" s="908"/>
      <c r="QSI124" s="908"/>
      <c r="QSJ124" s="908"/>
      <c r="QSK124" s="908"/>
      <c r="QSL124" s="908"/>
      <c r="QSM124" s="908"/>
      <c r="QSN124" s="908"/>
      <c r="QSO124" s="908"/>
      <c r="QSP124" s="908"/>
      <c r="QSQ124" s="908"/>
      <c r="QSR124" s="908"/>
      <c r="QSS124" s="908"/>
      <c r="QST124" s="908"/>
      <c r="QSU124" s="908"/>
      <c r="QSV124" s="908"/>
      <c r="QSW124" s="908"/>
      <c r="QSX124" s="908"/>
      <c r="QSY124" s="908"/>
      <c r="QSZ124" s="908"/>
      <c r="QTA124" s="908"/>
      <c r="QTB124" s="908"/>
      <c r="QTC124" s="908"/>
      <c r="QTD124" s="908"/>
      <c r="QTE124" s="908"/>
      <c r="QTF124" s="908"/>
      <c r="QTG124" s="908"/>
      <c r="QTH124" s="908"/>
      <c r="QTI124" s="908"/>
      <c r="QTJ124" s="908"/>
      <c r="QTK124" s="908"/>
      <c r="QTL124" s="908"/>
      <c r="QTM124" s="908"/>
      <c r="QTN124" s="908"/>
      <c r="QTO124" s="908"/>
      <c r="QTP124" s="908"/>
      <c r="QTQ124" s="908"/>
      <c r="QTR124" s="908"/>
      <c r="QTS124" s="908"/>
      <c r="QTT124" s="908"/>
      <c r="QTU124" s="908"/>
      <c r="QTV124" s="908"/>
      <c r="QTW124" s="908"/>
      <c r="QTX124" s="908"/>
      <c r="QTY124" s="908"/>
      <c r="QTZ124" s="908"/>
      <c r="QUA124" s="908"/>
      <c r="QUB124" s="908"/>
      <c r="QUC124" s="908"/>
      <c r="QUD124" s="908"/>
      <c r="QUE124" s="908"/>
      <c r="QUF124" s="908"/>
      <c r="QUG124" s="908"/>
      <c r="QUH124" s="908"/>
      <c r="QUI124" s="908"/>
      <c r="QUJ124" s="908"/>
      <c r="QUK124" s="908"/>
      <c r="QUL124" s="908"/>
      <c r="QUM124" s="908"/>
      <c r="QUN124" s="908"/>
      <c r="QUO124" s="908"/>
      <c r="QUP124" s="908"/>
      <c r="QUQ124" s="908"/>
      <c r="QUR124" s="908"/>
      <c r="QUS124" s="908"/>
      <c r="QUT124" s="908"/>
      <c r="QUU124" s="908"/>
      <c r="QUV124" s="908"/>
      <c r="QUW124" s="908"/>
      <c r="QUX124" s="908"/>
      <c r="QUY124" s="908"/>
      <c r="QUZ124" s="908"/>
      <c r="QVA124" s="908"/>
      <c r="QVB124" s="908"/>
      <c r="QVC124" s="908"/>
      <c r="QVD124" s="908"/>
      <c r="QVE124" s="908"/>
      <c r="QVF124" s="908"/>
      <c r="QVG124" s="908"/>
      <c r="QVH124" s="908"/>
      <c r="QVI124" s="908"/>
      <c r="QVJ124" s="908"/>
      <c r="QVK124" s="908"/>
      <c r="QVL124" s="908"/>
      <c r="QVM124" s="908"/>
      <c r="QVN124" s="908"/>
      <c r="QVO124" s="908"/>
      <c r="QVP124" s="908"/>
      <c r="QVQ124" s="908"/>
      <c r="QVR124" s="908"/>
      <c r="QVS124" s="908"/>
      <c r="QVT124" s="908"/>
      <c r="QVU124" s="908"/>
      <c r="QVV124" s="908"/>
      <c r="QVW124" s="908"/>
      <c r="QVX124" s="908"/>
      <c r="QVY124" s="908"/>
      <c r="QVZ124" s="908"/>
      <c r="QWA124" s="908"/>
      <c r="QWB124" s="908"/>
      <c r="QWC124" s="908"/>
      <c r="QWD124" s="908"/>
      <c r="QWE124" s="908"/>
      <c r="QWF124" s="908"/>
      <c r="QWG124" s="908"/>
      <c r="QWH124" s="908"/>
      <c r="QWI124" s="908"/>
      <c r="QWJ124" s="908"/>
      <c r="QWK124" s="908"/>
      <c r="QWL124" s="908"/>
      <c r="QWM124" s="908"/>
      <c r="QWN124" s="908"/>
      <c r="QWO124" s="908"/>
      <c r="QWP124" s="908"/>
      <c r="QWQ124" s="908"/>
      <c r="QWR124" s="908"/>
      <c r="QWS124" s="908"/>
      <c r="QWT124" s="908"/>
      <c r="QWU124" s="908"/>
      <c r="QWV124" s="908"/>
      <c r="QWW124" s="908"/>
      <c r="QWX124" s="908"/>
      <c r="QWY124" s="908"/>
      <c r="QWZ124" s="908"/>
      <c r="QXA124" s="908"/>
      <c r="QXB124" s="908"/>
      <c r="QXC124" s="908"/>
      <c r="QXD124" s="908"/>
      <c r="QXE124" s="908"/>
      <c r="QXF124" s="908"/>
      <c r="QXG124" s="908"/>
      <c r="QXH124" s="908"/>
      <c r="QXI124" s="908"/>
      <c r="QXJ124" s="908"/>
      <c r="QXK124" s="908"/>
      <c r="QXL124" s="908"/>
      <c r="QXM124" s="908"/>
      <c r="QXN124" s="908"/>
      <c r="QXO124" s="908"/>
      <c r="QXP124" s="908"/>
      <c r="QXQ124" s="908"/>
      <c r="QXR124" s="908"/>
      <c r="QXS124" s="908"/>
      <c r="QXT124" s="908"/>
      <c r="QXU124" s="908"/>
      <c r="QXV124" s="908"/>
      <c r="QXW124" s="908"/>
      <c r="QXX124" s="908"/>
      <c r="QXY124" s="908"/>
      <c r="QXZ124" s="908"/>
      <c r="QYA124" s="908"/>
      <c r="QYB124" s="908"/>
      <c r="QYC124" s="908"/>
      <c r="QYD124" s="908"/>
      <c r="QYE124" s="908"/>
      <c r="QYF124" s="908"/>
      <c r="QYG124" s="908"/>
      <c r="QYH124" s="908"/>
      <c r="QYI124" s="908"/>
      <c r="QYJ124" s="908"/>
      <c r="QYK124" s="908"/>
      <c r="QYL124" s="908"/>
      <c r="QYM124" s="908"/>
      <c r="QYN124" s="908"/>
      <c r="QYO124" s="908"/>
      <c r="QYP124" s="908"/>
      <c r="QYQ124" s="908"/>
      <c r="QYR124" s="908"/>
      <c r="QYS124" s="908"/>
      <c r="QYT124" s="908"/>
      <c r="QYU124" s="908"/>
      <c r="QYV124" s="908"/>
      <c r="QYW124" s="908"/>
      <c r="QYX124" s="908"/>
      <c r="QYY124" s="908"/>
      <c r="QYZ124" s="908"/>
      <c r="QZA124" s="908"/>
      <c r="QZB124" s="908"/>
      <c r="QZC124" s="908"/>
      <c r="QZD124" s="908"/>
      <c r="QZE124" s="908"/>
      <c r="QZF124" s="908"/>
      <c r="QZG124" s="908"/>
      <c r="QZH124" s="908"/>
      <c r="QZI124" s="908"/>
      <c r="QZJ124" s="908"/>
      <c r="QZK124" s="908"/>
      <c r="QZL124" s="908"/>
      <c r="QZM124" s="908"/>
      <c r="QZN124" s="908"/>
      <c r="QZO124" s="908"/>
      <c r="QZP124" s="908"/>
      <c r="QZQ124" s="908"/>
      <c r="QZR124" s="908"/>
      <c r="QZS124" s="908"/>
      <c r="QZT124" s="908"/>
      <c r="QZU124" s="908"/>
      <c r="QZV124" s="908"/>
      <c r="QZW124" s="908"/>
      <c r="QZX124" s="908"/>
      <c r="QZY124" s="908"/>
      <c r="QZZ124" s="908"/>
      <c r="RAA124" s="908"/>
      <c r="RAB124" s="908"/>
      <c r="RAC124" s="908"/>
      <c r="RAD124" s="908"/>
      <c r="RAE124" s="908"/>
      <c r="RAF124" s="908"/>
      <c r="RAG124" s="908"/>
      <c r="RAH124" s="908"/>
      <c r="RAI124" s="908"/>
      <c r="RAJ124" s="908"/>
      <c r="RAK124" s="908"/>
      <c r="RAL124" s="908"/>
      <c r="RAM124" s="908"/>
      <c r="RAN124" s="908"/>
      <c r="RAO124" s="908"/>
      <c r="RAP124" s="908"/>
      <c r="RAQ124" s="908"/>
      <c r="RAR124" s="908"/>
      <c r="RAS124" s="908"/>
      <c r="RAT124" s="908"/>
      <c r="RAU124" s="908"/>
      <c r="RAV124" s="908"/>
      <c r="RAW124" s="908"/>
      <c r="RAX124" s="908"/>
      <c r="RAY124" s="908"/>
      <c r="RAZ124" s="908"/>
      <c r="RBA124" s="908"/>
      <c r="RBB124" s="908"/>
      <c r="RBC124" s="908"/>
      <c r="RBD124" s="908"/>
      <c r="RBE124" s="908"/>
      <c r="RBF124" s="908"/>
      <c r="RBG124" s="908"/>
      <c r="RBH124" s="908"/>
      <c r="RBI124" s="908"/>
      <c r="RBJ124" s="908"/>
      <c r="RBK124" s="908"/>
      <c r="RBL124" s="908"/>
      <c r="RBM124" s="908"/>
      <c r="RBN124" s="908"/>
      <c r="RBO124" s="908"/>
      <c r="RBP124" s="908"/>
      <c r="RBQ124" s="908"/>
      <c r="RBR124" s="908"/>
      <c r="RBS124" s="908"/>
      <c r="RBT124" s="908"/>
      <c r="RBU124" s="908"/>
      <c r="RBV124" s="908"/>
      <c r="RBW124" s="908"/>
      <c r="RBX124" s="908"/>
      <c r="RBY124" s="908"/>
      <c r="RBZ124" s="908"/>
      <c r="RCA124" s="908"/>
      <c r="RCB124" s="908"/>
      <c r="RCC124" s="908"/>
      <c r="RCD124" s="908"/>
      <c r="RCE124" s="908"/>
      <c r="RCF124" s="908"/>
      <c r="RCG124" s="908"/>
      <c r="RCH124" s="908"/>
      <c r="RCI124" s="908"/>
      <c r="RCJ124" s="908"/>
      <c r="RCK124" s="908"/>
      <c r="RCL124" s="908"/>
      <c r="RCM124" s="908"/>
      <c r="RCN124" s="908"/>
      <c r="RCO124" s="908"/>
      <c r="RCP124" s="908"/>
      <c r="RCQ124" s="908"/>
      <c r="RCR124" s="908"/>
      <c r="RCS124" s="908"/>
      <c r="RCT124" s="908"/>
      <c r="RCU124" s="908"/>
      <c r="RCV124" s="908"/>
      <c r="RCW124" s="908"/>
      <c r="RCX124" s="908"/>
      <c r="RCY124" s="908"/>
      <c r="RCZ124" s="908"/>
      <c r="RDA124" s="908"/>
      <c r="RDB124" s="908"/>
      <c r="RDC124" s="908"/>
      <c r="RDD124" s="908"/>
      <c r="RDE124" s="908"/>
      <c r="RDF124" s="908"/>
      <c r="RDG124" s="908"/>
      <c r="RDH124" s="908"/>
      <c r="RDI124" s="908"/>
      <c r="RDJ124" s="908"/>
      <c r="RDK124" s="908"/>
      <c r="RDL124" s="908"/>
      <c r="RDM124" s="908"/>
      <c r="RDN124" s="908"/>
      <c r="RDO124" s="908"/>
      <c r="RDP124" s="908"/>
      <c r="RDQ124" s="908"/>
      <c r="RDR124" s="908"/>
      <c r="RDS124" s="908"/>
      <c r="RDT124" s="908"/>
      <c r="RDU124" s="908"/>
      <c r="RDV124" s="908"/>
      <c r="RDW124" s="908"/>
      <c r="RDX124" s="908"/>
      <c r="RDY124" s="908"/>
      <c r="RDZ124" s="908"/>
      <c r="REA124" s="908"/>
      <c r="REB124" s="908"/>
      <c r="REC124" s="908"/>
      <c r="RED124" s="908"/>
      <c r="REE124" s="908"/>
      <c r="REF124" s="908"/>
      <c r="REG124" s="908"/>
      <c r="REH124" s="908"/>
      <c r="REI124" s="908"/>
      <c r="REJ124" s="908"/>
      <c r="REK124" s="908"/>
      <c r="REL124" s="908"/>
      <c r="REM124" s="908"/>
      <c r="REN124" s="908"/>
      <c r="REO124" s="908"/>
      <c r="REP124" s="908"/>
      <c r="REQ124" s="908"/>
      <c r="RER124" s="908"/>
      <c r="RES124" s="908"/>
      <c r="RET124" s="908"/>
      <c r="REU124" s="908"/>
      <c r="REV124" s="908"/>
      <c r="REW124" s="908"/>
      <c r="REX124" s="908"/>
      <c r="REY124" s="908"/>
      <c r="REZ124" s="908"/>
      <c r="RFA124" s="908"/>
      <c r="RFB124" s="908"/>
      <c r="RFC124" s="908"/>
      <c r="RFD124" s="908"/>
      <c r="RFE124" s="908"/>
      <c r="RFF124" s="908"/>
      <c r="RFG124" s="908"/>
      <c r="RFH124" s="908"/>
      <c r="RFI124" s="908"/>
      <c r="RFJ124" s="908"/>
      <c r="RFK124" s="908"/>
      <c r="RFL124" s="908"/>
      <c r="RFM124" s="908"/>
      <c r="RFN124" s="908"/>
      <c r="RFO124" s="908"/>
      <c r="RFP124" s="908"/>
      <c r="RFQ124" s="908"/>
      <c r="RFR124" s="908"/>
      <c r="RFS124" s="908"/>
      <c r="RFT124" s="908"/>
      <c r="RFU124" s="908"/>
      <c r="RFV124" s="908"/>
      <c r="RFW124" s="908"/>
      <c r="RFX124" s="908"/>
      <c r="RFY124" s="908"/>
      <c r="RFZ124" s="908"/>
      <c r="RGA124" s="908"/>
      <c r="RGB124" s="908"/>
      <c r="RGC124" s="908"/>
      <c r="RGD124" s="908"/>
      <c r="RGE124" s="908"/>
      <c r="RGF124" s="908"/>
      <c r="RGG124" s="908"/>
      <c r="RGH124" s="908"/>
      <c r="RGI124" s="908"/>
      <c r="RGJ124" s="908"/>
      <c r="RGK124" s="908"/>
      <c r="RGL124" s="908"/>
      <c r="RGM124" s="908"/>
      <c r="RGN124" s="908"/>
      <c r="RGO124" s="908"/>
      <c r="RGP124" s="908"/>
      <c r="RGQ124" s="908"/>
      <c r="RGR124" s="908"/>
      <c r="RGS124" s="908"/>
      <c r="RGT124" s="908"/>
      <c r="RGU124" s="908"/>
      <c r="RGV124" s="908"/>
      <c r="RGW124" s="908"/>
      <c r="RGX124" s="908"/>
      <c r="RGY124" s="908"/>
      <c r="RGZ124" s="908"/>
      <c r="RHA124" s="908"/>
      <c r="RHB124" s="908"/>
      <c r="RHC124" s="908"/>
      <c r="RHD124" s="908"/>
      <c r="RHE124" s="908"/>
      <c r="RHF124" s="908"/>
      <c r="RHG124" s="908"/>
      <c r="RHH124" s="908"/>
      <c r="RHI124" s="908"/>
      <c r="RHJ124" s="908"/>
      <c r="RHK124" s="908"/>
      <c r="RHL124" s="908"/>
      <c r="RHM124" s="908"/>
      <c r="RHN124" s="908"/>
      <c r="RHO124" s="908"/>
      <c r="RHP124" s="908"/>
      <c r="RHQ124" s="908"/>
      <c r="RHR124" s="908"/>
      <c r="RHS124" s="908"/>
      <c r="RHT124" s="908"/>
      <c r="RHU124" s="908"/>
      <c r="RHV124" s="908"/>
      <c r="RHW124" s="908"/>
      <c r="RHX124" s="908"/>
      <c r="RHY124" s="908"/>
      <c r="RHZ124" s="908"/>
      <c r="RIA124" s="908"/>
      <c r="RIB124" s="908"/>
      <c r="RIC124" s="908"/>
      <c r="RID124" s="908"/>
      <c r="RIE124" s="908"/>
      <c r="RIF124" s="908"/>
      <c r="RIG124" s="908"/>
      <c r="RIH124" s="908"/>
      <c r="RII124" s="908"/>
      <c r="RIJ124" s="908"/>
      <c r="RIK124" s="908"/>
      <c r="RIL124" s="908"/>
      <c r="RIM124" s="908"/>
      <c r="RIN124" s="908"/>
      <c r="RIO124" s="908"/>
      <c r="RIP124" s="908"/>
      <c r="RIQ124" s="908"/>
      <c r="RIR124" s="908"/>
      <c r="RIS124" s="908"/>
      <c r="RIT124" s="908"/>
      <c r="RIU124" s="908"/>
      <c r="RIV124" s="908"/>
      <c r="RIW124" s="908"/>
      <c r="RIX124" s="908"/>
      <c r="RIY124" s="908"/>
      <c r="RIZ124" s="908"/>
      <c r="RJA124" s="908"/>
      <c r="RJB124" s="908"/>
      <c r="RJC124" s="908"/>
      <c r="RJD124" s="908"/>
      <c r="RJE124" s="908"/>
      <c r="RJF124" s="908"/>
      <c r="RJG124" s="908"/>
      <c r="RJH124" s="908"/>
      <c r="RJI124" s="908"/>
      <c r="RJJ124" s="908"/>
      <c r="RJK124" s="908"/>
      <c r="RJL124" s="908"/>
      <c r="RJM124" s="908"/>
      <c r="RJN124" s="908"/>
      <c r="RJO124" s="908"/>
      <c r="RJP124" s="908"/>
      <c r="RJQ124" s="908"/>
      <c r="RJR124" s="908"/>
      <c r="RJS124" s="908"/>
      <c r="RJT124" s="908"/>
      <c r="RJU124" s="908"/>
      <c r="RJV124" s="908"/>
      <c r="RJW124" s="908"/>
      <c r="RJX124" s="908"/>
      <c r="RJY124" s="908"/>
      <c r="RJZ124" s="908"/>
      <c r="RKA124" s="908"/>
      <c r="RKB124" s="908"/>
      <c r="RKC124" s="908"/>
      <c r="RKD124" s="908"/>
      <c r="RKE124" s="908"/>
      <c r="RKF124" s="908"/>
      <c r="RKG124" s="908"/>
      <c r="RKH124" s="908"/>
      <c r="RKI124" s="908"/>
      <c r="RKJ124" s="908"/>
      <c r="RKK124" s="908"/>
      <c r="RKL124" s="908"/>
      <c r="RKM124" s="908"/>
      <c r="RKN124" s="908"/>
      <c r="RKO124" s="908"/>
      <c r="RKP124" s="908"/>
      <c r="RKQ124" s="908"/>
      <c r="RKR124" s="908"/>
      <c r="RKS124" s="908"/>
      <c r="RKT124" s="908"/>
      <c r="RKU124" s="908"/>
      <c r="RKV124" s="908"/>
      <c r="RKW124" s="908"/>
      <c r="RKX124" s="908"/>
      <c r="RKY124" s="908"/>
      <c r="RKZ124" s="908"/>
      <c r="RLA124" s="908"/>
      <c r="RLB124" s="908"/>
      <c r="RLC124" s="908"/>
      <c r="RLD124" s="908"/>
      <c r="RLE124" s="908"/>
      <c r="RLF124" s="908"/>
      <c r="RLG124" s="908"/>
      <c r="RLH124" s="908"/>
      <c r="RLI124" s="908"/>
      <c r="RLJ124" s="908"/>
      <c r="RLK124" s="908"/>
      <c r="RLL124" s="908"/>
      <c r="RLM124" s="908"/>
      <c r="RLN124" s="908"/>
      <c r="RLO124" s="908"/>
      <c r="RLP124" s="908"/>
      <c r="RLQ124" s="908"/>
      <c r="RLR124" s="908"/>
      <c r="RLS124" s="908"/>
      <c r="RLT124" s="908"/>
      <c r="RLU124" s="908"/>
      <c r="RLV124" s="908"/>
      <c r="RLW124" s="908"/>
      <c r="RLX124" s="908"/>
      <c r="RLY124" s="908"/>
      <c r="RLZ124" s="908"/>
      <c r="RMA124" s="908"/>
      <c r="RMB124" s="908"/>
      <c r="RMC124" s="908"/>
      <c r="RMD124" s="908"/>
      <c r="RME124" s="908"/>
      <c r="RMF124" s="908"/>
      <c r="RMG124" s="908"/>
      <c r="RMH124" s="908"/>
      <c r="RMI124" s="908"/>
      <c r="RMJ124" s="908"/>
      <c r="RMK124" s="908"/>
      <c r="RML124" s="908"/>
      <c r="RMM124" s="908"/>
      <c r="RMN124" s="908"/>
      <c r="RMO124" s="908"/>
      <c r="RMP124" s="908"/>
      <c r="RMQ124" s="908"/>
      <c r="RMR124" s="908"/>
      <c r="RMS124" s="908"/>
      <c r="RMT124" s="908"/>
      <c r="RMU124" s="908"/>
      <c r="RMV124" s="908"/>
      <c r="RMW124" s="908"/>
      <c r="RMX124" s="908"/>
      <c r="RMY124" s="908"/>
      <c r="RMZ124" s="908"/>
      <c r="RNA124" s="908"/>
      <c r="RNB124" s="908"/>
      <c r="RNC124" s="908"/>
      <c r="RND124" s="908"/>
      <c r="RNE124" s="908"/>
      <c r="RNF124" s="908"/>
      <c r="RNG124" s="908"/>
      <c r="RNH124" s="908"/>
      <c r="RNI124" s="908"/>
      <c r="RNJ124" s="908"/>
      <c r="RNK124" s="908"/>
      <c r="RNL124" s="908"/>
      <c r="RNM124" s="908"/>
      <c r="RNN124" s="908"/>
      <c r="RNO124" s="908"/>
      <c r="RNP124" s="908"/>
      <c r="RNQ124" s="908"/>
      <c r="RNR124" s="908"/>
      <c r="RNS124" s="908"/>
      <c r="RNT124" s="908"/>
      <c r="RNU124" s="908"/>
      <c r="RNV124" s="908"/>
      <c r="RNW124" s="908"/>
      <c r="RNX124" s="908"/>
      <c r="RNY124" s="908"/>
      <c r="RNZ124" s="908"/>
      <c r="ROA124" s="908"/>
      <c r="ROB124" s="908"/>
      <c r="ROC124" s="908"/>
      <c r="ROD124" s="908"/>
      <c r="ROE124" s="908"/>
      <c r="ROF124" s="908"/>
      <c r="ROG124" s="908"/>
      <c r="ROH124" s="908"/>
      <c r="ROI124" s="908"/>
      <c r="ROJ124" s="908"/>
      <c r="ROK124" s="908"/>
      <c r="ROL124" s="908"/>
      <c r="ROM124" s="908"/>
      <c r="RON124" s="908"/>
      <c r="ROO124" s="908"/>
      <c r="ROP124" s="908"/>
      <c r="ROQ124" s="908"/>
      <c r="ROR124" s="908"/>
      <c r="ROS124" s="908"/>
      <c r="ROT124" s="908"/>
      <c r="ROU124" s="908"/>
      <c r="ROV124" s="908"/>
      <c r="ROW124" s="908"/>
      <c r="ROX124" s="908"/>
      <c r="ROY124" s="908"/>
      <c r="ROZ124" s="908"/>
      <c r="RPA124" s="908"/>
      <c r="RPB124" s="908"/>
      <c r="RPC124" s="908"/>
      <c r="RPD124" s="908"/>
      <c r="RPE124" s="908"/>
      <c r="RPF124" s="908"/>
      <c r="RPG124" s="908"/>
      <c r="RPH124" s="908"/>
      <c r="RPI124" s="908"/>
      <c r="RPJ124" s="908"/>
      <c r="RPK124" s="908"/>
      <c r="RPL124" s="908"/>
      <c r="RPM124" s="908"/>
      <c r="RPN124" s="908"/>
      <c r="RPO124" s="908"/>
      <c r="RPP124" s="908"/>
      <c r="RPQ124" s="908"/>
      <c r="RPR124" s="908"/>
      <c r="RPS124" s="908"/>
      <c r="RPT124" s="908"/>
      <c r="RPU124" s="908"/>
      <c r="RPV124" s="908"/>
      <c r="RPW124" s="908"/>
      <c r="RPX124" s="908"/>
      <c r="RPY124" s="908"/>
      <c r="RPZ124" s="908"/>
      <c r="RQA124" s="908"/>
      <c r="RQB124" s="908"/>
      <c r="RQC124" s="908"/>
      <c r="RQD124" s="908"/>
      <c r="RQE124" s="908"/>
      <c r="RQF124" s="908"/>
      <c r="RQG124" s="908"/>
      <c r="RQH124" s="908"/>
      <c r="RQI124" s="908"/>
      <c r="RQJ124" s="908"/>
      <c r="RQK124" s="908"/>
      <c r="RQL124" s="908"/>
      <c r="RQM124" s="908"/>
      <c r="RQN124" s="908"/>
      <c r="RQO124" s="908"/>
      <c r="RQP124" s="908"/>
      <c r="RQQ124" s="908"/>
      <c r="RQR124" s="908"/>
      <c r="RQS124" s="908"/>
      <c r="RQT124" s="908"/>
      <c r="RQU124" s="908"/>
      <c r="RQV124" s="908"/>
      <c r="RQW124" s="908"/>
      <c r="RQX124" s="908"/>
      <c r="RQY124" s="908"/>
      <c r="RQZ124" s="908"/>
      <c r="RRA124" s="908"/>
      <c r="RRB124" s="908"/>
      <c r="RRC124" s="908"/>
      <c r="RRD124" s="908"/>
      <c r="RRE124" s="908"/>
      <c r="RRF124" s="908"/>
      <c r="RRG124" s="908"/>
      <c r="RRH124" s="908"/>
      <c r="RRI124" s="908"/>
      <c r="RRJ124" s="908"/>
      <c r="RRK124" s="908"/>
      <c r="RRL124" s="908"/>
      <c r="RRM124" s="908"/>
      <c r="RRN124" s="908"/>
      <c r="RRO124" s="908"/>
      <c r="RRP124" s="908"/>
      <c r="RRQ124" s="908"/>
      <c r="RRR124" s="908"/>
      <c r="RRS124" s="908"/>
      <c r="RRT124" s="908"/>
      <c r="RRU124" s="908"/>
      <c r="RRV124" s="908"/>
      <c r="RRW124" s="908"/>
      <c r="RRX124" s="908"/>
      <c r="RRY124" s="908"/>
      <c r="RRZ124" s="908"/>
      <c r="RSA124" s="908"/>
      <c r="RSB124" s="908"/>
      <c r="RSC124" s="908"/>
      <c r="RSD124" s="908"/>
      <c r="RSE124" s="908"/>
      <c r="RSF124" s="908"/>
      <c r="RSG124" s="908"/>
      <c r="RSH124" s="908"/>
      <c r="RSI124" s="908"/>
      <c r="RSJ124" s="908"/>
      <c r="RSK124" s="908"/>
      <c r="RSL124" s="908"/>
      <c r="RSM124" s="908"/>
      <c r="RSN124" s="908"/>
      <c r="RSO124" s="908"/>
      <c r="RSP124" s="908"/>
      <c r="RSQ124" s="908"/>
      <c r="RSR124" s="908"/>
      <c r="RSS124" s="908"/>
      <c r="RST124" s="908"/>
      <c r="RSU124" s="908"/>
      <c r="RSV124" s="908"/>
      <c r="RSW124" s="908"/>
      <c r="RSX124" s="908"/>
      <c r="RSY124" s="908"/>
      <c r="RSZ124" s="908"/>
      <c r="RTA124" s="908"/>
      <c r="RTB124" s="908"/>
      <c r="RTC124" s="908"/>
      <c r="RTD124" s="908"/>
      <c r="RTE124" s="908"/>
      <c r="RTF124" s="908"/>
      <c r="RTG124" s="908"/>
      <c r="RTH124" s="908"/>
      <c r="RTI124" s="908"/>
      <c r="RTJ124" s="908"/>
      <c r="RTK124" s="908"/>
      <c r="RTL124" s="908"/>
      <c r="RTM124" s="908"/>
      <c r="RTN124" s="908"/>
      <c r="RTO124" s="908"/>
      <c r="RTP124" s="908"/>
      <c r="RTQ124" s="908"/>
      <c r="RTR124" s="908"/>
      <c r="RTS124" s="908"/>
      <c r="RTT124" s="908"/>
      <c r="RTU124" s="908"/>
      <c r="RTV124" s="908"/>
      <c r="RTW124" s="908"/>
      <c r="RTX124" s="908"/>
      <c r="RTY124" s="908"/>
      <c r="RTZ124" s="908"/>
      <c r="RUA124" s="908"/>
      <c r="RUB124" s="908"/>
      <c r="RUC124" s="908"/>
      <c r="RUD124" s="908"/>
      <c r="RUE124" s="908"/>
      <c r="RUF124" s="908"/>
      <c r="RUG124" s="908"/>
      <c r="RUH124" s="908"/>
      <c r="RUI124" s="908"/>
      <c r="RUJ124" s="908"/>
      <c r="RUK124" s="908"/>
      <c r="RUL124" s="908"/>
      <c r="RUM124" s="908"/>
      <c r="RUN124" s="908"/>
      <c r="RUO124" s="908"/>
      <c r="RUP124" s="908"/>
      <c r="RUQ124" s="908"/>
      <c r="RUR124" s="908"/>
      <c r="RUS124" s="908"/>
      <c r="RUT124" s="908"/>
      <c r="RUU124" s="908"/>
      <c r="RUV124" s="908"/>
      <c r="RUW124" s="908"/>
      <c r="RUX124" s="908"/>
      <c r="RUY124" s="908"/>
      <c r="RUZ124" s="908"/>
      <c r="RVA124" s="908"/>
      <c r="RVB124" s="908"/>
      <c r="RVC124" s="908"/>
      <c r="RVD124" s="908"/>
      <c r="RVE124" s="908"/>
      <c r="RVF124" s="908"/>
      <c r="RVG124" s="908"/>
      <c r="RVH124" s="908"/>
      <c r="RVI124" s="908"/>
      <c r="RVJ124" s="908"/>
      <c r="RVK124" s="908"/>
      <c r="RVL124" s="908"/>
      <c r="RVM124" s="908"/>
      <c r="RVN124" s="908"/>
      <c r="RVO124" s="908"/>
      <c r="RVP124" s="908"/>
      <c r="RVQ124" s="908"/>
      <c r="RVR124" s="908"/>
      <c r="RVS124" s="908"/>
      <c r="RVT124" s="908"/>
      <c r="RVU124" s="908"/>
      <c r="RVV124" s="908"/>
      <c r="RVW124" s="908"/>
      <c r="RVX124" s="908"/>
      <c r="RVY124" s="908"/>
      <c r="RVZ124" s="908"/>
      <c r="RWA124" s="908"/>
      <c r="RWB124" s="908"/>
      <c r="RWC124" s="908"/>
      <c r="RWD124" s="908"/>
      <c r="RWE124" s="908"/>
      <c r="RWF124" s="908"/>
      <c r="RWG124" s="908"/>
      <c r="RWH124" s="908"/>
      <c r="RWI124" s="908"/>
      <c r="RWJ124" s="908"/>
      <c r="RWK124" s="908"/>
      <c r="RWL124" s="908"/>
      <c r="RWM124" s="908"/>
      <c r="RWN124" s="908"/>
      <c r="RWO124" s="908"/>
      <c r="RWP124" s="908"/>
      <c r="RWQ124" s="908"/>
      <c r="RWR124" s="908"/>
      <c r="RWS124" s="908"/>
      <c r="RWT124" s="908"/>
      <c r="RWU124" s="908"/>
      <c r="RWV124" s="908"/>
      <c r="RWW124" s="908"/>
      <c r="RWX124" s="908"/>
      <c r="RWY124" s="908"/>
      <c r="RWZ124" s="908"/>
      <c r="RXA124" s="908"/>
      <c r="RXB124" s="908"/>
      <c r="RXC124" s="908"/>
      <c r="RXD124" s="908"/>
      <c r="RXE124" s="908"/>
      <c r="RXF124" s="908"/>
      <c r="RXG124" s="908"/>
      <c r="RXH124" s="908"/>
      <c r="RXI124" s="908"/>
      <c r="RXJ124" s="908"/>
      <c r="RXK124" s="908"/>
      <c r="RXL124" s="908"/>
      <c r="RXM124" s="908"/>
      <c r="RXN124" s="908"/>
      <c r="RXO124" s="908"/>
      <c r="RXP124" s="908"/>
      <c r="RXQ124" s="908"/>
      <c r="RXR124" s="908"/>
      <c r="RXS124" s="908"/>
      <c r="RXT124" s="908"/>
      <c r="RXU124" s="908"/>
      <c r="RXV124" s="908"/>
      <c r="RXW124" s="908"/>
      <c r="RXX124" s="908"/>
      <c r="RXY124" s="908"/>
      <c r="RXZ124" s="908"/>
      <c r="RYA124" s="908"/>
      <c r="RYB124" s="908"/>
      <c r="RYC124" s="908"/>
      <c r="RYD124" s="908"/>
      <c r="RYE124" s="908"/>
      <c r="RYF124" s="908"/>
      <c r="RYG124" s="908"/>
      <c r="RYH124" s="908"/>
      <c r="RYI124" s="908"/>
      <c r="RYJ124" s="908"/>
      <c r="RYK124" s="908"/>
      <c r="RYL124" s="908"/>
      <c r="RYM124" s="908"/>
      <c r="RYN124" s="908"/>
      <c r="RYO124" s="908"/>
      <c r="RYP124" s="908"/>
      <c r="RYQ124" s="908"/>
      <c r="RYR124" s="908"/>
      <c r="RYS124" s="908"/>
      <c r="RYT124" s="908"/>
      <c r="RYU124" s="908"/>
      <c r="RYV124" s="908"/>
      <c r="RYW124" s="908"/>
      <c r="RYX124" s="908"/>
      <c r="RYY124" s="908"/>
      <c r="RYZ124" s="908"/>
      <c r="RZA124" s="908"/>
      <c r="RZB124" s="908"/>
      <c r="RZC124" s="908"/>
      <c r="RZD124" s="908"/>
      <c r="RZE124" s="908"/>
      <c r="RZF124" s="908"/>
      <c r="RZG124" s="908"/>
      <c r="RZH124" s="908"/>
      <c r="RZI124" s="908"/>
      <c r="RZJ124" s="908"/>
      <c r="RZK124" s="908"/>
      <c r="RZL124" s="908"/>
      <c r="RZM124" s="908"/>
      <c r="RZN124" s="908"/>
      <c r="RZO124" s="908"/>
      <c r="RZP124" s="908"/>
      <c r="RZQ124" s="908"/>
      <c r="RZR124" s="908"/>
      <c r="RZS124" s="908"/>
      <c r="RZT124" s="908"/>
      <c r="RZU124" s="908"/>
      <c r="RZV124" s="908"/>
      <c r="RZW124" s="908"/>
      <c r="RZX124" s="908"/>
      <c r="RZY124" s="908"/>
      <c r="RZZ124" s="908"/>
      <c r="SAA124" s="908"/>
      <c r="SAB124" s="908"/>
      <c r="SAC124" s="908"/>
      <c r="SAD124" s="908"/>
      <c r="SAE124" s="908"/>
      <c r="SAF124" s="908"/>
      <c r="SAG124" s="908"/>
      <c r="SAH124" s="908"/>
      <c r="SAI124" s="908"/>
      <c r="SAJ124" s="908"/>
      <c r="SAK124" s="908"/>
      <c r="SAL124" s="908"/>
      <c r="SAM124" s="908"/>
      <c r="SAN124" s="908"/>
      <c r="SAO124" s="908"/>
      <c r="SAP124" s="908"/>
      <c r="SAQ124" s="908"/>
      <c r="SAR124" s="908"/>
      <c r="SAS124" s="908"/>
      <c r="SAT124" s="908"/>
      <c r="SAU124" s="908"/>
      <c r="SAV124" s="908"/>
      <c r="SAW124" s="908"/>
      <c r="SAX124" s="908"/>
      <c r="SAY124" s="908"/>
      <c r="SAZ124" s="908"/>
      <c r="SBA124" s="908"/>
      <c r="SBB124" s="908"/>
      <c r="SBC124" s="908"/>
      <c r="SBD124" s="908"/>
      <c r="SBE124" s="908"/>
      <c r="SBF124" s="908"/>
      <c r="SBG124" s="908"/>
      <c r="SBH124" s="908"/>
      <c r="SBI124" s="908"/>
      <c r="SBJ124" s="908"/>
      <c r="SBK124" s="908"/>
      <c r="SBL124" s="908"/>
      <c r="SBM124" s="908"/>
      <c r="SBN124" s="908"/>
      <c r="SBO124" s="908"/>
      <c r="SBP124" s="908"/>
      <c r="SBQ124" s="908"/>
      <c r="SBR124" s="908"/>
      <c r="SBS124" s="908"/>
      <c r="SBT124" s="908"/>
      <c r="SBU124" s="908"/>
      <c r="SBV124" s="908"/>
      <c r="SBW124" s="908"/>
      <c r="SBX124" s="908"/>
      <c r="SBY124" s="908"/>
      <c r="SBZ124" s="908"/>
      <c r="SCA124" s="908"/>
      <c r="SCB124" s="908"/>
      <c r="SCC124" s="908"/>
      <c r="SCD124" s="908"/>
      <c r="SCE124" s="908"/>
      <c r="SCF124" s="908"/>
      <c r="SCG124" s="908"/>
      <c r="SCH124" s="908"/>
      <c r="SCI124" s="908"/>
      <c r="SCJ124" s="908"/>
      <c r="SCK124" s="908"/>
      <c r="SCL124" s="908"/>
      <c r="SCM124" s="908"/>
      <c r="SCN124" s="908"/>
      <c r="SCO124" s="908"/>
      <c r="SCP124" s="908"/>
      <c r="SCQ124" s="908"/>
      <c r="SCR124" s="908"/>
      <c r="SCS124" s="908"/>
      <c r="SCT124" s="908"/>
      <c r="SCU124" s="908"/>
      <c r="SCV124" s="908"/>
      <c r="SCW124" s="908"/>
      <c r="SCX124" s="908"/>
      <c r="SCY124" s="908"/>
      <c r="SCZ124" s="908"/>
      <c r="SDA124" s="908"/>
      <c r="SDB124" s="908"/>
      <c r="SDC124" s="908"/>
      <c r="SDD124" s="908"/>
      <c r="SDE124" s="908"/>
      <c r="SDF124" s="908"/>
      <c r="SDG124" s="908"/>
      <c r="SDH124" s="908"/>
      <c r="SDI124" s="908"/>
      <c r="SDJ124" s="908"/>
      <c r="SDK124" s="908"/>
      <c r="SDL124" s="908"/>
      <c r="SDM124" s="908"/>
      <c r="SDN124" s="908"/>
      <c r="SDO124" s="908"/>
      <c r="SDP124" s="908"/>
      <c r="SDQ124" s="908"/>
      <c r="SDR124" s="908"/>
      <c r="SDS124" s="908"/>
      <c r="SDT124" s="908"/>
      <c r="SDU124" s="908"/>
      <c r="SDV124" s="908"/>
      <c r="SDW124" s="908"/>
      <c r="SDX124" s="908"/>
      <c r="SDY124" s="908"/>
      <c r="SDZ124" s="908"/>
      <c r="SEA124" s="908"/>
      <c r="SEB124" s="908"/>
      <c r="SEC124" s="908"/>
      <c r="SED124" s="908"/>
      <c r="SEE124" s="908"/>
      <c r="SEF124" s="908"/>
      <c r="SEG124" s="908"/>
      <c r="SEH124" s="908"/>
      <c r="SEI124" s="908"/>
      <c r="SEJ124" s="908"/>
      <c r="SEK124" s="908"/>
      <c r="SEL124" s="908"/>
      <c r="SEM124" s="908"/>
      <c r="SEN124" s="908"/>
      <c r="SEO124" s="908"/>
      <c r="SEP124" s="908"/>
      <c r="SEQ124" s="908"/>
      <c r="SER124" s="908"/>
      <c r="SES124" s="908"/>
      <c r="SET124" s="908"/>
      <c r="SEU124" s="908"/>
      <c r="SEV124" s="908"/>
      <c r="SEW124" s="908"/>
      <c r="SEX124" s="908"/>
      <c r="SEY124" s="908"/>
      <c r="SEZ124" s="908"/>
      <c r="SFA124" s="908"/>
      <c r="SFB124" s="908"/>
      <c r="SFC124" s="908"/>
      <c r="SFD124" s="908"/>
      <c r="SFE124" s="908"/>
      <c r="SFF124" s="908"/>
      <c r="SFG124" s="908"/>
      <c r="SFH124" s="908"/>
      <c r="SFI124" s="908"/>
      <c r="SFJ124" s="908"/>
      <c r="SFK124" s="908"/>
      <c r="SFL124" s="908"/>
      <c r="SFM124" s="908"/>
      <c r="SFN124" s="908"/>
      <c r="SFO124" s="908"/>
      <c r="SFP124" s="908"/>
      <c r="SFQ124" s="908"/>
      <c r="SFR124" s="908"/>
      <c r="SFS124" s="908"/>
      <c r="SFT124" s="908"/>
      <c r="SFU124" s="908"/>
      <c r="SFV124" s="908"/>
      <c r="SFW124" s="908"/>
      <c r="SFX124" s="908"/>
      <c r="SFY124" s="908"/>
      <c r="SFZ124" s="908"/>
      <c r="SGA124" s="908"/>
      <c r="SGB124" s="908"/>
      <c r="SGC124" s="908"/>
      <c r="SGD124" s="908"/>
      <c r="SGE124" s="908"/>
      <c r="SGF124" s="908"/>
      <c r="SGG124" s="908"/>
      <c r="SGH124" s="908"/>
      <c r="SGI124" s="908"/>
      <c r="SGJ124" s="908"/>
      <c r="SGK124" s="908"/>
      <c r="SGL124" s="908"/>
      <c r="SGM124" s="908"/>
      <c r="SGN124" s="908"/>
      <c r="SGO124" s="908"/>
      <c r="SGP124" s="908"/>
      <c r="SGQ124" s="908"/>
      <c r="SGR124" s="908"/>
      <c r="SGS124" s="908"/>
      <c r="SGT124" s="908"/>
      <c r="SGU124" s="908"/>
      <c r="SGV124" s="908"/>
      <c r="SGW124" s="908"/>
      <c r="SGX124" s="908"/>
      <c r="SGY124" s="908"/>
      <c r="SGZ124" s="908"/>
      <c r="SHA124" s="908"/>
      <c r="SHB124" s="908"/>
      <c r="SHC124" s="908"/>
      <c r="SHD124" s="908"/>
      <c r="SHE124" s="908"/>
      <c r="SHF124" s="908"/>
      <c r="SHG124" s="908"/>
      <c r="SHH124" s="908"/>
      <c r="SHI124" s="908"/>
      <c r="SHJ124" s="908"/>
      <c r="SHK124" s="908"/>
      <c r="SHL124" s="908"/>
      <c r="SHM124" s="908"/>
      <c r="SHN124" s="908"/>
      <c r="SHO124" s="908"/>
      <c r="SHP124" s="908"/>
      <c r="SHQ124" s="908"/>
      <c r="SHR124" s="908"/>
      <c r="SHS124" s="908"/>
      <c r="SHT124" s="908"/>
      <c r="SHU124" s="908"/>
      <c r="SHV124" s="908"/>
      <c r="SHW124" s="908"/>
      <c r="SHX124" s="908"/>
      <c r="SHY124" s="908"/>
      <c r="SHZ124" s="908"/>
      <c r="SIA124" s="908"/>
      <c r="SIB124" s="908"/>
      <c r="SIC124" s="908"/>
      <c r="SID124" s="908"/>
      <c r="SIE124" s="908"/>
      <c r="SIF124" s="908"/>
      <c r="SIG124" s="908"/>
      <c r="SIH124" s="908"/>
      <c r="SII124" s="908"/>
      <c r="SIJ124" s="908"/>
      <c r="SIK124" s="908"/>
      <c r="SIL124" s="908"/>
      <c r="SIM124" s="908"/>
      <c r="SIN124" s="908"/>
      <c r="SIO124" s="908"/>
      <c r="SIP124" s="908"/>
      <c r="SIQ124" s="908"/>
      <c r="SIR124" s="908"/>
      <c r="SIS124" s="908"/>
      <c r="SIT124" s="908"/>
      <c r="SIU124" s="908"/>
      <c r="SIV124" s="908"/>
      <c r="SIW124" s="908"/>
      <c r="SIX124" s="908"/>
      <c r="SIY124" s="908"/>
      <c r="SIZ124" s="908"/>
      <c r="SJA124" s="908"/>
      <c r="SJB124" s="908"/>
      <c r="SJC124" s="908"/>
      <c r="SJD124" s="908"/>
      <c r="SJE124" s="908"/>
      <c r="SJF124" s="908"/>
      <c r="SJG124" s="908"/>
      <c r="SJH124" s="908"/>
      <c r="SJI124" s="908"/>
      <c r="SJJ124" s="908"/>
      <c r="SJK124" s="908"/>
      <c r="SJL124" s="908"/>
      <c r="SJM124" s="908"/>
      <c r="SJN124" s="908"/>
      <c r="SJO124" s="908"/>
      <c r="SJP124" s="908"/>
      <c r="SJQ124" s="908"/>
      <c r="SJR124" s="908"/>
      <c r="SJS124" s="908"/>
      <c r="SJT124" s="908"/>
      <c r="SJU124" s="908"/>
      <c r="SJV124" s="908"/>
      <c r="SJW124" s="908"/>
      <c r="SJX124" s="908"/>
      <c r="SJY124" s="908"/>
      <c r="SJZ124" s="908"/>
      <c r="SKA124" s="908"/>
      <c r="SKB124" s="908"/>
      <c r="SKC124" s="908"/>
      <c r="SKD124" s="908"/>
      <c r="SKE124" s="908"/>
      <c r="SKF124" s="908"/>
      <c r="SKG124" s="908"/>
      <c r="SKH124" s="908"/>
      <c r="SKI124" s="908"/>
      <c r="SKJ124" s="908"/>
      <c r="SKK124" s="908"/>
      <c r="SKL124" s="908"/>
      <c r="SKM124" s="908"/>
      <c r="SKN124" s="908"/>
      <c r="SKO124" s="908"/>
      <c r="SKP124" s="908"/>
      <c r="SKQ124" s="908"/>
      <c r="SKR124" s="908"/>
      <c r="SKS124" s="908"/>
      <c r="SKT124" s="908"/>
      <c r="SKU124" s="908"/>
      <c r="SKV124" s="908"/>
      <c r="SKW124" s="908"/>
      <c r="SKX124" s="908"/>
      <c r="SKY124" s="908"/>
      <c r="SKZ124" s="908"/>
      <c r="SLA124" s="908"/>
      <c r="SLB124" s="908"/>
      <c r="SLC124" s="908"/>
      <c r="SLD124" s="908"/>
      <c r="SLE124" s="908"/>
      <c r="SLF124" s="908"/>
      <c r="SLG124" s="908"/>
      <c r="SLH124" s="908"/>
      <c r="SLI124" s="908"/>
      <c r="SLJ124" s="908"/>
      <c r="SLK124" s="908"/>
      <c r="SLL124" s="908"/>
      <c r="SLM124" s="908"/>
      <c r="SLN124" s="908"/>
      <c r="SLO124" s="908"/>
      <c r="SLP124" s="908"/>
      <c r="SLQ124" s="908"/>
      <c r="SLR124" s="908"/>
      <c r="SLS124" s="908"/>
      <c r="SLT124" s="908"/>
      <c r="SLU124" s="908"/>
      <c r="SLV124" s="908"/>
      <c r="SLW124" s="908"/>
      <c r="SLX124" s="908"/>
      <c r="SLY124" s="908"/>
      <c r="SLZ124" s="908"/>
      <c r="SMA124" s="908"/>
      <c r="SMB124" s="908"/>
      <c r="SMC124" s="908"/>
      <c r="SMD124" s="908"/>
      <c r="SME124" s="908"/>
      <c r="SMF124" s="908"/>
      <c r="SMG124" s="908"/>
      <c r="SMH124" s="908"/>
      <c r="SMI124" s="908"/>
      <c r="SMJ124" s="908"/>
      <c r="SMK124" s="908"/>
      <c r="SML124" s="908"/>
      <c r="SMM124" s="908"/>
      <c r="SMN124" s="908"/>
      <c r="SMO124" s="908"/>
      <c r="SMP124" s="908"/>
      <c r="SMQ124" s="908"/>
      <c r="SMR124" s="908"/>
      <c r="SMS124" s="908"/>
      <c r="SMT124" s="908"/>
      <c r="SMU124" s="908"/>
      <c r="SMV124" s="908"/>
      <c r="SMW124" s="908"/>
      <c r="SMX124" s="908"/>
      <c r="SMY124" s="908"/>
      <c r="SMZ124" s="908"/>
      <c r="SNA124" s="908"/>
      <c r="SNB124" s="908"/>
      <c r="SNC124" s="908"/>
      <c r="SND124" s="908"/>
      <c r="SNE124" s="908"/>
      <c r="SNF124" s="908"/>
      <c r="SNG124" s="908"/>
      <c r="SNH124" s="908"/>
      <c r="SNI124" s="908"/>
      <c r="SNJ124" s="908"/>
      <c r="SNK124" s="908"/>
      <c r="SNL124" s="908"/>
      <c r="SNM124" s="908"/>
      <c r="SNN124" s="908"/>
      <c r="SNO124" s="908"/>
      <c r="SNP124" s="908"/>
      <c r="SNQ124" s="908"/>
      <c r="SNR124" s="908"/>
      <c r="SNS124" s="908"/>
      <c r="SNT124" s="908"/>
      <c r="SNU124" s="908"/>
      <c r="SNV124" s="908"/>
      <c r="SNW124" s="908"/>
      <c r="SNX124" s="908"/>
      <c r="SNY124" s="908"/>
      <c r="SNZ124" s="908"/>
      <c r="SOA124" s="908"/>
      <c r="SOB124" s="908"/>
      <c r="SOC124" s="908"/>
      <c r="SOD124" s="908"/>
      <c r="SOE124" s="908"/>
      <c r="SOF124" s="908"/>
      <c r="SOG124" s="908"/>
      <c r="SOH124" s="908"/>
      <c r="SOI124" s="908"/>
      <c r="SOJ124" s="908"/>
      <c r="SOK124" s="908"/>
      <c r="SOL124" s="908"/>
      <c r="SOM124" s="908"/>
      <c r="SON124" s="908"/>
      <c r="SOO124" s="908"/>
      <c r="SOP124" s="908"/>
      <c r="SOQ124" s="908"/>
      <c r="SOR124" s="908"/>
      <c r="SOS124" s="908"/>
      <c r="SOT124" s="908"/>
      <c r="SOU124" s="908"/>
      <c r="SOV124" s="908"/>
      <c r="SOW124" s="908"/>
      <c r="SOX124" s="908"/>
      <c r="SOY124" s="908"/>
      <c r="SOZ124" s="908"/>
      <c r="SPA124" s="908"/>
      <c r="SPB124" s="908"/>
      <c r="SPC124" s="908"/>
      <c r="SPD124" s="908"/>
      <c r="SPE124" s="908"/>
      <c r="SPF124" s="908"/>
      <c r="SPG124" s="908"/>
      <c r="SPH124" s="908"/>
      <c r="SPI124" s="908"/>
      <c r="SPJ124" s="908"/>
      <c r="SPK124" s="908"/>
      <c r="SPL124" s="908"/>
      <c r="SPM124" s="908"/>
      <c r="SPN124" s="908"/>
      <c r="SPO124" s="908"/>
      <c r="SPP124" s="908"/>
      <c r="SPQ124" s="908"/>
      <c r="SPR124" s="908"/>
      <c r="SPS124" s="908"/>
      <c r="SPT124" s="908"/>
      <c r="SPU124" s="908"/>
      <c r="SPV124" s="908"/>
      <c r="SPW124" s="908"/>
      <c r="SPX124" s="908"/>
      <c r="SPY124" s="908"/>
      <c r="SPZ124" s="908"/>
      <c r="SQA124" s="908"/>
      <c r="SQB124" s="908"/>
      <c r="SQC124" s="908"/>
      <c r="SQD124" s="908"/>
      <c r="SQE124" s="908"/>
      <c r="SQF124" s="908"/>
      <c r="SQG124" s="908"/>
      <c r="SQH124" s="908"/>
      <c r="SQI124" s="908"/>
      <c r="SQJ124" s="908"/>
      <c r="SQK124" s="908"/>
      <c r="SQL124" s="908"/>
      <c r="SQM124" s="908"/>
      <c r="SQN124" s="908"/>
      <c r="SQO124" s="908"/>
      <c r="SQP124" s="908"/>
      <c r="SQQ124" s="908"/>
      <c r="SQR124" s="908"/>
      <c r="SQS124" s="908"/>
      <c r="SQT124" s="908"/>
      <c r="SQU124" s="908"/>
      <c r="SQV124" s="908"/>
      <c r="SQW124" s="908"/>
      <c r="SQX124" s="908"/>
      <c r="SQY124" s="908"/>
      <c r="SQZ124" s="908"/>
      <c r="SRA124" s="908"/>
      <c r="SRB124" s="908"/>
      <c r="SRC124" s="908"/>
      <c r="SRD124" s="908"/>
      <c r="SRE124" s="908"/>
      <c r="SRF124" s="908"/>
      <c r="SRG124" s="908"/>
      <c r="SRH124" s="908"/>
      <c r="SRI124" s="908"/>
      <c r="SRJ124" s="908"/>
      <c r="SRK124" s="908"/>
      <c r="SRL124" s="908"/>
      <c r="SRM124" s="908"/>
      <c r="SRN124" s="908"/>
      <c r="SRO124" s="908"/>
      <c r="SRP124" s="908"/>
      <c r="SRQ124" s="908"/>
      <c r="SRR124" s="908"/>
      <c r="SRS124" s="908"/>
      <c r="SRT124" s="908"/>
      <c r="SRU124" s="908"/>
      <c r="SRV124" s="908"/>
      <c r="SRW124" s="908"/>
      <c r="SRX124" s="908"/>
      <c r="SRY124" s="908"/>
      <c r="SRZ124" s="908"/>
      <c r="SSA124" s="908"/>
      <c r="SSB124" s="908"/>
      <c r="SSC124" s="908"/>
      <c r="SSD124" s="908"/>
      <c r="SSE124" s="908"/>
      <c r="SSF124" s="908"/>
      <c r="SSG124" s="908"/>
      <c r="SSH124" s="908"/>
      <c r="SSI124" s="908"/>
      <c r="SSJ124" s="908"/>
      <c r="SSK124" s="908"/>
      <c r="SSL124" s="908"/>
      <c r="SSM124" s="908"/>
      <c r="SSN124" s="908"/>
      <c r="SSO124" s="908"/>
      <c r="SSP124" s="908"/>
      <c r="SSQ124" s="908"/>
      <c r="SSR124" s="908"/>
      <c r="SSS124" s="908"/>
      <c r="SST124" s="908"/>
      <c r="SSU124" s="908"/>
      <c r="SSV124" s="908"/>
      <c r="SSW124" s="908"/>
      <c r="SSX124" s="908"/>
      <c r="SSY124" s="908"/>
      <c r="SSZ124" s="908"/>
      <c r="STA124" s="908"/>
      <c r="STB124" s="908"/>
      <c r="STC124" s="908"/>
      <c r="STD124" s="908"/>
      <c r="STE124" s="908"/>
      <c r="STF124" s="908"/>
      <c r="STG124" s="908"/>
      <c r="STH124" s="908"/>
      <c r="STI124" s="908"/>
      <c r="STJ124" s="908"/>
      <c r="STK124" s="908"/>
      <c r="STL124" s="908"/>
      <c r="STM124" s="908"/>
      <c r="STN124" s="908"/>
      <c r="STO124" s="908"/>
      <c r="STP124" s="908"/>
      <c r="STQ124" s="908"/>
      <c r="STR124" s="908"/>
      <c r="STS124" s="908"/>
      <c r="STT124" s="908"/>
      <c r="STU124" s="908"/>
      <c r="STV124" s="908"/>
      <c r="STW124" s="908"/>
      <c r="STX124" s="908"/>
      <c r="STY124" s="908"/>
      <c r="STZ124" s="908"/>
      <c r="SUA124" s="908"/>
      <c r="SUB124" s="908"/>
      <c r="SUC124" s="908"/>
      <c r="SUD124" s="908"/>
      <c r="SUE124" s="908"/>
      <c r="SUF124" s="908"/>
      <c r="SUG124" s="908"/>
      <c r="SUH124" s="908"/>
      <c r="SUI124" s="908"/>
      <c r="SUJ124" s="908"/>
      <c r="SUK124" s="908"/>
      <c r="SUL124" s="908"/>
      <c r="SUM124" s="908"/>
      <c r="SUN124" s="908"/>
      <c r="SUO124" s="908"/>
      <c r="SUP124" s="908"/>
      <c r="SUQ124" s="908"/>
      <c r="SUR124" s="908"/>
      <c r="SUS124" s="908"/>
      <c r="SUT124" s="908"/>
      <c r="SUU124" s="908"/>
      <c r="SUV124" s="908"/>
      <c r="SUW124" s="908"/>
      <c r="SUX124" s="908"/>
      <c r="SUY124" s="908"/>
      <c r="SUZ124" s="908"/>
      <c r="SVA124" s="908"/>
      <c r="SVB124" s="908"/>
      <c r="SVC124" s="908"/>
      <c r="SVD124" s="908"/>
      <c r="SVE124" s="908"/>
      <c r="SVF124" s="908"/>
      <c r="SVG124" s="908"/>
      <c r="SVH124" s="908"/>
      <c r="SVI124" s="908"/>
      <c r="SVJ124" s="908"/>
      <c r="SVK124" s="908"/>
      <c r="SVL124" s="908"/>
      <c r="SVM124" s="908"/>
      <c r="SVN124" s="908"/>
      <c r="SVO124" s="908"/>
      <c r="SVP124" s="908"/>
      <c r="SVQ124" s="908"/>
      <c r="SVR124" s="908"/>
      <c r="SVS124" s="908"/>
      <c r="SVT124" s="908"/>
      <c r="SVU124" s="908"/>
      <c r="SVV124" s="908"/>
      <c r="SVW124" s="908"/>
      <c r="SVX124" s="908"/>
      <c r="SVY124" s="908"/>
      <c r="SVZ124" s="908"/>
      <c r="SWA124" s="908"/>
      <c r="SWB124" s="908"/>
      <c r="SWC124" s="908"/>
      <c r="SWD124" s="908"/>
      <c r="SWE124" s="908"/>
      <c r="SWF124" s="908"/>
      <c r="SWG124" s="908"/>
      <c r="SWH124" s="908"/>
      <c r="SWI124" s="908"/>
      <c r="SWJ124" s="908"/>
      <c r="SWK124" s="908"/>
      <c r="SWL124" s="908"/>
      <c r="SWM124" s="908"/>
      <c r="SWN124" s="908"/>
      <c r="SWO124" s="908"/>
      <c r="SWP124" s="908"/>
      <c r="SWQ124" s="908"/>
      <c r="SWR124" s="908"/>
      <c r="SWS124" s="908"/>
      <c r="SWT124" s="908"/>
      <c r="SWU124" s="908"/>
      <c r="SWV124" s="908"/>
      <c r="SWW124" s="908"/>
      <c r="SWX124" s="908"/>
      <c r="SWY124" s="908"/>
      <c r="SWZ124" s="908"/>
      <c r="SXA124" s="908"/>
      <c r="SXB124" s="908"/>
      <c r="SXC124" s="908"/>
      <c r="SXD124" s="908"/>
      <c r="SXE124" s="908"/>
      <c r="SXF124" s="908"/>
      <c r="SXG124" s="908"/>
      <c r="SXH124" s="908"/>
      <c r="SXI124" s="908"/>
      <c r="SXJ124" s="908"/>
      <c r="SXK124" s="908"/>
      <c r="SXL124" s="908"/>
      <c r="SXM124" s="908"/>
      <c r="SXN124" s="908"/>
      <c r="SXO124" s="908"/>
      <c r="SXP124" s="908"/>
      <c r="SXQ124" s="908"/>
      <c r="SXR124" s="908"/>
      <c r="SXS124" s="908"/>
      <c r="SXT124" s="908"/>
      <c r="SXU124" s="908"/>
      <c r="SXV124" s="908"/>
      <c r="SXW124" s="908"/>
      <c r="SXX124" s="908"/>
      <c r="SXY124" s="908"/>
      <c r="SXZ124" s="908"/>
      <c r="SYA124" s="908"/>
      <c r="SYB124" s="908"/>
      <c r="SYC124" s="908"/>
      <c r="SYD124" s="908"/>
      <c r="SYE124" s="908"/>
      <c r="SYF124" s="908"/>
      <c r="SYG124" s="908"/>
      <c r="SYH124" s="908"/>
      <c r="SYI124" s="908"/>
      <c r="SYJ124" s="908"/>
      <c r="SYK124" s="908"/>
      <c r="SYL124" s="908"/>
      <c r="SYM124" s="908"/>
      <c r="SYN124" s="908"/>
      <c r="SYO124" s="908"/>
      <c r="SYP124" s="908"/>
      <c r="SYQ124" s="908"/>
      <c r="SYR124" s="908"/>
      <c r="SYS124" s="908"/>
      <c r="SYT124" s="908"/>
      <c r="SYU124" s="908"/>
      <c r="SYV124" s="908"/>
      <c r="SYW124" s="908"/>
      <c r="SYX124" s="908"/>
      <c r="SYY124" s="908"/>
      <c r="SYZ124" s="908"/>
      <c r="SZA124" s="908"/>
      <c r="SZB124" s="908"/>
      <c r="SZC124" s="908"/>
      <c r="SZD124" s="908"/>
      <c r="SZE124" s="908"/>
      <c r="SZF124" s="908"/>
      <c r="SZG124" s="908"/>
      <c r="SZH124" s="908"/>
      <c r="SZI124" s="908"/>
      <c r="SZJ124" s="908"/>
      <c r="SZK124" s="908"/>
      <c r="SZL124" s="908"/>
      <c r="SZM124" s="908"/>
      <c r="SZN124" s="908"/>
      <c r="SZO124" s="908"/>
      <c r="SZP124" s="908"/>
      <c r="SZQ124" s="908"/>
      <c r="SZR124" s="908"/>
      <c r="SZS124" s="908"/>
      <c r="SZT124" s="908"/>
      <c r="SZU124" s="908"/>
      <c r="SZV124" s="908"/>
      <c r="SZW124" s="908"/>
      <c r="SZX124" s="908"/>
      <c r="SZY124" s="908"/>
      <c r="SZZ124" s="908"/>
      <c r="TAA124" s="908"/>
      <c r="TAB124" s="908"/>
      <c r="TAC124" s="908"/>
      <c r="TAD124" s="908"/>
      <c r="TAE124" s="908"/>
      <c r="TAF124" s="908"/>
      <c r="TAG124" s="908"/>
      <c r="TAH124" s="908"/>
      <c r="TAI124" s="908"/>
      <c r="TAJ124" s="908"/>
      <c r="TAK124" s="908"/>
      <c r="TAL124" s="908"/>
      <c r="TAM124" s="908"/>
      <c r="TAN124" s="908"/>
      <c r="TAO124" s="908"/>
      <c r="TAP124" s="908"/>
      <c r="TAQ124" s="908"/>
      <c r="TAR124" s="908"/>
      <c r="TAS124" s="908"/>
      <c r="TAT124" s="908"/>
      <c r="TAU124" s="908"/>
      <c r="TAV124" s="908"/>
      <c r="TAW124" s="908"/>
      <c r="TAX124" s="908"/>
      <c r="TAY124" s="908"/>
      <c r="TAZ124" s="908"/>
      <c r="TBA124" s="908"/>
      <c r="TBB124" s="908"/>
      <c r="TBC124" s="908"/>
      <c r="TBD124" s="908"/>
      <c r="TBE124" s="908"/>
      <c r="TBF124" s="908"/>
      <c r="TBG124" s="908"/>
      <c r="TBH124" s="908"/>
      <c r="TBI124" s="908"/>
      <c r="TBJ124" s="908"/>
      <c r="TBK124" s="908"/>
      <c r="TBL124" s="908"/>
      <c r="TBM124" s="908"/>
      <c r="TBN124" s="908"/>
      <c r="TBO124" s="908"/>
      <c r="TBP124" s="908"/>
      <c r="TBQ124" s="908"/>
      <c r="TBR124" s="908"/>
      <c r="TBS124" s="908"/>
      <c r="TBT124" s="908"/>
      <c r="TBU124" s="908"/>
      <c r="TBV124" s="908"/>
      <c r="TBW124" s="908"/>
      <c r="TBX124" s="908"/>
      <c r="TBY124" s="908"/>
      <c r="TBZ124" s="908"/>
      <c r="TCA124" s="908"/>
      <c r="TCB124" s="908"/>
      <c r="TCC124" s="908"/>
      <c r="TCD124" s="908"/>
      <c r="TCE124" s="908"/>
      <c r="TCF124" s="908"/>
      <c r="TCG124" s="908"/>
      <c r="TCH124" s="908"/>
      <c r="TCI124" s="908"/>
      <c r="TCJ124" s="908"/>
      <c r="TCK124" s="908"/>
      <c r="TCL124" s="908"/>
      <c r="TCM124" s="908"/>
      <c r="TCN124" s="908"/>
      <c r="TCO124" s="908"/>
      <c r="TCP124" s="908"/>
      <c r="TCQ124" s="908"/>
      <c r="TCR124" s="908"/>
      <c r="TCS124" s="908"/>
      <c r="TCT124" s="908"/>
      <c r="TCU124" s="908"/>
      <c r="TCV124" s="908"/>
      <c r="TCW124" s="908"/>
      <c r="TCX124" s="908"/>
      <c r="TCY124" s="908"/>
      <c r="TCZ124" s="908"/>
      <c r="TDA124" s="908"/>
      <c r="TDB124" s="908"/>
      <c r="TDC124" s="908"/>
      <c r="TDD124" s="908"/>
      <c r="TDE124" s="908"/>
      <c r="TDF124" s="908"/>
      <c r="TDG124" s="908"/>
      <c r="TDH124" s="908"/>
      <c r="TDI124" s="908"/>
      <c r="TDJ124" s="908"/>
      <c r="TDK124" s="908"/>
      <c r="TDL124" s="908"/>
      <c r="TDM124" s="908"/>
      <c r="TDN124" s="908"/>
      <c r="TDO124" s="908"/>
      <c r="TDP124" s="908"/>
      <c r="TDQ124" s="908"/>
      <c r="TDR124" s="908"/>
      <c r="TDS124" s="908"/>
      <c r="TDT124" s="908"/>
      <c r="TDU124" s="908"/>
      <c r="TDV124" s="908"/>
      <c r="TDW124" s="908"/>
      <c r="TDX124" s="908"/>
      <c r="TDY124" s="908"/>
      <c r="TDZ124" s="908"/>
      <c r="TEA124" s="908"/>
      <c r="TEB124" s="908"/>
      <c r="TEC124" s="908"/>
      <c r="TED124" s="908"/>
      <c r="TEE124" s="908"/>
      <c r="TEF124" s="908"/>
      <c r="TEG124" s="908"/>
      <c r="TEH124" s="908"/>
      <c r="TEI124" s="908"/>
      <c r="TEJ124" s="908"/>
      <c r="TEK124" s="908"/>
      <c r="TEL124" s="908"/>
      <c r="TEM124" s="908"/>
      <c r="TEN124" s="908"/>
      <c r="TEO124" s="908"/>
      <c r="TEP124" s="908"/>
      <c r="TEQ124" s="908"/>
      <c r="TER124" s="908"/>
      <c r="TES124" s="908"/>
      <c r="TET124" s="908"/>
      <c r="TEU124" s="908"/>
      <c r="TEV124" s="908"/>
      <c r="TEW124" s="908"/>
      <c r="TEX124" s="908"/>
      <c r="TEY124" s="908"/>
      <c r="TEZ124" s="908"/>
      <c r="TFA124" s="908"/>
      <c r="TFB124" s="908"/>
      <c r="TFC124" s="908"/>
      <c r="TFD124" s="908"/>
      <c r="TFE124" s="908"/>
      <c r="TFF124" s="908"/>
      <c r="TFG124" s="908"/>
      <c r="TFH124" s="908"/>
      <c r="TFI124" s="908"/>
      <c r="TFJ124" s="908"/>
      <c r="TFK124" s="908"/>
      <c r="TFL124" s="908"/>
      <c r="TFM124" s="908"/>
      <c r="TFN124" s="908"/>
      <c r="TFO124" s="908"/>
      <c r="TFP124" s="908"/>
      <c r="TFQ124" s="908"/>
      <c r="TFR124" s="908"/>
      <c r="TFS124" s="908"/>
      <c r="TFT124" s="908"/>
      <c r="TFU124" s="908"/>
      <c r="TFV124" s="908"/>
      <c r="TFW124" s="908"/>
      <c r="TFX124" s="908"/>
      <c r="TFY124" s="908"/>
      <c r="TFZ124" s="908"/>
      <c r="TGA124" s="908"/>
      <c r="TGB124" s="908"/>
      <c r="TGC124" s="908"/>
      <c r="TGD124" s="908"/>
      <c r="TGE124" s="908"/>
      <c r="TGF124" s="908"/>
      <c r="TGG124" s="908"/>
      <c r="TGH124" s="908"/>
      <c r="TGI124" s="908"/>
      <c r="TGJ124" s="908"/>
      <c r="TGK124" s="908"/>
      <c r="TGL124" s="908"/>
      <c r="TGM124" s="908"/>
      <c r="TGN124" s="908"/>
      <c r="TGO124" s="908"/>
      <c r="TGP124" s="908"/>
      <c r="TGQ124" s="908"/>
      <c r="TGR124" s="908"/>
      <c r="TGS124" s="908"/>
      <c r="TGT124" s="908"/>
      <c r="TGU124" s="908"/>
      <c r="TGV124" s="908"/>
      <c r="TGW124" s="908"/>
      <c r="TGX124" s="908"/>
      <c r="TGY124" s="908"/>
      <c r="TGZ124" s="908"/>
      <c r="THA124" s="908"/>
      <c r="THB124" s="908"/>
      <c r="THC124" s="908"/>
      <c r="THD124" s="908"/>
      <c r="THE124" s="908"/>
      <c r="THF124" s="908"/>
      <c r="THG124" s="908"/>
      <c r="THH124" s="908"/>
      <c r="THI124" s="908"/>
      <c r="THJ124" s="908"/>
      <c r="THK124" s="908"/>
      <c r="THL124" s="908"/>
      <c r="THM124" s="908"/>
      <c r="THN124" s="908"/>
      <c r="THO124" s="908"/>
      <c r="THP124" s="908"/>
      <c r="THQ124" s="908"/>
      <c r="THR124" s="908"/>
      <c r="THS124" s="908"/>
      <c r="THT124" s="908"/>
      <c r="THU124" s="908"/>
      <c r="THV124" s="908"/>
      <c r="THW124" s="908"/>
      <c r="THX124" s="908"/>
      <c r="THY124" s="908"/>
      <c r="THZ124" s="908"/>
      <c r="TIA124" s="908"/>
      <c r="TIB124" s="908"/>
      <c r="TIC124" s="908"/>
      <c r="TID124" s="908"/>
      <c r="TIE124" s="908"/>
      <c r="TIF124" s="908"/>
      <c r="TIG124" s="908"/>
      <c r="TIH124" s="908"/>
      <c r="TII124" s="908"/>
      <c r="TIJ124" s="908"/>
      <c r="TIK124" s="908"/>
      <c r="TIL124" s="908"/>
      <c r="TIM124" s="908"/>
      <c r="TIN124" s="908"/>
      <c r="TIO124" s="908"/>
      <c r="TIP124" s="908"/>
      <c r="TIQ124" s="908"/>
      <c r="TIR124" s="908"/>
      <c r="TIS124" s="908"/>
      <c r="TIT124" s="908"/>
      <c r="TIU124" s="908"/>
      <c r="TIV124" s="908"/>
      <c r="TIW124" s="908"/>
      <c r="TIX124" s="908"/>
      <c r="TIY124" s="908"/>
      <c r="TIZ124" s="908"/>
      <c r="TJA124" s="908"/>
      <c r="TJB124" s="908"/>
      <c r="TJC124" s="908"/>
      <c r="TJD124" s="908"/>
      <c r="TJE124" s="908"/>
      <c r="TJF124" s="908"/>
      <c r="TJG124" s="908"/>
      <c r="TJH124" s="908"/>
      <c r="TJI124" s="908"/>
      <c r="TJJ124" s="908"/>
      <c r="TJK124" s="908"/>
      <c r="TJL124" s="908"/>
      <c r="TJM124" s="908"/>
      <c r="TJN124" s="908"/>
      <c r="TJO124" s="908"/>
      <c r="TJP124" s="908"/>
      <c r="TJQ124" s="908"/>
      <c r="TJR124" s="908"/>
      <c r="TJS124" s="908"/>
      <c r="TJT124" s="908"/>
      <c r="TJU124" s="908"/>
      <c r="TJV124" s="908"/>
      <c r="TJW124" s="908"/>
      <c r="TJX124" s="908"/>
      <c r="TJY124" s="908"/>
      <c r="TJZ124" s="908"/>
      <c r="TKA124" s="908"/>
      <c r="TKB124" s="908"/>
      <c r="TKC124" s="908"/>
      <c r="TKD124" s="908"/>
      <c r="TKE124" s="908"/>
      <c r="TKF124" s="908"/>
      <c r="TKG124" s="908"/>
      <c r="TKH124" s="908"/>
      <c r="TKI124" s="908"/>
      <c r="TKJ124" s="908"/>
      <c r="TKK124" s="908"/>
      <c r="TKL124" s="908"/>
      <c r="TKM124" s="908"/>
      <c r="TKN124" s="908"/>
      <c r="TKO124" s="908"/>
      <c r="TKP124" s="908"/>
      <c r="TKQ124" s="908"/>
      <c r="TKR124" s="908"/>
      <c r="TKS124" s="908"/>
      <c r="TKT124" s="908"/>
      <c r="TKU124" s="908"/>
      <c r="TKV124" s="908"/>
      <c r="TKW124" s="908"/>
      <c r="TKX124" s="908"/>
      <c r="TKY124" s="908"/>
      <c r="TKZ124" s="908"/>
      <c r="TLA124" s="908"/>
      <c r="TLB124" s="908"/>
      <c r="TLC124" s="908"/>
      <c r="TLD124" s="908"/>
      <c r="TLE124" s="908"/>
      <c r="TLF124" s="908"/>
      <c r="TLG124" s="908"/>
      <c r="TLH124" s="908"/>
      <c r="TLI124" s="908"/>
      <c r="TLJ124" s="908"/>
      <c r="TLK124" s="908"/>
      <c r="TLL124" s="908"/>
      <c r="TLM124" s="908"/>
      <c r="TLN124" s="908"/>
      <c r="TLO124" s="908"/>
      <c r="TLP124" s="908"/>
      <c r="TLQ124" s="908"/>
      <c r="TLR124" s="908"/>
      <c r="TLS124" s="908"/>
      <c r="TLT124" s="908"/>
      <c r="TLU124" s="908"/>
      <c r="TLV124" s="908"/>
      <c r="TLW124" s="908"/>
      <c r="TLX124" s="908"/>
      <c r="TLY124" s="908"/>
      <c r="TLZ124" s="908"/>
      <c r="TMA124" s="908"/>
      <c r="TMB124" s="908"/>
      <c r="TMC124" s="908"/>
      <c r="TMD124" s="908"/>
      <c r="TME124" s="908"/>
      <c r="TMF124" s="908"/>
      <c r="TMG124" s="908"/>
      <c r="TMH124" s="908"/>
      <c r="TMI124" s="908"/>
      <c r="TMJ124" s="908"/>
      <c r="TMK124" s="908"/>
      <c r="TML124" s="908"/>
      <c r="TMM124" s="908"/>
      <c r="TMN124" s="908"/>
      <c r="TMO124" s="908"/>
      <c r="TMP124" s="908"/>
      <c r="TMQ124" s="908"/>
      <c r="TMR124" s="908"/>
      <c r="TMS124" s="908"/>
      <c r="TMT124" s="908"/>
      <c r="TMU124" s="908"/>
      <c r="TMV124" s="908"/>
      <c r="TMW124" s="908"/>
      <c r="TMX124" s="908"/>
      <c r="TMY124" s="908"/>
      <c r="TMZ124" s="908"/>
      <c r="TNA124" s="908"/>
      <c r="TNB124" s="908"/>
      <c r="TNC124" s="908"/>
      <c r="TND124" s="908"/>
      <c r="TNE124" s="908"/>
      <c r="TNF124" s="908"/>
      <c r="TNG124" s="908"/>
      <c r="TNH124" s="908"/>
      <c r="TNI124" s="908"/>
      <c r="TNJ124" s="908"/>
      <c r="TNK124" s="908"/>
      <c r="TNL124" s="908"/>
      <c r="TNM124" s="908"/>
      <c r="TNN124" s="908"/>
      <c r="TNO124" s="908"/>
      <c r="TNP124" s="908"/>
      <c r="TNQ124" s="908"/>
      <c r="TNR124" s="908"/>
      <c r="TNS124" s="908"/>
      <c r="TNT124" s="908"/>
      <c r="TNU124" s="908"/>
      <c r="TNV124" s="908"/>
      <c r="TNW124" s="908"/>
      <c r="TNX124" s="908"/>
      <c r="TNY124" s="908"/>
      <c r="TNZ124" s="908"/>
      <c r="TOA124" s="908"/>
      <c r="TOB124" s="908"/>
      <c r="TOC124" s="908"/>
      <c r="TOD124" s="908"/>
      <c r="TOE124" s="908"/>
      <c r="TOF124" s="908"/>
      <c r="TOG124" s="908"/>
      <c r="TOH124" s="908"/>
      <c r="TOI124" s="908"/>
      <c r="TOJ124" s="908"/>
      <c r="TOK124" s="908"/>
      <c r="TOL124" s="908"/>
      <c r="TOM124" s="908"/>
      <c r="TON124" s="908"/>
      <c r="TOO124" s="908"/>
      <c r="TOP124" s="908"/>
      <c r="TOQ124" s="908"/>
      <c r="TOR124" s="908"/>
      <c r="TOS124" s="908"/>
      <c r="TOT124" s="908"/>
      <c r="TOU124" s="908"/>
      <c r="TOV124" s="908"/>
      <c r="TOW124" s="908"/>
      <c r="TOX124" s="908"/>
      <c r="TOY124" s="908"/>
      <c r="TOZ124" s="908"/>
      <c r="TPA124" s="908"/>
      <c r="TPB124" s="908"/>
      <c r="TPC124" s="908"/>
      <c r="TPD124" s="908"/>
      <c r="TPE124" s="908"/>
      <c r="TPF124" s="908"/>
      <c r="TPG124" s="908"/>
      <c r="TPH124" s="908"/>
      <c r="TPI124" s="908"/>
      <c r="TPJ124" s="908"/>
      <c r="TPK124" s="908"/>
      <c r="TPL124" s="908"/>
      <c r="TPM124" s="908"/>
      <c r="TPN124" s="908"/>
      <c r="TPO124" s="908"/>
      <c r="TPP124" s="908"/>
      <c r="TPQ124" s="908"/>
      <c r="TPR124" s="908"/>
      <c r="TPS124" s="908"/>
      <c r="TPT124" s="908"/>
      <c r="TPU124" s="908"/>
      <c r="TPV124" s="908"/>
      <c r="TPW124" s="908"/>
      <c r="TPX124" s="908"/>
      <c r="TPY124" s="908"/>
      <c r="TPZ124" s="908"/>
      <c r="TQA124" s="908"/>
      <c r="TQB124" s="908"/>
      <c r="TQC124" s="908"/>
      <c r="TQD124" s="908"/>
      <c r="TQE124" s="908"/>
      <c r="TQF124" s="908"/>
      <c r="TQG124" s="908"/>
      <c r="TQH124" s="908"/>
      <c r="TQI124" s="908"/>
      <c r="TQJ124" s="908"/>
      <c r="TQK124" s="908"/>
      <c r="TQL124" s="908"/>
      <c r="TQM124" s="908"/>
      <c r="TQN124" s="908"/>
      <c r="TQO124" s="908"/>
      <c r="TQP124" s="908"/>
      <c r="TQQ124" s="908"/>
      <c r="TQR124" s="908"/>
      <c r="TQS124" s="908"/>
      <c r="TQT124" s="908"/>
      <c r="TQU124" s="908"/>
      <c r="TQV124" s="908"/>
      <c r="TQW124" s="908"/>
      <c r="TQX124" s="908"/>
      <c r="TQY124" s="908"/>
      <c r="TQZ124" s="908"/>
      <c r="TRA124" s="908"/>
      <c r="TRB124" s="908"/>
      <c r="TRC124" s="908"/>
      <c r="TRD124" s="908"/>
      <c r="TRE124" s="908"/>
      <c r="TRF124" s="908"/>
      <c r="TRG124" s="908"/>
      <c r="TRH124" s="908"/>
      <c r="TRI124" s="908"/>
      <c r="TRJ124" s="908"/>
      <c r="TRK124" s="908"/>
      <c r="TRL124" s="908"/>
      <c r="TRM124" s="908"/>
      <c r="TRN124" s="908"/>
      <c r="TRO124" s="908"/>
      <c r="TRP124" s="908"/>
      <c r="TRQ124" s="908"/>
      <c r="TRR124" s="908"/>
      <c r="TRS124" s="908"/>
      <c r="TRT124" s="908"/>
      <c r="TRU124" s="908"/>
      <c r="TRV124" s="908"/>
      <c r="TRW124" s="908"/>
      <c r="TRX124" s="908"/>
      <c r="TRY124" s="908"/>
      <c r="TRZ124" s="908"/>
      <c r="TSA124" s="908"/>
      <c r="TSB124" s="908"/>
      <c r="TSC124" s="908"/>
      <c r="TSD124" s="908"/>
      <c r="TSE124" s="908"/>
      <c r="TSF124" s="908"/>
      <c r="TSG124" s="908"/>
      <c r="TSH124" s="908"/>
      <c r="TSI124" s="908"/>
      <c r="TSJ124" s="908"/>
      <c r="TSK124" s="908"/>
      <c r="TSL124" s="908"/>
      <c r="TSM124" s="908"/>
      <c r="TSN124" s="908"/>
      <c r="TSO124" s="908"/>
      <c r="TSP124" s="908"/>
      <c r="TSQ124" s="908"/>
      <c r="TSR124" s="908"/>
      <c r="TSS124" s="908"/>
      <c r="TST124" s="908"/>
      <c r="TSU124" s="908"/>
      <c r="TSV124" s="908"/>
      <c r="TSW124" s="908"/>
      <c r="TSX124" s="908"/>
      <c r="TSY124" s="908"/>
      <c r="TSZ124" s="908"/>
      <c r="TTA124" s="908"/>
      <c r="TTB124" s="908"/>
      <c r="TTC124" s="908"/>
      <c r="TTD124" s="908"/>
      <c r="TTE124" s="908"/>
      <c r="TTF124" s="908"/>
      <c r="TTG124" s="908"/>
      <c r="TTH124" s="908"/>
      <c r="TTI124" s="908"/>
      <c r="TTJ124" s="908"/>
      <c r="TTK124" s="908"/>
      <c r="TTL124" s="908"/>
      <c r="TTM124" s="908"/>
      <c r="TTN124" s="908"/>
      <c r="TTO124" s="908"/>
      <c r="TTP124" s="908"/>
      <c r="TTQ124" s="908"/>
      <c r="TTR124" s="908"/>
      <c r="TTS124" s="908"/>
      <c r="TTT124" s="908"/>
      <c r="TTU124" s="908"/>
      <c r="TTV124" s="908"/>
      <c r="TTW124" s="908"/>
      <c r="TTX124" s="908"/>
      <c r="TTY124" s="908"/>
      <c r="TTZ124" s="908"/>
      <c r="TUA124" s="908"/>
      <c r="TUB124" s="908"/>
      <c r="TUC124" s="908"/>
      <c r="TUD124" s="908"/>
      <c r="TUE124" s="908"/>
      <c r="TUF124" s="908"/>
      <c r="TUG124" s="908"/>
      <c r="TUH124" s="908"/>
      <c r="TUI124" s="908"/>
      <c r="TUJ124" s="908"/>
      <c r="TUK124" s="908"/>
      <c r="TUL124" s="908"/>
      <c r="TUM124" s="908"/>
      <c r="TUN124" s="908"/>
      <c r="TUO124" s="908"/>
      <c r="TUP124" s="908"/>
      <c r="TUQ124" s="908"/>
      <c r="TUR124" s="908"/>
      <c r="TUS124" s="908"/>
      <c r="TUT124" s="908"/>
      <c r="TUU124" s="908"/>
      <c r="TUV124" s="908"/>
      <c r="TUW124" s="908"/>
      <c r="TUX124" s="908"/>
      <c r="TUY124" s="908"/>
      <c r="TUZ124" s="908"/>
      <c r="TVA124" s="908"/>
      <c r="TVB124" s="908"/>
      <c r="TVC124" s="908"/>
      <c r="TVD124" s="908"/>
      <c r="TVE124" s="908"/>
      <c r="TVF124" s="908"/>
      <c r="TVG124" s="908"/>
      <c r="TVH124" s="908"/>
      <c r="TVI124" s="908"/>
      <c r="TVJ124" s="908"/>
      <c r="TVK124" s="908"/>
      <c r="TVL124" s="908"/>
      <c r="TVM124" s="908"/>
      <c r="TVN124" s="908"/>
      <c r="TVO124" s="908"/>
      <c r="TVP124" s="908"/>
      <c r="TVQ124" s="908"/>
      <c r="TVR124" s="908"/>
      <c r="TVS124" s="908"/>
      <c r="TVT124" s="908"/>
      <c r="TVU124" s="908"/>
      <c r="TVV124" s="908"/>
      <c r="TVW124" s="908"/>
      <c r="TVX124" s="908"/>
      <c r="TVY124" s="908"/>
      <c r="TVZ124" s="908"/>
      <c r="TWA124" s="908"/>
      <c r="TWB124" s="908"/>
      <c r="TWC124" s="908"/>
      <c r="TWD124" s="908"/>
      <c r="TWE124" s="908"/>
      <c r="TWF124" s="908"/>
      <c r="TWG124" s="908"/>
      <c r="TWH124" s="908"/>
      <c r="TWI124" s="908"/>
      <c r="TWJ124" s="908"/>
      <c r="TWK124" s="908"/>
      <c r="TWL124" s="908"/>
      <c r="TWM124" s="908"/>
      <c r="TWN124" s="908"/>
      <c r="TWO124" s="908"/>
      <c r="TWP124" s="908"/>
      <c r="TWQ124" s="908"/>
      <c r="TWR124" s="908"/>
      <c r="TWS124" s="908"/>
      <c r="TWT124" s="908"/>
      <c r="TWU124" s="908"/>
      <c r="TWV124" s="908"/>
      <c r="TWW124" s="908"/>
      <c r="TWX124" s="908"/>
      <c r="TWY124" s="908"/>
      <c r="TWZ124" s="908"/>
      <c r="TXA124" s="908"/>
      <c r="TXB124" s="908"/>
      <c r="TXC124" s="908"/>
      <c r="TXD124" s="908"/>
      <c r="TXE124" s="908"/>
      <c r="TXF124" s="908"/>
      <c r="TXG124" s="908"/>
      <c r="TXH124" s="908"/>
      <c r="TXI124" s="908"/>
      <c r="TXJ124" s="908"/>
      <c r="TXK124" s="908"/>
      <c r="TXL124" s="908"/>
      <c r="TXM124" s="908"/>
      <c r="TXN124" s="908"/>
      <c r="TXO124" s="908"/>
      <c r="TXP124" s="908"/>
      <c r="TXQ124" s="908"/>
      <c r="TXR124" s="908"/>
      <c r="TXS124" s="908"/>
      <c r="TXT124" s="908"/>
      <c r="TXU124" s="908"/>
      <c r="TXV124" s="908"/>
      <c r="TXW124" s="908"/>
      <c r="TXX124" s="908"/>
      <c r="TXY124" s="908"/>
      <c r="TXZ124" s="908"/>
      <c r="TYA124" s="908"/>
      <c r="TYB124" s="908"/>
      <c r="TYC124" s="908"/>
      <c r="TYD124" s="908"/>
      <c r="TYE124" s="908"/>
      <c r="TYF124" s="908"/>
      <c r="TYG124" s="908"/>
      <c r="TYH124" s="908"/>
      <c r="TYI124" s="908"/>
      <c r="TYJ124" s="908"/>
      <c r="TYK124" s="908"/>
      <c r="TYL124" s="908"/>
      <c r="TYM124" s="908"/>
      <c r="TYN124" s="908"/>
      <c r="TYO124" s="908"/>
      <c r="TYP124" s="908"/>
      <c r="TYQ124" s="908"/>
      <c r="TYR124" s="908"/>
      <c r="TYS124" s="908"/>
      <c r="TYT124" s="908"/>
      <c r="TYU124" s="908"/>
      <c r="TYV124" s="908"/>
      <c r="TYW124" s="908"/>
      <c r="TYX124" s="908"/>
      <c r="TYY124" s="908"/>
      <c r="TYZ124" s="908"/>
      <c r="TZA124" s="908"/>
      <c r="TZB124" s="908"/>
      <c r="TZC124" s="908"/>
      <c r="TZD124" s="908"/>
      <c r="TZE124" s="908"/>
      <c r="TZF124" s="908"/>
      <c r="TZG124" s="908"/>
      <c r="TZH124" s="908"/>
      <c r="TZI124" s="908"/>
      <c r="TZJ124" s="908"/>
      <c r="TZK124" s="908"/>
      <c r="TZL124" s="908"/>
      <c r="TZM124" s="908"/>
      <c r="TZN124" s="908"/>
      <c r="TZO124" s="908"/>
      <c r="TZP124" s="908"/>
      <c r="TZQ124" s="908"/>
      <c r="TZR124" s="908"/>
      <c r="TZS124" s="908"/>
      <c r="TZT124" s="908"/>
      <c r="TZU124" s="908"/>
      <c r="TZV124" s="908"/>
      <c r="TZW124" s="908"/>
      <c r="TZX124" s="908"/>
      <c r="TZY124" s="908"/>
      <c r="TZZ124" s="908"/>
      <c r="UAA124" s="908"/>
      <c r="UAB124" s="908"/>
      <c r="UAC124" s="908"/>
      <c r="UAD124" s="908"/>
      <c r="UAE124" s="908"/>
      <c r="UAF124" s="908"/>
      <c r="UAG124" s="908"/>
      <c r="UAH124" s="908"/>
      <c r="UAI124" s="908"/>
      <c r="UAJ124" s="908"/>
      <c r="UAK124" s="908"/>
      <c r="UAL124" s="908"/>
      <c r="UAM124" s="908"/>
      <c r="UAN124" s="908"/>
      <c r="UAO124" s="908"/>
      <c r="UAP124" s="908"/>
      <c r="UAQ124" s="908"/>
      <c r="UAR124" s="908"/>
      <c r="UAS124" s="908"/>
      <c r="UAT124" s="908"/>
      <c r="UAU124" s="908"/>
      <c r="UAV124" s="908"/>
      <c r="UAW124" s="908"/>
      <c r="UAX124" s="908"/>
      <c r="UAY124" s="908"/>
      <c r="UAZ124" s="908"/>
      <c r="UBA124" s="908"/>
      <c r="UBB124" s="908"/>
      <c r="UBC124" s="908"/>
      <c r="UBD124" s="908"/>
      <c r="UBE124" s="908"/>
      <c r="UBF124" s="908"/>
      <c r="UBG124" s="908"/>
      <c r="UBH124" s="908"/>
      <c r="UBI124" s="908"/>
      <c r="UBJ124" s="908"/>
      <c r="UBK124" s="908"/>
      <c r="UBL124" s="908"/>
      <c r="UBM124" s="908"/>
      <c r="UBN124" s="908"/>
      <c r="UBO124" s="908"/>
      <c r="UBP124" s="908"/>
      <c r="UBQ124" s="908"/>
      <c r="UBR124" s="908"/>
      <c r="UBS124" s="908"/>
      <c r="UBT124" s="908"/>
      <c r="UBU124" s="908"/>
      <c r="UBV124" s="908"/>
      <c r="UBW124" s="908"/>
      <c r="UBX124" s="908"/>
      <c r="UBY124" s="908"/>
      <c r="UBZ124" s="908"/>
      <c r="UCA124" s="908"/>
      <c r="UCB124" s="908"/>
      <c r="UCC124" s="908"/>
      <c r="UCD124" s="908"/>
      <c r="UCE124" s="908"/>
      <c r="UCF124" s="908"/>
      <c r="UCG124" s="908"/>
      <c r="UCH124" s="908"/>
      <c r="UCI124" s="908"/>
      <c r="UCJ124" s="908"/>
      <c r="UCK124" s="908"/>
      <c r="UCL124" s="908"/>
      <c r="UCM124" s="908"/>
      <c r="UCN124" s="908"/>
      <c r="UCO124" s="908"/>
      <c r="UCP124" s="908"/>
      <c r="UCQ124" s="908"/>
      <c r="UCR124" s="908"/>
      <c r="UCS124" s="908"/>
      <c r="UCT124" s="908"/>
      <c r="UCU124" s="908"/>
      <c r="UCV124" s="908"/>
      <c r="UCW124" s="908"/>
      <c r="UCX124" s="908"/>
      <c r="UCY124" s="908"/>
      <c r="UCZ124" s="908"/>
      <c r="UDA124" s="908"/>
      <c r="UDB124" s="908"/>
      <c r="UDC124" s="908"/>
      <c r="UDD124" s="908"/>
      <c r="UDE124" s="908"/>
      <c r="UDF124" s="908"/>
      <c r="UDG124" s="908"/>
      <c r="UDH124" s="908"/>
      <c r="UDI124" s="908"/>
      <c r="UDJ124" s="908"/>
      <c r="UDK124" s="908"/>
      <c r="UDL124" s="908"/>
      <c r="UDM124" s="908"/>
      <c r="UDN124" s="908"/>
      <c r="UDO124" s="908"/>
      <c r="UDP124" s="908"/>
      <c r="UDQ124" s="908"/>
      <c r="UDR124" s="908"/>
      <c r="UDS124" s="908"/>
      <c r="UDT124" s="908"/>
      <c r="UDU124" s="908"/>
      <c r="UDV124" s="908"/>
      <c r="UDW124" s="908"/>
      <c r="UDX124" s="908"/>
      <c r="UDY124" s="908"/>
      <c r="UDZ124" s="908"/>
      <c r="UEA124" s="908"/>
      <c r="UEB124" s="908"/>
      <c r="UEC124" s="908"/>
      <c r="UED124" s="908"/>
      <c r="UEE124" s="908"/>
      <c r="UEF124" s="908"/>
      <c r="UEG124" s="908"/>
      <c r="UEH124" s="908"/>
      <c r="UEI124" s="908"/>
      <c r="UEJ124" s="908"/>
      <c r="UEK124" s="908"/>
      <c r="UEL124" s="908"/>
      <c r="UEM124" s="908"/>
      <c r="UEN124" s="908"/>
      <c r="UEO124" s="908"/>
      <c r="UEP124" s="908"/>
      <c r="UEQ124" s="908"/>
      <c r="UER124" s="908"/>
      <c r="UES124" s="908"/>
      <c r="UET124" s="908"/>
      <c r="UEU124" s="908"/>
      <c r="UEV124" s="908"/>
      <c r="UEW124" s="908"/>
      <c r="UEX124" s="908"/>
      <c r="UEY124" s="908"/>
      <c r="UEZ124" s="908"/>
      <c r="UFA124" s="908"/>
      <c r="UFB124" s="908"/>
      <c r="UFC124" s="908"/>
      <c r="UFD124" s="908"/>
      <c r="UFE124" s="908"/>
      <c r="UFF124" s="908"/>
      <c r="UFG124" s="908"/>
      <c r="UFH124" s="908"/>
      <c r="UFI124" s="908"/>
      <c r="UFJ124" s="908"/>
      <c r="UFK124" s="908"/>
      <c r="UFL124" s="908"/>
      <c r="UFM124" s="908"/>
      <c r="UFN124" s="908"/>
      <c r="UFO124" s="908"/>
      <c r="UFP124" s="908"/>
      <c r="UFQ124" s="908"/>
      <c r="UFR124" s="908"/>
      <c r="UFS124" s="908"/>
      <c r="UFT124" s="908"/>
      <c r="UFU124" s="908"/>
      <c r="UFV124" s="908"/>
      <c r="UFW124" s="908"/>
      <c r="UFX124" s="908"/>
      <c r="UFY124" s="908"/>
      <c r="UFZ124" s="908"/>
      <c r="UGA124" s="908"/>
      <c r="UGB124" s="908"/>
      <c r="UGC124" s="908"/>
      <c r="UGD124" s="908"/>
      <c r="UGE124" s="908"/>
      <c r="UGF124" s="908"/>
      <c r="UGG124" s="908"/>
      <c r="UGH124" s="908"/>
      <c r="UGI124" s="908"/>
      <c r="UGJ124" s="908"/>
      <c r="UGK124" s="908"/>
      <c r="UGL124" s="908"/>
      <c r="UGM124" s="908"/>
      <c r="UGN124" s="908"/>
      <c r="UGO124" s="908"/>
      <c r="UGP124" s="908"/>
      <c r="UGQ124" s="908"/>
      <c r="UGR124" s="908"/>
      <c r="UGS124" s="908"/>
      <c r="UGT124" s="908"/>
      <c r="UGU124" s="908"/>
      <c r="UGV124" s="908"/>
      <c r="UGW124" s="908"/>
      <c r="UGX124" s="908"/>
      <c r="UGY124" s="908"/>
      <c r="UGZ124" s="908"/>
      <c r="UHA124" s="908"/>
      <c r="UHB124" s="908"/>
      <c r="UHC124" s="908"/>
      <c r="UHD124" s="908"/>
      <c r="UHE124" s="908"/>
      <c r="UHF124" s="908"/>
      <c r="UHG124" s="908"/>
      <c r="UHH124" s="908"/>
      <c r="UHI124" s="908"/>
      <c r="UHJ124" s="908"/>
      <c r="UHK124" s="908"/>
      <c r="UHL124" s="908"/>
      <c r="UHM124" s="908"/>
      <c r="UHN124" s="908"/>
      <c r="UHO124" s="908"/>
      <c r="UHP124" s="908"/>
      <c r="UHQ124" s="908"/>
      <c r="UHR124" s="908"/>
      <c r="UHS124" s="908"/>
      <c r="UHT124" s="908"/>
      <c r="UHU124" s="908"/>
      <c r="UHV124" s="908"/>
      <c r="UHW124" s="908"/>
      <c r="UHX124" s="908"/>
      <c r="UHY124" s="908"/>
      <c r="UHZ124" s="908"/>
      <c r="UIA124" s="908"/>
      <c r="UIB124" s="908"/>
      <c r="UIC124" s="908"/>
      <c r="UID124" s="908"/>
      <c r="UIE124" s="908"/>
      <c r="UIF124" s="908"/>
      <c r="UIG124" s="908"/>
      <c r="UIH124" s="908"/>
      <c r="UII124" s="908"/>
      <c r="UIJ124" s="908"/>
      <c r="UIK124" s="908"/>
      <c r="UIL124" s="908"/>
      <c r="UIM124" s="908"/>
      <c r="UIN124" s="908"/>
      <c r="UIO124" s="908"/>
      <c r="UIP124" s="908"/>
      <c r="UIQ124" s="908"/>
      <c r="UIR124" s="908"/>
      <c r="UIS124" s="908"/>
      <c r="UIT124" s="908"/>
      <c r="UIU124" s="908"/>
      <c r="UIV124" s="908"/>
      <c r="UIW124" s="908"/>
      <c r="UIX124" s="908"/>
      <c r="UIY124" s="908"/>
      <c r="UIZ124" s="908"/>
      <c r="UJA124" s="908"/>
      <c r="UJB124" s="908"/>
      <c r="UJC124" s="908"/>
      <c r="UJD124" s="908"/>
      <c r="UJE124" s="908"/>
      <c r="UJF124" s="908"/>
      <c r="UJG124" s="908"/>
      <c r="UJH124" s="908"/>
      <c r="UJI124" s="908"/>
      <c r="UJJ124" s="908"/>
      <c r="UJK124" s="908"/>
      <c r="UJL124" s="908"/>
      <c r="UJM124" s="908"/>
      <c r="UJN124" s="908"/>
      <c r="UJO124" s="908"/>
      <c r="UJP124" s="908"/>
      <c r="UJQ124" s="908"/>
      <c r="UJR124" s="908"/>
      <c r="UJS124" s="908"/>
      <c r="UJT124" s="908"/>
      <c r="UJU124" s="908"/>
      <c r="UJV124" s="908"/>
      <c r="UJW124" s="908"/>
      <c r="UJX124" s="908"/>
      <c r="UJY124" s="908"/>
      <c r="UJZ124" s="908"/>
      <c r="UKA124" s="908"/>
      <c r="UKB124" s="908"/>
      <c r="UKC124" s="908"/>
      <c r="UKD124" s="908"/>
      <c r="UKE124" s="908"/>
      <c r="UKF124" s="908"/>
      <c r="UKG124" s="908"/>
      <c r="UKH124" s="908"/>
      <c r="UKI124" s="908"/>
      <c r="UKJ124" s="908"/>
      <c r="UKK124" s="908"/>
      <c r="UKL124" s="908"/>
      <c r="UKM124" s="908"/>
      <c r="UKN124" s="908"/>
      <c r="UKO124" s="908"/>
      <c r="UKP124" s="908"/>
      <c r="UKQ124" s="908"/>
      <c r="UKR124" s="908"/>
      <c r="UKS124" s="908"/>
      <c r="UKT124" s="908"/>
      <c r="UKU124" s="908"/>
      <c r="UKV124" s="908"/>
      <c r="UKW124" s="908"/>
      <c r="UKX124" s="908"/>
      <c r="UKY124" s="908"/>
      <c r="UKZ124" s="908"/>
      <c r="ULA124" s="908"/>
      <c r="ULB124" s="908"/>
      <c r="ULC124" s="908"/>
      <c r="ULD124" s="908"/>
      <c r="ULE124" s="908"/>
      <c r="ULF124" s="908"/>
      <c r="ULG124" s="908"/>
      <c r="ULH124" s="908"/>
      <c r="ULI124" s="908"/>
      <c r="ULJ124" s="908"/>
      <c r="ULK124" s="908"/>
      <c r="ULL124" s="908"/>
      <c r="ULM124" s="908"/>
      <c r="ULN124" s="908"/>
      <c r="ULO124" s="908"/>
      <c r="ULP124" s="908"/>
      <c r="ULQ124" s="908"/>
      <c r="ULR124" s="908"/>
      <c r="ULS124" s="908"/>
      <c r="ULT124" s="908"/>
      <c r="ULU124" s="908"/>
      <c r="ULV124" s="908"/>
      <c r="ULW124" s="908"/>
      <c r="ULX124" s="908"/>
      <c r="ULY124" s="908"/>
      <c r="ULZ124" s="908"/>
      <c r="UMA124" s="908"/>
      <c r="UMB124" s="908"/>
      <c r="UMC124" s="908"/>
      <c r="UMD124" s="908"/>
      <c r="UME124" s="908"/>
      <c r="UMF124" s="908"/>
      <c r="UMG124" s="908"/>
      <c r="UMH124" s="908"/>
      <c r="UMI124" s="908"/>
      <c r="UMJ124" s="908"/>
      <c r="UMK124" s="908"/>
      <c r="UML124" s="908"/>
      <c r="UMM124" s="908"/>
      <c r="UMN124" s="908"/>
      <c r="UMO124" s="908"/>
      <c r="UMP124" s="908"/>
      <c r="UMQ124" s="908"/>
      <c r="UMR124" s="908"/>
      <c r="UMS124" s="908"/>
      <c r="UMT124" s="908"/>
      <c r="UMU124" s="908"/>
      <c r="UMV124" s="908"/>
      <c r="UMW124" s="908"/>
      <c r="UMX124" s="908"/>
      <c r="UMY124" s="908"/>
      <c r="UMZ124" s="908"/>
      <c r="UNA124" s="908"/>
      <c r="UNB124" s="908"/>
      <c r="UNC124" s="908"/>
      <c r="UND124" s="908"/>
      <c r="UNE124" s="908"/>
      <c r="UNF124" s="908"/>
      <c r="UNG124" s="908"/>
      <c r="UNH124" s="908"/>
      <c r="UNI124" s="908"/>
      <c r="UNJ124" s="908"/>
      <c r="UNK124" s="908"/>
      <c r="UNL124" s="908"/>
      <c r="UNM124" s="908"/>
      <c r="UNN124" s="908"/>
      <c r="UNO124" s="908"/>
      <c r="UNP124" s="908"/>
      <c r="UNQ124" s="908"/>
      <c r="UNR124" s="908"/>
      <c r="UNS124" s="908"/>
      <c r="UNT124" s="908"/>
      <c r="UNU124" s="908"/>
      <c r="UNV124" s="908"/>
      <c r="UNW124" s="908"/>
      <c r="UNX124" s="908"/>
      <c r="UNY124" s="908"/>
      <c r="UNZ124" s="908"/>
      <c r="UOA124" s="908"/>
      <c r="UOB124" s="908"/>
      <c r="UOC124" s="908"/>
      <c r="UOD124" s="908"/>
      <c r="UOE124" s="908"/>
      <c r="UOF124" s="908"/>
      <c r="UOG124" s="908"/>
      <c r="UOH124" s="908"/>
      <c r="UOI124" s="908"/>
      <c r="UOJ124" s="908"/>
      <c r="UOK124" s="908"/>
      <c r="UOL124" s="908"/>
      <c r="UOM124" s="908"/>
      <c r="UON124" s="908"/>
      <c r="UOO124" s="908"/>
      <c r="UOP124" s="908"/>
      <c r="UOQ124" s="908"/>
      <c r="UOR124" s="908"/>
      <c r="UOS124" s="908"/>
      <c r="UOT124" s="908"/>
      <c r="UOU124" s="908"/>
      <c r="UOV124" s="908"/>
      <c r="UOW124" s="908"/>
      <c r="UOX124" s="908"/>
      <c r="UOY124" s="908"/>
      <c r="UOZ124" s="908"/>
      <c r="UPA124" s="908"/>
      <c r="UPB124" s="908"/>
      <c r="UPC124" s="908"/>
      <c r="UPD124" s="908"/>
      <c r="UPE124" s="908"/>
      <c r="UPF124" s="908"/>
      <c r="UPG124" s="908"/>
      <c r="UPH124" s="908"/>
      <c r="UPI124" s="908"/>
      <c r="UPJ124" s="908"/>
      <c r="UPK124" s="908"/>
      <c r="UPL124" s="908"/>
      <c r="UPM124" s="908"/>
      <c r="UPN124" s="908"/>
      <c r="UPO124" s="908"/>
      <c r="UPP124" s="908"/>
      <c r="UPQ124" s="908"/>
      <c r="UPR124" s="908"/>
      <c r="UPS124" s="908"/>
      <c r="UPT124" s="908"/>
      <c r="UPU124" s="908"/>
      <c r="UPV124" s="908"/>
      <c r="UPW124" s="908"/>
      <c r="UPX124" s="908"/>
      <c r="UPY124" s="908"/>
      <c r="UPZ124" s="908"/>
      <c r="UQA124" s="908"/>
      <c r="UQB124" s="908"/>
      <c r="UQC124" s="908"/>
      <c r="UQD124" s="908"/>
      <c r="UQE124" s="908"/>
      <c r="UQF124" s="908"/>
      <c r="UQG124" s="908"/>
      <c r="UQH124" s="908"/>
      <c r="UQI124" s="908"/>
      <c r="UQJ124" s="908"/>
      <c r="UQK124" s="908"/>
      <c r="UQL124" s="908"/>
      <c r="UQM124" s="908"/>
      <c r="UQN124" s="908"/>
      <c r="UQO124" s="908"/>
      <c r="UQP124" s="908"/>
      <c r="UQQ124" s="908"/>
      <c r="UQR124" s="908"/>
      <c r="UQS124" s="908"/>
      <c r="UQT124" s="908"/>
      <c r="UQU124" s="908"/>
      <c r="UQV124" s="908"/>
      <c r="UQW124" s="908"/>
      <c r="UQX124" s="908"/>
      <c r="UQY124" s="908"/>
      <c r="UQZ124" s="908"/>
      <c r="URA124" s="908"/>
      <c r="URB124" s="908"/>
      <c r="URC124" s="908"/>
      <c r="URD124" s="908"/>
      <c r="URE124" s="908"/>
      <c r="URF124" s="908"/>
      <c r="URG124" s="908"/>
      <c r="URH124" s="908"/>
      <c r="URI124" s="908"/>
      <c r="URJ124" s="908"/>
      <c r="URK124" s="908"/>
      <c r="URL124" s="908"/>
      <c r="URM124" s="908"/>
      <c r="URN124" s="908"/>
      <c r="URO124" s="908"/>
      <c r="URP124" s="908"/>
      <c r="URQ124" s="908"/>
      <c r="URR124" s="908"/>
      <c r="URS124" s="908"/>
      <c r="URT124" s="908"/>
      <c r="URU124" s="908"/>
      <c r="URV124" s="908"/>
      <c r="URW124" s="908"/>
      <c r="URX124" s="908"/>
      <c r="URY124" s="908"/>
      <c r="URZ124" s="908"/>
      <c r="USA124" s="908"/>
      <c r="USB124" s="908"/>
      <c r="USC124" s="908"/>
      <c r="USD124" s="908"/>
      <c r="USE124" s="908"/>
      <c r="USF124" s="908"/>
      <c r="USG124" s="908"/>
      <c r="USH124" s="908"/>
      <c r="USI124" s="908"/>
      <c r="USJ124" s="908"/>
      <c r="USK124" s="908"/>
      <c r="USL124" s="908"/>
      <c r="USM124" s="908"/>
      <c r="USN124" s="908"/>
      <c r="USO124" s="908"/>
      <c r="USP124" s="908"/>
      <c r="USQ124" s="908"/>
      <c r="USR124" s="908"/>
      <c r="USS124" s="908"/>
      <c r="UST124" s="908"/>
      <c r="USU124" s="908"/>
      <c r="USV124" s="908"/>
      <c r="USW124" s="908"/>
      <c r="USX124" s="908"/>
      <c r="USY124" s="908"/>
      <c r="USZ124" s="908"/>
      <c r="UTA124" s="908"/>
      <c r="UTB124" s="908"/>
      <c r="UTC124" s="908"/>
      <c r="UTD124" s="908"/>
      <c r="UTE124" s="908"/>
      <c r="UTF124" s="908"/>
      <c r="UTG124" s="908"/>
      <c r="UTH124" s="908"/>
      <c r="UTI124" s="908"/>
      <c r="UTJ124" s="908"/>
      <c r="UTK124" s="908"/>
      <c r="UTL124" s="908"/>
      <c r="UTM124" s="908"/>
      <c r="UTN124" s="908"/>
      <c r="UTO124" s="908"/>
      <c r="UTP124" s="908"/>
      <c r="UTQ124" s="908"/>
      <c r="UTR124" s="908"/>
      <c r="UTS124" s="908"/>
      <c r="UTT124" s="908"/>
      <c r="UTU124" s="908"/>
      <c r="UTV124" s="908"/>
      <c r="UTW124" s="908"/>
      <c r="UTX124" s="908"/>
      <c r="UTY124" s="908"/>
      <c r="UTZ124" s="908"/>
      <c r="UUA124" s="908"/>
      <c r="UUB124" s="908"/>
      <c r="UUC124" s="908"/>
      <c r="UUD124" s="908"/>
      <c r="UUE124" s="908"/>
      <c r="UUF124" s="908"/>
      <c r="UUG124" s="908"/>
      <c r="UUH124" s="908"/>
      <c r="UUI124" s="908"/>
      <c r="UUJ124" s="908"/>
      <c r="UUK124" s="908"/>
      <c r="UUL124" s="908"/>
      <c r="UUM124" s="908"/>
      <c r="UUN124" s="908"/>
      <c r="UUO124" s="908"/>
      <c r="UUP124" s="908"/>
      <c r="UUQ124" s="908"/>
      <c r="UUR124" s="908"/>
      <c r="UUS124" s="908"/>
      <c r="UUT124" s="908"/>
      <c r="UUU124" s="908"/>
      <c r="UUV124" s="908"/>
      <c r="UUW124" s="908"/>
      <c r="UUX124" s="908"/>
      <c r="UUY124" s="908"/>
      <c r="UUZ124" s="908"/>
      <c r="UVA124" s="908"/>
      <c r="UVB124" s="908"/>
      <c r="UVC124" s="908"/>
      <c r="UVD124" s="908"/>
      <c r="UVE124" s="908"/>
      <c r="UVF124" s="908"/>
      <c r="UVG124" s="908"/>
      <c r="UVH124" s="908"/>
      <c r="UVI124" s="908"/>
      <c r="UVJ124" s="908"/>
      <c r="UVK124" s="908"/>
      <c r="UVL124" s="908"/>
      <c r="UVM124" s="908"/>
      <c r="UVN124" s="908"/>
      <c r="UVO124" s="908"/>
      <c r="UVP124" s="908"/>
      <c r="UVQ124" s="908"/>
      <c r="UVR124" s="908"/>
      <c r="UVS124" s="908"/>
      <c r="UVT124" s="908"/>
      <c r="UVU124" s="908"/>
      <c r="UVV124" s="908"/>
      <c r="UVW124" s="908"/>
      <c r="UVX124" s="908"/>
      <c r="UVY124" s="908"/>
      <c r="UVZ124" s="908"/>
      <c r="UWA124" s="908"/>
      <c r="UWB124" s="908"/>
      <c r="UWC124" s="908"/>
      <c r="UWD124" s="908"/>
      <c r="UWE124" s="908"/>
      <c r="UWF124" s="908"/>
      <c r="UWG124" s="908"/>
      <c r="UWH124" s="908"/>
      <c r="UWI124" s="908"/>
      <c r="UWJ124" s="908"/>
      <c r="UWK124" s="908"/>
      <c r="UWL124" s="908"/>
      <c r="UWM124" s="908"/>
      <c r="UWN124" s="908"/>
      <c r="UWO124" s="908"/>
      <c r="UWP124" s="908"/>
      <c r="UWQ124" s="908"/>
      <c r="UWR124" s="908"/>
      <c r="UWS124" s="908"/>
      <c r="UWT124" s="908"/>
      <c r="UWU124" s="908"/>
      <c r="UWV124" s="908"/>
      <c r="UWW124" s="908"/>
      <c r="UWX124" s="908"/>
      <c r="UWY124" s="908"/>
      <c r="UWZ124" s="908"/>
      <c r="UXA124" s="908"/>
      <c r="UXB124" s="908"/>
      <c r="UXC124" s="908"/>
      <c r="UXD124" s="908"/>
      <c r="UXE124" s="908"/>
      <c r="UXF124" s="908"/>
      <c r="UXG124" s="908"/>
      <c r="UXH124" s="908"/>
      <c r="UXI124" s="908"/>
      <c r="UXJ124" s="908"/>
      <c r="UXK124" s="908"/>
      <c r="UXL124" s="908"/>
      <c r="UXM124" s="908"/>
      <c r="UXN124" s="908"/>
      <c r="UXO124" s="908"/>
      <c r="UXP124" s="908"/>
      <c r="UXQ124" s="908"/>
      <c r="UXR124" s="908"/>
      <c r="UXS124" s="908"/>
      <c r="UXT124" s="908"/>
      <c r="UXU124" s="908"/>
      <c r="UXV124" s="908"/>
      <c r="UXW124" s="908"/>
      <c r="UXX124" s="908"/>
      <c r="UXY124" s="908"/>
      <c r="UXZ124" s="908"/>
      <c r="UYA124" s="908"/>
      <c r="UYB124" s="908"/>
      <c r="UYC124" s="908"/>
      <c r="UYD124" s="908"/>
      <c r="UYE124" s="908"/>
      <c r="UYF124" s="908"/>
      <c r="UYG124" s="908"/>
      <c r="UYH124" s="908"/>
      <c r="UYI124" s="908"/>
      <c r="UYJ124" s="908"/>
      <c r="UYK124" s="908"/>
      <c r="UYL124" s="908"/>
      <c r="UYM124" s="908"/>
      <c r="UYN124" s="908"/>
      <c r="UYO124" s="908"/>
      <c r="UYP124" s="908"/>
      <c r="UYQ124" s="908"/>
      <c r="UYR124" s="908"/>
      <c r="UYS124" s="908"/>
      <c r="UYT124" s="908"/>
      <c r="UYU124" s="908"/>
      <c r="UYV124" s="908"/>
      <c r="UYW124" s="908"/>
      <c r="UYX124" s="908"/>
      <c r="UYY124" s="908"/>
      <c r="UYZ124" s="908"/>
      <c r="UZA124" s="908"/>
      <c r="UZB124" s="908"/>
      <c r="UZC124" s="908"/>
      <c r="UZD124" s="908"/>
      <c r="UZE124" s="908"/>
      <c r="UZF124" s="908"/>
      <c r="UZG124" s="908"/>
      <c r="UZH124" s="908"/>
      <c r="UZI124" s="908"/>
      <c r="UZJ124" s="908"/>
      <c r="UZK124" s="908"/>
      <c r="UZL124" s="908"/>
      <c r="UZM124" s="908"/>
      <c r="UZN124" s="908"/>
      <c r="UZO124" s="908"/>
      <c r="UZP124" s="908"/>
      <c r="UZQ124" s="908"/>
      <c r="UZR124" s="908"/>
      <c r="UZS124" s="908"/>
      <c r="UZT124" s="908"/>
      <c r="UZU124" s="908"/>
      <c r="UZV124" s="908"/>
      <c r="UZW124" s="908"/>
      <c r="UZX124" s="908"/>
      <c r="UZY124" s="908"/>
      <c r="UZZ124" s="908"/>
      <c r="VAA124" s="908"/>
      <c r="VAB124" s="908"/>
      <c r="VAC124" s="908"/>
      <c r="VAD124" s="908"/>
      <c r="VAE124" s="908"/>
      <c r="VAF124" s="908"/>
      <c r="VAG124" s="908"/>
      <c r="VAH124" s="908"/>
      <c r="VAI124" s="908"/>
      <c r="VAJ124" s="908"/>
      <c r="VAK124" s="908"/>
      <c r="VAL124" s="908"/>
      <c r="VAM124" s="908"/>
      <c r="VAN124" s="908"/>
      <c r="VAO124" s="908"/>
      <c r="VAP124" s="908"/>
      <c r="VAQ124" s="908"/>
      <c r="VAR124" s="908"/>
      <c r="VAS124" s="908"/>
      <c r="VAT124" s="908"/>
      <c r="VAU124" s="908"/>
      <c r="VAV124" s="908"/>
      <c r="VAW124" s="908"/>
      <c r="VAX124" s="908"/>
      <c r="VAY124" s="908"/>
      <c r="VAZ124" s="908"/>
      <c r="VBA124" s="908"/>
      <c r="VBB124" s="908"/>
      <c r="VBC124" s="908"/>
      <c r="VBD124" s="908"/>
      <c r="VBE124" s="908"/>
      <c r="VBF124" s="908"/>
      <c r="VBG124" s="908"/>
      <c r="VBH124" s="908"/>
      <c r="VBI124" s="908"/>
      <c r="VBJ124" s="908"/>
      <c r="VBK124" s="908"/>
      <c r="VBL124" s="908"/>
      <c r="VBM124" s="908"/>
      <c r="VBN124" s="908"/>
      <c r="VBO124" s="908"/>
      <c r="VBP124" s="908"/>
      <c r="VBQ124" s="908"/>
      <c r="VBR124" s="908"/>
      <c r="VBS124" s="908"/>
      <c r="VBT124" s="908"/>
      <c r="VBU124" s="908"/>
      <c r="VBV124" s="908"/>
      <c r="VBW124" s="908"/>
      <c r="VBX124" s="908"/>
      <c r="VBY124" s="908"/>
      <c r="VBZ124" s="908"/>
      <c r="VCA124" s="908"/>
      <c r="VCB124" s="908"/>
      <c r="VCC124" s="908"/>
      <c r="VCD124" s="908"/>
      <c r="VCE124" s="908"/>
      <c r="VCF124" s="908"/>
      <c r="VCG124" s="908"/>
      <c r="VCH124" s="908"/>
      <c r="VCI124" s="908"/>
      <c r="VCJ124" s="908"/>
      <c r="VCK124" s="908"/>
      <c r="VCL124" s="908"/>
      <c r="VCM124" s="908"/>
      <c r="VCN124" s="908"/>
      <c r="VCO124" s="908"/>
      <c r="VCP124" s="908"/>
      <c r="VCQ124" s="908"/>
      <c r="VCR124" s="908"/>
      <c r="VCS124" s="908"/>
      <c r="VCT124" s="908"/>
      <c r="VCU124" s="908"/>
      <c r="VCV124" s="908"/>
      <c r="VCW124" s="908"/>
      <c r="VCX124" s="908"/>
      <c r="VCY124" s="908"/>
      <c r="VCZ124" s="908"/>
      <c r="VDA124" s="908"/>
      <c r="VDB124" s="908"/>
      <c r="VDC124" s="908"/>
      <c r="VDD124" s="908"/>
      <c r="VDE124" s="908"/>
      <c r="VDF124" s="908"/>
      <c r="VDG124" s="908"/>
      <c r="VDH124" s="908"/>
      <c r="VDI124" s="908"/>
      <c r="VDJ124" s="908"/>
      <c r="VDK124" s="908"/>
      <c r="VDL124" s="908"/>
      <c r="VDM124" s="908"/>
      <c r="VDN124" s="908"/>
      <c r="VDO124" s="908"/>
      <c r="VDP124" s="908"/>
      <c r="VDQ124" s="908"/>
      <c r="VDR124" s="908"/>
      <c r="VDS124" s="908"/>
      <c r="VDT124" s="908"/>
      <c r="VDU124" s="908"/>
      <c r="VDV124" s="908"/>
      <c r="VDW124" s="908"/>
      <c r="VDX124" s="908"/>
      <c r="VDY124" s="908"/>
      <c r="VDZ124" s="908"/>
      <c r="VEA124" s="908"/>
      <c r="VEB124" s="908"/>
      <c r="VEC124" s="908"/>
      <c r="VED124" s="908"/>
      <c r="VEE124" s="908"/>
      <c r="VEF124" s="908"/>
      <c r="VEG124" s="908"/>
      <c r="VEH124" s="908"/>
      <c r="VEI124" s="908"/>
      <c r="VEJ124" s="908"/>
      <c r="VEK124" s="908"/>
      <c r="VEL124" s="908"/>
      <c r="VEM124" s="908"/>
      <c r="VEN124" s="908"/>
      <c r="VEO124" s="908"/>
      <c r="VEP124" s="908"/>
      <c r="VEQ124" s="908"/>
      <c r="VER124" s="908"/>
      <c r="VES124" s="908"/>
      <c r="VET124" s="908"/>
      <c r="VEU124" s="908"/>
      <c r="VEV124" s="908"/>
      <c r="VEW124" s="908"/>
      <c r="VEX124" s="908"/>
      <c r="VEY124" s="908"/>
      <c r="VEZ124" s="908"/>
      <c r="VFA124" s="908"/>
      <c r="VFB124" s="908"/>
      <c r="VFC124" s="908"/>
      <c r="VFD124" s="908"/>
      <c r="VFE124" s="908"/>
      <c r="VFF124" s="908"/>
      <c r="VFG124" s="908"/>
      <c r="VFH124" s="908"/>
      <c r="VFI124" s="908"/>
      <c r="VFJ124" s="908"/>
      <c r="VFK124" s="908"/>
      <c r="VFL124" s="908"/>
      <c r="VFM124" s="908"/>
      <c r="VFN124" s="908"/>
      <c r="VFO124" s="908"/>
      <c r="VFP124" s="908"/>
      <c r="VFQ124" s="908"/>
      <c r="VFR124" s="908"/>
      <c r="VFS124" s="908"/>
      <c r="VFT124" s="908"/>
      <c r="VFU124" s="908"/>
      <c r="VFV124" s="908"/>
      <c r="VFW124" s="908"/>
      <c r="VFX124" s="908"/>
      <c r="VFY124" s="908"/>
      <c r="VFZ124" s="908"/>
      <c r="VGA124" s="908"/>
      <c r="VGB124" s="908"/>
      <c r="VGC124" s="908"/>
      <c r="VGD124" s="908"/>
      <c r="VGE124" s="908"/>
      <c r="VGF124" s="908"/>
      <c r="VGG124" s="908"/>
      <c r="VGH124" s="908"/>
      <c r="VGI124" s="908"/>
      <c r="VGJ124" s="908"/>
      <c r="VGK124" s="908"/>
      <c r="VGL124" s="908"/>
      <c r="VGM124" s="908"/>
      <c r="VGN124" s="908"/>
      <c r="VGO124" s="908"/>
      <c r="VGP124" s="908"/>
      <c r="VGQ124" s="908"/>
      <c r="VGR124" s="908"/>
      <c r="VGS124" s="908"/>
      <c r="VGT124" s="908"/>
      <c r="VGU124" s="908"/>
      <c r="VGV124" s="908"/>
      <c r="VGW124" s="908"/>
      <c r="VGX124" s="908"/>
      <c r="VGY124" s="908"/>
      <c r="VGZ124" s="908"/>
      <c r="VHA124" s="908"/>
      <c r="VHB124" s="908"/>
      <c r="VHC124" s="908"/>
      <c r="VHD124" s="908"/>
      <c r="VHE124" s="908"/>
      <c r="VHF124" s="908"/>
      <c r="VHG124" s="908"/>
      <c r="VHH124" s="908"/>
      <c r="VHI124" s="908"/>
      <c r="VHJ124" s="908"/>
      <c r="VHK124" s="908"/>
      <c r="VHL124" s="908"/>
      <c r="VHM124" s="908"/>
      <c r="VHN124" s="908"/>
      <c r="VHO124" s="908"/>
      <c r="VHP124" s="908"/>
      <c r="VHQ124" s="908"/>
      <c r="VHR124" s="908"/>
      <c r="VHS124" s="908"/>
      <c r="VHT124" s="908"/>
      <c r="VHU124" s="908"/>
      <c r="VHV124" s="908"/>
      <c r="VHW124" s="908"/>
      <c r="VHX124" s="908"/>
      <c r="VHY124" s="908"/>
      <c r="VHZ124" s="908"/>
      <c r="VIA124" s="908"/>
      <c r="VIB124" s="908"/>
      <c r="VIC124" s="908"/>
      <c r="VID124" s="908"/>
      <c r="VIE124" s="908"/>
      <c r="VIF124" s="908"/>
      <c r="VIG124" s="908"/>
      <c r="VIH124" s="908"/>
      <c r="VII124" s="908"/>
      <c r="VIJ124" s="908"/>
      <c r="VIK124" s="908"/>
      <c r="VIL124" s="908"/>
      <c r="VIM124" s="908"/>
      <c r="VIN124" s="908"/>
      <c r="VIO124" s="908"/>
      <c r="VIP124" s="908"/>
      <c r="VIQ124" s="908"/>
      <c r="VIR124" s="908"/>
      <c r="VIS124" s="908"/>
      <c r="VIT124" s="908"/>
      <c r="VIU124" s="908"/>
      <c r="VIV124" s="908"/>
      <c r="VIW124" s="908"/>
      <c r="VIX124" s="908"/>
      <c r="VIY124" s="908"/>
      <c r="VIZ124" s="908"/>
      <c r="VJA124" s="908"/>
      <c r="VJB124" s="908"/>
      <c r="VJC124" s="908"/>
      <c r="VJD124" s="908"/>
      <c r="VJE124" s="908"/>
      <c r="VJF124" s="908"/>
      <c r="VJG124" s="908"/>
      <c r="VJH124" s="908"/>
      <c r="VJI124" s="908"/>
      <c r="VJJ124" s="908"/>
      <c r="VJK124" s="908"/>
      <c r="VJL124" s="908"/>
      <c r="VJM124" s="908"/>
      <c r="VJN124" s="908"/>
      <c r="VJO124" s="908"/>
      <c r="VJP124" s="908"/>
      <c r="VJQ124" s="908"/>
      <c r="VJR124" s="908"/>
      <c r="VJS124" s="908"/>
      <c r="VJT124" s="908"/>
      <c r="VJU124" s="908"/>
      <c r="VJV124" s="908"/>
      <c r="VJW124" s="908"/>
      <c r="VJX124" s="908"/>
      <c r="VJY124" s="908"/>
      <c r="VJZ124" s="908"/>
      <c r="VKA124" s="908"/>
      <c r="VKB124" s="908"/>
      <c r="VKC124" s="908"/>
      <c r="VKD124" s="908"/>
      <c r="VKE124" s="908"/>
      <c r="VKF124" s="908"/>
      <c r="VKG124" s="908"/>
      <c r="VKH124" s="908"/>
      <c r="VKI124" s="908"/>
      <c r="VKJ124" s="908"/>
      <c r="VKK124" s="908"/>
      <c r="VKL124" s="908"/>
      <c r="VKM124" s="908"/>
      <c r="VKN124" s="908"/>
      <c r="VKO124" s="908"/>
      <c r="VKP124" s="908"/>
      <c r="VKQ124" s="908"/>
      <c r="VKR124" s="908"/>
      <c r="VKS124" s="908"/>
      <c r="VKT124" s="908"/>
      <c r="VKU124" s="908"/>
      <c r="VKV124" s="908"/>
      <c r="VKW124" s="908"/>
      <c r="VKX124" s="908"/>
      <c r="VKY124" s="908"/>
      <c r="VKZ124" s="908"/>
      <c r="VLA124" s="908"/>
      <c r="VLB124" s="908"/>
      <c r="VLC124" s="908"/>
      <c r="VLD124" s="908"/>
      <c r="VLE124" s="908"/>
      <c r="VLF124" s="908"/>
      <c r="VLG124" s="908"/>
      <c r="VLH124" s="908"/>
      <c r="VLI124" s="908"/>
      <c r="VLJ124" s="908"/>
      <c r="VLK124" s="908"/>
      <c r="VLL124" s="908"/>
      <c r="VLM124" s="908"/>
      <c r="VLN124" s="908"/>
      <c r="VLO124" s="908"/>
      <c r="VLP124" s="908"/>
      <c r="VLQ124" s="908"/>
      <c r="VLR124" s="908"/>
      <c r="VLS124" s="908"/>
      <c r="VLT124" s="908"/>
      <c r="VLU124" s="908"/>
      <c r="VLV124" s="908"/>
      <c r="VLW124" s="908"/>
      <c r="VLX124" s="908"/>
      <c r="VLY124" s="908"/>
      <c r="VLZ124" s="908"/>
      <c r="VMA124" s="908"/>
      <c r="VMB124" s="908"/>
      <c r="VMC124" s="908"/>
      <c r="VMD124" s="908"/>
      <c r="VME124" s="908"/>
      <c r="VMF124" s="908"/>
      <c r="VMG124" s="908"/>
      <c r="VMH124" s="908"/>
      <c r="VMI124" s="908"/>
      <c r="VMJ124" s="908"/>
      <c r="VMK124" s="908"/>
      <c r="VML124" s="908"/>
      <c r="VMM124" s="908"/>
      <c r="VMN124" s="908"/>
      <c r="VMO124" s="908"/>
      <c r="VMP124" s="908"/>
      <c r="VMQ124" s="908"/>
      <c r="VMR124" s="908"/>
      <c r="VMS124" s="908"/>
      <c r="VMT124" s="908"/>
      <c r="VMU124" s="908"/>
      <c r="VMV124" s="908"/>
      <c r="VMW124" s="908"/>
      <c r="VMX124" s="908"/>
      <c r="VMY124" s="908"/>
      <c r="VMZ124" s="908"/>
      <c r="VNA124" s="908"/>
      <c r="VNB124" s="908"/>
      <c r="VNC124" s="908"/>
      <c r="VND124" s="908"/>
      <c r="VNE124" s="908"/>
      <c r="VNF124" s="908"/>
      <c r="VNG124" s="908"/>
      <c r="VNH124" s="908"/>
      <c r="VNI124" s="908"/>
      <c r="VNJ124" s="908"/>
      <c r="VNK124" s="908"/>
      <c r="VNL124" s="908"/>
      <c r="VNM124" s="908"/>
      <c r="VNN124" s="908"/>
      <c r="VNO124" s="908"/>
      <c r="VNP124" s="908"/>
      <c r="VNQ124" s="908"/>
      <c r="VNR124" s="908"/>
      <c r="VNS124" s="908"/>
      <c r="VNT124" s="908"/>
      <c r="VNU124" s="908"/>
      <c r="VNV124" s="908"/>
      <c r="VNW124" s="908"/>
      <c r="VNX124" s="908"/>
      <c r="VNY124" s="908"/>
      <c r="VNZ124" s="908"/>
      <c r="VOA124" s="908"/>
      <c r="VOB124" s="908"/>
      <c r="VOC124" s="908"/>
      <c r="VOD124" s="908"/>
      <c r="VOE124" s="908"/>
      <c r="VOF124" s="908"/>
      <c r="VOG124" s="908"/>
      <c r="VOH124" s="908"/>
      <c r="VOI124" s="908"/>
      <c r="VOJ124" s="908"/>
      <c r="VOK124" s="908"/>
      <c r="VOL124" s="908"/>
      <c r="VOM124" s="908"/>
      <c r="VON124" s="908"/>
      <c r="VOO124" s="908"/>
      <c r="VOP124" s="908"/>
      <c r="VOQ124" s="908"/>
      <c r="VOR124" s="908"/>
      <c r="VOS124" s="908"/>
      <c r="VOT124" s="908"/>
      <c r="VOU124" s="908"/>
      <c r="VOV124" s="908"/>
      <c r="VOW124" s="908"/>
      <c r="VOX124" s="908"/>
      <c r="VOY124" s="908"/>
      <c r="VOZ124" s="908"/>
      <c r="VPA124" s="908"/>
      <c r="VPB124" s="908"/>
      <c r="VPC124" s="908"/>
      <c r="VPD124" s="908"/>
      <c r="VPE124" s="908"/>
      <c r="VPF124" s="908"/>
      <c r="VPG124" s="908"/>
      <c r="VPH124" s="908"/>
      <c r="VPI124" s="908"/>
      <c r="VPJ124" s="908"/>
      <c r="VPK124" s="908"/>
      <c r="VPL124" s="908"/>
      <c r="VPM124" s="908"/>
      <c r="VPN124" s="908"/>
      <c r="VPO124" s="908"/>
      <c r="VPP124" s="908"/>
      <c r="VPQ124" s="908"/>
      <c r="VPR124" s="908"/>
      <c r="VPS124" s="908"/>
      <c r="VPT124" s="908"/>
      <c r="VPU124" s="908"/>
      <c r="VPV124" s="908"/>
      <c r="VPW124" s="908"/>
      <c r="VPX124" s="908"/>
      <c r="VPY124" s="908"/>
      <c r="VPZ124" s="908"/>
      <c r="VQA124" s="908"/>
      <c r="VQB124" s="908"/>
      <c r="VQC124" s="908"/>
      <c r="VQD124" s="908"/>
      <c r="VQE124" s="908"/>
      <c r="VQF124" s="908"/>
      <c r="VQG124" s="908"/>
      <c r="VQH124" s="908"/>
      <c r="VQI124" s="908"/>
      <c r="VQJ124" s="908"/>
      <c r="VQK124" s="908"/>
      <c r="VQL124" s="908"/>
      <c r="VQM124" s="908"/>
      <c r="VQN124" s="908"/>
      <c r="VQO124" s="908"/>
      <c r="VQP124" s="908"/>
      <c r="VQQ124" s="908"/>
      <c r="VQR124" s="908"/>
      <c r="VQS124" s="908"/>
      <c r="VQT124" s="908"/>
      <c r="VQU124" s="908"/>
      <c r="VQV124" s="908"/>
      <c r="VQW124" s="908"/>
      <c r="VQX124" s="908"/>
      <c r="VQY124" s="908"/>
      <c r="VQZ124" s="908"/>
      <c r="VRA124" s="908"/>
      <c r="VRB124" s="908"/>
      <c r="VRC124" s="908"/>
      <c r="VRD124" s="908"/>
      <c r="VRE124" s="908"/>
      <c r="VRF124" s="908"/>
      <c r="VRG124" s="908"/>
      <c r="VRH124" s="908"/>
      <c r="VRI124" s="908"/>
      <c r="VRJ124" s="908"/>
      <c r="VRK124" s="908"/>
      <c r="VRL124" s="908"/>
      <c r="VRM124" s="908"/>
      <c r="VRN124" s="908"/>
      <c r="VRO124" s="908"/>
      <c r="VRP124" s="908"/>
      <c r="VRQ124" s="908"/>
      <c r="VRR124" s="908"/>
      <c r="VRS124" s="908"/>
      <c r="VRT124" s="908"/>
      <c r="VRU124" s="908"/>
      <c r="VRV124" s="908"/>
      <c r="VRW124" s="908"/>
      <c r="VRX124" s="908"/>
      <c r="VRY124" s="908"/>
      <c r="VRZ124" s="908"/>
      <c r="VSA124" s="908"/>
      <c r="VSB124" s="908"/>
      <c r="VSC124" s="908"/>
      <c r="VSD124" s="908"/>
      <c r="VSE124" s="908"/>
      <c r="VSF124" s="908"/>
      <c r="VSG124" s="908"/>
      <c r="VSH124" s="908"/>
      <c r="VSI124" s="908"/>
      <c r="VSJ124" s="908"/>
      <c r="VSK124" s="908"/>
      <c r="VSL124" s="908"/>
      <c r="VSM124" s="908"/>
      <c r="VSN124" s="908"/>
      <c r="VSO124" s="908"/>
      <c r="VSP124" s="908"/>
      <c r="VSQ124" s="908"/>
      <c r="VSR124" s="908"/>
      <c r="VSS124" s="908"/>
      <c r="VST124" s="908"/>
      <c r="VSU124" s="908"/>
      <c r="VSV124" s="908"/>
      <c r="VSW124" s="908"/>
      <c r="VSX124" s="908"/>
      <c r="VSY124" s="908"/>
      <c r="VSZ124" s="908"/>
      <c r="VTA124" s="908"/>
      <c r="VTB124" s="908"/>
      <c r="VTC124" s="908"/>
      <c r="VTD124" s="908"/>
      <c r="VTE124" s="908"/>
      <c r="VTF124" s="908"/>
      <c r="VTG124" s="908"/>
      <c r="VTH124" s="908"/>
      <c r="VTI124" s="908"/>
      <c r="VTJ124" s="908"/>
      <c r="VTK124" s="908"/>
      <c r="VTL124" s="908"/>
      <c r="VTM124" s="908"/>
      <c r="VTN124" s="908"/>
      <c r="VTO124" s="908"/>
      <c r="VTP124" s="908"/>
      <c r="VTQ124" s="908"/>
      <c r="VTR124" s="908"/>
      <c r="VTS124" s="908"/>
      <c r="VTT124" s="908"/>
      <c r="VTU124" s="908"/>
      <c r="VTV124" s="908"/>
      <c r="VTW124" s="908"/>
      <c r="VTX124" s="908"/>
      <c r="VTY124" s="908"/>
      <c r="VTZ124" s="908"/>
      <c r="VUA124" s="908"/>
      <c r="VUB124" s="908"/>
      <c r="VUC124" s="908"/>
      <c r="VUD124" s="908"/>
      <c r="VUE124" s="908"/>
      <c r="VUF124" s="908"/>
      <c r="VUG124" s="908"/>
      <c r="VUH124" s="908"/>
      <c r="VUI124" s="908"/>
      <c r="VUJ124" s="908"/>
      <c r="VUK124" s="908"/>
      <c r="VUL124" s="908"/>
      <c r="VUM124" s="908"/>
      <c r="VUN124" s="908"/>
      <c r="VUO124" s="908"/>
      <c r="VUP124" s="908"/>
      <c r="VUQ124" s="908"/>
      <c r="VUR124" s="908"/>
      <c r="VUS124" s="908"/>
      <c r="VUT124" s="908"/>
      <c r="VUU124" s="908"/>
      <c r="VUV124" s="908"/>
      <c r="VUW124" s="908"/>
      <c r="VUX124" s="908"/>
      <c r="VUY124" s="908"/>
      <c r="VUZ124" s="908"/>
      <c r="VVA124" s="908"/>
      <c r="VVB124" s="908"/>
      <c r="VVC124" s="908"/>
      <c r="VVD124" s="908"/>
      <c r="VVE124" s="908"/>
      <c r="VVF124" s="908"/>
      <c r="VVG124" s="908"/>
      <c r="VVH124" s="908"/>
      <c r="VVI124" s="908"/>
      <c r="VVJ124" s="908"/>
      <c r="VVK124" s="908"/>
      <c r="VVL124" s="908"/>
      <c r="VVM124" s="908"/>
      <c r="VVN124" s="908"/>
      <c r="VVO124" s="908"/>
      <c r="VVP124" s="908"/>
      <c r="VVQ124" s="908"/>
      <c r="VVR124" s="908"/>
      <c r="VVS124" s="908"/>
      <c r="VVT124" s="908"/>
      <c r="VVU124" s="908"/>
      <c r="VVV124" s="908"/>
      <c r="VVW124" s="908"/>
      <c r="VVX124" s="908"/>
      <c r="VVY124" s="908"/>
      <c r="VVZ124" s="908"/>
      <c r="VWA124" s="908"/>
      <c r="VWB124" s="908"/>
      <c r="VWC124" s="908"/>
      <c r="VWD124" s="908"/>
      <c r="VWE124" s="908"/>
      <c r="VWF124" s="908"/>
      <c r="VWG124" s="908"/>
      <c r="VWH124" s="908"/>
      <c r="VWI124" s="908"/>
      <c r="VWJ124" s="908"/>
      <c r="VWK124" s="908"/>
      <c r="VWL124" s="908"/>
      <c r="VWM124" s="908"/>
      <c r="VWN124" s="908"/>
      <c r="VWO124" s="908"/>
      <c r="VWP124" s="908"/>
      <c r="VWQ124" s="908"/>
      <c r="VWR124" s="908"/>
      <c r="VWS124" s="908"/>
      <c r="VWT124" s="908"/>
      <c r="VWU124" s="908"/>
      <c r="VWV124" s="908"/>
      <c r="VWW124" s="908"/>
      <c r="VWX124" s="908"/>
      <c r="VWY124" s="908"/>
      <c r="VWZ124" s="908"/>
      <c r="VXA124" s="908"/>
      <c r="VXB124" s="908"/>
      <c r="VXC124" s="908"/>
      <c r="VXD124" s="908"/>
      <c r="VXE124" s="908"/>
      <c r="VXF124" s="908"/>
      <c r="VXG124" s="908"/>
      <c r="VXH124" s="908"/>
      <c r="VXI124" s="908"/>
      <c r="VXJ124" s="908"/>
      <c r="VXK124" s="908"/>
      <c r="VXL124" s="908"/>
      <c r="VXM124" s="908"/>
      <c r="VXN124" s="908"/>
      <c r="VXO124" s="908"/>
      <c r="VXP124" s="908"/>
      <c r="VXQ124" s="908"/>
      <c r="VXR124" s="908"/>
      <c r="VXS124" s="908"/>
      <c r="VXT124" s="908"/>
      <c r="VXU124" s="908"/>
      <c r="VXV124" s="908"/>
      <c r="VXW124" s="908"/>
      <c r="VXX124" s="908"/>
      <c r="VXY124" s="908"/>
      <c r="VXZ124" s="908"/>
      <c r="VYA124" s="908"/>
      <c r="VYB124" s="908"/>
      <c r="VYC124" s="908"/>
      <c r="VYD124" s="908"/>
      <c r="VYE124" s="908"/>
      <c r="VYF124" s="908"/>
      <c r="VYG124" s="908"/>
      <c r="VYH124" s="908"/>
      <c r="VYI124" s="908"/>
      <c r="VYJ124" s="908"/>
      <c r="VYK124" s="908"/>
      <c r="VYL124" s="908"/>
      <c r="VYM124" s="908"/>
      <c r="VYN124" s="908"/>
      <c r="VYO124" s="908"/>
      <c r="VYP124" s="908"/>
      <c r="VYQ124" s="908"/>
      <c r="VYR124" s="908"/>
      <c r="VYS124" s="908"/>
      <c r="VYT124" s="908"/>
      <c r="VYU124" s="908"/>
      <c r="VYV124" s="908"/>
      <c r="VYW124" s="908"/>
      <c r="VYX124" s="908"/>
      <c r="VYY124" s="908"/>
      <c r="VYZ124" s="908"/>
      <c r="VZA124" s="908"/>
      <c r="VZB124" s="908"/>
      <c r="VZC124" s="908"/>
      <c r="VZD124" s="908"/>
      <c r="VZE124" s="908"/>
      <c r="VZF124" s="908"/>
      <c r="VZG124" s="908"/>
      <c r="VZH124" s="908"/>
      <c r="VZI124" s="908"/>
      <c r="VZJ124" s="908"/>
      <c r="VZK124" s="908"/>
      <c r="VZL124" s="908"/>
      <c r="VZM124" s="908"/>
      <c r="VZN124" s="908"/>
      <c r="VZO124" s="908"/>
      <c r="VZP124" s="908"/>
      <c r="VZQ124" s="908"/>
      <c r="VZR124" s="908"/>
      <c r="VZS124" s="908"/>
      <c r="VZT124" s="908"/>
      <c r="VZU124" s="908"/>
      <c r="VZV124" s="908"/>
      <c r="VZW124" s="908"/>
      <c r="VZX124" s="908"/>
      <c r="VZY124" s="908"/>
      <c r="VZZ124" s="908"/>
      <c r="WAA124" s="908"/>
      <c r="WAB124" s="908"/>
      <c r="WAC124" s="908"/>
      <c r="WAD124" s="908"/>
      <c r="WAE124" s="908"/>
      <c r="WAF124" s="908"/>
      <c r="WAG124" s="908"/>
      <c r="WAH124" s="908"/>
      <c r="WAI124" s="908"/>
      <c r="WAJ124" s="908"/>
      <c r="WAK124" s="908"/>
      <c r="WAL124" s="908"/>
      <c r="WAM124" s="908"/>
      <c r="WAN124" s="908"/>
      <c r="WAO124" s="908"/>
      <c r="WAP124" s="908"/>
      <c r="WAQ124" s="908"/>
      <c r="WAR124" s="908"/>
      <c r="WAS124" s="908"/>
      <c r="WAT124" s="908"/>
      <c r="WAU124" s="908"/>
      <c r="WAV124" s="908"/>
      <c r="WAW124" s="908"/>
      <c r="WAX124" s="908"/>
      <c r="WAY124" s="908"/>
      <c r="WAZ124" s="908"/>
      <c r="WBA124" s="908"/>
      <c r="WBB124" s="908"/>
      <c r="WBC124" s="908"/>
      <c r="WBD124" s="908"/>
      <c r="WBE124" s="908"/>
      <c r="WBF124" s="908"/>
      <c r="WBG124" s="908"/>
      <c r="WBH124" s="908"/>
      <c r="WBI124" s="908"/>
      <c r="WBJ124" s="908"/>
      <c r="WBK124" s="908"/>
      <c r="WBL124" s="908"/>
      <c r="WBM124" s="908"/>
      <c r="WBN124" s="908"/>
      <c r="WBO124" s="908"/>
      <c r="WBP124" s="908"/>
      <c r="WBQ124" s="908"/>
      <c r="WBR124" s="908"/>
      <c r="WBS124" s="908"/>
      <c r="WBT124" s="908"/>
      <c r="WBU124" s="908"/>
      <c r="WBV124" s="908"/>
      <c r="WBW124" s="908"/>
      <c r="WBX124" s="908"/>
      <c r="WBY124" s="908"/>
      <c r="WBZ124" s="908"/>
      <c r="WCA124" s="908"/>
      <c r="WCB124" s="908"/>
      <c r="WCC124" s="908"/>
      <c r="WCD124" s="908"/>
      <c r="WCE124" s="908"/>
      <c r="WCF124" s="908"/>
      <c r="WCG124" s="908"/>
      <c r="WCH124" s="908"/>
      <c r="WCI124" s="908"/>
      <c r="WCJ124" s="908"/>
      <c r="WCK124" s="908"/>
      <c r="WCL124" s="908"/>
      <c r="WCM124" s="908"/>
      <c r="WCN124" s="908"/>
      <c r="WCO124" s="908"/>
      <c r="WCP124" s="908"/>
      <c r="WCQ124" s="908"/>
      <c r="WCR124" s="908"/>
      <c r="WCS124" s="908"/>
      <c r="WCT124" s="908"/>
      <c r="WCU124" s="908"/>
      <c r="WCV124" s="908"/>
      <c r="WCW124" s="908"/>
      <c r="WCX124" s="908"/>
      <c r="WCY124" s="908"/>
      <c r="WCZ124" s="908"/>
      <c r="WDA124" s="908"/>
      <c r="WDB124" s="908"/>
      <c r="WDC124" s="908"/>
      <c r="WDD124" s="908"/>
      <c r="WDE124" s="908"/>
      <c r="WDF124" s="908"/>
      <c r="WDG124" s="908"/>
      <c r="WDH124" s="908"/>
      <c r="WDI124" s="908"/>
      <c r="WDJ124" s="908"/>
      <c r="WDK124" s="908"/>
      <c r="WDL124" s="908"/>
      <c r="WDM124" s="908"/>
      <c r="WDN124" s="908"/>
      <c r="WDO124" s="908"/>
      <c r="WDP124" s="908"/>
      <c r="WDQ124" s="908"/>
      <c r="WDR124" s="908"/>
      <c r="WDS124" s="908"/>
      <c r="WDT124" s="908"/>
      <c r="WDU124" s="908"/>
      <c r="WDV124" s="908"/>
      <c r="WDW124" s="908"/>
      <c r="WDX124" s="908"/>
      <c r="WDY124" s="908"/>
      <c r="WDZ124" s="908"/>
      <c r="WEA124" s="908"/>
      <c r="WEB124" s="908"/>
      <c r="WEC124" s="908"/>
      <c r="WED124" s="908"/>
      <c r="WEE124" s="908"/>
      <c r="WEF124" s="908"/>
      <c r="WEG124" s="908"/>
      <c r="WEH124" s="908"/>
      <c r="WEI124" s="908"/>
      <c r="WEJ124" s="908"/>
      <c r="WEK124" s="908"/>
      <c r="WEL124" s="908"/>
      <c r="WEM124" s="908"/>
      <c r="WEN124" s="908"/>
      <c r="WEO124" s="908"/>
      <c r="WEP124" s="908"/>
      <c r="WEQ124" s="908"/>
      <c r="WER124" s="908"/>
      <c r="WES124" s="908"/>
      <c r="WET124" s="908"/>
      <c r="WEU124" s="908"/>
      <c r="WEV124" s="908"/>
      <c r="WEW124" s="908"/>
      <c r="WEX124" s="908"/>
      <c r="WEY124" s="908"/>
      <c r="WEZ124" s="908"/>
      <c r="WFA124" s="908"/>
      <c r="WFB124" s="908"/>
      <c r="WFC124" s="908"/>
      <c r="WFD124" s="908"/>
      <c r="WFE124" s="908"/>
      <c r="WFF124" s="908"/>
      <c r="WFG124" s="908"/>
      <c r="WFH124" s="908"/>
      <c r="WFI124" s="908"/>
      <c r="WFJ124" s="908"/>
      <c r="WFK124" s="908"/>
      <c r="WFL124" s="908"/>
      <c r="WFM124" s="908"/>
      <c r="WFN124" s="908"/>
      <c r="WFO124" s="908"/>
      <c r="WFP124" s="908"/>
      <c r="WFQ124" s="908"/>
      <c r="WFR124" s="908"/>
      <c r="WFS124" s="908"/>
      <c r="WFT124" s="908"/>
      <c r="WFU124" s="908"/>
      <c r="WFV124" s="908"/>
      <c r="WFW124" s="908"/>
      <c r="WFX124" s="908"/>
      <c r="WFY124" s="908"/>
      <c r="WFZ124" s="908"/>
      <c r="WGA124" s="908"/>
      <c r="WGB124" s="908"/>
      <c r="WGC124" s="908"/>
      <c r="WGD124" s="908"/>
      <c r="WGE124" s="908"/>
      <c r="WGF124" s="908"/>
      <c r="WGG124" s="908"/>
      <c r="WGH124" s="908"/>
      <c r="WGI124" s="908"/>
      <c r="WGJ124" s="908"/>
      <c r="WGK124" s="908"/>
      <c r="WGL124" s="908"/>
      <c r="WGM124" s="908"/>
      <c r="WGN124" s="908"/>
      <c r="WGO124" s="908"/>
      <c r="WGP124" s="908"/>
      <c r="WGQ124" s="908"/>
      <c r="WGR124" s="908"/>
      <c r="WGS124" s="908"/>
      <c r="WGT124" s="908"/>
      <c r="WGU124" s="908"/>
      <c r="WGV124" s="908"/>
      <c r="WGW124" s="908"/>
      <c r="WGX124" s="908"/>
      <c r="WGY124" s="908"/>
      <c r="WGZ124" s="908"/>
      <c r="WHA124" s="908"/>
      <c r="WHB124" s="908"/>
      <c r="WHC124" s="908"/>
      <c r="WHD124" s="908"/>
      <c r="WHE124" s="908"/>
      <c r="WHF124" s="908"/>
      <c r="WHG124" s="908"/>
      <c r="WHH124" s="908"/>
      <c r="WHI124" s="908"/>
      <c r="WHJ124" s="908"/>
      <c r="WHK124" s="908"/>
      <c r="WHL124" s="908"/>
      <c r="WHM124" s="908"/>
      <c r="WHN124" s="908"/>
      <c r="WHO124" s="908"/>
      <c r="WHP124" s="908"/>
      <c r="WHQ124" s="908"/>
      <c r="WHR124" s="908"/>
      <c r="WHS124" s="908"/>
      <c r="WHT124" s="908"/>
      <c r="WHU124" s="908"/>
      <c r="WHV124" s="908"/>
      <c r="WHW124" s="908"/>
      <c r="WHX124" s="908"/>
      <c r="WHY124" s="908"/>
      <c r="WHZ124" s="908"/>
      <c r="WIA124" s="908"/>
      <c r="WIB124" s="908"/>
      <c r="WIC124" s="908"/>
      <c r="WID124" s="908"/>
      <c r="WIE124" s="908"/>
      <c r="WIF124" s="908"/>
      <c r="WIG124" s="908"/>
      <c r="WIH124" s="908"/>
      <c r="WII124" s="908"/>
      <c r="WIJ124" s="908"/>
      <c r="WIK124" s="908"/>
      <c r="WIL124" s="908"/>
      <c r="WIM124" s="908"/>
      <c r="WIN124" s="908"/>
      <c r="WIO124" s="908"/>
      <c r="WIP124" s="908"/>
      <c r="WIQ124" s="908"/>
      <c r="WIR124" s="908"/>
      <c r="WIS124" s="908"/>
      <c r="WIT124" s="908"/>
      <c r="WIU124" s="908"/>
      <c r="WIV124" s="908"/>
      <c r="WIW124" s="908"/>
      <c r="WIX124" s="908"/>
      <c r="WIY124" s="908"/>
      <c r="WIZ124" s="908"/>
      <c r="WJA124" s="908"/>
      <c r="WJB124" s="908"/>
      <c r="WJC124" s="908"/>
      <c r="WJD124" s="908"/>
      <c r="WJE124" s="908"/>
      <c r="WJF124" s="908"/>
      <c r="WJG124" s="908"/>
      <c r="WJH124" s="908"/>
      <c r="WJI124" s="908"/>
      <c r="WJJ124" s="908"/>
      <c r="WJK124" s="908"/>
      <c r="WJL124" s="908"/>
      <c r="WJM124" s="908"/>
      <c r="WJN124" s="908"/>
      <c r="WJO124" s="908"/>
      <c r="WJP124" s="908"/>
      <c r="WJQ124" s="908"/>
      <c r="WJR124" s="908"/>
      <c r="WJS124" s="908"/>
      <c r="WJT124" s="908"/>
      <c r="WJU124" s="908"/>
      <c r="WJV124" s="908"/>
      <c r="WJW124" s="908"/>
      <c r="WJX124" s="908"/>
      <c r="WJY124" s="908"/>
      <c r="WJZ124" s="908"/>
      <c r="WKA124" s="908"/>
      <c r="WKB124" s="908"/>
      <c r="WKC124" s="908"/>
      <c r="WKD124" s="908"/>
      <c r="WKE124" s="908"/>
      <c r="WKF124" s="908"/>
      <c r="WKG124" s="908"/>
      <c r="WKH124" s="908"/>
      <c r="WKI124" s="908"/>
      <c r="WKJ124" s="908"/>
      <c r="WKK124" s="908"/>
      <c r="WKL124" s="908"/>
      <c r="WKM124" s="908"/>
      <c r="WKN124" s="908"/>
      <c r="WKO124" s="908"/>
      <c r="WKP124" s="908"/>
      <c r="WKQ124" s="908"/>
      <c r="WKR124" s="908"/>
      <c r="WKS124" s="908"/>
      <c r="WKT124" s="908"/>
      <c r="WKU124" s="908"/>
      <c r="WKV124" s="908"/>
      <c r="WKW124" s="908"/>
      <c r="WKX124" s="908"/>
      <c r="WKY124" s="908"/>
      <c r="WKZ124" s="908"/>
      <c r="WLA124" s="908"/>
      <c r="WLB124" s="908"/>
      <c r="WLC124" s="908"/>
      <c r="WLD124" s="908"/>
      <c r="WLE124" s="908"/>
      <c r="WLF124" s="908"/>
      <c r="WLG124" s="908"/>
      <c r="WLH124" s="908"/>
      <c r="WLI124" s="908"/>
      <c r="WLJ124" s="908"/>
      <c r="WLK124" s="908"/>
      <c r="WLL124" s="908"/>
      <c r="WLM124" s="908"/>
      <c r="WLN124" s="908"/>
      <c r="WLO124" s="908"/>
      <c r="WLP124" s="908"/>
      <c r="WLQ124" s="908"/>
      <c r="WLR124" s="908"/>
      <c r="WLS124" s="908"/>
      <c r="WLT124" s="908"/>
      <c r="WLU124" s="908"/>
      <c r="WLV124" s="908"/>
      <c r="WLW124" s="908"/>
      <c r="WLX124" s="908"/>
      <c r="WLY124" s="908"/>
      <c r="WLZ124" s="908"/>
      <c r="WMA124" s="908"/>
      <c r="WMB124" s="908"/>
      <c r="WMC124" s="908"/>
      <c r="WMD124" s="908"/>
      <c r="WME124" s="908"/>
      <c r="WMF124" s="908"/>
      <c r="WMG124" s="908"/>
      <c r="WMH124" s="908"/>
      <c r="WMI124" s="908"/>
      <c r="WMJ124" s="908"/>
      <c r="WMK124" s="908"/>
      <c r="WML124" s="908"/>
      <c r="WMM124" s="908"/>
      <c r="WMN124" s="908"/>
      <c r="WMO124" s="908"/>
      <c r="WMP124" s="908"/>
      <c r="WMQ124" s="908"/>
      <c r="WMR124" s="908"/>
      <c r="WMS124" s="908"/>
      <c r="WMT124" s="908"/>
      <c r="WMU124" s="908"/>
      <c r="WMV124" s="908"/>
      <c r="WMW124" s="908"/>
      <c r="WMX124" s="908"/>
      <c r="WMY124" s="908"/>
      <c r="WMZ124" s="908"/>
      <c r="WNA124" s="908"/>
      <c r="WNB124" s="908"/>
      <c r="WNC124" s="908"/>
      <c r="WND124" s="908"/>
      <c r="WNE124" s="908"/>
      <c r="WNF124" s="908"/>
      <c r="WNG124" s="908"/>
      <c r="WNH124" s="908"/>
      <c r="WNI124" s="908"/>
      <c r="WNJ124" s="908"/>
      <c r="WNK124" s="908"/>
      <c r="WNL124" s="908"/>
      <c r="WNM124" s="908"/>
      <c r="WNN124" s="908"/>
      <c r="WNO124" s="908"/>
      <c r="WNP124" s="908"/>
      <c r="WNQ124" s="908"/>
      <c r="WNR124" s="908"/>
      <c r="WNS124" s="908"/>
      <c r="WNT124" s="908"/>
      <c r="WNU124" s="908"/>
      <c r="WNV124" s="908"/>
      <c r="WNW124" s="908"/>
      <c r="WNX124" s="908"/>
      <c r="WNY124" s="908"/>
      <c r="WNZ124" s="908"/>
      <c r="WOA124" s="908"/>
      <c r="WOB124" s="908"/>
      <c r="WOC124" s="908"/>
      <c r="WOD124" s="908"/>
      <c r="WOE124" s="908"/>
      <c r="WOF124" s="908"/>
      <c r="WOG124" s="908"/>
      <c r="WOH124" s="908"/>
      <c r="WOI124" s="908"/>
      <c r="WOJ124" s="908"/>
      <c r="WOK124" s="908"/>
      <c r="WOL124" s="908"/>
      <c r="WOM124" s="908"/>
      <c r="WON124" s="908"/>
      <c r="WOO124" s="908"/>
      <c r="WOP124" s="908"/>
      <c r="WOQ124" s="908"/>
      <c r="WOR124" s="908"/>
      <c r="WOS124" s="908"/>
      <c r="WOT124" s="908"/>
      <c r="WOU124" s="908"/>
      <c r="WOV124" s="908"/>
      <c r="WOW124" s="908"/>
      <c r="WOX124" s="908"/>
      <c r="WOY124" s="908"/>
      <c r="WOZ124" s="908"/>
      <c r="WPA124" s="908"/>
      <c r="WPB124" s="908"/>
      <c r="WPC124" s="908"/>
      <c r="WPD124" s="908"/>
      <c r="WPE124" s="908"/>
      <c r="WPF124" s="908"/>
      <c r="WPG124" s="908"/>
      <c r="WPH124" s="908"/>
      <c r="WPI124" s="908"/>
      <c r="WPJ124" s="908"/>
      <c r="WPK124" s="908"/>
      <c r="WPL124" s="908"/>
      <c r="WPM124" s="908"/>
      <c r="WPN124" s="908"/>
      <c r="WPO124" s="908"/>
      <c r="WPP124" s="908"/>
      <c r="WPQ124" s="908"/>
      <c r="WPR124" s="908"/>
      <c r="WPS124" s="908"/>
      <c r="WPT124" s="908"/>
      <c r="WPU124" s="908"/>
      <c r="WPV124" s="908"/>
      <c r="WPW124" s="908"/>
      <c r="WPX124" s="908"/>
      <c r="WPY124" s="908"/>
      <c r="WPZ124" s="908"/>
      <c r="WQA124" s="908"/>
      <c r="WQB124" s="908"/>
      <c r="WQC124" s="908"/>
      <c r="WQD124" s="908"/>
      <c r="WQE124" s="908"/>
      <c r="WQF124" s="908"/>
      <c r="WQG124" s="908"/>
      <c r="WQH124" s="908"/>
      <c r="WQI124" s="908"/>
      <c r="WQJ124" s="908"/>
      <c r="WQK124" s="908"/>
      <c r="WQL124" s="908"/>
      <c r="WQM124" s="908"/>
      <c r="WQN124" s="908"/>
      <c r="WQO124" s="908"/>
      <c r="WQP124" s="908"/>
      <c r="WQQ124" s="908"/>
      <c r="WQR124" s="908"/>
      <c r="WQS124" s="908"/>
      <c r="WQT124" s="908"/>
      <c r="WQU124" s="908"/>
      <c r="WQV124" s="908"/>
      <c r="WQW124" s="908"/>
      <c r="WQX124" s="908"/>
      <c r="WQY124" s="908"/>
      <c r="WQZ124" s="908"/>
      <c r="WRA124" s="908"/>
      <c r="WRB124" s="908"/>
      <c r="WRC124" s="908"/>
      <c r="WRD124" s="908"/>
      <c r="WRE124" s="908"/>
      <c r="WRF124" s="908"/>
      <c r="WRG124" s="908"/>
      <c r="WRH124" s="908"/>
      <c r="WRI124" s="908"/>
      <c r="WRJ124" s="908"/>
      <c r="WRK124" s="908"/>
      <c r="WRL124" s="908"/>
      <c r="WRM124" s="908"/>
      <c r="WRN124" s="908"/>
      <c r="WRO124" s="908"/>
      <c r="WRP124" s="908"/>
      <c r="WRQ124" s="908"/>
      <c r="WRR124" s="908"/>
      <c r="WRS124" s="908"/>
      <c r="WRT124" s="908"/>
      <c r="WRU124" s="908"/>
      <c r="WRV124" s="908"/>
      <c r="WRW124" s="908"/>
      <c r="WRX124" s="908"/>
      <c r="WRY124" s="908"/>
      <c r="WRZ124" s="908"/>
      <c r="WSA124" s="908"/>
      <c r="WSB124" s="908"/>
      <c r="WSC124" s="908"/>
      <c r="WSD124" s="908"/>
      <c r="WSE124" s="908"/>
      <c r="WSF124" s="908"/>
      <c r="WSG124" s="908"/>
      <c r="WSH124" s="908"/>
      <c r="WSI124" s="908"/>
      <c r="WSJ124" s="908"/>
      <c r="WSK124" s="908"/>
      <c r="WSL124" s="908"/>
      <c r="WSM124" s="908"/>
      <c r="WSN124" s="908"/>
      <c r="WSO124" s="908"/>
      <c r="WSP124" s="908"/>
      <c r="WSQ124" s="908"/>
      <c r="WSR124" s="908"/>
      <c r="WSS124" s="908"/>
      <c r="WST124" s="908"/>
      <c r="WSU124" s="908"/>
      <c r="WSV124" s="908"/>
      <c r="WSW124" s="908"/>
      <c r="WSX124" s="908"/>
      <c r="WSY124" s="908"/>
      <c r="WSZ124" s="908"/>
      <c r="WTA124" s="908"/>
      <c r="WTB124" s="908"/>
      <c r="WTC124" s="908"/>
      <c r="WTD124" s="908"/>
      <c r="WTE124" s="908"/>
      <c r="WTF124" s="908"/>
      <c r="WTG124" s="908"/>
      <c r="WTH124" s="908"/>
      <c r="WTI124" s="908"/>
      <c r="WTJ124" s="908"/>
      <c r="WTK124" s="908"/>
      <c r="WTL124" s="908"/>
      <c r="WTM124" s="908"/>
      <c r="WTN124" s="908"/>
      <c r="WTO124" s="908"/>
      <c r="WTP124" s="908"/>
      <c r="WTQ124" s="908"/>
      <c r="WTR124" s="908"/>
      <c r="WTS124" s="908"/>
      <c r="WTT124" s="908"/>
      <c r="WTU124" s="908"/>
      <c r="WTV124" s="908"/>
      <c r="WTW124" s="908"/>
      <c r="WTX124" s="908"/>
      <c r="WTY124" s="908"/>
      <c r="WTZ124" s="908"/>
      <c r="WUA124" s="908"/>
      <c r="WUB124" s="908"/>
      <c r="WUC124" s="908"/>
      <c r="WUD124" s="908"/>
      <c r="WUE124" s="908"/>
      <c r="WUF124" s="908"/>
      <c r="WUG124" s="908"/>
      <c r="WUH124" s="908"/>
      <c r="WUI124" s="908"/>
      <c r="WUJ124" s="908"/>
      <c r="WUK124" s="908"/>
      <c r="WUL124" s="908"/>
      <c r="WUM124" s="908"/>
      <c r="WUN124" s="908"/>
      <c r="WUO124" s="908"/>
      <c r="WUP124" s="908"/>
      <c r="WUQ124" s="908"/>
      <c r="WUR124" s="908"/>
      <c r="WUS124" s="908"/>
      <c r="WUT124" s="908"/>
      <c r="WUU124" s="908"/>
      <c r="WUV124" s="908"/>
      <c r="WUW124" s="908"/>
      <c r="WUX124" s="908"/>
      <c r="WUY124" s="908"/>
      <c r="WUZ124" s="908"/>
      <c r="WVA124" s="908"/>
      <c r="WVB124" s="908"/>
      <c r="WVC124" s="908"/>
      <c r="WVD124" s="908"/>
      <c r="WVE124" s="908"/>
      <c r="WVF124" s="908"/>
      <c r="WVG124" s="908"/>
      <c r="WVH124" s="908"/>
      <c r="WVI124" s="908"/>
      <c r="WVJ124" s="908"/>
      <c r="WVK124" s="908"/>
      <c r="WVL124" s="908"/>
      <c r="WVM124" s="908"/>
      <c r="WVN124" s="908"/>
      <c r="WVO124" s="908"/>
      <c r="WVP124" s="908"/>
      <c r="WVQ124" s="908"/>
      <c r="WVR124" s="908"/>
      <c r="WVS124" s="908"/>
      <c r="WVT124" s="908"/>
      <c r="WVU124" s="908"/>
      <c r="WVV124" s="908"/>
      <c r="WVW124" s="908"/>
      <c r="WVX124" s="908"/>
      <c r="WVY124" s="908"/>
      <c r="WVZ124" s="908"/>
      <c r="WWA124" s="908"/>
      <c r="WWB124" s="908"/>
      <c r="WWC124" s="908"/>
    </row>
    <row r="125" spans="1:16149" s="921" customFormat="1" ht="24.95" customHeight="1">
      <c r="A125" s="899" t="s">
        <v>506</v>
      </c>
      <c r="B125" s="736" t="s">
        <v>371</v>
      </c>
      <c r="C125" s="743" t="s">
        <v>117</v>
      </c>
      <c r="D125" s="738">
        <v>20701</v>
      </c>
      <c r="E125" s="738">
        <v>36564</v>
      </c>
      <c r="F125" s="915">
        <f t="shared" ca="1" si="16"/>
        <v>20.009835344368344</v>
      </c>
      <c r="G125" s="916">
        <f t="shared" si="12"/>
        <v>42616</v>
      </c>
      <c r="H125" s="917">
        <f>28447</f>
        <v>28447</v>
      </c>
      <c r="I125" s="741" t="s">
        <v>140</v>
      </c>
      <c r="J125" s="741" t="s">
        <v>140</v>
      </c>
      <c r="K125" s="924">
        <v>3</v>
      </c>
      <c r="L125" s="443">
        <f t="shared" si="20"/>
        <v>15</v>
      </c>
      <c r="M125" s="443">
        <f t="shared" si="20"/>
        <v>15</v>
      </c>
      <c r="N125" s="902"/>
      <c r="O125" s="902"/>
      <c r="P125" s="903">
        <f t="shared" si="17"/>
        <v>41128.132106999998</v>
      </c>
      <c r="Q125" s="443">
        <f t="shared" si="14"/>
        <v>19</v>
      </c>
      <c r="R125" s="904">
        <v>20</v>
      </c>
      <c r="S125" s="904">
        <v>35</v>
      </c>
      <c r="T125" s="904">
        <f t="shared" si="21"/>
        <v>19</v>
      </c>
      <c r="U125" s="903">
        <f t="shared" si="15"/>
        <v>540493</v>
      </c>
      <c r="V125" s="918"/>
      <c r="W125" s="919"/>
      <c r="X125" s="920"/>
      <c r="Y125" s="908"/>
      <c r="Z125" s="908"/>
      <c r="AA125" s="908"/>
      <c r="AB125" s="908"/>
      <c r="AC125" s="908"/>
      <c r="AD125" s="908"/>
      <c r="AE125" s="908"/>
      <c r="AF125" s="908"/>
      <c r="AG125" s="908"/>
      <c r="AH125" s="908"/>
      <c r="AI125" s="908"/>
      <c r="AJ125" s="908"/>
      <c r="AK125" s="908"/>
      <c r="AL125" s="908"/>
      <c r="AM125" s="908"/>
      <c r="AN125" s="908"/>
      <c r="AO125" s="908"/>
      <c r="AP125" s="908"/>
      <c r="AQ125" s="908"/>
      <c r="AR125" s="908"/>
      <c r="AS125" s="908"/>
      <c r="AT125" s="908"/>
      <c r="AU125" s="908"/>
      <c r="AV125" s="908"/>
      <c r="AW125" s="908"/>
      <c r="AX125" s="908"/>
      <c r="AY125" s="908"/>
      <c r="AZ125" s="908"/>
      <c r="BA125" s="908"/>
      <c r="BB125" s="908"/>
      <c r="BC125" s="908"/>
      <c r="BD125" s="908"/>
      <c r="BE125" s="908"/>
      <c r="BF125" s="908"/>
      <c r="BG125" s="908"/>
      <c r="BH125" s="908"/>
      <c r="BI125" s="908"/>
      <c r="BJ125" s="908"/>
      <c r="BK125" s="908"/>
      <c r="BL125" s="908"/>
      <c r="BM125" s="908"/>
      <c r="BN125" s="908"/>
      <c r="BO125" s="908"/>
      <c r="BP125" s="908"/>
      <c r="BQ125" s="908"/>
      <c r="BR125" s="908"/>
      <c r="BS125" s="908"/>
      <c r="BT125" s="908"/>
      <c r="BU125" s="908"/>
      <c r="BV125" s="908"/>
      <c r="BW125" s="908"/>
      <c r="BX125" s="908"/>
      <c r="BY125" s="908"/>
      <c r="BZ125" s="908"/>
      <c r="CA125" s="908"/>
      <c r="CB125" s="908"/>
      <c r="CC125" s="908"/>
      <c r="CD125" s="908"/>
      <c r="CE125" s="908"/>
      <c r="CF125" s="908"/>
      <c r="CG125" s="908"/>
      <c r="CH125" s="908"/>
      <c r="CI125" s="908"/>
      <c r="CJ125" s="908"/>
      <c r="CK125" s="908"/>
      <c r="CL125" s="908"/>
      <c r="CM125" s="908"/>
      <c r="CN125" s="908"/>
      <c r="CO125" s="908"/>
      <c r="CP125" s="908"/>
      <c r="CQ125" s="908"/>
      <c r="CR125" s="908"/>
      <c r="CS125" s="908"/>
      <c r="CT125" s="908"/>
      <c r="CU125" s="908"/>
      <c r="CV125" s="908"/>
      <c r="CW125" s="908"/>
      <c r="CX125" s="908"/>
      <c r="CY125" s="908"/>
      <c r="CZ125" s="908"/>
      <c r="DA125" s="908"/>
      <c r="DB125" s="908"/>
      <c r="DC125" s="908"/>
      <c r="DD125" s="908"/>
      <c r="DE125" s="908"/>
      <c r="DF125" s="908"/>
      <c r="DG125" s="908"/>
      <c r="DH125" s="908"/>
      <c r="DI125" s="908"/>
      <c r="DJ125" s="908"/>
      <c r="DK125" s="908"/>
      <c r="DL125" s="908"/>
      <c r="DM125" s="908"/>
      <c r="DN125" s="908"/>
      <c r="DO125" s="908"/>
      <c r="DP125" s="908"/>
      <c r="DQ125" s="908"/>
      <c r="DR125" s="908"/>
      <c r="DS125" s="908"/>
      <c r="DT125" s="908"/>
      <c r="DU125" s="908"/>
      <c r="DV125" s="908"/>
      <c r="DW125" s="908"/>
      <c r="DX125" s="908"/>
      <c r="DY125" s="908"/>
      <c r="DZ125" s="908"/>
      <c r="EA125" s="908"/>
      <c r="EB125" s="908"/>
      <c r="EC125" s="908"/>
      <c r="ED125" s="908"/>
      <c r="EE125" s="908"/>
      <c r="EF125" s="908"/>
      <c r="EG125" s="908"/>
      <c r="EH125" s="908"/>
      <c r="EI125" s="908"/>
      <c r="EJ125" s="908"/>
      <c r="EK125" s="908"/>
      <c r="EL125" s="908"/>
      <c r="EM125" s="908"/>
      <c r="EN125" s="908"/>
      <c r="EO125" s="908"/>
      <c r="EP125" s="908"/>
      <c r="EQ125" s="908"/>
      <c r="ER125" s="908"/>
      <c r="ES125" s="908"/>
      <c r="ET125" s="908"/>
      <c r="EU125" s="908"/>
      <c r="EV125" s="908"/>
      <c r="EW125" s="908"/>
      <c r="EX125" s="908"/>
      <c r="EY125" s="908"/>
      <c r="EZ125" s="908"/>
      <c r="FA125" s="908"/>
      <c r="FB125" s="908"/>
      <c r="FC125" s="908"/>
      <c r="FD125" s="908"/>
      <c r="FE125" s="908"/>
      <c r="FF125" s="908"/>
      <c r="FG125" s="908"/>
      <c r="FH125" s="908"/>
      <c r="FI125" s="908"/>
      <c r="FJ125" s="908"/>
      <c r="FK125" s="908"/>
      <c r="FL125" s="908"/>
      <c r="FM125" s="908"/>
      <c r="FN125" s="908"/>
      <c r="FO125" s="908"/>
      <c r="FP125" s="908"/>
      <c r="FQ125" s="908"/>
      <c r="FR125" s="908"/>
      <c r="FS125" s="908"/>
      <c r="FT125" s="908"/>
      <c r="FU125" s="908"/>
      <c r="FV125" s="908"/>
      <c r="FW125" s="908"/>
      <c r="FX125" s="908"/>
      <c r="FY125" s="908"/>
      <c r="FZ125" s="908"/>
      <c r="GA125" s="908"/>
      <c r="GB125" s="908"/>
      <c r="GC125" s="908"/>
      <c r="GD125" s="908"/>
      <c r="GE125" s="908"/>
      <c r="GF125" s="908"/>
      <c r="GG125" s="908"/>
      <c r="GH125" s="908"/>
      <c r="GI125" s="908"/>
      <c r="GJ125" s="908"/>
      <c r="GK125" s="908"/>
      <c r="GL125" s="908"/>
      <c r="GM125" s="908"/>
      <c r="GN125" s="908"/>
      <c r="GO125" s="908"/>
      <c r="GP125" s="908"/>
      <c r="GQ125" s="908"/>
      <c r="GR125" s="908"/>
      <c r="GS125" s="908"/>
      <c r="GT125" s="908"/>
      <c r="GU125" s="908"/>
      <c r="GV125" s="908"/>
      <c r="GW125" s="908"/>
      <c r="GX125" s="908"/>
      <c r="GY125" s="908"/>
      <c r="GZ125" s="908"/>
      <c r="HA125" s="908"/>
      <c r="HB125" s="908"/>
      <c r="HC125" s="908"/>
      <c r="HD125" s="908"/>
      <c r="HE125" s="908"/>
      <c r="HF125" s="908"/>
      <c r="HG125" s="908"/>
      <c r="HH125" s="908"/>
      <c r="HI125" s="908"/>
      <c r="HJ125" s="908"/>
      <c r="HK125" s="908"/>
      <c r="HL125" s="908"/>
      <c r="HM125" s="908"/>
      <c r="HN125" s="908"/>
      <c r="HO125" s="908"/>
      <c r="HP125" s="908"/>
      <c r="HQ125" s="908"/>
      <c r="HR125" s="908"/>
      <c r="HS125" s="908"/>
      <c r="HT125" s="908"/>
      <c r="HU125" s="908"/>
      <c r="HV125" s="908"/>
      <c r="HW125" s="908"/>
      <c r="HX125" s="908"/>
      <c r="HY125" s="908"/>
      <c r="HZ125" s="908"/>
      <c r="IA125" s="908"/>
      <c r="IB125" s="908"/>
      <c r="IC125" s="908"/>
      <c r="ID125" s="908"/>
      <c r="IE125" s="908"/>
      <c r="IF125" s="908"/>
      <c r="IG125" s="908"/>
      <c r="IH125" s="908"/>
      <c r="II125" s="908"/>
      <c r="IJ125" s="908"/>
      <c r="IK125" s="908"/>
      <c r="IL125" s="908"/>
      <c r="IM125" s="908"/>
      <c r="IN125" s="908"/>
      <c r="IO125" s="908"/>
      <c r="IP125" s="908"/>
      <c r="IQ125" s="908"/>
      <c r="IR125" s="908"/>
      <c r="IS125" s="908"/>
      <c r="IT125" s="908"/>
      <c r="IU125" s="908"/>
      <c r="IV125" s="908"/>
      <c r="IW125" s="908"/>
      <c r="IX125" s="908"/>
      <c r="IY125" s="908"/>
      <c r="IZ125" s="908"/>
      <c r="JA125" s="908"/>
      <c r="JB125" s="908"/>
      <c r="JC125" s="908"/>
      <c r="JD125" s="908"/>
      <c r="JE125" s="908"/>
      <c r="JF125" s="908"/>
      <c r="JG125" s="908"/>
      <c r="JH125" s="908"/>
      <c r="JI125" s="908"/>
      <c r="JJ125" s="908"/>
      <c r="JK125" s="908"/>
      <c r="JL125" s="908"/>
      <c r="JM125" s="908"/>
      <c r="JN125" s="908"/>
      <c r="JO125" s="908"/>
      <c r="JP125" s="908"/>
      <c r="JQ125" s="908"/>
      <c r="JR125" s="908"/>
      <c r="JS125" s="908"/>
      <c r="JT125" s="908"/>
      <c r="JU125" s="908"/>
      <c r="JV125" s="908"/>
      <c r="JW125" s="908"/>
      <c r="JX125" s="908"/>
      <c r="JY125" s="908"/>
      <c r="JZ125" s="908"/>
      <c r="KA125" s="908"/>
      <c r="KB125" s="908"/>
      <c r="KC125" s="908"/>
      <c r="KD125" s="908"/>
      <c r="KE125" s="908"/>
      <c r="KF125" s="908"/>
      <c r="KG125" s="908"/>
      <c r="KH125" s="908"/>
      <c r="KI125" s="908"/>
      <c r="KJ125" s="908"/>
      <c r="KK125" s="908"/>
      <c r="KL125" s="908"/>
      <c r="KM125" s="908"/>
      <c r="KN125" s="908"/>
      <c r="KO125" s="908"/>
      <c r="KP125" s="908"/>
      <c r="KQ125" s="908"/>
      <c r="KR125" s="908"/>
      <c r="KS125" s="908"/>
      <c r="KT125" s="908"/>
      <c r="KU125" s="908"/>
      <c r="KV125" s="908"/>
      <c r="KW125" s="908"/>
      <c r="KX125" s="908"/>
      <c r="KY125" s="908"/>
      <c r="KZ125" s="908"/>
      <c r="LA125" s="908"/>
      <c r="LB125" s="908"/>
      <c r="LC125" s="908"/>
      <c r="LD125" s="908"/>
      <c r="LE125" s="908"/>
      <c r="LF125" s="908"/>
      <c r="LG125" s="908"/>
      <c r="LH125" s="908"/>
      <c r="LI125" s="908"/>
      <c r="LJ125" s="908"/>
      <c r="LK125" s="908"/>
      <c r="LL125" s="908"/>
      <c r="LM125" s="908"/>
      <c r="LN125" s="908"/>
      <c r="LO125" s="908"/>
      <c r="LP125" s="908"/>
      <c r="LQ125" s="908"/>
      <c r="LR125" s="908"/>
      <c r="LS125" s="908"/>
      <c r="LT125" s="908"/>
      <c r="LU125" s="908"/>
      <c r="LV125" s="908"/>
      <c r="LW125" s="908"/>
      <c r="LX125" s="908"/>
      <c r="LY125" s="908"/>
      <c r="LZ125" s="908"/>
      <c r="MA125" s="908"/>
      <c r="MB125" s="908"/>
      <c r="MC125" s="908"/>
      <c r="MD125" s="908"/>
      <c r="ME125" s="908"/>
      <c r="MF125" s="908"/>
      <c r="MG125" s="908"/>
      <c r="MH125" s="908"/>
      <c r="MI125" s="908"/>
      <c r="MJ125" s="908"/>
      <c r="MK125" s="908"/>
      <c r="ML125" s="908"/>
      <c r="MM125" s="908"/>
      <c r="MN125" s="908"/>
      <c r="MO125" s="908"/>
      <c r="MP125" s="908"/>
      <c r="MQ125" s="908"/>
      <c r="MR125" s="908"/>
      <c r="MS125" s="908"/>
      <c r="MT125" s="908"/>
      <c r="MU125" s="908"/>
      <c r="MV125" s="908"/>
      <c r="MW125" s="908"/>
      <c r="MX125" s="908"/>
      <c r="MY125" s="908"/>
      <c r="MZ125" s="908"/>
      <c r="NA125" s="908"/>
      <c r="NB125" s="908"/>
      <c r="NC125" s="908"/>
      <c r="ND125" s="908"/>
      <c r="NE125" s="908"/>
      <c r="NF125" s="908"/>
      <c r="NG125" s="908"/>
      <c r="NH125" s="908"/>
      <c r="NI125" s="908"/>
      <c r="NJ125" s="908"/>
      <c r="NK125" s="908"/>
      <c r="NL125" s="908"/>
      <c r="NM125" s="908"/>
      <c r="NN125" s="908"/>
      <c r="NO125" s="908"/>
      <c r="NP125" s="908"/>
      <c r="NQ125" s="908"/>
      <c r="NR125" s="908"/>
      <c r="NS125" s="908"/>
      <c r="NT125" s="908"/>
      <c r="NU125" s="908"/>
      <c r="NV125" s="908"/>
      <c r="NW125" s="908"/>
      <c r="NX125" s="908"/>
      <c r="NY125" s="908"/>
      <c r="NZ125" s="908"/>
      <c r="OA125" s="908"/>
      <c r="OB125" s="908"/>
      <c r="OC125" s="908"/>
      <c r="OD125" s="908"/>
      <c r="OE125" s="908"/>
      <c r="OF125" s="908"/>
      <c r="OG125" s="908"/>
      <c r="OH125" s="908"/>
      <c r="OI125" s="908"/>
      <c r="OJ125" s="908"/>
      <c r="OK125" s="908"/>
      <c r="OL125" s="908"/>
      <c r="OM125" s="908"/>
      <c r="ON125" s="908"/>
      <c r="OO125" s="908"/>
      <c r="OP125" s="908"/>
      <c r="OQ125" s="908"/>
      <c r="OR125" s="908"/>
      <c r="OS125" s="908"/>
      <c r="OT125" s="908"/>
      <c r="OU125" s="908"/>
      <c r="OV125" s="908"/>
      <c r="OW125" s="908"/>
      <c r="OX125" s="908"/>
      <c r="OY125" s="908"/>
      <c r="OZ125" s="908"/>
      <c r="PA125" s="908"/>
      <c r="PB125" s="908"/>
      <c r="PC125" s="908"/>
      <c r="PD125" s="908"/>
      <c r="PE125" s="908"/>
      <c r="PF125" s="908"/>
      <c r="PG125" s="908"/>
      <c r="PH125" s="908"/>
      <c r="PI125" s="908"/>
      <c r="PJ125" s="908"/>
      <c r="PK125" s="908"/>
      <c r="PL125" s="908"/>
      <c r="PM125" s="908"/>
      <c r="PN125" s="908"/>
      <c r="PO125" s="908"/>
      <c r="PP125" s="908"/>
      <c r="PQ125" s="908"/>
      <c r="PR125" s="908"/>
      <c r="PS125" s="908"/>
      <c r="PT125" s="908"/>
      <c r="PU125" s="908"/>
      <c r="PV125" s="908"/>
      <c r="PW125" s="908"/>
      <c r="PX125" s="908"/>
      <c r="PY125" s="908"/>
      <c r="PZ125" s="908"/>
      <c r="QA125" s="908"/>
      <c r="QB125" s="908"/>
      <c r="QC125" s="908"/>
      <c r="QD125" s="908"/>
      <c r="QE125" s="908"/>
      <c r="QF125" s="908"/>
      <c r="QG125" s="908"/>
      <c r="QH125" s="908"/>
      <c r="QI125" s="908"/>
      <c r="QJ125" s="908"/>
      <c r="QK125" s="908"/>
      <c r="QL125" s="908"/>
      <c r="QM125" s="908"/>
      <c r="QN125" s="908"/>
      <c r="QO125" s="908"/>
      <c r="QP125" s="908"/>
      <c r="QQ125" s="908"/>
      <c r="QR125" s="908"/>
      <c r="QS125" s="908"/>
      <c r="QT125" s="908"/>
      <c r="QU125" s="908"/>
      <c r="QV125" s="908"/>
      <c r="QW125" s="908"/>
      <c r="QX125" s="908"/>
      <c r="QY125" s="908"/>
      <c r="QZ125" s="908"/>
      <c r="RA125" s="908"/>
      <c r="RB125" s="908"/>
      <c r="RC125" s="908"/>
      <c r="RD125" s="908"/>
      <c r="RE125" s="908"/>
      <c r="RF125" s="908"/>
      <c r="RG125" s="908"/>
      <c r="RH125" s="908"/>
      <c r="RI125" s="908"/>
      <c r="RJ125" s="908"/>
      <c r="RK125" s="908"/>
      <c r="RL125" s="908"/>
      <c r="RM125" s="908"/>
      <c r="RN125" s="908"/>
      <c r="RO125" s="908"/>
      <c r="RP125" s="908"/>
      <c r="RQ125" s="908"/>
      <c r="RR125" s="908"/>
      <c r="RS125" s="908"/>
      <c r="RT125" s="908"/>
      <c r="RU125" s="908"/>
      <c r="RV125" s="908"/>
      <c r="RW125" s="908"/>
      <c r="RX125" s="908"/>
      <c r="RY125" s="908"/>
      <c r="RZ125" s="908"/>
      <c r="SA125" s="908"/>
      <c r="SB125" s="908"/>
      <c r="SC125" s="908"/>
      <c r="SD125" s="908"/>
      <c r="SE125" s="908"/>
      <c r="SF125" s="908"/>
      <c r="SG125" s="908"/>
      <c r="SH125" s="908"/>
      <c r="SI125" s="908"/>
      <c r="SJ125" s="908"/>
      <c r="SK125" s="908"/>
      <c r="SL125" s="908"/>
      <c r="SM125" s="908"/>
      <c r="SN125" s="908"/>
      <c r="SO125" s="908"/>
      <c r="SP125" s="908"/>
      <c r="SQ125" s="908"/>
      <c r="SR125" s="908"/>
      <c r="SS125" s="908"/>
      <c r="ST125" s="908"/>
      <c r="SU125" s="908"/>
      <c r="SV125" s="908"/>
      <c r="SW125" s="908"/>
      <c r="SX125" s="908"/>
      <c r="SY125" s="908"/>
      <c r="SZ125" s="908"/>
      <c r="TA125" s="908"/>
      <c r="TB125" s="908"/>
      <c r="TC125" s="908"/>
      <c r="TD125" s="908"/>
      <c r="TE125" s="908"/>
      <c r="TF125" s="908"/>
      <c r="TG125" s="908"/>
      <c r="TH125" s="908"/>
      <c r="TI125" s="908"/>
      <c r="TJ125" s="908"/>
      <c r="TK125" s="908"/>
      <c r="TL125" s="908"/>
      <c r="TM125" s="908"/>
      <c r="TN125" s="908"/>
      <c r="TO125" s="908"/>
      <c r="TP125" s="908"/>
      <c r="TQ125" s="908"/>
      <c r="TR125" s="908"/>
      <c r="TS125" s="908"/>
      <c r="TT125" s="908"/>
      <c r="TU125" s="908"/>
      <c r="TV125" s="908"/>
      <c r="TW125" s="908"/>
      <c r="TX125" s="908"/>
      <c r="TY125" s="908"/>
      <c r="TZ125" s="908"/>
      <c r="UA125" s="908"/>
      <c r="UB125" s="908"/>
      <c r="UC125" s="908"/>
      <c r="UD125" s="908"/>
      <c r="UE125" s="908"/>
      <c r="UF125" s="908"/>
      <c r="UG125" s="908"/>
      <c r="UH125" s="908"/>
      <c r="UI125" s="908"/>
      <c r="UJ125" s="908"/>
      <c r="UK125" s="908"/>
      <c r="UL125" s="908"/>
      <c r="UM125" s="908"/>
      <c r="UN125" s="908"/>
      <c r="UO125" s="908"/>
      <c r="UP125" s="908"/>
      <c r="UQ125" s="908"/>
      <c r="UR125" s="908"/>
      <c r="US125" s="908"/>
      <c r="UT125" s="908"/>
      <c r="UU125" s="908"/>
      <c r="UV125" s="908"/>
      <c r="UW125" s="908"/>
      <c r="UX125" s="908"/>
      <c r="UY125" s="908"/>
      <c r="UZ125" s="908"/>
      <c r="VA125" s="908"/>
      <c r="VB125" s="908"/>
      <c r="VC125" s="908"/>
      <c r="VD125" s="908"/>
      <c r="VE125" s="908"/>
      <c r="VF125" s="908"/>
      <c r="VG125" s="908"/>
      <c r="VH125" s="908"/>
      <c r="VI125" s="908"/>
      <c r="VJ125" s="908"/>
      <c r="VK125" s="908"/>
      <c r="VL125" s="908"/>
      <c r="VM125" s="908"/>
      <c r="VN125" s="908"/>
      <c r="VO125" s="908"/>
      <c r="VP125" s="908"/>
      <c r="VQ125" s="908"/>
      <c r="VR125" s="908"/>
      <c r="VS125" s="908"/>
      <c r="VT125" s="908"/>
      <c r="VU125" s="908"/>
      <c r="VV125" s="908"/>
      <c r="VW125" s="908"/>
      <c r="VX125" s="908"/>
      <c r="VY125" s="908"/>
      <c r="VZ125" s="908"/>
      <c r="WA125" s="908"/>
      <c r="WB125" s="908"/>
      <c r="WC125" s="908"/>
      <c r="WD125" s="908"/>
      <c r="WE125" s="908"/>
      <c r="WF125" s="908"/>
      <c r="WG125" s="908"/>
      <c r="WH125" s="908"/>
      <c r="WI125" s="908"/>
      <c r="WJ125" s="908"/>
      <c r="WK125" s="908"/>
      <c r="WL125" s="908"/>
      <c r="WM125" s="908"/>
      <c r="WN125" s="908"/>
      <c r="WO125" s="908"/>
      <c r="WP125" s="908"/>
      <c r="WQ125" s="908"/>
      <c r="WR125" s="908"/>
      <c r="WS125" s="908"/>
      <c r="WT125" s="908"/>
      <c r="WU125" s="908"/>
      <c r="WV125" s="908"/>
      <c r="WW125" s="908"/>
      <c r="WX125" s="908"/>
      <c r="WY125" s="908"/>
      <c r="WZ125" s="908"/>
      <c r="XA125" s="908"/>
      <c r="XB125" s="908"/>
      <c r="XC125" s="908"/>
      <c r="XD125" s="908"/>
      <c r="XE125" s="908"/>
      <c r="XF125" s="908"/>
      <c r="XG125" s="908"/>
      <c r="XH125" s="908"/>
      <c r="XI125" s="908"/>
      <c r="XJ125" s="908"/>
      <c r="XK125" s="908"/>
      <c r="XL125" s="908"/>
      <c r="XM125" s="908"/>
      <c r="XN125" s="908"/>
      <c r="XO125" s="908"/>
      <c r="XP125" s="908"/>
      <c r="XQ125" s="908"/>
      <c r="XR125" s="908"/>
      <c r="XS125" s="908"/>
      <c r="XT125" s="908"/>
      <c r="XU125" s="908"/>
      <c r="XV125" s="908"/>
      <c r="XW125" s="908"/>
      <c r="XX125" s="908"/>
      <c r="XY125" s="908"/>
      <c r="XZ125" s="908"/>
      <c r="YA125" s="908"/>
      <c r="YB125" s="908"/>
      <c r="YC125" s="908"/>
      <c r="YD125" s="908"/>
      <c r="YE125" s="908"/>
      <c r="YF125" s="908"/>
      <c r="YG125" s="908"/>
      <c r="YH125" s="908"/>
      <c r="YI125" s="908"/>
      <c r="YJ125" s="908"/>
      <c r="YK125" s="908"/>
      <c r="YL125" s="908"/>
      <c r="YM125" s="908"/>
      <c r="YN125" s="908"/>
      <c r="YO125" s="908"/>
      <c r="YP125" s="908"/>
      <c r="YQ125" s="908"/>
      <c r="YR125" s="908"/>
      <c r="YS125" s="908"/>
      <c r="YT125" s="908"/>
      <c r="YU125" s="908"/>
      <c r="YV125" s="908"/>
      <c r="YW125" s="908"/>
      <c r="YX125" s="908"/>
      <c r="YY125" s="908"/>
      <c r="YZ125" s="908"/>
      <c r="ZA125" s="908"/>
      <c r="ZB125" s="908"/>
      <c r="ZC125" s="908"/>
      <c r="ZD125" s="908"/>
      <c r="ZE125" s="908"/>
      <c r="ZF125" s="908"/>
      <c r="ZG125" s="908"/>
      <c r="ZH125" s="908"/>
      <c r="ZI125" s="908"/>
      <c r="ZJ125" s="908"/>
      <c r="ZK125" s="908"/>
      <c r="ZL125" s="908"/>
      <c r="ZM125" s="908"/>
      <c r="ZN125" s="908"/>
      <c r="ZO125" s="908"/>
      <c r="ZP125" s="908"/>
      <c r="ZQ125" s="908"/>
      <c r="ZR125" s="908"/>
      <c r="ZS125" s="908"/>
      <c r="ZT125" s="908"/>
      <c r="ZU125" s="908"/>
      <c r="ZV125" s="908"/>
      <c r="ZW125" s="908"/>
      <c r="ZX125" s="908"/>
      <c r="ZY125" s="908"/>
      <c r="ZZ125" s="908"/>
      <c r="AAA125" s="908"/>
      <c r="AAB125" s="908"/>
      <c r="AAC125" s="908"/>
      <c r="AAD125" s="908"/>
      <c r="AAE125" s="908"/>
      <c r="AAF125" s="908"/>
      <c r="AAG125" s="908"/>
      <c r="AAH125" s="908"/>
      <c r="AAI125" s="908"/>
      <c r="AAJ125" s="908"/>
      <c r="AAK125" s="908"/>
      <c r="AAL125" s="908"/>
      <c r="AAM125" s="908"/>
      <c r="AAN125" s="908"/>
      <c r="AAO125" s="908"/>
      <c r="AAP125" s="908"/>
      <c r="AAQ125" s="908"/>
      <c r="AAR125" s="908"/>
      <c r="AAS125" s="908"/>
      <c r="AAT125" s="908"/>
      <c r="AAU125" s="908"/>
      <c r="AAV125" s="908"/>
      <c r="AAW125" s="908"/>
      <c r="AAX125" s="908"/>
      <c r="AAY125" s="908"/>
      <c r="AAZ125" s="908"/>
      <c r="ABA125" s="908"/>
      <c r="ABB125" s="908"/>
      <c r="ABC125" s="908"/>
      <c r="ABD125" s="908"/>
      <c r="ABE125" s="908"/>
      <c r="ABF125" s="908"/>
      <c r="ABG125" s="908"/>
      <c r="ABH125" s="908"/>
      <c r="ABI125" s="908"/>
      <c r="ABJ125" s="908"/>
      <c r="ABK125" s="908"/>
      <c r="ABL125" s="908"/>
      <c r="ABM125" s="908"/>
      <c r="ABN125" s="908"/>
      <c r="ABO125" s="908"/>
      <c r="ABP125" s="908"/>
      <c r="ABQ125" s="908"/>
      <c r="ABR125" s="908"/>
      <c r="ABS125" s="908"/>
      <c r="ABT125" s="908"/>
      <c r="ABU125" s="908"/>
      <c r="ABV125" s="908"/>
      <c r="ABW125" s="908"/>
      <c r="ABX125" s="908"/>
      <c r="ABY125" s="908"/>
      <c r="ABZ125" s="908"/>
      <c r="ACA125" s="908"/>
      <c r="ACB125" s="908"/>
      <c r="ACC125" s="908"/>
      <c r="ACD125" s="908"/>
      <c r="ACE125" s="908"/>
      <c r="ACF125" s="908"/>
      <c r="ACG125" s="908"/>
      <c r="ACH125" s="908"/>
      <c r="ACI125" s="908"/>
      <c r="ACJ125" s="908"/>
      <c r="ACK125" s="908"/>
      <c r="ACL125" s="908"/>
      <c r="ACM125" s="908"/>
      <c r="ACN125" s="908"/>
      <c r="ACO125" s="908"/>
      <c r="ACP125" s="908"/>
      <c r="ACQ125" s="908"/>
      <c r="ACR125" s="908"/>
      <c r="ACS125" s="908"/>
      <c r="ACT125" s="908"/>
      <c r="ACU125" s="908"/>
      <c r="ACV125" s="908"/>
      <c r="ACW125" s="908"/>
      <c r="ACX125" s="908"/>
      <c r="ACY125" s="908"/>
      <c r="ACZ125" s="908"/>
      <c r="ADA125" s="908"/>
      <c r="ADB125" s="908"/>
      <c r="ADC125" s="908"/>
      <c r="ADD125" s="908"/>
      <c r="ADE125" s="908"/>
      <c r="ADF125" s="908"/>
      <c r="ADG125" s="908"/>
      <c r="ADH125" s="908"/>
      <c r="ADI125" s="908"/>
      <c r="ADJ125" s="908"/>
      <c r="ADK125" s="908"/>
      <c r="ADL125" s="908"/>
      <c r="ADM125" s="908"/>
      <c r="ADN125" s="908"/>
      <c r="ADO125" s="908"/>
      <c r="ADP125" s="908"/>
      <c r="ADQ125" s="908"/>
      <c r="ADR125" s="908"/>
      <c r="ADS125" s="908"/>
      <c r="ADT125" s="908"/>
      <c r="ADU125" s="908"/>
      <c r="ADV125" s="908"/>
      <c r="ADW125" s="908"/>
      <c r="ADX125" s="908"/>
      <c r="ADY125" s="908"/>
      <c r="ADZ125" s="908"/>
      <c r="AEA125" s="908"/>
      <c r="AEB125" s="908"/>
      <c r="AEC125" s="908"/>
      <c r="AED125" s="908"/>
      <c r="AEE125" s="908"/>
      <c r="AEF125" s="908"/>
      <c r="AEG125" s="908"/>
      <c r="AEH125" s="908"/>
      <c r="AEI125" s="908"/>
      <c r="AEJ125" s="908"/>
      <c r="AEK125" s="908"/>
      <c r="AEL125" s="908"/>
      <c r="AEM125" s="908"/>
      <c r="AEN125" s="908"/>
      <c r="AEO125" s="908"/>
      <c r="AEP125" s="908"/>
      <c r="AEQ125" s="908"/>
      <c r="AER125" s="908"/>
      <c r="AES125" s="908"/>
      <c r="AET125" s="908"/>
      <c r="AEU125" s="908"/>
      <c r="AEV125" s="908"/>
      <c r="AEW125" s="908"/>
      <c r="AEX125" s="908"/>
      <c r="AEY125" s="908"/>
      <c r="AEZ125" s="908"/>
      <c r="AFA125" s="908"/>
      <c r="AFB125" s="908"/>
      <c r="AFC125" s="908"/>
      <c r="AFD125" s="908"/>
      <c r="AFE125" s="908"/>
      <c r="AFF125" s="908"/>
      <c r="AFG125" s="908"/>
      <c r="AFH125" s="908"/>
      <c r="AFI125" s="908"/>
      <c r="AFJ125" s="908"/>
      <c r="AFK125" s="908"/>
      <c r="AFL125" s="908"/>
      <c r="AFM125" s="908"/>
      <c r="AFN125" s="908"/>
      <c r="AFO125" s="908"/>
      <c r="AFP125" s="908"/>
      <c r="AFQ125" s="908"/>
      <c r="AFR125" s="908"/>
      <c r="AFS125" s="908"/>
      <c r="AFT125" s="908"/>
      <c r="AFU125" s="908"/>
      <c r="AFV125" s="908"/>
      <c r="AFW125" s="908"/>
      <c r="AFX125" s="908"/>
      <c r="AFY125" s="908"/>
      <c r="AFZ125" s="908"/>
      <c r="AGA125" s="908"/>
      <c r="AGB125" s="908"/>
      <c r="AGC125" s="908"/>
      <c r="AGD125" s="908"/>
      <c r="AGE125" s="908"/>
      <c r="AGF125" s="908"/>
      <c r="AGG125" s="908"/>
      <c r="AGH125" s="908"/>
      <c r="AGI125" s="908"/>
      <c r="AGJ125" s="908"/>
      <c r="AGK125" s="908"/>
      <c r="AGL125" s="908"/>
      <c r="AGM125" s="908"/>
      <c r="AGN125" s="908"/>
      <c r="AGO125" s="908"/>
      <c r="AGP125" s="908"/>
      <c r="AGQ125" s="908"/>
      <c r="AGR125" s="908"/>
      <c r="AGS125" s="908"/>
      <c r="AGT125" s="908"/>
      <c r="AGU125" s="908"/>
      <c r="AGV125" s="908"/>
      <c r="AGW125" s="908"/>
      <c r="AGX125" s="908"/>
      <c r="AGY125" s="908"/>
      <c r="AGZ125" s="908"/>
      <c r="AHA125" s="908"/>
      <c r="AHB125" s="908"/>
      <c r="AHC125" s="908"/>
      <c r="AHD125" s="908"/>
      <c r="AHE125" s="908"/>
      <c r="AHF125" s="908"/>
      <c r="AHG125" s="908"/>
      <c r="AHH125" s="908"/>
      <c r="AHI125" s="908"/>
      <c r="AHJ125" s="908"/>
      <c r="AHK125" s="908"/>
      <c r="AHL125" s="908"/>
      <c r="AHM125" s="908"/>
      <c r="AHN125" s="908"/>
      <c r="AHO125" s="908"/>
      <c r="AHP125" s="908"/>
      <c r="AHQ125" s="908"/>
      <c r="AHR125" s="908"/>
      <c r="AHS125" s="908"/>
      <c r="AHT125" s="908"/>
      <c r="AHU125" s="908"/>
      <c r="AHV125" s="908"/>
      <c r="AHW125" s="908"/>
      <c r="AHX125" s="908"/>
      <c r="AHY125" s="908"/>
      <c r="AHZ125" s="908"/>
      <c r="AIA125" s="908"/>
      <c r="AIB125" s="908"/>
      <c r="AIC125" s="908"/>
      <c r="AID125" s="908"/>
      <c r="AIE125" s="908"/>
      <c r="AIF125" s="908"/>
      <c r="AIG125" s="908"/>
      <c r="AIH125" s="908"/>
      <c r="AII125" s="908"/>
      <c r="AIJ125" s="908"/>
      <c r="AIK125" s="908"/>
      <c r="AIL125" s="908"/>
      <c r="AIM125" s="908"/>
      <c r="AIN125" s="908"/>
      <c r="AIO125" s="908"/>
      <c r="AIP125" s="908"/>
      <c r="AIQ125" s="908"/>
      <c r="AIR125" s="908"/>
      <c r="AIS125" s="908"/>
      <c r="AIT125" s="908"/>
      <c r="AIU125" s="908"/>
      <c r="AIV125" s="908"/>
      <c r="AIW125" s="908"/>
      <c r="AIX125" s="908"/>
      <c r="AIY125" s="908"/>
      <c r="AIZ125" s="908"/>
      <c r="AJA125" s="908"/>
      <c r="AJB125" s="908"/>
      <c r="AJC125" s="908"/>
      <c r="AJD125" s="908"/>
      <c r="AJE125" s="908"/>
      <c r="AJF125" s="908"/>
      <c r="AJG125" s="908"/>
      <c r="AJH125" s="908"/>
      <c r="AJI125" s="908"/>
      <c r="AJJ125" s="908"/>
      <c r="AJK125" s="908"/>
      <c r="AJL125" s="908"/>
      <c r="AJM125" s="908"/>
      <c r="AJN125" s="908"/>
      <c r="AJO125" s="908"/>
      <c r="AJP125" s="908"/>
      <c r="AJQ125" s="908"/>
      <c r="AJR125" s="908"/>
      <c r="AJS125" s="908"/>
      <c r="AJT125" s="908"/>
      <c r="AJU125" s="908"/>
      <c r="AJV125" s="908"/>
      <c r="AJW125" s="908"/>
      <c r="AJX125" s="908"/>
      <c r="AJY125" s="908"/>
      <c r="AJZ125" s="908"/>
      <c r="AKA125" s="908"/>
      <c r="AKB125" s="908"/>
      <c r="AKC125" s="908"/>
      <c r="AKD125" s="908"/>
      <c r="AKE125" s="908"/>
      <c r="AKF125" s="908"/>
      <c r="AKG125" s="908"/>
      <c r="AKH125" s="908"/>
      <c r="AKI125" s="908"/>
      <c r="AKJ125" s="908"/>
      <c r="AKK125" s="908"/>
      <c r="AKL125" s="908"/>
      <c r="AKM125" s="908"/>
      <c r="AKN125" s="908"/>
      <c r="AKO125" s="908"/>
      <c r="AKP125" s="908"/>
      <c r="AKQ125" s="908"/>
      <c r="AKR125" s="908"/>
      <c r="AKS125" s="908"/>
      <c r="AKT125" s="908"/>
      <c r="AKU125" s="908"/>
      <c r="AKV125" s="908"/>
      <c r="AKW125" s="908"/>
      <c r="AKX125" s="908"/>
      <c r="AKY125" s="908"/>
      <c r="AKZ125" s="908"/>
      <c r="ALA125" s="908"/>
      <c r="ALB125" s="908"/>
      <c r="ALC125" s="908"/>
      <c r="ALD125" s="908"/>
      <c r="ALE125" s="908"/>
      <c r="ALF125" s="908"/>
      <c r="ALG125" s="908"/>
      <c r="ALH125" s="908"/>
      <c r="ALI125" s="908"/>
      <c r="ALJ125" s="908"/>
      <c r="ALK125" s="908"/>
      <c r="ALL125" s="908"/>
      <c r="ALM125" s="908"/>
      <c r="ALN125" s="908"/>
      <c r="ALO125" s="908"/>
      <c r="ALP125" s="908"/>
      <c r="ALQ125" s="908"/>
      <c r="ALR125" s="908"/>
      <c r="ALS125" s="908"/>
      <c r="ALT125" s="908"/>
      <c r="ALU125" s="908"/>
      <c r="ALV125" s="908"/>
      <c r="ALW125" s="908"/>
      <c r="ALX125" s="908"/>
      <c r="ALY125" s="908"/>
      <c r="ALZ125" s="908"/>
      <c r="AMA125" s="908"/>
      <c r="AMB125" s="908"/>
      <c r="AMC125" s="908"/>
      <c r="AMD125" s="908"/>
      <c r="AME125" s="908"/>
      <c r="AMF125" s="908"/>
      <c r="AMG125" s="908"/>
      <c r="AMH125" s="908"/>
      <c r="AMI125" s="908"/>
      <c r="AMJ125" s="908"/>
      <c r="AMK125" s="908"/>
      <c r="AML125" s="908"/>
      <c r="AMM125" s="908"/>
      <c r="AMN125" s="908"/>
      <c r="AMO125" s="908"/>
      <c r="AMP125" s="908"/>
      <c r="AMQ125" s="908"/>
      <c r="AMR125" s="908"/>
      <c r="AMS125" s="908"/>
      <c r="AMT125" s="908"/>
      <c r="AMU125" s="908"/>
      <c r="AMV125" s="908"/>
      <c r="AMW125" s="908"/>
      <c r="AMX125" s="908"/>
      <c r="AMY125" s="908"/>
      <c r="AMZ125" s="908"/>
      <c r="ANA125" s="908"/>
      <c r="ANB125" s="908"/>
      <c r="ANC125" s="908"/>
      <c r="AND125" s="908"/>
      <c r="ANE125" s="908"/>
      <c r="ANF125" s="908"/>
      <c r="ANG125" s="908"/>
      <c r="ANH125" s="908"/>
      <c r="ANI125" s="908"/>
      <c r="ANJ125" s="908"/>
      <c r="ANK125" s="908"/>
      <c r="ANL125" s="908"/>
      <c r="ANM125" s="908"/>
      <c r="ANN125" s="908"/>
      <c r="ANO125" s="908"/>
      <c r="ANP125" s="908"/>
      <c r="ANQ125" s="908"/>
      <c r="ANR125" s="908"/>
      <c r="ANS125" s="908"/>
      <c r="ANT125" s="908"/>
      <c r="ANU125" s="908"/>
      <c r="ANV125" s="908"/>
      <c r="ANW125" s="908"/>
      <c r="ANX125" s="908"/>
      <c r="ANY125" s="908"/>
      <c r="ANZ125" s="908"/>
      <c r="AOA125" s="908"/>
      <c r="AOB125" s="908"/>
      <c r="AOC125" s="908"/>
      <c r="AOD125" s="908"/>
      <c r="AOE125" s="908"/>
      <c r="AOF125" s="908"/>
      <c r="AOG125" s="908"/>
      <c r="AOH125" s="908"/>
      <c r="AOI125" s="908"/>
      <c r="AOJ125" s="908"/>
      <c r="AOK125" s="908"/>
      <c r="AOL125" s="908"/>
      <c r="AOM125" s="908"/>
      <c r="AON125" s="908"/>
      <c r="AOO125" s="908"/>
      <c r="AOP125" s="908"/>
      <c r="AOQ125" s="908"/>
      <c r="AOR125" s="908"/>
      <c r="AOS125" s="908"/>
      <c r="AOT125" s="908"/>
      <c r="AOU125" s="908"/>
      <c r="AOV125" s="908"/>
      <c r="AOW125" s="908"/>
      <c r="AOX125" s="908"/>
      <c r="AOY125" s="908"/>
      <c r="AOZ125" s="908"/>
      <c r="APA125" s="908"/>
      <c r="APB125" s="908"/>
      <c r="APC125" s="908"/>
      <c r="APD125" s="908"/>
      <c r="APE125" s="908"/>
      <c r="APF125" s="908"/>
      <c r="APG125" s="908"/>
      <c r="APH125" s="908"/>
      <c r="API125" s="908"/>
      <c r="APJ125" s="908"/>
      <c r="APK125" s="908"/>
      <c r="APL125" s="908"/>
      <c r="APM125" s="908"/>
      <c r="APN125" s="908"/>
      <c r="APO125" s="908"/>
      <c r="APP125" s="908"/>
      <c r="APQ125" s="908"/>
      <c r="APR125" s="908"/>
      <c r="APS125" s="908"/>
      <c r="APT125" s="908"/>
      <c r="APU125" s="908"/>
      <c r="APV125" s="908"/>
      <c r="APW125" s="908"/>
      <c r="APX125" s="908"/>
      <c r="APY125" s="908"/>
      <c r="APZ125" s="908"/>
      <c r="AQA125" s="908"/>
      <c r="AQB125" s="908"/>
      <c r="AQC125" s="908"/>
      <c r="AQD125" s="908"/>
      <c r="AQE125" s="908"/>
      <c r="AQF125" s="908"/>
      <c r="AQG125" s="908"/>
      <c r="AQH125" s="908"/>
      <c r="AQI125" s="908"/>
      <c r="AQJ125" s="908"/>
      <c r="AQK125" s="908"/>
      <c r="AQL125" s="908"/>
      <c r="AQM125" s="908"/>
      <c r="AQN125" s="908"/>
      <c r="AQO125" s="908"/>
      <c r="AQP125" s="908"/>
      <c r="AQQ125" s="908"/>
      <c r="AQR125" s="908"/>
      <c r="AQS125" s="908"/>
      <c r="AQT125" s="908"/>
      <c r="AQU125" s="908"/>
      <c r="AQV125" s="908"/>
      <c r="AQW125" s="908"/>
      <c r="AQX125" s="908"/>
      <c r="AQY125" s="908"/>
      <c r="AQZ125" s="908"/>
      <c r="ARA125" s="908"/>
      <c r="ARB125" s="908"/>
      <c r="ARC125" s="908"/>
      <c r="ARD125" s="908"/>
      <c r="ARE125" s="908"/>
      <c r="ARF125" s="908"/>
      <c r="ARG125" s="908"/>
      <c r="ARH125" s="908"/>
      <c r="ARI125" s="908"/>
      <c r="ARJ125" s="908"/>
      <c r="ARK125" s="908"/>
      <c r="ARL125" s="908"/>
      <c r="ARM125" s="908"/>
      <c r="ARN125" s="908"/>
      <c r="ARO125" s="908"/>
      <c r="ARP125" s="908"/>
      <c r="ARQ125" s="908"/>
      <c r="ARR125" s="908"/>
      <c r="ARS125" s="908"/>
      <c r="ART125" s="908"/>
      <c r="ARU125" s="908"/>
      <c r="ARV125" s="908"/>
      <c r="ARW125" s="908"/>
      <c r="ARX125" s="908"/>
      <c r="ARY125" s="908"/>
      <c r="ARZ125" s="908"/>
      <c r="ASA125" s="908"/>
      <c r="ASB125" s="908"/>
      <c r="ASC125" s="908"/>
      <c r="ASD125" s="908"/>
      <c r="ASE125" s="908"/>
      <c r="ASF125" s="908"/>
      <c r="ASG125" s="908"/>
      <c r="ASH125" s="908"/>
      <c r="ASI125" s="908"/>
      <c r="ASJ125" s="908"/>
      <c r="ASK125" s="908"/>
      <c r="ASL125" s="908"/>
      <c r="ASM125" s="908"/>
      <c r="ASN125" s="908"/>
      <c r="ASO125" s="908"/>
      <c r="ASP125" s="908"/>
      <c r="ASQ125" s="908"/>
      <c r="ASR125" s="908"/>
      <c r="ASS125" s="908"/>
      <c r="AST125" s="908"/>
      <c r="ASU125" s="908"/>
      <c r="ASV125" s="908"/>
      <c r="ASW125" s="908"/>
      <c r="ASX125" s="908"/>
      <c r="ASY125" s="908"/>
      <c r="ASZ125" s="908"/>
      <c r="ATA125" s="908"/>
      <c r="ATB125" s="908"/>
      <c r="ATC125" s="908"/>
      <c r="ATD125" s="908"/>
      <c r="ATE125" s="908"/>
      <c r="ATF125" s="908"/>
      <c r="ATG125" s="908"/>
      <c r="ATH125" s="908"/>
      <c r="ATI125" s="908"/>
      <c r="ATJ125" s="908"/>
      <c r="ATK125" s="908"/>
      <c r="ATL125" s="908"/>
      <c r="ATM125" s="908"/>
      <c r="ATN125" s="908"/>
      <c r="ATO125" s="908"/>
      <c r="ATP125" s="908"/>
      <c r="ATQ125" s="908"/>
      <c r="ATR125" s="908"/>
      <c r="ATS125" s="908"/>
      <c r="ATT125" s="908"/>
      <c r="ATU125" s="908"/>
      <c r="ATV125" s="908"/>
      <c r="ATW125" s="908"/>
      <c r="ATX125" s="908"/>
      <c r="ATY125" s="908"/>
      <c r="ATZ125" s="908"/>
      <c r="AUA125" s="908"/>
      <c r="AUB125" s="908"/>
      <c r="AUC125" s="908"/>
      <c r="AUD125" s="908"/>
      <c r="AUE125" s="908"/>
      <c r="AUF125" s="908"/>
      <c r="AUG125" s="908"/>
      <c r="AUH125" s="908"/>
      <c r="AUI125" s="908"/>
      <c r="AUJ125" s="908"/>
      <c r="AUK125" s="908"/>
      <c r="AUL125" s="908"/>
      <c r="AUM125" s="908"/>
      <c r="AUN125" s="908"/>
      <c r="AUO125" s="908"/>
      <c r="AUP125" s="908"/>
      <c r="AUQ125" s="908"/>
      <c r="AUR125" s="908"/>
      <c r="AUS125" s="908"/>
      <c r="AUT125" s="908"/>
      <c r="AUU125" s="908"/>
      <c r="AUV125" s="908"/>
      <c r="AUW125" s="908"/>
      <c r="AUX125" s="908"/>
      <c r="AUY125" s="908"/>
      <c r="AUZ125" s="908"/>
      <c r="AVA125" s="908"/>
      <c r="AVB125" s="908"/>
      <c r="AVC125" s="908"/>
      <c r="AVD125" s="908"/>
      <c r="AVE125" s="908"/>
      <c r="AVF125" s="908"/>
      <c r="AVG125" s="908"/>
      <c r="AVH125" s="908"/>
      <c r="AVI125" s="908"/>
      <c r="AVJ125" s="908"/>
      <c r="AVK125" s="908"/>
      <c r="AVL125" s="908"/>
      <c r="AVM125" s="908"/>
      <c r="AVN125" s="908"/>
      <c r="AVO125" s="908"/>
      <c r="AVP125" s="908"/>
      <c r="AVQ125" s="908"/>
      <c r="AVR125" s="908"/>
      <c r="AVS125" s="908"/>
      <c r="AVT125" s="908"/>
      <c r="AVU125" s="908"/>
      <c r="AVV125" s="908"/>
      <c r="AVW125" s="908"/>
      <c r="AVX125" s="908"/>
      <c r="AVY125" s="908"/>
      <c r="AVZ125" s="908"/>
      <c r="AWA125" s="908"/>
      <c r="AWB125" s="908"/>
      <c r="AWC125" s="908"/>
      <c r="AWD125" s="908"/>
      <c r="AWE125" s="908"/>
      <c r="AWF125" s="908"/>
      <c r="AWG125" s="908"/>
      <c r="AWH125" s="908"/>
      <c r="AWI125" s="908"/>
      <c r="AWJ125" s="908"/>
      <c r="AWK125" s="908"/>
      <c r="AWL125" s="908"/>
      <c r="AWM125" s="908"/>
      <c r="AWN125" s="908"/>
      <c r="AWO125" s="908"/>
      <c r="AWP125" s="908"/>
      <c r="AWQ125" s="908"/>
      <c r="AWR125" s="908"/>
      <c r="AWS125" s="908"/>
      <c r="AWT125" s="908"/>
      <c r="AWU125" s="908"/>
      <c r="AWV125" s="908"/>
      <c r="AWW125" s="908"/>
      <c r="AWX125" s="908"/>
      <c r="AWY125" s="908"/>
      <c r="AWZ125" s="908"/>
      <c r="AXA125" s="908"/>
      <c r="AXB125" s="908"/>
      <c r="AXC125" s="908"/>
      <c r="AXD125" s="908"/>
      <c r="AXE125" s="908"/>
      <c r="AXF125" s="908"/>
      <c r="AXG125" s="908"/>
      <c r="AXH125" s="908"/>
      <c r="AXI125" s="908"/>
      <c r="AXJ125" s="908"/>
      <c r="AXK125" s="908"/>
      <c r="AXL125" s="908"/>
      <c r="AXM125" s="908"/>
      <c r="AXN125" s="908"/>
      <c r="AXO125" s="908"/>
      <c r="AXP125" s="908"/>
      <c r="AXQ125" s="908"/>
      <c r="AXR125" s="908"/>
      <c r="AXS125" s="908"/>
      <c r="AXT125" s="908"/>
      <c r="AXU125" s="908"/>
      <c r="AXV125" s="908"/>
      <c r="AXW125" s="908"/>
      <c r="AXX125" s="908"/>
      <c r="AXY125" s="908"/>
      <c r="AXZ125" s="908"/>
      <c r="AYA125" s="908"/>
      <c r="AYB125" s="908"/>
      <c r="AYC125" s="908"/>
      <c r="AYD125" s="908"/>
      <c r="AYE125" s="908"/>
      <c r="AYF125" s="908"/>
      <c r="AYG125" s="908"/>
      <c r="AYH125" s="908"/>
      <c r="AYI125" s="908"/>
      <c r="AYJ125" s="908"/>
      <c r="AYK125" s="908"/>
      <c r="AYL125" s="908"/>
      <c r="AYM125" s="908"/>
      <c r="AYN125" s="908"/>
      <c r="AYO125" s="908"/>
      <c r="AYP125" s="908"/>
      <c r="AYQ125" s="908"/>
      <c r="AYR125" s="908"/>
      <c r="AYS125" s="908"/>
      <c r="AYT125" s="908"/>
      <c r="AYU125" s="908"/>
      <c r="AYV125" s="908"/>
      <c r="AYW125" s="908"/>
      <c r="AYX125" s="908"/>
      <c r="AYY125" s="908"/>
      <c r="AYZ125" s="908"/>
      <c r="AZA125" s="908"/>
      <c r="AZB125" s="908"/>
      <c r="AZC125" s="908"/>
      <c r="AZD125" s="908"/>
      <c r="AZE125" s="908"/>
      <c r="AZF125" s="908"/>
      <c r="AZG125" s="908"/>
      <c r="AZH125" s="908"/>
      <c r="AZI125" s="908"/>
      <c r="AZJ125" s="908"/>
      <c r="AZK125" s="908"/>
      <c r="AZL125" s="908"/>
      <c r="AZM125" s="908"/>
      <c r="AZN125" s="908"/>
      <c r="AZO125" s="908"/>
      <c r="AZP125" s="908"/>
      <c r="AZQ125" s="908"/>
      <c r="AZR125" s="908"/>
      <c r="AZS125" s="908"/>
      <c r="AZT125" s="908"/>
      <c r="AZU125" s="908"/>
      <c r="AZV125" s="908"/>
      <c r="AZW125" s="908"/>
      <c r="AZX125" s="908"/>
      <c r="AZY125" s="908"/>
      <c r="AZZ125" s="908"/>
      <c r="BAA125" s="908"/>
      <c r="BAB125" s="908"/>
      <c r="BAC125" s="908"/>
      <c r="BAD125" s="908"/>
      <c r="BAE125" s="908"/>
      <c r="BAF125" s="908"/>
      <c r="BAG125" s="908"/>
      <c r="BAH125" s="908"/>
      <c r="BAI125" s="908"/>
      <c r="BAJ125" s="908"/>
      <c r="BAK125" s="908"/>
      <c r="BAL125" s="908"/>
      <c r="BAM125" s="908"/>
      <c r="BAN125" s="908"/>
      <c r="BAO125" s="908"/>
      <c r="BAP125" s="908"/>
      <c r="BAQ125" s="908"/>
      <c r="BAR125" s="908"/>
      <c r="BAS125" s="908"/>
      <c r="BAT125" s="908"/>
      <c r="BAU125" s="908"/>
      <c r="BAV125" s="908"/>
      <c r="BAW125" s="908"/>
      <c r="BAX125" s="908"/>
      <c r="BAY125" s="908"/>
      <c r="BAZ125" s="908"/>
      <c r="BBA125" s="908"/>
      <c r="BBB125" s="908"/>
      <c r="BBC125" s="908"/>
      <c r="BBD125" s="908"/>
      <c r="BBE125" s="908"/>
      <c r="BBF125" s="908"/>
      <c r="BBG125" s="908"/>
      <c r="BBH125" s="908"/>
      <c r="BBI125" s="908"/>
      <c r="BBJ125" s="908"/>
      <c r="BBK125" s="908"/>
      <c r="BBL125" s="908"/>
      <c r="BBM125" s="908"/>
      <c r="BBN125" s="908"/>
      <c r="BBO125" s="908"/>
      <c r="BBP125" s="908"/>
      <c r="BBQ125" s="908"/>
      <c r="BBR125" s="908"/>
      <c r="BBS125" s="908"/>
      <c r="BBT125" s="908"/>
      <c r="BBU125" s="908"/>
      <c r="BBV125" s="908"/>
      <c r="BBW125" s="908"/>
      <c r="BBX125" s="908"/>
      <c r="BBY125" s="908"/>
      <c r="BBZ125" s="908"/>
      <c r="BCA125" s="908"/>
      <c r="BCB125" s="908"/>
      <c r="BCC125" s="908"/>
      <c r="BCD125" s="908"/>
      <c r="BCE125" s="908"/>
      <c r="BCF125" s="908"/>
      <c r="BCG125" s="908"/>
      <c r="BCH125" s="908"/>
      <c r="BCI125" s="908"/>
      <c r="BCJ125" s="908"/>
      <c r="BCK125" s="908"/>
      <c r="BCL125" s="908"/>
      <c r="BCM125" s="908"/>
      <c r="BCN125" s="908"/>
      <c r="BCO125" s="908"/>
      <c r="BCP125" s="908"/>
      <c r="BCQ125" s="908"/>
      <c r="BCR125" s="908"/>
      <c r="BCS125" s="908"/>
      <c r="BCT125" s="908"/>
      <c r="BCU125" s="908"/>
      <c r="BCV125" s="908"/>
      <c r="BCW125" s="908"/>
      <c r="BCX125" s="908"/>
      <c r="BCY125" s="908"/>
      <c r="BCZ125" s="908"/>
      <c r="BDA125" s="908"/>
      <c r="BDB125" s="908"/>
      <c r="BDC125" s="908"/>
      <c r="BDD125" s="908"/>
      <c r="BDE125" s="908"/>
      <c r="BDF125" s="908"/>
      <c r="BDG125" s="908"/>
      <c r="BDH125" s="908"/>
      <c r="BDI125" s="908"/>
      <c r="BDJ125" s="908"/>
      <c r="BDK125" s="908"/>
      <c r="BDL125" s="908"/>
      <c r="BDM125" s="908"/>
      <c r="BDN125" s="908"/>
      <c r="BDO125" s="908"/>
      <c r="BDP125" s="908"/>
      <c r="BDQ125" s="908"/>
      <c r="BDR125" s="908"/>
      <c r="BDS125" s="908"/>
      <c r="BDT125" s="908"/>
      <c r="BDU125" s="908"/>
      <c r="BDV125" s="908"/>
      <c r="BDW125" s="908"/>
      <c r="BDX125" s="908"/>
      <c r="BDY125" s="908"/>
      <c r="BDZ125" s="908"/>
      <c r="BEA125" s="908"/>
      <c r="BEB125" s="908"/>
      <c r="BEC125" s="908"/>
      <c r="BED125" s="908"/>
      <c r="BEE125" s="908"/>
      <c r="BEF125" s="908"/>
      <c r="BEG125" s="908"/>
      <c r="BEH125" s="908"/>
      <c r="BEI125" s="908"/>
      <c r="BEJ125" s="908"/>
      <c r="BEK125" s="908"/>
      <c r="BEL125" s="908"/>
      <c r="BEM125" s="908"/>
      <c r="BEN125" s="908"/>
      <c r="BEO125" s="908"/>
      <c r="BEP125" s="908"/>
      <c r="BEQ125" s="908"/>
      <c r="BER125" s="908"/>
      <c r="BES125" s="908"/>
      <c r="BET125" s="908"/>
      <c r="BEU125" s="908"/>
      <c r="BEV125" s="908"/>
      <c r="BEW125" s="908"/>
      <c r="BEX125" s="908"/>
      <c r="BEY125" s="908"/>
      <c r="BEZ125" s="908"/>
      <c r="BFA125" s="908"/>
      <c r="BFB125" s="908"/>
      <c r="BFC125" s="908"/>
      <c r="BFD125" s="908"/>
      <c r="BFE125" s="908"/>
      <c r="BFF125" s="908"/>
      <c r="BFG125" s="908"/>
      <c r="BFH125" s="908"/>
      <c r="BFI125" s="908"/>
      <c r="BFJ125" s="908"/>
      <c r="BFK125" s="908"/>
      <c r="BFL125" s="908"/>
      <c r="BFM125" s="908"/>
      <c r="BFN125" s="908"/>
      <c r="BFO125" s="908"/>
      <c r="BFP125" s="908"/>
      <c r="BFQ125" s="908"/>
      <c r="BFR125" s="908"/>
      <c r="BFS125" s="908"/>
      <c r="BFT125" s="908"/>
      <c r="BFU125" s="908"/>
      <c r="BFV125" s="908"/>
      <c r="BFW125" s="908"/>
      <c r="BFX125" s="908"/>
      <c r="BFY125" s="908"/>
      <c r="BFZ125" s="908"/>
      <c r="BGA125" s="908"/>
      <c r="BGB125" s="908"/>
      <c r="BGC125" s="908"/>
      <c r="BGD125" s="908"/>
      <c r="BGE125" s="908"/>
      <c r="BGF125" s="908"/>
      <c r="BGG125" s="908"/>
      <c r="BGH125" s="908"/>
      <c r="BGI125" s="908"/>
      <c r="BGJ125" s="908"/>
      <c r="BGK125" s="908"/>
      <c r="BGL125" s="908"/>
      <c r="BGM125" s="908"/>
      <c r="BGN125" s="908"/>
      <c r="BGO125" s="908"/>
      <c r="BGP125" s="908"/>
      <c r="BGQ125" s="908"/>
      <c r="BGR125" s="908"/>
      <c r="BGS125" s="908"/>
      <c r="BGT125" s="908"/>
      <c r="BGU125" s="908"/>
      <c r="BGV125" s="908"/>
      <c r="BGW125" s="908"/>
      <c r="BGX125" s="908"/>
      <c r="BGY125" s="908"/>
      <c r="BGZ125" s="908"/>
      <c r="BHA125" s="908"/>
      <c r="BHB125" s="908"/>
      <c r="BHC125" s="908"/>
      <c r="BHD125" s="908"/>
      <c r="BHE125" s="908"/>
      <c r="BHF125" s="908"/>
      <c r="BHG125" s="908"/>
      <c r="BHH125" s="908"/>
      <c r="BHI125" s="908"/>
      <c r="BHJ125" s="908"/>
      <c r="BHK125" s="908"/>
      <c r="BHL125" s="908"/>
      <c r="BHM125" s="908"/>
      <c r="BHN125" s="908"/>
      <c r="BHO125" s="908"/>
      <c r="BHP125" s="908"/>
      <c r="BHQ125" s="908"/>
      <c r="BHR125" s="908"/>
      <c r="BHS125" s="908"/>
      <c r="BHT125" s="908"/>
      <c r="BHU125" s="908"/>
      <c r="BHV125" s="908"/>
      <c r="BHW125" s="908"/>
      <c r="BHX125" s="908"/>
      <c r="BHY125" s="908"/>
      <c r="BHZ125" s="908"/>
      <c r="BIA125" s="908"/>
      <c r="BIB125" s="908"/>
      <c r="BIC125" s="908"/>
      <c r="BID125" s="908"/>
      <c r="BIE125" s="908"/>
      <c r="BIF125" s="908"/>
      <c r="BIG125" s="908"/>
      <c r="BIH125" s="908"/>
      <c r="BII125" s="908"/>
      <c r="BIJ125" s="908"/>
      <c r="BIK125" s="908"/>
      <c r="BIL125" s="908"/>
      <c r="BIM125" s="908"/>
      <c r="BIN125" s="908"/>
      <c r="BIO125" s="908"/>
      <c r="BIP125" s="908"/>
      <c r="BIQ125" s="908"/>
      <c r="BIR125" s="908"/>
      <c r="BIS125" s="908"/>
      <c r="BIT125" s="908"/>
      <c r="BIU125" s="908"/>
      <c r="BIV125" s="908"/>
      <c r="BIW125" s="908"/>
      <c r="BIX125" s="908"/>
      <c r="BIY125" s="908"/>
      <c r="BIZ125" s="908"/>
      <c r="BJA125" s="908"/>
      <c r="BJB125" s="908"/>
      <c r="BJC125" s="908"/>
      <c r="BJD125" s="908"/>
      <c r="BJE125" s="908"/>
      <c r="BJF125" s="908"/>
      <c r="BJG125" s="908"/>
      <c r="BJH125" s="908"/>
      <c r="BJI125" s="908"/>
      <c r="BJJ125" s="908"/>
      <c r="BJK125" s="908"/>
      <c r="BJL125" s="908"/>
      <c r="BJM125" s="908"/>
      <c r="BJN125" s="908"/>
      <c r="BJO125" s="908"/>
      <c r="BJP125" s="908"/>
      <c r="BJQ125" s="908"/>
      <c r="BJR125" s="908"/>
      <c r="BJS125" s="908"/>
      <c r="BJT125" s="908"/>
      <c r="BJU125" s="908"/>
      <c r="BJV125" s="908"/>
      <c r="BJW125" s="908"/>
      <c r="BJX125" s="908"/>
      <c r="BJY125" s="908"/>
      <c r="BJZ125" s="908"/>
      <c r="BKA125" s="908"/>
      <c r="BKB125" s="908"/>
      <c r="BKC125" s="908"/>
      <c r="BKD125" s="908"/>
      <c r="BKE125" s="908"/>
      <c r="BKF125" s="908"/>
      <c r="BKG125" s="908"/>
      <c r="BKH125" s="908"/>
      <c r="BKI125" s="908"/>
      <c r="BKJ125" s="908"/>
      <c r="BKK125" s="908"/>
      <c r="BKL125" s="908"/>
      <c r="BKM125" s="908"/>
      <c r="BKN125" s="908"/>
      <c r="BKO125" s="908"/>
      <c r="BKP125" s="908"/>
      <c r="BKQ125" s="908"/>
      <c r="BKR125" s="908"/>
      <c r="BKS125" s="908"/>
      <c r="BKT125" s="908"/>
      <c r="BKU125" s="908"/>
      <c r="BKV125" s="908"/>
      <c r="BKW125" s="908"/>
      <c r="BKX125" s="908"/>
      <c r="BKY125" s="908"/>
      <c r="BKZ125" s="908"/>
      <c r="BLA125" s="908"/>
      <c r="BLB125" s="908"/>
      <c r="BLC125" s="908"/>
      <c r="BLD125" s="908"/>
      <c r="BLE125" s="908"/>
      <c r="BLF125" s="908"/>
      <c r="BLG125" s="908"/>
      <c r="BLH125" s="908"/>
      <c r="BLI125" s="908"/>
      <c r="BLJ125" s="908"/>
      <c r="BLK125" s="908"/>
      <c r="BLL125" s="908"/>
      <c r="BLM125" s="908"/>
      <c r="BLN125" s="908"/>
      <c r="BLO125" s="908"/>
      <c r="BLP125" s="908"/>
      <c r="BLQ125" s="908"/>
      <c r="BLR125" s="908"/>
      <c r="BLS125" s="908"/>
      <c r="BLT125" s="908"/>
      <c r="BLU125" s="908"/>
      <c r="BLV125" s="908"/>
      <c r="BLW125" s="908"/>
      <c r="BLX125" s="908"/>
      <c r="BLY125" s="908"/>
      <c r="BLZ125" s="908"/>
      <c r="BMA125" s="908"/>
      <c r="BMB125" s="908"/>
      <c r="BMC125" s="908"/>
      <c r="BMD125" s="908"/>
      <c r="BME125" s="908"/>
      <c r="BMF125" s="908"/>
      <c r="BMG125" s="908"/>
      <c r="BMH125" s="908"/>
      <c r="BMI125" s="908"/>
      <c r="BMJ125" s="908"/>
      <c r="BMK125" s="908"/>
      <c r="BML125" s="908"/>
      <c r="BMM125" s="908"/>
      <c r="BMN125" s="908"/>
      <c r="BMO125" s="908"/>
      <c r="BMP125" s="908"/>
      <c r="BMQ125" s="908"/>
      <c r="BMR125" s="908"/>
      <c r="BMS125" s="908"/>
      <c r="BMT125" s="908"/>
      <c r="BMU125" s="908"/>
      <c r="BMV125" s="908"/>
      <c r="BMW125" s="908"/>
      <c r="BMX125" s="908"/>
      <c r="BMY125" s="908"/>
      <c r="BMZ125" s="908"/>
      <c r="BNA125" s="908"/>
      <c r="BNB125" s="908"/>
      <c r="BNC125" s="908"/>
      <c r="BND125" s="908"/>
      <c r="BNE125" s="908"/>
      <c r="BNF125" s="908"/>
      <c r="BNG125" s="908"/>
      <c r="BNH125" s="908"/>
      <c r="BNI125" s="908"/>
      <c r="BNJ125" s="908"/>
      <c r="BNK125" s="908"/>
      <c r="BNL125" s="908"/>
      <c r="BNM125" s="908"/>
      <c r="BNN125" s="908"/>
      <c r="BNO125" s="908"/>
      <c r="BNP125" s="908"/>
      <c r="BNQ125" s="908"/>
      <c r="BNR125" s="908"/>
      <c r="BNS125" s="908"/>
      <c r="BNT125" s="908"/>
      <c r="BNU125" s="908"/>
      <c r="BNV125" s="908"/>
      <c r="BNW125" s="908"/>
      <c r="BNX125" s="908"/>
      <c r="BNY125" s="908"/>
      <c r="BNZ125" s="908"/>
      <c r="BOA125" s="908"/>
      <c r="BOB125" s="908"/>
      <c r="BOC125" s="908"/>
      <c r="BOD125" s="908"/>
      <c r="BOE125" s="908"/>
      <c r="BOF125" s="908"/>
      <c r="BOG125" s="908"/>
      <c r="BOH125" s="908"/>
      <c r="BOI125" s="908"/>
      <c r="BOJ125" s="908"/>
      <c r="BOK125" s="908"/>
      <c r="BOL125" s="908"/>
      <c r="BOM125" s="908"/>
      <c r="BON125" s="908"/>
      <c r="BOO125" s="908"/>
      <c r="BOP125" s="908"/>
      <c r="BOQ125" s="908"/>
      <c r="BOR125" s="908"/>
      <c r="BOS125" s="908"/>
      <c r="BOT125" s="908"/>
      <c r="BOU125" s="908"/>
      <c r="BOV125" s="908"/>
      <c r="BOW125" s="908"/>
      <c r="BOX125" s="908"/>
      <c r="BOY125" s="908"/>
      <c r="BOZ125" s="908"/>
      <c r="BPA125" s="908"/>
      <c r="BPB125" s="908"/>
      <c r="BPC125" s="908"/>
      <c r="BPD125" s="908"/>
      <c r="BPE125" s="908"/>
      <c r="BPF125" s="908"/>
      <c r="BPG125" s="908"/>
      <c r="BPH125" s="908"/>
      <c r="BPI125" s="908"/>
      <c r="BPJ125" s="908"/>
      <c r="BPK125" s="908"/>
      <c r="BPL125" s="908"/>
      <c r="BPM125" s="908"/>
      <c r="BPN125" s="908"/>
      <c r="BPO125" s="908"/>
      <c r="BPP125" s="908"/>
      <c r="BPQ125" s="908"/>
      <c r="BPR125" s="908"/>
      <c r="BPS125" s="908"/>
      <c r="BPT125" s="908"/>
      <c r="BPU125" s="908"/>
      <c r="BPV125" s="908"/>
      <c r="BPW125" s="908"/>
      <c r="BPX125" s="908"/>
      <c r="BPY125" s="908"/>
      <c r="BPZ125" s="908"/>
      <c r="BQA125" s="908"/>
      <c r="BQB125" s="908"/>
      <c r="BQC125" s="908"/>
      <c r="BQD125" s="908"/>
      <c r="BQE125" s="908"/>
      <c r="BQF125" s="908"/>
      <c r="BQG125" s="908"/>
      <c r="BQH125" s="908"/>
      <c r="BQI125" s="908"/>
      <c r="BQJ125" s="908"/>
      <c r="BQK125" s="908"/>
      <c r="BQL125" s="908"/>
      <c r="BQM125" s="908"/>
      <c r="BQN125" s="908"/>
      <c r="BQO125" s="908"/>
      <c r="BQP125" s="908"/>
      <c r="BQQ125" s="908"/>
      <c r="BQR125" s="908"/>
      <c r="BQS125" s="908"/>
      <c r="BQT125" s="908"/>
      <c r="BQU125" s="908"/>
      <c r="BQV125" s="908"/>
      <c r="BQW125" s="908"/>
      <c r="BQX125" s="908"/>
      <c r="BQY125" s="908"/>
      <c r="BQZ125" s="908"/>
      <c r="BRA125" s="908"/>
      <c r="BRB125" s="908"/>
      <c r="BRC125" s="908"/>
      <c r="BRD125" s="908"/>
      <c r="BRE125" s="908"/>
      <c r="BRF125" s="908"/>
      <c r="BRG125" s="908"/>
      <c r="BRH125" s="908"/>
      <c r="BRI125" s="908"/>
      <c r="BRJ125" s="908"/>
      <c r="BRK125" s="908"/>
      <c r="BRL125" s="908"/>
      <c r="BRM125" s="908"/>
      <c r="BRN125" s="908"/>
      <c r="BRO125" s="908"/>
      <c r="BRP125" s="908"/>
      <c r="BRQ125" s="908"/>
      <c r="BRR125" s="908"/>
      <c r="BRS125" s="908"/>
      <c r="BRT125" s="908"/>
      <c r="BRU125" s="908"/>
      <c r="BRV125" s="908"/>
      <c r="BRW125" s="908"/>
      <c r="BRX125" s="908"/>
      <c r="BRY125" s="908"/>
      <c r="BRZ125" s="908"/>
      <c r="BSA125" s="908"/>
      <c r="BSB125" s="908"/>
      <c r="BSC125" s="908"/>
      <c r="BSD125" s="908"/>
      <c r="BSE125" s="908"/>
      <c r="BSF125" s="908"/>
      <c r="BSG125" s="908"/>
      <c r="BSH125" s="908"/>
      <c r="BSI125" s="908"/>
      <c r="BSJ125" s="908"/>
      <c r="BSK125" s="908"/>
      <c r="BSL125" s="908"/>
      <c r="BSM125" s="908"/>
      <c r="BSN125" s="908"/>
      <c r="BSO125" s="908"/>
      <c r="BSP125" s="908"/>
      <c r="BSQ125" s="908"/>
      <c r="BSR125" s="908"/>
      <c r="BSS125" s="908"/>
      <c r="BST125" s="908"/>
      <c r="BSU125" s="908"/>
      <c r="BSV125" s="908"/>
      <c r="BSW125" s="908"/>
      <c r="BSX125" s="908"/>
      <c r="BSY125" s="908"/>
      <c r="BSZ125" s="908"/>
      <c r="BTA125" s="908"/>
      <c r="BTB125" s="908"/>
      <c r="BTC125" s="908"/>
      <c r="BTD125" s="908"/>
      <c r="BTE125" s="908"/>
      <c r="BTF125" s="908"/>
      <c r="BTG125" s="908"/>
      <c r="BTH125" s="908"/>
      <c r="BTI125" s="908"/>
      <c r="BTJ125" s="908"/>
      <c r="BTK125" s="908"/>
      <c r="BTL125" s="908"/>
      <c r="BTM125" s="908"/>
      <c r="BTN125" s="908"/>
      <c r="BTO125" s="908"/>
      <c r="BTP125" s="908"/>
      <c r="BTQ125" s="908"/>
      <c r="BTR125" s="908"/>
      <c r="BTS125" s="908"/>
      <c r="BTT125" s="908"/>
      <c r="BTU125" s="908"/>
      <c r="BTV125" s="908"/>
      <c r="BTW125" s="908"/>
      <c r="BTX125" s="908"/>
      <c r="BTY125" s="908"/>
      <c r="BTZ125" s="908"/>
      <c r="BUA125" s="908"/>
      <c r="BUB125" s="908"/>
      <c r="BUC125" s="908"/>
      <c r="BUD125" s="908"/>
      <c r="BUE125" s="908"/>
      <c r="BUF125" s="908"/>
      <c r="BUG125" s="908"/>
      <c r="BUH125" s="908"/>
      <c r="BUI125" s="908"/>
      <c r="BUJ125" s="908"/>
      <c r="BUK125" s="908"/>
      <c r="BUL125" s="908"/>
      <c r="BUM125" s="908"/>
      <c r="BUN125" s="908"/>
      <c r="BUO125" s="908"/>
      <c r="BUP125" s="908"/>
      <c r="BUQ125" s="908"/>
      <c r="BUR125" s="908"/>
      <c r="BUS125" s="908"/>
      <c r="BUT125" s="908"/>
      <c r="BUU125" s="908"/>
      <c r="BUV125" s="908"/>
      <c r="BUW125" s="908"/>
      <c r="BUX125" s="908"/>
      <c r="BUY125" s="908"/>
      <c r="BUZ125" s="908"/>
      <c r="BVA125" s="908"/>
      <c r="BVB125" s="908"/>
      <c r="BVC125" s="908"/>
      <c r="BVD125" s="908"/>
      <c r="BVE125" s="908"/>
      <c r="BVF125" s="908"/>
      <c r="BVG125" s="908"/>
      <c r="BVH125" s="908"/>
      <c r="BVI125" s="908"/>
      <c r="BVJ125" s="908"/>
      <c r="BVK125" s="908"/>
      <c r="BVL125" s="908"/>
      <c r="BVM125" s="908"/>
      <c r="BVN125" s="908"/>
      <c r="BVO125" s="908"/>
      <c r="BVP125" s="908"/>
      <c r="BVQ125" s="908"/>
      <c r="BVR125" s="908"/>
      <c r="BVS125" s="908"/>
      <c r="BVT125" s="908"/>
      <c r="BVU125" s="908"/>
      <c r="BVV125" s="908"/>
      <c r="BVW125" s="908"/>
      <c r="BVX125" s="908"/>
      <c r="BVY125" s="908"/>
      <c r="BVZ125" s="908"/>
      <c r="BWA125" s="908"/>
      <c r="BWB125" s="908"/>
      <c r="BWC125" s="908"/>
      <c r="BWD125" s="908"/>
      <c r="BWE125" s="908"/>
      <c r="BWF125" s="908"/>
      <c r="BWG125" s="908"/>
      <c r="BWH125" s="908"/>
      <c r="BWI125" s="908"/>
      <c r="BWJ125" s="908"/>
      <c r="BWK125" s="908"/>
      <c r="BWL125" s="908"/>
      <c r="BWM125" s="908"/>
      <c r="BWN125" s="908"/>
      <c r="BWO125" s="908"/>
      <c r="BWP125" s="908"/>
      <c r="BWQ125" s="908"/>
      <c r="BWR125" s="908"/>
      <c r="BWS125" s="908"/>
      <c r="BWT125" s="908"/>
      <c r="BWU125" s="908"/>
      <c r="BWV125" s="908"/>
      <c r="BWW125" s="908"/>
      <c r="BWX125" s="908"/>
      <c r="BWY125" s="908"/>
      <c r="BWZ125" s="908"/>
      <c r="BXA125" s="908"/>
      <c r="BXB125" s="908"/>
      <c r="BXC125" s="908"/>
      <c r="BXD125" s="908"/>
      <c r="BXE125" s="908"/>
      <c r="BXF125" s="908"/>
      <c r="BXG125" s="908"/>
      <c r="BXH125" s="908"/>
      <c r="BXI125" s="908"/>
      <c r="BXJ125" s="908"/>
      <c r="BXK125" s="908"/>
      <c r="BXL125" s="908"/>
      <c r="BXM125" s="908"/>
      <c r="BXN125" s="908"/>
      <c r="BXO125" s="908"/>
      <c r="BXP125" s="908"/>
      <c r="BXQ125" s="908"/>
      <c r="BXR125" s="908"/>
      <c r="BXS125" s="908"/>
      <c r="BXT125" s="908"/>
      <c r="BXU125" s="908"/>
      <c r="BXV125" s="908"/>
      <c r="BXW125" s="908"/>
      <c r="BXX125" s="908"/>
      <c r="BXY125" s="908"/>
      <c r="BXZ125" s="908"/>
      <c r="BYA125" s="908"/>
      <c r="BYB125" s="908"/>
      <c r="BYC125" s="908"/>
      <c r="BYD125" s="908"/>
      <c r="BYE125" s="908"/>
      <c r="BYF125" s="908"/>
      <c r="BYG125" s="908"/>
      <c r="BYH125" s="908"/>
      <c r="BYI125" s="908"/>
      <c r="BYJ125" s="908"/>
      <c r="BYK125" s="908"/>
      <c r="BYL125" s="908"/>
      <c r="BYM125" s="908"/>
      <c r="BYN125" s="908"/>
      <c r="BYO125" s="908"/>
      <c r="BYP125" s="908"/>
      <c r="BYQ125" s="908"/>
      <c r="BYR125" s="908"/>
      <c r="BYS125" s="908"/>
      <c r="BYT125" s="908"/>
      <c r="BYU125" s="908"/>
      <c r="BYV125" s="908"/>
      <c r="BYW125" s="908"/>
      <c r="BYX125" s="908"/>
      <c r="BYY125" s="908"/>
      <c r="BYZ125" s="908"/>
      <c r="BZA125" s="908"/>
      <c r="BZB125" s="908"/>
      <c r="BZC125" s="908"/>
      <c r="BZD125" s="908"/>
      <c r="BZE125" s="908"/>
      <c r="BZF125" s="908"/>
      <c r="BZG125" s="908"/>
      <c r="BZH125" s="908"/>
      <c r="BZI125" s="908"/>
      <c r="BZJ125" s="908"/>
      <c r="BZK125" s="908"/>
      <c r="BZL125" s="908"/>
      <c r="BZM125" s="908"/>
      <c r="BZN125" s="908"/>
      <c r="BZO125" s="908"/>
      <c r="BZP125" s="908"/>
      <c r="BZQ125" s="908"/>
      <c r="BZR125" s="908"/>
      <c r="BZS125" s="908"/>
      <c r="BZT125" s="908"/>
      <c r="BZU125" s="908"/>
      <c r="BZV125" s="908"/>
      <c r="BZW125" s="908"/>
      <c r="BZX125" s="908"/>
      <c r="BZY125" s="908"/>
      <c r="BZZ125" s="908"/>
      <c r="CAA125" s="908"/>
      <c r="CAB125" s="908"/>
      <c r="CAC125" s="908"/>
      <c r="CAD125" s="908"/>
      <c r="CAE125" s="908"/>
      <c r="CAF125" s="908"/>
      <c r="CAG125" s="908"/>
      <c r="CAH125" s="908"/>
      <c r="CAI125" s="908"/>
      <c r="CAJ125" s="908"/>
      <c r="CAK125" s="908"/>
      <c r="CAL125" s="908"/>
      <c r="CAM125" s="908"/>
      <c r="CAN125" s="908"/>
      <c r="CAO125" s="908"/>
      <c r="CAP125" s="908"/>
      <c r="CAQ125" s="908"/>
      <c r="CAR125" s="908"/>
      <c r="CAS125" s="908"/>
      <c r="CAT125" s="908"/>
      <c r="CAU125" s="908"/>
      <c r="CAV125" s="908"/>
      <c r="CAW125" s="908"/>
      <c r="CAX125" s="908"/>
      <c r="CAY125" s="908"/>
      <c r="CAZ125" s="908"/>
      <c r="CBA125" s="908"/>
      <c r="CBB125" s="908"/>
      <c r="CBC125" s="908"/>
      <c r="CBD125" s="908"/>
      <c r="CBE125" s="908"/>
      <c r="CBF125" s="908"/>
      <c r="CBG125" s="908"/>
      <c r="CBH125" s="908"/>
      <c r="CBI125" s="908"/>
      <c r="CBJ125" s="908"/>
      <c r="CBK125" s="908"/>
      <c r="CBL125" s="908"/>
      <c r="CBM125" s="908"/>
      <c r="CBN125" s="908"/>
      <c r="CBO125" s="908"/>
      <c r="CBP125" s="908"/>
      <c r="CBQ125" s="908"/>
      <c r="CBR125" s="908"/>
      <c r="CBS125" s="908"/>
      <c r="CBT125" s="908"/>
      <c r="CBU125" s="908"/>
      <c r="CBV125" s="908"/>
      <c r="CBW125" s="908"/>
      <c r="CBX125" s="908"/>
      <c r="CBY125" s="908"/>
      <c r="CBZ125" s="908"/>
      <c r="CCA125" s="908"/>
      <c r="CCB125" s="908"/>
      <c r="CCC125" s="908"/>
      <c r="CCD125" s="908"/>
      <c r="CCE125" s="908"/>
      <c r="CCF125" s="908"/>
      <c r="CCG125" s="908"/>
      <c r="CCH125" s="908"/>
      <c r="CCI125" s="908"/>
      <c r="CCJ125" s="908"/>
      <c r="CCK125" s="908"/>
      <c r="CCL125" s="908"/>
      <c r="CCM125" s="908"/>
      <c r="CCN125" s="908"/>
      <c r="CCO125" s="908"/>
      <c r="CCP125" s="908"/>
      <c r="CCQ125" s="908"/>
      <c r="CCR125" s="908"/>
      <c r="CCS125" s="908"/>
      <c r="CCT125" s="908"/>
      <c r="CCU125" s="908"/>
      <c r="CCV125" s="908"/>
      <c r="CCW125" s="908"/>
      <c r="CCX125" s="908"/>
      <c r="CCY125" s="908"/>
      <c r="CCZ125" s="908"/>
      <c r="CDA125" s="908"/>
      <c r="CDB125" s="908"/>
      <c r="CDC125" s="908"/>
      <c r="CDD125" s="908"/>
      <c r="CDE125" s="908"/>
      <c r="CDF125" s="908"/>
      <c r="CDG125" s="908"/>
      <c r="CDH125" s="908"/>
      <c r="CDI125" s="908"/>
      <c r="CDJ125" s="908"/>
      <c r="CDK125" s="908"/>
      <c r="CDL125" s="908"/>
      <c r="CDM125" s="908"/>
      <c r="CDN125" s="908"/>
      <c r="CDO125" s="908"/>
      <c r="CDP125" s="908"/>
      <c r="CDQ125" s="908"/>
      <c r="CDR125" s="908"/>
      <c r="CDS125" s="908"/>
      <c r="CDT125" s="908"/>
      <c r="CDU125" s="908"/>
      <c r="CDV125" s="908"/>
      <c r="CDW125" s="908"/>
      <c r="CDX125" s="908"/>
      <c r="CDY125" s="908"/>
      <c r="CDZ125" s="908"/>
      <c r="CEA125" s="908"/>
      <c r="CEB125" s="908"/>
      <c r="CEC125" s="908"/>
      <c r="CED125" s="908"/>
      <c r="CEE125" s="908"/>
      <c r="CEF125" s="908"/>
      <c r="CEG125" s="908"/>
      <c r="CEH125" s="908"/>
      <c r="CEI125" s="908"/>
      <c r="CEJ125" s="908"/>
      <c r="CEK125" s="908"/>
      <c r="CEL125" s="908"/>
      <c r="CEM125" s="908"/>
      <c r="CEN125" s="908"/>
      <c r="CEO125" s="908"/>
      <c r="CEP125" s="908"/>
      <c r="CEQ125" s="908"/>
      <c r="CER125" s="908"/>
      <c r="CES125" s="908"/>
      <c r="CET125" s="908"/>
      <c r="CEU125" s="908"/>
      <c r="CEV125" s="908"/>
      <c r="CEW125" s="908"/>
      <c r="CEX125" s="908"/>
      <c r="CEY125" s="908"/>
      <c r="CEZ125" s="908"/>
      <c r="CFA125" s="908"/>
      <c r="CFB125" s="908"/>
      <c r="CFC125" s="908"/>
      <c r="CFD125" s="908"/>
      <c r="CFE125" s="908"/>
      <c r="CFF125" s="908"/>
      <c r="CFG125" s="908"/>
      <c r="CFH125" s="908"/>
      <c r="CFI125" s="908"/>
      <c r="CFJ125" s="908"/>
      <c r="CFK125" s="908"/>
      <c r="CFL125" s="908"/>
      <c r="CFM125" s="908"/>
      <c r="CFN125" s="908"/>
      <c r="CFO125" s="908"/>
      <c r="CFP125" s="908"/>
      <c r="CFQ125" s="908"/>
      <c r="CFR125" s="908"/>
      <c r="CFS125" s="908"/>
      <c r="CFT125" s="908"/>
      <c r="CFU125" s="908"/>
      <c r="CFV125" s="908"/>
      <c r="CFW125" s="908"/>
      <c r="CFX125" s="908"/>
      <c r="CFY125" s="908"/>
      <c r="CFZ125" s="908"/>
      <c r="CGA125" s="908"/>
      <c r="CGB125" s="908"/>
      <c r="CGC125" s="908"/>
      <c r="CGD125" s="908"/>
      <c r="CGE125" s="908"/>
      <c r="CGF125" s="908"/>
      <c r="CGG125" s="908"/>
      <c r="CGH125" s="908"/>
      <c r="CGI125" s="908"/>
      <c r="CGJ125" s="908"/>
      <c r="CGK125" s="908"/>
      <c r="CGL125" s="908"/>
      <c r="CGM125" s="908"/>
      <c r="CGN125" s="908"/>
      <c r="CGO125" s="908"/>
      <c r="CGP125" s="908"/>
      <c r="CGQ125" s="908"/>
      <c r="CGR125" s="908"/>
      <c r="CGS125" s="908"/>
      <c r="CGT125" s="908"/>
      <c r="CGU125" s="908"/>
      <c r="CGV125" s="908"/>
      <c r="CGW125" s="908"/>
      <c r="CGX125" s="908"/>
      <c r="CGY125" s="908"/>
      <c r="CGZ125" s="908"/>
      <c r="CHA125" s="908"/>
      <c r="CHB125" s="908"/>
      <c r="CHC125" s="908"/>
      <c r="CHD125" s="908"/>
      <c r="CHE125" s="908"/>
      <c r="CHF125" s="908"/>
      <c r="CHG125" s="908"/>
      <c r="CHH125" s="908"/>
      <c r="CHI125" s="908"/>
      <c r="CHJ125" s="908"/>
      <c r="CHK125" s="908"/>
      <c r="CHL125" s="908"/>
      <c r="CHM125" s="908"/>
      <c r="CHN125" s="908"/>
      <c r="CHO125" s="908"/>
      <c r="CHP125" s="908"/>
      <c r="CHQ125" s="908"/>
      <c r="CHR125" s="908"/>
      <c r="CHS125" s="908"/>
      <c r="CHT125" s="908"/>
      <c r="CHU125" s="908"/>
      <c r="CHV125" s="908"/>
      <c r="CHW125" s="908"/>
      <c r="CHX125" s="908"/>
      <c r="CHY125" s="908"/>
      <c r="CHZ125" s="908"/>
      <c r="CIA125" s="908"/>
      <c r="CIB125" s="908"/>
      <c r="CIC125" s="908"/>
      <c r="CID125" s="908"/>
      <c r="CIE125" s="908"/>
      <c r="CIF125" s="908"/>
      <c r="CIG125" s="908"/>
      <c r="CIH125" s="908"/>
      <c r="CII125" s="908"/>
      <c r="CIJ125" s="908"/>
      <c r="CIK125" s="908"/>
      <c r="CIL125" s="908"/>
      <c r="CIM125" s="908"/>
      <c r="CIN125" s="908"/>
      <c r="CIO125" s="908"/>
      <c r="CIP125" s="908"/>
      <c r="CIQ125" s="908"/>
      <c r="CIR125" s="908"/>
      <c r="CIS125" s="908"/>
      <c r="CIT125" s="908"/>
      <c r="CIU125" s="908"/>
      <c r="CIV125" s="908"/>
      <c r="CIW125" s="908"/>
      <c r="CIX125" s="908"/>
      <c r="CIY125" s="908"/>
      <c r="CIZ125" s="908"/>
      <c r="CJA125" s="908"/>
      <c r="CJB125" s="908"/>
      <c r="CJC125" s="908"/>
      <c r="CJD125" s="908"/>
      <c r="CJE125" s="908"/>
      <c r="CJF125" s="908"/>
      <c r="CJG125" s="908"/>
      <c r="CJH125" s="908"/>
      <c r="CJI125" s="908"/>
      <c r="CJJ125" s="908"/>
      <c r="CJK125" s="908"/>
      <c r="CJL125" s="908"/>
      <c r="CJM125" s="908"/>
      <c r="CJN125" s="908"/>
      <c r="CJO125" s="908"/>
      <c r="CJP125" s="908"/>
      <c r="CJQ125" s="908"/>
      <c r="CJR125" s="908"/>
      <c r="CJS125" s="908"/>
      <c r="CJT125" s="908"/>
      <c r="CJU125" s="908"/>
      <c r="CJV125" s="908"/>
      <c r="CJW125" s="908"/>
      <c r="CJX125" s="908"/>
      <c r="CJY125" s="908"/>
      <c r="CJZ125" s="908"/>
      <c r="CKA125" s="908"/>
      <c r="CKB125" s="908"/>
      <c r="CKC125" s="908"/>
      <c r="CKD125" s="908"/>
      <c r="CKE125" s="908"/>
      <c r="CKF125" s="908"/>
      <c r="CKG125" s="908"/>
      <c r="CKH125" s="908"/>
      <c r="CKI125" s="908"/>
      <c r="CKJ125" s="908"/>
      <c r="CKK125" s="908"/>
      <c r="CKL125" s="908"/>
      <c r="CKM125" s="908"/>
      <c r="CKN125" s="908"/>
      <c r="CKO125" s="908"/>
      <c r="CKP125" s="908"/>
      <c r="CKQ125" s="908"/>
      <c r="CKR125" s="908"/>
      <c r="CKS125" s="908"/>
      <c r="CKT125" s="908"/>
      <c r="CKU125" s="908"/>
      <c r="CKV125" s="908"/>
      <c r="CKW125" s="908"/>
      <c r="CKX125" s="908"/>
      <c r="CKY125" s="908"/>
      <c r="CKZ125" s="908"/>
      <c r="CLA125" s="908"/>
      <c r="CLB125" s="908"/>
      <c r="CLC125" s="908"/>
      <c r="CLD125" s="908"/>
      <c r="CLE125" s="908"/>
      <c r="CLF125" s="908"/>
      <c r="CLG125" s="908"/>
      <c r="CLH125" s="908"/>
      <c r="CLI125" s="908"/>
      <c r="CLJ125" s="908"/>
      <c r="CLK125" s="908"/>
      <c r="CLL125" s="908"/>
      <c r="CLM125" s="908"/>
      <c r="CLN125" s="908"/>
      <c r="CLO125" s="908"/>
      <c r="CLP125" s="908"/>
      <c r="CLQ125" s="908"/>
      <c r="CLR125" s="908"/>
      <c r="CLS125" s="908"/>
      <c r="CLT125" s="908"/>
      <c r="CLU125" s="908"/>
      <c r="CLV125" s="908"/>
      <c r="CLW125" s="908"/>
      <c r="CLX125" s="908"/>
      <c r="CLY125" s="908"/>
      <c r="CLZ125" s="908"/>
      <c r="CMA125" s="908"/>
      <c r="CMB125" s="908"/>
      <c r="CMC125" s="908"/>
      <c r="CMD125" s="908"/>
      <c r="CME125" s="908"/>
      <c r="CMF125" s="908"/>
      <c r="CMG125" s="908"/>
      <c r="CMH125" s="908"/>
      <c r="CMI125" s="908"/>
      <c r="CMJ125" s="908"/>
      <c r="CMK125" s="908"/>
      <c r="CML125" s="908"/>
      <c r="CMM125" s="908"/>
      <c r="CMN125" s="908"/>
      <c r="CMO125" s="908"/>
      <c r="CMP125" s="908"/>
      <c r="CMQ125" s="908"/>
      <c r="CMR125" s="908"/>
      <c r="CMS125" s="908"/>
      <c r="CMT125" s="908"/>
      <c r="CMU125" s="908"/>
      <c r="CMV125" s="908"/>
      <c r="CMW125" s="908"/>
      <c r="CMX125" s="908"/>
      <c r="CMY125" s="908"/>
      <c r="CMZ125" s="908"/>
      <c r="CNA125" s="908"/>
      <c r="CNB125" s="908"/>
      <c r="CNC125" s="908"/>
      <c r="CND125" s="908"/>
      <c r="CNE125" s="908"/>
      <c r="CNF125" s="908"/>
      <c r="CNG125" s="908"/>
      <c r="CNH125" s="908"/>
      <c r="CNI125" s="908"/>
      <c r="CNJ125" s="908"/>
      <c r="CNK125" s="908"/>
      <c r="CNL125" s="908"/>
      <c r="CNM125" s="908"/>
      <c r="CNN125" s="908"/>
      <c r="CNO125" s="908"/>
      <c r="CNP125" s="908"/>
      <c r="CNQ125" s="908"/>
      <c r="CNR125" s="908"/>
      <c r="CNS125" s="908"/>
      <c r="CNT125" s="908"/>
      <c r="CNU125" s="908"/>
      <c r="CNV125" s="908"/>
      <c r="CNW125" s="908"/>
      <c r="CNX125" s="908"/>
      <c r="CNY125" s="908"/>
      <c r="CNZ125" s="908"/>
      <c r="COA125" s="908"/>
      <c r="COB125" s="908"/>
      <c r="COC125" s="908"/>
      <c r="COD125" s="908"/>
      <c r="COE125" s="908"/>
      <c r="COF125" s="908"/>
      <c r="COG125" s="908"/>
      <c r="COH125" s="908"/>
      <c r="COI125" s="908"/>
      <c r="COJ125" s="908"/>
      <c r="COK125" s="908"/>
      <c r="COL125" s="908"/>
      <c r="COM125" s="908"/>
      <c r="CON125" s="908"/>
      <c r="COO125" s="908"/>
      <c r="COP125" s="908"/>
      <c r="COQ125" s="908"/>
      <c r="COR125" s="908"/>
      <c r="COS125" s="908"/>
      <c r="COT125" s="908"/>
      <c r="COU125" s="908"/>
      <c r="COV125" s="908"/>
      <c r="COW125" s="908"/>
      <c r="COX125" s="908"/>
      <c r="COY125" s="908"/>
      <c r="COZ125" s="908"/>
      <c r="CPA125" s="908"/>
      <c r="CPB125" s="908"/>
      <c r="CPC125" s="908"/>
      <c r="CPD125" s="908"/>
      <c r="CPE125" s="908"/>
      <c r="CPF125" s="908"/>
      <c r="CPG125" s="908"/>
      <c r="CPH125" s="908"/>
      <c r="CPI125" s="908"/>
      <c r="CPJ125" s="908"/>
      <c r="CPK125" s="908"/>
      <c r="CPL125" s="908"/>
      <c r="CPM125" s="908"/>
      <c r="CPN125" s="908"/>
      <c r="CPO125" s="908"/>
      <c r="CPP125" s="908"/>
      <c r="CPQ125" s="908"/>
      <c r="CPR125" s="908"/>
      <c r="CPS125" s="908"/>
      <c r="CPT125" s="908"/>
      <c r="CPU125" s="908"/>
      <c r="CPV125" s="908"/>
      <c r="CPW125" s="908"/>
      <c r="CPX125" s="908"/>
      <c r="CPY125" s="908"/>
      <c r="CPZ125" s="908"/>
      <c r="CQA125" s="908"/>
      <c r="CQB125" s="908"/>
      <c r="CQC125" s="908"/>
      <c r="CQD125" s="908"/>
      <c r="CQE125" s="908"/>
      <c r="CQF125" s="908"/>
      <c r="CQG125" s="908"/>
      <c r="CQH125" s="908"/>
      <c r="CQI125" s="908"/>
      <c r="CQJ125" s="908"/>
      <c r="CQK125" s="908"/>
      <c r="CQL125" s="908"/>
      <c r="CQM125" s="908"/>
      <c r="CQN125" s="908"/>
      <c r="CQO125" s="908"/>
      <c r="CQP125" s="908"/>
      <c r="CQQ125" s="908"/>
      <c r="CQR125" s="908"/>
      <c r="CQS125" s="908"/>
      <c r="CQT125" s="908"/>
      <c r="CQU125" s="908"/>
      <c r="CQV125" s="908"/>
      <c r="CQW125" s="908"/>
      <c r="CQX125" s="908"/>
      <c r="CQY125" s="908"/>
      <c r="CQZ125" s="908"/>
      <c r="CRA125" s="908"/>
      <c r="CRB125" s="908"/>
      <c r="CRC125" s="908"/>
      <c r="CRD125" s="908"/>
      <c r="CRE125" s="908"/>
      <c r="CRF125" s="908"/>
      <c r="CRG125" s="908"/>
      <c r="CRH125" s="908"/>
      <c r="CRI125" s="908"/>
      <c r="CRJ125" s="908"/>
      <c r="CRK125" s="908"/>
      <c r="CRL125" s="908"/>
      <c r="CRM125" s="908"/>
      <c r="CRN125" s="908"/>
      <c r="CRO125" s="908"/>
      <c r="CRP125" s="908"/>
      <c r="CRQ125" s="908"/>
      <c r="CRR125" s="908"/>
      <c r="CRS125" s="908"/>
      <c r="CRT125" s="908"/>
      <c r="CRU125" s="908"/>
      <c r="CRV125" s="908"/>
      <c r="CRW125" s="908"/>
      <c r="CRX125" s="908"/>
      <c r="CRY125" s="908"/>
      <c r="CRZ125" s="908"/>
      <c r="CSA125" s="908"/>
      <c r="CSB125" s="908"/>
      <c r="CSC125" s="908"/>
      <c r="CSD125" s="908"/>
      <c r="CSE125" s="908"/>
      <c r="CSF125" s="908"/>
      <c r="CSG125" s="908"/>
      <c r="CSH125" s="908"/>
      <c r="CSI125" s="908"/>
      <c r="CSJ125" s="908"/>
      <c r="CSK125" s="908"/>
      <c r="CSL125" s="908"/>
      <c r="CSM125" s="908"/>
      <c r="CSN125" s="908"/>
      <c r="CSO125" s="908"/>
      <c r="CSP125" s="908"/>
      <c r="CSQ125" s="908"/>
      <c r="CSR125" s="908"/>
      <c r="CSS125" s="908"/>
      <c r="CST125" s="908"/>
      <c r="CSU125" s="908"/>
      <c r="CSV125" s="908"/>
      <c r="CSW125" s="908"/>
      <c r="CSX125" s="908"/>
      <c r="CSY125" s="908"/>
      <c r="CSZ125" s="908"/>
      <c r="CTA125" s="908"/>
      <c r="CTB125" s="908"/>
      <c r="CTC125" s="908"/>
      <c r="CTD125" s="908"/>
      <c r="CTE125" s="908"/>
      <c r="CTF125" s="908"/>
      <c r="CTG125" s="908"/>
      <c r="CTH125" s="908"/>
      <c r="CTI125" s="908"/>
      <c r="CTJ125" s="908"/>
      <c r="CTK125" s="908"/>
      <c r="CTL125" s="908"/>
      <c r="CTM125" s="908"/>
      <c r="CTN125" s="908"/>
      <c r="CTO125" s="908"/>
      <c r="CTP125" s="908"/>
      <c r="CTQ125" s="908"/>
      <c r="CTR125" s="908"/>
      <c r="CTS125" s="908"/>
      <c r="CTT125" s="908"/>
      <c r="CTU125" s="908"/>
      <c r="CTV125" s="908"/>
      <c r="CTW125" s="908"/>
      <c r="CTX125" s="908"/>
      <c r="CTY125" s="908"/>
      <c r="CTZ125" s="908"/>
      <c r="CUA125" s="908"/>
      <c r="CUB125" s="908"/>
      <c r="CUC125" s="908"/>
      <c r="CUD125" s="908"/>
      <c r="CUE125" s="908"/>
      <c r="CUF125" s="908"/>
      <c r="CUG125" s="908"/>
      <c r="CUH125" s="908"/>
      <c r="CUI125" s="908"/>
      <c r="CUJ125" s="908"/>
      <c r="CUK125" s="908"/>
      <c r="CUL125" s="908"/>
      <c r="CUM125" s="908"/>
      <c r="CUN125" s="908"/>
      <c r="CUO125" s="908"/>
      <c r="CUP125" s="908"/>
      <c r="CUQ125" s="908"/>
      <c r="CUR125" s="908"/>
      <c r="CUS125" s="908"/>
      <c r="CUT125" s="908"/>
      <c r="CUU125" s="908"/>
      <c r="CUV125" s="908"/>
      <c r="CUW125" s="908"/>
      <c r="CUX125" s="908"/>
      <c r="CUY125" s="908"/>
      <c r="CUZ125" s="908"/>
      <c r="CVA125" s="908"/>
      <c r="CVB125" s="908"/>
      <c r="CVC125" s="908"/>
      <c r="CVD125" s="908"/>
      <c r="CVE125" s="908"/>
      <c r="CVF125" s="908"/>
      <c r="CVG125" s="908"/>
      <c r="CVH125" s="908"/>
      <c r="CVI125" s="908"/>
      <c r="CVJ125" s="908"/>
      <c r="CVK125" s="908"/>
      <c r="CVL125" s="908"/>
      <c r="CVM125" s="908"/>
      <c r="CVN125" s="908"/>
      <c r="CVO125" s="908"/>
      <c r="CVP125" s="908"/>
      <c r="CVQ125" s="908"/>
      <c r="CVR125" s="908"/>
      <c r="CVS125" s="908"/>
      <c r="CVT125" s="908"/>
      <c r="CVU125" s="908"/>
      <c r="CVV125" s="908"/>
      <c r="CVW125" s="908"/>
      <c r="CVX125" s="908"/>
      <c r="CVY125" s="908"/>
      <c r="CVZ125" s="908"/>
      <c r="CWA125" s="908"/>
      <c r="CWB125" s="908"/>
      <c r="CWC125" s="908"/>
      <c r="CWD125" s="908"/>
      <c r="CWE125" s="908"/>
      <c r="CWF125" s="908"/>
      <c r="CWG125" s="908"/>
      <c r="CWH125" s="908"/>
      <c r="CWI125" s="908"/>
      <c r="CWJ125" s="908"/>
      <c r="CWK125" s="908"/>
      <c r="CWL125" s="908"/>
      <c r="CWM125" s="908"/>
      <c r="CWN125" s="908"/>
      <c r="CWO125" s="908"/>
      <c r="CWP125" s="908"/>
      <c r="CWQ125" s="908"/>
      <c r="CWR125" s="908"/>
      <c r="CWS125" s="908"/>
      <c r="CWT125" s="908"/>
      <c r="CWU125" s="908"/>
      <c r="CWV125" s="908"/>
      <c r="CWW125" s="908"/>
      <c r="CWX125" s="908"/>
      <c r="CWY125" s="908"/>
      <c r="CWZ125" s="908"/>
      <c r="CXA125" s="908"/>
      <c r="CXB125" s="908"/>
      <c r="CXC125" s="908"/>
      <c r="CXD125" s="908"/>
      <c r="CXE125" s="908"/>
      <c r="CXF125" s="908"/>
      <c r="CXG125" s="908"/>
      <c r="CXH125" s="908"/>
      <c r="CXI125" s="908"/>
      <c r="CXJ125" s="908"/>
      <c r="CXK125" s="908"/>
      <c r="CXL125" s="908"/>
      <c r="CXM125" s="908"/>
      <c r="CXN125" s="908"/>
      <c r="CXO125" s="908"/>
      <c r="CXP125" s="908"/>
      <c r="CXQ125" s="908"/>
      <c r="CXR125" s="908"/>
      <c r="CXS125" s="908"/>
      <c r="CXT125" s="908"/>
      <c r="CXU125" s="908"/>
      <c r="CXV125" s="908"/>
      <c r="CXW125" s="908"/>
      <c r="CXX125" s="908"/>
      <c r="CXY125" s="908"/>
      <c r="CXZ125" s="908"/>
      <c r="CYA125" s="908"/>
      <c r="CYB125" s="908"/>
      <c r="CYC125" s="908"/>
      <c r="CYD125" s="908"/>
      <c r="CYE125" s="908"/>
      <c r="CYF125" s="908"/>
      <c r="CYG125" s="908"/>
      <c r="CYH125" s="908"/>
      <c r="CYI125" s="908"/>
      <c r="CYJ125" s="908"/>
      <c r="CYK125" s="908"/>
      <c r="CYL125" s="908"/>
      <c r="CYM125" s="908"/>
      <c r="CYN125" s="908"/>
      <c r="CYO125" s="908"/>
      <c r="CYP125" s="908"/>
      <c r="CYQ125" s="908"/>
      <c r="CYR125" s="908"/>
      <c r="CYS125" s="908"/>
      <c r="CYT125" s="908"/>
      <c r="CYU125" s="908"/>
      <c r="CYV125" s="908"/>
      <c r="CYW125" s="908"/>
      <c r="CYX125" s="908"/>
      <c r="CYY125" s="908"/>
      <c r="CYZ125" s="908"/>
      <c r="CZA125" s="908"/>
      <c r="CZB125" s="908"/>
      <c r="CZC125" s="908"/>
      <c r="CZD125" s="908"/>
      <c r="CZE125" s="908"/>
      <c r="CZF125" s="908"/>
      <c r="CZG125" s="908"/>
      <c r="CZH125" s="908"/>
      <c r="CZI125" s="908"/>
      <c r="CZJ125" s="908"/>
      <c r="CZK125" s="908"/>
      <c r="CZL125" s="908"/>
      <c r="CZM125" s="908"/>
      <c r="CZN125" s="908"/>
      <c r="CZO125" s="908"/>
      <c r="CZP125" s="908"/>
      <c r="CZQ125" s="908"/>
      <c r="CZR125" s="908"/>
      <c r="CZS125" s="908"/>
      <c r="CZT125" s="908"/>
      <c r="CZU125" s="908"/>
      <c r="CZV125" s="908"/>
      <c r="CZW125" s="908"/>
      <c r="CZX125" s="908"/>
      <c r="CZY125" s="908"/>
      <c r="CZZ125" s="908"/>
      <c r="DAA125" s="908"/>
      <c r="DAB125" s="908"/>
      <c r="DAC125" s="908"/>
      <c r="DAD125" s="908"/>
      <c r="DAE125" s="908"/>
      <c r="DAF125" s="908"/>
      <c r="DAG125" s="908"/>
      <c r="DAH125" s="908"/>
      <c r="DAI125" s="908"/>
      <c r="DAJ125" s="908"/>
      <c r="DAK125" s="908"/>
      <c r="DAL125" s="908"/>
      <c r="DAM125" s="908"/>
      <c r="DAN125" s="908"/>
      <c r="DAO125" s="908"/>
      <c r="DAP125" s="908"/>
      <c r="DAQ125" s="908"/>
      <c r="DAR125" s="908"/>
      <c r="DAS125" s="908"/>
      <c r="DAT125" s="908"/>
      <c r="DAU125" s="908"/>
      <c r="DAV125" s="908"/>
      <c r="DAW125" s="908"/>
      <c r="DAX125" s="908"/>
      <c r="DAY125" s="908"/>
      <c r="DAZ125" s="908"/>
      <c r="DBA125" s="908"/>
      <c r="DBB125" s="908"/>
      <c r="DBC125" s="908"/>
      <c r="DBD125" s="908"/>
      <c r="DBE125" s="908"/>
      <c r="DBF125" s="908"/>
      <c r="DBG125" s="908"/>
      <c r="DBH125" s="908"/>
      <c r="DBI125" s="908"/>
      <c r="DBJ125" s="908"/>
      <c r="DBK125" s="908"/>
      <c r="DBL125" s="908"/>
      <c r="DBM125" s="908"/>
      <c r="DBN125" s="908"/>
      <c r="DBO125" s="908"/>
      <c r="DBP125" s="908"/>
      <c r="DBQ125" s="908"/>
      <c r="DBR125" s="908"/>
      <c r="DBS125" s="908"/>
      <c r="DBT125" s="908"/>
      <c r="DBU125" s="908"/>
      <c r="DBV125" s="908"/>
      <c r="DBW125" s="908"/>
      <c r="DBX125" s="908"/>
      <c r="DBY125" s="908"/>
      <c r="DBZ125" s="908"/>
      <c r="DCA125" s="908"/>
      <c r="DCB125" s="908"/>
      <c r="DCC125" s="908"/>
      <c r="DCD125" s="908"/>
      <c r="DCE125" s="908"/>
      <c r="DCF125" s="908"/>
      <c r="DCG125" s="908"/>
      <c r="DCH125" s="908"/>
      <c r="DCI125" s="908"/>
      <c r="DCJ125" s="908"/>
      <c r="DCK125" s="908"/>
      <c r="DCL125" s="908"/>
      <c r="DCM125" s="908"/>
      <c r="DCN125" s="908"/>
      <c r="DCO125" s="908"/>
      <c r="DCP125" s="908"/>
      <c r="DCQ125" s="908"/>
      <c r="DCR125" s="908"/>
      <c r="DCS125" s="908"/>
      <c r="DCT125" s="908"/>
      <c r="DCU125" s="908"/>
      <c r="DCV125" s="908"/>
      <c r="DCW125" s="908"/>
      <c r="DCX125" s="908"/>
      <c r="DCY125" s="908"/>
      <c r="DCZ125" s="908"/>
      <c r="DDA125" s="908"/>
      <c r="DDB125" s="908"/>
      <c r="DDC125" s="908"/>
      <c r="DDD125" s="908"/>
      <c r="DDE125" s="908"/>
      <c r="DDF125" s="908"/>
      <c r="DDG125" s="908"/>
      <c r="DDH125" s="908"/>
      <c r="DDI125" s="908"/>
      <c r="DDJ125" s="908"/>
      <c r="DDK125" s="908"/>
      <c r="DDL125" s="908"/>
      <c r="DDM125" s="908"/>
      <c r="DDN125" s="908"/>
      <c r="DDO125" s="908"/>
      <c r="DDP125" s="908"/>
      <c r="DDQ125" s="908"/>
      <c r="DDR125" s="908"/>
      <c r="DDS125" s="908"/>
      <c r="DDT125" s="908"/>
      <c r="DDU125" s="908"/>
      <c r="DDV125" s="908"/>
      <c r="DDW125" s="908"/>
      <c r="DDX125" s="908"/>
      <c r="DDY125" s="908"/>
      <c r="DDZ125" s="908"/>
      <c r="DEA125" s="908"/>
      <c r="DEB125" s="908"/>
      <c r="DEC125" s="908"/>
      <c r="DED125" s="908"/>
      <c r="DEE125" s="908"/>
      <c r="DEF125" s="908"/>
      <c r="DEG125" s="908"/>
      <c r="DEH125" s="908"/>
      <c r="DEI125" s="908"/>
      <c r="DEJ125" s="908"/>
      <c r="DEK125" s="908"/>
      <c r="DEL125" s="908"/>
      <c r="DEM125" s="908"/>
      <c r="DEN125" s="908"/>
      <c r="DEO125" s="908"/>
      <c r="DEP125" s="908"/>
      <c r="DEQ125" s="908"/>
      <c r="DER125" s="908"/>
      <c r="DES125" s="908"/>
      <c r="DET125" s="908"/>
      <c r="DEU125" s="908"/>
      <c r="DEV125" s="908"/>
      <c r="DEW125" s="908"/>
      <c r="DEX125" s="908"/>
      <c r="DEY125" s="908"/>
      <c r="DEZ125" s="908"/>
      <c r="DFA125" s="908"/>
      <c r="DFB125" s="908"/>
      <c r="DFC125" s="908"/>
      <c r="DFD125" s="908"/>
      <c r="DFE125" s="908"/>
      <c r="DFF125" s="908"/>
      <c r="DFG125" s="908"/>
      <c r="DFH125" s="908"/>
      <c r="DFI125" s="908"/>
      <c r="DFJ125" s="908"/>
      <c r="DFK125" s="908"/>
      <c r="DFL125" s="908"/>
      <c r="DFM125" s="908"/>
      <c r="DFN125" s="908"/>
      <c r="DFO125" s="908"/>
      <c r="DFP125" s="908"/>
      <c r="DFQ125" s="908"/>
      <c r="DFR125" s="908"/>
      <c r="DFS125" s="908"/>
      <c r="DFT125" s="908"/>
      <c r="DFU125" s="908"/>
      <c r="DFV125" s="908"/>
      <c r="DFW125" s="908"/>
      <c r="DFX125" s="908"/>
      <c r="DFY125" s="908"/>
      <c r="DFZ125" s="908"/>
      <c r="DGA125" s="908"/>
      <c r="DGB125" s="908"/>
      <c r="DGC125" s="908"/>
      <c r="DGD125" s="908"/>
      <c r="DGE125" s="908"/>
      <c r="DGF125" s="908"/>
      <c r="DGG125" s="908"/>
      <c r="DGH125" s="908"/>
      <c r="DGI125" s="908"/>
      <c r="DGJ125" s="908"/>
      <c r="DGK125" s="908"/>
      <c r="DGL125" s="908"/>
      <c r="DGM125" s="908"/>
      <c r="DGN125" s="908"/>
      <c r="DGO125" s="908"/>
      <c r="DGP125" s="908"/>
      <c r="DGQ125" s="908"/>
      <c r="DGR125" s="908"/>
      <c r="DGS125" s="908"/>
      <c r="DGT125" s="908"/>
      <c r="DGU125" s="908"/>
      <c r="DGV125" s="908"/>
      <c r="DGW125" s="908"/>
      <c r="DGX125" s="908"/>
      <c r="DGY125" s="908"/>
      <c r="DGZ125" s="908"/>
      <c r="DHA125" s="908"/>
      <c r="DHB125" s="908"/>
      <c r="DHC125" s="908"/>
      <c r="DHD125" s="908"/>
      <c r="DHE125" s="908"/>
      <c r="DHF125" s="908"/>
      <c r="DHG125" s="908"/>
      <c r="DHH125" s="908"/>
      <c r="DHI125" s="908"/>
      <c r="DHJ125" s="908"/>
      <c r="DHK125" s="908"/>
      <c r="DHL125" s="908"/>
      <c r="DHM125" s="908"/>
      <c r="DHN125" s="908"/>
      <c r="DHO125" s="908"/>
      <c r="DHP125" s="908"/>
      <c r="DHQ125" s="908"/>
      <c r="DHR125" s="908"/>
      <c r="DHS125" s="908"/>
      <c r="DHT125" s="908"/>
      <c r="DHU125" s="908"/>
      <c r="DHV125" s="908"/>
      <c r="DHW125" s="908"/>
      <c r="DHX125" s="908"/>
      <c r="DHY125" s="908"/>
      <c r="DHZ125" s="908"/>
      <c r="DIA125" s="908"/>
      <c r="DIB125" s="908"/>
      <c r="DIC125" s="908"/>
      <c r="DID125" s="908"/>
      <c r="DIE125" s="908"/>
      <c r="DIF125" s="908"/>
      <c r="DIG125" s="908"/>
      <c r="DIH125" s="908"/>
      <c r="DII125" s="908"/>
      <c r="DIJ125" s="908"/>
      <c r="DIK125" s="908"/>
      <c r="DIL125" s="908"/>
      <c r="DIM125" s="908"/>
      <c r="DIN125" s="908"/>
      <c r="DIO125" s="908"/>
      <c r="DIP125" s="908"/>
      <c r="DIQ125" s="908"/>
      <c r="DIR125" s="908"/>
      <c r="DIS125" s="908"/>
      <c r="DIT125" s="908"/>
      <c r="DIU125" s="908"/>
      <c r="DIV125" s="908"/>
      <c r="DIW125" s="908"/>
      <c r="DIX125" s="908"/>
      <c r="DIY125" s="908"/>
      <c r="DIZ125" s="908"/>
      <c r="DJA125" s="908"/>
      <c r="DJB125" s="908"/>
      <c r="DJC125" s="908"/>
      <c r="DJD125" s="908"/>
      <c r="DJE125" s="908"/>
      <c r="DJF125" s="908"/>
      <c r="DJG125" s="908"/>
      <c r="DJH125" s="908"/>
      <c r="DJI125" s="908"/>
      <c r="DJJ125" s="908"/>
      <c r="DJK125" s="908"/>
      <c r="DJL125" s="908"/>
      <c r="DJM125" s="908"/>
      <c r="DJN125" s="908"/>
      <c r="DJO125" s="908"/>
      <c r="DJP125" s="908"/>
      <c r="DJQ125" s="908"/>
      <c r="DJR125" s="908"/>
      <c r="DJS125" s="908"/>
      <c r="DJT125" s="908"/>
      <c r="DJU125" s="908"/>
      <c r="DJV125" s="908"/>
      <c r="DJW125" s="908"/>
      <c r="DJX125" s="908"/>
      <c r="DJY125" s="908"/>
      <c r="DJZ125" s="908"/>
      <c r="DKA125" s="908"/>
      <c r="DKB125" s="908"/>
      <c r="DKC125" s="908"/>
      <c r="DKD125" s="908"/>
      <c r="DKE125" s="908"/>
      <c r="DKF125" s="908"/>
      <c r="DKG125" s="908"/>
      <c r="DKH125" s="908"/>
      <c r="DKI125" s="908"/>
      <c r="DKJ125" s="908"/>
      <c r="DKK125" s="908"/>
      <c r="DKL125" s="908"/>
      <c r="DKM125" s="908"/>
      <c r="DKN125" s="908"/>
      <c r="DKO125" s="908"/>
      <c r="DKP125" s="908"/>
      <c r="DKQ125" s="908"/>
      <c r="DKR125" s="908"/>
      <c r="DKS125" s="908"/>
      <c r="DKT125" s="908"/>
      <c r="DKU125" s="908"/>
      <c r="DKV125" s="908"/>
      <c r="DKW125" s="908"/>
      <c r="DKX125" s="908"/>
      <c r="DKY125" s="908"/>
      <c r="DKZ125" s="908"/>
      <c r="DLA125" s="908"/>
      <c r="DLB125" s="908"/>
      <c r="DLC125" s="908"/>
      <c r="DLD125" s="908"/>
      <c r="DLE125" s="908"/>
      <c r="DLF125" s="908"/>
      <c r="DLG125" s="908"/>
      <c r="DLH125" s="908"/>
      <c r="DLI125" s="908"/>
      <c r="DLJ125" s="908"/>
      <c r="DLK125" s="908"/>
      <c r="DLL125" s="908"/>
      <c r="DLM125" s="908"/>
      <c r="DLN125" s="908"/>
      <c r="DLO125" s="908"/>
      <c r="DLP125" s="908"/>
      <c r="DLQ125" s="908"/>
      <c r="DLR125" s="908"/>
      <c r="DLS125" s="908"/>
      <c r="DLT125" s="908"/>
      <c r="DLU125" s="908"/>
      <c r="DLV125" s="908"/>
      <c r="DLW125" s="908"/>
      <c r="DLX125" s="908"/>
      <c r="DLY125" s="908"/>
      <c r="DLZ125" s="908"/>
      <c r="DMA125" s="908"/>
      <c r="DMB125" s="908"/>
      <c r="DMC125" s="908"/>
      <c r="DMD125" s="908"/>
      <c r="DME125" s="908"/>
      <c r="DMF125" s="908"/>
      <c r="DMG125" s="908"/>
      <c r="DMH125" s="908"/>
      <c r="DMI125" s="908"/>
      <c r="DMJ125" s="908"/>
      <c r="DMK125" s="908"/>
      <c r="DML125" s="908"/>
      <c r="DMM125" s="908"/>
      <c r="DMN125" s="908"/>
      <c r="DMO125" s="908"/>
      <c r="DMP125" s="908"/>
      <c r="DMQ125" s="908"/>
      <c r="DMR125" s="908"/>
      <c r="DMS125" s="908"/>
      <c r="DMT125" s="908"/>
      <c r="DMU125" s="908"/>
      <c r="DMV125" s="908"/>
      <c r="DMW125" s="908"/>
      <c r="DMX125" s="908"/>
      <c r="DMY125" s="908"/>
      <c r="DMZ125" s="908"/>
      <c r="DNA125" s="908"/>
      <c r="DNB125" s="908"/>
      <c r="DNC125" s="908"/>
      <c r="DND125" s="908"/>
      <c r="DNE125" s="908"/>
      <c r="DNF125" s="908"/>
      <c r="DNG125" s="908"/>
      <c r="DNH125" s="908"/>
      <c r="DNI125" s="908"/>
      <c r="DNJ125" s="908"/>
      <c r="DNK125" s="908"/>
      <c r="DNL125" s="908"/>
      <c r="DNM125" s="908"/>
      <c r="DNN125" s="908"/>
      <c r="DNO125" s="908"/>
      <c r="DNP125" s="908"/>
      <c r="DNQ125" s="908"/>
      <c r="DNR125" s="908"/>
      <c r="DNS125" s="908"/>
      <c r="DNT125" s="908"/>
      <c r="DNU125" s="908"/>
      <c r="DNV125" s="908"/>
      <c r="DNW125" s="908"/>
      <c r="DNX125" s="908"/>
      <c r="DNY125" s="908"/>
      <c r="DNZ125" s="908"/>
      <c r="DOA125" s="908"/>
      <c r="DOB125" s="908"/>
      <c r="DOC125" s="908"/>
      <c r="DOD125" s="908"/>
      <c r="DOE125" s="908"/>
      <c r="DOF125" s="908"/>
      <c r="DOG125" s="908"/>
      <c r="DOH125" s="908"/>
      <c r="DOI125" s="908"/>
      <c r="DOJ125" s="908"/>
      <c r="DOK125" s="908"/>
      <c r="DOL125" s="908"/>
      <c r="DOM125" s="908"/>
      <c r="DON125" s="908"/>
      <c r="DOO125" s="908"/>
      <c r="DOP125" s="908"/>
      <c r="DOQ125" s="908"/>
      <c r="DOR125" s="908"/>
      <c r="DOS125" s="908"/>
      <c r="DOT125" s="908"/>
      <c r="DOU125" s="908"/>
      <c r="DOV125" s="908"/>
      <c r="DOW125" s="908"/>
      <c r="DOX125" s="908"/>
      <c r="DOY125" s="908"/>
      <c r="DOZ125" s="908"/>
      <c r="DPA125" s="908"/>
      <c r="DPB125" s="908"/>
      <c r="DPC125" s="908"/>
      <c r="DPD125" s="908"/>
      <c r="DPE125" s="908"/>
      <c r="DPF125" s="908"/>
      <c r="DPG125" s="908"/>
      <c r="DPH125" s="908"/>
      <c r="DPI125" s="908"/>
      <c r="DPJ125" s="908"/>
      <c r="DPK125" s="908"/>
      <c r="DPL125" s="908"/>
      <c r="DPM125" s="908"/>
      <c r="DPN125" s="908"/>
      <c r="DPO125" s="908"/>
      <c r="DPP125" s="908"/>
      <c r="DPQ125" s="908"/>
      <c r="DPR125" s="908"/>
      <c r="DPS125" s="908"/>
      <c r="DPT125" s="908"/>
      <c r="DPU125" s="908"/>
      <c r="DPV125" s="908"/>
      <c r="DPW125" s="908"/>
      <c r="DPX125" s="908"/>
      <c r="DPY125" s="908"/>
      <c r="DPZ125" s="908"/>
      <c r="DQA125" s="908"/>
      <c r="DQB125" s="908"/>
      <c r="DQC125" s="908"/>
      <c r="DQD125" s="908"/>
      <c r="DQE125" s="908"/>
      <c r="DQF125" s="908"/>
      <c r="DQG125" s="908"/>
      <c r="DQH125" s="908"/>
      <c r="DQI125" s="908"/>
      <c r="DQJ125" s="908"/>
      <c r="DQK125" s="908"/>
      <c r="DQL125" s="908"/>
      <c r="DQM125" s="908"/>
      <c r="DQN125" s="908"/>
      <c r="DQO125" s="908"/>
      <c r="DQP125" s="908"/>
      <c r="DQQ125" s="908"/>
      <c r="DQR125" s="908"/>
      <c r="DQS125" s="908"/>
      <c r="DQT125" s="908"/>
      <c r="DQU125" s="908"/>
      <c r="DQV125" s="908"/>
      <c r="DQW125" s="908"/>
      <c r="DQX125" s="908"/>
      <c r="DQY125" s="908"/>
      <c r="DQZ125" s="908"/>
      <c r="DRA125" s="908"/>
      <c r="DRB125" s="908"/>
      <c r="DRC125" s="908"/>
      <c r="DRD125" s="908"/>
      <c r="DRE125" s="908"/>
      <c r="DRF125" s="908"/>
      <c r="DRG125" s="908"/>
      <c r="DRH125" s="908"/>
      <c r="DRI125" s="908"/>
      <c r="DRJ125" s="908"/>
      <c r="DRK125" s="908"/>
      <c r="DRL125" s="908"/>
      <c r="DRM125" s="908"/>
      <c r="DRN125" s="908"/>
      <c r="DRO125" s="908"/>
      <c r="DRP125" s="908"/>
      <c r="DRQ125" s="908"/>
      <c r="DRR125" s="908"/>
      <c r="DRS125" s="908"/>
      <c r="DRT125" s="908"/>
      <c r="DRU125" s="908"/>
      <c r="DRV125" s="908"/>
      <c r="DRW125" s="908"/>
      <c r="DRX125" s="908"/>
      <c r="DRY125" s="908"/>
      <c r="DRZ125" s="908"/>
      <c r="DSA125" s="908"/>
      <c r="DSB125" s="908"/>
      <c r="DSC125" s="908"/>
      <c r="DSD125" s="908"/>
      <c r="DSE125" s="908"/>
      <c r="DSF125" s="908"/>
      <c r="DSG125" s="908"/>
      <c r="DSH125" s="908"/>
      <c r="DSI125" s="908"/>
      <c r="DSJ125" s="908"/>
      <c r="DSK125" s="908"/>
      <c r="DSL125" s="908"/>
      <c r="DSM125" s="908"/>
      <c r="DSN125" s="908"/>
      <c r="DSO125" s="908"/>
      <c r="DSP125" s="908"/>
      <c r="DSQ125" s="908"/>
      <c r="DSR125" s="908"/>
      <c r="DSS125" s="908"/>
      <c r="DST125" s="908"/>
      <c r="DSU125" s="908"/>
      <c r="DSV125" s="908"/>
      <c r="DSW125" s="908"/>
      <c r="DSX125" s="908"/>
      <c r="DSY125" s="908"/>
      <c r="DSZ125" s="908"/>
      <c r="DTA125" s="908"/>
      <c r="DTB125" s="908"/>
      <c r="DTC125" s="908"/>
      <c r="DTD125" s="908"/>
      <c r="DTE125" s="908"/>
      <c r="DTF125" s="908"/>
      <c r="DTG125" s="908"/>
      <c r="DTH125" s="908"/>
      <c r="DTI125" s="908"/>
      <c r="DTJ125" s="908"/>
      <c r="DTK125" s="908"/>
      <c r="DTL125" s="908"/>
      <c r="DTM125" s="908"/>
      <c r="DTN125" s="908"/>
      <c r="DTO125" s="908"/>
      <c r="DTP125" s="908"/>
      <c r="DTQ125" s="908"/>
      <c r="DTR125" s="908"/>
      <c r="DTS125" s="908"/>
      <c r="DTT125" s="908"/>
      <c r="DTU125" s="908"/>
      <c r="DTV125" s="908"/>
      <c r="DTW125" s="908"/>
      <c r="DTX125" s="908"/>
      <c r="DTY125" s="908"/>
      <c r="DTZ125" s="908"/>
      <c r="DUA125" s="908"/>
      <c r="DUB125" s="908"/>
      <c r="DUC125" s="908"/>
      <c r="DUD125" s="908"/>
      <c r="DUE125" s="908"/>
      <c r="DUF125" s="908"/>
      <c r="DUG125" s="908"/>
      <c r="DUH125" s="908"/>
      <c r="DUI125" s="908"/>
      <c r="DUJ125" s="908"/>
      <c r="DUK125" s="908"/>
      <c r="DUL125" s="908"/>
      <c r="DUM125" s="908"/>
      <c r="DUN125" s="908"/>
      <c r="DUO125" s="908"/>
      <c r="DUP125" s="908"/>
      <c r="DUQ125" s="908"/>
      <c r="DUR125" s="908"/>
      <c r="DUS125" s="908"/>
      <c r="DUT125" s="908"/>
      <c r="DUU125" s="908"/>
      <c r="DUV125" s="908"/>
      <c r="DUW125" s="908"/>
      <c r="DUX125" s="908"/>
      <c r="DUY125" s="908"/>
      <c r="DUZ125" s="908"/>
      <c r="DVA125" s="908"/>
      <c r="DVB125" s="908"/>
      <c r="DVC125" s="908"/>
      <c r="DVD125" s="908"/>
      <c r="DVE125" s="908"/>
      <c r="DVF125" s="908"/>
      <c r="DVG125" s="908"/>
      <c r="DVH125" s="908"/>
      <c r="DVI125" s="908"/>
      <c r="DVJ125" s="908"/>
      <c r="DVK125" s="908"/>
      <c r="DVL125" s="908"/>
      <c r="DVM125" s="908"/>
      <c r="DVN125" s="908"/>
      <c r="DVO125" s="908"/>
      <c r="DVP125" s="908"/>
      <c r="DVQ125" s="908"/>
      <c r="DVR125" s="908"/>
      <c r="DVS125" s="908"/>
      <c r="DVT125" s="908"/>
      <c r="DVU125" s="908"/>
      <c r="DVV125" s="908"/>
      <c r="DVW125" s="908"/>
      <c r="DVX125" s="908"/>
      <c r="DVY125" s="908"/>
      <c r="DVZ125" s="908"/>
      <c r="DWA125" s="908"/>
      <c r="DWB125" s="908"/>
      <c r="DWC125" s="908"/>
      <c r="DWD125" s="908"/>
      <c r="DWE125" s="908"/>
      <c r="DWF125" s="908"/>
      <c r="DWG125" s="908"/>
      <c r="DWH125" s="908"/>
      <c r="DWI125" s="908"/>
      <c r="DWJ125" s="908"/>
      <c r="DWK125" s="908"/>
      <c r="DWL125" s="908"/>
      <c r="DWM125" s="908"/>
      <c r="DWN125" s="908"/>
      <c r="DWO125" s="908"/>
      <c r="DWP125" s="908"/>
      <c r="DWQ125" s="908"/>
      <c r="DWR125" s="908"/>
      <c r="DWS125" s="908"/>
      <c r="DWT125" s="908"/>
      <c r="DWU125" s="908"/>
      <c r="DWV125" s="908"/>
      <c r="DWW125" s="908"/>
      <c r="DWX125" s="908"/>
      <c r="DWY125" s="908"/>
      <c r="DWZ125" s="908"/>
      <c r="DXA125" s="908"/>
      <c r="DXB125" s="908"/>
      <c r="DXC125" s="908"/>
      <c r="DXD125" s="908"/>
      <c r="DXE125" s="908"/>
      <c r="DXF125" s="908"/>
      <c r="DXG125" s="908"/>
      <c r="DXH125" s="908"/>
      <c r="DXI125" s="908"/>
      <c r="DXJ125" s="908"/>
      <c r="DXK125" s="908"/>
      <c r="DXL125" s="908"/>
      <c r="DXM125" s="908"/>
      <c r="DXN125" s="908"/>
      <c r="DXO125" s="908"/>
      <c r="DXP125" s="908"/>
      <c r="DXQ125" s="908"/>
      <c r="DXR125" s="908"/>
      <c r="DXS125" s="908"/>
      <c r="DXT125" s="908"/>
      <c r="DXU125" s="908"/>
      <c r="DXV125" s="908"/>
      <c r="DXW125" s="908"/>
      <c r="DXX125" s="908"/>
      <c r="DXY125" s="908"/>
      <c r="DXZ125" s="908"/>
      <c r="DYA125" s="908"/>
      <c r="DYB125" s="908"/>
      <c r="DYC125" s="908"/>
      <c r="DYD125" s="908"/>
      <c r="DYE125" s="908"/>
      <c r="DYF125" s="908"/>
      <c r="DYG125" s="908"/>
      <c r="DYH125" s="908"/>
      <c r="DYI125" s="908"/>
      <c r="DYJ125" s="908"/>
      <c r="DYK125" s="908"/>
      <c r="DYL125" s="908"/>
      <c r="DYM125" s="908"/>
      <c r="DYN125" s="908"/>
      <c r="DYO125" s="908"/>
      <c r="DYP125" s="908"/>
      <c r="DYQ125" s="908"/>
      <c r="DYR125" s="908"/>
      <c r="DYS125" s="908"/>
      <c r="DYT125" s="908"/>
      <c r="DYU125" s="908"/>
      <c r="DYV125" s="908"/>
      <c r="DYW125" s="908"/>
      <c r="DYX125" s="908"/>
      <c r="DYY125" s="908"/>
      <c r="DYZ125" s="908"/>
      <c r="DZA125" s="908"/>
      <c r="DZB125" s="908"/>
      <c r="DZC125" s="908"/>
      <c r="DZD125" s="908"/>
      <c r="DZE125" s="908"/>
      <c r="DZF125" s="908"/>
      <c r="DZG125" s="908"/>
      <c r="DZH125" s="908"/>
      <c r="DZI125" s="908"/>
      <c r="DZJ125" s="908"/>
      <c r="DZK125" s="908"/>
      <c r="DZL125" s="908"/>
      <c r="DZM125" s="908"/>
      <c r="DZN125" s="908"/>
      <c r="DZO125" s="908"/>
      <c r="DZP125" s="908"/>
      <c r="DZQ125" s="908"/>
      <c r="DZR125" s="908"/>
      <c r="DZS125" s="908"/>
      <c r="DZT125" s="908"/>
      <c r="DZU125" s="908"/>
      <c r="DZV125" s="908"/>
      <c r="DZW125" s="908"/>
      <c r="DZX125" s="908"/>
      <c r="DZY125" s="908"/>
      <c r="DZZ125" s="908"/>
      <c r="EAA125" s="908"/>
      <c r="EAB125" s="908"/>
      <c r="EAC125" s="908"/>
      <c r="EAD125" s="908"/>
      <c r="EAE125" s="908"/>
      <c r="EAF125" s="908"/>
      <c r="EAG125" s="908"/>
      <c r="EAH125" s="908"/>
      <c r="EAI125" s="908"/>
      <c r="EAJ125" s="908"/>
      <c r="EAK125" s="908"/>
      <c r="EAL125" s="908"/>
      <c r="EAM125" s="908"/>
      <c r="EAN125" s="908"/>
      <c r="EAO125" s="908"/>
      <c r="EAP125" s="908"/>
      <c r="EAQ125" s="908"/>
      <c r="EAR125" s="908"/>
      <c r="EAS125" s="908"/>
      <c r="EAT125" s="908"/>
      <c r="EAU125" s="908"/>
      <c r="EAV125" s="908"/>
      <c r="EAW125" s="908"/>
      <c r="EAX125" s="908"/>
      <c r="EAY125" s="908"/>
      <c r="EAZ125" s="908"/>
      <c r="EBA125" s="908"/>
      <c r="EBB125" s="908"/>
      <c r="EBC125" s="908"/>
      <c r="EBD125" s="908"/>
      <c r="EBE125" s="908"/>
      <c r="EBF125" s="908"/>
      <c r="EBG125" s="908"/>
      <c r="EBH125" s="908"/>
      <c r="EBI125" s="908"/>
      <c r="EBJ125" s="908"/>
      <c r="EBK125" s="908"/>
      <c r="EBL125" s="908"/>
      <c r="EBM125" s="908"/>
      <c r="EBN125" s="908"/>
      <c r="EBO125" s="908"/>
      <c r="EBP125" s="908"/>
      <c r="EBQ125" s="908"/>
      <c r="EBR125" s="908"/>
      <c r="EBS125" s="908"/>
      <c r="EBT125" s="908"/>
      <c r="EBU125" s="908"/>
      <c r="EBV125" s="908"/>
      <c r="EBW125" s="908"/>
      <c r="EBX125" s="908"/>
      <c r="EBY125" s="908"/>
      <c r="EBZ125" s="908"/>
      <c r="ECA125" s="908"/>
      <c r="ECB125" s="908"/>
      <c r="ECC125" s="908"/>
      <c r="ECD125" s="908"/>
      <c r="ECE125" s="908"/>
      <c r="ECF125" s="908"/>
      <c r="ECG125" s="908"/>
      <c r="ECH125" s="908"/>
      <c r="ECI125" s="908"/>
      <c r="ECJ125" s="908"/>
      <c r="ECK125" s="908"/>
      <c r="ECL125" s="908"/>
      <c r="ECM125" s="908"/>
      <c r="ECN125" s="908"/>
      <c r="ECO125" s="908"/>
      <c r="ECP125" s="908"/>
      <c r="ECQ125" s="908"/>
      <c r="ECR125" s="908"/>
      <c r="ECS125" s="908"/>
      <c r="ECT125" s="908"/>
      <c r="ECU125" s="908"/>
      <c r="ECV125" s="908"/>
      <c r="ECW125" s="908"/>
      <c r="ECX125" s="908"/>
      <c r="ECY125" s="908"/>
      <c r="ECZ125" s="908"/>
      <c r="EDA125" s="908"/>
      <c r="EDB125" s="908"/>
      <c r="EDC125" s="908"/>
      <c r="EDD125" s="908"/>
      <c r="EDE125" s="908"/>
      <c r="EDF125" s="908"/>
      <c r="EDG125" s="908"/>
      <c r="EDH125" s="908"/>
      <c r="EDI125" s="908"/>
      <c r="EDJ125" s="908"/>
      <c r="EDK125" s="908"/>
      <c r="EDL125" s="908"/>
      <c r="EDM125" s="908"/>
      <c r="EDN125" s="908"/>
      <c r="EDO125" s="908"/>
      <c r="EDP125" s="908"/>
      <c r="EDQ125" s="908"/>
      <c r="EDR125" s="908"/>
      <c r="EDS125" s="908"/>
      <c r="EDT125" s="908"/>
      <c r="EDU125" s="908"/>
      <c r="EDV125" s="908"/>
      <c r="EDW125" s="908"/>
      <c r="EDX125" s="908"/>
      <c r="EDY125" s="908"/>
      <c r="EDZ125" s="908"/>
      <c r="EEA125" s="908"/>
      <c r="EEB125" s="908"/>
      <c r="EEC125" s="908"/>
      <c r="EED125" s="908"/>
      <c r="EEE125" s="908"/>
      <c r="EEF125" s="908"/>
      <c r="EEG125" s="908"/>
      <c r="EEH125" s="908"/>
      <c r="EEI125" s="908"/>
      <c r="EEJ125" s="908"/>
      <c r="EEK125" s="908"/>
      <c r="EEL125" s="908"/>
      <c r="EEM125" s="908"/>
      <c r="EEN125" s="908"/>
      <c r="EEO125" s="908"/>
      <c r="EEP125" s="908"/>
      <c r="EEQ125" s="908"/>
      <c r="EER125" s="908"/>
      <c r="EES125" s="908"/>
      <c r="EET125" s="908"/>
      <c r="EEU125" s="908"/>
      <c r="EEV125" s="908"/>
      <c r="EEW125" s="908"/>
      <c r="EEX125" s="908"/>
      <c r="EEY125" s="908"/>
      <c r="EEZ125" s="908"/>
      <c r="EFA125" s="908"/>
      <c r="EFB125" s="908"/>
      <c r="EFC125" s="908"/>
      <c r="EFD125" s="908"/>
      <c r="EFE125" s="908"/>
      <c r="EFF125" s="908"/>
      <c r="EFG125" s="908"/>
      <c r="EFH125" s="908"/>
      <c r="EFI125" s="908"/>
      <c r="EFJ125" s="908"/>
      <c r="EFK125" s="908"/>
      <c r="EFL125" s="908"/>
      <c r="EFM125" s="908"/>
      <c r="EFN125" s="908"/>
      <c r="EFO125" s="908"/>
      <c r="EFP125" s="908"/>
      <c r="EFQ125" s="908"/>
      <c r="EFR125" s="908"/>
      <c r="EFS125" s="908"/>
      <c r="EFT125" s="908"/>
      <c r="EFU125" s="908"/>
      <c r="EFV125" s="908"/>
      <c r="EFW125" s="908"/>
      <c r="EFX125" s="908"/>
      <c r="EFY125" s="908"/>
      <c r="EFZ125" s="908"/>
      <c r="EGA125" s="908"/>
      <c r="EGB125" s="908"/>
      <c r="EGC125" s="908"/>
      <c r="EGD125" s="908"/>
      <c r="EGE125" s="908"/>
      <c r="EGF125" s="908"/>
      <c r="EGG125" s="908"/>
      <c r="EGH125" s="908"/>
      <c r="EGI125" s="908"/>
      <c r="EGJ125" s="908"/>
      <c r="EGK125" s="908"/>
      <c r="EGL125" s="908"/>
      <c r="EGM125" s="908"/>
      <c r="EGN125" s="908"/>
      <c r="EGO125" s="908"/>
      <c r="EGP125" s="908"/>
      <c r="EGQ125" s="908"/>
      <c r="EGR125" s="908"/>
      <c r="EGS125" s="908"/>
      <c r="EGT125" s="908"/>
      <c r="EGU125" s="908"/>
      <c r="EGV125" s="908"/>
      <c r="EGW125" s="908"/>
      <c r="EGX125" s="908"/>
      <c r="EGY125" s="908"/>
      <c r="EGZ125" s="908"/>
      <c r="EHA125" s="908"/>
      <c r="EHB125" s="908"/>
      <c r="EHC125" s="908"/>
      <c r="EHD125" s="908"/>
      <c r="EHE125" s="908"/>
      <c r="EHF125" s="908"/>
      <c r="EHG125" s="908"/>
      <c r="EHH125" s="908"/>
      <c r="EHI125" s="908"/>
      <c r="EHJ125" s="908"/>
      <c r="EHK125" s="908"/>
      <c r="EHL125" s="908"/>
      <c r="EHM125" s="908"/>
      <c r="EHN125" s="908"/>
      <c r="EHO125" s="908"/>
      <c r="EHP125" s="908"/>
      <c r="EHQ125" s="908"/>
      <c r="EHR125" s="908"/>
      <c r="EHS125" s="908"/>
      <c r="EHT125" s="908"/>
      <c r="EHU125" s="908"/>
      <c r="EHV125" s="908"/>
      <c r="EHW125" s="908"/>
      <c r="EHX125" s="908"/>
      <c r="EHY125" s="908"/>
      <c r="EHZ125" s="908"/>
      <c r="EIA125" s="908"/>
      <c r="EIB125" s="908"/>
      <c r="EIC125" s="908"/>
      <c r="EID125" s="908"/>
      <c r="EIE125" s="908"/>
      <c r="EIF125" s="908"/>
      <c r="EIG125" s="908"/>
      <c r="EIH125" s="908"/>
      <c r="EII125" s="908"/>
      <c r="EIJ125" s="908"/>
      <c r="EIK125" s="908"/>
      <c r="EIL125" s="908"/>
      <c r="EIM125" s="908"/>
      <c r="EIN125" s="908"/>
      <c r="EIO125" s="908"/>
      <c r="EIP125" s="908"/>
      <c r="EIQ125" s="908"/>
      <c r="EIR125" s="908"/>
      <c r="EIS125" s="908"/>
      <c r="EIT125" s="908"/>
      <c r="EIU125" s="908"/>
      <c r="EIV125" s="908"/>
      <c r="EIW125" s="908"/>
      <c r="EIX125" s="908"/>
      <c r="EIY125" s="908"/>
      <c r="EIZ125" s="908"/>
      <c r="EJA125" s="908"/>
      <c r="EJB125" s="908"/>
      <c r="EJC125" s="908"/>
      <c r="EJD125" s="908"/>
      <c r="EJE125" s="908"/>
      <c r="EJF125" s="908"/>
      <c r="EJG125" s="908"/>
      <c r="EJH125" s="908"/>
      <c r="EJI125" s="908"/>
      <c r="EJJ125" s="908"/>
      <c r="EJK125" s="908"/>
      <c r="EJL125" s="908"/>
      <c r="EJM125" s="908"/>
      <c r="EJN125" s="908"/>
      <c r="EJO125" s="908"/>
      <c r="EJP125" s="908"/>
      <c r="EJQ125" s="908"/>
      <c r="EJR125" s="908"/>
      <c r="EJS125" s="908"/>
      <c r="EJT125" s="908"/>
      <c r="EJU125" s="908"/>
      <c r="EJV125" s="908"/>
      <c r="EJW125" s="908"/>
      <c r="EJX125" s="908"/>
      <c r="EJY125" s="908"/>
      <c r="EJZ125" s="908"/>
      <c r="EKA125" s="908"/>
      <c r="EKB125" s="908"/>
      <c r="EKC125" s="908"/>
      <c r="EKD125" s="908"/>
      <c r="EKE125" s="908"/>
      <c r="EKF125" s="908"/>
      <c r="EKG125" s="908"/>
      <c r="EKH125" s="908"/>
      <c r="EKI125" s="908"/>
      <c r="EKJ125" s="908"/>
      <c r="EKK125" s="908"/>
      <c r="EKL125" s="908"/>
      <c r="EKM125" s="908"/>
      <c r="EKN125" s="908"/>
      <c r="EKO125" s="908"/>
      <c r="EKP125" s="908"/>
      <c r="EKQ125" s="908"/>
      <c r="EKR125" s="908"/>
      <c r="EKS125" s="908"/>
      <c r="EKT125" s="908"/>
      <c r="EKU125" s="908"/>
      <c r="EKV125" s="908"/>
      <c r="EKW125" s="908"/>
      <c r="EKX125" s="908"/>
      <c r="EKY125" s="908"/>
      <c r="EKZ125" s="908"/>
      <c r="ELA125" s="908"/>
      <c r="ELB125" s="908"/>
      <c r="ELC125" s="908"/>
      <c r="ELD125" s="908"/>
      <c r="ELE125" s="908"/>
      <c r="ELF125" s="908"/>
      <c r="ELG125" s="908"/>
      <c r="ELH125" s="908"/>
      <c r="ELI125" s="908"/>
      <c r="ELJ125" s="908"/>
      <c r="ELK125" s="908"/>
      <c r="ELL125" s="908"/>
      <c r="ELM125" s="908"/>
      <c r="ELN125" s="908"/>
      <c r="ELO125" s="908"/>
      <c r="ELP125" s="908"/>
      <c r="ELQ125" s="908"/>
      <c r="ELR125" s="908"/>
      <c r="ELS125" s="908"/>
      <c r="ELT125" s="908"/>
      <c r="ELU125" s="908"/>
      <c r="ELV125" s="908"/>
      <c r="ELW125" s="908"/>
      <c r="ELX125" s="908"/>
      <c r="ELY125" s="908"/>
      <c r="ELZ125" s="908"/>
      <c r="EMA125" s="908"/>
      <c r="EMB125" s="908"/>
      <c r="EMC125" s="908"/>
      <c r="EMD125" s="908"/>
      <c r="EME125" s="908"/>
      <c r="EMF125" s="908"/>
      <c r="EMG125" s="908"/>
      <c r="EMH125" s="908"/>
      <c r="EMI125" s="908"/>
      <c r="EMJ125" s="908"/>
      <c r="EMK125" s="908"/>
      <c r="EML125" s="908"/>
      <c r="EMM125" s="908"/>
      <c r="EMN125" s="908"/>
      <c r="EMO125" s="908"/>
      <c r="EMP125" s="908"/>
      <c r="EMQ125" s="908"/>
      <c r="EMR125" s="908"/>
      <c r="EMS125" s="908"/>
      <c r="EMT125" s="908"/>
      <c r="EMU125" s="908"/>
      <c r="EMV125" s="908"/>
      <c r="EMW125" s="908"/>
      <c r="EMX125" s="908"/>
      <c r="EMY125" s="908"/>
      <c r="EMZ125" s="908"/>
      <c r="ENA125" s="908"/>
      <c r="ENB125" s="908"/>
      <c r="ENC125" s="908"/>
      <c r="END125" s="908"/>
      <c r="ENE125" s="908"/>
      <c r="ENF125" s="908"/>
      <c r="ENG125" s="908"/>
      <c r="ENH125" s="908"/>
      <c r="ENI125" s="908"/>
      <c r="ENJ125" s="908"/>
      <c r="ENK125" s="908"/>
      <c r="ENL125" s="908"/>
      <c r="ENM125" s="908"/>
      <c r="ENN125" s="908"/>
      <c r="ENO125" s="908"/>
      <c r="ENP125" s="908"/>
      <c r="ENQ125" s="908"/>
      <c r="ENR125" s="908"/>
      <c r="ENS125" s="908"/>
      <c r="ENT125" s="908"/>
      <c r="ENU125" s="908"/>
      <c r="ENV125" s="908"/>
      <c r="ENW125" s="908"/>
      <c r="ENX125" s="908"/>
      <c r="ENY125" s="908"/>
      <c r="ENZ125" s="908"/>
      <c r="EOA125" s="908"/>
      <c r="EOB125" s="908"/>
      <c r="EOC125" s="908"/>
      <c r="EOD125" s="908"/>
      <c r="EOE125" s="908"/>
      <c r="EOF125" s="908"/>
      <c r="EOG125" s="908"/>
      <c r="EOH125" s="908"/>
      <c r="EOI125" s="908"/>
      <c r="EOJ125" s="908"/>
      <c r="EOK125" s="908"/>
      <c r="EOL125" s="908"/>
      <c r="EOM125" s="908"/>
      <c r="EON125" s="908"/>
      <c r="EOO125" s="908"/>
      <c r="EOP125" s="908"/>
      <c r="EOQ125" s="908"/>
      <c r="EOR125" s="908"/>
      <c r="EOS125" s="908"/>
      <c r="EOT125" s="908"/>
      <c r="EOU125" s="908"/>
      <c r="EOV125" s="908"/>
      <c r="EOW125" s="908"/>
      <c r="EOX125" s="908"/>
      <c r="EOY125" s="908"/>
      <c r="EOZ125" s="908"/>
      <c r="EPA125" s="908"/>
      <c r="EPB125" s="908"/>
      <c r="EPC125" s="908"/>
      <c r="EPD125" s="908"/>
      <c r="EPE125" s="908"/>
      <c r="EPF125" s="908"/>
      <c r="EPG125" s="908"/>
      <c r="EPH125" s="908"/>
      <c r="EPI125" s="908"/>
      <c r="EPJ125" s="908"/>
      <c r="EPK125" s="908"/>
      <c r="EPL125" s="908"/>
      <c r="EPM125" s="908"/>
      <c r="EPN125" s="908"/>
      <c r="EPO125" s="908"/>
      <c r="EPP125" s="908"/>
      <c r="EPQ125" s="908"/>
      <c r="EPR125" s="908"/>
      <c r="EPS125" s="908"/>
      <c r="EPT125" s="908"/>
      <c r="EPU125" s="908"/>
      <c r="EPV125" s="908"/>
      <c r="EPW125" s="908"/>
      <c r="EPX125" s="908"/>
      <c r="EPY125" s="908"/>
      <c r="EPZ125" s="908"/>
      <c r="EQA125" s="908"/>
      <c r="EQB125" s="908"/>
      <c r="EQC125" s="908"/>
      <c r="EQD125" s="908"/>
      <c r="EQE125" s="908"/>
      <c r="EQF125" s="908"/>
      <c r="EQG125" s="908"/>
      <c r="EQH125" s="908"/>
      <c r="EQI125" s="908"/>
      <c r="EQJ125" s="908"/>
      <c r="EQK125" s="908"/>
      <c r="EQL125" s="908"/>
      <c r="EQM125" s="908"/>
      <c r="EQN125" s="908"/>
      <c r="EQO125" s="908"/>
      <c r="EQP125" s="908"/>
      <c r="EQQ125" s="908"/>
      <c r="EQR125" s="908"/>
      <c r="EQS125" s="908"/>
      <c r="EQT125" s="908"/>
      <c r="EQU125" s="908"/>
      <c r="EQV125" s="908"/>
      <c r="EQW125" s="908"/>
      <c r="EQX125" s="908"/>
      <c r="EQY125" s="908"/>
      <c r="EQZ125" s="908"/>
      <c r="ERA125" s="908"/>
      <c r="ERB125" s="908"/>
      <c r="ERC125" s="908"/>
      <c r="ERD125" s="908"/>
      <c r="ERE125" s="908"/>
      <c r="ERF125" s="908"/>
      <c r="ERG125" s="908"/>
      <c r="ERH125" s="908"/>
      <c r="ERI125" s="908"/>
      <c r="ERJ125" s="908"/>
      <c r="ERK125" s="908"/>
      <c r="ERL125" s="908"/>
      <c r="ERM125" s="908"/>
      <c r="ERN125" s="908"/>
      <c r="ERO125" s="908"/>
      <c r="ERP125" s="908"/>
      <c r="ERQ125" s="908"/>
      <c r="ERR125" s="908"/>
      <c r="ERS125" s="908"/>
      <c r="ERT125" s="908"/>
      <c r="ERU125" s="908"/>
      <c r="ERV125" s="908"/>
      <c r="ERW125" s="908"/>
      <c r="ERX125" s="908"/>
      <c r="ERY125" s="908"/>
      <c r="ERZ125" s="908"/>
      <c r="ESA125" s="908"/>
      <c r="ESB125" s="908"/>
      <c r="ESC125" s="908"/>
      <c r="ESD125" s="908"/>
      <c r="ESE125" s="908"/>
      <c r="ESF125" s="908"/>
      <c r="ESG125" s="908"/>
      <c r="ESH125" s="908"/>
      <c r="ESI125" s="908"/>
      <c r="ESJ125" s="908"/>
      <c r="ESK125" s="908"/>
      <c r="ESL125" s="908"/>
      <c r="ESM125" s="908"/>
      <c r="ESN125" s="908"/>
      <c r="ESO125" s="908"/>
      <c r="ESP125" s="908"/>
      <c r="ESQ125" s="908"/>
      <c r="ESR125" s="908"/>
      <c r="ESS125" s="908"/>
      <c r="EST125" s="908"/>
      <c r="ESU125" s="908"/>
      <c r="ESV125" s="908"/>
      <c r="ESW125" s="908"/>
      <c r="ESX125" s="908"/>
      <c r="ESY125" s="908"/>
      <c r="ESZ125" s="908"/>
      <c r="ETA125" s="908"/>
      <c r="ETB125" s="908"/>
      <c r="ETC125" s="908"/>
      <c r="ETD125" s="908"/>
      <c r="ETE125" s="908"/>
      <c r="ETF125" s="908"/>
      <c r="ETG125" s="908"/>
      <c r="ETH125" s="908"/>
      <c r="ETI125" s="908"/>
      <c r="ETJ125" s="908"/>
      <c r="ETK125" s="908"/>
      <c r="ETL125" s="908"/>
      <c r="ETM125" s="908"/>
      <c r="ETN125" s="908"/>
      <c r="ETO125" s="908"/>
      <c r="ETP125" s="908"/>
      <c r="ETQ125" s="908"/>
      <c r="ETR125" s="908"/>
      <c r="ETS125" s="908"/>
      <c r="ETT125" s="908"/>
      <c r="ETU125" s="908"/>
      <c r="ETV125" s="908"/>
      <c r="ETW125" s="908"/>
      <c r="ETX125" s="908"/>
      <c r="ETY125" s="908"/>
      <c r="ETZ125" s="908"/>
      <c r="EUA125" s="908"/>
      <c r="EUB125" s="908"/>
      <c r="EUC125" s="908"/>
      <c r="EUD125" s="908"/>
      <c r="EUE125" s="908"/>
      <c r="EUF125" s="908"/>
      <c r="EUG125" s="908"/>
      <c r="EUH125" s="908"/>
      <c r="EUI125" s="908"/>
      <c r="EUJ125" s="908"/>
      <c r="EUK125" s="908"/>
      <c r="EUL125" s="908"/>
      <c r="EUM125" s="908"/>
      <c r="EUN125" s="908"/>
      <c r="EUO125" s="908"/>
      <c r="EUP125" s="908"/>
      <c r="EUQ125" s="908"/>
      <c r="EUR125" s="908"/>
      <c r="EUS125" s="908"/>
      <c r="EUT125" s="908"/>
      <c r="EUU125" s="908"/>
      <c r="EUV125" s="908"/>
      <c r="EUW125" s="908"/>
      <c r="EUX125" s="908"/>
      <c r="EUY125" s="908"/>
      <c r="EUZ125" s="908"/>
      <c r="EVA125" s="908"/>
      <c r="EVB125" s="908"/>
      <c r="EVC125" s="908"/>
      <c r="EVD125" s="908"/>
      <c r="EVE125" s="908"/>
      <c r="EVF125" s="908"/>
      <c r="EVG125" s="908"/>
      <c r="EVH125" s="908"/>
      <c r="EVI125" s="908"/>
      <c r="EVJ125" s="908"/>
      <c r="EVK125" s="908"/>
      <c r="EVL125" s="908"/>
      <c r="EVM125" s="908"/>
      <c r="EVN125" s="908"/>
      <c r="EVO125" s="908"/>
      <c r="EVP125" s="908"/>
      <c r="EVQ125" s="908"/>
      <c r="EVR125" s="908"/>
      <c r="EVS125" s="908"/>
      <c r="EVT125" s="908"/>
      <c r="EVU125" s="908"/>
      <c r="EVV125" s="908"/>
      <c r="EVW125" s="908"/>
      <c r="EVX125" s="908"/>
      <c r="EVY125" s="908"/>
      <c r="EVZ125" s="908"/>
      <c r="EWA125" s="908"/>
      <c r="EWB125" s="908"/>
      <c r="EWC125" s="908"/>
      <c r="EWD125" s="908"/>
      <c r="EWE125" s="908"/>
      <c r="EWF125" s="908"/>
      <c r="EWG125" s="908"/>
      <c r="EWH125" s="908"/>
      <c r="EWI125" s="908"/>
      <c r="EWJ125" s="908"/>
      <c r="EWK125" s="908"/>
      <c r="EWL125" s="908"/>
      <c r="EWM125" s="908"/>
      <c r="EWN125" s="908"/>
      <c r="EWO125" s="908"/>
      <c r="EWP125" s="908"/>
      <c r="EWQ125" s="908"/>
      <c r="EWR125" s="908"/>
      <c r="EWS125" s="908"/>
      <c r="EWT125" s="908"/>
      <c r="EWU125" s="908"/>
      <c r="EWV125" s="908"/>
      <c r="EWW125" s="908"/>
      <c r="EWX125" s="908"/>
      <c r="EWY125" s="908"/>
      <c r="EWZ125" s="908"/>
      <c r="EXA125" s="908"/>
      <c r="EXB125" s="908"/>
      <c r="EXC125" s="908"/>
      <c r="EXD125" s="908"/>
      <c r="EXE125" s="908"/>
      <c r="EXF125" s="908"/>
      <c r="EXG125" s="908"/>
      <c r="EXH125" s="908"/>
      <c r="EXI125" s="908"/>
      <c r="EXJ125" s="908"/>
      <c r="EXK125" s="908"/>
      <c r="EXL125" s="908"/>
      <c r="EXM125" s="908"/>
      <c r="EXN125" s="908"/>
      <c r="EXO125" s="908"/>
      <c r="EXP125" s="908"/>
      <c r="EXQ125" s="908"/>
      <c r="EXR125" s="908"/>
      <c r="EXS125" s="908"/>
      <c r="EXT125" s="908"/>
      <c r="EXU125" s="908"/>
      <c r="EXV125" s="908"/>
      <c r="EXW125" s="908"/>
      <c r="EXX125" s="908"/>
      <c r="EXY125" s="908"/>
      <c r="EXZ125" s="908"/>
      <c r="EYA125" s="908"/>
      <c r="EYB125" s="908"/>
      <c r="EYC125" s="908"/>
      <c r="EYD125" s="908"/>
      <c r="EYE125" s="908"/>
      <c r="EYF125" s="908"/>
      <c r="EYG125" s="908"/>
      <c r="EYH125" s="908"/>
      <c r="EYI125" s="908"/>
      <c r="EYJ125" s="908"/>
      <c r="EYK125" s="908"/>
      <c r="EYL125" s="908"/>
      <c r="EYM125" s="908"/>
      <c r="EYN125" s="908"/>
      <c r="EYO125" s="908"/>
      <c r="EYP125" s="908"/>
      <c r="EYQ125" s="908"/>
      <c r="EYR125" s="908"/>
      <c r="EYS125" s="908"/>
      <c r="EYT125" s="908"/>
      <c r="EYU125" s="908"/>
      <c r="EYV125" s="908"/>
      <c r="EYW125" s="908"/>
      <c r="EYX125" s="908"/>
      <c r="EYY125" s="908"/>
      <c r="EYZ125" s="908"/>
      <c r="EZA125" s="908"/>
      <c r="EZB125" s="908"/>
      <c r="EZC125" s="908"/>
      <c r="EZD125" s="908"/>
      <c r="EZE125" s="908"/>
      <c r="EZF125" s="908"/>
      <c r="EZG125" s="908"/>
      <c r="EZH125" s="908"/>
      <c r="EZI125" s="908"/>
      <c r="EZJ125" s="908"/>
      <c r="EZK125" s="908"/>
      <c r="EZL125" s="908"/>
      <c r="EZM125" s="908"/>
      <c r="EZN125" s="908"/>
      <c r="EZO125" s="908"/>
      <c r="EZP125" s="908"/>
      <c r="EZQ125" s="908"/>
      <c r="EZR125" s="908"/>
      <c r="EZS125" s="908"/>
      <c r="EZT125" s="908"/>
      <c r="EZU125" s="908"/>
      <c r="EZV125" s="908"/>
      <c r="EZW125" s="908"/>
      <c r="EZX125" s="908"/>
      <c r="EZY125" s="908"/>
      <c r="EZZ125" s="908"/>
      <c r="FAA125" s="908"/>
      <c r="FAB125" s="908"/>
      <c r="FAC125" s="908"/>
      <c r="FAD125" s="908"/>
      <c r="FAE125" s="908"/>
      <c r="FAF125" s="908"/>
      <c r="FAG125" s="908"/>
      <c r="FAH125" s="908"/>
      <c r="FAI125" s="908"/>
      <c r="FAJ125" s="908"/>
      <c r="FAK125" s="908"/>
      <c r="FAL125" s="908"/>
      <c r="FAM125" s="908"/>
      <c r="FAN125" s="908"/>
      <c r="FAO125" s="908"/>
      <c r="FAP125" s="908"/>
      <c r="FAQ125" s="908"/>
      <c r="FAR125" s="908"/>
      <c r="FAS125" s="908"/>
      <c r="FAT125" s="908"/>
      <c r="FAU125" s="908"/>
      <c r="FAV125" s="908"/>
      <c r="FAW125" s="908"/>
      <c r="FAX125" s="908"/>
      <c r="FAY125" s="908"/>
      <c r="FAZ125" s="908"/>
      <c r="FBA125" s="908"/>
      <c r="FBB125" s="908"/>
      <c r="FBC125" s="908"/>
      <c r="FBD125" s="908"/>
      <c r="FBE125" s="908"/>
      <c r="FBF125" s="908"/>
      <c r="FBG125" s="908"/>
      <c r="FBH125" s="908"/>
      <c r="FBI125" s="908"/>
      <c r="FBJ125" s="908"/>
      <c r="FBK125" s="908"/>
      <c r="FBL125" s="908"/>
      <c r="FBM125" s="908"/>
      <c r="FBN125" s="908"/>
      <c r="FBO125" s="908"/>
      <c r="FBP125" s="908"/>
      <c r="FBQ125" s="908"/>
      <c r="FBR125" s="908"/>
      <c r="FBS125" s="908"/>
      <c r="FBT125" s="908"/>
      <c r="FBU125" s="908"/>
      <c r="FBV125" s="908"/>
      <c r="FBW125" s="908"/>
      <c r="FBX125" s="908"/>
      <c r="FBY125" s="908"/>
      <c r="FBZ125" s="908"/>
      <c r="FCA125" s="908"/>
      <c r="FCB125" s="908"/>
      <c r="FCC125" s="908"/>
      <c r="FCD125" s="908"/>
      <c r="FCE125" s="908"/>
      <c r="FCF125" s="908"/>
      <c r="FCG125" s="908"/>
      <c r="FCH125" s="908"/>
      <c r="FCI125" s="908"/>
      <c r="FCJ125" s="908"/>
      <c r="FCK125" s="908"/>
      <c r="FCL125" s="908"/>
      <c r="FCM125" s="908"/>
      <c r="FCN125" s="908"/>
      <c r="FCO125" s="908"/>
      <c r="FCP125" s="908"/>
      <c r="FCQ125" s="908"/>
      <c r="FCR125" s="908"/>
      <c r="FCS125" s="908"/>
      <c r="FCT125" s="908"/>
      <c r="FCU125" s="908"/>
      <c r="FCV125" s="908"/>
      <c r="FCW125" s="908"/>
      <c r="FCX125" s="908"/>
      <c r="FCY125" s="908"/>
      <c r="FCZ125" s="908"/>
      <c r="FDA125" s="908"/>
      <c r="FDB125" s="908"/>
      <c r="FDC125" s="908"/>
      <c r="FDD125" s="908"/>
      <c r="FDE125" s="908"/>
      <c r="FDF125" s="908"/>
      <c r="FDG125" s="908"/>
      <c r="FDH125" s="908"/>
      <c r="FDI125" s="908"/>
      <c r="FDJ125" s="908"/>
      <c r="FDK125" s="908"/>
      <c r="FDL125" s="908"/>
      <c r="FDM125" s="908"/>
      <c r="FDN125" s="908"/>
      <c r="FDO125" s="908"/>
      <c r="FDP125" s="908"/>
      <c r="FDQ125" s="908"/>
      <c r="FDR125" s="908"/>
      <c r="FDS125" s="908"/>
      <c r="FDT125" s="908"/>
      <c r="FDU125" s="908"/>
      <c r="FDV125" s="908"/>
      <c r="FDW125" s="908"/>
      <c r="FDX125" s="908"/>
      <c r="FDY125" s="908"/>
      <c r="FDZ125" s="908"/>
      <c r="FEA125" s="908"/>
      <c r="FEB125" s="908"/>
      <c r="FEC125" s="908"/>
      <c r="FED125" s="908"/>
      <c r="FEE125" s="908"/>
      <c r="FEF125" s="908"/>
      <c r="FEG125" s="908"/>
      <c r="FEH125" s="908"/>
      <c r="FEI125" s="908"/>
      <c r="FEJ125" s="908"/>
      <c r="FEK125" s="908"/>
      <c r="FEL125" s="908"/>
      <c r="FEM125" s="908"/>
      <c r="FEN125" s="908"/>
      <c r="FEO125" s="908"/>
      <c r="FEP125" s="908"/>
      <c r="FEQ125" s="908"/>
      <c r="FER125" s="908"/>
      <c r="FES125" s="908"/>
      <c r="FET125" s="908"/>
      <c r="FEU125" s="908"/>
      <c r="FEV125" s="908"/>
      <c r="FEW125" s="908"/>
      <c r="FEX125" s="908"/>
      <c r="FEY125" s="908"/>
      <c r="FEZ125" s="908"/>
      <c r="FFA125" s="908"/>
      <c r="FFB125" s="908"/>
      <c r="FFC125" s="908"/>
      <c r="FFD125" s="908"/>
      <c r="FFE125" s="908"/>
      <c r="FFF125" s="908"/>
      <c r="FFG125" s="908"/>
      <c r="FFH125" s="908"/>
      <c r="FFI125" s="908"/>
      <c r="FFJ125" s="908"/>
      <c r="FFK125" s="908"/>
      <c r="FFL125" s="908"/>
      <c r="FFM125" s="908"/>
      <c r="FFN125" s="908"/>
      <c r="FFO125" s="908"/>
      <c r="FFP125" s="908"/>
      <c r="FFQ125" s="908"/>
      <c r="FFR125" s="908"/>
      <c r="FFS125" s="908"/>
      <c r="FFT125" s="908"/>
      <c r="FFU125" s="908"/>
      <c r="FFV125" s="908"/>
      <c r="FFW125" s="908"/>
      <c r="FFX125" s="908"/>
      <c r="FFY125" s="908"/>
      <c r="FFZ125" s="908"/>
      <c r="FGA125" s="908"/>
      <c r="FGB125" s="908"/>
      <c r="FGC125" s="908"/>
      <c r="FGD125" s="908"/>
      <c r="FGE125" s="908"/>
      <c r="FGF125" s="908"/>
      <c r="FGG125" s="908"/>
      <c r="FGH125" s="908"/>
      <c r="FGI125" s="908"/>
      <c r="FGJ125" s="908"/>
      <c r="FGK125" s="908"/>
      <c r="FGL125" s="908"/>
      <c r="FGM125" s="908"/>
      <c r="FGN125" s="908"/>
      <c r="FGO125" s="908"/>
      <c r="FGP125" s="908"/>
      <c r="FGQ125" s="908"/>
      <c r="FGR125" s="908"/>
      <c r="FGS125" s="908"/>
      <c r="FGT125" s="908"/>
      <c r="FGU125" s="908"/>
      <c r="FGV125" s="908"/>
      <c r="FGW125" s="908"/>
      <c r="FGX125" s="908"/>
      <c r="FGY125" s="908"/>
      <c r="FGZ125" s="908"/>
      <c r="FHA125" s="908"/>
      <c r="FHB125" s="908"/>
      <c r="FHC125" s="908"/>
      <c r="FHD125" s="908"/>
      <c r="FHE125" s="908"/>
      <c r="FHF125" s="908"/>
      <c r="FHG125" s="908"/>
      <c r="FHH125" s="908"/>
      <c r="FHI125" s="908"/>
      <c r="FHJ125" s="908"/>
      <c r="FHK125" s="908"/>
      <c r="FHL125" s="908"/>
      <c r="FHM125" s="908"/>
      <c r="FHN125" s="908"/>
      <c r="FHO125" s="908"/>
      <c r="FHP125" s="908"/>
      <c r="FHQ125" s="908"/>
      <c r="FHR125" s="908"/>
      <c r="FHS125" s="908"/>
      <c r="FHT125" s="908"/>
      <c r="FHU125" s="908"/>
      <c r="FHV125" s="908"/>
      <c r="FHW125" s="908"/>
      <c r="FHX125" s="908"/>
      <c r="FHY125" s="908"/>
      <c r="FHZ125" s="908"/>
      <c r="FIA125" s="908"/>
      <c r="FIB125" s="908"/>
      <c r="FIC125" s="908"/>
      <c r="FID125" s="908"/>
      <c r="FIE125" s="908"/>
      <c r="FIF125" s="908"/>
      <c r="FIG125" s="908"/>
      <c r="FIH125" s="908"/>
      <c r="FII125" s="908"/>
      <c r="FIJ125" s="908"/>
      <c r="FIK125" s="908"/>
      <c r="FIL125" s="908"/>
      <c r="FIM125" s="908"/>
      <c r="FIN125" s="908"/>
      <c r="FIO125" s="908"/>
      <c r="FIP125" s="908"/>
      <c r="FIQ125" s="908"/>
      <c r="FIR125" s="908"/>
      <c r="FIS125" s="908"/>
      <c r="FIT125" s="908"/>
      <c r="FIU125" s="908"/>
      <c r="FIV125" s="908"/>
      <c r="FIW125" s="908"/>
      <c r="FIX125" s="908"/>
      <c r="FIY125" s="908"/>
      <c r="FIZ125" s="908"/>
      <c r="FJA125" s="908"/>
      <c r="FJB125" s="908"/>
      <c r="FJC125" s="908"/>
      <c r="FJD125" s="908"/>
      <c r="FJE125" s="908"/>
      <c r="FJF125" s="908"/>
      <c r="FJG125" s="908"/>
      <c r="FJH125" s="908"/>
      <c r="FJI125" s="908"/>
      <c r="FJJ125" s="908"/>
      <c r="FJK125" s="908"/>
      <c r="FJL125" s="908"/>
      <c r="FJM125" s="908"/>
      <c r="FJN125" s="908"/>
      <c r="FJO125" s="908"/>
      <c r="FJP125" s="908"/>
      <c r="FJQ125" s="908"/>
      <c r="FJR125" s="908"/>
      <c r="FJS125" s="908"/>
      <c r="FJT125" s="908"/>
      <c r="FJU125" s="908"/>
      <c r="FJV125" s="908"/>
      <c r="FJW125" s="908"/>
      <c r="FJX125" s="908"/>
      <c r="FJY125" s="908"/>
      <c r="FJZ125" s="908"/>
      <c r="FKA125" s="908"/>
      <c r="FKB125" s="908"/>
      <c r="FKC125" s="908"/>
      <c r="FKD125" s="908"/>
      <c r="FKE125" s="908"/>
      <c r="FKF125" s="908"/>
      <c r="FKG125" s="908"/>
      <c r="FKH125" s="908"/>
      <c r="FKI125" s="908"/>
      <c r="FKJ125" s="908"/>
      <c r="FKK125" s="908"/>
      <c r="FKL125" s="908"/>
      <c r="FKM125" s="908"/>
      <c r="FKN125" s="908"/>
      <c r="FKO125" s="908"/>
      <c r="FKP125" s="908"/>
      <c r="FKQ125" s="908"/>
      <c r="FKR125" s="908"/>
      <c r="FKS125" s="908"/>
      <c r="FKT125" s="908"/>
      <c r="FKU125" s="908"/>
      <c r="FKV125" s="908"/>
      <c r="FKW125" s="908"/>
      <c r="FKX125" s="908"/>
      <c r="FKY125" s="908"/>
      <c r="FKZ125" s="908"/>
      <c r="FLA125" s="908"/>
      <c r="FLB125" s="908"/>
      <c r="FLC125" s="908"/>
      <c r="FLD125" s="908"/>
      <c r="FLE125" s="908"/>
      <c r="FLF125" s="908"/>
      <c r="FLG125" s="908"/>
      <c r="FLH125" s="908"/>
      <c r="FLI125" s="908"/>
      <c r="FLJ125" s="908"/>
      <c r="FLK125" s="908"/>
      <c r="FLL125" s="908"/>
      <c r="FLM125" s="908"/>
      <c r="FLN125" s="908"/>
      <c r="FLO125" s="908"/>
      <c r="FLP125" s="908"/>
      <c r="FLQ125" s="908"/>
      <c r="FLR125" s="908"/>
      <c r="FLS125" s="908"/>
      <c r="FLT125" s="908"/>
      <c r="FLU125" s="908"/>
      <c r="FLV125" s="908"/>
      <c r="FLW125" s="908"/>
      <c r="FLX125" s="908"/>
      <c r="FLY125" s="908"/>
      <c r="FLZ125" s="908"/>
      <c r="FMA125" s="908"/>
      <c r="FMB125" s="908"/>
      <c r="FMC125" s="908"/>
      <c r="FMD125" s="908"/>
      <c r="FME125" s="908"/>
      <c r="FMF125" s="908"/>
      <c r="FMG125" s="908"/>
      <c r="FMH125" s="908"/>
      <c r="FMI125" s="908"/>
      <c r="FMJ125" s="908"/>
      <c r="FMK125" s="908"/>
      <c r="FML125" s="908"/>
      <c r="FMM125" s="908"/>
      <c r="FMN125" s="908"/>
      <c r="FMO125" s="908"/>
      <c r="FMP125" s="908"/>
      <c r="FMQ125" s="908"/>
      <c r="FMR125" s="908"/>
      <c r="FMS125" s="908"/>
      <c r="FMT125" s="908"/>
      <c r="FMU125" s="908"/>
      <c r="FMV125" s="908"/>
      <c r="FMW125" s="908"/>
      <c r="FMX125" s="908"/>
      <c r="FMY125" s="908"/>
      <c r="FMZ125" s="908"/>
      <c r="FNA125" s="908"/>
      <c r="FNB125" s="908"/>
      <c r="FNC125" s="908"/>
      <c r="FND125" s="908"/>
      <c r="FNE125" s="908"/>
      <c r="FNF125" s="908"/>
      <c r="FNG125" s="908"/>
      <c r="FNH125" s="908"/>
      <c r="FNI125" s="908"/>
      <c r="FNJ125" s="908"/>
      <c r="FNK125" s="908"/>
      <c r="FNL125" s="908"/>
      <c r="FNM125" s="908"/>
      <c r="FNN125" s="908"/>
      <c r="FNO125" s="908"/>
      <c r="FNP125" s="908"/>
      <c r="FNQ125" s="908"/>
      <c r="FNR125" s="908"/>
      <c r="FNS125" s="908"/>
      <c r="FNT125" s="908"/>
      <c r="FNU125" s="908"/>
      <c r="FNV125" s="908"/>
      <c r="FNW125" s="908"/>
      <c r="FNX125" s="908"/>
      <c r="FNY125" s="908"/>
      <c r="FNZ125" s="908"/>
      <c r="FOA125" s="908"/>
      <c r="FOB125" s="908"/>
      <c r="FOC125" s="908"/>
      <c r="FOD125" s="908"/>
      <c r="FOE125" s="908"/>
      <c r="FOF125" s="908"/>
      <c r="FOG125" s="908"/>
      <c r="FOH125" s="908"/>
      <c r="FOI125" s="908"/>
      <c r="FOJ125" s="908"/>
      <c r="FOK125" s="908"/>
      <c r="FOL125" s="908"/>
      <c r="FOM125" s="908"/>
      <c r="FON125" s="908"/>
      <c r="FOO125" s="908"/>
      <c r="FOP125" s="908"/>
      <c r="FOQ125" s="908"/>
      <c r="FOR125" s="908"/>
      <c r="FOS125" s="908"/>
      <c r="FOT125" s="908"/>
      <c r="FOU125" s="908"/>
      <c r="FOV125" s="908"/>
      <c r="FOW125" s="908"/>
      <c r="FOX125" s="908"/>
      <c r="FOY125" s="908"/>
      <c r="FOZ125" s="908"/>
      <c r="FPA125" s="908"/>
      <c r="FPB125" s="908"/>
      <c r="FPC125" s="908"/>
      <c r="FPD125" s="908"/>
      <c r="FPE125" s="908"/>
      <c r="FPF125" s="908"/>
      <c r="FPG125" s="908"/>
      <c r="FPH125" s="908"/>
      <c r="FPI125" s="908"/>
      <c r="FPJ125" s="908"/>
      <c r="FPK125" s="908"/>
      <c r="FPL125" s="908"/>
      <c r="FPM125" s="908"/>
      <c r="FPN125" s="908"/>
      <c r="FPO125" s="908"/>
      <c r="FPP125" s="908"/>
      <c r="FPQ125" s="908"/>
      <c r="FPR125" s="908"/>
      <c r="FPS125" s="908"/>
      <c r="FPT125" s="908"/>
      <c r="FPU125" s="908"/>
      <c r="FPV125" s="908"/>
      <c r="FPW125" s="908"/>
      <c r="FPX125" s="908"/>
      <c r="FPY125" s="908"/>
      <c r="FPZ125" s="908"/>
      <c r="FQA125" s="908"/>
      <c r="FQB125" s="908"/>
      <c r="FQC125" s="908"/>
      <c r="FQD125" s="908"/>
      <c r="FQE125" s="908"/>
      <c r="FQF125" s="908"/>
      <c r="FQG125" s="908"/>
      <c r="FQH125" s="908"/>
      <c r="FQI125" s="908"/>
      <c r="FQJ125" s="908"/>
      <c r="FQK125" s="908"/>
      <c r="FQL125" s="908"/>
      <c r="FQM125" s="908"/>
      <c r="FQN125" s="908"/>
      <c r="FQO125" s="908"/>
      <c r="FQP125" s="908"/>
      <c r="FQQ125" s="908"/>
      <c r="FQR125" s="908"/>
      <c r="FQS125" s="908"/>
      <c r="FQT125" s="908"/>
      <c r="FQU125" s="908"/>
      <c r="FQV125" s="908"/>
      <c r="FQW125" s="908"/>
      <c r="FQX125" s="908"/>
      <c r="FQY125" s="908"/>
      <c r="FQZ125" s="908"/>
      <c r="FRA125" s="908"/>
      <c r="FRB125" s="908"/>
      <c r="FRC125" s="908"/>
      <c r="FRD125" s="908"/>
      <c r="FRE125" s="908"/>
      <c r="FRF125" s="908"/>
      <c r="FRG125" s="908"/>
      <c r="FRH125" s="908"/>
      <c r="FRI125" s="908"/>
      <c r="FRJ125" s="908"/>
      <c r="FRK125" s="908"/>
      <c r="FRL125" s="908"/>
      <c r="FRM125" s="908"/>
      <c r="FRN125" s="908"/>
      <c r="FRO125" s="908"/>
      <c r="FRP125" s="908"/>
      <c r="FRQ125" s="908"/>
      <c r="FRR125" s="908"/>
      <c r="FRS125" s="908"/>
      <c r="FRT125" s="908"/>
      <c r="FRU125" s="908"/>
      <c r="FRV125" s="908"/>
      <c r="FRW125" s="908"/>
      <c r="FRX125" s="908"/>
      <c r="FRY125" s="908"/>
      <c r="FRZ125" s="908"/>
      <c r="FSA125" s="908"/>
      <c r="FSB125" s="908"/>
      <c r="FSC125" s="908"/>
      <c r="FSD125" s="908"/>
      <c r="FSE125" s="908"/>
      <c r="FSF125" s="908"/>
      <c r="FSG125" s="908"/>
      <c r="FSH125" s="908"/>
      <c r="FSI125" s="908"/>
      <c r="FSJ125" s="908"/>
      <c r="FSK125" s="908"/>
      <c r="FSL125" s="908"/>
      <c r="FSM125" s="908"/>
      <c r="FSN125" s="908"/>
      <c r="FSO125" s="908"/>
      <c r="FSP125" s="908"/>
      <c r="FSQ125" s="908"/>
      <c r="FSR125" s="908"/>
      <c r="FSS125" s="908"/>
      <c r="FST125" s="908"/>
      <c r="FSU125" s="908"/>
      <c r="FSV125" s="908"/>
      <c r="FSW125" s="908"/>
      <c r="FSX125" s="908"/>
      <c r="FSY125" s="908"/>
      <c r="FSZ125" s="908"/>
      <c r="FTA125" s="908"/>
      <c r="FTB125" s="908"/>
      <c r="FTC125" s="908"/>
      <c r="FTD125" s="908"/>
      <c r="FTE125" s="908"/>
      <c r="FTF125" s="908"/>
      <c r="FTG125" s="908"/>
      <c r="FTH125" s="908"/>
      <c r="FTI125" s="908"/>
      <c r="FTJ125" s="908"/>
      <c r="FTK125" s="908"/>
      <c r="FTL125" s="908"/>
      <c r="FTM125" s="908"/>
      <c r="FTN125" s="908"/>
      <c r="FTO125" s="908"/>
      <c r="FTP125" s="908"/>
      <c r="FTQ125" s="908"/>
      <c r="FTR125" s="908"/>
      <c r="FTS125" s="908"/>
      <c r="FTT125" s="908"/>
      <c r="FTU125" s="908"/>
      <c r="FTV125" s="908"/>
      <c r="FTW125" s="908"/>
      <c r="FTX125" s="908"/>
      <c r="FTY125" s="908"/>
      <c r="FTZ125" s="908"/>
      <c r="FUA125" s="908"/>
      <c r="FUB125" s="908"/>
      <c r="FUC125" s="908"/>
      <c r="FUD125" s="908"/>
      <c r="FUE125" s="908"/>
      <c r="FUF125" s="908"/>
      <c r="FUG125" s="908"/>
      <c r="FUH125" s="908"/>
      <c r="FUI125" s="908"/>
      <c r="FUJ125" s="908"/>
      <c r="FUK125" s="908"/>
      <c r="FUL125" s="908"/>
      <c r="FUM125" s="908"/>
      <c r="FUN125" s="908"/>
      <c r="FUO125" s="908"/>
      <c r="FUP125" s="908"/>
      <c r="FUQ125" s="908"/>
      <c r="FUR125" s="908"/>
      <c r="FUS125" s="908"/>
      <c r="FUT125" s="908"/>
      <c r="FUU125" s="908"/>
      <c r="FUV125" s="908"/>
      <c r="FUW125" s="908"/>
      <c r="FUX125" s="908"/>
      <c r="FUY125" s="908"/>
      <c r="FUZ125" s="908"/>
      <c r="FVA125" s="908"/>
      <c r="FVB125" s="908"/>
      <c r="FVC125" s="908"/>
      <c r="FVD125" s="908"/>
      <c r="FVE125" s="908"/>
      <c r="FVF125" s="908"/>
      <c r="FVG125" s="908"/>
      <c r="FVH125" s="908"/>
      <c r="FVI125" s="908"/>
      <c r="FVJ125" s="908"/>
      <c r="FVK125" s="908"/>
      <c r="FVL125" s="908"/>
      <c r="FVM125" s="908"/>
      <c r="FVN125" s="908"/>
      <c r="FVO125" s="908"/>
      <c r="FVP125" s="908"/>
      <c r="FVQ125" s="908"/>
      <c r="FVR125" s="908"/>
      <c r="FVS125" s="908"/>
      <c r="FVT125" s="908"/>
      <c r="FVU125" s="908"/>
      <c r="FVV125" s="908"/>
      <c r="FVW125" s="908"/>
      <c r="FVX125" s="908"/>
      <c r="FVY125" s="908"/>
      <c r="FVZ125" s="908"/>
      <c r="FWA125" s="908"/>
      <c r="FWB125" s="908"/>
      <c r="FWC125" s="908"/>
      <c r="FWD125" s="908"/>
      <c r="FWE125" s="908"/>
      <c r="FWF125" s="908"/>
      <c r="FWG125" s="908"/>
      <c r="FWH125" s="908"/>
      <c r="FWI125" s="908"/>
      <c r="FWJ125" s="908"/>
      <c r="FWK125" s="908"/>
      <c r="FWL125" s="908"/>
      <c r="FWM125" s="908"/>
      <c r="FWN125" s="908"/>
      <c r="FWO125" s="908"/>
      <c r="FWP125" s="908"/>
      <c r="FWQ125" s="908"/>
      <c r="FWR125" s="908"/>
      <c r="FWS125" s="908"/>
      <c r="FWT125" s="908"/>
      <c r="FWU125" s="908"/>
      <c r="FWV125" s="908"/>
      <c r="FWW125" s="908"/>
      <c r="FWX125" s="908"/>
      <c r="FWY125" s="908"/>
      <c r="FWZ125" s="908"/>
      <c r="FXA125" s="908"/>
      <c r="FXB125" s="908"/>
      <c r="FXC125" s="908"/>
      <c r="FXD125" s="908"/>
      <c r="FXE125" s="908"/>
      <c r="FXF125" s="908"/>
      <c r="FXG125" s="908"/>
      <c r="FXH125" s="908"/>
      <c r="FXI125" s="908"/>
      <c r="FXJ125" s="908"/>
      <c r="FXK125" s="908"/>
      <c r="FXL125" s="908"/>
      <c r="FXM125" s="908"/>
      <c r="FXN125" s="908"/>
      <c r="FXO125" s="908"/>
      <c r="FXP125" s="908"/>
      <c r="FXQ125" s="908"/>
      <c r="FXR125" s="908"/>
      <c r="FXS125" s="908"/>
      <c r="FXT125" s="908"/>
      <c r="FXU125" s="908"/>
      <c r="FXV125" s="908"/>
      <c r="FXW125" s="908"/>
      <c r="FXX125" s="908"/>
      <c r="FXY125" s="908"/>
      <c r="FXZ125" s="908"/>
      <c r="FYA125" s="908"/>
      <c r="FYB125" s="908"/>
      <c r="FYC125" s="908"/>
      <c r="FYD125" s="908"/>
      <c r="FYE125" s="908"/>
      <c r="FYF125" s="908"/>
      <c r="FYG125" s="908"/>
      <c r="FYH125" s="908"/>
      <c r="FYI125" s="908"/>
      <c r="FYJ125" s="908"/>
      <c r="FYK125" s="908"/>
      <c r="FYL125" s="908"/>
      <c r="FYM125" s="908"/>
      <c r="FYN125" s="908"/>
      <c r="FYO125" s="908"/>
      <c r="FYP125" s="908"/>
      <c r="FYQ125" s="908"/>
      <c r="FYR125" s="908"/>
      <c r="FYS125" s="908"/>
      <c r="FYT125" s="908"/>
      <c r="FYU125" s="908"/>
      <c r="FYV125" s="908"/>
      <c r="FYW125" s="908"/>
      <c r="FYX125" s="908"/>
      <c r="FYY125" s="908"/>
      <c r="FYZ125" s="908"/>
      <c r="FZA125" s="908"/>
      <c r="FZB125" s="908"/>
      <c r="FZC125" s="908"/>
      <c r="FZD125" s="908"/>
      <c r="FZE125" s="908"/>
      <c r="FZF125" s="908"/>
      <c r="FZG125" s="908"/>
      <c r="FZH125" s="908"/>
      <c r="FZI125" s="908"/>
      <c r="FZJ125" s="908"/>
      <c r="FZK125" s="908"/>
      <c r="FZL125" s="908"/>
      <c r="FZM125" s="908"/>
      <c r="FZN125" s="908"/>
      <c r="FZO125" s="908"/>
      <c r="FZP125" s="908"/>
      <c r="FZQ125" s="908"/>
      <c r="FZR125" s="908"/>
      <c r="FZS125" s="908"/>
      <c r="FZT125" s="908"/>
      <c r="FZU125" s="908"/>
      <c r="FZV125" s="908"/>
      <c r="FZW125" s="908"/>
      <c r="FZX125" s="908"/>
      <c r="FZY125" s="908"/>
      <c r="FZZ125" s="908"/>
      <c r="GAA125" s="908"/>
      <c r="GAB125" s="908"/>
      <c r="GAC125" s="908"/>
      <c r="GAD125" s="908"/>
      <c r="GAE125" s="908"/>
      <c r="GAF125" s="908"/>
      <c r="GAG125" s="908"/>
      <c r="GAH125" s="908"/>
      <c r="GAI125" s="908"/>
      <c r="GAJ125" s="908"/>
      <c r="GAK125" s="908"/>
      <c r="GAL125" s="908"/>
      <c r="GAM125" s="908"/>
      <c r="GAN125" s="908"/>
      <c r="GAO125" s="908"/>
      <c r="GAP125" s="908"/>
      <c r="GAQ125" s="908"/>
      <c r="GAR125" s="908"/>
      <c r="GAS125" s="908"/>
      <c r="GAT125" s="908"/>
      <c r="GAU125" s="908"/>
      <c r="GAV125" s="908"/>
      <c r="GAW125" s="908"/>
      <c r="GAX125" s="908"/>
      <c r="GAY125" s="908"/>
      <c r="GAZ125" s="908"/>
      <c r="GBA125" s="908"/>
      <c r="GBB125" s="908"/>
      <c r="GBC125" s="908"/>
      <c r="GBD125" s="908"/>
      <c r="GBE125" s="908"/>
      <c r="GBF125" s="908"/>
      <c r="GBG125" s="908"/>
      <c r="GBH125" s="908"/>
      <c r="GBI125" s="908"/>
      <c r="GBJ125" s="908"/>
      <c r="GBK125" s="908"/>
      <c r="GBL125" s="908"/>
      <c r="GBM125" s="908"/>
      <c r="GBN125" s="908"/>
      <c r="GBO125" s="908"/>
      <c r="GBP125" s="908"/>
      <c r="GBQ125" s="908"/>
      <c r="GBR125" s="908"/>
      <c r="GBS125" s="908"/>
      <c r="GBT125" s="908"/>
      <c r="GBU125" s="908"/>
      <c r="GBV125" s="908"/>
      <c r="GBW125" s="908"/>
      <c r="GBX125" s="908"/>
      <c r="GBY125" s="908"/>
      <c r="GBZ125" s="908"/>
      <c r="GCA125" s="908"/>
      <c r="GCB125" s="908"/>
      <c r="GCC125" s="908"/>
      <c r="GCD125" s="908"/>
      <c r="GCE125" s="908"/>
      <c r="GCF125" s="908"/>
      <c r="GCG125" s="908"/>
      <c r="GCH125" s="908"/>
      <c r="GCI125" s="908"/>
      <c r="GCJ125" s="908"/>
      <c r="GCK125" s="908"/>
      <c r="GCL125" s="908"/>
      <c r="GCM125" s="908"/>
      <c r="GCN125" s="908"/>
      <c r="GCO125" s="908"/>
      <c r="GCP125" s="908"/>
      <c r="GCQ125" s="908"/>
      <c r="GCR125" s="908"/>
      <c r="GCS125" s="908"/>
      <c r="GCT125" s="908"/>
      <c r="GCU125" s="908"/>
      <c r="GCV125" s="908"/>
      <c r="GCW125" s="908"/>
      <c r="GCX125" s="908"/>
      <c r="GCY125" s="908"/>
      <c r="GCZ125" s="908"/>
      <c r="GDA125" s="908"/>
      <c r="GDB125" s="908"/>
      <c r="GDC125" s="908"/>
      <c r="GDD125" s="908"/>
      <c r="GDE125" s="908"/>
      <c r="GDF125" s="908"/>
      <c r="GDG125" s="908"/>
      <c r="GDH125" s="908"/>
      <c r="GDI125" s="908"/>
      <c r="GDJ125" s="908"/>
      <c r="GDK125" s="908"/>
      <c r="GDL125" s="908"/>
      <c r="GDM125" s="908"/>
      <c r="GDN125" s="908"/>
      <c r="GDO125" s="908"/>
      <c r="GDP125" s="908"/>
      <c r="GDQ125" s="908"/>
      <c r="GDR125" s="908"/>
      <c r="GDS125" s="908"/>
      <c r="GDT125" s="908"/>
      <c r="GDU125" s="908"/>
      <c r="GDV125" s="908"/>
      <c r="GDW125" s="908"/>
      <c r="GDX125" s="908"/>
      <c r="GDY125" s="908"/>
      <c r="GDZ125" s="908"/>
      <c r="GEA125" s="908"/>
      <c r="GEB125" s="908"/>
      <c r="GEC125" s="908"/>
      <c r="GED125" s="908"/>
      <c r="GEE125" s="908"/>
      <c r="GEF125" s="908"/>
      <c r="GEG125" s="908"/>
      <c r="GEH125" s="908"/>
      <c r="GEI125" s="908"/>
      <c r="GEJ125" s="908"/>
      <c r="GEK125" s="908"/>
      <c r="GEL125" s="908"/>
      <c r="GEM125" s="908"/>
      <c r="GEN125" s="908"/>
      <c r="GEO125" s="908"/>
      <c r="GEP125" s="908"/>
      <c r="GEQ125" s="908"/>
      <c r="GER125" s="908"/>
      <c r="GES125" s="908"/>
      <c r="GET125" s="908"/>
      <c r="GEU125" s="908"/>
      <c r="GEV125" s="908"/>
      <c r="GEW125" s="908"/>
      <c r="GEX125" s="908"/>
      <c r="GEY125" s="908"/>
      <c r="GEZ125" s="908"/>
      <c r="GFA125" s="908"/>
      <c r="GFB125" s="908"/>
      <c r="GFC125" s="908"/>
      <c r="GFD125" s="908"/>
      <c r="GFE125" s="908"/>
      <c r="GFF125" s="908"/>
      <c r="GFG125" s="908"/>
      <c r="GFH125" s="908"/>
      <c r="GFI125" s="908"/>
      <c r="GFJ125" s="908"/>
      <c r="GFK125" s="908"/>
      <c r="GFL125" s="908"/>
      <c r="GFM125" s="908"/>
      <c r="GFN125" s="908"/>
      <c r="GFO125" s="908"/>
      <c r="GFP125" s="908"/>
      <c r="GFQ125" s="908"/>
      <c r="GFR125" s="908"/>
      <c r="GFS125" s="908"/>
      <c r="GFT125" s="908"/>
      <c r="GFU125" s="908"/>
      <c r="GFV125" s="908"/>
      <c r="GFW125" s="908"/>
      <c r="GFX125" s="908"/>
      <c r="GFY125" s="908"/>
      <c r="GFZ125" s="908"/>
      <c r="GGA125" s="908"/>
      <c r="GGB125" s="908"/>
      <c r="GGC125" s="908"/>
      <c r="GGD125" s="908"/>
      <c r="GGE125" s="908"/>
      <c r="GGF125" s="908"/>
      <c r="GGG125" s="908"/>
      <c r="GGH125" s="908"/>
      <c r="GGI125" s="908"/>
      <c r="GGJ125" s="908"/>
      <c r="GGK125" s="908"/>
      <c r="GGL125" s="908"/>
      <c r="GGM125" s="908"/>
      <c r="GGN125" s="908"/>
      <c r="GGO125" s="908"/>
      <c r="GGP125" s="908"/>
      <c r="GGQ125" s="908"/>
      <c r="GGR125" s="908"/>
      <c r="GGS125" s="908"/>
      <c r="GGT125" s="908"/>
      <c r="GGU125" s="908"/>
      <c r="GGV125" s="908"/>
      <c r="GGW125" s="908"/>
      <c r="GGX125" s="908"/>
      <c r="GGY125" s="908"/>
      <c r="GGZ125" s="908"/>
      <c r="GHA125" s="908"/>
      <c r="GHB125" s="908"/>
      <c r="GHC125" s="908"/>
      <c r="GHD125" s="908"/>
      <c r="GHE125" s="908"/>
      <c r="GHF125" s="908"/>
      <c r="GHG125" s="908"/>
      <c r="GHH125" s="908"/>
      <c r="GHI125" s="908"/>
      <c r="GHJ125" s="908"/>
      <c r="GHK125" s="908"/>
      <c r="GHL125" s="908"/>
      <c r="GHM125" s="908"/>
      <c r="GHN125" s="908"/>
      <c r="GHO125" s="908"/>
      <c r="GHP125" s="908"/>
      <c r="GHQ125" s="908"/>
      <c r="GHR125" s="908"/>
      <c r="GHS125" s="908"/>
      <c r="GHT125" s="908"/>
      <c r="GHU125" s="908"/>
      <c r="GHV125" s="908"/>
      <c r="GHW125" s="908"/>
      <c r="GHX125" s="908"/>
      <c r="GHY125" s="908"/>
      <c r="GHZ125" s="908"/>
      <c r="GIA125" s="908"/>
      <c r="GIB125" s="908"/>
      <c r="GIC125" s="908"/>
      <c r="GID125" s="908"/>
      <c r="GIE125" s="908"/>
      <c r="GIF125" s="908"/>
      <c r="GIG125" s="908"/>
      <c r="GIH125" s="908"/>
      <c r="GII125" s="908"/>
      <c r="GIJ125" s="908"/>
      <c r="GIK125" s="908"/>
      <c r="GIL125" s="908"/>
      <c r="GIM125" s="908"/>
      <c r="GIN125" s="908"/>
      <c r="GIO125" s="908"/>
      <c r="GIP125" s="908"/>
      <c r="GIQ125" s="908"/>
      <c r="GIR125" s="908"/>
      <c r="GIS125" s="908"/>
      <c r="GIT125" s="908"/>
      <c r="GIU125" s="908"/>
      <c r="GIV125" s="908"/>
      <c r="GIW125" s="908"/>
      <c r="GIX125" s="908"/>
      <c r="GIY125" s="908"/>
      <c r="GIZ125" s="908"/>
      <c r="GJA125" s="908"/>
      <c r="GJB125" s="908"/>
      <c r="GJC125" s="908"/>
      <c r="GJD125" s="908"/>
      <c r="GJE125" s="908"/>
      <c r="GJF125" s="908"/>
      <c r="GJG125" s="908"/>
      <c r="GJH125" s="908"/>
      <c r="GJI125" s="908"/>
      <c r="GJJ125" s="908"/>
      <c r="GJK125" s="908"/>
      <c r="GJL125" s="908"/>
      <c r="GJM125" s="908"/>
      <c r="GJN125" s="908"/>
      <c r="GJO125" s="908"/>
      <c r="GJP125" s="908"/>
      <c r="GJQ125" s="908"/>
      <c r="GJR125" s="908"/>
      <c r="GJS125" s="908"/>
      <c r="GJT125" s="908"/>
      <c r="GJU125" s="908"/>
      <c r="GJV125" s="908"/>
      <c r="GJW125" s="908"/>
      <c r="GJX125" s="908"/>
      <c r="GJY125" s="908"/>
      <c r="GJZ125" s="908"/>
      <c r="GKA125" s="908"/>
      <c r="GKB125" s="908"/>
      <c r="GKC125" s="908"/>
      <c r="GKD125" s="908"/>
      <c r="GKE125" s="908"/>
      <c r="GKF125" s="908"/>
      <c r="GKG125" s="908"/>
      <c r="GKH125" s="908"/>
      <c r="GKI125" s="908"/>
      <c r="GKJ125" s="908"/>
      <c r="GKK125" s="908"/>
      <c r="GKL125" s="908"/>
      <c r="GKM125" s="908"/>
      <c r="GKN125" s="908"/>
      <c r="GKO125" s="908"/>
      <c r="GKP125" s="908"/>
      <c r="GKQ125" s="908"/>
      <c r="GKR125" s="908"/>
      <c r="GKS125" s="908"/>
      <c r="GKT125" s="908"/>
      <c r="GKU125" s="908"/>
      <c r="GKV125" s="908"/>
      <c r="GKW125" s="908"/>
      <c r="GKX125" s="908"/>
      <c r="GKY125" s="908"/>
      <c r="GKZ125" s="908"/>
      <c r="GLA125" s="908"/>
      <c r="GLB125" s="908"/>
      <c r="GLC125" s="908"/>
      <c r="GLD125" s="908"/>
      <c r="GLE125" s="908"/>
      <c r="GLF125" s="908"/>
      <c r="GLG125" s="908"/>
      <c r="GLH125" s="908"/>
      <c r="GLI125" s="908"/>
      <c r="GLJ125" s="908"/>
      <c r="GLK125" s="908"/>
      <c r="GLL125" s="908"/>
      <c r="GLM125" s="908"/>
      <c r="GLN125" s="908"/>
      <c r="GLO125" s="908"/>
      <c r="GLP125" s="908"/>
      <c r="GLQ125" s="908"/>
      <c r="GLR125" s="908"/>
      <c r="GLS125" s="908"/>
      <c r="GLT125" s="908"/>
      <c r="GLU125" s="908"/>
      <c r="GLV125" s="908"/>
      <c r="GLW125" s="908"/>
      <c r="GLX125" s="908"/>
      <c r="GLY125" s="908"/>
      <c r="GLZ125" s="908"/>
      <c r="GMA125" s="908"/>
      <c r="GMB125" s="908"/>
      <c r="GMC125" s="908"/>
      <c r="GMD125" s="908"/>
      <c r="GME125" s="908"/>
      <c r="GMF125" s="908"/>
      <c r="GMG125" s="908"/>
      <c r="GMH125" s="908"/>
      <c r="GMI125" s="908"/>
      <c r="GMJ125" s="908"/>
      <c r="GMK125" s="908"/>
      <c r="GML125" s="908"/>
      <c r="GMM125" s="908"/>
      <c r="GMN125" s="908"/>
      <c r="GMO125" s="908"/>
      <c r="GMP125" s="908"/>
      <c r="GMQ125" s="908"/>
      <c r="GMR125" s="908"/>
      <c r="GMS125" s="908"/>
      <c r="GMT125" s="908"/>
      <c r="GMU125" s="908"/>
      <c r="GMV125" s="908"/>
      <c r="GMW125" s="908"/>
      <c r="GMX125" s="908"/>
      <c r="GMY125" s="908"/>
      <c r="GMZ125" s="908"/>
      <c r="GNA125" s="908"/>
      <c r="GNB125" s="908"/>
      <c r="GNC125" s="908"/>
      <c r="GND125" s="908"/>
      <c r="GNE125" s="908"/>
      <c r="GNF125" s="908"/>
      <c r="GNG125" s="908"/>
      <c r="GNH125" s="908"/>
      <c r="GNI125" s="908"/>
      <c r="GNJ125" s="908"/>
      <c r="GNK125" s="908"/>
      <c r="GNL125" s="908"/>
      <c r="GNM125" s="908"/>
      <c r="GNN125" s="908"/>
      <c r="GNO125" s="908"/>
      <c r="GNP125" s="908"/>
      <c r="GNQ125" s="908"/>
      <c r="GNR125" s="908"/>
      <c r="GNS125" s="908"/>
      <c r="GNT125" s="908"/>
      <c r="GNU125" s="908"/>
      <c r="GNV125" s="908"/>
      <c r="GNW125" s="908"/>
      <c r="GNX125" s="908"/>
      <c r="GNY125" s="908"/>
      <c r="GNZ125" s="908"/>
      <c r="GOA125" s="908"/>
      <c r="GOB125" s="908"/>
      <c r="GOC125" s="908"/>
      <c r="GOD125" s="908"/>
      <c r="GOE125" s="908"/>
      <c r="GOF125" s="908"/>
      <c r="GOG125" s="908"/>
      <c r="GOH125" s="908"/>
      <c r="GOI125" s="908"/>
      <c r="GOJ125" s="908"/>
      <c r="GOK125" s="908"/>
      <c r="GOL125" s="908"/>
      <c r="GOM125" s="908"/>
      <c r="GON125" s="908"/>
      <c r="GOO125" s="908"/>
      <c r="GOP125" s="908"/>
      <c r="GOQ125" s="908"/>
      <c r="GOR125" s="908"/>
      <c r="GOS125" s="908"/>
      <c r="GOT125" s="908"/>
      <c r="GOU125" s="908"/>
      <c r="GOV125" s="908"/>
      <c r="GOW125" s="908"/>
      <c r="GOX125" s="908"/>
      <c r="GOY125" s="908"/>
      <c r="GOZ125" s="908"/>
      <c r="GPA125" s="908"/>
      <c r="GPB125" s="908"/>
      <c r="GPC125" s="908"/>
      <c r="GPD125" s="908"/>
      <c r="GPE125" s="908"/>
      <c r="GPF125" s="908"/>
      <c r="GPG125" s="908"/>
      <c r="GPH125" s="908"/>
      <c r="GPI125" s="908"/>
      <c r="GPJ125" s="908"/>
      <c r="GPK125" s="908"/>
      <c r="GPL125" s="908"/>
      <c r="GPM125" s="908"/>
      <c r="GPN125" s="908"/>
      <c r="GPO125" s="908"/>
      <c r="GPP125" s="908"/>
      <c r="GPQ125" s="908"/>
      <c r="GPR125" s="908"/>
      <c r="GPS125" s="908"/>
      <c r="GPT125" s="908"/>
      <c r="GPU125" s="908"/>
      <c r="GPV125" s="908"/>
      <c r="GPW125" s="908"/>
      <c r="GPX125" s="908"/>
      <c r="GPY125" s="908"/>
      <c r="GPZ125" s="908"/>
      <c r="GQA125" s="908"/>
      <c r="GQB125" s="908"/>
      <c r="GQC125" s="908"/>
      <c r="GQD125" s="908"/>
      <c r="GQE125" s="908"/>
      <c r="GQF125" s="908"/>
      <c r="GQG125" s="908"/>
      <c r="GQH125" s="908"/>
      <c r="GQI125" s="908"/>
      <c r="GQJ125" s="908"/>
      <c r="GQK125" s="908"/>
      <c r="GQL125" s="908"/>
      <c r="GQM125" s="908"/>
      <c r="GQN125" s="908"/>
      <c r="GQO125" s="908"/>
      <c r="GQP125" s="908"/>
      <c r="GQQ125" s="908"/>
      <c r="GQR125" s="908"/>
      <c r="GQS125" s="908"/>
      <c r="GQT125" s="908"/>
      <c r="GQU125" s="908"/>
      <c r="GQV125" s="908"/>
      <c r="GQW125" s="908"/>
      <c r="GQX125" s="908"/>
      <c r="GQY125" s="908"/>
      <c r="GQZ125" s="908"/>
      <c r="GRA125" s="908"/>
      <c r="GRB125" s="908"/>
      <c r="GRC125" s="908"/>
      <c r="GRD125" s="908"/>
      <c r="GRE125" s="908"/>
      <c r="GRF125" s="908"/>
      <c r="GRG125" s="908"/>
      <c r="GRH125" s="908"/>
      <c r="GRI125" s="908"/>
      <c r="GRJ125" s="908"/>
      <c r="GRK125" s="908"/>
      <c r="GRL125" s="908"/>
      <c r="GRM125" s="908"/>
      <c r="GRN125" s="908"/>
      <c r="GRO125" s="908"/>
      <c r="GRP125" s="908"/>
      <c r="GRQ125" s="908"/>
      <c r="GRR125" s="908"/>
      <c r="GRS125" s="908"/>
      <c r="GRT125" s="908"/>
      <c r="GRU125" s="908"/>
      <c r="GRV125" s="908"/>
      <c r="GRW125" s="908"/>
      <c r="GRX125" s="908"/>
      <c r="GRY125" s="908"/>
      <c r="GRZ125" s="908"/>
      <c r="GSA125" s="908"/>
      <c r="GSB125" s="908"/>
      <c r="GSC125" s="908"/>
      <c r="GSD125" s="908"/>
      <c r="GSE125" s="908"/>
      <c r="GSF125" s="908"/>
      <c r="GSG125" s="908"/>
      <c r="GSH125" s="908"/>
      <c r="GSI125" s="908"/>
      <c r="GSJ125" s="908"/>
      <c r="GSK125" s="908"/>
      <c r="GSL125" s="908"/>
      <c r="GSM125" s="908"/>
      <c r="GSN125" s="908"/>
      <c r="GSO125" s="908"/>
      <c r="GSP125" s="908"/>
      <c r="GSQ125" s="908"/>
      <c r="GSR125" s="908"/>
      <c r="GSS125" s="908"/>
      <c r="GST125" s="908"/>
      <c r="GSU125" s="908"/>
      <c r="GSV125" s="908"/>
      <c r="GSW125" s="908"/>
      <c r="GSX125" s="908"/>
      <c r="GSY125" s="908"/>
      <c r="GSZ125" s="908"/>
      <c r="GTA125" s="908"/>
      <c r="GTB125" s="908"/>
      <c r="GTC125" s="908"/>
      <c r="GTD125" s="908"/>
      <c r="GTE125" s="908"/>
      <c r="GTF125" s="908"/>
      <c r="GTG125" s="908"/>
      <c r="GTH125" s="908"/>
      <c r="GTI125" s="908"/>
      <c r="GTJ125" s="908"/>
      <c r="GTK125" s="908"/>
      <c r="GTL125" s="908"/>
      <c r="GTM125" s="908"/>
      <c r="GTN125" s="908"/>
      <c r="GTO125" s="908"/>
      <c r="GTP125" s="908"/>
      <c r="GTQ125" s="908"/>
      <c r="GTR125" s="908"/>
      <c r="GTS125" s="908"/>
      <c r="GTT125" s="908"/>
      <c r="GTU125" s="908"/>
      <c r="GTV125" s="908"/>
      <c r="GTW125" s="908"/>
      <c r="GTX125" s="908"/>
      <c r="GTY125" s="908"/>
      <c r="GTZ125" s="908"/>
      <c r="GUA125" s="908"/>
      <c r="GUB125" s="908"/>
      <c r="GUC125" s="908"/>
      <c r="GUD125" s="908"/>
      <c r="GUE125" s="908"/>
      <c r="GUF125" s="908"/>
      <c r="GUG125" s="908"/>
      <c r="GUH125" s="908"/>
      <c r="GUI125" s="908"/>
      <c r="GUJ125" s="908"/>
      <c r="GUK125" s="908"/>
      <c r="GUL125" s="908"/>
      <c r="GUM125" s="908"/>
      <c r="GUN125" s="908"/>
      <c r="GUO125" s="908"/>
      <c r="GUP125" s="908"/>
      <c r="GUQ125" s="908"/>
      <c r="GUR125" s="908"/>
      <c r="GUS125" s="908"/>
      <c r="GUT125" s="908"/>
      <c r="GUU125" s="908"/>
      <c r="GUV125" s="908"/>
      <c r="GUW125" s="908"/>
      <c r="GUX125" s="908"/>
      <c r="GUY125" s="908"/>
      <c r="GUZ125" s="908"/>
      <c r="GVA125" s="908"/>
      <c r="GVB125" s="908"/>
      <c r="GVC125" s="908"/>
      <c r="GVD125" s="908"/>
      <c r="GVE125" s="908"/>
      <c r="GVF125" s="908"/>
      <c r="GVG125" s="908"/>
      <c r="GVH125" s="908"/>
      <c r="GVI125" s="908"/>
      <c r="GVJ125" s="908"/>
      <c r="GVK125" s="908"/>
      <c r="GVL125" s="908"/>
      <c r="GVM125" s="908"/>
      <c r="GVN125" s="908"/>
      <c r="GVO125" s="908"/>
      <c r="GVP125" s="908"/>
      <c r="GVQ125" s="908"/>
      <c r="GVR125" s="908"/>
      <c r="GVS125" s="908"/>
      <c r="GVT125" s="908"/>
      <c r="GVU125" s="908"/>
      <c r="GVV125" s="908"/>
      <c r="GVW125" s="908"/>
      <c r="GVX125" s="908"/>
      <c r="GVY125" s="908"/>
      <c r="GVZ125" s="908"/>
      <c r="GWA125" s="908"/>
      <c r="GWB125" s="908"/>
      <c r="GWC125" s="908"/>
      <c r="GWD125" s="908"/>
      <c r="GWE125" s="908"/>
      <c r="GWF125" s="908"/>
      <c r="GWG125" s="908"/>
      <c r="GWH125" s="908"/>
      <c r="GWI125" s="908"/>
      <c r="GWJ125" s="908"/>
      <c r="GWK125" s="908"/>
      <c r="GWL125" s="908"/>
      <c r="GWM125" s="908"/>
      <c r="GWN125" s="908"/>
      <c r="GWO125" s="908"/>
      <c r="GWP125" s="908"/>
      <c r="GWQ125" s="908"/>
      <c r="GWR125" s="908"/>
      <c r="GWS125" s="908"/>
      <c r="GWT125" s="908"/>
      <c r="GWU125" s="908"/>
      <c r="GWV125" s="908"/>
      <c r="GWW125" s="908"/>
      <c r="GWX125" s="908"/>
      <c r="GWY125" s="908"/>
      <c r="GWZ125" s="908"/>
      <c r="GXA125" s="908"/>
      <c r="GXB125" s="908"/>
      <c r="GXC125" s="908"/>
      <c r="GXD125" s="908"/>
      <c r="GXE125" s="908"/>
      <c r="GXF125" s="908"/>
      <c r="GXG125" s="908"/>
      <c r="GXH125" s="908"/>
      <c r="GXI125" s="908"/>
      <c r="GXJ125" s="908"/>
      <c r="GXK125" s="908"/>
      <c r="GXL125" s="908"/>
      <c r="GXM125" s="908"/>
      <c r="GXN125" s="908"/>
      <c r="GXO125" s="908"/>
      <c r="GXP125" s="908"/>
      <c r="GXQ125" s="908"/>
      <c r="GXR125" s="908"/>
      <c r="GXS125" s="908"/>
      <c r="GXT125" s="908"/>
      <c r="GXU125" s="908"/>
      <c r="GXV125" s="908"/>
      <c r="GXW125" s="908"/>
      <c r="GXX125" s="908"/>
      <c r="GXY125" s="908"/>
      <c r="GXZ125" s="908"/>
      <c r="GYA125" s="908"/>
      <c r="GYB125" s="908"/>
      <c r="GYC125" s="908"/>
      <c r="GYD125" s="908"/>
      <c r="GYE125" s="908"/>
      <c r="GYF125" s="908"/>
      <c r="GYG125" s="908"/>
      <c r="GYH125" s="908"/>
      <c r="GYI125" s="908"/>
      <c r="GYJ125" s="908"/>
      <c r="GYK125" s="908"/>
      <c r="GYL125" s="908"/>
      <c r="GYM125" s="908"/>
      <c r="GYN125" s="908"/>
      <c r="GYO125" s="908"/>
      <c r="GYP125" s="908"/>
      <c r="GYQ125" s="908"/>
      <c r="GYR125" s="908"/>
      <c r="GYS125" s="908"/>
      <c r="GYT125" s="908"/>
      <c r="GYU125" s="908"/>
      <c r="GYV125" s="908"/>
      <c r="GYW125" s="908"/>
      <c r="GYX125" s="908"/>
      <c r="GYY125" s="908"/>
      <c r="GYZ125" s="908"/>
      <c r="GZA125" s="908"/>
      <c r="GZB125" s="908"/>
      <c r="GZC125" s="908"/>
      <c r="GZD125" s="908"/>
      <c r="GZE125" s="908"/>
      <c r="GZF125" s="908"/>
      <c r="GZG125" s="908"/>
      <c r="GZH125" s="908"/>
      <c r="GZI125" s="908"/>
      <c r="GZJ125" s="908"/>
      <c r="GZK125" s="908"/>
      <c r="GZL125" s="908"/>
      <c r="GZM125" s="908"/>
      <c r="GZN125" s="908"/>
      <c r="GZO125" s="908"/>
      <c r="GZP125" s="908"/>
      <c r="GZQ125" s="908"/>
      <c r="GZR125" s="908"/>
      <c r="GZS125" s="908"/>
      <c r="GZT125" s="908"/>
      <c r="GZU125" s="908"/>
      <c r="GZV125" s="908"/>
      <c r="GZW125" s="908"/>
      <c r="GZX125" s="908"/>
      <c r="GZY125" s="908"/>
      <c r="GZZ125" s="908"/>
      <c r="HAA125" s="908"/>
      <c r="HAB125" s="908"/>
      <c r="HAC125" s="908"/>
      <c r="HAD125" s="908"/>
      <c r="HAE125" s="908"/>
      <c r="HAF125" s="908"/>
      <c r="HAG125" s="908"/>
      <c r="HAH125" s="908"/>
      <c r="HAI125" s="908"/>
      <c r="HAJ125" s="908"/>
      <c r="HAK125" s="908"/>
      <c r="HAL125" s="908"/>
      <c r="HAM125" s="908"/>
      <c r="HAN125" s="908"/>
      <c r="HAO125" s="908"/>
      <c r="HAP125" s="908"/>
      <c r="HAQ125" s="908"/>
      <c r="HAR125" s="908"/>
      <c r="HAS125" s="908"/>
      <c r="HAT125" s="908"/>
      <c r="HAU125" s="908"/>
      <c r="HAV125" s="908"/>
      <c r="HAW125" s="908"/>
      <c r="HAX125" s="908"/>
      <c r="HAY125" s="908"/>
      <c r="HAZ125" s="908"/>
      <c r="HBA125" s="908"/>
      <c r="HBB125" s="908"/>
      <c r="HBC125" s="908"/>
      <c r="HBD125" s="908"/>
      <c r="HBE125" s="908"/>
      <c r="HBF125" s="908"/>
      <c r="HBG125" s="908"/>
      <c r="HBH125" s="908"/>
      <c r="HBI125" s="908"/>
      <c r="HBJ125" s="908"/>
      <c r="HBK125" s="908"/>
      <c r="HBL125" s="908"/>
      <c r="HBM125" s="908"/>
      <c r="HBN125" s="908"/>
      <c r="HBO125" s="908"/>
      <c r="HBP125" s="908"/>
      <c r="HBQ125" s="908"/>
      <c r="HBR125" s="908"/>
      <c r="HBS125" s="908"/>
      <c r="HBT125" s="908"/>
      <c r="HBU125" s="908"/>
      <c r="HBV125" s="908"/>
      <c r="HBW125" s="908"/>
      <c r="HBX125" s="908"/>
      <c r="HBY125" s="908"/>
      <c r="HBZ125" s="908"/>
      <c r="HCA125" s="908"/>
      <c r="HCB125" s="908"/>
      <c r="HCC125" s="908"/>
      <c r="HCD125" s="908"/>
      <c r="HCE125" s="908"/>
      <c r="HCF125" s="908"/>
      <c r="HCG125" s="908"/>
      <c r="HCH125" s="908"/>
      <c r="HCI125" s="908"/>
      <c r="HCJ125" s="908"/>
      <c r="HCK125" s="908"/>
      <c r="HCL125" s="908"/>
      <c r="HCM125" s="908"/>
      <c r="HCN125" s="908"/>
      <c r="HCO125" s="908"/>
      <c r="HCP125" s="908"/>
      <c r="HCQ125" s="908"/>
      <c r="HCR125" s="908"/>
      <c r="HCS125" s="908"/>
      <c r="HCT125" s="908"/>
      <c r="HCU125" s="908"/>
      <c r="HCV125" s="908"/>
      <c r="HCW125" s="908"/>
      <c r="HCX125" s="908"/>
      <c r="HCY125" s="908"/>
      <c r="HCZ125" s="908"/>
      <c r="HDA125" s="908"/>
      <c r="HDB125" s="908"/>
      <c r="HDC125" s="908"/>
      <c r="HDD125" s="908"/>
      <c r="HDE125" s="908"/>
      <c r="HDF125" s="908"/>
      <c r="HDG125" s="908"/>
      <c r="HDH125" s="908"/>
      <c r="HDI125" s="908"/>
      <c r="HDJ125" s="908"/>
      <c r="HDK125" s="908"/>
      <c r="HDL125" s="908"/>
      <c r="HDM125" s="908"/>
      <c r="HDN125" s="908"/>
      <c r="HDO125" s="908"/>
      <c r="HDP125" s="908"/>
      <c r="HDQ125" s="908"/>
      <c r="HDR125" s="908"/>
      <c r="HDS125" s="908"/>
      <c r="HDT125" s="908"/>
      <c r="HDU125" s="908"/>
      <c r="HDV125" s="908"/>
      <c r="HDW125" s="908"/>
      <c r="HDX125" s="908"/>
      <c r="HDY125" s="908"/>
      <c r="HDZ125" s="908"/>
      <c r="HEA125" s="908"/>
      <c r="HEB125" s="908"/>
      <c r="HEC125" s="908"/>
      <c r="HED125" s="908"/>
      <c r="HEE125" s="908"/>
      <c r="HEF125" s="908"/>
      <c r="HEG125" s="908"/>
      <c r="HEH125" s="908"/>
      <c r="HEI125" s="908"/>
      <c r="HEJ125" s="908"/>
      <c r="HEK125" s="908"/>
      <c r="HEL125" s="908"/>
      <c r="HEM125" s="908"/>
      <c r="HEN125" s="908"/>
      <c r="HEO125" s="908"/>
      <c r="HEP125" s="908"/>
      <c r="HEQ125" s="908"/>
      <c r="HER125" s="908"/>
      <c r="HES125" s="908"/>
      <c r="HET125" s="908"/>
      <c r="HEU125" s="908"/>
      <c r="HEV125" s="908"/>
      <c r="HEW125" s="908"/>
      <c r="HEX125" s="908"/>
      <c r="HEY125" s="908"/>
      <c r="HEZ125" s="908"/>
      <c r="HFA125" s="908"/>
      <c r="HFB125" s="908"/>
      <c r="HFC125" s="908"/>
      <c r="HFD125" s="908"/>
      <c r="HFE125" s="908"/>
      <c r="HFF125" s="908"/>
      <c r="HFG125" s="908"/>
      <c r="HFH125" s="908"/>
      <c r="HFI125" s="908"/>
      <c r="HFJ125" s="908"/>
      <c r="HFK125" s="908"/>
      <c r="HFL125" s="908"/>
      <c r="HFM125" s="908"/>
      <c r="HFN125" s="908"/>
      <c r="HFO125" s="908"/>
      <c r="HFP125" s="908"/>
      <c r="HFQ125" s="908"/>
      <c r="HFR125" s="908"/>
      <c r="HFS125" s="908"/>
      <c r="HFT125" s="908"/>
      <c r="HFU125" s="908"/>
      <c r="HFV125" s="908"/>
      <c r="HFW125" s="908"/>
      <c r="HFX125" s="908"/>
      <c r="HFY125" s="908"/>
      <c r="HFZ125" s="908"/>
      <c r="HGA125" s="908"/>
      <c r="HGB125" s="908"/>
      <c r="HGC125" s="908"/>
      <c r="HGD125" s="908"/>
      <c r="HGE125" s="908"/>
      <c r="HGF125" s="908"/>
      <c r="HGG125" s="908"/>
      <c r="HGH125" s="908"/>
      <c r="HGI125" s="908"/>
      <c r="HGJ125" s="908"/>
      <c r="HGK125" s="908"/>
      <c r="HGL125" s="908"/>
      <c r="HGM125" s="908"/>
      <c r="HGN125" s="908"/>
      <c r="HGO125" s="908"/>
      <c r="HGP125" s="908"/>
      <c r="HGQ125" s="908"/>
      <c r="HGR125" s="908"/>
      <c r="HGS125" s="908"/>
      <c r="HGT125" s="908"/>
      <c r="HGU125" s="908"/>
      <c r="HGV125" s="908"/>
      <c r="HGW125" s="908"/>
      <c r="HGX125" s="908"/>
      <c r="HGY125" s="908"/>
      <c r="HGZ125" s="908"/>
      <c r="HHA125" s="908"/>
      <c r="HHB125" s="908"/>
      <c r="HHC125" s="908"/>
      <c r="HHD125" s="908"/>
      <c r="HHE125" s="908"/>
      <c r="HHF125" s="908"/>
      <c r="HHG125" s="908"/>
      <c r="HHH125" s="908"/>
      <c r="HHI125" s="908"/>
      <c r="HHJ125" s="908"/>
      <c r="HHK125" s="908"/>
      <c r="HHL125" s="908"/>
      <c r="HHM125" s="908"/>
      <c r="HHN125" s="908"/>
      <c r="HHO125" s="908"/>
      <c r="HHP125" s="908"/>
      <c r="HHQ125" s="908"/>
      <c r="HHR125" s="908"/>
      <c r="HHS125" s="908"/>
      <c r="HHT125" s="908"/>
      <c r="HHU125" s="908"/>
      <c r="HHV125" s="908"/>
      <c r="HHW125" s="908"/>
      <c r="HHX125" s="908"/>
      <c r="HHY125" s="908"/>
      <c r="HHZ125" s="908"/>
      <c r="HIA125" s="908"/>
      <c r="HIB125" s="908"/>
      <c r="HIC125" s="908"/>
      <c r="HID125" s="908"/>
      <c r="HIE125" s="908"/>
      <c r="HIF125" s="908"/>
      <c r="HIG125" s="908"/>
      <c r="HIH125" s="908"/>
      <c r="HII125" s="908"/>
      <c r="HIJ125" s="908"/>
      <c r="HIK125" s="908"/>
      <c r="HIL125" s="908"/>
      <c r="HIM125" s="908"/>
      <c r="HIN125" s="908"/>
      <c r="HIO125" s="908"/>
      <c r="HIP125" s="908"/>
      <c r="HIQ125" s="908"/>
      <c r="HIR125" s="908"/>
      <c r="HIS125" s="908"/>
      <c r="HIT125" s="908"/>
      <c r="HIU125" s="908"/>
      <c r="HIV125" s="908"/>
      <c r="HIW125" s="908"/>
      <c r="HIX125" s="908"/>
      <c r="HIY125" s="908"/>
      <c r="HIZ125" s="908"/>
      <c r="HJA125" s="908"/>
      <c r="HJB125" s="908"/>
      <c r="HJC125" s="908"/>
      <c r="HJD125" s="908"/>
      <c r="HJE125" s="908"/>
      <c r="HJF125" s="908"/>
      <c r="HJG125" s="908"/>
      <c r="HJH125" s="908"/>
      <c r="HJI125" s="908"/>
      <c r="HJJ125" s="908"/>
      <c r="HJK125" s="908"/>
      <c r="HJL125" s="908"/>
      <c r="HJM125" s="908"/>
      <c r="HJN125" s="908"/>
      <c r="HJO125" s="908"/>
      <c r="HJP125" s="908"/>
      <c r="HJQ125" s="908"/>
      <c r="HJR125" s="908"/>
      <c r="HJS125" s="908"/>
      <c r="HJT125" s="908"/>
      <c r="HJU125" s="908"/>
      <c r="HJV125" s="908"/>
      <c r="HJW125" s="908"/>
      <c r="HJX125" s="908"/>
      <c r="HJY125" s="908"/>
      <c r="HJZ125" s="908"/>
      <c r="HKA125" s="908"/>
      <c r="HKB125" s="908"/>
      <c r="HKC125" s="908"/>
      <c r="HKD125" s="908"/>
      <c r="HKE125" s="908"/>
      <c r="HKF125" s="908"/>
      <c r="HKG125" s="908"/>
      <c r="HKH125" s="908"/>
      <c r="HKI125" s="908"/>
      <c r="HKJ125" s="908"/>
      <c r="HKK125" s="908"/>
      <c r="HKL125" s="908"/>
      <c r="HKM125" s="908"/>
      <c r="HKN125" s="908"/>
      <c r="HKO125" s="908"/>
      <c r="HKP125" s="908"/>
      <c r="HKQ125" s="908"/>
      <c r="HKR125" s="908"/>
      <c r="HKS125" s="908"/>
      <c r="HKT125" s="908"/>
      <c r="HKU125" s="908"/>
      <c r="HKV125" s="908"/>
      <c r="HKW125" s="908"/>
      <c r="HKX125" s="908"/>
      <c r="HKY125" s="908"/>
      <c r="HKZ125" s="908"/>
      <c r="HLA125" s="908"/>
      <c r="HLB125" s="908"/>
      <c r="HLC125" s="908"/>
      <c r="HLD125" s="908"/>
      <c r="HLE125" s="908"/>
      <c r="HLF125" s="908"/>
      <c r="HLG125" s="908"/>
      <c r="HLH125" s="908"/>
      <c r="HLI125" s="908"/>
      <c r="HLJ125" s="908"/>
      <c r="HLK125" s="908"/>
      <c r="HLL125" s="908"/>
      <c r="HLM125" s="908"/>
      <c r="HLN125" s="908"/>
      <c r="HLO125" s="908"/>
      <c r="HLP125" s="908"/>
      <c r="HLQ125" s="908"/>
      <c r="HLR125" s="908"/>
      <c r="HLS125" s="908"/>
      <c r="HLT125" s="908"/>
      <c r="HLU125" s="908"/>
      <c r="HLV125" s="908"/>
      <c r="HLW125" s="908"/>
      <c r="HLX125" s="908"/>
      <c r="HLY125" s="908"/>
      <c r="HLZ125" s="908"/>
      <c r="HMA125" s="908"/>
      <c r="HMB125" s="908"/>
      <c r="HMC125" s="908"/>
      <c r="HMD125" s="908"/>
      <c r="HME125" s="908"/>
      <c r="HMF125" s="908"/>
      <c r="HMG125" s="908"/>
      <c r="HMH125" s="908"/>
      <c r="HMI125" s="908"/>
      <c r="HMJ125" s="908"/>
      <c r="HMK125" s="908"/>
      <c r="HML125" s="908"/>
      <c r="HMM125" s="908"/>
      <c r="HMN125" s="908"/>
      <c r="HMO125" s="908"/>
      <c r="HMP125" s="908"/>
      <c r="HMQ125" s="908"/>
      <c r="HMR125" s="908"/>
      <c r="HMS125" s="908"/>
      <c r="HMT125" s="908"/>
      <c r="HMU125" s="908"/>
      <c r="HMV125" s="908"/>
      <c r="HMW125" s="908"/>
      <c r="HMX125" s="908"/>
      <c r="HMY125" s="908"/>
      <c r="HMZ125" s="908"/>
      <c r="HNA125" s="908"/>
      <c r="HNB125" s="908"/>
      <c r="HNC125" s="908"/>
      <c r="HND125" s="908"/>
      <c r="HNE125" s="908"/>
      <c r="HNF125" s="908"/>
      <c r="HNG125" s="908"/>
      <c r="HNH125" s="908"/>
      <c r="HNI125" s="908"/>
      <c r="HNJ125" s="908"/>
      <c r="HNK125" s="908"/>
      <c r="HNL125" s="908"/>
      <c r="HNM125" s="908"/>
      <c r="HNN125" s="908"/>
      <c r="HNO125" s="908"/>
      <c r="HNP125" s="908"/>
      <c r="HNQ125" s="908"/>
      <c r="HNR125" s="908"/>
      <c r="HNS125" s="908"/>
      <c r="HNT125" s="908"/>
      <c r="HNU125" s="908"/>
      <c r="HNV125" s="908"/>
      <c r="HNW125" s="908"/>
      <c r="HNX125" s="908"/>
      <c r="HNY125" s="908"/>
      <c r="HNZ125" s="908"/>
      <c r="HOA125" s="908"/>
      <c r="HOB125" s="908"/>
      <c r="HOC125" s="908"/>
      <c r="HOD125" s="908"/>
      <c r="HOE125" s="908"/>
      <c r="HOF125" s="908"/>
      <c r="HOG125" s="908"/>
      <c r="HOH125" s="908"/>
      <c r="HOI125" s="908"/>
      <c r="HOJ125" s="908"/>
      <c r="HOK125" s="908"/>
      <c r="HOL125" s="908"/>
      <c r="HOM125" s="908"/>
      <c r="HON125" s="908"/>
      <c r="HOO125" s="908"/>
      <c r="HOP125" s="908"/>
      <c r="HOQ125" s="908"/>
      <c r="HOR125" s="908"/>
      <c r="HOS125" s="908"/>
      <c r="HOT125" s="908"/>
      <c r="HOU125" s="908"/>
      <c r="HOV125" s="908"/>
      <c r="HOW125" s="908"/>
      <c r="HOX125" s="908"/>
      <c r="HOY125" s="908"/>
      <c r="HOZ125" s="908"/>
      <c r="HPA125" s="908"/>
      <c r="HPB125" s="908"/>
      <c r="HPC125" s="908"/>
      <c r="HPD125" s="908"/>
      <c r="HPE125" s="908"/>
      <c r="HPF125" s="908"/>
      <c r="HPG125" s="908"/>
      <c r="HPH125" s="908"/>
      <c r="HPI125" s="908"/>
      <c r="HPJ125" s="908"/>
      <c r="HPK125" s="908"/>
      <c r="HPL125" s="908"/>
      <c r="HPM125" s="908"/>
      <c r="HPN125" s="908"/>
      <c r="HPO125" s="908"/>
      <c r="HPP125" s="908"/>
      <c r="HPQ125" s="908"/>
      <c r="HPR125" s="908"/>
      <c r="HPS125" s="908"/>
      <c r="HPT125" s="908"/>
      <c r="HPU125" s="908"/>
      <c r="HPV125" s="908"/>
      <c r="HPW125" s="908"/>
      <c r="HPX125" s="908"/>
      <c r="HPY125" s="908"/>
      <c r="HPZ125" s="908"/>
      <c r="HQA125" s="908"/>
      <c r="HQB125" s="908"/>
      <c r="HQC125" s="908"/>
      <c r="HQD125" s="908"/>
      <c r="HQE125" s="908"/>
      <c r="HQF125" s="908"/>
      <c r="HQG125" s="908"/>
      <c r="HQH125" s="908"/>
      <c r="HQI125" s="908"/>
      <c r="HQJ125" s="908"/>
      <c r="HQK125" s="908"/>
      <c r="HQL125" s="908"/>
      <c r="HQM125" s="908"/>
      <c r="HQN125" s="908"/>
      <c r="HQO125" s="908"/>
      <c r="HQP125" s="908"/>
      <c r="HQQ125" s="908"/>
      <c r="HQR125" s="908"/>
      <c r="HQS125" s="908"/>
      <c r="HQT125" s="908"/>
      <c r="HQU125" s="908"/>
      <c r="HQV125" s="908"/>
      <c r="HQW125" s="908"/>
      <c r="HQX125" s="908"/>
      <c r="HQY125" s="908"/>
      <c r="HQZ125" s="908"/>
      <c r="HRA125" s="908"/>
      <c r="HRB125" s="908"/>
      <c r="HRC125" s="908"/>
      <c r="HRD125" s="908"/>
      <c r="HRE125" s="908"/>
      <c r="HRF125" s="908"/>
      <c r="HRG125" s="908"/>
      <c r="HRH125" s="908"/>
      <c r="HRI125" s="908"/>
      <c r="HRJ125" s="908"/>
      <c r="HRK125" s="908"/>
      <c r="HRL125" s="908"/>
      <c r="HRM125" s="908"/>
      <c r="HRN125" s="908"/>
      <c r="HRO125" s="908"/>
      <c r="HRP125" s="908"/>
      <c r="HRQ125" s="908"/>
      <c r="HRR125" s="908"/>
      <c r="HRS125" s="908"/>
      <c r="HRT125" s="908"/>
      <c r="HRU125" s="908"/>
      <c r="HRV125" s="908"/>
      <c r="HRW125" s="908"/>
      <c r="HRX125" s="908"/>
      <c r="HRY125" s="908"/>
      <c r="HRZ125" s="908"/>
      <c r="HSA125" s="908"/>
      <c r="HSB125" s="908"/>
      <c r="HSC125" s="908"/>
      <c r="HSD125" s="908"/>
      <c r="HSE125" s="908"/>
      <c r="HSF125" s="908"/>
      <c r="HSG125" s="908"/>
      <c r="HSH125" s="908"/>
      <c r="HSI125" s="908"/>
      <c r="HSJ125" s="908"/>
      <c r="HSK125" s="908"/>
      <c r="HSL125" s="908"/>
      <c r="HSM125" s="908"/>
      <c r="HSN125" s="908"/>
      <c r="HSO125" s="908"/>
      <c r="HSP125" s="908"/>
      <c r="HSQ125" s="908"/>
      <c r="HSR125" s="908"/>
      <c r="HSS125" s="908"/>
      <c r="HST125" s="908"/>
      <c r="HSU125" s="908"/>
      <c r="HSV125" s="908"/>
      <c r="HSW125" s="908"/>
      <c r="HSX125" s="908"/>
      <c r="HSY125" s="908"/>
      <c r="HSZ125" s="908"/>
      <c r="HTA125" s="908"/>
      <c r="HTB125" s="908"/>
      <c r="HTC125" s="908"/>
      <c r="HTD125" s="908"/>
      <c r="HTE125" s="908"/>
      <c r="HTF125" s="908"/>
      <c r="HTG125" s="908"/>
      <c r="HTH125" s="908"/>
      <c r="HTI125" s="908"/>
      <c r="HTJ125" s="908"/>
      <c r="HTK125" s="908"/>
      <c r="HTL125" s="908"/>
      <c r="HTM125" s="908"/>
      <c r="HTN125" s="908"/>
      <c r="HTO125" s="908"/>
      <c r="HTP125" s="908"/>
      <c r="HTQ125" s="908"/>
      <c r="HTR125" s="908"/>
      <c r="HTS125" s="908"/>
      <c r="HTT125" s="908"/>
      <c r="HTU125" s="908"/>
      <c r="HTV125" s="908"/>
      <c r="HTW125" s="908"/>
      <c r="HTX125" s="908"/>
      <c r="HTY125" s="908"/>
      <c r="HTZ125" s="908"/>
      <c r="HUA125" s="908"/>
      <c r="HUB125" s="908"/>
      <c r="HUC125" s="908"/>
      <c r="HUD125" s="908"/>
      <c r="HUE125" s="908"/>
      <c r="HUF125" s="908"/>
      <c r="HUG125" s="908"/>
      <c r="HUH125" s="908"/>
      <c r="HUI125" s="908"/>
      <c r="HUJ125" s="908"/>
      <c r="HUK125" s="908"/>
      <c r="HUL125" s="908"/>
      <c r="HUM125" s="908"/>
      <c r="HUN125" s="908"/>
      <c r="HUO125" s="908"/>
      <c r="HUP125" s="908"/>
      <c r="HUQ125" s="908"/>
      <c r="HUR125" s="908"/>
      <c r="HUS125" s="908"/>
      <c r="HUT125" s="908"/>
      <c r="HUU125" s="908"/>
      <c r="HUV125" s="908"/>
      <c r="HUW125" s="908"/>
      <c r="HUX125" s="908"/>
      <c r="HUY125" s="908"/>
      <c r="HUZ125" s="908"/>
      <c r="HVA125" s="908"/>
      <c r="HVB125" s="908"/>
      <c r="HVC125" s="908"/>
      <c r="HVD125" s="908"/>
      <c r="HVE125" s="908"/>
      <c r="HVF125" s="908"/>
      <c r="HVG125" s="908"/>
      <c r="HVH125" s="908"/>
      <c r="HVI125" s="908"/>
      <c r="HVJ125" s="908"/>
      <c r="HVK125" s="908"/>
      <c r="HVL125" s="908"/>
      <c r="HVM125" s="908"/>
      <c r="HVN125" s="908"/>
      <c r="HVO125" s="908"/>
      <c r="HVP125" s="908"/>
      <c r="HVQ125" s="908"/>
      <c r="HVR125" s="908"/>
      <c r="HVS125" s="908"/>
      <c r="HVT125" s="908"/>
      <c r="HVU125" s="908"/>
      <c r="HVV125" s="908"/>
      <c r="HVW125" s="908"/>
      <c r="HVX125" s="908"/>
      <c r="HVY125" s="908"/>
      <c r="HVZ125" s="908"/>
      <c r="HWA125" s="908"/>
      <c r="HWB125" s="908"/>
      <c r="HWC125" s="908"/>
      <c r="HWD125" s="908"/>
      <c r="HWE125" s="908"/>
      <c r="HWF125" s="908"/>
      <c r="HWG125" s="908"/>
      <c r="HWH125" s="908"/>
      <c r="HWI125" s="908"/>
      <c r="HWJ125" s="908"/>
      <c r="HWK125" s="908"/>
      <c r="HWL125" s="908"/>
      <c r="HWM125" s="908"/>
      <c r="HWN125" s="908"/>
      <c r="HWO125" s="908"/>
      <c r="HWP125" s="908"/>
      <c r="HWQ125" s="908"/>
      <c r="HWR125" s="908"/>
      <c r="HWS125" s="908"/>
      <c r="HWT125" s="908"/>
      <c r="HWU125" s="908"/>
      <c r="HWV125" s="908"/>
      <c r="HWW125" s="908"/>
      <c r="HWX125" s="908"/>
      <c r="HWY125" s="908"/>
      <c r="HWZ125" s="908"/>
      <c r="HXA125" s="908"/>
      <c r="HXB125" s="908"/>
      <c r="HXC125" s="908"/>
      <c r="HXD125" s="908"/>
      <c r="HXE125" s="908"/>
      <c r="HXF125" s="908"/>
      <c r="HXG125" s="908"/>
      <c r="HXH125" s="908"/>
      <c r="HXI125" s="908"/>
      <c r="HXJ125" s="908"/>
      <c r="HXK125" s="908"/>
      <c r="HXL125" s="908"/>
      <c r="HXM125" s="908"/>
      <c r="HXN125" s="908"/>
      <c r="HXO125" s="908"/>
      <c r="HXP125" s="908"/>
      <c r="HXQ125" s="908"/>
      <c r="HXR125" s="908"/>
      <c r="HXS125" s="908"/>
      <c r="HXT125" s="908"/>
      <c r="HXU125" s="908"/>
      <c r="HXV125" s="908"/>
      <c r="HXW125" s="908"/>
      <c r="HXX125" s="908"/>
      <c r="HXY125" s="908"/>
      <c r="HXZ125" s="908"/>
      <c r="HYA125" s="908"/>
      <c r="HYB125" s="908"/>
      <c r="HYC125" s="908"/>
      <c r="HYD125" s="908"/>
      <c r="HYE125" s="908"/>
      <c r="HYF125" s="908"/>
      <c r="HYG125" s="908"/>
      <c r="HYH125" s="908"/>
      <c r="HYI125" s="908"/>
      <c r="HYJ125" s="908"/>
      <c r="HYK125" s="908"/>
      <c r="HYL125" s="908"/>
      <c r="HYM125" s="908"/>
      <c r="HYN125" s="908"/>
      <c r="HYO125" s="908"/>
      <c r="HYP125" s="908"/>
      <c r="HYQ125" s="908"/>
      <c r="HYR125" s="908"/>
      <c r="HYS125" s="908"/>
      <c r="HYT125" s="908"/>
      <c r="HYU125" s="908"/>
      <c r="HYV125" s="908"/>
      <c r="HYW125" s="908"/>
      <c r="HYX125" s="908"/>
      <c r="HYY125" s="908"/>
      <c r="HYZ125" s="908"/>
      <c r="HZA125" s="908"/>
      <c r="HZB125" s="908"/>
      <c r="HZC125" s="908"/>
      <c r="HZD125" s="908"/>
      <c r="HZE125" s="908"/>
      <c r="HZF125" s="908"/>
      <c r="HZG125" s="908"/>
      <c r="HZH125" s="908"/>
      <c r="HZI125" s="908"/>
      <c r="HZJ125" s="908"/>
      <c r="HZK125" s="908"/>
      <c r="HZL125" s="908"/>
      <c r="HZM125" s="908"/>
      <c r="HZN125" s="908"/>
      <c r="HZO125" s="908"/>
      <c r="HZP125" s="908"/>
      <c r="HZQ125" s="908"/>
      <c r="HZR125" s="908"/>
      <c r="HZS125" s="908"/>
      <c r="HZT125" s="908"/>
      <c r="HZU125" s="908"/>
      <c r="HZV125" s="908"/>
      <c r="HZW125" s="908"/>
      <c r="HZX125" s="908"/>
      <c r="HZY125" s="908"/>
      <c r="HZZ125" s="908"/>
      <c r="IAA125" s="908"/>
      <c r="IAB125" s="908"/>
      <c r="IAC125" s="908"/>
      <c r="IAD125" s="908"/>
      <c r="IAE125" s="908"/>
      <c r="IAF125" s="908"/>
      <c r="IAG125" s="908"/>
      <c r="IAH125" s="908"/>
      <c r="IAI125" s="908"/>
      <c r="IAJ125" s="908"/>
      <c r="IAK125" s="908"/>
      <c r="IAL125" s="908"/>
      <c r="IAM125" s="908"/>
      <c r="IAN125" s="908"/>
      <c r="IAO125" s="908"/>
      <c r="IAP125" s="908"/>
      <c r="IAQ125" s="908"/>
      <c r="IAR125" s="908"/>
      <c r="IAS125" s="908"/>
      <c r="IAT125" s="908"/>
      <c r="IAU125" s="908"/>
      <c r="IAV125" s="908"/>
      <c r="IAW125" s="908"/>
      <c r="IAX125" s="908"/>
      <c r="IAY125" s="908"/>
      <c r="IAZ125" s="908"/>
      <c r="IBA125" s="908"/>
      <c r="IBB125" s="908"/>
      <c r="IBC125" s="908"/>
      <c r="IBD125" s="908"/>
      <c r="IBE125" s="908"/>
      <c r="IBF125" s="908"/>
      <c r="IBG125" s="908"/>
      <c r="IBH125" s="908"/>
      <c r="IBI125" s="908"/>
      <c r="IBJ125" s="908"/>
      <c r="IBK125" s="908"/>
      <c r="IBL125" s="908"/>
      <c r="IBM125" s="908"/>
      <c r="IBN125" s="908"/>
      <c r="IBO125" s="908"/>
      <c r="IBP125" s="908"/>
      <c r="IBQ125" s="908"/>
      <c r="IBR125" s="908"/>
      <c r="IBS125" s="908"/>
      <c r="IBT125" s="908"/>
      <c r="IBU125" s="908"/>
      <c r="IBV125" s="908"/>
      <c r="IBW125" s="908"/>
      <c r="IBX125" s="908"/>
      <c r="IBY125" s="908"/>
      <c r="IBZ125" s="908"/>
      <c r="ICA125" s="908"/>
      <c r="ICB125" s="908"/>
      <c r="ICC125" s="908"/>
      <c r="ICD125" s="908"/>
      <c r="ICE125" s="908"/>
      <c r="ICF125" s="908"/>
      <c r="ICG125" s="908"/>
      <c r="ICH125" s="908"/>
      <c r="ICI125" s="908"/>
      <c r="ICJ125" s="908"/>
      <c r="ICK125" s="908"/>
      <c r="ICL125" s="908"/>
      <c r="ICM125" s="908"/>
      <c r="ICN125" s="908"/>
      <c r="ICO125" s="908"/>
      <c r="ICP125" s="908"/>
      <c r="ICQ125" s="908"/>
      <c r="ICR125" s="908"/>
      <c r="ICS125" s="908"/>
      <c r="ICT125" s="908"/>
      <c r="ICU125" s="908"/>
      <c r="ICV125" s="908"/>
      <c r="ICW125" s="908"/>
      <c r="ICX125" s="908"/>
      <c r="ICY125" s="908"/>
      <c r="ICZ125" s="908"/>
      <c r="IDA125" s="908"/>
      <c r="IDB125" s="908"/>
      <c r="IDC125" s="908"/>
      <c r="IDD125" s="908"/>
      <c r="IDE125" s="908"/>
      <c r="IDF125" s="908"/>
      <c r="IDG125" s="908"/>
      <c r="IDH125" s="908"/>
      <c r="IDI125" s="908"/>
      <c r="IDJ125" s="908"/>
      <c r="IDK125" s="908"/>
      <c r="IDL125" s="908"/>
      <c r="IDM125" s="908"/>
      <c r="IDN125" s="908"/>
      <c r="IDO125" s="908"/>
      <c r="IDP125" s="908"/>
      <c r="IDQ125" s="908"/>
      <c r="IDR125" s="908"/>
      <c r="IDS125" s="908"/>
      <c r="IDT125" s="908"/>
      <c r="IDU125" s="908"/>
      <c r="IDV125" s="908"/>
      <c r="IDW125" s="908"/>
      <c r="IDX125" s="908"/>
      <c r="IDY125" s="908"/>
      <c r="IDZ125" s="908"/>
      <c r="IEA125" s="908"/>
      <c r="IEB125" s="908"/>
      <c r="IEC125" s="908"/>
      <c r="IED125" s="908"/>
      <c r="IEE125" s="908"/>
      <c r="IEF125" s="908"/>
      <c r="IEG125" s="908"/>
      <c r="IEH125" s="908"/>
      <c r="IEI125" s="908"/>
      <c r="IEJ125" s="908"/>
      <c r="IEK125" s="908"/>
      <c r="IEL125" s="908"/>
      <c r="IEM125" s="908"/>
      <c r="IEN125" s="908"/>
      <c r="IEO125" s="908"/>
      <c r="IEP125" s="908"/>
      <c r="IEQ125" s="908"/>
      <c r="IER125" s="908"/>
      <c r="IES125" s="908"/>
      <c r="IET125" s="908"/>
      <c r="IEU125" s="908"/>
      <c r="IEV125" s="908"/>
      <c r="IEW125" s="908"/>
      <c r="IEX125" s="908"/>
      <c r="IEY125" s="908"/>
      <c r="IEZ125" s="908"/>
      <c r="IFA125" s="908"/>
      <c r="IFB125" s="908"/>
      <c r="IFC125" s="908"/>
      <c r="IFD125" s="908"/>
      <c r="IFE125" s="908"/>
      <c r="IFF125" s="908"/>
      <c r="IFG125" s="908"/>
      <c r="IFH125" s="908"/>
      <c r="IFI125" s="908"/>
      <c r="IFJ125" s="908"/>
      <c r="IFK125" s="908"/>
      <c r="IFL125" s="908"/>
      <c r="IFM125" s="908"/>
      <c r="IFN125" s="908"/>
      <c r="IFO125" s="908"/>
      <c r="IFP125" s="908"/>
      <c r="IFQ125" s="908"/>
      <c r="IFR125" s="908"/>
      <c r="IFS125" s="908"/>
      <c r="IFT125" s="908"/>
      <c r="IFU125" s="908"/>
      <c r="IFV125" s="908"/>
      <c r="IFW125" s="908"/>
      <c r="IFX125" s="908"/>
      <c r="IFY125" s="908"/>
      <c r="IFZ125" s="908"/>
      <c r="IGA125" s="908"/>
      <c r="IGB125" s="908"/>
      <c r="IGC125" s="908"/>
      <c r="IGD125" s="908"/>
      <c r="IGE125" s="908"/>
      <c r="IGF125" s="908"/>
      <c r="IGG125" s="908"/>
      <c r="IGH125" s="908"/>
      <c r="IGI125" s="908"/>
      <c r="IGJ125" s="908"/>
      <c r="IGK125" s="908"/>
      <c r="IGL125" s="908"/>
      <c r="IGM125" s="908"/>
      <c r="IGN125" s="908"/>
      <c r="IGO125" s="908"/>
      <c r="IGP125" s="908"/>
      <c r="IGQ125" s="908"/>
      <c r="IGR125" s="908"/>
      <c r="IGS125" s="908"/>
      <c r="IGT125" s="908"/>
      <c r="IGU125" s="908"/>
      <c r="IGV125" s="908"/>
      <c r="IGW125" s="908"/>
      <c r="IGX125" s="908"/>
      <c r="IGY125" s="908"/>
      <c r="IGZ125" s="908"/>
      <c r="IHA125" s="908"/>
      <c r="IHB125" s="908"/>
      <c r="IHC125" s="908"/>
      <c r="IHD125" s="908"/>
      <c r="IHE125" s="908"/>
      <c r="IHF125" s="908"/>
      <c r="IHG125" s="908"/>
      <c r="IHH125" s="908"/>
      <c r="IHI125" s="908"/>
      <c r="IHJ125" s="908"/>
      <c r="IHK125" s="908"/>
      <c r="IHL125" s="908"/>
      <c r="IHM125" s="908"/>
      <c r="IHN125" s="908"/>
      <c r="IHO125" s="908"/>
      <c r="IHP125" s="908"/>
      <c r="IHQ125" s="908"/>
      <c r="IHR125" s="908"/>
      <c r="IHS125" s="908"/>
      <c r="IHT125" s="908"/>
      <c r="IHU125" s="908"/>
      <c r="IHV125" s="908"/>
      <c r="IHW125" s="908"/>
      <c r="IHX125" s="908"/>
      <c r="IHY125" s="908"/>
      <c r="IHZ125" s="908"/>
      <c r="IIA125" s="908"/>
      <c r="IIB125" s="908"/>
      <c r="IIC125" s="908"/>
      <c r="IID125" s="908"/>
      <c r="IIE125" s="908"/>
      <c r="IIF125" s="908"/>
      <c r="IIG125" s="908"/>
      <c r="IIH125" s="908"/>
      <c r="III125" s="908"/>
      <c r="IIJ125" s="908"/>
      <c r="IIK125" s="908"/>
      <c r="IIL125" s="908"/>
      <c r="IIM125" s="908"/>
      <c r="IIN125" s="908"/>
      <c r="IIO125" s="908"/>
      <c r="IIP125" s="908"/>
      <c r="IIQ125" s="908"/>
      <c r="IIR125" s="908"/>
      <c r="IIS125" s="908"/>
      <c r="IIT125" s="908"/>
      <c r="IIU125" s="908"/>
      <c r="IIV125" s="908"/>
      <c r="IIW125" s="908"/>
      <c r="IIX125" s="908"/>
      <c r="IIY125" s="908"/>
      <c r="IIZ125" s="908"/>
      <c r="IJA125" s="908"/>
      <c r="IJB125" s="908"/>
      <c r="IJC125" s="908"/>
      <c r="IJD125" s="908"/>
      <c r="IJE125" s="908"/>
      <c r="IJF125" s="908"/>
      <c r="IJG125" s="908"/>
      <c r="IJH125" s="908"/>
      <c r="IJI125" s="908"/>
      <c r="IJJ125" s="908"/>
      <c r="IJK125" s="908"/>
      <c r="IJL125" s="908"/>
      <c r="IJM125" s="908"/>
      <c r="IJN125" s="908"/>
      <c r="IJO125" s="908"/>
      <c r="IJP125" s="908"/>
      <c r="IJQ125" s="908"/>
      <c r="IJR125" s="908"/>
      <c r="IJS125" s="908"/>
      <c r="IJT125" s="908"/>
      <c r="IJU125" s="908"/>
      <c r="IJV125" s="908"/>
      <c r="IJW125" s="908"/>
      <c r="IJX125" s="908"/>
      <c r="IJY125" s="908"/>
      <c r="IJZ125" s="908"/>
      <c r="IKA125" s="908"/>
      <c r="IKB125" s="908"/>
      <c r="IKC125" s="908"/>
      <c r="IKD125" s="908"/>
      <c r="IKE125" s="908"/>
      <c r="IKF125" s="908"/>
      <c r="IKG125" s="908"/>
      <c r="IKH125" s="908"/>
      <c r="IKI125" s="908"/>
      <c r="IKJ125" s="908"/>
      <c r="IKK125" s="908"/>
      <c r="IKL125" s="908"/>
      <c r="IKM125" s="908"/>
      <c r="IKN125" s="908"/>
      <c r="IKO125" s="908"/>
      <c r="IKP125" s="908"/>
      <c r="IKQ125" s="908"/>
      <c r="IKR125" s="908"/>
      <c r="IKS125" s="908"/>
      <c r="IKT125" s="908"/>
      <c r="IKU125" s="908"/>
      <c r="IKV125" s="908"/>
      <c r="IKW125" s="908"/>
      <c r="IKX125" s="908"/>
      <c r="IKY125" s="908"/>
      <c r="IKZ125" s="908"/>
      <c r="ILA125" s="908"/>
      <c r="ILB125" s="908"/>
      <c r="ILC125" s="908"/>
      <c r="ILD125" s="908"/>
      <c r="ILE125" s="908"/>
      <c r="ILF125" s="908"/>
      <c r="ILG125" s="908"/>
      <c r="ILH125" s="908"/>
      <c r="ILI125" s="908"/>
      <c r="ILJ125" s="908"/>
      <c r="ILK125" s="908"/>
      <c r="ILL125" s="908"/>
      <c r="ILM125" s="908"/>
      <c r="ILN125" s="908"/>
      <c r="ILO125" s="908"/>
      <c r="ILP125" s="908"/>
      <c r="ILQ125" s="908"/>
      <c r="ILR125" s="908"/>
      <c r="ILS125" s="908"/>
      <c r="ILT125" s="908"/>
      <c r="ILU125" s="908"/>
      <c r="ILV125" s="908"/>
      <c r="ILW125" s="908"/>
      <c r="ILX125" s="908"/>
      <c r="ILY125" s="908"/>
      <c r="ILZ125" s="908"/>
      <c r="IMA125" s="908"/>
      <c r="IMB125" s="908"/>
      <c r="IMC125" s="908"/>
      <c r="IMD125" s="908"/>
      <c r="IME125" s="908"/>
      <c r="IMF125" s="908"/>
      <c r="IMG125" s="908"/>
      <c r="IMH125" s="908"/>
      <c r="IMI125" s="908"/>
      <c r="IMJ125" s="908"/>
      <c r="IMK125" s="908"/>
      <c r="IML125" s="908"/>
      <c r="IMM125" s="908"/>
      <c r="IMN125" s="908"/>
      <c r="IMO125" s="908"/>
      <c r="IMP125" s="908"/>
      <c r="IMQ125" s="908"/>
      <c r="IMR125" s="908"/>
      <c r="IMS125" s="908"/>
      <c r="IMT125" s="908"/>
      <c r="IMU125" s="908"/>
      <c r="IMV125" s="908"/>
      <c r="IMW125" s="908"/>
      <c r="IMX125" s="908"/>
      <c r="IMY125" s="908"/>
      <c r="IMZ125" s="908"/>
      <c r="INA125" s="908"/>
      <c r="INB125" s="908"/>
      <c r="INC125" s="908"/>
      <c r="IND125" s="908"/>
      <c r="INE125" s="908"/>
      <c r="INF125" s="908"/>
      <c r="ING125" s="908"/>
      <c r="INH125" s="908"/>
      <c r="INI125" s="908"/>
      <c r="INJ125" s="908"/>
      <c r="INK125" s="908"/>
      <c r="INL125" s="908"/>
      <c r="INM125" s="908"/>
      <c r="INN125" s="908"/>
      <c r="INO125" s="908"/>
      <c r="INP125" s="908"/>
      <c r="INQ125" s="908"/>
      <c r="INR125" s="908"/>
      <c r="INS125" s="908"/>
      <c r="INT125" s="908"/>
      <c r="INU125" s="908"/>
      <c r="INV125" s="908"/>
      <c r="INW125" s="908"/>
      <c r="INX125" s="908"/>
      <c r="INY125" s="908"/>
      <c r="INZ125" s="908"/>
      <c r="IOA125" s="908"/>
      <c r="IOB125" s="908"/>
      <c r="IOC125" s="908"/>
      <c r="IOD125" s="908"/>
      <c r="IOE125" s="908"/>
      <c r="IOF125" s="908"/>
      <c r="IOG125" s="908"/>
      <c r="IOH125" s="908"/>
      <c r="IOI125" s="908"/>
      <c r="IOJ125" s="908"/>
      <c r="IOK125" s="908"/>
      <c r="IOL125" s="908"/>
      <c r="IOM125" s="908"/>
      <c r="ION125" s="908"/>
      <c r="IOO125" s="908"/>
      <c r="IOP125" s="908"/>
      <c r="IOQ125" s="908"/>
      <c r="IOR125" s="908"/>
      <c r="IOS125" s="908"/>
      <c r="IOT125" s="908"/>
      <c r="IOU125" s="908"/>
      <c r="IOV125" s="908"/>
      <c r="IOW125" s="908"/>
      <c r="IOX125" s="908"/>
      <c r="IOY125" s="908"/>
      <c r="IOZ125" s="908"/>
      <c r="IPA125" s="908"/>
      <c r="IPB125" s="908"/>
      <c r="IPC125" s="908"/>
      <c r="IPD125" s="908"/>
      <c r="IPE125" s="908"/>
      <c r="IPF125" s="908"/>
      <c r="IPG125" s="908"/>
      <c r="IPH125" s="908"/>
      <c r="IPI125" s="908"/>
      <c r="IPJ125" s="908"/>
      <c r="IPK125" s="908"/>
      <c r="IPL125" s="908"/>
      <c r="IPM125" s="908"/>
      <c r="IPN125" s="908"/>
      <c r="IPO125" s="908"/>
      <c r="IPP125" s="908"/>
      <c r="IPQ125" s="908"/>
      <c r="IPR125" s="908"/>
      <c r="IPS125" s="908"/>
      <c r="IPT125" s="908"/>
      <c r="IPU125" s="908"/>
      <c r="IPV125" s="908"/>
      <c r="IPW125" s="908"/>
      <c r="IPX125" s="908"/>
      <c r="IPY125" s="908"/>
      <c r="IPZ125" s="908"/>
      <c r="IQA125" s="908"/>
      <c r="IQB125" s="908"/>
      <c r="IQC125" s="908"/>
      <c r="IQD125" s="908"/>
      <c r="IQE125" s="908"/>
      <c r="IQF125" s="908"/>
      <c r="IQG125" s="908"/>
      <c r="IQH125" s="908"/>
      <c r="IQI125" s="908"/>
      <c r="IQJ125" s="908"/>
      <c r="IQK125" s="908"/>
      <c r="IQL125" s="908"/>
      <c r="IQM125" s="908"/>
      <c r="IQN125" s="908"/>
      <c r="IQO125" s="908"/>
      <c r="IQP125" s="908"/>
      <c r="IQQ125" s="908"/>
      <c r="IQR125" s="908"/>
      <c r="IQS125" s="908"/>
      <c r="IQT125" s="908"/>
      <c r="IQU125" s="908"/>
      <c r="IQV125" s="908"/>
      <c r="IQW125" s="908"/>
      <c r="IQX125" s="908"/>
      <c r="IQY125" s="908"/>
      <c r="IQZ125" s="908"/>
      <c r="IRA125" s="908"/>
      <c r="IRB125" s="908"/>
      <c r="IRC125" s="908"/>
      <c r="IRD125" s="908"/>
      <c r="IRE125" s="908"/>
      <c r="IRF125" s="908"/>
      <c r="IRG125" s="908"/>
      <c r="IRH125" s="908"/>
      <c r="IRI125" s="908"/>
      <c r="IRJ125" s="908"/>
      <c r="IRK125" s="908"/>
      <c r="IRL125" s="908"/>
      <c r="IRM125" s="908"/>
      <c r="IRN125" s="908"/>
      <c r="IRO125" s="908"/>
      <c r="IRP125" s="908"/>
      <c r="IRQ125" s="908"/>
      <c r="IRR125" s="908"/>
      <c r="IRS125" s="908"/>
      <c r="IRT125" s="908"/>
      <c r="IRU125" s="908"/>
      <c r="IRV125" s="908"/>
      <c r="IRW125" s="908"/>
      <c r="IRX125" s="908"/>
      <c r="IRY125" s="908"/>
      <c r="IRZ125" s="908"/>
      <c r="ISA125" s="908"/>
      <c r="ISB125" s="908"/>
      <c r="ISC125" s="908"/>
      <c r="ISD125" s="908"/>
      <c r="ISE125" s="908"/>
      <c r="ISF125" s="908"/>
      <c r="ISG125" s="908"/>
      <c r="ISH125" s="908"/>
      <c r="ISI125" s="908"/>
      <c r="ISJ125" s="908"/>
      <c r="ISK125" s="908"/>
      <c r="ISL125" s="908"/>
      <c r="ISM125" s="908"/>
      <c r="ISN125" s="908"/>
      <c r="ISO125" s="908"/>
      <c r="ISP125" s="908"/>
      <c r="ISQ125" s="908"/>
      <c r="ISR125" s="908"/>
      <c r="ISS125" s="908"/>
      <c r="IST125" s="908"/>
      <c r="ISU125" s="908"/>
      <c r="ISV125" s="908"/>
      <c r="ISW125" s="908"/>
      <c r="ISX125" s="908"/>
      <c r="ISY125" s="908"/>
      <c r="ISZ125" s="908"/>
      <c r="ITA125" s="908"/>
      <c r="ITB125" s="908"/>
      <c r="ITC125" s="908"/>
      <c r="ITD125" s="908"/>
      <c r="ITE125" s="908"/>
      <c r="ITF125" s="908"/>
      <c r="ITG125" s="908"/>
      <c r="ITH125" s="908"/>
      <c r="ITI125" s="908"/>
      <c r="ITJ125" s="908"/>
      <c r="ITK125" s="908"/>
      <c r="ITL125" s="908"/>
      <c r="ITM125" s="908"/>
      <c r="ITN125" s="908"/>
      <c r="ITO125" s="908"/>
      <c r="ITP125" s="908"/>
      <c r="ITQ125" s="908"/>
      <c r="ITR125" s="908"/>
      <c r="ITS125" s="908"/>
      <c r="ITT125" s="908"/>
      <c r="ITU125" s="908"/>
      <c r="ITV125" s="908"/>
      <c r="ITW125" s="908"/>
      <c r="ITX125" s="908"/>
      <c r="ITY125" s="908"/>
      <c r="ITZ125" s="908"/>
      <c r="IUA125" s="908"/>
      <c r="IUB125" s="908"/>
      <c r="IUC125" s="908"/>
      <c r="IUD125" s="908"/>
      <c r="IUE125" s="908"/>
      <c r="IUF125" s="908"/>
      <c r="IUG125" s="908"/>
      <c r="IUH125" s="908"/>
      <c r="IUI125" s="908"/>
      <c r="IUJ125" s="908"/>
      <c r="IUK125" s="908"/>
      <c r="IUL125" s="908"/>
      <c r="IUM125" s="908"/>
      <c r="IUN125" s="908"/>
      <c r="IUO125" s="908"/>
      <c r="IUP125" s="908"/>
      <c r="IUQ125" s="908"/>
      <c r="IUR125" s="908"/>
      <c r="IUS125" s="908"/>
      <c r="IUT125" s="908"/>
      <c r="IUU125" s="908"/>
      <c r="IUV125" s="908"/>
      <c r="IUW125" s="908"/>
      <c r="IUX125" s="908"/>
      <c r="IUY125" s="908"/>
      <c r="IUZ125" s="908"/>
      <c r="IVA125" s="908"/>
      <c r="IVB125" s="908"/>
      <c r="IVC125" s="908"/>
      <c r="IVD125" s="908"/>
      <c r="IVE125" s="908"/>
      <c r="IVF125" s="908"/>
      <c r="IVG125" s="908"/>
      <c r="IVH125" s="908"/>
      <c r="IVI125" s="908"/>
      <c r="IVJ125" s="908"/>
      <c r="IVK125" s="908"/>
      <c r="IVL125" s="908"/>
      <c r="IVM125" s="908"/>
      <c r="IVN125" s="908"/>
      <c r="IVO125" s="908"/>
      <c r="IVP125" s="908"/>
      <c r="IVQ125" s="908"/>
      <c r="IVR125" s="908"/>
      <c r="IVS125" s="908"/>
      <c r="IVT125" s="908"/>
      <c r="IVU125" s="908"/>
      <c r="IVV125" s="908"/>
      <c r="IVW125" s="908"/>
      <c r="IVX125" s="908"/>
      <c r="IVY125" s="908"/>
      <c r="IVZ125" s="908"/>
      <c r="IWA125" s="908"/>
      <c r="IWB125" s="908"/>
      <c r="IWC125" s="908"/>
      <c r="IWD125" s="908"/>
      <c r="IWE125" s="908"/>
      <c r="IWF125" s="908"/>
      <c r="IWG125" s="908"/>
      <c r="IWH125" s="908"/>
      <c r="IWI125" s="908"/>
      <c r="IWJ125" s="908"/>
      <c r="IWK125" s="908"/>
      <c r="IWL125" s="908"/>
      <c r="IWM125" s="908"/>
      <c r="IWN125" s="908"/>
      <c r="IWO125" s="908"/>
      <c r="IWP125" s="908"/>
      <c r="IWQ125" s="908"/>
      <c r="IWR125" s="908"/>
      <c r="IWS125" s="908"/>
      <c r="IWT125" s="908"/>
      <c r="IWU125" s="908"/>
      <c r="IWV125" s="908"/>
      <c r="IWW125" s="908"/>
      <c r="IWX125" s="908"/>
      <c r="IWY125" s="908"/>
      <c r="IWZ125" s="908"/>
      <c r="IXA125" s="908"/>
      <c r="IXB125" s="908"/>
      <c r="IXC125" s="908"/>
      <c r="IXD125" s="908"/>
      <c r="IXE125" s="908"/>
      <c r="IXF125" s="908"/>
      <c r="IXG125" s="908"/>
      <c r="IXH125" s="908"/>
      <c r="IXI125" s="908"/>
      <c r="IXJ125" s="908"/>
      <c r="IXK125" s="908"/>
      <c r="IXL125" s="908"/>
      <c r="IXM125" s="908"/>
      <c r="IXN125" s="908"/>
      <c r="IXO125" s="908"/>
      <c r="IXP125" s="908"/>
      <c r="IXQ125" s="908"/>
      <c r="IXR125" s="908"/>
      <c r="IXS125" s="908"/>
      <c r="IXT125" s="908"/>
      <c r="IXU125" s="908"/>
      <c r="IXV125" s="908"/>
      <c r="IXW125" s="908"/>
      <c r="IXX125" s="908"/>
      <c r="IXY125" s="908"/>
      <c r="IXZ125" s="908"/>
      <c r="IYA125" s="908"/>
      <c r="IYB125" s="908"/>
      <c r="IYC125" s="908"/>
      <c r="IYD125" s="908"/>
      <c r="IYE125" s="908"/>
      <c r="IYF125" s="908"/>
      <c r="IYG125" s="908"/>
      <c r="IYH125" s="908"/>
      <c r="IYI125" s="908"/>
      <c r="IYJ125" s="908"/>
      <c r="IYK125" s="908"/>
      <c r="IYL125" s="908"/>
      <c r="IYM125" s="908"/>
      <c r="IYN125" s="908"/>
      <c r="IYO125" s="908"/>
      <c r="IYP125" s="908"/>
      <c r="IYQ125" s="908"/>
      <c r="IYR125" s="908"/>
      <c r="IYS125" s="908"/>
      <c r="IYT125" s="908"/>
      <c r="IYU125" s="908"/>
      <c r="IYV125" s="908"/>
      <c r="IYW125" s="908"/>
      <c r="IYX125" s="908"/>
      <c r="IYY125" s="908"/>
      <c r="IYZ125" s="908"/>
      <c r="IZA125" s="908"/>
      <c r="IZB125" s="908"/>
      <c r="IZC125" s="908"/>
      <c r="IZD125" s="908"/>
      <c r="IZE125" s="908"/>
      <c r="IZF125" s="908"/>
      <c r="IZG125" s="908"/>
      <c r="IZH125" s="908"/>
      <c r="IZI125" s="908"/>
      <c r="IZJ125" s="908"/>
      <c r="IZK125" s="908"/>
      <c r="IZL125" s="908"/>
      <c r="IZM125" s="908"/>
      <c r="IZN125" s="908"/>
      <c r="IZO125" s="908"/>
      <c r="IZP125" s="908"/>
      <c r="IZQ125" s="908"/>
      <c r="IZR125" s="908"/>
      <c r="IZS125" s="908"/>
      <c r="IZT125" s="908"/>
      <c r="IZU125" s="908"/>
      <c r="IZV125" s="908"/>
      <c r="IZW125" s="908"/>
      <c r="IZX125" s="908"/>
      <c r="IZY125" s="908"/>
      <c r="IZZ125" s="908"/>
      <c r="JAA125" s="908"/>
      <c r="JAB125" s="908"/>
      <c r="JAC125" s="908"/>
      <c r="JAD125" s="908"/>
      <c r="JAE125" s="908"/>
      <c r="JAF125" s="908"/>
      <c r="JAG125" s="908"/>
      <c r="JAH125" s="908"/>
      <c r="JAI125" s="908"/>
      <c r="JAJ125" s="908"/>
      <c r="JAK125" s="908"/>
      <c r="JAL125" s="908"/>
      <c r="JAM125" s="908"/>
      <c r="JAN125" s="908"/>
      <c r="JAO125" s="908"/>
      <c r="JAP125" s="908"/>
      <c r="JAQ125" s="908"/>
      <c r="JAR125" s="908"/>
      <c r="JAS125" s="908"/>
      <c r="JAT125" s="908"/>
      <c r="JAU125" s="908"/>
      <c r="JAV125" s="908"/>
      <c r="JAW125" s="908"/>
      <c r="JAX125" s="908"/>
      <c r="JAY125" s="908"/>
      <c r="JAZ125" s="908"/>
      <c r="JBA125" s="908"/>
      <c r="JBB125" s="908"/>
      <c r="JBC125" s="908"/>
      <c r="JBD125" s="908"/>
      <c r="JBE125" s="908"/>
      <c r="JBF125" s="908"/>
      <c r="JBG125" s="908"/>
      <c r="JBH125" s="908"/>
      <c r="JBI125" s="908"/>
      <c r="JBJ125" s="908"/>
      <c r="JBK125" s="908"/>
      <c r="JBL125" s="908"/>
      <c r="JBM125" s="908"/>
      <c r="JBN125" s="908"/>
      <c r="JBO125" s="908"/>
      <c r="JBP125" s="908"/>
      <c r="JBQ125" s="908"/>
      <c r="JBR125" s="908"/>
      <c r="JBS125" s="908"/>
      <c r="JBT125" s="908"/>
      <c r="JBU125" s="908"/>
      <c r="JBV125" s="908"/>
      <c r="JBW125" s="908"/>
      <c r="JBX125" s="908"/>
      <c r="JBY125" s="908"/>
      <c r="JBZ125" s="908"/>
      <c r="JCA125" s="908"/>
      <c r="JCB125" s="908"/>
      <c r="JCC125" s="908"/>
      <c r="JCD125" s="908"/>
      <c r="JCE125" s="908"/>
      <c r="JCF125" s="908"/>
      <c r="JCG125" s="908"/>
      <c r="JCH125" s="908"/>
      <c r="JCI125" s="908"/>
      <c r="JCJ125" s="908"/>
      <c r="JCK125" s="908"/>
      <c r="JCL125" s="908"/>
      <c r="JCM125" s="908"/>
      <c r="JCN125" s="908"/>
      <c r="JCO125" s="908"/>
      <c r="JCP125" s="908"/>
      <c r="JCQ125" s="908"/>
      <c r="JCR125" s="908"/>
      <c r="JCS125" s="908"/>
      <c r="JCT125" s="908"/>
      <c r="JCU125" s="908"/>
      <c r="JCV125" s="908"/>
      <c r="JCW125" s="908"/>
      <c r="JCX125" s="908"/>
      <c r="JCY125" s="908"/>
      <c r="JCZ125" s="908"/>
      <c r="JDA125" s="908"/>
      <c r="JDB125" s="908"/>
      <c r="JDC125" s="908"/>
      <c r="JDD125" s="908"/>
      <c r="JDE125" s="908"/>
      <c r="JDF125" s="908"/>
      <c r="JDG125" s="908"/>
      <c r="JDH125" s="908"/>
      <c r="JDI125" s="908"/>
      <c r="JDJ125" s="908"/>
      <c r="JDK125" s="908"/>
      <c r="JDL125" s="908"/>
      <c r="JDM125" s="908"/>
      <c r="JDN125" s="908"/>
      <c r="JDO125" s="908"/>
      <c r="JDP125" s="908"/>
      <c r="JDQ125" s="908"/>
      <c r="JDR125" s="908"/>
      <c r="JDS125" s="908"/>
      <c r="JDT125" s="908"/>
      <c r="JDU125" s="908"/>
      <c r="JDV125" s="908"/>
      <c r="JDW125" s="908"/>
      <c r="JDX125" s="908"/>
      <c r="JDY125" s="908"/>
      <c r="JDZ125" s="908"/>
      <c r="JEA125" s="908"/>
      <c r="JEB125" s="908"/>
      <c r="JEC125" s="908"/>
      <c r="JED125" s="908"/>
      <c r="JEE125" s="908"/>
      <c r="JEF125" s="908"/>
      <c r="JEG125" s="908"/>
      <c r="JEH125" s="908"/>
      <c r="JEI125" s="908"/>
      <c r="JEJ125" s="908"/>
      <c r="JEK125" s="908"/>
      <c r="JEL125" s="908"/>
      <c r="JEM125" s="908"/>
      <c r="JEN125" s="908"/>
      <c r="JEO125" s="908"/>
      <c r="JEP125" s="908"/>
      <c r="JEQ125" s="908"/>
      <c r="JER125" s="908"/>
      <c r="JES125" s="908"/>
      <c r="JET125" s="908"/>
      <c r="JEU125" s="908"/>
      <c r="JEV125" s="908"/>
      <c r="JEW125" s="908"/>
      <c r="JEX125" s="908"/>
      <c r="JEY125" s="908"/>
      <c r="JEZ125" s="908"/>
      <c r="JFA125" s="908"/>
      <c r="JFB125" s="908"/>
      <c r="JFC125" s="908"/>
      <c r="JFD125" s="908"/>
      <c r="JFE125" s="908"/>
      <c r="JFF125" s="908"/>
      <c r="JFG125" s="908"/>
      <c r="JFH125" s="908"/>
      <c r="JFI125" s="908"/>
      <c r="JFJ125" s="908"/>
      <c r="JFK125" s="908"/>
      <c r="JFL125" s="908"/>
      <c r="JFM125" s="908"/>
      <c r="JFN125" s="908"/>
      <c r="JFO125" s="908"/>
      <c r="JFP125" s="908"/>
      <c r="JFQ125" s="908"/>
      <c r="JFR125" s="908"/>
      <c r="JFS125" s="908"/>
      <c r="JFT125" s="908"/>
      <c r="JFU125" s="908"/>
      <c r="JFV125" s="908"/>
      <c r="JFW125" s="908"/>
      <c r="JFX125" s="908"/>
      <c r="JFY125" s="908"/>
      <c r="JFZ125" s="908"/>
      <c r="JGA125" s="908"/>
      <c r="JGB125" s="908"/>
      <c r="JGC125" s="908"/>
      <c r="JGD125" s="908"/>
      <c r="JGE125" s="908"/>
      <c r="JGF125" s="908"/>
      <c r="JGG125" s="908"/>
      <c r="JGH125" s="908"/>
      <c r="JGI125" s="908"/>
      <c r="JGJ125" s="908"/>
      <c r="JGK125" s="908"/>
      <c r="JGL125" s="908"/>
      <c r="JGM125" s="908"/>
      <c r="JGN125" s="908"/>
      <c r="JGO125" s="908"/>
      <c r="JGP125" s="908"/>
      <c r="JGQ125" s="908"/>
      <c r="JGR125" s="908"/>
      <c r="JGS125" s="908"/>
      <c r="JGT125" s="908"/>
      <c r="JGU125" s="908"/>
      <c r="JGV125" s="908"/>
      <c r="JGW125" s="908"/>
      <c r="JGX125" s="908"/>
      <c r="JGY125" s="908"/>
      <c r="JGZ125" s="908"/>
      <c r="JHA125" s="908"/>
      <c r="JHB125" s="908"/>
      <c r="JHC125" s="908"/>
      <c r="JHD125" s="908"/>
      <c r="JHE125" s="908"/>
      <c r="JHF125" s="908"/>
      <c r="JHG125" s="908"/>
      <c r="JHH125" s="908"/>
      <c r="JHI125" s="908"/>
      <c r="JHJ125" s="908"/>
      <c r="JHK125" s="908"/>
      <c r="JHL125" s="908"/>
      <c r="JHM125" s="908"/>
      <c r="JHN125" s="908"/>
      <c r="JHO125" s="908"/>
      <c r="JHP125" s="908"/>
      <c r="JHQ125" s="908"/>
      <c r="JHR125" s="908"/>
      <c r="JHS125" s="908"/>
      <c r="JHT125" s="908"/>
      <c r="JHU125" s="908"/>
      <c r="JHV125" s="908"/>
      <c r="JHW125" s="908"/>
      <c r="JHX125" s="908"/>
      <c r="JHY125" s="908"/>
      <c r="JHZ125" s="908"/>
      <c r="JIA125" s="908"/>
      <c r="JIB125" s="908"/>
      <c r="JIC125" s="908"/>
      <c r="JID125" s="908"/>
      <c r="JIE125" s="908"/>
      <c r="JIF125" s="908"/>
      <c r="JIG125" s="908"/>
      <c r="JIH125" s="908"/>
      <c r="JII125" s="908"/>
      <c r="JIJ125" s="908"/>
      <c r="JIK125" s="908"/>
      <c r="JIL125" s="908"/>
      <c r="JIM125" s="908"/>
      <c r="JIN125" s="908"/>
      <c r="JIO125" s="908"/>
      <c r="JIP125" s="908"/>
      <c r="JIQ125" s="908"/>
      <c r="JIR125" s="908"/>
      <c r="JIS125" s="908"/>
      <c r="JIT125" s="908"/>
      <c r="JIU125" s="908"/>
      <c r="JIV125" s="908"/>
      <c r="JIW125" s="908"/>
      <c r="JIX125" s="908"/>
      <c r="JIY125" s="908"/>
      <c r="JIZ125" s="908"/>
      <c r="JJA125" s="908"/>
      <c r="JJB125" s="908"/>
      <c r="JJC125" s="908"/>
      <c r="JJD125" s="908"/>
      <c r="JJE125" s="908"/>
      <c r="JJF125" s="908"/>
      <c r="JJG125" s="908"/>
      <c r="JJH125" s="908"/>
      <c r="JJI125" s="908"/>
      <c r="JJJ125" s="908"/>
      <c r="JJK125" s="908"/>
      <c r="JJL125" s="908"/>
      <c r="JJM125" s="908"/>
      <c r="JJN125" s="908"/>
      <c r="JJO125" s="908"/>
      <c r="JJP125" s="908"/>
      <c r="JJQ125" s="908"/>
      <c r="JJR125" s="908"/>
      <c r="JJS125" s="908"/>
      <c r="JJT125" s="908"/>
      <c r="JJU125" s="908"/>
      <c r="JJV125" s="908"/>
      <c r="JJW125" s="908"/>
      <c r="JJX125" s="908"/>
      <c r="JJY125" s="908"/>
      <c r="JJZ125" s="908"/>
      <c r="JKA125" s="908"/>
      <c r="JKB125" s="908"/>
      <c r="JKC125" s="908"/>
      <c r="JKD125" s="908"/>
      <c r="JKE125" s="908"/>
      <c r="JKF125" s="908"/>
      <c r="JKG125" s="908"/>
      <c r="JKH125" s="908"/>
      <c r="JKI125" s="908"/>
      <c r="JKJ125" s="908"/>
      <c r="JKK125" s="908"/>
      <c r="JKL125" s="908"/>
      <c r="JKM125" s="908"/>
      <c r="JKN125" s="908"/>
      <c r="JKO125" s="908"/>
      <c r="JKP125" s="908"/>
      <c r="JKQ125" s="908"/>
      <c r="JKR125" s="908"/>
      <c r="JKS125" s="908"/>
      <c r="JKT125" s="908"/>
      <c r="JKU125" s="908"/>
      <c r="JKV125" s="908"/>
      <c r="JKW125" s="908"/>
      <c r="JKX125" s="908"/>
      <c r="JKY125" s="908"/>
      <c r="JKZ125" s="908"/>
      <c r="JLA125" s="908"/>
      <c r="JLB125" s="908"/>
      <c r="JLC125" s="908"/>
      <c r="JLD125" s="908"/>
      <c r="JLE125" s="908"/>
      <c r="JLF125" s="908"/>
      <c r="JLG125" s="908"/>
      <c r="JLH125" s="908"/>
      <c r="JLI125" s="908"/>
      <c r="JLJ125" s="908"/>
      <c r="JLK125" s="908"/>
      <c r="JLL125" s="908"/>
      <c r="JLM125" s="908"/>
      <c r="JLN125" s="908"/>
      <c r="JLO125" s="908"/>
      <c r="JLP125" s="908"/>
      <c r="JLQ125" s="908"/>
      <c r="JLR125" s="908"/>
      <c r="JLS125" s="908"/>
      <c r="JLT125" s="908"/>
      <c r="JLU125" s="908"/>
      <c r="JLV125" s="908"/>
      <c r="JLW125" s="908"/>
      <c r="JLX125" s="908"/>
      <c r="JLY125" s="908"/>
      <c r="JLZ125" s="908"/>
      <c r="JMA125" s="908"/>
      <c r="JMB125" s="908"/>
      <c r="JMC125" s="908"/>
      <c r="JMD125" s="908"/>
      <c r="JME125" s="908"/>
      <c r="JMF125" s="908"/>
      <c r="JMG125" s="908"/>
      <c r="JMH125" s="908"/>
      <c r="JMI125" s="908"/>
      <c r="JMJ125" s="908"/>
      <c r="JMK125" s="908"/>
      <c r="JML125" s="908"/>
      <c r="JMM125" s="908"/>
      <c r="JMN125" s="908"/>
      <c r="JMO125" s="908"/>
      <c r="JMP125" s="908"/>
      <c r="JMQ125" s="908"/>
      <c r="JMR125" s="908"/>
      <c r="JMS125" s="908"/>
      <c r="JMT125" s="908"/>
      <c r="JMU125" s="908"/>
      <c r="JMV125" s="908"/>
      <c r="JMW125" s="908"/>
      <c r="JMX125" s="908"/>
      <c r="JMY125" s="908"/>
      <c r="JMZ125" s="908"/>
      <c r="JNA125" s="908"/>
      <c r="JNB125" s="908"/>
      <c r="JNC125" s="908"/>
      <c r="JND125" s="908"/>
      <c r="JNE125" s="908"/>
      <c r="JNF125" s="908"/>
      <c r="JNG125" s="908"/>
      <c r="JNH125" s="908"/>
      <c r="JNI125" s="908"/>
      <c r="JNJ125" s="908"/>
      <c r="JNK125" s="908"/>
      <c r="JNL125" s="908"/>
      <c r="JNM125" s="908"/>
      <c r="JNN125" s="908"/>
      <c r="JNO125" s="908"/>
      <c r="JNP125" s="908"/>
      <c r="JNQ125" s="908"/>
      <c r="JNR125" s="908"/>
      <c r="JNS125" s="908"/>
      <c r="JNT125" s="908"/>
      <c r="JNU125" s="908"/>
      <c r="JNV125" s="908"/>
      <c r="JNW125" s="908"/>
      <c r="JNX125" s="908"/>
      <c r="JNY125" s="908"/>
      <c r="JNZ125" s="908"/>
      <c r="JOA125" s="908"/>
      <c r="JOB125" s="908"/>
      <c r="JOC125" s="908"/>
      <c r="JOD125" s="908"/>
      <c r="JOE125" s="908"/>
      <c r="JOF125" s="908"/>
      <c r="JOG125" s="908"/>
      <c r="JOH125" s="908"/>
      <c r="JOI125" s="908"/>
      <c r="JOJ125" s="908"/>
      <c r="JOK125" s="908"/>
      <c r="JOL125" s="908"/>
      <c r="JOM125" s="908"/>
      <c r="JON125" s="908"/>
      <c r="JOO125" s="908"/>
      <c r="JOP125" s="908"/>
      <c r="JOQ125" s="908"/>
      <c r="JOR125" s="908"/>
      <c r="JOS125" s="908"/>
      <c r="JOT125" s="908"/>
      <c r="JOU125" s="908"/>
      <c r="JOV125" s="908"/>
      <c r="JOW125" s="908"/>
      <c r="JOX125" s="908"/>
      <c r="JOY125" s="908"/>
      <c r="JOZ125" s="908"/>
      <c r="JPA125" s="908"/>
      <c r="JPB125" s="908"/>
      <c r="JPC125" s="908"/>
      <c r="JPD125" s="908"/>
      <c r="JPE125" s="908"/>
      <c r="JPF125" s="908"/>
      <c r="JPG125" s="908"/>
      <c r="JPH125" s="908"/>
      <c r="JPI125" s="908"/>
      <c r="JPJ125" s="908"/>
      <c r="JPK125" s="908"/>
      <c r="JPL125" s="908"/>
      <c r="JPM125" s="908"/>
      <c r="JPN125" s="908"/>
      <c r="JPO125" s="908"/>
      <c r="JPP125" s="908"/>
      <c r="JPQ125" s="908"/>
      <c r="JPR125" s="908"/>
      <c r="JPS125" s="908"/>
      <c r="JPT125" s="908"/>
      <c r="JPU125" s="908"/>
      <c r="JPV125" s="908"/>
      <c r="JPW125" s="908"/>
      <c r="JPX125" s="908"/>
      <c r="JPY125" s="908"/>
      <c r="JPZ125" s="908"/>
      <c r="JQA125" s="908"/>
      <c r="JQB125" s="908"/>
      <c r="JQC125" s="908"/>
      <c r="JQD125" s="908"/>
      <c r="JQE125" s="908"/>
      <c r="JQF125" s="908"/>
      <c r="JQG125" s="908"/>
      <c r="JQH125" s="908"/>
      <c r="JQI125" s="908"/>
      <c r="JQJ125" s="908"/>
      <c r="JQK125" s="908"/>
      <c r="JQL125" s="908"/>
      <c r="JQM125" s="908"/>
      <c r="JQN125" s="908"/>
      <c r="JQO125" s="908"/>
      <c r="JQP125" s="908"/>
      <c r="JQQ125" s="908"/>
      <c r="JQR125" s="908"/>
      <c r="JQS125" s="908"/>
      <c r="JQT125" s="908"/>
      <c r="JQU125" s="908"/>
      <c r="JQV125" s="908"/>
      <c r="JQW125" s="908"/>
      <c r="JQX125" s="908"/>
      <c r="JQY125" s="908"/>
      <c r="JQZ125" s="908"/>
      <c r="JRA125" s="908"/>
      <c r="JRB125" s="908"/>
      <c r="JRC125" s="908"/>
      <c r="JRD125" s="908"/>
      <c r="JRE125" s="908"/>
      <c r="JRF125" s="908"/>
      <c r="JRG125" s="908"/>
      <c r="JRH125" s="908"/>
      <c r="JRI125" s="908"/>
      <c r="JRJ125" s="908"/>
      <c r="JRK125" s="908"/>
      <c r="JRL125" s="908"/>
      <c r="JRM125" s="908"/>
      <c r="JRN125" s="908"/>
      <c r="JRO125" s="908"/>
      <c r="JRP125" s="908"/>
      <c r="JRQ125" s="908"/>
      <c r="JRR125" s="908"/>
      <c r="JRS125" s="908"/>
      <c r="JRT125" s="908"/>
      <c r="JRU125" s="908"/>
      <c r="JRV125" s="908"/>
      <c r="JRW125" s="908"/>
      <c r="JRX125" s="908"/>
      <c r="JRY125" s="908"/>
      <c r="JRZ125" s="908"/>
      <c r="JSA125" s="908"/>
      <c r="JSB125" s="908"/>
      <c r="JSC125" s="908"/>
      <c r="JSD125" s="908"/>
      <c r="JSE125" s="908"/>
      <c r="JSF125" s="908"/>
      <c r="JSG125" s="908"/>
      <c r="JSH125" s="908"/>
      <c r="JSI125" s="908"/>
      <c r="JSJ125" s="908"/>
      <c r="JSK125" s="908"/>
      <c r="JSL125" s="908"/>
      <c r="JSM125" s="908"/>
      <c r="JSN125" s="908"/>
      <c r="JSO125" s="908"/>
      <c r="JSP125" s="908"/>
      <c r="JSQ125" s="908"/>
      <c r="JSR125" s="908"/>
      <c r="JSS125" s="908"/>
      <c r="JST125" s="908"/>
      <c r="JSU125" s="908"/>
      <c r="JSV125" s="908"/>
      <c r="JSW125" s="908"/>
      <c r="JSX125" s="908"/>
      <c r="JSY125" s="908"/>
      <c r="JSZ125" s="908"/>
      <c r="JTA125" s="908"/>
      <c r="JTB125" s="908"/>
      <c r="JTC125" s="908"/>
      <c r="JTD125" s="908"/>
      <c r="JTE125" s="908"/>
      <c r="JTF125" s="908"/>
      <c r="JTG125" s="908"/>
      <c r="JTH125" s="908"/>
      <c r="JTI125" s="908"/>
      <c r="JTJ125" s="908"/>
      <c r="JTK125" s="908"/>
      <c r="JTL125" s="908"/>
      <c r="JTM125" s="908"/>
      <c r="JTN125" s="908"/>
      <c r="JTO125" s="908"/>
      <c r="JTP125" s="908"/>
      <c r="JTQ125" s="908"/>
      <c r="JTR125" s="908"/>
      <c r="JTS125" s="908"/>
      <c r="JTT125" s="908"/>
      <c r="JTU125" s="908"/>
      <c r="JTV125" s="908"/>
      <c r="JTW125" s="908"/>
      <c r="JTX125" s="908"/>
      <c r="JTY125" s="908"/>
      <c r="JTZ125" s="908"/>
      <c r="JUA125" s="908"/>
      <c r="JUB125" s="908"/>
      <c r="JUC125" s="908"/>
      <c r="JUD125" s="908"/>
      <c r="JUE125" s="908"/>
      <c r="JUF125" s="908"/>
      <c r="JUG125" s="908"/>
      <c r="JUH125" s="908"/>
      <c r="JUI125" s="908"/>
      <c r="JUJ125" s="908"/>
      <c r="JUK125" s="908"/>
      <c r="JUL125" s="908"/>
      <c r="JUM125" s="908"/>
      <c r="JUN125" s="908"/>
      <c r="JUO125" s="908"/>
      <c r="JUP125" s="908"/>
      <c r="JUQ125" s="908"/>
      <c r="JUR125" s="908"/>
      <c r="JUS125" s="908"/>
      <c r="JUT125" s="908"/>
      <c r="JUU125" s="908"/>
      <c r="JUV125" s="908"/>
      <c r="JUW125" s="908"/>
      <c r="JUX125" s="908"/>
      <c r="JUY125" s="908"/>
      <c r="JUZ125" s="908"/>
      <c r="JVA125" s="908"/>
      <c r="JVB125" s="908"/>
      <c r="JVC125" s="908"/>
      <c r="JVD125" s="908"/>
      <c r="JVE125" s="908"/>
      <c r="JVF125" s="908"/>
      <c r="JVG125" s="908"/>
      <c r="JVH125" s="908"/>
      <c r="JVI125" s="908"/>
      <c r="JVJ125" s="908"/>
      <c r="JVK125" s="908"/>
      <c r="JVL125" s="908"/>
      <c r="JVM125" s="908"/>
      <c r="JVN125" s="908"/>
      <c r="JVO125" s="908"/>
      <c r="JVP125" s="908"/>
      <c r="JVQ125" s="908"/>
      <c r="JVR125" s="908"/>
      <c r="JVS125" s="908"/>
      <c r="JVT125" s="908"/>
      <c r="JVU125" s="908"/>
      <c r="JVV125" s="908"/>
      <c r="JVW125" s="908"/>
      <c r="JVX125" s="908"/>
      <c r="JVY125" s="908"/>
      <c r="JVZ125" s="908"/>
      <c r="JWA125" s="908"/>
      <c r="JWB125" s="908"/>
      <c r="JWC125" s="908"/>
      <c r="JWD125" s="908"/>
      <c r="JWE125" s="908"/>
      <c r="JWF125" s="908"/>
      <c r="JWG125" s="908"/>
      <c r="JWH125" s="908"/>
      <c r="JWI125" s="908"/>
      <c r="JWJ125" s="908"/>
      <c r="JWK125" s="908"/>
      <c r="JWL125" s="908"/>
      <c r="JWM125" s="908"/>
      <c r="JWN125" s="908"/>
      <c r="JWO125" s="908"/>
      <c r="JWP125" s="908"/>
      <c r="JWQ125" s="908"/>
      <c r="JWR125" s="908"/>
      <c r="JWS125" s="908"/>
      <c r="JWT125" s="908"/>
      <c r="JWU125" s="908"/>
      <c r="JWV125" s="908"/>
      <c r="JWW125" s="908"/>
      <c r="JWX125" s="908"/>
      <c r="JWY125" s="908"/>
      <c r="JWZ125" s="908"/>
      <c r="JXA125" s="908"/>
      <c r="JXB125" s="908"/>
      <c r="JXC125" s="908"/>
      <c r="JXD125" s="908"/>
      <c r="JXE125" s="908"/>
      <c r="JXF125" s="908"/>
      <c r="JXG125" s="908"/>
      <c r="JXH125" s="908"/>
      <c r="JXI125" s="908"/>
      <c r="JXJ125" s="908"/>
      <c r="JXK125" s="908"/>
      <c r="JXL125" s="908"/>
      <c r="JXM125" s="908"/>
      <c r="JXN125" s="908"/>
      <c r="JXO125" s="908"/>
      <c r="JXP125" s="908"/>
      <c r="JXQ125" s="908"/>
      <c r="JXR125" s="908"/>
      <c r="JXS125" s="908"/>
      <c r="JXT125" s="908"/>
      <c r="JXU125" s="908"/>
      <c r="JXV125" s="908"/>
      <c r="JXW125" s="908"/>
      <c r="JXX125" s="908"/>
      <c r="JXY125" s="908"/>
      <c r="JXZ125" s="908"/>
      <c r="JYA125" s="908"/>
      <c r="JYB125" s="908"/>
      <c r="JYC125" s="908"/>
      <c r="JYD125" s="908"/>
      <c r="JYE125" s="908"/>
      <c r="JYF125" s="908"/>
      <c r="JYG125" s="908"/>
      <c r="JYH125" s="908"/>
      <c r="JYI125" s="908"/>
      <c r="JYJ125" s="908"/>
      <c r="JYK125" s="908"/>
      <c r="JYL125" s="908"/>
      <c r="JYM125" s="908"/>
      <c r="JYN125" s="908"/>
      <c r="JYO125" s="908"/>
      <c r="JYP125" s="908"/>
      <c r="JYQ125" s="908"/>
      <c r="JYR125" s="908"/>
      <c r="JYS125" s="908"/>
      <c r="JYT125" s="908"/>
      <c r="JYU125" s="908"/>
      <c r="JYV125" s="908"/>
      <c r="JYW125" s="908"/>
      <c r="JYX125" s="908"/>
      <c r="JYY125" s="908"/>
      <c r="JYZ125" s="908"/>
      <c r="JZA125" s="908"/>
      <c r="JZB125" s="908"/>
      <c r="JZC125" s="908"/>
      <c r="JZD125" s="908"/>
      <c r="JZE125" s="908"/>
      <c r="JZF125" s="908"/>
      <c r="JZG125" s="908"/>
      <c r="JZH125" s="908"/>
      <c r="JZI125" s="908"/>
      <c r="JZJ125" s="908"/>
      <c r="JZK125" s="908"/>
      <c r="JZL125" s="908"/>
      <c r="JZM125" s="908"/>
      <c r="JZN125" s="908"/>
      <c r="JZO125" s="908"/>
      <c r="JZP125" s="908"/>
      <c r="JZQ125" s="908"/>
      <c r="JZR125" s="908"/>
      <c r="JZS125" s="908"/>
      <c r="JZT125" s="908"/>
      <c r="JZU125" s="908"/>
      <c r="JZV125" s="908"/>
      <c r="JZW125" s="908"/>
      <c r="JZX125" s="908"/>
      <c r="JZY125" s="908"/>
      <c r="JZZ125" s="908"/>
      <c r="KAA125" s="908"/>
      <c r="KAB125" s="908"/>
      <c r="KAC125" s="908"/>
      <c r="KAD125" s="908"/>
      <c r="KAE125" s="908"/>
      <c r="KAF125" s="908"/>
      <c r="KAG125" s="908"/>
      <c r="KAH125" s="908"/>
      <c r="KAI125" s="908"/>
      <c r="KAJ125" s="908"/>
      <c r="KAK125" s="908"/>
      <c r="KAL125" s="908"/>
      <c r="KAM125" s="908"/>
      <c r="KAN125" s="908"/>
      <c r="KAO125" s="908"/>
      <c r="KAP125" s="908"/>
      <c r="KAQ125" s="908"/>
      <c r="KAR125" s="908"/>
      <c r="KAS125" s="908"/>
      <c r="KAT125" s="908"/>
      <c r="KAU125" s="908"/>
      <c r="KAV125" s="908"/>
      <c r="KAW125" s="908"/>
      <c r="KAX125" s="908"/>
      <c r="KAY125" s="908"/>
      <c r="KAZ125" s="908"/>
      <c r="KBA125" s="908"/>
      <c r="KBB125" s="908"/>
      <c r="KBC125" s="908"/>
      <c r="KBD125" s="908"/>
      <c r="KBE125" s="908"/>
      <c r="KBF125" s="908"/>
      <c r="KBG125" s="908"/>
      <c r="KBH125" s="908"/>
      <c r="KBI125" s="908"/>
      <c r="KBJ125" s="908"/>
      <c r="KBK125" s="908"/>
      <c r="KBL125" s="908"/>
      <c r="KBM125" s="908"/>
      <c r="KBN125" s="908"/>
      <c r="KBO125" s="908"/>
      <c r="KBP125" s="908"/>
      <c r="KBQ125" s="908"/>
      <c r="KBR125" s="908"/>
      <c r="KBS125" s="908"/>
      <c r="KBT125" s="908"/>
      <c r="KBU125" s="908"/>
      <c r="KBV125" s="908"/>
      <c r="KBW125" s="908"/>
      <c r="KBX125" s="908"/>
      <c r="KBY125" s="908"/>
      <c r="KBZ125" s="908"/>
      <c r="KCA125" s="908"/>
      <c r="KCB125" s="908"/>
      <c r="KCC125" s="908"/>
      <c r="KCD125" s="908"/>
      <c r="KCE125" s="908"/>
      <c r="KCF125" s="908"/>
      <c r="KCG125" s="908"/>
      <c r="KCH125" s="908"/>
      <c r="KCI125" s="908"/>
      <c r="KCJ125" s="908"/>
      <c r="KCK125" s="908"/>
      <c r="KCL125" s="908"/>
      <c r="KCM125" s="908"/>
      <c r="KCN125" s="908"/>
      <c r="KCO125" s="908"/>
      <c r="KCP125" s="908"/>
      <c r="KCQ125" s="908"/>
      <c r="KCR125" s="908"/>
      <c r="KCS125" s="908"/>
      <c r="KCT125" s="908"/>
      <c r="KCU125" s="908"/>
      <c r="KCV125" s="908"/>
      <c r="KCW125" s="908"/>
      <c r="KCX125" s="908"/>
      <c r="KCY125" s="908"/>
      <c r="KCZ125" s="908"/>
      <c r="KDA125" s="908"/>
      <c r="KDB125" s="908"/>
      <c r="KDC125" s="908"/>
      <c r="KDD125" s="908"/>
      <c r="KDE125" s="908"/>
      <c r="KDF125" s="908"/>
      <c r="KDG125" s="908"/>
      <c r="KDH125" s="908"/>
      <c r="KDI125" s="908"/>
      <c r="KDJ125" s="908"/>
      <c r="KDK125" s="908"/>
      <c r="KDL125" s="908"/>
      <c r="KDM125" s="908"/>
      <c r="KDN125" s="908"/>
      <c r="KDO125" s="908"/>
      <c r="KDP125" s="908"/>
      <c r="KDQ125" s="908"/>
      <c r="KDR125" s="908"/>
      <c r="KDS125" s="908"/>
      <c r="KDT125" s="908"/>
      <c r="KDU125" s="908"/>
      <c r="KDV125" s="908"/>
      <c r="KDW125" s="908"/>
      <c r="KDX125" s="908"/>
      <c r="KDY125" s="908"/>
      <c r="KDZ125" s="908"/>
      <c r="KEA125" s="908"/>
      <c r="KEB125" s="908"/>
      <c r="KEC125" s="908"/>
      <c r="KED125" s="908"/>
      <c r="KEE125" s="908"/>
      <c r="KEF125" s="908"/>
      <c r="KEG125" s="908"/>
      <c r="KEH125" s="908"/>
      <c r="KEI125" s="908"/>
      <c r="KEJ125" s="908"/>
      <c r="KEK125" s="908"/>
      <c r="KEL125" s="908"/>
      <c r="KEM125" s="908"/>
      <c r="KEN125" s="908"/>
      <c r="KEO125" s="908"/>
      <c r="KEP125" s="908"/>
      <c r="KEQ125" s="908"/>
      <c r="KER125" s="908"/>
      <c r="KES125" s="908"/>
      <c r="KET125" s="908"/>
      <c r="KEU125" s="908"/>
      <c r="KEV125" s="908"/>
      <c r="KEW125" s="908"/>
      <c r="KEX125" s="908"/>
      <c r="KEY125" s="908"/>
      <c r="KEZ125" s="908"/>
      <c r="KFA125" s="908"/>
      <c r="KFB125" s="908"/>
      <c r="KFC125" s="908"/>
      <c r="KFD125" s="908"/>
      <c r="KFE125" s="908"/>
      <c r="KFF125" s="908"/>
      <c r="KFG125" s="908"/>
      <c r="KFH125" s="908"/>
      <c r="KFI125" s="908"/>
      <c r="KFJ125" s="908"/>
      <c r="KFK125" s="908"/>
      <c r="KFL125" s="908"/>
      <c r="KFM125" s="908"/>
      <c r="KFN125" s="908"/>
      <c r="KFO125" s="908"/>
      <c r="KFP125" s="908"/>
      <c r="KFQ125" s="908"/>
      <c r="KFR125" s="908"/>
      <c r="KFS125" s="908"/>
      <c r="KFT125" s="908"/>
      <c r="KFU125" s="908"/>
      <c r="KFV125" s="908"/>
      <c r="KFW125" s="908"/>
      <c r="KFX125" s="908"/>
      <c r="KFY125" s="908"/>
      <c r="KFZ125" s="908"/>
      <c r="KGA125" s="908"/>
      <c r="KGB125" s="908"/>
      <c r="KGC125" s="908"/>
      <c r="KGD125" s="908"/>
      <c r="KGE125" s="908"/>
      <c r="KGF125" s="908"/>
      <c r="KGG125" s="908"/>
      <c r="KGH125" s="908"/>
      <c r="KGI125" s="908"/>
      <c r="KGJ125" s="908"/>
      <c r="KGK125" s="908"/>
      <c r="KGL125" s="908"/>
      <c r="KGM125" s="908"/>
      <c r="KGN125" s="908"/>
      <c r="KGO125" s="908"/>
      <c r="KGP125" s="908"/>
      <c r="KGQ125" s="908"/>
      <c r="KGR125" s="908"/>
      <c r="KGS125" s="908"/>
      <c r="KGT125" s="908"/>
      <c r="KGU125" s="908"/>
      <c r="KGV125" s="908"/>
      <c r="KGW125" s="908"/>
      <c r="KGX125" s="908"/>
      <c r="KGY125" s="908"/>
      <c r="KGZ125" s="908"/>
      <c r="KHA125" s="908"/>
      <c r="KHB125" s="908"/>
      <c r="KHC125" s="908"/>
      <c r="KHD125" s="908"/>
      <c r="KHE125" s="908"/>
      <c r="KHF125" s="908"/>
      <c r="KHG125" s="908"/>
      <c r="KHH125" s="908"/>
      <c r="KHI125" s="908"/>
      <c r="KHJ125" s="908"/>
      <c r="KHK125" s="908"/>
      <c r="KHL125" s="908"/>
      <c r="KHM125" s="908"/>
      <c r="KHN125" s="908"/>
      <c r="KHO125" s="908"/>
      <c r="KHP125" s="908"/>
      <c r="KHQ125" s="908"/>
      <c r="KHR125" s="908"/>
      <c r="KHS125" s="908"/>
      <c r="KHT125" s="908"/>
      <c r="KHU125" s="908"/>
      <c r="KHV125" s="908"/>
      <c r="KHW125" s="908"/>
      <c r="KHX125" s="908"/>
      <c r="KHY125" s="908"/>
      <c r="KHZ125" s="908"/>
      <c r="KIA125" s="908"/>
      <c r="KIB125" s="908"/>
      <c r="KIC125" s="908"/>
      <c r="KID125" s="908"/>
      <c r="KIE125" s="908"/>
      <c r="KIF125" s="908"/>
      <c r="KIG125" s="908"/>
      <c r="KIH125" s="908"/>
      <c r="KII125" s="908"/>
      <c r="KIJ125" s="908"/>
      <c r="KIK125" s="908"/>
      <c r="KIL125" s="908"/>
      <c r="KIM125" s="908"/>
      <c r="KIN125" s="908"/>
      <c r="KIO125" s="908"/>
      <c r="KIP125" s="908"/>
      <c r="KIQ125" s="908"/>
      <c r="KIR125" s="908"/>
      <c r="KIS125" s="908"/>
      <c r="KIT125" s="908"/>
      <c r="KIU125" s="908"/>
      <c r="KIV125" s="908"/>
      <c r="KIW125" s="908"/>
      <c r="KIX125" s="908"/>
      <c r="KIY125" s="908"/>
      <c r="KIZ125" s="908"/>
      <c r="KJA125" s="908"/>
      <c r="KJB125" s="908"/>
      <c r="KJC125" s="908"/>
      <c r="KJD125" s="908"/>
      <c r="KJE125" s="908"/>
      <c r="KJF125" s="908"/>
      <c r="KJG125" s="908"/>
      <c r="KJH125" s="908"/>
      <c r="KJI125" s="908"/>
      <c r="KJJ125" s="908"/>
      <c r="KJK125" s="908"/>
      <c r="KJL125" s="908"/>
      <c r="KJM125" s="908"/>
      <c r="KJN125" s="908"/>
      <c r="KJO125" s="908"/>
      <c r="KJP125" s="908"/>
      <c r="KJQ125" s="908"/>
      <c r="KJR125" s="908"/>
      <c r="KJS125" s="908"/>
      <c r="KJT125" s="908"/>
      <c r="KJU125" s="908"/>
      <c r="KJV125" s="908"/>
      <c r="KJW125" s="908"/>
      <c r="KJX125" s="908"/>
      <c r="KJY125" s="908"/>
      <c r="KJZ125" s="908"/>
      <c r="KKA125" s="908"/>
      <c r="KKB125" s="908"/>
      <c r="KKC125" s="908"/>
      <c r="KKD125" s="908"/>
      <c r="KKE125" s="908"/>
      <c r="KKF125" s="908"/>
      <c r="KKG125" s="908"/>
      <c r="KKH125" s="908"/>
      <c r="KKI125" s="908"/>
      <c r="KKJ125" s="908"/>
      <c r="KKK125" s="908"/>
      <c r="KKL125" s="908"/>
      <c r="KKM125" s="908"/>
      <c r="KKN125" s="908"/>
      <c r="KKO125" s="908"/>
      <c r="KKP125" s="908"/>
      <c r="KKQ125" s="908"/>
      <c r="KKR125" s="908"/>
      <c r="KKS125" s="908"/>
      <c r="KKT125" s="908"/>
      <c r="KKU125" s="908"/>
      <c r="KKV125" s="908"/>
      <c r="KKW125" s="908"/>
      <c r="KKX125" s="908"/>
      <c r="KKY125" s="908"/>
      <c r="KKZ125" s="908"/>
      <c r="KLA125" s="908"/>
      <c r="KLB125" s="908"/>
      <c r="KLC125" s="908"/>
      <c r="KLD125" s="908"/>
      <c r="KLE125" s="908"/>
      <c r="KLF125" s="908"/>
      <c r="KLG125" s="908"/>
      <c r="KLH125" s="908"/>
      <c r="KLI125" s="908"/>
      <c r="KLJ125" s="908"/>
      <c r="KLK125" s="908"/>
      <c r="KLL125" s="908"/>
      <c r="KLM125" s="908"/>
      <c r="KLN125" s="908"/>
      <c r="KLO125" s="908"/>
      <c r="KLP125" s="908"/>
      <c r="KLQ125" s="908"/>
      <c r="KLR125" s="908"/>
      <c r="KLS125" s="908"/>
      <c r="KLT125" s="908"/>
      <c r="KLU125" s="908"/>
      <c r="KLV125" s="908"/>
      <c r="KLW125" s="908"/>
      <c r="KLX125" s="908"/>
      <c r="KLY125" s="908"/>
      <c r="KLZ125" s="908"/>
      <c r="KMA125" s="908"/>
      <c r="KMB125" s="908"/>
      <c r="KMC125" s="908"/>
      <c r="KMD125" s="908"/>
      <c r="KME125" s="908"/>
      <c r="KMF125" s="908"/>
      <c r="KMG125" s="908"/>
      <c r="KMH125" s="908"/>
      <c r="KMI125" s="908"/>
      <c r="KMJ125" s="908"/>
      <c r="KMK125" s="908"/>
      <c r="KML125" s="908"/>
      <c r="KMM125" s="908"/>
      <c r="KMN125" s="908"/>
      <c r="KMO125" s="908"/>
      <c r="KMP125" s="908"/>
      <c r="KMQ125" s="908"/>
      <c r="KMR125" s="908"/>
      <c r="KMS125" s="908"/>
      <c r="KMT125" s="908"/>
      <c r="KMU125" s="908"/>
      <c r="KMV125" s="908"/>
      <c r="KMW125" s="908"/>
      <c r="KMX125" s="908"/>
      <c r="KMY125" s="908"/>
      <c r="KMZ125" s="908"/>
      <c r="KNA125" s="908"/>
      <c r="KNB125" s="908"/>
      <c r="KNC125" s="908"/>
      <c r="KND125" s="908"/>
      <c r="KNE125" s="908"/>
      <c r="KNF125" s="908"/>
      <c r="KNG125" s="908"/>
      <c r="KNH125" s="908"/>
      <c r="KNI125" s="908"/>
      <c r="KNJ125" s="908"/>
      <c r="KNK125" s="908"/>
      <c r="KNL125" s="908"/>
      <c r="KNM125" s="908"/>
      <c r="KNN125" s="908"/>
      <c r="KNO125" s="908"/>
      <c r="KNP125" s="908"/>
      <c r="KNQ125" s="908"/>
      <c r="KNR125" s="908"/>
      <c r="KNS125" s="908"/>
      <c r="KNT125" s="908"/>
      <c r="KNU125" s="908"/>
      <c r="KNV125" s="908"/>
      <c r="KNW125" s="908"/>
      <c r="KNX125" s="908"/>
      <c r="KNY125" s="908"/>
      <c r="KNZ125" s="908"/>
      <c r="KOA125" s="908"/>
      <c r="KOB125" s="908"/>
      <c r="KOC125" s="908"/>
      <c r="KOD125" s="908"/>
      <c r="KOE125" s="908"/>
      <c r="KOF125" s="908"/>
      <c r="KOG125" s="908"/>
      <c r="KOH125" s="908"/>
      <c r="KOI125" s="908"/>
      <c r="KOJ125" s="908"/>
      <c r="KOK125" s="908"/>
      <c r="KOL125" s="908"/>
      <c r="KOM125" s="908"/>
      <c r="KON125" s="908"/>
      <c r="KOO125" s="908"/>
      <c r="KOP125" s="908"/>
      <c r="KOQ125" s="908"/>
      <c r="KOR125" s="908"/>
      <c r="KOS125" s="908"/>
      <c r="KOT125" s="908"/>
      <c r="KOU125" s="908"/>
      <c r="KOV125" s="908"/>
      <c r="KOW125" s="908"/>
      <c r="KOX125" s="908"/>
      <c r="KOY125" s="908"/>
      <c r="KOZ125" s="908"/>
      <c r="KPA125" s="908"/>
      <c r="KPB125" s="908"/>
      <c r="KPC125" s="908"/>
      <c r="KPD125" s="908"/>
      <c r="KPE125" s="908"/>
      <c r="KPF125" s="908"/>
      <c r="KPG125" s="908"/>
      <c r="KPH125" s="908"/>
      <c r="KPI125" s="908"/>
      <c r="KPJ125" s="908"/>
      <c r="KPK125" s="908"/>
      <c r="KPL125" s="908"/>
      <c r="KPM125" s="908"/>
      <c r="KPN125" s="908"/>
      <c r="KPO125" s="908"/>
      <c r="KPP125" s="908"/>
      <c r="KPQ125" s="908"/>
      <c r="KPR125" s="908"/>
      <c r="KPS125" s="908"/>
      <c r="KPT125" s="908"/>
      <c r="KPU125" s="908"/>
      <c r="KPV125" s="908"/>
      <c r="KPW125" s="908"/>
      <c r="KPX125" s="908"/>
      <c r="KPY125" s="908"/>
      <c r="KPZ125" s="908"/>
      <c r="KQA125" s="908"/>
      <c r="KQB125" s="908"/>
      <c r="KQC125" s="908"/>
      <c r="KQD125" s="908"/>
      <c r="KQE125" s="908"/>
      <c r="KQF125" s="908"/>
      <c r="KQG125" s="908"/>
      <c r="KQH125" s="908"/>
      <c r="KQI125" s="908"/>
      <c r="KQJ125" s="908"/>
      <c r="KQK125" s="908"/>
      <c r="KQL125" s="908"/>
      <c r="KQM125" s="908"/>
      <c r="KQN125" s="908"/>
      <c r="KQO125" s="908"/>
      <c r="KQP125" s="908"/>
      <c r="KQQ125" s="908"/>
      <c r="KQR125" s="908"/>
      <c r="KQS125" s="908"/>
      <c r="KQT125" s="908"/>
      <c r="KQU125" s="908"/>
      <c r="KQV125" s="908"/>
      <c r="KQW125" s="908"/>
      <c r="KQX125" s="908"/>
      <c r="KQY125" s="908"/>
      <c r="KQZ125" s="908"/>
      <c r="KRA125" s="908"/>
      <c r="KRB125" s="908"/>
      <c r="KRC125" s="908"/>
      <c r="KRD125" s="908"/>
      <c r="KRE125" s="908"/>
      <c r="KRF125" s="908"/>
      <c r="KRG125" s="908"/>
      <c r="KRH125" s="908"/>
      <c r="KRI125" s="908"/>
      <c r="KRJ125" s="908"/>
      <c r="KRK125" s="908"/>
      <c r="KRL125" s="908"/>
      <c r="KRM125" s="908"/>
      <c r="KRN125" s="908"/>
      <c r="KRO125" s="908"/>
      <c r="KRP125" s="908"/>
      <c r="KRQ125" s="908"/>
      <c r="KRR125" s="908"/>
      <c r="KRS125" s="908"/>
      <c r="KRT125" s="908"/>
      <c r="KRU125" s="908"/>
      <c r="KRV125" s="908"/>
      <c r="KRW125" s="908"/>
      <c r="KRX125" s="908"/>
      <c r="KRY125" s="908"/>
      <c r="KRZ125" s="908"/>
      <c r="KSA125" s="908"/>
      <c r="KSB125" s="908"/>
      <c r="KSC125" s="908"/>
      <c r="KSD125" s="908"/>
      <c r="KSE125" s="908"/>
      <c r="KSF125" s="908"/>
      <c r="KSG125" s="908"/>
      <c r="KSH125" s="908"/>
      <c r="KSI125" s="908"/>
      <c r="KSJ125" s="908"/>
      <c r="KSK125" s="908"/>
      <c r="KSL125" s="908"/>
      <c r="KSM125" s="908"/>
      <c r="KSN125" s="908"/>
      <c r="KSO125" s="908"/>
      <c r="KSP125" s="908"/>
      <c r="KSQ125" s="908"/>
      <c r="KSR125" s="908"/>
      <c r="KSS125" s="908"/>
      <c r="KST125" s="908"/>
      <c r="KSU125" s="908"/>
      <c r="KSV125" s="908"/>
      <c r="KSW125" s="908"/>
      <c r="KSX125" s="908"/>
      <c r="KSY125" s="908"/>
      <c r="KSZ125" s="908"/>
      <c r="KTA125" s="908"/>
      <c r="KTB125" s="908"/>
      <c r="KTC125" s="908"/>
      <c r="KTD125" s="908"/>
      <c r="KTE125" s="908"/>
      <c r="KTF125" s="908"/>
      <c r="KTG125" s="908"/>
      <c r="KTH125" s="908"/>
      <c r="KTI125" s="908"/>
      <c r="KTJ125" s="908"/>
      <c r="KTK125" s="908"/>
      <c r="KTL125" s="908"/>
      <c r="KTM125" s="908"/>
      <c r="KTN125" s="908"/>
      <c r="KTO125" s="908"/>
      <c r="KTP125" s="908"/>
      <c r="KTQ125" s="908"/>
      <c r="KTR125" s="908"/>
      <c r="KTS125" s="908"/>
      <c r="KTT125" s="908"/>
      <c r="KTU125" s="908"/>
      <c r="KTV125" s="908"/>
      <c r="KTW125" s="908"/>
      <c r="KTX125" s="908"/>
      <c r="KTY125" s="908"/>
      <c r="KTZ125" s="908"/>
      <c r="KUA125" s="908"/>
      <c r="KUB125" s="908"/>
      <c r="KUC125" s="908"/>
      <c r="KUD125" s="908"/>
      <c r="KUE125" s="908"/>
      <c r="KUF125" s="908"/>
      <c r="KUG125" s="908"/>
      <c r="KUH125" s="908"/>
      <c r="KUI125" s="908"/>
      <c r="KUJ125" s="908"/>
      <c r="KUK125" s="908"/>
      <c r="KUL125" s="908"/>
      <c r="KUM125" s="908"/>
      <c r="KUN125" s="908"/>
      <c r="KUO125" s="908"/>
      <c r="KUP125" s="908"/>
      <c r="KUQ125" s="908"/>
      <c r="KUR125" s="908"/>
      <c r="KUS125" s="908"/>
      <c r="KUT125" s="908"/>
      <c r="KUU125" s="908"/>
      <c r="KUV125" s="908"/>
      <c r="KUW125" s="908"/>
      <c r="KUX125" s="908"/>
      <c r="KUY125" s="908"/>
      <c r="KUZ125" s="908"/>
      <c r="KVA125" s="908"/>
      <c r="KVB125" s="908"/>
      <c r="KVC125" s="908"/>
      <c r="KVD125" s="908"/>
      <c r="KVE125" s="908"/>
      <c r="KVF125" s="908"/>
      <c r="KVG125" s="908"/>
      <c r="KVH125" s="908"/>
      <c r="KVI125" s="908"/>
      <c r="KVJ125" s="908"/>
      <c r="KVK125" s="908"/>
      <c r="KVL125" s="908"/>
      <c r="KVM125" s="908"/>
      <c r="KVN125" s="908"/>
      <c r="KVO125" s="908"/>
      <c r="KVP125" s="908"/>
      <c r="KVQ125" s="908"/>
      <c r="KVR125" s="908"/>
      <c r="KVS125" s="908"/>
      <c r="KVT125" s="908"/>
      <c r="KVU125" s="908"/>
      <c r="KVV125" s="908"/>
      <c r="KVW125" s="908"/>
      <c r="KVX125" s="908"/>
      <c r="KVY125" s="908"/>
      <c r="KVZ125" s="908"/>
      <c r="KWA125" s="908"/>
      <c r="KWB125" s="908"/>
      <c r="KWC125" s="908"/>
      <c r="KWD125" s="908"/>
      <c r="KWE125" s="908"/>
      <c r="KWF125" s="908"/>
      <c r="KWG125" s="908"/>
      <c r="KWH125" s="908"/>
      <c r="KWI125" s="908"/>
      <c r="KWJ125" s="908"/>
      <c r="KWK125" s="908"/>
      <c r="KWL125" s="908"/>
      <c r="KWM125" s="908"/>
      <c r="KWN125" s="908"/>
      <c r="KWO125" s="908"/>
      <c r="KWP125" s="908"/>
      <c r="KWQ125" s="908"/>
      <c r="KWR125" s="908"/>
      <c r="KWS125" s="908"/>
      <c r="KWT125" s="908"/>
      <c r="KWU125" s="908"/>
      <c r="KWV125" s="908"/>
      <c r="KWW125" s="908"/>
      <c r="KWX125" s="908"/>
      <c r="KWY125" s="908"/>
      <c r="KWZ125" s="908"/>
      <c r="KXA125" s="908"/>
      <c r="KXB125" s="908"/>
      <c r="KXC125" s="908"/>
      <c r="KXD125" s="908"/>
      <c r="KXE125" s="908"/>
      <c r="KXF125" s="908"/>
      <c r="KXG125" s="908"/>
      <c r="KXH125" s="908"/>
      <c r="KXI125" s="908"/>
      <c r="KXJ125" s="908"/>
      <c r="KXK125" s="908"/>
      <c r="KXL125" s="908"/>
      <c r="KXM125" s="908"/>
      <c r="KXN125" s="908"/>
      <c r="KXO125" s="908"/>
      <c r="KXP125" s="908"/>
      <c r="KXQ125" s="908"/>
      <c r="KXR125" s="908"/>
      <c r="KXS125" s="908"/>
      <c r="KXT125" s="908"/>
      <c r="KXU125" s="908"/>
      <c r="KXV125" s="908"/>
      <c r="KXW125" s="908"/>
      <c r="KXX125" s="908"/>
      <c r="KXY125" s="908"/>
      <c r="KXZ125" s="908"/>
      <c r="KYA125" s="908"/>
      <c r="KYB125" s="908"/>
      <c r="KYC125" s="908"/>
      <c r="KYD125" s="908"/>
      <c r="KYE125" s="908"/>
      <c r="KYF125" s="908"/>
      <c r="KYG125" s="908"/>
      <c r="KYH125" s="908"/>
      <c r="KYI125" s="908"/>
      <c r="KYJ125" s="908"/>
      <c r="KYK125" s="908"/>
      <c r="KYL125" s="908"/>
      <c r="KYM125" s="908"/>
      <c r="KYN125" s="908"/>
      <c r="KYO125" s="908"/>
      <c r="KYP125" s="908"/>
      <c r="KYQ125" s="908"/>
      <c r="KYR125" s="908"/>
      <c r="KYS125" s="908"/>
      <c r="KYT125" s="908"/>
      <c r="KYU125" s="908"/>
      <c r="KYV125" s="908"/>
      <c r="KYW125" s="908"/>
      <c r="KYX125" s="908"/>
      <c r="KYY125" s="908"/>
      <c r="KYZ125" s="908"/>
      <c r="KZA125" s="908"/>
      <c r="KZB125" s="908"/>
      <c r="KZC125" s="908"/>
      <c r="KZD125" s="908"/>
      <c r="KZE125" s="908"/>
      <c r="KZF125" s="908"/>
      <c r="KZG125" s="908"/>
      <c r="KZH125" s="908"/>
      <c r="KZI125" s="908"/>
      <c r="KZJ125" s="908"/>
      <c r="KZK125" s="908"/>
      <c r="KZL125" s="908"/>
      <c r="KZM125" s="908"/>
      <c r="KZN125" s="908"/>
      <c r="KZO125" s="908"/>
      <c r="KZP125" s="908"/>
      <c r="KZQ125" s="908"/>
      <c r="KZR125" s="908"/>
      <c r="KZS125" s="908"/>
      <c r="KZT125" s="908"/>
      <c r="KZU125" s="908"/>
      <c r="KZV125" s="908"/>
      <c r="KZW125" s="908"/>
      <c r="KZX125" s="908"/>
      <c r="KZY125" s="908"/>
      <c r="KZZ125" s="908"/>
      <c r="LAA125" s="908"/>
      <c r="LAB125" s="908"/>
      <c r="LAC125" s="908"/>
      <c r="LAD125" s="908"/>
      <c r="LAE125" s="908"/>
      <c r="LAF125" s="908"/>
      <c r="LAG125" s="908"/>
      <c r="LAH125" s="908"/>
      <c r="LAI125" s="908"/>
      <c r="LAJ125" s="908"/>
      <c r="LAK125" s="908"/>
      <c r="LAL125" s="908"/>
      <c r="LAM125" s="908"/>
      <c r="LAN125" s="908"/>
      <c r="LAO125" s="908"/>
      <c r="LAP125" s="908"/>
      <c r="LAQ125" s="908"/>
      <c r="LAR125" s="908"/>
      <c r="LAS125" s="908"/>
      <c r="LAT125" s="908"/>
      <c r="LAU125" s="908"/>
      <c r="LAV125" s="908"/>
      <c r="LAW125" s="908"/>
      <c r="LAX125" s="908"/>
      <c r="LAY125" s="908"/>
      <c r="LAZ125" s="908"/>
      <c r="LBA125" s="908"/>
      <c r="LBB125" s="908"/>
      <c r="LBC125" s="908"/>
      <c r="LBD125" s="908"/>
      <c r="LBE125" s="908"/>
      <c r="LBF125" s="908"/>
      <c r="LBG125" s="908"/>
      <c r="LBH125" s="908"/>
      <c r="LBI125" s="908"/>
      <c r="LBJ125" s="908"/>
      <c r="LBK125" s="908"/>
      <c r="LBL125" s="908"/>
      <c r="LBM125" s="908"/>
      <c r="LBN125" s="908"/>
      <c r="LBO125" s="908"/>
      <c r="LBP125" s="908"/>
      <c r="LBQ125" s="908"/>
      <c r="LBR125" s="908"/>
      <c r="LBS125" s="908"/>
      <c r="LBT125" s="908"/>
      <c r="LBU125" s="908"/>
      <c r="LBV125" s="908"/>
      <c r="LBW125" s="908"/>
      <c r="LBX125" s="908"/>
      <c r="LBY125" s="908"/>
      <c r="LBZ125" s="908"/>
      <c r="LCA125" s="908"/>
      <c r="LCB125" s="908"/>
      <c r="LCC125" s="908"/>
      <c r="LCD125" s="908"/>
      <c r="LCE125" s="908"/>
      <c r="LCF125" s="908"/>
      <c r="LCG125" s="908"/>
      <c r="LCH125" s="908"/>
      <c r="LCI125" s="908"/>
      <c r="LCJ125" s="908"/>
      <c r="LCK125" s="908"/>
      <c r="LCL125" s="908"/>
      <c r="LCM125" s="908"/>
      <c r="LCN125" s="908"/>
      <c r="LCO125" s="908"/>
      <c r="LCP125" s="908"/>
      <c r="LCQ125" s="908"/>
      <c r="LCR125" s="908"/>
      <c r="LCS125" s="908"/>
      <c r="LCT125" s="908"/>
      <c r="LCU125" s="908"/>
      <c r="LCV125" s="908"/>
      <c r="LCW125" s="908"/>
      <c r="LCX125" s="908"/>
      <c r="LCY125" s="908"/>
      <c r="LCZ125" s="908"/>
      <c r="LDA125" s="908"/>
      <c r="LDB125" s="908"/>
      <c r="LDC125" s="908"/>
      <c r="LDD125" s="908"/>
      <c r="LDE125" s="908"/>
      <c r="LDF125" s="908"/>
      <c r="LDG125" s="908"/>
      <c r="LDH125" s="908"/>
      <c r="LDI125" s="908"/>
      <c r="LDJ125" s="908"/>
      <c r="LDK125" s="908"/>
      <c r="LDL125" s="908"/>
      <c r="LDM125" s="908"/>
      <c r="LDN125" s="908"/>
      <c r="LDO125" s="908"/>
      <c r="LDP125" s="908"/>
      <c r="LDQ125" s="908"/>
      <c r="LDR125" s="908"/>
      <c r="LDS125" s="908"/>
      <c r="LDT125" s="908"/>
      <c r="LDU125" s="908"/>
      <c r="LDV125" s="908"/>
      <c r="LDW125" s="908"/>
      <c r="LDX125" s="908"/>
      <c r="LDY125" s="908"/>
      <c r="LDZ125" s="908"/>
      <c r="LEA125" s="908"/>
      <c r="LEB125" s="908"/>
      <c r="LEC125" s="908"/>
      <c r="LED125" s="908"/>
      <c r="LEE125" s="908"/>
      <c r="LEF125" s="908"/>
      <c r="LEG125" s="908"/>
      <c r="LEH125" s="908"/>
      <c r="LEI125" s="908"/>
      <c r="LEJ125" s="908"/>
      <c r="LEK125" s="908"/>
      <c r="LEL125" s="908"/>
      <c r="LEM125" s="908"/>
      <c r="LEN125" s="908"/>
      <c r="LEO125" s="908"/>
      <c r="LEP125" s="908"/>
      <c r="LEQ125" s="908"/>
      <c r="LER125" s="908"/>
      <c r="LES125" s="908"/>
      <c r="LET125" s="908"/>
      <c r="LEU125" s="908"/>
      <c r="LEV125" s="908"/>
      <c r="LEW125" s="908"/>
      <c r="LEX125" s="908"/>
      <c r="LEY125" s="908"/>
      <c r="LEZ125" s="908"/>
      <c r="LFA125" s="908"/>
      <c r="LFB125" s="908"/>
      <c r="LFC125" s="908"/>
      <c r="LFD125" s="908"/>
      <c r="LFE125" s="908"/>
      <c r="LFF125" s="908"/>
      <c r="LFG125" s="908"/>
      <c r="LFH125" s="908"/>
      <c r="LFI125" s="908"/>
      <c r="LFJ125" s="908"/>
      <c r="LFK125" s="908"/>
      <c r="LFL125" s="908"/>
      <c r="LFM125" s="908"/>
      <c r="LFN125" s="908"/>
      <c r="LFO125" s="908"/>
      <c r="LFP125" s="908"/>
      <c r="LFQ125" s="908"/>
      <c r="LFR125" s="908"/>
      <c r="LFS125" s="908"/>
      <c r="LFT125" s="908"/>
      <c r="LFU125" s="908"/>
      <c r="LFV125" s="908"/>
      <c r="LFW125" s="908"/>
      <c r="LFX125" s="908"/>
      <c r="LFY125" s="908"/>
      <c r="LFZ125" s="908"/>
      <c r="LGA125" s="908"/>
      <c r="LGB125" s="908"/>
      <c r="LGC125" s="908"/>
      <c r="LGD125" s="908"/>
      <c r="LGE125" s="908"/>
      <c r="LGF125" s="908"/>
      <c r="LGG125" s="908"/>
      <c r="LGH125" s="908"/>
      <c r="LGI125" s="908"/>
      <c r="LGJ125" s="908"/>
      <c r="LGK125" s="908"/>
      <c r="LGL125" s="908"/>
      <c r="LGM125" s="908"/>
      <c r="LGN125" s="908"/>
      <c r="LGO125" s="908"/>
      <c r="LGP125" s="908"/>
      <c r="LGQ125" s="908"/>
      <c r="LGR125" s="908"/>
      <c r="LGS125" s="908"/>
      <c r="LGT125" s="908"/>
      <c r="LGU125" s="908"/>
      <c r="LGV125" s="908"/>
      <c r="LGW125" s="908"/>
      <c r="LGX125" s="908"/>
      <c r="LGY125" s="908"/>
      <c r="LGZ125" s="908"/>
      <c r="LHA125" s="908"/>
      <c r="LHB125" s="908"/>
      <c r="LHC125" s="908"/>
      <c r="LHD125" s="908"/>
      <c r="LHE125" s="908"/>
      <c r="LHF125" s="908"/>
      <c r="LHG125" s="908"/>
      <c r="LHH125" s="908"/>
      <c r="LHI125" s="908"/>
      <c r="LHJ125" s="908"/>
      <c r="LHK125" s="908"/>
      <c r="LHL125" s="908"/>
      <c r="LHM125" s="908"/>
      <c r="LHN125" s="908"/>
      <c r="LHO125" s="908"/>
      <c r="LHP125" s="908"/>
      <c r="LHQ125" s="908"/>
      <c r="LHR125" s="908"/>
      <c r="LHS125" s="908"/>
      <c r="LHT125" s="908"/>
      <c r="LHU125" s="908"/>
      <c r="LHV125" s="908"/>
      <c r="LHW125" s="908"/>
      <c r="LHX125" s="908"/>
      <c r="LHY125" s="908"/>
      <c r="LHZ125" s="908"/>
      <c r="LIA125" s="908"/>
      <c r="LIB125" s="908"/>
      <c r="LIC125" s="908"/>
      <c r="LID125" s="908"/>
      <c r="LIE125" s="908"/>
      <c r="LIF125" s="908"/>
      <c r="LIG125" s="908"/>
      <c r="LIH125" s="908"/>
      <c r="LII125" s="908"/>
      <c r="LIJ125" s="908"/>
      <c r="LIK125" s="908"/>
      <c r="LIL125" s="908"/>
      <c r="LIM125" s="908"/>
      <c r="LIN125" s="908"/>
      <c r="LIO125" s="908"/>
      <c r="LIP125" s="908"/>
      <c r="LIQ125" s="908"/>
      <c r="LIR125" s="908"/>
      <c r="LIS125" s="908"/>
      <c r="LIT125" s="908"/>
      <c r="LIU125" s="908"/>
      <c r="LIV125" s="908"/>
      <c r="LIW125" s="908"/>
      <c r="LIX125" s="908"/>
      <c r="LIY125" s="908"/>
      <c r="LIZ125" s="908"/>
      <c r="LJA125" s="908"/>
      <c r="LJB125" s="908"/>
      <c r="LJC125" s="908"/>
      <c r="LJD125" s="908"/>
      <c r="LJE125" s="908"/>
      <c r="LJF125" s="908"/>
      <c r="LJG125" s="908"/>
      <c r="LJH125" s="908"/>
      <c r="LJI125" s="908"/>
      <c r="LJJ125" s="908"/>
      <c r="LJK125" s="908"/>
      <c r="LJL125" s="908"/>
      <c r="LJM125" s="908"/>
      <c r="LJN125" s="908"/>
      <c r="LJO125" s="908"/>
      <c r="LJP125" s="908"/>
      <c r="LJQ125" s="908"/>
      <c r="LJR125" s="908"/>
      <c r="LJS125" s="908"/>
      <c r="LJT125" s="908"/>
      <c r="LJU125" s="908"/>
      <c r="LJV125" s="908"/>
      <c r="LJW125" s="908"/>
      <c r="LJX125" s="908"/>
      <c r="LJY125" s="908"/>
      <c r="LJZ125" s="908"/>
      <c r="LKA125" s="908"/>
      <c r="LKB125" s="908"/>
      <c r="LKC125" s="908"/>
      <c r="LKD125" s="908"/>
      <c r="LKE125" s="908"/>
      <c r="LKF125" s="908"/>
      <c r="LKG125" s="908"/>
      <c r="LKH125" s="908"/>
      <c r="LKI125" s="908"/>
      <c r="LKJ125" s="908"/>
      <c r="LKK125" s="908"/>
      <c r="LKL125" s="908"/>
      <c r="LKM125" s="908"/>
      <c r="LKN125" s="908"/>
      <c r="LKO125" s="908"/>
      <c r="LKP125" s="908"/>
      <c r="LKQ125" s="908"/>
      <c r="LKR125" s="908"/>
      <c r="LKS125" s="908"/>
      <c r="LKT125" s="908"/>
      <c r="LKU125" s="908"/>
      <c r="LKV125" s="908"/>
      <c r="LKW125" s="908"/>
      <c r="LKX125" s="908"/>
      <c r="LKY125" s="908"/>
      <c r="LKZ125" s="908"/>
      <c r="LLA125" s="908"/>
      <c r="LLB125" s="908"/>
      <c r="LLC125" s="908"/>
      <c r="LLD125" s="908"/>
      <c r="LLE125" s="908"/>
      <c r="LLF125" s="908"/>
      <c r="LLG125" s="908"/>
      <c r="LLH125" s="908"/>
      <c r="LLI125" s="908"/>
      <c r="LLJ125" s="908"/>
      <c r="LLK125" s="908"/>
      <c r="LLL125" s="908"/>
      <c r="LLM125" s="908"/>
      <c r="LLN125" s="908"/>
      <c r="LLO125" s="908"/>
      <c r="LLP125" s="908"/>
      <c r="LLQ125" s="908"/>
      <c r="LLR125" s="908"/>
      <c r="LLS125" s="908"/>
      <c r="LLT125" s="908"/>
      <c r="LLU125" s="908"/>
      <c r="LLV125" s="908"/>
      <c r="LLW125" s="908"/>
      <c r="LLX125" s="908"/>
      <c r="LLY125" s="908"/>
      <c r="LLZ125" s="908"/>
      <c r="LMA125" s="908"/>
      <c r="LMB125" s="908"/>
      <c r="LMC125" s="908"/>
      <c r="LMD125" s="908"/>
      <c r="LME125" s="908"/>
      <c r="LMF125" s="908"/>
      <c r="LMG125" s="908"/>
      <c r="LMH125" s="908"/>
      <c r="LMI125" s="908"/>
      <c r="LMJ125" s="908"/>
      <c r="LMK125" s="908"/>
      <c r="LML125" s="908"/>
      <c r="LMM125" s="908"/>
      <c r="LMN125" s="908"/>
      <c r="LMO125" s="908"/>
      <c r="LMP125" s="908"/>
      <c r="LMQ125" s="908"/>
      <c r="LMR125" s="908"/>
      <c r="LMS125" s="908"/>
      <c r="LMT125" s="908"/>
      <c r="LMU125" s="908"/>
      <c r="LMV125" s="908"/>
      <c r="LMW125" s="908"/>
      <c r="LMX125" s="908"/>
      <c r="LMY125" s="908"/>
      <c r="LMZ125" s="908"/>
      <c r="LNA125" s="908"/>
      <c r="LNB125" s="908"/>
      <c r="LNC125" s="908"/>
      <c r="LND125" s="908"/>
      <c r="LNE125" s="908"/>
      <c r="LNF125" s="908"/>
      <c r="LNG125" s="908"/>
      <c r="LNH125" s="908"/>
      <c r="LNI125" s="908"/>
      <c r="LNJ125" s="908"/>
      <c r="LNK125" s="908"/>
      <c r="LNL125" s="908"/>
      <c r="LNM125" s="908"/>
      <c r="LNN125" s="908"/>
      <c r="LNO125" s="908"/>
      <c r="LNP125" s="908"/>
      <c r="LNQ125" s="908"/>
      <c r="LNR125" s="908"/>
      <c r="LNS125" s="908"/>
      <c r="LNT125" s="908"/>
      <c r="LNU125" s="908"/>
      <c r="LNV125" s="908"/>
      <c r="LNW125" s="908"/>
      <c r="LNX125" s="908"/>
      <c r="LNY125" s="908"/>
      <c r="LNZ125" s="908"/>
      <c r="LOA125" s="908"/>
      <c r="LOB125" s="908"/>
      <c r="LOC125" s="908"/>
      <c r="LOD125" s="908"/>
      <c r="LOE125" s="908"/>
      <c r="LOF125" s="908"/>
      <c r="LOG125" s="908"/>
      <c r="LOH125" s="908"/>
      <c r="LOI125" s="908"/>
      <c r="LOJ125" s="908"/>
      <c r="LOK125" s="908"/>
      <c r="LOL125" s="908"/>
      <c r="LOM125" s="908"/>
      <c r="LON125" s="908"/>
      <c r="LOO125" s="908"/>
      <c r="LOP125" s="908"/>
      <c r="LOQ125" s="908"/>
      <c r="LOR125" s="908"/>
      <c r="LOS125" s="908"/>
      <c r="LOT125" s="908"/>
      <c r="LOU125" s="908"/>
      <c r="LOV125" s="908"/>
      <c r="LOW125" s="908"/>
      <c r="LOX125" s="908"/>
      <c r="LOY125" s="908"/>
      <c r="LOZ125" s="908"/>
      <c r="LPA125" s="908"/>
      <c r="LPB125" s="908"/>
      <c r="LPC125" s="908"/>
      <c r="LPD125" s="908"/>
      <c r="LPE125" s="908"/>
      <c r="LPF125" s="908"/>
      <c r="LPG125" s="908"/>
      <c r="LPH125" s="908"/>
      <c r="LPI125" s="908"/>
      <c r="LPJ125" s="908"/>
      <c r="LPK125" s="908"/>
      <c r="LPL125" s="908"/>
      <c r="LPM125" s="908"/>
      <c r="LPN125" s="908"/>
      <c r="LPO125" s="908"/>
      <c r="LPP125" s="908"/>
      <c r="LPQ125" s="908"/>
      <c r="LPR125" s="908"/>
      <c r="LPS125" s="908"/>
      <c r="LPT125" s="908"/>
      <c r="LPU125" s="908"/>
      <c r="LPV125" s="908"/>
      <c r="LPW125" s="908"/>
      <c r="LPX125" s="908"/>
      <c r="LPY125" s="908"/>
      <c r="LPZ125" s="908"/>
      <c r="LQA125" s="908"/>
      <c r="LQB125" s="908"/>
      <c r="LQC125" s="908"/>
      <c r="LQD125" s="908"/>
      <c r="LQE125" s="908"/>
      <c r="LQF125" s="908"/>
      <c r="LQG125" s="908"/>
      <c r="LQH125" s="908"/>
      <c r="LQI125" s="908"/>
      <c r="LQJ125" s="908"/>
      <c r="LQK125" s="908"/>
      <c r="LQL125" s="908"/>
      <c r="LQM125" s="908"/>
      <c r="LQN125" s="908"/>
      <c r="LQO125" s="908"/>
      <c r="LQP125" s="908"/>
      <c r="LQQ125" s="908"/>
      <c r="LQR125" s="908"/>
      <c r="LQS125" s="908"/>
      <c r="LQT125" s="908"/>
      <c r="LQU125" s="908"/>
      <c r="LQV125" s="908"/>
      <c r="LQW125" s="908"/>
      <c r="LQX125" s="908"/>
      <c r="LQY125" s="908"/>
      <c r="LQZ125" s="908"/>
      <c r="LRA125" s="908"/>
      <c r="LRB125" s="908"/>
      <c r="LRC125" s="908"/>
      <c r="LRD125" s="908"/>
      <c r="LRE125" s="908"/>
      <c r="LRF125" s="908"/>
      <c r="LRG125" s="908"/>
      <c r="LRH125" s="908"/>
      <c r="LRI125" s="908"/>
      <c r="LRJ125" s="908"/>
      <c r="LRK125" s="908"/>
      <c r="LRL125" s="908"/>
      <c r="LRM125" s="908"/>
      <c r="LRN125" s="908"/>
      <c r="LRO125" s="908"/>
      <c r="LRP125" s="908"/>
      <c r="LRQ125" s="908"/>
      <c r="LRR125" s="908"/>
      <c r="LRS125" s="908"/>
      <c r="LRT125" s="908"/>
      <c r="LRU125" s="908"/>
      <c r="LRV125" s="908"/>
      <c r="LRW125" s="908"/>
      <c r="LRX125" s="908"/>
      <c r="LRY125" s="908"/>
      <c r="LRZ125" s="908"/>
      <c r="LSA125" s="908"/>
      <c r="LSB125" s="908"/>
      <c r="LSC125" s="908"/>
      <c r="LSD125" s="908"/>
      <c r="LSE125" s="908"/>
      <c r="LSF125" s="908"/>
      <c r="LSG125" s="908"/>
      <c r="LSH125" s="908"/>
      <c r="LSI125" s="908"/>
      <c r="LSJ125" s="908"/>
      <c r="LSK125" s="908"/>
      <c r="LSL125" s="908"/>
      <c r="LSM125" s="908"/>
      <c r="LSN125" s="908"/>
      <c r="LSO125" s="908"/>
      <c r="LSP125" s="908"/>
      <c r="LSQ125" s="908"/>
      <c r="LSR125" s="908"/>
      <c r="LSS125" s="908"/>
      <c r="LST125" s="908"/>
      <c r="LSU125" s="908"/>
      <c r="LSV125" s="908"/>
      <c r="LSW125" s="908"/>
      <c r="LSX125" s="908"/>
      <c r="LSY125" s="908"/>
      <c r="LSZ125" s="908"/>
      <c r="LTA125" s="908"/>
      <c r="LTB125" s="908"/>
      <c r="LTC125" s="908"/>
      <c r="LTD125" s="908"/>
      <c r="LTE125" s="908"/>
      <c r="LTF125" s="908"/>
      <c r="LTG125" s="908"/>
      <c r="LTH125" s="908"/>
      <c r="LTI125" s="908"/>
      <c r="LTJ125" s="908"/>
      <c r="LTK125" s="908"/>
      <c r="LTL125" s="908"/>
      <c r="LTM125" s="908"/>
      <c r="LTN125" s="908"/>
      <c r="LTO125" s="908"/>
      <c r="LTP125" s="908"/>
      <c r="LTQ125" s="908"/>
      <c r="LTR125" s="908"/>
      <c r="LTS125" s="908"/>
      <c r="LTT125" s="908"/>
      <c r="LTU125" s="908"/>
      <c r="LTV125" s="908"/>
      <c r="LTW125" s="908"/>
      <c r="LTX125" s="908"/>
      <c r="LTY125" s="908"/>
      <c r="LTZ125" s="908"/>
      <c r="LUA125" s="908"/>
      <c r="LUB125" s="908"/>
      <c r="LUC125" s="908"/>
      <c r="LUD125" s="908"/>
      <c r="LUE125" s="908"/>
      <c r="LUF125" s="908"/>
      <c r="LUG125" s="908"/>
      <c r="LUH125" s="908"/>
      <c r="LUI125" s="908"/>
      <c r="LUJ125" s="908"/>
      <c r="LUK125" s="908"/>
      <c r="LUL125" s="908"/>
      <c r="LUM125" s="908"/>
      <c r="LUN125" s="908"/>
      <c r="LUO125" s="908"/>
      <c r="LUP125" s="908"/>
      <c r="LUQ125" s="908"/>
      <c r="LUR125" s="908"/>
      <c r="LUS125" s="908"/>
      <c r="LUT125" s="908"/>
      <c r="LUU125" s="908"/>
      <c r="LUV125" s="908"/>
      <c r="LUW125" s="908"/>
      <c r="LUX125" s="908"/>
      <c r="LUY125" s="908"/>
      <c r="LUZ125" s="908"/>
      <c r="LVA125" s="908"/>
      <c r="LVB125" s="908"/>
      <c r="LVC125" s="908"/>
      <c r="LVD125" s="908"/>
      <c r="LVE125" s="908"/>
      <c r="LVF125" s="908"/>
      <c r="LVG125" s="908"/>
      <c r="LVH125" s="908"/>
      <c r="LVI125" s="908"/>
      <c r="LVJ125" s="908"/>
      <c r="LVK125" s="908"/>
      <c r="LVL125" s="908"/>
      <c r="LVM125" s="908"/>
      <c r="LVN125" s="908"/>
      <c r="LVO125" s="908"/>
      <c r="LVP125" s="908"/>
      <c r="LVQ125" s="908"/>
      <c r="LVR125" s="908"/>
      <c r="LVS125" s="908"/>
      <c r="LVT125" s="908"/>
      <c r="LVU125" s="908"/>
      <c r="LVV125" s="908"/>
      <c r="LVW125" s="908"/>
      <c r="LVX125" s="908"/>
      <c r="LVY125" s="908"/>
      <c r="LVZ125" s="908"/>
      <c r="LWA125" s="908"/>
      <c r="LWB125" s="908"/>
      <c r="LWC125" s="908"/>
      <c r="LWD125" s="908"/>
      <c r="LWE125" s="908"/>
      <c r="LWF125" s="908"/>
      <c r="LWG125" s="908"/>
      <c r="LWH125" s="908"/>
      <c r="LWI125" s="908"/>
      <c r="LWJ125" s="908"/>
      <c r="LWK125" s="908"/>
      <c r="LWL125" s="908"/>
      <c r="LWM125" s="908"/>
      <c r="LWN125" s="908"/>
      <c r="LWO125" s="908"/>
      <c r="LWP125" s="908"/>
      <c r="LWQ125" s="908"/>
      <c r="LWR125" s="908"/>
      <c r="LWS125" s="908"/>
      <c r="LWT125" s="908"/>
      <c r="LWU125" s="908"/>
      <c r="LWV125" s="908"/>
      <c r="LWW125" s="908"/>
      <c r="LWX125" s="908"/>
      <c r="LWY125" s="908"/>
      <c r="LWZ125" s="908"/>
      <c r="LXA125" s="908"/>
      <c r="LXB125" s="908"/>
      <c r="LXC125" s="908"/>
      <c r="LXD125" s="908"/>
      <c r="LXE125" s="908"/>
      <c r="LXF125" s="908"/>
      <c r="LXG125" s="908"/>
      <c r="LXH125" s="908"/>
      <c r="LXI125" s="908"/>
      <c r="LXJ125" s="908"/>
      <c r="LXK125" s="908"/>
      <c r="LXL125" s="908"/>
      <c r="LXM125" s="908"/>
      <c r="LXN125" s="908"/>
      <c r="LXO125" s="908"/>
      <c r="LXP125" s="908"/>
      <c r="LXQ125" s="908"/>
      <c r="LXR125" s="908"/>
      <c r="LXS125" s="908"/>
      <c r="LXT125" s="908"/>
      <c r="LXU125" s="908"/>
      <c r="LXV125" s="908"/>
      <c r="LXW125" s="908"/>
      <c r="LXX125" s="908"/>
      <c r="LXY125" s="908"/>
      <c r="LXZ125" s="908"/>
      <c r="LYA125" s="908"/>
      <c r="LYB125" s="908"/>
      <c r="LYC125" s="908"/>
      <c r="LYD125" s="908"/>
      <c r="LYE125" s="908"/>
      <c r="LYF125" s="908"/>
      <c r="LYG125" s="908"/>
      <c r="LYH125" s="908"/>
      <c r="LYI125" s="908"/>
      <c r="LYJ125" s="908"/>
      <c r="LYK125" s="908"/>
      <c r="LYL125" s="908"/>
      <c r="LYM125" s="908"/>
      <c r="LYN125" s="908"/>
      <c r="LYO125" s="908"/>
      <c r="LYP125" s="908"/>
      <c r="LYQ125" s="908"/>
      <c r="LYR125" s="908"/>
      <c r="LYS125" s="908"/>
      <c r="LYT125" s="908"/>
      <c r="LYU125" s="908"/>
      <c r="LYV125" s="908"/>
      <c r="LYW125" s="908"/>
      <c r="LYX125" s="908"/>
      <c r="LYY125" s="908"/>
      <c r="LYZ125" s="908"/>
      <c r="LZA125" s="908"/>
      <c r="LZB125" s="908"/>
      <c r="LZC125" s="908"/>
      <c r="LZD125" s="908"/>
      <c r="LZE125" s="908"/>
      <c r="LZF125" s="908"/>
      <c r="LZG125" s="908"/>
      <c r="LZH125" s="908"/>
      <c r="LZI125" s="908"/>
      <c r="LZJ125" s="908"/>
      <c r="LZK125" s="908"/>
      <c r="LZL125" s="908"/>
      <c r="LZM125" s="908"/>
      <c r="LZN125" s="908"/>
      <c r="LZO125" s="908"/>
      <c r="LZP125" s="908"/>
      <c r="LZQ125" s="908"/>
      <c r="LZR125" s="908"/>
      <c r="LZS125" s="908"/>
      <c r="LZT125" s="908"/>
      <c r="LZU125" s="908"/>
      <c r="LZV125" s="908"/>
      <c r="LZW125" s="908"/>
      <c r="LZX125" s="908"/>
      <c r="LZY125" s="908"/>
      <c r="LZZ125" s="908"/>
      <c r="MAA125" s="908"/>
      <c r="MAB125" s="908"/>
      <c r="MAC125" s="908"/>
      <c r="MAD125" s="908"/>
      <c r="MAE125" s="908"/>
      <c r="MAF125" s="908"/>
      <c r="MAG125" s="908"/>
      <c r="MAH125" s="908"/>
      <c r="MAI125" s="908"/>
      <c r="MAJ125" s="908"/>
      <c r="MAK125" s="908"/>
      <c r="MAL125" s="908"/>
      <c r="MAM125" s="908"/>
      <c r="MAN125" s="908"/>
      <c r="MAO125" s="908"/>
      <c r="MAP125" s="908"/>
      <c r="MAQ125" s="908"/>
      <c r="MAR125" s="908"/>
      <c r="MAS125" s="908"/>
      <c r="MAT125" s="908"/>
      <c r="MAU125" s="908"/>
      <c r="MAV125" s="908"/>
      <c r="MAW125" s="908"/>
      <c r="MAX125" s="908"/>
      <c r="MAY125" s="908"/>
      <c r="MAZ125" s="908"/>
      <c r="MBA125" s="908"/>
      <c r="MBB125" s="908"/>
      <c r="MBC125" s="908"/>
      <c r="MBD125" s="908"/>
      <c r="MBE125" s="908"/>
      <c r="MBF125" s="908"/>
      <c r="MBG125" s="908"/>
      <c r="MBH125" s="908"/>
      <c r="MBI125" s="908"/>
      <c r="MBJ125" s="908"/>
      <c r="MBK125" s="908"/>
      <c r="MBL125" s="908"/>
      <c r="MBM125" s="908"/>
      <c r="MBN125" s="908"/>
      <c r="MBO125" s="908"/>
      <c r="MBP125" s="908"/>
      <c r="MBQ125" s="908"/>
      <c r="MBR125" s="908"/>
      <c r="MBS125" s="908"/>
      <c r="MBT125" s="908"/>
      <c r="MBU125" s="908"/>
      <c r="MBV125" s="908"/>
      <c r="MBW125" s="908"/>
      <c r="MBX125" s="908"/>
      <c r="MBY125" s="908"/>
      <c r="MBZ125" s="908"/>
      <c r="MCA125" s="908"/>
      <c r="MCB125" s="908"/>
      <c r="MCC125" s="908"/>
      <c r="MCD125" s="908"/>
      <c r="MCE125" s="908"/>
      <c r="MCF125" s="908"/>
      <c r="MCG125" s="908"/>
      <c r="MCH125" s="908"/>
      <c r="MCI125" s="908"/>
      <c r="MCJ125" s="908"/>
      <c r="MCK125" s="908"/>
      <c r="MCL125" s="908"/>
      <c r="MCM125" s="908"/>
      <c r="MCN125" s="908"/>
      <c r="MCO125" s="908"/>
      <c r="MCP125" s="908"/>
      <c r="MCQ125" s="908"/>
      <c r="MCR125" s="908"/>
      <c r="MCS125" s="908"/>
      <c r="MCT125" s="908"/>
      <c r="MCU125" s="908"/>
      <c r="MCV125" s="908"/>
      <c r="MCW125" s="908"/>
      <c r="MCX125" s="908"/>
      <c r="MCY125" s="908"/>
      <c r="MCZ125" s="908"/>
      <c r="MDA125" s="908"/>
      <c r="MDB125" s="908"/>
      <c r="MDC125" s="908"/>
      <c r="MDD125" s="908"/>
      <c r="MDE125" s="908"/>
      <c r="MDF125" s="908"/>
      <c r="MDG125" s="908"/>
      <c r="MDH125" s="908"/>
      <c r="MDI125" s="908"/>
      <c r="MDJ125" s="908"/>
      <c r="MDK125" s="908"/>
      <c r="MDL125" s="908"/>
      <c r="MDM125" s="908"/>
      <c r="MDN125" s="908"/>
      <c r="MDO125" s="908"/>
      <c r="MDP125" s="908"/>
      <c r="MDQ125" s="908"/>
      <c r="MDR125" s="908"/>
      <c r="MDS125" s="908"/>
      <c r="MDT125" s="908"/>
      <c r="MDU125" s="908"/>
      <c r="MDV125" s="908"/>
      <c r="MDW125" s="908"/>
      <c r="MDX125" s="908"/>
      <c r="MDY125" s="908"/>
      <c r="MDZ125" s="908"/>
      <c r="MEA125" s="908"/>
      <c r="MEB125" s="908"/>
      <c r="MEC125" s="908"/>
      <c r="MED125" s="908"/>
      <c r="MEE125" s="908"/>
      <c r="MEF125" s="908"/>
      <c r="MEG125" s="908"/>
      <c r="MEH125" s="908"/>
      <c r="MEI125" s="908"/>
      <c r="MEJ125" s="908"/>
      <c r="MEK125" s="908"/>
      <c r="MEL125" s="908"/>
      <c r="MEM125" s="908"/>
      <c r="MEN125" s="908"/>
      <c r="MEO125" s="908"/>
      <c r="MEP125" s="908"/>
      <c r="MEQ125" s="908"/>
      <c r="MER125" s="908"/>
      <c r="MES125" s="908"/>
      <c r="MET125" s="908"/>
      <c r="MEU125" s="908"/>
      <c r="MEV125" s="908"/>
      <c r="MEW125" s="908"/>
      <c r="MEX125" s="908"/>
      <c r="MEY125" s="908"/>
      <c r="MEZ125" s="908"/>
      <c r="MFA125" s="908"/>
      <c r="MFB125" s="908"/>
      <c r="MFC125" s="908"/>
      <c r="MFD125" s="908"/>
      <c r="MFE125" s="908"/>
      <c r="MFF125" s="908"/>
      <c r="MFG125" s="908"/>
      <c r="MFH125" s="908"/>
      <c r="MFI125" s="908"/>
      <c r="MFJ125" s="908"/>
      <c r="MFK125" s="908"/>
      <c r="MFL125" s="908"/>
      <c r="MFM125" s="908"/>
      <c r="MFN125" s="908"/>
      <c r="MFO125" s="908"/>
      <c r="MFP125" s="908"/>
      <c r="MFQ125" s="908"/>
      <c r="MFR125" s="908"/>
      <c r="MFS125" s="908"/>
      <c r="MFT125" s="908"/>
      <c r="MFU125" s="908"/>
      <c r="MFV125" s="908"/>
      <c r="MFW125" s="908"/>
      <c r="MFX125" s="908"/>
      <c r="MFY125" s="908"/>
      <c r="MFZ125" s="908"/>
      <c r="MGA125" s="908"/>
      <c r="MGB125" s="908"/>
      <c r="MGC125" s="908"/>
      <c r="MGD125" s="908"/>
      <c r="MGE125" s="908"/>
      <c r="MGF125" s="908"/>
      <c r="MGG125" s="908"/>
      <c r="MGH125" s="908"/>
      <c r="MGI125" s="908"/>
      <c r="MGJ125" s="908"/>
      <c r="MGK125" s="908"/>
      <c r="MGL125" s="908"/>
      <c r="MGM125" s="908"/>
      <c r="MGN125" s="908"/>
      <c r="MGO125" s="908"/>
      <c r="MGP125" s="908"/>
      <c r="MGQ125" s="908"/>
      <c r="MGR125" s="908"/>
      <c r="MGS125" s="908"/>
      <c r="MGT125" s="908"/>
      <c r="MGU125" s="908"/>
      <c r="MGV125" s="908"/>
      <c r="MGW125" s="908"/>
      <c r="MGX125" s="908"/>
      <c r="MGY125" s="908"/>
      <c r="MGZ125" s="908"/>
      <c r="MHA125" s="908"/>
      <c r="MHB125" s="908"/>
      <c r="MHC125" s="908"/>
      <c r="MHD125" s="908"/>
      <c r="MHE125" s="908"/>
      <c r="MHF125" s="908"/>
      <c r="MHG125" s="908"/>
      <c r="MHH125" s="908"/>
      <c r="MHI125" s="908"/>
      <c r="MHJ125" s="908"/>
      <c r="MHK125" s="908"/>
      <c r="MHL125" s="908"/>
      <c r="MHM125" s="908"/>
      <c r="MHN125" s="908"/>
      <c r="MHO125" s="908"/>
      <c r="MHP125" s="908"/>
      <c r="MHQ125" s="908"/>
      <c r="MHR125" s="908"/>
      <c r="MHS125" s="908"/>
      <c r="MHT125" s="908"/>
      <c r="MHU125" s="908"/>
      <c r="MHV125" s="908"/>
      <c r="MHW125" s="908"/>
      <c r="MHX125" s="908"/>
      <c r="MHY125" s="908"/>
      <c r="MHZ125" s="908"/>
      <c r="MIA125" s="908"/>
      <c r="MIB125" s="908"/>
      <c r="MIC125" s="908"/>
      <c r="MID125" s="908"/>
      <c r="MIE125" s="908"/>
      <c r="MIF125" s="908"/>
      <c r="MIG125" s="908"/>
      <c r="MIH125" s="908"/>
      <c r="MII125" s="908"/>
      <c r="MIJ125" s="908"/>
      <c r="MIK125" s="908"/>
      <c r="MIL125" s="908"/>
      <c r="MIM125" s="908"/>
      <c r="MIN125" s="908"/>
      <c r="MIO125" s="908"/>
      <c r="MIP125" s="908"/>
      <c r="MIQ125" s="908"/>
      <c r="MIR125" s="908"/>
      <c r="MIS125" s="908"/>
      <c r="MIT125" s="908"/>
      <c r="MIU125" s="908"/>
      <c r="MIV125" s="908"/>
      <c r="MIW125" s="908"/>
      <c r="MIX125" s="908"/>
      <c r="MIY125" s="908"/>
      <c r="MIZ125" s="908"/>
      <c r="MJA125" s="908"/>
      <c r="MJB125" s="908"/>
      <c r="MJC125" s="908"/>
      <c r="MJD125" s="908"/>
      <c r="MJE125" s="908"/>
      <c r="MJF125" s="908"/>
      <c r="MJG125" s="908"/>
      <c r="MJH125" s="908"/>
      <c r="MJI125" s="908"/>
      <c r="MJJ125" s="908"/>
      <c r="MJK125" s="908"/>
      <c r="MJL125" s="908"/>
      <c r="MJM125" s="908"/>
      <c r="MJN125" s="908"/>
      <c r="MJO125" s="908"/>
      <c r="MJP125" s="908"/>
      <c r="MJQ125" s="908"/>
      <c r="MJR125" s="908"/>
      <c r="MJS125" s="908"/>
      <c r="MJT125" s="908"/>
      <c r="MJU125" s="908"/>
      <c r="MJV125" s="908"/>
      <c r="MJW125" s="908"/>
      <c r="MJX125" s="908"/>
      <c r="MJY125" s="908"/>
      <c r="MJZ125" s="908"/>
      <c r="MKA125" s="908"/>
      <c r="MKB125" s="908"/>
      <c r="MKC125" s="908"/>
      <c r="MKD125" s="908"/>
      <c r="MKE125" s="908"/>
      <c r="MKF125" s="908"/>
      <c r="MKG125" s="908"/>
      <c r="MKH125" s="908"/>
      <c r="MKI125" s="908"/>
      <c r="MKJ125" s="908"/>
      <c r="MKK125" s="908"/>
      <c r="MKL125" s="908"/>
      <c r="MKM125" s="908"/>
      <c r="MKN125" s="908"/>
      <c r="MKO125" s="908"/>
      <c r="MKP125" s="908"/>
      <c r="MKQ125" s="908"/>
      <c r="MKR125" s="908"/>
      <c r="MKS125" s="908"/>
      <c r="MKT125" s="908"/>
      <c r="MKU125" s="908"/>
      <c r="MKV125" s="908"/>
      <c r="MKW125" s="908"/>
      <c r="MKX125" s="908"/>
      <c r="MKY125" s="908"/>
      <c r="MKZ125" s="908"/>
      <c r="MLA125" s="908"/>
      <c r="MLB125" s="908"/>
      <c r="MLC125" s="908"/>
      <c r="MLD125" s="908"/>
      <c r="MLE125" s="908"/>
      <c r="MLF125" s="908"/>
      <c r="MLG125" s="908"/>
      <c r="MLH125" s="908"/>
      <c r="MLI125" s="908"/>
      <c r="MLJ125" s="908"/>
      <c r="MLK125" s="908"/>
      <c r="MLL125" s="908"/>
      <c r="MLM125" s="908"/>
      <c r="MLN125" s="908"/>
      <c r="MLO125" s="908"/>
      <c r="MLP125" s="908"/>
      <c r="MLQ125" s="908"/>
      <c r="MLR125" s="908"/>
      <c r="MLS125" s="908"/>
      <c r="MLT125" s="908"/>
      <c r="MLU125" s="908"/>
      <c r="MLV125" s="908"/>
      <c r="MLW125" s="908"/>
      <c r="MLX125" s="908"/>
      <c r="MLY125" s="908"/>
      <c r="MLZ125" s="908"/>
      <c r="MMA125" s="908"/>
      <c r="MMB125" s="908"/>
      <c r="MMC125" s="908"/>
      <c r="MMD125" s="908"/>
      <c r="MME125" s="908"/>
      <c r="MMF125" s="908"/>
      <c r="MMG125" s="908"/>
      <c r="MMH125" s="908"/>
      <c r="MMI125" s="908"/>
      <c r="MMJ125" s="908"/>
      <c r="MMK125" s="908"/>
      <c r="MML125" s="908"/>
      <c r="MMM125" s="908"/>
      <c r="MMN125" s="908"/>
      <c r="MMO125" s="908"/>
      <c r="MMP125" s="908"/>
      <c r="MMQ125" s="908"/>
      <c r="MMR125" s="908"/>
      <c r="MMS125" s="908"/>
      <c r="MMT125" s="908"/>
      <c r="MMU125" s="908"/>
      <c r="MMV125" s="908"/>
      <c r="MMW125" s="908"/>
      <c r="MMX125" s="908"/>
      <c r="MMY125" s="908"/>
      <c r="MMZ125" s="908"/>
      <c r="MNA125" s="908"/>
      <c r="MNB125" s="908"/>
      <c r="MNC125" s="908"/>
      <c r="MND125" s="908"/>
      <c r="MNE125" s="908"/>
      <c r="MNF125" s="908"/>
      <c r="MNG125" s="908"/>
      <c r="MNH125" s="908"/>
      <c r="MNI125" s="908"/>
      <c r="MNJ125" s="908"/>
      <c r="MNK125" s="908"/>
      <c r="MNL125" s="908"/>
      <c r="MNM125" s="908"/>
      <c r="MNN125" s="908"/>
      <c r="MNO125" s="908"/>
      <c r="MNP125" s="908"/>
      <c r="MNQ125" s="908"/>
      <c r="MNR125" s="908"/>
      <c r="MNS125" s="908"/>
      <c r="MNT125" s="908"/>
      <c r="MNU125" s="908"/>
      <c r="MNV125" s="908"/>
      <c r="MNW125" s="908"/>
      <c r="MNX125" s="908"/>
      <c r="MNY125" s="908"/>
      <c r="MNZ125" s="908"/>
      <c r="MOA125" s="908"/>
      <c r="MOB125" s="908"/>
      <c r="MOC125" s="908"/>
      <c r="MOD125" s="908"/>
      <c r="MOE125" s="908"/>
      <c r="MOF125" s="908"/>
      <c r="MOG125" s="908"/>
      <c r="MOH125" s="908"/>
      <c r="MOI125" s="908"/>
      <c r="MOJ125" s="908"/>
      <c r="MOK125" s="908"/>
      <c r="MOL125" s="908"/>
      <c r="MOM125" s="908"/>
      <c r="MON125" s="908"/>
      <c r="MOO125" s="908"/>
      <c r="MOP125" s="908"/>
      <c r="MOQ125" s="908"/>
      <c r="MOR125" s="908"/>
      <c r="MOS125" s="908"/>
      <c r="MOT125" s="908"/>
      <c r="MOU125" s="908"/>
      <c r="MOV125" s="908"/>
      <c r="MOW125" s="908"/>
      <c r="MOX125" s="908"/>
      <c r="MOY125" s="908"/>
      <c r="MOZ125" s="908"/>
      <c r="MPA125" s="908"/>
      <c r="MPB125" s="908"/>
      <c r="MPC125" s="908"/>
      <c r="MPD125" s="908"/>
      <c r="MPE125" s="908"/>
      <c r="MPF125" s="908"/>
      <c r="MPG125" s="908"/>
      <c r="MPH125" s="908"/>
      <c r="MPI125" s="908"/>
      <c r="MPJ125" s="908"/>
      <c r="MPK125" s="908"/>
      <c r="MPL125" s="908"/>
      <c r="MPM125" s="908"/>
      <c r="MPN125" s="908"/>
      <c r="MPO125" s="908"/>
      <c r="MPP125" s="908"/>
      <c r="MPQ125" s="908"/>
      <c r="MPR125" s="908"/>
      <c r="MPS125" s="908"/>
      <c r="MPT125" s="908"/>
      <c r="MPU125" s="908"/>
      <c r="MPV125" s="908"/>
      <c r="MPW125" s="908"/>
      <c r="MPX125" s="908"/>
      <c r="MPY125" s="908"/>
      <c r="MPZ125" s="908"/>
      <c r="MQA125" s="908"/>
      <c r="MQB125" s="908"/>
      <c r="MQC125" s="908"/>
      <c r="MQD125" s="908"/>
      <c r="MQE125" s="908"/>
      <c r="MQF125" s="908"/>
      <c r="MQG125" s="908"/>
      <c r="MQH125" s="908"/>
      <c r="MQI125" s="908"/>
      <c r="MQJ125" s="908"/>
      <c r="MQK125" s="908"/>
      <c r="MQL125" s="908"/>
      <c r="MQM125" s="908"/>
      <c r="MQN125" s="908"/>
      <c r="MQO125" s="908"/>
      <c r="MQP125" s="908"/>
      <c r="MQQ125" s="908"/>
      <c r="MQR125" s="908"/>
      <c r="MQS125" s="908"/>
      <c r="MQT125" s="908"/>
      <c r="MQU125" s="908"/>
      <c r="MQV125" s="908"/>
      <c r="MQW125" s="908"/>
      <c r="MQX125" s="908"/>
      <c r="MQY125" s="908"/>
      <c r="MQZ125" s="908"/>
      <c r="MRA125" s="908"/>
      <c r="MRB125" s="908"/>
      <c r="MRC125" s="908"/>
      <c r="MRD125" s="908"/>
      <c r="MRE125" s="908"/>
      <c r="MRF125" s="908"/>
      <c r="MRG125" s="908"/>
      <c r="MRH125" s="908"/>
      <c r="MRI125" s="908"/>
      <c r="MRJ125" s="908"/>
      <c r="MRK125" s="908"/>
      <c r="MRL125" s="908"/>
      <c r="MRM125" s="908"/>
      <c r="MRN125" s="908"/>
      <c r="MRO125" s="908"/>
      <c r="MRP125" s="908"/>
      <c r="MRQ125" s="908"/>
      <c r="MRR125" s="908"/>
      <c r="MRS125" s="908"/>
      <c r="MRT125" s="908"/>
      <c r="MRU125" s="908"/>
      <c r="MRV125" s="908"/>
      <c r="MRW125" s="908"/>
      <c r="MRX125" s="908"/>
      <c r="MRY125" s="908"/>
      <c r="MRZ125" s="908"/>
      <c r="MSA125" s="908"/>
      <c r="MSB125" s="908"/>
      <c r="MSC125" s="908"/>
      <c r="MSD125" s="908"/>
      <c r="MSE125" s="908"/>
      <c r="MSF125" s="908"/>
      <c r="MSG125" s="908"/>
      <c r="MSH125" s="908"/>
      <c r="MSI125" s="908"/>
      <c r="MSJ125" s="908"/>
      <c r="MSK125" s="908"/>
      <c r="MSL125" s="908"/>
      <c r="MSM125" s="908"/>
      <c r="MSN125" s="908"/>
      <c r="MSO125" s="908"/>
      <c r="MSP125" s="908"/>
      <c r="MSQ125" s="908"/>
      <c r="MSR125" s="908"/>
      <c r="MSS125" s="908"/>
      <c r="MST125" s="908"/>
      <c r="MSU125" s="908"/>
      <c r="MSV125" s="908"/>
      <c r="MSW125" s="908"/>
      <c r="MSX125" s="908"/>
      <c r="MSY125" s="908"/>
      <c r="MSZ125" s="908"/>
      <c r="MTA125" s="908"/>
      <c r="MTB125" s="908"/>
      <c r="MTC125" s="908"/>
      <c r="MTD125" s="908"/>
      <c r="MTE125" s="908"/>
      <c r="MTF125" s="908"/>
      <c r="MTG125" s="908"/>
      <c r="MTH125" s="908"/>
      <c r="MTI125" s="908"/>
      <c r="MTJ125" s="908"/>
      <c r="MTK125" s="908"/>
      <c r="MTL125" s="908"/>
      <c r="MTM125" s="908"/>
      <c r="MTN125" s="908"/>
      <c r="MTO125" s="908"/>
      <c r="MTP125" s="908"/>
      <c r="MTQ125" s="908"/>
      <c r="MTR125" s="908"/>
      <c r="MTS125" s="908"/>
      <c r="MTT125" s="908"/>
      <c r="MTU125" s="908"/>
      <c r="MTV125" s="908"/>
      <c r="MTW125" s="908"/>
      <c r="MTX125" s="908"/>
      <c r="MTY125" s="908"/>
      <c r="MTZ125" s="908"/>
      <c r="MUA125" s="908"/>
      <c r="MUB125" s="908"/>
      <c r="MUC125" s="908"/>
      <c r="MUD125" s="908"/>
      <c r="MUE125" s="908"/>
      <c r="MUF125" s="908"/>
      <c r="MUG125" s="908"/>
      <c r="MUH125" s="908"/>
      <c r="MUI125" s="908"/>
      <c r="MUJ125" s="908"/>
      <c r="MUK125" s="908"/>
      <c r="MUL125" s="908"/>
      <c r="MUM125" s="908"/>
      <c r="MUN125" s="908"/>
      <c r="MUO125" s="908"/>
      <c r="MUP125" s="908"/>
      <c r="MUQ125" s="908"/>
      <c r="MUR125" s="908"/>
      <c r="MUS125" s="908"/>
      <c r="MUT125" s="908"/>
      <c r="MUU125" s="908"/>
      <c r="MUV125" s="908"/>
      <c r="MUW125" s="908"/>
      <c r="MUX125" s="908"/>
      <c r="MUY125" s="908"/>
      <c r="MUZ125" s="908"/>
      <c r="MVA125" s="908"/>
      <c r="MVB125" s="908"/>
      <c r="MVC125" s="908"/>
      <c r="MVD125" s="908"/>
      <c r="MVE125" s="908"/>
      <c r="MVF125" s="908"/>
      <c r="MVG125" s="908"/>
      <c r="MVH125" s="908"/>
      <c r="MVI125" s="908"/>
      <c r="MVJ125" s="908"/>
      <c r="MVK125" s="908"/>
      <c r="MVL125" s="908"/>
      <c r="MVM125" s="908"/>
      <c r="MVN125" s="908"/>
      <c r="MVO125" s="908"/>
      <c r="MVP125" s="908"/>
      <c r="MVQ125" s="908"/>
      <c r="MVR125" s="908"/>
      <c r="MVS125" s="908"/>
      <c r="MVT125" s="908"/>
      <c r="MVU125" s="908"/>
      <c r="MVV125" s="908"/>
      <c r="MVW125" s="908"/>
      <c r="MVX125" s="908"/>
      <c r="MVY125" s="908"/>
      <c r="MVZ125" s="908"/>
      <c r="MWA125" s="908"/>
      <c r="MWB125" s="908"/>
      <c r="MWC125" s="908"/>
      <c r="MWD125" s="908"/>
      <c r="MWE125" s="908"/>
      <c r="MWF125" s="908"/>
      <c r="MWG125" s="908"/>
      <c r="MWH125" s="908"/>
      <c r="MWI125" s="908"/>
      <c r="MWJ125" s="908"/>
      <c r="MWK125" s="908"/>
      <c r="MWL125" s="908"/>
      <c r="MWM125" s="908"/>
      <c r="MWN125" s="908"/>
      <c r="MWO125" s="908"/>
      <c r="MWP125" s="908"/>
      <c r="MWQ125" s="908"/>
      <c r="MWR125" s="908"/>
      <c r="MWS125" s="908"/>
      <c r="MWT125" s="908"/>
      <c r="MWU125" s="908"/>
      <c r="MWV125" s="908"/>
      <c r="MWW125" s="908"/>
      <c r="MWX125" s="908"/>
      <c r="MWY125" s="908"/>
      <c r="MWZ125" s="908"/>
      <c r="MXA125" s="908"/>
      <c r="MXB125" s="908"/>
      <c r="MXC125" s="908"/>
      <c r="MXD125" s="908"/>
      <c r="MXE125" s="908"/>
      <c r="MXF125" s="908"/>
      <c r="MXG125" s="908"/>
      <c r="MXH125" s="908"/>
      <c r="MXI125" s="908"/>
      <c r="MXJ125" s="908"/>
      <c r="MXK125" s="908"/>
      <c r="MXL125" s="908"/>
      <c r="MXM125" s="908"/>
      <c r="MXN125" s="908"/>
      <c r="MXO125" s="908"/>
      <c r="MXP125" s="908"/>
      <c r="MXQ125" s="908"/>
      <c r="MXR125" s="908"/>
      <c r="MXS125" s="908"/>
      <c r="MXT125" s="908"/>
      <c r="MXU125" s="908"/>
      <c r="MXV125" s="908"/>
      <c r="MXW125" s="908"/>
      <c r="MXX125" s="908"/>
      <c r="MXY125" s="908"/>
      <c r="MXZ125" s="908"/>
      <c r="MYA125" s="908"/>
      <c r="MYB125" s="908"/>
      <c r="MYC125" s="908"/>
      <c r="MYD125" s="908"/>
      <c r="MYE125" s="908"/>
      <c r="MYF125" s="908"/>
      <c r="MYG125" s="908"/>
      <c r="MYH125" s="908"/>
      <c r="MYI125" s="908"/>
      <c r="MYJ125" s="908"/>
      <c r="MYK125" s="908"/>
      <c r="MYL125" s="908"/>
      <c r="MYM125" s="908"/>
      <c r="MYN125" s="908"/>
      <c r="MYO125" s="908"/>
      <c r="MYP125" s="908"/>
      <c r="MYQ125" s="908"/>
      <c r="MYR125" s="908"/>
      <c r="MYS125" s="908"/>
      <c r="MYT125" s="908"/>
      <c r="MYU125" s="908"/>
      <c r="MYV125" s="908"/>
      <c r="MYW125" s="908"/>
      <c r="MYX125" s="908"/>
      <c r="MYY125" s="908"/>
      <c r="MYZ125" s="908"/>
      <c r="MZA125" s="908"/>
      <c r="MZB125" s="908"/>
      <c r="MZC125" s="908"/>
      <c r="MZD125" s="908"/>
      <c r="MZE125" s="908"/>
      <c r="MZF125" s="908"/>
      <c r="MZG125" s="908"/>
      <c r="MZH125" s="908"/>
      <c r="MZI125" s="908"/>
      <c r="MZJ125" s="908"/>
      <c r="MZK125" s="908"/>
      <c r="MZL125" s="908"/>
      <c r="MZM125" s="908"/>
      <c r="MZN125" s="908"/>
      <c r="MZO125" s="908"/>
      <c r="MZP125" s="908"/>
      <c r="MZQ125" s="908"/>
      <c r="MZR125" s="908"/>
      <c r="MZS125" s="908"/>
      <c r="MZT125" s="908"/>
      <c r="MZU125" s="908"/>
      <c r="MZV125" s="908"/>
      <c r="MZW125" s="908"/>
      <c r="MZX125" s="908"/>
      <c r="MZY125" s="908"/>
      <c r="MZZ125" s="908"/>
      <c r="NAA125" s="908"/>
      <c r="NAB125" s="908"/>
      <c r="NAC125" s="908"/>
      <c r="NAD125" s="908"/>
      <c r="NAE125" s="908"/>
      <c r="NAF125" s="908"/>
      <c r="NAG125" s="908"/>
      <c r="NAH125" s="908"/>
      <c r="NAI125" s="908"/>
      <c r="NAJ125" s="908"/>
      <c r="NAK125" s="908"/>
      <c r="NAL125" s="908"/>
      <c r="NAM125" s="908"/>
      <c r="NAN125" s="908"/>
      <c r="NAO125" s="908"/>
      <c r="NAP125" s="908"/>
      <c r="NAQ125" s="908"/>
      <c r="NAR125" s="908"/>
      <c r="NAS125" s="908"/>
      <c r="NAT125" s="908"/>
      <c r="NAU125" s="908"/>
      <c r="NAV125" s="908"/>
      <c r="NAW125" s="908"/>
      <c r="NAX125" s="908"/>
      <c r="NAY125" s="908"/>
      <c r="NAZ125" s="908"/>
      <c r="NBA125" s="908"/>
      <c r="NBB125" s="908"/>
      <c r="NBC125" s="908"/>
      <c r="NBD125" s="908"/>
      <c r="NBE125" s="908"/>
      <c r="NBF125" s="908"/>
      <c r="NBG125" s="908"/>
      <c r="NBH125" s="908"/>
      <c r="NBI125" s="908"/>
      <c r="NBJ125" s="908"/>
      <c r="NBK125" s="908"/>
      <c r="NBL125" s="908"/>
      <c r="NBM125" s="908"/>
      <c r="NBN125" s="908"/>
      <c r="NBO125" s="908"/>
      <c r="NBP125" s="908"/>
      <c r="NBQ125" s="908"/>
      <c r="NBR125" s="908"/>
      <c r="NBS125" s="908"/>
      <c r="NBT125" s="908"/>
      <c r="NBU125" s="908"/>
      <c r="NBV125" s="908"/>
      <c r="NBW125" s="908"/>
      <c r="NBX125" s="908"/>
      <c r="NBY125" s="908"/>
      <c r="NBZ125" s="908"/>
      <c r="NCA125" s="908"/>
      <c r="NCB125" s="908"/>
      <c r="NCC125" s="908"/>
      <c r="NCD125" s="908"/>
      <c r="NCE125" s="908"/>
      <c r="NCF125" s="908"/>
      <c r="NCG125" s="908"/>
      <c r="NCH125" s="908"/>
      <c r="NCI125" s="908"/>
      <c r="NCJ125" s="908"/>
      <c r="NCK125" s="908"/>
      <c r="NCL125" s="908"/>
      <c r="NCM125" s="908"/>
      <c r="NCN125" s="908"/>
      <c r="NCO125" s="908"/>
      <c r="NCP125" s="908"/>
      <c r="NCQ125" s="908"/>
      <c r="NCR125" s="908"/>
      <c r="NCS125" s="908"/>
      <c r="NCT125" s="908"/>
      <c r="NCU125" s="908"/>
      <c r="NCV125" s="908"/>
      <c r="NCW125" s="908"/>
      <c r="NCX125" s="908"/>
      <c r="NCY125" s="908"/>
      <c r="NCZ125" s="908"/>
      <c r="NDA125" s="908"/>
      <c r="NDB125" s="908"/>
      <c r="NDC125" s="908"/>
      <c r="NDD125" s="908"/>
      <c r="NDE125" s="908"/>
      <c r="NDF125" s="908"/>
      <c r="NDG125" s="908"/>
      <c r="NDH125" s="908"/>
      <c r="NDI125" s="908"/>
      <c r="NDJ125" s="908"/>
      <c r="NDK125" s="908"/>
      <c r="NDL125" s="908"/>
      <c r="NDM125" s="908"/>
      <c r="NDN125" s="908"/>
      <c r="NDO125" s="908"/>
      <c r="NDP125" s="908"/>
      <c r="NDQ125" s="908"/>
      <c r="NDR125" s="908"/>
      <c r="NDS125" s="908"/>
      <c r="NDT125" s="908"/>
      <c r="NDU125" s="908"/>
      <c r="NDV125" s="908"/>
      <c r="NDW125" s="908"/>
      <c r="NDX125" s="908"/>
      <c r="NDY125" s="908"/>
      <c r="NDZ125" s="908"/>
      <c r="NEA125" s="908"/>
      <c r="NEB125" s="908"/>
      <c r="NEC125" s="908"/>
      <c r="NED125" s="908"/>
      <c r="NEE125" s="908"/>
      <c r="NEF125" s="908"/>
      <c r="NEG125" s="908"/>
      <c r="NEH125" s="908"/>
      <c r="NEI125" s="908"/>
      <c r="NEJ125" s="908"/>
      <c r="NEK125" s="908"/>
      <c r="NEL125" s="908"/>
      <c r="NEM125" s="908"/>
      <c r="NEN125" s="908"/>
      <c r="NEO125" s="908"/>
      <c r="NEP125" s="908"/>
      <c r="NEQ125" s="908"/>
      <c r="NER125" s="908"/>
      <c r="NES125" s="908"/>
      <c r="NET125" s="908"/>
      <c r="NEU125" s="908"/>
      <c r="NEV125" s="908"/>
      <c r="NEW125" s="908"/>
      <c r="NEX125" s="908"/>
      <c r="NEY125" s="908"/>
      <c r="NEZ125" s="908"/>
      <c r="NFA125" s="908"/>
      <c r="NFB125" s="908"/>
      <c r="NFC125" s="908"/>
      <c r="NFD125" s="908"/>
      <c r="NFE125" s="908"/>
      <c r="NFF125" s="908"/>
      <c r="NFG125" s="908"/>
      <c r="NFH125" s="908"/>
      <c r="NFI125" s="908"/>
      <c r="NFJ125" s="908"/>
      <c r="NFK125" s="908"/>
      <c r="NFL125" s="908"/>
      <c r="NFM125" s="908"/>
      <c r="NFN125" s="908"/>
      <c r="NFO125" s="908"/>
      <c r="NFP125" s="908"/>
      <c r="NFQ125" s="908"/>
      <c r="NFR125" s="908"/>
      <c r="NFS125" s="908"/>
      <c r="NFT125" s="908"/>
      <c r="NFU125" s="908"/>
      <c r="NFV125" s="908"/>
      <c r="NFW125" s="908"/>
      <c r="NFX125" s="908"/>
      <c r="NFY125" s="908"/>
      <c r="NFZ125" s="908"/>
      <c r="NGA125" s="908"/>
      <c r="NGB125" s="908"/>
      <c r="NGC125" s="908"/>
      <c r="NGD125" s="908"/>
      <c r="NGE125" s="908"/>
      <c r="NGF125" s="908"/>
      <c r="NGG125" s="908"/>
      <c r="NGH125" s="908"/>
      <c r="NGI125" s="908"/>
      <c r="NGJ125" s="908"/>
      <c r="NGK125" s="908"/>
      <c r="NGL125" s="908"/>
      <c r="NGM125" s="908"/>
      <c r="NGN125" s="908"/>
      <c r="NGO125" s="908"/>
      <c r="NGP125" s="908"/>
      <c r="NGQ125" s="908"/>
      <c r="NGR125" s="908"/>
      <c r="NGS125" s="908"/>
      <c r="NGT125" s="908"/>
      <c r="NGU125" s="908"/>
      <c r="NGV125" s="908"/>
      <c r="NGW125" s="908"/>
      <c r="NGX125" s="908"/>
      <c r="NGY125" s="908"/>
      <c r="NGZ125" s="908"/>
      <c r="NHA125" s="908"/>
      <c r="NHB125" s="908"/>
      <c r="NHC125" s="908"/>
      <c r="NHD125" s="908"/>
      <c r="NHE125" s="908"/>
      <c r="NHF125" s="908"/>
      <c r="NHG125" s="908"/>
      <c r="NHH125" s="908"/>
      <c r="NHI125" s="908"/>
      <c r="NHJ125" s="908"/>
      <c r="NHK125" s="908"/>
      <c r="NHL125" s="908"/>
      <c r="NHM125" s="908"/>
      <c r="NHN125" s="908"/>
      <c r="NHO125" s="908"/>
      <c r="NHP125" s="908"/>
      <c r="NHQ125" s="908"/>
      <c r="NHR125" s="908"/>
      <c r="NHS125" s="908"/>
      <c r="NHT125" s="908"/>
      <c r="NHU125" s="908"/>
      <c r="NHV125" s="908"/>
      <c r="NHW125" s="908"/>
      <c r="NHX125" s="908"/>
      <c r="NHY125" s="908"/>
      <c r="NHZ125" s="908"/>
      <c r="NIA125" s="908"/>
      <c r="NIB125" s="908"/>
      <c r="NIC125" s="908"/>
      <c r="NID125" s="908"/>
      <c r="NIE125" s="908"/>
      <c r="NIF125" s="908"/>
      <c r="NIG125" s="908"/>
      <c r="NIH125" s="908"/>
      <c r="NII125" s="908"/>
      <c r="NIJ125" s="908"/>
      <c r="NIK125" s="908"/>
      <c r="NIL125" s="908"/>
      <c r="NIM125" s="908"/>
      <c r="NIN125" s="908"/>
      <c r="NIO125" s="908"/>
      <c r="NIP125" s="908"/>
      <c r="NIQ125" s="908"/>
      <c r="NIR125" s="908"/>
      <c r="NIS125" s="908"/>
      <c r="NIT125" s="908"/>
      <c r="NIU125" s="908"/>
      <c r="NIV125" s="908"/>
      <c r="NIW125" s="908"/>
      <c r="NIX125" s="908"/>
      <c r="NIY125" s="908"/>
      <c r="NIZ125" s="908"/>
      <c r="NJA125" s="908"/>
      <c r="NJB125" s="908"/>
      <c r="NJC125" s="908"/>
      <c r="NJD125" s="908"/>
      <c r="NJE125" s="908"/>
      <c r="NJF125" s="908"/>
      <c r="NJG125" s="908"/>
      <c r="NJH125" s="908"/>
      <c r="NJI125" s="908"/>
      <c r="NJJ125" s="908"/>
      <c r="NJK125" s="908"/>
      <c r="NJL125" s="908"/>
      <c r="NJM125" s="908"/>
      <c r="NJN125" s="908"/>
      <c r="NJO125" s="908"/>
      <c r="NJP125" s="908"/>
      <c r="NJQ125" s="908"/>
      <c r="NJR125" s="908"/>
      <c r="NJS125" s="908"/>
      <c r="NJT125" s="908"/>
      <c r="NJU125" s="908"/>
      <c r="NJV125" s="908"/>
      <c r="NJW125" s="908"/>
      <c r="NJX125" s="908"/>
      <c r="NJY125" s="908"/>
      <c r="NJZ125" s="908"/>
      <c r="NKA125" s="908"/>
      <c r="NKB125" s="908"/>
      <c r="NKC125" s="908"/>
      <c r="NKD125" s="908"/>
      <c r="NKE125" s="908"/>
      <c r="NKF125" s="908"/>
      <c r="NKG125" s="908"/>
      <c r="NKH125" s="908"/>
      <c r="NKI125" s="908"/>
      <c r="NKJ125" s="908"/>
      <c r="NKK125" s="908"/>
      <c r="NKL125" s="908"/>
      <c r="NKM125" s="908"/>
      <c r="NKN125" s="908"/>
      <c r="NKO125" s="908"/>
      <c r="NKP125" s="908"/>
      <c r="NKQ125" s="908"/>
      <c r="NKR125" s="908"/>
      <c r="NKS125" s="908"/>
      <c r="NKT125" s="908"/>
      <c r="NKU125" s="908"/>
      <c r="NKV125" s="908"/>
      <c r="NKW125" s="908"/>
      <c r="NKX125" s="908"/>
      <c r="NKY125" s="908"/>
      <c r="NKZ125" s="908"/>
      <c r="NLA125" s="908"/>
      <c r="NLB125" s="908"/>
      <c r="NLC125" s="908"/>
      <c r="NLD125" s="908"/>
      <c r="NLE125" s="908"/>
      <c r="NLF125" s="908"/>
      <c r="NLG125" s="908"/>
      <c r="NLH125" s="908"/>
      <c r="NLI125" s="908"/>
      <c r="NLJ125" s="908"/>
      <c r="NLK125" s="908"/>
      <c r="NLL125" s="908"/>
      <c r="NLM125" s="908"/>
      <c r="NLN125" s="908"/>
      <c r="NLO125" s="908"/>
      <c r="NLP125" s="908"/>
      <c r="NLQ125" s="908"/>
      <c r="NLR125" s="908"/>
      <c r="NLS125" s="908"/>
      <c r="NLT125" s="908"/>
      <c r="NLU125" s="908"/>
      <c r="NLV125" s="908"/>
      <c r="NLW125" s="908"/>
      <c r="NLX125" s="908"/>
      <c r="NLY125" s="908"/>
      <c r="NLZ125" s="908"/>
      <c r="NMA125" s="908"/>
      <c r="NMB125" s="908"/>
      <c r="NMC125" s="908"/>
      <c r="NMD125" s="908"/>
      <c r="NME125" s="908"/>
      <c r="NMF125" s="908"/>
      <c r="NMG125" s="908"/>
      <c r="NMH125" s="908"/>
      <c r="NMI125" s="908"/>
      <c r="NMJ125" s="908"/>
      <c r="NMK125" s="908"/>
      <c r="NML125" s="908"/>
      <c r="NMM125" s="908"/>
      <c r="NMN125" s="908"/>
      <c r="NMO125" s="908"/>
      <c r="NMP125" s="908"/>
      <c r="NMQ125" s="908"/>
      <c r="NMR125" s="908"/>
      <c r="NMS125" s="908"/>
      <c r="NMT125" s="908"/>
      <c r="NMU125" s="908"/>
      <c r="NMV125" s="908"/>
      <c r="NMW125" s="908"/>
      <c r="NMX125" s="908"/>
      <c r="NMY125" s="908"/>
      <c r="NMZ125" s="908"/>
      <c r="NNA125" s="908"/>
      <c r="NNB125" s="908"/>
      <c r="NNC125" s="908"/>
      <c r="NND125" s="908"/>
      <c r="NNE125" s="908"/>
      <c r="NNF125" s="908"/>
      <c r="NNG125" s="908"/>
      <c r="NNH125" s="908"/>
      <c r="NNI125" s="908"/>
      <c r="NNJ125" s="908"/>
      <c r="NNK125" s="908"/>
      <c r="NNL125" s="908"/>
      <c r="NNM125" s="908"/>
      <c r="NNN125" s="908"/>
      <c r="NNO125" s="908"/>
      <c r="NNP125" s="908"/>
      <c r="NNQ125" s="908"/>
      <c r="NNR125" s="908"/>
      <c r="NNS125" s="908"/>
      <c r="NNT125" s="908"/>
      <c r="NNU125" s="908"/>
      <c r="NNV125" s="908"/>
      <c r="NNW125" s="908"/>
      <c r="NNX125" s="908"/>
      <c r="NNY125" s="908"/>
      <c r="NNZ125" s="908"/>
      <c r="NOA125" s="908"/>
      <c r="NOB125" s="908"/>
      <c r="NOC125" s="908"/>
      <c r="NOD125" s="908"/>
      <c r="NOE125" s="908"/>
      <c r="NOF125" s="908"/>
      <c r="NOG125" s="908"/>
      <c r="NOH125" s="908"/>
      <c r="NOI125" s="908"/>
      <c r="NOJ125" s="908"/>
      <c r="NOK125" s="908"/>
      <c r="NOL125" s="908"/>
      <c r="NOM125" s="908"/>
      <c r="NON125" s="908"/>
      <c r="NOO125" s="908"/>
      <c r="NOP125" s="908"/>
      <c r="NOQ125" s="908"/>
      <c r="NOR125" s="908"/>
      <c r="NOS125" s="908"/>
      <c r="NOT125" s="908"/>
      <c r="NOU125" s="908"/>
      <c r="NOV125" s="908"/>
      <c r="NOW125" s="908"/>
      <c r="NOX125" s="908"/>
      <c r="NOY125" s="908"/>
      <c r="NOZ125" s="908"/>
      <c r="NPA125" s="908"/>
      <c r="NPB125" s="908"/>
      <c r="NPC125" s="908"/>
      <c r="NPD125" s="908"/>
      <c r="NPE125" s="908"/>
      <c r="NPF125" s="908"/>
      <c r="NPG125" s="908"/>
      <c r="NPH125" s="908"/>
      <c r="NPI125" s="908"/>
      <c r="NPJ125" s="908"/>
      <c r="NPK125" s="908"/>
      <c r="NPL125" s="908"/>
      <c r="NPM125" s="908"/>
      <c r="NPN125" s="908"/>
      <c r="NPO125" s="908"/>
      <c r="NPP125" s="908"/>
      <c r="NPQ125" s="908"/>
      <c r="NPR125" s="908"/>
      <c r="NPS125" s="908"/>
      <c r="NPT125" s="908"/>
      <c r="NPU125" s="908"/>
      <c r="NPV125" s="908"/>
      <c r="NPW125" s="908"/>
      <c r="NPX125" s="908"/>
      <c r="NPY125" s="908"/>
      <c r="NPZ125" s="908"/>
      <c r="NQA125" s="908"/>
      <c r="NQB125" s="908"/>
      <c r="NQC125" s="908"/>
      <c r="NQD125" s="908"/>
      <c r="NQE125" s="908"/>
      <c r="NQF125" s="908"/>
      <c r="NQG125" s="908"/>
      <c r="NQH125" s="908"/>
      <c r="NQI125" s="908"/>
      <c r="NQJ125" s="908"/>
      <c r="NQK125" s="908"/>
      <c r="NQL125" s="908"/>
      <c r="NQM125" s="908"/>
      <c r="NQN125" s="908"/>
      <c r="NQO125" s="908"/>
      <c r="NQP125" s="908"/>
      <c r="NQQ125" s="908"/>
      <c r="NQR125" s="908"/>
      <c r="NQS125" s="908"/>
      <c r="NQT125" s="908"/>
      <c r="NQU125" s="908"/>
      <c r="NQV125" s="908"/>
      <c r="NQW125" s="908"/>
      <c r="NQX125" s="908"/>
      <c r="NQY125" s="908"/>
      <c r="NQZ125" s="908"/>
      <c r="NRA125" s="908"/>
      <c r="NRB125" s="908"/>
      <c r="NRC125" s="908"/>
      <c r="NRD125" s="908"/>
      <c r="NRE125" s="908"/>
      <c r="NRF125" s="908"/>
      <c r="NRG125" s="908"/>
      <c r="NRH125" s="908"/>
      <c r="NRI125" s="908"/>
      <c r="NRJ125" s="908"/>
      <c r="NRK125" s="908"/>
      <c r="NRL125" s="908"/>
      <c r="NRM125" s="908"/>
      <c r="NRN125" s="908"/>
      <c r="NRO125" s="908"/>
      <c r="NRP125" s="908"/>
      <c r="NRQ125" s="908"/>
      <c r="NRR125" s="908"/>
      <c r="NRS125" s="908"/>
      <c r="NRT125" s="908"/>
      <c r="NRU125" s="908"/>
      <c r="NRV125" s="908"/>
      <c r="NRW125" s="908"/>
      <c r="NRX125" s="908"/>
      <c r="NRY125" s="908"/>
      <c r="NRZ125" s="908"/>
      <c r="NSA125" s="908"/>
      <c r="NSB125" s="908"/>
      <c r="NSC125" s="908"/>
      <c r="NSD125" s="908"/>
      <c r="NSE125" s="908"/>
      <c r="NSF125" s="908"/>
      <c r="NSG125" s="908"/>
      <c r="NSH125" s="908"/>
      <c r="NSI125" s="908"/>
      <c r="NSJ125" s="908"/>
      <c r="NSK125" s="908"/>
      <c r="NSL125" s="908"/>
      <c r="NSM125" s="908"/>
      <c r="NSN125" s="908"/>
      <c r="NSO125" s="908"/>
      <c r="NSP125" s="908"/>
      <c r="NSQ125" s="908"/>
      <c r="NSR125" s="908"/>
      <c r="NSS125" s="908"/>
      <c r="NST125" s="908"/>
      <c r="NSU125" s="908"/>
      <c r="NSV125" s="908"/>
      <c r="NSW125" s="908"/>
      <c r="NSX125" s="908"/>
      <c r="NSY125" s="908"/>
      <c r="NSZ125" s="908"/>
      <c r="NTA125" s="908"/>
      <c r="NTB125" s="908"/>
      <c r="NTC125" s="908"/>
      <c r="NTD125" s="908"/>
      <c r="NTE125" s="908"/>
      <c r="NTF125" s="908"/>
      <c r="NTG125" s="908"/>
      <c r="NTH125" s="908"/>
      <c r="NTI125" s="908"/>
      <c r="NTJ125" s="908"/>
      <c r="NTK125" s="908"/>
      <c r="NTL125" s="908"/>
      <c r="NTM125" s="908"/>
      <c r="NTN125" s="908"/>
      <c r="NTO125" s="908"/>
      <c r="NTP125" s="908"/>
      <c r="NTQ125" s="908"/>
      <c r="NTR125" s="908"/>
      <c r="NTS125" s="908"/>
      <c r="NTT125" s="908"/>
      <c r="NTU125" s="908"/>
      <c r="NTV125" s="908"/>
      <c r="NTW125" s="908"/>
      <c r="NTX125" s="908"/>
      <c r="NTY125" s="908"/>
      <c r="NTZ125" s="908"/>
      <c r="NUA125" s="908"/>
      <c r="NUB125" s="908"/>
      <c r="NUC125" s="908"/>
      <c r="NUD125" s="908"/>
      <c r="NUE125" s="908"/>
      <c r="NUF125" s="908"/>
      <c r="NUG125" s="908"/>
      <c r="NUH125" s="908"/>
      <c r="NUI125" s="908"/>
      <c r="NUJ125" s="908"/>
      <c r="NUK125" s="908"/>
      <c r="NUL125" s="908"/>
      <c r="NUM125" s="908"/>
      <c r="NUN125" s="908"/>
      <c r="NUO125" s="908"/>
      <c r="NUP125" s="908"/>
      <c r="NUQ125" s="908"/>
      <c r="NUR125" s="908"/>
      <c r="NUS125" s="908"/>
      <c r="NUT125" s="908"/>
      <c r="NUU125" s="908"/>
      <c r="NUV125" s="908"/>
      <c r="NUW125" s="908"/>
      <c r="NUX125" s="908"/>
      <c r="NUY125" s="908"/>
      <c r="NUZ125" s="908"/>
      <c r="NVA125" s="908"/>
      <c r="NVB125" s="908"/>
      <c r="NVC125" s="908"/>
      <c r="NVD125" s="908"/>
      <c r="NVE125" s="908"/>
      <c r="NVF125" s="908"/>
      <c r="NVG125" s="908"/>
      <c r="NVH125" s="908"/>
      <c r="NVI125" s="908"/>
      <c r="NVJ125" s="908"/>
      <c r="NVK125" s="908"/>
      <c r="NVL125" s="908"/>
      <c r="NVM125" s="908"/>
      <c r="NVN125" s="908"/>
      <c r="NVO125" s="908"/>
      <c r="NVP125" s="908"/>
      <c r="NVQ125" s="908"/>
      <c r="NVR125" s="908"/>
      <c r="NVS125" s="908"/>
      <c r="NVT125" s="908"/>
      <c r="NVU125" s="908"/>
      <c r="NVV125" s="908"/>
      <c r="NVW125" s="908"/>
      <c r="NVX125" s="908"/>
      <c r="NVY125" s="908"/>
      <c r="NVZ125" s="908"/>
      <c r="NWA125" s="908"/>
      <c r="NWB125" s="908"/>
      <c r="NWC125" s="908"/>
      <c r="NWD125" s="908"/>
      <c r="NWE125" s="908"/>
      <c r="NWF125" s="908"/>
      <c r="NWG125" s="908"/>
      <c r="NWH125" s="908"/>
      <c r="NWI125" s="908"/>
      <c r="NWJ125" s="908"/>
      <c r="NWK125" s="908"/>
      <c r="NWL125" s="908"/>
      <c r="NWM125" s="908"/>
      <c r="NWN125" s="908"/>
      <c r="NWO125" s="908"/>
      <c r="NWP125" s="908"/>
      <c r="NWQ125" s="908"/>
      <c r="NWR125" s="908"/>
      <c r="NWS125" s="908"/>
      <c r="NWT125" s="908"/>
      <c r="NWU125" s="908"/>
      <c r="NWV125" s="908"/>
      <c r="NWW125" s="908"/>
      <c r="NWX125" s="908"/>
      <c r="NWY125" s="908"/>
      <c r="NWZ125" s="908"/>
      <c r="NXA125" s="908"/>
      <c r="NXB125" s="908"/>
      <c r="NXC125" s="908"/>
      <c r="NXD125" s="908"/>
      <c r="NXE125" s="908"/>
      <c r="NXF125" s="908"/>
      <c r="NXG125" s="908"/>
      <c r="NXH125" s="908"/>
      <c r="NXI125" s="908"/>
      <c r="NXJ125" s="908"/>
      <c r="NXK125" s="908"/>
      <c r="NXL125" s="908"/>
      <c r="NXM125" s="908"/>
      <c r="NXN125" s="908"/>
      <c r="NXO125" s="908"/>
      <c r="NXP125" s="908"/>
      <c r="NXQ125" s="908"/>
      <c r="NXR125" s="908"/>
      <c r="NXS125" s="908"/>
      <c r="NXT125" s="908"/>
      <c r="NXU125" s="908"/>
      <c r="NXV125" s="908"/>
      <c r="NXW125" s="908"/>
      <c r="NXX125" s="908"/>
      <c r="NXY125" s="908"/>
      <c r="NXZ125" s="908"/>
      <c r="NYA125" s="908"/>
      <c r="NYB125" s="908"/>
      <c r="NYC125" s="908"/>
      <c r="NYD125" s="908"/>
      <c r="NYE125" s="908"/>
      <c r="NYF125" s="908"/>
      <c r="NYG125" s="908"/>
      <c r="NYH125" s="908"/>
      <c r="NYI125" s="908"/>
      <c r="NYJ125" s="908"/>
      <c r="NYK125" s="908"/>
      <c r="NYL125" s="908"/>
      <c r="NYM125" s="908"/>
      <c r="NYN125" s="908"/>
      <c r="NYO125" s="908"/>
      <c r="NYP125" s="908"/>
      <c r="NYQ125" s="908"/>
      <c r="NYR125" s="908"/>
      <c r="NYS125" s="908"/>
      <c r="NYT125" s="908"/>
      <c r="NYU125" s="908"/>
      <c r="NYV125" s="908"/>
      <c r="NYW125" s="908"/>
      <c r="NYX125" s="908"/>
      <c r="NYY125" s="908"/>
      <c r="NYZ125" s="908"/>
      <c r="NZA125" s="908"/>
      <c r="NZB125" s="908"/>
      <c r="NZC125" s="908"/>
      <c r="NZD125" s="908"/>
      <c r="NZE125" s="908"/>
      <c r="NZF125" s="908"/>
      <c r="NZG125" s="908"/>
      <c r="NZH125" s="908"/>
      <c r="NZI125" s="908"/>
      <c r="NZJ125" s="908"/>
      <c r="NZK125" s="908"/>
      <c r="NZL125" s="908"/>
      <c r="NZM125" s="908"/>
      <c r="NZN125" s="908"/>
      <c r="NZO125" s="908"/>
      <c r="NZP125" s="908"/>
      <c r="NZQ125" s="908"/>
      <c r="NZR125" s="908"/>
      <c r="NZS125" s="908"/>
      <c r="NZT125" s="908"/>
      <c r="NZU125" s="908"/>
      <c r="NZV125" s="908"/>
      <c r="NZW125" s="908"/>
      <c r="NZX125" s="908"/>
      <c r="NZY125" s="908"/>
      <c r="NZZ125" s="908"/>
      <c r="OAA125" s="908"/>
      <c r="OAB125" s="908"/>
      <c r="OAC125" s="908"/>
      <c r="OAD125" s="908"/>
      <c r="OAE125" s="908"/>
      <c r="OAF125" s="908"/>
      <c r="OAG125" s="908"/>
      <c r="OAH125" s="908"/>
      <c r="OAI125" s="908"/>
      <c r="OAJ125" s="908"/>
      <c r="OAK125" s="908"/>
      <c r="OAL125" s="908"/>
      <c r="OAM125" s="908"/>
      <c r="OAN125" s="908"/>
      <c r="OAO125" s="908"/>
      <c r="OAP125" s="908"/>
      <c r="OAQ125" s="908"/>
      <c r="OAR125" s="908"/>
      <c r="OAS125" s="908"/>
      <c r="OAT125" s="908"/>
      <c r="OAU125" s="908"/>
      <c r="OAV125" s="908"/>
      <c r="OAW125" s="908"/>
      <c r="OAX125" s="908"/>
      <c r="OAY125" s="908"/>
      <c r="OAZ125" s="908"/>
      <c r="OBA125" s="908"/>
      <c r="OBB125" s="908"/>
      <c r="OBC125" s="908"/>
      <c r="OBD125" s="908"/>
      <c r="OBE125" s="908"/>
      <c r="OBF125" s="908"/>
      <c r="OBG125" s="908"/>
      <c r="OBH125" s="908"/>
      <c r="OBI125" s="908"/>
      <c r="OBJ125" s="908"/>
      <c r="OBK125" s="908"/>
      <c r="OBL125" s="908"/>
      <c r="OBM125" s="908"/>
      <c r="OBN125" s="908"/>
      <c r="OBO125" s="908"/>
      <c r="OBP125" s="908"/>
      <c r="OBQ125" s="908"/>
      <c r="OBR125" s="908"/>
      <c r="OBS125" s="908"/>
      <c r="OBT125" s="908"/>
      <c r="OBU125" s="908"/>
      <c r="OBV125" s="908"/>
      <c r="OBW125" s="908"/>
      <c r="OBX125" s="908"/>
      <c r="OBY125" s="908"/>
      <c r="OBZ125" s="908"/>
      <c r="OCA125" s="908"/>
      <c r="OCB125" s="908"/>
      <c r="OCC125" s="908"/>
      <c r="OCD125" s="908"/>
      <c r="OCE125" s="908"/>
      <c r="OCF125" s="908"/>
      <c r="OCG125" s="908"/>
      <c r="OCH125" s="908"/>
      <c r="OCI125" s="908"/>
      <c r="OCJ125" s="908"/>
      <c r="OCK125" s="908"/>
      <c r="OCL125" s="908"/>
      <c r="OCM125" s="908"/>
      <c r="OCN125" s="908"/>
      <c r="OCO125" s="908"/>
      <c r="OCP125" s="908"/>
      <c r="OCQ125" s="908"/>
      <c r="OCR125" s="908"/>
      <c r="OCS125" s="908"/>
      <c r="OCT125" s="908"/>
      <c r="OCU125" s="908"/>
      <c r="OCV125" s="908"/>
      <c r="OCW125" s="908"/>
      <c r="OCX125" s="908"/>
      <c r="OCY125" s="908"/>
      <c r="OCZ125" s="908"/>
      <c r="ODA125" s="908"/>
      <c r="ODB125" s="908"/>
      <c r="ODC125" s="908"/>
      <c r="ODD125" s="908"/>
      <c r="ODE125" s="908"/>
      <c r="ODF125" s="908"/>
      <c r="ODG125" s="908"/>
      <c r="ODH125" s="908"/>
      <c r="ODI125" s="908"/>
      <c r="ODJ125" s="908"/>
      <c r="ODK125" s="908"/>
      <c r="ODL125" s="908"/>
      <c r="ODM125" s="908"/>
      <c r="ODN125" s="908"/>
      <c r="ODO125" s="908"/>
      <c r="ODP125" s="908"/>
      <c r="ODQ125" s="908"/>
      <c r="ODR125" s="908"/>
      <c r="ODS125" s="908"/>
      <c r="ODT125" s="908"/>
      <c r="ODU125" s="908"/>
      <c r="ODV125" s="908"/>
      <c r="ODW125" s="908"/>
      <c r="ODX125" s="908"/>
      <c r="ODY125" s="908"/>
      <c r="ODZ125" s="908"/>
      <c r="OEA125" s="908"/>
      <c r="OEB125" s="908"/>
      <c r="OEC125" s="908"/>
      <c r="OED125" s="908"/>
      <c r="OEE125" s="908"/>
      <c r="OEF125" s="908"/>
      <c r="OEG125" s="908"/>
      <c r="OEH125" s="908"/>
      <c r="OEI125" s="908"/>
      <c r="OEJ125" s="908"/>
      <c r="OEK125" s="908"/>
      <c r="OEL125" s="908"/>
      <c r="OEM125" s="908"/>
      <c r="OEN125" s="908"/>
      <c r="OEO125" s="908"/>
      <c r="OEP125" s="908"/>
      <c r="OEQ125" s="908"/>
      <c r="OER125" s="908"/>
      <c r="OES125" s="908"/>
      <c r="OET125" s="908"/>
      <c r="OEU125" s="908"/>
      <c r="OEV125" s="908"/>
      <c r="OEW125" s="908"/>
      <c r="OEX125" s="908"/>
      <c r="OEY125" s="908"/>
      <c r="OEZ125" s="908"/>
      <c r="OFA125" s="908"/>
      <c r="OFB125" s="908"/>
      <c r="OFC125" s="908"/>
      <c r="OFD125" s="908"/>
      <c r="OFE125" s="908"/>
      <c r="OFF125" s="908"/>
      <c r="OFG125" s="908"/>
      <c r="OFH125" s="908"/>
      <c r="OFI125" s="908"/>
      <c r="OFJ125" s="908"/>
      <c r="OFK125" s="908"/>
      <c r="OFL125" s="908"/>
      <c r="OFM125" s="908"/>
      <c r="OFN125" s="908"/>
      <c r="OFO125" s="908"/>
      <c r="OFP125" s="908"/>
      <c r="OFQ125" s="908"/>
      <c r="OFR125" s="908"/>
      <c r="OFS125" s="908"/>
      <c r="OFT125" s="908"/>
      <c r="OFU125" s="908"/>
      <c r="OFV125" s="908"/>
      <c r="OFW125" s="908"/>
      <c r="OFX125" s="908"/>
      <c r="OFY125" s="908"/>
      <c r="OFZ125" s="908"/>
      <c r="OGA125" s="908"/>
      <c r="OGB125" s="908"/>
      <c r="OGC125" s="908"/>
      <c r="OGD125" s="908"/>
      <c r="OGE125" s="908"/>
      <c r="OGF125" s="908"/>
      <c r="OGG125" s="908"/>
      <c r="OGH125" s="908"/>
      <c r="OGI125" s="908"/>
      <c r="OGJ125" s="908"/>
      <c r="OGK125" s="908"/>
      <c r="OGL125" s="908"/>
      <c r="OGM125" s="908"/>
      <c r="OGN125" s="908"/>
      <c r="OGO125" s="908"/>
      <c r="OGP125" s="908"/>
      <c r="OGQ125" s="908"/>
      <c r="OGR125" s="908"/>
      <c r="OGS125" s="908"/>
      <c r="OGT125" s="908"/>
      <c r="OGU125" s="908"/>
      <c r="OGV125" s="908"/>
      <c r="OGW125" s="908"/>
      <c r="OGX125" s="908"/>
      <c r="OGY125" s="908"/>
      <c r="OGZ125" s="908"/>
      <c r="OHA125" s="908"/>
      <c r="OHB125" s="908"/>
      <c r="OHC125" s="908"/>
      <c r="OHD125" s="908"/>
      <c r="OHE125" s="908"/>
      <c r="OHF125" s="908"/>
      <c r="OHG125" s="908"/>
      <c r="OHH125" s="908"/>
      <c r="OHI125" s="908"/>
      <c r="OHJ125" s="908"/>
      <c r="OHK125" s="908"/>
      <c r="OHL125" s="908"/>
      <c r="OHM125" s="908"/>
      <c r="OHN125" s="908"/>
      <c r="OHO125" s="908"/>
      <c r="OHP125" s="908"/>
      <c r="OHQ125" s="908"/>
      <c r="OHR125" s="908"/>
      <c r="OHS125" s="908"/>
      <c r="OHT125" s="908"/>
      <c r="OHU125" s="908"/>
      <c r="OHV125" s="908"/>
      <c r="OHW125" s="908"/>
      <c r="OHX125" s="908"/>
      <c r="OHY125" s="908"/>
      <c r="OHZ125" s="908"/>
      <c r="OIA125" s="908"/>
      <c r="OIB125" s="908"/>
      <c r="OIC125" s="908"/>
      <c r="OID125" s="908"/>
      <c r="OIE125" s="908"/>
      <c r="OIF125" s="908"/>
      <c r="OIG125" s="908"/>
      <c r="OIH125" s="908"/>
      <c r="OII125" s="908"/>
      <c r="OIJ125" s="908"/>
      <c r="OIK125" s="908"/>
      <c r="OIL125" s="908"/>
      <c r="OIM125" s="908"/>
      <c r="OIN125" s="908"/>
      <c r="OIO125" s="908"/>
      <c r="OIP125" s="908"/>
      <c r="OIQ125" s="908"/>
      <c r="OIR125" s="908"/>
      <c r="OIS125" s="908"/>
      <c r="OIT125" s="908"/>
      <c r="OIU125" s="908"/>
      <c r="OIV125" s="908"/>
      <c r="OIW125" s="908"/>
      <c r="OIX125" s="908"/>
      <c r="OIY125" s="908"/>
      <c r="OIZ125" s="908"/>
      <c r="OJA125" s="908"/>
      <c r="OJB125" s="908"/>
      <c r="OJC125" s="908"/>
      <c r="OJD125" s="908"/>
      <c r="OJE125" s="908"/>
      <c r="OJF125" s="908"/>
      <c r="OJG125" s="908"/>
      <c r="OJH125" s="908"/>
      <c r="OJI125" s="908"/>
      <c r="OJJ125" s="908"/>
      <c r="OJK125" s="908"/>
      <c r="OJL125" s="908"/>
      <c r="OJM125" s="908"/>
      <c r="OJN125" s="908"/>
      <c r="OJO125" s="908"/>
      <c r="OJP125" s="908"/>
      <c r="OJQ125" s="908"/>
      <c r="OJR125" s="908"/>
      <c r="OJS125" s="908"/>
      <c r="OJT125" s="908"/>
      <c r="OJU125" s="908"/>
      <c r="OJV125" s="908"/>
      <c r="OJW125" s="908"/>
      <c r="OJX125" s="908"/>
      <c r="OJY125" s="908"/>
      <c r="OJZ125" s="908"/>
      <c r="OKA125" s="908"/>
      <c r="OKB125" s="908"/>
      <c r="OKC125" s="908"/>
      <c r="OKD125" s="908"/>
      <c r="OKE125" s="908"/>
      <c r="OKF125" s="908"/>
      <c r="OKG125" s="908"/>
      <c r="OKH125" s="908"/>
      <c r="OKI125" s="908"/>
      <c r="OKJ125" s="908"/>
      <c r="OKK125" s="908"/>
      <c r="OKL125" s="908"/>
      <c r="OKM125" s="908"/>
      <c r="OKN125" s="908"/>
      <c r="OKO125" s="908"/>
      <c r="OKP125" s="908"/>
      <c r="OKQ125" s="908"/>
      <c r="OKR125" s="908"/>
      <c r="OKS125" s="908"/>
      <c r="OKT125" s="908"/>
      <c r="OKU125" s="908"/>
      <c r="OKV125" s="908"/>
      <c r="OKW125" s="908"/>
      <c r="OKX125" s="908"/>
      <c r="OKY125" s="908"/>
      <c r="OKZ125" s="908"/>
      <c r="OLA125" s="908"/>
      <c r="OLB125" s="908"/>
      <c r="OLC125" s="908"/>
      <c r="OLD125" s="908"/>
      <c r="OLE125" s="908"/>
      <c r="OLF125" s="908"/>
      <c r="OLG125" s="908"/>
      <c r="OLH125" s="908"/>
      <c r="OLI125" s="908"/>
      <c r="OLJ125" s="908"/>
      <c r="OLK125" s="908"/>
      <c r="OLL125" s="908"/>
      <c r="OLM125" s="908"/>
      <c r="OLN125" s="908"/>
      <c r="OLO125" s="908"/>
      <c r="OLP125" s="908"/>
      <c r="OLQ125" s="908"/>
      <c r="OLR125" s="908"/>
      <c r="OLS125" s="908"/>
      <c r="OLT125" s="908"/>
      <c r="OLU125" s="908"/>
      <c r="OLV125" s="908"/>
      <c r="OLW125" s="908"/>
      <c r="OLX125" s="908"/>
      <c r="OLY125" s="908"/>
      <c r="OLZ125" s="908"/>
      <c r="OMA125" s="908"/>
      <c r="OMB125" s="908"/>
      <c r="OMC125" s="908"/>
      <c r="OMD125" s="908"/>
      <c r="OME125" s="908"/>
      <c r="OMF125" s="908"/>
      <c r="OMG125" s="908"/>
      <c r="OMH125" s="908"/>
      <c r="OMI125" s="908"/>
      <c r="OMJ125" s="908"/>
      <c r="OMK125" s="908"/>
      <c r="OML125" s="908"/>
      <c r="OMM125" s="908"/>
      <c r="OMN125" s="908"/>
      <c r="OMO125" s="908"/>
      <c r="OMP125" s="908"/>
      <c r="OMQ125" s="908"/>
      <c r="OMR125" s="908"/>
      <c r="OMS125" s="908"/>
      <c r="OMT125" s="908"/>
      <c r="OMU125" s="908"/>
      <c r="OMV125" s="908"/>
      <c r="OMW125" s="908"/>
      <c r="OMX125" s="908"/>
      <c r="OMY125" s="908"/>
      <c r="OMZ125" s="908"/>
      <c r="ONA125" s="908"/>
      <c r="ONB125" s="908"/>
      <c r="ONC125" s="908"/>
      <c r="OND125" s="908"/>
      <c r="ONE125" s="908"/>
      <c r="ONF125" s="908"/>
      <c r="ONG125" s="908"/>
      <c r="ONH125" s="908"/>
      <c r="ONI125" s="908"/>
      <c r="ONJ125" s="908"/>
      <c r="ONK125" s="908"/>
      <c r="ONL125" s="908"/>
      <c r="ONM125" s="908"/>
      <c r="ONN125" s="908"/>
      <c r="ONO125" s="908"/>
      <c r="ONP125" s="908"/>
      <c r="ONQ125" s="908"/>
      <c r="ONR125" s="908"/>
      <c r="ONS125" s="908"/>
      <c r="ONT125" s="908"/>
      <c r="ONU125" s="908"/>
      <c r="ONV125" s="908"/>
      <c r="ONW125" s="908"/>
      <c r="ONX125" s="908"/>
      <c r="ONY125" s="908"/>
      <c r="ONZ125" s="908"/>
      <c r="OOA125" s="908"/>
      <c r="OOB125" s="908"/>
      <c r="OOC125" s="908"/>
      <c r="OOD125" s="908"/>
      <c r="OOE125" s="908"/>
      <c r="OOF125" s="908"/>
      <c r="OOG125" s="908"/>
      <c r="OOH125" s="908"/>
      <c r="OOI125" s="908"/>
      <c r="OOJ125" s="908"/>
      <c r="OOK125" s="908"/>
      <c r="OOL125" s="908"/>
      <c r="OOM125" s="908"/>
      <c r="OON125" s="908"/>
      <c r="OOO125" s="908"/>
      <c r="OOP125" s="908"/>
      <c r="OOQ125" s="908"/>
      <c r="OOR125" s="908"/>
      <c r="OOS125" s="908"/>
      <c r="OOT125" s="908"/>
      <c r="OOU125" s="908"/>
      <c r="OOV125" s="908"/>
      <c r="OOW125" s="908"/>
      <c r="OOX125" s="908"/>
      <c r="OOY125" s="908"/>
      <c r="OOZ125" s="908"/>
      <c r="OPA125" s="908"/>
      <c r="OPB125" s="908"/>
      <c r="OPC125" s="908"/>
      <c r="OPD125" s="908"/>
      <c r="OPE125" s="908"/>
      <c r="OPF125" s="908"/>
      <c r="OPG125" s="908"/>
      <c r="OPH125" s="908"/>
      <c r="OPI125" s="908"/>
      <c r="OPJ125" s="908"/>
      <c r="OPK125" s="908"/>
      <c r="OPL125" s="908"/>
      <c r="OPM125" s="908"/>
      <c r="OPN125" s="908"/>
      <c r="OPO125" s="908"/>
      <c r="OPP125" s="908"/>
      <c r="OPQ125" s="908"/>
      <c r="OPR125" s="908"/>
      <c r="OPS125" s="908"/>
      <c r="OPT125" s="908"/>
      <c r="OPU125" s="908"/>
      <c r="OPV125" s="908"/>
      <c r="OPW125" s="908"/>
      <c r="OPX125" s="908"/>
      <c r="OPY125" s="908"/>
      <c r="OPZ125" s="908"/>
      <c r="OQA125" s="908"/>
      <c r="OQB125" s="908"/>
      <c r="OQC125" s="908"/>
      <c r="OQD125" s="908"/>
      <c r="OQE125" s="908"/>
      <c r="OQF125" s="908"/>
      <c r="OQG125" s="908"/>
      <c r="OQH125" s="908"/>
      <c r="OQI125" s="908"/>
      <c r="OQJ125" s="908"/>
      <c r="OQK125" s="908"/>
      <c r="OQL125" s="908"/>
      <c r="OQM125" s="908"/>
      <c r="OQN125" s="908"/>
      <c r="OQO125" s="908"/>
      <c r="OQP125" s="908"/>
      <c r="OQQ125" s="908"/>
      <c r="OQR125" s="908"/>
      <c r="OQS125" s="908"/>
      <c r="OQT125" s="908"/>
      <c r="OQU125" s="908"/>
      <c r="OQV125" s="908"/>
      <c r="OQW125" s="908"/>
      <c r="OQX125" s="908"/>
      <c r="OQY125" s="908"/>
      <c r="OQZ125" s="908"/>
      <c r="ORA125" s="908"/>
      <c r="ORB125" s="908"/>
      <c r="ORC125" s="908"/>
      <c r="ORD125" s="908"/>
      <c r="ORE125" s="908"/>
      <c r="ORF125" s="908"/>
      <c r="ORG125" s="908"/>
      <c r="ORH125" s="908"/>
      <c r="ORI125" s="908"/>
      <c r="ORJ125" s="908"/>
      <c r="ORK125" s="908"/>
      <c r="ORL125" s="908"/>
      <c r="ORM125" s="908"/>
      <c r="ORN125" s="908"/>
      <c r="ORO125" s="908"/>
      <c r="ORP125" s="908"/>
      <c r="ORQ125" s="908"/>
      <c r="ORR125" s="908"/>
      <c r="ORS125" s="908"/>
      <c r="ORT125" s="908"/>
      <c r="ORU125" s="908"/>
      <c r="ORV125" s="908"/>
      <c r="ORW125" s="908"/>
      <c r="ORX125" s="908"/>
      <c r="ORY125" s="908"/>
      <c r="ORZ125" s="908"/>
      <c r="OSA125" s="908"/>
      <c r="OSB125" s="908"/>
      <c r="OSC125" s="908"/>
      <c r="OSD125" s="908"/>
      <c r="OSE125" s="908"/>
      <c r="OSF125" s="908"/>
      <c r="OSG125" s="908"/>
      <c r="OSH125" s="908"/>
      <c r="OSI125" s="908"/>
      <c r="OSJ125" s="908"/>
      <c r="OSK125" s="908"/>
      <c r="OSL125" s="908"/>
      <c r="OSM125" s="908"/>
      <c r="OSN125" s="908"/>
      <c r="OSO125" s="908"/>
      <c r="OSP125" s="908"/>
      <c r="OSQ125" s="908"/>
      <c r="OSR125" s="908"/>
      <c r="OSS125" s="908"/>
      <c r="OST125" s="908"/>
      <c r="OSU125" s="908"/>
      <c r="OSV125" s="908"/>
      <c r="OSW125" s="908"/>
      <c r="OSX125" s="908"/>
      <c r="OSY125" s="908"/>
      <c r="OSZ125" s="908"/>
      <c r="OTA125" s="908"/>
      <c r="OTB125" s="908"/>
      <c r="OTC125" s="908"/>
      <c r="OTD125" s="908"/>
      <c r="OTE125" s="908"/>
      <c r="OTF125" s="908"/>
      <c r="OTG125" s="908"/>
      <c r="OTH125" s="908"/>
      <c r="OTI125" s="908"/>
      <c r="OTJ125" s="908"/>
      <c r="OTK125" s="908"/>
      <c r="OTL125" s="908"/>
      <c r="OTM125" s="908"/>
      <c r="OTN125" s="908"/>
      <c r="OTO125" s="908"/>
      <c r="OTP125" s="908"/>
      <c r="OTQ125" s="908"/>
      <c r="OTR125" s="908"/>
      <c r="OTS125" s="908"/>
      <c r="OTT125" s="908"/>
      <c r="OTU125" s="908"/>
      <c r="OTV125" s="908"/>
      <c r="OTW125" s="908"/>
      <c r="OTX125" s="908"/>
      <c r="OTY125" s="908"/>
      <c r="OTZ125" s="908"/>
      <c r="OUA125" s="908"/>
      <c r="OUB125" s="908"/>
      <c r="OUC125" s="908"/>
      <c r="OUD125" s="908"/>
      <c r="OUE125" s="908"/>
      <c r="OUF125" s="908"/>
      <c r="OUG125" s="908"/>
      <c r="OUH125" s="908"/>
      <c r="OUI125" s="908"/>
      <c r="OUJ125" s="908"/>
      <c r="OUK125" s="908"/>
      <c r="OUL125" s="908"/>
      <c r="OUM125" s="908"/>
      <c r="OUN125" s="908"/>
      <c r="OUO125" s="908"/>
      <c r="OUP125" s="908"/>
      <c r="OUQ125" s="908"/>
      <c r="OUR125" s="908"/>
      <c r="OUS125" s="908"/>
      <c r="OUT125" s="908"/>
      <c r="OUU125" s="908"/>
      <c r="OUV125" s="908"/>
      <c r="OUW125" s="908"/>
      <c r="OUX125" s="908"/>
      <c r="OUY125" s="908"/>
      <c r="OUZ125" s="908"/>
      <c r="OVA125" s="908"/>
      <c r="OVB125" s="908"/>
      <c r="OVC125" s="908"/>
      <c r="OVD125" s="908"/>
      <c r="OVE125" s="908"/>
      <c r="OVF125" s="908"/>
      <c r="OVG125" s="908"/>
      <c r="OVH125" s="908"/>
      <c r="OVI125" s="908"/>
      <c r="OVJ125" s="908"/>
      <c r="OVK125" s="908"/>
      <c r="OVL125" s="908"/>
      <c r="OVM125" s="908"/>
      <c r="OVN125" s="908"/>
      <c r="OVO125" s="908"/>
      <c r="OVP125" s="908"/>
      <c r="OVQ125" s="908"/>
      <c r="OVR125" s="908"/>
      <c r="OVS125" s="908"/>
      <c r="OVT125" s="908"/>
      <c r="OVU125" s="908"/>
      <c r="OVV125" s="908"/>
      <c r="OVW125" s="908"/>
      <c r="OVX125" s="908"/>
      <c r="OVY125" s="908"/>
      <c r="OVZ125" s="908"/>
      <c r="OWA125" s="908"/>
      <c r="OWB125" s="908"/>
      <c r="OWC125" s="908"/>
      <c r="OWD125" s="908"/>
      <c r="OWE125" s="908"/>
      <c r="OWF125" s="908"/>
      <c r="OWG125" s="908"/>
      <c r="OWH125" s="908"/>
      <c r="OWI125" s="908"/>
      <c r="OWJ125" s="908"/>
      <c r="OWK125" s="908"/>
      <c r="OWL125" s="908"/>
      <c r="OWM125" s="908"/>
      <c r="OWN125" s="908"/>
      <c r="OWO125" s="908"/>
      <c r="OWP125" s="908"/>
      <c r="OWQ125" s="908"/>
      <c r="OWR125" s="908"/>
      <c r="OWS125" s="908"/>
      <c r="OWT125" s="908"/>
      <c r="OWU125" s="908"/>
      <c r="OWV125" s="908"/>
      <c r="OWW125" s="908"/>
      <c r="OWX125" s="908"/>
      <c r="OWY125" s="908"/>
      <c r="OWZ125" s="908"/>
      <c r="OXA125" s="908"/>
      <c r="OXB125" s="908"/>
      <c r="OXC125" s="908"/>
      <c r="OXD125" s="908"/>
      <c r="OXE125" s="908"/>
      <c r="OXF125" s="908"/>
      <c r="OXG125" s="908"/>
      <c r="OXH125" s="908"/>
      <c r="OXI125" s="908"/>
      <c r="OXJ125" s="908"/>
      <c r="OXK125" s="908"/>
      <c r="OXL125" s="908"/>
      <c r="OXM125" s="908"/>
      <c r="OXN125" s="908"/>
      <c r="OXO125" s="908"/>
      <c r="OXP125" s="908"/>
      <c r="OXQ125" s="908"/>
      <c r="OXR125" s="908"/>
      <c r="OXS125" s="908"/>
      <c r="OXT125" s="908"/>
      <c r="OXU125" s="908"/>
      <c r="OXV125" s="908"/>
      <c r="OXW125" s="908"/>
      <c r="OXX125" s="908"/>
      <c r="OXY125" s="908"/>
      <c r="OXZ125" s="908"/>
      <c r="OYA125" s="908"/>
      <c r="OYB125" s="908"/>
      <c r="OYC125" s="908"/>
      <c r="OYD125" s="908"/>
      <c r="OYE125" s="908"/>
      <c r="OYF125" s="908"/>
      <c r="OYG125" s="908"/>
      <c r="OYH125" s="908"/>
      <c r="OYI125" s="908"/>
      <c r="OYJ125" s="908"/>
      <c r="OYK125" s="908"/>
      <c r="OYL125" s="908"/>
      <c r="OYM125" s="908"/>
      <c r="OYN125" s="908"/>
      <c r="OYO125" s="908"/>
      <c r="OYP125" s="908"/>
      <c r="OYQ125" s="908"/>
      <c r="OYR125" s="908"/>
      <c r="OYS125" s="908"/>
      <c r="OYT125" s="908"/>
      <c r="OYU125" s="908"/>
      <c r="OYV125" s="908"/>
      <c r="OYW125" s="908"/>
      <c r="OYX125" s="908"/>
      <c r="OYY125" s="908"/>
      <c r="OYZ125" s="908"/>
      <c r="OZA125" s="908"/>
      <c r="OZB125" s="908"/>
      <c r="OZC125" s="908"/>
      <c r="OZD125" s="908"/>
      <c r="OZE125" s="908"/>
      <c r="OZF125" s="908"/>
      <c r="OZG125" s="908"/>
      <c r="OZH125" s="908"/>
      <c r="OZI125" s="908"/>
      <c r="OZJ125" s="908"/>
      <c r="OZK125" s="908"/>
      <c r="OZL125" s="908"/>
      <c r="OZM125" s="908"/>
      <c r="OZN125" s="908"/>
      <c r="OZO125" s="908"/>
      <c r="OZP125" s="908"/>
      <c r="OZQ125" s="908"/>
      <c r="OZR125" s="908"/>
      <c r="OZS125" s="908"/>
      <c r="OZT125" s="908"/>
      <c r="OZU125" s="908"/>
      <c r="OZV125" s="908"/>
      <c r="OZW125" s="908"/>
      <c r="OZX125" s="908"/>
      <c r="OZY125" s="908"/>
      <c r="OZZ125" s="908"/>
      <c r="PAA125" s="908"/>
      <c r="PAB125" s="908"/>
      <c r="PAC125" s="908"/>
      <c r="PAD125" s="908"/>
      <c r="PAE125" s="908"/>
      <c r="PAF125" s="908"/>
      <c r="PAG125" s="908"/>
      <c r="PAH125" s="908"/>
      <c r="PAI125" s="908"/>
      <c r="PAJ125" s="908"/>
      <c r="PAK125" s="908"/>
      <c r="PAL125" s="908"/>
      <c r="PAM125" s="908"/>
      <c r="PAN125" s="908"/>
      <c r="PAO125" s="908"/>
      <c r="PAP125" s="908"/>
      <c r="PAQ125" s="908"/>
      <c r="PAR125" s="908"/>
      <c r="PAS125" s="908"/>
      <c r="PAT125" s="908"/>
      <c r="PAU125" s="908"/>
      <c r="PAV125" s="908"/>
      <c r="PAW125" s="908"/>
      <c r="PAX125" s="908"/>
      <c r="PAY125" s="908"/>
      <c r="PAZ125" s="908"/>
      <c r="PBA125" s="908"/>
      <c r="PBB125" s="908"/>
      <c r="PBC125" s="908"/>
      <c r="PBD125" s="908"/>
      <c r="PBE125" s="908"/>
      <c r="PBF125" s="908"/>
      <c r="PBG125" s="908"/>
      <c r="PBH125" s="908"/>
      <c r="PBI125" s="908"/>
      <c r="PBJ125" s="908"/>
      <c r="PBK125" s="908"/>
      <c r="PBL125" s="908"/>
      <c r="PBM125" s="908"/>
      <c r="PBN125" s="908"/>
      <c r="PBO125" s="908"/>
      <c r="PBP125" s="908"/>
      <c r="PBQ125" s="908"/>
      <c r="PBR125" s="908"/>
      <c r="PBS125" s="908"/>
      <c r="PBT125" s="908"/>
      <c r="PBU125" s="908"/>
      <c r="PBV125" s="908"/>
      <c r="PBW125" s="908"/>
      <c r="PBX125" s="908"/>
      <c r="PBY125" s="908"/>
      <c r="PBZ125" s="908"/>
      <c r="PCA125" s="908"/>
      <c r="PCB125" s="908"/>
      <c r="PCC125" s="908"/>
      <c r="PCD125" s="908"/>
      <c r="PCE125" s="908"/>
      <c r="PCF125" s="908"/>
      <c r="PCG125" s="908"/>
      <c r="PCH125" s="908"/>
      <c r="PCI125" s="908"/>
      <c r="PCJ125" s="908"/>
      <c r="PCK125" s="908"/>
      <c r="PCL125" s="908"/>
      <c r="PCM125" s="908"/>
      <c r="PCN125" s="908"/>
      <c r="PCO125" s="908"/>
      <c r="PCP125" s="908"/>
      <c r="PCQ125" s="908"/>
      <c r="PCR125" s="908"/>
      <c r="PCS125" s="908"/>
      <c r="PCT125" s="908"/>
      <c r="PCU125" s="908"/>
      <c r="PCV125" s="908"/>
      <c r="PCW125" s="908"/>
      <c r="PCX125" s="908"/>
      <c r="PCY125" s="908"/>
      <c r="PCZ125" s="908"/>
      <c r="PDA125" s="908"/>
      <c r="PDB125" s="908"/>
      <c r="PDC125" s="908"/>
      <c r="PDD125" s="908"/>
      <c r="PDE125" s="908"/>
      <c r="PDF125" s="908"/>
      <c r="PDG125" s="908"/>
      <c r="PDH125" s="908"/>
      <c r="PDI125" s="908"/>
      <c r="PDJ125" s="908"/>
      <c r="PDK125" s="908"/>
      <c r="PDL125" s="908"/>
      <c r="PDM125" s="908"/>
      <c r="PDN125" s="908"/>
      <c r="PDO125" s="908"/>
      <c r="PDP125" s="908"/>
      <c r="PDQ125" s="908"/>
      <c r="PDR125" s="908"/>
      <c r="PDS125" s="908"/>
      <c r="PDT125" s="908"/>
      <c r="PDU125" s="908"/>
      <c r="PDV125" s="908"/>
      <c r="PDW125" s="908"/>
      <c r="PDX125" s="908"/>
      <c r="PDY125" s="908"/>
      <c r="PDZ125" s="908"/>
      <c r="PEA125" s="908"/>
      <c r="PEB125" s="908"/>
      <c r="PEC125" s="908"/>
      <c r="PED125" s="908"/>
      <c r="PEE125" s="908"/>
      <c r="PEF125" s="908"/>
      <c r="PEG125" s="908"/>
      <c r="PEH125" s="908"/>
      <c r="PEI125" s="908"/>
      <c r="PEJ125" s="908"/>
      <c r="PEK125" s="908"/>
      <c r="PEL125" s="908"/>
      <c r="PEM125" s="908"/>
      <c r="PEN125" s="908"/>
      <c r="PEO125" s="908"/>
      <c r="PEP125" s="908"/>
      <c r="PEQ125" s="908"/>
      <c r="PER125" s="908"/>
      <c r="PES125" s="908"/>
      <c r="PET125" s="908"/>
      <c r="PEU125" s="908"/>
      <c r="PEV125" s="908"/>
      <c r="PEW125" s="908"/>
      <c r="PEX125" s="908"/>
      <c r="PEY125" s="908"/>
      <c r="PEZ125" s="908"/>
      <c r="PFA125" s="908"/>
      <c r="PFB125" s="908"/>
      <c r="PFC125" s="908"/>
      <c r="PFD125" s="908"/>
      <c r="PFE125" s="908"/>
      <c r="PFF125" s="908"/>
      <c r="PFG125" s="908"/>
      <c r="PFH125" s="908"/>
      <c r="PFI125" s="908"/>
      <c r="PFJ125" s="908"/>
      <c r="PFK125" s="908"/>
      <c r="PFL125" s="908"/>
      <c r="PFM125" s="908"/>
      <c r="PFN125" s="908"/>
      <c r="PFO125" s="908"/>
      <c r="PFP125" s="908"/>
      <c r="PFQ125" s="908"/>
      <c r="PFR125" s="908"/>
      <c r="PFS125" s="908"/>
      <c r="PFT125" s="908"/>
      <c r="PFU125" s="908"/>
      <c r="PFV125" s="908"/>
      <c r="PFW125" s="908"/>
      <c r="PFX125" s="908"/>
      <c r="PFY125" s="908"/>
      <c r="PFZ125" s="908"/>
      <c r="PGA125" s="908"/>
      <c r="PGB125" s="908"/>
      <c r="PGC125" s="908"/>
      <c r="PGD125" s="908"/>
      <c r="PGE125" s="908"/>
      <c r="PGF125" s="908"/>
      <c r="PGG125" s="908"/>
      <c r="PGH125" s="908"/>
      <c r="PGI125" s="908"/>
      <c r="PGJ125" s="908"/>
      <c r="PGK125" s="908"/>
      <c r="PGL125" s="908"/>
      <c r="PGM125" s="908"/>
      <c r="PGN125" s="908"/>
      <c r="PGO125" s="908"/>
      <c r="PGP125" s="908"/>
      <c r="PGQ125" s="908"/>
      <c r="PGR125" s="908"/>
      <c r="PGS125" s="908"/>
      <c r="PGT125" s="908"/>
      <c r="PGU125" s="908"/>
      <c r="PGV125" s="908"/>
      <c r="PGW125" s="908"/>
      <c r="PGX125" s="908"/>
      <c r="PGY125" s="908"/>
      <c r="PGZ125" s="908"/>
      <c r="PHA125" s="908"/>
      <c r="PHB125" s="908"/>
      <c r="PHC125" s="908"/>
      <c r="PHD125" s="908"/>
      <c r="PHE125" s="908"/>
      <c r="PHF125" s="908"/>
      <c r="PHG125" s="908"/>
      <c r="PHH125" s="908"/>
      <c r="PHI125" s="908"/>
      <c r="PHJ125" s="908"/>
      <c r="PHK125" s="908"/>
      <c r="PHL125" s="908"/>
      <c r="PHM125" s="908"/>
      <c r="PHN125" s="908"/>
      <c r="PHO125" s="908"/>
      <c r="PHP125" s="908"/>
      <c r="PHQ125" s="908"/>
      <c r="PHR125" s="908"/>
      <c r="PHS125" s="908"/>
      <c r="PHT125" s="908"/>
      <c r="PHU125" s="908"/>
      <c r="PHV125" s="908"/>
      <c r="PHW125" s="908"/>
      <c r="PHX125" s="908"/>
      <c r="PHY125" s="908"/>
      <c r="PHZ125" s="908"/>
      <c r="PIA125" s="908"/>
      <c r="PIB125" s="908"/>
      <c r="PIC125" s="908"/>
      <c r="PID125" s="908"/>
      <c r="PIE125" s="908"/>
      <c r="PIF125" s="908"/>
      <c r="PIG125" s="908"/>
      <c r="PIH125" s="908"/>
      <c r="PII125" s="908"/>
      <c r="PIJ125" s="908"/>
      <c r="PIK125" s="908"/>
      <c r="PIL125" s="908"/>
      <c r="PIM125" s="908"/>
      <c r="PIN125" s="908"/>
      <c r="PIO125" s="908"/>
      <c r="PIP125" s="908"/>
      <c r="PIQ125" s="908"/>
      <c r="PIR125" s="908"/>
      <c r="PIS125" s="908"/>
      <c r="PIT125" s="908"/>
      <c r="PIU125" s="908"/>
      <c r="PIV125" s="908"/>
      <c r="PIW125" s="908"/>
      <c r="PIX125" s="908"/>
      <c r="PIY125" s="908"/>
      <c r="PIZ125" s="908"/>
      <c r="PJA125" s="908"/>
      <c r="PJB125" s="908"/>
      <c r="PJC125" s="908"/>
      <c r="PJD125" s="908"/>
      <c r="PJE125" s="908"/>
      <c r="PJF125" s="908"/>
      <c r="PJG125" s="908"/>
      <c r="PJH125" s="908"/>
      <c r="PJI125" s="908"/>
      <c r="PJJ125" s="908"/>
      <c r="PJK125" s="908"/>
      <c r="PJL125" s="908"/>
      <c r="PJM125" s="908"/>
      <c r="PJN125" s="908"/>
      <c r="PJO125" s="908"/>
      <c r="PJP125" s="908"/>
      <c r="PJQ125" s="908"/>
      <c r="PJR125" s="908"/>
      <c r="PJS125" s="908"/>
      <c r="PJT125" s="908"/>
      <c r="PJU125" s="908"/>
      <c r="PJV125" s="908"/>
      <c r="PJW125" s="908"/>
      <c r="PJX125" s="908"/>
      <c r="PJY125" s="908"/>
      <c r="PJZ125" s="908"/>
      <c r="PKA125" s="908"/>
      <c r="PKB125" s="908"/>
      <c r="PKC125" s="908"/>
      <c r="PKD125" s="908"/>
      <c r="PKE125" s="908"/>
      <c r="PKF125" s="908"/>
      <c r="PKG125" s="908"/>
      <c r="PKH125" s="908"/>
      <c r="PKI125" s="908"/>
      <c r="PKJ125" s="908"/>
      <c r="PKK125" s="908"/>
      <c r="PKL125" s="908"/>
      <c r="PKM125" s="908"/>
      <c r="PKN125" s="908"/>
      <c r="PKO125" s="908"/>
      <c r="PKP125" s="908"/>
      <c r="PKQ125" s="908"/>
      <c r="PKR125" s="908"/>
      <c r="PKS125" s="908"/>
      <c r="PKT125" s="908"/>
      <c r="PKU125" s="908"/>
      <c r="PKV125" s="908"/>
      <c r="PKW125" s="908"/>
      <c r="PKX125" s="908"/>
      <c r="PKY125" s="908"/>
      <c r="PKZ125" s="908"/>
      <c r="PLA125" s="908"/>
      <c r="PLB125" s="908"/>
      <c r="PLC125" s="908"/>
      <c r="PLD125" s="908"/>
      <c r="PLE125" s="908"/>
      <c r="PLF125" s="908"/>
      <c r="PLG125" s="908"/>
      <c r="PLH125" s="908"/>
      <c r="PLI125" s="908"/>
      <c r="PLJ125" s="908"/>
      <c r="PLK125" s="908"/>
      <c r="PLL125" s="908"/>
      <c r="PLM125" s="908"/>
      <c r="PLN125" s="908"/>
      <c r="PLO125" s="908"/>
      <c r="PLP125" s="908"/>
      <c r="PLQ125" s="908"/>
      <c r="PLR125" s="908"/>
      <c r="PLS125" s="908"/>
      <c r="PLT125" s="908"/>
      <c r="PLU125" s="908"/>
      <c r="PLV125" s="908"/>
      <c r="PLW125" s="908"/>
      <c r="PLX125" s="908"/>
      <c r="PLY125" s="908"/>
      <c r="PLZ125" s="908"/>
      <c r="PMA125" s="908"/>
      <c r="PMB125" s="908"/>
      <c r="PMC125" s="908"/>
      <c r="PMD125" s="908"/>
      <c r="PME125" s="908"/>
      <c r="PMF125" s="908"/>
      <c r="PMG125" s="908"/>
      <c r="PMH125" s="908"/>
      <c r="PMI125" s="908"/>
      <c r="PMJ125" s="908"/>
      <c r="PMK125" s="908"/>
      <c r="PML125" s="908"/>
      <c r="PMM125" s="908"/>
      <c r="PMN125" s="908"/>
      <c r="PMO125" s="908"/>
      <c r="PMP125" s="908"/>
      <c r="PMQ125" s="908"/>
      <c r="PMR125" s="908"/>
      <c r="PMS125" s="908"/>
      <c r="PMT125" s="908"/>
      <c r="PMU125" s="908"/>
      <c r="PMV125" s="908"/>
      <c r="PMW125" s="908"/>
      <c r="PMX125" s="908"/>
      <c r="PMY125" s="908"/>
      <c r="PMZ125" s="908"/>
      <c r="PNA125" s="908"/>
      <c r="PNB125" s="908"/>
      <c r="PNC125" s="908"/>
      <c r="PND125" s="908"/>
      <c r="PNE125" s="908"/>
      <c r="PNF125" s="908"/>
      <c r="PNG125" s="908"/>
      <c r="PNH125" s="908"/>
      <c r="PNI125" s="908"/>
      <c r="PNJ125" s="908"/>
      <c r="PNK125" s="908"/>
      <c r="PNL125" s="908"/>
      <c r="PNM125" s="908"/>
      <c r="PNN125" s="908"/>
      <c r="PNO125" s="908"/>
      <c r="PNP125" s="908"/>
      <c r="PNQ125" s="908"/>
      <c r="PNR125" s="908"/>
      <c r="PNS125" s="908"/>
      <c r="PNT125" s="908"/>
      <c r="PNU125" s="908"/>
      <c r="PNV125" s="908"/>
      <c r="PNW125" s="908"/>
      <c r="PNX125" s="908"/>
      <c r="PNY125" s="908"/>
      <c r="PNZ125" s="908"/>
      <c r="POA125" s="908"/>
      <c r="POB125" s="908"/>
      <c r="POC125" s="908"/>
      <c r="POD125" s="908"/>
      <c r="POE125" s="908"/>
      <c r="POF125" s="908"/>
      <c r="POG125" s="908"/>
      <c r="POH125" s="908"/>
      <c r="POI125" s="908"/>
      <c r="POJ125" s="908"/>
      <c r="POK125" s="908"/>
      <c r="POL125" s="908"/>
      <c r="POM125" s="908"/>
      <c r="PON125" s="908"/>
      <c r="POO125" s="908"/>
      <c r="POP125" s="908"/>
      <c r="POQ125" s="908"/>
      <c r="POR125" s="908"/>
      <c r="POS125" s="908"/>
      <c r="POT125" s="908"/>
      <c r="POU125" s="908"/>
      <c r="POV125" s="908"/>
      <c r="POW125" s="908"/>
      <c r="POX125" s="908"/>
      <c r="POY125" s="908"/>
      <c r="POZ125" s="908"/>
      <c r="PPA125" s="908"/>
      <c r="PPB125" s="908"/>
      <c r="PPC125" s="908"/>
      <c r="PPD125" s="908"/>
      <c r="PPE125" s="908"/>
      <c r="PPF125" s="908"/>
      <c r="PPG125" s="908"/>
      <c r="PPH125" s="908"/>
      <c r="PPI125" s="908"/>
      <c r="PPJ125" s="908"/>
      <c r="PPK125" s="908"/>
      <c r="PPL125" s="908"/>
      <c r="PPM125" s="908"/>
      <c r="PPN125" s="908"/>
      <c r="PPO125" s="908"/>
      <c r="PPP125" s="908"/>
      <c r="PPQ125" s="908"/>
      <c r="PPR125" s="908"/>
      <c r="PPS125" s="908"/>
      <c r="PPT125" s="908"/>
      <c r="PPU125" s="908"/>
      <c r="PPV125" s="908"/>
      <c r="PPW125" s="908"/>
      <c r="PPX125" s="908"/>
      <c r="PPY125" s="908"/>
      <c r="PPZ125" s="908"/>
      <c r="PQA125" s="908"/>
      <c r="PQB125" s="908"/>
      <c r="PQC125" s="908"/>
      <c r="PQD125" s="908"/>
      <c r="PQE125" s="908"/>
      <c r="PQF125" s="908"/>
      <c r="PQG125" s="908"/>
      <c r="PQH125" s="908"/>
      <c r="PQI125" s="908"/>
      <c r="PQJ125" s="908"/>
      <c r="PQK125" s="908"/>
      <c r="PQL125" s="908"/>
      <c r="PQM125" s="908"/>
      <c r="PQN125" s="908"/>
      <c r="PQO125" s="908"/>
      <c r="PQP125" s="908"/>
      <c r="PQQ125" s="908"/>
      <c r="PQR125" s="908"/>
      <c r="PQS125" s="908"/>
      <c r="PQT125" s="908"/>
      <c r="PQU125" s="908"/>
      <c r="PQV125" s="908"/>
      <c r="PQW125" s="908"/>
      <c r="PQX125" s="908"/>
      <c r="PQY125" s="908"/>
      <c r="PQZ125" s="908"/>
      <c r="PRA125" s="908"/>
      <c r="PRB125" s="908"/>
      <c r="PRC125" s="908"/>
      <c r="PRD125" s="908"/>
      <c r="PRE125" s="908"/>
      <c r="PRF125" s="908"/>
      <c r="PRG125" s="908"/>
      <c r="PRH125" s="908"/>
      <c r="PRI125" s="908"/>
      <c r="PRJ125" s="908"/>
      <c r="PRK125" s="908"/>
      <c r="PRL125" s="908"/>
      <c r="PRM125" s="908"/>
      <c r="PRN125" s="908"/>
      <c r="PRO125" s="908"/>
      <c r="PRP125" s="908"/>
      <c r="PRQ125" s="908"/>
      <c r="PRR125" s="908"/>
      <c r="PRS125" s="908"/>
      <c r="PRT125" s="908"/>
      <c r="PRU125" s="908"/>
      <c r="PRV125" s="908"/>
      <c r="PRW125" s="908"/>
      <c r="PRX125" s="908"/>
      <c r="PRY125" s="908"/>
      <c r="PRZ125" s="908"/>
      <c r="PSA125" s="908"/>
      <c r="PSB125" s="908"/>
      <c r="PSC125" s="908"/>
      <c r="PSD125" s="908"/>
      <c r="PSE125" s="908"/>
      <c r="PSF125" s="908"/>
      <c r="PSG125" s="908"/>
      <c r="PSH125" s="908"/>
      <c r="PSI125" s="908"/>
      <c r="PSJ125" s="908"/>
      <c r="PSK125" s="908"/>
      <c r="PSL125" s="908"/>
      <c r="PSM125" s="908"/>
      <c r="PSN125" s="908"/>
      <c r="PSO125" s="908"/>
      <c r="PSP125" s="908"/>
      <c r="PSQ125" s="908"/>
      <c r="PSR125" s="908"/>
      <c r="PSS125" s="908"/>
      <c r="PST125" s="908"/>
      <c r="PSU125" s="908"/>
      <c r="PSV125" s="908"/>
      <c r="PSW125" s="908"/>
      <c r="PSX125" s="908"/>
      <c r="PSY125" s="908"/>
      <c r="PSZ125" s="908"/>
      <c r="PTA125" s="908"/>
      <c r="PTB125" s="908"/>
      <c r="PTC125" s="908"/>
      <c r="PTD125" s="908"/>
      <c r="PTE125" s="908"/>
      <c r="PTF125" s="908"/>
      <c r="PTG125" s="908"/>
      <c r="PTH125" s="908"/>
      <c r="PTI125" s="908"/>
      <c r="PTJ125" s="908"/>
      <c r="PTK125" s="908"/>
      <c r="PTL125" s="908"/>
      <c r="PTM125" s="908"/>
      <c r="PTN125" s="908"/>
      <c r="PTO125" s="908"/>
      <c r="PTP125" s="908"/>
      <c r="PTQ125" s="908"/>
      <c r="PTR125" s="908"/>
      <c r="PTS125" s="908"/>
      <c r="PTT125" s="908"/>
      <c r="PTU125" s="908"/>
      <c r="PTV125" s="908"/>
      <c r="PTW125" s="908"/>
      <c r="PTX125" s="908"/>
      <c r="PTY125" s="908"/>
      <c r="PTZ125" s="908"/>
      <c r="PUA125" s="908"/>
      <c r="PUB125" s="908"/>
      <c r="PUC125" s="908"/>
      <c r="PUD125" s="908"/>
      <c r="PUE125" s="908"/>
      <c r="PUF125" s="908"/>
      <c r="PUG125" s="908"/>
      <c r="PUH125" s="908"/>
      <c r="PUI125" s="908"/>
      <c r="PUJ125" s="908"/>
      <c r="PUK125" s="908"/>
      <c r="PUL125" s="908"/>
      <c r="PUM125" s="908"/>
      <c r="PUN125" s="908"/>
      <c r="PUO125" s="908"/>
      <c r="PUP125" s="908"/>
      <c r="PUQ125" s="908"/>
      <c r="PUR125" s="908"/>
      <c r="PUS125" s="908"/>
      <c r="PUT125" s="908"/>
      <c r="PUU125" s="908"/>
      <c r="PUV125" s="908"/>
      <c r="PUW125" s="908"/>
      <c r="PUX125" s="908"/>
      <c r="PUY125" s="908"/>
      <c r="PUZ125" s="908"/>
      <c r="PVA125" s="908"/>
      <c r="PVB125" s="908"/>
      <c r="PVC125" s="908"/>
      <c r="PVD125" s="908"/>
      <c r="PVE125" s="908"/>
      <c r="PVF125" s="908"/>
      <c r="PVG125" s="908"/>
      <c r="PVH125" s="908"/>
      <c r="PVI125" s="908"/>
      <c r="PVJ125" s="908"/>
      <c r="PVK125" s="908"/>
      <c r="PVL125" s="908"/>
      <c r="PVM125" s="908"/>
      <c r="PVN125" s="908"/>
      <c r="PVO125" s="908"/>
      <c r="PVP125" s="908"/>
      <c r="PVQ125" s="908"/>
      <c r="PVR125" s="908"/>
      <c r="PVS125" s="908"/>
      <c r="PVT125" s="908"/>
      <c r="PVU125" s="908"/>
      <c r="PVV125" s="908"/>
      <c r="PVW125" s="908"/>
      <c r="PVX125" s="908"/>
      <c r="PVY125" s="908"/>
      <c r="PVZ125" s="908"/>
      <c r="PWA125" s="908"/>
      <c r="PWB125" s="908"/>
      <c r="PWC125" s="908"/>
      <c r="PWD125" s="908"/>
      <c r="PWE125" s="908"/>
      <c r="PWF125" s="908"/>
      <c r="PWG125" s="908"/>
      <c r="PWH125" s="908"/>
      <c r="PWI125" s="908"/>
      <c r="PWJ125" s="908"/>
      <c r="PWK125" s="908"/>
      <c r="PWL125" s="908"/>
      <c r="PWM125" s="908"/>
      <c r="PWN125" s="908"/>
      <c r="PWO125" s="908"/>
      <c r="PWP125" s="908"/>
      <c r="PWQ125" s="908"/>
      <c r="PWR125" s="908"/>
      <c r="PWS125" s="908"/>
      <c r="PWT125" s="908"/>
      <c r="PWU125" s="908"/>
      <c r="PWV125" s="908"/>
      <c r="PWW125" s="908"/>
      <c r="PWX125" s="908"/>
      <c r="PWY125" s="908"/>
      <c r="PWZ125" s="908"/>
      <c r="PXA125" s="908"/>
      <c r="PXB125" s="908"/>
      <c r="PXC125" s="908"/>
      <c r="PXD125" s="908"/>
      <c r="PXE125" s="908"/>
      <c r="PXF125" s="908"/>
      <c r="PXG125" s="908"/>
      <c r="PXH125" s="908"/>
      <c r="PXI125" s="908"/>
      <c r="PXJ125" s="908"/>
      <c r="PXK125" s="908"/>
      <c r="PXL125" s="908"/>
      <c r="PXM125" s="908"/>
      <c r="PXN125" s="908"/>
      <c r="PXO125" s="908"/>
      <c r="PXP125" s="908"/>
      <c r="PXQ125" s="908"/>
      <c r="PXR125" s="908"/>
      <c r="PXS125" s="908"/>
      <c r="PXT125" s="908"/>
      <c r="PXU125" s="908"/>
      <c r="PXV125" s="908"/>
      <c r="PXW125" s="908"/>
      <c r="PXX125" s="908"/>
      <c r="PXY125" s="908"/>
      <c r="PXZ125" s="908"/>
      <c r="PYA125" s="908"/>
      <c r="PYB125" s="908"/>
      <c r="PYC125" s="908"/>
      <c r="PYD125" s="908"/>
      <c r="PYE125" s="908"/>
      <c r="PYF125" s="908"/>
      <c r="PYG125" s="908"/>
      <c r="PYH125" s="908"/>
      <c r="PYI125" s="908"/>
      <c r="PYJ125" s="908"/>
      <c r="PYK125" s="908"/>
      <c r="PYL125" s="908"/>
      <c r="PYM125" s="908"/>
      <c r="PYN125" s="908"/>
      <c r="PYO125" s="908"/>
      <c r="PYP125" s="908"/>
      <c r="PYQ125" s="908"/>
      <c r="PYR125" s="908"/>
      <c r="PYS125" s="908"/>
      <c r="PYT125" s="908"/>
      <c r="PYU125" s="908"/>
      <c r="PYV125" s="908"/>
      <c r="PYW125" s="908"/>
      <c r="PYX125" s="908"/>
      <c r="PYY125" s="908"/>
      <c r="PYZ125" s="908"/>
      <c r="PZA125" s="908"/>
      <c r="PZB125" s="908"/>
      <c r="PZC125" s="908"/>
      <c r="PZD125" s="908"/>
      <c r="PZE125" s="908"/>
      <c r="PZF125" s="908"/>
      <c r="PZG125" s="908"/>
      <c r="PZH125" s="908"/>
      <c r="PZI125" s="908"/>
      <c r="PZJ125" s="908"/>
      <c r="PZK125" s="908"/>
      <c r="PZL125" s="908"/>
      <c r="PZM125" s="908"/>
      <c r="PZN125" s="908"/>
      <c r="PZO125" s="908"/>
      <c r="PZP125" s="908"/>
      <c r="PZQ125" s="908"/>
      <c r="PZR125" s="908"/>
      <c r="PZS125" s="908"/>
      <c r="PZT125" s="908"/>
      <c r="PZU125" s="908"/>
      <c r="PZV125" s="908"/>
      <c r="PZW125" s="908"/>
      <c r="PZX125" s="908"/>
      <c r="PZY125" s="908"/>
      <c r="PZZ125" s="908"/>
      <c r="QAA125" s="908"/>
      <c r="QAB125" s="908"/>
      <c r="QAC125" s="908"/>
      <c r="QAD125" s="908"/>
      <c r="QAE125" s="908"/>
      <c r="QAF125" s="908"/>
      <c r="QAG125" s="908"/>
      <c r="QAH125" s="908"/>
      <c r="QAI125" s="908"/>
      <c r="QAJ125" s="908"/>
      <c r="QAK125" s="908"/>
      <c r="QAL125" s="908"/>
      <c r="QAM125" s="908"/>
      <c r="QAN125" s="908"/>
      <c r="QAO125" s="908"/>
      <c r="QAP125" s="908"/>
      <c r="QAQ125" s="908"/>
      <c r="QAR125" s="908"/>
      <c r="QAS125" s="908"/>
      <c r="QAT125" s="908"/>
      <c r="QAU125" s="908"/>
      <c r="QAV125" s="908"/>
      <c r="QAW125" s="908"/>
      <c r="QAX125" s="908"/>
      <c r="QAY125" s="908"/>
      <c r="QAZ125" s="908"/>
      <c r="QBA125" s="908"/>
      <c r="QBB125" s="908"/>
      <c r="QBC125" s="908"/>
      <c r="QBD125" s="908"/>
      <c r="QBE125" s="908"/>
      <c r="QBF125" s="908"/>
      <c r="QBG125" s="908"/>
      <c r="QBH125" s="908"/>
      <c r="QBI125" s="908"/>
      <c r="QBJ125" s="908"/>
      <c r="QBK125" s="908"/>
      <c r="QBL125" s="908"/>
      <c r="QBM125" s="908"/>
      <c r="QBN125" s="908"/>
      <c r="QBO125" s="908"/>
      <c r="QBP125" s="908"/>
      <c r="QBQ125" s="908"/>
      <c r="QBR125" s="908"/>
      <c r="QBS125" s="908"/>
      <c r="QBT125" s="908"/>
      <c r="QBU125" s="908"/>
      <c r="QBV125" s="908"/>
      <c r="QBW125" s="908"/>
      <c r="QBX125" s="908"/>
      <c r="QBY125" s="908"/>
      <c r="QBZ125" s="908"/>
      <c r="QCA125" s="908"/>
      <c r="QCB125" s="908"/>
      <c r="QCC125" s="908"/>
      <c r="QCD125" s="908"/>
      <c r="QCE125" s="908"/>
      <c r="QCF125" s="908"/>
      <c r="QCG125" s="908"/>
      <c r="QCH125" s="908"/>
      <c r="QCI125" s="908"/>
      <c r="QCJ125" s="908"/>
      <c r="QCK125" s="908"/>
      <c r="QCL125" s="908"/>
      <c r="QCM125" s="908"/>
      <c r="QCN125" s="908"/>
      <c r="QCO125" s="908"/>
      <c r="QCP125" s="908"/>
      <c r="QCQ125" s="908"/>
      <c r="QCR125" s="908"/>
      <c r="QCS125" s="908"/>
      <c r="QCT125" s="908"/>
      <c r="QCU125" s="908"/>
      <c r="QCV125" s="908"/>
      <c r="QCW125" s="908"/>
      <c r="QCX125" s="908"/>
      <c r="QCY125" s="908"/>
      <c r="QCZ125" s="908"/>
      <c r="QDA125" s="908"/>
      <c r="QDB125" s="908"/>
      <c r="QDC125" s="908"/>
      <c r="QDD125" s="908"/>
      <c r="QDE125" s="908"/>
      <c r="QDF125" s="908"/>
      <c r="QDG125" s="908"/>
      <c r="QDH125" s="908"/>
      <c r="QDI125" s="908"/>
      <c r="QDJ125" s="908"/>
      <c r="QDK125" s="908"/>
      <c r="QDL125" s="908"/>
      <c r="QDM125" s="908"/>
      <c r="QDN125" s="908"/>
      <c r="QDO125" s="908"/>
      <c r="QDP125" s="908"/>
      <c r="QDQ125" s="908"/>
      <c r="QDR125" s="908"/>
      <c r="QDS125" s="908"/>
      <c r="QDT125" s="908"/>
      <c r="QDU125" s="908"/>
      <c r="QDV125" s="908"/>
      <c r="QDW125" s="908"/>
      <c r="QDX125" s="908"/>
      <c r="QDY125" s="908"/>
      <c r="QDZ125" s="908"/>
      <c r="QEA125" s="908"/>
      <c r="QEB125" s="908"/>
      <c r="QEC125" s="908"/>
      <c r="QED125" s="908"/>
      <c r="QEE125" s="908"/>
      <c r="QEF125" s="908"/>
      <c r="QEG125" s="908"/>
      <c r="QEH125" s="908"/>
      <c r="QEI125" s="908"/>
      <c r="QEJ125" s="908"/>
      <c r="QEK125" s="908"/>
      <c r="QEL125" s="908"/>
      <c r="QEM125" s="908"/>
      <c r="QEN125" s="908"/>
      <c r="QEO125" s="908"/>
      <c r="QEP125" s="908"/>
      <c r="QEQ125" s="908"/>
      <c r="QER125" s="908"/>
      <c r="QES125" s="908"/>
      <c r="QET125" s="908"/>
      <c r="QEU125" s="908"/>
      <c r="QEV125" s="908"/>
      <c r="QEW125" s="908"/>
      <c r="QEX125" s="908"/>
      <c r="QEY125" s="908"/>
      <c r="QEZ125" s="908"/>
      <c r="QFA125" s="908"/>
      <c r="QFB125" s="908"/>
      <c r="QFC125" s="908"/>
      <c r="QFD125" s="908"/>
      <c r="QFE125" s="908"/>
      <c r="QFF125" s="908"/>
      <c r="QFG125" s="908"/>
      <c r="QFH125" s="908"/>
      <c r="QFI125" s="908"/>
      <c r="QFJ125" s="908"/>
      <c r="QFK125" s="908"/>
      <c r="QFL125" s="908"/>
      <c r="QFM125" s="908"/>
      <c r="QFN125" s="908"/>
      <c r="QFO125" s="908"/>
      <c r="QFP125" s="908"/>
      <c r="QFQ125" s="908"/>
      <c r="QFR125" s="908"/>
      <c r="QFS125" s="908"/>
      <c r="QFT125" s="908"/>
      <c r="QFU125" s="908"/>
      <c r="QFV125" s="908"/>
      <c r="QFW125" s="908"/>
      <c r="QFX125" s="908"/>
      <c r="QFY125" s="908"/>
      <c r="QFZ125" s="908"/>
      <c r="QGA125" s="908"/>
      <c r="QGB125" s="908"/>
      <c r="QGC125" s="908"/>
      <c r="QGD125" s="908"/>
      <c r="QGE125" s="908"/>
      <c r="QGF125" s="908"/>
      <c r="QGG125" s="908"/>
      <c r="QGH125" s="908"/>
      <c r="QGI125" s="908"/>
      <c r="QGJ125" s="908"/>
      <c r="QGK125" s="908"/>
      <c r="QGL125" s="908"/>
      <c r="QGM125" s="908"/>
      <c r="QGN125" s="908"/>
      <c r="QGO125" s="908"/>
      <c r="QGP125" s="908"/>
      <c r="QGQ125" s="908"/>
      <c r="QGR125" s="908"/>
      <c r="QGS125" s="908"/>
      <c r="QGT125" s="908"/>
      <c r="QGU125" s="908"/>
      <c r="QGV125" s="908"/>
      <c r="QGW125" s="908"/>
      <c r="QGX125" s="908"/>
      <c r="QGY125" s="908"/>
      <c r="QGZ125" s="908"/>
      <c r="QHA125" s="908"/>
      <c r="QHB125" s="908"/>
      <c r="QHC125" s="908"/>
      <c r="QHD125" s="908"/>
      <c r="QHE125" s="908"/>
      <c r="QHF125" s="908"/>
      <c r="QHG125" s="908"/>
      <c r="QHH125" s="908"/>
      <c r="QHI125" s="908"/>
      <c r="QHJ125" s="908"/>
      <c r="QHK125" s="908"/>
      <c r="QHL125" s="908"/>
      <c r="QHM125" s="908"/>
      <c r="QHN125" s="908"/>
      <c r="QHO125" s="908"/>
      <c r="QHP125" s="908"/>
      <c r="QHQ125" s="908"/>
      <c r="QHR125" s="908"/>
      <c r="QHS125" s="908"/>
      <c r="QHT125" s="908"/>
      <c r="QHU125" s="908"/>
      <c r="QHV125" s="908"/>
      <c r="QHW125" s="908"/>
      <c r="QHX125" s="908"/>
      <c r="QHY125" s="908"/>
      <c r="QHZ125" s="908"/>
      <c r="QIA125" s="908"/>
      <c r="QIB125" s="908"/>
      <c r="QIC125" s="908"/>
      <c r="QID125" s="908"/>
      <c r="QIE125" s="908"/>
      <c r="QIF125" s="908"/>
      <c r="QIG125" s="908"/>
      <c r="QIH125" s="908"/>
      <c r="QII125" s="908"/>
      <c r="QIJ125" s="908"/>
      <c r="QIK125" s="908"/>
      <c r="QIL125" s="908"/>
      <c r="QIM125" s="908"/>
      <c r="QIN125" s="908"/>
      <c r="QIO125" s="908"/>
      <c r="QIP125" s="908"/>
      <c r="QIQ125" s="908"/>
      <c r="QIR125" s="908"/>
      <c r="QIS125" s="908"/>
      <c r="QIT125" s="908"/>
      <c r="QIU125" s="908"/>
      <c r="QIV125" s="908"/>
      <c r="QIW125" s="908"/>
      <c r="QIX125" s="908"/>
      <c r="QIY125" s="908"/>
      <c r="QIZ125" s="908"/>
      <c r="QJA125" s="908"/>
      <c r="QJB125" s="908"/>
      <c r="QJC125" s="908"/>
      <c r="QJD125" s="908"/>
      <c r="QJE125" s="908"/>
      <c r="QJF125" s="908"/>
      <c r="QJG125" s="908"/>
      <c r="QJH125" s="908"/>
      <c r="QJI125" s="908"/>
      <c r="QJJ125" s="908"/>
      <c r="QJK125" s="908"/>
      <c r="QJL125" s="908"/>
      <c r="QJM125" s="908"/>
      <c r="QJN125" s="908"/>
      <c r="QJO125" s="908"/>
      <c r="QJP125" s="908"/>
      <c r="QJQ125" s="908"/>
      <c r="QJR125" s="908"/>
      <c r="QJS125" s="908"/>
      <c r="QJT125" s="908"/>
      <c r="QJU125" s="908"/>
      <c r="QJV125" s="908"/>
      <c r="QJW125" s="908"/>
      <c r="QJX125" s="908"/>
      <c r="QJY125" s="908"/>
      <c r="QJZ125" s="908"/>
      <c r="QKA125" s="908"/>
      <c r="QKB125" s="908"/>
      <c r="QKC125" s="908"/>
      <c r="QKD125" s="908"/>
      <c r="QKE125" s="908"/>
      <c r="QKF125" s="908"/>
      <c r="QKG125" s="908"/>
      <c r="QKH125" s="908"/>
      <c r="QKI125" s="908"/>
      <c r="QKJ125" s="908"/>
      <c r="QKK125" s="908"/>
      <c r="QKL125" s="908"/>
      <c r="QKM125" s="908"/>
      <c r="QKN125" s="908"/>
      <c r="QKO125" s="908"/>
      <c r="QKP125" s="908"/>
      <c r="QKQ125" s="908"/>
      <c r="QKR125" s="908"/>
      <c r="QKS125" s="908"/>
      <c r="QKT125" s="908"/>
      <c r="QKU125" s="908"/>
      <c r="QKV125" s="908"/>
      <c r="QKW125" s="908"/>
      <c r="QKX125" s="908"/>
      <c r="QKY125" s="908"/>
      <c r="QKZ125" s="908"/>
      <c r="QLA125" s="908"/>
      <c r="QLB125" s="908"/>
      <c r="QLC125" s="908"/>
      <c r="QLD125" s="908"/>
      <c r="QLE125" s="908"/>
      <c r="QLF125" s="908"/>
      <c r="QLG125" s="908"/>
      <c r="QLH125" s="908"/>
      <c r="QLI125" s="908"/>
      <c r="QLJ125" s="908"/>
      <c r="QLK125" s="908"/>
      <c r="QLL125" s="908"/>
      <c r="QLM125" s="908"/>
      <c r="QLN125" s="908"/>
      <c r="QLO125" s="908"/>
      <c r="QLP125" s="908"/>
      <c r="QLQ125" s="908"/>
      <c r="QLR125" s="908"/>
      <c r="QLS125" s="908"/>
      <c r="QLT125" s="908"/>
      <c r="QLU125" s="908"/>
      <c r="QLV125" s="908"/>
      <c r="QLW125" s="908"/>
      <c r="QLX125" s="908"/>
      <c r="QLY125" s="908"/>
      <c r="QLZ125" s="908"/>
      <c r="QMA125" s="908"/>
      <c r="QMB125" s="908"/>
      <c r="QMC125" s="908"/>
      <c r="QMD125" s="908"/>
      <c r="QME125" s="908"/>
      <c r="QMF125" s="908"/>
      <c r="QMG125" s="908"/>
      <c r="QMH125" s="908"/>
      <c r="QMI125" s="908"/>
      <c r="QMJ125" s="908"/>
      <c r="QMK125" s="908"/>
      <c r="QML125" s="908"/>
      <c r="QMM125" s="908"/>
      <c r="QMN125" s="908"/>
      <c r="QMO125" s="908"/>
      <c r="QMP125" s="908"/>
      <c r="QMQ125" s="908"/>
      <c r="QMR125" s="908"/>
      <c r="QMS125" s="908"/>
      <c r="QMT125" s="908"/>
      <c r="QMU125" s="908"/>
      <c r="QMV125" s="908"/>
      <c r="QMW125" s="908"/>
      <c r="QMX125" s="908"/>
      <c r="QMY125" s="908"/>
      <c r="QMZ125" s="908"/>
      <c r="QNA125" s="908"/>
      <c r="QNB125" s="908"/>
      <c r="QNC125" s="908"/>
      <c r="QND125" s="908"/>
      <c r="QNE125" s="908"/>
      <c r="QNF125" s="908"/>
      <c r="QNG125" s="908"/>
      <c r="QNH125" s="908"/>
      <c r="QNI125" s="908"/>
      <c r="QNJ125" s="908"/>
      <c r="QNK125" s="908"/>
      <c r="QNL125" s="908"/>
      <c r="QNM125" s="908"/>
      <c r="QNN125" s="908"/>
      <c r="QNO125" s="908"/>
      <c r="QNP125" s="908"/>
      <c r="QNQ125" s="908"/>
      <c r="QNR125" s="908"/>
      <c r="QNS125" s="908"/>
      <c r="QNT125" s="908"/>
      <c r="QNU125" s="908"/>
      <c r="QNV125" s="908"/>
      <c r="QNW125" s="908"/>
      <c r="QNX125" s="908"/>
      <c r="QNY125" s="908"/>
      <c r="QNZ125" s="908"/>
      <c r="QOA125" s="908"/>
      <c r="QOB125" s="908"/>
      <c r="QOC125" s="908"/>
      <c r="QOD125" s="908"/>
      <c r="QOE125" s="908"/>
      <c r="QOF125" s="908"/>
      <c r="QOG125" s="908"/>
      <c r="QOH125" s="908"/>
      <c r="QOI125" s="908"/>
      <c r="QOJ125" s="908"/>
      <c r="QOK125" s="908"/>
      <c r="QOL125" s="908"/>
      <c r="QOM125" s="908"/>
      <c r="QON125" s="908"/>
      <c r="QOO125" s="908"/>
      <c r="QOP125" s="908"/>
      <c r="QOQ125" s="908"/>
      <c r="QOR125" s="908"/>
      <c r="QOS125" s="908"/>
      <c r="QOT125" s="908"/>
      <c r="QOU125" s="908"/>
      <c r="QOV125" s="908"/>
      <c r="QOW125" s="908"/>
      <c r="QOX125" s="908"/>
      <c r="QOY125" s="908"/>
      <c r="QOZ125" s="908"/>
      <c r="QPA125" s="908"/>
      <c r="QPB125" s="908"/>
      <c r="QPC125" s="908"/>
      <c r="QPD125" s="908"/>
      <c r="QPE125" s="908"/>
      <c r="QPF125" s="908"/>
      <c r="QPG125" s="908"/>
      <c r="QPH125" s="908"/>
      <c r="QPI125" s="908"/>
      <c r="QPJ125" s="908"/>
      <c r="QPK125" s="908"/>
      <c r="QPL125" s="908"/>
      <c r="QPM125" s="908"/>
      <c r="QPN125" s="908"/>
      <c r="QPO125" s="908"/>
      <c r="QPP125" s="908"/>
      <c r="QPQ125" s="908"/>
      <c r="QPR125" s="908"/>
      <c r="QPS125" s="908"/>
      <c r="QPT125" s="908"/>
      <c r="QPU125" s="908"/>
      <c r="QPV125" s="908"/>
      <c r="QPW125" s="908"/>
      <c r="QPX125" s="908"/>
      <c r="QPY125" s="908"/>
      <c r="QPZ125" s="908"/>
      <c r="QQA125" s="908"/>
      <c r="QQB125" s="908"/>
      <c r="QQC125" s="908"/>
      <c r="QQD125" s="908"/>
      <c r="QQE125" s="908"/>
      <c r="QQF125" s="908"/>
      <c r="QQG125" s="908"/>
      <c r="QQH125" s="908"/>
      <c r="QQI125" s="908"/>
      <c r="QQJ125" s="908"/>
      <c r="QQK125" s="908"/>
      <c r="QQL125" s="908"/>
      <c r="QQM125" s="908"/>
      <c r="QQN125" s="908"/>
      <c r="QQO125" s="908"/>
      <c r="QQP125" s="908"/>
      <c r="QQQ125" s="908"/>
      <c r="QQR125" s="908"/>
      <c r="QQS125" s="908"/>
      <c r="QQT125" s="908"/>
      <c r="QQU125" s="908"/>
      <c r="QQV125" s="908"/>
      <c r="QQW125" s="908"/>
      <c r="QQX125" s="908"/>
      <c r="QQY125" s="908"/>
      <c r="QQZ125" s="908"/>
      <c r="QRA125" s="908"/>
      <c r="QRB125" s="908"/>
      <c r="QRC125" s="908"/>
      <c r="QRD125" s="908"/>
      <c r="QRE125" s="908"/>
      <c r="QRF125" s="908"/>
      <c r="QRG125" s="908"/>
      <c r="QRH125" s="908"/>
      <c r="QRI125" s="908"/>
      <c r="QRJ125" s="908"/>
      <c r="QRK125" s="908"/>
      <c r="QRL125" s="908"/>
      <c r="QRM125" s="908"/>
      <c r="QRN125" s="908"/>
      <c r="QRO125" s="908"/>
      <c r="QRP125" s="908"/>
      <c r="QRQ125" s="908"/>
      <c r="QRR125" s="908"/>
      <c r="QRS125" s="908"/>
      <c r="QRT125" s="908"/>
      <c r="QRU125" s="908"/>
      <c r="QRV125" s="908"/>
      <c r="QRW125" s="908"/>
      <c r="QRX125" s="908"/>
      <c r="QRY125" s="908"/>
      <c r="QRZ125" s="908"/>
      <c r="QSA125" s="908"/>
      <c r="QSB125" s="908"/>
      <c r="QSC125" s="908"/>
      <c r="QSD125" s="908"/>
      <c r="QSE125" s="908"/>
      <c r="QSF125" s="908"/>
      <c r="QSG125" s="908"/>
      <c r="QSH125" s="908"/>
      <c r="QSI125" s="908"/>
      <c r="QSJ125" s="908"/>
      <c r="QSK125" s="908"/>
      <c r="QSL125" s="908"/>
      <c r="QSM125" s="908"/>
      <c r="QSN125" s="908"/>
      <c r="QSO125" s="908"/>
      <c r="QSP125" s="908"/>
      <c r="QSQ125" s="908"/>
      <c r="QSR125" s="908"/>
      <c r="QSS125" s="908"/>
      <c r="QST125" s="908"/>
      <c r="QSU125" s="908"/>
      <c r="QSV125" s="908"/>
      <c r="QSW125" s="908"/>
      <c r="QSX125" s="908"/>
      <c r="QSY125" s="908"/>
      <c r="QSZ125" s="908"/>
      <c r="QTA125" s="908"/>
      <c r="QTB125" s="908"/>
      <c r="QTC125" s="908"/>
      <c r="QTD125" s="908"/>
      <c r="QTE125" s="908"/>
      <c r="QTF125" s="908"/>
      <c r="QTG125" s="908"/>
      <c r="QTH125" s="908"/>
      <c r="QTI125" s="908"/>
      <c r="QTJ125" s="908"/>
      <c r="QTK125" s="908"/>
      <c r="QTL125" s="908"/>
      <c r="QTM125" s="908"/>
      <c r="QTN125" s="908"/>
      <c r="QTO125" s="908"/>
      <c r="QTP125" s="908"/>
      <c r="QTQ125" s="908"/>
      <c r="QTR125" s="908"/>
      <c r="QTS125" s="908"/>
      <c r="QTT125" s="908"/>
      <c r="QTU125" s="908"/>
      <c r="QTV125" s="908"/>
      <c r="QTW125" s="908"/>
      <c r="QTX125" s="908"/>
      <c r="QTY125" s="908"/>
      <c r="QTZ125" s="908"/>
      <c r="QUA125" s="908"/>
      <c r="QUB125" s="908"/>
      <c r="QUC125" s="908"/>
      <c r="QUD125" s="908"/>
      <c r="QUE125" s="908"/>
      <c r="QUF125" s="908"/>
      <c r="QUG125" s="908"/>
      <c r="QUH125" s="908"/>
      <c r="QUI125" s="908"/>
      <c r="QUJ125" s="908"/>
      <c r="QUK125" s="908"/>
      <c r="QUL125" s="908"/>
      <c r="QUM125" s="908"/>
      <c r="QUN125" s="908"/>
      <c r="QUO125" s="908"/>
      <c r="QUP125" s="908"/>
      <c r="QUQ125" s="908"/>
      <c r="QUR125" s="908"/>
      <c r="QUS125" s="908"/>
      <c r="QUT125" s="908"/>
      <c r="QUU125" s="908"/>
      <c r="QUV125" s="908"/>
      <c r="QUW125" s="908"/>
      <c r="QUX125" s="908"/>
      <c r="QUY125" s="908"/>
      <c r="QUZ125" s="908"/>
      <c r="QVA125" s="908"/>
      <c r="QVB125" s="908"/>
      <c r="QVC125" s="908"/>
      <c r="QVD125" s="908"/>
      <c r="QVE125" s="908"/>
      <c r="QVF125" s="908"/>
      <c r="QVG125" s="908"/>
      <c r="QVH125" s="908"/>
      <c r="QVI125" s="908"/>
      <c r="QVJ125" s="908"/>
      <c r="QVK125" s="908"/>
      <c r="QVL125" s="908"/>
      <c r="QVM125" s="908"/>
      <c r="QVN125" s="908"/>
      <c r="QVO125" s="908"/>
      <c r="QVP125" s="908"/>
      <c r="QVQ125" s="908"/>
      <c r="QVR125" s="908"/>
      <c r="QVS125" s="908"/>
      <c r="QVT125" s="908"/>
      <c r="QVU125" s="908"/>
      <c r="QVV125" s="908"/>
      <c r="QVW125" s="908"/>
      <c r="QVX125" s="908"/>
      <c r="QVY125" s="908"/>
      <c r="QVZ125" s="908"/>
      <c r="QWA125" s="908"/>
      <c r="QWB125" s="908"/>
      <c r="QWC125" s="908"/>
      <c r="QWD125" s="908"/>
      <c r="QWE125" s="908"/>
      <c r="QWF125" s="908"/>
      <c r="QWG125" s="908"/>
      <c r="QWH125" s="908"/>
      <c r="QWI125" s="908"/>
      <c r="QWJ125" s="908"/>
      <c r="QWK125" s="908"/>
      <c r="QWL125" s="908"/>
      <c r="QWM125" s="908"/>
      <c r="QWN125" s="908"/>
      <c r="QWO125" s="908"/>
      <c r="QWP125" s="908"/>
      <c r="QWQ125" s="908"/>
      <c r="QWR125" s="908"/>
      <c r="QWS125" s="908"/>
      <c r="QWT125" s="908"/>
      <c r="QWU125" s="908"/>
      <c r="QWV125" s="908"/>
      <c r="QWW125" s="908"/>
      <c r="QWX125" s="908"/>
      <c r="QWY125" s="908"/>
      <c r="QWZ125" s="908"/>
      <c r="QXA125" s="908"/>
      <c r="QXB125" s="908"/>
      <c r="QXC125" s="908"/>
      <c r="QXD125" s="908"/>
      <c r="QXE125" s="908"/>
      <c r="QXF125" s="908"/>
      <c r="QXG125" s="908"/>
      <c r="QXH125" s="908"/>
      <c r="QXI125" s="908"/>
      <c r="QXJ125" s="908"/>
      <c r="QXK125" s="908"/>
      <c r="QXL125" s="908"/>
      <c r="QXM125" s="908"/>
      <c r="QXN125" s="908"/>
      <c r="QXO125" s="908"/>
      <c r="QXP125" s="908"/>
      <c r="QXQ125" s="908"/>
      <c r="QXR125" s="908"/>
      <c r="QXS125" s="908"/>
      <c r="QXT125" s="908"/>
      <c r="QXU125" s="908"/>
      <c r="QXV125" s="908"/>
      <c r="QXW125" s="908"/>
      <c r="QXX125" s="908"/>
      <c r="QXY125" s="908"/>
      <c r="QXZ125" s="908"/>
      <c r="QYA125" s="908"/>
      <c r="QYB125" s="908"/>
      <c r="QYC125" s="908"/>
      <c r="QYD125" s="908"/>
      <c r="QYE125" s="908"/>
      <c r="QYF125" s="908"/>
      <c r="QYG125" s="908"/>
      <c r="QYH125" s="908"/>
      <c r="QYI125" s="908"/>
      <c r="QYJ125" s="908"/>
      <c r="QYK125" s="908"/>
      <c r="QYL125" s="908"/>
      <c r="QYM125" s="908"/>
      <c r="QYN125" s="908"/>
      <c r="QYO125" s="908"/>
      <c r="QYP125" s="908"/>
      <c r="QYQ125" s="908"/>
      <c r="QYR125" s="908"/>
      <c r="QYS125" s="908"/>
      <c r="QYT125" s="908"/>
      <c r="QYU125" s="908"/>
      <c r="QYV125" s="908"/>
      <c r="QYW125" s="908"/>
      <c r="QYX125" s="908"/>
      <c r="QYY125" s="908"/>
      <c r="QYZ125" s="908"/>
      <c r="QZA125" s="908"/>
      <c r="QZB125" s="908"/>
      <c r="QZC125" s="908"/>
      <c r="QZD125" s="908"/>
      <c r="QZE125" s="908"/>
      <c r="QZF125" s="908"/>
      <c r="QZG125" s="908"/>
      <c r="QZH125" s="908"/>
      <c r="QZI125" s="908"/>
      <c r="QZJ125" s="908"/>
      <c r="QZK125" s="908"/>
      <c r="QZL125" s="908"/>
      <c r="QZM125" s="908"/>
      <c r="QZN125" s="908"/>
      <c r="QZO125" s="908"/>
      <c r="QZP125" s="908"/>
      <c r="QZQ125" s="908"/>
      <c r="QZR125" s="908"/>
      <c r="QZS125" s="908"/>
      <c r="QZT125" s="908"/>
      <c r="QZU125" s="908"/>
      <c r="QZV125" s="908"/>
      <c r="QZW125" s="908"/>
      <c r="QZX125" s="908"/>
      <c r="QZY125" s="908"/>
      <c r="QZZ125" s="908"/>
      <c r="RAA125" s="908"/>
      <c r="RAB125" s="908"/>
      <c r="RAC125" s="908"/>
      <c r="RAD125" s="908"/>
      <c r="RAE125" s="908"/>
      <c r="RAF125" s="908"/>
      <c r="RAG125" s="908"/>
      <c r="RAH125" s="908"/>
      <c r="RAI125" s="908"/>
      <c r="RAJ125" s="908"/>
      <c r="RAK125" s="908"/>
      <c r="RAL125" s="908"/>
      <c r="RAM125" s="908"/>
      <c r="RAN125" s="908"/>
      <c r="RAO125" s="908"/>
      <c r="RAP125" s="908"/>
      <c r="RAQ125" s="908"/>
      <c r="RAR125" s="908"/>
      <c r="RAS125" s="908"/>
      <c r="RAT125" s="908"/>
      <c r="RAU125" s="908"/>
      <c r="RAV125" s="908"/>
      <c r="RAW125" s="908"/>
      <c r="RAX125" s="908"/>
      <c r="RAY125" s="908"/>
      <c r="RAZ125" s="908"/>
      <c r="RBA125" s="908"/>
      <c r="RBB125" s="908"/>
      <c r="RBC125" s="908"/>
      <c r="RBD125" s="908"/>
      <c r="RBE125" s="908"/>
      <c r="RBF125" s="908"/>
      <c r="RBG125" s="908"/>
      <c r="RBH125" s="908"/>
      <c r="RBI125" s="908"/>
      <c r="RBJ125" s="908"/>
      <c r="RBK125" s="908"/>
      <c r="RBL125" s="908"/>
      <c r="RBM125" s="908"/>
      <c r="RBN125" s="908"/>
      <c r="RBO125" s="908"/>
      <c r="RBP125" s="908"/>
      <c r="RBQ125" s="908"/>
      <c r="RBR125" s="908"/>
      <c r="RBS125" s="908"/>
      <c r="RBT125" s="908"/>
      <c r="RBU125" s="908"/>
      <c r="RBV125" s="908"/>
      <c r="RBW125" s="908"/>
      <c r="RBX125" s="908"/>
      <c r="RBY125" s="908"/>
      <c r="RBZ125" s="908"/>
      <c r="RCA125" s="908"/>
      <c r="RCB125" s="908"/>
      <c r="RCC125" s="908"/>
      <c r="RCD125" s="908"/>
      <c r="RCE125" s="908"/>
      <c r="RCF125" s="908"/>
      <c r="RCG125" s="908"/>
      <c r="RCH125" s="908"/>
      <c r="RCI125" s="908"/>
      <c r="RCJ125" s="908"/>
      <c r="RCK125" s="908"/>
      <c r="RCL125" s="908"/>
      <c r="RCM125" s="908"/>
      <c r="RCN125" s="908"/>
      <c r="RCO125" s="908"/>
      <c r="RCP125" s="908"/>
      <c r="RCQ125" s="908"/>
      <c r="RCR125" s="908"/>
      <c r="RCS125" s="908"/>
      <c r="RCT125" s="908"/>
      <c r="RCU125" s="908"/>
      <c r="RCV125" s="908"/>
      <c r="RCW125" s="908"/>
      <c r="RCX125" s="908"/>
      <c r="RCY125" s="908"/>
      <c r="RCZ125" s="908"/>
      <c r="RDA125" s="908"/>
      <c r="RDB125" s="908"/>
      <c r="RDC125" s="908"/>
      <c r="RDD125" s="908"/>
      <c r="RDE125" s="908"/>
      <c r="RDF125" s="908"/>
      <c r="RDG125" s="908"/>
      <c r="RDH125" s="908"/>
      <c r="RDI125" s="908"/>
      <c r="RDJ125" s="908"/>
      <c r="RDK125" s="908"/>
      <c r="RDL125" s="908"/>
      <c r="RDM125" s="908"/>
      <c r="RDN125" s="908"/>
      <c r="RDO125" s="908"/>
      <c r="RDP125" s="908"/>
      <c r="RDQ125" s="908"/>
      <c r="RDR125" s="908"/>
      <c r="RDS125" s="908"/>
      <c r="RDT125" s="908"/>
      <c r="RDU125" s="908"/>
      <c r="RDV125" s="908"/>
      <c r="RDW125" s="908"/>
      <c r="RDX125" s="908"/>
      <c r="RDY125" s="908"/>
      <c r="RDZ125" s="908"/>
      <c r="REA125" s="908"/>
      <c r="REB125" s="908"/>
      <c r="REC125" s="908"/>
      <c r="RED125" s="908"/>
      <c r="REE125" s="908"/>
      <c r="REF125" s="908"/>
      <c r="REG125" s="908"/>
      <c r="REH125" s="908"/>
      <c r="REI125" s="908"/>
      <c r="REJ125" s="908"/>
      <c r="REK125" s="908"/>
      <c r="REL125" s="908"/>
      <c r="REM125" s="908"/>
      <c r="REN125" s="908"/>
      <c r="REO125" s="908"/>
      <c r="REP125" s="908"/>
      <c r="REQ125" s="908"/>
      <c r="RER125" s="908"/>
      <c r="RES125" s="908"/>
      <c r="RET125" s="908"/>
      <c r="REU125" s="908"/>
      <c r="REV125" s="908"/>
      <c r="REW125" s="908"/>
      <c r="REX125" s="908"/>
      <c r="REY125" s="908"/>
      <c r="REZ125" s="908"/>
      <c r="RFA125" s="908"/>
      <c r="RFB125" s="908"/>
      <c r="RFC125" s="908"/>
      <c r="RFD125" s="908"/>
      <c r="RFE125" s="908"/>
      <c r="RFF125" s="908"/>
      <c r="RFG125" s="908"/>
      <c r="RFH125" s="908"/>
      <c r="RFI125" s="908"/>
      <c r="RFJ125" s="908"/>
      <c r="RFK125" s="908"/>
      <c r="RFL125" s="908"/>
      <c r="RFM125" s="908"/>
      <c r="RFN125" s="908"/>
      <c r="RFO125" s="908"/>
      <c r="RFP125" s="908"/>
      <c r="RFQ125" s="908"/>
      <c r="RFR125" s="908"/>
      <c r="RFS125" s="908"/>
      <c r="RFT125" s="908"/>
      <c r="RFU125" s="908"/>
      <c r="RFV125" s="908"/>
      <c r="RFW125" s="908"/>
      <c r="RFX125" s="908"/>
      <c r="RFY125" s="908"/>
      <c r="RFZ125" s="908"/>
      <c r="RGA125" s="908"/>
      <c r="RGB125" s="908"/>
      <c r="RGC125" s="908"/>
      <c r="RGD125" s="908"/>
      <c r="RGE125" s="908"/>
      <c r="RGF125" s="908"/>
      <c r="RGG125" s="908"/>
      <c r="RGH125" s="908"/>
      <c r="RGI125" s="908"/>
      <c r="RGJ125" s="908"/>
      <c r="RGK125" s="908"/>
      <c r="RGL125" s="908"/>
      <c r="RGM125" s="908"/>
      <c r="RGN125" s="908"/>
      <c r="RGO125" s="908"/>
      <c r="RGP125" s="908"/>
      <c r="RGQ125" s="908"/>
      <c r="RGR125" s="908"/>
      <c r="RGS125" s="908"/>
      <c r="RGT125" s="908"/>
      <c r="RGU125" s="908"/>
      <c r="RGV125" s="908"/>
      <c r="RGW125" s="908"/>
      <c r="RGX125" s="908"/>
      <c r="RGY125" s="908"/>
      <c r="RGZ125" s="908"/>
      <c r="RHA125" s="908"/>
      <c r="RHB125" s="908"/>
      <c r="RHC125" s="908"/>
      <c r="RHD125" s="908"/>
      <c r="RHE125" s="908"/>
      <c r="RHF125" s="908"/>
      <c r="RHG125" s="908"/>
      <c r="RHH125" s="908"/>
      <c r="RHI125" s="908"/>
      <c r="RHJ125" s="908"/>
      <c r="RHK125" s="908"/>
      <c r="RHL125" s="908"/>
      <c r="RHM125" s="908"/>
      <c r="RHN125" s="908"/>
      <c r="RHO125" s="908"/>
      <c r="RHP125" s="908"/>
      <c r="RHQ125" s="908"/>
      <c r="RHR125" s="908"/>
      <c r="RHS125" s="908"/>
      <c r="RHT125" s="908"/>
      <c r="RHU125" s="908"/>
      <c r="RHV125" s="908"/>
      <c r="RHW125" s="908"/>
      <c r="RHX125" s="908"/>
      <c r="RHY125" s="908"/>
      <c r="RHZ125" s="908"/>
      <c r="RIA125" s="908"/>
      <c r="RIB125" s="908"/>
      <c r="RIC125" s="908"/>
      <c r="RID125" s="908"/>
      <c r="RIE125" s="908"/>
      <c r="RIF125" s="908"/>
      <c r="RIG125" s="908"/>
      <c r="RIH125" s="908"/>
      <c r="RII125" s="908"/>
      <c r="RIJ125" s="908"/>
      <c r="RIK125" s="908"/>
      <c r="RIL125" s="908"/>
      <c r="RIM125" s="908"/>
      <c r="RIN125" s="908"/>
      <c r="RIO125" s="908"/>
      <c r="RIP125" s="908"/>
      <c r="RIQ125" s="908"/>
      <c r="RIR125" s="908"/>
      <c r="RIS125" s="908"/>
      <c r="RIT125" s="908"/>
      <c r="RIU125" s="908"/>
      <c r="RIV125" s="908"/>
      <c r="RIW125" s="908"/>
      <c r="RIX125" s="908"/>
      <c r="RIY125" s="908"/>
      <c r="RIZ125" s="908"/>
      <c r="RJA125" s="908"/>
      <c r="RJB125" s="908"/>
      <c r="RJC125" s="908"/>
      <c r="RJD125" s="908"/>
      <c r="RJE125" s="908"/>
      <c r="RJF125" s="908"/>
      <c r="RJG125" s="908"/>
      <c r="RJH125" s="908"/>
      <c r="RJI125" s="908"/>
      <c r="RJJ125" s="908"/>
      <c r="RJK125" s="908"/>
      <c r="RJL125" s="908"/>
      <c r="RJM125" s="908"/>
      <c r="RJN125" s="908"/>
      <c r="RJO125" s="908"/>
      <c r="RJP125" s="908"/>
      <c r="RJQ125" s="908"/>
      <c r="RJR125" s="908"/>
      <c r="RJS125" s="908"/>
      <c r="RJT125" s="908"/>
      <c r="RJU125" s="908"/>
      <c r="RJV125" s="908"/>
      <c r="RJW125" s="908"/>
      <c r="RJX125" s="908"/>
      <c r="RJY125" s="908"/>
      <c r="RJZ125" s="908"/>
      <c r="RKA125" s="908"/>
      <c r="RKB125" s="908"/>
      <c r="RKC125" s="908"/>
      <c r="RKD125" s="908"/>
      <c r="RKE125" s="908"/>
      <c r="RKF125" s="908"/>
      <c r="RKG125" s="908"/>
      <c r="RKH125" s="908"/>
      <c r="RKI125" s="908"/>
      <c r="RKJ125" s="908"/>
      <c r="RKK125" s="908"/>
      <c r="RKL125" s="908"/>
      <c r="RKM125" s="908"/>
      <c r="RKN125" s="908"/>
      <c r="RKO125" s="908"/>
      <c r="RKP125" s="908"/>
      <c r="RKQ125" s="908"/>
      <c r="RKR125" s="908"/>
      <c r="RKS125" s="908"/>
      <c r="RKT125" s="908"/>
      <c r="RKU125" s="908"/>
      <c r="RKV125" s="908"/>
      <c r="RKW125" s="908"/>
      <c r="RKX125" s="908"/>
      <c r="RKY125" s="908"/>
      <c r="RKZ125" s="908"/>
      <c r="RLA125" s="908"/>
      <c r="RLB125" s="908"/>
      <c r="RLC125" s="908"/>
      <c r="RLD125" s="908"/>
      <c r="RLE125" s="908"/>
      <c r="RLF125" s="908"/>
      <c r="RLG125" s="908"/>
      <c r="RLH125" s="908"/>
      <c r="RLI125" s="908"/>
      <c r="RLJ125" s="908"/>
      <c r="RLK125" s="908"/>
      <c r="RLL125" s="908"/>
      <c r="RLM125" s="908"/>
      <c r="RLN125" s="908"/>
      <c r="RLO125" s="908"/>
      <c r="RLP125" s="908"/>
      <c r="RLQ125" s="908"/>
      <c r="RLR125" s="908"/>
      <c r="RLS125" s="908"/>
      <c r="RLT125" s="908"/>
      <c r="RLU125" s="908"/>
      <c r="RLV125" s="908"/>
      <c r="RLW125" s="908"/>
      <c r="RLX125" s="908"/>
      <c r="RLY125" s="908"/>
      <c r="RLZ125" s="908"/>
      <c r="RMA125" s="908"/>
      <c r="RMB125" s="908"/>
      <c r="RMC125" s="908"/>
      <c r="RMD125" s="908"/>
      <c r="RME125" s="908"/>
      <c r="RMF125" s="908"/>
      <c r="RMG125" s="908"/>
      <c r="RMH125" s="908"/>
      <c r="RMI125" s="908"/>
      <c r="RMJ125" s="908"/>
      <c r="RMK125" s="908"/>
      <c r="RML125" s="908"/>
      <c r="RMM125" s="908"/>
      <c r="RMN125" s="908"/>
      <c r="RMO125" s="908"/>
      <c r="RMP125" s="908"/>
      <c r="RMQ125" s="908"/>
      <c r="RMR125" s="908"/>
      <c r="RMS125" s="908"/>
      <c r="RMT125" s="908"/>
      <c r="RMU125" s="908"/>
      <c r="RMV125" s="908"/>
      <c r="RMW125" s="908"/>
      <c r="RMX125" s="908"/>
      <c r="RMY125" s="908"/>
      <c r="RMZ125" s="908"/>
      <c r="RNA125" s="908"/>
      <c r="RNB125" s="908"/>
      <c r="RNC125" s="908"/>
      <c r="RND125" s="908"/>
      <c r="RNE125" s="908"/>
      <c r="RNF125" s="908"/>
      <c r="RNG125" s="908"/>
      <c r="RNH125" s="908"/>
      <c r="RNI125" s="908"/>
      <c r="RNJ125" s="908"/>
      <c r="RNK125" s="908"/>
      <c r="RNL125" s="908"/>
      <c r="RNM125" s="908"/>
      <c r="RNN125" s="908"/>
      <c r="RNO125" s="908"/>
      <c r="RNP125" s="908"/>
      <c r="RNQ125" s="908"/>
      <c r="RNR125" s="908"/>
      <c r="RNS125" s="908"/>
      <c r="RNT125" s="908"/>
      <c r="RNU125" s="908"/>
      <c r="RNV125" s="908"/>
      <c r="RNW125" s="908"/>
      <c r="RNX125" s="908"/>
      <c r="RNY125" s="908"/>
      <c r="RNZ125" s="908"/>
      <c r="ROA125" s="908"/>
      <c r="ROB125" s="908"/>
      <c r="ROC125" s="908"/>
      <c r="ROD125" s="908"/>
      <c r="ROE125" s="908"/>
      <c r="ROF125" s="908"/>
      <c r="ROG125" s="908"/>
      <c r="ROH125" s="908"/>
      <c r="ROI125" s="908"/>
      <c r="ROJ125" s="908"/>
      <c r="ROK125" s="908"/>
      <c r="ROL125" s="908"/>
      <c r="ROM125" s="908"/>
      <c r="RON125" s="908"/>
      <c r="ROO125" s="908"/>
      <c r="ROP125" s="908"/>
      <c r="ROQ125" s="908"/>
      <c r="ROR125" s="908"/>
      <c r="ROS125" s="908"/>
      <c r="ROT125" s="908"/>
      <c r="ROU125" s="908"/>
      <c r="ROV125" s="908"/>
      <c r="ROW125" s="908"/>
      <c r="ROX125" s="908"/>
      <c r="ROY125" s="908"/>
      <c r="ROZ125" s="908"/>
      <c r="RPA125" s="908"/>
      <c r="RPB125" s="908"/>
      <c r="RPC125" s="908"/>
      <c r="RPD125" s="908"/>
      <c r="RPE125" s="908"/>
      <c r="RPF125" s="908"/>
      <c r="RPG125" s="908"/>
      <c r="RPH125" s="908"/>
      <c r="RPI125" s="908"/>
      <c r="RPJ125" s="908"/>
      <c r="RPK125" s="908"/>
      <c r="RPL125" s="908"/>
      <c r="RPM125" s="908"/>
      <c r="RPN125" s="908"/>
      <c r="RPO125" s="908"/>
      <c r="RPP125" s="908"/>
      <c r="RPQ125" s="908"/>
      <c r="RPR125" s="908"/>
      <c r="RPS125" s="908"/>
      <c r="RPT125" s="908"/>
      <c r="RPU125" s="908"/>
      <c r="RPV125" s="908"/>
      <c r="RPW125" s="908"/>
      <c r="RPX125" s="908"/>
      <c r="RPY125" s="908"/>
      <c r="RPZ125" s="908"/>
      <c r="RQA125" s="908"/>
      <c r="RQB125" s="908"/>
      <c r="RQC125" s="908"/>
      <c r="RQD125" s="908"/>
      <c r="RQE125" s="908"/>
      <c r="RQF125" s="908"/>
      <c r="RQG125" s="908"/>
      <c r="RQH125" s="908"/>
      <c r="RQI125" s="908"/>
      <c r="RQJ125" s="908"/>
      <c r="RQK125" s="908"/>
      <c r="RQL125" s="908"/>
      <c r="RQM125" s="908"/>
      <c r="RQN125" s="908"/>
      <c r="RQO125" s="908"/>
      <c r="RQP125" s="908"/>
      <c r="RQQ125" s="908"/>
      <c r="RQR125" s="908"/>
      <c r="RQS125" s="908"/>
      <c r="RQT125" s="908"/>
      <c r="RQU125" s="908"/>
      <c r="RQV125" s="908"/>
      <c r="RQW125" s="908"/>
      <c r="RQX125" s="908"/>
      <c r="RQY125" s="908"/>
      <c r="RQZ125" s="908"/>
      <c r="RRA125" s="908"/>
      <c r="RRB125" s="908"/>
      <c r="RRC125" s="908"/>
      <c r="RRD125" s="908"/>
      <c r="RRE125" s="908"/>
      <c r="RRF125" s="908"/>
      <c r="RRG125" s="908"/>
      <c r="RRH125" s="908"/>
      <c r="RRI125" s="908"/>
      <c r="RRJ125" s="908"/>
      <c r="RRK125" s="908"/>
      <c r="RRL125" s="908"/>
      <c r="RRM125" s="908"/>
      <c r="RRN125" s="908"/>
      <c r="RRO125" s="908"/>
      <c r="RRP125" s="908"/>
      <c r="RRQ125" s="908"/>
      <c r="RRR125" s="908"/>
      <c r="RRS125" s="908"/>
      <c r="RRT125" s="908"/>
      <c r="RRU125" s="908"/>
      <c r="RRV125" s="908"/>
      <c r="RRW125" s="908"/>
      <c r="RRX125" s="908"/>
      <c r="RRY125" s="908"/>
      <c r="RRZ125" s="908"/>
      <c r="RSA125" s="908"/>
      <c r="RSB125" s="908"/>
      <c r="RSC125" s="908"/>
      <c r="RSD125" s="908"/>
      <c r="RSE125" s="908"/>
      <c r="RSF125" s="908"/>
      <c r="RSG125" s="908"/>
      <c r="RSH125" s="908"/>
      <c r="RSI125" s="908"/>
      <c r="RSJ125" s="908"/>
      <c r="RSK125" s="908"/>
      <c r="RSL125" s="908"/>
      <c r="RSM125" s="908"/>
      <c r="RSN125" s="908"/>
      <c r="RSO125" s="908"/>
      <c r="RSP125" s="908"/>
      <c r="RSQ125" s="908"/>
      <c r="RSR125" s="908"/>
      <c r="RSS125" s="908"/>
      <c r="RST125" s="908"/>
      <c r="RSU125" s="908"/>
      <c r="RSV125" s="908"/>
      <c r="RSW125" s="908"/>
      <c r="RSX125" s="908"/>
      <c r="RSY125" s="908"/>
      <c r="RSZ125" s="908"/>
      <c r="RTA125" s="908"/>
      <c r="RTB125" s="908"/>
      <c r="RTC125" s="908"/>
      <c r="RTD125" s="908"/>
      <c r="RTE125" s="908"/>
      <c r="RTF125" s="908"/>
      <c r="RTG125" s="908"/>
      <c r="RTH125" s="908"/>
      <c r="RTI125" s="908"/>
      <c r="RTJ125" s="908"/>
      <c r="RTK125" s="908"/>
      <c r="RTL125" s="908"/>
      <c r="RTM125" s="908"/>
      <c r="RTN125" s="908"/>
      <c r="RTO125" s="908"/>
      <c r="RTP125" s="908"/>
      <c r="RTQ125" s="908"/>
      <c r="RTR125" s="908"/>
      <c r="RTS125" s="908"/>
      <c r="RTT125" s="908"/>
      <c r="RTU125" s="908"/>
      <c r="RTV125" s="908"/>
      <c r="RTW125" s="908"/>
      <c r="RTX125" s="908"/>
      <c r="RTY125" s="908"/>
      <c r="RTZ125" s="908"/>
      <c r="RUA125" s="908"/>
      <c r="RUB125" s="908"/>
      <c r="RUC125" s="908"/>
      <c r="RUD125" s="908"/>
      <c r="RUE125" s="908"/>
      <c r="RUF125" s="908"/>
      <c r="RUG125" s="908"/>
      <c r="RUH125" s="908"/>
      <c r="RUI125" s="908"/>
      <c r="RUJ125" s="908"/>
      <c r="RUK125" s="908"/>
      <c r="RUL125" s="908"/>
      <c r="RUM125" s="908"/>
      <c r="RUN125" s="908"/>
      <c r="RUO125" s="908"/>
      <c r="RUP125" s="908"/>
      <c r="RUQ125" s="908"/>
      <c r="RUR125" s="908"/>
      <c r="RUS125" s="908"/>
      <c r="RUT125" s="908"/>
      <c r="RUU125" s="908"/>
      <c r="RUV125" s="908"/>
      <c r="RUW125" s="908"/>
      <c r="RUX125" s="908"/>
      <c r="RUY125" s="908"/>
      <c r="RUZ125" s="908"/>
      <c r="RVA125" s="908"/>
      <c r="RVB125" s="908"/>
      <c r="RVC125" s="908"/>
      <c r="RVD125" s="908"/>
      <c r="RVE125" s="908"/>
      <c r="RVF125" s="908"/>
      <c r="RVG125" s="908"/>
      <c r="RVH125" s="908"/>
      <c r="RVI125" s="908"/>
      <c r="RVJ125" s="908"/>
      <c r="RVK125" s="908"/>
      <c r="RVL125" s="908"/>
      <c r="RVM125" s="908"/>
      <c r="RVN125" s="908"/>
      <c r="RVO125" s="908"/>
      <c r="RVP125" s="908"/>
      <c r="RVQ125" s="908"/>
      <c r="RVR125" s="908"/>
      <c r="RVS125" s="908"/>
      <c r="RVT125" s="908"/>
      <c r="RVU125" s="908"/>
      <c r="RVV125" s="908"/>
      <c r="RVW125" s="908"/>
      <c r="RVX125" s="908"/>
      <c r="RVY125" s="908"/>
      <c r="RVZ125" s="908"/>
      <c r="RWA125" s="908"/>
      <c r="RWB125" s="908"/>
      <c r="RWC125" s="908"/>
      <c r="RWD125" s="908"/>
      <c r="RWE125" s="908"/>
      <c r="RWF125" s="908"/>
      <c r="RWG125" s="908"/>
      <c r="RWH125" s="908"/>
      <c r="RWI125" s="908"/>
      <c r="RWJ125" s="908"/>
      <c r="RWK125" s="908"/>
      <c r="RWL125" s="908"/>
      <c r="RWM125" s="908"/>
      <c r="RWN125" s="908"/>
      <c r="RWO125" s="908"/>
      <c r="RWP125" s="908"/>
      <c r="RWQ125" s="908"/>
      <c r="RWR125" s="908"/>
      <c r="RWS125" s="908"/>
      <c r="RWT125" s="908"/>
      <c r="RWU125" s="908"/>
      <c r="RWV125" s="908"/>
      <c r="RWW125" s="908"/>
      <c r="RWX125" s="908"/>
      <c r="RWY125" s="908"/>
      <c r="RWZ125" s="908"/>
      <c r="RXA125" s="908"/>
      <c r="RXB125" s="908"/>
      <c r="RXC125" s="908"/>
      <c r="RXD125" s="908"/>
      <c r="RXE125" s="908"/>
      <c r="RXF125" s="908"/>
      <c r="RXG125" s="908"/>
      <c r="RXH125" s="908"/>
      <c r="RXI125" s="908"/>
      <c r="RXJ125" s="908"/>
      <c r="RXK125" s="908"/>
      <c r="RXL125" s="908"/>
      <c r="RXM125" s="908"/>
      <c r="RXN125" s="908"/>
      <c r="RXO125" s="908"/>
      <c r="RXP125" s="908"/>
      <c r="RXQ125" s="908"/>
      <c r="RXR125" s="908"/>
      <c r="RXS125" s="908"/>
      <c r="RXT125" s="908"/>
      <c r="RXU125" s="908"/>
      <c r="RXV125" s="908"/>
      <c r="RXW125" s="908"/>
      <c r="RXX125" s="908"/>
      <c r="RXY125" s="908"/>
      <c r="RXZ125" s="908"/>
      <c r="RYA125" s="908"/>
      <c r="RYB125" s="908"/>
      <c r="RYC125" s="908"/>
      <c r="RYD125" s="908"/>
      <c r="RYE125" s="908"/>
      <c r="RYF125" s="908"/>
      <c r="RYG125" s="908"/>
      <c r="RYH125" s="908"/>
      <c r="RYI125" s="908"/>
      <c r="RYJ125" s="908"/>
      <c r="RYK125" s="908"/>
      <c r="RYL125" s="908"/>
      <c r="RYM125" s="908"/>
      <c r="RYN125" s="908"/>
      <c r="RYO125" s="908"/>
      <c r="RYP125" s="908"/>
      <c r="RYQ125" s="908"/>
      <c r="RYR125" s="908"/>
      <c r="RYS125" s="908"/>
      <c r="RYT125" s="908"/>
      <c r="RYU125" s="908"/>
      <c r="RYV125" s="908"/>
      <c r="RYW125" s="908"/>
      <c r="RYX125" s="908"/>
      <c r="RYY125" s="908"/>
      <c r="RYZ125" s="908"/>
      <c r="RZA125" s="908"/>
      <c r="RZB125" s="908"/>
      <c r="RZC125" s="908"/>
      <c r="RZD125" s="908"/>
      <c r="RZE125" s="908"/>
      <c r="RZF125" s="908"/>
      <c r="RZG125" s="908"/>
      <c r="RZH125" s="908"/>
      <c r="RZI125" s="908"/>
      <c r="RZJ125" s="908"/>
      <c r="RZK125" s="908"/>
      <c r="RZL125" s="908"/>
      <c r="RZM125" s="908"/>
      <c r="RZN125" s="908"/>
      <c r="RZO125" s="908"/>
      <c r="RZP125" s="908"/>
      <c r="RZQ125" s="908"/>
      <c r="RZR125" s="908"/>
      <c r="RZS125" s="908"/>
      <c r="RZT125" s="908"/>
      <c r="RZU125" s="908"/>
      <c r="RZV125" s="908"/>
      <c r="RZW125" s="908"/>
      <c r="RZX125" s="908"/>
      <c r="RZY125" s="908"/>
      <c r="RZZ125" s="908"/>
      <c r="SAA125" s="908"/>
      <c r="SAB125" s="908"/>
      <c r="SAC125" s="908"/>
      <c r="SAD125" s="908"/>
      <c r="SAE125" s="908"/>
      <c r="SAF125" s="908"/>
      <c r="SAG125" s="908"/>
      <c r="SAH125" s="908"/>
      <c r="SAI125" s="908"/>
      <c r="SAJ125" s="908"/>
      <c r="SAK125" s="908"/>
      <c r="SAL125" s="908"/>
      <c r="SAM125" s="908"/>
      <c r="SAN125" s="908"/>
      <c r="SAO125" s="908"/>
      <c r="SAP125" s="908"/>
      <c r="SAQ125" s="908"/>
      <c r="SAR125" s="908"/>
      <c r="SAS125" s="908"/>
      <c r="SAT125" s="908"/>
      <c r="SAU125" s="908"/>
      <c r="SAV125" s="908"/>
      <c r="SAW125" s="908"/>
      <c r="SAX125" s="908"/>
      <c r="SAY125" s="908"/>
      <c r="SAZ125" s="908"/>
      <c r="SBA125" s="908"/>
      <c r="SBB125" s="908"/>
      <c r="SBC125" s="908"/>
      <c r="SBD125" s="908"/>
      <c r="SBE125" s="908"/>
      <c r="SBF125" s="908"/>
      <c r="SBG125" s="908"/>
      <c r="SBH125" s="908"/>
      <c r="SBI125" s="908"/>
      <c r="SBJ125" s="908"/>
      <c r="SBK125" s="908"/>
      <c r="SBL125" s="908"/>
      <c r="SBM125" s="908"/>
      <c r="SBN125" s="908"/>
      <c r="SBO125" s="908"/>
      <c r="SBP125" s="908"/>
      <c r="SBQ125" s="908"/>
      <c r="SBR125" s="908"/>
      <c r="SBS125" s="908"/>
      <c r="SBT125" s="908"/>
      <c r="SBU125" s="908"/>
      <c r="SBV125" s="908"/>
      <c r="SBW125" s="908"/>
      <c r="SBX125" s="908"/>
      <c r="SBY125" s="908"/>
      <c r="SBZ125" s="908"/>
      <c r="SCA125" s="908"/>
      <c r="SCB125" s="908"/>
      <c r="SCC125" s="908"/>
      <c r="SCD125" s="908"/>
      <c r="SCE125" s="908"/>
      <c r="SCF125" s="908"/>
      <c r="SCG125" s="908"/>
      <c r="SCH125" s="908"/>
      <c r="SCI125" s="908"/>
      <c r="SCJ125" s="908"/>
      <c r="SCK125" s="908"/>
      <c r="SCL125" s="908"/>
      <c r="SCM125" s="908"/>
      <c r="SCN125" s="908"/>
      <c r="SCO125" s="908"/>
      <c r="SCP125" s="908"/>
      <c r="SCQ125" s="908"/>
      <c r="SCR125" s="908"/>
      <c r="SCS125" s="908"/>
      <c r="SCT125" s="908"/>
      <c r="SCU125" s="908"/>
      <c r="SCV125" s="908"/>
      <c r="SCW125" s="908"/>
      <c r="SCX125" s="908"/>
      <c r="SCY125" s="908"/>
      <c r="SCZ125" s="908"/>
      <c r="SDA125" s="908"/>
      <c r="SDB125" s="908"/>
      <c r="SDC125" s="908"/>
      <c r="SDD125" s="908"/>
      <c r="SDE125" s="908"/>
      <c r="SDF125" s="908"/>
      <c r="SDG125" s="908"/>
      <c r="SDH125" s="908"/>
      <c r="SDI125" s="908"/>
      <c r="SDJ125" s="908"/>
      <c r="SDK125" s="908"/>
      <c r="SDL125" s="908"/>
      <c r="SDM125" s="908"/>
      <c r="SDN125" s="908"/>
      <c r="SDO125" s="908"/>
      <c r="SDP125" s="908"/>
      <c r="SDQ125" s="908"/>
      <c r="SDR125" s="908"/>
      <c r="SDS125" s="908"/>
      <c r="SDT125" s="908"/>
      <c r="SDU125" s="908"/>
      <c r="SDV125" s="908"/>
      <c r="SDW125" s="908"/>
      <c r="SDX125" s="908"/>
      <c r="SDY125" s="908"/>
      <c r="SDZ125" s="908"/>
      <c r="SEA125" s="908"/>
      <c r="SEB125" s="908"/>
      <c r="SEC125" s="908"/>
      <c r="SED125" s="908"/>
      <c r="SEE125" s="908"/>
      <c r="SEF125" s="908"/>
      <c r="SEG125" s="908"/>
      <c r="SEH125" s="908"/>
      <c r="SEI125" s="908"/>
      <c r="SEJ125" s="908"/>
      <c r="SEK125" s="908"/>
      <c r="SEL125" s="908"/>
      <c r="SEM125" s="908"/>
      <c r="SEN125" s="908"/>
      <c r="SEO125" s="908"/>
      <c r="SEP125" s="908"/>
      <c r="SEQ125" s="908"/>
      <c r="SER125" s="908"/>
      <c r="SES125" s="908"/>
      <c r="SET125" s="908"/>
      <c r="SEU125" s="908"/>
      <c r="SEV125" s="908"/>
      <c r="SEW125" s="908"/>
      <c r="SEX125" s="908"/>
      <c r="SEY125" s="908"/>
      <c r="SEZ125" s="908"/>
      <c r="SFA125" s="908"/>
      <c r="SFB125" s="908"/>
      <c r="SFC125" s="908"/>
      <c r="SFD125" s="908"/>
      <c r="SFE125" s="908"/>
      <c r="SFF125" s="908"/>
      <c r="SFG125" s="908"/>
      <c r="SFH125" s="908"/>
      <c r="SFI125" s="908"/>
      <c r="SFJ125" s="908"/>
      <c r="SFK125" s="908"/>
      <c r="SFL125" s="908"/>
      <c r="SFM125" s="908"/>
      <c r="SFN125" s="908"/>
      <c r="SFO125" s="908"/>
      <c r="SFP125" s="908"/>
      <c r="SFQ125" s="908"/>
      <c r="SFR125" s="908"/>
      <c r="SFS125" s="908"/>
      <c r="SFT125" s="908"/>
      <c r="SFU125" s="908"/>
      <c r="SFV125" s="908"/>
      <c r="SFW125" s="908"/>
      <c r="SFX125" s="908"/>
      <c r="SFY125" s="908"/>
      <c r="SFZ125" s="908"/>
      <c r="SGA125" s="908"/>
      <c r="SGB125" s="908"/>
      <c r="SGC125" s="908"/>
      <c r="SGD125" s="908"/>
      <c r="SGE125" s="908"/>
      <c r="SGF125" s="908"/>
      <c r="SGG125" s="908"/>
      <c r="SGH125" s="908"/>
      <c r="SGI125" s="908"/>
      <c r="SGJ125" s="908"/>
      <c r="SGK125" s="908"/>
      <c r="SGL125" s="908"/>
      <c r="SGM125" s="908"/>
      <c r="SGN125" s="908"/>
      <c r="SGO125" s="908"/>
      <c r="SGP125" s="908"/>
      <c r="SGQ125" s="908"/>
      <c r="SGR125" s="908"/>
      <c r="SGS125" s="908"/>
      <c r="SGT125" s="908"/>
      <c r="SGU125" s="908"/>
      <c r="SGV125" s="908"/>
      <c r="SGW125" s="908"/>
      <c r="SGX125" s="908"/>
      <c r="SGY125" s="908"/>
      <c r="SGZ125" s="908"/>
      <c r="SHA125" s="908"/>
      <c r="SHB125" s="908"/>
      <c r="SHC125" s="908"/>
      <c r="SHD125" s="908"/>
      <c r="SHE125" s="908"/>
      <c r="SHF125" s="908"/>
      <c r="SHG125" s="908"/>
      <c r="SHH125" s="908"/>
      <c r="SHI125" s="908"/>
      <c r="SHJ125" s="908"/>
      <c r="SHK125" s="908"/>
      <c r="SHL125" s="908"/>
      <c r="SHM125" s="908"/>
      <c r="SHN125" s="908"/>
      <c r="SHO125" s="908"/>
      <c r="SHP125" s="908"/>
      <c r="SHQ125" s="908"/>
      <c r="SHR125" s="908"/>
      <c r="SHS125" s="908"/>
      <c r="SHT125" s="908"/>
      <c r="SHU125" s="908"/>
      <c r="SHV125" s="908"/>
      <c r="SHW125" s="908"/>
      <c r="SHX125" s="908"/>
      <c r="SHY125" s="908"/>
      <c r="SHZ125" s="908"/>
      <c r="SIA125" s="908"/>
      <c r="SIB125" s="908"/>
      <c r="SIC125" s="908"/>
      <c r="SID125" s="908"/>
      <c r="SIE125" s="908"/>
      <c r="SIF125" s="908"/>
      <c r="SIG125" s="908"/>
      <c r="SIH125" s="908"/>
      <c r="SII125" s="908"/>
      <c r="SIJ125" s="908"/>
      <c r="SIK125" s="908"/>
      <c r="SIL125" s="908"/>
      <c r="SIM125" s="908"/>
      <c r="SIN125" s="908"/>
      <c r="SIO125" s="908"/>
      <c r="SIP125" s="908"/>
      <c r="SIQ125" s="908"/>
      <c r="SIR125" s="908"/>
      <c r="SIS125" s="908"/>
      <c r="SIT125" s="908"/>
      <c r="SIU125" s="908"/>
      <c r="SIV125" s="908"/>
      <c r="SIW125" s="908"/>
      <c r="SIX125" s="908"/>
      <c r="SIY125" s="908"/>
      <c r="SIZ125" s="908"/>
      <c r="SJA125" s="908"/>
      <c r="SJB125" s="908"/>
      <c r="SJC125" s="908"/>
      <c r="SJD125" s="908"/>
      <c r="SJE125" s="908"/>
      <c r="SJF125" s="908"/>
      <c r="SJG125" s="908"/>
      <c r="SJH125" s="908"/>
      <c r="SJI125" s="908"/>
      <c r="SJJ125" s="908"/>
      <c r="SJK125" s="908"/>
      <c r="SJL125" s="908"/>
      <c r="SJM125" s="908"/>
      <c r="SJN125" s="908"/>
      <c r="SJO125" s="908"/>
      <c r="SJP125" s="908"/>
      <c r="SJQ125" s="908"/>
      <c r="SJR125" s="908"/>
      <c r="SJS125" s="908"/>
      <c r="SJT125" s="908"/>
      <c r="SJU125" s="908"/>
      <c r="SJV125" s="908"/>
      <c r="SJW125" s="908"/>
      <c r="SJX125" s="908"/>
      <c r="SJY125" s="908"/>
      <c r="SJZ125" s="908"/>
      <c r="SKA125" s="908"/>
      <c r="SKB125" s="908"/>
      <c r="SKC125" s="908"/>
      <c r="SKD125" s="908"/>
      <c r="SKE125" s="908"/>
      <c r="SKF125" s="908"/>
      <c r="SKG125" s="908"/>
      <c r="SKH125" s="908"/>
      <c r="SKI125" s="908"/>
      <c r="SKJ125" s="908"/>
      <c r="SKK125" s="908"/>
      <c r="SKL125" s="908"/>
      <c r="SKM125" s="908"/>
      <c r="SKN125" s="908"/>
      <c r="SKO125" s="908"/>
      <c r="SKP125" s="908"/>
      <c r="SKQ125" s="908"/>
      <c r="SKR125" s="908"/>
      <c r="SKS125" s="908"/>
      <c r="SKT125" s="908"/>
      <c r="SKU125" s="908"/>
      <c r="SKV125" s="908"/>
      <c r="SKW125" s="908"/>
      <c r="SKX125" s="908"/>
      <c r="SKY125" s="908"/>
      <c r="SKZ125" s="908"/>
      <c r="SLA125" s="908"/>
      <c r="SLB125" s="908"/>
      <c r="SLC125" s="908"/>
      <c r="SLD125" s="908"/>
      <c r="SLE125" s="908"/>
      <c r="SLF125" s="908"/>
      <c r="SLG125" s="908"/>
      <c r="SLH125" s="908"/>
      <c r="SLI125" s="908"/>
      <c r="SLJ125" s="908"/>
      <c r="SLK125" s="908"/>
      <c r="SLL125" s="908"/>
      <c r="SLM125" s="908"/>
      <c r="SLN125" s="908"/>
      <c r="SLO125" s="908"/>
      <c r="SLP125" s="908"/>
      <c r="SLQ125" s="908"/>
      <c r="SLR125" s="908"/>
      <c r="SLS125" s="908"/>
      <c r="SLT125" s="908"/>
      <c r="SLU125" s="908"/>
      <c r="SLV125" s="908"/>
      <c r="SLW125" s="908"/>
      <c r="SLX125" s="908"/>
      <c r="SLY125" s="908"/>
      <c r="SLZ125" s="908"/>
      <c r="SMA125" s="908"/>
      <c r="SMB125" s="908"/>
      <c r="SMC125" s="908"/>
      <c r="SMD125" s="908"/>
      <c r="SME125" s="908"/>
      <c r="SMF125" s="908"/>
      <c r="SMG125" s="908"/>
      <c r="SMH125" s="908"/>
      <c r="SMI125" s="908"/>
      <c r="SMJ125" s="908"/>
      <c r="SMK125" s="908"/>
      <c r="SML125" s="908"/>
      <c r="SMM125" s="908"/>
      <c r="SMN125" s="908"/>
      <c r="SMO125" s="908"/>
      <c r="SMP125" s="908"/>
      <c r="SMQ125" s="908"/>
      <c r="SMR125" s="908"/>
      <c r="SMS125" s="908"/>
      <c r="SMT125" s="908"/>
      <c r="SMU125" s="908"/>
      <c r="SMV125" s="908"/>
      <c r="SMW125" s="908"/>
      <c r="SMX125" s="908"/>
      <c r="SMY125" s="908"/>
      <c r="SMZ125" s="908"/>
      <c r="SNA125" s="908"/>
      <c r="SNB125" s="908"/>
      <c r="SNC125" s="908"/>
      <c r="SND125" s="908"/>
      <c r="SNE125" s="908"/>
      <c r="SNF125" s="908"/>
      <c r="SNG125" s="908"/>
      <c r="SNH125" s="908"/>
      <c r="SNI125" s="908"/>
      <c r="SNJ125" s="908"/>
      <c r="SNK125" s="908"/>
      <c r="SNL125" s="908"/>
      <c r="SNM125" s="908"/>
      <c r="SNN125" s="908"/>
      <c r="SNO125" s="908"/>
      <c r="SNP125" s="908"/>
      <c r="SNQ125" s="908"/>
      <c r="SNR125" s="908"/>
      <c r="SNS125" s="908"/>
      <c r="SNT125" s="908"/>
      <c r="SNU125" s="908"/>
      <c r="SNV125" s="908"/>
      <c r="SNW125" s="908"/>
      <c r="SNX125" s="908"/>
      <c r="SNY125" s="908"/>
      <c r="SNZ125" s="908"/>
      <c r="SOA125" s="908"/>
      <c r="SOB125" s="908"/>
      <c r="SOC125" s="908"/>
      <c r="SOD125" s="908"/>
      <c r="SOE125" s="908"/>
      <c r="SOF125" s="908"/>
      <c r="SOG125" s="908"/>
      <c r="SOH125" s="908"/>
      <c r="SOI125" s="908"/>
      <c r="SOJ125" s="908"/>
      <c r="SOK125" s="908"/>
      <c r="SOL125" s="908"/>
      <c r="SOM125" s="908"/>
      <c r="SON125" s="908"/>
      <c r="SOO125" s="908"/>
      <c r="SOP125" s="908"/>
      <c r="SOQ125" s="908"/>
      <c r="SOR125" s="908"/>
      <c r="SOS125" s="908"/>
      <c r="SOT125" s="908"/>
      <c r="SOU125" s="908"/>
      <c r="SOV125" s="908"/>
      <c r="SOW125" s="908"/>
      <c r="SOX125" s="908"/>
      <c r="SOY125" s="908"/>
      <c r="SOZ125" s="908"/>
      <c r="SPA125" s="908"/>
      <c r="SPB125" s="908"/>
      <c r="SPC125" s="908"/>
      <c r="SPD125" s="908"/>
      <c r="SPE125" s="908"/>
      <c r="SPF125" s="908"/>
      <c r="SPG125" s="908"/>
      <c r="SPH125" s="908"/>
      <c r="SPI125" s="908"/>
      <c r="SPJ125" s="908"/>
      <c r="SPK125" s="908"/>
      <c r="SPL125" s="908"/>
      <c r="SPM125" s="908"/>
      <c r="SPN125" s="908"/>
      <c r="SPO125" s="908"/>
      <c r="SPP125" s="908"/>
      <c r="SPQ125" s="908"/>
      <c r="SPR125" s="908"/>
      <c r="SPS125" s="908"/>
      <c r="SPT125" s="908"/>
      <c r="SPU125" s="908"/>
      <c r="SPV125" s="908"/>
      <c r="SPW125" s="908"/>
      <c r="SPX125" s="908"/>
      <c r="SPY125" s="908"/>
      <c r="SPZ125" s="908"/>
      <c r="SQA125" s="908"/>
      <c r="SQB125" s="908"/>
      <c r="SQC125" s="908"/>
      <c r="SQD125" s="908"/>
      <c r="SQE125" s="908"/>
      <c r="SQF125" s="908"/>
      <c r="SQG125" s="908"/>
      <c r="SQH125" s="908"/>
      <c r="SQI125" s="908"/>
      <c r="SQJ125" s="908"/>
      <c r="SQK125" s="908"/>
      <c r="SQL125" s="908"/>
      <c r="SQM125" s="908"/>
      <c r="SQN125" s="908"/>
      <c r="SQO125" s="908"/>
      <c r="SQP125" s="908"/>
      <c r="SQQ125" s="908"/>
      <c r="SQR125" s="908"/>
      <c r="SQS125" s="908"/>
      <c r="SQT125" s="908"/>
      <c r="SQU125" s="908"/>
      <c r="SQV125" s="908"/>
      <c r="SQW125" s="908"/>
      <c r="SQX125" s="908"/>
      <c r="SQY125" s="908"/>
      <c r="SQZ125" s="908"/>
      <c r="SRA125" s="908"/>
      <c r="SRB125" s="908"/>
      <c r="SRC125" s="908"/>
      <c r="SRD125" s="908"/>
      <c r="SRE125" s="908"/>
      <c r="SRF125" s="908"/>
      <c r="SRG125" s="908"/>
      <c r="SRH125" s="908"/>
      <c r="SRI125" s="908"/>
      <c r="SRJ125" s="908"/>
      <c r="SRK125" s="908"/>
      <c r="SRL125" s="908"/>
      <c r="SRM125" s="908"/>
      <c r="SRN125" s="908"/>
      <c r="SRO125" s="908"/>
      <c r="SRP125" s="908"/>
      <c r="SRQ125" s="908"/>
      <c r="SRR125" s="908"/>
      <c r="SRS125" s="908"/>
      <c r="SRT125" s="908"/>
      <c r="SRU125" s="908"/>
      <c r="SRV125" s="908"/>
      <c r="SRW125" s="908"/>
      <c r="SRX125" s="908"/>
      <c r="SRY125" s="908"/>
      <c r="SRZ125" s="908"/>
      <c r="SSA125" s="908"/>
      <c r="SSB125" s="908"/>
      <c r="SSC125" s="908"/>
      <c r="SSD125" s="908"/>
      <c r="SSE125" s="908"/>
      <c r="SSF125" s="908"/>
      <c r="SSG125" s="908"/>
      <c r="SSH125" s="908"/>
      <c r="SSI125" s="908"/>
      <c r="SSJ125" s="908"/>
      <c r="SSK125" s="908"/>
      <c r="SSL125" s="908"/>
      <c r="SSM125" s="908"/>
      <c r="SSN125" s="908"/>
      <c r="SSO125" s="908"/>
      <c r="SSP125" s="908"/>
      <c r="SSQ125" s="908"/>
      <c r="SSR125" s="908"/>
      <c r="SSS125" s="908"/>
      <c r="SST125" s="908"/>
      <c r="SSU125" s="908"/>
      <c r="SSV125" s="908"/>
      <c r="SSW125" s="908"/>
      <c r="SSX125" s="908"/>
      <c r="SSY125" s="908"/>
      <c r="SSZ125" s="908"/>
      <c r="STA125" s="908"/>
      <c r="STB125" s="908"/>
      <c r="STC125" s="908"/>
      <c r="STD125" s="908"/>
      <c r="STE125" s="908"/>
      <c r="STF125" s="908"/>
      <c r="STG125" s="908"/>
      <c r="STH125" s="908"/>
      <c r="STI125" s="908"/>
      <c r="STJ125" s="908"/>
      <c r="STK125" s="908"/>
      <c r="STL125" s="908"/>
      <c r="STM125" s="908"/>
      <c r="STN125" s="908"/>
      <c r="STO125" s="908"/>
      <c r="STP125" s="908"/>
      <c r="STQ125" s="908"/>
      <c r="STR125" s="908"/>
      <c r="STS125" s="908"/>
      <c r="STT125" s="908"/>
      <c r="STU125" s="908"/>
      <c r="STV125" s="908"/>
      <c r="STW125" s="908"/>
      <c r="STX125" s="908"/>
      <c r="STY125" s="908"/>
      <c r="STZ125" s="908"/>
      <c r="SUA125" s="908"/>
      <c r="SUB125" s="908"/>
      <c r="SUC125" s="908"/>
      <c r="SUD125" s="908"/>
      <c r="SUE125" s="908"/>
      <c r="SUF125" s="908"/>
      <c r="SUG125" s="908"/>
      <c r="SUH125" s="908"/>
      <c r="SUI125" s="908"/>
      <c r="SUJ125" s="908"/>
      <c r="SUK125" s="908"/>
      <c r="SUL125" s="908"/>
      <c r="SUM125" s="908"/>
      <c r="SUN125" s="908"/>
      <c r="SUO125" s="908"/>
      <c r="SUP125" s="908"/>
      <c r="SUQ125" s="908"/>
      <c r="SUR125" s="908"/>
      <c r="SUS125" s="908"/>
      <c r="SUT125" s="908"/>
      <c r="SUU125" s="908"/>
      <c r="SUV125" s="908"/>
      <c r="SUW125" s="908"/>
      <c r="SUX125" s="908"/>
      <c r="SUY125" s="908"/>
      <c r="SUZ125" s="908"/>
      <c r="SVA125" s="908"/>
      <c r="SVB125" s="908"/>
      <c r="SVC125" s="908"/>
      <c r="SVD125" s="908"/>
      <c r="SVE125" s="908"/>
      <c r="SVF125" s="908"/>
      <c r="SVG125" s="908"/>
      <c r="SVH125" s="908"/>
      <c r="SVI125" s="908"/>
      <c r="SVJ125" s="908"/>
      <c r="SVK125" s="908"/>
      <c r="SVL125" s="908"/>
      <c r="SVM125" s="908"/>
      <c r="SVN125" s="908"/>
      <c r="SVO125" s="908"/>
      <c r="SVP125" s="908"/>
      <c r="SVQ125" s="908"/>
      <c r="SVR125" s="908"/>
      <c r="SVS125" s="908"/>
      <c r="SVT125" s="908"/>
      <c r="SVU125" s="908"/>
      <c r="SVV125" s="908"/>
      <c r="SVW125" s="908"/>
      <c r="SVX125" s="908"/>
      <c r="SVY125" s="908"/>
      <c r="SVZ125" s="908"/>
      <c r="SWA125" s="908"/>
      <c r="SWB125" s="908"/>
      <c r="SWC125" s="908"/>
      <c r="SWD125" s="908"/>
      <c r="SWE125" s="908"/>
      <c r="SWF125" s="908"/>
      <c r="SWG125" s="908"/>
      <c r="SWH125" s="908"/>
      <c r="SWI125" s="908"/>
      <c r="SWJ125" s="908"/>
      <c r="SWK125" s="908"/>
      <c r="SWL125" s="908"/>
      <c r="SWM125" s="908"/>
      <c r="SWN125" s="908"/>
      <c r="SWO125" s="908"/>
      <c r="SWP125" s="908"/>
      <c r="SWQ125" s="908"/>
      <c r="SWR125" s="908"/>
      <c r="SWS125" s="908"/>
      <c r="SWT125" s="908"/>
      <c r="SWU125" s="908"/>
      <c r="SWV125" s="908"/>
      <c r="SWW125" s="908"/>
      <c r="SWX125" s="908"/>
      <c r="SWY125" s="908"/>
      <c r="SWZ125" s="908"/>
      <c r="SXA125" s="908"/>
      <c r="SXB125" s="908"/>
      <c r="SXC125" s="908"/>
      <c r="SXD125" s="908"/>
      <c r="SXE125" s="908"/>
      <c r="SXF125" s="908"/>
      <c r="SXG125" s="908"/>
      <c r="SXH125" s="908"/>
      <c r="SXI125" s="908"/>
      <c r="SXJ125" s="908"/>
      <c r="SXK125" s="908"/>
      <c r="SXL125" s="908"/>
      <c r="SXM125" s="908"/>
      <c r="SXN125" s="908"/>
      <c r="SXO125" s="908"/>
      <c r="SXP125" s="908"/>
      <c r="SXQ125" s="908"/>
      <c r="SXR125" s="908"/>
      <c r="SXS125" s="908"/>
      <c r="SXT125" s="908"/>
      <c r="SXU125" s="908"/>
      <c r="SXV125" s="908"/>
      <c r="SXW125" s="908"/>
      <c r="SXX125" s="908"/>
      <c r="SXY125" s="908"/>
      <c r="SXZ125" s="908"/>
      <c r="SYA125" s="908"/>
      <c r="SYB125" s="908"/>
      <c r="SYC125" s="908"/>
      <c r="SYD125" s="908"/>
      <c r="SYE125" s="908"/>
      <c r="SYF125" s="908"/>
      <c r="SYG125" s="908"/>
      <c r="SYH125" s="908"/>
      <c r="SYI125" s="908"/>
      <c r="SYJ125" s="908"/>
      <c r="SYK125" s="908"/>
      <c r="SYL125" s="908"/>
      <c r="SYM125" s="908"/>
      <c r="SYN125" s="908"/>
      <c r="SYO125" s="908"/>
      <c r="SYP125" s="908"/>
      <c r="SYQ125" s="908"/>
      <c r="SYR125" s="908"/>
      <c r="SYS125" s="908"/>
      <c r="SYT125" s="908"/>
      <c r="SYU125" s="908"/>
      <c r="SYV125" s="908"/>
      <c r="SYW125" s="908"/>
      <c r="SYX125" s="908"/>
      <c r="SYY125" s="908"/>
      <c r="SYZ125" s="908"/>
      <c r="SZA125" s="908"/>
      <c r="SZB125" s="908"/>
      <c r="SZC125" s="908"/>
      <c r="SZD125" s="908"/>
      <c r="SZE125" s="908"/>
      <c r="SZF125" s="908"/>
      <c r="SZG125" s="908"/>
      <c r="SZH125" s="908"/>
      <c r="SZI125" s="908"/>
      <c r="SZJ125" s="908"/>
      <c r="SZK125" s="908"/>
      <c r="SZL125" s="908"/>
      <c r="SZM125" s="908"/>
      <c r="SZN125" s="908"/>
      <c r="SZO125" s="908"/>
      <c r="SZP125" s="908"/>
      <c r="SZQ125" s="908"/>
      <c r="SZR125" s="908"/>
      <c r="SZS125" s="908"/>
      <c r="SZT125" s="908"/>
      <c r="SZU125" s="908"/>
      <c r="SZV125" s="908"/>
      <c r="SZW125" s="908"/>
      <c r="SZX125" s="908"/>
      <c r="SZY125" s="908"/>
      <c r="SZZ125" s="908"/>
      <c r="TAA125" s="908"/>
      <c r="TAB125" s="908"/>
      <c r="TAC125" s="908"/>
      <c r="TAD125" s="908"/>
      <c r="TAE125" s="908"/>
      <c r="TAF125" s="908"/>
      <c r="TAG125" s="908"/>
      <c r="TAH125" s="908"/>
      <c r="TAI125" s="908"/>
      <c r="TAJ125" s="908"/>
      <c r="TAK125" s="908"/>
      <c r="TAL125" s="908"/>
      <c r="TAM125" s="908"/>
      <c r="TAN125" s="908"/>
      <c r="TAO125" s="908"/>
      <c r="TAP125" s="908"/>
      <c r="TAQ125" s="908"/>
      <c r="TAR125" s="908"/>
      <c r="TAS125" s="908"/>
      <c r="TAT125" s="908"/>
      <c r="TAU125" s="908"/>
      <c r="TAV125" s="908"/>
      <c r="TAW125" s="908"/>
      <c r="TAX125" s="908"/>
      <c r="TAY125" s="908"/>
      <c r="TAZ125" s="908"/>
      <c r="TBA125" s="908"/>
      <c r="TBB125" s="908"/>
      <c r="TBC125" s="908"/>
      <c r="TBD125" s="908"/>
      <c r="TBE125" s="908"/>
      <c r="TBF125" s="908"/>
      <c r="TBG125" s="908"/>
      <c r="TBH125" s="908"/>
      <c r="TBI125" s="908"/>
      <c r="TBJ125" s="908"/>
      <c r="TBK125" s="908"/>
      <c r="TBL125" s="908"/>
      <c r="TBM125" s="908"/>
      <c r="TBN125" s="908"/>
      <c r="TBO125" s="908"/>
      <c r="TBP125" s="908"/>
      <c r="TBQ125" s="908"/>
      <c r="TBR125" s="908"/>
      <c r="TBS125" s="908"/>
      <c r="TBT125" s="908"/>
      <c r="TBU125" s="908"/>
      <c r="TBV125" s="908"/>
      <c r="TBW125" s="908"/>
      <c r="TBX125" s="908"/>
      <c r="TBY125" s="908"/>
      <c r="TBZ125" s="908"/>
      <c r="TCA125" s="908"/>
      <c r="TCB125" s="908"/>
      <c r="TCC125" s="908"/>
      <c r="TCD125" s="908"/>
      <c r="TCE125" s="908"/>
      <c r="TCF125" s="908"/>
      <c r="TCG125" s="908"/>
      <c r="TCH125" s="908"/>
      <c r="TCI125" s="908"/>
      <c r="TCJ125" s="908"/>
      <c r="TCK125" s="908"/>
      <c r="TCL125" s="908"/>
      <c r="TCM125" s="908"/>
      <c r="TCN125" s="908"/>
      <c r="TCO125" s="908"/>
      <c r="TCP125" s="908"/>
      <c r="TCQ125" s="908"/>
      <c r="TCR125" s="908"/>
      <c r="TCS125" s="908"/>
      <c r="TCT125" s="908"/>
      <c r="TCU125" s="908"/>
      <c r="TCV125" s="908"/>
      <c r="TCW125" s="908"/>
      <c r="TCX125" s="908"/>
      <c r="TCY125" s="908"/>
      <c r="TCZ125" s="908"/>
      <c r="TDA125" s="908"/>
      <c r="TDB125" s="908"/>
      <c r="TDC125" s="908"/>
      <c r="TDD125" s="908"/>
      <c r="TDE125" s="908"/>
      <c r="TDF125" s="908"/>
      <c r="TDG125" s="908"/>
      <c r="TDH125" s="908"/>
      <c r="TDI125" s="908"/>
      <c r="TDJ125" s="908"/>
      <c r="TDK125" s="908"/>
      <c r="TDL125" s="908"/>
      <c r="TDM125" s="908"/>
      <c r="TDN125" s="908"/>
      <c r="TDO125" s="908"/>
      <c r="TDP125" s="908"/>
      <c r="TDQ125" s="908"/>
      <c r="TDR125" s="908"/>
      <c r="TDS125" s="908"/>
      <c r="TDT125" s="908"/>
      <c r="TDU125" s="908"/>
      <c r="TDV125" s="908"/>
      <c r="TDW125" s="908"/>
      <c r="TDX125" s="908"/>
      <c r="TDY125" s="908"/>
      <c r="TDZ125" s="908"/>
      <c r="TEA125" s="908"/>
      <c r="TEB125" s="908"/>
      <c r="TEC125" s="908"/>
      <c r="TED125" s="908"/>
      <c r="TEE125" s="908"/>
      <c r="TEF125" s="908"/>
      <c r="TEG125" s="908"/>
      <c r="TEH125" s="908"/>
      <c r="TEI125" s="908"/>
      <c r="TEJ125" s="908"/>
      <c r="TEK125" s="908"/>
      <c r="TEL125" s="908"/>
      <c r="TEM125" s="908"/>
      <c r="TEN125" s="908"/>
      <c r="TEO125" s="908"/>
      <c r="TEP125" s="908"/>
      <c r="TEQ125" s="908"/>
      <c r="TER125" s="908"/>
      <c r="TES125" s="908"/>
      <c r="TET125" s="908"/>
      <c r="TEU125" s="908"/>
      <c r="TEV125" s="908"/>
      <c r="TEW125" s="908"/>
      <c r="TEX125" s="908"/>
      <c r="TEY125" s="908"/>
      <c r="TEZ125" s="908"/>
      <c r="TFA125" s="908"/>
      <c r="TFB125" s="908"/>
      <c r="TFC125" s="908"/>
      <c r="TFD125" s="908"/>
      <c r="TFE125" s="908"/>
      <c r="TFF125" s="908"/>
      <c r="TFG125" s="908"/>
      <c r="TFH125" s="908"/>
      <c r="TFI125" s="908"/>
      <c r="TFJ125" s="908"/>
      <c r="TFK125" s="908"/>
      <c r="TFL125" s="908"/>
      <c r="TFM125" s="908"/>
      <c r="TFN125" s="908"/>
      <c r="TFO125" s="908"/>
      <c r="TFP125" s="908"/>
      <c r="TFQ125" s="908"/>
      <c r="TFR125" s="908"/>
      <c r="TFS125" s="908"/>
      <c r="TFT125" s="908"/>
      <c r="TFU125" s="908"/>
      <c r="TFV125" s="908"/>
      <c r="TFW125" s="908"/>
      <c r="TFX125" s="908"/>
      <c r="TFY125" s="908"/>
      <c r="TFZ125" s="908"/>
      <c r="TGA125" s="908"/>
      <c r="TGB125" s="908"/>
      <c r="TGC125" s="908"/>
      <c r="TGD125" s="908"/>
      <c r="TGE125" s="908"/>
      <c r="TGF125" s="908"/>
      <c r="TGG125" s="908"/>
      <c r="TGH125" s="908"/>
      <c r="TGI125" s="908"/>
      <c r="TGJ125" s="908"/>
      <c r="TGK125" s="908"/>
      <c r="TGL125" s="908"/>
      <c r="TGM125" s="908"/>
      <c r="TGN125" s="908"/>
      <c r="TGO125" s="908"/>
      <c r="TGP125" s="908"/>
      <c r="TGQ125" s="908"/>
      <c r="TGR125" s="908"/>
      <c r="TGS125" s="908"/>
      <c r="TGT125" s="908"/>
      <c r="TGU125" s="908"/>
      <c r="TGV125" s="908"/>
      <c r="TGW125" s="908"/>
      <c r="TGX125" s="908"/>
      <c r="TGY125" s="908"/>
      <c r="TGZ125" s="908"/>
      <c r="THA125" s="908"/>
      <c r="THB125" s="908"/>
      <c r="THC125" s="908"/>
      <c r="THD125" s="908"/>
      <c r="THE125" s="908"/>
      <c r="THF125" s="908"/>
      <c r="THG125" s="908"/>
      <c r="THH125" s="908"/>
      <c r="THI125" s="908"/>
      <c r="THJ125" s="908"/>
      <c r="THK125" s="908"/>
      <c r="THL125" s="908"/>
      <c r="THM125" s="908"/>
      <c r="THN125" s="908"/>
      <c r="THO125" s="908"/>
      <c r="THP125" s="908"/>
      <c r="THQ125" s="908"/>
      <c r="THR125" s="908"/>
      <c r="THS125" s="908"/>
      <c r="THT125" s="908"/>
      <c r="THU125" s="908"/>
      <c r="THV125" s="908"/>
      <c r="THW125" s="908"/>
      <c r="THX125" s="908"/>
      <c r="THY125" s="908"/>
      <c r="THZ125" s="908"/>
      <c r="TIA125" s="908"/>
      <c r="TIB125" s="908"/>
      <c r="TIC125" s="908"/>
      <c r="TID125" s="908"/>
      <c r="TIE125" s="908"/>
      <c r="TIF125" s="908"/>
      <c r="TIG125" s="908"/>
      <c r="TIH125" s="908"/>
      <c r="TII125" s="908"/>
      <c r="TIJ125" s="908"/>
      <c r="TIK125" s="908"/>
      <c r="TIL125" s="908"/>
      <c r="TIM125" s="908"/>
      <c r="TIN125" s="908"/>
      <c r="TIO125" s="908"/>
      <c r="TIP125" s="908"/>
      <c r="TIQ125" s="908"/>
      <c r="TIR125" s="908"/>
      <c r="TIS125" s="908"/>
      <c r="TIT125" s="908"/>
      <c r="TIU125" s="908"/>
      <c r="TIV125" s="908"/>
      <c r="TIW125" s="908"/>
      <c r="TIX125" s="908"/>
      <c r="TIY125" s="908"/>
      <c r="TIZ125" s="908"/>
      <c r="TJA125" s="908"/>
      <c r="TJB125" s="908"/>
      <c r="TJC125" s="908"/>
      <c r="TJD125" s="908"/>
      <c r="TJE125" s="908"/>
      <c r="TJF125" s="908"/>
      <c r="TJG125" s="908"/>
      <c r="TJH125" s="908"/>
      <c r="TJI125" s="908"/>
      <c r="TJJ125" s="908"/>
      <c r="TJK125" s="908"/>
      <c r="TJL125" s="908"/>
      <c r="TJM125" s="908"/>
      <c r="TJN125" s="908"/>
      <c r="TJO125" s="908"/>
      <c r="TJP125" s="908"/>
      <c r="TJQ125" s="908"/>
      <c r="TJR125" s="908"/>
      <c r="TJS125" s="908"/>
      <c r="TJT125" s="908"/>
      <c r="TJU125" s="908"/>
      <c r="TJV125" s="908"/>
      <c r="TJW125" s="908"/>
      <c r="TJX125" s="908"/>
      <c r="TJY125" s="908"/>
      <c r="TJZ125" s="908"/>
      <c r="TKA125" s="908"/>
      <c r="TKB125" s="908"/>
      <c r="TKC125" s="908"/>
      <c r="TKD125" s="908"/>
      <c r="TKE125" s="908"/>
      <c r="TKF125" s="908"/>
      <c r="TKG125" s="908"/>
      <c r="TKH125" s="908"/>
      <c r="TKI125" s="908"/>
      <c r="TKJ125" s="908"/>
      <c r="TKK125" s="908"/>
      <c r="TKL125" s="908"/>
      <c r="TKM125" s="908"/>
      <c r="TKN125" s="908"/>
      <c r="TKO125" s="908"/>
      <c r="TKP125" s="908"/>
      <c r="TKQ125" s="908"/>
      <c r="TKR125" s="908"/>
      <c r="TKS125" s="908"/>
      <c r="TKT125" s="908"/>
      <c r="TKU125" s="908"/>
      <c r="TKV125" s="908"/>
      <c r="TKW125" s="908"/>
      <c r="TKX125" s="908"/>
      <c r="TKY125" s="908"/>
      <c r="TKZ125" s="908"/>
      <c r="TLA125" s="908"/>
      <c r="TLB125" s="908"/>
      <c r="TLC125" s="908"/>
      <c r="TLD125" s="908"/>
      <c r="TLE125" s="908"/>
      <c r="TLF125" s="908"/>
      <c r="TLG125" s="908"/>
      <c r="TLH125" s="908"/>
      <c r="TLI125" s="908"/>
      <c r="TLJ125" s="908"/>
      <c r="TLK125" s="908"/>
      <c r="TLL125" s="908"/>
      <c r="TLM125" s="908"/>
      <c r="TLN125" s="908"/>
      <c r="TLO125" s="908"/>
      <c r="TLP125" s="908"/>
      <c r="TLQ125" s="908"/>
      <c r="TLR125" s="908"/>
      <c r="TLS125" s="908"/>
      <c r="TLT125" s="908"/>
      <c r="TLU125" s="908"/>
      <c r="TLV125" s="908"/>
      <c r="TLW125" s="908"/>
      <c r="TLX125" s="908"/>
      <c r="TLY125" s="908"/>
      <c r="TLZ125" s="908"/>
      <c r="TMA125" s="908"/>
      <c r="TMB125" s="908"/>
      <c r="TMC125" s="908"/>
      <c r="TMD125" s="908"/>
      <c r="TME125" s="908"/>
      <c r="TMF125" s="908"/>
      <c r="TMG125" s="908"/>
      <c r="TMH125" s="908"/>
      <c r="TMI125" s="908"/>
      <c r="TMJ125" s="908"/>
      <c r="TMK125" s="908"/>
      <c r="TML125" s="908"/>
      <c r="TMM125" s="908"/>
      <c r="TMN125" s="908"/>
      <c r="TMO125" s="908"/>
      <c r="TMP125" s="908"/>
      <c r="TMQ125" s="908"/>
      <c r="TMR125" s="908"/>
      <c r="TMS125" s="908"/>
      <c r="TMT125" s="908"/>
      <c r="TMU125" s="908"/>
      <c r="TMV125" s="908"/>
      <c r="TMW125" s="908"/>
      <c r="TMX125" s="908"/>
      <c r="TMY125" s="908"/>
      <c r="TMZ125" s="908"/>
      <c r="TNA125" s="908"/>
      <c r="TNB125" s="908"/>
      <c r="TNC125" s="908"/>
      <c r="TND125" s="908"/>
      <c r="TNE125" s="908"/>
      <c r="TNF125" s="908"/>
      <c r="TNG125" s="908"/>
      <c r="TNH125" s="908"/>
      <c r="TNI125" s="908"/>
      <c r="TNJ125" s="908"/>
      <c r="TNK125" s="908"/>
      <c r="TNL125" s="908"/>
      <c r="TNM125" s="908"/>
      <c r="TNN125" s="908"/>
      <c r="TNO125" s="908"/>
      <c r="TNP125" s="908"/>
      <c r="TNQ125" s="908"/>
      <c r="TNR125" s="908"/>
      <c r="TNS125" s="908"/>
      <c r="TNT125" s="908"/>
      <c r="TNU125" s="908"/>
      <c r="TNV125" s="908"/>
      <c r="TNW125" s="908"/>
      <c r="TNX125" s="908"/>
      <c r="TNY125" s="908"/>
      <c r="TNZ125" s="908"/>
      <c r="TOA125" s="908"/>
      <c r="TOB125" s="908"/>
      <c r="TOC125" s="908"/>
      <c r="TOD125" s="908"/>
      <c r="TOE125" s="908"/>
      <c r="TOF125" s="908"/>
      <c r="TOG125" s="908"/>
      <c r="TOH125" s="908"/>
      <c r="TOI125" s="908"/>
      <c r="TOJ125" s="908"/>
      <c r="TOK125" s="908"/>
      <c r="TOL125" s="908"/>
      <c r="TOM125" s="908"/>
      <c r="TON125" s="908"/>
      <c r="TOO125" s="908"/>
      <c r="TOP125" s="908"/>
      <c r="TOQ125" s="908"/>
      <c r="TOR125" s="908"/>
      <c r="TOS125" s="908"/>
      <c r="TOT125" s="908"/>
      <c r="TOU125" s="908"/>
      <c r="TOV125" s="908"/>
      <c r="TOW125" s="908"/>
      <c r="TOX125" s="908"/>
      <c r="TOY125" s="908"/>
      <c r="TOZ125" s="908"/>
      <c r="TPA125" s="908"/>
      <c r="TPB125" s="908"/>
      <c r="TPC125" s="908"/>
      <c r="TPD125" s="908"/>
      <c r="TPE125" s="908"/>
      <c r="TPF125" s="908"/>
      <c r="TPG125" s="908"/>
      <c r="TPH125" s="908"/>
      <c r="TPI125" s="908"/>
      <c r="TPJ125" s="908"/>
      <c r="TPK125" s="908"/>
      <c r="TPL125" s="908"/>
      <c r="TPM125" s="908"/>
      <c r="TPN125" s="908"/>
      <c r="TPO125" s="908"/>
      <c r="TPP125" s="908"/>
      <c r="TPQ125" s="908"/>
      <c r="TPR125" s="908"/>
      <c r="TPS125" s="908"/>
      <c r="TPT125" s="908"/>
      <c r="TPU125" s="908"/>
      <c r="TPV125" s="908"/>
      <c r="TPW125" s="908"/>
      <c r="TPX125" s="908"/>
      <c r="TPY125" s="908"/>
      <c r="TPZ125" s="908"/>
      <c r="TQA125" s="908"/>
      <c r="TQB125" s="908"/>
      <c r="TQC125" s="908"/>
      <c r="TQD125" s="908"/>
      <c r="TQE125" s="908"/>
      <c r="TQF125" s="908"/>
      <c r="TQG125" s="908"/>
      <c r="TQH125" s="908"/>
      <c r="TQI125" s="908"/>
      <c r="TQJ125" s="908"/>
      <c r="TQK125" s="908"/>
      <c r="TQL125" s="908"/>
      <c r="TQM125" s="908"/>
      <c r="TQN125" s="908"/>
      <c r="TQO125" s="908"/>
      <c r="TQP125" s="908"/>
      <c r="TQQ125" s="908"/>
      <c r="TQR125" s="908"/>
      <c r="TQS125" s="908"/>
      <c r="TQT125" s="908"/>
      <c r="TQU125" s="908"/>
      <c r="TQV125" s="908"/>
      <c r="TQW125" s="908"/>
      <c r="TQX125" s="908"/>
      <c r="TQY125" s="908"/>
      <c r="TQZ125" s="908"/>
      <c r="TRA125" s="908"/>
      <c r="TRB125" s="908"/>
      <c r="TRC125" s="908"/>
      <c r="TRD125" s="908"/>
      <c r="TRE125" s="908"/>
      <c r="TRF125" s="908"/>
      <c r="TRG125" s="908"/>
      <c r="TRH125" s="908"/>
      <c r="TRI125" s="908"/>
      <c r="TRJ125" s="908"/>
      <c r="TRK125" s="908"/>
      <c r="TRL125" s="908"/>
      <c r="TRM125" s="908"/>
      <c r="TRN125" s="908"/>
      <c r="TRO125" s="908"/>
      <c r="TRP125" s="908"/>
      <c r="TRQ125" s="908"/>
      <c r="TRR125" s="908"/>
      <c r="TRS125" s="908"/>
      <c r="TRT125" s="908"/>
      <c r="TRU125" s="908"/>
      <c r="TRV125" s="908"/>
      <c r="TRW125" s="908"/>
      <c r="TRX125" s="908"/>
      <c r="TRY125" s="908"/>
      <c r="TRZ125" s="908"/>
      <c r="TSA125" s="908"/>
      <c r="TSB125" s="908"/>
      <c r="TSC125" s="908"/>
      <c r="TSD125" s="908"/>
      <c r="TSE125" s="908"/>
      <c r="TSF125" s="908"/>
      <c r="TSG125" s="908"/>
      <c r="TSH125" s="908"/>
      <c r="TSI125" s="908"/>
      <c r="TSJ125" s="908"/>
      <c r="TSK125" s="908"/>
      <c r="TSL125" s="908"/>
      <c r="TSM125" s="908"/>
      <c r="TSN125" s="908"/>
      <c r="TSO125" s="908"/>
      <c r="TSP125" s="908"/>
      <c r="TSQ125" s="908"/>
      <c r="TSR125" s="908"/>
      <c r="TSS125" s="908"/>
      <c r="TST125" s="908"/>
      <c r="TSU125" s="908"/>
      <c r="TSV125" s="908"/>
      <c r="TSW125" s="908"/>
      <c r="TSX125" s="908"/>
      <c r="TSY125" s="908"/>
      <c r="TSZ125" s="908"/>
      <c r="TTA125" s="908"/>
      <c r="TTB125" s="908"/>
      <c r="TTC125" s="908"/>
      <c r="TTD125" s="908"/>
      <c r="TTE125" s="908"/>
      <c r="TTF125" s="908"/>
      <c r="TTG125" s="908"/>
      <c r="TTH125" s="908"/>
      <c r="TTI125" s="908"/>
      <c r="TTJ125" s="908"/>
      <c r="TTK125" s="908"/>
      <c r="TTL125" s="908"/>
      <c r="TTM125" s="908"/>
      <c r="TTN125" s="908"/>
      <c r="TTO125" s="908"/>
      <c r="TTP125" s="908"/>
      <c r="TTQ125" s="908"/>
      <c r="TTR125" s="908"/>
      <c r="TTS125" s="908"/>
      <c r="TTT125" s="908"/>
      <c r="TTU125" s="908"/>
      <c r="TTV125" s="908"/>
      <c r="TTW125" s="908"/>
      <c r="TTX125" s="908"/>
      <c r="TTY125" s="908"/>
      <c r="TTZ125" s="908"/>
      <c r="TUA125" s="908"/>
      <c r="TUB125" s="908"/>
      <c r="TUC125" s="908"/>
      <c r="TUD125" s="908"/>
      <c r="TUE125" s="908"/>
      <c r="TUF125" s="908"/>
      <c r="TUG125" s="908"/>
      <c r="TUH125" s="908"/>
      <c r="TUI125" s="908"/>
      <c r="TUJ125" s="908"/>
      <c r="TUK125" s="908"/>
      <c r="TUL125" s="908"/>
      <c r="TUM125" s="908"/>
      <c r="TUN125" s="908"/>
      <c r="TUO125" s="908"/>
      <c r="TUP125" s="908"/>
      <c r="TUQ125" s="908"/>
      <c r="TUR125" s="908"/>
      <c r="TUS125" s="908"/>
      <c r="TUT125" s="908"/>
      <c r="TUU125" s="908"/>
      <c r="TUV125" s="908"/>
      <c r="TUW125" s="908"/>
      <c r="TUX125" s="908"/>
      <c r="TUY125" s="908"/>
      <c r="TUZ125" s="908"/>
      <c r="TVA125" s="908"/>
      <c r="TVB125" s="908"/>
      <c r="TVC125" s="908"/>
      <c r="TVD125" s="908"/>
      <c r="TVE125" s="908"/>
      <c r="TVF125" s="908"/>
      <c r="TVG125" s="908"/>
      <c r="TVH125" s="908"/>
      <c r="TVI125" s="908"/>
      <c r="TVJ125" s="908"/>
      <c r="TVK125" s="908"/>
      <c r="TVL125" s="908"/>
      <c r="TVM125" s="908"/>
      <c r="TVN125" s="908"/>
      <c r="TVO125" s="908"/>
      <c r="TVP125" s="908"/>
      <c r="TVQ125" s="908"/>
      <c r="TVR125" s="908"/>
      <c r="TVS125" s="908"/>
      <c r="TVT125" s="908"/>
      <c r="TVU125" s="908"/>
      <c r="TVV125" s="908"/>
      <c r="TVW125" s="908"/>
      <c r="TVX125" s="908"/>
      <c r="TVY125" s="908"/>
      <c r="TVZ125" s="908"/>
      <c r="TWA125" s="908"/>
      <c r="TWB125" s="908"/>
      <c r="TWC125" s="908"/>
      <c r="TWD125" s="908"/>
      <c r="TWE125" s="908"/>
      <c r="TWF125" s="908"/>
      <c r="TWG125" s="908"/>
      <c r="TWH125" s="908"/>
      <c r="TWI125" s="908"/>
      <c r="TWJ125" s="908"/>
      <c r="TWK125" s="908"/>
      <c r="TWL125" s="908"/>
      <c r="TWM125" s="908"/>
      <c r="TWN125" s="908"/>
      <c r="TWO125" s="908"/>
      <c r="TWP125" s="908"/>
      <c r="TWQ125" s="908"/>
      <c r="TWR125" s="908"/>
      <c r="TWS125" s="908"/>
      <c r="TWT125" s="908"/>
      <c r="TWU125" s="908"/>
      <c r="TWV125" s="908"/>
      <c r="TWW125" s="908"/>
      <c r="TWX125" s="908"/>
      <c r="TWY125" s="908"/>
      <c r="TWZ125" s="908"/>
      <c r="TXA125" s="908"/>
      <c r="TXB125" s="908"/>
      <c r="TXC125" s="908"/>
      <c r="TXD125" s="908"/>
      <c r="TXE125" s="908"/>
      <c r="TXF125" s="908"/>
      <c r="TXG125" s="908"/>
      <c r="TXH125" s="908"/>
      <c r="TXI125" s="908"/>
      <c r="TXJ125" s="908"/>
      <c r="TXK125" s="908"/>
      <c r="TXL125" s="908"/>
      <c r="TXM125" s="908"/>
      <c r="TXN125" s="908"/>
      <c r="TXO125" s="908"/>
      <c r="TXP125" s="908"/>
      <c r="TXQ125" s="908"/>
      <c r="TXR125" s="908"/>
      <c r="TXS125" s="908"/>
      <c r="TXT125" s="908"/>
      <c r="TXU125" s="908"/>
      <c r="TXV125" s="908"/>
      <c r="TXW125" s="908"/>
      <c r="TXX125" s="908"/>
      <c r="TXY125" s="908"/>
      <c r="TXZ125" s="908"/>
      <c r="TYA125" s="908"/>
      <c r="TYB125" s="908"/>
      <c r="TYC125" s="908"/>
      <c r="TYD125" s="908"/>
      <c r="TYE125" s="908"/>
      <c r="TYF125" s="908"/>
      <c r="TYG125" s="908"/>
      <c r="TYH125" s="908"/>
      <c r="TYI125" s="908"/>
      <c r="TYJ125" s="908"/>
      <c r="TYK125" s="908"/>
      <c r="TYL125" s="908"/>
      <c r="TYM125" s="908"/>
      <c r="TYN125" s="908"/>
      <c r="TYO125" s="908"/>
      <c r="TYP125" s="908"/>
      <c r="TYQ125" s="908"/>
      <c r="TYR125" s="908"/>
      <c r="TYS125" s="908"/>
      <c r="TYT125" s="908"/>
      <c r="TYU125" s="908"/>
      <c r="TYV125" s="908"/>
      <c r="TYW125" s="908"/>
      <c r="TYX125" s="908"/>
      <c r="TYY125" s="908"/>
      <c r="TYZ125" s="908"/>
      <c r="TZA125" s="908"/>
      <c r="TZB125" s="908"/>
      <c r="TZC125" s="908"/>
      <c r="TZD125" s="908"/>
      <c r="TZE125" s="908"/>
      <c r="TZF125" s="908"/>
      <c r="TZG125" s="908"/>
      <c r="TZH125" s="908"/>
      <c r="TZI125" s="908"/>
      <c r="TZJ125" s="908"/>
      <c r="TZK125" s="908"/>
      <c r="TZL125" s="908"/>
      <c r="TZM125" s="908"/>
      <c r="TZN125" s="908"/>
      <c r="TZO125" s="908"/>
      <c r="TZP125" s="908"/>
      <c r="TZQ125" s="908"/>
      <c r="TZR125" s="908"/>
      <c r="TZS125" s="908"/>
      <c r="TZT125" s="908"/>
      <c r="TZU125" s="908"/>
      <c r="TZV125" s="908"/>
      <c r="TZW125" s="908"/>
      <c r="TZX125" s="908"/>
      <c r="TZY125" s="908"/>
      <c r="TZZ125" s="908"/>
      <c r="UAA125" s="908"/>
      <c r="UAB125" s="908"/>
      <c r="UAC125" s="908"/>
      <c r="UAD125" s="908"/>
      <c r="UAE125" s="908"/>
      <c r="UAF125" s="908"/>
      <c r="UAG125" s="908"/>
      <c r="UAH125" s="908"/>
      <c r="UAI125" s="908"/>
      <c r="UAJ125" s="908"/>
      <c r="UAK125" s="908"/>
      <c r="UAL125" s="908"/>
      <c r="UAM125" s="908"/>
      <c r="UAN125" s="908"/>
      <c r="UAO125" s="908"/>
      <c r="UAP125" s="908"/>
      <c r="UAQ125" s="908"/>
      <c r="UAR125" s="908"/>
      <c r="UAS125" s="908"/>
      <c r="UAT125" s="908"/>
      <c r="UAU125" s="908"/>
      <c r="UAV125" s="908"/>
      <c r="UAW125" s="908"/>
      <c r="UAX125" s="908"/>
      <c r="UAY125" s="908"/>
      <c r="UAZ125" s="908"/>
      <c r="UBA125" s="908"/>
      <c r="UBB125" s="908"/>
      <c r="UBC125" s="908"/>
      <c r="UBD125" s="908"/>
      <c r="UBE125" s="908"/>
      <c r="UBF125" s="908"/>
      <c r="UBG125" s="908"/>
      <c r="UBH125" s="908"/>
      <c r="UBI125" s="908"/>
      <c r="UBJ125" s="908"/>
      <c r="UBK125" s="908"/>
      <c r="UBL125" s="908"/>
      <c r="UBM125" s="908"/>
      <c r="UBN125" s="908"/>
      <c r="UBO125" s="908"/>
      <c r="UBP125" s="908"/>
      <c r="UBQ125" s="908"/>
      <c r="UBR125" s="908"/>
      <c r="UBS125" s="908"/>
      <c r="UBT125" s="908"/>
      <c r="UBU125" s="908"/>
      <c r="UBV125" s="908"/>
      <c r="UBW125" s="908"/>
      <c r="UBX125" s="908"/>
      <c r="UBY125" s="908"/>
      <c r="UBZ125" s="908"/>
      <c r="UCA125" s="908"/>
      <c r="UCB125" s="908"/>
      <c r="UCC125" s="908"/>
      <c r="UCD125" s="908"/>
      <c r="UCE125" s="908"/>
      <c r="UCF125" s="908"/>
      <c r="UCG125" s="908"/>
      <c r="UCH125" s="908"/>
      <c r="UCI125" s="908"/>
      <c r="UCJ125" s="908"/>
      <c r="UCK125" s="908"/>
      <c r="UCL125" s="908"/>
      <c r="UCM125" s="908"/>
      <c r="UCN125" s="908"/>
      <c r="UCO125" s="908"/>
      <c r="UCP125" s="908"/>
      <c r="UCQ125" s="908"/>
      <c r="UCR125" s="908"/>
      <c r="UCS125" s="908"/>
      <c r="UCT125" s="908"/>
      <c r="UCU125" s="908"/>
      <c r="UCV125" s="908"/>
      <c r="UCW125" s="908"/>
      <c r="UCX125" s="908"/>
      <c r="UCY125" s="908"/>
      <c r="UCZ125" s="908"/>
      <c r="UDA125" s="908"/>
      <c r="UDB125" s="908"/>
      <c r="UDC125" s="908"/>
      <c r="UDD125" s="908"/>
      <c r="UDE125" s="908"/>
      <c r="UDF125" s="908"/>
      <c r="UDG125" s="908"/>
      <c r="UDH125" s="908"/>
      <c r="UDI125" s="908"/>
      <c r="UDJ125" s="908"/>
      <c r="UDK125" s="908"/>
      <c r="UDL125" s="908"/>
      <c r="UDM125" s="908"/>
      <c r="UDN125" s="908"/>
      <c r="UDO125" s="908"/>
      <c r="UDP125" s="908"/>
      <c r="UDQ125" s="908"/>
      <c r="UDR125" s="908"/>
      <c r="UDS125" s="908"/>
      <c r="UDT125" s="908"/>
      <c r="UDU125" s="908"/>
      <c r="UDV125" s="908"/>
      <c r="UDW125" s="908"/>
      <c r="UDX125" s="908"/>
      <c r="UDY125" s="908"/>
      <c r="UDZ125" s="908"/>
      <c r="UEA125" s="908"/>
      <c r="UEB125" s="908"/>
      <c r="UEC125" s="908"/>
      <c r="UED125" s="908"/>
      <c r="UEE125" s="908"/>
      <c r="UEF125" s="908"/>
      <c r="UEG125" s="908"/>
      <c r="UEH125" s="908"/>
      <c r="UEI125" s="908"/>
      <c r="UEJ125" s="908"/>
      <c r="UEK125" s="908"/>
      <c r="UEL125" s="908"/>
      <c r="UEM125" s="908"/>
      <c r="UEN125" s="908"/>
      <c r="UEO125" s="908"/>
      <c r="UEP125" s="908"/>
      <c r="UEQ125" s="908"/>
      <c r="UER125" s="908"/>
      <c r="UES125" s="908"/>
      <c r="UET125" s="908"/>
      <c r="UEU125" s="908"/>
      <c r="UEV125" s="908"/>
      <c r="UEW125" s="908"/>
      <c r="UEX125" s="908"/>
      <c r="UEY125" s="908"/>
      <c r="UEZ125" s="908"/>
      <c r="UFA125" s="908"/>
      <c r="UFB125" s="908"/>
      <c r="UFC125" s="908"/>
      <c r="UFD125" s="908"/>
      <c r="UFE125" s="908"/>
      <c r="UFF125" s="908"/>
      <c r="UFG125" s="908"/>
      <c r="UFH125" s="908"/>
      <c r="UFI125" s="908"/>
      <c r="UFJ125" s="908"/>
      <c r="UFK125" s="908"/>
      <c r="UFL125" s="908"/>
      <c r="UFM125" s="908"/>
      <c r="UFN125" s="908"/>
      <c r="UFO125" s="908"/>
      <c r="UFP125" s="908"/>
      <c r="UFQ125" s="908"/>
      <c r="UFR125" s="908"/>
      <c r="UFS125" s="908"/>
      <c r="UFT125" s="908"/>
      <c r="UFU125" s="908"/>
      <c r="UFV125" s="908"/>
      <c r="UFW125" s="908"/>
      <c r="UFX125" s="908"/>
      <c r="UFY125" s="908"/>
      <c r="UFZ125" s="908"/>
      <c r="UGA125" s="908"/>
      <c r="UGB125" s="908"/>
      <c r="UGC125" s="908"/>
      <c r="UGD125" s="908"/>
      <c r="UGE125" s="908"/>
      <c r="UGF125" s="908"/>
      <c r="UGG125" s="908"/>
      <c r="UGH125" s="908"/>
      <c r="UGI125" s="908"/>
      <c r="UGJ125" s="908"/>
      <c r="UGK125" s="908"/>
      <c r="UGL125" s="908"/>
      <c r="UGM125" s="908"/>
      <c r="UGN125" s="908"/>
      <c r="UGO125" s="908"/>
      <c r="UGP125" s="908"/>
      <c r="UGQ125" s="908"/>
      <c r="UGR125" s="908"/>
      <c r="UGS125" s="908"/>
      <c r="UGT125" s="908"/>
      <c r="UGU125" s="908"/>
      <c r="UGV125" s="908"/>
      <c r="UGW125" s="908"/>
      <c r="UGX125" s="908"/>
      <c r="UGY125" s="908"/>
      <c r="UGZ125" s="908"/>
      <c r="UHA125" s="908"/>
      <c r="UHB125" s="908"/>
      <c r="UHC125" s="908"/>
      <c r="UHD125" s="908"/>
      <c r="UHE125" s="908"/>
      <c r="UHF125" s="908"/>
      <c r="UHG125" s="908"/>
      <c r="UHH125" s="908"/>
      <c r="UHI125" s="908"/>
      <c r="UHJ125" s="908"/>
      <c r="UHK125" s="908"/>
      <c r="UHL125" s="908"/>
      <c r="UHM125" s="908"/>
      <c r="UHN125" s="908"/>
      <c r="UHO125" s="908"/>
      <c r="UHP125" s="908"/>
      <c r="UHQ125" s="908"/>
      <c r="UHR125" s="908"/>
      <c r="UHS125" s="908"/>
      <c r="UHT125" s="908"/>
      <c r="UHU125" s="908"/>
      <c r="UHV125" s="908"/>
      <c r="UHW125" s="908"/>
      <c r="UHX125" s="908"/>
      <c r="UHY125" s="908"/>
      <c r="UHZ125" s="908"/>
      <c r="UIA125" s="908"/>
      <c r="UIB125" s="908"/>
      <c r="UIC125" s="908"/>
      <c r="UID125" s="908"/>
      <c r="UIE125" s="908"/>
      <c r="UIF125" s="908"/>
      <c r="UIG125" s="908"/>
      <c r="UIH125" s="908"/>
      <c r="UII125" s="908"/>
      <c r="UIJ125" s="908"/>
      <c r="UIK125" s="908"/>
      <c r="UIL125" s="908"/>
      <c r="UIM125" s="908"/>
      <c r="UIN125" s="908"/>
      <c r="UIO125" s="908"/>
      <c r="UIP125" s="908"/>
      <c r="UIQ125" s="908"/>
      <c r="UIR125" s="908"/>
      <c r="UIS125" s="908"/>
      <c r="UIT125" s="908"/>
      <c r="UIU125" s="908"/>
      <c r="UIV125" s="908"/>
      <c r="UIW125" s="908"/>
      <c r="UIX125" s="908"/>
      <c r="UIY125" s="908"/>
      <c r="UIZ125" s="908"/>
      <c r="UJA125" s="908"/>
      <c r="UJB125" s="908"/>
      <c r="UJC125" s="908"/>
      <c r="UJD125" s="908"/>
      <c r="UJE125" s="908"/>
      <c r="UJF125" s="908"/>
      <c r="UJG125" s="908"/>
      <c r="UJH125" s="908"/>
      <c r="UJI125" s="908"/>
      <c r="UJJ125" s="908"/>
      <c r="UJK125" s="908"/>
      <c r="UJL125" s="908"/>
      <c r="UJM125" s="908"/>
      <c r="UJN125" s="908"/>
      <c r="UJO125" s="908"/>
      <c r="UJP125" s="908"/>
      <c r="UJQ125" s="908"/>
      <c r="UJR125" s="908"/>
      <c r="UJS125" s="908"/>
      <c r="UJT125" s="908"/>
      <c r="UJU125" s="908"/>
      <c r="UJV125" s="908"/>
      <c r="UJW125" s="908"/>
      <c r="UJX125" s="908"/>
      <c r="UJY125" s="908"/>
      <c r="UJZ125" s="908"/>
      <c r="UKA125" s="908"/>
      <c r="UKB125" s="908"/>
      <c r="UKC125" s="908"/>
      <c r="UKD125" s="908"/>
      <c r="UKE125" s="908"/>
      <c r="UKF125" s="908"/>
      <c r="UKG125" s="908"/>
      <c r="UKH125" s="908"/>
      <c r="UKI125" s="908"/>
      <c r="UKJ125" s="908"/>
      <c r="UKK125" s="908"/>
      <c r="UKL125" s="908"/>
      <c r="UKM125" s="908"/>
      <c r="UKN125" s="908"/>
      <c r="UKO125" s="908"/>
      <c r="UKP125" s="908"/>
      <c r="UKQ125" s="908"/>
      <c r="UKR125" s="908"/>
      <c r="UKS125" s="908"/>
      <c r="UKT125" s="908"/>
      <c r="UKU125" s="908"/>
      <c r="UKV125" s="908"/>
      <c r="UKW125" s="908"/>
      <c r="UKX125" s="908"/>
      <c r="UKY125" s="908"/>
      <c r="UKZ125" s="908"/>
      <c r="ULA125" s="908"/>
      <c r="ULB125" s="908"/>
      <c r="ULC125" s="908"/>
      <c r="ULD125" s="908"/>
      <c r="ULE125" s="908"/>
      <c r="ULF125" s="908"/>
      <c r="ULG125" s="908"/>
      <c r="ULH125" s="908"/>
      <c r="ULI125" s="908"/>
      <c r="ULJ125" s="908"/>
      <c r="ULK125" s="908"/>
      <c r="ULL125" s="908"/>
      <c r="ULM125" s="908"/>
      <c r="ULN125" s="908"/>
      <c r="ULO125" s="908"/>
      <c r="ULP125" s="908"/>
      <c r="ULQ125" s="908"/>
      <c r="ULR125" s="908"/>
      <c r="ULS125" s="908"/>
      <c r="ULT125" s="908"/>
      <c r="ULU125" s="908"/>
      <c r="ULV125" s="908"/>
      <c r="ULW125" s="908"/>
      <c r="ULX125" s="908"/>
      <c r="ULY125" s="908"/>
      <c r="ULZ125" s="908"/>
      <c r="UMA125" s="908"/>
      <c r="UMB125" s="908"/>
      <c r="UMC125" s="908"/>
      <c r="UMD125" s="908"/>
      <c r="UME125" s="908"/>
      <c r="UMF125" s="908"/>
      <c r="UMG125" s="908"/>
      <c r="UMH125" s="908"/>
      <c r="UMI125" s="908"/>
      <c r="UMJ125" s="908"/>
      <c r="UMK125" s="908"/>
      <c r="UML125" s="908"/>
      <c r="UMM125" s="908"/>
      <c r="UMN125" s="908"/>
      <c r="UMO125" s="908"/>
      <c r="UMP125" s="908"/>
      <c r="UMQ125" s="908"/>
      <c r="UMR125" s="908"/>
      <c r="UMS125" s="908"/>
      <c r="UMT125" s="908"/>
      <c r="UMU125" s="908"/>
      <c r="UMV125" s="908"/>
      <c r="UMW125" s="908"/>
      <c r="UMX125" s="908"/>
      <c r="UMY125" s="908"/>
      <c r="UMZ125" s="908"/>
      <c r="UNA125" s="908"/>
      <c r="UNB125" s="908"/>
      <c r="UNC125" s="908"/>
      <c r="UND125" s="908"/>
      <c r="UNE125" s="908"/>
      <c r="UNF125" s="908"/>
      <c r="UNG125" s="908"/>
      <c r="UNH125" s="908"/>
      <c r="UNI125" s="908"/>
      <c r="UNJ125" s="908"/>
      <c r="UNK125" s="908"/>
      <c r="UNL125" s="908"/>
      <c r="UNM125" s="908"/>
      <c r="UNN125" s="908"/>
      <c r="UNO125" s="908"/>
      <c r="UNP125" s="908"/>
      <c r="UNQ125" s="908"/>
      <c r="UNR125" s="908"/>
      <c r="UNS125" s="908"/>
      <c r="UNT125" s="908"/>
      <c r="UNU125" s="908"/>
      <c r="UNV125" s="908"/>
      <c r="UNW125" s="908"/>
      <c r="UNX125" s="908"/>
      <c r="UNY125" s="908"/>
      <c r="UNZ125" s="908"/>
      <c r="UOA125" s="908"/>
      <c r="UOB125" s="908"/>
      <c r="UOC125" s="908"/>
      <c r="UOD125" s="908"/>
      <c r="UOE125" s="908"/>
      <c r="UOF125" s="908"/>
      <c r="UOG125" s="908"/>
      <c r="UOH125" s="908"/>
      <c r="UOI125" s="908"/>
      <c r="UOJ125" s="908"/>
      <c r="UOK125" s="908"/>
      <c r="UOL125" s="908"/>
      <c r="UOM125" s="908"/>
      <c r="UON125" s="908"/>
      <c r="UOO125" s="908"/>
      <c r="UOP125" s="908"/>
      <c r="UOQ125" s="908"/>
      <c r="UOR125" s="908"/>
      <c r="UOS125" s="908"/>
      <c r="UOT125" s="908"/>
      <c r="UOU125" s="908"/>
      <c r="UOV125" s="908"/>
      <c r="UOW125" s="908"/>
      <c r="UOX125" s="908"/>
      <c r="UOY125" s="908"/>
      <c r="UOZ125" s="908"/>
      <c r="UPA125" s="908"/>
      <c r="UPB125" s="908"/>
      <c r="UPC125" s="908"/>
      <c r="UPD125" s="908"/>
      <c r="UPE125" s="908"/>
      <c r="UPF125" s="908"/>
      <c r="UPG125" s="908"/>
      <c r="UPH125" s="908"/>
      <c r="UPI125" s="908"/>
      <c r="UPJ125" s="908"/>
      <c r="UPK125" s="908"/>
      <c r="UPL125" s="908"/>
      <c r="UPM125" s="908"/>
      <c r="UPN125" s="908"/>
      <c r="UPO125" s="908"/>
      <c r="UPP125" s="908"/>
      <c r="UPQ125" s="908"/>
      <c r="UPR125" s="908"/>
      <c r="UPS125" s="908"/>
      <c r="UPT125" s="908"/>
      <c r="UPU125" s="908"/>
      <c r="UPV125" s="908"/>
      <c r="UPW125" s="908"/>
      <c r="UPX125" s="908"/>
      <c r="UPY125" s="908"/>
      <c r="UPZ125" s="908"/>
      <c r="UQA125" s="908"/>
      <c r="UQB125" s="908"/>
      <c r="UQC125" s="908"/>
      <c r="UQD125" s="908"/>
      <c r="UQE125" s="908"/>
      <c r="UQF125" s="908"/>
      <c r="UQG125" s="908"/>
      <c r="UQH125" s="908"/>
      <c r="UQI125" s="908"/>
      <c r="UQJ125" s="908"/>
      <c r="UQK125" s="908"/>
      <c r="UQL125" s="908"/>
      <c r="UQM125" s="908"/>
      <c r="UQN125" s="908"/>
      <c r="UQO125" s="908"/>
      <c r="UQP125" s="908"/>
      <c r="UQQ125" s="908"/>
      <c r="UQR125" s="908"/>
      <c r="UQS125" s="908"/>
      <c r="UQT125" s="908"/>
      <c r="UQU125" s="908"/>
      <c r="UQV125" s="908"/>
      <c r="UQW125" s="908"/>
      <c r="UQX125" s="908"/>
      <c r="UQY125" s="908"/>
      <c r="UQZ125" s="908"/>
      <c r="URA125" s="908"/>
      <c r="URB125" s="908"/>
      <c r="URC125" s="908"/>
      <c r="URD125" s="908"/>
      <c r="URE125" s="908"/>
      <c r="URF125" s="908"/>
      <c r="URG125" s="908"/>
      <c r="URH125" s="908"/>
      <c r="URI125" s="908"/>
      <c r="URJ125" s="908"/>
      <c r="URK125" s="908"/>
      <c r="URL125" s="908"/>
      <c r="URM125" s="908"/>
      <c r="URN125" s="908"/>
      <c r="URO125" s="908"/>
      <c r="URP125" s="908"/>
      <c r="URQ125" s="908"/>
      <c r="URR125" s="908"/>
      <c r="URS125" s="908"/>
      <c r="URT125" s="908"/>
      <c r="URU125" s="908"/>
      <c r="URV125" s="908"/>
      <c r="URW125" s="908"/>
      <c r="URX125" s="908"/>
      <c r="URY125" s="908"/>
      <c r="URZ125" s="908"/>
      <c r="USA125" s="908"/>
      <c r="USB125" s="908"/>
      <c r="USC125" s="908"/>
      <c r="USD125" s="908"/>
      <c r="USE125" s="908"/>
      <c r="USF125" s="908"/>
      <c r="USG125" s="908"/>
      <c r="USH125" s="908"/>
      <c r="USI125" s="908"/>
      <c r="USJ125" s="908"/>
      <c r="USK125" s="908"/>
      <c r="USL125" s="908"/>
      <c r="USM125" s="908"/>
      <c r="USN125" s="908"/>
      <c r="USO125" s="908"/>
      <c r="USP125" s="908"/>
      <c r="USQ125" s="908"/>
      <c r="USR125" s="908"/>
      <c r="USS125" s="908"/>
      <c r="UST125" s="908"/>
      <c r="USU125" s="908"/>
      <c r="USV125" s="908"/>
      <c r="USW125" s="908"/>
      <c r="USX125" s="908"/>
      <c r="USY125" s="908"/>
      <c r="USZ125" s="908"/>
      <c r="UTA125" s="908"/>
      <c r="UTB125" s="908"/>
      <c r="UTC125" s="908"/>
      <c r="UTD125" s="908"/>
      <c r="UTE125" s="908"/>
      <c r="UTF125" s="908"/>
      <c r="UTG125" s="908"/>
      <c r="UTH125" s="908"/>
      <c r="UTI125" s="908"/>
      <c r="UTJ125" s="908"/>
      <c r="UTK125" s="908"/>
      <c r="UTL125" s="908"/>
      <c r="UTM125" s="908"/>
      <c r="UTN125" s="908"/>
      <c r="UTO125" s="908"/>
      <c r="UTP125" s="908"/>
      <c r="UTQ125" s="908"/>
      <c r="UTR125" s="908"/>
      <c r="UTS125" s="908"/>
      <c r="UTT125" s="908"/>
      <c r="UTU125" s="908"/>
      <c r="UTV125" s="908"/>
      <c r="UTW125" s="908"/>
      <c r="UTX125" s="908"/>
      <c r="UTY125" s="908"/>
      <c r="UTZ125" s="908"/>
      <c r="UUA125" s="908"/>
      <c r="UUB125" s="908"/>
      <c r="UUC125" s="908"/>
      <c r="UUD125" s="908"/>
      <c r="UUE125" s="908"/>
      <c r="UUF125" s="908"/>
      <c r="UUG125" s="908"/>
      <c r="UUH125" s="908"/>
      <c r="UUI125" s="908"/>
      <c r="UUJ125" s="908"/>
      <c r="UUK125" s="908"/>
      <c r="UUL125" s="908"/>
      <c r="UUM125" s="908"/>
      <c r="UUN125" s="908"/>
      <c r="UUO125" s="908"/>
      <c r="UUP125" s="908"/>
      <c r="UUQ125" s="908"/>
      <c r="UUR125" s="908"/>
      <c r="UUS125" s="908"/>
      <c r="UUT125" s="908"/>
      <c r="UUU125" s="908"/>
      <c r="UUV125" s="908"/>
      <c r="UUW125" s="908"/>
      <c r="UUX125" s="908"/>
      <c r="UUY125" s="908"/>
      <c r="UUZ125" s="908"/>
      <c r="UVA125" s="908"/>
      <c r="UVB125" s="908"/>
      <c r="UVC125" s="908"/>
      <c r="UVD125" s="908"/>
      <c r="UVE125" s="908"/>
      <c r="UVF125" s="908"/>
      <c r="UVG125" s="908"/>
      <c r="UVH125" s="908"/>
      <c r="UVI125" s="908"/>
      <c r="UVJ125" s="908"/>
      <c r="UVK125" s="908"/>
      <c r="UVL125" s="908"/>
      <c r="UVM125" s="908"/>
      <c r="UVN125" s="908"/>
      <c r="UVO125" s="908"/>
      <c r="UVP125" s="908"/>
      <c r="UVQ125" s="908"/>
      <c r="UVR125" s="908"/>
      <c r="UVS125" s="908"/>
      <c r="UVT125" s="908"/>
      <c r="UVU125" s="908"/>
      <c r="UVV125" s="908"/>
      <c r="UVW125" s="908"/>
      <c r="UVX125" s="908"/>
      <c r="UVY125" s="908"/>
      <c r="UVZ125" s="908"/>
      <c r="UWA125" s="908"/>
      <c r="UWB125" s="908"/>
      <c r="UWC125" s="908"/>
      <c r="UWD125" s="908"/>
      <c r="UWE125" s="908"/>
      <c r="UWF125" s="908"/>
      <c r="UWG125" s="908"/>
      <c r="UWH125" s="908"/>
      <c r="UWI125" s="908"/>
      <c r="UWJ125" s="908"/>
      <c r="UWK125" s="908"/>
      <c r="UWL125" s="908"/>
      <c r="UWM125" s="908"/>
      <c r="UWN125" s="908"/>
      <c r="UWO125" s="908"/>
      <c r="UWP125" s="908"/>
      <c r="UWQ125" s="908"/>
      <c r="UWR125" s="908"/>
      <c r="UWS125" s="908"/>
      <c r="UWT125" s="908"/>
      <c r="UWU125" s="908"/>
      <c r="UWV125" s="908"/>
      <c r="UWW125" s="908"/>
      <c r="UWX125" s="908"/>
      <c r="UWY125" s="908"/>
      <c r="UWZ125" s="908"/>
      <c r="UXA125" s="908"/>
      <c r="UXB125" s="908"/>
      <c r="UXC125" s="908"/>
      <c r="UXD125" s="908"/>
      <c r="UXE125" s="908"/>
      <c r="UXF125" s="908"/>
      <c r="UXG125" s="908"/>
      <c r="UXH125" s="908"/>
      <c r="UXI125" s="908"/>
      <c r="UXJ125" s="908"/>
      <c r="UXK125" s="908"/>
      <c r="UXL125" s="908"/>
      <c r="UXM125" s="908"/>
      <c r="UXN125" s="908"/>
      <c r="UXO125" s="908"/>
      <c r="UXP125" s="908"/>
      <c r="UXQ125" s="908"/>
      <c r="UXR125" s="908"/>
      <c r="UXS125" s="908"/>
      <c r="UXT125" s="908"/>
      <c r="UXU125" s="908"/>
      <c r="UXV125" s="908"/>
      <c r="UXW125" s="908"/>
      <c r="UXX125" s="908"/>
      <c r="UXY125" s="908"/>
      <c r="UXZ125" s="908"/>
      <c r="UYA125" s="908"/>
      <c r="UYB125" s="908"/>
      <c r="UYC125" s="908"/>
      <c r="UYD125" s="908"/>
      <c r="UYE125" s="908"/>
      <c r="UYF125" s="908"/>
      <c r="UYG125" s="908"/>
      <c r="UYH125" s="908"/>
      <c r="UYI125" s="908"/>
      <c r="UYJ125" s="908"/>
      <c r="UYK125" s="908"/>
      <c r="UYL125" s="908"/>
      <c r="UYM125" s="908"/>
      <c r="UYN125" s="908"/>
      <c r="UYO125" s="908"/>
      <c r="UYP125" s="908"/>
      <c r="UYQ125" s="908"/>
      <c r="UYR125" s="908"/>
      <c r="UYS125" s="908"/>
      <c r="UYT125" s="908"/>
      <c r="UYU125" s="908"/>
      <c r="UYV125" s="908"/>
      <c r="UYW125" s="908"/>
      <c r="UYX125" s="908"/>
      <c r="UYY125" s="908"/>
      <c r="UYZ125" s="908"/>
      <c r="UZA125" s="908"/>
      <c r="UZB125" s="908"/>
      <c r="UZC125" s="908"/>
      <c r="UZD125" s="908"/>
      <c r="UZE125" s="908"/>
      <c r="UZF125" s="908"/>
      <c r="UZG125" s="908"/>
      <c r="UZH125" s="908"/>
      <c r="UZI125" s="908"/>
      <c r="UZJ125" s="908"/>
      <c r="UZK125" s="908"/>
      <c r="UZL125" s="908"/>
      <c r="UZM125" s="908"/>
      <c r="UZN125" s="908"/>
      <c r="UZO125" s="908"/>
      <c r="UZP125" s="908"/>
      <c r="UZQ125" s="908"/>
      <c r="UZR125" s="908"/>
      <c r="UZS125" s="908"/>
      <c r="UZT125" s="908"/>
      <c r="UZU125" s="908"/>
      <c r="UZV125" s="908"/>
      <c r="UZW125" s="908"/>
      <c r="UZX125" s="908"/>
      <c r="UZY125" s="908"/>
      <c r="UZZ125" s="908"/>
      <c r="VAA125" s="908"/>
      <c r="VAB125" s="908"/>
      <c r="VAC125" s="908"/>
      <c r="VAD125" s="908"/>
      <c r="VAE125" s="908"/>
      <c r="VAF125" s="908"/>
      <c r="VAG125" s="908"/>
      <c r="VAH125" s="908"/>
      <c r="VAI125" s="908"/>
      <c r="VAJ125" s="908"/>
      <c r="VAK125" s="908"/>
      <c r="VAL125" s="908"/>
      <c r="VAM125" s="908"/>
      <c r="VAN125" s="908"/>
      <c r="VAO125" s="908"/>
      <c r="VAP125" s="908"/>
      <c r="VAQ125" s="908"/>
      <c r="VAR125" s="908"/>
      <c r="VAS125" s="908"/>
      <c r="VAT125" s="908"/>
      <c r="VAU125" s="908"/>
      <c r="VAV125" s="908"/>
      <c r="VAW125" s="908"/>
      <c r="VAX125" s="908"/>
      <c r="VAY125" s="908"/>
      <c r="VAZ125" s="908"/>
      <c r="VBA125" s="908"/>
      <c r="VBB125" s="908"/>
      <c r="VBC125" s="908"/>
      <c r="VBD125" s="908"/>
      <c r="VBE125" s="908"/>
      <c r="VBF125" s="908"/>
      <c r="VBG125" s="908"/>
      <c r="VBH125" s="908"/>
      <c r="VBI125" s="908"/>
      <c r="VBJ125" s="908"/>
      <c r="VBK125" s="908"/>
      <c r="VBL125" s="908"/>
      <c r="VBM125" s="908"/>
      <c r="VBN125" s="908"/>
      <c r="VBO125" s="908"/>
      <c r="VBP125" s="908"/>
      <c r="VBQ125" s="908"/>
      <c r="VBR125" s="908"/>
      <c r="VBS125" s="908"/>
      <c r="VBT125" s="908"/>
      <c r="VBU125" s="908"/>
      <c r="VBV125" s="908"/>
      <c r="VBW125" s="908"/>
      <c r="VBX125" s="908"/>
      <c r="VBY125" s="908"/>
      <c r="VBZ125" s="908"/>
      <c r="VCA125" s="908"/>
      <c r="VCB125" s="908"/>
      <c r="VCC125" s="908"/>
      <c r="VCD125" s="908"/>
      <c r="VCE125" s="908"/>
      <c r="VCF125" s="908"/>
      <c r="VCG125" s="908"/>
      <c r="VCH125" s="908"/>
      <c r="VCI125" s="908"/>
      <c r="VCJ125" s="908"/>
      <c r="VCK125" s="908"/>
      <c r="VCL125" s="908"/>
      <c r="VCM125" s="908"/>
      <c r="VCN125" s="908"/>
      <c r="VCO125" s="908"/>
      <c r="VCP125" s="908"/>
      <c r="VCQ125" s="908"/>
      <c r="VCR125" s="908"/>
      <c r="VCS125" s="908"/>
      <c r="VCT125" s="908"/>
      <c r="VCU125" s="908"/>
      <c r="VCV125" s="908"/>
      <c r="VCW125" s="908"/>
      <c r="VCX125" s="908"/>
      <c r="VCY125" s="908"/>
      <c r="VCZ125" s="908"/>
      <c r="VDA125" s="908"/>
      <c r="VDB125" s="908"/>
      <c r="VDC125" s="908"/>
      <c r="VDD125" s="908"/>
      <c r="VDE125" s="908"/>
      <c r="VDF125" s="908"/>
      <c r="VDG125" s="908"/>
      <c r="VDH125" s="908"/>
      <c r="VDI125" s="908"/>
      <c r="VDJ125" s="908"/>
      <c r="VDK125" s="908"/>
      <c r="VDL125" s="908"/>
      <c r="VDM125" s="908"/>
      <c r="VDN125" s="908"/>
      <c r="VDO125" s="908"/>
      <c r="VDP125" s="908"/>
      <c r="VDQ125" s="908"/>
      <c r="VDR125" s="908"/>
      <c r="VDS125" s="908"/>
      <c r="VDT125" s="908"/>
      <c r="VDU125" s="908"/>
      <c r="VDV125" s="908"/>
      <c r="VDW125" s="908"/>
      <c r="VDX125" s="908"/>
      <c r="VDY125" s="908"/>
      <c r="VDZ125" s="908"/>
      <c r="VEA125" s="908"/>
      <c r="VEB125" s="908"/>
      <c r="VEC125" s="908"/>
      <c r="VED125" s="908"/>
      <c r="VEE125" s="908"/>
      <c r="VEF125" s="908"/>
      <c r="VEG125" s="908"/>
      <c r="VEH125" s="908"/>
      <c r="VEI125" s="908"/>
      <c r="VEJ125" s="908"/>
      <c r="VEK125" s="908"/>
      <c r="VEL125" s="908"/>
      <c r="VEM125" s="908"/>
      <c r="VEN125" s="908"/>
      <c r="VEO125" s="908"/>
      <c r="VEP125" s="908"/>
      <c r="VEQ125" s="908"/>
      <c r="VER125" s="908"/>
      <c r="VES125" s="908"/>
      <c r="VET125" s="908"/>
      <c r="VEU125" s="908"/>
      <c r="VEV125" s="908"/>
      <c r="VEW125" s="908"/>
      <c r="VEX125" s="908"/>
      <c r="VEY125" s="908"/>
      <c r="VEZ125" s="908"/>
      <c r="VFA125" s="908"/>
      <c r="VFB125" s="908"/>
      <c r="VFC125" s="908"/>
      <c r="VFD125" s="908"/>
      <c r="VFE125" s="908"/>
      <c r="VFF125" s="908"/>
      <c r="VFG125" s="908"/>
      <c r="VFH125" s="908"/>
      <c r="VFI125" s="908"/>
      <c r="VFJ125" s="908"/>
      <c r="VFK125" s="908"/>
      <c r="VFL125" s="908"/>
      <c r="VFM125" s="908"/>
      <c r="VFN125" s="908"/>
      <c r="VFO125" s="908"/>
      <c r="VFP125" s="908"/>
      <c r="VFQ125" s="908"/>
      <c r="VFR125" s="908"/>
      <c r="VFS125" s="908"/>
      <c r="VFT125" s="908"/>
      <c r="VFU125" s="908"/>
      <c r="VFV125" s="908"/>
      <c r="VFW125" s="908"/>
      <c r="VFX125" s="908"/>
      <c r="VFY125" s="908"/>
      <c r="VFZ125" s="908"/>
      <c r="VGA125" s="908"/>
      <c r="VGB125" s="908"/>
      <c r="VGC125" s="908"/>
      <c r="VGD125" s="908"/>
      <c r="VGE125" s="908"/>
      <c r="VGF125" s="908"/>
      <c r="VGG125" s="908"/>
      <c r="VGH125" s="908"/>
      <c r="VGI125" s="908"/>
      <c r="VGJ125" s="908"/>
      <c r="VGK125" s="908"/>
      <c r="VGL125" s="908"/>
      <c r="VGM125" s="908"/>
      <c r="VGN125" s="908"/>
      <c r="VGO125" s="908"/>
      <c r="VGP125" s="908"/>
      <c r="VGQ125" s="908"/>
      <c r="VGR125" s="908"/>
      <c r="VGS125" s="908"/>
      <c r="VGT125" s="908"/>
      <c r="VGU125" s="908"/>
      <c r="VGV125" s="908"/>
      <c r="VGW125" s="908"/>
      <c r="VGX125" s="908"/>
      <c r="VGY125" s="908"/>
      <c r="VGZ125" s="908"/>
      <c r="VHA125" s="908"/>
      <c r="VHB125" s="908"/>
      <c r="VHC125" s="908"/>
      <c r="VHD125" s="908"/>
      <c r="VHE125" s="908"/>
      <c r="VHF125" s="908"/>
      <c r="VHG125" s="908"/>
      <c r="VHH125" s="908"/>
      <c r="VHI125" s="908"/>
      <c r="VHJ125" s="908"/>
      <c r="VHK125" s="908"/>
      <c r="VHL125" s="908"/>
      <c r="VHM125" s="908"/>
      <c r="VHN125" s="908"/>
      <c r="VHO125" s="908"/>
      <c r="VHP125" s="908"/>
      <c r="VHQ125" s="908"/>
      <c r="VHR125" s="908"/>
      <c r="VHS125" s="908"/>
      <c r="VHT125" s="908"/>
      <c r="VHU125" s="908"/>
      <c r="VHV125" s="908"/>
      <c r="VHW125" s="908"/>
      <c r="VHX125" s="908"/>
      <c r="VHY125" s="908"/>
      <c r="VHZ125" s="908"/>
      <c r="VIA125" s="908"/>
      <c r="VIB125" s="908"/>
      <c r="VIC125" s="908"/>
      <c r="VID125" s="908"/>
      <c r="VIE125" s="908"/>
      <c r="VIF125" s="908"/>
      <c r="VIG125" s="908"/>
      <c r="VIH125" s="908"/>
      <c r="VII125" s="908"/>
      <c r="VIJ125" s="908"/>
      <c r="VIK125" s="908"/>
      <c r="VIL125" s="908"/>
      <c r="VIM125" s="908"/>
      <c r="VIN125" s="908"/>
      <c r="VIO125" s="908"/>
      <c r="VIP125" s="908"/>
      <c r="VIQ125" s="908"/>
      <c r="VIR125" s="908"/>
      <c r="VIS125" s="908"/>
      <c r="VIT125" s="908"/>
      <c r="VIU125" s="908"/>
      <c r="VIV125" s="908"/>
      <c r="VIW125" s="908"/>
      <c r="VIX125" s="908"/>
      <c r="VIY125" s="908"/>
      <c r="VIZ125" s="908"/>
      <c r="VJA125" s="908"/>
      <c r="VJB125" s="908"/>
      <c r="VJC125" s="908"/>
      <c r="VJD125" s="908"/>
      <c r="VJE125" s="908"/>
      <c r="VJF125" s="908"/>
      <c r="VJG125" s="908"/>
      <c r="VJH125" s="908"/>
      <c r="VJI125" s="908"/>
      <c r="VJJ125" s="908"/>
      <c r="VJK125" s="908"/>
      <c r="VJL125" s="908"/>
      <c r="VJM125" s="908"/>
      <c r="VJN125" s="908"/>
      <c r="VJO125" s="908"/>
      <c r="VJP125" s="908"/>
      <c r="VJQ125" s="908"/>
      <c r="VJR125" s="908"/>
      <c r="VJS125" s="908"/>
      <c r="VJT125" s="908"/>
      <c r="VJU125" s="908"/>
      <c r="VJV125" s="908"/>
      <c r="VJW125" s="908"/>
      <c r="VJX125" s="908"/>
      <c r="VJY125" s="908"/>
      <c r="VJZ125" s="908"/>
      <c r="VKA125" s="908"/>
      <c r="VKB125" s="908"/>
      <c r="VKC125" s="908"/>
      <c r="VKD125" s="908"/>
      <c r="VKE125" s="908"/>
      <c r="VKF125" s="908"/>
      <c r="VKG125" s="908"/>
      <c r="VKH125" s="908"/>
      <c r="VKI125" s="908"/>
      <c r="VKJ125" s="908"/>
      <c r="VKK125" s="908"/>
      <c r="VKL125" s="908"/>
      <c r="VKM125" s="908"/>
      <c r="VKN125" s="908"/>
      <c r="VKO125" s="908"/>
      <c r="VKP125" s="908"/>
      <c r="VKQ125" s="908"/>
      <c r="VKR125" s="908"/>
      <c r="VKS125" s="908"/>
      <c r="VKT125" s="908"/>
      <c r="VKU125" s="908"/>
      <c r="VKV125" s="908"/>
      <c r="VKW125" s="908"/>
      <c r="VKX125" s="908"/>
      <c r="VKY125" s="908"/>
      <c r="VKZ125" s="908"/>
      <c r="VLA125" s="908"/>
      <c r="VLB125" s="908"/>
      <c r="VLC125" s="908"/>
      <c r="VLD125" s="908"/>
      <c r="VLE125" s="908"/>
      <c r="VLF125" s="908"/>
      <c r="VLG125" s="908"/>
      <c r="VLH125" s="908"/>
      <c r="VLI125" s="908"/>
      <c r="VLJ125" s="908"/>
      <c r="VLK125" s="908"/>
      <c r="VLL125" s="908"/>
      <c r="VLM125" s="908"/>
      <c r="VLN125" s="908"/>
      <c r="VLO125" s="908"/>
      <c r="VLP125" s="908"/>
      <c r="VLQ125" s="908"/>
      <c r="VLR125" s="908"/>
      <c r="VLS125" s="908"/>
      <c r="VLT125" s="908"/>
      <c r="VLU125" s="908"/>
      <c r="VLV125" s="908"/>
      <c r="VLW125" s="908"/>
      <c r="VLX125" s="908"/>
      <c r="VLY125" s="908"/>
      <c r="VLZ125" s="908"/>
      <c r="VMA125" s="908"/>
      <c r="VMB125" s="908"/>
      <c r="VMC125" s="908"/>
      <c r="VMD125" s="908"/>
      <c r="VME125" s="908"/>
      <c r="VMF125" s="908"/>
      <c r="VMG125" s="908"/>
      <c r="VMH125" s="908"/>
      <c r="VMI125" s="908"/>
      <c r="VMJ125" s="908"/>
      <c r="VMK125" s="908"/>
      <c r="VML125" s="908"/>
      <c r="VMM125" s="908"/>
      <c r="VMN125" s="908"/>
      <c r="VMO125" s="908"/>
      <c r="VMP125" s="908"/>
      <c r="VMQ125" s="908"/>
      <c r="VMR125" s="908"/>
      <c r="VMS125" s="908"/>
      <c r="VMT125" s="908"/>
      <c r="VMU125" s="908"/>
      <c r="VMV125" s="908"/>
      <c r="VMW125" s="908"/>
      <c r="VMX125" s="908"/>
      <c r="VMY125" s="908"/>
      <c r="VMZ125" s="908"/>
      <c r="VNA125" s="908"/>
      <c r="VNB125" s="908"/>
      <c r="VNC125" s="908"/>
      <c r="VND125" s="908"/>
      <c r="VNE125" s="908"/>
      <c r="VNF125" s="908"/>
      <c r="VNG125" s="908"/>
      <c r="VNH125" s="908"/>
      <c r="VNI125" s="908"/>
      <c r="VNJ125" s="908"/>
      <c r="VNK125" s="908"/>
      <c r="VNL125" s="908"/>
      <c r="VNM125" s="908"/>
      <c r="VNN125" s="908"/>
      <c r="VNO125" s="908"/>
      <c r="VNP125" s="908"/>
      <c r="VNQ125" s="908"/>
      <c r="VNR125" s="908"/>
      <c r="VNS125" s="908"/>
      <c r="VNT125" s="908"/>
      <c r="VNU125" s="908"/>
      <c r="VNV125" s="908"/>
      <c r="VNW125" s="908"/>
      <c r="VNX125" s="908"/>
      <c r="VNY125" s="908"/>
      <c r="VNZ125" s="908"/>
      <c r="VOA125" s="908"/>
      <c r="VOB125" s="908"/>
      <c r="VOC125" s="908"/>
      <c r="VOD125" s="908"/>
      <c r="VOE125" s="908"/>
      <c r="VOF125" s="908"/>
      <c r="VOG125" s="908"/>
      <c r="VOH125" s="908"/>
      <c r="VOI125" s="908"/>
      <c r="VOJ125" s="908"/>
      <c r="VOK125" s="908"/>
      <c r="VOL125" s="908"/>
      <c r="VOM125" s="908"/>
      <c r="VON125" s="908"/>
      <c r="VOO125" s="908"/>
      <c r="VOP125" s="908"/>
      <c r="VOQ125" s="908"/>
      <c r="VOR125" s="908"/>
      <c r="VOS125" s="908"/>
      <c r="VOT125" s="908"/>
      <c r="VOU125" s="908"/>
      <c r="VOV125" s="908"/>
      <c r="VOW125" s="908"/>
      <c r="VOX125" s="908"/>
      <c r="VOY125" s="908"/>
      <c r="VOZ125" s="908"/>
      <c r="VPA125" s="908"/>
      <c r="VPB125" s="908"/>
      <c r="VPC125" s="908"/>
      <c r="VPD125" s="908"/>
      <c r="VPE125" s="908"/>
      <c r="VPF125" s="908"/>
      <c r="VPG125" s="908"/>
      <c r="VPH125" s="908"/>
      <c r="VPI125" s="908"/>
      <c r="VPJ125" s="908"/>
      <c r="VPK125" s="908"/>
      <c r="VPL125" s="908"/>
      <c r="VPM125" s="908"/>
      <c r="VPN125" s="908"/>
      <c r="VPO125" s="908"/>
      <c r="VPP125" s="908"/>
      <c r="VPQ125" s="908"/>
      <c r="VPR125" s="908"/>
      <c r="VPS125" s="908"/>
      <c r="VPT125" s="908"/>
      <c r="VPU125" s="908"/>
      <c r="VPV125" s="908"/>
      <c r="VPW125" s="908"/>
      <c r="VPX125" s="908"/>
      <c r="VPY125" s="908"/>
      <c r="VPZ125" s="908"/>
      <c r="VQA125" s="908"/>
      <c r="VQB125" s="908"/>
      <c r="VQC125" s="908"/>
      <c r="VQD125" s="908"/>
      <c r="VQE125" s="908"/>
      <c r="VQF125" s="908"/>
      <c r="VQG125" s="908"/>
      <c r="VQH125" s="908"/>
      <c r="VQI125" s="908"/>
      <c r="VQJ125" s="908"/>
      <c r="VQK125" s="908"/>
      <c r="VQL125" s="908"/>
      <c r="VQM125" s="908"/>
      <c r="VQN125" s="908"/>
      <c r="VQO125" s="908"/>
      <c r="VQP125" s="908"/>
      <c r="VQQ125" s="908"/>
      <c r="VQR125" s="908"/>
      <c r="VQS125" s="908"/>
      <c r="VQT125" s="908"/>
      <c r="VQU125" s="908"/>
      <c r="VQV125" s="908"/>
      <c r="VQW125" s="908"/>
      <c r="VQX125" s="908"/>
      <c r="VQY125" s="908"/>
      <c r="VQZ125" s="908"/>
      <c r="VRA125" s="908"/>
      <c r="VRB125" s="908"/>
      <c r="VRC125" s="908"/>
      <c r="VRD125" s="908"/>
      <c r="VRE125" s="908"/>
      <c r="VRF125" s="908"/>
      <c r="VRG125" s="908"/>
      <c r="VRH125" s="908"/>
      <c r="VRI125" s="908"/>
      <c r="VRJ125" s="908"/>
      <c r="VRK125" s="908"/>
      <c r="VRL125" s="908"/>
      <c r="VRM125" s="908"/>
      <c r="VRN125" s="908"/>
      <c r="VRO125" s="908"/>
      <c r="VRP125" s="908"/>
      <c r="VRQ125" s="908"/>
      <c r="VRR125" s="908"/>
      <c r="VRS125" s="908"/>
      <c r="VRT125" s="908"/>
      <c r="VRU125" s="908"/>
      <c r="VRV125" s="908"/>
      <c r="VRW125" s="908"/>
      <c r="VRX125" s="908"/>
      <c r="VRY125" s="908"/>
      <c r="VRZ125" s="908"/>
      <c r="VSA125" s="908"/>
      <c r="VSB125" s="908"/>
      <c r="VSC125" s="908"/>
      <c r="VSD125" s="908"/>
      <c r="VSE125" s="908"/>
      <c r="VSF125" s="908"/>
      <c r="VSG125" s="908"/>
      <c r="VSH125" s="908"/>
      <c r="VSI125" s="908"/>
      <c r="VSJ125" s="908"/>
      <c r="VSK125" s="908"/>
      <c r="VSL125" s="908"/>
      <c r="VSM125" s="908"/>
      <c r="VSN125" s="908"/>
      <c r="VSO125" s="908"/>
      <c r="VSP125" s="908"/>
      <c r="VSQ125" s="908"/>
      <c r="VSR125" s="908"/>
      <c r="VSS125" s="908"/>
      <c r="VST125" s="908"/>
      <c r="VSU125" s="908"/>
      <c r="VSV125" s="908"/>
      <c r="VSW125" s="908"/>
      <c r="VSX125" s="908"/>
      <c r="VSY125" s="908"/>
      <c r="VSZ125" s="908"/>
      <c r="VTA125" s="908"/>
      <c r="VTB125" s="908"/>
      <c r="VTC125" s="908"/>
      <c r="VTD125" s="908"/>
      <c r="VTE125" s="908"/>
      <c r="VTF125" s="908"/>
      <c r="VTG125" s="908"/>
      <c r="VTH125" s="908"/>
      <c r="VTI125" s="908"/>
      <c r="VTJ125" s="908"/>
      <c r="VTK125" s="908"/>
      <c r="VTL125" s="908"/>
      <c r="VTM125" s="908"/>
      <c r="VTN125" s="908"/>
      <c r="VTO125" s="908"/>
      <c r="VTP125" s="908"/>
      <c r="VTQ125" s="908"/>
      <c r="VTR125" s="908"/>
      <c r="VTS125" s="908"/>
      <c r="VTT125" s="908"/>
      <c r="VTU125" s="908"/>
      <c r="VTV125" s="908"/>
      <c r="VTW125" s="908"/>
      <c r="VTX125" s="908"/>
      <c r="VTY125" s="908"/>
      <c r="VTZ125" s="908"/>
      <c r="VUA125" s="908"/>
      <c r="VUB125" s="908"/>
      <c r="VUC125" s="908"/>
      <c r="VUD125" s="908"/>
      <c r="VUE125" s="908"/>
      <c r="VUF125" s="908"/>
      <c r="VUG125" s="908"/>
      <c r="VUH125" s="908"/>
      <c r="VUI125" s="908"/>
      <c r="VUJ125" s="908"/>
      <c r="VUK125" s="908"/>
      <c r="VUL125" s="908"/>
      <c r="VUM125" s="908"/>
      <c r="VUN125" s="908"/>
      <c r="VUO125" s="908"/>
      <c r="VUP125" s="908"/>
      <c r="VUQ125" s="908"/>
      <c r="VUR125" s="908"/>
      <c r="VUS125" s="908"/>
      <c r="VUT125" s="908"/>
      <c r="VUU125" s="908"/>
      <c r="VUV125" s="908"/>
      <c r="VUW125" s="908"/>
      <c r="VUX125" s="908"/>
      <c r="VUY125" s="908"/>
      <c r="VUZ125" s="908"/>
      <c r="VVA125" s="908"/>
      <c r="VVB125" s="908"/>
      <c r="VVC125" s="908"/>
      <c r="VVD125" s="908"/>
      <c r="VVE125" s="908"/>
      <c r="VVF125" s="908"/>
      <c r="VVG125" s="908"/>
      <c r="VVH125" s="908"/>
      <c r="VVI125" s="908"/>
      <c r="VVJ125" s="908"/>
      <c r="VVK125" s="908"/>
      <c r="VVL125" s="908"/>
      <c r="VVM125" s="908"/>
      <c r="VVN125" s="908"/>
      <c r="VVO125" s="908"/>
      <c r="VVP125" s="908"/>
      <c r="VVQ125" s="908"/>
      <c r="VVR125" s="908"/>
      <c r="VVS125" s="908"/>
      <c r="VVT125" s="908"/>
      <c r="VVU125" s="908"/>
      <c r="VVV125" s="908"/>
      <c r="VVW125" s="908"/>
      <c r="VVX125" s="908"/>
      <c r="VVY125" s="908"/>
      <c r="VVZ125" s="908"/>
      <c r="VWA125" s="908"/>
      <c r="VWB125" s="908"/>
      <c r="VWC125" s="908"/>
      <c r="VWD125" s="908"/>
      <c r="VWE125" s="908"/>
      <c r="VWF125" s="908"/>
      <c r="VWG125" s="908"/>
      <c r="VWH125" s="908"/>
      <c r="VWI125" s="908"/>
      <c r="VWJ125" s="908"/>
      <c r="VWK125" s="908"/>
      <c r="VWL125" s="908"/>
      <c r="VWM125" s="908"/>
      <c r="VWN125" s="908"/>
      <c r="VWO125" s="908"/>
      <c r="VWP125" s="908"/>
      <c r="VWQ125" s="908"/>
      <c r="VWR125" s="908"/>
      <c r="VWS125" s="908"/>
      <c r="VWT125" s="908"/>
      <c r="VWU125" s="908"/>
      <c r="VWV125" s="908"/>
      <c r="VWW125" s="908"/>
      <c r="VWX125" s="908"/>
      <c r="VWY125" s="908"/>
      <c r="VWZ125" s="908"/>
      <c r="VXA125" s="908"/>
      <c r="VXB125" s="908"/>
      <c r="VXC125" s="908"/>
      <c r="VXD125" s="908"/>
      <c r="VXE125" s="908"/>
      <c r="VXF125" s="908"/>
      <c r="VXG125" s="908"/>
      <c r="VXH125" s="908"/>
      <c r="VXI125" s="908"/>
      <c r="VXJ125" s="908"/>
      <c r="VXK125" s="908"/>
      <c r="VXL125" s="908"/>
      <c r="VXM125" s="908"/>
      <c r="VXN125" s="908"/>
      <c r="VXO125" s="908"/>
      <c r="VXP125" s="908"/>
      <c r="VXQ125" s="908"/>
      <c r="VXR125" s="908"/>
      <c r="VXS125" s="908"/>
      <c r="VXT125" s="908"/>
      <c r="VXU125" s="908"/>
      <c r="VXV125" s="908"/>
      <c r="VXW125" s="908"/>
      <c r="VXX125" s="908"/>
      <c r="VXY125" s="908"/>
      <c r="VXZ125" s="908"/>
      <c r="VYA125" s="908"/>
      <c r="VYB125" s="908"/>
      <c r="VYC125" s="908"/>
      <c r="VYD125" s="908"/>
      <c r="VYE125" s="908"/>
      <c r="VYF125" s="908"/>
      <c r="VYG125" s="908"/>
      <c r="VYH125" s="908"/>
      <c r="VYI125" s="908"/>
      <c r="VYJ125" s="908"/>
      <c r="VYK125" s="908"/>
      <c r="VYL125" s="908"/>
      <c r="VYM125" s="908"/>
      <c r="VYN125" s="908"/>
      <c r="VYO125" s="908"/>
      <c r="VYP125" s="908"/>
      <c r="VYQ125" s="908"/>
      <c r="VYR125" s="908"/>
      <c r="VYS125" s="908"/>
      <c r="VYT125" s="908"/>
      <c r="VYU125" s="908"/>
      <c r="VYV125" s="908"/>
      <c r="VYW125" s="908"/>
      <c r="VYX125" s="908"/>
      <c r="VYY125" s="908"/>
      <c r="VYZ125" s="908"/>
      <c r="VZA125" s="908"/>
      <c r="VZB125" s="908"/>
      <c r="VZC125" s="908"/>
      <c r="VZD125" s="908"/>
      <c r="VZE125" s="908"/>
      <c r="VZF125" s="908"/>
      <c r="VZG125" s="908"/>
      <c r="VZH125" s="908"/>
      <c r="VZI125" s="908"/>
      <c r="VZJ125" s="908"/>
      <c r="VZK125" s="908"/>
      <c r="VZL125" s="908"/>
      <c r="VZM125" s="908"/>
      <c r="VZN125" s="908"/>
      <c r="VZO125" s="908"/>
      <c r="VZP125" s="908"/>
      <c r="VZQ125" s="908"/>
      <c r="VZR125" s="908"/>
      <c r="VZS125" s="908"/>
      <c r="VZT125" s="908"/>
      <c r="VZU125" s="908"/>
      <c r="VZV125" s="908"/>
      <c r="VZW125" s="908"/>
      <c r="VZX125" s="908"/>
      <c r="VZY125" s="908"/>
      <c r="VZZ125" s="908"/>
      <c r="WAA125" s="908"/>
      <c r="WAB125" s="908"/>
      <c r="WAC125" s="908"/>
      <c r="WAD125" s="908"/>
      <c r="WAE125" s="908"/>
      <c r="WAF125" s="908"/>
      <c r="WAG125" s="908"/>
      <c r="WAH125" s="908"/>
      <c r="WAI125" s="908"/>
      <c r="WAJ125" s="908"/>
      <c r="WAK125" s="908"/>
      <c r="WAL125" s="908"/>
      <c r="WAM125" s="908"/>
      <c r="WAN125" s="908"/>
      <c r="WAO125" s="908"/>
      <c r="WAP125" s="908"/>
      <c r="WAQ125" s="908"/>
      <c r="WAR125" s="908"/>
      <c r="WAS125" s="908"/>
      <c r="WAT125" s="908"/>
      <c r="WAU125" s="908"/>
      <c r="WAV125" s="908"/>
      <c r="WAW125" s="908"/>
      <c r="WAX125" s="908"/>
      <c r="WAY125" s="908"/>
      <c r="WAZ125" s="908"/>
      <c r="WBA125" s="908"/>
      <c r="WBB125" s="908"/>
      <c r="WBC125" s="908"/>
      <c r="WBD125" s="908"/>
      <c r="WBE125" s="908"/>
      <c r="WBF125" s="908"/>
      <c r="WBG125" s="908"/>
      <c r="WBH125" s="908"/>
      <c r="WBI125" s="908"/>
      <c r="WBJ125" s="908"/>
      <c r="WBK125" s="908"/>
      <c r="WBL125" s="908"/>
      <c r="WBM125" s="908"/>
      <c r="WBN125" s="908"/>
      <c r="WBO125" s="908"/>
      <c r="WBP125" s="908"/>
      <c r="WBQ125" s="908"/>
      <c r="WBR125" s="908"/>
      <c r="WBS125" s="908"/>
      <c r="WBT125" s="908"/>
      <c r="WBU125" s="908"/>
      <c r="WBV125" s="908"/>
      <c r="WBW125" s="908"/>
      <c r="WBX125" s="908"/>
      <c r="WBY125" s="908"/>
      <c r="WBZ125" s="908"/>
      <c r="WCA125" s="908"/>
      <c r="WCB125" s="908"/>
      <c r="WCC125" s="908"/>
      <c r="WCD125" s="908"/>
      <c r="WCE125" s="908"/>
      <c r="WCF125" s="908"/>
      <c r="WCG125" s="908"/>
      <c r="WCH125" s="908"/>
      <c r="WCI125" s="908"/>
      <c r="WCJ125" s="908"/>
      <c r="WCK125" s="908"/>
      <c r="WCL125" s="908"/>
      <c r="WCM125" s="908"/>
      <c r="WCN125" s="908"/>
      <c r="WCO125" s="908"/>
      <c r="WCP125" s="908"/>
      <c r="WCQ125" s="908"/>
      <c r="WCR125" s="908"/>
      <c r="WCS125" s="908"/>
      <c r="WCT125" s="908"/>
      <c r="WCU125" s="908"/>
      <c r="WCV125" s="908"/>
      <c r="WCW125" s="908"/>
      <c r="WCX125" s="908"/>
      <c r="WCY125" s="908"/>
      <c r="WCZ125" s="908"/>
      <c r="WDA125" s="908"/>
      <c r="WDB125" s="908"/>
      <c r="WDC125" s="908"/>
      <c r="WDD125" s="908"/>
      <c r="WDE125" s="908"/>
      <c r="WDF125" s="908"/>
      <c r="WDG125" s="908"/>
      <c r="WDH125" s="908"/>
      <c r="WDI125" s="908"/>
      <c r="WDJ125" s="908"/>
      <c r="WDK125" s="908"/>
      <c r="WDL125" s="908"/>
      <c r="WDM125" s="908"/>
      <c r="WDN125" s="908"/>
      <c r="WDO125" s="908"/>
      <c r="WDP125" s="908"/>
      <c r="WDQ125" s="908"/>
      <c r="WDR125" s="908"/>
      <c r="WDS125" s="908"/>
      <c r="WDT125" s="908"/>
      <c r="WDU125" s="908"/>
      <c r="WDV125" s="908"/>
      <c r="WDW125" s="908"/>
      <c r="WDX125" s="908"/>
      <c r="WDY125" s="908"/>
      <c r="WDZ125" s="908"/>
      <c r="WEA125" s="908"/>
      <c r="WEB125" s="908"/>
      <c r="WEC125" s="908"/>
      <c r="WED125" s="908"/>
      <c r="WEE125" s="908"/>
      <c r="WEF125" s="908"/>
      <c r="WEG125" s="908"/>
      <c r="WEH125" s="908"/>
      <c r="WEI125" s="908"/>
      <c r="WEJ125" s="908"/>
      <c r="WEK125" s="908"/>
      <c r="WEL125" s="908"/>
      <c r="WEM125" s="908"/>
      <c r="WEN125" s="908"/>
      <c r="WEO125" s="908"/>
      <c r="WEP125" s="908"/>
      <c r="WEQ125" s="908"/>
      <c r="WER125" s="908"/>
      <c r="WES125" s="908"/>
      <c r="WET125" s="908"/>
      <c r="WEU125" s="908"/>
      <c r="WEV125" s="908"/>
      <c r="WEW125" s="908"/>
      <c r="WEX125" s="908"/>
      <c r="WEY125" s="908"/>
      <c r="WEZ125" s="908"/>
      <c r="WFA125" s="908"/>
      <c r="WFB125" s="908"/>
      <c r="WFC125" s="908"/>
      <c r="WFD125" s="908"/>
      <c r="WFE125" s="908"/>
      <c r="WFF125" s="908"/>
      <c r="WFG125" s="908"/>
      <c r="WFH125" s="908"/>
      <c r="WFI125" s="908"/>
      <c r="WFJ125" s="908"/>
      <c r="WFK125" s="908"/>
      <c r="WFL125" s="908"/>
      <c r="WFM125" s="908"/>
      <c r="WFN125" s="908"/>
      <c r="WFO125" s="908"/>
      <c r="WFP125" s="908"/>
      <c r="WFQ125" s="908"/>
      <c r="WFR125" s="908"/>
      <c r="WFS125" s="908"/>
      <c r="WFT125" s="908"/>
      <c r="WFU125" s="908"/>
      <c r="WFV125" s="908"/>
      <c r="WFW125" s="908"/>
      <c r="WFX125" s="908"/>
      <c r="WFY125" s="908"/>
      <c r="WFZ125" s="908"/>
      <c r="WGA125" s="908"/>
      <c r="WGB125" s="908"/>
      <c r="WGC125" s="908"/>
      <c r="WGD125" s="908"/>
      <c r="WGE125" s="908"/>
      <c r="WGF125" s="908"/>
      <c r="WGG125" s="908"/>
      <c r="WGH125" s="908"/>
      <c r="WGI125" s="908"/>
      <c r="WGJ125" s="908"/>
      <c r="WGK125" s="908"/>
      <c r="WGL125" s="908"/>
      <c r="WGM125" s="908"/>
      <c r="WGN125" s="908"/>
      <c r="WGO125" s="908"/>
      <c r="WGP125" s="908"/>
      <c r="WGQ125" s="908"/>
      <c r="WGR125" s="908"/>
      <c r="WGS125" s="908"/>
      <c r="WGT125" s="908"/>
      <c r="WGU125" s="908"/>
      <c r="WGV125" s="908"/>
      <c r="WGW125" s="908"/>
      <c r="WGX125" s="908"/>
      <c r="WGY125" s="908"/>
      <c r="WGZ125" s="908"/>
      <c r="WHA125" s="908"/>
      <c r="WHB125" s="908"/>
      <c r="WHC125" s="908"/>
      <c r="WHD125" s="908"/>
      <c r="WHE125" s="908"/>
      <c r="WHF125" s="908"/>
      <c r="WHG125" s="908"/>
      <c r="WHH125" s="908"/>
      <c r="WHI125" s="908"/>
      <c r="WHJ125" s="908"/>
      <c r="WHK125" s="908"/>
      <c r="WHL125" s="908"/>
      <c r="WHM125" s="908"/>
      <c r="WHN125" s="908"/>
      <c r="WHO125" s="908"/>
      <c r="WHP125" s="908"/>
      <c r="WHQ125" s="908"/>
      <c r="WHR125" s="908"/>
      <c r="WHS125" s="908"/>
      <c r="WHT125" s="908"/>
      <c r="WHU125" s="908"/>
      <c r="WHV125" s="908"/>
      <c r="WHW125" s="908"/>
      <c r="WHX125" s="908"/>
      <c r="WHY125" s="908"/>
      <c r="WHZ125" s="908"/>
      <c r="WIA125" s="908"/>
      <c r="WIB125" s="908"/>
      <c r="WIC125" s="908"/>
      <c r="WID125" s="908"/>
      <c r="WIE125" s="908"/>
      <c r="WIF125" s="908"/>
      <c r="WIG125" s="908"/>
      <c r="WIH125" s="908"/>
      <c r="WII125" s="908"/>
      <c r="WIJ125" s="908"/>
      <c r="WIK125" s="908"/>
      <c r="WIL125" s="908"/>
      <c r="WIM125" s="908"/>
      <c r="WIN125" s="908"/>
      <c r="WIO125" s="908"/>
      <c r="WIP125" s="908"/>
      <c r="WIQ125" s="908"/>
      <c r="WIR125" s="908"/>
      <c r="WIS125" s="908"/>
      <c r="WIT125" s="908"/>
      <c r="WIU125" s="908"/>
      <c r="WIV125" s="908"/>
      <c r="WIW125" s="908"/>
      <c r="WIX125" s="908"/>
      <c r="WIY125" s="908"/>
      <c r="WIZ125" s="908"/>
      <c r="WJA125" s="908"/>
      <c r="WJB125" s="908"/>
      <c r="WJC125" s="908"/>
      <c r="WJD125" s="908"/>
      <c r="WJE125" s="908"/>
      <c r="WJF125" s="908"/>
      <c r="WJG125" s="908"/>
      <c r="WJH125" s="908"/>
      <c r="WJI125" s="908"/>
      <c r="WJJ125" s="908"/>
      <c r="WJK125" s="908"/>
      <c r="WJL125" s="908"/>
      <c r="WJM125" s="908"/>
      <c r="WJN125" s="908"/>
      <c r="WJO125" s="908"/>
      <c r="WJP125" s="908"/>
      <c r="WJQ125" s="908"/>
      <c r="WJR125" s="908"/>
      <c r="WJS125" s="908"/>
      <c r="WJT125" s="908"/>
      <c r="WJU125" s="908"/>
      <c r="WJV125" s="908"/>
      <c r="WJW125" s="908"/>
      <c r="WJX125" s="908"/>
      <c r="WJY125" s="908"/>
      <c r="WJZ125" s="908"/>
      <c r="WKA125" s="908"/>
      <c r="WKB125" s="908"/>
      <c r="WKC125" s="908"/>
      <c r="WKD125" s="908"/>
      <c r="WKE125" s="908"/>
      <c r="WKF125" s="908"/>
      <c r="WKG125" s="908"/>
      <c r="WKH125" s="908"/>
      <c r="WKI125" s="908"/>
      <c r="WKJ125" s="908"/>
      <c r="WKK125" s="908"/>
      <c r="WKL125" s="908"/>
      <c r="WKM125" s="908"/>
      <c r="WKN125" s="908"/>
      <c r="WKO125" s="908"/>
      <c r="WKP125" s="908"/>
      <c r="WKQ125" s="908"/>
      <c r="WKR125" s="908"/>
      <c r="WKS125" s="908"/>
      <c r="WKT125" s="908"/>
      <c r="WKU125" s="908"/>
      <c r="WKV125" s="908"/>
      <c r="WKW125" s="908"/>
      <c r="WKX125" s="908"/>
      <c r="WKY125" s="908"/>
      <c r="WKZ125" s="908"/>
      <c r="WLA125" s="908"/>
      <c r="WLB125" s="908"/>
      <c r="WLC125" s="908"/>
      <c r="WLD125" s="908"/>
      <c r="WLE125" s="908"/>
      <c r="WLF125" s="908"/>
      <c r="WLG125" s="908"/>
      <c r="WLH125" s="908"/>
      <c r="WLI125" s="908"/>
      <c r="WLJ125" s="908"/>
      <c r="WLK125" s="908"/>
      <c r="WLL125" s="908"/>
      <c r="WLM125" s="908"/>
      <c r="WLN125" s="908"/>
      <c r="WLO125" s="908"/>
      <c r="WLP125" s="908"/>
      <c r="WLQ125" s="908"/>
      <c r="WLR125" s="908"/>
      <c r="WLS125" s="908"/>
      <c r="WLT125" s="908"/>
      <c r="WLU125" s="908"/>
      <c r="WLV125" s="908"/>
      <c r="WLW125" s="908"/>
      <c r="WLX125" s="908"/>
      <c r="WLY125" s="908"/>
      <c r="WLZ125" s="908"/>
      <c r="WMA125" s="908"/>
      <c r="WMB125" s="908"/>
      <c r="WMC125" s="908"/>
      <c r="WMD125" s="908"/>
      <c r="WME125" s="908"/>
      <c r="WMF125" s="908"/>
      <c r="WMG125" s="908"/>
      <c r="WMH125" s="908"/>
      <c r="WMI125" s="908"/>
      <c r="WMJ125" s="908"/>
      <c r="WMK125" s="908"/>
      <c r="WML125" s="908"/>
      <c r="WMM125" s="908"/>
      <c r="WMN125" s="908"/>
      <c r="WMO125" s="908"/>
      <c r="WMP125" s="908"/>
      <c r="WMQ125" s="908"/>
      <c r="WMR125" s="908"/>
      <c r="WMS125" s="908"/>
      <c r="WMT125" s="908"/>
      <c r="WMU125" s="908"/>
      <c r="WMV125" s="908"/>
      <c r="WMW125" s="908"/>
      <c r="WMX125" s="908"/>
      <c r="WMY125" s="908"/>
      <c r="WMZ125" s="908"/>
      <c r="WNA125" s="908"/>
      <c r="WNB125" s="908"/>
      <c r="WNC125" s="908"/>
      <c r="WND125" s="908"/>
      <c r="WNE125" s="908"/>
      <c r="WNF125" s="908"/>
      <c r="WNG125" s="908"/>
      <c r="WNH125" s="908"/>
      <c r="WNI125" s="908"/>
      <c r="WNJ125" s="908"/>
      <c r="WNK125" s="908"/>
      <c r="WNL125" s="908"/>
      <c r="WNM125" s="908"/>
      <c r="WNN125" s="908"/>
      <c r="WNO125" s="908"/>
      <c r="WNP125" s="908"/>
      <c r="WNQ125" s="908"/>
      <c r="WNR125" s="908"/>
      <c r="WNS125" s="908"/>
      <c r="WNT125" s="908"/>
      <c r="WNU125" s="908"/>
      <c r="WNV125" s="908"/>
      <c r="WNW125" s="908"/>
      <c r="WNX125" s="908"/>
      <c r="WNY125" s="908"/>
      <c r="WNZ125" s="908"/>
      <c r="WOA125" s="908"/>
      <c r="WOB125" s="908"/>
      <c r="WOC125" s="908"/>
      <c r="WOD125" s="908"/>
      <c r="WOE125" s="908"/>
      <c r="WOF125" s="908"/>
      <c r="WOG125" s="908"/>
      <c r="WOH125" s="908"/>
      <c r="WOI125" s="908"/>
      <c r="WOJ125" s="908"/>
      <c r="WOK125" s="908"/>
      <c r="WOL125" s="908"/>
      <c r="WOM125" s="908"/>
      <c r="WON125" s="908"/>
      <c r="WOO125" s="908"/>
      <c r="WOP125" s="908"/>
      <c r="WOQ125" s="908"/>
      <c r="WOR125" s="908"/>
      <c r="WOS125" s="908"/>
      <c r="WOT125" s="908"/>
      <c r="WOU125" s="908"/>
      <c r="WOV125" s="908"/>
      <c r="WOW125" s="908"/>
      <c r="WOX125" s="908"/>
      <c r="WOY125" s="908"/>
      <c r="WOZ125" s="908"/>
      <c r="WPA125" s="908"/>
      <c r="WPB125" s="908"/>
      <c r="WPC125" s="908"/>
      <c r="WPD125" s="908"/>
      <c r="WPE125" s="908"/>
      <c r="WPF125" s="908"/>
      <c r="WPG125" s="908"/>
      <c r="WPH125" s="908"/>
      <c r="WPI125" s="908"/>
      <c r="WPJ125" s="908"/>
      <c r="WPK125" s="908"/>
      <c r="WPL125" s="908"/>
      <c r="WPM125" s="908"/>
      <c r="WPN125" s="908"/>
      <c r="WPO125" s="908"/>
      <c r="WPP125" s="908"/>
      <c r="WPQ125" s="908"/>
      <c r="WPR125" s="908"/>
      <c r="WPS125" s="908"/>
      <c r="WPT125" s="908"/>
      <c r="WPU125" s="908"/>
      <c r="WPV125" s="908"/>
      <c r="WPW125" s="908"/>
      <c r="WPX125" s="908"/>
      <c r="WPY125" s="908"/>
      <c r="WPZ125" s="908"/>
      <c r="WQA125" s="908"/>
      <c r="WQB125" s="908"/>
      <c r="WQC125" s="908"/>
      <c r="WQD125" s="908"/>
      <c r="WQE125" s="908"/>
      <c r="WQF125" s="908"/>
      <c r="WQG125" s="908"/>
      <c r="WQH125" s="908"/>
      <c r="WQI125" s="908"/>
      <c r="WQJ125" s="908"/>
      <c r="WQK125" s="908"/>
      <c r="WQL125" s="908"/>
      <c r="WQM125" s="908"/>
      <c r="WQN125" s="908"/>
      <c r="WQO125" s="908"/>
      <c r="WQP125" s="908"/>
      <c r="WQQ125" s="908"/>
      <c r="WQR125" s="908"/>
      <c r="WQS125" s="908"/>
      <c r="WQT125" s="908"/>
      <c r="WQU125" s="908"/>
      <c r="WQV125" s="908"/>
      <c r="WQW125" s="908"/>
      <c r="WQX125" s="908"/>
      <c r="WQY125" s="908"/>
      <c r="WQZ125" s="908"/>
      <c r="WRA125" s="908"/>
      <c r="WRB125" s="908"/>
      <c r="WRC125" s="908"/>
      <c r="WRD125" s="908"/>
      <c r="WRE125" s="908"/>
      <c r="WRF125" s="908"/>
      <c r="WRG125" s="908"/>
      <c r="WRH125" s="908"/>
      <c r="WRI125" s="908"/>
      <c r="WRJ125" s="908"/>
      <c r="WRK125" s="908"/>
      <c r="WRL125" s="908"/>
      <c r="WRM125" s="908"/>
      <c r="WRN125" s="908"/>
      <c r="WRO125" s="908"/>
      <c r="WRP125" s="908"/>
      <c r="WRQ125" s="908"/>
      <c r="WRR125" s="908"/>
      <c r="WRS125" s="908"/>
      <c r="WRT125" s="908"/>
      <c r="WRU125" s="908"/>
      <c r="WRV125" s="908"/>
      <c r="WRW125" s="908"/>
      <c r="WRX125" s="908"/>
      <c r="WRY125" s="908"/>
      <c r="WRZ125" s="908"/>
      <c r="WSA125" s="908"/>
      <c r="WSB125" s="908"/>
      <c r="WSC125" s="908"/>
      <c r="WSD125" s="908"/>
      <c r="WSE125" s="908"/>
      <c r="WSF125" s="908"/>
      <c r="WSG125" s="908"/>
      <c r="WSH125" s="908"/>
      <c r="WSI125" s="908"/>
      <c r="WSJ125" s="908"/>
      <c r="WSK125" s="908"/>
      <c r="WSL125" s="908"/>
      <c r="WSM125" s="908"/>
      <c r="WSN125" s="908"/>
      <c r="WSO125" s="908"/>
      <c r="WSP125" s="908"/>
      <c r="WSQ125" s="908"/>
      <c r="WSR125" s="908"/>
      <c r="WSS125" s="908"/>
      <c r="WST125" s="908"/>
      <c r="WSU125" s="908"/>
      <c r="WSV125" s="908"/>
      <c r="WSW125" s="908"/>
      <c r="WSX125" s="908"/>
      <c r="WSY125" s="908"/>
      <c r="WSZ125" s="908"/>
      <c r="WTA125" s="908"/>
      <c r="WTB125" s="908"/>
      <c r="WTC125" s="908"/>
      <c r="WTD125" s="908"/>
      <c r="WTE125" s="908"/>
      <c r="WTF125" s="908"/>
      <c r="WTG125" s="908"/>
      <c r="WTH125" s="908"/>
      <c r="WTI125" s="908"/>
      <c r="WTJ125" s="908"/>
      <c r="WTK125" s="908"/>
      <c r="WTL125" s="908"/>
      <c r="WTM125" s="908"/>
      <c r="WTN125" s="908"/>
      <c r="WTO125" s="908"/>
      <c r="WTP125" s="908"/>
      <c r="WTQ125" s="908"/>
      <c r="WTR125" s="908"/>
      <c r="WTS125" s="908"/>
      <c r="WTT125" s="908"/>
      <c r="WTU125" s="908"/>
      <c r="WTV125" s="908"/>
      <c r="WTW125" s="908"/>
      <c r="WTX125" s="908"/>
      <c r="WTY125" s="908"/>
      <c r="WTZ125" s="908"/>
      <c r="WUA125" s="908"/>
      <c r="WUB125" s="908"/>
      <c r="WUC125" s="908"/>
      <c r="WUD125" s="908"/>
      <c r="WUE125" s="908"/>
      <c r="WUF125" s="908"/>
      <c r="WUG125" s="908"/>
      <c r="WUH125" s="908"/>
      <c r="WUI125" s="908"/>
      <c r="WUJ125" s="908"/>
      <c r="WUK125" s="908"/>
      <c r="WUL125" s="908"/>
      <c r="WUM125" s="908"/>
      <c r="WUN125" s="908"/>
      <c r="WUO125" s="908"/>
      <c r="WUP125" s="908"/>
      <c r="WUQ125" s="908"/>
      <c r="WUR125" s="908"/>
      <c r="WUS125" s="908"/>
      <c r="WUT125" s="908"/>
      <c r="WUU125" s="908"/>
      <c r="WUV125" s="908"/>
      <c r="WUW125" s="908"/>
      <c r="WUX125" s="908"/>
      <c r="WUY125" s="908"/>
      <c r="WUZ125" s="908"/>
      <c r="WVA125" s="908"/>
      <c r="WVB125" s="908"/>
      <c r="WVC125" s="908"/>
      <c r="WVD125" s="908"/>
      <c r="WVE125" s="908"/>
      <c r="WVF125" s="908"/>
      <c r="WVG125" s="908"/>
      <c r="WVH125" s="908"/>
      <c r="WVI125" s="908"/>
      <c r="WVJ125" s="908"/>
      <c r="WVK125" s="908"/>
      <c r="WVL125" s="908"/>
      <c r="WVM125" s="908"/>
      <c r="WVN125" s="908"/>
      <c r="WVO125" s="908"/>
      <c r="WVP125" s="908"/>
      <c r="WVQ125" s="908"/>
      <c r="WVR125" s="908"/>
      <c r="WVS125" s="908"/>
      <c r="WVT125" s="908"/>
      <c r="WVU125" s="908"/>
      <c r="WVV125" s="908"/>
      <c r="WVW125" s="908"/>
      <c r="WVX125" s="908"/>
      <c r="WVY125" s="908"/>
      <c r="WVZ125" s="908"/>
      <c r="WWA125" s="908"/>
      <c r="WWB125" s="908"/>
      <c r="WWC125" s="908"/>
    </row>
    <row r="126" spans="1:16149" s="921" customFormat="1" ht="24.95" customHeight="1">
      <c r="A126" s="899" t="s">
        <v>1717</v>
      </c>
      <c r="B126" s="909" t="s">
        <v>2218</v>
      </c>
      <c r="C126" s="909" t="s">
        <v>116</v>
      </c>
      <c r="D126" s="910" t="s">
        <v>2219</v>
      </c>
      <c r="E126" s="910">
        <v>36685</v>
      </c>
      <c r="F126" s="915">
        <f t="shared" ca="1" si="16"/>
        <v>19.678328495053275</v>
      </c>
      <c r="G126" s="916">
        <f t="shared" si="12"/>
        <v>44052</v>
      </c>
      <c r="H126" s="917">
        <v>26506</v>
      </c>
      <c r="I126" s="741"/>
      <c r="J126" s="741"/>
      <c r="K126" s="925">
        <v>1</v>
      </c>
      <c r="L126" s="443">
        <f t="shared" si="20"/>
        <v>15</v>
      </c>
      <c r="M126" s="443">
        <f t="shared" si="20"/>
        <v>15</v>
      </c>
      <c r="N126" s="902"/>
      <c r="O126" s="902"/>
      <c r="P126" s="903">
        <f t="shared" si="17"/>
        <v>38321.871185999997</v>
      </c>
      <c r="Q126" s="443">
        <f t="shared" si="14"/>
        <v>19</v>
      </c>
      <c r="R126" s="904"/>
      <c r="S126" s="904"/>
      <c r="T126" s="904">
        <f t="shared" si="21"/>
        <v>19</v>
      </c>
      <c r="U126" s="903">
        <f t="shared" si="15"/>
        <v>503614</v>
      </c>
      <c r="V126" s="918"/>
      <c r="W126" s="919"/>
      <c r="X126" s="920"/>
    </row>
    <row r="127" spans="1:16149" s="921" customFormat="1" ht="24.95" customHeight="1">
      <c r="A127" s="899" t="s">
        <v>111</v>
      </c>
      <c r="B127" s="736" t="s">
        <v>1763</v>
      </c>
      <c r="C127" s="743" t="s">
        <v>116</v>
      </c>
      <c r="D127" s="738">
        <v>21794</v>
      </c>
      <c r="E127" s="738">
        <v>37137</v>
      </c>
      <c r="F127" s="915">
        <f t="shared" ca="1" si="16"/>
        <v>18.439972330669715</v>
      </c>
      <c r="G127" s="916">
        <f t="shared" si="12"/>
        <v>43709</v>
      </c>
      <c r="H127" s="917">
        <f>25232</f>
        <v>25232</v>
      </c>
      <c r="I127" s="741" t="s">
        <v>231</v>
      </c>
      <c r="J127" s="741" t="s">
        <v>231</v>
      </c>
      <c r="K127" s="924">
        <v>1</v>
      </c>
      <c r="L127" s="443">
        <f t="shared" si="20"/>
        <v>15</v>
      </c>
      <c r="M127" s="443">
        <f t="shared" si="20"/>
        <v>15</v>
      </c>
      <c r="N127" s="902"/>
      <c r="O127" s="902"/>
      <c r="P127" s="903">
        <f t="shared" si="17"/>
        <v>36479.946191999996</v>
      </c>
      <c r="Q127" s="443">
        <f t="shared" si="14"/>
        <v>18</v>
      </c>
      <c r="R127" s="904">
        <v>20</v>
      </c>
      <c r="S127" s="904">
        <v>35</v>
      </c>
      <c r="T127" s="904">
        <f t="shared" si="21"/>
        <v>18</v>
      </c>
      <c r="U127" s="903">
        <f t="shared" si="15"/>
        <v>454176</v>
      </c>
      <c r="V127" s="918"/>
      <c r="W127" s="919"/>
      <c r="X127" s="920"/>
      <c r="Y127" s="908"/>
      <c r="Z127" s="908"/>
      <c r="AA127" s="908"/>
      <c r="AB127" s="908"/>
      <c r="AC127" s="908"/>
      <c r="AD127" s="908"/>
      <c r="AE127" s="908"/>
      <c r="AF127" s="908"/>
      <c r="AG127" s="908"/>
      <c r="AH127" s="908"/>
      <c r="AI127" s="908"/>
      <c r="AJ127" s="908"/>
      <c r="AK127" s="908"/>
      <c r="AL127" s="908"/>
      <c r="AM127" s="908"/>
      <c r="AN127" s="908"/>
      <c r="AO127" s="908"/>
      <c r="AP127" s="908"/>
      <c r="AQ127" s="908"/>
      <c r="AR127" s="908"/>
      <c r="AS127" s="908"/>
      <c r="AT127" s="908"/>
      <c r="AU127" s="908"/>
      <c r="AV127" s="908"/>
      <c r="AW127" s="908"/>
      <c r="AX127" s="908"/>
      <c r="AY127" s="908"/>
      <c r="AZ127" s="908"/>
      <c r="BA127" s="908"/>
      <c r="BB127" s="908"/>
      <c r="BC127" s="908"/>
      <c r="BD127" s="908"/>
      <c r="BE127" s="908"/>
      <c r="BF127" s="908"/>
      <c r="BG127" s="908"/>
      <c r="BH127" s="908"/>
      <c r="BI127" s="908"/>
      <c r="BJ127" s="908"/>
      <c r="BK127" s="908"/>
      <c r="BL127" s="908"/>
      <c r="BM127" s="908"/>
      <c r="BN127" s="908"/>
      <c r="BO127" s="908"/>
      <c r="BP127" s="908"/>
      <c r="BQ127" s="908"/>
      <c r="BR127" s="908"/>
      <c r="BS127" s="908"/>
      <c r="BT127" s="908"/>
      <c r="BU127" s="908"/>
      <c r="BV127" s="908"/>
      <c r="BW127" s="908"/>
      <c r="BX127" s="908"/>
      <c r="BY127" s="908"/>
      <c r="BZ127" s="908"/>
      <c r="CA127" s="908"/>
      <c r="CB127" s="908"/>
      <c r="CC127" s="908"/>
      <c r="CD127" s="908"/>
      <c r="CE127" s="908"/>
      <c r="CF127" s="908"/>
      <c r="CG127" s="908"/>
      <c r="CH127" s="908"/>
      <c r="CI127" s="908"/>
      <c r="CJ127" s="908"/>
      <c r="CK127" s="908"/>
      <c r="CL127" s="908"/>
      <c r="CM127" s="908"/>
      <c r="CN127" s="908"/>
      <c r="CO127" s="908"/>
      <c r="CP127" s="908"/>
      <c r="CQ127" s="908"/>
      <c r="CR127" s="908"/>
      <c r="CS127" s="908"/>
      <c r="CT127" s="908"/>
      <c r="CU127" s="908"/>
      <c r="CV127" s="908"/>
      <c r="CW127" s="908"/>
      <c r="CX127" s="908"/>
      <c r="CY127" s="908"/>
      <c r="CZ127" s="908"/>
      <c r="DA127" s="908"/>
      <c r="DB127" s="908"/>
      <c r="DC127" s="908"/>
      <c r="DD127" s="908"/>
      <c r="DE127" s="908"/>
      <c r="DF127" s="908"/>
      <c r="DG127" s="908"/>
      <c r="DH127" s="908"/>
      <c r="DI127" s="908"/>
      <c r="DJ127" s="908"/>
      <c r="DK127" s="908"/>
      <c r="DL127" s="908"/>
      <c r="DM127" s="908"/>
      <c r="DN127" s="908"/>
      <c r="DO127" s="908"/>
      <c r="DP127" s="908"/>
      <c r="DQ127" s="908"/>
      <c r="DR127" s="908"/>
      <c r="DS127" s="908"/>
      <c r="DT127" s="908"/>
      <c r="DU127" s="908"/>
      <c r="DV127" s="908"/>
      <c r="DW127" s="908"/>
      <c r="DX127" s="908"/>
      <c r="DY127" s="908"/>
      <c r="DZ127" s="908"/>
      <c r="EA127" s="908"/>
      <c r="EB127" s="908"/>
      <c r="EC127" s="908"/>
      <c r="ED127" s="908"/>
      <c r="EE127" s="908"/>
      <c r="EF127" s="908"/>
      <c r="EG127" s="908"/>
      <c r="EH127" s="908"/>
      <c r="EI127" s="908"/>
      <c r="EJ127" s="908"/>
      <c r="EK127" s="908"/>
      <c r="EL127" s="908"/>
      <c r="EM127" s="908"/>
      <c r="EN127" s="908"/>
      <c r="EO127" s="908"/>
      <c r="EP127" s="908"/>
      <c r="EQ127" s="908"/>
      <c r="ER127" s="908"/>
      <c r="ES127" s="908"/>
      <c r="ET127" s="908"/>
      <c r="EU127" s="908"/>
      <c r="EV127" s="908"/>
      <c r="EW127" s="908"/>
      <c r="EX127" s="908"/>
      <c r="EY127" s="908"/>
      <c r="EZ127" s="908"/>
      <c r="FA127" s="908"/>
      <c r="FB127" s="908"/>
      <c r="FC127" s="908"/>
      <c r="FD127" s="908"/>
      <c r="FE127" s="908"/>
      <c r="FF127" s="908"/>
      <c r="FG127" s="908"/>
      <c r="FH127" s="908"/>
      <c r="FI127" s="908"/>
      <c r="FJ127" s="908"/>
      <c r="FK127" s="908"/>
      <c r="FL127" s="908"/>
      <c r="FM127" s="908"/>
      <c r="FN127" s="908"/>
      <c r="FO127" s="908"/>
      <c r="FP127" s="908"/>
      <c r="FQ127" s="908"/>
      <c r="FR127" s="908"/>
      <c r="FS127" s="908"/>
      <c r="FT127" s="908"/>
      <c r="FU127" s="908"/>
      <c r="FV127" s="908"/>
      <c r="FW127" s="908"/>
      <c r="FX127" s="908"/>
      <c r="FY127" s="908"/>
      <c r="FZ127" s="908"/>
      <c r="GA127" s="908"/>
      <c r="GB127" s="908"/>
      <c r="GC127" s="908"/>
      <c r="GD127" s="908"/>
      <c r="GE127" s="908"/>
      <c r="GF127" s="908"/>
      <c r="GG127" s="908"/>
      <c r="GH127" s="908"/>
      <c r="GI127" s="908"/>
      <c r="GJ127" s="908"/>
      <c r="GK127" s="908"/>
      <c r="GL127" s="908"/>
      <c r="GM127" s="908"/>
      <c r="GN127" s="908"/>
      <c r="GO127" s="908"/>
      <c r="GP127" s="908"/>
      <c r="GQ127" s="908"/>
      <c r="GR127" s="908"/>
      <c r="GS127" s="908"/>
      <c r="GT127" s="908"/>
      <c r="GU127" s="908"/>
      <c r="GV127" s="908"/>
      <c r="GW127" s="908"/>
      <c r="GX127" s="908"/>
      <c r="GY127" s="908"/>
      <c r="GZ127" s="908"/>
      <c r="HA127" s="908"/>
      <c r="HB127" s="908"/>
      <c r="HC127" s="908"/>
      <c r="HD127" s="908"/>
      <c r="HE127" s="908"/>
      <c r="HF127" s="908"/>
      <c r="HG127" s="908"/>
      <c r="HH127" s="908"/>
      <c r="HI127" s="908"/>
      <c r="HJ127" s="908"/>
      <c r="HK127" s="908"/>
      <c r="HL127" s="908"/>
      <c r="HM127" s="908"/>
      <c r="HN127" s="908"/>
      <c r="HO127" s="908"/>
      <c r="HP127" s="908"/>
      <c r="HQ127" s="908"/>
      <c r="HR127" s="908"/>
      <c r="HS127" s="908"/>
      <c r="HT127" s="908"/>
      <c r="HU127" s="908"/>
      <c r="HV127" s="908"/>
      <c r="HW127" s="908"/>
      <c r="HX127" s="908"/>
      <c r="HY127" s="908"/>
      <c r="HZ127" s="908"/>
      <c r="IA127" s="908"/>
      <c r="IB127" s="908"/>
      <c r="IC127" s="908"/>
      <c r="ID127" s="908"/>
      <c r="IE127" s="908"/>
      <c r="IF127" s="908"/>
      <c r="IG127" s="908"/>
      <c r="IH127" s="908"/>
      <c r="II127" s="908"/>
      <c r="IJ127" s="908"/>
      <c r="IK127" s="908"/>
      <c r="IL127" s="908"/>
      <c r="IM127" s="908"/>
      <c r="IN127" s="908"/>
      <c r="IO127" s="908"/>
      <c r="IP127" s="908"/>
      <c r="IQ127" s="908"/>
      <c r="IR127" s="908"/>
      <c r="IS127" s="908"/>
      <c r="IT127" s="908"/>
      <c r="IU127" s="908"/>
      <c r="IV127" s="908"/>
      <c r="IW127" s="908"/>
      <c r="IX127" s="908"/>
      <c r="IY127" s="908"/>
      <c r="IZ127" s="908"/>
      <c r="JA127" s="908"/>
      <c r="JB127" s="908"/>
      <c r="JC127" s="908"/>
      <c r="JD127" s="908"/>
      <c r="JE127" s="908"/>
      <c r="JF127" s="908"/>
      <c r="JG127" s="908"/>
      <c r="JH127" s="908"/>
      <c r="JI127" s="908"/>
      <c r="JJ127" s="908"/>
      <c r="JK127" s="908"/>
      <c r="JL127" s="908"/>
      <c r="JM127" s="908"/>
      <c r="JN127" s="908"/>
      <c r="JO127" s="908"/>
      <c r="JP127" s="908"/>
      <c r="JQ127" s="908"/>
      <c r="JR127" s="908"/>
      <c r="JS127" s="908"/>
      <c r="JT127" s="908"/>
      <c r="JU127" s="908"/>
      <c r="JV127" s="908"/>
      <c r="JW127" s="908"/>
      <c r="JX127" s="908"/>
      <c r="JY127" s="908"/>
      <c r="JZ127" s="908"/>
      <c r="KA127" s="908"/>
      <c r="KB127" s="908"/>
      <c r="KC127" s="908"/>
      <c r="KD127" s="908"/>
      <c r="KE127" s="908"/>
      <c r="KF127" s="908"/>
      <c r="KG127" s="908"/>
      <c r="KH127" s="908"/>
      <c r="KI127" s="908"/>
      <c r="KJ127" s="908"/>
      <c r="KK127" s="908"/>
      <c r="KL127" s="908"/>
      <c r="KM127" s="908"/>
      <c r="KN127" s="908"/>
      <c r="KO127" s="908"/>
      <c r="KP127" s="908"/>
      <c r="KQ127" s="908"/>
      <c r="KR127" s="908"/>
      <c r="KS127" s="908"/>
      <c r="KT127" s="908"/>
      <c r="KU127" s="908"/>
      <c r="KV127" s="908"/>
      <c r="KW127" s="908"/>
      <c r="KX127" s="908"/>
      <c r="KY127" s="908"/>
      <c r="KZ127" s="908"/>
      <c r="LA127" s="908"/>
      <c r="LB127" s="908"/>
      <c r="LC127" s="908"/>
      <c r="LD127" s="908"/>
      <c r="LE127" s="908"/>
      <c r="LF127" s="908"/>
      <c r="LG127" s="908"/>
      <c r="LH127" s="908"/>
      <c r="LI127" s="908"/>
      <c r="LJ127" s="908"/>
      <c r="LK127" s="908"/>
      <c r="LL127" s="908"/>
      <c r="LM127" s="908"/>
      <c r="LN127" s="908"/>
      <c r="LO127" s="908"/>
      <c r="LP127" s="908"/>
      <c r="LQ127" s="908"/>
      <c r="LR127" s="908"/>
      <c r="LS127" s="908"/>
      <c r="LT127" s="908"/>
      <c r="LU127" s="908"/>
      <c r="LV127" s="908"/>
      <c r="LW127" s="908"/>
      <c r="LX127" s="908"/>
      <c r="LY127" s="908"/>
      <c r="LZ127" s="908"/>
      <c r="MA127" s="908"/>
      <c r="MB127" s="908"/>
      <c r="MC127" s="908"/>
      <c r="MD127" s="908"/>
      <c r="ME127" s="908"/>
      <c r="MF127" s="908"/>
      <c r="MG127" s="908"/>
      <c r="MH127" s="908"/>
      <c r="MI127" s="908"/>
      <c r="MJ127" s="908"/>
      <c r="MK127" s="908"/>
      <c r="ML127" s="908"/>
      <c r="MM127" s="908"/>
      <c r="MN127" s="908"/>
      <c r="MO127" s="908"/>
      <c r="MP127" s="908"/>
      <c r="MQ127" s="908"/>
      <c r="MR127" s="908"/>
      <c r="MS127" s="908"/>
      <c r="MT127" s="908"/>
      <c r="MU127" s="908"/>
      <c r="MV127" s="908"/>
      <c r="MW127" s="908"/>
      <c r="MX127" s="908"/>
      <c r="MY127" s="908"/>
      <c r="MZ127" s="908"/>
      <c r="NA127" s="908"/>
      <c r="NB127" s="908"/>
      <c r="NC127" s="908"/>
      <c r="ND127" s="908"/>
      <c r="NE127" s="908"/>
      <c r="NF127" s="908"/>
      <c r="NG127" s="908"/>
      <c r="NH127" s="908"/>
      <c r="NI127" s="908"/>
      <c r="NJ127" s="908"/>
      <c r="NK127" s="908"/>
      <c r="NL127" s="908"/>
      <c r="NM127" s="908"/>
      <c r="NN127" s="908"/>
      <c r="NO127" s="908"/>
      <c r="NP127" s="908"/>
      <c r="NQ127" s="908"/>
      <c r="NR127" s="908"/>
      <c r="NS127" s="908"/>
      <c r="NT127" s="908"/>
      <c r="NU127" s="908"/>
      <c r="NV127" s="908"/>
      <c r="NW127" s="908"/>
      <c r="NX127" s="908"/>
      <c r="NY127" s="908"/>
      <c r="NZ127" s="908"/>
      <c r="OA127" s="908"/>
      <c r="OB127" s="908"/>
      <c r="OC127" s="908"/>
      <c r="OD127" s="908"/>
      <c r="OE127" s="908"/>
      <c r="OF127" s="908"/>
      <c r="OG127" s="908"/>
      <c r="OH127" s="908"/>
      <c r="OI127" s="908"/>
      <c r="OJ127" s="908"/>
      <c r="OK127" s="908"/>
      <c r="OL127" s="908"/>
      <c r="OM127" s="908"/>
      <c r="ON127" s="908"/>
      <c r="OO127" s="908"/>
      <c r="OP127" s="908"/>
      <c r="OQ127" s="908"/>
      <c r="OR127" s="908"/>
      <c r="OS127" s="908"/>
      <c r="OT127" s="908"/>
      <c r="OU127" s="908"/>
      <c r="OV127" s="908"/>
      <c r="OW127" s="908"/>
      <c r="OX127" s="908"/>
      <c r="OY127" s="908"/>
      <c r="OZ127" s="908"/>
      <c r="PA127" s="908"/>
      <c r="PB127" s="908"/>
      <c r="PC127" s="908"/>
      <c r="PD127" s="908"/>
      <c r="PE127" s="908"/>
      <c r="PF127" s="908"/>
      <c r="PG127" s="908"/>
      <c r="PH127" s="908"/>
      <c r="PI127" s="908"/>
      <c r="PJ127" s="908"/>
      <c r="PK127" s="908"/>
      <c r="PL127" s="908"/>
      <c r="PM127" s="908"/>
      <c r="PN127" s="908"/>
      <c r="PO127" s="908"/>
      <c r="PP127" s="908"/>
      <c r="PQ127" s="908"/>
      <c r="PR127" s="908"/>
      <c r="PS127" s="908"/>
      <c r="PT127" s="908"/>
      <c r="PU127" s="908"/>
      <c r="PV127" s="908"/>
      <c r="PW127" s="908"/>
      <c r="PX127" s="908"/>
      <c r="PY127" s="908"/>
      <c r="PZ127" s="908"/>
      <c r="QA127" s="908"/>
      <c r="QB127" s="908"/>
      <c r="QC127" s="908"/>
      <c r="QD127" s="908"/>
      <c r="QE127" s="908"/>
      <c r="QF127" s="908"/>
      <c r="QG127" s="908"/>
      <c r="QH127" s="908"/>
      <c r="QI127" s="908"/>
      <c r="QJ127" s="908"/>
      <c r="QK127" s="908"/>
      <c r="QL127" s="908"/>
      <c r="QM127" s="908"/>
      <c r="QN127" s="908"/>
      <c r="QO127" s="908"/>
      <c r="QP127" s="908"/>
      <c r="QQ127" s="908"/>
      <c r="QR127" s="908"/>
      <c r="QS127" s="908"/>
      <c r="QT127" s="908"/>
      <c r="QU127" s="908"/>
      <c r="QV127" s="908"/>
      <c r="QW127" s="908"/>
      <c r="QX127" s="908"/>
      <c r="QY127" s="908"/>
      <c r="QZ127" s="908"/>
      <c r="RA127" s="908"/>
      <c r="RB127" s="908"/>
      <c r="RC127" s="908"/>
      <c r="RD127" s="908"/>
      <c r="RE127" s="908"/>
      <c r="RF127" s="908"/>
      <c r="RG127" s="908"/>
      <c r="RH127" s="908"/>
      <c r="RI127" s="908"/>
      <c r="RJ127" s="908"/>
      <c r="RK127" s="908"/>
      <c r="RL127" s="908"/>
      <c r="RM127" s="908"/>
      <c r="RN127" s="908"/>
      <c r="RO127" s="908"/>
      <c r="RP127" s="908"/>
      <c r="RQ127" s="908"/>
      <c r="RR127" s="908"/>
      <c r="RS127" s="908"/>
      <c r="RT127" s="908"/>
      <c r="RU127" s="908"/>
      <c r="RV127" s="908"/>
      <c r="RW127" s="908"/>
      <c r="RX127" s="908"/>
      <c r="RY127" s="908"/>
      <c r="RZ127" s="908"/>
      <c r="SA127" s="908"/>
      <c r="SB127" s="908"/>
      <c r="SC127" s="908"/>
      <c r="SD127" s="908"/>
      <c r="SE127" s="908"/>
      <c r="SF127" s="908"/>
      <c r="SG127" s="908"/>
      <c r="SH127" s="908"/>
      <c r="SI127" s="908"/>
      <c r="SJ127" s="908"/>
      <c r="SK127" s="908"/>
      <c r="SL127" s="908"/>
      <c r="SM127" s="908"/>
      <c r="SN127" s="908"/>
      <c r="SO127" s="908"/>
      <c r="SP127" s="908"/>
      <c r="SQ127" s="908"/>
      <c r="SR127" s="908"/>
      <c r="SS127" s="908"/>
      <c r="ST127" s="908"/>
      <c r="SU127" s="908"/>
      <c r="SV127" s="908"/>
      <c r="SW127" s="908"/>
      <c r="SX127" s="908"/>
      <c r="SY127" s="908"/>
      <c r="SZ127" s="908"/>
      <c r="TA127" s="908"/>
      <c r="TB127" s="908"/>
      <c r="TC127" s="908"/>
      <c r="TD127" s="908"/>
      <c r="TE127" s="908"/>
      <c r="TF127" s="908"/>
      <c r="TG127" s="908"/>
      <c r="TH127" s="908"/>
      <c r="TI127" s="908"/>
      <c r="TJ127" s="908"/>
      <c r="TK127" s="908"/>
      <c r="TL127" s="908"/>
      <c r="TM127" s="908"/>
      <c r="TN127" s="908"/>
      <c r="TO127" s="908"/>
      <c r="TP127" s="908"/>
      <c r="TQ127" s="908"/>
      <c r="TR127" s="908"/>
      <c r="TS127" s="908"/>
      <c r="TT127" s="908"/>
      <c r="TU127" s="908"/>
      <c r="TV127" s="908"/>
      <c r="TW127" s="908"/>
      <c r="TX127" s="908"/>
      <c r="TY127" s="908"/>
      <c r="TZ127" s="908"/>
      <c r="UA127" s="908"/>
      <c r="UB127" s="908"/>
      <c r="UC127" s="908"/>
      <c r="UD127" s="908"/>
      <c r="UE127" s="908"/>
      <c r="UF127" s="908"/>
      <c r="UG127" s="908"/>
      <c r="UH127" s="908"/>
      <c r="UI127" s="908"/>
      <c r="UJ127" s="908"/>
      <c r="UK127" s="908"/>
      <c r="UL127" s="908"/>
      <c r="UM127" s="908"/>
      <c r="UN127" s="908"/>
      <c r="UO127" s="908"/>
      <c r="UP127" s="908"/>
      <c r="UQ127" s="908"/>
      <c r="UR127" s="908"/>
      <c r="US127" s="908"/>
      <c r="UT127" s="908"/>
      <c r="UU127" s="908"/>
      <c r="UV127" s="908"/>
      <c r="UW127" s="908"/>
      <c r="UX127" s="908"/>
      <c r="UY127" s="908"/>
      <c r="UZ127" s="908"/>
      <c r="VA127" s="908"/>
      <c r="VB127" s="908"/>
      <c r="VC127" s="908"/>
      <c r="VD127" s="908"/>
      <c r="VE127" s="908"/>
      <c r="VF127" s="908"/>
      <c r="VG127" s="908"/>
      <c r="VH127" s="908"/>
      <c r="VI127" s="908"/>
      <c r="VJ127" s="908"/>
      <c r="VK127" s="908"/>
      <c r="VL127" s="908"/>
      <c r="VM127" s="908"/>
      <c r="VN127" s="908"/>
      <c r="VO127" s="908"/>
      <c r="VP127" s="908"/>
      <c r="VQ127" s="908"/>
      <c r="VR127" s="908"/>
      <c r="VS127" s="908"/>
      <c r="VT127" s="908"/>
      <c r="VU127" s="908"/>
      <c r="VV127" s="908"/>
      <c r="VW127" s="908"/>
      <c r="VX127" s="908"/>
      <c r="VY127" s="908"/>
      <c r="VZ127" s="908"/>
      <c r="WA127" s="908"/>
      <c r="WB127" s="908"/>
      <c r="WC127" s="908"/>
      <c r="WD127" s="908"/>
      <c r="WE127" s="908"/>
      <c r="WF127" s="908"/>
      <c r="WG127" s="908"/>
      <c r="WH127" s="908"/>
      <c r="WI127" s="908"/>
      <c r="WJ127" s="908"/>
      <c r="WK127" s="908"/>
      <c r="WL127" s="908"/>
      <c r="WM127" s="908"/>
      <c r="WN127" s="908"/>
      <c r="WO127" s="908"/>
      <c r="WP127" s="908"/>
      <c r="WQ127" s="908"/>
      <c r="WR127" s="908"/>
      <c r="WS127" s="908"/>
      <c r="WT127" s="908"/>
      <c r="WU127" s="908"/>
      <c r="WV127" s="908"/>
      <c r="WW127" s="908"/>
      <c r="WX127" s="908"/>
      <c r="WY127" s="908"/>
      <c r="WZ127" s="908"/>
      <c r="XA127" s="908"/>
      <c r="XB127" s="908"/>
      <c r="XC127" s="908"/>
      <c r="XD127" s="908"/>
      <c r="XE127" s="908"/>
      <c r="XF127" s="908"/>
      <c r="XG127" s="908"/>
      <c r="XH127" s="908"/>
      <c r="XI127" s="908"/>
      <c r="XJ127" s="908"/>
      <c r="XK127" s="908"/>
      <c r="XL127" s="908"/>
      <c r="XM127" s="908"/>
      <c r="XN127" s="908"/>
      <c r="XO127" s="908"/>
      <c r="XP127" s="908"/>
      <c r="XQ127" s="908"/>
      <c r="XR127" s="908"/>
      <c r="XS127" s="908"/>
      <c r="XT127" s="908"/>
      <c r="XU127" s="908"/>
      <c r="XV127" s="908"/>
      <c r="XW127" s="908"/>
      <c r="XX127" s="908"/>
      <c r="XY127" s="908"/>
      <c r="XZ127" s="908"/>
      <c r="YA127" s="908"/>
      <c r="YB127" s="908"/>
      <c r="YC127" s="908"/>
      <c r="YD127" s="908"/>
      <c r="YE127" s="908"/>
      <c r="YF127" s="908"/>
      <c r="YG127" s="908"/>
      <c r="YH127" s="908"/>
      <c r="YI127" s="908"/>
      <c r="YJ127" s="908"/>
      <c r="YK127" s="908"/>
      <c r="YL127" s="908"/>
      <c r="YM127" s="908"/>
      <c r="YN127" s="908"/>
      <c r="YO127" s="908"/>
      <c r="YP127" s="908"/>
      <c r="YQ127" s="908"/>
      <c r="YR127" s="908"/>
      <c r="YS127" s="908"/>
      <c r="YT127" s="908"/>
      <c r="YU127" s="908"/>
      <c r="YV127" s="908"/>
      <c r="YW127" s="908"/>
      <c r="YX127" s="908"/>
      <c r="YY127" s="908"/>
      <c r="YZ127" s="908"/>
      <c r="ZA127" s="908"/>
      <c r="ZB127" s="908"/>
      <c r="ZC127" s="908"/>
      <c r="ZD127" s="908"/>
      <c r="ZE127" s="908"/>
      <c r="ZF127" s="908"/>
      <c r="ZG127" s="908"/>
      <c r="ZH127" s="908"/>
      <c r="ZI127" s="908"/>
      <c r="ZJ127" s="908"/>
      <c r="ZK127" s="908"/>
      <c r="ZL127" s="908"/>
      <c r="ZM127" s="908"/>
      <c r="ZN127" s="908"/>
      <c r="ZO127" s="908"/>
      <c r="ZP127" s="908"/>
      <c r="ZQ127" s="908"/>
      <c r="ZR127" s="908"/>
      <c r="ZS127" s="908"/>
      <c r="ZT127" s="908"/>
      <c r="ZU127" s="908"/>
      <c r="ZV127" s="908"/>
      <c r="ZW127" s="908"/>
      <c r="ZX127" s="908"/>
      <c r="ZY127" s="908"/>
      <c r="ZZ127" s="908"/>
      <c r="AAA127" s="908"/>
      <c r="AAB127" s="908"/>
      <c r="AAC127" s="908"/>
      <c r="AAD127" s="908"/>
      <c r="AAE127" s="908"/>
      <c r="AAF127" s="908"/>
      <c r="AAG127" s="908"/>
      <c r="AAH127" s="908"/>
      <c r="AAI127" s="908"/>
      <c r="AAJ127" s="908"/>
      <c r="AAK127" s="908"/>
      <c r="AAL127" s="908"/>
      <c r="AAM127" s="908"/>
      <c r="AAN127" s="908"/>
      <c r="AAO127" s="908"/>
      <c r="AAP127" s="908"/>
      <c r="AAQ127" s="908"/>
      <c r="AAR127" s="908"/>
      <c r="AAS127" s="908"/>
      <c r="AAT127" s="908"/>
      <c r="AAU127" s="908"/>
      <c r="AAV127" s="908"/>
      <c r="AAW127" s="908"/>
      <c r="AAX127" s="908"/>
      <c r="AAY127" s="908"/>
      <c r="AAZ127" s="908"/>
      <c r="ABA127" s="908"/>
      <c r="ABB127" s="908"/>
      <c r="ABC127" s="908"/>
      <c r="ABD127" s="908"/>
      <c r="ABE127" s="908"/>
      <c r="ABF127" s="908"/>
      <c r="ABG127" s="908"/>
      <c r="ABH127" s="908"/>
      <c r="ABI127" s="908"/>
      <c r="ABJ127" s="908"/>
      <c r="ABK127" s="908"/>
      <c r="ABL127" s="908"/>
      <c r="ABM127" s="908"/>
      <c r="ABN127" s="908"/>
      <c r="ABO127" s="908"/>
      <c r="ABP127" s="908"/>
      <c r="ABQ127" s="908"/>
      <c r="ABR127" s="908"/>
      <c r="ABS127" s="908"/>
      <c r="ABT127" s="908"/>
      <c r="ABU127" s="908"/>
      <c r="ABV127" s="908"/>
      <c r="ABW127" s="908"/>
      <c r="ABX127" s="908"/>
      <c r="ABY127" s="908"/>
      <c r="ABZ127" s="908"/>
      <c r="ACA127" s="908"/>
      <c r="ACB127" s="908"/>
      <c r="ACC127" s="908"/>
      <c r="ACD127" s="908"/>
      <c r="ACE127" s="908"/>
      <c r="ACF127" s="908"/>
      <c r="ACG127" s="908"/>
      <c r="ACH127" s="908"/>
      <c r="ACI127" s="908"/>
      <c r="ACJ127" s="908"/>
      <c r="ACK127" s="908"/>
      <c r="ACL127" s="908"/>
      <c r="ACM127" s="908"/>
      <c r="ACN127" s="908"/>
      <c r="ACO127" s="908"/>
      <c r="ACP127" s="908"/>
      <c r="ACQ127" s="908"/>
      <c r="ACR127" s="908"/>
      <c r="ACS127" s="908"/>
      <c r="ACT127" s="908"/>
      <c r="ACU127" s="908"/>
      <c r="ACV127" s="908"/>
      <c r="ACW127" s="908"/>
      <c r="ACX127" s="908"/>
      <c r="ACY127" s="908"/>
      <c r="ACZ127" s="908"/>
      <c r="ADA127" s="908"/>
      <c r="ADB127" s="908"/>
      <c r="ADC127" s="908"/>
      <c r="ADD127" s="908"/>
      <c r="ADE127" s="908"/>
      <c r="ADF127" s="908"/>
      <c r="ADG127" s="908"/>
      <c r="ADH127" s="908"/>
      <c r="ADI127" s="908"/>
      <c r="ADJ127" s="908"/>
      <c r="ADK127" s="908"/>
      <c r="ADL127" s="908"/>
      <c r="ADM127" s="908"/>
      <c r="ADN127" s="908"/>
      <c r="ADO127" s="908"/>
      <c r="ADP127" s="908"/>
      <c r="ADQ127" s="908"/>
      <c r="ADR127" s="908"/>
      <c r="ADS127" s="908"/>
      <c r="ADT127" s="908"/>
      <c r="ADU127" s="908"/>
      <c r="ADV127" s="908"/>
      <c r="ADW127" s="908"/>
      <c r="ADX127" s="908"/>
      <c r="ADY127" s="908"/>
      <c r="ADZ127" s="908"/>
      <c r="AEA127" s="908"/>
      <c r="AEB127" s="908"/>
      <c r="AEC127" s="908"/>
      <c r="AED127" s="908"/>
      <c r="AEE127" s="908"/>
      <c r="AEF127" s="908"/>
      <c r="AEG127" s="908"/>
      <c r="AEH127" s="908"/>
      <c r="AEI127" s="908"/>
      <c r="AEJ127" s="908"/>
      <c r="AEK127" s="908"/>
      <c r="AEL127" s="908"/>
      <c r="AEM127" s="908"/>
      <c r="AEN127" s="908"/>
      <c r="AEO127" s="908"/>
      <c r="AEP127" s="908"/>
      <c r="AEQ127" s="908"/>
      <c r="AER127" s="908"/>
      <c r="AES127" s="908"/>
      <c r="AET127" s="908"/>
      <c r="AEU127" s="908"/>
      <c r="AEV127" s="908"/>
      <c r="AEW127" s="908"/>
      <c r="AEX127" s="908"/>
      <c r="AEY127" s="908"/>
      <c r="AEZ127" s="908"/>
      <c r="AFA127" s="908"/>
      <c r="AFB127" s="908"/>
      <c r="AFC127" s="908"/>
      <c r="AFD127" s="908"/>
      <c r="AFE127" s="908"/>
      <c r="AFF127" s="908"/>
      <c r="AFG127" s="908"/>
      <c r="AFH127" s="908"/>
      <c r="AFI127" s="908"/>
      <c r="AFJ127" s="908"/>
      <c r="AFK127" s="908"/>
      <c r="AFL127" s="908"/>
      <c r="AFM127" s="908"/>
      <c r="AFN127" s="908"/>
      <c r="AFO127" s="908"/>
      <c r="AFP127" s="908"/>
      <c r="AFQ127" s="908"/>
      <c r="AFR127" s="908"/>
      <c r="AFS127" s="908"/>
      <c r="AFT127" s="908"/>
      <c r="AFU127" s="908"/>
      <c r="AFV127" s="908"/>
      <c r="AFW127" s="908"/>
      <c r="AFX127" s="908"/>
      <c r="AFY127" s="908"/>
      <c r="AFZ127" s="908"/>
      <c r="AGA127" s="908"/>
      <c r="AGB127" s="908"/>
      <c r="AGC127" s="908"/>
      <c r="AGD127" s="908"/>
      <c r="AGE127" s="908"/>
      <c r="AGF127" s="908"/>
      <c r="AGG127" s="908"/>
      <c r="AGH127" s="908"/>
      <c r="AGI127" s="908"/>
      <c r="AGJ127" s="908"/>
      <c r="AGK127" s="908"/>
      <c r="AGL127" s="908"/>
      <c r="AGM127" s="908"/>
      <c r="AGN127" s="908"/>
      <c r="AGO127" s="908"/>
      <c r="AGP127" s="908"/>
      <c r="AGQ127" s="908"/>
      <c r="AGR127" s="908"/>
      <c r="AGS127" s="908"/>
      <c r="AGT127" s="908"/>
      <c r="AGU127" s="908"/>
      <c r="AGV127" s="908"/>
      <c r="AGW127" s="908"/>
      <c r="AGX127" s="908"/>
      <c r="AGY127" s="908"/>
      <c r="AGZ127" s="908"/>
      <c r="AHA127" s="908"/>
      <c r="AHB127" s="908"/>
      <c r="AHC127" s="908"/>
      <c r="AHD127" s="908"/>
      <c r="AHE127" s="908"/>
      <c r="AHF127" s="908"/>
      <c r="AHG127" s="908"/>
      <c r="AHH127" s="908"/>
      <c r="AHI127" s="908"/>
      <c r="AHJ127" s="908"/>
      <c r="AHK127" s="908"/>
      <c r="AHL127" s="908"/>
      <c r="AHM127" s="908"/>
      <c r="AHN127" s="908"/>
      <c r="AHO127" s="908"/>
      <c r="AHP127" s="908"/>
      <c r="AHQ127" s="908"/>
      <c r="AHR127" s="908"/>
      <c r="AHS127" s="908"/>
      <c r="AHT127" s="908"/>
      <c r="AHU127" s="908"/>
      <c r="AHV127" s="908"/>
      <c r="AHW127" s="908"/>
      <c r="AHX127" s="908"/>
      <c r="AHY127" s="908"/>
      <c r="AHZ127" s="908"/>
      <c r="AIA127" s="908"/>
      <c r="AIB127" s="908"/>
      <c r="AIC127" s="908"/>
      <c r="AID127" s="908"/>
      <c r="AIE127" s="908"/>
      <c r="AIF127" s="908"/>
      <c r="AIG127" s="908"/>
      <c r="AIH127" s="908"/>
      <c r="AII127" s="908"/>
      <c r="AIJ127" s="908"/>
      <c r="AIK127" s="908"/>
      <c r="AIL127" s="908"/>
      <c r="AIM127" s="908"/>
      <c r="AIN127" s="908"/>
      <c r="AIO127" s="908"/>
      <c r="AIP127" s="908"/>
      <c r="AIQ127" s="908"/>
      <c r="AIR127" s="908"/>
      <c r="AIS127" s="908"/>
      <c r="AIT127" s="908"/>
      <c r="AIU127" s="908"/>
      <c r="AIV127" s="908"/>
      <c r="AIW127" s="908"/>
      <c r="AIX127" s="908"/>
      <c r="AIY127" s="908"/>
      <c r="AIZ127" s="908"/>
      <c r="AJA127" s="908"/>
      <c r="AJB127" s="908"/>
      <c r="AJC127" s="908"/>
      <c r="AJD127" s="908"/>
      <c r="AJE127" s="908"/>
      <c r="AJF127" s="908"/>
      <c r="AJG127" s="908"/>
      <c r="AJH127" s="908"/>
      <c r="AJI127" s="908"/>
      <c r="AJJ127" s="908"/>
      <c r="AJK127" s="908"/>
      <c r="AJL127" s="908"/>
      <c r="AJM127" s="908"/>
      <c r="AJN127" s="908"/>
      <c r="AJO127" s="908"/>
      <c r="AJP127" s="908"/>
      <c r="AJQ127" s="908"/>
      <c r="AJR127" s="908"/>
      <c r="AJS127" s="908"/>
      <c r="AJT127" s="908"/>
      <c r="AJU127" s="908"/>
      <c r="AJV127" s="908"/>
      <c r="AJW127" s="908"/>
      <c r="AJX127" s="908"/>
      <c r="AJY127" s="908"/>
      <c r="AJZ127" s="908"/>
      <c r="AKA127" s="908"/>
      <c r="AKB127" s="908"/>
      <c r="AKC127" s="908"/>
      <c r="AKD127" s="908"/>
      <c r="AKE127" s="908"/>
      <c r="AKF127" s="908"/>
      <c r="AKG127" s="908"/>
      <c r="AKH127" s="908"/>
      <c r="AKI127" s="908"/>
      <c r="AKJ127" s="908"/>
      <c r="AKK127" s="908"/>
      <c r="AKL127" s="908"/>
      <c r="AKM127" s="908"/>
      <c r="AKN127" s="908"/>
      <c r="AKO127" s="908"/>
      <c r="AKP127" s="908"/>
      <c r="AKQ127" s="908"/>
      <c r="AKR127" s="908"/>
      <c r="AKS127" s="908"/>
      <c r="AKT127" s="908"/>
      <c r="AKU127" s="908"/>
      <c r="AKV127" s="908"/>
      <c r="AKW127" s="908"/>
      <c r="AKX127" s="908"/>
      <c r="AKY127" s="908"/>
      <c r="AKZ127" s="908"/>
      <c r="ALA127" s="908"/>
      <c r="ALB127" s="908"/>
      <c r="ALC127" s="908"/>
      <c r="ALD127" s="908"/>
      <c r="ALE127" s="908"/>
      <c r="ALF127" s="908"/>
      <c r="ALG127" s="908"/>
      <c r="ALH127" s="908"/>
      <c r="ALI127" s="908"/>
      <c r="ALJ127" s="908"/>
      <c r="ALK127" s="908"/>
      <c r="ALL127" s="908"/>
      <c r="ALM127" s="908"/>
      <c r="ALN127" s="908"/>
      <c r="ALO127" s="908"/>
      <c r="ALP127" s="908"/>
      <c r="ALQ127" s="908"/>
      <c r="ALR127" s="908"/>
      <c r="ALS127" s="908"/>
      <c r="ALT127" s="908"/>
      <c r="ALU127" s="908"/>
      <c r="ALV127" s="908"/>
      <c r="ALW127" s="908"/>
      <c r="ALX127" s="908"/>
      <c r="ALY127" s="908"/>
      <c r="ALZ127" s="908"/>
      <c r="AMA127" s="908"/>
      <c r="AMB127" s="908"/>
      <c r="AMC127" s="908"/>
      <c r="AMD127" s="908"/>
      <c r="AME127" s="908"/>
      <c r="AMF127" s="908"/>
      <c r="AMG127" s="908"/>
      <c r="AMH127" s="908"/>
      <c r="AMI127" s="908"/>
      <c r="AMJ127" s="908"/>
      <c r="AMK127" s="908"/>
      <c r="AML127" s="908"/>
      <c r="AMM127" s="908"/>
      <c r="AMN127" s="908"/>
      <c r="AMO127" s="908"/>
      <c r="AMP127" s="908"/>
      <c r="AMQ127" s="908"/>
      <c r="AMR127" s="908"/>
      <c r="AMS127" s="908"/>
      <c r="AMT127" s="908"/>
      <c r="AMU127" s="908"/>
      <c r="AMV127" s="908"/>
      <c r="AMW127" s="908"/>
      <c r="AMX127" s="908"/>
      <c r="AMY127" s="908"/>
      <c r="AMZ127" s="908"/>
      <c r="ANA127" s="908"/>
      <c r="ANB127" s="908"/>
      <c r="ANC127" s="908"/>
      <c r="AND127" s="908"/>
      <c r="ANE127" s="908"/>
      <c r="ANF127" s="908"/>
      <c r="ANG127" s="908"/>
      <c r="ANH127" s="908"/>
      <c r="ANI127" s="908"/>
      <c r="ANJ127" s="908"/>
      <c r="ANK127" s="908"/>
      <c r="ANL127" s="908"/>
      <c r="ANM127" s="908"/>
      <c r="ANN127" s="908"/>
      <c r="ANO127" s="908"/>
      <c r="ANP127" s="908"/>
      <c r="ANQ127" s="908"/>
      <c r="ANR127" s="908"/>
      <c r="ANS127" s="908"/>
      <c r="ANT127" s="908"/>
      <c r="ANU127" s="908"/>
      <c r="ANV127" s="908"/>
      <c r="ANW127" s="908"/>
      <c r="ANX127" s="908"/>
      <c r="ANY127" s="908"/>
      <c r="ANZ127" s="908"/>
      <c r="AOA127" s="908"/>
      <c r="AOB127" s="908"/>
      <c r="AOC127" s="908"/>
      <c r="AOD127" s="908"/>
      <c r="AOE127" s="908"/>
      <c r="AOF127" s="908"/>
      <c r="AOG127" s="908"/>
      <c r="AOH127" s="908"/>
      <c r="AOI127" s="908"/>
      <c r="AOJ127" s="908"/>
      <c r="AOK127" s="908"/>
      <c r="AOL127" s="908"/>
      <c r="AOM127" s="908"/>
      <c r="AON127" s="908"/>
      <c r="AOO127" s="908"/>
      <c r="AOP127" s="908"/>
      <c r="AOQ127" s="908"/>
      <c r="AOR127" s="908"/>
      <c r="AOS127" s="908"/>
      <c r="AOT127" s="908"/>
      <c r="AOU127" s="908"/>
      <c r="AOV127" s="908"/>
      <c r="AOW127" s="908"/>
      <c r="AOX127" s="908"/>
      <c r="AOY127" s="908"/>
      <c r="AOZ127" s="908"/>
      <c r="APA127" s="908"/>
      <c r="APB127" s="908"/>
      <c r="APC127" s="908"/>
      <c r="APD127" s="908"/>
      <c r="APE127" s="908"/>
      <c r="APF127" s="908"/>
      <c r="APG127" s="908"/>
      <c r="APH127" s="908"/>
      <c r="API127" s="908"/>
      <c r="APJ127" s="908"/>
      <c r="APK127" s="908"/>
      <c r="APL127" s="908"/>
      <c r="APM127" s="908"/>
      <c r="APN127" s="908"/>
      <c r="APO127" s="908"/>
      <c r="APP127" s="908"/>
      <c r="APQ127" s="908"/>
      <c r="APR127" s="908"/>
      <c r="APS127" s="908"/>
      <c r="APT127" s="908"/>
      <c r="APU127" s="908"/>
      <c r="APV127" s="908"/>
      <c r="APW127" s="908"/>
      <c r="APX127" s="908"/>
      <c r="APY127" s="908"/>
      <c r="APZ127" s="908"/>
      <c r="AQA127" s="908"/>
      <c r="AQB127" s="908"/>
      <c r="AQC127" s="908"/>
      <c r="AQD127" s="908"/>
      <c r="AQE127" s="908"/>
      <c r="AQF127" s="908"/>
      <c r="AQG127" s="908"/>
      <c r="AQH127" s="908"/>
      <c r="AQI127" s="908"/>
      <c r="AQJ127" s="908"/>
      <c r="AQK127" s="908"/>
      <c r="AQL127" s="908"/>
      <c r="AQM127" s="908"/>
      <c r="AQN127" s="908"/>
      <c r="AQO127" s="908"/>
      <c r="AQP127" s="908"/>
      <c r="AQQ127" s="908"/>
      <c r="AQR127" s="908"/>
      <c r="AQS127" s="908"/>
      <c r="AQT127" s="908"/>
      <c r="AQU127" s="908"/>
      <c r="AQV127" s="908"/>
      <c r="AQW127" s="908"/>
      <c r="AQX127" s="908"/>
      <c r="AQY127" s="908"/>
      <c r="AQZ127" s="908"/>
      <c r="ARA127" s="908"/>
      <c r="ARB127" s="908"/>
      <c r="ARC127" s="908"/>
      <c r="ARD127" s="908"/>
      <c r="ARE127" s="908"/>
      <c r="ARF127" s="908"/>
      <c r="ARG127" s="908"/>
      <c r="ARH127" s="908"/>
      <c r="ARI127" s="908"/>
      <c r="ARJ127" s="908"/>
      <c r="ARK127" s="908"/>
      <c r="ARL127" s="908"/>
      <c r="ARM127" s="908"/>
      <c r="ARN127" s="908"/>
      <c r="ARO127" s="908"/>
      <c r="ARP127" s="908"/>
      <c r="ARQ127" s="908"/>
      <c r="ARR127" s="908"/>
      <c r="ARS127" s="908"/>
      <c r="ART127" s="908"/>
      <c r="ARU127" s="908"/>
      <c r="ARV127" s="908"/>
      <c r="ARW127" s="908"/>
      <c r="ARX127" s="908"/>
      <c r="ARY127" s="908"/>
      <c r="ARZ127" s="908"/>
      <c r="ASA127" s="908"/>
      <c r="ASB127" s="908"/>
      <c r="ASC127" s="908"/>
      <c r="ASD127" s="908"/>
      <c r="ASE127" s="908"/>
      <c r="ASF127" s="908"/>
      <c r="ASG127" s="908"/>
      <c r="ASH127" s="908"/>
      <c r="ASI127" s="908"/>
      <c r="ASJ127" s="908"/>
      <c r="ASK127" s="908"/>
      <c r="ASL127" s="908"/>
      <c r="ASM127" s="908"/>
      <c r="ASN127" s="908"/>
      <c r="ASO127" s="908"/>
      <c r="ASP127" s="908"/>
      <c r="ASQ127" s="908"/>
      <c r="ASR127" s="908"/>
      <c r="ASS127" s="908"/>
      <c r="AST127" s="908"/>
      <c r="ASU127" s="908"/>
      <c r="ASV127" s="908"/>
      <c r="ASW127" s="908"/>
      <c r="ASX127" s="908"/>
      <c r="ASY127" s="908"/>
      <c r="ASZ127" s="908"/>
      <c r="ATA127" s="908"/>
      <c r="ATB127" s="908"/>
      <c r="ATC127" s="908"/>
      <c r="ATD127" s="908"/>
      <c r="ATE127" s="908"/>
      <c r="ATF127" s="908"/>
      <c r="ATG127" s="908"/>
      <c r="ATH127" s="908"/>
      <c r="ATI127" s="908"/>
      <c r="ATJ127" s="908"/>
      <c r="ATK127" s="908"/>
      <c r="ATL127" s="908"/>
      <c r="ATM127" s="908"/>
      <c r="ATN127" s="908"/>
      <c r="ATO127" s="908"/>
      <c r="ATP127" s="908"/>
      <c r="ATQ127" s="908"/>
      <c r="ATR127" s="908"/>
      <c r="ATS127" s="908"/>
      <c r="ATT127" s="908"/>
      <c r="ATU127" s="908"/>
      <c r="ATV127" s="908"/>
      <c r="ATW127" s="908"/>
      <c r="ATX127" s="908"/>
      <c r="ATY127" s="908"/>
      <c r="ATZ127" s="908"/>
      <c r="AUA127" s="908"/>
      <c r="AUB127" s="908"/>
      <c r="AUC127" s="908"/>
      <c r="AUD127" s="908"/>
      <c r="AUE127" s="908"/>
      <c r="AUF127" s="908"/>
      <c r="AUG127" s="908"/>
      <c r="AUH127" s="908"/>
      <c r="AUI127" s="908"/>
      <c r="AUJ127" s="908"/>
      <c r="AUK127" s="908"/>
      <c r="AUL127" s="908"/>
      <c r="AUM127" s="908"/>
      <c r="AUN127" s="908"/>
      <c r="AUO127" s="908"/>
      <c r="AUP127" s="908"/>
      <c r="AUQ127" s="908"/>
      <c r="AUR127" s="908"/>
      <c r="AUS127" s="908"/>
      <c r="AUT127" s="908"/>
      <c r="AUU127" s="908"/>
      <c r="AUV127" s="908"/>
      <c r="AUW127" s="908"/>
      <c r="AUX127" s="908"/>
      <c r="AUY127" s="908"/>
      <c r="AUZ127" s="908"/>
      <c r="AVA127" s="908"/>
      <c r="AVB127" s="908"/>
      <c r="AVC127" s="908"/>
      <c r="AVD127" s="908"/>
      <c r="AVE127" s="908"/>
      <c r="AVF127" s="908"/>
      <c r="AVG127" s="908"/>
      <c r="AVH127" s="908"/>
      <c r="AVI127" s="908"/>
      <c r="AVJ127" s="908"/>
      <c r="AVK127" s="908"/>
      <c r="AVL127" s="908"/>
      <c r="AVM127" s="908"/>
      <c r="AVN127" s="908"/>
      <c r="AVO127" s="908"/>
      <c r="AVP127" s="908"/>
      <c r="AVQ127" s="908"/>
      <c r="AVR127" s="908"/>
      <c r="AVS127" s="908"/>
      <c r="AVT127" s="908"/>
      <c r="AVU127" s="908"/>
      <c r="AVV127" s="908"/>
      <c r="AVW127" s="908"/>
      <c r="AVX127" s="908"/>
      <c r="AVY127" s="908"/>
      <c r="AVZ127" s="908"/>
      <c r="AWA127" s="908"/>
      <c r="AWB127" s="908"/>
      <c r="AWC127" s="908"/>
      <c r="AWD127" s="908"/>
      <c r="AWE127" s="908"/>
      <c r="AWF127" s="908"/>
      <c r="AWG127" s="908"/>
      <c r="AWH127" s="908"/>
      <c r="AWI127" s="908"/>
      <c r="AWJ127" s="908"/>
      <c r="AWK127" s="908"/>
      <c r="AWL127" s="908"/>
      <c r="AWM127" s="908"/>
      <c r="AWN127" s="908"/>
      <c r="AWO127" s="908"/>
      <c r="AWP127" s="908"/>
      <c r="AWQ127" s="908"/>
      <c r="AWR127" s="908"/>
      <c r="AWS127" s="908"/>
      <c r="AWT127" s="908"/>
      <c r="AWU127" s="908"/>
      <c r="AWV127" s="908"/>
      <c r="AWW127" s="908"/>
      <c r="AWX127" s="908"/>
      <c r="AWY127" s="908"/>
      <c r="AWZ127" s="908"/>
      <c r="AXA127" s="908"/>
      <c r="AXB127" s="908"/>
      <c r="AXC127" s="908"/>
      <c r="AXD127" s="908"/>
      <c r="AXE127" s="908"/>
      <c r="AXF127" s="908"/>
      <c r="AXG127" s="908"/>
      <c r="AXH127" s="908"/>
      <c r="AXI127" s="908"/>
      <c r="AXJ127" s="908"/>
      <c r="AXK127" s="908"/>
      <c r="AXL127" s="908"/>
      <c r="AXM127" s="908"/>
      <c r="AXN127" s="908"/>
      <c r="AXO127" s="908"/>
      <c r="AXP127" s="908"/>
      <c r="AXQ127" s="908"/>
      <c r="AXR127" s="908"/>
      <c r="AXS127" s="908"/>
      <c r="AXT127" s="908"/>
      <c r="AXU127" s="908"/>
      <c r="AXV127" s="908"/>
      <c r="AXW127" s="908"/>
      <c r="AXX127" s="908"/>
      <c r="AXY127" s="908"/>
      <c r="AXZ127" s="908"/>
      <c r="AYA127" s="908"/>
      <c r="AYB127" s="908"/>
      <c r="AYC127" s="908"/>
      <c r="AYD127" s="908"/>
      <c r="AYE127" s="908"/>
      <c r="AYF127" s="908"/>
      <c r="AYG127" s="908"/>
      <c r="AYH127" s="908"/>
      <c r="AYI127" s="908"/>
      <c r="AYJ127" s="908"/>
      <c r="AYK127" s="908"/>
      <c r="AYL127" s="908"/>
      <c r="AYM127" s="908"/>
      <c r="AYN127" s="908"/>
      <c r="AYO127" s="908"/>
      <c r="AYP127" s="908"/>
      <c r="AYQ127" s="908"/>
      <c r="AYR127" s="908"/>
      <c r="AYS127" s="908"/>
      <c r="AYT127" s="908"/>
      <c r="AYU127" s="908"/>
      <c r="AYV127" s="908"/>
      <c r="AYW127" s="908"/>
      <c r="AYX127" s="908"/>
      <c r="AYY127" s="908"/>
      <c r="AYZ127" s="908"/>
      <c r="AZA127" s="908"/>
      <c r="AZB127" s="908"/>
      <c r="AZC127" s="908"/>
      <c r="AZD127" s="908"/>
      <c r="AZE127" s="908"/>
      <c r="AZF127" s="908"/>
      <c r="AZG127" s="908"/>
      <c r="AZH127" s="908"/>
      <c r="AZI127" s="908"/>
      <c r="AZJ127" s="908"/>
      <c r="AZK127" s="908"/>
      <c r="AZL127" s="908"/>
      <c r="AZM127" s="908"/>
      <c r="AZN127" s="908"/>
      <c r="AZO127" s="908"/>
      <c r="AZP127" s="908"/>
      <c r="AZQ127" s="908"/>
      <c r="AZR127" s="908"/>
      <c r="AZS127" s="908"/>
      <c r="AZT127" s="908"/>
      <c r="AZU127" s="908"/>
      <c r="AZV127" s="908"/>
      <c r="AZW127" s="908"/>
      <c r="AZX127" s="908"/>
      <c r="AZY127" s="908"/>
      <c r="AZZ127" s="908"/>
      <c r="BAA127" s="908"/>
      <c r="BAB127" s="908"/>
      <c r="BAC127" s="908"/>
      <c r="BAD127" s="908"/>
      <c r="BAE127" s="908"/>
      <c r="BAF127" s="908"/>
      <c r="BAG127" s="908"/>
      <c r="BAH127" s="908"/>
      <c r="BAI127" s="908"/>
      <c r="BAJ127" s="908"/>
      <c r="BAK127" s="908"/>
      <c r="BAL127" s="908"/>
      <c r="BAM127" s="908"/>
      <c r="BAN127" s="908"/>
      <c r="BAO127" s="908"/>
      <c r="BAP127" s="908"/>
      <c r="BAQ127" s="908"/>
      <c r="BAR127" s="908"/>
      <c r="BAS127" s="908"/>
      <c r="BAT127" s="908"/>
      <c r="BAU127" s="908"/>
      <c r="BAV127" s="908"/>
      <c r="BAW127" s="908"/>
      <c r="BAX127" s="908"/>
      <c r="BAY127" s="908"/>
      <c r="BAZ127" s="908"/>
      <c r="BBA127" s="908"/>
      <c r="BBB127" s="908"/>
      <c r="BBC127" s="908"/>
      <c r="BBD127" s="908"/>
      <c r="BBE127" s="908"/>
      <c r="BBF127" s="908"/>
      <c r="BBG127" s="908"/>
      <c r="BBH127" s="908"/>
      <c r="BBI127" s="908"/>
      <c r="BBJ127" s="908"/>
      <c r="BBK127" s="908"/>
      <c r="BBL127" s="908"/>
      <c r="BBM127" s="908"/>
      <c r="BBN127" s="908"/>
      <c r="BBO127" s="908"/>
      <c r="BBP127" s="908"/>
      <c r="BBQ127" s="908"/>
      <c r="BBR127" s="908"/>
      <c r="BBS127" s="908"/>
      <c r="BBT127" s="908"/>
      <c r="BBU127" s="908"/>
      <c r="BBV127" s="908"/>
      <c r="BBW127" s="908"/>
      <c r="BBX127" s="908"/>
      <c r="BBY127" s="908"/>
      <c r="BBZ127" s="908"/>
      <c r="BCA127" s="908"/>
      <c r="BCB127" s="908"/>
      <c r="BCC127" s="908"/>
      <c r="BCD127" s="908"/>
      <c r="BCE127" s="908"/>
      <c r="BCF127" s="908"/>
      <c r="BCG127" s="908"/>
      <c r="BCH127" s="908"/>
      <c r="BCI127" s="908"/>
      <c r="BCJ127" s="908"/>
      <c r="BCK127" s="908"/>
      <c r="BCL127" s="908"/>
      <c r="BCM127" s="908"/>
      <c r="BCN127" s="908"/>
      <c r="BCO127" s="908"/>
      <c r="BCP127" s="908"/>
      <c r="BCQ127" s="908"/>
      <c r="BCR127" s="908"/>
      <c r="BCS127" s="908"/>
      <c r="BCT127" s="908"/>
      <c r="BCU127" s="908"/>
      <c r="BCV127" s="908"/>
      <c r="BCW127" s="908"/>
      <c r="BCX127" s="908"/>
      <c r="BCY127" s="908"/>
      <c r="BCZ127" s="908"/>
      <c r="BDA127" s="908"/>
      <c r="BDB127" s="908"/>
      <c r="BDC127" s="908"/>
      <c r="BDD127" s="908"/>
      <c r="BDE127" s="908"/>
      <c r="BDF127" s="908"/>
      <c r="BDG127" s="908"/>
      <c r="BDH127" s="908"/>
      <c r="BDI127" s="908"/>
      <c r="BDJ127" s="908"/>
      <c r="BDK127" s="908"/>
      <c r="BDL127" s="908"/>
      <c r="BDM127" s="908"/>
      <c r="BDN127" s="908"/>
      <c r="BDO127" s="908"/>
      <c r="BDP127" s="908"/>
      <c r="BDQ127" s="908"/>
      <c r="BDR127" s="908"/>
      <c r="BDS127" s="908"/>
      <c r="BDT127" s="908"/>
      <c r="BDU127" s="908"/>
      <c r="BDV127" s="908"/>
      <c r="BDW127" s="908"/>
      <c r="BDX127" s="908"/>
      <c r="BDY127" s="908"/>
      <c r="BDZ127" s="908"/>
      <c r="BEA127" s="908"/>
      <c r="BEB127" s="908"/>
      <c r="BEC127" s="908"/>
      <c r="BED127" s="908"/>
      <c r="BEE127" s="908"/>
      <c r="BEF127" s="908"/>
      <c r="BEG127" s="908"/>
      <c r="BEH127" s="908"/>
      <c r="BEI127" s="908"/>
      <c r="BEJ127" s="908"/>
      <c r="BEK127" s="908"/>
      <c r="BEL127" s="908"/>
      <c r="BEM127" s="908"/>
      <c r="BEN127" s="908"/>
      <c r="BEO127" s="908"/>
      <c r="BEP127" s="908"/>
      <c r="BEQ127" s="908"/>
      <c r="BER127" s="908"/>
      <c r="BES127" s="908"/>
      <c r="BET127" s="908"/>
      <c r="BEU127" s="908"/>
      <c r="BEV127" s="908"/>
      <c r="BEW127" s="908"/>
      <c r="BEX127" s="908"/>
      <c r="BEY127" s="908"/>
      <c r="BEZ127" s="908"/>
      <c r="BFA127" s="908"/>
      <c r="BFB127" s="908"/>
      <c r="BFC127" s="908"/>
      <c r="BFD127" s="908"/>
      <c r="BFE127" s="908"/>
      <c r="BFF127" s="908"/>
      <c r="BFG127" s="908"/>
      <c r="BFH127" s="908"/>
      <c r="BFI127" s="908"/>
      <c r="BFJ127" s="908"/>
      <c r="BFK127" s="908"/>
      <c r="BFL127" s="908"/>
      <c r="BFM127" s="908"/>
      <c r="BFN127" s="908"/>
      <c r="BFO127" s="908"/>
      <c r="BFP127" s="908"/>
      <c r="BFQ127" s="908"/>
      <c r="BFR127" s="908"/>
      <c r="BFS127" s="908"/>
      <c r="BFT127" s="908"/>
      <c r="BFU127" s="908"/>
      <c r="BFV127" s="908"/>
      <c r="BFW127" s="908"/>
      <c r="BFX127" s="908"/>
      <c r="BFY127" s="908"/>
      <c r="BFZ127" s="908"/>
      <c r="BGA127" s="908"/>
      <c r="BGB127" s="908"/>
      <c r="BGC127" s="908"/>
      <c r="BGD127" s="908"/>
      <c r="BGE127" s="908"/>
      <c r="BGF127" s="908"/>
      <c r="BGG127" s="908"/>
      <c r="BGH127" s="908"/>
      <c r="BGI127" s="908"/>
      <c r="BGJ127" s="908"/>
      <c r="BGK127" s="908"/>
      <c r="BGL127" s="908"/>
      <c r="BGM127" s="908"/>
      <c r="BGN127" s="908"/>
      <c r="BGO127" s="908"/>
      <c r="BGP127" s="908"/>
      <c r="BGQ127" s="908"/>
      <c r="BGR127" s="908"/>
      <c r="BGS127" s="908"/>
      <c r="BGT127" s="908"/>
      <c r="BGU127" s="908"/>
      <c r="BGV127" s="908"/>
      <c r="BGW127" s="908"/>
      <c r="BGX127" s="908"/>
      <c r="BGY127" s="908"/>
      <c r="BGZ127" s="908"/>
      <c r="BHA127" s="908"/>
      <c r="BHB127" s="908"/>
      <c r="BHC127" s="908"/>
      <c r="BHD127" s="908"/>
      <c r="BHE127" s="908"/>
      <c r="BHF127" s="908"/>
      <c r="BHG127" s="908"/>
      <c r="BHH127" s="908"/>
      <c r="BHI127" s="908"/>
      <c r="BHJ127" s="908"/>
      <c r="BHK127" s="908"/>
      <c r="BHL127" s="908"/>
      <c r="BHM127" s="908"/>
      <c r="BHN127" s="908"/>
      <c r="BHO127" s="908"/>
      <c r="BHP127" s="908"/>
      <c r="BHQ127" s="908"/>
      <c r="BHR127" s="908"/>
      <c r="BHS127" s="908"/>
      <c r="BHT127" s="908"/>
      <c r="BHU127" s="908"/>
      <c r="BHV127" s="908"/>
      <c r="BHW127" s="908"/>
      <c r="BHX127" s="908"/>
      <c r="BHY127" s="908"/>
      <c r="BHZ127" s="908"/>
      <c r="BIA127" s="908"/>
      <c r="BIB127" s="908"/>
      <c r="BIC127" s="908"/>
      <c r="BID127" s="908"/>
      <c r="BIE127" s="908"/>
      <c r="BIF127" s="908"/>
      <c r="BIG127" s="908"/>
      <c r="BIH127" s="908"/>
      <c r="BII127" s="908"/>
      <c r="BIJ127" s="908"/>
      <c r="BIK127" s="908"/>
      <c r="BIL127" s="908"/>
      <c r="BIM127" s="908"/>
      <c r="BIN127" s="908"/>
      <c r="BIO127" s="908"/>
      <c r="BIP127" s="908"/>
      <c r="BIQ127" s="908"/>
      <c r="BIR127" s="908"/>
      <c r="BIS127" s="908"/>
      <c r="BIT127" s="908"/>
      <c r="BIU127" s="908"/>
      <c r="BIV127" s="908"/>
      <c r="BIW127" s="908"/>
      <c r="BIX127" s="908"/>
      <c r="BIY127" s="908"/>
      <c r="BIZ127" s="908"/>
      <c r="BJA127" s="908"/>
      <c r="BJB127" s="908"/>
      <c r="BJC127" s="908"/>
      <c r="BJD127" s="908"/>
      <c r="BJE127" s="908"/>
      <c r="BJF127" s="908"/>
      <c r="BJG127" s="908"/>
      <c r="BJH127" s="908"/>
      <c r="BJI127" s="908"/>
      <c r="BJJ127" s="908"/>
      <c r="BJK127" s="908"/>
      <c r="BJL127" s="908"/>
      <c r="BJM127" s="908"/>
      <c r="BJN127" s="908"/>
      <c r="BJO127" s="908"/>
      <c r="BJP127" s="908"/>
      <c r="BJQ127" s="908"/>
      <c r="BJR127" s="908"/>
      <c r="BJS127" s="908"/>
      <c r="BJT127" s="908"/>
      <c r="BJU127" s="908"/>
      <c r="BJV127" s="908"/>
      <c r="BJW127" s="908"/>
      <c r="BJX127" s="908"/>
      <c r="BJY127" s="908"/>
      <c r="BJZ127" s="908"/>
      <c r="BKA127" s="908"/>
      <c r="BKB127" s="908"/>
      <c r="BKC127" s="908"/>
      <c r="BKD127" s="908"/>
      <c r="BKE127" s="908"/>
      <c r="BKF127" s="908"/>
      <c r="BKG127" s="908"/>
      <c r="BKH127" s="908"/>
      <c r="BKI127" s="908"/>
      <c r="BKJ127" s="908"/>
      <c r="BKK127" s="908"/>
      <c r="BKL127" s="908"/>
      <c r="BKM127" s="908"/>
      <c r="BKN127" s="908"/>
      <c r="BKO127" s="908"/>
      <c r="BKP127" s="908"/>
      <c r="BKQ127" s="908"/>
      <c r="BKR127" s="908"/>
      <c r="BKS127" s="908"/>
      <c r="BKT127" s="908"/>
      <c r="BKU127" s="908"/>
      <c r="BKV127" s="908"/>
      <c r="BKW127" s="908"/>
      <c r="BKX127" s="908"/>
      <c r="BKY127" s="908"/>
      <c r="BKZ127" s="908"/>
      <c r="BLA127" s="908"/>
      <c r="BLB127" s="908"/>
      <c r="BLC127" s="908"/>
      <c r="BLD127" s="908"/>
      <c r="BLE127" s="908"/>
      <c r="BLF127" s="908"/>
      <c r="BLG127" s="908"/>
      <c r="BLH127" s="908"/>
      <c r="BLI127" s="908"/>
      <c r="BLJ127" s="908"/>
      <c r="BLK127" s="908"/>
      <c r="BLL127" s="908"/>
      <c r="BLM127" s="908"/>
      <c r="BLN127" s="908"/>
      <c r="BLO127" s="908"/>
      <c r="BLP127" s="908"/>
      <c r="BLQ127" s="908"/>
      <c r="BLR127" s="908"/>
      <c r="BLS127" s="908"/>
      <c r="BLT127" s="908"/>
      <c r="BLU127" s="908"/>
      <c r="BLV127" s="908"/>
      <c r="BLW127" s="908"/>
      <c r="BLX127" s="908"/>
      <c r="BLY127" s="908"/>
      <c r="BLZ127" s="908"/>
      <c r="BMA127" s="908"/>
      <c r="BMB127" s="908"/>
      <c r="BMC127" s="908"/>
      <c r="BMD127" s="908"/>
      <c r="BME127" s="908"/>
      <c r="BMF127" s="908"/>
      <c r="BMG127" s="908"/>
      <c r="BMH127" s="908"/>
      <c r="BMI127" s="908"/>
      <c r="BMJ127" s="908"/>
      <c r="BMK127" s="908"/>
      <c r="BML127" s="908"/>
      <c r="BMM127" s="908"/>
      <c r="BMN127" s="908"/>
      <c r="BMO127" s="908"/>
      <c r="BMP127" s="908"/>
      <c r="BMQ127" s="908"/>
      <c r="BMR127" s="908"/>
      <c r="BMS127" s="908"/>
      <c r="BMT127" s="908"/>
      <c r="BMU127" s="908"/>
      <c r="BMV127" s="908"/>
      <c r="BMW127" s="908"/>
      <c r="BMX127" s="908"/>
      <c r="BMY127" s="908"/>
      <c r="BMZ127" s="908"/>
      <c r="BNA127" s="908"/>
      <c r="BNB127" s="908"/>
      <c r="BNC127" s="908"/>
      <c r="BND127" s="908"/>
      <c r="BNE127" s="908"/>
      <c r="BNF127" s="908"/>
      <c r="BNG127" s="908"/>
      <c r="BNH127" s="908"/>
      <c r="BNI127" s="908"/>
      <c r="BNJ127" s="908"/>
      <c r="BNK127" s="908"/>
      <c r="BNL127" s="908"/>
      <c r="BNM127" s="908"/>
      <c r="BNN127" s="908"/>
      <c r="BNO127" s="908"/>
      <c r="BNP127" s="908"/>
      <c r="BNQ127" s="908"/>
      <c r="BNR127" s="908"/>
      <c r="BNS127" s="908"/>
      <c r="BNT127" s="908"/>
      <c r="BNU127" s="908"/>
      <c r="BNV127" s="908"/>
      <c r="BNW127" s="908"/>
      <c r="BNX127" s="908"/>
      <c r="BNY127" s="908"/>
      <c r="BNZ127" s="908"/>
      <c r="BOA127" s="908"/>
      <c r="BOB127" s="908"/>
      <c r="BOC127" s="908"/>
      <c r="BOD127" s="908"/>
      <c r="BOE127" s="908"/>
      <c r="BOF127" s="908"/>
      <c r="BOG127" s="908"/>
      <c r="BOH127" s="908"/>
      <c r="BOI127" s="908"/>
      <c r="BOJ127" s="908"/>
      <c r="BOK127" s="908"/>
      <c r="BOL127" s="908"/>
      <c r="BOM127" s="908"/>
      <c r="BON127" s="908"/>
      <c r="BOO127" s="908"/>
      <c r="BOP127" s="908"/>
      <c r="BOQ127" s="908"/>
      <c r="BOR127" s="908"/>
      <c r="BOS127" s="908"/>
      <c r="BOT127" s="908"/>
      <c r="BOU127" s="908"/>
      <c r="BOV127" s="908"/>
      <c r="BOW127" s="908"/>
      <c r="BOX127" s="908"/>
      <c r="BOY127" s="908"/>
      <c r="BOZ127" s="908"/>
      <c r="BPA127" s="908"/>
      <c r="BPB127" s="908"/>
      <c r="BPC127" s="908"/>
      <c r="BPD127" s="908"/>
      <c r="BPE127" s="908"/>
      <c r="BPF127" s="908"/>
      <c r="BPG127" s="908"/>
      <c r="BPH127" s="908"/>
      <c r="BPI127" s="908"/>
      <c r="BPJ127" s="908"/>
      <c r="BPK127" s="908"/>
      <c r="BPL127" s="908"/>
      <c r="BPM127" s="908"/>
      <c r="BPN127" s="908"/>
      <c r="BPO127" s="908"/>
      <c r="BPP127" s="908"/>
      <c r="BPQ127" s="908"/>
      <c r="BPR127" s="908"/>
      <c r="BPS127" s="908"/>
      <c r="BPT127" s="908"/>
      <c r="BPU127" s="908"/>
      <c r="BPV127" s="908"/>
      <c r="BPW127" s="908"/>
      <c r="BPX127" s="908"/>
      <c r="BPY127" s="908"/>
      <c r="BPZ127" s="908"/>
      <c r="BQA127" s="908"/>
      <c r="BQB127" s="908"/>
      <c r="BQC127" s="908"/>
      <c r="BQD127" s="908"/>
      <c r="BQE127" s="908"/>
      <c r="BQF127" s="908"/>
      <c r="BQG127" s="908"/>
      <c r="BQH127" s="908"/>
      <c r="BQI127" s="908"/>
      <c r="BQJ127" s="908"/>
      <c r="BQK127" s="908"/>
      <c r="BQL127" s="908"/>
      <c r="BQM127" s="908"/>
      <c r="BQN127" s="908"/>
      <c r="BQO127" s="908"/>
      <c r="BQP127" s="908"/>
      <c r="BQQ127" s="908"/>
      <c r="BQR127" s="908"/>
      <c r="BQS127" s="908"/>
      <c r="BQT127" s="908"/>
      <c r="BQU127" s="908"/>
      <c r="BQV127" s="908"/>
      <c r="BQW127" s="908"/>
      <c r="BQX127" s="908"/>
      <c r="BQY127" s="908"/>
      <c r="BQZ127" s="908"/>
      <c r="BRA127" s="908"/>
      <c r="BRB127" s="908"/>
      <c r="BRC127" s="908"/>
      <c r="BRD127" s="908"/>
      <c r="BRE127" s="908"/>
      <c r="BRF127" s="908"/>
      <c r="BRG127" s="908"/>
      <c r="BRH127" s="908"/>
      <c r="BRI127" s="908"/>
      <c r="BRJ127" s="908"/>
      <c r="BRK127" s="908"/>
      <c r="BRL127" s="908"/>
      <c r="BRM127" s="908"/>
      <c r="BRN127" s="908"/>
      <c r="BRO127" s="908"/>
      <c r="BRP127" s="908"/>
      <c r="BRQ127" s="908"/>
      <c r="BRR127" s="908"/>
      <c r="BRS127" s="908"/>
      <c r="BRT127" s="908"/>
      <c r="BRU127" s="908"/>
      <c r="BRV127" s="908"/>
      <c r="BRW127" s="908"/>
      <c r="BRX127" s="908"/>
      <c r="BRY127" s="908"/>
      <c r="BRZ127" s="908"/>
      <c r="BSA127" s="908"/>
      <c r="BSB127" s="908"/>
      <c r="BSC127" s="908"/>
      <c r="BSD127" s="908"/>
      <c r="BSE127" s="908"/>
      <c r="BSF127" s="908"/>
      <c r="BSG127" s="908"/>
      <c r="BSH127" s="908"/>
      <c r="BSI127" s="908"/>
      <c r="BSJ127" s="908"/>
      <c r="BSK127" s="908"/>
      <c r="BSL127" s="908"/>
      <c r="BSM127" s="908"/>
      <c r="BSN127" s="908"/>
      <c r="BSO127" s="908"/>
      <c r="BSP127" s="908"/>
      <c r="BSQ127" s="908"/>
      <c r="BSR127" s="908"/>
      <c r="BSS127" s="908"/>
      <c r="BST127" s="908"/>
      <c r="BSU127" s="908"/>
      <c r="BSV127" s="908"/>
      <c r="BSW127" s="908"/>
      <c r="BSX127" s="908"/>
      <c r="BSY127" s="908"/>
      <c r="BSZ127" s="908"/>
      <c r="BTA127" s="908"/>
      <c r="BTB127" s="908"/>
      <c r="BTC127" s="908"/>
      <c r="BTD127" s="908"/>
      <c r="BTE127" s="908"/>
      <c r="BTF127" s="908"/>
      <c r="BTG127" s="908"/>
      <c r="BTH127" s="908"/>
      <c r="BTI127" s="908"/>
      <c r="BTJ127" s="908"/>
      <c r="BTK127" s="908"/>
      <c r="BTL127" s="908"/>
      <c r="BTM127" s="908"/>
      <c r="BTN127" s="908"/>
      <c r="BTO127" s="908"/>
      <c r="BTP127" s="908"/>
      <c r="BTQ127" s="908"/>
      <c r="BTR127" s="908"/>
      <c r="BTS127" s="908"/>
      <c r="BTT127" s="908"/>
      <c r="BTU127" s="908"/>
      <c r="BTV127" s="908"/>
      <c r="BTW127" s="908"/>
      <c r="BTX127" s="908"/>
      <c r="BTY127" s="908"/>
      <c r="BTZ127" s="908"/>
      <c r="BUA127" s="908"/>
      <c r="BUB127" s="908"/>
      <c r="BUC127" s="908"/>
      <c r="BUD127" s="908"/>
      <c r="BUE127" s="908"/>
      <c r="BUF127" s="908"/>
      <c r="BUG127" s="908"/>
      <c r="BUH127" s="908"/>
      <c r="BUI127" s="908"/>
      <c r="BUJ127" s="908"/>
      <c r="BUK127" s="908"/>
      <c r="BUL127" s="908"/>
      <c r="BUM127" s="908"/>
      <c r="BUN127" s="908"/>
      <c r="BUO127" s="908"/>
      <c r="BUP127" s="908"/>
      <c r="BUQ127" s="908"/>
      <c r="BUR127" s="908"/>
      <c r="BUS127" s="908"/>
      <c r="BUT127" s="908"/>
      <c r="BUU127" s="908"/>
      <c r="BUV127" s="908"/>
      <c r="BUW127" s="908"/>
      <c r="BUX127" s="908"/>
      <c r="BUY127" s="908"/>
      <c r="BUZ127" s="908"/>
      <c r="BVA127" s="908"/>
      <c r="BVB127" s="908"/>
      <c r="BVC127" s="908"/>
      <c r="BVD127" s="908"/>
      <c r="BVE127" s="908"/>
      <c r="BVF127" s="908"/>
      <c r="BVG127" s="908"/>
      <c r="BVH127" s="908"/>
      <c r="BVI127" s="908"/>
      <c r="BVJ127" s="908"/>
      <c r="BVK127" s="908"/>
      <c r="BVL127" s="908"/>
      <c r="BVM127" s="908"/>
      <c r="BVN127" s="908"/>
      <c r="BVO127" s="908"/>
      <c r="BVP127" s="908"/>
      <c r="BVQ127" s="908"/>
      <c r="BVR127" s="908"/>
      <c r="BVS127" s="908"/>
      <c r="BVT127" s="908"/>
      <c r="BVU127" s="908"/>
      <c r="BVV127" s="908"/>
      <c r="BVW127" s="908"/>
      <c r="BVX127" s="908"/>
      <c r="BVY127" s="908"/>
      <c r="BVZ127" s="908"/>
      <c r="BWA127" s="908"/>
      <c r="BWB127" s="908"/>
      <c r="BWC127" s="908"/>
      <c r="BWD127" s="908"/>
      <c r="BWE127" s="908"/>
      <c r="BWF127" s="908"/>
      <c r="BWG127" s="908"/>
      <c r="BWH127" s="908"/>
      <c r="BWI127" s="908"/>
      <c r="BWJ127" s="908"/>
      <c r="BWK127" s="908"/>
      <c r="BWL127" s="908"/>
      <c r="BWM127" s="908"/>
      <c r="BWN127" s="908"/>
      <c r="BWO127" s="908"/>
      <c r="BWP127" s="908"/>
      <c r="BWQ127" s="908"/>
      <c r="BWR127" s="908"/>
      <c r="BWS127" s="908"/>
      <c r="BWT127" s="908"/>
      <c r="BWU127" s="908"/>
      <c r="BWV127" s="908"/>
      <c r="BWW127" s="908"/>
      <c r="BWX127" s="908"/>
      <c r="BWY127" s="908"/>
      <c r="BWZ127" s="908"/>
      <c r="BXA127" s="908"/>
      <c r="BXB127" s="908"/>
      <c r="BXC127" s="908"/>
      <c r="BXD127" s="908"/>
      <c r="BXE127" s="908"/>
      <c r="BXF127" s="908"/>
      <c r="BXG127" s="908"/>
      <c r="BXH127" s="908"/>
      <c r="BXI127" s="908"/>
      <c r="BXJ127" s="908"/>
      <c r="BXK127" s="908"/>
      <c r="BXL127" s="908"/>
      <c r="BXM127" s="908"/>
      <c r="BXN127" s="908"/>
      <c r="BXO127" s="908"/>
      <c r="BXP127" s="908"/>
      <c r="BXQ127" s="908"/>
      <c r="BXR127" s="908"/>
      <c r="BXS127" s="908"/>
      <c r="BXT127" s="908"/>
      <c r="BXU127" s="908"/>
      <c r="BXV127" s="908"/>
      <c r="BXW127" s="908"/>
      <c r="BXX127" s="908"/>
      <c r="BXY127" s="908"/>
      <c r="BXZ127" s="908"/>
      <c r="BYA127" s="908"/>
      <c r="BYB127" s="908"/>
      <c r="BYC127" s="908"/>
      <c r="BYD127" s="908"/>
      <c r="BYE127" s="908"/>
      <c r="BYF127" s="908"/>
      <c r="BYG127" s="908"/>
      <c r="BYH127" s="908"/>
      <c r="BYI127" s="908"/>
      <c r="BYJ127" s="908"/>
      <c r="BYK127" s="908"/>
      <c r="BYL127" s="908"/>
      <c r="BYM127" s="908"/>
      <c r="BYN127" s="908"/>
      <c r="BYO127" s="908"/>
      <c r="BYP127" s="908"/>
      <c r="BYQ127" s="908"/>
      <c r="BYR127" s="908"/>
      <c r="BYS127" s="908"/>
      <c r="BYT127" s="908"/>
      <c r="BYU127" s="908"/>
      <c r="BYV127" s="908"/>
      <c r="BYW127" s="908"/>
      <c r="BYX127" s="908"/>
      <c r="BYY127" s="908"/>
      <c r="BYZ127" s="908"/>
      <c r="BZA127" s="908"/>
      <c r="BZB127" s="908"/>
      <c r="BZC127" s="908"/>
      <c r="BZD127" s="908"/>
      <c r="BZE127" s="908"/>
      <c r="BZF127" s="908"/>
      <c r="BZG127" s="908"/>
      <c r="BZH127" s="908"/>
      <c r="BZI127" s="908"/>
      <c r="BZJ127" s="908"/>
      <c r="BZK127" s="908"/>
      <c r="BZL127" s="908"/>
      <c r="BZM127" s="908"/>
      <c r="BZN127" s="908"/>
      <c r="BZO127" s="908"/>
      <c r="BZP127" s="908"/>
      <c r="BZQ127" s="908"/>
      <c r="BZR127" s="908"/>
      <c r="BZS127" s="908"/>
      <c r="BZT127" s="908"/>
      <c r="BZU127" s="908"/>
      <c r="BZV127" s="908"/>
      <c r="BZW127" s="908"/>
      <c r="BZX127" s="908"/>
      <c r="BZY127" s="908"/>
      <c r="BZZ127" s="908"/>
      <c r="CAA127" s="908"/>
      <c r="CAB127" s="908"/>
      <c r="CAC127" s="908"/>
      <c r="CAD127" s="908"/>
      <c r="CAE127" s="908"/>
      <c r="CAF127" s="908"/>
      <c r="CAG127" s="908"/>
      <c r="CAH127" s="908"/>
      <c r="CAI127" s="908"/>
      <c r="CAJ127" s="908"/>
      <c r="CAK127" s="908"/>
      <c r="CAL127" s="908"/>
      <c r="CAM127" s="908"/>
      <c r="CAN127" s="908"/>
      <c r="CAO127" s="908"/>
      <c r="CAP127" s="908"/>
      <c r="CAQ127" s="908"/>
      <c r="CAR127" s="908"/>
      <c r="CAS127" s="908"/>
      <c r="CAT127" s="908"/>
      <c r="CAU127" s="908"/>
      <c r="CAV127" s="908"/>
      <c r="CAW127" s="908"/>
      <c r="CAX127" s="908"/>
      <c r="CAY127" s="908"/>
      <c r="CAZ127" s="908"/>
      <c r="CBA127" s="908"/>
      <c r="CBB127" s="908"/>
      <c r="CBC127" s="908"/>
      <c r="CBD127" s="908"/>
      <c r="CBE127" s="908"/>
      <c r="CBF127" s="908"/>
      <c r="CBG127" s="908"/>
      <c r="CBH127" s="908"/>
      <c r="CBI127" s="908"/>
      <c r="CBJ127" s="908"/>
      <c r="CBK127" s="908"/>
      <c r="CBL127" s="908"/>
      <c r="CBM127" s="908"/>
      <c r="CBN127" s="908"/>
      <c r="CBO127" s="908"/>
      <c r="CBP127" s="908"/>
      <c r="CBQ127" s="908"/>
      <c r="CBR127" s="908"/>
      <c r="CBS127" s="908"/>
      <c r="CBT127" s="908"/>
      <c r="CBU127" s="908"/>
      <c r="CBV127" s="908"/>
      <c r="CBW127" s="908"/>
      <c r="CBX127" s="908"/>
      <c r="CBY127" s="908"/>
      <c r="CBZ127" s="908"/>
      <c r="CCA127" s="908"/>
      <c r="CCB127" s="908"/>
      <c r="CCC127" s="908"/>
      <c r="CCD127" s="908"/>
      <c r="CCE127" s="908"/>
      <c r="CCF127" s="908"/>
      <c r="CCG127" s="908"/>
      <c r="CCH127" s="908"/>
      <c r="CCI127" s="908"/>
      <c r="CCJ127" s="908"/>
      <c r="CCK127" s="908"/>
      <c r="CCL127" s="908"/>
      <c r="CCM127" s="908"/>
      <c r="CCN127" s="908"/>
      <c r="CCO127" s="908"/>
      <c r="CCP127" s="908"/>
      <c r="CCQ127" s="908"/>
      <c r="CCR127" s="908"/>
      <c r="CCS127" s="908"/>
      <c r="CCT127" s="908"/>
      <c r="CCU127" s="908"/>
      <c r="CCV127" s="908"/>
      <c r="CCW127" s="908"/>
      <c r="CCX127" s="908"/>
      <c r="CCY127" s="908"/>
      <c r="CCZ127" s="908"/>
      <c r="CDA127" s="908"/>
      <c r="CDB127" s="908"/>
      <c r="CDC127" s="908"/>
      <c r="CDD127" s="908"/>
      <c r="CDE127" s="908"/>
      <c r="CDF127" s="908"/>
      <c r="CDG127" s="908"/>
      <c r="CDH127" s="908"/>
      <c r="CDI127" s="908"/>
      <c r="CDJ127" s="908"/>
      <c r="CDK127" s="908"/>
      <c r="CDL127" s="908"/>
      <c r="CDM127" s="908"/>
      <c r="CDN127" s="908"/>
      <c r="CDO127" s="908"/>
      <c r="CDP127" s="908"/>
      <c r="CDQ127" s="908"/>
      <c r="CDR127" s="908"/>
      <c r="CDS127" s="908"/>
      <c r="CDT127" s="908"/>
      <c r="CDU127" s="908"/>
      <c r="CDV127" s="908"/>
      <c r="CDW127" s="908"/>
      <c r="CDX127" s="908"/>
      <c r="CDY127" s="908"/>
      <c r="CDZ127" s="908"/>
      <c r="CEA127" s="908"/>
      <c r="CEB127" s="908"/>
      <c r="CEC127" s="908"/>
      <c r="CED127" s="908"/>
      <c r="CEE127" s="908"/>
      <c r="CEF127" s="908"/>
      <c r="CEG127" s="908"/>
      <c r="CEH127" s="908"/>
      <c r="CEI127" s="908"/>
      <c r="CEJ127" s="908"/>
      <c r="CEK127" s="908"/>
      <c r="CEL127" s="908"/>
      <c r="CEM127" s="908"/>
      <c r="CEN127" s="908"/>
      <c r="CEO127" s="908"/>
      <c r="CEP127" s="908"/>
      <c r="CEQ127" s="908"/>
      <c r="CER127" s="908"/>
      <c r="CES127" s="908"/>
      <c r="CET127" s="908"/>
      <c r="CEU127" s="908"/>
      <c r="CEV127" s="908"/>
      <c r="CEW127" s="908"/>
      <c r="CEX127" s="908"/>
      <c r="CEY127" s="908"/>
      <c r="CEZ127" s="908"/>
      <c r="CFA127" s="908"/>
      <c r="CFB127" s="908"/>
      <c r="CFC127" s="908"/>
      <c r="CFD127" s="908"/>
      <c r="CFE127" s="908"/>
      <c r="CFF127" s="908"/>
      <c r="CFG127" s="908"/>
      <c r="CFH127" s="908"/>
      <c r="CFI127" s="908"/>
      <c r="CFJ127" s="908"/>
      <c r="CFK127" s="908"/>
      <c r="CFL127" s="908"/>
      <c r="CFM127" s="908"/>
      <c r="CFN127" s="908"/>
      <c r="CFO127" s="908"/>
      <c r="CFP127" s="908"/>
      <c r="CFQ127" s="908"/>
      <c r="CFR127" s="908"/>
      <c r="CFS127" s="908"/>
      <c r="CFT127" s="908"/>
      <c r="CFU127" s="908"/>
      <c r="CFV127" s="908"/>
      <c r="CFW127" s="908"/>
      <c r="CFX127" s="908"/>
      <c r="CFY127" s="908"/>
      <c r="CFZ127" s="908"/>
      <c r="CGA127" s="908"/>
      <c r="CGB127" s="908"/>
      <c r="CGC127" s="908"/>
      <c r="CGD127" s="908"/>
      <c r="CGE127" s="908"/>
      <c r="CGF127" s="908"/>
      <c r="CGG127" s="908"/>
      <c r="CGH127" s="908"/>
      <c r="CGI127" s="908"/>
      <c r="CGJ127" s="908"/>
      <c r="CGK127" s="908"/>
      <c r="CGL127" s="908"/>
      <c r="CGM127" s="908"/>
      <c r="CGN127" s="908"/>
      <c r="CGO127" s="908"/>
      <c r="CGP127" s="908"/>
      <c r="CGQ127" s="908"/>
      <c r="CGR127" s="908"/>
      <c r="CGS127" s="908"/>
      <c r="CGT127" s="908"/>
      <c r="CGU127" s="908"/>
      <c r="CGV127" s="908"/>
      <c r="CGW127" s="908"/>
      <c r="CGX127" s="908"/>
      <c r="CGY127" s="908"/>
      <c r="CGZ127" s="908"/>
      <c r="CHA127" s="908"/>
      <c r="CHB127" s="908"/>
      <c r="CHC127" s="908"/>
      <c r="CHD127" s="908"/>
      <c r="CHE127" s="908"/>
      <c r="CHF127" s="908"/>
      <c r="CHG127" s="908"/>
      <c r="CHH127" s="908"/>
      <c r="CHI127" s="908"/>
      <c r="CHJ127" s="908"/>
      <c r="CHK127" s="908"/>
      <c r="CHL127" s="908"/>
      <c r="CHM127" s="908"/>
      <c r="CHN127" s="908"/>
      <c r="CHO127" s="908"/>
      <c r="CHP127" s="908"/>
      <c r="CHQ127" s="908"/>
      <c r="CHR127" s="908"/>
      <c r="CHS127" s="908"/>
      <c r="CHT127" s="908"/>
      <c r="CHU127" s="908"/>
      <c r="CHV127" s="908"/>
      <c r="CHW127" s="908"/>
      <c r="CHX127" s="908"/>
      <c r="CHY127" s="908"/>
      <c r="CHZ127" s="908"/>
      <c r="CIA127" s="908"/>
      <c r="CIB127" s="908"/>
      <c r="CIC127" s="908"/>
      <c r="CID127" s="908"/>
      <c r="CIE127" s="908"/>
      <c r="CIF127" s="908"/>
      <c r="CIG127" s="908"/>
      <c r="CIH127" s="908"/>
      <c r="CII127" s="908"/>
      <c r="CIJ127" s="908"/>
      <c r="CIK127" s="908"/>
      <c r="CIL127" s="908"/>
      <c r="CIM127" s="908"/>
      <c r="CIN127" s="908"/>
      <c r="CIO127" s="908"/>
      <c r="CIP127" s="908"/>
      <c r="CIQ127" s="908"/>
      <c r="CIR127" s="908"/>
      <c r="CIS127" s="908"/>
      <c r="CIT127" s="908"/>
      <c r="CIU127" s="908"/>
      <c r="CIV127" s="908"/>
      <c r="CIW127" s="908"/>
      <c r="CIX127" s="908"/>
      <c r="CIY127" s="908"/>
      <c r="CIZ127" s="908"/>
      <c r="CJA127" s="908"/>
      <c r="CJB127" s="908"/>
      <c r="CJC127" s="908"/>
      <c r="CJD127" s="908"/>
      <c r="CJE127" s="908"/>
      <c r="CJF127" s="908"/>
      <c r="CJG127" s="908"/>
      <c r="CJH127" s="908"/>
      <c r="CJI127" s="908"/>
      <c r="CJJ127" s="908"/>
      <c r="CJK127" s="908"/>
      <c r="CJL127" s="908"/>
      <c r="CJM127" s="908"/>
      <c r="CJN127" s="908"/>
      <c r="CJO127" s="908"/>
      <c r="CJP127" s="908"/>
      <c r="CJQ127" s="908"/>
      <c r="CJR127" s="908"/>
      <c r="CJS127" s="908"/>
      <c r="CJT127" s="908"/>
      <c r="CJU127" s="908"/>
      <c r="CJV127" s="908"/>
      <c r="CJW127" s="908"/>
      <c r="CJX127" s="908"/>
      <c r="CJY127" s="908"/>
      <c r="CJZ127" s="908"/>
      <c r="CKA127" s="908"/>
      <c r="CKB127" s="908"/>
      <c r="CKC127" s="908"/>
      <c r="CKD127" s="908"/>
      <c r="CKE127" s="908"/>
      <c r="CKF127" s="908"/>
      <c r="CKG127" s="908"/>
      <c r="CKH127" s="908"/>
      <c r="CKI127" s="908"/>
      <c r="CKJ127" s="908"/>
      <c r="CKK127" s="908"/>
      <c r="CKL127" s="908"/>
      <c r="CKM127" s="908"/>
      <c r="CKN127" s="908"/>
      <c r="CKO127" s="908"/>
      <c r="CKP127" s="908"/>
      <c r="CKQ127" s="908"/>
      <c r="CKR127" s="908"/>
      <c r="CKS127" s="908"/>
      <c r="CKT127" s="908"/>
      <c r="CKU127" s="908"/>
      <c r="CKV127" s="908"/>
      <c r="CKW127" s="908"/>
      <c r="CKX127" s="908"/>
      <c r="CKY127" s="908"/>
      <c r="CKZ127" s="908"/>
      <c r="CLA127" s="908"/>
      <c r="CLB127" s="908"/>
      <c r="CLC127" s="908"/>
      <c r="CLD127" s="908"/>
      <c r="CLE127" s="908"/>
      <c r="CLF127" s="908"/>
      <c r="CLG127" s="908"/>
      <c r="CLH127" s="908"/>
      <c r="CLI127" s="908"/>
      <c r="CLJ127" s="908"/>
      <c r="CLK127" s="908"/>
      <c r="CLL127" s="908"/>
      <c r="CLM127" s="908"/>
      <c r="CLN127" s="908"/>
      <c r="CLO127" s="908"/>
      <c r="CLP127" s="908"/>
      <c r="CLQ127" s="908"/>
      <c r="CLR127" s="908"/>
      <c r="CLS127" s="908"/>
      <c r="CLT127" s="908"/>
      <c r="CLU127" s="908"/>
      <c r="CLV127" s="908"/>
      <c r="CLW127" s="908"/>
      <c r="CLX127" s="908"/>
      <c r="CLY127" s="908"/>
      <c r="CLZ127" s="908"/>
      <c r="CMA127" s="908"/>
      <c r="CMB127" s="908"/>
      <c r="CMC127" s="908"/>
      <c r="CMD127" s="908"/>
      <c r="CME127" s="908"/>
      <c r="CMF127" s="908"/>
      <c r="CMG127" s="908"/>
      <c r="CMH127" s="908"/>
      <c r="CMI127" s="908"/>
      <c r="CMJ127" s="908"/>
      <c r="CMK127" s="908"/>
      <c r="CML127" s="908"/>
      <c r="CMM127" s="908"/>
      <c r="CMN127" s="908"/>
      <c r="CMO127" s="908"/>
      <c r="CMP127" s="908"/>
      <c r="CMQ127" s="908"/>
      <c r="CMR127" s="908"/>
      <c r="CMS127" s="908"/>
      <c r="CMT127" s="908"/>
      <c r="CMU127" s="908"/>
      <c r="CMV127" s="908"/>
      <c r="CMW127" s="908"/>
      <c r="CMX127" s="908"/>
      <c r="CMY127" s="908"/>
      <c r="CMZ127" s="908"/>
      <c r="CNA127" s="908"/>
      <c r="CNB127" s="908"/>
      <c r="CNC127" s="908"/>
      <c r="CND127" s="908"/>
      <c r="CNE127" s="908"/>
      <c r="CNF127" s="908"/>
      <c r="CNG127" s="908"/>
      <c r="CNH127" s="908"/>
      <c r="CNI127" s="908"/>
      <c r="CNJ127" s="908"/>
      <c r="CNK127" s="908"/>
      <c r="CNL127" s="908"/>
      <c r="CNM127" s="908"/>
      <c r="CNN127" s="908"/>
      <c r="CNO127" s="908"/>
      <c r="CNP127" s="908"/>
      <c r="CNQ127" s="908"/>
      <c r="CNR127" s="908"/>
      <c r="CNS127" s="908"/>
      <c r="CNT127" s="908"/>
      <c r="CNU127" s="908"/>
      <c r="CNV127" s="908"/>
      <c r="CNW127" s="908"/>
      <c r="CNX127" s="908"/>
      <c r="CNY127" s="908"/>
      <c r="CNZ127" s="908"/>
      <c r="COA127" s="908"/>
      <c r="COB127" s="908"/>
      <c r="COC127" s="908"/>
      <c r="COD127" s="908"/>
      <c r="COE127" s="908"/>
      <c r="COF127" s="908"/>
      <c r="COG127" s="908"/>
      <c r="COH127" s="908"/>
      <c r="COI127" s="908"/>
      <c r="COJ127" s="908"/>
      <c r="COK127" s="908"/>
      <c r="COL127" s="908"/>
      <c r="COM127" s="908"/>
      <c r="CON127" s="908"/>
      <c r="COO127" s="908"/>
      <c r="COP127" s="908"/>
      <c r="COQ127" s="908"/>
      <c r="COR127" s="908"/>
      <c r="COS127" s="908"/>
      <c r="COT127" s="908"/>
      <c r="COU127" s="908"/>
      <c r="COV127" s="908"/>
      <c r="COW127" s="908"/>
      <c r="COX127" s="908"/>
      <c r="COY127" s="908"/>
      <c r="COZ127" s="908"/>
      <c r="CPA127" s="908"/>
      <c r="CPB127" s="908"/>
      <c r="CPC127" s="908"/>
      <c r="CPD127" s="908"/>
      <c r="CPE127" s="908"/>
      <c r="CPF127" s="908"/>
      <c r="CPG127" s="908"/>
      <c r="CPH127" s="908"/>
      <c r="CPI127" s="908"/>
      <c r="CPJ127" s="908"/>
      <c r="CPK127" s="908"/>
      <c r="CPL127" s="908"/>
      <c r="CPM127" s="908"/>
      <c r="CPN127" s="908"/>
      <c r="CPO127" s="908"/>
      <c r="CPP127" s="908"/>
      <c r="CPQ127" s="908"/>
      <c r="CPR127" s="908"/>
      <c r="CPS127" s="908"/>
      <c r="CPT127" s="908"/>
      <c r="CPU127" s="908"/>
      <c r="CPV127" s="908"/>
      <c r="CPW127" s="908"/>
      <c r="CPX127" s="908"/>
      <c r="CPY127" s="908"/>
      <c r="CPZ127" s="908"/>
      <c r="CQA127" s="908"/>
      <c r="CQB127" s="908"/>
      <c r="CQC127" s="908"/>
      <c r="CQD127" s="908"/>
      <c r="CQE127" s="908"/>
      <c r="CQF127" s="908"/>
      <c r="CQG127" s="908"/>
      <c r="CQH127" s="908"/>
      <c r="CQI127" s="908"/>
      <c r="CQJ127" s="908"/>
      <c r="CQK127" s="908"/>
      <c r="CQL127" s="908"/>
      <c r="CQM127" s="908"/>
      <c r="CQN127" s="908"/>
      <c r="CQO127" s="908"/>
      <c r="CQP127" s="908"/>
      <c r="CQQ127" s="908"/>
      <c r="CQR127" s="908"/>
      <c r="CQS127" s="908"/>
      <c r="CQT127" s="908"/>
      <c r="CQU127" s="908"/>
      <c r="CQV127" s="908"/>
      <c r="CQW127" s="908"/>
      <c r="CQX127" s="908"/>
      <c r="CQY127" s="908"/>
      <c r="CQZ127" s="908"/>
      <c r="CRA127" s="908"/>
      <c r="CRB127" s="908"/>
      <c r="CRC127" s="908"/>
      <c r="CRD127" s="908"/>
      <c r="CRE127" s="908"/>
      <c r="CRF127" s="908"/>
      <c r="CRG127" s="908"/>
      <c r="CRH127" s="908"/>
      <c r="CRI127" s="908"/>
      <c r="CRJ127" s="908"/>
      <c r="CRK127" s="908"/>
      <c r="CRL127" s="908"/>
      <c r="CRM127" s="908"/>
      <c r="CRN127" s="908"/>
      <c r="CRO127" s="908"/>
      <c r="CRP127" s="908"/>
      <c r="CRQ127" s="908"/>
      <c r="CRR127" s="908"/>
      <c r="CRS127" s="908"/>
      <c r="CRT127" s="908"/>
      <c r="CRU127" s="908"/>
      <c r="CRV127" s="908"/>
      <c r="CRW127" s="908"/>
      <c r="CRX127" s="908"/>
      <c r="CRY127" s="908"/>
      <c r="CRZ127" s="908"/>
      <c r="CSA127" s="908"/>
      <c r="CSB127" s="908"/>
      <c r="CSC127" s="908"/>
      <c r="CSD127" s="908"/>
      <c r="CSE127" s="908"/>
      <c r="CSF127" s="908"/>
      <c r="CSG127" s="908"/>
      <c r="CSH127" s="908"/>
      <c r="CSI127" s="908"/>
      <c r="CSJ127" s="908"/>
      <c r="CSK127" s="908"/>
      <c r="CSL127" s="908"/>
      <c r="CSM127" s="908"/>
      <c r="CSN127" s="908"/>
      <c r="CSO127" s="908"/>
      <c r="CSP127" s="908"/>
      <c r="CSQ127" s="908"/>
      <c r="CSR127" s="908"/>
      <c r="CSS127" s="908"/>
      <c r="CST127" s="908"/>
      <c r="CSU127" s="908"/>
      <c r="CSV127" s="908"/>
      <c r="CSW127" s="908"/>
      <c r="CSX127" s="908"/>
      <c r="CSY127" s="908"/>
      <c r="CSZ127" s="908"/>
      <c r="CTA127" s="908"/>
      <c r="CTB127" s="908"/>
      <c r="CTC127" s="908"/>
      <c r="CTD127" s="908"/>
      <c r="CTE127" s="908"/>
      <c r="CTF127" s="908"/>
      <c r="CTG127" s="908"/>
      <c r="CTH127" s="908"/>
      <c r="CTI127" s="908"/>
      <c r="CTJ127" s="908"/>
      <c r="CTK127" s="908"/>
      <c r="CTL127" s="908"/>
      <c r="CTM127" s="908"/>
      <c r="CTN127" s="908"/>
      <c r="CTO127" s="908"/>
      <c r="CTP127" s="908"/>
      <c r="CTQ127" s="908"/>
      <c r="CTR127" s="908"/>
      <c r="CTS127" s="908"/>
      <c r="CTT127" s="908"/>
      <c r="CTU127" s="908"/>
      <c r="CTV127" s="908"/>
      <c r="CTW127" s="908"/>
      <c r="CTX127" s="908"/>
      <c r="CTY127" s="908"/>
      <c r="CTZ127" s="908"/>
      <c r="CUA127" s="908"/>
      <c r="CUB127" s="908"/>
      <c r="CUC127" s="908"/>
      <c r="CUD127" s="908"/>
      <c r="CUE127" s="908"/>
      <c r="CUF127" s="908"/>
      <c r="CUG127" s="908"/>
      <c r="CUH127" s="908"/>
      <c r="CUI127" s="908"/>
      <c r="CUJ127" s="908"/>
      <c r="CUK127" s="908"/>
      <c r="CUL127" s="908"/>
      <c r="CUM127" s="908"/>
      <c r="CUN127" s="908"/>
      <c r="CUO127" s="908"/>
      <c r="CUP127" s="908"/>
      <c r="CUQ127" s="908"/>
      <c r="CUR127" s="908"/>
      <c r="CUS127" s="908"/>
      <c r="CUT127" s="908"/>
      <c r="CUU127" s="908"/>
      <c r="CUV127" s="908"/>
      <c r="CUW127" s="908"/>
      <c r="CUX127" s="908"/>
      <c r="CUY127" s="908"/>
      <c r="CUZ127" s="908"/>
      <c r="CVA127" s="908"/>
      <c r="CVB127" s="908"/>
      <c r="CVC127" s="908"/>
      <c r="CVD127" s="908"/>
      <c r="CVE127" s="908"/>
      <c r="CVF127" s="908"/>
      <c r="CVG127" s="908"/>
      <c r="CVH127" s="908"/>
      <c r="CVI127" s="908"/>
      <c r="CVJ127" s="908"/>
      <c r="CVK127" s="908"/>
      <c r="CVL127" s="908"/>
      <c r="CVM127" s="908"/>
      <c r="CVN127" s="908"/>
      <c r="CVO127" s="908"/>
      <c r="CVP127" s="908"/>
      <c r="CVQ127" s="908"/>
      <c r="CVR127" s="908"/>
      <c r="CVS127" s="908"/>
      <c r="CVT127" s="908"/>
      <c r="CVU127" s="908"/>
      <c r="CVV127" s="908"/>
      <c r="CVW127" s="908"/>
      <c r="CVX127" s="908"/>
      <c r="CVY127" s="908"/>
      <c r="CVZ127" s="908"/>
      <c r="CWA127" s="908"/>
      <c r="CWB127" s="908"/>
      <c r="CWC127" s="908"/>
      <c r="CWD127" s="908"/>
      <c r="CWE127" s="908"/>
      <c r="CWF127" s="908"/>
      <c r="CWG127" s="908"/>
      <c r="CWH127" s="908"/>
      <c r="CWI127" s="908"/>
      <c r="CWJ127" s="908"/>
      <c r="CWK127" s="908"/>
      <c r="CWL127" s="908"/>
      <c r="CWM127" s="908"/>
      <c r="CWN127" s="908"/>
      <c r="CWO127" s="908"/>
      <c r="CWP127" s="908"/>
      <c r="CWQ127" s="908"/>
      <c r="CWR127" s="908"/>
      <c r="CWS127" s="908"/>
      <c r="CWT127" s="908"/>
      <c r="CWU127" s="908"/>
      <c r="CWV127" s="908"/>
      <c r="CWW127" s="908"/>
      <c r="CWX127" s="908"/>
      <c r="CWY127" s="908"/>
      <c r="CWZ127" s="908"/>
      <c r="CXA127" s="908"/>
      <c r="CXB127" s="908"/>
      <c r="CXC127" s="908"/>
      <c r="CXD127" s="908"/>
      <c r="CXE127" s="908"/>
      <c r="CXF127" s="908"/>
      <c r="CXG127" s="908"/>
      <c r="CXH127" s="908"/>
      <c r="CXI127" s="908"/>
      <c r="CXJ127" s="908"/>
      <c r="CXK127" s="908"/>
      <c r="CXL127" s="908"/>
      <c r="CXM127" s="908"/>
      <c r="CXN127" s="908"/>
      <c r="CXO127" s="908"/>
      <c r="CXP127" s="908"/>
      <c r="CXQ127" s="908"/>
      <c r="CXR127" s="908"/>
      <c r="CXS127" s="908"/>
      <c r="CXT127" s="908"/>
      <c r="CXU127" s="908"/>
      <c r="CXV127" s="908"/>
      <c r="CXW127" s="908"/>
      <c r="CXX127" s="908"/>
      <c r="CXY127" s="908"/>
      <c r="CXZ127" s="908"/>
      <c r="CYA127" s="908"/>
      <c r="CYB127" s="908"/>
      <c r="CYC127" s="908"/>
      <c r="CYD127" s="908"/>
      <c r="CYE127" s="908"/>
      <c r="CYF127" s="908"/>
      <c r="CYG127" s="908"/>
      <c r="CYH127" s="908"/>
      <c r="CYI127" s="908"/>
      <c r="CYJ127" s="908"/>
      <c r="CYK127" s="908"/>
      <c r="CYL127" s="908"/>
      <c r="CYM127" s="908"/>
      <c r="CYN127" s="908"/>
      <c r="CYO127" s="908"/>
      <c r="CYP127" s="908"/>
      <c r="CYQ127" s="908"/>
      <c r="CYR127" s="908"/>
      <c r="CYS127" s="908"/>
      <c r="CYT127" s="908"/>
      <c r="CYU127" s="908"/>
      <c r="CYV127" s="908"/>
      <c r="CYW127" s="908"/>
      <c r="CYX127" s="908"/>
      <c r="CYY127" s="908"/>
      <c r="CYZ127" s="908"/>
      <c r="CZA127" s="908"/>
      <c r="CZB127" s="908"/>
      <c r="CZC127" s="908"/>
      <c r="CZD127" s="908"/>
      <c r="CZE127" s="908"/>
      <c r="CZF127" s="908"/>
      <c r="CZG127" s="908"/>
      <c r="CZH127" s="908"/>
      <c r="CZI127" s="908"/>
      <c r="CZJ127" s="908"/>
      <c r="CZK127" s="908"/>
      <c r="CZL127" s="908"/>
      <c r="CZM127" s="908"/>
      <c r="CZN127" s="908"/>
      <c r="CZO127" s="908"/>
      <c r="CZP127" s="908"/>
      <c r="CZQ127" s="908"/>
      <c r="CZR127" s="908"/>
      <c r="CZS127" s="908"/>
      <c r="CZT127" s="908"/>
      <c r="CZU127" s="908"/>
      <c r="CZV127" s="908"/>
      <c r="CZW127" s="908"/>
      <c r="CZX127" s="908"/>
      <c r="CZY127" s="908"/>
      <c r="CZZ127" s="908"/>
      <c r="DAA127" s="908"/>
      <c r="DAB127" s="908"/>
      <c r="DAC127" s="908"/>
      <c r="DAD127" s="908"/>
      <c r="DAE127" s="908"/>
      <c r="DAF127" s="908"/>
      <c r="DAG127" s="908"/>
      <c r="DAH127" s="908"/>
      <c r="DAI127" s="908"/>
      <c r="DAJ127" s="908"/>
      <c r="DAK127" s="908"/>
      <c r="DAL127" s="908"/>
      <c r="DAM127" s="908"/>
      <c r="DAN127" s="908"/>
      <c r="DAO127" s="908"/>
      <c r="DAP127" s="908"/>
      <c r="DAQ127" s="908"/>
      <c r="DAR127" s="908"/>
      <c r="DAS127" s="908"/>
      <c r="DAT127" s="908"/>
      <c r="DAU127" s="908"/>
      <c r="DAV127" s="908"/>
      <c r="DAW127" s="908"/>
      <c r="DAX127" s="908"/>
      <c r="DAY127" s="908"/>
      <c r="DAZ127" s="908"/>
      <c r="DBA127" s="908"/>
      <c r="DBB127" s="908"/>
      <c r="DBC127" s="908"/>
      <c r="DBD127" s="908"/>
      <c r="DBE127" s="908"/>
      <c r="DBF127" s="908"/>
      <c r="DBG127" s="908"/>
      <c r="DBH127" s="908"/>
      <c r="DBI127" s="908"/>
      <c r="DBJ127" s="908"/>
      <c r="DBK127" s="908"/>
      <c r="DBL127" s="908"/>
      <c r="DBM127" s="908"/>
      <c r="DBN127" s="908"/>
      <c r="DBO127" s="908"/>
      <c r="DBP127" s="908"/>
      <c r="DBQ127" s="908"/>
      <c r="DBR127" s="908"/>
      <c r="DBS127" s="908"/>
      <c r="DBT127" s="908"/>
      <c r="DBU127" s="908"/>
      <c r="DBV127" s="908"/>
      <c r="DBW127" s="908"/>
      <c r="DBX127" s="908"/>
      <c r="DBY127" s="908"/>
      <c r="DBZ127" s="908"/>
      <c r="DCA127" s="908"/>
      <c r="DCB127" s="908"/>
      <c r="DCC127" s="908"/>
      <c r="DCD127" s="908"/>
      <c r="DCE127" s="908"/>
      <c r="DCF127" s="908"/>
      <c r="DCG127" s="908"/>
      <c r="DCH127" s="908"/>
      <c r="DCI127" s="908"/>
      <c r="DCJ127" s="908"/>
      <c r="DCK127" s="908"/>
      <c r="DCL127" s="908"/>
      <c r="DCM127" s="908"/>
      <c r="DCN127" s="908"/>
      <c r="DCO127" s="908"/>
      <c r="DCP127" s="908"/>
      <c r="DCQ127" s="908"/>
      <c r="DCR127" s="908"/>
      <c r="DCS127" s="908"/>
      <c r="DCT127" s="908"/>
      <c r="DCU127" s="908"/>
      <c r="DCV127" s="908"/>
      <c r="DCW127" s="908"/>
      <c r="DCX127" s="908"/>
      <c r="DCY127" s="908"/>
      <c r="DCZ127" s="908"/>
      <c r="DDA127" s="908"/>
      <c r="DDB127" s="908"/>
      <c r="DDC127" s="908"/>
      <c r="DDD127" s="908"/>
      <c r="DDE127" s="908"/>
      <c r="DDF127" s="908"/>
      <c r="DDG127" s="908"/>
      <c r="DDH127" s="908"/>
      <c r="DDI127" s="908"/>
      <c r="DDJ127" s="908"/>
      <c r="DDK127" s="908"/>
      <c r="DDL127" s="908"/>
      <c r="DDM127" s="908"/>
      <c r="DDN127" s="908"/>
      <c r="DDO127" s="908"/>
      <c r="DDP127" s="908"/>
      <c r="DDQ127" s="908"/>
      <c r="DDR127" s="908"/>
      <c r="DDS127" s="908"/>
      <c r="DDT127" s="908"/>
      <c r="DDU127" s="908"/>
      <c r="DDV127" s="908"/>
      <c r="DDW127" s="908"/>
      <c r="DDX127" s="908"/>
      <c r="DDY127" s="908"/>
      <c r="DDZ127" s="908"/>
      <c r="DEA127" s="908"/>
      <c r="DEB127" s="908"/>
      <c r="DEC127" s="908"/>
      <c r="DED127" s="908"/>
      <c r="DEE127" s="908"/>
      <c r="DEF127" s="908"/>
      <c r="DEG127" s="908"/>
      <c r="DEH127" s="908"/>
      <c r="DEI127" s="908"/>
      <c r="DEJ127" s="908"/>
      <c r="DEK127" s="908"/>
      <c r="DEL127" s="908"/>
      <c r="DEM127" s="908"/>
      <c r="DEN127" s="908"/>
      <c r="DEO127" s="908"/>
      <c r="DEP127" s="908"/>
      <c r="DEQ127" s="908"/>
      <c r="DER127" s="908"/>
      <c r="DES127" s="908"/>
      <c r="DET127" s="908"/>
      <c r="DEU127" s="908"/>
      <c r="DEV127" s="908"/>
      <c r="DEW127" s="908"/>
      <c r="DEX127" s="908"/>
      <c r="DEY127" s="908"/>
      <c r="DEZ127" s="908"/>
      <c r="DFA127" s="908"/>
      <c r="DFB127" s="908"/>
      <c r="DFC127" s="908"/>
      <c r="DFD127" s="908"/>
      <c r="DFE127" s="908"/>
      <c r="DFF127" s="908"/>
      <c r="DFG127" s="908"/>
      <c r="DFH127" s="908"/>
      <c r="DFI127" s="908"/>
      <c r="DFJ127" s="908"/>
      <c r="DFK127" s="908"/>
      <c r="DFL127" s="908"/>
      <c r="DFM127" s="908"/>
      <c r="DFN127" s="908"/>
      <c r="DFO127" s="908"/>
      <c r="DFP127" s="908"/>
      <c r="DFQ127" s="908"/>
      <c r="DFR127" s="908"/>
      <c r="DFS127" s="908"/>
      <c r="DFT127" s="908"/>
      <c r="DFU127" s="908"/>
      <c r="DFV127" s="908"/>
      <c r="DFW127" s="908"/>
      <c r="DFX127" s="908"/>
      <c r="DFY127" s="908"/>
      <c r="DFZ127" s="908"/>
      <c r="DGA127" s="908"/>
      <c r="DGB127" s="908"/>
      <c r="DGC127" s="908"/>
      <c r="DGD127" s="908"/>
      <c r="DGE127" s="908"/>
      <c r="DGF127" s="908"/>
      <c r="DGG127" s="908"/>
      <c r="DGH127" s="908"/>
      <c r="DGI127" s="908"/>
      <c r="DGJ127" s="908"/>
      <c r="DGK127" s="908"/>
      <c r="DGL127" s="908"/>
      <c r="DGM127" s="908"/>
      <c r="DGN127" s="908"/>
      <c r="DGO127" s="908"/>
      <c r="DGP127" s="908"/>
      <c r="DGQ127" s="908"/>
      <c r="DGR127" s="908"/>
      <c r="DGS127" s="908"/>
      <c r="DGT127" s="908"/>
      <c r="DGU127" s="908"/>
      <c r="DGV127" s="908"/>
      <c r="DGW127" s="908"/>
      <c r="DGX127" s="908"/>
      <c r="DGY127" s="908"/>
      <c r="DGZ127" s="908"/>
      <c r="DHA127" s="908"/>
      <c r="DHB127" s="908"/>
      <c r="DHC127" s="908"/>
      <c r="DHD127" s="908"/>
      <c r="DHE127" s="908"/>
      <c r="DHF127" s="908"/>
      <c r="DHG127" s="908"/>
      <c r="DHH127" s="908"/>
      <c r="DHI127" s="908"/>
      <c r="DHJ127" s="908"/>
      <c r="DHK127" s="908"/>
      <c r="DHL127" s="908"/>
      <c r="DHM127" s="908"/>
      <c r="DHN127" s="908"/>
      <c r="DHO127" s="908"/>
      <c r="DHP127" s="908"/>
      <c r="DHQ127" s="908"/>
      <c r="DHR127" s="908"/>
      <c r="DHS127" s="908"/>
      <c r="DHT127" s="908"/>
      <c r="DHU127" s="908"/>
      <c r="DHV127" s="908"/>
      <c r="DHW127" s="908"/>
      <c r="DHX127" s="908"/>
      <c r="DHY127" s="908"/>
      <c r="DHZ127" s="908"/>
      <c r="DIA127" s="908"/>
      <c r="DIB127" s="908"/>
      <c r="DIC127" s="908"/>
      <c r="DID127" s="908"/>
      <c r="DIE127" s="908"/>
      <c r="DIF127" s="908"/>
      <c r="DIG127" s="908"/>
      <c r="DIH127" s="908"/>
      <c r="DII127" s="908"/>
      <c r="DIJ127" s="908"/>
      <c r="DIK127" s="908"/>
      <c r="DIL127" s="908"/>
      <c r="DIM127" s="908"/>
      <c r="DIN127" s="908"/>
      <c r="DIO127" s="908"/>
      <c r="DIP127" s="908"/>
      <c r="DIQ127" s="908"/>
      <c r="DIR127" s="908"/>
      <c r="DIS127" s="908"/>
      <c r="DIT127" s="908"/>
      <c r="DIU127" s="908"/>
      <c r="DIV127" s="908"/>
      <c r="DIW127" s="908"/>
      <c r="DIX127" s="908"/>
      <c r="DIY127" s="908"/>
      <c r="DIZ127" s="908"/>
      <c r="DJA127" s="908"/>
      <c r="DJB127" s="908"/>
      <c r="DJC127" s="908"/>
      <c r="DJD127" s="908"/>
      <c r="DJE127" s="908"/>
      <c r="DJF127" s="908"/>
      <c r="DJG127" s="908"/>
      <c r="DJH127" s="908"/>
      <c r="DJI127" s="908"/>
      <c r="DJJ127" s="908"/>
      <c r="DJK127" s="908"/>
      <c r="DJL127" s="908"/>
      <c r="DJM127" s="908"/>
      <c r="DJN127" s="908"/>
      <c r="DJO127" s="908"/>
      <c r="DJP127" s="908"/>
      <c r="DJQ127" s="908"/>
      <c r="DJR127" s="908"/>
      <c r="DJS127" s="908"/>
      <c r="DJT127" s="908"/>
      <c r="DJU127" s="908"/>
      <c r="DJV127" s="908"/>
      <c r="DJW127" s="908"/>
      <c r="DJX127" s="908"/>
      <c r="DJY127" s="908"/>
      <c r="DJZ127" s="908"/>
      <c r="DKA127" s="908"/>
      <c r="DKB127" s="908"/>
      <c r="DKC127" s="908"/>
      <c r="DKD127" s="908"/>
      <c r="DKE127" s="908"/>
      <c r="DKF127" s="908"/>
      <c r="DKG127" s="908"/>
      <c r="DKH127" s="908"/>
      <c r="DKI127" s="908"/>
      <c r="DKJ127" s="908"/>
      <c r="DKK127" s="908"/>
      <c r="DKL127" s="908"/>
      <c r="DKM127" s="908"/>
      <c r="DKN127" s="908"/>
      <c r="DKO127" s="908"/>
      <c r="DKP127" s="908"/>
      <c r="DKQ127" s="908"/>
      <c r="DKR127" s="908"/>
      <c r="DKS127" s="908"/>
      <c r="DKT127" s="908"/>
      <c r="DKU127" s="908"/>
      <c r="DKV127" s="908"/>
      <c r="DKW127" s="908"/>
      <c r="DKX127" s="908"/>
      <c r="DKY127" s="908"/>
      <c r="DKZ127" s="908"/>
      <c r="DLA127" s="908"/>
      <c r="DLB127" s="908"/>
      <c r="DLC127" s="908"/>
      <c r="DLD127" s="908"/>
      <c r="DLE127" s="908"/>
      <c r="DLF127" s="908"/>
      <c r="DLG127" s="908"/>
      <c r="DLH127" s="908"/>
      <c r="DLI127" s="908"/>
      <c r="DLJ127" s="908"/>
      <c r="DLK127" s="908"/>
      <c r="DLL127" s="908"/>
      <c r="DLM127" s="908"/>
      <c r="DLN127" s="908"/>
      <c r="DLO127" s="908"/>
      <c r="DLP127" s="908"/>
      <c r="DLQ127" s="908"/>
      <c r="DLR127" s="908"/>
      <c r="DLS127" s="908"/>
      <c r="DLT127" s="908"/>
      <c r="DLU127" s="908"/>
      <c r="DLV127" s="908"/>
      <c r="DLW127" s="908"/>
      <c r="DLX127" s="908"/>
      <c r="DLY127" s="908"/>
      <c r="DLZ127" s="908"/>
      <c r="DMA127" s="908"/>
      <c r="DMB127" s="908"/>
      <c r="DMC127" s="908"/>
      <c r="DMD127" s="908"/>
      <c r="DME127" s="908"/>
      <c r="DMF127" s="908"/>
      <c r="DMG127" s="908"/>
      <c r="DMH127" s="908"/>
      <c r="DMI127" s="908"/>
      <c r="DMJ127" s="908"/>
      <c r="DMK127" s="908"/>
      <c r="DML127" s="908"/>
      <c r="DMM127" s="908"/>
      <c r="DMN127" s="908"/>
      <c r="DMO127" s="908"/>
      <c r="DMP127" s="908"/>
      <c r="DMQ127" s="908"/>
      <c r="DMR127" s="908"/>
      <c r="DMS127" s="908"/>
      <c r="DMT127" s="908"/>
      <c r="DMU127" s="908"/>
      <c r="DMV127" s="908"/>
      <c r="DMW127" s="908"/>
      <c r="DMX127" s="908"/>
      <c r="DMY127" s="908"/>
      <c r="DMZ127" s="908"/>
      <c r="DNA127" s="908"/>
      <c r="DNB127" s="908"/>
      <c r="DNC127" s="908"/>
      <c r="DND127" s="908"/>
      <c r="DNE127" s="908"/>
      <c r="DNF127" s="908"/>
      <c r="DNG127" s="908"/>
      <c r="DNH127" s="908"/>
      <c r="DNI127" s="908"/>
      <c r="DNJ127" s="908"/>
      <c r="DNK127" s="908"/>
      <c r="DNL127" s="908"/>
      <c r="DNM127" s="908"/>
      <c r="DNN127" s="908"/>
      <c r="DNO127" s="908"/>
      <c r="DNP127" s="908"/>
      <c r="DNQ127" s="908"/>
      <c r="DNR127" s="908"/>
      <c r="DNS127" s="908"/>
      <c r="DNT127" s="908"/>
      <c r="DNU127" s="908"/>
      <c r="DNV127" s="908"/>
      <c r="DNW127" s="908"/>
      <c r="DNX127" s="908"/>
      <c r="DNY127" s="908"/>
      <c r="DNZ127" s="908"/>
      <c r="DOA127" s="908"/>
      <c r="DOB127" s="908"/>
      <c r="DOC127" s="908"/>
      <c r="DOD127" s="908"/>
      <c r="DOE127" s="908"/>
      <c r="DOF127" s="908"/>
      <c r="DOG127" s="908"/>
      <c r="DOH127" s="908"/>
      <c r="DOI127" s="908"/>
      <c r="DOJ127" s="908"/>
      <c r="DOK127" s="908"/>
      <c r="DOL127" s="908"/>
      <c r="DOM127" s="908"/>
      <c r="DON127" s="908"/>
      <c r="DOO127" s="908"/>
      <c r="DOP127" s="908"/>
      <c r="DOQ127" s="908"/>
      <c r="DOR127" s="908"/>
      <c r="DOS127" s="908"/>
      <c r="DOT127" s="908"/>
      <c r="DOU127" s="908"/>
      <c r="DOV127" s="908"/>
      <c r="DOW127" s="908"/>
      <c r="DOX127" s="908"/>
      <c r="DOY127" s="908"/>
      <c r="DOZ127" s="908"/>
      <c r="DPA127" s="908"/>
      <c r="DPB127" s="908"/>
      <c r="DPC127" s="908"/>
      <c r="DPD127" s="908"/>
      <c r="DPE127" s="908"/>
      <c r="DPF127" s="908"/>
      <c r="DPG127" s="908"/>
      <c r="DPH127" s="908"/>
      <c r="DPI127" s="908"/>
      <c r="DPJ127" s="908"/>
      <c r="DPK127" s="908"/>
      <c r="DPL127" s="908"/>
      <c r="DPM127" s="908"/>
      <c r="DPN127" s="908"/>
      <c r="DPO127" s="908"/>
      <c r="DPP127" s="908"/>
      <c r="DPQ127" s="908"/>
      <c r="DPR127" s="908"/>
      <c r="DPS127" s="908"/>
      <c r="DPT127" s="908"/>
      <c r="DPU127" s="908"/>
      <c r="DPV127" s="908"/>
      <c r="DPW127" s="908"/>
      <c r="DPX127" s="908"/>
      <c r="DPY127" s="908"/>
      <c r="DPZ127" s="908"/>
      <c r="DQA127" s="908"/>
      <c r="DQB127" s="908"/>
      <c r="DQC127" s="908"/>
      <c r="DQD127" s="908"/>
      <c r="DQE127" s="908"/>
      <c r="DQF127" s="908"/>
      <c r="DQG127" s="908"/>
      <c r="DQH127" s="908"/>
      <c r="DQI127" s="908"/>
      <c r="DQJ127" s="908"/>
      <c r="DQK127" s="908"/>
      <c r="DQL127" s="908"/>
      <c r="DQM127" s="908"/>
      <c r="DQN127" s="908"/>
      <c r="DQO127" s="908"/>
      <c r="DQP127" s="908"/>
      <c r="DQQ127" s="908"/>
      <c r="DQR127" s="908"/>
      <c r="DQS127" s="908"/>
      <c r="DQT127" s="908"/>
      <c r="DQU127" s="908"/>
      <c r="DQV127" s="908"/>
      <c r="DQW127" s="908"/>
      <c r="DQX127" s="908"/>
      <c r="DQY127" s="908"/>
      <c r="DQZ127" s="908"/>
      <c r="DRA127" s="908"/>
      <c r="DRB127" s="908"/>
      <c r="DRC127" s="908"/>
      <c r="DRD127" s="908"/>
      <c r="DRE127" s="908"/>
      <c r="DRF127" s="908"/>
      <c r="DRG127" s="908"/>
      <c r="DRH127" s="908"/>
      <c r="DRI127" s="908"/>
      <c r="DRJ127" s="908"/>
      <c r="DRK127" s="908"/>
      <c r="DRL127" s="908"/>
      <c r="DRM127" s="908"/>
      <c r="DRN127" s="908"/>
      <c r="DRO127" s="908"/>
      <c r="DRP127" s="908"/>
      <c r="DRQ127" s="908"/>
      <c r="DRR127" s="908"/>
      <c r="DRS127" s="908"/>
      <c r="DRT127" s="908"/>
      <c r="DRU127" s="908"/>
      <c r="DRV127" s="908"/>
      <c r="DRW127" s="908"/>
      <c r="DRX127" s="908"/>
      <c r="DRY127" s="908"/>
      <c r="DRZ127" s="908"/>
      <c r="DSA127" s="908"/>
      <c r="DSB127" s="908"/>
      <c r="DSC127" s="908"/>
      <c r="DSD127" s="908"/>
      <c r="DSE127" s="908"/>
      <c r="DSF127" s="908"/>
      <c r="DSG127" s="908"/>
      <c r="DSH127" s="908"/>
      <c r="DSI127" s="908"/>
      <c r="DSJ127" s="908"/>
      <c r="DSK127" s="908"/>
      <c r="DSL127" s="908"/>
      <c r="DSM127" s="908"/>
      <c r="DSN127" s="908"/>
      <c r="DSO127" s="908"/>
      <c r="DSP127" s="908"/>
      <c r="DSQ127" s="908"/>
      <c r="DSR127" s="908"/>
      <c r="DSS127" s="908"/>
      <c r="DST127" s="908"/>
      <c r="DSU127" s="908"/>
      <c r="DSV127" s="908"/>
      <c r="DSW127" s="908"/>
      <c r="DSX127" s="908"/>
      <c r="DSY127" s="908"/>
      <c r="DSZ127" s="908"/>
      <c r="DTA127" s="908"/>
      <c r="DTB127" s="908"/>
      <c r="DTC127" s="908"/>
      <c r="DTD127" s="908"/>
      <c r="DTE127" s="908"/>
      <c r="DTF127" s="908"/>
      <c r="DTG127" s="908"/>
      <c r="DTH127" s="908"/>
      <c r="DTI127" s="908"/>
      <c r="DTJ127" s="908"/>
      <c r="DTK127" s="908"/>
      <c r="DTL127" s="908"/>
      <c r="DTM127" s="908"/>
      <c r="DTN127" s="908"/>
      <c r="DTO127" s="908"/>
      <c r="DTP127" s="908"/>
      <c r="DTQ127" s="908"/>
      <c r="DTR127" s="908"/>
      <c r="DTS127" s="908"/>
      <c r="DTT127" s="908"/>
      <c r="DTU127" s="908"/>
      <c r="DTV127" s="908"/>
      <c r="DTW127" s="908"/>
      <c r="DTX127" s="908"/>
      <c r="DTY127" s="908"/>
      <c r="DTZ127" s="908"/>
      <c r="DUA127" s="908"/>
      <c r="DUB127" s="908"/>
      <c r="DUC127" s="908"/>
      <c r="DUD127" s="908"/>
      <c r="DUE127" s="908"/>
      <c r="DUF127" s="908"/>
      <c r="DUG127" s="908"/>
      <c r="DUH127" s="908"/>
      <c r="DUI127" s="908"/>
      <c r="DUJ127" s="908"/>
      <c r="DUK127" s="908"/>
      <c r="DUL127" s="908"/>
      <c r="DUM127" s="908"/>
      <c r="DUN127" s="908"/>
      <c r="DUO127" s="908"/>
      <c r="DUP127" s="908"/>
      <c r="DUQ127" s="908"/>
      <c r="DUR127" s="908"/>
      <c r="DUS127" s="908"/>
      <c r="DUT127" s="908"/>
      <c r="DUU127" s="908"/>
      <c r="DUV127" s="908"/>
      <c r="DUW127" s="908"/>
      <c r="DUX127" s="908"/>
      <c r="DUY127" s="908"/>
      <c r="DUZ127" s="908"/>
      <c r="DVA127" s="908"/>
      <c r="DVB127" s="908"/>
      <c r="DVC127" s="908"/>
      <c r="DVD127" s="908"/>
      <c r="DVE127" s="908"/>
      <c r="DVF127" s="908"/>
      <c r="DVG127" s="908"/>
      <c r="DVH127" s="908"/>
      <c r="DVI127" s="908"/>
      <c r="DVJ127" s="908"/>
      <c r="DVK127" s="908"/>
      <c r="DVL127" s="908"/>
      <c r="DVM127" s="908"/>
      <c r="DVN127" s="908"/>
      <c r="DVO127" s="908"/>
      <c r="DVP127" s="908"/>
      <c r="DVQ127" s="908"/>
      <c r="DVR127" s="908"/>
      <c r="DVS127" s="908"/>
      <c r="DVT127" s="908"/>
      <c r="DVU127" s="908"/>
      <c r="DVV127" s="908"/>
      <c r="DVW127" s="908"/>
      <c r="DVX127" s="908"/>
      <c r="DVY127" s="908"/>
      <c r="DVZ127" s="908"/>
      <c r="DWA127" s="908"/>
      <c r="DWB127" s="908"/>
      <c r="DWC127" s="908"/>
      <c r="DWD127" s="908"/>
      <c r="DWE127" s="908"/>
      <c r="DWF127" s="908"/>
      <c r="DWG127" s="908"/>
      <c r="DWH127" s="908"/>
      <c r="DWI127" s="908"/>
      <c r="DWJ127" s="908"/>
      <c r="DWK127" s="908"/>
      <c r="DWL127" s="908"/>
      <c r="DWM127" s="908"/>
      <c r="DWN127" s="908"/>
      <c r="DWO127" s="908"/>
      <c r="DWP127" s="908"/>
      <c r="DWQ127" s="908"/>
      <c r="DWR127" s="908"/>
      <c r="DWS127" s="908"/>
      <c r="DWT127" s="908"/>
      <c r="DWU127" s="908"/>
      <c r="DWV127" s="908"/>
      <c r="DWW127" s="908"/>
      <c r="DWX127" s="908"/>
      <c r="DWY127" s="908"/>
      <c r="DWZ127" s="908"/>
      <c r="DXA127" s="908"/>
      <c r="DXB127" s="908"/>
      <c r="DXC127" s="908"/>
      <c r="DXD127" s="908"/>
      <c r="DXE127" s="908"/>
      <c r="DXF127" s="908"/>
      <c r="DXG127" s="908"/>
      <c r="DXH127" s="908"/>
      <c r="DXI127" s="908"/>
      <c r="DXJ127" s="908"/>
      <c r="DXK127" s="908"/>
      <c r="DXL127" s="908"/>
      <c r="DXM127" s="908"/>
      <c r="DXN127" s="908"/>
      <c r="DXO127" s="908"/>
      <c r="DXP127" s="908"/>
      <c r="DXQ127" s="908"/>
      <c r="DXR127" s="908"/>
      <c r="DXS127" s="908"/>
      <c r="DXT127" s="908"/>
      <c r="DXU127" s="908"/>
      <c r="DXV127" s="908"/>
      <c r="DXW127" s="908"/>
      <c r="DXX127" s="908"/>
      <c r="DXY127" s="908"/>
      <c r="DXZ127" s="908"/>
      <c r="DYA127" s="908"/>
      <c r="DYB127" s="908"/>
      <c r="DYC127" s="908"/>
      <c r="DYD127" s="908"/>
      <c r="DYE127" s="908"/>
      <c r="DYF127" s="908"/>
      <c r="DYG127" s="908"/>
      <c r="DYH127" s="908"/>
      <c r="DYI127" s="908"/>
      <c r="DYJ127" s="908"/>
      <c r="DYK127" s="908"/>
      <c r="DYL127" s="908"/>
      <c r="DYM127" s="908"/>
      <c r="DYN127" s="908"/>
      <c r="DYO127" s="908"/>
      <c r="DYP127" s="908"/>
      <c r="DYQ127" s="908"/>
      <c r="DYR127" s="908"/>
      <c r="DYS127" s="908"/>
      <c r="DYT127" s="908"/>
      <c r="DYU127" s="908"/>
      <c r="DYV127" s="908"/>
      <c r="DYW127" s="908"/>
      <c r="DYX127" s="908"/>
      <c r="DYY127" s="908"/>
      <c r="DYZ127" s="908"/>
      <c r="DZA127" s="908"/>
      <c r="DZB127" s="908"/>
      <c r="DZC127" s="908"/>
      <c r="DZD127" s="908"/>
      <c r="DZE127" s="908"/>
      <c r="DZF127" s="908"/>
      <c r="DZG127" s="908"/>
      <c r="DZH127" s="908"/>
      <c r="DZI127" s="908"/>
      <c r="DZJ127" s="908"/>
      <c r="DZK127" s="908"/>
      <c r="DZL127" s="908"/>
      <c r="DZM127" s="908"/>
      <c r="DZN127" s="908"/>
      <c r="DZO127" s="908"/>
      <c r="DZP127" s="908"/>
      <c r="DZQ127" s="908"/>
      <c r="DZR127" s="908"/>
      <c r="DZS127" s="908"/>
      <c r="DZT127" s="908"/>
      <c r="DZU127" s="908"/>
      <c r="DZV127" s="908"/>
      <c r="DZW127" s="908"/>
      <c r="DZX127" s="908"/>
      <c r="DZY127" s="908"/>
      <c r="DZZ127" s="908"/>
      <c r="EAA127" s="908"/>
      <c r="EAB127" s="908"/>
      <c r="EAC127" s="908"/>
      <c r="EAD127" s="908"/>
      <c r="EAE127" s="908"/>
      <c r="EAF127" s="908"/>
      <c r="EAG127" s="908"/>
      <c r="EAH127" s="908"/>
      <c r="EAI127" s="908"/>
      <c r="EAJ127" s="908"/>
      <c r="EAK127" s="908"/>
      <c r="EAL127" s="908"/>
      <c r="EAM127" s="908"/>
      <c r="EAN127" s="908"/>
      <c r="EAO127" s="908"/>
      <c r="EAP127" s="908"/>
      <c r="EAQ127" s="908"/>
      <c r="EAR127" s="908"/>
      <c r="EAS127" s="908"/>
      <c r="EAT127" s="908"/>
      <c r="EAU127" s="908"/>
      <c r="EAV127" s="908"/>
      <c r="EAW127" s="908"/>
      <c r="EAX127" s="908"/>
      <c r="EAY127" s="908"/>
      <c r="EAZ127" s="908"/>
      <c r="EBA127" s="908"/>
      <c r="EBB127" s="908"/>
      <c r="EBC127" s="908"/>
      <c r="EBD127" s="908"/>
      <c r="EBE127" s="908"/>
      <c r="EBF127" s="908"/>
      <c r="EBG127" s="908"/>
      <c r="EBH127" s="908"/>
      <c r="EBI127" s="908"/>
      <c r="EBJ127" s="908"/>
      <c r="EBK127" s="908"/>
      <c r="EBL127" s="908"/>
      <c r="EBM127" s="908"/>
      <c r="EBN127" s="908"/>
      <c r="EBO127" s="908"/>
      <c r="EBP127" s="908"/>
      <c r="EBQ127" s="908"/>
      <c r="EBR127" s="908"/>
      <c r="EBS127" s="908"/>
      <c r="EBT127" s="908"/>
      <c r="EBU127" s="908"/>
      <c r="EBV127" s="908"/>
      <c r="EBW127" s="908"/>
      <c r="EBX127" s="908"/>
      <c r="EBY127" s="908"/>
      <c r="EBZ127" s="908"/>
      <c r="ECA127" s="908"/>
      <c r="ECB127" s="908"/>
      <c r="ECC127" s="908"/>
      <c r="ECD127" s="908"/>
      <c r="ECE127" s="908"/>
      <c r="ECF127" s="908"/>
      <c r="ECG127" s="908"/>
      <c r="ECH127" s="908"/>
      <c r="ECI127" s="908"/>
      <c r="ECJ127" s="908"/>
      <c r="ECK127" s="908"/>
      <c r="ECL127" s="908"/>
      <c r="ECM127" s="908"/>
      <c r="ECN127" s="908"/>
      <c r="ECO127" s="908"/>
      <c r="ECP127" s="908"/>
      <c r="ECQ127" s="908"/>
      <c r="ECR127" s="908"/>
      <c r="ECS127" s="908"/>
      <c r="ECT127" s="908"/>
      <c r="ECU127" s="908"/>
      <c r="ECV127" s="908"/>
      <c r="ECW127" s="908"/>
      <c r="ECX127" s="908"/>
      <c r="ECY127" s="908"/>
      <c r="ECZ127" s="908"/>
      <c r="EDA127" s="908"/>
      <c r="EDB127" s="908"/>
      <c r="EDC127" s="908"/>
      <c r="EDD127" s="908"/>
      <c r="EDE127" s="908"/>
      <c r="EDF127" s="908"/>
      <c r="EDG127" s="908"/>
      <c r="EDH127" s="908"/>
      <c r="EDI127" s="908"/>
      <c r="EDJ127" s="908"/>
      <c r="EDK127" s="908"/>
      <c r="EDL127" s="908"/>
      <c r="EDM127" s="908"/>
      <c r="EDN127" s="908"/>
      <c r="EDO127" s="908"/>
      <c r="EDP127" s="908"/>
      <c r="EDQ127" s="908"/>
      <c r="EDR127" s="908"/>
      <c r="EDS127" s="908"/>
      <c r="EDT127" s="908"/>
      <c r="EDU127" s="908"/>
      <c r="EDV127" s="908"/>
      <c r="EDW127" s="908"/>
      <c r="EDX127" s="908"/>
      <c r="EDY127" s="908"/>
      <c r="EDZ127" s="908"/>
      <c r="EEA127" s="908"/>
      <c r="EEB127" s="908"/>
      <c r="EEC127" s="908"/>
      <c r="EED127" s="908"/>
      <c r="EEE127" s="908"/>
      <c r="EEF127" s="908"/>
      <c r="EEG127" s="908"/>
      <c r="EEH127" s="908"/>
      <c r="EEI127" s="908"/>
      <c r="EEJ127" s="908"/>
      <c r="EEK127" s="908"/>
      <c r="EEL127" s="908"/>
      <c r="EEM127" s="908"/>
      <c r="EEN127" s="908"/>
      <c r="EEO127" s="908"/>
      <c r="EEP127" s="908"/>
      <c r="EEQ127" s="908"/>
      <c r="EER127" s="908"/>
      <c r="EES127" s="908"/>
      <c r="EET127" s="908"/>
      <c r="EEU127" s="908"/>
      <c r="EEV127" s="908"/>
      <c r="EEW127" s="908"/>
      <c r="EEX127" s="908"/>
      <c r="EEY127" s="908"/>
      <c r="EEZ127" s="908"/>
      <c r="EFA127" s="908"/>
      <c r="EFB127" s="908"/>
      <c r="EFC127" s="908"/>
      <c r="EFD127" s="908"/>
      <c r="EFE127" s="908"/>
      <c r="EFF127" s="908"/>
      <c r="EFG127" s="908"/>
      <c r="EFH127" s="908"/>
      <c r="EFI127" s="908"/>
      <c r="EFJ127" s="908"/>
      <c r="EFK127" s="908"/>
      <c r="EFL127" s="908"/>
      <c r="EFM127" s="908"/>
      <c r="EFN127" s="908"/>
      <c r="EFO127" s="908"/>
      <c r="EFP127" s="908"/>
      <c r="EFQ127" s="908"/>
      <c r="EFR127" s="908"/>
      <c r="EFS127" s="908"/>
      <c r="EFT127" s="908"/>
      <c r="EFU127" s="908"/>
      <c r="EFV127" s="908"/>
      <c r="EFW127" s="908"/>
      <c r="EFX127" s="908"/>
      <c r="EFY127" s="908"/>
      <c r="EFZ127" s="908"/>
      <c r="EGA127" s="908"/>
      <c r="EGB127" s="908"/>
      <c r="EGC127" s="908"/>
      <c r="EGD127" s="908"/>
      <c r="EGE127" s="908"/>
      <c r="EGF127" s="908"/>
      <c r="EGG127" s="908"/>
      <c r="EGH127" s="908"/>
      <c r="EGI127" s="908"/>
      <c r="EGJ127" s="908"/>
      <c r="EGK127" s="908"/>
      <c r="EGL127" s="908"/>
      <c r="EGM127" s="908"/>
      <c r="EGN127" s="908"/>
      <c r="EGO127" s="908"/>
      <c r="EGP127" s="908"/>
      <c r="EGQ127" s="908"/>
      <c r="EGR127" s="908"/>
      <c r="EGS127" s="908"/>
      <c r="EGT127" s="908"/>
      <c r="EGU127" s="908"/>
      <c r="EGV127" s="908"/>
      <c r="EGW127" s="908"/>
      <c r="EGX127" s="908"/>
      <c r="EGY127" s="908"/>
      <c r="EGZ127" s="908"/>
      <c r="EHA127" s="908"/>
      <c r="EHB127" s="908"/>
      <c r="EHC127" s="908"/>
      <c r="EHD127" s="908"/>
      <c r="EHE127" s="908"/>
      <c r="EHF127" s="908"/>
      <c r="EHG127" s="908"/>
      <c r="EHH127" s="908"/>
      <c r="EHI127" s="908"/>
      <c r="EHJ127" s="908"/>
      <c r="EHK127" s="908"/>
      <c r="EHL127" s="908"/>
      <c r="EHM127" s="908"/>
      <c r="EHN127" s="908"/>
      <c r="EHO127" s="908"/>
      <c r="EHP127" s="908"/>
      <c r="EHQ127" s="908"/>
      <c r="EHR127" s="908"/>
      <c r="EHS127" s="908"/>
      <c r="EHT127" s="908"/>
      <c r="EHU127" s="908"/>
      <c r="EHV127" s="908"/>
      <c r="EHW127" s="908"/>
      <c r="EHX127" s="908"/>
      <c r="EHY127" s="908"/>
      <c r="EHZ127" s="908"/>
      <c r="EIA127" s="908"/>
      <c r="EIB127" s="908"/>
      <c r="EIC127" s="908"/>
      <c r="EID127" s="908"/>
      <c r="EIE127" s="908"/>
      <c r="EIF127" s="908"/>
      <c r="EIG127" s="908"/>
      <c r="EIH127" s="908"/>
      <c r="EII127" s="908"/>
      <c r="EIJ127" s="908"/>
      <c r="EIK127" s="908"/>
      <c r="EIL127" s="908"/>
      <c r="EIM127" s="908"/>
      <c r="EIN127" s="908"/>
      <c r="EIO127" s="908"/>
      <c r="EIP127" s="908"/>
      <c r="EIQ127" s="908"/>
      <c r="EIR127" s="908"/>
      <c r="EIS127" s="908"/>
      <c r="EIT127" s="908"/>
      <c r="EIU127" s="908"/>
      <c r="EIV127" s="908"/>
      <c r="EIW127" s="908"/>
      <c r="EIX127" s="908"/>
      <c r="EIY127" s="908"/>
      <c r="EIZ127" s="908"/>
      <c r="EJA127" s="908"/>
      <c r="EJB127" s="908"/>
      <c r="EJC127" s="908"/>
      <c r="EJD127" s="908"/>
      <c r="EJE127" s="908"/>
      <c r="EJF127" s="908"/>
      <c r="EJG127" s="908"/>
      <c r="EJH127" s="908"/>
      <c r="EJI127" s="908"/>
      <c r="EJJ127" s="908"/>
      <c r="EJK127" s="908"/>
      <c r="EJL127" s="908"/>
      <c r="EJM127" s="908"/>
      <c r="EJN127" s="908"/>
      <c r="EJO127" s="908"/>
      <c r="EJP127" s="908"/>
      <c r="EJQ127" s="908"/>
      <c r="EJR127" s="908"/>
      <c r="EJS127" s="908"/>
      <c r="EJT127" s="908"/>
      <c r="EJU127" s="908"/>
      <c r="EJV127" s="908"/>
      <c r="EJW127" s="908"/>
      <c r="EJX127" s="908"/>
      <c r="EJY127" s="908"/>
      <c r="EJZ127" s="908"/>
      <c r="EKA127" s="908"/>
      <c r="EKB127" s="908"/>
      <c r="EKC127" s="908"/>
      <c r="EKD127" s="908"/>
      <c r="EKE127" s="908"/>
      <c r="EKF127" s="908"/>
      <c r="EKG127" s="908"/>
      <c r="EKH127" s="908"/>
      <c r="EKI127" s="908"/>
      <c r="EKJ127" s="908"/>
      <c r="EKK127" s="908"/>
      <c r="EKL127" s="908"/>
      <c r="EKM127" s="908"/>
      <c r="EKN127" s="908"/>
      <c r="EKO127" s="908"/>
      <c r="EKP127" s="908"/>
      <c r="EKQ127" s="908"/>
      <c r="EKR127" s="908"/>
      <c r="EKS127" s="908"/>
      <c r="EKT127" s="908"/>
      <c r="EKU127" s="908"/>
      <c r="EKV127" s="908"/>
      <c r="EKW127" s="908"/>
      <c r="EKX127" s="908"/>
      <c r="EKY127" s="908"/>
      <c r="EKZ127" s="908"/>
      <c r="ELA127" s="908"/>
      <c r="ELB127" s="908"/>
      <c r="ELC127" s="908"/>
      <c r="ELD127" s="908"/>
      <c r="ELE127" s="908"/>
      <c r="ELF127" s="908"/>
      <c r="ELG127" s="908"/>
      <c r="ELH127" s="908"/>
      <c r="ELI127" s="908"/>
      <c r="ELJ127" s="908"/>
      <c r="ELK127" s="908"/>
      <c r="ELL127" s="908"/>
      <c r="ELM127" s="908"/>
      <c r="ELN127" s="908"/>
      <c r="ELO127" s="908"/>
      <c r="ELP127" s="908"/>
      <c r="ELQ127" s="908"/>
      <c r="ELR127" s="908"/>
      <c r="ELS127" s="908"/>
      <c r="ELT127" s="908"/>
      <c r="ELU127" s="908"/>
      <c r="ELV127" s="908"/>
      <c r="ELW127" s="908"/>
      <c r="ELX127" s="908"/>
      <c r="ELY127" s="908"/>
      <c r="ELZ127" s="908"/>
      <c r="EMA127" s="908"/>
      <c r="EMB127" s="908"/>
      <c r="EMC127" s="908"/>
      <c r="EMD127" s="908"/>
      <c r="EME127" s="908"/>
      <c r="EMF127" s="908"/>
      <c r="EMG127" s="908"/>
      <c r="EMH127" s="908"/>
      <c r="EMI127" s="908"/>
      <c r="EMJ127" s="908"/>
      <c r="EMK127" s="908"/>
      <c r="EML127" s="908"/>
      <c r="EMM127" s="908"/>
      <c r="EMN127" s="908"/>
      <c r="EMO127" s="908"/>
      <c r="EMP127" s="908"/>
      <c r="EMQ127" s="908"/>
      <c r="EMR127" s="908"/>
      <c r="EMS127" s="908"/>
      <c r="EMT127" s="908"/>
      <c r="EMU127" s="908"/>
      <c r="EMV127" s="908"/>
      <c r="EMW127" s="908"/>
      <c r="EMX127" s="908"/>
      <c r="EMY127" s="908"/>
      <c r="EMZ127" s="908"/>
      <c r="ENA127" s="908"/>
      <c r="ENB127" s="908"/>
      <c r="ENC127" s="908"/>
      <c r="END127" s="908"/>
      <c r="ENE127" s="908"/>
      <c r="ENF127" s="908"/>
      <c r="ENG127" s="908"/>
      <c r="ENH127" s="908"/>
      <c r="ENI127" s="908"/>
      <c r="ENJ127" s="908"/>
      <c r="ENK127" s="908"/>
      <c r="ENL127" s="908"/>
      <c r="ENM127" s="908"/>
      <c r="ENN127" s="908"/>
      <c r="ENO127" s="908"/>
      <c r="ENP127" s="908"/>
      <c r="ENQ127" s="908"/>
      <c r="ENR127" s="908"/>
      <c r="ENS127" s="908"/>
      <c r="ENT127" s="908"/>
      <c r="ENU127" s="908"/>
      <c r="ENV127" s="908"/>
      <c r="ENW127" s="908"/>
      <c r="ENX127" s="908"/>
      <c r="ENY127" s="908"/>
      <c r="ENZ127" s="908"/>
      <c r="EOA127" s="908"/>
      <c r="EOB127" s="908"/>
      <c r="EOC127" s="908"/>
      <c r="EOD127" s="908"/>
      <c r="EOE127" s="908"/>
      <c r="EOF127" s="908"/>
      <c r="EOG127" s="908"/>
      <c r="EOH127" s="908"/>
      <c r="EOI127" s="908"/>
      <c r="EOJ127" s="908"/>
      <c r="EOK127" s="908"/>
      <c r="EOL127" s="908"/>
      <c r="EOM127" s="908"/>
      <c r="EON127" s="908"/>
      <c r="EOO127" s="908"/>
      <c r="EOP127" s="908"/>
      <c r="EOQ127" s="908"/>
      <c r="EOR127" s="908"/>
      <c r="EOS127" s="908"/>
      <c r="EOT127" s="908"/>
      <c r="EOU127" s="908"/>
      <c r="EOV127" s="908"/>
      <c r="EOW127" s="908"/>
      <c r="EOX127" s="908"/>
      <c r="EOY127" s="908"/>
      <c r="EOZ127" s="908"/>
      <c r="EPA127" s="908"/>
      <c r="EPB127" s="908"/>
      <c r="EPC127" s="908"/>
      <c r="EPD127" s="908"/>
      <c r="EPE127" s="908"/>
      <c r="EPF127" s="908"/>
      <c r="EPG127" s="908"/>
      <c r="EPH127" s="908"/>
      <c r="EPI127" s="908"/>
      <c r="EPJ127" s="908"/>
      <c r="EPK127" s="908"/>
      <c r="EPL127" s="908"/>
      <c r="EPM127" s="908"/>
      <c r="EPN127" s="908"/>
      <c r="EPO127" s="908"/>
      <c r="EPP127" s="908"/>
      <c r="EPQ127" s="908"/>
      <c r="EPR127" s="908"/>
      <c r="EPS127" s="908"/>
      <c r="EPT127" s="908"/>
      <c r="EPU127" s="908"/>
      <c r="EPV127" s="908"/>
      <c r="EPW127" s="908"/>
      <c r="EPX127" s="908"/>
      <c r="EPY127" s="908"/>
      <c r="EPZ127" s="908"/>
      <c r="EQA127" s="908"/>
      <c r="EQB127" s="908"/>
      <c r="EQC127" s="908"/>
      <c r="EQD127" s="908"/>
      <c r="EQE127" s="908"/>
      <c r="EQF127" s="908"/>
      <c r="EQG127" s="908"/>
      <c r="EQH127" s="908"/>
      <c r="EQI127" s="908"/>
      <c r="EQJ127" s="908"/>
      <c r="EQK127" s="908"/>
      <c r="EQL127" s="908"/>
      <c r="EQM127" s="908"/>
      <c r="EQN127" s="908"/>
      <c r="EQO127" s="908"/>
      <c r="EQP127" s="908"/>
      <c r="EQQ127" s="908"/>
      <c r="EQR127" s="908"/>
      <c r="EQS127" s="908"/>
      <c r="EQT127" s="908"/>
      <c r="EQU127" s="908"/>
      <c r="EQV127" s="908"/>
      <c r="EQW127" s="908"/>
      <c r="EQX127" s="908"/>
      <c r="EQY127" s="908"/>
      <c r="EQZ127" s="908"/>
      <c r="ERA127" s="908"/>
      <c r="ERB127" s="908"/>
      <c r="ERC127" s="908"/>
      <c r="ERD127" s="908"/>
      <c r="ERE127" s="908"/>
      <c r="ERF127" s="908"/>
      <c r="ERG127" s="908"/>
      <c r="ERH127" s="908"/>
      <c r="ERI127" s="908"/>
      <c r="ERJ127" s="908"/>
      <c r="ERK127" s="908"/>
      <c r="ERL127" s="908"/>
      <c r="ERM127" s="908"/>
      <c r="ERN127" s="908"/>
      <c r="ERO127" s="908"/>
      <c r="ERP127" s="908"/>
      <c r="ERQ127" s="908"/>
      <c r="ERR127" s="908"/>
      <c r="ERS127" s="908"/>
      <c r="ERT127" s="908"/>
      <c r="ERU127" s="908"/>
      <c r="ERV127" s="908"/>
      <c r="ERW127" s="908"/>
      <c r="ERX127" s="908"/>
      <c r="ERY127" s="908"/>
      <c r="ERZ127" s="908"/>
      <c r="ESA127" s="908"/>
      <c r="ESB127" s="908"/>
      <c r="ESC127" s="908"/>
      <c r="ESD127" s="908"/>
      <c r="ESE127" s="908"/>
      <c r="ESF127" s="908"/>
      <c r="ESG127" s="908"/>
      <c r="ESH127" s="908"/>
      <c r="ESI127" s="908"/>
      <c r="ESJ127" s="908"/>
      <c r="ESK127" s="908"/>
      <c r="ESL127" s="908"/>
      <c r="ESM127" s="908"/>
      <c r="ESN127" s="908"/>
      <c r="ESO127" s="908"/>
      <c r="ESP127" s="908"/>
      <c r="ESQ127" s="908"/>
      <c r="ESR127" s="908"/>
      <c r="ESS127" s="908"/>
      <c r="EST127" s="908"/>
      <c r="ESU127" s="908"/>
      <c r="ESV127" s="908"/>
      <c r="ESW127" s="908"/>
      <c r="ESX127" s="908"/>
      <c r="ESY127" s="908"/>
      <c r="ESZ127" s="908"/>
      <c r="ETA127" s="908"/>
      <c r="ETB127" s="908"/>
      <c r="ETC127" s="908"/>
      <c r="ETD127" s="908"/>
      <c r="ETE127" s="908"/>
      <c r="ETF127" s="908"/>
      <c r="ETG127" s="908"/>
      <c r="ETH127" s="908"/>
      <c r="ETI127" s="908"/>
      <c r="ETJ127" s="908"/>
      <c r="ETK127" s="908"/>
      <c r="ETL127" s="908"/>
      <c r="ETM127" s="908"/>
      <c r="ETN127" s="908"/>
      <c r="ETO127" s="908"/>
      <c r="ETP127" s="908"/>
      <c r="ETQ127" s="908"/>
      <c r="ETR127" s="908"/>
      <c r="ETS127" s="908"/>
      <c r="ETT127" s="908"/>
      <c r="ETU127" s="908"/>
      <c r="ETV127" s="908"/>
      <c r="ETW127" s="908"/>
      <c r="ETX127" s="908"/>
      <c r="ETY127" s="908"/>
      <c r="ETZ127" s="908"/>
      <c r="EUA127" s="908"/>
      <c r="EUB127" s="908"/>
      <c r="EUC127" s="908"/>
      <c r="EUD127" s="908"/>
      <c r="EUE127" s="908"/>
      <c r="EUF127" s="908"/>
      <c r="EUG127" s="908"/>
      <c r="EUH127" s="908"/>
      <c r="EUI127" s="908"/>
      <c r="EUJ127" s="908"/>
      <c r="EUK127" s="908"/>
      <c r="EUL127" s="908"/>
      <c r="EUM127" s="908"/>
      <c r="EUN127" s="908"/>
      <c r="EUO127" s="908"/>
      <c r="EUP127" s="908"/>
      <c r="EUQ127" s="908"/>
      <c r="EUR127" s="908"/>
      <c r="EUS127" s="908"/>
      <c r="EUT127" s="908"/>
      <c r="EUU127" s="908"/>
      <c r="EUV127" s="908"/>
      <c r="EUW127" s="908"/>
      <c r="EUX127" s="908"/>
      <c r="EUY127" s="908"/>
      <c r="EUZ127" s="908"/>
      <c r="EVA127" s="908"/>
      <c r="EVB127" s="908"/>
      <c r="EVC127" s="908"/>
      <c r="EVD127" s="908"/>
      <c r="EVE127" s="908"/>
      <c r="EVF127" s="908"/>
      <c r="EVG127" s="908"/>
      <c r="EVH127" s="908"/>
      <c r="EVI127" s="908"/>
      <c r="EVJ127" s="908"/>
      <c r="EVK127" s="908"/>
      <c r="EVL127" s="908"/>
      <c r="EVM127" s="908"/>
      <c r="EVN127" s="908"/>
      <c r="EVO127" s="908"/>
      <c r="EVP127" s="908"/>
      <c r="EVQ127" s="908"/>
      <c r="EVR127" s="908"/>
      <c r="EVS127" s="908"/>
      <c r="EVT127" s="908"/>
      <c r="EVU127" s="908"/>
      <c r="EVV127" s="908"/>
      <c r="EVW127" s="908"/>
      <c r="EVX127" s="908"/>
      <c r="EVY127" s="908"/>
      <c r="EVZ127" s="908"/>
      <c r="EWA127" s="908"/>
      <c r="EWB127" s="908"/>
      <c r="EWC127" s="908"/>
      <c r="EWD127" s="908"/>
      <c r="EWE127" s="908"/>
      <c r="EWF127" s="908"/>
      <c r="EWG127" s="908"/>
      <c r="EWH127" s="908"/>
      <c r="EWI127" s="908"/>
      <c r="EWJ127" s="908"/>
      <c r="EWK127" s="908"/>
      <c r="EWL127" s="908"/>
      <c r="EWM127" s="908"/>
      <c r="EWN127" s="908"/>
      <c r="EWO127" s="908"/>
      <c r="EWP127" s="908"/>
      <c r="EWQ127" s="908"/>
      <c r="EWR127" s="908"/>
      <c r="EWS127" s="908"/>
      <c r="EWT127" s="908"/>
      <c r="EWU127" s="908"/>
      <c r="EWV127" s="908"/>
      <c r="EWW127" s="908"/>
      <c r="EWX127" s="908"/>
      <c r="EWY127" s="908"/>
      <c r="EWZ127" s="908"/>
      <c r="EXA127" s="908"/>
      <c r="EXB127" s="908"/>
      <c r="EXC127" s="908"/>
      <c r="EXD127" s="908"/>
      <c r="EXE127" s="908"/>
      <c r="EXF127" s="908"/>
      <c r="EXG127" s="908"/>
      <c r="EXH127" s="908"/>
      <c r="EXI127" s="908"/>
      <c r="EXJ127" s="908"/>
      <c r="EXK127" s="908"/>
      <c r="EXL127" s="908"/>
      <c r="EXM127" s="908"/>
      <c r="EXN127" s="908"/>
      <c r="EXO127" s="908"/>
      <c r="EXP127" s="908"/>
      <c r="EXQ127" s="908"/>
      <c r="EXR127" s="908"/>
      <c r="EXS127" s="908"/>
      <c r="EXT127" s="908"/>
      <c r="EXU127" s="908"/>
      <c r="EXV127" s="908"/>
      <c r="EXW127" s="908"/>
      <c r="EXX127" s="908"/>
      <c r="EXY127" s="908"/>
      <c r="EXZ127" s="908"/>
      <c r="EYA127" s="908"/>
      <c r="EYB127" s="908"/>
      <c r="EYC127" s="908"/>
      <c r="EYD127" s="908"/>
      <c r="EYE127" s="908"/>
      <c r="EYF127" s="908"/>
      <c r="EYG127" s="908"/>
      <c r="EYH127" s="908"/>
      <c r="EYI127" s="908"/>
      <c r="EYJ127" s="908"/>
      <c r="EYK127" s="908"/>
      <c r="EYL127" s="908"/>
      <c r="EYM127" s="908"/>
      <c r="EYN127" s="908"/>
      <c r="EYO127" s="908"/>
      <c r="EYP127" s="908"/>
      <c r="EYQ127" s="908"/>
      <c r="EYR127" s="908"/>
      <c r="EYS127" s="908"/>
      <c r="EYT127" s="908"/>
      <c r="EYU127" s="908"/>
      <c r="EYV127" s="908"/>
      <c r="EYW127" s="908"/>
      <c r="EYX127" s="908"/>
      <c r="EYY127" s="908"/>
      <c r="EYZ127" s="908"/>
      <c r="EZA127" s="908"/>
      <c r="EZB127" s="908"/>
      <c r="EZC127" s="908"/>
      <c r="EZD127" s="908"/>
      <c r="EZE127" s="908"/>
      <c r="EZF127" s="908"/>
      <c r="EZG127" s="908"/>
      <c r="EZH127" s="908"/>
      <c r="EZI127" s="908"/>
      <c r="EZJ127" s="908"/>
      <c r="EZK127" s="908"/>
      <c r="EZL127" s="908"/>
      <c r="EZM127" s="908"/>
      <c r="EZN127" s="908"/>
      <c r="EZO127" s="908"/>
      <c r="EZP127" s="908"/>
      <c r="EZQ127" s="908"/>
      <c r="EZR127" s="908"/>
      <c r="EZS127" s="908"/>
      <c r="EZT127" s="908"/>
      <c r="EZU127" s="908"/>
      <c r="EZV127" s="908"/>
      <c r="EZW127" s="908"/>
      <c r="EZX127" s="908"/>
      <c r="EZY127" s="908"/>
      <c r="EZZ127" s="908"/>
      <c r="FAA127" s="908"/>
      <c r="FAB127" s="908"/>
      <c r="FAC127" s="908"/>
      <c r="FAD127" s="908"/>
      <c r="FAE127" s="908"/>
      <c r="FAF127" s="908"/>
      <c r="FAG127" s="908"/>
      <c r="FAH127" s="908"/>
      <c r="FAI127" s="908"/>
      <c r="FAJ127" s="908"/>
      <c r="FAK127" s="908"/>
      <c r="FAL127" s="908"/>
      <c r="FAM127" s="908"/>
      <c r="FAN127" s="908"/>
      <c r="FAO127" s="908"/>
      <c r="FAP127" s="908"/>
      <c r="FAQ127" s="908"/>
      <c r="FAR127" s="908"/>
      <c r="FAS127" s="908"/>
      <c r="FAT127" s="908"/>
      <c r="FAU127" s="908"/>
      <c r="FAV127" s="908"/>
      <c r="FAW127" s="908"/>
      <c r="FAX127" s="908"/>
      <c r="FAY127" s="908"/>
      <c r="FAZ127" s="908"/>
      <c r="FBA127" s="908"/>
      <c r="FBB127" s="908"/>
      <c r="FBC127" s="908"/>
      <c r="FBD127" s="908"/>
      <c r="FBE127" s="908"/>
      <c r="FBF127" s="908"/>
      <c r="FBG127" s="908"/>
      <c r="FBH127" s="908"/>
      <c r="FBI127" s="908"/>
      <c r="FBJ127" s="908"/>
      <c r="FBK127" s="908"/>
      <c r="FBL127" s="908"/>
      <c r="FBM127" s="908"/>
      <c r="FBN127" s="908"/>
      <c r="FBO127" s="908"/>
      <c r="FBP127" s="908"/>
      <c r="FBQ127" s="908"/>
      <c r="FBR127" s="908"/>
      <c r="FBS127" s="908"/>
      <c r="FBT127" s="908"/>
      <c r="FBU127" s="908"/>
      <c r="FBV127" s="908"/>
      <c r="FBW127" s="908"/>
      <c r="FBX127" s="908"/>
      <c r="FBY127" s="908"/>
      <c r="FBZ127" s="908"/>
      <c r="FCA127" s="908"/>
      <c r="FCB127" s="908"/>
      <c r="FCC127" s="908"/>
      <c r="FCD127" s="908"/>
      <c r="FCE127" s="908"/>
      <c r="FCF127" s="908"/>
      <c r="FCG127" s="908"/>
      <c r="FCH127" s="908"/>
      <c r="FCI127" s="908"/>
      <c r="FCJ127" s="908"/>
      <c r="FCK127" s="908"/>
      <c r="FCL127" s="908"/>
      <c r="FCM127" s="908"/>
      <c r="FCN127" s="908"/>
      <c r="FCO127" s="908"/>
      <c r="FCP127" s="908"/>
      <c r="FCQ127" s="908"/>
      <c r="FCR127" s="908"/>
      <c r="FCS127" s="908"/>
      <c r="FCT127" s="908"/>
      <c r="FCU127" s="908"/>
      <c r="FCV127" s="908"/>
      <c r="FCW127" s="908"/>
      <c r="FCX127" s="908"/>
      <c r="FCY127" s="908"/>
      <c r="FCZ127" s="908"/>
      <c r="FDA127" s="908"/>
      <c r="FDB127" s="908"/>
      <c r="FDC127" s="908"/>
      <c r="FDD127" s="908"/>
      <c r="FDE127" s="908"/>
      <c r="FDF127" s="908"/>
      <c r="FDG127" s="908"/>
      <c r="FDH127" s="908"/>
      <c r="FDI127" s="908"/>
      <c r="FDJ127" s="908"/>
      <c r="FDK127" s="908"/>
      <c r="FDL127" s="908"/>
      <c r="FDM127" s="908"/>
      <c r="FDN127" s="908"/>
      <c r="FDO127" s="908"/>
      <c r="FDP127" s="908"/>
      <c r="FDQ127" s="908"/>
      <c r="FDR127" s="908"/>
      <c r="FDS127" s="908"/>
      <c r="FDT127" s="908"/>
      <c r="FDU127" s="908"/>
      <c r="FDV127" s="908"/>
      <c r="FDW127" s="908"/>
      <c r="FDX127" s="908"/>
      <c r="FDY127" s="908"/>
      <c r="FDZ127" s="908"/>
      <c r="FEA127" s="908"/>
      <c r="FEB127" s="908"/>
      <c r="FEC127" s="908"/>
      <c r="FED127" s="908"/>
      <c r="FEE127" s="908"/>
      <c r="FEF127" s="908"/>
      <c r="FEG127" s="908"/>
      <c r="FEH127" s="908"/>
      <c r="FEI127" s="908"/>
      <c r="FEJ127" s="908"/>
      <c r="FEK127" s="908"/>
      <c r="FEL127" s="908"/>
      <c r="FEM127" s="908"/>
      <c r="FEN127" s="908"/>
      <c r="FEO127" s="908"/>
      <c r="FEP127" s="908"/>
      <c r="FEQ127" s="908"/>
      <c r="FER127" s="908"/>
      <c r="FES127" s="908"/>
      <c r="FET127" s="908"/>
      <c r="FEU127" s="908"/>
      <c r="FEV127" s="908"/>
      <c r="FEW127" s="908"/>
      <c r="FEX127" s="908"/>
      <c r="FEY127" s="908"/>
      <c r="FEZ127" s="908"/>
      <c r="FFA127" s="908"/>
      <c r="FFB127" s="908"/>
      <c r="FFC127" s="908"/>
      <c r="FFD127" s="908"/>
      <c r="FFE127" s="908"/>
      <c r="FFF127" s="908"/>
      <c r="FFG127" s="908"/>
      <c r="FFH127" s="908"/>
      <c r="FFI127" s="908"/>
      <c r="FFJ127" s="908"/>
      <c r="FFK127" s="908"/>
      <c r="FFL127" s="908"/>
      <c r="FFM127" s="908"/>
      <c r="FFN127" s="908"/>
      <c r="FFO127" s="908"/>
      <c r="FFP127" s="908"/>
      <c r="FFQ127" s="908"/>
      <c r="FFR127" s="908"/>
      <c r="FFS127" s="908"/>
      <c r="FFT127" s="908"/>
      <c r="FFU127" s="908"/>
      <c r="FFV127" s="908"/>
      <c r="FFW127" s="908"/>
      <c r="FFX127" s="908"/>
      <c r="FFY127" s="908"/>
      <c r="FFZ127" s="908"/>
      <c r="FGA127" s="908"/>
      <c r="FGB127" s="908"/>
      <c r="FGC127" s="908"/>
      <c r="FGD127" s="908"/>
      <c r="FGE127" s="908"/>
      <c r="FGF127" s="908"/>
      <c r="FGG127" s="908"/>
      <c r="FGH127" s="908"/>
      <c r="FGI127" s="908"/>
      <c r="FGJ127" s="908"/>
      <c r="FGK127" s="908"/>
      <c r="FGL127" s="908"/>
      <c r="FGM127" s="908"/>
      <c r="FGN127" s="908"/>
      <c r="FGO127" s="908"/>
      <c r="FGP127" s="908"/>
      <c r="FGQ127" s="908"/>
      <c r="FGR127" s="908"/>
      <c r="FGS127" s="908"/>
      <c r="FGT127" s="908"/>
      <c r="FGU127" s="908"/>
      <c r="FGV127" s="908"/>
      <c r="FGW127" s="908"/>
      <c r="FGX127" s="908"/>
      <c r="FGY127" s="908"/>
      <c r="FGZ127" s="908"/>
      <c r="FHA127" s="908"/>
      <c r="FHB127" s="908"/>
      <c r="FHC127" s="908"/>
      <c r="FHD127" s="908"/>
      <c r="FHE127" s="908"/>
      <c r="FHF127" s="908"/>
      <c r="FHG127" s="908"/>
      <c r="FHH127" s="908"/>
      <c r="FHI127" s="908"/>
      <c r="FHJ127" s="908"/>
      <c r="FHK127" s="908"/>
      <c r="FHL127" s="908"/>
      <c r="FHM127" s="908"/>
      <c r="FHN127" s="908"/>
      <c r="FHO127" s="908"/>
      <c r="FHP127" s="908"/>
      <c r="FHQ127" s="908"/>
      <c r="FHR127" s="908"/>
      <c r="FHS127" s="908"/>
      <c r="FHT127" s="908"/>
      <c r="FHU127" s="908"/>
      <c r="FHV127" s="908"/>
      <c r="FHW127" s="908"/>
      <c r="FHX127" s="908"/>
      <c r="FHY127" s="908"/>
      <c r="FHZ127" s="908"/>
      <c r="FIA127" s="908"/>
      <c r="FIB127" s="908"/>
      <c r="FIC127" s="908"/>
      <c r="FID127" s="908"/>
      <c r="FIE127" s="908"/>
      <c r="FIF127" s="908"/>
      <c r="FIG127" s="908"/>
      <c r="FIH127" s="908"/>
      <c r="FII127" s="908"/>
      <c r="FIJ127" s="908"/>
      <c r="FIK127" s="908"/>
      <c r="FIL127" s="908"/>
      <c r="FIM127" s="908"/>
      <c r="FIN127" s="908"/>
      <c r="FIO127" s="908"/>
      <c r="FIP127" s="908"/>
      <c r="FIQ127" s="908"/>
      <c r="FIR127" s="908"/>
      <c r="FIS127" s="908"/>
      <c r="FIT127" s="908"/>
      <c r="FIU127" s="908"/>
      <c r="FIV127" s="908"/>
      <c r="FIW127" s="908"/>
      <c r="FIX127" s="908"/>
      <c r="FIY127" s="908"/>
      <c r="FIZ127" s="908"/>
      <c r="FJA127" s="908"/>
      <c r="FJB127" s="908"/>
      <c r="FJC127" s="908"/>
      <c r="FJD127" s="908"/>
      <c r="FJE127" s="908"/>
      <c r="FJF127" s="908"/>
      <c r="FJG127" s="908"/>
      <c r="FJH127" s="908"/>
      <c r="FJI127" s="908"/>
      <c r="FJJ127" s="908"/>
      <c r="FJK127" s="908"/>
      <c r="FJL127" s="908"/>
      <c r="FJM127" s="908"/>
      <c r="FJN127" s="908"/>
      <c r="FJO127" s="908"/>
      <c r="FJP127" s="908"/>
      <c r="FJQ127" s="908"/>
      <c r="FJR127" s="908"/>
      <c r="FJS127" s="908"/>
      <c r="FJT127" s="908"/>
      <c r="FJU127" s="908"/>
      <c r="FJV127" s="908"/>
      <c r="FJW127" s="908"/>
      <c r="FJX127" s="908"/>
      <c r="FJY127" s="908"/>
      <c r="FJZ127" s="908"/>
      <c r="FKA127" s="908"/>
      <c r="FKB127" s="908"/>
      <c r="FKC127" s="908"/>
      <c r="FKD127" s="908"/>
      <c r="FKE127" s="908"/>
      <c r="FKF127" s="908"/>
      <c r="FKG127" s="908"/>
      <c r="FKH127" s="908"/>
      <c r="FKI127" s="908"/>
      <c r="FKJ127" s="908"/>
      <c r="FKK127" s="908"/>
      <c r="FKL127" s="908"/>
      <c r="FKM127" s="908"/>
      <c r="FKN127" s="908"/>
      <c r="FKO127" s="908"/>
      <c r="FKP127" s="908"/>
      <c r="FKQ127" s="908"/>
      <c r="FKR127" s="908"/>
      <c r="FKS127" s="908"/>
      <c r="FKT127" s="908"/>
      <c r="FKU127" s="908"/>
      <c r="FKV127" s="908"/>
      <c r="FKW127" s="908"/>
      <c r="FKX127" s="908"/>
      <c r="FKY127" s="908"/>
      <c r="FKZ127" s="908"/>
      <c r="FLA127" s="908"/>
      <c r="FLB127" s="908"/>
      <c r="FLC127" s="908"/>
      <c r="FLD127" s="908"/>
      <c r="FLE127" s="908"/>
      <c r="FLF127" s="908"/>
      <c r="FLG127" s="908"/>
      <c r="FLH127" s="908"/>
      <c r="FLI127" s="908"/>
      <c r="FLJ127" s="908"/>
      <c r="FLK127" s="908"/>
      <c r="FLL127" s="908"/>
      <c r="FLM127" s="908"/>
      <c r="FLN127" s="908"/>
      <c r="FLO127" s="908"/>
      <c r="FLP127" s="908"/>
      <c r="FLQ127" s="908"/>
      <c r="FLR127" s="908"/>
      <c r="FLS127" s="908"/>
      <c r="FLT127" s="908"/>
      <c r="FLU127" s="908"/>
      <c r="FLV127" s="908"/>
      <c r="FLW127" s="908"/>
      <c r="FLX127" s="908"/>
      <c r="FLY127" s="908"/>
      <c r="FLZ127" s="908"/>
      <c r="FMA127" s="908"/>
      <c r="FMB127" s="908"/>
      <c r="FMC127" s="908"/>
      <c r="FMD127" s="908"/>
      <c r="FME127" s="908"/>
      <c r="FMF127" s="908"/>
      <c r="FMG127" s="908"/>
      <c r="FMH127" s="908"/>
      <c r="FMI127" s="908"/>
      <c r="FMJ127" s="908"/>
      <c r="FMK127" s="908"/>
      <c r="FML127" s="908"/>
      <c r="FMM127" s="908"/>
      <c r="FMN127" s="908"/>
      <c r="FMO127" s="908"/>
      <c r="FMP127" s="908"/>
      <c r="FMQ127" s="908"/>
      <c r="FMR127" s="908"/>
      <c r="FMS127" s="908"/>
      <c r="FMT127" s="908"/>
      <c r="FMU127" s="908"/>
      <c r="FMV127" s="908"/>
      <c r="FMW127" s="908"/>
      <c r="FMX127" s="908"/>
      <c r="FMY127" s="908"/>
      <c r="FMZ127" s="908"/>
      <c r="FNA127" s="908"/>
      <c r="FNB127" s="908"/>
      <c r="FNC127" s="908"/>
      <c r="FND127" s="908"/>
      <c r="FNE127" s="908"/>
      <c r="FNF127" s="908"/>
      <c r="FNG127" s="908"/>
      <c r="FNH127" s="908"/>
      <c r="FNI127" s="908"/>
      <c r="FNJ127" s="908"/>
      <c r="FNK127" s="908"/>
      <c r="FNL127" s="908"/>
      <c r="FNM127" s="908"/>
      <c r="FNN127" s="908"/>
      <c r="FNO127" s="908"/>
      <c r="FNP127" s="908"/>
      <c r="FNQ127" s="908"/>
      <c r="FNR127" s="908"/>
      <c r="FNS127" s="908"/>
      <c r="FNT127" s="908"/>
      <c r="FNU127" s="908"/>
      <c r="FNV127" s="908"/>
      <c r="FNW127" s="908"/>
      <c r="FNX127" s="908"/>
      <c r="FNY127" s="908"/>
      <c r="FNZ127" s="908"/>
      <c r="FOA127" s="908"/>
      <c r="FOB127" s="908"/>
      <c r="FOC127" s="908"/>
      <c r="FOD127" s="908"/>
      <c r="FOE127" s="908"/>
      <c r="FOF127" s="908"/>
      <c r="FOG127" s="908"/>
      <c r="FOH127" s="908"/>
      <c r="FOI127" s="908"/>
      <c r="FOJ127" s="908"/>
      <c r="FOK127" s="908"/>
      <c r="FOL127" s="908"/>
      <c r="FOM127" s="908"/>
      <c r="FON127" s="908"/>
      <c r="FOO127" s="908"/>
      <c r="FOP127" s="908"/>
      <c r="FOQ127" s="908"/>
      <c r="FOR127" s="908"/>
      <c r="FOS127" s="908"/>
      <c r="FOT127" s="908"/>
      <c r="FOU127" s="908"/>
      <c r="FOV127" s="908"/>
      <c r="FOW127" s="908"/>
      <c r="FOX127" s="908"/>
      <c r="FOY127" s="908"/>
      <c r="FOZ127" s="908"/>
      <c r="FPA127" s="908"/>
      <c r="FPB127" s="908"/>
      <c r="FPC127" s="908"/>
      <c r="FPD127" s="908"/>
      <c r="FPE127" s="908"/>
      <c r="FPF127" s="908"/>
      <c r="FPG127" s="908"/>
      <c r="FPH127" s="908"/>
      <c r="FPI127" s="908"/>
      <c r="FPJ127" s="908"/>
      <c r="FPK127" s="908"/>
      <c r="FPL127" s="908"/>
      <c r="FPM127" s="908"/>
      <c r="FPN127" s="908"/>
      <c r="FPO127" s="908"/>
      <c r="FPP127" s="908"/>
      <c r="FPQ127" s="908"/>
      <c r="FPR127" s="908"/>
      <c r="FPS127" s="908"/>
      <c r="FPT127" s="908"/>
      <c r="FPU127" s="908"/>
      <c r="FPV127" s="908"/>
      <c r="FPW127" s="908"/>
      <c r="FPX127" s="908"/>
      <c r="FPY127" s="908"/>
      <c r="FPZ127" s="908"/>
      <c r="FQA127" s="908"/>
      <c r="FQB127" s="908"/>
      <c r="FQC127" s="908"/>
      <c r="FQD127" s="908"/>
      <c r="FQE127" s="908"/>
      <c r="FQF127" s="908"/>
      <c r="FQG127" s="908"/>
      <c r="FQH127" s="908"/>
      <c r="FQI127" s="908"/>
      <c r="FQJ127" s="908"/>
      <c r="FQK127" s="908"/>
      <c r="FQL127" s="908"/>
      <c r="FQM127" s="908"/>
      <c r="FQN127" s="908"/>
      <c r="FQO127" s="908"/>
      <c r="FQP127" s="908"/>
      <c r="FQQ127" s="908"/>
      <c r="FQR127" s="908"/>
      <c r="FQS127" s="908"/>
      <c r="FQT127" s="908"/>
      <c r="FQU127" s="908"/>
      <c r="FQV127" s="908"/>
      <c r="FQW127" s="908"/>
      <c r="FQX127" s="908"/>
      <c r="FQY127" s="908"/>
      <c r="FQZ127" s="908"/>
      <c r="FRA127" s="908"/>
      <c r="FRB127" s="908"/>
      <c r="FRC127" s="908"/>
      <c r="FRD127" s="908"/>
      <c r="FRE127" s="908"/>
      <c r="FRF127" s="908"/>
      <c r="FRG127" s="908"/>
      <c r="FRH127" s="908"/>
      <c r="FRI127" s="908"/>
      <c r="FRJ127" s="908"/>
      <c r="FRK127" s="908"/>
      <c r="FRL127" s="908"/>
      <c r="FRM127" s="908"/>
      <c r="FRN127" s="908"/>
      <c r="FRO127" s="908"/>
      <c r="FRP127" s="908"/>
      <c r="FRQ127" s="908"/>
      <c r="FRR127" s="908"/>
      <c r="FRS127" s="908"/>
      <c r="FRT127" s="908"/>
      <c r="FRU127" s="908"/>
      <c r="FRV127" s="908"/>
      <c r="FRW127" s="908"/>
      <c r="FRX127" s="908"/>
      <c r="FRY127" s="908"/>
      <c r="FRZ127" s="908"/>
      <c r="FSA127" s="908"/>
      <c r="FSB127" s="908"/>
      <c r="FSC127" s="908"/>
      <c r="FSD127" s="908"/>
      <c r="FSE127" s="908"/>
      <c r="FSF127" s="908"/>
      <c r="FSG127" s="908"/>
      <c r="FSH127" s="908"/>
      <c r="FSI127" s="908"/>
      <c r="FSJ127" s="908"/>
      <c r="FSK127" s="908"/>
      <c r="FSL127" s="908"/>
      <c r="FSM127" s="908"/>
      <c r="FSN127" s="908"/>
      <c r="FSO127" s="908"/>
      <c r="FSP127" s="908"/>
      <c r="FSQ127" s="908"/>
      <c r="FSR127" s="908"/>
      <c r="FSS127" s="908"/>
      <c r="FST127" s="908"/>
      <c r="FSU127" s="908"/>
      <c r="FSV127" s="908"/>
      <c r="FSW127" s="908"/>
      <c r="FSX127" s="908"/>
      <c r="FSY127" s="908"/>
      <c r="FSZ127" s="908"/>
      <c r="FTA127" s="908"/>
      <c r="FTB127" s="908"/>
      <c r="FTC127" s="908"/>
      <c r="FTD127" s="908"/>
      <c r="FTE127" s="908"/>
      <c r="FTF127" s="908"/>
      <c r="FTG127" s="908"/>
      <c r="FTH127" s="908"/>
      <c r="FTI127" s="908"/>
      <c r="FTJ127" s="908"/>
      <c r="FTK127" s="908"/>
      <c r="FTL127" s="908"/>
      <c r="FTM127" s="908"/>
      <c r="FTN127" s="908"/>
      <c r="FTO127" s="908"/>
      <c r="FTP127" s="908"/>
      <c r="FTQ127" s="908"/>
      <c r="FTR127" s="908"/>
      <c r="FTS127" s="908"/>
      <c r="FTT127" s="908"/>
      <c r="FTU127" s="908"/>
      <c r="FTV127" s="908"/>
      <c r="FTW127" s="908"/>
      <c r="FTX127" s="908"/>
      <c r="FTY127" s="908"/>
      <c r="FTZ127" s="908"/>
      <c r="FUA127" s="908"/>
      <c r="FUB127" s="908"/>
      <c r="FUC127" s="908"/>
      <c r="FUD127" s="908"/>
      <c r="FUE127" s="908"/>
      <c r="FUF127" s="908"/>
      <c r="FUG127" s="908"/>
      <c r="FUH127" s="908"/>
      <c r="FUI127" s="908"/>
      <c r="FUJ127" s="908"/>
      <c r="FUK127" s="908"/>
      <c r="FUL127" s="908"/>
      <c r="FUM127" s="908"/>
      <c r="FUN127" s="908"/>
      <c r="FUO127" s="908"/>
      <c r="FUP127" s="908"/>
      <c r="FUQ127" s="908"/>
      <c r="FUR127" s="908"/>
      <c r="FUS127" s="908"/>
      <c r="FUT127" s="908"/>
      <c r="FUU127" s="908"/>
      <c r="FUV127" s="908"/>
      <c r="FUW127" s="908"/>
      <c r="FUX127" s="908"/>
      <c r="FUY127" s="908"/>
      <c r="FUZ127" s="908"/>
      <c r="FVA127" s="908"/>
      <c r="FVB127" s="908"/>
      <c r="FVC127" s="908"/>
      <c r="FVD127" s="908"/>
      <c r="FVE127" s="908"/>
      <c r="FVF127" s="908"/>
      <c r="FVG127" s="908"/>
      <c r="FVH127" s="908"/>
      <c r="FVI127" s="908"/>
      <c r="FVJ127" s="908"/>
      <c r="FVK127" s="908"/>
      <c r="FVL127" s="908"/>
      <c r="FVM127" s="908"/>
      <c r="FVN127" s="908"/>
      <c r="FVO127" s="908"/>
      <c r="FVP127" s="908"/>
      <c r="FVQ127" s="908"/>
      <c r="FVR127" s="908"/>
      <c r="FVS127" s="908"/>
      <c r="FVT127" s="908"/>
      <c r="FVU127" s="908"/>
      <c r="FVV127" s="908"/>
      <c r="FVW127" s="908"/>
      <c r="FVX127" s="908"/>
      <c r="FVY127" s="908"/>
      <c r="FVZ127" s="908"/>
      <c r="FWA127" s="908"/>
      <c r="FWB127" s="908"/>
      <c r="FWC127" s="908"/>
      <c r="FWD127" s="908"/>
      <c r="FWE127" s="908"/>
      <c r="FWF127" s="908"/>
      <c r="FWG127" s="908"/>
      <c r="FWH127" s="908"/>
      <c r="FWI127" s="908"/>
      <c r="FWJ127" s="908"/>
      <c r="FWK127" s="908"/>
      <c r="FWL127" s="908"/>
      <c r="FWM127" s="908"/>
      <c r="FWN127" s="908"/>
      <c r="FWO127" s="908"/>
      <c r="FWP127" s="908"/>
      <c r="FWQ127" s="908"/>
      <c r="FWR127" s="908"/>
      <c r="FWS127" s="908"/>
      <c r="FWT127" s="908"/>
      <c r="FWU127" s="908"/>
      <c r="FWV127" s="908"/>
      <c r="FWW127" s="908"/>
      <c r="FWX127" s="908"/>
      <c r="FWY127" s="908"/>
      <c r="FWZ127" s="908"/>
      <c r="FXA127" s="908"/>
      <c r="FXB127" s="908"/>
      <c r="FXC127" s="908"/>
      <c r="FXD127" s="908"/>
      <c r="FXE127" s="908"/>
      <c r="FXF127" s="908"/>
      <c r="FXG127" s="908"/>
      <c r="FXH127" s="908"/>
      <c r="FXI127" s="908"/>
      <c r="FXJ127" s="908"/>
      <c r="FXK127" s="908"/>
      <c r="FXL127" s="908"/>
      <c r="FXM127" s="908"/>
      <c r="FXN127" s="908"/>
      <c r="FXO127" s="908"/>
      <c r="FXP127" s="908"/>
      <c r="FXQ127" s="908"/>
      <c r="FXR127" s="908"/>
      <c r="FXS127" s="908"/>
      <c r="FXT127" s="908"/>
      <c r="FXU127" s="908"/>
      <c r="FXV127" s="908"/>
      <c r="FXW127" s="908"/>
      <c r="FXX127" s="908"/>
      <c r="FXY127" s="908"/>
      <c r="FXZ127" s="908"/>
      <c r="FYA127" s="908"/>
      <c r="FYB127" s="908"/>
      <c r="FYC127" s="908"/>
      <c r="FYD127" s="908"/>
      <c r="FYE127" s="908"/>
      <c r="FYF127" s="908"/>
      <c r="FYG127" s="908"/>
      <c r="FYH127" s="908"/>
      <c r="FYI127" s="908"/>
      <c r="FYJ127" s="908"/>
      <c r="FYK127" s="908"/>
      <c r="FYL127" s="908"/>
      <c r="FYM127" s="908"/>
      <c r="FYN127" s="908"/>
      <c r="FYO127" s="908"/>
      <c r="FYP127" s="908"/>
      <c r="FYQ127" s="908"/>
      <c r="FYR127" s="908"/>
      <c r="FYS127" s="908"/>
      <c r="FYT127" s="908"/>
      <c r="FYU127" s="908"/>
      <c r="FYV127" s="908"/>
      <c r="FYW127" s="908"/>
      <c r="FYX127" s="908"/>
      <c r="FYY127" s="908"/>
      <c r="FYZ127" s="908"/>
      <c r="FZA127" s="908"/>
      <c r="FZB127" s="908"/>
      <c r="FZC127" s="908"/>
      <c r="FZD127" s="908"/>
      <c r="FZE127" s="908"/>
      <c r="FZF127" s="908"/>
      <c r="FZG127" s="908"/>
      <c r="FZH127" s="908"/>
      <c r="FZI127" s="908"/>
      <c r="FZJ127" s="908"/>
      <c r="FZK127" s="908"/>
      <c r="FZL127" s="908"/>
      <c r="FZM127" s="908"/>
      <c r="FZN127" s="908"/>
      <c r="FZO127" s="908"/>
      <c r="FZP127" s="908"/>
      <c r="FZQ127" s="908"/>
      <c r="FZR127" s="908"/>
      <c r="FZS127" s="908"/>
      <c r="FZT127" s="908"/>
      <c r="FZU127" s="908"/>
      <c r="FZV127" s="908"/>
      <c r="FZW127" s="908"/>
      <c r="FZX127" s="908"/>
      <c r="FZY127" s="908"/>
      <c r="FZZ127" s="908"/>
      <c r="GAA127" s="908"/>
      <c r="GAB127" s="908"/>
      <c r="GAC127" s="908"/>
      <c r="GAD127" s="908"/>
      <c r="GAE127" s="908"/>
      <c r="GAF127" s="908"/>
      <c r="GAG127" s="908"/>
      <c r="GAH127" s="908"/>
      <c r="GAI127" s="908"/>
      <c r="GAJ127" s="908"/>
      <c r="GAK127" s="908"/>
      <c r="GAL127" s="908"/>
      <c r="GAM127" s="908"/>
      <c r="GAN127" s="908"/>
      <c r="GAO127" s="908"/>
      <c r="GAP127" s="908"/>
      <c r="GAQ127" s="908"/>
      <c r="GAR127" s="908"/>
      <c r="GAS127" s="908"/>
      <c r="GAT127" s="908"/>
      <c r="GAU127" s="908"/>
      <c r="GAV127" s="908"/>
      <c r="GAW127" s="908"/>
      <c r="GAX127" s="908"/>
      <c r="GAY127" s="908"/>
      <c r="GAZ127" s="908"/>
      <c r="GBA127" s="908"/>
      <c r="GBB127" s="908"/>
      <c r="GBC127" s="908"/>
      <c r="GBD127" s="908"/>
      <c r="GBE127" s="908"/>
      <c r="GBF127" s="908"/>
      <c r="GBG127" s="908"/>
      <c r="GBH127" s="908"/>
      <c r="GBI127" s="908"/>
      <c r="GBJ127" s="908"/>
      <c r="GBK127" s="908"/>
      <c r="GBL127" s="908"/>
      <c r="GBM127" s="908"/>
      <c r="GBN127" s="908"/>
      <c r="GBO127" s="908"/>
      <c r="GBP127" s="908"/>
      <c r="GBQ127" s="908"/>
      <c r="GBR127" s="908"/>
      <c r="GBS127" s="908"/>
      <c r="GBT127" s="908"/>
      <c r="GBU127" s="908"/>
      <c r="GBV127" s="908"/>
      <c r="GBW127" s="908"/>
      <c r="GBX127" s="908"/>
      <c r="GBY127" s="908"/>
      <c r="GBZ127" s="908"/>
      <c r="GCA127" s="908"/>
      <c r="GCB127" s="908"/>
      <c r="GCC127" s="908"/>
      <c r="GCD127" s="908"/>
      <c r="GCE127" s="908"/>
      <c r="GCF127" s="908"/>
      <c r="GCG127" s="908"/>
      <c r="GCH127" s="908"/>
      <c r="GCI127" s="908"/>
      <c r="GCJ127" s="908"/>
      <c r="GCK127" s="908"/>
      <c r="GCL127" s="908"/>
      <c r="GCM127" s="908"/>
      <c r="GCN127" s="908"/>
      <c r="GCO127" s="908"/>
      <c r="GCP127" s="908"/>
      <c r="GCQ127" s="908"/>
      <c r="GCR127" s="908"/>
      <c r="GCS127" s="908"/>
      <c r="GCT127" s="908"/>
      <c r="GCU127" s="908"/>
      <c r="GCV127" s="908"/>
      <c r="GCW127" s="908"/>
      <c r="GCX127" s="908"/>
      <c r="GCY127" s="908"/>
      <c r="GCZ127" s="908"/>
      <c r="GDA127" s="908"/>
      <c r="GDB127" s="908"/>
      <c r="GDC127" s="908"/>
      <c r="GDD127" s="908"/>
      <c r="GDE127" s="908"/>
      <c r="GDF127" s="908"/>
      <c r="GDG127" s="908"/>
      <c r="GDH127" s="908"/>
      <c r="GDI127" s="908"/>
      <c r="GDJ127" s="908"/>
      <c r="GDK127" s="908"/>
      <c r="GDL127" s="908"/>
      <c r="GDM127" s="908"/>
      <c r="GDN127" s="908"/>
      <c r="GDO127" s="908"/>
      <c r="GDP127" s="908"/>
      <c r="GDQ127" s="908"/>
      <c r="GDR127" s="908"/>
      <c r="GDS127" s="908"/>
      <c r="GDT127" s="908"/>
      <c r="GDU127" s="908"/>
      <c r="GDV127" s="908"/>
      <c r="GDW127" s="908"/>
      <c r="GDX127" s="908"/>
      <c r="GDY127" s="908"/>
      <c r="GDZ127" s="908"/>
      <c r="GEA127" s="908"/>
      <c r="GEB127" s="908"/>
      <c r="GEC127" s="908"/>
      <c r="GED127" s="908"/>
      <c r="GEE127" s="908"/>
      <c r="GEF127" s="908"/>
      <c r="GEG127" s="908"/>
      <c r="GEH127" s="908"/>
      <c r="GEI127" s="908"/>
      <c r="GEJ127" s="908"/>
      <c r="GEK127" s="908"/>
      <c r="GEL127" s="908"/>
      <c r="GEM127" s="908"/>
      <c r="GEN127" s="908"/>
      <c r="GEO127" s="908"/>
      <c r="GEP127" s="908"/>
      <c r="GEQ127" s="908"/>
      <c r="GER127" s="908"/>
      <c r="GES127" s="908"/>
      <c r="GET127" s="908"/>
      <c r="GEU127" s="908"/>
      <c r="GEV127" s="908"/>
      <c r="GEW127" s="908"/>
      <c r="GEX127" s="908"/>
      <c r="GEY127" s="908"/>
      <c r="GEZ127" s="908"/>
      <c r="GFA127" s="908"/>
      <c r="GFB127" s="908"/>
      <c r="GFC127" s="908"/>
      <c r="GFD127" s="908"/>
      <c r="GFE127" s="908"/>
      <c r="GFF127" s="908"/>
      <c r="GFG127" s="908"/>
      <c r="GFH127" s="908"/>
      <c r="GFI127" s="908"/>
      <c r="GFJ127" s="908"/>
      <c r="GFK127" s="908"/>
      <c r="GFL127" s="908"/>
      <c r="GFM127" s="908"/>
      <c r="GFN127" s="908"/>
      <c r="GFO127" s="908"/>
      <c r="GFP127" s="908"/>
      <c r="GFQ127" s="908"/>
      <c r="GFR127" s="908"/>
      <c r="GFS127" s="908"/>
      <c r="GFT127" s="908"/>
      <c r="GFU127" s="908"/>
      <c r="GFV127" s="908"/>
      <c r="GFW127" s="908"/>
      <c r="GFX127" s="908"/>
      <c r="GFY127" s="908"/>
      <c r="GFZ127" s="908"/>
      <c r="GGA127" s="908"/>
      <c r="GGB127" s="908"/>
      <c r="GGC127" s="908"/>
      <c r="GGD127" s="908"/>
      <c r="GGE127" s="908"/>
      <c r="GGF127" s="908"/>
      <c r="GGG127" s="908"/>
      <c r="GGH127" s="908"/>
      <c r="GGI127" s="908"/>
      <c r="GGJ127" s="908"/>
      <c r="GGK127" s="908"/>
      <c r="GGL127" s="908"/>
      <c r="GGM127" s="908"/>
      <c r="GGN127" s="908"/>
      <c r="GGO127" s="908"/>
      <c r="GGP127" s="908"/>
      <c r="GGQ127" s="908"/>
      <c r="GGR127" s="908"/>
      <c r="GGS127" s="908"/>
      <c r="GGT127" s="908"/>
      <c r="GGU127" s="908"/>
      <c r="GGV127" s="908"/>
      <c r="GGW127" s="908"/>
      <c r="GGX127" s="908"/>
      <c r="GGY127" s="908"/>
      <c r="GGZ127" s="908"/>
      <c r="GHA127" s="908"/>
      <c r="GHB127" s="908"/>
      <c r="GHC127" s="908"/>
      <c r="GHD127" s="908"/>
      <c r="GHE127" s="908"/>
      <c r="GHF127" s="908"/>
      <c r="GHG127" s="908"/>
      <c r="GHH127" s="908"/>
      <c r="GHI127" s="908"/>
      <c r="GHJ127" s="908"/>
      <c r="GHK127" s="908"/>
      <c r="GHL127" s="908"/>
      <c r="GHM127" s="908"/>
      <c r="GHN127" s="908"/>
      <c r="GHO127" s="908"/>
      <c r="GHP127" s="908"/>
      <c r="GHQ127" s="908"/>
      <c r="GHR127" s="908"/>
      <c r="GHS127" s="908"/>
      <c r="GHT127" s="908"/>
      <c r="GHU127" s="908"/>
      <c r="GHV127" s="908"/>
      <c r="GHW127" s="908"/>
      <c r="GHX127" s="908"/>
      <c r="GHY127" s="908"/>
      <c r="GHZ127" s="908"/>
      <c r="GIA127" s="908"/>
      <c r="GIB127" s="908"/>
      <c r="GIC127" s="908"/>
      <c r="GID127" s="908"/>
      <c r="GIE127" s="908"/>
      <c r="GIF127" s="908"/>
      <c r="GIG127" s="908"/>
      <c r="GIH127" s="908"/>
      <c r="GII127" s="908"/>
      <c r="GIJ127" s="908"/>
      <c r="GIK127" s="908"/>
      <c r="GIL127" s="908"/>
      <c r="GIM127" s="908"/>
      <c r="GIN127" s="908"/>
      <c r="GIO127" s="908"/>
      <c r="GIP127" s="908"/>
      <c r="GIQ127" s="908"/>
      <c r="GIR127" s="908"/>
      <c r="GIS127" s="908"/>
      <c r="GIT127" s="908"/>
      <c r="GIU127" s="908"/>
      <c r="GIV127" s="908"/>
      <c r="GIW127" s="908"/>
      <c r="GIX127" s="908"/>
      <c r="GIY127" s="908"/>
      <c r="GIZ127" s="908"/>
      <c r="GJA127" s="908"/>
      <c r="GJB127" s="908"/>
      <c r="GJC127" s="908"/>
      <c r="GJD127" s="908"/>
      <c r="GJE127" s="908"/>
      <c r="GJF127" s="908"/>
      <c r="GJG127" s="908"/>
      <c r="GJH127" s="908"/>
      <c r="GJI127" s="908"/>
      <c r="GJJ127" s="908"/>
      <c r="GJK127" s="908"/>
      <c r="GJL127" s="908"/>
      <c r="GJM127" s="908"/>
      <c r="GJN127" s="908"/>
      <c r="GJO127" s="908"/>
      <c r="GJP127" s="908"/>
      <c r="GJQ127" s="908"/>
      <c r="GJR127" s="908"/>
      <c r="GJS127" s="908"/>
      <c r="GJT127" s="908"/>
      <c r="GJU127" s="908"/>
      <c r="GJV127" s="908"/>
      <c r="GJW127" s="908"/>
      <c r="GJX127" s="908"/>
      <c r="GJY127" s="908"/>
      <c r="GJZ127" s="908"/>
      <c r="GKA127" s="908"/>
      <c r="GKB127" s="908"/>
      <c r="GKC127" s="908"/>
      <c r="GKD127" s="908"/>
      <c r="GKE127" s="908"/>
      <c r="GKF127" s="908"/>
      <c r="GKG127" s="908"/>
      <c r="GKH127" s="908"/>
      <c r="GKI127" s="908"/>
      <c r="GKJ127" s="908"/>
      <c r="GKK127" s="908"/>
      <c r="GKL127" s="908"/>
      <c r="GKM127" s="908"/>
      <c r="GKN127" s="908"/>
      <c r="GKO127" s="908"/>
      <c r="GKP127" s="908"/>
      <c r="GKQ127" s="908"/>
      <c r="GKR127" s="908"/>
      <c r="GKS127" s="908"/>
      <c r="GKT127" s="908"/>
      <c r="GKU127" s="908"/>
      <c r="GKV127" s="908"/>
      <c r="GKW127" s="908"/>
      <c r="GKX127" s="908"/>
      <c r="GKY127" s="908"/>
      <c r="GKZ127" s="908"/>
      <c r="GLA127" s="908"/>
      <c r="GLB127" s="908"/>
      <c r="GLC127" s="908"/>
      <c r="GLD127" s="908"/>
      <c r="GLE127" s="908"/>
      <c r="GLF127" s="908"/>
      <c r="GLG127" s="908"/>
      <c r="GLH127" s="908"/>
      <c r="GLI127" s="908"/>
      <c r="GLJ127" s="908"/>
      <c r="GLK127" s="908"/>
      <c r="GLL127" s="908"/>
      <c r="GLM127" s="908"/>
      <c r="GLN127" s="908"/>
      <c r="GLO127" s="908"/>
      <c r="GLP127" s="908"/>
      <c r="GLQ127" s="908"/>
      <c r="GLR127" s="908"/>
      <c r="GLS127" s="908"/>
      <c r="GLT127" s="908"/>
      <c r="GLU127" s="908"/>
      <c r="GLV127" s="908"/>
      <c r="GLW127" s="908"/>
      <c r="GLX127" s="908"/>
      <c r="GLY127" s="908"/>
      <c r="GLZ127" s="908"/>
      <c r="GMA127" s="908"/>
      <c r="GMB127" s="908"/>
      <c r="GMC127" s="908"/>
      <c r="GMD127" s="908"/>
      <c r="GME127" s="908"/>
      <c r="GMF127" s="908"/>
      <c r="GMG127" s="908"/>
      <c r="GMH127" s="908"/>
      <c r="GMI127" s="908"/>
      <c r="GMJ127" s="908"/>
      <c r="GMK127" s="908"/>
      <c r="GML127" s="908"/>
      <c r="GMM127" s="908"/>
      <c r="GMN127" s="908"/>
      <c r="GMO127" s="908"/>
      <c r="GMP127" s="908"/>
      <c r="GMQ127" s="908"/>
      <c r="GMR127" s="908"/>
      <c r="GMS127" s="908"/>
      <c r="GMT127" s="908"/>
      <c r="GMU127" s="908"/>
      <c r="GMV127" s="908"/>
      <c r="GMW127" s="908"/>
      <c r="GMX127" s="908"/>
      <c r="GMY127" s="908"/>
      <c r="GMZ127" s="908"/>
      <c r="GNA127" s="908"/>
      <c r="GNB127" s="908"/>
      <c r="GNC127" s="908"/>
      <c r="GND127" s="908"/>
      <c r="GNE127" s="908"/>
      <c r="GNF127" s="908"/>
      <c r="GNG127" s="908"/>
      <c r="GNH127" s="908"/>
      <c r="GNI127" s="908"/>
      <c r="GNJ127" s="908"/>
      <c r="GNK127" s="908"/>
      <c r="GNL127" s="908"/>
      <c r="GNM127" s="908"/>
      <c r="GNN127" s="908"/>
      <c r="GNO127" s="908"/>
      <c r="GNP127" s="908"/>
      <c r="GNQ127" s="908"/>
      <c r="GNR127" s="908"/>
      <c r="GNS127" s="908"/>
      <c r="GNT127" s="908"/>
      <c r="GNU127" s="908"/>
      <c r="GNV127" s="908"/>
      <c r="GNW127" s="908"/>
      <c r="GNX127" s="908"/>
      <c r="GNY127" s="908"/>
      <c r="GNZ127" s="908"/>
      <c r="GOA127" s="908"/>
      <c r="GOB127" s="908"/>
      <c r="GOC127" s="908"/>
      <c r="GOD127" s="908"/>
      <c r="GOE127" s="908"/>
      <c r="GOF127" s="908"/>
      <c r="GOG127" s="908"/>
      <c r="GOH127" s="908"/>
      <c r="GOI127" s="908"/>
      <c r="GOJ127" s="908"/>
      <c r="GOK127" s="908"/>
      <c r="GOL127" s="908"/>
      <c r="GOM127" s="908"/>
      <c r="GON127" s="908"/>
      <c r="GOO127" s="908"/>
      <c r="GOP127" s="908"/>
      <c r="GOQ127" s="908"/>
      <c r="GOR127" s="908"/>
      <c r="GOS127" s="908"/>
      <c r="GOT127" s="908"/>
      <c r="GOU127" s="908"/>
      <c r="GOV127" s="908"/>
      <c r="GOW127" s="908"/>
      <c r="GOX127" s="908"/>
      <c r="GOY127" s="908"/>
      <c r="GOZ127" s="908"/>
      <c r="GPA127" s="908"/>
      <c r="GPB127" s="908"/>
      <c r="GPC127" s="908"/>
      <c r="GPD127" s="908"/>
      <c r="GPE127" s="908"/>
      <c r="GPF127" s="908"/>
      <c r="GPG127" s="908"/>
      <c r="GPH127" s="908"/>
      <c r="GPI127" s="908"/>
      <c r="GPJ127" s="908"/>
      <c r="GPK127" s="908"/>
      <c r="GPL127" s="908"/>
      <c r="GPM127" s="908"/>
      <c r="GPN127" s="908"/>
      <c r="GPO127" s="908"/>
      <c r="GPP127" s="908"/>
      <c r="GPQ127" s="908"/>
      <c r="GPR127" s="908"/>
      <c r="GPS127" s="908"/>
      <c r="GPT127" s="908"/>
      <c r="GPU127" s="908"/>
      <c r="GPV127" s="908"/>
      <c r="GPW127" s="908"/>
      <c r="GPX127" s="908"/>
      <c r="GPY127" s="908"/>
      <c r="GPZ127" s="908"/>
      <c r="GQA127" s="908"/>
      <c r="GQB127" s="908"/>
      <c r="GQC127" s="908"/>
      <c r="GQD127" s="908"/>
      <c r="GQE127" s="908"/>
      <c r="GQF127" s="908"/>
      <c r="GQG127" s="908"/>
      <c r="GQH127" s="908"/>
      <c r="GQI127" s="908"/>
      <c r="GQJ127" s="908"/>
      <c r="GQK127" s="908"/>
      <c r="GQL127" s="908"/>
      <c r="GQM127" s="908"/>
      <c r="GQN127" s="908"/>
      <c r="GQO127" s="908"/>
      <c r="GQP127" s="908"/>
      <c r="GQQ127" s="908"/>
      <c r="GQR127" s="908"/>
      <c r="GQS127" s="908"/>
      <c r="GQT127" s="908"/>
      <c r="GQU127" s="908"/>
      <c r="GQV127" s="908"/>
      <c r="GQW127" s="908"/>
      <c r="GQX127" s="908"/>
      <c r="GQY127" s="908"/>
      <c r="GQZ127" s="908"/>
      <c r="GRA127" s="908"/>
      <c r="GRB127" s="908"/>
      <c r="GRC127" s="908"/>
      <c r="GRD127" s="908"/>
      <c r="GRE127" s="908"/>
      <c r="GRF127" s="908"/>
      <c r="GRG127" s="908"/>
      <c r="GRH127" s="908"/>
      <c r="GRI127" s="908"/>
      <c r="GRJ127" s="908"/>
      <c r="GRK127" s="908"/>
      <c r="GRL127" s="908"/>
      <c r="GRM127" s="908"/>
      <c r="GRN127" s="908"/>
      <c r="GRO127" s="908"/>
      <c r="GRP127" s="908"/>
      <c r="GRQ127" s="908"/>
      <c r="GRR127" s="908"/>
      <c r="GRS127" s="908"/>
      <c r="GRT127" s="908"/>
      <c r="GRU127" s="908"/>
      <c r="GRV127" s="908"/>
      <c r="GRW127" s="908"/>
      <c r="GRX127" s="908"/>
      <c r="GRY127" s="908"/>
      <c r="GRZ127" s="908"/>
      <c r="GSA127" s="908"/>
      <c r="GSB127" s="908"/>
      <c r="GSC127" s="908"/>
      <c r="GSD127" s="908"/>
      <c r="GSE127" s="908"/>
      <c r="GSF127" s="908"/>
      <c r="GSG127" s="908"/>
      <c r="GSH127" s="908"/>
      <c r="GSI127" s="908"/>
      <c r="GSJ127" s="908"/>
      <c r="GSK127" s="908"/>
      <c r="GSL127" s="908"/>
      <c r="GSM127" s="908"/>
      <c r="GSN127" s="908"/>
      <c r="GSO127" s="908"/>
      <c r="GSP127" s="908"/>
      <c r="GSQ127" s="908"/>
      <c r="GSR127" s="908"/>
      <c r="GSS127" s="908"/>
      <c r="GST127" s="908"/>
      <c r="GSU127" s="908"/>
      <c r="GSV127" s="908"/>
      <c r="GSW127" s="908"/>
      <c r="GSX127" s="908"/>
      <c r="GSY127" s="908"/>
      <c r="GSZ127" s="908"/>
      <c r="GTA127" s="908"/>
      <c r="GTB127" s="908"/>
      <c r="GTC127" s="908"/>
      <c r="GTD127" s="908"/>
      <c r="GTE127" s="908"/>
      <c r="GTF127" s="908"/>
      <c r="GTG127" s="908"/>
      <c r="GTH127" s="908"/>
      <c r="GTI127" s="908"/>
      <c r="GTJ127" s="908"/>
      <c r="GTK127" s="908"/>
      <c r="GTL127" s="908"/>
      <c r="GTM127" s="908"/>
      <c r="GTN127" s="908"/>
      <c r="GTO127" s="908"/>
      <c r="GTP127" s="908"/>
      <c r="GTQ127" s="908"/>
      <c r="GTR127" s="908"/>
      <c r="GTS127" s="908"/>
      <c r="GTT127" s="908"/>
      <c r="GTU127" s="908"/>
      <c r="GTV127" s="908"/>
      <c r="GTW127" s="908"/>
      <c r="GTX127" s="908"/>
      <c r="GTY127" s="908"/>
      <c r="GTZ127" s="908"/>
      <c r="GUA127" s="908"/>
      <c r="GUB127" s="908"/>
      <c r="GUC127" s="908"/>
      <c r="GUD127" s="908"/>
      <c r="GUE127" s="908"/>
      <c r="GUF127" s="908"/>
      <c r="GUG127" s="908"/>
      <c r="GUH127" s="908"/>
      <c r="GUI127" s="908"/>
      <c r="GUJ127" s="908"/>
      <c r="GUK127" s="908"/>
      <c r="GUL127" s="908"/>
      <c r="GUM127" s="908"/>
      <c r="GUN127" s="908"/>
      <c r="GUO127" s="908"/>
      <c r="GUP127" s="908"/>
      <c r="GUQ127" s="908"/>
      <c r="GUR127" s="908"/>
      <c r="GUS127" s="908"/>
      <c r="GUT127" s="908"/>
      <c r="GUU127" s="908"/>
      <c r="GUV127" s="908"/>
      <c r="GUW127" s="908"/>
      <c r="GUX127" s="908"/>
      <c r="GUY127" s="908"/>
      <c r="GUZ127" s="908"/>
      <c r="GVA127" s="908"/>
      <c r="GVB127" s="908"/>
      <c r="GVC127" s="908"/>
      <c r="GVD127" s="908"/>
      <c r="GVE127" s="908"/>
      <c r="GVF127" s="908"/>
      <c r="GVG127" s="908"/>
      <c r="GVH127" s="908"/>
      <c r="GVI127" s="908"/>
      <c r="GVJ127" s="908"/>
      <c r="GVK127" s="908"/>
      <c r="GVL127" s="908"/>
      <c r="GVM127" s="908"/>
      <c r="GVN127" s="908"/>
      <c r="GVO127" s="908"/>
      <c r="GVP127" s="908"/>
      <c r="GVQ127" s="908"/>
      <c r="GVR127" s="908"/>
      <c r="GVS127" s="908"/>
      <c r="GVT127" s="908"/>
      <c r="GVU127" s="908"/>
      <c r="GVV127" s="908"/>
      <c r="GVW127" s="908"/>
      <c r="GVX127" s="908"/>
      <c r="GVY127" s="908"/>
      <c r="GVZ127" s="908"/>
      <c r="GWA127" s="908"/>
      <c r="GWB127" s="908"/>
      <c r="GWC127" s="908"/>
      <c r="GWD127" s="908"/>
      <c r="GWE127" s="908"/>
      <c r="GWF127" s="908"/>
      <c r="GWG127" s="908"/>
      <c r="GWH127" s="908"/>
      <c r="GWI127" s="908"/>
      <c r="GWJ127" s="908"/>
      <c r="GWK127" s="908"/>
      <c r="GWL127" s="908"/>
      <c r="GWM127" s="908"/>
      <c r="GWN127" s="908"/>
      <c r="GWO127" s="908"/>
      <c r="GWP127" s="908"/>
      <c r="GWQ127" s="908"/>
      <c r="GWR127" s="908"/>
      <c r="GWS127" s="908"/>
      <c r="GWT127" s="908"/>
      <c r="GWU127" s="908"/>
      <c r="GWV127" s="908"/>
      <c r="GWW127" s="908"/>
      <c r="GWX127" s="908"/>
      <c r="GWY127" s="908"/>
      <c r="GWZ127" s="908"/>
      <c r="GXA127" s="908"/>
      <c r="GXB127" s="908"/>
      <c r="GXC127" s="908"/>
      <c r="GXD127" s="908"/>
      <c r="GXE127" s="908"/>
      <c r="GXF127" s="908"/>
      <c r="GXG127" s="908"/>
      <c r="GXH127" s="908"/>
      <c r="GXI127" s="908"/>
      <c r="GXJ127" s="908"/>
      <c r="GXK127" s="908"/>
      <c r="GXL127" s="908"/>
      <c r="GXM127" s="908"/>
      <c r="GXN127" s="908"/>
      <c r="GXO127" s="908"/>
      <c r="GXP127" s="908"/>
      <c r="GXQ127" s="908"/>
      <c r="GXR127" s="908"/>
      <c r="GXS127" s="908"/>
      <c r="GXT127" s="908"/>
      <c r="GXU127" s="908"/>
      <c r="GXV127" s="908"/>
      <c r="GXW127" s="908"/>
      <c r="GXX127" s="908"/>
      <c r="GXY127" s="908"/>
      <c r="GXZ127" s="908"/>
      <c r="GYA127" s="908"/>
      <c r="GYB127" s="908"/>
      <c r="GYC127" s="908"/>
      <c r="GYD127" s="908"/>
      <c r="GYE127" s="908"/>
      <c r="GYF127" s="908"/>
      <c r="GYG127" s="908"/>
      <c r="GYH127" s="908"/>
      <c r="GYI127" s="908"/>
      <c r="GYJ127" s="908"/>
      <c r="GYK127" s="908"/>
      <c r="GYL127" s="908"/>
      <c r="GYM127" s="908"/>
      <c r="GYN127" s="908"/>
      <c r="GYO127" s="908"/>
      <c r="GYP127" s="908"/>
      <c r="GYQ127" s="908"/>
      <c r="GYR127" s="908"/>
      <c r="GYS127" s="908"/>
      <c r="GYT127" s="908"/>
      <c r="GYU127" s="908"/>
      <c r="GYV127" s="908"/>
      <c r="GYW127" s="908"/>
      <c r="GYX127" s="908"/>
      <c r="GYY127" s="908"/>
      <c r="GYZ127" s="908"/>
      <c r="GZA127" s="908"/>
      <c r="GZB127" s="908"/>
      <c r="GZC127" s="908"/>
      <c r="GZD127" s="908"/>
      <c r="GZE127" s="908"/>
      <c r="GZF127" s="908"/>
      <c r="GZG127" s="908"/>
      <c r="GZH127" s="908"/>
      <c r="GZI127" s="908"/>
      <c r="GZJ127" s="908"/>
      <c r="GZK127" s="908"/>
      <c r="GZL127" s="908"/>
      <c r="GZM127" s="908"/>
      <c r="GZN127" s="908"/>
      <c r="GZO127" s="908"/>
      <c r="GZP127" s="908"/>
      <c r="GZQ127" s="908"/>
      <c r="GZR127" s="908"/>
      <c r="GZS127" s="908"/>
      <c r="GZT127" s="908"/>
      <c r="GZU127" s="908"/>
      <c r="GZV127" s="908"/>
      <c r="GZW127" s="908"/>
      <c r="GZX127" s="908"/>
      <c r="GZY127" s="908"/>
      <c r="GZZ127" s="908"/>
      <c r="HAA127" s="908"/>
      <c r="HAB127" s="908"/>
      <c r="HAC127" s="908"/>
      <c r="HAD127" s="908"/>
      <c r="HAE127" s="908"/>
      <c r="HAF127" s="908"/>
      <c r="HAG127" s="908"/>
      <c r="HAH127" s="908"/>
      <c r="HAI127" s="908"/>
      <c r="HAJ127" s="908"/>
      <c r="HAK127" s="908"/>
      <c r="HAL127" s="908"/>
      <c r="HAM127" s="908"/>
      <c r="HAN127" s="908"/>
      <c r="HAO127" s="908"/>
      <c r="HAP127" s="908"/>
      <c r="HAQ127" s="908"/>
      <c r="HAR127" s="908"/>
      <c r="HAS127" s="908"/>
      <c r="HAT127" s="908"/>
      <c r="HAU127" s="908"/>
      <c r="HAV127" s="908"/>
      <c r="HAW127" s="908"/>
      <c r="HAX127" s="908"/>
      <c r="HAY127" s="908"/>
      <c r="HAZ127" s="908"/>
      <c r="HBA127" s="908"/>
      <c r="HBB127" s="908"/>
      <c r="HBC127" s="908"/>
      <c r="HBD127" s="908"/>
      <c r="HBE127" s="908"/>
      <c r="HBF127" s="908"/>
      <c r="HBG127" s="908"/>
      <c r="HBH127" s="908"/>
      <c r="HBI127" s="908"/>
      <c r="HBJ127" s="908"/>
      <c r="HBK127" s="908"/>
      <c r="HBL127" s="908"/>
      <c r="HBM127" s="908"/>
      <c r="HBN127" s="908"/>
      <c r="HBO127" s="908"/>
      <c r="HBP127" s="908"/>
      <c r="HBQ127" s="908"/>
      <c r="HBR127" s="908"/>
      <c r="HBS127" s="908"/>
      <c r="HBT127" s="908"/>
      <c r="HBU127" s="908"/>
      <c r="HBV127" s="908"/>
      <c r="HBW127" s="908"/>
      <c r="HBX127" s="908"/>
      <c r="HBY127" s="908"/>
      <c r="HBZ127" s="908"/>
      <c r="HCA127" s="908"/>
      <c r="HCB127" s="908"/>
      <c r="HCC127" s="908"/>
      <c r="HCD127" s="908"/>
      <c r="HCE127" s="908"/>
      <c r="HCF127" s="908"/>
      <c r="HCG127" s="908"/>
      <c r="HCH127" s="908"/>
      <c r="HCI127" s="908"/>
      <c r="HCJ127" s="908"/>
      <c r="HCK127" s="908"/>
      <c r="HCL127" s="908"/>
      <c r="HCM127" s="908"/>
      <c r="HCN127" s="908"/>
      <c r="HCO127" s="908"/>
      <c r="HCP127" s="908"/>
      <c r="HCQ127" s="908"/>
      <c r="HCR127" s="908"/>
      <c r="HCS127" s="908"/>
      <c r="HCT127" s="908"/>
      <c r="HCU127" s="908"/>
      <c r="HCV127" s="908"/>
      <c r="HCW127" s="908"/>
      <c r="HCX127" s="908"/>
      <c r="HCY127" s="908"/>
      <c r="HCZ127" s="908"/>
      <c r="HDA127" s="908"/>
      <c r="HDB127" s="908"/>
      <c r="HDC127" s="908"/>
      <c r="HDD127" s="908"/>
      <c r="HDE127" s="908"/>
      <c r="HDF127" s="908"/>
      <c r="HDG127" s="908"/>
      <c r="HDH127" s="908"/>
      <c r="HDI127" s="908"/>
      <c r="HDJ127" s="908"/>
      <c r="HDK127" s="908"/>
      <c r="HDL127" s="908"/>
      <c r="HDM127" s="908"/>
      <c r="HDN127" s="908"/>
      <c r="HDO127" s="908"/>
      <c r="HDP127" s="908"/>
      <c r="HDQ127" s="908"/>
      <c r="HDR127" s="908"/>
      <c r="HDS127" s="908"/>
      <c r="HDT127" s="908"/>
      <c r="HDU127" s="908"/>
      <c r="HDV127" s="908"/>
      <c r="HDW127" s="908"/>
      <c r="HDX127" s="908"/>
      <c r="HDY127" s="908"/>
      <c r="HDZ127" s="908"/>
      <c r="HEA127" s="908"/>
      <c r="HEB127" s="908"/>
      <c r="HEC127" s="908"/>
      <c r="HED127" s="908"/>
      <c r="HEE127" s="908"/>
      <c r="HEF127" s="908"/>
      <c r="HEG127" s="908"/>
      <c r="HEH127" s="908"/>
      <c r="HEI127" s="908"/>
      <c r="HEJ127" s="908"/>
      <c r="HEK127" s="908"/>
      <c r="HEL127" s="908"/>
      <c r="HEM127" s="908"/>
      <c r="HEN127" s="908"/>
      <c r="HEO127" s="908"/>
      <c r="HEP127" s="908"/>
      <c r="HEQ127" s="908"/>
      <c r="HER127" s="908"/>
      <c r="HES127" s="908"/>
      <c r="HET127" s="908"/>
      <c r="HEU127" s="908"/>
      <c r="HEV127" s="908"/>
      <c r="HEW127" s="908"/>
      <c r="HEX127" s="908"/>
      <c r="HEY127" s="908"/>
      <c r="HEZ127" s="908"/>
      <c r="HFA127" s="908"/>
      <c r="HFB127" s="908"/>
      <c r="HFC127" s="908"/>
      <c r="HFD127" s="908"/>
      <c r="HFE127" s="908"/>
      <c r="HFF127" s="908"/>
      <c r="HFG127" s="908"/>
      <c r="HFH127" s="908"/>
      <c r="HFI127" s="908"/>
      <c r="HFJ127" s="908"/>
      <c r="HFK127" s="908"/>
      <c r="HFL127" s="908"/>
      <c r="HFM127" s="908"/>
      <c r="HFN127" s="908"/>
      <c r="HFO127" s="908"/>
      <c r="HFP127" s="908"/>
      <c r="HFQ127" s="908"/>
      <c r="HFR127" s="908"/>
      <c r="HFS127" s="908"/>
      <c r="HFT127" s="908"/>
      <c r="HFU127" s="908"/>
      <c r="HFV127" s="908"/>
      <c r="HFW127" s="908"/>
      <c r="HFX127" s="908"/>
      <c r="HFY127" s="908"/>
      <c r="HFZ127" s="908"/>
      <c r="HGA127" s="908"/>
      <c r="HGB127" s="908"/>
      <c r="HGC127" s="908"/>
      <c r="HGD127" s="908"/>
      <c r="HGE127" s="908"/>
      <c r="HGF127" s="908"/>
      <c r="HGG127" s="908"/>
      <c r="HGH127" s="908"/>
      <c r="HGI127" s="908"/>
      <c r="HGJ127" s="908"/>
      <c r="HGK127" s="908"/>
      <c r="HGL127" s="908"/>
      <c r="HGM127" s="908"/>
      <c r="HGN127" s="908"/>
      <c r="HGO127" s="908"/>
      <c r="HGP127" s="908"/>
      <c r="HGQ127" s="908"/>
      <c r="HGR127" s="908"/>
      <c r="HGS127" s="908"/>
      <c r="HGT127" s="908"/>
      <c r="HGU127" s="908"/>
      <c r="HGV127" s="908"/>
      <c r="HGW127" s="908"/>
      <c r="HGX127" s="908"/>
      <c r="HGY127" s="908"/>
      <c r="HGZ127" s="908"/>
      <c r="HHA127" s="908"/>
      <c r="HHB127" s="908"/>
      <c r="HHC127" s="908"/>
      <c r="HHD127" s="908"/>
      <c r="HHE127" s="908"/>
      <c r="HHF127" s="908"/>
      <c r="HHG127" s="908"/>
      <c r="HHH127" s="908"/>
      <c r="HHI127" s="908"/>
      <c r="HHJ127" s="908"/>
      <c r="HHK127" s="908"/>
      <c r="HHL127" s="908"/>
      <c r="HHM127" s="908"/>
      <c r="HHN127" s="908"/>
      <c r="HHO127" s="908"/>
      <c r="HHP127" s="908"/>
      <c r="HHQ127" s="908"/>
      <c r="HHR127" s="908"/>
      <c r="HHS127" s="908"/>
      <c r="HHT127" s="908"/>
      <c r="HHU127" s="908"/>
      <c r="HHV127" s="908"/>
      <c r="HHW127" s="908"/>
      <c r="HHX127" s="908"/>
      <c r="HHY127" s="908"/>
      <c r="HHZ127" s="908"/>
      <c r="HIA127" s="908"/>
      <c r="HIB127" s="908"/>
      <c r="HIC127" s="908"/>
      <c r="HID127" s="908"/>
      <c r="HIE127" s="908"/>
      <c r="HIF127" s="908"/>
      <c r="HIG127" s="908"/>
      <c r="HIH127" s="908"/>
      <c r="HII127" s="908"/>
      <c r="HIJ127" s="908"/>
      <c r="HIK127" s="908"/>
      <c r="HIL127" s="908"/>
      <c r="HIM127" s="908"/>
      <c r="HIN127" s="908"/>
      <c r="HIO127" s="908"/>
      <c r="HIP127" s="908"/>
      <c r="HIQ127" s="908"/>
      <c r="HIR127" s="908"/>
      <c r="HIS127" s="908"/>
      <c r="HIT127" s="908"/>
      <c r="HIU127" s="908"/>
      <c r="HIV127" s="908"/>
      <c r="HIW127" s="908"/>
      <c r="HIX127" s="908"/>
      <c r="HIY127" s="908"/>
      <c r="HIZ127" s="908"/>
      <c r="HJA127" s="908"/>
      <c r="HJB127" s="908"/>
      <c r="HJC127" s="908"/>
      <c r="HJD127" s="908"/>
      <c r="HJE127" s="908"/>
      <c r="HJF127" s="908"/>
      <c r="HJG127" s="908"/>
      <c r="HJH127" s="908"/>
      <c r="HJI127" s="908"/>
      <c r="HJJ127" s="908"/>
      <c r="HJK127" s="908"/>
      <c r="HJL127" s="908"/>
      <c r="HJM127" s="908"/>
      <c r="HJN127" s="908"/>
      <c r="HJO127" s="908"/>
      <c r="HJP127" s="908"/>
      <c r="HJQ127" s="908"/>
      <c r="HJR127" s="908"/>
      <c r="HJS127" s="908"/>
      <c r="HJT127" s="908"/>
      <c r="HJU127" s="908"/>
      <c r="HJV127" s="908"/>
      <c r="HJW127" s="908"/>
      <c r="HJX127" s="908"/>
      <c r="HJY127" s="908"/>
      <c r="HJZ127" s="908"/>
      <c r="HKA127" s="908"/>
      <c r="HKB127" s="908"/>
      <c r="HKC127" s="908"/>
      <c r="HKD127" s="908"/>
      <c r="HKE127" s="908"/>
      <c r="HKF127" s="908"/>
      <c r="HKG127" s="908"/>
      <c r="HKH127" s="908"/>
      <c r="HKI127" s="908"/>
      <c r="HKJ127" s="908"/>
      <c r="HKK127" s="908"/>
      <c r="HKL127" s="908"/>
      <c r="HKM127" s="908"/>
      <c r="HKN127" s="908"/>
      <c r="HKO127" s="908"/>
      <c r="HKP127" s="908"/>
      <c r="HKQ127" s="908"/>
      <c r="HKR127" s="908"/>
      <c r="HKS127" s="908"/>
      <c r="HKT127" s="908"/>
      <c r="HKU127" s="908"/>
      <c r="HKV127" s="908"/>
      <c r="HKW127" s="908"/>
      <c r="HKX127" s="908"/>
      <c r="HKY127" s="908"/>
      <c r="HKZ127" s="908"/>
      <c r="HLA127" s="908"/>
      <c r="HLB127" s="908"/>
      <c r="HLC127" s="908"/>
      <c r="HLD127" s="908"/>
      <c r="HLE127" s="908"/>
      <c r="HLF127" s="908"/>
      <c r="HLG127" s="908"/>
      <c r="HLH127" s="908"/>
      <c r="HLI127" s="908"/>
      <c r="HLJ127" s="908"/>
      <c r="HLK127" s="908"/>
      <c r="HLL127" s="908"/>
      <c r="HLM127" s="908"/>
      <c r="HLN127" s="908"/>
      <c r="HLO127" s="908"/>
      <c r="HLP127" s="908"/>
      <c r="HLQ127" s="908"/>
      <c r="HLR127" s="908"/>
      <c r="HLS127" s="908"/>
      <c r="HLT127" s="908"/>
      <c r="HLU127" s="908"/>
      <c r="HLV127" s="908"/>
      <c r="HLW127" s="908"/>
      <c r="HLX127" s="908"/>
      <c r="HLY127" s="908"/>
      <c r="HLZ127" s="908"/>
      <c r="HMA127" s="908"/>
      <c r="HMB127" s="908"/>
      <c r="HMC127" s="908"/>
      <c r="HMD127" s="908"/>
      <c r="HME127" s="908"/>
      <c r="HMF127" s="908"/>
      <c r="HMG127" s="908"/>
      <c r="HMH127" s="908"/>
      <c r="HMI127" s="908"/>
      <c r="HMJ127" s="908"/>
      <c r="HMK127" s="908"/>
      <c r="HML127" s="908"/>
      <c r="HMM127" s="908"/>
      <c r="HMN127" s="908"/>
      <c r="HMO127" s="908"/>
      <c r="HMP127" s="908"/>
      <c r="HMQ127" s="908"/>
      <c r="HMR127" s="908"/>
      <c r="HMS127" s="908"/>
      <c r="HMT127" s="908"/>
      <c r="HMU127" s="908"/>
      <c r="HMV127" s="908"/>
      <c r="HMW127" s="908"/>
      <c r="HMX127" s="908"/>
      <c r="HMY127" s="908"/>
      <c r="HMZ127" s="908"/>
      <c r="HNA127" s="908"/>
      <c r="HNB127" s="908"/>
      <c r="HNC127" s="908"/>
      <c r="HND127" s="908"/>
      <c r="HNE127" s="908"/>
      <c r="HNF127" s="908"/>
      <c r="HNG127" s="908"/>
      <c r="HNH127" s="908"/>
      <c r="HNI127" s="908"/>
      <c r="HNJ127" s="908"/>
      <c r="HNK127" s="908"/>
      <c r="HNL127" s="908"/>
      <c r="HNM127" s="908"/>
      <c r="HNN127" s="908"/>
      <c r="HNO127" s="908"/>
      <c r="HNP127" s="908"/>
      <c r="HNQ127" s="908"/>
      <c r="HNR127" s="908"/>
      <c r="HNS127" s="908"/>
      <c r="HNT127" s="908"/>
      <c r="HNU127" s="908"/>
      <c r="HNV127" s="908"/>
      <c r="HNW127" s="908"/>
      <c r="HNX127" s="908"/>
      <c r="HNY127" s="908"/>
      <c r="HNZ127" s="908"/>
      <c r="HOA127" s="908"/>
      <c r="HOB127" s="908"/>
      <c r="HOC127" s="908"/>
      <c r="HOD127" s="908"/>
      <c r="HOE127" s="908"/>
      <c r="HOF127" s="908"/>
      <c r="HOG127" s="908"/>
      <c r="HOH127" s="908"/>
      <c r="HOI127" s="908"/>
      <c r="HOJ127" s="908"/>
      <c r="HOK127" s="908"/>
      <c r="HOL127" s="908"/>
      <c r="HOM127" s="908"/>
      <c r="HON127" s="908"/>
      <c r="HOO127" s="908"/>
      <c r="HOP127" s="908"/>
      <c r="HOQ127" s="908"/>
      <c r="HOR127" s="908"/>
      <c r="HOS127" s="908"/>
      <c r="HOT127" s="908"/>
      <c r="HOU127" s="908"/>
      <c r="HOV127" s="908"/>
      <c r="HOW127" s="908"/>
      <c r="HOX127" s="908"/>
      <c r="HOY127" s="908"/>
      <c r="HOZ127" s="908"/>
      <c r="HPA127" s="908"/>
      <c r="HPB127" s="908"/>
      <c r="HPC127" s="908"/>
      <c r="HPD127" s="908"/>
      <c r="HPE127" s="908"/>
      <c r="HPF127" s="908"/>
      <c r="HPG127" s="908"/>
      <c r="HPH127" s="908"/>
      <c r="HPI127" s="908"/>
      <c r="HPJ127" s="908"/>
      <c r="HPK127" s="908"/>
      <c r="HPL127" s="908"/>
      <c r="HPM127" s="908"/>
      <c r="HPN127" s="908"/>
      <c r="HPO127" s="908"/>
      <c r="HPP127" s="908"/>
      <c r="HPQ127" s="908"/>
      <c r="HPR127" s="908"/>
      <c r="HPS127" s="908"/>
      <c r="HPT127" s="908"/>
      <c r="HPU127" s="908"/>
      <c r="HPV127" s="908"/>
      <c r="HPW127" s="908"/>
      <c r="HPX127" s="908"/>
      <c r="HPY127" s="908"/>
      <c r="HPZ127" s="908"/>
      <c r="HQA127" s="908"/>
      <c r="HQB127" s="908"/>
      <c r="HQC127" s="908"/>
      <c r="HQD127" s="908"/>
      <c r="HQE127" s="908"/>
      <c r="HQF127" s="908"/>
      <c r="HQG127" s="908"/>
      <c r="HQH127" s="908"/>
      <c r="HQI127" s="908"/>
      <c r="HQJ127" s="908"/>
      <c r="HQK127" s="908"/>
      <c r="HQL127" s="908"/>
      <c r="HQM127" s="908"/>
      <c r="HQN127" s="908"/>
      <c r="HQO127" s="908"/>
      <c r="HQP127" s="908"/>
      <c r="HQQ127" s="908"/>
      <c r="HQR127" s="908"/>
      <c r="HQS127" s="908"/>
      <c r="HQT127" s="908"/>
      <c r="HQU127" s="908"/>
      <c r="HQV127" s="908"/>
      <c r="HQW127" s="908"/>
      <c r="HQX127" s="908"/>
      <c r="HQY127" s="908"/>
      <c r="HQZ127" s="908"/>
      <c r="HRA127" s="908"/>
      <c r="HRB127" s="908"/>
      <c r="HRC127" s="908"/>
      <c r="HRD127" s="908"/>
      <c r="HRE127" s="908"/>
      <c r="HRF127" s="908"/>
      <c r="HRG127" s="908"/>
      <c r="HRH127" s="908"/>
      <c r="HRI127" s="908"/>
      <c r="HRJ127" s="908"/>
      <c r="HRK127" s="908"/>
      <c r="HRL127" s="908"/>
      <c r="HRM127" s="908"/>
      <c r="HRN127" s="908"/>
      <c r="HRO127" s="908"/>
      <c r="HRP127" s="908"/>
      <c r="HRQ127" s="908"/>
      <c r="HRR127" s="908"/>
      <c r="HRS127" s="908"/>
      <c r="HRT127" s="908"/>
      <c r="HRU127" s="908"/>
      <c r="HRV127" s="908"/>
      <c r="HRW127" s="908"/>
      <c r="HRX127" s="908"/>
      <c r="HRY127" s="908"/>
      <c r="HRZ127" s="908"/>
      <c r="HSA127" s="908"/>
      <c r="HSB127" s="908"/>
      <c r="HSC127" s="908"/>
      <c r="HSD127" s="908"/>
      <c r="HSE127" s="908"/>
      <c r="HSF127" s="908"/>
      <c r="HSG127" s="908"/>
      <c r="HSH127" s="908"/>
      <c r="HSI127" s="908"/>
      <c r="HSJ127" s="908"/>
      <c r="HSK127" s="908"/>
      <c r="HSL127" s="908"/>
      <c r="HSM127" s="908"/>
      <c r="HSN127" s="908"/>
      <c r="HSO127" s="908"/>
      <c r="HSP127" s="908"/>
      <c r="HSQ127" s="908"/>
      <c r="HSR127" s="908"/>
      <c r="HSS127" s="908"/>
      <c r="HST127" s="908"/>
      <c r="HSU127" s="908"/>
      <c r="HSV127" s="908"/>
      <c r="HSW127" s="908"/>
      <c r="HSX127" s="908"/>
      <c r="HSY127" s="908"/>
      <c r="HSZ127" s="908"/>
      <c r="HTA127" s="908"/>
      <c r="HTB127" s="908"/>
      <c r="HTC127" s="908"/>
      <c r="HTD127" s="908"/>
      <c r="HTE127" s="908"/>
      <c r="HTF127" s="908"/>
      <c r="HTG127" s="908"/>
      <c r="HTH127" s="908"/>
      <c r="HTI127" s="908"/>
      <c r="HTJ127" s="908"/>
      <c r="HTK127" s="908"/>
      <c r="HTL127" s="908"/>
      <c r="HTM127" s="908"/>
      <c r="HTN127" s="908"/>
      <c r="HTO127" s="908"/>
      <c r="HTP127" s="908"/>
      <c r="HTQ127" s="908"/>
      <c r="HTR127" s="908"/>
      <c r="HTS127" s="908"/>
      <c r="HTT127" s="908"/>
      <c r="HTU127" s="908"/>
      <c r="HTV127" s="908"/>
      <c r="HTW127" s="908"/>
      <c r="HTX127" s="908"/>
      <c r="HTY127" s="908"/>
      <c r="HTZ127" s="908"/>
      <c r="HUA127" s="908"/>
      <c r="HUB127" s="908"/>
      <c r="HUC127" s="908"/>
      <c r="HUD127" s="908"/>
      <c r="HUE127" s="908"/>
      <c r="HUF127" s="908"/>
      <c r="HUG127" s="908"/>
      <c r="HUH127" s="908"/>
      <c r="HUI127" s="908"/>
      <c r="HUJ127" s="908"/>
      <c r="HUK127" s="908"/>
      <c r="HUL127" s="908"/>
      <c r="HUM127" s="908"/>
      <c r="HUN127" s="908"/>
      <c r="HUO127" s="908"/>
      <c r="HUP127" s="908"/>
      <c r="HUQ127" s="908"/>
      <c r="HUR127" s="908"/>
      <c r="HUS127" s="908"/>
      <c r="HUT127" s="908"/>
      <c r="HUU127" s="908"/>
      <c r="HUV127" s="908"/>
      <c r="HUW127" s="908"/>
      <c r="HUX127" s="908"/>
      <c r="HUY127" s="908"/>
      <c r="HUZ127" s="908"/>
      <c r="HVA127" s="908"/>
      <c r="HVB127" s="908"/>
      <c r="HVC127" s="908"/>
      <c r="HVD127" s="908"/>
      <c r="HVE127" s="908"/>
      <c r="HVF127" s="908"/>
      <c r="HVG127" s="908"/>
      <c r="HVH127" s="908"/>
      <c r="HVI127" s="908"/>
      <c r="HVJ127" s="908"/>
      <c r="HVK127" s="908"/>
      <c r="HVL127" s="908"/>
      <c r="HVM127" s="908"/>
      <c r="HVN127" s="908"/>
      <c r="HVO127" s="908"/>
      <c r="HVP127" s="908"/>
      <c r="HVQ127" s="908"/>
      <c r="HVR127" s="908"/>
      <c r="HVS127" s="908"/>
      <c r="HVT127" s="908"/>
      <c r="HVU127" s="908"/>
      <c r="HVV127" s="908"/>
      <c r="HVW127" s="908"/>
      <c r="HVX127" s="908"/>
      <c r="HVY127" s="908"/>
      <c r="HVZ127" s="908"/>
      <c r="HWA127" s="908"/>
      <c r="HWB127" s="908"/>
      <c r="HWC127" s="908"/>
      <c r="HWD127" s="908"/>
      <c r="HWE127" s="908"/>
      <c r="HWF127" s="908"/>
      <c r="HWG127" s="908"/>
      <c r="HWH127" s="908"/>
      <c r="HWI127" s="908"/>
      <c r="HWJ127" s="908"/>
      <c r="HWK127" s="908"/>
      <c r="HWL127" s="908"/>
      <c r="HWM127" s="908"/>
      <c r="HWN127" s="908"/>
      <c r="HWO127" s="908"/>
      <c r="HWP127" s="908"/>
      <c r="HWQ127" s="908"/>
      <c r="HWR127" s="908"/>
      <c r="HWS127" s="908"/>
      <c r="HWT127" s="908"/>
      <c r="HWU127" s="908"/>
      <c r="HWV127" s="908"/>
      <c r="HWW127" s="908"/>
      <c r="HWX127" s="908"/>
      <c r="HWY127" s="908"/>
      <c r="HWZ127" s="908"/>
      <c r="HXA127" s="908"/>
      <c r="HXB127" s="908"/>
      <c r="HXC127" s="908"/>
      <c r="HXD127" s="908"/>
      <c r="HXE127" s="908"/>
      <c r="HXF127" s="908"/>
      <c r="HXG127" s="908"/>
      <c r="HXH127" s="908"/>
      <c r="HXI127" s="908"/>
      <c r="HXJ127" s="908"/>
      <c r="HXK127" s="908"/>
      <c r="HXL127" s="908"/>
      <c r="HXM127" s="908"/>
      <c r="HXN127" s="908"/>
      <c r="HXO127" s="908"/>
      <c r="HXP127" s="908"/>
      <c r="HXQ127" s="908"/>
      <c r="HXR127" s="908"/>
      <c r="HXS127" s="908"/>
      <c r="HXT127" s="908"/>
      <c r="HXU127" s="908"/>
      <c r="HXV127" s="908"/>
      <c r="HXW127" s="908"/>
      <c r="HXX127" s="908"/>
      <c r="HXY127" s="908"/>
      <c r="HXZ127" s="908"/>
      <c r="HYA127" s="908"/>
      <c r="HYB127" s="908"/>
      <c r="HYC127" s="908"/>
      <c r="HYD127" s="908"/>
      <c r="HYE127" s="908"/>
      <c r="HYF127" s="908"/>
      <c r="HYG127" s="908"/>
      <c r="HYH127" s="908"/>
      <c r="HYI127" s="908"/>
      <c r="HYJ127" s="908"/>
      <c r="HYK127" s="908"/>
      <c r="HYL127" s="908"/>
      <c r="HYM127" s="908"/>
      <c r="HYN127" s="908"/>
      <c r="HYO127" s="908"/>
      <c r="HYP127" s="908"/>
      <c r="HYQ127" s="908"/>
      <c r="HYR127" s="908"/>
      <c r="HYS127" s="908"/>
      <c r="HYT127" s="908"/>
      <c r="HYU127" s="908"/>
      <c r="HYV127" s="908"/>
      <c r="HYW127" s="908"/>
      <c r="HYX127" s="908"/>
      <c r="HYY127" s="908"/>
      <c r="HYZ127" s="908"/>
      <c r="HZA127" s="908"/>
      <c r="HZB127" s="908"/>
      <c r="HZC127" s="908"/>
      <c r="HZD127" s="908"/>
      <c r="HZE127" s="908"/>
      <c r="HZF127" s="908"/>
      <c r="HZG127" s="908"/>
      <c r="HZH127" s="908"/>
      <c r="HZI127" s="908"/>
      <c r="HZJ127" s="908"/>
      <c r="HZK127" s="908"/>
      <c r="HZL127" s="908"/>
      <c r="HZM127" s="908"/>
      <c r="HZN127" s="908"/>
      <c r="HZO127" s="908"/>
      <c r="HZP127" s="908"/>
      <c r="HZQ127" s="908"/>
      <c r="HZR127" s="908"/>
      <c r="HZS127" s="908"/>
      <c r="HZT127" s="908"/>
      <c r="HZU127" s="908"/>
      <c r="HZV127" s="908"/>
      <c r="HZW127" s="908"/>
      <c r="HZX127" s="908"/>
      <c r="HZY127" s="908"/>
      <c r="HZZ127" s="908"/>
      <c r="IAA127" s="908"/>
      <c r="IAB127" s="908"/>
      <c r="IAC127" s="908"/>
      <c r="IAD127" s="908"/>
      <c r="IAE127" s="908"/>
      <c r="IAF127" s="908"/>
      <c r="IAG127" s="908"/>
      <c r="IAH127" s="908"/>
      <c r="IAI127" s="908"/>
      <c r="IAJ127" s="908"/>
      <c r="IAK127" s="908"/>
      <c r="IAL127" s="908"/>
      <c r="IAM127" s="908"/>
      <c r="IAN127" s="908"/>
      <c r="IAO127" s="908"/>
      <c r="IAP127" s="908"/>
      <c r="IAQ127" s="908"/>
      <c r="IAR127" s="908"/>
      <c r="IAS127" s="908"/>
      <c r="IAT127" s="908"/>
      <c r="IAU127" s="908"/>
      <c r="IAV127" s="908"/>
      <c r="IAW127" s="908"/>
      <c r="IAX127" s="908"/>
      <c r="IAY127" s="908"/>
      <c r="IAZ127" s="908"/>
      <c r="IBA127" s="908"/>
      <c r="IBB127" s="908"/>
      <c r="IBC127" s="908"/>
      <c r="IBD127" s="908"/>
      <c r="IBE127" s="908"/>
      <c r="IBF127" s="908"/>
      <c r="IBG127" s="908"/>
      <c r="IBH127" s="908"/>
      <c r="IBI127" s="908"/>
      <c r="IBJ127" s="908"/>
      <c r="IBK127" s="908"/>
      <c r="IBL127" s="908"/>
      <c r="IBM127" s="908"/>
      <c r="IBN127" s="908"/>
      <c r="IBO127" s="908"/>
      <c r="IBP127" s="908"/>
      <c r="IBQ127" s="908"/>
      <c r="IBR127" s="908"/>
      <c r="IBS127" s="908"/>
      <c r="IBT127" s="908"/>
      <c r="IBU127" s="908"/>
      <c r="IBV127" s="908"/>
      <c r="IBW127" s="908"/>
      <c r="IBX127" s="908"/>
      <c r="IBY127" s="908"/>
      <c r="IBZ127" s="908"/>
      <c r="ICA127" s="908"/>
      <c r="ICB127" s="908"/>
      <c r="ICC127" s="908"/>
      <c r="ICD127" s="908"/>
      <c r="ICE127" s="908"/>
      <c r="ICF127" s="908"/>
      <c r="ICG127" s="908"/>
      <c r="ICH127" s="908"/>
      <c r="ICI127" s="908"/>
      <c r="ICJ127" s="908"/>
      <c r="ICK127" s="908"/>
      <c r="ICL127" s="908"/>
      <c r="ICM127" s="908"/>
      <c r="ICN127" s="908"/>
      <c r="ICO127" s="908"/>
      <c r="ICP127" s="908"/>
      <c r="ICQ127" s="908"/>
      <c r="ICR127" s="908"/>
      <c r="ICS127" s="908"/>
      <c r="ICT127" s="908"/>
      <c r="ICU127" s="908"/>
      <c r="ICV127" s="908"/>
      <c r="ICW127" s="908"/>
      <c r="ICX127" s="908"/>
      <c r="ICY127" s="908"/>
      <c r="ICZ127" s="908"/>
      <c r="IDA127" s="908"/>
      <c r="IDB127" s="908"/>
      <c r="IDC127" s="908"/>
      <c r="IDD127" s="908"/>
      <c r="IDE127" s="908"/>
      <c r="IDF127" s="908"/>
      <c r="IDG127" s="908"/>
      <c r="IDH127" s="908"/>
      <c r="IDI127" s="908"/>
      <c r="IDJ127" s="908"/>
      <c r="IDK127" s="908"/>
      <c r="IDL127" s="908"/>
      <c r="IDM127" s="908"/>
      <c r="IDN127" s="908"/>
      <c r="IDO127" s="908"/>
      <c r="IDP127" s="908"/>
      <c r="IDQ127" s="908"/>
      <c r="IDR127" s="908"/>
      <c r="IDS127" s="908"/>
      <c r="IDT127" s="908"/>
      <c r="IDU127" s="908"/>
      <c r="IDV127" s="908"/>
      <c r="IDW127" s="908"/>
      <c r="IDX127" s="908"/>
      <c r="IDY127" s="908"/>
      <c r="IDZ127" s="908"/>
      <c r="IEA127" s="908"/>
      <c r="IEB127" s="908"/>
      <c r="IEC127" s="908"/>
      <c r="IED127" s="908"/>
      <c r="IEE127" s="908"/>
      <c r="IEF127" s="908"/>
      <c r="IEG127" s="908"/>
      <c r="IEH127" s="908"/>
      <c r="IEI127" s="908"/>
      <c r="IEJ127" s="908"/>
      <c r="IEK127" s="908"/>
      <c r="IEL127" s="908"/>
      <c r="IEM127" s="908"/>
      <c r="IEN127" s="908"/>
      <c r="IEO127" s="908"/>
      <c r="IEP127" s="908"/>
      <c r="IEQ127" s="908"/>
      <c r="IER127" s="908"/>
      <c r="IES127" s="908"/>
      <c r="IET127" s="908"/>
      <c r="IEU127" s="908"/>
      <c r="IEV127" s="908"/>
      <c r="IEW127" s="908"/>
      <c r="IEX127" s="908"/>
      <c r="IEY127" s="908"/>
      <c r="IEZ127" s="908"/>
      <c r="IFA127" s="908"/>
      <c r="IFB127" s="908"/>
      <c r="IFC127" s="908"/>
      <c r="IFD127" s="908"/>
      <c r="IFE127" s="908"/>
      <c r="IFF127" s="908"/>
      <c r="IFG127" s="908"/>
      <c r="IFH127" s="908"/>
      <c r="IFI127" s="908"/>
      <c r="IFJ127" s="908"/>
      <c r="IFK127" s="908"/>
      <c r="IFL127" s="908"/>
      <c r="IFM127" s="908"/>
      <c r="IFN127" s="908"/>
      <c r="IFO127" s="908"/>
      <c r="IFP127" s="908"/>
      <c r="IFQ127" s="908"/>
      <c r="IFR127" s="908"/>
      <c r="IFS127" s="908"/>
      <c r="IFT127" s="908"/>
      <c r="IFU127" s="908"/>
      <c r="IFV127" s="908"/>
      <c r="IFW127" s="908"/>
      <c r="IFX127" s="908"/>
      <c r="IFY127" s="908"/>
      <c r="IFZ127" s="908"/>
      <c r="IGA127" s="908"/>
      <c r="IGB127" s="908"/>
      <c r="IGC127" s="908"/>
      <c r="IGD127" s="908"/>
      <c r="IGE127" s="908"/>
      <c r="IGF127" s="908"/>
      <c r="IGG127" s="908"/>
      <c r="IGH127" s="908"/>
      <c r="IGI127" s="908"/>
      <c r="IGJ127" s="908"/>
      <c r="IGK127" s="908"/>
      <c r="IGL127" s="908"/>
      <c r="IGM127" s="908"/>
      <c r="IGN127" s="908"/>
      <c r="IGO127" s="908"/>
      <c r="IGP127" s="908"/>
      <c r="IGQ127" s="908"/>
      <c r="IGR127" s="908"/>
      <c r="IGS127" s="908"/>
      <c r="IGT127" s="908"/>
      <c r="IGU127" s="908"/>
      <c r="IGV127" s="908"/>
      <c r="IGW127" s="908"/>
      <c r="IGX127" s="908"/>
      <c r="IGY127" s="908"/>
      <c r="IGZ127" s="908"/>
      <c r="IHA127" s="908"/>
      <c r="IHB127" s="908"/>
      <c r="IHC127" s="908"/>
      <c r="IHD127" s="908"/>
      <c r="IHE127" s="908"/>
      <c r="IHF127" s="908"/>
      <c r="IHG127" s="908"/>
      <c r="IHH127" s="908"/>
      <c r="IHI127" s="908"/>
      <c r="IHJ127" s="908"/>
      <c r="IHK127" s="908"/>
      <c r="IHL127" s="908"/>
      <c r="IHM127" s="908"/>
      <c r="IHN127" s="908"/>
      <c r="IHO127" s="908"/>
      <c r="IHP127" s="908"/>
      <c r="IHQ127" s="908"/>
      <c r="IHR127" s="908"/>
      <c r="IHS127" s="908"/>
      <c r="IHT127" s="908"/>
      <c r="IHU127" s="908"/>
      <c r="IHV127" s="908"/>
      <c r="IHW127" s="908"/>
      <c r="IHX127" s="908"/>
      <c r="IHY127" s="908"/>
      <c r="IHZ127" s="908"/>
      <c r="IIA127" s="908"/>
      <c r="IIB127" s="908"/>
      <c r="IIC127" s="908"/>
      <c r="IID127" s="908"/>
      <c r="IIE127" s="908"/>
      <c r="IIF127" s="908"/>
      <c r="IIG127" s="908"/>
      <c r="IIH127" s="908"/>
      <c r="III127" s="908"/>
      <c r="IIJ127" s="908"/>
      <c r="IIK127" s="908"/>
      <c r="IIL127" s="908"/>
      <c r="IIM127" s="908"/>
      <c r="IIN127" s="908"/>
      <c r="IIO127" s="908"/>
      <c r="IIP127" s="908"/>
      <c r="IIQ127" s="908"/>
      <c r="IIR127" s="908"/>
      <c r="IIS127" s="908"/>
      <c r="IIT127" s="908"/>
      <c r="IIU127" s="908"/>
      <c r="IIV127" s="908"/>
      <c r="IIW127" s="908"/>
      <c r="IIX127" s="908"/>
      <c r="IIY127" s="908"/>
      <c r="IIZ127" s="908"/>
      <c r="IJA127" s="908"/>
      <c r="IJB127" s="908"/>
      <c r="IJC127" s="908"/>
      <c r="IJD127" s="908"/>
      <c r="IJE127" s="908"/>
      <c r="IJF127" s="908"/>
      <c r="IJG127" s="908"/>
      <c r="IJH127" s="908"/>
      <c r="IJI127" s="908"/>
      <c r="IJJ127" s="908"/>
      <c r="IJK127" s="908"/>
      <c r="IJL127" s="908"/>
      <c r="IJM127" s="908"/>
      <c r="IJN127" s="908"/>
      <c r="IJO127" s="908"/>
      <c r="IJP127" s="908"/>
      <c r="IJQ127" s="908"/>
      <c r="IJR127" s="908"/>
      <c r="IJS127" s="908"/>
      <c r="IJT127" s="908"/>
      <c r="IJU127" s="908"/>
      <c r="IJV127" s="908"/>
      <c r="IJW127" s="908"/>
      <c r="IJX127" s="908"/>
      <c r="IJY127" s="908"/>
      <c r="IJZ127" s="908"/>
      <c r="IKA127" s="908"/>
      <c r="IKB127" s="908"/>
      <c r="IKC127" s="908"/>
      <c r="IKD127" s="908"/>
      <c r="IKE127" s="908"/>
      <c r="IKF127" s="908"/>
      <c r="IKG127" s="908"/>
      <c r="IKH127" s="908"/>
      <c r="IKI127" s="908"/>
      <c r="IKJ127" s="908"/>
      <c r="IKK127" s="908"/>
      <c r="IKL127" s="908"/>
      <c r="IKM127" s="908"/>
      <c r="IKN127" s="908"/>
      <c r="IKO127" s="908"/>
      <c r="IKP127" s="908"/>
      <c r="IKQ127" s="908"/>
      <c r="IKR127" s="908"/>
      <c r="IKS127" s="908"/>
      <c r="IKT127" s="908"/>
      <c r="IKU127" s="908"/>
      <c r="IKV127" s="908"/>
      <c r="IKW127" s="908"/>
      <c r="IKX127" s="908"/>
      <c r="IKY127" s="908"/>
      <c r="IKZ127" s="908"/>
      <c r="ILA127" s="908"/>
      <c r="ILB127" s="908"/>
      <c r="ILC127" s="908"/>
      <c r="ILD127" s="908"/>
      <c r="ILE127" s="908"/>
      <c r="ILF127" s="908"/>
      <c r="ILG127" s="908"/>
      <c r="ILH127" s="908"/>
      <c r="ILI127" s="908"/>
      <c r="ILJ127" s="908"/>
      <c r="ILK127" s="908"/>
      <c r="ILL127" s="908"/>
      <c r="ILM127" s="908"/>
      <c r="ILN127" s="908"/>
      <c r="ILO127" s="908"/>
      <c r="ILP127" s="908"/>
      <c r="ILQ127" s="908"/>
      <c r="ILR127" s="908"/>
      <c r="ILS127" s="908"/>
      <c r="ILT127" s="908"/>
      <c r="ILU127" s="908"/>
      <c r="ILV127" s="908"/>
      <c r="ILW127" s="908"/>
      <c r="ILX127" s="908"/>
      <c r="ILY127" s="908"/>
      <c r="ILZ127" s="908"/>
      <c r="IMA127" s="908"/>
      <c r="IMB127" s="908"/>
      <c r="IMC127" s="908"/>
      <c r="IMD127" s="908"/>
      <c r="IME127" s="908"/>
      <c r="IMF127" s="908"/>
      <c r="IMG127" s="908"/>
      <c r="IMH127" s="908"/>
      <c r="IMI127" s="908"/>
      <c r="IMJ127" s="908"/>
      <c r="IMK127" s="908"/>
      <c r="IML127" s="908"/>
      <c r="IMM127" s="908"/>
      <c r="IMN127" s="908"/>
      <c r="IMO127" s="908"/>
      <c r="IMP127" s="908"/>
      <c r="IMQ127" s="908"/>
      <c r="IMR127" s="908"/>
      <c r="IMS127" s="908"/>
      <c r="IMT127" s="908"/>
      <c r="IMU127" s="908"/>
      <c r="IMV127" s="908"/>
      <c r="IMW127" s="908"/>
      <c r="IMX127" s="908"/>
      <c r="IMY127" s="908"/>
      <c r="IMZ127" s="908"/>
      <c r="INA127" s="908"/>
      <c r="INB127" s="908"/>
      <c r="INC127" s="908"/>
      <c r="IND127" s="908"/>
      <c r="INE127" s="908"/>
      <c r="INF127" s="908"/>
      <c r="ING127" s="908"/>
      <c r="INH127" s="908"/>
      <c r="INI127" s="908"/>
      <c r="INJ127" s="908"/>
      <c r="INK127" s="908"/>
      <c r="INL127" s="908"/>
      <c r="INM127" s="908"/>
      <c r="INN127" s="908"/>
      <c r="INO127" s="908"/>
      <c r="INP127" s="908"/>
      <c r="INQ127" s="908"/>
      <c r="INR127" s="908"/>
      <c r="INS127" s="908"/>
      <c r="INT127" s="908"/>
      <c r="INU127" s="908"/>
      <c r="INV127" s="908"/>
      <c r="INW127" s="908"/>
      <c r="INX127" s="908"/>
      <c r="INY127" s="908"/>
      <c r="INZ127" s="908"/>
      <c r="IOA127" s="908"/>
      <c r="IOB127" s="908"/>
      <c r="IOC127" s="908"/>
      <c r="IOD127" s="908"/>
      <c r="IOE127" s="908"/>
      <c r="IOF127" s="908"/>
      <c r="IOG127" s="908"/>
      <c r="IOH127" s="908"/>
      <c r="IOI127" s="908"/>
      <c r="IOJ127" s="908"/>
      <c r="IOK127" s="908"/>
      <c r="IOL127" s="908"/>
      <c r="IOM127" s="908"/>
      <c r="ION127" s="908"/>
      <c r="IOO127" s="908"/>
      <c r="IOP127" s="908"/>
      <c r="IOQ127" s="908"/>
      <c r="IOR127" s="908"/>
      <c r="IOS127" s="908"/>
      <c r="IOT127" s="908"/>
      <c r="IOU127" s="908"/>
      <c r="IOV127" s="908"/>
      <c r="IOW127" s="908"/>
      <c r="IOX127" s="908"/>
      <c r="IOY127" s="908"/>
      <c r="IOZ127" s="908"/>
      <c r="IPA127" s="908"/>
      <c r="IPB127" s="908"/>
      <c r="IPC127" s="908"/>
      <c r="IPD127" s="908"/>
      <c r="IPE127" s="908"/>
      <c r="IPF127" s="908"/>
      <c r="IPG127" s="908"/>
      <c r="IPH127" s="908"/>
      <c r="IPI127" s="908"/>
      <c r="IPJ127" s="908"/>
      <c r="IPK127" s="908"/>
      <c r="IPL127" s="908"/>
      <c r="IPM127" s="908"/>
      <c r="IPN127" s="908"/>
      <c r="IPO127" s="908"/>
      <c r="IPP127" s="908"/>
      <c r="IPQ127" s="908"/>
      <c r="IPR127" s="908"/>
      <c r="IPS127" s="908"/>
      <c r="IPT127" s="908"/>
      <c r="IPU127" s="908"/>
      <c r="IPV127" s="908"/>
      <c r="IPW127" s="908"/>
      <c r="IPX127" s="908"/>
      <c r="IPY127" s="908"/>
      <c r="IPZ127" s="908"/>
      <c r="IQA127" s="908"/>
      <c r="IQB127" s="908"/>
      <c r="IQC127" s="908"/>
      <c r="IQD127" s="908"/>
      <c r="IQE127" s="908"/>
      <c r="IQF127" s="908"/>
      <c r="IQG127" s="908"/>
      <c r="IQH127" s="908"/>
      <c r="IQI127" s="908"/>
      <c r="IQJ127" s="908"/>
      <c r="IQK127" s="908"/>
      <c r="IQL127" s="908"/>
      <c r="IQM127" s="908"/>
      <c r="IQN127" s="908"/>
      <c r="IQO127" s="908"/>
      <c r="IQP127" s="908"/>
      <c r="IQQ127" s="908"/>
      <c r="IQR127" s="908"/>
      <c r="IQS127" s="908"/>
      <c r="IQT127" s="908"/>
      <c r="IQU127" s="908"/>
      <c r="IQV127" s="908"/>
      <c r="IQW127" s="908"/>
      <c r="IQX127" s="908"/>
      <c r="IQY127" s="908"/>
      <c r="IQZ127" s="908"/>
      <c r="IRA127" s="908"/>
      <c r="IRB127" s="908"/>
      <c r="IRC127" s="908"/>
      <c r="IRD127" s="908"/>
      <c r="IRE127" s="908"/>
      <c r="IRF127" s="908"/>
      <c r="IRG127" s="908"/>
      <c r="IRH127" s="908"/>
      <c r="IRI127" s="908"/>
      <c r="IRJ127" s="908"/>
      <c r="IRK127" s="908"/>
      <c r="IRL127" s="908"/>
      <c r="IRM127" s="908"/>
      <c r="IRN127" s="908"/>
      <c r="IRO127" s="908"/>
      <c r="IRP127" s="908"/>
      <c r="IRQ127" s="908"/>
      <c r="IRR127" s="908"/>
      <c r="IRS127" s="908"/>
      <c r="IRT127" s="908"/>
      <c r="IRU127" s="908"/>
      <c r="IRV127" s="908"/>
      <c r="IRW127" s="908"/>
      <c r="IRX127" s="908"/>
      <c r="IRY127" s="908"/>
      <c r="IRZ127" s="908"/>
      <c r="ISA127" s="908"/>
      <c r="ISB127" s="908"/>
      <c r="ISC127" s="908"/>
      <c r="ISD127" s="908"/>
      <c r="ISE127" s="908"/>
      <c r="ISF127" s="908"/>
      <c r="ISG127" s="908"/>
      <c r="ISH127" s="908"/>
      <c r="ISI127" s="908"/>
      <c r="ISJ127" s="908"/>
      <c r="ISK127" s="908"/>
      <c r="ISL127" s="908"/>
      <c r="ISM127" s="908"/>
      <c r="ISN127" s="908"/>
      <c r="ISO127" s="908"/>
      <c r="ISP127" s="908"/>
      <c r="ISQ127" s="908"/>
      <c r="ISR127" s="908"/>
      <c r="ISS127" s="908"/>
      <c r="IST127" s="908"/>
      <c r="ISU127" s="908"/>
      <c r="ISV127" s="908"/>
      <c r="ISW127" s="908"/>
      <c r="ISX127" s="908"/>
      <c r="ISY127" s="908"/>
      <c r="ISZ127" s="908"/>
      <c r="ITA127" s="908"/>
      <c r="ITB127" s="908"/>
      <c r="ITC127" s="908"/>
      <c r="ITD127" s="908"/>
      <c r="ITE127" s="908"/>
      <c r="ITF127" s="908"/>
      <c r="ITG127" s="908"/>
      <c r="ITH127" s="908"/>
      <c r="ITI127" s="908"/>
      <c r="ITJ127" s="908"/>
      <c r="ITK127" s="908"/>
      <c r="ITL127" s="908"/>
      <c r="ITM127" s="908"/>
      <c r="ITN127" s="908"/>
      <c r="ITO127" s="908"/>
      <c r="ITP127" s="908"/>
      <c r="ITQ127" s="908"/>
      <c r="ITR127" s="908"/>
      <c r="ITS127" s="908"/>
      <c r="ITT127" s="908"/>
      <c r="ITU127" s="908"/>
      <c r="ITV127" s="908"/>
      <c r="ITW127" s="908"/>
      <c r="ITX127" s="908"/>
      <c r="ITY127" s="908"/>
      <c r="ITZ127" s="908"/>
      <c r="IUA127" s="908"/>
      <c r="IUB127" s="908"/>
      <c r="IUC127" s="908"/>
      <c r="IUD127" s="908"/>
      <c r="IUE127" s="908"/>
      <c r="IUF127" s="908"/>
      <c r="IUG127" s="908"/>
      <c r="IUH127" s="908"/>
      <c r="IUI127" s="908"/>
      <c r="IUJ127" s="908"/>
      <c r="IUK127" s="908"/>
      <c r="IUL127" s="908"/>
      <c r="IUM127" s="908"/>
      <c r="IUN127" s="908"/>
      <c r="IUO127" s="908"/>
      <c r="IUP127" s="908"/>
      <c r="IUQ127" s="908"/>
      <c r="IUR127" s="908"/>
      <c r="IUS127" s="908"/>
      <c r="IUT127" s="908"/>
      <c r="IUU127" s="908"/>
      <c r="IUV127" s="908"/>
      <c r="IUW127" s="908"/>
      <c r="IUX127" s="908"/>
      <c r="IUY127" s="908"/>
      <c r="IUZ127" s="908"/>
      <c r="IVA127" s="908"/>
      <c r="IVB127" s="908"/>
      <c r="IVC127" s="908"/>
      <c r="IVD127" s="908"/>
      <c r="IVE127" s="908"/>
      <c r="IVF127" s="908"/>
      <c r="IVG127" s="908"/>
      <c r="IVH127" s="908"/>
      <c r="IVI127" s="908"/>
      <c r="IVJ127" s="908"/>
      <c r="IVK127" s="908"/>
      <c r="IVL127" s="908"/>
      <c r="IVM127" s="908"/>
      <c r="IVN127" s="908"/>
      <c r="IVO127" s="908"/>
      <c r="IVP127" s="908"/>
      <c r="IVQ127" s="908"/>
      <c r="IVR127" s="908"/>
      <c r="IVS127" s="908"/>
      <c r="IVT127" s="908"/>
      <c r="IVU127" s="908"/>
      <c r="IVV127" s="908"/>
      <c r="IVW127" s="908"/>
      <c r="IVX127" s="908"/>
      <c r="IVY127" s="908"/>
      <c r="IVZ127" s="908"/>
      <c r="IWA127" s="908"/>
      <c r="IWB127" s="908"/>
      <c r="IWC127" s="908"/>
      <c r="IWD127" s="908"/>
      <c r="IWE127" s="908"/>
      <c r="IWF127" s="908"/>
      <c r="IWG127" s="908"/>
      <c r="IWH127" s="908"/>
      <c r="IWI127" s="908"/>
      <c r="IWJ127" s="908"/>
      <c r="IWK127" s="908"/>
      <c r="IWL127" s="908"/>
      <c r="IWM127" s="908"/>
      <c r="IWN127" s="908"/>
      <c r="IWO127" s="908"/>
      <c r="IWP127" s="908"/>
      <c r="IWQ127" s="908"/>
      <c r="IWR127" s="908"/>
      <c r="IWS127" s="908"/>
      <c r="IWT127" s="908"/>
      <c r="IWU127" s="908"/>
      <c r="IWV127" s="908"/>
      <c r="IWW127" s="908"/>
      <c r="IWX127" s="908"/>
      <c r="IWY127" s="908"/>
      <c r="IWZ127" s="908"/>
      <c r="IXA127" s="908"/>
      <c r="IXB127" s="908"/>
      <c r="IXC127" s="908"/>
      <c r="IXD127" s="908"/>
      <c r="IXE127" s="908"/>
      <c r="IXF127" s="908"/>
      <c r="IXG127" s="908"/>
      <c r="IXH127" s="908"/>
      <c r="IXI127" s="908"/>
      <c r="IXJ127" s="908"/>
      <c r="IXK127" s="908"/>
      <c r="IXL127" s="908"/>
      <c r="IXM127" s="908"/>
      <c r="IXN127" s="908"/>
      <c r="IXO127" s="908"/>
      <c r="IXP127" s="908"/>
      <c r="IXQ127" s="908"/>
      <c r="IXR127" s="908"/>
      <c r="IXS127" s="908"/>
      <c r="IXT127" s="908"/>
      <c r="IXU127" s="908"/>
      <c r="IXV127" s="908"/>
      <c r="IXW127" s="908"/>
      <c r="IXX127" s="908"/>
      <c r="IXY127" s="908"/>
      <c r="IXZ127" s="908"/>
      <c r="IYA127" s="908"/>
      <c r="IYB127" s="908"/>
      <c r="IYC127" s="908"/>
      <c r="IYD127" s="908"/>
      <c r="IYE127" s="908"/>
      <c r="IYF127" s="908"/>
      <c r="IYG127" s="908"/>
      <c r="IYH127" s="908"/>
      <c r="IYI127" s="908"/>
      <c r="IYJ127" s="908"/>
      <c r="IYK127" s="908"/>
      <c r="IYL127" s="908"/>
      <c r="IYM127" s="908"/>
      <c r="IYN127" s="908"/>
      <c r="IYO127" s="908"/>
      <c r="IYP127" s="908"/>
      <c r="IYQ127" s="908"/>
      <c r="IYR127" s="908"/>
      <c r="IYS127" s="908"/>
      <c r="IYT127" s="908"/>
      <c r="IYU127" s="908"/>
      <c r="IYV127" s="908"/>
      <c r="IYW127" s="908"/>
      <c r="IYX127" s="908"/>
      <c r="IYY127" s="908"/>
      <c r="IYZ127" s="908"/>
      <c r="IZA127" s="908"/>
      <c r="IZB127" s="908"/>
      <c r="IZC127" s="908"/>
      <c r="IZD127" s="908"/>
      <c r="IZE127" s="908"/>
      <c r="IZF127" s="908"/>
      <c r="IZG127" s="908"/>
      <c r="IZH127" s="908"/>
      <c r="IZI127" s="908"/>
      <c r="IZJ127" s="908"/>
      <c r="IZK127" s="908"/>
      <c r="IZL127" s="908"/>
      <c r="IZM127" s="908"/>
      <c r="IZN127" s="908"/>
      <c r="IZO127" s="908"/>
      <c r="IZP127" s="908"/>
      <c r="IZQ127" s="908"/>
      <c r="IZR127" s="908"/>
      <c r="IZS127" s="908"/>
      <c r="IZT127" s="908"/>
      <c r="IZU127" s="908"/>
      <c r="IZV127" s="908"/>
      <c r="IZW127" s="908"/>
      <c r="IZX127" s="908"/>
      <c r="IZY127" s="908"/>
      <c r="IZZ127" s="908"/>
      <c r="JAA127" s="908"/>
      <c r="JAB127" s="908"/>
      <c r="JAC127" s="908"/>
      <c r="JAD127" s="908"/>
      <c r="JAE127" s="908"/>
      <c r="JAF127" s="908"/>
      <c r="JAG127" s="908"/>
      <c r="JAH127" s="908"/>
      <c r="JAI127" s="908"/>
      <c r="JAJ127" s="908"/>
      <c r="JAK127" s="908"/>
      <c r="JAL127" s="908"/>
      <c r="JAM127" s="908"/>
      <c r="JAN127" s="908"/>
      <c r="JAO127" s="908"/>
      <c r="JAP127" s="908"/>
      <c r="JAQ127" s="908"/>
      <c r="JAR127" s="908"/>
      <c r="JAS127" s="908"/>
      <c r="JAT127" s="908"/>
      <c r="JAU127" s="908"/>
      <c r="JAV127" s="908"/>
      <c r="JAW127" s="908"/>
      <c r="JAX127" s="908"/>
      <c r="JAY127" s="908"/>
      <c r="JAZ127" s="908"/>
      <c r="JBA127" s="908"/>
      <c r="JBB127" s="908"/>
      <c r="JBC127" s="908"/>
      <c r="JBD127" s="908"/>
      <c r="JBE127" s="908"/>
      <c r="JBF127" s="908"/>
      <c r="JBG127" s="908"/>
      <c r="JBH127" s="908"/>
      <c r="JBI127" s="908"/>
      <c r="JBJ127" s="908"/>
      <c r="JBK127" s="908"/>
      <c r="JBL127" s="908"/>
      <c r="JBM127" s="908"/>
      <c r="JBN127" s="908"/>
      <c r="JBO127" s="908"/>
      <c r="JBP127" s="908"/>
      <c r="JBQ127" s="908"/>
      <c r="JBR127" s="908"/>
      <c r="JBS127" s="908"/>
      <c r="JBT127" s="908"/>
      <c r="JBU127" s="908"/>
      <c r="JBV127" s="908"/>
      <c r="JBW127" s="908"/>
      <c r="JBX127" s="908"/>
      <c r="JBY127" s="908"/>
      <c r="JBZ127" s="908"/>
      <c r="JCA127" s="908"/>
      <c r="JCB127" s="908"/>
      <c r="JCC127" s="908"/>
      <c r="JCD127" s="908"/>
      <c r="JCE127" s="908"/>
      <c r="JCF127" s="908"/>
      <c r="JCG127" s="908"/>
      <c r="JCH127" s="908"/>
      <c r="JCI127" s="908"/>
      <c r="JCJ127" s="908"/>
      <c r="JCK127" s="908"/>
      <c r="JCL127" s="908"/>
      <c r="JCM127" s="908"/>
      <c r="JCN127" s="908"/>
      <c r="JCO127" s="908"/>
      <c r="JCP127" s="908"/>
      <c r="JCQ127" s="908"/>
      <c r="JCR127" s="908"/>
      <c r="JCS127" s="908"/>
      <c r="JCT127" s="908"/>
      <c r="JCU127" s="908"/>
      <c r="JCV127" s="908"/>
      <c r="JCW127" s="908"/>
      <c r="JCX127" s="908"/>
      <c r="JCY127" s="908"/>
      <c r="JCZ127" s="908"/>
      <c r="JDA127" s="908"/>
      <c r="JDB127" s="908"/>
      <c r="JDC127" s="908"/>
      <c r="JDD127" s="908"/>
      <c r="JDE127" s="908"/>
      <c r="JDF127" s="908"/>
      <c r="JDG127" s="908"/>
      <c r="JDH127" s="908"/>
      <c r="JDI127" s="908"/>
      <c r="JDJ127" s="908"/>
      <c r="JDK127" s="908"/>
      <c r="JDL127" s="908"/>
      <c r="JDM127" s="908"/>
      <c r="JDN127" s="908"/>
      <c r="JDO127" s="908"/>
      <c r="JDP127" s="908"/>
      <c r="JDQ127" s="908"/>
      <c r="JDR127" s="908"/>
      <c r="JDS127" s="908"/>
      <c r="JDT127" s="908"/>
      <c r="JDU127" s="908"/>
      <c r="JDV127" s="908"/>
      <c r="JDW127" s="908"/>
      <c r="JDX127" s="908"/>
      <c r="JDY127" s="908"/>
      <c r="JDZ127" s="908"/>
      <c r="JEA127" s="908"/>
      <c r="JEB127" s="908"/>
      <c r="JEC127" s="908"/>
      <c r="JED127" s="908"/>
      <c r="JEE127" s="908"/>
      <c r="JEF127" s="908"/>
      <c r="JEG127" s="908"/>
      <c r="JEH127" s="908"/>
      <c r="JEI127" s="908"/>
      <c r="JEJ127" s="908"/>
      <c r="JEK127" s="908"/>
      <c r="JEL127" s="908"/>
      <c r="JEM127" s="908"/>
      <c r="JEN127" s="908"/>
      <c r="JEO127" s="908"/>
      <c r="JEP127" s="908"/>
      <c r="JEQ127" s="908"/>
      <c r="JER127" s="908"/>
      <c r="JES127" s="908"/>
      <c r="JET127" s="908"/>
      <c r="JEU127" s="908"/>
      <c r="JEV127" s="908"/>
      <c r="JEW127" s="908"/>
      <c r="JEX127" s="908"/>
      <c r="JEY127" s="908"/>
      <c r="JEZ127" s="908"/>
      <c r="JFA127" s="908"/>
      <c r="JFB127" s="908"/>
      <c r="JFC127" s="908"/>
      <c r="JFD127" s="908"/>
      <c r="JFE127" s="908"/>
      <c r="JFF127" s="908"/>
      <c r="JFG127" s="908"/>
      <c r="JFH127" s="908"/>
      <c r="JFI127" s="908"/>
      <c r="JFJ127" s="908"/>
      <c r="JFK127" s="908"/>
      <c r="JFL127" s="908"/>
      <c r="JFM127" s="908"/>
      <c r="JFN127" s="908"/>
      <c r="JFO127" s="908"/>
      <c r="JFP127" s="908"/>
      <c r="JFQ127" s="908"/>
      <c r="JFR127" s="908"/>
      <c r="JFS127" s="908"/>
      <c r="JFT127" s="908"/>
      <c r="JFU127" s="908"/>
      <c r="JFV127" s="908"/>
      <c r="JFW127" s="908"/>
      <c r="JFX127" s="908"/>
      <c r="JFY127" s="908"/>
      <c r="JFZ127" s="908"/>
      <c r="JGA127" s="908"/>
      <c r="JGB127" s="908"/>
      <c r="JGC127" s="908"/>
      <c r="JGD127" s="908"/>
      <c r="JGE127" s="908"/>
      <c r="JGF127" s="908"/>
      <c r="JGG127" s="908"/>
      <c r="JGH127" s="908"/>
      <c r="JGI127" s="908"/>
      <c r="JGJ127" s="908"/>
      <c r="JGK127" s="908"/>
      <c r="JGL127" s="908"/>
      <c r="JGM127" s="908"/>
      <c r="JGN127" s="908"/>
      <c r="JGO127" s="908"/>
      <c r="JGP127" s="908"/>
      <c r="JGQ127" s="908"/>
      <c r="JGR127" s="908"/>
      <c r="JGS127" s="908"/>
      <c r="JGT127" s="908"/>
      <c r="JGU127" s="908"/>
      <c r="JGV127" s="908"/>
      <c r="JGW127" s="908"/>
      <c r="JGX127" s="908"/>
      <c r="JGY127" s="908"/>
      <c r="JGZ127" s="908"/>
      <c r="JHA127" s="908"/>
      <c r="JHB127" s="908"/>
      <c r="JHC127" s="908"/>
      <c r="JHD127" s="908"/>
      <c r="JHE127" s="908"/>
      <c r="JHF127" s="908"/>
      <c r="JHG127" s="908"/>
      <c r="JHH127" s="908"/>
      <c r="JHI127" s="908"/>
      <c r="JHJ127" s="908"/>
      <c r="JHK127" s="908"/>
      <c r="JHL127" s="908"/>
      <c r="JHM127" s="908"/>
      <c r="JHN127" s="908"/>
      <c r="JHO127" s="908"/>
      <c r="JHP127" s="908"/>
      <c r="JHQ127" s="908"/>
      <c r="JHR127" s="908"/>
      <c r="JHS127" s="908"/>
      <c r="JHT127" s="908"/>
      <c r="JHU127" s="908"/>
      <c r="JHV127" s="908"/>
      <c r="JHW127" s="908"/>
      <c r="JHX127" s="908"/>
      <c r="JHY127" s="908"/>
      <c r="JHZ127" s="908"/>
      <c r="JIA127" s="908"/>
      <c r="JIB127" s="908"/>
      <c r="JIC127" s="908"/>
      <c r="JID127" s="908"/>
      <c r="JIE127" s="908"/>
      <c r="JIF127" s="908"/>
      <c r="JIG127" s="908"/>
      <c r="JIH127" s="908"/>
      <c r="JII127" s="908"/>
      <c r="JIJ127" s="908"/>
      <c r="JIK127" s="908"/>
      <c r="JIL127" s="908"/>
      <c r="JIM127" s="908"/>
      <c r="JIN127" s="908"/>
      <c r="JIO127" s="908"/>
      <c r="JIP127" s="908"/>
      <c r="JIQ127" s="908"/>
      <c r="JIR127" s="908"/>
      <c r="JIS127" s="908"/>
      <c r="JIT127" s="908"/>
      <c r="JIU127" s="908"/>
      <c r="JIV127" s="908"/>
      <c r="JIW127" s="908"/>
      <c r="JIX127" s="908"/>
      <c r="JIY127" s="908"/>
      <c r="JIZ127" s="908"/>
      <c r="JJA127" s="908"/>
      <c r="JJB127" s="908"/>
      <c r="JJC127" s="908"/>
      <c r="JJD127" s="908"/>
      <c r="JJE127" s="908"/>
      <c r="JJF127" s="908"/>
      <c r="JJG127" s="908"/>
      <c r="JJH127" s="908"/>
      <c r="JJI127" s="908"/>
      <c r="JJJ127" s="908"/>
      <c r="JJK127" s="908"/>
      <c r="JJL127" s="908"/>
      <c r="JJM127" s="908"/>
      <c r="JJN127" s="908"/>
      <c r="JJO127" s="908"/>
      <c r="JJP127" s="908"/>
      <c r="JJQ127" s="908"/>
      <c r="JJR127" s="908"/>
      <c r="JJS127" s="908"/>
      <c r="JJT127" s="908"/>
      <c r="JJU127" s="908"/>
      <c r="JJV127" s="908"/>
      <c r="JJW127" s="908"/>
      <c r="JJX127" s="908"/>
      <c r="JJY127" s="908"/>
      <c r="JJZ127" s="908"/>
      <c r="JKA127" s="908"/>
      <c r="JKB127" s="908"/>
      <c r="JKC127" s="908"/>
      <c r="JKD127" s="908"/>
      <c r="JKE127" s="908"/>
      <c r="JKF127" s="908"/>
      <c r="JKG127" s="908"/>
      <c r="JKH127" s="908"/>
      <c r="JKI127" s="908"/>
      <c r="JKJ127" s="908"/>
      <c r="JKK127" s="908"/>
      <c r="JKL127" s="908"/>
      <c r="JKM127" s="908"/>
      <c r="JKN127" s="908"/>
      <c r="JKO127" s="908"/>
      <c r="JKP127" s="908"/>
      <c r="JKQ127" s="908"/>
      <c r="JKR127" s="908"/>
      <c r="JKS127" s="908"/>
      <c r="JKT127" s="908"/>
      <c r="JKU127" s="908"/>
      <c r="JKV127" s="908"/>
      <c r="JKW127" s="908"/>
      <c r="JKX127" s="908"/>
      <c r="JKY127" s="908"/>
      <c r="JKZ127" s="908"/>
      <c r="JLA127" s="908"/>
      <c r="JLB127" s="908"/>
      <c r="JLC127" s="908"/>
      <c r="JLD127" s="908"/>
      <c r="JLE127" s="908"/>
      <c r="JLF127" s="908"/>
      <c r="JLG127" s="908"/>
      <c r="JLH127" s="908"/>
      <c r="JLI127" s="908"/>
      <c r="JLJ127" s="908"/>
      <c r="JLK127" s="908"/>
      <c r="JLL127" s="908"/>
      <c r="JLM127" s="908"/>
      <c r="JLN127" s="908"/>
      <c r="JLO127" s="908"/>
      <c r="JLP127" s="908"/>
      <c r="JLQ127" s="908"/>
      <c r="JLR127" s="908"/>
      <c r="JLS127" s="908"/>
      <c r="JLT127" s="908"/>
      <c r="JLU127" s="908"/>
      <c r="JLV127" s="908"/>
      <c r="JLW127" s="908"/>
      <c r="JLX127" s="908"/>
      <c r="JLY127" s="908"/>
      <c r="JLZ127" s="908"/>
      <c r="JMA127" s="908"/>
      <c r="JMB127" s="908"/>
      <c r="JMC127" s="908"/>
      <c r="JMD127" s="908"/>
      <c r="JME127" s="908"/>
      <c r="JMF127" s="908"/>
      <c r="JMG127" s="908"/>
      <c r="JMH127" s="908"/>
      <c r="JMI127" s="908"/>
      <c r="JMJ127" s="908"/>
      <c r="JMK127" s="908"/>
      <c r="JML127" s="908"/>
      <c r="JMM127" s="908"/>
      <c r="JMN127" s="908"/>
      <c r="JMO127" s="908"/>
      <c r="JMP127" s="908"/>
      <c r="JMQ127" s="908"/>
      <c r="JMR127" s="908"/>
      <c r="JMS127" s="908"/>
      <c r="JMT127" s="908"/>
      <c r="JMU127" s="908"/>
      <c r="JMV127" s="908"/>
      <c r="JMW127" s="908"/>
      <c r="JMX127" s="908"/>
      <c r="JMY127" s="908"/>
      <c r="JMZ127" s="908"/>
      <c r="JNA127" s="908"/>
      <c r="JNB127" s="908"/>
      <c r="JNC127" s="908"/>
      <c r="JND127" s="908"/>
      <c r="JNE127" s="908"/>
      <c r="JNF127" s="908"/>
      <c r="JNG127" s="908"/>
      <c r="JNH127" s="908"/>
      <c r="JNI127" s="908"/>
      <c r="JNJ127" s="908"/>
      <c r="JNK127" s="908"/>
      <c r="JNL127" s="908"/>
      <c r="JNM127" s="908"/>
      <c r="JNN127" s="908"/>
      <c r="JNO127" s="908"/>
      <c r="JNP127" s="908"/>
      <c r="JNQ127" s="908"/>
      <c r="JNR127" s="908"/>
      <c r="JNS127" s="908"/>
      <c r="JNT127" s="908"/>
      <c r="JNU127" s="908"/>
      <c r="JNV127" s="908"/>
      <c r="JNW127" s="908"/>
      <c r="JNX127" s="908"/>
      <c r="JNY127" s="908"/>
      <c r="JNZ127" s="908"/>
      <c r="JOA127" s="908"/>
      <c r="JOB127" s="908"/>
      <c r="JOC127" s="908"/>
      <c r="JOD127" s="908"/>
      <c r="JOE127" s="908"/>
      <c r="JOF127" s="908"/>
      <c r="JOG127" s="908"/>
      <c r="JOH127" s="908"/>
      <c r="JOI127" s="908"/>
      <c r="JOJ127" s="908"/>
      <c r="JOK127" s="908"/>
      <c r="JOL127" s="908"/>
      <c r="JOM127" s="908"/>
      <c r="JON127" s="908"/>
      <c r="JOO127" s="908"/>
      <c r="JOP127" s="908"/>
      <c r="JOQ127" s="908"/>
      <c r="JOR127" s="908"/>
      <c r="JOS127" s="908"/>
      <c r="JOT127" s="908"/>
      <c r="JOU127" s="908"/>
      <c r="JOV127" s="908"/>
      <c r="JOW127" s="908"/>
      <c r="JOX127" s="908"/>
      <c r="JOY127" s="908"/>
      <c r="JOZ127" s="908"/>
      <c r="JPA127" s="908"/>
      <c r="JPB127" s="908"/>
      <c r="JPC127" s="908"/>
      <c r="JPD127" s="908"/>
      <c r="JPE127" s="908"/>
      <c r="JPF127" s="908"/>
      <c r="JPG127" s="908"/>
      <c r="JPH127" s="908"/>
      <c r="JPI127" s="908"/>
      <c r="JPJ127" s="908"/>
      <c r="JPK127" s="908"/>
      <c r="JPL127" s="908"/>
      <c r="JPM127" s="908"/>
      <c r="JPN127" s="908"/>
      <c r="JPO127" s="908"/>
      <c r="JPP127" s="908"/>
      <c r="JPQ127" s="908"/>
      <c r="JPR127" s="908"/>
      <c r="JPS127" s="908"/>
      <c r="JPT127" s="908"/>
      <c r="JPU127" s="908"/>
      <c r="JPV127" s="908"/>
      <c r="JPW127" s="908"/>
      <c r="JPX127" s="908"/>
      <c r="JPY127" s="908"/>
      <c r="JPZ127" s="908"/>
      <c r="JQA127" s="908"/>
      <c r="JQB127" s="908"/>
      <c r="JQC127" s="908"/>
      <c r="JQD127" s="908"/>
      <c r="JQE127" s="908"/>
      <c r="JQF127" s="908"/>
      <c r="JQG127" s="908"/>
      <c r="JQH127" s="908"/>
      <c r="JQI127" s="908"/>
      <c r="JQJ127" s="908"/>
      <c r="JQK127" s="908"/>
      <c r="JQL127" s="908"/>
      <c r="JQM127" s="908"/>
      <c r="JQN127" s="908"/>
      <c r="JQO127" s="908"/>
      <c r="JQP127" s="908"/>
      <c r="JQQ127" s="908"/>
      <c r="JQR127" s="908"/>
      <c r="JQS127" s="908"/>
      <c r="JQT127" s="908"/>
      <c r="JQU127" s="908"/>
      <c r="JQV127" s="908"/>
      <c r="JQW127" s="908"/>
      <c r="JQX127" s="908"/>
      <c r="JQY127" s="908"/>
      <c r="JQZ127" s="908"/>
      <c r="JRA127" s="908"/>
      <c r="JRB127" s="908"/>
      <c r="JRC127" s="908"/>
      <c r="JRD127" s="908"/>
      <c r="JRE127" s="908"/>
      <c r="JRF127" s="908"/>
      <c r="JRG127" s="908"/>
      <c r="JRH127" s="908"/>
      <c r="JRI127" s="908"/>
      <c r="JRJ127" s="908"/>
      <c r="JRK127" s="908"/>
      <c r="JRL127" s="908"/>
      <c r="JRM127" s="908"/>
      <c r="JRN127" s="908"/>
      <c r="JRO127" s="908"/>
      <c r="JRP127" s="908"/>
      <c r="JRQ127" s="908"/>
      <c r="JRR127" s="908"/>
      <c r="JRS127" s="908"/>
      <c r="JRT127" s="908"/>
      <c r="JRU127" s="908"/>
      <c r="JRV127" s="908"/>
      <c r="JRW127" s="908"/>
      <c r="JRX127" s="908"/>
      <c r="JRY127" s="908"/>
      <c r="JRZ127" s="908"/>
      <c r="JSA127" s="908"/>
      <c r="JSB127" s="908"/>
      <c r="JSC127" s="908"/>
      <c r="JSD127" s="908"/>
      <c r="JSE127" s="908"/>
      <c r="JSF127" s="908"/>
      <c r="JSG127" s="908"/>
      <c r="JSH127" s="908"/>
      <c r="JSI127" s="908"/>
      <c r="JSJ127" s="908"/>
      <c r="JSK127" s="908"/>
      <c r="JSL127" s="908"/>
      <c r="JSM127" s="908"/>
      <c r="JSN127" s="908"/>
      <c r="JSO127" s="908"/>
      <c r="JSP127" s="908"/>
      <c r="JSQ127" s="908"/>
      <c r="JSR127" s="908"/>
      <c r="JSS127" s="908"/>
      <c r="JST127" s="908"/>
      <c r="JSU127" s="908"/>
      <c r="JSV127" s="908"/>
      <c r="JSW127" s="908"/>
      <c r="JSX127" s="908"/>
      <c r="JSY127" s="908"/>
      <c r="JSZ127" s="908"/>
      <c r="JTA127" s="908"/>
      <c r="JTB127" s="908"/>
      <c r="JTC127" s="908"/>
      <c r="JTD127" s="908"/>
      <c r="JTE127" s="908"/>
      <c r="JTF127" s="908"/>
      <c r="JTG127" s="908"/>
      <c r="JTH127" s="908"/>
      <c r="JTI127" s="908"/>
      <c r="JTJ127" s="908"/>
      <c r="JTK127" s="908"/>
      <c r="JTL127" s="908"/>
      <c r="JTM127" s="908"/>
      <c r="JTN127" s="908"/>
      <c r="JTO127" s="908"/>
      <c r="JTP127" s="908"/>
      <c r="JTQ127" s="908"/>
      <c r="JTR127" s="908"/>
      <c r="JTS127" s="908"/>
      <c r="JTT127" s="908"/>
      <c r="JTU127" s="908"/>
      <c r="JTV127" s="908"/>
      <c r="JTW127" s="908"/>
      <c r="JTX127" s="908"/>
      <c r="JTY127" s="908"/>
      <c r="JTZ127" s="908"/>
      <c r="JUA127" s="908"/>
      <c r="JUB127" s="908"/>
      <c r="JUC127" s="908"/>
      <c r="JUD127" s="908"/>
      <c r="JUE127" s="908"/>
      <c r="JUF127" s="908"/>
      <c r="JUG127" s="908"/>
      <c r="JUH127" s="908"/>
      <c r="JUI127" s="908"/>
      <c r="JUJ127" s="908"/>
      <c r="JUK127" s="908"/>
      <c r="JUL127" s="908"/>
      <c r="JUM127" s="908"/>
      <c r="JUN127" s="908"/>
      <c r="JUO127" s="908"/>
      <c r="JUP127" s="908"/>
      <c r="JUQ127" s="908"/>
      <c r="JUR127" s="908"/>
      <c r="JUS127" s="908"/>
      <c r="JUT127" s="908"/>
      <c r="JUU127" s="908"/>
      <c r="JUV127" s="908"/>
      <c r="JUW127" s="908"/>
      <c r="JUX127" s="908"/>
      <c r="JUY127" s="908"/>
      <c r="JUZ127" s="908"/>
      <c r="JVA127" s="908"/>
      <c r="JVB127" s="908"/>
      <c r="JVC127" s="908"/>
      <c r="JVD127" s="908"/>
      <c r="JVE127" s="908"/>
      <c r="JVF127" s="908"/>
      <c r="JVG127" s="908"/>
      <c r="JVH127" s="908"/>
      <c r="JVI127" s="908"/>
      <c r="JVJ127" s="908"/>
      <c r="JVK127" s="908"/>
      <c r="JVL127" s="908"/>
      <c r="JVM127" s="908"/>
      <c r="JVN127" s="908"/>
      <c r="JVO127" s="908"/>
      <c r="JVP127" s="908"/>
      <c r="JVQ127" s="908"/>
      <c r="JVR127" s="908"/>
      <c r="JVS127" s="908"/>
      <c r="JVT127" s="908"/>
      <c r="JVU127" s="908"/>
      <c r="JVV127" s="908"/>
      <c r="JVW127" s="908"/>
      <c r="JVX127" s="908"/>
      <c r="JVY127" s="908"/>
      <c r="JVZ127" s="908"/>
      <c r="JWA127" s="908"/>
      <c r="JWB127" s="908"/>
      <c r="JWC127" s="908"/>
      <c r="JWD127" s="908"/>
      <c r="JWE127" s="908"/>
      <c r="JWF127" s="908"/>
      <c r="JWG127" s="908"/>
      <c r="JWH127" s="908"/>
      <c r="JWI127" s="908"/>
      <c r="JWJ127" s="908"/>
      <c r="JWK127" s="908"/>
      <c r="JWL127" s="908"/>
      <c r="JWM127" s="908"/>
      <c r="JWN127" s="908"/>
      <c r="JWO127" s="908"/>
      <c r="JWP127" s="908"/>
      <c r="JWQ127" s="908"/>
      <c r="JWR127" s="908"/>
      <c r="JWS127" s="908"/>
      <c r="JWT127" s="908"/>
      <c r="JWU127" s="908"/>
      <c r="JWV127" s="908"/>
      <c r="JWW127" s="908"/>
      <c r="JWX127" s="908"/>
      <c r="JWY127" s="908"/>
      <c r="JWZ127" s="908"/>
      <c r="JXA127" s="908"/>
      <c r="JXB127" s="908"/>
      <c r="JXC127" s="908"/>
      <c r="JXD127" s="908"/>
      <c r="JXE127" s="908"/>
      <c r="JXF127" s="908"/>
      <c r="JXG127" s="908"/>
      <c r="JXH127" s="908"/>
      <c r="JXI127" s="908"/>
      <c r="JXJ127" s="908"/>
      <c r="JXK127" s="908"/>
      <c r="JXL127" s="908"/>
      <c r="JXM127" s="908"/>
      <c r="JXN127" s="908"/>
      <c r="JXO127" s="908"/>
      <c r="JXP127" s="908"/>
      <c r="JXQ127" s="908"/>
      <c r="JXR127" s="908"/>
      <c r="JXS127" s="908"/>
      <c r="JXT127" s="908"/>
      <c r="JXU127" s="908"/>
      <c r="JXV127" s="908"/>
      <c r="JXW127" s="908"/>
      <c r="JXX127" s="908"/>
      <c r="JXY127" s="908"/>
      <c r="JXZ127" s="908"/>
      <c r="JYA127" s="908"/>
      <c r="JYB127" s="908"/>
      <c r="JYC127" s="908"/>
      <c r="JYD127" s="908"/>
      <c r="JYE127" s="908"/>
      <c r="JYF127" s="908"/>
      <c r="JYG127" s="908"/>
      <c r="JYH127" s="908"/>
      <c r="JYI127" s="908"/>
      <c r="JYJ127" s="908"/>
      <c r="JYK127" s="908"/>
      <c r="JYL127" s="908"/>
      <c r="JYM127" s="908"/>
      <c r="JYN127" s="908"/>
      <c r="JYO127" s="908"/>
      <c r="JYP127" s="908"/>
      <c r="JYQ127" s="908"/>
      <c r="JYR127" s="908"/>
      <c r="JYS127" s="908"/>
      <c r="JYT127" s="908"/>
      <c r="JYU127" s="908"/>
      <c r="JYV127" s="908"/>
      <c r="JYW127" s="908"/>
      <c r="JYX127" s="908"/>
      <c r="JYY127" s="908"/>
      <c r="JYZ127" s="908"/>
      <c r="JZA127" s="908"/>
      <c r="JZB127" s="908"/>
      <c r="JZC127" s="908"/>
      <c r="JZD127" s="908"/>
      <c r="JZE127" s="908"/>
      <c r="JZF127" s="908"/>
      <c r="JZG127" s="908"/>
      <c r="JZH127" s="908"/>
      <c r="JZI127" s="908"/>
      <c r="JZJ127" s="908"/>
      <c r="JZK127" s="908"/>
      <c r="JZL127" s="908"/>
      <c r="JZM127" s="908"/>
      <c r="JZN127" s="908"/>
      <c r="JZO127" s="908"/>
      <c r="JZP127" s="908"/>
      <c r="JZQ127" s="908"/>
      <c r="JZR127" s="908"/>
      <c r="JZS127" s="908"/>
      <c r="JZT127" s="908"/>
      <c r="JZU127" s="908"/>
      <c r="JZV127" s="908"/>
      <c r="JZW127" s="908"/>
      <c r="JZX127" s="908"/>
      <c r="JZY127" s="908"/>
      <c r="JZZ127" s="908"/>
      <c r="KAA127" s="908"/>
      <c r="KAB127" s="908"/>
      <c r="KAC127" s="908"/>
      <c r="KAD127" s="908"/>
      <c r="KAE127" s="908"/>
      <c r="KAF127" s="908"/>
      <c r="KAG127" s="908"/>
      <c r="KAH127" s="908"/>
      <c r="KAI127" s="908"/>
      <c r="KAJ127" s="908"/>
      <c r="KAK127" s="908"/>
      <c r="KAL127" s="908"/>
      <c r="KAM127" s="908"/>
      <c r="KAN127" s="908"/>
      <c r="KAO127" s="908"/>
      <c r="KAP127" s="908"/>
      <c r="KAQ127" s="908"/>
      <c r="KAR127" s="908"/>
      <c r="KAS127" s="908"/>
      <c r="KAT127" s="908"/>
      <c r="KAU127" s="908"/>
      <c r="KAV127" s="908"/>
      <c r="KAW127" s="908"/>
      <c r="KAX127" s="908"/>
      <c r="KAY127" s="908"/>
      <c r="KAZ127" s="908"/>
      <c r="KBA127" s="908"/>
      <c r="KBB127" s="908"/>
      <c r="KBC127" s="908"/>
      <c r="KBD127" s="908"/>
      <c r="KBE127" s="908"/>
      <c r="KBF127" s="908"/>
      <c r="KBG127" s="908"/>
      <c r="KBH127" s="908"/>
      <c r="KBI127" s="908"/>
      <c r="KBJ127" s="908"/>
      <c r="KBK127" s="908"/>
      <c r="KBL127" s="908"/>
      <c r="KBM127" s="908"/>
      <c r="KBN127" s="908"/>
      <c r="KBO127" s="908"/>
      <c r="KBP127" s="908"/>
      <c r="KBQ127" s="908"/>
      <c r="KBR127" s="908"/>
      <c r="KBS127" s="908"/>
      <c r="KBT127" s="908"/>
      <c r="KBU127" s="908"/>
      <c r="KBV127" s="908"/>
      <c r="KBW127" s="908"/>
      <c r="KBX127" s="908"/>
      <c r="KBY127" s="908"/>
      <c r="KBZ127" s="908"/>
      <c r="KCA127" s="908"/>
      <c r="KCB127" s="908"/>
      <c r="KCC127" s="908"/>
      <c r="KCD127" s="908"/>
      <c r="KCE127" s="908"/>
      <c r="KCF127" s="908"/>
      <c r="KCG127" s="908"/>
      <c r="KCH127" s="908"/>
      <c r="KCI127" s="908"/>
      <c r="KCJ127" s="908"/>
      <c r="KCK127" s="908"/>
      <c r="KCL127" s="908"/>
      <c r="KCM127" s="908"/>
      <c r="KCN127" s="908"/>
      <c r="KCO127" s="908"/>
      <c r="KCP127" s="908"/>
      <c r="KCQ127" s="908"/>
      <c r="KCR127" s="908"/>
      <c r="KCS127" s="908"/>
      <c r="KCT127" s="908"/>
      <c r="KCU127" s="908"/>
      <c r="KCV127" s="908"/>
      <c r="KCW127" s="908"/>
      <c r="KCX127" s="908"/>
      <c r="KCY127" s="908"/>
      <c r="KCZ127" s="908"/>
      <c r="KDA127" s="908"/>
      <c r="KDB127" s="908"/>
      <c r="KDC127" s="908"/>
      <c r="KDD127" s="908"/>
      <c r="KDE127" s="908"/>
      <c r="KDF127" s="908"/>
      <c r="KDG127" s="908"/>
      <c r="KDH127" s="908"/>
      <c r="KDI127" s="908"/>
      <c r="KDJ127" s="908"/>
      <c r="KDK127" s="908"/>
      <c r="KDL127" s="908"/>
      <c r="KDM127" s="908"/>
      <c r="KDN127" s="908"/>
      <c r="KDO127" s="908"/>
      <c r="KDP127" s="908"/>
      <c r="KDQ127" s="908"/>
      <c r="KDR127" s="908"/>
      <c r="KDS127" s="908"/>
      <c r="KDT127" s="908"/>
      <c r="KDU127" s="908"/>
      <c r="KDV127" s="908"/>
      <c r="KDW127" s="908"/>
      <c r="KDX127" s="908"/>
      <c r="KDY127" s="908"/>
      <c r="KDZ127" s="908"/>
      <c r="KEA127" s="908"/>
      <c r="KEB127" s="908"/>
      <c r="KEC127" s="908"/>
      <c r="KED127" s="908"/>
      <c r="KEE127" s="908"/>
      <c r="KEF127" s="908"/>
      <c r="KEG127" s="908"/>
      <c r="KEH127" s="908"/>
      <c r="KEI127" s="908"/>
      <c r="KEJ127" s="908"/>
      <c r="KEK127" s="908"/>
      <c r="KEL127" s="908"/>
      <c r="KEM127" s="908"/>
      <c r="KEN127" s="908"/>
      <c r="KEO127" s="908"/>
      <c r="KEP127" s="908"/>
      <c r="KEQ127" s="908"/>
      <c r="KER127" s="908"/>
      <c r="KES127" s="908"/>
      <c r="KET127" s="908"/>
      <c r="KEU127" s="908"/>
      <c r="KEV127" s="908"/>
      <c r="KEW127" s="908"/>
      <c r="KEX127" s="908"/>
      <c r="KEY127" s="908"/>
      <c r="KEZ127" s="908"/>
      <c r="KFA127" s="908"/>
      <c r="KFB127" s="908"/>
      <c r="KFC127" s="908"/>
      <c r="KFD127" s="908"/>
      <c r="KFE127" s="908"/>
      <c r="KFF127" s="908"/>
      <c r="KFG127" s="908"/>
      <c r="KFH127" s="908"/>
      <c r="KFI127" s="908"/>
      <c r="KFJ127" s="908"/>
      <c r="KFK127" s="908"/>
      <c r="KFL127" s="908"/>
      <c r="KFM127" s="908"/>
      <c r="KFN127" s="908"/>
      <c r="KFO127" s="908"/>
      <c r="KFP127" s="908"/>
      <c r="KFQ127" s="908"/>
      <c r="KFR127" s="908"/>
      <c r="KFS127" s="908"/>
      <c r="KFT127" s="908"/>
      <c r="KFU127" s="908"/>
      <c r="KFV127" s="908"/>
      <c r="KFW127" s="908"/>
      <c r="KFX127" s="908"/>
      <c r="KFY127" s="908"/>
      <c r="KFZ127" s="908"/>
      <c r="KGA127" s="908"/>
      <c r="KGB127" s="908"/>
      <c r="KGC127" s="908"/>
      <c r="KGD127" s="908"/>
      <c r="KGE127" s="908"/>
      <c r="KGF127" s="908"/>
      <c r="KGG127" s="908"/>
      <c r="KGH127" s="908"/>
      <c r="KGI127" s="908"/>
      <c r="KGJ127" s="908"/>
      <c r="KGK127" s="908"/>
      <c r="KGL127" s="908"/>
      <c r="KGM127" s="908"/>
      <c r="KGN127" s="908"/>
      <c r="KGO127" s="908"/>
      <c r="KGP127" s="908"/>
      <c r="KGQ127" s="908"/>
      <c r="KGR127" s="908"/>
      <c r="KGS127" s="908"/>
      <c r="KGT127" s="908"/>
      <c r="KGU127" s="908"/>
      <c r="KGV127" s="908"/>
      <c r="KGW127" s="908"/>
      <c r="KGX127" s="908"/>
      <c r="KGY127" s="908"/>
      <c r="KGZ127" s="908"/>
      <c r="KHA127" s="908"/>
      <c r="KHB127" s="908"/>
      <c r="KHC127" s="908"/>
      <c r="KHD127" s="908"/>
      <c r="KHE127" s="908"/>
      <c r="KHF127" s="908"/>
      <c r="KHG127" s="908"/>
      <c r="KHH127" s="908"/>
      <c r="KHI127" s="908"/>
      <c r="KHJ127" s="908"/>
      <c r="KHK127" s="908"/>
      <c r="KHL127" s="908"/>
      <c r="KHM127" s="908"/>
      <c r="KHN127" s="908"/>
      <c r="KHO127" s="908"/>
      <c r="KHP127" s="908"/>
      <c r="KHQ127" s="908"/>
      <c r="KHR127" s="908"/>
      <c r="KHS127" s="908"/>
      <c r="KHT127" s="908"/>
      <c r="KHU127" s="908"/>
      <c r="KHV127" s="908"/>
      <c r="KHW127" s="908"/>
      <c r="KHX127" s="908"/>
      <c r="KHY127" s="908"/>
      <c r="KHZ127" s="908"/>
      <c r="KIA127" s="908"/>
      <c r="KIB127" s="908"/>
      <c r="KIC127" s="908"/>
      <c r="KID127" s="908"/>
      <c r="KIE127" s="908"/>
      <c r="KIF127" s="908"/>
      <c r="KIG127" s="908"/>
      <c r="KIH127" s="908"/>
      <c r="KII127" s="908"/>
      <c r="KIJ127" s="908"/>
      <c r="KIK127" s="908"/>
      <c r="KIL127" s="908"/>
      <c r="KIM127" s="908"/>
      <c r="KIN127" s="908"/>
      <c r="KIO127" s="908"/>
      <c r="KIP127" s="908"/>
      <c r="KIQ127" s="908"/>
      <c r="KIR127" s="908"/>
      <c r="KIS127" s="908"/>
      <c r="KIT127" s="908"/>
      <c r="KIU127" s="908"/>
      <c r="KIV127" s="908"/>
      <c r="KIW127" s="908"/>
      <c r="KIX127" s="908"/>
      <c r="KIY127" s="908"/>
      <c r="KIZ127" s="908"/>
      <c r="KJA127" s="908"/>
      <c r="KJB127" s="908"/>
      <c r="KJC127" s="908"/>
      <c r="KJD127" s="908"/>
      <c r="KJE127" s="908"/>
      <c r="KJF127" s="908"/>
      <c r="KJG127" s="908"/>
      <c r="KJH127" s="908"/>
      <c r="KJI127" s="908"/>
      <c r="KJJ127" s="908"/>
      <c r="KJK127" s="908"/>
      <c r="KJL127" s="908"/>
      <c r="KJM127" s="908"/>
      <c r="KJN127" s="908"/>
      <c r="KJO127" s="908"/>
      <c r="KJP127" s="908"/>
      <c r="KJQ127" s="908"/>
      <c r="KJR127" s="908"/>
      <c r="KJS127" s="908"/>
      <c r="KJT127" s="908"/>
      <c r="KJU127" s="908"/>
      <c r="KJV127" s="908"/>
      <c r="KJW127" s="908"/>
      <c r="KJX127" s="908"/>
      <c r="KJY127" s="908"/>
      <c r="KJZ127" s="908"/>
      <c r="KKA127" s="908"/>
      <c r="KKB127" s="908"/>
      <c r="KKC127" s="908"/>
      <c r="KKD127" s="908"/>
      <c r="KKE127" s="908"/>
      <c r="KKF127" s="908"/>
      <c r="KKG127" s="908"/>
      <c r="KKH127" s="908"/>
      <c r="KKI127" s="908"/>
      <c r="KKJ127" s="908"/>
      <c r="KKK127" s="908"/>
      <c r="KKL127" s="908"/>
      <c r="KKM127" s="908"/>
      <c r="KKN127" s="908"/>
      <c r="KKO127" s="908"/>
      <c r="KKP127" s="908"/>
      <c r="KKQ127" s="908"/>
      <c r="KKR127" s="908"/>
      <c r="KKS127" s="908"/>
      <c r="KKT127" s="908"/>
      <c r="KKU127" s="908"/>
      <c r="KKV127" s="908"/>
      <c r="KKW127" s="908"/>
      <c r="KKX127" s="908"/>
      <c r="KKY127" s="908"/>
      <c r="KKZ127" s="908"/>
      <c r="KLA127" s="908"/>
      <c r="KLB127" s="908"/>
      <c r="KLC127" s="908"/>
      <c r="KLD127" s="908"/>
      <c r="KLE127" s="908"/>
      <c r="KLF127" s="908"/>
      <c r="KLG127" s="908"/>
      <c r="KLH127" s="908"/>
      <c r="KLI127" s="908"/>
      <c r="KLJ127" s="908"/>
      <c r="KLK127" s="908"/>
      <c r="KLL127" s="908"/>
      <c r="KLM127" s="908"/>
      <c r="KLN127" s="908"/>
      <c r="KLO127" s="908"/>
      <c r="KLP127" s="908"/>
      <c r="KLQ127" s="908"/>
      <c r="KLR127" s="908"/>
      <c r="KLS127" s="908"/>
      <c r="KLT127" s="908"/>
      <c r="KLU127" s="908"/>
      <c r="KLV127" s="908"/>
      <c r="KLW127" s="908"/>
      <c r="KLX127" s="908"/>
      <c r="KLY127" s="908"/>
      <c r="KLZ127" s="908"/>
      <c r="KMA127" s="908"/>
      <c r="KMB127" s="908"/>
      <c r="KMC127" s="908"/>
      <c r="KMD127" s="908"/>
      <c r="KME127" s="908"/>
      <c r="KMF127" s="908"/>
      <c r="KMG127" s="908"/>
      <c r="KMH127" s="908"/>
      <c r="KMI127" s="908"/>
      <c r="KMJ127" s="908"/>
      <c r="KMK127" s="908"/>
      <c r="KML127" s="908"/>
      <c r="KMM127" s="908"/>
      <c r="KMN127" s="908"/>
      <c r="KMO127" s="908"/>
      <c r="KMP127" s="908"/>
      <c r="KMQ127" s="908"/>
      <c r="KMR127" s="908"/>
      <c r="KMS127" s="908"/>
      <c r="KMT127" s="908"/>
      <c r="KMU127" s="908"/>
      <c r="KMV127" s="908"/>
      <c r="KMW127" s="908"/>
      <c r="KMX127" s="908"/>
      <c r="KMY127" s="908"/>
      <c r="KMZ127" s="908"/>
      <c r="KNA127" s="908"/>
      <c r="KNB127" s="908"/>
      <c r="KNC127" s="908"/>
      <c r="KND127" s="908"/>
      <c r="KNE127" s="908"/>
      <c r="KNF127" s="908"/>
      <c r="KNG127" s="908"/>
      <c r="KNH127" s="908"/>
      <c r="KNI127" s="908"/>
      <c r="KNJ127" s="908"/>
      <c r="KNK127" s="908"/>
      <c r="KNL127" s="908"/>
      <c r="KNM127" s="908"/>
      <c r="KNN127" s="908"/>
      <c r="KNO127" s="908"/>
      <c r="KNP127" s="908"/>
      <c r="KNQ127" s="908"/>
      <c r="KNR127" s="908"/>
      <c r="KNS127" s="908"/>
      <c r="KNT127" s="908"/>
      <c r="KNU127" s="908"/>
      <c r="KNV127" s="908"/>
      <c r="KNW127" s="908"/>
      <c r="KNX127" s="908"/>
      <c r="KNY127" s="908"/>
      <c r="KNZ127" s="908"/>
      <c r="KOA127" s="908"/>
      <c r="KOB127" s="908"/>
      <c r="KOC127" s="908"/>
      <c r="KOD127" s="908"/>
      <c r="KOE127" s="908"/>
      <c r="KOF127" s="908"/>
      <c r="KOG127" s="908"/>
      <c r="KOH127" s="908"/>
      <c r="KOI127" s="908"/>
      <c r="KOJ127" s="908"/>
      <c r="KOK127" s="908"/>
      <c r="KOL127" s="908"/>
      <c r="KOM127" s="908"/>
      <c r="KON127" s="908"/>
      <c r="KOO127" s="908"/>
      <c r="KOP127" s="908"/>
      <c r="KOQ127" s="908"/>
      <c r="KOR127" s="908"/>
      <c r="KOS127" s="908"/>
      <c r="KOT127" s="908"/>
      <c r="KOU127" s="908"/>
      <c r="KOV127" s="908"/>
      <c r="KOW127" s="908"/>
      <c r="KOX127" s="908"/>
      <c r="KOY127" s="908"/>
      <c r="KOZ127" s="908"/>
      <c r="KPA127" s="908"/>
      <c r="KPB127" s="908"/>
      <c r="KPC127" s="908"/>
      <c r="KPD127" s="908"/>
      <c r="KPE127" s="908"/>
      <c r="KPF127" s="908"/>
      <c r="KPG127" s="908"/>
      <c r="KPH127" s="908"/>
      <c r="KPI127" s="908"/>
      <c r="KPJ127" s="908"/>
      <c r="KPK127" s="908"/>
      <c r="KPL127" s="908"/>
      <c r="KPM127" s="908"/>
      <c r="KPN127" s="908"/>
      <c r="KPO127" s="908"/>
      <c r="KPP127" s="908"/>
      <c r="KPQ127" s="908"/>
      <c r="KPR127" s="908"/>
      <c r="KPS127" s="908"/>
      <c r="KPT127" s="908"/>
      <c r="KPU127" s="908"/>
      <c r="KPV127" s="908"/>
      <c r="KPW127" s="908"/>
      <c r="KPX127" s="908"/>
      <c r="KPY127" s="908"/>
      <c r="KPZ127" s="908"/>
      <c r="KQA127" s="908"/>
      <c r="KQB127" s="908"/>
      <c r="KQC127" s="908"/>
      <c r="KQD127" s="908"/>
      <c r="KQE127" s="908"/>
      <c r="KQF127" s="908"/>
      <c r="KQG127" s="908"/>
      <c r="KQH127" s="908"/>
      <c r="KQI127" s="908"/>
      <c r="KQJ127" s="908"/>
      <c r="KQK127" s="908"/>
      <c r="KQL127" s="908"/>
      <c r="KQM127" s="908"/>
      <c r="KQN127" s="908"/>
      <c r="KQO127" s="908"/>
      <c r="KQP127" s="908"/>
      <c r="KQQ127" s="908"/>
      <c r="KQR127" s="908"/>
      <c r="KQS127" s="908"/>
      <c r="KQT127" s="908"/>
      <c r="KQU127" s="908"/>
      <c r="KQV127" s="908"/>
      <c r="KQW127" s="908"/>
      <c r="KQX127" s="908"/>
      <c r="KQY127" s="908"/>
      <c r="KQZ127" s="908"/>
      <c r="KRA127" s="908"/>
      <c r="KRB127" s="908"/>
      <c r="KRC127" s="908"/>
      <c r="KRD127" s="908"/>
      <c r="KRE127" s="908"/>
      <c r="KRF127" s="908"/>
      <c r="KRG127" s="908"/>
      <c r="KRH127" s="908"/>
      <c r="KRI127" s="908"/>
      <c r="KRJ127" s="908"/>
      <c r="KRK127" s="908"/>
      <c r="KRL127" s="908"/>
      <c r="KRM127" s="908"/>
      <c r="KRN127" s="908"/>
      <c r="KRO127" s="908"/>
      <c r="KRP127" s="908"/>
      <c r="KRQ127" s="908"/>
      <c r="KRR127" s="908"/>
      <c r="KRS127" s="908"/>
      <c r="KRT127" s="908"/>
      <c r="KRU127" s="908"/>
      <c r="KRV127" s="908"/>
      <c r="KRW127" s="908"/>
      <c r="KRX127" s="908"/>
      <c r="KRY127" s="908"/>
      <c r="KRZ127" s="908"/>
      <c r="KSA127" s="908"/>
      <c r="KSB127" s="908"/>
      <c r="KSC127" s="908"/>
      <c r="KSD127" s="908"/>
      <c r="KSE127" s="908"/>
      <c r="KSF127" s="908"/>
      <c r="KSG127" s="908"/>
      <c r="KSH127" s="908"/>
      <c r="KSI127" s="908"/>
      <c r="KSJ127" s="908"/>
      <c r="KSK127" s="908"/>
      <c r="KSL127" s="908"/>
      <c r="KSM127" s="908"/>
      <c r="KSN127" s="908"/>
      <c r="KSO127" s="908"/>
      <c r="KSP127" s="908"/>
      <c r="KSQ127" s="908"/>
      <c r="KSR127" s="908"/>
      <c r="KSS127" s="908"/>
      <c r="KST127" s="908"/>
      <c r="KSU127" s="908"/>
      <c r="KSV127" s="908"/>
      <c r="KSW127" s="908"/>
      <c r="KSX127" s="908"/>
      <c r="KSY127" s="908"/>
      <c r="KSZ127" s="908"/>
      <c r="KTA127" s="908"/>
      <c r="KTB127" s="908"/>
      <c r="KTC127" s="908"/>
      <c r="KTD127" s="908"/>
      <c r="KTE127" s="908"/>
      <c r="KTF127" s="908"/>
      <c r="KTG127" s="908"/>
      <c r="KTH127" s="908"/>
      <c r="KTI127" s="908"/>
      <c r="KTJ127" s="908"/>
      <c r="KTK127" s="908"/>
      <c r="KTL127" s="908"/>
      <c r="KTM127" s="908"/>
      <c r="KTN127" s="908"/>
      <c r="KTO127" s="908"/>
      <c r="KTP127" s="908"/>
      <c r="KTQ127" s="908"/>
      <c r="KTR127" s="908"/>
      <c r="KTS127" s="908"/>
      <c r="KTT127" s="908"/>
      <c r="KTU127" s="908"/>
      <c r="KTV127" s="908"/>
      <c r="KTW127" s="908"/>
      <c r="KTX127" s="908"/>
      <c r="KTY127" s="908"/>
      <c r="KTZ127" s="908"/>
      <c r="KUA127" s="908"/>
      <c r="KUB127" s="908"/>
      <c r="KUC127" s="908"/>
      <c r="KUD127" s="908"/>
      <c r="KUE127" s="908"/>
      <c r="KUF127" s="908"/>
      <c r="KUG127" s="908"/>
      <c r="KUH127" s="908"/>
      <c r="KUI127" s="908"/>
      <c r="KUJ127" s="908"/>
      <c r="KUK127" s="908"/>
      <c r="KUL127" s="908"/>
      <c r="KUM127" s="908"/>
      <c r="KUN127" s="908"/>
      <c r="KUO127" s="908"/>
      <c r="KUP127" s="908"/>
      <c r="KUQ127" s="908"/>
      <c r="KUR127" s="908"/>
      <c r="KUS127" s="908"/>
      <c r="KUT127" s="908"/>
      <c r="KUU127" s="908"/>
      <c r="KUV127" s="908"/>
      <c r="KUW127" s="908"/>
      <c r="KUX127" s="908"/>
      <c r="KUY127" s="908"/>
      <c r="KUZ127" s="908"/>
      <c r="KVA127" s="908"/>
      <c r="KVB127" s="908"/>
      <c r="KVC127" s="908"/>
      <c r="KVD127" s="908"/>
      <c r="KVE127" s="908"/>
      <c r="KVF127" s="908"/>
      <c r="KVG127" s="908"/>
      <c r="KVH127" s="908"/>
      <c r="KVI127" s="908"/>
      <c r="KVJ127" s="908"/>
      <c r="KVK127" s="908"/>
      <c r="KVL127" s="908"/>
      <c r="KVM127" s="908"/>
      <c r="KVN127" s="908"/>
      <c r="KVO127" s="908"/>
      <c r="KVP127" s="908"/>
      <c r="KVQ127" s="908"/>
      <c r="KVR127" s="908"/>
      <c r="KVS127" s="908"/>
      <c r="KVT127" s="908"/>
      <c r="KVU127" s="908"/>
      <c r="KVV127" s="908"/>
      <c r="KVW127" s="908"/>
      <c r="KVX127" s="908"/>
      <c r="KVY127" s="908"/>
      <c r="KVZ127" s="908"/>
      <c r="KWA127" s="908"/>
      <c r="KWB127" s="908"/>
      <c r="KWC127" s="908"/>
      <c r="KWD127" s="908"/>
      <c r="KWE127" s="908"/>
      <c r="KWF127" s="908"/>
      <c r="KWG127" s="908"/>
      <c r="KWH127" s="908"/>
      <c r="KWI127" s="908"/>
      <c r="KWJ127" s="908"/>
      <c r="KWK127" s="908"/>
      <c r="KWL127" s="908"/>
      <c r="KWM127" s="908"/>
      <c r="KWN127" s="908"/>
      <c r="KWO127" s="908"/>
      <c r="KWP127" s="908"/>
      <c r="KWQ127" s="908"/>
      <c r="KWR127" s="908"/>
      <c r="KWS127" s="908"/>
      <c r="KWT127" s="908"/>
      <c r="KWU127" s="908"/>
      <c r="KWV127" s="908"/>
      <c r="KWW127" s="908"/>
      <c r="KWX127" s="908"/>
      <c r="KWY127" s="908"/>
      <c r="KWZ127" s="908"/>
      <c r="KXA127" s="908"/>
      <c r="KXB127" s="908"/>
      <c r="KXC127" s="908"/>
      <c r="KXD127" s="908"/>
      <c r="KXE127" s="908"/>
      <c r="KXF127" s="908"/>
      <c r="KXG127" s="908"/>
      <c r="KXH127" s="908"/>
      <c r="KXI127" s="908"/>
      <c r="KXJ127" s="908"/>
      <c r="KXK127" s="908"/>
      <c r="KXL127" s="908"/>
      <c r="KXM127" s="908"/>
      <c r="KXN127" s="908"/>
      <c r="KXO127" s="908"/>
      <c r="KXP127" s="908"/>
      <c r="KXQ127" s="908"/>
      <c r="KXR127" s="908"/>
      <c r="KXS127" s="908"/>
      <c r="KXT127" s="908"/>
      <c r="KXU127" s="908"/>
      <c r="KXV127" s="908"/>
      <c r="KXW127" s="908"/>
      <c r="KXX127" s="908"/>
      <c r="KXY127" s="908"/>
      <c r="KXZ127" s="908"/>
      <c r="KYA127" s="908"/>
      <c r="KYB127" s="908"/>
      <c r="KYC127" s="908"/>
      <c r="KYD127" s="908"/>
      <c r="KYE127" s="908"/>
      <c r="KYF127" s="908"/>
      <c r="KYG127" s="908"/>
      <c r="KYH127" s="908"/>
      <c r="KYI127" s="908"/>
      <c r="KYJ127" s="908"/>
      <c r="KYK127" s="908"/>
      <c r="KYL127" s="908"/>
      <c r="KYM127" s="908"/>
      <c r="KYN127" s="908"/>
      <c r="KYO127" s="908"/>
      <c r="KYP127" s="908"/>
      <c r="KYQ127" s="908"/>
      <c r="KYR127" s="908"/>
      <c r="KYS127" s="908"/>
      <c r="KYT127" s="908"/>
      <c r="KYU127" s="908"/>
      <c r="KYV127" s="908"/>
      <c r="KYW127" s="908"/>
      <c r="KYX127" s="908"/>
      <c r="KYY127" s="908"/>
      <c r="KYZ127" s="908"/>
      <c r="KZA127" s="908"/>
      <c r="KZB127" s="908"/>
      <c r="KZC127" s="908"/>
      <c r="KZD127" s="908"/>
      <c r="KZE127" s="908"/>
      <c r="KZF127" s="908"/>
      <c r="KZG127" s="908"/>
      <c r="KZH127" s="908"/>
      <c r="KZI127" s="908"/>
      <c r="KZJ127" s="908"/>
      <c r="KZK127" s="908"/>
      <c r="KZL127" s="908"/>
      <c r="KZM127" s="908"/>
      <c r="KZN127" s="908"/>
      <c r="KZO127" s="908"/>
      <c r="KZP127" s="908"/>
      <c r="KZQ127" s="908"/>
      <c r="KZR127" s="908"/>
      <c r="KZS127" s="908"/>
      <c r="KZT127" s="908"/>
      <c r="KZU127" s="908"/>
      <c r="KZV127" s="908"/>
      <c r="KZW127" s="908"/>
      <c r="KZX127" s="908"/>
      <c r="KZY127" s="908"/>
      <c r="KZZ127" s="908"/>
      <c r="LAA127" s="908"/>
      <c r="LAB127" s="908"/>
      <c r="LAC127" s="908"/>
      <c r="LAD127" s="908"/>
      <c r="LAE127" s="908"/>
      <c r="LAF127" s="908"/>
      <c r="LAG127" s="908"/>
      <c r="LAH127" s="908"/>
      <c r="LAI127" s="908"/>
      <c r="LAJ127" s="908"/>
      <c r="LAK127" s="908"/>
      <c r="LAL127" s="908"/>
      <c r="LAM127" s="908"/>
      <c r="LAN127" s="908"/>
      <c r="LAO127" s="908"/>
      <c r="LAP127" s="908"/>
      <c r="LAQ127" s="908"/>
      <c r="LAR127" s="908"/>
      <c r="LAS127" s="908"/>
      <c r="LAT127" s="908"/>
      <c r="LAU127" s="908"/>
      <c r="LAV127" s="908"/>
      <c r="LAW127" s="908"/>
      <c r="LAX127" s="908"/>
      <c r="LAY127" s="908"/>
      <c r="LAZ127" s="908"/>
      <c r="LBA127" s="908"/>
      <c r="LBB127" s="908"/>
      <c r="LBC127" s="908"/>
      <c r="LBD127" s="908"/>
      <c r="LBE127" s="908"/>
      <c r="LBF127" s="908"/>
      <c r="LBG127" s="908"/>
      <c r="LBH127" s="908"/>
      <c r="LBI127" s="908"/>
      <c r="LBJ127" s="908"/>
      <c r="LBK127" s="908"/>
      <c r="LBL127" s="908"/>
      <c r="LBM127" s="908"/>
      <c r="LBN127" s="908"/>
      <c r="LBO127" s="908"/>
      <c r="LBP127" s="908"/>
      <c r="LBQ127" s="908"/>
      <c r="LBR127" s="908"/>
      <c r="LBS127" s="908"/>
      <c r="LBT127" s="908"/>
      <c r="LBU127" s="908"/>
      <c r="LBV127" s="908"/>
      <c r="LBW127" s="908"/>
      <c r="LBX127" s="908"/>
      <c r="LBY127" s="908"/>
      <c r="LBZ127" s="908"/>
      <c r="LCA127" s="908"/>
      <c r="LCB127" s="908"/>
      <c r="LCC127" s="908"/>
      <c r="LCD127" s="908"/>
      <c r="LCE127" s="908"/>
      <c r="LCF127" s="908"/>
      <c r="LCG127" s="908"/>
      <c r="LCH127" s="908"/>
      <c r="LCI127" s="908"/>
      <c r="LCJ127" s="908"/>
      <c r="LCK127" s="908"/>
      <c r="LCL127" s="908"/>
      <c r="LCM127" s="908"/>
      <c r="LCN127" s="908"/>
      <c r="LCO127" s="908"/>
      <c r="LCP127" s="908"/>
      <c r="LCQ127" s="908"/>
      <c r="LCR127" s="908"/>
      <c r="LCS127" s="908"/>
      <c r="LCT127" s="908"/>
      <c r="LCU127" s="908"/>
      <c r="LCV127" s="908"/>
      <c r="LCW127" s="908"/>
      <c r="LCX127" s="908"/>
      <c r="LCY127" s="908"/>
      <c r="LCZ127" s="908"/>
      <c r="LDA127" s="908"/>
      <c r="LDB127" s="908"/>
      <c r="LDC127" s="908"/>
      <c r="LDD127" s="908"/>
      <c r="LDE127" s="908"/>
      <c r="LDF127" s="908"/>
      <c r="LDG127" s="908"/>
      <c r="LDH127" s="908"/>
      <c r="LDI127" s="908"/>
      <c r="LDJ127" s="908"/>
      <c r="LDK127" s="908"/>
      <c r="LDL127" s="908"/>
      <c r="LDM127" s="908"/>
      <c r="LDN127" s="908"/>
      <c r="LDO127" s="908"/>
      <c r="LDP127" s="908"/>
      <c r="LDQ127" s="908"/>
      <c r="LDR127" s="908"/>
      <c r="LDS127" s="908"/>
      <c r="LDT127" s="908"/>
      <c r="LDU127" s="908"/>
      <c r="LDV127" s="908"/>
      <c r="LDW127" s="908"/>
      <c r="LDX127" s="908"/>
      <c r="LDY127" s="908"/>
      <c r="LDZ127" s="908"/>
      <c r="LEA127" s="908"/>
      <c r="LEB127" s="908"/>
      <c r="LEC127" s="908"/>
      <c r="LED127" s="908"/>
      <c r="LEE127" s="908"/>
      <c r="LEF127" s="908"/>
      <c r="LEG127" s="908"/>
      <c r="LEH127" s="908"/>
      <c r="LEI127" s="908"/>
      <c r="LEJ127" s="908"/>
      <c r="LEK127" s="908"/>
      <c r="LEL127" s="908"/>
      <c r="LEM127" s="908"/>
      <c r="LEN127" s="908"/>
      <c r="LEO127" s="908"/>
      <c r="LEP127" s="908"/>
      <c r="LEQ127" s="908"/>
      <c r="LER127" s="908"/>
      <c r="LES127" s="908"/>
      <c r="LET127" s="908"/>
      <c r="LEU127" s="908"/>
      <c r="LEV127" s="908"/>
      <c r="LEW127" s="908"/>
      <c r="LEX127" s="908"/>
      <c r="LEY127" s="908"/>
      <c r="LEZ127" s="908"/>
      <c r="LFA127" s="908"/>
      <c r="LFB127" s="908"/>
      <c r="LFC127" s="908"/>
      <c r="LFD127" s="908"/>
      <c r="LFE127" s="908"/>
      <c r="LFF127" s="908"/>
      <c r="LFG127" s="908"/>
      <c r="LFH127" s="908"/>
      <c r="LFI127" s="908"/>
      <c r="LFJ127" s="908"/>
      <c r="LFK127" s="908"/>
      <c r="LFL127" s="908"/>
      <c r="LFM127" s="908"/>
      <c r="LFN127" s="908"/>
      <c r="LFO127" s="908"/>
      <c r="LFP127" s="908"/>
      <c r="LFQ127" s="908"/>
      <c r="LFR127" s="908"/>
      <c r="LFS127" s="908"/>
      <c r="LFT127" s="908"/>
      <c r="LFU127" s="908"/>
      <c r="LFV127" s="908"/>
      <c r="LFW127" s="908"/>
      <c r="LFX127" s="908"/>
      <c r="LFY127" s="908"/>
      <c r="LFZ127" s="908"/>
      <c r="LGA127" s="908"/>
      <c r="LGB127" s="908"/>
      <c r="LGC127" s="908"/>
      <c r="LGD127" s="908"/>
      <c r="LGE127" s="908"/>
      <c r="LGF127" s="908"/>
      <c r="LGG127" s="908"/>
      <c r="LGH127" s="908"/>
      <c r="LGI127" s="908"/>
      <c r="LGJ127" s="908"/>
      <c r="LGK127" s="908"/>
      <c r="LGL127" s="908"/>
      <c r="LGM127" s="908"/>
      <c r="LGN127" s="908"/>
      <c r="LGO127" s="908"/>
      <c r="LGP127" s="908"/>
      <c r="LGQ127" s="908"/>
      <c r="LGR127" s="908"/>
      <c r="LGS127" s="908"/>
      <c r="LGT127" s="908"/>
      <c r="LGU127" s="908"/>
      <c r="LGV127" s="908"/>
      <c r="LGW127" s="908"/>
      <c r="LGX127" s="908"/>
      <c r="LGY127" s="908"/>
      <c r="LGZ127" s="908"/>
      <c r="LHA127" s="908"/>
      <c r="LHB127" s="908"/>
      <c r="LHC127" s="908"/>
      <c r="LHD127" s="908"/>
      <c r="LHE127" s="908"/>
      <c r="LHF127" s="908"/>
      <c r="LHG127" s="908"/>
      <c r="LHH127" s="908"/>
      <c r="LHI127" s="908"/>
      <c r="LHJ127" s="908"/>
      <c r="LHK127" s="908"/>
      <c r="LHL127" s="908"/>
      <c r="LHM127" s="908"/>
      <c r="LHN127" s="908"/>
      <c r="LHO127" s="908"/>
      <c r="LHP127" s="908"/>
      <c r="LHQ127" s="908"/>
      <c r="LHR127" s="908"/>
      <c r="LHS127" s="908"/>
      <c r="LHT127" s="908"/>
      <c r="LHU127" s="908"/>
      <c r="LHV127" s="908"/>
      <c r="LHW127" s="908"/>
      <c r="LHX127" s="908"/>
      <c r="LHY127" s="908"/>
      <c r="LHZ127" s="908"/>
      <c r="LIA127" s="908"/>
      <c r="LIB127" s="908"/>
      <c r="LIC127" s="908"/>
      <c r="LID127" s="908"/>
      <c r="LIE127" s="908"/>
      <c r="LIF127" s="908"/>
      <c r="LIG127" s="908"/>
      <c r="LIH127" s="908"/>
      <c r="LII127" s="908"/>
      <c r="LIJ127" s="908"/>
      <c r="LIK127" s="908"/>
      <c r="LIL127" s="908"/>
      <c r="LIM127" s="908"/>
      <c r="LIN127" s="908"/>
      <c r="LIO127" s="908"/>
      <c r="LIP127" s="908"/>
      <c r="LIQ127" s="908"/>
      <c r="LIR127" s="908"/>
      <c r="LIS127" s="908"/>
      <c r="LIT127" s="908"/>
      <c r="LIU127" s="908"/>
      <c r="LIV127" s="908"/>
      <c r="LIW127" s="908"/>
      <c r="LIX127" s="908"/>
      <c r="LIY127" s="908"/>
      <c r="LIZ127" s="908"/>
      <c r="LJA127" s="908"/>
      <c r="LJB127" s="908"/>
      <c r="LJC127" s="908"/>
      <c r="LJD127" s="908"/>
      <c r="LJE127" s="908"/>
      <c r="LJF127" s="908"/>
      <c r="LJG127" s="908"/>
      <c r="LJH127" s="908"/>
      <c r="LJI127" s="908"/>
      <c r="LJJ127" s="908"/>
      <c r="LJK127" s="908"/>
      <c r="LJL127" s="908"/>
      <c r="LJM127" s="908"/>
      <c r="LJN127" s="908"/>
      <c r="LJO127" s="908"/>
      <c r="LJP127" s="908"/>
      <c r="LJQ127" s="908"/>
      <c r="LJR127" s="908"/>
      <c r="LJS127" s="908"/>
      <c r="LJT127" s="908"/>
      <c r="LJU127" s="908"/>
      <c r="LJV127" s="908"/>
      <c r="LJW127" s="908"/>
      <c r="LJX127" s="908"/>
      <c r="LJY127" s="908"/>
      <c r="LJZ127" s="908"/>
      <c r="LKA127" s="908"/>
      <c r="LKB127" s="908"/>
      <c r="LKC127" s="908"/>
      <c r="LKD127" s="908"/>
      <c r="LKE127" s="908"/>
      <c r="LKF127" s="908"/>
      <c r="LKG127" s="908"/>
      <c r="LKH127" s="908"/>
      <c r="LKI127" s="908"/>
      <c r="LKJ127" s="908"/>
      <c r="LKK127" s="908"/>
      <c r="LKL127" s="908"/>
      <c r="LKM127" s="908"/>
      <c r="LKN127" s="908"/>
      <c r="LKO127" s="908"/>
      <c r="LKP127" s="908"/>
      <c r="LKQ127" s="908"/>
      <c r="LKR127" s="908"/>
      <c r="LKS127" s="908"/>
      <c r="LKT127" s="908"/>
      <c r="LKU127" s="908"/>
      <c r="LKV127" s="908"/>
      <c r="LKW127" s="908"/>
      <c r="LKX127" s="908"/>
      <c r="LKY127" s="908"/>
      <c r="LKZ127" s="908"/>
      <c r="LLA127" s="908"/>
      <c r="LLB127" s="908"/>
      <c r="LLC127" s="908"/>
      <c r="LLD127" s="908"/>
      <c r="LLE127" s="908"/>
      <c r="LLF127" s="908"/>
      <c r="LLG127" s="908"/>
      <c r="LLH127" s="908"/>
      <c r="LLI127" s="908"/>
      <c r="LLJ127" s="908"/>
      <c r="LLK127" s="908"/>
      <c r="LLL127" s="908"/>
      <c r="LLM127" s="908"/>
      <c r="LLN127" s="908"/>
      <c r="LLO127" s="908"/>
      <c r="LLP127" s="908"/>
      <c r="LLQ127" s="908"/>
      <c r="LLR127" s="908"/>
      <c r="LLS127" s="908"/>
      <c r="LLT127" s="908"/>
      <c r="LLU127" s="908"/>
      <c r="LLV127" s="908"/>
      <c r="LLW127" s="908"/>
      <c r="LLX127" s="908"/>
      <c r="LLY127" s="908"/>
      <c r="LLZ127" s="908"/>
      <c r="LMA127" s="908"/>
      <c r="LMB127" s="908"/>
      <c r="LMC127" s="908"/>
      <c r="LMD127" s="908"/>
      <c r="LME127" s="908"/>
      <c r="LMF127" s="908"/>
      <c r="LMG127" s="908"/>
      <c r="LMH127" s="908"/>
      <c r="LMI127" s="908"/>
      <c r="LMJ127" s="908"/>
      <c r="LMK127" s="908"/>
      <c r="LML127" s="908"/>
      <c r="LMM127" s="908"/>
      <c r="LMN127" s="908"/>
      <c r="LMO127" s="908"/>
      <c r="LMP127" s="908"/>
      <c r="LMQ127" s="908"/>
      <c r="LMR127" s="908"/>
      <c r="LMS127" s="908"/>
      <c r="LMT127" s="908"/>
      <c r="LMU127" s="908"/>
      <c r="LMV127" s="908"/>
      <c r="LMW127" s="908"/>
      <c r="LMX127" s="908"/>
      <c r="LMY127" s="908"/>
      <c r="LMZ127" s="908"/>
      <c r="LNA127" s="908"/>
      <c r="LNB127" s="908"/>
      <c r="LNC127" s="908"/>
      <c r="LND127" s="908"/>
      <c r="LNE127" s="908"/>
      <c r="LNF127" s="908"/>
      <c r="LNG127" s="908"/>
      <c r="LNH127" s="908"/>
      <c r="LNI127" s="908"/>
      <c r="LNJ127" s="908"/>
      <c r="LNK127" s="908"/>
      <c r="LNL127" s="908"/>
      <c r="LNM127" s="908"/>
      <c r="LNN127" s="908"/>
      <c r="LNO127" s="908"/>
      <c r="LNP127" s="908"/>
      <c r="LNQ127" s="908"/>
      <c r="LNR127" s="908"/>
      <c r="LNS127" s="908"/>
      <c r="LNT127" s="908"/>
      <c r="LNU127" s="908"/>
      <c r="LNV127" s="908"/>
      <c r="LNW127" s="908"/>
      <c r="LNX127" s="908"/>
      <c r="LNY127" s="908"/>
      <c r="LNZ127" s="908"/>
      <c r="LOA127" s="908"/>
      <c r="LOB127" s="908"/>
      <c r="LOC127" s="908"/>
      <c r="LOD127" s="908"/>
      <c r="LOE127" s="908"/>
      <c r="LOF127" s="908"/>
      <c r="LOG127" s="908"/>
      <c r="LOH127" s="908"/>
      <c r="LOI127" s="908"/>
      <c r="LOJ127" s="908"/>
      <c r="LOK127" s="908"/>
      <c r="LOL127" s="908"/>
      <c r="LOM127" s="908"/>
      <c r="LON127" s="908"/>
      <c r="LOO127" s="908"/>
      <c r="LOP127" s="908"/>
      <c r="LOQ127" s="908"/>
      <c r="LOR127" s="908"/>
      <c r="LOS127" s="908"/>
      <c r="LOT127" s="908"/>
      <c r="LOU127" s="908"/>
      <c r="LOV127" s="908"/>
      <c r="LOW127" s="908"/>
      <c r="LOX127" s="908"/>
      <c r="LOY127" s="908"/>
      <c r="LOZ127" s="908"/>
      <c r="LPA127" s="908"/>
      <c r="LPB127" s="908"/>
      <c r="LPC127" s="908"/>
      <c r="LPD127" s="908"/>
      <c r="LPE127" s="908"/>
      <c r="LPF127" s="908"/>
      <c r="LPG127" s="908"/>
      <c r="LPH127" s="908"/>
      <c r="LPI127" s="908"/>
      <c r="LPJ127" s="908"/>
      <c r="LPK127" s="908"/>
      <c r="LPL127" s="908"/>
      <c r="LPM127" s="908"/>
      <c r="LPN127" s="908"/>
      <c r="LPO127" s="908"/>
      <c r="LPP127" s="908"/>
      <c r="LPQ127" s="908"/>
      <c r="LPR127" s="908"/>
      <c r="LPS127" s="908"/>
      <c r="LPT127" s="908"/>
      <c r="LPU127" s="908"/>
      <c r="LPV127" s="908"/>
      <c r="LPW127" s="908"/>
      <c r="LPX127" s="908"/>
      <c r="LPY127" s="908"/>
      <c r="LPZ127" s="908"/>
      <c r="LQA127" s="908"/>
      <c r="LQB127" s="908"/>
      <c r="LQC127" s="908"/>
      <c r="LQD127" s="908"/>
      <c r="LQE127" s="908"/>
      <c r="LQF127" s="908"/>
      <c r="LQG127" s="908"/>
      <c r="LQH127" s="908"/>
      <c r="LQI127" s="908"/>
      <c r="LQJ127" s="908"/>
      <c r="LQK127" s="908"/>
      <c r="LQL127" s="908"/>
      <c r="LQM127" s="908"/>
      <c r="LQN127" s="908"/>
      <c r="LQO127" s="908"/>
      <c r="LQP127" s="908"/>
      <c r="LQQ127" s="908"/>
      <c r="LQR127" s="908"/>
      <c r="LQS127" s="908"/>
      <c r="LQT127" s="908"/>
      <c r="LQU127" s="908"/>
      <c r="LQV127" s="908"/>
      <c r="LQW127" s="908"/>
      <c r="LQX127" s="908"/>
      <c r="LQY127" s="908"/>
      <c r="LQZ127" s="908"/>
      <c r="LRA127" s="908"/>
      <c r="LRB127" s="908"/>
      <c r="LRC127" s="908"/>
      <c r="LRD127" s="908"/>
      <c r="LRE127" s="908"/>
      <c r="LRF127" s="908"/>
      <c r="LRG127" s="908"/>
      <c r="LRH127" s="908"/>
      <c r="LRI127" s="908"/>
      <c r="LRJ127" s="908"/>
      <c r="LRK127" s="908"/>
      <c r="LRL127" s="908"/>
      <c r="LRM127" s="908"/>
      <c r="LRN127" s="908"/>
      <c r="LRO127" s="908"/>
      <c r="LRP127" s="908"/>
      <c r="LRQ127" s="908"/>
      <c r="LRR127" s="908"/>
      <c r="LRS127" s="908"/>
      <c r="LRT127" s="908"/>
      <c r="LRU127" s="908"/>
      <c r="LRV127" s="908"/>
      <c r="LRW127" s="908"/>
      <c r="LRX127" s="908"/>
      <c r="LRY127" s="908"/>
      <c r="LRZ127" s="908"/>
      <c r="LSA127" s="908"/>
      <c r="LSB127" s="908"/>
      <c r="LSC127" s="908"/>
      <c r="LSD127" s="908"/>
      <c r="LSE127" s="908"/>
      <c r="LSF127" s="908"/>
      <c r="LSG127" s="908"/>
      <c r="LSH127" s="908"/>
      <c r="LSI127" s="908"/>
      <c r="LSJ127" s="908"/>
      <c r="LSK127" s="908"/>
      <c r="LSL127" s="908"/>
      <c r="LSM127" s="908"/>
      <c r="LSN127" s="908"/>
      <c r="LSO127" s="908"/>
      <c r="LSP127" s="908"/>
      <c r="LSQ127" s="908"/>
      <c r="LSR127" s="908"/>
      <c r="LSS127" s="908"/>
      <c r="LST127" s="908"/>
      <c r="LSU127" s="908"/>
      <c r="LSV127" s="908"/>
      <c r="LSW127" s="908"/>
      <c r="LSX127" s="908"/>
      <c r="LSY127" s="908"/>
      <c r="LSZ127" s="908"/>
      <c r="LTA127" s="908"/>
      <c r="LTB127" s="908"/>
      <c r="LTC127" s="908"/>
      <c r="LTD127" s="908"/>
      <c r="LTE127" s="908"/>
      <c r="LTF127" s="908"/>
      <c r="LTG127" s="908"/>
      <c r="LTH127" s="908"/>
      <c r="LTI127" s="908"/>
      <c r="LTJ127" s="908"/>
      <c r="LTK127" s="908"/>
      <c r="LTL127" s="908"/>
      <c r="LTM127" s="908"/>
      <c r="LTN127" s="908"/>
      <c r="LTO127" s="908"/>
      <c r="LTP127" s="908"/>
      <c r="LTQ127" s="908"/>
      <c r="LTR127" s="908"/>
      <c r="LTS127" s="908"/>
      <c r="LTT127" s="908"/>
      <c r="LTU127" s="908"/>
      <c r="LTV127" s="908"/>
      <c r="LTW127" s="908"/>
      <c r="LTX127" s="908"/>
      <c r="LTY127" s="908"/>
      <c r="LTZ127" s="908"/>
      <c r="LUA127" s="908"/>
      <c r="LUB127" s="908"/>
      <c r="LUC127" s="908"/>
      <c r="LUD127" s="908"/>
      <c r="LUE127" s="908"/>
      <c r="LUF127" s="908"/>
      <c r="LUG127" s="908"/>
      <c r="LUH127" s="908"/>
      <c r="LUI127" s="908"/>
      <c r="LUJ127" s="908"/>
      <c r="LUK127" s="908"/>
      <c r="LUL127" s="908"/>
      <c r="LUM127" s="908"/>
      <c r="LUN127" s="908"/>
      <c r="LUO127" s="908"/>
      <c r="LUP127" s="908"/>
      <c r="LUQ127" s="908"/>
      <c r="LUR127" s="908"/>
      <c r="LUS127" s="908"/>
      <c r="LUT127" s="908"/>
      <c r="LUU127" s="908"/>
      <c r="LUV127" s="908"/>
      <c r="LUW127" s="908"/>
      <c r="LUX127" s="908"/>
      <c r="LUY127" s="908"/>
      <c r="LUZ127" s="908"/>
      <c r="LVA127" s="908"/>
      <c r="LVB127" s="908"/>
      <c r="LVC127" s="908"/>
      <c r="LVD127" s="908"/>
      <c r="LVE127" s="908"/>
      <c r="LVF127" s="908"/>
      <c r="LVG127" s="908"/>
      <c r="LVH127" s="908"/>
      <c r="LVI127" s="908"/>
      <c r="LVJ127" s="908"/>
      <c r="LVK127" s="908"/>
      <c r="LVL127" s="908"/>
      <c r="LVM127" s="908"/>
      <c r="LVN127" s="908"/>
      <c r="LVO127" s="908"/>
      <c r="LVP127" s="908"/>
      <c r="LVQ127" s="908"/>
      <c r="LVR127" s="908"/>
      <c r="LVS127" s="908"/>
      <c r="LVT127" s="908"/>
      <c r="LVU127" s="908"/>
      <c r="LVV127" s="908"/>
      <c r="LVW127" s="908"/>
      <c r="LVX127" s="908"/>
      <c r="LVY127" s="908"/>
      <c r="LVZ127" s="908"/>
      <c r="LWA127" s="908"/>
      <c r="LWB127" s="908"/>
      <c r="LWC127" s="908"/>
      <c r="LWD127" s="908"/>
      <c r="LWE127" s="908"/>
      <c r="LWF127" s="908"/>
      <c r="LWG127" s="908"/>
      <c r="LWH127" s="908"/>
      <c r="LWI127" s="908"/>
      <c r="LWJ127" s="908"/>
      <c r="LWK127" s="908"/>
      <c r="LWL127" s="908"/>
      <c r="LWM127" s="908"/>
      <c r="LWN127" s="908"/>
      <c r="LWO127" s="908"/>
      <c r="LWP127" s="908"/>
      <c r="LWQ127" s="908"/>
      <c r="LWR127" s="908"/>
      <c r="LWS127" s="908"/>
      <c r="LWT127" s="908"/>
      <c r="LWU127" s="908"/>
      <c r="LWV127" s="908"/>
      <c r="LWW127" s="908"/>
      <c r="LWX127" s="908"/>
      <c r="LWY127" s="908"/>
      <c r="LWZ127" s="908"/>
      <c r="LXA127" s="908"/>
      <c r="LXB127" s="908"/>
      <c r="LXC127" s="908"/>
      <c r="LXD127" s="908"/>
      <c r="LXE127" s="908"/>
      <c r="LXF127" s="908"/>
      <c r="LXG127" s="908"/>
      <c r="LXH127" s="908"/>
      <c r="LXI127" s="908"/>
      <c r="LXJ127" s="908"/>
      <c r="LXK127" s="908"/>
      <c r="LXL127" s="908"/>
      <c r="LXM127" s="908"/>
      <c r="LXN127" s="908"/>
      <c r="LXO127" s="908"/>
      <c r="LXP127" s="908"/>
      <c r="LXQ127" s="908"/>
      <c r="LXR127" s="908"/>
      <c r="LXS127" s="908"/>
      <c r="LXT127" s="908"/>
      <c r="LXU127" s="908"/>
      <c r="LXV127" s="908"/>
      <c r="LXW127" s="908"/>
      <c r="LXX127" s="908"/>
      <c r="LXY127" s="908"/>
      <c r="LXZ127" s="908"/>
      <c r="LYA127" s="908"/>
      <c r="LYB127" s="908"/>
      <c r="LYC127" s="908"/>
      <c r="LYD127" s="908"/>
      <c r="LYE127" s="908"/>
      <c r="LYF127" s="908"/>
      <c r="LYG127" s="908"/>
      <c r="LYH127" s="908"/>
      <c r="LYI127" s="908"/>
      <c r="LYJ127" s="908"/>
      <c r="LYK127" s="908"/>
      <c r="LYL127" s="908"/>
      <c r="LYM127" s="908"/>
      <c r="LYN127" s="908"/>
      <c r="LYO127" s="908"/>
      <c r="LYP127" s="908"/>
      <c r="LYQ127" s="908"/>
      <c r="LYR127" s="908"/>
      <c r="LYS127" s="908"/>
      <c r="LYT127" s="908"/>
      <c r="LYU127" s="908"/>
      <c r="LYV127" s="908"/>
      <c r="LYW127" s="908"/>
      <c r="LYX127" s="908"/>
      <c r="LYY127" s="908"/>
      <c r="LYZ127" s="908"/>
      <c r="LZA127" s="908"/>
      <c r="LZB127" s="908"/>
      <c r="LZC127" s="908"/>
      <c r="LZD127" s="908"/>
      <c r="LZE127" s="908"/>
      <c r="LZF127" s="908"/>
      <c r="LZG127" s="908"/>
      <c r="LZH127" s="908"/>
      <c r="LZI127" s="908"/>
      <c r="LZJ127" s="908"/>
      <c r="LZK127" s="908"/>
      <c r="LZL127" s="908"/>
      <c r="LZM127" s="908"/>
      <c r="LZN127" s="908"/>
      <c r="LZO127" s="908"/>
      <c r="LZP127" s="908"/>
      <c r="LZQ127" s="908"/>
      <c r="LZR127" s="908"/>
      <c r="LZS127" s="908"/>
      <c r="LZT127" s="908"/>
      <c r="LZU127" s="908"/>
      <c r="LZV127" s="908"/>
      <c r="LZW127" s="908"/>
      <c r="LZX127" s="908"/>
      <c r="LZY127" s="908"/>
      <c r="LZZ127" s="908"/>
      <c r="MAA127" s="908"/>
      <c r="MAB127" s="908"/>
      <c r="MAC127" s="908"/>
      <c r="MAD127" s="908"/>
      <c r="MAE127" s="908"/>
      <c r="MAF127" s="908"/>
      <c r="MAG127" s="908"/>
      <c r="MAH127" s="908"/>
      <c r="MAI127" s="908"/>
      <c r="MAJ127" s="908"/>
      <c r="MAK127" s="908"/>
      <c r="MAL127" s="908"/>
      <c r="MAM127" s="908"/>
      <c r="MAN127" s="908"/>
      <c r="MAO127" s="908"/>
      <c r="MAP127" s="908"/>
      <c r="MAQ127" s="908"/>
      <c r="MAR127" s="908"/>
      <c r="MAS127" s="908"/>
      <c r="MAT127" s="908"/>
      <c r="MAU127" s="908"/>
      <c r="MAV127" s="908"/>
      <c r="MAW127" s="908"/>
      <c r="MAX127" s="908"/>
      <c r="MAY127" s="908"/>
      <c r="MAZ127" s="908"/>
      <c r="MBA127" s="908"/>
      <c r="MBB127" s="908"/>
      <c r="MBC127" s="908"/>
      <c r="MBD127" s="908"/>
      <c r="MBE127" s="908"/>
      <c r="MBF127" s="908"/>
      <c r="MBG127" s="908"/>
      <c r="MBH127" s="908"/>
      <c r="MBI127" s="908"/>
      <c r="MBJ127" s="908"/>
      <c r="MBK127" s="908"/>
      <c r="MBL127" s="908"/>
      <c r="MBM127" s="908"/>
      <c r="MBN127" s="908"/>
      <c r="MBO127" s="908"/>
      <c r="MBP127" s="908"/>
      <c r="MBQ127" s="908"/>
      <c r="MBR127" s="908"/>
      <c r="MBS127" s="908"/>
      <c r="MBT127" s="908"/>
      <c r="MBU127" s="908"/>
      <c r="MBV127" s="908"/>
      <c r="MBW127" s="908"/>
      <c r="MBX127" s="908"/>
      <c r="MBY127" s="908"/>
      <c r="MBZ127" s="908"/>
      <c r="MCA127" s="908"/>
      <c r="MCB127" s="908"/>
      <c r="MCC127" s="908"/>
      <c r="MCD127" s="908"/>
      <c r="MCE127" s="908"/>
      <c r="MCF127" s="908"/>
      <c r="MCG127" s="908"/>
      <c r="MCH127" s="908"/>
      <c r="MCI127" s="908"/>
      <c r="MCJ127" s="908"/>
      <c r="MCK127" s="908"/>
      <c r="MCL127" s="908"/>
      <c r="MCM127" s="908"/>
      <c r="MCN127" s="908"/>
      <c r="MCO127" s="908"/>
      <c r="MCP127" s="908"/>
      <c r="MCQ127" s="908"/>
      <c r="MCR127" s="908"/>
      <c r="MCS127" s="908"/>
      <c r="MCT127" s="908"/>
      <c r="MCU127" s="908"/>
      <c r="MCV127" s="908"/>
      <c r="MCW127" s="908"/>
      <c r="MCX127" s="908"/>
      <c r="MCY127" s="908"/>
      <c r="MCZ127" s="908"/>
      <c r="MDA127" s="908"/>
      <c r="MDB127" s="908"/>
      <c r="MDC127" s="908"/>
      <c r="MDD127" s="908"/>
      <c r="MDE127" s="908"/>
      <c r="MDF127" s="908"/>
      <c r="MDG127" s="908"/>
      <c r="MDH127" s="908"/>
      <c r="MDI127" s="908"/>
      <c r="MDJ127" s="908"/>
      <c r="MDK127" s="908"/>
      <c r="MDL127" s="908"/>
      <c r="MDM127" s="908"/>
      <c r="MDN127" s="908"/>
      <c r="MDO127" s="908"/>
      <c r="MDP127" s="908"/>
      <c r="MDQ127" s="908"/>
      <c r="MDR127" s="908"/>
      <c r="MDS127" s="908"/>
      <c r="MDT127" s="908"/>
      <c r="MDU127" s="908"/>
      <c r="MDV127" s="908"/>
      <c r="MDW127" s="908"/>
      <c r="MDX127" s="908"/>
      <c r="MDY127" s="908"/>
      <c r="MDZ127" s="908"/>
      <c r="MEA127" s="908"/>
      <c r="MEB127" s="908"/>
      <c r="MEC127" s="908"/>
      <c r="MED127" s="908"/>
      <c r="MEE127" s="908"/>
      <c r="MEF127" s="908"/>
      <c r="MEG127" s="908"/>
      <c r="MEH127" s="908"/>
      <c r="MEI127" s="908"/>
      <c r="MEJ127" s="908"/>
      <c r="MEK127" s="908"/>
      <c r="MEL127" s="908"/>
      <c r="MEM127" s="908"/>
      <c r="MEN127" s="908"/>
      <c r="MEO127" s="908"/>
      <c r="MEP127" s="908"/>
      <c r="MEQ127" s="908"/>
      <c r="MER127" s="908"/>
      <c r="MES127" s="908"/>
      <c r="MET127" s="908"/>
      <c r="MEU127" s="908"/>
      <c r="MEV127" s="908"/>
      <c r="MEW127" s="908"/>
      <c r="MEX127" s="908"/>
      <c r="MEY127" s="908"/>
      <c r="MEZ127" s="908"/>
      <c r="MFA127" s="908"/>
      <c r="MFB127" s="908"/>
      <c r="MFC127" s="908"/>
      <c r="MFD127" s="908"/>
      <c r="MFE127" s="908"/>
      <c r="MFF127" s="908"/>
      <c r="MFG127" s="908"/>
      <c r="MFH127" s="908"/>
      <c r="MFI127" s="908"/>
      <c r="MFJ127" s="908"/>
      <c r="MFK127" s="908"/>
      <c r="MFL127" s="908"/>
      <c r="MFM127" s="908"/>
      <c r="MFN127" s="908"/>
      <c r="MFO127" s="908"/>
      <c r="MFP127" s="908"/>
      <c r="MFQ127" s="908"/>
      <c r="MFR127" s="908"/>
      <c r="MFS127" s="908"/>
      <c r="MFT127" s="908"/>
      <c r="MFU127" s="908"/>
      <c r="MFV127" s="908"/>
      <c r="MFW127" s="908"/>
      <c r="MFX127" s="908"/>
      <c r="MFY127" s="908"/>
      <c r="MFZ127" s="908"/>
      <c r="MGA127" s="908"/>
      <c r="MGB127" s="908"/>
      <c r="MGC127" s="908"/>
      <c r="MGD127" s="908"/>
      <c r="MGE127" s="908"/>
      <c r="MGF127" s="908"/>
      <c r="MGG127" s="908"/>
      <c r="MGH127" s="908"/>
      <c r="MGI127" s="908"/>
      <c r="MGJ127" s="908"/>
      <c r="MGK127" s="908"/>
      <c r="MGL127" s="908"/>
      <c r="MGM127" s="908"/>
      <c r="MGN127" s="908"/>
      <c r="MGO127" s="908"/>
      <c r="MGP127" s="908"/>
      <c r="MGQ127" s="908"/>
      <c r="MGR127" s="908"/>
      <c r="MGS127" s="908"/>
      <c r="MGT127" s="908"/>
      <c r="MGU127" s="908"/>
      <c r="MGV127" s="908"/>
      <c r="MGW127" s="908"/>
      <c r="MGX127" s="908"/>
      <c r="MGY127" s="908"/>
      <c r="MGZ127" s="908"/>
      <c r="MHA127" s="908"/>
      <c r="MHB127" s="908"/>
      <c r="MHC127" s="908"/>
      <c r="MHD127" s="908"/>
      <c r="MHE127" s="908"/>
      <c r="MHF127" s="908"/>
      <c r="MHG127" s="908"/>
      <c r="MHH127" s="908"/>
      <c r="MHI127" s="908"/>
      <c r="MHJ127" s="908"/>
      <c r="MHK127" s="908"/>
      <c r="MHL127" s="908"/>
      <c r="MHM127" s="908"/>
      <c r="MHN127" s="908"/>
      <c r="MHO127" s="908"/>
      <c r="MHP127" s="908"/>
      <c r="MHQ127" s="908"/>
      <c r="MHR127" s="908"/>
      <c r="MHS127" s="908"/>
      <c r="MHT127" s="908"/>
      <c r="MHU127" s="908"/>
      <c r="MHV127" s="908"/>
      <c r="MHW127" s="908"/>
      <c r="MHX127" s="908"/>
      <c r="MHY127" s="908"/>
      <c r="MHZ127" s="908"/>
      <c r="MIA127" s="908"/>
      <c r="MIB127" s="908"/>
      <c r="MIC127" s="908"/>
      <c r="MID127" s="908"/>
      <c r="MIE127" s="908"/>
      <c r="MIF127" s="908"/>
      <c r="MIG127" s="908"/>
      <c r="MIH127" s="908"/>
      <c r="MII127" s="908"/>
      <c r="MIJ127" s="908"/>
      <c r="MIK127" s="908"/>
      <c r="MIL127" s="908"/>
      <c r="MIM127" s="908"/>
      <c r="MIN127" s="908"/>
      <c r="MIO127" s="908"/>
      <c r="MIP127" s="908"/>
      <c r="MIQ127" s="908"/>
      <c r="MIR127" s="908"/>
      <c r="MIS127" s="908"/>
      <c r="MIT127" s="908"/>
      <c r="MIU127" s="908"/>
      <c r="MIV127" s="908"/>
      <c r="MIW127" s="908"/>
      <c r="MIX127" s="908"/>
      <c r="MIY127" s="908"/>
      <c r="MIZ127" s="908"/>
      <c r="MJA127" s="908"/>
      <c r="MJB127" s="908"/>
      <c r="MJC127" s="908"/>
      <c r="MJD127" s="908"/>
      <c r="MJE127" s="908"/>
      <c r="MJF127" s="908"/>
      <c r="MJG127" s="908"/>
      <c r="MJH127" s="908"/>
      <c r="MJI127" s="908"/>
      <c r="MJJ127" s="908"/>
      <c r="MJK127" s="908"/>
      <c r="MJL127" s="908"/>
      <c r="MJM127" s="908"/>
      <c r="MJN127" s="908"/>
      <c r="MJO127" s="908"/>
      <c r="MJP127" s="908"/>
      <c r="MJQ127" s="908"/>
      <c r="MJR127" s="908"/>
      <c r="MJS127" s="908"/>
      <c r="MJT127" s="908"/>
      <c r="MJU127" s="908"/>
      <c r="MJV127" s="908"/>
      <c r="MJW127" s="908"/>
      <c r="MJX127" s="908"/>
      <c r="MJY127" s="908"/>
      <c r="MJZ127" s="908"/>
      <c r="MKA127" s="908"/>
      <c r="MKB127" s="908"/>
      <c r="MKC127" s="908"/>
      <c r="MKD127" s="908"/>
      <c r="MKE127" s="908"/>
      <c r="MKF127" s="908"/>
      <c r="MKG127" s="908"/>
      <c r="MKH127" s="908"/>
      <c r="MKI127" s="908"/>
      <c r="MKJ127" s="908"/>
      <c r="MKK127" s="908"/>
      <c r="MKL127" s="908"/>
      <c r="MKM127" s="908"/>
      <c r="MKN127" s="908"/>
      <c r="MKO127" s="908"/>
      <c r="MKP127" s="908"/>
      <c r="MKQ127" s="908"/>
      <c r="MKR127" s="908"/>
      <c r="MKS127" s="908"/>
      <c r="MKT127" s="908"/>
      <c r="MKU127" s="908"/>
      <c r="MKV127" s="908"/>
      <c r="MKW127" s="908"/>
      <c r="MKX127" s="908"/>
      <c r="MKY127" s="908"/>
      <c r="MKZ127" s="908"/>
      <c r="MLA127" s="908"/>
      <c r="MLB127" s="908"/>
      <c r="MLC127" s="908"/>
      <c r="MLD127" s="908"/>
      <c r="MLE127" s="908"/>
      <c r="MLF127" s="908"/>
      <c r="MLG127" s="908"/>
      <c r="MLH127" s="908"/>
      <c r="MLI127" s="908"/>
      <c r="MLJ127" s="908"/>
      <c r="MLK127" s="908"/>
      <c r="MLL127" s="908"/>
      <c r="MLM127" s="908"/>
      <c r="MLN127" s="908"/>
      <c r="MLO127" s="908"/>
      <c r="MLP127" s="908"/>
      <c r="MLQ127" s="908"/>
      <c r="MLR127" s="908"/>
      <c r="MLS127" s="908"/>
      <c r="MLT127" s="908"/>
      <c r="MLU127" s="908"/>
      <c r="MLV127" s="908"/>
      <c r="MLW127" s="908"/>
      <c r="MLX127" s="908"/>
      <c r="MLY127" s="908"/>
      <c r="MLZ127" s="908"/>
      <c r="MMA127" s="908"/>
      <c r="MMB127" s="908"/>
      <c r="MMC127" s="908"/>
      <c r="MMD127" s="908"/>
      <c r="MME127" s="908"/>
      <c r="MMF127" s="908"/>
      <c r="MMG127" s="908"/>
      <c r="MMH127" s="908"/>
      <c r="MMI127" s="908"/>
      <c r="MMJ127" s="908"/>
      <c r="MMK127" s="908"/>
      <c r="MML127" s="908"/>
      <c r="MMM127" s="908"/>
      <c r="MMN127" s="908"/>
      <c r="MMO127" s="908"/>
      <c r="MMP127" s="908"/>
      <c r="MMQ127" s="908"/>
      <c r="MMR127" s="908"/>
      <c r="MMS127" s="908"/>
      <c r="MMT127" s="908"/>
      <c r="MMU127" s="908"/>
      <c r="MMV127" s="908"/>
      <c r="MMW127" s="908"/>
      <c r="MMX127" s="908"/>
      <c r="MMY127" s="908"/>
      <c r="MMZ127" s="908"/>
      <c r="MNA127" s="908"/>
      <c r="MNB127" s="908"/>
      <c r="MNC127" s="908"/>
      <c r="MND127" s="908"/>
      <c r="MNE127" s="908"/>
      <c r="MNF127" s="908"/>
      <c r="MNG127" s="908"/>
      <c r="MNH127" s="908"/>
      <c r="MNI127" s="908"/>
      <c r="MNJ127" s="908"/>
      <c r="MNK127" s="908"/>
      <c r="MNL127" s="908"/>
      <c r="MNM127" s="908"/>
      <c r="MNN127" s="908"/>
      <c r="MNO127" s="908"/>
      <c r="MNP127" s="908"/>
      <c r="MNQ127" s="908"/>
      <c r="MNR127" s="908"/>
      <c r="MNS127" s="908"/>
      <c r="MNT127" s="908"/>
      <c r="MNU127" s="908"/>
      <c r="MNV127" s="908"/>
      <c r="MNW127" s="908"/>
      <c r="MNX127" s="908"/>
      <c r="MNY127" s="908"/>
      <c r="MNZ127" s="908"/>
      <c r="MOA127" s="908"/>
      <c r="MOB127" s="908"/>
      <c r="MOC127" s="908"/>
      <c r="MOD127" s="908"/>
      <c r="MOE127" s="908"/>
      <c r="MOF127" s="908"/>
      <c r="MOG127" s="908"/>
      <c r="MOH127" s="908"/>
      <c r="MOI127" s="908"/>
      <c r="MOJ127" s="908"/>
      <c r="MOK127" s="908"/>
      <c r="MOL127" s="908"/>
      <c r="MOM127" s="908"/>
      <c r="MON127" s="908"/>
      <c r="MOO127" s="908"/>
      <c r="MOP127" s="908"/>
      <c r="MOQ127" s="908"/>
      <c r="MOR127" s="908"/>
      <c r="MOS127" s="908"/>
      <c r="MOT127" s="908"/>
      <c r="MOU127" s="908"/>
      <c r="MOV127" s="908"/>
      <c r="MOW127" s="908"/>
      <c r="MOX127" s="908"/>
      <c r="MOY127" s="908"/>
      <c r="MOZ127" s="908"/>
      <c r="MPA127" s="908"/>
      <c r="MPB127" s="908"/>
      <c r="MPC127" s="908"/>
      <c r="MPD127" s="908"/>
      <c r="MPE127" s="908"/>
      <c r="MPF127" s="908"/>
      <c r="MPG127" s="908"/>
      <c r="MPH127" s="908"/>
      <c r="MPI127" s="908"/>
      <c r="MPJ127" s="908"/>
      <c r="MPK127" s="908"/>
      <c r="MPL127" s="908"/>
      <c r="MPM127" s="908"/>
      <c r="MPN127" s="908"/>
      <c r="MPO127" s="908"/>
      <c r="MPP127" s="908"/>
      <c r="MPQ127" s="908"/>
      <c r="MPR127" s="908"/>
      <c r="MPS127" s="908"/>
      <c r="MPT127" s="908"/>
      <c r="MPU127" s="908"/>
      <c r="MPV127" s="908"/>
      <c r="MPW127" s="908"/>
      <c r="MPX127" s="908"/>
      <c r="MPY127" s="908"/>
      <c r="MPZ127" s="908"/>
      <c r="MQA127" s="908"/>
      <c r="MQB127" s="908"/>
      <c r="MQC127" s="908"/>
      <c r="MQD127" s="908"/>
      <c r="MQE127" s="908"/>
      <c r="MQF127" s="908"/>
      <c r="MQG127" s="908"/>
      <c r="MQH127" s="908"/>
      <c r="MQI127" s="908"/>
      <c r="MQJ127" s="908"/>
      <c r="MQK127" s="908"/>
      <c r="MQL127" s="908"/>
      <c r="MQM127" s="908"/>
      <c r="MQN127" s="908"/>
      <c r="MQO127" s="908"/>
      <c r="MQP127" s="908"/>
      <c r="MQQ127" s="908"/>
      <c r="MQR127" s="908"/>
      <c r="MQS127" s="908"/>
      <c r="MQT127" s="908"/>
      <c r="MQU127" s="908"/>
      <c r="MQV127" s="908"/>
      <c r="MQW127" s="908"/>
      <c r="MQX127" s="908"/>
      <c r="MQY127" s="908"/>
      <c r="MQZ127" s="908"/>
      <c r="MRA127" s="908"/>
      <c r="MRB127" s="908"/>
      <c r="MRC127" s="908"/>
      <c r="MRD127" s="908"/>
      <c r="MRE127" s="908"/>
      <c r="MRF127" s="908"/>
      <c r="MRG127" s="908"/>
      <c r="MRH127" s="908"/>
      <c r="MRI127" s="908"/>
      <c r="MRJ127" s="908"/>
      <c r="MRK127" s="908"/>
      <c r="MRL127" s="908"/>
      <c r="MRM127" s="908"/>
      <c r="MRN127" s="908"/>
      <c r="MRO127" s="908"/>
      <c r="MRP127" s="908"/>
      <c r="MRQ127" s="908"/>
      <c r="MRR127" s="908"/>
      <c r="MRS127" s="908"/>
      <c r="MRT127" s="908"/>
      <c r="MRU127" s="908"/>
      <c r="MRV127" s="908"/>
      <c r="MRW127" s="908"/>
      <c r="MRX127" s="908"/>
      <c r="MRY127" s="908"/>
      <c r="MRZ127" s="908"/>
      <c r="MSA127" s="908"/>
      <c r="MSB127" s="908"/>
      <c r="MSC127" s="908"/>
      <c r="MSD127" s="908"/>
      <c r="MSE127" s="908"/>
      <c r="MSF127" s="908"/>
      <c r="MSG127" s="908"/>
      <c r="MSH127" s="908"/>
      <c r="MSI127" s="908"/>
      <c r="MSJ127" s="908"/>
      <c r="MSK127" s="908"/>
      <c r="MSL127" s="908"/>
      <c r="MSM127" s="908"/>
      <c r="MSN127" s="908"/>
      <c r="MSO127" s="908"/>
      <c r="MSP127" s="908"/>
      <c r="MSQ127" s="908"/>
      <c r="MSR127" s="908"/>
      <c r="MSS127" s="908"/>
      <c r="MST127" s="908"/>
      <c r="MSU127" s="908"/>
      <c r="MSV127" s="908"/>
      <c r="MSW127" s="908"/>
      <c r="MSX127" s="908"/>
      <c r="MSY127" s="908"/>
      <c r="MSZ127" s="908"/>
      <c r="MTA127" s="908"/>
      <c r="MTB127" s="908"/>
      <c r="MTC127" s="908"/>
      <c r="MTD127" s="908"/>
      <c r="MTE127" s="908"/>
      <c r="MTF127" s="908"/>
      <c r="MTG127" s="908"/>
      <c r="MTH127" s="908"/>
      <c r="MTI127" s="908"/>
      <c r="MTJ127" s="908"/>
      <c r="MTK127" s="908"/>
      <c r="MTL127" s="908"/>
      <c r="MTM127" s="908"/>
      <c r="MTN127" s="908"/>
      <c r="MTO127" s="908"/>
      <c r="MTP127" s="908"/>
      <c r="MTQ127" s="908"/>
      <c r="MTR127" s="908"/>
      <c r="MTS127" s="908"/>
      <c r="MTT127" s="908"/>
      <c r="MTU127" s="908"/>
      <c r="MTV127" s="908"/>
      <c r="MTW127" s="908"/>
      <c r="MTX127" s="908"/>
      <c r="MTY127" s="908"/>
      <c r="MTZ127" s="908"/>
      <c r="MUA127" s="908"/>
      <c r="MUB127" s="908"/>
      <c r="MUC127" s="908"/>
      <c r="MUD127" s="908"/>
      <c r="MUE127" s="908"/>
      <c r="MUF127" s="908"/>
      <c r="MUG127" s="908"/>
      <c r="MUH127" s="908"/>
      <c r="MUI127" s="908"/>
      <c r="MUJ127" s="908"/>
      <c r="MUK127" s="908"/>
      <c r="MUL127" s="908"/>
      <c r="MUM127" s="908"/>
      <c r="MUN127" s="908"/>
      <c r="MUO127" s="908"/>
      <c r="MUP127" s="908"/>
      <c r="MUQ127" s="908"/>
      <c r="MUR127" s="908"/>
      <c r="MUS127" s="908"/>
      <c r="MUT127" s="908"/>
      <c r="MUU127" s="908"/>
      <c r="MUV127" s="908"/>
      <c r="MUW127" s="908"/>
      <c r="MUX127" s="908"/>
      <c r="MUY127" s="908"/>
      <c r="MUZ127" s="908"/>
      <c r="MVA127" s="908"/>
      <c r="MVB127" s="908"/>
      <c r="MVC127" s="908"/>
      <c r="MVD127" s="908"/>
      <c r="MVE127" s="908"/>
      <c r="MVF127" s="908"/>
      <c r="MVG127" s="908"/>
      <c r="MVH127" s="908"/>
      <c r="MVI127" s="908"/>
      <c r="MVJ127" s="908"/>
      <c r="MVK127" s="908"/>
      <c r="MVL127" s="908"/>
      <c r="MVM127" s="908"/>
      <c r="MVN127" s="908"/>
      <c r="MVO127" s="908"/>
      <c r="MVP127" s="908"/>
      <c r="MVQ127" s="908"/>
      <c r="MVR127" s="908"/>
      <c r="MVS127" s="908"/>
      <c r="MVT127" s="908"/>
      <c r="MVU127" s="908"/>
      <c r="MVV127" s="908"/>
      <c r="MVW127" s="908"/>
      <c r="MVX127" s="908"/>
      <c r="MVY127" s="908"/>
      <c r="MVZ127" s="908"/>
      <c r="MWA127" s="908"/>
      <c r="MWB127" s="908"/>
      <c r="MWC127" s="908"/>
      <c r="MWD127" s="908"/>
      <c r="MWE127" s="908"/>
      <c r="MWF127" s="908"/>
      <c r="MWG127" s="908"/>
      <c r="MWH127" s="908"/>
      <c r="MWI127" s="908"/>
      <c r="MWJ127" s="908"/>
      <c r="MWK127" s="908"/>
      <c r="MWL127" s="908"/>
      <c r="MWM127" s="908"/>
      <c r="MWN127" s="908"/>
      <c r="MWO127" s="908"/>
      <c r="MWP127" s="908"/>
      <c r="MWQ127" s="908"/>
      <c r="MWR127" s="908"/>
      <c r="MWS127" s="908"/>
      <c r="MWT127" s="908"/>
      <c r="MWU127" s="908"/>
      <c r="MWV127" s="908"/>
      <c r="MWW127" s="908"/>
      <c r="MWX127" s="908"/>
      <c r="MWY127" s="908"/>
      <c r="MWZ127" s="908"/>
      <c r="MXA127" s="908"/>
      <c r="MXB127" s="908"/>
      <c r="MXC127" s="908"/>
      <c r="MXD127" s="908"/>
      <c r="MXE127" s="908"/>
      <c r="MXF127" s="908"/>
      <c r="MXG127" s="908"/>
      <c r="MXH127" s="908"/>
      <c r="MXI127" s="908"/>
      <c r="MXJ127" s="908"/>
      <c r="MXK127" s="908"/>
      <c r="MXL127" s="908"/>
      <c r="MXM127" s="908"/>
      <c r="MXN127" s="908"/>
      <c r="MXO127" s="908"/>
      <c r="MXP127" s="908"/>
      <c r="MXQ127" s="908"/>
      <c r="MXR127" s="908"/>
      <c r="MXS127" s="908"/>
      <c r="MXT127" s="908"/>
      <c r="MXU127" s="908"/>
      <c r="MXV127" s="908"/>
      <c r="MXW127" s="908"/>
      <c r="MXX127" s="908"/>
      <c r="MXY127" s="908"/>
      <c r="MXZ127" s="908"/>
      <c r="MYA127" s="908"/>
      <c r="MYB127" s="908"/>
      <c r="MYC127" s="908"/>
      <c r="MYD127" s="908"/>
      <c r="MYE127" s="908"/>
      <c r="MYF127" s="908"/>
      <c r="MYG127" s="908"/>
      <c r="MYH127" s="908"/>
      <c r="MYI127" s="908"/>
      <c r="MYJ127" s="908"/>
      <c r="MYK127" s="908"/>
      <c r="MYL127" s="908"/>
      <c r="MYM127" s="908"/>
      <c r="MYN127" s="908"/>
      <c r="MYO127" s="908"/>
      <c r="MYP127" s="908"/>
      <c r="MYQ127" s="908"/>
      <c r="MYR127" s="908"/>
      <c r="MYS127" s="908"/>
      <c r="MYT127" s="908"/>
      <c r="MYU127" s="908"/>
      <c r="MYV127" s="908"/>
      <c r="MYW127" s="908"/>
      <c r="MYX127" s="908"/>
      <c r="MYY127" s="908"/>
      <c r="MYZ127" s="908"/>
      <c r="MZA127" s="908"/>
      <c r="MZB127" s="908"/>
      <c r="MZC127" s="908"/>
      <c r="MZD127" s="908"/>
      <c r="MZE127" s="908"/>
      <c r="MZF127" s="908"/>
      <c r="MZG127" s="908"/>
      <c r="MZH127" s="908"/>
      <c r="MZI127" s="908"/>
      <c r="MZJ127" s="908"/>
      <c r="MZK127" s="908"/>
      <c r="MZL127" s="908"/>
      <c r="MZM127" s="908"/>
      <c r="MZN127" s="908"/>
      <c r="MZO127" s="908"/>
      <c r="MZP127" s="908"/>
      <c r="MZQ127" s="908"/>
      <c r="MZR127" s="908"/>
      <c r="MZS127" s="908"/>
      <c r="MZT127" s="908"/>
      <c r="MZU127" s="908"/>
      <c r="MZV127" s="908"/>
      <c r="MZW127" s="908"/>
      <c r="MZX127" s="908"/>
      <c r="MZY127" s="908"/>
      <c r="MZZ127" s="908"/>
      <c r="NAA127" s="908"/>
      <c r="NAB127" s="908"/>
      <c r="NAC127" s="908"/>
      <c r="NAD127" s="908"/>
      <c r="NAE127" s="908"/>
      <c r="NAF127" s="908"/>
      <c r="NAG127" s="908"/>
      <c r="NAH127" s="908"/>
      <c r="NAI127" s="908"/>
      <c r="NAJ127" s="908"/>
      <c r="NAK127" s="908"/>
      <c r="NAL127" s="908"/>
      <c r="NAM127" s="908"/>
      <c r="NAN127" s="908"/>
      <c r="NAO127" s="908"/>
      <c r="NAP127" s="908"/>
      <c r="NAQ127" s="908"/>
      <c r="NAR127" s="908"/>
      <c r="NAS127" s="908"/>
      <c r="NAT127" s="908"/>
      <c r="NAU127" s="908"/>
      <c r="NAV127" s="908"/>
      <c r="NAW127" s="908"/>
      <c r="NAX127" s="908"/>
      <c r="NAY127" s="908"/>
      <c r="NAZ127" s="908"/>
      <c r="NBA127" s="908"/>
      <c r="NBB127" s="908"/>
      <c r="NBC127" s="908"/>
      <c r="NBD127" s="908"/>
      <c r="NBE127" s="908"/>
      <c r="NBF127" s="908"/>
      <c r="NBG127" s="908"/>
      <c r="NBH127" s="908"/>
      <c r="NBI127" s="908"/>
      <c r="NBJ127" s="908"/>
      <c r="NBK127" s="908"/>
      <c r="NBL127" s="908"/>
      <c r="NBM127" s="908"/>
      <c r="NBN127" s="908"/>
      <c r="NBO127" s="908"/>
      <c r="NBP127" s="908"/>
      <c r="NBQ127" s="908"/>
      <c r="NBR127" s="908"/>
      <c r="NBS127" s="908"/>
      <c r="NBT127" s="908"/>
      <c r="NBU127" s="908"/>
      <c r="NBV127" s="908"/>
      <c r="NBW127" s="908"/>
      <c r="NBX127" s="908"/>
      <c r="NBY127" s="908"/>
      <c r="NBZ127" s="908"/>
      <c r="NCA127" s="908"/>
      <c r="NCB127" s="908"/>
      <c r="NCC127" s="908"/>
      <c r="NCD127" s="908"/>
      <c r="NCE127" s="908"/>
      <c r="NCF127" s="908"/>
      <c r="NCG127" s="908"/>
      <c r="NCH127" s="908"/>
      <c r="NCI127" s="908"/>
      <c r="NCJ127" s="908"/>
      <c r="NCK127" s="908"/>
      <c r="NCL127" s="908"/>
      <c r="NCM127" s="908"/>
      <c r="NCN127" s="908"/>
      <c r="NCO127" s="908"/>
      <c r="NCP127" s="908"/>
      <c r="NCQ127" s="908"/>
      <c r="NCR127" s="908"/>
      <c r="NCS127" s="908"/>
      <c r="NCT127" s="908"/>
      <c r="NCU127" s="908"/>
      <c r="NCV127" s="908"/>
      <c r="NCW127" s="908"/>
      <c r="NCX127" s="908"/>
      <c r="NCY127" s="908"/>
      <c r="NCZ127" s="908"/>
      <c r="NDA127" s="908"/>
      <c r="NDB127" s="908"/>
      <c r="NDC127" s="908"/>
      <c r="NDD127" s="908"/>
      <c r="NDE127" s="908"/>
      <c r="NDF127" s="908"/>
      <c r="NDG127" s="908"/>
      <c r="NDH127" s="908"/>
      <c r="NDI127" s="908"/>
      <c r="NDJ127" s="908"/>
      <c r="NDK127" s="908"/>
      <c r="NDL127" s="908"/>
      <c r="NDM127" s="908"/>
      <c r="NDN127" s="908"/>
      <c r="NDO127" s="908"/>
      <c r="NDP127" s="908"/>
      <c r="NDQ127" s="908"/>
      <c r="NDR127" s="908"/>
      <c r="NDS127" s="908"/>
      <c r="NDT127" s="908"/>
      <c r="NDU127" s="908"/>
      <c r="NDV127" s="908"/>
      <c r="NDW127" s="908"/>
      <c r="NDX127" s="908"/>
      <c r="NDY127" s="908"/>
      <c r="NDZ127" s="908"/>
      <c r="NEA127" s="908"/>
      <c r="NEB127" s="908"/>
      <c r="NEC127" s="908"/>
      <c r="NED127" s="908"/>
      <c r="NEE127" s="908"/>
      <c r="NEF127" s="908"/>
      <c r="NEG127" s="908"/>
      <c r="NEH127" s="908"/>
      <c r="NEI127" s="908"/>
      <c r="NEJ127" s="908"/>
      <c r="NEK127" s="908"/>
      <c r="NEL127" s="908"/>
      <c r="NEM127" s="908"/>
      <c r="NEN127" s="908"/>
      <c r="NEO127" s="908"/>
      <c r="NEP127" s="908"/>
      <c r="NEQ127" s="908"/>
      <c r="NER127" s="908"/>
      <c r="NES127" s="908"/>
      <c r="NET127" s="908"/>
      <c r="NEU127" s="908"/>
      <c r="NEV127" s="908"/>
      <c r="NEW127" s="908"/>
      <c r="NEX127" s="908"/>
      <c r="NEY127" s="908"/>
      <c r="NEZ127" s="908"/>
      <c r="NFA127" s="908"/>
      <c r="NFB127" s="908"/>
      <c r="NFC127" s="908"/>
      <c r="NFD127" s="908"/>
      <c r="NFE127" s="908"/>
      <c r="NFF127" s="908"/>
      <c r="NFG127" s="908"/>
      <c r="NFH127" s="908"/>
      <c r="NFI127" s="908"/>
      <c r="NFJ127" s="908"/>
      <c r="NFK127" s="908"/>
      <c r="NFL127" s="908"/>
      <c r="NFM127" s="908"/>
      <c r="NFN127" s="908"/>
      <c r="NFO127" s="908"/>
      <c r="NFP127" s="908"/>
      <c r="NFQ127" s="908"/>
      <c r="NFR127" s="908"/>
      <c r="NFS127" s="908"/>
      <c r="NFT127" s="908"/>
      <c r="NFU127" s="908"/>
      <c r="NFV127" s="908"/>
      <c r="NFW127" s="908"/>
      <c r="NFX127" s="908"/>
      <c r="NFY127" s="908"/>
      <c r="NFZ127" s="908"/>
      <c r="NGA127" s="908"/>
      <c r="NGB127" s="908"/>
      <c r="NGC127" s="908"/>
      <c r="NGD127" s="908"/>
      <c r="NGE127" s="908"/>
      <c r="NGF127" s="908"/>
      <c r="NGG127" s="908"/>
      <c r="NGH127" s="908"/>
      <c r="NGI127" s="908"/>
      <c r="NGJ127" s="908"/>
      <c r="NGK127" s="908"/>
      <c r="NGL127" s="908"/>
      <c r="NGM127" s="908"/>
      <c r="NGN127" s="908"/>
      <c r="NGO127" s="908"/>
      <c r="NGP127" s="908"/>
      <c r="NGQ127" s="908"/>
      <c r="NGR127" s="908"/>
      <c r="NGS127" s="908"/>
      <c r="NGT127" s="908"/>
      <c r="NGU127" s="908"/>
      <c r="NGV127" s="908"/>
      <c r="NGW127" s="908"/>
      <c r="NGX127" s="908"/>
      <c r="NGY127" s="908"/>
      <c r="NGZ127" s="908"/>
      <c r="NHA127" s="908"/>
      <c r="NHB127" s="908"/>
      <c r="NHC127" s="908"/>
      <c r="NHD127" s="908"/>
      <c r="NHE127" s="908"/>
      <c r="NHF127" s="908"/>
      <c r="NHG127" s="908"/>
      <c r="NHH127" s="908"/>
      <c r="NHI127" s="908"/>
      <c r="NHJ127" s="908"/>
      <c r="NHK127" s="908"/>
      <c r="NHL127" s="908"/>
      <c r="NHM127" s="908"/>
      <c r="NHN127" s="908"/>
      <c r="NHO127" s="908"/>
      <c r="NHP127" s="908"/>
      <c r="NHQ127" s="908"/>
      <c r="NHR127" s="908"/>
      <c r="NHS127" s="908"/>
      <c r="NHT127" s="908"/>
      <c r="NHU127" s="908"/>
      <c r="NHV127" s="908"/>
      <c r="NHW127" s="908"/>
      <c r="NHX127" s="908"/>
      <c r="NHY127" s="908"/>
      <c r="NHZ127" s="908"/>
      <c r="NIA127" s="908"/>
      <c r="NIB127" s="908"/>
      <c r="NIC127" s="908"/>
      <c r="NID127" s="908"/>
      <c r="NIE127" s="908"/>
      <c r="NIF127" s="908"/>
      <c r="NIG127" s="908"/>
      <c r="NIH127" s="908"/>
      <c r="NII127" s="908"/>
      <c r="NIJ127" s="908"/>
      <c r="NIK127" s="908"/>
      <c r="NIL127" s="908"/>
      <c r="NIM127" s="908"/>
      <c r="NIN127" s="908"/>
      <c r="NIO127" s="908"/>
      <c r="NIP127" s="908"/>
      <c r="NIQ127" s="908"/>
      <c r="NIR127" s="908"/>
      <c r="NIS127" s="908"/>
      <c r="NIT127" s="908"/>
      <c r="NIU127" s="908"/>
      <c r="NIV127" s="908"/>
      <c r="NIW127" s="908"/>
      <c r="NIX127" s="908"/>
      <c r="NIY127" s="908"/>
      <c r="NIZ127" s="908"/>
      <c r="NJA127" s="908"/>
      <c r="NJB127" s="908"/>
      <c r="NJC127" s="908"/>
      <c r="NJD127" s="908"/>
      <c r="NJE127" s="908"/>
      <c r="NJF127" s="908"/>
      <c r="NJG127" s="908"/>
      <c r="NJH127" s="908"/>
      <c r="NJI127" s="908"/>
      <c r="NJJ127" s="908"/>
      <c r="NJK127" s="908"/>
      <c r="NJL127" s="908"/>
      <c r="NJM127" s="908"/>
      <c r="NJN127" s="908"/>
      <c r="NJO127" s="908"/>
      <c r="NJP127" s="908"/>
      <c r="NJQ127" s="908"/>
      <c r="NJR127" s="908"/>
      <c r="NJS127" s="908"/>
      <c r="NJT127" s="908"/>
      <c r="NJU127" s="908"/>
      <c r="NJV127" s="908"/>
      <c r="NJW127" s="908"/>
      <c r="NJX127" s="908"/>
      <c r="NJY127" s="908"/>
      <c r="NJZ127" s="908"/>
      <c r="NKA127" s="908"/>
      <c r="NKB127" s="908"/>
      <c r="NKC127" s="908"/>
      <c r="NKD127" s="908"/>
      <c r="NKE127" s="908"/>
      <c r="NKF127" s="908"/>
      <c r="NKG127" s="908"/>
      <c r="NKH127" s="908"/>
      <c r="NKI127" s="908"/>
      <c r="NKJ127" s="908"/>
      <c r="NKK127" s="908"/>
      <c r="NKL127" s="908"/>
      <c r="NKM127" s="908"/>
      <c r="NKN127" s="908"/>
      <c r="NKO127" s="908"/>
      <c r="NKP127" s="908"/>
      <c r="NKQ127" s="908"/>
      <c r="NKR127" s="908"/>
      <c r="NKS127" s="908"/>
      <c r="NKT127" s="908"/>
      <c r="NKU127" s="908"/>
      <c r="NKV127" s="908"/>
      <c r="NKW127" s="908"/>
      <c r="NKX127" s="908"/>
      <c r="NKY127" s="908"/>
      <c r="NKZ127" s="908"/>
      <c r="NLA127" s="908"/>
      <c r="NLB127" s="908"/>
      <c r="NLC127" s="908"/>
      <c r="NLD127" s="908"/>
      <c r="NLE127" s="908"/>
      <c r="NLF127" s="908"/>
      <c r="NLG127" s="908"/>
      <c r="NLH127" s="908"/>
      <c r="NLI127" s="908"/>
      <c r="NLJ127" s="908"/>
      <c r="NLK127" s="908"/>
      <c r="NLL127" s="908"/>
      <c r="NLM127" s="908"/>
      <c r="NLN127" s="908"/>
      <c r="NLO127" s="908"/>
      <c r="NLP127" s="908"/>
      <c r="NLQ127" s="908"/>
      <c r="NLR127" s="908"/>
      <c r="NLS127" s="908"/>
      <c r="NLT127" s="908"/>
      <c r="NLU127" s="908"/>
      <c r="NLV127" s="908"/>
      <c r="NLW127" s="908"/>
      <c r="NLX127" s="908"/>
      <c r="NLY127" s="908"/>
      <c r="NLZ127" s="908"/>
      <c r="NMA127" s="908"/>
      <c r="NMB127" s="908"/>
      <c r="NMC127" s="908"/>
      <c r="NMD127" s="908"/>
      <c r="NME127" s="908"/>
      <c r="NMF127" s="908"/>
      <c r="NMG127" s="908"/>
      <c r="NMH127" s="908"/>
      <c r="NMI127" s="908"/>
      <c r="NMJ127" s="908"/>
      <c r="NMK127" s="908"/>
      <c r="NML127" s="908"/>
      <c r="NMM127" s="908"/>
      <c r="NMN127" s="908"/>
      <c r="NMO127" s="908"/>
      <c r="NMP127" s="908"/>
      <c r="NMQ127" s="908"/>
      <c r="NMR127" s="908"/>
      <c r="NMS127" s="908"/>
      <c r="NMT127" s="908"/>
      <c r="NMU127" s="908"/>
      <c r="NMV127" s="908"/>
      <c r="NMW127" s="908"/>
      <c r="NMX127" s="908"/>
      <c r="NMY127" s="908"/>
      <c r="NMZ127" s="908"/>
      <c r="NNA127" s="908"/>
      <c r="NNB127" s="908"/>
      <c r="NNC127" s="908"/>
      <c r="NND127" s="908"/>
      <c r="NNE127" s="908"/>
      <c r="NNF127" s="908"/>
      <c r="NNG127" s="908"/>
      <c r="NNH127" s="908"/>
      <c r="NNI127" s="908"/>
      <c r="NNJ127" s="908"/>
      <c r="NNK127" s="908"/>
      <c r="NNL127" s="908"/>
      <c r="NNM127" s="908"/>
      <c r="NNN127" s="908"/>
      <c r="NNO127" s="908"/>
      <c r="NNP127" s="908"/>
      <c r="NNQ127" s="908"/>
      <c r="NNR127" s="908"/>
      <c r="NNS127" s="908"/>
      <c r="NNT127" s="908"/>
      <c r="NNU127" s="908"/>
      <c r="NNV127" s="908"/>
      <c r="NNW127" s="908"/>
      <c r="NNX127" s="908"/>
      <c r="NNY127" s="908"/>
      <c r="NNZ127" s="908"/>
      <c r="NOA127" s="908"/>
      <c r="NOB127" s="908"/>
      <c r="NOC127" s="908"/>
      <c r="NOD127" s="908"/>
      <c r="NOE127" s="908"/>
      <c r="NOF127" s="908"/>
      <c r="NOG127" s="908"/>
      <c r="NOH127" s="908"/>
      <c r="NOI127" s="908"/>
      <c r="NOJ127" s="908"/>
      <c r="NOK127" s="908"/>
      <c r="NOL127" s="908"/>
      <c r="NOM127" s="908"/>
      <c r="NON127" s="908"/>
      <c r="NOO127" s="908"/>
      <c r="NOP127" s="908"/>
      <c r="NOQ127" s="908"/>
      <c r="NOR127" s="908"/>
      <c r="NOS127" s="908"/>
      <c r="NOT127" s="908"/>
      <c r="NOU127" s="908"/>
      <c r="NOV127" s="908"/>
      <c r="NOW127" s="908"/>
      <c r="NOX127" s="908"/>
      <c r="NOY127" s="908"/>
      <c r="NOZ127" s="908"/>
      <c r="NPA127" s="908"/>
      <c r="NPB127" s="908"/>
      <c r="NPC127" s="908"/>
      <c r="NPD127" s="908"/>
      <c r="NPE127" s="908"/>
      <c r="NPF127" s="908"/>
      <c r="NPG127" s="908"/>
      <c r="NPH127" s="908"/>
      <c r="NPI127" s="908"/>
      <c r="NPJ127" s="908"/>
      <c r="NPK127" s="908"/>
      <c r="NPL127" s="908"/>
      <c r="NPM127" s="908"/>
      <c r="NPN127" s="908"/>
      <c r="NPO127" s="908"/>
      <c r="NPP127" s="908"/>
      <c r="NPQ127" s="908"/>
      <c r="NPR127" s="908"/>
      <c r="NPS127" s="908"/>
      <c r="NPT127" s="908"/>
      <c r="NPU127" s="908"/>
      <c r="NPV127" s="908"/>
      <c r="NPW127" s="908"/>
      <c r="NPX127" s="908"/>
      <c r="NPY127" s="908"/>
      <c r="NPZ127" s="908"/>
      <c r="NQA127" s="908"/>
      <c r="NQB127" s="908"/>
      <c r="NQC127" s="908"/>
      <c r="NQD127" s="908"/>
      <c r="NQE127" s="908"/>
      <c r="NQF127" s="908"/>
      <c r="NQG127" s="908"/>
      <c r="NQH127" s="908"/>
      <c r="NQI127" s="908"/>
      <c r="NQJ127" s="908"/>
      <c r="NQK127" s="908"/>
      <c r="NQL127" s="908"/>
      <c r="NQM127" s="908"/>
      <c r="NQN127" s="908"/>
      <c r="NQO127" s="908"/>
      <c r="NQP127" s="908"/>
      <c r="NQQ127" s="908"/>
      <c r="NQR127" s="908"/>
      <c r="NQS127" s="908"/>
      <c r="NQT127" s="908"/>
      <c r="NQU127" s="908"/>
      <c r="NQV127" s="908"/>
      <c r="NQW127" s="908"/>
      <c r="NQX127" s="908"/>
      <c r="NQY127" s="908"/>
      <c r="NQZ127" s="908"/>
      <c r="NRA127" s="908"/>
      <c r="NRB127" s="908"/>
      <c r="NRC127" s="908"/>
      <c r="NRD127" s="908"/>
      <c r="NRE127" s="908"/>
      <c r="NRF127" s="908"/>
      <c r="NRG127" s="908"/>
      <c r="NRH127" s="908"/>
      <c r="NRI127" s="908"/>
      <c r="NRJ127" s="908"/>
      <c r="NRK127" s="908"/>
      <c r="NRL127" s="908"/>
      <c r="NRM127" s="908"/>
      <c r="NRN127" s="908"/>
      <c r="NRO127" s="908"/>
      <c r="NRP127" s="908"/>
      <c r="NRQ127" s="908"/>
      <c r="NRR127" s="908"/>
      <c r="NRS127" s="908"/>
      <c r="NRT127" s="908"/>
      <c r="NRU127" s="908"/>
      <c r="NRV127" s="908"/>
      <c r="NRW127" s="908"/>
      <c r="NRX127" s="908"/>
      <c r="NRY127" s="908"/>
      <c r="NRZ127" s="908"/>
      <c r="NSA127" s="908"/>
      <c r="NSB127" s="908"/>
      <c r="NSC127" s="908"/>
      <c r="NSD127" s="908"/>
      <c r="NSE127" s="908"/>
      <c r="NSF127" s="908"/>
      <c r="NSG127" s="908"/>
      <c r="NSH127" s="908"/>
      <c r="NSI127" s="908"/>
      <c r="NSJ127" s="908"/>
      <c r="NSK127" s="908"/>
      <c r="NSL127" s="908"/>
      <c r="NSM127" s="908"/>
      <c r="NSN127" s="908"/>
      <c r="NSO127" s="908"/>
      <c r="NSP127" s="908"/>
      <c r="NSQ127" s="908"/>
      <c r="NSR127" s="908"/>
      <c r="NSS127" s="908"/>
      <c r="NST127" s="908"/>
      <c r="NSU127" s="908"/>
      <c r="NSV127" s="908"/>
      <c r="NSW127" s="908"/>
      <c r="NSX127" s="908"/>
      <c r="NSY127" s="908"/>
      <c r="NSZ127" s="908"/>
      <c r="NTA127" s="908"/>
      <c r="NTB127" s="908"/>
      <c r="NTC127" s="908"/>
      <c r="NTD127" s="908"/>
      <c r="NTE127" s="908"/>
      <c r="NTF127" s="908"/>
      <c r="NTG127" s="908"/>
      <c r="NTH127" s="908"/>
      <c r="NTI127" s="908"/>
      <c r="NTJ127" s="908"/>
      <c r="NTK127" s="908"/>
      <c r="NTL127" s="908"/>
      <c r="NTM127" s="908"/>
      <c r="NTN127" s="908"/>
      <c r="NTO127" s="908"/>
      <c r="NTP127" s="908"/>
      <c r="NTQ127" s="908"/>
      <c r="NTR127" s="908"/>
      <c r="NTS127" s="908"/>
      <c r="NTT127" s="908"/>
      <c r="NTU127" s="908"/>
      <c r="NTV127" s="908"/>
      <c r="NTW127" s="908"/>
      <c r="NTX127" s="908"/>
      <c r="NTY127" s="908"/>
      <c r="NTZ127" s="908"/>
      <c r="NUA127" s="908"/>
      <c r="NUB127" s="908"/>
      <c r="NUC127" s="908"/>
      <c r="NUD127" s="908"/>
      <c r="NUE127" s="908"/>
      <c r="NUF127" s="908"/>
      <c r="NUG127" s="908"/>
      <c r="NUH127" s="908"/>
      <c r="NUI127" s="908"/>
      <c r="NUJ127" s="908"/>
      <c r="NUK127" s="908"/>
      <c r="NUL127" s="908"/>
      <c r="NUM127" s="908"/>
      <c r="NUN127" s="908"/>
      <c r="NUO127" s="908"/>
      <c r="NUP127" s="908"/>
      <c r="NUQ127" s="908"/>
      <c r="NUR127" s="908"/>
      <c r="NUS127" s="908"/>
      <c r="NUT127" s="908"/>
      <c r="NUU127" s="908"/>
      <c r="NUV127" s="908"/>
      <c r="NUW127" s="908"/>
      <c r="NUX127" s="908"/>
      <c r="NUY127" s="908"/>
      <c r="NUZ127" s="908"/>
      <c r="NVA127" s="908"/>
      <c r="NVB127" s="908"/>
      <c r="NVC127" s="908"/>
      <c r="NVD127" s="908"/>
      <c r="NVE127" s="908"/>
      <c r="NVF127" s="908"/>
      <c r="NVG127" s="908"/>
      <c r="NVH127" s="908"/>
      <c r="NVI127" s="908"/>
      <c r="NVJ127" s="908"/>
      <c r="NVK127" s="908"/>
      <c r="NVL127" s="908"/>
      <c r="NVM127" s="908"/>
      <c r="NVN127" s="908"/>
      <c r="NVO127" s="908"/>
      <c r="NVP127" s="908"/>
      <c r="NVQ127" s="908"/>
      <c r="NVR127" s="908"/>
      <c r="NVS127" s="908"/>
      <c r="NVT127" s="908"/>
      <c r="NVU127" s="908"/>
      <c r="NVV127" s="908"/>
      <c r="NVW127" s="908"/>
      <c r="NVX127" s="908"/>
      <c r="NVY127" s="908"/>
      <c r="NVZ127" s="908"/>
      <c r="NWA127" s="908"/>
      <c r="NWB127" s="908"/>
      <c r="NWC127" s="908"/>
      <c r="NWD127" s="908"/>
      <c r="NWE127" s="908"/>
      <c r="NWF127" s="908"/>
      <c r="NWG127" s="908"/>
      <c r="NWH127" s="908"/>
      <c r="NWI127" s="908"/>
      <c r="NWJ127" s="908"/>
      <c r="NWK127" s="908"/>
      <c r="NWL127" s="908"/>
      <c r="NWM127" s="908"/>
      <c r="NWN127" s="908"/>
      <c r="NWO127" s="908"/>
      <c r="NWP127" s="908"/>
      <c r="NWQ127" s="908"/>
      <c r="NWR127" s="908"/>
      <c r="NWS127" s="908"/>
      <c r="NWT127" s="908"/>
      <c r="NWU127" s="908"/>
      <c r="NWV127" s="908"/>
      <c r="NWW127" s="908"/>
      <c r="NWX127" s="908"/>
      <c r="NWY127" s="908"/>
      <c r="NWZ127" s="908"/>
      <c r="NXA127" s="908"/>
      <c r="NXB127" s="908"/>
      <c r="NXC127" s="908"/>
      <c r="NXD127" s="908"/>
      <c r="NXE127" s="908"/>
      <c r="NXF127" s="908"/>
      <c r="NXG127" s="908"/>
      <c r="NXH127" s="908"/>
      <c r="NXI127" s="908"/>
      <c r="NXJ127" s="908"/>
      <c r="NXK127" s="908"/>
      <c r="NXL127" s="908"/>
      <c r="NXM127" s="908"/>
      <c r="NXN127" s="908"/>
      <c r="NXO127" s="908"/>
      <c r="NXP127" s="908"/>
      <c r="NXQ127" s="908"/>
      <c r="NXR127" s="908"/>
      <c r="NXS127" s="908"/>
      <c r="NXT127" s="908"/>
      <c r="NXU127" s="908"/>
      <c r="NXV127" s="908"/>
      <c r="NXW127" s="908"/>
      <c r="NXX127" s="908"/>
      <c r="NXY127" s="908"/>
      <c r="NXZ127" s="908"/>
      <c r="NYA127" s="908"/>
      <c r="NYB127" s="908"/>
      <c r="NYC127" s="908"/>
      <c r="NYD127" s="908"/>
      <c r="NYE127" s="908"/>
      <c r="NYF127" s="908"/>
      <c r="NYG127" s="908"/>
      <c r="NYH127" s="908"/>
      <c r="NYI127" s="908"/>
      <c r="NYJ127" s="908"/>
      <c r="NYK127" s="908"/>
      <c r="NYL127" s="908"/>
      <c r="NYM127" s="908"/>
      <c r="NYN127" s="908"/>
      <c r="NYO127" s="908"/>
      <c r="NYP127" s="908"/>
      <c r="NYQ127" s="908"/>
      <c r="NYR127" s="908"/>
      <c r="NYS127" s="908"/>
      <c r="NYT127" s="908"/>
      <c r="NYU127" s="908"/>
      <c r="NYV127" s="908"/>
      <c r="NYW127" s="908"/>
      <c r="NYX127" s="908"/>
      <c r="NYY127" s="908"/>
      <c r="NYZ127" s="908"/>
      <c r="NZA127" s="908"/>
      <c r="NZB127" s="908"/>
      <c r="NZC127" s="908"/>
      <c r="NZD127" s="908"/>
      <c r="NZE127" s="908"/>
      <c r="NZF127" s="908"/>
      <c r="NZG127" s="908"/>
      <c r="NZH127" s="908"/>
      <c r="NZI127" s="908"/>
      <c r="NZJ127" s="908"/>
      <c r="NZK127" s="908"/>
      <c r="NZL127" s="908"/>
      <c r="NZM127" s="908"/>
      <c r="NZN127" s="908"/>
      <c r="NZO127" s="908"/>
      <c r="NZP127" s="908"/>
      <c r="NZQ127" s="908"/>
      <c r="NZR127" s="908"/>
      <c r="NZS127" s="908"/>
      <c r="NZT127" s="908"/>
      <c r="NZU127" s="908"/>
      <c r="NZV127" s="908"/>
      <c r="NZW127" s="908"/>
      <c r="NZX127" s="908"/>
      <c r="NZY127" s="908"/>
      <c r="NZZ127" s="908"/>
      <c r="OAA127" s="908"/>
      <c r="OAB127" s="908"/>
      <c r="OAC127" s="908"/>
      <c r="OAD127" s="908"/>
      <c r="OAE127" s="908"/>
      <c r="OAF127" s="908"/>
      <c r="OAG127" s="908"/>
      <c r="OAH127" s="908"/>
      <c r="OAI127" s="908"/>
      <c r="OAJ127" s="908"/>
      <c r="OAK127" s="908"/>
      <c r="OAL127" s="908"/>
      <c r="OAM127" s="908"/>
      <c r="OAN127" s="908"/>
      <c r="OAO127" s="908"/>
      <c r="OAP127" s="908"/>
      <c r="OAQ127" s="908"/>
      <c r="OAR127" s="908"/>
      <c r="OAS127" s="908"/>
      <c r="OAT127" s="908"/>
      <c r="OAU127" s="908"/>
      <c r="OAV127" s="908"/>
      <c r="OAW127" s="908"/>
      <c r="OAX127" s="908"/>
      <c r="OAY127" s="908"/>
      <c r="OAZ127" s="908"/>
      <c r="OBA127" s="908"/>
      <c r="OBB127" s="908"/>
      <c r="OBC127" s="908"/>
      <c r="OBD127" s="908"/>
      <c r="OBE127" s="908"/>
      <c r="OBF127" s="908"/>
      <c r="OBG127" s="908"/>
      <c r="OBH127" s="908"/>
      <c r="OBI127" s="908"/>
      <c r="OBJ127" s="908"/>
      <c r="OBK127" s="908"/>
      <c r="OBL127" s="908"/>
      <c r="OBM127" s="908"/>
      <c r="OBN127" s="908"/>
      <c r="OBO127" s="908"/>
      <c r="OBP127" s="908"/>
      <c r="OBQ127" s="908"/>
      <c r="OBR127" s="908"/>
      <c r="OBS127" s="908"/>
      <c r="OBT127" s="908"/>
      <c r="OBU127" s="908"/>
      <c r="OBV127" s="908"/>
      <c r="OBW127" s="908"/>
      <c r="OBX127" s="908"/>
      <c r="OBY127" s="908"/>
      <c r="OBZ127" s="908"/>
      <c r="OCA127" s="908"/>
      <c r="OCB127" s="908"/>
      <c r="OCC127" s="908"/>
      <c r="OCD127" s="908"/>
      <c r="OCE127" s="908"/>
      <c r="OCF127" s="908"/>
      <c r="OCG127" s="908"/>
      <c r="OCH127" s="908"/>
      <c r="OCI127" s="908"/>
      <c r="OCJ127" s="908"/>
      <c r="OCK127" s="908"/>
      <c r="OCL127" s="908"/>
      <c r="OCM127" s="908"/>
      <c r="OCN127" s="908"/>
      <c r="OCO127" s="908"/>
      <c r="OCP127" s="908"/>
      <c r="OCQ127" s="908"/>
      <c r="OCR127" s="908"/>
      <c r="OCS127" s="908"/>
      <c r="OCT127" s="908"/>
      <c r="OCU127" s="908"/>
      <c r="OCV127" s="908"/>
      <c r="OCW127" s="908"/>
      <c r="OCX127" s="908"/>
      <c r="OCY127" s="908"/>
      <c r="OCZ127" s="908"/>
      <c r="ODA127" s="908"/>
      <c r="ODB127" s="908"/>
      <c r="ODC127" s="908"/>
      <c r="ODD127" s="908"/>
      <c r="ODE127" s="908"/>
      <c r="ODF127" s="908"/>
      <c r="ODG127" s="908"/>
      <c r="ODH127" s="908"/>
      <c r="ODI127" s="908"/>
      <c r="ODJ127" s="908"/>
      <c r="ODK127" s="908"/>
      <c r="ODL127" s="908"/>
      <c r="ODM127" s="908"/>
      <c r="ODN127" s="908"/>
      <c r="ODO127" s="908"/>
      <c r="ODP127" s="908"/>
      <c r="ODQ127" s="908"/>
      <c r="ODR127" s="908"/>
      <c r="ODS127" s="908"/>
      <c r="ODT127" s="908"/>
      <c r="ODU127" s="908"/>
      <c r="ODV127" s="908"/>
      <c r="ODW127" s="908"/>
      <c r="ODX127" s="908"/>
      <c r="ODY127" s="908"/>
      <c r="ODZ127" s="908"/>
      <c r="OEA127" s="908"/>
      <c r="OEB127" s="908"/>
      <c r="OEC127" s="908"/>
      <c r="OED127" s="908"/>
      <c r="OEE127" s="908"/>
      <c r="OEF127" s="908"/>
      <c r="OEG127" s="908"/>
      <c r="OEH127" s="908"/>
      <c r="OEI127" s="908"/>
      <c r="OEJ127" s="908"/>
      <c r="OEK127" s="908"/>
      <c r="OEL127" s="908"/>
      <c r="OEM127" s="908"/>
      <c r="OEN127" s="908"/>
      <c r="OEO127" s="908"/>
      <c r="OEP127" s="908"/>
      <c r="OEQ127" s="908"/>
      <c r="OER127" s="908"/>
      <c r="OES127" s="908"/>
      <c r="OET127" s="908"/>
      <c r="OEU127" s="908"/>
      <c r="OEV127" s="908"/>
      <c r="OEW127" s="908"/>
      <c r="OEX127" s="908"/>
      <c r="OEY127" s="908"/>
      <c r="OEZ127" s="908"/>
      <c r="OFA127" s="908"/>
      <c r="OFB127" s="908"/>
      <c r="OFC127" s="908"/>
      <c r="OFD127" s="908"/>
      <c r="OFE127" s="908"/>
      <c r="OFF127" s="908"/>
      <c r="OFG127" s="908"/>
      <c r="OFH127" s="908"/>
      <c r="OFI127" s="908"/>
      <c r="OFJ127" s="908"/>
      <c r="OFK127" s="908"/>
      <c r="OFL127" s="908"/>
      <c r="OFM127" s="908"/>
      <c r="OFN127" s="908"/>
      <c r="OFO127" s="908"/>
      <c r="OFP127" s="908"/>
      <c r="OFQ127" s="908"/>
      <c r="OFR127" s="908"/>
      <c r="OFS127" s="908"/>
      <c r="OFT127" s="908"/>
      <c r="OFU127" s="908"/>
      <c r="OFV127" s="908"/>
      <c r="OFW127" s="908"/>
      <c r="OFX127" s="908"/>
      <c r="OFY127" s="908"/>
      <c r="OFZ127" s="908"/>
      <c r="OGA127" s="908"/>
      <c r="OGB127" s="908"/>
      <c r="OGC127" s="908"/>
      <c r="OGD127" s="908"/>
      <c r="OGE127" s="908"/>
      <c r="OGF127" s="908"/>
      <c r="OGG127" s="908"/>
      <c r="OGH127" s="908"/>
      <c r="OGI127" s="908"/>
      <c r="OGJ127" s="908"/>
      <c r="OGK127" s="908"/>
      <c r="OGL127" s="908"/>
      <c r="OGM127" s="908"/>
      <c r="OGN127" s="908"/>
      <c r="OGO127" s="908"/>
      <c r="OGP127" s="908"/>
      <c r="OGQ127" s="908"/>
      <c r="OGR127" s="908"/>
      <c r="OGS127" s="908"/>
      <c r="OGT127" s="908"/>
      <c r="OGU127" s="908"/>
      <c r="OGV127" s="908"/>
      <c r="OGW127" s="908"/>
      <c r="OGX127" s="908"/>
      <c r="OGY127" s="908"/>
      <c r="OGZ127" s="908"/>
      <c r="OHA127" s="908"/>
      <c r="OHB127" s="908"/>
      <c r="OHC127" s="908"/>
      <c r="OHD127" s="908"/>
      <c r="OHE127" s="908"/>
      <c r="OHF127" s="908"/>
      <c r="OHG127" s="908"/>
      <c r="OHH127" s="908"/>
      <c r="OHI127" s="908"/>
      <c r="OHJ127" s="908"/>
      <c r="OHK127" s="908"/>
      <c r="OHL127" s="908"/>
      <c r="OHM127" s="908"/>
      <c r="OHN127" s="908"/>
      <c r="OHO127" s="908"/>
      <c r="OHP127" s="908"/>
      <c r="OHQ127" s="908"/>
      <c r="OHR127" s="908"/>
      <c r="OHS127" s="908"/>
      <c r="OHT127" s="908"/>
      <c r="OHU127" s="908"/>
      <c r="OHV127" s="908"/>
      <c r="OHW127" s="908"/>
      <c r="OHX127" s="908"/>
      <c r="OHY127" s="908"/>
      <c r="OHZ127" s="908"/>
      <c r="OIA127" s="908"/>
      <c r="OIB127" s="908"/>
      <c r="OIC127" s="908"/>
      <c r="OID127" s="908"/>
      <c r="OIE127" s="908"/>
      <c r="OIF127" s="908"/>
      <c r="OIG127" s="908"/>
      <c r="OIH127" s="908"/>
      <c r="OII127" s="908"/>
      <c r="OIJ127" s="908"/>
      <c r="OIK127" s="908"/>
      <c r="OIL127" s="908"/>
      <c r="OIM127" s="908"/>
      <c r="OIN127" s="908"/>
      <c r="OIO127" s="908"/>
      <c r="OIP127" s="908"/>
      <c r="OIQ127" s="908"/>
      <c r="OIR127" s="908"/>
      <c r="OIS127" s="908"/>
      <c r="OIT127" s="908"/>
      <c r="OIU127" s="908"/>
      <c r="OIV127" s="908"/>
      <c r="OIW127" s="908"/>
      <c r="OIX127" s="908"/>
      <c r="OIY127" s="908"/>
      <c r="OIZ127" s="908"/>
      <c r="OJA127" s="908"/>
      <c r="OJB127" s="908"/>
      <c r="OJC127" s="908"/>
      <c r="OJD127" s="908"/>
      <c r="OJE127" s="908"/>
      <c r="OJF127" s="908"/>
      <c r="OJG127" s="908"/>
      <c r="OJH127" s="908"/>
      <c r="OJI127" s="908"/>
      <c r="OJJ127" s="908"/>
      <c r="OJK127" s="908"/>
      <c r="OJL127" s="908"/>
      <c r="OJM127" s="908"/>
      <c r="OJN127" s="908"/>
      <c r="OJO127" s="908"/>
      <c r="OJP127" s="908"/>
      <c r="OJQ127" s="908"/>
      <c r="OJR127" s="908"/>
      <c r="OJS127" s="908"/>
      <c r="OJT127" s="908"/>
      <c r="OJU127" s="908"/>
      <c r="OJV127" s="908"/>
      <c r="OJW127" s="908"/>
      <c r="OJX127" s="908"/>
      <c r="OJY127" s="908"/>
      <c r="OJZ127" s="908"/>
      <c r="OKA127" s="908"/>
      <c r="OKB127" s="908"/>
      <c r="OKC127" s="908"/>
      <c r="OKD127" s="908"/>
      <c r="OKE127" s="908"/>
      <c r="OKF127" s="908"/>
      <c r="OKG127" s="908"/>
      <c r="OKH127" s="908"/>
      <c r="OKI127" s="908"/>
      <c r="OKJ127" s="908"/>
      <c r="OKK127" s="908"/>
      <c r="OKL127" s="908"/>
      <c r="OKM127" s="908"/>
      <c r="OKN127" s="908"/>
      <c r="OKO127" s="908"/>
      <c r="OKP127" s="908"/>
      <c r="OKQ127" s="908"/>
      <c r="OKR127" s="908"/>
      <c r="OKS127" s="908"/>
      <c r="OKT127" s="908"/>
      <c r="OKU127" s="908"/>
      <c r="OKV127" s="908"/>
      <c r="OKW127" s="908"/>
      <c r="OKX127" s="908"/>
      <c r="OKY127" s="908"/>
      <c r="OKZ127" s="908"/>
      <c r="OLA127" s="908"/>
      <c r="OLB127" s="908"/>
      <c r="OLC127" s="908"/>
      <c r="OLD127" s="908"/>
      <c r="OLE127" s="908"/>
      <c r="OLF127" s="908"/>
      <c r="OLG127" s="908"/>
      <c r="OLH127" s="908"/>
      <c r="OLI127" s="908"/>
      <c r="OLJ127" s="908"/>
      <c r="OLK127" s="908"/>
      <c r="OLL127" s="908"/>
      <c r="OLM127" s="908"/>
      <c r="OLN127" s="908"/>
      <c r="OLO127" s="908"/>
      <c r="OLP127" s="908"/>
      <c r="OLQ127" s="908"/>
      <c r="OLR127" s="908"/>
      <c r="OLS127" s="908"/>
      <c r="OLT127" s="908"/>
      <c r="OLU127" s="908"/>
      <c r="OLV127" s="908"/>
      <c r="OLW127" s="908"/>
      <c r="OLX127" s="908"/>
      <c r="OLY127" s="908"/>
      <c r="OLZ127" s="908"/>
      <c r="OMA127" s="908"/>
      <c r="OMB127" s="908"/>
      <c r="OMC127" s="908"/>
      <c r="OMD127" s="908"/>
      <c r="OME127" s="908"/>
      <c r="OMF127" s="908"/>
      <c r="OMG127" s="908"/>
      <c r="OMH127" s="908"/>
      <c r="OMI127" s="908"/>
      <c r="OMJ127" s="908"/>
      <c r="OMK127" s="908"/>
      <c r="OML127" s="908"/>
      <c r="OMM127" s="908"/>
      <c r="OMN127" s="908"/>
      <c r="OMO127" s="908"/>
      <c r="OMP127" s="908"/>
      <c r="OMQ127" s="908"/>
      <c r="OMR127" s="908"/>
      <c r="OMS127" s="908"/>
      <c r="OMT127" s="908"/>
      <c r="OMU127" s="908"/>
      <c r="OMV127" s="908"/>
      <c r="OMW127" s="908"/>
      <c r="OMX127" s="908"/>
      <c r="OMY127" s="908"/>
      <c r="OMZ127" s="908"/>
      <c r="ONA127" s="908"/>
      <c r="ONB127" s="908"/>
      <c r="ONC127" s="908"/>
      <c r="OND127" s="908"/>
      <c r="ONE127" s="908"/>
      <c r="ONF127" s="908"/>
      <c r="ONG127" s="908"/>
      <c r="ONH127" s="908"/>
      <c r="ONI127" s="908"/>
      <c r="ONJ127" s="908"/>
      <c r="ONK127" s="908"/>
      <c r="ONL127" s="908"/>
      <c r="ONM127" s="908"/>
      <c r="ONN127" s="908"/>
      <c r="ONO127" s="908"/>
      <c r="ONP127" s="908"/>
      <c r="ONQ127" s="908"/>
      <c r="ONR127" s="908"/>
      <c r="ONS127" s="908"/>
      <c r="ONT127" s="908"/>
      <c r="ONU127" s="908"/>
      <c r="ONV127" s="908"/>
      <c r="ONW127" s="908"/>
      <c r="ONX127" s="908"/>
      <c r="ONY127" s="908"/>
      <c r="ONZ127" s="908"/>
      <c r="OOA127" s="908"/>
      <c r="OOB127" s="908"/>
      <c r="OOC127" s="908"/>
      <c r="OOD127" s="908"/>
      <c r="OOE127" s="908"/>
      <c r="OOF127" s="908"/>
      <c r="OOG127" s="908"/>
      <c r="OOH127" s="908"/>
      <c r="OOI127" s="908"/>
      <c r="OOJ127" s="908"/>
      <c r="OOK127" s="908"/>
      <c r="OOL127" s="908"/>
      <c r="OOM127" s="908"/>
      <c r="OON127" s="908"/>
      <c r="OOO127" s="908"/>
      <c r="OOP127" s="908"/>
      <c r="OOQ127" s="908"/>
      <c r="OOR127" s="908"/>
      <c r="OOS127" s="908"/>
      <c r="OOT127" s="908"/>
      <c r="OOU127" s="908"/>
      <c r="OOV127" s="908"/>
      <c r="OOW127" s="908"/>
      <c r="OOX127" s="908"/>
      <c r="OOY127" s="908"/>
      <c r="OOZ127" s="908"/>
      <c r="OPA127" s="908"/>
      <c r="OPB127" s="908"/>
      <c r="OPC127" s="908"/>
      <c r="OPD127" s="908"/>
      <c r="OPE127" s="908"/>
      <c r="OPF127" s="908"/>
      <c r="OPG127" s="908"/>
      <c r="OPH127" s="908"/>
      <c r="OPI127" s="908"/>
      <c r="OPJ127" s="908"/>
      <c r="OPK127" s="908"/>
      <c r="OPL127" s="908"/>
      <c r="OPM127" s="908"/>
      <c r="OPN127" s="908"/>
      <c r="OPO127" s="908"/>
      <c r="OPP127" s="908"/>
      <c r="OPQ127" s="908"/>
      <c r="OPR127" s="908"/>
      <c r="OPS127" s="908"/>
      <c r="OPT127" s="908"/>
      <c r="OPU127" s="908"/>
      <c r="OPV127" s="908"/>
      <c r="OPW127" s="908"/>
      <c r="OPX127" s="908"/>
      <c r="OPY127" s="908"/>
      <c r="OPZ127" s="908"/>
      <c r="OQA127" s="908"/>
      <c r="OQB127" s="908"/>
      <c r="OQC127" s="908"/>
      <c r="OQD127" s="908"/>
      <c r="OQE127" s="908"/>
      <c r="OQF127" s="908"/>
      <c r="OQG127" s="908"/>
      <c r="OQH127" s="908"/>
      <c r="OQI127" s="908"/>
      <c r="OQJ127" s="908"/>
      <c r="OQK127" s="908"/>
      <c r="OQL127" s="908"/>
      <c r="OQM127" s="908"/>
      <c r="OQN127" s="908"/>
      <c r="OQO127" s="908"/>
      <c r="OQP127" s="908"/>
      <c r="OQQ127" s="908"/>
      <c r="OQR127" s="908"/>
      <c r="OQS127" s="908"/>
      <c r="OQT127" s="908"/>
      <c r="OQU127" s="908"/>
      <c r="OQV127" s="908"/>
      <c r="OQW127" s="908"/>
      <c r="OQX127" s="908"/>
      <c r="OQY127" s="908"/>
      <c r="OQZ127" s="908"/>
      <c r="ORA127" s="908"/>
      <c r="ORB127" s="908"/>
      <c r="ORC127" s="908"/>
      <c r="ORD127" s="908"/>
      <c r="ORE127" s="908"/>
      <c r="ORF127" s="908"/>
      <c r="ORG127" s="908"/>
      <c r="ORH127" s="908"/>
      <c r="ORI127" s="908"/>
      <c r="ORJ127" s="908"/>
      <c r="ORK127" s="908"/>
      <c r="ORL127" s="908"/>
      <c r="ORM127" s="908"/>
      <c r="ORN127" s="908"/>
      <c r="ORO127" s="908"/>
      <c r="ORP127" s="908"/>
      <c r="ORQ127" s="908"/>
      <c r="ORR127" s="908"/>
      <c r="ORS127" s="908"/>
      <c r="ORT127" s="908"/>
      <c r="ORU127" s="908"/>
      <c r="ORV127" s="908"/>
      <c r="ORW127" s="908"/>
      <c r="ORX127" s="908"/>
      <c r="ORY127" s="908"/>
      <c r="ORZ127" s="908"/>
      <c r="OSA127" s="908"/>
      <c r="OSB127" s="908"/>
      <c r="OSC127" s="908"/>
      <c r="OSD127" s="908"/>
      <c r="OSE127" s="908"/>
      <c r="OSF127" s="908"/>
      <c r="OSG127" s="908"/>
      <c r="OSH127" s="908"/>
      <c r="OSI127" s="908"/>
      <c r="OSJ127" s="908"/>
      <c r="OSK127" s="908"/>
      <c r="OSL127" s="908"/>
      <c r="OSM127" s="908"/>
      <c r="OSN127" s="908"/>
      <c r="OSO127" s="908"/>
      <c r="OSP127" s="908"/>
      <c r="OSQ127" s="908"/>
      <c r="OSR127" s="908"/>
      <c r="OSS127" s="908"/>
      <c r="OST127" s="908"/>
      <c r="OSU127" s="908"/>
      <c r="OSV127" s="908"/>
      <c r="OSW127" s="908"/>
      <c r="OSX127" s="908"/>
      <c r="OSY127" s="908"/>
      <c r="OSZ127" s="908"/>
      <c r="OTA127" s="908"/>
      <c r="OTB127" s="908"/>
      <c r="OTC127" s="908"/>
      <c r="OTD127" s="908"/>
      <c r="OTE127" s="908"/>
      <c r="OTF127" s="908"/>
      <c r="OTG127" s="908"/>
      <c r="OTH127" s="908"/>
      <c r="OTI127" s="908"/>
      <c r="OTJ127" s="908"/>
      <c r="OTK127" s="908"/>
      <c r="OTL127" s="908"/>
      <c r="OTM127" s="908"/>
      <c r="OTN127" s="908"/>
      <c r="OTO127" s="908"/>
      <c r="OTP127" s="908"/>
      <c r="OTQ127" s="908"/>
      <c r="OTR127" s="908"/>
      <c r="OTS127" s="908"/>
      <c r="OTT127" s="908"/>
      <c r="OTU127" s="908"/>
      <c r="OTV127" s="908"/>
      <c r="OTW127" s="908"/>
      <c r="OTX127" s="908"/>
      <c r="OTY127" s="908"/>
      <c r="OTZ127" s="908"/>
      <c r="OUA127" s="908"/>
      <c r="OUB127" s="908"/>
      <c r="OUC127" s="908"/>
      <c r="OUD127" s="908"/>
      <c r="OUE127" s="908"/>
      <c r="OUF127" s="908"/>
      <c r="OUG127" s="908"/>
      <c r="OUH127" s="908"/>
      <c r="OUI127" s="908"/>
      <c r="OUJ127" s="908"/>
      <c r="OUK127" s="908"/>
      <c r="OUL127" s="908"/>
      <c r="OUM127" s="908"/>
      <c r="OUN127" s="908"/>
      <c r="OUO127" s="908"/>
      <c r="OUP127" s="908"/>
      <c r="OUQ127" s="908"/>
      <c r="OUR127" s="908"/>
      <c r="OUS127" s="908"/>
      <c r="OUT127" s="908"/>
      <c r="OUU127" s="908"/>
      <c r="OUV127" s="908"/>
      <c r="OUW127" s="908"/>
      <c r="OUX127" s="908"/>
      <c r="OUY127" s="908"/>
      <c r="OUZ127" s="908"/>
      <c r="OVA127" s="908"/>
      <c r="OVB127" s="908"/>
      <c r="OVC127" s="908"/>
      <c r="OVD127" s="908"/>
      <c r="OVE127" s="908"/>
      <c r="OVF127" s="908"/>
      <c r="OVG127" s="908"/>
      <c r="OVH127" s="908"/>
      <c r="OVI127" s="908"/>
      <c r="OVJ127" s="908"/>
      <c r="OVK127" s="908"/>
      <c r="OVL127" s="908"/>
      <c r="OVM127" s="908"/>
      <c r="OVN127" s="908"/>
      <c r="OVO127" s="908"/>
      <c r="OVP127" s="908"/>
      <c r="OVQ127" s="908"/>
      <c r="OVR127" s="908"/>
      <c r="OVS127" s="908"/>
      <c r="OVT127" s="908"/>
      <c r="OVU127" s="908"/>
      <c r="OVV127" s="908"/>
      <c r="OVW127" s="908"/>
      <c r="OVX127" s="908"/>
      <c r="OVY127" s="908"/>
      <c r="OVZ127" s="908"/>
      <c r="OWA127" s="908"/>
      <c r="OWB127" s="908"/>
      <c r="OWC127" s="908"/>
      <c r="OWD127" s="908"/>
      <c r="OWE127" s="908"/>
      <c r="OWF127" s="908"/>
      <c r="OWG127" s="908"/>
      <c r="OWH127" s="908"/>
      <c r="OWI127" s="908"/>
      <c r="OWJ127" s="908"/>
      <c r="OWK127" s="908"/>
      <c r="OWL127" s="908"/>
      <c r="OWM127" s="908"/>
      <c r="OWN127" s="908"/>
      <c r="OWO127" s="908"/>
      <c r="OWP127" s="908"/>
      <c r="OWQ127" s="908"/>
      <c r="OWR127" s="908"/>
      <c r="OWS127" s="908"/>
      <c r="OWT127" s="908"/>
      <c r="OWU127" s="908"/>
      <c r="OWV127" s="908"/>
      <c r="OWW127" s="908"/>
      <c r="OWX127" s="908"/>
      <c r="OWY127" s="908"/>
      <c r="OWZ127" s="908"/>
      <c r="OXA127" s="908"/>
      <c r="OXB127" s="908"/>
      <c r="OXC127" s="908"/>
      <c r="OXD127" s="908"/>
      <c r="OXE127" s="908"/>
      <c r="OXF127" s="908"/>
      <c r="OXG127" s="908"/>
      <c r="OXH127" s="908"/>
      <c r="OXI127" s="908"/>
      <c r="OXJ127" s="908"/>
      <c r="OXK127" s="908"/>
      <c r="OXL127" s="908"/>
      <c r="OXM127" s="908"/>
      <c r="OXN127" s="908"/>
      <c r="OXO127" s="908"/>
      <c r="OXP127" s="908"/>
      <c r="OXQ127" s="908"/>
      <c r="OXR127" s="908"/>
      <c r="OXS127" s="908"/>
      <c r="OXT127" s="908"/>
      <c r="OXU127" s="908"/>
      <c r="OXV127" s="908"/>
      <c r="OXW127" s="908"/>
      <c r="OXX127" s="908"/>
      <c r="OXY127" s="908"/>
      <c r="OXZ127" s="908"/>
      <c r="OYA127" s="908"/>
      <c r="OYB127" s="908"/>
      <c r="OYC127" s="908"/>
      <c r="OYD127" s="908"/>
      <c r="OYE127" s="908"/>
      <c r="OYF127" s="908"/>
      <c r="OYG127" s="908"/>
      <c r="OYH127" s="908"/>
      <c r="OYI127" s="908"/>
      <c r="OYJ127" s="908"/>
      <c r="OYK127" s="908"/>
      <c r="OYL127" s="908"/>
      <c r="OYM127" s="908"/>
      <c r="OYN127" s="908"/>
      <c r="OYO127" s="908"/>
      <c r="OYP127" s="908"/>
      <c r="OYQ127" s="908"/>
      <c r="OYR127" s="908"/>
      <c r="OYS127" s="908"/>
      <c r="OYT127" s="908"/>
      <c r="OYU127" s="908"/>
      <c r="OYV127" s="908"/>
      <c r="OYW127" s="908"/>
      <c r="OYX127" s="908"/>
      <c r="OYY127" s="908"/>
      <c r="OYZ127" s="908"/>
      <c r="OZA127" s="908"/>
      <c r="OZB127" s="908"/>
      <c r="OZC127" s="908"/>
      <c r="OZD127" s="908"/>
      <c r="OZE127" s="908"/>
      <c r="OZF127" s="908"/>
      <c r="OZG127" s="908"/>
      <c r="OZH127" s="908"/>
      <c r="OZI127" s="908"/>
      <c r="OZJ127" s="908"/>
      <c r="OZK127" s="908"/>
      <c r="OZL127" s="908"/>
      <c r="OZM127" s="908"/>
      <c r="OZN127" s="908"/>
      <c r="OZO127" s="908"/>
      <c r="OZP127" s="908"/>
      <c r="OZQ127" s="908"/>
      <c r="OZR127" s="908"/>
      <c r="OZS127" s="908"/>
      <c r="OZT127" s="908"/>
      <c r="OZU127" s="908"/>
      <c r="OZV127" s="908"/>
      <c r="OZW127" s="908"/>
      <c r="OZX127" s="908"/>
      <c r="OZY127" s="908"/>
      <c r="OZZ127" s="908"/>
      <c r="PAA127" s="908"/>
      <c r="PAB127" s="908"/>
      <c r="PAC127" s="908"/>
      <c r="PAD127" s="908"/>
      <c r="PAE127" s="908"/>
      <c r="PAF127" s="908"/>
      <c r="PAG127" s="908"/>
      <c r="PAH127" s="908"/>
      <c r="PAI127" s="908"/>
      <c r="PAJ127" s="908"/>
      <c r="PAK127" s="908"/>
      <c r="PAL127" s="908"/>
      <c r="PAM127" s="908"/>
      <c r="PAN127" s="908"/>
      <c r="PAO127" s="908"/>
      <c r="PAP127" s="908"/>
      <c r="PAQ127" s="908"/>
      <c r="PAR127" s="908"/>
      <c r="PAS127" s="908"/>
      <c r="PAT127" s="908"/>
      <c r="PAU127" s="908"/>
      <c r="PAV127" s="908"/>
      <c r="PAW127" s="908"/>
      <c r="PAX127" s="908"/>
      <c r="PAY127" s="908"/>
      <c r="PAZ127" s="908"/>
      <c r="PBA127" s="908"/>
      <c r="PBB127" s="908"/>
      <c r="PBC127" s="908"/>
      <c r="PBD127" s="908"/>
      <c r="PBE127" s="908"/>
      <c r="PBF127" s="908"/>
      <c r="PBG127" s="908"/>
      <c r="PBH127" s="908"/>
      <c r="PBI127" s="908"/>
      <c r="PBJ127" s="908"/>
      <c r="PBK127" s="908"/>
      <c r="PBL127" s="908"/>
      <c r="PBM127" s="908"/>
      <c r="PBN127" s="908"/>
      <c r="PBO127" s="908"/>
      <c r="PBP127" s="908"/>
      <c r="PBQ127" s="908"/>
      <c r="PBR127" s="908"/>
      <c r="PBS127" s="908"/>
      <c r="PBT127" s="908"/>
      <c r="PBU127" s="908"/>
      <c r="PBV127" s="908"/>
      <c r="PBW127" s="908"/>
      <c r="PBX127" s="908"/>
      <c r="PBY127" s="908"/>
      <c r="PBZ127" s="908"/>
      <c r="PCA127" s="908"/>
      <c r="PCB127" s="908"/>
      <c r="PCC127" s="908"/>
      <c r="PCD127" s="908"/>
      <c r="PCE127" s="908"/>
      <c r="PCF127" s="908"/>
      <c r="PCG127" s="908"/>
      <c r="PCH127" s="908"/>
      <c r="PCI127" s="908"/>
      <c r="PCJ127" s="908"/>
      <c r="PCK127" s="908"/>
      <c r="PCL127" s="908"/>
      <c r="PCM127" s="908"/>
      <c r="PCN127" s="908"/>
      <c r="PCO127" s="908"/>
      <c r="PCP127" s="908"/>
      <c r="PCQ127" s="908"/>
      <c r="PCR127" s="908"/>
      <c r="PCS127" s="908"/>
      <c r="PCT127" s="908"/>
      <c r="PCU127" s="908"/>
      <c r="PCV127" s="908"/>
      <c r="PCW127" s="908"/>
      <c r="PCX127" s="908"/>
      <c r="PCY127" s="908"/>
      <c r="PCZ127" s="908"/>
      <c r="PDA127" s="908"/>
      <c r="PDB127" s="908"/>
      <c r="PDC127" s="908"/>
      <c r="PDD127" s="908"/>
      <c r="PDE127" s="908"/>
      <c r="PDF127" s="908"/>
      <c r="PDG127" s="908"/>
      <c r="PDH127" s="908"/>
      <c r="PDI127" s="908"/>
      <c r="PDJ127" s="908"/>
      <c r="PDK127" s="908"/>
      <c r="PDL127" s="908"/>
      <c r="PDM127" s="908"/>
      <c r="PDN127" s="908"/>
      <c r="PDO127" s="908"/>
      <c r="PDP127" s="908"/>
      <c r="PDQ127" s="908"/>
      <c r="PDR127" s="908"/>
      <c r="PDS127" s="908"/>
      <c r="PDT127" s="908"/>
      <c r="PDU127" s="908"/>
      <c r="PDV127" s="908"/>
      <c r="PDW127" s="908"/>
      <c r="PDX127" s="908"/>
      <c r="PDY127" s="908"/>
      <c r="PDZ127" s="908"/>
      <c r="PEA127" s="908"/>
      <c r="PEB127" s="908"/>
      <c r="PEC127" s="908"/>
      <c r="PED127" s="908"/>
      <c r="PEE127" s="908"/>
      <c r="PEF127" s="908"/>
      <c r="PEG127" s="908"/>
      <c r="PEH127" s="908"/>
      <c r="PEI127" s="908"/>
      <c r="PEJ127" s="908"/>
      <c r="PEK127" s="908"/>
      <c r="PEL127" s="908"/>
      <c r="PEM127" s="908"/>
      <c r="PEN127" s="908"/>
      <c r="PEO127" s="908"/>
      <c r="PEP127" s="908"/>
      <c r="PEQ127" s="908"/>
      <c r="PER127" s="908"/>
      <c r="PES127" s="908"/>
      <c r="PET127" s="908"/>
      <c r="PEU127" s="908"/>
      <c r="PEV127" s="908"/>
      <c r="PEW127" s="908"/>
      <c r="PEX127" s="908"/>
      <c r="PEY127" s="908"/>
      <c r="PEZ127" s="908"/>
      <c r="PFA127" s="908"/>
      <c r="PFB127" s="908"/>
      <c r="PFC127" s="908"/>
      <c r="PFD127" s="908"/>
      <c r="PFE127" s="908"/>
      <c r="PFF127" s="908"/>
      <c r="PFG127" s="908"/>
      <c r="PFH127" s="908"/>
      <c r="PFI127" s="908"/>
      <c r="PFJ127" s="908"/>
      <c r="PFK127" s="908"/>
      <c r="PFL127" s="908"/>
      <c r="PFM127" s="908"/>
      <c r="PFN127" s="908"/>
      <c r="PFO127" s="908"/>
      <c r="PFP127" s="908"/>
      <c r="PFQ127" s="908"/>
      <c r="PFR127" s="908"/>
      <c r="PFS127" s="908"/>
      <c r="PFT127" s="908"/>
      <c r="PFU127" s="908"/>
      <c r="PFV127" s="908"/>
      <c r="PFW127" s="908"/>
      <c r="PFX127" s="908"/>
      <c r="PFY127" s="908"/>
      <c r="PFZ127" s="908"/>
      <c r="PGA127" s="908"/>
      <c r="PGB127" s="908"/>
      <c r="PGC127" s="908"/>
      <c r="PGD127" s="908"/>
      <c r="PGE127" s="908"/>
      <c r="PGF127" s="908"/>
      <c r="PGG127" s="908"/>
      <c r="PGH127" s="908"/>
      <c r="PGI127" s="908"/>
      <c r="PGJ127" s="908"/>
      <c r="PGK127" s="908"/>
      <c r="PGL127" s="908"/>
      <c r="PGM127" s="908"/>
      <c r="PGN127" s="908"/>
      <c r="PGO127" s="908"/>
      <c r="PGP127" s="908"/>
      <c r="PGQ127" s="908"/>
      <c r="PGR127" s="908"/>
      <c r="PGS127" s="908"/>
      <c r="PGT127" s="908"/>
      <c r="PGU127" s="908"/>
      <c r="PGV127" s="908"/>
      <c r="PGW127" s="908"/>
      <c r="PGX127" s="908"/>
      <c r="PGY127" s="908"/>
      <c r="PGZ127" s="908"/>
      <c r="PHA127" s="908"/>
      <c r="PHB127" s="908"/>
      <c r="PHC127" s="908"/>
      <c r="PHD127" s="908"/>
      <c r="PHE127" s="908"/>
      <c r="PHF127" s="908"/>
      <c r="PHG127" s="908"/>
      <c r="PHH127" s="908"/>
      <c r="PHI127" s="908"/>
      <c r="PHJ127" s="908"/>
      <c r="PHK127" s="908"/>
      <c r="PHL127" s="908"/>
      <c r="PHM127" s="908"/>
      <c r="PHN127" s="908"/>
      <c r="PHO127" s="908"/>
      <c r="PHP127" s="908"/>
      <c r="PHQ127" s="908"/>
      <c r="PHR127" s="908"/>
      <c r="PHS127" s="908"/>
      <c r="PHT127" s="908"/>
      <c r="PHU127" s="908"/>
      <c r="PHV127" s="908"/>
      <c r="PHW127" s="908"/>
      <c r="PHX127" s="908"/>
      <c r="PHY127" s="908"/>
      <c r="PHZ127" s="908"/>
      <c r="PIA127" s="908"/>
      <c r="PIB127" s="908"/>
      <c r="PIC127" s="908"/>
      <c r="PID127" s="908"/>
      <c r="PIE127" s="908"/>
      <c r="PIF127" s="908"/>
      <c r="PIG127" s="908"/>
      <c r="PIH127" s="908"/>
      <c r="PII127" s="908"/>
      <c r="PIJ127" s="908"/>
      <c r="PIK127" s="908"/>
      <c r="PIL127" s="908"/>
      <c r="PIM127" s="908"/>
      <c r="PIN127" s="908"/>
      <c r="PIO127" s="908"/>
      <c r="PIP127" s="908"/>
      <c r="PIQ127" s="908"/>
      <c r="PIR127" s="908"/>
      <c r="PIS127" s="908"/>
      <c r="PIT127" s="908"/>
      <c r="PIU127" s="908"/>
      <c r="PIV127" s="908"/>
      <c r="PIW127" s="908"/>
      <c r="PIX127" s="908"/>
      <c r="PIY127" s="908"/>
      <c r="PIZ127" s="908"/>
      <c r="PJA127" s="908"/>
      <c r="PJB127" s="908"/>
      <c r="PJC127" s="908"/>
      <c r="PJD127" s="908"/>
      <c r="PJE127" s="908"/>
      <c r="PJF127" s="908"/>
      <c r="PJG127" s="908"/>
      <c r="PJH127" s="908"/>
      <c r="PJI127" s="908"/>
      <c r="PJJ127" s="908"/>
      <c r="PJK127" s="908"/>
      <c r="PJL127" s="908"/>
      <c r="PJM127" s="908"/>
      <c r="PJN127" s="908"/>
      <c r="PJO127" s="908"/>
      <c r="PJP127" s="908"/>
      <c r="PJQ127" s="908"/>
      <c r="PJR127" s="908"/>
      <c r="PJS127" s="908"/>
      <c r="PJT127" s="908"/>
      <c r="PJU127" s="908"/>
      <c r="PJV127" s="908"/>
      <c r="PJW127" s="908"/>
      <c r="PJX127" s="908"/>
      <c r="PJY127" s="908"/>
      <c r="PJZ127" s="908"/>
      <c r="PKA127" s="908"/>
      <c r="PKB127" s="908"/>
      <c r="PKC127" s="908"/>
      <c r="PKD127" s="908"/>
      <c r="PKE127" s="908"/>
      <c r="PKF127" s="908"/>
      <c r="PKG127" s="908"/>
      <c r="PKH127" s="908"/>
      <c r="PKI127" s="908"/>
      <c r="PKJ127" s="908"/>
      <c r="PKK127" s="908"/>
      <c r="PKL127" s="908"/>
      <c r="PKM127" s="908"/>
      <c r="PKN127" s="908"/>
      <c r="PKO127" s="908"/>
      <c r="PKP127" s="908"/>
      <c r="PKQ127" s="908"/>
      <c r="PKR127" s="908"/>
      <c r="PKS127" s="908"/>
      <c r="PKT127" s="908"/>
      <c r="PKU127" s="908"/>
      <c r="PKV127" s="908"/>
      <c r="PKW127" s="908"/>
      <c r="PKX127" s="908"/>
      <c r="PKY127" s="908"/>
      <c r="PKZ127" s="908"/>
      <c r="PLA127" s="908"/>
      <c r="PLB127" s="908"/>
      <c r="PLC127" s="908"/>
      <c r="PLD127" s="908"/>
      <c r="PLE127" s="908"/>
      <c r="PLF127" s="908"/>
      <c r="PLG127" s="908"/>
      <c r="PLH127" s="908"/>
      <c r="PLI127" s="908"/>
      <c r="PLJ127" s="908"/>
      <c r="PLK127" s="908"/>
      <c r="PLL127" s="908"/>
      <c r="PLM127" s="908"/>
      <c r="PLN127" s="908"/>
      <c r="PLO127" s="908"/>
      <c r="PLP127" s="908"/>
      <c r="PLQ127" s="908"/>
      <c r="PLR127" s="908"/>
      <c r="PLS127" s="908"/>
      <c r="PLT127" s="908"/>
      <c r="PLU127" s="908"/>
      <c r="PLV127" s="908"/>
      <c r="PLW127" s="908"/>
      <c r="PLX127" s="908"/>
      <c r="PLY127" s="908"/>
      <c r="PLZ127" s="908"/>
      <c r="PMA127" s="908"/>
      <c r="PMB127" s="908"/>
      <c r="PMC127" s="908"/>
      <c r="PMD127" s="908"/>
      <c r="PME127" s="908"/>
      <c r="PMF127" s="908"/>
      <c r="PMG127" s="908"/>
      <c r="PMH127" s="908"/>
      <c r="PMI127" s="908"/>
      <c r="PMJ127" s="908"/>
      <c r="PMK127" s="908"/>
      <c r="PML127" s="908"/>
      <c r="PMM127" s="908"/>
      <c r="PMN127" s="908"/>
      <c r="PMO127" s="908"/>
      <c r="PMP127" s="908"/>
      <c r="PMQ127" s="908"/>
      <c r="PMR127" s="908"/>
      <c r="PMS127" s="908"/>
      <c r="PMT127" s="908"/>
      <c r="PMU127" s="908"/>
      <c r="PMV127" s="908"/>
      <c r="PMW127" s="908"/>
      <c r="PMX127" s="908"/>
      <c r="PMY127" s="908"/>
      <c r="PMZ127" s="908"/>
      <c r="PNA127" s="908"/>
      <c r="PNB127" s="908"/>
      <c r="PNC127" s="908"/>
      <c r="PND127" s="908"/>
      <c r="PNE127" s="908"/>
      <c r="PNF127" s="908"/>
      <c r="PNG127" s="908"/>
      <c r="PNH127" s="908"/>
      <c r="PNI127" s="908"/>
      <c r="PNJ127" s="908"/>
      <c r="PNK127" s="908"/>
      <c r="PNL127" s="908"/>
      <c r="PNM127" s="908"/>
      <c r="PNN127" s="908"/>
      <c r="PNO127" s="908"/>
      <c r="PNP127" s="908"/>
      <c r="PNQ127" s="908"/>
      <c r="PNR127" s="908"/>
      <c r="PNS127" s="908"/>
      <c r="PNT127" s="908"/>
      <c r="PNU127" s="908"/>
      <c r="PNV127" s="908"/>
      <c r="PNW127" s="908"/>
      <c r="PNX127" s="908"/>
      <c r="PNY127" s="908"/>
      <c r="PNZ127" s="908"/>
      <c r="POA127" s="908"/>
      <c r="POB127" s="908"/>
      <c r="POC127" s="908"/>
      <c r="POD127" s="908"/>
      <c r="POE127" s="908"/>
      <c r="POF127" s="908"/>
      <c r="POG127" s="908"/>
      <c r="POH127" s="908"/>
      <c r="POI127" s="908"/>
      <c r="POJ127" s="908"/>
      <c r="POK127" s="908"/>
      <c r="POL127" s="908"/>
      <c r="POM127" s="908"/>
      <c r="PON127" s="908"/>
      <c r="POO127" s="908"/>
      <c r="POP127" s="908"/>
      <c r="POQ127" s="908"/>
      <c r="POR127" s="908"/>
      <c r="POS127" s="908"/>
      <c r="POT127" s="908"/>
      <c r="POU127" s="908"/>
      <c r="POV127" s="908"/>
      <c r="POW127" s="908"/>
      <c r="POX127" s="908"/>
      <c r="POY127" s="908"/>
      <c r="POZ127" s="908"/>
      <c r="PPA127" s="908"/>
      <c r="PPB127" s="908"/>
      <c r="PPC127" s="908"/>
      <c r="PPD127" s="908"/>
      <c r="PPE127" s="908"/>
      <c r="PPF127" s="908"/>
      <c r="PPG127" s="908"/>
      <c r="PPH127" s="908"/>
      <c r="PPI127" s="908"/>
      <c r="PPJ127" s="908"/>
      <c r="PPK127" s="908"/>
      <c r="PPL127" s="908"/>
      <c r="PPM127" s="908"/>
      <c r="PPN127" s="908"/>
      <c r="PPO127" s="908"/>
      <c r="PPP127" s="908"/>
      <c r="PPQ127" s="908"/>
      <c r="PPR127" s="908"/>
      <c r="PPS127" s="908"/>
      <c r="PPT127" s="908"/>
      <c r="PPU127" s="908"/>
      <c r="PPV127" s="908"/>
      <c r="PPW127" s="908"/>
      <c r="PPX127" s="908"/>
      <c r="PPY127" s="908"/>
      <c r="PPZ127" s="908"/>
      <c r="PQA127" s="908"/>
      <c r="PQB127" s="908"/>
      <c r="PQC127" s="908"/>
      <c r="PQD127" s="908"/>
      <c r="PQE127" s="908"/>
      <c r="PQF127" s="908"/>
      <c r="PQG127" s="908"/>
      <c r="PQH127" s="908"/>
      <c r="PQI127" s="908"/>
      <c r="PQJ127" s="908"/>
      <c r="PQK127" s="908"/>
      <c r="PQL127" s="908"/>
      <c r="PQM127" s="908"/>
      <c r="PQN127" s="908"/>
      <c r="PQO127" s="908"/>
      <c r="PQP127" s="908"/>
      <c r="PQQ127" s="908"/>
      <c r="PQR127" s="908"/>
      <c r="PQS127" s="908"/>
      <c r="PQT127" s="908"/>
      <c r="PQU127" s="908"/>
      <c r="PQV127" s="908"/>
      <c r="PQW127" s="908"/>
      <c r="PQX127" s="908"/>
      <c r="PQY127" s="908"/>
      <c r="PQZ127" s="908"/>
      <c r="PRA127" s="908"/>
      <c r="PRB127" s="908"/>
      <c r="PRC127" s="908"/>
      <c r="PRD127" s="908"/>
      <c r="PRE127" s="908"/>
      <c r="PRF127" s="908"/>
      <c r="PRG127" s="908"/>
      <c r="PRH127" s="908"/>
      <c r="PRI127" s="908"/>
      <c r="PRJ127" s="908"/>
      <c r="PRK127" s="908"/>
      <c r="PRL127" s="908"/>
      <c r="PRM127" s="908"/>
      <c r="PRN127" s="908"/>
      <c r="PRO127" s="908"/>
      <c r="PRP127" s="908"/>
      <c r="PRQ127" s="908"/>
      <c r="PRR127" s="908"/>
      <c r="PRS127" s="908"/>
      <c r="PRT127" s="908"/>
      <c r="PRU127" s="908"/>
      <c r="PRV127" s="908"/>
      <c r="PRW127" s="908"/>
      <c r="PRX127" s="908"/>
      <c r="PRY127" s="908"/>
      <c r="PRZ127" s="908"/>
      <c r="PSA127" s="908"/>
      <c r="PSB127" s="908"/>
      <c r="PSC127" s="908"/>
      <c r="PSD127" s="908"/>
      <c r="PSE127" s="908"/>
      <c r="PSF127" s="908"/>
      <c r="PSG127" s="908"/>
      <c r="PSH127" s="908"/>
      <c r="PSI127" s="908"/>
      <c r="PSJ127" s="908"/>
      <c r="PSK127" s="908"/>
      <c r="PSL127" s="908"/>
      <c r="PSM127" s="908"/>
      <c r="PSN127" s="908"/>
      <c r="PSO127" s="908"/>
      <c r="PSP127" s="908"/>
      <c r="PSQ127" s="908"/>
      <c r="PSR127" s="908"/>
      <c r="PSS127" s="908"/>
      <c r="PST127" s="908"/>
      <c r="PSU127" s="908"/>
      <c r="PSV127" s="908"/>
      <c r="PSW127" s="908"/>
      <c r="PSX127" s="908"/>
      <c r="PSY127" s="908"/>
      <c r="PSZ127" s="908"/>
      <c r="PTA127" s="908"/>
      <c r="PTB127" s="908"/>
      <c r="PTC127" s="908"/>
      <c r="PTD127" s="908"/>
      <c r="PTE127" s="908"/>
      <c r="PTF127" s="908"/>
      <c r="PTG127" s="908"/>
      <c r="PTH127" s="908"/>
      <c r="PTI127" s="908"/>
      <c r="PTJ127" s="908"/>
      <c r="PTK127" s="908"/>
      <c r="PTL127" s="908"/>
      <c r="PTM127" s="908"/>
      <c r="PTN127" s="908"/>
      <c r="PTO127" s="908"/>
      <c r="PTP127" s="908"/>
      <c r="PTQ127" s="908"/>
      <c r="PTR127" s="908"/>
      <c r="PTS127" s="908"/>
      <c r="PTT127" s="908"/>
      <c r="PTU127" s="908"/>
      <c r="PTV127" s="908"/>
      <c r="PTW127" s="908"/>
      <c r="PTX127" s="908"/>
      <c r="PTY127" s="908"/>
      <c r="PTZ127" s="908"/>
      <c r="PUA127" s="908"/>
      <c r="PUB127" s="908"/>
      <c r="PUC127" s="908"/>
      <c r="PUD127" s="908"/>
      <c r="PUE127" s="908"/>
      <c r="PUF127" s="908"/>
      <c r="PUG127" s="908"/>
      <c r="PUH127" s="908"/>
      <c r="PUI127" s="908"/>
      <c r="PUJ127" s="908"/>
      <c r="PUK127" s="908"/>
      <c r="PUL127" s="908"/>
      <c r="PUM127" s="908"/>
      <c r="PUN127" s="908"/>
      <c r="PUO127" s="908"/>
      <c r="PUP127" s="908"/>
      <c r="PUQ127" s="908"/>
      <c r="PUR127" s="908"/>
      <c r="PUS127" s="908"/>
      <c r="PUT127" s="908"/>
      <c r="PUU127" s="908"/>
      <c r="PUV127" s="908"/>
      <c r="PUW127" s="908"/>
      <c r="PUX127" s="908"/>
      <c r="PUY127" s="908"/>
      <c r="PUZ127" s="908"/>
      <c r="PVA127" s="908"/>
      <c r="PVB127" s="908"/>
      <c r="PVC127" s="908"/>
      <c r="PVD127" s="908"/>
      <c r="PVE127" s="908"/>
      <c r="PVF127" s="908"/>
      <c r="PVG127" s="908"/>
      <c r="PVH127" s="908"/>
      <c r="PVI127" s="908"/>
      <c r="PVJ127" s="908"/>
      <c r="PVK127" s="908"/>
      <c r="PVL127" s="908"/>
      <c r="PVM127" s="908"/>
      <c r="PVN127" s="908"/>
      <c r="PVO127" s="908"/>
      <c r="PVP127" s="908"/>
      <c r="PVQ127" s="908"/>
      <c r="PVR127" s="908"/>
      <c r="PVS127" s="908"/>
      <c r="PVT127" s="908"/>
      <c r="PVU127" s="908"/>
      <c r="PVV127" s="908"/>
      <c r="PVW127" s="908"/>
      <c r="PVX127" s="908"/>
      <c r="PVY127" s="908"/>
      <c r="PVZ127" s="908"/>
      <c r="PWA127" s="908"/>
      <c r="PWB127" s="908"/>
      <c r="PWC127" s="908"/>
      <c r="PWD127" s="908"/>
      <c r="PWE127" s="908"/>
      <c r="PWF127" s="908"/>
      <c r="PWG127" s="908"/>
      <c r="PWH127" s="908"/>
      <c r="PWI127" s="908"/>
      <c r="PWJ127" s="908"/>
      <c r="PWK127" s="908"/>
      <c r="PWL127" s="908"/>
      <c r="PWM127" s="908"/>
      <c r="PWN127" s="908"/>
      <c r="PWO127" s="908"/>
      <c r="PWP127" s="908"/>
      <c r="PWQ127" s="908"/>
      <c r="PWR127" s="908"/>
      <c r="PWS127" s="908"/>
      <c r="PWT127" s="908"/>
      <c r="PWU127" s="908"/>
      <c r="PWV127" s="908"/>
      <c r="PWW127" s="908"/>
      <c r="PWX127" s="908"/>
      <c r="PWY127" s="908"/>
      <c r="PWZ127" s="908"/>
      <c r="PXA127" s="908"/>
      <c r="PXB127" s="908"/>
      <c r="PXC127" s="908"/>
      <c r="PXD127" s="908"/>
      <c r="PXE127" s="908"/>
      <c r="PXF127" s="908"/>
      <c r="PXG127" s="908"/>
      <c r="PXH127" s="908"/>
      <c r="PXI127" s="908"/>
      <c r="PXJ127" s="908"/>
      <c r="PXK127" s="908"/>
      <c r="PXL127" s="908"/>
      <c r="PXM127" s="908"/>
      <c r="PXN127" s="908"/>
      <c r="PXO127" s="908"/>
      <c r="PXP127" s="908"/>
      <c r="PXQ127" s="908"/>
      <c r="PXR127" s="908"/>
      <c r="PXS127" s="908"/>
      <c r="PXT127" s="908"/>
      <c r="PXU127" s="908"/>
      <c r="PXV127" s="908"/>
      <c r="PXW127" s="908"/>
      <c r="PXX127" s="908"/>
      <c r="PXY127" s="908"/>
      <c r="PXZ127" s="908"/>
      <c r="PYA127" s="908"/>
      <c r="PYB127" s="908"/>
      <c r="PYC127" s="908"/>
      <c r="PYD127" s="908"/>
      <c r="PYE127" s="908"/>
      <c r="PYF127" s="908"/>
      <c r="PYG127" s="908"/>
      <c r="PYH127" s="908"/>
      <c r="PYI127" s="908"/>
      <c r="PYJ127" s="908"/>
      <c r="PYK127" s="908"/>
      <c r="PYL127" s="908"/>
      <c r="PYM127" s="908"/>
      <c r="PYN127" s="908"/>
      <c r="PYO127" s="908"/>
      <c r="PYP127" s="908"/>
      <c r="PYQ127" s="908"/>
      <c r="PYR127" s="908"/>
      <c r="PYS127" s="908"/>
      <c r="PYT127" s="908"/>
      <c r="PYU127" s="908"/>
      <c r="PYV127" s="908"/>
      <c r="PYW127" s="908"/>
      <c r="PYX127" s="908"/>
      <c r="PYY127" s="908"/>
      <c r="PYZ127" s="908"/>
      <c r="PZA127" s="908"/>
      <c r="PZB127" s="908"/>
      <c r="PZC127" s="908"/>
      <c r="PZD127" s="908"/>
      <c r="PZE127" s="908"/>
      <c r="PZF127" s="908"/>
      <c r="PZG127" s="908"/>
      <c r="PZH127" s="908"/>
      <c r="PZI127" s="908"/>
      <c r="PZJ127" s="908"/>
      <c r="PZK127" s="908"/>
      <c r="PZL127" s="908"/>
      <c r="PZM127" s="908"/>
      <c r="PZN127" s="908"/>
      <c r="PZO127" s="908"/>
      <c r="PZP127" s="908"/>
      <c r="PZQ127" s="908"/>
      <c r="PZR127" s="908"/>
      <c r="PZS127" s="908"/>
      <c r="PZT127" s="908"/>
      <c r="PZU127" s="908"/>
      <c r="PZV127" s="908"/>
      <c r="PZW127" s="908"/>
      <c r="PZX127" s="908"/>
      <c r="PZY127" s="908"/>
      <c r="PZZ127" s="908"/>
      <c r="QAA127" s="908"/>
      <c r="QAB127" s="908"/>
      <c r="QAC127" s="908"/>
      <c r="QAD127" s="908"/>
      <c r="QAE127" s="908"/>
      <c r="QAF127" s="908"/>
      <c r="QAG127" s="908"/>
      <c r="QAH127" s="908"/>
      <c r="QAI127" s="908"/>
      <c r="QAJ127" s="908"/>
      <c r="QAK127" s="908"/>
      <c r="QAL127" s="908"/>
      <c r="QAM127" s="908"/>
      <c r="QAN127" s="908"/>
      <c r="QAO127" s="908"/>
      <c r="QAP127" s="908"/>
      <c r="QAQ127" s="908"/>
      <c r="QAR127" s="908"/>
      <c r="QAS127" s="908"/>
      <c r="QAT127" s="908"/>
      <c r="QAU127" s="908"/>
      <c r="QAV127" s="908"/>
      <c r="QAW127" s="908"/>
      <c r="QAX127" s="908"/>
      <c r="QAY127" s="908"/>
      <c r="QAZ127" s="908"/>
      <c r="QBA127" s="908"/>
      <c r="QBB127" s="908"/>
      <c r="QBC127" s="908"/>
      <c r="QBD127" s="908"/>
      <c r="QBE127" s="908"/>
      <c r="QBF127" s="908"/>
      <c r="QBG127" s="908"/>
      <c r="QBH127" s="908"/>
      <c r="QBI127" s="908"/>
      <c r="QBJ127" s="908"/>
      <c r="QBK127" s="908"/>
      <c r="QBL127" s="908"/>
      <c r="QBM127" s="908"/>
      <c r="QBN127" s="908"/>
      <c r="QBO127" s="908"/>
      <c r="QBP127" s="908"/>
      <c r="QBQ127" s="908"/>
      <c r="QBR127" s="908"/>
      <c r="QBS127" s="908"/>
      <c r="QBT127" s="908"/>
      <c r="QBU127" s="908"/>
      <c r="QBV127" s="908"/>
      <c r="QBW127" s="908"/>
      <c r="QBX127" s="908"/>
      <c r="QBY127" s="908"/>
      <c r="QBZ127" s="908"/>
      <c r="QCA127" s="908"/>
      <c r="QCB127" s="908"/>
      <c r="QCC127" s="908"/>
      <c r="QCD127" s="908"/>
      <c r="QCE127" s="908"/>
      <c r="QCF127" s="908"/>
      <c r="QCG127" s="908"/>
      <c r="QCH127" s="908"/>
      <c r="QCI127" s="908"/>
      <c r="QCJ127" s="908"/>
      <c r="QCK127" s="908"/>
      <c r="QCL127" s="908"/>
      <c r="QCM127" s="908"/>
      <c r="QCN127" s="908"/>
      <c r="QCO127" s="908"/>
      <c r="QCP127" s="908"/>
      <c r="QCQ127" s="908"/>
      <c r="QCR127" s="908"/>
      <c r="QCS127" s="908"/>
      <c r="QCT127" s="908"/>
      <c r="QCU127" s="908"/>
      <c r="QCV127" s="908"/>
      <c r="QCW127" s="908"/>
      <c r="QCX127" s="908"/>
      <c r="QCY127" s="908"/>
      <c r="QCZ127" s="908"/>
      <c r="QDA127" s="908"/>
      <c r="QDB127" s="908"/>
      <c r="QDC127" s="908"/>
      <c r="QDD127" s="908"/>
      <c r="QDE127" s="908"/>
      <c r="QDF127" s="908"/>
      <c r="QDG127" s="908"/>
      <c r="QDH127" s="908"/>
      <c r="QDI127" s="908"/>
      <c r="QDJ127" s="908"/>
      <c r="QDK127" s="908"/>
      <c r="QDL127" s="908"/>
      <c r="QDM127" s="908"/>
      <c r="QDN127" s="908"/>
      <c r="QDO127" s="908"/>
      <c r="QDP127" s="908"/>
      <c r="QDQ127" s="908"/>
      <c r="QDR127" s="908"/>
      <c r="QDS127" s="908"/>
      <c r="QDT127" s="908"/>
      <c r="QDU127" s="908"/>
      <c r="QDV127" s="908"/>
      <c r="QDW127" s="908"/>
      <c r="QDX127" s="908"/>
      <c r="QDY127" s="908"/>
      <c r="QDZ127" s="908"/>
      <c r="QEA127" s="908"/>
      <c r="QEB127" s="908"/>
      <c r="QEC127" s="908"/>
      <c r="QED127" s="908"/>
      <c r="QEE127" s="908"/>
      <c r="QEF127" s="908"/>
      <c r="QEG127" s="908"/>
      <c r="QEH127" s="908"/>
      <c r="QEI127" s="908"/>
      <c r="QEJ127" s="908"/>
      <c r="QEK127" s="908"/>
      <c r="QEL127" s="908"/>
      <c r="QEM127" s="908"/>
      <c r="QEN127" s="908"/>
      <c r="QEO127" s="908"/>
      <c r="QEP127" s="908"/>
      <c r="QEQ127" s="908"/>
      <c r="QER127" s="908"/>
      <c r="QES127" s="908"/>
      <c r="QET127" s="908"/>
      <c r="QEU127" s="908"/>
      <c r="QEV127" s="908"/>
      <c r="QEW127" s="908"/>
      <c r="QEX127" s="908"/>
      <c r="QEY127" s="908"/>
      <c r="QEZ127" s="908"/>
      <c r="QFA127" s="908"/>
      <c r="QFB127" s="908"/>
      <c r="QFC127" s="908"/>
      <c r="QFD127" s="908"/>
      <c r="QFE127" s="908"/>
      <c r="QFF127" s="908"/>
      <c r="QFG127" s="908"/>
      <c r="QFH127" s="908"/>
      <c r="QFI127" s="908"/>
      <c r="QFJ127" s="908"/>
      <c r="QFK127" s="908"/>
      <c r="QFL127" s="908"/>
      <c r="QFM127" s="908"/>
      <c r="QFN127" s="908"/>
      <c r="QFO127" s="908"/>
      <c r="QFP127" s="908"/>
      <c r="QFQ127" s="908"/>
      <c r="QFR127" s="908"/>
      <c r="QFS127" s="908"/>
      <c r="QFT127" s="908"/>
      <c r="QFU127" s="908"/>
      <c r="QFV127" s="908"/>
      <c r="QFW127" s="908"/>
      <c r="QFX127" s="908"/>
      <c r="QFY127" s="908"/>
      <c r="QFZ127" s="908"/>
      <c r="QGA127" s="908"/>
      <c r="QGB127" s="908"/>
      <c r="QGC127" s="908"/>
      <c r="QGD127" s="908"/>
      <c r="QGE127" s="908"/>
      <c r="QGF127" s="908"/>
      <c r="QGG127" s="908"/>
      <c r="QGH127" s="908"/>
      <c r="QGI127" s="908"/>
      <c r="QGJ127" s="908"/>
      <c r="QGK127" s="908"/>
      <c r="QGL127" s="908"/>
      <c r="QGM127" s="908"/>
      <c r="QGN127" s="908"/>
      <c r="QGO127" s="908"/>
      <c r="QGP127" s="908"/>
      <c r="QGQ127" s="908"/>
      <c r="QGR127" s="908"/>
      <c r="QGS127" s="908"/>
      <c r="QGT127" s="908"/>
      <c r="QGU127" s="908"/>
      <c r="QGV127" s="908"/>
      <c r="QGW127" s="908"/>
      <c r="QGX127" s="908"/>
      <c r="QGY127" s="908"/>
      <c r="QGZ127" s="908"/>
      <c r="QHA127" s="908"/>
      <c r="QHB127" s="908"/>
      <c r="QHC127" s="908"/>
      <c r="QHD127" s="908"/>
      <c r="QHE127" s="908"/>
      <c r="QHF127" s="908"/>
      <c r="QHG127" s="908"/>
      <c r="QHH127" s="908"/>
      <c r="QHI127" s="908"/>
      <c r="QHJ127" s="908"/>
      <c r="QHK127" s="908"/>
      <c r="QHL127" s="908"/>
      <c r="QHM127" s="908"/>
      <c r="QHN127" s="908"/>
      <c r="QHO127" s="908"/>
      <c r="QHP127" s="908"/>
      <c r="QHQ127" s="908"/>
      <c r="QHR127" s="908"/>
      <c r="QHS127" s="908"/>
      <c r="QHT127" s="908"/>
      <c r="QHU127" s="908"/>
      <c r="QHV127" s="908"/>
      <c r="QHW127" s="908"/>
      <c r="QHX127" s="908"/>
      <c r="QHY127" s="908"/>
      <c r="QHZ127" s="908"/>
      <c r="QIA127" s="908"/>
      <c r="QIB127" s="908"/>
      <c r="QIC127" s="908"/>
      <c r="QID127" s="908"/>
      <c r="QIE127" s="908"/>
      <c r="QIF127" s="908"/>
      <c r="QIG127" s="908"/>
      <c r="QIH127" s="908"/>
      <c r="QII127" s="908"/>
      <c r="QIJ127" s="908"/>
      <c r="QIK127" s="908"/>
      <c r="QIL127" s="908"/>
      <c r="QIM127" s="908"/>
      <c r="QIN127" s="908"/>
      <c r="QIO127" s="908"/>
      <c r="QIP127" s="908"/>
      <c r="QIQ127" s="908"/>
      <c r="QIR127" s="908"/>
      <c r="QIS127" s="908"/>
      <c r="QIT127" s="908"/>
      <c r="QIU127" s="908"/>
      <c r="QIV127" s="908"/>
      <c r="QIW127" s="908"/>
      <c r="QIX127" s="908"/>
      <c r="QIY127" s="908"/>
      <c r="QIZ127" s="908"/>
      <c r="QJA127" s="908"/>
      <c r="QJB127" s="908"/>
      <c r="QJC127" s="908"/>
      <c r="QJD127" s="908"/>
      <c r="QJE127" s="908"/>
      <c r="QJF127" s="908"/>
      <c r="QJG127" s="908"/>
      <c r="QJH127" s="908"/>
      <c r="QJI127" s="908"/>
      <c r="QJJ127" s="908"/>
      <c r="QJK127" s="908"/>
      <c r="QJL127" s="908"/>
      <c r="QJM127" s="908"/>
      <c r="QJN127" s="908"/>
      <c r="QJO127" s="908"/>
      <c r="QJP127" s="908"/>
      <c r="QJQ127" s="908"/>
      <c r="QJR127" s="908"/>
      <c r="QJS127" s="908"/>
      <c r="QJT127" s="908"/>
      <c r="QJU127" s="908"/>
      <c r="QJV127" s="908"/>
      <c r="QJW127" s="908"/>
      <c r="QJX127" s="908"/>
      <c r="QJY127" s="908"/>
      <c r="QJZ127" s="908"/>
      <c r="QKA127" s="908"/>
      <c r="QKB127" s="908"/>
      <c r="QKC127" s="908"/>
      <c r="QKD127" s="908"/>
      <c r="QKE127" s="908"/>
      <c r="QKF127" s="908"/>
      <c r="QKG127" s="908"/>
      <c r="QKH127" s="908"/>
      <c r="QKI127" s="908"/>
      <c r="QKJ127" s="908"/>
      <c r="QKK127" s="908"/>
      <c r="QKL127" s="908"/>
      <c r="QKM127" s="908"/>
      <c r="QKN127" s="908"/>
      <c r="QKO127" s="908"/>
      <c r="QKP127" s="908"/>
      <c r="QKQ127" s="908"/>
      <c r="QKR127" s="908"/>
      <c r="QKS127" s="908"/>
      <c r="QKT127" s="908"/>
      <c r="QKU127" s="908"/>
      <c r="QKV127" s="908"/>
      <c r="QKW127" s="908"/>
      <c r="QKX127" s="908"/>
      <c r="QKY127" s="908"/>
      <c r="QKZ127" s="908"/>
      <c r="QLA127" s="908"/>
      <c r="QLB127" s="908"/>
      <c r="QLC127" s="908"/>
      <c r="QLD127" s="908"/>
      <c r="QLE127" s="908"/>
      <c r="QLF127" s="908"/>
      <c r="QLG127" s="908"/>
      <c r="QLH127" s="908"/>
      <c r="QLI127" s="908"/>
      <c r="QLJ127" s="908"/>
      <c r="QLK127" s="908"/>
      <c r="QLL127" s="908"/>
      <c r="QLM127" s="908"/>
      <c r="QLN127" s="908"/>
      <c r="QLO127" s="908"/>
      <c r="QLP127" s="908"/>
      <c r="QLQ127" s="908"/>
      <c r="QLR127" s="908"/>
      <c r="QLS127" s="908"/>
      <c r="QLT127" s="908"/>
      <c r="QLU127" s="908"/>
      <c r="QLV127" s="908"/>
      <c r="QLW127" s="908"/>
      <c r="QLX127" s="908"/>
      <c r="QLY127" s="908"/>
      <c r="QLZ127" s="908"/>
      <c r="QMA127" s="908"/>
      <c r="QMB127" s="908"/>
      <c r="QMC127" s="908"/>
      <c r="QMD127" s="908"/>
      <c r="QME127" s="908"/>
      <c r="QMF127" s="908"/>
      <c r="QMG127" s="908"/>
      <c r="QMH127" s="908"/>
      <c r="QMI127" s="908"/>
      <c r="QMJ127" s="908"/>
      <c r="QMK127" s="908"/>
      <c r="QML127" s="908"/>
      <c r="QMM127" s="908"/>
      <c r="QMN127" s="908"/>
      <c r="QMO127" s="908"/>
      <c r="QMP127" s="908"/>
      <c r="QMQ127" s="908"/>
      <c r="QMR127" s="908"/>
      <c r="QMS127" s="908"/>
      <c r="QMT127" s="908"/>
      <c r="QMU127" s="908"/>
      <c r="QMV127" s="908"/>
      <c r="QMW127" s="908"/>
      <c r="QMX127" s="908"/>
      <c r="QMY127" s="908"/>
      <c r="QMZ127" s="908"/>
      <c r="QNA127" s="908"/>
      <c r="QNB127" s="908"/>
      <c r="QNC127" s="908"/>
      <c r="QND127" s="908"/>
      <c r="QNE127" s="908"/>
      <c r="QNF127" s="908"/>
      <c r="QNG127" s="908"/>
      <c r="QNH127" s="908"/>
      <c r="QNI127" s="908"/>
      <c r="QNJ127" s="908"/>
      <c r="QNK127" s="908"/>
      <c r="QNL127" s="908"/>
      <c r="QNM127" s="908"/>
      <c r="QNN127" s="908"/>
      <c r="QNO127" s="908"/>
      <c r="QNP127" s="908"/>
      <c r="QNQ127" s="908"/>
      <c r="QNR127" s="908"/>
      <c r="QNS127" s="908"/>
      <c r="QNT127" s="908"/>
      <c r="QNU127" s="908"/>
      <c r="QNV127" s="908"/>
      <c r="QNW127" s="908"/>
      <c r="QNX127" s="908"/>
      <c r="QNY127" s="908"/>
      <c r="QNZ127" s="908"/>
      <c r="QOA127" s="908"/>
      <c r="QOB127" s="908"/>
      <c r="QOC127" s="908"/>
      <c r="QOD127" s="908"/>
      <c r="QOE127" s="908"/>
      <c r="QOF127" s="908"/>
      <c r="QOG127" s="908"/>
      <c r="QOH127" s="908"/>
      <c r="QOI127" s="908"/>
      <c r="QOJ127" s="908"/>
      <c r="QOK127" s="908"/>
      <c r="QOL127" s="908"/>
      <c r="QOM127" s="908"/>
      <c r="QON127" s="908"/>
      <c r="QOO127" s="908"/>
      <c r="QOP127" s="908"/>
      <c r="QOQ127" s="908"/>
      <c r="QOR127" s="908"/>
      <c r="QOS127" s="908"/>
      <c r="QOT127" s="908"/>
      <c r="QOU127" s="908"/>
      <c r="QOV127" s="908"/>
      <c r="QOW127" s="908"/>
      <c r="QOX127" s="908"/>
      <c r="QOY127" s="908"/>
      <c r="QOZ127" s="908"/>
      <c r="QPA127" s="908"/>
      <c r="QPB127" s="908"/>
      <c r="QPC127" s="908"/>
      <c r="QPD127" s="908"/>
      <c r="QPE127" s="908"/>
      <c r="QPF127" s="908"/>
      <c r="QPG127" s="908"/>
      <c r="QPH127" s="908"/>
      <c r="QPI127" s="908"/>
      <c r="QPJ127" s="908"/>
      <c r="QPK127" s="908"/>
      <c r="QPL127" s="908"/>
      <c r="QPM127" s="908"/>
      <c r="QPN127" s="908"/>
      <c r="QPO127" s="908"/>
      <c r="QPP127" s="908"/>
      <c r="QPQ127" s="908"/>
      <c r="QPR127" s="908"/>
      <c r="QPS127" s="908"/>
      <c r="QPT127" s="908"/>
      <c r="QPU127" s="908"/>
      <c r="QPV127" s="908"/>
      <c r="QPW127" s="908"/>
      <c r="QPX127" s="908"/>
      <c r="QPY127" s="908"/>
      <c r="QPZ127" s="908"/>
      <c r="QQA127" s="908"/>
      <c r="QQB127" s="908"/>
      <c r="QQC127" s="908"/>
      <c r="QQD127" s="908"/>
      <c r="QQE127" s="908"/>
      <c r="QQF127" s="908"/>
      <c r="QQG127" s="908"/>
      <c r="QQH127" s="908"/>
      <c r="QQI127" s="908"/>
      <c r="QQJ127" s="908"/>
      <c r="QQK127" s="908"/>
      <c r="QQL127" s="908"/>
      <c r="QQM127" s="908"/>
      <c r="QQN127" s="908"/>
      <c r="QQO127" s="908"/>
      <c r="QQP127" s="908"/>
      <c r="QQQ127" s="908"/>
      <c r="QQR127" s="908"/>
      <c r="QQS127" s="908"/>
      <c r="QQT127" s="908"/>
      <c r="QQU127" s="908"/>
      <c r="QQV127" s="908"/>
      <c r="QQW127" s="908"/>
      <c r="QQX127" s="908"/>
      <c r="QQY127" s="908"/>
      <c r="QQZ127" s="908"/>
      <c r="QRA127" s="908"/>
      <c r="QRB127" s="908"/>
      <c r="QRC127" s="908"/>
      <c r="QRD127" s="908"/>
      <c r="QRE127" s="908"/>
      <c r="QRF127" s="908"/>
      <c r="QRG127" s="908"/>
      <c r="QRH127" s="908"/>
      <c r="QRI127" s="908"/>
      <c r="QRJ127" s="908"/>
      <c r="QRK127" s="908"/>
      <c r="QRL127" s="908"/>
      <c r="QRM127" s="908"/>
      <c r="QRN127" s="908"/>
      <c r="QRO127" s="908"/>
      <c r="QRP127" s="908"/>
      <c r="QRQ127" s="908"/>
      <c r="QRR127" s="908"/>
      <c r="QRS127" s="908"/>
      <c r="QRT127" s="908"/>
      <c r="QRU127" s="908"/>
      <c r="QRV127" s="908"/>
      <c r="QRW127" s="908"/>
      <c r="QRX127" s="908"/>
      <c r="QRY127" s="908"/>
      <c r="QRZ127" s="908"/>
      <c r="QSA127" s="908"/>
      <c r="QSB127" s="908"/>
      <c r="QSC127" s="908"/>
      <c r="QSD127" s="908"/>
      <c r="QSE127" s="908"/>
      <c r="QSF127" s="908"/>
      <c r="QSG127" s="908"/>
      <c r="QSH127" s="908"/>
      <c r="QSI127" s="908"/>
      <c r="QSJ127" s="908"/>
      <c r="QSK127" s="908"/>
      <c r="QSL127" s="908"/>
      <c r="QSM127" s="908"/>
      <c r="QSN127" s="908"/>
      <c r="QSO127" s="908"/>
      <c r="QSP127" s="908"/>
      <c r="QSQ127" s="908"/>
      <c r="QSR127" s="908"/>
      <c r="QSS127" s="908"/>
      <c r="QST127" s="908"/>
      <c r="QSU127" s="908"/>
      <c r="QSV127" s="908"/>
      <c r="QSW127" s="908"/>
      <c r="QSX127" s="908"/>
      <c r="QSY127" s="908"/>
      <c r="QSZ127" s="908"/>
      <c r="QTA127" s="908"/>
      <c r="QTB127" s="908"/>
      <c r="QTC127" s="908"/>
      <c r="QTD127" s="908"/>
      <c r="QTE127" s="908"/>
      <c r="QTF127" s="908"/>
      <c r="QTG127" s="908"/>
      <c r="QTH127" s="908"/>
      <c r="QTI127" s="908"/>
      <c r="QTJ127" s="908"/>
      <c r="QTK127" s="908"/>
      <c r="QTL127" s="908"/>
      <c r="QTM127" s="908"/>
      <c r="QTN127" s="908"/>
      <c r="QTO127" s="908"/>
      <c r="QTP127" s="908"/>
      <c r="QTQ127" s="908"/>
      <c r="QTR127" s="908"/>
      <c r="QTS127" s="908"/>
      <c r="QTT127" s="908"/>
      <c r="QTU127" s="908"/>
      <c r="QTV127" s="908"/>
      <c r="QTW127" s="908"/>
      <c r="QTX127" s="908"/>
      <c r="QTY127" s="908"/>
      <c r="QTZ127" s="908"/>
      <c r="QUA127" s="908"/>
      <c r="QUB127" s="908"/>
      <c r="QUC127" s="908"/>
      <c r="QUD127" s="908"/>
      <c r="QUE127" s="908"/>
      <c r="QUF127" s="908"/>
      <c r="QUG127" s="908"/>
      <c r="QUH127" s="908"/>
      <c r="QUI127" s="908"/>
      <c r="QUJ127" s="908"/>
      <c r="QUK127" s="908"/>
      <c r="QUL127" s="908"/>
      <c r="QUM127" s="908"/>
      <c r="QUN127" s="908"/>
      <c r="QUO127" s="908"/>
      <c r="QUP127" s="908"/>
      <c r="QUQ127" s="908"/>
      <c r="QUR127" s="908"/>
      <c r="QUS127" s="908"/>
      <c r="QUT127" s="908"/>
      <c r="QUU127" s="908"/>
      <c r="QUV127" s="908"/>
      <c r="QUW127" s="908"/>
      <c r="QUX127" s="908"/>
      <c r="QUY127" s="908"/>
      <c r="QUZ127" s="908"/>
      <c r="QVA127" s="908"/>
      <c r="QVB127" s="908"/>
      <c r="QVC127" s="908"/>
      <c r="QVD127" s="908"/>
      <c r="QVE127" s="908"/>
      <c r="QVF127" s="908"/>
      <c r="QVG127" s="908"/>
      <c r="QVH127" s="908"/>
      <c r="QVI127" s="908"/>
      <c r="QVJ127" s="908"/>
      <c r="QVK127" s="908"/>
      <c r="QVL127" s="908"/>
      <c r="QVM127" s="908"/>
      <c r="QVN127" s="908"/>
      <c r="QVO127" s="908"/>
      <c r="QVP127" s="908"/>
      <c r="QVQ127" s="908"/>
      <c r="QVR127" s="908"/>
      <c r="QVS127" s="908"/>
      <c r="QVT127" s="908"/>
      <c r="QVU127" s="908"/>
      <c r="QVV127" s="908"/>
      <c r="QVW127" s="908"/>
      <c r="QVX127" s="908"/>
      <c r="QVY127" s="908"/>
      <c r="QVZ127" s="908"/>
      <c r="QWA127" s="908"/>
      <c r="QWB127" s="908"/>
      <c r="QWC127" s="908"/>
      <c r="QWD127" s="908"/>
      <c r="QWE127" s="908"/>
      <c r="QWF127" s="908"/>
      <c r="QWG127" s="908"/>
      <c r="QWH127" s="908"/>
      <c r="QWI127" s="908"/>
      <c r="QWJ127" s="908"/>
      <c r="QWK127" s="908"/>
      <c r="QWL127" s="908"/>
      <c r="QWM127" s="908"/>
      <c r="QWN127" s="908"/>
      <c r="QWO127" s="908"/>
      <c r="QWP127" s="908"/>
      <c r="QWQ127" s="908"/>
      <c r="QWR127" s="908"/>
      <c r="QWS127" s="908"/>
      <c r="QWT127" s="908"/>
      <c r="QWU127" s="908"/>
      <c r="QWV127" s="908"/>
      <c r="QWW127" s="908"/>
      <c r="QWX127" s="908"/>
      <c r="QWY127" s="908"/>
      <c r="QWZ127" s="908"/>
      <c r="QXA127" s="908"/>
      <c r="QXB127" s="908"/>
      <c r="QXC127" s="908"/>
      <c r="QXD127" s="908"/>
      <c r="QXE127" s="908"/>
      <c r="QXF127" s="908"/>
      <c r="QXG127" s="908"/>
      <c r="QXH127" s="908"/>
      <c r="QXI127" s="908"/>
      <c r="QXJ127" s="908"/>
      <c r="QXK127" s="908"/>
      <c r="QXL127" s="908"/>
      <c r="QXM127" s="908"/>
      <c r="QXN127" s="908"/>
      <c r="QXO127" s="908"/>
      <c r="QXP127" s="908"/>
      <c r="QXQ127" s="908"/>
      <c r="QXR127" s="908"/>
      <c r="QXS127" s="908"/>
      <c r="QXT127" s="908"/>
      <c r="QXU127" s="908"/>
      <c r="QXV127" s="908"/>
      <c r="QXW127" s="908"/>
      <c r="QXX127" s="908"/>
      <c r="QXY127" s="908"/>
      <c r="QXZ127" s="908"/>
      <c r="QYA127" s="908"/>
      <c r="QYB127" s="908"/>
      <c r="QYC127" s="908"/>
      <c r="QYD127" s="908"/>
      <c r="QYE127" s="908"/>
      <c r="QYF127" s="908"/>
      <c r="QYG127" s="908"/>
      <c r="QYH127" s="908"/>
      <c r="QYI127" s="908"/>
      <c r="QYJ127" s="908"/>
      <c r="QYK127" s="908"/>
      <c r="QYL127" s="908"/>
      <c r="QYM127" s="908"/>
      <c r="QYN127" s="908"/>
      <c r="QYO127" s="908"/>
      <c r="QYP127" s="908"/>
      <c r="QYQ127" s="908"/>
      <c r="QYR127" s="908"/>
      <c r="QYS127" s="908"/>
      <c r="QYT127" s="908"/>
      <c r="QYU127" s="908"/>
      <c r="QYV127" s="908"/>
      <c r="QYW127" s="908"/>
      <c r="QYX127" s="908"/>
      <c r="QYY127" s="908"/>
      <c r="QYZ127" s="908"/>
      <c r="QZA127" s="908"/>
      <c r="QZB127" s="908"/>
      <c r="QZC127" s="908"/>
      <c r="QZD127" s="908"/>
      <c r="QZE127" s="908"/>
      <c r="QZF127" s="908"/>
      <c r="QZG127" s="908"/>
      <c r="QZH127" s="908"/>
      <c r="QZI127" s="908"/>
      <c r="QZJ127" s="908"/>
      <c r="QZK127" s="908"/>
      <c r="QZL127" s="908"/>
      <c r="QZM127" s="908"/>
      <c r="QZN127" s="908"/>
      <c r="QZO127" s="908"/>
      <c r="QZP127" s="908"/>
      <c r="QZQ127" s="908"/>
      <c r="QZR127" s="908"/>
      <c r="QZS127" s="908"/>
      <c r="QZT127" s="908"/>
      <c r="QZU127" s="908"/>
      <c r="QZV127" s="908"/>
      <c r="QZW127" s="908"/>
      <c r="QZX127" s="908"/>
      <c r="QZY127" s="908"/>
      <c r="QZZ127" s="908"/>
      <c r="RAA127" s="908"/>
      <c r="RAB127" s="908"/>
      <c r="RAC127" s="908"/>
      <c r="RAD127" s="908"/>
      <c r="RAE127" s="908"/>
      <c r="RAF127" s="908"/>
      <c r="RAG127" s="908"/>
      <c r="RAH127" s="908"/>
      <c r="RAI127" s="908"/>
      <c r="RAJ127" s="908"/>
      <c r="RAK127" s="908"/>
      <c r="RAL127" s="908"/>
      <c r="RAM127" s="908"/>
      <c r="RAN127" s="908"/>
      <c r="RAO127" s="908"/>
      <c r="RAP127" s="908"/>
      <c r="RAQ127" s="908"/>
      <c r="RAR127" s="908"/>
      <c r="RAS127" s="908"/>
      <c r="RAT127" s="908"/>
      <c r="RAU127" s="908"/>
      <c r="RAV127" s="908"/>
      <c r="RAW127" s="908"/>
      <c r="RAX127" s="908"/>
      <c r="RAY127" s="908"/>
      <c r="RAZ127" s="908"/>
      <c r="RBA127" s="908"/>
      <c r="RBB127" s="908"/>
      <c r="RBC127" s="908"/>
      <c r="RBD127" s="908"/>
      <c r="RBE127" s="908"/>
      <c r="RBF127" s="908"/>
      <c r="RBG127" s="908"/>
      <c r="RBH127" s="908"/>
      <c r="RBI127" s="908"/>
      <c r="RBJ127" s="908"/>
      <c r="RBK127" s="908"/>
      <c r="RBL127" s="908"/>
      <c r="RBM127" s="908"/>
      <c r="RBN127" s="908"/>
      <c r="RBO127" s="908"/>
      <c r="RBP127" s="908"/>
      <c r="RBQ127" s="908"/>
      <c r="RBR127" s="908"/>
      <c r="RBS127" s="908"/>
      <c r="RBT127" s="908"/>
      <c r="RBU127" s="908"/>
      <c r="RBV127" s="908"/>
      <c r="RBW127" s="908"/>
      <c r="RBX127" s="908"/>
      <c r="RBY127" s="908"/>
      <c r="RBZ127" s="908"/>
      <c r="RCA127" s="908"/>
      <c r="RCB127" s="908"/>
      <c r="RCC127" s="908"/>
      <c r="RCD127" s="908"/>
      <c r="RCE127" s="908"/>
      <c r="RCF127" s="908"/>
      <c r="RCG127" s="908"/>
      <c r="RCH127" s="908"/>
      <c r="RCI127" s="908"/>
      <c r="RCJ127" s="908"/>
      <c r="RCK127" s="908"/>
      <c r="RCL127" s="908"/>
      <c r="RCM127" s="908"/>
      <c r="RCN127" s="908"/>
      <c r="RCO127" s="908"/>
      <c r="RCP127" s="908"/>
      <c r="RCQ127" s="908"/>
      <c r="RCR127" s="908"/>
      <c r="RCS127" s="908"/>
      <c r="RCT127" s="908"/>
      <c r="RCU127" s="908"/>
      <c r="RCV127" s="908"/>
      <c r="RCW127" s="908"/>
      <c r="RCX127" s="908"/>
      <c r="RCY127" s="908"/>
      <c r="RCZ127" s="908"/>
      <c r="RDA127" s="908"/>
      <c r="RDB127" s="908"/>
      <c r="RDC127" s="908"/>
      <c r="RDD127" s="908"/>
      <c r="RDE127" s="908"/>
      <c r="RDF127" s="908"/>
      <c r="RDG127" s="908"/>
      <c r="RDH127" s="908"/>
      <c r="RDI127" s="908"/>
      <c r="RDJ127" s="908"/>
      <c r="RDK127" s="908"/>
      <c r="RDL127" s="908"/>
      <c r="RDM127" s="908"/>
      <c r="RDN127" s="908"/>
      <c r="RDO127" s="908"/>
      <c r="RDP127" s="908"/>
      <c r="RDQ127" s="908"/>
      <c r="RDR127" s="908"/>
      <c r="RDS127" s="908"/>
      <c r="RDT127" s="908"/>
      <c r="RDU127" s="908"/>
      <c r="RDV127" s="908"/>
      <c r="RDW127" s="908"/>
      <c r="RDX127" s="908"/>
      <c r="RDY127" s="908"/>
      <c r="RDZ127" s="908"/>
      <c r="REA127" s="908"/>
      <c r="REB127" s="908"/>
      <c r="REC127" s="908"/>
      <c r="RED127" s="908"/>
      <c r="REE127" s="908"/>
      <c r="REF127" s="908"/>
      <c r="REG127" s="908"/>
      <c r="REH127" s="908"/>
      <c r="REI127" s="908"/>
      <c r="REJ127" s="908"/>
      <c r="REK127" s="908"/>
      <c r="REL127" s="908"/>
      <c r="REM127" s="908"/>
      <c r="REN127" s="908"/>
      <c r="REO127" s="908"/>
      <c r="REP127" s="908"/>
      <c r="REQ127" s="908"/>
      <c r="RER127" s="908"/>
      <c r="RES127" s="908"/>
      <c r="RET127" s="908"/>
      <c r="REU127" s="908"/>
      <c r="REV127" s="908"/>
      <c r="REW127" s="908"/>
      <c r="REX127" s="908"/>
      <c r="REY127" s="908"/>
      <c r="REZ127" s="908"/>
      <c r="RFA127" s="908"/>
      <c r="RFB127" s="908"/>
      <c r="RFC127" s="908"/>
      <c r="RFD127" s="908"/>
      <c r="RFE127" s="908"/>
      <c r="RFF127" s="908"/>
      <c r="RFG127" s="908"/>
      <c r="RFH127" s="908"/>
      <c r="RFI127" s="908"/>
      <c r="RFJ127" s="908"/>
      <c r="RFK127" s="908"/>
      <c r="RFL127" s="908"/>
      <c r="RFM127" s="908"/>
      <c r="RFN127" s="908"/>
      <c r="RFO127" s="908"/>
      <c r="RFP127" s="908"/>
      <c r="RFQ127" s="908"/>
      <c r="RFR127" s="908"/>
      <c r="RFS127" s="908"/>
      <c r="RFT127" s="908"/>
      <c r="RFU127" s="908"/>
      <c r="RFV127" s="908"/>
      <c r="RFW127" s="908"/>
      <c r="RFX127" s="908"/>
      <c r="RFY127" s="908"/>
      <c r="RFZ127" s="908"/>
      <c r="RGA127" s="908"/>
      <c r="RGB127" s="908"/>
      <c r="RGC127" s="908"/>
      <c r="RGD127" s="908"/>
      <c r="RGE127" s="908"/>
      <c r="RGF127" s="908"/>
      <c r="RGG127" s="908"/>
      <c r="RGH127" s="908"/>
      <c r="RGI127" s="908"/>
      <c r="RGJ127" s="908"/>
      <c r="RGK127" s="908"/>
      <c r="RGL127" s="908"/>
      <c r="RGM127" s="908"/>
      <c r="RGN127" s="908"/>
      <c r="RGO127" s="908"/>
      <c r="RGP127" s="908"/>
      <c r="RGQ127" s="908"/>
      <c r="RGR127" s="908"/>
      <c r="RGS127" s="908"/>
      <c r="RGT127" s="908"/>
      <c r="RGU127" s="908"/>
      <c r="RGV127" s="908"/>
      <c r="RGW127" s="908"/>
      <c r="RGX127" s="908"/>
      <c r="RGY127" s="908"/>
      <c r="RGZ127" s="908"/>
      <c r="RHA127" s="908"/>
      <c r="RHB127" s="908"/>
      <c r="RHC127" s="908"/>
      <c r="RHD127" s="908"/>
      <c r="RHE127" s="908"/>
      <c r="RHF127" s="908"/>
      <c r="RHG127" s="908"/>
      <c r="RHH127" s="908"/>
      <c r="RHI127" s="908"/>
      <c r="RHJ127" s="908"/>
      <c r="RHK127" s="908"/>
      <c r="RHL127" s="908"/>
      <c r="RHM127" s="908"/>
      <c r="RHN127" s="908"/>
      <c r="RHO127" s="908"/>
      <c r="RHP127" s="908"/>
      <c r="RHQ127" s="908"/>
      <c r="RHR127" s="908"/>
      <c r="RHS127" s="908"/>
      <c r="RHT127" s="908"/>
      <c r="RHU127" s="908"/>
      <c r="RHV127" s="908"/>
      <c r="RHW127" s="908"/>
      <c r="RHX127" s="908"/>
      <c r="RHY127" s="908"/>
      <c r="RHZ127" s="908"/>
      <c r="RIA127" s="908"/>
      <c r="RIB127" s="908"/>
      <c r="RIC127" s="908"/>
      <c r="RID127" s="908"/>
      <c r="RIE127" s="908"/>
      <c r="RIF127" s="908"/>
      <c r="RIG127" s="908"/>
      <c r="RIH127" s="908"/>
      <c r="RII127" s="908"/>
      <c r="RIJ127" s="908"/>
      <c r="RIK127" s="908"/>
      <c r="RIL127" s="908"/>
      <c r="RIM127" s="908"/>
      <c r="RIN127" s="908"/>
      <c r="RIO127" s="908"/>
      <c r="RIP127" s="908"/>
      <c r="RIQ127" s="908"/>
      <c r="RIR127" s="908"/>
      <c r="RIS127" s="908"/>
      <c r="RIT127" s="908"/>
      <c r="RIU127" s="908"/>
      <c r="RIV127" s="908"/>
      <c r="RIW127" s="908"/>
      <c r="RIX127" s="908"/>
      <c r="RIY127" s="908"/>
      <c r="RIZ127" s="908"/>
      <c r="RJA127" s="908"/>
      <c r="RJB127" s="908"/>
      <c r="RJC127" s="908"/>
      <c r="RJD127" s="908"/>
      <c r="RJE127" s="908"/>
      <c r="RJF127" s="908"/>
      <c r="RJG127" s="908"/>
      <c r="RJH127" s="908"/>
      <c r="RJI127" s="908"/>
      <c r="RJJ127" s="908"/>
      <c r="RJK127" s="908"/>
      <c r="RJL127" s="908"/>
      <c r="RJM127" s="908"/>
      <c r="RJN127" s="908"/>
      <c r="RJO127" s="908"/>
      <c r="RJP127" s="908"/>
      <c r="RJQ127" s="908"/>
      <c r="RJR127" s="908"/>
      <c r="RJS127" s="908"/>
      <c r="RJT127" s="908"/>
      <c r="RJU127" s="908"/>
      <c r="RJV127" s="908"/>
      <c r="RJW127" s="908"/>
      <c r="RJX127" s="908"/>
      <c r="RJY127" s="908"/>
      <c r="RJZ127" s="908"/>
      <c r="RKA127" s="908"/>
      <c r="RKB127" s="908"/>
      <c r="RKC127" s="908"/>
      <c r="RKD127" s="908"/>
      <c r="RKE127" s="908"/>
      <c r="RKF127" s="908"/>
      <c r="RKG127" s="908"/>
      <c r="RKH127" s="908"/>
      <c r="RKI127" s="908"/>
      <c r="RKJ127" s="908"/>
      <c r="RKK127" s="908"/>
      <c r="RKL127" s="908"/>
      <c r="RKM127" s="908"/>
      <c r="RKN127" s="908"/>
      <c r="RKO127" s="908"/>
      <c r="RKP127" s="908"/>
      <c r="RKQ127" s="908"/>
      <c r="RKR127" s="908"/>
      <c r="RKS127" s="908"/>
      <c r="RKT127" s="908"/>
      <c r="RKU127" s="908"/>
      <c r="RKV127" s="908"/>
      <c r="RKW127" s="908"/>
      <c r="RKX127" s="908"/>
      <c r="RKY127" s="908"/>
      <c r="RKZ127" s="908"/>
      <c r="RLA127" s="908"/>
      <c r="RLB127" s="908"/>
      <c r="RLC127" s="908"/>
      <c r="RLD127" s="908"/>
      <c r="RLE127" s="908"/>
      <c r="RLF127" s="908"/>
      <c r="RLG127" s="908"/>
      <c r="RLH127" s="908"/>
      <c r="RLI127" s="908"/>
      <c r="RLJ127" s="908"/>
      <c r="RLK127" s="908"/>
      <c r="RLL127" s="908"/>
      <c r="RLM127" s="908"/>
      <c r="RLN127" s="908"/>
      <c r="RLO127" s="908"/>
      <c r="RLP127" s="908"/>
      <c r="RLQ127" s="908"/>
      <c r="RLR127" s="908"/>
      <c r="RLS127" s="908"/>
      <c r="RLT127" s="908"/>
      <c r="RLU127" s="908"/>
      <c r="RLV127" s="908"/>
      <c r="RLW127" s="908"/>
      <c r="RLX127" s="908"/>
      <c r="RLY127" s="908"/>
      <c r="RLZ127" s="908"/>
      <c r="RMA127" s="908"/>
      <c r="RMB127" s="908"/>
      <c r="RMC127" s="908"/>
      <c r="RMD127" s="908"/>
      <c r="RME127" s="908"/>
      <c r="RMF127" s="908"/>
      <c r="RMG127" s="908"/>
      <c r="RMH127" s="908"/>
      <c r="RMI127" s="908"/>
      <c r="RMJ127" s="908"/>
      <c r="RMK127" s="908"/>
      <c r="RML127" s="908"/>
      <c r="RMM127" s="908"/>
      <c r="RMN127" s="908"/>
      <c r="RMO127" s="908"/>
      <c r="RMP127" s="908"/>
      <c r="RMQ127" s="908"/>
      <c r="RMR127" s="908"/>
      <c r="RMS127" s="908"/>
      <c r="RMT127" s="908"/>
      <c r="RMU127" s="908"/>
      <c r="RMV127" s="908"/>
      <c r="RMW127" s="908"/>
      <c r="RMX127" s="908"/>
      <c r="RMY127" s="908"/>
      <c r="RMZ127" s="908"/>
      <c r="RNA127" s="908"/>
      <c r="RNB127" s="908"/>
      <c r="RNC127" s="908"/>
      <c r="RND127" s="908"/>
      <c r="RNE127" s="908"/>
      <c r="RNF127" s="908"/>
      <c r="RNG127" s="908"/>
      <c r="RNH127" s="908"/>
      <c r="RNI127" s="908"/>
      <c r="RNJ127" s="908"/>
      <c r="RNK127" s="908"/>
      <c r="RNL127" s="908"/>
      <c r="RNM127" s="908"/>
      <c r="RNN127" s="908"/>
      <c r="RNO127" s="908"/>
      <c r="RNP127" s="908"/>
      <c r="RNQ127" s="908"/>
      <c r="RNR127" s="908"/>
      <c r="RNS127" s="908"/>
      <c r="RNT127" s="908"/>
      <c r="RNU127" s="908"/>
      <c r="RNV127" s="908"/>
      <c r="RNW127" s="908"/>
      <c r="RNX127" s="908"/>
      <c r="RNY127" s="908"/>
      <c r="RNZ127" s="908"/>
      <c r="ROA127" s="908"/>
      <c r="ROB127" s="908"/>
      <c r="ROC127" s="908"/>
      <c r="ROD127" s="908"/>
      <c r="ROE127" s="908"/>
      <c r="ROF127" s="908"/>
      <c r="ROG127" s="908"/>
      <c r="ROH127" s="908"/>
      <c r="ROI127" s="908"/>
      <c r="ROJ127" s="908"/>
      <c r="ROK127" s="908"/>
      <c r="ROL127" s="908"/>
      <c r="ROM127" s="908"/>
      <c r="RON127" s="908"/>
      <c r="ROO127" s="908"/>
      <c r="ROP127" s="908"/>
      <c r="ROQ127" s="908"/>
      <c r="ROR127" s="908"/>
      <c r="ROS127" s="908"/>
      <c r="ROT127" s="908"/>
      <c r="ROU127" s="908"/>
      <c r="ROV127" s="908"/>
      <c r="ROW127" s="908"/>
      <c r="ROX127" s="908"/>
      <c r="ROY127" s="908"/>
      <c r="ROZ127" s="908"/>
      <c r="RPA127" s="908"/>
      <c r="RPB127" s="908"/>
      <c r="RPC127" s="908"/>
      <c r="RPD127" s="908"/>
      <c r="RPE127" s="908"/>
      <c r="RPF127" s="908"/>
      <c r="RPG127" s="908"/>
      <c r="RPH127" s="908"/>
      <c r="RPI127" s="908"/>
      <c r="RPJ127" s="908"/>
      <c r="RPK127" s="908"/>
      <c r="RPL127" s="908"/>
      <c r="RPM127" s="908"/>
      <c r="RPN127" s="908"/>
      <c r="RPO127" s="908"/>
      <c r="RPP127" s="908"/>
      <c r="RPQ127" s="908"/>
      <c r="RPR127" s="908"/>
      <c r="RPS127" s="908"/>
      <c r="RPT127" s="908"/>
      <c r="RPU127" s="908"/>
      <c r="RPV127" s="908"/>
      <c r="RPW127" s="908"/>
      <c r="RPX127" s="908"/>
      <c r="RPY127" s="908"/>
      <c r="RPZ127" s="908"/>
      <c r="RQA127" s="908"/>
      <c r="RQB127" s="908"/>
      <c r="RQC127" s="908"/>
      <c r="RQD127" s="908"/>
      <c r="RQE127" s="908"/>
      <c r="RQF127" s="908"/>
      <c r="RQG127" s="908"/>
      <c r="RQH127" s="908"/>
      <c r="RQI127" s="908"/>
      <c r="RQJ127" s="908"/>
      <c r="RQK127" s="908"/>
      <c r="RQL127" s="908"/>
      <c r="RQM127" s="908"/>
      <c r="RQN127" s="908"/>
      <c r="RQO127" s="908"/>
      <c r="RQP127" s="908"/>
      <c r="RQQ127" s="908"/>
      <c r="RQR127" s="908"/>
      <c r="RQS127" s="908"/>
      <c r="RQT127" s="908"/>
      <c r="RQU127" s="908"/>
      <c r="RQV127" s="908"/>
      <c r="RQW127" s="908"/>
      <c r="RQX127" s="908"/>
      <c r="RQY127" s="908"/>
      <c r="RQZ127" s="908"/>
      <c r="RRA127" s="908"/>
      <c r="RRB127" s="908"/>
      <c r="RRC127" s="908"/>
      <c r="RRD127" s="908"/>
      <c r="RRE127" s="908"/>
      <c r="RRF127" s="908"/>
      <c r="RRG127" s="908"/>
      <c r="RRH127" s="908"/>
      <c r="RRI127" s="908"/>
      <c r="RRJ127" s="908"/>
      <c r="RRK127" s="908"/>
      <c r="RRL127" s="908"/>
      <c r="RRM127" s="908"/>
      <c r="RRN127" s="908"/>
      <c r="RRO127" s="908"/>
      <c r="RRP127" s="908"/>
      <c r="RRQ127" s="908"/>
      <c r="RRR127" s="908"/>
      <c r="RRS127" s="908"/>
      <c r="RRT127" s="908"/>
      <c r="RRU127" s="908"/>
      <c r="RRV127" s="908"/>
      <c r="RRW127" s="908"/>
      <c r="RRX127" s="908"/>
      <c r="RRY127" s="908"/>
      <c r="RRZ127" s="908"/>
      <c r="RSA127" s="908"/>
      <c r="RSB127" s="908"/>
      <c r="RSC127" s="908"/>
      <c r="RSD127" s="908"/>
      <c r="RSE127" s="908"/>
      <c r="RSF127" s="908"/>
      <c r="RSG127" s="908"/>
      <c r="RSH127" s="908"/>
      <c r="RSI127" s="908"/>
      <c r="RSJ127" s="908"/>
      <c r="RSK127" s="908"/>
      <c r="RSL127" s="908"/>
      <c r="RSM127" s="908"/>
      <c r="RSN127" s="908"/>
      <c r="RSO127" s="908"/>
      <c r="RSP127" s="908"/>
      <c r="RSQ127" s="908"/>
      <c r="RSR127" s="908"/>
      <c r="RSS127" s="908"/>
      <c r="RST127" s="908"/>
      <c r="RSU127" s="908"/>
      <c r="RSV127" s="908"/>
      <c r="RSW127" s="908"/>
      <c r="RSX127" s="908"/>
      <c r="RSY127" s="908"/>
      <c r="RSZ127" s="908"/>
      <c r="RTA127" s="908"/>
      <c r="RTB127" s="908"/>
      <c r="RTC127" s="908"/>
      <c r="RTD127" s="908"/>
      <c r="RTE127" s="908"/>
      <c r="RTF127" s="908"/>
      <c r="RTG127" s="908"/>
      <c r="RTH127" s="908"/>
      <c r="RTI127" s="908"/>
      <c r="RTJ127" s="908"/>
      <c r="RTK127" s="908"/>
      <c r="RTL127" s="908"/>
      <c r="RTM127" s="908"/>
      <c r="RTN127" s="908"/>
      <c r="RTO127" s="908"/>
      <c r="RTP127" s="908"/>
      <c r="RTQ127" s="908"/>
      <c r="RTR127" s="908"/>
      <c r="RTS127" s="908"/>
      <c r="RTT127" s="908"/>
      <c r="RTU127" s="908"/>
      <c r="RTV127" s="908"/>
      <c r="RTW127" s="908"/>
      <c r="RTX127" s="908"/>
      <c r="RTY127" s="908"/>
      <c r="RTZ127" s="908"/>
      <c r="RUA127" s="908"/>
      <c r="RUB127" s="908"/>
      <c r="RUC127" s="908"/>
      <c r="RUD127" s="908"/>
      <c r="RUE127" s="908"/>
      <c r="RUF127" s="908"/>
      <c r="RUG127" s="908"/>
      <c r="RUH127" s="908"/>
      <c r="RUI127" s="908"/>
      <c r="RUJ127" s="908"/>
      <c r="RUK127" s="908"/>
      <c r="RUL127" s="908"/>
      <c r="RUM127" s="908"/>
      <c r="RUN127" s="908"/>
      <c r="RUO127" s="908"/>
      <c r="RUP127" s="908"/>
      <c r="RUQ127" s="908"/>
      <c r="RUR127" s="908"/>
      <c r="RUS127" s="908"/>
      <c r="RUT127" s="908"/>
      <c r="RUU127" s="908"/>
      <c r="RUV127" s="908"/>
      <c r="RUW127" s="908"/>
      <c r="RUX127" s="908"/>
      <c r="RUY127" s="908"/>
      <c r="RUZ127" s="908"/>
      <c r="RVA127" s="908"/>
      <c r="RVB127" s="908"/>
      <c r="RVC127" s="908"/>
      <c r="RVD127" s="908"/>
      <c r="RVE127" s="908"/>
      <c r="RVF127" s="908"/>
      <c r="RVG127" s="908"/>
      <c r="RVH127" s="908"/>
      <c r="RVI127" s="908"/>
      <c r="RVJ127" s="908"/>
      <c r="RVK127" s="908"/>
      <c r="RVL127" s="908"/>
      <c r="RVM127" s="908"/>
      <c r="RVN127" s="908"/>
      <c r="RVO127" s="908"/>
      <c r="RVP127" s="908"/>
      <c r="RVQ127" s="908"/>
      <c r="RVR127" s="908"/>
      <c r="RVS127" s="908"/>
      <c r="RVT127" s="908"/>
      <c r="RVU127" s="908"/>
      <c r="RVV127" s="908"/>
      <c r="RVW127" s="908"/>
      <c r="RVX127" s="908"/>
      <c r="RVY127" s="908"/>
      <c r="RVZ127" s="908"/>
      <c r="RWA127" s="908"/>
      <c r="RWB127" s="908"/>
      <c r="RWC127" s="908"/>
      <c r="RWD127" s="908"/>
      <c r="RWE127" s="908"/>
      <c r="RWF127" s="908"/>
      <c r="RWG127" s="908"/>
      <c r="RWH127" s="908"/>
      <c r="RWI127" s="908"/>
      <c r="RWJ127" s="908"/>
      <c r="RWK127" s="908"/>
      <c r="RWL127" s="908"/>
      <c r="RWM127" s="908"/>
      <c r="RWN127" s="908"/>
      <c r="RWO127" s="908"/>
      <c r="RWP127" s="908"/>
      <c r="RWQ127" s="908"/>
      <c r="RWR127" s="908"/>
      <c r="RWS127" s="908"/>
      <c r="RWT127" s="908"/>
      <c r="RWU127" s="908"/>
      <c r="RWV127" s="908"/>
      <c r="RWW127" s="908"/>
      <c r="RWX127" s="908"/>
      <c r="RWY127" s="908"/>
      <c r="RWZ127" s="908"/>
      <c r="RXA127" s="908"/>
      <c r="RXB127" s="908"/>
      <c r="RXC127" s="908"/>
      <c r="RXD127" s="908"/>
      <c r="RXE127" s="908"/>
      <c r="RXF127" s="908"/>
      <c r="RXG127" s="908"/>
      <c r="RXH127" s="908"/>
      <c r="RXI127" s="908"/>
      <c r="RXJ127" s="908"/>
      <c r="RXK127" s="908"/>
      <c r="RXL127" s="908"/>
      <c r="RXM127" s="908"/>
      <c r="RXN127" s="908"/>
      <c r="RXO127" s="908"/>
      <c r="RXP127" s="908"/>
      <c r="RXQ127" s="908"/>
      <c r="RXR127" s="908"/>
      <c r="RXS127" s="908"/>
      <c r="RXT127" s="908"/>
      <c r="RXU127" s="908"/>
      <c r="RXV127" s="908"/>
      <c r="RXW127" s="908"/>
      <c r="RXX127" s="908"/>
      <c r="RXY127" s="908"/>
      <c r="RXZ127" s="908"/>
      <c r="RYA127" s="908"/>
      <c r="RYB127" s="908"/>
      <c r="RYC127" s="908"/>
      <c r="RYD127" s="908"/>
      <c r="RYE127" s="908"/>
      <c r="RYF127" s="908"/>
      <c r="RYG127" s="908"/>
      <c r="RYH127" s="908"/>
      <c r="RYI127" s="908"/>
      <c r="RYJ127" s="908"/>
      <c r="RYK127" s="908"/>
      <c r="RYL127" s="908"/>
      <c r="RYM127" s="908"/>
      <c r="RYN127" s="908"/>
      <c r="RYO127" s="908"/>
      <c r="RYP127" s="908"/>
      <c r="RYQ127" s="908"/>
      <c r="RYR127" s="908"/>
      <c r="RYS127" s="908"/>
      <c r="RYT127" s="908"/>
      <c r="RYU127" s="908"/>
      <c r="RYV127" s="908"/>
      <c r="RYW127" s="908"/>
      <c r="RYX127" s="908"/>
      <c r="RYY127" s="908"/>
      <c r="RYZ127" s="908"/>
      <c r="RZA127" s="908"/>
      <c r="RZB127" s="908"/>
      <c r="RZC127" s="908"/>
      <c r="RZD127" s="908"/>
      <c r="RZE127" s="908"/>
      <c r="RZF127" s="908"/>
      <c r="RZG127" s="908"/>
      <c r="RZH127" s="908"/>
      <c r="RZI127" s="908"/>
      <c r="RZJ127" s="908"/>
      <c r="RZK127" s="908"/>
      <c r="RZL127" s="908"/>
      <c r="RZM127" s="908"/>
      <c r="RZN127" s="908"/>
      <c r="RZO127" s="908"/>
      <c r="RZP127" s="908"/>
      <c r="RZQ127" s="908"/>
      <c r="RZR127" s="908"/>
      <c r="RZS127" s="908"/>
      <c r="RZT127" s="908"/>
      <c r="RZU127" s="908"/>
      <c r="RZV127" s="908"/>
      <c r="RZW127" s="908"/>
      <c r="RZX127" s="908"/>
      <c r="RZY127" s="908"/>
      <c r="RZZ127" s="908"/>
      <c r="SAA127" s="908"/>
      <c r="SAB127" s="908"/>
      <c r="SAC127" s="908"/>
      <c r="SAD127" s="908"/>
      <c r="SAE127" s="908"/>
      <c r="SAF127" s="908"/>
      <c r="SAG127" s="908"/>
      <c r="SAH127" s="908"/>
      <c r="SAI127" s="908"/>
      <c r="SAJ127" s="908"/>
      <c r="SAK127" s="908"/>
      <c r="SAL127" s="908"/>
      <c r="SAM127" s="908"/>
      <c r="SAN127" s="908"/>
      <c r="SAO127" s="908"/>
      <c r="SAP127" s="908"/>
      <c r="SAQ127" s="908"/>
      <c r="SAR127" s="908"/>
      <c r="SAS127" s="908"/>
      <c r="SAT127" s="908"/>
      <c r="SAU127" s="908"/>
      <c r="SAV127" s="908"/>
      <c r="SAW127" s="908"/>
      <c r="SAX127" s="908"/>
      <c r="SAY127" s="908"/>
      <c r="SAZ127" s="908"/>
      <c r="SBA127" s="908"/>
      <c r="SBB127" s="908"/>
      <c r="SBC127" s="908"/>
      <c r="SBD127" s="908"/>
      <c r="SBE127" s="908"/>
      <c r="SBF127" s="908"/>
      <c r="SBG127" s="908"/>
      <c r="SBH127" s="908"/>
      <c r="SBI127" s="908"/>
      <c r="SBJ127" s="908"/>
      <c r="SBK127" s="908"/>
      <c r="SBL127" s="908"/>
      <c r="SBM127" s="908"/>
      <c r="SBN127" s="908"/>
      <c r="SBO127" s="908"/>
      <c r="SBP127" s="908"/>
      <c r="SBQ127" s="908"/>
      <c r="SBR127" s="908"/>
      <c r="SBS127" s="908"/>
      <c r="SBT127" s="908"/>
      <c r="SBU127" s="908"/>
      <c r="SBV127" s="908"/>
      <c r="SBW127" s="908"/>
      <c r="SBX127" s="908"/>
      <c r="SBY127" s="908"/>
      <c r="SBZ127" s="908"/>
      <c r="SCA127" s="908"/>
      <c r="SCB127" s="908"/>
      <c r="SCC127" s="908"/>
      <c r="SCD127" s="908"/>
      <c r="SCE127" s="908"/>
      <c r="SCF127" s="908"/>
      <c r="SCG127" s="908"/>
      <c r="SCH127" s="908"/>
      <c r="SCI127" s="908"/>
      <c r="SCJ127" s="908"/>
      <c r="SCK127" s="908"/>
      <c r="SCL127" s="908"/>
      <c r="SCM127" s="908"/>
      <c r="SCN127" s="908"/>
      <c r="SCO127" s="908"/>
      <c r="SCP127" s="908"/>
      <c r="SCQ127" s="908"/>
      <c r="SCR127" s="908"/>
      <c r="SCS127" s="908"/>
      <c r="SCT127" s="908"/>
      <c r="SCU127" s="908"/>
      <c r="SCV127" s="908"/>
      <c r="SCW127" s="908"/>
      <c r="SCX127" s="908"/>
      <c r="SCY127" s="908"/>
      <c r="SCZ127" s="908"/>
      <c r="SDA127" s="908"/>
      <c r="SDB127" s="908"/>
      <c r="SDC127" s="908"/>
      <c r="SDD127" s="908"/>
      <c r="SDE127" s="908"/>
      <c r="SDF127" s="908"/>
      <c r="SDG127" s="908"/>
      <c r="SDH127" s="908"/>
      <c r="SDI127" s="908"/>
      <c r="SDJ127" s="908"/>
      <c r="SDK127" s="908"/>
      <c r="SDL127" s="908"/>
      <c r="SDM127" s="908"/>
      <c r="SDN127" s="908"/>
      <c r="SDO127" s="908"/>
      <c r="SDP127" s="908"/>
      <c r="SDQ127" s="908"/>
      <c r="SDR127" s="908"/>
      <c r="SDS127" s="908"/>
      <c r="SDT127" s="908"/>
      <c r="SDU127" s="908"/>
      <c r="SDV127" s="908"/>
      <c r="SDW127" s="908"/>
      <c r="SDX127" s="908"/>
      <c r="SDY127" s="908"/>
      <c r="SDZ127" s="908"/>
      <c r="SEA127" s="908"/>
      <c r="SEB127" s="908"/>
      <c r="SEC127" s="908"/>
      <c r="SED127" s="908"/>
      <c r="SEE127" s="908"/>
      <c r="SEF127" s="908"/>
      <c r="SEG127" s="908"/>
      <c r="SEH127" s="908"/>
      <c r="SEI127" s="908"/>
      <c r="SEJ127" s="908"/>
      <c r="SEK127" s="908"/>
      <c r="SEL127" s="908"/>
      <c r="SEM127" s="908"/>
      <c r="SEN127" s="908"/>
      <c r="SEO127" s="908"/>
      <c r="SEP127" s="908"/>
      <c r="SEQ127" s="908"/>
      <c r="SER127" s="908"/>
      <c r="SES127" s="908"/>
      <c r="SET127" s="908"/>
      <c r="SEU127" s="908"/>
      <c r="SEV127" s="908"/>
      <c r="SEW127" s="908"/>
      <c r="SEX127" s="908"/>
      <c r="SEY127" s="908"/>
      <c r="SEZ127" s="908"/>
      <c r="SFA127" s="908"/>
      <c r="SFB127" s="908"/>
      <c r="SFC127" s="908"/>
      <c r="SFD127" s="908"/>
      <c r="SFE127" s="908"/>
      <c r="SFF127" s="908"/>
      <c r="SFG127" s="908"/>
      <c r="SFH127" s="908"/>
      <c r="SFI127" s="908"/>
      <c r="SFJ127" s="908"/>
      <c r="SFK127" s="908"/>
      <c r="SFL127" s="908"/>
      <c r="SFM127" s="908"/>
      <c r="SFN127" s="908"/>
      <c r="SFO127" s="908"/>
      <c r="SFP127" s="908"/>
      <c r="SFQ127" s="908"/>
      <c r="SFR127" s="908"/>
      <c r="SFS127" s="908"/>
      <c r="SFT127" s="908"/>
      <c r="SFU127" s="908"/>
      <c r="SFV127" s="908"/>
      <c r="SFW127" s="908"/>
      <c r="SFX127" s="908"/>
      <c r="SFY127" s="908"/>
      <c r="SFZ127" s="908"/>
      <c r="SGA127" s="908"/>
      <c r="SGB127" s="908"/>
      <c r="SGC127" s="908"/>
      <c r="SGD127" s="908"/>
      <c r="SGE127" s="908"/>
      <c r="SGF127" s="908"/>
      <c r="SGG127" s="908"/>
      <c r="SGH127" s="908"/>
      <c r="SGI127" s="908"/>
      <c r="SGJ127" s="908"/>
      <c r="SGK127" s="908"/>
      <c r="SGL127" s="908"/>
      <c r="SGM127" s="908"/>
      <c r="SGN127" s="908"/>
      <c r="SGO127" s="908"/>
      <c r="SGP127" s="908"/>
      <c r="SGQ127" s="908"/>
      <c r="SGR127" s="908"/>
      <c r="SGS127" s="908"/>
      <c r="SGT127" s="908"/>
      <c r="SGU127" s="908"/>
      <c r="SGV127" s="908"/>
      <c r="SGW127" s="908"/>
      <c r="SGX127" s="908"/>
      <c r="SGY127" s="908"/>
      <c r="SGZ127" s="908"/>
      <c r="SHA127" s="908"/>
      <c r="SHB127" s="908"/>
      <c r="SHC127" s="908"/>
      <c r="SHD127" s="908"/>
      <c r="SHE127" s="908"/>
      <c r="SHF127" s="908"/>
      <c r="SHG127" s="908"/>
      <c r="SHH127" s="908"/>
      <c r="SHI127" s="908"/>
      <c r="SHJ127" s="908"/>
      <c r="SHK127" s="908"/>
      <c r="SHL127" s="908"/>
      <c r="SHM127" s="908"/>
      <c r="SHN127" s="908"/>
      <c r="SHO127" s="908"/>
      <c r="SHP127" s="908"/>
      <c r="SHQ127" s="908"/>
      <c r="SHR127" s="908"/>
      <c r="SHS127" s="908"/>
      <c r="SHT127" s="908"/>
      <c r="SHU127" s="908"/>
      <c r="SHV127" s="908"/>
      <c r="SHW127" s="908"/>
      <c r="SHX127" s="908"/>
      <c r="SHY127" s="908"/>
      <c r="SHZ127" s="908"/>
      <c r="SIA127" s="908"/>
      <c r="SIB127" s="908"/>
      <c r="SIC127" s="908"/>
      <c r="SID127" s="908"/>
      <c r="SIE127" s="908"/>
      <c r="SIF127" s="908"/>
      <c r="SIG127" s="908"/>
      <c r="SIH127" s="908"/>
      <c r="SII127" s="908"/>
      <c r="SIJ127" s="908"/>
      <c r="SIK127" s="908"/>
      <c r="SIL127" s="908"/>
      <c r="SIM127" s="908"/>
      <c r="SIN127" s="908"/>
      <c r="SIO127" s="908"/>
      <c r="SIP127" s="908"/>
      <c r="SIQ127" s="908"/>
      <c r="SIR127" s="908"/>
      <c r="SIS127" s="908"/>
      <c r="SIT127" s="908"/>
      <c r="SIU127" s="908"/>
      <c r="SIV127" s="908"/>
      <c r="SIW127" s="908"/>
      <c r="SIX127" s="908"/>
      <c r="SIY127" s="908"/>
      <c r="SIZ127" s="908"/>
      <c r="SJA127" s="908"/>
      <c r="SJB127" s="908"/>
      <c r="SJC127" s="908"/>
      <c r="SJD127" s="908"/>
      <c r="SJE127" s="908"/>
      <c r="SJF127" s="908"/>
      <c r="SJG127" s="908"/>
      <c r="SJH127" s="908"/>
      <c r="SJI127" s="908"/>
      <c r="SJJ127" s="908"/>
      <c r="SJK127" s="908"/>
      <c r="SJL127" s="908"/>
      <c r="SJM127" s="908"/>
      <c r="SJN127" s="908"/>
      <c r="SJO127" s="908"/>
      <c r="SJP127" s="908"/>
      <c r="SJQ127" s="908"/>
      <c r="SJR127" s="908"/>
      <c r="SJS127" s="908"/>
      <c r="SJT127" s="908"/>
      <c r="SJU127" s="908"/>
      <c r="SJV127" s="908"/>
      <c r="SJW127" s="908"/>
      <c r="SJX127" s="908"/>
      <c r="SJY127" s="908"/>
      <c r="SJZ127" s="908"/>
      <c r="SKA127" s="908"/>
      <c r="SKB127" s="908"/>
      <c r="SKC127" s="908"/>
      <c r="SKD127" s="908"/>
      <c r="SKE127" s="908"/>
      <c r="SKF127" s="908"/>
      <c r="SKG127" s="908"/>
      <c r="SKH127" s="908"/>
      <c r="SKI127" s="908"/>
      <c r="SKJ127" s="908"/>
      <c r="SKK127" s="908"/>
      <c r="SKL127" s="908"/>
      <c r="SKM127" s="908"/>
      <c r="SKN127" s="908"/>
      <c r="SKO127" s="908"/>
      <c r="SKP127" s="908"/>
      <c r="SKQ127" s="908"/>
      <c r="SKR127" s="908"/>
      <c r="SKS127" s="908"/>
      <c r="SKT127" s="908"/>
      <c r="SKU127" s="908"/>
      <c r="SKV127" s="908"/>
      <c r="SKW127" s="908"/>
      <c r="SKX127" s="908"/>
      <c r="SKY127" s="908"/>
      <c r="SKZ127" s="908"/>
      <c r="SLA127" s="908"/>
      <c r="SLB127" s="908"/>
      <c r="SLC127" s="908"/>
      <c r="SLD127" s="908"/>
      <c r="SLE127" s="908"/>
      <c r="SLF127" s="908"/>
      <c r="SLG127" s="908"/>
      <c r="SLH127" s="908"/>
      <c r="SLI127" s="908"/>
      <c r="SLJ127" s="908"/>
      <c r="SLK127" s="908"/>
      <c r="SLL127" s="908"/>
      <c r="SLM127" s="908"/>
      <c r="SLN127" s="908"/>
      <c r="SLO127" s="908"/>
      <c r="SLP127" s="908"/>
      <c r="SLQ127" s="908"/>
      <c r="SLR127" s="908"/>
      <c r="SLS127" s="908"/>
      <c r="SLT127" s="908"/>
      <c r="SLU127" s="908"/>
      <c r="SLV127" s="908"/>
      <c r="SLW127" s="908"/>
      <c r="SLX127" s="908"/>
      <c r="SLY127" s="908"/>
      <c r="SLZ127" s="908"/>
      <c r="SMA127" s="908"/>
      <c r="SMB127" s="908"/>
      <c r="SMC127" s="908"/>
      <c r="SMD127" s="908"/>
      <c r="SME127" s="908"/>
      <c r="SMF127" s="908"/>
      <c r="SMG127" s="908"/>
      <c r="SMH127" s="908"/>
      <c r="SMI127" s="908"/>
      <c r="SMJ127" s="908"/>
      <c r="SMK127" s="908"/>
      <c r="SML127" s="908"/>
      <c r="SMM127" s="908"/>
      <c r="SMN127" s="908"/>
      <c r="SMO127" s="908"/>
      <c r="SMP127" s="908"/>
      <c r="SMQ127" s="908"/>
      <c r="SMR127" s="908"/>
      <c r="SMS127" s="908"/>
      <c r="SMT127" s="908"/>
      <c r="SMU127" s="908"/>
      <c r="SMV127" s="908"/>
      <c r="SMW127" s="908"/>
      <c r="SMX127" s="908"/>
      <c r="SMY127" s="908"/>
      <c r="SMZ127" s="908"/>
      <c r="SNA127" s="908"/>
      <c r="SNB127" s="908"/>
      <c r="SNC127" s="908"/>
      <c r="SND127" s="908"/>
      <c r="SNE127" s="908"/>
      <c r="SNF127" s="908"/>
      <c r="SNG127" s="908"/>
      <c r="SNH127" s="908"/>
      <c r="SNI127" s="908"/>
      <c r="SNJ127" s="908"/>
      <c r="SNK127" s="908"/>
      <c r="SNL127" s="908"/>
      <c r="SNM127" s="908"/>
      <c r="SNN127" s="908"/>
      <c r="SNO127" s="908"/>
      <c r="SNP127" s="908"/>
      <c r="SNQ127" s="908"/>
      <c r="SNR127" s="908"/>
      <c r="SNS127" s="908"/>
      <c r="SNT127" s="908"/>
      <c r="SNU127" s="908"/>
      <c r="SNV127" s="908"/>
      <c r="SNW127" s="908"/>
      <c r="SNX127" s="908"/>
      <c r="SNY127" s="908"/>
      <c r="SNZ127" s="908"/>
      <c r="SOA127" s="908"/>
      <c r="SOB127" s="908"/>
      <c r="SOC127" s="908"/>
      <c r="SOD127" s="908"/>
      <c r="SOE127" s="908"/>
      <c r="SOF127" s="908"/>
      <c r="SOG127" s="908"/>
      <c r="SOH127" s="908"/>
      <c r="SOI127" s="908"/>
      <c r="SOJ127" s="908"/>
      <c r="SOK127" s="908"/>
      <c r="SOL127" s="908"/>
      <c r="SOM127" s="908"/>
      <c r="SON127" s="908"/>
      <c r="SOO127" s="908"/>
      <c r="SOP127" s="908"/>
      <c r="SOQ127" s="908"/>
      <c r="SOR127" s="908"/>
      <c r="SOS127" s="908"/>
      <c r="SOT127" s="908"/>
      <c r="SOU127" s="908"/>
      <c r="SOV127" s="908"/>
      <c r="SOW127" s="908"/>
      <c r="SOX127" s="908"/>
      <c r="SOY127" s="908"/>
      <c r="SOZ127" s="908"/>
      <c r="SPA127" s="908"/>
      <c r="SPB127" s="908"/>
      <c r="SPC127" s="908"/>
      <c r="SPD127" s="908"/>
      <c r="SPE127" s="908"/>
      <c r="SPF127" s="908"/>
      <c r="SPG127" s="908"/>
      <c r="SPH127" s="908"/>
      <c r="SPI127" s="908"/>
      <c r="SPJ127" s="908"/>
      <c r="SPK127" s="908"/>
      <c r="SPL127" s="908"/>
      <c r="SPM127" s="908"/>
      <c r="SPN127" s="908"/>
      <c r="SPO127" s="908"/>
      <c r="SPP127" s="908"/>
      <c r="SPQ127" s="908"/>
      <c r="SPR127" s="908"/>
      <c r="SPS127" s="908"/>
      <c r="SPT127" s="908"/>
      <c r="SPU127" s="908"/>
      <c r="SPV127" s="908"/>
      <c r="SPW127" s="908"/>
      <c r="SPX127" s="908"/>
      <c r="SPY127" s="908"/>
      <c r="SPZ127" s="908"/>
      <c r="SQA127" s="908"/>
      <c r="SQB127" s="908"/>
      <c r="SQC127" s="908"/>
      <c r="SQD127" s="908"/>
      <c r="SQE127" s="908"/>
      <c r="SQF127" s="908"/>
      <c r="SQG127" s="908"/>
      <c r="SQH127" s="908"/>
      <c r="SQI127" s="908"/>
      <c r="SQJ127" s="908"/>
      <c r="SQK127" s="908"/>
      <c r="SQL127" s="908"/>
      <c r="SQM127" s="908"/>
      <c r="SQN127" s="908"/>
      <c r="SQO127" s="908"/>
      <c r="SQP127" s="908"/>
      <c r="SQQ127" s="908"/>
      <c r="SQR127" s="908"/>
      <c r="SQS127" s="908"/>
      <c r="SQT127" s="908"/>
      <c r="SQU127" s="908"/>
      <c r="SQV127" s="908"/>
      <c r="SQW127" s="908"/>
      <c r="SQX127" s="908"/>
      <c r="SQY127" s="908"/>
      <c r="SQZ127" s="908"/>
      <c r="SRA127" s="908"/>
      <c r="SRB127" s="908"/>
      <c r="SRC127" s="908"/>
      <c r="SRD127" s="908"/>
      <c r="SRE127" s="908"/>
      <c r="SRF127" s="908"/>
      <c r="SRG127" s="908"/>
      <c r="SRH127" s="908"/>
      <c r="SRI127" s="908"/>
      <c r="SRJ127" s="908"/>
      <c r="SRK127" s="908"/>
      <c r="SRL127" s="908"/>
      <c r="SRM127" s="908"/>
      <c r="SRN127" s="908"/>
      <c r="SRO127" s="908"/>
      <c r="SRP127" s="908"/>
      <c r="SRQ127" s="908"/>
      <c r="SRR127" s="908"/>
      <c r="SRS127" s="908"/>
      <c r="SRT127" s="908"/>
      <c r="SRU127" s="908"/>
      <c r="SRV127" s="908"/>
      <c r="SRW127" s="908"/>
      <c r="SRX127" s="908"/>
      <c r="SRY127" s="908"/>
      <c r="SRZ127" s="908"/>
      <c r="SSA127" s="908"/>
      <c r="SSB127" s="908"/>
      <c r="SSC127" s="908"/>
      <c r="SSD127" s="908"/>
      <c r="SSE127" s="908"/>
      <c r="SSF127" s="908"/>
      <c r="SSG127" s="908"/>
      <c r="SSH127" s="908"/>
      <c r="SSI127" s="908"/>
      <c r="SSJ127" s="908"/>
      <c r="SSK127" s="908"/>
      <c r="SSL127" s="908"/>
      <c r="SSM127" s="908"/>
      <c r="SSN127" s="908"/>
      <c r="SSO127" s="908"/>
      <c r="SSP127" s="908"/>
      <c r="SSQ127" s="908"/>
      <c r="SSR127" s="908"/>
      <c r="SSS127" s="908"/>
      <c r="SST127" s="908"/>
      <c r="SSU127" s="908"/>
      <c r="SSV127" s="908"/>
      <c r="SSW127" s="908"/>
      <c r="SSX127" s="908"/>
      <c r="SSY127" s="908"/>
      <c r="SSZ127" s="908"/>
      <c r="STA127" s="908"/>
      <c r="STB127" s="908"/>
      <c r="STC127" s="908"/>
      <c r="STD127" s="908"/>
      <c r="STE127" s="908"/>
      <c r="STF127" s="908"/>
      <c r="STG127" s="908"/>
      <c r="STH127" s="908"/>
      <c r="STI127" s="908"/>
      <c r="STJ127" s="908"/>
      <c r="STK127" s="908"/>
      <c r="STL127" s="908"/>
      <c r="STM127" s="908"/>
      <c r="STN127" s="908"/>
      <c r="STO127" s="908"/>
      <c r="STP127" s="908"/>
      <c r="STQ127" s="908"/>
      <c r="STR127" s="908"/>
      <c r="STS127" s="908"/>
      <c r="STT127" s="908"/>
      <c r="STU127" s="908"/>
      <c r="STV127" s="908"/>
      <c r="STW127" s="908"/>
      <c r="STX127" s="908"/>
      <c r="STY127" s="908"/>
      <c r="STZ127" s="908"/>
      <c r="SUA127" s="908"/>
      <c r="SUB127" s="908"/>
      <c r="SUC127" s="908"/>
      <c r="SUD127" s="908"/>
      <c r="SUE127" s="908"/>
      <c r="SUF127" s="908"/>
      <c r="SUG127" s="908"/>
      <c r="SUH127" s="908"/>
      <c r="SUI127" s="908"/>
      <c r="SUJ127" s="908"/>
      <c r="SUK127" s="908"/>
      <c r="SUL127" s="908"/>
      <c r="SUM127" s="908"/>
      <c r="SUN127" s="908"/>
      <c r="SUO127" s="908"/>
      <c r="SUP127" s="908"/>
      <c r="SUQ127" s="908"/>
      <c r="SUR127" s="908"/>
      <c r="SUS127" s="908"/>
      <c r="SUT127" s="908"/>
      <c r="SUU127" s="908"/>
      <c r="SUV127" s="908"/>
      <c r="SUW127" s="908"/>
      <c r="SUX127" s="908"/>
      <c r="SUY127" s="908"/>
      <c r="SUZ127" s="908"/>
      <c r="SVA127" s="908"/>
      <c r="SVB127" s="908"/>
      <c r="SVC127" s="908"/>
      <c r="SVD127" s="908"/>
      <c r="SVE127" s="908"/>
      <c r="SVF127" s="908"/>
      <c r="SVG127" s="908"/>
      <c r="SVH127" s="908"/>
      <c r="SVI127" s="908"/>
      <c r="SVJ127" s="908"/>
      <c r="SVK127" s="908"/>
      <c r="SVL127" s="908"/>
      <c r="SVM127" s="908"/>
      <c r="SVN127" s="908"/>
      <c r="SVO127" s="908"/>
      <c r="SVP127" s="908"/>
      <c r="SVQ127" s="908"/>
      <c r="SVR127" s="908"/>
      <c r="SVS127" s="908"/>
      <c r="SVT127" s="908"/>
      <c r="SVU127" s="908"/>
      <c r="SVV127" s="908"/>
      <c r="SVW127" s="908"/>
      <c r="SVX127" s="908"/>
      <c r="SVY127" s="908"/>
      <c r="SVZ127" s="908"/>
      <c r="SWA127" s="908"/>
      <c r="SWB127" s="908"/>
      <c r="SWC127" s="908"/>
      <c r="SWD127" s="908"/>
      <c r="SWE127" s="908"/>
      <c r="SWF127" s="908"/>
      <c r="SWG127" s="908"/>
      <c r="SWH127" s="908"/>
      <c r="SWI127" s="908"/>
      <c r="SWJ127" s="908"/>
      <c r="SWK127" s="908"/>
      <c r="SWL127" s="908"/>
      <c r="SWM127" s="908"/>
      <c r="SWN127" s="908"/>
      <c r="SWO127" s="908"/>
      <c r="SWP127" s="908"/>
      <c r="SWQ127" s="908"/>
      <c r="SWR127" s="908"/>
      <c r="SWS127" s="908"/>
      <c r="SWT127" s="908"/>
      <c r="SWU127" s="908"/>
      <c r="SWV127" s="908"/>
      <c r="SWW127" s="908"/>
      <c r="SWX127" s="908"/>
      <c r="SWY127" s="908"/>
      <c r="SWZ127" s="908"/>
      <c r="SXA127" s="908"/>
      <c r="SXB127" s="908"/>
      <c r="SXC127" s="908"/>
      <c r="SXD127" s="908"/>
      <c r="SXE127" s="908"/>
      <c r="SXF127" s="908"/>
      <c r="SXG127" s="908"/>
      <c r="SXH127" s="908"/>
      <c r="SXI127" s="908"/>
      <c r="SXJ127" s="908"/>
      <c r="SXK127" s="908"/>
      <c r="SXL127" s="908"/>
      <c r="SXM127" s="908"/>
      <c r="SXN127" s="908"/>
      <c r="SXO127" s="908"/>
      <c r="SXP127" s="908"/>
      <c r="SXQ127" s="908"/>
      <c r="SXR127" s="908"/>
      <c r="SXS127" s="908"/>
      <c r="SXT127" s="908"/>
      <c r="SXU127" s="908"/>
      <c r="SXV127" s="908"/>
      <c r="SXW127" s="908"/>
      <c r="SXX127" s="908"/>
      <c r="SXY127" s="908"/>
      <c r="SXZ127" s="908"/>
      <c r="SYA127" s="908"/>
      <c r="SYB127" s="908"/>
      <c r="SYC127" s="908"/>
      <c r="SYD127" s="908"/>
      <c r="SYE127" s="908"/>
      <c r="SYF127" s="908"/>
      <c r="SYG127" s="908"/>
      <c r="SYH127" s="908"/>
      <c r="SYI127" s="908"/>
      <c r="SYJ127" s="908"/>
      <c r="SYK127" s="908"/>
      <c r="SYL127" s="908"/>
      <c r="SYM127" s="908"/>
      <c r="SYN127" s="908"/>
      <c r="SYO127" s="908"/>
      <c r="SYP127" s="908"/>
      <c r="SYQ127" s="908"/>
      <c r="SYR127" s="908"/>
      <c r="SYS127" s="908"/>
      <c r="SYT127" s="908"/>
      <c r="SYU127" s="908"/>
      <c r="SYV127" s="908"/>
      <c r="SYW127" s="908"/>
      <c r="SYX127" s="908"/>
      <c r="SYY127" s="908"/>
      <c r="SYZ127" s="908"/>
      <c r="SZA127" s="908"/>
      <c r="SZB127" s="908"/>
      <c r="SZC127" s="908"/>
      <c r="SZD127" s="908"/>
      <c r="SZE127" s="908"/>
      <c r="SZF127" s="908"/>
      <c r="SZG127" s="908"/>
      <c r="SZH127" s="908"/>
      <c r="SZI127" s="908"/>
      <c r="SZJ127" s="908"/>
      <c r="SZK127" s="908"/>
      <c r="SZL127" s="908"/>
      <c r="SZM127" s="908"/>
      <c r="SZN127" s="908"/>
      <c r="SZO127" s="908"/>
      <c r="SZP127" s="908"/>
      <c r="SZQ127" s="908"/>
      <c r="SZR127" s="908"/>
      <c r="SZS127" s="908"/>
      <c r="SZT127" s="908"/>
      <c r="SZU127" s="908"/>
      <c r="SZV127" s="908"/>
      <c r="SZW127" s="908"/>
      <c r="SZX127" s="908"/>
      <c r="SZY127" s="908"/>
      <c r="SZZ127" s="908"/>
      <c r="TAA127" s="908"/>
      <c r="TAB127" s="908"/>
      <c r="TAC127" s="908"/>
      <c r="TAD127" s="908"/>
      <c r="TAE127" s="908"/>
      <c r="TAF127" s="908"/>
      <c r="TAG127" s="908"/>
      <c r="TAH127" s="908"/>
      <c r="TAI127" s="908"/>
      <c r="TAJ127" s="908"/>
      <c r="TAK127" s="908"/>
      <c r="TAL127" s="908"/>
      <c r="TAM127" s="908"/>
      <c r="TAN127" s="908"/>
      <c r="TAO127" s="908"/>
      <c r="TAP127" s="908"/>
      <c r="TAQ127" s="908"/>
      <c r="TAR127" s="908"/>
      <c r="TAS127" s="908"/>
      <c r="TAT127" s="908"/>
      <c r="TAU127" s="908"/>
      <c r="TAV127" s="908"/>
      <c r="TAW127" s="908"/>
      <c r="TAX127" s="908"/>
      <c r="TAY127" s="908"/>
      <c r="TAZ127" s="908"/>
      <c r="TBA127" s="908"/>
      <c r="TBB127" s="908"/>
      <c r="TBC127" s="908"/>
      <c r="TBD127" s="908"/>
      <c r="TBE127" s="908"/>
      <c r="TBF127" s="908"/>
      <c r="TBG127" s="908"/>
      <c r="TBH127" s="908"/>
      <c r="TBI127" s="908"/>
      <c r="TBJ127" s="908"/>
      <c r="TBK127" s="908"/>
      <c r="TBL127" s="908"/>
      <c r="TBM127" s="908"/>
      <c r="TBN127" s="908"/>
      <c r="TBO127" s="908"/>
      <c r="TBP127" s="908"/>
      <c r="TBQ127" s="908"/>
      <c r="TBR127" s="908"/>
      <c r="TBS127" s="908"/>
      <c r="TBT127" s="908"/>
      <c r="TBU127" s="908"/>
      <c r="TBV127" s="908"/>
      <c r="TBW127" s="908"/>
      <c r="TBX127" s="908"/>
      <c r="TBY127" s="908"/>
      <c r="TBZ127" s="908"/>
      <c r="TCA127" s="908"/>
      <c r="TCB127" s="908"/>
      <c r="TCC127" s="908"/>
      <c r="TCD127" s="908"/>
      <c r="TCE127" s="908"/>
      <c r="TCF127" s="908"/>
      <c r="TCG127" s="908"/>
      <c r="TCH127" s="908"/>
      <c r="TCI127" s="908"/>
      <c r="TCJ127" s="908"/>
      <c r="TCK127" s="908"/>
      <c r="TCL127" s="908"/>
      <c r="TCM127" s="908"/>
      <c r="TCN127" s="908"/>
      <c r="TCO127" s="908"/>
      <c r="TCP127" s="908"/>
      <c r="TCQ127" s="908"/>
      <c r="TCR127" s="908"/>
      <c r="TCS127" s="908"/>
      <c r="TCT127" s="908"/>
      <c r="TCU127" s="908"/>
      <c r="TCV127" s="908"/>
      <c r="TCW127" s="908"/>
      <c r="TCX127" s="908"/>
      <c r="TCY127" s="908"/>
      <c r="TCZ127" s="908"/>
      <c r="TDA127" s="908"/>
      <c r="TDB127" s="908"/>
      <c r="TDC127" s="908"/>
      <c r="TDD127" s="908"/>
      <c r="TDE127" s="908"/>
      <c r="TDF127" s="908"/>
      <c r="TDG127" s="908"/>
      <c r="TDH127" s="908"/>
      <c r="TDI127" s="908"/>
      <c r="TDJ127" s="908"/>
      <c r="TDK127" s="908"/>
      <c r="TDL127" s="908"/>
      <c r="TDM127" s="908"/>
      <c r="TDN127" s="908"/>
      <c r="TDO127" s="908"/>
      <c r="TDP127" s="908"/>
      <c r="TDQ127" s="908"/>
      <c r="TDR127" s="908"/>
      <c r="TDS127" s="908"/>
      <c r="TDT127" s="908"/>
      <c r="TDU127" s="908"/>
      <c r="TDV127" s="908"/>
      <c r="TDW127" s="908"/>
      <c r="TDX127" s="908"/>
      <c r="TDY127" s="908"/>
      <c r="TDZ127" s="908"/>
      <c r="TEA127" s="908"/>
      <c r="TEB127" s="908"/>
      <c r="TEC127" s="908"/>
      <c r="TED127" s="908"/>
      <c r="TEE127" s="908"/>
      <c r="TEF127" s="908"/>
      <c r="TEG127" s="908"/>
      <c r="TEH127" s="908"/>
      <c r="TEI127" s="908"/>
      <c r="TEJ127" s="908"/>
      <c r="TEK127" s="908"/>
      <c r="TEL127" s="908"/>
      <c r="TEM127" s="908"/>
      <c r="TEN127" s="908"/>
      <c r="TEO127" s="908"/>
      <c r="TEP127" s="908"/>
      <c r="TEQ127" s="908"/>
      <c r="TER127" s="908"/>
      <c r="TES127" s="908"/>
      <c r="TET127" s="908"/>
      <c r="TEU127" s="908"/>
      <c r="TEV127" s="908"/>
      <c r="TEW127" s="908"/>
      <c r="TEX127" s="908"/>
      <c r="TEY127" s="908"/>
      <c r="TEZ127" s="908"/>
      <c r="TFA127" s="908"/>
      <c r="TFB127" s="908"/>
      <c r="TFC127" s="908"/>
      <c r="TFD127" s="908"/>
      <c r="TFE127" s="908"/>
      <c r="TFF127" s="908"/>
      <c r="TFG127" s="908"/>
      <c r="TFH127" s="908"/>
      <c r="TFI127" s="908"/>
      <c r="TFJ127" s="908"/>
      <c r="TFK127" s="908"/>
      <c r="TFL127" s="908"/>
      <c r="TFM127" s="908"/>
      <c r="TFN127" s="908"/>
      <c r="TFO127" s="908"/>
      <c r="TFP127" s="908"/>
      <c r="TFQ127" s="908"/>
      <c r="TFR127" s="908"/>
      <c r="TFS127" s="908"/>
      <c r="TFT127" s="908"/>
      <c r="TFU127" s="908"/>
      <c r="TFV127" s="908"/>
      <c r="TFW127" s="908"/>
      <c r="TFX127" s="908"/>
      <c r="TFY127" s="908"/>
      <c r="TFZ127" s="908"/>
      <c r="TGA127" s="908"/>
      <c r="TGB127" s="908"/>
      <c r="TGC127" s="908"/>
      <c r="TGD127" s="908"/>
      <c r="TGE127" s="908"/>
      <c r="TGF127" s="908"/>
      <c r="TGG127" s="908"/>
      <c r="TGH127" s="908"/>
      <c r="TGI127" s="908"/>
      <c r="TGJ127" s="908"/>
      <c r="TGK127" s="908"/>
      <c r="TGL127" s="908"/>
      <c r="TGM127" s="908"/>
      <c r="TGN127" s="908"/>
      <c r="TGO127" s="908"/>
      <c r="TGP127" s="908"/>
      <c r="TGQ127" s="908"/>
      <c r="TGR127" s="908"/>
      <c r="TGS127" s="908"/>
      <c r="TGT127" s="908"/>
      <c r="TGU127" s="908"/>
      <c r="TGV127" s="908"/>
      <c r="TGW127" s="908"/>
      <c r="TGX127" s="908"/>
      <c r="TGY127" s="908"/>
      <c r="TGZ127" s="908"/>
      <c r="THA127" s="908"/>
      <c r="THB127" s="908"/>
      <c r="THC127" s="908"/>
      <c r="THD127" s="908"/>
      <c r="THE127" s="908"/>
      <c r="THF127" s="908"/>
      <c r="THG127" s="908"/>
      <c r="THH127" s="908"/>
      <c r="THI127" s="908"/>
      <c r="THJ127" s="908"/>
      <c r="THK127" s="908"/>
      <c r="THL127" s="908"/>
      <c r="THM127" s="908"/>
      <c r="THN127" s="908"/>
      <c r="THO127" s="908"/>
      <c r="THP127" s="908"/>
      <c r="THQ127" s="908"/>
      <c r="THR127" s="908"/>
      <c r="THS127" s="908"/>
      <c r="THT127" s="908"/>
      <c r="THU127" s="908"/>
      <c r="THV127" s="908"/>
      <c r="THW127" s="908"/>
      <c r="THX127" s="908"/>
      <c r="THY127" s="908"/>
      <c r="THZ127" s="908"/>
      <c r="TIA127" s="908"/>
      <c r="TIB127" s="908"/>
      <c r="TIC127" s="908"/>
      <c r="TID127" s="908"/>
      <c r="TIE127" s="908"/>
      <c r="TIF127" s="908"/>
      <c r="TIG127" s="908"/>
      <c r="TIH127" s="908"/>
      <c r="TII127" s="908"/>
      <c r="TIJ127" s="908"/>
      <c r="TIK127" s="908"/>
      <c r="TIL127" s="908"/>
      <c r="TIM127" s="908"/>
      <c r="TIN127" s="908"/>
      <c r="TIO127" s="908"/>
      <c r="TIP127" s="908"/>
      <c r="TIQ127" s="908"/>
      <c r="TIR127" s="908"/>
      <c r="TIS127" s="908"/>
      <c r="TIT127" s="908"/>
      <c r="TIU127" s="908"/>
      <c r="TIV127" s="908"/>
      <c r="TIW127" s="908"/>
      <c r="TIX127" s="908"/>
      <c r="TIY127" s="908"/>
      <c r="TIZ127" s="908"/>
      <c r="TJA127" s="908"/>
      <c r="TJB127" s="908"/>
      <c r="TJC127" s="908"/>
      <c r="TJD127" s="908"/>
      <c r="TJE127" s="908"/>
      <c r="TJF127" s="908"/>
      <c r="TJG127" s="908"/>
      <c r="TJH127" s="908"/>
      <c r="TJI127" s="908"/>
      <c r="TJJ127" s="908"/>
      <c r="TJK127" s="908"/>
      <c r="TJL127" s="908"/>
      <c r="TJM127" s="908"/>
      <c r="TJN127" s="908"/>
      <c r="TJO127" s="908"/>
      <c r="TJP127" s="908"/>
      <c r="TJQ127" s="908"/>
      <c r="TJR127" s="908"/>
      <c r="TJS127" s="908"/>
      <c r="TJT127" s="908"/>
      <c r="TJU127" s="908"/>
      <c r="TJV127" s="908"/>
      <c r="TJW127" s="908"/>
      <c r="TJX127" s="908"/>
      <c r="TJY127" s="908"/>
      <c r="TJZ127" s="908"/>
      <c r="TKA127" s="908"/>
      <c r="TKB127" s="908"/>
      <c r="TKC127" s="908"/>
      <c r="TKD127" s="908"/>
      <c r="TKE127" s="908"/>
      <c r="TKF127" s="908"/>
      <c r="TKG127" s="908"/>
      <c r="TKH127" s="908"/>
      <c r="TKI127" s="908"/>
      <c r="TKJ127" s="908"/>
      <c r="TKK127" s="908"/>
      <c r="TKL127" s="908"/>
      <c r="TKM127" s="908"/>
      <c r="TKN127" s="908"/>
      <c r="TKO127" s="908"/>
      <c r="TKP127" s="908"/>
      <c r="TKQ127" s="908"/>
      <c r="TKR127" s="908"/>
      <c r="TKS127" s="908"/>
      <c r="TKT127" s="908"/>
      <c r="TKU127" s="908"/>
      <c r="TKV127" s="908"/>
      <c r="TKW127" s="908"/>
      <c r="TKX127" s="908"/>
      <c r="TKY127" s="908"/>
      <c r="TKZ127" s="908"/>
      <c r="TLA127" s="908"/>
      <c r="TLB127" s="908"/>
      <c r="TLC127" s="908"/>
      <c r="TLD127" s="908"/>
      <c r="TLE127" s="908"/>
      <c r="TLF127" s="908"/>
      <c r="TLG127" s="908"/>
      <c r="TLH127" s="908"/>
      <c r="TLI127" s="908"/>
      <c r="TLJ127" s="908"/>
      <c r="TLK127" s="908"/>
      <c r="TLL127" s="908"/>
      <c r="TLM127" s="908"/>
      <c r="TLN127" s="908"/>
      <c r="TLO127" s="908"/>
      <c r="TLP127" s="908"/>
      <c r="TLQ127" s="908"/>
      <c r="TLR127" s="908"/>
      <c r="TLS127" s="908"/>
      <c r="TLT127" s="908"/>
      <c r="TLU127" s="908"/>
      <c r="TLV127" s="908"/>
      <c r="TLW127" s="908"/>
      <c r="TLX127" s="908"/>
      <c r="TLY127" s="908"/>
      <c r="TLZ127" s="908"/>
      <c r="TMA127" s="908"/>
      <c r="TMB127" s="908"/>
      <c r="TMC127" s="908"/>
      <c r="TMD127" s="908"/>
      <c r="TME127" s="908"/>
      <c r="TMF127" s="908"/>
      <c r="TMG127" s="908"/>
      <c r="TMH127" s="908"/>
      <c r="TMI127" s="908"/>
      <c r="TMJ127" s="908"/>
      <c r="TMK127" s="908"/>
      <c r="TML127" s="908"/>
      <c r="TMM127" s="908"/>
      <c r="TMN127" s="908"/>
      <c r="TMO127" s="908"/>
      <c r="TMP127" s="908"/>
      <c r="TMQ127" s="908"/>
      <c r="TMR127" s="908"/>
      <c r="TMS127" s="908"/>
      <c r="TMT127" s="908"/>
      <c r="TMU127" s="908"/>
      <c r="TMV127" s="908"/>
      <c r="TMW127" s="908"/>
      <c r="TMX127" s="908"/>
      <c r="TMY127" s="908"/>
      <c r="TMZ127" s="908"/>
      <c r="TNA127" s="908"/>
      <c r="TNB127" s="908"/>
      <c r="TNC127" s="908"/>
      <c r="TND127" s="908"/>
      <c r="TNE127" s="908"/>
      <c r="TNF127" s="908"/>
      <c r="TNG127" s="908"/>
      <c r="TNH127" s="908"/>
      <c r="TNI127" s="908"/>
      <c r="TNJ127" s="908"/>
      <c r="TNK127" s="908"/>
      <c r="TNL127" s="908"/>
      <c r="TNM127" s="908"/>
      <c r="TNN127" s="908"/>
      <c r="TNO127" s="908"/>
      <c r="TNP127" s="908"/>
      <c r="TNQ127" s="908"/>
      <c r="TNR127" s="908"/>
      <c r="TNS127" s="908"/>
      <c r="TNT127" s="908"/>
      <c r="TNU127" s="908"/>
      <c r="TNV127" s="908"/>
      <c r="TNW127" s="908"/>
      <c r="TNX127" s="908"/>
      <c r="TNY127" s="908"/>
      <c r="TNZ127" s="908"/>
      <c r="TOA127" s="908"/>
      <c r="TOB127" s="908"/>
      <c r="TOC127" s="908"/>
      <c r="TOD127" s="908"/>
      <c r="TOE127" s="908"/>
      <c r="TOF127" s="908"/>
      <c r="TOG127" s="908"/>
      <c r="TOH127" s="908"/>
      <c r="TOI127" s="908"/>
      <c r="TOJ127" s="908"/>
      <c r="TOK127" s="908"/>
      <c r="TOL127" s="908"/>
      <c r="TOM127" s="908"/>
      <c r="TON127" s="908"/>
      <c r="TOO127" s="908"/>
      <c r="TOP127" s="908"/>
      <c r="TOQ127" s="908"/>
      <c r="TOR127" s="908"/>
      <c r="TOS127" s="908"/>
      <c r="TOT127" s="908"/>
      <c r="TOU127" s="908"/>
      <c r="TOV127" s="908"/>
      <c r="TOW127" s="908"/>
      <c r="TOX127" s="908"/>
      <c r="TOY127" s="908"/>
      <c r="TOZ127" s="908"/>
      <c r="TPA127" s="908"/>
      <c r="TPB127" s="908"/>
      <c r="TPC127" s="908"/>
      <c r="TPD127" s="908"/>
      <c r="TPE127" s="908"/>
      <c r="TPF127" s="908"/>
      <c r="TPG127" s="908"/>
      <c r="TPH127" s="908"/>
      <c r="TPI127" s="908"/>
      <c r="TPJ127" s="908"/>
      <c r="TPK127" s="908"/>
      <c r="TPL127" s="908"/>
      <c r="TPM127" s="908"/>
      <c r="TPN127" s="908"/>
      <c r="TPO127" s="908"/>
      <c r="TPP127" s="908"/>
      <c r="TPQ127" s="908"/>
      <c r="TPR127" s="908"/>
      <c r="TPS127" s="908"/>
      <c r="TPT127" s="908"/>
      <c r="TPU127" s="908"/>
      <c r="TPV127" s="908"/>
      <c r="TPW127" s="908"/>
      <c r="TPX127" s="908"/>
      <c r="TPY127" s="908"/>
      <c r="TPZ127" s="908"/>
      <c r="TQA127" s="908"/>
      <c r="TQB127" s="908"/>
      <c r="TQC127" s="908"/>
      <c r="TQD127" s="908"/>
      <c r="TQE127" s="908"/>
      <c r="TQF127" s="908"/>
      <c r="TQG127" s="908"/>
      <c r="TQH127" s="908"/>
      <c r="TQI127" s="908"/>
      <c r="TQJ127" s="908"/>
      <c r="TQK127" s="908"/>
      <c r="TQL127" s="908"/>
      <c r="TQM127" s="908"/>
      <c r="TQN127" s="908"/>
      <c r="TQO127" s="908"/>
      <c r="TQP127" s="908"/>
      <c r="TQQ127" s="908"/>
      <c r="TQR127" s="908"/>
      <c r="TQS127" s="908"/>
      <c r="TQT127" s="908"/>
      <c r="TQU127" s="908"/>
      <c r="TQV127" s="908"/>
      <c r="TQW127" s="908"/>
      <c r="TQX127" s="908"/>
      <c r="TQY127" s="908"/>
      <c r="TQZ127" s="908"/>
      <c r="TRA127" s="908"/>
      <c r="TRB127" s="908"/>
      <c r="TRC127" s="908"/>
      <c r="TRD127" s="908"/>
      <c r="TRE127" s="908"/>
      <c r="TRF127" s="908"/>
      <c r="TRG127" s="908"/>
      <c r="TRH127" s="908"/>
      <c r="TRI127" s="908"/>
      <c r="TRJ127" s="908"/>
      <c r="TRK127" s="908"/>
      <c r="TRL127" s="908"/>
      <c r="TRM127" s="908"/>
      <c r="TRN127" s="908"/>
      <c r="TRO127" s="908"/>
      <c r="TRP127" s="908"/>
      <c r="TRQ127" s="908"/>
      <c r="TRR127" s="908"/>
      <c r="TRS127" s="908"/>
      <c r="TRT127" s="908"/>
      <c r="TRU127" s="908"/>
      <c r="TRV127" s="908"/>
      <c r="TRW127" s="908"/>
      <c r="TRX127" s="908"/>
      <c r="TRY127" s="908"/>
      <c r="TRZ127" s="908"/>
      <c r="TSA127" s="908"/>
      <c r="TSB127" s="908"/>
      <c r="TSC127" s="908"/>
      <c r="TSD127" s="908"/>
      <c r="TSE127" s="908"/>
      <c r="TSF127" s="908"/>
      <c r="TSG127" s="908"/>
      <c r="TSH127" s="908"/>
      <c r="TSI127" s="908"/>
      <c r="TSJ127" s="908"/>
      <c r="TSK127" s="908"/>
      <c r="TSL127" s="908"/>
      <c r="TSM127" s="908"/>
      <c r="TSN127" s="908"/>
      <c r="TSO127" s="908"/>
      <c r="TSP127" s="908"/>
      <c r="TSQ127" s="908"/>
      <c r="TSR127" s="908"/>
      <c r="TSS127" s="908"/>
      <c r="TST127" s="908"/>
      <c r="TSU127" s="908"/>
      <c r="TSV127" s="908"/>
      <c r="TSW127" s="908"/>
      <c r="TSX127" s="908"/>
      <c r="TSY127" s="908"/>
      <c r="TSZ127" s="908"/>
      <c r="TTA127" s="908"/>
      <c r="TTB127" s="908"/>
      <c r="TTC127" s="908"/>
      <c r="TTD127" s="908"/>
      <c r="TTE127" s="908"/>
      <c r="TTF127" s="908"/>
      <c r="TTG127" s="908"/>
      <c r="TTH127" s="908"/>
      <c r="TTI127" s="908"/>
      <c r="TTJ127" s="908"/>
      <c r="TTK127" s="908"/>
      <c r="TTL127" s="908"/>
      <c r="TTM127" s="908"/>
      <c r="TTN127" s="908"/>
      <c r="TTO127" s="908"/>
      <c r="TTP127" s="908"/>
      <c r="TTQ127" s="908"/>
      <c r="TTR127" s="908"/>
      <c r="TTS127" s="908"/>
      <c r="TTT127" s="908"/>
      <c r="TTU127" s="908"/>
      <c r="TTV127" s="908"/>
      <c r="TTW127" s="908"/>
      <c r="TTX127" s="908"/>
      <c r="TTY127" s="908"/>
      <c r="TTZ127" s="908"/>
      <c r="TUA127" s="908"/>
      <c r="TUB127" s="908"/>
      <c r="TUC127" s="908"/>
      <c r="TUD127" s="908"/>
      <c r="TUE127" s="908"/>
      <c r="TUF127" s="908"/>
      <c r="TUG127" s="908"/>
      <c r="TUH127" s="908"/>
      <c r="TUI127" s="908"/>
      <c r="TUJ127" s="908"/>
      <c r="TUK127" s="908"/>
      <c r="TUL127" s="908"/>
      <c r="TUM127" s="908"/>
      <c r="TUN127" s="908"/>
      <c r="TUO127" s="908"/>
      <c r="TUP127" s="908"/>
      <c r="TUQ127" s="908"/>
      <c r="TUR127" s="908"/>
      <c r="TUS127" s="908"/>
      <c r="TUT127" s="908"/>
      <c r="TUU127" s="908"/>
      <c r="TUV127" s="908"/>
      <c r="TUW127" s="908"/>
      <c r="TUX127" s="908"/>
      <c r="TUY127" s="908"/>
      <c r="TUZ127" s="908"/>
      <c r="TVA127" s="908"/>
      <c r="TVB127" s="908"/>
      <c r="TVC127" s="908"/>
      <c r="TVD127" s="908"/>
      <c r="TVE127" s="908"/>
      <c r="TVF127" s="908"/>
      <c r="TVG127" s="908"/>
      <c r="TVH127" s="908"/>
      <c r="TVI127" s="908"/>
      <c r="TVJ127" s="908"/>
      <c r="TVK127" s="908"/>
      <c r="TVL127" s="908"/>
      <c r="TVM127" s="908"/>
      <c r="TVN127" s="908"/>
      <c r="TVO127" s="908"/>
      <c r="TVP127" s="908"/>
      <c r="TVQ127" s="908"/>
      <c r="TVR127" s="908"/>
      <c r="TVS127" s="908"/>
      <c r="TVT127" s="908"/>
      <c r="TVU127" s="908"/>
      <c r="TVV127" s="908"/>
      <c r="TVW127" s="908"/>
      <c r="TVX127" s="908"/>
      <c r="TVY127" s="908"/>
      <c r="TVZ127" s="908"/>
      <c r="TWA127" s="908"/>
      <c r="TWB127" s="908"/>
      <c r="TWC127" s="908"/>
      <c r="TWD127" s="908"/>
      <c r="TWE127" s="908"/>
      <c r="TWF127" s="908"/>
      <c r="TWG127" s="908"/>
      <c r="TWH127" s="908"/>
      <c r="TWI127" s="908"/>
      <c r="TWJ127" s="908"/>
      <c r="TWK127" s="908"/>
      <c r="TWL127" s="908"/>
      <c r="TWM127" s="908"/>
      <c r="TWN127" s="908"/>
      <c r="TWO127" s="908"/>
      <c r="TWP127" s="908"/>
      <c r="TWQ127" s="908"/>
      <c r="TWR127" s="908"/>
      <c r="TWS127" s="908"/>
      <c r="TWT127" s="908"/>
      <c r="TWU127" s="908"/>
      <c r="TWV127" s="908"/>
      <c r="TWW127" s="908"/>
      <c r="TWX127" s="908"/>
      <c r="TWY127" s="908"/>
      <c r="TWZ127" s="908"/>
      <c r="TXA127" s="908"/>
      <c r="TXB127" s="908"/>
      <c r="TXC127" s="908"/>
      <c r="TXD127" s="908"/>
      <c r="TXE127" s="908"/>
      <c r="TXF127" s="908"/>
      <c r="TXG127" s="908"/>
      <c r="TXH127" s="908"/>
      <c r="TXI127" s="908"/>
      <c r="TXJ127" s="908"/>
      <c r="TXK127" s="908"/>
      <c r="TXL127" s="908"/>
      <c r="TXM127" s="908"/>
      <c r="TXN127" s="908"/>
      <c r="TXO127" s="908"/>
      <c r="TXP127" s="908"/>
      <c r="TXQ127" s="908"/>
      <c r="TXR127" s="908"/>
      <c r="TXS127" s="908"/>
      <c r="TXT127" s="908"/>
      <c r="TXU127" s="908"/>
      <c r="TXV127" s="908"/>
      <c r="TXW127" s="908"/>
      <c r="TXX127" s="908"/>
      <c r="TXY127" s="908"/>
      <c r="TXZ127" s="908"/>
      <c r="TYA127" s="908"/>
      <c r="TYB127" s="908"/>
      <c r="TYC127" s="908"/>
      <c r="TYD127" s="908"/>
      <c r="TYE127" s="908"/>
      <c r="TYF127" s="908"/>
      <c r="TYG127" s="908"/>
      <c r="TYH127" s="908"/>
      <c r="TYI127" s="908"/>
      <c r="TYJ127" s="908"/>
      <c r="TYK127" s="908"/>
      <c r="TYL127" s="908"/>
      <c r="TYM127" s="908"/>
      <c r="TYN127" s="908"/>
      <c r="TYO127" s="908"/>
      <c r="TYP127" s="908"/>
      <c r="TYQ127" s="908"/>
      <c r="TYR127" s="908"/>
      <c r="TYS127" s="908"/>
      <c r="TYT127" s="908"/>
      <c r="TYU127" s="908"/>
      <c r="TYV127" s="908"/>
      <c r="TYW127" s="908"/>
      <c r="TYX127" s="908"/>
      <c r="TYY127" s="908"/>
      <c r="TYZ127" s="908"/>
      <c r="TZA127" s="908"/>
      <c r="TZB127" s="908"/>
      <c r="TZC127" s="908"/>
      <c r="TZD127" s="908"/>
      <c r="TZE127" s="908"/>
      <c r="TZF127" s="908"/>
      <c r="TZG127" s="908"/>
      <c r="TZH127" s="908"/>
      <c r="TZI127" s="908"/>
      <c r="TZJ127" s="908"/>
      <c r="TZK127" s="908"/>
      <c r="TZL127" s="908"/>
      <c r="TZM127" s="908"/>
      <c r="TZN127" s="908"/>
      <c r="TZO127" s="908"/>
      <c r="TZP127" s="908"/>
      <c r="TZQ127" s="908"/>
      <c r="TZR127" s="908"/>
      <c r="TZS127" s="908"/>
      <c r="TZT127" s="908"/>
      <c r="TZU127" s="908"/>
      <c r="TZV127" s="908"/>
      <c r="TZW127" s="908"/>
      <c r="TZX127" s="908"/>
      <c r="TZY127" s="908"/>
      <c r="TZZ127" s="908"/>
      <c r="UAA127" s="908"/>
      <c r="UAB127" s="908"/>
      <c r="UAC127" s="908"/>
      <c r="UAD127" s="908"/>
      <c r="UAE127" s="908"/>
      <c r="UAF127" s="908"/>
      <c r="UAG127" s="908"/>
      <c r="UAH127" s="908"/>
      <c r="UAI127" s="908"/>
      <c r="UAJ127" s="908"/>
      <c r="UAK127" s="908"/>
      <c r="UAL127" s="908"/>
      <c r="UAM127" s="908"/>
      <c r="UAN127" s="908"/>
      <c r="UAO127" s="908"/>
      <c r="UAP127" s="908"/>
      <c r="UAQ127" s="908"/>
      <c r="UAR127" s="908"/>
      <c r="UAS127" s="908"/>
      <c r="UAT127" s="908"/>
      <c r="UAU127" s="908"/>
      <c r="UAV127" s="908"/>
      <c r="UAW127" s="908"/>
      <c r="UAX127" s="908"/>
      <c r="UAY127" s="908"/>
      <c r="UAZ127" s="908"/>
      <c r="UBA127" s="908"/>
      <c r="UBB127" s="908"/>
      <c r="UBC127" s="908"/>
      <c r="UBD127" s="908"/>
      <c r="UBE127" s="908"/>
      <c r="UBF127" s="908"/>
      <c r="UBG127" s="908"/>
      <c r="UBH127" s="908"/>
      <c r="UBI127" s="908"/>
      <c r="UBJ127" s="908"/>
      <c r="UBK127" s="908"/>
      <c r="UBL127" s="908"/>
      <c r="UBM127" s="908"/>
      <c r="UBN127" s="908"/>
      <c r="UBO127" s="908"/>
      <c r="UBP127" s="908"/>
      <c r="UBQ127" s="908"/>
      <c r="UBR127" s="908"/>
      <c r="UBS127" s="908"/>
      <c r="UBT127" s="908"/>
      <c r="UBU127" s="908"/>
      <c r="UBV127" s="908"/>
      <c r="UBW127" s="908"/>
      <c r="UBX127" s="908"/>
      <c r="UBY127" s="908"/>
      <c r="UBZ127" s="908"/>
      <c r="UCA127" s="908"/>
      <c r="UCB127" s="908"/>
      <c r="UCC127" s="908"/>
      <c r="UCD127" s="908"/>
      <c r="UCE127" s="908"/>
      <c r="UCF127" s="908"/>
      <c r="UCG127" s="908"/>
      <c r="UCH127" s="908"/>
      <c r="UCI127" s="908"/>
      <c r="UCJ127" s="908"/>
      <c r="UCK127" s="908"/>
      <c r="UCL127" s="908"/>
      <c r="UCM127" s="908"/>
      <c r="UCN127" s="908"/>
      <c r="UCO127" s="908"/>
      <c r="UCP127" s="908"/>
      <c r="UCQ127" s="908"/>
      <c r="UCR127" s="908"/>
      <c r="UCS127" s="908"/>
      <c r="UCT127" s="908"/>
      <c r="UCU127" s="908"/>
      <c r="UCV127" s="908"/>
      <c r="UCW127" s="908"/>
      <c r="UCX127" s="908"/>
      <c r="UCY127" s="908"/>
      <c r="UCZ127" s="908"/>
      <c r="UDA127" s="908"/>
      <c r="UDB127" s="908"/>
      <c r="UDC127" s="908"/>
      <c r="UDD127" s="908"/>
      <c r="UDE127" s="908"/>
      <c r="UDF127" s="908"/>
      <c r="UDG127" s="908"/>
      <c r="UDH127" s="908"/>
      <c r="UDI127" s="908"/>
      <c r="UDJ127" s="908"/>
      <c r="UDK127" s="908"/>
      <c r="UDL127" s="908"/>
      <c r="UDM127" s="908"/>
      <c r="UDN127" s="908"/>
      <c r="UDO127" s="908"/>
      <c r="UDP127" s="908"/>
      <c r="UDQ127" s="908"/>
      <c r="UDR127" s="908"/>
      <c r="UDS127" s="908"/>
      <c r="UDT127" s="908"/>
      <c r="UDU127" s="908"/>
      <c r="UDV127" s="908"/>
      <c r="UDW127" s="908"/>
      <c r="UDX127" s="908"/>
      <c r="UDY127" s="908"/>
      <c r="UDZ127" s="908"/>
      <c r="UEA127" s="908"/>
      <c r="UEB127" s="908"/>
      <c r="UEC127" s="908"/>
      <c r="UED127" s="908"/>
      <c r="UEE127" s="908"/>
      <c r="UEF127" s="908"/>
      <c r="UEG127" s="908"/>
      <c r="UEH127" s="908"/>
      <c r="UEI127" s="908"/>
      <c r="UEJ127" s="908"/>
      <c r="UEK127" s="908"/>
      <c r="UEL127" s="908"/>
      <c r="UEM127" s="908"/>
      <c r="UEN127" s="908"/>
      <c r="UEO127" s="908"/>
      <c r="UEP127" s="908"/>
      <c r="UEQ127" s="908"/>
      <c r="UER127" s="908"/>
      <c r="UES127" s="908"/>
      <c r="UET127" s="908"/>
      <c r="UEU127" s="908"/>
      <c r="UEV127" s="908"/>
      <c r="UEW127" s="908"/>
      <c r="UEX127" s="908"/>
      <c r="UEY127" s="908"/>
      <c r="UEZ127" s="908"/>
      <c r="UFA127" s="908"/>
      <c r="UFB127" s="908"/>
      <c r="UFC127" s="908"/>
      <c r="UFD127" s="908"/>
      <c r="UFE127" s="908"/>
      <c r="UFF127" s="908"/>
      <c r="UFG127" s="908"/>
      <c r="UFH127" s="908"/>
      <c r="UFI127" s="908"/>
      <c r="UFJ127" s="908"/>
      <c r="UFK127" s="908"/>
      <c r="UFL127" s="908"/>
      <c r="UFM127" s="908"/>
      <c r="UFN127" s="908"/>
      <c r="UFO127" s="908"/>
      <c r="UFP127" s="908"/>
      <c r="UFQ127" s="908"/>
      <c r="UFR127" s="908"/>
      <c r="UFS127" s="908"/>
      <c r="UFT127" s="908"/>
      <c r="UFU127" s="908"/>
      <c r="UFV127" s="908"/>
      <c r="UFW127" s="908"/>
      <c r="UFX127" s="908"/>
      <c r="UFY127" s="908"/>
      <c r="UFZ127" s="908"/>
      <c r="UGA127" s="908"/>
      <c r="UGB127" s="908"/>
      <c r="UGC127" s="908"/>
      <c r="UGD127" s="908"/>
      <c r="UGE127" s="908"/>
      <c r="UGF127" s="908"/>
      <c r="UGG127" s="908"/>
      <c r="UGH127" s="908"/>
      <c r="UGI127" s="908"/>
      <c r="UGJ127" s="908"/>
      <c r="UGK127" s="908"/>
      <c r="UGL127" s="908"/>
      <c r="UGM127" s="908"/>
      <c r="UGN127" s="908"/>
      <c r="UGO127" s="908"/>
      <c r="UGP127" s="908"/>
      <c r="UGQ127" s="908"/>
      <c r="UGR127" s="908"/>
      <c r="UGS127" s="908"/>
      <c r="UGT127" s="908"/>
      <c r="UGU127" s="908"/>
      <c r="UGV127" s="908"/>
      <c r="UGW127" s="908"/>
      <c r="UGX127" s="908"/>
      <c r="UGY127" s="908"/>
      <c r="UGZ127" s="908"/>
      <c r="UHA127" s="908"/>
      <c r="UHB127" s="908"/>
      <c r="UHC127" s="908"/>
      <c r="UHD127" s="908"/>
      <c r="UHE127" s="908"/>
      <c r="UHF127" s="908"/>
      <c r="UHG127" s="908"/>
      <c r="UHH127" s="908"/>
      <c r="UHI127" s="908"/>
      <c r="UHJ127" s="908"/>
      <c r="UHK127" s="908"/>
      <c r="UHL127" s="908"/>
      <c r="UHM127" s="908"/>
      <c r="UHN127" s="908"/>
      <c r="UHO127" s="908"/>
      <c r="UHP127" s="908"/>
      <c r="UHQ127" s="908"/>
      <c r="UHR127" s="908"/>
      <c r="UHS127" s="908"/>
      <c r="UHT127" s="908"/>
      <c r="UHU127" s="908"/>
      <c r="UHV127" s="908"/>
      <c r="UHW127" s="908"/>
      <c r="UHX127" s="908"/>
      <c r="UHY127" s="908"/>
      <c r="UHZ127" s="908"/>
      <c r="UIA127" s="908"/>
      <c r="UIB127" s="908"/>
      <c r="UIC127" s="908"/>
      <c r="UID127" s="908"/>
      <c r="UIE127" s="908"/>
      <c r="UIF127" s="908"/>
      <c r="UIG127" s="908"/>
      <c r="UIH127" s="908"/>
      <c r="UII127" s="908"/>
      <c r="UIJ127" s="908"/>
      <c r="UIK127" s="908"/>
      <c r="UIL127" s="908"/>
      <c r="UIM127" s="908"/>
      <c r="UIN127" s="908"/>
      <c r="UIO127" s="908"/>
      <c r="UIP127" s="908"/>
      <c r="UIQ127" s="908"/>
      <c r="UIR127" s="908"/>
      <c r="UIS127" s="908"/>
      <c r="UIT127" s="908"/>
      <c r="UIU127" s="908"/>
      <c r="UIV127" s="908"/>
      <c r="UIW127" s="908"/>
      <c r="UIX127" s="908"/>
      <c r="UIY127" s="908"/>
      <c r="UIZ127" s="908"/>
      <c r="UJA127" s="908"/>
      <c r="UJB127" s="908"/>
      <c r="UJC127" s="908"/>
      <c r="UJD127" s="908"/>
      <c r="UJE127" s="908"/>
      <c r="UJF127" s="908"/>
      <c r="UJG127" s="908"/>
      <c r="UJH127" s="908"/>
      <c r="UJI127" s="908"/>
      <c r="UJJ127" s="908"/>
      <c r="UJK127" s="908"/>
      <c r="UJL127" s="908"/>
      <c r="UJM127" s="908"/>
      <c r="UJN127" s="908"/>
      <c r="UJO127" s="908"/>
      <c r="UJP127" s="908"/>
      <c r="UJQ127" s="908"/>
      <c r="UJR127" s="908"/>
      <c r="UJS127" s="908"/>
      <c r="UJT127" s="908"/>
      <c r="UJU127" s="908"/>
      <c r="UJV127" s="908"/>
      <c r="UJW127" s="908"/>
      <c r="UJX127" s="908"/>
      <c r="UJY127" s="908"/>
      <c r="UJZ127" s="908"/>
      <c r="UKA127" s="908"/>
      <c r="UKB127" s="908"/>
      <c r="UKC127" s="908"/>
      <c r="UKD127" s="908"/>
      <c r="UKE127" s="908"/>
      <c r="UKF127" s="908"/>
      <c r="UKG127" s="908"/>
      <c r="UKH127" s="908"/>
      <c r="UKI127" s="908"/>
      <c r="UKJ127" s="908"/>
      <c r="UKK127" s="908"/>
      <c r="UKL127" s="908"/>
      <c r="UKM127" s="908"/>
      <c r="UKN127" s="908"/>
      <c r="UKO127" s="908"/>
      <c r="UKP127" s="908"/>
      <c r="UKQ127" s="908"/>
      <c r="UKR127" s="908"/>
      <c r="UKS127" s="908"/>
      <c r="UKT127" s="908"/>
      <c r="UKU127" s="908"/>
      <c r="UKV127" s="908"/>
      <c r="UKW127" s="908"/>
      <c r="UKX127" s="908"/>
      <c r="UKY127" s="908"/>
      <c r="UKZ127" s="908"/>
      <c r="ULA127" s="908"/>
      <c r="ULB127" s="908"/>
      <c r="ULC127" s="908"/>
      <c r="ULD127" s="908"/>
      <c r="ULE127" s="908"/>
      <c r="ULF127" s="908"/>
      <c r="ULG127" s="908"/>
      <c r="ULH127" s="908"/>
      <c r="ULI127" s="908"/>
      <c r="ULJ127" s="908"/>
      <c r="ULK127" s="908"/>
      <c r="ULL127" s="908"/>
      <c r="ULM127" s="908"/>
      <c r="ULN127" s="908"/>
      <c r="ULO127" s="908"/>
      <c r="ULP127" s="908"/>
      <c r="ULQ127" s="908"/>
      <c r="ULR127" s="908"/>
      <c r="ULS127" s="908"/>
      <c r="ULT127" s="908"/>
      <c r="ULU127" s="908"/>
      <c r="ULV127" s="908"/>
      <c r="ULW127" s="908"/>
      <c r="ULX127" s="908"/>
      <c r="ULY127" s="908"/>
      <c r="ULZ127" s="908"/>
      <c r="UMA127" s="908"/>
      <c r="UMB127" s="908"/>
      <c r="UMC127" s="908"/>
      <c r="UMD127" s="908"/>
      <c r="UME127" s="908"/>
      <c r="UMF127" s="908"/>
      <c r="UMG127" s="908"/>
      <c r="UMH127" s="908"/>
      <c r="UMI127" s="908"/>
      <c r="UMJ127" s="908"/>
      <c r="UMK127" s="908"/>
      <c r="UML127" s="908"/>
      <c r="UMM127" s="908"/>
      <c r="UMN127" s="908"/>
      <c r="UMO127" s="908"/>
      <c r="UMP127" s="908"/>
      <c r="UMQ127" s="908"/>
      <c r="UMR127" s="908"/>
      <c r="UMS127" s="908"/>
      <c r="UMT127" s="908"/>
      <c r="UMU127" s="908"/>
      <c r="UMV127" s="908"/>
      <c r="UMW127" s="908"/>
      <c r="UMX127" s="908"/>
      <c r="UMY127" s="908"/>
      <c r="UMZ127" s="908"/>
      <c r="UNA127" s="908"/>
      <c r="UNB127" s="908"/>
      <c r="UNC127" s="908"/>
      <c r="UND127" s="908"/>
      <c r="UNE127" s="908"/>
      <c r="UNF127" s="908"/>
      <c r="UNG127" s="908"/>
      <c r="UNH127" s="908"/>
      <c r="UNI127" s="908"/>
      <c r="UNJ127" s="908"/>
      <c r="UNK127" s="908"/>
      <c r="UNL127" s="908"/>
      <c r="UNM127" s="908"/>
      <c r="UNN127" s="908"/>
      <c r="UNO127" s="908"/>
      <c r="UNP127" s="908"/>
      <c r="UNQ127" s="908"/>
      <c r="UNR127" s="908"/>
      <c r="UNS127" s="908"/>
      <c r="UNT127" s="908"/>
      <c r="UNU127" s="908"/>
      <c r="UNV127" s="908"/>
      <c r="UNW127" s="908"/>
      <c r="UNX127" s="908"/>
      <c r="UNY127" s="908"/>
      <c r="UNZ127" s="908"/>
      <c r="UOA127" s="908"/>
      <c r="UOB127" s="908"/>
      <c r="UOC127" s="908"/>
      <c r="UOD127" s="908"/>
      <c r="UOE127" s="908"/>
      <c r="UOF127" s="908"/>
      <c r="UOG127" s="908"/>
      <c r="UOH127" s="908"/>
      <c r="UOI127" s="908"/>
      <c r="UOJ127" s="908"/>
      <c r="UOK127" s="908"/>
      <c r="UOL127" s="908"/>
      <c r="UOM127" s="908"/>
      <c r="UON127" s="908"/>
      <c r="UOO127" s="908"/>
      <c r="UOP127" s="908"/>
      <c r="UOQ127" s="908"/>
      <c r="UOR127" s="908"/>
      <c r="UOS127" s="908"/>
      <c r="UOT127" s="908"/>
      <c r="UOU127" s="908"/>
      <c r="UOV127" s="908"/>
      <c r="UOW127" s="908"/>
      <c r="UOX127" s="908"/>
      <c r="UOY127" s="908"/>
      <c r="UOZ127" s="908"/>
      <c r="UPA127" s="908"/>
      <c r="UPB127" s="908"/>
      <c r="UPC127" s="908"/>
      <c r="UPD127" s="908"/>
      <c r="UPE127" s="908"/>
      <c r="UPF127" s="908"/>
      <c r="UPG127" s="908"/>
      <c r="UPH127" s="908"/>
      <c r="UPI127" s="908"/>
      <c r="UPJ127" s="908"/>
      <c r="UPK127" s="908"/>
      <c r="UPL127" s="908"/>
      <c r="UPM127" s="908"/>
      <c r="UPN127" s="908"/>
      <c r="UPO127" s="908"/>
      <c r="UPP127" s="908"/>
      <c r="UPQ127" s="908"/>
      <c r="UPR127" s="908"/>
      <c r="UPS127" s="908"/>
      <c r="UPT127" s="908"/>
      <c r="UPU127" s="908"/>
      <c r="UPV127" s="908"/>
      <c r="UPW127" s="908"/>
      <c r="UPX127" s="908"/>
      <c r="UPY127" s="908"/>
      <c r="UPZ127" s="908"/>
      <c r="UQA127" s="908"/>
      <c r="UQB127" s="908"/>
      <c r="UQC127" s="908"/>
      <c r="UQD127" s="908"/>
      <c r="UQE127" s="908"/>
      <c r="UQF127" s="908"/>
      <c r="UQG127" s="908"/>
      <c r="UQH127" s="908"/>
      <c r="UQI127" s="908"/>
      <c r="UQJ127" s="908"/>
      <c r="UQK127" s="908"/>
      <c r="UQL127" s="908"/>
      <c r="UQM127" s="908"/>
      <c r="UQN127" s="908"/>
      <c r="UQO127" s="908"/>
      <c r="UQP127" s="908"/>
      <c r="UQQ127" s="908"/>
      <c r="UQR127" s="908"/>
      <c r="UQS127" s="908"/>
      <c r="UQT127" s="908"/>
      <c r="UQU127" s="908"/>
      <c r="UQV127" s="908"/>
      <c r="UQW127" s="908"/>
      <c r="UQX127" s="908"/>
      <c r="UQY127" s="908"/>
      <c r="UQZ127" s="908"/>
      <c r="URA127" s="908"/>
      <c r="URB127" s="908"/>
      <c r="URC127" s="908"/>
      <c r="URD127" s="908"/>
      <c r="URE127" s="908"/>
      <c r="URF127" s="908"/>
      <c r="URG127" s="908"/>
      <c r="URH127" s="908"/>
      <c r="URI127" s="908"/>
      <c r="URJ127" s="908"/>
      <c r="URK127" s="908"/>
      <c r="URL127" s="908"/>
      <c r="URM127" s="908"/>
      <c r="URN127" s="908"/>
      <c r="URO127" s="908"/>
      <c r="URP127" s="908"/>
      <c r="URQ127" s="908"/>
      <c r="URR127" s="908"/>
      <c r="URS127" s="908"/>
      <c r="URT127" s="908"/>
      <c r="URU127" s="908"/>
      <c r="URV127" s="908"/>
      <c r="URW127" s="908"/>
      <c r="URX127" s="908"/>
      <c r="URY127" s="908"/>
      <c r="URZ127" s="908"/>
      <c r="USA127" s="908"/>
      <c r="USB127" s="908"/>
      <c r="USC127" s="908"/>
      <c r="USD127" s="908"/>
      <c r="USE127" s="908"/>
      <c r="USF127" s="908"/>
      <c r="USG127" s="908"/>
      <c r="USH127" s="908"/>
      <c r="USI127" s="908"/>
      <c r="USJ127" s="908"/>
      <c r="USK127" s="908"/>
      <c r="USL127" s="908"/>
      <c r="USM127" s="908"/>
      <c r="USN127" s="908"/>
      <c r="USO127" s="908"/>
      <c r="USP127" s="908"/>
      <c r="USQ127" s="908"/>
      <c r="USR127" s="908"/>
      <c r="USS127" s="908"/>
      <c r="UST127" s="908"/>
      <c r="USU127" s="908"/>
      <c r="USV127" s="908"/>
      <c r="USW127" s="908"/>
      <c r="USX127" s="908"/>
      <c r="USY127" s="908"/>
      <c r="USZ127" s="908"/>
      <c r="UTA127" s="908"/>
      <c r="UTB127" s="908"/>
      <c r="UTC127" s="908"/>
      <c r="UTD127" s="908"/>
      <c r="UTE127" s="908"/>
      <c r="UTF127" s="908"/>
      <c r="UTG127" s="908"/>
      <c r="UTH127" s="908"/>
      <c r="UTI127" s="908"/>
      <c r="UTJ127" s="908"/>
      <c r="UTK127" s="908"/>
      <c r="UTL127" s="908"/>
      <c r="UTM127" s="908"/>
      <c r="UTN127" s="908"/>
      <c r="UTO127" s="908"/>
      <c r="UTP127" s="908"/>
      <c r="UTQ127" s="908"/>
      <c r="UTR127" s="908"/>
      <c r="UTS127" s="908"/>
      <c r="UTT127" s="908"/>
      <c r="UTU127" s="908"/>
      <c r="UTV127" s="908"/>
      <c r="UTW127" s="908"/>
      <c r="UTX127" s="908"/>
      <c r="UTY127" s="908"/>
      <c r="UTZ127" s="908"/>
      <c r="UUA127" s="908"/>
      <c r="UUB127" s="908"/>
      <c r="UUC127" s="908"/>
      <c r="UUD127" s="908"/>
      <c r="UUE127" s="908"/>
      <c r="UUF127" s="908"/>
      <c r="UUG127" s="908"/>
      <c r="UUH127" s="908"/>
      <c r="UUI127" s="908"/>
      <c r="UUJ127" s="908"/>
      <c r="UUK127" s="908"/>
      <c r="UUL127" s="908"/>
      <c r="UUM127" s="908"/>
      <c r="UUN127" s="908"/>
      <c r="UUO127" s="908"/>
      <c r="UUP127" s="908"/>
      <c r="UUQ127" s="908"/>
      <c r="UUR127" s="908"/>
      <c r="UUS127" s="908"/>
      <c r="UUT127" s="908"/>
      <c r="UUU127" s="908"/>
      <c r="UUV127" s="908"/>
      <c r="UUW127" s="908"/>
      <c r="UUX127" s="908"/>
      <c r="UUY127" s="908"/>
      <c r="UUZ127" s="908"/>
      <c r="UVA127" s="908"/>
      <c r="UVB127" s="908"/>
      <c r="UVC127" s="908"/>
      <c r="UVD127" s="908"/>
      <c r="UVE127" s="908"/>
      <c r="UVF127" s="908"/>
      <c r="UVG127" s="908"/>
      <c r="UVH127" s="908"/>
      <c r="UVI127" s="908"/>
      <c r="UVJ127" s="908"/>
      <c r="UVK127" s="908"/>
      <c r="UVL127" s="908"/>
      <c r="UVM127" s="908"/>
      <c r="UVN127" s="908"/>
      <c r="UVO127" s="908"/>
      <c r="UVP127" s="908"/>
      <c r="UVQ127" s="908"/>
      <c r="UVR127" s="908"/>
      <c r="UVS127" s="908"/>
      <c r="UVT127" s="908"/>
      <c r="UVU127" s="908"/>
      <c r="UVV127" s="908"/>
      <c r="UVW127" s="908"/>
      <c r="UVX127" s="908"/>
      <c r="UVY127" s="908"/>
      <c r="UVZ127" s="908"/>
      <c r="UWA127" s="908"/>
      <c r="UWB127" s="908"/>
      <c r="UWC127" s="908"/>
      <c r="UWD127" s="908"/>
      <c r="UWE127" s="908"/>
      <c r="UWF127" s="908"/>
      <c r="UWG127" s="908"/>
      <c r="UWH127" s="908"/>
      <c r="UWI127" s="908"/>
      <c r="UWJ127" s="908"/>
      <c r="UWK127" s="908"/>
      <c r="UWL127" s="908"/>
      <c r="UWM127" s="908"/>
      <c r="UWN127" s="908"/>
      <c r="UWO127" s="908"/>
      <c r="UWP127" s="908"/>
      <c r="UWQ127" s="908"/>
      <c r="UWR127" s="908"/>
      <c r="UWS127" s="908"/>
      <c r="UWT127" s="908"/>
      <c r="UWU127" s="908"/>
      <c r="UWV127" s="908"/>
      <c r="UWW127" s="908"/>
      <c r="UWX127" s="908"/>
      <c r="UWY127" s="908"/>
      <c r="UWZ127" s="908"/>
      <c r="UXA127" s="908"/>
      <c r="UXB127" s="908"/>
      <c r="UXC127" s="908"/>
      <c r="UXD127" s="908"/>
      <c r="UXE127" s="908"/>
      <c r="UXF127" s="908"/>
      <c r="UXG127" s="908"/>
      <c r="UXH127" s="908"/>
      <c r="UXI127" s="908"/>
      <c r="UXJ127" s="908"/>
      <c r="UXK127" s="908"/>
      <c r="UXL127" s="908"/>
      <c r="UXM127" s="908"/>
      <c r="UXN127" s="908"/>
      <c r="UXO127" s="908"/>
      <c r="UXP127" s="908"/>
      <c r="UXQ127" s="908"/>
      <c r="UXR127" s="908"/>
      <c r="UXS127" s="908"/>
      <c r="UXT127" s="908"/>
      <c r="UXU127" s="908"/>
      <c r="UXV127" s="908"/>
      <c r="UXW127" s="908"/>
      <c r="UXX127" s="908"/>
      <c r="UXY127" s="908"/>
      <c r="UXZ127" s="908"/>
      <c r="UYA127" s="908"/>
      <c r="UYB127" s="908"/>
      <c r="UYC127" s="908"/>
      <c r="UYD127" s="908"/>
      <c r="UYE127" s="908"/>
      <c r="UYF127" s="908"/>
      <c r="UYG127" s="908"/>
      <c r="UYH127" s="908"/>
      <c r="UYI127" s="908"/>
      <c r="UYJ127" s="908"/>
      <c r="UYK127" s="908"/>
      <c r="UYL127" s="908"/>
      <c r="UYM127" s="908"/>
      <c r="UYN127" s="908"/>
      <c r="UYO127" s="908"/>
      <c r="UYP127" s="908"/>
      <c r="UYQ127" s="908"/>
      <c r="UYR127" s="908"/>
      <c r="UYS127" s="908"/>
      <c r="UYT127" s="908"/>
      <c r="UYU127" s="908"/>
      <c r="UYV127" s="908"/>
      <c r="UYW127" s="908"/>
      <c r="UYX127" s="908"/>
      <c r="UYY127" s="908"/>
      <c r="UYZ127" s="908"/>
      <c r="UZA127" s="908"/>
      <c r="UZB127" s="908"/>
      <c r="UZC127" s="908"/>
      <c r="UZD127" s="908"/>
      <c r="UZE127" s="908"/>
      <c r="UZF127" s="908"/>
      <c r="UZG127" s="908"/>
      <c r="UZH127" s="908"/>
      <c r="UZI127" s="908"/>
      <c r="UZJ127" s="908"/>
      <c r="UZK127" s="908"/>
      <c r="UZL127" s="908"/>
      <c r="UZM127" s="908"/>
      <c r="UZN127" s="908"/>
      <c r="UZO127" s="908"/>
      <c r="UZP127" s="908"/>
      <c r="UZQ127" s="908"/>
      <c r="UZR127" s="908"/>
      <c r="UZS127" s="908"/>
      <c r="UZT127" s="908"/>
      <c r="UZU127" s="908"/>
      <c r="UZV127" s="908"/>
      <c r="UZW127" s="908"/>
      <c r="UZX127" s="908"/>
      <c r="UZY127" s="908"/>
      <c r="UZZ127" s="908"/>
      <c r="VAA127" s="908"/>
      <c r="VAB127" s="908"/>
      <c r="VAC127" s="908"/>
      <c r="VAD127" s="908"/>
      <c r="VAE127" s="908"/>
      <c r="VAF127" s="908"/>
      <c r="VAG127" s="908"/>
      <c r="VAH127" s="908"/>
      <c r="VAI127" s="908"/>
      <c r="VAJ127" s="908"/>
      <c r="VAK127" s="908"/>
      <c r="VAL127" s="908"/>
      <c r="VAM127" s="908"/>
      <c r="VAN127" s="908"/>
      <c r="VAO127" s="908"/>
      <c r="VAP127" s="908"/>
      <c r="VAQ127" s="908"/>
      <c r="VAR127" s="908"/>
      <c r="VAS127" s="908"/>
      <c r="VAT127" s="908"/>
      <c r="VAU127" s="908"/>
      <c r="VAV127" s="908"/>
      <c r="VAW127" s="908"/>
      <c r="VAX127" s="908"/>
      <c r="VAY127" s="908"/>
      <c r="VAZ127" s="908"/>
      <c r="VBA127" s="908"/>
      <c r="VBB127" s="908"/>
      <c r="VBC127" s="908"/>
      <c r="VBD127" s="908"/>
      <c r="VBE127" s="908"/>
      <c r="VBF127" s="908"/>
      <c r="VBG127" s="908"/>
      <c r="VBH127" s="908"/>
      <c r="VBI127" s="908"/>
      <c r="VBJ127" s="908"/>
      <c r="VBK127" s="908"/>
      <c r="VBL127" s="908"/>
      <c r="VBM127" s="908"/>
      <c r="VBN127" s="908"/>
      <c r="VBO127" s="908"/>
      <c r="VBP127" s="908"/>
      <c r="VBQ127" s="908"/>
      <c r="VBR127" s="908"/>
      <c r="VBS127" s="908"/>
      <c r="VBT127" s="908"/>
      <c r="VBU127" s="908"/>
      <c r="VBV127" s="908"/>
      <c r="VBW127" s="908"/>
      <c r="VBX127" s="908"/>
      <c r="VBY127" s="908"/>
      <c r="VBZ127" s="908"/>
      <c r="VCA127" s="908"/>
      <c r="VCB127" s="908"/>
      <c r="VCC127" s="908"/>
      <c r="VCD127" s="908"/>
      <c r="VCE127" s="908"/>
      <c r="VCF127" s="908"/>
      <c r="VCG127" s="908"/>
      <c r="VCH127" s="908"/>
      <c r="VCI127" s="908"/>
      <c r="VCJ127" s="908"/>
      <c r="VCK127" s="908"/>
      <c r="VCL127" s="908"/>
      <c r="VCM127" s="908"/>
      <c r="VCN127" s="908"/>
      <c r="VCO127" s="908"/>
      <c r="VCP127" s="908"/>
      <c r="VCQ127" s="908"/>
      <c r="VCR127" s="908"/>
      <c r="VCS127" s="908"/>
      <c r="VCT127" s="908"/>
      <c r="VCU127" s="908"/>
      <c r="VCV127" s="908"/>
      <c r="VCW127" s="908"/>
      <c r="VCX127" s="908"/>
      <c r="VCY127" s="908"/>
      <c r="VCZ127" s="908"/>
      <c r="VDA127" s="908"/>
      <c r="VDB127" s="908"/>
      <c r="VDC127" s="908"/>
      <c r="VDD127" s="908"/>
      <c r="VDE127" s="908"/>
      <c r="VDF127" s="908"/>
      <c r="VDG127" s="908"/>
      <c r="VDH127" s="908"/>
      <c r="VDI127" s="908"/>
      <c r="VDJ127" s="908"/>
      <c r="VDK127" s="908"/>
      <c r="VDL127" s="908"/>
      <c r="VDM127" s="908"/>
      <c r="VDN127" s="908"/>
      <c r="VDO127" s="908"/>
      <c r="VDP127" s="908"/>
      <c r="VDQ127" s="908"/>
      <c r="VDR127" s="908"/>
      <c r="VDS127" s="908"/>
      <c r="VDT127" s="908"/>
      <c r="VDU127" s="908"/>
      <c r="VDV127" s="908"/>
      <c r="VDW127" s="908"/>
      <c r="VDX127" s="908"/>
      <c r="VDY127" s="908"/>
      <c r="VDZ127" s="908"/>
      <c r="VEA127" s="908"/>
      <c r="VEB127" s="908"/>
      <c r="VEC127" s="908"/>
      <c r="VED127" s="908"/>
      <c r="VEE127" s="908"/>
      <c r="VEF127" s="908"/>
      <c r="VEG127" s="908"/>
      <c r="VEH127" s="908"/>
      <c r="VEI127" s="908"/>
      <c r="VEJ127" s="908"/>
      <c r="VEK127" s="908"/>
      <c r="VEL127" s="908"/>
      <c r="VEM127" s="908"/>
      <c r="VEN127" s="908"/>
      <c r="VEO127" s="908"/>
      <c r="VEP127" s="908"/>
      <c r="VEQ127" s="908"/>
      <c r="VER127" s="908"/>
      <c r="VES127" s="908"/>
      <c r="VET127" s="908"/>
      <c r="VEU127" s="908"/>
      <c r="VEV127" s="908"/>
      <c r="VEW127" s="908"/>
      <c r="VEX127" s="908"/>
      <c r="VEY127" s="908"/>
      <c r="VEZ127" s="908"/>
      <c r="VFA127" s="908"/>
      <c r="VFB127" s="908"/>
      <c r="VFC127" s="908"/>
      <c r="VFD127" s="908"/>
      <c r="VFE127" s="908"/>
      <c r="VFF127" s="908"/>
      <c r="VFG127" s="908"/>
      <c r="VFH127" s="908"/>
      <c r="VFI127" s="908"/>
      <c r="VFJ127" s="908"/>
      <c r="VFK127" s="908"/>
      <c r="VFL127" s="908"/>
      <c r="VFM127" s="908"/>
      <c r="VFN127" s="908"/>
      <c r="VFO127" s="908"/>
      <c r="VFP127" s="908"/>
      <c r="VFQ127" s="908"/>
      <c r="VFR127" s="908"/>
      <c r="VFS127" s="908"/>
      <c r="VFT127" s="908"/>
      <c r="VFU127" s="908"/>
      <c r="VFV127" s="908"/>
      <c r="VFW127" s="908"/>
      <c r="VFX127" s="908"/>
      <c r="VFY127" s="908"/>
      <c r="VFZ127" s="908"/>
      <c r="VGA127" s="908"/>
      <c r="VGB127" s="908"/>
      <c r="VGC127" s="908"/>
      <c r="VGD127" s="908"/>
      <c r="VGE127" s="908"/>
      <c r="VGF127" s="908"/>
      <c r="VGG127" s="908"/>
      <c r="VGH127" s="908"/>
      <c r="VGI127" s="908"/>
      <c r="VGJ127" s="908"/>
      <c r="VGK127" s="908"/>
      <c r="VGL127" s="908"/>
      <c r="VGM127" s="908"/>
      <c r="VGN127" s="908"/>
      <c r="VGO127" s="908"/>
      <c r="VGP127" s="908"/>
      <c r="VGQ127" s="908"/>
      <c r="VGR127" s="908"/>
      <c r="VGS127" s="908"/>
      <c r="VGT127" s="908"/>
      <c r="VGU127" s="908"/>
      <c r="VGV127" s="908"/>
      <c r="VGW127" s="908"/>
      <c r="VGX127" s="908"/>
      <c r="VGY127" s="908"/>
      <c r="VGZ127" s="908"/>
      <c r="VHA127" s="908"/>
      <c r="VHB127" s="908"/>
      <c r="VHC127" s="908"/>
      <c r="VHD127" s="908"/>
      <c r="VHE127" s="908"/>
      <c r="VHF127" s="908"/>
      <c r="VHG127" s="908"/>
      <c r="VHH127" s="908"/>
      <c r="VHI127" s="908"/>
      <c r="VHJ127" s="908"/>
      <c r="VHK127" s="908"/>
      <c r="VHL127" s="908"/>
      <c r="VHM127" s="908"/>
      <c r="VHN127" s="908"/>
      <c r="VHO127" s="908"/>
      <c r="VHP127" s="908"/>
      <c r="VHQ127" s="908"/>
      <c r="VHR127" s="908"/>
      <c r="VHS127" s="908"/>
      <c r="VHT127" s="908"/>
      <c r="VHU127" s="908"/>
      <c r="VHV127" s="908"/>
      <c r="VHW127" s="908"/>
      <c r="VHX127" s="908"/>
      <c r="VHY127" s="908"/>
      <c r="VHZ127" s="908"/>
      <c r="VIA127" s="908"/>
      <c r="VIB127" s="908"/>
      <c r="VIC127" s="908"/>
      <c r="VID127" s="908"/>
      <c r="VIE127" s="908"/>
      <c r="VIF127" s="908"/>
      <c r="VIG127" s="908"/>
      <c r="VIH127" s="908"/>
      <c r="VII127" s="908"/>
      <c r="VIJ127" s="908"/>
      <c r="VIK127" s="908"/>
      <c r="VIL127" s="908"/>
      <c r="VIM127" s="908"/>
      <c r="VIN127" s="908"/>
      <c r="VIO127" s="908"/>
      <c r="VIP127" s="908"/>
      <c r="VIQ127" s="908"/>
      <c r="VIR127" s="908"/>
      <c r="VIS127" s="908"/>
      <c r="VIT127" s="908"/>
      <c r="VIU127" s="908"/>
      <c r="VIV127" s="908"/>
      <c r="VIW127" s="908"/>
      <c r="VIX127" s="908"/>
      <c r="VIY127" s="908"/>
      <c r="VIZ127" s="908"/>
      <c r="VJA127" s="908"/>
      <c r="VJB127" s="908"/>
      <c r="VJC127" s="908"/>
      <c r="VJD127" s="908"/>
      <c r="VJE127" s="908"/>
      <c r="VJF127" s="908"/>
      <c r="VJG127" s="908"/>
      <c r="VJH127" s="908"/>
      <c r="VJI127" s="908"/>
      <c r="VJJ127" s="908"/>
      <c r="VJK127" s="908"/>
      <c r="VJL127" s="908"/>
      <c r="VJM127" s="908"/>
      <c r="VJN127" s="908"/>
      <c r="VJO127" s="908"/>
      <c r="VJP127" s="908"/>
      <c r="VJQ127" s="908"/>
      <c r="VJR127" s="908"/>
      <c r="VJS127" s="908"/>
      <c r="VJT127" s="908"/>
      <c r="VJU127" s="908"/>
      <c r="VJV127" s="908"/>
      <c r="VJW127" s="908"/>
      <c r="VJX127" s="908"/>
      <c r="VJY127" s="908"/>
      <c r="VJZ127" s="908"/>
      <c r="VKA127" s="908"/>
      <c r="VKB127" s="908"/>
      <c r="VKC127" s="908"/>
      <c r="VKD127" s="908"/>
      <c r="VKE127" s="908"/>
      <c r="VKF127" s="908"/>
      <c r="VKG127" s="908"/>
      <c r="VKH127" s="908"/>
      <c r="VKI127" s="908"/>
      <c r="VKJ127" s="908"/>
      <c r="VKK127" s="908"/>
      <c r="VKL127" s="908"/>
      <c r="VKM127" s="908"/>
      <c r="VKN127" s="908"/>
      <c r="VKO127" s="908"/>
      <c r="VKP127" s="908"/>
      <c r="VKQ127" s="908"/>
      <c r="VKR127" s="908"/>
      <c r="VKS127" s="908"/>
      <c r="VKT127" s="908"/>
      <c r="VKU127" s="908"/>
      <c r="VKV127" s="908"/>
      <c r="VKW127" s="908"/>
      <c r="VKX127" s="908"/>
      <c r="VKY127" s="908"/>
      <c r="VKZ127" s="908"/>
      <c r="VLA127" s="908"/>
      <c r="VLB127" s="908"/>
      <c r="VLC127" s="908"/>
      <c r="VLD127" s="908"/>
      <c r="VLE127" s="908"/>
      <c r="VLF127" s="908"/>
      <c r="VLG127" s="908"/>
      <c r="VLH127" s="908"/>
      <c r="VLI127" s="908"/>
      <c r="VLJ127" s="908"/>
      <c r="VLK127" s="908"/>
      <c r="VLL127" s="908"/>
      <c r="VLM127" s="908"/>
      <c r="VLN127" s="908"/>
      <c r="VLO127" s="908"/>
      <c r="VLP127" s="908"/>
      <c r="VLQ127" s="908"/>
      <c r="VLR127" s="908"/>
      <c r="VLS127" s="908"/>
      <c r="VLT127" s="908"/>
      <c r="VLU127" s="908"/>
      <c r="VLV127" s="908"/>
      <c r="VLW127" s="908"/>
      <c r="VLX127" s="908"/>
      <c r="VLY127" s="908"/>
      <c r="VLZ127" s="908"/>
      <c r="VMA127" s="908"/>
      <c r="VMB127" s="908"/>
      <c r="VMC127" s="908"/>
      <c r="VMD127" s="908"/>
      <c r="VME127" s="908"/>
      <c r="VMF127" s="908"/>
      <c r="VMG127" s="908"/>
      <c r="VMH127" s="908"/>
      <c r="VMI127" s="908"/>
      <c r="VMJ127" s="908"/>
      <c r="VMK127" s="908"/>
      <c r="VML127" s="908"/>
      <c r="VMM127" s="908"/>
      <c r="VMN127" s="908"/>
      <c r="VMO127" s="908"/>
      <c r="VMP127" s="908"/>
      <c r="VMQ127" s="908"/>
      <c r="VMR127" s="908"/>
      <c r="VMS127" s="908"/>
      <c r="VMT127" s="908"/>
      <c r="VMU127" s="908"/>
      <c r="VMV127" s="908"/>
      <c r="VMW127" s="908"/>
      <c r="VMX127" s="908"/>
      <c r="VMY127" s="908"/>
      <c r="VMZ127" s="908"/>
      <c r="VNA127" s="908"/>
      <c r="VNB127" s="908"/>
      <c r="VNC127" s="908"/>
      <c r="VND127" s="908"/>
      <c r="VNE127" s="908"/>
      <c r="VNF127" s="908"/>
      <c r="VNG127" s="908"/>
      <c r="VNH127" s="908"/>
      <c r="VNI127" s="908"/>
      <c r="VNJ127" s="908"/>
      <c r="VNK127" s="908"/>
      <c r="VNL127" s="908"/>
      <c r="VNM127" s="908"/>
      <c r="VNN127" s="908"/>
      <c r="VNO127" s="908"/>
      <c r="VNP127" s="908"/>
      <c r="VNQ127" s="908"/>
      <c r="VNR127" s="908"/>
      <c r="VNS127" s="908"/>
      <c r="VNT127" s="908"/>
      <c r="VNU127" s="908"/>
      <c r="VNV127" s="908"/>
      <c r="VNW127" s="908"/>
      <c r="VNX127" s="908"/>
      <c r="VNY127" s="908"/>
      <c r="VNZ127" s="908"/>
      <c r="VOA127" s="908"/>
      <c r="VOB127" s="908"/>
      <c r="VOC127" s="908"/>
      <c r="VOD127" s="908"/>
      <c r="VOE127" s="908"/>
      <c r="VOF127" s="908"/>
      <c r="VOG127" s="908"/>
      <c r="VOH127" s="908"/>
      <c r="VOI127" s="908"/>
      <c r="VOJ127" s="908"/>
      <c r="VOK127" s="908"/>
      <c r="VOL127" s="908"/>
      <c r="VOM127" s="908"/>
      <c r="VON127" s="908"/>
      <c r="VOO127" s="908"/>
      <c r="VOP127" s="908"/>
      <c r="VOQ127" s="908"/>
      <c r="VOR127" s="908"/>
      <c r="VOS127" s="908"/>
      <c r="VOT127" s="908"/>
      <c r="VOU127" s="908"/>
      <c r="VOV127" s="908"/>
      <c r="VOW127" s="908"/>
      <c r="VOX127" s="908"/>
      <c r="VOY127" s="908"/>
      <c r="VOZ127" s="908"/>
      <c r="VPA127" s="908"/>
      <c r="VPB127" s="908"/>
      <c r="VPC127" s="908"/>
      <c r="VPD127" s="908"/>
      <c r="VPE127" s="908"/>
      <c r="VPF127" s="908"/>
      <c r="VPG127" s="908"/>
      <c r="VPH127" s="908"/>
      <c r="VPI127" s="908"/>
      <c r="VPJ127" s="908"/>
      <c r="VPK127" s="908"/>
      <c r="VPL127" s="908"/>
      <c r="VPM127" s="908"/>
      <c r="VPN127" s="908"/>
      <c r="VPO127" s="908"/>
      <c r="VPP127" s="908"/>
      <c r="VPQ127" s="908"/>
      <c r="VPR127" s="908"/>
      <c r="VPS127" s="908"/>
      <c r="VPT127" s="908"/>
      <c r="VPU127" s="908"/>
      <c r="VPV127" s="908"/>
      <c r="VPW127" s="908"/>
      <c r="VPX127" s="908"/>
      <c r="VPY127" s="908"/>
      <c r="VPZ127" s="908"/>
      <c r="VQA127" s="908"/>
      <c r="VQB127" s="908"/>
      <c r="VQC127" s="908"/>
      <c r="VQD127" s="908"/>
      <c r="VQE127" s="908"/>
      <c r="VQF127" s="908"/>
      <c r="VQG127" s="908"/>
      <c r="VQH127" s="908"/>
      <c r="VQI127" s="908"/>
      <c r="VQJ127" s="908"/>
      <c r="VQK127" s="908"/>
      <c r="VQL127" s="908"/>
      <c r="VQM127" s="908"/>
      <c r="VQN127" s="908"/>
      <c r="VQO127" s="908"/>
      <c r="VQP127" s="908"/>
      <c r="VQQ127" s="908"/>
      <c r="VQR127" s="908"/>
      <c r="VQS127" s="908"/>
      <c r="VQT127" s="908"/>
      <c r="VQU127" s="908"/>
      <c r="VQV127" s="908"/>
      <c r="VQW127" s="908"/>
      <c r="VQX127" s="908"/>
      <c r="VQY127" s="908"/>
      <c r="VQZ127" s="908"/>
      <c r="VRA127" s="908"/>
      <c r="VRB127" s="908"/>
      <c r="VRC127" s="908"/>
      <c r="VRD127" s="908"/>
      <c r="VRE127" s="908"/>
      <c r="VRF127" s="908"/>
      <c r="VRG127" s="908"/>
      <c r="VRH127" s="908"/>
      <c r="VRI127" s="908"/>
      <c r="VRJ127" s="908"/>
      <c r="VRK127" s="908"/>
      <c r="VRL127" s="908"/>
      <c r="VRM127" s="908"/>
      <c r="VRN127" s="908"/>
      <c r="VRO127" s="908"/>
      <c r="VRP127" s="908"/>
      <c r="VRQ127" s="908"/>
      <c r="VRR127" s="908"/>
      <c r="VRS127" s="908"/>
      <c r="VRT127" s="908"/>
      <c r="VRU127" s="908"/>
      <c r="VRV127" s="908"/>
      <c r="VRW127" s="908"/>
      <c r="VRX127" s="908"/>
      <c r="VRY127" s="908"/>
      <c r="VRZ127" s="908"/>
      <c r="VSA127" s="908"/>
      <c r="VSB127" s="908"/>
      <c r="VSC127" s="908"/>
      <c r="VSD127" s="908"/>
      <c r="VSE127" s="908"/>
      <c r="VSF127" s="908"/>
      <c r="VSG127" s="908"/>
      <c r="VSH127" s="908"/>
      <c r="VSI127" s="908"/>
      <c r="VSJ127" s="908"/>
      <c r="VSK127" s="908"/>
      <c r="VSL127" s="908"/>
      <c r="VSM127" s="908"/>
      <c r="VSN127" s="908"/>
      <c r="VSO127" s="908"/>
      <c r="VSP127" s="908"/>
      <c r="VSQ127" s="908"/>
      <c r="VSR127" s="908"/>
      <c r="VSS127" s="908"/>
      <c r="VST127" s="908"/>
      <c r="VSU127" s="908"/>
      <c r="VSV127" s="908"/>
      <c r="VSW127" s="908"/>
      <c r="VSX127" s="908"/>
      <c r="VSY127" s="908"/>
      <c r="VSZ127" s="908"/>
      <c r="VTA127" s="908"/>
      <c r="VTB127" s="908"/>
      <c r="VTC127" s="908"/>
      <c r="VTD127" s="908"/>
      <c r="VTE127" s="908"/>
      <c r="VTF127" s="908"/>
      <c r="VTG127" s="908"/>
      <c r="VTH127" s="908"/>
      <c r="VTI127" s="908"/>
      <c r="VTJ127" s="908"/>
      <c r="VTK127" s="908"/>
      <c r="VTL127" s="908"/>
      <c r="VTM127" s="908"/>
      <c r="VTN127" s="908"/>
      <c r="VTO127" s="908"/>
      <c r="VTP127" s="908"/>
      <c r="VTQ127" s="908"/>
      <c r="VTR127" s="908"/>
      <c r="VTS127" s="908"/>
      <c r="VTT127" s="908"/>
      <c r="VTU127" s="908"/>
      <c r="VTV127" s="908"/>
      <c r="VTW127" s="908"/>
      <c r="VTX127" s="908"/>
      <c r="VTY127" s="908"/>
      <c r="VTZ127" s="908"/>
      <c r="VUA127" s="908"/>
      <c r="VUB127" s="908"/>
      <c r="VUC127" s="908"/>
      <c r="VUD127" s="908"/>
      <c r="VUE127" s="908"/>
      <c r="VUF127" s="908"/>
      <c r="VUG127" s="908"/>
      <c r="VUH127" s="908"/>
      <c r="VUI127" s="908"/>
      <c r="VUJ127" s="908"/>
      <c r="VUK127" s="908"/>
      <c r="VUL127" s="908"/>
      <c r="VUM127" s="908"/>
      <c r="VUN127" s="908"/>
      <c r="VUO127" s="908"/>
      <c r="VUP127" s="908"/>
      <c r="VUQ127" s="908"/>
      <c r="VUR127" s="908"/>
      <c r="VUS127" s="908"/>
      <c r="VUT127" s="908"/>
      <c r="VUU127" s="908"/>
      <c r="VUV127" s="908"/>
      <c r="VUW127" s="908"/>
      <c r="VUX127" s="908"/>
      <c r="VUY127" s="908"/>
      <c r="VUZ127" s="908"/>
      <c r="VVA127" s="908"/>
      <c r="VVB127" s="908"/>
      <c r="VVC127" s="908"/>
      <c r="VVD127" s="908"/>
      <c r="VVE127" s="908"/>
      <c r="VVF127" s="908"/>
      <c r="VVG127" s="908"/>
      <c r="VVH127" s="908"/>
      <c r="VVI127" s="908"/>
      <c r="VVJ127" s="908"/>
      <c r="VVK127" s="908"/>
      <c r="VVL127" s="908"/>
      <c r="VVM127" s="908"/>
      <c r="VVN127" s="908"/>
      <c r="VVO127" s="908"/>
      <c r="VVP127" s="908"/>
      <c r="VVQ127" s="908"/>
      <c r="VVR127" s="908"/>
      <c r="VVS127" s="908"/>
      <c r="VVT127" s="908"/>
      <c r="VVU127" s="908"/>
      <c r="VVV127" s="908"/>
      <c r="VVW127" s="908"/>
      <c r="VVX127" s="908"/>
      <c r="VVY127" s="908"/>
      <c r="VVZ127" s="908"/>
      <c r="VWA127" s="908"/>
      <c r="VWB127" s="908"/>
      <c r="VWC127" s="908"/>
      <c r="VWD127" s="908"/>
      <c r="VWE127" s="908"/>
      <c r="VWF127" s="908"/>
      <c r="VWG127" s="908"/>
      <c r="VWH127" s="908"/>
      <c r="VWI127" s="908"/>
      <c r="VWJ127" s="908"/>
      <c r="VWK127" s="908"/>
      <c r="VWL127" s="908"/>
      <c r="VWM127" s="908"/>
      <c r="VWN127" s="908"/>
      <c r="VWO127" s="908"/>
      <c r="VWP127" s="908"/>
      <c r="VWQ127" s="908"/>
      <c r="VWR127" s="908"/>
      <c r="VWS127" s="908"/>
      <c r="VWT127" s="908"/>
      <c r="VWU127" s="908"/>
      <c r="VWV127" s="908"/>
      <c r="VWW127" s="908"/>
      <c r="VWX127" s="908"/>
      <c r="VWY127" s="908"/>
      <c r="VWZ127" s="908"/>
      <c r="VXA127" s="908"/>
      <c r="VXB127" s="908"/>
      <c r="VXC127" s="908"/>
      <c r="VXD127" s="908"/>
      <c r="VXE127" s="908"/>
      <c r="VXF127" s="908"/>
      <c r="VXG127" s="908"/>
      <c r="VXH127" s="908"/>
      <c r="VXI127" s="908"/>
      <c r="VXJ127" s="908"/>
      <c r="VXK127" s="908"/>
      <c r="VXL127" s="908"/>
      <c r="VXM127" s="908"/>
      <c r="VXN127" s="908"/>
      <c r="VXO127" s="908"/>
      <c r="VXP127" s="908"/>
      <c r="VXQ127" s="908"/>
      <c r="VXR127" s="908"/>
      <c r="VXS127" s="908"/>
      <c r="VXT127" s="908"/>
      <c r="VXU127" s="908"/>
      <c r="VXV127" s="908"/>
      <c r="VXW127" s="908"/>
      <c r="VXX127" s="908"/>
      <c r="VXY127" s="908"/>
      <c r="VXZ127" s="908"/>
      <c r="VYA127" s="908"/>
      <c r="VYB127" s="908"/>
      <c r="VYC127" s="908"/>
      <c r="VYD127" s="908"/>
      <c r="VYE127" s="908"/>
      <c r="VYF127" s="908"/>
      <c r="VYG127" s="908"/>
      <c r="VYH127" s="908"/>
      <c r="VYI127" s="908"/>
      <c r="VYJ127" s="908"/>
      <c r="VYK127" s="908"/>
      <c r="VYL127" s="908"/>
      <c r="VYM127" s="908"/>
      <c r="VYN127" s="908"/>
      <c r="VYO127" s="908"/>
      <c r="VYP127" s="908"/>
      <c r="VYQ127" s="908"/>
      <c r="VYR127" s="908"/>
      <c r="VYS127" s="908"/>
      <c r="VYT127" s="908"/>
      <c r="VYU127" s="908"/>
      <c r="VYV127" s="908"/>
      <c r="VYW127" s="908"/>
      <c r="VYX127" s="908"/>
      <c r="VYY127" s="908"/>
      <c r="VYZ127" s="908"/>
      <c r="VZA127" s="908"/>
      <c r="VZB127" s="908"/>
      <c r="VZC127" s="908"/>
      <c r="VZD127" s="908"/>
      <c r="VZE127" s="908"/>
      <c r="VZF127" s="908"/>
      <c r="VZG127" s="908"/>
      <c r="VZH127" s="908"/>
      <c r="VZI127" s="908"/>
      <c r="VZJ127" s="908"/>
      <c r="VZK127" s="908"/>
      <c r="VZL127" s="908"/>
      <c r="VZM127" s="908"/>
      <c r="VZN127" s="908"/>
      <c r="VZO127" s="908"/>
      <c r="VZP127" s="908"/>
      <c r="VZQ127" s="908"/>
      <c r="VZR127" s="908"/>
      <c r="VZS127" s="908"/>
      <c r="VZT127" s="908"/>
      <c r="VZU127" s="908"/>
      <c r="VZV127" s="908"/>
      <c r="VZW127" s="908"/>
      <c r="VZX127" s="908"/>
      <c r="VZY127" s="908"/>
      <c r="VZZ127" s="908"/>
      <c r="WAA127" s="908"/>
      <c r="WAB127" s="908"/>
      <c r="WAC127" s="908"/>
      <c r="WAD127" s="908"/>
      <c r="WAE127" s="908"/>
      <c r="WAF127" s="908"/>
      <c r="WAG127" s="908"/>
      <c r="WAH127" s="908"/>
      <c r="WAI127" s="908"/>
      <c r="WAJ127" s="908"/>
      <c r="WAK127" s="908"/>
      <c r="WAL127" s="908"/>
      <c r="WAM127" s="908"/>
      <c r="WAN127" s="908"/>
      <c r="WAO127" s="908"/>
      <c r="WAP127" s="908"/>
      <c r="WAQ127" s="908"/>
      <c r="WAR127" s="908"/>
      <c r="WAS127" s="908"/>
      <c r="WAT127" s="908"/>
      <c r="WAU127" s="908"/>
      <c r="WAV127" s="908"/>
      <c r="WAW127" s="908"/>
      <c r="WAX127" s="908"/>
      <c r="WAY127" s="908"/>
      <c r="WAZ127" s="908"/>
      <c r="WBA127" s="908"/>
      <c r="WBB127" s="908"/>
      <c r="WBC127" s="908"/>
      <c r="WBD127" s="908"/>
      <c r="WBE127" s="908"/>
      <c r="WBF127" s="908"/>
      <c r="WBG127" s="908"/>
      <c r="WBH127" s="908"/>
      <c r="WBI127" s="908"/>
      <c r="WBJ127" s="908"/>
      <c r="WBK127" s="908"/>
      <c r="WBL127" s="908"/>
      <c r="WBM127" s="908"/>
      <c r="WBN127" s="908"/>
      <c r="WBO127" s="908"/>
      <c r="WBP127" s="908"/>
      <c r="WBQ127" s="908"/>
      <c r="WBR127" s="908"/>
      <c r="WBS127" s="908"/>
      <c r="WBT127" s="908"/>
      <c r="WBU127" s="908"/>
      <c r="WBV127" s="908"/>
      <c r="WBW127" s="908"/>
      <c r="WBX127" s="908"/>
      <c r="WBY127" s="908"/>
      <c r="WBZ127" s="908"/>
      <c r="WCA127" s="908"/>
      <c r="WCB127" s="908"/>
      <c r="WCC127" s="908"/>
      <c r="WCD127" s="908"/>
      <c r="WCE127" s="908"/>
      <c r="WCF127" s="908"/>
      <c r="WCG127" s="908"/>
      <c r="WCH127" s="908"/>
      <c r="WCI127" s="908"/>
      <c r="WCJ127" s="908"/>
      <c r="WCK127" s="908"/>
      <c r="WCL127" s="908"/>
      <c r="WCM127" s="908"/>
      <c r="WCN127" s="908"/>
      <c r="WCO127" s="908"/>
      <c r="WCP127" s="908"/>
      <c r="WCQ127" s="908"/>
      <c r="WCR127" s="908"/>
      <c r="WCS127" s="908"/>
      <c r="WCT127" s="908"/>
      <c r="WCU127" s="908"/>
      <c r="WCV127" s="908"/>
      <c r="WCW127" s="908"/>
      <c r="WCX127" s="908"/>
      <c r="WCY127" s="908"/>
      <c r="WCZ127" s="908"/>
      <c r="WDA127" s="908"/>
      <c r="WDB127" s="908"/>
      <c r="WDC127" s="908"/>
      <c r="WDD127" s="908"/>
      <c r="WDE127" s="908"/>
      <c r="WDF127" s="908"/>
      <c r="WDG127" s="908"/>
      <c r="WDH127" s="908"/>
      <c r="WDI127" s="908"/>
      <c r="WDJ127" s="908"/>
      <c r="WDK127" s="908"/>
      <c r="WDL127" s="908"/>
      <c r="WDM127" s="908"/>
      <c r="WDN127" s="908"/>
      <c r="WDO127" s="908"/>
      <c r="WDP127" s="908"/>
      <c r="WDQ127" s="908"/>
      <c r="WDR127" s="908"/>
      <c r="WDS127" s="908"/>
      <c r="WDT127" s="908"/>
      <c r="WDU127" s="908"/>
      <c r="WDV127" s="908"/>
      <c r="WDW127" s="908"/>
      <c r="WDX127" s="908"/>
      <c r="WDY127" s="908"/>
      <c r="WDZ127" s="908"/>
      <c r="WEA127" s="908"/>
      <c r="WEB127" s="908"/>
      <c r="WEC127" s="908"/>
      <c r="WED127" s="908"/>
      <c r="WEE127" s="908"/>
      <c r="WEF127" s="908"/>
      <c r="WEG127" s="908"/>
      <c r="WEH127" s="908"/>
      <c r="WEI127" s="908"/>
      <c r="WEJ127" s="908"/>
      <c r="WEK127" s="908"/>
      <c r="WEL127" s="908"/>
      <c r="WEM127" s="908"/>
      <c r="WEN127" s="908"/>
      <c r="WEO127" s="908"/>
      <c r="WEP127" s="908"/>
      <c r="WEQ127" s="908"/>
      <c r="WER127" s="908"/>
      <c r="WES127" s="908"/>
      <c r="WET127" s="908"/>
      <c r="WEU127" s="908"/>
      <c r="WEV127" s="908"/>
      <c r="WEW127" s="908"/>
      <c r="WEX127" s="908"/>
      <c r="WEY127" s="908"/>
      <c r="WEZ127" s="908"/>
      <c r="WFA127" s="908"/>
      <c r="WFB127" s="908"/>
      <c r="WFC127" s="908"/>
      <c r="WFD127" s="908"/>
      <c r="WFE127" s="908"/>
      <c r="WFF127" s="908"/>
      <c r="WFG127" s="908"/>
      <c r="WFH127" s="908"/>
      <c r="WFI127" s="908"/>
      <c r="WFJ127" s="908"/>
      <c r="WFK127" s="908"/>
      <c r="WFL127" s="908"/>
      <c r="WFM127" s="908"/>
      <c r="WFN127" s="908"/>
      <c r="WFO127" s="908"/>
      <c r="WFP127" s="908"/>
      <c r="WFQ127" s="908"/>
      <c r="WFR127" s="908"/>
      <c r="WFS127" s="908"/>
      <c r="WFT127" s="908"/>
      <c r="WFU127" s="908"/>
      <c r="WFV127" s="908"/>
      <c r="WFW127" s="908"/>
      <c r="WFX127" s="908"/>
      <c r="WFY127" s="908"/>
      <c r="WFZ127" s="908"/>
      <c r="WGA127" s="908"/>
      <c r="WGB127" s="908"/>
      <c r="WGC127" s="908"/>
      <c r="WGD127" s="908"/>
      <c r="WGE127" s="908"/>
      <c r="WGF127" s="908"/>
      <c r="WGG127" s="908"/>
      <c r="WGH127" s="908"/>
      <c r="WGI127" s="908"/>
      <c r="WGJ127" s="908"/>
      <c r="WGK127" s="908"/>
      <c r="WGL127" s="908"/>
      <c r="WGM127" s="908"/>
      <c r="WGN127" s="908"/>
      <c r="WGO127" s="908"/>
      <c r="WGP127" s="908"/>
      <c r="WGQ127" s="908"/>
      <c r="WGR127" s="908"/>
      <c r="WGS127" s="908"/>
      <c r="WGT127" s="908"/>
      <c r="WGU127" s="908"/>
      <c r="WGV127" s="908"/>
      <c r="WGW127" s="908"/>
      <c r="WGX127" s="908"/>
      <c r="WGY127" s="908"/>
      <c r="WGZ127" s="908"/>
      <c r="WHA127" s="908"/>
      <c r="WHB127" s="908"/>
      <c r="WHC127" s="908"/>
      <c r="WHD127" s="908"/>
      <c r="WHE127" s="908"/>
      <c r="WHF127" s="908"/>
      <c r="WHG127" s="908"/>
      <c r="WHH127" s="908"/>
      <c r="WHI127" s="908"/>
      <c r="WHJ127" s="908"/>
      <c r="WHK127" s="908"/>
      <c r="WHL127" s="908"/>
      <c r="WHM127" s="908"/>
      <c r="WHN127" s="908"/>
      <c r="WHO127" s="908"/>
      <c r="WHP127" s="908"/>
      <c r="WHQ127" s="908"/>
      <c r="WHR127" s="908"/>
      <c r="WHS127" s="908"/>
      <c r="WHT127" s="908"/>
      <c r="WHU127" s="908"/>
      <c r="WHV127" s="908"/>
      <c r="WHW127" s="908"/>
      <c r="WHX127" s="908"/>
      <c r="WHY127" s="908"/>
      <c r="WHZ127" s="908"/>
      <c r="WIA127" s="908"/>
      <c r="WIB127" s="908"/>
      <c r="WIC127" s="908"/>
      <c r="WID127" s="908"/>
      <c r="WIE127" s="908"/>
      <c r="WIF127" s="908"/>
      <c r="WIG127" s="908"/>
      <c r="WIH127" s="908"/>
      <c r="WII127" s="908"/>
      <c r="WIJ127" s="908"/>
      <c r="WIK127" s="908"/>
      <c r="WIL127" s="908"/>
      <c r="WIM127" s="908"/>
      <c r="WIN127" s="908"/>
      <c r="WIO127" s="908"/>
      <c r="WIP127" s="908"/>
      <c r="WIQ127" s="908"/>
      <c r="WIR127" s="908"/>
      <c r="WIS127" s="908"/>
      <c r="WIT127" s="908"/>
      <c r="WIU127" s="908"/>
      <c r="WIV127" s="908"/>
      <c r="WIW127" s="908"/>
      <c r="WIX127" s="908"/>
      <c r="WIY127" s="908"/>
      <c r="WIZ127" s="908"/>
      <c r="WJA127" s="908"/>
      <c r="WJB127" s="908"/>
      <c r="WJC127" s="908"/>
      <c r="WJD127" s="908"/>
      <c r="WJE127" s="908"/>
      <c r="WJF127" s="908"/>
      <c r="WJG127" s="908"/>
      <c r="WJH127" s="908"/>
      <c r="WJI127" s="908"/>
      <c r="WJJ127" s="908"/>
      <c r="WJK127" s="908"/>
      <c r="WJL127" s="908"/>
      <c r="WJM127" s="908"/>
      <c r="WJN127" s="908"/>
      <c r="WJO127" s="908"/>
      <c r="WJP127" s="908"/>
      <c r="WJQ127" s="908"/>
      <c r="WJR127" s="908"/>
      <c r="WJS127" s="908"/>
      <c r="WJT127" s="908"/>
      <c r="WJU127" s="908"/>
      <c r="WJV127" s="908"/>
      <c r="WJW127" s="908"/>
      <c r="WJX127" s="908"/>
      <c r="WJY127" s="908"/>
      <c r="WJZ127" s="908"/>
      <c r="WKA127" s="908"/>
      <c r="WKB127" s="908"/>
      <c r="WKC127" s="908"/>
      <c r="WKD127" s="908"/>
      <c r="WKE127" s="908"/>
      <c r="WKF127" s="908"/>
      <c r="WKG127" s="908"/>
      <c r="WKH127" s="908"/>
      <c r="WKI127" s="908"/>
      <c r="WKJ127" s="908"/>
      <c r="WKK127" s="908"/>
      <c r="WKL127" s="908"/>
      <c r="WKM127" s="908"/>
      <c r="WKN127" s="908"/>
      <c r="WKO127" s="908"/>
      <c r="WKP127" s="908"/>
      <c r="WKQ127" s="908"/>
      <c r="WKR127" s="908"/>
      <c r="WKS127" s="908"/>
      <c r="WKT127" s="908"/>
      <c r="WKU127" s="908"/>
      <c r="WKV127" s="908"/>
      <c r="WKW127" s="908"/>
      <c r="WKX127" s="908"/>
      <c r="WKY127" s="908"/>
      <c r="WKZ127" s="908"/>
      <c r="WLA127" s="908"/>
      <c r="WLB127" s="908"/>
      <c r="WLC127" s="908"/>
      <c r="WLD127" s="908"/>
      <c r="WLE127" s="908"/>
      <c r="WLF127" s="908"/>
      <c r="WLG127" s="908"/>
      <c r="WLH127" s="908"/>
      <c r="WLI127" s="908"/>
      <c r="WLJ127" s="908"/>
      <c r="WLK127" s="908"/>
      <c r="WLL127" s="908"/>
      <c r="WLM127" s="908"/>
      <c r="WLN127" s="908"/>
      <c r="WLO127" s="908"/>
      <c r="WLP127" s="908"/>
      <c r="WLQ127" s="908"/>
      <c r="WLR127" s="908"/>
      <c r="WLS127" s="908"/>
      <c r="WLT127" s="908"/>
      <c r="WLU127" s="908"/>
      <c r="WLV127" s="908"/>
      <c r="WLW127" s="908"/>
      <c r="WLX127" s="908"/>
      <c r="WLY127" s="908"/>
      <c r="WLZ127" s="908"/>
      <c r="WMA127" s="908"/>
      <c r="WMB127" s="908"/>
      <c r="WMC127" s="908"/>
      <c r="WMD127" s="908"/>
      <c r="WME127" s="908"/>
      <c r="WMF127" s="908"/>
      <c r="WMG127" s="908"/>
      <c r="WMH127" s="908"/>
      <c r="WMI127" s="908"/>
      <c r="WMJ127" s="908"/>
      <c r="WMK127" s="908"/>
      <c r="WML127" s="908"/>
      <c r="WMM127" s="908"/>
      <c r="WMN127" s="908"/>
      <c r="WMO127" s="908"/>
      <c r="WMP127" s="908"/>
      <c r="WMQ127" s="908"/>
      <c r="WMR127" s="908"/>
      <c r="WMS127" s="908"/>
      <c r="WMT127" s="908"/>
      <c r="WMU127" s="908"/>
      <c r="WMV127" s="908"/>
      <c r="WMW127" s="908"/>
      <c r="WMX127" s="908"/>
      <c r="WMY127" s="908"/>
      <c r="WMZ127" s="908"/>
      <c r="WNA127" s="908"/>
      <c r="WNB127" s="908"/>
      <c r="WNC127" s="908"/>
      <c r="WND127" s="908"/>
      <c r="WNE127" s="908"/>
      <c r="WNF127" s="908"/>
      <c r="WNG127" s="908"/>
      <c r="WNH127" s="908"/>
      <c r="WNI127" s="908"/>
      <c r="WNJ127" s="908"/>
      <c r="WNK127" s="908"/>
      <c r="WNL127" s="908"/>
      <c r="WNM127" s="908"/>
      <c r="WNN127" s="908"/>
      <c r="WNO127" s="908"/>
      <c r="WNP127" s="908"/>
      <c r="WNQ127" s="908"/>
      <c r="WNR127" s="908"/>
      <c r="WNS127" s="908"/>
      <c r="WNT127" s="908"/>
      <c r="WNU127" s="908"/>
      <c r="WNV127" s="908"/>
      <c r="WNW127" s="908"/>
      <c r="WNX127" s="908"/>
      <c r="WNY127" s="908"/>
      <c r="WNZ127" s="908"/>
      <c r="WOA127" s="908"/>
      <c r="WOB127" s="908"/>
      <c r="WOC127" s="908"/>
      <c r="WOD127" s="908"/>
      <c r="WOE127" s="908"/>
      <c r="WOF127" s="908"/>
      <c r="WOG127" s="908"/>
      <c r="WOH127" s="908"/>
      <c r="WOI127" s="908"/>
      <c r="WOJ127" s="908"/>
      <c r="WOK127" s="908"/>
      <c r="WOL127" s="908"/>
      <c r="WOM127" s="908"/>
      <c r="WON127" s="908"/>
      <c r="WOO127" s="908"/>
      <c r="WOP127" s="908"/>
      <c r="WOQ127" s="908"/>
      <c r="WOR127" s="908"/>
      <c r="WOS127" s="908"/>
      <c r="WOT127" s="908"/>
      <c r="WOU127" s="908"/>
      <c r="WOV127" s="908"/>
      <c r="WOW127" s="908"/>
      <c r="WOX127" s="908"/>
      <c r="WOY127" s="908"/>
      <c r="WOZ127" s="908"/>
      <c r="WPA127" s="908"/>
      <c r="WPB127" s="908"/>
      <c r="WPC127" s="908"/>
      <c r="WPD127" s="908"/>
      <c r="WPE127" s="908"/>
      <c r="WPF127" s="908"/>
      <c r="WPG127" s="908"/>
      <c r="WPH127" s="908"/>
      <c r="WPI127" s="908"/>
      <c r="WPJ127" s="908"/>
      <c r="WPK127" s="908"/>
      <c r="WPL127" s="908"/>
      <c r="WPM127" s="908"/>
      <c r="WPN127" s="908"/>
      <c r="WPO127" s="908"/>
      <c r="WPP127" s="908"/>
      <c r="WPQ127" s="908"/>
      <c r="WPR127" s="908"/>
      <c r="WPS127" s="908"/>
      <c r="WPT127" s="908"/>
      <c r="WPU127" s="908"/>
      <c r="WPV127" s="908"/>
      <c r="WPW127" s="908"/>
      <c r="WPX127" s="908"/>
      <c r="WPY127" s="908"/>
      <c r="WPZ127" s="908"/>
      <c r="WQA127" s="908"/>
      <c r="WQB127" s="908"/>
      <c r="WQC127" s="908"/>
      <c r="WQD127" s="908"/>
      <c r="WQE127" s="908"/>
      <c r="WQF127" s="908"/>
      <c r="WQG127" s="908"/>
      <c r="WQH127" s="908"/>
      <c r="WQI127" s="908"/>
      <c r="WQJ127" s="908"/>
      <c r="WQK127" s="908"/>
      <c r="WQL127" s="908"/>
      <c r="WQM127" s="908"/>
      <c r="WQN127" s="908"/>
      <c r="WQO127" s="908"/>
      <c r="WQP127" s="908"/>
      <c r="WQQ127" s="908"/>
      <c r="WQR127" s="908"/>
      <c r="WQS127" s="908"/>
      <c r="WQT127" s="908"/>
      <c r="WQU127" s="908"/>
      <c r="WQV127" s="908"/>
      <c r="WQW127" s="908"/>
      <c r="WQX127" s="908"/>
      <c r="WQY127" s="908"/>
      <c r="WQZ127" s="908"/>
      <c r="WRA127" s="908"/>
      <c r="WRB127" s="908"/>
      <c r="WRC127" s="908"/>
      <c r="WRD127" s="908"/>
      <c r="WRE127" s="908"/>
      <c r="WRF127" s="908"/>
      <c r="WRG127" s="908"/>
      <c r="WRH127" s="908"/>
      <c r="WRI127" s="908"/>
      <c r="WRJ127" s="908"/>
      <c r="WRK127" s="908"/>
      <c r="WRL127" s="908"/>
      <c r="WRM127" s="908"/>
      <c r="WRN127" s="908"/>
      <c r="WRO127" s="908"/>
      <c r="WRP127" s="908"/>
      <c r="WRQ127" s="908"/>
      <c r="WRR127" s="908"/>
      <c r="WRS127" s="908"/>
      <c r="WRT127" s="908"/>
      <c r="WRU127" s="908"/>
      <c r="WRV127" s="908"/>
      <c r="WRW127" s="908"/>
      <c r="WRX127" s="908"/>
      <c r="WRY127" s="908"/>
      <c r="WRZ127" s="908"/>
      <c r="WSA127" s="908"/>
      <c r="WSB127" s="908"/>
      <c r="WSC127" s="908"/>
      <c r="WSD127" s="908"/>
      <c r="WSE127" s="908"/>
      <c r="WSF127" s="908"/>
      <c r="WSG127" s="908"/>
      <c r="WSH127" s="908"/>
      <c r="WSI127" s="908"/>
      <c r="WSJ127" s="908"/>
      <c r="WSK127" s="908"/>
      <c r="WSL127" s="908"/>
      <c r="WSM127" s="908"/>
      <c r="WSN127" s="908"/>
      <c r="WSO127" s="908"/>
      <c r="WSP127" s="908"/>
      <c r="WSQ127" s="908"/>
      <c r="WSR127" s="908"/>
      <c r="WSS127" s="908"/>
      <c r="WST127" s="908"/>
      <c r="WSU127" s="908"/>
      <c r="WSV127" s="908"/>
      <c r="WSW127" s="908"/>
      <c r="WSX127" s="908"/>
      <c r="WSY127" s="908"/>
      <c r="WSZ127" s="908"/>
      <c r="WTA127" s="908"/>
      <c r="WTB127" s="908"/>
      <c r="WTC127" s="908"/>
      <c r="WTD127" s="908"/>
      <c r="WTE127" s="908"/>
      <c r="WTF127" s="908"/>
      <c r="WTG127" s="908"/>
      <c r="WTH127" s="908"/>
      <c r="WTI127" s="908"/>
      <c r="WTJ127" s="908"/>
      <c r="WTK127" s="908"/>
      <c r="WTL127" s="908"/>
      <c r="WTM127" s="908"/>
      <c r="WTN127" s="908"/>
      <c r="WTO127" s="908"/>
      <c r="WTP127" s="908"/>
      <c r="WTQ127" s="908"/>
      <c r="WTR127" s="908"/>
      <c r="WTS127" s="908"/>
      <c r="WTT127" s="908"/>
      <c r="WTU127" s="908"/>
      <c r="WTV127" s="908"/>
      <c r="WTW127" s="908"/>
      <c r="WTX127" s="908"/>
      <c r="WTY127" s="908"/>
      <c r="WTZ127" s="908"/>
      <c r="WUA127" s="908"/>
      <c r="WUB127" s="908"/>
      <c r="WUC127" s="908"/>
      <c r="WUD127" s="908"/>
      <c r="WUE127" s="908"/>
      <c r="WUF127" s="908"/>
      <c r="WUG127" s="908"/>
      <c r="WUH127" s="908"/>
      <c r="WUI127" s="908"/>
      <c r="WUJ127" s="908"/>
      <c r="WUK127" s="908"/>
      <c r="WUL127" s="908"/>
      <c r="WUM127" s="908"/>
      <c r="WUN127" s="908"/>
      <c r="WUO127" s="908"/>
      <c r="WUP127" s="908"/>
      <c r="WUQ127" s="908"/>
      <c r="WUR127" s="908"/>
      <c r="WUS127" s="908"/>
      <c r="WUT127" s="908"/>
      <c r="WUU127" s="908"/>
      <c r="WUV127" s="908"/>
      <c r="WUW127" s="908"/>
      <c r="WUX127" s="908"/>
      <c r="WUY127" s="908"/>
      <c r="WUZ127" s="908"/>
      <c r="WVA127" s="908"/>
      <c r="WVB127" s="908"/>
      <c r="WVC127" s="908"/>
      <c r="WVD127" s="908"/>
      <c r="WVE127" s="908"/>
      <c r="WVF127" s="908"/>
      <c r="WVG127" s="908"/>
      <c r="WVH127" s="908"/>
      <c r="WVI127" s="908"/>
      <c r="WVJ127" s="908"/>
      <c r="WVK127" s="908"/>
      <c r="WVL127" s="908"/>
      <c r="WVM127" s="908"/>
      <c r="WVN127" s="908"/>
      <c r="WVO127" s="908"/>
      <c r="WVP127" s="908"/>
      <c r="WVQ127" s="908"/>
      <c r="WVR127" s="908"/>
      <c r="WVS127" s="908"/>
      <c r="WVT127" s="908"/>
      <c r="WVU127" s="908"/>
      <c r="WVV127" s="908"/>
      <c r="WVW127" s="908"/>
      <c r="WVX127" s="908"/>
      <c r="WVY127" s="908"/>
      <c r="WVZ127" s="908"/>
      <c r="WWA127" s="908"/>
      <c r="WWB127" s="908"/>
      <c r="WWC127" s="908"/>
    </row>
    <row r="128" spans="1:16149" s="921" customFormat="1" ht="24.95" customHeight="1">
      <c r="A128" s="899" t="s">
        <v>503</v>
      </c>
      <c r="B128" s="736" t="s">
        <v>943</v>
      </c>
      <c r="C128" s="743" t="s">
        <v>117</v>
      </c>
      <c r="D128" s="738">
        <v>20772</v>
      </c>
      <c r="E128" s="738">
        <v>37432</v>
      </c>
      <c r="F128" s="915">
        <f t="shared" ca="1" si="16"/>
        <v>17.631753152587521</v>
      </c>
      <c r="G128" s="916">
        <f t="shared" si="12"/>
        <v>42687</v>
      </c>
      <c r="H128" s="917">
        <f>28447</f>
        <v>28447</v>
      </c>
      <c r="I128" s="741" t="s">
        <v>140</v>
      </c>
      <c r="J128" s="741" t="s">
        <v>140</v>
      </c>
      <c r="K128" s="924">
        <v>3</v>
      </c>
      <c r="L128" s="443">
        <f t="shared" si="20"/>
        <v>15</v>
      </c>
      <c r="M128" s="443">
        <f t="shared" si="20"/>
        <v>15</v>
      </c>
      <c r="N128" s="902"/>
      <c r="O128" s="902"/>
      <c r="P128" s="903">
        <f t="shared" si="17"/>
        <v>41128.132106999998</v>
      </c>
      <c r="Q128" s="443">
        <f t="shared" si="14"/>
        <v>17</v>
      </c>
      <c r="R128" s="904">
        <v>20</v>
      </c>
      <c r="S128" s="904">
        <v>35</v>
      </c>
      <c r="T128" s="904">
        <f t="shared" si="21"/>
        <v>17</v>
      </c>
      <c r="U128" s="903">
        <f t="shared" si="15"/>
        <v>483599</v>
      </c>
      <c r="V128" s="918"/>
      <c r="W128" s="919"/>
      <c r="X128" s="920"/>
      <c r="Y128" s="908"/>
      <c r="Z128" s="908"/>
      <c r="AA128" s="908"/>
      <c r="AB128" s="908"/>
      <c r="AC128" s="908"/>
      <c r="AD128" s="908"/>
      <c r="AE128" s="908"/>
      <c r="AF128" s="908"/>
      <c r="AG128" s="908"/>
      <c r="AH128" s="908"/>
      <c r="AI128" s="908"/>
      <c r="AJ128" s="908"/>
      <c r="AK128" s="908"/>
      <c r="AL128" s="908"/>
      <c r="AM128" s="908"/>
      <c r="AN128" s="908"/>
      <c r="AO128" s="908"/>
      <c r="AP128" s="908"/>
      <c r="AQ128" s="908"/>
      <c r="AR128" s="908"/>
      <c r="AS128" s="908"/>
      <c r="AT128" s="908"/>
      <c r="AU128" s="908"/>
      <c r="AV128" s="908"/>
      <c r="AW128" s="908"/>
      <c r="AX128" s="908"/>
      <c r="AY128" s="908"/>
      <c r="AZ128" s="908"/>
      <c r="BA128" s="908"/>
      <c r="BB128" s="908"/>
      <c r="BC128" s="908"/>
      <c r="BD128" s="908"/>
      <c r="BE128" s="908"/>
      <c r="BF128" s="908"/>
      <c r="BG128" s="908"/>
      <c r="BH128" s="908"/>
      <c r="BI128" s="908"/>
      <c r="BJ128" s="908"/>
      <c r="BK128" s="908"/>
      <c r="BL128" s="908"/>
      <c r="BM128" s="908"/>
      <c r="BN128" s="908"/>
      <c r="BO128" s="908"/>
      <c r="BP128" s="908"/>
      <c r="BQ128" s="908"/>
      <c r="BR128" s="908"/>
      <c r="BS128" s="908"/>
      <c r="BT128" s="908"/>
      <c r="BU128" s="908"/>
      <c r="BV128" s="908"/>
      <c r="BW128" s="908"/>
      <c r="BX128" s="908"/>
      <c r="BY128" s="908"/>
      <c r="BZ128" s="908"/>
      <c r="CA128" s="908"/>
      <c r="CB128" s="908"/>
      <c r="CC128" s="908"/>
      <c r="CD128" s="908"/>
      <c r="CE128" s="908"/>
      <c r="CF128" s="908"/>
      <c r="CG128" s="908"/>
      <c r="CH128" s="908"/>
      <c r="CI128" s="908"/>
      <c r="CJ128" s="908"/>
      <c r="CK128" s="908"/>
      <c r="CL128" s="908"/>
      <c r="CM128" s="908"/>
      <c r="CN128" s="908"/>
      <c r="CO128" s="908"/>
      <c r="CP128" s="908"/>
      <c r="CQ128" s="908"/>
      <c r="CR128" s="908"/>
      <c r="CS128" s="908"/>
      <c r="CT128" s="908"/>
      <c r="CU128" s="908"/>
      <c r="CV128" s="908"/>
      <c r="CW128" s="908"/>
      <c r="CX128" s="908"/>
      <c r="CY128" s="908"/>
      <c r="CZ128" s="908"/>
      <c r="DA128" s="908"/>
      <c r="DB128" s="908"/>
      <c r="DC128" s="908"/>
      <c r="DD128" s="908"/>
      <c r="DE128" s="908"/>
      <c r="DF128" s="908"/>
      <c r="DG128" s="908"/>
      <c r="DH128" s="908"/>
      <c r="DI128" s="908"/>
      <c r="DJ128" s="908"/>
      <c r="DK128" s="908"/>
      <c r="DL128" s="908"/>
      <c r="DM128" s="908"/>
      <c r="DN128" s="908"/>
      <c r="DO128" s="908"/>
      <c r="DP128" s="908"/>
      <c r="DQ128" s="908"/>
      <c r="DR128" s="908"/>
      <c r="DS128" s="908"/>
      <c r="DT128" s="908"/>
      <c r="DU128" s="908"/>
      <c r="DV128" s="908"/>
      <c r="DW128" s="908"/>
      <c r="DX128" s="908"/>
      <c r="DY128" s="908"/>
      <c r="DZ128" s="908"/>
      <c r="EA128" s="908"/>
      <c r="EB128" s="908"/>
      <c r="EC128" s="908"/>
      <c r="ED128" s="908"/>
      <c r="EE128" s="908"/>
      <c r="EF128" s="908"/>
      <c r="EG128" s="908"/>
      <c r="EH128" s="908"/>
      <c r="EI128" s="908"/>
      <c r="EJ128" s="908"/>
      <c r="EK128" s="908"/>
      <c r="EL128" s="908"/>
      <c r="EM128" s="908"/>
      <c r="EN128" s="908"/>
      <c r="EO128" s="908"/>
      <c r="EP128" s="908"/>
      <c r="EQ128" s="908"/>
      <c r="ER128" s="908"/>
      <c r="ES128" s="908"/>
      <c r="ET128" s="908"/>
      <c r="EU128" s="908"/>
      <c r="EV128" s="908"/>
      <c r="EW128" s="908"/>
      <c r="EX128" s="908"/>
      <c r="EY128" s="908"/>
      <c r="EZ128" s="908"/>
      <c r="FA128" s="908"/>
      <c r="FB128" s="908"/>
      <c r="FC128" s="908"/>
      <c r="FD128" s="908"/>
      <c r="FE128" s="908"/>
      <c r="FF128" s="908"/>
      <c r="FG128" s="908"/>
      <c r="FH128" s="908"/>
      <c r="FI128" s="908"/>
      <c r="FJ128" s="908"/>
      <c r="FK128" s="908"/>
      <c r="FL128" s="908"/>
      <c r="FM128" s="908"/>
      <c r="FN128" s="908"/>
      <c r="FO128" s="908"/>
      <c r="FP128" s="908"/>
      <c r="FQ128" s="908"/>
      <c r="FR128" s="908"/>
      <c r="FS128" s="908"/>
      <c r="FT128" s="908"/>
      <c r="FU128" s="908"/>
      <c r="FV128" s="908"/>
      <c r="FW128" s="908"/>
      <c r="FX128" s="908"/>
      <c r="FY128" s="908"/>
      <c r="FZ128" s="908"/>
      <c r="GA128" s="908"/>
      <c r="GB128" s="908"/>
      <c r="GC128" s="908"/>
      <c r="GD128" s="908"/>
      <c r="GE128" s="908"/>
      <c r="GF128" s="908"/>
      <c r="GG128" s="908"/>
      <c r="GH128" s="908"/>
      <c r="GI128" s="908"/>
      <c r="GJ128" s="908"/>
      <c r="GK128" s="908"/>
      <c r="GL128" s="908"/>
      <c r="GM128" s="908"/>
      <c r="GN128" s="908"/>
      <c r="GO128" s="908"/>
      <c r="GP128" s="908"/>
      <c r="GQ128" s="908"/>
      <c r="GR128" s="908"/>
      <c r="GS128" s="908"/>
      <c r="GT128" s="908"/>
      <c r="GU128" s="908"/>
      <c r="GV128" s="908"/>
      <c r="GW128" s="908"/>
      <c r="GX128" s="908"/>
      <c r="GY128" s="908"/>
      <c r="GZ128" s="908"/>
      <c r="HA128" s="908"/>
      <c r="HB128" s="908"/>
      <c r="HC128" s="908"/>
      <c r="HD128" s="908"/>
      <c r="HE128" s="908"/>
      <c r="HF128" s="908"/>
      <c r="HG128" s="908"/>
      <c r="HH128" s="908"/>
      <c r="HI128" s="908"/>
      <c r="HJ128" s="908"/>
      <c r="HK128" s="908"/>
      <c r="HL128" s="908"/>
      <c r="HM128" s="908"/>
      <c r="HN128" s="908"/>
      <c r="HO128" s="908"/>
      <c r="HP128" s="908"/>
      <c r="HQ128" s="908"/>
      <c r="HR128" s="908"/>
      <c r="HS128" s="908"/>
      <c r="HT128" s="908"/>
      <c r="HU128" s="908"/>
      <c r="HV128" s="908"/>
      <c r="HW128" s="908"/>
      <c r="HX128" s="908"/>
      <c r="HY128" s="908"/>
      <c r="HZ128" s="908"/>
      <c r="IA128" s="908"/>
      <c r="IB128" s="908"/>
      <c r="IC128" s="908"/>
      <c r="ID128" s="908"/>
      <c r="IE128" s="908"/>
      <c r="IF128" s="908"/>
      <c r="IG128" s="908"/>
      <c r="IH128" s="908"/>
      <c r="II128" s="908"/>
      <c r="IJ128" s="908"/>
      <c r="IK128" s="908"/>
      <c r="IL128" s="908"/>
      <c r="IM128" s="908"/>
      <c r="IN128" s="908"/>
      <c r="IO128" s="908"/>
      <c r="IP128" s="908"/>
      <c r="IQ128" s="908"/>
      <c r="IR128" s="908"/>
      <c r="IS128" s="908"/>
      <c r="IT128" s="908"/>
      <c r="IU128" s="908"/>
      <c r="IV128" s="908"/>
      <c r="IW128" s="908"/>
      <c r="IX128" s="908"/>
      <c r="IY128" s="908"/>
      <c r="IZ128" s="908"/>
      <c r="JA128" s="908"/>
      <c r="JB128" s="908"/>
      <c r="JC128" s="908"/>
      <c r="JD128" s="908"/>
      <c r="JE128" s="908"/>
      <c r="JF128" s="908"/>
      <c r="JG128" s="908"/>
      <c r="JH128" s="908"/>
      <c r="JI128" s="908"/>
      <c r="JJ128" s="908"/>
      <c r="JK128" s="908"/>
      <c r="JL128" s="908"/>
      <c r="JM128" s="908"/>
      <c r="JN128" s="908"/>
      <c r="JO128" s="908"/>
      <c r="JP128" s="908"/>
      <c r="JQ128" s="908"/>
      <c r="JR128" s="908"/>
      <c r="JS128" s="908"/>
      <c r="JT128" s="908"/>
      <c r="JU128" s="908"/>
      <c r="JV128" s="908"/>
      <c r="JW128" s="908"/>
      <c r="JX128" s="908"/>
      <c r="JY128" s="908"/>
      <c r="JZ128" s="908"/>
      <c r="KA128" s="908"/>
      <c r="KB128" s="908"/>
      <c r="KC128" s="908"/>
      <c r="KD128" s="908"/>
      <c r="KE128" s="908"/>
      <c r="KF128" s="908"/>
      <c r="KG128" s="908"/>
      <c r="KH128" s="908"/>
      <c r="KI128" s="908"/>
      <c r="KJ128" s="908"/>
      <c r="KK128" s="908"/>
      <c r="KL128" s="908"/>
      <c r="KM128" s="908"/>
      <c r="KN128" s="908"/>
      <c r="KO128" s="908"/>
      <c r="KP128" s="908"/>
      <c r="KQ128" s="908"/>
      <c r="KR128" s="908"/>
      <c r="KS128" s="908"/>
      <c r="KT128" s="908"/>
      <c r="KU128" s="908"/>
      <c r="KV128" s="908"/>
      <c r="KW128" s="908"/>
      <c r="KX128" s="908"/>
      <c r="KY128" s="908"/>
      <c r="KZ128" s="908"/>
      <c r="LA128" s="908"/>
      <c r="LB128" s="908"/>
      <c r="LC128" s="908"/>
      <c r="LD128" s="908"/>
      <c r="LE128" s="908"/>
      <c r="LF128" s="908"/>
      <c r="LG128" s="908"/>
      <c r="LH128" s="908"/>
      <c r="LI128" s="908"/>
      <c r="LJ128" s="908"/>
      <c r="LK128" s="908"/>
      <c r="LL128" s="908"/>
      <c r="LM128" s="908"/>
      <c r="LN128" s="908"/>
      <c r="LO128" s="908"/>
      <c r="LP128" s="908"/>
      <c r="LQ128" s="908"/>
      <c r="LR128" s="908"/>
      <c r="LS128" s="908"/>
      <c r="LT128" s="908"/>
      <c r="LU128" s="908"/>
      <c r="LV128" s="908"/>
      <c r="LW128" s="908"/>
      <c r="LX128" s="908"/>
      <c r="LY128" s="908"/>
      <c r="LZ128" s="908"/>
      <c r="MA128" s="908"/>
      <c r="MB128" s="908"/>
      <c r="MC128" s="908"/>
      <c r="MD128" s="908"/>
      <c r="ME128" s="908"/>
      <c r="MF128" s="908"/>
      <c r="MG128" s="908"/>
      <c r="MH128" s="908"/>
      <c r="MI128" s="908"/>
      <c r="MJ128" s="908"/>
      <c r="MK128" s="908"/>
      <c r="ML128" s="908"/>
      <c r="MM128" s="908"/>
      <c r="MN128" s="908"/>
      <c r="MO128" s="908"/>
      <c r="MP128" s="908"/>
      <c r="MQ128" s="908"/>
      <c r="MR128" s="908"/>
      <c r="MS128" s="908"/>
      <c r="MT128" s="908"/>
      <c r="MU128" s="908"/>
      <c r="MV128" s="908"/>
      <c r="MW128" s="908"/>
      <c r="MX128" s="908"/>
      <c r="MY128" s="908"/>
      <c r="MZ128" s="908"/>
      <c r="NA128" s="908"/>
      <c r="NB128" s="908"/>
      <c r="NC128" s="908"/>
      <c r="ND128" s="908"/>
      <c r="NE128" s="908"/>
      <c r="NF128" s="908"/>
      <c r="NG128" s="908"/>
      <c r="NH128" s="908"/>
      <c r="NI128" s="908"/>
      <c r="NJ128" s="908"/>
      <c r="NK128" s="908"/>
      <c r="NL128" s="908"/>
      <c r="NM128" s="908"/>
      <c r="NN128" s="908"/>
      <c r="NO128" s="908"/>
      <c r="NP128" s="908"/>
      <c r="NQ128" s="908"/>
      <c r="NR128" s="908"/>
      <c r="NS128" s="908"/>
      <c r="NT128" s="908"/>
      <c r="NU128" s="908"/>
      <c r="NV128" s="908"/>
      <c r="NW128" s="908"/>
      <c r="NX128" s="908"/>
      <c r="NY128" s="908"/>
      <c r="NZ128" s="908"/>
      <c r="OA128" s="908"/>
      <c r="OB128" s="908"/>
      <c r="OC128" s="908"/>
      <c r="OD128" s="908"/>
      <c r="OE128" s="908"/>
      <c r="OF128" s="908"/>
      <c r="OG128" s="908"/>
      <c r="OH128" s="908"/>
      <c r="OI128" s="908"/>
      <c r="OJ128" s="908"/>
      <c r="OK128" s="908"/>
      <c r="OL128" s="908"/>
      <c r="OM128" s="908"/>
      <c r="ON128" s="908"/>
      <c r="OO128" s="908"/>
      <c r="OP128" s="908"/>
      <c r="OQ128" s="908"/>
      <c r="OR128" s="908"/>
      <c r="OS128" s="908"/>
      <c r="OT128" s="908"/>
      <c r="OU128" s="908"/>
      <c r="OV128" s="908"/>
      <c r="OW128" s="908"/>
      <c r="OX128" s="908"/>
      <c r="OY128" s="908"/>
      <c r="OZ128" s="908"/>
      <c r="PA128" s="908"/>
      <c r="PB128" s="908"/>
      <c r="PC128" s="908"/>
      <c r="PD128" s="908"/>
      <c r="PE128" s="908"/>
      <c r="PF128" s="908"/>
      <c r="PG128" s="908"/>
      <c r="PH128" s="908"/>
      <c r="PI128" s="908"/>
      <c r="PJ128" s="908"/>
      <c r="PK128" s="908"/>
      <c r="PL128" s="908"/>
      <c r="PM128" s="908"/>
      <c r="PN128" s="908"/>
      <c r="PO128" s="908"/>
      <c r="PP128" s="908"/>
      <c r="PQ128" s="908"/>
      <c r="PR128" s="908"/>
      <c r="PS128" s="908"/>
      <c r="PT128" s="908"/>
      <c r="PU128" s="908"/>
      <c r="PV128" s="908"/>
      <c r="PW128" s="908"/>
      <c r="PX128" s="908"/>
      <c r="PY128" s="908"/>
      <c r="PZ128" s="908"/>
      <c r="QA128" s="908"/>
      <c r="QB128" s="908"/>
      <c r="QC128" s="908"/>
      <c r="QD128" s="908"/>
      <c r="QE128" s="908"/>
      <c r="QF128" s="908"/>
      <c r="QG128" s="908"/>
      <c r="QH128" s="908"/>
      <c r="QI128" s="908"/>
      <c r="QJ128" s="908"/>
      <c r="QK128" s="908"/>
      <c r="QL128" s="908"/>
      <c r="QM128" s="908"/>
      <c r="QN128" s="908"/>
      <c r="QO128" s="908"/>
      <c r="QP128" s="908"/>
      <c r="QQ128" s="908"/>
      <c r="QR128" s="908"/>
      <c r="QS128" s="908"/>
      <c r="QT128" s="908"/>
      <c r="QU128" s="908"/>
      <c r="QV128" s="908"/>
      <c r="QW128" s="908"/>
      <c r="QX128" s="908"/>
      <c r="QY128" s="908"/>
      <c r="QZ128" s="908"/>
      <c r="RA128" s="908"/>
      <c r="RB128" s="908"/>
      <c r="RC128" s="908"/>
      <c r="RD128" s="908"/>
      <c r="RE128" s="908"/>
      <c r="RF128" s="908"/>
      <c r="RG128" s="908"/>
      <c r="RH128" s="908"/>
      <c r="RI128" s="908"/>
      <c r="RJ128" s="908"/>
      <c r="RK128" s="908"/>
      <c r="RL128" s="908"/>
      <c r="RM128" s="908"/>
      <c r="RN128" s="908"/>
      <c r="RO128" s="908"/>
      <c r="RP128" s="908"/>
      <c r="RQ128" s="908"/>
      <c r="RR128" s="908"/>
      <c r="RS128" s="908"/>
      <c r="RT128" s="908"/>
      <c r="RU128" s="908"/>
      <c r="RV128" s="908"/>
      <c r="RW128" s="908"/>
      <c r="RX128" s="908"/>
      <c r="RY128" s="908"/>
      <c r="RZ128" s="908"/>
      <c r="SA128" s="908"/>
      <c r="SB128" s="908"/>
      <c r="SC128" s="908"/>
      <c r="SD128" s="908"/>
      <c r="SE128" s="908"/>
      <c r="SF128" s="908"/>
      <c r="SG128" s="908"/>
      <c r="SH128" s="908"/>
      <c r="SI128" s="908"/>
      <c r="SJ128" s="908"/>
      <c r="SK128" s="908"/>
      <c r="SL128" s="908"/>
      <c r="SM128" s="908"/>
      <c r="SN128" s="908"/>
      <c r="SO128" s="908"/>
      <c r="SP128" s="908"/>
      <c r="SQ128" s="908"/>
      <c r="SR128" s="908"/>
      <c r="SS128" s="908"/>
      <c r="ST128" s="908"/>
      <c r="SU128" s="908"/>
      <c r="SV128" s="908"/>
      <c r="SW128" s="908"/>
      <c r="SX128" s="908"/>
      <c r="SY128" s="908"/>
      <c r="SZ128" s="908"/>
      <c r="TA128" s="908"/>
      <c r="TB128" s="908"/>
      <c r="TC128" s="908"/>
      <c r="TD128" s="908"/>
      <c r="TE128" s="908"/>
      <c r="TF128" s="908"/>
      <c r="TG128" s="908"/>
      <c r="TH128" s="908"/>
      <c r="TI128" s="908"/>
      <c r="TJ128" s="908"/>
      <c r="TK128" s="908"/>
      <c r="TL128" s="908"/>
      <c r="TM128" s="908"/>
      <c r="TN128" s="908"/>
      <c r="TO128" s="908"/>
      <c r="TP128" s="908"/>
      <c r="TQ128" s="908"/>
      <c r="TR128" s="908"/>
      <c r="TS128" s="908"/>
      <c r="TT128" s="908"/>
      <c r="TU128" s="908"/>
      <c r="TV128" s="908"/>
      <c r="TW128" s="908"/>
      <c r="TX128" s="908"/>
      <c r="TY128" s="908"/>
      <c r="TZ128" s="908"/>
      <c r="UA128" s="908"/>
      <c r="UB128" s="908"/>
      <c r="UC128" s="908"/>
      <c r="UD128" s="908"/>
      <c r="UE128" s="908"/>
      <c r="UF128" s="908"/>
      <c r="UG128" s="908"/>
      <c r="UH128" s="908"/>
      <c r="UI128" s="908"/>
      <c r="UJ128" s="908"/>
      <c r="UK128" s="908"/>
      <c r="UL128" s="908"/>
      <c r="UM128" s="908"/>
      <c r="UN128" s="908"/>
      <c r="UO128" s="908"/>
      <c r="UP128" s="908"/>
      <c r="UQ128" s="908"/>
      <c r="UR128" s="908"/>
      <c r="US128" s="908"/>
      <c r="UT128" s="908"/>
      <c r="UU128" s="908"/>
      <c r="UV128" s="908"/>
      <c r="UW128" s="908"/>
      <c r="UX128" s="908"/>
      <c r="UY128" s="908"/>
      <c r="UZ128" s="908"/>
      <c r="VA128" s="908"/>
      <c r="VB128" s="908"/>
      <c r="VC128" s="908"/>
      <c r="VD128" s="908"/>
      <c r="VE128" s="908"/>
      <c r="VF128" s="908"/>
      <c r="VG128" s="908"/>
      <c r="VH128" s="908"/>
      <c r="VI128" s="908"/>
      <c r="VJ128" s="908"/>
      <c r="VK128" s="908"/>
      <c r="VL128" s="908"/>
      <c r="VM128" s="908"/>
      <c r="VN128" s="908"/>
      <c r="VO128" s="908"/>
      <c r="VP128" s="908"/>
      <c r="VQ128" s="908"/>
      <c r="VR128" s="908"/>
      <c r="VS128" s="908"/>
      <c r="VT128" s="908"/>
      <c r="VU128" s="908"/>
      <c r="VV128" s="908"/>
      <c r="VW128" s="908"/>
      <c r="VX128" s="908"/>
      <c r="VY128" s="908"/>
      <c r="VZ128" s="908"/>
      <c r="WA128" s="908"/>
      <c r="WB128" s="908"/>
      <c r="WC128" s="908"/>
      <c r="WD128" s="908"/>
      <c r="WE128" s="908"/>
      <c r="WF128" s="908"/>
      <c r="WG128" s="908"/>
      <c r="WH128" s="908"/>
      <c r="WI128" s="908"/>
      <c r="WJ128" s="908"/>
      <c r="WK128" s="908"/>
      <c r="WL128" s="908"/>
      <c r="WM128" s="908"/>
      <c r="WN128" s="908"/>
      <c r="WO128" s="908"/>
      <c r="WP128" s="908"/>
      <c r="WQ128" s="908"/>
      <c r="WR128" s="908"/>
      <c r="WS128" s="908"/>
      <c r="WT128" s="908"/>
      <c r="WU128" s="908"/>
      <c r="WV128" s="908"/>
      <c r="WW128" s="908"/>
      <c r="WX128" s="908"/>
      <c r="WY128" s="908"/>
      <c r="WZ128" s="908"/>
      <c r="XA128" s="908"/>
      <c r="XB128" s="908"/>
      <c r="XC128" s="908"/>
      <c r="XD128" s="908"/>
      <c r="XE128" s="908"/>
      <c r="XF128" s="908"/>
      <c r="XG128" s="908"/>
      <c r="XH128" s="908"/>
      <c r="XI128" s="908"/>
      <c r="XJ128" s="908"/>
      <c r="XK128" s="908"/>
      <c r="XL128" s="908"/>
      <c r="XM128" s="908"/>
      <c r="XN128" s="908"/>
      <c r="XO128" s="908"/>
      <c r="XP128" s="908"/>
      <c r="XQ128" s="908"/>
      <c r="XR128" s="908"/>
      <c r="XS128" s="908"/>
      <c r="XT128" s="908"/>
      <c r="XU128" s="908"/>
      <c r="XV128" s="908"/>
      <c r="XW128" s="908"/>
      <c r="XX128" s="908"/>
      <c r="XY128" s="908"/>
      <c r="XZ128" s="908"/>
      <c r="YA128" s="908"/>
      <c r="YB128" s="908"/>
      <c r="YC128" s="908"/>
      <c r="YD128" s="908"/>
      <c r="YE128" s="908"/>
      <c r="YF128" s="908"/>
      <c r="YG128" s="908"/>
      <c r="YH128" s="908"/>
      <c r="YI128" s="908"/>
      <c r="YJ128" s="908"/>
      <c r="YK128" s="908"/>
      <c r="YL128" s="908"/>
      <c r="YM128" s="908"/>
      <c r="YN128" s="908"/>
      <c r="YO128" s="908"/>
      <c r="YP128" s="908"/>
      <c r="YQ128" s="908"/>
      <c r="YR128" s="908"/>
      <c r="YS128" s="908"/>
      <c r="YT128" s="908"/>
      <c r="YU128" s="908"/>
      <c r="YV128" s="908"/>
      <c r="YW128" s="908"/>
      <c r="YX128" s="908"/>
      <c r="YY128" s="908"/>
      <c r="YZ128" s="908"/>
      <c r="ZA128" s="908"/>
      <c r="ZB128" s="908"/>
      <c r="ZC128" s="908"/>
      <c r="ZD128" s="908"/>
      <c r="ZE128" s="908"/>
      <c r="ZF128" s="908"/>
      <c r="ZG128" s="908"/>
      <c r="ZH128" s="908"/>
      <c r="ZI128" s="908"/>
      <c r="ZJ128" s="908"/>
      <c r="ZK128" s="908"/>
      <c r="ZL128" s="908"/>
      <c r="ZM128" s="908"/>
      <c r="ZN128" s="908"/>
      <c r="ZO128" s="908"/>
      <c r="ZP128" s="908"/>
      <c r="ZQ128" s="908"/>
      <c r="ZR128" s="908"/>
      <c r="ZS128" s="908"/>
      <c r="ZT128" s="908"/>
      <c r="ZU128" s="908"/>
      <c r="ZV128" s="908"/>
      <c r="ZW128" s="908"/>
      <c r="ZX128" s="908"/>
      <c r="ZY128" s="908"/>
      <c r="ZZ128" s="908"/>
      <c r="AAA128" s="908"/>
      <c r="AAB128" s="908"/>
      <c r="AAC128" s="908"/>
      <c r="AAD128" s="908"/>
      <c r="AAE128" s="908"/>
      <c r="AAF128" s="908"/>
      <c r="AAG128" s="908"/>
      <c r="AAH128" s="908"/>
      <c r="AAI128" s="908"/>
      <c r="AAJ128" s="908"/>
      <c r="AAK128" s="908"/>
      <c r="AAL128" s="908"/>
      <c r="AAM128" s="908"/>
      <c r="AAN128" s="908"/>
      <c r="AAO128" s="908"/>
      <c r="AAP128" s="908"/>
      <c r="AAQ128" s="908"/>
      <c r="AAR128" s="908"/>
      <c r="AAS128" s="908"/>
      <c r="AAT128" s="908"/>
      <c r="AAU128" s="908"/>
      <c r="AAV128" s="908"/>
      <c r="AAW128" s="908"/>
      <c r="AAX128" s="908"/>
      <c r="AAY128" s="908"/>
      <c r="AAZ128" s="908"/>
      <c r="ABA128" s="908"/>
      <c r="ABB128" s="908"/>
      <c r="ABC128" s="908"/>
      <c r="ABD128" s="908"/>
      <c r="ABE128" s="908"/>
      <c r="ABF128" s="908"/>
      <c r="ABG128" s="908"/>
      <c r="ABH128" s="908"/>
      <c r="ABI128" s="908"/>
      <c r="ABJ128" s="908"/>
      <c r="ABK128" s="908"/>
      <c r="ABL128" s="908"/>
      <c r="ABM128" s="908"/>
      <c r="ABN128" s="908"/>
      <c r="ABO128" s="908"/>
      <c r="ABP128" s="908"/>
      <c r="ABQ128" s="908"/>
      <c r="ABR128" s="908"/>
      <c r="ABS128" s="908"/>
      <c r="ABT128" s="908"/>
      <c r="ABU128" s="908"/>
      <c r="ABV128" s="908"/>
      <c r="ABW128" s="908"/>
      <c r="ABX128" s="908"/>
      <c r="ABY128" s="908"/>
      <c r="ABZ128" s="908"/>
      <c r="ACA128" s="908"/>
      <c r="ACB128" s="908"/>
      <c r="ACC128" s="908"/>
      <c r="ACD128" s="908"/>
      <c r="ACE128" s="908"/>
      <c r="ACF128" s="908"/>
      <c r="ACG128" s="908"/>
      <c r="ACH128" s="908"/>
      <c r="ACI128" s="908"/>
      <c r="ACJ128" s="908"/>
      <c r="ACK128" s="908"/>
      <c r="ACL128" s="908"/>
      <c r="ACM128" s="908"/>
      <c r="ACN128" s="908"/>
      <c r="ACO128" s="908"/>
      <c r="ACP128" s="908"/>
      <c r="ACQ128" s="908"/>
      <c r="ACR128" s="908"/>
      <c r="ACS128" s="908"/>
      <c r="ACT128" s="908"/>
      <c r="ACU128" s="908"/>
      <c r="ACV128" s="908"/>
      <c r="ACW128" s="908"/>
      <c r="ACX128" s="908"/>
      <c r="ACY128" s="908"/>
      <c r="ACZ128" s="908"/>
      <c r="ADA128" s="908"/>
      <c r="ADB128" s="908"/>
      <c r="ADC128" s="908"/>
      <c r="ADD128" s="908"/>
      <c r="ADE128" s="908"/>
      <c r="ADF128" s="908"/>
      <c r="ADG128" s="908"/>
      <c r="ADH128" s="908"/>
      <c r="ADI128" s="908"/>
      <c r="ADJ128" s="908"/>
      <c r="ADK128" s="908"/>
      <c r="ADL128" s="908"/>
      <c r="ADM128" s="908"/>
      <c r="ADN128" s="908"/>
      <c r="ADO128" s="908"/>
      <c r="ADP128" s="908"/>
      <c r="ADQ128" s="908"/>
      <c r="ADR128" s="908"/>
      <c r="ADS128" s="908"/>
      <c r="ADT128" s="908"/>
      <c r="ADU128" s="908"/>
      <c r="ADV128" s="908"/>
      <c r="ADW128" s="908"/>
      <c r="ADX128" s="908"/>
      <c r="ADY128" s="908"/>
      <c r="ADZ128" s="908"/>
      <c r="AEA128" s="908"/>
      <c r="AEB128" s="908"/>
      <c r="AEC128" s="908"/>
      <c r="AED128" s="908"/>
      <c r="AEE128" s="908"/>
      <c r="AEF128" s="908"/>
      <c r="AEG128" s="908"/>
      <c r="AEH128" s="908"/>
      <c r="AEI128" s="908"/>
      <c r="AEJ128" s="908"/>
      <c r="AEK128" s="908"/>
      <c r="AEL128" s="908"/>
      <c r="AEM128" s="908"/>
      <c r="AEN128" s="908"/>
      <c r="AEO128" s="908"/>
      <c r="AEP128" s="908"/>
      <c r="AEQ128" s="908"/>
      <c r="AER128" s="908"/>
      <c r="AES128" s="908"/>
      <c r="AET128" s="908"/>
      <c r="AEU128" s="908"/>
      <c r="AEV128" s="908"/>
      <c r="AEW128" s="908"/>
      <c r="AEX128" s="908"/>
      <c r="AEY128" s="908"/>
      <c r="AEZ128" s="908"/>
      <c r="AFA128" s="908"/>
      <c r="AFB128" s="908"/>
      <c r="AFC128" s="908"/>
      <c r="AFD128" s="908"/>
      <c r="AFE128" s="908"/>
      <c r="AFF128" s="908"/>
      <c r="AFG128" s="908"/>
      <c r="AFH128" s="908"/>
      <c r="AFI128" s="908"/>
      <c r="AFJ128" s="908"/>
      <c r="AFK128" s="908"/>
      <c r="AFL128" s="908"/>
      <c r="AFM128" s="908"/>
      <c r="AFN128" s="908"/>
      <c r="AFO128" s="908"/>
      <c r="AFP128" s="908"/>
      <c r="AFQ128" s="908"/>
      <c r="AFR128" s="908"/>
      <c r="AFS128" s="908"/>
      <c r="AFT128" s="908"/>
      <c r="AFU128" s="908"/>
      <c r="AFV128" s="908"/>
      <c r="AFW128" s="908"/>
      <c r="AFX128" s="908"/>
      <c r="AFY128" s="908"/>
      <c r="AFZ128" s="908"/>
      <c r="AGA128" s="908"/>
      <c r="AGB128" s="908"/>
      <c r="AGC128" s="908"/>
      <c r="AGD128" s="908"/>
      <c r="AGE128" s="908"/>
      <c r="AGF128" s="908"/>
      <c r="AGG128" s="908"/>
      <c r="AGH128" s="908"/>
      <c r="AGI128" s="908"/>
      <c r="AGJ128" s="908"/>
      <c r="AGK128" s="908"/>
      <c r="AGL128" s="908"/>
      <c r="AGM128" s="908"/>
      <c r="AGN128" s="908"/>
      <c r="AGO128" s="908"/>
      <c r="AGP128" s="908"/>
      <c r="AGQ128" s="908"/>
      <c r="AGR128" s="908"/>
      <c r="AGS128" s="908"/>
      <c r="AGT128" s="908"/>
      <c r="AGU128" s="908"/>
      <c r="AGV128" s="908"/>
      <c r="AGW128" s="908"/>
      <c r="AGX128" s="908"/>
      <c r="AGY128" s="908"/>
      <c r="AGZ128" s="908"/>
      <c r="AHA128" s="908"/>
      <c r="AHB128" s="908"/>
      <c r="AHC128" s="908"/>
      <c r="AHD128" s="908"/>
      <c r="AHE128" s="908"/>
      <c r="AHF128" s="908"/>
      <c r="AHG128" s="908"/>
      <c r="AHH128" s="908"/>
      <c r="AHI128" s="908"/>
      <c r="AHJ128" s="908"/>
      <c r="AHK128" s="908"/>
      <c r="AHL128" s="908"/>
      <c r="AHM128" s="908"/>
      <c r="AHN128" s="908"/>
      <c r="AHO128" s="908"/>
      <c r="AHP128" s="908"/>
      <c r="AHQ128" s="908"/>
      <c r="AHR128" s="908"/>
      <c r="AHS128" s="908"/>
      <c r="AHT128" s="908"/>
      <c r="AHU128" s="908"/>
      <c r="AHV128" s="908"/>
      <c r="AHW128" s="908"/>
      <c r="AHX128" s="908"/>
      <c r="AHY128" s="908"/>
      <c r="AHZ128" s="908"/>
      <c r="AIA128" s="908"/>
      <c r="AIB128" s="908"/>
      <c r="AIC128" s="908"/>
      <c r="AID128" s="908"/>
      <c r="AIE128" s="908"/>
      <c r="AIF128" s="908"/>
      <c r="AIG128" s="908"/>
      <c r="AIH128" s="908"/>
      <c r="AII128" s="908"/>
      <c r="AIJ128" s="908"/>
      <c r="AIK128" s="908"/>
      <c r="AIL128" s="908"/>
      <c r="AIM128" s="908"/>
      <c r="AIN128" s="908"/>
      <c r="AIO128" s="908"/>
      <c r="AIP128" s="908"/>
      <c r="AIQ128" s="908"/>
      <c r="AIR128" s="908"/>
      <c r="AIS128" s="908"/>
      <c r="AIT128" s="908"/>
      <c r="AIU128" s="908"/>
      <c r="AIV128" s="908"/>
      <c r="AIW128" s="908"/>
      <c r="AIX128" s="908"/>
      <c r="AIY128" s="908"/>
      <c r="AIZ128" s="908"/>
      <c r="AJA128" s="908"/>
      <c r="AJB128" s="908"/>
      <c r="AJC128" s="908"/>
      <c r="AJD128" s="908"/>
      <c r="AJE128" s="908"/>
      <c r="AJF128" s="908"/>
      <c r="AJG128" s="908"/>
      <c r="AJH128" s="908"/>
      <c r="AJI128" s="908"/>
      <c r="AJJ128" s="908"/>
      <c r="AJK128" s="908"/>
      <c r="AJL128" s="908"/>
      <c r="AJM128" s="908"/>
      <c r="AJN128" s="908"/>
      <c r="AJO128" s="908"/>
      <c r="AJP128" s="908"/>
      <c r="AJQ128" s="908"/>
      <c r="AJR128" s="908"/>
      <c r="AJS128" s="908"/>
      <c r="AJT128" s="908"/>
      <c r="AJU128" s="908"/>
      <c r="AJV128" s="908"/>
      <c r="AJW128" s="908"/>
      <c r="AJX128" s="908"/>
      <c r="AJY128" s="908"/>
      <c r="AJZ128" s="908"/>
      <c r="AKA128" s="908"/>
      <c r="AKB128" s="908"/>
      <c r="AKC128" s="908"/>
      <c r="AKD128" s="908"/>
      <c r="AKE128" s="908"/>
      <c r="AKF128" s="908"/>
      <c r="AKG128" s="908"/>
      <c r="AKH128" s="908"/>
      <c r="AKI128" s="908"/>
      <c r="AKJ128" s="908"/>
      <c r="AKK128" s="908"/>
      <c r="AKL128" s="908"/>
      <c r="AKM128" s="908"/>
      <c r="AKN128" s="908"/>
      <c r="AKO128" s="908"/>
      <c r="AKP128" s="908"/>
      <c r="AKQ128" s="908"/>
      <c r="AKR128" s="908"/>
      <c r="AKS128" s="908"/>
      <c r="AKT128" s="908"/>
      <c r="AKU128" s="908"/>
      <c r="AKV128" s="908"/>
      <c r="AKW128" s="908"/>
      <c r="AKX128" s="908"/>
      <c r="AKY128" s="908"/>
      <c r="AKZ128" s="908"/>
      <c r="ALA128" s="908"/>
      <c r="ALB128" s="908"/>
      <c r="ALC128" s="908"/>
      <c r="ALD128" s="908"/>
      <c r="ALE128" s="908"/>
      <c r="ALF128" s="908"/>
      <c r="ALG128" s="908"/>
      <c r="ALH128" s="908"/>
      <c r="ALI128" s="908"/>
      <c r="ALJ128" s="908"/>
      <c r="ALK128" s="908"/>
      <c r="ALL128" s="908"/>
      <c r="ALM128" s="908"/>
      <c r="ALN128" s="908"/>
      <c r="ALO128" s="908"/>
      <c r="ALP128" s="908"/>
      <c r="ALQ128" s="908"/>
      <c r="ALR128" s="908"/>
      <c r="ALS128" s="908"/>
      <c r="ALT128" s="908"/>
      <c r="ALU128" s="908"/>
      <c r="ALV128" s="908"/>
      <c r="ALW128" s="908"/>
      <c r="ALX128" s="908"/>
      <c r="ALY128" s="908"/>
      <c r="ALZ128" s="908"/>
      <c r="AMA128" s="908"/>
      <c r="AMB128" s="908"/>
      <c r="AMC128" s="908"/>
      <c r="AMD128" s="908"/>
      <c r="AME128" s="908"/>
      <c r="AMF128" s="908"/>
      <c r="AMG128" s="908"/>
      <c r="AMH128" s="908"/>
      <c r="AMI128" s="908"/>
      <c r="AMJ128" s="908"/>
      <c r="AMK128" s="908"/>
      <c r="AML128" s="908"/>
      <c r="AMM128" s="908"/>
      <c r="AMN128" s="908"/>
      <c r="AMO128" s="908"/>
      <c r="AMP128" s="908"/>
      <c r="AMQ128" s="908"/>
      <c r="AMR128" s="908"/>
      <c r="AMS128" s="908"/>
      <c r="AMT128" s="908"/>
      <c r="AMU128" s="908"/>
      <c r="AMV128" s="908"/>
      <c r="AMW128" s="908"/>
      <c r="AMX128" s="908"/>
      <c r="AMY128" s="908"/>
      <c r="AMZ128" s="908"/>
      <c r="ANA128" s="908"/>
      <c r="ANB128" s="908"/>
      <c r="ANC128" s="908"/>
      <c r="AND128" s="908"/>
      <c r="ANE128" s="908"/>
      <c r="ANF128" s="908"/>
      <c r="ANG128" s="908"/>
      <c r="ANH128" s="908"/>
      <c r="ANI128" s="908"/>
      <c r="ANJ128" s="908"/>
      <c r="ANK128" s="908"/>
      <c r="ANL128" s="908"/>
      <c r="ANM128" s="908"/>
      <c r="ANN128" s="908"/>
      <c r="ANO128" s="908"/>
      <c r="ANP128" s="908"/>
      <c r="ANQ128" s="908"/>
      <c r="ANR128" s="908"/>
      <c r="ANS128" s="908"/>
      <c r="ANT128" s="908"/>
      <c r="ANU128" s="908"/>
      <c r="ANV128" s="908"/>
      <c r="ANW128" s="908"/>
      <c r="ANX128" s="908"/>
      <c r="ANY128" s="908"/>
      <c r="ANZ128" s="908"/>
      <c r="AOA128" s="908"/>
      <c r="AOB128" s="908"/>
      <c r="AOC128" s="908"/>
      <c r="AOD128" s="908"/>
      <c r="AOE128" s="908"/>
      <c r="AOF128" s="908"/>
      <c r="AOG128" s="908"/>
      <c r="AOH128" s="908"/>
      <c r="AOI128" s="908"/>
      <c r="AOJ128" s="908"/>
      <c r="AOK128" s="908"/>
      <c r="AOL128" s="908"/>
      <c r="AOM128" s="908"/>
      <c r="AON128" s="908"/>
      <c r="AOO128" s="908"/>
      <c r="AOP128" s="908"/>
      <c r="AOQ128" s="908"/>
      <c r="AOR128" s="908"/>
      <c r="AOS128" s="908"/>
      <c r="AOT128" s="908"/>
      <c r="AOU128" s="908"/>
      <c r="AOV128" s="908"/>
      <c r="AOW128" s="908"/>
      <c r="AOX128" s="908"/>
      <c r="AOY128" s="908"/>
      <c r="AOZ128" s="908"/>
      <c r="APA128" s="908"/>
      <c r="APB128" s="908"/>
      <c r="APC128" s="908"/>
      <c r="APD128" s="908"/>
      <c r="APE128" s="908"/>
      <c r="APF128" s="908"/>
      <c r="APG128" s="908"/>
      <c r="APH128" s="908"/>
      <c r="API128" s="908"/>
      <c r="APJ128" s="908"/>
      <c r="APK128" s="908"/>
      <c r="APL128" s="908"/>
      <c r="APM128" s="908"/>
      <c r="APN128" s="908"/>
      <c r="APO128" s="908"/>
      <c r="APP128" s="908"/>
      <c r="APQ128" s="908"/>
      <c r="APR128" s="908"/>
      <c r="APS128" s="908"/>
      <c r="APT128" s="908"/>
      <c r="APU128" s="908"/>
      <c r="APV128" s="908"/>
      <c r="APW128" s="908"/>
      <c r="APX128" s="908"/>
      <c r="APY128" s="908"/>
      <c r="APZ128" s="908"/>
      <c r="AQA128" s="908"/>
      <c r="AQB128" s="908"/>
      <c r="AQC128" s="908"/>
      <c r="AQD128" s="908"/>
      <c r="AQE128" s="908"/>
      <c r="AQF128" s="908"/>
      <c r="AQG128" s="908"/>
      <c r="AQH128" s="908"/>
      <c r="AQI128" s="908"/>
      <c r="AQJ128" s="908"/>
      <c r="AQK128" s="908"/>
      <c r="AQL128" s="908"/>
      <c r="AQM128" s="908"/>
      <c r="AQN128" s="908"/>
      <c r="AQO128" s="908"/>
      <c r="AQP128" s="908"/>
      <c r="AQQ128" s="908"/>
      <c r="AQR128" s="908"/>
      <c r="AQS128" s="908"/>
      <c r="AQT128" s="908"/>
      <c r="AQU128" s="908"/>
      <c r="AQV128" s="908"/>
      <c r="AQW128" s="908"/>
      <c r="AQX128" s="908"/>
      <c r="AQY128" s="908"/>
      <c r="AQZ128" s="908"/>
      <c r="ARA128" s="908"/>
      <c r="ARB128" s="908"/>
      <c r="ARC128" s="908"/>
      <c r="ARD128" s="908"/>
      <c r="ARE128" s="908"/>
      <c r="ARF128" s="908"/>
      <c r="ARG128" s="908"/>
      <c r="ARH128" s="908"/>
      <c r="ARI128" s="908"/>
      <c r="ARJ128" s="908"/>
      <c r="ARK128" s="908"/>
      <c r="ARL128" s="908"/>
      <c r="ARM128" s="908"/>
      <c r="ARN128" s="908"/>
      <c r="ARO128" s="908"/>
      <c r="ARP128" s="908"/>
      <c r="ARQ128" s="908"/>
      <c r="ARR128" s="908"/>
      <c r="ARS128" s="908"/>
      <c r="ART128" s="908"/>
      <c r="ARU128" s="908"/>
      <c r="ARV128" s="908"/>
      <c r="ARW128" s="908"/>
      <c r="ARX128" s="908"/>
      <c r="ARY128" s="908"/>
      <c r="ARZ128" s="908"/>
      <c r="ASA128" s="908"/>
      <c r="ASB128" s="908"/>
      <c r="ASC128" s="908"/>
      <c r="ASD128" s="908"/>
      <c r="ASE128" s="908"/>
      <c r="ASF128" s="908"/>
      <c r="ASG128" s="908"/>
      <c r="ASH128" s="908"/>
      <c r="ASI128" s="908"/>
      <c r="ASJ128" s="908"/>
      <c r="ASK128" s="908"/>
      <c r="ASL128" s="908"/>
      <c r="ASM128" s="908"/>
      <c r="ASN128" s="908"/>
      <c r="ASO128" s="908"/>
      <c r="ASP128" s="908"/>
      <c r="ASQ128" s="908"/>
      <c r="ASR128" s="908"/>
      <c r="ASS128" s="908"/>
      <c r="AST128" s="908"/>
      <c r="ASU128" s="908"/>
      <c r="ASV128" s="908"/>
      <c r="ASW128" s="908"/>
      <c r="ASX128" s="908"/>
      <c r="ASY128" s="908"/>
      <c r="ASZ128" s="908"/>
      <c r="ATA128" s="908"/>
      <c r="ATB128" s="908"/>
      <c r="ATC128" s="908"/>
      <c r="ATD128" s="908"/>
      <c r="ATE128" s="908"/>
      <c r="ATF128" s="908"/>
      <c r="ATG128" s="908"/>
      <c r="ATH128" s="908"/>
      <c r="ATI128" s="908"/>
      <c r="ATJ128" s="908"/>
      <c r="ATK128" s="908"/>
      <c r="ATL128" s="908"/>
      <c r="ATM128" s="908"/>
      <c r="ATN128" s="908"/>
      <c r="ATO128" s="908"/>
      <c r="ATP128" s="908"/>
      <c r="ATQ128" s="908"/>
      <c r="ATR128" s="908"/>
      <c r="ATS128" s="908"/>
      <c r="ATT128" s="908"/>
      <c r="ATU128" s="908"/>
      <c r="ATV128" s="908"/>
      <c r="ATW128" s="908"/>
      <c r="ATX128" s="908"/>
      <c r="ATY128" s="908"/>
      <c r="ATZ128" s="908"/>
      <c r="AUA128" s="908"/>
      <c r="AUB128" s="908"/>
      <c r="AUC128" s="908"/>
      <c r="AUD128" s="908"/>
      <c r="AUE128" s="908"/>
      <c r="AUF128" s="908"/>
      <c r="AUG128" s="908"/>
      <c r="AUH128" s="908"/>
      <c r="AUI128" s="908"/>
      <c r="AUJ128" s="908"/>
      <c r="AUK128" s="908"/>
      <c r="AUL128" s="908"/>
      <c r="AUM128" s="908"/>
      <c r="AUN128" s="908"/>
      <c r="AUO128" s="908"/>
      <c r="AUP128" s="908"/>
      <c r="AUQ128" s="908"/>
      <c r="AUR128" s="908"/>
      <c r="AUS128" s="908"/>
      <c r="AUT128" s="908"/>
      <c r="AUU128" s="908"/>
      <c r="AUV128" s="908"/>
      <c r="AUW128" s="908"/>
      <c r="AUX128" s="908"/>
      <c r="AUY128" s="908"/>
      <c r="AUZ128" s="908"/>
      <c r="AVA128" s="908"/>
      <c r="AVB128" s="908"/>
      <c r="AVC128" s="908"/>
      <c r="AVD128" s="908"/>
      <c r="AVE128" s="908"/>
      <c r="AVF128" s="908"/>
      <c r="AVG128" s="908"/>
      <c r="AVH128" s="908"/>
      <c r="AVI128" s="908"/>
      <c r="AVJ128" s="908"/>
      <c r="AVK128" s="908"/>
      <c r="AVL128" s="908"/>
      <c r="AVM128" s="908"/>
      <c r="AVN128" s="908"/>
      <c r="AVO128" s="908"/>
      <c r="AVP128" s="908"/>
      <c r="AVQ128" s="908"/>
      <c r="AVR128" s="908"/>
      <c r="AVS128" s="908"/>
      <c r="AVT128" s="908"/>
      <c r="AVU128" s="908"/>
      <c r="AVV128" s="908"/>
      <c r="AVW128" s="908"/>
      <c r="AVX128" s="908"/>
      <c r="AVY128" s="908"/>
      <c r="AVZ128" s="908"/>
      <c r="AWA128" s="908"/>
      <c r="AWB128" s="908"/>
      <c r="AWC128" s="908"/>
      <c r="AWD128" s="908"/>
      <c r="AWE128" s="908"/>
      <c r="AWF128" s="908"/>
      <c r="AWG128" s="908"/>
      <c r="AWH128" s="908"/>
      <c r="AWI128" s="908"/>
      <c r="AWJ128" s="908"/>
      <c r="AWK128" s="908"/>
      <c r="AWL128" s="908"/>
      <c r="AWM128" s="908"/>
      <c r="AWN128" s="908"/>
      <c r="AWO128" s="908"/>
      <c r="AWP128" s="908"/>
      <c r="AWQ128" s="908"/>
      <c r="AWR128" s="908"/>
      <c r="AWS128" s="908"/>
      <c r="AWT128" s="908"/>
      <c r="AWU128" s="908"/>
      <c r="AWV128" s="908"/>
      <c r="AWW128" s="908"/>
      <c r="AWX128" s="908"/>
      <c r="AWY128" s="908"/>
      <c r="AWZ128" s="908"/>
      <c r="AXA128" s="908"/>
      <c r="AXB128" s="908"/>
      <c r="AXC128" s="908"/>
      <c r="AXD128" s="908"/>
      <c r="AXE128" s="908"/>
      <c r="AXF128" s="908"/>
      <c r="AXG128" s="908"/>
      <c r="AXH128" s="908"/>
      <c r="AXI128" s="908"/>
      <c r="AXJ128" s="908"/>
      <c r="AXK128" s="908"/>
      <c r="AXL128" s="908"/>
      <c r="AXM128" s="908"/>
      <c r="AXN128" s="908"/>
      <c r="AXO128" s="908"/>
      <c r="AXP128" s="908"/>
      <c r="AXQ128" s="908"/>
      <c r="AXR128" s="908"/>
      <c r="AXS128" s="908"/>
      <c r="AXT128" s="908"/>
      <c r="AXU128" s="908"/>
      <c r="AXV128" s="908"/>
      <c r="AXW128" s="908"/>
      <c r="AXX128" s="908"/>
      <c r="AXY128" s="908"/>
      <c r="AXZ128" s="908"/>
      <c r="AYA128" s="908"/>
      <c r="AYB128" s="908"/>
      <c r="AYC128" s="908"/>
      <c r="AYD128" s="908"/>
      <c r="AYE128" s="908"/>
      <c r="AYF128" s="908"/>
      <c r="AYG128" s="908"/>
      <c r="AYH128" s="908"/>
      <c r="AYI128" s="908"/>
      <c r="AYJ128" s="908"/>
      <c r="AYK128" s="908"/>
      <c r="AYL128" s="908"/>
      <c r="AYM128" s="908"/>
      <c r="AYN128" s="908"/>
      <c r="AYO128" s="908"/>
      <c r="AYP128" s="908"/>
      <c r="AYQ128" s="908"/>
      <c r="AYR128" s="908"/>
      <c r="AYS128" s="908"/>
      <c r="AYT128" s="908"/>
      <c r="AYU128" s="908"/>
      <c r="AYV128" s="908"/>
      <c r="AYW128" s="908"/>
      <c r="AYX128" s="908"/>
      <c r="AYY128" s="908"/>
      <c r="AYZ128" s="908"/>
      <c r="AZA128" s="908"/>
      <c r="AZB128" s="908"/>
      <c r="AZC128" s="908"/>
      <c r="AZD128" s="908"/>
      <c r="AZE128" s="908"/>
      <c r="AZF128" s="908"/>
      <c r="AZG128" s="908"/>
      <c r="AZH128" s="908"/>
      <c r="AZI128" s="908"/>
      <c r="AZJ128" s="908"/>
      <c r="AZK128" s="908"/>
      <c r="AZL128" s="908"/>
      <c r="AZM128" s="908"/>
      <c r="AZN128" s="908"/>
      <c r="AZO128" s="908"/>
      <c r="AZP128" s="908"/>
      <c r="AZQ128" s="908"/>
      <c r="AZR128" s="908"/>
      <c r="AZS128" s="908"/>
      <c r="AZT128" s="908"/>
      <c r="AZU128" s="908"/>
      <c r="AZV128" s="908"/>
      <c r="AZW128" s="908"/>
      <c r="AZX128" s="908"/>
      <c r="AZY128" s="908"/>
      <c r="AZZ128" s="908"/>
      <c r="BAA128" s="908"/>
      <c r="BAB128" s="908"/>
      <c r="BAC128" s="908"/>
      <c r="BAD128" s="908"/>
      <c r="BAE128" s="908"/>
      <c r="BAF128" s="908"/>
      <c r="BAG128" s="908"/>
      <c r="BAH128" s="908"/>
      <c r="BAI128" s="908"/>
      <c r="BAJ128" s="908"/>
      <c r="BAK128" s="908"/>
      <c r="BAL128" s="908"/>
      <c r="BAM128" s="908"/>
      <c r="BAN128" s="908"/>
      <c r="BAO128" s="908"/>
      <c r="BAP128" s="908"/>
      <c r="BAQ128" s="908"/>
      <c r="BAR128" s="908"/>
      <c r="BAS128" s="908"/>
      <c r="BAT128" s="908"/>
      <c r="BAU128" s="908"/>
      <c r="BAV128" s="908"/>
      <c r="BAW128" s="908"/>
      <c r="BAX128" s="908"/>
      <c r="BAY128" s="908"/>
      <c r="BAZ128" s="908"/>
      <c r="BBA128" s="908"/>
      <c r="BBB128" s="908"/>
      <c r="BBC128" s="908"/>
      <c r="BBD128" s="908"/>
      <c r="BBE128" s="908"/>
      <c r="BBF128" s="908"/>
      <c r="BBG128" s="908"/>
      <c r="BBH128" s="908"/>
      <c r="BBI128" s="908"/>
      <c r="BBJ128" s="908"/>
      <c r="BBK128" s="908"/>
      <c r="BBL128" s="908"/>
      <c r="BBM128" s="908"/>
      <c r="BBN128" s="908"/>
      <c r="BBO128" s="908"/>
      <c r="BBP128" s="908"/>
      <c r="BBQ128" s="908"/>
      <c r="BBR128" s="908"/>
      <c r="BBS128" s="908"/>
      <c r="BBT128" s="908"/>
      <c r="BBU128" s="908"/>
      <c r="BBV128" s="908"/>
      <c r="BBW128" s="908"/>
      <c r="BBX128" s="908"/>
      <c r="BBY128" s="908"/>
      <c r="BBZ128" s="908"/>
      <c r="BCA128" s="908"/>
      <c r="BCB128" s="908"/>
      <c r="BCC128" s="908"/>
      <c r="BCD128" s="908"/>
      <c r="BCE128" s="908"/>
      <c r="BCF128" s="908"/>
      <c r="BCG128" s="908"/>
      <c r="BCH128" s="908"/>
      <c r="BCI128" s="908"/>
      <c r="BCJ128" s="908"/>
      <c r="BCK128" s="908"/>
      <c r="BCL128" s="908"/>
      <c r="BCM128" s="908"/>
      <c r="BCN128" s="908"/>
      <c r="BCO128" s="908"/>
      <c r="BCP128" s="908"/>
      <c r="BCQ128" s="908"/>
      <c r="BCR128" s="908"/>
      <c r="BCS128" s="908"/>
      <c r="BCT128" s="908"/>
      <c r="BCU128" s="908"/>
      <c r="BCV128" s="908"/>
      <c r="BCW128" s="908"/>
      <c r="BCX128" s="908"/>
      <c r="BCY128" s="908"/>
      <c r="BCZ128" s="908"/>
      <c r="BDA128" s="908"/>
      <c r="BDB128" s="908"/>
      <c r="BDC128" s="908"/>
      <c r="BDD128" s="908"/>
      <c r="BDE128" s="908"/>
      <c r="BDF128" s="908"/>
      <c r="BDG128" s="908"/>
      <c r="BDH128" s="908"/>
      <c r="BDI128" s="908"/>
      <c r="BDJ128" s="908"/>
      <c r="BDK128" s="908"/>
      <c r="BDL128" s="908"/>
      <c r="BDM128" s="908"/>
      <c r="BDN128" s="908"/>
      <c r="BDO128" s="908"/>
      <c r="BDP128" s="908"/>
      <c r="BDQ128" s="908"/>
      <c r="BDR128" s="908"/>
      <c r="BDS128" s="908"/>
      <c r="BDT128" s="908"/>
      <c r="BDU128" s="908"/>
      <c r="BDV128" s="908"/>
      <c r="BDW128" s="908"/>
      <c r="BDX128" s="908"/>
      <c r="BDY128" s="908"/>
      <c r="BDZ128" s="908"/>
      <c r="BEA128" s="908"/>
      <c r="BEB128" s="908"/>
      <c r="BEC128" s="908"/>
      <c r="BED128" s="908"/>
      <c r="BEE128" s="908"/>
      <c r="BEF128" s="908"/>
      <c r="BEG128" s="908"/>
      <c r="BEH128" s="908"/>
      <c r="BEI128" s="908"/>
      <c r="BEJ128" s="908"/>
      <c r="BEK128" s="908"/>
      <c r="BEL128" s="908"/>
      <c r="BEM128" s="908"/>
      <c r="BEN128" s="908"/>
      <c r="BEO128" s="908"/>
      <c r="BEP128" s="908"/>
      <c r="BEQ128" s="908"/>
      <c r="BER128" s="908"/>
      <c r="BES128" s="908"/>
      <c r="BET128" s="908"/>
      <c r="BEU128" s="908"/>
      <c r="BEV128" s="908"/>
      <c r="BEW128" s="908"/>
      <c r="BEX128" s="908"/>
      <c r="BEY128" s="908"/>
      <c r="BEZ128" s="908"/>
      <c r="BFA128" s="908"/>
      <c r="BFB128" s="908"/>
      <c r="BFC128" s="908"/>
      <c r="BFD128" s="908"/>
      <c r="BFE128" s="908"/>
      <c r="BFF128" s="908"/>
      <c r="BFG128" s="908"/>
      <c r="BFH128" s="908"/>
      <c r="BFI128" s="908"/>
      <c r="BFJ128" s="908"/>
      <c r="BFK128" s="908"/>
      <c r="BFL128" s="908"/>
      <c r="BFM128" s="908"/>
      <c r="BFN128" s="908"/>
      <c r="BFO128" s="908"/>
      <c r="BFP128" s="908"/>
      <c r="BFQ128" s="908"/>
      <c r="BFR128" s="908"/>
      <c r="BFS128" s="908"/>
      <c r="BFT128" s="908"/>
      <c r="BFU128" s="908"/>
      <c r="BFV128" s="908"/>
      <c r="BFW128" s="908"/>
      <c r="BFX128" s="908"/>
      <c r="BFY128" s="908"/>
      <c r="BFZ128" s="908"/>
      <c r="BGA128" s="908"/>
      <c r="BGB128" s="908"/>
      <c r="BGC128" s="908"/>
      <c r="BGD128" s="908"/>
      <c r="BGE128" s="908"/>
      <c r="BGF128" s="908"/>
      <c r="BGG128" s="908"/>
      <c r="BGH128" s="908"/>
      <c r="BGI128" s="908"/>
      <c r="BGJ128" s="908"/>
      <c r="BGK128" s="908"/>
      <c r="BGL128" s="908"/>
      <c r="BGM128" s="908"/>
      <c r="BGN128" s="908"/>
      <c r="BGO128" s="908"/>
      <c r="BGP128" s="908"/>
      <c r="BGQ128" s="908"/>
      <c r="BGR128" s="908"/>
      <c r="BGS128" s="908"/>
      <c r="BGT128" s="908"/>
      <c r="BGU128" s="908"/>
      <c r="BGV128" s="908"/>
      <c r="BGW128" s="908"/>
      <c r="BGX128" s="908"/>
      <c r="BGY128" s="908"/>
      <c r="BGZ128" s="908"/>
      <c r="BHA128" s="908"/>
      <c r="BHB128" s="908"/>
      <c r="BHC128" s="908"/>
      <c r="BHD128" s="908"/>
      <c r="BHE128" s="908"/>
      <c r="BHF128" s="908"/>
      <c r="BHG128" s="908"/>
      <c r="BHH128" s="908"/>
      <c r="BHI128" s="908"/>
      <c r="BHJ128" s="908"/>
      <c r="BHK128" s="908"/>
      <c r="BHL128" s="908"/>
      <c r="BHM128" s="908"/>
      <c r="BHN128" s="908"/>
      <c r="BHO128" s="908"/>
      <c r="BHP128" s="908"/>
      <c r="BHQ128" s="908"/>
      <c r="BHR128" s="908"/>
      <c r="BHS128" s="908"/>
      <c r="BHT128" s="908"/>
      <c r="BHU128" s="908"/>
      <c r="BHV128" s="908"/>
      <c r="BHW128" s="908"/>
      <c r="BHX128" s="908"/>
      <c r="BHY128" s="908"/>
      <c r="BHZ128" s="908"/>
      <c r="BIA128" s="908"/>
      <c r="BIB128" s="908"/>
      <c r="BIC128" s="908"/>
      <c r="BID128" s="908"/>
      <c r="BIE128" s="908"/>
      <c r="BIF128" s="908"/>
      <c r="BIG128" s="908"/>
      <c r="BIH128" s="908"/>
      <c r="BII128" s="908"/>
      <c r="BIJ128" s="908"/>
      <c r="BIK128" s="908"/>
      <c r="BIL128" s="908"/>
      <c r="BIM128" s="908"/>
      <c r="BIN128" s="908"/>
      <c r="BIO128" s="908"/>
      <c r="BIP128" s="908"/>
      <c r="BIQ128" s="908"/>
      <c r="BIR128" s="908"/>
      <c r="BIS128" s="908"/>
      <c r="BIT128" s="908"/>
      <c r="BIU128" s="908"/>
      <c r="BIV128" s="908"/>
      <c r="BIW128" s="908"/>
      <c r="BIX128" s="908"/>
      <c r="BIY128" s="908"/>
      <c r="BIZ128" s="908"/>
      <c r="BJA128" s="908"/>
      <c r="BJB128" s="908"/>
      <c r="BJC128" s="908"/>
      <c r="BJD128" s="908"/>
      <c r="BJE128" s="908"/>
      <c r="BJF128" s="908"/>
      <c r="BJG128" s="908"/>
      <c r="BJH128" s="908"/>
      <c r="BJI128" s="908"/>
      <c r="BJJ128" s="908"/>
      <c r="BJK128" s="908"/>
      <c r="BJL128" s="908"/>
      <c r="BJM128" s="908"/>
      <c r="BJN128" s="908"/>
      <c r="BJO128" s="908"/>
      <c r="BJP128" s="908"/>
      <c r="BJQ128" s="908"/>
      <c r="BJR128" s="908"/>
      <c r="BJS128" s="908"/>
      <c r="BJT128" s="908"/>
      <c r="BJU128" s="908"/>
      <c r="BJV128" s="908"/>
      <c r="BJW128" s="908"/>
      <c r="BJX128" s="908"/>
      <c r="BJY128" s="908"/>
      <c r="BJZ128" s="908"/>
      <c r="BKA128" s="908"/>
      <c r="BKB128" s="908"/>
      <c r="BKC128" s="908"/>
      <c r="BKD128" s="908"/>
      <c r="BKE128" s="908"/>
      <c r="BKF128" s="908"/>
      <c r="BKG128" s="908"/>
      <c r="BKH128" s="908"/>
      <c r="BKI128" s="908"/>
      <c r="BKJ128" s="908"/>
      <c r="BKK128" s="908"/>
      <c r="BKL128" s="908"/>
      <c r="BKM128" s="908"/>
      <c r="BKN128" s="908"/>
      <c r="BKO128" s="908"/>
      <c r="BKP128" s="908"/>
      <c r="BKQ128" s="908"/>
      <c r="BKR128" s="908"/>
      <c r="BKS128" s="908"/>
      <c r="BKT128" s="908"/>
      <c r="BKU128" s="908"/>
      <c r="BKV128" s="908"/>
      <c r="BKW128" s="908"/>
      <c r="BKX128" s="908"/>
      <c r="BKY128" s="908"/>
      <c r="BKZ128" s="908"/>
      <c r="BLA128" s="908"/>
      <c r="BLB128" s="908"/>
      <c r="BLC128" s="908"/>
      <c r="BLD128" s="908"/>
      <c r="BLE128" s="908"/>
      <c r="BLF128" s="908"/>
      <c r="BLG128" s="908"/>
      <c r="BLH128" s="908"/>
      <c r="BLI128" s="908"/>
      <c r="BLJ128" s="908"/>
      <c r="BLK128" s="908"/>
      <c r="BLL128" s="908"/>
      <c r="BLM128" s="908"/>
      <c r="BLN128" s="908"/>
      <c r="BLO128" s="908"/>
      <c r="BLP128" s="908"/>
      <c r="BLQ128" s="908"/>
      <c r="BLR128" s="908"/>
      <c r="BLS128" s="908"/>
      <c r="BLT128" s="908"/>
      <c r="BLU128" s="908"/>
      <c r="BLV128" s="908"/>
      <c r="BLW128" s="908"/>
      <c r="BLX128" s="908"/>
      <c r="BLY128" s="908"/>
      <c r="BLZ128" s="908"/>
      <c r="BMA128" s="908"/>
      <c r="BMB128" s="908"/>
      <c r="BMC128" s="908"/>
      <c r="BMD128" s="908"/>
      <c r="BME128" s="908"/>
      <c r="BMF128" s="908"/>
      <c r="BMG128" s="908"/>
      <c r="BMH128" s="908"/>
      <c r="BMI128" s="908"/>
      <c r="BMJ128" s="908"/>
      <c r="BMK128" s="908"/>
      <c r="BML128" s="908"/>
      <c r="BMM128" s="908"/>
      <c r="BMN128" s="908"/>
      <c r="BMO128" s="908"/>
      <c r="BMP128" s="908"/>
      <c r="BMQ128" s="908"/>
      <c r="BMR128" s="908"/>
      <c r="BMS128" s="908"/>
      <c r="BMT128" s="908"/>
      <c r="BMU128" s="908"/>
      <c r="BMV128" s="908"/>
      <c r="BMW128" s="908"/>
      <c r="BMX128" s="908"/>
      <c r="BMY128" s="908"/>
      <c r="BMZ128" s="908"/>
      <c r="BNA128" s="908"/>
      <c r="BNB128" s="908"/>
      <c r="BNC128" s="908"/>
      <c r="BND128" s="908"/>
      <c r="BNE128" s="908"/>
      <c r="BNF128" s="908"/>
      <c r="BNG128" s="908"/>
      <c r="BNH128" s="908"/>
      <c r="BNI128" s="908"/>
      <c r="BNJ128" s="908"/>
      <c r="BNK128" s="908"/>
      <c r="BNL128" s="908"/>
      <c r="BNM128" s="908"/>
      <c r="BNN128" s="908"/>
      <c r="BNO128" s="908"/>
      <c r="BNP128" s="908"/>
      <c r="BNQ128" s="908"/>
      <c r="BNR128" s="908"/>
      <c r="BNS128" s="908"/>
      <c r="BNT128" s="908"/>
      <c r="BNU128" s="908"/>
      <c r="BNV128" s="908"/>
      <c r="BNW128" s="908"/>
      <c r="BNX128" s="908"/>
      <c r="BNY128" s="908"/>
      <c r="BNZ128" s="908"/>
      <c r="BOA128" s="908"/>
      <c r="BOB128" s="908"/>
      <c r="BOC128" s="908"/>
      <c r="BOD128" s="908"/>
      <c r="BOE128" s="908"/>
      <c r="BOF128" s="908"/>
      <c r="BOG128" s="908"/>
      <c r="BOH128" s="908"/>
      <c r="BOI128" s="908"/>
      <c r="BOJ128" s="908"/>
      <c r="BOK128" s="908"/>
      <c r="BOL128" s="908"/>
      <c r="BOM128" s="908"/>
      <c r="BON128" s="908"/>
      <c r="BOO128" s="908"/>
      <c r="BOP128" s="908"/>
      <c r="BOQ128" s="908"/>
      <c r="BOR128" s="908"/>
      <c r="BOS128" s="908"/>
      <c r="BOT128" s="908"/>
      <c r="BOU128" s="908"/>
      <c r="BOV128" s="908"/>
      <c r="BOW128" s="908"/>
      <c r="BOX128" s="908"/>
      <c r="BOY128" s="908"/>
      <c r="BOZ128" s="908"/>
      <c r="BPA128" s="908"/>
      <c r="BPB128" s="908"/>
      <c r="BPC128" s="908"/>
      <c r="BPD128" s="908"/>
      <c r="BPE128" s="908"/>
      <c r="BPF128" s="908"/>
      <c r="BPG128" s="908"/>
      <c r="BPH128" s="908"/>
      <c r="BPI128" s="908"/>
      <c r="BPJ128" s="908"/>
      <c r="BPK128" s="908"/>
      <c r="BPL128" s="908"/>
      <c r="BPM128" s="908"/>
      <c r="BPN128" s="908"/>
      <c r="BPO128" s="908"/>
      <c r="BPP128" s="908"/>
      <c r="BPQ128" s="908"/>
      <c r="BPR128" s="908"/>
      <c r="BPS128" s="908"/>
      <c r="BPT128" s="908"/>
      <c r="BPU128" s="908"/>
      <c r="BPV128" s="908"/>
      <c r="BPW128" s="908"/>
      <c r="BPX128" s="908"/>
      <c r="BPY128" s="908"/>
      <c r="BPZ128" s="908"/>
      <c r="BQA128" s="908"/>
      <c r="BQB128" s="908"/>
      <c r="BQC128" s="908"/>
      <c r="BQD128" s="908"/>
      <c r="BQE128" s="908"/>
      <c r="BQF128" s="908"/>
      <c r="BQG128" s="908"/>
      <c r="BQH128" s="908"/>
      <c r="BQI128" s="908"/>
      <c r="BQJ128" s="908"/>
      <c r="BQK128" s="908"/>
      <c r="BQL128" s="908"/>
      <c r="BQM128" s="908"/>
      <c r="BQN128" s="908"/>
      <c r="BQO128" s="908"/>
      <c r="BQP128" s="908"/>
      <c r="BQQ128" s="908"/>
      <c r="BQR128" s="908"/>
      <c r="BQS128" s="908"/>
      <c r="BQT128" s="908"/>
      <c r="BQU128" s="908"/>
      <c r="BQV128" s="908"/>
      <c r="BQW128" s="908"/>
      <c r="BQX128" s="908"/>
      <c r="BQY128" s="908"/>
      <c r="BQZ128" s="908"/>
      <c r="BRA128" s="908"/>
      <c r="BRB128" s="908"/>
      <c r="BRC128" s="908"/>
      <c r="BRD128" s="908"/>
      <c r="BRE128" s="908"/>
      <c r="BRF128" s="908"/>
      <c r="BRG128" s="908"/>
      <c r="BRH128" s="908"/>
      <c r="BRI128" s="908"/>
      <c r="BRJ128" s="908"/>
      <c r="BRK128" s="908"/>
      <c r="BRL128" s="908"/>
      <c r="BRM128" s="908"/>
      <c r="BRN128" s="908"/>
      <c r="BRO128" s="908"/>
      <c r="BRP128" s="908"/>
      <c r="BRQ128" s="908"/>
      <c r="BRR128" s="908"/>
      <c r="BRS128" s="908"/>
      <c r="BRT128" s="908"/>
      <c r="BRU128" s="908"/>
      <c r="BRV128" s="908"/>
      <c r="BRW128" s="908"/>
      <c r="BRX128" s="908"/>
      <c r="BRY128" s="908"/>
      <c r="BRZ128" s="908"/>
      <c r="BSA128" s="908"/>
      <c r="BSB128" s="908"/>
      <c r="BSC128" s="908"/>
      <c r="BSD128" s="908"/>
      <c r="BSE128" s="908"/>
      <c r="BSF128" s="908"/>
      <c r="BSG128" s="908"/>
      <c r="BSH128" s="908"/>
      <c r="BSI128" s="908"/>
      <c r="BSJ128" s="908"/>
      <c r="BSK128" s="908"/>
      <c r="BSL128" s="908"/>
      <c r="BSM128" s="908"/>
      <c r="BSN128" s="908"/>
      <c r="BSO128" s="908"/>
      <c r="BSP128" s="908"/>
      <c r="BSQ128" s="908"/>
      <c r="BSR128" s="908"/>
      <c r="BSS128" s="908"/>
      <c r="BST128" s="908"/>
      <c r="BSU128" s="908"/>
      <c r="BSV128" s="908"/>
      <c r="BSW128" s="908"/>
      <c r="BSX128" s="908"/>
      <c r="BSY128" s="908"/>
      <c r="BSZ128" s="908"/>
      <c r="BTA128" s="908"/>
      <c r="BTB128" s="908"/>
      <c r="BTC128" s="908"/>
      <c r="BTD128" s="908"/>
      <c r="BTE128" s="908"/>
      <c r="BTF128" s="908"/>
      <c r="BTG128" s="908"/>
      <c r="BTH128" s="908"/>
      <c r="BTI128" s="908"/>
      <c r="BTJ128" s="908"/>
      <c r="BTK128" s="908"/>
      <c r="BTL128" s="908"/>
      <c r="BTM128" s="908"/>
      <c r="BTN128" s="908"/>
      <c r="BTO128" s="908"/>
      <c r="BTP128" s="908"/>
      <c r="BTQ128" s="908"/>
      <c r="BTR128" s="908"/>
      <c r="BTS128" s="908"/>
      <c r="BTT128" s="908"/>
      <c r="BTU128" s="908"/>
      <c r="BTV128" s="908"/>
      <c r="BTW128" s="908"/>
      <c r="BTX128" s="908"/>
      <c r="BTY128" s="908"/>
      <c r="BTZ128" s="908"/>
      <c r="BUA128" s="908"/>
      <c r="BUB128" s="908"/>
      <c r="BUC128" s="908"/>
      <c r="BUD128" s="908"/>
      <c r="BUE128" s="908"/>
      <c r="BUF128" s="908"/>
      <c r="BUG128" s="908"/>
      <c r="BUH128" s="908"/>
      <c r="BUI128" s="908"/>
      <c r="BUJ128" s="908"/>
      <c r="BUK128" s="908"/>
      <c r="BUL128" s="908"/>
      <c r="BUM128" s="908"/>
      <c r="BUN128" s="908"/>
      <c r="BUO128" s="908"/>
      <c r="BUP128" s="908"/>
      <c r="BUQ128" s="908"/>
      <c r="BUR128" s="908"/>
      <c r="BUS128" s="908"/>
      <c r="BUT128" s="908"/>
      <c r="BUU128" s="908"/>
      <c r="BUV128" s="908"/>
      <c r="BUW128" s="908"/>
      <c r="BUX128" s="908"/>
      <c r="BUY128" s="908"/>
      <c r="BUZ128" s="908"/>
      <c r="BVA128" s="908"/>
      <c r="BVB128" s="908"/>
      <c r="BVC128" s="908"/>
      <c r="BVD128" s="908"/>
      <c r="BVE128" s="908"/>
      <c r="BVF128" s="908"/>
      <c r="BVG128" s="908"/>
      <c r="BVH128" s="908"/>
      <c r="BVI128" s="908"/>
      <c r="BVJ128" s="908"/>
      <c r="BVK128" s="908"/>
      <c r="BVL128" s="908"/>
      <c r="BVM128" s="908"/>
      <c r="BVN128" s="908"/>
      <c r="BVO128" s="908"/>
      <c r="BVP128" s="908"/>
      <c r="BVQ128" s="908"/>
      <c r="BVR128" s="908"/>
      <c r="BVS128" s="908"/>
      <c r="BVT128" s="908"/>
      <c r="BVU128" s="908"/>
      <c r="BVV128" s="908"/>
      <c r="BVW128" s="908"/>
      <c r="BVX128" s="908"/>
      <c r="BVY128" s="908"/>
      <c r="BVZ128" s="908"/>
      <c r="BWA128" s="908"/>
      <c r="BWB128" s="908"/>
      <c r="BWC128" s="908"/>
      <c r="BWD128" s="908"/>
      <c r="BWE128" s="908"/>
      <c r="BWF128" s="908"/>
      <c r="BWG128" s="908"/>
      <c r="BWH128" s="908"/>
      <c r="BWI128" s="908"/>
      <c r="BWJ128" s="908"/>
      <c r="BWK128" s="908"/>
      <c r="BWL128" s="908"/>
      <c r="BWM128" s="908"/>
      <c r="BWN128" s="908"/>
      <c r="BWO128" s="908"/>
      <c r="BWP128" s="908"/>
      <c r="BWQ128" s="908"/>
      <c r="BWR128" s="908"/>
      <c r="BWS128" s="908"/>
      <c r="BWT128" s="908"/>
      <c r="BWU128" s="908"/>
      <c r="BWV128" s="908"/>
      <c r="BWW128" s="908"/>
      <c r="BWX128" s="908"/>
      <c r="BWY128" s="908"/>
      <c r="BWZ128" s="908"/>
      <c r="BXA128" s="908"/>
      <c r="BXB128" s="908"/>
      <c r="BXC128" s="908"/>
      <c r="BXD128" s="908"/>
      <c r="BXE128" s="908"/>
      <c r="BXF128" s="908"/>
      <c r="BXG128" s="908"/>
      <c r="BXH128" s="908"/>
      <c r="BXI128" s="908"/>
      <c r="BXJ128" s="908"/>
      <c r="BXK128" s="908"/>
      <c r="BXL128" s="908"/>
      <c r="BXM128" s="908"/>
      <c r="BXN128" s="908"/>
      <c r="BXO128" s="908"/>
      <c r="BXP128" s="908"/>
      <c r="BXQ128" s="908"/>
      <c r="BXR128" s="908"/>
      <c r="BXS128" s="908"/>
      <c r="BXT128" s="908"/>
      <c r="BXU128" s="908"/>
      <c r="BXV128" s="908"/>
      <c r="BXW128" s="908"/>
      <c r="BXX128" s="908"/>
      <c r="BXY128" s="908"/>
      <c r="BXZ128" s="908"/>
      <c r="BYA128" s="908"/>
      <c r="BYB128" s="908"/>
      <c r="BYC128" s="908"/>
      <c r="BYD128" s="908"/>
      <c r="BYE128" s="908"/>
      <c r="BYF128" s="908"/>
      <c r="BYG128" s="908"/>
      <c r="BYH128" s="908"/>
      <c r="BYI128" s="908"/>
      <c r="BYJ128" s="908"/>
      <c r="BYK128" s="908"/>
      <c r="BYL128" s="908"/>
      <c r="BYM128" s="908"/>
      <c r="BYN128" s="908"/>
      <c r="BYO128" s="908"/>
      <c r="BYP128" s="908"/>
      <c r="BYQ128" s="908"/>
      <c r="BYR128" s="908"/>
      <c r="BYS128" s="908"/>
      <c r="BYT128" s="908"/>
      <c r="BYU128" s="908"/>
      <c r="BYV128" s="908"/>
      <c r="BYW128" s="908"/>
      <c r="BYX128" s="908"/>
      <c r="BYY128" s="908"/>
      <c r="BYZ128" s="908"/>
      <c r="BZA128" s="908"/>
      <c r="BZB128" s="908"/>
      <c r="BZC128" s="908"/>
      <c r="BZD128" s="908"/>
      <c r="BZE128" s="908"/>
      <c r="BZF128" s="908"/>
      <c r="BZG128" s="908"/>
      <c r="BZH128" s="908"/>
      <c r="BZI128" s="908"/>
      <c r="BZJ128" s="908"/>
      <c r="BZK128" s="908"/>
      <c r="BZL128" s="908"/>
      <c r="BZM128" s="908"/>
      <c r="BZN128" s="908"/>
      <c r="BZO128" s="908"/>
      <c r="BZP128" s="908"/>
      <c r="BZQ128" s="908"/>
      <c r="BZR128" s="908"/>
      <c r="BZS128" s="908"/>
      <c r="BZT128" s="908"/>
      <c r="BZU128" s="908"/>
      <c r="BZV128" s="908"/>
      <c r="BZW128" s="908"/>
      <c r="BZX128" s="908"/>
      <c r="BZY128" s="908"/>
      <c r="BZZ128" s="908"/>
      <c r="CAA128" s="908"/>
      <c r="CAB128" s="908"/>
      <c r="CAC128" s="908"/>
      <c r="CAD128" s="908"/>
      <c r="CAE128" s="908"/>
      <c r="CAF128" s="908"/>
      <c r="CAG128" s="908"/>
      <c r="CAH128" s="908"/>
      <c r="CAI128" s="908"/>
      <c r="CAJ128" s="908"/>
      <c r="CAK128" s="908"/>
      <c r="CAL128" s="908"/>
      <c r="CAM128" s="908"/>
      <c r="CAN128" s="908"/>
      <c r="CAO128" s="908"/>
      <c r="CAP128" s="908"/>
      <c r="CAQ128" s="908"/>
      <c r="CAR128" s="908"/>
      <c r="CAS128" s="908"/>
      <c r="CAT128" s="908"/>
      <c r="CAU128" s="908"/>
      <c r="CAV128" s="908"/>
      <c r="CAW128" s="908"/>
      <c r="CAX128" s="908"/>
      <c r="CAY128" s="908"/>
      <c r="CAZ128" s="908"/>
      <c r="CBA128" s="908"/>
      <c r="CBB128" s="908"/>
      <c r="CBC128" s="908"/>
      <c r="CBD128" s="908"/>
      <c r="CBE128" s="908"/>
      <c r="CBF128" s="908"/>
      <c r="CBG128" s="908"/>
      <c r="CBH128" s="908"/>
      <c r="CBI128" s="908"/>
      <c r="CBJ128" s="908"/>
      <c r="CBK128" s="908"/>
      <c r="CBL128" s="908"/>
      <c r="CBM128" s="908"/>
      <c r="CBN128" s="908"/>
      <c r="CBO128" s="908"/>
      <c r="CBP128" s="908"/>
      <c r="CBQ128" s="908"/>
      <c r="CBR128" s="908"/>
      <c r="CBS128" s="908"/>
      <c r="CBT128" s="908"/>
      <c r="CBU128" s="908"/>
      <c r="CBV128" s="908"/>
      <c r="CBW128" s="908"/>
      <c r="CBX128" s="908"/>
      <c r="CBY128" s="908"/>
      <c r="CBZ128" s="908"/>
      <c r="CCA128" s="908"/>
      <c r="CCB128" s="908"/>
      <c r="CCC128" s="908"/>
      <c r="CCD128" s="908"/>
      <c r="CCE128" s="908"/>
      <c r="CCF128" s="908"/>
      <c r="CCG128" s="908"/>
      <c r="CCH128" s="908"/>
      <c r="CCI128" s="908"/>
      <c r="CCJ128" s="908"/>
      <c r="CCK128" s="908"/>
      <c r="CCL128" s="908"/>
      <c r="CCM128" s="908"/>
      <c r="CCN128" s="908"/>
      <c r="CCO128" s="908"/>
      <c r="CCP128" s="908"/>
      <c r="CCQ128" s="908"/>
      <c r="CCR128" s="908"/>
      <c r="CCS128" s="908"/>
      <c r="CCT128" s="908"/>
      <c r="CCU128" s="908"/>
      <c r="CCV128" s="908"/>
      <c r="CCW128" s="908"/>
      <c r="CCX128" s="908"/>
      <c r="CCY128" s="908"/>
      <c r="CCZ128" s="908"/>
      <c r="CDA128" s="908"/>
      <c r="CDB128" s="908"/>
      <c r="CDC128" s="908"/>
      <c r="CDD128" s="908"/>
      <c r="CDE128" s="908"/>
      <c r="CDF128" s="908"/>
      <c r="CDG128" s="908"/>
      <c r="CDH128" s="908"/>
      <c r="CDI128" s="908"/>
      <c r="CDJ128" s="908"/>
      <c r="CDK128" s="908"/>
      <c r="CDL128" s="908"/>
      <c r="CDM128" s="908"/>
      <c r="CDN128" s="908"/>
      <c r="CDO128" s="908"/>
      <c r="CDP128" s="908"/>
      <c r="CDQ128" s="908"/>
      <c r="CDR128" s="908"/>
      <c r="CDS128" s="908"/>
      <c r="CDT128" s="908"/>
      <c r="CDU128" s="908"/>
      <c r="CDV128" s="908"/>
      <c r="CDW128" s="908"/>
      <c r="CDX128" s="908"/>
      <c r="CDY128" s="908"/>
      <c r="CDZ128" s="908"/>
      <c r="CEA128" s="908"/>
      <c r="CEB128" s="908"/>
      <c r="CEC128" s="908"/>
      <c r="CED128" s="908"/>
      <c r="CEE128" s="908"/>
      <c r="CEF128" s="908"/>
      <c r="CEG128" s="908"/>
      <c r="CEH128" s="908"/>
      <c r="CEI128" s="908"/>
      <c r="CEJ128" s="908"/>
      <c r="CEK128" s="908"/>
      <c r="CEL128" s="908"/>
      <c r="CEM128" s="908"/>
      <c r="CEN128" s="908"/>
      <c r="CEO128" s="908"/>
      <c r="CEP128" s="908"/>
      <c r="CEQ128" s="908"/>
      <c r="CER128" s="908"/>
      <c r="CES128" s="908"/>
      <c r="CET128" s="908"/>
      <c r="CEU128" s="908"/>
      <c r="CEV128" s="908"/>
      <c r="CEW128" s="908"/>
      <c r="CEX128" s="908"/>
      <c r="CEY128" s="908"/>
      <c r="CEZ128" s="908"/>
      <c r="CFA128" s="908"/>
      <c r="CFB128" s="908"/>
      <c r="CFC128" s="908"/>
      <c r="CFD128" s="908"/>
      <c r="CFE128" s="908"/>
      <c r="CFF128" s="908"/>
      <c r="CFG128" s="908"/>
      <c r="CFH128" s="908"/>
      <c r="CFI128" s="908"/>
      <c r="CFJ128" s="908"/>
      <c r="CFK128" s="908"/>
      <c r="CFL128" s="908"/>
      <c r="CFM128" s="908"/>
      <c r="CFN128" s="908"/>
      <c r="CFO128" s="908"/>
      <c r="CFP128" s="908"/>
      <c r="CFQ128" s="908"/>
      <c r="CFR128" s="908"/>
      <c r="CFS128" s="908"/>
      <c r="CFT128" s="908"/>
      <c r="CFU128" s="908"/>
      <c r="CFV128" s="908"/>
      <c r="CFW128" s="908"/>
      <c r="CFX128" s="908"/>
      <c r="CFY128" s="908"/>
      <c r="CFZ128" s="908"/>
      <c r="CGA128" s="908"/>
      <c r="CGB128" s="908"/>
      <c r="CGC128" s="908"/>
      <c r="CGD128" s="908"/>
      <c r="CGE128" s="908"/>
      <c r="CGF128" s="908"/>
      <c r="CGG128" s="908"/>
      <c r="CGH128" s="908"/>
      <c r="CGI128" s="908"/>
      <c r="CGJ128" s="908"/>
      <c r="CGK128" s="908"/>
      <c r="CGL128" s="908"/>
      <c r="CGM128" s="908"/>
      <c r="CGN128" s="908"/>
      <c r="CGO128" s="908"/>
      <c r="CGP128" s="908"/>
      <c r="CGQ128" s="908"/>
      <c r="CGR128" s="908"/>
      <c r="CGS128" s="908"/>
      <c r="CGT128" s="908"/>
      <c r="CGU128" s="908"/>
      <c r="CGV128" s="908"/>
      <c r="CGW128" s="908"/>
      <c r="CGX128" s="908"/>
      <c r="CGY128" s="908"/>
      <c r="CGZ128" s="908"/>
      <c r="CHA128" s="908"/>
      <c r="CHB128" s="908"/>
      <c r="CHC128" s="908"/>
      <c r="CHD128" s="908"/>
      <c r="CHE128" s="908"/>
      <c r="CHF128" s="908"/>
      <c r="CHG128" s="908"/>
      <c r="CHH128" s="908"/>
      <c r="CHI128" s="908"/>
      <c r="CHJ128" s="908"/>
      <c r="CHK128" s="908"/>
      <c r="CHL128" s="908"/>
      <c r="CHM128" s="908"/>
      <c r="CHN128" s="908"/>
      <c r="CHO128" s="908"/>
      <c r="CHP128" s="908"/>
      <c r="CHQ128" s="908"/>
      <c r="CHR128" s="908"/>
      <c r="CHS128" s="908"/>
      <c r="CHT128" s="908"/>
      <c r="CHU128" s="908"/>
      <c r="CHV128" s="908"/>
      <c r="CHW128" s="908"/>
      <c r="CHX128" s="908"/>
      <c r="CHY128" s="908"/>
      <c r="CHZ128" s="908"/>
      <c r="CIA128" s="908"/>
      <c r="CIB128" s="908"/>
      <c r="CIC128" s="908"/>
      <c r="CID128" s="908"/>
      <c r="CIE128" s="908"/>
      <c r="CIF128" s="908"/>
      <c r="CIG128" s="908"/>
      <c r="CIH128" s="908"/>
      <c r="CII128" s="908"/>
      <c r="CIJ128" s="908"/>
      <c r="CIK128" s="908"/>
      <c r="CIL128" s="908"/>
      <c r="CIM128" s="908"/>
      <c r="CIN128" s="908"/>
      <c r="CIO128" s="908"/>
      <c r="CIP128" s="908"/>
      <c r="CIQ128" s="908"/>
      <c r="CIR128" s="908"/>
      <c r="CIS128" s="908"/>
      <c r="CIT128" s="908"/>
      <c r="CIU128" s="908"/>
      <c r="CIV128" s="908"/>
      <c r="CIW128" s="908"/>
      <c r="CIX128" s="908"/>
      <c r="CIY128" s="908"/>
      <c r="CIZ128" s="908"/>
      <c r="CJA128" s="908"/>
      <c r="CJB128" s="908"/>
      <c r="CJC128" s="908"/>
      <c r="CJD128" s="908"/>
      <c r="CJE128" s="908"/>
      <c r="CJF128" s="908"/>
      <c r="CJG128" s="908"/>
      <c r="CJH128" s="908"/>
      <c r="CJI128" s="908"/>
      <c r="CJJ128" s="908"/>
      <c r="CJK128" s="908"/>
      <c r="CJL128" s="908"/>
      <c r="CJM128" s="908"/>
      <c r="CJN128" s="908"/>
      <c r="CJO128" s="908"/>
      <c r="CJP128" s="908"/>
      <c r="CJQ128" s="908"/>
      <c r="CJR128" s="908"/>
      <c r="CJS128" s="908"/>
      <c r="CJT128" s="908"/>
      <c r="CJU128" s="908"/>
      <c r="CJV128" s="908"/>
      <c r="CJW128" s="908"/>
      <c r="CJX128" s="908"/>
      <c r="CJY128" s="908"/>
      <c r="CJZ128" s="908"/>
      <c r="CKA128" s="908"/>
      <c r="CKB128" s="908"/>
      <c r="CKC128" s="908"/>
      <c r="CKD128" s="908"/>
      <c r="CKE128" s="908"/>
      <c r="CKF128" s="908"/>
      <c r="CKG128" s="908"/>
      <c r="CKH128" s="908"/>
      <c r="CKI128" s="908"/>
      <c r="CKJ128" s="908"/>
      <c r="CKK128" s="908"/>
      <c r="CKL128" s="908"/>
      <c r="CKM128" s="908"/>
      <c r="CKN128" s="908"/>
      <c r="CKO128" s="908"/>
      <c r="CKP128" s="908"/>
      <c r="CKQ128" s="908"/>
      <c r="CKR128" s="908"/>
      <c r="CKS128" s="908"/>
      <c r="CKT128" s="908"/>
      <c r="CKU128" s="908"/>
      <c r="CKV128" s="908"/>
      <c r="CKW128" s="908"/>
      <c r="CKX128" s="908"/>
      <c r="CKY128" s="908"/>
      <c r="CKZ128" s="908"/>
      <c r="CLA128" s="908"/>
      <c r="CLB128" s="908"/>
      <c r="CLC128" s="908"/>
      <c r="CLD128" s="908"/>
      <c r="CLE128" s="908"/>
      <c r="CLF128" s="908"/>
      <c r="CLG128" s="908"/>
      <c r="CLH128" s="908"/>
      <c r="CLI128" s="908"/>
      <c r="CLJ128" s="908"/>
      <c r="CLK128" s="908"/>
      <c r="CLL128" s="908"/>
      <c r="CLM128" s="908"/>
      <c r="CLN128" s="908"/>
      <c r="CLO128" s="908"/>
      <c r="CLP128" s="908"/>
      <c r="CLQ128" s="908"/>
      <c r="CLR128" s="908"/>
      <c r="CLS128" s="908"/>
      <c r="CLT128" s="908"/>
      <c r="CLU128" s="908"/>
      <c r="CLV128" s="908"/>
      <c r="CLW128" s="908"/>
      <c r="CLX128" s="908"/>
      <c r="CLY128" s="908"/>
      <c r="CLZ128" s="908"/>
      <c r="CMA128" s="908"/>
      <c r="CMB128" s="908"/>
      <c r="CMC128" s="908"/>
      <c r="CMD128" s="908"/>
      <c r="CME128" s="908"/>
      <c r="CMF128" s="908"/>
      <c r="CMG128" s="908"/>
      <c r="CMH128" s="908"/>
      <c r="CMI128" s="908"/>
      <c r="CMJ128" s="908"/>
      <c r="CMK128" s="908"/>
      <c r="CML128" s="908"/>
      <c r="CMM128" s="908"/>
      <c r="CMN128" s="908"/>
      <c r="CMO128" s="908"/>
      <c r="CMP128" s="908"/>
      <c r="CMQ128" s="908"/>
      <c r="CMR128" s="908"/>
      <c r="CMS128" s="908"/>
      <c r="CMT128" s="908"/>
      <c r="CMU128" s="908"/>
      <c r="CMV128" s="908"/>
      <c r="CMW128" s="908"/>
      <c r="CMX128" s="908"/>
      <c r="CMY128" s="908"/>
      <c r="CMZ128" s="908"/>
      <c r="CNA128" s="908"/>
      <c r="CNB128" s="908"/>
      <c r="CNC128" s="908"/>
      <c r="CND128" s="908"/>
      <c r="CNE128" s="908"/>
      <c r="CNF128" s="908"/>
      <c r="CNG128" s="908"/>
      <c r="CNH128" s="908"/>
      <c r="CNI128" s="908"/>
      <c r="CNJ128" s="908"/>
      <c r="CNK128" s="908"/>
      <c r="CNL128" s="908"/>
      <c r="CNM128" s="908"/>
      <c r="CNN128" s="908"/>
      <c r="CNO128" s="908"/>
      <c r="CNP128" s="908"/>
      <c r="CNQ128" s="908"/>
      <c r="CNR128" s="908"/>
      <c r="CNS128" s="908"/>
      <c r="CNT128" s="908"/>
      <c r="CNU128" s="908"/>
      <c r="CNV128" s="908"/>
      <c r="CNW128" s="908"/>
      <c r="CNX128" s="908"/>
      <c r="CNY128" s="908"/>
      <c r="CNZ128" s="908"/>
      <c r="COA128" s="908"/>
      <c r="COB128" s="908"/>
      <c r="COC128" s="908"/>
      <c r="COD128" s="908"/>
      <c r="COE128" s="908"/>
      <c r="COF128" s="908"/>
      <c r="COG128" s="908"/>
      <c r="COH128" s="908"/>
      <c r="COI128" s="908"/>
      <c r="COJ128" s="908"/>
      <c r="COK128" s="908"/>
      <c r="COL128" s="908"/>
      <c r="COM128" s="908"/>
      <c r="CON128" s="908"/>
      <c r="COO128" s="908"/>
      <c r="COP128" s="908"/>
      <c r="COQ128" s="908"/>
      <c r="COR128" s="908"/>
      <c r="COS128" s="908"/>
      <c r="COT128" s="908"/>
      <c r="COU128" s="908"/>
      <c r="COV128" s="908"/>
      <c r="COW128" s="908"/>
      <c r="COX128" s="908"/>
      <c r="COY128" s="908"/>
      <c r="COZ128" s="908"/>
      <c r="CPA128" s="908"/>
      <c r="CPB128" s="908"/>
      <c r="CPC128" s="908"/>
      <c r="CPD128" s="908"/>
      <c r="CPE128" s="908"/>
      <c r="CPF128" s="908"/>
      <c r="CPG128" s="908"/>
      <c r="CPH128" s="908"/>
      <c r="CPI128" s="908"/>
      <c r="CPJ128" s="908"/>
      <c r="CPK128" s="908"/>
      <c r="CPL128" s="908"/>
      <c r="CPM128" s="908"/>
      <c r="CPN128" s="908"/>
      <c r="CPO128" s="908"/>
      <c r="CPP128" s="908"/>
      <c r="CPQ128" s="908"/>
      <c r="CPR128" s="908"/>
      <c r="CPS128" s="908"/>
      <c r="CPT128" s="908"/>
      <c r="CPU128" s="908"/>
      <c r="CPV128" s="908"/>
      <c r="CPW128" s="908"/>
      <c r="CPX128" s="908"/>
      <c r="CPY128" s="908"/>
      <c r="CPZ128" s="908"/>
      <c r="CQA128" s="908"/>
      <c r="CQB128" s="908"/>
      <c r="CQC128" s="908"/>
      <c r="CQD128" s="908"/>
      <c r="CQE128" s="908"/>
      <c r="CQF128" s="908"/>
      <c r="CQG128" s="908"/>
      <c r="CQH128" s="908"/>
      <c r="CQI128" s="908"/>
      <c r="CQJ128" s="908"/>
      <c r="CQK128" s="908"/>
      <c r="CQL128" s="908"/>
      <c r="CQM128" s="908"/>
      <c r="CQN128" s="908"/>
      <c r="CQO128" s="908"/>
      <c r="CQP128" s="908"/>
      <c r="CQQ128" s="908"/>
      <c r="CQR128" s="908"/>
      <c r="CQS128" s="908"/>
      <c r="CQT128" s="908"/>
      <c r="CQU128" s="908"/>
      <c r="CQV128" s="908"/>
      <c r="CQW128" s="908"/>
      <c r="CQX128" s="908"/>
      <c r="CQY128" s="908"/>
      <c r="CQZ128" s="908"/>
      <c r="CRA128" s="908"/>
      <c r="CRB128" s="908"/>
      <c r="CRC128" s="908"/>
      <c r="CRD128" s="908"/>
      <c r="CRE128" s="908"/>
      <c r="CRF128" s="908"/>
      <c r="CRG128" s="908"/>
      <c r="CRH128" s="908"/>
      <c r="CRI128" s="908"/>
      <c r="CRJ128" s="908"/>
      <c r="CRK128" s="908"/>
      <c r="CRL128" s="908"/>
      <c r="CRM128" s="908"/>
      <c r="CRN128" s="908"/>
      <c r="CRO128" s="908"/>
      <c r="CRP128" s="908"/>
      <c r="CRQ128" s="908"/>
      <c r="CRR128" s="908"/>
      <c r="CRS128" s="908"/>
      <c r="CRT128" s="908"/>
      <c r="CRU128" s="908"/>
      <c r="CRV128" s="908"/>
      <c r="CRW128" s="908"/>
      <c r="CRX128" s="908"/>
      <c r="CRY128" s="908"/>
      <c r="CRZ128" s="908"/>
      <c r="CSA128" s="908"/>
      <c r="CSB128" s="908"/>
      <c r="CSC128" s="908"/>
      <c r="CSD128" s="908"/>
      <c r="CSE128" s="908"/>
      <c r="CSF128" s="908"/>
      <c r="CSG128" s="908"/>
      <c r="CSH128" s="908"/>
      <c r="CSI128" s="908"/>
      <c r="CSJ128" s="908"/>
      <c r="CSK128" s="908"/>
      <c r="CSL128" s="908"/>
      <c r="CSM128" s="908"/>
      <c r="CSN128" s="908"/>
      <c r="CSO128" s="908"/>
      <c r="CSP128" s="908"/>
      <c r="CSQ128" s="908"/>
      <c r="CSR128" s="908"/>
      <c r="CSS128" s="908"/>
      <c r="CST128" s="908"/>
      <c r="CSU128" s="908"/>
      <c r="CSV128" s="908"/>
      <c r="CSW128" s="908"/>
      <c r="CSX128" s="908"/>
      <c r="CSY128" s="908"/>
      <c r="CSZ128" s="908"/>
      <c r="CTA128" s="908"/>
      <c r="CTB128" s="908"/>
      <c r="CTC128" s="908"/>
      <c r="CTD128" s="908"/>
      <c r="CTE128" s="908"/>
      <c r="CTF128" s="908"/>
      <c r="CTG128" s="908"/>
      <c r="CTH128" s="908"/>
      <c r="CTI128" s="908"/>
      <c r="CTJ128" s="908"/>
      <c r="CTK128" s="908"/>
      <c r="CTL128" s="908"/>
      <c r="CTM128" s="908"/>
      <c r="CTN128" s="908"/>
      <c r="CTO128" s="908"/>
      <c r="CTP128" s="908"/>
      <c r="CTQ128" s="908"/>
      <c r="CTR128" s="908"/>
      <c r="CTS128" s="908"/>
      <c r="CTT128" s="908"/>
      <c r="CTU128" s="908"/>
      <c r="CTV128" s="908"/>
      <c r="CTW128" s="908"/>
      <c r="CTX128" s="908"/>
      <c r="CTY128" s="908"/>
      <c r="CTZ128" s="908"/>
      <c r="CUA128" s="908"/>
      <c r="CUB128" s="908"/>
      <c r="CUC128" s="908"/>
      <c r="CUD128" s="908"/>
      <c r="CUE128" s="908"/>
      <c r="CUF128" s="908"/>
      <c r="CUG128" s="908"/>
      <c r="CUH128" s="908"/>
      <c r="CUI128" s="908"/>
      <c r="CUJ128" s="908"/>
      <c r="CUK128" s="908"/>
      <c r="CUL128" s="908"/>
      <c r="CUM128" s="908"/>
      <c r="CUN128" s="908"/>
      <c r="CUO128" s="908"/>
      <c r="CUP128" s="908"/>
      <c r="CUQ128" s="908"/>
      <c r="CUR128" s="908"/>
      <c r="CUS128" s="908"/>
      <c r="CUT128" s="908"/>
      <c r="CUU128" s="908"/>
      <c r="CUV128" s="908"/>
      <c r="CUW128" s="908"/>
      <c r="CUX128" s="908"/>
      <c r="CUY128" s="908"/>
      <c r="CUZ128" s="908"/>
      <c r="CVA128" s="908"/>
      <c r="CVB128" s="908"/>
      <c r="CVC128" s="908"/>
      <c r="CVD128" s="908"/>
      <c r="CVE128" s="908"/>
      <c r="CVF128" s="908"/>
      <c r="CVG128" s="908"/>
      <c r="CVH128" s="908"/>
      <c r="CVI128" s="908"/>
      <c r="CVJ128" s="908"/>
      <c r="CVK128" s="908"/>
      <c r="CVL128" s="908"/>
      <c r="CVM128" s="908"/>
      <c r="CVN128" s="908"/>
      <c r="CVO128" s="908"/>
      <c r="CVP128" s="908"/>
      <c r="CVQ128" s="908"/>
      <c r="CVR128" s="908"/>
      <c r="CVS128" s="908"/>
      <c r="CVT128" s="908"/>
      <c r="CVU128" s="908"/>
      <c r="CVV128" s="908"/>
      <c r="CVW128" s="908"/>
      <c r="CVX128" s="908"/>
      <c r="CVY128" s="908"/>
      <c r="CVZ128" s="908"/>
      <c r="CWA128" s="908"/>
      <c r="CWB128" s="908"/>
      <c r="CWC128" s="908"/>
      <c r="CWD128" s="908"/>
      <c r="CWE128" s="908"/>
      <c r="CWF128" s="908"/>
      <c r="CWG128" s="908"/>
      <c r="CWH128" s="908"/>
      <c r="CWI128" s="908"/>
      <c r="CWJ128" s="908"/>
      <c r="CWK128" s="908"/>
      <c r="CWL128" s="908"/>
      <c r="CWM128" s="908"/>
      <c r="CWN128" s="908"/>
      <c r="CWO128" s="908"/>
      <c r="CWP128" s="908"/>
      <c r="CWQ128" s="908"/>
      <c r="CWR128" s="908"/>
      <c r="CWS128" s="908"/>
      <c r="CWT128" s="908"/>
      <c r="CWU128" s="908"/>
      <c r="CWV128" s="908"/>
      <c r="CWW128" s="908"/>
      <c r="CWX128" s="908"/>
      <c r="CWY128" s="908"/>
      <c r="CWZ128" s="908"/>
      <c r="CXA128" s="908"/>
      <c r="CXB128" s="908"/>
      <c r="CXC128" s="908"/>
      <c r="CXD128" s="908"/>
      <c r="CXE128" s="908"/>
      <c r="CXF128" s="908"/>
      <c r="CXG128" s="908"/>
      <c r="CXH128" s="908"/>
      <c r="CXI128" s="908"/>
      <c r="CXJ128" s="908"/>
      <c r="CXK128" s="908"/>
      <c r="CXL128" s="908"/>
      <c r="CXM128" s="908"/>
      <c r="CXN128" s="908"/>
      <c r="CXO128" s="908"/>
      <c r="CXP128" s="908"/>
      <c r="CXQ128" s="908"/>
      <c r="CXR128" s="908"/>
      <c r="CXS128" s="908"/>
      <c r="CXT128" s="908"/>
      <c r="CXU128" s="908"/>
      <c r="CXV128" s="908"/>
      <c r="CXW128" s="908"/>
      <c r="CXX128" s="908"/>
      <c r="CXY128" s="908"/>
      <c r="CXZ128" s="908"/>
      <c r="CYA128" s="908"/>
      <c r="CYB128" s="908"/>
      <c r="CYC128" s="908"/>
      <c r="CYD128" s="908"/>
      <c r="CYE128" s="908"/>
      <c r="CYF128" s="908"/>
      <c r="CYG128" s="908"/>
      <c r="CYH128" s="908"/>
      <c r="CYI128" s="908"/>
      <c r="CYJ128" s="908"/>
      <c r="CYK128" s="908"/>
      <c r="CYL128" s="908"/>
      <c r="CYM128" s="908"/>
      <c r="CYN128" s="908"/>
      <c r="CYO128" s="908"/>
      <c r="CYP128" s="908"/>
      <c r="CYQ128" s="908"/>
      <c r="CYR128" s="908"/>
      <c r="CYS128" s="908"/>
      <c r="CYT128" s="908"/>
      <c r="CYU128" s="908"/>
      <c r="CYV128" s="908"/>
      <c r="CYW128" s="908"/>
      <c r="CYX128" s="908"/>
      <c r="CYY128" s="908"/>
      <c r="CYZ128" s="908"/>
      <c r="CZA128" s="908"/>
      <c r="CZB128" s="908"/>
      <c r="CZC128" s="908"/>
      <c r="CZD128" s="908"/>
      <c r="CZE128" s="908"/>
      <c r="CZF128" s="908"/>
      <c r="CZG128" s="908"/>
      <c r="CZH128" s="908"/>
      <c r="CZI128" s="908"/>
      <c r="CZJ128" s="908"/>
      <c r="CZK128" s="908"/>
      <c r="CZL128" s="908"/>
      <c r="CZM128" s="908"/>
      <c r="CZN128" s="908"/>
      <c r="CZO128" s="908"/>
      <c r="CZP128" s="908"/>
      <c r="CZQ128" s="908"/>
      <c r="CZR128" s="908"/>
      <c r="CZS128" s="908"/>
      <c r="CZT128" s="908"/>
      <c r="CZU128" s="908"/>
      <c r="CZV128" s="908"/>
      <c r="CZW128" s="908"/>
      <c r="CZX128" s="908"/>
      <c r="CZY128" s="908"/>
      <c r="CZZ128" s="908"/>
      <c r="DAA128" s="908"/>
      <c r="DAB128" s="908"/>
      <c r="DAC128" s="908"/>
      <c r="DAD128" s="908"/>
      <c r="DAE128" s="908"/>
      <c r="DAF128" s="908"/>
      <c r="DAG128" s="908"/>
      <c r="DAH128" s="908"/>
      <c r="DAI128" s="908"/>
      <c r="DAJ128" s="908"/>
      <c r="DAK128" s="908"/>
      <c r="DAL128" s="908"/>
      <c r="DAM128" s="908"/>
      <c r="DAN128" s="908"/>
      <c r="DAO128" s="908"/>
      <c r="DAP128" s="908"/>
      <c r="DAQ128" s="908"/>
      <c r="DAR128" s="908"/>
      <c r="DAS128" s="908"/>
      <c r="DAT128" s="908"/>
      <c r="DAU128" s="908"/>
      <c r="DAV128" s="908"/>
      <c r="DAW128" s="908"/>
      <c r="DAX128" s="908"/>
      <c r="DAY128" s="908"/>
      <c r="DAZ128" s="908"/>
      <c r="DBA128" s="908"/>
      <c r="DBB128" s="908"/>
      <c r="DBC128" s="908"/>
      <c r="DBD128" s="908"/>
      <c r="DBE128" s="908"/>
      <c r="DBF128" s="908"/>
      <c r="DBG128" s="908"/>
      <c r="DBH128" s="908"/>
      <c r="DBI128" s="908"/>
      <c r="DBJ128" s="908"/>
      <c r="DBK128" s="908"/>
      <c r="DBL128" s="908"/>
      <c r="DBM128" s="908"/>
      <c r="DBN128" s="908"/>
      <c r="DBO128" s="908"/>
      <c r="DBP128" s="908"/>
      <c r="DBQ128" s="908"/>
      <c r="DBR128" s="908"/>
      <c r="DBS128" s="908"/>
      <c r="DBT128" s="908"/>
      <c r="DBU128" s="908"/>
      <c r="DBV128" s="908"/>
      <c r="DBW128" s="908"/>
      <c r="DBX128" s="908"/>
      <c r="DBY128" s="908"/>
      <c r="DBZ128" s="908"/>
      <c r="DCA128" s="908"/>
      <c r="DCB128" s="908"/>
      <c r="DCC128" s="908"/>
      <c r="DCD128" s="908"/>
      <c r="DCE128" s="908"/>
      <c r="DCF128" s="908"/>
      <c r="DCG128" s="908"/>
      <c r="DCH128" s="908"/>
      <c r="DCI128" s="908"/>
      <c r="DCJ128" s="908"/>
      <c r="DCK128" s="908"/>
      <c r="DCL128" s="908"/>
      <c r="DCM128" s="908"/>
      <c r="DCN128" s="908"/>
      <c r="DCO128" s="908"/>
      <c r="DCP128" s="908"/>
      <c r="DCQ128" s="908"/>
      <c r="DCR128" s="908"/>
      <c r="DCS128" s="908"/>
      <c r="DCT128" s="908"/>
      <c r="DCU128" s="908"/>
      <c r="DCV128" s="908"/>
      <c r="DCW128" s="908"/>
      <c r="DCX128" s="908"/>
      <c r="DCY128" s="908"/>
      <c r="DCZ128" s="908"/>
      <c r="DDA128" s="908"/>
      <c r="DDB128" s="908"/>
      <c r="DDC128" s="908"/>
      <c r="DDD128" s="908"/>
      <c r="DDE128" s="908"/>
      <c r="DDF128" s="908"/>
      <c r="DDG128" s="908"/>
      <c r="DDH128" s="908"/>
      <c r="DDI128" s="908"/>
      <c r="DDJ128" s="908"/>
      <c r="DDK128" s="908"/>
      <c r="DDL128" s="908"/>
      <c r="DDM128" s="908"/>
      <c r="DDN128" s="908"/>
      <c r="DDO128" s="908"/>
      <c r="DDP128" s="908"/>
      <c r="DDQ128" s="908"/>
      <c r="DDR128" s="908"/>
      <c r="DDS128" s="908"/>
      <c r="DDT128" s="908"/>
      <c r="DDU128" s="908"/>
      <c r="DDV128" s="908"/>
      <c r="DDW128" s="908"/>
      <c r="DDX128" s="908"/>
      <c r="DDY128" s="908"/>
      <c r="DDZ128" s="908"/>
      <c r="DEA128" s="908"/>
      <c r="DEB128" s="908"/>
      <c r="DEC128" s="908"/>
      <c r="DED128" s="908"/>
      <c r="DEE128" s="908"/>
      <c r="DEF128" s="908"/>
      <c r="DEG128" s="908"/>
      <c r="DEH128" s="908"/>
      <c r="DEI128" s="908"/>
      <c r="DEJ128" s="908"/>
      <c r="DEK128" s="908"/>
      <c r="DEL128" s="908"/>
      <c r="DEM128" s="908"/>
      <c r="DEN128" s="908"/>
      <c r="DEO128" s="908"/>
      <c r="DEP128" s="908"/>
      <c r="DEQ128" s="908"/>
      <c r="DER128" s="908"/>
      <c r="DES128" s="908"/>
      <c r="DET128" s="908"/>
      <c r="DEU128" s="908"/>
      <c r="DEV128" s="908"/>
      <c r="DEW128" s="908"/>
      <c r="DEX128" s="908"/>
      <c r="DEY128" s="908"/>
      <c r="DEZ128" s="908"/>
      <c r="DFA128" s="908"/>
      <c r="DFB128" s="908"/>
      <c r="DFC128" s="908"/>
      <c r="DFD128" s="908"/>
      <c r="DFE128" s="908"/>
      <c r="DFF128" s="908"/>
      <c r="DFG128" s="908"/>
      <c r="DFH128" s="908"/>
      <c r="DFI128" s="908"/>
      <c r="DFJ128" s="908"/>
      <c r="DFK128" s="908"/>
      <c r="DFL128" s="908"/>
      <c r="DFM128" s="908"/>
      <c r="DFN128" s="908"/>
      <c r="DFO128" s="908"/>
      <c r="DFP128" s="908"/>
      <c r="DFQ128" s="908"/>
      <c r="DFR128" s="908"/>
      <c r="DFS128" s="908"/>
      <c r="DFT128" s="908"/>
      <c r="DFU128" s="908"/>
      <c r="DFV128" s="908"/>
      <c r="DFW128" s="908"/>
      <c r="DFX128" s="908"/>
      <c r="DFY128" s="908"/>
      <c r="DFZ128" s="908"/>
      <c r="DGA128" s="908"/>
      <c r="DGB128" s="908"/>
      <c r="DGC128" s="908"/>
      <c r="DGD128" s="908"/>
      <c r="DGE128" s="908"/>
      <c r="DGF128" s="908"/>
      <c r="DGG128" s="908"/>
      <c r="DGH128" s="908"/>
      <c r="DGI128" s="908"/>
      <c r="DGJ128" s="908"/>
      <c r="DGK128" s="908"/>
      <c r="DGL128" s="908"/>
      <c r="DGM128" s="908"/>
      <c r="DGN128" s="908"/>
      <c r="DGO128" s="908"/>
      <c r="DGP128" s="908"/>
      <c r="DGQ128" s="908"/>
      <c r="DGR128" s="908"/>
      <c r="DGS128" s="908"/>
      <c r="DGT128" s="908"/>
      <c r="DGU128" s="908"/>
      <c r="DGV128" s="908"/>
      <c r="DGW128" s="908"/>
      <c r="DGX128" s="908"/>
      <c r="DGY128" s="908"/>
      <c r="DGZ128" s="908"/>
      <c r="DHA128" s="908"/>
      <c r="DHB128" s="908"/>
      <c r="DHC128" s="908"/>
      <c r="DHD128" s="908"/>
      <c r="DHE128" s="908"/>
      <c r="DHF128" s="908"/>
      <c r="DHG128" s="908"/>
      <c r="DHH128" s="908"/>
      <c r="DHI128" s="908"/>
      <c r="DHJ128" s="908"/>
      <c r="DHK128" s="908"/>
      <c r="DHL128" s="908"/>
      <c r="DHM128" s="908"/>
      <c r="DHN128" s="908"/>
      <c r="DHO128" s="908"/>
      <c r="DHP128" s="908"/>
      <c r="DHQ128" s="908"/>
      <c r="DHR128" s="908"/>
      <c r="DHS128" s="908"/>
      <c r="DHT128" s="908"/>
      <c r="DHU128" s="908"/>
      <c r="DHV128" s="908"/>
      <c r="DHW128" s="908"/>
      <c r="DHX128" s="908"/>
      <c r="DHY128" s="908"/>
      <c r="DHZ128" s="908"/>
      <c r="DIA128" s="908"/>
      <c r="DIB128" s="908"/>
      <c r="DIC128" s="908"/>
      <c r="DID128" s="908"/>
      <c r="DIE128" s="908"/>
      <c r="DIF128" s="908"/>
      <c r="DIG128" s="908"/>
      <c r="DIH128" s="908"/>
      <c r="DII128" s="908"/>
      <c r="DIJ128" s="908"/>
      <c r="DIK128" s="908"/>
      <c r="DIL128" s="908"/>
      <c r="DIM128" s="908"/>
      <c r="DIN128" s="908"/>
      <c r="DIO128" s="908"/>
      <c r="DIP128" s="908"/>
      <c r="DIQ128" s="908"/>
      <c r="DIR128" s="908"/>
      <c r="DIS128" s="908"/>
      <c r="DIT128" s="908"/>
      <c r="DIU128" s="908"/>
      <c r="DIV128" s="908"/>
      <c r="DIW128" s="908"/>
      <c r="DIX128" s="908"/>
      <c r="DIY128" s="908"/>
      <c r="DIZ128" s="908"/>
      <c r="DJA128" s="908"/>
      <c r="DJB128" s="908"/>
      <c r="DJC128" s="908"/>
      <c r="DJD128" s="908"/>
      <c r="DJE128" s="908"/>
      <c r="DJF128" s="908"/>
      <c r="DJG128" s="908"/>
      <c r="DJH128" s="908"/>
      <c r="DJI128" s="908"/>
      <c r="DJJ128" s="908"/>
      <c r="DJK128" s="908"/>
      <c r="DJL128" s="908"/>
      <c r="DJM128" s="908"/>
      <c r="DJN128" s="908"/>
      <c r="DJO128" s="908"/>
      <c r="DJP128" s="908"/>
      <c r="DJQ128" s="908"/>
      <c r="DJR128" s="908"/>
      <c r="DJS128" s="908"/>
      <c r="DJT128" s="908"/>
      <c r="DJU128" s="908"/>
      <c r="DJV128" s="908"/>
      <c r="DJW128" s="908"/>
      <c r="DJX128" s="908"/>
      <c r="DJY128" s="908"/>
      <c r="DJZ128" s="908"/>
      <c r="DKA128" s="908"/>
      <c r="DKB128" s="908"/>
      <c r="DKC128" s="908"/>
      <c r="DKD128" s="908"/>
      <c r="DKE128" s="908"/>
      <c r="DKF128" s="908"/>
      <c r="DKG128" s="908"/>
      <c r="DKH128" s="908"/>
      <c r="DKI128" s="908"/>
      <c r="DKJ128" s="908"/>
      <c r="DKK128" s="908"/>
      <c r="DKL128" s="908"/>
      <c r="DKM128" s="908"/>
      <c r="DKN128" s="908"/>
      <c r="DKO128" s="908"/>
      <c r="DKP128" s="908"/>
      <c r="DKQ128" s="908"/>
      <c r="DKR128" s="908"/>
      <c r="DKS128" s="908"/>
      <c r="DKT128" s="908"/>
      <c r="DKU128" s="908"/>
      <c r="DKV128" s="908"/>
      <c r="DKW128" s="908"/>
      <c r="DKX128" s="908"/>
      <c r="DKY128" s="908"/>
      <c r="DKZ128" s="908"/>
      <c r="DLA128" s="908"/>
      <c r="DLB128" s="908"/>
      <c r="DLC128" s="908"/>
      <c r="DLD128" s="908"/>
      <c r="DLE128" s="908"/>
      <c r="DLF128" s="908"/>
      <c r="DLG128" s="908"/>
      <c r="DLH128" s="908"/>
      <c r="DLI128" s="908"/>
      <c r="DLJ128" s="908"/>
      <c r="DLK128" s="908"/>
      <c r="DLL128" s="908"/>
      <c r="DLM128" s="908"/>
      <c r="DLN128" s="908"/>
      <c r="DLO128" s="908"/>
      <c r="DLP128" s="908"/>
      <c r="DLQ128" s="908"/>
      <c r="DLR128" s="908"/>
      <c r="DLS128" s="908"/>
      <c r="DLT128" s="908"/>
      <c r="DLU128" s="908"/>
      <c r="DLV128" s="908"/>
      <c r="DLW128" s="908"/>
      <c r="DLX128" s="908"/>
      <c r="DLY128" s="908"/>
      <c r="DLZ128" s="908"/>
      <c r="DMA128" s="908"/>
      <c r="DMB128" s="908"/>
      <c r="DMC128" s="908"/>
      <c r="DMD128" s="908"/>
      <c r="DME128" s="908"/>
      <c r="DMF128" s="908"/>
      <c r="DMG128" s="908"/>
      <c r="DMH128" s="908"/>
      <c r="DMI128" s="908"/>
      <c r="DMJ128" s="908"/>
      <c r="DMK128" s="908"/>
      <c r="DML128" s="908"/>
      <c r="DMM128" s="908"/>
      <c r="DMN128" s="908"/>
      <c r="DMO128" s="908"/>
      <c r="DMP128" s="908"/>
      <c r="DMQ128" s="908"/>
      <c r="DMR128" s="908"/>
      <c r="DMS128" s="908"/>
      <c r="DMT128" s="908"/>
      <c r="DMU128" s="908"/>
      <c r="DMV128" s="908"/>
      <c r="DMW128" s="908"/>
      <c r="DMX128" s="908"/>
      <c r="DMY128" s="908"/>
      <c r="DMZ128" s="908"/>
      <c r="DNA128" s="908"/>
      <c r="DNB128" s="908"/>
      <c r="DNC128" s="908"/>
      <c r="DND128" s="908"/>
      <c r="DNE128" s="908"/>
      <c r="DNF128" s="908"/>
      <c r="DNG128" s="908"/>
      <c r="DNH128" s="908"/>
      <c r="DNI128" s="908"/>
      <c r="DNJ128" s="908"/>
      <c r="DNK128" s="908"/>
      <c r="DNL128" s="908"/>
      <c r="DNM128" s="908"/>
      <c r="DNN128" s="908"/>
      <c r="DNO128" s="908"/>
      <c r="DNP128" s="908"/>
      <c r="DNQ128" s="908"/>
      <c r="DNR128" s="908"/>
      <c r="DNS128" s="908"/>
      <c r="DNT128" s="908"/>
      <c r="DNU128" s="908"/>
      <c r="DNV128" s="908"/>
      <c r="DNW128" s="908"/>
      <c r="DNX128" s="908"/>
      <c r="DNY128" s="908"/>
      <c r="DNZ128" s="908"/>
      <c r="DOA128" s="908"/>
      <c r="DOB128" s="908"/>
      <c r="DOC128" s="908"/>
      <c r="DOD128" s="908"/>
      <c r="DOE128" s="908"/>
      <c r="DOF128" s="908"/>
      <c r="DOG128" s="908"/>
      <c r="DOH128" s="908"/>
      <c r="DOI128" s="908"/>
      <c r="DOJ128" s="908"/>
      <c r="DOK128" s="908"/>
      <c r="DOL128" s="908"/>
      <c r="DOM128" s="908"/>
      <c r="DON128" s="908"/>
      <c r="DOO128" s="908"/>
      <c r="DOP128" s="908"/>
      <c r="DOQ128" s="908"/>
      <c r="DOR128" s="908"/>
      <c r="DOS128" s="908"/>
      <c r="DOT128" s="908"/>
      <c r="DOU128" s="908"/>
      <c r="DOV128" s="908"/>
      <c r="DOW128" s="908"/>
      <c r="DOX128" s="908"/>
      <c r="DOY128" s="908"/>
      <c r="DOZ128" s="908"/>
      <c r="DPA128" s="908"/>
      <c r="DPB128" s="908"/>
      <c r="DPC128" s="908"/>
      <c r="DPD128" s="908"/>
      <c r="DPE128" s="908"/>
      <c r="DPF128" s="908"/>
      <c r="DPG128" s="908"/>
      <c r="DPH128" s="908"/>
      <c r="DPI128" s="908"/>
      <c r="DPJ128" s="908"/>
      <c r="DPK128" s="908"/>
      <c r="DPL128" s="908"/>
      <c r="DPM128" s="908"/>
      <c r="DPN128" s="908"/>
      <c r="DPO128" s="908"/>
      <c r="DPP128" s="908"/>
      <c r="DPQ128" s="908"/>
      <c r="DPR128" s="908"/>
      <c r="DPS128" s="908"/>
      <c r="DPT128" s="908"/>
      <c r="DPU128" s="908"/>
      <c r="DPV128" s="908"/>
      <c r="DPW128" s="908"/>
      <c r="DPX128" s="908"/>
      <c r="DPY128" s="908"/>
      <c r="DPZ128" s="908"/>
      <c r="DQA128" s="908"/>
      <c r="DQB128" s="908"/>
      <c r="DQC128" s="908"/>
      <c r="DQD128" s="908"/>
      <c r="DQE128" s="908"/>
      <c r="DQF128" s="908"/>
      <c r="DQG128" s="908"/>
      <c r="DQH128" s="908"/>
      <c r="DQI128" s="908"/>
      <c r="DQJ128" s="908"/>
      <c r="DQK128" s="908"/>
      <c r="DQL128" s="908"/>
      <c r="DQM128" s="908"/>
      <c r="DQN128" s="908"/>
      <c r="DQO128" s="908"/>
      <c r="DQP128" s="908"/>
      <c r="DQQ128" s="908"/>
      <c r="DQR128" s="908"/>
      <c r="DQS128" s="908"/>
      <c r="DQT128" s="908"/>
      <c r="DQU128" s="908"/>
      <c r="DQV128" s="908"/>
      <c r="DQW128" s="908"/>
      <c r="DQX128" s="908"/>
      <c r="DQY128" s="908"/>
      <c r="DQZ128" s="908"/>
      <c r="DRA128" s="908"/>
      <c r="DRB128" s="908"/>
      <c r="DRC128" s="908"/>
      <c r="DRD128" s="908"/>
      <c r="DRE128" s="908"/>
      <c r="DRF128" s="908"/>
      <c r="DRG128" s="908"/>
      <c r="DRH128" s="908"/>
      <c r="DRI128" s="908"/>
      <c r="DRJ128" s="908"/>
      <c r="DRK128" s="908"/>
      <c r="DRL128" s="908"/>
      <c r="DRM128" s="908"/>
      <c r="DRN128" s="908"/>
      <c r="DRO128" s="908"/>
      <c r="DRP128" s="908"/>
      <c r="DRQ128" s="908"/>
      <c r="DRR128" s="908"/>
      <c r="DRS128" s="908"/>
      <c r="DRT128" s="908"/>
      <c r="DRU128" s="908"/>
      <c r="DRV128" s="908"/>
      <c r="DRW128" s="908"/>
      <c r="DRX128" s="908"/>
      <c r="DRY128" s="908"/>
      <c r="DRZ128" s="908"/>
      <c r="DSA128" s="908"/>
      <c r="DSB128" s="908"/>
      <c r="DSC128" s="908"/>
      <c r="DSD128" s="908"/>
      <c r="DSE128" s="908"/>
      <c r="DSF128" s="908"/>
      <c r="DSG128" s="908"/>
      <c r="DSH128" s="908"/>
      <c r="DSI128" s="908"/>
      <c r="DSJ128" s="908"/>
      <c r="DSK128" s="908"/>
      <c r="DSL128" s="908"/>
      <c r="DSM128" s="908"/>
      <c r="DSN128" s="908"/>
      <c r="DSO128" s="908"/>
      <c r="DSP128" s="908"/>
      <c r="DSQ128" s="908"/>
      <c r="DSR128" s="908"/>
      <c r="DSS128" s="908"/>
      <c r="DST128" s="908"/>
      <c r="DSU128" s="908"/>
      <c r="DSV128" s="908"/>
      <c r="DSW128" s="908"/>
      <c r="DSX128" s="908"/>
      <c r="DSY128" s="908"/>
      <c r="DSZ128" s="908"/>
      <c r="DTA128" s="908"/>
      <c r="DTB128" s="908"/>
      <c r="DTC128" s="908"/>
      <c r="DTD128" s="908"/>
      <c r="DTE128" s="908"/>
      <c r="DTF128" s="908"/>
      <c r="DTG128" s="908"/>
      <c r="DTH128" s="908"/>
      <c r="DTI128" s="908"/>
      <c r="DTJ128" s="908"/>
      <c r="DTK128" s="908"/>
      <c r="DTL128" s="908"/>
      <c r="DTM128" s="908"/>
      <c r="DTN128" s="908"/>
      <c r="DTO128" s="908"/>
      <c r="DTP128" s="908"/>
      <c r="DTQ128" s="908"/>
      <c r="DTR128" s="908"/>
      <c r="DTS128" s="908"/>
      <c r="DTT128" s="908"/>
      <c r="DTU128" s="908"/>
      <c r="DTV128" s="908"/>
      <c r="DTW128" s="908"/>
      <c r="DTX128" s="908"/>
      <c r="DTY128" s="908"/>
      <c r="DTZ128" s="908"/>
      <c r="DUA128" s="908"/>
      <c r="DUB128" s="908"/>
      <c r="DUC128" s="908"/>
      <c r="DUD128" s="908"/>
      <c r="DUE128" s="908"/>
      <c r="DUF128" s="908"/>
      <c r="DUG128" s="908"/>
      <c r="DUH128" s="908"/>
      <c r="DUI128" s="908"/>
      <c r="DUJ128" s="908"/>
      <c r="DUK128" s="908"/>
      <c r="DUL128" s="908"/>
      <c r="DUM128" s="908"/>
      <c r="DUN128" s="908"/>
      <c r="DUO128" s="908"/>
      <c r="DUP128" s="908"/>
      <c r="DUQ128" s="908"/>
      <c r="DUR128" s="908"/>
      <c r="DUS128" s="908"/>
      <c r="DUT128" s="908"/>
      <c r="DUU128" s="908"/>
      <c r="DUV128" s="908"/>
      <c r="DUW128" s="908"/>
      <c r="DUX128" s="908"/>
      <c r="DUY128" s="908"/>
      <c r="DUZ128" s="908"/>
      <c r="DVA128" s="908"/>
      <c r="DVB128" s="908"/>
      <c r="DVC128" s="908"/>
      <c r="DVD128" s="908"/>
      <c r="DVE128" s="908"/>
      <c r="DVF128" s="908"/>
      <c r="DVG128" s="908"/>
      <c r="DVH128" s="908"/>
      <c r="DVI128" s="908"/>
      <c r="DVJ128" s="908"/>
      <c r="DVK128" s="908"/>
      <c r="DVL128" s="908"/>
      <c r="DVM128" s="908"/>
      <c r="DVN128" s="908"/>
      <c r="DVO128" s="908"/>
      <c r="DVP128" s="908"/>
      <c r="DVQ128" s="908"/>
      <c r="DVR128" s="908"/>
      <c r="DVS128" s="908"/>
      <c r="DVT128" s="908"/>
      <c r="DVU128" s="908"/>
      <c r="DVV128" s="908"/>
      <c r="DVW128" s="908"/>
      <c r="DVX128" s="908"/>
      <c r="DVY128" s="908"/>
      <c r="DVZ128" s="908"/>
      <c r="DWA128" s="908"/>
      <c r="DWB128" s="908"/>
      <c r="DWC128" s="908"/>
      <c r="DWD128" s="908"/>
      <c r="DWE128" s="908"/>
      <c r="DWF128" s="908"/>
      <c r="DWG128" s="908"/>
      <c r="DWH128" s="908"/>
      <c r="DWI128" s="908"/>
      <c r="DWJ128" s="908"/>
      <c r="DWK128" s="908"/>
      <c r="DWL128" s="908"/>
      <c r="DWM128" s="908"/>
      <c r="DWN128" s="908"/>
      <c r="DWO128" s="908"/>
      <c r="DWP128" s="908"/>
      <c r="DWQ128" s="908"/>
      <c r="DWR128" s="908"/>
      <c r="DWS128" s="908"/>
      <c r="DWT128" s="908"/>
      <c r="DWU128" s="908"/>
      <c r="DWV128" s="908"/>
      <c r="DWW128" s="908"/>
      <c r="DWX128" s="908"/>
      <c r="DWY128" s="908"/>
      <c r="DWZ128" s="908"/>
      <c r="DXA128" s="908"/>
      <c r="DXB128" s="908"/>
      <c r="DXC128" s="908"/>
      <c r="DXD128" s="908"/>
      <c r="DXE128" s="908"/>
      <c r="DXF128" s="908"/>
      <c r="DXG128" s="908"/>
      <c r="DXH128" s="908"/>
      <c r="DXI128" s="908"/>
      <c r="DXJ128" s="908"/>
      <c r="DXK128" s="908"/>
      <c r="DXL128" s="908"/>
      <c r="DXM128" s="908"/>
      <c r="DXN128" s="908"/>
      <c r="DXO128" s="908"/>
      <c r="DXP128" s="908"/>
      <c r="DXQ128" s="908"/>
      <c r="DXR128" s="908"/>
      <c r="DXS128" s="908"/>
      <c r="DXT128" s="908"/>
      <c r="DXU128" s="908"/>
      <c r="DXV128" s="908"/>
      <c r="DXW128" s="908"/>
      <c r="DXX128" s="908"/>
      <c r="DXY128" s="908"/>
      <c r="DXZ128" s="908"/>
      <c r="DYA128" s="908"/>
      <c r="DYB128" s="908"/>
      <c r="DYC128" s="908"/>
      <c r="DYD128" s="908"/>
      <c r="DYE128" s="908"/>
      <c r="DYF128" s="908"/>
      <c r="DYG128" s="908"/>
      <c r="DYH128" s="908"/>
      <c r="DYI128" s="908"/>
      <c r="DYJ128" s="908"/>
      <c r="DYK128" s="908"/>
      <c r="DYL128" s="908"/>
      <c r="DYM128" s="908"/>
      <c r="DYN128" s="908"/>
      <c r="DYO128" s="908"/>
      <c r="DYP128" s="908"/>
      <c r="DYQ128" s="908"/>
      <c r="DYR128" s="908"/>
      <c r="DYS128" s="908"/>
      <c r="DYT128" s="908"/>
      <c r="DYU128" s="908"/>
      <c r="DYV128" s="908"/>
      <c r="DYW128" s="908"/>
      <c r="DYX128" s="908"/>
      <c r="DYY128" s="908"/>
      <c r="DYZ128" s="908"/>
      <c r="DZA128" s="908"/>
      <c r="DZB128" s="908"/>
      <c r="DZC128" s="908"/>
      <c r="DZD128" s="908"/>
      <c r="DZE128" s="908"/>
      <c r="DZF128" s="908"/>
      <c r="DZG128" s="908"/>
      <c r="DZH128" s="908"/>
      <c r="DZI128" s="908"/>
      <c r="DZJ128" s="908"/>
      <c r="DZK128" s="908"/>
      <c r="DZL128" s="908"/>
      <c r="DZM128" s="908"/>
      <c r="DZN128" s="908"/>
      <c r="DZO128" s="908"/>
      <c r="DZP128" s="908"/>
      <c r="DZQ128" s="908"/>
      <c r="DZR128" s="908"/>
      <c r="DZS128" s="908"/>
      <c r="DZT128" s="908"/>
      <c r="DZU128" s="908"/>
      <c r="DZV128" s="908"/>
      <c r="DZW128" s="908"/>
      <c r="DZX128" s="908"/>
      <c r="DZY128" s="908"/>
      <c r="DZZ128" s="908"/>
      <c r="EAA128" s="908"/>
      <c r="EAB128" s="908"/>
      <c r="EAC128" s="908"/>
      <c r="EAD128" s="908"/>
      <c r="EAE128" s="908"/>
      <c r="EAF128" s="908"/>
      <c r="EAG128" s="908"/>
      <c r="EAH128" s="908"/>
      <c r="EAI128" s="908"/>
      <c r="EAJ128" s="908"/>
      <c r="EAK128" s="908"/>
      <c r="EAL128" s="908"/>
      <c r="EAM128" s="908"/>
      <c r="EAN128" s="908"/>
      <c r="EAO128" s="908"/>
      <c r="EAP128" s="908"/>
      <c r="EAQ128" s="908"/>
      <c r="EAR128" s="908"/>
      <c r="EAS128" s="908"/>
      <c r="EAT128" s="908"/>
      <c r="EAU128" s="908"/>
      <c r="EAV128" s="908"/>
      <c r="EAW128" s="908"/>
      <c r="EAX128" s="908"/>
      <c r="EAY128" s="908"/>
      <c r="EAZ128" s="908"/>
      <c r="EBA128" s="908"/>
      <c r="EBB128" s="908"/>
      <c r="EBC128" s="908"/>
      <c r="EBD128" s="908"/>
      <c r="EBE128" s="908"/>
      <c r="EBF128" s="908"/>
      <c r="EBG128" s="908"/>
      <c r="EBH128" s="908"/>
      <c r="EBI128" s="908"/>
      <c r="EBJ128" s="908"/>
      <c r="EBK128" s="908"/>
      <c r="EBL128" s="908"/>
      <c r="EBM128" s="908"/>
      <c r="EBN128" s="908"/>
      <c r="EBO128" s="908"/>
      <c r="EBP128" s="908"/>
      <c r="EBQ128" s="908"/>
      <c r="EBR128" s="908"/>
      <c r="EBS128" s="908"/>
      <c r="EBT128" s="908"/>
      <c r="EBU128" s="908"/>
      <c r="EBV128" s="908"/>
      <c r="EBW128" s="908"/>
      <c r="EBX128" s="908"/>
      <c r="EBY128" s="908"/>
      <c r="EBZ128" s="908"/>
      <c r="ECA128" s="908"/>
      <c r="ECB128" s="908"/>
      <c r="ECC128" s="908"/>
      <c r="ECD128" s="908"/>
      <c r="ECE128" s="908"/>
      <c r="ECF128" s="908"/>
      <c r="ECG128" s="908"/>
      <c r="ECH128" s="908"/>
      <c r="ECI128" s="908"/>
      <c r="ECJ128" s="908"/>
      <c r="ECK128" s="908"/>
      <c r="ECL128" s="908"/>
      <c r="ECM128" s="908"/>
      <c r="ECN128" s="908"/>
      <c r="ECO128" s="908"/>
      <c r="ECP128" s="908"/>
      <c r="ECQ128" s="908"/>
      <c r="ECR128" s="908"/>
      <c r="ECS128" s="908"/>
      <c r="ECT128" s="908"/>
      <c r="ECU128" s="908"/>
      <c r="ECV128" s="908"/>
      <c r="ECW128" s="908"/>
      <c r="ECX128" s="908"/>
      <c r="ECY128" s="908"/>
      <c r="ECZ128" s="908"/>
      <c r="EDA128" s="908"/>
      <c r="EDB128" s="908"/>
      <c r="EDC128" s="908"/>
      <c r="EDD128" s="908"/>
      <c r="EDE128" s="908"/>
      <c r="EDF128" s="908"/>
      <c r="EDG128" s="908"/>
      <c r="EDH128" s="908"/>
      <c r="EDI128" s="908"/>
      <c r="EDJ128" s="908"/>
      <c r="EDK128" s="908"/>
      <c r="EDL128" s="908"/>
      <c r="EDM128" s="908"/>
      <c r="EDN128" s="908"/>
      <c r="EDO128" s="908"/>
      <c r="EDP128" s="908"/>
      <c r="EDQ128" s="908"/>
      <c r="EDR128" s="908"/>
      <c r="EDS128" s="908"/>
      <c r="EDT128" s="908"/>
      <c r="EDU128" s="908"/>
      <c r="EDV128" s="908"/>
      <c r="EDW128" s="908"/>
      <c r="EDX128" s="908"/>
      <c r="EDY128" s="908"/>
      <c r="EDZ128" s="908"/>
      <c r="EEA128" s="908"/>
      <c r="EEB128" s="908"/>
      <c r="EEC128" s="908"/>
      <c r="EED128" s="908"/>
      <c r="EEE128" s="908"/>
      <c r="EEF128" s="908"/>
      <c r="EEG128" s="908"/>
      <c r="EEH128" s="908"/>
      <c r="EEI128" s="908"/>
      <c r="EEJ128" s="908"/>
      <c r="EEK128" s="908"/>
      <c r="EEL128" s="908"/>
      <c r="EEM128" s="908"/>
      <c r="EEN128" s="908"/>
      <c r="EEO128" s="908"/>
      <c r="EEP128" s="908"/>
      <c r="EEQ128" s="908"/>
      <c r="EER128" s="908"/>
      <c r="EES128" s="908"/>
      <c r="EET128" s="908"/>
      <c r="EEU128" s="908"/>
      <c r="EEV128" s="908"/>
      <c r="EEW128" s="908"/>
      <c r="EEX128" s="908"/>
      <c r="EEY128" s="908"/>
      <c r="EEZ128" s="908"/>
      <c r="EFA128" s="908"/>
      <c r="EFB128" s="908"/>
      <c r="EFC128" s="908"/>
      <c r="EFD128" s="908"/>
      <c r="EFE128" s="908"/>
      <c r="EFF128" s="908"/>
      <c r="EFG128" s="908"/>
      <c r="EFH128" s="908"/>
      <c r="EFI128" s="908"/>
      <c r="EFJ128" s="908"/>
      <c r="EFK128" s="908"/>
      <c r="EFL128" s="908"/>
      <c r="EFM128" s="908"/>
      <c r="EFN128" s="908"/>
      <c r="EFO128" s="908"/>
      <c r="EFP128" s="908"/>
      <c r="EFQ128" s="908"/>
      <c r="EFR128" s="908"/>
      <c r="EFS128" s="908"/>
      <c r="EFT128" s="908"/>
      <c r="EFU128" s="908"/>
      <c r="EFV128" s="908"/>
      <c r="EFW128" s="908"/>
      <c r="EFX128" s="908"/>
      <c r="EFY128" s="908"/>
      <c r="EFZ128" s="908"/>
      <c r="EGA128" s="908"/>
      <c r="EGB128" s="908"/>
      <c r="EGC128" s="908"/>
      <c r="EGD128" s="908"/>
      <c r="EGE128" s="908"/>
      <c r="EGF128" s="908"/>
      <c r="EGG128" s="908"/>
      <c r="EGH128" s="908"/>
      <c r="EGI128" s="908"/>
      <c r="EGJ128" s="908"/>
      <c r="EGK128" s="908"/>
      <c r="EGL128" s="908"/>
      <c r="EGM128" s="908"/>
      <c r="EGN128" s="908"/>
      <c r="EGO128" s="908"/>
      <c r="EGP128" s="908"/>
      <c r="EGQ128" s="908"/>
      <c r="EGR128" s="908"/>
      <c r="EGS128" s="908"/>
      <c r="EGT128" s="908"/>
      <c r="EGU128" s="908"/>
      <c r="EGV128" s="908"/>
      <c r="EGW128" s="908"/>
      <c r="EGX128" s="908"/>
      <c r="EGY128" s="908"/>
      <c r="EGZ128" s="908"/>
      <c r="EHA128" s="908"/>
      <c r="EHB128" s="908"/>
      <c r="EHC128" s="908"/>
      <c r="EHD128" s="908"/>
      <c r="EHE128" s="908"/>
      <c r="EHF128" s="908"/>
      <c r="EHG128" s="908"/>
      <c r="EHH128" s="908"/>
      <c r="EHI128" s="908"/>
      <c r="EHJ128" s="908"/>
      <c r="EHK128" s="908"/>
      <c r="EHL128" s="908"/>
      <c r="EHM128" s="908"/>
      <c r="EHN128" s="908"/>
      <c r="EHO128" s="908"/>
      <c r="EHP128" s="908"/>
      <c r="EHQ128" s="908"/>
      <c r="EHR128" s="908"/>
      <c r="EHS128" s="908"/>
      <c r="EHT128" s="908"/>
      <c r="EHU128" s="908"/>
      <c r="EHV128" s="908"/>
      <c r="EHW128" s="908"/>
      <c r="EHX128" s="908"/>
      <c r="EHY128" s="908"/>
      <c r="EHZ128" s="908"/>
      <c r="EIA128" s="908"/>
      <c r="EIB128" s="908"/>
      <c r="EIC128" s="908"/>
      <c r="EID128" s="908"/>
      <c r="EIE128" s="908"/>
      <c r="EIF128" s="908"/>
      <c r="EIG128" s="908"/>
      <c r="EIH128" s="908"/>
      <c r="EII128" s="908"/>
      <c r="EIJ128" s="908"/>
      <c r="EIK128" s="908"/>
      <c r="EIL128" s="908"/>
      <c r="EIM128" s="908"/>
      <c r="EIN128" s="908"/>
      <c r="EIO128" s="908"/>
      <c r="EIP128" s="908"/>
      <c r="EIQ128" s="908"/>
      <c r="EIR128" s="908"/>
      <c r="EIS128" s="908"/>
      <c r="EIT128" s="908"/>
      <c r="EIU128" s="908"/>
      <c r="EIV128" s="908"/>
      <c r="EIW128" s="908"/>
      <c r="EIX128" s="908"/>
      <c r="EIY128" s="908"/>
      <c r="EIZ128" s="908"/>
      <c r="EJA128" s="908"/>
      <c r="EJB128" s="908"/>
      <c r="EJC128" s="908"/>
      <c r="EJD128" s="908"/>
      <c r="EJE128" s="908"/>
      <c r="EJF128" s="908"/>
      <c r="EJG128" s="908"/>
      <c r="EJH128" s="908"/>
      <c r="EJI128" s="908"/>
      <c r="EJJ128" s="908"/>
      <c r="EJK128" s="908"/>
      <c r="EJL128" s="908"/>
      <c r="EJM128" s="908"/>
      <c r="EJN128" s="908"/>
      <c r="EJO128" s="908"/>
      <c r="EJP128" s="908"/>
      <c r="EJQ128" s="908"/>
      <c r="EJR128" s="908"/>
      <c r="EJS128" s="908"/>
      <c r="EJT128" s="908"/>
      <c r="EJU128" s="908"/>
      <c r="EJV128" s="908"/>
      <c r="EJW128" s="908"/>
      <c r="EJX128" s="908"/>
      <c r="EJY128" s="908"/>
      <c r="EJZ128" s="908"/>
      <c r="EKA128" s="908"/>
      <c r="EKB128" s="908"/>
      <c r="EKC128" s="908"/>
      <c r="EKD128" s="908"/>
      <c r="EKE128" s="908"/>
      <c r="EKF128" s="908"/>
      <c r="EKG128" s="908"/>
      <c r="EKH128" s="908"/>
      <c r="EKI128" s="908"/>
      <c r="EKJ128" s="908"/>
      <c r="EKK128" s="908"/>
      <c r="EKL128" s="908"/>
      <c r="EKM128" s="908"/>
      <c r="EKN128" s="908"/>
      <c r="EKO128" s="908"/>
      <c r="EKP128" s="908"/>
      <c r="EKQ128" s="908"/>
      <c r="EKR128" s="908"/>
      <c r="EKS128" s="908"/>
      <c r="EKT128" s="908"/>
      <c r="EKU128" s="908"/>
      <c r="EKV128" s="908"/>
      <c r="EKW128" s="908"/>
      <c r="EKX128" s="908"/>
      <c r="EKY128" s="908"/>
      <c r="EKZ128" s="908"/>
      <c r="ELA128" s="908"/>
      <c r="ELB128" s="908"/>
      <c r="ELC128" s="908"/>
      <c r="ELD128" s="908"/>
      <c r="ELE128" s="908"/>
      <c r="ELF128" s="908"/>
      <c r="ELG128" s="908"/>
      <c r="ELH128" s="908"/>
      <c r="ELI128" s="908"/>
      <c r="ELJ128" s="908"/>
      <c r="ELK128" s="908"/>
      <c r="ELL128" s="908"/>
      <c r="ELM128" s="908"/>
      <c r="ELN128" s="908"/>
      <c r="ELO128" s="908"/>
      <c r="ELP128" s="908"/>
      <c r="ELQ128" s="908"/>
      <c r="ELR128" s="908"/>
      <c r="ELS128" s="908"/>
      <c r="ELT128" s="908"/>
      <c r="ELU128" s="908"/>
      <c r="ELV128" s="908"/>
      <c r="ELW128" s="908"/>
      <c r="ELX128" s="908"/>
      <c r="ELY128" s="908"/>
      <c r="ELZ128" s="908"/>
      <c r="EMA128" s="908"/>
      <c r="EMB128" s="908"/>
      <c r="EMC128" s="908"/>
      <c r="EMD128" s="908"/>
      <c r="EME128" s="908"/>
      <c r="EMF128" s="908"/>
      <c r="EMG128" s="908"/>
      <c r="EMH128" s="908"/>
      <c r="EMI128" s="908"/>
      <c r="EMJ128" s="908"/>
      <c r="EMK128" s="908"/>
      <c r="EML128" s="908"/>
      <c r="EMM128" s="908"/>
      <c r="EMN128" s="908"/>
      <c r="EMO128" s="908"/>
      <c r="EMP128" s="908"/>
      <c r="EMQ128" s="908"/>
      <c r="EMR128" s="908"/>
      <c r="EMS128" s="908"/>
      <c r="EMT128" s="908"/>
      <c r="EMU128" s="908"/>
      <c r="EMV128" s="908"/>
      <c r="EMW128" s="908"/>
      <c r="EMX128" s="908"/>
      <c r="EMY128" s="908"/>
      <c r="EMZ128" s="908"/>
      <c r="ENA128" s="908"/>
      <c r="ENB128" s="908"/>
      <c r="ENC128" s="908"/>
      <c r="END128" s="908"/>
      <c r="ENE128" s="908"/>
      <c r="ENF128" s="908"/>
      <c r="ENG128" s="908"/>
      <c r="ENH128" s="908"/>
      <c r="ENI128" s="908"/>
      <c r="ENJ128" s="908"/>
      <c r="ENK128" s="908"/>
      <c r="ENL128" s="908"/>
      <c r="ENM128" s="908"/>
      <c r="ENN128" s="908"/>
      <c r="ENO128" s="908"/>
      <c r="ENP128" s="908"/>
      <c r="ENQ128" s="908"/>
      <c r="ENR128" s="908"/>
      <c r="ENS128" s="908"/>
      <c r="ENT128" s="908"/>
      <c r="ENU128" s="908"/>
      <c r="ENV128" s="908"/>
      <c r="ENW128" s="908"/>
      <c r="ENX128" s="908"/>
      <c r="ENY128" s="908"/>
      <c r="ENZ128" s="908"/>
      <c r="EOA128" s="908"/>
      <c r="EOB128" s="908"/>
      <c r="EOC128" s="908"/>
      <c r="EOD128" s="908"/>
      <c r="EOE128" s="908"/>
      <c r="EOF128" s="908"/>
      <c r="EOG128" s="908"/>
      <c r="EOH128" s="908"/>
      <c r="EOI128" s="908"/>
      <c r="EOJ128" s="908"/>
      <c r="EOK128" s="908"/>
      <c r="EOL128" s="908"/>
      <c r="EOM128" s="908"/>
      <c r="EON128" s="908"/>
      <c r="EOO128" s="908"/>
      <c r="EOP128" s="908"/>
      <c r="EOQ128" s="908"/>
      <c r="EOR128" s="908"/>
      <c r="EOS128" s="908"/>
      <c r="EOT128" s="908"/>
      <c r="EOU128" s="908"/>
      <c r="EOV128" s="908"/>
      <c r="EOW128" s="908"/>
      <c r="EOX128" s="908"/>
      <c r="EOY128" s="908"/>
      <c r="EOZ128" s="908"/>
      <c r="EPA128" s="908"/>
      <c r="EPB128" s="908"/>
      <c r="EPC128" s="908"/>
      <c r="EPD128" s="908"/>
      <c r="EPE128" s="908"/>
      <c r="EPF128" s="908"/>
      <c r="EPG128" s="908"/>
      <c r="EPH128" s="908"/>
      <c r="EPI128" s="908"/>
      <c r="EPJ128" s="908"/>
      <c r="EPK128" s="908"/>
      <c r="EPL128" s="908"/>
      <c r="EPM128" s="908"/>
      <c r="EPN128" s="908"/>
      <c r="EPO128" s="908"/>
      <c r="EPP128" s="908"/>
      <c r="EPQ128" s="908"/>
      <c r="EPR128" s="908"/>
      <c r="EPS128" s="908"/>
      <c r="EPT128" s="908"/>
      <c r="EPU128" s="908"/>
      <c r="EPV128" s="908"/>
      <c r="EPW128" s="908"/>
      <c r="EPX128" s="908"/>
      <c r="EPY128" s="908"/>
      <c r="EPZ128" s="908"/>
      <c r="EQA128" s="908"/>
      <c r="EQB128" s="908"/>
      <c r="EQC128" s="908"/>
      <c r="EQD128" s="908"/>
      <c r="EQE128" s="908"/>
      <c r="EQF128" s="908"/>
      <c r="EQG128" s="908"/>
      <c r="EQH128" s="908"/>
      <c r="EQI128" s="908"/>
      <c r="EQJ128" s="908"/>
      <c r="EQK128" s="908"/>
      <c r="EQL128" s="908"/>
      <c r="EQM128" s="908"/>
      <c r="EQN128" s="908"/>
      <c r="EQO128" s="908"/>
      <c r="EQP128" s="908"/>
      <c r="EQQ128" s="908"/>
      <c r="EQR128" s="908"/>
      <c r="EQS128" s="908"/>
      <c r="EQT128" s="908"/>
      <c r="EQU128" s="908"/>
      <c r="EQV128" s="908"/>
      <c r="EQW128" s="908"/>
      <c r="EQX128" s="908"/>
      <c r="EQY128" s="908"/>
      <c r="EQZ128" s="908"/>
      <c r="ERA128" s="908"/>
      <c r="ERB128" s="908"/>
      <c r="ERC128" s="908"/>
      <c r="ERD128" s="908"/>
      <c r="ERE128" s="908"/>
      <c r="ERF128" s="908"/>
      <c r="ERG128" s="908"/>
      <c r="ERH128" s="908"/>
      <c r="ERI128" s="908"/>
      <c r="ERJ128" s="908"/>
      <c r="ERK128" s="908"/>
      <c r="ERL128" s="908"/>
      <c r="ERM128" s="908"/>
      <c r="ERN128" s="908"/>
      <c r="ERO128" s="908"/>
      <c r="ERP128" s="908"/>
      <c r="ERQ128" s="908"/>
      <c r="ERR128" s="908"/>
      <c r="ERS128" s="908"/>
      <c r="ERT128" s="908"/>
      <c r="ERU128" s="908"/>
      <c r="ERV128" s="908"/>
      <c r="ERW128" s="908"/>
      <c r="ERX128" s="908"/>
      <c r="ERY128" s="908"/>
      <c r="ERZ128" s="908"/>
      <c r="ESA128" s="908"/>
      <c r="ESB128" s="908"/>
      <c r="ESC128" s="908"/>
      <c r="ESD128" s="908"/>
      <c r="ESE128" s="908"/>
      <c r="ESF128" s="908"/>
      <c r="ESG128" s="908"/>
      <c r="ESH128" s="908"/>
      <c r="ESI128" s="908"/>
      <c r="ESJ128" s="908"/>
      <c r="ESK128" s="908"/>
      <c r="ESL128" s="908"/>
      <c r="ESM128" s="908"/>
      <c r="ESN128" s="908"/>
      <c r="ESO128" s="908"/>
      <c r="ESP128" s="908"/>
      <c r="ESQ128" s="908"/>
      <c r="ESR128" s="908"/>
      <c r="ESS128" s="908"/>
      <c r="EST128" s="908"/>
      <c r="ESU128" s="908"/>
      <c r="ESV128" s="908"/>
      <c r="ESW128" s="908"/>
      <c r="ESX128" s="908"/>
      <c r="ESY128" s="908"/>
      <c r="ESZ128" s="908"/>
      <c r="ETA128" s="908"/>
      <c r="ETB128" s="908"/>
      <c r="ETC128" s="908"/>
      <c r="ETD128" s="908"/>
      <c r="ETE128" s="908"/>
      <c r="ETF128" s="908"/>
      <c r="ETG128" s="908"/>
      <c r="ETH128" s="908"/>
      <c r="ETI128" s="908"/>
      <c r="ETJ128" s="908"/>
      <c r="ETK128" s="908"/>
      <c r="ETL128" s="908"/>
      <c r="ETM128" s="908"/>
      <c r="ETN128" s="908"/>
      <c r="ETO128" s="908"/>
      <c r="ETP128" s="908"/>
      <c r="ETQ128" s="908"/>
      <c r="ETR128" s="908"/>
      <c r="ETS128" s="908"/>
      <c r="ETT128" s="908"/>
      <c r="ETU128" s="908"/>
      <c r="ETV128" s="908"/>
      <c r="ETW128" s="908"/>
      <c r="ETX128" s="908"/>
      <c r="ETY128" s="908"/>
      <c r="ETZ128" s="908"/>
      <c r="EUA128" s="908"/>
      <c r="EUB128" s="908"/>
      <c r="EUC128" s="908"/>
      <c r="EUD128" s="908"/>
      <c r="EUE128" s="908"/>
      <c r="EUF128" s="908"/>
      <c r="EUG128" s="908"/>
      <c r="EUH128" s="908"/>
      <c r="EUI128" s="908"/>
      <c r="EUJ128" s="908"/>
      <c r="EUK128" s="908"/>
      <c r="EUL128" s="908"/>
      <c r="EUM128" s="908"/>
      <c r="EUN128" s="908"/>
      <c r="EUO128" s="908"/>
      <c r="EUP128" s="908"/>
      <c r="EUQ128" s="908"/>
      <c r="EUR128" s="908"/>
      <c r="EUS128" s="908"/>
      <c r="EUT128" s="908"/>
      <c r="EUU128" s="908"/>
      <c r="EUV128" s="908"/>
      <c r="EUW128" s="908"/>
      <c r="EUX128" s="908"/>
      <c r="EUY128" s="908"/>
      <c r="EUZ128" s="908"/>
      <c r="EVA128" s="908"/>
      <c r="EVB128" s="908"/>
      <c r="EVC128" s="908"/>
      <c r="EVD128" s="908"/>
      <c r="EVE128" s="908"/>
      <c r="EVF128" s="908"/>
      <c r="EVG128" s="908"/>
      <c r="EVH128" s="908"/>
      <c r="EVI128" s="908"/>
      <c r="EVJ128" s="908"/>
      <c r="EVK128" s="908"/>
      <c r="EVL128" s="908"/>
      <c r="EVM128" s="908"/>
      <c r="EVN128" s="908"/>
      <c r="EVO128" s="908"/>
      <c r="EVP128" s="908"/>
      <c r="EVQ128" s="908"/>
      <c r="EVR128" s="908"/>
      <c r="EVS128" s="908"/>
      <c r="EVT128" s="908"/>
      <c r="EVU128" s="908"/>
      <c r="EVV128" s="908"/>
      <c r="EVW128" s="908"/>
      <c r="EVX128" s="908"/>
      <c r="EVY128" s="908"/>
      <c r="EVZ128" s="908"/>
      <c r="EWA128" s="908"/>
      <c r="EWB128" s="908"/>
      <c r="EWC128" s="908"/>
      <c r="EWD128" s="908"/>
      <c r="EWE128" s="908"/>
      <c r="EWF128" s="908"/>
      <c r="EWG128" s="908"/>
      <c r="EWH128" s="908"/>
      <c r="EWI128" s="908"/>
      <c r="EWJ128" s="908"/>
      <c r="EWK128" s="908"/>
      <c r="EWL128" s="908"/>
      <c r="EWM128" s="908"/>
      <c r="EWN128" s="908"/>
      <c r="EWO128" s="908"/>
      <c r="EWP128" s="908"/>
      <c r="EWQ128" s="908"/>
      <c r="EWR128" s="908"/>
      <c r="EWS128" s="908"/>
      <c r="EWT128" s="908"/>
      <c r="EWU128" s="908"/>
      <c r="EWV128" s="908"/>
      <c r="EWW128" s="908"/>
      <c r="EWX128" s="908"/>
      <c r="EWY128" s="908"/>
      <c r="EWZ128" s="908"/>
      <c r="EXA128" s="908"/>
      <c r="EXB128" s="908"/>
      <c r="EXC128" s="908"/>
      <c r="EXD128" s="908"/>
      <c r="EXE128" s="908"/>
      <c r="EXF128" s="908"/>
      <c r="EXG128" s="908"/>
      <c r="EXH128" s="908"/>
      <c r="EXI128" s="908"/>
      <c r="EXJ128" s="908"/>
      <c r="EXK128" s="908"/>
      <c r="EXL128" s="908"/>
      <c r="EXM128" s="908"/>
      <c r="EXN128" s="908"/>
      <c r="EXO128" s="908"/>
      <c r="EXP128" s="908"/>
      <c r="EXQ128" s="908"/>
      <c r="EXR128" s="908"/>
      <c r="EXS128" s="908"/>
      <c r="EXT128" s="908"/>
      <c r="EXU128" s="908"/>
      <c r="EXV128" s="908"/>
      <c r="EXW128" s="908"/>
      <c r="EXX128" s="908"/>
      <c r="EXY128" s="908"/>
      <c r="EXZ128" s="908"/>
      <c r="EYA128" s="908"/>
      <c r="EYB128" s="908"/>
      <c r="EYC128" s="908"/>
      <c r="EYD128" s="908"/>
      <c r="EYE128" s="908"/>
      <c r="EYF128" s="908"/>
      <c r="EYG128" s="908"/>
      <c r="EYH128" s="908"/>
      <c r="EYI128" s="908"/>
      <c r="EYJ128" s="908"/>
      <c r="EYK128" s="908"/>
      <c r="EYL128" s="908"/>
      <c r="EYM128" s="908"/>
      <c r="EYN128" s="908"/>
      <c r="EYO128" s="908"/>
      <c r="EYP128" s="908"/>
      <c r="EYQ128" s="908"/>
      <c r="EYR128" s="908"/>
      <c r="EYS128" s="908"/>
      <c r="EYT128" s="908"/>
      <c r="EYU128" s="908"/>
      <c r="EYV128" s="908"/>
      <c r="EYW128" s="908"/>
      <c r="EYX128" s="908"/>
      <c r="EYY128" s="908"/>
      <c r="EYZ128" s="908"/>
      <c r="EZA128" s="908"/>
      <c r="EZB128" s="908"/>
      <c r="EZC128" s="908"/>
      <c r="EZD128" s="908"/>
      <c r="EZE128" s="908"/>
      <c r="EZF128" s="908"/>
      <c r="EZG128" s="908"/>
      <c r="EZH128" s="908"/>
      <c r="EZI128" s="908"/>
      <c r="EZJ128" s="908"/>
      <c r="EZK128" s="908"/>
      <c r="EZL128" s="908"/>
      <c r="EZM128" s="908"/>
      <c r="EZN128" s="908"/>
      <c r="EZO128" s="908"/>
      <c r="EZP128" s="908"/>
      <c r="EZQ128" s="908"/>
      <c r="EZR128" s="908"/>
      <c r="EZS128" s="908"/>
      <c r="EZT128" s="908"/>
      <c r="EZU128" s="908"/>
      <c r="EZV128" s="908"/>
      <c r="EZW128" s="908"/>
      <c r="EZX128" s="908"/>
      <c r="EZY128" s="908"/>
      <c r="EZZ128" s="908"/>
      <c r="FAA128" s="908"/>
      <c r="FAB128" s="908"/>
      <c r="FAC128" s="908"/>
      <c r="FAD128" s="908"/>
      <c r="FAE128" s="908"/>
      <c r="FAF128" s="908"/>
      <c r="FAG128" s="908"/>
      <c r="FAH128" s="908"/>
      <c r="FAI128" s="908"/>
      <c r="FAJ128" s="908"/>
      <c r="FAK128" s="908"/>
      <c r="FAL128" s="908"/>
      <c r="FAM128" s="908"/>
      <c r="FAN128" s="908"/>
      <c r="FAO128" s="908"/>
      <c r="FAP128" s="908"/>
      <c r="FAQ128" s="908"/>
      <c r="FAR128" s="908"/>
      <c r="FAS128" s="908"/>
      <c r="FAT128" s="908"/>
      <c r="FAU128" s="908"/>
      <c r="FAV128" s="908"/>
      <c r="FAW128" s="908"/>
      <c r="FAX128" s="908"/>
      <c r="FAY128" s="908"/>
      <c r="FAZ128" s="908"/>
      <c r="FBA128" s="908"/>
      <c r="FBB128" s="908"/>
      <c r="FBC128" s="908"/>
      <c r="FBD128" s="908"/>
      <c r="FBE128" s="908"/>
      <c r="FBF128" s="908"/>
      <c r="FBG128" s="908"/>
      <c r="FBH128" s="908"/>
      <c r="FBI128" s="908"/>
      <c r="FBJ128" s="908"/>
      <c r="FBK128" s="908"/>
      <c r="FBL128" s="908"/>
      <c r="FBM128" s="908"/>
      <c r="FBN128" s="908"/>
      <c r="FBO128" s="908"/>
      <c r="FBP128" s="908"/>
      <c r="FBQ128" s="908"/>
      <c r="FBR128" s="908"/>
      <c r="FBS128" s="908"/>
      <c r="FBT128" s="908"/>
      <c r="FBU128" s="908"/>
      <c r="FBV128" s="908"/>
      <c r="FBW128" s="908"/>
      <c r="FBX128" s="908"/>
      <c r="FBY128" s="908"/>
      <c r="FBZ128" s="908"/>
      <c r="FCA128" s="908"/>
      <c r="FCB128" s="908"/>
      <c r="FCC128" s="908"/>
      <c r="FCD128" s="908"/>
      <c r="FCE128" s="908"/>
      <c r="FCF128" s="908"/>
      <c r="FCG128" s="908"/>
      <c r="FCH128" s="908"/>
      <c r="FCI128" s="908"/>
      <c r="FCJ128" s="908"/>
      <c r="FCK128" s="908"/>
      <c r="FCL128" s="908"/>
      <c r="FCM128" s="908"/>
      <c r="FCN128" s="908"/>
      <c r="FCO128" s="908"/>
      <c r="FCP128" s="908"/>
      <c r="FCQ128" s="908"/>
      <c r="FCR128" s="908"/>
      <c r="FCS128" s="908"/>
      <c r="FCT128" s="908"/>
      <c r="FCU128" s="908"/>
      <c r="FCV128" s="908"/>
      <c r="FCW128" s="908"/>
      <c r="FCX128" s="908"/>
      <c r="FCY128" s="908"/>
      <c r="FCZ128" s="908"/>
      <c r="FDA128" s="908"/>
      <c r="FDB128" s="908"/>
      <c r="FDC128" s="908"/>
      <c r="FDD128" s="908"/>
      <c r="FDE128" s="908"/>
      <c r="FDF128" s="908"/>
      <c r="FDG128" s="908"/>
      <c r="FDH128" s="908"/>
      <c r="FDI128" s="908"/>
      <c r="FDJ128" s="908"/>
      <c r="FDK128" s="908"/>
      <c r="FDL128" s="908"/>
      <c r="FDM128" s="908"/>
      <c r="FDN128" s="908"/>
      <c r="FDO128" s="908"/>
      <c r="FDP128" s="908"/>
      <c r="FDQ128" s="908"/>
      <c r="FDR128" s="908"/>
      <c r="FDS128" s="908"/>
      <c r="FDT128" s="908"/>
      <c r="FDU128" s="908"/>
      <c r="FDV128" s="908"/>
      <c r="FDW128" s="908"/>
      <c r="FDX128" s="908"/>
      <c r="FDY128" s="908"/>
      <c r="FDZ128" s="908"/>
      <c r="FEA128" s="908"/>
      <c r="FEB128" s="908"/>
      <c r="FEC128" s="908"/>
      <c r="FED128" s="908"/>
      <c r="FEE128" s="908"/>
      <c r="FEF128" s="908"/>
      <c r="FEG128" s="908"/>
      <c r="FEH128" s="908"/>
      <c r="FEI128" s="908"/>
      <c r="FEJ128" s="908"/>
      <c r="FEK128" s="908"/>
      <c r="FEL128" s="908"/>
      <c r="FEM128" s="908"/>
      <c r="FEN128" s="908"/>
      <c r="FEO128" s="908"/>
      <c r="FEP128" s="908"/>
      <c r="FEQ128" s="908"/>
      <c r="FER128" s="908"/>
      <c r="FES128" s="908"/>
      <c r="FET128" s="908"/>
      <c r="FEU128" s="908"/>
      <c r="FEV128" s="908"/>
      <c r="FEW128" s="908"/>
      <c r="FEX128" s="908"/>
      <c r="FEY128" s="908"/>
      <c r="FEZ128" s="908"/>
      <c r="FFA128" s="908"/>
      <c r="FFB128" s="908"/>
      <c r="FFC128" s="908"/>
      <c r="FFD128" s="908"/>
      <c r="FFE128" s="908"/>
      <c r="FFF128" s="908"/>
      <c r="FFG128" s="908"/>
      <c r="FFH128" s="908"/>
      <c r="FFI128" s="908"/>
      <c r="FFJ128" s="908"/>
      <c r="FFK128" s="908"/>
      <c r="FFL128" s="908"/>
      <c r="FFM128" s="908"/>
      <c r="FFN128" s="908"/>
      <c r="FFO128" s="908"/>
      <c r="FFP128" s="908"/>
      <c r="FFQ128" s="908"/>
      <c r="FFR128" s="908"/>
      <c r="FFS128" s="908"/>
      <c r="FFT128" s="908"/>
      <c r="FFU128" s="908"/>
      <c r="FFV128" s="908"/>
      <c r="FFW128" s="908"/>
      <c r="FFX128" s="908"/>
      <c r="FFY128" s="908"/>
      <c r="FFZ128" s="908"/>
      <c r="FGA128" s="908"/>
      <c r="FGB128" s="908"/>
      <c r="FGC128" s="908"/>
      <c r="FGD128" s="908"/>
      <c r="FGE128" s="908"/>
      <c r="FGF128" s="908"/>
      <c r="FGG128" s="908"/>
      <c r="FGH128" s="908"/>
      <c r="FGI128" s="908"/>
      <c r="FGJ128" s="908"/>
      <c r="FGK128" s="908"/>
      <c r="FGL128" s="908"/>
      <c r="FGM128" s="908"/>
      <c r="FGN128" s="908"/>
      <c r="FGO128" s="908"/>
      <c r="FGP128" s="908"/>
      <c r="FGQ128" s="908"/>
      <c r="FGR128" s="908"/>
      <c r="FGS128" s="908"/>
      <c r="FGT128" s="908"/>
      <c r="FGU128" s="908"/>
      <c r="FGV128" s="908"/>
      <c r="FGW128" s="908"/>
      <c r="FGX128" s="908"/>
      <c r="FGY128" s="908"/>
      <c r="FGZ128" s="908"/>
      <c r="FHA128" s="908"/>
      <c r="FHB128" s="908"/>
      <c r="FHC128" s="908"/>
      <c r="FHD128" s="908"/>
      <c r="FHE128" s="908"/>
      <c r="FHF128" s="908"/>
      <c r="FHG128" s="908"/>
      <c r="FHH128" s="908"/>
      <c r="FHI128" s="908"/>
      <c r="FHJ128" s="908"/>
      <c r="FHK128" s="908"/>
      <c r="FHL128" s="908"/>
      <c r="FHM128" s="908"/>
      <c r="FHN128" s="908"/>
      <c r="FHO128" s="908"/>
      <c r="FHP128" s="908"/>
      <c r="FHQ128" s="908"/>
      <c r="FHR128" s="908"/>
      <c r="FHS128" s="908"/>
      <c r="FHT128" s="908"/>
      <c r="FHU128" s="908"/>
      <c r="FHV128" s="908"/>
      <c r="FHW128" s="908"/>
      <c r="FHX128" s="908"/>
      <c r="FHY128" s="908"/>
      <c r="FHZ128" s="908"/>
      <c r="FIA128" s="908"/>
      <c r="FIB128" s="908"/>
      <c r="FIC128" s="908"/>
      <c r="FID128" s="908"/>
      <c r="FIE128" s="908"/>
      <c r="FIF128" s="908"/>
      <c r="FIG128" s="908"/>
      <c r="FIH128" s="908"/>
      <c r="FII128" s="908"/>
      <c r="FIJ128" s="908"/>
      <c r="FIK128" s="908"/>
      <c r="FIL128" s="908"/>
      <c r="FIM128" s="908"/>
      <c r="FIN128" s="908"/>
      <c r="FIO128" s="908"/>
      <c r="FIP128" s="908"/>
      <c r="FIQ128" s="908"/>
      <c r="FIR128" s="908"/>
      <c r="FIS128" s="908"/>
      <c r="FIT128" s="908"/>
      <c r="FIU128" s="908"/>
      <c r="FIV128" s="908"/>
      <c r="FIW128" s="908"/>
      <c r="FIX128" s="908"/>
      <c r="FIY128" s="908"/>
      <c r="FIZ128" s="908"/>
      <c r="FJA128" s="908"/>
      <c r="FJB128" s="908"/>
      <c r="FJC128" s="908"/>
      <c r="FJD128" s="908"/>
      <c r="FJE128" s="908"/>
      <c r="FJF128" s="908"/>
      <c r="FJG128" s="908"/>
      <c r="FJH128" s="908"/>
      <c r="FJI128" s="908"/>
      <c r="FJJ128" s="908"/>
      <c r="FJK128" s="908"/>
      <c r="FJL128" s="908"/>
      <c r="FJM128" s="908"/>
      <c r="FJN128" s="908"/>
      <c r="FJO128" s="908"/>
      <c r="FJP128" s="908"/>
      <c r="FJQ128" s="908"/>
      <c r="FJR128" s="908"/>
      <c r="FJS128" s="908"/>
      <c r="FJT128" s="908"/>
      <c r="FJU128" s="908"/>
      <c r="FJV128" s="908"/>
      <c r="FJW128" s="908"/>
      <c r="FJX128" s="908"/>
      <c r="FJY128" s="908"/>
      <c r="FJZ128" s="908"/>
      <c r="FKA128" s="908"/>
      <c r="FKB128" s="908"/>
      <c r="FKC128" s="908"/>
      <c r="FKD128" s="908"/>
      <c r="FKE128" s="908"/>
      <c r="FKF128" s="908"/>
      <c r="FKG128" s="908"/>
      <c r="FKH128" s="908"/>
      <c r="FKI128" s="908"/>
      <c r="FKJ128" s="908"/>
      <c r="FKK128" s="908"/>
      <c r="FKL128" s="908"/>
      <c r="FKM128" s="908"/>
      <c r="FKN128" s="908"/>
      <c r="FKO128" s="908"/>
      <c r="FKP128" s="908"/>
      <c r="FKQ128" s="908"/>
      <c r="FKR128" s="908"/>
      <c r="FKS128" s="908"/>
      <c r="FKT128" s="908"/>
      <c r="FKU128" s="908"/>
      <c r="FKV128" s="908"/>
      <c r="FKW128" s="908"/>
      <c r="FKX128" s="908"/>
      <c r="FKY128" s="908"/>
      <c r="FKZ128" s="908"/>
      <c r="FLA128" s="908"/>
      <c r="FLB128" s="908"/>
      <c r="FLC128" s="908"/>
      <c r="FLD128" s="908"/>
      <c r="FLE128" s="908"/>
      <c r="FLF128" s="908"/>
      <c r="FLG128" s="908"/>
      <c r="FLH128" s="908"/>
      <c r="FLI128" s="908"/>
      <c r="FLJ128" s="908"/>
      <c r="FLK128" s="908"/>
      <c r="FLL128" s="908"/>
      <c r="FLM128" s="908"/>
      <c r="FLN128" s="908"/>
      <c r="FLO128" s="908"/>
      <c r="FLP128" s="908"/>
      <c r="FLQ128" s="908"/>
      <c r="FLR128" s="908"/>
      <c r="FLS128" s="908"/>
      <c r="FLT128" s="908"/>
      <c r="FLU128" s="908"/>
      <c r="FLV128" s="908"/>
      <c r="FLW128" s="908"/>
      <c r="FLX128" s="908"/>
      <c r="FLY128" s="908"/>
      <c r="FLZ128" s="908"/>
      <c r="FMA128" s="908"/>
      <c r="FMB128" s="908"/>
      <c r="FMC128" s="908"/>
      <c r="FMD128" s="908"/>
      <c r="FME128" s="908"/>
      <c r="FMF128" s="908"/>
      <c r="FMG128" s="908"/>
      <c r="FMH128" s="908"/>
      <c r="FMI128" s="908"/>
      <c r="FMJ128" s="908"/>
      <c r="FMK128" s="908"/>
      <c r="FML128" s="908"/>
      <c r="FMM128" s="908"/>
      <c r="FMN128" s="908"/>
      <c r="FMO128" s="908"/>
      <c r="FMP128" s="908"/>
      <c r="FMQ128" s="908"/>
      <c r="FMR128" s="908"/>
      <c r="FMS128" s="908"/>
      <c r="FMT128" s="908"/>
      <c r="FMU128" s="908"/>
      <c r="FMV128" s="908"/>
      <c r="FMW128" s="908"/>
      <c r="FMX128" s="908"/>
      <c r="FMY128" s="908"/>
      <c r="FMZ128" s="908"/>
      <c r="FNA128" s="908"/>
      <c r="FNB128" s="908"/>
      <c r="FNC128" s="908"/>
      <c r="FND128" s="908"/>
      <c r="FNE128" s="908"/>
      <c r="FNF128" s="908"/>
      <c r="FNG128" s="908"/>
      <c r="FNH128" s="908"/>
      <c r="FNI128" s="908"/>
      <c r="FNJ128" s="908"/>
      <c r="FNK128" s="908"/>
      <c r="FNL128" s="908"/>
      <c r="FNM128" s="908"/>
      <c r="FNN128" s="908"/>
      <c r="FNO128" s="908"/>
      <c r="FNP128" s="908"/>
      <c r="FNQ128" s="908"/>
      <c r="FNR128" s="908"/>
      <c r="FNS128" s="908"/>
      <c r="FNT128" s="908"/>
      <c r="FNU128" s="908"/>
      <c r="FNV128" s="908"/>
      <c r="FNW128" s="908"/>
      <c r="FNX128" s="908"/>
      <c r="FNY128" s="908"/>
      <c r="FNZ128" s="908"/>
      <c r="FOA128" s="908"/>
      <c r="FOB128" s="908"/>
      <c r="FOC128" s="908"/>
      <c r="FOD128" s="908"/>
      <c r="FOE128" s="908"/>
      <c r="FOF128" s="908"/>
      <c r="FOG128" s="908"/>
      <c r="FOH128" s="908"/>
      <c r="FOI128" s="908"/>
      <c r="FOJ128" s="908"/>
      <c r="FOK128" s="908"/>
      <c r="FOL128" s="908"/>
      <c r="FOM128" s="908"/>
      <c r="FON128" s="908"/>
      <c r="FOO128" s="908"/>
      <c r="FOP128" s="908"/>
      <c r="FOQ128" s="908"/>
      <c r="FOR128" s="908"/>
      <c r="FOS128" s="908"/>
      <c r="FOT128" s="908"/>
      <c r="FOU128" s="908"/>
      <c r="FOV128" s="908"/>
      <c r="FOW128" s="908"/>
      <c r="FOX128" s="908"/>
      <c r="FOY128" s="908"/>
      <c r="FOZ128" s="908"/>
      <c r="FPA128" s="908"/>
      <c r="FPB128" s="908"/>
      <c r="FPC128" s="908"/>
      <c r="FPD128" s="908"/>
      <c r="FPE128" s="908"/>
      <c r="FPF128" s="908"/>
      <c r="FPG128" s="908"/>
      <c r="FPH128" s="908"/>
      <c r="FPI128" s="908"/>
      <c r="FPJ128" s="908"/>
      <c r="FPK128" s="908"/>
      <c r="FPL128" s="908"/>
      <c r="FPM128" s="908"/>
      <c r="FPN128" s="908"/>
      <c r="FPO128" s="908"/>
      <c r="FPP128" s="908"/>
      <c r="FPQ128" s="908"/>
      <c r="FPR128" s="908"/>
      <c r="FPS128" s="908"/>
      <c r="FPT128" s="908"/>
      <c r="FPU128" s="908"/>
      <c r="FPV128" s="908"/>
      <c r="FPW128" s="908"/>
      <c r="FPX128" s="908"/>
      <c r="FPY128" s="908"/>
      <c r="FPZ128" s="908"/>
      <c r="FQA128" s="908"/>
      <c r="FQB128" s="908"/>
      <c r="FQC128" s="908"/>
      <c r="FQD128" s="908"/>
      <c r="FQE128" s="908"/>
      <c r="FQF128" s="908"/>
      <c r="FQG128" s="908"/>
      <c r="FQH128" s="908"/>
      <c r="FQI128" s="908"/>
      <c r="FQJ128" s="908"/>
      <c r="FQK128" s="908"/>
      <c r="FQL128" s="908"/>
      <c r="FQM128" s="908"/>
      <c r="FQN128" s="908"/>
      <c r="FQO128" s="908"/>
      <c r="FQP128" s="908"/>
      <c r="FQQ128" s="908"/>
      <c r="FQR128" s="908"/>
      <c r="FQS128" s="908"/>
      <c r="FQT128" s="908"/>
      <c r="FQU128" s="908"/>
      <c r="FQV128" s="908"/>
      <c r="FQW128" s="908"/>
      <c r="FQX128" s="908"/>
      <c r="FQY128" s="908"/>
      <c r="FQZ128" s="908"/>
      <c r="FRA128" s="908"/>
      <c r="FRB128" s="908"/>
      <c r="FRC128" s="908"/>
      <c r="FRD128" s="908"/>
      <c r="FRE128" s="908"/>
      <c r="FRF128" s="908"/>
      <c r="FRG128" s="908"/>
      <c r="FRH128" s="908"/>
      <c r="FRI128" s="908"/>
      <c r="FRJ128" s="908"/>
      <c r="FRK128" s="908"/>
      <c r="FRL128" s="908"/>
      <c r="FRM128" s="908"/>
      <c r="FRN128" s="908"/>
      <c r="FRO128" s="908"/>
      <c r="FRP128" s="908"/>
      <c r="FRQ128" s="908"/>
      <c r="FRR128" s="908"/>
      <c r="FRS128" s="908"/>
      <c r="FRT128" s="908"/>
      <c r="FRU128" s="908"/>
      <c r="FRV128" s="908"/>
      <c r="FRW128" s="908"/>
      <c r="FRX128" s="908"/>
      <c r="FRY128" s="908"/>
      <c r="FRZ128" s="908"/>
      <c r="FSA128" s="908"/>
      <c r="FSB128" s="908"/>
      <c r="FSC128" s="908"/>
      <c r="FSD128" s="908"/>
      <c r="FSE128" s="908"/>
      <c r="FSF128" s="908"/>
      <c r="FSG128" s="908"/>
      <c r="FSH128" s="908"/>
      <c r="FSI128" s="908"/>
      <c r="FSJ128" s="908"/>
      <c r="FSK128" s="908"/>
      <c r="FSL128" s="908"/>
      <c r="FSM128" s="908"/>
      <c r="FSN128" s="908"/>
      <c r="FSO128" s="908"/>
      <c r="FSP128" s="908"/>
      <c r="FSQ128" s="908"/>
      <c r="FSR128" s="908"/>
      <c r="FSS128" s="908"/>
      <c r="FST128" s="908"/>
      <c r="FSU128" s="908"/>
      <c r="FSV128" s="908"/>
      <c r="FSW128" s="908"/>
      <c r="FSX128" s="908"/>
      <c r="FSY128" s="908"/>
      <c r="FSZ128" s="908"/>
      <c r="FTA128" s="908"/>
      <c r="FTB128" s="908"/>
      <c r="FTC128" s="908"/>
      <c r="FTD128" s="908"/>
      <c r="FTE128" s="908"/>
      <c r="FTF128" s="908"/>
      <c r="FTG128" s="908"/>
      <c r="FTH128" s="908"/>
      <c r="FTI128" s="908"/>
      <c r="FTJ128" s="908"/>
      <c r="FTK128" s="908"/>
      <c r="FTL128" s="908"/>
      <c r="FTM128" s="908"/>
      <c r="FTN128" s="908"/>
      <c r="FTO128" s="908"/>
      <c r="FTP128" s="908"/>
      <c r="FTQ128" s="908"/>
      <c r="FTR128" s="908"/>
      <c r="FTS128" s="908"/>
      <c r="FTT128" s="908"/>
      <c r="FTU128" s="908"/>
      <c r="FTV128" s="908"/>
      <c r="FTW128" s="908"/>
      <c r="FTX128" s="908"/>
      <c r="FTY128" s="908"/>
      <c r="FTZ128" s="908"/>
      <c r="FUA128" s="908"/>
      <c r="FUB128" s="908"/>
      <c r="FUC128" s="908"/>
      <c r="FUD128" s="908"/>
      <c r="FUE128" s="908"/>
      <c r="FUF128" s="908"/>
      <c r="FUG128" s="908"/>
      <c r="FUH128" s="908"/>
      <c r="FUI128" s="908"/>
      <c r="FUJ128" s="908"/>
      <c r="FUK128" s="908"/>
      <c r="FUL128" s="908"/>
      <c r="FUM128" s="908"/>
      <c r="FUN128" s="908"/>
      <c r="FUO128" s="908"/>
      <c r="FUP128" s="908"/>
      <c r="FUQ128" s="908"/>
      <c r="FUR128" s="908"/>
      <c r="FUS128" s="908"/>
      <c r="FUT128" s="908"/>
      <c r="FUU128" s="908"/>
      <c r="FUV128" s="908"/>
      <c r="FUW128" s="908"/>
      <c r="FUX128" s="908"/>
      <c r="FUY128" s="908"/>
      <c r="FUZ128" s="908"/>
      <c r="FVA128" s="908"/>
      <c r="FVB128" s="908"/>
      <c r="FVC128" s="908"/>
      <c r="FVD128" s="908"/>
      <c r="FVE128" s="908"/>
      <c r="FVF128" s="908"/>
      <c r="FVG128" s="908"/>
      <c r="FVH128" s="908"/>
      <c r="FVI128" s="908"/>
      <c r="FVJ128" s="908"/>
      <c r="FVK128" s="908"/>
      <c r="FVL128" s="908"/>
      <c r="FVM128" s="908"/>
      <c r="FVN128" s="908"/>
      <c r="FVO128" s="908"/>
      <c r="FVP128" s="908"/>
      <c r="FVQ128" s="908"/>
      <c r="FVR128" s="908"/>
      <c r="FVS128" s="908"/>
      <c r="FVT128" s="908"/>
      <c r="FVU128" s="908"/>
      <c r="FVV128" s="908"/>
      <c r="FVW128" s="908"/>
      <c r="FVX128" s="908"/>
      <c r="FVY128" s="908"/>
      <c r="FVZ128" s="908"/>
      <c r="FWA128" s="908"/>
      <c r="FWB128" s="908"/>
      <c r="FWC128" s="908"/>
      <c r="FWD128" s="908"/>
      <c r="FWE128" s="908"/>
      <c r="FWF128" s="908"/>
      <c r="FWG128" s="908"/>
      <c r="FWH128" s="908"/>
      <c r="FWI128" s="908"/>
      <c r="FWJ128" s="908"/>
      <c r="FWK128" s="908"/>
      <c r="FWL128" s="908"/>
      <c r="FWM128" s="908"/>
      <c r="FWN128" s="908"/>
      <c r="FWO128" s="908"/>
      <c r="FWP128" s="908"/>
      <c r="FWQ128" s="908"/>
      <c r="FWR128" s="908"/>
      <c r="FWS128" s="908"/>
      <c r="FWT128" s="908"/>
      <c r="FWU128" s="908"/>
      <c r="FWV128" s="908"/>
      <c r="FWW128" s="908"/>
      <c r="FWX128" s="908"/>
      <c r="FWY128" s="908"/>
      <c r="FWZ128" s="908"/>
      <c r="FXA128" s="908"/>
      <c r="FXB128" s="908"/>
      <c r="FXC128" s="908"/>
      <c r="FXD128" s="908"/>
      <c r="FXE128" s="908"/>
      <c r="FXF128" s="908"/>
      <c r="FXG128" s="908"/>
      <c r="FXH128" s="908"/>
      <c r="FXI128" s="908"/>
      <c r="FXJ128" s="908"/>
      <c r="FXK128" s="908"/>
      <c r="FXL128" s="908"/>
      <c r="FXM128" s="908"/>
      <c r="FXN128" s="908"/>
      <c r="FXO128" s="908"/>
      <c r="FXP128" s="908"/>
      <c r="FXQ128" s="908"/>
      <c r="FXR128" s="908"/>
      <c r="FXS128" s="908"/>
      <c r="FXT128" s="908"/>
      <c r="FXU128" s="908"/>
      <c r="FXV128" s="908"/>
      <c r="FXW128" s="908"/>
      <c r="FXX128" s="908"/>
      <c r="FXY128" s="908"/>
      <c r="FXZ128" s="908"/>
      <c r="FYA128" s="908"/>
      <c r="FYB128" s="908"/>
      <c r="FYC128" s="908"/>
      <c r="FYD128" s="908"/>
      <c r="FYE128" s="908"/>
      <c r="FYF128" s="908"/>
      <c r="FYG128" s="908"/>
      <c r="FYH128" s="908"/>
      <c r="FYI128" s="908"/>
      <c r="FYJ128" s="908"/>
      <c r="FYK128" s="908"/>
      <c r="FYL128" s="908"/>
      <c r="FYM128" s="908"/>
      <c r="FYN128" s="908"/>
      <c r="FYO128" s="908"/>
      <c r="FYP128" s="908"/>
      <c r="FYQ128" s="908"/>
      <c r="FYR128" s="908"/>
      <c r="FYS128" s="908"/>
      <c r="FYT128" s="908"/>
      <c r="FYU128" s="908"/>
      <c r="FYV128" s="908"/>
      <c r="FYW128" s="908"/>
      <c r="FYX128" s="908"/>
      <c r="FYY128" s="908"/>
      <c r="FYZ128" s="908"/>
      <c r="FZA128" s="908"/>
      <c r="FZB128" s="908"/>
      <c r="FZC128" s="908"/>
      <c r="FZD128" s="908"/>
      <c r="FZE128" s="908"/>
      <c r="FZF128" s="908"/>
      <c r="FZG128" s="908"/>
      <c r="FZH128" s="908"/>
      <c r="FZI128" s="908"/>
      <c r="FZJ128" s="908"/>
      <c r="FZK128" s="908"/>
      <c r="FZL128" s="908"/>
      <c r="FZM128" s="908"/>
      <c r="FZN128" s="908"/>
      <c r="FZO128" s="908"/>
      <c r="FZP128" s="908"/>
      <c r="FZQ128" s="908"/>
      <c r="FZR128" s="908"/>
      <c r="FZS128" s="908"/>
      <c r="FZT128" s="908"/>
      <c r="FZU128" s="908"/>
      <c r="FZV128" s="908"/>
      <c r="FZW128" s="908"/>
      <c r="FZX128" s="908"/>
      <c r="FZY128" s="908"/>
      <c r="FZZ128" s="908"/>
      <c r="GAA128" s="908"/>
      <c r="GAB128" s="908"/>
      <c r="GAC128" s="908"/>
      <c r="GAD128" s="908"/>
      <c r="GAE128" s="908"/>
      <c r="GAF128" s="908"/>
      <c r="GAG128" s="908"/>
      <c r="GAH128" s="908"/>
      <c r="GAI128" s="908"/>
      <c r="GAJ128" s="908"/>
      <c r="GAK128" s="908"/>
      <c r="GAL128" s="908"/>
      <c r="GAM128" s="908"/>
      <c r="GAN128" s="908"/>
      <c r="GAO128" s="908"/>
      <c r="GAP128" s="908"/>
      <c r="GAQ128" s="908"/>
      <c r="GAR128" s="908"/>
      <c r="GAS128" s="908"/>
      <c r="GAT128" s="908"/>
      <c r="GAU128" s="908"/>
      <c r="GAV128" s="908"/>
      <c r="GAW128" s="908"/>
      <c r="GAX128" s="908"/>
      <c r="GAY128" s="908"/>
      <c r="GAZ128" s="908"/>
      <c r="GBA128" s="908"/>
      <c r="GBB128" s="908"/>
      <c r="GBC128" s="908"/>
      <c r="GBD128" s="908"/>
      <c r="GBE128" s="908"/>
      <c r="GBF128" s="908"/>
      <c r="GBG128" s="908"/>
      <c r="GBH128" s="908"/>
      <c r="GBI128" s="908"/>
      <c r="GBJ128" s="908"/>
      <c r="GBK128" s="908"/>
      <c r="GBL128" s="908"/>
      <c r="GBM128" s="908"/>
      <c r="GBN128" s="908"/>
      <c r="GBO128" s="908"/>
      <c r="GBP128" s="908"/>
      <c r="GBQ128" s="908"/>
      <c r="GBR128" s="908"/>
      <c r="GBS128" s="908"/>
      <c r="GBT128" s="908"/>
      <c r="GBU128" s="908"/>
      <c r="GBV128" s="908"/>
      <c r="GBW128" s="908"/>
      <c r="GBX128" s="908"/>
      <c r="GBY128" s="908"/>
      <c r="GBZ128" s="908"/>
      <c r="GCA128" s="908"/>
      <c r="GCB128" s="908"/>
      <c r="GCC128" s="908"/>
      <c r="GCD128" s="908"/>
      <c r="GCE128" s="908"/>
      <c r="GCF128" s="908"/>
      <c r="GCG128" s="908"/>
      <c r="GCH128" s="908"/>
      <c r="GCI128" s="908"/>
      <c r="GCJ128" s="908"/>
      <c r="GCK128" s="908"/>
      <c r="GCL128" s="908"/>
      <c r="GCM128" s="908"/>
      <c r="GCN128" s="908"/>
      <c r="GCO128" s="908"/>
      <c r="GCP128" s="908"/>
      <c r="GCQ128" s="908"/>
      <c r="GCR128" s="908"/>
      <c r="GCS128" s="908"/>
      <c r="GCT128" s="908"/>
      <c r="GCU128" s="908"/>
      <c r="GCV128" s="908"/>
      <c r="GCW128" s="908"/>
      <c r="GCX128" s="908"/>
      <c r="GCY128" s="908"/>
      <c r="GCZ128" s="908"/>
      <c r="GDA128" s="908"/>
      <c r="GDB128" s="908"/>
      <c r="GDC128" s="908"/>
      <c r="GDD128" s="908"/>
      <c r="GDE128" s="908"/>
      <c r="GDF128" s="908"/>
      <c r="GDG128" s="908"/>
      <c r="GDH128" s="908"/>
      <c r="GDI128" s="908"/>
      <c r="GDJ128" s="908"/>
      <c r="GDK128" s="908"/>
      <c r="GDL128" s="908"/>
      <c r="GDM128" s="908"/>
      <c r="GDN128" s="908"/>
      <c r="GDO128" s="908"/>
      <c r="GDP128" s="908"/>
      <c r="GDQ128" s="908"/>
      <c r="GDR128" s="908"/>
      <c r="GDS128" s="908"/>
      <c r="GDT128" s="908"/>
      <c r="GDU128" s="908"/>
      <c r="GDV128" s="908"/>
      <c r="GDW128" s="908"/>
      <c r="GDX128" s="908"/>
      <c r="GDY128" s="908"/>
      <c r="GDZ128" s="908"/>
      <c r="GEA128" s="908"/>
      <c r="GEB128" s="908"/>
      <c r="GEC128" s="908"/>
      <c r="GED128" s="908"/>
      <c r="GEE128" s="908"/>
      <c r="GEF128" s="908"/>
      <c r="GEG128" s="908"/>
      <c r="GEH128" s="908"/>
      <c r="GEI128" s="908"/>
      <c r="GEJ128" s="908"/>
      <c r="GEK128" s="908"/>
      <c r="GEL128" s="908"/>
      <c r="GEM128" s="908"/>
      <c r="GEN128" s="908"/>
      <c r="GEO128" s="908"/>
      <c r="GEP128" s="908"/>
      <c r="GEQ128" s="908"/>
      <c r="GER128" s="908"/>
      <c r="GES128" s="908"/>
      <c r="GET128" s="908"/>
      <c r="GEU128" s="908"/>
      <c r="GEV128" s="908"/>
      <c r="GEW128" s="908"/>
      <c r="GEX128" s="908"/>
      <c r="GEY128" s="908"/>
      <c r="GEZ128" s="908"/>
      <c r="GFA128" s="908"/>
      <c r="GFB128" s="908"/>
      <c r="GFC128" s="908"/>
      <c r="GFD128" s="908"/>
      <c r="GFE128" s="908"/>
      <c r="GFF128" s="908"/>
      <c r="GFG128" s="908"/>
      <c r="GFH128" s="908"/>
      <c r="GFI128" s="908"/>
      <c r="GFJ128" s="908"/>
      <c r="GFK128" s="908"/>
      <c r="GFL128" s="908"/>
      <c r="GFM128" s="908"/>
      <c r="GFN128" s="908"/>
      <c r="GFO128" s="908"/>
      <c r="GFP128" s="908"/>
      <c r="GFQ128" s="908"/>
      <c r="GFR128" s="908"/>
      <c r="GFS128" s="908"/>
      <c r="GFT128" s="908"/>
      <c r="GFU128" s="908"/>
      <c r="GFV128" s="908"/>
      <c r="GFW128" s="908"/>
      <c r="GFX128" s="908"/>
      <c r="GFY128" s="908"/>
      <c r="GFZ128" s="908"/>
      <c r="GGA128" s="908"/>
      <c r="GGB128" s="908"/>
      <c r="GGC128" s="908"/>
      <c r="GGD128" s="908"/>
      <c r="GGE128" s="908"/>
      <c r="GGF128" s="908"/>
      <c r="GGG128" s="908"/>
      <c r="GGH128" s="908"/>
      <c r="GGI128" s="908"/>
      <c r="GGJ128" s="908"/>
      <c r="GGK128" s="908"/>
      <c r="GGL128" s="908"/>
      <c r="GGM128" s="908"/>
      <c r="GGN128" s="908"/>
      <c r="GGO128" s="908"/>
      <c r="GGP128" s="908"/>
      <c r="GGQ128" s="908"/>
      <c r="GGR128" s="908"/>
      <c r="GGS128" s="908"/>
      <c r="GGT128" s="908"/>
      <c r="GGU128" s="908"/>
      <c r="GGV128" s="908"/>
      <c r="GGW128" s="908"/>
      <c r="GGX128" s="908"/>
      <c r="GGY128" s="908"/>
      <c r="GGZ128" s="908"/>
      <c r="GHA128" s="908"/>
      <c r="GHB128" s="908"/>
      <c r="GHC128" s="908"/>
      <c r="GHD128" s="908"/>
      <c r="GHE128" s="908"/>
      <c r="GHF128" s="908"/>
      <c r="GHG128" s="908"/>
      <c r="GHH128" s="908"/>
      <c r="GHI128" s="908"/>
      <c r="GHJ128" s="908"/>
      <c r="GHK128" s="908"/>
      <c r="GHL128" s="908"/>
      <c r="GHM128" s="908"/>
      <c r="GHN128" s="908"/>
      <c r="GHO128" s="908"/>
      <c r="GHP128" s="908"/>
      <c r="GHQ128" s="908"/>
      <c r="GHR128" s="908"/>
      <c r="GHS128" s="908"/>
      <c r="GHT128" s="908"/>
      <c r="GHU128" s="908"/>
      <c r="GHV128" s="908"/>
      <c r="GHW128" s="908"/>
      <c r="GHX128" s="908"/>
      <c r="GHY128" s="908"/>
      <c r="GHZ128" s="908"/>
      <c r="GIA128" s="908"/>
      <c r="GIB128" s="908"/>
      <c r="GIC128" s="908"/>
      <c r="GID128" s="908"/>
      <c r="GIE128" s="908"/>
      <c r="GIF128" s="908"/>
      <c r="GIG128" s="908"/>
      <c r="GIH128" s="908"/>
      <c r="GII128" s="908"/>
      <c r="GIJ128" s="908"/>
      <c r="GIK128" s="908"/>
      <c r="GIL128" s="908"/>
      <c r="GIM128" s="908"/>
      <c r="GIN128" s="908"/>
      <c r="GIO128" s="908"/>
      <c r="GIP128" s="908"/>
      <c r="GIQ128" s="908"/>
      <c r="GIR128" s="908"/>
      <c r="GIS128" s="908"/>
      <c r="GIT128" s="908"/>
      <c r="GIU128" s="908"/>
      <c r="GIV128" s="908"/>
      <c r="GIW128" s="908"/>
      <c r="GIX128" s="908"/>
      <c r="GIY128" s="908"/>
      <c r="GIZ128" s="908"/>
      <c r="GJA128" s="908"/>
      <c r="GJB128" s="908"/>
      <c r="GJC128" s="908"/>
      <c r="GJD128" s="908"/>
      <c r="GJE128" s="908"/>
      <c r="GJF128" s="908"/>
      <c r="GJG128" s="908"/>
      <c r="GJH128" s="908"/>
      <c r="GJI128" s="908"/>
      <c r="GJJ128" s="908"/>
      <c r="GJK128" s="908"/>
      <c r="GJL128" s="908"/>
      <c r="GJM128" s="908"/>
      <c r="GJN128" s="908"/>
      <c r="GJO128" s="908"/>
      <c r="GJP128" s="908"/>
      <c r="GJQ128" s="908"/>
      <c r="GJR128" s="908"/>
      <c r="GJS128" s="908"/>
      <c r="GJT128" s="908"/>
      <c r="GJU128" s="908"/>
      <c r="GJV128" s="908"/>
      <c r="GJW128" s="908"/>
      <c r="GJX128" s="908"/>
      <c r="GJY128" s="908"/>
      <c r="GJZ128" s="908"/>
      <c r="GKA128" s="908"/>
      <c r="GKB128" s="908"/>
      <c r="GKC128" s="908"/>
      <c r="GKD128" s="908"/>
      <c r="GKE128" s="908"/>
      <c r="GKF128" s="908"/>
      <c r="GKG128" s="908"/>
      <c r="GKH128" s="908"/>
      <c r="GKI128" s="908"/>
      <c r="GKJ128" s="908"/>
      <c r="GKK128" s="908"/>
      <c r="GKL128" s="908"/>
      <c r="GKM128" s="908"/>
      <c r="GKN128" s="908"/>
      <c r="GKO128" s="908"/>
      <c r="GKP128" s="908"/>
      <c r="GKQ128" s="908"/>
      <c r="GKR128" s="908"/>
      <c r="GKS128" s="908"/>
      <c r="GKT128" s="908"/>
      <c r="GKU128" s="908"/>
      <c r="GKV128" s="908"/>
      <c r="GKW128" s="908"/>
      <c r="GKX128" s="908"/>
      <c r="GKY128" s="908"/>
      <c r="GKZ128" s="908"/>
      <c r="GLA128" s="908"/>
      <c r="GLB128" s="908"/>
      <c r="GLC128" s="908"/>
      <c r="GLD128" s="908"/>
      <c r="GLE128" s="908"/>
      <c r="GLF128" s="908"/>
      <c r="GLG128" s="908"/>
      <c r="GLH128" s="908"/>
      <c r="GLI128" s="908"/>
      <c r="GLJ128" s="908"/>
      <c r="GLK128" s="908"/>
      <c r="GLL128" s="908"/>
      <c r="GLM128" s="908"/>
      <c r="GLN128" s="908"/>
      <c r="GLO128" s="908"/>
      <c r="GLP128" s="908"/>
      <c r="GLQ128" s="908"/>
      <c r="GLR128" s="908"/>
      <c r="GLS128" s="908"/>
      <c r="GLT128" s="908"/>
      <c r="GLU128" s="908"/>
      <c r="GLV128" s="908"/>
      <c r="GLW128" s="908"/>
      <c r="GLX128" s="908"/>
      <c r="GLY128" s="908"/>
      <c r="GLZ128" s="908"/>
      <c r="GMA128" s="908"/>
      <c r="GMB128" s="908"/>
      <c r="GMC128" s="908"/>
      <c r="GMD128" s="908"/>
      <c r="GME128" s="908"/>
      <c r="GMF128" s="908"/>
      <c r="GMG128" s="908"/>
      <c r="GMH128" s="908"/>
      <c r="GMI128" s="908"/>
      <c r="GMJ128" s="908"/>
      <c r="GMK128" s="908"/>
      <c r="GML128" s="908"/>
      <c r="GMM128" s="908"/>
      <c r="GMN128" s="908"/>
      <c r="GMO128" s="908"/>
      <c r="GMP128" s="908"/>
      <c r="GMQ128" s="908"/>
      <c r="GMR128" s="908"/>
      <c r="GMS128" s="908"/>
      <c r="GMT128" s="908"/>
      <c r="GMU128" s="908"/>
      <c r="GMV128" s="908"/>
      <c r="GMW128" s="908"/>
      <c r="GMX128" s="908"/>
      <c r="GMY128" s="908"/>
      <c r="GMZ128" s="908"/>
      <c r="GNA128" s="908"/>
      <c r="GNB128" s="908"/>
      <c r="GNC128" s="908"/>
      <c r="GND128" s="908"/>
      <c r="GNE128" s="908"/>
      <c r="GNF128" s="908"/>
      <c r="GNG128" s="908"/>
      <c r="GNH128" s="908"/>
      <c r="GNI128" s="908"/>
      <c r="GNJ128" s="908"/>
      <c r="GNK128" s="908"/>
      <c r="GNL128" s="908"/>
      <c r="GNM128" s="908"/>
      <c r="GNN128" s="908"/>
      <c r="GNO128" s="908"/>
      <c r="GNP128" s="908"/>
      <c r="GNQ128" s="908"/>
      <c r="GNR128" s="908"/>
      <c r="GNS128" s="908"/>
      <c r="GNT128" s="908"/>
      <c r="GNU128" s="908"/>
      <c r="GNV128" s="908"/>
      <c r="GNW128" s="908"/>
      <c r="GNX128" s="908"/>
      <c r="GNY128" s="908"/>
      <c r="GNZ128" s="908"/>
      <c r="GOA128" s="908"/>
      <c r="GOB128" s="908"/>
      <c r="GOC128" s="908"/>
      <c r="GOD128" s="908"/>
      <c r="GOE128" s="908"/>
      <c r="GOF128" s="908"/>
      <c r="GOG128" s="908"/>
      <c r="GOH128" s="908"/>
      <c r="GOI128" s="908"/>
      <c r="GOJ128" s="908"/>
      <c r="GOK128" s="908"/>
      <c r="GOL128" s="908"/>
      <c r="GOM128" s="908"/>
      <c r="GON128" s="908"/>
      <c r="GOO128" s="908"/>
      <c r="GOP128" s="908"/>
      <c r="GOQ128" s="908"/>
      <c r="GOR128" s="908"/>
      <c r="GOS128" s="908"/>
      <c r="GOT128" s="908"/>
      <c r="GOU128" s="908"/>
      <c r="GOV128" s="908"/>
      <c r="GOW128" s="908"/>
      <c r="GOX128" s="908"/>
      <c r="GOY128" s="908"/>
      <c r="GOZ128" s="908"/>
      <c r="GPA128" s="908"/>
      <c r="GPB128" s="908"/>
      <c r="GPC128" s="908"/>
      <c r="GPD128" s="908"/>
      <c r="GPE128" s="908"/>
      <c r="GPF128" s="908"/>
      <c r="GPG128" s="908"/>
      <c r="GPH128" s="908"/>
      <c r="GPI128" s="908"/>
      <c r="GPJ128" s="908"/>
      <c r="GPK128" s="908"/>
      <c r="GPL128" s="908"/>
      <c r="GPM128" s="908"/>
      <c r="GPN128" s="908"/>
      <c r="GPO128" s="908"/>
      <c r="GPP128" s="908"/>
      <c r="GPQ128" s="908"/>
      <c r="GPR128" s="908"/>
      <c r="GPS128" s="908"/>
      <c r="GPT128" s="908"/>
      <c r="GPU128" s="908"/>
      <c r="GPV128" s="908"/>
      <c r="GPW128" s="908"/>
      <c r="GPX128" s="908"/>
      <c r="GPY128" s="908"/>
      <c r="GPZ128" s="908"/>
      <c r="GQA128" s="908"/>
      <c r="GQB128" s="908"/>
      <c r="GQC128" s="908"/>
      <c r="GQD128" s="908"/>
      <c r="GQE128" s="908"/>
      <c r="GQF128" s="908"/>
      <c r="GQG128" s="908"/>
      <c r="GQH128" s="908"/>
      <c r="GQI128" s="908"/>
      <c r="GQJ128" s="908"/>
      <c r="GQK128" s="908"/>
      <c r="GQL128" s="908"/>
      <c r="GQM128" s="908"/>
      <c r="GQN128" s="908"/>
      <c r="GQO128" s="908"/>
      <c r="GQP128" s="908"/>
      <c r="GQQ128" s="908"/>
      <c r="GQR128" s="908"/>
      <c r="GQS128" s="908"/>
      <c r="GQT128" s="908"/>
      <c r="GQU128" s="908"/>
      <c r="GQV128" s="908"/>
      <c r="GQW128" s="908"/>
      <c r="GQX128" s="908"/>
      <c r="GQY128" s="908"/>
      <c r="GQZ128" s="908"/>
      <c r="GRA128" s="908"/>
      <c r="GRB128" s="908"/>
      <c r="GRC128" s="908"/>
      <c r="GRD128" s="908"/>
      <c r="GRE128" s="908"/>
      <c r="GRF128" s="908"/>
      <c r="GRG128" s="908"/>
      <c r="GRH128" s="908"/>
      <c r="GRI128" s="908"/>
      <c r="GRJ128" s="908"/>
      <c r="GRK128" s="908"/>
      <c r="GRL128" s="908"/>
      <c r="GRM128" s="908"/>
      <c r="GRN128" s="908"/>
      <c r="GRO128" s="908"/>
      <c r="GRP128" s="908"/>
      <c r="GRQ128" s="908"/>
      <c r="GRR128" s="908"/>
      <c r="GRS128" s="908"/>
      <c r="GRT128" s="908"/>
      <c r="GRU128" s="908"/>
      <c r="GRV128" s="908"/>
      <c r="GRW128" s="908"/>
      <c r="GRX128" s="908"/>
      <c r="GRY128" s="908"/>
      <c r="GRZ128" s="908"/>
      <c r="GSA128" s="908"/>
      <c r="GSB128" s="908"/>
      <c r="GSC128" s="908"/>
      <c r="GSD128" s="908"/>
      <c r="GSE128" s="908"/>
      <c r="GSF128" s="908"/>
      <c r="GSG128" s="908"/>
      <c r="GSH128" s="908"/>
      <c r="GSI128" s="908"/>
      <c r="GSJ128" s="908"/>
      <c r="GSK128" s="908"/>
      <c r="GSL128" s="908"/>
      <c r="GSM128" s="908"/>
      <c r="GSN128" s="908"/>
      <c r="GSO128" s="908"/>
      <c r="GSP128" s="908"/>
      <c r="GSQ128" s="908"/>
      <c r="GSR128" s="908"/>
      <c r="GSS128" s="908"/>
      <c r="GST128" s="908"/>
      <c r="GSU128" s="908"/>
      <c r="GSV128" s="908"/>
      <c r="GSW128" s="908"/>
      <c r="GSX128" s="908"/>
      <c r="GSY128" s="908"/>
      <c r="GSZ128" s="908"/>
      <c r="GTA128" s="908"/>
      <c r="GTB128" s="908"/>
      <c r="GTC128" s="908"/>
      <c r="GTD128" s="908"/>
      <c r="GTE128" s="908"/>
      <c r="GTF128" s="908"/>
      <c r="GTG128" s="908"/>
      <c r="GTH128" s="908"/>
      <c r="GTI128" s="908"/>
      <c r="GTJ128" s="908"/>
      <c r="GTK128" s="908"/>
      <c r="GTL128" s="908"/>
      <c r="GTM128" s="908"/>
      <c r="GTN128" s="908"/>
      <c r="GTO128" s="908"/>
      <c r="GTP128" s="908"/>
      <c r="GTQ128" s="908"/>
      <c r="GTR128" s="908"/>
      <c r="GTS128" s="908"/>
      <c r="GTT128" s="908"/>
      <c r="GTU128" s="908"/>
      <c r="GTV128" s="908"/>
      <c r="GTW128" s="908"/>
      <c r="GTX128" s="908"/>
      <c r="GTY128" s="908"/>
      <c r="GTZ128" s="908"/>
      <c r="GUA128" s="908"/>
      <c r="GUB128" s="908"/>
      <c r="GUC128" s="908"/>
      <c r="GUD128" s="908"/>
      <c r="GUE128" s="908"/>
      <c r="GUF128" s="908"/>
      <c r="GUG128" s="908"/>
      <c r="GUH128" s="908"/>
      <c r="GUI128" s="908"/>
      <c r="GUJ128" s="908"/>
      <c r="GUK128" s="908"/>
      <c r="GUL128" s="908"/>
      <c r="GUM128" s="908"/>
      <c r="GUN128" s="908"/>
      <c r="GUO128" s="908"/>
      <c r="GUP128" s="908"/>
      <c r="GUQ128" s="908"/>
      <c r="GUR128" s="908"/>
      <c r="GUS128" s="908"/>
      <c r="GUT128" s="908"/>
      <c r="GUU128" s="908"/>
      <c r="GUV128" s="908"/>
      <c r="GUW128" s="908"/>
      <c r="GUX128" s="908"/>
      <c r="GUY128" s="908"/>
      <c r="GUZ128" s="908"/>
      <c r="GVA128" s="908"/>
      <c r="GVB128" s="908"/>
      <c r="GVC128" s="908"/>
      <c r="GVD128" s="908"/>
      <c r="GVE128" s="908"/>
      <c r="GVF128" s="908"/>
      <c r="GVG128" s="908"/>
      <c r="GVH128" s="908"/>
      <c r="GVI128" s="908"/>
      <c r="GVJ128" s="908"/>
      <c r="GVK128" s="908"/>
      <c r="GVL128" s="908"/>
      <c r="GVM128" s="908"/>
      <c r="GVN128" s="908"/>
      <c r="GVO128" s="908"/>
      <c r="GVP128" s="908"/>
      <c r="GVQ128" s="908"/>
      <c r="GVR128" s="908"/>
      <c r="GVS128" s="908"/>
      <c r="GVT128" s="908"/>
      <c r="GVU128" s="908"/>
      <c r="GVV128" s="908"/>
      <c r="GVW128" s="908"/>
      <c r="GVX128" s="908"/>
      <c r="GVY128" s="908"/>
      <c r="GVZ128" s="908"/>
      <c r="GWA128" s="908"/>
      <c r="GWB128" s="908"/>
      <c r="GWC128" s="908"/>
      <c r="GWD128" s="908"/>
      <c r="GWE128" s="908"/>
      <c r="GWF128" s="908"/>
      <c r="GWG128" s="908"/>
      <c r="GWH128" s="908"/>
      <c r="GWI128" s="908"/>
      <c r="GWJ128" s="908"/>
      <c r="GWK128" s="908"/>
      <c r="GWL128" s="908"/>
      <c r="GWM128" s="908"/>
      <c r="GWN128" s="908"/>
      <c r="GWO128" s="908"/>
      <c r="GWP128" s="908"/>
      <c r="GWQ128" s="908"/>
      <c r="GWR128" s="908"/>
      <c r="GWS128" s="908"/>
      <c r="GWT128" s="908"/>
      <c r="GWU128" s="908"/>
      <c r="GWV128" s="908"/>
      <c r="GWW128" s="908"/>
      <c r="GWX128" s="908"/>
      <c r="GWY128" s="908"/>
      <c r="GWZ128" s="908"/>
      <c r="GXA128" s="908"/>
      <c r="GXB128" s="908"/>
      <c r="GXC128" s="908"/>
      <c r="GXD128" s="908"/>
      <c r="GXE128" s="908"/>
      <c r="GXF128" s="908"/>
      <c r="GXG128" s="908"/>
      <c r="GXH128" s="908"/>
      <c r="GXI128" s="908"/>
      <c r="GXJ128" s="908"/>
      <c r="GXK128" s="908"/>
      <c r="GXL128" s="908"/>
      <c r="GXM128" s="908"/>
      <c r="GXN128" s="908"/>
      <c r="GXO128" s="908"/>
      <c r="GXP128" s="908"/>
      <c r="GXQ128" s="908"/>
      <c r="GXR128" s="908"/>
      <c r="GXS128" s="908"/>
      <c r="GXT128" s="908"/>
      <c r="GXU128" s="908"/>
      <c r="GXV128" s="908"/>
      <c r="GXW128" s="908"/>
      <c r="GXX128" s="908"/>
      <c r="GXY128" s="908"/>
      <c r="GXZ128" s="908"/>
      <c r="GYA128" s="908"/>
      <c r="GYB128" s="908"/>
      <c r="GYC128" s="908"/>
      <c r="GYD128" s="908"/>
      <c r="GYE128" s="908"/>
      <c r="GYF128" s="908"/>
      <c r="GYG128" s="908"/>
      <c r="GYH128" s="908"/>
      <c r="GYI128" s="908"/>
      <c r="GYJ128" s="908"/>
      <c r="GYK128" s="908"/>
      <c r="GYL128" s="908"/>
      <c r="GYM128" s="908"/>
      <c r="GYN128" s="908"/>
      <c r="GYO128" s="908"/>
      <c r="GYP128" s="908"/>
      <c r="GYQ128" s="908"/>
      <c r="GYR128" s="908"/>
      <c r="GYS128" s="908"/>
      <c r="GYT128" s="908"/>
      <c r="GYU128" s="908"/>
      <c r="GYV128" s="908"/>
      <c r="GYW128" s="908"/>
      <c r="GYX128" s="908"/>
      <c r="GYY128" s="908"/>
      <c r="GYZ128" s="908"/>
      <c r="GZA128" s="908"/>
      <c r="GZB128" s="908"/>
      <c r="GZC128" s="908"/>
      <c r="GZD128" s="908"/>
      <c r="GZE128" s="908"/>
      <c r="GZF128" s="908"/>
      <c r="GZG128" s="908"/>
      <c r="GZH128" s="908"/>
      <c r="GZI128" s="908"/>
      <c r="GZJ128" s="908"/>
      <c r="GZK128" s="908"/>
      <c r="GZL128" s="908"/>
      <c r="GZM128" s="908"/>
      <c r="GZN128" s="908"/>
      <c r="GZO128" s="908"/>
      <c r="GZP128" s="908"/>
      <c r="GZQ128" s="908"/>
      <c r="GZR128" s="908"/>
      <c r="GZS128" s="908"/>
      <c r="GZT128" s="908"/>
      <c r="GZU128" s="908"/>
      <c r="GZV128" s="908"/>
      <c r="GZW128" s="908"/>
      <c r="GZX128" s="908"/>
      <c r="GZY128" s="908"/>
      <c r="GZZ128" s="908"/>
      <c r="HAA128" s="908"/>
      <c r="HAB128" s="908"/>
      <c r="HAC128" s="908"/>
      <c r="HAD128" s="908"/>
      <c r="HAE128" s="908"/>
      <c r="HAF128" s="908"/>
      <c r="HAG128" s="908"/>
      <c r="HAH128" s="908"/>
      <c r="HAI128" s="908"/>
      <c r="HAJ128" s="908"/>
      <c r="HAK128" s="908"/>
      <c r="HAL128" s="908"/>
      <c r="HAM128" s="908"/>
      <c r="HAN128" s="908"/>
      <c r="HAO128" s="908"/>
      <c r="HAP128" s="908"/>
      <c r="HAQ128" s="908"/>
      <c r="HAR128" s="908"/>
      <c r="HAS128" s="908"/>
      <c r="HAT128" s="908"/>
      <c r="HAU128" s="908"/>
      <c r="HAV128" s="908"/>
      <c r="HAW128" s="908"/>
      <c r="HAX128" s="908"/>
      <c r="HAY128" s="908"/>
      <c r="HAZ128" s="908"/>
      <c r="HBA128" s="908"/>
      <c r="HBB128" s="908"/>
      <c r="HBC128" s="908"/>
      <c r="HBD128" s="908"/>
      <c r="HBE128" s="908"/>
      <c r="HBF128" s="908"/>
      <c r="HBG128" s="908"/>
      <c r="HBH128" s="908"/>
      <c r="HBI128" s="908"/>
      <c r="HBJ128" s="908"/>
      <c r="HBK128" s="908"/>
      <c r="HBL128" s="908"/>
      <c r="HBM128" s="908"/>
      <c r="HBN128" s="908"/>
      <c r="HBO128" s="908"/>
      <c r="HBP128" s="908"/>
      <c r="HBQ128" s="908"/>
      <c r="HBR128" s="908"/>
      <c r="HBS128" s="908"/>
      <c r="HBT128" s="908"/>
      <c r="HBU128" s="908"/>
      <c r="HBV128" s="908"/>
      <c r="HBW128" s="908"/>
      <c r="HBX128" s="908"/>
      <c r="HBY128" s="908"/>
      <c r="HBZ128" s="908"/>
      <c r="HCA128" s="908"/>
      <c r="HCB128" s="908"/>
      <c r="HCC128" s="908"/>
      <c r="HCD128" s="908"/>
      <c r="HCE128" s="908"/>
      <c r="HCF128" s="908"/>
      <c r="HCG128" s="908"/>
      <c r="HCH128" s="908"/>
      <c r="HCI128" s="908"/>
      <c r="HCJ128" s="908"/>
      <c r="HCK128" s="908"/>
      <c r="HCL128" s="908"/>
      <c r="HCM128" s="908"/>
      <c r="HCN128" s="908"/>
      <c r="HCO128" s="908"/>
      <c r="HCP128" s="908"/>
      <c r="HCQ128" s="908"/>
      <c r="HCR128" s="908"/>
      <c r="HCS128" s="908"/>
      <c r="HCT128" s="908"/>
      <c r="HCU128" s="908"/>
      <c r="HCV128" s="908"/>
      <c r="HCW128" s="908"/>
      <c r="HCX128" s="908"/>
      <c r="HCY128" s="908"/>
      <c r="HCZ128" s="908"/>
      <c r="HDA128" s="908"/>
      <c r="HDB128" s="908"/>
      <c r="HDC128" s="908"/>
      <c r="HDD128" s="908"/>
      <c r="HDE128" s="908"/>
      <c r="HDF128" s="908"/>
      <c r="HDG128" s="908"/>
      <c r="HDH128" s="908"/>
      <c r="HDI128" s="908"/>
      <c r="HDJ128" s="908"/>
      <c r="HDK128" s="908"/>
      <c r="HDL128" s="908"/>
      <c r="HDM128" s="908"/>
      <c r="HDN128" s="908"/>
      <c r="HDO128" s="908"/>
      <c r="HDP128" s="908"/>
      <c r="HDQ128" s="908"/>
      <c r="HDR128" s="908"/>
      <c r="HDS128" s="908"/>
      <c r="HDT128" s="908"/>
      <c r="HDU128" s="908"/>
      <c r="HDV128" s="908"/>
      <c r="HDW128" s="908"/>
      <c r="HDX128" s="908"/>
      <c r="HDY128" s="908"/>
      <c r="HDZ128" s="908"/>
      <c r="HEA128" s="908"/>
      <c r="HEB128" s="908"/>
      <c r="HEC128" s="908"/>
      <c r="HED128" s="908"/>
      <c r="HEE128" s="908"/>
      <c r="HEF128" s="908"/>
      <c r="HEG128" s="908"/>
      <c r="HEH128" s="908"/>
      <c r="HEI128" s="908"/>
      <c r="HEJ128" s="908"/>
      <c r="HEK128" s="908"/>
      <c r="HEL128" s="908"/>
      <c r="HEM128" s="908"/>
      <c r="HEN128" s="908"/>
      <c r="HEO128" s="908"/>
      <c r="HEP128" s="908"/>
      <c r="HEQ128" s="908"/>
      <c r="HER128" s="908"/>
      <c r="HES128" s="908"/>
      <c r="HET128" s="908"/>
      <c r="HEU128" s="908"/>
      <c r="HEV128" s="908"/>
      <c r="HEW128" s="908"/>
      <c r="HEX128" s="908"/>
      <c r="HEY128" s="908"/>
      <c r="HEZ128" s="908"/>
      <c r="HFA128" s="908"/>
      <c r="HFB128" s="908"/>
      <c r="HFC128" s="908"/>
      <c r="HFD128" s="908"/>
      <c r="HFE128" s="908"/>
      <c r="HFF128" s="908"/>
      <c r="HFG128" s="908"/>
      <c r="HFH128" s="908"/>
      <c r="HFI128" s="908"/>
      <c r="HFJ128" s="908"/>
      <c r="HFK128" s="908"/>
      <c r="HFL128" s="908"/>
      <c r="HFM128" s="908"/>
      <c r="HFN128" s="908"/>
      <c r="HFO128" s="908"/>
      <c r="HFP128" s="908"/>
      <c r="HFQ128" s="908"/>
      <c r="HFR128" s="908"/>
      <c r="HFS128" s="908"/>
      <c r="HFT128" s="908"/>
      <c r="HFU128" s="908"/>
      <c r="HFV128" s="908"/>
      <c r="HFW128" s="908"/>
      <c r="HFX128" s="908"/>
      <c r="HFY128" s="908"/>
      <c r="HFZ128" s="908"/>
      <c r="HGA128" s="908"/>
      <c r="HGB128" s="908"/>
      <c r="HGC128" s="908"/>
      <c r="HGD128" s="908"/>
      <c r="HGE128" s="908"/>
      <c r="HGF128" s="908"/>
      <c r="HGG128" s="908"/>
      <c r="HGH128" s="908"/>
      <c r="HGI128" s="908"/>
      <c r="HGJ128" s="908"/>
      <c r="HGK128" s="908"/>
      <c r="HGL128" s="908"/>
      <c r="HGM128" s="908"/>
      <c r="HGN128" s="908"/>
      <c r="HGO128" s="908"/>
      <c r="HGP128" s="908"/>
      <c r="HGQ128" s="908"/>
      <c r="HGR128" s="908"/>
      <c r="HGS128" s="908"/>
      <c r="HGT128" s="908"/>
      <c r="HGU128" s="908"/>
      <c r="HGV128" s="908"/>
      <c r="HGW128" s="908"/>
      <c r="HGX128" s="908"/>
      <c r="HGY128" s="908"/>
      <c r="HGZ128" s="908"/>
      <c r="HHA128" s="908"/>
      <c r="HHB128" s="908"/>
      <c r="HHC128" s="908"/>
      <c r="HHD128" s="908"/>
      <c r="HHE128" s="908"/>
      <c r="HHF128" s="908"/>
      <c r="HHG128" s="908"/>
      <c r="HHH128" s="908"/>
      <c r="HHI128" s="908"/>
      <c r="HHJ128" s="908"/>
      <c r="HHK128" s="908"/>
      <c r="HHL128" s="908"/>
      <c r="HHM128" s="908"/>
      <c r="HHN128" s="908"/>
      <c r="HHO128" s="908"/>
      <c r="HHP128" s="908"/>
      <c r="HHQ128" s="908"/>
      <c r="HHR128" s="908"/>
      <c r="HHS128" s="908"/>
      <c r="HHT128" s="908"/>
      <c r="HHU128" s="908"/>
      <c r="HHV128" s="908"/>
      <c r="HHW128" s="908"/>
      <c r="HHX128" s="908"/>
      <c r="HHY128" s="908"/>
      <c r="HHZ128" s="908"/>
      <c r="HIA128" s="908"/>
      <c r="HIB128" s="908"/>
      <c r="HIC128" s="908"/>
      <c r="HID128" s="908"/>
      <c r="HIE128" s="908"/>
      <c r="HIF128" s="908"/>
      <c r="HIG128" s="908"/>
      <c r="HIH128" s="908"/>
      <c r="HII128" s="908"/>
      <c r="HIJ128" s="908"/>
      <c r="HIK128" s="908"/>
      <c r="HIL128" s="908"/>
      <c r="HIM128" s="908"/>
      <c r="HIN128" s="908"/>
      <c r="HIO128" s="908"/>
      <c r="HIP128" s="908"/>
      <c r="HIQ128" s="908"/>
      <c r="HIR128" s="908"/>
      <c r="HIS128" s="908"/>
      <c r="HIT128" s="908"/>
      <c r="HIU128" s="908"/>
      <c r="HIV128" s="908"/>
      <c r="HIW128" s="908"/>
      <c r="HIX128" s="908"/>
      <c r="HIY128" s="908"/>
      <c r="HIZ128" s="908"/>
      <c r="HJA128" s="908"/>
      <c r="HJB128" s="908"/>
      <c r="HJC128" s="908"/>
      <c r="HJD128" s="908"/>
      <c r="HJE128" s="908"/>
      <c r="HJF128" s="908"/>
      <c r="HJG128" s="908"/>
      <c r="HJH128" s="908"/>
      <c r="HJI128" s="908"/>
      <c r="HJJ128" s="908"/>
      <c r="HJK128" s="908"/>
      <c r="HJL128" s="908"/>
      <c r="HJM128" s="908"/>
      <c r="HJN128" s="908"/>
      <c r="HJO128" s="908"/>
      <c r="HJP128" s="908"/>
      <c r="HJQ128" s="908"/>
      <c r="HJR128" s="908"/>
      <c r="HJS128" s="908"/>
      <c r="HJT128" s="908"/>
      <c r="HJU128" s="908"/>
      <c r="HJV128" s="908"/>
      <c r="HJW128" s="908"/>
      <c r="HJX128" s="908"/>
      <c r="HJY128" s="908"/>
      <c r="HJZ128" s="908"/>
      <c r="HKA128" s="908"/>
      <c r="HKB128" s="908"/>
      <c r="HKC128" s="908"/>
      <c r="HKD128" s="908"/>
      <c r="HKE128" s="908"/>
      <c r="HKF128" s="908"/>
      <c r="HKG128" s="908"/>
      <c r="HKH128" s="908"/>
      <c r="HKI128" s="908"/>
      <c r="HKJ128" s="908"/>
      <c r="HKK128" s="908"/>
      <c r="HKL128" s="908"/>
      <c r="HKM128" s="908"/>
      <c r="HKN128" s="908"/>
      <c r="HKO128" s="908"/>
      <c r="HKP128" s="908"/>
      <c r="HKQ128" s="908"/>
      <c r="HKR128" s="908"/>
      <c r="HKS128" s="908"/>
      <c r="HKT128" s="908"/>
      <c r="HKU128" s="908"/>
      <c r="HKV128" s="908"/>
      <c r="HKW128" s="908"/>
      <c r="HKX128" s="908"/>
      <c r="HKY128" s="908"/>
      <c r="HKZ128" s="908"/>
      <c r="HLA128" s="908"/>
      <c r="HLB128" s="908"/>
      <c r="HLC128" s="908"/>
      <c r="HLD128" s="908"/>
      <c r="HLE128" s="908"/>
      <c r="HLF128" s="908"/>
      <c r="HLG128" s="908"/>
      <c r="HLH128" s="908"/>
      <c r="HLI128" s="908"/>
      <c r="HLJ128" s="908"/>
      <c r="HLK128" s="908"/>
      <c r="HLL128" s="908"/>
      <c r="HLM128" s="908"/>
      <c r="HLN128" s="908"/>
      <c r="HLO128" s="908"/>
      <c r="HLP128" s="908"/>
      <c r="HLQ128" s="908"/>
      <c r="HLR128" s="908"/>
      <c r="HLS128" s="908"/>
      <c r="HLT128" s="908"/>
      <c r="HLU128" s="908"/>
      <c r="HLV128" s="908"/>
      <c r="HLW128" s="908"/>
      <c r="HLX128" s="908"/>
      <c r="HLY128" s="908"/>
      <c r="HLZ128" s="908"/>
      <c r="HMA128" s="908"/>
      <c r="HMB128" s="908"/>
      <c r="HMC128" s="908"/>
      <c r="HMD128" s="908"/>
      <c r="HME128" s="908"/>
      <c r="HMF128" s="908"/>
      <c r="HMG128" s="908"/>
      <c r="HMH128" s="908"/>
      <c r="HMI128" s="908"/>
      <c r="HMJ128" s="908"/>
      <c r="HMK128" s="908"/>
      <c r="HML128" s="908"/>
      <c r="HMM128" s="908"/>
      <c r="HMN128" s="908"/>
      <c r="HMO128" s="908"/>
      <c r="HMP128" s="908"/>
      <c r="HMQ128" s="908"/>
      <c r="HMR128" s="908"/>
      <c r="HMS128" s="908"/>
      <c r="HMT128" s="908"/>
      <c r="HMU128" s="908"/>
      <c r="HMV128" s="908"/>
      <c r="HMW128" s="908"/>
      <c r="HMX128" s="908"/>
      <c r="HMY128" s="908"/>
      <c r="HMZ128" s="908"/>
      <c r="HNA128" s="908"/>
      <c r="HNB128" s="908"/>
      <c r="HNC128" s="908"/>
      <c r="HND128" s="908"/>
      <c r="HNE128" s="908"/>
      <c r="HNF128" s="908"/>
      <c r="HNG128" s="908"/>
      <c r="HNH128" s="908"/>
      <c r="HNI128" s="908"/>
      <c r="HNJ128" s="908"/>
      <c r="HNK128" s="908"/>
      <c r="HNL128" s="908"/>
      <c r="HNM128" s="908"/>
      <c r="HNN128" s="908"/>
      <c r="HNO128" s="908"/>
      <c r="HNP128" s="908"/>
      <c r="HNQ128" s="908"/>
      <c r="HNR128" s="908"/>
      <c r="HNS128" s="908"/>
      <c r="HNT128" s="908"/>
      <c r="HNU128" s="908"/>
      <c r="HNV128" s="908"/>
      <c r="HNW128" s="908"/>
      <c r="HNX128" s="908"/>
      <c r="HNY128" s="908"/>
      <c r="HNZ128" s="908"/>
      <c r="HOA128" s="908"/>
      <c r="HOB128" s="908"/>
      <c r="HOC128" s="908"/>
      <c r="HOD128" s="908"/>
      <c r="HOE128" s="908"/>
      <c r="HOF128" s="908"/>
      <c r="HOG128" s="908"/>
      <c r="HOH128" s="908"/>
      <c r="HOI128" s="908"/>
      <c r="HOJ128" s="908"/>
      <c r="HOK128" s="908"/>
      <c r="HOL128" s="908"/>
      <c r="HOM128" s="908"/>
      <c r="HON128" s="908"/>
      <c r="HOO128" s="908"/>
      <c r="HOP128" s="908"/>
      <c r="HOQ128" s="908"/>
      <c r="HOR128" s="908"/>
      <c r="HOS128" s="908"/>
      <c r="HOT128" s="908"/>
      <c r="HOU128" s="908"/>
      <c r="HOV128" s="908"/>
      <c r="HOW128" s="908"/>
      <c r="HOX128" s="908"/>
      <c r="HOY128" s="908"/>
      <c r="HOZ128" s="908"/>
      <c r="HPA128" s="908"/>
      <c r="HPB128" s="908"/>
      <c r="HPC128" s="908"/>
      <c r="HPD128" s="908"/>
      <c r="HPE128" s="908"/>
      <c r="HPF128" s="908"/>
      <c r="HPG128" s="908"/>
      <c r="HPH128" s="908"/>
      <c r="HPI128" s="908"/>
      <c r="HPJ128" s="908"/>
      <c r="HPK128" s="908"/>
      <c r="HPL128" s="908"/>
      <c r="HPM128" s="908"/>
      <c r="HPN128" s="908"/>
      <c r="HPO128" s="908"/>
      <c r="HPP128" s="908"/>
      <c r="HPQ128" s="908"/>
      <c r="HPR128" s="908"/>
      <c r="HPS128" s="908"/>
      <c r="HPT128" s="908"/>
      <c r="HPU128" s="908"/>
      <c r="HPV128" s="908"/>
      <c r="HPW128" s="908"/>
      <c r="HPX128" s="908"/>
      <c r="HPY128" s="908"/>
      <c r="HPZ128" s="908"/>
      <c r="HQA128" s="908"/>
      <c r="HQB128" s="908"/>
      <c r="HQC128" s="908"/>
      <c r="HQD128" s="908"/>
      <c r="HQE128" s="908"/>
      <c r="HQF128" s="908"/>
      <c r="HQG128" s="908"/>
      <c r="HQH128" s="908"/>
      <c r="HQI128" s="908"/>
      <c r="HQJ128" s="908"/>
      <c r="HQK128" s="908"/>
      <c r="HQL128" s="908"/>
      <c r="HQM128" s="908"/>
      <c r="HQN128" s="908"/>
      <c r="HQO128" s="908"/>
      <c r="HQP128" s="908"/>
      <c r="HQQ128" s="908"/>
      <c r="HQR128" s="908"/>
      <c r="HQS128" s="908"/>
      <c r="HQT128" s="908"/>
      <c r="HQU128" s="908"/>
      <c r="HQV128" s="908"/>
      <c r="HQW128" s="908"/>
      <c r="HQX128" s="908"/>
      <c r="HQY128" s="908"/>
      <c r="HQZ128" s="908"/>
      <c r="HRA128" s="908"/>
      <c r="HRB128" s="908"/>
      <c r="HRC128" s="908"/>
      <c r="HRD128" s="908"/>
      <c r="HRE128" s="908"/>
      <c r="HRF128" s="908"/>
      <c r="HRG128" s="908"/>
      <c r="HRH128" s="908"/>
      <c r="HRI128" s="908"/>
      <c r="HRJ128" s="908"/>
      <c r="HRK128" s="908"/>
      <c r="HRL128" s="908"/>
      <c r="HRM128" s="908"/>
      <c r="HRN128" s="908"/>
      <c r="HRO128" s="908"/>
      <c r="HRP128" s="908"/>
      <c r="HRQ128" s="908"/>
      <c r="HRR128" s="908"/>
      <c r="HRS128" s="908"/>
      <c r="HRT128" s="908"/>
      <c r="HRU128" s="908"/>
      <c r="HRV128" s="908"/>
      <c r="HRW128" s="908"/>
      <c r="HRX128" s="908"/>
      <c r="HRY128" s="908"/>
      <c r="HRZ128" s="908"/>
      <c r="HSA128" s="908"/>
      <c r="HSB128" s="908"/>
      <c r="HSC128" s="908"/>
      <c r="HSD128" s="908"/>
      <c r="HSE128" s="908"/>
      <c r="HSF128" s="908"/>
      <c r="HSG128" s="908"/>
      <c r="HSH128" s="908"/>
      <c r="HSI128" s="908"/>
      <c r="HSJ128" s="908"/>
      <c r="HSK128" s="908"/>
      <c r="HSL128" s="908"/>
      <c r="HSM128" s="908"/>
      <c r="HSN128" s="908"/>
      <c r="HSO128" s="908"/>
      <c r="HSP128" s="908"/>
      <c r="HSQ128" s="908"/>
      <c r="HSR128" s="908"/>
      <c r="HSS128" s="908"/>
      <c r="HST128" s="908"/>
      <c r="HSU128" s="908"/>
      <c r="HSV128" s="908"/>
      <c r="HSW128" s="908"/>
      <c r="HSX128" s="908"/>
      <c r="HSY128" s="908"/>
      <c r="HSZ128" s="908"/>
      <c r="HTA128" s="908"/>
      <c r="HTB128" s="908"/>
      <c r="HTC128" s="908"/>
      <c r="HTD128" s="908"/>
      <c r="HTE128" s="908"/>
      <c r="HTF128" s="908"/>
      <c r="HTG128" s="908"/>
      <c r="HTH128" s="908"/>
      <c r="HTI128" s="908"/>
      <c r="HTJ128" s="908"/>
      <c r="HTK128" s="908"/>
      <c r="HTL128" s="908"/>
      <c r="HTM128" s="908"/>
      <c r="HTN128" s="908"/>
      <c r="HTO128" s="908"/>
      <c r="HTP128" s="908"/>
      <c r="HTQ128" s="908"/>
      <c r="HTR128" s="908"/>
      <c r="HTS128" s="908"/>
      <c r="HTT128" s="908"/>
      <c r="HTU128" s="908"/>
      <c r="HTV128" s="908"/>
      <c r="HTW128" s="908"/>
      <c r="HTX128" s="908"/>
      <c r="HTY128" s="908"/>
      <c r="HTZ128" s="908"/>
      <c r="HUA128" s="908"/>
      <c r="HUB128" s="908"/>
      <c r="HUC128" s="908"/>
      <c r="HUD128" s="908"/>
      <c r="HUE128" s="908"/>
      <c r="HUF128" s="908"/>
      <c r="HUG128" s="908"/>
      <c r="HUH128" s="908"/>
      <c r="HUI128" s="908"/>
      <c r="HUJ128" s="908"/>
      <c r="HUK128" s="908"/>
      <c r="HUL128" s="908"/>
      <c r="HUM128" s="908"/>
      <c r="HUN128" s="908"/>
      <c r="HUO128" s="908"/>
      <c r="HUP128" s="908"/>
      <c r="HUQ128" s="908"/>
      <c r="HUR128" s="908"/>
      <c r="HUS128" s="908"/>
      <c r="HUT128" s="908"/>
      <c r="HUU128" s="908"/>
      <c r="HUV128" s="908"/>
      <c r="HUW128" s="908"/>
      <c r="HUX128" s="908"/>
      <c r="HUY128" s="908"/>
      <c r="HUZ128" s="908"/>
      <c r="HVA128" s="908"/>
      <c r="HVB128" s="908"/>
      <c r="HVC128" s="908"/>
      <c r="HVD128" s="908"/>
      <c r="HVE128" s="908"/>
      <c r="HVF128" s="908"/>
      <c r="HVG128" s="908"/>
      <c r="HVH128" s="908"/>
      <c r="HVI128" s="908"/>
      <c r="HVJ128" s="908"/>
      <c r="HVK128" s="908"/>
      <c r="HVL128" s="908"/>
      <c r="HVM128" s="908"/>
      <c r="HVN128" s="908"/>
      <c r="HVO128" s="908"/>
      <c r="HVP128" s="908"/>
      <c r="HVQ128" s="908"/>
      <c r="HVR128" s="908"/>
      <c r="HVS128" s="908"/>
      <c r="HVT128" s="908"/>
      <c r="HVU128" s="908"/>
      <c r="HVV128" s="908"/>
      <c r="HVW128" s="908"/>
      <c r="HVX128" s="908"/>
      <c r="HVY128" s="908"/>
      <c r="HVZ128" s="908"/>
      <c r="HWA128" s="908"/>
      <c r="HWB128" s="908"/>
      <c r="HWC128" s="908"/>
      <c r="HWD128" s="908"/>
      <c r="HWE128" s="908"/>
      <c r="HWF128" s="908"/>
      <c r="HWG128" s="908"/>
      <c r="HWH128" s="908"/>
      <c r="HWI128" s="908"/>
      <c r="HWJ128" s="908"/>
      <c r="HWK128" s="908"/>
      <c r="HWL128" s="908"/>
      <c r="HWM128" s="908"/>
      <c r="HWN128" s="908"/>
      <c r="HWO128" s="908"/>
      <c r="HWP128" s="908"/>
      <c r="HWQ128" s="908"/>
      <c r="HWR128" s="908"/>
      <c r="HWS128" s="908"/>
      <c r="HWT128" s="908"/>
      <c r="HWU128" s="908"/>
      <c r="HWV128" s="908"/>
      <c r="HWW128" s="908"/>
      <c r="HWX128" s="908"/>
      <c r="HWY128" s="908"/>
      <c r="HWZ128" s="908"/>
      <c r="HXA128" s="908"/>
      <c r="HXB128" s="908"/>
      <c r="HXC128" s="908"/>
      <c r="HXD128" s="908"/>
      <c r="HXE128" s="908"/>
      <c r="HXF128" s="908"/>
      <c r="HXG128" s="908"/>
      <c r="HXH128" s="908"/>
      <c r="HXI128" s="908"/>
      <c r="HXJ128" s="908"/>
      <c r="HXK128" s="908"/>
      <c r="HXL128" s="908"/>
      <c r="HXM128" s="908"/>
      <c r="HXN128" s="908"/>
      <c r="HXO128" s="908"/>
      <c r="HXP128" s="908"/>
      <c r="HXQ128" s="908"/>
      <c r="HXR128" s="908"/>
      <c r="HXS128" s="908"/>
      <c r="HXT128" s="908"/>
      <c r="HXU128" s="908"/>
      <c r="HXV128" s="908"/>
      <c r="HXW128" s="908"/>
      <c r="HXX128" s="908"/>
      <c r="HXY128" s="908"/>
      <c r="HXZ128" s="908"/>
      <c r="HYA128" s="908"/>
      <c r="HYB128" s="908"/>
      <c r="HYC128" s="908"/>
      <c r="HYD128" s="908"/>
      <c r="HYE128" s="908"/>
      <c r="HYF128" s="908"/>
      <c r="HYG128" s="908"/>
      <c r="HYH128" s="908"/>
      <c r="HYI128" s="908"/>
      <c r="HYJ128" s="908"/>
      <c r="HYK128" s="908"/>
      <c r="HYL128" s="908"/>
      <c r="HYM128" s="908"/>
      <c r="HYN128" s="908"/>
      <c r="HYO128" s="908"/>
      <c r="HYP128" s="908"/>
      <c r="HYQ128" s="908"/>
      <c r="HYR128" s="908"/>
      <c r="HYS128" s="908"/>
      <c r="HYT128" s="908"/>
      <c r="HYU128" s="908"/>
      <c r="HYV128" s="908"/>
      <c r="HYW128" s="908"/>
      <c r="HYX128" s="908"/>
      <c r="HYY128" s="908"/>
      <c r="HYZ128" s="908"/>
      <c r="HZA128" s="908"/>
      <c r="HZB128" s="908"/>
      <c r="HZC128" s="908"/>
      <c r="HZD128" s="908"/>
      <c r="HZE128" s="908"/>
      <c r="HZF128" s="908"/>
      <c r="HZG128" s="908"/>
      <c r="HZH128" s="908"/>
      <c r="HZI128" s="908"/>
      <c r="HZJ128" s="908"/>
      <c r="HZK128" s="908"/>
      <c r="HZL128" s="908"/>
      <c r="HZM128" s="908"/>
      <c r="HZN128" s="908"/>
      <c r="HZO128" s="908"/>
      <c r="HZP128" s="908"/>
      <c r="HZQ128" s="908"/>
      <c r="HZR128" s="908"/>
      <c r="HZS128" s="908"/>
      <c r="HZT128" s="908"/>
      <c r="HZU128" s="908"/>
      <c r="HZV128" s="908"/>
      <c r="HZW128" s="908"/>
      <c r="HZX128" s="908"/>
      <c r="HZY128" s="908"/>
      <c r="HZZ128" s="908"/>
      <c r="IAA128" s="908"/>
      <c r="IAB128" s="908"/>
      <c r="IAC128" s="908"/>
      <c r="IAD128" s="908"/>
      <c r="IAE128" s="908"/>
      <c r="IAF128" s="908"/>
      <c r="IAG128" s="908"/>
      <c r="IAH128" s="908"/>
      <c r="IAI128" s="908"/>
      <c r="IAJ128" s="908"/>
      <c r="IAK128" s="908"/>
      <c r="IAL128" s="908"/>
      <c r="IAM128" s="908"/>
      <c r="IAN128" s="908"/>
      <c r="IAO128" s="908"/>
      <c r="IAP128" s="908"/>
      <c r="IAQ128" s="908"/>
      <c r="IAR128" s="908"/>
      <c r="IAS128" s="908"/>
      <c r="IAT128" s="908"/>
      <c r="IAU128" s="908"/>
      <c r="IAV128" s="908"/>
      <c r="IAW128" s="908"/>
      <c r="IAX128" s="908"/>
      <c r="IAY128" s="908"/>
      <c r="IAZ128" s="908"/>
      <c r="IBA128" s="908"/>
      <c r="IBB128" s="908"/>
      <c r="IBC128" s="908"/>
      <c r="IBD128" s="908"/>
      <c r="IBE128" s="908"/>
      <c r="IBF128" s="908"/>
      <c r="IBG128" s="908"/>
      <c r="IBH128" s="908"/>
      <c r="IBI128" s="908"/>
      <c r="IBJ128" s="908"/>
      <c r="IBK128" s="908"/>
      <c r="IBL128" s="908"/>
      <c r="IBM128" s="908"/>
      <c r="IBN128" s="908"/>
      <c r="IBO128" s="908"/>
      <c r="IBP128" s="908"/>
      <c r="IBQ128" s="908"/>
      <c r="IBR128" s="908"/>
      <c r="IBS128" s="908"/>
      <c r="IBT128" s="908"/>
      <c r="IBU128" s="908"/>
      <c r="IBV128" s="908"/>
      <c r="IBW128" s="908"/>
      <c r="IBX128" s="908"/>
      <c r="IBY128" s="908"/>
      <c r="IBZ128" s="908"/>
      <c r="ICA128" s="908"/>
      <c r="ICB128" s="908"/>
      <c r="ICC128" s="908"/>
      <c r="ICD128" s="908"/>
      <c r="ICE128" s="908"/>
      <c r="ICF128" s="908"/>
      <c r="ICG128" s="908"/>
      <c r="ICH128" s="908"/>
      <c r="ICI128" s="908"/>
      <c r="ICJ128" s="908"/>
      <c r="ICK128" s="908"/>
      <c r="ICL128" s="908"/>
      <c r="ICM128" s="908"/>
      <c r="ICN128" s="908"/>
      <c r="ICO128" s="908"/>
      <c r="ICP128" s="908"/>
      <c r="ICQ128" s="908"/>
      <c r="ICR128" s="908"/>
      <c r="ICS128" s="908"/>
      <c r="ICT128" s="908"/>
      <c r="ICU128" s="908"/>
      <c r="ICV128" s="908"/>
      <c r="ICW128" s="908"/>
      <c r="ICX128" s="908"/>
      <c r="ICY128" s="908"/>
      <c r="ICZ128" s="908"/>
      <c r="IDA128" s="908"/>
      <c r="IDB128" s="908"/>
      <c r="IDC128" s="908"/>
      <c r="IDD128" s="908"/>
      <c r="IDE128" s="908"/>
      <c r="IDF128" s="908"/>
      <c r="IDG128" s="908"/>
      <c r="IDH128" s="908"/>
      <c r="IDI128" s="908"/>
      <c r="IDJ128" s="908"/>
      <c r="IDK128" s="908"/>
      <c r="IDL128" s="908"/>
      <c r="IDM128" s="908"/>
      <c r="IDN128" s="908"/>
      <c r="IDO128" s="908"/>
      <c r="IDP128" s="908"/>
      <c r="IDQ128" s="908"/>
      <c r="IDR128" s="908"/>
      <c r="IDS128" s="908"/>
      <c r="IDT128" s="908"/>
      <c r="IDU128" s="908"/>
      <c r="IDV128" s="908"/>
      <c r="IDW128" s="908"/>
      <c r="IDX128" s="908"/>
      <c r="IDY128" s="908"/>
      <c r="IDZ128" s="908"/>
      <c r="IEA128" s="908"/>
      <c r="IEB128" s="908"/>
      <c r="IEC128" s="908"/>
      <c r="IED128" s="908"/>
      <c r="IEE128" s="908"/>
      <c r="IEF128" s="908"/>
      <c r="IEG128" s="908"/>
      <c r="IEH128" s="908"/>
      <c r="IEI128" s="908"/>
      <c r="IEJ128" s="908"/>
      <c r="IEK128" s="908"/>
      <c r="IEL128" s="908"/>
      <c r="IEM128" s="908"/>
      <c r="IEN128" s="908"/>
      <c r="IEO128" s="908"/>
      <c r="IEP128" s="908"/>
      <c r="IEQ128" s="908"/>
      <c r="IER128" s="908"/>
      <c r="IES128" s="908"/>
      <c r="IET128" s="908"/>
      <c r="IEU128" s="908"/>
      <c r="IEV128" s="908"/>
      <c r="IEW128" s="908"/>
      <c r="IEX128" s="908"/>
      <c r="IEY128" s="908"/>
      <c r="IEZ128" s="908"/>
      <c r="IFA128" s="908"/>
      <c r="IFB128" s="908"/>
      <c r="IFC128" s="908"/>
      <c r="IFD128" s="908"/>
      <c r="IFE128" s="908"/>
      <c r="IFF128" s="908"/>
      <c r="IFG128" s="908"/>
      <c r="IFH128" s="908"/>
      <c r="IFI128" s="908"/>
      <c r="IFJ128" s="908"/>
      <c r="IFK128" s="908"/>
      <c r="IFL128" s="908"/>
      <c r="IFM128" s="908"/>
      <c r="IFN128" s="908"/>
      <c r="IFO128" s="908"/>
      <c r="IFP128" s="908"/>
      <c r="IFQ128" s="908"/>
      <c r="IFR128" s="908"/>
      <c r="IFS128" s="908"/>
      <c r="IFT128" s="908"/>
      <c r="IFU128" s="908"/>
      <c r="IFV128" s="908"/>
      <c r="IFW128" s="908"/>
      <c r="IFX128" s="908"/>
      <c r="IFY128" s="908"/>
      <c r="IFZ128" s="908"/>
      <c r="IGA128" s="908"/>
      <c r="IGB128" s="908"/>
      <c r="IGC128" s="908"/>
      <c r="IGD128" s="908"/>
      <c r="IGE128" s="908"/>
      <c r="IGF128" s="908"/>
      <c r="IGG128" s="908"/>
      <c r="IGH128" s="908"/>
      <c r="IGI128" s="908"/>
      <c r="IGJ128" s="908"/>
      <c r="IGK128" s="908"/>
      <c r="IGL128" s="908"/>
      <c r="IGM128" s="908"/>
      <c r="IGN128" s="908"/>
      <c r="IGO128" s="908"/>
      <c r="IGP128" s="908"/>
      <c r="IGQ128" s="908"/>
      <c r="IGR128" s="908"/>
      <c r="IGS128" s="908"/>
      <c r="IGT128" s="908"/>
      <c r="IGU128" s="908"/>
      <c r="IGV128" s="908"/>
      <c r="IGW128" s="908"/>
      <c r="IGX128" s="908"/>
      <c r="IGY128" s="908"/>
      <c r="IGZ128" s="908"/>
      <c r="IHA128" s="908"/>
      <c r="IHB128" s="908"/>
      <c r="IHC128" s="908"/>
      <c r="IHD128" s="908"/>
      <c r="IHE128" s="908"/>
      <c r="IHF128" s="908"/>
      <c r="IHG128" s="908"/>
      <c r="IHH128" s="908"/>
      <c r="IHI128" s="908"/>
      <c r="IHJ128" s="908"/>
      <c r="IHK128" s="908"/>
      <c r="IHL128" s="908"/>
      <c r="IHM128" s="908"/>
      <c r="IHN128" s="908"/>
      <c r="IHO128" s="908"/>
      <c r="IHP128" s="908"/>
      <c r="IHQ128" s="908"/>
      <c r="IHR128" s="908"/>
      <c r="IHS128" s="908"/>
      <c r="IHT128" s="908"/>
      <c r="IHU128" s="908"/>
      <c r="IHV128" s="908"/>
      <c r="IHW128" s="908"/>
      <c r="IHX128" s="908"/>
      <c r="IHY128" s="908"/>
      <c r="IHZ128" s="908"/>
      <c r="IIA128" s="908"/>
      <c r="IIB128" s="908"/>
      <c r="IIC128" s="908"/>
      <c r="IID128" s="908"/>
      <c r="IIE128" s="908"/>
      <c r="IIF128" s="908"/>
      <c r="IIG128" s="908"/>
      <c r="IIH128" s="908"/>
      <c r="III128" s="908"/>
      <c r="IIJ128" s="908"/>
      <c r="IIK128" s="908"/>
      <c r="IIL128" s="908"/>
      <c r="IIM128" s="908"/>
      <c r="IIN128" s="908"/>
      <c r="IIO128" s="908"/>
      <c r="IIP128" s="908"/>
      <c r="IIQ128" s="908"/>
      <c r="IIR128" s="908"/>
      <c r="IIS128" s="908"/>
      <c r="IIT128" s="908"/>
      <c r="IIU128" s="908"/>
      <c r="IIV128" s="908"/>
      <c r="IIW128" s="908"/>
      <c r="IIX128" s="908"/>
      <c r="IIY128" s="908"/>
      <c r="IIZ128" s="908"/>
      <c r="IJA128" s="908"/>
      <c r="IJB128" s="908"/>
      <c r="IJC128" s="908"/>
      <c r="IJD128" s="908"/>
      <c r="IJE128" s="908"/>
      <c r="IJF128" s="908"/>
      <c r="IJG128" s="908"/>
      <c r="IJH128" s="908"/>
      <c r="IJI128" s="908"/>
      <c r="IJJ128" s="908"/>
      <c r="IJK128" s="908"/>
      <c r="IJL128" s="908"/>
      <c r="IJM128" s="908"/>
      <c r="IJN128" s="908"/>
      <c r="IJO128" s="908"/>
      <c r="IJP128" s="908"/>
      <c r="IJQ128" s="908"/>
      <c r="IJR128" s="908"/>
      <c r="IJS128" s="908"/>
      <c r="IJT128" s="908"/>
      <c r="IJU128" s="908"/>
      <c r="IJV128" s="908"/>
      <c r="IJW128" s="908"/>
      <c r="IJX128" s="908"/>
      <c r="IJY128" s="908"/>
      <c r="IJZ128" s="908"/>
      <c r="IKA128" s="908"/>
      <c r="IKB128" s="908"/>
      <c r="IKC128" s="908"/>
      <c r="IKD128" s="908"/>
      <c r="IKE128" s="908"/>
      <c r="IKF128" s="908"/>
      <c r="IKG128" s="908"/>
      <c r="IKH128" s="908"/>
      <c r="IKI128" s="908"/>
      <c r="IKJ128" s="908"/>
      <c r="IKK128" s="908"/>
      <c r="IKL128" s="908"/>
      <c r="IKM128" s="908"/>
      <c r="IKN128" s="908"/>
      <c r="IKO128" s="908"/>
      <c r="IKP128" s="908"/>
      <c r="IKQ128" s="908"/>
      <c r="IKR128" s="908"/>
      <c r="IKS128" s="908"/>
      <c r="IKT128" s="908"/>
      <c r="IKU128" s="908"/>
      <c r="IKV128" s="908"/>
      <c r="IKW128" s="908"/>
      <c r="IKX128" s="908"/>
      <c r="IKY128" s="908"/>
      <c r="IKZ128" s="908"/>
      <c r="ILA128" s="908"/>
      <c r="ILB128" s="908"/>
      <c r="ILC128" s="908"/>
      <c r="ILD128" s="908"/>
      <c r="ILE128" s="908"/>
      <c r="ILF128" s="908"/>
      <c r="ILG128" s="908"/>
      <c r="ILH128" s="908"/>
      <c r="ILI128" s="908"/>
      <c r="ILJ128" s="908"/>
      <c r="ILK128" s="908"/>
      <c r="ILL128" s="908"/>
      <c r="ILM128" s="908"/>
      <c r="ILN128" s="908"/>
      <c r="ILO128" s="908"/>
      <c r="ILP128" s="908"/>
      <c r="ILQ128" s="908"/>
      <c r="ILR128" s="908"/>
      <c r="ILS128" s="908"/>
      <c r="ILT128" s="908"/>
      <c r="ILU128" s="908"/>
      <c r="ILV128" s="908"/>
      <c r="ILW128" s="908"/>
      <c r="ILX128" s="908"/>
      <c r="ILY128" s="908"/>
      <c r="ILZ128" s="908"/>
      <c r="IMA128" s="908"/>
      <c r="IMB128" s="908"/>
      <c r="IMC128" s="908"/>
      <c r="IMD128" s="908"/>
      <c r="IME128" s="908"/>
      <c r="IMF128" s="908"/>
      <c r="IMG128" s="908"/>
      <c r="IMH128" s="908"/>
      <c r="IMI128" s="908"/>
      <c r="IMJ128" s="908"/>
      <c r="IMK128" s="908"/>
      <c r="IML128" s="908"/>
      <c r="IMM128" s="908"/>
      <c r="IMN128" s="908"/>
      <c r="IMO128" s="908"/>
      <c r="IMP128" s="908"/>
      <c r="IMQ128" s="908"/>
      <c r="IMR128" s="908"/>
      <c r="IMS128" s="908"/>
      <c r="IMT128" s="908"/>
      <c r="IMU128" s="908"/>
      <c r="IMV128" s="908"/>
      <c r="IMW128" s="908"/>
      <c r="IMX128" s="908"/>
      <c r="IMY128" s="908"/>
      <c r="IMZ128" s="908"/>
      <c r="INA128" s="908"/>
      <c r="INB128" s="908"/>
      <c r="INC128" s="908"/>
      <c r="IND128" s="908"/>
      <c r="INE128" s="908"/>
      <c r="INF128" s="908"/>
      <c r="ING128" s="908"/>
      <c r="INH128" s="908"/>
      <c r="INI128" s="908"/>
      <c r="INJ128" s="908"/>
      <c r="INK128" s="908"/>
      <c r="INL128" s="908"/>
      <c r="INM128" s="908"/>
      <c r="INN128" s="908"/>
      <c r="INO128" s="908"/>
      <c r="INP128" s="908"/>
      <c r="INQ128" s="908"/>
      <c r="INR128" s="908"/>
      <c r="INS128" s="908"/>
      <c r="INT128" s="908"/>
      <c r="INU128" s="908"/>
      <c r="INV128" s="908"/>
      <c r="INW128" s="908"/>
      <c r="INX128" s="908"/>
      <c r="INY128" s="908"/>
      <c r="INZ128" s="908"/>
      <c r="IOA128" s="908"/>
      <c r="IOB128" s="908"/>
      <c r="IOC128" s="908"/>
      <c r="IOD128" s="908"/>
      <c r="IOE128" s="908"/>
      <c r="IOF128" s="908"/>
      <c r="IOG128" s="908"/>
      <c r="IOH128" s="908"/>
      <c r="IOI128" s="908"/>
      <c r="IOJ128" s="908"/>
      <c r="IOK128" s="908"/>
      <c r="IOL128" s="908"/>
      <c r="IOM128" s="908"/>
      <c r="ION128" s="908"/>
      <c r="IOO128" s="908"/>
      <c r="IOP128" s="908"/>
      <c r="IOQ128" s="908"/>
      <c r="IOR128" s="908"/>
      <c r="IOS128" s="908"/>
      <c r="IOT128" s="908"/>
      <c r="IOU128" s="908"/>
      <c r="IOV128" s="908"/>
      <c r="IOW128" s="908"/>
      <c r="IOX128" s="908"/>
      <c r="IOY128" s="908"/>
      <c r="IOZ128" s="908"/>
      <c r="IPA128" s="908"/>
      <c r="IPB128" s="908"/>
      <c r="IPC128" s="908"/>
      <c r="IPD128" s="908"/>
      <c r="IPE128" s="908"/>
      <c r="IPF128" s="908"/>
      <c r="IPG128" s="908"/>
      <c r="IPH128" s="908"/>
      <c r="IPI128" s="908"/>
      <c r="IPJ128" s="908"/>
      <c r="IPK128" s="908"/>
      <c r="IPL128" s="908"/>
      <c r="IPM128" s="908"/>
      <c r="IPN128" s="908"/>
      <c r="IPO128" s="908"/>
      <c r="IPP128" s="908"/>
      <c r="IPQ128" s="908"/>
      <c r="IPR128" s="908"/>
      <c r="IPS128" s="908"/>
      <c r="IPT128" s="908"/>
      <c r="IPU128" s="908"/>
      <c r="IPV128" s="908"/>
      <c r="IPW128" s="908"/>
      <c r="IPX128" s="908"/>
      <c r="IPY128" s="908"/>
      <c r="IPZ128" s="908"/>
      <c r="IQA128" s="908"/>
      <c r="IQB128" s="908"/>
      <c r="IQC128" s="908"/>
      <c r="IQD128" s="908"/>
      <c r="IQE128" s="908"/>
      <c r="IQF128" s="908"/>
      <c r="IQG128" s="908"/>
      <c r="IQH128" s="908"/>
      <c r="IQI128" s="908"/>
      <c r="IQJ128" s="908"/>
      <c r="IQK128" s="908"/>
      <c r="IQL128" s="908"/>
      <c r="IQM128" s="908"/>
      <c r="IQN128" s="908"/>
      <c r="IQO128" s="908"/>
      <c r="IQP128" s="908"/>
      <c r="IQQ128" s="908"/>
      <c r="IQR128" s="908"/>
      <c r="IQS128" s="908"/>
      <c r="IQT128" s="908"/>
      <c r="IQU128" s="908"/>
      <c r="IQV128" s="908"/>
      <c r="IQW128" s="908"/>
      <c r="IQX128" s="908"/>
      <c r="IQY128" s="908"/>
      <c r="IQZ128" s="908"/>
      <c r="IRA128" s="908"/>
      <c r="IRB128" s="908"/>
      <c r="IRC128" s="908"/>
      <c r="IRD128" s="908"/>
      <c r="IRE128" s="908"/>
      <c r="IRF128" s="908"/>
      <c r="IRG128" s="908"/>
      <c r="IRH128" s="908"/>
      <c r="IRI128" s="908"/>
      <c r="IRJ128" s="908"/>
      <c r="IRK128" s="908"/>
      <c r="IRL128" s="908"/>
      <c r="IRM128" s="908"/>
      <c r="IRN128" s="908"/>
      <c r="IRO128" s="908"/>
      <c r="IRP128" s="908"/>
      <c r="IRQ128" s="908"/>
      <c r="IRR128" s="908"/>
      <c r="IRS128" s="908"/>
      <c r="IRT128" s="908"/>
      <c r="IRU128" s="908"/>
      <c r="IRV128" s="908"/>
      <c r="IRW128" s="908"/>
      <c r="IRX128" s="908"/>
      <c r="IRY128" s="908"/>
      <c r="IRZ128" s="908"/>
      <c r="ISA128" s="908"/>
      <c r="ISB128" s="908"/>
      <c r="ISC128" s="908"/>
      <c r="ISD128" s="908"/>
      <c r="ISE128" s="908"/>
      <c r="ISF128" s="908"/>
      <c r="ISG128" s="908"/>
      <c r="ISH128" s="908"/>
      <c r="ISI128" s="908"/>
      <c r="ISJ128" s="908"/>
      <c r="ISK128" s="908"/>
      <c r="ISL128" s="908"/>
      <c r="ISM128" s="908"/>
      <c r="ISN128" s="908"/>
      <c r="ISO128" s="908"/>
      <c r="ISP128" s="908"/>
      <c r="ISQ128" s="908"/>
      <c r="ISR128" s="908"/>
      <c r="ISS128" s="908"/>
      <c r="IST128" s="908"/>
      <c r="ISU128" s="908"/>
      <c r="ISV128" s="908"/>
      <c r="ISW128" s="908"/>
      <c r="ISX128" s="908"/>
      <c r="ISY128" s="908"/>
      <c r="ISZ128" s="908"/>
      <c r="ITA128" s="908"/>
      <c r="ITB128" s="908"/>
      <c r="ITC128" s="908"/>
      <c r="ITD128" s="908"/>
      <c r="ITE128" s="908"/>
      <c r="ITF128" s="908"/>
      <c r="ITG128" s="908"/>
      <c r="ITH128" s="908"/>
      <c r="ITI128" s="908"/>
      <c r="ITJ128" s="908"/>
      <c r="ITK128" s="908"/>
      <c r="ITL128" s="908"/>
      <c r="ITM128" s="908"/>
      <c r="ITN128" s="908"/>
      <c r="ITO128" s="908"/>
      <c r="ITP128" s="908"/>
      <c r="ITQ128" s="908"/>
      <c r="ITR128" s="908"/>
      <c r="ITS128" s="908"/>
      <c r="ITT128" s="908"/>
      <c r="ITU128" s="908"/>
      <c r="ITV128" s="908"/>
      <c r="ITW128" s="908"/>
      <c r="ITX128" s="908"/>
      <c r="ITY128" s="908"/>
      <c r="ITZ128" s="908"/>
      <c r="IUA128" s="908"/>
      <c r="IUB128" s="908"/>
      <c r="IUC128" s="908"/>
      <c r="IUD128" s="908"/>
      <c r="IUE128" s="908"/>
      <c r="IUF128" s="908"/>
      <c r="IUG128" s="908"/>
      <c r="IUH128" s="908"/>
      <c r="IUI128" s="908"/>
      <c r="IUJ128" s="908"/>
      <c r="IUK128" s="908"/>
      <c r="IUL128" s="908"/>
      <c r="IUM128" s="908"/>
      <c r="IUN128" s="908"/>
      <c r="IUO128" s="908"/>
      <c r="IUP128" s="908"/>
      <c r="IUQ128" s="908"/>
      <c r="IUR128" s="908"/>
      <c r="IUS128" s="908"/>
      <c r="IUT128" s="908"/>
      <c r="IUU128" s="908"/>
      <c r="IUV128" s="908"/>
      <c r="IUW128" s="908"/>
      <c r="IUX128" s="908"/>
      <c r="IUY128" s="908"/>
      <c r="IUZ128" s="908"/>
      <c r="IVA128" s="908"/>
      <c r="IVB128" s="908"/>
      <c r="IVC128" s="908"/>
      <c r="IVD128" s="908"/>
      <c r="IVE128" s="908"/>
      <c r="IVF128" s="908"/>
      <c r="IVG128" s="908"/>
      <c r="IVH128" s="908"/>
      <c r="IVI128" s="908"/>
      <c r="IVJ128" s="908"/>
      <c r="IVK128" s="908"/>
      <c r="IVL128" s="908"/>
      <c r="IVM128" s="908"/>
      <c r="IVN128" s="908"/>
      <c r="IVO128" s="908"/>
      <c r="IVP128" s="908"/>
      <c r="IVQ128" s="908"/>
      <c r="IVR128" s="908"/>
      <c r="IVS128" s="908"/>
      <c r="IVT128" s="908"/>
      <c r="IVU128" s="908"/>
      <c r="IVV128" s="908"/>
      <c r="IVW128" s="908"/>
      <c r="IVX128" s="908"/>
      <c r="IVY128" s="908"/>
      <c r="IVZ128" s="908"/>
      <c r="IWA128" s="908"/>
      <c r="IWB128" s="908"/>
      <c r="IWC128" s="908"/>
      <c r="IWD128" s="908"/>
      <c r="IWE128" s="908"/>
      <c r="IWF128" s="908"/>
      <c r="IWG128" s="908"/>
      <c r="IWH128" s="908"/>
      <c r="IWI128" s="908"/>
      <c r="IWJ128" s="908"/>
      <c r="IWK128" s="908"/>
      <c r="IWL128" s="908"/>
      <c r="IWM128" s="908"/>
      <c r="IWN128" s="908"/>
      <c r="IWO128" s="908"/>
      <c r="IWP128" s="908"/>
      <c r="IWQ128" s="908"/>
      <c r="IWR128" s="908"/>
      <c r="IWS128" s="908"/>
      <c r="IWT128" s="908"/>
      <c r="IWU128" s="908"/>
      <c r="IWV128" s="908"/>
      <c r="IWW128" s="908"/>
      <c r="IWX128" s="908"/>
      <c r="IWY128" s="908"/>
      <c r="IWZ128" s="908"/>
      <c r="IXA128" s="908"/>
      <c r="IXB128" s="908"/>
      <c r="IXC128" s="908"/>
      <c r="IXD128" s="908"/>
      <c r="IXE128" s="908"/>
      <c r="IXF128" s="908"/>
      <c r="IXG128" s="908"/>
      <c r="IXH128" s="908"/>
      <c r="IXI128" s="908"/>
      <c r="IXJ128" s="908"/>
      <c r="IXK128" s="908"/>
      <c r="IXL128" s="908"/>
      <c r="IXM128" s="908"/>
      <c r="IXN128" s="908"/>
      <c r="IXO128" s="908"/>
      <c r="IXP128" s="908"/>
      <c r="IXQ128" s="908"/>
      <c r="IXR128" s="908"/>
      <c r="IXS128" s="908"/>
      <c r="IXT128" s="908"/>
      <c r="IXU128" s="908"/>
      <c r="IXV128" s="908"/>
      <c r="IXW128" s="908"/>
      <c r="IXX128" s="908"/>
      <c r="IXY128" s="908"/>
      <c r="IXZ128" s="908"/>
      <c r="IYA128" s="908"/>
      <c r="IYB128" s="908"/>
      <c r="IYC128" s="908"/>
      <c r="IYD128" s="908"/>
      <c r="IYE128" s="908"/>
      <c r="IYF128" s="908"/>
      <c r="IYG128" s="908"/>
      <c r="IYH128" s="908"/>
      <c r="IYI128" s="908"/>
      <c r="IYJ128" s="908"/>
      <c r="IYK128" s="908"/>
      <c r="IYL128" s="908"/>
      <c r="IYM128" s="908"/>
      <c r="IYN128" s="908"/>
      <c r="IYO128" s="908"/>
      <c r="IYP128" s="908"/>
      <c r="IYQ128" s="908"/>
      <c r="IYR128" s="908"/>
      <c r="IYS128" s="908"/>
      <c r="IYT128" s="908"/>
      <c r="IYU128" s="908"/>
      <c r="IYV128" s="908"/>
      <c r="IYW128" s="908"/>
      <c r="IYX128" s="908"/>
      <c r="IYY128" s="908"/>
      <c r="IYZ128" s="908"/>
      <c r="IZA128" s="908"/>
      <c r="IZB128" s="908"/>
      <c r="IZC128" s="908"/>
      <c r="IZD128" s="908"/>
      <c r="IZE128" s="908"/>
      <c r="IZF128" s="908"/>
      <c r="IZG128" s="908"/>
      <c r="IZH128" s="908"/>
      <c r="IZI128" s="908"/>
      <c r="IZJ128" s="908"/>
      <c r="IZK128" s="908"/>
      <c r="IZL128" s="908"/>
      <c r="IZM128" s="908"/>
      <c r="IZN128" s="908"/>
      <c r="IZO128" s="908"/>
      <c r="IZP128" s="908"/>
      <c r="IZQ128" s="908"/>
      <c r="IZR128" s="908"/>
      <c r="IZS128" s="908"/>
      <c r="IZT128" s="908"/>
      <c r="IZU128" s="908"/>
      <c r="IZV128" s="908"/>
      <c r="IZW128" s="908"/>
      <c r="IZX128" s="908"/>
      <c r="IZY128" s="908"/>
      <c r="IZZ128" s="908"/>
      <c r="JAA128" s="908"/>
      <c r="JAB128" s="908"/>
      <c r="JAC128" s="908"/>
      <c r="JAD128" s="908"/>
      <c r="JAE128" s="908"/>
      <c r="JAF128" s="908"/>
      <c r="JAG128" s="908"/>
      <c r="JAH128" s="908"/>
      <c r="JAI128" s="908"/>
      <c r="JAJ128" s="908"/>
      <c r="JAK128" s="908"/>
      <c r="JAL128" s="908"/>
      <c r="JAM128" s="908"/>
      <c r="JAN128" s="908"/>
      <c r="JAO128" s="908"/>
      <c r="JAP128" s="908"/>
      <c r="JAQ128" s="908"/>
      <c r="JAR128" s="908"/>
      <c r="JAS128" s="908"/>
      <c r="JAT128" s="908"/>
      <c r="JAU128" s="908"/>
      <c r="JAV128" s="908"/>
      <c r="JAW128" s="908"/>
      <c r="JAX128" s="908"/>
      <c r="JAY128" s="908"/>
      <c r="JAZ128" s="908"/>
      <c r="JBA128" s="908"/>
      <c r="JBB128" s="908"/>
      <c r="JBC128" s="908"/>
      <c r="JBD128" s="908"/>
      <c r="JBE128" s="908"/>
      <c r="JBF128" s="908"/>
      <c r="JBG128" s="908"/>
      <c r="JBH128" s="908"/>
      <c r="JBI128" s="908"/>
      <c r="JBJ128" s="908"/>
      <c r="JBK128" s="908"/>
      <c r="JBL128" s="908"/>
      <c r="JBM128" s="908"/>
      <c r="JBN128" s="908"/>
      <c r="JBO128" s="908"/>
      <c r="JBP128" s="908"/>
      <c r="JBQ128" s="908"/>
      <c r="JBR128" s="908"/>
      <c r="JBS128" s="908"/>
      <c r="JBT128" s="908"/>
      <c r="JBU128" s="908"/>
      <c r="JBV128" s="908"/>
      <c r="JBW128" s="908"/>
      <c r="JBX128" s="908"/>
      <c r="JBY128" s="908"/>
      <c r="JBZ128" s="908"/>
      <c r="JCA128" s="908"/>
      <c r="JCB128" s="908"/>
      <c r="JCC128" s="908"/>
      <c r="JCD128" s="908"/>
      <c r="JCE128" s="908"/>
      <c r="JCF128" s="908"/>
      <c r="JCG128" s="908"/>
      <c r="JCH128" s="908"/>
      <c r="JCI128" s="908"/>
      <c r="JCJ128" s="908"/>
      <c r="JCK128" s="908"/>
      <c r="JCL128" s="908"/>
      <c r="JCM128" s="908"/>
      <c r="JCN128" s="908"/>
      <c r="JCO128" s="908"/>
      <c r="JCP128" s="908"/>
      <c r="JCQ128" s="908"/>
      <c r="JCR128" s="908"/>
      <c r="JCS128" s="908"/>
      <c r="JCT128" s="908"/>
      <c r="JCU128" s="908"/>
      <c r="JCV128" s="908"/>
      <c r="JCW128" s="908"/>
      <c r="JCX128" s="908"/>
      <c r="JCY128" s="908"/>
      <c r="JCZ128" s="908"/>
      <c r="JDA128" s="908"/>
      <c r="JDB128" s="908"/>
      <c r="JDC128" s="908"/>
      <c r="JDD128" s="908"/>
      <c r="JDE128" s="908"/>
      <c r="JDF128" s="908"/>
      <c r="JDG128" s="908"/>
      <c r="JDH128" s="908"/>
      <c r="JDI128" s="908"/>
      <c r="JDJ128" s="908"/>
      <c r="JDK128" s="908"/>
      <c r="JDL128" s="908"/>
      <c r="JDM128" s="908"/>
      <c r="JDN128" s="908"/>
      <c r="JDO128" s="908"/>
      <c r="JDP128" s="908"/>
      <c r="JDQ128" s="908"/>
      <c r="JDR128" s="908"/>
      <c r="JDS128" s="908"/>
      <c r="JDT128" s="908"/>
      <c r="JDU128" s="908"/>
      <c r="JDV128" s="908"/>
      <c r="JDW128" s="908"/>
      <c r="JDX128" s="908"/>
      <c r="JDY128" s="908"/>
      <c r="JDZ128" s="908"/>
      <c r="JEA128" s="908"/>
      <c r="JEB128" s="908"/>
      <c r="JEC128" s="908"/>
      <c r="JED128" s="908"/>
      <c r="JEE128" s="908"/>
      <c r="JEF128" s="908"/>
      <c r="JEG128" s="908"/>
      <c r="JEH128" s="908"/>
      <c r="JEI128" s="908"/>
      <c r="JEJ128" s="908"/>
      <c r="JEK128" s="908"/>
      <c r="JEL128" s="908"/>
      <c r="JEM128" s="908"/>
      <c r="JEN128" s="908"/>
      <c r="JEO128" s="908"/>
      <c r="JEP128" s="908"/>
      <c r="JEQ128" s="908"/>
      <c r="JER128" s="908"/>
      <c r="JES128" s="908"/>
      <c r="JET128" s="908"/>
      <c r="JEU128" s="908"/>
      <c r="JEV128" s="908"/>
      <c r="JEW128" s="908"/>
      <c r="JEX128" s="908"/>
      <c r="JEY128" s="908"/>
      <c r="JEZ128" s="908"/>
      <c r="JFA128" s="908"/>
      <c r="JFB128" s="908"/>
      <c r="JFC128" s="908"/>
      <c r="JFD128" s="908"/>
      <c r="JFE128" s="908"/>
      <c r="JFF128" s="908"/>
      <c r="JFG128" s="908"/>
      <c r="JFH128" s="908"/>
      <c r="JFI128" s="908"/>
      <c r="JFJ128" s="908"/>
      <c r="JFK128" s="908"/>
      <c r="JFL128" s="908"/>
      <c r="JFM128" s="908"/>
      <c r="JFN128" s="908"/>
      <c r="JFO128" s="908"/>
      <c r="JFP128" s="908"/>
      <c r="JFQ128" s="908"/>
      <c r="JFR128" s="908"/>
      <c r="JFS128" s="908"/>
      <c r="JFT128" s="908"/>
      <c r="JFU128" s="908"/>
      <c r="JFV128" s="908"/>
      <c r="JFW128" s="908"/>
      <c r="JFX128" s="908"/>
      <c r="JFY128" s="908"/>
      <c r="JFZ128" s="908"/>
      <c r="JGA128" s="908"/>
      <c r="JGB128" s="908"/>
      <c r="JGC128" s="908"/>
      <c r="JGD128" s="908"/>
      <c r="JGE128" s="908"/>
      <c r="JGF128" s="908"/>
      <c r="JGG128" s="908"/>
      <c r="JGH128" s="908"/>
      <c r="JGI128" s="908"/>
      <c r="JGJ128" s="908"/>
      <c r="JGK128" s="908"/>
      <c r="JGL128" s="908"/>
      <c r="JGM128" s="908"/>
      <c r="JGN128" s="908"/>
      <c r="JGO128" s="908"/>
      <c r="JGP128" s="908"/>
      <c r="JGQ128" s="908"/>
      <c r="JGR128" s="908"/>
      <c r="JGS128" s="908"/>
      <c r="JGT128" s="908"/>
      <c r="JGU128" s="908"/>
      <c r="JGV128" s="908"/>
      <c r="JGW128" s="908"/>
      <c r="JGX128" s="908"/>
      <c r="JGY128" s="908"/>
      <c r="JGZ128" s="908"/>
      <c r="JHA128" s="908"/>
      <c r="JHB128" s="908"/>
      <c r="JHC128" s="908"/>
      <c r="JHD128" s="908"/>
      <c r="JHE128" s="908"/>
      <c r="JHF128" s="908"/>
      <c r="JHG128" s="908"/>
      <c r="JHH128" s="908"/>
      <c r="JHI128" s="908"/>
      <c r="JHJ128" s="908"/>
      <c r="JHK128" s="908"/>
      <c r="JHL128" s="908"/>
      <c r="JHM128" s="908"/>
      <c r="JHN128" s="908"/>
      <c r="JHO128" s="908"/>
      <c r="JHP128" s="908"/>
      <c r="JHQ128" s="908"/>
      <c r="JHR128" s="908"/>
      <c r="JHS128" s="908"/>
      <c r="JHT128" s="908"/>
      <c r="JHU128" s="908"/>
      <c r="JHV128" s="908"/>
      <c r="JHW128" s="908"/>
      <c r="JHX128" s="908"/>
      <c r="JHY128" s="908"/>
      <c r="JHZ128" s="908"/>
      <c r="JIA128" s="908"/>
      <c r="JIB128" s="908"/>
      <c r="JIC128" s="908"/>
      <c r="JID128" s="908"/>
      <c r="JIE128" s="908"/>
      <c r="JIF128" s="908"/>
      <c r="JIG128" s="908"/>
      <c r="JIH128" s="908"/>
      <c r="JII128" s="908"/>
      <c r="JIJ128" s="908"/>
      <c r="JIK128" s="908"/>
      <c r="JIL128" s="908"/>
      <c r="JIM128" s="908"/>
      <c r="JIN128" s="908"/>
      <c r="JIO128" s="908"/>
      <c r="JIP128" s="908"/>
      <c r="JIQ128" s="908"/>
      <c r="JIR128" s="908"/>
      <c r="JIS128" s="908"/>
      <c r="JIT128" s="908"/>
      <c r="JIU128" s="908"/>
      <c r="JIV128" s="908"/>
      <c r="JIW128" s="908"/>
      <c r="JIX128" s="908"/>
      <c r="JIY128" s="908"/>
      <c r="JIZ128" s="908"/>
      <c r="JJA128" s="908"/>
      <c r="JJB128" s="908"/>
      <c r="JJC128" s="908"/>
      <c r="JJD128" s="908"/>
      <c r="JJE128" s="908"/>
      <c r="JJF128" s="908"/>
      <c r="JJG128" s="908"/>
      <c r="JJH128" s="908"/>
      <c r="JJI128" s="908"/>
      <c r="JJJ128" s="908"/>
      <c r="JJK128" s="908"/>
      <c r="JJL128" s="908"/>
      <c r="JJM128" s="908"/>
      <c r="JJN128" s="908"/>
      <c r="JJO128" s="908"/>
      <c r="JJP128" s="908"/>
      <c r="JJQ128" s="908"/>
      <c r="JJR128" s="908"/>
      <c r="JJS128" s="908"/>
      <c r="JJT128" s="908"/>
      <c r="JJU128" s="908"/>
      <c r="JJV128" s="908"/>
      <c r="JJW128" s="908"/>
      <c r="JJX128" s="908"/>
      <c r="JJY128" s="908"/>
      <c r="JJZ128" s="908"/>
      <c r="JKA128" s="908"/>
      <c r="JKB128" s="908"/>
      <c r="JKC128" s="908"/>
      <c r="JKD128" s="908"/>
      <c r="JKE128" s="908"/>
      <c r="JKF128" s="908"/>
      <c r="JKG128" s="908"/>
      <c r="JKH128" s="908"/>
      <c r="JKI128" s="908"/>
      <c r="JKJ128" s="908"/>
      <c r="JKK128" s="908"/>
      <c r="JKL128" s="908"/>
      <c r="JKM128" s="908"/>
      <c r="JKN128" s="908"/>
      <c r="JKO128" s="908"/>
      <c r="JKP128" s="908"/>
      <c r="JKQ128" s="908"/>
      <c r="JKR128" s="908"/>
      <c r="JKS128" s="908"/>
      <c r="JKT128" s="908"/>
      <c r="JKU128" s="908"/>
      <c r="JKV128" s="908"/>
      <c r="JKW128" s="908"/>
      <c r="JKX128" s="908"/>
      <c r="JKY128" s="908"/>
      <c r="JKZ128" s="908"/>
      <c r="JLA128" s="908"/>
      <c r="JLB128" s="908"/>
      <c r="JLC128" s="908"/>
      <c r="JLD128" s="908"/>
      <c r="JLE128" s="908"/>
      <c r="JLF128" s="908"/>
      <c r="JLG128" s="908"/>
      <c r="JLH128" s="908"/>
      <c r="JLI128" s="908"/>
      <c r="JLJ128" s="908"/>
      <c r="JLK128" s="908"/>
      <c r="JLL128" s="908"/>
      <c r="JLM128" s="908"/>
      <c r="JLN128" s="908"/>
      <c r="JLO128" s="908"/>
      <c r="JLP128" s="908"/>
      <c r="JLQ128" s="908"/>
      <c r="JLR128" s="908"/>
      <c r="JLS128" s="908"/>
      <c r="JLT128" s="908"/>
      <c r="JLU128" s="908"/>
      <c r="JLV128" s="908"/>
      <c r="JLW128" s="908"/>
      <c r="JLX128" s="908"/>
      <c r="JLY128" s="908"/>
      <c r="JLZ128" s="908"/>
      <c r="JMA128" s="908"/>
      <c r="JMB128" s="908"/>
      <c r="JMC128" s="908"/>
      <c r="JMD128" s="908"/>
      <c r="JME128" s="908"/>
      <c r="JMF128" s="908"/>
      <c r="JMG128" s="908"/>
      <c r="JMH128" s="908"/>
      <c r="JMI128" s="908"/>
      <c r="JMJ128" s="908"/>
      <c r="JMK128" s="908"/>
      <c r="JML128" s="908"/>
      <c r="JMM128" s="908"/>
      <c r="JMN128" s="908"/>
      <c r="JMO128" s="908"/>
      <c r="JMP128" s="908"/>
      <c r="JMQ128" s="908"/>
      <c r="JMR128" s="908"/>
      <c r="JMS128" s="908"/>
      <c r="JMT128" s="908"/>
      <c r="JMU128" s="908"/>
      <c r="JMV128" s="908"/>
      <c r="JMW128" s="908"/>
      <c r="JMX128" s="908"/>
      <c r="JMY128" s="908"/>
      <c r="JMZ128" s="908"/>
      <c r="JNA128" s="908"/>
      <c r="JNB128" s="908"/>
      <c r="JNC128" s="908"/>
      <c r="JND128" s="908"/>
      <c r="JNE128" s="908"/>
      <c r="JNF128" s="908"/>
      <c r="JNG128" s="908"/>
      <c r="JNH128" s="908"/>
      <c r="JNI128" s="908"/>
      <c r="JNJ128" s="908"/>
      <c r="JNK128" s="908"/>
      <c r="JNL128" s="908"/>
      <c r="JNM128" s="908"/>
      <c r="JNN128" s="908"/>
      <c r="JNO128" s="908"/>
      <c r="JNP128" s="908"/>
      <c r="JNQ128" s="908"/>
      <c r="JNR128" s="908"/>
      <c r="JNS128" s="908"/>
      <c r="JNT128" s="908"/>
      <c r="JNU128" s="908"/>
      <c r="JNV128" s="908"/>
      <c r="JNW128" s="908"/>
      <c r="JNX128" s="908"/>
      <c r="JNY128" s="908"/>
      <c r="JNZ128" s="908"/>
      <c r="JOA128" s="908"/>
      <c r="JOB128" s="908"/>
      <c r="JOC128" s="908"/>
      <c r="JOD128" s="908"/>
      <c r="JOE128" s="908"/>
      <c r="JOF128" s="908"/>
      <c r="JOG128" s="908"/>
      <c r="JOH128" s="908"/>
      <c r="JOI128" s="908"/>
      <c r="JOJ128" s="908"/>
      <c r="JOK128" s="908"/>
      <c r="JOL128" s="908"/>
      <c r="JOM128" s="908"/>
      <c r="JON128" s="908"/>
      <c r="JOO128" s="908"/>
      <c r="JOP128" s="908"/>
      <c r="JOQ128" s="908"/>
      <c r="JOR128" s="908"/>
      <c r="JOS128" s="908"/>
      <c r="JOT128" s="908"/>
      <c r="JOU128" s="908"/>
      <c r="JOV128" s="908"/>
      <c r="JOW128" s="908"/>
      <c r="JOX128" s="908"/>
      <c r="JOY128" s="908"/>
      <c r="JOZ128" s="908"/>
      <c r="JPA128" s="908"/>
      <c r="JPB128" s="908"/>
      <c r="JPC128" s="908"/>
      <c r="JPD128" s="908"/>
      <c r="JPE128" s="908"/>
      <c r="JPF128" s="908"/>
      <c r="JPG128" s="908"/>
      <c r="JPH128" s="908"/>
      <c r="JPI128" s="908"/>
      <c r="JPJ128" s="908"/>
      <c r="JPK128" s="908"/>
      <c r="JPL128" s="908"/>
      <c r="JPM128" s="908"/>
      <c r="JPN128" s="908"/>
      <c r="JPO128" s="908"/>
      <c r="JPP128" s="908"/>
      <c r="JPQ128" s="908"/>
      <c r="JPR128" s="908"/>
      <c r="JPS128" s="908"/>
      <c r="JPT128" s="908"/>
      <c r="JPU128" s="908"/>
      <c r="JPV128" s="908"/>
      <c r="JPW128" s="908"/>
      <c r="JPX128" s="908"/>
      <c r="JPY128" s="908"/>
      <c r="JPZ128" s="908"/>
      <c r="JQA128" s="908"/>
      <c r="JQB128" s="908"/>
      <c r="JQC128" s="908"/>
      <c r="JQD128" s="908"/>
      <c r="JQE128" s="908"/>
      <c r="JQF128" s="908"/>
      <c r="JQG128" s="908"/>
      <c r="JQH128" s="908"/>
      <c r="JQI128" s="908"/>
      <c r="JQJ128" s="908"/>
      <c r="JQK128" s="908"/>
      <c r="JQL128" s="908"/>
      <c r="JQM128" s="908"/>
      <c r="JQN128" s="908"/>
      <c r="JQO128" s="908"/>
      <c r="JQP128" s="908"/>
      <c r="JQQ128" s="908"/>
      <c r="JQR128" s="908"/>
      <c r="JQS128" s="908"/>
      <c r="JQT128" s="908"/>
      <c r="JQU128" s="908"/>
      <c r="JQV128" s="908"/>
      <c r="JQW128" s="908"/>
      <c r="JQX128" s="908"/>
      <c r="JQY128" s="908"/>
      <c r="JQZ128" s="908"/>
      <c r="JRA128" s="908"/>
      <c r="JRB128" s="908"/>
      <c r="JRC128" s="908"/>
      <c r="JRD128" s="908"/>
      <c r="JRE128" s="908"/>
      <c r="JRF128" s="908"/>
      <c r="JRG128" s="908"/>
      <c r="JRH128" s="908"/>
      <c r="JRI128" s="908"/>
      <c r="JRJ128" s="908"/>
      <c r="JRK128" s="908"/>
      <c r="JRL128" s="908"/>
      <c r="JRM128" s="908"/>
      <c r="JRN128" s="908"/>
      <c r="JRO128" s="908"/>
      <c r="JRP128" s="908"/>
      <c r="JRQ128" s="908"/>
      <c r="JRR128" s="908"/>
      <c r="JRS128" s="908"/>
      <c r="JRT128" s="908"/>
      <c r="JRU128" s="908"/>
      <c r="JRV128" s="908"/>
      <c r="JRW128" s="908"/>
      <c r="JRX128" s="908"/>
      <c r="JRY128" s="908"/>
      <c r="JRZ128" s="908"/>
      <c r="JSA128" s="908"/>
      <c r="JSB128" s="908"/>
      <c r="JSC128" s="908"/>
      <c r="JSD128" s="908"/>
      <c r="JSE128" s="908"/>
      <c r="JSF128" s="908"/>
      <c r="JSG128" s="908"/>
      <c r="JSH128" s="908"/>
      <c r="JSI128" s="908"/>
      <c r="JSJ128" s="908"/>
      <c r="JSK128" s="908"/>
      <c r="JSL128" s="908"/>
      <c r="JSM128" s="908"/>
      <c r="JSN128" s="908"/>
      <c r="JSO128" s="908"/>
      <c r="JSP128" s="908"/>
      <c r="JSQ128" s="908"/>
      <c r="JSR128" s="908"/>
      <c r="JSS128" s="908"/>
      <c r="JST128" s="908"/>
      <c r="JSU128" s="908"/>
      <c r="JSV128" s="908"/>
      <c r="JSW128" s="908"/>
      <c r="JSX128" s="908"/>
      <c r="JSY128" s="908"/>
      <c r="JSZ128" s="908"/>
      <c r="JTA128" s="908"/>
      <c r="JTB128" s="908"/>
      <c r="JTC128" s="908"/>
      <c r="JTD128" s="908"/>
      <c r="JTE128" s="908"/>
      <c r="JTF128" s="908"/>
      <c r="JTG128" s="908"/>
      <c r="JTH128" s="908"/>
      <c r="JTI128" s="908"/>
      <c r="JTJ128" s="908"/>
      <c r="JTK128" s="908"/>
      <c r="JTL128" s="908"/>
      <c r="JTM128" s="908"/>
      <c r="JTN128" s="908"/>
      <c r="JTO128" s="908"/>
      <c r="JTP128" s="908"/>
      <c r="JTQ128" s="908"/>
      <c r="JTR128" s="908"/>
      <c r="JTS128" s="908"/>
      <c r="JTT128" s="908"/>
      <c r="JTU128" s="908"/>
      <c r="JTV128" s="908"/>
      <c r="JTW128" s="908"/>
      <c r="JTX128" s="908"/>
      <c r="JTY128" s="908"/>
      <c r="JTZ128" s="908"/>
      <c r="JUA128" s="908"/>
      <c r="JUB128" s="908"/>
      <c r="JUC128" s="908"/>
      <c r="JUD128" s="908"/>
      <c r="JUE128" s="908"/>
      <c r="JUF128" s="908"/>
      <c r="JUG128" s="908"/>
      <c r="JUH128" s="908"/>
      <c r="JUI128" s="908"/>
      <c r="JUJ128" s="908"/>
      <c r="JUK128" s="908"/>
      <c r="JUL128" s="908"/>
      <c r="JUM128" s="908"/>
      <c r="JUN128" s="908"/>
      <c r="JUO128" s="908"/>
      <c r="JUP128" s="908"/>
      <c r="JUQ128" s="908"/>
      <c r="JUR128" s="908"/>
      <c r="JUS128" s="908"/>
      <c r="JUT128" s="908"/>
      <c r="JUU128" s="908"/>
      <c r="JUV128" s="908"/>
      <c r="JUW128" s="908"/>
      <c r="JUX128" s="908"/>
      <c r="JUY128" s="908"/>
      <c r="JUZ128" s="908"/>
      <c r="JVA128" s="908"/>
      <c r="JVB128" s="908"/>
      <c r="JVC128" s="908"/>
      <c r="JVD128" s="908"/>
      <c r="JVE128" s="908"/>
      <c r="JVF128" s="908"/>
      <c r="JVG128" s="908"/>
      <c r="JVH128" s="908"/>
      <c r="JVI128" s="908"/>
      <c r="JVJ128" s="908"/>
      <c r="JVK128" s="908"/>
      <c r="JVL128" s="908"/>
      <c r="JVM128" s="908"/>
      <c r="JVN128" s="908"/>
      <c r="JVO128" s="908"/>
      <c r="JVP128" s="908"/>
      <c r="JVQ128" s="908"/>
      <c r="JVR128" s="908"/>
      <c r="JVS128" s="908"/>
      <c r="JVT128" s="908"/>
      <c r="JVU128" s="908"/>
      <c r="JVV128" s="908"/>
      <c r="JVW128" s="908"/>
      <c r="JVX128" s="908"/>
      <c r="JVY128" s="908"/>
      <c r="JVZ128" s="908"/>
      <c r="JWA128" s="908"/>
      <c r="JWB128" s="908"/>
      <c r="JWC128" s="908"/>
      <c r="JWD128" s="908"/>
      <c r="JWE128" s="908"/>
      <c r="JWF128" s="908"/>
      <c r="JWG128" s="908"/>
      <c r="JWH128" s="908"/>
      <c r="JWI128" s="908"/>
      <c r="JWJ128" s="908"/>
      <c r="JWK128" s="908"/>
      <c r="JWL128" s="908"/>
      <c r="JWM128" s="908"/>
      <c r="JWN128" s="908"/>
      <c r="JWO128" s="908"/>
      <c r="JWP128" s="908"/>
      <c r="JWQ128" s="908"/>
      <c r="JWR128" s="908"/>
      <c r="JWS128" s="908"/>
      <c r="JWT128" s="908"/>
      <c r="JWU128" s="908"/>
      <c r="JWV128" s="908"/>
      <c r="JWW128" s="908"/>
      <c r="JWX128" s="908"/>
      <c r="JWY128" s="908"/>
      <c r="JWZ128" s="908"/>
      <c r="JXA128" s="908"/>
      <c r="JXB128" s="908"/>
      <c r="JXC128" s="908"/>
      <c r="JXD128" s="908"/>
      <c r="JXE128" s="908"/>
      <c r="JXF128" s="908"/>
      <c r="JXG128" s="908"/>
      <c r="JXH128" s="908"/>
      <c r="JXI128" s="908"/>
      <c r="JXJ128" s="908"/>
      <c r="JXK128" s="908"/>
      <c r="JXL128" s="908"/>
      <c r="JXM128" s="908"/>
      <c r="JXN128" s="908"/>
      <c r="JXO128" s="908"/>
      <c r="JXP128" s="908"/>
      <c r="JXQ128" s="908"/>
      <c r="JXR128" s="908"/>
      <c r="JXS128" s="908"/>
      <c r="JXT128" s="908"/>
      <c r="JXU128" s="908"/>
      <c r="JXV128" s="908"/>
      <c r="JXW128" s="908"/>
      <c r="JXX128" s="908"/>
      <c r="JXY128" s="908"/>
      <c r="JXZ128" s="908"/>
      <c r="JYA128" s="908"/>
      <c r="JYB128" s="908"/>
      <c r="JYC128" s="908"/>
      <c r="JYD128" s="908"/>
      <c r="JYE128" s="908"/>
      <c r="JYF128" s="908"/>
      <c r="JYG128" s="908"/>
      <c r="JYH128" s="908"/>
      <c r="JYI128" s="908"/>
      <c r="JYJ128" s="908"/>
      <c r="JYK128" s="908"/>
      <c r="JYL128" s="908"/>
      <c r="JYM128" s="908"/>
      <c r="JYN128" s="908"/>
      <c r="JYO128" s="908"/>
      <c r="JYP128" s="908"/>
      <c r="JYQ128" s="908"/>
      <c r="JYR128" s="908"/>
      <c r="JYS128" s="908"/>
      <c r="JYT128" s="908"/>
      <c r="JYU128" s="908"/>
      <c r="JYV128" s="908"/>
      <c r="JYW128" s="908"/>
      <c r="JYX128" s="908"/>
      <c r="JYY128" s="908"/>
      <c r="JYZ128" s="908"/>
      <c r="JZA128" s="908"/>
      <c r="JZB128" s="908"/>
      <c r="JZC128" s="908"/>
      <c r="JZD128" s="908"/>
      <c r="JZE128" s="908"/>
      <c r="JZF128" s="908"/>
      <c r="JZG128" s="908"/>
      <c r="JZH128" s="908"/>
      <c r="JZI128" s="908"/>
      <c r="JZJ128" s="908"/>
      <c r="JZK128" s="908"/>
      <c r="JZL128" s="908"/>
      <c r="JZM128" s="908"/>
      <c r="JZN128" s="908"/>
      <c r="JZO128" s="908"/>
      <c r="JZP128" s="908"/>
      <c r="JZQ128" s="908"/>
      <c r="JZR128" s="908"/>
      <c r="JZS128" s="908"/>
      <c r="JZT128" s="908"/>
      <c r="JZU128" s="908"/>
      <c r="JZV128" s="908"/>
      <c r="JZW128" s="908"/>
      <c r="JZX128" s="908"/>
      <c r="JZY128" s="908"/>
      <c r="JZZ128" s="908"/>
      <c r="KAA128" s="908"/>
      <c r="KAB128" s="908"/>
      <c r="KAC128" s="908"/>
      <c r="KAD128" s="908"/>
      <c r="KAE128" s="908"/>
      <c r="KAF128" s="908"/>
      <c r="KAG128" s="908"/>
      <c r="KAH128" s="908"/>
      <c r="KAI128" s="908"/>
      <c r="KAJ128" s="908"/>
      <c r="KAK128" s="908"/>
      <c r="KAL128" s="908"/>
      <c r="KAM128" s="908"/>
      <c r="KAN128" s="908"/>
      <c r="KAO128" s="908"/>
      <c r="KAP128" s="908"/>
      <c r="KAQ128" s="908"/>
      <c r="KAR128" s="908"/>
      <c r="KAS128" s="908"/>
      <c r="KAT128" s="908"/>
      <c r="KAU128" s="908"/>
      <c r="KAV128" s="908"/>
      <c r="KAW128" s="908"/>
      <c r="KAX128" s="908"/>
      <c r="KAY128" s="908"/>
      <c r="KAZ128" s="908"/>
      <c r="KBA128" s="908"/>
      <c r="KBB128" s="908"/>
      <c r="KBC128" s="908"/>
      <c r="KBD128" s="908"/>
      <c r="KBE128" s="908"/>
      <c r="KBF128" s="908"/>
      <c r="KBG128" s="908"/>
      <c r="KBH128" s="908"/>
      <c r="KBI128" s="908"/>
      <c r="KBJ128" s="908"/>
      <c r="KBK128" s="908"/>
      <c r="KBL128" s="908"/>
      <c r="KBM128" s="908"/>
      <c r="KBN128" s="908"/>
      <c r="KBO128" s="908"/>
      <c r="KBP128" s="908"/>
      <c r="KBQ128" s="908"/>
      <c r="KBR128" s="908"/>
      <c r="KBS128" s="908"/>
      <c r="KBT128" s="908"/>
      <c r="KBU128" s="908"/>
      <c r="KBV128" s="908"/>
      <c r="KBW128" s="908"/>
      <c r="KBX128" s="908"/>
      <c r="KBY128" s="908"/>
      <c r="KBZ128" s="908"/>
      <c r="KCA128" s="908"/>
      <c r="KCB128" s="908"/>
      <c r="KCC128" s="908"/>
      <c r="KCD128" s="908"/>
      <c r="KCE128" s="908"/>
      <c r="KCF128" s="908"/>
      <c r="KCG128" s="908"/>
      <c r="KCH128" s="908"/>
      <c r="KCI128" s="908"/>
      <c r="KCJ128" s="908"/>
      <c r="KCK128" s="908"/>
      <c r="KCL128" s="908"/>
      <c r="KCM128" s="908"/>
      <c r="KCN128" s="908"/>
      <c r="KCO128" s="908"/>
      <c r="KCP128" s="908"/>
      <c r="KCQ128" s="908"/>
      <c r="KCR128" s="908"/>
      <c r="KCS128" s="908"/>
      <c r="KCT128" s="908"/>
      <c r="KCU128" s="908"/>
      <c r="KCV128" s="908"/>
      <c r="KCW128" s="908"/>
      <c r="KCX128" s="908"/>
      <c r="KCY128" s="908"/>
      <c r="KCZ128" s="908"/>
      <c r="KDA128" s="908"/>
      <c r="KDB128" s="908"/>
      <c r="KDC128" s="908"/>
      <c r="KDD128" s="908"/>
      <c r="KDE128" s="908"/>
      <c r="KDF128" s="908"/>
      <c r="KDG128" s="908"/>
      <c r="KDH128" s="908"/>
      <c r="KDI128" s="908"/>
      <c r="KDJ128" s="908"/>
      <c r="KDK128" s="908"/>
      <c r="KDL128" s="908"/>
      <c r="KDM128" s="908"/>
      <c r="KDN128" s="908"/>
      <c r="KDO128" s="908"/>
      <c r="KDP128" s="908"/>
      <c r="KDQ128" s="908"/>
      <c r="KDR128" s="908"/>
      <c r="KDS128" s="908"/>
      <c r="KDT128" s="908"/>
      <c r="KDU128" s="908"/>
      <c r="KDV128" s="908"/>
      <c r="KDW128" s="908"/>
      <c r="KDX128" s="908"/>
      <c r="KDY128" s="908"/>
      <c r="KDZ128" s="908"/>
      <c r="KEA128" s="908"/>
      <c r="KEB128" s="908"/>
      <c r="KEC128" s="908"/>
      <c r="KED128" s="908"/>
      <c r="KEE128" s="908"/>
      <c r="KEF128" s="908"/>
      <c r="KEG128" s="908"/>
      <c r="KEH128" s="908"/>
      <c r="KEI128" s="908"/>
      <c r="KEJ128" s="908"/>
      <c r="KEK128" s="908"/>
      <c r="KEL128" s="908"/>
      <c r="KEM128" s="908"/>
      <c r="KEN128" s="908"/>
      <c r="KEO128" s="908"/>
      <c r="KEP128" s="908"/>
      <c r="KEQ128" s="908"/>
      <c r="KER128" s="908"/>
      <c r="KES128" s="908"/>
      <c r="KET128" s="908"/>
      <c r="KEU128" s="908"/>
      <c r="KEV128" s="908"/>
      <c r="KEW128" s="908"/>
      <c r="KEX128" s="908"/>
      <c r="KEY128" s="908"/>
      <c r="KEZ128" s="908"/>
      <c r="KFA128" s="908"/>
      <c r="KFB128" s="908"/>
      <c r="KFC128" s="908"/>
      <c r="KFD128" s="908"/>
      <c r="KFE128" s="908"/>
      <c r="KFF128" s="908"/>
      <c r="KFG128" s="908"/>
      <c r="KFH128" s="908"/>
      <c r="KFI128" s="908"/>
      <c r="KFJ128" s="908"/>
      <c r="KFK128" s="908"/>
      <c r="KFL128" s="908"/>
      <c r="KFM128" s="908"/>
      <c r="KFN128" s="908"/>
      <c r="KFO128" s="908"/>
      <c r="KFP128" s="908"/>
      <c r="KFQ128" s="908"/>
      <c r="KFR128" s="908"/>
      <c r="KFS128" s="908"/>
      <c r="KFT128" s="908"/>
      <c r="KFU128" s="908"/>
      <c r="KFV128" s="908"/>
      <c r="KFW128" s="908"/>
      <c r="KFX128" s="908"/>
      <c r="KFY128" s="908"/>
      <c r="KFZ128" s="908"/>
      <c r="KGA128" s="908"/>
      <c r="KGB128" s="908"/>
      <c r="KGC128" s="908"/>
      <c r="KGD128" s="908"/>
      <c r="KGE128" s="908"/>
      <c r="KGF128" s="908"/>
      <c r="KGG128" s="908"/>
      <c r="KGH128" s="908"/>
      <c r="KGI128" s="908"/>
      <c r="KGJ128" s="908"/>
      <c r="KGK128" s="908"/>
      <c r="KGL128" s="908"/>
      <c r="KGM128" s="908"/>
      <c r="KGN128" s="908"/>
      <c r="KGO128" s="908"/>
      <c r="KGP128" s="908"/>
      <c r="KGQ128" s="908"/>
      <c r="KGR128" s="908"/>
      <c r="KGS128" s="908"/>
      <c r="KGT128" s="908"/>
      <c r="KGU128" s="908"/>
      <c r="KGV128" s="908"/>
      <c r="KGW128" s="908"/>
      <c r="KGX128" s="908"/>
      <c r="KGY128" s="908"/>
      <c r="KGZ128" s="908"/>
      <c r="KHA128" s="908"/>
      <c r="KHB128" s="908"/>
      <c r="KHC128" s="908"/>
      <c r="KHD128" s="908"/>
      <c r="KHE128" s="908"/>
      <c r="KHF128" s="908"/>
      <c r="KHG128" s="908"/>
      <c r="KHH128" s="908"/>
      <c r="KHI128" s="908"/>
      <c r="KHJ128" s="908"/>
      <c r="KHK128" s="908"/>
      <c r="KHL128" s="908"/>
      <c r="KHM128" s="908"/>
      <c r="KHN128" s="908"/>
      <c r="KHO128" s="908"/>
      <c r="KHP128" s="908"/>
      <c r="KHQ128" s="908"/>
      <c r="KHR128" s="908"/>
      <c r="KHS128" s="908"/>
      <c r="KHT128" s="908"/>
      <c r="KHU128" s="908"/>
      <c r="KHV128" s="908"/>
      <c r="KHW128" s="908"/>
      <c r="KHX128" s="908"/>
      <c r="KHY128" s="908"/>
      <c r="KHZ128" s="908"/>
      <c r="KIA128" s="908"/>
      <c r="KIB128" s="908"/>
      <c r="KIC128" s="908"/>
      <c r="KID128" s="908"/>
      <c r="KIE128" s="908"/>
      <c r="KIF128" s="908"/>
      <c r="KIG128" s="908"/>
      <c r="KIH128" s="908"/>
      <c r="KII128" s="908"/>
      <c r="KIJ128" s="908"/>
      <c r="KIK128" s="908"/>
      <c r="KIL128" s="908"/>
      <c r="KIM128" s="908"/>
      <c r="KIN128" s="908"/>
      <c r="KIO128" s="908"/>
      <c r="KIP128" s="908"/>
      <c r="KIQ128" s="908"/>
      <c r="KIR128" s="908"/>
      <c r="KIS128" s="908"/>
      <c r="KIT128" s="908"/>
      <c r="KIU128" s="908"/>
      <c r="KIV128" s="908"/>
      <c r="KIW128" s="908"/>
      <c r="KIX128" s="908"/>
      <c r="KIY128" s="908"/>
      <c r="KIZ128" s="908"/>
      <c r="KJA128" s="908"/>
      <c r="KJB128" s="908"/>
      <c r="KJC128" s="908"/>
      <c r="KJD128" s="908"/>
      <c r="KJE128" s="908"/>
      <c r="KJF128" s="908"/>
      <c r="KJG128" s="908"/>
      <c r="KJH128" s="908"/>
      <c r="KJI128" s="908"/>
      <c r="KJJ128" s="908"/>
      <c r="KJK128" s="908"/>
      <c r="KJL128" s="908"/>
      <c r="KJM128" s="908"/>
      <c r="KJN128" s="908"/>
      <c r="KJO128" s="908"/>
      <c r="KJP128" s="908"/>
      <c r="KJQ128" s="908"/>
      <c r="KJR128" s="908"/>
      <c r="KJS128" s="908"/>
      <c r="KJT128" s="908"/>
      <c r="KJU128" s="908"/>
      <c r="KJV128" s="908"/>
      <c r="KJW128" s="908"/>
      <c r="KJX128" s="908"/>
      <c r="KJY128" s="908"/>
      <c r="KJZ128" s="908"/>
      <c r="KKA128" s="908"/>
      <c r="KKB128" s="908"/>
      <c r="KKC128" s="908"/>
      <c r="KKD128" s="908"/>
      <c r="KKE128" s="908"/>
      <c r="KKF128" s="908"/>
      <c r="KKG128" s="908"/>
      <c r="KKH128" s="908"/>
      <c r="KKI128" s="908"/>
      <c r="KKJ128" s="908"/>
      <c r="KKK128" s="908"/>
      <c r="KKL128" s="908"/>
      <c r="KKM128" s="908"/>
      <c r="KKN128" s="908"/>
      <c r="KKO128" s="908"/>
      <c r="KKP128" s="908"/>
      <c r="KKQ128" s="908"/>
      <c r="KKR128" s="908"/>
      <c r="KKS128" s="908"/>
      <c r="KKT128" s="908"/>
      <c r="KKU128" s="908"/>
      <c r="KKV128" s="908"/>
      <c r="KKW128" s="908"/>
      <c r="KKX128" s="908"/>
      <c r="KKY128" s="908"/>
      <c r="KKZ128" s="908"/>
      <c r="KLA128" s="908"/>
      <c r="KLB128" s="908"/>
      <c r="KLC128" s="908"/>
      <c r="KLD128" s="908"/>
      <c r="KLE128" s="908"/>
      <c r="KLF128" s="908"/>
      <c r="KLG128" s="908"/>
      <c r="KLH128" s="908"/>
      <c r="KLI128" s="908"/>
      <c r="KLJ128" s="908"/>
      <c r="KLK128" s="908"/>
      <c r="KLL128" s="908"/>
      <c r="KLM128" s="908"/>
      <c r="KLN128" s="908"/>
      <c r="KLO128" s="908"/>
      <c r="KLP128" s="908"/>
      <c r="KLQ128" s="908"/>
      <c r="KLR128" s="908"/>
      <c r="KLS128" s="908"/>
      <c r="KLT128" s="908"/>
      <c r="KLU128" s="908"/>
      <c r="KLV128" s="908"/>
      <c r="KLW128" s="908"/>
      <c r="KLX128" s="908"/>
      <c r="KLY128" s="908"/>
      <c r="KLZ128" s="908"/>
      <c r="KMA128" s="908"/>
      <c r="KMB128" s="908"/>
      <c r="KMC128" s="908"/>
      <c r="KMD128" s="908"/>
      <c r="KME128" s="908"/>
      <c r="KMF128" s="908"/>
      <c r="KMG128" s="908"/>
      <c r="KMH128" s="908"/>
      <c r="KMI128" s="908"/>
      <c r="KMJ128" s="908"/>
      <c r="KMK128" s="908"/>
      <c r="KML128" s="908"/>
      <c r="KMM128" s="908"/>
      <c r="KMN128" s="908"/>
      <c r="KMO128" s="908"/>
      <c r="KMP128" s="908"/>
      <c r="KMQ128" s="908"/>
      <c r="KMR128" s="908"/>
      <c r="KMS128" s="908"/>
      <c r="KMT128" s="908"/>
      <c r="KMU128" s="908"/>
      <c r="KMV128" s="908"/>
      <c r="KMW128" s="908"/>
      <c r="KMX128" s="908"/>
      <c r="KMY128" s="908"/>
      <c r="KMZ128" s="908"/>
      <c r="KNA128" s="908"/>
      <c r="KNB128" s="908"/>
      <c r="KNC128" s="908"/>
      <c r="KND128" s="908"/>
      <c r="KNE128" s="908"/>
      <c r="KNF128" s="908"/>
      <c r="KNG128" s="908"/>
      <c r="KNH128" s="908"/>
      <c r="KNI128" s="908"/>
      <c r="KNJ128" s="908"/>
      <c r="KNK128" s="908"/>
      <c r="KNL128" s="908"/>
      <c r="KNM128" s="908"/>
      <c r="KNN128" s="908"/>
      <c r="KNO128" s="908"/>
      <c r="KNP128" s="908"/>
      <c r="KNQ128" s="908"/>
      <c r="KNR128" s="908"/>
      <c r="KNS128" s="908"/>
      <c r="KNT128" s="908"/>
      <c r="KNU128" s="908"/>
      <c r="KNV128" s="908"/>
      <c r="KNW128" s="908"/>
      <c r="KNX128" s="908"/>
      <c r="KNY128" s="908"/>
      <c r="KNZ128" s="908"/>
      <c r="KOA128" s="908"/>
      <c r="KOB128" s="908"/>
      <c r="KOC128" s="908"/>
      <c r="KOD128" s="908"/>
      <c r="KOE128" s="908"/>
      <c r="KOF128" s="908"/>
      <c r="KOG128" s="908"/>
      <c r="KOH128" s="908"/>
      <c r="KOI128" s="908"/>
      <c r="KOJ128" s="908"/>
      <c r="KOK128" s="908"/>
      <c r="KOL128" s="908"/>
      <c r="KOM128" s="908"/>
      <c r="KON128" s="908"/>
      <c r="KOO128" s="908"/>
      <c r="KOP128" s="908"/>
      <c r="KOQ128" s="908"/>
      <c r="KOR128" s="908"/>
      <c r="KOS128" s="908"/>
      <c r="KOT128" s="908"/>
      <c r="KOU128" s="908"/>
      <c r="KOV128" s="908"/>
      <c r="KOW128" s="908"/>
      <c r="KOX128" s="908"/>
      <c r="KOY128" s="908"/>
      <c r="KOZ128" s="908"/>
      <c r="KPA128" s="908"/>
      <c r="KPB128" s="908"/>
      <c r="KPC128" s="908"/>
      <c r="KPD128" s="908"/>
      <c r="KPE128" s="908"/>
      <c r="KPF128" s="908"/>
      <c r="KPG128" s="908"/>
      <c r="KPH128" s="908"/>
      <c r="KPI128" s="908"/>
      <c r="KPJ128" s="908"/>
      <c r="KPK128" s="908"/>
      <c r="KPL128" s="908"/>
      <c r="KPM128" s="908"/>
      <c r="KPN128" s="908"/>
      <c r="KPO128" s="908"/>
      <c r="KPP128" s="908"/>
      <c r="KPQ128" s="908"/>
      <c r="KPR128" s="908"/>
      <c r="KPS128" s="908"/>
      <c r="KPT128" s="908"/>
      <c r="KPU128" s="908"/>
      <c r="KPV128" s="908"/>
      <c r="KPW128" s="908"/>
      <c r="KPX128" s="908"/>
      <c r="KPY128" s="908"/>
      <c r="KPZ128" s="908"/>
      <c r="KQA128" s="908"/>
      <c r="KQB128" s="908"/>
      <c r="KQC128" s="908"/>
      <c r="KQD128" s="908"/>
      <c r="KQE128" s="908"/>
      <c r="KQF128" s="908"/>
      <c r="KQG128" s="908"/>
      <c r="KQH128" s="908"/>
      <c r="KQI128" s="908"/>
      <c r="KQJ128" s="908"/>
      <c r="KQK128" s="908"/>
      <c r="KQL128" s="908"/>
      <c r="KQM128" s="908"/>
      <c r="KQN128" s="908"/>
      <c r="KQO128" s="908"/>
      <c r="KQP128" s="908"/>
      <c r="KQQ128" s="908"/>
      <c r="KQR128" s="908"/>
      <c r="KQS128" s="908"/>
      <c r="KQT128" s="908"/>
      <c r="KQU128" s="908"/>
      <c r="KQV128" s="908"/>
      <c r="KQW128" s="908"/>
      <c r="KQX128" s="908"/>
      <c r="KQY128" s="908"/>
      <c r="KQZ128" s="908"/>
      <c r="KRA128" s="908"/>
      <c r="KRB128" s="908"/>
      <c r="KRC128" s="908"/>
      <c r="KRD128" s="908"/>
      <c r="KRE128" s="908"/>
      <c r="KRF128" s="908"/>
      <c r="KRG128" s="908"/>
      <c r="KRH128" s="908"/>
      <c r="KRI128" s="908"/>
      <c r="KRJ128" s="908"/>
      <c r="KRK128" s="908"/>
      <c r="KRL128" s="908"/>
      <c r="KRM128" s="908"/>
      <c r="KRN128" s="908"/>
      <c r="KRO128" s="908"/>
      <c r="KRP128" s="908"/>
      <c r="KRQ128" s="908"/>
      <c r="KRR128" s="908"/>
      <c r="KRS128" s="908"/>
      <c r="KRT128" s="908"/>
      <c r="KRU128" s="908"/>
      <c r="KRV128" s="908"/>
      <c r="KRW128" s="908"/>
      <c r="KRX128" s="908"/>
      <c r="KRY128" s="908"/>
      <c r="KRZ128" s="908"/>
      <c r="KSA128" s="908"/>
      <c r="KSB128" s="908"/>
      <c r="KSC128" s="908"/>
      <c r="KSD128" s="908"/>
      <c r="KSE128" s="908"/>
      <c r="KSF128" s="908"/>
      <c r="KSG128" s="908"/>
      <c r="KSH128" s="908"/>
      <c r="KSI128" s="908"/>
      <c r="KSJ128" s="908"/>
      <c r="KSK128" s="908"/>
      <c r="KSL128" s="908"/>
      <c r="KSM128" s="908"/>
      <c r="KSN128" s="908"/>
      <c r="KSO128" s="908"/>
      <c r="KSP128" s="908"/>
      <c r="KSQ128" s="908"/>
      <c r="KSR128" s="908"/>
      <c r="KSS128" s="908"/>
      <c r="KST128" s="908"/>
      <c r="KSU128" s="908"/>
      <c r="KSV128" s="908"/>
      <c r="KSW128" s="908"/>
      <c r="KSX128" s="908"/>
      <c r="KSY128" s="908"/>
      <c r="KSZ128" s="908"/>
      <c r="KTA128" s="908"/>
      <c r="KTB128" s="908"/>
      <c r="KTC128" s="908"/>
      <c r="KTD128" s="908"/>
      <c r="KTE128" s="908"/>
      <c r="KTF128" s="908"/>
      <c r="KTG128" s="908"/>
      <c r="KTH128" s="908"/>
      <c r="KTI128" s="908"/>
      <c r="KTJ128" s="908"/>
      <c r="KTK128" s="908"/>
      <c r="KTL128" s="908"/>
      <c r="KTM128" s="908"/>
      <c r="KTN128" s="908"/>
      <c r="KTO128" s="908"/>
      <c r="KTP128" s="908"/>
      <c r="KTQ128" s="908"/>
      <c r="KTR128" s="908"/>
      <c r="KTS128" s="908"/>
      <c r="KTT128" s="908"/>
      <c r="KTU128" s="908"/>
      <c r="KTV128" s="908"/>
      <c r="KTW128" s="908"/>
      <c r="KTX128" s="908"/>
      <c r="KTY128" s="908"/>
      <c r="KTZ128" s="908"/>
      <c r="KUA128" s="908"/>
      <c r="KUB128" s="908"/>
      <c r="KUC128" s="908"/>
      <c r="KUD128" s="908"/>
      <c r="KUE128" s="908"/>
      <c r="KUF128" s="908"/>
      <c r="KUG128" s="908"/>
      <c r="KUH128" s="908"/>
      <c r="KUI128" s="908"/>
      <c r="KUJ128" s="908"/>
      <c r="KUK128" s="908"/>
      <c r="KUL128" s="908"/>
      <c r="KUM128" s="908"/>
      <c r="KUN128" s="908"/>
      <c r="KUO128" s="908"/>
      <c r="KUP128" s="908"/>
      <c r="KUQ128" s="908"/>
      <c r="KUR128" s="908"/>
      <c r="KUS128" s="908"/>
      <c r="KUT128" s="908"/>
      <c r="KUU128" s="908"/>
      <c r="KUV128" s="908"/>
      <c r="KUW128" s="908"/>
      <c r="KUX128" s="908"/>
      <c r="KUY128" s="908"/>
      <c r="KUZ128" s="908"/>
      <c r="KVA128" s="908"/>
      <c r="KVB128" s="908"/>
      <c r="KVC128" s="908"/>
      <c r="KVD128" s="908"/>
      <c r="KVE128" s="908"/>
      <c r="KVF128" s="908"/>
      <c r="KVG128" s="908"/>
      <c r="KVH128" s="908"/>
      <c r="KVI128" s="908"/>
      <c r="KVJ128" s="908"/>
      <c r="KVK128" s="908"/>
      <c r="KVL128" s="908"/>
      <c r="KVM128" s="908"/>
      <c r="KVN128" s="908"/>
      <c r="KVO128" s="908"/>
      <c r="KVP128" s="908"/>
      <c r="KVQ128" s="908"/>
      <c r="KVR128" s="908"/>
      <c r="KVS128" s="908"/>
      <c r="KVT128" s="908"/>
      <c r="KVU128" s="908"/>
      <c r="KVV128" s="908"/>
      <c r="KVW128" s="908"/>
      <c r="KVX128" s="908"/>
      <c r="KVY128" s="908"/>
      <c r="KVZ128" s="908"/>
      <c r="KWA128" s="908"/>
      <c r="KWB128" s="908"/>
      <c r="KWC128" s="908"/>
      <c r="KWD128" s="908"/>
      <c r="KWE128" s="908"/>
      <c r="KWF128" s="908"/>
      <c r="KWG128" s="908"/>
      <c r="KWH128" s="908"/>
      <c r="KWI128" s="908"/>
      <c r="KWJ128" s="908"/>
      <c r="KWK128" s="908"/>
      <c r="KWL128" s="908"/>
      <c r="KWM128" s="908"/>
      <c r="KWN128" s="908"/>
      <c r="KWO128" s="908"/>
      <c r="KWP128" s="908"/>
      <c r="KWQ128" s="908"/>
      <c r="KWR128" s="908"/>
      <c r="KWS128" s="908"/>
      <c r="KWT128" s="908"/>
      <c r="KWU128" s="908"/>
      <c r="KWV128" s="908"/>
      <c r="KWW128" s="908"/>
      <c r="KWX128" s="908"/>
      <c r="KWY128" s="908"/>
      <c r="KWZ128" s="908"/>
      <c r="KXA128" s="908"/>
      <c r="KXB128" s="908"/>
      <c r="KXC128" s="908"/>
      <c r="KXD128" s="908"/>
      <c r="KXE128" s="908"/>
      <c r="KXF128" s="908"/>
      <c r="KXG128" s="908"/>
      <c r="KXH128" s="908"/>
      <c r="KXI128" s="908"/>
      <c r="KXJ128" s="908"/>
      <c r="KXK128" s="908"/>
      <c r="KXL128" s="908"/>
      <c r="KXM128" s="908"/>
      <c r="KXN128" s="908"/>
      <c r="KXO128" s="908"/>
      <c r="KXP128" s="908"/>
      <c r="KXQ128" s="908"/>
      <c r="KXR128" s="908"/>
      <c r="KXS128" s="908"/>
      <c r="KXT128" s="908"/>
      <c r="KXU128" s="908"/>
      <c r="KXV128" s="908"/>
      <c r="KXW128" s="908"/>
      <c r="KXX128" s="908"/>
      <c r="KXY128" s="908"/>
      <c r="KXZ128" s="908"/>
      <c r="KYA128" s="908"/>
      <c r="KYB128" s="908"/>
      <c r="KYC128" s="908"/>
      <c r="KYD128" s="908"/>
      <c r="KYE128" s="908"/>
      <c r="KYF128" s="908"/>
      <c r="KYG128" s="908"/>
      <c r="KYH128" s="908"/>
      <c r="KYI128" s="908"/>
      <c r="KYJ128" s="908"/>
      <c r="KYK128" s="908"/>
      <c r="KYL128" s="908"/>
      <c r="KYM128" s="908"/>
      <c r="KYN128" s="908"/>
      <c r="KYO128" s="908"/>
      <c r="KYP128" s="908"/>
      <c r="KYQ128" s="908"/>
      <c r="KYR128" s="908"/>
      <c r="KYS128" s="908"/>
      <c r="KYT128" s="908"/>
      <c r="KYU128" s="908"/>
      <c r="KYV128" s="908"/>
      <c r="KYW128" s="908"/>
      <c r="KYX128" s="908"/>
      <c r="KYY128" s="908"/>
      <c r="KYZ128" s="908"/>
      <c r="KZA128" s="908"/>
      <c r="KZB128" s="908"/>
      <c r="KZC128" s="908"/>
      <c r="KZD128" s="908"/>
      <c r="KZE128" s="908"/>
      <c r="KZF128" s="908"/>
      <c r="KZG128" s="908"/>
      <c r="KZH128" s="908"/>
      <c r="KZI128" s="908"/>
      <c r="KZJ128" s="908"/>
      <c r="KZK128" s="908"/>
      <c r="KZL128" s="908"/>
      <c r="KZM128" s="908"/>
      <c r="KZN128" s="908"/>
      <c r="KZO128" s="908"/>
      <c r="KZP128" s="908"/>
      <c r="KZQ128" s="908"/>
      <c r="KZR128" s="908"/>
      <c r="KZS128" s="908"/>
      <c r="KZT128" s="908"/>
      <c r="KZU128" s="908"/>
      <c r="KZV128" s="908"/>
      <c r="KZW128" s="908"/>
      <c r="KZX128" s="908"/>
      <c r="KZY128" s="908"/>
      <c r="KZZ128" s="908"/>
      <c r="LAA128" s="908"/>
      <c r="LAB128" s="908"/>
      <c r="LAC128" s="908"/>
      <c r="LAD128" s="908"/>
      <c r="LAE128" s="908"/>
      <c r="LAF128" s="908"/>
      <c r="LAG128" s="908"/>
      <c r="LAH128" s="908"/>
      <c r="LAI128" s="908"/>
      <c r="LAJ128" s="908"/>
      <c r="LAK128" s="908"/>
      <c r="LAL128" s="908"/>
      <c r="LAM128" s="908"/>
      <c r="LAN128" s="908"/>
      <c r="LAO128" s="908"/>
      <c r="LAP128" s="908"/>
      <c r="LAQ128" s="908"/>
      <c r="LAR128" s="908"/>
      <c r="LAS128" s="908"/>
      <c r="LAT128" s="908"/>
      <c r="LAU128" s="908"/>
      <c r="LAV128" s="908"/>
      <c r="LAW128" s="908"/>
      <c r="LAX128" s="908"/>
      <c r="LAY128" s="908"/>
      <c r="LAZ128" s="908"/>
      <c r="LBA128" s="908"/>
      <c r="LBB128" s="908"/>
      <c r="LBC128" s="908"/>
      <c r="LBD128" s="908"/>
      <c r="LBE128" s="908"/>
      <c r="LBF128" s="908"/>
      <c r="LBG128" s="908"/>
      <c r="LBH128" s="908"/>
      <c r="LBI128" s="908"/>
      <c r="LBJ128" s="908"/>
      <c r="LBK128" s="908"/>
      <c r="LBL128" s="908"/>
      <c r="LBM128" s="908"/>
      <c r="LBN128" s="908"/>
      <c r="LBO128" s="908"/>
      <c r="LBP128" s="908"/>
      <c r="LBQ128" s="908"/>
      <c r="LBR128" s="908"/>
      <c r="LBS128" s="908"/>
      <c r="LBT128" s="908"/>
      <c r="LBU128" s="908"/>
      <c r="LBV128" s="908"/>
      <c r="LBW128" s="908"/>
      <c r="LBX128" s="908"/>
      <c r="LBY128" s="908"/>
      <c r="LBZ128" s="908"/>
      <c r="LCA128" s="908"/>
      <c r="LCB128" s="908"/>
      <c r="LCC128" s="908"/>
      <c r="LCD128" s="908"/>
      <c r="LCE128" s="908"/>
      <c r="LCF128" s="908"/>
      <c r="LCG128" s="908"/>
      <c r="LCH128" s="908"/>
      <c r="LCI128" s="908"/>
      <c r="LCJ128" s="908"/>
      <c r="LCK128" s="908"/>
      <c r="LCL128" s="908"/>
      <c r="LCM128" s="908"/>
      <c r="LCN128" s="908"/>
      <c r="LCO128" s="908"/>
      <c r="LCP128" s="908"/>
      <c r="LCQ128" s="908"/>
      <c r="LCR128" s="908"/>
      <c r="LCS128" s="908"/>
      <c r="LCT128" s="908"/>
      <c r="LCU128" s="908"/>
      <c r="LCV128" s="908"/>
      <c r="LCW128" s="908"/>
      <c r="LCX128" s="908"/>
      <c r="LCY128" s="908"/>
      <c r="LCZ128" s="908"/>
      <c r="LDA128" s="908"/>
      <c r="LDB128" s="908"/>
      <c r="LDC128" s="908"/>
      <c r="LDD128" s="908"/>
      <c r="LDE128" s="908"/>
      <c r="LDF128" s="908"/>
      <c r="LDG128" s="908"/>
      <c r="LDH128" s="908"/>
      <c r="LDI128" s="908"/>
      <c r="LDJ128" s="908"/>
      <c r="LDK128" s="908"/>
      <c r="LDL128" s="908"/>
      <c r="LDM128" s="908"/>
      <c r="LDN128" s="908"/>
      <c r="LDO128" s="908"/>
      <c r="LDP128" s="908"/>
      <c r="LDQ128" s="908"/>
      <c r="LDR128" s="908"/>
      <c r="LDS128" s="908"/>
      <c r="LDT128" s="908"/>
      <c r="LDU128" s="908"/>
      <c r="LDV128" s="908"/>
      <c r="LDW128" s="908"/>
      <c r="LDX128" s="908"/>
      <c r="LDY128" s="908"/>
      <c r="LDZ128" s="908"/>
      <c r="LEA128" s="908"/>
      <c r="LEB128" s="908"/>
      <c r="LEC128" s="908"/>
      <c r="LED128" s="908"/>
      <c r="LEE128" s="908"/>
      <c r="LEF128" s="908"/>
      <c r="LEG128" s="908"/>
      <c r="LEH128" s="908"/>
      <c r="LEI128" s="908"/>
      <c r="LEJ128" s="908"/>
      <c r="LEK128" s="908"/>
      <c r="LEL128" s="908"/>
      <c r="LEM128" s="908"/>
      <c r="LEN128" s="908"/>
      <c r="LEO128" s="908"/>
      <c r="LEP128" s="908"/>
      <c r="LEQ128" s="908"/>
      <c r="LER128" s="908"/>
      <c r="LES128" s="908"/>
      <c r="LET128" s="908"/>
      <c r="LEU128" s="908"/>
      <c r="LEV128" s="908"/>
      <c r="LEW128" s="908"/>
      <c r="LEX128" s="908"/>
      <c r="LEY128" s="908"/>
      <c r="LEZ128" s="908"/>
      <c r="LFA128" s="908"/>
      <c r="LFB128" s="908"/>
      <c r="LFC128" s="908"/>
      <c r="LFD128" s="908"/>
      <c r="LFE128" s="908"/>
      <c r="LFF128" s="908"/>
      <c r="LFG128" s="908"/>
      <c r="LFH128" s="908"/>
      <c r="LFI128" s="908"/>
      <c r="LFJ128" s="908"/>
      <c r="LFK128" s="908"/>
      <c r="LFL128" s="908"/>
      <c r="LFM128" s="908"/>
      <c r="LFN128" s="908"/>
      <c r="LFO128" s="908"/>
      <c r="LFP128" s="908"/>
      <c r="LFQ128" s="908"/>
      <c r="LFR128" s="908"/>
      <c r="LFS128" s="908"/>
      <c r="LFT128" s="908"/>
      <c r="LFU128" s="908"/>
      <c r="LFV128" s="908"/>
      <c r="LFW128" s="908"/>
      <c r="LFX128" s="908"/>
      <c r="LFY128" s="908"/>
      <c r="LFZ128" s="908"/>
      <c r="LGA128" s="908"/>
      <c r="LGB128" s="908"/>
      <c r="LGC128" s="908"/>
      <c r="LGD128" s="908"/>
      <c r="LGE128" s="908"/>
      <c r="LGF128" s="908"/>
      <c r="LGG128" s="908"/>
      <c r="LGH128" s="908"/>
      <c r="LGI128" s="908"/>
      <c r="LGJ128" s="908"/>
      <c r="LGK128" s="908"/>
      <c r="LGL128" s="908"/>
      <c r="LGM128" s="908"/>
      <c r="LGN128" s="908"/>
      <c r="LGO128" s="908"/>
      <c r="LGP128" s="908"/>
      <c r="LGQ128" s="908"/>
      <c r="LGR128" s="908"/>
      <c r="LGS128" s="908"/>
      <c r="LGT128" s="908"/>
      <c r="LGU128" s="908"/>
      <c r="LGV128" s="908"/>
      <c r="LGW128" s="908"/>
      <c r="LGX128" s="908"/>
      <c r="LGY128" s="908"/>
      <c r="LGZ128" s="908"/>
      <c r="LHA128" s="908"/>
      <c r="LHB128" s="908"/>
      <c r="LHC128" s="908"/>
      <c r="LHD128" s="908"/>
      <c r="LHE128" s="908"/>
      <c r="LHF128" s="908"/>
      <c r="LHG128" s="908"/>
      <c r="LHH128" s="908"/>
      <c r="LHI128" s="908"/>
      <c r="LHJ128" s="908"/>
      <c r="LHK128" s="908"/>
      <c r="LHL128" s="908"/>
      <c r="LHM128" s="908"/>
      <c r="LHN128" s="908"/>
      <c r="LHO128" s="908"/>
      <c r="LHP128" s="908"/>
      <c r="LHQ128" s="908"/>
      <c r="LHR128" s="908"/>
      <c r="LHS128" s="908"/>
      <c r="LHT128" s="908"/>
      <c r="LHU128" s="908"/>
      <c r="LHV128" s="908"/>
      <c r="LHW128" s="908"/>
      <c r="LHX128" s="908"/>
      <c r="LHY128" s="908"/>
      <c r="LHZ128" s="908"/>
      <c r="LIA128" s="908"/>
      <c r="LIB128" s="908"/>
      <c r="LIC128" s="908"/>
      <c r="LID128" s="908"/>
      <c r="LIE128" s="908"/>
      <c r="LIF128" s="908"/>
      <c r="LIG128" s="908"/>
      <c r="LIH128" s="908"/>
      <c r="LII128" s="908"/>
      <c r="LIJ128" s="908"/>
      <c r="LIK128" s="908"/>
      <c r="LIL128" s="908"/>
      <c r="LIM128" s="908"/>
      <c r="LIN128" s="908"/>
      <c r="LIO128" s="908"/>
      <c r="LIP128" s="908"/>
      <c r="LIQ128" s="908"/>
      <c r="LIR128" s="908"/>
      <c r="LIS128" s="908"/>
      <c r="LIT128" s="908"/>
      <c r="LIU128" s="908"/>
      <c r="LIV128" s="908"/>
      <c r="LIW128" s="908"/>
      <c r="LIX128" s="908"/>
      <c r="LIY128" s="908"/>
      <c r="LIZ128" s="908"/>
      <c r="LJA128" s="908"/>
      <c r="LJB128" s="908"/>
      <c r="LJC128" s="908"/>
      <c r="LJD128" s="908"/>
      <c r="LJE128" s="908"/>
      <c r="LJF128" s="908"/>
      <c r="LJG128" s="908"/>
      <c r="LJH128" s="908"/>
      <c r="LJI128" s="908"/>
      <c r="LJJ128" s="908"/>
      <c r="LJK128" s="908"/>
      <c r="LJL128" s="908"/>
      <c r="LJM128" s="908"/>
      <c r="LJN128" s="908"/>
      <c r="LJO128" s="908"/>
      <c r="LJP128" s="908"/>
      <c r="LJQ128" s="908"/>
      <c r="LJR128" s="908"/>
      <c r="LJS128" s="908"/>
      <c r="LJT128" s="908"/>
      <c r="LJU128" s="908"/>
      <c r="LJV128" s="908"/>
      <c r="LJW128" s="908"/>
      <c r="LJX128" s="908"/>
      <c r="LJY128" s="908"/>
      <c r="LJZ128" s="908"/>
      <c r="LKA128" s="908"/>
      <c r="LKB128" s="908"/>
      <c r="LKC128" s="908"/>
      <c r="LKD128" s="908"/>
      <c r="LKE128" s="908"/>
      <c r="LKF128" s="908"/>
      <c r="LKG128" s="908"/>
      <c r="LKH128" s="908"/>
      <c r="LKI128" s="908"/>
      <c r="LKJ128" s="908"/>
      <c r="LKK128" s="908"/>
      <c r="LKL128" s="908"/>
      <c r="LKM128" s="908"/>
      <c r="LKN128" s="908"/>
      <c r="LKO128" s="908"/>
      <c r="LKP128" s="908"/>
      <c r="LKQ128" s="908"/>
      <c r="LKR128" s="908"/>
      <c r="LKS128" s="908"/>
      <c r="LKT128" s="908"/>
      <c r="LKU128" s="908"/>
      <c r="LKV128" s="908"/>
      <c r="LKW128" s="908"/>
      <c r="LKX128" s="908"/>
      <c r="LKY128" s="908"/>
      <c r="LKZ128" s="908"/>
      <c r="LLA128" s="908"/>
      <c r="LLB128" s="908"/>
      <c r="LLC128" s="908"/>
      <c r="LLD128" s="908"/>
      <c r="LLE128" s="908"/>
      <c r="LLF128" s="908"/>
      <c r="LLG128" s="908"/>
      <c r="LLH128" s="908"/>
      <c r="LLI128" s="908"/>
      <c r="LLJ128" s="908"/>
      <c r="LLK128" s="908"/>
      <c r="LLL128" s="908"/>
      <c r="LLM128" s="908"/>
      <c r="LLN128" s="908"/>
      <c r="LLO128" s="908"/>
      <c r="LLP128" s="908"/>
      <c r="LLQ128" s="908"/>
      <c r="LLR128" s="908"/>
      <c r="LLS128" s="908"/>
      <c r="LLT128" s="908"/>
      <c r="LLU128" s="908"/>
      <c r="LLV128" s="908"/>
      <c r="LLW128" s="908"/>
      <c r="LLX128" s="908"/>
      <c r="LLY128" s="908"/>
      <c r="LLZ128" s="908"/>
      <c r="LMA128" s="908"/>
      <c r="LMB128" s="908"/>
      <c r="LMC128" s="908"/>
      <c r="LMD128" s="908"/>
      <c r="LME128" s="908"/>
      <c r="LMF128" s="908"/>
      <c r="LMG128" s="908"/>
      <c r="LMH128" s="908"/>
      <c r="LMI128" s="908"/>
      <c r="LMJ128" s="908"/>
      <c r="LMK128" s="908"/>
      <c r="LML128" s="908"/>
      <c r="LMM128" s="908"/>
      <c r="LMN128" s="908"/>
      <c r="LMO128" s="908"/>
      <c r="LMP128" s="908"/>
      <c r="LMQ128" s="908"/>
      <c r="LMR128" s="908"/>
      <c r="LMS128" s="908"/>
      <c r="LMT128" s="908"/>
      <c r="LMU128" s="908"/>
      <c r="LMV128" s="908"/>
      <c r="LMW128" s="908"/>
      <c r="LMX128" s="908"/>
      <c r="LMY128" s="908"/>
      <c r="LMZ128" s="908"/>
      <c r="LNA128" s="908"/>
      <c r="LNB128" s="908"/>
      <c r="LNC128" s="908"/>
      <c r="LND128" s="908"/>
      <c r="LNE128" s="908"/>
      <c r="LNF128" s="908"/>
      <c r="LNG128" s="908"/>
      <c r="LNH128" s="908"/>
      <c r="LNI128" s="908"/>
      <c r="LNJ128" s="908"/>
      <c r="LNK128" s="908"/>
      <c r="LNL128" s="908"/>
      <c r="LNM128" s="908"/>
      <c r="LNN128" s="908"/>
      <c r="LNO128" s="908"/>
      <c r="LNP128" s="908"/>
      <c r="LNQ128" s="908"/>
      <c r="LNR128" s="908"/>
      <c r="LNS128" s="908"/>
      <c r="LNT128" s="908"/>
      <c r="LNU128" s="908"/>
      <c r="LNV128" s="908"/>
      <c r="LNW128" s="908"/>
      <c r="LNX128" s="908"/>
      <c r="LNY128" s="908"/>
      <c r="LNZ128" s="908"/>
      <c r="LOA128" s="908"/>
      <c r="LOB128" s="908"/>
      <c r="LOC128" s="908"/>
      <c r="LOD128" s="908"/>
      <c r="LOE128" s="908"/>
      <c r="LOF128" s="908"/>
      <c r="LOG128" s="908"/>
      <c r="LOH128" s="908"/>
      <c r="LOI128" s="908"/>
      <c r="LOJ128" s="908"/>
      <c r="LOK128" s="908"/>
      <c r="LOL128" s="908"/>
      <c r="LOM128" s="908"/>
      <c r="LON128" s="908"/>
      <c r="LOO128" s="908"/>
      <c r="LOP128" s="908"/>
      <c r="LOQ128" s="908"/>
      <c r="LOR128" s="908"/>
      <c r="LOS128" s="908"/>
      <c r="LOT128" s="908"/>
      <c r="LOU128" s="908"/>
      <c r="LOV128" s="908"/>
      <c r="LOW128" s="908"/>
      <c r="LOX128" s="908"/>
      <c r="LOY128" s="908"/>
      <c r="LOZ128" s="908"/>
      <c r="LPA128" s="908"/>
      <c r="LPB128" s="908"/>
      <c r="LPC128" s="908"/>
      <c r="LPD128" s="908"/>
      <c r="LPE128" s="908"/>
      <c r="LPF128" s="908"/>
      <c r="LPG128" s="908"/>
      <c r="LPH128" s="908"/>
      <c r="LPI128" s="908"/>
      <c r="LPJ128" s="908"/>
      <c r="LPK128" s="908"/>
      <c r="LPL128" s="908"/>
      <c r="LPM128" s="908"/>
      <c r="LPN128" s="908"/>
      <c r="LPO128" s="908"/>
      <c r="LPP128" s="908"/>
      <c r="LPQ128" s="908"/>
      <c r="LPR128" s="908"/>
      <c r="LPS128" s="908"/>
      <c r="LPT128" s="908"/>
      <c r="LPU128" s="908"/>
      <c r="LPV128" s="908"/>
      <c r="LPW128" s="908"/>
      <c r="LPX128" s="908"/>
      <c r="LPY128" s="908"/>
      <c r="LPZ128" s="908"/>
      <c r="LQA128" s="908"/>
      <c r="LQB128" s="908"/>
      <c r="LQC128" s="908"/>
      <c r="LQD128" s="908"/>
      <c r="LQE128" s="908"/>
      <c r="LQF128" s="908"/>
      <c r="LQG128" s="908"/>
      <c r="LQH128" s="908"/>
      <c r="LQI128" s="908"/>
      <c r="LQJ128" s="908"/>
      <c r="LQK128" s="908"/>
      <c r="LQL128" s="908"/>
      <c r="LQM128" s="908"/>
      <c r="LQN128" s="908"/>
      <c r="LQO128" s="908"/>
      <c r="LQP128" s="908"/>
      <c r="LQQ128" s="908"/>
      <c r="LQR128" s="908"/>
      <c r="LQS128" s="908"/>
      <c r="LQT128" s="908"/>
      <c r="LQU128" s="908"/>
      <c r="LQV128" s="908"/>
      <c r="LQW128" s="908"/>
      <c r="LQX128" s="908"/>
      <c r="LQY128" s="908"/>
      <c r="LQZ128" s="908"/>
      <c r="LRA128" s="908"/>
      <c r="LRB128" s="908"/>
      <c r="LRC128" s="908"/>
      <c r="LRD128" s="908"/>
      <c r="LRE128" s="908"/>
      <c r="LRF128" s="908"/>
      <c r="LRG128" s="908"/>
      <c r="LRH128" s="908"/>
      <c r="LRI128" s="908"/>
      <c r="LRJ128" s="908"/>
      <c r="LRK128" s="908"/>
      <c r="LRL128" s="908"/>
      <c r="LRM128" s="908"/>
      <c r="LRN128" s="908"/>
      <c r="LRO128" s="908"/>
      <c r="LRP128" s="908"/>
      <c r="LRQ128" s="908"/>
      <c r="LRR128" s="908"/>
      <c r="LRS128" s="908"/>
      <c r="LRT128" s="908"/>
      <c r="LRU128" s="908"/>
      <c r="LRV128" s="908"/>
      <c r="LRW128" s="908"/>
      <c r="LRX128" s="908"/>
      <c r="LRY128" s="908"/>
      <c r="LRZ128" s="908"/>
      <c r="LSA128" s="908"/>
      <c r="LSB128" s="908"/>
      <c r="LSC128" s="908"/>
      <c r="LSD128" s="908"/>
      <c r="LSE128" s="908"/>
      <c r="LSF128" s="908"/>
      <c r="LSG128" s="908"/>
      <c r="LSH128" s="908"/>
      <c r="LSI128" s="908"/>
      <c r="LSJ128" s="908"/>
      <c r="LSK128" s="908"/>
      <c r="LSL128" s="908"/>
      <c r="LSM128" s="908"/>
      <c r="LSN128" s="908"/>
      <c r="LSO128" s="908"/>
      <c r="LSP128" s="908"/>
      <c r="LSQ128" s="908"/>
      <c r="LSR128" s="908"/>
      <c r="LSS128" s="908"/>
      <c r="LST128" s="908"/>
      <c r="LSU128" s="908"/>
      <c r="LSV128" s="908"/>
      <c r="LSW128" s="908"/>
      <c r="LSX128" s="908"/>
      <c r="LSY128" s="908"/>
      <c r="LSZ128" s="908"/>
      <c r="LTA128" s="908"/>
      <c r="LTB128" s="908"/>
      <c r="LTC128" s="908"/>
      <c r="LTD128" s="908"/>
      <c r="LTE128" s="908"/>
      <c r="LTF128" s="908"/>
      <c r="LTG128" s="908"/>
      <c r="LTH128" s="908"/>
      <c r="LTI128" s="908"/>
      <c r="LTJ128" s="908"/>
      <c r="LTK128" s="908"/>
      <c r="LTL128" s="908"/>
      <c r="LTM128" s="908"/>
      <c r="LTN128" s="908"/>
      <c r="LTO128" s="908"/>
      <c r="LTP128" s="908"/>
      <c r="LTQ128" s="908"/>
      <c r="LTR128" s="908"/>
      <c r="LTS128" s="908"/>
      <c r="LTT128" s="908"/>
      <c r="LTU128" s="908"/>
      <c r="LTV128" s="908"/>
      <c r="LTW128" s="908"/>
      <c r="LTX128" s="908"/>
      <c r="LTY128" s="908"/>
      <c r="LTZ128" s="908"/>
      <c r="LUA128" s="908"/>
      <c r="LUB128" s="908"/>
      <c r="LUC128" s="908"/>
      <c r="LUD128" s="908"/>
      <c r="LUE128" s="908"/>
      <c r="LUF128" s="908"/>
      <c r="LUG128" s="908"/>
      <c r="LUH128" s="908"/>
      <c r="LUI128" s="908"/>
      <c r="LUJ128" s="908"/>
      <c r="LUK128" s="908"/>
      <c r="LUL128" s="908"/>
      <c r="LUM128" s="908"/>
      <c r="LUN128" s="908"/>
      <c r="LUO128" s="908"/>
      <c r="LUP128" s="908"/>
      <c r="LUQ128" s="908"/>
      <c r="LUR128" s="908"/>
      <c r="LUS128" s="908"/>
      <c r="LUT128" s="908"/>
      <c r="LUU128" s="908"/>
      <c r="LUV128" s="908"/>
      <c r="LUW128" s="908"/>
      <c r="LUX128" s="908"/>
      <c r="LUY128" s="908"/>
      <c r="LUZ128" s="908"/>
      <c r="LVA128" s="908"/>
      <c r="LVB128" s="908"/>
      <c r="LVC128" s="908"/>
      <c r="LVD128" s="908"/>
      <c r="LVE128" s="908"/>
      <c r="LVF128" s="908"/>
      <c r="LVG128" s="908"/>
      <c r="LVH128" s="908"/>
      <c r="LVI128" s="908"/>
      <c r="LVJ128" s="908"/>
      <c r="LVK128" s="908"/>
      <c r="LVL128" s="908"/>
      <c r="LVM128" s="908"/>
      <c r="LVN128" s="908"/>
      <c r="LVO128" s="908"/>
      <c r="LVP128" s="908"/>
      <c r="LVQ128" s="908"/>
      <c r="LVR128" s="908"/>
      <c r="LVS128" s="908"/>
      <c r="LVT128" s="908"/>
      <c r="LVU128" s="908"/>
      <c r="LVV128" s="908"/>
      <c r="LVW128" s="908"/>
      <c r="LVX128" s="908"/>
      <c r="LVY128" s="908"/>
      <c r="LVZ128" s="908"/>
      <c r="LWA128" s="908"/>
      <c r="LWB128" s="908"/>
      <c r="LWC128" s="908"/>
      <c r="LWD128" s="908"/>
      <c r="LWE128" s="908"/>
      <c r="LWF128" s="908"/>
      <c r="LWG128" s="908"/>
      <c r="LWH128" s="908"/>
      <c r="LWI128" s="908"/>
      <c r="LWJ128" s="908"/>
      <c r="LWK128" s="908"/>
      <c r="LWL128" s="908"/>
      <c r="LWM128" s="908"/>
      <c r="LWN128" s="908"/>
      <c r="LWO128" s="908"/>
      <c r="LWP128" s="908"/>
      <c r="LWQ128" s="908"/>
      <c r="LWR128" s="908"/>
      <c r="LWS128" s="908"/>
      <c r="LWT128" s="908"/>
      <c r="LWU128" s="908"/>
      <c r="LWV128" s="908"/>
      <c r="LWW128" s="908"/>
      <c r="LWX128" s="908"/>
      <c r="LWY128" s="908"/>
      <c r="LWZ128" s="908"/>
      <c r="LXA128" s="908"/>
      <c r="LXB128" s="908"/>
      <c r="LXC128" s="908"/>
      <c r="LXD128" s="908"/>
      <c r="LXE128" s="908"/>
      <c r="LXF128" s="908"/>
      <c r="LXG128" s="908"/>
      <c r="LXH128" s="908"/>
      <c r="LXI128" s="908"/>
      <c r="LXJ128" s="908"/>
      <c r="LXK128" s="908"/>
      <c r="LXL128" s="908"/>
      <c r="LXM128" s="908"/>
      <c r="LXN128" s="908"/>
      <c r="LXO128" s="908"/>
      <c r="LXP128" s="908"/>
      <c r="LXQ128" s="908"/>
      <c r="LXR128" s="908"/>
      <c r="LXS128" s="908"/>
      <c r="LXT128" s="908"/>
      <c r="LXU128" s="908"/>
      <c r="LXV128" s="908"/>
      <c r="LXW128" s="908"/>
      <c r="LXX128" s="908"/>
      <c r="LXY128" s="908"/>
      <c r="LXZ128" s="908"/>
      <c r="LYA128" s="908"/>
      <c r="LYB128" s="908"/>
      <c r="LYC128" s="908"/>
      <c r="LYD128" s="908"/>
      <c r="LYE128" s="908"/>
      <c r="LYF128" s="908"/>
      <c r="LYG128" s="908"/>
      <c r="LYH128" s="908"/>
      <c r="LYI128" s="908"/>
      <c r="LYJ128" s="908"/>
      <c r="LYK128" s="908"/>
      <c r="LYL128" s="908"/>
      <c r="LYM128" s="908"/>
      <c r="LYN128" s="908"/>
      <c r="LYO128" s="908"/>
      <c r="LYP128" s="908"/>
      <c r="LYQ128" s="908"/>
      <c r="LYR128" s="908"/>
      <c r="LYS128" s="908"/>
      <c r="LYT128" s="908"/>
      <c r="LYU128" s="908"/>
      <c r="LYV128" s="908"/>
      <c r="LYW128" s="908"/>
      <c r="LYX128" s="908"/>
      <c r="LYY128" s="908"/>
      <c r="LYZ128" s="908"/>
      <c r="LZA128" s="908"/>
      <c r="LZB128" s="908"/>
      <c r="LZC128" s="908"/>
      <c r="LZD128" s="908"/>
      <c r="LZE128" s="908"/>
      <c r="LZF128" s="908"/>
      <c r="LZG128" s="908"/>
      <c r="LZH128" s="908"/>
      <c r="LZI128" s="908"/>
      <c r="LZJ128" s="908"/>
      <c r="LZK128" s="908"/>
      <c r="LZL128" s="908"/>
      <c r="LZM128" s="908"/>
      <c r="LZN128" s="908"/>
      <c r="LZO128" s="908"/>
      <c r="LZP128" s="908"/>
      <c r="LZQ128" s="908"/>
      <c r="LZR128" s="908"/>
      <c r="LZS128" s="908"/>
      <c r="LZT128" s="908"/>
      <c r="LZU128" s="908"/>
      <c r="LZV128" s="908"/>
      <c r="LZW128" s="908"/>
      <c r="LZX128" s="908"/>
      <c r="LZY128" s="908"/>
      <c r="LZZ128" s="908"/>
      <c r="MAA128" s="908"/>
      <c r="MAB128" s="908"/>
      <c r="MAC128" s="908"/>
      <c r="MAD128" s="908"/>
      <c r="MAE128" s="908"/>
      <c r="MAF128" s="908"/>
      <c r="MAG128" s="908"/>
      <c r="MAH128" s="908"/>
      <c r="MAI128" s="908"/>
      <c r="MAJ128" s="908"/>
      <c r="MAK128" s="908"/>
      <c r="MAL128" s="908"/>
      <c r="MAM128" s="908"/>
      <c r="MAN128" s="908"/>
      <c r="MAO128" s="908"/>
      <c r="MAP128" s="908"/>
      <c r="MAQ128" s="908"/>
      <c r="MAR128" s="908"/>
      <c r="MAS128" s="908"/>
      <c r="MAT128" s="908"/>
      <c r="MAU128" s="908"/>
      <c r="MAV128" s="908"/>
      <c r="MAW128" s="908"/>
      <c r="MAX128" s="908"/>
      <c r="MAY128" s="908"/>
      <c r="MAZ128" s="908"/>
      <c r="MBA128" s="908"/>
      <c r="MBB128" s="908"/>
      <c r="MBC128" s="908"/>
      <c r="MBD128" s="908"/>
      <c r="MBE128" s="908"/>
      <c r="MBF128" s="908"/>
      <c r="MBG128" s="908"/>
      <c r="MBH128" s="908"/>
      <c r="MBI128" s="908"/>
      <c r="MBJ128" s="908"/>
      <c r="MBK128" s="908"/>
      <c r="MBL128" s="908"/>
      <c r="MBM128" s="908"/>
      <c r="MBN128" s="908"/>
      <c r="MBO128" s="908"/>
      <c r="MBP128" s="908"/>
      <c r="MBQ128" s="908"/>
      <c r="MBR128" s="908"/>
      <c r="MBS128" s="908"/>
      <c r="MBT128" s="908"/>
      <c r="MBU128" s="908"/>
      <c r="MBV128" s="908"/>
      <c r="MBW128" s="908"/>
      <c r="MBX128" s="908"/>
      <c r="MBY128" s="908"/>
      <c r="MBZ128" s="908"/>
      <c r="MCA128" s="908"/>
      <c r="MCB128" s="908"/>
      <c r="MCC128" s="908"/>
      <c r="MCD128" s="908"/>
      <c r="MCE128" s="908"/>
      <c r="MCF128" s="908"/>
      <c r="MCG128" s="908"/>
      <c r="MCH128" s="908"/>
      <c r="MCI128" s="908"/>
      <c r="MCJ128" s="908"/>
      <c r="MCK128" s="908"/>
      <c r="MCL128" s="908"/>
      <c r="MCM128" s="908"/>
      <c r="MCN128" s="908"/>
      <c r="MCO128" s="908"/>
      <c r="MCP128" s="908"/>
      <c r="MCQ128" s="908"/>
      <c r="MCR128" s="908"/>
      <c r="MCS128" s="908"/>
      <c r="MCT128" s="908"/>
      <c r="MCU128" s="908"/>
      <c r="MCV128" s="908"/>
      <c r="MCW128" s="908"/>
      <c r="MCX128" s="908"/>
      <c r="MCY128" s="908"/>
      <c r="MCZ128" s="908"/>
      <c r="MDA128" s="908"/>
      <c r="MDB128" s="908"/>
      <c r="MDC128" s="908"/>
      <c r="MDD128" s="908"/>
      <c r="MDE128" s="908"/>
      <c r="MDF128" s="908"/>
      <c r="MDG128" s="908"/>
      <c r="MDH128" s="908"/>
      <c r="MDI128" s="908"/>
      <c r="MDJ128" s="908"/>
      <c r="MDK128" s="908"/>
      <c r="MDL128" s="908"/>
      <c r="MDM128" s="908"/>
      <c r="MDN128" s="908"/>
      <c r="MDO128" s="908"/>
      <c r="MDP128" s="908"/>
      <c r="MDQ128" s="908"/>
      <c r="MDR128" s="908"/>
      <c r="MDS128" s="908"/>
      <c r="MDT128" s="908"/>
      <c r="MDU128" s="908"/>
      <c r="MDV128" s="908"/>
      <c r="MDW128" s="908"/>
      <c r="MDX128" s="908"/>
      <c r="MDY128" s="908"/>
      <c r="MDZ128" s="908"/>
      <c r="MEA128" s="908"/>
      <c r="MEB128" s="908"/>
      <c r="MEC128" s="908"/>
      <c r="MED128" s="908"/>
      <c r="MEE128" s="908"/>
      <c r="MEF128" s="908"/>
      <c r="MEG128" s="908"/>
      <c r="MEH128" s="908"/>
      <c r="MEI128" s="908"/>
      <c r="MEJ128" s="908"/>
      <c r="MEK128" s="908"/>
      <c r="MEL128" s="908"/>
      <c r="MEM128" s="908"/>
      <c r="MEN128" s="908"/>
      <c r="MEO128" s="908"/>
      <c r="MEP128" s="908"/>
      <c r="MEQ128" s="908"/>
      <c r="MER128" s="908"/>
      <c r="MES128" s="908"/>
      <c r="MET128" s="908"/>
      <c r="MEU128" s="908"/>
      <c r="MEV128" s="908"/>
      <c r="MEW128" s="908"/>
      <c r="MEX128" s="908"/>
      <c r="MEY128" s="908"/>
      <c r="MEZ128" s="908"/>
      <c r="MFA128" s="908"/>
      <c r="MFB128" s="908"/>
      <c r="MFC128" s="908"/>
      <c r="MFD128" s="908"/>
      <c r="MFE128" s="908"/>
      <c r="MFF128" s="908"/>
      <c r="MFG128" s="908"/>
      <c r="MFH128" s="908"/>
      <c r="MFI128" s="908"/>
      <c r="MFJ128" s="908"/>
      <c r="MFK128" s="908"/>
      <c r="MFL128" s="908"/>
      <c r="MFM128" s="908"/>
      <c r="MFN128" s="908"/>
      <c r="MFO128" s="908"/>
      <c r="MFP128" s="908"/>
      <c r="MFQ128" s="908"/>
      <c r="MFR128" s="908"/>
      <c r="MFS128" s="908"/>
      <c r="MFT128" s="908"/>
      <c r="MFU128" s="908"/>
      <c r="MFV128" s="908"/>
      <c r="MFW128" s="908"/>
      <c r="MFX128" s="908"/>
      <c r="MFY128" s="908"/>
      <c r="MFZ128" s="908"/>
      <c r="MGA128" s="908"/>
      <c r="MGB128" s="908"/>
      <c r="MGC128" s="908"/>
      <c r="MGD128" s="908"/>
      <c r="MGE128" s="908"/>
      <c r="MGF128" s="908"/>
      <c r="MGG128" s="908"/>
      <c r="MGH128" s="908"/>
      <c r="MGI128" s="908"/>
      <c r="MGJ128" s="908"/>
      <c r="MGK128" s="908"/>
      <c r="MGL128" s="908"/>
      <c r="MGM128" s="908"/>
      <c r="MGN128" s="908"/>
      <c r="MGO128" s="908"/>
      <c r="MGP128" s="908"/>
      <c r="MGQ128" s="908"/>
      <c r="MGR128" s="908"/>
      <c r="MGS128" s="908"/>
      <c r="MGT128" s="908"/>
      <c r="MGU128" s="908"/>
      <c r="MGV128" s="908"/>
      <c r="MGW128" s="908"/>
      <c r="MGX128" s="908"/>
      <c r="MGY128" s="908"/>
      <c r="MGZ128" s="908"/>
      <c r="MHA128" s="908"/>
      <c r="MHB128" s="908"/>
      <c r="MHC128" s="908"/>
      <c r="MHD128" s="908"/>
      <c r="MHE128" s="908"/>
      <c r="MHF128" s="908"/>
      <c r="MHG128" s="908"/>
      <c r="MHH128" s="908"/>
      <c r="MHI128" s="908"/>
      <c r="MHJ128" s="908"/>
      <c r="MHK128" s="908"/>
      <c r="MHL128" s="908"/>
      <c r="MHM128" s="908"/>
      <c r="MHN128" s="908"/>
      <c r="MHO128" s="908"/>
      <c r="MHP128" s="908"/>
      <c r="MHQ128" s="908"/>
      <c r="MHR128" s="908"/>
      <c r="MHS128" s="908"/>
      <c r="MHT128" s="908"/>
      <c r="MHU128" s="908"/>
      <c r="MHV128" s="908"/>
      <c r="MHW128" s="908"/>
      <c r="MHX128" s="908"/>
      <c r="MHY128" s="908"/>
      <c r="MHZ128" s="908"/>
      <c r="MIA128" s="908"/>
      <c r="MIB128" s="908"/>
      <c r="MIC128" s="908"/>
      <c r="MID128" s="908"/>
      <c r="MIE128" s="908"/>
      <c r="MIF128" s="908"/>
      <c r="MIG128" s="908"/>
      <c r="MIH128" s="908"/>
      <c r="MII128" s="908"/>
      <c r="MIJ128" s="908"/>
      <c r="MIK128" s="908"/>
      <c r="MIL128" s="908"/>
      <c r="MIM128" s="908"/>
      <c r="MIN128" s="908"/>
      <c r="MIO128" s="908"/>
      <c r="MIP128" s="908"/>
      <c r="MIQ128" s="908"/>
      <c r="MIR128" s="908"/>
      <c r="MIS128" s="908"/>
      <c r="MIT128" s="908"/>
      <c r="MIU128" s="908"/>
      <c r="MIV128" s="908"/>
      <c r="MIW128" s="908"/>
      <c r="MIX128" s="908"/>
      <c r="MIY128" s="908"/>
      <c r="MIZ128" s="908"/>
      <c r="MJA128" s="908"/>
      <c r="MJB128" s="908"/>
      <c r="MJC128" s="908"/>
      <c r="MJD128" s="908"/>
      <c r="MJE128" s="908"/>
      <c r="MJF128" s="908"/>
      <c r="MJG128" s="908"/>
      <c r="MJH128" s="908"/>
      <c r="MJI128" s="908"/>
      <c r="MJJ128" s="908"/>
      <c r="MJK128" s="908"/>
      <c r="MJL128" s="908"/>
      <c r="MJM128" s="908"/>
      <c r="MJN128" s="908"/>
      <c r="MJO128" s="908"/>
      <c r="MJP128" s="908"/>
      <c r="MJQ128" s="908"/>
      <c r="MJR128" s="908"/>
      <c r="MJS128" s="908"/>
      <c r="MJT128" s="908"/>
      <c r="MJU128" s="908"/>
      <c r="MJV128" s="908"/>
      <c r="MJW128" s="908"/>
      <c r="MJX128" s="908"/>
      <c r="MJY128" s="908"/>
      <c r="MJZ128" s="908"/>
      <c r="MKA128" s="908"/>
      <c r="MKB128" s="908"/>
      <c r="MKC128" s="908"/>
      <c r="MKD128" s="908"/>
      <c r="MKE128" s="908"/>
      <c r="MKF128" s="908"/>
      <c r="MKG128" s="908"/>
      <c r="MKH128" s="908"/>
      <c r="MKI128" s="908"/>
      <c r="MKJ128" s="908"/>
      <c r="MKK128" s="908"/>
      <c r="MKL128" s="908"/>
      <c r="MKM128" s="908"/>
      <c r="MKN128" s="908"/>
      <c r="MKO128" s="908"/>
      <c r="MKP128" s="908"/>
      <c r="MKQ128" s="908"/>
      <c r="MKR128" s="908"/>
      <c r="MKS128" s="908"/>
      <c r="MKT128" s="908"/>
      <c r="MKU128" s="908"/>
      <c r="MKV128" s="908"/>
      <c r="MKW128" s="908"/>
      <c r="MKX128" s="908"/>
      <c r="MKY128" s="908"/>
      <c r="MKZ128" s="908"/>
      <c r="MLA128" s="908"/>
      <c r="MLB128" s="908"/>
      <c r="MLC128" s="908"/>
      <c r="MLD128" s="908"/>
      <c r="MLE128" s="908"/>
      <c r="MLF128" s="908"/>
      <c r="MLG128" s="908"/>
      <c r="MLH128" s="908"/>
      <c r="MLI128" s="908"/>
      <c r="MLJ128" s="908"/>
      <c r="MLK128" s="908"/>
      <c r="MLL128" s="908"/>
      <c r="MLM128" s="908"/>
      <c r="MLN128" s="908"/>
      <c r="MLO128" s="908"/>
      <c r="MLP128" s="908"/>
      <c r="MLQ128" s="908"/>
      <c r="MLR128" s="908"/>
      <c r="MLS128" s="908"/>
      <c r="MLT128" s="908"/>
      <c r="MLU128" s="908"/>
      <c r="MLV128" s="908"/>
      <c r="MLW128" s="908"/>
      <c r="MLX128" s="908"/>
      <c r="MLY128" s="908"/>
      <c r="MLZ128" s="908"/>
      <c r="MMA128" s="908"/>
      <c r="MMB128" s="908"/>
      <c r="MMC128" s="908"/>
      <c r="MMD128" s="908"/>
      <c r="MME128" s="908"/>
      <c r="MMF128" s="908"/>
      <c r="MMG128" s="908"/>
      <c r="MMH128" s="908"/>
      <c r="MMI128" s="908"/>
      <c r="MMJ128" s="908"/>
      <c r="MMK128" s="908"/>
      <c r="MML128" s="908"/>
      <c r="MMM128" s="908"/>
      <c r="MMN128" s="908"/>
      <c r="MMO128" s="908"/>
      <c r="MMP128" s="908"/>
      <c r="MMQ128" s="908"/>
      <c r="MMR128" s="908"/>
      <c r="MMS128" s="908"/>
      <c r="MMT128" s="908"/>
      <c r="MMU128" s="908"/>
      <c r="MMV128" s="908"/>
      <c r="MMW128" s="908"/>
      <c r="MMX128" s="908"/>
      <c r="MMY128" s="908"/>
      <c r="MMZ128" s="908"/>
      <c r="MNA128" s="908"/>
      <c r="MNB128" s="908"/>
      <c r="MNC128" s="908"/>
      <c r="MND128" s="908"/>
      <c r="MNE128" s="908"/>
      <c r="MNF128" s="908"/>
      <c r="MNG128" s="908"/>
      <c r="MNH128" s="908"/>
      <c r="MNI128" s="908"/>
      <c r="MNJ128" s="908"/>
      <c r="MNK128" s="908"/>
      <c r="MNL128" s="908"/>
      <c r="MNM128" s="908"/>
      <c r="MNN128" s="908"/>
      <c r="MNO128" s="908"/>
      <c r="MNP128" s="908"/>
      <c r="MNQ128" s="908"/>
      <c r="MNR128" s="908"/>
      <c r="MNS128" s="908"/>
      <c r="MNT128" s="908"/>
      <c r="MNU128" s="908"/>
      <c r="MNV128" s="908"/>
      <c r="MNW128" s="908"/>
      <c r="MNX128" s="908"/>
      <c r="MNY128" s="908"/>
      <c r="MNZ128" s="908"/>
      <c r="MOA128" s="908"/>
      <c r="MOB128" s="908"/>
      <c r="MOC128" s="908"/>
      <c r="MOD128" s="908"/>
      <c r="MOE128" s="908"/>
      <c r="MOF128" s="908"/>
      <c r="MOG128" s="908"/>
      <c r="MOH128" s="908"/>
      <c r="MOI128" s="908"/>
      <c r="MOJ128" s="908"/>
      <c r="MOK128" s="908"/>
      <c r="MOL128" s="908"/>
      <c r="MOM128" s="908"/>
      <c r="MON128" s="908"/>
      <c r="MOO128" s="908"/>
      <c r="MOP128" s="908"/>
      <c r="MOQ128" s="908"/>
      <c r="MOR128" s="908"/>
      <c r="MOS128" s="908"/>
      <c r="MOT128" s="908"/>
      <c r="MOU128" s="908"/>
      <c r="MOV128" s="908"/>
      <c r="MOW128" s="908"/>
      <c r="MOX128" s="908"/>
      <c r="MOY128" s="908"/>
      <c r="MOZ128" s="908"/>
      <c r="MPA128" s="908"/>
      <c r="MPB128" s="908"/>
      <c r="MPC128" s="908"/>
      <c r="MPD128" s="908"/>
      <c r="MPE128" s="908"/>
      <c r="MPF128" s="908"/>
      <c r="MPG128" s="908"/>
      <c r="MPH128" s="908"/>
      <c r="MPI128" s="908"/>
      <c r="MPJ128" s="908"/>
      <c r="MPK128" s="908"/>
      <c r="MPL128" s="908"/>
      <c r="MPM128" s="908"/>
      <c r="MPN128" s="908"/>
      <c r="MPO128" s="908"/>
      <c r="MPP128" s="908"/>
      <c r="MPQ128" s="908"/>
      <c r="MPR128" s="908"/>
      <c r="MPS128" s="908"/>
      <c r="MPT128" s="908"/>
      <c r="MPU128" s="908"/>
      <c r="MPV128" s="908"/>
      <c r="MPW128" s="908"/>
      <c r="MPX128" s="908"/>
      <c r="MPY128" s="908"/>
      <c r="MPZ128" s="908"/>
      <c r="MQA128" s="908"/>
      <c r="MQB128" s="908"/>
      <c r="MQC128" s="908"/>
      <c r="MQD128" s="908"/>
      <c r="MQE128" s="908"/>
      <c r="MQF128" s="908"/>
      <c r="MQG128" s="908"/>
      <c r="MQH128" s="908"/>
      <c r="MQI128" s="908"/>
      <c r="MQJ128" s="908"/>
      <c r="MQK128" s="908"/>
      <c r="MQL128" s="908"/>
      <c r="MQM128" s="908"/>
      <c r="MQN128" s="908"/>
      <c r="MQO128" s="908"/>
      <c r="MQP128" s="908"/>
      <c r="MQQ128" s="908"/>
      <c r="MQR128" s="908"/>
      <c r="MQS128" s="908"/>
      <c r="MQT128" s="908"/>
      <c r="MQU128" s="908"/>
      <c r="MQV128" s="908"/>
      <c r="MQW128" s="908"/>
      <c r="MQX128" s="908"/>
      <c r="MQY128" s="908"/>
      <c r="MQZ128" s="908"/>
      <c r="MRA128" s="908"/>
      <c r="MRB128" s="908"/>
      <c r="MRC128" s="908"/>
      <c r="MRD128" s="908"/>
      <c r="MRE128" s="908"/>
      <c r="MRF128" s="908"/>
      <c r="MRG128" s="908"/>
      <c r="MRH128" s="908"/>
      <c r="MRI128" s="908"/>
      <c r="MRJ128" s="908"/>
      <c r="MRK128" s="908"/>
      <c r="MRL128" s="908"/>
      <c r="MRM128" s="908"/>
      <c r="MRN128" s="908"/>
      <c r="MRO128" s="908"/>
      <c r="MRP128" s="908"/>
      <c r="MRQ128" s="908"/>
      <c r="MRR128" s="908"/>
      <c r="MRS128" s="908"/>
      <c r="MRT128" s="908"/>
      <c r="MRU128" s="908"/>
      <c r="MRV128" s="908"/>
      <c r="MRW128" s="908"/>
      <c r="MRX128" s="908"/>
      <c r="MRY128" s="908"/>
      <c r="MRZ128" s="908"/>
      <c r="MSA128" s="908"/>
      <c r="MSB128" s="908"/>
      <c r="MSC128" s="908"/>
      <c r="MSD128" s="908"/>
      <c r="MSE128" s="908"/>
      <c r="MSF128" s="908"/>
      <c r="MSG128" s="908"/>
      <c r="MSH128" s="908"/>
      <c r="MSI128" s="908"/>
      <c r="MSJ128" s="908"/>
      <c r="MSK128" s="908"/>
      <c r="MSL128" s="908"/>
      <c r="MSM128" s="908"/>
      <c r="MSN128" s="908"/>
      <c r="MSO128" s="908"/>
      <c r="MSP128" s="908"/>
      <c r="MSQ128" s="908"/>
      <c r="MSR128" s="908"/>
      <c r="MSS128" s="908"/>
      <c r="MST128" s="908"/>
      <c r="MSU128" s="908"/>
      <c r="MSV128" s="908"/>
      <c r="MSW128" s="908"/>
      <c r="MSX128" s="908"/>
      <c r="MSY128" s="908"/>
      <c r="MSZ128" s="908"/>
      <c r="MTA128" s="908"/>
      <c r="MTB128" s="908"/>
      <c r="MTC128" s="908"/>
      <c r="MTD128" s="908"/>
      <c r="MTE128" s="908"/>
      <c r="MTF128" s="908"/>
      <c r="MTG128" s="908"/>
      <c r="MTH128" s="908"/>
      <c r="MTI128" s="908"/>
      <c r="MTJ128" s="908"/>
      <c r="MTK128" s="908"/>
      <c r="MTL128" s="908"/>
      <c r="MTM128" s="908"/>
      <c r="MTN128" s="908"/>
      <c r="MTO128" s="908"/>
      <c r="MTP128" s="908"/>
      <c r="MTQ128" s="908"/>
      <c r="MTR128" s="908"/>
      <c r="MTS128" s="908"/>
      <c r="MTT128" s="908"/>
      <c r="MTU128" s="908"/>
      <c r="MTV128" s="908"/>
      <c r="MTW128" s="908"/>
      <c r="MTX128" s="908"/>
      <c r="MTY128" s="908"/>
      <c r="MTZ128" s="908"/>
      <c r="MUA128" s="908"/>
      <c r="MUB128" s="908"/>
      <c r="MUC128" s="908"/>
      <c r="MUD128" s="908"/>
      <c r="MUE128" s="908"/>
      <c r="MUF128" s="908"/>
      <c r="MUG128" s="908"/>
      <c r="MUH128" s="908"/>
      <c r="MUI128" s="908"/>
      <c r="MUJ128" s="908"/>
      <c r="MUK128" s="908"/>
      <c r="MUL128" s="908"/>
      <c r="MUM128" s="908"/>
      <c r="MUN128" s="908"/>
      <c r="MUO128" s="908"/>
      <c r="MUP128" s="908"/>
      <c r="MUQ128" s="908"/>
      <c r="MUR128" s="908"/>
      <c r="MUS128" s="908"/>
      <c r="MUT128" s="908"/>
      <c r="MUU128" s="908"/>
      <c r="MUV128" s="908"/>
      <c r="MUW128" s="908"/>
      <c r="MUX128" s="908"/>
      <c r="MUY128" s="908"/>
      <c r="MUZ128" s="908"/>
      <c r="MVA128" s="908"/>
      <c r="MVB128" s="908"/>
      <c r="MVC128" s="908"/>
      <c r="MVD128" s="908"/>
      <c r="MVE128" s="908"/>
      <c r="MVF128" s="908"/>
      <c r="MVG128" s="908"/>
      <c r="MVH128" s="908"/>
      <c r="MVI128" s="908"/>
      <c r="MVJ128" s="908"/>
      <c r="MVK128" s="908"/>
      <c r="MVL128" s="908"/>
      <c r="MVM128" s="908"/>
      <c r="MVN128" s="908"/>
      <c r="MVO128" s="908"/>
      <c r="MVP128" s="908"/>
      <c r="MVQ128" s="908"/>
      <c r="MVR128" s="908"/>
      <c r="MVS128" s="908"/>
      <c r="MVT128" s="908"/>
      <c r="MVU128" s="908"/>
      <c r="MVV128" s="908"/>
      <c r="MVW128" s="908"/>
      <c r="MVX128" s="908"/>
      <c r="MVY128" s="908"/>
      <c r="MVZ128" s="908"/>
      <c r="MWA128" s="908"/>
      <c r="MWB128" s="908"/>
      <c r="MWC128" s="908"/>
      <c r="MWD128" s="908"/>
      <c r="MWE128" s="908"/>
      <c r="MWF128" s="908"/>
      <c r="MWG128" s="908"/>
      <c r="MWH128" s="908"/>
      <c r="MWI128" s="908"/>
      <c r="MWJ128" s="908"/>
      <c r="MWK128" s="908"/>
      <c r="MWL128" s="908"/>
      <c r="MWM128" s="908"/>
      <c r="MWN128" s="908"/>
      <c r="MWO128" s="908"/>
      <c r="MWP128" s="908"/>
      <c r="MWQ128" s="908"/>
      <c r="MWR128" s="908"/>
      <c r="MWS128" s="908"/>
      <c r="MWT128" s="908"/>
      <c r="MWU128" s="908"/>
      <c r="MWV128" s="908"/>
      <c r="MWW128" s="908"/>
      <c r="MWX128" s="908"/>
      <c r="MWY128" s="908"/>
      <c r="MWZ128" s="908"/>
      <c r="MXA128" s="908"/>
      <c r="MXB128" s="908"/>
      <c r="MXC128" s="908"/>
      <c r="MXD128" s="908"/>
      <c r="MXE128" s="908"/>
      <c r="MXF128" s="908"/>
      <c r="MXG128" s="908"/>
      <c r="MXH128" s="908"/>
      <c r="MXI128" s="908"/>
      <c r="MXJ128" s="908"/>
      <c r="MXK128" s="908"/>
      <c r="MXL128" s="908"/>
      <c r="MXM128" s="908"/>
      <c r="MXN128" s="908"/>
      <c r="MXO128" s="908"/>
      <c r="MXP128" s="908"/>
      <c r="MXQ128" s="908"/>
      <c r="MXR128" s="908"/>
      <c r="MXS128" s="908"/>
      <c r="MXT128" s="908"/>
      <c r="MXU128" s="908"/>
      <c r="MXV128" s="908"/>
      <c r="MXW128" s="908"/>
      <c r="MXX128" s="908"/>
      <c r="MXY128" s="908"/>
      <c r="MXZ128" s="908"/>
      <c r="MYA128" s="908"/>
      <c r="MYB128" s="908"/>
      <c r="MYC128" s="908"/>
      <c r="MYD128" s="908"/>
      <c r="MYE128" s="908"/>
      <c r="MYF128" s="908"/>
      <c r="MYG128" s="908"/>
      <c r="MYH128" s="908"/>
      <c r="MYI128" s="908"/>
      <c r="MYJ128" s="908"/>
      <c r="MYK128" s="908"/>
      <c r="MYL128" s="908"/>
      <c r="MYM128" s="908"/>
      <c r="MYN128" s="908"/>
      <c r="MYO128" s="908"/>
      <c r="MYP128" s="908"/>
      <c r="MYQ128" s="908"/>
      <c r="MYR128" s="908"/>
      <c r="MYS128" s="908"/>
      <c r="MYT128" s="908"/>
      <c r="MYU128" s="908"/>
      <c r="MYV128" s="908"/>
      <c r="MYW128" s="908"/>
      <c r="MYX128" s="908"/>
      <c r="MYY128" s="908"/>
      <c r="MYZ128" s="908"/>
      <c r="MZA128" s="908"/>
      <c r="MZB128" s="908"/>
      <c r="MZC128" s="908"/>
      <c r="MZD128" s="908"/>
      <c r="MZE128" s="908"/>
      <c r="MZF128" s="908"/>
      <c r="MZG128" s="908"/>
      <c r="MZH128" s="908"/>
      <c r="MZI128" s="908"/>
      <c r="MZJ128" s="908"/>
      <c r="MZK128" s="908"/>
      <c r="MZL128" s="908"/>
      <c r="MZM128" s="908"/>
      <c r="MZN128" s="908"/>
      <c r="MZO128" s="908"/>
      <c r="MZP128" s="908"/>
      <c r="MZQ128" s="908"/>
      <c r="MZR128" s="908"/>
      <c r="MZS128" s="908"/>
      <c r="MZT128" s="908"/>
      <c r="MZU128" s="908"/>
      <c r="MZV128" s="908"/>
      <c r="MZW128" s="908"/>
      <c r="MZX128" s="908"/>
      <c r="MZY128" s="908"/>
      <c r="MZZ128" s="908"/>
      <c r="NAA128" s="908"/>
      <c r="NAB128" s="908"/>
      <c r="NAC128" s="908"/>
      <c r="NAD128" s="908"/>
      <c r="NAE128" s="908"/>
      <c r="NAF128" s="908"/>
      <c r="NAG128" s="908"/>
      <c r="NAH128" s="908"/>
      <c r="NAI128" s="908"/>
      <c r="NAJ128" s="908"/>
      <c r="NAK128" s="908"/>
      <c r="NAL128" s="908"/>
      <c r="NAM128" s="908"/>
      <c r="NAN128" s="908"/>
      <c r="NAO128" s="908"/>
      <c r="NAP128" s="908"/>
      <c r="NAQ128" s="908"/>
      <c r="NAR128" s="908"/>
      <c r="NAS128" s="908"/>
      <c r="NAT128" s="908"/>
      <c r="NAU128" s="908"/>
      <c r="NAV128" s="908"/>
      <c r="NAW128" s="908"/>
      <c r="NAX128" s="908"/>
      <c r="NAY128" s="908"/>
      <c r="NAZ128" s="908"/>
      <c r="NBA128" s="908"/>
      <c r="NBB128" s="908"/>
      <c r="NBC128" s="908"/>
      <c r="NBD128" s="908"/>
      <c r="NBE128" s="908"/>
      <c r="NBF128" s="908"/>
      <c r="NBG128" s="908"/>
      <c r="NBH128" s="908"/>
      <c r="NBI128" s="908"/>
      <c r="NBJ128" s="908"/>
      <c r="NBK128" s="908"/>
      <c r="NBL128" s="908"/>
      <c r="NBM128" s="908"/>
      <c r="NBN128" s="908"/>
      <c r="NBO128" s="908"/>
      <c r="NBP128" s="908"/>
      <c r="NBQ128" s="908"/>
      <c r="NBR128" s="908"/>
      <c r="NBS128" s="908"/>
      <c r="NBT128" s="908"/>
      <c r="NBU128" s="908"/>
      <c r="NBV128" s="908"/>
      <c r="NBW128" s="908"/>
      <c r="NBX128" s="908"/>
      <c r="NBY128" s="908"/>
      <c r="NBZ128" s="908"/>
      <c r="NCA128" s="908"/>
      <c r="NCB128" s="908"/>
      <c r="NCC128" s="908"/>
      <c r="NCD128" s="908"/>
      <c r="NCE128" s="908"/>
      <c r="NCF128" s="908"/>
      <c r="NCG128" s="908"/>
      <c r="NCH128" s="908"/>
      <c r="NCI128" s="908"/>
      <c r="NCJ128" s="908"/>
      <c r="NCK128" s="908"/>
      <c r="NCL128" s="908"/>
      <c r="NCM128" s="908"/>
      <c r="NCN128" s="908"/>
      <c r="NCO128" s="908"/>
      <c r="NCP128" s="908"/>
      <c r="NCQ128" s="908"/>
      <c r="NCR128" s="908"/>
      <c r="NCS128" s="908"/>
      <c r="NCT128" s="908"/>
      <c r="NCU128" s="908"/>
      <c r="NCV128" s="908"/>
      <c r="NCW128" s="908"/>
      <c r="NCX128" s="908"/>
      <c r="NCY128" s="908"/>
      <c r="NCZ128" s="908"/>
      <c r="NDA128" s="908"/>
      <c r="NDB128" s="908"/>
      <c r="NDC128" s="908"/>
      <c r="NDD128" s="908"/>
      <c r="NDE128" s="908"/>
      <c r="NDF128" s="908"/>
      <c r="NDG128" s="908"/>
      <c r="NDH128" s="908"/>
      <c r="NDI128" s="908"/>
      <c r="NDJ128" s="908"/>
      <c r="NDK128" s="908"/>
      <c r="NDL128" s="908"/>
      <c r="NDM128" s="908"/>
      <c r="NDN128" s="908"/>
      <c r="NDO128" s="908"/>
      <c r="NDP128" s="908"/>
      <c r="NDQ128" s="908"/>
      <c r="NDR128" s="908"/>
      <c r="NDS128" s="908"/>
      <c r="NDT128" s="908"/>
      <c r="NDU128" s="908"/>
      <c r="NDV128" s="908"/>
      <c r="NDW128" s="908"/>
      <c r="NDX128" s="908"/>
      <c r="NDY128" s="908"/>
      <c r="NDZ128" s="908"/>
      <c r="NEA128" s="908"/>
      <c r="NEB128" s="908"/>
      <c r="NEC128" s="908"/>
      <c r="NED128" s="908"/>
      <c r="NEE128" s="908"/>
      <c r="NEF128" s="908"/>
      <c r="NEG128" s="908"/>
      <c r="NEH128" s="908"/>
      <c r="NEI128" s="908"/>
      <c r="NEJ128" s="908"/>
      <c r="NEK128" s="908"/>
      <c r="NEL128" s="908"/>
      <c r="NEM128" s="908"/>
      <c r="NEN128" s="908"/>
      <c r="NEO128" s="908"/>
      <c r="NEP128" s="908"/>
      <c r="NEQ128" s="908"/>
      <c r="NER128" s="908"/>
      <c r="NES128" s="908"/>
      <c r="NET128" s="908"/>
      <c r="NEU128" s="908"/>
      <c r="NEV128" s="908"/>
      <c r="NEW128" s="908"/>
      <c r="NEX128" s="908"/>
      <c r="NEY128" s="908"/>
      <c r="NEZ128" s="908"/>
      <c r="NFA128" s="908"/>
      <c r="NFB128" s="908"/>
      <c r="NFC128" s="908"/>
      <c r="NFD128" s="908"/>
      <c r="NFE128" s="908"/>
      <c r="NFF128" s="908"/>
      <c r="NFG128" s="908"/>
      <c r="NFH128" s="908"/>
      <c r="NFI128" s="908"/>
      <c r="NFJ128" s="908"/>
      <c r="NFK128" s="908"/>
      <c r="NFL128" s="908"/>
      <c r="NFM128" s="908"/>
      <c r="NFN128" s="908"/>
      <c r="NFO128" s="908"/>
      <c r="NFP128" s="908"/>
      <c r="NFQ128" s="908"/>
      <c r="NFR128" s="908"/>
      <c r="NFS128" s="908"/>
      <c r="NFT128" s="908"/>
      <c r="NFU128" s="908"/>
      <c r="NFV128" s="908"/>
      <c r="NFW128" s="908"/>
      <c r="NFX128" s="908"/>
      <c r="NFY128" s="908"/>
      <c r="NFZ128" s="908"/>
      <c r="NGA128" s="908"/>
      <c r="NGB128" s="908"/>
      <c r="NGC128" s="908"/>
      <c r="NGD128" s="908"/>
      <c r="NGE128" s="908"/>
      <c r="NGF128" s="908"/>
      <c r="NGG128" s="908"/>
      <c r="NGH128" s="908"/>
      <c r="NGI128" s="908"/>
      <c r="NGJ128" s="908"/>
      <c r="NGK128" s="908"/>
      <c r="NGL128" s="908"/>
      <c r="NGM128" s="908"/>
      <c r="NGN128" s="908"/>
      <c r="NGO128" s="908"/>
      <c r="NGP128" s="908"/>
      <c r="NGQ128" s="908"/>
      <c r="NGR128" s="908"/>
      <c r="NGS128" s="908"/>
      <c r="NGT128" s="908"/>
      <c r="NGU128" s="908"/>
      <c r="NGV128" s="908"/>
      <c r="NGW128" s="908"/>
      <c r="NGX128" s="908"/>
      <c r="NGY128" s="908"/>
      <c r="NGZ128" s="908"/>
      <c r="NHA128" s="908"/>
      <c r="NHB128" s="908"/>
      <c r="NHC128" s="908"/>
      <c r="NHD128" s="908"/>
      <c r="NHE128" s="908"/>
      <c r="NHF128" s="908"/>
      <c r="NHG128" s="908"/>
      <c r="NHH128" s="908"/>
      <c r="NHI128" s="908"/>
      <c r="NHJ128" s="908"/>
      <c r="NHK128" s="908"/>
      <c r="NHL128" s="908"/>
      <c r="NHM128" s="908"/>
      <c r="NHN128" s="908"/>
      <c r="NHO128" s="908"/>
      <c r="NHP128" s="908"/>
      <c r="NHQ128" s="908"/>
      <c r="NHR128" s="908"/>
      <c r="NHS128" s="908"/>
      <c r="NHT128" s="908"/>
      <c r="NHU128" s="908"/>
      <c r="NHV128" s="908"/>
      <c r="NHW128" s="908"/>
      <c r="NHX128" s="908"/>
      <c r="NHY128" s="908"/>
      <c r="NHZ128" s="908"/>
      <c r="NIA128" s="908"/>
      <c r="NIB128" s="908"/>
      <c r="NIC128" s="908"/>
      <c r="NID128" s="908"/>
      <c r="NIE128" s="908"/>
      <c r="NIF128" s="908"/>
      <c r="NIG128" s="908"/>
      <c r="NIH128" s="908"/>
      <c r="NII128" s="908"/>
      <c r="NIJ128" s="908"/>
      <c r="NIK128" s="908"/>
      <c r="NIL128" s="908"/>
      <c r="NIM128" s="908"/>
      <c r="NIN128" s="908"/>
      <c r="NIO128" s="908"/>
      <c r="NIP128" s="908"/>
      <c r="NIQ128" s="908"/>
      <c r="NIR128" s="908"/>
      <c r="NIS128" s="908"/>
      <c r="NIT128" s="908"/>
      <c r="NIU128" s="908"/>
      <c r="NIV128" s="908"/>
      <c r="NIW128" s="908"/>
      <c r="NIX128" s="908"/>
      <c r="NIY128" s="908"/>
      <c r="NIZ128" s="908"/>
      <c r="NJA128" s="908"/>
      <c r="NJB128" s="908"/>
      <c r="NJC128" s="908"/>
      <c r="NJD128" s="908"/>
      <c r="NJE128" s="908"/>
      <c r="NJF128" s="908"/>
      <c r="NJG128" s="908"/>
      <c r="NJH128" s="908"/>
      <c r="NJI128" s="908"/>
      <c r="NJJ128" s="908"/>
      <c r="NJK128" s="908"/>
      <c r="NJL128" s="908"/>
      <c r="NJM128" s="908"/>
      <c r="NJN128" s="908"/>
      <c r="NJO128" s="908"/>
      <c r="NJP128" s="908"/>
      <c r="NJQ128" s="908"/>
      <c r="NJR128" s="908"/>
      <c r="NJS128" s="908"/>
      <c r="NJT128" s="908"/>
      <c r="NJU128" s="908"/>
      <c r="NJV128" s="908"/>
      <c r="NJW128" s="908"/>
      <c r="NJX128" s="908"/>
      <c r="NJY128" s="908"/>
      <c r="NJZ128" s="908"/>
      <c r="NKA128" s="908"/>
      <c r="NKB128" s="908"/>
      <c r="NKC128" s="908"/>
      <c r="NKD128" s="908"/>
      <c r="NKE128" s="908"/>
      <c r="NKF128" s="908"/>
      <c r="NKG128" s="908"/>
      <c r="NKH128" s="908"/>
      <c r="NKI128" s="908"/>
      <c r="NKJ128" s="908"/>
      <c r="NKK128" s="908"/>
      <c r="NKL128" s="908"/>
      <c r="NKM128" s="908"/>
      <c r="NKN128" s="908"/>
      <c r="NKO128" s="908"/>
      <c r="NKP128" s="908"/>
      <c r="NKQ128" s="908"/>
      <c r="NKR128" s="908"/>
      <c r="NKS128" s="908"/>
      <c r="NKT128" s="908"/>
      <c r="NKU128" s="908"/>
      <c r="NKV128" s="908"/>
      <c r="NKW128" s="908"/>
      <c r="NKX128" s="908"/>
      <c r="NKY128" s="908"/>
      <c r="NKZ128" s="908"/>
      <c r="NLA128" s="908"/>
      <c r="NLB128" s="908"/>
      <c r="NLC128" s="908"/>
      <c r="NLD128" s="908"/>
      <c r="NLE128" s="908"/>
      <c r="NLF128" s="908"/>
      <c r="NLG128" s="908"/>
      <c r="NLH128" s="908"/>
      <c r="NLI128" s="908"/>
      <c r="NLJ128" s="908"/>
      <c r="NLK128" s="908"/>
      <c r="NLL128" s="908"/>
      <c r="NLM128" s="908"/>
      <c r="NLN128" s="908"/>
      <c r="NLO128" s="908"/>
      <c r="NLP128" s="908"/>
      <c r="NLQ128" s="908"/>
      <c r="NLR128" s="908"/>
      <c r="NLS128" s="908"/>
      <c r="NLT128" s="908"/>
      <c r="NLU128" s="908"/>
      <c r="NLV128" s="908"/>
      <c r="NLW128" s="908"/>
      <c r="NLX128" s="908"/>
      <c r="NLY128" s="908"/>
      <c r="NLZ128" s="908"/>
      <c r="NMA128" s="908"/>
      <c r="NMB128" s="908"/>
      <c r="NMC128" s="908"/>
      <c r="NMD128" s="908"/>
      <c r="NME128" s="908"/>
      <c r="NMF128" s="908"/>
      <c r="NMG128" s="908"/>
      <c r="NMH128" s="908"/>
      <c r="NMI128" s="908"/>
      <c r="NMJ128" s="908"/>
      <c r="NMK128" s="908"/>
      <c r="NML128" s="908"/>
      <c r="NMM128" s="908"/>
      <c r="NMN128" s="908"/>
      <c r="NMO128" s="908"/>
      <c r="NMP128" s="908"/>
      <c r="NMQ128" s="908"/>
      <c r="NMR128" s="908"/>
      <c r="NMS128" s="908"/>
      <c r="NMT128" s="908"/>
      <c r="NMU128" s="908"/>
      <c r="NMV128" s="908"/>
      <c r="NMW128" s="908"/>
      <c r="NMX128" s="908"/>
      <c r="NMY128" s="908"/>
      <c r="NMZ128" s="908"/>
      <c r="NNA128" s="908"/>
      <c r="NNB128" s="908"/>
      <c r="NNC128" s="908"/>
      <c r="NND128" s="908"/>
      <c r="NNE128" s="908"/>
      <c r="NNF128" s="908"/>
      <c r="NNG128" s="908"/>
      <c r="NNH128" s="908"/>
      <c r="NNI128" s="908"/>
      <c r="NNJ128" s="908"/>
      <c r="NNK128" s="908"/>
      <c r="NNL128" s="908"/>
      <c r="NNM128" s="908"/>
      <c r="NNN128" s="908"/>
      <c r="NNO128" s="908"/>
      <c r="NNP128" s="908"/>
      <c r="NNQ128" s="908"/>
      <c r="NNR128" s="908"/>
      <c r="NNS128" s="908"/>
      <c r="NNT128" s="908"/>
      <c r="NNU128" s="908"/>
      <c r="NNV128" s="908"/>
      <c r="NNW128" s="908"/>
      <c r="NNX128" s="908"/>
      <c r="NNY128" s="908"/>
      <c r="NNZ128" s="908"/>
      <c r="NOA128" s="908"/>
      <c r="NOB128" s="908"/>
      <c r="NOC128" s="908"/>
      <c r="NOD128" s="908"/>
      <c r="NOE128" s="908"/>
      <c r="NOF128" s="908"/>
      <c r="NOG128" s="908"/>
      <c r="NOH128" s="908"/>
      <c r="NOI128" s="908"/>
      <c r="NOJ128" s="908"/>
      <c r="NOK128" s="908"/>
      <c r="NOL128" s="908"/>
      <c r="NOM128" s="908"/>
      <c r="NON128" s="908"/>
      <c r="NOO128" s="908"/>
      <c r="NOP128" s="908"/>
      <c r="NOQ128" s="908"/>
      <c r="NOR128" s="908"/>
      <c r="NOS128" s="908"/>
      <c r="NOT128" s="908"/>
      <c r="NOU128" s="908"/>
      <c r="NOV128" s="908"/>
      <c r="NOW128" s="908"/>
      <c r="NOX128" s="908"/>
      <c r="NOY128" s="908"/>
      <c r="NOZ128" s="908"/>
      <c r="NPA128" s="908"/>
      <c r="NPB128" s="908"/>
      <c r="NPC128" s="908"/>
      <c r="NPD128" s="908"/>
      <c r="NPE128" s="908"/>
      <c r="NPF128" s="908"/>
      <c r="NPG128" s="908"/>
      <c r="NPH128" s="908"/>
      <c r="NPI128" s="908"/>
      <c r="NPJ128" s="908"/>
      <c r="NPK128" s="908"/>
      <c r="NPL128" s="908"/>
      <c r="NPM128" s="908"/>
      <c r="NPN128" s="908"/>
      <c r="NPO128" s="908"/>
      <c r="NPP128" s="908"/>
      <c r="NPQ128" s="908"/>
      <c r="NPR128" s="908"/>
      <c r="NPS128" s="908"/>
      <c r="NPT128" s="908"/>
      <c r="NPU128" s="908"/>
      <c r="NPV128" s="908"/>
      <c r="NPW128" s="908"/>
      <c r="NPX128" s="908"/>
      <c r="NPY128" s="908"/>
      <c r="NPZ128" s="908"/>
      <c r="NQA128" s="908"/>
      <c r="NQB128" s="908"/>
      <c r="NQC128" s="908"/>
      <c r="NQD128" s="908"/>
      <c r="NQE128" s="908"/>
      <c r="NQF128" s="908"/>
      <c r="NQG128" s="908"/>
      <c r="NQH128" s="908"/>
      <c r="NQI128" s="908"/>
      <c r="NQJ128" s="908"/>
      <c r="NQK128" s="908"/>
      <c r="NQL128" s="908"/>
      <c r="NQM128" s="908"/>
      <c r="NQN128" s="908"/>
      <c r="NQO128" s="908"/>
      <c r="NQP128" s="908"/>
      <c r="NQQ128" s="908"/>
      <c r="NQR128" s="908"/>
      <c r="NQS128" s="908"/>
      <c r="NQT128" s="908"/>
      <c r="NQU128" s="908"/>
      <c r="NQV128" s="908"/>
      <c r="NQW128" s="908"/>
      <c r="NQX128" s="908"/>
      <c r="NQY128" s="908"/>
      <c r="NQZ128" s="908"/>
      <c r="NRA128" s="908"/>
      <c r="NRB128" s="908"/>
      <c r="NRC128" s="908"/>
      <c r="NRD128" s="908"/>
      <c r="NRE128" s="908"/>
      <c r="NRF128" s="908"/>
      <c r="NRG128" s="908"/>
      <c r="NRH128" s="908"/>
      <c r="NRI128" s="908"/>
      <c r="NRJ128" s="908"/>
      <c r="NRK128" s="908"/>
      <c r="NRL128" s="908"/>
      <c r="NRM128" s="908"/>
      <c r="NRN128" s="908"/>
      <c r="NRO128" s="908"/>
      <c r="NRP128" s="908"/>
      <c r="NRQ128" s="908"/>
      <c r="NRR128" s="908"/>
      <c r="NRS128" s="908"/>
      <c r="NRT128" s="908"/>
      <c r="NRU128" s="908"/>
      <c r="NRV128" s="908"/>
      <c r="NRW128" s="908"/>
      <c r="NRX128" s="908"/>
      <c r="NRY128" s="908"/>
      <c r="NRZ128" s="908"/>
      <c r="NSA128" s="908"/>
      <c r="NSB128" s="908"/>
      <c r="NSC128" s="908"/>
      <c r="NSD128" s="908"/>
      <c r="NSE128" s="908"/>
      <c r="NSF128" s="908"/>
      <c r="NSG128" s="908"/>
      <c r="NSH128" s="908"/>
      <c r="NSI128" s="908"/>
      <c r="NSJ128" s="908"/>
      <c r="NSK128" s="908"/>
      <c r="NSL128" s="908"/>
      <c r="NSM128" s="908"/>
      <c r="NSN128" s="908"/>
      <c r="NSO128" s="908"/>
      <c r="NSP128" s="908"/>
      <c r="NSQ128" s="908"/>
      <c r="NSR128" s="908"/>
      <c r="NSS128" s="908"/>
      <c r="NST128" s="908"/>
      <c r="NSU128" s="908"/>
      <c r="NSV128" s="908"/>
      <c r="NSW128" s="908"/>
      <c r="NSX128" s="908"/>
      <c r="NSY128" s="908"/>
      <c r="NSZ128" s="908"/>
      <c r="NTA128" s="908"/>
      <c r="NTB128" s="908"/>
      <c r="NTC128" s="908"/>
      <c r="NTD128" s="908"/>
      <c r="NTE128" s="908"/>
      <c r="NTF128" s="908"/>
      <c r="NTG128" s="908"/>
      <c r="NTH128" s="908"/>
      <c r="NTI128" s="908"/>
      <c r="NTJ128" s="908"/>
      <c r="NTK128" s="908"/>
      <c r="NTL128" s="908"/>
      <c r="NTM128" s="908"/>
      <c r="NTN128" s="908"/>
      <c r="NTO128" s="908"/>
      <c r="NTP128" s="908"/>
      <c r="NTQ128" s="908"/>
      <c r="NTR128" s="908"/>
      <c r="NTS128" s="908"/>
      <c r="NTT128" s="908"/>
      <c r="NTU128" s="908"/>
      <c r="NTV128" s="908"/>
      <c r="NTW128" s="908"/>
      <c r="NTX128" s="908"/>
      <c r="NTY128" s="908"/>
      <c r="NTZ128" s="908"/>
      <c r="NUA128" s="908"/>
      <c r="NUB128" s="908"/>
      <c r="NUC128" s="908"/>
      <c r="NUD128" s="908"/>
      <c r="NUE128" s="908"/>
      <c r="NUF128" s="908"/>
      <c r="NUG128" s="908"/>
      <c r="NUH128" s="908"/>
      <c r="NUI128" s="908"/>
      <c r="NUJ128" s="908"/>
      <c r="NUK128" s="908"/>
      <c r="NUL128" s="908"/>
      <c r="NUM128" s="908"/>
      <c r="NUN128" s="908"/>
      <c r="NUO128" s="908"/>
      <c r="NUP128" s="908"/>
      <c r="NUQ128" s="908"/>
      <c r="NUR128" s="908"/>
      <c r="NUS128" s="908"/>
      <c r="NUT128" s="908"/>
      <c r="NUU128" s="908"/>
      <c r="NUV128" s="908"/>
      <c r="NUW128" s="908"/>
      <c r="NUX128" s="908"/>
      <c r="NUY128" s="908"/>
      <c r="NUZ128" s="908"/>
      <c r="NVA128" s="908"/>
      <c r="NVB128" s="908"/>
      <c r="NVC128" s="908"/>
      <c r="NVD128" s="908"/>
      <c r="NVE128" s="908"/>
      <c r="NVF128" s="908"/>
      <c r="NVG128" s="908"/>
      <c r="NVH128" s="908"/>
      <c r="NVI128" s="908"/>
      <c r="NVJ128" s="908"/>
      <c r="NVK128" s="908"/>
      <c r="NVL128" s="908"/>
      <c r="NVM128" s="908"/>
      <c r="NVN128" s="908"/>
      <c r="NVO128" s="908"/>
      <c r="NVP128" s="908"/>
      <c r="NVQ128" s="908"/>
      <c r="NVR128" s="908"/>
      <c r="NVS128" s="908"/>
      <c r="NVT128" s="908"/>
      <c r="NVU128" s="908"/>
      <c r="NVV128" s="908"/>
      <c r="NVW128" s="908"/>
      <c r="NVX128" s="908"/>
      <c r="NVY128" s="908"/>
      <c r="NVZ128" s="908"/>
      <c r="NWA128" s="908"/>
      <c r="NWB128" s="908"/>
      <c r="NWC128" s="908"/>
      <c r="NWD128" s="908"/>
      <c r="NWE128" s="908"/>
      <c r="NWF128" s="908"/>
      <c r="NWG128" s="908"/>
      <c r="NWH128" s="908"/>
      <c r="NWI128" s="908"/>
      <c r="NWJ128" s="908"/>
      <c r="NWK128" s="908"/>
      <c r="NWL128" s="908"/>
      <c r="NWM128" s="908"/>
      <c r="NWN128" s="908"/>
      <c r="NWO128" s="908"/>
      <c r="NWP128" s="908"/>
      <c r="NWQ128" s="908"/>
      <c r="NWR128" s="908"/>
      <c r="NWS128" s="908"/>
      <c r="NWT128" s="908"/>
      <c r="NWU128" s="908"/>
      <c r="NWV128" s="908"/>
      <c r="NWW128" s="908"/>
      <c r="NWX128" s="908"/>
      <c r="NWY128" s="908"/>
      <c r="NWZ128" s="908"/>
      <c r="NXA128" s="908"/>
      <c r="NXB128" s="908"/>
      <c r="NXC128" s="908"/>
      <c r="NXD128" s="908"/>
      <c r="NXE128" s="908"/>
      <c r="NXF128" s="908"/>
      <c r="NXG128" s="908"/>
      <c r="NXH128" s="908"/>
      <c r="NXI128" s="908"/>
      <c r="NXJ128" s="908"/>
      <c r="NXK128" s="908"/>
      <c r="NXL128" s="908"/>
      <c r="NXM128" s="908"/>
      <c r="NXN128" s="908"/>
      <c r="NXO128" s="908"/>
      <c r="NXP128" s="908"/>
      <c r="NXQ128" s="908"/>
      <c r="NXR128" s="908"/>
      <c r="NXS128" s="908"/>
      <c r="NXT128" s="908"/>
      <c r="NXU128" s="908"/>
      <c r="NXV128" s="908"/>
      <c r="NXW128" s="908"/>
      <c r="NXX128" s="908"/>
      <c r="NXY128" s="908"/>
      <c r="NXZ128" s="908"/>
      <c r="NYA128" s="908"/>
      <c r="NYB128" s="908"/>
      <c r="NYC128" s="908"/>
      <c r="NYD128" s="908"/>
      <c r="NYE128" s="908"/>
      <c r="NYF128" s="908"/>
      <c r="NYG128" s="908"/>
      <c r="NYH128" s="908"/>
      <c r="NYI128" s="908"/>
      <c r="NYJ128" s="908"/>
      <c r="NYK128" s="908"/>
      <c r="NYL128" s="908"/>
      <c r="NYM128" s="908"/>
      <c r="NYN128" s="908"/>
      <c r="NYO128" s="908"/>
      <c r="NYP128" s="908"/>
      <c r="NYQ128" s="908"/>
      <c r="NYR128" s="908"/>
      <c r="NYS128" s="908"/>
      <c r="NYT128" s="908"/>
      <c r="NYU128" s="908"/>
      <c r="NYV128" s="908"/>
      <c r="NYW128" s="908"/>
      <c r="NYX128" s="908"/>
      <c r="NYY128" s="908"/>
      <c r="NYZ128" s="908"/>
      <c r="NZA128" s="908"/>
      <c r="NZB128" s="908"/>
      <c r="NZC128" s="908"/>
      <c r="NZD128" s="908"/>
      <c r="NZE128" s="908"/>
      <c r="NZF128" s="908"/>
      <c r="NZG128" s="908"/>
      <c r="NZH128" s="908"/>
      <c r="NZI128" s="908"/>
      <c r="NZJ128" s="908"/>
      <c r="NZK128" s="908"/>
      <c r="NZL128" s="908"/>
      <c r="NZM128" s="908"/>
      <c r="NZN128" s="908"/>
      <c r="NZO128" s="908"/>
      <c r="NZP128" s="908"/>
      <c r="NZQ128" s="908"/>
      <c r="NZR128" s="908"/>
      <c r="NZS128" s="908"/>
      <c r="NZT128" s="908"/>
      <c r="NZU128" s="908"/>
      <c r="NZV128" s="908"/>
      <c r="NZW128" s="908"/>
      <c r="NZX128" s="908"/>
      <c r="NZY128" s="908"/>
      <c r="NZZ128" s="908"/>
      <c r="OAA128" s="908"/>
      <c r="OAB128" s="908"/>
      <c r="OAC128" s="908"/>
      <c r="OAD128" s="908"/>
      <c r="OAE128" s="908"/>
      <c r="OAF128" s="908"/>
      <c r="OAG128" s="908"/>
      <c r="OAH128" s="908"/>
      <c r="OAI128" s="908"/>
      <c r="OAJ128" s="908"/>
      <c r="OAK128" s="908"/>
      <c r="OAL128" s="908"/>
      <c r="OAM128" s="908"/>
      <c r="OAN128" s="908"/>
      <c r="OAO128" s="908"/>
      <c r="OAP128" s="908"/>
      <c r="OAQ128" s="908"/>
      <c r="OAR128" s="908"/>
      <c r="OAS128" s="908"/>
      <c r="OAT128" s="908"/>
      <c r="OAU128" s="908"/>
      <c r="OAV128" s="908"/>
      <c r="OAW128" s="908"/>
      <c r="OAX128" s="908"/>
      <c r="OAY128" s="908"/>
      <c r="OAZ128" s="908"/>
      <c r="OBA128" s="908"/>
      <c r="OBB128" s="908"/>
      <c r="OBC128" s="908"/>
      <c r="OBD128" s="908"/>
      <c r="OBE128" s="908"/>
      <c r="OBF128" s="908"/>
      <c r="OBG128" s="908"/>
      <c r="OBH128" s="908"/>
      <c r="OBI128" s="908"/>
      <c r="OBJ128" s="908"/>
      <c r="OBK128" s="908"/>
      <c r="OBL128" s="908"/>
      <c r="OBM128" s="908"/>
      <c r="OBN128" s="908"/>
      <c r="OBO128" s="908"/>
      <c r="OBP128" s="908"/>
      <c r="OBQ128" s="908"/>
      <c r="OBR128" s="908"/>
      <c r="OBS128" s="908"/>
      <c r="OBT128" s="908"/>
      <c r="OBU128" s="908"/>
      <c r="OBV128" s="908"/>
      <c r="OBW128" s="908"/>
      <c r="OBX128" s="908"/>
      <c r="OBY128" s="908"/>
      <c r="OBZ128" s="908"/>
      <c r="OCA128" s="908"/>
      <c r="OCB128" s="908"/>
      <c r="OCC128" s="908"/>
      <c r="OCD128" s="908"/>
      <c r="OCE128" s="908"/>
      <c r="OCF128" s="908"/>
      <c r="OCG128" s="908"/>
      <c r="OCH128" s="908"/>
      <c r="OCI128" s="908"/>
      <c r="OCJ128" s="908"/>
      <c r="OCK128" s="908"/>
      <c r="OCL128" s="908"/>
      <c r="OCM128" s="908"/>
      <c r="OCN128" s="908"/>
      <c r="OCO128" s="908"/>
      <c r="OCP128" s="908"/>
      <c r="OCQ128" s="908"/>
      <c r="OCR128" s="908"/>
      <c r="OCS128" s="908"/>
      <c r="OCT128" s="908"/>
      <c r="OCU128" s="908"/>
      <c r="OCV128" s="908"/>
      <c r="OCW128" s="908"/>
      <c r="OCX128" s="908"/>
      <c r="OCY128" s="908"/>
      <c r="OCZ128" s="908"/>
      <c r="ODA128" s="908"/>
      <c r="ODB128" s="908"/>
      <c r="ODC128" s="908"/>
      <c r="ODD128" s="908"/>
      <c r="ODE128" s="908"/>
      <c r="ODF128" s="908"/>
      <c r="ODG128" s="908"/>
      <c r="ODH128" s="908"/>
      <c r="ODI128" s="908"/>
      <c r="ODJ128" s="908"/>
      <c r="ODK128" s="908"/>
      <c r="ODL128" s="908"/>
      <c r="ODM128" s="908"/>
      <c r="ODN128" s="908"/>
      <c r="ODO128" s="908"/>
      <c r="ODP128" s="908"/>
      <c r="ODQ128" s="908"/>
      <c r="ODR128" s="908"/>
      <c r="ODS128" s="908"/>
      <c r="ODT128" s="908"/>
      <c r="ODU128" s="908"/>
      <c r="ODV128" s="908"/>
      <c r="ODW128" s="908"/>
      <c r="ODX128" s="908"/>
      <c r="ODY128" s="908"/>
      <c r="ODZ128" s="908"/>
      <c r="OEA128" s="908"/>
      <c r="OEB128" s="908"/>
      <c r="OEC128" s="908"/>
      <c r="OED128" s="908"/>
      <c r="OEE128" s="908"/>
      <c r="OEF128" s="908"/>
      <c r="OEG128" s="908"/>
      <c r="OEH128" s="908"/>
      <c r="OEI128" s="908"/>
      <c r="OEJ128" s="908"/>
      <c r="OEK128" s="908"/>
      <c r="OEL128" s="908"/>
      <c r="OEM128" s="908"/>
      <c r="OEN128" s="908"/>
      <c r="OEO128" s="908"/>
      <c r="OEP128" s="908"/>
      <c r="OEQ128" s="908"/>
      <c r="OER128" s="908"/>
      <c r="OES128" s="908"/>
      <c r="OET128" s="908"/>
      <c r="OEU128" s="908"/>
      <c r="OEV128" s="908"/>
      <c r="OEW128" s="908"/>
      <c r="OEX128" s="908"/>
      <c r="OEY128" s="908"/>
      <c r="OEZ128" s="908"/>
      <c r="OFA128" s="908"/>
      <c r="OFB128" s="908"/>
      <c r="OFC128" s="908"/>
      <c r="OFD128" s="908"/>
      <c r="OFE128" s="908"/>
      <c r="OFF128" s="908"/>
      <c r="OFG128" s="908"/>
      <c r="OFH128" s="908"/>
      <c r="OFI128" s="908"/>
      <c r="OFJ128" s="908"/>
      <c r="OFK128" s="908"/>
      <c r="OFL128" s="908"/>
      <c r="OFM128" s="908"/>
      <c r="OFN128" s="908"/>
      <c r="OFO128" s="908"/>
      <c r="OFP128" s="908"/>
      <c r="OFQ128" s="908"/>
      <c r="OFR128" s="908"/>
      <c r="OFS128" s="908"/>
      <c r="OFT128" s="908"/>
      <c r="OFU128" s="908"/>
      <c r="OFV128" s="908"/>
      <c r="OFW128" s="908"/>
      <c r="OFX128" s="908"/>
      <c r="OFY128" s="908"/>
      <c r="OFZ128" s="908"/>
      <c r="OGA128" s="908"/>
      <c r="OGB128" s="908"/>
      <c r="OGC128" s="908"/>
      <c r="OGD128" s="908"/>
      <c r="OGE128" s="908"/>
      <c r="OGF128" s="908"/>
      <c r="OGG128" s="908"/>
      <c r="OGH128" s="908"/>
      <c r="OGI128" s="908"/>
      <c r="OGJ128" s="908"/>
      <c r="OGK128" s="908"/>
      <c r="OGL128" s="908"/>
      <c r="OGM128" s="908"/>
      <c r="OGN128" s="908"/>
      <c r="OGO128" s="908"/>
      <c r="OGP128" s="908"/>
      <c r="OGQ128" s="908"/>
      <c r="OGR128" s="908"/>
      <c r="OGS128" s="908"/>
      <c r="OGT128" s="908"/>
      <c r="OGU128" s="908"/>
      <c r="OGV128" s="908"/>
      <c r="OGW128" s="908"/>
      <c r="OGX128" s="908"/>
      <c r="OGY128" s="908"/>
      <c r="OGZ128" s="908"/>
      <c r="OHA128" s="908"/>
      <c r="OHB128" s="908"/>
      <c r="OHC128" s="908"/>
      <c r="OHD128" s="908"/>
      <c r="OHE128" s="908"/>
      <c r="OHF128" s="908"/>
      <c r="OHG128" s="908"/>
      <c r="OHH128" s="908"/>
      <c r="OHI128" s="908"/>
      <c r="OHJ128" s="908"/>
      <c r="OHK128" s="908"/>
      <c r="OHL128" s="908"/>
      <c r="OHM128" s="908"/>
      <c r="OHN128" s="908"/>
      <c r="OHO128" s="908"/>
      <c r="OHP128" s="908"/>
      <c r="OHQ128" s="908"/>
      <c r="OHR128" s="908"/>
      <c r="OHS128" s="908"/>
      <c r="OHT128" s="908"/>
      <c r="OHU128" s="908"/>
      <c r="OHV128" s="908"/>
      <c r="OHW128" s="908"/>
      <c r="OHX128" s="908"/>
      <c r="OHY128" s="908"/>
      <c r="OHZ128" s="908"/>
      <c r="OIA128" s="908"/>
      <c r="OIB128" s="908"/>
      <c r="OIC128" s="908"/>
      <c r="OID128" s="908"/>
      <c r="OIE128" s="908"/>
      <c r="OIF128" s="908"/>
      <c r="OIG128" s="908"/>
      <c r="OIH128" s="908"/>
      <c r="OII128" s="908"/>
      <c r="OIJ128" s="908"/>
      <c r="OIK128" s="908"/>
      <c r="OIL128" s="908"/>
      <c r="OIM128" s="908"/>
      <c r="OIN128" s="908"/>
      <c r="OIO128" s="908"/>
      <c r="OIP128" s="908"/>
      <c r="OIQ128" s="908"/>
      <c r="OIR128" s="908"/>
      <c r="OIS128" s="908"/>
      <c r="OIT128" s="908"/>
      <c r="OIU128" s="908"/>
      <c r="OIV128" s="908"/>
      <c r="OIW128" s="908"/>
      <c r="OIX128" s="908"/>
      <c r="OIY128" s="908"/>
      <c r="OIZ128" s="908"/>
      <c r="OJA128" s="908"/>
      <c r="OJB128" s="908"/>
      <c r="OJC128" s="908"/>
      <c r="OJD128" s="908"/>
      <c r="OJE128" s="908"/>
      <c r="OJF128" s="908"/>
      <c r="OJG128" s="908"/>
      <c r="OJH128" s="908"/>
      <c r="OJI128" s="908"/>
      <c r="OJJ128" s="908"/>
      <c r="OJK128" s="908"/>
      <c r="OJL128" s="908"/>
      <c r="OJM128" s="908"/>
      <c r="OJN128" s="908"/>
      <c r="OJO128" s="908"/>
      <c r="OJP128" s="908"/>
      <c r="OJQ128" s="908"/>
      <c r="OJR128" s="908"/>
      <c r="OJS128" s="908"/>
      <c r="OJT128" s="908"/>
      <c r="OJU128" s="908"/>
      <c r="OJV128" s="908"/>
      <c r="OJW128" s="908"/>
      <c r="OJX128" s="908"/>
      <c r="OJY128" s="908"/>
      <c r="OJZ128" s="908"/>
      <c r="OKA128" s="908"/>
      <c r="OKB128" s="908"/>
      <c r="OKC128" s="908"/>
      <c r="OKD128" s="908"/>
      <c r="OKE128" s="908"/>
      <c r="OKF128" s="908"/>
      <c r="OKG128" s="908"/>
      <c r="OKH128" s="908"/>
      <c r="OKI128" s="908"/>
      <c r="OKJ128" s="908"/>
      <c r="OKK128" s="908"/>
      <c r="OKL128" s="908"/>
      <c r="OKM128" s="908"/>
      <c r="OKN128" s="908"/>
      <c r="OKO128" s="908"/>
      <c r="OKP128" s="908"/>
      <c r="OKQ128" s="908"/>
      <c r="OKR128" s="908"/>
      <c r="OKS128" s="908"/>
      <c r="OKT128" s="908"/>
      <c r="OKU128" s="908"/>
      <c r="OKV128" s="908"/>
      <c r="OKW128" s="908"/>
      <c r="OKX128" s="908"/>
      <c r="OKY128" s="908"/>
      <c r="OKZ128" s="908"/>
      <c r="OLA128" s="908"/>
      <c r="OLB128" s="908"/>
      <c r="OLC128" s="908"/>
      <c r="OLD128" s="908"/>
      <c r="OLE128" s="908"/>
      <c r="OLF128" s="908"/>
      <c r="OLG128" s="908"/>
      <c r="OLH128" s="908"/>
      <c r="OLI128" s="908"/>
      <c r="OLJ128" s="908"/>
      <c r="OLK128" s="908"/>
      <c r="OLL128" s="908"/>
      <c r="OLM128" s="908"/>
      <c r="OLN128" s="908"/>
      <c r="OLO128" s="908"/>
      <c r="OLP128" s="908"/>
      <c r="OLQ128" s="908"/>
      <c r="OLR128" s="908"/>
      <c r="OLS128" s="908"/>
      <c r="OLT128" s="908"/>
      <c r="OLU128" s="908"/>
      <c r="OLV128" s="908"/>
      <c r="OLW128" s="908"/>
      <c r="OLX128" s="908"/>
      <c r="OLY128" s="908"/>
      <c r="OLZ128" s="908"/>
      <c r="OMA128" s="908"/>
      <c r="OMB128" s="908"/>
      <c r="OMC128" s="908"/>
      <c r="OMD128" s="908"/>
      <c r="OME128" s="908"/>
      <c r="OMF128" s="908"/>
      <c r="OMG128" s="908"/>
      <c r="OMH128" s="908"/>
      <c r="OMI128" s="908"/>
      <c r="OMJ128" s="908"/>
      <c r="OMK128" s="908"/>
      <c r="OML128" s="908"/>
      <c r="OMM128" s="908"/>
      <c r="OMN128" s="908"/>
      <c r="OMO128" s="908"/>
      <c r="OMP128" s="908"/>
      <c r="OMQ128" s="908"/>
      <c r="OMR128" s="908"/>
      <c r="OMS128" s="908"/>
      <c r="OMT128" s="908"/>
      <c r="OMU128" s="908"/>
      <c r="OMV128" s="908"/>
      <c r="OMW128" s="908"/>
      <c r="OMX128" s="908"/>
      <c r="OMY128" s="908"/>
      <c r="OMZ128" s="908"/>
      <c r="ONA128" s="908"/>
      <c r="ONB128" s="908"/>
      <c r="ONC128" s="908"/>
      <c r="OND128" s="908"/>
      <c r="ONE128" s="908"/>
      <c r="ONF128" s="908"/>
      <c r="ONG128" s="908"/>
      <c r="ONH128" s="908"/>
      <c r="ONI128" s="908"/>
      <c r="ONJ128" s="908"/>
      <c r="ONK128" s="908"/>
      <c r="ONL128" s="908"/>
      <c r="ONM128" s="908"/>
      <c r="ONN128" s="908"/>
      <c r="ONO128" s="908"/>
      <c r="ONP128" s="908"/>
      <c r="ONQ128" s="908"/>
      <c r="ONR128" s="908"/>
      <c r="ONS128" s="908"/>
      <c r="ONT128" s="908"/>
      <c r="ONU128" s="908"/>
      <c r="ONV128" s="908"/>
      <c r="ONW128" s="908"/>
      <c r="ONX128" s="908"/>
      <c r="ONY128" s="908"/>
      <c r="ONZ128" s="908"/>
      <c r="OOA128" s="908"/>
      <c r="OOB128" s="908"/>
      <c r="OOC128" s="908"/>
      <c r="OOD128" s="908"/>
      <c r="OOE128" s="908"/>
      <c r="OOF128" s="908"/>
      <c r="OOG128" s="908"/>
      <c r="OOH128" s="908"/>
      <c r="OOI128" s="908"/>
      <c r="OOJ128" s="908"/>
      <c r="OOK128" s="908"/>
      <c r="OOL128" s="908"/>
      <c r="OOM128" s="908"/>
      <c r="OON128" s="908"/>
      <c r="OOO128" s="908"/>
      <c r="OOP128" s="908"/>
      <c r="OOQ128" s="908"/>
      <c r="OOR128" s="908"/>
      <c r="OOS128" s="908"/>
      <c r="OOT128" s="908"/>
      <c r="OOU128" s="908"/>
      <c r="OOV128" s="908"/>
      <c r="OOW128" s="908"/>
      <c r="OOX128" s="908"/>
      <c r="OOY128" s="908"/>
      <c r="OOZ128" s="908"/>
      <c r="OPA128" s="908"/>
      <c r="OPB128" s="908"/>
      <c r="OPC128" s="908"/>
      <c r="OPD128" s="908"/>
      <c r="OPE128" s="908"/>
      <c r="OPF128" s="908"/>
      <c r="OPG128" s="908"/>
      <c r="OPH128" s="908"/>
      <c r="OPI128" s="908"/>
      <c r="OPJ128" s="908"/>
      <c r="OPK128" s="908"/>
      <c r="OPL128" s="908"/>
      <c r="OPM128" s="908"/>
      <c r="OPN128" s="908"/>
      <c r="OPO128" s="908"/>
      <c r="OPP128" s="908"/>
      <c r="OPQ128" s="908"/>
      <c r="OPR128" s="908"/>
      <c r="OPS128" s="908"/>
      <c r="OPT128" s="908"/>
      <c r="OPU128" s="908"/>
      <c r="OPV128" s="908"/>
      <c r="OPW128" s="908"/>
      <c r="OPX128" s="908"/>
      <c r="OPY128" s="908"/>
      <c r="OPZ128" s="908"/>
      <c r="OQA128" s="908"/>
      <c r="OQB128" s="908"/>
      <c r="OQC128" s="908"/>
      <c r="OQD128" s="908"/>
      <c r="OQE128" s="908"/>
      <c r="OQF128" s="908"/>
      <c r="OQG128" s="908"/>
      <c r="OQH128" s="908"/>
      <c r="OQI128" s="908"/>
      <c r="OQJ128" s="908"/>
      <c r="OQK128" s="908"/>
      <c r="OQL128" s="908"/>
      <c r="OQM128" s="908"/>
      <c r="OQN128" s="908"/>
      <c r="OQO128" s="908"/>
      <c r="OQP128" s="908"/>
      <c r="OQQ128" s="908"/>
      <c r="OQR128" s="908"/>
      <c r="OQS128" s="908"/>
      <c r="OQT128" s="908"/>
      <c r="OQU128" s="908"/>
      <c r="OQV128" s="908"/>
      <c r="OQW128" s="908"/>
      <c r="OQX128" s="908"/>
      <c r="OQY128" s="908"/>
      <c r="OQZ128" s="908"/>
      <c r="ORA128" s="908"/>
      <c r="ORB128" s="908"/>
      <c r="ORC128" s="908"/>
      <c r="ORD128" s="908"/>
      <c r="ORE128" s="908"/>
      <c r="ORF128" s="908"/>
      <c r="ORG128" s="908"/>
      <c r="ORH128" s="908"/>
      <c r="ORI128" s="908"/>
      <c r="ORJ128" s="908"/>
      <c r="ORK128" s="908"/>
      <c r="ORL128" s="908"/>
      <c r="ORM128" s="908"/>
      <c r="ORN128" s="908"/>
      <c r="ORO128" s="908"/>
      <c r="ORP128" s="908"/>
      <c r="ORQ128" s="908"/>
      <c r="ORR128" s="908"/>
      <c r="ORS128" s="908"/>
      <c r="ORT128" s="908"/>
      <c r="ORU128" s="908"/>
      <c r="ORV128" s="908"/>
      <c r="ORW128" s="908"/>
      <c r="ORX128" s="908"/>
      <c r="ORY128" s="908"/>
      <c r="ORZ128" s="908"/>
      <c r="OSA128" s="908"/>
      <c r="OSB128" s="908"/>
      <c r="OSC128" s="908"/>
      <c r="OSD128" s="908"/>
      <c r="OSE128" s="908"/>
      <c r="OSF128" s="908"/>
      <c r="OSG128" s="908"/>
      <c r="OSH128" s="908"/>
      <c r="OSI128" s="908"/>
      <c r="OSJ128" s="908"/>
      <c r="OSK128" s="908"/>
      <c r="OSL128" s="908"/>
      <c r="OSM128" s="908"/>
      <c r="OSN128" s="908"/>
      <c r="OSO128" s="908"/>
      <c r="OSP128" s="908"/>
      <c r="OSQ128" s="908"/>
      <c r="OSR128" s="908"/>
      <c r="OSS128" s="908"/>
      <c r="OST128" s="908"/>
      <c r="OSU128" s="908"/>
      <c r="OSV128" s="908"/>
      <c r="OSW128" s="908"/>
      <c r="OSX128" s="908"/>
      <c r="OSY128" s="908"/>
      <c r="OSZ128" s="908"/>
      <c r="OTA128" s="908"/>
      <c r="OTB128" s="908"/>
      <c r="OTC128" s="908"/>
      <c r="OTD128" s="908"/>
      <c r="OTE128" s="908"/>
      <c r="OTF128" s="908"/>
      <c r="OTG128" s="908"/>
      <c r="OTH128" s="908"/>
      <c r="OTI128" s="908"/>
      <c r="OTJ128" s="908"/>
      <c r="OTK128" s="908"/>
      <c r="OTL128" s="908"/>
      <c r="OTM128" s="908"/>
      <c r="OTN128" s="908"/>
      <c r="OTO128" s="908"/>
      <c r="OTP128" s="908"/>
      <c r="OTQ128" s="908"/>
      <c r="OTR128" s="908"/>
      <c r="OTS128" s="908"/>
      <c r="OTT128" s="908"/>
      <c r="OTU128" s="908"/>
      <c r="OTV128" s="908"/>
      <c r="OTW128" s="908"/>
      <c r="OTX128" s="908"/>
      <c r="OTY128" s="908"/>
      <c r="OTZ128" s="908"/>
      <c r="OUA128" s="908"/>
      <c r="OUB128" s="908"/>
      <c r="OUC128" s="908"/>
      <c r="OUD128" s="908"/>
      <c r="OUE128" s="908"/>
      <c r="OUF128" s="908"/>
      <c r="OUG128" s="908"/>
      <c r="OUH128" s="908"/>
      <c r="OUI128" s="908"/>
      <c r="OUJ128" s="908"/>
      <c r="OUK128" s="908"/>
      <c r="OUL128" s="908"/>
      <c r="OUM128" s="908"/>
      <c r="OUN128" s="908"/>
      <c r="OUO128" s="908"/>
      <c r="OUP128" s="908"/>
      <c r="OUQ128" s="908"/>
      <c r="OUR128" s="908"/>
      <c r="OUS128" s="908"/>
      <c r="OUT128" s="908"/>
      <c r="OUU128" s="908"/>
      <c r="OUV128" s="908"/>
      <c r="OUW128" s="908"/>
      <c r="OUX128" s="908"/>
      <c r="OUY128" s="908"/>
      <c r="OUZ128" s="908"/>
      <c r="OVA128" s="908"/>
      <c r="OVB128" s="908"/>
      <c r="OVC128" s="908"/>
      <c r="OVD128" s="908"/>
      <c r="OVE128" s="908"/>
      <c r="OVF128" s="908"/>
      <c r="OVG128" s="908"/>
      <c r="OVH128" s="908"/>
      <c r="OVI128" s="908"/>
      <c r="OVJ128" s="908"/>
      <c r="OVK128" s="908"/>
      <c r="OVL128" s="908"/>
      <c r="OVM128" s="908"/>
      <c r="OVN128" s="908"/>
      <c r="OVO128" s="908"/>
      <c r="OVP128" s="908"/>
      <c r="OVQ128" s="908"/>
      <c r="OVR128" s="908"/>
      <c r="OVS128" s="908"/>
      <c r="OVT128" s="908"/>
      <c r="OVU128" s="908"/>
      <c r="OVV128" s="908"/>
      <c r="OVW128" s="908"/>
      <c r="OVX128" s="908"/>
      <c r="OVY128" s="908"/>
      <c r="OVZ128" s="908"/>
      <c r="OWA128" s="908"/>
      <c r="OWB128" s="908"/>
      <c r="OWC128" s="908"/>
      <c r="OWD128" s="908"/>
      <c r="OWE128" s="908"/>
      <c r="OWF128" s="908"/>
      <c r="OWG128" s="908"/>
      <c r="OWH128" s="908"/>
      <c r="OWI128" s="908"/>
      <c r="OWJ128" s="908"/>
      <c r="OWK128" s="908"/>
      <c r="OWL128" s="908"/>
      <c r="OWM128" s="908"/>
      <c r="OWN128" s="908"/>
      <c r="OWO128" s="908"/>
      <c r="OWP128" s="908"/>
      <c r="OWQ128" s="908"/>
      <c r="OWR128" s="908"/>
      <c r="OWS128" s="908"/>
      <c r="OWT128" s="908"/>
      <c r="OWU128" s="908"/>
      <c r="OWV128" s="908"/>
      <c r="OWW128" s="908"/>
      <c r="OWX128" s="908"/>
      <c r="OWY128" s="908"/>
      <c r="OWZ128" s="908"/>
      <c r="OXA128" s="908"/>
      <c r="OXB128" s="908"/>
      <c r="OXC128" s="908"/>
      <c r="OXD128" s="908"/>
      <c r="OXE128" s="908"/>
      <c r="OXF128" s="908"/>
      <c r="OXG128" s="908"/>
      <c r="OXH128" s="908"/>
      <c r="OXI128" s="908"/>
      <c r="OXJ128" s="908"/>
      <c r="OXK128" s="908"/>
      <c r="OXL128" s="908"/>
      <c r="OXM128" s="908"/>
      <c r="OXN128" s="908"/>
      <c r="OXO128" s="908"/>
      <c r="OXP128" s="908"/>
      <c r="OXQ128" s="908"/>
      <c r="OXR128" s="908"/>
      <c r="OXS128" s="908"/>
      <c r="OXT128" s="908"/>
      <c r="OXU128" s="908"/>
      <c r="OXV128" s="908"/>
      <c r="OXW128" s="908"/>
      <c r="OXX128" s="908"/>
      <c r="OXY128" s="908"/>
      <c r="OXZ128" s="908"/>
      <c r="OYA128" s="908"/>
      <c r="OYB128" s="908"/>
      <c r="OYC128" s="908"/>
      <c r="OYD128" s="908"/>
      <c r="OYE128" s="908"/>
      <c r="OYF128" s="908"/>
      <c r="OYG128" s="908"/>
      <c r="OYH128" s="908"/>
      <c r="OYI128" s="908"/>
      <c r="OYJ128" s="908"/>
      <c r="OYK128" s="908"/>
      <c r="OYL128" s="908"/>
      <c r="OYM128" s="908"/>
      <c r="OYN128" s="908"/>
      <c r="OYO128" s="908"/>
      <c r="OYP128" s="908"/>
      <c r="OYQ128" s="908"/>
      <c r="OYR128" s="908"/>
      <c r="OYS128" s="908"/>
      <c r="OYT128" s="908"/>
      <c r="OYU128" s="908"/>
      <c r="OYV128" s="908"/>
      <c r="OYW128" s="908"/>
      <c r="OYX128" s="908"/>
      <c r="OYY128" s="908"/>
      <c r="OYZ128" s="908"/>
      <c r="OZA128" s="908"/>
      <c r="OZB128" s="908"/>
      <c r="OZC128" s="908"/>
      <c r="OZD128" s="908"/>
      <c r="OZE128" s="908"/>
      <c r="OZF128" s="908"/>
      <c r="OZG128" s="908"/>
      <c r="OZH128" s="908"/>
      <c r="OZI128" s="908"/>
      <c r="OZJ128" s="908"/>
      <c r="OZK128" s="908"/>
      <c r="OZL128" s="908"/>
      <c r="OZM128" s="908"/>
      <c r="OZN128" s="908"/>
      <c r="OZO128" s="908"/>
      <c r="OZP128" s="908"/>
      <c r="OZQ128" s="908"/>
      <c r="OZR128" s="908"/>
      <c r="OZS128" s="908"/>
      <c r="OZT128" s="908"/>
      <c r="OZU128" s="908"/>
      <c r="OZV128" s="908"/>
      <c r="OZW128" s="908"/>
      <c r="OZX128" s="908"/>
      <c r="OZY128" s="908"/>
      <c r="OZZ128" s="908"/>
      <c r="PAA128" s="908"/>
      <c r="PAB128" s="908"/>
      <c r="PAC128" s="908"/>
      <c r="PAD128" s="908"/>
      <c r="PAE128" s="908"/>
      <c r="PAF128" s="908"/>
      <c r="PAG128" s="908"/>
      <c r="PAH128" s="908"/>
      <c r="PAI128" s="908"/>
      <c r="PAJ128" s="908"/>
      <c r="PAK128" s="908"/>
      <c r="PAL128" s="908"/>
      <c r="PAM128" s="908"/>
      <c r="PAN128" s="908"/>
      <c r="PAO128" s="908"/>
      <c r="PAP128" s="908"/>
      <c r="PAQ128" s="908"/>
      <c r="PAR128" s="908"/>
      <c r="PAS128" s="908"/>
      <c r="PAT128" s="908"/>
      <c r="PAU128" s="908"/>
      <c r="PAV128" s="908"/>
      <c r="PAW128" s="908"/>
      <c r="PAX128" s="908"/>
      <c r="PAY128" s="908"/>
      <c r="PAZ128" s="908"/>
      <c r="PBA128" s="908"/>
      <c r="PBB128" s="908"/>
      <c r="PBC128" s="908"/>
      <c r="PBD128" s="908"/>
      <c r="PBE128" s="908"/>
      <c r="PBF128" s="908"/>
      <c r="PBG128" s="908"/>
      <c r="PBH128" s="908"/>
      <c r="PBI128" s="908"/>
      <c r="PBJ128" s="908"/>
      <c r="PBK128" s="908"/>
      <c r="PBL128" s="908"/>
      <c r="PBM128" s="908"/>
      <c r="PBN128" s="908"/>
      <c r="PBO128" s="908"/>
      <c r="PBP128" s="908"/>
      <c r="PBQ128" s="908"/>
      <c r="PBR128" s="908"/>
      <c r="PBS128" s="908"/>
      <c r="PBT128" s="908"/>
      <c r="PBU128" s="908"/>
      <c r="PBV128" s="908"/>
      <c r="PBW128" s="908"/>
      <c r="PBX128" s="908"/>
      <c r="PBY128" s="908"/>
      <c r="PBZ128" s="908"/>
      <c r="PCA128" s="908"/>
      <c r="PCB128" s="908"/>
      <c r="PCC128" s="908"/>
      <c r="PCD128" s="908"/>
      <c r="PCE128" s="908"/>
      <c r="PCF128" s="908"/>
      <c r="PCG128" s="908"/>
      <c r="PCH128" s="908"/>
      <c r="PCI128" s="908"/>
      <c r="PCJ128" s="908"/>
      <c r="PCK128" s="908"/>
      <c r="PCL128" s="908"/>
      <c r="PCM128" s="908"/>
      <c r="PCN128" s="908"/>
      <c r="PCO128" s="908"/>
      <c r="PCP128" s="908"/>
      <c r="PCQ128" s="908"/>
      <c r="PCR128" s="908"/>
      <c r="PCS128" s="908"/>
      <c r="PCT128" s="908"/>
      <c r="PCU128" s="908"/>
      <c r="PCV128" s="908"/>
      <c r="PCW128" s="908"/>
      <c r="PCX128" s="908"/>
      <c r="PCY128" s="908"/>
      <c r="PCZ128" s="908"/>
      <c r="PDA128" s="908"/>
      <c r="PDB128" s="908"/>
      <c r="PDC128" s="908"/>
      <c r="PDD128" s="908"/>
      <c r="PDE128" s="908"/>
      <c r="PDF128" s="908"/>
      <c r="PDG128" s="908"/>
      <c r="PDH128" s="908"/>
      <c r="PDI128" s="908"/>
      <c r="PDJ128" s="908"/>
      <c r="PDK128" s="908"/>
      <c r="PDL128" s="908"/>
      <c r="PDM128" s="908"/>
      <c r="PDN128" s="908"/>
      <c r="PDO128" s="908"/>
      <c r="PDP128" s="908"/>
      <c r="PDQ128" s="908"/>
      <c r="PDR128" s="908"/>
      <c r="PDS128" s="908"/>
      <c r="PDT128" s="908"/>
      <c r="PDU128" s="908"/>
      <c r="PDV128" s="908"/>
      <c r="PDW128" s="908"/>
      <c r="PDX128" s="908"/>
      <c r="PDY128" s="908"/>
      <c r="PDZ128" s="908"/>
      <c r="PEA128" s="908"/>
      <c r="PEB128" s="908"/>
      <c r="PEC128" s="908"/>
      <c r="PED128" s="908"/>
      <c r="PEE128" s="908"/>
      <c r="PEF128" s="908"/>
      <c r="PEG128" s="908"/>
      <c r="PEH128" s="908"/>
      <c r="PEI128" s="908"/>
      <c r="PEJ128" s="908"/>
      <c r="PEK128" s="908"/>
      <c r="PEL128" s="908"/>
      <c r="PEM128" s="908"/>
      <c r="PEN128" s="908"/>
      <c r="PEO128" s="908"/>
      <c r="PEP128" s="908"/>
      <c r="PEQ128" s="908"/>
      <c r="PER128" s="908"/>
      <c r="PES128" s="908"/>
      <c r="PET128" s="908"/>
      <c r="PEU128" s="908"/>
      <c r="PEV128" s="908"/>
      <c r="PEW128" s="908"/>
      <c r="PEX128" s="908"/>
      <c r="PEY128" s="908"/>
      <c r="PEZ128" s="908"/>
      <c r="PFA128" s="908"/>
      <c r="PFB128" s="908"/>
      <c r="PFC128" s="908"/>
      <c r="PFD128" s="908"/>
      <c r="PFE128" s="908"/>
      <c r="PFF128" s="908"/>
      <c r="PFG128" s="908"/>
      <c r="PFH128" s="908"/>
      <c r="PFI128" s="908"/>
      <c r="PFJ128" s="908"/>
      <c r="PFK128" s="908"/>
      <c r="PFL128" s="908"/>
      <c r="PFM128" s="908"/>
      <c r="PFN128" s="908"/>
      <c r="PFO128" s="908"/>
      <c r="PFP128" s="908"/>
      <c r="PFQ128" s="908"/>
      <c r="PFR128" s="908"/>
      <c r="PFS128" s="908"/>
      <c r="PFT128" s="908"/>
      <c r="PFU128" s="908"/>
      <c r="PFV128" s="908"/>
      <c r="PFW128" s="908"/>
      <c r="PFX128" s="908"/>
      <c r="PFY128" s="908"/>
      <c r="PFZ128" s="908"/>
      <c r="PGA128" s="908"/>
      <c r="PGB128" s="908"/>
      <c r="PGC128" s="908"/>
      <c r="PGD128" s="908"/>
      <c r="PGE128" s="908"/>
      <c r="PGF128" s="908"/>
      <c r="PGG128" s="908"/>
      <c r="PGH128" s="908"/>
      <c r="PGI128" s="908"/>
      <c r="PGJ128" s="908"/>
      <c r="PGK128" s="908"/>
      <c r="PGL128" s="908"/>
      <c r="PGM128" s="908"/>
      <c r="PGN128" s="908"/>
      <c r="PGO128" s="908"/>
      <c r="PGP128" s="908"/>
      <c r="PGQ128" s="908"/>
      <c r="PGR128" s="908"/>
      <c r="PGS128" s="908"/>
      <c r="PGT128" s="908"/>
      <c r="PGU128" s="908"/>
      <c r="PGV128" s="908"/>
      <c r="PGW128" s="908"/>
      <c r="PGX128" s="908"/>
      <c r="PGY128" s="908"/>
      <c r="PGZ128" s="908"/>
      <c r="PHA128" s="908"/>
      <c r="PHB128" s="908"/>
      <c r="PHC128" s="908"/>
      <c r="PHD128" s="908"/>
      <c r="PHE128" s="908"/>
      <c r="PHF128" s="908"/>
      <c r="PHG128" s="908"/>
      <c r="PHH128" s="908"/>
      <c r="PHI128" s="908"/>
      <c r="PHJ128" s="908"/>
      <c r="PHK128" s="908"/>
      <c r="PHL128" s="908"/>
      <c r="PHM128" s="908"/>
      <c r="PHN128" s="908"/>
      <c r="PHO128" s="908"/>
      <c r="PHP128" s="908"/>
      <c r="PHQ128" s="908"/>
      <c r="PHR128" s="908"/>
      <c r="PHS128" s="908"/>
      <c r="PHT128" s="908"/>
      <c r="PHU128" s="908"/>
      <c r="PHV128" s="908"/>
      <c r="PHW128" s="908"/>
      <c r="PHX128" s="908"/>
      <c r="PHY128" s="908"/>
      <c r="PHZ128" s="908"/>
      <c r="PIA128" s="908"/>
      <c r="PIB128" s="908"/>
      <c r="PIC128" s="908"/>
      <c r="PID128" s="908"/>
      <c r="PIE128" s="908"/>
      <c r="PIF128" s="908"/>
      <c r="PIG128" s="908"/>
      <c r="PIH128" s="908"/>
      <c r="PII128" s="908"/>
      <c r="PIJ128" s="908"/>
      <c r="PIK128" s="908"/>
      <c r="PIL128" s="908"/>
      <c r="PIM128" s="908"/>
      <c r="PIN128" s="908"/>
      <c r="PIO128" s="908"/>
      <c r="PIP128" s="908"/>
      <c r="PIQ128" s="908"/>
      <c r="PIR128" s="908"/>
      <c r="PIS128" s="908"/>
      <c r="PIT128" s="908"/>
      <c r="PIU128" s="908"/>
      <c r="PIV128" s="908"/>
      <c r="PIW128" s="908"/>
      <c r="PIX128" s="908"/>
      <c r="PIY128" s="908"/>
      <c r="PIZ128" s="908"/>
      <c r="PJA128" s="908"/>
      <c r="PJB128" s="908"/>
      <c r="PJC128" s="908"/>
      <c r="PJD128" s="908"/>
      <c r="PJE128" s="908"/>
      <c r="PJF128" s="908"/>
      <c r="PJG128" s="908"/>
      <c r="PJH128" s="908"/>
      <c r="PJI128" s="908"/>
      <c r="PJJ128" s="908"/>
      <c r="PJK128" s="908"/>
      <c r="PJL128" s="908"/>
      <c r="PJM128" s="908"/>
      <c r="PJN128" s="908"/>
      <c r="PJO128" s="908"/>
      <c r="PJP128" s="908"/>
      <c r="PJQ128" s="908"/>
      <c r="PJR128" s="908"/>
      <c r="PJS128" s="908"/>
      <c r="PJT128" s="908"/>
      <c r="PJU128" s="908"/>
      <c r="PJV128" s="908"/>
      <c r="PJW128" s="908"/>
      <c r="PJX128" s="908"/>
      <c r="PJY128" s="908"/>
      <c r="PJZ128" s="908"/>
      <c r="PKA128" s="908"/>
      <c r="PKB128" s="908"/>
      <c r="PKC128" s="908"/>
      <c r="PKD128" s="908"/>
      <c r="PKE128" s="908"/>
      <c r="PKF128" s="908"/>
      <c r="PKG128" s="908"/>
      <c r="PKH128" s="908"/>
      <c r="PKI128" s="908"/>
      <c r="PKJ128" s="908"/>
      <c r="PKK128" s="908"/>
      <c r="PKL128" s="908"/>
      <c r="PKM128" s="908"/>
      <c r="PKN128" s="908"/>
      <c r="PKO128" s="908"/>
      <c r="PKP128" s="908"/>
      <c r="PKQ128" s="908"/>
      <c r="PKR128" s="908"/>
      <c r="PKS128" s="908"/>
      <c r="PKT128" s="908"/>
      <c r="PKU128" s="908"/>
      <c r="PKV128" s="908"/>
      <c r="PKW128" s="908"/>
      <c r="PKX128" s="908"/>
      <c r="PKY128" s="908"/>
      <c r="PKZ128" s="908"/>
      <c r="PLA128" s="908"/>
      <c r="PLB128" s="908"/>
      <c r="PLC128" s="908"/>
      <c r="PLD128" s="908"/>
      <c r="PLE128" s="908"/>
      <c r="PLF128" s="908"/>
      <c r="PLG128" s="908"/>
      <c r="PLH128" s="908"/>
      <c r="PLI128" s="908"/>
      <c r="PLJ128" s="908"/>
      <c r="PLK128" s="908"/>
      <c r="PLL128" s="908"/>
      <c r="PLM128" s="908"/>
      <c r="PLN128" s="908"/>
      <c r="PLO128" s="908"/>
      <c r="PLP128" s="908"/>
      <c r="PLQ128" s="908"/>
      <c r="PLR128" s="908"/>
      <c r="PLS128" s="908"/>
      <c r="PLT128" s="908"/>
      <c r="PLU128" s="908"/>
      <c r="PLV128" s="908"/>
      <c r="PLW128" s="908"/>
      <c r="PLX128" s="908"/>
      <c r="PLY128" s="908"/>
      <c r="PLZ128" s="908"/>
      <c r="PMA128" s="908"/>
      <c r="PMB128" s="908"/>
      <c r="PMC128" s="908"/>
      <c r="PMD128" s="908"/>
      <c r="PME128" s="908"/>
      <c r="PMF128" s="908"/>
      <c r="PMG128" s="908"/>
      <c r="PMH128" s="908"/>
      <c r="PMI128" s="908"/>
      <c r="PMJ128" s="908"/>
      <c r="PMK128" s="908"/>
      <c r="PML128" s="908"/>
      <c r="PMM128" s="908"/>
      <c r="PMN128" s="908"/>
      <c r="PMO128" s="908"/>
      <c r="PMP128" s="908"/>
      <c r="PMQ128" s="908"/>
      <c r="PMR128" s="908"/>
      <c r="PMS128" s="908"/>
      <c r="PMT128" s="908"/>
      <c r="PMU128" s="908"/>
      <c r="PMV128" s="908"/>
      <c r="PMW128" s="908"/>
      <c r="PMX128" s="908"/>
      <c r="PMY128" s="908"/>
      <c r="PMZ128" s="908"/>
      <c r="PNA128" s="908"/>
      <c r="PNB128" s="908"/>
      <c r="PNC128" s="908"/>
      <c r="PND128" s="908"/>
      <c r="PNE128" s="908"/>
      <c r="PNF128" s="908"/>
      <c r="PNG128" s="908"/>
      <c r="PNH128" s="908"/>
      <c r="PNI128" s="908"/>
      <c r="PNJ128" s="908"/>
      <c r="PNK128" s="908"/>
      <c r="PNL128" s="908"/>
      <c r="PNM128" s="908"/>
      <c r="PNN128" s="908"/>
      <c r="PNO128" s="908"/>
      <c r="PNP128" s="908"/>
      <c r="PNQ128" s="908"/>
      <c r="PNR128" s="908"/>
      <c r="PNS128" s="908"/>
      <c r="PNT128" s="908"/>
      <c r="PNU128" s="908"/>
      <c r="PNV128" s="908"/>
      <c r="PNW128" s="908"/>
      <c r="PNX128" s="908"/>
      <c r="PNY128" s="908"/>
      <c r="PNZ128" s="908"/>
      <c r="POA128" s="908"/>
      <c r="POB128" s="908"/>
      <c r="POC128" s="908"/>
      <c r="POD128" s="908"/>
      <c r="POE128" s="908"/>
      <c r="POF128" s="908"/>
      <c r="POG128" s="908"/>
      <c r="POH128" s="908"/>
      <c r="POI128" s="908"/>
      <c r="POJ128" s="908"/>
      <c r="POK128" s="908"/>
      <c r="POL128" s="908"/>
      <c r="POM128" s="908"/>
      <c r="PON128" s="908"/>
      <c r="POO128" s="908"/>
      <c r="POP128" s="908"/>
      <c r="POQ128" s="908"/>
      <c r="POR128" s="908"/>
      <c r="POS128" s="908"/>
      <c r="POT128" s="908"/>
      <c r="POU128" s="908"/>
      <c r="POV128" s="908"/>
      <c r="POW128" s="908"/>
      <c r="POX128" s="908"/>
      <c r="POY128" s="908"/>
      <c r="POZ128" s="908"/>
      <c r="PPA128" s="908"/>
      <c r="PPB128" s="908"/>
      <c r="PPC128" s="908"/>
      <c r="PPD128" s="908"/>
      <c r="PPE128" s="908"/>
      <c r="PPF128" s="908"/>
      <c r="PPG128" s="908"/>
      <c r="PPH128" s="908"/>
      <c r="PPI128" s="908"/>
      <c r="PPJ128" s="908"/>
      <c r="PPK128" s="908"/>
      <c r="PPL128" s="908"/>
      <c r="PPM128" s="908"/>
      <c r="PPN128" s="908"/>
      <c r="PPO128" s="908"/>
      <c r="PPP128" s="908"/>
      <c r="PPQ128" s="908"/>
      <c r="PPR128" s="908"/>
      <c r="PPS128" s="908"/>
      <c r="PPT128" s="908"/>
      <c r="PPU128" s="908"/>
      <c r="PPV128" s="908"/>
      <c r="PPW128" s="908"/>
      <c r="PPX128" s="908"/>
      <c r="PPY128" s="908"/>
      <c r="PPZ128" s="908"/>
      <c r="PQA128" s="908"/>
      <c r="PQB128" s="908"/>
      <c r="PQC128" s="908"/>
      <c r="PQD128" s="908"/>
      <c r="PQE128" s="908"/>
      <c r="PQF128" s="908"/>
      <c r="PQG128" s="908"/>
      <c r="PQH128" s="908"/>
      <c r="PQI128" s="908"/>
      <c r="PQJ128" s="908"/>
      <c r="PQK128" s="908"/>
      <c r="PQL128" s="908"/>
      <c r="PQM128" s="908"/>
      <c r="PQN128" s="908"/>
      <c r="PQO128" s="908"/>
      <c r="PQP128" s="908"/>
      <c r="PQQ128" s="908"/>
      <c r="PQR128" s="908"/>
      <c r="PQS128" s="908"/>
      <c r="PQT128" s="908"/>
      <c r="PQU128" s="908"/>
      <c r="PQV128" s="908"/>
      <c r="PQW128" s="908"/>
      <c r="PQX128" s="908"/>
      <c r="PQY128" s="908"/>
      <c r="PQZ128" s="908"/>
      <c r="PRA128" s="908"/>
      <c r="PRB128" s="908"/>
      <c r="PRC128" s="908"/>
      <c r="PRD128" s="908"/>
      <c r="PRE128" s="908"/>
      <c r="PRF128" s="908"/>
      <c r="PRG128" s="908"/>
      <c r="PRH128" s="908"/>
      <c r="PRI128" s="908"/>
      <c r="PRJ128" s="908"/>
      <c r="PRK128" s="908"/>
      <c r="PRL128" s="908"/>
      <c r="PRM128" s="908"/>
      <c r="PRN128" s="908"/>
      <c r="PRO128" s="908"/>
      <c r="PRP128" s="908"/>
      <c r="PRQ128" s="908"/>
      <c r="PRR128" s="908"/>
      <c r="PRS128" s="908"/>
      <c r="PRT128" s="908"/>
      <c r="PRU128" s="908"/>
      <c r="PRV128" s="908"/>
      <c r="PRW128" s="908"/>
      <c r="PRX128" s="908"/>
      <c r="PRY128" s="908"/>
      <c r="PRZ128" s="908"/>
      <c r="PSA128" s="908"/>
      <c r="PSB128" s="908"/>
      <c r="PSC128" s="908"/>
      <c r="PSD128" s="908"/>
      <c r="PSE128" s="908"/>
      <c r="PSF128" s="908"/>
      <c r="PSG128" s="908"/>
      <c r="PSH128" s="908"/>
      <c r="PSI128" s="908"/>
      <c r="PSJ128" s="908"/>
      <c r="PSK128" s="908"/>
      <c r="PSL128" s="908"/>
      <c r="PSM128" s="908"/>
      <c r="PSN128" s="908"/>
      <c r="PSO128" s="908"/>
      <c r="PSP128" s="908"/>
      <c r="PSQ128" s="908"/>
      <c r="PSR128" s="908"/>
      <c r="PSS128" s="908"/>
      <c r="PST128" s="908"/>
      <c r="PSU128" s="908"/>
      <c r="PSV128" s="908"/>
      <c r="PSW128" s="908"/>
      <c r="PSX128" s="908"/>
      <c r="PSY128" s="908"/>
      <c r="PSZ128" s="908"/>
      <c r="PTA128" s="908"/>
      <c r="PTB128" s="908"/>
      <c r="PTC128" s="908"/>
      <c r="PTD128" s="908"/>
      <c r="PTE128" s="908"/>
      <c r="PTF128" s="908"/>
      <c r="PTG128" s="908"/>
      <c r="PTH128" s="908"/>
      <c r="PTI128" s="908"/>
      <c r="PTJ128" s="908"/>
      <c r="PTK128" s="908"/>
      <c r="PTL128" s="908"/>
      <c r="PTM128" s="908"/>
      <c r="PTN128" s="908"/>
      <c r="PTO128" s="908"/>
      <c r="PTP128" s="908"/>
      <c r="PTQ128" s="908"/>
      <c r="PTR128" s="908"/>
      <c r="PTS128" s="908"/>
      <c r="PTT128" s="908"/>
      <c r="PTU128" s="908"/>
      <c r="PTV128" s="908"/>
      <c r="PTW128" s="908"/>
      <c r="PTX128" s="908"/>
      <c r="PTY128" s="908"/>
      <c r="PTZ128" s="908"/>
      <c r="PUA128" s="908"/>
      <c r="PUB128" s="908"/>
      <c r="PUC128" s="908"/>
      <c r="PUD128" s="908"/>
      <c r="PUE128" s="908"/>
      <c r="PUF128" s="908"/>
      <c r="PUG128" s="908"/>
      <c r="PUH128" s="908"/>
      <c r="PUI128" s="908"/>
      <c r="PUJ128" s="908"/>
      <c r="PUK128" s="908"/>
      <c r="PUL128" s="908"/>
      <c r="PUM128" s="908"/>
      <c r="PUN128" s="908"/>
      <c r="PUO128" s="908"/>
      <c r="PUP128" s="908"/>
      <c r="PUQ128" s="908"/>
      <c r="PUR128" s="908"/>
      <c r="PUS128" s="908"/>
      <c r="PUT128" s="908"/>
      <c r="PUU128" s="908"/>
      <c r="PUV128" s="908"/>
      <c r="PUW128" s="908"/>
      <c r="PUX128" s="908"/>
      <c r="PUY128" s="908"/>
      <c r="PUZ128" s="908"/>
      <c r="PVA128" s="908"/>
      <c r="PVB128" s="908"/>
      <c r="PVC128" s="908"/>
      <c r="PVD128" s="908"/>
      <c r="PVE128" s="908"/>
      <c r="PVF128" s="908"/>
      <c r="PVG128" s="908"/>
      <c r="PVH128" s="908"/>
      <c r="PVI128" s="908"/>
      <c r="PVJ128" s="908"/>
      <c r="PVK128" s="908"/>
      <c r="PVL128" s="908"/>
      <c r="PVM128" s="908"/>
      <c r="PVN128" s="908"/>
      <c r="PVO128" s="908"/>
      <c r="PVP128" s="908"/>
      <c r="PVQ128" s="908"/>
      <c r="PVR128" s="908"/>
      <c r="PVS128" s="908"/>
      <c r="PVT128" s="908"/>
      <c r="PVU128" s="908"/>
      <c r="PVV128" s="908"/>
      <c r="PVW128" s="908"/>
      <c r="PVX128" s="908"/>
      <c r="PVY128" s="908"/>
      <c r="PVZ128" s="908"/>
      <c r="PWA128" s="908"/>
      <c r="PWB128" s="908"/>
      <c r="PWC128" s="908"/>
      <c r="PWD128" s="908"/>
      <c r="PWE128" s="908"/>
      <c r="PWF128" s="908"/>
      <c r="PWG128" s="908"/>
      <c r="PWH128" s="908"/>
      <c r="PWI128" s="908"/>
      <c r="PWJ128" s="908"/>
      <c r="PWK128" s="908"/>
      <c r="PWL128" s="908"/>
      <c r="PWM128" s="908"/>
      <c r="PWN128" s="908"/>
      <c r="PWO128" s="908"/>
      <c r="PWP128" s="908"/>
      <c r="PWQ128" s="908"/>
      <c r="PWR128" s="908"/>
      <c r="PWS128" s="908"/>
      <c r="PWT128" s="908"/>
      <c r="PWU128" s="908"/>
      <c r="PWV128" s="908"/>
      <c r="PWW128" s="908"/>
      <c r="PWX128" s="908"/>
      <c r="PWY128" s="908"/>
      <c r="PWZ128" s="908"/>
      <c r="PXA128" s="908"/>
      <c r="PXB128" s="908"/>
      <c r="PXC128" s="908"/>
      <c r="PXD128" s="908"/>
      <c r="PXE128" s="908"/>
      <c r="PXF128" s="908"/>
      <c r="PXG128" s="908"/>
      <c r="PXH128" s="908"/>
      <c r="PXI128" s="908"/>
      <c r="PXJ128" s="908"/>
      <c r="PXK128" s="908"/>
      <c r="PXL128" s="908"/>
      <c r="PXM128" s="908"/>
      <c r="PXN128" s="908"/>
      <c r="PXO128" s="908"/>
      <c r="PXP128" s="908"/>
      <c r="PXQ128" s="908"/>
      <c r="PXR128" s="908"/>
      <c r="PXS128" s="908"/>
      <c r="PXT128" s="908"/>
      <c r="PXU128" s="908"/>
      <c r="PXV128" s="908"/>
      <c r="PXW128" s="908"/>
      <c r="PXX128" s="908"/>
      <c r="PXY128" s="908"/>
      <c r="PXZ128" s="908"/>
      <c r="PYA128" s="908"/>
      <c r="PYB128" s="908"/>
      <c r="PYC128" s="908"/>
      <c r="PYD128" s="908"/>
      <c r="PYE128" s="908"/>
      <c r="PYF128" s="908"/>
      <c r="PYG128" s="908"/>
      <c r="PYH128" s="908"/>
      <c r="PYI128" s="908"/>
      <c r="PYJ128" s="908"/>
      <c r="PYK128" s="908"/>
      <c r="PYL128" s="908"/>
      <c r="PYM128" s="908"/>
      <c r="PYN128" s="908"/>
      <c r="PYO128" s="908"/>
      <c r="PYP128" s="908"/>
      <c r="PYQ128" s="908"/>
      <c r="PYR128" s="908"/>
      <c r="PYS128" s="908"/>
      <c r="PYT128" s="908"/>
      <c r="PYU128" s="908"/>
      <c r="PYV128" s="908"/>
      <c r="PYW128" s="908"/>
      <c r="PYX128" s="908"/>
      <c r="PYY128" s="908"/>
      <c r="PYZ128" s="908"/>
      <c r="PZA128" s="908"/>
      <c r="PZB128" s="908"/>
      <c r="PZC128" s="908"/>
      <c r="PZD128" s="908"/>
      <c r="PZE128" s="908"/>
      <c r="PZF128" s="908"/>
      <c r="PZG128" s="908"/>
      <c r="PZH128" s="908"/>
      <c r="PZI128" s="908"/>
      <c r="PZJ128" s="908"/>
      <c r="PZK128" s="908"/>
      <c r="PZL128" s="908"/>
      <c r="PZM128" s="908"/>
      <c r="PZN128" s="908"/>
      <c r="PZO128" s="908"/>
      <c r="PZP128" s="908"/>
      <c r="PZQ128" s="908"/>
      <c r="PZR128" s="908"/>
      <c r="PZS128" s="908"/>
      <c r="PZT128" s="908"/>
      <c r="PZU128" s="908"/>
      <c r="PZV128" s="908"/>
      <c r="PZW128" s="908"/>
      <c r="PZX128" s="908"/>
      <c r="PZY128" s="908"/>
      <c r="PZZ128" s="908"/>
      <c r="QAA128" s="908"/>
      <c r="QAB128" s="908"/>
      <c r="QAC128" s="908"/>
      <c r="QAD128" s="908"/>
      <c r="QAE128" s="908"/>
      <c r="QAF128" s="908"/>
      <c r="QAG128" s="908"/>
      <c r="QAH128" s="908"/>
      <c r="QAI128" s="908"/>
      <c r="QAJ128" s="908"/>
      <c r="QAK128" s="908"/>
      <c r="QAL128" s="908"/>
      <c r="QAM128" s="908"/>
      <c r="QAN128" s="908"/>
      <c r="QAO128" s="908"/>
      <c r="QAP128" s="908"/>
      <c r="QAQ128" s="908"/>
      <c r="QAR128" s="908"/>
      <c r="QAS128" s="908"/>
      <c r="QAT128" s="908"/>
      <c r="QAU128" s="908"/>
      <c r="QAV128" s="908"/>
      <c r="QAW128" s="908"/>
      <c r="QAX128" s="908"/>
      <c r="QAY128" s="908"/>
      <c r="QAZ128" s="908"/>
      <c r="QBA128" s="908"/>
      <c r="QBB128" s="908"/>
      <c r="QBC128" s="908"/>
      <c r="QBD128" s="908"/>
      <c r="QBE128" s="908"/>
      <c r="QBF128" s="908"/>
      <c r="QBG128" s="908"/>
      <c r="QBH128" s="908"/>
      <c r="QBI128" s="908"/>
      <c r="QBJ128" s="908"/>
      <c r="QBK128" s="908"/>
      <c r="QBL128" s="908"/>
      <c r="QBM128" s="908"/>
      <c r="QBN128" s="908"/>
      <c r="QBO128" s="908"/>
      <c r="QBP128" s="908"/>
      <c r="QBQ128" s="908"/>
      <c r="QBR128" s="908"/>
      <c r="QBS128" s="908"/>
      <c r="QBT128" s="908"/>
      <c r="QBU128" s="908"/>
      <c r="QBV128" s="908"/>
      <c r="QBW128" s="908"/>
      <c r="QBX128" s="908"/>
      <c r="QBY128" s="908"/>
      <c r="QBZ128" s="908"/>
      <c r="QCA128" s="908"/>
      <c r="QCB128" s="908"/>
      <c r="QCC128" s="908"/>
      <c r="QCD128" s="908"/>
      <c r="QCE128" s="908"/>
      <c r="QCF128" s="908"/>
      <c r="QCG128" s="908"/>
      <c r="QCH128" s="908"/>
      <c r="QCI128" s="908"/>
      <c r="QCJ128" s="908"/>
      <c r="QCK128" s="908"/>
      <c r="QCL128" s="908"/>
      <c r="QCM128" s="908"/>
      <c r="QCN128" s="908"/>
      <c r="QCO128" s="908"/>
      <c r="QCP128" s="908"/>
      <c r="QCQ128" s="908"/>
      <c r="QCR128" s="908"/>
      <c r="QCS128" s="908"/>
      <c r="QCT128" s="908"/>
      <c r="QCU128" s="908"/>
      <c r="QCV128" s="908"/>
      <c r="QCW128" s="908"/>
      <c r="QCX128" s="908"/>
      <c r="QCY128" s="908"/>
      <c r="QCZ128" s="908"/>
      <c r="QDA128" s="908"/>
      <c r="QDB128" s="908"/>
      <c r="QDC128" s="908"/>
      <c r="QDD128" s="908"/>
      <c r="QDE128" s="908"/>
      <c r="QDF128" s="908"/>
      <c r="QDG128" s="908"/>
      <c r="QDH128" s="908"/>
      <c r="QDI128" s="908"/>
      <c r="QDJ128" s="908"/>
      <c r="QDK128" s="908"/>
      <c r="QDL128" s="908"/>
      <c r="QDM128" s="908"/>
      <c r="QDN128" s="908"/>
      <c r="QDO128" s="908"/>
      <c r="QDP128" s="908"/>
      <c r="QDQ128" s="908"/>
      <c r="QDR128" s="908"/>
      <c r="QDS128" s="908"/>
      <c r="QDT128" s="908"/>
      <c r="QDU128" s="908"/>
      <c r="QDV128" s="908"/>
      <c r="QDW128" s="908"/>
      <c r="QDX128" s="908"/>
      <c r="QDY128" s="908"/>
      <c r="QDZ128" s="908"/>
      <c r="QEA128" s="908"/>
      <c r="QEB128" s="908"/>
      <c r="QEC128" s="908"/>
      <c r="QED128" s="908"/>
      <c r="QEE128" s="908"/>
      <c r="QEF128" s="908"/>
      <c r="QEG128" s="908"/>
      <c r="QEH128" s="908"/>
      <c r="QEI128" s="908"/>
      <c r="QEJ128" s="908"/>
      <c r="QEK128" s="908"/>
      <c r="QEL128" s="908"/>
      <c r="QEM128" s="908"/>
      <c r="QEN128" s="908"/>
      <c r="QEO128" s="908"/>
      <c r="QEP128" s="908"/>
      <c r="QEQ128" s="908"/>
      <c r="QER128" s="908"/>
      <c r="QES128" s="908"/>
      <c r="QET128" s="908"/>
      <c r="QEU128" s="908"/>
      <c r="QEV128" s="908"/>
      <c r="QEW128" s="908"/>
      <c r="QEX128" s="908"/>
      <c r="QEY128" s="908"/>
      <c r="QEZ128" s="908"/>
      <c r="QFA128" s="908"/>
      <c r="QFB128" s="908"/>
      <c r="QFC128" s="908"/>
      <c r="QFD128" s="908"/>
      <c r="QFE128" s="908"/>
      <c r="QFF128" s="908"/>
      <c r="QFG128" s="908"/>
      <c r="QFH128" s="908"/>
      <c r="QFI128" s="908"/>
      <c r="QFJ128" s="908"/>
      <c r="QFK128" s="908"/>
      <c r="QFL128" s="908"/>
      <c r="QFM128" s="908"/>
      <c r="QFN128" s="908"/>
      <c r="QFO128" s="908"/>
      <c r="QFP128" s="908"/>
      <c r="QFQ128" s="908"/>
      <c r="QFR128" s="908"/>
      <c r="QFS128" s="908"/>
      <c r="QFT128" s="908"/>
      <c r="QFU128" s="908"/>
      <c r="QFV128" s="908"/>
      <c r="QFW128" s="908"/>
      <c r="QFX128" s="908"/>
      <c r="QFY128" s="908"/>
      <c r="QFZ128" s="908"/>
      <c r="QGA128" s="908"/>
      <c r="QGB128" s="908"/>
      <c r="QGC128" s="908"/>
      <c r="QGD128" s="908"/>
      <c r="QGE128" s="908"/>
      <c r="QGF128" s="908"/>
      <c r="QGG128" s="908"/>
      <c r="QGH128" s="908"/>
      <c r="QGI128" s="908"/>
      <c r="QGJ128" s="908"/>
      <c r="QGK128" s="908"/>
      <c r="QGL128" s="908"/>
      <c r="QGM128" s="908"/>
      <c r="QGN128" s="908"/>
      <c r="QGO128" s="908"/>
      <c r="QGP128" s="908"/>
      <c r="QGQ128" s="908"/>
      <c r="QGR128" s="908"/>
      <c r="QGS128" s="908"/>
      <c r="QGT128" s="908"/>
      <c r="QGU128" s="908"/>
      <c r="QGV128" s="908"/>
      <c r="QGW128" s="908"/>
      <c r="QGX128" s="908"/>
      <c r="QGY128" s="908"/>
      <c r="QGZ128" s="908"/>
      <c r="QHA128" s="908"/>
      <c r="QHB128" s="908"/>
      <c r="QHC128" s="908"/>
      <c r="QHD128" s="908"/>
      <c r="QHE128" s="908"/>
      <c r="QHF128" s="908"/>
      <c r="QHG128" s="908"/>
      <c r="QHH128" s="908"/>
      <c r="QHI128" s="908"/>
      <c r="QHJ128" s="908"/>
      <c r="QHK128" s="908"/>
      <c r="QHL128" s="908"/>
      <c r="QHM128" s="908"/>
      <c r="QHN128" s="908"/>
      <c r="QHO128" s="908"/>
      <c r="QHP128" s="908"/>
      <c r="QHQ128" s="908"/>
      <c r="QHR128" s="908"/>
      <c r="QHS128" s="908"/>
      <c r="QHT128" s="908"/>
      <c r="QHU128" s="908"/>
      <c r="QHV128" s="908"/>
      <c r="QHW128" s="908"/>
      <c r="QHX128" s="908"/>
      <c r="QHY128" s="908"/>
      <c r="QHZ128" s="908"/>
      <c r="QIA128" s="908"/>
      <c r="QIB128" s="908"/>
      <c r="QIC128" s="908"/>
      <c r="QID128" s="908"/>
      <c r="QIE128" s="908"/>
      <c r="QIF128" s="908"/>
      <c r="QIG128" s="908"/>
      <c r="QIH128" s="908"/>
      <c r="QII128" s="908"/>
      <c r="QIJ128" s="908"/>
      <c r="QIK128" s="908"/>
      <c r="QIL128" s="908"/>
      <c r="QIM128" s="908"/>
      <c r="QIN128" s="908"/>
      <c r="QIO128" s="908"/>
      <c r="QIP128" s="908"/>
      <c r="QIQ128" s="908"/>
      <c r="QIR128" s="908"/>
      <c r="QIS128" s="908"/>
      <c r="QIT128" s="908"/>
      <c r="QIU128" s="908"/>
      <c r="QIV128" s="908"/>
      <c r="QIW128" s="908"/>
      <c r="QIX128" s="908"/>
      <c r="QIY128" s="908"/>
      <c r="QIZ128" s="908"/>
      <c r="QJA128" s="908"/>
      <c r="QJB128" s="908"/>
      <c r="QJC128" s="908"/>
      <c r="QJD128" s="908"/>
      <c r="QJE128" s="908"/>
      <c r="QJF128" s="908"/>
      <c r="QJG128" s="908"/>
      <c r="QJH128" s="908"/>
      <c r="QJI128" s="908"/>
      <c r="QJJ128" s="908"/>
      <c r="QJK128" s="908"/>
      <c r="QJL128" s="908"/>
      <c r="QJM128" s="908"/>
      <c r="QJN128" s="908"/>
      <c r="QJO128" s="908"/>
      <c r="QJP128" s="908"/>
      <c r="QJQ128" s="908"/>
      <c r="QJR128" s="908"/>
      <c r="QJS128" s="908"/>
      <c r="QJT128" s="908"/>
      <c r="QJU128" s="908"/>
      <c r="QJV128" s="908"/>
      <c r="QJW128" s="908"/>
      <c r="QJX128" s="908"/>
      <c r="QJY128" s="908"/>
      <c r="QJZ128" s="908"/>
      <c r="QKA128" s="908"/>
      <c r="QKB128" s="908"/>
      <c r="QKC128" s="908"/>
      <c r="QKD128" s="908"/>
      <c r="QKE128" s="908"/>
      <c r="QKF128" s="908"/>
      <c r="QKG128" s="908"/>
      <c r="QKH128" s="908"/>
      <c r="QKI128" s="908"/>
      <c r="QKJ128" s="908"/>
      <c r="QKK128" s="908"/>
      <c r="QKL128" s="908"/>
      <c r="QKM128" s="908"/>
      <c r="QKN128" s="908"/>
      <c r="QKO128" s="908"/>
      <c r="QKP128" s="908"/>
      <c r="QKQ128" s="908"/>
      <c r="QKR128" s="908"/>
      <c r="QKS128" s="908"/>
      <c r="QKT128" s="908"/>
      <c r="QKU128" s="908"/>
      <c r="QKV128" s="908"/>
      <c r="QKW128" s="908"/>
      <c r="QKX128" s="908"/>
      <c r="QKY128" s="908"/>
      <c r="QKZ128" s="908"/>
      <c r="QLA128" s="908"/>
      <c r="QLB128" s="908"/>
      <c r="QLC128" s="908"/>
      <c r="QLD128" s="908"/>
      <c r="QLE128" s="908"/>
      <c r="QLF128" s="908"/>
      <c r="QLG128" s="908"/>
      <c r="QLH128" s="908"/>
      <c r="QLI128" s="908"/>
      <c r="QLJ128" s="908"/>
      <c r="QLK128" s="908"/>
      <c r="QLL128" s="908"/>
      <c r="QLM128" s="908"/>
      <c r="QLN128" s="908"/>
      <c r="QLO128" s="908"/>
      <c r="QLP128" s="908"/>
      <c r="QLQ128" s="908"/>
      <c r="QLR128" s="908"/>
      <c r="QLS128" s="908"/>
      <c r="QLT128" s="908"/>
      <c r="QLU128" s="908"/>
      <c r="QLV128" s="908"/>
      <c r="QLW128" s="908"/>
      <c r="QLX128" s="908"/>
      <c r="QLY128" s="908"/>
      <c r="QLZ128" s="908"/>
      <c r="QMA128" s="908"/>
      <c r="QMB128" s="908"/>
      <c r="QMC128" s="908"/>
      <c r="QMD128" s="908"/>
      <c r="QME128" s="908"/>
      <c r="QMF128" s="908"/>
      <c r="QMG128" s="908"/>
      <c r="QMH128" s="908"/>
      <c r="QMI128" s="908"/>
      <c r="QMJ128" s="908"/>
      <c r="QMK128" s="908"/>
      <c r="QML128" s="908"/>
      <c r="QMM128" s="908"/>
      <c r="QMN128" s="908"/>
      <c r="QMO128" s="908"/>
      <c r="QMP128" s="908"/>
      <c r="QMQ128" s="908"/>
      <c r="QMR128" s="908"/>
      <c r="QMS128" s="908"/>
      <c r="QMT128" s="908"/>
      <c r="QMU128" s="908"/>
      <c r="QMV128" s="908"/>
      <c r="QMW128" s="908"/>
      <c r="QMX128" s="908"/>
      <c r="QMY128" s="908"/>
      <c r="QMZ128" s="908"/>
      <c r="QNA128" s="908"/>
      <c r="QNB128" s="908"/>
      <c r="QNC128" s="908"/>
      <c r="QND128" s="908"/>
      <c r="QNE128" s="908"/>
      <c r="QNF128" s="908"/>
      <c r="QNG128" s="908"/>
      <c r="QNH128" s="908"/>
      <c r="QNI128" s="908"/>
      <c r="QNJ128" s="908"/>
      <c r="QNK128" s="908"/>
      <c r="QNL128" s="908"/>
      <c r="QNM128" s="908"/>
      <c r="QNN128" s="908"/>
      <c r="QNO128" s="908"/>
      <c r="QNP128" s="908"/>
      <c r="QNQ128" s="908"/>
      <c r="QNR128" s="908"/>
      <c r="QNS128" s="908"/>
      <c r="QNT128" s="908"/>
      <c r="QNU128" s="908"/>
      <c r="QNV128" s="908"/>
      <c r="QNW128" s="908"/>
      <c r="QNX128" s="908"/>
      <c r="QNY128" s="908"/>
      <c r="QNZ128" s="908"/>
      <c r="QOA128" s="908"/>
      <c r="QOB128" s="908"/>
      <c r="QOC128" s="908"/>
      <c r="QOD128" s="908"/>
      <c r="QOE128" s="908"/>
      <c r="QOF128" s="908"/>
      <c r="QOG128" s="908"/>
      <c r="QOH128" s="908"/>
      <c r="QOI128" s="908"/>
      <c r="QOJ128" s="908"/>
      <c r="QOK128" s="908"/>
      <c r="QOL128" s="908"/>
      <c r="QOM128" s="908"/>
      <c r="QON128" s="908"/>
      <c r="QOO128" s="908"/>
      <c r="QOP128" s="908"/>
      <c r="QOQ128" s="908"/>
      <c r="QOR128" s="908"/>
      <c r="QOS128" s="908"/>
      <c r="QOT128" s="908"/>
      <c r="QOU128" s="908"/>
      <c r="QOV128" s="908"/>
      <c r="QOW128" s="908"/>
      <c r="QOX128" s="908"/>
      <c r="QOY128" s="908"/>
      <c r="QOZ128" s="908"/>
      <c r="QPA128" s="908"/>
      <c r="QPB128" s="908"/>
      <c r="QPC128" s="908"/>
      <c r="QPD128" s="908"/>
      <c r="QPE128" s="908"/>
      <c r="QPF128" s="908"/>
      <c r="QPG128" s="908"/>
      <c r="QPH128" s="908"/>
      <c r="QPI128" s="908"/>
      <c r="QPJ128" s="908"/>
      <c r="QPK128" s="908"/>
      <c r="QPL128" s="908"/>
      <c r="QPM128" s="908"/>
      <c r="QPN128" s="908"/>
      <c r="QPO128" s="908"/>
      <c r="QPP128" s="908"/>
      <c r="QPQ128" s="908"/>
      <c r="QPR128" s="908"/>
      <c r="QPS128" s="908"/>
      <c r="QPT128" s="908"/>
      <c r="QPU128" s="908"/>
      <c r="QPV128" s="908"/>
      <c r="QPW128" s="908"/>
      <c r="QPX128" s="908"/>
      <c r="QPY128" s="908"/>
      <c r="QPZ128" s="908"/>
      <c r="QQA128" s="908"/>
      <c r="QQB128" s="908"/>
      <c r="QQC128" s="908"/>
      <c r="QQD128" s="908"/>
      <c r="QQE128" s="908"/>
      <c r="QQF128" s="908"/>
      <c r="QQG128" s="908"/>
      <c r="QQH128" s="908"/>
      <c r="QQI128" s="908"/>
      <c r="QQJ128" s="908"/>
      <c r="QQK128" s="908"/>
      <c r="QQL128" s="908"/>
      <c r="QQM128" s="908"/>
      <c r="QQN128" s="908"/>
      <c r="QQO128" s="908"/>
      <c r="QQP128" s="908"/>
      <c r="QQQ128" s="908"/>
      <c r="QQR128" s="908"/>
      <c r="QQS128" s="908"/>
      <c r="QQT128" s="908"/>
      <c r="QQU128" s="908"/>
      <c r="QQV128" s="908"/>
      <c r="QQW128" s="908"/>
      <c r="QQX128" s="908"/>
      <c r="QQY128" s="908"/>
      <c r="QQZ128" s="908"/>
      <c r="QRA128" s="908"/>
      <c r="QRB128" s="908"/>
      <c r="QRC128" s="908"/>
      <c r="QRD128" s="908"/>
      <c r="QRE128" s="908"/>
      <c r="QRF128" s="908"/>
      <c r="QRG128" s="908"/>
      <c r="QRH128" s="908"/>
      <c r="QRI128" s="908"/>
      <c r="QRJ128" s="908"/>
      <c r="QRK128" s="908"/>
      <c r="QRL128" s="908"/>
      <c r="QRM128" s="908"/>
      <c r="QRN128" s="908"/>
      <c r="QRO128" s="908"/>
      <c r="QRP128" s="908"/>
      <c r="QRQ128" s="908"/>
      <c r="QRR128" s="908"/>
      <c r="QRS128" s="908"/>
      <c r="QRT128" s="908"/>
      <c r="QRU128" s="908"/>
      <c r="QRV128" s="908"/>
      <c r="QRW128" s="908"/>
      <c r="QRX128" s="908"/>
      <c r="QRY128" s="908"/>
      <c r="QRZ128" s="908"/>
      <c r="QSA128" s="908"/>
      <c r="QSB128" s="908"/>
      <c r="QSC128" s="908"/>
      <c r="QSD128" s="908"/>
      <c r="QSE128" s="908"/>
      <c r="QSF128" s="908"/>
      <c r="QSG128" s="908"/>
      <c r="QSH128" s="908"/>
      <c r="QSI128" s="908"/>
      <c r="QSJ128" s="908"/>
      <c r="QSK128" s="908"/>
      <c r="QSL128" s="908"/>
      <c r="QSM128" s="908"/>
      <c r="QSN128" s="908"/>
      <c r="QSO128" s="908"/>
      <c r="QSP128" s="908"/>
      <c r="QSQ128" s="908"/>
      <c r="QSR128" s="908"/>
      <c r="QSS128" s="908"/>
      <c r="QST128" s="908"/>
      <c r="QSU128" s="908"/>
      <c r="QSV128" s="908"/>
      <c r="QSW128" s="908"/>
      <c r="QSX128" s="908"/>
      <c r="QSY128" s="908"/>
      <c r="QSZ128" s="908"/>
      <c r="QTA128" s="908"/>
      <c r="QTB128" s="908"/>
      <c r="QTC128" s="908"/>
      <c r="QTD128" s="908"/>
      <c r="QTE128" s="908"/>
      <c r="QTF128" s="908"/>
      <c r="QTG128" s="908"/>
      <c r="QTH128" s="908"/>
      <c r="QTI128" s="908"/>
      <c r="QTJ128" s="908"/>
      <c r="QTK128" s="908"/>
      <c r="QTL128" s="908"/>
      <c r="QTM128" s="908"/>
      <c r="QTN128" s="908"/>
      <c r="QTO128" s="908"/>
      <c r="QTP128" s="908"/>
      <c r="QTQ128" s="908"/>
      <c r="QTR128" s="908"/>
      <c r="QTS128" s="908"/>
      <c r="QTT128" s="908"/>
      <c r="QTU128" s="908"/>
      <c r="QTV128" s="908"/>
      <c r="QTW128" s="908"/>
      <c r="QTX128" s="908"/>
      <c r="QTY128" s="908"/>
      <c r="QTZ128" s="908"/>
      <c r="QUA128" s="908"/>
      <c r="QUB128" s="908"/>
      <c r="QUC128" s="908"/>
      <c r="QUD128" s="908"/>
      <c r="QUE128" s="908"/>
      <c r="QUF128" s="908"/>
      <c r="QUG128" s="908"/>
      <c r="QUH128" s="908"/>
      <c r="QUI128" s="908"/>
      <c r="QUJ128" s="908"/>
      <c r="QUK128" s="908"/>
      <c r="QUL128" s="908"/>
      <c r="QUM128" s="908"/>
      <c r="QUN128" s="908"/>
      <c r="QUO128" s="908"/>
      <c r="QUP128" s="908"/>
      <c r="QUQ128" s="908"/>
      <c r="QUR128" s="908"/>
      <c r="QUS128" s="908"/>
      <c r="QUT128" s="908"/>
      <c r="QUU128" s="908"/>
      <c r="QUV128" s="908"/>
      <c r="QUW128" s="908"/>
      <c r="QUX128" s="908"/>
      <c r="QUY128" s="908"/>
      <c r="QUZ128" s="908"/>
      <c r="QVA128" s="908"/>
      <c r="QVB128" s="908"/>
      <c r="QVC128" s="908"/>
      <c r="QVD128" s="908"/>
      <c r="QVE128" s="908"/>
      <c r="QVF128" s="908"/>
      <c r="QVG128" s="908"/>
      <c r="QVH128" s="908"/>
      <c r="QVI128" s="908"/>
      <c r="QVJ128" s="908"/>
      <c r="QVK128" s="908"/>
      <c r="QVL128" s="908"/>
      <c r="QVM128" s="908"/>
      <c r="QVN128" s="908"/>
      <c r="QVO128" s="908"/>
      <c r="QVP128" s="908"/>
      <c r="QVQ128" s="908"/>
      <c r="QVR128" s="908"/>
      <c r="QVS128" s="908"/>
      <c r="QVT128" s="908"/>
      <c r="QVU128" s="908"/>
      <c r="QVV128" s="908"/>
      <c r="QVW128" s="908"/>
      <c r="QVX128" s="908"/>
      <c r="QVY128" s="908"/>
      <c r="QVZ128" s="908"/>
      <c r="QWA128" s="908"/>
      <c r="QWB128" s="908"/>
      <c r="QWC128" s="908"/>
      <c r="QWD128" s="908"/>
      <c r="QWE128" s="908"/>
      <c r="QWF128" s="908"/>
      <c r="QWG128" s="908"/>
      <c r="QWH128" s="908"/>
      <c r="QWI128" s="908"/>
      <c r="QWJ128" s="908"/>
      <c r="QWK128" s="908"/>
      <c r="QWL128" s="908"/>
      <c r="QWM128" s="908"/>
      <c r="QWN128" s="908"/>
      <c r="QWO128" s="908"/>
      <c r="QWP128" s="908"/>
      <c r="QWQ128" s="908"/>
      <c r="QWR128" s="908"/>
      <c r="QWS128" s="908"/>
      <c r="QWT128" s="908"/>
      <c r="QWU128" s="908"/>
      <c r="QWV128" s="908"/>
      <c r="QWW128" s="908"/>
      <c r="QWX128" s="908"/>
      <c r="QWY128" s="908"/>
      <c r="QWZ128" s="908"/>
      <c r="QXA128" s="908"/>
      <c r="QXB128" s="908"/>
      <c r="QXC128" s="908"/>
      <c r="QXD128" s="908"/>
      <c r="QXE128" s="908"/>
      <c r="QXF128" s="908"/>
      <c r="QXG128" s="908"/>
      <c r="QXH128" s="908"/>
      <c r="QXI128" s="908"/>
      <c r="QXJ128" s="908"/>
      <c r="QXK128" s="908"/>
      <c r="QXL128" s="908"/>
      <c r="QXM128" s="908"/>
      <c r="QXN128" s="908"/>
      <c r="QXO128" s="908"/>
      <c r="QXP128" s="908"/>
      <c r="QXQ128" s="908"/>
      <c r="QXR128" s="908"/>
      <c r="QXS128" s="908"/>
      <c r="QXT128" s="908"/>
      <c r="QXU128" s="908"/>
      <c r="QXV128" s="908"/>
      <c r="QXW128" s="908"/>
      <c r="QXX128" s="908"/>
      <c r="QXY128" s="908"/>
      <c r="QXZ128" s="908"/>
      <c r="QYA128" s="908"/>
      <c r="QYB128" s="908"/>
      <c r="QYC128" s="908"/>
      <c r="QYD128" s="908"/>
      <c r="QYE128" s="908"/>
      <c r="QYF128" s="908"/>
      <c r="QYG128" s="908"/>
      <c r="QYH128" s="908"/>
      <c r="QYI128" s="908"/>
      <c r="QYJ128" s="908"/>
      <c r="QYK128" s="908"/>
      <c r="QYL128" s="908"/>
      <c r="QYM128" s="908"/>
      <c r="QYN128" s="908"/>
      <c r="QYO128" s="908"/>
      <c r="QYP128" s="908"/>
      <c r="QYQ128" s="908"/>
      <c r="QYR128" s="908"/>
      <c r="QYS128" s="908"/>
      <c r="QYT128" s="908"/>
      <c r="QYU128" s="908"/>
      <c r="QYV128" s="908"/>
      <c r="QYW128" s="908"/>
      <c r="QYX128" s="908"/>
      <c r="QYY128" s="908"/>
      <c r="QYZ128" s="908"/>
      <c r="QZA128" s="908"/>
      <c r="QZB128" s="908"/>
      <c r="QZC128" s="908"/>
      <c r="QZD128" s="908"/>
      <c r="QZE128" s="908"/>
      <c r="QZF128" s="908"/>
      <c r="QZG128" s="908"/>
      <c r="QZH128" s="908"/>
      <c r="QZI128" s="908"/>
      <c r="QZJ128" s="908"/>
      <c r="QZK128" s="908"/>
      <c r="QZL128" s="908"/>
      <c r="QZM128" s="908"/>
      <c r="QZN128" s="908"/>
      <c r="QZO128" s="908"/>
      <c r="QZP128" s="908"/>
      <c r="QZQ128" s="908"/>
      <c r="QZR128" s="908"/>
      <c r="QZS128" s="908"/>
      <c r="QZT128" s="908"/>
      <c r="QZU128" s="908"/>
      <c r="QZV128" s="908"/>
      <c r="QZW128" s="908"/>
      <c r="QZX128" s="908"/>
      <c r="QZY128" s="908"/>
      <c r="QZZ128" s="908"/>
      <c r="RAA128" s="908"/>
      <c r="RAB128" s="908"/>
      <c r="RAC128" s="908"/>
      <c r="RAD128" s="908"/>
      <c r="RAE128" s="908"/>
      <c r="RAF128" s="908"/>
      <c r="RAG128" s="908"/>
      <c r="RAH128" s="908"/>
      <c r="RAI128" s="908"/>
      <c r="RAJ128" s="908"/>
      <c r="RAK128" s="908"/>
      <c r="RAL128" s="908"/>
      <c r="RAM128" s="908"/>
      <c r="RAN128" s="908"/>
      <c r="RAO128" s="908"/>
      <c r="RAP128" s="908"/>
      <c r="RAQ128" s="908"/>
      <c r="RAR128" s="908"/>
      <c r="RAS128" s="908"/>
      <c r="RAT128" s="908"/>
      <c r="RAU128" s="908"/>
      <c r="RAV128" s="908"/>
      <c r="RAW128" s="908"/>
      <c r="RAX128" s="908"/>
      <c r="RAY128" s="908"/>
      <c r="RAZ128" s="908"/>
      <c r="RBA128" s="908"/>
      <c r="RBB128" s="908"/>
      <c r="RBC128" s="908"/>
      <c r="RBD128" s="908"/>
      <c r="RBE128" s="908"/>
      <c r="RBF128" s="908"/>
      <c r="RBG128" s="908"/>
      <c r="RBH128" s="908"/>
      <c r="RBI128" s="908"/>
      <c r="RBJ128" s="908"/>
      <c r="RBK128" s="908"/>
      <c r="RBL128" s="908"/>
      <c r="RBM128" s="908"/>
      <c r="RBN128" s="908"/>
      <c r="RBO128" s="908"/>
      <c r="RBP128" s="908"/>
      <c r="RBQ128" s="908"/>
      <c r="RBR128" s="908"/>
      <c r="RBS128" s="908"/>
      <c r="RBT128" s="908"/>
      <c r="RBU128" s="908"/>
      <c r="RBV128" s="908"/>
      <c r="RBW128" s="908"/>
      <c r="RBX128" s="908"/>
      <c r="RBY128" s="908"/>
      <c r="RBZ128" s="908"/>
      <c r="RCA128" s="908"/>
      <c r="RCB128" s="908"/>
      <c r="RCC128" s="908"/>
      <c r="RCD128" s="908"/>
      <c r="RCE128" s="908"/>
      <c r="RCF128" s="908"/>
      <c r="RCG128" s="908"/>
      <c r="RCH128" s="908"/>
      <c r="RCI128" s="908"/>
      <c r="RCJ128" s="908"/>
      <c r="RCK128" s="908"/>
      <c r="RCL128" s="908"/>
      <c r="RCM128" s="908"/>
      <c r="RCN128" s="908"/>
      <c r="RCO128" s="908"/>
      <c r="RCP128" s="908"/>
      <c r="RCQ128" s="908"/>
      <c r="RCR128" s="908"/>
      <c r="RCS128" s="908"/>
      <c r="RCT128" s="908"/>
      <c r="RCU128" s="908"/>
      <c r="RCV128" s="908"/>
      <c r="RCW128" s="908"/>
      <c r="RCX128" s="908"/>
      <c r="RCY128" s="908"/>
      <c r="RCZ128" s="908"/>
      <c r="RDA128" s="908"/>
      <c r="RDB128" s="908"/>
      <c r="RDC128" s="908"/>
      <c r="RDD128" s="908"/>
      <c r="RDE128" s="908"/>
      <c r="RDF128" s="908"/>
      <c r="RDG128" s="908"/>
      <c r="RDH128" s="908"/>
      <c r="RDI128" s="908"/>
      <c r="RDJ128" s="908"/>
      <c r="RDK128" s="908"/>
      <c r="RDL128" s="908"/>
      <c r="RDM128" s="908"/>
      <c r="RDN128" s="908"/>
      <c r="RDO128" s="908"/>
      <c r="RDP128" s="908"/>
      <c r="RDQ128" s="908"/>
      <c r="RDR128" s="908"/>
      <c r="RDS128" s="908"/>
      <c r="RDT128" s="908"/>
      <c r="RDU128" s="908"/>
      <c r="RDV128" s="908"/>
      <c r="RDW128" s="908"/>
      <c r="RDX128" s="908"/>
      <c r="RDY128" s="908"/>
      <c r="RDZ128" s="908"/>
      <c r="REA128" s="908"/>
      <c r="REB128" s="908"/>
      <c r="REC128" s="908"/>
      <c r="RED128" s="908"/>
      <c r="REE128" s="908"/>
      <c r="REF128" s="908"/>
      <c r="REG128" s="908"/>
      <c r="REH128" s="908"/>
      <c r="REI128" s="908"/>
      <c r="REJ128" s="908"/>
      <c r="REK128" s="908"/>
      <c r="REL128" s="908"/>
      <c r="REM128" s="908"/>
      <c r="REN128" s="908"/>
      <c r="REO128" s="908"/>
      <c r="REP128" s="908"/>
      <c r="REQ128" s="908"/>
      <c r="RER128" s="908"/>
      <c r="RES128" s="908"/>
      <c r="RET128" s="908"/>
      <c r="REU128" s="908"/>
      <c r="REV128" s="908"/>
      <c r="REW128" s="908"/>
      <c r="REX128" s="908"/>
      <c r="REY128" s="908"/>
      <c r="REZ128" s="908"/>
      <c r="RFA128" s="908"/>
      <c r="RFB128" s="908"/>
      <c r="RFC128" s="908"/>
      <c r="RFD128" s="908"/>
      <c r="RFE128" s="908"/>
      <c r="RFF128" s="908"/>
      <c r="RFG128" s="908"/>
      <c r="RFH128" s="908"/>
      <c r="RFI128" s="908"/>
      <c r="RFJ128" s="908"/>
      <c r="RFK128" s="908"/>
      <c r="RFL128" s="908"/>
      <c r="RFM128" s="908"/>
      <c r="RFN128" s="908"/>
      <c r="RFO128" s="908"/>
      <c r="RFP128" s="908"/>
      <c r="RFQ128" s="908"/>
      <c r="RFR128" s="908"/>
      <c r="RFS128" s="908"/>
      <c r="RFT128" s="908"/>
      <c r="RFU128" s="908"/>
      <c r="RFV128" s="908"/>
      <c r="RFW128" s="908"/>
      <c r="RFX128" s="908"/>
      <c r="RFY128" s="908"/>
      <c r="RFZ128" s="908"/>
      <c r="RGA128" s="908"/>
      <c r="RGB128" s="908"/>
      <c r="RGC128" s="908"/>
      <c r="RGD128" s="908"/>
      <c r="RGE128" s="908"/>
      <c r="RGF128" s="908"/>
      <c r="RGG128" s="908"/>
      <c r="RGH128" s="908"/>
      <c r="RGI128" s="908"/>
      <c r="RGJ128" s="908"/>
      <c r="RGK128" s="908"/>
      <c r="RGL128" s="908"/>
      <c r="RGM128" s="908"/>
      <c r="RGN128" s="908"/>
      <c r="RGO128" s="908"/>
      <c r="RGP128" s="908"/>
      <c r="RGQ128" s="908"/>
      <c r="RGR128" s="908"/>
      <c r="RGS128" s="908"/>
      <c r="RGT128" s="908"/>
      <c r="RGU128" s="908"/>
      <c r="RGV128" s="908"/>
      <c r="RGW128" s="908"/>
      <c r="RGX128" s="908"/>
      <c r="RGY128" s="908"/>
      <c r="RGZ128" s="908"/>
      <c r="RHA128" s="908"/>
      <c r="RHB128" s="908"/>
      <c r="RHC128" s="908"/>
      <c r="RHD128" s="908"/>
      <c r="RHE128" s="908"/>
      <c r="RHF128" s="908"/>
      <c r="RHG128" s="908"/>
      <c r="RHH128" s="908"/>
      <c r="RHI128" s="908"/>
      <c r="RHJ128" s="908"/>
      <c r="RHK128" s="908"/>
      <c r="RHL128" s="908"/>
      <c r="RHM128" s="908"/>
      <c r="RHN128" s="908"/>
      <c r="RHO128" s="908"/>
      <c r="RHP128" s="908"/>
      <c r="RHQ128" s="908"/>
      <c r="RHR128" s="908"/>
      <c r="RHS128" s="908"/>
      <c r="RHT128" s="908"/>
      <c r="RHU128" s="908"/>
      <c r="RHV128" s="908"/>
      <c r="RHW128" s="908"/>
      <c r="RHX128" s="908"/>
      <c r="RHY128" s="908"/>
      <c r="RHZ128" s="908"/>
      <c r="RIA128" s="908"/>
      <c r="RIB128" s="908"/>
      <c r="RIC128" s="908"/>
      <c r="RID128" s="908"/>
      <c r="RIE128" s="908"/>
      <c r="RIF128" s="908"/>
      <c r="RIG128" s="908"/>
      <c r="RIH128" s="908"/>
      <c r="RII128" s="908"/>
      <c r="RIJ128" s="908"/>
      <c r="RIK128" s="908"/>
      <c r="RIL128" s="908"/>
      <c r="RIM128" s="908"/>
      <c r="RIN128" s="908"/>
      <c r="RIO128" s="908"/>
      <c r="RIP128" s="908"/>
      <c r="RIQ128" s="908"/>
      <c r="RIR128" s="908"/>
      <c r="RIS128" s="908"/>
      <c r="RIT128" s="908"/>
      <c r="RIU128" s="908"/>
      <c r="RIV128" s="908"/>
      <c r="RIW128" s="908"/>
      <c r="RIX128" s="908"/>
      <c r="RIY128" s="908"/>
      <c r="RIZ128" s="908"/>
      <c r="RJA128" s="908"/>
      <c r="RJB128" s="908"/>
      <c r="RJC128" s="908"/>
      <c r="RJD128" s="908"/>
      <c r="RJE128" s="908"/>
      <c r="RJF128" s="908"/>
      <c r="RJG128" s="908"/>
      <c r="RJH128" s="908"/>
      <c r="RJI128" s="908"/>
      <c r="RJJ128" s="908"/>
      <c r="RJK128" s="908"/>
      <c r="RJL128" s="908"/>
      <c r="RJM128" s="908"/>
      <c r="RJN128" s="908"/>
      <c r="RJO128" s="908"/>
      <c r="RJP128" s="908"/>
      <c r="RJQ128" s="908"/>
      <c r="RJR128" s="908"/>
      <c r="RJS128" s="908"/>
      <c r="RJT128" s="908"/>
      <c r="RJU128" s="908"/>
      <c r="RJV128" s="908"/>
      <c r="RJW128" s="908"/>
      <c r="RJX128" s="908"/>
      <c r="RJY128" s="908"/>
      <c r="RJZ128" s="908"/>
      <c r="RKA128" s="908"/>
      <c r="RKB128" s="908"/>
      <c r="RKC128" s="908"/>
      <c r="RKD128" s="908"/>
      <c r="RKE128" s="908"/>
      <c r="RKF128" s="908"/>
      <c r="RKG128" s="908"/>
      <c r="RKH128" s="908"/>
      <c r="RKI128" s="908"/>
      <c r="RKJ128" s="908"/>
      <c r="RKK128" s="908"/>
      <c r="RKL128" s="908"/>
      <c r="RKM128" s="908"/>
      <c r="RKN128" s="908"/>
      <c r="RKO128" s="908"/>
      <c r="RKP128" s="908"/>
      <c r="RKQ128" s="908"/>
      <c r="RKR128" s="908"/>
      <c r="RKS128" s="908"/>
      <c r="RKT128" s="908"/>
      <c r="RKU128" s="908"/>
      <c r="RKV128" s="908"/>
      <c r="RKW128" s="908"/>
      <c r="RKX128" s="908"/>
      <c r="RKY128" s="908"/>
      <c r="RKZ128" s="908"/>
      <c r="RLA128" s="908"/>
      <c r="RLB128" s="908"/>
      <c r="RLC128" s="908"/>
      <c r="RLD128" s="908"/>
      <c r="RLE128" s="908"/>
      <c r="RLF128" s="908"/>
      <c r="RLG128" s="908"/>
      <c r="RLH128" s="908"/>
      <c r="RLI128" s="908"/>
      <c r="RLJ128" s="908"/>
      <c r="RLK128" s="908"/>
      <c r="RLL128" s="908"/>
      <c r="RLM128" s="908"/>
      <c r="RLN128" s="908"/>
      <c r="RLO128" s="908"/>
      <c r="RLP128" s="908"/>
      <c r="RLQ128" s="908"/>
      <c r="RLR128" s="908"/>
      <c r="RLS128" s="908"/>
      <c r="RLT128" s="908"/>
      <c r="RLU128" s="908"/>
      <c r="RLV128" s="908"/>
      <c r="RLW128" s="908"/>
      <c r="RLX128" s="908"/>
      <c r="RLY128" s="908"/>
      <c r="RLZ128" s="908"/>
      <c r="RMA128" s="908"/>
      <c r="RMB128" s="908"/>
      <c r="RMC128" s="908"/>
      <c r="RMD128" s="908"/>
      <c r="RME128" s="908"/>
      <c r="RMF128" s="908"/>
      <c r="RMG128" s="908"/>
      <c r="RMH128" s="908"/>
      <c r="RMI128" s="908"/>
      <c r="RMJ128" s="908"/>
      <c r="RMK128" s="908"/>
      <c r="RML128" s="908"/>
      <c r="RMM128" s="908"/>
      <c r="RMN128" s="908"/>
      <c r="RMO128" s="908"/>
      <c r="RMP128" s="908"/>
      <c r="RMQ128" s="908"/>
      <c r="RMR128" s="908"/>
      <c r="RMS128" s="908"/>
      <c r="RMT128" s="908"/>
      <c r="RMU128" s="908"/>
      <c r="RMV128" s="908"/>
      <c r="RMW128" s="908"/>
      <c r="RMX128" s="908"/>
      <c r="RMY128" s="908"/>
      <c r="RMZ128" s="908"/>
      <c r="RNA128" s="908"/>
      <c r="RNB128" s="908"/>
      <c r="RNC128" s="908"/>
      <c r="RND128" s="908"/>
      <c r="RNE128" s="908"/>
      <c r="RNF128" s="908"/>
      <c r="RNG128" s="908"/>
      <c r="RNH128" s="908"/>
      <c r="RNI128" s="908"/>
      <c r="RNJ128" s="908"/>
      <c r="RNK128" s="908"/>
      <c r="RNL128" s="908"/>
      <c r="RNM128" s="908"/>
      <c r="RNN128" s="908"/>
      <c r="RNO128" s="908"/>
      <c r="RNP128" s="908"/>
      <c r="RNQ128" s="908"/>
      <c r="RNR128" s="908"/>
      <c r="RNS128" s="908"/>
      <c r="RNT128" s="908"/>
      <c r="RNU128" s="908"/>
      <c r="RNV128" s="908"/>
      <c r="RNW128" s="908"/>
      <c r="RNX128" s="908"/>
      <c r="RNY128" s="908"/>
      <c r="RNZ128" s="908"/>
      <c r="ROA128" s="908"/>
      <c r="ROB128" s="908"/>
      <c r="ROC128" s="908"/>
      <c r="ROD128" s="908"/>
      <c r="ROE128" s="908"/>
      <c r="ROF128" s="908"/>
      <c r="ROG128" s="908"/>
      <c r="ROH128" s="908"/>
      <c r="ROI128" s="908"/>
      <c r="ROJ128" s="908"/>
      <c r="ROK128" s="908"/>
      <c r="ROL128" s="908"/>
      <c r="ROM128" s="908"/>
      <c r="RON128" s="908"/>
      <c r="ROO128" s="908"/>
      <c r="ROP128" s="908"/>
      <c r="ROQ128" s="908"/>
      <c r="ROR128" s="908"/>
      <c r="ROS128" s="908"/>
      <c r="ROT128" s="908"/>
      <c r="ROU128" s="908"/>
      <c r="ROV128" s="908"/>
      <c r="ROW128" s="908"/>
      <c r="ROX128" s="908"/>
      <c r="ROY128" s="908"/>
      <c r="ROZ128" s="908"/>
      <c r="RPA128" s="908"/>
      <c r="RPB128" s="908"/>
      <c r="RPC128" s="908"/>
      <c r="RPD128" s="908"/>
      <c r="RPE128" s="908"/>
      <c r="RPF128" s="908"/>
      <c r="RPG128" s="908"/>
      <c r="RPH128" s="908"/>
      <c r="RPI128" s="908"/>
      <c r="RPJ128" s="908"/>
      <c r="RPK128" s="908"/>
      <c r="RPL128" s="908"/>
      <c r="RPM128" s="908"/>
      <c r="RPN128" s="908"/>
      <c r="RPO128" s="908"/>
      <c r="RPP128" s="908"/>
      <c r="RPQ128" s="908"/>
      <c r="RPR128" s="908"/>
      <c r="RPS128" s="908"/>
      <c r="RPT128" s="908"/>
      <c r="RPU128" s="908"/>
      <c r="RPV128" s="908"/>
      <c r="RPW128" s="908"/>
      <c r="RPX128" s="908"/>
      <c r="RPY128" s="908"/>
      <c r="RPZ128" s="908"/>
      <c r="RQA128" s="908"/>
      <c r="RQB128" s="908"/>
      <c r="RQC128" s="908"/>
      <c r="RQD128" s="908"/>
      <c r="RQE128" s="908"/>
      <c r="RQF128" s="908"/>
      <c r="RQG128" s="908"/>
      <c r="RQH128" s="908"/>
      <c r="RQI128" s="908"/>
      <c r="RQJ128" s="908"/>
      <c r="RQK128" s="908"/>
      <c r="RQL128" s="908"/>
      <c r="RQM128" s="908"/>
      <c r="RQN128" s="908"/>
      <c r="RQO128" s="908"/>
      <c r="RQP128" s="908"/>
      <c r="RQQ128" s="908"/>
      <c r="RQR128" s="908"/>
      <c r="RQS128" s="908"/>
      <c r="RQT128" s="908"/>
      <c r="RQU128" s="908"/>
      <c r="RQV128" s="908"/>
      <c r="RQW128" s="908"/>
      <c r="RQX128" s="908"/>
      <c r="RQY128" s="908"/>
      <c r="RQZ128" s="908"/>
      <c r="RRA128" s="908"/>
      <c r="RRB128" s="908"/>
      <c r="RRC128" s="908"/>
      <c r="RRD128" s="908"/>
      <c r="RRE128" s="908"/>
      <c r="RRF128" s="908"/>
      <c r="RRG128" s="908"/>
      <c r="RRH128" s="908"/>
      <c r="RRI128" s="908"/>
      <c r="RRJ128" s="908"/>
      <c r="RRK128" s="908"/>
      <c r="RRL128" s="908"/>
      <c r="RRM128" s="908"/>
      <c r="RRN128" s="908"/>
      <c r="RRO128" s="908"/>
      <c r="RRP128" s="908"/>
      <c r="RRQ128" s="908"/>
      <c r="RRR128" s="908"/>
      <c r="RRS128" s="908"/>
      <c r="RRT128" s="908"/>
      <c r="RRU128" s="908"/>
      <c r="RRV128" s="908"/>
      <c r="RRW128" s="908"/>
      <c r="RRX128" s="908"/>
      <c r="RRY128" s="908"/>
      <c r="RRZ128" s="908"/>
      <c r="RSA128" s="908"/>
      <c r="RSB128" s="908"/>
      <c r="RSC128" s="908"/>
      <c r="RSD128" s="908"/>
      <c r="RSE128" s="908"/>
      <c r="RSF128" s="908"/>
      <c r="RSG128" s="908"/>
      <c r="RSH128" s="908"/>
      <c r="RSI128" s="908"/>
      <c r="RSJ128" s="908"/>
      <c r="RSK128" s="908"/>
      <c r="RSL128" s="908"/>
      <c r="RSM128" s="908"/>
      <c r="RSN128" s="908"/>
      <c r="RSO128" s="908"/>
      <c r="RSP128" s="908"/>
      <c r="RSQ128" s="908"/>
      <c r="RSR128" s="908"/>
      <c r="RSS128" s="908"/>
      <c r="RST128" s="908"/>
      <c r="RSU128" s="908"/>
      <c r="RSV128" s="908"/>
      <c r="RSW128" s="908"/>
      <c r="RSX128" s="908"/>
      <c r="RSY128" s="908"/>
      <c r="RSZ128" s="908"/>
      <c r="RTA128" s="908"/>
      <c r="RTB128" s="908"/>
      <c r="RTC128" s="908"/>
      <c r="RTD128" s="908"/>
      <c r="RTE128" s="908"/>
      <c r="RTF128" s="908"/>
      <c r="RTG128" s="908"/>
      <c r="RTH128" s="908"/>
      <c r="RTI128" s="908"/>
      <c r="RTJ128" s="908"/>
      <c r="RTK128" s="908"/>
      <c r="RTL128" s="908"/>
      <c r="RTM128" s="908"/>
      <c r="RTN128" s="908"/>
      <c r="RTO128" s="908"/>
      <c r="RTP128" s="908"/>
      <c r="RTQ128" s="908"/>
      <c r="RTR128" s="908"/>
      <c r="RTS128" s="908"/>
      <c r="RTT128" s="908"/>
      <c r="RTU128" s="908"/>
      <c r="RTV128" s="908"/>
      <c r="RTW128" s="908"/>
      <c r="RTX128" s="908"/>
      <c r="RTY128" s="908"/>
      <c r="RTZ128" s="908"/>
      <c r="RUA128" s="908"/>
      <c r="RUB128" s="908"/>
      <c r="RUC128" s="908"/>
      <c r="RUD128" s="908"/>
      <c r="RUE128" s="908"/>
      <c r="RUF128" s="908"/>
      <c r="RUG128" s="908"/>
      <c r="RUH128" s="908"/>
      <c r="RUI128" s="908"/>
      <c r="RUJ128" s="908"/>
      <c r="RUK128" s="908"/>
      <c r="RUL128" s="908"/>
      <c r="RUM128" s="908"/>
      <c r="RUN128" s="908"/>
      <c r="RUO128" s="908"/>
      <c r="RUP128" s="908"/>
      <c r="RUQ128" s="908"/>
      <c r="RUR128" s="908"/>
      <c r="RUS128" s="908"/>
      <c r="RUT128" s="908"/>
      <c r="RUU128" s="908"/>
      <c r="RUV128" s="908"/>
      <c r="RUW128" s="908"/>
      <c r="RUX128" s="908"/>
      <c r="RUY128" s="908"/>
      <c r="RUZ128" s="908"/>
      <c r="RVA128" s="908"/>
      <c r="RVB128" s="908"/>
      <c r="RVC128" s="908"/>
      <c r="RVD128" s="908"/>
      <c r="RVE128" s="908"/>
      <c r="RVF128" s="908"/>
      <c r="RVG128" s="908"/>
      <c r="RVH128" s="908"/>
      <c r="RVI128" s="908"/>
      <c r="RVJ128" s="908"/>
      <c r="RVK128" s="908"/>
      <c r="RVL128" s="908"/>
      <c r="RVM128" s="908"/>
      <c r="RVN128" s="908"/>
      <c r="RVO128" s="908"/>
      <c r="RVP128" s="908"/>
      <c r="RVQ128" s="908"/>
      <c r="RVR128" s="908"/>
      <c r="RVS128" s="908"/>
      <c r="RVT128" s="908"/>
      <c r="RVU128" s="908"/>
      <c r="RVV128" s="908"/>
      <c r="RVW128" s="908"/>
      <c r="RVX128" s="908"/>
      <c r="RVY128" s="908"/>
      <c r="RVZ128" s="908"/>
      <c r="RWA128" s="908"/>
      <c r="RWB128" s="908"/>
      <c r="RWC128" s="908"/>
      <c r="RWD128" s="908"/>
      <c r="RWE128" s="908"/>
      <c r="RWF128" s="908"/>
      <c r="RWG128" s="908"/>
      <c r="RWH128" s="908"/>
      <c r="RWI128" s="908"/>
      <c r="RWJ128" s="908"/>
      <c r="RWK128" s="908"/>
      <c r="RWL128" s="908"/>
      <c r="RWM128" s="908"/>
      <c r="RWN128" s="908"/>
      <c r="RWO128" s="908"/>
      <c r="RWP128" s="908"/>
      <c r="RWQ128" s="908"/>
      <c r="RWR128" s="908"/>
      <c r="RWS128" s="908"/>
      <c r="RWT128" s="908"/>
      <c r="RWU128" s="908"/>
      <c r="RWV128" s="908"/>
      <c r="RWW128" s="908"/>
      <c r="RWX128" s="908"/>
      <c r="RWY128" s="908"/>
      <c r="RWZ128" s="908"/>
      <c r="RXA128" s="908"/>
      <c r="RXB128" s="908"/>
      <c r="RXC128" s="908"/>
      <c r="RXD128" s="908"/>
      <c r="RXE128" s="908"/>
      <c r="RXF128" s="908"/>
      <c r="RXG128" s="908"/>
      <c r="RXH128" s="908"/>
      <c r="RXI128" s="908"/>
      <c r="RXJ128" s="908"/>
      <c r="RXK128" s="908"/>
      <c r="RXL128" s="908"/>
      <c r="RXM128" s="908"/>
      <c r="RXN128" s="908"/>
      <c r="RXO128" s="908"/>
      <c r="RXP128" s="908"/>
      <c r="RXQ128" s="908"/>
      <c r="RXR128" s="908"/>
      <c r="RXS128" s="908"/>
      <c r="RXT128" s="908"/>
      <c r="RXU128" s="908"/>
      <c r="RXV128" s="908"/>
      <c r="RXW128" s="908"/>
      <c r="RXX128" s="908"/>
      <c r="RXY128" s="908"/>
      <c r="RXZ128" s="908"/>
      <c r="RYA128" s="908"/>
      <c r="RYB128" s="908"/>
      <c r="RYC128" s="908"/>
      <c r="RYD128" s="908"/>
      <c r="RYE128" s="908"/>
      <c r="RYF128" s="908"/>
      <c r="RYG128" s="908"/>
      <c r="RYH128" s="908"/>
      <c r="RYI128" s="908"/>
      <c r="RYJ128" s="908"/>
      <c r="RYK128" s="908"/>
      <c r="RYL128" s="908"/>
      <c r="RYM128" s="908"/>
      <c r="RYN128" s="908"/>
      <c r="RYO128" s="908"/>
      <c r="RYP128" s="908"/>
      <c r="RYQ128" s="908"/>
      <c r="RYR128" s="908"/>
      <c r="RYS128" s="908"/>
      <c r="RYT128" s="908"/>
      <c r="RYU128" s="908"/>
      <c r="RYV128" s="908"/>
      <c r="RYW128" s="908"/>
      <c r="RYX128" s="908"/>
      <c r="RYY128" s="908"/>
      <c r="RYZ128" s="908"/>
      <c r="RZA128" s="908"/>
      <c r="RZB128" s="908"/>
      <c r="RZC128" s="908"/>
      <c r="RZD128" s="908"/>
      <c r="RZE128" s="908"/>
      <c r="RZF128" s="908"/>
      <c r="RZG128" s="908"/>
      <c r="RZH128" s="908"/>
      <c r="RZI128" s="908"/>
      <c r="RZJ128" s="908"/>
      <c r="RZK128" s="908"/>
      <c r="RZL128" s="908"/>
      <c r="RZM128" s="908"/>
      <c r="RZN128" s="908"/>
      <c r="RZO128" s="908"/>
      <c r="RZP128" s="908"/>
      <c r="RZQ128" s="908"/>
      <c r="RZR128" s="908"/>
      <c r="RZS128" s="908"/>
      <c r="RZT128" s="908"/>
      <c r="RZU128" s="908"/>
      <c r="RZV128" s="908"/>
      <c r="RZW128" s="908"/>
      <c r="RZX128" s="908"/>
      <c r="RZY128" s="908"/>
      <c r="RZZ128" s="908"/>
      <c r="SAA128" s="908"/>
      <c r="SAB128" s="908"/>
      <c r="SAC128" s="908"/>
      <c r="SAD128" s="908"/>
      <c r="SAE128" s="908"/>
      <c r="SAF128" s="908"/>
      <c r="SAG128" s="908"/>
      <c r="SAH128" s="908"/>
      <c r="SAI128" s="908"/>
      <c r="SAJ128" s="908"/>
      <c r="SAK128" s="908"/>
      <c r="SAL128" s="908"/>
      <c r="SAM128" s="908"/>
      <c r="SAN128" s="908"/>
      <c r="SAO128" s="908"/>
      <c r="SAP128" s="908"/>
      <c r="SAQ128" s="908"/>
      <c r="SAR128" s="908"/>
      <c r="SAS128" s="908"/>
      <c r="SAT128" s="908"/>
      <c r="SAU128" s="908"/>
      <c r="SAV128" s="908"/>
      <c r="SAW128" s="908"/>
      <c r="SAX128" s="908"/>
      <c r="SAY128" s="908"/>
      <c r="SAZ128" s="908"/>
      <c r="SBA128" s="908"/>
      <c r="SBB128" s="908"/>
      <c r="SBC128" s="908"/>
      <c r="SBD128" s="908"/>
      <c r="SBE128" s="908"/>
      <c r="SBF128" s="908"/>
      <c r="SBG128" s="908"/>
      <c r="SBH128" s="908"/>
      <c r="SBI128" s="908"/>
      <c r="SBJ128" s="908"/>
      <c r="SBK128" s="908"/>
      <c r="SBL128" s="908"/>
      <c r="SBM128" s="908"/>
      <c r="SBN128" s="908"/>
      <c r="SBO128" s="908"/>
      <c r="SBP128" s="908"/>
      <c r="SBQ128" s="908"/>
      <c r="SBR128" s="908"/>
      <c r="SBS128" s="908"/>
      <c r="SBT128" s="908"/>
      <c r="SBU128" s="908"/>
      <c r="SBV128" s="908"/>
      <c r="SBW128" s="908"/>
      <c r="SBX128" s="908"/>
      <c r="SBY128" s="908"/>
      <c r="SBZ128" s="908"/>
      <c r="SCA128" s="908"/>
      <c r="SCB128" s="908"/>
      <c r="SCC128" s="908"/>
      <c r="SCD128" s="908"/>
      <c r="SCE128" s="908"/>
      <c r="SCF128" s="908"/>
      <c r="SCG128" s="908"/>
      <c r="SCH128" s="908"/>
      <c r="SCI128" s="908"/>
      <c r="SCJ128" s="908"/>
      <c r="SCK128" s="908"/>
      <c r="SCL128" s="908"/>
      <c r="SCM128" s="908"/>
      <c r="SCN128" s="908"/>
      <c r="SCO128" s="908"/>
      <c r="SCP128" s="908"/>
      <c r="SCQ128" s="908"/>
      <c r="SCR128" s="908"/>
      <c r="SCS128" s="908"/>
      <c r="SCT128" s="908"/>
      <c r="SCU128" s="908"/>
      <c r="SCV128" s="908"/>
      <c r="SCW128" s="908"/>
      <c r="SCX128" s="908"/>
      <c r="SCY128" s="908"/>
      <c r="SCZ128" s="908"/>
      <c r="SDA128" s="908"/>
      <c r="SDB128" s="908"/>
      <c r="SDC128" s="908"/>
      <c r="SDD128" s="908"/>
      <c r="SDE128" s="908"/>
      <c r="SDF128" s="908"/>
      <c r="SDG128" s="908"/>
      <c r="SDH128" s="908"/>
      <c r="SDI128" s="908"/>
      <c r="SDJ128" s="908"/>
      <c r="SDK128" s="908"/>
      <c r="SDL128" s="908"/>
      <c r="SDM128" s="908"/>
      <c r="SDN128" s="908"/>
      <c r="SDO128" s="908"/>
      <c r="SDP128" s="908"/>
      <c r="SDQ128" s="908"/>
      <c r="SDR128" s="908"/>
      <c r="SDS128" s="908"/>
      <c r="SDT128" s="908"/>
      <c r="SDU128" s="908"/>
      <c r="SDV128" s="908"/>
      <c r="SDW128" s="908"/>
      <c r="SDX128" s="908"/>
      <c r="SDY128" s="908"/>
      <c r="SDZ128" s="908"/>
      <c r="SEA128" s="908"/>
      <c r="SEB128" s="908"/>
      <c r="SEC128" s="908"/>
      <c r="SED128" s="908"/>
      <c r="SEE128" s="908"/>
      <c r="SEF128" s="908"/>
      <c r="SEG128" s="908"/>
      <c r="SEH128" s="908"/>
      <c r="SEI128" s="908"/>
      <c r="SEJ128" s="908"/>
      <c r="SEK128" s="908"/>
      <c r="SEL128" s="908"/>
      <c r="SEM128" s="908"/>
      <c r="SEN128" s="908"/>
      <c r="SEO128" s="908"/>
      <c r="SEP128" s="908"/>
      <c r="SEQ128" s="908"/>
      <c r="SER128" s="908"/>
      <c r="SES128" s="908"/>
      <c r="SET128" s="908"/>
      <c r="SEU128" s="908"/>
      <c r="SEV128" s="908"/>
      <c r="SEW128" s="908"/>
      <c r="SEX128" s="908"/>
      <c r="SEY128" s="908"/>
      <c r="SEZ128" s="908"/>
      <c r="SFA128" s="908"/>
      <c r="SFB128" s="908"/>
      <c r="SFC128" s="908"/>
      <c r="SFD128" s="908"/>
      <c r="SFE128" s="908"/>
      <c r="SFF128" s="908"/>
      <c r="SFG128" s="908"/>
      <c r="SFH128" s="908"/>
      <c r="SFI128" s="908"/>
      <c r="SFJ128" s="908"/>
      <c r="SFK128" s="908"/>
      <c r="SFL128" s="908"/>
      <c r="SFM128" s="908"/>
      <c r="SFN128" s="908"/>
      <c r="SFO128" s="908"/>
      <c r="SFP128" s="908"/>
      <c r="SFQ128" s="908"/>
      <c r="SFR128" s="908"/>
      <c r="SFS128" s="908"/>
      <c r="SFT128" s="908"/>
      <c r="SFU128" s="908"/>
      <c r="SFV128" s="908"/>
      <c r="SFW128" s="908"/>
      <c r="SFX128" s="908"/>
      <c r="SFY128" s="908"/>
      <c r="SFZ128" s="908"/>
      <c r="SGA128" s="908"/>
      <c r="SGB128" s="908"/>
      <c r="SGC128" s="908"/>
      <c r="SGD128" s="908"/>
      <c r="SGE128" s="908"/>
      <c r="SGF128" s="908"/>
      <c r="SGG128" s="908"/>
      <c r="SGH128" s="908"/>
      <c r="SGI128" s="908"/>
      <c r="SGJ128" s="908"/>
      <c r="SGK128" s="908"/>
      <c r="SGL128" s="908"/>
      <c r="SGM128" s="908"/>
      <c r="SGN128" s="908"/>
      <c r="SGO128" s="908"/>
      <c r="SGP128" s="908"/>
      <c r="SGQ128" s="908"/>
      <c r="SGR128" s="908"/>
      <c r="SGS128" s="908"/>
      <c r="SGT128" s="908"/>
      <c r="SGU128" s="908"/>
      <c r="SGV128" s="908"/>
      <c r="SGW128" s="908"/>
      <c r="SGX128" s="908"/>
      <c r="SGY128" s="908"/>
      <c r="SGZ128" s="908"/>
      <c r="SHA128" s="908"/>
      <c r="SHB128" s="908"/>
      <c r="SHC128" s="908"/>
      <c r="SHD128" s="908"/>
      <c r="SHE128" s="908"/>
      <c r="SHF128" s="908"/>
      <c r="SHG128" s="908"/>
      <c r="SHH128" s="908"/>
      <c r="SHI128" s="908"/>
      <c r="SHJ128" s="908"/>
      <c r="SHK128" s="908"/>
      <c r="SHL128" s="908"/>
      <c r="SHM128" s="908"/>
      <c r="SHN128" s="908"/>
      <c r="SHO128" s="908"/>
      <c r="SHP128" s="908"/>
      <c r="SHQ128" s="908"/>
      <c r="SHR128" s="908"/>
      <c r="SHS128" s="908"/>
      <c r="SHT128" s="908"/>
      <c r="SHU128" s="908"/>
      <c r="SHV128" s="908"/>
      <c r="SHW128" s="908"/>
      <c r="SHX128" s="908"/>
      <c r="SHY128" s="908"/>
      <c r="SHZ128" s="908"/>
      <c r="SIA128" s="908"/>
      <c r="SIB128" s="908"/>
      <c r="SIC128" s="908"/>
      <c r="SID128" s="908"/>
      <c r="SIE128" s="908"/>
      <c r="SIF128" s="908"/>
      <c r="SIG128" s="908"/>
      <c r="SIH128" s="908"/>
      <c r="SII128" s="908"/>
      <c r="SIJ128" s="908"/>
      <c r="SIK128" s="908"/>
      <c r="SIL128" s="908"/>
      <c r="SIM128" s="908"/>
      <c r="SIN128" s="908"/>
      <c r="SIO128" s="908"/>
      <c r="SIP128" s="908"/>
      <c r="SIQ128" s="908"/>
      <c r="SIR128" s="908"/>
      <c r="SIS128" s="908"/>
      <c r="SIT128" s="908"/>
      <c r="SIU128" s="908"/>
      <c r="SIV128" s="908"/>
      <c r="SIW128" s="908"/>
      <c r="SIX128" s="908"/>
      <c r="SIY128" s="908"/>
      <c r="SIZ128" s="908"/>
      <c r="SJA128" s="908"/>
      <c r="SJB128" s="908"/>
      <c r="SJC128" s="908"/>
      <c r="SJD128" s="908"/>
      <c r="SJE128" s="908"/>
      <c r="SJF128" s="908"/>
      <c r="SJG128" s="908"/>
      <c r="SJH128" s="908"/>
      <c r="SJI128" s="908"/>
      <c r="SJJ128" s="908"/>
      <c r="SJK128" s="908"/>
      <c r="SJL128" s="908"/>
      <c r="SJM128" s="908"/>
      <c r="SJN128" s="908"/>
      <c r="SJO128" s="908"/>
      <c r="SJP128" s="908"/>
      <c r="SJQ128" s="908"/>
      <c r="SJR128" s="908"/>
      <c r="SJS128" s="908"/>
      <c r="SJT128" s="908"/>
      <c r="SJU128" s="908"/>
      <c r="SJV128" s="908"/>
      <c r="SJW128" s="908"/>
      <c r="SJX128" s="908"/>
      <c r="SJY128" s="908"/>
      <c r="SJZ128" s="908"/>
      <c r="SKA128" s="908"/>
      <c r="SKB128" s="908"/>
      <c r="SKC128" s="908"/>
      <c r="SKD128" s="908"/>
      <c r="SKE128" s="908"/>
      <c r="SKF128" s="908"/>
      <c r="SKG128" s="908"/>
      <c r="SKH128" s="908"/>
      <c r="SKI128" s="908"/>
      <c r="SKJ128" s="908"/>
      <c r="SKK128" s="908"/>
      <c r="SKL128" s="908"/>
      <c r="SKM128" s="908"/>
      <c r="SKN128" s="908"/>
      <c r="SKO128" s="908"/>
      <c r="SKP128" s="908"/>
      <c r="SKQ128" s="908"/>
      <c r="SKR128" s="908"/>
      <c r="SKS128" s="908"/>
      <c r="SKT128" s="908"/>
      <c r="SKU128" s="908"/>
      <c r="SKV128" s="908"/>
      <c r="SKW128" s="908"/>
      <c r="SKX128" s="908"/>
      <c r="SKY128" s="908"/>
      <c r="SKZ128" s="908"/>
      <c r="SLA128" s="908"/>
      <c r="SLB128" s="908"/>
      <c r="SLC128" s="908"/>
      <c r="SLD128" s="908"/>
      <c r="SLE128" s="908"/>
      <c r="SLF128" s="908"/>
      <c r="SLG128" s="908"/>
      <c r="SLH128" s="908"/>
      <c r="SLI128" s="908"/>
      <c r="SLJ128" s="908"/>
      <c r="SLK128" s="908"/>
      <c r="SLL128" s="908"/>
      <c r="SLM128" s="908"/>
      <c r="SLN128" s="908"/>
      <c r="SLO128" s="908"/>
      <c r="SLP128" s="908"/>
      <c r="SLQ128" s="908"/>
      <c r="SLR128" s="908"/>
      <c r="SLS128" s="908"/>
      <c r="SLT128" s="908"/>
      <c r="SLU128" s="908"/>
      <c r="SLV128" s="908"/>
      <c r="SLW128" s="908"/>
      <c r="SLX128" s="908"/>
      <c r="SLY128" s="908"/>
      <c r="SLZ128" s="908"/>
      <c r="SMA128" s="908"/>
      <c r="SMB128" s="908"/>
      <c r="SMC128" s="908"/>
      <c r="SMD128" s="908"/>
      <c r="SME128" s="908"/>
      <c r="SMF128" s="908"/>
      <c r="SMG128" s="908"/>
      <c r="SMH128" s="908"/>
      <c r="SMI128" s="908"/>
      <c r="SMJ128" s="908"/>
      <c r="SMK128" s="908"/>
      <c r="SML128" s="908"/>
      <c r="SMM128" s="908"/>
      <c r="SMN128" s="908"/>
      <c r="SMO128" s="908"/>
      <c r="SMP128" s="908"/>
      <c r="SMQ128" s="908"/>
      <c r="SMR128" s="908"/>
      <c r="SMS128" s="908"/>
      <c r="SMT128" s="908"/>
      <c r="SMU128" s="908"/>
      <c r="SMV128" s="908"/>
      <c r="SMW128" s="908"/>
      <c r="SMX128" s="908"/>
      <c r="SMY128" s="908"/>
      <c r="SMZ128" s="908"/>
      <c r="SNA128" s="908"/>
      <c r="SNB128" s="908"/>
      <c r="SNC128" s="908"/>
      <c r="SND128" s="908"/>
      <c r="SNE128" s="908"/>
      <c r="SNF128" s="908"/>
      <c r="SNG128" s="908"/>
      <c r="SNH128" s="908"/>
      <c r="SNI128" s="908"/>
      <c r="SNJ128" s="908"/>
      <c r="SNK128" s="908"/>
      <c r="SNL128" s="908"/>
      <c r="SNM128" s="908"/>
      <c r="SNN128" s="908"/>
      <c r="SNO128" s="908"/>
      <c r="SNP128" s="908"/>
      <c r="SNQ128" s="908"/>
      <c r="SNR128" s="908"/>
      <c r="SNS128" s="908"/>
      <c r="SNT128" s="908"/>
      <c r="SNU128" s="908"/>
      <c r="SNV128" s="908"/>
      <c r="SNW128" s="908"/>
      <c r="SNX128" s="908"/>
      <c r="SNY128" s="908"/>
      <c r="SNZ128" s="908"/>
      <c r="SOA128" s="908"/>
      <c r="SOB128" s="908"/>
      <c r="SOC128" s="908"/>
      <c r="SOD128" s="908"/>
      <c r="SOE128" s="908"/>
      <c r="SOF128" s="908"/>
      <c r="SOG128" s="908"/>
      <c r="SOH128" s="908"/>
      <c r="SOI128" s="908"/>
      <c r="SOJ128" s="908"/>
      <c r="SOK128" s="908"/>
      <c r="SOL128" s="908"/>
      <c r="SOM128" s="908"/>
      <c r="SON128" s="908"/>
      <c r="SOO128" s="908"/>
      <c r="SOP128" s="908"/>
      <c r="SOQ128" s="908"/>
      <c r="SOR128" s="908"/>
      <c r="SOS128" s="908"/>
      <c r="SOT128" s="908"/>
      <c r="SOU128" s="908"/>
      <c r="SOV128" s="908"/>
      <c r="SOW128" s="908"/>
      <c r="SOX128" s="908"/>
      <c r="SOY128" s="908"/>
      <c r="SOZ128" s="908"/>
      <c r="SPA128" s="908"/>
      <c r="SPB128" s="908"/>
      <c r="SPC128" s="908"/>
      <c r="SPD128" s="908"/>
      <c r="SPE128" s="908"/>
      <c r="SPF128" s="908"/>
      <c r="SPG128" s="908"/>
      <c r="SPH128" s="908"/>
      <c r="SPI128" s="908"/>
      <c r="SPJ128" s="908"/>
      <c r="SPK128" s="908"/>
      <c r="SPL128" s="908"/>
      <c r="SPM128" s="908"/>
      <c r="SPN128" s="908"/>
      <c r="SPO128" s="908"/>
      <c r="SPP128" s="908"/>
      <c r="SPQ128" s="908"/>
      <c r="SPR128" s="908"/>
      <c r="SPS128" s="908"/>
      <c r="SPT128" s="908"/>
      <c r="SPU128" s="908"/>
      <c r="SPV128" s="908"/>
      <c r="SPW128" s="908"/>
      <c r="SPX128" s="908"/>
      <c r="SPY128" s="908"/>
      <c r="SPZ128" s="908"/>
      <c r="SQA128" s="908"/>
      <c r="SQB128" s="908"/>
      <c r="SQC128" s="908"/>
      <c r="SQD128" s="908"/>
      <c r="SQE128" s="908"/>
      <c r="SQF128" s="908"/>
      <c r="SQG128" s="908"/>
      <c r="SQH128" s="908"/>
      <c r="SQI128" s="908"/>
      <c r="SQJ128" s="908"/>
      <c r="SQK128" s="908"/>
      <c r="SQL128" s="908"/>
      <c r="SQM128" s="908"/>
      <c r="SQN128" s="908"/>
      <c r="SQO128" s="908"/>
      <c r="SQP128" s="908"/>
      <c r="SQQ128" s="908"/>
      <c r="SQR128" s="908"/>
      <c r="SQS128" s="908"/>
      <c r="SQT128" s="908"/>
      <c r="SQU128" s="908"/>
      <c r="SQV128" s="908"/>
      <c r="SQW128" s="908"/>
      <c r="SQX128" s="908"/>
      <c r="SQY128" s="908"/>
      <c r="SQZ128" s="908"/>
      <c r="SRA128" s="908"/>
      <c r="SRB128" s="908"/>
      <c r="SRC128" s="908"/>
      <c r="SRD128" s="908"/>
      <c r="SRE128" s="908"/>
      <c r="SRF128" s="908"/>
      <c r="SRG128" s="908"/>
      <c r="SRH128" s="908"/>
      <c r="SRI128" s="908"/>
      <c r="SRJ128" s="908"/>
      <c r="SRK128" s="908"/>
      <c r="SRL128" s="908"/>
      <c r="SRM128" s="908"/>
      <c r="SRN128" s="908"/>
      <c r="SRO128" s="908"/>
      <c r="SRP128" s="908"/>
      <c r="SRQ128" s="908"/>
      <c r="SRR128" s="908"/>
      <c r="SRS128" s="908"/>
      <c r="SRT128" s="908"/>
      <c r="SRU128" s="908"/>
      <c r="SRV128" s="908"/>
      <c r="SRW128" s="908"/>
      <c r="SRX128" s="908"/>
      <c r="SRY128" s="908"/>
      <c r="SRZ128" s="908"/>
      <c r="SSA128" s="908"/>
      <c r="SSB128" s="908"/>
      <c r="SSC128" s="908"/>
      <c r="SSD128" s="908"/>
      <c r="SSE128" s="908"/>
      <c r="SSF128" s="908"/>
      <c r="SSG128" s="908"/>
      <c r="SSH128" s="908"/>
      <c r="SSI128" s="908"/>
      <c r="SSJ128" s="908"/>
      <c r="SSK128" s="908"/>
      <c r="SSL128" s="908"/>
      <c r="SSM128" s="908"/>
      <c r="SSN128" s="908"/>
      <c r="SSO128" s="908"/>
      <c r="SSP128" s="908"/>
      <c r="SSQ128" s="908"/>
      <c r="SSR128" s="908"/>
      <c r="SSS128" s="908"/>
      <c r="SST128" s="908"/>
      <c r="SSU128" s="908"/>
      <c r="SSV128" s="908"/>
      <c r="SSW128" s="908"/>
      <c r="SSX128" s="908"/>
      <c r="SSY128" s="908"/>
      <c r="SSZ128" s="908"/>
      <c r="STA128" s="908"/>
      <c r="STB128" s="908"/>
      <c r="STC128" s="908"/>
      <c r="STD128" s="908"/>
      <c r="STE128" s="908"/>
      <c r="STF128" s="908"/>
      <c r="STG128" s="908"/>
      <c r="STH128" s="908"/>
      <c r="STI128" s="908"/>
      <c r="STJ128" s="908"/>
      <c r="STK128" s="908"/>
      <c r="STL128" s="908"/>
      <c r="STM128" s="908"/>
      <c r="STN128" s="908"/>
      <c r="STO128" s="908"/>
      <c r="STP128" s="908"/>
      <c r="STQ128" s="908"/>
      <c r="STR128" s="908"/>
      <c r="STS128" s="908"/>
      <c r="STT128" s="908"/>
      <c r="STU128" s="908"/>
      <c r="STV128" s="908"/>
      <c r="STW128" s="908"/>
      <c r="STX128" s="908"/>
      <c r="STY128" s="908"/>
      <c r="STZ128" s="908"/>
      <c r="SUA128" s="908"/>
      <c r="SUB128" s="908"/>
      <c r="SUC128" s="908"/>
      <c r="SUD128" s="908"/>
      <c r="SUE128" s="908"/>
      <c r="SUF128" s="908"/>
      <c r="SUG128" s="908"/>
      <c r="SUH128" s="908"/>
      <c r="SUI128" s="908"/>
      <c r="SUJ128" s="908"/>
      <c r="SUK128" s="908"/>
      <c r="SUL128" s="908"/>
      <c r="SUM128" s="908"/>
      <c r="SUN128" s="908"/>
      <c r="SUO128" s="908"/>
      <c r="SUP128" s="908"/>
      <c r="SUQ128" s="908"/>
      <c r="SUR128" s="908"/>
      <c r="SUS128" s="908"/>
      <c r="SUT128" s="908"/>
      <c r="SUU128" s="908"/>
      <c r="SUV128" s="908"/>
      <c r="SUW128" s="908"/>
      <c r="SUX128" s="908"/>
      <c r="SUY128" s="908"/>
      <c r="SUZ128" s="908"/>
      <c r="SVA128" s="908"/>
      <c r="SVB128" s="908"/>
      <c r="SVC128" s="908"/>
      <c r="SVD128" s="908"/>
      <c r="SVE128" s="908"/>
      <c r="SVF128" s="908"/>
      <c r="SVG128" s="908"/>
      <c r="SVH128" s="908"/>
      <c r="SVI128" s="908"/>
      <c r="SVJ128" s="908"/>
      <c r="SVK128" s="908"/>
      <c r="SVL128" s="908"/>
      <c r="SVM128" s="908"/>
      <c r="SVN128" s="908"/>
      <c r="SVO128" s="908"/>
      <c r="SVP128" s="908"/>
      <c r="SVQ128" s="908"/>
      <c r="SVR128" s="908"/>
      <c r="SVS128" s="908"/>
      <c r="SVT128" s="908"/>
      <c r="SVU128" s="908"/>
      <c r="SVV128" s="908"/>
      <c r="SVW128" s="908"/>
      <c r="SVX128" s="908"/>
      <c r="SVY128" s="908"/>
      <c r="SVZ128" s="908"/>
      <c r="SWA128" s="908"/>
      <c r="SWB128" s="908"/>
      <c r="SWC128" s="908"/>
      <c r="SWD128" s="908"/>
      <c r="SWE128" s="908"/>
      <c r="SWF128" s="908"/>
      <c r="SWG128" s="908"/>
      <c r="SWH128" s="908"/>
      <c r="SWI128" s="908"/>
      <c r="SWJ128" s="908"/>
      <c r="SWK128" s="908"/>
      <c r="SWL128" s="908"/>
      <c r="SWM128" s="908"/>
      <c r="SWN128" s="908"/>
      <c r="SWO128" s="908"/>
      <c r="SWP128" s="908"/>
      <c r="SWQ128" s="908"/>
      <c r="SWR128" s="908"/>
      <c r="SWS128" s="908"/>
      <c r="SWT128" s="908"/>
      <c r="SWU128" s="908"/>
      <c r="SWV128" s="908"/>
      <c r="SWW128" s="908"/>
      <c r="SWX128" s="908"/>
      <c r="SWY128" s="908"/>
      <c r="SWZ128" s="908"/>
      <c r="SXA128" s="908"/>
      <c r="SXB128" s="908"/>
      <c r="SXC128" s="908"/>
      <c r="SXD128" s="908"/>
      <c r="SXE128" s="908"/>
      <c r="SXF128" s="908"/>
      <c r="SXG128" s="908"/>
      <c r="SXH128" s="908"/>
      <c r="SXI128" s="908"/>
      <c r="SXJ128" s="908"/>
      <c r="SXK128" s="908"/>
      <c r="SXL128" s="908"/>
      <c r="SXM128" s="908"/>
      <c r="SXN128" s="908"/>
      <c r="SXO128" s="908"/>
      <c r="SXP128" s="908"/>
      <c r="SXQ128" s="908"/>
      <c r="SXR128" s="908"/>
      <c r="SXS128" s="908"/>
      <c r="SXT128" s="908"/>
      <c r="SXU128" s="908"/>
      <c r="SXV128" s="908"/>
      <c r="SXW128" s="908"/>
      <c r="SXX128" s="908"/>
      <c r="SXY128" s="908"/>
      <c r="SXZ128" s="908"/>
      <c r="SYA128" s="908"/>
      <c r="SYB128" s="908"/>
      <c r="SYC128" s="908"/>
      <c r="SYD128" s="908"/>
      <c r="SYE128" s="908"/>
      <c r="SYF128" s="908"/>
      <c r="SYG128" s="908"/>
      <c r="SYH128" s="908"/>
      <c r="SYI128" s="908"/>
      <c r="SYJ128" s="908"/>
      <c r="SYK128" s="908"/>
      <c r="SYL128" s="908"/>
      <c r="SYM128" s="908"/>
      <c r="SYN128" s="908"/>
      <c r="SYO128" s="908"/>
      <c r="SYP128" s="908"/>
      <c r="SYQ128" s="908"/>
      <c r="SYR128" s="908"/>
      <c r="SYS128" s="908"/>
      <c r="SYT128" s="908"/>
      <c r="SYU128" s="908"/>
      <c r="SYV128" s="908"/>
      <c r="SYW128" s="908"/>
      <c r="SYX128" s="908"/>
      <c r="SYY128" s="908"/>
      <c r="SYZ128" s="908"/>
      <c r="SZA128" s="908"/>
      <c r="SZB128" s="908"/>
      <c r="SZC128" s="908"/>
      <c r="SZD128" s="908"/>
      <c r="SZE128" s="908"/>
      <c r="SZF128" s="908"/>
      <c r="SZG128" s="908"/>
      <c r="SZH128" s="908"/>
      <c r="SZI128" s="908"/>
      <c r="SZJ128" s="908"/>
      <c r="SZK128" s="908"/>
      <c r="SZL128" s="908"/>
      <c r="SZM128" s="908"/>
      <c r="SZN128" s="908"/>
      <c r="SZO128" s="908"/>
      <c r="SZP128" s="908"/>
      <c r="SZQ128" s="908"/>
      <c r="SZR128" s="908"/>
      <c r="SZS128" s="908"/>
      <c r="SZT128" s="908"/>
      <c r="SZU128" s="908"/>
      <c r="SZV128" s="908"/>
      <c r="SZW128" s="908"/>
      <c r="SZX128" s="908"/>
      <c r="SZY128" s="908"/>
      <c r="SZZ128" s="908"/>
      <c r="TAA128" s="908"/>
      <c r="TAB128" s="908"/>
      <c r="TAC128" s="908"/>
      <c r="TAD128" s="908"/>
      <c r="TAE128" s="908"/>
      <c r="TAF128" s="908"/>
      <c r="TAG128" s="908"/>
      <c r="TAH128" s="908"/>
      <c r="TAI128" s="908"/>
      <c r="TAJ128" s="908"/>
      <c r="TAK128" s="908"/>
      <c r="TAL128" s="908"/>
      <c r="TAM128" s="908"/>
      <c r="TAN128" s="908"/>
      <c r="TAO128" s="908"/>
      <c r="TAP128" s="908"/>
      <c r="TAQ128" s="908"/>
      <c r="TAR128" s="908"/>
      <c r="TAS128" s="908"/>
      <c r="TAT128" s="908"/>
      <c r="TAU128" s="908"/>
      <c r="TAV128" s="908"/>
      <c r="TAW128" s="908"/>
      <c r="TAX128" s="908"/>
      <c r="TAY128" s="908"/>
      <c r="TAZ128" s="908"/>
      <c r="TBA128" s="908"/>
      <c r="TBB128" s="908"/>
      <c r="TBC128" s="908"/>
      <c r="TBD128" s="908"/>
      <c r="TBE128" s="908"/>
      <c r="TBF128" s="908"/>
      <c r="TBG128" s="908"/>
      <c r="TBH128" s="908"/>
      <c r="TBI128" s="908"/>
      <c r="TBJ128" s="908"/>
      <c r="TBK128" s="908"/>
      <c r="TBL128" s="908"/>
      <c r="TBM128" s="908"/>
      <c r="TBN128" s="908"/>
      <c r="TBO128" s="908"/>
      <c r="TBP128" s="908"/>
      <c r="TBQ128" s="908"/>
      <c r="TBR128" s="908"/>
      <c r="TBS128" s="908"/>
      <c r="TBT128" s="908"/>
      <c r="TBU128" s="908"/>
      <c r="TBV128" s="908"/>
      <c r="TBW128" s="908"/>
      <c r="TBX128" s="908"/>
      <c r="TBY128" s="908"/>
      <c r="TBZ128" s="908"/>
      <c r="TCA128" s="908"/>
      <c r="TCB128" s="908"/>
      <c r="TCC128" s="908"/>
      <c r="TCD128" s="908"/>
      <c r="TCE128" s="908"/>
      <c r="TCF128" s="908"/>
      <c r="TCG128" s="908"/>
      <c r="TCH128" s="908"/>
      <c r="TCI128" s="908"/>
      <c r="TCJ128" s="908"/>
      <c r="TCK128" s="908"/>
      <c r="TCL128" s="908"/>
      <c r="TCM128" s="908"/>
      <c r="TCN128" s="908"/>
      <c r="TCO128" s="908"/>
      <c r="TCP128" s="908"/>
      <c r="TCQ128" s="908"/>
      <c r="TCR128" s="908"/>
      <c r="TCS128" s="908"/>
      <c r="TCT128" s="908"/>
      <c r="TCU128" s="908"/>
      <c r="TCV128" s="908"/>
      <c r="TCW128" s="908"/>
      <c r="TCX128" s="908"/>
      <c r="TCY128" s="908"/>
      <c r="TCZ128" s="908"/>
      <c r="TDA128" s="908"/>
      <c r="TDB128" s="908"/>
      <c r="TDC128" s="908"/>
      <c r="TDD128" s="908"/>
      <c r="TDE128" s="908"/>
      <c r="TDF128" s="908"/>
      <c r="TDG128" s="908"/>
      <c r="TDH128" s="908"/>
      <c r="TDI128" s="908"/>
      <c r="TDJ128" s="908"/>
      <c r="TDK128" s="908"/>
      <c r="TDL128" s="908"/>
      <c r="TDM128" s="908"/>
      <c r="TDN128" s="908"/>
      <c r="TDO128" s="908"/>
      <c r="TDP128" s="908"/>
      <c r="TDQ128" s="908"/>
      <c r="TDR128" s="908"/>
      <c r="TDS128" s="908"/>
      <c r="TDT128" s="908"/>
      <c r="TDU128" s="908"/>
      <c r="TDV128" s="908"/>
      <c r="TDW128" s="908"/>
      <c r="TDX128" s="908"/>
      <c r="TDY128" s="908"/>
      <c r="TDZ128" s="908"/>
      <c r="TEA128" s="908"/>
      <c r="TEB128" s="908"/>
      <c r="TEC128" s="908"/>
      <c r="TED128" s="908"/>
      <c r="TEE128" s="908"/>
      <c r="TEF128" s="908"/>
      <c r="TEG128" s="908"/>
      <c r="TEH128" s="908"/>
      <c r="TEI128" s="908"/>
      <c r="TEJ128" s="908"/>
      <c r="TEK128" s="908"/>
      <c r="TEL128" s="908"/>
      <c r="TEM128" s="908"/>
      <c r="TEN128" s="908"/>
      <c r="TEO128" s="908"/>
      <c r="TEP128" s="908"/>
      <c r="TEQ128" s="908"/>
      <c r="TER128" s="908"/>
      <c r="TES128" s="908"/>
      <c r="TET128" s="908"/>
      <c r="TEU128" s="908"/>
      <c r="TEV128" s="908"/>
      <c r="TEW128" s="908"/>
      <c r="TEX128" s="908"/>
      <c r="TEY128" s="908"/>
      <c r="TEZ128" s="908"/>
      <c r="TFA128" s="908"/>
      <c r="TFB128" s="908"/>
      <c r="TFC128" s="908"/>
      <c r="TFD128" s="908"/>
      <c r="TFE128" s="908"/>
      <c r="TFF128" s="908"/>
      <c r="TFG128" s="908"/>
      <c r="TFH128" s="908"/>
      <c r="TFI128" s="908"/>
      <c r="TFJ128" s="908"/>
      <c r="TFK128" s="908"/>
      <c r="TFL128" s="908"/>
      <c r="TFM128" s="908"/>
      <c r="TFN128" s="908"/>
      <c r="TFO128" s="908"/>
      <c r="TFP128" s="908"/>
      <c r="TFQ128" s="908"/>
      <c r="TFR128" s="908"/>
      <c r="TFS128" s="908"/>
      <c r="TFT128" s="908"/>
      <c r="TFU128" s="908"/>
      <c r="TFV128" s="908"/>
      <c r="TFW128" s="908"/>
      <c r="TFX128" s="908"/>
      <c r="TFY128" s="908"/>
      <c r="TFZ128" s="908"/>
      <c r="TGA128" s="908"/>
      <c r="TGB128" s="908"/>
      <c r="TGC128" s="908"/>
      <c r="TGD128" s="908"/>
      <c r="TGE128" s="908"/>
      <c r="TGF128" s="908"/>
      <c r="TGG128" s="908"/>
      <c r="TGH128" s="908"/>
      <c r="TGI128" s="908"/>
      <c r="TGJ128" s="908"/>
      <c r="TGK128" s="908"/>
      <c r="TGL128" s="908"/>
      <c r="TGM128" s="908"/>
      <c r="TGN128" s="908"/>
      <c r="TGO128" s="908"/>
      <c r="TGP128" s="908"/>
      <c r="TGQ128" s="908"/>
      <c r="TGR128" s="908"/>
      <c r="TGS128" s="908"/>
      <c r="TGT128" s="908"/>
      <c r="TGU128" s="908"/>
      <c r="TGV128" s="908"/>
      <c r="TGW128" s="908"/>
      <c r="TGX128" s="908"/>
      <c r="TGY128" s="908"/>
      <c r="TGZ128" s="908"/>
      <c r="THA128" s="908"/>
      <c r="THB128" s="908"/>
      <c r="THC128" s="908"/>
      <c r="THD128" s="908"/>
      <c r="THE128" s="908"/>
      <c r="THF128" s="908"/>
      <c r="THG128" s="908"/>
      <c r="THH128" s="908"/>
      <c r="THI128" s="908"/>
      <c r="THJ128" s="908"/>
      <c r="THK128" s="908"/>
      <c r="THL128" s="908"/>
      <c r="THM128" s="908"/>
      <c r="THN128" s="908"/>
      <c r="THO128" s="908"/>
      <c r="THP128" s="908"/>
      <c r="THQ128" s="908"/>
      <c r="THR128" s="908"/>
      <c r="THS128" s="908"/>
      <c r="THT128" s="908"/>
      <c r="THU128" s="908"/>
      <c r="THV128" s="908"/>
      <c r="THW128" s="908"/>
      <c r="THX128" s="908"/>
      <c r="THY128" s="908"/>
      <c r="THZ128" s="908"/>
      <c r="TIA128" s="908"/>
      <c r="TIB128" s="908"/>
      <c r="TIC128" s="908"/>
      <c r="TID128" s="908"/>
      <c r="TIE128" s="908"/>
      <c r="TIF128" s="908"/>
      <c r="TIG128" s="908"/>
      <c r="TIH128" s="908"/>
      <c r="TII128" s="908"/>
      <c r="TIJ128" s="908"/>
      <c r="TIK128" s="908"/>
      <c r="TIL128" s="908"/>
      <c r="TIM128" s="908"/>
      <c r="TIN128" s="908"/>
      <c r="TIO128" s="908"/>
      <c r="TIP128" s="908"/>
      <c r="TIQ128" s="908"/>
      <c r="TIR128" s="908"/>
      <c r="TIS128" s="908"/>
      <c r="TIT128" s="908"/>
      <c r="TIU128" s="908"/>
      <c r="TIV128" s="908"/>
      <c r="TIW128" s="908"/>
      <c r="TIX128" s="908"/>
      <c r="TIY128" s="908"/>
      <c r="TIZ128" s="908"/>
      <c r="TJA128" s="908"/>
      <c r="TJB128" s="908"/>
      <c r="TJC128" s="908"/>
      <c r="TJD128" s="908"/>
      <c r="TJE128" s="908"/>
      <c r="TJF128" s="908"/>
      <c r="TJG128" s="908"/>
      <c r="TJH128" s="908"/>
      <c r="TJI128" s="908"/>
      <c r="TJJ128" s="908"/>
      <c r="TJK128" s="908"/>
      <c r="TJL128" s="908"/>
      <c r="TJM128" s="908"/>
      <c r="TJN128" s="908"/>
      <c r="TJO128" s="908"/>
      <c r="TJP128" s="908"/>
      <c r="TJQ128" s="908"/>
      <c r="TJR128" s="908"/>
      <c r="TJS128" s="908"/>
      <c r="TJT128" s="908"/>
      <c r="TJU128" s="908"/>
      <c r="TJV128" s="908"/>
      <c r="TJW128" s="908"/>
      <c r="TJX128" s="908"/>
      <c r="TJY128" s="908"/>
      <c r="TJZ128" s="908"/>
      <c r="TKA128" s="908"/>
      <c r="TKB128" s="908"/>
      <c r="TKC128" s="908"/>
      <c r="TKD128" s="908"/>
      <c r="TKE128" s="908"/>
      <c r="TKF128" s="908"/>
      <c r="TKG128" s="908"/>
      <c r="TKH128" s="908"/>
      <c r="TKI128" s="908"/>
      <c r="TKJ128" s="908"/>
      <c r="TKK128" s="908"/>
      <c r="TKL128" s="908"/>
      <c r="TKM128" s="908"/>
      <c r="TKN128" s="908"/>
      <c r="TKO128" s="908"/>
      <c r="TKP128" s="908"/>
      <c r="TKQ128" s="908"/>
      <c r="TKR128" s="908"/>
      <c r="TKS128" s="908"/>
      <c r="TKT128" s="908"/>
      <c r="TKU128" s="908"/>
      <c r="TKV128" s="908"/>
      <c r="TKW128" s="908"/>
      <c r="TKX128" s="908"/>
      <c r="TKY128" s="908"/>
      <c r="TKZ128" s="908"/>
      <c r="TLA128" s="908"/>
      <c r="TLB128" s="908"/>
      <c r="TLC128" s="908"/>
      <c r="TLD128" s="908"/>
      <c r="TLE128" s="908"/>
      <c r="TLF128" s="908"/>
      <c r="TLG128" s="908"/>
      <c r="TLH128" s="908"/>
      <c r="TLI128" s="908"/>
      <c r="TLJ128" s="908"/>
      <c r="TLK128" s="908"/>
      <c r="TLL128" s="908"/>
      <c r="TLM128" s="908"/>
      <c r="TLN128" s="908"/>
      <c r="TLO128" s="908"/>
      <c r="TLP128" s="908"/>
      <c r="TLQ128" s="908"/>
      <c r="TLR128" s="908"/>
      <c r="TLS128" s="908"/>
      <c r="TLT128" s="908"/>
      <c r="TLU128" s="908"/>
      <c r="TLV128" s="908"/>
      <c r="TLW128" s="908"/>
      <c r="TLX128" s="908"/>
      <c r="TLY128" s="908"/>
      <c r="TLZ128" s="908"/>
      <c r="TMA128" s="908"/>
      <c r="TMB128" s="908"/>
      <c r="TMC128" s="908"/>
      <c r="TMD128" s="908"/>
      <c r="TME128" s="908"/>
      <c r="TMF128" s="908"/>
      <c r="TMG128" s="908"/>
      <c r="TMH128" s="908"/>
      <c r="TMI128" s="908"/>
      <c r="TMJ128" s="908"/>
      <c r="TMK128" s="908"/>
      <c r="TML128" s="908"/>
      <c r="TMM128" s="908"/>
      <c r="TMN128" s="908"/>
      <c r="TMO128" s="908"/>
      <c r="TMP128" s="908"/>
      <c r="TMQ128" s="908"/>
      <c r="TMR128" s="908"/>
      <c r="TMS128" s="908"/>
      <c r="TMT128" s="908"/>
      <c r="TMU128" s="908"/>
      <c r="TMV128" s="908"/>
      <c r="TMW128" s="908"/>
      <c r="TMX128" s="908"/>
      <c r="TMY128" s="908"/>
      <c r="TMZ128" s="908"/>
      <c r="TNA128" s="908"/>
      <c r="TNB128" s="908"/>
      <c r="TNC128" s="908"/>
      <c r="TND128" s="908"/>
      <c r="TNE128" s="908"/>
      <c r="TNF128" s="908"/>
      <c r="TNG128" s="908"/>
      <c r="TNH128" s="908"/>
      <c r="TNI128" s="908"/>
      <c r="TNJ128" s="908"/>
      <c r="TNK128" s="908"/>
      <c r="TNL128" s="908"/>
      <c r="TNM128" s="908"/>
      <c r="TNN128" s="908"/>
      <c r="TNO128" s="908"/>
      <c r="TNP128" s="908"/>
      <c r="TNQ128" s="908"/>
      <c r="TNR128" s="908"/>
      <c r="TNS128" s="908"/>
      <c r="TNT128" s="908"/>
      <c r="TNU128" s="908"/>
      <c r="TNV128" s="908"/>
      <c r="TNW128" s="908"/>
      <c r="TNX128" s="908"/>
      <c r="TNY128" s="908"/>
      <c r="TNZ128" s="908"/>
      <c r="TOA128" s="908"/>
      <c r="TOB128" s="908"/>
      <c r="TOC128" s="908"/>
      <c r="TOD128" s="908"/>
      <c r="TOE128" s="908"/>
      <c r="TOF128" s="908"/>
      <c r="TOG128" s="908"/>
      <c r="TOH128" s="908"/>
      <c r="TOI128" s="908"/>
      <c r="TOJ128" s="908"/>
      <c r="TOK128" s="908"/>
      <c r="TOL128" s="908"/>
      <c r="TOM128" s="908"/>
      <c r="TON128" s="908"/>
      <c r="TOO128" s="908"/>
      <c r="TOP128" s="908"/>
      <c r="TOQ128" s="908"/>
      <c r="TOR128" s="908"/>
      <c r="TOS128" s="908"/>
      <c r="TOT128" s="908"/>
      <c r="TOU128" s="908"/>
      <c r="TOV128" s="908"/>
      <c r="TOW128" s="908"/>
      <c r="TOX128" s="908"/>
      <c r="TOY128" s="908"/>
      <c r="TOZ128" s="908"/>
      <c r="TPA128" s="908"/>
      <c r="TPB128" s="908"/>
      <c r="TPC128" s="908"/>
      <c r="TPD128" s="908"/>
      <c r="TPE128" s="908"/>
      <c r="TPF128" s="908"/>
      <c r="TPG128" s="908"/>
      <c r="TPH128" s="908"/>
      <c r="TPI128" s="908"/>
      <c r="TPJ128" s="908"/>
      <c r="TPK128" s="908"/>
      <c r="TPL128" s="908"/>
      <c r="TPM128" s="908"/>
      <c r="TPN128" s="908"/>
      <c r="TPO128" s="908"/>
      <c r="TPP128" s="908"/>
      <c r="TPQ128" s="908"/>
      <c r="TPR128" s="908"/>
      <c r="TPS128" s="908"/>
      <c r="TPT128" s="908"/>
      <c r="TPU128" s="908"/>
      <c r="TPV128" s="908"/>
      <c r="TPW128" s="908"/>
      <c r="TPX128" s="908"/>
      <c r="TPY128" s="908"/>
      <c r="TPZ128" s="908"/>
      <c r="TQA128" s="908"/>
      <c r="TQB128" s="908"/>
      <c r="TQC128" s="908"/>
      <c r="TQD128" s="908"/>
      <c r="TQE128" s="908"/>
      <c r="TQF128" s="908"/>
      <c r="TQG128" s="908"/>
      <c r="TQH128" s="908"/>
      <c r="TQI128" s="908"/>
      <c r="TQJ128" s="908"/>
      <c r="TQK128" s="908"/>
      <c r="TQL128" s="908"/>
      <c r="TQM128" s="908"/>
      <c r="TQN128" s="908"/>
      <c r="TQO128" s="908"/>
      <c r="TQP128" s="908"/>
      <c r="TQQ128" s="908"/>
      <c r="TQR128" s="908"/>
      <c r="TQS128" s="908"/>
      <c r="TQT128" s="908"/>
      <c r="TQU128" s="908"/>
      <c r="TQV128" s="908"/>
      <c r="TQW128" s="908"/>
      <c r="TQX128" s="908"/>
      <c r="TQY128" s="908"/>
      <c r="TQZ128" s="908"/>
      <c r="TRA128" s="908"/>
      <c r="TRB128" s="908"/>
      <c r="TRC128" s="908"/>
      <c r="TRD128" s="908"/>
      <c r="TRE128" s="908"/>
      <c r="TRF128" s="908"/>
      <c r="TRG128" s="908"/>
      <c r="TRH128" s="908"/>
      <c r="TRI128" s="908"/>
      <c r="TRJ128" s="908"/>
      <c r="TRK128" s="908"/>
      <c r="TRL128" s="908"/>
      <c r="TRM128" s="908"/>
      <c r="TRN128" s="908"/>
      <c r="TRO128" s="908"/>
      <c r="TRP128" s="908"/>
      <c r="TRQ128" s="908"/>
      <c r="TRR128" s="908"/>
      <c r="TRS128" s="908"/>
      <c r="TRT128" s="908"/>
      <c r="TRU128" s="908"/>
      <c r="TRV128" s="908"/>
      <c r="TRW128" s="908"/>
      <c r="TRX128" s="908"/>
      <c r="TRY128" s="908"/>
      <c r="TRZ128" s="908"/>
      <c r="TSA128" s="908"/>
      <c r="TSB128" s="908"/>
      <c r="TSC128" s="908"/>
      <c r="TSD128" s="908"/>
      <c r="TSE128" s="908"/>
      <c r="TSF128" s="908"/>
      <c r="TSG128" s="908"/>
      <c r="TSH128" s="908"/>
      <c r="TSI128" s="908"/>
      <c r="TSJ128" s="908"/>
      <c r="TSK128" s="908"/>
      <c r="TSL128" s="908"/>
      <c r="TSM128" s="908"/>
      <c r="TSN128" s="908"/>
      <c r="TSO128" s="908"/>
      <c r="TSP128" s="908"/>
      <c r="TSQ128" s="908"/>
      <c r="TSR128" s="908"/>
      <c r="TSS128" s="908"/>
      <c r="TST128" s="908"/>
      <c r="TSU128" s="908"/>
      <c r="TSV128" s="908"/>
      <c r="TSW128" s="908"/>
      <c r="TSX128" s="908"/>
      <c r="TSY128" s="908"/>
      <c r="TSZ128" s="908"/>
      <c r="TTA128" s="908"/>
      <c r="TTB128" s="908"/>
      <c r="TTC128" s="908"/>
      <c r="TTD128" s="908"/>
      <c r="TTE128" s="908"/>
      <c r="TTF128" s="908"/>
      <c r="TTG128" s="908"/>
      <c r="TTH128" s="908"/>
      <c r="TTI128" s="908"/>
      <c r="TTJ128" s="908"/>
      <c r="TTK128" s="908"/>
      <c r="TTL128" s="908"/>
      <c r="TTM128" s="908"/>
      <c r="TTN128" s="908"/>
      <c r="TTO128" s="908"/>
      <c r="TTP128" s="908"/>
      <c r="TTQ128" s="908"/>
      <c r="TTR128" s="908"/>
      <c r="TTS128" s="908"/>
      <c r="TTT128" s="908"/>
      <c r="TTU128" s="908"/>
      <c r="TTV128" s="908"/>
      <c r="TTW128" s="908"/>
      <c r="TTX128" s="908"/>
      <c r="TTY128" s="908"/>
      <c r="TTZ128" s="908"/>
      <c r="TUA128" s="908"/>
      <c r="TUB128" s="908"/>
      <c r="TUC128" s="908"/>
      <c r="TUD128" s="908"/>
      <c r="TUE128" s="908"/>
      <c r="TUF128" s="908"/>
      <c r="TUG128" s="908"/>
      <c r="TUH128" s="908"/>
      <c r="TUI128" s="908"/>
      <c r="TUJ128" s="908"/>
      <c r="TUK128" s="908"/>
      <c r="TUL128" s="908"/>
      <c r="TUM128" s="908"/>
      <c r="TUN128" s="908"/>
      <c r="TUO128" s="908"/>
      <c r="TUP128" s="908"/>
      <c r="TUQ128" s="908"/>
      <c r="TUR128" s="908"/>
      <c r="TUS128" s="908"/>
      <c r="TUT128" s="908"/>
      <c r="TUU128" s="908"/>
      <c r="TUV128" s="908"/>
      <c r="TUW128" s="908"/>
      <c r="TUX128" s="908"/>
      <c r="TUY128" s="908"/>
      <c r="TUZ128" s="908"/>
      <c r="TVA128" s="908"/>
      <c r="TVB128" s="908"/>
      <c r="TVC128" s="908"/>
      <c r="TVD128" s="908"/>
      <c r="TVE128" s="908"/>
      <c r="TVF128" s="908"/>
      <c r="TVG128" s="908"/>
      <c r="TVH128" s="908"/>
      <c r="TVI128" s="908"/>
      <c r="TVJ128" s="908"/>
      <c r="TVK128" s="908"/>
      <c r="TVL128" s="908"/>
      <c r="TVM128" s="908"/>
      <c r="TVN128" s="908"/>
      <c r="TVO128" s="908"/>
      <c r="TVP128" s="908"/>
      <c r="TVQ128" s="908"/>
      <c r="TVR128" s="908"/>
      <c r="TVS128" s="908"/>
      <c r="TVT128" s="908"/>
      <c r="TVU128" s="908"/>
      <c r="TVV128" s="908"/>
      <c r="TVW128" s="908"/>
      <c r="TVX128" s="908"/>
      <c r="TVY128" s="908"/>
      <c r="TVZ128" s="908"/>
      <c r="TWA128" s="908"/>
      <c r="TWB128" s="908"/>
      <c r="TWC128" s="908"/>
      <c r="TWD128" s="908"/>
      <c r="TWE128" s="908"/>
      <c r="TWF128" s="908"/>
      <c r="TWG128" s="908"/>
      <c r="TWH128" s="908"/>
      <c r="TWI128" s="908"/>
      <c r="TWJ128" s="908"/>
      <c r="TWK128" s="908"/>
      <c r="TWL128" s="908"/>
      <c r="TWM128" s="908"/>
      <c r="TWN128" s="908"/>
      <c r="TWO128" s="908"/>
      <c r="TWP128" s="908"/>
      <c r="TWQ128" s="908"/>
      <c r="TWR128" s="908"/>
      <c r="TWS128" s="908"/>
      <c r="TWT128" s="908"/>
      <c r="TWU128" s="908"/>
      <c r="TWV128" s="908"/>
      <c r="TWW128" s="908"/>
      <c r="TWX128" s="908"/>
      <c r="TWY128" s="908"/>
      <c r="TWZ128" s="908"/>
      <c r="TXA128" s="908"/>
      <c r="TXB128" s="908"/>
      <c r="TXC128" s="908"/>
      <c r="TXD128" s="908"/>
      <c r="TXE128" s="908"/>
      <c r="TXF128" s="908"/>
      <c r="TXG128" s="908"/>
      <c r="TXH128" s="908"/>
      <c r="TXI128" s="908"/>
      <c r="TXJ128" s="908"/>
      <c r="TXK128" s="908"/>
      <c r="TXL128" s="908"/>
      <c r="TXM128" s="908"/>
      <c r="TXN128" s="908"/>
      <c r="TXO128" s="908"/>
      <c r="TXP128" s="908"/>
      <c r="TXQ128" s="908"/>
      <c r="TXR128" s="908"/>
      <c r="TXS128" s="908"/>
      <c r="TXT128" s="908"/>
      <c r="TXU128" s="908"/>
      <c r="TXV128" s="908"/>
      <c r="TXW128" s="908"/>
      <c r="TXX128" s="908"/>
      <c r="TXY128" s="908"/>
      <c r="TXZ128" s="908"/>
      <c r="TYA128" s="908"/>
      <c r="TYB128" s="908"/>
      <c r="TYC128" s="908"/>
      <c r="TYD128" s="908"/>
      <c r="TYE128" s="908"/>
      <c r="TYF128" s="908"/>
      <c r="TYG128" s="908"/>
      <c r="TYH128" s="908"/>
      <c r="TYI128" s="908"/>
      <c r="TYJ128" s="908"/>
      <c r="TYK128" s="908"/>
      <c r="TYL128" s="908"/>
      <c r="TYM128" s="908"/>
      <c r="TYN128" s="908"/>
      <c r="TYO128" s="908"/>
      <c r="TYP128" s="908"/>
      <c r="TYQ128" s="908"/>
      <c r="TYR128" s="908"/>
      <c r="TYS128" s="908"/>
      <c r="TYT128" s="908"/>
      <c r="TYU128" s="908"/>
      <c r="TYV128" s="908"/>
      <c r="TYW128" s="908"/>
      <c r="TYX128" s="908"/>
      <c r="TYY128" s="908"/>
      <c r="TYZ128" s="908"/>
      <c r="TZA128" s="908"/>
      <c r="TZB128" s="908"/>
      <c r="TZC128" s="908"/>
      <c r="TZD128" s="908"/>
      <c r="TZE128" s="908"/>
      <c r="TZF128" s="908"/>
      <c r="TZG128" s="908"/>
      <c r="TZH128" s="908"/>
      <c r="TZI128" s="908"/>
      <c r="TZJ128" s="908"/>
      <c r="TZK128" s="908"/>
      <c r="TZL128" s="908"/>
      <c r="TZM128" s="908"/>
      <c r="TZN128" s="908"/>
      <c r="TZO128" s="908"/>
      <c r="TZP128" s="908"/>
      <c r="TZQ128" s="908"/>
      <c r="TZR128" s="908"/>
      <c r="TZS128" s="908"/>
      <c r="TZT128" s="908"/>
      <c r="TZU128" s="908"/>
      <c r="TZV128" s="908"/>
      <c r="TZW128" s="908"/>
      <c r="TZX128" s="908"/>
      <c r="TZY128" s="908"/>
      <c r="TZZ128" s="908"/>
      <c r="UAA128" s="908"/>
      <c r="UAB128" s="908"/>
      <c r="UAC128" s="908"/>
      <c r="UAD128" s="908"/>
      <c r="UAE128" s="908"/>
      <c r="UAF128" s="908"/>
      <c r="UAG128" s="908"/>
      <c r="UAH128" s="908"/>
      <c r="UAI128" s="908"/>
      <c r="UAJ128" s="908"/>
      <c r="UAK128" s="908"/>
      <c r="UAL128" s="908"/>
      <c r="UAM128" s="908"/>
      <c r="UAN128" s="908"/>
      <c r="UAO128" s="908"/>
      <c r="UAP128" s="908"/>
      <c r="UAQ128" s="908"/>
      <c r="UAR128" s="908"/>
      <c r="UAS128" s="908"/>
      <c r="UAT128" s="908"/>
      <c r="UAU128" s="908"/>
      <c r="UAV128" s="908"/>
      <c r="UAW128" s="908"/>
      <c r="UAX128" s="908"/>
      <c r="UAY128" s="908"/>
      <c r="UAZ128" s="908"/>
      <c r="UBA128" s="908"/>
      <c r="UBB128" s="908"/>
      <c r="UBC128" s="908"/>
      <c r="UBD128" s="908"/>
      <c r="UBE128" s="908"/>
      <c r="UBF128" s="908"/>
      <c r="UBG128" s="908"/>
      <c r="UBH128" s="908"/>
      <c r="UBI128" s="908"/>
      <c r="UBJ128" s="908"/>
      <c r="UBK128" s="908"/>
      <c r="UBL128" s="908"/>
      <c r="UBM128" s="908"/>
      <c r="UBN128" s="908"/>
      <c r="UBO128" s="908"/>
      <c r="UBP128" s="908"/>
      <c r="UBQ128" s="908"/>
      <c r="UBR128" s="908"/>
      <c r="UBS128" s="908"/>
      <c r="UBT128" s="908"/>
      <c r="UBU128" s="908"/>
      <c r="UBV128" s="908"/>
      <c r="UBW128" s="908"/>
      <c r="UBX128" s="908"/>
      <c r="UBY128" s="908"/>
      <c r="UBZ128" s="908"/>
      <c r="UCA128" s="908"/>
      <c r="UCB128" s="908"/>
      <c r="UCC128" s="908"/>
      <c r="UCD128" s="908"/>
      <c r="UCE128" s="908"/>
      <c r="UCF128" s="908"/>
      <c r="UCG128" s="908"/>
      <c r="UCH128" s="908"/>
      <c r="UCI128" s="908"/>
      <c r="UCJ128" s="908"/>
      <c r="UCK128" s="908"/>
      <c r="UCL128" s="908"/>
      <c r="UCM128" s="908"/>
      <c r="UCN128" s="908"/>
      <c r="UCO128" s="908"/>
      <c r="UCP128" s="908"/>
      <c r="UCQ128" s="908"/>
      <c r="UCR128" s="908"/>
      <c r="UCS128" s="908"/>
      <c r="UCT128" s="908"/>
      <c r="UCU128" s="908"/>
      <c r="UCV128" s="908"/>
      <c r="UCW128" s="908"/>
      <c r="UCX128" s="908"/>
      <c r="UCY128" s="908"/>
      <c r="UCZ128" s="908"/>
      <c r="UDA128" s="908"/>
      <c r="UDB128" s="908"/>
      <c r="UDC128" s="908"/>
      <c r="UDD128" s="908"/>
      <c r="UDE128" s="908"/>
      <c r="UDF128" s="908"/>
      <c r="UDG128" s="908"/>
      <c r="UDH128" s="908"/>
      <c r="UDI128" s="908"/>
      <c r="UDJ128" s="908"/>
      <c r="UDK128" s="908"/>
      <c r="UDL128" s="908"/>
      <c r="UDM128" s="908"/>
      <c r="UDN128" s="908"/>
      <c r="UDO128" s="908"/>
      <c r="UDP128" s="908"/>
      <c r="UDQ128" s="908"/>
      <c r="UDR128" s="908"/>
      <c r="UDS128" s="908"/>
      <c r="UDT128" s="908"/>
      <c r="UDU128" s="908"/>
      <c r="UDV128" s="908"/>
      <c r="UDW128" s="908"/>
      <c r="UDX128" s="908"/>
      <c r="UDY128" s="908"/>
      <c r="UDZ128" s="908"/>
      <c r="UEA128" s="908"/>
      <c r="UEB128" s="908"/>
      <c r="UEC128" s="908"/>
      <c r="UED128" s="908"/>
      <c r="UEE128" s="908"/>
      <c r="UEF128" s="908"/>
      <c r="UEG128" s="908"/>
      <c r="UEH128" s="908"/>
      <c r="UEI128" s="908"/>
      <c r="UEJ128" s="908"/>
      <c r="UEK128" s="908"/>
      <c r="UEL128" s="908"/>
      <c r="UEM128" s="908"/>
      <c r="UEN128" s="908"/>
      <c r="UEO128" s="908"/>
      <c r="UEP128" s="908"/>
      <c r="UEQ128" s="908"/>
      <c r="UER128" s="908"/>
      <c r="UES128" s="908"/>
      <c r="UET128" s="908"/>
      <c r="UEU128" s="908"/>
      <c r="UEV128" s="908"/>
      <c r="UEW128" s="908"/>
      <c r="UEX128" s="908"/>
      <c r="UEY128" s="908"/>
      <c r="UEZ128" s="908"/>
      <c r="UFA128" s="908"/>
      <c r="UFB128" s="908"/>
      <c r="UFC128" s="908"/>
      <c r="UFD128" s="908"/>
      <c r="UFE128" s="908"/>
      <c r="UFF128" s="908"/>
      <c r="UFG128" s="908"/>
      <c r="UFH128" s="908"/>
      <c r="UFI128" s="908"/>
      <c r="UFJ128" s="908"/>
      <c r="UFK128" s="908"/>
      <c r="UFL128" s="908"/>
      <c r="UFM128" s="908"/>
      <c r="UFN128" s="908"/>
      <c r="UFO128" s="908"/>
      <c r="UFP128" s="908"/>
      <c r="UFQ128" s="908"/>
      <c r="UFR128" s="908"/>
      <c r="UFS128" s="908"/>
      <c r="UFT128" s="908"/>
      <c r="UFU128" s="908"/>
      <c r="UFV128" s="908"/>
      <c r="UFW128" s="908"/>
      <c r="UFX128" s="908"/>
      <c r="UFY128" s="908"/>
      <c r="UFZ128" s="908"/>
      <c r="UGA128" s="908"/>
      <c r="UGB128" s="908"/>
      <c r="UGC128" s="908"/>
      <c r="UGD128" s="908"/>
      <c r="UGE128" s="908"/>
      <c r="UGF128" s="908"/>
      <c r="UGG128" s="908"/>
      <c r="UGH128" s="908"/>
      <c r="UGI128" s="908"/>
      <c r="UGJ128" s="908"/>
      <c r="UGK128" s="908"/>
      <c r="UGL128" s="908"/>
      <c r="UGM128" s="908"/>
      <c r="UGN128" s="908"/>
      <c r="UGO128" s="908"/>
      <c r="UGP128" s="908"/>
      <c r="UGQ128" s="908"/>
      <c r="UGR128" s="908"/>
      <c r="UGS128" s="908"/>
      <c r="UGT128" s="908"/>
      <c r="UGU128" s="908"/>
      <c r="UGV128" s="908"/>
      <c r="UGW128" s="908"/>
      <c r="UGX128" s="908"/>
      <c r="UGY128" s="908"/>
      <c r="UGZ128" s="908"/>
      <c r="UHA128" s="908"/>
      <c r="UHB128" s="908"/>
      <c r="UHC128" s="908"/>
      <c r="UHD128" s="908"/>
      <c r="UHE128" s="908"/>
      <c r="UHF128" s="908"/>
      <c r="UHG128" s="908"/>
      <c r="UHH128" s="908"/>
      <c r="UHI128" s="908"/>
      <c r="UHJ128" s="908"/>
      <c r="UHK128" s="908"/>
      <c r="UHL128" s="908"/>
      <c r="UHM128" s="908"/>
      <c r="UHN128" s="908"/>
      <c r="UHO128" s="908"/>
      <c r="UHP128" s="908"/>
      <c r="UHQ128" s="908"/>
      <c r="UHR128" s="908"/>
      <c r="UHS128" s="908"/>
      <c r="UHT128" s="908"/>
      <c r="UHU128" s="908"/>
      <c r="UHV128" s="908"/>
      <c r="UHW128" s="908"/>
      <c r="UHX128" s="908"/>
      <c r="UHY128" s="908"/>
      <c r="UHZ128" s="908"/>
      <c r="UIA128" s="908"/>
      <c r="UIB128" s="908"/>
      <c r="UIC128" s="908"/>
      <c r="UID128" s="908"/>
      <c r="UIE128" s="908"/>
      <c r="UIF128" s="908"/>
      <c r="UIG128" s="908"/>
      <c r="UIH128" s="908"/>
      <c r="UII128" s="908"/>
      <c r="UIJ128" s="908"/>
      <c r="UIK128" s="908"/>
      <c r="UIL128" s="908"/>
      <c r="UIM128" s="908"/>
      <c r="UIN128" s="908"/>
      <c r="UIO128" s="908"/>
      <c r="UIP128" s="908"/>
      <c r="UIQ128" s="908"/>
      <c r="UIR128" s="908"/>
      <c r="UIS128" s="908"/>
      <c r="UIT128" s="908"/>
      <c r="UIU128" s="908"/>
      <c r="UIV128" s="908"/>
      <c r="UIW128" s="908"/>
      <c r="UIX128" s="908"/>
      <c r="UIY128" s="908"/>
      <c r="UIZ128" s="908"/>
      <c r="UJA128" s="908"/>
      <c r="UJB128" s="908"/>
      <c r="UJC128" s="908"/>
      <c r="UJD128" s="908"/>
      <c r="UJE128" s="908"/>
      <c r="UJF128" s="908"/>
      <c r="UJG128" s="908"/>
      <c r="UJH128" s="908"/>
      <c r="UJI128" s="908"/>
      <c r="UJJ128" s="908"/>
      <c r="UJK128" s="908"/>
      <c r="UJL128" s="908"/>
      <c r="UJM128" s="908"/>
      <c r="UJN128" s="908"/>
      <c r="UJO128" s="908"/>
      <c r="UJP128" s="908"/>
      <c r="UJQ128" s="908"/>
      <c r="UJR128" s="908"/>
      <c r="UJS128" s="908"/>
      <c r="UJT128" s="908"/>
      <c r="UJU128" s="908"/>
      <c r="UJV128" s="908"/>
      <c r="UJW128" s="908"/>
      <c r="UJX128" s="908"/>
      <c r="UJY128" s="908"/>
      <c r="UJZ128" s="908"/>
      <c r="UKA128" s="908"/>
      <c r="UKB128" s="908"/>
      <c r="UKC128" s="908"/>
      <c r="UKD128" s="908"/>
      <c r="UKE128" s="908"/>
      <c r="UKF128" s="908"/>
      <c r="UKG128" s="908"/>
      <c r="UKH128" s="908"/>
      <c r="UKI128" s="908"/>
      <c r="UKJ128" s="908"/>
      <c r="UKK128" s="908"/>
      <c r="UKL128" s="908"/>
      <c r="UKM128" s="908"/>
      <c r="UKN128" s="908"/>
      <c r="UKO128" s="908"/>
      <c r="UKP128" s="908"/>
      <c r="UKQ128" s="908"/>
      <c r="UKR128" s="908"/>
      <c r="UKS128" s="908"/>
      <c r="UKT128" s="908"/>
      <c r="UKU128" s="908"/>
      <c r="UKV128" s="908"/>
      <c r="UKW128" s="908"/>
      <c r="UKX128" s="908"/>
      <c r="UKY128" s="908"/>
      <c r="UKZ128" s="908"/>
      <c r="ULA128" s="908"/>
      <c r="ULB128" s="908"/>
      <c r="ULC128" s="908"/>
      <c r="ULD128" s="908"/>
      <c r="ULE128" s="908"/>
      <c r="ULF128" s="908"/>
      <c r="ULG128" s="908"/>
      <c r="ULH128" s="908"/>
      <c r="ULI128" s="908"/>
      <c r="ULJ128" s="908"/>
      <c r="ULK128" s="908"/>
      <c r="ULL128" s="908"/>
      <c r="ULM128" s="908"/>
      <c r="ULN128" s="908"/>
      <c r="ULO128" s="908"/>
      <c r="ULP128" s="908"/>
      <c r="ULQ128" s="908"/>
      <c r="ULR128" s="908"/>
      <c r="ULS128" s="908"/>
      <c r="ULT128" s="908"/>
      <c r="ULU128" s="908"/>
      <c r="ULV128" s="908"/>
      <c r="ULW128" s="908"/>
      <c r="ULX128" s="908"/>
      <c r="ULY128" s="908"/>
      <c r="ULZ128" s="908"/>
      <c r="UMA128" s="908"/>
      <c r="UMB128" s="908"/>
      <c r="UMC128" s="908"/>
      <c r="UMD128" s="908"/>
      <c r="UME128" s="908"/>
      <c r="UMF128" s="908"/>
      <c r="UMG128" s="908"/>
      <c r="UMH128" s="908"/>
      <c r="UMI128" s="908"/>
      <c r="UMJ128" s="908"/>
      <c r="UMK128" s="908"/>
      <c r="UML128" s="908"/>
      <c r="UMM128" s="908"/>
      <c r="UMN128" s="908"/>
      <c r="UMO128" s="908"/>
      <c r="UMP128" s="908"/>
      <c r="UMQ128" s="908"/>
      <c r="UMR128" s="908"/>
      <c r="UMS128" s="908"/>
      <c r="UMT128" s="908"/>
      <c r="UMU128" s="908"/>
      <c r="UMV128" s="908"/>
      <c r="UMW128" s="908"/>
      <c r="UMX128" s="908"/>
      <c r="UMY128" s="908"/>
      <c r="UMZ128" s="908"/>
      <c r="UNA128" s="908"/>
      <c r="UNB128" s="908"/>
      <c r="UNC128" s="908"/>
      <c r="UND128" s="908"/>
      <c r="UNE128" s="908"/>
      <c r="UNF128" s="908"/>
      <c r="UNG128" s="908"/>
      <c r="UNH128" s="908"/>
      <c r="UNI128" s="908"/>
      <c r="UNJ128" s="908"/>
      <c r="UNK128" s="908"/>
      <c r="UNL128" s="908"/>
      <c r="UNM128" s="908"/>
      <c r="UNN128" s="908"/>
      <c r="UNO128" s="908"/>
      <c r="UNP128" s="908"/>
      <c r="UNQ128" s="908"/>
      <c r="UNR128" s="908"/>
      <c r="UNS128" s="908"/>
      <c r="UNT128" s="908"/>
      <c r="UNU128" s="908"/>
      <c r="UNV128" s="908"/>
      <c r="UNW128" s="908"/>
      <c r="UNX128" s="908"/>
      <c r="UNY128" s="908"/>
      <c r="UNZ128" s="908"/>
      <c r="UOA128" s="908"/>
      <c r="UOB128" s="908"/>
      <c r="UOC128" s="908"/>
      <c r="UOD128" s="908"/>
      <c r="UOE128" s="908"/>
      <c r="UOF128" s="908"/>
      <c r="UOG128" s="908"/>
      <c r="UOH128" s="908"/>
      <c r="UOI128" s="908"/>
      <c r="UOJ128" s="908"/>
      <c r="UOK128" s="908"/>
      <c r="UOL128" s="908"/>
      <c r="UOM128" s="908"/>
      <c r="UON128" s="908"/>
      <c r="UOO128" s="908"/>
      <c r="UOP128" s="908"/>
      <c r="UOQ128" s="908"/>
      <c r="UOR128" s="908"/>
      <c r="UOS128" s="908"/>
      <c r="UOT128" s="908"/>
      <c r="UOU128" s="908"/>
      <c r="UOV128" s="908"/>
      <c r="UOW128" s="908"/>
      <c r="UOX128" s="908"/>
      <c r="UOY128" s="908"/>
      <c r="UOZ128" s="908"/>
      <c r="UPA128" s="908"/>
      <c r="UPB128" s="908"/>
      <c r="UPC128" s="908"/>
      <c r="UPD128" s="908"/>
      <c r="UPE128" s="908"/>
      <c r="UPF128" s="908"/>
      <c r="UPG128" s="908"/>
      <c r="UPH128" s="908"/>
      <c r="UPI128" s="908"/>
      <c r="UPJ128" s="908"/>
      <c r="UPK128" s="908"/>
      <c r="UPL128" s="908"/>
      <c r="UPM128" s="908"/>
      <c r="UPN128" s="908"/>
      <c r="UPO128" s="908"/>
      <c r="UPP128" s="908"/>
      <c r="UPQ128" s="908"/>
      <c r="UPR128" s="908"/>
      <c r="UPS128" s="908"/>
      <c r="UPT128" s="908"/>
      <c r="UPU128" s="908"/>
      <c r="UPV128" s="908"/>
      <c r="UPW128" s="908"/>
      <c r="UPX128" s="908"/>
      <c r="UPY128" s="908"/>
      <c r="UPZ128" s="908"/>
      <c r="UQA128" s="908"/>
      <c r="UQB128" s="908"/>
      <c r="UQC128" s="908"/>
      <c r="UQD128" s="908"/>
      <c r="UQE128" s="908"/>
      <c r="UQF128" s="908"/>
      <c r="UQG128" s="908"/>
      <c r="UQH128" s="908"/>
      <c r="UQI128" s="908"/>
      <c r="UQJ128" s="908"/>
      <c r="UQK128" s="908"/>
      <c r="UQL128" s="908"/>
      <c r="UQM128" s="908"/>
      <c r="UQN128" s="908"/>
      <c r="UQO128" s="908"/>
      <c r="UQP128" s="908"/>
      <c r="UQQ128" s="908"/>
      <c r="UQR128" s="908"/>
      <c r="UQS128" s="908"/>
      <c r="UQT128" s="908"/>
      <c r="UQU128" s="908"/>
      <c r="UQV128" s="908"/>
      <c r="UQW128" s="908"/>
      <c r="UQX128" s="908"/>
      <c r="UQY128" s="908"/>
      <c r="UQZ128" s="908"/>
      <c r="URA128" s="908"/>
      <c r="URB128" s="908"/>
      <c r="URC128" s="908"/>
      <c r="URD128" s="908"/>
      <c r="URE128" s="908"/>
      <c r="URF128" s="908"/>
      <c r="URG128" s="908"/>
      <c r="URH128" s="908"/>
      <c r="URI128" s="908"/>
      <c r="URJ128" s="908"/>
      <c r="URK128" s="908"/>
      <c r="URL128" s="908"/>
      <c r="URM128" s="908"/>
      <c r="URN128" s="908"/>
      <c r="URO128" s="908"/>
      <c r="URP128" s="908"/>
      <c r="URQ128" s="908"/>
      <c r="URR128" s="908"/>
      <c r="URS128" s="908"/>
      <c r="URT128" s="908"/>
      <c r="URU128" s="908"/>
      <c r="URV128" s="908"/>
      <c r="URW128" s="908"/>
      <c r="URX128" s="908"/>
      <c r="URY128" s="908"/>
      <c r="URZ128" s="908"/>
      <c r="USA128" s="908"/>
      <c r="USB128" s="908"/>
      <c r="USC128" s="908"/>
      <c r="USD128" s="908"/>
      <c r="USE128" s="908"/>
      <c r="USF128" s="908"/>
      <c r="USG128" s="908"/>
      <c r="USH128" s="908"/>
      <c r="USI128" s="908"/>
      <c r="USJ128" s="908"/>
      <c r="USK128" s="908"/>
      <c r="USL128" s="908"/>
      <c r="USM128" s="908"/>
      <c r="USN128" s="908"/>
      <c r="USO128" s="908"/>
      <c r="USP128" s="908"/>
      <c r="USQ128" s="908"/>
      <c r="USR128" s="908"/>
      <c r="USS128" s="908"/>
      <c r="UST128" s="908"/>
      <c r="USU128" s="908"/>
      <c r="USV128" s="908"/>
      <c r="USW128" s="908"/>
      <c r="USX128" s="908"/>
      <c r="USY128" s="908"/>
      <c r="USZ128" s="908"/>
      <c r="UTA128" s="908"/>
      <c r="UTB128" s="908"/>
      <c r="UTC128" s="908"/>
      <c r="UTD128" s="908"/>
      <c r="UTE128" s="908"/>
      <c r="UTF128" s="908"/>
      <c r="UTG128" s="908"/>
      <c r="UTH128" s="908"/>
      <c r="UTI128" s="908"/>
      <c r="UTJ128" s="908"/>
      <c r="UTK128" s="908"/>
      <c r="UTL128" s="908"/>
      <c r="UTM128" s="908"/>
      <c r="UTN128" s="908"/>
      <c r="UTO128" s="908"/>
      <c r="UTP128" s="908"/>
      <c r="UTQ128" s="908"/>
      <c r="UTR128" s="908"/>
      <c r="UTS128" s="908"/>
      <c r="UTT128" s="908"/>
      <c r="UTU128" s="908"/>
      <c r="UTV128" s="908"/>
      <c r="UTW128" s="908"/>
      <c r="UTX128" s="908"/>
      <c r="UTY128" s="908"/>
      <c r="UTZ128" s="908"/>
      <c r="UUA128" s="908"/>
      <c r="UUB128" s="908"/>
      <c r="UUC128" s="908"/>
      <c r="UUD128" s="908"/>
      <c r="UUE128" s="908"/>
      <c r="UUF128" s="908"/>
      <c r="UUG128" s="908"/>
      <c r="UUH128" s="908"/>
      <c r="UUI128" s="908"/>
      <c r="UUJ128" s="908"/>
      <c r="UUK128" s="908"/>
      <c r="UUL128" s="908"/>
      <c r="UUM128" s="908"/>
      <c r="UUN128" s="908"/>
      <c r="UUO128" s="908"/>
      <c r="UUP128" s="908"/>
      <c r="UUQ128" s="908"/>
      <c r="UUR128" s="908"/>
      <c r="UUS128" s="908"/>
      <c r="UUT128" s="908"/>
      <c r="UUU128" s="908"/>
      <c r="UUV128" s="908"/>
      <c r="UUW128" s="908"/>
      <c r="UUX128" s="908"/>
      <c r="UUY128" s="908"/>
      <c r="UUZ128" s="908"/>
      <c r="UVA128" s="908"/>
      <c r="UVB128" s="908"/>
      <c r="UVC128" s="908"/>
      <c r="UVD128" s="908"/>
      <c r="UVE128" s="908"/>
      <c r="UVF128" s="908"/>
      <c r="UVG128" s="908"/>
      <c r="UVH128" s="908"/>
      <c r="UVI128" s="908"/>
      <c r="UVJ128" s="908"/>
      <c r="UVK128" s="908"/>
      <c r="UVL128" s="908"/>
      <c r="UVM128" s="908"/>
      <c r="UVN128" s="908"/>
      <c r="UVO128" s="908"/>
      <c r="UVP128" s="908"/>
      <c r="UVQ128" s="908"/>
      <c r="UVR128" s="908"/>
      <c r="UVS128" s="908"/>
      <c r="UVT128" s="908"/>
      <c r="UVU128" s="908"/>
      <c r="UVV128" s="908"/>
      <c r="UVW128" s="908"/>
      <c r="UVX128" s="908"/>
      <c r="UVY128" s="908"/>
      <c r="UVZ128" s="908"/>
      <c r="UWA128" s="908"/>
      <c r="UWB128" s="908"/>
      <c r="UWC128" s="908"/>
      <c r="UWD128" s="908"/>
      <c r="UWE128" s="908"/>
      <c r="UWF128" s="908"/>
      <c r="UWG128" s="908"/>
      <c r="UWH128" s="908"/>
      <c r="UWI128" s="908"/>
      <c r="UWJ128" s="908"/>
      <c r="UWK128" s="908"/>
      <c r="UWL128" s="908"/>
      <c r="UWM128" s="908"/>
      <c r="UWN128" s="908"/>
      <c r="UWO128" s="908"/>
      <c r="UWP128" s="908"/>
      <c r="UWQ128" s="908"/>
      <c r="UWR128" s="908"/>
      <c r="UWS128" s="908"/>
      <c r="UWT128" s="908"/>
      <c r="UWU128" s="908"/>
      <c r="UWV128" s="908"/>
      <c r="UWW128" s="908"/>
      <c r="UWX128" s="908"/>
      <c r="UWY128" s="908"/>
      <c r="UWZ128" s="908"/>
      <c r="UXA128" s="908"/>
      <c r="UXB128" s="908"/>
      <c r="UXC128" s="908"/>
      <c r="UXD128" s="908"/>
      <c r="UXE128" s="908"/>
      <c r="UXF128" s="908"/>
      <c r="UXG128" s="908"/>
      <c r="UXH128" s="908"/>
      <c r="UXI128" s="908"/>
      <c r="UXJ128" s="908"/>
      <c r="UXK128" s="908"/>
      <c r="UXL128" s="908"/>
      <c r="UXM128" s="908"/>
      <c r="UXN128" s="908"/>
      <c r="UXO128" s="908"/>
      <c r="UXP128" s="908"/>
      <c r="UXQ128" s="908"/>
      <c r="UXR128" s="908"/>
      <c r="UXS128" s="908"/>
      <c r="UXT128" s="908"/>
      <c r="UXU128" s="908"/>
      <c r="UXV128" s="908"/>
      <c r="UXW128" s="908"/>
      <c r="UXX128" s="908"/>
      <c r="UXY128" s="908"/>
      <c r="UXZ128" s="908"/>
      <c r="UYA128" s="908"/>
      <c r="UYB128" s="908"/>
      <c r="UYC128" s="908"/>
      <c r="UYD128" s="908"/>
      <c r="UYE128" s="908"/>
      <c r="UYF128" s="908"/>
      <c r="UYG128" s="908"/>
      <c r="UYH128" s="908"/>
      <c r="UYI128" s="908"/>
      <c r="UYJ128" s="908"/>
      <c r="UYK128" s="908"/>
      <c r="UYL128" s="908"/>
      <c r="UYM128" s="908"/>
      <c r="UYN128" s="908"/>
      <c r="UYO128" s="908"/>
      <c r="UYP128" s="908"/>
      <c r="UYQ128" s="908"/>
      <c r="UYR128" s="908"/>
      <c r="UYS128" s="908"/>
      <c r="UYT128" s="908"/>
      <c r="UYU128" s="908"/>
      <c r="UYV128" s="908"/>
      <c r="UYW128" s="908"/>
      <c r="UYX128" s="908"/>
      <c r="UYY128" s="908"/>
      <c r="UYZ128" s="908"/>
      <c r="UZA128" s="908"/>
      <c r="UZB128" s="908"/>
      <c r="UZC128" s="908"/>
      <c r="UZD128" s="908"/>
      <c r="UZE128" s="908"/>
      <c r="UZF128" s="908"/>
      <c r="UZG128" s="908"/>
      <c r="UZH128" s="908"/>
      <c r="UZI128" s="908"/>
      <c r="UZJ128" s="908"/>
      <c r="UZK128" s="908"/>
      <c r="UZL128" s="908"/>
      <c r="UZM128" s="908"/>
      <c r="UZN128" s="908"/>
      <c r="UZO128" s="908"/>
      <c r="UZP128" s="908"/>
      <c r="UZQ128" s="908"/>
      <c r="UZR128" s="908"/>
      <c r="UZS128" s="908"/>
      <c r="UZT128" s="908"/>
      <c r="UZU128" s="908"/>
      <c r="UZV128" s="908"/>
      <c r="UZW128" s="908"/>
      <c r="UZX128" s="908"/>
      <c r="UZY128" s="908"/>
      <c r="UZZ128" s="908"/>
      <c r="VAA128" s="908"/>
      <c r="VAB128" s="908"/>
      <c r="VAC128" s="908"/>
      <c r="VAD128" s="908"/>
      <c r="VAE128" s="908"/>
      <c r="VAF128" s="908"/>
      <c r="VAG128" s="908"/>
      <c r="VAH128" s="908"/>
      <c r="VAI128" s="908"/>
      <c r="VAJ128" s="908"/>
      <c r="VAK128" s="908"/>
      <c r="VAL128" s="908"/>
      <c r="VAM128" s="908"/>
      <c r="VAN128" s="908"/>
      <c r="VAO128" s="908"/>
      <c r="VAP128" s="908"/>
      <c r="VAQ128" s="908"/>
      <c r="VAR128" s="908"/>
      <c r="VAS128" s="908"/>
      <c r="VAT128" s="908"/>
      <c r="VAU128" s="908"/>
      <c r="VAV128" s="908"/>
      <c r="VAW128" s="908"/>
      <c r="VAX128" s="908"/>
      <c r="VAY128" s="908"/>
      <c r="VAZ128" s="908"/>
      <c r="VBA128" s="908"/>
      <c r="VBB128" s="908"/>
      <c r="VBC128" s="908"/>
      <c r="VBD128" s="908"/>
      <c r="VBE128" s="908"/>
      <c r="VBF128" s="908"/>
      <c r="VBG128" s="908"/>
      <c r="VBH128" s="908"/>
      <c r="VBI128" s="908"/>
      <c r="VBJ128" s="908"/>
      <c r="VBK128" s="908"/>
      <c r="VBL128" s="908"/>
      <c r="VBM128" s="908"/>
      <c r="VBN128" s="908"/>
      <c r="VBO128" s="908"/>
      <c r="VBP128" s="908"/>
      <c r="VBQ128" s="908"/>
      <c r="VBR128" s="908"/>
      <c r="VBS128" s="908"/>
      <c r="VBT128" s="908"/>
      <c r="VBU128" s="908"/>
      <c r="VBV128" s="908"/>
      <c r="VBW128" s="908"/>
      <c r="VBX128" s="908"/>
      <c r="VBY128" s="908"/>
      <c r="VBZ128" s="908"/>
      <c r="VCA128" s="908"/>
      <c r="VCB128" s="908"/>
      <c r="VCC128" s="908"/>
      <c r="VCD128" s="908"/>
      <c r="VCE128" s="908"/>
      <c r="VCF128" s="908"/>
      <c r="VCG128" s="908"/>
      <c r="VCH128" s="908"/>
      <c r="VCI128" s="908"/>
      <c r="VCJ128" s="908"/>
      <c r="VCK128" s="908"/>
      <c r="VCL128" s="908"/>
      <c r="VCM128" s="908"/>
      <c r="VCN128" s="908"/>
      <c r="VCO128" s="908"/>
      <c r="VCP128" s="908"/>
      <c r="VCQ128" s="908"/>
      <c r="VCR128" s="908"/>
      <c r="VCS128" s="908"/>
      <c r="VCT128" s="908"/>
      <c r="VCU128" s="908"/>
      <c r="VCV128" s="908"/>
      <c r="VCW128" s="908"/>
      <c r="VCX128" s="908"/>
      <c r="VCY128" s="908"/>
      <c r="VCZ128" s="908"/>
      <c r="VDA128" s="908"/>
      <c r="VDB128" s="908"/>
      <c r="VDC128" s="908"/>
      <c r="VDD128" s="908"/>
      <c r="VDE128" s="908"/>
      <c r="VDF128" s="908"/>
      <c r="VDG128" s="908"/>
      <c r="VDH128" s="908"/>
      <c r="VDI128" s="908"/>
      <c r="VDJ128" s="908"/>
      <c r="VDK128" s="908"/>
      <c r="VDL128" s="908"/>
      <c r="VDM128" s="908"/>
      <c r="VDN128" s="908"/>
      <c r="VDO128" s="908"/>
      <c r="VDP128" s="908"/>
      <c r="VDQ128" s="908"/>
      <c r="VDR128" s="908"/>
      <c r="VDS128" s="908"/>
      <c r="VDT128" s="908"/>
      <c r="VDU128" s="908"/>
      <c r="VDV128" s="908"/>
      <c r="VDW128" s="908"/>
      <c r="VDX128" s="908"/>
      <c r="VDY128" s="908"/>
      <c r="VDZ128" s="908"/>
      <c r="VEA128" s="908"/>
      <c r="VEB128" s="908"/>
      <c r="VEC128" s="908"/>
      <c r="VED128" s="908"/>
      <c r="VEE128" s="908"/>
      <c r="VEF128" s="908"/>
      <c r="VEG128" s="908"/>
      <c r="VEH128" s="908"/>
      <c r="VEI128" s="908"/>
      <c r="VEJ128" s="908"/>
      <c r="VEK128" s="908"/>
      <c r="VEL128" s="908"/>
      <c r="VEM128" s="908"/>
      <c r="VEN128" s="908"/>
      <c r="VEO128" s="908"/>
      <c r="VEP128" s="908"/>
      <c r="VEQ128" s="908"/>
      <c r="VER128" s="908"/>
      <c r="VES128" s="908"/>
      <c r="VET128" s="908"/>
      <c r="VEU128" s="908"/>
      <c r="VEV128" s="908"/>
      <c r="VEW128" s="908"/>
      <c r="VEX128" s="908"/>
      <c r="VEY128" s="908"/>
      <c r="VEZ128" s="908"/>
      <c r="VFA128" s="908"/>
      <c r="VFB128" s="908"/>
      <c r="VFC128" s="908"/>
      <c r="VFD128" s="908"/>
      <c r="VFE128" s="908"/>
      <c r="VFF128" s="908"/>
      <c r="VFG128" s="908"/>
      <c r="VFH128" s="908"/>
      <c r="VFI128" s="908"/>
      <c r="VFJ128" s="908"/>
      <c r="VFK128" s="908"/>
      <c r="VFL128" s="908"/>
      <c r="VFM128" s="908"/>
      <c r="VFN128" s="908"/>
      <c r="VFO128" s="908"/>
      <c r="VFP128" s="908"/>
      <c r="VFQ128" s="908"/>
      <c r="VFR128" s="908"/>
      <c r="VFS128" s="908"/>
      <c r="VFT128" s="908"/>
      <c r="VFU128" s="908"/>
      <c r="VFV128" s="908"/>
      <c r="VFW128" s="908"/>
      <c r="VFX128" s="908"/>
      <c r="VFY128" s="908"/>
      <c r="VFZ128" s="908"/>
      <c r="VGA128" s="908"/>
      <c r="VGB128" s="908"/>
      <c r="VGC128" s="908"/>
      <c r="VGD128" s="908"/>
      <c r="VGE128" s="908"/>
      <c r="VGF128" s="908"/>
      <c r="VGG128" s="908"/>
      <c r="VGH128" s="908"/>
      <c r="VGI128" s="908"/>
      <c r="VGJ128" s="908"/>
      <c r="VGK128" s="908"/>
      <c r="VGL128" s="908"/>
      <c r="VGM128" s="908"/>
      <c r="VGN128" s="908"/>
      <c r="VGO128" s="908"/>
      <c r="VGP128" s="908"/>
      <c r="VGQ128" s="908"/>
      <c r="VGR128" s="908"/>
      <c r="VGS128" s="908"/>
      <c r="VGT128" s="908"/>
      <c r="VGU128" s="908"/>
      <c r="VGV128" s="908"/>
      <c r="VGW128" s="908"/>
      <c r="VGX128" s="908"/>
      <c r="VGY128" s="908"/>
      <c r="VGZ128" s="908"/>
      <c r="VHA128" s="908"/>
      <c r="VHB128" s="908"/>
      <c r="VHC128" s="908"/>
      <c r="VHD128" s="908"/>
      <c r="VHE128" s="908"/>
      <c r="VHF128" s="908"/>
      <c r="VHG128" s="908"/>
      <c r="VHH128" s="908"/>
      <c r="VHI128" s="908"/>
      <c r="VHJ128" s="908"/>
      <c r="VHK128" s="908"/>
      <c r="VHL128" s="908"/>
      <c r="VHM128" s="908"/>
      <c r="VHN128" s="908"/>
      <c r="VHO128" s="908"/>
      <c r="VHP128" s="908"/>
      <c r="VHQ128" s="908"/>
      <c r="VHR128" s="908"/>
      <c r="VHS128" s="908"/>
      <c r="VHT128" s="908"/>
      <c r="VHU128" s="908"/>
      <c r="VHV128" s="908"/>
      <c r="VHW128" s="908"/>
      <c r="VHX128" s="908"/>
      <c r="VHY128" s="908"/>
      <c r="VHZ128" s="908"/>
      <c r="VIA128" s="908"/>
      <c r="VIB128" s="908"/>
      <c r="VIC128" s="908"/>
      <c r="VID128" s="908"/>
      <c r="VIE128" s="908"/>
      <c r="VIF128" s="908"/>
      <c r="VIG128" s="908"/>
      <c r="VIH128" s="908"/>
      <c r="VII128" s="908"/>
      <c r="VIJ128" s="908"/>
      <c r="VIK128" s="908"/>
      <c r="VIL128" s="908"/>
      <c r="VIM128" s="908"/>
      <c r="VIN128" s="908"/>
      <c r="VIO128" s="908"/>
      <c r="VIP128" s="908"/>
      <c r="VIQ128" s="908"/>
      <c r="VIR128" s="908"/>
      <c r="VIS128" s="908"/>
      <c r="VIT128" s="908"/>
      <c r="VIU128" s="908"/>
      <c r="VIV128" s="908"/>
      <c r="VIW128" s="908"/>
      <c r="VIX128" s="908"/>
      <c r="VIY128" s="908"/>
      <c r="VIZ128" s="908"/>
      <c r="VJA128" s="908"/>
      <c r="VJB128" s="908"/>
      <c r="VJC128" s="908"/>
      <c r="VJD128" s="908"/>
      <c r="VJE128" s="908"/>
      <c r="VJF128" s="908"/>
      <c r="VJG128" s="908"/>
      <c r="VJH128" s="908"/>
      <c r="VJI128" s="908"/>
      <c r="VJJ128" s="908"/>
      <c r="VJK128" s="908"/>
      <c r="VJL128" s="908"/>
      <c r="VJM128" s="908"/>
      <c r="VJN128" s="908"/>
      <c r="VJO128" s="908"/>
      <c r="VJP128" s="908"/>
      <c r="VJQ128" s="908"/>
      <c r="VJR128" s="908"/>
      <c r="VJS128" s="908"/>
      <c r="VJT128" s="908"/>
      <c r="VJU128" s="908"/>
      <c r="VJV128" s="908"/>
      <c r="VJW128" s="908"/>
      <c r="VJX128" s="908"/>
      <c r="VJY128" s="908"/>
      <c r="VJZ128" s="908"/>
      <c r="VKA128" s="908"/>
      <c r="VKB128" s="908"/>
      <c r="VKC128" s="908"/>
      <c r="VKD128" s="908"/>
      <c r="VKE128" s="908"/>
      <c r="VKF128" s="908"/>
      <c r="VKG128" s="908"/>
      <c r="VKH128" s="908"/>
      <c r="VKI128" s="908"/>
      <c r="VKJ128" s="908"/>
      <c r="VKK128" s="908"/>
      <c r="VKL128" s="908"/>
      <c r="VKM128" s="908"/>
      <c r="VKN128" s="908"/>
      <c r="VKO128" s="908"/>
      <c r="VKP128" s="908"/>
      <c r="VKQ128" s="908"/>
      <c r="VKR128" s="908"/>
      <c r="VKS128" s="908"/>
      <c r="VKT128" s="908"/>
      <c r="VKU128" s="908"/>
      <c r="VKV128" s="908"/>
      <c r="VKW128" s="908"/>
      <c r="VKX128" s="908"/>
      <c r="VKY128" s="908"/>
      <c r="VKZ128" s="908"/>
      <c r="VLA128" s="908"/>
      <c r="VLB128" s="908"/>
      <c r="VLC128" s="908"/>
      <c r="VLD128" s="908"/>
      <c r="VLE128" s="908"/>
      <c r="VLF128" s="908"/>
      <c r="VLG128" s="908"/>
      <c r="VLH128" s="908"/>
      <c r="VLI128" s="908"/>
      <c r="VLJ128" s="908"/>
      <c r="VLK128" s="908"/>
      <c r="VLL128" s="908"/>
      <c r="VLM128" s="908"/>
      <c r="VLN128" s="908"/>
      <c r="VLO128" s="908"/>
      <c r="VLP128" s="908"/>
      <c r="VLQ128" s="908"/>
      <c r="VLR128" s="908"/>
      <c r="VLS128" s="908"/>
      <c r="VLT128" s="908"/>
      <c r="VLU128" s="908"/>
      <c r="VLV128" s="908"/>
      <c r="VLW128" s="908"/>
      <c r="VLX128" s="908"/>
      <c r="VLY128" s="908"/>
      <c r="VLZ128" s="908"/>
      <c r="VMA128" s="908"/>
      <c r="VMB128" s="908"/>
      <c r="VMC128" s="908"/>
      <c r="VMD128" s="908"/>
      <c r="VME128" s="908"/>
      <c r="VMF128" s="908"/>
      <c r="VMG128" s="908"/>
      <c r="VMH128" s="908"/>
      <c r="VMI128" s="908"/>
      <c r="VMJ128" s="908"/>
      <c r="VMK128" s="908"/>
      <c r="VML128" s="908"/>
      <c r="VMM128" s="908"/>
      <c r="VMN128" s="908"/>
      <c r="VMO128" s="908"/>
      <c r="VMP128" s="908"/>
      <c r="VMQ128" s="908"/>
      <c r="VMR128" s="908"/>
      <c r="VMS128" s="908"/>
      <c r="VMT128" s="908"/>
      <c r="VMU128" s="908"/>
      <c r="VMV128" s="908"/>
      <c r="VMW128" s="908"/>
      <c r="VMX128" s="908"/>
      <c r="VMY128" s="908"/>
      <c r="VMZ128" s="908"/>
      <c r="VNA128" s="908"/>
      <c r="VNB128" s="908"/>
      <c r="VNC128" s="908"/>
      <c r="VND128" s="908"/>
      <c r="VNE128" s="908"/>
      <c r="VNF128" s="908"/>
      <c r="VNG128" s="908"/>
      <c r="VNH128" s="908"/>
      <c r="VNI128" s="908"/>
      <c r="VNJ128" s="908"/>
      <c r="VNK128" s="908"/>
      <c r="VNL128" s="908"/>
      <c r="VNM128" s="908"/>
      <c r="VNN128" s="908"/>
      <c r="VNO128" s="908"/>
      <c r="VNP128" s="908"/>
      <c r="VNQ128" s="908"/>
      <c r="VNR128" s="908"/>
      <c r="VNS128" s="908"/>
      <c r="VNT128" s="908"/>
      <c r="VNU128" s="908"/>
      <c r="VNV128" s="908"/>
      <c r="VNW128" s="908"/>
      <c r="VNX128" s="908"/>
      <c r="VNY128" s="908"/>
      <c r="VNZ128" s="908"/>
      <c r="VOA128" s="908"/>
      <c r="VOB128" s="908"/>
      <c r="VOC128" s="908"/>
      <c r="VOD128" s="908"/>
      <c r="VOE128" s="908"/>
      <c r="VOF128" s="908"/>
      <c r="VOG128" s="908"/>
      <c r="VOH128" s="908"/>
      <c r="VOI128" s="908"/>
      <c r="VOJ128" s="908"/>
      <c r="VOK128" s="908"/>
      <c r="VOL128" s="908"/>
      <c r="VOM128" s="908"/>
      <c r="VON128" s="908"/>
      <c r="VOO128" s="908"/>
      <c r="VOP128" s="908"/>
      <c r="VOQ128" s="908"/>
      <c r="VOR128" s="908"/>
      <c r="VOS128" s="908"/>
      <c r="VOT128" s="908"/>
      <c r="VOU128" s="908"/>
      <c r="VOV128" s="908"/>
      <c r="VOW128" s="908"/>
      <c r="VOX128" s="908"/>
      <c r="VOY128" s="908"/>
      <c r="VOZ128" s="908"/>
      <c r="VPA128" s="908"/>
      <c r="VPB128" s="908"/>
      <c r="VPC128" s="908"/>
      <c r="VPD128" s="908"/>
      <c r="VPE128" s="908"/>
      <c r="VPF128" s="908"/>
      <c r="VPG128" s="908"/>
      <c r="VPH128" s="908"/>
      <c r="VPI128" s="908"/>
      <c r="VPJ128" s="908"/>
      <c r="VPK128" s="908"/>
      <c r="VPL128" s="908"/>
      <c r="VPM128" s="908"/>
      <c r="VPN128" s="908"/>
      <c r="VPO128" s="908"/>
      <c r="VPP128" s="908"/>
      <c r="VPQ128" s="908"/>
      <c r="VPR128" s="908"/>
      <c r="VPS128" s="908"/>
      <c r="VPT128" s="908"/>
      <c r="VPU128" s="908"/>
      <c r="VPV128" s="908"/>
      <c r="VPW128" s="908"/>
      <c r="VPX128" s="908"/>
      <c r="VPY128" s="908"/>
      <c r="VPZ128" s="908"/>
      <c r="VQA128" s="908"/>
      <c r="VQB128" s="908"/>
      <c r="VQC128" s="908"/>
      <c r="VQD128" s="908"/>
      <c r="VQE128" s="908"/>
      <c r="VQF128" s="908"/>
      <c r="VQG128" s="908"/>
      <c r="VQH128" s="908"/>
      <c r="VQI128" s="908"/>
      <c r="VQJ128" s="908"/>
      <c r="VQK128" s="908"/>
      <c r="VQL128" s="908"/>
      <c r="VQM128" s="908"/>
      <c r="VQN128" s="908"/>
      <c r="VQO128" s="908"/>
      <c r="VQP128" s="908"/>
      <c r="VQQ128" s="908"/>
      <c r="VQR128" s="908"/>
      <c r="VQS128" s="908"/>
      <c r="VQT128" s="908"/>
      <c r="VQU128" s="908"/>
      <c r="VQV128" s="908"/>
      <c r="VQW128" s="908"/>
      <c r="VQX128" s="908"/>
      <c r="VQY128" s="908"/>
      <c r="VQZ128" s="908"/>
      <c r="VRA128" s="908"/>
      <c r="VRB128" s="908"/>
      <c r="VRC128" s="908"/>
      <c r="VRD128" s="908"/>
      <c r="VRE128" s="908"/>
      <c r="VRF128" s="908"/>
      <c r="VRG128" s="908"/>
      <c r="VRH128" s="908"/>
      <c r="VRI128" s="908"/>
      <c r="VRJ128" s="908"/>
      <c r="VRK128" s="908"/>
      <c r="VRL128" s="908"/>
      <c r="VRM128" s="908"/>
      <c r="VRN128" s="908"/>
      <c r="VRO128" s="908"/>
      <c r="VRP128" s="908"/>
      <c r="VRQ128" s="908"/>
      <c r="VRR128" s="908"/>
      <c r="VRS128" s="908"/>
      <c r="VRT128" s="908"/>
      <c r="VRU128" s="908"/>
      <c r="VRV128" s="908"/>
      <c r="VRW128" s="908"/>
      <c r="VRX128" s="908"/>
      <c r="VRY128" s="908"/>
      <c r="VRZ128" s="908"/>
      <c r="VSA128" s="908"/>
      <c r="VSB128" s="908"/>
      <c r="VSC128" s="908"/>
      <c r="VSD128" s="908"/>
      <c r="VSE128" s="908"/>
      <c r="VSF128" s="908"/>
      <c r="VSG128" s="908"/>
      <c r="VSH128" s="908"/>
      <c r="VSI128" s="908"/>
      <c r="VSJ128" s="908"/>
      <c r="VSK128" s="908"/>
      <c r="VSL128" s="908"/>
      <c r="VSM128" s="908"/>
      <c r="VSN128" s="908"/>
      <c r="VSO128" s="908"/>
      <c r="VSP128" s="908"/>
      <c r="VSQ128" s="908"/>
      <c r="VSR128" s="908"/>
      <c r="VSS128" s="908"/>
      <c r="VST128" s="908"/>
      <c r="VSU128" s="908"/>
      <c r="VSV128" s="908"/>
      <c r="VSW128" s="908"/>
      <c r="VSX128" s="908"/>
      <c r="VSY128" s="908"/>
      <c r="VSZ128" s="908"/>
      <c r="VTA128" s="908"/>
      <c r="VTB128" s="908"/>
      <c r="VTC128" s="908"/>
      <c r="VTD128" s="908"/>
      <c r="VTE128" s="908"/>
      <c r="VTF128" s="908"/>
      <c r="VTG128" s="908"/>
      <c r="VTH128" s="908"/>
      <c r="VTI128" s="908"/>
      <c r="VTJ128" s="908"/>
      <c r="VTK128" s="908"/>
      <c r="VTL128" s="908"/>
      <c r="VTM128" s="908"/>
      <c r="VTN128" s="908"/>
      <c r="VTO128" s="908"/>
      <c r="VTP128" s="908"/>
      <c r="VTQ128" s="908"/>
      <c r="VTR128" s="908"/>
      <c r="VTS128" s="908"/>
      <c r="VTT128" s="908"/>
      <c r="VTU128" s="908"/>
      <c r="VTV128" s="908"/>
      <c r="VTW128" s="908"/>
      <c r="VTX128" s="908"/>
      <c r="VTY128" s="908"/>
      <c r="VTZ128" s="908"/>
      <c r="VUA128" s="908"/>
      <c r="VUB128" s="908"/>
      <c r="VUC128" s="908"/>
      <c r="VUD128" s="908"/>
      <c r="VUE128" s="908"/>
      <c r="VUF128" s="908"/>
      <c r="VUG128" s="908"/>
      <c r="VUH128" s="908"/>
      <c r="VUI128" s="908"/>
      <c r="VUJ128" s="908"/>
      <c r="VUK128" s="908"/>
      <c r="VUL128" s="908"/>
      <c r="VUM128" s="908"/>
      <c r="VUN128" s="908"/>
      <c r="VUO128" s="908"/>
      <c r="VUP128" s="908"/>
      <c r="VUQ128" s="908"/>
      <c r="VUR128" s="908"/>
      <c r="VUS128" s="908"/>
      <c r="VUT128" s="908"/>
      <c r="VUU128" s="908"/>
      <c r="VUV128" s="908"/>
      <c r="VUW128" s="908"/>
      <c r="VUX128" s="908"/>
      <c r="VUY128" s="908"/>
      <c r="VUZ128" s="908"/>
      <c r="VVA128" s="908"/>
      <c r="VVB128" s="908"/>
      <c r="VVC128" s="908"/>
      <c r="VVD128" s="908"/>
      <c r="VVE128" s="908"/>
      <c r="VVF128" s="908"/>
      <c r="VVG128" s="908"/>
      <c r="VVH128" s="908"/>
      <c r="VVI128" s="908"/>
      <c r="VVJ128" s="908"/>
      <c r="VVK128" s="908"/>
      <c r="VVL128" s="908"/>
      <c r="VVM128" s="908"/>
      <c r="VVN128" s="908"/>
      <c r="VVO128" s="908"/>
      <c r="VVP128" s="908"/>
      <c r="VVQ128" s="908"/>
      <c r="VVR128" s="908"/>
      <c r="VVS128" s="908"/>
      <c r="VVT128" s="908"/>
      <c r="VVU128" s="908"/>
      <c r="VVV128" s="908"/>
      <c r="VVW128" s="908"/>
      <c r="VVX128" s="908"/>
      <c r="VVY128" s="908"/>
      <c r="VVZ128" s="908"/>
      <c r="VWA128" s="908"/>
      <c r="VWB128" s="908"/>
      <c r="VWC128" s="908"/>
      <c r="VWD128" s="908"/>
      <c r="VWE128" s="908"/>
      <c r="VWF128" s="908"/>
      <c r="VWG128" s="908"/>
      <c r="VWH128" s="908"/>
      <c r="VWI128" s="908"/>
      <c r="VWJ128" s="908"/>
      <c r="VWK128" s="908"/>
      <c r="VWL128" s="908"/>
      <c r="VWM128" s="908"/>
      <c r="VWN128" s="908"/>
      <c r="VWO128" s="908"/>
      <c r="VWP128" s="908"/>
      <c r="VWQ128" s="908"/>
      <c r="VWR128" s="908"/>
      <c r="VWS128" s="908"/>
      <c r="VWT128" s="908"/>
      <c r="VWU128" s="908"/>
      <c r="VWV128" s="908"/>
      <c r="VWW128" s="908"/>
      <c r="VWX128" s="908"/>
      <c r="VWY128" s="908"/>
      <c r="VWZ128" s="908"/>
      <c r="VXA128" s="908"/>
      <c r="VXB128" s="908"/>
      <c r="VXC128" s="908"/>
      <c r="VXD128" s="908"/>
      <c r="VXE128" s="908"/>
      <c r="VXF128" s="908"/>
      <c r="VXG128" s="908"/>
      <c r="VXH128" s="908"/>
      <c r="VXI128" s="908"/>
      <c r="VXJ128" s="908"/>
      <c r="VXK128" s="908"/>
      <c r="VXL128" s="908"/>
      <c r="VXM128" s="908"/>
      <c r="VXN128" s="908"/>
      <c r="VXO128" s="908"/>
      <c r="VXP128" s="908"/>
      <c r="VXQ128" s="908"/>
      <c r="VXR128" s="908"/>
      <c r="VXS128" s="908"/>
      <c r="VXT128" s="908"/>
      <c r="VXU128" s="908"/>
      <c r="VXV128" s="908"/>
      <c r="VXW128" s="908"/>
      <c r="VXX128" s="908"/>
      <c r="VXY128" s="908"/>
      <c r="VXZ128" s="908"/>
      <c r="VYA128" s="908"/>
      <c r="VYB128" s="908"/>
      <c r="VYC128" s="908"/>
      <c r="VYD128" s="908"/>
      <c r="VYE128" s="908"/>
      <c r="VYF128" s="908"/>
      <c r="VYG128" s="908"/>
      <c r="VYH128" s="908"/>
      <c r="VYI128" s="908"/>
      <c r="VYJ128" s="908"/>
      <c r="VYK128" s="908"/>
      <c r="VYL128" s="908"/>
      <c r="VYM128" s="908"/>
      <c r="VYN128" s="908"/>
      <c r="VYO128" s="908"/>
      <c r="VYP128" s="908"/>
      <c r="VYQ128" s="908"/>
      <c r="VYR128" s="908"/>
      <c r="VYS128" s="908"/>
      <c r="VYT128" s="908"/>
      <c r="VYU128" s="908"/>
      <c r="VYV128" s="908"/>
      <c r="VYW128" s="908"/>
      <c r="VYX128" s="908"/>
      <c r="VYY128" s="908"/>
      <c r="VYZ128" s="908"/>
      <c r="VZA128" s="908"/>
      <c r="VZB128" s="908"/>
      <c r="VZC128" s="908"/>
      <c r="VZD128" s="908"/>
      <c r="VZE128" s="908"/>
      <c r="VZF128" s="908"/>
      <c r="VZG128" s="908"/>
      <c r="VZH128" s="908"/>
      <c r="VZI128" s="908"/>
      <c r="VZJ128" s="908"/>
      <c r="VZK128" s="908"/>
      <c r="VZL128" s="908"/>
      <c r="VZM128" s="908"/>
      <c r="VZN128" s="908"/>
      <c r="VZO128" s="908"/>
      <c r="VZP128" s="908"/>
      <c r="VZQ128" s="908"/>
      <c r="VZR128" s="908"/>
      <c r="VZS128" s="908"/>
      <c r="VZT128" s="908"/>
      <c r="VZU128" s="908"/>
      <c r="VZV128" s="908"/>
      <c r="VZW128" s="908"/>
      <c r="VZX128" s="908"/>
      <c r="VZY128" s="908"/>
      <c r="VZZ128" s="908"/>
      <c r="WAA128" s="908"/>
      <c r="WAB128" s="908"/>
      <c r="WAC128" s="908"/>
      <c r="WAD128" s="908"/>
      <c r="WAE128" s="908"/>
      <c r="WAF128" s="908"/>
      <c r="WAG128" s="908"/>
      <c r="WAH128" s="908"/>
      <c r="WAI128" s="908"/>
      <c r="WAJ128" s="908"/>
      <c r="WAK128" s="908"/>
      <c r="WAL128" s="908"/>
      <c r="WAM128" s="908"/>
      <c r="WAN128" s="908"/>
      <c r="WAO128" s="908"/>
      <c r="WAP128" s="908"/>
      <c r="WAQ128" s="908"/>
      <c r="WAR128" s="908"/>
      <c r="WAS128" s="908"/>
      <c r="WAT128" s="908"/>
      <c r="WAU128" s="908"/>
      <c r="WAV128" s="908"/>
      <c r="WAW128" s="908"/>
      <c r="WAX128" s="908"/>
      <c r="WAY128" s="908"/>
      <c r="WAZ128" s="908"/>
      <c r="WBA128" s="908"/>
      <c r="WBB128" s="908"/>
      <c r="WBC128" s="908"/>
      <c r="WBD128" s="908"/>
      <c r="WBE128" s="908"/>
      <c r="WBF128" s="908"/>
      <c r="WBG128" s="908"/>
      <c r="WBH128" s="908"/>
      <c r="WBI128" s="908"/>
      <c r="WBJ128" s="908"/>
      <c r="WBK128" s="908"/>
      <c r="WBL128" s="908"/>
      <c r="WBM128" s="908"/>
      <c r="WBN128" s="908"/>
      <c r="WBO128" s="908"/>
      <c r="WBP128" s="908"/>
      <c r="WBQ128" s="908"/>
      <c r="WBR128" s="908"/>
      <c r="WBS128" s="908"/>
      <c r="WBT128" s="908"/>
      <c r="WBU128" s="908"/>
      <c r="WBV128" s="908"/>
      <c r="WBW128" s="908"/>
      <c r="WBX128" s="908"/>
      <c r="WBY128" s="908"/>
      <c r="WBZ128" s="908"/>
      <c r="WCA128" s="908"/>
      <c r="WCB128" s="908"/>
      <c r="WCC128" s="908"/>
      <c r="WCD128" s="908"/>
      <c r="WCE128" s="908"/>
      <c r="WCF128" s="908"/>
      <c r="WCG128" s="908"/>
      <c r="WCH128" s="908"/>
      <c r="WCI128" s="908"/>
      <c r="WCJ128" s="908"/>
      <c r="WCK128" s="908"/>
      <c r="WCL128" s="908"/>
      <c r="WCM128" s="908"/>
      <c r="WCN128" s="908"/>
      <c r="WCO128" s="908"/>
      <c r="WCP128" s="908"/>
      <c r="WCQ128" s="908"/>
      <c r="WCR128" s="908"/>
      <c r="WCS128" s="908"/>
      <c r="WCT128" s="908"/>
      <c r="WCU128" s="908"/>
      <c r="WCV128" s="908"/>
      <c r="WCW128" s="908"/>
      <c r="WCX128" s="908"/>
      <c r="WCY128" s="908"/>
      <c r="WCZ128" s="908"/>
      <c r="WDA128" s="908"/>
      <c r="WDB128" s="908"/>
      <c r="WDC128" s="908"/>
      <c r="WDD128" s="908"/>
      <c r="WDE128" s="908"/>
      <c r="WDF128" s="908"/>
      <c r="WDG128" s="908"/>
      <c r="WDH128" s="908"/>
      <c r="WDI128" s="908"/>
      <c r="WDJ128" s="908"/>
      <c r="WDK128" s="908"/>
      <c r="WDL128" s="908"/>
      <c r="WDM128" s="908"/>
      <c r="WDN128" s="908"/>
      <c r="WDO128" s="908"/>
      <c r="WDP128" s="908"/>
      <c r="WDQ128" s="908"/>
      <c r="WDR128" s="908"/>
      <c r="WDS128" s="908"/>
      <c r="WDT128" s="908"/>
      <c r="WDU128" s="908"/>
      <c r="WDV128" s="908"/>
      <c r="WDW128" s="908"/>
      <c r="WDX128" s="908"/>
      <c r="WDY128" s="908"/>
      <c r="WDZ128" s="908"/>
      <c r="WEA128" s="908"/>
      <c r="WEB128" s="908"/>
      <c r="WEC128" s="908"/>
      <c r="WED128" s="908"/>
      <c r="WEE128" s="908"/>
      <c r="WEF128" s="908"/>
      <c r="WEG128" s="908"/>
      <c r="WEH128" s="908"/>
      <c r="WEI128" s="908"/>
      <c r="WEJ128" s="908"/>
      <c r="WEK128" s="908"/>
      <c r="WEL128" s="908"/>
      <c r="WEM128" s="908"/>
      <c r="WEN128" s="908"/>
      <c r="WEO128" s="908"/>
      <c r="WEP128" s="908"/>
      <c r="WEQ128" s="908"/>
      <c r="WER128" s="908"/>
      <c r="WES128" s="908"/>
      <c r="WET128" s="908"/>
      <c r="WEU128" s="908"/>
      <c r="WEV128" s="908"/>
      <c r="WEW128" s="908"/>
      <c r="WEX128" s="908"/>
      <c r="WEY128" s="908"/>
      <c r="WEZ128" s="908"/>
      <c r="WFA128" s="908"/>
      <c r="WFB128" s="908"/>
      <c r="WFC128" s="908"/>
      <c r="WFD128" s="908"/>
      <c r="WFE128" s="908"/>
      <c r="WFF128" s="908"/>
      <c r="WFG128" s="908"/>
      <c r="WFH128" s="908"/>
      <c r="WFI128" s="908"/>
      <c r="WFJ128" s="908"/>
      <c r="WFK128" s="908"/>
      <c r="WFL128" s="908"/>
      <c r="WFM128" s="908"/>
      <c r="WFN128" s="908"/>
      <c r="WFO128" s="908"/>
      <c r="WFP128" s="908"/>
      <c r="WFQ128" s="908"/>
      <c r="WFR128" s="908"/>
      <c r="WFS128" s="908"/>
      <c r="WFT128" s="908"/>
      <c r="WFU128" s="908"/>
      <c r="WFV128" s="908"/>
      <c r="WFW128" s="908"/>
      <c r="WFX128" s="908"/>
      <c r="WFY128" s="908"/>
      <c r="WFZ128" s="908"/>
      <c r="WGA128" s="908"/>
      <c r="WGB128" s="908"/>
      <c r="WGC128" s="908"/>
      <c r="WGD128" s="908"/>
      <c r="WGE128" s="908"/>
      <c r="WGF128" s="908"/>
      <c r="WGG128" s="908"/>
      <c r="WGH128" s="908"/>
      <c r="WGI128" s="908"/>
      <c r="WGJ128" s="908"/>
      <c r="WGK128" s="908"/>
      <c r="WGL128" s="908"/>
      <c r="WGM128" s="908"/>
      <c r="WGN128" s="908"/>
      <c r="WGO128" s="908"/>
      <c r="WGP128" s="908"/>
      <c r="WGQ128" s="908"/>
      <c r="WGR128" s="908"/>
      <c r="WGS128" s="908"/>
      <c r="WGT128" s="908"/>
      <c r="WGU128" s="908"/>
      <c r="WGV128" s="908"/>
      <c r="WGW128" s="908"/>
      <c r="WGX128" s="908"/>
      <c r="WGY128" s="908"/>
      <c r="WGZ128" s="908"/>
      <c r="WHA128" s="908"/>
      <c r="WHB128" s="908"/>
      <c r="WHC128" s="908"/>
      <c r="WHD128" s="908"/>
      <c r="WHE128" s="908"/>
      <c r="WHF128" s="908"/>
      <c r="WHG128" s="908"/>
      <c r="WHH128" s="908"/>
      <c r="WHI128" s="908"/>
      <c r="WHJ128" s="908"/>
      <c r="WHK128" s="908"/>
      <c r="WHL128" s="908"/>
      <c r="WHM128" s="908"/>
      <c r="WHN128" s="908"/>
      <c r="WHO128" s="908"/>
      <c r="WHP128" s="908"/>
      <c r="WHQ128" s="908"/>
      <c r="WHR128" s="908"/>
      <c r="WHS128" s="908"/>
      <c r="WHT128" s="908"/>
      <c r="WHU128" s="908"/>
      <c r="WHV128" s="908"/>
      <c r="WHW128" s="908"/>
      <c r="WHX128" s="908"/>
      <c r="WHY128" s="908"/>
      <c r="WHZ128" s="908"/>
      <c r="WIA128" s="908"/>
      <c r="WIB128" s="908"/>
      <c r="WIC128" s="908"/>
      <c r="WID128" s="908"/>
      <c r="WIE128" s="908"/>
      <c r="WIF128" s="908"/>
      <c r="WIG128" s="908"/>
      <c r="WIH128" s="908"/>
      <c r="WII128" s="908"/>
      <c r="WIJ128" s="908"/>
      <c r="WIK128" s="908"/>
      <c r="WIL128" s="908"/>
      <c r="WIM128" s="908"/>
      <c r="WIN128" s="908"/>
      <c r="WIO128" s="908"/>
      <c r="WIP128" s="908"/>
      <c r="WIQ128" s="908"/>
      <c r="WIR128" s="908"/>
      <c r="WIS128" s="908"/>
      <c r="WIT128" s="908"/>
      <c r="WIU128" s="908"/>
      <c r="WIV128" s="908"/>
      <c r="WIW128" s="908"/>
      <c r="WIX128" s="908"/>
      <c r="WIY128" s="908"/>
      <c r="WIZ128" s="908"/>
      <c r="WJA128" s="908"/>
      <c r="WJB128" s="908"/>
      <c r="WJC128" s="908"/>
      <c r="WJD128" s="908"/>
      <c r="WJE128" s="908"/>
      <c r="WJF128" s="908"/>
      <c r="WJG128" s="908"/>
      <c r="WJH128" s="908"/>
      <c r="WJI128" s="908"/>
      <c r="WJJ128" s="908"/>
      <c r="WJK128" s="908"/>
      <c r="WJL128" s="908"/>
      <c r="WJM128" s="908"/>
      <c r="WJN128" s="908"/>
      <c r="WJO128" s="908"/>
      <c r="WJP128" s="908"/>
      <c r="WJQ128" s="908"/>
      <c r="WJR128" s="908"/>
      <c r="WJS128" s="908"/>
      <c r="WJT128" s="908"/>
      <c r="WJU128" s="908"/>
      <c r="WJV128" s="908"/>
      <c r="WJW128" s="908"/>
      <c r="WJX128" s="908"/>
      <c r="WJY128" s="908"/>
      <c r="WJZ128" s="908"/>
      <c r="WKA128" s="908"/>
      <c r="WKB128" s="908"/>
      <c r="WKC128" s="908"/>
      <c r="WKD128" s="908"/>
      <c r="WKE128" s="908"/>
      <c r="WKF128" s="908"/>
      <c r="WKG128" s="908"/>
      <c r="WKH128" s="908"/>
      <c r="WKI128" s="908"/>
      <c r="WKJ128" s="908"/>
      <c r="WKK128" s="908"/>
      <c r="WKL128" s="908"/>
      <c r="WKM128" s="908"/>
      <c r="WKN128" s="908"/>
      <c r="WKO128" s="908"/>
      <c r="WKP128" s="908"/>
      <c r="WKQ128" s="908"/>
      <c r="WKR128" s="908"/>
      <c r="WKS128" s="908"/>
      <c r="WKT128" s="908"/>
      <c r="WKU128" s="908"/>
      <c r="WKV128" s="908"/>
      <c r="WKW128" s="908"/>
      <c r="WKX128" s="908"/>
      <c r="WKY128" s="908"/>
      <c r="WKZ128" s="908"/>
      <c r="WLA128" s="908"/>
      <c r="WLB128" s="908"/>
      <c r="WLC128" s="908"/>
      <c r="WLD128" s="908"/>
      <c r="WLE128" s="908"/>
      <c r="WLF128" s="908"/>
      <c r="WLG128" s="908"/>
      <c r="WLH128" s="908"/>
      <c r="WLI128" s="908"/>
      <c r="WLJ128" s="908"/>
      <c r="WLK128" s="908"/>
      <c r="WLL128" s="908"/>
      <c r="WLM128" s="908"/>
      <c r="WLN128" s="908"/>
      <c r="WLO128" s="908"/>
      <c r="WLP128" s="908"/>
      <c r="WLQ128" s="908"/>
      <c r="WLR128" s="908"/>
      <c r="WLS128" s="908"/>
      <c r="WLT128" s="908"/>
      <c r="WLU128" s="908"/>
      <c r="WLV128" s="908"/>
      <c r="WLW128" s="908"/>
      <c r="WLX128" s="908"/>
      <c r="WLY128" s="908"/>
      <c r="WLZ128" s="908"/>
      <c r="WMA128" s="908"/>
      <c r="WMB128" s="908"/>
      <c r="WMC128" s="908"/>
      <c r="WMD128" s="908"/>
      <c r="WME128" s="908"/>
      <c r="WMF128" s="908"/>
      <c r="WMG128" s="908"/>
      <c r="WMH128" s="908"/>
      <c r="WMI128" s="908"/>
      <c r="WMJ128" s="908"/>
      <c r="WMK128" s="908"/>
      <c r="WML128" s="908"/>
      <c r="WMM128" s="908"/>
      <c r="WMN128" s="908"/>
      <c r="WMO128" s="908"/>
      <c r="WMP128" s="908"/>
      <c r="WMQ128" s="908"/>
      <c r="WMR128" s="908"/>
      <c r="WMS128" s="908"/>
      <c r="WMT128" s="908"/>
      <c r="WMU128" s="908"/>
      <c r="WMV128" s="908"/>
      <c r="WMW128" s="908"/>
      <c r="WMX128" s="908"/>
      <c r="WMY128" s="908"/>
      <c r="WMZ128" s="908"/>
      <c r="WNA128" s="908"/>
      <c r="WNB128" s="908"/>
      <c r="WNC128" s="908"/>
      <c r="WND128" s="908"/>
      <c r="WNE128" s="908"/>
      <c r="WNF128" s="908"/>
      <c r="WNG128" s="908"/>
      <c r="WNH128" s="908"/>
      <c r="WNI128" s="908"/>
      <c r="WNJ128" s="908"/>
      <c r="WNK128" s="908"/>
      <c r="WNL128" s="908"/>
      <c r="WNM128" s="908"/>
      <c r="WNN128" s="908"/>
      <c r="WNO128" s="908"/>
      <c r="WNP128" s="908"/>
      <c r="WNQ128" s="908"/>
      <c r="WNR128" s="908"/>
      <c r="WNS128" s="908"/>
      <c r="WNT128" s="908"/>
      <c r="WNU128" s="908"/>
      <c r="WNV128" s="908"/>
      <c r="WNW128" s="908"/>
      <c r="WNX128" s="908"/>
      <c r="WNY128" s="908"/>
      <c r="WNZ128" s="908"/>
      <c r="WOA128" s="908"/>
      <c r="WOB128" s="908"/>
      <c r="WOC128" s="908"/>
      <c r="WOD128" s="908"/>
      <c r="WOE128" s="908"/>
      <c r="WOF128" s="908"/>
      <c r="WOG128" s="908"/>
      <c r="WOH128" s="908"/>
      <c r="WOI128" s="908"/>
      <c r="WOJ128" s="908"/>
      <c r="WOK128" s="908"/>
      <c r="WOL128" s="908"/>
      <c r="WOM128" s="908"/>
      <c r="WON128" s="908"/>
      <c r="WOO128" s="908"/>
      <c r="WOP128" s="908"/>
      <c r="WOQ128" s="908"/>
      <c r="WOR128" s="908"/>
      <c r="WOS128" s="908"/>
      <c r="WOT128" s="908"/>
      <c r="WOU128" s="908"/>
      <c r="WOV128" s="908"/>
      <c r="WOW128" s="908"/>
      <c r="WOX128" s="908"/>
      <c r="WOY128" s="908"/>
      <c r="WOZ128" s="908"/>
      <c r="WPA128" s="908"/>
      <c r="WPB128" s="908"/>
      <c r="WPC128" s="908"/>
      <c r="WPD128" s="908"/>
      <c r="WPE128" s="908"/>
      <c r="WPF128" s="908"/>
      <c r="WPG128" s="908"/>
      <c r="WPH128" s="908"/>
      <c r="WPI128" s="908"/>
      <c r="WPJ128" s="908"/>
      <c r="WPK128" s="908"/>
      <c r="WPL128" s="908"/>
      <c r="WPM128" s="908"/>
      <c r="WPN128" s="908"/>
      <c r="WPO128" s="908"/>
      <c r="WPP128" s="908"/>
      <c r="WPQ128" s="908"/>
      <c r="WPR128" s="908"/>
      <c r="WPS128" s="908"/>
      <c r="WPT128" s="908"/>
      <c r="WPU128" s="908"/>
      <c r="WPV128" s="908"/>
      <c r="WPW128" s="908"/>
      <c r="WPX128" s="908"/>
      <c r="WPY128" s="908"/>
      <c r="WPZ128" s="908"/>
      <c r="WQA128" s="908"/>
      <c r="WQB128" s="908"/>
      <c r="WQC128" s="908"/>
      <c r="WQD128" s="908"/>
      <c r="WQE128" s="908"/>
      <c r="WQF128" s="908"/>
      <c r="WQG128" s="908"/>
      <c r="WQH128" s="908"/>
      <c r="WQI128" s="908"/>
      <c r="WQJ128" s="908"/>
      <c r="WQK128" s="908"/>
      <c r="WQL128" s="908"/>
      <c r="WQM128" s="908"/>
      <c r="WQN128" s="908"/>
      <c r="WQO128" s="908"/>
      <c r="WQP128" s="908"/>
      <c r="WQQ128" s="908"/>
      <c r="WQR128" s="908"/>
      <c r="WQS128" s="908"/>
      <c r="WQT128" s="908"/>
      <c r="WQU128" s="908"/>
      <c r="WQV128" s="908"/>
      <c r="WQW128" s="908"/>
      <c r="WQX128" s="908"/>
      <c r="WQY128" s="908"/>
      <c r="WQZ128" s="908"/>
      <c r="WRA128" s="908"/>
      <c r="WRB128" s="908"/>
      <c r="WRC128" s="908"/>
      <c r="WRD128" s="908"/>
      <c r="WRE128" s="908"/>
      <c r="WRF128" s="908"/>
      <c r="WRG128" s="908"/>
      <c r="WRH128" s="908"/>
      <c r="WRI128" s="908"/>
      <c r="WRJ128" s="908"/>
      <c r="WRK128" s="908"/>
      <c r="WRL128" s="908"/>
      <c r="WRM128" s="908"/>
      <c r="WRN128" s="908"/>
      <c r="WRO128" s="908"/>
      <c r="WRP128" s="908"/>
      <c r="WRQ128" s="908"/>
      <c r="WRR128" s="908"/>
      <c r="WRS128" s="908"/>
      <c r="WRT128" s="908"/>
      <c r="WRU128" s="908"/>
      <c r="WRV128" s="908"/>
      <c r="WRW128" s="908"/>
      <c r="WRX128" s="908"/>
      <c r="WRY128" s="908"/>
      <c r="WRZ128" s="908"/>
      <c r="WSA128" s="908"/>
      <c r="WSB128" s="908"/>
      <c r="WSC128" s="908"/>
      <c r="WSD128" s="908"/>
      <c r="WSE128" s="908"/>
      <c r="WSF128" s="908"/>
      <c r="WSG128" s="908"/>
      <c r="WSH128" s="908"/>
      <c r="WSI128" s="908"/>
      <c r="WSJ128" s="908"/>
      <c r="WSK128" s="908"/>
      <c r="WSL128" s="908"/>
      <c r="WSM128" s="908"/>
      <c r="WSN128" s="908"/>
      <c r="WSO128" s="908"/>
      <c r="WSP128" s="908"/>
      <c r="WSQ128" s="908"/>
      <c r="WSR128" s="908"/>
      <c r="WSS128" s="908"/>
      <c r="WST128" s="908"/>
      <c r="WSU128" s="908"/>
      <c r="WSV128" s="908"/>
      <c r="WSW128" s="908"/>
      <c r="WSX128" s="908"/>
      <c r="WSY128" s="908"/>
      <c r="WSZ128" s="908"/>
      <c r="WTA128" s="908"/>
      <c r="WTB128" s="908"/>
      <c r="WTC128" s="908"/>
      <c r="WTD128" s="908"/>
      <c r="WTE128" s="908"/>
      <c r="WTF128" s="908"/>
      <c r="WTG128" s="908"/>
      <c r="WTH128" s="908"/>
      <c r="WTI128" s="908"/>
      <c r="WTJ128" s="908"/>
      <c r="WTK128" s="908"/>
      <c r="WTL128" s="908"/>
      <c r="WTM128" s="908"/>
      <c r="WTN128" s="908"/>
      <c r="WTO128" s="908"/>
      <c r="WTP128" s="908"/>
      <c r="WTQ128" s="908"/>
      <c r="WTR128" s="908"/>
      <c r="WTS128" s="908"/>
      <c r="WTT128" s="908"/>
      <c r="WTU128" s="908"/>
      <c r="WTV128" s="908"/>
      <c r="WTW128" s="908"/>
      <c r="WTX128" s="908"/>
      <c r="WTY128" s="908"/>
      <c r="WTZ128" s="908"/>
      <c r="WUA128" s="908"/>
      <c r="WUB128" s="908"/>
      <c r="WUC128" s="908"/>
      <c r="WUD128" s="908"/>
      <c r="WUE128" s="908"/>
      <c r="WUF128" s="908"/>
      <c r="WUG128" s="908"/>
      <c r="WUH128" s="908"/>
      <c r="WUI128" s="908"/>
      <c r="WUJ128" s="908"/>
      <c r="WUK128" s="908"/>
      <c r="WUL128" s="908"/>
      <c r="WUM128" s="908"/>
      <c r="WUN128" s="908"/>
      <c r="WUO128" s="908"/>
      <c r="WUP128" s="908"/>
      <c r="WUQ128" s="908"/>
      <c r="WUR128" s="908"/>
      <c r="WUS128" s="908"/>
      <c r="WUT128" s="908"/>
      <c r="WUU128" s="908"/>
      <c r="WUV128" s="908"/>
      <c r="WUW128" s="908"/>
      <c r="WUX128" s="908"/>
      <c r="WUY128" s="908"/>
      <c r="WUZ128" s="908"/>
      <c r="WVA128" s="908"/>
      <c r="WVB128" s="908"/>
      <c r="WVC128" s="908"/>
      <c r="WVD128" s="908"/>
      <c r="WVE128" s="908"/>
      <c r="WVF128" s="908"/>
      <c r="WVG128" s="908"/>
      <c r="WVH128" s="908"/>
      <c r="WVI128" s="908"/>
      <c r="WVJ128" s="908"/>
      <c r="WVK128" s="908"/>
      <c r="WVL128" s="908"/>
      <c r="WVM128" s="908"/>
      <c r="WVN128" s="908"/>
      <c r="WVO128" s="908"/>
      <c r="WVP128" s="908"/>
      <c r="WVQ128" s="908"/>
      <c r="WVR128" s="908"/>
      <c r="WVS128" s="908"/>
      <c r="WVT128" s="908"/>
      <c r="WVU128" s="908"/>
      <c r="WVV128" s="908"/>
      <c r="WVW128" s="908"/>
      <c r="WVX128" s="908"/>
      <c r="WVY128" s="908"/>
      <c r="WVZ128" s="908"/>
      <c r="WWA128" s="908"/>
      <c r="WWB128" s="908"/>
      <c r="WWC128" s="908"/>
    </row>
    <row r="129" spans="1:16149" s="921" customFormat="1" ht="24.95" customHeight="1">
      <c r="A129" s="899" t="s">
        <v>460</v>
      </c>
      <c r="B129" s="736" t="s">
        <v>1781</v>
      </c>
      <c r="C129" s="743" t="s">
        <v>117</v>
      </c>
      <c r="D129" s="738">
        <v>21662</v>
      </c>
      <c r="E129" s="738">
        <v>37851</v>
      </c>
      <c r="F129" s="915">
        <f t="shared" ca="1" si="16"/>
        <v>16.483807947108069</v>
      </c>
      <c r="G129" s="916">
        <f t="shared" si="12"/>
        <v>43577</v>
      </c>
      <c r="H129" s="917">
        <f>28447</f>
        <v>28447</v>
      </c>
      <c r="I129" s="741" t="s">
        <v>140</v>
      </c>
      <c r="J129" s="741" t="s">
        <v>140</v>
      </c>
      <c r="K129" s="924">
        <v>3</v>
      </c>
      <c r="L129" s="443">
        <f t="shared" si="20"/>
        <v>15</v>
      </c>
      <c r="M129" s="443">
        <f t="shared" si="20"/>
        <v>15</v>
      </c>
      <c r="N129" s="902"/>
      <c r="O129" s="902"/>
      <c r="P129" s="903">
        <f t="shared" si="17"/>
        <v>41128.132106999998</v>
      </c>
      <c r="Q129" s="443">
        <f t="shared" si="14"/>
        <v>16</v>
      </c>
      <c r="R129" s="904">
        <v>20</v>
      </c>
      <c r="S129" s="904">
        <v>35</v>
      </c>
      <c r="T129" s="904">
        <f t="shared" si="21"/>
        <v>16</v>
      </c>
      <c r="U129" s="903">
        <f t="shared" si="15"/>
        <v>455152</v>
      </c>
      <c r="V129" s="918"/>
      <c r="W129" s="919"/>
      <c r="X129" s="920"/>
      <c r="Y129" s="908"/>
      <c r="Z129" s="908"/>
      <c r="AA129" s="908"/>
      <c r="AB129" s="908"/>
      <c r="AC129" s="908"/>
      <c r="AD129" s="908"/>
      <c r="AE129" s="908"/>
      <c r="AF129" s="908"/>
      <c r="AG129" s="908"/>
      <c r="AH129" s="908"/>
      <c r="AI129" s="908"/>
      <c r="AJ129" s="908"/>
      <c r="AK129" s="908"/>
      <c r="AL129" s="908"/>
      <c r="AM129" s="908"/>
      <c r="AN129" s="908"/>
      <c r="AO129" s="908"/>
      <c r="AP129" s="908"/>
      <c r="AQ129" s="908"/>
      <c r="AR129" s="908"/>
      <c r="AS129" s="908"/>
      <c r="AT129" s="908"/>
      <c r="AU129" s="908"/>
      <c r="AV129" s="908"/>
      <c r="AW129" s="908"/>
      <c r="AX129" s="908"/>
      <c r="AY129" s="908"/>
      <c r="AZ129" s="908"/>
      <c r="BA129" s="908"/>
      <c r="BB129" s="908"/>
      <c r="BC129" s="908"/>
      <c r="BD129" s="908"/>
      <c r="BE129" s="908"/>
      <c r="BF129" s="908"/>
      <c r="BG129" s="908"/>
      <c r="BH129" s="908"/>
      <c r="BI129" s="908"/>
      <c r="BJ129" s="908"/>
      <c r="BK129" s="908"/>
      <c r="BL129" s="908"/>
      <c r="BM129" s="908"/>
      <c r="BN129" s="908"/>
      <c r="BO129" s="908"/>
      <c r="BP129" s="908"/>
      <c r="BQ129" s="908"/>
      <c r="BR129" s="908"/>
      <c r="BS129" s="908"/>
      <c r="BT129" s="908"/>
      <c r="BU129" s="908"/>
      <c r="BV129" s="908"/>
      <c r="BW129" s="908"/>
      <c r="BX129" s="908"/>
      <c r="BY129" s="908"/>
      <c r="BZ129" s="908"/>
      <c r="CA129" s="908"/>
      <c r="CB129" s="908"/>
      <c r="CC129" s="908"/>
      <c r="CD129" s="908"/>
      <c r="CE129" s="908"/>
      <c r="CF129" s="908"/>
      <c r="CG129" s="908"/>
      <c r="CH129" s="908"/>
      <c r="CI129" s="908"/>
      <c r="CJ129" s="908"/>
      <c r="CK129" s="908"/>
      <c r="CL129" s="908"/>
      <c r="CM129" s="908"/>
      <c r="CN129" s="908"/>
      <c r="CO129" s="908"/>
      <c r="CP129" s="908"/>
      <c r="CQ129" s="908"/>
      <c r="CR129" s="908"/>
      <c r="CS129" s="908"/>
      <c r="CT129" s="908"/>
      <c r="CU129" s="908"/>
      <c r="CV129" s="908"/>
      <c r="CW129" s="908"/>
      <c r="CX129" s="908"/>
      <c r="CY129" s="908"/>
      <c r="CZ129" s="908"/>
      <c r="DA129" s="908"/>
      <c r="DB129" s="908"/>
      <c r="DC129" s="908"/>
      <c r="DD129" s="908"/>
      <c r="DE129" s="908"/>
      <c r="DF129" s="908"/>
      <c r="DG129" s="908"/>
      <c r="DH129" s="908"/>
      <c r="DI129" s="908"/>
      <c r="DJ129" s="908"/>
      <c r="DK129" s="908"/>
      <c r="DL129" s="908"/>
      <c r="DM129" s="908"/>
      <c r="DN129" s="908"/>
      <c r="DO129" s="908"/>
      <c r="DP129" s="908"/>
      <c r="DQ129" s="908"/>
      <c r="DR129" s="908"/>
      <c r="DS129" s="908"/>
      <c r="DT129" s="908"/>
      <c r="DU129" s="908"/>
      <c r="DV129" s="908"/>
      <c r="DW129" s="908"/>
      <c r="DX129" s="908"/>
      <c r="DY129" s="908"/>
      <c r="DZ129" s="908"/>
      <c r="EA129" s="908"/>
      <c r="EB129" s="908"/>
      <c r="EC129" s="908"/>
      <c r="ED129" s="908"/>
      <c r="EE129" s="908"/>
      <c r="EF129" s="908"/>
      <c r="EG129" s="908"/>
      <c r="EH129" s="908"/>
      <c r="EI129" s="908"/>
      <c r="EJ129" s="908"/>
      <c r="EK129" s="908"/>
      <c r="EL129" s="908"/>
      <c r="EM129" s="908"/>
      <c r="EN129" s="908"/>
      <c r="EO129" s="908"/>
      <c r="EP129" s="908"/>
      <c r="EQ129" s="908"/>
      <c r="ER129" s="908"/>
      <c r="ES129" s="908"/>
      <c r="ET129" s="908"/>
      <c r="EU129" s="908"/>
      <c r="EV129" s="908"/>
      <c r="EW129" s="908"/>
      <c r="EX129" s="908"/>
      <c r="EY129" s="908"/>
      <c r="EZ129" s="908"/>
      <c r="FA129" s="908"/>
      <c r="FB129" s="908"/>
      <c r="FC129" s="908"/>
      <c r="FD129" s="908"/>
      <c r="FE129" s="908"/>
      <c r="FF129" s="908"/>
      <c r="FG129" s="908"/>
      <c r="FH129" s="908"/>
      <c r="FI129" s="908"/>
      <c r="FJ129" s="908"/>
      <c r="FK129" s="908"/>
      <c r="FL129" s="908"/>
      <c r="FM129" s="908"/>
      <c r="FN129" s="908"/>
      <c r="FO129" s="908"/>
      <c r="FP129" s="908"/>
      <c r="FQ129" s="908"/>
      <c r="FR129" s="908"/>
      <c r="FS129" s="908"/>
      <c r="FT129" s="908"/>
      <c r="FU129" s="908"/>
      <c r="FV129" s="908"/>
      <c r="FW129" s="908"/>
      <c r="FX129" s="908"/>
      <c r="FY129" s="908"/>
      <c r="FZ129" s="908"/>
      <c r="GA129" s="908"/>
      <c r="GB129" s="908"/>
      <c r="GC129" s="908"/>
      <c r="GD129" s="908"/>
      <c r="GE129" s="908"/>
      <c r="GF129" s="908"/>
      <c r="GG129" s="908"/>
      <c r="GH129" s="908"/>
      <c r="GI129" s="908"/>
      <c r="GJ129" s="908"/>
      <c r="GK129" s="908"/>
      <c r="GL129" s="908"/>
      <c r="GM129" s="908"/>
      <c r="GN129" s="908"/>
      <c r="GO129" s="908"/>
      <c r="GP129" s="908"/>
      <c r="GQ129" s="908"/>
      <c r="GR129" s="908"/>
      <c r="GS129" s="908"/>
      <c r="GT129" s="908"/>
      <c r="GU129" s="908"/>
      <c r="GV129" s="908"/>
      <c r="GW129" s="908"/>
      <c r="GX129" s="908"/>
      <c r="GY129" s="908"/>
      <c r="GZ129" s="908"/>
      <c r="HA129" s="908"/>
      <c r="HB129" s="908"/>
      <c r="HC129" s="908"/>
      <c r="HD129" s="908"/>
      <c r="HE129" s="908"/>
      <c r="HF129" s="908"/>
      <c r="HG129" s="908"/>
      <c r="HH129" s="908"/>
      <c r="HI129" s="908"/>
      <c r="HJ129" s="908"/>
      <c r="HK129" s="908"/>
      <c r="HL129" s="908"/>
      <c r="HM129" s="908"/>
      <c r="HN129" s="908"/>
      <c r="HO129" s="908"/>
      <c r="HP129" s="908"/>
      <c r="HQ129" s="908"/>
      <c r="HR129" s="908"/>
      <c r="HS129" s="908"/>
      <c r="HT129" s="908"/>
      <c r="HU129" s="908"/>
      <c r="HV129" s="908"/>
      <c r="HW129" s="908"/>
      <c r="HX129" s="908"/>
      <c r="HY129" s="908"/>
      <c r="HZ129" s="908"/>
      <c r="IA129" s="908"/>
      <c r="IB129" s="908"/>
      <c r="IC129" s="908"/>
      <c r="ID129" s="908"/>
      <c r="IE129" s="908"/>
      <c r="IF129" s="908"/>
      <c r="IG129" s="908"/>
      <c r="IH129" s="908"/>
      <c r="II129" s="908"/>
      <c r="IJ129" s="908"/>
      <c r="IK129" s="908"/>
      <c r="IL129" s="908"/>
      <c r="IM129" s="908"/>
      <c r="IN129" s="908"/>
      <c r="IO129" s="908"/>
      <c r="IP129" s="908"/>
      <c r="IQ129" s="908"/>
      <c r="IR129" s="908"/>
      <c r="IS129" s="908"/>
      <c r="IT129" s="908"/>
      <c r="IU129" s="908"/>
      <c r="IV129" s="908"/>
      <c r="IW129" s="908"/>
      <c r="IX129" s="908"/>
      <c r="IY129" s="908"/>
      <c r="IZ129" s="908"/>
      <c r="JA129" s="908"/>
      <c r="JB129" s="908"/>
      <c r="JC129" s="908"/>
      <c r="JD129" s="908"/>
      <c r="JE129" s="908"/>
      <c r="JF129" s="908"/>
      <c r="JG129" s="908"/>
      <c r="JH129" s="908"/>
      <c r="JI129" s="908"/>
      <c r="JJ129" s="908"/>
      <c r="JK129" s="908"/>
      <c r="JL129" s="908"/>
      <c r="JM129" s="908"/>
      <c r="JN129" s="908"/>
      <c r="JO129" s="908"/>
      <c r="JP129" s="908"/>
      <c r="JQ129" s="908"/>
      <c r="JR129" s="908"/>
      <c r="JS129" s="908"/>
      <c r="JT129" s="908"/>
      <c r="JU129" s="908"/>
      <c r="JV129" s="908"/>
      <c r="JW129" s="908"/>
      <c r="JX129" s="908"/>
      <c r="JY129" s="908"/>
      <c r="JZ129" s="908"/>
      <c r="KA129" s="908"/>
      <c r="KB129" s="908"/>
      <c r="KC129" s="908"/>
      <c r="KD129" s="908"/>
      <c r="KE129" s="908"/>
      <c r="KF129" s="908"/>
      <c r="KG129" s="908"/>
      <c r="KH129" s="908"/>
      <c r="KI129" s="908"/>
      <c r="KJ129" s="908"/>
      <c r="KK129" s="908"/>
      <c r="KL129" s="908"/>
      <c r="KM129" s="908"/>
      <c r="KN129" s="908"/>
      <c r="KO129" s="908"/>
      <c r="KP129" s="908"/>
      <c r="KQ129" s="908"/>
      <c r="KR129" s="908"/>
      <c r="KS129" s="908"/>
      <c r="KT129" s="908"/>
      <c r="KU129" s="908"/>
      <c r="KV129" s="908"/>
      <c r="KW129" s="908"/>
      <c r="KX129" s="908"/>
      <c r="KY129" s="908"/>
      <c r="KZ129" s="908"/>
      <c r="LA129" s="908"/>
      <c r="LB129" s="908"/>
      <c r="LC129" s="908"/>
      <c r="LD129" s="908"/>
      <c r="LE129" s="908"/>
      <c r="LF129" s="908"/>
      <c r="LG129" s="908"/>
      <c r="LH129" s="908"/>
      <c r="LI129" s="908"/>
      <c r="LJ129" s="908"/>
      <c r="LK129" s="908"/>
      <c r="LL129" s="908"/>
      <c r="LM129" s="908"/>
      <c r="LN129" s="908"/>
      <c r="LO129" s="908"/>
      <c r="LP129" s="908"/>
      <c r="LQ129" s="908"/>
      <c r="LR129" s="908"/>
      <c r="LS129" s="908"/>
      <c r="LT129" s="908"/>
      <c r="LU129" s="908"/>
      <c r="LV129" s="908"/>
      <c r="LW129" s="908"/>
      <c r="LX129" s="908"/>
      <c r="LY129" s="908"/>
      <c r="LZ129" s="908"/>
      <c r="MA129" s="908"/>
      <c r="MB129" s="908"/>
      <c r="MC129" s="908"/>
      <c r="MD129" s="908"/>
      <c r="ME129" s="908"/>
      <c r="MF129" s="908"/>
      <c r="MG129" s="908"/>
      <c r="MH129" s="908"/>
      <c r="MI129" s="908"/>
      <c r="MJ129" s="908"/>
      <c r="MK129" s="908"/>
      <c r="ML129" s="908"/>
      <c r="MM129" s="908"/>
      <c r="MN129" s="908"/>
      <c r="MO129" s="908"/>
      <c r="MP129" s="908"/>
      <c r="MQ129" s="908"/>
      <c r="MR129" s="908"/>
      <c r="MS129" s="908"/>
      <c r="MT129" s="908"/>
      <c r="MU129" s="908"/>
      <c r="MV129" s="908"/>
      <c r="MW129" s="908"/>
      <c r="MX129" s="908"/>
      <c r="MY129" s="908"/>
      <c r="MZ129" s="908"/>
      <c r="NA129" s="908"/>
      <c r="NB129" s="908"/>
      <c r="NC129" s="908"/>
      <c r="ND129" s="908"/>
      <c r="NE129" s="908"/>
      <c r="NF129" s="908"/>
      <c r="NG129" s="908"/>
      <c r="NH129" s="908"/>
      <c r="NI129" s="908"/>
      <c r="NJ129" s="908"/>
      <c r="NK129" s="908"/>
      <c r="NL129" s="908"/>
      <c r="NM129" s="908"/>
      <c r="NN129" s="908"/>
      <c r="NO129" s="908"/>
      <c r="NP129" s="908"/>
      <c r="NQ129" s="908"/>
      <c r="NR129" s="908"/>
      <c r="NS129" s="908"/>
      <c r="NT129" s="908"/>
      <c r="NU129" s="908"/>
      <c r="NV129" s="908"/>
      <c r="NW129" s="908"/>
      <c r="NX129" s="908"/>
      <c r="NY129" s="908"/>
      <c r="NZ129" s="908"/>
      <c r="OA129" s="908"/>
      <c r="OB129" s="908"/>
      <c r="OC129" s="908"/>
      <c r="OD129" s="908"/>
      <c r="OE129" s="908"/>
      <c r="OF129" s="908"/>
      <c r="OG129" s="908"/>
      <c r="OH129" s="908"/>
      <c r="OI129" s="908"/>
      <c r="OJ129" s="908"/>
      <c r="OK129" s="908"/>
      <c r="OL129" s="908"/>
      <c r="OM129" s="908"/>
      <c r="ON129" s="908"/>
      <c r="OO129" s="908"/>
      <c r="OP129" s="908"/>
      <c r="OQ129" s="908"/>
      <c r="OR129" s="908"/>
      <c r="OS129" s="908"/>
      <c r="OT129" s="908"/>
      <c r="OU129" s="908"/>
      <c r="OV129" s="908"/>
      <c r="OW129" s="908"/>
      <c r="OX129" s="908"/>
      <c r="OY129" s="908"/>
      <c r="OZ129" s="908"/>
      <c r="PA129" s="908"/>
      <c r="PB129" s="908"/>
      <c r="PC129" s="908"/>
      <c r="PD129" s="908"/>
      <c r="PE129" s="908"/>
      <c r="PF129" s="908"/>
      <c r="PG129" s="908"/>
      <c r="PH129" s="908"/>
      <c r="PI129" s="908"/>
      <c r="PJ129" s="908"/>
      <c r="PK129" s="908"/>
      <c r="PL129" s="908"/>
      <c r="PM129" s="908"/>
      <c r="PN129" s="908"/>
      <c r="PO129" s="908"/>
      <c r="PP129" s="908"/>
      <c r="PQ129" s="908"/>
      <c r="PR129" s="908"/>
      <c r="PS129" s="908"/>
      <c r="PT129" s="908"/>
      <c r="PU129" s="908"/>
      <c r="PV129" s="908"/>
      <c r="PW129" s="908"/>
      <c r="PX129" s="908"/>
      <c r="PY129" s="908"/>
      <c r="PZ129" s="908"/>
      <c r="QA129" s="908"/>
      <c r="QB129" s="908"/>
      <c r="QC129" s="908"/>
      <c r="QD129" s="908"/>
      <c r="QE129" s="908"/>
      <c r="QF129" s="908"/>
      <c r="QG129" s="908"/>
      <c r="QH129" s="908"/>
      <c r="QI129" s="908"/>
      <c r="QJ129" s="908"/>
      <c r="QK129" s="908"/>
      <c r="QL129" s="908"/>
      <c r="QM129" s="908"/>
      <c r="QN129" s="908"/>
      <c r="QO129" s="908"/>
      <c r="QP129" s="908"/>
      <c r="QQ129" s="908"/>
      <c r="QR129" s="908"/>
      <c r="QS129" s="908"/>
      <c r="QT129" s="908"/>
      <c r="QU129" s="908"/>
      <c r="QV129" s="908"/>
      <c r="QW129" s="908"/>
      <c r="QX129" s="908"/>
      <c r="QY129" s="908"/>
      <c r="QZ129" s="908"/>
      <c r="RA129" s="908"/>
      <c r="RB129" s="908"/>
      <c r="RC129" s="908"/>
      <c r="RD129" s="908"/>
      <c r="RE129" s="908"/>
      <c r="RF129" s="908"/>
      <c r="RG129" s="908"/>
      <c r="RH129" s="908"/>
      <c r="RI129" s="908"/>
      <c r="RJ129" s="908"/>
      <c r="RK129" s="908"/>
      <c r="RL129" s="908"/>
      <c r="RM129" s="908"/>
      <c r="RN129" s="908"/>
      <c r="RO129" s="908"/>
      <c r="RP129" s="908"/>
      <c r="RQ129" s="908"/>
      <c r="RR129" s="908"/>
      <c r="RS129" s="908"/>
      <c r="RT129" s="908"/>
      <c r="RU129" s="908"/>
      <c r="RV129" s="908"/>
      <c r="RW129" s="908"/>
      <c r="RX129" s="908"/>
      <c r="RY129" s="908"/>
      <c r="RZ129" s="908"/>
      <c r="SA129" s="908"/>
      <c r="SB129" s="908"/>
      <c r="SC129" s="908"/>
      <c r="SD129" s="908"/>
      <c r="SE129" s="908"/>
      <c r="SF129" s="908"/>
      <c r="SG129" s="908"/>
      <c r="SH129" s="908"/>
      <c r="SI129" s="908"/>
      <c r="SJ129" s="908"/>
      <c r="SK129" s="908"/>
      <c r="SL129" s="908"/>
      <c r="SM129" s="908"/>
      <c r="SN129" s="908"/>
      <c r="SO129" s="908"/>
      <c r="SP129" s="908"/>
      <c r="SQ129" s="908"/>
      <c r="SR129" s="908"/>
      <c r="SS129" s="908"/>
      <c r="ST129" s="908"/>
      <c r="SU129" s="908"/>
      <c r="SV129" s="908"/>
      <c r="SW129" s="908"/>
      <c r="SX129" s="908"/>
      <c r="SY129" s="908"/>
      <c r="SZ129" s="908"/>
      <c r="TA129" s="908"/>
      <c r="TB129" s="908"/>
      <c r="TC129" s="908"/>
      <c r="TD129" s="908"/>
      <c r="TE129" s="908"/>
      <c r="TF129" s="908"/>
      <c r="TG129" s="908"/>
      <c r="TH129" s="908"/>
      <c r="TI129" s="908"/>
      <c r="TJ129" s="908"/>
      <c r="TK129" s="908"/>
      <c r="TL129" s="908"/>
      <c r="TM129" s="908"/>
      <c r="TN129" s="908"/>
      <c r="TO129" s="908"/>
      <c r="TP129" s="908"/>
      <c r="TQ129" s="908"/>
      <c r="TR129" s="908"/>
      <c r="TS129" s="908"/>
      <c r="TT129" s="908"/>
      <c r="TU129" s="908"/>
      <c r="TV129" s="908"/>
      <c r="TW129" s="908"/>
      <c r="TX129" s="908"/>
      <c r="TY129" s="908"/>
      <c r="TZ129" s="908"/>
      <c r="UA129" s="908"/>
      <c r="UB129" s="908"/>
      <c r="UC129" s="908"/>
      <c r="UD129" s="908"/>
      <c r="UE129" s="908"/>
      <c r="UF129" s="908"/>
      <c r="UG129" s="908"/>
      <c r="UH129" s="908"/>
      <c r="UI129" s="908"/>
      <c r="UJ129" s="908"/>
      <c r="UK129" s="908"/>
      <c r="UL129" s="908"/>
      <c r="UM129" s="908"/>
      <c r="UN129" s="908"/>
      <c r="UO129" s="908"/>
      <c r="UP129" s="908"/>
      <c r="UQ129" s="908"/>
      <c r="UR129" s="908"/>
      <c r="US129" s="908"/>
      <c r="UT129" s="908"/>
      <c r="UU129" s="908"/>
      <c r="UV129" s="908"/>
      <c r="UW129" s="908"/>
      <c r="UX129" s="908"/>
      <c r="UY129" s="908"/>
      <c r="UZ129" s="908"/>
      <c r="VA129" s="908"/>
      <c r="VB129" s="908"/>
      <c r="VC129" s="908"/>
      <c r="VD129" s="908"/>
      <c r="VE129" s="908"/>
      <c r="VF129" s="908"/>
      <c r="VG129" s="908"/>
      <c r="VH129" s="908"/>
      <c r="VI129" s="908"/>
      <c r="VJ129" s="908"/>
      <c r="VK129" s="908"/>
      <c r="VL129" s="908"/>
      <c r="VM129" s="908"/>
      <c r="VN129" s="908"/>
      <c r="VO129" s="908"/>
      <c r="VP129" s="908"/>
      <c r="VQ129" s="908"/>
      <c r="VR129" s="908"/>
      <c r="VS129" s="908"/>
      <c r="VT129" s="908"/>
      <c r="VU129" s="908"/>
      <c r="VV129" s="908"/>
      <c r="VW129" s="908"/>
      <c r="VX129" s="908"/>
      <c r="VY129" s="908"/>
      <c r="VZ129" s="908"/>
      <c r="WA129" s="908"/>
      <c r="WB129" s="908"/>
      <c r="WC129" s="908"/>
      <c r="WD129" s="908"/>
      <c r="WE129" s="908"/>
      <c r="WF129" s="908"/>
      <c r="WG129" s="908"/>
      <c r="WH129" s="908"/>
      <c r="WI129" s="908"/>
      <c r="WJ129" s="908"/>
      <c r="WK129" s="908"/>
      <c r="WL129" s="908"/>
      <c r="WM129" s="908"/>
      <c r="WN129" s="908"/>
      <c r="WO129" s="908"/>
      <c r="WP129" s="908"/>
      <c r="WQ129" s="908"/>
      <c r="WR129" s="908"/>
      <c r="WS129" s="908"/>
      <c r="WT129" s="908"/>
      <c r="WU129" s="908"/>
      <c r="WV129" s="908"/>
      <c r="WW129" s="908"/>
      <c r="WX129" s="908"/>
      <c r="WY129" s="908"/>
      <c r="WZ129" s="908"/>
      <c r="XA129" s="908"/>
      <c r="XB129" s="908"/>
      <c r="XC129" s="908"/>
      <c r="XD129" s="908"/>
      <c r="XE129" s="908"/>
      <c r="XF129" s="908"/>
      <c r="XG129" s="908"/>
      <c r="XH129" s="908"/>
      <c r="XI129" s="908"/>
      <c r="XJ129" s="908"/>
      <c r="XK129" s="908"/>
      <c r="XL129" s="908"/>
      <c r="XM129" s="908"/>
      <c r="XN129" s="908"/>
      <c r="XO129" s="908"/>
      <c r="XP129" s="908"/>
      <c r="XQ129" s="908"/>
      <c r="XR129" s="908"/>
      <c r="XS129" s="908"/>
      <c r="XT129" s="908"/>
      <c r="XU129" s="908"/>
      <c r="XV129" s="908"/>
      <c r="XW129" s="908"/>
      <c r="XX129" s="908"/>
      <c r="XY129" s="908"/>
      <c r="XZ129" s="908"/>
      <c r="YA129" s="908"/>
      <c r="YB129" s="908"/>
      <c r="YC129" s="908"/>
      <c r="YD129" s="908"/>
      <c r="YE129" s="908"/>
      <c r="YF129" s="908"/>
      <c r="YG129" s="908"/>
      <c r="YH129" s="908"/>
      <c r="YI129" s="908"/>
      <c r="YJ129" s="908"/>
      <c r="YK129" s="908"/>
      <c r="YL129" s="908"/>
      <c r="YM129" s="908"/>
      <c r="YN129" s="908"/>
      <c r="YO129" s="908"/>
      <c r="YP129" s="908"/>
      <c r="YQ129" s="908"/>
      <c r="YR129" s="908"/>
      <c r="YS129" s="908"/>
      <c r="YT129" s="908"/>
      <c r="YU129" s="908"/>
      <c r="YV129" s="908"/>
      <c r="YW129" s="908"/>
      <c r="YX129" s="908"/>
      <c r="YY129" s="908"/>
      <c r="YZ129" s="908"/>
      <c r="ZA129" s="908"/>
      <c r="ZB129" s="908"/>
      <c r="ZC129" s="908"/>
      <c r="ZD129" s="908"/>
      <c r="ZE129" s="908"/>
      <c r="ZF129" s="908"/>
      <c r="ZG129" s="908"/>
      <c r="ZH129" s="908"/>
      <c r="ZI129" s="908"/>
      <c r="ZJ129" s="908"/>
      <c r="ZK129" s="908"/>
      <c r="ZL129" s="908"/>
      <c r="ZM129" s="908"/>
      <c r="ZN129" s="908"/>
      <c r="ZO129" s="908"/>
      <c r="ZP129" s="908"/>
      <c r="ZQ129" s="908"/>
      <c r="ZR129" s="908"/>
      <c r="ZS129" s="908"/>
      <c r="ZT129" s="908"/>
      <c r="ZU129" s="908"/>
      <c r="ZV129" s="908"/>
      <c r="ZW129" s="908"/>
      <c r="ZX129" s="908"/>
      <c r="ZY129" s="908"/>
      <c r="ZZ129" s="908"/>
      <c r="AAA129" s="908"/>
      <c r="AAB129" s="908"/>
      <c r="AAC129" s="908"/>
      <c r="AAD129" s="908"/>
      <c r="AAE129" s="908"/>
      <c r="AAF129" s="908"/>
      <c r="AAG129" s="908"/>
      <c r="AAH129" s="908"/>
      <c r="AAI129" s="908"/>
      <c r="AAJ129" s="908"/>
      <c r="AAK129" s="908"/>
      <c r="AAL129" s="908"/>
      <c r="AAM129" s="908"/>
      <c r="AAN129" s="908"/>
      <c r="AAO129" s="908"/>
      <c r="AAP129" s="908"/>
      <c r="AAQ129" s="908"/>
      <c r="AAR129" s="908"/>
      <c r="AAS129" s="908"/>
      <c r="AAT129" s="908"/>
      <c r="AAU129" s="908"/>
      <c r="AAV129" s="908"/>
      <c r="AAW129" s="908"/>
      <c r="AAX129" s="908"/>
      <c r="AAY129" s="908"/>
      <c r="AAZ129" s="908"/>
      <c r="ABA129" s="908"/>
      <c r="ABB129" s="908"/>
      <c r="ABC129" s="908"/>
      <c r="ABD129" s="908"/>
      <c r="ABE129" s="908"/>
      <c r="ABF129" s="908"/>
      <c r="ABG129" s="908"/>
      <c r="ABH129" s="908"/>
      <c r="ABI129" s="908"/>
      <c r="ABJ129" s="908"/>
      <c r="ABK129" s="908"/>
      <c r="ABL129" s="908"/>
      <c r="ABM129" s="908"/>
      <c r="ABN129" s="908"/>
      <c r="ABO129" s="908"/>
      <c r="ABP129" s="908"/>
      <c r="ABQ129" s="908"/>
      <c r="ABR129" s="908"/>
      <c r="ABS129" s="908"/>
      <c r="ABT129" s="908"/>
      <c r="ABU129" s="908"/>
      <c r="ABV129" s="908"/>
      <c r="ABW129" s="908"/>
      <c r="ABX129" s="908"/>
      <c r="ABY129" s="908"/>
      <c r="ABZ129" s="908"/>
      <c r="ACA129" s="908"/>
      <c r="ACB129" s="908"/>
      <c r="ACC129" s="908"/>
      <c r="ACD129" s="908"/>
      <c r="ACE129" s="908"/>
      <c r="ACF129" s="908"/>
      <c r="ACG129" s="908"/>
      <c r="ACH129" s="908"/>
      <c r="ACI129" s="908"/>
      <c r="ACJ129" s="908"/>
      <c r="ACK129" s="908"/>
      <c r="ACL129" s="908"/>
      <c r="ACM129" s="908"/>
      <c r="ACN129" s="908"/>
      <c r="ACO129" s="908"/>
      <c r="ACP129" s="908"/>
      <c r="ACQ129" s="908"/>
      <c r="ACR129" s="908"/>
      <c r="ACS129" s="908"/>
      <c r="ACT129" s="908"/>
      <c r="ACU129" s="908"/>
      <c r="ACV129" s="908"/>
      <c r="ACW129" s="908"/>
      <c r="ACX129" s="908"/>
      <c r="ACY129" s="908"/>
      <c r="ACZ129" s="908"/>
      <c r="ADA129" s="908"/>
      <c r="ADB129" s="908"/>
      <c r="ADC129" s="908"/>
      <c r="ADD129" s="908"/>
      <c r="ADE129" s="908"/>
      <c r="ADF129" s="908"/>
      <c r="ADG129" s="908"/>
      <c r="ADH129" s="908"/>
      <c r="ADI129" s="908"/>
      <c r="ADJ129" s="908"/>
      <c r="ADK129" s="908"/>
      <c r="ADL129" s="908"/>
      <c r="ADM129" s="908"/>
      <c r="ADN129" s="908"/>
      <c r="ADO129" s="908"/>
      <c r="ADP129" s="908"/>
      <c r="ADQ129" s="908"/>
      <c r="ADR129" s="908"/>
      <c r="ADS129" s="908"/>
      <c r="ADT129" s="908"/>
      <c r="ADU129" s="908"/>
      <c r="ADV129" s="908"/>
      <c r="ADW129" s="908"/>
      <c r="ADX129" s="908"/>
      <c r="ADY129" s="908"/>
      <c r="ADZ129" s="908"/>
      <c r="AEA129" s="908"/>
      <c r="AEB129" s="908"/>
      <c r="AEC129" s="908"/>
      <c r="AED129" s="908"/>
      <c r="AEE129" s="908"/>
      <c r="AEF129" s="908"/>
      <c r="AEG129" s="908"/>
      <c r="AEH129" s="908"/>
      <c r="AEI129" s="908"/>
      <c r="AEJ129" s="908"/>
      <c r="AEK129" s="908"/>
      <c r="AEL129" s="908"/>
      <c r="AEM129" s="908"/>
      <c r="AEN129" s="908"/>
      <c r="AEO129" s="908"/>
      <c r="AEP129" s="908"/>
      <c r="AEQ129" s="908"/>
      <c r="AER129" s="908"/>
      <c r="AES129" s="908"/>
      <c r="AET129" s="908"/>
      <c r="AEU129" s="908"/>
      <c r="AEV129" s="908"/>
      <c r="AEW129" s="908"/>
      <c r="AEX129" s="908"/>
      <c r="AEY129" s="908"/>
      <c r="AEZ129" s="908"/>
      <c r="AFA129" s="908"/>
      <c r="AFB129" s="908"/>
      <c r="AFC129" s="908"/>
      <c r="AFD129" s="908"/>
      <c r="AFE129" s="908"/>
      <c r="AFF129" s="908"/>
      <c r="AFG129" s="908"/>
      <c r="AFH129" s="908"/>
      <c r="AFI129" s="908"/>
      <c r="AFJ129" s="908"/>
      <c r="AFK129" s="908"/>
      <c r="AFL129" s="908"/>
      <c r="AFM129" s="908"/>
      <c r="AFN129" s="908"/>
      <c r="AFO129" s="908"/>
      <c r="AFP129" s="908"/>
      <c r="AFQ129" s="908"/>
      <c r="AFR129" s="908"/>
      <c r="AFS129" s="908"/>
      <c r="AFT129" s="908"/>
      <c r="AFU129" s="908"/>
      <c r="AFV129" s="908"/>
      <c r="AFW129" s="908"/>
      <c r="AFX129" s="908"/>
      <c r="AFY129" s="908"/>
      <c r="AFZ129" s="908"/>
      <c r="AGA129" s="908"/>
      <c r="AGB129" s="908"/>
      <c r="AGC129" s="908"/>
      <c r="AGD129" s="908"/>
      <c r="AGE129" s="908"/>
      <c r="AGF129" s="908"/>
      <c r="AGG129" s="908"/>
      <c r="AGH129" s="908"/>
      <c r="AGI129" s="908"/>
      <c r="AGJ129" s="908"/>
      <c r="AGK129" s="908"/>
      <c r="AGL129" s="908"/>
      <c r="AGM129" s="908"/>
      <c r="AGN129" s="908"/>
      <c r="AGO129" s="908"/>
      <c r="AGP129" s="908"/>
      <c r="AGQ129" s="908"/>
      <c r="AGR129" s="908"/>
      <c r="AGS129" s="908"/>
      <c r="AGT129" s="908"/>
      <c r="AGU129" s="908"/>
      <c r="AGV129" s="908"/>
      <c r="AGW129" s="908"/>
      <c r="AGX129" s="908"/>
      <c r="AGY129" s="908"/>
      <c r="AGZ129" s="908"/>
      <c r="AHA129" s="908"/>
      <c r="AHB129" s="908"/>
      <c r="AHC129" s="908"/>
      <c r="AHD129" s="908"/>
      <c r="AHE129" s="908"/>
      <c r="AHF129" s="908"/>
      <c r="AHG129" s="908"/>
      <c r="AHH129" s="908"/>
      <c r="AHI129" s="908"/>
      <c r="AHJ129" s="908"/>
      <c r="AHK129" s="908"/>
      <c r="AHL129" s="908"/>
      <c r="AHM129" s="908"/>
      <c r="AHN129" s="908"/>
      <c r="AHO129" s="908"/>
      <c r="AHP129" s="908"/>
      <c r="AHQ129" s="908"/>
      <c r="AHR129" s="908"/>
      <c r="AHS129" s="908"/>
      <c r="AHT129" s="908"/>
      <c r="AHU129" s="908"/>
      <c r="AHV129" s="908"/>
      <c r="AHW129" s="908"/>
      <c r="AHX129" s="908"/>
      <c r="AHY129" s="908"/>
      <c r="AHZ129" s="908"/>
      <c r="AIA129" s="908"/>
      <c r="AIB129" s="908"/>
      <c r="AIC129" s="908"/>
      <c r="AID129" s="908"/>
      <c r="AIE129" s="908"/>
      <c r="AIF129" s="908"/>
      <c r="AIG129" s="908"/>
      <c r="AIH129" s="908"/>
      <c r="AII129" s="908"/>
      <c r="AIJ129" s="908"/>
      <c r="AIK129" s="908"/>
      <c r="AIL129" s="908"/>
      <c r="AIM129" s="908"/>
      <c r="AIN129" s="908"/>
      <c r="AIO129" s="908"/>
      <c r="AIP129" s="908"/>
      <c r="AIQ129" s="908"/>
      <c r="AIR129" s="908"/>
      <c r="AIS129" s="908"/>
      <c r="AIT129" s="908"/>
      <c r="AIU129" s="908"/>
      <c r="AIV129" s="908"/>
      <c r="AIW129" s="908"/>
      <c r="AIX129" s="908"/>
      <c r="AIY129" s="908"/>
      <c r="AIZ129" s="908"/>
      <c r="AJA129" s="908"/>
      <c r="AJB129" s="908"/>
      <c r="AJC129" s="908"/>
      <c r="AJD129" s="908"/>
      <c r="AJE129" s="908"/>
      <c r="AJF129" s="908"/>
      <c r="AJG129" s="908"/>
      <c r="AJH129" s="908"/>
      <c r="AJI129" s="908"/>
      <c r="AJJ129" s="908"/>
      <c r="AJK129" s="908"/>
      <c r="AJL129" s="908"/>
      <c r="AJM129" s="908"/>
      <c r="AJN129" s="908"/>
      <c r="AJO129" s="908"/>
      <c r="AJP129" s="908"/>
      <c r="AJQ129" s="908"/>
      <c r="AJR129" s="908"/>
      <c r="AJS129" s="908"/>
      <c r="AJT129" s="908"/>
      <c r="AJU129" s="908"/>
      <c r="AJV129" s="908"/>
      <c r="AJW129" s="908"/>
      <c r="AJX129" s="908"/>
      <c r="AJY129" s="908"/>
      <c r="AJZ129" s="908"/>
      <c r="AKA129" s="908"/>
      <c r="AKB129" s="908"/>
      <c r="AKC129" s="908"/>
      <c r="AKD129" s="908"/>
      <c r="AKE129" s="908"/>
      <c r="AKF129" s="908"/>
      <c r="AKG129" s="908"/>
      <c r="AKH129" s="908"/>
      <c r="AKI129" s="908"/>
      <c r="AKJ129" s="908"/>
      <c r="AKK129" s="908"/>
      <c r="AKL129" s="908"/>
      <c r="AKM129" s="908"/>
      <c r="AKN129" s="908"/>
      <c r="AKO129" s="908"/>
      <c r="AKP129" s="908"/>
      <c r="AKQ129" s="908"/>
      <c r="AKR129" s="908"/>
      <c r="AKS129" s="908"/>
      <c r="AKT129" s="908"/>
      <c r="AKU129" s="908"/>
      <c r="AKV129" s="908"/>
      <c r="AKW129" s="908"/>
      <c r="AKX129" s="908"/>
      <c r="AKY129" s="908"/>
      <c r="AKZ129" s="908"/>
      <c r="ALA129" s="908"/>
      <c r="ALB129" s="908"/>
      <c r="ALC129" s="908"/>
      <c r="ALD129" s="908"/>
      <c r="ALE129" s="908"/>
      <c r="ALF129" s="908"/>
      <c r="ALG129" s="908"/>
      <c r="ALH129" s="908"/>
      <c r="ALI129" s="908"/>
      <c r="ALJ129" s="908"/>
      <c r="ALK129" s="908"/>
      <c r="ALL129" s="908"/>
      <c r="ALM129" s="908"/>
      <c r="ALN129" s="908"/>
      <c r="ALO129" s="908"/>
      <c r="ALP129" s="908"/>
      <c r="ALQ129" s="908"/>
      <c r="ALR129" s="908"/>
      <c r="ALS129" s="908"/>
      <c r="ALT129" s="908"/>
      <c r="ALU129" s="908"/>
      <c r="ALV129" s="908"/>
      <c r="ALW129" s="908"/>
      <c r="ALX129" s="908"/>
      <c r="ALY129" s="908"/>
      <c r="ALZ129" s="908"/>
      <c r="AMA129" s="908"/>
      <c r="AMB129" s="908"/>
      <c r="AMC129" s="908"/>
      <c r="AMD129" s="908"/>
      <c r="AME129" s="908"/>
      <c r="AMF129" s="908"/>
      <c r="AMG129" s="908"/>
      <c r="AMH129" s="908"/>
      <c r="AMI129" s="908"/>
      <c r="AMJ129" s="908"/>
      <c r="AMK129" s="908"/>
      <c r="AML129" s="908"/>
      <c r="AMM129" s="908"/>
      <c r="AMN129" s="908"/>
      <c r="AMO129" s="908"/>
      <c r="AMP129" s="908"/>
      <c r="AMQ129" s="908"/>
      <c r="AMR129" s="908"/>
      <c r="AMS129" s="908"/>
      <c r="AMT129" s="908"/>
      <c r="AMU129" s="908"/>
      <c r="AMV129" s="908"/>
      <c r="AMW129" s="908"/>
      <c r="AMX129" s="908"/>
      <c r="AMY129" s="908"/>
      <c r="AMZ129" s="908"/>
      <c r="ANA129" s="908"/>
      <c r="ANB129" s="908"/>
      <c r="ANC129" s="908"/>
      <c r="AND129" s="908"/>
      <c r="ANE129" s="908"/>
      <c r="ANF129" s="908"/>
      <c r="ANG129" s="908"/>
      <c r="ANH129" s="908"/>
      <c r="ANI129" s="908"/>
      <c r="ANJ129" s="908"/>
      <c r="ANK129" s="908"/>
      <c r="ANL129" s="908"/>
      <c r="ANM129" s="908"/>
      <c r="ANN129" s="908"/>
      <c r="ANO129" s="908"/>
      <c r="ANP129" s="908"/>
      <c r="ANQ129" s="908"/>
      <c r="ANR129" s="908"/>
      <c r="ANS129" s="908"/>
      <c r="ANT129" s="908"/>
      <c r="ANU129" s="908"/>
      <c r="ANV129" s="908"/>
      <c r="ANW129" s="908"/>
      <c r="ANX129" s="908"/>
      <c r="ANY129" s="908"/>
      <c r="ANZ129" s="908"/>
      <c r="AOA129" s="908"/>
      <c r="AOB129" s="908"/>
      <c r="AOC129" s="908"/>
      <c r="AOD129" s="908"/>
      <c r="AOE129" s="908"/>
      <c r="AOF129" s="908"/>
      <c r="AOG129" s="908"/>
      <c r="AOH129" s="908"/>
      <c r="AOI129" s="908"/>
      <c r="AOJ129" s="908"/>
      <c r="AOK129" s="908"/>
      <c r="AOL129" s="908"/>
      <c r="AOM129" s="908"/>
      <c r="AON129" s="908"/>
      <c r="AOO129" s="908"/>
      <c r="AOP129" s="908"/>
      <c r="AOQ129" s="908"/>
      <c r="AOR129" s="908"/>
      <c r="AOS129" s="908"/>
      <c r="AOT129" s="908"/>
      <c r="AOU129" s="908"/>
      <c r="AOV129" s="908"/>
      <c r="AOW129" s="908"/>
      <c r="AOX129" s="908"/>
      <c r="AOY129" s="908"/>
      <c r="AOZ129" s="908"/>
      <c r="APA129" s="908"/>
      <c r="APB129" s="908"/>
      <c r="APC129" s="908"/>
      <c r="APD129" s="908"/>
      <c r="APE129" s="908"/>
      <c r="APF129" s="908"/>
      <c r="APG129" s="908"/>
      <c r="APH129" s="908"/>
      <c r="API129" s="908"/>
      <c r="APJ129" s="908"/>
      <c r="APK129" s="908"/>
      <c r="APL129" s="908"/>
      <c r="APM129" s="908"/>
      <c r="APN129" s="908"/>
      <c r="APO129" s="908"/>
      <c r="APP129" s="908"/>
      <c r="APQ129" s="908"/>
      <c r="APR129" s="908"/>
      <c r="APS129" s="908"/>
      <c r="APT129" s="908"/>
      <c r="APU129" s="908"/>
      <c r="APV129" s="908"/>
      <c r="APW129" s="908"/>
      <c r="APX129" s="908"/>
      <c r="APY129" s="908"/>
      <c r="APZ129" s="908"/>
      <c r="AQA129" s="908"/>
      <c r="AQB129" s="908"/>
      <c r="AQC129" s="908"/>
      <c r="AQD129" s="908"/>
      <c r="AQE129" s="908"/>
      <c r="AQF129" s="908"/>
      <c r="AQG129" s="908"/>
      <c r="AQH129" s="908"/>
      <c r="AQI129" s="908"/>
      <c r="AQJ129" s="908"/>
      <c r="AQK129" s="908"/>
      <c r="AQL129" s="908"/>
      <c r="AQM129" s="908"/>
      <c r="AQN129" s="908"/>
      <c r="AQO129" s="908"/>
      <c r="AQP129" s="908"/>
      <c r="AQQ129" s="908"/>
      <c r="AQR129" s="908"/>
      <c r="AQS129" s="908"/>
      <c r="AQT129" s="908"/>
      <c r="AQU129" s="908"/>
      <c r="AQV129" s="908"/>
      <c r="AQW129" s="908"/>
      <c r="AQX129" s="908"/>
      <c r="AQY129" s="908"/>
      <c r="AQZ129" s="908"/>
      <c r="ARA129" s="908"/>
      <c r="ARB129" s="908"/>
      <c r="ARC129" s="908"/>
      <c r="ARD129" s="908"/>
      <c r="ARE129" s="908"/>
      <c r="ARF129" s="908"/>
      <c r="ARG129" s="908"/>
      <c r="ARH129" s="908"/>
      <c r="ARI129" s="908"/>
      <c r="ARJ129" s="908"/>
      <c r="ARK129" s="908"/>
      <c r="ARL129" s="908"/>
      <c r="ARM129" s="908"/>
      <c r="ARN129" s="908"/>
      <c r="ARO129" s="908"/>
      <c r="ARP129" s="908"/>
      <c r="ARQ129" s="908"/>
      <c r="ARR129" s="908"/>
      <c r="ARS129" s="908"/>
      <c r="ART129" s="908"/>
      <c r="ARU129" s="908"/>
      <c r="ARV129" s="908"/>
      <c r="ARW129" s="908"/>
      <c r="ARX129" s="908"/>
      <c r="ARY129" s="908"/>
      <c r="ARZ129" s="908"/>
      <c r="ASA129" s="908"/>
      <c r="ASB129" s="908"/>
      <c r="ASC129" s="908"/>
      <c r="ASD129" s="908"/>
      <c r="ASE129" s="908"/>
      <c r="ASF129" s="908"/>
      <c r="ASG129" s="908"/>
      <c r="ASH129" s="908"/>
      <c r="ASI129" s="908"/>
      <c r="ASJ129" s="908"/>
      <c r="ASK129" s="908"/>
      <c r="ASL129" s="908"/>
      <c r="ASM129" s="908"/>
      <c r="ASN129" s="908"/>
      <c r="ASO129" s="908"/>
      <c r="ASP129" s="908"/>
      <c r="ASQ129" s="908"/>
      <c r="ASR129" s="908"/>
      <c r="ASS129" s="908"/>
      <c r="AST129" s="908"/>
      <c r="ASU129" s="908"/>
      <c r="ASV129" s="908"/>
      <c r="ASW129" s="908"/>
      <c r="ASX129" s="908"/>
      <c r="ASY129" s="908"/>
      <c r="ASZ129" s="908"/>
      <c r="ATA129" s="908"/>
      <c r="ATB129" s="908"/>
      <c r="ATC129" s="908"/>
      <c r="ATD129" s="908"/>
      <c r="ATE129" s="908"/>
      <c r="ATF129" s="908"/>
      <c r="ATG129" s="908"/>
      <c r="ATH129" s="908"/>
      <c r="ATI129" s="908"/>
      <c r="ATJ129" s="908"/>
      <c r="ATK129" s="908"/>
      <c r="ATL129" s="908"/>
      <c r="ATM129" s="908"/>
      <c r="ATN129" s="908"/>
      <c r="ATO129" s="908"/>
      <c r="ATP129" s="908"/>
      <c r="ATQ129" s="908"/>
      <c r="ATR129" s="908"/>
      <c r="ATS129" s="908"/>
      <c r="ATT129" s="908"/>
      <c r="ATU129" s="908"/>
      <c r="ATV129" s="908"/>
      <c r="ATW129" s="908"/>
      <c r="ATX129" s="908"/>
      <c r="ATY129" s="908"/>
      <c r="ATZ129" s="908"/>
      <c r="AUA129" s="908"/>
      <c r="AUB129" s="908"/>
      <c r="AUC129" s="908"/>
      <c r="AUD129" s="908"/>
      <c r="AUE129" s="908"/>
      <c r="AUF129" s="908"/>
      <c r="AUG129" s="908"/>
      <c r="AUH129" s="908"/>
      <c r="AUI129" s="908"/>
      <c r="AUJ129" s="908"/>
      <c r="AUK129" s="908"/>
      <c r="AUL129" s="908"/>
      <c r="AUM129" s="908"/>
      <c r="AUN129" s="908"/>
      <c r="AUO129" s="908"/>
      <c r="AUP129" s="908"/>
      <c r="AUQ129" s="908"/>
      <c r="AUR129" s="908"/>
      <c r="AUS129" s="908"/>
      <c r="AUT129" s="908"/>
      <c r="AUU129" s="908"/>
      <c r="AUV129" s="908"/>
      <c r="AUW129" s="908"/>
      <c r="AUX129" s="908"/>
      <c r="AUY129" s="908"/>
      <c r="AUZ129" s="908"/>
      <c r="AVA129" s="908"/>
      <c r="AVB129" s="908"/>
      <c r="AVC129" s="908"/>
      <c r="AVD129" s="908"/>
      <c r="AVE129" s="908"/>
      <c r="AVF129" s="908"/>
      <c r="AVG129" s="908"/>
      <c r="AVH129" s="908"/>
      <c r="AVI129" s="908"/>
      <c r="AVJ129" s="908"/>
      <c r="AVK129" s="908"/>
      <c r="AVL129" s="908"/>
      <c r="AVM129" s="908"/>
      <c r="AVN129" s="908"/>
      <c r="AVO129" s="908"/>
      <c r="AVP129" s="908"/>
      <c r="AVQ129" s="908"/>
      <c r="AVR129" s="908"/>
      <c r="AVS129" s="908"/>
      <c r="AVT129" s="908"/>
      <c r="AVU129" s="908"/>
      <c r="AVV129" s="908"/>
      <c r="AVW129" s="908"/>
      <c r="AVX129" s="908"/>
      <c r="AVY129" s="908"/>
      <c r="AVZ129" s="908"/>
      <c r="AWA129" s="908"/>
      <c r="AWB129" s="908"/>
      <c r="AWC129" s="908"/>
      <c r="AWD129" s="908"/>
      <c r="AWE129" s="908"/>
      <c r="AWF129" s="908"/>
      <c r="AWG129" s="908"/>
      <c r="AWH129" s="908"/>
      <c r="AWI129" s="908"/>
      <c r="AWJ129" s="908"/>
      <c r="AWK129" s="908"/>
      <c r="AWL129" s="908"/>
      <c r="AWM129" s="908"/>
      <c r="AWN129" s="908"/>
      <c r="AWO129" s="908"/>
      <c r="AWP129" s="908"/>
      <c r="AWQ129" s="908"/>
      <c r="AWR129" s="908"/>
      <c r="AWS129" s="908"/>
      <c r="AWT129" s="908"/>
      <c r="AWU129" s="908"/>
      <c r="AWV129" s="908"/>
      <c r="AWW129" s="908"/>
      <c r="AWX129" s="908"/>
      <c r="AWY129" s="908"/>
      <c r="AWZ129" s="908"/>
      <c r="AXA129" s="908"/>
      <c r="AXB129" s="908"/>
      <c r="AXC129" s="908"/>
      <c r="AXD129" s="908"/>
      <c r="AXE129" s="908"/>
      <c r="AXF129" s="908"/>
      <c r="AXG129" s="908"/>
      <c r="AXH129" s="908"/>
      <c r="AXI129" s="908"/>
      <c r="AXJ129" s="908"/>
      <c r="AXK129" s="908"/>
      <c r="AXL129" s="908"/>
      <c r="AXM129" s="908"/>
      <c r="AXN129" s="908"/>
      <c r="AXO129" s="908"/>
      <c r="AXP129" s="908"/>
      <c r="AXQ129" s="908"/>
      <c r="AXR129" s="908"/>
      <c r="AXS129" s="908"/>
      <c r="AXT129" s="908"/>
      <c r="AXU129" s="908"/>
      <c r="AXV129" s="908"/>
      <c r="AXW129" s="908"/>
      <c r="AXX129" s="908"/>
      <c r="AXY129" s="908"/>
      <c r="AXZ129" s="908"/>
      <c r="AYA129" s="908"/>
      <c r="AYB129" s="908"/>
      <c r="AYC129" s="908"/>
      <c r="AYD129" s="908"/>
      <c r="AYE129" s="908"/>
      <c r="AYF129" s="908"/>
      <c r="AYG129" s="908"/>
      <c r="AYH129" s="908"/>
      <c r="AYI129" s="908"/>
      <c r="AYJ129" s="908"/>
      <c r="AYK129" s="908"/>
      <c r="AYL129" s="908"/>
      <c r="AYM129" s="908"/>
      <c r="AYN129" s="908"/>
      <c r="AYO129" s="908"/>
      <c r="AYP129" s="908"/>
      <c r="AYQ129" s="908"/>
      <c r="AYR129" s="908"/>
      <c r="AYS129" s="908"/>
      <c r="AYT129" s="908"/>
      <c r="AYU129" s="908"/>
      <c r="AYV129" s="908"/>
      <c r="AYW129" s="908"/>
      <c r="AYX129" s="908"/>
      <c r="AYY129" s="908"/>
      <c r="AYZ129" s="908"/>
      <c r="AZA129" s="908"/>
      <c r="AZB129" s="908"/>
      <c r="AZC129" s="908"/>
      <c r="AZD129" s="908"/>
      <c r="AZE129" s="908"/>
      <c r="AZF129" s="908"/>
      <c r="AZG129" s="908"/>
      <c r="AZH129" s="908"/>
      <c r="AZI129" s="908"/>
      <c r="AZJ129" s="908"/>
      <c r="AZK129" s="908"/>
      <c r="AZL129" s="908"/>
      <c r="AZM129" s="908"/>
      <c r="AZN129" s="908"/>
      <c r="AZO129" s="908"/>
      <c r="AZP129" s="908"/>
      <c r="AZQ129" s="908"/>
      <c r="AZR129" s="908"/>
      <c r="AZS129" s="908"/>
      <c r="AZT129" s="908"/>
      <c r="AZU129" s="908"/>
      <c r="AZV129" s="908"/>
      <c r="AZW129" s="908"/>
      <c r="AZX129" s="908"/>
      <c r="AZY129" s="908"/>
      <c r="AZZ129" s="908"/>
      <c r="BAA129" s="908"/>
      <c r="BAB129" s="908"/>
      <c r="BAC129" s="908"/>
      <c r="BAD129" s="908"/>
      <c r="BAE129" s="908"/>
      <c r="BAF129" s="908"/>
      <c r="BAG129" s="908"/>
      <c r="BAH129" s="908"/>
      <c r="BAI129" s="908"/>
      <c r="BAJ129" s="908"/>
      <c r="BAK129" s="908"/>
      <c r="BAL129" s="908"/>
      <c r="BAM129" s="908"/>
      <c r="BAN129" s="908"/>
      <c r="BAO129" s="908"/>
      <c r="BAP129" s="908"/>
      <c r="BAQ129" s="908"/>
      <c r="BAR129" s="908"/>
      <c r="BAS129" s="908"/>
      <c r="BAT129" s="908"/>
      <c r="BAU129" s="908"/>
      <c r="BAV129" s="908"/>
      <c r="BAW129" s="908"/>
      <c r="BAX129" s="908"/>
      <c r="BAY129" s="908"/>
      <c r="BAZ129" s="908"/>
      <c r="BBA129" s="908"/>
      <c r="BBB129" s="908"/>
      <c r="BBC129" s="908"/>
      <c r="BBD129" s="908"/>
      <c r="BBE129" s="908"/>
      <c r="BBF129" s="908"/>
      <c r="BBG129" s="908"/>
      <c r="BBH129" s="908"/>
      <c r="BBI129" s="908"/>
      <c r="BBJ129" s="908"/>
      <c r="BBK129" s="908"/>
      <c r="BBL129" s="908"/>
      <c r="BBM129" s="908"/>
      <c r="BBN129" s="908"/>
      <c r="BBO129" s="908"/>
      <c r="BBP129" s="908"/>
      <c r="BBQ129" s="908"/>
      <c r="BBR129" s="908"/>
      <c r="BBS129" s="908"/>
      <c r="BBT129" s="908"/>
      <c r="BBU129" s="908"/>
      <c r="BBV129" s="908"/>
      <c r="BBW129" s="908"/>
      <c r="BBX129" s="908"/>
      <c r="BBY129" s="908"/>
      <c r="BBZ129" s="908"/>
      <c r="BCA129" s="908"/>
      <c r="BCB129" s="908"/>
      <c r="BCC129" s="908"/>
      <c r="BCD129" s="908"/>
      <c r="BCE129" s="908"/>
      <c r="BCF129" s="908"/>
      <c r="BCG129" s="908"/>
      <c r="BCH129" s="908"/>
      <c r="BCI129" s="908"/>
      <c r="BCJ129" s="908"/>
      <c r="BCK129" s="908"/>
      <c r="BCL129" s="908"/>
      <c r="BCM129" s="908"/>
      <c r="BCN129" s="908"/>
      <c r="BCO129" s="908"/>
      <c r="BCP129" s="908"/>
      <c r="BCQ129" s="908"/>
      <c r="BCR129" s="908"/>
      <c r="BCS129" s="908"/>
      <c r="BCT129" s="908"/>
      <c r="BCU129" s="908"/>
      <c r="BCV129" s="908"/>
      <c r="BCW129" s="908"/>
      <c r="BCX129" s="908"/>
      <c r="BCY129" s="908"/>
      <c r="BCZ129" s="908"/>
      <c r="BDA129" s="908"/>
      <c r="BDB129" s="908"/>
      <c r="BDC129" s="908"/>
      <c r="BDD129" s="908"/>
      <c r="BDE129" s="908"/>
      <c r="BDF129" s="908"/>
      <c r="BDG129" s="908"/>
      <c r="BDH129" s="908"/>
      <c r="BDI129" s="908"/>
      <c r="BDJ129" s="908"/>
      <c r="BDK129" s="908"/>
      <c r="BDL129" s="908"/>
      <c r="BDM129" s="908"/>
      <c r="BDN129" s="908"/>
      <c r="BDO129" s="908"/>
      <c r="BDP129" s="908"/>
      <c r="BDQ129" s="908"/>
      <c r="BDR129" s="908"/>
      <c r="BDS129" s="908"/>
      <c r="BDT129" s="908"/>
      <c r="BDU129" s="908"/>
      <c r="BDV129" s="908"/>
      <c r="BDW129" s="908"/>
      <c r="BDX129" s="908"/>
      <c r="BDY129" s="908"/>
      <c r="BDZ129" s="908"/>
      <c r="BEA129" s="908"/>
      <c r="BEB129" s="908"/>
      <c r="BEC129" s="908"/>
      <c r="BED129" s="908"/>
      <c r="BEE129" s="908"/>
      <c r="BEF129" s="908"/>
      <c r="BEG129" s="908"/>
      <c r="BEH129" s="908"/>
      <c r="BEI129" s="908"/>
      <c r="BEJ129" s="908"/>
      <c r="BEK129" s="908"/>
      <c r="BEL129" s="908"/>
      <c r="BEM129" s="908"/>
      <c r="BEN129" s="908"/>
      <c r="BEO129" s="908"/>
      <c r="BEP129" s="908"/>
      <c r="BEQ129" s="908"/>
      <c r="BER129" s="908"/>
      <c r="BES129" s="908"/>
      <c r="BET129" s="908"/>
      <c r="BEU129" s="908"/>
      <c r="BEV129" s="908"/>
      <c r="BEW129" s="908"/>
      <c r="BEX129" s="908"/>
      <c r="BEY129" s="908"/>
      <c r="BEZ129" s="908"/>
      <c r="BFA129" s="908"/>
      <c r="BFB129" s="908"/>
      <c r="BFC129" s="908"/>
      <c r="BFD129" s="908"/>
      <c r="BFE129" s="908"/>
      <c r="BFF129" s="908"/>
      <c r="BFG129" s="908"/>
      <c r="BFH129" s="908"/>
      <c r="BFI129" s="908"/>
      <c r="BFJ129" s="908"/>
      <c r="BFK129" s="908"/>
      <c r="BFL129" s="908"/>
      <c r="BFM129" s="908"/>
      <c r="BFN129" s="908"/>
      <c r="BFO129" s="908"/>
      <c r="BFP129" s="908"/>
      <c r="BFQ129" s="908"/>
      <c r="BFR129" s="908"/>
      <c r="BFS129" s="908"/>
      <c r="BFT129" s="908"/>
      <c r="BFU129" s="908"/>
      <c r="BFV129" s="908"/>
      <c r="BFW129" s="908"/>
      <c r="BFX129" s="908"/>
      <c r="BFY129" s="908"/>
      <c r="BFZ129" s="908"/>
      <c r="BGA129" s="908"/>
      <c r="BGB129" s="908"/>
      <c r="BGC129" s="908"/>
      <c r="BGD129" s="908"/>
      <c r="BGE129" s="908"/>
      <c r="BGF129" s="908"/>
      <c r="BGG129" s="908"/>
      <c r="BGH129" s="908"/>
      <c r="BGI129" s="908"/>
      <c r="BGJ129" s="908"/>
      <c r="BGK129" s="908"/>
      <c r="BGL129" s="908"/>
      <c r="BGM129" s="908"/>
      <c r="BGN129" s="908"/>
      <c r="BGO129" s="908"/>
      <c r="BGP129" s="908"/>
      <c r="BGQ129" s="908"/>
      <c r="BGR129" s="908"/>
      <c r="BGS129" s="908"/>
      <c r="BGT129" s="908"/>
      <c r="BGU129" s="908"/>
      <c r="BGV129" s="908"/>
      <c r="BGW129" s="908"/>
      <c r="BGX129" s="908"/>
      <c r="BGY129" s="908"/>
      <c r="BGZ129" s="908"/>
      <c r="BHA129" s="908"/>
      <c r="BHB129" s="908"/>
      <c r="BHC129" s="908"/>
      <c r="BHD129" s="908"/>
      <c r="BHE129" s="908"/>
      <c r="BHF129" s="908"/>
      <c r="BHG129" s="908"/>
      <c r="BHH129" s="908"/>
      <c r="BHI129" s="908"/>
      <c r="BHJ129" s="908"/>
      <c r="BHK129" s="908"/>
      <c r="BHL129" s="908"/>
      <c r="BHM129" s="908"/>
      <c r="BHN129" s="908"/>
      <c r="BHO129" s="908"/>
      <c r="BHP129" s="908"/>
      <c r="BHQ129" s="908"/>
      <c r="BHR129" s="908"/>
      <c r="BHS129" s="908"/>
      <c r="BHT129" s="908"/>
      <c r="BHU129" s="908"/>
      <c r="BHV129" s="908"/>
      <c r="BHW129" s="908"/>
      <c r="BHX129" s="908"/>
      <c r="BHY129" s="908"/>
      <c r="BHZ129" s="908"/>
      <c r="BIA129" s="908"/>
      <c r="BIB129" s="908"/>
      <c r="BIC129" s="908"/>
      <c r="BID129" s="908"/>
      <c r="BIE129" s="908"/>
      <c r="BIF129" s="908"/>
      <c r="BIG129" s="908"/>
      <c r="BIH129" s="908"/>
      <c r="BII129" s="908"/>
      <c r="BIJ129" s="908"/>
      <c r="BIK129" s="908"/>
      <c r="BIL129" s="908"/>
      <c r="BIM129" s="908"/>
      <c r="BIN129" s="908"/>
      <c r="BIO129" s="908"/>
      <c r="BIP129" s="908"/>
      <c r="BIQ129" s="908"/>
      <c r="BIR129" s="908"/>
      <c r="BIS129" s="908"/>
      <c r="BIT129" s="908"/>
      <c r="BIU129" s="908"/>
      <c r="BIV129" s="908"/>
      <c r="BIW129" s="908"/>
      <c r="BIX129" s="908"/>
      <c r="BIY129" s="908"/>
      <c r="BIZ129" s="908"/>
      <c r="BJA129" s="908"/>
      <c r="BJB129" s="908"/>
      <c r="BJC129" s="908"/>
      <c r="BJD129" s="908"/>
      <c r="BJE129" s="908"/>
      <c r="BJF129" s="908"/>
      <c r="BJG129" s="908"/>
      <c r="BJH129" s="908"/>
      <c r="BJI129" s="908"/>
      <c r="BJJ129" s="908"/>
      <c r="BJK129" s="908"/>
      <c r="BJL129" s="908"/>
      <c r="BJM129" s="908"/>
      <c r="BJN129" s="908"/>
      <c r="BJO129" s="908"/>
      <c r="BJP129" s="908"/>
      <c r="BJQ129" s="908"/>
      <c r="BJR129" s="908"/>
      <c r="BJS129" s="908"/>
      <c r="BJT129" s="908"/>
      <c r="BJU129" s="908"/>
      <c r="BJV129" s="908"/>
      <c r="BJW129" s="908"/>
      <c r="BJX129" s="908"/>
      <c r="BJY129" s="908"/>
      <c r="BJZ129" s="908"/>
      <c r="BKA129" s="908"/>
      <c r="BKB129" s="908"/>
      <c r="BKC129" s="908"/>
      <c r="BKD129" s="908"/>
      <c r="BKE129" s="908"/>
      <c r="BKF129" s="908"/>
      <c r="BKG129" s="908"/>
      <c r="BKH129" s="908"/>
      <c r="BKI129" s="908"/>
      <c r="BKJ129" s="908"/>
      <c r="BKK129" s="908"/>
      <c r="BKL129" s="908"/>
      <c r="BKM129" s="908"/>
      <c r="BKN129" s="908"/>
      <c r="BKO129" s="908"/>
      <c r="BKP129" s="908"/>
      <c r="BKQ129" s="908"/>
      <c r="BKR129" s="908"/>
      <c r="BKS129" s="908"/>
      <c r="BKT129" s="908"/>
      <c r="BKU129" s="908"/>
      <c r="BKV129" s="908"/>
      <c r="BKW129" s="908"/>
      <c r="BKX129" s="908"/>
      <c r="BKY129" s="908"/>
      <c r="BKZ129" s="908"/>
      <c r="BLA129" s="908"/>
      <c r="BLB129" s="908"/>
      <c r="BLC129" s="908"/>
      <c r="BLD129" s="908"/>
      <c r="BLE129" s="908"/>
      <c r="BLF129" s="908"/>
      <c r="BLG129" s="908"/>
      <c r="BLH129" s="908"/>
      <c r="BLI129" s="908"/>
      <c r="BLJ129" s="908"/>
      <c r="BLK129" s="908"/>
      <c r="BLL129" s="908"/>
      <c r="BLM129" s="908"/>
      <c r="BLN129" s="908"/>
      <c r="BLO129" s="908"/>
      <c r="BLP129" s="908"/>
      <c r="BLQ129" s="908"/>
      <c r="BLR129" s="908"/>
      <c r="BLS129" s="908"/>
      <c r="BLT129" s="908"/>
      <c r="BLU129" s="908"/>
      <c r="BLV129" s="908"/>
      <c r="BLW129" s="908"/>
      <c r="BLX129" s="908"/>
      <c r="BLY129" s="908"/>
      <c r="BLZ129" s="908"/>
      <c r="BMA129" s="908"/>
      <c r="BMB129" s="908"/>
      <c r="BMC129" s="908"/>
      <c r="BMD129" s="908"/>
      <c r="BME129" s="908"/>
      <c r="BMF129" s="908"/>
      <c r="BMG129" s="908"/>
      <c r="BMH129" s="908"/>
      <c r="BMI129" s="908"/>
      <c r="BMJ129" s="908"/>
      <c r="BMK129" s="908"/>
      <c r="BML129" s="908"/>
      <c r="BMM129" s="908"/>
      <c r="BMN129" s="908"/>
      <c r="BMO129" s="908"/>
      <c r="BMP129" s="908"/>
      <c r="BMQ129" s="908"/>
      <c r="BMR129" s="908"/>
      <c r="BMS129" s="908"/>
      <c r="BMT129" s="908"/>
      <c r="BMU129" s="908"/>
      <c r="BMV129" s="908"/>
      <c r="BMW129" s="908"/>
      <c r="BMX129" s="908"/>
      <c r="BMY129" s="908"/>
      <c r="BMZ129" s="908"/>
      <c r="BNA129" s="908"/>
      <c r="BNB129" s="908"/>
      <c r="BNC129" s="908"/>
      <c r="BND129" s="908"/>
      <c r="BNE129" s="908"/>
      <c r="BNF129" s="908"/>
      <c r="BNG129" s="908"/>
      <c r="BNH129" s="908"/>
      <c r="BNI129" s="908"/>
      <c r="BNJ129" s="908"/>
      <c r="BNK129" s="908"/>
      <c r="BNL129" s="908"/>
      <c r="BNM129" s="908"/>
      <c r="BNN129" s="908"/>
      <c r="BNO129" s="908"/>
      <c r="BNP129" s="908"/>
      <c r="BNQ129" s="908"/>
      <c r="BNR129" s="908"/>
      <c r="BNS129" s="908"/>
      <c r="BNT129" s="908"/>
      <c r="BNU129" s="908"/>
      <c r="BNV129" s="908"/>
      <c r="BNW129" s="908"/>
      <c r="BNX129" s="908"/>
      <c r="BNY129" s="908"/>
      <c r="BNZ129" s="908"/>
      <c r="BOA129" s="908"/>
      <c r="BOB129" s="908"/>
      <c r="BOC129" s="908"/>
      <c r="BOD129" s="908"/>
      <c r="BOE129" s="908"/>
      <c r="BOF129" s="908"/>
      <c r="BOG129" s="908"/>
      <c r="BOH129" s="908"/>
      <c r="BOI129" s="908"/>
      <c r="BOJ129" s="908"/>
      <c r="BOK129" s="908"/>
      <c r="BOL129" s="908"/>
      <c r="BOM129" s="908"/>
      <c r="BON129" s="908"/>
      <c r="BOO129" s="908"/>
      <c r="BOP129" s="908"/>
      <c r="BOQ129" s="908"/>
      <c r="BOR129" s="908"/>
      <c r="BOS129" s="908"/>
      <c r="BOT129" s="908"/>
      <c r="BOU129" s="908"/>
      <c r="BOV129" s="908"/>
      <c r="BOW129" s="908"/>
      <c r="BOX129" s="908"/>
      <c r="BOY129" s="908"/>
      <c r="BOZ129" s="908"/>
      <c r="BPA129" s="908"/>
      <c r="BPB129" s="908"/>
      <c r="BPC129" s="908"/>
      <c r="BPD129" s="908"/>
      <c r="BPE129" s="908"/>
      <c r="BPF129" s="908"/>
      <c r="BPG129" s="908"/>
      <c r="BPH129" s="908"/>
      <c r="BPI129" s="908"/>
      <c r="BPJ129" s="908"/>
      <c r="BPK129" s="908"/>
      <c r="BPL129" s="908"/>
      <c r="BPM129" s="908"/>
      <c r="BPN129" s="908"/>
      <c r="BPO129" s="908"/>
      <c r="BPP129" s="908"/>
      <c r="BPQ129" s="908"/>
      <c r="BPR129" s="908"/>
      <c r="BPS129" s="908"/>
      <c r="BPT129" s="908"/>
      <c r="BPU129" s="908"/>
      <c r="BPV129" s="908"/>
      <c r="BPW129" s="908"/>
      <c r="BPX129" s="908"/>
      <c r="BPY129" s="908"/>
      <c r="BPZ129" s="908"/>
      <c r="BQA129" s="908"/>
      <c r="BQB129" s="908"/>
      <c r="BQC129" s="908"/>
      <c r="BQD129" s="908"/>
      <c r="BQE129" s="908"/>
      <c r="BQF129" s="908"/>
      <c r="BQG129" s="908"/>
      <c r="BQH129" s="908"/>
      <c r="BQI129" s="908"/>
      <c r="BQJ129" s="908"/>
      <c r="BQK129" s="908"/>
      <c r="BQL129" s="908"/>
      <c r="BQM129" s="908"/>
      <c r="BQN129" s="908"/>
      <c r="BQO129" s="908"/>
      <c r="BQP129" s="908"/>
      <c r="BQQ129" s="908"/>
      <c r="BQR129" s="908"/>
      <c r="BQS129" s="908"/>
      <c r="BQT129" s="908"/>
      <c r="BQU129" s="908"/>
      <c r="BQV129" s="908"/>
      <c r="BQW129" s="908"/>
      <c r="BQX129" s="908"/>
      <c r="BQY129" s="908"/>
      <c r="BQZ129" s="908"/>
      <c r="BRA129" s="908"/>
      <c r="BRB129" s="908"/>
      <c r="BRC129" s="908"/>
      <c r="BRD129" s="908"/>
      <c r="BRE129" s="908"/>
      <c r="BRF129" s="908"/>
      <c r="BRG129" s="908"/>
      <c r="BRH129" s="908"/>
      <c r="BRI129" s="908"/>
      <c r="BRJ129" s="908"/>
      <c r="BRK129" s="908"/>
      <c r="BRL129" s="908"/>
      <c r="BRM129" s="908"/>
      <c r="BRN129" s="908"/>
      <c r="BRO129" s="908"/>
      <c r="BRP129" s="908"/>
      <c r="BRQ129" s="908"/>
      <c r="BRR129" s="908"/>
      <c r="BRS129" s="908"/>
      <c r="BRT129" s="908"/>
      <c r="BRU129" s="908"/>
      <c r="BRV129" s="908"/>
      <c r="BRW129" s="908"/>
      <c r="BRX129" s="908"/>
      <c r="BRY129" s="908"/>
      <c r="BRZ129" s="908"/>
      <c r="BSA129" s="908"/>
      <c r="BSB129" s="908"/>
      <c r="BSC129" s="908"/>
      <c r="BSD129" s="908"/>
      <c r="BSE129" s="908"/>
      <c r="BSF129" s="908"/>
      <c r="BSG129" s="908"/>
      <c r="BSH129" s="908"/>
      <c r="BSI129" s="908"/>
      <c r="BSJ129" s="908"/>
      <c r="BSK129" s="908"/>
      <c r="BSL129" s="908"/>
      <c r="BSM129" s="908"/>
      <c r="BSN129" s="908"/>
      <c r="BSO129" s="908"/>
      <c r="BSP129" s="908"/>
      <c r="BSQ129" s="908"/>
      <c r="BSR129" s="908"/>
      <c r="BSS129" s="908"/>
      <c r="BST129" s="908"/>
      <c r="BSU129" s="908"/>
      <c r="BSV129" s="908"/>
      <c r="BSW129" s="908"/>
      <c r="BSX129" s="908"/>
      <c r="BSY129" s="908"/>
      <c r="BSZ129" s="908"/>
      <c r="BTA129" s="908"/>
      <c r="BTB129" s="908"/>
      <c r="BTC129" s="908"/>
      <c r="BTD129" s="908"/>
      <c r="BTE129" s="908"/>
      <c r="BTF129" s="908"/>
      <c r="BTG129" s="908"/>
      <c r="BTH129" s="908"/>
      <c r="BTI129" s="908"/>
      <c r="BTJ129" s="908"/>
      <c r="BTK129" s="908"/>
      <c r="BTL129" s="908"/>
      <c r="BTM129" s="908"/>
      <c r="BTN129" s="908"/>
      <c r="BTO129" s="908"/>
      <c r="BTP129" s="908"/>
      <c r="BTQ129" s="908"/>
      <c r="BTR129" s="908"/>
      <c r="BTS129" s="908"/>
      <c r="BTT129" s="908"/>
      <c r="BTU129" s="908"/>
      <c r="BTV129" s="908"/>
      <c r="BTW129" s="908"/>
      <c r="BTX129" s="908"/>
      <c r="BTY129" s="908"/>
      <c r="BTZ129" s="908"/>
      <c r="BUA129" s="908"/>
      <c r="BUB129" s="908"/>
      <c r="BUC129" s="908"/>
      <c r="BUD129" s="908"/>
      <c r="BUE129" s="908"/>
      <c r="BUF129" s="908"/>
      <c r="BUG129" s="908"/>
      <c r="BUH129" s="908"/>
      <c r="BUI129" s="908"/>
      <c r="BUJ129" s="908"/>
      <c r="BUK129" s="908"/>
      <c r="BUL129" s="908"/>
      <c r="BUM129" s="908"/>
      <c r="BUN129" s="908"/>
      <c r="BUO129" s="908"/>
      <c r="BUP129" s="908"/>
      <c r="BUQ129" s="908"/>
      <c r="BUR129" s="908"/>
      <c r="BUS129" s="908"/>
      <c r="BUT129" s="908"/>
      <c r="BUU129" s="908"/>
      <c r="BUV129" s="908"/>
      <c r="BUW129" s="908"/>
      <c r="BUX129" s="908"/>
      <c r="BUY129" s="908"/>
      <c r="BUZ129" s="908"/>
      <c r="BVA129" s="908"/>
      <c r="BVB129" s="908"/>
      <c r="BVC129" s="908"/>
      <c r="BVD129" s="908"/>
      <c r="BVE129" s="908"/>
      <c r="BVF129" s="908"/>
      <c r="BVG129" s="908"/>
      <c r="BVH129" s="908"/>
      <c r="BVI129" s="908"/>
      <c r="BVJ129" s="908"/>
      <c r="BVK129" s="908"/>
      <c r="BVL129" s="908"/>
      <c r="BVM129" s="908"/>
      <c r="BVN129" s="908"/>
      <c r="BVO129" s="908"/>
      <c r="BVP129" s="908"/>
      <c r="BVQ129" s="908"/>
      <c r="BVR129" s="908"/>
      <c r="BVS129" s="908"/>
      <c r="BVT129" s="908"/>
      <c r="BVU129" s="908"/>
      <c r="BVV129" s="908"/>
      <c r="BVW129" s="908"/>
      <c r="BVX129" s="908"/>
      <c r="BVY129" s="908"/>
      <c r="BVZ129" s="908"/>
      <c r="BWA129" s="908"/>
      <c r="BWB129" s="908"/>
      <c r="BWC129" s="908"/>
      <c r="BWD129" s="908"/>
      <c r="BWE129" s="908"/>
      <c r="BWF129" s="908"/>
      <c r="BWG129" s="908"/>
      <c r="BWH129" s="908"/>
      <c r="BWI129" s="908"/>
      <c r="BWJ129" s="908"/>
      <c r="BWK129" s="908"/>
      <c r="BWL129" s="908"/>
      <c r="BWM129" s="908"/>
      <c r="BWN129" s="908"/>
      <c r="BWO129" s="908"/>
      <c r="BWP129" s="908"/>
      <c r="BWQ129" s="908"/>
      <c r="BWR129" s="908"/>
      <c r="BWS129" s="908"/>
      <c r="BWT129" s="908"/>
      <c r="BWU129" s="908"/>
      <c r="BWV129" s="908"/>
      <c r="BWW129" s="908"/>
      <c r="BWX129" s="908"/>
      <c r="BWY129" s="908"/>
      <c r="BWZ129" s="908"/>
      <c r="BXA129" s="908"/>
      <c r="BXB129" s="908"/>
      <c r="BXC129" s="908"/>
      <c r="BXD129" s="908"/>
      <c r="BXE129" s="908"/>
      <c r="BXF129" s="908"/>
      <c r="BXG129" s="908"/>
      <c r="BXH129" s="908"/>
      <c r="BXI129" s="908"/>
      <c r="BXJ129" s="908"/>
      <c r="BXK129" s="908"/>
      <c r="BXL129" s="908"/>
      <c r="BXM129" s="908"/>
      <c r="BXN129" s="908"/>
      <c r="BXO129" s="908"/>
      <c r="BXP129" s="908"/>
      <c r="BXQ129" s="908"/>
      <c r="BXR129" s="908"/>
      <c r="BXS129" s="908"/>
      <c r="BXT129" s="908"/>
      <c r="BXU129" s="908"/>
      <c r="BXV129" s="908"/>
      <c r="BXW129" s="908"/>
      <c r="BXX129" s="908"/>
      <c r="BXY129" s="908"/>
      <c r="BXZ129" s="908"/>
      <c r="BYA129" s="908"/>
      <c r="BYB129" s="908"/>
      <c r="BYC129" s="908"/>
      <c r="BYD129" s="908"/>
      <c r="BYE129" s="908"/>
      <c r="BYF129" s="908"/>
      <c r="BYG129" s="908"/>
      <c r="BYH129" s="908"/>
      <c r="BYI129" s="908"/>
      <c r="BYJ129" s="908"/>
      <c r="BYK129" s="908"/>
      <c r="BYL129" s="908"/>
      <c r="BYM129" s="908"/>
      <c r="BYN129" s="908"/>
      <c r="BYO129" s="908"/>
      <c r="BYP129" s="908"/>
      <c r="BYQ129" s="908"/>
      <c r="BYR129" s="908"/>
      <c r="BYS129" s="908"/>
      <c r="BYT129" s="908"/>
      <c r="BYU129" s="908"/>
      <c r="BYV129" s="908"/>
      <c r="BYW129" s="908"/>
      <c r="BYX129" s="908"/>
      <c r="BYY129" s="908"/>
      <c r="BYZ129" s="908"/>
      <c r="BZA129" s="908"/>
      <c r="BZB129" s="908"/>
      <c r="BZC129" s="908"/>
      <c r="BZD129" s="908"/>
      <c r="BZE129" s="908"/>
      <c r="BZF129" s="908"/>
      <c r="BZG129" s="908"/>
      <c r="BZH129" s="908"/>
      <c r="BZI129" s="908"/>
      <c r="BZJ129" s="908"/>
      <c r="BZK129" s="908"/>
      <c r="BZL129" s="908"/>
      <c r="BZM129" s="908"/>
      <c r="BZN129" s="908"/>
      <c r="BZO129" s="908"/>
      <c r="BZP129" s="908"/>
      <c r="BZQ129" s="908"/>
      <c r="BZR129" s="908"/>
      <c r="BZS129" s="908"/>
      <c r="BZT129" s="908"/>
      <c r="BZU129" s="908"/>
      <c r="BZV129" s="908"/>
      <c r="BZW129" s="908"/>
      <c r="BZX129" s="908"/>
      <c r="BZY129" s="908"/>
      <c r="BZZ129" s="908"/>
      <c r="CAA129" s="908"/>
      <c r="CAB129" s="908"/>
      <c r="CAC129" s="908"/>
      <c r="CAD129" s="908"/>
      <c r="CAE129" s="908"/>
      <c r="CAF129" s="908"/>
      <c r="CAG129" s="908"/>
      <c r="CAH129" s="908"/>
      <c r="CAI129" s="908"/>
      <c r="CAJ129" s="908"/>
      <c r="CAK129" s="908"/>
      <c r="CAL129" s="908"/>
      <c r="CAM129" s="908"/>
      <c r="CAN129" s="908"/>
      <c r="CAO129" s="908"/>
      <c r="CAP129" s="908"/>
      <c r="CAQ129" s="908"/>
      <c r="CAR129" s="908"/>
      <c r="CAS129" s="908"/>
      <c r="CAT129" s="908"/>
      <c r="CAU129" s="908"/>
      <c r="CAV129" s="908"/>
      <c r="CAW129" s="908"/>
      <c r="CAX129" s="908"/>
      <c r="CAY129" s="908"/>
      <c r="CAZ129" s="908"/>
      <c r="CBA129" s="908"/>
      <c r="CBB129" s="908"/>
      <c r="CBC129" s="908"/>
      <c r="CBD129" s="908"/>
      <c r="CBE129" s="908"/>
      <c r="CBF129" s="908"/>
      <c r="CBG129" s="908"/>
      <c r="CBH129" s="908"/>
      <c r="CBI129" s="908"/>
      <c r="CBJ129" s="908"/>
      <c r="CBK129" s="908"/>
      <c r="CBL129" s="908"/>
      <c r="CBM129" s="908"/>
      <c r="CBN129" s="908"/>
      <c r="CBO129" s="908"/>
      <c r="CBP129" s="908"/>
      <c r="CBQ129" s="908"/>
      <c r="CBR129" s="908"/>
      <c r="CBS129" s="908"/>
      <c r="CBT129" s="908"/>
      <c r="CBU129" s="908"/>
      <c r="CBV129" s="908"/>
      <c r="CBW129" s="908"/>
      <c r="CBX129" s="908"/>
      <c r="CBY129" s="908"/>
      <c r="CBZ129" s="908"/>
      <c r="CCA129" s="908"/>
      <c r="CCB129" s="908"/>
      <c r="CCC129" s="908"/>
      <c r="CCD129" s="908"/>
      <c r="CCE129" s="908"/>
      <c r="CCF129" s="908"/>
      <c r="CCG129" s="908"/>
      <c r="CCH129" s="908"/>
      <c r="CCI129" s="908"/>
      <c r="CCJ129" s="908"/>
      <c r="CCK129" s="908"/>
      <c r="CCL129" s="908"/>
      <c r="CCM129" s="908"/>
      <c r="CCN129" s="908"/>
      <c r="CCO129" s="908"/>
      <c r="CCP129" s="908"/>
      <c r="CCQ129" s="908"/>
      <c r="CCR129" s="908"/>
      <c r="CCS129" s="908"/>
      <c r="CCT129" s="908"/>
      <c r="CCU129" s="908"/>
      <c r="CCV129" s="908"/>
      <c r="CCW129" s="908"/>
      <c r="CCX129" s="908"/>
      <c r="CCY129" s="908"/>
      <c r="CCZ129" s="908"/>
      <c r="CDA129" s="908"/>
      <c r="CDB129" s="908"/>
      <c r="CDC129" s="908"/>
      <c r="CDD129" s="908"/>
      <c r="CDE129" s="908"/>
      <c r="CDF129" s="908"/>
      <c r="CDG129" s="908"/>
      <c r="CDH129" s="908"/>
      <c r="CDI129" s="908"/>
      <c r="CDJ129" s="908"/>
      <c r="CDK129" s="908"/>
      <c r="CDL129" s="908"/>
      <c r="CDM129" s="908"/>
      <c r="CDN129" s="908"/>
      <c r="CDO129" s="908"/>
      <c r="CDP129" s="908"/>
      <c r="CDQ129" s="908"/>
      <c r="CDR129" s="908"/>
      <c r="CDS129" s="908"/>
      <c r="CDT129" s="908"/>
      <c r="CDU129" s="908"/>
      <c r="CDV129" s="908"/>
      <c r="CDW129" s="908"/>
      <c r="CDX129" s="908"/>
      <c r="CDY129" s="908"/>
      <c r="CDZ129" s="908"/>
      <c r="CEA129" s="908"/>
      <c r="CEB129" s="908"/>
      <c r="CEC129" s="908"/>
      <c r="CED129" s="908"/>
      <c r="CEE129" s="908"/>
      <c r="CEF129" s="908"/>
      <c r="CEG129" s="908"/>
      <c r="CEH129" s="908"/>
      <c r="CEI129" s="908"/>
      <c r="CEJ129" s="908"/>
      <c r="CEK129" s="908"/>
      <c r="CEL129" s="908"/>
      <c r="CEM129" s="908"/>
      <c r="CEN129" s="908"/>
      <c r="CEO129" s="908"/>
      <c r="CEP129" s="908"/>
      <c r="CEQ129" s="908"/>
      <c r="CER129" s="908"/>
      <c r="CES129" s="908"/>
      <c r="CET129" s="908"/>
      <c r="CEU129" s="908"/>
      <c r="CEV129" s="908"/>
      <c r="CEW129" s="908"/>
      <c r="CEX129" s="908"/>
      <c r="CEY129" s="908"/>
      <c r="CEZ129" s="908"/>
      <c r="CFA129" s="908"/>
      <c r="CFB129" s="908"/>
      <c r="CFC129" s="908"/>
      <c r="CFD129" s="908"/>
      <c r="CFE129" s="908"/>
      <c r="CFF129" s="908"/>
      <c r="CFG129" s="908"/>
      <c r="CFH129" s="908"/>
      <c r="CFI129" s="908"/>
      <c r="CFJ129" s="908"/>
      <c r="CFK129" s="908"/>
      <c r="CFL129" s="908"/>
      <c r="CFM129" s="908"/>
      <c r="CFN129" s="908"/>
      <c r="CFO129" s="908"/>
      <c r="CFP129" s="908"/>
      <c r="CFQ129" s="908"/>
      <c r="CFR129" s="908"/>
      <c r="CFS129" s="908"/>
      <c r="CFT129" s="908"/>
      <c r="CFU129" s="908"/>
      <c r="CFV129" s="908"/>
      <c r="CFW129" s="908"/>
      <c r="CFX129" s="908"/>
      <c r="CFY129" s="908"/>
      <c r="CFZ129" s="908"/>
      <c r="CGA129" s="908"/>
      <c r="CGB129" s="908"/>
      <c r="CGC129" s="908"/>
      <c r="CGD129" s="908"/>
      <c r="CGE129" s="908"/>
      <c r="CGF129" s="908"/>
      <c r="CGG129" s="908"/>
      <c r="CGH129" s="908"/>
      <c r="CGI129" s="908"/>
      <c r="CGJ129" s="908"/>
      <c r="CGK129" s="908"/>
      <c r="CGL129" s="908"/>
      <c r="CGM129" s="908"/>
      <c r="CGN129" s="908"/>
      <c r="CGO129" s="908"/>
      <c r="CGP129" s="908"/>
      <c r="CGQ129" s="908"/>
      <c r="CGR129" s="908"/>
      <c r="CGS129" s="908"/>
      <c r="CGT129" s="908"/>
      <c r="CGU129" s="908"/>
      <c r="CGV129" s="908"/>
      <c r="CGW129" s="908"/>
      <c r="CGX129" s="908"/>
      <c r="CGY129" s="908"/>
      <c r="CGZ129" s="908"/>
      <c r="CHA129" s="908"/>
      <c r="CHB129" s="908"/>
      <c r="CHC129" s="908"/>
      <c r="CHD129" s="908"/>
      <c r="CHE129" s="908"/>
      <c r="CHF129" s="908"/>
      <c r="CHG129" s="908"/>
      <c r="CHH129" s="908"/>
      <c r="CHI129" s="908"/>
      <c r="CHJ129" s="908"/>
      <c r="CHK129" s="908"/>
      <c r="CHL129" s="908"/>
      <c r="CHM129" s="908"/>
      <c r="CHN129" s="908"/>
      <c r="CHO129" s="908"/>
      <c r="CHP129" s="908"/>
      <c r="CHQ129" s="908"/>
      <c r="CHR129" s="908"/>
      <c r="CHS129" s="908"/>
      <c r="CHT129" s="908"/>
      <c r="CHU129" s="908"/>
      <c r="CHV129" s="908"/>
      <c r="CHW129" s="908"/>
      <c r="CHX129" s="908"/>
      <c r="CHY129" s="908"/>
      <c r="CHZ129" s="908"/>
      <c r="CIA129" s="908"/>
      <c r="CIB129" s="908"/>
      <c r="CIC129" s="908"/>
      <c r="CID129" s="908"/>
      <c r="CIE129" s="908"/>
      <c r="CIF129" s="908"/>
      <c r="CIG129" s="908"/>
      <c r="CIH129" s="908"/>
      <c r="CII129" s="908"/>
      <c r="CIJ129" s="908"/>
      <c r="CIK129" s="908"/>
      <c r="CIL129" s="908"/>
      <c r="CIM129" s="908"/>
      <c r="CIN129" s="908"/>
      <c r="CIO129" s="908"/>
      <c r="CIP129" s="908"/>
      <c r="CIQ129" s="908"/>
      <c r="CIR129" s="908"/>
      <c r="CIS129" s="908"/>
      <c r="CIT129" s="908"/>
      <c r="CIU129" s="908"/>
      <c r="CIV129" s="908"/>
      <c r="CIW129" s="908"/>
      <c r="CIX129" s="908"/>
      <c r="CIY129" s="908"/>
      <c r="CIZ129" s="908"/>
      <c r="CJA129" s="908"/>
      <c r="CJB129" s="908"/>
      <c r="CJC129" s="908"/>
      <c r="CJD129" s="908"/>
      <c r="CJE129" s="908"/>
      <c r="CJF129" s="908"/>
      <c r="CJG129" s="908"/>
      <c r="CJH129" s="908"/>
      <c r="CJI129" s="908"/>
      <c r="CJJ129" s="908"/>
      <c r="CJK129" s="908"/>
      <c r="CJL129" s="908"/>
      <c r="CJM129" s="908"/>
      <c r="CJN129" s="908"/>
      <c r="CJO129" s="908"/>
      <c r="CJP129" s="908"/>
      <c r="CJQ129" s="908"/>
      <c r="CJR129" s="908"/>
      <c r="CJS129" s="908"/>
      <c r="CJT129" s="908"/>
      <c r="CJU129" s="908"/>
      <c r="CJV129" s="908"/>
      <c r="CJW129" s="908"/>
      <c r="CJX129" s="908"/>
      <c r="CJY129" s="908"/>
      <c r="CJZ129" s="908"/>
      <c r="CKA129" s="908"/>
      <c r="CKB129" s="908"/>
      <c r="CKC129" s="908"/>
      <c r="CKD129" s="908"/>
      <c r="CKE129" s="908"/>
      <c r="CKF129" s="908"/>
      <c r="CKG129" s="908"/>
      <c r="CKH129" s="908"/>
      <c r="CKI129" s="908"/>
      <c r="CKJ129" s="908"/>
      <c r="CKK129" s="908"/>
      <c r="CKL129" s="908"/>
      <c r="CKM129" s="908"/>
      <c r="CKN129" s="908"/>
      <c r="CKO129" s="908"/>
      <c r="CKP129" s="908"/>
      <c r="CKQ129" s="908"/>
      <c r="CKR129" s="908"/>
      <c r="CKS129" s="908"/>
      <c r="CKT129" s="908"/>
      <c r="CKU129" s="908"/>
      <c r="CKV129" s="908"/>
      <c r="CKW129" s="908"/>
      <c r="CKX129" s="908"/>
      <c r="CKY129" s="908"/>
      <c r="CKZ129" s="908"/>
      <c r="CLA129" s="908"/>
      <c r="CLB129" s="908"/>
      <c r="CLC129" s="908"/>
      <c r="CLD129" s="908"/>
      <c r="CLE129" s="908"/>
      <c r="CLF129" s="908"/>
      <c r="CLG129" s="908"/>
      <c r="CLH129" s="908"/>
      <c r="CLI129" s="908"/>
      <c r="CLJ129" s="908"/>
      <c r="CLK129" s="908"/>
      <c r="CLL129" s="908"/>
      <c r="CLM129" s="908"/>
      <c r="CLN129" s="908"/>
      <c r="CLO129" s="908"/>
      <c r="CLP129" s="908"/>
      <c r="CLQ129" s="908"/>
      <c r="CLR129" s="908"/>
      <c r="CLS129" s="908"/>
      <c r="CLT129" s="908"/>
      <c r="CLU129" s="908"/>
      <c r="CLV129" s="908"/>
      <c r="CLW129" s="908"/>
      <c r="CLX129" s="908"/>
      <c r="CLY129" s="908"/>
      <c r="CLZ129" s="908"/>
      <c r="CMA129" s="908"/>
      <c r="CMB129" s="908"/>
      <c r="CMC129" s="908"/>
      <c r="CMD129" s="908"/>
      <c r="CME129" s="908"/>
      <c r="CMF129" s="908"/>
      <c r="CMG129" s="908"/>
      <c r="CMH129" s="908"/>
      <c r="CMI129" s="908"/>
      <c r="CMJ129" s="908"/>
      <c r="CMK129" s="908"/>
      <c r="CML129" s="908"/>
      <c r="CMM129" s="908"/>
      <c r="CMN129" s="908"/>
      <c r="CMO129" s="908"/>
      <c r="CMP129" s="908"/>
      <c r="CMQ129" s="908"/>
      <c r="CMR129" s="908"/>
      <c r="CMS129" s="908"/>
      <c r="CMT129" s="908"/>
      <c r="CMU129" s="908"/>
      <c r="CMV129" s="908"/>
      <c r="CMW129" s="908"/>
      <c r="CMX129" s="908"/>
      <c r="CMY129" s="908"/>
      <c r="CMZ129" s="908"/>
      <c r="CNA129" s="908"/>
      <c r="CNB129" s="908"/>
      <c r="CNC129" s="908"/>
      <c r="CND129" s="908"/>
      <c r="CNE129" s="908"/>
      <c r="CNF129" s="908"/>
      <c r="CNG129" s="908"/>
      <c r="CNH129" s="908"/>
      <c r="CNI129" s="908"/>
      <c r="CNJ129" s="908"/>
      <c r="CNK129" s="908"/>
      <c r="CNL129" s="908"/>
      <c r="CNM129" s="908"/>
      <c r="CNN129" s="908"/>
      <c r="CNO129" s="908"/>
      <c r="CNP129" s="908"/>
      <c r="CNQ129" s="908"/>
      <c r="CNR129" s="908"/>
      <c r="CNS129" s="908"/>
      <c r="CNT129" s="908"/>
      <c r="CNU129" s="908"/>
      <c r="CNV129" s="908"/>
      <c r="CNW129" s="908"/>
      <c r="CNX129" s="908"/>
      <c r="CNY129" s="908"/>
      <c r="CNZ129" s="908"/>
      <c r="COA129" s="908"/>
      <c r="COB129" s="908"/>
      <c r="COC129" s="908"/>
      <c r="COD129" s="908"/>
      <c r="COE129" s="908"/>
      <c r="COF129" s="908"/>
      <c r="COG129" s="908"/>
      <c r="COH129" s="908"/>
      <c r="COI129" s="908"/>
      <c r="COJ129" s="908"/>
      <c r="COK129" s="908"/>
      <c r="COL129" s="908"/>
      <c r="COM129" s="908"/>
      <c r="CON129" s="908"/>
      <c r="COO129" s="908"/>
      <c r="COP129" s="908"/>
      <c r="COQ129" s="908"/>
      <c r="COR129" s="908"/>
      <c r="COS129" s="908"/>
      <c r="COT129" s="908"/>
      <c r="COU129" s="908"/>
      <c r="COV129" s="908"/>
      <c r="COW129" s="908"/>
      <c r="COX129" s="908"/>
      <c r="COY129" s="908"/>
      <c r="COZ129" s="908"/>
      <c r="CPA129" s="908"/>
      <c r="CPB129" s="908"/>
      <c r="CPC129" s="908"/>
      <c r="CPD129" s="908"/>
      <c r="CPE129" s="908"/>
      <c r="CPF129" s="908"/>
      <c r="CPG129" s="908"/>
      <c r="CPH129" s="908"/>
      <c r="CPI129" s="908"/>
      <c r="CPJ129" s="908"/>
      <c r="CPK129" s="908"/>
      <c r="CPL129" s="908"/>
      <c r="CPM129" s="908"/>
      <c r="CPN129" s="908"/>
      <c r="CPO129" s="908"/>
      <c r="CPP129" s="908"/>
      <c r="CPQ129" s="908"/>
      <c r="CPR129" s="908"/>
      <c r="CPS129" s="908"/>
      <c r="CPT129" s="908"/>
      <c r="CPU129" s="908"/>
      <c r="CPV129" s="908"/>
      <c r="CPW129" s="908"/>
      <c r="CPX129" s="908"/>
      <c r="CPY129" s="908"/>
      <c r="CPZ129" s="908"/>
      <c r="CQA129" s="908"/>
      <c r="CQB129" s="908"/>
      <c r="CQC129" s="908"/>
      <c r="CQD129" s="908"/>
      <c r="CQE129" s="908"/>
      <c r="CQF129" s="908"/>
      <c r="CQG129" s="908"/>
      <c r="CQH129" s="908"/>
      <c r="CQI129" s="908"/>
      <c r="CQJ129" s="908"/>
      <c r="CQK129" s="908"/>
      <c r="CQL129" s="908"/>
      <c r="CQM129" s="908"/>
      <c r="CQN129" s="908"/>
      <c r="CQO129" s="908"/>
      <c r="CQP129" s="908"/>
      <c r="CQQ129" s="908"/>
      <c r="CQR129" s="908"/>
      <c r="CQS129" s="908"/>
      <c r="CQT129" s="908"/>
      <c r="CQU129" s="908"/>
      <c r="CQV129" s="908"/>
      <c r="CQW129" s="908"/>
      <c r="CQX129" s="908"/>
      <c r="CQY129" s="908"/>
      <c r="CQZ129" s="908"/>
      <c r="CRA129" s="908"/>
      <c r="CRB129" s="908"/>
      <c r="CRC129" s="908"/>
      <c r="CRD129" s="908"/>
      <c r="CRE129" s="908"/>
      <c r="CRF129" s="908"/>
      <c r="CRG129" s="908"/>
      <c r="CRH129" s="908"/>
      <c r="CRI129" s="908"/>
      <c r="CRJ129" s="908"/>
      <c r="CRK129" s="908"/>
      <c r="CRL129" s="908"/>
      <c r="CRM129" s="908"/>
      <c r="CRN129" s="908"/>
      <c r="CRO129" s="908"/>
      <c r="CRP129" s="908"/>
      <c r="CRQ129" s="908"/>
      <c r="CRR129" s="908"/>
      <c r="CRS129" s="908"/>
      <c r="CRT129" s="908"/>
      <c r="CRU129" s="908"/>
      <c r="CRV129" s="908"/>
      <c r="CRW129" s="908"/>
      <c r="CRX129" s="908"/>
      <c r="CRY129" s="908"/>
      <c r="CRZ129" s="908"/>
      <c r="CSA129" s="908"/>
      <c r="CSB129" s="908"/>
      <c r="CSC129" s="908"/>
      <c r="CSD129" s="908"/>
      <c r="CSE129" s="908"/>
      <c r="CSF129" s="908"/>
      <c r="CSG129" s="908"/>
      <c r="CSH129" s="908"/>
      <c r="CSI129" s="908"/>
      <c r="CSJ129" s="908"/>
      <c r="CSK129" s="908"/>
      <c r="CSL129" s="908"/>
      <c r="CSM129" s="908"/>
      <c r="CSN129" s="908"/>
      <c r="CSO129" s="908"/>
      <c r="CSP129" s="908"/>
      <c r="CSQ129" s="908"/>
      <c r="CSR129" s="908"/>
      <c r="CSS129" s="908"/>
      <c r="CST129" s="908"/>
      <c r="CSU129" s="908"/>
      <c r="CSV129" s="908"/>
      <c r="CSW129" s="908"/>
      <c r="CSX129" s="908"/>
      <c r="CSY129" s="908"/>
      <c r="CSZ129" s="908"/>
      <c r="CTA129" s="908"/>
      <c r="CTB129" s="908"/>
      <c r="CTC129" s="908"/>
      <c r="CTD129" s="908"/>
      <c r="CTE129" s="908"/>
      <c r="CTF129" s="908"/>
      <c r="CTG129" s="908"/>
      <c r="CTH129" s="908"/>
      <c r="CTI129" s="908"/>
      <c r="CTJ129" s="908"/>
      <c r="CTK129" s="908"/>
      <c r="CTL129" s="908"/>
      <c r="CTM129" s="908"/>
      <c r="CTN129" s="908"/>
      <c r="CTO129" s="908"/>
      <c r="CTP129" s="908"/>
      <c r="CTQ129" s="908"/>
      <c r="CTR129" s="908"/>
      <c r="CTS129" s="908"/>
      <c r="CTT129" s="908"/>
      <c r="CTU129" s="908"/>
      <c r="CTV129" s="908"/>
      <c r="CTW129" s="908"/>
      <c r="CTX129" s="908"/>
      <c r="CTY129" s="908"/>
      <c r="CTZ129" s="908"/>
      <c r="CUA129" s="908"/>
      <c r="CUB129" s="908"/>
      <c r="CUC129" s="908"/>
      <c r="CUD129" s="908"/>
      <c r="CUE129" s="908"/>
      <c r="CUF129" s="908"/>
      <c r="CUG129" s="908"/>
      <c r="CUH129" s="908"/>
      <c r="CUI129" s="908"/>
      <c r="CUJ129" s="908"/>
      <c r="CUK129" s="908"/>
      <c r="CUL129" s="908"/>
      <c r="CUM129" s="908"/>
      <c r="CUN129" s="908"/>
      <c r="CUO129" s="908"/>
      <c r="CUP129" s="908"/>
      <c r="CUQ129" s="908"/>
      <c r="CUR129" s="908"/>
      <c r="CUS129" s="908"/>
      <c r="CUT129" s="908"/>
      <c r="CUU129" s="908"/>
      <c r="CUV129" s="908"/>
      <c r="CUW129" s="908"/>
      <c r="CUX129" s="908"/>
      <c r="CUY129" s="908"/>
      <c r="CUZ129" s="908"/>
      <c r="CVA129" s="908"/>
      <c r="CVB129" s="908"/>
      <c r="CVC129" s="908"/>
      <c r="CVD129" s="908"/>
      <c r="CVE129" s="908"/>
      <c r="CVF129" s="908"/>
      <c r="CVG129" s="908"/>
      <c r="CVH129" s="908"/>
      <c r="CVI129" s="908"/>
      <c r="CVJ129" s="908"/>
      <c r="CVK129" s="908"/>
      <c r="CVL129" s="908"/>
      <c r="CVM129" s="908"/>
      <c r="CVN129" s="908"/>
      <c r="CVO129" s="908"/>
      <c r="CVP129" s="908"/>
      <c r="CVQ129" s="908"/>
      <c r="CVR129" s="908"/>
      <c r="CVS129" s="908"/>
      <c r="CVT129" s="908"/>
      <c r="CVU129" s="908"/>
      <c r="CVV129" s="908"/>
      <c r="CVW129" s="908"/>
      <c r="CVX129" s="908"/>
      <c r="CVY129" s="908"/>
      <c r="CVZ129" s="908"/>
      <c r="CWA129" s="908"/>
      <c r="CWB129" s="908"/>
      <c r="CWC129" s="908"/>
      <c r="CWD129" s="908"/>
      <c r="CWE129" s="908"/>
      <c r="CWF129" s="908"/>
      <c r="CWG129" s="908"/>
      <c r="CWH129" s="908"/>
      <c r="CWI129" s="908"/>
      <c r="CWJ129" s="908"/>
      <c r="CWK129" s="908"/>
      <c r="CWL129" s="908"/>
      <c r="CWM129" s="908"/>
      <c r="CWN129" s="908"/>
      <c r="CWO129" s="908"/>
      <c r="CWP129" s="908"/>
      <c r="CWQ129" s="908"/>
      <c r="CWR129" s="908"/>
      <c r="CWS129" s="908"/>
      <c r="CWT129" s="908"/>
      <c r="CWU129" s="908"/>
      <c r="CWV129" s="908"/>
      <c r="CWW129" s="908"/>
      <c r="CWX129" s="908"/>
      <c r="CWY129" s="908"/>
      <c r="CWZ129" s="908"/>
      <c r="CXA129" s="908"/>
      <c r="CXB129" s="908"/>
      <c r="CXC129" s="908"/>
      <c r="CXD129" s="908"/>
      <c r="CXE129" s="908"/>
      <c r="CXF129" s="908"/>
      <c r="CXG129" s="908"/>
      <c r="CXH129" s="908"/>
      <c r="CXI129" s="908"/>
      <c r="CXJ129" s="908"/>
      <c r="CXK129" s="908"/>
      <c r="CXL129" s="908"/>
      <c r="CXM129" s="908"/>
      <c r="CXN129" s="908"/>
      <c r="CXO129" s="908"/>
      <c r="CXP129" s="908"/>
      <c r="CXQ129" s="908"/>
      <c r="CXR129" s="908"/>
      <c r="CXS129" s="908"/>
      <c r="CXT129" s="908"/>
      <c r="CXU129" s="908"/>
      <c r="CXV129" s="908"/>
      <c r="CXW129" s="908"/>
      <c r="CXX129" s="908"/>
      <c r="CXY129" s="908"/>
      <c r="CXZ129" s="908"/>
      <c r="CYA129" s="908"/>
      <c r="CYB129" s="908"/>
      <c r="CYC129" s="908"/>
      <c r="CYD129" s="908"/>
      <c r="CYE129" s="908"/>
      <c r="CYF129" s="908"/>
      <c r="CYG129" s="908"/>
      <c r="CYH129" s="908"/>
      <c r="CYI129" s="908"/>
      <c r="CYJ129" s="908"/>
      <c r="CYK129" s="908"/>
      <c r="CYL129" s="908"/>
      <c r="CYM129" s="908"/>
      <c r="CYN129" s="908"/>
      <c r="CYO129" s="908"/>
      <c r="CYP129" s="908"/>
      <c r="CYQ129" s="908"/>
      <c r="CYR129" s="908"/>
      <c r="CYS129" s="908"/>
      <c r="CYT129" s="908"/>
      <c r="CYU129" s="908"/>
      <c r="CYV129" s="908"/>
      <c r="CYW129" s="908"/>
      <c r="CYX129" s="908"/>
      <c r="CYY129" s="908"/>
      <c r="CYZ129" s="908"/>
      <c r="CZA129" s="908"/>
      <c r="CZB129" s="908"/>
      <c r="CZC129" s="908"/>
      <c r="CZD129" s="908"/>
      <c r="CZE129" s="908"/>
      <c r="CZF129" s="908"/>
      <c r="CZG129" s="908"/>
      <c r="CZH129" s="908"/>
      <c r="CZI129" s="908"/>
      <c r="CZJ129" s="908"/>
      <c r="CZK129" s="908"/>
      <c r="CZL129" s="908"/>
      <c r="CZM129" s="908"/>
      <c r="CZN129" s="908"/>
      <c r="CZO129" s="908"/>
      <c r="CZP129" s="908"/>
      <c r="CZQ129" s="908"/>
      <c r="CZR129" s="908"/>
      <c r="CZS129" s="908"/>
      <c r="CZT129" s="908"/>
      <c r="CZU129" s="908"/>
      <c r="CZV129" s="908"/>
      <c r="CZW129" s="908"/>
      <c r="CZX129" s="908"/>
      <c r="CZY129" s="908"/>
      <c r="CZZ129" s="908"/>
      <c r="DAA129" s="908"/>
      <c r="DAB129" s="908"/>
      <c r="DAC129" s="908"/>
      <c r="DAD129" s="908"/>
      <c r="DAE129" s="908"/>
      <c r="DAF129" s="908"/>
      <c r="DAG129" s="908"/>
      <c r="DAH129" s="908"/>
      <c r="DAI129" s="908"/>
      <c r="DAJ129" s="908"/>
      <c r="DAK129" s="908"/>
      <c r="DAL129" s="908"/>
      <c r="DAM129" s="908"/>
      <c r="DAN129" s="908"/>
      <c r="DAO129" s="908"/>
      <c r="DAP129" s="908"/>
      <c r="DAQ129" s="908"/>
      <c r="DAR129" s="908"/>
      <c r="DAS129" s="908"/>
      <c r="DAT129" s="908"/>
      <c r="DAU129" s="908"/>
      <c r="DAV129" s="908"/>
      <c r="DAW129" s="908"/>
      <c r="DAX129" s="908"/>
      <c r="DAY129" s="908"/>
      <c r="DAZ129" s="908"/>
      <c r="DBA129" s="908"/>
      <c r="DBB129" s="908"/>
      <c r="DBC129" s="908"/>
      <c r="DBD129" s="908"/>
      <c r="DBE129" s="908"/>
      <c r="DBF129" s="908"/>
      <c r="DBG129" s="908"/>
      <c r="DBH129" s="908"/>
      <c r="DBI129" s="908"/>
      <c r="DBJ129" s="908"/>
      <c r="DBK129" s="908"/>
      <c r="DBL129" s="908"/>
      <c r="DBM129" s="908"/>
      <c r="DBN129" s="908"/>
      <c r="DBO129" s="908"/>
      <c r="DBP129" s="908"/>
      <c r="DBQ129" s="908"/>
      <c r="DBR129" s="908"/>
      <c r="DBS129" s="908"/>
      <c r="DBT129" s="908"/>
      <c r="DBU129" s="908"/>
      <c r="DBV129" s="908"/>
      <c r="DBW129" s="908"/>
      <c r="DBX129" s="908"/>
      <c r="DBY129" s="908"/>
      <c r="DBZ129" s="908"/>
      <c r="DCA129" s="908"/>
      <c r="DCB129" s="908"/>
      <c r="DCC129" s="908"/>
      <c r="DCD129" s="908"/>
      <c r="DCE129" s="908"/>
      <c r="DCF129" s="908"/>
      <c r="DCG129" s="908"/>
      <c r="DCH129" s="908"/>
      <c r="DCI129" s="908"/>
      <c r="DCJ129" s="908"/>
      <c r="DCK129" s="908"/>
      <c r="DCL129" s="908"/>
      <c r="DCM129" s="908"/>
      <c r="DCN129" s="908"/>
      <c r="DCO129" s="908"/>
      <c r="DCP129" s="908"/>
      <c r="DCQ129" s="908"/>
      <c r="DCR129" s="908"/>
      <c r="DCS129" s="908"/>
      <c r="DCT129" s="908"/>
      <c r="DCU129" s="908"/>
      <c r="DCV129" s="908"/>
      <c r="DCW129" s="908"/>
      <c r="DCX129" s="908"/>
      <c r="DCY129" s="908"/>
      <c r="DCZ129" s="908"/>
      <c r="DDA129" s="908"/>
      <c r="DDB129" s="908"/>
      <c r="DDC129" s="908"/>
      <c r="DDD129" s="908"/>
      <c r="DDE129" s="908"/>
      <c r="DDF129" s="908"/>
      <c r="DDG129" s="908"/>
      <c r="DDH129" s="908"/>
      <c r="DDI129" s="908"/>
      <c r="DDJ129" s="908"/>
      <c r="DDK129" s="908"/>
      <c r="DDL129" s="908"/>
      <c r="DDM129" s="908"/>
      <c r="DDN129" s="908"/>
      <c r="DDO129" s="908"/>
      <c r="DDP129" s="908"/>
      <c r="DDQ129" s="908"/>
      <c r="DDR129" s="908"/>
      <c r="DDS129" s="908"/>
      <c r="DDT129" s="908"/>
      <c r="DDU129" s="908"/>
      <c r="DDV129" s="908"/>
      <c r="DDW129" s="908"/>
      <c r="DDX129" s="908"/>
      <c r="DDY129" s="908"/>
      <c r="DDZ129" s="908"/>
      <c r="DEA129" s="908"/>
      <c r="DEB129" s="908"/>
      <c r="DEC129" s="908"/>
      <c r="DED129" s="908"/>
      <c r="DEE129" s="908"/>
      <c r="DEF129" s="908"/>
      <c r="DEG129" s="908"/>
      <c r="DEH129" s="908"/>
      <c r="DEI129" s="908"/>
      <c r="DEJ129" s="908"/>
      <c r="DEK129" s="908"/>
      <c r="DEL129" s="908"/>
      <c r="DEM129" s="908"/>
      <c r="DEN129" s="908"/>
      <c r="DEO129" s="908"/>
      <c r="DEP129" s="908"/>
      <c r="DEQ129" s="908"/>
      <c r="DER129" s="908"/>
      <c r="DES129" s="908"/>
      <c r="DET129" s="908"/>
      <c r="DEU129" s="908"/>
      <c r="DEV129" s="908"/>
      <c r="DEW129" s="908"/>
      <c r="DEX129" s="908"/>
      <c r="DEY129" s="908"/>
      <c r="DEZ129" s="908"/>
      <c r="DFA129" s="908"/>
      <c r="DFB129" s="908"/>
      <c r="DFC129" s="908"/>
      <c r="DFD129" s="908"/>
      <c r="DFE129" s="908"/>
      <c r="DFF129" s="908"/>
      <c r="DFG129" s="908"/>
      <c r="DFH129" s="908"/>
      <c r="DFI129" s="908"/>
      <c r="DFJ129" s="908"/>
      <c r="DFK129" s="908"/>
      <c r="DFL129" s="908"/>
      <c r="DFM129" s="908"/>
      <c r="DFN129" s="908"/>
      <c r="DFO129" s="908"/>
      <c r="DFP129" s="908"/>
      <c r="DFQ129" s="908"/>
      <c r="DFR129" s="908"/>
      <c r="DFS129" s="908"/>
      <c r="DFT129" s="908"/>
      <c r="DFU129" s="908"/>
      <c r="DFV129" s="908"/>
      <c r="DFW129" s="908"/>
      <c r="DFX129" s="908"/>
      <c r="DFY129" s="908"/>
      <c r="DFZ129" s="908"/>
      <c r="DGA129" s="908"/>
      <c r="DGB129" s="908"/>
      <c r="DGC129" s="908"/>
      <c r="DGD129" s="908"/>
      <c r="DGE129" s="908"/>
      <c r="DGF129" s="908"/>
      <c r="DGG129" s="908"/>
      <c r="DGH129" s="908"/>
      <c r="DGI129" s="908"/>
      <c r="DGJ129" s="908"/>
      <c r="DGK129" s="908"/>
      <c r="DGL129" s="908"/>
      <c r="DGM129" s="908"/>
      <c r="DGN129" s="908"/>
      <c r="DGO129" s="908"/>
      <c r="DGP129" s="908"/>
      <c r="DGQ129" s="908"/>
      <c r="DGR129" s="908"/>
      <c r="DGS129" s="908"/>
      <c r="DGT129" s="908"/>
      <c r="DGU129" s="908"/>
      <c r="DGV129" s="908"/>
      <c r="DGW129" s="908"/>
      <c r="DGX129" s="908"/>
      <c r="DGY129" s="908"/>
      <c r="DGZ129" s="908"/>
      <c r="DHA129" s="908"/>
      <c r="DHB129" s="908"/>
      <c r="DHC129" s="908"/>
      <c r="DHD129" s="908"/>
      <c r="DHE129" s="908"/>
      <c r="DHF129" s="908"/>
      <c r="DHG129" s="908"/>
      <c r="DHH129" s="908"/>
      <c r="DHI129" s="908"/>
      <c r="DHJ129" s="908"/>
      <c r="DHK129" s="908"/>
      <c r="DHL129" s="908"/>
      <c r="DHM129" s="908"/>
      <c r="DHN129" s="908"/>
      <c r="DHO129" s="908"/>
      <c r="DHP129" s="908"/>
      <c r="DHQ129" s="908"/>
      <c r="DHR129" s="908"/>
      <c r="DHS129" s="908"/>
      <c r="DHT129" s="908"/>
      <c r="DHU129" s="908"/>
      <c r="DHV129" s="908"/>
      <c r="DHW129" s="908"/>
      <c r="DHX129" s="908"/>
      <c r="DHY129" s="908"/>
      <c r="DHZ129" s="908"/>
      <c r="DIA129" s="908"/>
      <c r="DIB129" s="908"/>
      <c r="DIC129" s="908"/>
      <c r="DID129" s="908"/>
      <c r="DIE129" s="908"/>
      <c r="DIF129" s="908"/>
      <c r="DIG129" s="908"/>
      <c r="DIH129" s="908"/>
      <c r="DII129" s="908"/>
      <c r="DIJ129" s="908"/>
      <c r="DIK129" s="908"/>
      <c r="DIL129" s="908"/>
      <c r="DIM129" s="908"/>
      <c r="DIN129" s="908"/>
      <c r="DIO129" s="908"/>
      <c r="DIP129" s="908"/>
      <c r="DIQ129" s="908"/>
      <c r="DIR129" s="908"/>
      <c r="DIS129" s="908"/>
      <c r="DIT129" s="908"/>
      <c r="DIU129" s="908"/>
      <c r="DIV129" s="908"/>
      <c r="DIW129" s="908"/>
      <c r="DIX129" s="908"/>
      <c r="DIY129" s="908"/>
      <c r="DIZ129" s="908"/>
      <c r="DJA129" s="908"/>
      <c r="DJB129" s="908"/>
      <c r="DJC129" s="908"/>
      <c r="DJD129" s="908"/>
      <c r="DJE129" s="908"/>
      <c r="DJF129" s="908"/>
      <c r="DJG129" s="908"/>
      <c r="DJH129" s="908"/>
      <c r="DJI129" s="908"/>
      <c r="DJJ129" s="908"/>
      <c r="DJK129" s="908"/>
      <c r="DJL129" s="908"/>
      <c r="DJM129" s="908"/>
      <c r="DJN129" s="908"/>
      <c r="DJO129" s="908"/>
      <c r="DJP129" s="908"/>
      <c r="DJQ129" s="908"/>
      <c r="DJR129" s="908"/>
      <c r="DJS129" s="908"/>
      <c r="DJT129" s="908"/>
      <c r="DJU129" s="908"/>
      <c r="DJV129" s="908"/>
      <c r="DJW129" s="908"/>
      <c r="DJX129" s="908"/>
      <c r="DJY129" s="908"/>
      <c r="DJZ129" s="908"/>
      <c r="DKA129" s="908"/>
      <c r="DKB129" s="908"/>
      <c r="DKC129" s="908"/>
      <c r="DKD129" s="908"/>
      <c r="DKE129" s="908"/>
      <c r="DKF129" s="908"/>
      <c r="DKG129" s="908"/>
      <c r="DKH129" s="908"/>
      <c r="DKI129" s="908"/>
      <c r="DKJ129" s="908"/>
      <c r="DKK129" s="908"/>
      <c r="DKL129" s="908"/>
      <c r="DKM129" s="908"/>
      <c r="DKN129" s="908"/>
      <c r="DKO129" s="908"/>
      <c r="DKP129" s="908"/>
      <c r="DKQ129" s="908"/>
      <c r="DKR129" s="908"/>
      <c r="DKS129" s="908"/>
      <c r="DKT129" s="908"/>
      <c r="DKU129" s="908"/>
      <c r="DKV129" s="908"/>
      <c r="DKW129" s="908"/>
      <c r="DKX129" s="908"/>
      <c r="DKY129" s="908"/>
      <c r="DKZ129" s="908"/>
      <c r="DLA129" s="908"/>
      <c r="DLB129" s="908"/>
      <c r="DLC129" s="908"/>
      <c r="DLD129" s="908"/>
      <c r="DLE129" s="908"/>
      <c r="DLF129" s="908"/>
      <c r="DLG129" s="908"/>
      <c r="DLH129" s="908"/>
      <c r="DLI129" s="908"/>
      <c r="DLJ129" s="908"/>
      <c r="DLK129" s="908"/>
      <c r="DLL129" s="908"/>
      <c r="DLM129" s="908"/>
      <c r="DLN129" s="908"/>
      <c r="DLO129" s="908"/>
      <c r="DLP129" s="908"/>
      <c r="DLQ129" s="908"/>
      <c r="DLR129" s="908"/>
      <c r="DLS129" s="908"/>
      <c r="DLT129" s="908"/>
      <c r="DLU129" s="908"/>
      <c r="DLV129" s="908"/>
      <c r="DLW129" s="908"/>
      <c r="DLX129" s="908"/>
      <c r="DLY129" s="908"/>
      <c r="DLZ129" s="908"/>
      <c r="DMA129" s="908"/>
      <c r="DMB129" s="908"/>
      <c r="DMC129" s="908"/>
      <c r="DMD129" s="908"/>
      <c r="DME129" s="908"/>
      <c r="DMF129" s="908"/>
      <c r="DMG129" s="908"/>
      <c r="DMH129" s="908"/>
      <c r="DMI129" s="908"/>
      <c r="DMJ129" s="908"/>
      <c r="DMK129" s="908"/>
      <c r="DML129" s="908"/>
      <c r="DMM129" s="908"/>
      <c r="DMN129" s="908"/>
      <c r="DMO129" s="908"/>
      <c r="DMP129" s="908"/>
      <c r="DMQ129" s="908"/>
      <c r="DMR129" s="908"/>
      <c r="DMS129" s="908"/>
      <c r="DMT129" s="908"/>
      <c r="DMU129" s="908"/>
      <c r="DMV129" s="908"/>
      <c r="DMW129" s="908"/>
      <c r="DMX129" s="908"/>
      <c r="DMY129" s="908"/>
      <c r="DMZ129" s="908"/>
      <c r="DNA129" s="908"/>
      <c r="DNB129" s="908"/>
      <c r="DNC129" s="908"/>
      <c r="DND129" s="908"/>
      <c r="DNE129" s="908"/>
      <c r="DNF129" s="908"/>
      <c r="DNG129" s="908"/>
      <c r="DNH129" s="908"/>
      <c r="DNI129" s="908"/>
      <c r="DNJ129" s="908"/>
      <c r="DNK129" s="908"/>
      <c r="DNL129" s="908"/>
      <c r="DNM129" s="908"/>
      <c r="DNN129" s="908"/>
      <c r="DNO129" s="908"/>
      <c r="DNP129" s="908"/>
      <c r="DNQ129" s="908"/>
      <c r="DNR129" s="908"/>
      <c r="DNS129" s="908"/>
      <c r="DNT129" s="908"/>
      <c r="DNU129" s="908"/>
      <c r="DNV129" s="908"/>
      <c r="DNW129" s="908"/>
      <c r="DNX129" s="908"/>
      <c r="DNY129" s="908"/>
      <c r="DNZ129" s="908"/>
      <c r="DOA129" s="908"/>
      <c r="DOB129" s="908"/>
      <c r="DOC129" s="908"/>
      <c r="DOD129" s="908"/>
      <c r="DOE129" s="908"/>
      <c r="DOF129" s="908"/>
      <c r="DOG129" s="908"/>
      <c r="DOH129" s="908"/>
      <c r="DOI129" s="908"/>
      <c r="DOJ129" s="908"/>
      <c r="DOK129" s="908"/>
      <c r="DOL129" s="908"/>
      <c r="DOM129" s="908"/>
      <c r="DON129" s="908"/>
      <c r="DOO129" s="908"/>
      <c r="DOP129" s="908"/>
      <c r="DOQ129" s="908"/>
      <c r="DOR129" s="908"/>
      <c r="DOS129" s="908"/>
      <c r="DOT129" s="908"/>
      <c r="DOU129" s="908"/>
      <c r="DOV129" s="908"/>
      <c r="DOW129" s="908"/>
      <c r="DOX129" s="908"/>
      <c r="DOY129" s="908"/>
      <c r="DOZ129" s="908"/>
      <c r="DPA129" s="908"/>
      <c r="DPB129" s="908"/>
      <c r="DPC129" s="908"/>
      <c r="DPD129" s="908"/>
      <c r="DPE129" s="908"/>
      <c r="DPF129" s="908"/>
      <c r="DPG129" s="908"/>
      <c r="DPH129" s="908"/>
      <c r="DPI129" s="908"/>
      <c r="DPJ129" s="908"/>
      <c r="DPK129" s="908"/>
      <c r="DPL129" s="908"/>
      <c r="DPM129" s="908"/>
      <c r="DPN129" s="908"/>
      <c r="DPO129" s="908"/>
      <c r="DPP129" s="908"/>
      <c r="DPQ129" s="908"/>
      <c r="DPR129" s="908"/>
      <c r="DPS129" s="908"/>
      <c r="DPT129" s="908"/>
      <c r="DPU129" s="908"/>
      <c r="DPV129" s="908"/>
      <c r="DPW129" s="908"/>
      <c r="DPX129" s="908"/>
      <c r="DPY129" s="908"/>
      <c r="DPZ129" s="908"/>
      <c r="DQA129" s="908"/>
      <c r="DQB129" s="908"/>
      <c r="DQC129" s="908"/>
      <c r="DQD129" s="908"/>
      <c r="DQE129" s="908"/>
      <c r="DQF129" s="908"/>
      <c r="DQG129" s="908"/>
      <c r="DQH129" s="908"/>
      <c r="DQI129" s="908"/>
      <c r="DQJ129" s="908"/>
      <c r="DQK129" s="908"/>
      <c r="DQL129" s="908"/>
      <c r="DQM129" s="908"/>
      <c r="DQN129" s="908"/>
      <c r="DQO129" s="908"/>
      <c r="DQP129" s="908"/>
      <c r="DQQ129" s="908"/>
      <c r="DQR129" s="908"/>
      <c r="DQS129" s="908"/>
      <c r="DQT129" s="908"/>
      <c r="DQU129" s="908"/>
      <c r="DQV129" s="908"/>
      <c r="DQW129" s="908"/>
      <c r="DQX129" s="908"/>
      <c r="DQY129" s="908"/>
      <c r="DQZ129" s="908"/>
      <c r="DRA129" s="908"/>
      <c r="DRB129" s="908"/>
      <c r="DRC129" s="908"/>
      <c r="DRD129" s="908"/>
      <c r="DRE129" s="908"/>
      <c r="DRF129" s="908"/>
      <c r="DRG129" s="908"/>
      <c r="DRH129" s="908"/>
      <c r="DRI129" s="908"/>
      <c r="DRJ129" s="908"/>
      <c r="DRK129" s="908"/>
      <c r="DRL129" s="908"/>
      <c r="DRM129" s="908"/>
      <c r="DRN129" s="908"/>
      <c r="DRO129" s="908"/>
      <c r="DRP129" s="908"/>
      <c r="DRQ129" s="908"/>
      <c r="DRR129" s="908"/>
      <c r="DRS129" s="908"/>
      <c r="DRT129" s="908"/>
      <c r="DRU129" s="908"/>
      <c r="DRV129" s="908"/>
      <c r="DRW129" s="908"/>
      <c r="DRX129" s="908"/>
      <c r="DRY129" s="908"/>
      <c r="DRZ129" s="908"/>
      <c r="DSA129" s="908"/>
      <c r="DSB129" s="908"/>
      <c r="DSC129" s="908"/>
      <c r="DSD129" s="908"/>
      <c r="DSE129" s="908"/>
      <c r="DSF129" s="908"/>
      <c r="DSG129" s="908"/>
      <c r="DSH129" s="908"/>
      <c r="DSI129" s="908"/>
      <c r="DSJ129" s="908"/>
      <c r="DSK129" s="908"/>
      <c r="DSL129" s="908"/>
      <c r="DSM129" s="908"/>
      <c r="DSN129" s="908"/>
      <c r="DSO129" s="908"/>
      <c r="DSP129" s="908"/>
      <c r="DSQ129" s="908"/>
      <c r="DSR129" s="908"/>
      <c r="DSS129" s="908"/>
      <c r="DST129" s="908"/>
      <c r="DSU129" s="908"/>
      <c r="DSV129" s="908"/>
      <c r="DSW129" s="908"/>
      <c r="DSX129" s="908"/>
      <c r="DSY129" s="908"/>
      <c r="DSZ129" s="908"/>
      <c r="DTA129" s="908"/>
      <c r="DTB129" s="908"/>
      <c r="DTC129" s="908"/>
      <c r="DTD129" s="908"/>
      <c r="DTE129" s="908"/>
      <c r="DTF129" s="908"/>
      <c r="DTG129" s="908"/>
      <c r="DTH129" s="908"/>
      <c r="DTI129" s="908"/>
      <c r="DTJ129" s="908"/>
      <c r="DTK129" s="908"/>
      <c r="DTL129" s="908"/>
      <c r="DTM129" s="908"/>
      <c r="DTN129" s="908"/>
      <c r="DTO129" s="908"/>
      <c r="DTP129" s="908"/>
      <c r="DTQ129" s="908"/>
      <c r="DTR129" s="908"/>
      <c r="DTS129" s="908"/>
      <c r="DTT129" s="908"/>
      <c r="DTU129" s="908"/>
      <c r="DTV129" s="908"/>
      <c r="DTW129" s="908"/>
      <c r="DTX129" s="908"/>
      <c r="DTY129" s="908"/>
      <c r="DTZ129" s="908"/>
      <c r="DUA129" s="908"/>
      <c r="DUB129" s="908"/>
      <c r="DUC129" s="908"/>
      <c r="DUD129" s="908"/>
      <c r="DUE129" s="908"/>
      <c r="DUF129" s="908"/>
      <c r="DUG129" s="908"/>
      <c r="DUH129" s="908"/>
      <c r="DUI129" s="908"/>
      <c r="DUJ129" s="908"/>
      <c r="DUK129" s="908"/>
      <c r="DUL129" s="908"/>
      <c r="DUM129" s="908"/>
      <c r="DUN129" s="908"/>
      <c r="DUO129" s="908"/>
      <c r="DUP129" s="908"/>
      <c r="DUQ129" s="908"/>
      <c r="DUR129" s="908"/>
      <c r="DUS129" s="908"/>
      <c r="DUT129" s="908"/>
      <c r="DUU129" s="908"/>
      <c r="DUV129" s="908"/>
      <c r="DUW129" s="908"/>
      <c r="DUX129" s="908"/>
      <c r="DUY129" s="908"/>
      <c r="DUZ129" s="908"/>
      <c r="DVA129" s="908"/>
      <c r="DVB129" s="908"/>
      <c r="DVC129" s="908"/>
      <c r="DVD129" s="908"/>
      <c r="DVE129" s="908"/>
      <c r="DVF129" s="908"/>
      <c r="DVG129" s="908"/>
      <c r="DVH129" s="908"/>
      <c r="DVI129" s="908"/>
      <c r="DVJ129" s="908"/>
      <c r="DVK129" s="908"/>
      <c r="DVL129" s="908"/>
      <c r="DVM129" s="908"/>
      <c r="DVN129" s="908"/>
      <c r="DVO129" s="908"/>
      <c r="DVP129" s="908"/>
      <c r="DVQ129" s="908"/>
      <c r="DVR129" s="908"/>
      <c r="DVS129" s="908"/>
      <c r="DVT129" s="908"/>
      <c r="DVU129" s="908"/>
      <c r="DVV129" s="908"/>
      <c r="DVW129" s="908"/>
      <c r="DVX129" s="908"/>
      <c r="DVY129" s="908"/>
      <c r="DVZ129" s="908"/>
      <c r="DWA129" s="908"/>
      <c r="DWB129" s="908"/>
      <c r="DWC129" s="908"/>
      <c r="DWD129" s="908"/>
      <c r="DWE129" s="908"/>
      <c r="DWF129" s="908"/>
      <c r="DWG129" s="908"/>
      <c r="DWH129" s="908"/>
      <c r="DWI129" s="908"/>
      <c r="DWJ129" s="908"/>
      <c r="DWK129" s="908"/>
      <c r="DWL129" s="908"/>
      <c r="DWM129" s="908"/>
      <c r="DWN129" s="908"/>
      <c r="DWO129" s="908"/>
      <c r="DWP129" s="908"/>
      <c r="DWQ129" s="908"/>
      <c r="DWR129" s="908"/>
      <c r="DWS129" s="908"/>
      <c r="DWT129" s="908"/>
      <c r="DWU129" s="908"/>
      <c r="DWV129" s="908"/>
      <c r="DWW129" s="908"/>
      <c r="DWX129" s="908"/>
      <c r="DWY129" s="908"/>
      <c r="DWZ129" s="908"/>
      <c r="DXA129" s="908"/>
      <c r="DXB129" s="908"/>
      <c r="DXC129" s="908"/>
      <c r="DXD129" s="908"/>
      <c r="DXE129" s="908"/>
      <c r="DXF129" s="908"/>
      <c r="DXG129" s="908"/>
      <c r="DXH129" s="908"/>
      <c r="DXI129" s="908"/>
      <c r="DXJ129" s="908"/>
      <c r="DXK129" s="908"/>
      <c r="DXL129" s="908"/>
      <c r="DXM129" s="908"/>
      <c r="DXN129" s="908"/>
      <c r="DXO129" s="908"/>
      <c r="DXP129" s="908"/>
      <c r="DXQ129" s="908"/>
      <c r="DXR129" s="908"/>
      <c r="DXS129" s="908"/>
      <c r="DXT129" s="908"/>
      <c r="DXU129" s="908"/>
      <c r="DXV129" s="908"/>
      <c r="DXW129" s="908"/>
      <c r="DXX129" s="908"/>
      <c r="DXY129" s="908"/>
      <c r="DXZ129" s="908"/>
      <c r="DYA129" s="908"/>
      <c r="DYB129" s="908"/>
      <c r="DYC129" s="908"/>
      <c r="DYD129" s="908"/>
      <c r="DYE129" s="908"/>
      <c r="DYF129" s="908"/>
      <c r="DYG129" s="908"/>
      <c r="DYH129" s="908"/>
      <c r="DYI129" s="908"/>
      <c r="DYJ129" s="908"/>
      <c r="DYK129" s="908"/>
      <c r="DYL129" s="908"/>
      <c r="DYM129" s="908"/>
      <c r="DYN129" s="908"/>
      <c r="DYO129" s="908"/>
      <c r="DYP129" s="908"/>
      <c r="DYQ129" s="908"/>
      <c r="DYR129" s="908"/>
      <c r="DYS129" s="908"/>
      <c r="DYT129" s="908"/>
      <c r="DYU129" s="908"/>
      <c r="DYV129" s="908"/>
      <c r="DYW129" s="908"/>
      <c r="DYX129" s="908"/>
      <c r="DYY129" s="908"/>
      <c r="DYZ129" s="908"/>
      <c r="DZA129" s="908"/>
      <c r="DZB129" s="908"/>
      <c r="DZC129" s="908"/>
      <c r="DZD129" s="908"/>
      <c r="DZE129" s="908"/>
      <c r="DZF129" s="908"/>
      <c r="DZG129" s="908"/>
      <c r="DZH129" s="908"/>
      <c r="DZI129" s="908"/>
      <c r="DZJ129" s="908"/>
      <c r="DZK129" s="908"/>
      <c r="DZL129" s="908"/>
      <c r="DZM129" s="908"/>
      <c r="DZN129" s="908"/>
      <c r="DZO129" s="908"/>
      <c r="DZP129" s="908"/>
      <c r="DZQ129" s="908"/>
      <c r="DZR129" s="908"/>
      <c r="DZS129" s="908"/>
      <c r="DZT129" s="908"/>
      <c r="DZU129" s="908"/>
      <c r="DZV129" s="908"/>
      <c r="DZW129" s="908"/>
      <c r="DZX129" s="908"/>
      <c r="DZY129" s="908"/>
      <c r="DZZ129" s="908"/>
      <c r="EAA129" s="908"/>
      <c r="EAB129" s="908"/>
      <c r="EAC129" s="908"/>
      <c r="EAD129" s="908"/>
      <c r="EAE129" s="908"/>
      <c r="EAF129" s="908"/>
      <c r="EAG129" s="908"/>
      <c r="EAH129" s="908"/>
      <c r="EAI129" s="908"/>
      <c r="EAJ129" s="908"/>
      <c r="EAK129" s="908"/>
      <c r="EAL129" s="908"/>
      <c r="EAM129" s="908"/>
      <c r="EAN129" s="908"/>
      <c r="EAO129" s="908"/>
      <c r="EAP129" s="908"/>
      <c r="EAQ129" s="908"/>
      <c r="EAR129" s="908"/>
      <c r="EAS129" s="908"/>
      <c r="EAT129" s="908"/>
      <c r="EAU129" s="908"/>
      <c r="EAV129" s="908"/>
      <c r="EAW129" s="908"/>
      <c r="EAX129" s="908"/>
      <c r="EAY129" s="908"/>
      <c r="EAZ129" s="908"/>
      <c r="EBA129" s="908"/>
      <c r="EBB129" s="908"/>
      <c r="EBC129" s="908"/>
      <c r="EBD129" s="908"/>
      <c r="EBE129" s="908"/>
      <c r="EBF129" s="908"/>
      <c r="EBG129" s="908"/>
      <c r="EBH129" s="908"/>
      <c r="EBI129" s="908"/>
      <c r="EBJ129" s="908"/>
      <c r="EBK129" s="908"/>
      <c r="EBL129" s="908"/>
      <c r="EBM129" s="908"/>
      <c r="EBN129" s="908"/>
      <c r="EBO129" s="908"/>
      <c r="EBP129" s="908"/>
      <c r="EBQ129" s="908"/>
      <c r="EBR129" s="908"/>
      <c r="EBS129" s="908"/>
      <c r="EBT129" s="908"/>
      <c r="EBU129" s="908"/>
      <c r="EBV129" s="908"/>
      <c r="EBW129" s="908"/>
      <c r="EBX129" s="908"/>
      <c r="EBY129" s="908"/>
      <c r="EBZ129" s="908"/>
      <c r="ECA129" s="908"/>
      <c r="ECB129" s="908"/>
      <c r="ECC129" s="908"/>
      <c r="ECD129" s="908"/>
      <c r="ECE129" s="908"/>
      <c r="ECF129" s="908"/>
      <c r="ECG129" s="908"/>
      <c r="ECH129" s="908"/>
      <c r="ECI129" s="908"/>
      <c r="ECJ129" s="908"/>
      <c r="ECK129" s="908"/>
      <c r="ECL129" s="908"/>
      <c r="ECM129" s="908"/>
      <c r="ECN129" s="908"/>
      <c r="ECO129" s="908"/>
      <c r="ECP129" s="908"/>
      <c r="ECQ129" s="908"/>
      <c r="ECR129" s="908"/>
      <c r="ECS129" s="908"/>
      <c r="ECT129" s="908"/>
      <c r="ECU129" s="908"/>
      <c r="ECV129" s="908"/>
      <c r="ECW129" s="908"/>
      <c r="ECX129" s="908"/>
      <c r="ECY129" s="908"/>
      <c r="ECZ129" s="908"/>
      <c r="EDA129" s="908"/>
      <c r="EDB129" s="908"/>
      <c r="EDC129" s="908"/>
      <c r="EDD129" s="908"/>
      <c r="EDE129" s="908"/>
      <c r="EDF129" s="908"/>
      <c r="EDG129" s="908"/>
      <c r="EDH129" s="908"/>
      <c r="EDI129" s="908"/>
      <c r="EDJ129" s="908"/>
      <c r="EDK129" s="908"/>
      <c r="EDL129" s="908"/>
      <c r="EDM129" s="908"/>
      <c r="EDN129" s="908"/>
      <c r="EDO129" s="908"/>
      <c r="EDP129" s="908"/>
      <c r="EDQ129" s="908"/>
      <c r="EDR129" s="908"/>
      <c r="EDS129" s="908"/>
      <c r="EDT129" s="908"/>
      <c r="EDU129" s="908"/>
      <c r="EDV129" s="908"/>
      <c r="EDW129" s="908"/>
      <c r="EDX129" s="908"/>
      <c r="EDY129" s="908"/>
      <c r="EDZ129" s="908"/>
      <c r="EEA129" s="908"/>
      <c r="EEB129" s="908"/>
      <c r="EEC129" s="908"/>
      <c r="EED129" s="908"/>
      <c r="EEE129" s="908"/>
      <c r="EEF129" s="908"/>
      <c r="EEG129" s="908"/>
      <c r="EEH129" s="908"/>
      <c r="EEI129" s="908"/>
      <c r="EEJ129" s="908"/>
      <c r="EEK129" s="908"/>
      <c r="EEL129" s="908"/>
      <c r="EEM129" s="908"/>
      <c r="EEN129" s="908"/>
      <c r="EEO129" s="908"/>
      <c r="EEP129" s="908"/>
      <c r="EEQ129" s="908"/>
      <c r="EER129" s="908"/>
      <c r="EES129" s="908"/>
      <c r="EET129" s="908"/>
      <c r="EEU129" s="908"/>
      <c r="EEV129" s="908"/>
      <c r="EEW129" s="908"/>
      <c r="EEX129" s="908"/>
      <c r="EEY129" s="908"/>
      <c r="EEZ129" s="908"/>
      <c r="EFA129" s="908"/>
      <c r="EFB129" s="908"/>
      <c r="EFC129" s="908"/>
      <c r="EFD129" s="908"/>
      <c r="EFE129" s="908"/>
      <c r="EFF129" s="908"/>
      <c r="EFG129" s="908"/>
      <c r="EFH129" s="908"/>
      <c r="EFI129" s="908"/>
      <c r="EFJ129" s="908"/>
      <c r="EFK129" s="908"/>
      <c r="EFL129" s="908"/>
      <c r="EFM129" s="908"/>
      <c r="EFN129" s="908"/>
      <c r="EFO129" s="908"/>
      <c r="EFP129" s="908"/>
      <c r="EFQ129" s="908"/>
      <c r="EFR129" s="908"/>
      <c r="EFS129" s="908"/>
      <c r="EFT129" s="908"/>
      <c r="EFU129" s="908"/>
      <c r="EFV129" s="908"/>
      <c r="EFW129" s="908"/>
      <c r="EFX129" s="908"/>
      <c r="EFY129" s="908"/>
      <c r="EFZ129" s="908"/>
      <c r="EGA129" s="908"/>
      <c r="EGB129" s="908"/>
      <c r="EGC129" s="908"/>
      <c r="EGD129" s="908"/>
      <c r="EGE129" s="908"/>
      <c r="EGF129" s="908"/>
      <c r="EGG129" s="908"/>
      <c r="EGH129" s="908"/>
      <c r="EGI129" s="908"/>
      <c r="EGJ129" s="908"/>
      <c r="EGK129" s="908"/>
      <c r="EGL129" s="908"/>
      <c r="EGM129" s="908"/>
      <c r="EGN129" s="908"/>
      <c r="EGO129" s="908"/>
      <c r="EGP129" s="908"/>
      <c r="EGQ129" s="908"/>
      <c r="EGR129" s="908"/>
      <c r="EGS129" s="908"/>
      <c r="EGT129" s="908"/>
      <c r="EGU129" s="908"/>
      <c r="EGV129" s="908"/>
      <c r="EGW129" s="908"/>
      <c r="EGX129" s="908"/>
      <c r="EGY129" s="908"/>
      <c r="EGZ129" s="908"/>
      <c r="EHA129" s="908"/>
      <c r="EHB129" s="908"/>
      <c r="EHC129" s="908"/>
      <c r="EHD129" s="908"/>
      <c r="EHE129" s="908"/>
      <c r="EHF129" s="908"/>
      <c r="EHG129" s="908"/>
      <c r="EHH129" s="908"/>
      <c r="EHI129" s="908"/>
      <c r="EHJ129" s="908"/>
      <c r="EHK129" s="908"/>
      <c r="EHL129" s="908"/>
      <c r="EHM129" s="908"/>
      <c r="EHN129" s="908"/>
      <c r="EHO129" s="908"/>
      <c r="EHP129" s="908"/>
      <c r="EHQ129" s="908"/>
      <c r="EHR129" s="908"/>
      <c r="EHS129" s="908"/>
      <c r="EHT129" s="908"/>
      <c r="EHU129" s="908"/>
      <c r="EHV129" s="908"/>
      <c r="EHW129" s="908"/>
      <c r="EHX129" s="908"/>
      <c r="EHY129" s="908"/>
      <c r="EHZ129" s="908"/>
      <c r="EIA129" s="908"/>
      <c r="EIB129" s="908"/>
      <c r="EIC129" s="908"/>
      <c r="EID129" s="908"/>
      <c r="EIE129" s="908"/>
      <c r="EIF129" s="908"/>
      <c r="EIG129" s="908"/>
      <c r="EIH129" s="908"/>
      <c r="EII129" s="908"/>
      <c r="EIJ129" s="908"/>
      <c r="EIK129" s="908"/>
      <c r="EIL129" s="908"/>
      <c r="EIM129" s="908"/>
      <c r="EIN129" s="908"/>
      <c r="EIO129" s="908"/>
      <c r="EIP129" s="908"/>
      <c r="EIQ129" s="908"/>
      <c r="EIR129" s="908"/>
      <c r="EIS129" s="908"/>
      <c r="EIT129" s="908"/>
      <c r="EIU129" s="908"/>
      <c r="EIV129" s="908"/>
      <c r="EIW129" s="908"/>
      <c r="EIX129" s="908"/>
      <c r="EIY129" s="908"/>
      <c r="EIZ129" s="908"/>
      <c r="EJA129" s="908"/>
      <c r="EJB129" s="908"/>
      <c r="EJC129" s="908"/>
      <c r="EJD129" s="908"/>
      <c r="EJE129" s="908"/>
      <c r="EJF129" s="908"/>
      <c r="EJG129" s="908"/>
      <c r="EJH129" s="908"/>
      <c r="EJI129" s="908"/>
      <c r="EJJ129" s="908"/>
      <c r="EJK129" s="908"/>
      <c r="EJL129" s="908"/>
      <c r="EJM129" s="908"/>
      <c r="EJN129" s="908"/>
      <c r="EJO129" s="908"/>
      <c r="EJP129" s="908"/>
      <c r="EJQ129" s="908"/>
      <c r="EJR129" s="908"/>
      <c r="EJS129" s="908"/>
      <c r="EJT129" s="908"/>
      <c r="EJU129" s="908"/>
      <c r="EJV129" s="908"/>
      <c r="EJW129" s="908"/>
      <c r="EJX129" s="908"/>
      <c r="EJY129" s="908"/>
      <c r="EJZ129" s="908"/>
      <c r="EKA129" s="908"/>
      <c r="EKB129" s="908"/>
      <c r="EKC129" s="908"/>
      <c r="EKD129" s="908"/>
      <c r="EKE129" s="908"/>
      <c r="EKF129" s="908"/>
      <c r="EKG129" s="908"/>
      <c r="EKH129" s="908"/>
      <c r="EKI129" s="908"/>
      <c r="EKJ129" s="908"/>
      <c r="EKK129" s="908"/>
      <c r="EKL129" s="908"/>
      <c r="EKM129" s="908"/>
      <c r="EKN129" s="908"/>
      <c r="EKO129" s="908"/>
      <c r="EKP129" s="908"/>
      <c r="EKQ129" s="908"/>
      <c r="EKR129" s="908"/>
      <c r="EKS129" s="908"/>
      <c r="EKT129" s="908"/>
      <c r="EKU129" s="908"/>
      <c r="EKV129" s="908"/>
      <c r="EKW129" s="908"/>
      <c r="EKX129" s="908"/>
      <c r="EKY129" s="908"/>
      <c r="EKZ129" s="908"/>
      <c r="ELA129" s="908"/>
      <c r="ELB129" s="908"/>
      <c r="ELC129" s="908"/>
      <c r="ELD129" s="908"/>
      <c r="ELE129" s="908"/>
      <c r="ELF129" s="908"/>
      <c r="ELG129" s="908"/>
      <c r="ELH129" s="908"/>
      <c r="ELI129" s="908"/>
      <c r="ELJ129" s="908"/>
      <c r="ELK129" s="908"/>
      <c r="ELL129" s="908"/>
      <c r="ELM129" s="908"/>
      <c r="ELN129" s="908"/>
      <c r="ELO129" s="908"/>
      <c r="ELP129" s="908"/>
      <c r="ELQ129" s="908"/>
      <c r="ELR129" s="908"/>
      <c r="ELS129" s="908"/>
      <c r="ELT129" s="908"/>
      <c r="ELU129" s="908"/>
      <c r="ELV129" s="908"/>
      <c r="ELW129" s="908"/>
      <c r="ELX129" s="908"/>
      <c r="ELY129" s="908"/>
      <c r="ELZ129" s="908"/>
      <c r="EMA129" s="908"/>
      <c r="EMB129" s="908"/>
      <c r="EMC129" s="908"/>
      <c r="EMD129" s="908"/>
      <c r="EME129" s="908"/>
      <c r="EMF129" s="908"/>
      <c r="EMG129" s="908"/>
      <c r="EMH129" s="908"/>
      <c r="EMI129" s="908"/>
      <c r="EMJ129" s="908"/>
      <c r="EMK129" s="908"/>
      <c r="EML129" s="908"/>
      <c r="EMM129" s="908"/>
      <c r="EMN129" s="908"/>
      <c r="EMO129" s="908"/>
      <c r="EMP129" s="908"/>
      <c r="EMQ129" s="908"/>
      <c r="EMR129" s="908"/>
      <c r="EMS129" s="908"/>
      <c r="EMT129" s="908"/>
      <c r="EMU129" s="908"/>
      <c r="EMV129" s="908"/>
      <c r="EMW129" s="908"/>
      <c r="EMX129" s="908"/>
      <c r="EMY129" s="908"/>
      <c r="EMZ129" s="908"/>
      <c r="ENA129" s="908"/>
      <c r="ENB129" s="908"/>
      <c r="ENC129" s="908"/>
      <c r="END129" s="908"/>
      <c r="ENE129" s="908"/>
      <c r="ENF129" s="908"/>
      <c r="ENG129" s="908"/>
      <c r="ENH129" s="908"/>
      <c r="ENI129" s="908"/>
      <c r="ENJ129" s="908"/>
      <c r="ENK129" s="908"/>
      <c r="ENL129" s="908"/>
      <c r="ENM129" s="908"/>
      <c r="ENN129" s="908"/>
      <c r="ENO129" s="908"/>
      <c r="ENP129" s="908"/>
      <c r="ENQ129" s="908"/>
      <c r="ENR129" s="908"/>
      <c r="ENS129" s="908"/>
      <c r="ENT129" s="908"/>
      <c r="ENU129" s="908"/>
      <c r="ENV129" s="908"/>
      <c r="ENW129" s="908"/>
      <c r="ENX129" s="908"/>
      <c r="ENY129" s="908"/>
      <c r="ENZ129" s="908"/>
      <c r="EOA129" s="908"/>
      <c r="EOB129" s="908"/>
      <c r="EOC129" s="908"/>
      <c r="EOD129" s="908"/>
      <c r="EOE129" s="908"/>
      <c r="EOF129" s="908"/>
      <c r="EOG129" s="908"/>
      <c r="EOH129" s="908"/>
      <c r="EOI129" s="908"/>
      <c r="EOJ129" s="908"/>
      <c r="EOK129" s="908"/>
      <c r="EOL129" s="908"/>
      <c r="EOM129" s="908"/>
      <c r="EON129" s="908"/>
      <c r="EOO129" s="908"/>
      <c r="EOP129" s="908"/>
      <c r="EOQ129" s="908"/>
      <c r="EOR129" s="908"/>
      <c r="EOS129" s="908"/>
      <c r="EOT129" s="908"/>
      <c r="EOU129" s="908"/>
      <c r="EOV129" s="908"/>
      <c r="EOW129" s="908"/>
      <c r="EOX129" s="908"/>
      <c r="EOY129" s="908"/>
      <c r="EOZ129" s="908"/>
      <c r="EPA129" s="908"/>
      <c r="EPB129" s="908"/>
      <c r="EPC129" s="908"/>
      <c r="EPD129" s="908"/>
      <c r="EPE129" s="908"/>
      <c r="EPF129" s="908"/>
      <c r="EPG129" s="908"/>
      <c r="EPH129" s="908"/>
      <c r="EPI129" s="908"/>
      <c r="EPJ129" s="908"/>
      <c r="EPK129" s="908"/>
      <c r="EPL129" s="908"/>
      <c r="EPM129" s="908"/>
      <c r="EPN129" s="908"/>
      <c r="EPO129" s="908"/>
      <c r="EPP129" s="908"/>
      <c r="EPQ129" s="908"/>
      <c r="EPR129" s="908"/>
      <c r="EPS129" s="908"/>
      <c r="EPT129" s="908"/>
      <c r="EPU129" s="908"/>
      <c r="EPV129" s="908"/>
      <c r="EPW129" s="908"/>
      <c r="EPX129" s="908"/>
      <c r="EPY129" s="908"/>
      <c r="EPZ129" s="908"/>
      <c r="EQA129" s="908"/>
      <c r="EQB129" s="908"/>
      <c r="EQC129" s="908"/>
      <c r="EQD129" s="908"/>
      <c r="EQE129" s="908"/>
      <c r="EQF129" s="908"/>
      <c r="EQG129" s="908"/>
      <c r="EQH129" s="908"/>
      <c r="EQI129" s="908"/>
      <c r="EQJ129" s="908"/>
      <c r="EQK129" s="908"/>
      <c r="EQL129" s="908"/>
      <c r="EQM129" s="908"/>
      <c r="EQN129" s="908"/>
      <c r="EQO129" s="908"/>
      <c r="EQP129" s="908"/>
      <c r="EQQ129" s="908"/>
      <c r="EQR129" s="908"/>
      <c r="EQS129" s="908"/>
      <c r="EQT129" s="908"/>
      <c r="EQU129" s="908"/>
      <c r="EQV129" s="908"/>
      <c r="EQW129" s="908"/>
      <c r="EQX129" s="908"/>
      <c r="EQY129" s="908"/>
      <c r="EQZ129" s="908"/>
      <c r="ERA129" s="908"/>
      <c r="ERB129" s="908"/>
      <c r="ERC129" s="908"/>
      <c r="ERD129" s="908"/>
      <c r="ERE129" s="908"/>
      <c r="ERF129" s="908"/>
      <c r="ERG129" s="908"/>
      <c r="ERH129" s="908"/>
      <c r="ERI129" s="908"/>
      <c r="ERJ129" s="908"/>
      <c r="ERK129" s="908"/>
      <c r="ERL129" s="908"/>
      <c r="ERM129" s="908"/>
      <c r="ERN129" s="908"/>
      <c r="ERO129" s="908"/>
      <c r="ERP129" s="908"/>
      <c r="ERQ129" s="908"/>
      <c r="ERR129" s="908"/>
      <c r="ERS129" s="908"/>
      <c r="ERT129" s="908"/>
      <c r="ERU129" s="908"/>
      <c r="ERV129" s="908"/>
      <c r="ERW129" s="908"/>
      <c r="ERX129" s="908"/>
      <c r="ERY129" s="908"/>
      <c r="ERZ129" s="908"/>
      <c r="ESA129" s="908"/>
      <c r="ESB129" s="908"/>
      <c r="ESC129" s="908"/>
      <c r="ESD129" s="908"/>
      <c r="ESE129" s="908"/>
      <c r="ESF129" s="908"/>
      <c r="ESG129" s="908"/>
      <c r="ESH129" s="908"/>
      <c r="ESI129" s="908"/>
      <c r="ESJ129" s="908"/>
      <c r="ESK129" s="908"/>
      <c r="ESL129" s="908"/>
      <c r="ESM129" s="908"/>
      <c r="ESN129" s="908"/>
      <c r="ESO129" s="908"/>
      <c r="ESP129" s="908"/>
      <c r="ESQ129" s="908"/>
      <c r="ESR129" s="908"/>
      <c r="ESS129" s="908"/>
      <c r="EST129" s="908"/>
      <c r="ESU129" s="908"/>
      <c r="ESV129" s="908"/>
      <c r="ESW129" s="908"/>
      <c r="ESX129" s="908"/>
      <c r="ESY129" s="908"/>
      <c r="ESZ129" s="908"/>
      <c r="ETA129" s="908"/>
      <c r="ETB129" s="908"/>
      <c r="ETC129" s="908"/>
      <c r="ETD129" s="908"/>
      <c r="ETE129" s="908"/>
      <c r="ETF129" s="908"/>
      <c r="ETG129" s="908"/>
      <c r="ETH129" s="908"/>
      <c r="ETI129" s="908"/>
      <c r="ETJ129" s="908"/>
      <c r="ETK129" s="908"/>
      <c r="ETL129" s="908"/>
      <c r="ETM129" s="908"/>
      <c r="ETN129" s="908"/>
      <c r="ETO129" s="908"/>
      <c r="ETP129" s="908"/>
      <c r="ETQ129" s="908"/>
      <c r="ETR129" s="908"/>
      <c r="ETS129" s="908"/>
      <c r="ETT129" s="908"/>
      <c r="ETU129" s="908"/>
      <c r="ETV129" s="908"/>
      <c r="ETW129" s="908"/>
      <c r="ETX129" s="908"/>
      <c r="ETY129" s="908"/>
      <c r="ETZ129" s="908"/>
      <c r="EUA129" s="908"/>
      <c r="EUB129" s="908"/>
      <c r="EUC129" s="908"/>
      <c r="EUD129" s="908"/>
      <c r="EUE129" s="908"/>
      <c r="EUF129" s="908"/>
      <c r="EUG129" s="908"/>
      <c r="EUH129" s="908"/>
      <c r="EUI129" s="908"/>
      <c r="EUJ129" s="908"/>
      <c r="EUK129" s="908"/>
      <c r="EUL129" s="908"/>
      <c r="EUM129" s="908"/>
      <c r="EUN129" s="908"/>
      <c r="EUO129" s="908"/>
      <c r="EUP129" s="908"/>
      <c r="EUQ129" s="908"/>
      <c r="EUR129" s="908"/>
      <c r="EUS129" s="908"/>
      <c r="EUT129" s="908"/>
      <c r="EUU129" s="908"/>
      <c r="EUV129" s="908"/>
      <c r="EUW129" s="908"/>
      <c r="EUX129" s="908"/>
      <c r="EUY129" s="908"/>
      <c r="EUZ129" s="908"/>
      <c r="EVA129" s="908"/>
      <c r="EVB129" s="908"/>
      <c r="EVC129" s="908"/>
      <c r="EVD129" s="908"/>
      <c r="EVE129" s="908"/>
      <c r="EVF129" s="908"/>
      <c r="EVG129" s="908"/>
      <c r="EVH129" s="908"/>
      <c r="EVI129" s="908"/>
      <c r="EVJ129" s="908"/>
      <c r="EVK129" s="908"/>
      <c r="EVL129" s="908"/>
      <c r="EVM129" s="908"/>
      <c r="EVN129" s="908"/>
      <c r="EVO129" s="908"/>
      <c r="EVP129" s="908"/>
      <c r="EVQ129" s="908"/>
      <c r="EVR129" s="908"/>
      <c r="EVS129" s="908"/>
      <c r="EVT129" s="908"/>
      <c r="EVU129" s="908"/>
      <c r="EVV129" s="908"/>
      <c r="EVW129" s="908"/>
      <c r="EVX129" s="908"/>
      <c r="EVY129" s="908"/>
      <c r="EVZ129" s="908"/>
      <c r="EWA129" s="908"/>
      <c r="EWB129" s="908"/>
      <c r="EWC129" s="908"/>
      <c r="EWD129" s="908"/>
      <c r="EWE129" s="908"/>
      <c r="EWF129" s="908"/>
      <c r="EWG129" s="908"/>
      <c r="EWH129" s="908"/>
      <c r="EWI129" s="908"/>
      <c r="EWJ129" s="908"/>
      <c r="EWK129" s="908"/>
      <c r="EWL129" s="908"/>
      <c r="EWM129" s="908"/>
      <c r="EWN129" s="908"/>
      <c r="EWO129" s="908"/>
      <c r="EWP129" s="908"/>
      <c r="EWQ129" s="908"/>
      <c r="EWR129" s="908"/>
      <c r="EWS129" s="908"/>
      <c r="EWT129" s="908"/>
      <c r="EWU129" s="908"/>
      <c r="EWV129" s="908"/>
      <c r="EWW129" s="908"/>
      <c r="EWX129" s="908"/>
      <c r="EWY129" s="908"/>
      <c r="EWZ129" s="908"/>
      <c r="EXA129" s="908"/>
      <c r="EXB129" s="908"/>
      <c r="EXC129" s="908"/>
      <c r="EXD129" s="908"/>
      <c r="EXE129" s="908"/>
      <c r="EXF129" s="908"/>
      <c r="EXG129" s="908"/>
      <c r="EXH129" s="908"/>
      <c r="EXI129" s="908"/>
      <c r="EXJ129" s="908"/>
      <c r="EXK129" s="908"/>
      <c r="EXL129" s="908"/>
      <c r="EXM129" s="908"/>
      <c r="EXN129" s="908"/>
      <c r="EXO129" s="908"/>
      <c r="EXP129" s="908"/>
      <c r="EXQ129" s="908"/>
      <c r="EXR129" s="908"/>
      <c r="EXS129" s="908"/>
      <c r="EXT129" s="908"/>
      <c r="EXU129" s="908"/>
      <c r="EXV129" s="908"/>
      <c r="EXW129" s="908"/>
      <c r="EXX129" s="908"/>
      <c r="EXY129" s="908"/>
      <c r="EXZ129" s="908"/>
      <c r="EYA129" s="908"/>
      <c r="EYB129" s="908"/>
      <c r="EYC129" s="908"/>
      <c r="EYD129" s="908"/>
      <c r="EYE129" s="908"/>
      <c r="EYF129" s="908"/>
      <c r="EYG129" s="908"/>
      <c r="EYH129" s="908"/>
      <c r="EYI129" s="908"/>
      <c r="EYJ129" s="908"/>
      <c r="EYK129" s="908"/>
      <c r="EYL129" s="908"/>
      <c r="EYM129" s="908"/>
      <c r="EYN129" s="908"/>
      <c r="EYO129" s="908"/>
      <c r="EYP129" s="908"/>
      <c r="EYQ129" s="908"/>
      <c r="EYR129" s="908"/>
      <c r="EYS129" s="908"/>
      <c r="EYT129" s="908"/>
      <c r="EYU129" s="908"/>
      <c r="EYV129" s="908"/>
      <c r="EYW129" s="908"/>
      <c r="EYX129" s="908"/>
      <c r="EYY129" s="908"/>
      <c r="EYZ129" s="908"/>
      <c r="EZA129" s="908"/>
      <c r="EZB129" s="908"/>
      <c r="EZC129" s="908"/>
      <c r="EZD129" s="908"/>
      <c r="EZE129" s="908"/>
      <c r="EZF129" s="908"/>
      <c r="EZG129" s="908"/>
      <c r="EZH129" s="908"/>
      <c r="EZI129" s="908"/>
      <c r="EZJ129" s="908"/>
      <c r="EZK129" s="908"/>
      <c r="EZL129" s="908"/>
      <c r="EZM129" s="908"/>
      <c r="EZN129" s="908"/>
      <c r="EZO129" s="908"/>
      <c r="EZP129" s="908"/>
      <c r="EZQ129" s="908"/>
      <c r="EZR129" s="908"/>
      <c r="EZS129" s="908"/>
      <c r="EZT129" s="908"/>
      <c r="EZU129" s="908"/>
      <c r="EZV129" s="908"/>
      <c r="EZW129" s="908"/>
      <c r="EZX129" s="908"/>
      <c r="EZY129" s="908"/>
      <c r="EZZ129" s="908"/>
      <c r="FAA129" s="908"/>
      <c r="FAB129" s="908"/>
      <c r="FAC129" s="908"/>
      <c r="FAD129" s="908"/>
      <c r="FAE129" s="908"/>
      <c r="FAF129" s="908"/>
      <c r="FAG129" s="908"/>
      <c r="FAH129" s="908"/>
      <c r="FAI129" s="908"/>
      <c r="FAJ129" s="908"/>
      <c r="FAK129" s="908"/>
      <c r="FAL129" s="908"/>
      <c r="FAM129" s="908"/>
      <c r="FAN129" s="908"/>
      <c r="FAO129" s="908"/>
      <c r="FAP129" s="908"/>
      <c r="FAQ129" s="908"/>
      <c r="FAR129" s="908"/>
      <c r="FAS129" s="908"/>
      <c r="FAT129" s="908"/>
      <c r="FAU129" s="908"/>
      <c r="FAV129" s="908"/>
      <c r="FAW129" s="908"/>
      <c r="FAX129" s="908"/>
      <c r="FAY129" s="908"/>
      <c r="FAZ129" s="908"/>
      <c r="FBA129" s="908"/>
      <c r="FBB129" s="908"/>
      <c r="FBC129" s="908"/>
      <c r="FBD129" s="908"/>
      <c r="FBE129" s="908"/>
      <c r="FBF129" s="908"/>
      <c r="FBG129" s="908"/>
      <c r="FBH129" s="908"/>
      <c r="FBI129" s="908"/>
      <c r="FBJ129" s="908"/>
      <c r="FBK129" s="908"/>
      <c r="FBL129" s="908"/>
      <c r="FBM129" s="908"/>
      <c r="FBN129" s="908"/>
      <c r="FBO129" s="908"/>
      <c r="FBP129" s="908"/>
      <c r="FBQ129" s="908"/>
      <c r="FBR129" s="908"/>
      <c r="FBS129" s="908"/>
      <c r="FBT129" s="908"/>
      <c r="FBU129" s="908"/>
      <c r="FBV129" s="908"/>
      <c r="FBW129" s="908"/>
      <c r="FBX129" s="908"/>
      <c r="FBY129" s="908"/>
      <c r="FBZ129" s="908"/>
      <c r="FCA129" s="908"/>
      <c r="FCB129" s="908"/>
      <c r="FCC129" s="908"/>
      <c r="FCD129" s="908"/>
      <c r="FCE129" s="908"/>
      <c r="FCF129" s="908"/>
      <c r="FCG129" s="908"/>
      <c r="FCH129" s="908"/>
      <c r="FCI129" s="908"/>
      <c r="FCJ129" s="908"/>
      <c r="FCK129" s="908"/>
      <c r="FCL129" s="908"/>
      <c r="FCM129" s="908"/>
      <c r="FCN129" s="908"/>
      <c r="FCO129" s="908"/>
      <c r="FCP129" s="908"/>
      <c r="FCQ129" s="908"/>
      <c r="FCR129" s="908"/>
      <c r="FCS129" s="908"/>
      <c r="FCT129" s="908"/>
      <c r="FCU129" s="908"/>
      <c r="FCV129" s="908"/>
      <c r="FCW129" s="908"/>
      <c r="FCX129" s="908"/>
      <c r="FCY129" s="908"/>
      <c r="FCZ129" s="908"/>
      <c r="FDA129" s="908"/>
      <c r="FDB129" s="908"/>
      <c r="FDC129" s="908"/>
      <c r="FDD129" s="908"/>
      <c r="FDE129" s="908"/>
      <c r="FDF129" s="908"/>
      <c r="FDG129" s="908"/>
      <c r="FDH129" s="908"/>
      <c r="FDI129" s="908"/>
      <c r="FDJ129" s="908"/>
      <c r="FDK129" s="908"/>
      <c r="FDL129" s="908"/>
      <c r="FDM129" s="908"/>
      <c r="FDN129" s="908"/>
      <c r="FDO129" s="908"/>
      <c r="FDP129" s="908"/>
      <c r="FDQ129" s="908"/>
      <c r="FDR129" s="908"/>
      <c r="FDS129" s="908"/>
      <c r="FDT129" s="908"/>
      <c r="FDU129" s="908"/>
      <c r="FDV129" s="908"/>
      <c r="FDW129" s="908"/>
      <c r="FDX129" s="908"/>
      <c r="FDY129" s="908"/>
      <c r="FDZ129" s="908"/>
      <c r="FEA129" s="908"/>
      <c r="FEB129" s="908"/>
      <c r="FEC129" s="908"/>
      <c r="FED129" s="908"/>
      <c r="FEE129" s="908"/>
      <c r="FEF129" s="908"/>
      <c r="FEG129" s="908"/>
      <c r="FEH129" s="908"/>
      <c r="FEI129" s="908"/>
      <c r="FEJ129" s="908"/>
      <c r="FEK129" s="908"/>
      <c r="FEL129" s="908"/>
      <c r="FEM129" s="908"/>
      <c r="FEN129" s="908"/>
      <c r="FEO129" s="908"/>
      <c r="FEP129" s="908"/>
      <c r="FEQ129" s="908"/>
      <c r="FER129" s="908"/>
      <c r="FES129" s="908"/>
      <c r="FET129" s="908"/>
      <c r="FEU129" s="908"/>
      <c r="FEV129" s="908"/>
      <c r="FEW129" s="908"/>
      <c r="FEX129" s="908"/>
      <c r="FEY129" s="908"/>
      <c r="FEZ129" s="908"/>
      <c r="FFA129" s="908"/>
      <c r="FFB129" s="908"/>
      <c r="FFC129" s="908"/>
      <c r="FFD129" s="908"/>
      <c r="FFE129" s="908"/>
      <c r="FFF129" s="908"/>
      <c r="FFG129" s="908"/>
      <c r="FFH129" s="908"/>
      <c r="FFI129" s="908"/>
      <c r="FFJ129" s="908"/>
      <c r="FFK129" s="908"/>
      <c r="FFL129" s="908"/>
      <c r="FFM129" s="908"/>
      <c r="FFN129" s="908"/>
      <c r="FFO129" s="908"/>
      <c r="FFP129" s="908"/>
      <c r="FFQ129" s="908"/>
      <c r="FFR129" s="908"/>
      <c r="FFS129" s="908"/>
      <c r="FFT129" s="908"/>
      <c r="FFU129" s="908"/>
      <c r="FFV129" s="908"/>
      <c r="FFW129" s="908"/>
      <c r="FFX129" s="908"/>
      <c r="FFY129" s="908"/>
      <c r="FFZ129" s="908"/>
      <c r="FGA129" s="908"/>
      <c r="FGB129" s="908"/>
      <c r="FGC129" s="908"/>
      <c r="FGD129" s="908"/>
      <c r="FGE129" s="908"/>
      <c r="FGF129" s="908"/>
      <c r="FGG129" s="908"/>
      <c r="FGH129" s="908"/>
      <c r="FGI129" s="908"/>
      <c r="FGJ129" s="908"/>
      <c r="FGK129" s="908"/>
      <c r="FGL129" s="908"/>
      <c r="FGM129" s="908"/>
      <c r="FGN129" s="908"/>
      <c r="FGO129" s="908"/>
      <c r="FGP129" s="908"/>
      <c r="FGQ129" s="908"/>
      <c r="FGR129" s="908"/>
      <c r="FGS129" s="908"/>
      <c r="FGT129" s="908"/>
      <c r="FGU129" s="908"/>
      <c r="FGV129" s="908"/>
      <c r="FGW129" s="908"/>
      <c r="FGX129" s="908"/>
      <c r="FGY129" s="908"/>
      <c r="FGZ129" s="908"/>
      <c r="FHA129" s="908"/>
      <c r="FHB129" s="908"/>
      <c r="FHC129" s="908"/>
      <c r="FHD129" s="908"/>
      <c r="FHE129" s="908"/>
      <c r="FHF129" s="908"/>
      <c r="FHG129" s="908"/>
      <c r="FHH129" s="908"/>
      <c r="FHI129" s="908"/>
      <c r="FHJ129" s="908"/>
      <c r="FHK129" s="908"/>
      <c r="FHL129" s="908"/>
      <c r="FHM129" s="908"/>
      <c r="FHN129" s="908"/>
      <c r="FHO129" s="908"/>
      <c r="FHP129" s="908"/>
      <c r="FHQ129" s="908"/>
      <c r="FHR129" s="908"/>
      <c r="FHS129" s="908"/>
      <c r="FHT129" s="908"/>
      <c r="FHU129" s="908"/>
      <c r="FHV129" s="908"/>
      <c r="FHW129" s="908"/>
      <c r="FHX129" s="908"/>
      <c r="FHY129" s="908"/>
      <c r="FHZ129" s="908"/>
      <c r="FIA129" s="908"/>
      <c r="FIB129" s="908"/>
      <c r="FIC129" s="908"/>
      <c r="FID129" s="908"/>
      <c r="FIE129" s="908"/>
      <c r="FIF129" s="908"/>
      <c r="FIG129" s="908"/>
      <c r="FIH129" s="908"/>
      <c r="FII129" s="908"/>
      <c r="FIJ129" s="908"/>
      <c r="FIK129" s="908"/>
      <c r="FIL129" s="908"/>
      <c r="FIM129" s="908"/>
      <c r="FIN129" s="908"/>
      <c r="FIO129" s="908"/>
      <c r="FIP129" s="908"/>
      <c r="FIQ129" s="908"/>
      <c r="FIR129" s="908"/>
      <c r="FIS129" s="908"/>
      <c r="FIT129" s="908"/>
      <c r="FIU129" s="908"/>
      <c r="FIV129" s="908"/>
      <c r="FIW129" s="908"/>
      <c r="FIX129" s="908"/>
      <c r="FIY129" s="908"/>
      <c r="FIZ129" s="908"/>
      <c r="FJA129" s="908"/>
      <c r="FJB129" s="908"/>
      <c r="FJC129" s="908"/>
      <c r="FJD129" s="908"/>
      <c r="FJE129" s="908"/>
      <c r="FJF129" s="908"/>
      <c r="FJG129" s="908"/>
      <c r="FJH129" s="908"/>
      <c r="FJI129" s="908"/>
      <c r="FJJ129" s="908"/>
      <c r="FJK129" s="908"/>
      <c r="FJL129" s="908"/>
      <c r="FJM129" s="908"/>
      <c r="FJN129" s="908"/>
      <c r="FJO129" s="908"/>
      <c r="FJP129" s="908"/>
      <c r="FJQ129" s="908"/>
      <c r="FJR129" s="908"/>
      <c r="FJS129" s="908"/>
      <c r="FJT129" s="908"/>
      <c r="FJU129" s="908"/>
      <c r="FJV129" s="908"/>
      <c r="FJW129" s="908"/>
      <c r="FJX129" s="908"/>
      <c r="FJY129" s="908"/>
      <c r="FJZ129" s="908"/>
      <c r="FKA129" s="908"/>
      <c r="FKB129" s="908"/>
      <c r="FKC129" s="908"/>
      <c r="FKD129" s="908"/>
      <c r="FKE129" s="908"/>
      <c r="FKF129" s="908"/>
      <c r="FKG129" s="908"/>
      <c r="FKH129" s="908"/>
      <c r="FKI129" s="908"/>
      <c r="FKJ129" s="908"/>
      <c r="FKK129" s="908"/>
      <c r="FKL129" s="908"/>
      <c r="FKM129" s="908"/>
      <c r="FKN129" s="908"/>
      <c r="FKO129" s="908"/>
      <c r="FKP129" s="908"/>
      <c r="FKQ129" s="908"/>
      <c r="FKR129" s="908"/>
      <c r="FKS129" s="908"/>
      <c r="FKT129" s="908"/>
      <c r="FKU129" s="908"/>
      <c r="FKV129" s="908"/>
      <c r="FKW129" s="908"/>
      <c r="FKX129" s="908"/>
      <c r="FKY129" s="908"/>
      <c r="FKZ129" s="908"/>
      <c r="FLA129" s="908"/>
      <c r="FLB129" s="908"/>
      <c r="FLC129" s="908"/>
      <c r="FLD129" s="908"/>
      <c r="FLE129" s="908"/>
      <c r="FLF129" s="908"/>
      <c r="FLG129" s="908"/>
      <c r="FLH129" s="908"/>
      <c r="FLI129" s="908"/>
      <c r="FLJ129" s="908"/>
      <c r="FLK129" s="908"/>
      <c r="FLL129" s="908"/>
      <c r="FLM129" s="908"/>
      <c r="FLN129" s="908"/>
      <c r="FLO129" s="908"/>
      <c r="FLP129" s="908"/>
      <c r="FLQ129" s="908"/>
      <c r="FLR129" s="908"/>
      <c r="FLS129" s="908"/>
      <c r="FLT129" s="908"/>
      <c r="FLU129" s="908"/>
      <c r="FLV129" s="908"/>
      <c r="FLW129" s="908"/>
      <c r="FLX129" s="908"/>
      <c r="FLY129" s="908"/>
      <c r="FLZ129" s="908"/>
      <c r="FMA129" s="908"/>
      <c r="FMB129" s="908"/>
      <c r="FMC129" s="908"/>
      <c r="FMD129" s="908"/>
      <c r="FME129" s="908"/>
      <c r="FMF129" s="908"/>
      <c r="FMG129" s="908"/>
      <c r="FMH129" s="908"/>
      <c r="FMI129" s="908"/>
      <c r="FMJ129" s="908"/>
      <c r="FMK129" s="908"/>
      <c r="FML129" s="908"/>
      <c r="FMM129" s="908"/>
      <c r="FMN129" s="908"/>
      <c r="FMO129" s="908"/>
      <c r="FMP129" s="908"/>
      <c r="FMQ129" s="908"/>
      <c r="FMR129" s="908"/>
      <c r="FMS129" s="908"/>
      <c r="FMT129" s="908"/>
      <c r="FMU129" s="908"/>
      <c r="FMV129" s="908"/>
      <c r="FMW129" s="908"/>
      <c r="FMX129" s="908"/>
      <c r="FMY129" s="908"/>
      <c r="FMZ129" s="908"/>
      <c r="FNA129" s="908"/>
      <c r="FNB129" s="908"/>
      <c r="FNC129" s="908"/>
      <c r="FND129" s="908"/>
      <c r="FNE129" s="908"/>
      <c r="FNF129" s="908"/>
      <c r="FNG129" s="908"/>
      <c r="FNH129" s="908"/>
      <c r="FNI129" s="908"/>
      <c r="FNJ129" s="908"/>
      <c r="FNK129" s="908"/>
      <c r="FNL129" s="908"/>
      <c r="FNM129" s="908"/>
      <c r="FNN129" s="908"/>
      <c r="FNO129" s="908"/>
      <c r="FNP129" s="908"/>
      <c r="FNQ129" s="908"/>
      <c r="FNR129" s="908"/>
      <c r="FNS129" s="908"/>
      <c r="FNT129" s="908"/>
      <c r="FNU129" s="908"/>
      <c r="FNV129" s="908"/>
      <c r="FNW129" s="908"/>
      <c r="FNX129" s="908"/>
      <c r="FNY129" s="908"/>
      <c r="FNZ129" s="908"/>
      <c r="FOA129" s="908"/>
      <c r="FOB129" s="908"/>
      <c r="FOC129" s="908"/>
      <c r="FOD129" s="908"/>
      <c r="FOE129" s="908"/>
      <c r="FOF129" s="908"/>
      <c r="FOG129" s="908"/>
      <c r="FOH129" s="908"/>
      <c r="FOI129" s="908"/>
      <c r="FOJ129" s="908"/>
      <c r="FOK129" s="908"/>
      <c r="FOL129" s="908"/>
      <c r="FOM129" s="908"/>
      <c r="FON129" s="908"/>
      <c r="FOO129" s="908"/>
      <c r="FOP129" s="908"/>
      <c r="FOQ129" s="908"/>
      <c r="FOR129" s="908"/>
      <c r="FOS129" s="908"/>
      <c r="FOT129" s="908"/>
      <c r="FOU129" s="908"/>
      <c r="FOV129" s="908"/>
      <c r="FOW129" s="908"/>
      <c r="FOX129" s="908"/>
      <c r="FOY129" s="908"/>
      <c r="FOZ129" s="908"/>
      <c r="FPA129" s="908"/>
      <c r="FPB129" s="908"/>
      <c r="FPC129" s="908"/>
      <c r="FPD129" s="908"/>
      <c r="FPE129" s="908"/>
      <c r="FPF129" s="908"/>
      <c r="FPG129" s="908"/>
      <c r="FPH129" s="908"/>
      <c r="FPI129" s="908"/>
      <c r="FPJ129" s="908"/>
      <c r="FPK129" s="908"/>
      <c r="FPL129" s="908"/>
      <c r="FPM129" s="908"/>
      <c r="FPN129" s="908"/>
      <c r="FPO129" s="908"/>
      <c r="FPP129" s="908"/>
      <c r="FPQ129" s="908"/>
      <c r="FPR129" s="908"/>
      <c r="FPS129" s="908"/>
      <c r="FPT129" s="908"/>
      <c r="FPU129" s="908"/>
      <c r="FPV129" s="908"/>
      <c r="FPW129" s="908"/>
      <c r="FPX129" s="908"/>
      <c r="FPY129" s="908"/>
      <c r="FPZ129" s="908"/>
      <c r="FQA129" s="908"/>
      <c r="FQB129" s="908"/>
      <c r="FQC129" s="908"/>
      <c r="FQD129" s="908"/>
      <c r="FQE129" s="908"/>
      <c r="FQF129" s="908"/>
      <c r="FQG129" s="908"/>
      <c r="FQH129" s="908"/>
      <c r="FQI129" s="908"/>
      <c r="FQJ129" s="908"/>
      <c r="FQK129" s="908"/>
      <c r="FQL129" s="908"/>
      <c r="FQM129" s="908"/>
      <c r="FQN129" s="908"/>
      <c r="FQO129" s="908"/>
      <c r="FQP129" s="908"/>
      <c r="FQQ129" s="908"/>
      <c r="FQR129" s="908"/>
      <c r="FQS129" s="908"/>
      <c r="FQT129" s="908"/>
      <c r="FQU129" s="908"/>
      <c r="FQV129" s="908"/>
      <c r="FQW129" s="908"/>
      <c r="FQX129" s="908"/>
      <c r="FQY129" s="908"/>
      <c r="FQZ129" s="908"/>
      <c r="FRA129" s="908"/>
      <c r="FRB129" s="908"/>
      <c r="FRC129" s="908"/>
      <c r="FRD129" s="908"/>
      <c r="FRE129" s="908"/>
      <c r="FRF129" s="908"/>
      <c r="FRG129" s="908"/>
      <c r="FRH129" s="908"/>
      <c r="FRI129" s="908"/>
      <c r="FRJ129" s="908"/>
      <c r="FRK129" s="908"/>
      <c r="FRL129" s="908"/>
      <c r="FRM129" s="908"/>
      <c r="FRN129" s="908"/>
      <c r="FRO129" s="908"/>
      <c r="FRP129" s="908"/>
      <c r="FRQ129" s="908"/>
      <c r="FRR129" s="908"/>
      <c r="FRS129" s="908"/>
      <c r="FRT129" s="908"/>
      <c r="FRU129" s="908"/>
      <c r="FRV129" s="908"/>
      <c r="FRW129" s="908"/>
      <c r="FRX129" s="908"/>
      <c r="FRY129" s="908"/>
      <c r="FRZ129" s="908"/>
      <c r="FSA129" s="908"/>
      <c r="FSB129" s="908"/>
      <c r="FSC129" s="908"/>
      <c r="FSD129" s="908"/>
      <c r="FSE129" s="908"/>
      <c r="FSF129" s="908"/>
      <c r="FSG129" s="908"/>
      <c r="FSH129" s="908"/>
      <c r="FSI129" s="908"/>
      <c r="FSJ129" s="908"/>
      <c r="FSK129" s="908"/>
      <c r="FSL129" s="908"/>
      <c r="FSM129" s="908"/>
      <c r="FSN129" s="908"/>
      <c r="FSO129" s="908"/>
      <c r="FSP129" s="908"/>
      <c r="FSQ129" s="908"/>
      <c r="FSR129" s="908"/>
      <c r="FSS129" s="908"/>
      <c r="FST129" s="908"/>
      <c r="FSU129" s="908"/>
      <c r="FSV129" s="908"/>
      <c r="FSW129" s="908"/>
      <c r="FSX129" s="908"/>
      <c r="FSY129" s="908"/>
      <c r="FSZ129" s="908"/>
      <c r="FTA129" s="908"/>
      <c r="FTB129" s="908"/>
      <c r="FTC129" s="908"/>
      <c r="FTD129" s="908"/>
      <c r="FTE129" s="908"/>
      <c r="FTF129" s="908"/>
      <c r="FTG129" s="908"/>
      <c r="FTH129" s="908"/>
      <c r="FTI129" s="908"/>
      <c r="FTJ129" s="908"/>
      <c r="FTK129" s="908"/>
      <c r="FTL129" s="908"/>
      <c r="FTM129" s="908"/>
      <c r="FTN129" s="908"/>
      <c r="FTO129" s="908"/>
      <c r="FTP129" s="908"/>
      <c r="FTQ129" s="908"/>
      <c r="FTR129" s="908"/>
      <c r="FTS129" s="908"/>
      <c r="FTT129" s="908"/>
      <c r="FTU129" s="908"/>
      <c r="FTV129" s="908"/>
      <c r="FTW129" s="908"/>
      <c r="FTX129" s="908"/>
      <c r="FTY129" s="908"/>
      <c r="FTZ129" s="908"/>
      <c r="FUA129" s="908"/>
      <c r="FUB129" s="908"/>
      <c r="FUC129" s="908"/>
      <c r="FUD129" s="908"/>
      <c r="FUE129" s="908"/>
      <c r="FUF129" s="908"/>
      <c r="FUG129" s="908"/>
      <c r="FUH129" s="908"/>
      <c r="FUI129" s="908"/>
      <c r="FUJ129" s="908"/>
      <c r="FUK129" s="908"/>
      <c r="FUL129" s="908"/>
      <c r="FUM129" s="908"/>
      <c r="FUN129" s="908"/>
      <c r="FUO129" s="908"/>
      <c r="FUP129" s="908"/>
      <c r="FUQ129" s="908"/>
      <c r="FUR129" s="908"/>
      <c r="FUS129" s="908"/>
      <c r="FUT129" s="908"/>
      <c r="FUU129" s="908"/>
      <c r="FUV129" s="908"/>
      <c r="FUW129" s="908"/>
      <c r="FUX129" s="908"/>
      <c r="FUY129" s="908"/>
      <c r="FUZ129" s="908"/>
      <c r="FVA129" s="908"/>
      <c r="FVB129" s="908"/>
      <c r="FVC129" s="908"/>
      <c r="FVD129" s="908"/>
      <c r="FVE129" s="908"/>
      <c r="FVF129" s="908"/>
      <c r="FVG129" s="908"/>
      <c r="FVH129" s="908"/>
      <c r="FVI129" s="908"/>
      <c r="FVJ129" s="908"/>
      <c r="FVK129" s="908"/>
      <c r="FVL129" s="908"/>
      <c r="FVM129" s="908"/>
      <c r="FVN129" s="908"/>
      <c r="FVO129" s="908"/>
      <c r="FVP129" s="908"/>
      <c r="FVQ129" s="908"/>
      <c r="FVR129" s="908"/>
      <c r="FVS129" s="908"/>
      <c r="FVT129" s="908"/>
      <c r="FVU129" s="908"/>
      <c r="FVV129" s="908"/>
      <c r="FVW129" s="908"/>
      <c r="FVX129" s="908"/>
      <c r="FVY129" s="908"/>
      <c r="FVZ129" s="908"/>
      <c r="FWA129" s="908"/>
      <c r="FWB129" s="908"/>
      <c r="FWC129" s="908"/>
      <c r="FWD129" s="908"/>
      <c r="FWE129" s="908"/>
      <c r="FWF129" s="908"/>
      <c r="FWG129" s="908"/>
      <c r="FWH129" s="908"/>
      <c r="FWI129" s="908"/>
      <c r="FWJ129" s="908"/>
      <c r="FWK129" s="908"/>
      <c r="FWL129" s="908"/>
      <c r="FWM129" s="908"/>
      <c r="FWN129" s="908"/>
      <c r="FWO129" s="908"/>
      <c r="FWP129" s="908"/>
      <c r="FWQ129" s="908"/>
      <c r="FWR129" s="908"/>
      <c r="FWS129" s="908"/>
      <c r="FWT129" s="908"/>
      <c r="FWU129" s="908"/>
      <c r="FWV129" s="908"/>
      <c r="FWW129" s="908"/>
      <c r="FWX129" s="908"/>
      <c r="FWY129" s="908"/>
      <c r="FWZ129" s="908"/>
      <c r="FXA129" s="908"/>
      <c r="FXB129" s="908"/>
      <c r="FXC129" s="908"/>
      <c r="FXD129" s="908"/>
      <c r="FXE129" s="908"/>
      <c r="FXF129" s="908"/>
      <c r="FXG129" s="908"/>
      <c r="FXH129" s="908"/>
      <c r="FXI129" s="908"/>
      <c r="FXJ129" s="908"/>
      <c r="FXK129" s="908"/>
      <c r="FXL129" s="908"/>
      <c r="FXM129" s="908"/>
      <c r="FXN129" s="908"/>
      <c r="FXO129" s="908"/>
      <c r="FXP129" s="908"/>
      <c r="FXQ129" s="908"/>
      <c r="FXR129" s="908"/>
      <c r="FXS129" s="908"/>
      <c r="FXT129" s="908"/>
      <c r="FXU129" s="908"/>
      <c r="FXV129" s="908"/>
      <c r="FXW129" s="908"/>
      <c r="FXX129" s="908"/>
      <c r="FXY129" s="908"/>
      <c r="FXZ129" s="908"/>
      <c r="FYA129" s="908"/>
      <c r="FYB129" s="908"/>
      <c r="FYC129" s="908"/>
      <c r="FYD129" s="908"/>
      <c r="FYE129" s="908"/>
      <c r="FYF129" s="908"/>
      <c r="FYG129" s="908"/>
      <c r="FYH129" s="908"/>
      <c r="FYI129" s="908"/>
      <c r="FYJ129" s="908"/>
      <c r="FYK129" s="908"/>
      <c r="FYL129" s="908"/>
      <c r="FYM129" s="908"/>
      <c r="FYN129" s="908"/>
      <c r="FYO129" s="908"/>
      <c r="FYP129" s="908"/>
      <c r="FYQ129" s="908"/>
      <c r="FYR129" s="908"/>
      <c r="FYS129" s="908"/>
      <c r="FYT129" s="908"/>
      <c r="FYU129" s="908"/>
      <c r="FYV129" s="908"/>
      <c r="FYW129" s="908"/>
      <c r="FYX129" s="908"/>
      <c r="FYY129" s="908"/>
      <c r="FYZ129" s="908"/>
      <c r="FZA129" s="908"/>
      <c r="FZB129" s="908"/>
      <c r="FZC129" s="908"/>
      <c r="FZD129" s="908"/>
      <c r="FZE129" s="908"/>
      <c r="FZF129" s="908"/>
      <c r="FZG129" s="908"/>
      <c r="FZH129" s="908"/>
      <c r="FZI129" s="908"/>
      <c r="FZJ129" s="908"/>
      <c r="FZK129" s="908"/>
      <c r="FZL129" s="908"/>
      <c r="FZM129" s="908"/>
      <c r="FZN129" s="908"/>
      <c r="FZO129" s="908"/>
      <c r="FZP129" s="908"/>
      <c r="FZQ129" s="908"/>
      <c r="FZR129" s="908"/>
      <c r="FZS129" s="908"/>
      <c r="FZT129" s="908"/>
      <c r="FZU129" s="908"/>
      <c r="FZV129" s="908"/>
      <c r="FZW129" s="908"/>
      <c r="FZX129" s="908"/>
      <c r="FZY129" s="908"/>
      <c r="FZZ129" s="908"/>
      <c r="GAA129" s="908"/>
      <c r="GAB129" s="908"/>
      <c r="GAC129" s="908"/>
      <c r="GAD129" s="908"/>
      <c r="GAE129" s="908"/>
      <c r="GAF129" s="908"/>
      <c r="GAG129" s="908"/>
      <c r="GAH129" s="908"/>
      <c r="GAI129" s="908"/>
      <c r="GAJ129" s="908"/>
      <c r="GAK129" s="908"/>
      <c r="GAL129" s="908"/>
      <c r="GAM129" s="908"/>
      <c r="GAN129" s="908"/>
      <c r="GAO129" s="908"/>
      <c r="GAP129" s="908"/>
      <c r="GAQ129" s="908"/>
      <c r="GAR129" s="908"/>
      <c r="GAS129" s="908"/>
      <c r="GAT129" s="908"/>
      <c r="GAU129" s="908"/>
      <c r="GAV129" s="908"/>
      <c r="GAW129" s="908"/>
      <c r="GAX129" s="908"/>
      <c r="GAY129" s="908"/>
      <c r="GAZ129" s="908"/>
      <c r="GBA129" s="908"/>
      <c r="GBB129" s="908"/>
      <c r="GBC129" s="908"/>
      <c r="GBD129" s="908"/>
      <c r="GBE129" s="908"/>
      <c r="GBF129" s="908"/>
      <c r="GBG129" s="908"/>
      <c r="GBH129" s="908"/>
      <c r="GBI129" s="908"/>
      <c r="GBJ129" s="908"/>
      <c r="GBK129" s="908"/>
      <c r="GBL129" s="908"/>
      <c r="GBM129" s="908"/>
      <c r="GBN129" s="908"/>
      <c r="GBO129" s="908"/>
      <c r="GBP129" s="908"/>
      <c r="GBQ129" s="908"/>
      <c r="GBR129" s="908"/>
      <c r="GBS129" s="908"/>
      <c r="GBT129" s="908"/>
      <c r="GBU129" s="908"/>
      <c r="GBV129" s="908"/>
      <c r="GBW129" s="908"/>
      <c r="GBX129" s="908"/>
      <c r="GBY129" s="908"/>
      <c r="GBZ129" s="908"/>
      <c r="GCA129" s="908"/>
      <c r="GCB129" s="908"/>
      <c r="GCC129" s="908"/>
      <c r="GCD129" s="908"/>
      <c r="GCE129" s="908"/>
      <c r="GCF129" s="908"/>
      <c r="GCG129" s="908"/>
      <c r="GCH129" s="908"/>
      <c r="GCI129" s="908"/>
      <c r="GCJ129" s="908"/>
      <c r="GCK129" s="908"/>
      <c r="GCL129" s="908"/>
      <c r="GCM129" s="908"/>
      <c r="GCN129" s="908"/>
      <c r="GCO129" s="908"/>
      <c r="GCP129" s="908"/>
      <c r="GCQ129" s="908"/>
      <c r="GCR129" s="908"/>
      <c r="GCS129" s="908"/>
      <c r="GCT129" s="908"/>
      <c r="GCU129" s="908"/>
      <c r="GCV129" s="908"/>
      <c r="GCW129" s="908"/>
      <c r="GCX129" s="908"/>
      <c r="GCY129" s="908"/>
      <c r="GCZ129" s="908"/>
      <c r="GDA129" s="908"/>
      <c r="GDB129" s="908"/>
      <c r="GDC129" s="908"/>
      <c r="GDD129" s="908"/>
      <c r="GDE129" s="908"/>
      <c r="GDF129" s="908"/>
      <c r="GDG129" s="908"/>
      <c r="GDH129" s="908"/>
      <c r="GDI129" s="908"/>
      <c r="GDJ129" s="908"/>
      <c r="GDK129" s="908"/>
      <c r="GDL129" s="908"/>
      <c r="GDM129" s="908"/>
      <c r="GDN129" s="908"/>
      <c r="GDO129" s="908"/>
      <c r="GDP129" s="908"/>
      <c r="GDQ129" s="908"/>
      <c r="GDR129" s="908"/>
      <c r="GDS129" s="908"/>
      <c r="GDT129" s="908"/>
      <c r="GDU129" s="908"/>
      <c r="GDV129" s="908"/>
      <c r="GDW129" s="908"/>
      <c r="GDX129" s="908"/>
      <c r="GDY129" s="908"/>
      <c r="GDZ129" s="908"/>
      <c r="GEA129" s="908"/>
      <c r="GEB129" s="908"/>
      <c r="GEC129" s="908"/>
      <c r="GED129" s="908"/>
      <c r="GEE129" s="908"/>
      <c r="GEF129" s="908"/>
      <c r="GEG129" s="908"/>
      <c r="GEH129" s="908"/>
      <c r="GEI129" s="908"/>
      <c r="GEJ129" s="908"/>
      <c r="GEK129" s="908"/>
      <c r="GEL129" s="908"/>
      <c r="GEM129" s="908"/>
      <c r="GEN129" s="908"/>
      <c r="GEO129" s="908"/>
      <c r="GEP129" s="908"/>
      <c r="GEQ129" s="908"/>
      <c r="GER129" s="908"/>
      <c r="GES129" s="908"/>
      <c r="GET129" s="908"/>
      <c r="GEU129" s="908"/>
      <c r="GEV129" s="908"/>
      <c r="GEW129" s="908"/>
      <c r="GEX129" s="908"/>
      <c r="GEY129" s="908"/>
      <c r="GEZ129" s="908"/>
      <c r="GFA129" s="908"/>
      <c r="GFB129" s="908"/>
      <c r="GFC129" s="908"/>
      <c r="GFD129" s="908"/>
      <c r="GFE129" s="908"/>
      <c r="GFF129" s="908"/>
      <c r="GFG129" s="908"/>
      <c r="GFH129" s="908"/>
      <c r="GFI129" s="908"/>
      <c r="GFJ129" s="908"/>
      <c r="GFK129" s="908"/>
      <c r="GFL129" s="908"/>
      <c r="GFM129" s="908"/>
      <c r="GFN129" s="908"/>
      <c r="GFO129" s="908"/>
      <c r="GFP129" s="908"/>
      <c r="GFQ129" s="908"/>
      <c r="GFR129" s="908"/>
      <c r="GFS129" s="908"/>
      <c r="GFT129" s="908"/>
      <c r="GFU129" s="908"/>
      <c r="GFV129" s="908"/>
      <c r="GFW129" s="908"/>
      <c r="GFX129" s="908"/>
      <c r="GFY129" s="908"/>
      <c r="GFZ129" s="908"/>
      <c r="GGA129" s="908"/>
      <c r="GGB129" s="908"/>
      <c r="GGC129" s="908"/>
      <c r="GGD129" s="908"/>
      <c r="GGE129" s="908"/>
      <c r="GGF129" s="908"/>
      <c r="GGG129" s="908"/>
      <c r="GGH129" s="908"/>
      <c r="GGI129" s="908"/>
      <c r="GGJ129" s="908"/>
      <c r="GGK129" s="908"/>
      <c r="GGL129" s="908"/>
      <c r="GGM129" s="908"/>
      <c r="GGN129" s="908"/>
      <c r="GGO129" s="908"/>
      <c r="GGP129" s="908"/>
      <c r="GGQ129" s="908"/>
      <c r="GGR129" s="908"/>
      <c r="GGS129" s="908"/>
      <c r="GGT129" s="908"/>
      <c r="GGU129" s="908"/>
      <c r="GGV129" s="908"/>
      <c r="GGW129" s="908"/>
      <c r="GGX129" s="908"/>
      <c r="GGY129" s="908"/>
      <c r="GGZ129" s="908"/>
      <c r="GHA129" s="908"/>
      <c r="GHB129" s="908"/>
      <c r="GHC129" s="908"/>
      <c r="GHD129" s="908"/>
      <c r="GHE129" s="908"/>
      <c r="GHF129" s="908"/>
      <c r="GHG129" s="908"/>
      <c r="GHH129" s="908"/>
      <c r="GHI129" s="908"/>
      <c r="GHJ129" s="908"/>
      <c r="GHK129" s="908"/>
      <c r="GHL129" s="908"/>
      <c r="GHM129" s="908"/>
      <c r="GHN129" s="908"/>
      <c r="GHO129" s="908"/>
      <c r="GHP129" s="908"/>
      <c r="GHQ129" s="908"/>
      <c r="GHR129" s="908"/>
      <c r="GHS129" s="908"/>
      <c r="GHT129" s="908"/>
      <c r="GHU129" s="908"/>
      <c r="GHV129" s="908"/>
      <c r="GHW129" s="908"/>
      <c r="GHX129" s="908"/>
      <c r="GHY129" s="908"/>
      <c r="GHZ129" s="908"/>
      <c r="GIA129" s="908"/>
      <c r="GIB129" s="908"/>
      <c r="GIC129" s="908"/>
      <c r="GID129" s="908"/>
      <c r="GIE129" s="908"/>
      <c r="GIF129" s="908"/>
      <c r="GIG129" s="908"/>
      <c r="GIH129" s="908"/>
      <c r="GII129" s="908"/>
      <c r="GIJ129" s="908"/>
      <c r="GIK129" s="908"/>
      <c r="GIL129" s="908"/>
      <c r="GIM129" s="908"/>
      <c r="GIN129" s="908"/>
      <c r="GIO129" s="908"/>
      <c r="GIP129" s="908"/>
      <c r="GIQ129" s="908"/>
      <c r="GIR129" s="908"/>
      <c r="GIS129" s="908"/>
      <c r="GIT129" s="908"/>
      <c r="GIU129" s="908"/>
      <c r="GIV129" s="908"/>
      <c r="GIW129" s="908"/>
      <c r="GIX129" s="908"/>
      <c r="GIY129" s="908"/>
      <c r="GIZ129" s="908"/>
      <c r="GJA129" s="908"/>
      <c r="GJB129" s="908"/>
      <c r="GJC129" s="908"/>
      <c r="GJD129" s="908"/>
      <c r="GJE129" s="908"/>
      <c r="GJF129" s="908"/>
      <c r="GJG129" s="908"/>
      <c r="GJH129" s="908"/>
      <c r="GJI129" s="908"/>
      <c r="GJJ129" s="908"/>
      <c r="GJK129" s="908"/>
      <c r="GJL129" s="908"/>
      <c r="GJM129" s="908"/>
      <c r="GJN129" s="908"/>
      <c r="GJO129" s="908"/>
      <c r="GJP129" s="908"/>
      <c r="GJQ129" s="908"/>
      <c r="GJR129" s="908"/>
      <c r="GJS129" s="908"/>
      <c r="GJT129" s="908"/>
      <c r="GJU129" s="908"/>
      <c r="GJV129" s="908"/>
      <c r="GJW129" s="908"/>
      <c r="GJX129" s="908"/>
      <c r="GJY129" s="908"/>
      <c r="GJZ129" s="908"/>
      <c r="GKA129" s="908"/>
      <c r="GKB129" s="908"/>
      <c r="GKC129" s="908"/>
      <c r="GKD129" s="908"/>
      <c r="GKE129" s="908"/>
      <c r="GKF129" s="908"/>
      <c r="GKG129" s="908"/>
      <c r="GKH129" s="908"/>
      <c r="GKI129" s="908"/>
      <c r="GKJ129" s="908"/>
      <c r="GKK129" s="908"/>
      <c r="GKL129" s="908"/>
      <c r="GKM129" s="908"/>
      <c r="GKN129" s="908"/>
      <c r="GKO129" s="908"/>
      <c r="GKP129" s="908"/>
      <c r="GKQ129" s="908"/>
      <c r="GKR129" s="908"/>
      <c r="GKS129" s="908"/>
      <c r="GKT129" s="908"/>
      <c r="GKU129" s="908"/>
      <c r="GKV129" s="908"/>
      <c r="GKW129" s="908"/>
      <c r="GKX129" s="908"/>
      <c r="GKY129" s="908"/>
      <c r="GKZ129" s="908"/>
      <c r="GLA129" s="908"/>
      <c r="GLB129" s="908"/>
      <c r="GLC129" s="908"/>
      <c r="GLD129" s="908"/>
      <c r="GLE129" s="908"/>
      <c r="GLF129" s="908"/>
      <c r="GLG129" s="908"/>
      <c r="GLH129" s="908"/>
      <c r="GLI129" s="908"/>
      <c r="GLJ129" s="908"/>
      <c r="GLK129" s="908"/>
      <c r="GLL129" s="908"/>
      <c r="GLM129" s="908"/>
      <c r="GLN129" s="908"/>
      <c r="GLO129" s="908"/>
      <c r="GLP129" s="908"/>
      <c r="GLQ129" s="908"/>
      <c r="GLR129" s="908"/>
      <c r="GLS129" s="908"/>
      <c r="GLT129" s="908"/>
      <c r="GLU129" s="908"/>
      <c r="GLV129" s="908"/>
      <c r="GLW129" s="908"/>
      <c r="GLX129" s="908"/>
      <c r="GLY129" s="908"/>
      <c r="GLZ129" s="908"/>
      <c r="GMA129" s="908"/>
      <c r="GMB129" s="908"/>
      <c r="GMC129" s="908"/>
      <c r="GMD129" s="908"/>
      <c r="GME129" s="908"/>
      <c r="GMF129" s="908"/>
      <c r="GMG129" s="908"/>
      <c r="GMH129" s="908"/>
      <c r="GMI129" s="908"/>
      <c r="GMJ129" s="908"/>
      <c r="GMK129" s="908"/>
      <c r="GML129" s="908"/>
      <c r="GMM129" s="908"/>
      <c r="GMN129" s="908"/>
      <c r="GMO129" s="908"/>
      <c r="GMP129" s="908"/>
      <c r="GMQ129" s="908"/>
      <c r="GMR129" s="908"/>
      <c r="GMS129" s="908"/>
      <c r="GMT129" s="908"/>
      <c r="GMU129" s="908"/>
      <c r="GMV129" s="908"/>
      <c r="GMW129" s="908"/>
      <c r="GMX129" s="908"/>
      <c r="GMY129" s="908"/>
      <c r="GMZ129" s="908"/>
      <c r="GNA129" s="908"/>
      <c r="GNB129" s="908"/>
      <c r="GNC129" s="908"/>
      <c r="GND129" s="908"/>
      <c r="GNE129" s="908"/>
      <c r="GNF129" s="908"/>
      <c r="GNG129" s="908"/>
      <c r="GNH129" s="908"/>
      <c r="GNI129" s="908"/>
      <c r="GNJ129" s="908"/>
      <c r="GNK129" s="908"/>
      <c r="GNL129" s="908"/>
      <c r="GNM129" s="908"/>
      <c r="GNN129" s="908"/>
      <c r="GNO129" s="908"/>
      <c r="GNP129" s="908"/>
      <c r="GNQ129" s="908"/>
      <c r="GNR129" s="908"/>
      <c r="GNS129" s="908"/>
      <c r="GNT129" s="908"/>
      <c r="GNU129" s="908"/>
      <c r="GNV129" s="908"/>
      <c r="GNW129" s="908"/>
      <c r="GNX129" s="908"/>
      <c r="GNY129" s="908"/>
      <c r="GNZ129" s="908"/>
      <c r="GOA129" s="908"/>
      <c r="GOB129" s="908"/>
      <c r="GOC129" s="908"/>
      <c r="GOD129" s="908"/>
      <c r="GOE129" s="908"/>
      <c r="GOF129" s="908"/>
      <c r="GOG129" s="908"/>
      <c r="GOH129" s="908"/>
      <c r="GOI129" s="908"/>
      <c r="GOJ129" s="908"/>
      <c r="GOK129" s="908"/>
      <c r="GOL129" s="908"/>
      <c r="GOM129" s="908"/>
      <c r="GON129" s="908"/>
      <c r="GOO129" s="908"/>
      <c r="GOP129" s="908"/>
      <c r="GOQ129" s="908"/>
      <c r="GOR129" s="908"/>
      <c r="GOS129" s="908"/>
      <c r="GOT129" s="908"/>
      <c r="GOU129" s="908"/>
      <c r="GOV129" s="908"/>
      <c r="GOW129" s="908"/>
      <c r="GOX129" s="908"/>
      <c r="GOY129" s="908"/>
      <c r="GOZ129" s="908"/>
      <c r="GPA129" s="908"/>
      <c r="GPB129" s="908"/>
      <c r="GPC129" s="908"/>
      <c r="GPD129" s="908"/>
      <c r="GPE129" s="908"/>
      <c r="GPF129" s="908"/>
      <c r="GPG129" s="908"/>
      <c r="GPH129" s="908"/>
      <c r="GPI129" s="908"/>
      <c r="GPJ129" s="908"/>
      <c r="GPK129" s="908"/>
      <c r="GPL129" s="908"/>
      <c r="GPM129" s="908"/>
      <c r="GPN129" s="908"/>
      <c r="GPO129" s="908"/>
      <c r="GPP129" s="908"/>
      <c r="GPQ129" s="908"/>
      <c r="GPR129" s="908"/>
      <c r="GPS129" s="908"/>
      <c r="GPT129" s="908"/>
      <c r="GPU129" s="908"/>
      <c r="GPV129" s="908"/>
      <c r="GPW129" s="908"/>
      <c r="GPX129" s="908"/>
      <c r="GPY129" s="908"/>
      <c r="GPZ129" s="908"/>
      <c r="GQA129" s="908"/>
      <c r="GQB129" s="908"/>
      <c r="GQC129" s="908"/>
      <c r="GQD129" s="908"/>
      <c r="GQE129" s="908"/>
      <c r="GQF129" s="908"/>
      <c r="GQG129" s="908"/>
      <c r="GQH129" s="908"/>
      <c r="GQI129" s="908"/>
      <c r="GQJ129" s="908"/>
      <c r="GQK129" s="908"/>
      <c r="GQL129" s="908"/>
      <c r="GQM129" s="908"/>
      <c r="GQN129" s="908"/>
      <c r="GQO129" s="908"/>
      <c r="GQP129" s="908"/>
      <c r="GQQ129" s="908"/>
      <c r="GQR129" s="908"/>
      <c r="GQS129" s="908"/>
      <c r="GQT129" s="908"/>
      <c r="GQU129" s="908"/>
      <c r="GQV129" s="908"/>
      <c r="GQW129" s="908"/>
      <c r="GQX129" s="908"/>
      <c r="GQY129" s="908"/>
      <c r="GQZ129" s="908"/>
      <c r="GRA129" s="908"/>
      <c r="GRB129" s="908"/>
      <c r="GRC129" s="908"/>
      <c r="GRD129" s="908"/>
      <c r="GRE129" s="908"/>
      <c r="GRF129" s="908"/>
      <c r="GRG129" s="908"/>
      <c r="GRH129" s="908"/>
      <c r="GRI129" s="908"/>
      <c r="GRJ129" s="908"/>
      <c r="GRK129" s="908"/>
      <c r="GRL129" s="908"/>
      <c r="GRM129" s="908"/>
      <c r="GRN129" s="908"/>
      <c r="GRO129" s="908"/>
      <c r="GRP129" s="908"/>
      <c r="GRQ129" s="908"/>
      <c r="GRR129" s="908"/>
      <c r="GRS129" s="908"/>
      <c r="GRT129" s="908"/>
      <c r="GRU129" s="908"/>
      <c r="GRV129" s="908"/>
      <c r="GRW129" s="908"/>
      <c r="GRX129" s="908"/>
      <c r="GRY129" s="908"/>
      <c r="GRZ129" s="908"/>
      <c r="GSA129" s="908"/>
      <c r="GSB129" s="908"/>
      <c r="GSC129" s="908"/>
      <c r="GSD129" s="908"/>
      <c r="GSE129" s="908"/>
      <c r="GSF129" s="908"/>
      <c r="GSG129" s="908"/>
      <c r="GSH129" s="908"/>
      <c r="GSI129" s="908"/>
      <c r="GSJ129" s="908"/>
      <c r="GSK129" s="908"/>
      <c r="GSL129" s="908"/>
      <c r="GSM129" s="908"/>
      <c r="GSN129" s="908"/>
      <c r="GSO129" s="908"/>
      <c r="GSP129" s="908"/>
      <c r="GSQ129" s="908"/>
      <c r="GSR129" s="908"/>
      <c r="GSS129" s="908"/>
      <c r="GST129" s="908"/>
      <c r="GSU129" s="908"/>
      <c r="GSV129" s="908"/>
      <c r="GSW129" s="908"/>
      <c r="GSX129" s="908"/>
      <c r="GSY129" s="908"/>
      <c r="GSZ129" s="908"/>
      <c r="GTA129" s="908"/>
      <c r="GTB129" s="908"/>
      <c r="GTC129" s="908"/>
      <c r="GTD129" s="908"/>
      <c r="GTE129" s="908"/>
      <c r="GTF129" s="908"/>
      <c r="GTG129" s="908"/>
      <c r="GTH129" s="908"/>
      <c r="GTI129" s="908"/>
      <c r="GTJ129" s="908"/>
      <c r="GTK129" s="908"/>
      <c r="GTL129" s="908"/>
      <c r="GTM129" s="908"/>
      <c r="GTN129" s="908"/>
      <c r="GTO129" s="908"/>
      <c r="GTP129" s="908"/>
      <c r="GTQ129" s="908"/>
      <c r="GTR129" s="908"/>
      <c r="GTS129" s="908"/>
      <c r="GTT129" s="908"/>
      <c r="GTU129" s="908"/>
      <c r="GTV129" s="908"/>
      <c r="GTW129" s="908"/>
      <c r="GTX129" s="908"/>
      <c r="GTY129" s="908"/>
      <c r="GTZ129" s="908"/>
      <c r="GUA129" s="908"/>
      <c r="GUB129" s="908"/>
      <c r="GUC129" s="908"/>
      <c r="GUD129" s="908"/>
      <c r="GUE129" s="908"/>
      <c r="GUF129" s="908"/>
      <c r="GUG129" s="908"/>
      <c r="GUH129" s="908"/>
      <c r="GUI129" s="908"/>
      <c r="GUJ129" s="908"/>
      <c r="GUK129" s="908"/>
      <c r="GUL129" s="908"/>
      <c r="GUM129" s="908"/>
      <c r="GUN129" s="908"/>
      <c r="GUO129" s="908"/>
      <c r="GUP129" s="908"/>
      <c r="GUQ129" s="908"/>
      <c r="GUR129" s="908"/>
      <c r="GUS129" s="908"/>
      <c r="GUT129" s="908"/>
      <c r="GUU129" s="908"/>
      <c r="GUV129" s="908"/>
      <c r="GUW129" s="908"/>
      <c r="GUX129" s="908"/>
      <c r="GUY129" s="908"/>
      <c r="GUZ129" s="908"/>
      <c r="GVA129" s="908"/>
      <c r="GVB129" s="908"/>
      <c r="GVC129" s="908"/>
      <c r="GVD129" s="908"/>
      <c r="GVE129" s="908"/>
      <c r="GVF129" s="908"/>
      <c r="GVG129" s="908"/>
      <c r="GVH129" s="908"/>
      <c r="GVI129" s="908"/>
      <c r="GVJ129" s="908"/>
      <c r="GVK129" s="908"/>
      <c r="GVL129" s="908"/>
      <c r="GVM129" s="908"/>
      <c r="GVN129" s="908"/>
      <c r="GVO129" s="908"/>
      <c r="GVP129" s="908"/>
      <c r="GVQ129" s="908"/>
      <c r="GVR129" s="908"/>
      <c r="GVS129" s="908"/>
      <c r="GVT129" s="908"/>
      <c r="GVU129" s="908"/>
      <c r="GVV129" s="908"/>
      <c r="GVW129" s="908"/>
      <c r="GVX129" s="908"/>
      <c r="GVY129" s="908"/>
      <c r="GVZ129" s="908"/>
      <c r="GWA129" s="908"/>
      <c r="GWB129" s="908"/>
      <c r="GWC129" s="908"/>
      <c r="GWD129" s="908"/>
      <c r="GWE129" s="908"/>
      <c r="GWF129" s="908"/>
      <c r="GWG129" s="908"/>
      <c r="GWH129" s="908"/>
      <c r="GWI129" s="908"/>
      <c r="GWJ129" s="908"/>
      <c r="GWK129" s="908"/>
      <c r="GWL129" s="908"/>
      <c r="GWM129" s="908"/>
      <c r="GWN129" s="908"/>
      <c r="GWO129" s="908"/>
      <c r="GWP129" s="908"/>
      <c r="GWQ129" s="908"/>
      <c r="GWR129" s="908"/>
      <c r="GWS129" s="908"/>
      <c r="GWT129" s="908"/>
      <c r="GWU129" s="908"/>
      <c r="GWV129" s="908"/>
      <c r="GWW129" s="908"/>
      <c r="GWX129" s="908"/>
      <c r="GWY129" s="908"/>
      <c r="GWZ129" s="908"/>
      <c r="GXA129" s="908"/>
      <c r="GXB129" s="908"/>
      <c r="GXC129" s="908"/>
      <c r="GXD129" s="908"/>
      <c r="GXE129" s="908"/>
      <c r="GXF129" s="908"/>
      <c r="GXG129" s="908"/>
      <c r="GXH129" s="908"/>
      <c r="GXI129" s="908"/>
      <c r="GXJ129" s="908"/>
      <c r="GXK129" s="908"/>
      <c r="GXL129" s="908"/>
      <c r="GXM129" s="908"/>
      <c r="GXN129" s="908"/>
      <c r="GXO129" s="908"/>
      <c r="GXP129" s="908"/>
      <c r="GXQ129" s="908"/>
      <c r="GXR129" s="908"/>
      <c r="GXS129" s="908"/>
      <c r="GXT129" s="908"/>
      <c r="GXU129" s="908"/>
      <c r="GXV129" s="908"/>
      <c r="GXW129" s="908"/>
      <c r="GXX129" s="908"/>
      <c r="GXY129" s="908"/>
      <c r="GXZ129" s="908"/>
      <c r="GYA129" s="908"/>
      <c r="GYB129" s="908"/>
      <c r="GYC129" s="908"/>
      <c r="GYD129" s="908"/>
      <c r="GYE129" s="908"/>
      <c r="GYF129" s="908"/>
      <c r="GYG129" s="908"/>
      <c r="GYH129" s="908"/>
      <c r="GYI129" s="908"/>
      <c r="GYJ129" s="908"/>
      <c r="GYK129" s="908"/>
      <c r="GYL129" s="908"/>
      <c r="GYM129" s="908"/>
      <c r="GYN129" s="908"/>
      <c r="GYO129" s="908"/>
      <c r="GYP129" s="908"/>
      <c r="GYQ129" s="908"/>
      <c r="GYR129" s="908"/>
      <c r="GYS129" s="908"/>
      <c r="GYT129" s="908"/>
      <c r="GYU129" s="908"/>
      <c r="GYV129" s="908"/>
      <c r="GYW129" s="908"/>
      <c r="GYX129" s="908"/>
      <c r="GYY129" s="908"/>
      <c r="GYZ129" s="908"/>
      <c r="GZA129" s="908"/>
      <c r="GZB129" s="908"/>
      <c r="GZC129" s="908"/>
      <c r="GZD129" s="908"/>
      <c r="GZE129" s="908"/>
      <c r="GZF129" s="908"/>
      <c r="GZG129" s="908"/>
      <c r="GZH129" s="908"/>
      <c r="GZI129" s="908"/>
      <c r="GZJ129" s="908"/>
      <c r="GZK129" s="908"/>
      <c r="GZL129" s="908"/>
      <c r="GZM129" s="908"/>
      <c r="GZN129" s="908"/>
      <c r="GZO129" s="908"/>
      <c r="GZP129" s="908"/>
      <c r="GZQ129" s="908"/>
      <c r="GZR129" s="908"/>
      <c r="GZS129" s="908"/>
      <c r="GZT129" s="908"/>
      <c r="GZU129" s="908"/>
      <c r="GZV129" s="908"/>
      <c r="GZW129" s="908"/>
      <c r="GZX129" s="908"/>
      <c r="GZY129" s="908"/>
      <c r="GZZ129" s="908"/>
      <c r="HAA129" s="908"/>
      <c r="HAB129" s="908"/>
      <c r="HAC129" s="908"/>
      <c r="HAD129" s="908"/>
      <c r="HAE129" s="908"/>
      <c r="HAF129" s="908"/>
      <c r="HAG129" s="908"/>
      <c r="HAH129" s="908"/>
      <c r="HAI129" s="908"/>
      <c r="HAJ129" s="908"/>
      <c r="HAK129" s="908"/>
      <c r="HAL129" s="908"/>
      <c r="HAM129" s="908"/>
      <c r="HAN129" s="908"/>
      <c r="HAO129" s="908"/>
      <c r="HAP129" s="908"/>
      <c r="HAQ129" s="908"/>
      <c r="HAR129" s="908"/>
      <c r="HAS129" s="908"/>
      <c r="HAT129" s="908"/>
      <c r="HAU129" s="908"/>
      <c r="HAV129" s="908"/>
      <c r="HAW129" s="908"/>
      <c r="HAX129" s="908"/>
      <c r="HAY129" s="908"/>
      <c r="HAZ129" s="908"/>
      <c r="HBA129" s="908"/>
      <c r="HBB129" s="908"/>
      <c r="HBC129" s="908"/>
      <c r="HBD129" s="908"/>
      <c r="HBE129" s="908"/>
      <c r="HBF129" s="908"/>
      <c r="HBG129" s="908"/>
      <c r="HBH129" s="908"/>
      <c r="HBI129" s="908"/>
      <c r="HBJ129" s="908"/>
      <c r="HBK129" s="908"/>
      <c r="HBL129" s="908"/>
      <c r="HBM129" s="908"/>
      <c r="HBN129" s="908"/>
      <c r="HBO129" s="908"/>
      <c r="HBP129" s="908"/>
      <c r="HBQ129" s="908"/>
      <c r="HBR129" s="908"/>
      <c r="HBS129" s="908"/>
      <c r="HBT129" s="908"/>
      <c r="HBU129" s="908"/>
      <c r="HBV129" s="908"/>
      <c r="HBW129" s="908"/>
      <c r="HBX129" s="908"/>
      <c r="HBY129" s="908"/>
      <c r="HBZ129" s="908"/>
      <c r="HCA129" s="908"/>
      <c r="HCB129" s="908"/>
      <c r="HCC129" s="908"/>
      <c r="HCD129" s="908"/>
      <c r="HCE129" s="908"/>
      <c r="HCF129" s="908"/>
      <c r="HCG129" s="908"/>
      <c r="HCH129" s="908"/>
      <c r="HCI129" s="908"/>
      <c r="HCJ129" s="908"/>
      <c r="HCK129" s="908"/>
      <c r="HCL129" s="908"/>
      <c r="HCM129" s="908"/>
      <c r="HCN129" s="908"/>
      <c r="HCO129" s="908"/>
      <c r="HCP129" s="908"/>
      <c r="HCQ129" s="908"/>
      <c r="HCR129" s="908"/>
      <c r="HCS129" s="908"/>
      <c r="HCT129" s="908"/>
      <c r="HCU129" s="908"/>
      <c r="HCV129" s="908"/>
      <c r="HCW129" s="908"/>
      <c r="HCX129" s="908"/>
      <c r="HCY129" s="908"/>
      <c r="HCZ129" s="908"/>
      <c r="HDA129" s="908"/>
      <c r="HDB129" s="908"/>
      <c r="HDC129" s="908"/>
      <c r="HDD129" s="908"/>
      <c r="HDE129" s="908"/>
      <c r="HDF129" s="908"/>
      <c r="HDG129" s="908"/>
      <c r="HDH129" s="908"/>
      <c r="HDI129" s="908"/>
      <c r="HDJ129" s="908"/>
      <c r="HDK129" s="908"/>
      <c r="HDL129" s="908"/>
      <c r="HDM129" s="908"/>
      <c r="HDN129" s="908"/>
      <c r="HDO129" s="908"/>
      <c r="HDP129" s="908"/>
      <c r="HDQ129" s="908"/>
      <c r="HDR129" s="908"/>
      <c r="HDS129" s="908"/>
      <c r="HDT129" s="908"/>
      <c r="HDU129" s="908"/>
      <c r="HDV129" s="908"/>
      <c r="HDW129" s="908"/>
      <c r="HDX129" s="908"/>
      <c r="HDY129" s="908"/>
      <c r="HDZ129" s="908"/>
      <c r="HEA129" s="908"/>
      <c r="HEB129" s="908"/>
      <c r="HEC129" s="908"/>
      <c r="HED129" s="908"/>
      <c r="HEE129" s="908"/>
      <c r="HEF129" s="908"/>
      <c r="HEG129" s="908"/>
      <c r="HEH129" s="908"/>
      <c r="HEI129" s="908"/>
      <c r="HEJ129" s="908"/>
      <c r="HEK129" s="908"/>
      <c r="HEL129" s="908"/>
      <c r="HEM129" s="908"/>
      <c r="HEN129" s="908"/>
      <c r="HEO129" s="908"/>
      <c r="HEP129" s="908"/>
      <c r="HEQ129" s="908"/>
      <c r="HER129" s="908"/>
      <c r="HES129" s="908"/>
      <c r="HET129" s="908"/>
      <c r="HEU129" s="908"/>
      <c r="HEV129" s="908"/>
      <c r="HEW129" s="908"/>
      <c r="HEX129" s="908"/>
      <c r="HEY129" s="908"/>
      <c r="HEZ129" s="908"/>
      <c r="HFA129" s="908"/>
      <c r="HFB129" s="908"/>
      <c r="HFC129" s="908"/>
      <c r="HFD129" s="908"/>
      <c r="HFE129" s="908"/>
      <c r="HFF129" s="908"/>
      <c r="HFG129" s="908"/>
      <c r="HFH129" s="908"/>
      <c r="HFI129" s="908"/>
      <c r="HFJ129" s="908"/>
      <c r="HFK129" s="908"/>
      <c r="HFL129" s="908"/>
      <c r="HFM129" s="908"/>
      <c r="HFN129" s="908"/>
      <c r="HFO129" s="908"/>
      <c r="HFP129" s="908"/>
      <c r="HFQ129" s="908"/>
      <c r="HFR129" s="908"/>
      <c r="HFS129" s="908"/>
      <c r="HFT129" s="908"/>
      <c r="HFU129" s="908"/>
      <c r="HFV129" s="908"/>
      <c r="HFW129" s="908"/>
      <c r="HFX129" s="908"/>
      <c r="HFY129" s="908"/>
      <c r="HFZ129" s="908"/>
      <c r="HGA129" s="908"/>
      <c r="HGB129" s="908"/>
      <c r="HGC129" s="908"/>
      <c r="HGD129" s="908"/>
      <c r="HGE129" s="908"/>
      <c r="HGF129" s="908"/>
      <c r="HGG129" s="908"/>
      <c r="HGH129" s="908"/>
      <c r="HGI129" s="908"/>
      <c r="HGJ129" s="908"/>
      <c r="HGK129" s="908"/>
      <c r="HGL129" s="908"/>
      <c r="HGM129" s="908"/>
      <c r="HGN129" s="908"/>
      <c r="HGO129" s="908"/>
      <c r="HGP129" s="908"/>
      <c r="HGQ129" s="908"/>
      <c r="HGR129" s="908"/>
      <c r="HGS129" s="908"/>
      <c r="HGT129" s="908"/>
      <c r="HGU129" s="908"/>
      <c r="HGV129" s="908"/>
      <c r="HGW129" s="908"/>
      <c r="HGX129" s="908"/>
      <c r="HGY129" s="908"/>
      <c r="HGZ129" s="908"/>
      <c r="HHA129" s="908"/>
      <c r="HHB129" s="908"/>
      <c r="HHC129" s="908"/>
      <c r="HHD129" s="908"/>
      <c r="HHE129" s="908"/>
      <c r="HHF129" s="908"/>
      <c r="HHG129" s="908"/>
      <c r="HHH129" s="908"/>
      <c r="HHI129" s="908"/>
      <c r="HHJ129" s="908"/>
      <c r="HHK129" s="908"/>
      <c r="HHL129" s="908"/>
      <c r="HHM129" s="908"/>
      <c r="HHN129" s="908"/>
      <c r="HHO129" s="908"/>
      <c r="HHP129" s="908"/>
      <c r="HHQ129" s="908"/>
      <c r="HHR129" s="908"/>
      <c r="HHS129" s="908"/>
      <c r="HHT129" s="908"/>
      <c r="HHU129" s="908"/>
      <c r="HHV129" s="908"/>
      <c r="HHW129" s="908"/>
      <c r="HHX129" s="908"/>
      <c r="HHY129" s="908"/>
      <c r="HHZ129" s="908"/>
      <c r="HIA129" s="908"/>
      <c r="HIB129" s="908"/>
      <c r="HIC129" s="908"/>
      <c r="HID129" s="908"/>
      <c r="HIE129" s="908"/>
      <c r="HIF129" s="908"/>
      <c r="HIG129" s="908"/>
      <c r="HIH129" s="908"/>
      <c r="HII129" s="908"/>
      <c r="HIJ129" s="908"/>
      <c r="HIK129" s="908"/>
      <c r="HIL129" s="908"/>
      <c r="HIM129" s="908"/>
      <c r="HIN129" s="908"/>
      <c r="HIO129" s="908"/>
      <c r="HIP129" s="908"/>
      <c r="HIQ129" s="908"/>
      <c r="HIR129" s="908"/>
      <c r="HIS129" s="908"/>
      <c r="HIT129" s="908"/>
      <c r="HIU129" s="908"/>
      <c r="HIV129" s="908"/>
      <c r="HIW129" s="908"/>
      <c r="HIX129" s="908"/>
      <c r="HIY129" s="908"/>
      <c r="HIZ129" s="908"/>
      <c r="HJA129" s="908"/>
      <c r="HJB129" s="908"/>
      <c r="HJC129" s="908"/>
      <c r="HJD129" s="908"/>
      <c r="HJE129" s="908"/>
      <c r="HJF129" s="908"/>
      <c r="HJG129" s="908"/>
      <c r="HJH129" s="908"/>
      <c r="HJI129" s="908"/>
      <c r="HJJ129" s="908"/>
      <c r="HJK129" s="908"/>
      <c r="HJL129" s="908"/>
      <c r="HJM129" s="908"/>
      <c r="HJN129" s="908"/>
      <c r="HJO129" s="908"/>
      <c r="HJP129" s="908"/>
      <c r="HJQ129" s="908"/>
      <c r="HJR129" s="908"/>
      <c r="HJS129" s="908"/>
      <c r="HJT129" s="908"/>
      <c r="HJU129" s="908"/>
      <c r="HJV129" s="908"/>
      <c r="HJW129" s="908"/>
      <c r="HJX129" s="908"/>
      <c r="HJY129" s="908"/>
      <c r="HJZ129" s="908"/>
      <c r="HKA129" s="908"/>
      <c r="HKB129" s="908"/>
      <c r="HKC129" s="908"/>
      <c r="HKD129" s="908"/>
      <c r="HKE129" s="908"/>
      <c r="HKF129" s="908"/>
      <c r="HKG129" s="908"/>
      <c r="HKH129" s="908"/>
      <c r="HKI129" s="908"/>
      <c r="HKJ129" s="908"/>
      <c r="HKK129" s="908"/>
      <c r="HKL129" s="908"/>
      <c r="HKM129" s="908"/>
      <c r="HKN129" s="908"/>
      <c r="HKO129" s="908"/>
      <c r="HKP129" s="908"/>
      <c r="HKQ129" s="908"/>
      <c r="HKR129" s="908"/>
      <c r="HKS129" s="908"/>
      <c r="HKT129" s="908"/>
      <c r="HKU129" s="908"/>
      <c r="HKV129" s="908"/>
      <c r="HKW129" s="908"/>
      <c r="HKX129" s="908"/>
      <c r="HKY129" s="908"/>
      <c r="HKZ129" s="908"/>
      <c r="HLA129" s="908"/>
      <c r="HLB129" s="908"/>
      <c r="HLC129" s="908"/>
      <c r="HLD129" s="908"/>
      <c r="HLE129" s="908"/>
      <c r="HLF129" s="908"/>
      <c r="HLG129" s="908"/>
      <c r="HLH129" s="908"/>
      <c r="HLI129" s="908"/>
      <c r="HLJ129" s="908"/>
      <c r="HLK129" s="908"/>
      <c r="HLL129" s="908"/>
      <c r="HLM129" s="908"/>
      <c r="HLN129" s="908"/>
      <c r="HLO129" s="908"/>
      <c r="HLP129" s="908"/>
      <c r="HLQ129" s="908"/>
      <c r="HLR129" s="908"/>
      <c r="HLS129" s="908"/>
      <c r="HLT129" s="908"/>
      <c r="HLU129" s="908"/>
      <c r="HLV129" s="908"/>
      <c r="HLW129" s="908"/>
      <c r="HLX129" s="908"/>
      <c r="HLY129" s="908"/>
      <c r="HLZ129" s="908"/>
      <c r="HMA129" s="908"/>
      <c r="HMB129" s="908"/>
      <c r="HMC129" s="908"/>
      <c r="HMD129" s="908"/>
      <c r="HME129" s="908"/>
      <c r="HMF129" s="908"/>
      <c r="HMG129" s="908"/>
      <c r="HMH129" s="908"/>
      <c r="HMI129" s="908"/>
      <c r="HMJ129" s="908"/>
      <c r="HMK129" s="908"/>
      <c r="HML129" s="908"/>
      <c r="HMM129" s="908"/>
      <c r="HMN129" s="908"/>
      <c r="HMO129" s="908"/>
      <c r="HMP129" s="908"/>
      <c r="HMQ129" s="908"/>
      <c r="HMR129" s="908"/>
      <c r="HMS129" s="908"/>
      <c r="HMT129" s="908"/>
      <c r="HMU129" s="908"/>
      <c r="HMV129" s="908"/>
      <c r="HMW129" s="908"/>
      <c r="HMX129" s="908"/>
      <c r="HMY129" s="908"/>
      <c r="HMZ129" s="908"/>
      <c r="HNA129" s="908"/>
      <c r="HNB129" s="908"/>
      <c r="HNC129" s="908"/>
      <c r="HND129" s="908"/>
      <c r="HNE129" s="908"/>
      <c r="HNF129" s="908"/>
      <c r="HNG129" s="908"/>
      <c r="HNH129" s="908"/>
      <c r="HNI129" s="908"/>
      <c r="HNJ129" s="908"/>
      <c r="HNK129" s="908"/>
      <c r="HNL129" s="908"/>
      <c r="HNM129" s="908"/>
      <c r="HNN129" s="908"/>
      <c r="HNO129" s="908"/>
      <c r="HNP129" s="908"/>
      <c r="HNQ129" s="908"/>
      <c r="HNR129" s="908"/>
      <c r="HNS129" s="908"/>
      <c r="HNT129" s="908"/>
      <c r="HNU129" s="908"/>
      <c r="HNV129" s="908"/>
      <c r="HNW129" s="908"/>
      <c r="HNX129" s="908"/>
      <c r="HNY129" s="908"/>
      <c r="HNZ129" s="908"/>
      <c r="HOA129" s="908"/>
      <c r="HOB129" s="908"/>
      <c r="HOC129" s="908"/>
      <c r="HOD129" s="908"/>
      <c r="HOE129" s="908"/>
      <c r="HOF129" s="908"/>
      <c r="HOG129" s="908"/>
      <c r="HOH129" s="908"/>
      <c r="HOI129" s="908"/>
      <c r="HOJ129" s="908"/>
      <c r="HOK129" s="908"/>
      <c r="HOL129" s="908"/>
      <c r="HOM129" s="908"/>
      <c r="HON129" s="908"/>
      <c r="HOO129" s="908"/>
      <c r="HOP129" s="908"/>
      <c r="HOQ129" s="908"/>
      <c r="HOR129" s="908"/>
      <c r="HOS129" s="908"/>
      <c r="HOT129" s="908"/>
      <c r="HOU129" s="908"/>
      <c r="HOV129" s="908"/>
      <c r="HOW129" s="908"/>
      <c r="HOX129" s="908"/>
      <c r="HOY129" s="908"/>
      <c r="HOZ129" s="908"/>
      <c r="HPA129" s="908"/>
      <c r="HPB129" s="908"/>
      <c r="HPC129" s="908"/>
      <c r="HPD129" s="908"/>
      <c r="HPE129" s="908"/>
      <c r="HPF129" s="908"/>
      <c r="HPG129" s="908"/>
      <c r="HPH129" s="908"/>
      <c r="HPI129" s="908"/>
      <c r="HPJ129" s="908"/>
      <c r="HPK129" s="908"/>
      <c r="HPL129" s="908"/>
      <c r="HPM129" s="908"/>
      <c r="HPN129" s="908"/>
      <c r="HPO129" s="908"/>
      <c r="HPP129" s="908"/>
      <c r="HPQ129" s="908"/>
      <c r="HPR129" s="908"/>
      <c r="HPS129" s="908"/>
      <c r="HPT129" s="908"/>
      <c r="HPU129" s="908"/>
      <c r="HPV129" s="908"/>
      <c r="HPW129" s="908"/>
      <c r="HPX129" s="908"/>
      <c r="HPY129" s="908"/>
      <c r="HPZ129" s="908"/>
      <c r="HQA129" s="908"/>
      <c r="HQB129" s="908"/>
      <c r="HQC129" s="908"/>
      <c r="HQD129" s="908"/>
      <c r="HQE129" s="908"/>
      <c r="HQF129" s="908"/>
      <c r="HQG129" s="908"/>
      <c r="HQH129" s="908"/>
      <c r="HQI129" s="908"/>
      <c r="HQJ129" s="908"/>
      <c r="HQK129" s="908"/>
      <c r="HQL129" s="908"/>
      <c r="HQM129" s="908"/>
      <c r="HQN129" s="908"/>
      <c r="HQO129" s="908"/>
      <c r="HQP129" s="908"/>
      <c r="HQQ129" s="908"/>
      <c r="HQR129" s="908"/>
      <c r="HQS129" s="908"/>
      <c r="HQT129" s="908"/>
      <c r="HQU129" s="908"/>
      <c r="HQV129" s="908"/>
      <c r="HQW129" s="908"/>
      <c r="HQX129" s="908"/>
      <c r="HQY129" s="908"/>
      <c r="HQZ129" s="908"/>
      <c r="HRA129" s="908"/>
      <c r="HRB129" s="908"/>
      <c r="HRC129" s="908"/>
      <c r="HRD129" s="908"/>
      <c r="HRE129" s="908"/>
      <c r="HRF129" s="908"/>
      <c r="HRG129" s="908"/>
      <c r="HRH129" s="908"/>
      <c r="HRI129" s="908"/>
      <c r="HRJ129" s="908"/>
      <c r="HRK129" s="908"/>
      <c r="HRL129" s="908"/>
      <c r="HRM129" s="908"/>
      <c r="HRN129" s="908"/>
      <c r="HRO129" s="908"/>
      <c r="HRP129" s="908"/>
      <c r="HRQ129" s="908"/>
      <c r="HRR129" s="908"/>
      <c r="HRS129" s="908"/>
      <c r="HRT129" s="908"/>
      <c r="HRU129" s="908"/>
      <c r="HRV129" s="908"/>
      <c r="HRW129" s="908"/>
      <c r="HRX129" s="908"/>
      <c r="HRY129" s="908"/>
      <c r="HRZ129" s="908"/>
      <c r="HSA129" s="908"/>
      <c r="HSB129" s="908"/>
      <c r="HSC129" s="908"/>
      <c r="HSD129" s="908"/>
      <c r="HSE129" s="908"/>
      <c r="HSF129" s="908"/>
      <c r="HSG129" s="908"/>
      <c r="HSH129" s="908"/>
      <c r="HSI129" s="908"/>
      <c r="HSJ129" s="908"/>
      <c r="HSK129" s="908"/>
      <c r="HSL129" s="908"/>
      <c r="HSM129" s="908"/>
      <c r="HSN129" s="908"/>
      <c r="HSO129" s="908"/>
      <c r="HSP129" s="908"/>
      <c r="HSQ129" s="908"/>
      <c r="HSR129" s="908"/>
      <c r="HSS129" s="908"/>
      <c r="HST129" s="908"/>
      <c r="HSU129" s="908"/>
      <c r="HSV129" s="908"/>
      <c r="HSW129" s="908"/>
      <c r="HSX129" s="908"/>
      <c r="HSY129" s="908"/>
      <c r="HSZ129" s="908"/>
      <c r="HTA129" s="908"/>
      <c r="HTB129" s="908"/>
      <c r="HTC129" s="908"/>
      <c r="HTD129" s="908"/>
      <c r="HTE129" s="908"/>
      <c r="HTF129" s="908"/>
      <c r="HTG129" s="908"/>
      <c r="HTH129" s="908"/>
      <c r="HTI129" s="908"/>
      <c r="HTJ129" s="908"/>
      <c r="HTK129" s="908"/>
      <c r="HTL129" s="908"/>
      <c r="HTM129" s="908"/>
      <c r="HTN129" s="908"/>
      <c r="HTO129" s="908"/>
      <c r="HTP129" s="908"/>
      <c r="HTQ129" s="908"/>
      <c r="HTR129" s="908"/>
      <c r="HTS129" s="908"/>
      <c r="HTT129" s="908"/>
      <c r="HTU129" s="908"/>
      <c r="HTV129" s="908"/>
      <c r="HTW129" s="908"/>
      <c r="HTX129" s="908"/>
      <c r="HTY129" s="908"/>
      <c r="HTZ129" s="908"/>
      <c r="HUA129" s="908"/>
      <c r="HUB129" s="908"/>
      <c r="HUC129" s="908"/>
      <c r="HUD129" s="908"/>
      <c r="HUE129" s="908"/>
      <c r="HUF129" s="908"/>
      <c r="HUG129" s="908"/>
      <c r="HUH129" s="908"/>
      <c r="HUI129" s="908"/>
      <c r="HUJ129" s="908"/>
      <c r="HUK129" s="908"/>
      <c r="HUL129" s="908"/>
      <c r="HUM129" s="908"/>
      <c r="HUN129" s="908"/>
      <c r="HUO129" s="908"/>
      <c r="HUP129" s="908"/>
      <c r="HUQ129" s="908"/>
      <c r="HUR129" s="908"/>
      <c r="HUS129" s="908"/>
      <c r="HUT129" s="908"/>
      <c r="HUU129" s="908"/>
      <c r="HUV129" s="908"/>
      <c r="HUW129" s="908"/>
      <c r="HUX129" s="908"/>
      <c r="HUY129" s="908"/>
      <c r="HUZ129" s="908"/>
      <c r="HVA129" s="908"/>
      <c r="HVB129" s="908"/>
      <c r="HVC129" s="908"/>
      <c r="HVD129" s="908"/>
      <c r="HVE129" s="908"/>
      <c r="HVF129" s="908"/>
      <c r="HVG129" s="908"/>
      <c r="HVH129" s="908"/>
      <c r="HVI129" s="908"/>
      <c r="HVJ129" s="908"/>
      <c r="HVK129" s="908"/>
      <c r="HVL129" s="908"/>
      <c r="HVM129" s="908"/>
      <c r="HVN129" s="908"/>
      <c r="HVO129" s="908"/>
      <c r="HVP129" s="908"/>
      <c r="HVQ129" s="908"/>
      <c r="HVR129" s="908"/>
      <c r="HVS129" s="908"/>
      <c r="HVT129" s="908"/>
      <c r="HVU129" s="908"/>
      <c r="HVV129" s="908"/>
      <c r="HVW129" s="908"/>
      <c r="HVX129" s="908"/>
      <c r="HVY129" s="908"/>
      <c r="HVZ129" s="908"/>
      <c r="HWA129" s="908"/>
      <c r="HWB129" s="908"/>
      <c r="HWC129" s="908"/>
      <c r="HWD129" s="908"/>
      <c r="HWE129" s="908"/>
      <c r="HWF129" s="908"/>
      <c r="HWG129" s="908"/>
      <c r="HWH129" s="908"/>
      <c r="HWI129" s="908"/>
      <c r="HWJ129" s="908"/>
      <c r="HWK129" s="908"/>
      <c r="HWL129" s="908"/>
      <c r="HWM129" s="908"/>
      <c r="HWN129" s="908"/>
      <c r="HWO129" s="908"/>
      <c r="HWP129" s="908"/>
      <c r="HWQ129" s="908"/>
      <c r="HWR129" s="908"/>
      <c r="HWS129" s="908"/>
      <c r="HWT129" s="908"/>
      <c r="HWU129" s="908"/>
      <c r="HWV129" s="908"/>
      <c r="HWW129" s="908"/>
      <c r="HWX129" s="908"/>
      <c r="HWY129" s="908"/>
      <c r="HWZ129" s="908"/>
      <c r="HXA129" s="908"/>
      <c r="HXB129" s="908"/>
      <c r="HXC129" s="908"/>
      <c r="HXD129" s="908"/>
      <c r="HXE129" s="908"/>
      <c r="HXF129" s="908"/>
      <c r="HXG129" s="908"/>
      <c r="HXH129" s="908"/>
      <c r="HXI129" s="908"/>
      <c r="HXJ129" s="908"/>
      <c r="HXK129" s="908"/>
      <c r="HXL129" s="908"/>
      <c r="HXM129" s="908"/>
      <c r="HXN129" s="908"/>
      <c r="HXO129" s="908"/>
      <c r="HXP129" s="908"/>
      <c r="HXQ129" s="908"/>
      <c r="HXR129" s="908"/>
      <c r="HXS129" s="908"/>
      <c r="HXT129" s="908"/>
      <c r="HXU129" s="908"/>
      <c r="HXV129" s="908"/>
      <c r="HXW129" s="908"/>
      <c r="HXX129" s="908"/>
      <c r="HXY129" s="908"/>
      <c r="HXZ129" s="908"/>
      <c r="HYA129" s="908"/>
      <c r="HYB129" s="908"/>
      <c r="HYC129" s="908"/>
      <c r="HYD129" s="908"/>
      <c r="HYE129" s="908"/>
      <c r="HYF129" s="908"/>
      <c r="HYG129" s="908"/>
      <c r="HYH129" s="908"/>
      <c r="HYI129" s="908"/>
      <c r="HYJ129" s="908"/>
      <c r="HYK129" s="908"/>
      <c r="HYL129" s="908"/>
      <c r="HYM129" s="908"/>
      <c r="HYN129" s="908"/>
      <c r="HYO129" s="908"/>
      <c r="HYP129" s="908"/>
      <c r="HYQ129" s="908"/>
      <c r="HYR129" s="908"/>
      <c r="HYS129" s="908"/>
      <c r="HYT129" s="908"/>
      <c r="HYU129" s="908"/>
      <c r="HYV129" s="908"/>
      <c r="HYW129" s="908"/>
      <c r="HYX129" s="908"/>
      <c r="HYY129" s="908"/>
      <c r="HYZ129" s="908"/>
      <c r="HZA129" s="908"/>
      <c r="HZB129" s="908"/>
      <c r="HZC129" s="908"/>
      <c r="HZD129" s="908"/>
      <c r="HZE129" s="908"/>
      <c r="HZF129" s="908"/>
      <c r="HZG129" s="908"/>
      <c r="HZH129" s="908"/>
      <c r="HZI129" s="908"/>
      <c r="HZJ129" s="908"/>
      <c r="HZK129" s="908"/>
      <c r="HZL129" s="908"/>
      <c r="HZM129" s="908"/>
      <c r="HZN129" s="908"/>
      <c r="HZO129" s="908"/>
      <c r="HZP129" s="908"/>
      <c r="HZQ129" s="908"/>
      <c r="HZR129" s="908"/>
      <c r="HZS129" s="908"/>
      <c r="HZT129" s="908"/>
      <c r="HZU129" s="908"/>
      <c r="HZV129" s="908"/>
      <c r="HZW129" s="908"/>
      <c r="HZX129" s="908"/>
      <c r="HZY129" s="908"/>
      <c r="HZZ129" s="908"/>
      <c r="IAA129" s="908"/>
      <c r="IAB129" s="908"/>
      <c r="IAC129" s="908"/>
      <c r="IAD129" s="908"/>
      <c r="IAE129" s="908"/>
      <c r="IAF129" s="908"/>
      <c r="IAG129" s="908"/>
      <c r="IAH129" s="908"/>
      <c r="IAI129" s="908"/>
      <c r="IAJ129" s="908"/>
      <c r="IAK129" s="908"/>
      <c r="IAL129" s="908"/>
      <c r="IAM129" s="908"/>
      <c r="IAN129" s="908"/>
      <c r="IAO129" s="908"/>
      <c r="IAP129" s="908"/>
      <c r="IAQ129" s="908"/>
      <c r="IAR129" s="908"/>
      <c r="IAS129" s="908"/>
      <c r="IAT129" s="908"/>
      <c r="IAU129" s="908"/>
      <c r="IAV129" s="908"/>
      <c r="IAW129" s="908"/>
      <c r="IAX129" s="908"/>
      <c r="IAY129" s="908"/>
      <c r="IAZ129" s="908"/>
      <c r="IBA129" s="908"/>
      <c r="IBB129" s="908"/>
      <c r="IBC129" s="908"/>
      <c r="IBD129" s="908"/>
      <c r="IBE129" s="908"/>
      <c r="IBF129" s="908"/>
      <c r="IBG129" s="908"/>
      <c r="IBH129" s="908"/>
      <c r="IBI129" s="908"/>
      <c r="IBJ129" s="908"/>
      <c r="IBK129" s="908"/>
      <c r="IBL129" s="908"/>
      <c r="IBM129" s="908"/>
      <c r="IBN129" s="908"/>
      <c r="IBO129" s="908"/>
      <c r="IBP129" s="908"/>
      <c r="IBQ129" s="908"/>
      <c r="IBR129" s="908"/>
      <c r="IBS129" s="908"/>
      <c r="IBT129" s="908"/>
      <c r="IBU129" s="908"/>
      <c r="IBV129" s="908"/>
      <c r="IBW129" s="908"/>
      <c r="IBX129" s="908"/>
      <c r="IBY129" s="908"/>
      <c r="IBZ129" s="908"/>
      <c r="ICA129" s="908"/>
      <c r="ICB129" s="908"/>
      <c r="ICC129" s="908"/>
      <c r="ICD129" s="908"/>
      <c r="ICE129" s="908"/>
      <c r="ICF129" s="908"/>
      <c r="ICG129" s="908"/>
      <c r="ICH129" s="908"/>
      <c r="ICI129" s="908"/>
      <c r="ICJ129" s="908"/>
      <c r="ICK129" s="908"/>
      <c r="ICL129" s="908"/>
      <c r="ICM129" s="908"/>
      <c r="ICN129" s="908"/>
      <c r="ICO129" s="908"/>
      <c r="ICP129" s="908"/>
      <c r="ICQ129" s="908"/>
      <c r="ICR129" s="908"/>
      <c r="ICS129" s="908"/>
      <c r="ICT129" s="908"/>
      <c r="ICU129" s="908"/>
      <c r="ICV129" s="908"/>
      <c r="ICW129" s="908"/>
      <c r="ICX129" s="908"/>
      <c r="ICY129" s="908"/>
      <c r="ICZ129" s="908"/>
      <c r="IDA129" s="908"/>
      <c r="IDB129" s="908"/>
      <c r="IDC129" s="908"/>
      <c r="IDD129" s="908"/>
      <c r="IDE129" s="908"/>
      <c r="IDF129" s="908"/>
      <c r="IDG129" s="908"/>
      <c r="IDH129" s="908"/>
      <c r="IDI129" s="908"/>
      <c r="IDJ129" s="908"/>
      <c r="IDK129" s="908"/>
      <c r="IDL129" s="908"/>
      <c r="IDM129" s="908"/>
      <c r="IDN129" s="908"/>
      <c r="IDO129" s="908"/>
      <c r="IDP129" s="908"/>
      <c r="IDQ129" s="908"/>
      <c r="IDR129" s="908"/>
      <c r="IDS129" s="908"/>
      <c r="IDT129" s="908"/>
      <c r="IDU129" s="908"/>
      <c r="IDV129" s="908"/>
      <c r="IDW129" s="908"/>
      <c r="IDX129" s="908"/>
      <c r="IDY129" s="908"/>
      <c r="IDZ129" s="908"/>
      <c r="IEA129" s="908"/>
      <c r="IEB129" s="908"/>
      <c r="IEC129" s="908"/>
      <c r="IED129" s="908"/>
      <c r="IEE129" s="908"/>
      <c r="IEF129" s="908"/>
      <c r="IEG129" s="908"/>
      <c r="IEH129" s="908"/>
      <c r="IEI129" s="908"/>
      <c r="IEJ129" s="908"/>
      <c r="IEK129" s="908"/>
      <c r="IEL129" s="908"/>
      <c r="IEM129" s="908"/>
      <c r="IEN129" s="908"/>
      <c r="IEO129" s="908"/>
      <c r="IEP129" s="908"/>
      <c r="IEQ129" s="908"/>
      <c r="IER129" s="908"/>
      <c r="IES129" s="908"/>
      <c r="IET129" s="908"/>
      <c r="IEU129" s="908"/>
      <c r="IEV129" s="908"/>
      <c r="IEW129" s="908"/>
      <c r="IEX129" s="908"/>
      <c r="IEY129" s="908"/>
      <c r="IEZ129" s="908"/>
      <c r="IFA129" s="908"/>
      <c r="IFB129" s="908"/>
      <c r="IFC129" s="908"/>
      <c r="IFD129" s="908"/>
      <c r="IFE129" s="908"/>
      <c r="IFF129" s="908"/>
      <c r="IFG129" s="908"/>
      <c r="IFH129" s="908"/>
      <c r="IFI129" s="908"/>
      <c r="IFJ129" s="908"/>
      <c r="IFK129" s="908"/>
      <c r="IFL129" s="908"/>
      <c r="IFM129" s="908"/>
      <c r="IFN129" s="908"/>
      <c r="IFO129" s="908"/>
      <c r="IFP129" s="908"/>
      <c r="IFQ129" s="908"/>
      <c r="IFR129" s="908"/>
      <c r="IFS129" s="908"/>
      <c r="IFT129" s="908"/>
      <c r="IFU129" s="908"/>
      <c r="IFV129" s="908"/>
      <c r="IFW129" s="908"/>
      <c r="IFX129" s="908"/>
      <c r="IFY129" s="908"/>
      <c r="IFZ129" s="908"/>
      <c r="IGA129" s="908"/>
      <c r="IGB129" s="908"/>
      <c r="IGC129" s="908"/>
      <c r="IGD129" s="908"/>
      <c r="IGE129" s="908"/>
      <c r="IGF129" s="908"/>
      <c r="IGG129" s="908"/>
      <c r="IGH129" s="908"/>
      <c r="IGI129" s="908"/>
      <c r="IGJ129" s="908"/>
      <c r="IGK129" s="908"/>
      <c r="IGL129" s="908"/>
      <c r="IGM129" s="908"/>
      <c r="IGN129" s="908"/>
      <c r="IGO129" s="908"/>
      <c r="IGP129" s="908"/>
      <c r="IGQ129" s="908"/>
      <c r="IGR129" s="908"/>
      <c r="IGS129" s="908"/>
      <c r="IGT129" s="908"/>
      <c r="IGU129" s="908"/>
      <c r="IGV129" s="908"/>
      <c r="IGW129" s="908"/>
      <c r="IGX129" s="908"/>
      <c r="IGY129" s="908"/>
      <c r="IGZ129" s="908"/>
      <c r="IHA129" s="908"/>
      <c r="IHB129" s="908"/>
      <c r="IHC129" s="908"/>
      <c r="IHD129" s="908"/>
      <c r="IHE129" s="908"/>
      <c r="IHF129" s="908"/>
      <c r="IHG129" s="908"/>
      <c r="IHH129" s="908"/>
      <c r="IHI129" s="908"/>
      <c r="IHJ129" s="908"/>
      <c r="IHK129" s="908"/>
      <c r="IHL129" s="908"/>
      <c r="IHM129" s="908"/>
      <c r="IHN129" s="908"/>
      <c r="IHO129" s="908"/>
      <c r="IHP129" s="908"/>
      <c r="IHQ129" s="908"/>
      <c r="IHR129" s="908"/>
      <c r="IHS129" s="908"/>
      <c r="IHT129" s="908"/>
      <c r="IHU129" s="908"/>
      <c r="IHV129" s="908"/>
      <c r="IHW129" s="908"/>
      <c r="IHX129" s="908"/>
      <c r="IHY129" s="908"/>
      <c r="IHZ129" s="908"/>
      <c r="IIA129" s="908"/>
      <c r="IIB129" s="908"/>
      <c r="IIC129" s="908"/>
      <c r="IID129" s="908"/>
      <c r="IIE129" s="908"/>
      <c r="IIF129" s="908"/>
      <c r="IIG129" s="908"/>
      <c r="IIH129" s="908"/>
      <c r="III129" s="908"/>
      <c r="IIJ129" s="908"/>
      <c r="IIK129" s="908"/>
      <c r="IIL129" s="908"/>
      <c r="IIM129" s="908"/>
      <c r="IIN129" s="908"/>
      <c r="IIO129" s="908"/>
      <c r="IIP129" s="908"/>
      <c r="IIQ129" s="908"/>
      <c r="IIR129" s="908"/>
      <c r="IIS129" s="908"/>
      <c r="IIT129" s="908"/>
      <c r="IIU129" s="908"/>
      <c r="IIV129" s="908"/>
      <c r="IIW129" s="908"/>
      <c r="IIX129" s="908"/>
      <c r="IIY129" s="908"/>
      <c r="IIZ129" s="908"/>
      <c r="IJA129" s="908"/>
      <c r="IJB129" s="908"/>
      <c r="IJC129" s="908"/>
      <c r="IJD129" s="908"/>
      <c r="IJE129" s="908"/>
      <c r="IJF129" s="908"/>
      <c r="IJG129" s="908"/>
      <c r="IJH129" s="908"/>
      <c r="IJI129" s="908"/>
      <c r="IJJ129" s="908"/>
      <c r="IJK129" s="908"/>
      <c r="IJL129" s="908"/>
      <c r="IJM129" s="908"/>
      <c r="IJN129" s="908"/>
      <c r="IJO129" s="908"/>
      <c r="IJP129" s="908"/>
      <c r="IJQ129" s="908"/>
      <c r="IJR129" s="908"/>
      <c r="IJS129" s="908"/>
      <c r="IJT129" s="908"/>
      <c r="IJU129" s="908"/>
      <c r="IJV129" s="908"/>
      <c r="IJW129" s="908"/>
      <c r="IJX129" s="908"/>
      <c r="IJY129" s="908"/>
      <c r="IJZ129" s="908"/>
      <c r="IKA129" s="908"/>
      <c r="IKB129" s="908"/>
      <c r="IKC129" s="908"/>
      <c r="IKD129" s="908"/>
      <c r="IKE129" s="908"/>
      <c r="IKF129" s="908"/>
      <c r="IKG129" s="908"/>
      <c r="IKH129" s="908"/>
      <c r="IKI129" s="908"/>
      <c r="IKJ129" s="908"/>
      <c r="IKK129" s="908"/>
      <c r="IKL129" s="908"/>
      <c r="IKM129" s="908"/>
      <c r="IKN129" s="908"/>
      <c r="IKO129" s="908"/>
      <c r="IKP129" s="908"/>
      <c r="IKQ129" s="908"/>
      <c r="IKR129" s="908"/>
      <c r="IKS129" s="908"/>
      <c r="IKT129" s="908"/>
      <c r="IKU129" s="908"/>
      <c r="IKV129" s="908"/>
      <c r="IKW129" s="908"/>
      <c r="IKX129" s="908"/>
      <c r="IKY129" s="908"/>
      <c r="IKZ129" s="908"/>
      <c r="ILA129" s="908"/>
      <c r="ILB129" s="908"/>
      <c r="ILC129" s="908"/>
      <c r="ILD129" s="908"/>
      <c r="ILE129" s="908"/>
      <c r="ILF129" s="908"/>
      <c r="ILG129" s="908"/>
      <c r="ILH129" s="908"/>
      <c r="ILI129" s="908"/>
      <c r="ILJ129" s="908"/>
      <c r="ILK129" s="908"/>
      <c r="ILL129" s="908"/>
      <c r="ILM129" s="908"/>
      <c r="ILN129" s="908"/>
      <c r="ILO129" s="908"/>
      <c r="ILP129" s="908"/>
      <c r="ILQ129" s="908"/>
      <c r="ILR129" s="908"/>
      <c r="ILS129" s="908"/>
      <c r="ILT129" s="908"/>
      <c r="ILU129" s="908"/>
      <c r="ILV129" s="908"/>
      <c r="ILW129" s="908"/>
      <c r="ILX129" s="908"/>
      <c r="ILY129" s="908"/>
      <c r="ILZ129" s="908"/>
      <c r="IMA129" s="908"/>
      <c r="IMB129" s="908"/>
      <c r="IMC129" s="908"/>
      <c r="IMD129" s="908"/>
      <c r="IME129" s="908"/>
      <c r="IMF129" s="908"/>
      <c r="IMG129" s="908"/>
      <c r="IMH129" s="908"/>
      <c r="IMI129" s="908"/>
      <c r="IMJ129" s="908"/>
      <c r="IMK129" s="908"/>
      <c r="IML129" s="908"/>
      <c r="IMM129" s="908"/>
      <c r="IMN129" s="908"/>
      <c r="IMO129" s="908"/>
      <c r="IMP129" s="908"/>
      <c r="IMQ129" s="908"/>
      <c r="IMR129" s="908"/>
      <c r="IMS129" s="908"/>
      <c r="IMT129" s="908"/>
      <c r="IMU129" s="908"/>
      <c r="IMV129" s="908"/>
      <c r="IMW129" s="908"/>
      <c r="IMX129" s="908"/>
      <c r="IMY129" s="908"/>
      <c r="IMZ129" s="908"/>
      <c r="INA129" s="908"/>
      <c r="INB129" s="908"/>
      <c r="INC129" s="908"/>
      <c r="IND129" s="908"/>
      <c r="INE129" s="908"/>
      <c r="INF129" s="908"/>
      <c r="ING129" s="908"/>
      <c r="INH129" s="908"/>
      <c r="INI129" s="908"/>
      <c r="INJ129" s="908"/>
      <c r="INK129" s="908"/>
      <c r="INL129" s="908"/>
      <c r="INM129" s="908"/>
      <c r="INN129" s="908"/>
      <c r="INO129" s="908"/>
      <c r="INP129" s="908"/>
      <c r="INQ129" s="908"/>
      <c r="INR129" s="908"/>
      <c r="INS129" s="908"/>
      <c r="INT129" s="908"/>
      <c r="INU129" s="908"/>
      <c r="INV129" s="908"/>
      <c r="INW129" s="908"/>
      <c r="INX129" s="908"/>
      <c r="INY129" s="908"/>
      <c r="INZ129" s="908"/>
      <c r="IOA129" s="908"/>
      <c r="IOB129" s="908"/>
      <c r="IOC129" s="908"/>
      <c r="IOD129" s="908"/>
      <c r="IOE129" s="908"/>
      <c r="IOF129" s="908"/>
      <c r="IOG129" s="908"/>
      <c r="IOH129" s="908"/>
      <c r="IOI129" s="908"/>
      <c r="IOJ129" s="908"/>
      <c r="IOK129" s="908"/>
      <c r="IOL129" s="908"/>
      <c r="IOM129" s="908"/>
      <c r="ION129" s="908"/>
      <c r="IOO129" s="908"/>
      <c r="IOP129" s="908"/>
      <c r="IOQ129" s="908"/>
      <c r="IOR129" s="908"/>
      <c r="IOS129" s="908"/>
      <c r="IOT129" s="908"/>
      <c r="IOU129" s="908"/>
      <c r="IOV129" s="908"/>
      <c r="IOW129" s="908"/>
      <c r="IOX129" s="908"/>
      <c r="IOY129" s="908"/>
      <c r="IOZ129" s="908"/>
      <c r="IPA129" s="908"/>
      <c r="IPB129" s="908"/>
      <c r="IPC129" s="908"/>
      <c r="IPD129" s="908"/>
      <c r="IPE129" s="908"/>
      <c r="IPF129" s="908"/>
      <c r="IPG129" s="908"/>
      <c r="IPH129" s="908"/>
      <c r="IPI129" s="908"/>
      <c r="IPJ129" s="908"/>
      <c r="IPK129" s="908"/>
      <c r="IPL129" s="908"/>
      <c r="IPM129" s="908"/>
      <c r="IPN129" s="908"/>
      <c r="IPO129" s="908"/>
      <c r="IPP129" s="908"/>
      <c r="IPQ129" s="908"/>
      <c r="IPR129" s="908"/>
      <c r="IPS129" s="908"/>
      <c r="IPT129" s="908"/>
      <c r="IPU129" s="908"/>
      <c r="IPV129" s="908"/>
      <c r="IPW129" s="908"/>
      <c r="IPX129" s="908"/>
      <c r="IPY129" s="908"/>
      <c r="IPZ129" s="908"/>
      <c r="IQA129" s="908"/>
      <c r="IQB129" s="908"/>
      <c r="IQC129" s="908"/>
      <c r="IQD129" s="908"/>
      <c r="IQE129" s="908"/>
      <c r="IQF129" s="908"/>
      <c r="IQG129" s="908"/>
      <c r="IQH129" s="908"/>
      <c r="IQI129" s="908"/>
      <c r="IQJ129" s="908"/>
      <c r="IQK129" s="908"/>
      <c r="IQL129" s="908"/>
      <c r="IQM129" s="908"/>
      <c r="IQN129" s="908"/>
      <c r="IQO129" s="908"/>
      <c r="IQP129" s="908"/>
      <c r="IQQ129" s="908"/>
      <c r="IQR129" s="908"/>
      <c r="IQS129" s="908"/>
      <c r="IQT129" s="908"/>
      <c r="IQU129" s="908"/>
      <c r="IQV129" s="908"/>
      <c r="IQW129" s="908"/>
      <c r="IQX129" s="908"/>
      <c r="IQY129" s="908"/>
      <c r="IQZ129" s="908"/>
      <c r="IRA129" s="908"/>
      <c r="IRB129" s="908"/>
      <c r="IRC129" s="908"/>
      <c r="IRD129" s="908"/>
      <c r="IRE129" s="908"/>
      <c r="IRF129" s="908"/>
      <c r="IRG129" s="908"/>
      <c r="IRH129" s="908"/>
      <c r="IRI129" s="908"/>
      <c r="IRJ129" s="908"/>
      <c r="IRK129" s="908"/>
      <c r="IRL129" s="908"/>
      <c r="IRM129" s="908"/>
      <c r="IRN129" s="908"/>
      <c r="IRO129" s="908"/>
      <c r="IRP129" s="908"/>
      <c r="IRQ129" s="908"/>
      <c r="IRR129" s="908"/>
      <c r="IRS129" s="908"/>
      <c r="IRT129" s="908"/>
      <c r="IRU129" s="908"/>
      <c r="IRV129" s="908"/>
      <c r="IRW129" s="908"/>
      <c r="IRX129" s="908"/>
      <c r="IRY129" s="908"/>
      <c r="IRZ129" s="908"/>
      <c r="ISA129" s="908"/>
      <c r="ISB129" s="908"/>
      <c r="ISC129" s="908"/>
      <c r="ISD129" s="908"/>
      <c r="ISE129" s="908"/>
      <c r="ISF129" s="908"/>
      <c r="ISG129" s="908"/>
      <c r="ISH129" s="908"/>
      <c r="ISI129" s="908"/>
      <c r="ISJ129" s="908"/>
      <c r="ISK129" s="908"/>
      <c r="ISL129" s="908"/>
      <c r="ISM129" s="908"/>
      <c r="ISN129" s="908"/>
      <c r="ISO129" s="908"/>
      <c r="ISP129" s="908"/>
      <c r="ISQ129" s="908"/>
      <c r="ISR129" s="908"/>
      <c r="ISS129" s="908"/>
      <c r="IST129" s="908"/>
      <c r="ISU129" s="908"/>
      <c r="ISV129" s="908"/>
      <c r="ISW129" s="908"/>
      <c r="ISX129" s="908"/>
      <c r="ISY129" s="908"/>
      <c r="ISZ129" s="908"/>
      <c r="ITA129" s="908"/>
      <c r="ITB129" s="908"/>
      <c r="ITC129" s="908"/>
      <c r="ITD129" s="908"/>
      <c r="ITE129" s="908"/>
      <c r="ITF129" s="908"/>
      <c r="ITG129" s="908"/>
      <c r="ITH129" s="908"/>
      <c r="ITI129" s="908"/>
      <c r="ITJ129" s="908"/>
      <c r="ITK129" s="908"/>
      <c r="ITL129" s="908"/>
      <c r="ITM129" s="908"/>
      <c r="ITN129" s="908"/>
      <c r="ITO129" s="908"/>
      <c r="ITP129" s="908"/>
      <c r="ITQ129" s="908"/>
      <c r="ITR129" s="908"/>
      <c r="ITS129" s="908"/>
      <c r="ITT129" s="908"/>
      <c r="ITU129" s="908"/>
      <c r="ITV129" s="908"/>
      <c r="ITW129" s="908"/>
      <c r="ITX129" s="908"/>
      <c r="ITY129" s="908"/>
      <c r="ITZ129" s="908"/>
      <c r="IUA129" s="908"/>
      <c r="IUB129" s="908"/>
      <c r="IUC129" s="908"/>
      <c r="IUD129" s="908"/>
      <c r="IUE129" s="908"/>
      <c r="IUF129" s="908"/>
      <c r="IUG129" s="908"/>
      <c r="IUH129" s="908"/>
      <c r="IUI129" s="908"/>
      <c r="IUJ129" s="908"/>
      <c r="IUK129" s="908"/>
      <c r="IUL129" s="908"/>
      <c r="IUM129" s="908"/>
      <c r="IUN129" s="908"/>
      <c r="IUO129" s="908"/>
      <c r="IUP129" s="908"/>
      <c r="IUQ129" s="908"/>
      <c r="IUR129" s="908"/>
      <c r="IUS129" s="908"/>
      <c r="IUT129" s="908"/>
      <c r="IUU129" s="908"/>
      <c r="IUV129" s="908"/>
      <c r="IUW129" s="908"/>
      <c r="IUX129" s="908"/>
      <c r="IUY129" s="908"/>
      <c r="IUZ129" s="908"/>
      <c r="IVA129" s="908"/>
      <c r="IVB129" s="908"/>
      <c r="IVC129" s="908"/>
      <c r="IVD129" s="908"/>
      <c r="IVE129" s="908"/>
      <c r="IVF129" s="908"/>
      <c r="IVG129" s="908"/>
      <c r="IVH129" s="908"/>
      <c r="IVI129" s="908"/>
      <c r="IVJ129" s="908"/>
      <c r="IVK129" s="908"/>
      <c r="IVL129" s="908"/>
      <c r="IVM129" s="908"/>
      <c r="IVN129" s="908"/>
      <c r="IVO129" s="908"/>
      <c r="IVP129" s="908"/>
      <c r="IVQ129" s="908"/>
      <c r="IVR129" s="908"/>
      <c r="IVS129" s="908"/>
      <c r="IVT129" s="908"/>
      <c r="IVU129" s="908"/>
      <c r="IVV129" s="908"/>
      <c r="IVW129" s="908"/>
      <c r="IVX129" s="908"/>
      <c r="IVY129" s="908"/>
      <c r="IVZ129" s="908"/>
      <c r="IWA129" s="908"/>
      <c r="IWB129" s="908"/>
      <c r="IWC129" s="908"/>
      <c r="IWD129" s="908"/>
      <c r="IWE129" s="908"/>
      <c r="IWF129" s="908"/>
      <c r="IWG129" s="908"/>
      <c r="IWH129" s="908"/>
      <c r="IWI129" s="908"/>
      <c r="IWJ129" s="908"/>
      <c r="IWK129" s="908"/>
      <c r="IWL129" s="908"/>
      <c r="IWM129" s="908"/>
      <c r="IWN129" s="908"/>
      <c r="IWO129" s="908"/>
      <c r="IWP129" s="908"/>
      <c r="IWQ129" s="908"/>
      <c r="IWR129" s="908"/>
      <c r="IWS129" s="908"/>
      <c r="IWT129" s="908"/>
      <c r="IWU129" s="908"/>
      <c r="IWV129" s="908"/>
      <c r="IWW129" s="908"/>
      <c r="IWX129" s="908"/>
      <c r="IWY129" s="908"/>
      <c r="IWZ129" s="908"/>
      <c r="IXA129" s="908"/>
      <c r="IXB129" s="908"/>
      <c r="IXC129" s="908"/>
      <c r="IXD129" s="908"/>
      <c r="IXE129" s="908"/>
      <c r="IXF129" s="908"/>
      <c r="IXG129" s="908"/>
      <c r="IXH129" s="908"/>
      <c r="IXI129" s="908"/>
      <c r="IXJ129" s="908"/>
      <c r="IXK129" s="908"/>
      <c r="IXL129" s="908"/>
      <c r="IXM129" s="908"/>
      <c r="IXN129" s="908"/>
      <c r="IXO129" s="908"/>
      <c r="IXP129" s="908"/>
      <c r="IXQ129" s="908"/>
      <c r="IXR129" s="908"/>
      <c r="IXS129" s="908"/>
      <c r="IXT129" s="908"/>
      <c r="IXU129" s="908"/>
      <c r="IXV129" s="908"/>
      <c r="IXW129" s="908"/>
      <c r="IXX129" s="908"/>
      <c r="IXY129" s="908"/>
      <c r="IXZ129" s="908"/>
      <c r="IYA129" s="908"/>
      <c r="IYB129" s="908"/>
      <c r="IYC129" s="908"/>
      <c r="IYD129" s="908"/>
      <c r="IYE129" s="908"/>
      <c r="IYF129" s="908"/>
      <c r="IYG129" s="908"/>
      <c r="IYH129" s="908"/>
      <c r="IYI129" s="908"/>
      <c r="IYJ129" s="908"/>
      <c r="IYK129" s="908"/>
      <c r="IYL129" s="908"/>
      <c r="IYM129" s="908"/>
      <c r="IYN129" s="908"/>
      <c r="IYO129" s="908"/>
      <c r="IYP129" s="908"/>
      <c r="IYQ129" s="908"/>
      <c r="IYR129" s="908"/>
      <c r="IYS129" s="908"/>
      <c r="IYT129" s="908"/>
      <c r="IYU129" s="908"/>
      <c r="IYV129" s="908"/>
      <c r="IYW129" s="908"/>
      <c r="IYX129" s="908"/>
      <c r="IYY129" s="908"/>
      <c r="IYZ129" s="908"/>
      <c r="IZA129" s="908"/>
      <c r="IZB129" s="908"/>
      <c r="IZC129" s="908"/>
      <c r="IZD129" s="908"/>
      <c r="IZE129" s="908"/>
      <c r="IZF129" s="908"/>
      <c r="IZG129" s="908"/>
      <c r="IZH129" s="908"/>
      <c r="IZI129" s="908"/>
      <c r="IZJ129" s="908"/>
      <c r="IZK129" s="908"/>
      <c r="IZL129" s="908"/>
      <c r="IZM129" s="908"/>
      <c r="IZN129" s="908"/>
      <c r="IZO129" s="908"/>
      <c r="IZP129" s="908"/>
      <c r="IZQ129" s="908"/>
      <c r="IZR129" s="908"/>
      <c r="IZS129" s="908"/>
      <c r="IZT129" s="908"/>
      <c r="IZU129" s="908"/>
      <c r="IZV129" s="908"/>
      <c r="IZW129" s="908"/>
      <c r="IZX129" s="908"/>
      <c r="IZY129" s="908"/>
      <c r="IZZ129" s="908"/>
      <c r="JAA129" s="908"/>
      <c r="JAB129" s="908"/>
      <c r="JAC129" s="908"/>
      <c r="JAD129" s="908"/>
      <c r="JAE129" s="908"/>
      <c r="JAF129" s="908"/>
      <c r="JAG129" s="908"/>
      <c r="JAH129" s="908"/>
      <c r="JAI129" s="908"/>
      <c r="JAJ129" s="908"/>
      <c r="JAK129" s="908"/>
      <c r="JAL129" s="908"/>
      <c r="JAM129" s="908"/>
      <c r="JAN129" s="908"/>
      <c r="JAO129" s="908"/>
      <c r="JAP129" s="908"/>
      <c r="JAQ129" s="908"/>
      <c r="JAR129" s="908"/>
      <c r="JAS129" s="908"/>
      <c r="JAT129" s="908"/>
      <c r="JAU129" s="908"/>
      <c r="JAV129" s="908"/>
      <c r="JAW129" s="908"/>
      <c r="JAX129" s="908"/>
      <c r="JAY129" s="908"/>
      <c r="JAZ129" s="908"/>
      <c r="JBA129" s="908"/>
      <c r="JBB129" s="908"/>
      <c r="JBC129" s="908"/>
      <c r="JBD129" s="908"/>
      <c r="JBE129" s="908"/>
      <c r="JBF129" s="908"/>
      <c r="JBG129" s="908"/>
      <c r="JBH129" s="908"/>
      <c r="JBI129" s="908"/>
      <c r="JBJ129" s="908"/>
      <c r="JBK129" s="908"/>
      <c r="JBL129" s="908"/>
      <c r="JBM129" s="908"/>
      <c r="JBN129" s="908"/>
      <c r="JBO129" s="908"/>
      <c r="JBP129" s="908"/>
      <c r="JBQ129" s="908"/>
      <c r="JBR129" s="908"/>
      <c r="JBS129" s="908"/>
      <c r="JBT129" s="908"/>
      <c r="JBU129" s="908"/>
      <c r="JBV129" s="908"/>
      <c r="JBW129" s="908"/>
      <c r="JBX129" s="908"/>
      <c r="JBY129" s="908"/>
      <c r="JBZ129" s="908"/>
      <c r="JCA129" s="908"/>
      <c r="JCB129" s="908"/>
      <c r="JCC129" s="908"/>
      <c r="JCD129" s="908"/>
      <c r="JCE129" s="908"/>
      <c r="JCF129" s="908"/>
      <c r="JCG129" s="908"/>
      <c r="JCH129" s="908"/>
      <c r="JCI129" s="908"/>
      <c r="JCJ129" s="908"/>
      <c r="JCK129" s="908"/>
      <c r="JCL129" s="908"/>
      <c r="JCM129" s="908"/>
      <c r="JCN129" s="908"/>
      <c r="JCO129" s="908"/>
      <c r="JCP129" s="908"/>
      <c r="JCQ129" s="908"/>
      <c r="JCR129" s="908"/>
      <c r="JCS129" s="908"/>
      <c r="JCT129" s="908"/>
      <c r="JCU129" s="908"/>
      <c r="JCV129" s="908"/>
      <c r="JCW129" s="908"/>
      <c r="JCX129" s="908"/>
      <c r="JCY129" s="908"/>
      <c r="JCZ129" s="908"/>
      <c r="JDA129" s="908"/>
      <c r="JDB129" s="908"/>
      <c r="JDC129" s="908"/>
      <c r="JDD129" s="908"/>
      <c r="JDE129" s="908"/>
      <c r="JDF129" s="908"/>
      <c r="JDG129" s="908"/>
      <c r="JDH129" s="908"/>
      <c r="JDI129" s="908"/>
      <c r="JDJ129" s="908"/>
      <c r="JDK129" s="908"/>
      <c r="JDL129" s="908"/>
      <c r="JDM129" s="908"/>
      <c r="JDN129" s="908"/>
      <c r="JDO129" s="908"/>
      <c r="JDP129" s="908"/>
      <c r="JDQ129" s="908"/>
      <c r="JDR129" s="908"/>
      <c r="JDS129" s="908"/>
      <c r="JDT129" s="908"/>
      <c r="JDU129" s="908"/>
      <c r="JDV129" s="908"/>
      <c r="JDW129" s="908"/>
      <c r="JDX129" s="908"/>
      <c r="JDY129" s="908"/>
      <c r="JDZ129" s="908"/>
      <c r="JEA129" s="908"/>
      <c r="JEB129" s="908"/>
      <c r="JEC129" s="908"/>
      <c r="JED129" s="908"/>
      <c r="JEE129" s="908"/>
      <c r="JEF129" s="908"/>
      <c r="JEG129" s="908"/>
      <c r="JEH129" s="908"/>
      <c r="JEI129" s="908"/>
      <c r="JEJ129" s="908"/>
      <c r="JEK129" s="908"/>
      <c r="JEL129" s="908"/>
      <c r="JEM129" s="908"/>
      <c r="JEN129" s="908"/>
      <c r="JEO129" s="908"/>
      <c r="JEP129" s="908"/>
      <c r="JEQ129" s="908"/>
      <c r="JER129" s="908"/>
      <c r="JES129" s="908"/>
      <c r="JET129" s="908"/>
      <c r="JEU129" s="908"/>
      <c r="JEV129" s="908"/>
      <c r="JEW129" s="908"/>
      <c r="JEX129" s="908"/>
      <c r="JEY129" s="908"/>
      <c r="JEZ129" s="908"/>
      <c r="JFA129" s="908"/>
      <c r="JFB129" s="908"/>
      <c r="JFC129" s="908"/>
      <c r="JFD129" s="908"/>
      <c r="JFE129" s="908"/>
      <c r="JFF129" s="908"/>
      <c r="JFG129" s="908"/>
      <c r="JFH129" s="908"/>
      <c r="JFI129" s="908"/>
      <c r="JFJ129" s="908"/>
      <c r="JFK129" s="908"/>
      <c r="JFL129" s="908"/>
      <c r="JFM129" s="908"/>
      <c r="JFN129" s="908"/>
      <c r="JFO129" s="908"/>
      <c r="JFP129" s="908"/>
      <c r="JFQ129" s="908"/>
      <c r="JFR129" s="908"/>
      <c r="JFS129" s="908"/>
      <c r="JFT129" s="908"/>
      <c r="JFU129" s="908"/>
      <c r="JFV129" s="908"/>
      <c r="JFW129" s="908"/>
      <c r="JFX129" s="908"/>
      <c r="JFY129" s="908"/>
      <c r="JFZ129" s="908"/>
      <c r="JGA129" s="908"/>
      <c r="JGB129" s="908"/>
      <c r="JGC129" s="908"/>
      <c r="JGD129" s="908"/>
      <c r="JGE129" s="908"/>
      <c r="JGF129" s="908"/>
      <c r="JGG129" s="908"/>
      <c r="JGH129" s="908"/>
      <c r="JGI129" s="908"/>
      <c r="JGJ129" s="908"/>
      <c r="JGK129" s="908"/>
      <c r="JGL129" s="908"/>
      <c r="JGM129" s="908"/>
      <c r="JGN129" s="908"/>
      <c r="JGO129" s="908"/>
      <c r="JGP129" s="908"/>
      <c r="JGQ129" s="908"/>
      <c r="JGR129" s="908"/>
      <c r="JGS129" s="908"/>
      <c r="JGT129" s="908"/>
      <c r="JGU129" s="908"/>
      <c r="JGV129" s="908"/>
      <c r="JGW129" s="908"/>
      <c r="JGX129" s="908"/>
      <c r="JGY129" s="908"/>
      <c r="JGZ129" s="908"/>
      <c r="JHA129" s="908"/>
      <c r="JHB129" s="908"/>
      <c r="JHC129" s="908"/>
      <c r="JHD129" s="908"/>
      <c r="JHE129" s="908"/>
      <c r="JHF129" s="908"/>
      <c r="JHG129" s="908"/>
      <c r="JHH129" s="908"/>
      <c r="JHI129" s="908"/>
      <c r="JHJ129" s="908"/>
      <c r="JHK129" s="908"/>
      <c r="JHL129" s="908"/>
      <c r="JHM129" s="908"/>
      <c r="JHN129" s="908"/>
      <c r="JHO129" s="908"/>
      <c r="JHP129" s="908"/>
      <c r="JHQ129" s="908"/>
      <c r="JHR129" s="908"/>
      <c r="JHS129" s="908"/>
      <c r="JHT129" s="908"/>
      <c r="JHU129" s="908"/>
      <c r="JHV129" s="908"/>
      <c r="JHW129" s="908"/>
      <c r="JHX129" s="908"/>
      <c r="JHY129" s="908"/>
      <c r="JHZ129" s="908"/>
      <c r="JIA129" s="908"/>
      <c r="JIB129" s="908"/>
      <c r="JIC129" s="908"/>
      <c r="JID129" s="908"/>
      <c r="JIE129" s="908"/>
      <c r="JIF129" s="908"/>
      <c r="JIG129" s="908"/>
      <c r="JIH129" s="908"/>
      <c r="JII129" s="908"/>
      <c r="JIJ129" s="908"/>
      <c r="JIK129" s="908"/>
      <c r="JIL129" s="908"/>
      <c r="JIM129" s="908"/>
      <c r="JIN129" s="908"/>
      <c r="JIO129" s="908"/>
      <c r="JIP129" s="908"/>
      <c r="JIQ129" s="908"/>
      <c r="JIR129" s="908"/>
      <c r="JIS129" s="908"/>
      <c r="JIT129" s="908"/>
      <c r="JIU129" s="908"/>
      <c r="JIV129" s="908"/>
      <c r="JIW129" s="908"/>
      <c r="JIX129" s="908"/>
      <c r="JIY129" s="908"/>
      <c r="JIZ129" s="908"/>
      <c r="JJA129" s="908"/>
      <c r="JJB129" s="908"/>
      <c r="JJC129" s="908"/>
      <c r="JJD129" s="908"/>
      <c r="JJE129" s="908"/>
      <c r="JJF129" s="908"/>
      <c r="JJG129" s="908"/>
      <c r="JJH129" s="908"/>
      <c r="JJI129" s="908"/>
      <c r="JJJ129" s="908"/>
      <c r="JJK129" s="908"/>
      <c r="JJL129" s="908"/>
      <c r="JJM129" s="908"/>
      <c r="JJN129" s="908"/>
      <c r="JJO129" s="908"/>
      <c r="JJP129" s="908"/>
      <c r="JJQ129" s="908"/>
      <c r="JJR129" s="908"/>
      <c r="JJS129" s="908"/>
      <c r="JJT129" s="908"/>
      <c r="JJU129" s="908"/>
      <c r="JJV129" s="908"/>
      <c r="JJW129" s="908"/>
      <c r="JJX129" s="908"/>
      <c r="JJY129" s="908"/>
      <c r="JJZ129" s="908"/>
      <c r="JKA129" s="908"/>
      <c r="JKB129" s="908"/>
      <c r="JKC129" s="908"/>
      <c r="JKD129" s="908"/>
      <c r="JKE129" s="908"/>
      <c r="JKF129" s="908"/>
      <c r="JKG129" s="908"/>
      <c r="JKH129" s="908"/>
      <c r="JKI129" s="908"/>
      <c r="JKJ129" s="908"/>
      <c r="JKK129" s="908"/>
      <c r="JKL129" s="908"/>
      <c r="JKM129" s="908"/>
      <c r="JKN129" s="908"/>
      <c r="JKO129" s="908"/>
      <c r="JKP129" s="908"/>
      <c r="JKQ129" s="908"/>
      <c r="JKR129" s="908"/>
      <c r="JKS129" s="908"/>
      <c r="JKT129" s="908"/>
      <c r="JKU129" s="908"/>
      <c r="JKV129" s="908"/>
      <c r="JKW129" s="908"/>
      <c r="JKX129" s="908"/>
      <c r="JKY129" s="908"/>
      <c r="JKZ129" s="908"/>
      <c r="JLA129" s="908"/>
      <c r="JLB129" s="908"/>
      <c r="JLC129" s="908"/>
      <c r="JLD129" s="908"/>
      <c r="JLE129" s="908"/>
      <c r="JLF129" s="908"/>
      <c r="JLG129" s="908"/>
      <c r="JLH129" s="908"/>
      <c r="JLI129" s="908"/>
      <c r="JLJ129" s="908"/>
      <c r="JLK129" s="908"/>
      <c r="JLL129" s="908"/>
      <c r="JLM129" s="908"/>
      <c r="JLN129" s="908"/>
      <c r="JLO129" s="908"/>
      <c r="JLP129" s="908"/>
      <c r="JLQ129" s="908"/>
      <c r="JLR129" s="908"/>
      <c r="JLS129" s="908"/>
      <c r="JLT129" s="908"/>
      <c r="JLU129" s="908"/>
      <c r="JLV129" s="908"/>
      <c r="JLW129" s="908"/>
      <c r="JLX129" s="908"/>
      <c r="JLY129" s="908"/>
      <c r="JLZ129" s="908"/>
      <c r="JMA129" s="908"/>
      <c r="JMB129" s="908"/>
      <c r="JMC129" s="908"/>
      <c r="JMD129" s="908"/>
      <c r="JME129" s="908"/>
      <c r="JMF129" s="908"/>
      <c r="JMG129" s="908"/>
      <c r="JMH129" s="908"/>
      <c r="JMI129" s="908"/>
      <c r="JMJ129" s="908"/>
      <c r="JMK129" s="908"/>
      <c r="JML129" s="908"/>
      <c r="JMM129" s="908"/>
      <c r="JMN129" s="908"/>
      <c r="JMO129" s="908"/>
      <c r="JMP129" s="908"/>
      <c r="JMQ129" s="908"/>
      <c r="JMR129" s="908"/>
      <c r="JMS129" s="908"/>
      <c r="JMT129" s="908"/>
      <c r="JMU129" s="908"/>
      <c r="JMV129" s="908"/>
      <c r="JMW129" s="908"/>
      <c r="JMX129" s="908"/>
      <c r="JMY129" s="908"/>
      <c r="JMZ129" s="908"/>
      <c r="JNA129" s="908"/>
      <c r="JNB129" s="908"/>
      <c r="JNC129" s="908"/>
      <c r="JND129" s="908"/>
      <c r="JNE129" s="908"/>
      <c r="JNF129" s="908"/>
      <c r="JNG129" s="908"/>
      <c r="JNH129" s="908"/>
      <c r="JNI129" s="908"/>
      <c r="JNJ129" s="908"/>
      <c r="JNK129" s="908"/>
      <c r="JNL129" s="908"/>
      <c r="JNM129" s="908"/>
      <c r="JNN129" s="908"/>
      <c r="JNO129" s="908"/>
      <c r="JNP129" s="908"/>
      <c r="JNQ129" s="908"/>
      <c r="JNR129" s="908"/>
      <c r="JNS129" s="908"/>
      <c r="JNT129" s="908"/>
      <c r="JNU129" s="908"/>
      <c r="JNV129" s="908"/>
      <c r="JNW129" s="908"/>
      <c r="JNX129" s="908"/>
      <c r="JNY129" s="908"/>
      <c r="JNZ129" s="908"/>
      <c r="JOA129" s="908"/>
      <c r="JOB129" s="908"/>
      <c r="JOC129" s="908"/>
      <c r="JOD129" s="908"/>
      <c r="JOE129" s="908"/>
      <c r="JOF129" s="908"/>
      <c r="JOG129" s="908"/>
      <c r="JOH129" s="908"/>
      <c r="JOI129" s="908"/>
      <c r="JOJ129" s="908"/>
      <c r="JOK129" s="908"/>
      <c r="JOL129" s="908"/>
      <c r="JOM129" s="908"/>
      <c r="JON129" s="908"/>
      <c r="JOO129" s="908"/>
      <c r="JOP129" s="908"/>
      <c r="JOQ129" s="908"/>
      <c r="JOR129" s="908"/>
      <c r="JOS129" s="908"/>
      <c r="JOT129" s="908"/>
      <c r="JOU129" s="908"/>
      <c r="JOV129" s="908"/>
      <c r="JOW129" s="908"/>
      <c r="JOX129" s="908"/>
      <c r="JOY129" s="908"/>
      <c r="JOZ129" s="908"/>
      <c r="JPA129" s="908"/>
      <c r="JPB129" s="908"/>
      <c r="JPC129" s="908"/>
      <c r="JPD129" s="908"/>
      <c r="JPE129" s="908"/>
      <c r="JPF129" s="908"/>
      <c r="JPG129" s="908"/>
      <c r="JPH129" s="908"/>
      <c r="JPI129" s="908"/>
      <c r="JPJ129" s="908"/>
      <c r="JPK129" s="908"/>
      <c r="JPL129" s="908"/>
      <c r="JPM129" s="908"/>
      <c r="JPN129" s="908"/>
      <c r="JPO129" s="908"/>
      <c r="JPP129" s="908"/>
      <c r="JPQ129" s="908"/>
      <c r="JPR129" s="908"/>
      <c r="JPS129" s="908"/>
      <c r="JPT129" s="908"/>
      <c r="JPU129" s="908"/>
      <c r="JPV129" s="908"/>
      <c r="JPW129" s="908"/>
      <c r="JPX129" s="908"/>
      <c r="JPY129" s="908"/>
      <c r="JPZ129" s="908"/>
      <c r="JQA129" s="908"/>
      <c r="JQB129" s="908"/>
      <c r="JQC129" s="908"/>
      <c r="JQD129" s="908"/>
      <c r="JQE129" s="908"/>
      <c r="JQF129" s="908"/>
      <c r="JQG129" s="908"/>
      <c r="JQH129" s="908"/>
      <c r="JQI129" s="908"/>
      <c r="JQJ129" s="908"/>
      <c r="JQK129" s="908"/>
      <c r="JQL129" s="908"/>
      <c r="JQM129" s="908"/>
      <c r="JQN129" s="908"/>
      <c r="JQO129" s="908"/>
      <c r="JQP129" s="908"/>
      <c r="JQQ129" s="908"/>
      <c r="JQR129" s="908"/>
      <c r="JQS129" s="908"/>
      <c r="JQT129" s="908"/>
      <c r="JQU129" s="908"/>
      <c r="JQV129" s="908"/>
      <c r="JQW129" s="908"/>
      <c r="JQX129" s="908"/>
      <c r="JQY129" s="908"/>
      <c r="JQZ129" s="908"/>
      <c r="JRA129" s="908"/>
      <c r="JRB129" s="908"/>
      <c r="JRC129" s="908"/>
      <c r="JRD129" s="908"/>
      <c r="JRE129" s="908"/>
      <c r="JRF129" s="908"/>
      <c r="JRG129" s="908"/>
      <c r="JRH129" s="908"/>
      <c r="JRI129" s="908"/>
      <c r="JRJ129" s="908"/>
      <c r="JRK129" s="908"/>
      <c r="JRL129" s="908"/>
      <c r="JRM129" s="908"/>
      <c r="JRN129" s="908"/>
      <c r="JRO129" s="908"/>
      <c r="JRP129" s="908"/>
      <c r="JRQ129" s="908"/>
      <c r="JRR129" s="908"/>
      <c r="JRS129" s="908"/>
      <c r="JRT129" s="908"/>
      <c r="JRU129" s="908"/>
      <c r="JRV129" s="908"/>
      <c r="JRW129" s="908"/>
      <c r="JRX129" s="908"/>
      <c r="JRY129" s="908"/>
      <c r="JRZ129" s="908"/>
      <c r="JSA129" s="908"/>
      <c r="JSB129" s="908"/>
      <c r="JSC129" s="908"/>
      <c r="JSD129" s="908"/>
      <c r="JSE129" s="908"/>
      <c r="JSF129" s="908"/>
      <c r="JSG129" s="908"/>
      <c r="JSH129" s="908"/>
      <c r="JSI129" s="908"/>
      <c r="JSJ129" s="908"/>
      <c r="JSK129" s="908"/>
      <c r="JSL129" s="908"/>
      <c r="JSM129" s="908"/>
      <c r="JSN129" s="908"/>
      <c r="JSO129" s="908"/>
      <c r="JSP129" s="908"/>
      <c r="JSQ129" s="908"/>
      <c r="JSR129" s="908"/>
      <c r="JSS129" s="908"/>
      <c r="JST129" s="908"/>
      <c r="JSU129" s="908"/>
      <c r="JSV129" s="908"/>
      <c r="JSW129" s="908"/>
      <c r="JSX129" s="908"/>
      <c r="JSY129" s="908"/>
      <c r="JSZ129" s="908"/>
      <c r="JTA129" s="908"/>
      <c r="JTB129" s="908"/>
      <c r="JTC129" s="908"/>
      <c r="JTD129" s="908"/>
      <c r="JTE129" s="908"/>
      <c r="JTF129" s="908"/>
      <c r="JTG129" s="908"/>
      <c r="JTH129" s="908"/>
      <c r="JTI129" s="908"/>
      <c r="JTJ129" s="908"/>
      <c r="JTK129" s="908"/>
      <c r="JTL129" s="908"/>
      <c r="JTM129" s="908"/>
      <c r="JTN129" s="908"/>
      <c r="JTO129" s="908"/>
      <c r="JTP129" s="908"/>
      <c r="JTQ129" s="908"/>
      <c r="JTR129" s="908"/>
      <c r="JTS129" s="908"/>
      <c r="JTT129" s="908"/>
      <c r="JTU129" s="908"/>
      <c r="JTV129" s="908"/>
      <c r="JTW129" s="908"/>
      <c r="JTX129" s="908"/>
      <c r="JTY129" s="908"/>
      <c r="JTZ129" s="908"/>
      <c r="JUA129" s="908"/>
      <c r="JUB129" s="908"/>
      <c r="JUC129" s="908"/>
      <c r="JUD129" s="908"/>
      <c r="JUE129" s="908"/>
      <c r="JUF129" s="908"/>
      <c r="JUG129" s="908"/>
      <c r="JUH129" s="908"/>
      <c r="JUI129" s="908"/>
      <c r="JUJ129" s="908"/>
      <c r="JUK129" s="908"/>
      <c r="JUL129" s="908"/>
      <c r="JUM129" s="908"/>
      <c r="JUN129" s="908"/>
      <c r="JUO129" s="908"/>
      <c r="JUP129" s="908"/>
      <c r="JUQ129" s="908"/>
      <c r="JUR129" s="908"/>
      <c r="JUS129" s="908"/>
      <c r="JUT129" s="908"/>
      <c r="JUU129" s="908"/>
      <c r="JUV129" s="908"/>
      <c r="JUW129" s="908"/>
      <c r="JUX129" s="908"/>
      <c r="JUY129" s="908"/>
      <c r="JUZ129" s="908"/>
      <c r="JVA129" s="908"/>
      <c r="JVB129" s="908"/>
      <c r="JVC129" s="908"/>
      <c r="JVD129" s="908"/>
      <c r="JVE129" s="908"/>
      <c r="JVF129" s="908"/>
      <c r="JVG129" s="908"/>
      <c r="JVH129" s="908"/>
      <c r="JVI129" s="908"/>
      <c r="JVJ129" s="908"/>
      <c r="JVK129" s="908"/>
      <c r="JVL129" s="908"/>
      <c r="JVM129" s="908"/>
      <c r="JVN129" s="908"/>
      <c r="JVO129" s="908"/>
      <c r="JVP129" s="908"/>
      <c r="JVQ129" s="908"/>
      <c r="JVR129" s="908"/>
      <c r="JVS129" s="908"/>
      <c r="JVT129" s="908"/>
      <c r="JVU129" s="908"/>
      <c r="JVV129" s="908"/>
      <c r="JVW129" s="908"/>
      <c r="JVX129" s="908"/>
      <c r="JVY129" s="908"/>
      <c r="JVZ129" s="908"/>
      <c r="JWA129" s="908"/>
      <c r="JWB129" s="908"/>
      <c r="JWC129" s="908"/>
      <c r="JWD129" s="908"/>
      <c r="JWE129" s="908"/>
      <c r="JWF129" s="908"/>
      <c r="JWG129" s="908"/>
      <c r="JWH129" s="908"/>
      <c r="JWI129" s="908"/>
      <c r="JWJ129" s="908"/>
      <c r="JWK129" s="908"/>
      <c r="JWL129" s="908"/>
      <c r="JWM129" s="908"/>
      <c r="JWN129" s="908"/>
      <c r="JWO129" s="908"/>
      <c r="JWP129" s="908"/>
      <c r="JWQ129" s="908"/>
      <c r="JWR129" s="908"/>
      <c r="JWS129" s="908"/>
      <c r="JWT129" s="908"/>
      <c r="JWU129" s="908"/>
      <c r="JWV129" s="908"/>
      <c r="JWW129" s="908"/>
      <c r="JWX129" s="908"/>
      <c r="JWY129" s="908"/>
      <c r="JWZ129" s="908"/>
      <c r="JXA129" s="908"/>
      <c r="JXB129" s="908"/>
      <c r="JXC129" s="908"/>
      <c r="JXD129" s="908"/>
      <c r="JXE129" s="908"/>
      <c r="JXF129" s="908"/>
      <c r="JXG129" s="908"/>
      <c r="JXH129" s="908"/>
      <c r="JXI129" s="908"/>
      <c r="JXJ129" s="908"/>
      <c r="JXK129" s="908"/>
      <c r="JXL129" s="908"/>
      <c r="JXM129" s="908"/>
      <c r="JXN129" s="908"/>
      <c r="JXO129" s="908"/>
      <c r="JXP129" s="908"/>
      <c r="JXQ129" s="908"/>
      <c r="JXR129" s="908"/>
      <c r="JXS129" s="908"/>
      <c r="JXT129" s="908"/>
      <c r="JXU129" s="908"/>
      <c r="JXV129" s="908"/>
      <c r="JXW129" s="908"/>
      <c r="JXX129" s="908"/>
      <c r="JXY129" s="908"/>
      <c r="JXZ129" s="908"/>
      <c r="JYA129" s="908"/>
      <c r="JYB129" s="908"/>
      <c r="JYC129" s="908"/>
      <c r="JYD129" s="908"/>
      <c r="JYE129" s="908"/>
      <c r="JYF129" s="908"/>
      <c r="JYG129" s="908"/>
      <c r="JYH129" s="908"/>
      <c r="JYI129" s="908"/>
      <c r="JYJ129" s="908"/>
      <c r="JYK129" s="908"/>
      <c r="JYL129" s="908"/>
      <c r="JYM129" s="908"/>
      <c r="JYN129" s="908"/>
      <c r="JYO129" s="908"/>
      <c r="JYP129" s="908"/>
      <c r="JYQ129" s="908"/>
      <c r="JYR129" s="908"/>
      <c r="JYS129" s="908"/>
      <c r="JYT129" s="908"/>
      <c r="JYU129" s="908"/>
      <c r="JYV129" s="908"/>
      <c r="JYW129" s="908"/>
      <c r="JYX129" s="908"/>
      <c r="JYY129" s="908"/>
      <c r="JYZ129" s="908"/>
      <c r="JZA129" s="908"/>
      <c r="JZB129" s="908"/>
      <c r="JZC129" s="908"/>
      <c r="JZD129" s="908"/>
      <c r="JZE129" s="908"/>
      <c r="JZF129" s="908"/>
      <c r="JZG129" s="908"/>
      <c r="JZH129" s="908"/>
      <c r="JZI129" s="908"/>
      <c r="JZJ129" s="908"/>
      <c r="JZK129" s="908"/>
      <c r="JZL129" s="908"/>
      <c r="JZM129" s="908"/>
      <c r="JZN129" s="908"/>
      <c r="JZO129" s="908"/>
      <c r="JZP129" s="908"/>
      <c r="JZQ129" s="908"/>
      <c r="JZR129" s="908"/>
      <c r="JZS129" s="908"/>
      <c r="JZT129" s="908"/>
      <c r="JZU129" s="908"/>
      <c r="JZV129" s="908"/>
      <c r="JZW129" s="908"/>
      <c r="JZX129" s="908"/>
      <c r="JZY129" s="908"/>
      <c r="JZZ129" s="908"/>
      <c r="KAA129" s="908"/>
      <c r="KAB129" s="908"/>
      <c r="KAC129" s="908"/>
      <c r="KAD129" s="908"/>
      <c r="KAE129" s="908"/>
      <c r="KAF129" s="908"/>
      <c r="KAG129" s="908"/>
      <c r="KAH129" s="908"/>
      <c r="KAI129" s="908"/>
      <c r="KAJ129" s="908"/>
      <c r="KAK129" s="908"/>
      <c r="KAL129" s="908"/>
      <c r="KAM129" s="908"/>
      <c r="KAN129" s="908"/>
      <c r="KAO129" s="908"/>
      <c r="KAP129" s="908"/>
      <c r="KAQ129" s="908"/>
      <c r="KAR129" s="908"/>
      <c r="KAS129" s="908"/>
      <c r="KAT129" s="908"/>
      <c r="KAU129" s="908"/>
      <c r="KAV129" s="908"/>
      <c r="KAW129" s="908"/>
      <c r="KAX129" s="908"/>
      <c r="KAY129" s="908"/>
      <c r="KAZ129" s="908"/>
      <c r="KBA129" s="908"/>
      <c r="KBB129" s="908"/>
      <c r="KBC129" s="908"/>
      <c r="KBD129" s="908"/>
      <c r="KBE129" s="908"/>
      <c r="KBF129" s="908"/>
      <c r="KBG129" s="908"/>
      <c r="KBH129" s="908"/>
      <c r="KBI129" s="908"/>
      <c r="KBJ129" s="908"/>
      <c r="KBK129" s="908"/>
      <c r="KBL129" s="908"/>
      <c r="KBM129" s="908"/>
      <c r="KBN129" s="908"/>
      <c r="KBO129" s="908"/>
      <c r="KBP129" s="908"/>
      <c r="KBQ129" s="908"/>
      <c r="KBR129" s="908"/>
      <c r="KBS129" s="908"/>
      <c r="KBT129" s="908"/>
      <c r="KBU129" s="908"/>
      <c r="KBV129" s="908"/>
      <c r="KBW129" s="908"/>
      <c r="KBX129" s="908"/>
      <c r="KBY129" s="908"/>
      <c r="KBZ129" s="908"/>
      <c r="KCA129" s="908"/>
      <c r="KCB129" s="908"/>
      <c r="KCC129" s="908"/>
      <c r="KCD129" s="908"/>
      <c r="KCE129" s="908"/>
      <c r="KCF129" s="908"/>
      <c r="KCG129" s="908"/>
      <c r="KCH129" s="908"/>
      <c r="KCI129" s="908"/>
      <c r="KCJ129" s="908"/>
      <c r="KCK129" s="908"/>
      <c r="KCL129" s="908"/>
      <c r="KCM129" s="908"/>
      <c r="KCN129" s="908"/>
      <c r="KCO129" s="908"/>
      <c r="KCP129" s="908"/>
      <c r="KCQ129" s="908"/>
      <c r="KCR129" s="908"/>
      <c r="KCS129" s="908"/>
      <c r="KCT129" s="908"/>
      <c r="KCU129" s="908"/>
      <c r="KCV129" s="908"/>
      <c r="KCW129" s="908"/>
      <c r="KCX129" s="908"/>
      <c r="KCY129" s="908"/>
      <c r="KCZ129" s="908"/>
      <c r="KDA129" s="908"/>
      <c r="KDB129" s="908"/>
      <c r="KDC129" s="908"/>
      <c r="KDD129" s="908"/>
      <c r="KDE129" s="908"/>
      <c r="KDF129" s="908"/>
      <c r="KDG129" s="908"/>
      <c r="KDH129" s="908"/>
      <c r="KDI129" s="908"/>
      <c r="KDJ129" s="908"/>
      <c r="KDK129" s="908"/>
      <c r="KDL129" s="908"/>
      <c r="KDM129" s="908"/>
      <c r="KDN129" s="908"/>
      <c r="KDO129" s="908"/>
      <c r="KDP129" s="908"/>
      <c r="KDQ129" s="908"/>
      <c r="KDR129" s="908"/>
      <c r="KDS129" s="908"/>
      <c r="KDT129" s="908"/>
      <c r="KDU129" s="908"/>
      <c r="KDV129" s="908"/>
      <c r="KDW129" s="908"/>
      <c r="KDX129" s="908"/>
      <c r="KDY129" s="908"/>
      <c r="KDZ129" s="908"/>
      <c r="KEA129" s="908"/>
      <c r="KEB129" s="908"/>
      <c r="KEC129" s="908"/>
      <c r="KED129" s="908"/>
      <c r="KEE129" s="908"/>
      <c r="KEF129" s="908"/>
      <c r="KEG129" s="908"/>
      <c r="KEH129" s="908"/>
      <c r="KEI129" s="908"/>
      <c r="KEJ129" s="908"/>
      <c r="KEK129" s="908"/>
      <c r="KEL129" s="908"/>
      <c r="KEM129" s="908"/>
      <c r="KEN129" s="908"/>
      <c r="KEO129" s="908"/>
      <c r="KEP129" s="908"/>
      <c r="KEQ129" s="908"/>
      <c r="KER129" s="908"/>
      <c r="KES129" s="908"/>
      <c r="KET129" s="908"/>
      <c r="KEU129" s="908"/>
      <c r="KEV129" s="908"/>
      <c r="KEW129" s="908"/>
      <c r="KEX129" s="908"/>
      <c r="KEY129" s="908"/>
      <c r="KEZ129" s="908"/>
      <c r="KFA129" s="908"/>
      <c r="KFB129" s="908"/>
      <c r="KFC129" s="908"/>
      <c r="KFD129" s="908"/>
      <c r="KFE129" s="908"/>
      <c r="KFF129" s="908"/>
      <c r="KFG129" s="908"/>
      <c r="KFH129" s="908"/>
      <c r="KFI129" s="908"/>
      <c r="KFJ129" s="908"/>
      <c r="KFK129" s="908"/>
      <c r="KFL129" s="908"/>
      <c r="KFM129" s="908"/>
      <c r="KFN129" s="908"/>
      <c r="KFO129" s="908"/>
      <c r="KFP129" s="908"/>
      <c r="KFQ129" s="908"/>
      <c r="KFR129" s="908"/>
      <c r="KFS129" s="908"/>
      <c r="KFT129" s="908"/>
      <c r="KFU129" s="908"/>
      <c r="KFV129" s="908"/>
      <c r="KFW129" s="908"/>
      <c r="KFX129" s="908"/>
      <c r="KFY129" s="908"/>
      <c r="KFZ129" s="908"/>
      <c r="KGA129" s="908"/>
      <c r="KGB129" s="908"/>
      <c r="KGC129" s="908"/>
      <c r="KGD129" s="908"/>
      <c r="KGE129" s="908"/>
      <c r="KGF129" s="908"/>
      <c r="KGG129" s="908"/>
      <c r="KGH129" s="908"/>
      <c r="KGI129" s="908"/>
      <c r="KGJ129" s="908"/>
      <c r="KGK129" s="908"/>
      <c r="KGL129" s="908"/>
      <c r="KGM129" s="908"/>
      <c r="KGN129" s="908"/>
      <c r="KGO129" s="908"/>
      <c r="KGP129" s="908"/>
      <c r="KGQ129" s="908"/>
      <c r="KGR129" s="908"/>
      <c r="KGS129" s="908"/>
      <c r="KGT129" s="908"/>
      <c r="KGU129" s="908"/>
      <c r="KGV129" s="908"/>
      <c r="KGW129" s="908"/>
      <c r="KGX129" s="908"/>
      <c r="KGY129" s="908"/>
      <c r="KGZ129" s="908"/>
      <c r="KHA129" s="908"/>
      <c r="KHB129" s="908"/>
      <c r="KHC129" s="908"/>
      <c r="KHD129" s="908"/>
      <c r="KHE129" s="908"/>
      <c r="KHF129" s="908"/>
      <c r="KHG129" s="908"/>
      <c r="KHH129" s="908"/>
      <c r="KHI129" s="908"/>
      <c r="KHJ129" s="908"/>
      <c r="KHK129" s="908"/>
      <c r="KHL129" s="908"/>
      <c r="KHM129" s="908"/>
      <c r="KHN129" s="908"/>
      <c r="KHO129" s="908"/>
      <c r="KHP129" s="908"/>
      <c r="KHQ129" s="908"/>
      <c r="KHR129" s="908"/>
      <c r="KHS129" s="908"/>
      <c r="KHT129" s="908"/>
      <c r="KHU129" s="908"/>
      <c r="KHV129" s="908"/>
      <c r="KHW129" s="908"/>
      <c r="KHX129" s="908"/>
      <c r="KHY129" s="908"/>
      <c r="KHZ129" s="908"/>
      <c r="KIA129" s="908"/>
      <c r="KIB129" s="908"/>
      <c r="KIC129" s="908"/>
      <c r="KID129" s="908"/>
      <c r="KIE129" s="908"/>
      <c r="KIF129" s="908"/>
      <c r="KIG129" s="908"/>
      <c r="KIH129" s="908"/>
      <c r="KII129" s="908"/>
      <c r="KIJ129" s="908"/>
      <c r="KIK129" s="908"/>
      <c r="KIL129" s="908"/>
      <c r="KIM129" s="908"/>
      <c r="KIN129" s="908"/>
      <c r="KIO129" s="908"/>
      <c r="KIP129" s="908"/>
      <c r="KIQ129" s="908"/>
      <c r="KIR129" s="908"/>
      <c r="KIS129" s="908"/>
      <c r="KIT129" s="908"/>
      <c r="KIU129" s="908"/>
      <c r="KIV129" s="908"/>
      <c r="KIW129" s="908"/>
      <c r="KIX129" s="908"/>
      <c r="KIY129" s="908"/>
      <c r="KIZ129" s="908"/>
      <c r="KJA129" s="908"/>
      <c r="KJB129" s="908"/>
      <c r="KJC129" s="908"/>
      <c r="KJD129" s="908"/>
      <c r="KJE129" s="908"/>
      <c r="KJF129" s="908"/>
      <c r="KJG129" s="908"/>
      <c r="KJH129" s="908"/>
      <c r="KJI129" s="908"/>
      <c r="KJJ129" s="908"/>
      <c r="KJK129" s="908"/>
      <c r="KJL129" s="908"/>
      <c r="KJM129" s="908"/>
      <c r="KJN129" s="908"/>
      <c r="KJO129" s="908"/>
      <c r="KJP129" s="908"/>
      <c r="KJQ129" s="908"/>
      <c r="KJR129" s="908"/>
      <c r="KJS129" s="908"/>
      <c r="KJT129" s="908"/>
      <c r="KJU129" s="908"/>
      <c r="KJV129" s="908"/>
      <c r="KJW129" s="908"/>
      <c r="KJX129" s="908"/>
      <c r="KJY129" s="908"/>
      <c r="KJZ129" s="908"/>
      <c r="KKA129" s="908"/>
      <c r="KKB129" s="908"/>
      <c r="KKC129" s="908"/>
      <c r="KKD129" s="908"/>
      <c r="KKE129" s="908"/>
      <c r="KKF129" s="908"/>
      <c r="KKG129" s="908"/>
      <c r="KKH129" s="908"/>
      <c r="KKI129" s="908"/>
      <c r="KKJ129" s="908"/>
      <c r="KKK129" s="908"/>
      <c r="KKL129" s="908"/>
      <c r="KKM129" s="908"/>
      <c r="KKN129" s="908"/>
      <c r="KKO129" s="908"/>
      <c r="KKP129" s="908"/>
      <c r="KKQ129" s="908"/>
      <c r="KKR129" s="908"/>
      <c r="KKS129" s="908"/>
      <c r="KKT129" s="908"/>
      <c r="KKU129" s="908"/>
      <c r="KKV129" s="908"/>
      <c r="KKW129" s="908"/>
      <c r="KKX129" s="908"/>
      <c r="KKY129" s="908"/>
      <c r="KKZ129" s="908"/>
      <c r="KLA129" s="908"/>
      <c r="KLB129" s="908"/>
      <c r="KLC129" s="908"/>
      <c r="KLD129" s="908"/>
      <c r="KLE129" s="908"/>
      <c r="KLF129" s="908"/>
      <c r="KLG129" s="908"/>
      <c r="KLH129" s="908"/>
      <c r="KLI129" s="908"/>
      <c r="KLJ129" s="908"/>
      <c r="KLK129" s="908"/>
      <c r="KLL129" s="908"/>
      <c r="KLM129" s="908"/>
      <c r="KLN129" s="908"/>
      <c r="KLO129" s="908"/>
      <c r="KLP129" s="908"/>
      <c r="KLQ129" s="908"/>
      <c r="KLR129" s="908"/>
      <c r="KLS129" s="908"/>
      <c r="KLT129" s="908"/>
      <c r="KLU129" s="908"/>
      <c r="KLV129" s="908"/>
      <c r="KLW129" s="908"/>
      <c r="KLX129" s="908"/>
      <c r="KLY129" s="908"/>
      <c r="KLZ129" s="908"/>
      <c r="KMA129" s="908"/>
      <c r="KMB129" s="908"/>
      <c r="KMC129" s="908"/>
      <c r="KMD129" s="908"/>
      <c r="KME129" s="908"/>
      <c r="KMF129" s="908"/>
      <c r="KMG129" s="908"/>
      <c r="KMH129" s="908"/>
      <c r="KMI129" s="908"/>
      <c r="KMJ129" s="908"/>
      <c r="KMK129" s="908"/>
      <c r="KML129" s="908"/>
      <c r="KMM129" s="908"/>
      <c r="KMN129" s="908"/>
      <c r="KMO129" s="908"/>
      <c r="KMP129" s="908"/>
      <c r="KMQ129" s="908"/>
      <c r="KMR129" s="908"/>
      <c r="KMS129" s="908"/>
      <c r="KMT129" s="908"/>
      <c r="KMU129" s="908"/>
      <c r="KMV129" s="908"/>
      <c r="KMW129" s="908"/>
      <c r="KMX129" s="908"/>
      <c r="KMY129" s="908"/>
      <c r="KMZ129" s="908"/>
      <c r="KNA129" s="908"/>
      <c r="KNB129" s="908"/>
      <c r="KNC129" s="908"/>
      <c r="KND129" s="908"/>
      <c r="KNE129" s="908"/>
      <c r="KNF129" s="908"/>
      <c r="KNG129" s="908"/>
      <c r="KNH129" s="908"/>
      <c r="KNI129" s="908"/>
      <c r="KNJ129" s="908"/>
      <c r="KNK129" s="908"/>
      <c r="KNL129" s="908"/>
      <c r="KNM129" s="908"/>
      <c r="KNN129" s="908"/>
      <c r="KNO129" s="908"/>
      <c r="KNP129" s="908"/>
      <c r="KNQ129" s="908"/>
      <c r="KNR129" s="908"/>
      <c r="KNS129" s="908"/>
      <c r="KNT129" s="908"/>
      <c r="KNU129" s="908"/>
      <c r="KNV129" s="908"/>
      <c r="KNW129" s="908"/>
      <c r="KNX129" s="908"/>
      <c r="KNY129" s="908"/>
      <c r="KNZ129" s="908"/>
      <c r="KOA129" s="908"/>
      <c r="KOB129" s="908"/>
      <c r="KOC129" s="908"/>
      <c r="KOD129" s="908"/>
      <c r="KOE129" s="908"/>
      <c r="KOF129" s="908"/>
      <c r="KOG129" s="908"/>
      <c r="KOH129" s="908"/>
      <c r="KOI129" s="908"/>
      <c r="KOJ129" s="908"/>
      <c r="KOK129" s="908"/>
      <c r="KOL129" s="908"/>
      <c r="KOM129" s="908"/>
      <c r="KON129" s="908"/>
      <c r="KOO129" s="908"/>
      <c r="KOP129" s="908"/>
      <c r="KOQ129" s="908"/>
      <c r="KOR129" s="908"/>
      <c r="KOS129" s="908"/>
      <c r="KOT129" s="908"/>
      <c r="KOU129" s="908"/>
      <c r="KOV129" s="908"/>
      <c r="KOW129" s="908"/>
      <c r="KOX129" s="908"/>
      <c r="KOY129" s="908"/>
      <c r="KOZ129" s="908"/>
      <c r="KPA129" s="908"/>
      <c r="KPB129" s="908"/>
      <c r="KPC129" s="908"/>
      <c r="KPD129" s="908"/>
      <c r="KPE129" s="908"/>
      <c r="KPF129" s="908"/>
      <c r="KPG129" s="908"/>
      <c r="KPH129" s="908"/>
      <c r="KPI129" s="908"/>
      <c r="KPJ129" s="908"/>
      <c r="KPK129" s="908"/>
      <c r="KPL129" s="908"/>
      <c r="KPM129" s="908"/>
      <c r="KPN129" s="908"/>
      <c r="KPO129" s="908"/>
      <c r="KPP129" s="908"/>
      <c r="KPQ129" s="908"/>
      <c r="KPR129" s="908"/>
      <c r="KPS129" s="908"/>
      <c r="KPT129" s="908"/>
      <c r="KPU129" s="908"/>
      <c r="KPV129" s="908"/>
      <c r="KPW129" s="908"/>
      <c r="KPX129" s="908"/>
      <c r="KPY129" s="908"/>
      <c r="KPZ129" s="908"/>
      <c r="KQA129" s="908"/>
      <c r="KQB129" s="908"/>
      <c r="KQC129" s="908"/>
      <c r="KQD129" s="908"/>
      <c r="KQE129" s="908"/>
      <c r="KQF129" s="908"/>
      <c r="KQG129" s="908"/>
      <c r="KQH129" s="908"/>
      <c r="KQI129" s="908"/>
      <c r="KQJ129" s="908"/>
      <c r="KQK129" s="908"/>
      <c r="KQL129" s="908"/>
      <c r="KQM129" s="908"/>
      <c r="KQN129" s="908"/>
      <c r="KQO129" s="908"/>
      <c r="KQP129" s="908"/>
      <c r="KQQ129" s="908"/>
      <c r="KQR129" s="908"/>
      <c r="KQS129" s="908"/>
      <c r="KQT129" s="908"/>
      <c r="KQU129" s="908"/>
      <c r="KQV129" s="908"/>
      <c r="KQW129" s="908"/>
      <c r="KQX129" s="908"/>
      <c r="KQY129" s="908"/>
      <c r="KQZ129" s="908"/>
      <c r="KRA129" s="908"/>
      <c r="KRB129" s="908"/>
      <c r="KRC129" s="908"/>
      <c r="KRD129" s="908"/>
      <c r="KRE129" s="908"/>
      <c r="KRF129" s="908"/>
      <c r="KRG129" s="908"/>
      <c r="KRH129" s="908"/>
      <c r="KRI129" s="908"/>
      <c r="KRJ129" s="908"/>
      <c r="KRK129" s="908"/>
      <c r="KRL129" s="908"/>
      <c r="KRM129" s="908"/>
      <c r="KRN129" s="908"/>
      <c r="KRO129" s="908"/>
      <c r="KRP129" s="908"/>
      <c r="KRQ129" s="908"/>
      <c r="KRR129" s="908"/>
      <c r="KRS129" s="908"/>
      <c r="KRT129" s="908"/>
      <c r="KRU129" s="908"/>
      <c r="KRV129" s="908"/>
      <c r="KRW129" s="908"/>
      <c r="KRX129" s="908"/>
      <c r="KRY129" s="908"/>
      <c r="KRZ129" s="908"/>
      <c r="KSA129" s="908"/>
      <c r="KSB129" s="908"/>
      <c r="KSC129" s="908"/>
      <c r="KSD129" s="908"/>
      <c r="KSE129" s="908"/>
      <c r="KSF129" s="908"/>
      <c r="KSG129" s="908"/>
      <c r="KSH129" s="908"/>
      <c r="KSI129" s="908"/>
      <c r="KSJ129" s="908"/>
      <c r="KSK129" s="908"/>
      <c r="KSL129" s="908"/>
      <c r="KSM129" s="908"/>
      <c r="KSN129" s="908"/>
      <c r="KSO129" s="908"/>
      <c r="KSP129" s="908"/>
      <c r="KSQ129" s="908"/>
      <c r="KSR129" s="908"/>
      <c r="KSS129" s="908"/>
      <c r="KST129" s="908"/>
      <c r="KSU129" s="908"/>
      <c r="KSV129" s="908"/>
      <c r="KSW129" s="908"/>
      <c r="KSX129" s="908"/>
      <c r="KSY129" s="908"/>
      <c r="KSZ129" s="908"/>
      <c r="KTA129" s="908"/>
      <c r="KTB129" s="908"/>
      <c r="KTC129" s="908"/>
      <c r="KTD129" s="908"/>
      <c r="KTE129" s="908"/>
      <c r="KTF129" s="908"/>
      <c r="KTG129" s="908"/>
      <c r="KTH129" s="908"/>
      <c r="KTI129" s="908"/>
      <c r="KTJ129" s="908"/>
      <c r="KTK129" s="908"/>
      <c r="KTL129" s="908"/>
      <c r="KTM129" s="908"/>
      <c r="KTN129" s="908"/>
      <c r="KTO129" s="908"/>
      <c r="KTP129" s="908"/>
      <c r="KTQ129" s="908"/>
      <c r="KTR129" s="908"/>
      <c r="KTS129" s="908"/>
      <c r="KTT129" s="908"/>
      <c r="KTU129" s="908"/>
      <c r="KTV129" s="908"/>
      <c r="KTW129" s="908"/>
      <c r="KTX129" s="908"/>
      <c r="KTY129" s="908"/>
      <c r="KTZ129" s="908"/>
      <c r="KUA129" s="908"/>
      <c r="KUB129" s="908"/>
      <c r="KUC129" s="908"/>
      <c r="KUD129" s="908"/>
      <c r="KUE129" s="908"/>
      <c r="KUF129" s="908"/>
      <c r="KUG129" s="908"/>
      <c r="KUH129" s="908"/>
      <c r="KUI129" s="908"/>
      <c r="KUJ129" s="908"/>
      <c r="KUK129" s="908"/>
      <c r="KUL129" s="908"/>
      <c r="KUM129" s="908"/>
      <c r="KUN129" s="908"/>
      <c r="KUO129" s="908"/>
      <c r="KUP129" s="908"/>
      <c r="KUQ129" s="908"/>
      <c r="KUR129" s="908"/>
      <c r="KUS129" s="908"/>
      <c r="KUT129" s="908"/>
      <c r="KUU129" s="908"/>
      <c r="KUV129" s="908"/>
      <c r="KUW129" s="908"/>
      <c r="KUX129" s="908"/>
      <c r="KUY129" s="908"/>
      <c r="KUZ129" s="908"/>
      <c r="KVA129" s="908"/>
      <c r="KVB129" s="908"/>
      <c r="KVC129" s="908"/>
      <c r="KVD129" s="908"/>
      <c r="KVE129" s="908"/>
      <c r="KVF129" s="908"/>
      <c r="KVG129" s="908"/>
      <c r="KVH129" s="908"/>
      <c r="KVI129" s="908"/>
      <c r="KVJ129" s="908"/>
      <c r="KVK129" s="908"/>
      <c r="KVL129" s="908"/>
      <c r="KVM129" s="908"/>
      <c r="KVN129" s="908"/>
      <c r="KVO129" s="908"/>
      <c r="KVP129" s="908"/>
      <c r="KVQ129" s="908"/>
      <c r="KVR129" s="908"/>
      <c r="KVS129" s="908"/>
      <c r="KVT129" s="908"/>
      <c r="KVU129" s="908"/>
      <c r="KVV129" s="908"/>
      <c r="KVW129" s="908"/>
      <c r="KVX129" s="908"/>
      <c r="KVY129" s="908"/>
      <c r="KVZ129" s="908"/>
      <c r="KWA129" s="908"/>
      <c r="KWB129" s="908"/>
      <c r="KWC129" s="908"/>
      <c r="KWD129" s="908"/>
      <c r="KWE129" s="908"/>
      <c r="KWF129" s="908"/>
      <c r="KWG129" s="908"/>
      <c r="KWH129" s="908"/>
      <c r="KWI129" s="908"/>
      <c r="KWJ129" s="908"/>
      <c r="KWK129" s="908"/>
      <c r="KWL129" s="908"/>
      <c r="KWM129" s="908"/>
      <c r="KWN129" s="908"/>
      <c r="KWO129" s="908"/>
      <c r="KWP129" s="908"/>
      <c r="KWQ129" s="908"/>
      <c r="KWR129" s="908"/>
      <c r="KWS129" s="908"/>
      <c r="KWT129" s="908"/>
      <c r="KWU129" s="908"/>
      <c r="KWV129" s="908"/>
      <c r="KWW129" s="908"/>
      <c r="KWX129" s="908"/>
      <c r="KWY129" s="908"/>
      <c r="KWZ129" s="908"/>
      <c r="KXA129" s="908"/>
      <c r="KXB129" s="908"/>
      <c r="KXC129" s="908"/>
      <c r="KXD129" s="908"/>
      <c r="KXE129" s="908"/>
      <c r="KXF129" s="908"/>
      <c r="KXG129" s="908"/>
      <c r="KXH129" s="908"/>
      <c r="KXI129" s="908"/>
      <c r="KXJ129" s="908"/>
      <c r="KXK129" s="908"/>
      <c r="KXL129" s="908"/>
      <c r="KXM129" s="908"/>
      <c r="KXN129" s="908"/>
      <c r="KXO129" s="908"/>
      <c r="KXP129" s="908"/>
      <c r="KXQ129" s="908"/>
      <c r="KXR129" s="908"/>
      <c r="KXS129" s="908"/>
      <c r="KXT129" s="908"/>
      <c r="KXU129" s="908"/>
      <c r="KXV129" s="908"/>
      <c r="KXW129" s="908"/>
      <c r="KXX129" s="908"/>
      <c r="KXY129" s="908"/>
      <c r="KXZ129" s="908"/>
      <c r="KYA129" s="908"/>
      <c r="KYB129" s="908"/>
      <c r="KYC129" s="908"/>
      <c r="KYD129" s="908"/>
      <c r="KYE129" s="908"/>
      <c r="KYF129" s="908"/>
      <c r="KYG129" s="908"/>
      <c r="KYH129" s="908"/>
      <c r="KYI129" s="908"/>
      <c r="KYJ129" s="908"/>
      <c r="KYK129" s="908"/>
      <c r="KYL129" s="908"/>
      <c r="KYM129" s="908"/>
      <c r="KYN129" s="908"/>
      <c r="KYO129" s="908"/>
      <c r="KYP129" s="908"/>
      <c r="KYQ129" s="908"/>
      <c r="KYR129" s="908"/>
      <c r="KYS129" s="908"/>
      <c r="KYT129" s="908"/>
      <c r="KYU129" s="908"/>
      <c r="KYV129" s="908"/>
      <c r="KYW129" s="908"/>
      <c r="KYX129" s="908"/>
      <c r="KYY129" s="908"/>
      <c r="KYZ129" s="908"/>
      <c r="KZA129" s="908"/>
      <c r="KZB129" s="908"/>
      <c r="KZC129" s="908"/>
      <c r="KZD129" s="908"/>
      <c r="KZE129" s="908"/>
      <c r="KZF129" s="908"/>
      <c r="KZG129" s="908"/>
      <c r="KZH129" s="908"/>
      <c r="KZI129" s="908"/>
      <c r="KZJ129" s="908"/>
      <c r="KZK129" s="908"/>
      <c r="KZL129" s="908"/>
      <c r="KZM129" s="908"/>
      <c r="KZN129" s="908"/>
      <c r="KZO129" s="908"/>
      <c r="KZP129" s="908"/>
      <c r="KZQ129" s="908"/>
      <c r="KZR129" s="908"/>
      <c r="KZS129" s="908"/>
      <c r="KZT129" s="908"/>
      <c r="KZU129" s="908"/>
      <c r="KZV129" s="908"/>
      <c r="KZW129" s="908"/>
      <c r="KZX129" s="908"/>
      <c r="KZY129" s="908"/>
      <c r="KZZ129" s="908"/>
      <c r="LAA129" s="908"/>
      <c r="LAB129" s="908"/>
      <c r="LAC129" s="908"/>
      <c r="LAD129" s="908"/>
      <c r="LAE129" s="908"/>
      <c r="LAF129" s="908"/>
      <c r="LAG129" s="908"/>
      <c r="LAH129" s="908"/>
      <c r="LAI129" s="908"/>
      <c r="LAJ129" s="908"/>
      <c r="LAK129" s="908"/>
      <c r="LAL129" s="908"/>
      <c r="LAM129" s="908"/>
      <c r="LAN129" s="908"/>
      <c r="LAO129" s="908"/>
      <c r="LAP129" s="908"/>
      <c r="LAQ129" s="908"/>
      <c r="LAR129" s="908"/>
      <c r="LAS129" s="908"/>
      <c r="LAT129" s="908"/>
      <c r="LAU129" s="908"/>
      <c r="LAV129" s="908"/>
      <c r="LAW129" s="908"/>
      <c r="LAX129" s="908"/>
      <c r="LAY129" s="908"/>
      <c r="LAZ129" s="908"/>
      <c r="LBA129" s="908"/>
      <c r="LBB129" s="908"/>
      <c r="LBC129" s="908"/>
      <c r="LBD129" s="908"/>
      <c r="LBE129" s="908"/>
      <c r="LBF129" s="908"/>
      <c r="LBG129" s="908"/>
      <c r="LBH129" s="908"/>
      <c r="LBI129" s="908"/>
      <c r="LBJ129" s="908"/>
      <c r="LBK129" s="908"/>
      <c r="LBL129" s="908"/>
      <c r="LBM129" s="908"/>
      <c r="LBN129" s="908"/>
      <c r="LBO129" s="908"/>
      <c r="LBP129" s="908"/>
      <c r="LBQ129" s="908"/>
      <c r="LBR129" s="908"/>
      <c r="LBS129" s="908"/>
      <c r="LBT129" s="908"/>
      <c r="LBU129" s="908"/>
      <c r="LBV129" s="908"/>
      <c r="LBW129" s="908"/>
      <c r="LBX129" s="908"/>
      <c r="LBY129" s="908"/>
      <c r="LBZ129" s="908"/>
      <c r="LCA129" s="908"/>
      <c r="LCB129" s="908"/>
      <c r="LCC129" s="908"/>
      <c r="LCD129" s="908"/>
      <c r="LCE129" s="908"/>
      <c r="LCF129" s="908"/>
      <c r="LCG129" s="908"/>
      <c r="LCH129" s="908"/>
      <c r="LCI129" s="908"/>
      <c r="LCJ129" s="908"/>
      <c r="LCK129" s="908"/>
      <c r="LCL129" s="908"/>
      <c r="LCM129" s="908"/>
      <c r="LCN129" s="908"/>
      <c r="LCO129" s="908"/>
      <c r="LCP129" s="908"/>
      <c r="LCQ129" s="908"/>
      <c r="LCR129" s="908"/>
      <c r="LCS129" s="908"/>
      <c r="LCT129" s="908"/>
      <c r="LCU129" s="908"/>
      <c r="LCV129" s="908"/>
      <c r="LCW129" s="908"/>
      <c r="LCX129" s="908"/>
      <c r="LCY129" s="908"/>
      <c r="LCZ129" s="908"/>
      <c r="LDA129" s="908"/>
      <c r="LDB129" s="908"/>
      <c r="LDC129" s="908"/>
      <c r="LDD129" s="908"/>
      <c r="LDE129" s="908"/>
      <c r="LDF129" s="908"/>
      <c r="LDG129" s="908"/>
      <c r="LDH129" s="908"/>
      <c r="LDI129" s="908"/>
      <c r="LDJ129" s="908"/>
      <c r="LDK129" s="908"/>
      <c r="LDL129" s="908"/>
      <c r="LDM129" s="908"/>
      <c r="LDN129" s="908"/>
      <c r="LDO129" s="908"/>
      <c r="LDP129" s="908"/>
      <c r="LDQ129" s="908"/>
      <c r="LDR129" s="908"/>
      <c r="LDS129" s="908"/>
      <c r="LDT129" s="908"/>
      <c r="LDU129" s="908"/>
      <c r="LDV129" s="908"/>
      <c r="LDW129" s="908"/>
      <c r="LDX129" s="908"/>
      <c r="LDY129" s="908"/>
      <c r="LDZ129" s="908"/>
      <c r="LEA129" s="908"/>
      <c r="LEB129" s="908"/>
      <c r="LEC129" s="908"/>
      <c r="LED129" s="908"/>
      <c r="LEE129" s="908"/>
      <c r="LEF129" s="908"/>
      <c r="LEG129" s="908"/>
      <c r="LEH129" s="908"/>
      <c r="LEI129" s="908"/>
      <c r="LEJ129" s="908"/>
      <c r="LEK129" s="908"/>
      <c r="LEL129" s="908"/>
      <c r="LEM129" s="908"/>
      <c r="LEN129" s="908"/>
      <c r="LEO129" s="908"/>
      <c r="LEP129" s="908"/>
      <c r="LEQ129" s="908"/>
      <c r="LER129" s="908"/>
      <c r="LES129" s="908"/>
      <c r="LET129" s="908"/>
      <c r="LEU129" s="908"/>
      <c r="LEV129" s="908"/>
      <c r="LEW129" s="908"/>
      <c r="LEX129" s="908"/>
      <c r="LEY129" s="908"/>
      <c r="LEZ129" s="908"/>
      <c r="LFA129" s="908"/>
      <c r="LFB129" s="908"/>
      <c r="LFC129" s="908"/>
      <c r="LFD129" s="908"/>
      <c r="LFE129" s="908"/>
      <c r="LFF129" s="908"/>
      <c r="LFG129" s="908"/>
      <c r="LFH129" s="908"/>
      <c r="LFI129" s="908"/>
      <c r="LFJ129" s="908"/>
      <c r="LFK129" s="908"/>
      <c r="LFL129" s="908"/>
      <c r="LFM129" s="908"/>
      <c r="LFN129" s="908"/>
      <c r="LFO129" s="908"/>
      <c r="LFP129" s="908"/>
      <c r="LFQ129" s="908"/>
      <c r="LFR129" s="908"/>
      <c r="LFS129" s="908"/>
      <c r="LFT129" s="908"/>
      <c r="LFU129" s="908"/>
      <c r="LFV129" s="908"/>
      <c r="LFW129" s="908"/>
      <c r="LFX129" s="908"/>
      <c r="LFY129" s="908"/>
      <c r="LFZ129" s="908"/>
      <c r="LGA129" s="908"/>
      <c r="LGB129" s="908"/>
      <c r="LGC129" s="908"/>
      <c r="LGD129" s="908"/>
      <c r="LGE129" s="908"/>
      <c r="LGF129" s="908"/>
      <c r="LGG129" s="908"/>
      <c r="LGH129" s="908"/>
      <c r="LGI129" s="908"/>
      <c r="LGJ129" s="908"/>
      <c r="LGK129" s="908"/>
      <c r="LGL129" s="908"/>
      <c r="LGM129" s="908"/>
      <c r="LGN129" s="908"/>
      <c r="LGO129" s="908"/>
      <c r="LGP129" s="908"/>
      <c r="LGQ129" s="908"/>
      <c r="LGR129" s="908"/>
      <c r="LGS129" s="908"/>
      <c r="LGT129" s="908"/>
      <c r="LGU129" s="908"/>
      <c r="LGV129" s="908"/>
      <c r="LGW129" s="908"/>
      <c r="LGX129" s="908"/>
      <c r="LGY129" s="908"/>
      <c r="LGZ129" s="908"/>
      <c r="LHA129" s="908"/>
      <c r="LHB129" s="908"/>
      <c r="LHC129" s="908"/>
      <c r="LHD129" s="908"/>
      <c r="LHE129" s="908"/>
      <c r="LHF129" s="908"/>
      <c r="LHG129" s="908"/>
      <c r="LHH129" s="908"/>
      <c r="LHI129" s="908"/>
      <c r="LHJ129" s="908"/>
      <c r="LHK129" s="908"/>
      <c r="LHL129" s="908"/>
      <c r="LHM129" s="908"/>
      <c r="LHN129" s="908"/>
      <c r="LHO129" s="908"/>
      <c r="LHP129" s="908"/>
      <c r="LHQ129" s="908"/>
      <c r="LHR129" s="908"/>
      <c r="LHS129" s="908"/>
      <c r="LHT129" s="908"/>
      <c r="LHU129" s="908"/>
      <c r="LHV129" s="908"/>
      <c r="LHW129" s="908"/>
      <c r="LHX129" s="908"/>
      <c r="LHY129" s="908"/>
      <c r="LHZ129" s="908"/>
      <c r="LIA129" s="908"/>
      <c r="LIB129" s="908"/>
      <c r="LIC129" s="908"/>
      <c r="LID129" s="908"/>
      <c r="LIE129" s="908"/>
      <c r="LIF129" s="908"/>
      <c r="LIG129" s="908"/>
      <c r="LIH129" s="908"/>
      <c r="LII129" s="908"/>
      <c r="LIJ129" s="908"/>
      <c r="LIK129" s="908"/>
      <c r="LIL129" s="908"/>
      <c r="LIM129" s="908"/>
      <c r="LIN129" s="908"/>
      <c r="LIO129" s="908"/>
      <c r="LIP129" s="908"/>
      <c r="LIQ129" s="908"/>
      <c r="LIR129" s="908"/>
      <c r="LIS129" s="908"/>
      <c r="LIT129" s="908"/>
      <c r="LIU129" s="908"/>
      <c r="LIV129" s="908"/>
      <c r="LIW129" s="908"/>
      <c r="LIX129" s="908"/>
      <c r="LIY129" s="908"/>
      <c r="LIZ129" s="908"/>
      <c r="LJA129" s="908"/>
      <c r="LJB129" s="908"/>
      <c r="LJC129" s="908"/>
      <c r="LJD129" s="908"/>
      <c r="LJE129" s="908"/>
      <c r="LJF129" s="908"/>
      <c r="LJG129" s="908"/>
      <c r="LJH129" s="908"/>
      <c r="LJI129" s="908"/>
      <c r="LJJ129" s="908"/>
      <c r="LJK129" s="908"/>
      <c r="LJL129" s="908"/>
      <c r="LJM129" s="908"/>
      <c r="LJN129" s="908"/>
      <c r="LJO129" s="908"/>
      <c r="LJP129" s="908"/>
      <c r="LJQ129" s="908"/>
      <c r="LJR129" s="908"/>
      <c r="LJS129" s="908"/>
      <c r="LJT129" s="908"/>
      <c r="LJU129" s="908"/>
      <c r="LJV129" s="908"/>
      <c r="LJW129" s="908"/>
      <c r="LJX129" s="908"/>
      <c r="LJY129" s="908"/>
      <c r="LJZ129" s="908"/>
      <c r="LKA129" s="908"/>
      <c r="LKB129" s="908"/>
      <c r="LKC129" s="908"/>
      <c r="LKD129" s="908"/>
      <c r="LKE129" s="908"/>
      <c r="LKF129" s="908"/>
      <c r="LKG129" s="908"/>
      <c r="LKH129" s="908"/>
      <c r="LKI129" s="908"/>
      <c r="LKJ129" s="908"/>
      <c r="LKK129" s="908"/>
      <c r="LKL129" s="908"/>
      <c r="LKM129" s="908"/>
      <c r="LKN129" s="908"/>
      <c r="LKO129" s="908"/>
      <c r="LKP129" s="908"/>
      <c r="LKQ129" s="908"/>
      <c r="LKR129" s="908"/>
      <c r="LKS129" s="908"/>
      <c r="LKT129" s="908"/>
      <c r="LKU129" s="908"/>
      <c r="LKV129" s="908"/>
      <c r="LKW129" s="908"/>
      <c r="LKX129" s="908"/>
      <c r="LKY129" s="908"/>
      <c r="LKZ129" s="908"/>
      <c r="LLA129" s="908"/>
      <c r="LLB129" s="908"/>
      <c r="LLC129" s="908"/>
      <c r="LLD129" s="908"/>
      <c r="LLE129" s="908"/>
      <c r="LLF129" s="908"/>
      <c r="LLG129" s="908"/>
      <c r="LLH129" s="908"/>
      <c r="LLI129" s="908"/>
      <c r="LLJ129" s="908"/>
      <c r="LLK129" s="908"/>
      <c r="LLL129" s="908"/>
      <c r="LLM129" s="908"/>
      <c r="LLN129" s="908"/>
      <c r="LLO129" s="908"/>
      <c r="LLP129" s="908"/>
      <c r="LLQ129" s="908"/>
      <c r="LLR129" s="908"/>
      <c r="LLS129" s="908"/>
      <c r="LLT129" s="908"/>
      <c r="LLU129" s="908"/>
      <c r="LLV129" s="908"/>
      <c r="LLW129" s="908"/>
      <c r="LLX129" s="908"/>
      <c r="LLY129" s="908"/>
      <c r="LLZ129" s="908"/>
      <c r="LMA129" s="908"/>
      <c r="LMB129" s="908"/>
      <c r="LMC129" s="908"/>
      <c r="LMD129" s="908"/>
      <c r="LME129" s="908"/>
      <c r="LMF129" s="908"/>
      <c r="LMG129" s="908"/>
      <c r="LMH129" s="908"/>
      <c r="LMI129" s="908"/>
      <c r="LMJ129" s="908"/>
      <c r="LMK129" s="908"/>
      <c r="LML129" s="908"/>
      <c r="LMM129" s="908"/>
      <c r="LMN129" s="908"/>
      <c r="LMO129" s="908"/>
      <c r="LMP129" s="908"/>
      <c r="LMQ129" s="908"/>
      <c r="LMR129" s="908"/>
      <c r="LMS129" s="908"/>
      <c r="LMT129" s="908"/>
      <c r="LMU129" s="908"/>
      <c r="LMV129" s="908"/>
      <c r="LMW129" s="908"/>
      <c r="LMX129" s="908"/>
      <c r="LMY129" s="908"/>
      <c r="LMZ129" s="908"/>
      <c r="LNA129" s="908"/>
      <c r="LNB129" s="908"/>
      <c r="LNC129" s="908"/>
      <c r="LND129" s="908"/>
      <c r="LNE129" s="908"/>
      <c r="LNF129" s="908"/>
      <c r="LNG129" s="908"/>
      <c r="LNH129" s="908"/>
      <c r="LNI129" s="908"/>
      <c r="LNJ129" s="908"/>
      <c r="LNK129" s="908"/>
      <c r="LNL129" s="908"/>
      <c r="LNM129" s="908"/>
      <c r="LNN129" s="908"/>
      <c r="LNO129" s="908"/>
      <c r="LNP129" s="908"/>
      <c r="LNQ129" s="908"/>
      <c r="LNR129" s="908"/>
      <c r="LNS129" s="908"/>
      <c r="LNT129" s="908"/>
      <c r="LNU129" s="908"/>
      <c r="LNV129" s="908"/>
      <c r="LNW129" s="908"/>
      <c r="LNX129" s="908"/>
      <c r="LNY129" s="908"/>
      <c r="LNZ129" s="908"/>
      <c r="LOA129" s="908"/>
      <c r="LOB129" s="908"/>
      <c r="LOC129" s="908"/>
      <c r="LOD129" s="908"/>
      <c r="LOE129" s="908"/>
      <c r="LOF129" s="908"/>
      <c r="LOG129" s="908"/>
      <c r="LOH129" s="908"/>
      <c r="LOI129" s="908"/>
      <c r="LOJ129" s="908"/>
      <c r="LOK129" s="908"/>
      <c r="LOL129" s="908"/>
      <c r="LOM129" s="908"/>
      <c r="LON129" s="908"/>
      <c r="LOO129" s="908"/>
      <c r="LOP129" s="908"/>
      <c r="LOQ129" s="908"/>
      <c r="LOR129" s="908"/>
      <c r="LOS129" s="908"/>
      <c r="LOT129" s="908"/>
      <c r="LOU129" s="908"/>
      <c r="LOV129" s="908"/>
      <c r="LOW129" s="908"/>
      <c r="LOX129" s="908"/>
      <c r="LOY129" s="908"/>
      <c r="LOZ129" s="908"/>
      <c r="LPA129" s="908"/>
      <c r="LPB129" s="908"/>
      <c r="LPC129" s="908"/>
      <c r="LPD129" s="908"/>
      <c r="LPE129" s="908"/>
      <c r="LPF129" s="908"/>
      <c r="LPG129" s="908"/>
      <c r="LPH129" s="908"/>
      <c r="LPI129" s="908"/>
      <c r="LPJ129" s="908"/>
      <c r="LPK129" s="908"/>
      <c r="LPL129" s="908"/>
      <c r="LPM129" s="908"/>
      <c r="LPN129" s="908"/>
      <c r="LPO129" s="908"/>
      <c r="LPP129" s="908"/>
      <c r="LPQ129" s="908"/>
      <c r="LPR129" s="908"/>
      <c r="LPS129" s="908"/>
      <c r="LPT129" s="908"/>
      <c r="LPU129" s="908"/>
      <c r="LPV129" s="908"/>
      <c r="LPW129" s="908"/>
      <c r="LPX129" s="908"/>
      <c r="LPY129" s="908"/>
      <c r="LPZ129" s="908"/>
      <c r="LQA129" s="908"/>
      <c r="LQB129" s="908"/>
      <c r="LQC129" s="908"/>
      <c r="LQD129" s="908"/>
      <c r="LQE129" s="908"/>
      <c r="LQF129" s="908"/>
      <c r="LQG129" s="908"/>
      <c r="LQH129" s="908"/>
      <c r="LQI129" s="908"/>
      <c r="LQJ129" s="908"/>
      <c r="LQK129" s="908"/>
      <c r="LQL129" s="908"/>
      <c r="LQM129" s="908"/>
      <c r="LQN129" s="908"/>
      <c r="LQO129" s="908"/>
      <c r="LQP129" s="908"/>
      <c r="LQQ129" s="908"/>
      <c r="LQR129" s="908"/>
      <c r="LQS129" s="908"/>
      <c r="LQT129" s="908"/>
      <c r="LQU129" s="908"/>
      <c r="LQV129" s="908"/>
      <c r="LQW129" s="908"/>
      <c r="LQX129" s="908"/>
      <c r="LQY129" s="908"/>
      <c r="LQZ129" s="908"/>
      <c r="LRA129" s="908"/>
      <c r="LRB129" s="908"/>
      <c r="LRC129" s="908"/>
      <c r="LRD129" s="908"/>
      <c r="LRE129" s="908"/>
      <c r="LRF129" s="908"/>
      <c r="LRG129" s="908"/>
      <c r="LRH129" s="908"/>
      <c r="LRI129" s="908"/>
      <c r="LRJ129" s="908"/>
      <c r="LRK129" s="908"/>
      <c r="LRL129" s="908"/>
      <c r="LRM129" s="908"/>
      <c r="LRN129" s="908"/>
      <c r="LRO129" s="908"/>
      <c r="LRP129" s="908"/>
      <c r="LRQ129" s="908"/>
      <c r="LRR129" s="908"/>
      <c r="LRS129" s="908"/>
      <c r="LRT129" s="908"/>
      <c r="LRU129" s="908"/>
      <c r="LRV129" s="908"/>
      <c r="LRW129" s="908"/>
      <c r="LRX129" s="908"/>
      <c r="LRY129" s="908"/>
      <c r="LRZ129" s="908"/>
      <c r="LSA129" s="908"/>
      <c r="LSB129" s="908"/>
      <c r="LSC129" s="908"/>
      <c r="LSD129" s="908"/>
      <c r="LSE129" s="908"/>
      <c r="LSF129" s="908"/>
      <c r="LSG129" s="908"/>
      <c r="LSH129" s="908"/>
      <c r="LSI129" s="908"/>
      <c r="LSJ129" s="908"/>
      <c r="LSK129" s="908"/>
      <c r="LSL129" s="908"/>
      <c r="LSM129" s="908"/>
      <c r="LSN129" s="908"/>
      <c r="LSO129" s="908"/>
      <c r="LSP129" s="908"/>
      <c r="LSQ129" s="908"/>
      <c r="LSR129" s="908"/>
      <c r="LSS129" s="908"/>
      <c r="LST129" s="908"/>
      <c r="LSU129" s="908"/>
      <c r="LSV129" s="908"/>
      <c r="LSW129" s="908"/>
      <c r="LSX129" s="908"/>
      <c r="LSY129" s="908"/>
      <c r="LSZ129" s="908"/>
      <c r="LTA129" s="908"/>
      <c r="LTB129" s="908"/>
      <c r="LTC129" s="908"/>
      <c r="LTD129" s="908"/>
      <c r="LTE129" s="908"/>
      <c r="LTF129" s="908"/>
      <c r="LTG129" s="908"/>
      <c r="LTH129" s="908"/>
      <c r="LTI129" s="908"/>
      <c r="LTJ129" s="908"/>
      <c r="LTK129" s="908"/>
      <c r="LTL129" s="908"/>
      <c r="LTM129" s="908"/>
      <c r="LTN129" s="908"/>
      <c r="LTO129" s="908"/>
      <c r="LTP129" s="908"/>
      <c r="LTQ129" s="908"/>
      <c r="LTR129" s="908"/>
      <c r="LTS129" s="908"/>
      <c r="LTT129" s="908"/>
      <c r="LTU129" s="908"/>
      <c r="LTV129" s="908"/>
      <c r="LTW129" s="908"/>
      <c r="LTX129" s="908"/>
      <c r="LTY129" s="908"/>
      <c r="LTZ129" s="908"/>
      <c r="LUA129" s="908"/>
      <c r="LUB129" s="908"/>
      <c r="LUC129" s="908"/>
      <c r="LUD129" s="908"/>
      <c r="LUE129" s="908"/>
      <c r="LUF129" s="908"/>
      <c r="LUG129" s="908"/>
      <c r="LUH129" s="908"/>
      <c r="LUI129" s="908"/>
      <c r="LUJ129" s="908"/>
      <c r="LUK129" s="908"/>
      <c r="LUL129" s="908"/>
      <c r="LUM129" s="908"/>
      <c r="LUN129" s="908"/>
      <c r="LUO129" s="908"/>
      <c r="LUP129" s="908"/>
      <c r="LUQ129" s="908"/>
      <c r="LUR129" s="908"/>
      <c r="LUS129" s="908"/>
      <c r="LUT129" s="908"/>
      <c r="LUU129" s="908"/>
      <c r="LUV129" s="908"/>
      <c r="LUW129" s="908"/>
      <c r="LUX129" s="908"/>
      <c r="LUY129" s="908"/>
      <c r="LUZ129" s="908"/>
      <c r="LVA129" s="908"/>
      <c r="LVB129" s="908"/>
      <c r="LVC129" s="908"/>
      <c r="LVD129" s="908"/>
      <c r="LVE129" s="908"/>
      <c r="LVF129" s="908"/>
      <c r="LVG129" s="908"/>
      <c r="LVH129" s="908"/>
      <c r="LVI129" s="908"/>
      <c r="LVJ129" s="908"/>
      <c r="LVK129" s="908"/>
      <c r="LVL129" s="908"/>
      <c r="LVM129" s="908"/>
      <c r="LVN129" s="908"/>
      <c r="LVO129" s="908"/>
      <c r="LVP129" s="908"/>
      <c r="LVQ129" s="908"/>
      <c r="LVR129" s="908"/>
      <c r="LVS129" s="908"/>
      <c r="LVT129" s="908"/>
      <c r="LVU129" s="908"/>
      <c r="LVV129" s="908"/>
      <c r="LVW129" s="908"/>
      <c r="LVX129" s="908"/>
      <c r="LVY129" s="908"/>
      <c r="LVZ129" s="908"/>
      <c r="LWA129" s="908"/>
      <c r="LWB129" s="908"/>
      <c r="LWC129" s="908"/>
      <c r="LWD129" s="908"/>
      <c r="LWE129" s="908"/>
      <c r="LWF129" s="908"/>
      <c r="LWG129" s="908"/>
      <c r="LWH129" s="908"/>
      <c r="LWI129" s="908"/>
      <c r="LWJ129" s="908"/>
      <c r="LWK129" s="908"/>
      <c r="LWL129" s="908"/>
      <c r="LWM129" s="908"/>
      <c r="LWN129" s="908"/>
      <c r="LWO129" s="908"/>
      <c r="LWP129" s="908"/>
      <c r="LWQ129" s="908"/>
      <c r="LWR129" s="908"/>
      <c r="LWS129" s="908"/>
      <c r="LWT129" s="908"/>
      <c r="LWU129" s="908"/>
      <c r="LWV129" s="908"/>
      <c r="LWW129" s="908"/>
      <c r="LWX129" s="908"/>
      <c r="LWY129" s="908"/>
      <c r="LWZ129" s="908"/>
      <c r="LXA129" s="908"/>
      <c r="LXB129" s="908"/>
      <c r="LXC129" s="908"/>
      <c r="LXD129" s="908"/>
      <c r="LXE129" s="908"/>
      <c r="LXF129" s="908"/>
      <c r="LXG129" s="908"/>
      <c r="LXH129" s="908"/>
      <c r="LXI129" s="908"/>
      <c r="LXJ129" s="908"/>
      <c r="LXK129" s="908"/>
      <c r="LXL129" s="908"/>
      <c r="LXM129" s="908"/>
      <c r="LXN129" s="908"/>
      <c r="LXO129" s="908"/>
      <c r="LXP129" s="908"/>
      <c r="LXQ129" s="908"/>
      <c r="LXR129" s="908"/>
      <c r="LXS129" s="908"/>
      <c r="LXT129" s="908"/>
      <c r="LXU129" s="908"/>
      <c r="LXV129" s="908"/>
      <c r="LXW129" s="908"/>
      <c r="LXX129" s="908"/>
      <c r="LXY129" s="908"/>
      <c r="LXZ129" s="908"/>
      <c r="LYA129" s="908"/>
      <c r="LYB129" s="908"/>
      <c r="LYC129" s="908"/>
      <c r="LYD129" s="908"/>
      <c r="LYE129" s="908"/>
      <c r="LYF129" s="908"/>
      <c r="LYG129" s="908"/>
      <c r="LYH129" s="908"/>
      <c r="LYI129" s="908"/>
      <c r="LYJ129" s="908"/>
      <c r="LYK129" s="908"/>
      <c r="LYL129" s="908"/>
      <c r="LYM129" s="908"/>
      <c r="LYN129" s="908"/>
      <c r="LYO129" s="908"/>
      <c r="LYP129" s="908"/>
      <c r="LYQ129" s="908"/>
      <c r="LYR129" s="908"/>
      <c r="LYS129" s="908"/>
      <c r="LYT129" s="908"/>
      <c r="LYU129" s="908"/>
      <c r="LYV129" s="908"/>
      <c r="LYW129" s="908"/>
      <c r="LYX129" s="908"/>
      <c r="LYY129" s="908"/>
      <c r="LYZ129" s="908"/>
      <c r="LZA129" s="908"/>
      <c r="LZB129" s="908"/>
      <c r="LZC129" s="908"/>
      <c r="LZD129" s="908"/>
      <c r="LZE129" s="908"/>
      <c r="LZF129" s="908"/>
      <c r="LZG129" s="908"/>
      <c r="LZH129" s="908"/>
      <c r="LZI129" s="908"/>
      <c r="LZJ129" s="908"/>
      <c r="LZK129" s="908"/>
      <c r="LZL129" s="908"/>
      <c r="LZM129" s="908"/>
      <c r="LZN129" s="908"/>
      <c r="LZO129" s="908"/>
      <c r="LZP129" s="908"/>
      <c r="LZQ129" s="908"/>
      <c r="LZR129" s="908"/>
      <c r="LZS129" s="908"/>
      <c r="LZT129" s="908"/>
      <c r="LZU129" s="908"/>
      <c r="LZV129" s="908"/>
      <c r="LZW129" s="908"/>
      <c r="LZX129" s="908"/>
      <c r="LZY129" s="908"/>
      <c r="LZZ129" s="908"/>
      <c r="MAA129" s="908"/>
      <c r="MAB129" s="908"/>
      <c r="MAC129" s="908"/>
      <c r="MAD129" s="908"/>
      <c r="MAE129" s="908"/>
      <c r="MAF129" s="908"/>
      <c r="MAG129" s="908"/>
      <c r="MAH129" s="908"/>
      <c r="MAI129" s="908"/>
      <c r="MAJ129" s="908"/>
      <c r="MAK129" s="908"/>
      <c r="MAL129" s="908"/>
      <c r="MAM129" s="908"/>
      <c r="MAN129" s="908"/>
      <c r="MAO129" s="908"/>
      <c r="MAP129" s="908"/>
      <c r="MAQ129" s="908"/>
      <c r="MAR129" s="908"/>
      <c r="MAS129" s="908"/>
      <c r="MAT129" s="908"/>
      <c r="MAU129" s="908"/>
      <c r="MAV129" s="908"/>
      <c r="MAW129" s="908"/>
      <c r="MAX129" s="908"/>
      <c r="MAY129" s="908"/>
      <c r="MAZ129" s="908"/>
      <c r="MBA129" s="908"/>
      <c r="MBB129" s="908"/>
      <c r="MBC129" s="908"/>
      <c r="MBD129" s="908"/>
      <c r="MBE129" s="908"/>
      <c r="MBF129" s="908"/>
      <c r="MBG129" s="908"/>
      <c r="MBH129" s="908"/>
      <c r="MBI129" s="908"/>
      <c r="MBJ129" s="908"/>
      <c r="MBK129" s="908"/>
      <c r="MBL129" s="908"/>
      <c r="MBM129" s="908"/>
      <c r="MBN129" s="908"/>
      <c r="MBO129" s="908"/>
      <c r="MBP129" s="908"/>
      <c r="MBQ129" s="908"/>
      <c r="MBR129" s="908"/>
      <c r="MBS129" s="908"/>
      <c r="MBT129" s="908"/>
      <c r="MBU129" s="908"/>
      <c r="MBV129" s="908"/>
      <c r="MBW129" s="908"/>
      <c r="MBX129" s="908"/>
      <c r="MBY129" s="908"/>
      <c r="MBZ129" s="908"/>
      <c r="MCA129" s="908"/>
      <c r="MCB129" s="908"/>
      <c r="MCC129" s="908"/>
      <c r="MCD129" s="908"/>
      <c r="MCE129" s="908"/>
      <c r="MCF129" s="908"/>
      <c r="MCG129" s="908"/>
      <c r="MCH129" s="908"/>
      <c r="MCI129" s="908"/>
      <c r="MCJ129" s="908"/>
      <c r="MCK129" s="908"/>
      <c r="MCL129" s="908"/>
      <c r="MCM129" s="908"/>
      <c r="MCN129" s="908"/>
      <c r="MCO129" s="908"/>
      <c r="MCP129" s="908"/>
      <c r="MCQ129" s="908"/>
      <c r="MCR129" s="908"/>
      <c r="MCS129" s="908"/>
      <c r="MCT129" s="908"/>
      <c r="MCU129" s="908"/>
      <c r="MCV129" s="908"/>
      <c r="MCW129" s="908"/>
      <c r="MCX129" s="908"/>
      <c r="MCY129" s="908"/>
      <c r="MCZ129" s="908"/>
      <c r="MDA129" s="908"/>
      <c r="MDB129" s="908"/>
      <c r="MDC129" s="908"/>
      <c r="MDD129" s="908"/>
      <c r="MDE129" s="908"/>
      <c r="MDF129" s="908"/>
      <c r="MDG129" s="908"/>
      <c r="MDH129" s="908"/>
      <c r="MDI129" s="908"/>
      <c r="MDJ129" s="908"/>
      <c r="MDK129" s="908"/>
      <c r="MDL129" s="908"/>
      <c r="MDM129" s="908"/>
      <c r="MDN129" s="908"/>
      <c r="MDO129" s="908"/>
      <c r="MDP129" s="908"/>
      <c r="MDQ129" s="908"/>
      <c r="MDR129" s="908"/>
      <c r="MDS129" s="908"/>
      <c r="MDT129" s="908"/>
      <c r="MDU129" s="908"/>
      <c r="MDV129" s="908"/>
      <c r="MDW129" s="908"/>
      <c r="MDX129" s="908"/>
      <c r="MDY129" s="908"/>
      <c r="MDZ129" s="908"/>
      <c r="MEA129" s="908"/>
      <c r="MEB129" s="908"/>
      <c r="MEC129" s="908"/>
      <c r="MED129" s="908"/>
      <c r="MEE129" s="908"/>
      <c r="MEF129" s="908"/>
      <c r="MEG129" s="908"/>
      <c r="MEH129" s="908"/>
      <c r="MEI129" s="908"/>
      <c r="MEJ129" s="908"/>
      <c r="MEK129" s="908"/>
      <c r="MEL129" s="908"/>
      <c r="MEM129" s="908"/>
      <c r="MEN129" s="908"/>
      <c r="MEO129" s="908"/>
      <c r="MEP129" s="908"/>
      <c r="MEQ129" s="908"/>
      <c r="MER129" s="908"/>
      <c r="MES129" s="908"/>
      <c r="MET129" s="908"/>
      <c r="MEU129" s="908"/>
      <c r="MEV129" s="908"/>
      <c r="MEW129" s="908"/>
      <c r="MEX129" s="908"/>
      <c r="MEY129" s="908"/>
      <c r="MEZ129" s="908"/>
      <c r="MFA129" s="908"/>
      <c r="MFB129" s="908"/>
      <c r="MFC129" s="908"/>
      <c r="MFD129" s="908"/>
      <c r="MFE129" s="908"/>
      <c r="MFF129" s="908"/>
      <c r="MFG129" s="908"/>
      <c r="MFH129" s="908"/>
      <c r="MFI129" s="908"/>
      <c r="MFJ129" s="908"/>
      <c r="MFK129" s="908"/>
      <c r="MFL129" s="908"/>
      <c r="MFM129" s="908"/>
      <c r="MFN129" s="908"/>
      <c r="MFO129" s="908"/>
      <c r="MFP129" s="908"/>
      <c r="MFQ129" s="908"/>
      <c r="MFR129" s="908"/>
      <c r="MFS129" s="908"/>
      <c r="MFT129" s="908"/>
      <c r="MFU129" s="908"/>
      <c r="MFV129" s="908"/>
      <c r="MFW129" s="908"/>
      <c r="MFX129" s="908"/>
      <c r="MFY129" s="908"/>
      <c r="MFZ129" s="908"/>
      <c r="MGA129" s="908"/>
      <c r="MGB129" s="908"/>
      <c r="MGC129" s="908"/>
      <c r="MGD129" s="908"/>
      <c r="MGE129" s="908"/>
      <c r="MGF129" s="908"/>
      <c r="MGG129" s="908"/>
      <c r="MGH129" s="908"/>
      <c r="MGI129" s="908"/>
      <c r="MGJ129" s="908"/>
      <c r="MGK129" s="908"/>
      <c r="MGL129" s="908"/>
      <c r="MGM129" s="908"/>
      <c r="MGN129" s="908"/>
      <c r="MGO129" s="908"/>
      <c r="MGP129" s="908"/>
      <c r="MGQ129" s="908"/>
      <c r="MGR129" s="908"/>
      <c r="MGS129" s="908"/>
      <c r="MGT129" s="908"/>
      <c r="MGU129" s="908"/>
      <c r="MGV129" s="908"/>
      <c r="MGW129" s="908"/>
      <c r="MGX129" s="908"/>
      <c r="MGY129" s="908"/>
      <c r="MGZ129" s="908"/>
      <c r="MHA129" s="908"/>
      <c r="MHB129" s="908"/>
      <c r="MHC129" s="908"/>
      <c r="MHD129" s="908"/>
      <c r="MHE129" s="908"/>
      <c r="MHF129" s="908"/>
      <c r="MHG129" s="908"/>
      <c r="MHH129" s="908"/>
      <c r="MHI129" s="908"/>
      <c r="MHJ129" s="908"/>
      <c r="MHK129" s="908"/>
      <c r="MHL129" s="908"/>
      <c r="MHM129" s="908"/>
      <c r="MHN129" s="908"/>
      <c r="MHO129" s="908"/>
      <c r="MHP129" s="908"/>
      <c r="MHQ129" s="908"/>
      <c r="MHR129" s="908"/>
      <c r="MHS129" s="908"/>
      <c r="MHT129" s="908"/>
      <c r="MHU129" s="908"/>
      <c r="MHV129" s="908"/>
      <c r="MHW129" s="908"/>
      <c r="MHX129" s="908"/>
      <c r="MHY129" s="908"/>
      <c r="MHZ129" s="908"/>
      <c r="MIA129" s="908"/>
      <c r="MIB129" s="908"/>
      <c r="MIC129" s="908"/>
      <c r="MID129" s="908"/>
      <c r="MIE129" s="908"/>
      <c r="MIF129" s="908"/>
      <c r="MIG129" s="908"/>
      <c r="MIH129" s="908"/>
      <c r="MII129" s="908"/>
      <c r="MIJ129" s="908"/>
      <c r="MIK129" s="908"/>
      <c r="MIL129" s="908"/>
      <c r="MIM129" s="908"/>
      <c r="MIN129" s="908"/>
      <c r="MIO129" s="908"/>
      <c r="MIP129" s="908"/>
      <c r="MIQ129" s="908"/>
      <c r="MIR129" s="908"/>
      <c r="MIS129" s="908"/>
      <c r="MIT129" s="908"/>
      <c r="MIU129" s="908"/>
      <c r="MIV129" s="908"/>
      <c r="MIW129" s="908"/>
      <c r="MIX129" s="908"/>
      <c r="MIY129" s="908"/>
      <c r="MIZ129" s="908"/>
      <c r="MJA129" s="908"/>
      <c r="MJB129" s="908"/>
      <c r="MJC129" s="908"/>
      <c r="MJD129" s="908"/>
      <c r="MJE129" s="908"/>
      <c r="MJF129" s="908"/>
      <c r="MJG129" s="908"/>
      <c r="MJH129" s="908"/>
      <c r="MJI129" s="908"/>
      <c r="MJJ129" s="908"/>
      <c r="MJK129" s="908"/>
      <c r="MJL129" s="908"/>
      <c r="MJM129" s="908"/>
      <c r="MJN129" s="908"/>
      <c r="MJO129" s="908"/>
      <c r="MJP129" s="908"/>
      <c r="MJQ129" s="908"/>
      <c r="MJR129" s="908"/>
      <c r="MJS129" s="908"/>
      <c r="MJT129" s="908"/>
      <c r="MJU129" s="908"/>
      <c r="MJV129" s="908"/>
      <c r="MJW129" s="908"/>
      <c r="MJX129" s="908"/>
      <c r="MJY129" s="908"/>
      <c r="MJZ129" s="908"/>
      <c r="MKA129" s="908"/>
      <c r="MKB129" s="908"/>
      <c r="MKC129" s="908"/>
      <c r="MKD129" s="908"/>
      <c r="MKE129" s="908"/>
      <c r="MKF129" s="908"/>
      <c r="MKG129" s="908"/>
      <c r="MKH129" s="908"/>
      <c r="MKI129" s="908"/>
      <c r="MKJ129" s="908"/>
      <c r="MKK129" s="908"/>
      <c r="MKL129" s="908"/>
      <c r="MKM129" s="908"/>
      <c r="MKN129" s="908"/>
      <c r="MKO129" s="908"/>
      <c r="MKP129" s="908"/>
      <c r="MKQ129" s="908"/>
      <c r="MKR129" s="908"/>
      <c r="MKS129" s="908"/>
      <c r="MKT129" s="908"/>
      <c r="MKU129" s="908"/>
      <c r="MKV129" s="908"/>
      <c r="MKW129" s="908"/>
      <c r="MKX129" s="908"/>
      <c r="MKY129" s="908"/>
      <c r="MKZ129" s="908"/>
      <c r="MLA129" s="908"/>
      <c r="MLB129" s="908"/>
      <c r="MLC129" s="908"/>
      <c r="MLD129" s="908"/>
      <c r="MLE129" s="908"/>
      <c r="MLF129" s="908"/>
      <c r="MLG129" s="908"/>
      <c r="MLH129" s="908"/>
      <c r="MLI129" s="908"/>
      <c r="MLJ129" s="908"/>
      <c r="MLK129" s="908"/>
      <c r="MLL129" s="908"/>
      <c r="MLM129" s="908"/>
      <c r="MLN129" s="908"/>
      <c r="MLO129" s="908"/>
      <c r="MLP129" s="908"/>
      <c r="MLQ129" s="908"/>
      <c r="MLR129" s="908"/>
      <c r="MLS129" s="908"/>
      <c r="MLT129" s="908"/>
      <c r="MLU129" s="908"/>
      <c r="MLV129" s="908"/>
      <c r="MLW129" s="908"/>
      <c r="MLX129" s="908"/>
      <c r="MLY129" s="908"/>
      <c r="MLZ129" s="908"/>
      <c r="MMA129" s="908"/>
      <c r="MMB129" s="908"/>
      <c r="MMC129" s="908"/>
      <c r="MMD129" s="908"/>
      <c r="MME129" s="908"/>
      <c r="MMF129" s="908"/>
      <c r="MMG129" s="908"/>
      <c r="MMH129" s="908"/>
      <c r="MMI129" s="908"/>
      <c r="MMJ129" s="908"/>
      <c r="MMK129" s="908"/>
      <c r="MML129" s="908"/>
      <c r="MMM129" s="908"/>
      <c r="MMN129" s="908"/>
      <c r="MMO129" s="908"/>
      <c r="MMP129" s="908"/>
      <c r="MMQ129" s="908"/>
      <c r="MMR129" s="908"/>
      <c r="MMS129" s="908"/>
      <c r="MMT129" s="908"/>
      <c r="MMU129" s="908"/>
      <c r="MMV129" s="908"/>
      <c r="MMW129" s="908"/>
      <c r="MMX129" s="908"/>
      <c r="MMY129" s="908"/>
      <c r="MMZ129" s="908"/>
      <c r="MNA129" s="908"/>
      <c r="MNB129" s="908"/>
      <c r="MNC129" s="908"/>
      <c r="MND129" s="908"/>
      <c r="MNE129" s="908"/>
      <c r="MNF129" s="908"/>
      <c r="MNG129" s="908"/>
      <c r="MNH129" s="908"/>
      <c r="MNI129" s="908"/>
      <c r="MNJ129" s="908"/>
      <c r="MNK129" s="908"/>
      <c r="MNL129" s="908"/>
      <c r="MNM129" s="908"/>
      <c r="MNN129" s="908"/>
      <c r="MNO129" s="908"/>
      <c r="MNP129" s="908"/>
      <c r="MNQ129" s="908"/>
      <c r="MNR129" s="908"/>
      <c r="MNS129" s="908"/>
      <c r="MNT129" s="908"/>
      <c r="MNU129" s="908"/>
      <c r="MNV129" s="908"/>
      <c r="MNW129" s="908"/>
      <c r="MNX129" s="908"/>
      <c r="MNY129" s="908"/>
      <c r="MNZ129" s="908"/>
      <c r="MOA129" s="908"/>
      <c r="MOB129" s="908"/>
      <c r="MOC129" s="908"/>
      <c r="MOD129" s="908"/>
      <c r="MOE129" s="908"/>
      <c r="MOF129" s="908"/>
      <c r="MOG129" s="908"/>
      <c r="MOH129" s="908"/>
      <c r="MOI129" s="908"/>
      <c r="MOJ129" s="908"/>
      <c r="MOK129" s="908"/>
      <c r="MOL129" s="908"/>
      <c r="MOM129" s="908"/>
      <c r="MON129" s="908"/>
      <c r="MOO129" s="908"/>
      <c r="MOP129" s="908"/>
      <c r="MOQ129" s="908"/>
      <c r="MOR129" s="908"/>
      <c r="MOS129" s="908"/>
      <c r="MOT129" s="908"/>
      <c r="MOU129" s="908"/>
      <c r="MOV129" s="908"/>
      <c r="MOW129" s="908"/>
      <c r="MOX129" s="908"/>
      <c r="MOY129" s="908"/>
      <c r="MOZ129" s="908"/>
      <c r="MPA129" s="908"/>
      <c r="MPB129" s="908"/>
      <c r="MPC129" s="908"/>
      <c r="MPD129" s="908"/>
      <c r="MPE129" s="908"/>
      <c r="MPF129" s="908"/>
      <c r="MPG129" s="908"/>
      <c r="MPH129" s="908"/>
      <c r="MPI129" s="908"/>
      <c r="MPJ129" s="908"/>
      <c r="MPK129" s="908"/>
      <c r="MPL129" s="908"/>
      <c r="MPM129" s="908"/>
      <c r="MPN129" s="908"/>
      <c r="MPO129" s="908"/>
      <c r="MPP129" s="908"/>
      <c r="MPQ129" s="908"/>
      <c r="MPR129" s="908"/>
      <c r="MPS129" s="908"/>
      <c r="MPT129" s="908"/>
      <c r="MPU129" s="908"/>
      <c r="MPV129" s="908"/>
      <c r="MPW129" s="908"/>
      <c r="MPX129" s="908"/>
      <c r="MPY129" s="908"/>
      <c r="MPZ129" s="908"/>
      <c r="MQA129" s="908"/>
      <c r="MQB129" s="908"/>
      <c r="MQC129" s="908"/>
      <c r="MQD129" s="908"/>
      <c r="MQE129" s="908"/>
      <c r="MQF129" s="908"/>
      <c r="MQG129" s="908"/>
      <c r="MQH129" s="908"/>
      <c r="MQI129" s="908"/>
      <c r="MQJ129" s="908"/>
      <c r="MQK129" s="908"/>
      <c r="MQL129" s="908"/>
      <c r="MQM129" s="908"/>
      <c r="MQN129" s="908"/>
      <c r="MQO129" s="908"/>
      <c r="MQP129" s="908"/>
      <c r="MQQ129" s="908"/>
      <c r="MQR129" s="908"/>
      <c r="MQS129" s="908"/>
      <c r="MQT129" s="908"/>
      <c r="MQU129" s="908"/>
      <c r="MQV129" s="908"/>
      <c r="MQW129" s="908"/>
      <c r="MQX129" s="908"/>
      <c r="MQY129" s="908"/>
      <c r="MQZ129" s="908"/>
      <c r="MRA129" s="908"/>
      <c r="MRB129" s="908"/>
      <c r="MRC129" s="908"/>
      <c r="MRD129" s="908"/>
      <c r="MRE129" s="908"/>
      <c r="MRF129" s="908"/>
      <c r="MRG129" s="908"/>
      <c r="MRH129" s="908"/>
      <c r="MRI129" s="908"/>
      <c r="MRJ129" s="908"/>
      <c r="MRK129" s="908"/>
      <c r="MRL129" s="908"/>
      <c r="MRM129" s="908"/>
      <c r="MRN129" s="908"/>
      <c r="MRO129" s="908"/>
      <c r="MRP129" s="908"/>
      <c r="MRQ129" s="908"/>
      <c r="MRR129" s="908"/>
      <c r="MRS129" s="908"/>
      <c r="MRT129" s="908"/>
      <c r="MRU129" s="908"/>
      <c r="MRV129" s="908"/>
      <c r="MRW129" s="908"/>
      <c r="MRX129" s="908"/>
      <c r="MRY129" s="908"/>
      <c r="MRZ129" s="908"/>
      <c r="MSA129" s="908"/>
      <c r="MSB129" s="908"/>
      <c r="MSC129" s="908"/>
      <c r="MSD129" s="908"/>
      <c r="MSE129" s="908"/>
      <c r="MSF129" s="908"/>
      <c r="MSG129" s="908"/>
      <c r="MSH129" s="908"/>
      <c r="MSI129" s="908"/>
      <c r="MSJ129" s="908"/>
      <c r="MSK129" s="908"/>
      <c r="MSL129" s="908"/>
      <c r="MSM129" s="908"/>
      <c r="MSN129" s="908"/>
      <c r="MSO129" s="908"/>
      <c r="MSP129" s="908"/>
      <c r="MSQ129" s="908"/>
      <c r="MSR129" s="908"/>
      <c r="MSS129" s="908"/>
      <c r="MST129" s="908"/>
      <c r="MSU129" s="908"/>
      <c r="MSV129" s="908"/>
      <c r="MSW129" s="908"/>
      <c r="MSX129" s="908"/>
      <c r="MSY129" s="908"/>
      <c r="MSZ129" s="908"/>
      <c r="MTA129" s="908"/>
      <c r="MTB129" s="908"/>
      <c r="MTC129" s="908"/>
      <c r="MTD129" s="908"/>
      <c r="MTE129" s="908"/>
      <c r="MTF129" s="908"/>
      <c r="MTG129" s="908"/>
      <c r="MTH129" s="908"/>
      <c r="MTI129" s="908"/>
      <c r="MTJ129" s="908"/>
      <c r="MTK129" s="908"/>
      <c r="MTL129" s="908"/>
      <c r="MTM129" s="908"/>
      <c r="MTN129" s="908"/>
      <c r="MTO129" s="908"/>
      <c r="MTP129" s="908"/>
      <c r="MTQ129" s="908"/>
      <c r="MTR129" s="908"/>
      <c r="MTS129" s="908"/>
      <c r="MTT129" s="908"/>
      <c r="MTU129" s="908"/>
      <c r="MTV129" s="908"/>
      <c r="MTW129" s="908"/>
      <c r="MTX129" s="908"/>
      <c r="MTY129" s="908"/>
      <c r="MTZ129" s="908"/>
      <c r="MUA129" s="908"/>
      <c r="MUB129" s="908"/>
      <c r="MUC129" s="908"/>
      <c r="MUD129" s="908"/>
      <c r="MUE129" s="908"/>
      <c r="MUF129" s="908"/>
      <c r="MUG129" s="908"/>
      <c r="MUH129" s="908"/>
      <c r="MUI129" s="908"/>
      <c r="MUJ129" s="908"/>
      <c r="MUK129" s="908"/>
      <c r="MUL129" s="908"/>
      <c r="MUM129" s="908"/>
      <c r="MUN129" s="908"/>
      <c r="MUO129" s="908"/>
      <c r="MUP129" s="908"/>
      <c r="MUQ129" s="908"/>
      <c r="MUR129" s="908"/>
      <c r="MUS129" s="908"/>
      <c r="MUT129" s="908"/>
      <c r="MUU129" s="908"/>
      <c r="MUV129" s="908"/>
      <c r="MUW129" s="908"/>
      <c r="MUX129" s="908"/>
      <c r="MUY129" s="908"/>
      <c r="MUZ129" s="908"/>
      <c r="MVA129" s="908"/>
      <c r="MVB129" s="908"/>
      <c r="MVC129" s="908"/>
      <c r="MVD129" s="908"/>
      <c r="MVE129" s="908"/>
      <c r="MVF129" s="908"/>
      <c r="MVG129" s="908"/>
      <c r="MVH129" s="908"/>
      <c r="MVI129" s="908"/>
      <c r="MVJ129" s="908"/>
      <c r="MVK129" s="908"/>
      <c r="MVL129" s="908"/>
      <c r="MVM129" s="908"/>
      <c r="MVN129" s="908"/>
      <c r="MVO129" s="908"/>
      <c r="MVP129" s="908"/>
      <c r="MVQ129" s="908"/>
      <c r="MVR129" s="908"/>
      <c r="MVS129" s="908"/>
      <c r="MVT129" s="908"/>
      <c r="MVU129" s="908"/>
      <c r="MVV129" s="908"/>
      <c r="MVW129" s="908"/>
      <c r="MVX129" s="908"/>
      <c r="MVY129" s="908"/>
      <c r="MVZ129" s="908"/>
      <c r="MWA129" s="908"/>
      <c r="MWB129" s="908"/>
      <c r="MWC129" s="908"/>
      <c r="MWD129" s="908"/>
      <c r="MWE129" s="908"/>
      <c r="MWF129" s="908"/>
      <c r="MWG129" s="908"/>
      <c r="MWH129" s="908"/>
      <c r="MWI129" s="908"/>
      <c r="MWJ129" s="908"/>
      <c r="MWK129" s="908"/>
      <c r="MWL129" s="908"/>
      <c r="MWM129" s="908"/>
      <c r="MWN129" s="908"/>
      <c r="MWO129" s="908"/>
      <c r="MWP129" s="908"/>
      <c r="MWQ129" s="908"/>
      <c r="MWR129" s="908"/>
      <c r="MWS129" s="908"/>
      <c r="MWT129" s="908"/>
      <c r="MWU129" s="908"/>
      <c r="MWV129" s="908"/>
      <c r="MWW129" s="908"/>
      <c r="MWX129" s="908"/>
      <c r="MWY129" s="908"/>
      <c r="MWZ129" s="908"/>
      <c r="MXA129" s="908"/>
      <c r="MXB129" s="908"/>
      <c r="MXC129" s="908"/>
      <c r="MXD129" s="908"/>
      <c r="MXE129" s="908"/>
      <c r="MXF129" s="908"/>
      <c r="MXG129" s="908"/>
      <c r="MXH129" s="908"/>
      <c r="MXI129" s="908"/>
      <c r="MXJ129" s="908"/>
      <c r="MXK129" s="908"/>
      <c r="MXL129" s="908"/>
      <c r="MXM129" s="908"/>
      <c r="MXN129" s="908"/>
      <c r="MXO129" s="908"/>
      <c r="MXP129" s="908"/>
      <c r="MXQ129" s="908"/>
      <c r="MXR129" s="908"/>
      <c r="MXS129" s="908"/>
      <c r="MXT129" s="908"/>
      <c r="MXU129" s="908"/>
      <c r="MXV129" s="908"/>
      <c r="MXW129" s="908"/>
      <c r="MXX129" s="908"/>
      <c r="MXY129" s="908"/>
      <c r="MXZ129" s="908"/>
      <c r="MYA129" s="908"/>
      <c r="MYB129" s="908"/>
      <c r="MYC129" s="908"/>
      <c r="MYD129" s="908"/>
      <c r="MYE129" s="908"/>
      <c r="MYF129" s="908"/>
      <c r="MYG129" s="908"/>
      <c r="MYH129" s="908"/>
      <c r="MYI129" s="908"/>
      <c r="MYJ129" s="908"/>
      <c r="MYK129" s="908"/>
      <c r="MYL129" s="908"/>
      <c r="MYM129" s="908"/>
      <c r="MYN129" s="908"/>
      <c r="MYO129" s="908"/>
      <c r="MYP129" s="908"/>
      <c r="MYQ129" s="908"/>
      <c r="MYR129" s="908"/>
      <c r="MYS129" s="908"/>
      <c r="MYT129" s="908"/>
      <c r="MYU129" s="908"/>
      <c r="MYV129" s="908"/>
      <c r="MYW129" s="908"/>
      <c r="MYX129" s="908"/>
      <c r="MYY129" s="908"/>
      <c r="MYZ129" s="908"/>
      <c r="MZA129" s="908"/>
      <c r="MZB129" s="908"/>
      <c r="MZC129" s="908"/>
      <c r="MZD129" s="908"/>
      <c r="MZE129" s="908"/>
      <c r="MZF129" s="908"/>
      <c r="MZG129" s="908"/>
      <c r="MZH129" s="908"/>
      <c r="MZI129" s="908"/>
      <c r="MZJ129" s="908"/>
      <c r="MZK129" s="908"/>
      <c r="MZL129" s="908"/>
      <c r="MZM129" s="908"/>
      <c r="MZN129" s="908"/>
      <c r="MZO129" s="908"/>
      <c r="MZP129" s="908"/>
      <c r="MZQ129" s="908"/>
      <c r="MZR129" s="908"/>
      <c r="MZS129" s="908"/>
      <c r="MZT129" s="908"/>
      <c r="MZU129" s="908"/>
      <c r="MZV129" s="908"/>
      <c r="MZW129" s="908"/>
      <c r="MZX129" s="908"/>
      <c r="MZY129" s="908"/>
      <c r="MZZ129" s="908"/>
      <c r="NAA129" s="908"/>
      <c r="NAB129" s="908"/>
      <c r="NAC129" s="908"/>
      <c r="NAD129" s="908"/>
      <c r="NAE129" s="908"/>
      <c r="NAF129" s="908"/>
      <c r="NAG129" s="908"/>
      <c r="NAH129" s="908"/>
      <c r="NAI129" s="908"/>
      <c r="NAJ129" s="908"/>
      <c r="NAK129" s="908"/>
      <c r="NAL129" s="908"/>
      <c r="NAM129" s="908"/>
      <c r="NAN129" s="908"/>
      <c r="NAO129" s="908"/>
      <c r="NAP129" s="908"/>
      <c r="NAQ129" s="908"/>
      <c r="NAR129" s="908"/>
      <c r="NAS129" s="908"/>
      <c r="NAT129" s="908"/>
      <c r="NAU129" s="908"/>
      <c r="NAV129" s="908"/>
      <c r="NAW129" s="908"/>
      <c r="NAX129" s="908"/>
      <c r="NAY129" s="908"/>
      <c r="NAZ129" s="908"/>
      <c r="NBA129" s="908"/>
      <c r="NBB129" s="908"/>
      <c r="NBC129" s="908"/>
      <c r="NBD129" s="908"/>
      <c r="NBE129" s="908"/>
      <c r="NBF129" s="908"/>
      <c r="NBG129" s="908"/>
      <c r="NBH129" s="908"/>
      <c r="NBI129" s="908"/>
      <c r="NBJ129" s="908"/>
      <c r="NBK129" s="908"/>
      <c r="NBL129" s="908"/>
      <c r="NBM129" s="908"/>
      <c r="NBN129" s="908"/>
      <c r="NBO129" s="908"/>
      <c r="NBP129" s="908"/>
      <c r="NBQ129" s="908"/>
      <c r="NBR129" s="908"/>
      <c r="NBS129" s="908"/>
      <c r="NBT129" s="908"/>
      <c r="NBU129" s="908"/>
      <c r="NBV129" s="908"/>
      <c r="NBW129" s="908"/>
      <c r="NBX129" s="908"/>
      <c r="NBY129" s="908"/>
      <c r="NBZ129" s="908"/>
      <c r="NCA129" s="908"/>
      <c r="NCB129" s="908"/>
      <c r="NCC129" s="908"/>
      <c r="NCD129" s="908"/>
      <c r="NCE129" s="908"/>
      <c r="NCF129" s="908"/>
      <c r="NCG129" s="908"/>
      <c r="NCH129" s="908"/>
      <c r="NCI129" s="908"/>
      <c r="NCJ129" s="908"/>
      <c r="NCK129" s="908"/>
      <c r="NCL129" s="908"/>
      <c r="NCM129" s="908"/>
      <c r="NCN129" s="908"/>
      <c r="NCO129" s="908"/>
      <c r="NCP129" s="908"/>
      <c r="NCQ129" s="908"/>
      <c r="NCR129" s="908"/>
      <c r="NCS129" s="908"/>
      <c r="NCT129" s="908"/>
      <c r="NCU129" s="908"/>
      <c r="NCV129" s="908"/>
      <c r="NCW129" s="908"/>
      <c r="NCX129" s="908"/>
      <c r="NCY129" s="908"/>
      <c r="NCZ129" s="908"/>
      <c r="NDA129" s="908"/>
      <c r="NDB129" s="908"/>
      <c r="NDC129" s="908"/>
      <c r="NDD129" s="908"/>
      <c r="NDE129" s="908"/>
      <c r="NDF129" s="908"/>
      <c r="NDG129" s="908"/>
      <c r="NDH129" s="908"/>
      <c r="NDI129" s="908"/>
      <c r="NDJ129" s="908"/>
      <c r="NDK129" s="908"/>
      <c r="NDL129" s="908"/>
      <c r="NDM129" s="908"/>
      <c r="NDN129" s="908"/>
      <c r="NDO129" s="908"/>
      <c r="NDP129" s="908"/>
      <c r="NDQ129" s="908"/>
      <c r="NDR129" s="908"/>
      <c r="NDS129" s="908"/>
      <c r="NDT129" s="908"/>
      <c r="NDU129" s="908"/>
      <c r="NDV129" s="908"/>
      <c r="NDW129" s="908"/>
      <c r="NDX129" s="908"/>
      <c r="NDY129" s="908"/>
      <c r="NDZ129" s="908"/>
      <c r="NEA129" s="908"/>
      <c r="NEB129" s="908"/>
      <c r="NEC129" s="908"/>
      <c r="NED129" s="908"/>
      <c r="NEE129" s="908"/>
      <c r="NEF129" s="908"/>
      <c r="NEG129" s="908"/>
      <c r="NEH129" s="908"/>
      <c r="NEI129" s="908"/>
      <c r="NEJ129" s="908"/>
      <c r="NEK129" s="908"/>
      <c r="NEL129" s="908"/>
      <c r="NEM129" s="908"/>
      <c r="NEN129" s="908"/>
      <c r="NEO129" s="908"/>
      <c r="NEP129" s="908"/>
      <c r="NEQ129" s="908"/>
      <c r="NER129" s="908"/>
      <c r="NES129" s="908"/>
      <c r="NET129" s="908"/>
      <c r="NEU129" s="908"/>
      <c r="NEV129" s="908"/>
      <c r="NEW129" s="908"/>
      <c r="NEX129" s="908"/>
      <c r="NEY129" s="908"/>
      <c r="NEZ129" s="908"/>
      <c r="NFA129" s="908"/>
      <c r="NFB129" s="908"/>
      <c r="NFC129" s="908"/>
      <c r="NFD129" s="908"/>
      <c r="NFE129" s="908"/>
      <c r="NFF129" s="908"/>
      <c r="NFG129" s="908"/>
      <c r="NFH129" s="908"/>
      <c r="NFI129" s="908"/>
      <c r="NFJ129" s="908"/>
      <c r="NFK129" s="908"/>
      <c r="NFL129" s="908"/>
      <c r="NFM129" s="908"/>
      <c r="NFN129" s="908"/>
      <c r="NFO129" s="908"/>
      <c r="NFP129" s="908"/>
      <c r="NFQ129" s="908"/>
      <c r="NFR129" s="908"/>
      <c r="NFS129" s="908"/>
      <c r="NFT129" s="908"/>
      <c r="NFU129" s="908"/>
      <c r="NFV129" s="908"/>
      <c r="NFW129" s="908"/>
      <c r="NFX129" s="908"/>
      <c r="NFY129" s="908"/>
      <c r="NFZ129" s="908"/>
      <c r="NGA129" s="908"/>
      <c r="NGB129" s="908"/>
      <c r="NGC129" s="908"/>
      <c r="NGD129" s="908"/>
      <c r="NGE129" s="908"/>
      <c r="NGF129" s="908"/>
      <c r="NGG129" s="908"/>
      <c r="NGH129" s="908"/>
      <c r="NGI129" s="908"/>
      <c r="NGJ129" s="908"/>
      <c r="NGK129" s="908"/>
      <c r="NGL129" s="908"/>
      <c r="NGM129" s="908"/>
      <c r="NGN129" s="908"/>
      <c r="NGO129" s="908"/>
      <c r="NGP129" s="908"/>
      <c r="NGQ129" s="908"/>
      <c r="NGR129" s="908"/>
      <c r="NGS129" s="908"/>
      <c r="NGT129" s="908"/>
      <c r="NGU129" s="908"/>
      <c r="NGV129" s="908"/>
      <c r="NGW129" s="908"/>
      <c r="NGX129" s="908"/>
      <c r="NGY129" s="908"/>
      <c r="NGZ129" s="908"/>
      <c r="NHA129" s="908"/>
      <c r="NHB129" s="908"/>
      <c r="NHC129" s="908"/>
      <c r="NHD129" s="908"/>
      <c r="NHE129" s="908"/>
      <c r="NHF129" s="908"/>
      <c r="NHG129" s="908"/>
      <c r="NHH129" s="908"/>
      <c r="NHI129" s="908"/>
      <c r="NHJ129" s="908"/>
      <c r="NHK129" s="908"/>
      <c r="NHL129" s="908"/>
      <c r="NHM129" s="908"/>
      <c r="NHN129" s="908"/>
      <c r="NHO129" s="908"/>
      <c r="NHP129" s="908"/>
      <c r="NHQ129" s="908"/>
      <c r="NHR129" s="908"/>
      <c r="NHS129" s="908"/>
      <c r="NHT129" s="908"/>
      <c r="NHU129" s="908"/>
      <c r="NHV129" s="908"/>
      <c r="NHW129" s="908"/>
      <c r="NHX129" s="908"/>
      <c r="NHY129" s="908"/>
      <c r="NHZ129" s="908"/>
      <c r="NIA129" s="908"/>
      <c r="NIB129" s="908"/>
      <c r="NIC129" s="908"/>
      <c r="NID129" s="908"/>
      <c r="NIE129" s="908"/>
      <c r="NIF129" s="908"/>
      <c r="NIG129" s="908"/>
      <c r="NIH129" s="908"/>
      <c r="NII129" s="908"/>
      <c r="NIJ129" s="908"/>
      <c r="NIK129" s="908"/>
      <c r="NIL129" s="908"/>
      <c r="NIM129" s="908"/>
      <c r="NIN129" s="908"/>
      <c r="NIO129" s="908"/>
      <c r="NIP129" s="908"/>
      <c r="NIQ129" s="908"/>
      <c r="NIR129" s="908"/>
      <c r="NIS129" s="908"/>
      <c r="NIT129" s="908"/>
      <c r="NIU129" s="908"/>
      <c r="NIV129" s="908"/>
      <c r="NIW129" s="908"/>
      <c r="NIX129" s="908"/>
      <c r="NIY129" s="908"/>
      <c r="NIZ129" s="908"/>
      <c r="NJA129" s="908"/>
      <c r="NJB129" s="908"/>
      <c r="NJC129" s="908"/>
      <c r="NJD129" s="908"/>
      <c r="NJE129" s="908"/>
      <c r="NJF129" s="908"/>
      <c r="NJG129" s="908"/>
      <c r="NJH129" s="908"/>
      <c r="NJI129" s="908"/>
      <c r="NJJ129" s="908"/>
      <c r="NJK129" s="908"/>
      <c r="NJL129" s="908"/>
      <c r="NJM129" s="908"/>
      <c r="NJN129" s="908"/>
      <c r="NJO129" s="908"/>
      <c r="NJP129" s="908"/>
      <c r="NJQ129" s="908"/>
      <c r="NJR129" s="908"/>
      <c r="NJS129" s="908"/>
      <c r="NJT129" s="908"/>
      <c r="NJU129" s="908"/>
      <c r="NJV129" s="908"/>
      <c r="NJW129" s="908"/>
      <c r="NJX129" s="908"/>
      <c r="NJY129" s="908"/>
      <c r="NJZ129" s="908"/>
      <c r="NKA129" s="908"/>
      <c r="NKB129" s="908"/>
      <c r="NKC129" s="908"/>
      <c r="NKD129" s="908"/>
      <c r="NKE129" s="908"/>
      <c r="NKF129" s="908"/>
      <c r="NKG129" s="908"/>
      <c r="NKH129" s="908"/>
      <c r="NKI129" s="908"/>
      <c r="NKJ129" s="908"/>
      <c r="NKK129" s="908"/>
      <c r="NKL129" s="908"/>
      <c r="NKM129" s="908"/>
      <c r="NKN129" s="908"/>
      <c r="NKO129" s="908"/>
      <c r="NKP129" s="908"/>
      <c r="NKQ129" s="908"/>
      <c r="NKR129" s="908"/>
      <c r="NKS129" s="908"/>
      <c r="NKT129" s="908"/>
      <c r="NKU129" s="908"/>
      <c r="NKV129" s="908"/>
      <c r="NKW129" s="908"/>
      <c r="NKX129" s="908"/>
      <c r="NKY129" s="908"/>
      <c r="NKZ129" s="908"/>
      <c r="NLA129" s="908"/>
      <c r="NLB129" s="908"/>
      <c r="NLC129" s="908"/>
      <c r="NLD129" s="908"/>
      <c r="NLE129" s="908"/>
      <c r="NLF129" s="908"/>
      <c r="NLG129" s="908"/>
      <c r="NLH129" s="908"/>
      <c r="NLI129" s="908"/>
      <c r="NLJ129" s="908"/>
      <c r="NLK129" s="908"/>
      <c r="NLL129" s="908"/>
      <c r="NLM129" s="908"/>
      <c r="NLN129" s="908"/>
      <c r="NLO129" s="908"/>
      <c r="NLP129" s="908"/>
      <c r="NLQ129" s="908"/>
      <c r="NLR129" s="908"/>
      <c r="NLS129" s="908"/>
      <c r="NLT129" s="908"/>
      <c r="NLU129" s="908"/>
      <c r="NLV129" s="908"/>
      <c r="NLW129" s="908"/>
      <c r="NLX129" s="908"/>
      <c r="NLY129" s="908"/>
      <c r="NLZ129" s="908"/>
      <c r="NMA129" s="908"/>
      <c r="NMB129" s="908"/>
      <c r="NMC129" s="908"/>
      <c r="NMD129" s="908"/>
      <c r="NME129" s="908"/>
      <c r="NMF129" s="908"/>
      <c r="NMG129" s="908"/>
      <c r="NMH129" s="908"/>
      <c r="NMI129" s="908"/>
      <c r="NMJ129" s="908"/>
      <c r="NMK129" s="908"/>
      <c r="NML129" s="908"/>
      <c r="NMM129" s="908"/>
      <c r="NMN129" s="908"/>
      <c r="NMO129" s="908"/>
      <c r="NMP129" s="908"/>
      <c r="NMQ129" s="908"/>
      <c r="NMR129" s="908"/>
      <c r="NMS129" s="908"/>
      <c r="NMT129" s="908"/>
      <c r="NMU129" s="908"/>
      <c r="NMV129" s="908"/>
      <c r="NMW129" s="908"/>
      <c r="NMX129" s="908"/>
      <c r="NMY129" s="908"/>
      <c r="NMZ129" s="908"/>
      <c r="NNA129" s="908"/>
      <c r="NNB129" s="908"/>
      <c r="NNC129" s="908"/>
      <c r="NND129" s="908"/>
      <c r="NNE129" s="908"/>
      <c r="NNF129" s="908"/>
      <c r="NNG129" s="908"/>
      <c r="NNH129" s="908"/>
      <c r="NNI129" s="908"/>
      <c r="NNJ129" s="908"/>
      <c r="NNK129" s="908"/>
      <c r="NNL129" s="908"/>
      <c r="NNM129" s="908"/>
      <c r="NNN129" s="908"/>
      <c r="NNO129" s="908"/>
      <c r="NNP129" s="908"/>
      <c r="NNQ129" s="908"/>
      <c r="NNR129" s="908"/>
      <c r="NNS129" s="908"/>
      <c r="NNT129" s="908"/>
      <c r="NNU129" s="908"/>
      <c r="NNV129" s="908"/>
      <c r="NNW129" s="908"/>
      <c r="NNX129" s="908"/>
      <c r="NNY129" s="908"/>
      <c r="NNZ129" s="908"/>
      <c r="NOA129" s="908"/>
      <c r="NOB129" s="908"/>
      <c r="NOC129" s="908"/>
      <c r="NOD129" s="908"/>
      <c r="NOE129" s="908"/>
      <c r="NOF129" s="908"/>
      <c r="NOG129" s="908"/>
      <c r="NOH129" s="908"/>
      <c r="NOI129" s="908"/>
      <c r="NOJ129" s="908"/>
      <c r="NOK129" s="908"/>
      <c r="NOL129" s="908"/>
      <c r="NOM129" s="908"/>
      <c r="NON129" s="908"/>
      <c r="NOO129" s="908"/>
      <c r="NOP129" s="908"/>
      <c r="NOQ129" s="908"/>
      <c r="NOR129" s="908"/>
      <c r="NOS129" s="908"/>
      <c r="NOT129" s="908"/>
      <c r="NOU129" s="908"/>
      <c r="NOV129" s="908"/>
      <c r="NOW129" s="908"/>
      <c r="NOX129" s="908"/>
      <c r="NOY129" s="908"/>
      <c r="NOZ129" s="908"/>
      <c r="NPA129" s="908"/>
      <c r="NPB129" s="908"/>
      <c r="NPC129" s="908"/>
      <c r="NPD129" s="908"/>
      <c r="NPE129" s="908"/>
      <c r="NPF129" s="908"/>
      <c r="NPG129" s="908"/>
      <c r="NPH129" s="908"/>
      <c r="NPI129" s="908"/>
      <c r="NPJ129" s="908"/>
      <c r="NPK129" s="908"/>
      <c r="NPL129" s="908"/>
      <c r="NPM129" s="908"/>
      <c r="NPN129" s="908"/>
      <c r="NPO129" s="908"/>
      <c r="NPP129" s="908"/>
      <c r="NPQ129" s="908"/>
      <c r="NPR129" s="908"/>
      <c r="NPS129" s="908"/>
      <c r="NPT129" s="908"/>
      <c r="NPU129" s="908"/>
      <c r="NPV129" s="908"/>
      <c r="NPW129" s="908"/>
      <c r="NPX129" s="908"/>
      <c r="NPY129" s="908"/>
      <c r="NPZ129" s="908"/>
      <c r="NQA129" s="908"/>
      <c r="NQB129" s="908"/>
      <c r="NQC129" s="908"/>
      <c r="NQD129" s="908"/>
      <c r="NQE129" s="908"/>
      <c r="NQF129" s="908"/>
      <c r="NQG129" s="908"/>
      <c r="NQH129" s="908"/>
      <c r="NQI129" s="908"/>
      <c r="NQJ129" s="908"/>
      <c r="NQK129" s="908"/>
      <c r="NQL129" s="908"/>
      <c r="NQM129" s="908"/>
      <c r="NQN129" s="908"/>
      <c r="NQO129" s="908"/>
      <c r="NQP129" s="908"/>
      <c r="NQQ129" s="908"/>
      <c r="NQR129" s="908"/>
      <c r="NQS129" s="908"/>
      <c r="NQT129" s="908"/>
      <c r="NQU129" s="908"/>
      <c r="NQV129" s="908"/>
      <c r="NQW129" s="908"/>
      <c r="NQX129" s="908"/>
      <c r="NQY129" s="908"/>
      <c r="NQZ129" s="908"/>
      <c r="NRA129" s="908"/>
      <c r="NRB129" s="908"/>
      <c r="NRC129" s="908"/>
      <c r="NRD129" s="908"/>
      <c r="NRE129" s="908"/>
      <c r="NRF129" s="908"/>
      <c r="NRG129" s="908"/>
      <c r="NRH129" s="908"/>
      <c r="NRI129" s="908"/>
      <c r="NRJ129" s="908"/>
      <c r="NRK129" s="908"/>
      <c r="NRL129" s="908"/>
      <c r="NRM129" s="908"/>
      <c r="NRN129" s="908"/>
      <c r="NRO129" s="908"/>
      <c r="NRP129" s="908"/>
      <c r="NRQ129" s="908"/>
      <c r="NRR129" s="908"/>
      <c r="NRS129" s="908"/>
      <c r="NRT129" s="908"/>
      <c r="NRU129" s="908"/>
      <c r="NRV129" s="908"/>
      <c r="NRW129" s="908"/>
      <c r="NRX129" s="908"/>
      <c r="NRY129" s="908"/>
      <c r="NRZ129" s="908"/>
      <c r="NSA129" s="908"/>
      <c r="NSB129" s="908"/>
      <c r="NSC129" s="908"/>
      <c r="NSD129" s="908"/>
      <c r="NSE129" s="908"/>
      <c r="NSF129" s="908"/>
      <c r="NSG129" s="908"/>
      <c r="NSH129" s="908"/>
      <c r="NSI129" s="908"/>
      <c r="NSJ129" s="908"/>
      <c r="NSK129" s="908"/>
      <c r="NSL129" s="908"/>
      <c r="NSM129" s="908"/>
      <c r="NSN129" s="908"/>
      <c r="NSO129" s="908"/>
      <c r="NSP129" s="908"/>
      <c r="NSQ129" s="908"/>
      <c r="NSR129" s="908"/>
      <c r="NSS129" s="908"/>
      <c r="NST129" s="908"/>
      <c r="NSU129" s="908"/>
      <c r="NSV129" s="908"/>
      <c r="NSW129" s="908"/>
      <c r="NSX129" s="908"/>
      <c r="NSY129" s="908"/>
      <c r="NSZ129" s="908"/>
      <c r="NTA129" s="908"/>
      <c r="NTB129" s="908"/>
      <c r="NTC129" s="908"/>
      <c r="NTD129" s="908"/>
      <c r="NTE129" s="908"/>
      <c r="NTF129" s="908"/>
      <c r="NTG129" s="908"/>
      <c r="NTH129" s="908"/>
      <c r="NTI129" s="908"/>
      <c r="NTJ129" s="908"/>
      <c r="NTK129" s="908"/>
      <c r="NTL129" s="908"/>
      <c r="NTM129" s="908"/>
      <c r="NTN129" s="908"/>
      <c r="NTO129" s="908"/>
      <c r="NTP129" s="908"/>
      <c r="NTQ129" s="908"/>
      <c r="NTR129" s="908"/>
      <c r="NTS129" s="908"/>
      <c r="NTT129" s="908"/>
      <c r="NTU129" s="908"/>
      <c r="NTV129" s="908"/>
      <c r="NTW129" s="908"/>
      <c r="NTX129" s="908"/>
      <c r="NTY129" s="908"/>
      <c r="NTZ129" s="908"/>
      <c r="NUA129" s="908"/>
      <c r="NUB129" s="908"/>
      <c r="NUC129" s="908"/>
      <c r="NUD129" s="908"/>
      <c r="NUE129" s="908"/>
      <c r="NUF129" s="908"/>
      <c r="NUG129" s="908"/>
      <c r="NUH129" s="908"/>
      <c r="NUI129" s="908"/>
      <c r="NUJ129" s="908"/>
      <c r="NUK129" s="908"/>
      <c r="NUL129" s="908"/>
      <c r="NUM129" s="908"/>
      <c r="NUN129" s="908"/>
      <c r="NUO129" s="908"/>
      <c r="NUP129" s="908"/>
      <c r="NUQ129" s="908"/>
      <c r="NUR129" s="908"/>
      <c r="NUS129" s="908"/>
      <c r="NUT129" s="908"/>
      <c r="NUU129" s="908"/>
      <c r="NUV129" s="908"/>
      <c r="NUW129" s="908"/>
      <c r="NUX129" s="908"/>
      <c r="NUY129" s="908"/>
      <c r="NUZ129" s="908"/>
      <c r="NVA129" s="908"/>
      <c r="NVB129" s="908"/>
      <c r="NVC129" s="908"/>
      <c r="NVD129" s="908"/>
      <c r="NVE129" s="908"/>
      <c r="NVF129" s="908"/>
      <c r="NVG129" s="908"/>
      <c r="NVH129" s="908"/>
      <c r="NVI129" s="908"/>
      <c r="NVJ129" s="908"/>
      <c r="NVK129" s="908"/>
      <c r="NVL129" s="908"/>
      <c r="NVM129" s="908"/>
      <c r="NVN129" s="908"/>
      <c r="NVO129" s="908"/>
      <c r="NVP129" s="908"/>
      <c r="NVQ129" s="908"/>
      <c r="NVR129" s="908"/>
      <c r="NVS129" s="908"/>
      <c r="NVT129" s="908"/>
      <c r="NVU129" s="908"/>
      <c r="NVV129" s="908"/>
      <c r="NVW129" s="908"/>
      <c r="NVX129" s="908"/>
      <c r="NVY129" s="908"/>
      <c r="NVZ129" s="908"/>
      <c r="NWA129" s="908"/>
      <c r="NWB129" s="908"/>
      <c r="NWC129" s="908"/>
      <c r="NWD129" s="908"/>
      <c r="NWE129" s="908"/>
      <c r="NWF129" s="908"/>
      <c r="NWG129" s="908"/>
      <c r="NWH129" s="908"/>
      <c r="NWI129" s="908"/>
      <c r="NWJ129" s="908"/>
      <c r="NWK129" s="908"/>
      <c r="NWL129" s="908"/>
      <c r="NWM129" s="908"/>
      <c r="NWN129" s="908"/>
      <c r="NWO129" s="908"/>
      <c r="NWP129" s="908"/>
      <c r="NWQ129" s="908"/>
      <c r="NWR129" s="908"/>
      <c r="NWS129" s="908"/>
      <c r="NWT129" s="908"/>
      <c r="NWU129" s="908"/>
      <c r="NWV129" s="908"/>
      <c r="NWW129" s="908"/>
      <c r="NWX129" s="908"/>
      <c r="NWY129" s="908"/>
      <c r="NWZ129" s="908"/>
      <c r="NXA129" s="908"/>
      <c r="NXB129" s="908"/>
      <c r="NXC129" s="908"/>
      <c r="NXD129" s="908"/>
      <c r="NXE129" s="908"/>
      <c r="NXF129" s="908"/>
      <c r="NXG129" s="908"/>
      <c r="NXH129" s="908"/>
      <c r="NXI129" s="908"/>
      <c r="NXJ129" s="908"/>
      <c r="NXK129" s="908"/>
      <c r="NXL129" s="908"/>
      <c r="NXM129" s="908"/>
      <c r="NXN129" s="908"/>
      <c r="NXO129" s="908"/>
      <c r="NXP129" s="908"/>
      <c r="NXQ129" s="908"/>
      <c r="NXR129" s="908"/>
      <c r="NXS129" s="908"/>
      <c r="NXT129" s="908"/>
      <c r="NXU129" s="908"/>
      <c r="NXV129" s="908"/>
      <c r="NXW129" s="908"/>
      <c r="NXX129" s="908"/>
      <c r="NXY129" s="908"/>
      <c r="NXZ129" s="908"/>
      <c r="NYA129" s="908"/>
      <c r="NYB129" s="908"/>
      <c r="NYC129" s="908"/>
      <c r="NYD129" s="908"/>
      <c r="NYE129" s="908"/>
      <c r="NYF129" s="908"/>
      <c r="NYG129" s="908"/>
      <c r="NYH129" s="908"/>
      <c r="NYI129" s="908"/>
      <c r="NYJ129" s="908"/>
      <c r="NYK129" s="908"/>
      <c r="NYL129" s="908"/>
      <c r="NYM129" s="908"/>
      <c r="NYN129" s="908"/>
      <c r="NYO129" s="908"/>
      <c r="NYP129" s="908"/>
      <c r="NYQ129" s="908"/>
      <c r="NYR129" s="908"/>
      <c r="NYS129" s="908"/>
      <c r="NYT129" s="908"/>
      <c r="NYU129" s="908"/>
      <c r="NYV129" s="908"/>
      <c r="NYW129" s="908"/>
      <c r="NYX129" s="908"/>
      <c r="NYY129" s="908"/>
      <c r="NYZ129" s="908"/>
      <c r="NZA129" s="908"/>
      <c r="NZB129" s="908"/>
      <c r="NZC129" s="908"/>
      <c r="NZD129" s="908"/>
      <c r="NZE129" s="908"/>
      <c r="NZF129" s="908"/>
      <c r="NZG129" s="908"/>
      <c r="NZH129" s="908"/>
      <c r="NZI129" s="908"/>
      <c r="NZJ129" s="908"/>
      <c r="NZK129" s="908"/>
      <c r="NZL129" s="908"/>
      <c r="NZM129" s="908"/>
      <c r="NZN129" s="908"/>
      <c r="NZO129" s="908"/>
      <c r="NZP129" s="908"/>
      <c r="NZQ129" s="908"/>
      <c r="NZR129" s="908"/>
      <c r="NZS129" s="908"/>
      <c r="NZT129" s="908"/>
      <c r="NZU129" s="908"/>
      <c r="NZV129" s="908"/>
      <c r="NZW129" s="908"/>
      <c r="NZX129" s="908"/>
      <c r="NZY129" s="908"/>
      <c r="NZZ129" s="908"/>
      <c r="OAA129" s="908"/>
      <c r="OAB129" s="908"/>
      <c r="OAC129" s="908"/>
      <c r="OAD129" s="908"/>
      <c r="OAE129" s="908"/>
      <c r="OAF129" s="908"/>
      <c r="OAG129" s="908"/>
      <c r="OAH129" s="908"/>
      <c r="OAI129" s="908"/>
      <c r="OAJ129" s="908"/>
      <c r="OAK129" s="908"/>
      <c r="OAL129" s="908"/>
      <c r="OAM129" s="908"/>
      <c r="OAN129" s="908"/>
      <c r="OAO129" s="908"/>
      <c r="OAP129" s="908"/>
      <c r="OAQ129" s="908"/>
      <c r="OAR129" s="908"/>
      <c r="OAS129" s="908"/>
      <c r="OAT129" s="908"/>
      <c r="OAU129" s="908"/>
      <c r="OAV129" s="908"/>
      <c r="OAW129" s="908"/>
      <c r="OAX129" s="908"/>
      <c r="OAY129" s="908"/>
      <c r="OAZ129" s="908"/>
      <c r="OBA129" s="908"/>
      <c r="OBB129" s="908"/>
      <c r="OBC129" s="908"/>
      <c r="OBD129" s="908"/>
      <c r="OBE129" s="908"/>
      <c r="OBF129" s="908"/>
      <c r="OBG129" s="908"/>
      <c r="OBH129" s="908"/>
      <c r="OBI129" s="908"/>
      <c r="OBJ129" s="908"/>
      <c r="OBK129" s="908"/>
      <c r="OBL129" s="908"/>
      <c r="OBM129" s="908"/>
      <c r="OBN129" s="908"/>
      <c r="OBO129" s="908"/>
      <c r="OBP129" s="908"/>
      <c r="OBQ129" s="908"/>
      <c r="OBR129" s="908"/>
      <c r="OBS129" s="908"/>
      <c r="OBT129" s="908"/>
      <c r="OBU129" s="908"/>
      <c r="OBV129" s="908"/>
      <c r="OBW129" s="908"/>
      <c r="OBX129" s="908"/>
      <c r="OBY129" s="908"/>
      <c r="OBZ129" s="908"/>
      <c r="OCA129" s="908"/>
      <c r="OCB129" s="908"/>
      <c r="OCC129" s="908"/>
      <c r="OCD129" s="908"/>
      <c r="OCE129" s="908"/>
      <c r="OCF129" s="908"/>
      <c r="OCG129" s="908"/>
      <c r="OCH129" s="908"/>
      <c r="OCI129" s="908"/>
      <c r="OCJ129" s="908"/>
      <c r="OCK129" s="908"/>
      <c r="OCL129" s="908"/>
      <c r="OCM129" s="908"/>
      <c r="OCN129" s="908"/>
      <c r="OCO129" s="908"/>
      <c r="OCP129" s="908"/>
      <c r="OCQ129" s="908"/>
      <c r="OCR129" s="908"/>
      <c r="OCS129" s="908"/>
      <c r="OCT129" s="908"/>
      <c r="OCU129" s="908"/>
      <c r="OCV129" s="908"/>
      <c r="OCW129" s="908"/>
      <c r="OCX129" s="908"/>
      <c r="OCY129" s="908"/>
      <c r="OCZ129" s="908"/>
      <c r="ODA129" s="908"/>
      <c r="ODB129" s="908"/>
      <c r="ODC129" s="908"/>
      <c r="ODD129" s="908"/>
      <c r="ODE129" s="908"/>
      <c r="ODF129" s="908"/>
      <c r="ODG129" s="908"/>
      <c r="ODH129" s="908"/>
      <c r="ODI129" s="908"/>
      <c r="ODJ129" s="908"/>
      <c r="ODK129" s="908"/>
      <c r="ODL129" s="908"/>
      <c r="ODM129" s="908"/>
      <c r="ODN129" s="908"/>
      <c r="ODO129" s="908"/>
      <c r="ODP129" s="908"/>
      <c r="ODQ129" s="908"/>
      <c r="ODR129" s="908"/>
      <c r="ODS129" s="908"/>
      <c r="ODT129" s="908"/>
      <c r="ODU129" s="908"/>
      <c r="ODV129" s="908"/>
      <c r="ODW129" s="908"/>
      <c r="ODX129" s="908"/>
      <c r="ODY129" s="908"/>
      <c r="ODZ129" s="908"/>
      <c r="OEA129" s="908"/>
      <c r="OEB129" s="908"/>
      <c r="OEC129" s="908"/>
      <c r="OED129" s="908"/>
      <c r="OEE129" s="908"/>
      <c r="OEF129" s="908"/>
      <c r="OEG129" s="908"/>
      <c r="OEH129" s="908"/>
      <c r="OEI129" s="908"/>
      <c r="OEJ129" s="908"/>
      <c r="OEK129" s="908"/>
      <c r="OEL129" s="908"/>
      <c r="OEM129" s="908"/>
      <c r="OEN129" s="908"/>
      <c r="OEO129" s="908"/>
      <c r="OEP129" s="908"/>
      <c r="OEQ129" s="908"/>
      <c r="OER129" s="908"/>
      <c r="OES129" s="908"/>
      <c r="OET129" s="908"/>
      <c r="OEU129" s="908"/>
      <c r="OEV129" s="908"/>
      <c r="OEW129" s="908"/>
      <c r="OEX129" s="908"/>
      <c r="OEY129" s="908"/>
      <c r="OEZ129" s="908"/>
      <c r="OFA129" s="908"/>
      <c r="OFB129" s="908"/>
      <c r="OFC129" s="908"/>
      <c r="OFD129" s="908"/>
      <c r="OFE129" s="908"/>
      <c r="OFF129" s="908"/>
      <c r="OFG129" s="908"/>
      <c r="OFH129" s="908"/>
      <c r="OFI129" s="908"/>
      <c r="OFJ129" s="908"/>
      <c r="OFK129" s="908"/>
      <c r="OFL129" s="908"/>
      <c r="OFM129" s="908"/>
      <c r="OFN129" s="908"/>
      <c r="OFO129" s="908"/>
      <c r="OFP129" s="908"/>
      <c r="OFQ129" s="908"/>
      <c r="OFR129" s="908"/>
      <c r="OFS129" s="908"/>
      <c r="OFT129" s="908"/>
      <c r="OFU129" s="908"/>
      <c r="OFV129" s="908"/>
      <c r="OFW129" s="908"/>
      <c r="OFX129" s="908"/>
      <c r="OFY129" s="908"/>
      <c r="OFZ129" s="908"/>
      <c r="OGA129" s="908"/>
      <c r="OGB129" s="908"/>
      <c r="OGC129" s="908"/>
      <c r="OGD129" s="908"/>
      <c r="OGE129" s="908"/>
      <c r="OGF129" s="908"/>
      <c r="OGG129" s="908"/>
      <c r="OGH129" s="908"/>
      <c r="OGI129" s="908"/>
      <c r="OGJ129" s="908"/>
      <c r="OGK129" s="908"/>
      <c r="OGL129" s="908"/>
      <c r="OGM129" s="908"/>
      <c r="OGN129" s="908"/>
      <c r="OGO129" s="908"/>
      <c r="OGP129" s="908"/>
      <c r="OGQ129" s="908"/>
      <c r="OGR129" s="908"/>
      <c r="OGS129" s="908"/>
      <c r="OGT129" s="908"/>
      <c r="OGU129" s="908"/>
      <c r="OGV129" s="908"/>
      <c r="OGW129" s="908"/>
      <c r="OGX129" s="908"/>
      <c r="OGY129" s="908"/>
      <c r="OGZ129" s="908"/>
      <c r="OHA129" s="908"/>
      <c r="OHB129" s="908"/>
      <c r="OHC129" s="908"/>
      <c r="OHD129" s="908"/>
      <c r="OHE129" s="908"/>
      <c r="OHF129" s="908"/>
      <c r="OHG129" s="908"/>
      <c r="OHH129" s="908"/>
      <c r="OHI129" s="908"/>
      <c r="OHJ129" s="908"/>
      <c r="OHK129" s="908"/>
      <c r="OHL129" s="908"/>
      <c r="OHM129" s="908"/>
      <c r="OHN129" s="908"/>
      <c r="OHO129" s="908"/>
      <c r="OHP129" s="908"/>
      <c r="OHQ129" s="908"/>
      <c r="OHR129" s="908"/>
      <c r="OHS129" s="908"/>
      <c r="OHT129" s="908"/>
      <c r="OHU129" s="908"/>
      <c r="OHV129" s="908"/>
      <c r="OHW129" s="908"/>
      <c r="OHX129" s="908"/>
      <c r="OHY129" s="908"/>
      <c r="OHZ129" s="908"/>
      <c r="OIA129" s="908"/>
      <c r="OIB129" s="908"/>
      <c r="OIC129" s="908"/>
      <c r="OID129" s="908"/>
      <c r="OIE129" s="908"/>
      <c r="OIF129" s="908"/>
      <c r="OIG129" s="908"/>
      <c r="OIH129" s="908"/>
      <c r="OII129" s="908"/>
      <c r="OIJ129" s="908"/>
      <c r="OIK129" s="908"/>
      <c r="OIL129" s="908"/>
      <c r="OIM129" s="908"/>
      <c r="OIN129" s="908"/>
      <c r="OIO129" s="908"/>
      <c r="OIP129" s="908"/>
      <c r="OIQ129" s="908"/>
      <c r="OIR129" s="908"/>
      <c r="OIS129" s="908"/>
      <c r="OIT129" s="908"/>
      <c r="OIU129" s="908"/>
      <c r="OIV129" s="908"/>
      <c r="OIW129" s="908"/>
      <c r="OIX129" s="908"/>
      <c r="OIY129" s="908"/>
      <c r="OIZ129" s="908"/>
      <c r="OJA129" s="908"/>
      <c r="OJB129" s="908"/>
      <c r="OJC129" s="908"/>
      <c r="OJD129" s="908"/>
      <c r="OJE129" s="908"/>
      <c r="OJF129" s="908"/>
      <c r="OJG129" s="908"/>
      <c r="OJH129" s="908"/>
      <c r="OJI129" s="908"/>
      <c r="OJJ129" s="908"/>
      <c r="OJK129" s="908"/>
      <c r="OJL129" s="908"/>
      <c r="OJM129" s="908"/>
      <c r="OJN129" s="908"/>
      <c r="OJO129" s="908"/>
      <c r="OJP129" s="908"/>
      <c r="OJQ129" s="908"/>
      <c r="OJR129" s="908"/>
      <c r="OJS129" s="908"/>
      <c r="OJT129" s="908"/>
      <c r="OJU129" s="908"/>
      <c r="OJV129" s="908"/>
      <c r="OJW129" s="908"/>
      <c r="OJX129" s="908"/>
      <c r="OJY129" s="908"/>
      <c r="OJZ129" s="908"/>
      <c r="OKA129" s="908"/>
      <c r="OKB129" s="908"/>
      <c r="OKC129" s="908"/>
      <c r="OKD129" s="908"/>
      <c r="OKE129" s="908"/>
      <c r="OKF129" s="908"/>
      <c r="OKG129" s="908"/>
      <c r="OKH129" s="908"/>
      <c r="OKI129" s="908"/>
      <c r="OKJ129" s="908"/>
      <c r="OKK129" s="908"/>
      <c r="OKL129" s="908"/>
      <c r="OKM129" s="908"/>
      <c r="OKN129" s="908"/>
      <c r="OKO129" s="908"/>
      <c r="OKP129" s="908"/>
      <c r="OKQ129" s="908"/>
      <c r="OKR129" s="908"/>
      <c r="OKS129" s="908"/>
      <c r="OKT129" s="908"/>
      <c r="OKU129" s="908"/>
      <c r="OKV129" s="908"/>
      <c r="OKW129" s="908"/>
      <c r="OKX129" s="908"/>
      <c r="OKY129" s="908"/>
      <c r="OKZ129" s="908"/>
      <c r="OLA129" s="908"/>
      <c r="OLB129" s="908"/>
      <c r="OLC129" s="908"/>
      <c r="OLD129" s="908"/>
      <c r="OLE129" s="908"/>
      <c r="OLF129" s="908"/>
      <c r="OLG129" s="908"/>
      <c r="OLH129" s="908"/>
      <c r="OLI129" s="908"/>
      <c r="OLJ129" s="908"/>
      <c r="OLK129" s="908"/>
      <c r="OLL129" s="908"/>
      <c r="OLM129" s="908"/>
      <c r="OLN129" s="908"/>
      <c r="OLO129" s="908"/>
      <c r="OLP129" s="908"/>
      <c r="OLQ129" s="908"/>
      <c r="OLR129" s="908"/>
      <c r="OLS129" s="908"/>
      <c r="OLT129" s="908"/>
      <c r="OLU129" s="908"/>
      <c r="OLV129" s="908"/>
      <c r="OLW129" s="908"/>
      <c r="OLX129" s="908"/>
      <c r="OLY129" s="908"/>
      <c r="OLZ129" s="908"/>
      <c r="OMA129" s="908"/>
      <c r="OMB129" s="908"/>
      <c r="OMC129" s="908"/>
      <c r="OMD129" s="908"/>
      <c r="OME129" s="908"/>
      <c r="OMF129" s="908"/>
      <c r="OMG129" s="908"/>
      <c r="OMH129" s="908"/>
      <c r="OMI129" s="908"/>
      <c r="OMJ129" s="908"/>
      <c r="OMK129" s="908"/>
      <c r="OML129" s="908"/>
      <c r="OMM129" s="908"/>
      <c r="OMN129" s="908"/>
      <c r="OMO129" s="908"/>
      <c r="OMP129" s="908"/>
      <c r="OMQ129" s="908"/>
      <c r="OMR129" s="908"/>
      <c r="OMS129" s="908"/>
      <c r="OMT129" s="908"/>
      <c r="OMU129" s="908"/>
      <c r="OMV129" s="908"/>
      <c r="OMW129" s="908"/>
      <c r="OMX129" s="908"/>
      <c r="OMY129" s="908"/>
      <c r="OMZ129" s="908"/>
      <c r="ONA129" s="908"/>
      <c r="ONB129" s="908"/>
      <c r="ONC129" s="908"/>
      <c r="OND129" s="908"/>
      <c r="ONE129" s="908"/>
      <c r="ONF129" s="908"/>
      <c r="ONG129" s="908"/>
      <c r="ONH129" s="908"/>
      <c r="ONI129" s="908"/>
      <c r="ONJ129" s="908"/>
      <c r="ONK129" s="908"/>
      <c r="ONL129" s="908"/>
      <c r="ONM129" s="908"/>
      <c r="ONN129" s="908"/>
      <c r="ONO129" s="908"/>
      <c r="ONP129" s="908"/>
      <c r="ONQ129" s="908"/>
      <c r="ONR129" s="908"/>
      <c r="ONS129" s="908"/>
      <c r="ONT129" s="908"/>
      <c r="ONU129" s="908"/>
      <c r="ONV129" s="908"/>
      <c r="ONW129" s="908"/>
      <c r="ONX129" s="908"/>
      <c r="ONY129" s="908"/>
      <c r="ONZ129" s="908"/>
      <c r="OOA129" s="908"/>
      <c r="OOB129" s="908"/>
      <c r="OOC129" s="908"/>
      <c r="OOD129" s="908"/>
      <c r="OOE129" s="908"/>
      <c r="OOF129" s="908"/>
      <c r="OOG129" s="908"/>
      <c r="OOH129" s="908"/>
      <c r="OOI129" s="908"/>
      <c r="OOJ129" s="908"/>
      <c r="OOK129" s="908"/>
      <c r="OOL129" s="908"/>
      <c r="OOM129" s="908"/>
      <c r="OON129" s="908"/>
      <c r="OOO129" s="908"/>
      <c r="OOP129" s="908"/>
      <c r="OOQ129" s="908"/>
      <c r="OOR129" s="908"/>
      <c r="OOS129" s="908"/>
      <c r="OOT129" s="908"/>
      <c r="OOU129" s="908"/>
      <c r="OOV129" s="908"/>
      <c r="OOW129" s="908"/>
      <c r="OOX129" s="908"/>
      <c r="OOY129" s="908"/>
      <c r="OOZ129" s="908"/>
      <c r="OPA129" s="908"/>
      <c r="OPB129" s="908"/>
      <c r="OPC129" s="908"/>
      <c r="OPD129" s="908"/>
      <c r="OPE129" s="908"/>
      <c r="OPF129" s="908"/>
      <c r="OPG129" s="908"/>
      <c r="OPH129" s="908"/>
      <c r="OPI129" s="908"/>
      <c r="OPJ129" s="908"/>
      <c r="OPK129" s="908"/>
      <c r="OPL129" s="908"/>
      <c r="OPM129" s="908"/>
      <c r="OPN129" s="908"/>
      <c r="OPO129" s="908"/>
      <c r="OPP129" s="908"/>
      <c r="OPQ129" s="908"/>
      <c r="OPR129" s="908"/>
      <c r="OPS129" s="908"/>
      <c r="OPT129" s="908"/>
      <c r="OPU129" s="908"/>
      <c r="OPV129" s="908"/>
      <c r="OPW129" s="908"/>
      <c r="OPX129" s="908"/>
      <c r="OPY129" s="908"/>
      <c r="OPZ129" s="908"/>
      <c r="OQA129" s="908"/>
      <c r="OQB129" s="908"/>
      <c r="OQC129" s="908"/>
      <c r="OQD129" s="908"/>
      <c r="OQE129" s="908"/>
      <c r="OQF129" s="908"/>
      <c r="OQG129" s="908"/>
      <c r="OQH129" s="908"/>
      <c r="OQI129" s="908"/>
      <c r="OQJ129" s="908"/>
      <c r="OQK129" s="908"/>
      <c r="OQL129" s="908"/>
      <c r="OQM129" s="908"/>
      <c r="OQN129" s="908"/>
      <c r="OQO129" s="908"/>
      <c r="OQP129" s="908"/>
      <c r="OQQ129" s="908"/>
      <c r="OQR129" s="908"/>
      <c r="OQS129" s="908"/>
      <c r="OQT129" s="908"/>
      <c r="OQU129" s="908"/>
      <c r="OQV129" s="908"/>
      <c r="OQW129" s="908"/>
      <c r="OQX129" s="908"/>
      <c r="OQY129" s="908"/>
      <c r="OQZ129" s="908"/>
      <c r="ORA129" s="908"/>
      <c r="ORB129" s="908"/>
      <c r="ORC129" s="908"/>
      <c r="ORD129" s="908"/>
      <c r="ORE129" s="908"/>
      <c r="ORF129" s="908"/>
      <c r="ORG129" s="908"/>
      <c r="ORH129" s="908"/>
      <c r="ORI129" s="908"/>
      <c r="ORJ129" s="908"/>
      <c r="ORK129" s="908"/>
      <c r="ORL129" s="908"/>
      <c r="ORM129" s="908"/>
      <c r="ORN129" s="908"/>
      <c r="ORO129" s="908"/>
      <c r="ORP129" s="908"/>
      <c r="ORQ129" s="908"/>
      <c r="ORR129" s="908"/>
      <c r="ORS129" s="908"/>
      <c r="ORT129" s="908"/>
      <c r="ORU129" s="908"/>
      <c r="ORV129" s="908"/>
      <c r="ORW129" s="908"/>
      <c r="ORX129" s="908"/>
      <c r="ORY129" s="908"/>
      <c r="ORZ129" s="908"/>
      <c r="OSA129" s="908"/>
      <c r="OSB129" s="908"/>
      <c r="OSC129" s="908"/>
      <c r="OSD129" s="908"/>
      <c r="OSE129" s="908"/>
      <c r="OSF129" s="908"/>
      <c r="OSG129" s="908"/>
      <c r="OSH129" s="908"/>
      <c r="OSI129" s="908"/>
      <c r="OSJ129" s="908"/>
      <c r="OSK129" s="908"/>
      <c r="OSL129" s="908"/>
      <c r="OSM129" s="908"/>
      <c r="OSN129" s="908"/>
      <c r="OSO129" s="908"/>
      <c r="OSP129" s="908"/>
      <c r="OSQ129" s="908"/>
      <c r="OSR129" s="908"/>
      <c r="OSS129" s="908"/>
      <c r="OST129" s="908"/>
      <c r="OSU129" s="908"/>
      <c r="OSV129" s="908"/>
      <c r="OSW129" s="908"/>
      <c r="OSX129" s="908"/>
      <c r="OSY129" s="908"/>
      <c r="OSZ129" s="908"/>
      <c r="OTA129" s="908"/>
      <c r="OTB129" s="908"/>
      <c r="OTC129" s="908"/>
      <c r="OTD129" s="908"/>
      <c r="OTE129" s="908"/>
      <c r="OTF129" s="908"/>
      <c r="OTG129" s="908"/>
      <c r="OTH129" s="908"/>
      <c r="OTI129" s="908"/>
      <c r="OTJ129" s="908"/>
      <c r="OTK129" s="908"/>
      <c r="OTL129" s="908"/>
      <c r="OTM129" s="908"/>
      <c r="OTN129" s="908"/>
      <c r="OTO129" s="908"/>
      <c r="OTP129" s="908"/>
      <c r="OTQ129" s="908"/>
      <c r="OTR129" s="908"/>
      <c r="OTS129" s="908"/>
      <c r="OTT129" s="908"/>
      <c r="OTU129" s="908"/>
      <c r="OTV129" s="908"/>
      <c r="OTW129" s="908"/>
      <c r="OTX129" s="908"/>
      <c r="OTY129" s="908"/>
      <c r="OTZ129" s="908"/>
      <c r="OUA129" s="908"/>
      <c r="OUB129" s="908"/>
      <c r="OUC129" s="908"/>
      <c r="OUD129" s="908"/>
      <c r="OUE129" s="908"/>
      <c r="OUF129" s="908"/>
      <c r="OUG129" s="908"/>
      <c r="OUH129" s="908"/>
      <c r="OUI129" s="908"/>
      <c r="OUJ129" s="908"/>
      <c r="OUK129" s="908"/>
      <c r="OUL129" s="908"/>
      <c r="OUM129" s="908"/>
      <c r="OUN129" s="908"/>
      <c r="OUO129" s="908"/>
      <c r="OUP129" s="908"/>
      <c r="OUQ129" s="908"/>
      <c r="OUR129" s="908"/>
      <c r="OUS129" s="908"/>
      <c r="OUT129" s="908"/>
      <c r="OUU129" s="908"/>
      <c r="OUV129" s="908"/>
      <c r="OUW129" s="908"/>
      <c r="OUX129" s="908"/>
      <c r="OUY129" s="908"/>
      <c r="OUZ129" s="908"/>
      <c r="OVA129" s="908"/>
      <c r="OVB129" s="908"/>
      <c r="OVC129" s="908"/>
      <c r="OVD129" s="908"/>
      <c r="OVE129" s="908"/>
      <c r="OVF129" s="908"/>
      <c r="OVG129" s="908"/>
      <c r="OVH129" s="908"/>
      <c r="OVI129" s="908"/>
      <c r="OVJ129" s="908"/>
      <c r="OVK129" s="908"/>
      <c r="OVL129" s="908"/>
      <c r="OVM129" s="908"/>
      <c r="OVN129" s="908"/>
      <c r="OVO129" s="908"/>
      <c r="OVP129" s="908"/>
      <c r="OVQ129" s="908"/>
      <c r="OVR129" s="908"/>
      <c r="OVS129" s="908"/>
      <c r="OVT129" s="908"/>
      <c r="OVU129" s="908"/>
      <c r="OVV129" s="908"/>
      <c r="OVW129" s="908"/>
      <c r="OVX129" s="908"/>
      <c r="OVY129" s="908"/>
      <c r="OVZ129" s="908"/>
      <c r="OWA129" s="908"/>
      <c r="OWB129" s="908"/>
      <c r="OWC129" s="908"/>
      <c r="OWD129" s="908"/>
      <c r="OWE129" s="908"/>
      <c r="OWF129" s="908"/>
      <c r="OWG129" s="908"/>
      <c r="OWH129" s="908"/>
      <c r="OWI129" s="908"/>
      <c r="OWJ129" s="908"/>
      <c r="OWK129" s="908"/>
      <c r="OWL129" s="908"/>
      <c r="OWM129" s="908"/>
      <c r="OWN129" s="908"/>
      <c r="OWO129" s="908"/>
      <c r="OWP129" s="908"/>
      <c r="OWQ129" s="908"/>
      <c r="OWR129" s="908"/>
      <c r="OWS129" s="908"/>
      <c r="OWT129" s="908"/>
      <c r="OWU129" s="908"/>
      <c r="OWV129" s="908"/>
      <c r="OWW129" s="908"/>
      <c r="OWX129" s="908"/>
      <c r="OWY129" s="908"/>
      <c r="OWZ129" s="908"/>
      <c r="OXA129" s="908"/>
      <c r="OXB129" s="908"/>
      <c r="OXC129" s="908"/>
      <c r="OXD129" s="908"/>
      <c r="OXE129" s="908"/>
      <c r="OXF129" s="908"/>
      <c r="OXG129" s="908"/>
      <c r="OXH129" s="908"/>
      <c r="OXI129" s="908"/>
      <c r="OXJ129" s="908"/>
      <c r="OXK129" s="908"/>
      <c r="OXL129" s="908"/>
      <c r="OXM129" s="908"/>
      <c r="OXN129" s="908"/>
      <c r="OXO129" s="908"/>
      <c r="OXP129" s="908"/>
      <c r="OXQ129" s="908"/>
      <c r="OXR129" s="908"/>
      <c r="OXS129" s="908"/>
      <c r="OXT129" s="908"/>
      <c r="OXU129" s="908"/>
      <c r="OXV129" s="908"/>
      <c r="OXW129" s="908"/>
      <c r="OXX129" s="908"/>
      <c r="OXY129" s="908"/>
      <c r="OXZ129" s="908"/>
      <c r="OYA129" s="908"/>
      <c r="OYB129" s="908"/>
      <c r="OYC129" s="908"/>
      <c r="OYD129" s="908"/>
      <c r="OYE129" s="908"/>
      <c r="OYF129" s="908"/>
      <c r="OYG129" s="908"/>
      <c r="OYH129" s="908"/>
      <c r="OYI129" s="908"/>
      <c r="OYJ129" s="908"/>
      <c r="OYK129" s="908"/>
      <c r="OYL129" s="908"/>
      <c r="OYM129" s="908"/>
      <c r="OYN129" s="908"/>
      <c r="OYO129" s="908"/>
      <c r="OYP129" s="908"/>
      <c r="OYQ129" s="908"/>
      <c r="OYR129" s="908"/>
      <c r="OYS129" s="908"/>
      <c r="OYT129" s="908"/>
      <c r="OYU129" s="908"/>
      <c r="OYV129" s="908"/>
      <c r="OYW129" s="908"/>
      <c r="OYX129" s="908"/>
      <c r="OYY129" s="908"/>
      <c r="OYZ129" s="908"/>
      <c r="OZA129" s="908"/>
      <c r="OZB129" s="908"/>
      <c r="OZC129" s="908"/>
      <c r="OZD129" s="908"/>
      <c r="OZE129" s="908"/>
      <c r="OZF129" s="908"/>
      <c r="OZG129" s="908"/>
      <c r="OZH129" s="908"/>
      <c r="OZI129" s="908"/>
      <c r="OZJ129" s="908"/>
      <c r="OZK129" s="908"/>
      <c r="OZL129" s="908"/>
      <c r="OZM129" s="908"/>
      <c r="OZN129" s="908"/>
      <c r="OZO129" s="908"/>
      <c r="OZP129" s="908"/>
      <c r="OZQ129" s="908"/>
      <c r="OZR129" s="908"/>
      <c r="OZS129" s="908"/>
      <c r="OZT129" s="908"/>
      <c r="OZU129" s="908"/>
      <c r="OZV129" s="908"/>
      <c r="OZW129" s="908"/>
      <c r="OZX129" s="908"/>
      <c r="OZY129" s="908"/>
      <c r="OZZ129" s="908"/>
      <c r="PAA129" s="908"/>
      <c r="PAB129" s="908"/>
      <c r="PAC129" s="908"/>
      <c r="PAD129" s="908"/>
      <c r="PAE129" s="908"/>
      <c r="PAF129" s="908"/>
      <c r="PAG129" s="908"/>
      <c r="PAH129" s="908"/>
      <c r="PAI129" s="908"/>
      <c r="PAJ129" s="908"/>
      <c r="PAK129" s="908"/>
      <c r="PAL129" s="908"/>
      <c r="PAM129" s="908"/>
      <c r="PAN129" s="908"/>
      <c r="PAO129" s="908"/>
      <c r="PAP129" s="908"/>
      <c r="PAQ129" s="908"/>
      <c r="PAR129" s="908"/>
      <c r="PAS129" s="908"/>
      <c r="PAT129" s="908"/>
      <c r="PAU129" s="908"/>
      <c r="PAV129" s="908"/>
      <c r="PAW129" s="908"/>
      <c r="PAX129" s="908"/>
      <c r="PAY129" s="908"/>
      <c r="PAZ129" s="908"/>
      <c r="PBA129" s="908"/>
      <c r="PBB129" s="908"/>
      <c r="PBC129" s="908"/>
      <c r="PBD129" s="908"/>
      <c r="PBE129" s="908"/>
      <c r="PBF129" s="908"/>
      <c r="PBG129" s="908"/>
      <c r="PBH129" s="908"/>
      <c r="PBI129" s="908"/>
      <c r="PBJ129" s="908"/>
      <c r="PBK129" s="908"/>
      <c r="PBL129" s="908"/>
      <c r="PBM129" s="908"/>
      <c r="PBN129" s="908"/>
      <c r="PBO129" s="908"/>
      <c r="PBP129" s="908"/>
      <c r="PBQ129" s="908"/>
      <c r="PBR129" s="908"/>
      <c r="PBS129" s="908"/>
      <c r="PBT129" s="908"/>
      <c r="PBU129" s="908"/>
      <c r="PBV129" s="908"/>
      <c r="PBW129" s="908"/>
      <c r="PBX129" s="908"/>
      <c r="PBY129" s="908"/>
      <c r="PBZ129" s="908"/>
      <c r="PCA129" s="908"/>
      <c r="PCB129" s="908"/>
      <c r="PCC129" s="908"/>
      <c r="PCD129" s="908"/>
      <c r="PCE129" s="908"/>
      <c r="PCF129" s="908"/>
      <c r="PCG129" s="908"/>
      <c r="PCH129" s="908"/>
      <c r="PCI129" s="908"/>
      <c r="PCJ129" s="908"/>
      <c r="PCK129" s="908"/>
      <c r="PCL129" s="908"/>
      <c r="PCM129" s="908"/>
      <c r="PCN129" s="908"/>
      <c r="PCO129" s="908"/>
      <c r="PCP129" s="908"/>
      <c r="PCQ129" s="908"/>
      <c r="PCR129" s="908"/>
      <c r="PCS129" s="908"/>
      <c r="PCT129" s="908"/>
      <c r="PCU129" s="908"/>
      <c r="PCV129" s="908"/>
      <c r="PCW129" s="908"/>
      <c r="PCX129" s="908"/>
      <c r="PCY129" s="908"/>
      <c r="PCZ129" s="908"/>
      <c r="PDA129" s="908"/>
      <c r="PDB129" s="908"/>
      <c r="PDC129" s="908"/>
      <c r="PDD129" s="908"/>
      <c r="PDE129" s="908"/>
      <c r="PDF129" s="908"/>
      <c r="PDG129" s="908"/>
      <c r="PDH129" s="908"/>
      <c r="PDI129" s="908"/>
      <c r="PDJ129" s="908"/>
      <c r="PDK129" s="908"/>
      <c r="PDL129" s="908"/>
      <c r="PDM129" s="908"/>
      <c r="PDN129" s="908"/>
      <c r="PDO129" s="908"/>
      <c r="PDP129" s="908"/>
      <c r="PDQ129" s="908"/>
      <c r="PDR129" s="908"/>
      <c r="PDS129" s="908"/>
      <c r="PDT129" s="908"/>
      <c r="PDU129" s="908"/>
      <c r="PDV129" s="908"/>
      <c r="PDW129" s="908"/>
      <c r="PDX129" s="908"/>
      <c r="PDY129" s="908"/>
      <c r="PDZ129" s="908"/>
      <c r="PEA129" s="908"/>
      <c r="PEB129" s="908"/>
      <c r="PEC129" s="908"/>
      <c r="PED129" s="908"/>
      <c r="PEE129" s="908"/>
      <c r="PEF129" s="908"/>
      <c r="PEG129" s="908"/>
      <c r="PEH129" s="908"/>
      <c r="PEI129" s="908"/>
      <c r="PEJ129" s="908"/>
      <c r="PEK129" s="908"/>
      <c r="PEL129" s="908"/>
      <c r="PEM129" s="908"/>
      <c r="PEN129" s="908"/>
      <c r="PEO129" s="908"/>
      <c r="PEP129" s="908"/>
      <c r="PEQ129" s="908"/>
      <c r="PER129" s="908"/>
      <c r="PES129" s="908"/>
      <c r="PET129" s="908"/>
      <c r="PEU129" s="908"/>
      <c r="PEV129" s="908"/>
      <c r="PEW129" s="908"/>
      <c r="PEX129" s="908"/>
      <c r="PEY129" s="908"/>
      <c r="PEZ129" s="908"/>
      <c r="PFA129" s="908"/>
      <c r="PFB129" s="908"/>
      <c r="PFC129" s="908"/>
      <c r="PFD129" s="908"/>
      <c r="PFE129" s="908"/>
      <c r="PFF129" s="908"/>
      <c r="PFG129" s="908"/>
      <c r="PFH129" s="908"/>
      <c r="PFI129" s="908"/>
      <c r="PFJ129" s="908"/>
      <c r="PFK129" s="908"/>
      <c r="PFL129" s="908"/>
      <c r="PFM129" s="908"/>
      <c r="PFN129" s="908"/>
      <c r="PFO129" s="908"/>
      <c r="PFP129" s="908"/>
      <c r="PFQ129" s="908"/>
      <c r="PFR129" s="908"/>
      <c r="PFS129" s="908"/>
      <c r="PFT129" s="908"/>
      <c r="PFU129" s="908"/>
      <c r="PFV129" s="908"/>
      <c r="PFW129" s="908"/>
      <c r="PFX129" s="908"/>
      <c r="PFY129" s="908"/>
      <c r="PFZ129" s="908"/>
      <c r="PGA129" s="908"/>
      <c r="PGB129" s="908"/>
      <c r="PGC129" s="908"/>
      <c r="PGD129" s="908"/>
      <c r="PGE129" s="908"/>
      <c r="PGF129" s="908"/>
      <c r="PGG129" s="908"/>
      <c r="PGH129" s="908"/>
      <c r="PGI129" s="908"/>
      <c r="PGJ129" s="908"/>
      <c r="PGK129" s="908"/>
      <c r="PGL129" s="908"/>
      <c r="PGM129" s="908"/>
      <c r="PGN129" s="908"/>
      <c r="PGO129" s="908"/>
      <c r="PGP129" s="908"/>
      <c r="PGQ129" s="908"/>
      <c r="PGR129" s="908"/>
      <c r="PGS129" s="908"/>
      <c r="PGT129" s="908"/>
      <c r="PGU129" s="908"/>
      <c r="PGV129" s="908"/>
      <c r="PGW129" s="908"/>
      <c r="PGX129" s="908"/>
      <c r="PGY129" s="908"/>
      <c r="PGZ129" s="908"/>
      <c r="PHA129" s="908"/>
      <c r="PHB129" s="908"/>
      <c r="PHC129" s="908"/>
      <c r="PHD129" s="908"/>
      <c r="PHE129" s="908"/>
      <c r="PHF129" s="908"/>
      <c r="PHG129" s="908"/>
      <c r="PHH129" s="908"/>
      <c r="PHI129" s="908"/>
      <c r="PHJ129" s="908"/>
      <c r="PHK129" s="908"/>
      <c r="PHL129" s="908"/>
      <c r="PHM129" s="908"/>
      <c r="PHN129" s="908"/>
      <c r="PHO129" s="908"/>
      <c r="PHP129" s="908"/>
      <c r="PHQ129" s="908"/>
      <c r="PHR129" s="908"/>
      <c r="PHS129" s="908"/>
      <c r="PHT129" s="908"/>
      <c r="PHU129" s="908"/>
      <c r="PHV129" s="908"/>
      <c r="PHW129" s="908"/>
      <c r="PHX129" s="908"/>
      <c r="PHY129" s="908"/>
      <c r="PHZ129" s="908"/>
      <c r="PIA129" s="908"/>
      <c r="PIB129" s="908"/>
      <c r="PIC129" s="908"/>
      <c r="PID129" s="908"/>
      <c r="PIE129" s="908"/>
      <c r="PIF129" s="908"/>
      <c r="PIG129" s="908"/>
      <c r="PIH129" s="908"/>
      <c r="PII129" s="908"/>
      <c r="PIJ129" s="908"/>
      <c r="PIK129" s="908"/>
      <c r="PIL129" s="908"/>
      <c r="PIM129" s="908"/>
      <c r="PIN129" s="908"/>
      <c r="PIO129" s="908"/>
      <c r="PIP129" s="908"/>
      <c r="PIQ129" s="908"/>
      <c r="PIR129" s="908"/>
      <c r="PIS129" s="908"/>
      <c r="PIT129" s="908"/>
      <c r="PIU129" s="908"/>
      <c r="PIV129" s="908"/>
      <c r="PIW129" s="908"/>
      <c r="PIX129" s="908"/>
      <c r="PIY129" s="908"/>
      <c r="PIZ129" s="908"/>
      <c r="PJA129" s="908"/>
      <c r="PJB129" s="908"/>
      <c r="PJC129" s="908"/>
      <c r="PJD129" s="908"/>
      <c r="PJE129" s="908"/>
      <c r="PJF129" s="908"/>
      <c r="PJG129" s="908"/>
      <c r="PJH129" s="908"/>
      <c r="PJI129" s="908"/>
      <c r="PJJ129" s="908"/>
      <c r="PJK129" s="908"/>
      <c r="PJL129" s="908"/>
      <c r="PJM129" s="908"/>
      <c r="PJN129" s="908"/>
      <c r="PJO129" s="908"/>
      <c r="PJP129" s="908"/>
      <c r="PJQ129" s="908"/>
      <c r="PJR129" s="908"/>
      <c r="PJS129" s="908"/>
      <c r="PJT129" s="908"/>
      <c r="PJU129" s="908"/>
      <c r="PJV129" s="908"/>
      <c r="PJW129" s="908"/>
      <c r="PJX129" s="908"/>
      <c r="PJY129" s="908"/>
      <c r="PJZ129" s="908"/>
      <c r="PKA129" s="908"/>
      <c r="PKB129" s="908"/>
      <c r="PKC129" s="908"/>
      <c r="PKD129" s="908"/>
      <c r="PKE129" s="908"/>
      <c r="PKF129" s="908"/>
      <c r="PKG129" s="908"/>
      <c r="PKH129" s="908"/>
      <c r="PKI129" s="908"/>
      <c r="PKJ129" s="908"/>
      <c r="PKK129" s="908"/>
      <c r="PKL129" s="908"/>
      <c r="PKM129" s="908"/>
      <c r="PKN129" s="908"/>
      <c r="PKO129" s="908"/>
      <c r="PKP129" s="908"/>
      <c r="PKQ129" s="908"/>
      <c r="PKR129" s="908"/>
      <c r="PKS129" s="908"/>
      <c r="PKT129" s="908"/>
      <c r="PKU129" s="908"/>
      <c r="PKV129" s="908"/>
      <c r="PKW129" s="908"/>
      <c r="PKX129" s="908"/>
      <c r="PKY129" s="908"/>
      <c r="PKZ129" s="908"/>
      <c r="PLA129" s="908"/>
      <c r="PLB129" s="908"/>
      <c r="PLC129" s="908"/>
      <c r="PLD129" s="908"/>
      <c r="PLE129" s="908"/>
      <c r="PLF129" s="908"/>
      <c r="PLG129" s="908"/>
      <c r="PLH129" s="908"/>
      <c r="PLI129" s="908"/>
      <c r="PLJ129" s="908"/>
      <c r="PLK129" s="908"/>
      <c r="PLL129" s="908"/>
      <c r="PLM129" s="908"/>
      <c r="PLN129" s="908"/>
      <c r="PLO129" s="908"/>
      <c r="PLP129" s="908"/>
      <c r="PLQ129" s="908"/>
      <c r="PLR129" s="908"/>
      <c r="PLS129" s="908"/>
      <c r="PLT129" s="908"/>
      <c r="PLU129" s="908"/>
      <c r="PLV129" s="908"/>
      <c r="PLW129" s="908"/>
      <c r="PLX129" s="908"/>
      <c r="PLY129" s="908"/>
      <c r="PLZ129" s="908"/>
      <c r="PMA129" s="908"/>
      <c r="PMB129" s="908"/>
      <c r="PMC129" s="908"/>
      <c r="PMD129" s="908"/>
      <c r="PME129" s="908"/>
      <c r="PMF129" s="908"/>
      <c r="PMG129" s="908"/>
      <c r="PMH129" s="908"/>
      <c r="PMI129" s="908"/>
      <c r="PMJ129" s="908"/>
      <c r="PMK129" s="908"/>
      <c r="PML129" s="908"/>
      <c r="PMM129" s="908"/>
      <c r="PMN129" s="908"/>
      <c r="PMO129" s="908"/>
      <c r="PMP129" s="908"/>
      <c r="PMQ129" s="908"/>
      <c r="PMR129" s="908"/>
      <c r="PMS129" s="908"/>
      <c r="PMT129" s="908"/>
      <c r="PMU129" s="908"/>
      <c r="PMV129" s="908"/>
      <c r="PMW129" s="908"/>
      <c r="PMX129" s="908"/>
      <c r="PMY129" s="908"/>
      <c r="PMZ129" s="908"/>
      <c r="PNA129" s="908"/>
      <c r="PNB129" s="908"/>
      <c r="PNC129" s="908"/>
      <c r="PND129" s="908"/>
      <c r="PNE129" s="908"/>
      <c r="PNF129" s="908"/>
      <c r="PNG129" s="908"/>
      <c r="PNH129" s="908"/>
      <c r="PNI129" s="908"/>
      <c r="PNJ129" s="908"/>
      <c r="PNK129" s="908"/>
      <c r="PNL129" s="908"/>
      <c r="PNM129" s="908"/>
      <c r="PNN129" s="908"/>
      <c r="PNO129" s="908"/>
      <c r="PNP129" s="908"/>
      <c r="PNQ129" s="908"/>
      <c r="PNR129" s="908"/>
      <c r="PNS129" s="908"/>
      <c r="PNT129" s="908"/>
      <c r="PNU129" s="908"/>
      <c r="PNV129" s="908"/>
      <c r="PNW129" s="908"/>
      <c r="PNX129" s="908"/>
      <c r="PNY129" s="908"/>
      <c r="PNZ129" s="908"/>
      <c r="POA129" s="908"/>
      <c r="POB129" s="908"/>
      <c r="POC129" s="908"/>
      <c r="POD129" s="908"/>
      <c r="POE129" s="908"/>
      <c r="POF129" s="908"/>
      <c r="POG129" s="908"/>
      <c r="POH129" s="908"/>
      <c r="POI129" s="908"/>
      <c r="POJ129" s="908"/>
      <c r="POK129" s="908"/>
      <c r="POL129" s="908"/>
      <c r="POM129" s="908"/>
      <c r="PON129" s="908"/>
      <c r="POO129" s="908"/>
      <c r="POP129" s="908"/>
      <c r="POQ129" s="908"/>
      <c r="POR129" s="908"/>
      <c r="POS129" s="908"/>
      <c r="POT129" s="908"/>
      <c r="POU129" s="908"/>
      <c r="POV129" s="908"/>
      <c r="POW129" s="908"/>
      <c r="POX129" s="908"/>
      <c r="POY129" s="908"/>
      <c r="POZ129" s="908"/>
      <c r="PPA129" s="908"/>
      <c r="PPB129" s="908"/>
      <c r="PPC129" s="908"/>
      <c r="PPD129" s="908"/>
      <c r="PPE129" s="908"/>
      <c r="PPF129" s="908"/>
      <c r="PPG129" s="908"/>
      <c r="PPH129" s="908"/>
      <c r="PPI129" s="908"/>
      <c r="PPJ129" s="908"/>
      <c r="PPK129" s="908"/>
      <c r="PPL129" s="908"/>
      <c r="PPM129" s="908"/>
      <c r="PPN129" s="908"/>
      <c r="PPO129" s="908"/>
      <c r="PPP129" s="908"/>
      <c r="PPQ129" s="908"/>
      <c r="PPR129" s="908"/>
      <c r="PPS129" s="908"/>
      <c r="PPT129" s="908"/>
      <c r="PPU129" s="908"/>
      <c r="PPV129" s="908"/>
      <c r="PPW129" s="908"/>
      <c r="PPX129" s="908"/>
      <c r="PPY129" s="908"/>
      <c r="PPZ129" s="908"/>
      <c r="PQA129" s="908"/>
      <c r="PQB129" s="908"/>
      <c r="PQC129" s="908"/>
      <c r="PQD129" s="908"/>
      <c r="PQE129" s="908"/>
      <c r="PQF129" s="908"/>
      <c r="PQG129" s="908"/>
      <c r="PQH129" s="908"/>
      <c r="PQI129" s="908"/>
      <c r="PQJ129" s="908"/>
      <c r="PQK129" s="908"/>
      <c r="PQL129" s="908"/>
      <c r="PQM129" s="908"/>
      <c r="PQN129" s="908"/>
      <c r="PQO129" s="908"/>
      <c r="PQP129" s="908"/>
      <c r="PQQ129" s="908"/>
      <c r="PQR129" s="908"/>
      <c r="PQS129" s="908"/>
      <c r="PQT129" s="908"/>
      <c r="PQU129" s="908"/>
      <c r="PQV129" s="908"/>
      <c r="PQW129" s="908"/>
      <c r="PQX129" s="908"/>
      <c r="PQY129" s="908"/>
      <c r="PQZ129" s="908"/>
      <c r="PRA129" s="908"/>
      <c r="PRB129" s="908"/>
      <c r="PRC129" s="908"/>
      <c r="PRD129" s="908"/>
      <c r="PRE129" s="908"/>
      <c r="PRF129" s="908"/>
      <c r="PRG129" s="908"/>
      <c r="PRH129" s="908"/>
      <c r="PRI129" s="908"/>
      <c r="PRJ129" s="908"/>
      <c r="PRK129" s="908"/>
      <c r="PRL129" s="908"/>
      <c r="PRM129" s="908"/>
      <c r="PRN129" s="908"/>
      <c r="PRO129" s="908"/>
      <c r="PRP129" s="908"/>
      <c r="PRQ129" s="908"/>
      <c r="PRR129" s="908"/>
      <c r="PRS129" s="908"/>
      <c r="PRT129" s="908"/>
      <c r="PRU129" s="908"/>
      <c r="PRV129" s="908"/>
      <c r="PRW129" s="908"/>
      <c r="PRX129" s="908"/>
      <c r="PRY129" s="908"/>
      <c r="PRZ129" s="908"/>
      <c r="PSA129" s="908"/>
      <c r="PSB129" s="908"/>
      <c r="PSC129" s="908"/>
      <c r="PSD129" s="908"/>
      <c r="PSE129" s="908"/>
      <c r="PSF129" s="908"/>
      <c r="PSG129" s="908"/>
      <c r="PSH129" s="908"/>
      <c r="PSI129" s="908"/>
      <c r="PSJ129" s="908"/>
      <c r="PSK129" s="908"/>
      <c r="PSL129" s="908"/>
      <c r="PSM129" s="908"/>
      <c r="PSN129" s="908"/>
      <c r="PSO129" s="908"/>
      <c r="PSP129" s="908"/>
      <c r="PSQ129" s="908"/>
      <c r="PSR129" s="908"/>
      <c r="PSS129" s="908"/>
      <c r="PST129" s="908"/>
      <c r="PSU129" s="908"/>
      <c r="PSV129" s="908"/>
      <c r="PSW129" s="908"/>
      <c r="PSX129" s="908"/>
      <c r="PSY129" s="908"/>
      <c r="PSZ129" s="908"/>
      <c r="PTA129" s="908"/>
      <c r="PTB129" s="908"/>
      <c r="PTC129" s="908"/>
      <c r="PTD129" s="908"/>
      <c r="PTE129" s="908"/>
      <c r="PTF129" s="908"/>
      <c r="PTG129" s="908"/>
      <c r="PTH129" s="908"/>
      <c r="PTI129" s="908"/>
      <c r="PTJ129" s="908"/>
      <c r="PTK129" s="908"/>
      <c r="PTL129" s="908"/>
      <c r="PTM129" s="908"/>
      <c r="PTN129" s="908"/>
      <c r="PTO129" s="908"/>
      <c r="PTP129" s="908"/>
      <c r="PTQ129" s="908"/>
      <c r="PTR129" s="908"/>
      <c r="PTS129" s="908"/>
      <c r="PTT129" s="908"/>
      <c r="PTU129" s="908"/>
      <c r="PTV129" s="908"/>
      <c r="PTW129" s="908"/>
      <c r="PTX129" s="908"/>
      <c r="PTY129" s="908"/>
      <c r="PTZ129" s="908"/>
      <c r="PUA129" s="908"/>
      <c r="PUB129" s="908"/>
      <c r="PUC129" s="908"/>
      <c r="PUD129" s="908"/>
      <c r="PUE129" s="908"/>
      <c r="PUF129" s="908"/>
      <c r="PUG129" s="908"/>
      <c r="PUH129" s="908"/>
      <c r="PUI129" s="908"/>
      <c r="PUJ129" s="908"/>
      <c r="PUK129" s="908"/>
      <c r="PUL129" s="908"/>
      <c r="PUM129" s="908"/>
      <c r="PUN129" s="908"/>
      <c r="PUO129" s="908"/>
      <c r="PUP129" s="908"/>
      <c r="PUQ129" s="908"/>
      <c r="PUR129" s="908"/>
      <c r="PUS129" s="908"/>
      <c r="PUT129" s="908"/>
      <c r="PUU129" s="908"/>
      <c r="PUV129" s="908"/>
      <c r="PUW129" s="908"/>
      <c r="PUX129" s="908"/>
      <c r="PUY129" s="908"/>
      <c r="PUZ129" s="908"/>
      <c r="PVA129" s="908"/>
      <c r="PVB129" s="908"/>
      <c r="PVC129" s="908"/>
      <c r="PVD129" s="908"/>
      <c r="PVE129" s="908"/>
      <c r="PVF129" s="908"/>
      <c r="PVG129" s="908"/>
      <c r="PVH129" s="908"/>
      <c r="PVI129" s="908"/>
      <c r="PVJ129" s="908"/>
      <c r="PVK129" s="908"/>
      <c r="PVL129" s="908"/>
      <c r="PVM129" s="908"/>
      <c r="PVN129" s="908"/>
      <c r="PVO129" s="908"/>
      <c r="PVP129" s="908"/>
      <c r="PVQ129" s="908"/>
      <c r="PVR129" s="908"/>
      <c r="PVS129" s="908"/>
      <c r="PVT129" s="908"/>
      <c r="PVU129" s="908"/>
      <c r="PVV129" s="908"/>
      <c r="PVW129" s="908"/>
      <c r="PVX129" s="908"/>
      <c r="PVY129" s="908"/>
      <c r="PVZ129" s="908"/>
      <c r="PWA129" s="908"/>
      <c r="PWB129" s="908"/>
      <c r="PWC129" s="908"/>
      <c r="PWD129" s="908"/>
      <c r="PWE129" s="908"/>
      <c r="PWF129" s="908"/>
      <c r="PWG129" s="908"/>
      <c r="PWH129" s="908"/>
      <c r="PWI129" s="908"/>
      <c r="PWJ129" s="908"/>
      <c r="PWK129" s="908"/>
      <c r="PWL129" s="908"/>
      <c r="PWM129" s="908"/>
      <c r="PWN129" s="908"/>
      <c r="PWO129" s="908"/>
      <c r="PWP129" s="908"/>
      <c r="PWQ129" s="908"/>
      <c r="PWR129" s="908"/>
      <c r="PWS129" s="908"/>
      <c r="PWT129" s="908"/>
      <c r="PWU129" s="908"/>
      <c r="PWV129" s="908"/>
      <c r="PWW129" s="908"/>
      <c r="PWX129" s="908"/>
      <c r="PWY129" s="908"/>
      <c r="PWZ129" s="908"/>
      <c r="PXA129" s="908"/>
      <c r="PXB129" s="908"/>
      <c r="PXC129" s="908"/>
      <c r="PXD129" s="908"/>
      <c r="PXE129" s="908"/>
      <c r="PXF129" s="908"/>
      <c r="PXG129" s="908"/>
      <c r="PXH129" s="908"/>
      <c r="PXI129" s="908"/>
      <c r="PXJ129" s="908"/>
      <c r="PXK129" s="908"/>
      <c r="PXL129" s="908"/>
      <c r="PXM129" s="908"/>
      <c r="PXN129" s="908"/>
      <c r="PXO129" s="908"/>
      <c r="PXP129" s="908"/>
      <c r="PXQ129" s="908"/>
      <c r="PXR129" s="908"/>
      <c r="PXS129" s="908"/>
      <c r="PXT129" s="908"/>
      <c r="PXU129" s="908"/>
      <c r="PXV129" s="908"/>
      <c r="PXW129" s="908"/>
      <c r="PXX129" s="908"/>
      <c r="PXY129" s="908"/>
      <c r="PXZ129" s="908"/>
      <c r="PYA129" s="908"/>
      <c r="PYB129" s="908"/>
      <c r="PYC129" s="908"/>
      <c r="PYD129" s="908"/>
      <c r="PYE129" s="908"/>
      <c r="PYF129" s="908"/>
      <c r="PYG129" s="908"/>
      <c r="PYH129" s="908"/>
      <c r="PYI129" s="908"/>
      <c r="PYJ129" s="908"/>
      <c r="PYK129" s="908"/>
      <c r="PYL129" s="908"/>
      <c r="PYM129" s="908"/>
      <c r="PYN129" s="908"/>
      <c r="PYO129" s="908"/>
      <c r="PYP129" s="908"/>
      <c r="PYQ129" s="908"/>
      <c r="PYR129" s="908"/>
      <c r="PYS129" s="908"/>
      <c r="PYT129" s="908"/>
      <c r="PYU129" s="908"/>
      <c r="PYV129" s="908"/>
      <c r="PYW129" s="908"/>
      <c r="PYX129" s="908"/>
      <c r="PYY129" s="908"/>
      <c r="PYZ129" s="908"/>
      <c r="PZA129" s="908"/>
      <c r="PZB129" s="908"/>
      <c r="PZC129" s="908"/>
      <c r="PZD129" s="908"/>
      <c r="PZE129" s="908"/>
      <c r="PZF129" s="908"/>
      <c r="PZG129" s="908"/>
      <c r="PZH129" s="908"/>
      <c r="PZI129" s="908"/>
      <c r="PZJ129" s="908"/>
      <c r="PZK129" s="908"/>
      <c r="PZL129" s="908"/>
      <c r="PZM129" s="908"/>
      <c r="PZN129" s="908"/>
      <c r="PZO129" s="908"/>
      <c r="PZP129" s="908"/>
      <c r="PZQ129" s="908"/>
      <c r="PZR129" s="908"/>
      <c r="PZS129" s="908"/>
      <c r="PZT129" s="908"/>
      <c r="PZU129" s="908"/>
      <c r="PZV129" s="908"/>
      <c r="PZW129" s="908"/>
      <c r="PZX129" s="908"/>
      <c r="PZY129" s="908"/>
      <c r="PZZ129" s="908"/>
      <c r="QAA129" s="908"/>
      <c r="QAB129" s="908"/>
      <c r="QAC129" s="908"/>
      <c r="QAD129" s="908"/>
      <c r="QAE129" s="908"/>
      <c r="QAF129" s="908"/>
      <c r="QAG129" s="908"/>
      <c r="QAH129" s="908"/>
      <c r="QAI129" s="908"/>
      <c r="QAJ129" s="908"/>
      <c r="QAK129" s="908"/>
      <c r="QAL129" s="908"/>
      <c r="QAM129" s="908"/>
      <c r="QAN129" s="908"/>
      <c r="QAO129" s="908"/>
      <c r="QAP129" s="908"/>
      <c r="QAQ129" s="908"/>
      <c r="QAR129" s="908"/>
      <c r="QAS129" s="908"/>
      <c r="QAT129" s="908"/>
      <c r="QAU129" s="908"/>
      <c r="QAV129" s="908"/>
      <c r="QAW129" s="908"/>
      <c r="QAX129" s="908"/>
      <c r="QAY129" s="908"/>
      <c r="QAZ129" s="908"/>
      <c r="QBA129" s="908"/>
      <c r="QBB129" s="908"/>
      <c r="QBC129" s="908"/>
      <c r="QBD129" s="908"/>
      <c r="QBE129" s="908"/>
      <c r="QBF129" s="908"/>
      <c r="QBG129" s="908"/>
      <c r="QBH129" s="908"/>
      <c r="QBI129" s="908"/>
      <c r="QBJ129" s="908"/>
      <c r="QBK129" s="908"/>
      <c r="QBL129" s="908"/>
      <c r="QBM129" s="908"/>
      <c r="QBN129" s="908"/>
      <c r="QBO129" s="908"/>
      <c r="QBP129" s="908"/>
      <c r="QBQ129" s="908"/>
      <c r="QBR129" s="908"/>
      <c r="QBS129" s="908"/>
      <c r="QBT129" s="908"/>
      <c r="QBU129" s="908"/>
      <c r="QBV129" s="908"/>
      <c r="QBW129" s="908"/>
      <c r="QBX129" s="908"/>
      <c r="QBY129" s="908"/>
      <c r="QBZ129" s="908"/>
      <c r="QCA129" s="908"/>
      <c r="QCB129" s="908"/>
      <c r="QCC129" s="908"/>
      <c r="QCD129" s="908"/>
      <c r="QCE129" s="908"/>
      <c r="QCF129" s="908"/>
      <c r="QCG129" s="908"/>
      <c r="QCH129" s="908"/>
      <c r="QCI129" s="908"/>
      <c r="QCJ129" s="908"/>
      <c r="QCK129" s="908"/>
      <c r="QCL129" s="908"/>
      <c r="QCM129" s="908"/>
      <c r="QCN129" s="908"/>
      <c r="QCO129" s="908"/>
      <c r="QCP129" s="908"/>
      <c r="QCQ129" s="908"/>
      <c r="QCR129" s="908"/>
      <c r="QCS129" s="908"/>
      <c r="QCT129" s="908"/>
      <c r="QCU129" s="908"/>
      <c r="QCV129" s="908"/>
      <c r="QCW129" s="908"/>
      <c r="QCX129" s="908"/>
      <c r="QCY129" s="908"/>
      <c r="QCZ129" s="908"/>
      <c r="QDA129" s="908"/>
      <c r="QDB129" s="908"/>
      <c r="QDC129" s="908"/>
      <c r="QDD129" s="908"/>
      <c r="QDE129" s="908"/>
      <c r="QDF129" s="908"/>
      <c r="QDG129" s="908"/>
      <c r="QDH129" s="908"/>
      <c r="QDI129" s="908"/>
      <c r="QDJ129" s="908"/>
      <c r="QDK129" s="908"/>
      <c r="QDL129" s="908"/>
      <c r="QDM129" s="908"/>
      <c r="QDN129" s="908"/>
      <c r="QDO129" s="908"/>
      <c r="QDP129" s="908"/>
      <c r="QDQ129" s="908"/>
      <c r="QDR129" s="908"/>
      <c r="QDS129" s="908"/>
      <c r="QDT129" s="908"/>
      <c r="QDU129" s="908"/>
      <c r="QDV129" s="908"/>
      <c r="QDW129" s="908"/>
      <c r="QDX129" s="908"/>
      <c r="QDY129" s="908"/>
      <c r="QDZ129" s="908"/>
      <c r="QEA129" s="908"/>
      <c r="QEB129" s="908"/>
      <c r="QEC129" s="908"/>
      <c r="QED129" s="908"/>
      <c r="QEE129" s="908"/>
      <c r="QEF129" s="908"/>
      <c r="QEG129" s="908"/>
      <c r="QEH129" s="908"/>
      <c r="QEI129" s="908"/>
      <c r="QEJ129" s="908"/>
      <c r="QEK129" s="908"/>
      <c r="QEL129" s="908"/>
      <c r="QEM129" s="908"/>
      <c r="QEN129" s="908"/>
      <c r="QEO129" s="908"/>
      <c r="QEP129" s="908"/>
      <c r="QEQ129" s="908"/>
      <c r="QER129" s="908"/>
      <c r="QES129" s="908"/>
      <c r="QET129" s="908"/>
      <c r="QEU129" s="908"/>
      <c r="QEV129" s="908"/>
      <c r="QEW129" s="908"/>
      <c r="QEX129" s="908"/>
      <c r="QEY129" s="908"/>
      <c r="QEZ129" s="908"/>
      <c r="QFA129" s="908"/>
      <c r="QFB129" s="908"/>
      <c r="QFC129" s="908"/>
      <c r="QFD129" s="908"/>
      <c r="QFE129" s="908"/>
      <c r="QFF129" s="908"/>
      <c r="QFG129" s="908"/>
      <c r="QFH129" s="908"/>
      <c r="QFI129" s="908"/>
      <c r="QFJ129" s="908"/>
      <c r="QFK129" s="908"/>
      <c r="QFL129" s="908"/>
      <c r="QFM129" s="908"/>
      <c r="QFN129" s="908"/>
      <c r="QFO129" s="908"/>
      <c r="QFP129" s="908"/>
      <c r="QFQ129" s="908"/>
      <c r="QFR129" s="908"/>
      <c r="QFS129" s="908"/>
      <c r="QFT129" s="908"/>
      <c r="QFU129" s="908"/>
      <c r="QFV129" s="908"/>
      <c r="QFW129" s="908"/>
      <c r="QFX129" s="908"/>
      <c r="QFY129" s="908"/>
      <c r="QFZ129" s="908"/>
      <c r="QGA129" s="908"/>
      <c r="QGB129" s="908"/>
      <c r="QGC129" s="908"/>
      <c r="QGD129" s="908"/>
      <c r="QGE129" s="908"/>
      <c r="QGF129" s="908"/>
      <c r="QGG129" s="908"/>
      <c r="QGH129" s="908"/>
      <c r="QGI129" s="908"/>
      <c r="QGJ129" s="908"/>
      <c r="QGK129" s="908"/>
      <c r="QGL129" s="908"/>
      <c r="QGM129" s="908"/>
      <c r="QGN129" s="908"/>
      <c r="QGO129" s="908"/>
      <c r="QGP129" s="908"/>
      <c r="QGQ129" s="908"/>
      <c r="QGR129" s="908"/>
      <c r="QGS129" s="908"/>
      <c r="QGT129" s="908"/>
      <c r="QGU129" s="908"/>
      <c r="QGV129" s="908"/>
      <c r="QGW129" s="908"/>
      <c r="QGX129" s="908"/>
      <c r="QGY129" s="908"/>
      <c r="QGZ129" s="908"/>
      <c r="QHA129" s="908"/>
      <c r="QHB129" s="908"/>
      <c r="QHC129" s="908"/>
      <c r="QHD129" s="908"/>
      <c r="QHE129" s="908"/>
      <c r="QHF129" s="908"/>
      <c r="QHG129" s="908"/>
      <c r="QHH129" s="908"/>
      <c r="QHI129" s="908"/>
      <c r="QHJ129" s="908"/>
      <c r="QHK129" s="908"/>
      <c r="QHL129" s="908"/>
      <c r="QHM129" s="908"/>
      <c r="QHN129" s="908"/>
      <c r="QHO129" s="908"/>
      <c r="QHP129" s="908"/>
      <c r="QHQ129" s="908"/>
      <c r="QHR129" s="908"/>
      <c r="QHS129" s="908"/>
      <c r="QHT129" s="908"/>
      <c r="QHU129" s="908"/>
      <c r="QHV129" s="908"/>
      <c r="QHW129" s="908"/>
      <c r="QHX129" s="908"/>
      <c r="QHY129" s="908"/>
      <c r="QHZ129" s="908"/>
      <c r="QIA129" s="908"/>
      <c r="QIB129" s="908"/>
      <c r="QIC129" s="908"/>
      <c r="QID129" s="908"/>
      <c r="QIE129" s="908"/>
      <c r="QIF129" s="908"/>
      <c r="QIG129" s="908"/>
      <c r="QIH129" s="908"/>
      <c r="QII129" s="908"/>
      <c r="QIJ129" s="908"/>
      <c r="QIK129" s="908"/>
      <c r="QIL129" s="908"/>
      <c r="QIM129" s="908"/>
      <c r="QIN129" s="908"/>
      <c r="QIO129" s="908"/>
      <c r="QIP129" s="908"/>
      <c r="QIQ129" s="908"/>
      <c r="QIR129" s="908"/>
      <c r="QIS129" s="908"/>
      <c r="QIT129" s="908"/>
      <c r="QIU129" s="908"/>
      <c r="QIV129" s="908"/>
      <c r="QIW129" s="908"/>
      <c r="QIX129" s="908"/>
      <c r="QIY129" s="908"/>
      <c r="QIZ129" s="908"/>
      <c r="QJA129" s="908"/>
      <c r="QJB129" s="908"/>
      <c r="QJC129" s="908"/>
      <c r="QJD129" s="908"/>
      <c r="QJE129" s="908"/>
      <c r="QJF129" s="908"/>
      <c r="QJG129" s="908"/>
      <c r="QJH129" s="908"/>
      <c r="QJI129" s="908"/>
      <c r="QJJ129" s="908"/>
      <c r="QJK129" s="908"/>
      <c r="QJL129" s="908"/>
      <c r="QJM129" s="908"/>
      <c r="QJN129" s="908"/>
      <c r="QJO129" s="908"/>
      <c r="QJP129" s="908"/>
      <c r="QJQ129" s="908"/>
      <c r="QJR129" s="908"/>
      <c r="QJS129" s="908"/>
      <c r="QJT129" s="908"/>
      <c r="QJU129" s="908"/>
      <c r="QJV129" s="908"/>
      <c r="QJW129" s="908"/>
      <c r="QJX129" s="908"/>
      <c r="QJY129" s="908"/>
      <c r="QJZ129" s="908"/>
      <c r="QKA129" s="908"/>
      <c r="QKB129" s="908"/>
      <c r="QKC129" s="908"/>
      <c r="QKD129" s="908"/>
      <c r="QKE129" s="908"/>
      <c r="QKF129" s="908"/>
      <c r="QKG129" s="908"/>
      <c r="QKH129" s="908"/>
      <c r="QKI129" s="908"/>
      <c r="QKJ129" s="908"/>
      <c r="QKK129" s="908"/>
      <c r="QKL129" s="908"/>
      <c r="QKM129" s="908"/>
      <c r="QKN129" s="908"/>
      <c r="QKO129" s="908"/>
      <c r="QKP129" s="908"/>
      <c r="QKQ129" s="908"/>
      <c r="QKR129" s="908"/>
      <c r="QKS129" s="908"/>
      <c r="QKT129" s="908"/>
      <c r="QKU129" s="908"/>
      <c r="QKV129" s="908"/>
      <c r="QKW129" s="908"/>
      <c r="QKX129" s="908"/>
      <c r="QKY129" s="908"/>
      <c r="QKZ129" s="908"/>
      <c r="QLA129" s="908"/>
      <c r="QLB129" s="908"/>
      <c r="QLC129" s="908"/>
      <c r="QLD129" s="908"/>
      <c r="QLE129" s="908"/>
      <c r="QLF129" s="908"/>
      <c r="QLG129" s="908"/>
      <c r="QLH129" s="908"/>
      <c r="QLI129" s="908"/>
      <c r="QLJ129" s="908"/>
      <c r="QLK129" s="908"/>
      <c r="QLL129" s="908"/>
      <c r="QLM129" s="908"/>
      <c r="QLN129" s="908"/>
      <c r="QLO129" s="908"/>
      <c r="QLP129" s="908"/>
      <c r="QLQ129" s="908"/>
      <c r="QLR129" s="908"/>
      <c r="QLS129" s="908"/>
      <c r="QLT129" s="908"/>
      <c r="QLU129" s="908"/>
      <c r="QLV129" s="908"/>
      <c r="QLW129" s="908"/>
      <c r="QLX129" s="908"/>
      <c r="QLY129" s="908"/>
      <c r="QLZ129" s="908"/>
      <c r="QMA129" s="908"/>
      <c r="QMB129" s="908"/>
      <c r="QMC129" s="908"/>
      <c r="QMD129" s="908"/>
      <c r="QME129" s="908"/>
      <c r="QMF129" s="908"/>
      <c r="QMG129" s="908"/>
      <c r="QMH129" s="908"/>
      <c r="QMI129" s="908"/>
      <c r="QMJ129" s="908"/>
      <c r="QMK129" s="908"/>
      <c r="QML129" s="908"/>
      <c r="QMM129" s="908"/>
      <c r="QMN129" s="908"/>
      <c r="QMO129" s="908"/>
      <c r="QMP129" s="908"/>
      <c r="QMQ129" s="908"/>
      <c r="QMR129" s="908"/>
      <c r="QMS129" s="908"/>
      <c r="QMT129" s="908"/>
      <c r="QMU129" s="908"/>
      <c r="QMV129" s="908"/>
      <c r="QMW129" s="908"/>
      <c r="QMX129" s="908"/>
      <c r="QMY129" s="908"/>
      <c r="QMZ129" s="908"/>
      <c r="QNA129" s="908"/>
      <c r="QNB129" s="908"/>
      <c r="QNC129" s="908"/>
      <c r="QND129" s="908"/>
      <c r="QNE129" s="908"/>
      <c r="QNF129" s="908"/>
      <c r="QNG129" s="908"/>
      <c r="QNH129" s="908"/>
      <c r="QNI129" s="908"/>
      <c r="QNJ129" s="908"/>
      <c r="QNK129" s="908"/>
      <c r="QNL129" s="908"/>
      <c r="QNM129" s="908"/>
      <c r="QNN129" s="908"/>
      <c r="QNO129" s="908"/>
      <c r="QNP129" s="908"/>
      <c r="QNQ129" s="908"/>
      <c r="QNR129" s="908"/>
      <c r="QNS129" s="908"/>
      <c r="QNT129" s="908"/>
      <c r="QNU129" s="908"/>
      <c r="QNV129" s="908"/>
      <c r="QNW129" s="908"/>
      <c r="QNX129" s="908"/>
      <c r="QNY129" s="908"/>
      <c r="QNZ129" s="908"/>
      <c r="QOA129" s="908"/>
      <c r="QOB129" s="908"/>
      <c r="QOC129" s="908"/>
      <c r="QOD129" s="908"/>
      <c r="QOE129" s="908"/>
      <c r="QOF129" s="908"/>
      <c r="QOG129" s="908"/>
      <c r="QOH129" s="908"/>
      <c r="QOI129" s="908"/>
      <c r="QOJ129" s="908"/>
      <c r="QOK129" s="908"/>
      <c r="QOL129" s="908"/>
      <c r="QOM129" s="908"/>
      <c r="QON129" s="908"/>
      <c r="QOO129" s="908"/>
      <c r="QOP129" s="908"/>
      <c r="QOQ129" s="908"/>
      <c r="QOR129" s="908"/>
      <c r="QOS129" s="908"/>
      <c r="QOT129" s="908"/>
      <c r="QOU129" s="908"/>
      <c r="QOV129" s="908"/>
      <c r="QOW129" s="908"/>
      <c r="QOX129" s="908"/>
      <c r="QOY129" s="908"/>
      <c r="QOZ129" s="908"/>
      <c r="QPA129" s="908"/>
      <c r="QPB129" s="908"/>
      <c r="QPC129" s="908"/>
      <c r="QPD129" s="908"/>
      <c r="QPE129" s="908"/>
      <c r="QPF129" s="908"/>
      <c r="QPG129" s="908"/>
      <c r="QPH129" s="908"/>
      <c r="QPI129" s="908"/>
      <c r="QPJ129" s="908"/>
      <c r="QPK129" s="908"/>
      <c r="QPL129" s="908"/>
      <c r="QPM129" s="908"/>
      <c r="QPN129" s="908"/>
      <c r="QPO129" s="908"/>
      <c r="QPP129" s="908"/>
      <c r="QPQ129" s="908"/>
      <c r="QPR129" s="908"/>
      <c r="QPS129" s="908"/>
      <c r="QPT129" s="908"/>
      <c r="QPU129" s="908"/>
      <c r="QPV129" s="908"/>
      <c r="QPW129" s="908"/>
      <c r="QPX129" s="908"/>
      <c r="QPY129" s="908"/>
      <c r="QPZ129" s="908"/>
      <c r="QQA129" s="908"/>
      <c r="QQB129" s="908"/>
      <c r="QQC129" s="908"/>
      <c r="QQD129" s="908"/>
      <c r="QQE129" s="908"/>
      <c r="QQF129" s="908"/>
      <c r="QQG129" s="908"/>
      <c r="QQH129" s="908"/>
      <c r="QQI129" s="908"/>
      <c r="QQJ129" s="908"/>
      <c r="QQK129" s="908"/>
      <c r="QQL129" s="908"/>
      <c r="QQM129" s="908"/>
      <c r="QQN129" s="908"/>
      <c r="QQO129" s="908"/>
      <c r="QQP129" s="908"/>
      <c r="QQQ129" s="908"/>
      <c r="QQR129" s="908"/>
      <c r="QQS129" s="908"/>
      <c r="QQT129" s="908"/>
      <c r="QQU129" s="908"/>
      <c r="QQV129" s="908"/>
      <c r="QQW129" s="908"/>
      <c r="QQX129" s="908"/>
      <c r="QQY129" s="908"/>
      <c r="QQZ129" s="908"/>
      <c r="QRA129" s="908"/>
      <c r="QRB129" s="908"/>
      <c r="QRC129" s="908"/>
      <c r="QRD129" s="908"/>
      <c r="QRE129" s="908"/>
      <c r="QRF129" s="908"/>
      <c r="QRG129" s="908"/>
      <c r="QRH129" s="908"/>
      <c r="QRI129" s="908"/>
      <c r="QRJ129" s="908"/>
      <c r="QRK129" s="908"/>
      <c r="QRL129" s="908"/>
      <c r="QRM129" s="908"/>
      <c r="QRN129" s="908"/>
      <c r="QRO129" s="908"/>
      <c r="QRP129" s="908"/>
      <c r="QRQ129" s="908"/>
      <c r="QRR129" s="908"/>
      <c r="QRS129" s="908"/>
      <c r="QRT129" s="908"/>
      <c r="QRU129" s="908"/>
      <c r="QRV129" s="908"/>
      <c r="QRW129" s="908"/>
      <c r="QRX129" s="908"/>
      <c r="QRY129" s="908"/>
      <c r="QRZ129" s="908"/>
      <c r="QSA129" s="908"/>
      <c r="QSB129" s="908"/>
      <c r="QSC129" s="908"/>
      <c r="QSD129" s="908"/>
      <c r="QSE129" s="908"/>
      <c r="QSF129" s="908"/>
      <c r="QSG129" s="908"/>
      <c r="QSH129" s="908"/>
      <c r="QSI129" s="908"/>
      <c r="QSJ129" s="908"/>
      <c r="QSK129" s="908"/>
      <c r="QSL129" s="908"/>
      <c r="QSM129" s="908"/>
      <c r="QSN129" s="908"/>
      <c r="QSO129" s="908"/>
      <c r="QSP129" s="908"/>
      <c r="QSQ129" s="908"/>
      <c r="QSR129" s="908"/>
      <c r="QSS129" s="908"/>
      <c r="QST129" s="908"/>
      <c r="QSU129" s="908"/>
      <c r="QSV129" s="908"/>
      <c r="QSW129" s="908"/>
      <c r="QSX129" s="908"/>
      <c r="QSY129" s="908"/>
      <c r="QSZ129" s="908"/>
      <c r="QTA129" s="908"/>
      <c r="QTB129" s="908"/>
      <c r="QTC129" s="908"/>
      <c r="QTD129" s="908"/>
      <c r="QTE129" s="908"/>
      <c r="QTF129" s="908"/>
      <c r="QTG129" s="908"/>
      <c r="QTH129" s="908"/>
      <c r="QTI129" s="908"/>
      <c r="QTJ129" s="908"/>
      <c r="QTK129" s="908"/>
      <c r="QTL129" s="908"/>
      <c r="QTM129" s="908"/>
      <c r="QTN129" s="908"/>
      <c r="QTO129" s="908"/>
      <c r="QTP129" s="908"/>
      <c r="QTQ129" s="908"/>
      <c r="QTR129" s="908"/>
      <c r="QTS129" s="908"/>
      <c r="QTT129" s="908"/>
      <c r="QTU129" s="908"/>
      <c r="QTV129" s="908"/>
      <c r="QTW129" s="908"/>
      <c r="QTX129" s="908"/>
      <c r="QTY129" s="908"/>
      <c r="QTZ129" s="908"/>
      <c r="QUA129" s="908"/>
      <c r="QUB129" s="908"/>
      <c r="QUC129" s="908"/>
      <c r="QUD129" s="908"/>
      <c r="QUE129" s="908"/>
      <c r="QUF129" s="908"/>
      <c r="QUG129" s="908"/>
      <c r="QUH129" s="908"/>
      <c r="QUI129" s="908"/>
      <c r="QUJ129" s="908"/>
      <c r="QUK129" s="908"/>
      <c r="QUL129" s="908"/>
      <c r="QUM129" s="908"/>
      <c r="QUN129" s="908"/>
      <c r="QUO129" s="908"/>
      <c r="QUP129" s="908"/>
      <c r="QUQ129" s="908"/>
      <c r="QUR129" s="908"/>
      <c r="QUS129" s="908"/>
      <c r="QUT129" s="908"/>
      <c r="QUU129" s="908"/>
      <c r="QUV129" s="908"/>
      <c r="QUW129" s="908"/>
      <c r="QUX129" s="908"/>
      <c r="QUY129" s="908"/>
      <c r="QUZ129" s="908"/>
      <c r="QVA129" s="908"/>
      <c r="QVB129" s="908"/>
      <c r="QVC129" s="908"/>
      <c r="QVD129" s="908"/>
      <c r="QVE129" s="908"/>
      <c r="QVF129" s="908"/>
      <c r="QVG129" s="908"/>
      <c r="QVH129" s="908"/>
      <c r="QVI129" s="908"/>
      <c r="QVJ129" s="908"/>
      <c r="QVK129" s="908"/>
      <c r="QVL129" s="908"/>
      <c r="QVM129" s="908"/>
      <c r="QVN129" s="908"/>
      <c r="QVO129" s="908"/>
      <c r="QVP129" s="908"/>
      <c r="QVQ129" s="908"/>
      <c r="QVR129" s="908"/>
      <c r="QVS129" s="908"/>
      <c r="QVT129" s="908"/>
      <c r="QVU129" s="908"/>
      <c r="QVV129" s="908"/>
      <c r="QVW129" s="908"/>
      <c r="QVX129" s="908"/>
      <c r="QVY129" s="908"/>
      <c r="QVZ129" s="908"/>
      <c r="QWA129" s="908"/>
      <c r="QWB129" s="908"/>
      <c r="QWC129" s="908"/>
      <c r="QWD129" s="908"/>
      <c r="QWE129" s="908"/>
      <c r="QWF129" s="908"/>
      <c r="QWG129" s="908"/>
      <c r="QWH129" s="908"/>
      <c r="QWI129" s="908"/>
      <c r="QWJ129" s="908"/>
      <c r="QWK129" s="908"/>
      <c r="QWL129" s="908"/>
      <c r="QWM129" s="908"/>
      <c r="QWN129" s="908"/>
      <c r="QWO129" s="908"/>
      <c r="QWP129" s="908"/>
      <c r="QWQ129" s="908"/>
      <c r="QWR129" s="908"/>
      <c r="QWS129" s="908"/>
      <c r="QWT129" s="908"/>
      <c r="QWU129" s="908"/>
      <c r="QWV129" s="908"/>
      <c r="QWW129" s="908"/>
      <c r="QWX129" s="908"/>
      <c r="QWY129" s="908"/>
      <c r="QWZ129" s="908"/>
      <c r="QXA129" s="908"/>
      <c r="QXB129" s="908"/>
      <c r="QXC129" s="908"/>
      <c r="QXD129" s="908"/>
      <c r="QXE129" s="908"/>
      <c r="QXF129" s="908"/>
      <c r="QXG129" s="908"/>
      <c r="QXH129" s="908"/>
      <c r="QXI129" s="908"/>
      <c r="QXJ129" s="908"/>
      <c r="QXK129" s="908"/>
      <c r="QXL129" s="908"/>
      <c r="QXM129" s="908"/>
      <c r="QXN129" s="908"/>
      <c r="QXO129" s="908"/>
      <c r="QXP129" s="908"/>
      <c r="QXQ129" s="908"/>
      <c r="QXR129" s="908"/>
      <c r="QXS129" s="908"/>
      <c r="QXT129" s="908"/>
      <c r="QXU129" s="908"/>
      <c r="QXV129" s="908"/>
      <c r="QXW129" s="908"/>
      <c r="QXX129" s="908"/>
      <c r="QXY129" s="908"/>
      <c r="QXZ129" s="908"/>
      <c r="QYA129" s="908"/>
      <c r="QYB129" s="908"/>
      <c r="QYC129" s="908"/>
      <c r="QYD129" s="908"/>
      <c r="QYE129" s="908"/>
      <c r="QYF129" s="908"/>
      <c r="QYG129" s="908"/>
      <c r="QYH129" s="908"/>
      <c r="QYI129" s="908"/>
      <c r="QYJ129" s="908"/>
      <c r="QYK129" s="908"/>
      <c r="QYL129" s="908"/>
      <c r="QYM129" s="908"/>
      <c r="QYN129" s="908"/>
      <c r="QYO129" s="908"/>
      <c r="QYP129" s="908"/>
      <c r="QYQ129" s="908"/>
      <c r="QYR129" s="908"/>
      <c r="QYS129" s="908"/>
      <c r="QYT129" s="908"/>
      <c r="QYU129" s="908"/>
      <c r="QYV129" s="908"/>
      <c r="QYW129" s="908"/>
      <c r="QYX129" s="908"/>
      <c r="QYY129" s="908"/>
      <c r="QYZ129" s="908"/>
      <c r="QZA129" s="908"/>
      <c r="QZB129" s="908"/>
      <c r="QZC129" s="908"/>
      <c r="QZD129" s="908"/>
      <c r="QZE129" s="908"/>
      <c r="QZF129" s="908"/>
      <c r="QZG129" s="908"/>
      <c r="QZH129" s="908"/>
      <c r="QZI129" s="908"/>
      <c r="QZJ129" s="908"/>
      <c r="QZK129" s="908"/>
      <c r="QZL129" s="908"/>
      <c r="QZM129" s="908"/>
      <c r="QZN129" s="908"/>
      <c r="QZO129" s="908"/>
      <c r="QZP129" s="908"/>
      <c r="QZQ129" s="908"/>
      <c r="QZR129" s="908"/>
      <c r="QZS129" s="908"/>
      <c r="QZT129" s="908"/>
      <c r="QZU129" s="908"/>
      <c r="QZV129" s="908"/>
      <c r="QZW129" s="908"/>
      <c r="QZX129" s="908"/>
      <c r="QZY129" s="908"/>
      <c r="QZZ129" s="908"/>
      <c r="RAA129" s="908"/>
      <c r="RAB129" s="908"/>
      <c r="RAC129" s="908"/>
      <c r="RAD129" s="908"/>
      <c r="RAE129" s="908"/>
      <c r="RAF129" s="908"/>
      <c r="RAG129" s="908"/>
      <c r="RAH129" s="908"/>
      <c r="RAI129" s="908"/>
      <c r="RAJ129" s="908"/>
      <c r="RAK129" s="908"/>
      <c r="RAL129" s="908"/>
      <c r="RAM129" s="908"/>
      <c r="RAN129" s="908"/>
      <c r="RAO129" s="908"/>
      <c r="RAP129" s="908"/>
      <c r="RAQ129" s="908"/>
      <c r="RAR129" s="908"/>
      <c r="RAS129" s="908"/>
      <c r="RAT129" s="908"/>
      <c r="RAU129" s="908"/>
      <c r="RAV129" s="908"/>
      <c r="RAW129" s="908"/>
      <c r="RAX129" s="908"/>
      <c r="RAY129" s="908"/>
      <c r="RAZ129" s="908"/>
      <c r="RBA129" s="908"/>
      <c r="RBB129" s="908"/>
      <c r="RBC129" s="908"/>
      <c r="RBD129" s="908"/>
      <c r="RBE129" s="908"/>
      <c r="RBF129" s="908"/>
      <c r="RBG129" s="908"/>
      <c r="RBH129" s="908"/>
      <c r="RBI129" s="908"/>
      <c r="RBJ129" s="908"/>
      <c r="RBK129" s="908"/>
      <c r="RBL129" s="908"/>
      <c r="RBM129" s="908"/>
      <c r="RBN129" s="908"/>
      <c r="RBO129" s="908"/>
      <c r="RBP129" s="908"/>
      <c r="RBQ129" s="908"/>
      <c r="RBR129" s="908"/>
      <c r="RBS129" s="908"/>
      <c r="RBT129" s="908"/>
      <c r="RBU129" s="908"/>
      <c r="RBV129" s="908"/>
      <c r="RBW129" s="908"/>
      <c r="RBX129" s="908"/>
      <c r="RBY129" s="908"/>
      <c r="RBZ129" s="908"/>
      <c r="RCA129" s="908"/>
      <c r="RCB129" s="908"/>
      <c r="RCC129" s="908"/>
      <c r="RCD129" s="908"/>
      <c r="RCE129" s="908"/>
      <c r="RCF129" s="908"/>
      <c r="RCG129" s="908"/>
      <c r="RCH129" s="908"/>
      <c r="RCI129" s="908"/>
      <c r="RCJ129" s="908"/>
      <c r="RCK129" s="908"/>
      <c r="RCL129" s="908"/>
      <c r="RCM129" s="908"/>
      <c r="RCN129" s="908"/>
      <c r="RCO129" s="908"/>
      <c r="RCP129" s="908"/>
      <c r="RCQ129" s="908"/>
      <c r="RCR129" s="908"/>
      <c r="RCS129" s="908"/>
      <c r="RCT129" s="908"/>
      <c r="RCU129" s="908"/>
      <c r="RCV129" s="908"/>
      <c r="RCW129" s="908"/>
      <c r="RCX129" s="908"/>
      <c r="RCY129" s="908"/>
      <c r="RCZ129" s="908"/>
      <c r="RDA129" s="908"/>
      <c r="RDB129" s="908"/>
      <c r="RDC129" s="908"/>
      <c r="RDD129" s="908"/>
      <c r="RDE129" s="908"/>
      <c r="RDF129" s="908"/>
      <c r="RDG129" s="908"/>
      <c r="RDH129" s="908"/>
      <c r="RDI129" s="908"/>
      <c r="RDJ129" s="908"/>
      <c r="RDK129" s="908"/>
      <c r="RDL129" s="908"/>
      <c r="RDM129" s="908"/>
      <c r="RDN129" s="908"/>
      <c r="RDO129" s="908"/>
      <c r="RDP129" s="908"/>
      <c r="RDQ129" s="908"/>
      <c r="RDR129" s="908"/>
      <c r="RDS129" s="908"/>
      <c r="RDT129" s="908"/>
      <c r="RDU129" s="908"/>
      <c r="RDV129" s="908"/>
      <c r="RDW129" s="908"/>
      <c r="RDX129" s="908"/>
      <c r="RDY129" s="908"/>
      <c r="RDZ129" s="908"/>
      <c r="REA129" s="908"/>
      <c r="REB129" s="908"/>
      <c r="REC129" s="908"/>
      <c r="RED129" s="908"/>
      <c r="REE129" s="908"/>
      <c r="REF129" s="908"/>
      <c r="REG129" s="908"/>
      <c r="REH129" s="908"/>
      <c r="REI129" s="908"/>
      <c r="REJ129" s="908"/>
      <c r="REK129" s="908"/>
      <c r="REL129" s="908"/>
      <c r="REM129" s="908"/>
      <c r="REN129" s="908"/>
      <c r="REO129" s="908"/>
      <c r="REP129" s="908"/>
      <c r="REQ129" s="908"/>
      <c r="RER129" s="908"/>
      <c r="RES129" s="908"/>
      <c r="RET129" s="908"/>
      <c r="REU129" s="908"/>
      <c r="REV129" s="908"/>
      <c r="REW129" s="908"/>
      <c r="REX129" s="908"/>
      <c r="REY129" s="908"/>
      <c r="REZ129" s="908"/>
      <c r="RFA129" s="908"/>
      <c r="RFB129" s="908"/>
      <c r="RFC129" s="908"/>
      <c r="RFD129" s="908"/>
      <c r="RFE129" s="908"/>
      <c r="RFF129" s="908"/>
      <c r="RFG129" s="908"/>
      <c r="RFH129" s="908"/>
      <c r="RFI129" s="908"/>
      <c r="RFJ129" s="908"/>
      <c r="RFK129" s="908"/>
      <c r="RFL129" s="908"/>
      <c r="RFM129" s="908"/>
      <c r="RFN129" s="908"/>
      <c r="RFO129" s="908"/>
      <c r="RFP129" s="908"/>
      <c r="RFQ129" s="908"/>
      <c r="RFR129" s="908"/>
      <c r="RFS129" s="908"/>
      <c r="RFT129" s="908"/>
      <c r="RFU129" s="908"/>
      <c r="RFV129" s="908"/>
      <c r="RFW129" s="908"/>
      <c r="RFX129" s="908"/>
      <c r="RFY129" s="908"/>
      <c r="RFZ129" s="908"/>
      <c r="RGA129" s="908"/>
      <c r="RGB129" s="908"/>
      <c r="RGC129" s="908"/>
      <c r="RGD129" s="908"/>
      <c r="RGE129" s="908"/>
      <c r="RGF129" s="908"/>
      <c r="RGG129" s="908"/>
      <c r="RGH129" s="908"/>
      <c r="RGI129" s="908"/>
      <c r="RGJ129" s="908"/>
      <c r="RGK129" s="908"/>
      <c r="RGL129" s="908"/>
      <c r="RGM129" s="908"/>
      <c r="RGN129" s="908"/>
      <c r="RGO129" s="908"/>
      <c r="RGP129" s="908"/>
      <c r="RGQ129" s="908"/>
      <c r="RGR129" s="908"/>
      <c r="RGS129" s="908"/>
      <c r="RGT129" s="908"/>
      <c r="RGU129" s="908"/>
      <c r="RGV129" s="908"/>
      <c r="RGW129" s="908"/>
      <c r="RGX129" s="908"/>
      <c r="RGY129" s="908"/>
      <c r="RGZ129" s="908"/>
      <c r="RHA129" s="908"/>
      <c r="RHB129" s="908"/>
      <c r="RHC129" s="908"/>
      <c r="RHD129" s="908"/>
      <c r="RHE129" s="908"/>
      <c r="RHF129" s="908"/>
      <c r="RHG129" s="908"/>
      <c r="RHH129" s="908"/>
      <c r="RHI129" s="908"/>
      <c r="RHJ129" s="908"/>
      <c r="RHK129" s="908"/>
      <c r="RHL129" s="908"/>
      <c r="RHM129" s="908"/>
      <c r="RHN129" s="908"/>
      <c r="RHO129" s="908"/>
      <c r="RHP129" s="908"/>
      <c r="RHQ129" s="908"/>
      <c r="RHR129" s="908"/>
      <c r="RHS129" s="908"/>
      <c r="RHT129" s="908"/>
      <c r="RHU129" s="908"/>
      <c r="RHV129" s="908"/>
      <c r="RHW129" s="908"/>
      <c r="RHX129" s="908"/>
      <c r="RHY129" s="908"/>
      <c r="RHZ129" s="908"/>
      <c r="RIA129" s="908"/>
      <c r="RIB129" s="908"/>
      <c r="RIC129" s="908"/>
      <c r="RID129" s="908"/>
      <c r="RIE129" s="908"/>
      <c r="RIF129" s="908"/>
      <c r="RIG129" s="908"/>
      <c r="RIH129" s="908"/>
      <c r="RII129" s="908"/>
      <c r="RIJ129" s="908"/>
      <c r="RIK129" s="908"/>
      <c r="RIL129" s="908"/>
      <c r="RIM129" s="908"/>
      <c r="RIN129" s="908"/>
      <c r="RIO129" s="908"/>
      <c r="RIP129" s="908"/>
      <c r="RIQ129" s="908"/>
      <c r="RIR129" s="908"/>
      <c r="RIS129" s="908"/>
      <c r="RIT129" s="908"/>
      <c r="RIU129" s="908"/>
      <c r="RIV129" s="908"/>
      <c r="RIW129" s="908"/>
      <c r="RIX129" s="908"/>
      <c r="RIY129" s="908"/>
      <c r="RIZ129" s="908"/>
      <c r="RJA129" s="908"/>
      <c r="RJB129" s="908"/>
      <c r="RJC129" s="908"/>
      <c r="RJD129" s="908"/>
      <c r="RJE129" s="908"/>
      <c r="RJF129" s="908"/>
      <c r="RJG129" s="908"/>
      <c r="RJH129" s="908"/>
      <c r="RJI129" s="908"/>
      <c r="RJJ129" s="908"/>
      <c r="RJK129" s="908"/>
      <c r="RJL129" s="908"/>
      <c r="RJM129" s="908"/>
      <c r="RJN129" s="908"/>
      <c r="RJO129" s="908"/>
      <c r="RJP129" s="908"/>
      <c r="RJQ129" s="908"/>
      <c r="RJR129" s="908"/>
      <c r="RJS129" s="908"/>
      <c r="RJT129" s="908"/>
      <c r="RJU129" s="908"/>
      <c r="RJV129" s="908"/>
      <c r="RJW129" s="908"/>
      <c r="RJX129" s="908"/>
      <c r="RJY129" s="908"/>
      <c r="RJZ129" s="908"/>
      <c r="RKA129" s="908"/>
      <c r="RKB129" s="908"/>
      <c r="RKC129" s="908"/>
      <c r="RKD129" s="908"/>
      <c r="RKE129" s="908"/>
      <c r="RKF129" s="908"/>
      <c r="RKG129" s="908"/>
      <c r="RKH129" s="908"/>
      <c r="RKI129" s="908"/>
      <c r="RKJ129" s="908"/>
      <c r="RKK129" s="908"/>
      <c r="RKL129" s="908"/>
      <c r="RKM129" s="908"/>
      <c r="RKN129" s="908"/>
      <c r="RKO129" s="908"/>
      <c r="RKP129" s="908"/>
      <c r="RKQ129" s="908"/>
      <c r="RKR129" s="908"/>
      <c r="RKS129" s="908"/>
      <c r="RKT129" s="908"/>
      <c r="RKU129" s="908"/>
      <c r="RKV129" s="908"/>
      <c r="RKW129" s="908"/>
      <c r="RKX129" s="908"/>
      <c r="RKY129" s="908"/>
      <c r="RKZ129" s="908"/>
      <c r="RLA129" s="908"/>
      <c r="RLB129" s="908"/>
      <c r="RLC129" s="908"/>
      <c r="RLD129" s="908"/>
      <c r="RLE129" s="908"/>
      <c r="RLF129" s="908"/>
      <c r="RLG129" s="908"/>
      <c r="RLH129" s="908"/>
      <c r="RLI129" s="908"/>
      <c r="RLJ129" s="908"/>
      <c r="RLK129" s="908"/>
      <c r="RLL129" s="908"/>
      <c r="RLM129" s="908"/>
      <c r="RLN129" s="908"/>
      <c r="RLO129" s="908"/>
      <c r="RLP129" s="908"/>
      <c r="RLQ129" s="908"/>
      <c r="RLR129" s="908"/>
      <c r="RLS129" s="908"/>
      <c r="RLT129" s="908"/>
      <c r="RLU129" s="908"/>
      <c r="RLV129" s="908"/>
      <c r="RLW129" s="908"/>
      <c r="RLX129" s="908"/>
      <c r="RLY129" s="908"/>
      <c r="RLZ129" s="908"/>
      <c r="RMA129" s="908"/>
      <c r="RMB129" s="908"/>
      <c r="RMC129" s="908"/>
      <c r="RMD129" s="908"/>
      <c r="RME129" s="908"/>
      <c r="RMF129" s="908"/>
      <c r="RMG129" s="908"/>
      <c r="RMH129" s="908"/>
      <c r="RMI129" s="908"/>
      <c r="RMJ129" s="908"/>
      <c r="RMK129" s="908"/>
      <c r="RML129" s="908"/>
      <c r="RMM129" s="908"/>
      <c r="RMN129" s="908"/>
      <c r="RMO129" s="908"/>
      <c r="RMP129" s="908"/>
      <c r="RMQ129" s="908"/>
      <c r="RMR129" s="908"/>
      <c r="RMS129" s="908"/>
      <c r="RMT129" s="908"/>
      <c r="RMU129" s="908"/>
      <c r="RMV129" s="908"/>
      <c r="RMW129" s="908"/>
      <c r="RMX129" s="908"/>
      <c r="RMY129" s="908"/>
      <c r="RMZ129" s="908"/>
      <c r="RNA129" s="908"/>
      <c r="RNB129" s="908"/>
      <c r="RNC129" s="908"/>
      <c r="RND129" s="908"/>
      <c r="RNE129" s="908"/>
      <c r="RNF129" s="908"/>
      <c r="RNG129" s="908"/>
      <c r="RNH129" s="908"/>
      <c r="RNI129" s="908"/>
      <c r="RNJ129" s="908"/>
      <c r="RNK129" s="908"/>
      <c r="RNL129" s="908"/>
      <c r="RNM129" s="908"/>
      <c r="RNN129" s="908"/>
      <c r="RNO129" s="908"/>
      <c r="RNP129" s="908"/>
      <c r="RNQ129" s="908"/>
      <c r="RNR129" s="908"/>
      <c r="RNS129" s="908"/>
      <c r="RNT129" s="908"/>
      <c r="RNU129" s="908"/>
      <c r="RNV129" s="908"/>
      <c r="RNW129" s="908"/>
      <c r="RNX129" s="908"/>
      <c r="RNY129" s="908"/>
      <c r="RNZ129" s="908"/>
      <c r="ROA129" s="908"/>
      <c r="ROB129" s="908"/>
      <c r="ROC129" s="908"/>
      <c r="ROD129" s="908"/>
      <c r="ROE129" s="908"/>
      <c r="ROF129" s="908"/>
      <c r="ROG129" s="908"/>
      <c r="ROH129" s="908"/>
      <c r="ROI129" s="908"/>
      <c r="ROJ129" s="908"/>
      <c r="ROK129" s="908"/>
      <c r="ROL129" s="908"/>
      <c r="ROM129" s="908"/>
      <c r="RON129" s="908"/>
      <c r="ROO129" s="908"/>
      <c r="ROP129" s="908"/>
      <c r="ROQ129" s="908"/>
      <c r="ROR129" s="908"/>
      <c r="ROS129" s="908"/>
      <c r="ROT129" s="908"/>
      <c r="ROU129" s="908"/>
      <c r="ROV129" s="908"/>
      <c r="ROW129" s="908"/>
      <c r="ROX129" s="908"/>
      <c r="ROY129" s="908"/>
      <c r="ROZ129" s="908"/>
      <c r="RPA129" s="908"/>
      <c r="RPB129" s="908"/>
      <c r="RPC129" s="908"/>
      <c r="RPD129" s="908"/>
      <c r="RPE129" s="908"/>
      <c r="RPF129" s="908"/>
      <c r="RPG129" s="908"/>
      <c r="RPH129" s="908"/>
      <c r="RPI129" s="908"/>
      <c r="RPJ129" s="908"/>
      <c r="RPK129" s="908"/>
      <c r="RPL129" s="908"/>
      <c r="RPM129" s="908"/>
      <c r="RPN129" s="908"/>
      <c r="RPO129" s="908"/>
      <c r="RPP129" s="908"/>
      <c r="RPQ129" s="908"/>
      <c r="RPR129" s="908"/>
      <c r="RPS129" s="908"/>
      <c r="RPT129" s="908"/>
      <c r="RPU129" s="908"/>
      <c r="RPV129" s="908"/>
      <c r="RPW129" s="908"/>
      <c r="RPX129" s="908"/>
      <c r="RPY129" s="908"/>
      <c r="RPZ129" s="908"/>
      <c r="RQA129" s="908"/>
      <c r="RQB129" s="908"/>
      <c r="RQC129" s="908"/>
      <c r="RQD129" s="908"/>
      <c r="RQE129" s="908"/>
      <c r="RQF129" s="908"/>
      <c r="RQG129" s="908"/>
      <c r="RQH129" s="908"/>
      <c r="RQI129" s="908"/>
      <c r="RQJ129" s="908"/>
      <c r="RQK129" s="908"/>
      <c r="RQL129" s="908"/>
      <c r="RQM129" s="908"/>
      <c r="RQN129" s="908"/>
      <c r="RQO129" s="908"/>
      <c r="RQP129" s="908"/>
      <c r="RQQ129" s="908"/>
      <c r="RQR129" s="908"/>
      <c r="RQS129" s="908"/>
      <c r="RQT129" s="908"/>
      <c r="RQU129" s="908"/>
      <c r="RQV129" s="908"/>
      <c r="RQW129" s="908"/>
      <c r="RQX129" s="908"/>
      <c r="RQY129" s="908"/>
      <c r="RQZ129" s="908"/>
      <c r="RRA129" s="908"/>
      <c r="RRB129" s="908"/>
      <c r="RRC129" s="908"/>
      <c r="RRD129" s="908"/>
      <c r="RRE129" s="908"/>
      <c r="RRF129" s="908"/>
      <c r="RRG129" s="908"/>
      <c r="RRH129" s="908"/>
      <c r="RRI129" s="908"/>
      <c r="RRJ129" s="908"/>
      <c r="RRK129" s="908"/>
      <c r="RRL129" s="908"/>
      <c r="RRM129" s="908"/>
      <c r="RRN129" s="908"/>
      <c r="RRO129" s="908"/>
      <c r="RRP129" s="908"/>
      <c r="RRQ129" s="908"/>
      <c r="RRR129" s="908"/>
      <c r="RRS129" s="908"/>
      <c r="RRT129" s="908"/>
      <c r="RRU129" s="908"/>
      <c r="RRV129" s="908"/>
      <c r="RRW129" s="908"/>
      <c r="RRX129" s="908"/>
      <c r="RRY129" s="908"/>
      <c r="RRZ129" s="908"/>
      <c r="RSA129" s="908"/>
      <c r="RSB129" s="908"/>
      <c r="RSC129" s="908"/>
      <c r="RSD129" s="908"/>
      <c r="RSE129" s="908"/>
      <c r="RSF129" s="908"/>
      <c r="RSG129" s="908"/>
      <c r="RSH129" s="908"/>
      <c r="RSI129" s="908"/>
      <c r="RSJ129" s="908"/>
      <c r="RSK129" s="908"/>
      <c r="RSL129" s="908"/>
      <c r="RSM129" s="908"/>
      <c r="RSN129" s="908"/>
      <c r="RSO129" s="908"/>
      <c r="RSP129" s="908"/>
      <c r="RSQ129" s="908"/>
      <c r="RSR129" s="908"/>
      <c r="RSS129" s="908"/>
      <c r="RST129" s="908"/>
      <c r="RSU129" s="908"/>
      <c r="RSV129" s="908"/>
      <c r="RSW129" s="908"/>
      <c r="RSX129" s="908"/>
      <c r="RSY129" s="908"/>
      <c r="RSZ129" s="908"/>
      <c r="RTA129" s="908"/>
      <c r="RTB129" s="908"/>
      <c r="RTC129" s="908"/>
      <c r="RTD129" s="908"/>
      <c r="RTE129" s="908"/>
      <c r="RTF129" s="908"/>
      <c r="RTG129" s="908"/>
      <c r="RTH129" s="908"/>
      <c r="RTI129" s="908"/>
      <c r="RTJ129" s="908"/>
      <c r="RTK129" s="908"/>
      <c r="RTL129" s="908"/>
      <c r="RTM129" s="908"/>
      <c r="RTN129" s="908"/>
      <c r="RTO129" s="908"/>
      <c r="RTP129" s="908"/>
      <c r="RTQ129" s="908"/>
      <c r="RTR129" s="908"/>
      <c r="RTS129" s="908"/>
      <c r="RTT129" s="908"/>
      <c r="RTU129" s="908"/>
      <c r="RTV129" s="908"/>
      <c r="RTW129" s="908"/>
      <c r="RTX129" s="908"/>
      <c r="RTY129" s="908"/>
      <c r="RTZ129" s="908"/>
      <c r="RUA129" s="908"/>
      <c r="RUB129" s="908"/>
      <c r="RUC129" s="908"/>
      <c r="RUD129" s="908"/>
      <c r="RUE129" s="908"/>
      <c r="RUF129" s="908"/>
      <c r="RUG129" s="908"/>
      <c r="RUH129" s="908"/>
      <c r="RUI129" s="908"/>
      <c r="RUJ129" s="908"/>
      <c r="RUK129" s="908"/>
      <c r="RUL129" s="908"/>
      <c r="RUM129" s="908"/>
      <c r="RUN129" s="908"/>
      <c r="RUO129" s="908"/>
      <c r="RUP129" s="908"/>
      <c r="RUQ129" s="908"/>
      <c r="RUR129" s="908"/>
      <c r="RUS129" s="908"/>
      <c r="RUT129" s="908"/>
      <c r="RUU129" s="908"/>
      <c r="RUV129" s="908"/>
      <c r="RUW129" s="908"/>
      <c r="RUX129" s="908"/>
      <c r="RUY129" s="908"/>
      <c r="RUZ129" s="908"/>
      <c r="RVA129" s="908"/>
      <c r="RVB129" s="908"/>
      <c r="RVC129" s="908"/>
      <c r="RVD129" s="908"/>
      <c r="RVE129" s="908"/>
      <c r="RVF129" s="908"/>
      <c r="RVG129" s="908"/>
      <c r="RVH129" s="908"/>
      <c r="RVI129" s="908"/>
      <c r="RVJ129" s="908"/>
      <c r="RVK129" s="908"/>
      <c r="RVL129" s="908"/>
      <c r="RVM129" s="908"/>
      <c r="RVN129" s="908"/>
      <c r="RVO129" s="908"/>
      <c r="RVP129" s="908"/>
      <c r="RVQ129" s="908"/>
      <c r="RVR129" s="908"/>
      <c r="RVS129" s="908"/>
      <c r="RVT129" s="908"/>
      <c r="RVU129" s="908"/>
      <c r="RVV129" s="908"/>
      <c r="RVW129" s="908"/>
      <c r="RVX129" s="908"/>
      <c r="RVY129" s="908"/>
      <c r="RVZ129" s="908"/>
      <c r="RWA129" s="908"/>
      <c r="RWB129" s="908"/>
      <c r="RWC129" s="908"/>
      <c r="RWD129" s="908"/>
      <c r="RWE129" s="908"/>
      <c r="RWF129" s="908"/>
      <c r="RWG129" s="908"/>
      <c r="RWH129" s="908"/>
      <c r="RWI129" s="908"/>
      <c r="RWJ129" s="908"/>
      <c r="RWK129" s="908"/>
      <c r="RWL129" s="908"/>
      <c r="RWM129" s="908"/>
      <c r="RWN129" s="908"/>
      <c r="RWO129" s="908"/>
      <c r="RWP129" s="908"/>
      <c r="RWQ129" s="908"/>
      <c r="RWR129" s="908"/>
      <c r="RWS129" s="908"/>
      <c r="RWT129" s="908"/>
      <c r="RWU129" s="908"/>
      <c r="RWV129" s="908"/>
      <c r="RWW129" s="908"/>
      <c r="RWX129" s="908"/>
      <c r="RWY129" s="908"/>
      <c r="RWZ129" s="908"/>
      <c r="RXA129" s="908"/>
      <c r="RXB129" s="908"/>
      <c r="RXC129" s="908"/>
      <c r="RXD129" s="908"/>
      <c r="RXE129" s="908"/>
      <c r="RXF129" s="908"/>
      <c r="RXG129" s="908"/>
      <c r="RXH129" s="908"/>
      <c r="RXI129" s="908"/>
      <c r="RXJ129" s="908"/>
      <c r="RXK129" s="908"/>
      <c r="RXL129" s="908"/>
      <c r="RXM129" s="908"/>
      <c r="RXN129" s="908"/>
      <c r="RXO129" s="908"/>
      <c r="RXP129" s="908"/>
      <c r="RXQ129" s="908"/>
      <c r="RXR129" s="908"/>
      <c r="RXS129" s="908"/>
      <c r="RXT129" s="908"/>
      <c r="RXU129" s="908"/>
      <c r="RXV129" s="908"/>
      <c r="RXW129" s="908"/>
      <c r="RXX129" s="908"/>
      <c r="RXY129" s="908"/>
      <c r="RXZ129" s="908"/>
      <c r="RYA129" s="908"/>
      <c r="RYB129" s="908"/>
      <c r="RYC129" s="908"/>
      <c r="RYD129" s="908"/>
      <c r="RYE129" s="908"/>
      <c r="RYF129" s="908"/>
      <c r="RYG129" s="908"/>
      <c r="RYH129" s="908"/>
      <c r="RYI129" s="908"/>
      <c r="RYJ129" s="908"/>
      <c r="RYK129" s="908"/>
      <c r="RYL129" s="908"/>
      <c r="RYM129" s="908"/>
      <c r="RYN129" s="908"/>
      <c r="RYO129" s="908"/>
      <c r="RYP129" s="908"/>
      <c r="RYQ129" s="908"/>
      <c r="RYR129" s="908"/>
      <c r="RYS129" s="908"/>
      <c r="RYT129" s="908"/>
      <c r="RYU129" s="908"/>
      <c r="RYV129" s="908"/>
      <c r="RYW129" s="908"/>
      <c r="RYX129" s="908"/>
      <c r="RYY129" s="908"/>
      <c r="RYZ129" s="908"/>
      <c r="RZA129" s="908"/>
      <c r="RZB129" s="908"/>
      <c r="RZC129" s="908"/>
      <c r="RZD129" s="908"/>
      <c r="RZE129" s="908"/>
      <c r="RZF129" s="908"/>
      <c r="RZG129" s="908"/>
      <c r="RZH129" s="908"/>
      <c r="RZI129" s="908"/>
      <c r="RZJ129" s="908"/>
      <c r="RZK129" s="908"/>
      <c r="RZL129" s="908"/>
      <c r="RZM129" s="908"/>
      <c r="RZN129" s="908"/>
      <c r="RZO129" s="908"/>
      <c r="RZP129" s="908"/>
      <c r="RZQ129" s="908"/>
      <c r="RZR129" s="908"/>
      <c r="RZS129" s="908"/>
      <c r="RZT129" s="908"/>
      <c r="RZU129" s="908"/>
      <c r="RZV129" s="908"/>
      <c r="RZW129" s="908"/>
      <c r="RZX129" s="908"/>
      <c r="RZY129" s="908"/>
      <c r="RZZ129" s="908"/>
      <c r="SAA129" s="908"/>
      <c r="SAB129" s="908"/>
      <c r="SAC129" s="908"/>
      <c r="SAD129" s="908"/>
      <c r="SAE129" s="908"/>
      <c r="SAF129" s="908"/>
      <c r="SAG129" s="908"/>
      <c r="SAH129" s="908"/>
      <c r="SAI129" s="908"/>
      <c r="SAJ129" s="908"/>
      <c r="SAK129" s="908"/>
      <c r="SAL129" s="908"/>
      <c r="SAM129" s="908"/>
      <c r="SAN129" s="908"/>
      <c r="SAO129" s="908"/>
      <c r="SAP129" s="908"/>
      <c r="SAQ129" s="908"/>
      <c r="SAR129" s="908"/>
      <c r="SAS129" s="908"/>
      <c r="SAT129" s="908"/>
      <c r="SAU129" s="908"/>
      <c r="SAV129" s="908"/>
      <c r="SAW129" s="908"/>
      <c r="SAX129" s="908"/>
      <c r="SAY129" s="908"/>
      <c r="SAZ129" s="908"/>
      <c r="SBA129" s="908"/>
      <c r="SBB129" s="908"/>
      <c r="SBC129" s="908"/>
      <c r="SBD129" s="908"/>
      <c r="SBE129" s="908"/>
      <c r="SBF129" s="908"/>
      <c r="SBG129" s="908"/>
      <c r="SBH129" s="908"/>
      <c r="SBI129" s="908"/>
      <c r="SBJ129" s="908"/>
      <c r="SBK129" s="908"/>
      <c r="SBL129" s="908"/>
      <c r="SBM129" s="908"/>
      <c r="SBN129" s="908"/>
      <c r="SBO129" s="908"/>
      <c r="SBP129" s="908"/>
      <c r="SBQ129" s="908"/>
      <c r="SBR129" s="908"/>
      <c r="SBS129" s="908"/>
      <c r="SBT129" s="908"/>
      <c r="SBU129" s="908"/>
      <c r="SBV129" s="908"/>
      <c r="SBW129" s="908"/>
      <c r="SBX129" s="908"/>
      <c r="SBY129" s="908"/>
      <c r="SBZ129" s="908"/>
      <c r="SCA129" s="908"/>
      <c r="SCB129" s="908"/>
      <c r="SCC129" s="908"/>
      <c r="SCD129" s="908"/>
      <c r="SCE129" s="908"/>
      <c r="SCF129" s="908"/>
      <c r="SCG129" s="908"/>
      <c r="SCH129" s="908"/>
      <c r="SCI129" s="908"/>
      <c r="SCJ129" s="908"/>
      <c r="SCK129" s="908"/>
      <c r="SCL129" s="908"/>
      <c r="SCM129" s="908"/>
      <c r="SCN129" s="908"/>
      <c r="SCO129" s="908"/>
      <c r="SCP129" s="908"/>
      <c r="SCQ129" s="908"/>
      <c r="SCR129" s="908"/>
      <c r="SCS129" s="908"/>
      <c r="SCT129" s="908"/>
      <c r="SCU129" s="908"/>
      <c r="SCV129" s="908"/>
      <c r="SCW129" s="908"/>
      <c r="SCX129" s="908"/>
      <c r="SCY129" s="908"/>
      <c r="SCZ129" s="908"/>
      <c r="SDA129" s="908"/>
      <c r="SDB129" s="908"/>
      <c r="SDC129" s="908"/>
      <c r="SDD129" s="908"/>
      <c r="SDE129" s="908"/>
      <c r="SDF129" s="908"/>
      <c r="SDG129" s="908"/>
      <c r="SDH129" s="908"/>
      <c r="SDI129" s="908"/>
      <c r="SDJ129" s="908"/>
      <c r="SDK129" s="908"/>
      <c r="SDL129" s="908"/>
      <c r="SDM129" s="908"/>
      <c r="SDN129" s="908"/>
      <c r="SDO129" s="908"/>
      <c r="SDP129" s="908"/>
      <c r="SDQ129" s="908"/>
      <c r="SDR129" s="908"/>
      <c r="SDS129" s="908"/>
      <c r="SDT129" s="908"/>
      <c r="SDU129" s="908"/>
      <c r="SDV129" s="908"/>
      <c r="SDW129" s="908"/>
      <c r="SDX129" s="908"/>
      <c r="SDY129" s="908"/>
      <c r="SDZ129" s="908"/>
      <c r="SEA129" s="908"/>
      <c r="SEB129" s="908"/>
      <c r="SEC129" s="908"/>
      <c r="SED129" s="908"/>
      <c r="SEE129" s="908"/>
      <c r="SEF129" s="908"/>
      <c r="SEG129" s="908"/>
      <c r="SEH129" s="908"/>
      <c r="SEI129" s="908"/>
      <c r="SEJ129" s="908"/>
      <c r="SEK129" s="908"/>
      <c r="SEL129" s="908"/>
      <c r="SEM129" s="908"/>
      <c r="SEN129" s="908"/>
      <c r="SEO129" s="908"/>
      <c r="SEP129" s="908"/>
      <c r="SEQ129" s="908"/>
      <c r="SER129" s="908"/>
      <c r="SES129" s="908"/>
      <c r="SET129" s="908"/>
      <c r="SEU129" s="908"/>
      <c r="SEV129" s="908"/>
      <c r="SEW129" s="908"/>
      <c r="SEX129" s="908"/>
      <c r="SEY129" s="908"/>
      <c r="SEZ129" s="908"/>
      <c r="SFA129" s="908"/>
      <c r="SFB129" s="908"/>
      <c r="SFC129" s="908"/>
      <c r="SFD129" s="908"/>
      <c r="SFE129" s="908"/>
      <c r="SFF129" s="908"/>
      <c r="SFG129" s="908"/>
      <c r="SFH129" s="908"/>
      <c r="SFI129" s="908"/>
      <c r="SFJ129" s="908"/>
      <c r="SFK129" s="908"/>
      <c r="SFL129" s="908"/>
      <c r="SFM129" s="908"/>
      <c r="SFN129" s="908"/>
      <c r="SFO129" s="908"/>
      <c r="SFP129" s="908"/>
      <c r="SFQ129" s="908"/>
      <c r="SFR129" s="908"/>
      <c r="SFS129" s="908"/>
      <c r="SFT129" s="908"/>
      <c r="SFU129" s="908"/>
      <c r="SFV129" s="908"/>
      <c r="SFW129" s="908"/>
      <c r="SFX129" s="908"/>
      <c r="SFY129" s="908"/>
      <c r="SFZ129" s="908"/>
      <c r="SGA129" s="908"/>
      <c r="SGB129" s="908"/>
      <c r="SGC129" s="908"/>
      <c r="SGD129" s="908"/>
      <c r="SGE129" s="908"/>
      <c r="SGF129" s="908"/>
      <c r="SGG129" s="908"/>
      <c r="SGH129" s="908"/>
      <c r="SGI129" s="908"/>
      <c r="SGJ129" s="908"/>
      <c r="SGK129" s="908"/>
      <c r="SGL129" s="908"/>
      <c r="SGM129" s="908"/>
      <c r="SGN129" s="908"/>
      <c r="SGO129" s="908"/>
      <c r="SGP129" s="908"/>
      <c r="SGQ129" s="908"/>
      <c r="SGR129" s="908"/>
      <c r="SGS129" s="908"/>
      <c r="SGT129" s="908"/>
      <c r="SGU129" s="908"/>
      <c r="SGV129" s="908"/>
      <c r="SGW129" s="908"/>
      <c r="SGX129" s="908"/>
      <c r="SGY129" s="908"/>
      <c r="SGZ129" s="908"/>
      <c r="SHA129" s="908"/>
      <c r="SHB129" s="908"/>
      <c r="SHC129" s="908"/>
      <c r="SHD129" s="908"/>
      <c r="SHE129" s="908"/>
      <c r="SHF129" s="908"/>
      <c r="SHG129" s="908"/>
      <c r="SHH129" s="908"/>
      <c r="SHI129" s="908"/>
      <c r="SHJ129" s="908"/>
      <c r="SHK129" s="908"/>
      <c r="SHL129" s="908"/>
      <c r="SHM129" s="908"/>
      <c r="SHN129" s="908"/>
      <c r="SHO129" s="908"/>
      <c r="SHP129" s="908"/>
      <c r="SHQ129" s="908"/>
      <c r="SHR129" s="908"/>
      <c r="SHS129" s="908"/>
      <c r="SHT129" s="908"/>
      <c r="SHU129" s="908"/>
      <c r="SHV129" s="908"/>
      <c r="SHW129" s="908"/>
      <c r="SHX129" s="908"/>
      <c r="SHY129" s="908"/>
      <c r="SHZ129" s="908"/>
      <c r="SIA129" s="908"/>
      <c r="SIB129" s="908"/>
      <c r="SIC129" s="908"/>
      <c r="SID129" s="908"/>
      <c r="SIE129" s="908"/>
      <c r="SIF129" s="908"/>
      <c r="SIG129" s="908"/>
      <c r="SIH129" s="908"/>
      <c r="SII129" s="908"/>
      <c r="SIJ129" s="908"/>
      <c r="SIK129" s="908"/>
      <c r="SIL129" s="908"/>
      <c r="SIM129" s="908"/>
      <c r="SIN129" s="908"/>
      <c r="SIO129" s="908"/>
      <c r="SIP129" s="908"/>
      <c r="SIQ129" s="908"/>
      <c r="SIR129" s="908"/>
      <c r="SIS129" s="908"/>
      <c r="SIT129" s="908"/>
      <c r="SIU129" s="908"/>
      <c r="SIV129" s="908"/>
      <c r="SIW129" s="908"/>
      <c r="SIX129" s="908"/>
      <c r="SIY129" s="908"/>
      <c r="SIZ129" s="908"/>
      <c r="SJA129" s="908"/>
      <c r="SJB129" s="908"/>
      <c r="SJC129" s="908"/>
      <c r="SJD129" s="908"/>
      <c r="SJE129" s="908"/>
      <c r="SJF129" s="908"/>
      <c r="SJG129" s="908"/>
      <c r="SJH129" s="908"/>
      <c r="SJI129" s="908"/>
      <c r="SJJ129" s="908"/>
      <c r="SJK129" s="908"/>
      <c r="SJL129" s="908"/>
      <c r="SJM129" s="908"/>
      <c r="SJN129" s="908"/>
      <c r="SJO129" s="908"/>
      <c r="SJP129" s="908"/>
      <c r="SJQ129" s="908"/>
      <c r="SJR129" s="908"/>
      <c r="SJS129" s="908"/>
      <c r="SJT129" s="908"/>
      <c r="SJU129" s="908"/>
      <c r="SJV129" s="908"/>
      <c r="SJW129" s="908"/>
      <c r="SJX129" s="908"/>
      <c r="SJY129" s="908"/>
      <c r="SJZ129" s="908"/>
      <c r="SKA129" s="908"/>
      <c r="SKB129" s="908"/>
      <c r="SKC129" s="908"/>
      <c r="SKD129" s="908"/>
      <c r="SKE129" s="908"/>
      <c r="SKF129" s="908"/>
      <c r="SKG129" s="908"/>
      <c r="SKH129" s="908"/>
      <c r="SKI129" s="908"/>
      <c r="SKJ129" s="908"/>
      <c r="SKK129" s="908"/>
      <c r="SKL129" s="908"/>
      <c r="SKM129" s="908"/>
      <c r="SKN129" s="908"/>
      <c r="SKO129" s="908"/>
      <c r="SKP129" s="908"/>
      <c r="SKQ129" s="908"/>
      <c r="SKR129" s="908"/>
      <c r="SKS129" s="908"/>
      <c r="SKT129" s="908"/>
      <c r="SKU129" s="908"/>
      <c r="SKV129" s="908"/>
      <c r="SKW129" s="908"/>
      <c r="SKX129" s="908"/>
      <c r="SKY129" s="908"/>
      <c r="SKZ129" s="908"/>
      <c r="SLA129" s="908"/>
      <c r="SLB129" s="908"/>
      <c r="SLC129" s="908"/>
      <c r="SLD129" s="908"/>
      <c r="SLE129" s="908"/>
      <c r="SLF129" s="908"/>
      <c r="SLG129" s="908"/>
      <c r="SLH129" s="908"/>
      <c r="SLI129" s="908"/>
      <c r="SLJ129" s="908"/>
      <c r="SLK129" s="908"/>
      <c r="SLL129" s="908"/>
      <c r="SLM129" s="908"/>
      <c r="SLN129" s="908"/>
      <c r="SLO129" s="908"/>
      <c r="SLP129" s="908"/>
      <c r="SLQ129" s="908"/>
      <c r="SLR129" s="908"/>
      <c r="SLS129" s="908"/>
      <c r="SLT129" s="908"/>
      <c r="SLU129" s="908"/>
      <c r="SLV129" s="908"/>
      <c r="SLW129" s="908"/>
      <c r="SLX129" s="908"/>
      <c r="SLY129" s="908"/>
      <c r="SLZ129" s="908"/>
      <c r="SMA129" s="908"/>
      <c r="SMB129" s="908"/>
      <c r="SMC129" s="908"/>
      <c r="SMD129" s="908"/>
      <c r="SME129" s="908"/>
      <c r="SMF129" s="908"/>
      <c r="SMG129" s="908"/>
      <c r="SMH129" s="908"/>
      <c r="SMI129" s="908"/>
      <c r="SMJ129" s="908"/>
      <c r="SMK129" s="908"/>
      <c r="SML129" s="908"/>
      <c r="SMM129" s="908"/>
      <c r="SMN129" s="908"/>
      <c r="SMO129" s="908"/>
      <c r="SMP129" s="908"/>
      <c r="SMQ129" s="908"/>
      <c r="SMR129" s="908"/>
      <c r="SMS129" s="908"/>
      <c r="SMT129" s="908"/>
      <c r="SMU129" s="908"/>
      <c r="SMV129" s="908"/>
      <c r="SMW129" s="908"/>
      <c r="SMX129" s="908"/>
      <c r="SMY129" s="908"/>
      <c r="SMZ129" s="908"/>
      <c r="SNA129" s="908"/>
      <c r="SNB129" s="908"/>
      <c r="SNC129" s="908"/>
      <c r="SND129" s="908"/>
      <c r="SNE129" s="908"/>
      <c r="SNF129" s="908"/>
      <c r="SNG129" s="908"/>
      <c r="SNH129" s="908"/>
      <c r="SNI129" s="908"/>
      <c r="SNJ129" s="908"/>
      <c r="SNK129" s="908"/>
      <c r="SNL129" s="908"/>
      <c r="SNM129" s="908"/>
      <c r="SNN129" s="908"/>
      <c r="SNO129" s="908"/>
      <c r="SNP129" s="908"/>
      <c r="SNQ129" s="908"/>
      <c r="SNR129" s="908"/>
      <c r="SNS129" s="908"/>
      <c r="SNT129" s="908"/>
      <c r="SNU129" s="908"/>
      <c r="SNV129" s="908"/>
      <c r="SNW129" s="908"/>
      <c r="SNX129" s="908"/>
      <c r="SNY129" s="908"/>
      <c r="SNZ129" s="908"/>
      <c r="SOA129" s="908"/>
      <c r="SOB129" s="908"/>
      <c r="SOC129" s="908"/>
      <c r="SOD129" s="908"/>
      <c r="SOE129" s="908"/>
      <c r="SOF129" s="908"/>
      <c r="SOG129" s="908"/>
      <c r="SOH129" s="908"/>
      <c r="SOI129" s="908"/>
      <c r="SOJ129" s="908"/>
      <c r="SOK129" s="908"/>
      <c r="SOL129" s="908"/>
      <c r="SOM129" s="908"/>
      <c r="SON129" s="908"/>
      <c r="SOO129" s="908"/>
      <c r="SOP129" s="908"/>
      <c r="SOQ129" s="908"/>
      <c r="SOR129" s="908"/>
      <c r="SOS129" s="908"/>
      <c r="SOT129" s="908"/>
      <c r="SOU129" s="908"/>
      <c r="SOV129" s="908"/>
      <c r="SOW129" s="908"/>
      <c r="SOX129" s="908"/>
      <c r="SOY129" s="908"/>
      <c r="SOZ129" s="908"/>
      <c r="SPA129" s="908"/>
      <c r="SPB129" s="908"/>
      <c r="SPC129" s="908"/>
      <c r="SPD129" s="908"/>
      <c r="SPE129" s="908"/>
      <c r="SPF129" s="908"/>
      <c r="SPG129" s="908"/>
      <c r="SPH129" s="908"/>
      <c r="SPI129" s="908"/>
      <c r="SPJ129" s="908"/>
      <c r="SPK129" s="908"/>
      <c r="SPL129" s="908"/>
      <c r="SPM129" s="908"/>
      <c r="SPN129" s="908"/>
      <c r="SPO129" s="908"/>
      <c r="SPP129" s="908"/>
      <c r="SPQ129" s="908"/>
      <c r="SPR129" s="908"/>
      <c r="SPS129" s="908"/>
      <c r="SPT129" s="908"/>
      <c r="SPU129" s="908"/>
      <c r="SPV129" s="908"/>
      <c r="SPW129" s="908"/>
      <c r="SPX129" s="908"/>
      <c r="SPY129" s="908"/>
      <c r="SPZ129" s="908"/>
      <c r="SQA129" s="908"/>
      <c r="SQB129" s="908"/>
      <c r="SQC129" s="908"/>
      <c r="SQD129" s="908"/>
      <c r="SQE129" s="908"/>
      <c r="SQF129" s="908"/>
      <c r="SQG129" s="908"/>
      <c r="SQH129" s="908"/>
      <c r="SQI129" s="908"/>
      <c r="SQJ129" s="908"/>
      <c r="SQK129" s="908"/>
      <c r="SQL129" s="908"/>
      <c r="SQM129" s="908"/>
      <c r="SQN129" s="908"/>
      <c r="SQO129" s="908"/>
      <c r="SQP129" s="908"/>
      <c r="SQQ129" s="908"/>
      <c r="SQR129" s="908"/>
      <c r="SQS129" s="908"/>
      <c r="SQT129" s="908"/>
      <c r="SQU129" s="908"/>
      <c r="SQV129" s="908"/>
      <c r="SQW129" s="908"/>
      <c r="SQX129" s="908"/>
      <c r="SQY129" s="908"/>
      <c r="SQZ129" s="908"/>
      <c r="SRA129" s="908"/>
      <c r="SRB129" s="908"/>
      <c r="SRC129" s="908"/>
      <c r="SRD129" s="908"/>
      <c r="SRE129" s="908"/>
      <c r="SRF129" s="908"/>
      <c r="SRG129" s="908"/>
      <c r="SRH129" s="908"/>
      <c r="SRI129" s="908"/>
      <c r="SRJ129" s="908"/>
      <c r="SRK129" s="908"/>
      <c r="SRL129" s="908"/>
      <c r="SRM129" s="908"/>
      <c r="SRN129" s="908"/>
      <c r="SRO129" s="908"/>
      <c r="SRP129" s="908"/>
      <c r="SRQ129" s="908"/>
      <c r="SRR129" s="908"/>
      <c r="SRS129" s="908"/>
      <c r="SRT129" s="908"/>
      <c r="SRU129" s="908"/>
      <c r="SRV129" s="908"/>
      <c r="SRW129" s="908"/>
      <c r="SRX129" s="908"/>
      <c r="SRY129" s="908"/>
      <c r="SRZ129" s="908"/>
      <c r="SSA129" s="908"/>
      <c r="SSB129" s="908"/>
      <c r="SSC129" s="908"/>
      <c r="SSD129" s="908"/>
      <c r="SSE129" s="908"/>
      <c r="SSF129" s="908"/>
      <c r="SSG129" s="908"/>
      <c r="SSH129" s="908"/>
      <c r="SSI129" s="908"/>
      <c r="SSJ129" s="908"/>
      <c r="SSK129" s="908"/>
      <c r="SSL129" s="908"/>
      <c r="SSM129" s="908"/>
      <c r="SSN129" s="908"/>
      <c r="SSO129" s="908"/>
      <c r="SSP129" s="908"/>
      <c r="SSQ129" s="908"/>
      <c r="SSR129" s="908"/>
      <c r="SSS129" s="908"/>
      <c r="SST129" s="908"/>
      <c r="SSU129" s="908"/>
      <c r="SSV129" s="908"/>
      <c r="SSW129" s="908"/>
      <c r="SSX129" s="908"/>
      <c r="SSY129" s="908"/>
      <c r="SSZ129" s="908"/>
      <c r="STA129" s="908"/>
      <c r="STB129" s="908"/>
      <c r="STC129" s="908"/>
      <c r="STD129" s="908"/>
      <c r="STE129" s="908"/>
      <c r="STF129" s="908"/>
      <c r="STG129" s="908"/>
      <c r="STH129" s="908"/>
      <c r="STI129" s="908"/>
      <c r="STJ129" s="908"/>
      <c r="STK129" s="908"/>
      <c r="STL129" s="908"/>
      <c r="STM129" s="908"/>
      <c r="STN129" s="908"/>
      <c r="STO129" s="908"/>
      <c r="STP129" s="908"/>
      <c r="STQ129" s="908"/>
      <c r="STR129" s="908"/>
      <c r="STS129" s="908"/>
      <c r="STT129" s="908"/>
      <c r="STU129" s="908"/>
      <c r="STV129" s="908"/>
      <c r="STW129" s="908"/>
      <c r="STX129" s="908"/>
      <c r="STY129" s="908"/>
      <c r="STZ129" s="908"/>
      <c r="SUA129" s="908"/>
      <c r="SUB129" s="908"/>
      <c r="SUC129" s="908"/>
      <c r="SUD129" s="908"/>
      <c r="SUE129" s="908"/>
      <c r="SUF129" s="908"/>
      <c r="SUG129" s="908"/>
      <c r="SUH129" s="908"/>
      <c r="SUI129" s="908"/>
      <c r="SUJ129" s="908"/>
      <c r="SUK129" s="908"/>
      <c r="SUL129" s="908"/>
      <c r="SUM129" s="908"/>
      <c r="SUN129" s="908"/>
      <c r="SUO129" s="908"/>
      <c r="SUP129" s="908"/>
      <c r="SUQ129" s="908"/>
      <c r="SUR129" s="908"/>
      <c r="SUS129" s="908"/>
      <c r="SUT129" s="908"/>
      <c r="SUU129" s="908"/>
      <c r="SUV129" s="908"/>
      <c r="SUW129" s="908"/>
      <c r="SUX129" s="908"/>
      <c r="SUY129" s="908"/>
      <c r="SUZ129" s="908"/>
      <c r="SVA129" s="908"/>
      <c r="SVB129" s="908"/>
      <c r="SVC129" s="908"/>
      <c r="SVD129" s="908"/>
      <c r="SVE129" s="908"/>
      <c r="SVF129" s="908"/>
      <c r="SVG129" s="908"/>
      <c r="SVH129" s="908"/>
      <c r="SVI129" s="908"/>
      <c r="SVJ129" s="908"/>
      <c r="SVK129" s="908"/>
      <c r="SVL129" s="908"/>
      <c r="SVM129" s="908"/>
      <c r="SVN129" s="908"/>
      <c r="SVO129" s="908"/>
      <c r="SVP129" s="908"/>
      <c r="SVQ129" s="908"/>
      <c r="SVR129" s="908"/>
      <c r="SVS129" s="908"/>
      <c r="SVT129" s="908"/>
      <c r="SVU129" s="908"/>
      <c r="SVV129" s="908"/>
      <c r="SVW129" s="908"/>
      <c r="SVX129" s="908"/>
      <c r="SVY129" s="908"/>
      <c r="SVZ129" s="908"/>
      <c r="SWA129" s="908"/>
      <c r="SWB129" s="908"/>
      <c r="SWC129" s="908"/>
      <c r="SWD129" s="908"/>
      <c r="SWE129" s="908"/>
      <c r="SWF129" s="908"/>
      <c r="SWG129" s="908"/>
      <c r="SWH129" s="908"/>
      <c r="SWI129" s="908"/>
      <c r="SWJ129" s="908"/>
      <c r="SWK129" s="908"/>
      <c r="SWL129" s="908"/>
      <c r="SWM129" s="908"/>
      <c r="SWN129" s="908"/>
      <c r="SWO129" s="908"/>
      <c r="SWP129" s="908"/>
      <c r="SWQ129" s="908"/>
      <c r="SWR129" s="908"/>
      <c r="SWS129" s="908"/>
      <c r="SWT129" s="908"/>
      <c r="SWU129" s="908"/>
      <c r="SWV129" s="908"/>
      <c r="SWW129" s="908"/>
      <c r="SWX129" s="908"/>
      <c r="SWY129" s="908"/>
      <c r="SWZ129" s="908"/>
      <c r="SXA129" s="908"/>
      <c r="SXB129" s="908"/>
      <c r="SXC129" s="908"/>
      <c r="SXD129" s="908"/>
      <c r="SXE129" s="908"/>
      <c r="SXF129" s="908"/>
      <c r="SXG129" s="908"/>
      <c r="SXH129" s="908"/>
      <c r="SXI129" s="908"/>
      <c r="SXJ129" s="908"/>
      <c r="SXK129" s="908"/>
      <c r="SXL129" s="908"/>
      <c r="SXM129" s="908"/>
      <c r="SXN129" s="908"/>
      <c r="SXO129" s="908"/>
      <c r="SXP129" s="908"/>
      <c r="SXQ129" s="908"/>
      <c r="SXR129" s="908"/>
      <c r="SXS129" s="908"/>
      <c r="SXT129" s="908"/>
      <c r="SXU129" s="908"/>
      <c r="SXV129" s="908"/>
      <c r="SXW129" s="908"/>
      <c r="SXX129" s="908"/>
      <c r="SXY129" s="908"/>
      <c r="SXZ129" s="908"/>
      <c r="SYA129" s="908"/>
      <c r="SYB129" s="908"/>
      <c r="SYC129" s="908"/>
      <c r="SYD129" s="908"/>
      <c r="SYE129" s="908"/>
      <c r="SYF129" s="908"/>
      <c r="SYG129" s="908"/>
      <c r="SYH129" s="908"/>
      <c r="SYI129" s="908"/>
      <c r="SYJ129" s="908"/>
      <c r="SYK129" s="908"/>
      <c r="SYL129" s="908"/>
      <c r="SYM129" s="908"/>
      <c r="SYN129" s="908"/>
      <c r="SYO129" s="908"/>
      <c r="SYP129" s="908"/>
      <c r="SYQ129" s="908"/>
      <c r="SYR129" s="908"/>
      <c r="SYS129" s="908"/>
      <c r="SYT129" s="908"/>
      <c r="SYU129" s="908"/>
      <c r="SYV129" s="908"/>
      <c r="SYW129" s="908"/>
      <c r="SYX129" s="908"/>
      <c r="SYY129" s="908"/>
      <c r="SYZ129" s="908"/>
      <c r="SZA129" s="908"/>
      <c r="SZB129" s="908"/>
      <c r="SZC129" s="908"/>
      <c r="SZD129" s="908"/>
      <c r="SZE129" s="908"/>
      <c r="SZF129" s="908"/>
      <c r="SZG129" s="908"/>
      <c r="SZH129" s="908"/>
      <c r="SZI129" s="908"/>
      <c r="SZJ129" s="908"/>
      <c r="SZK129" s="908"/>
      <c r="SZL129" s="908"/>
      <c r="SZM129" s="908"/>
      <c r="SZN129" s="908"/>
      <c r="SZO129" s="908"/>
      <c r="SZP129" s="908"/>
      <c r="SZQ129" s="908"/>
      <c r="SZR129" s="908"/>
      <c r="SZS129" s="908"/>
      <c r="SZT129" s="908"/>
      <c r="SZU129" s="908"/>
      <c r="SZV129" s="908"/>
      <c r="SZW129" s="908"/>
      <c r="SZX129" s="908"/>
      <c r="SZY129" s="908"/>
      <c r="SZZ129" s="908"/>
      <c r="TAA129" s="908"/>
      <c r="TAB129" s="908"/>
      <c r="TAC129" s="908"/>
      <c r="TAD129" s="908"/>
      <c r="TAE129" s="908"/>
      <c r="TAF129" s="908"/>
      <c r="TAG129" s="908"/>
      <c r="TAH129" s="908"/>
      <c r="TAI129" s="908"/>
      <c r="TAJ129" s="908"/>
      <c r="TAK129" s="908"/>
      <c r="TAL129" s="908"/>
      <c r="TAM129" s="908"/>
      <c r="TAN129" s="908"/>
      <c r="TAO129" s="908"/>
      <c r="TAP129" s="908"/>
      <c r="TAQ129" s="908"/>
      <c r="TAR129" s="908"/>
      <c r="TAS129" s="908"/>
      <c r="TAT129" s="908"/>
      <c r="TAU129" s="908"/>
      <c r="TAV129" s="908"/>
      <c r="TAW129" s="908"/>
      <c r="TAX129" s="908"/>
      <c r="TAY129" s="908"/>
      <c r="TAZ129" s="908"/>
      <c r="TBA129" s="908"/>
      <c r="TBB129" s="908"/>
      <c r="TBC129" s="908"/>
      <c r="TBD129" s="908"/>
      <c r="TBE129" s="908"/>
      <c r="TBF129" s="908"/>
      <c r="TBG129" s="908"/>
      <c r="TBH129" s="908"/>
      <c r="TBI129" s="908"/>
      <c r="TBJ129" s="908"/>
      <c r="TBK129" s="908"/>
      <c r="TBL129" s="908"/>
      <c r="TBM129" s="908"/>
      <c r="TBN129" s="908"/>
      <c r="TBO129" s="908"/>
      <c r="TBP129" s="908"/>
      <c r="TBQ129" s="908"/>
      <c r="TBR129" s="908"/>
      <c r="TBS129" s="908"/>
      <c r="TBT129" s="908"/>
      <c r="TBU129" s="908"/>
      <c r="TBV129" s="908"/>
      <c r="TBW129" s="908"/>
      <c r="TBX129" s="908"/>
      <c r="TBY129" s="908"/>
      <c r="TBZ129" s="908"/>
      <c r="TCA129" s="908"/>
      <c r="TCB129" s="908"/>
      <c r="TCC129" s="908"/>
      <c r="TCD129" s="908"/>
      <c r="TCE129" s="908"/>
      <c r="TCF129" s="908"/>
      <c r="TCG129" s="908"/>
      <c r="TCH129" s="908"/>
      <c r="TCI129" s="908"/>
      <c r="TCJ129" s="908"/>
      <c r="TCK129" s="908"/>
      <c r="TCL129" s="908"/>
      <c r="TCM129" s="908"/>
      <c r="TCN129" s="908"/>
      <c r="TCO129" s="908"/>
      <c r="TCP129" s="908"/>
      <c r="TCQ129" s="908"/>
      <c r="TCR129" s="908"/>
      <c r="TCS129" s="908"/>
      <c r="TCT129" s="908"/>
      <c r="TCU129" s="908"/>
      <c r="TCV129" s="908"/>
      <c r="TCW129" s="908"/>
      <c r="TCX129" s="908"/>
      <c r="TCY129" s="908"/>
      <c r="TCZ129" s="908"/>
      <c r="TDA129" s="908"/>
      <c r="TDB129" s="908"/>
      <c r="TDC129" s="908"/>
      <c r="TDD129" s="908"/>
      <c r="TDE129" s="908"/>
      <c r="TDF129" s="908"/>
      <c r="TDG129" s="908"/>
      <c r="TDH129" s="908"/>
      <c r="TDI129" s="908"/>
      <c r="TDJ129" s="908"/>
      <c r="TDK129" s="908"/>
      <c r="TDL129" s="908"/>
      <c r="TDM129" s="908"/>
      <c r="TDN129" s="908"/>
      <c r="TDO129" s="908"/>
      <c r="TDP129" s="908"/>
      <c r="TDQ129" s="908"/>
      <c r="TDR129" s="908"/>
      <c r="TDS129" s="908"/>
      <c r="TDT129" s="908"/>
      <c r="TDU129" s="908"/>
      <c r="TDV129" s="908"/>
      <c r="TDW129" s="908"/>
      <c r="TDX129" s="908"/>
      <c r="TDY129" s="908"/>
      <c r="TDZ129" s="908"/>
      <c r="TEA129" s="908"/>
      <c r="TEB129" s="908"/>
      <c r="TEC129" s="908"/>
      <c r="TED129" s="908"/>
      <c r="TEE129" s="908"/>
      <c r="TEF129" s="908"/>
      <c r="TEG129" s="908"/>
      <c r="TEH129" s="908"/>
      <c r="TEI129" s="908"/>
      <c r="TEJ129" s="908"/>
      <c r="TEK129" s="908"/>
      <c r="TEL129" s="908"/>
      <c r="TEM129" s="908"/>
      <c r="TEN129" s="908"/>
      <c r="TEO129" s="908"/>
      <c r="TEP129" s="908"/>
      <c r="TEQ129" s="908"/>
      <c r="TER129" s="908"/>
      <c r="TES129" s="908"/>
      <c r="TET129" s="908"/>
      <c r="TEU129" s="908"/>
      <c r="TEV129" s="908"/>
      <c r="TEW129" s="908"/>
      <c r="TEX129" s="908"/>
      <c r="TEY129" s="908"/>
      <c r="TEZ129" s="908"/>
      <c r="TFA129" s="908"/>
      <c r="TFB129" s="908"/>
      <c r="TFC129" s="908"/>
      <c r="TFD129" s="908"/>
      <c r="TFE129" s="908"/>
      <c r="TFF129" s="908"/>
      <c r="TFG129" s="908"/>
      <c r="TFH129" s="908"/>
      <c r="TFI129" s="908"/>
      <c r="TFJ129" s="908"/>
      <c r="TFK129" s="908"/>
      <c r="TFL129" s="908"/>
      <c r="TFM129" s="908"/>
      <c r="TFN129" s="908"/>
      <c r="TFO129" s="908"/>
      <c r="TFP129" s="908"/>
      <c r="TFQ129" s="908"/>
      <c r="TFR129" s="908"/>
      <c r="TFS129" s="908"/>
      <c r="TFT129" s="908"/>
      <c r="TFU129" s="908"/>
      <c r="TFV129" s="908"/>
      <c r="TFW129" s="908"/>
      <c r="TFX129" s="908"/>
      <c r="TFY129" s="908"/>
      <c r="TFZ129" s="908"/>
      <c r="TGA129" s="908"/>
      <c r="TGB129" s="908"/>
      <c r="TGC129" s="908"/>
      <c r="TGD129" s="908"/>
      <c r="TGE129" s="908"/>
      <c r="TGF129" s="908"/>
      <c r="TGG129" s="908"/>
      <c r="TGH129" s="908"/>
      <c r="TGI129" s="908"/>
      <c r="TGJ129" s="908"/>
      <c r="TGK129" s="908"/>
      <c r="TGL129" s="908"/>
      <c r="TGM129" s="908"/>
      <c r="TGN129" s="908"/>
      <c r="TGO129" s="908"/>
      <c r="TGP129" s="908"/>
      <c r="TGQ129" s="908"/>
      <c r="TGR129" s="908"/>
      <c r="TGS129" s="908"/>
      <c r="TGT129" s="908"/>
      <c r="TGU129" s="908"/>
      <c r="TGV129" s="908"/>
      <c r="TGW129" s="908"/>
      <c r="TGX129" s="908"/>
      <c r="TGY129" s="908"/>
      <c r="TGZ129" s="908"/>
      <c r="THA129" s="908"/>
      <c r="THB129" s="908"/>
      <c r="THC129" s="908"/>
      <c r="THD129" s="908"/>
      <c r="THE129" s="908"/>
      <c r="THF129" s="908"/>
      <c r="THG129" s="908"/>
      <c r="THH129" s="908"/>
      <c r="THI129" s="908"/>
      <c r="THJ129" s="908"/>
      <c r="THK129" s="908"/>
      <c r="THL129" s="908"/>
      <c r="THM129" s="908"/>
      <c r="THN129" s="908"/>
      <c r="THO129" s="908"/>
      <c r="THP129" s="908"/>
      <c r="THQ129" s="908"/>
      <c r="THR129" s="908"/>
      <c r="THS129" s="908"/>
      <c r="THT129" s="908"/>
      <c r="THU129" s="908"/>
      <c r="THV129" s="908"/>
      <c r="THW129" s="908"/>
      <c r="THX129" s="908"/>
      <c r="THY129" s="908"/>
      <c r="THZ129" s="908"/>
      <c r="TIA129" s="908"/>
      <c r="TIB129" s="908"/>
      <c r="TIC129" s="908"/>
      <c r="TID129" s="908"/>
      <c r="TIE129" s="908"/>
      <c r="TIF129" s="908"/>
      <c r="TIG129" s="908"/>
      <c r="TIH129" s="908"/>
      <c r="TII129" s="908"/>
      <c r="TIJ129" s="908"/>
      <c r="TIK129" s="908"/>
      <c r="TIL129" s="908"/>
      <c r="TIM129" s="908"/>
      <c r="TIN129" s="908"/>
      <c r="TIO129" s="908"/>
      <c r="TIP129" s="908"/>
      <c r="TIQ129" s="908"/>
      <c r="TIR129" s="908"/>
      <c r="TIS129" s="908"/>
      <c r="TIT129" s="908"/>
      <c r="TIU129" s="908"/>
      <c r="TIV129" s="908"/>
      <c r="TIW129" s="908"/>
      <c r="TIX129" s="908"/>
      <c r="TIY129" s="908"/>
      <c r="TIZ129" s="908"/>
      <c r="TJA129" s="908"/>
      <c r="TJB129" s="908"/>
      <c r="TJC129" s="908"/>
      <c r="TJD129" s="908"/>
      <c r="TJE129" s="908"/>
      <c r="TJF129" s="908"/>
      <c r="TJG129" s="908"/>
      <c r="TJH129" s="908"/>
      <c r="TJI129" s="908"/>
      <c r="TJJ129" s="908"/>
      <c r="TJK129" s="908"/>
      <c r="TJL129" s="908"/>
      <c r="TJM129" s="908"/>
      <c r="TJN129" s="908"/>
      <c r="TJO129" s="908"/>
      <c r="TJP129" s="908"/>
      <c r="TJQ129" s="908"/>
      <c r="TJR129" s="908"/>
      <c r="TJS129" s="908"/>
      <c r="TJT129" s="908"/>
      <c r="TJU129" s="908"/>
      <c r="TJV129" s="908"/>
      <c r="TJW129" s="908"/>
      <c r="TJX129" s="908"/>
      <c r="TJY129" s="908"/>
      <c r="TJZ129" s="908"/>
      <c r="TKA129" s="908"/>
      <c r="TKB129" s="908"/>
      <c r="TKC129" s="908"/>
      <c r="TKD129" s="908"/>
      <c r="TKE129" s="908"/>
      <c r="TKF129" s="908"/>
      <c r="TKG129" s="908"/>
      <c r="TKH129" s="908"/>
      <c r="TKI129" s="908"/>
      <c r="TKJ129" s="908"/>
      <c r="TKK129" s="908"/>
      <c r="TKL129" s="908"/>
      <c r="TKM129" s="908"/>
      <c r="TKN129" s="908"/>
      <c r="TKO129" s="908"/>
      <c r="TKP129" s="908"/>
      <c r="TKQ129" s="908"/>
      <c r="TKR129" s="908"/>
      <c r="TKS129" s="908"/>
      <c r="TKT129" s="908"/>
      <c r="TKU129" s="908"/>
      <c r="TKV129" s="908"/>
      <c r="TKW129" s="908"/>
      <c r="TKX129" s="908"/>
      <c r="TKY129" s="908"/>
      <c r="TKZ129" s="908"/>
      <c r="TLA129" s="908"/>
      <c r="TLB129" s="908"/>
      <c r="TLC129" s="908"/>
      <c r="TLD129" s="908"/>
      <c r="TLE129" s="908"/>
      <c r="TLF129" s="908"/>
      <c r="TLG129" s="908"/>
      <c r="TLH129" s="908"/>
      <c r="TLI129" s="908"/>
      <c r="TLJ129" s="908"/>
      <c r="TLK129" s="908"/>
      <c r="TLL129" s="908"/>
      <c r="TLM129" s="908"/>
      <c r="TLN129" s="908"/>
      <c r="TLO129" s="908"/>
      <c r="TLP129" s="908"/>
      <c r="TLQ129" s="908"/>
      <c r="TLR129" s="908"/>
      <c r="TLS129" s="908"/>
      <c r="TLT129" s="908"/>
      <c r="TLU129" s="908"/>
      <c r="TLV129" s="908"/>
      <c r="TLW129" s="908"/>
      <c r="TLX129" s="908"/>
      <c r="TLY129" s="908"/>
      <c r="TLZ129" s="908"/>
      <c r="TMA129" s="908"/>
      <c r="TMB129" s="908"/>
      <c r="TMC129" s="908"/>
      <c r="TMD129" s="908"/>
      <c r="TME129" s="908"/>
      <c r="TMF129" s="908"/>
      <c r="TMG129" s="908"/>
      <c r="TMH129" s="908"/>
      <c r="TMI129" s="908"/>
      <c r="TMJ129" s="908"/>
      <c r="TMK129" s="908"/>
      <c r="TML129" s="908"/>
      <c r="TMM129" s="908"/>
      <c r="TMN129" s="908"/>
      <c r="TMO129" s="908"/>
      <c r="TMP129" s="908"/>
      <c r="TMQ129" s="908"/>
      <c r="TMR129" s="908"/>
      <c r="TMS129" s="908"/>
      <c r="TMT129" s="908"/>
      <c r="TMU129" s="908"/>
      <c r="TMV129" s="908"/>
      <c r="TMW129" s="908"/>
      <c r="TMX129" s="908"/>
      <c r="TMY129" s="908"/>
      <c r="TMZ129" s="908"/>
      <c r="TNA129" s="908"/>
      <c r="TNB129" s="908"/>
      <c r="TNC129" s="908"/>
      <c r="TND129" s="908"/>
      <c r="TNE129" s="908"/>
      <c r="TNF129" s="908"/>
      <c r="TNG129" s="908"/>
      <c r="TNH129" s="908"/>
      <c r="TNI129" s="908"/>
      <c r="TNJ129" s="908"/>
      <c r="TNK129" s="908"/>
      <c r="TNL129" s="908"/>
      <c r="TNM129" s="908"/>
      <c r="TNN129" s="908"/>
      <c r="TNO129" s="908"/>
      <c r="TNP129" s="908"/>
      <c r="TNQ129" s="908"/>
      <c r="TNR129" s="908"/>
      <c r="TNS129" s="908"/>
      <c r="TNT129" s="908"/>
      <c r="TNU129" s="908"/>
      <c r="TNV129" s="908"/>
      <c r="TNW129" s="908"/>
      <c r="TNX129" s="908"/>
      <c r="TNY129" s="908"/>
      <c r="TNZ129" s="908"/>
      <c r="TOA129" s="908"/>
      <c r="TOB129" s="908"/>
      <c r="TOC129" s="908"/>
      <c r="TOD129" s="908"/>
      <c r="TOE129" s="908"/>
      <c r="TOF129" s="908"/>
      <c r="TOG129" s="908"/>
      <c r="TOH129" s="908"/>
      <c r="TOI129" s="908"/>
      <c r="TOJ129" s="908"/>
      <c r="TOK129" s="908"/>
      <c r="TOL129" s="908"/>
      <c r="TOM129" s="908"/>
      <c r="TON129" s="908"/>
      <c r="TOO129" s="908"/>
      <c r="TOP129" s="908"/>
      <c r="TOQ129" s="908"/>
      <c r="TOR129" s="908"/>
      <c r="TOS129" s="908"/>
      <c r="TOT129" s="908"/>
      <c r="TOU129" s="908"/>
      <c r="TOV129" s="908"/>
      <c r="TOW129" s="908"/>
      <c r="TOX129" s="908"/>
      <c r="TOY129" s="908"/>
      <c r="TOZ129" s="908"/>
      <c r="TPA129" s="908"/>
      <c r="TPB129" s="908"/>
      <c r="TPC129" s="908"/>
      <c r="TPD129" s="908"/>
      <c r="TPE129" s="908"/>
      <c r="TPF129" s="908"/>
      <c r="TPG129" s="908"/>
      <c r="TPH129" s="908"/>
      <c r="TPI129" s="908"/>
      <c r="TPJ129" s="908"/>
      <c r="TPK129" s="908"/>
      <c r="TPL129" s="908"/>
      <c r="TPM129" s="908"/>
      <c r="TPN129" s="908"/>
      <c r="TPO129" s="908"/>
      <c r="TPP129" s="908"/>
      <c r="TPQ129" s="908"/>
      <c r="TPR129" s="908"/>
      <c r="TPS129" s="908"/>
      <c r="TPT129" s="908"/>
      <c r="TPU129" s="908"/>
      <c r="TPV129" s="908"/>
      <c r="TPW129" s="908"/>
      <c r="TPX129" s="908"/>
      <c r="TPY129" s="908"/>
      <c r="TPZ129" s="908"/>
      <c r="TQA129" s="908"/>
      <c r="TQB129" s="908"/>
      <c r="TQC129" s="908"/>
      <c r="TQD129" s="908"/>
      <c r="TQE129" s="908"/>
      <c r="TQF129" s="908"/>
      <c r="TQG129" s="908"/>
      <c r="TQH129" s="908"/>
      <c r="TQI129" s="908"/>
      <c r="TQJ129" s="908"/>
      <c r="TQK129" s="908"/>
      <c r="TQL129" s="908"/>
      <c r="TQM129" s="908"/>
      <c r="TQN129" s="908"/>
      <c r="TQO129" s="908"/>
      <c r="TQP129" s="908"/>
      <c r="TQQ129" s="908"/>
      <c r="TQR129" s="908"/>
      <c r="TQS129" s="908"/>
      <c r="TQT129" s="908"/>
      <c r="TQU129" s="908"/>
      <c r="TQV129" s="908"/>
      <c r="TQW129" s="908"/>
      <c r="TQX129" s="908"/>
      <c r="TQY129" s="908"/>
      <c r="TQZ129" s="908"/>
      <c r="TRA129" s="908"/>
      <c r="TRB129" s="908"/>
      <c r="TRC129" s="908"/>
      <c r="TRD129" s="908"/>
      <c r="TRE129" s="908"/>
      <c r="TRF129" s="908"/>
      <c r="TRG129" s="908"/>
      <c r="TRH129" s="908"/>
      <c r="TRI129" s="908"/>
      <c r="TRJ129" s="908"/>
      <c r="TRK129" s="908"/>
      <c r="TRL129" s="908"/>
      <c r="TRM129" s="908"/>
      <c r="TRN129" s="908"/>
      <c r="TRO129" s="908"/>
      <c r="TRP129" s="908"/>
      <c r="TRQ129" s="908"/>
      <c r="TRR129" s="908"/>
      <c r="TRS129" s="908"/>
      <c r="TRT129" s="908"/>
      <c r="TRU129" s="908"/>
      <c r="TRV129" s="908"/>
      <c r="TRW129" s="908"/>
      <c r="TRX129" s="908"/>
      <c r="TRY129" s="908"/>
      <c r="TRZ129" s="908"/>
      <c r="TSA129" s="908"/>
      <c r="TSB129" s="908"/>
      <c r="TSC129" s="908"/>
      <c r="TSD129" s="908"/>
      <c r="TSE129" s="908"/>
      <c r="TSF129" s="908"/>
      <c r="TSG129" s="908"/>
      <c r="TSH129" s="908"/>
      <c r="TSI129" s="908"/>
      <c r="TSJ129" s="908"/>
      <c r="TSK129" s="908"/>
      <c r="TSL129" s="908"/>
      <c r="TSM129" s="908"/>
      <c r="TSN129" s="908"/>
      <c r="TSO129" s="908"/>
      <c r="TSP129" s="908"/>
      <c r="TSQ129" s="908"/>
      <c r="TSR129" s="908"/>
      <c r="TSS129" s="908"/>
      <c r="TST129" s="908"/>
      <c r="TSU129" s="908"/>
      <c r="TSV129" s="908"/>
      <c r="TSW129" s="908"/>
      <c r="TSX129" s="908"/>
      <c r="TSY129" s="908"/>
      <c r="TSZ129" s="908"/>
      <c r="TTA129" s="908"/>
      <c r="TTB129" s="908"/>
      <c r="TTC129" s="908"/>
      <c r="TTD129" s="908"/>
      <c r="TTE129" s="908"/>
      <c r="TTF129" s="908"/>
      <c r="TTG129" s="908"/>
      <c r="TTH129" s="908"/>
      <c r="TTI129" s="908"/>
      <c r="TTJ129" s="908"/>
      <c r="TTK129" s="908"/>
      <c r="TTL129" s="908"/>
      <c r="TTM129" s="908"/>
      <c r="TTN129" s="908"/>
      <c r="TTO129" s="908"/>
      <c r="TTP129" s="908"/>
      <c r="TTQ129" s="908"/>
      <c r="TTR129" s="908"/>
      <c r="TTS129" s="908"/>
      <c r="TTT129" s="908"/>
      <c r="TTU129" s="908"/>
      <c r="TTV129" s="908"/>
      <c r="TTW129" s="908"/>
      <c r="TTX129" s="908"/>
      <c r="TTY129" s="908"/>
      <c r="TTZ129" s="908"/>
      <c r="TUA129" s="908"/>
      <c r="TUB129" s="908"/>
      <c r="TUC129" s="908"/>
      <c r="TUD129" s="908"/>
      <c r="TUE129" s="908"/>
      <c r="TUF129" s="908"/>
      <c r="TUG129" s="908"/>
      <c r="TUH129" s="908"/>
      <c r="TUI129" s="908"/>
      <c r="TUJ129" s="908"/>
      <c r="TUK129" s="908"/>
      <c r="TUL129" s="908"/>
      <c r="TUM129" s="908"/>
      <c r="TUN129" s="908"/>
      <c r="TUO129" s="908"/>
      <c r="TUP129" s="908"/>
      <c r="TUQ129" s="908"/>
      <c r="TUR129" s="908"/>
      <c r="TUS129" s="908"/>
      <c r="TUT129" s="908"/>
      <c r="TUU129" s="908"/>
      <c r="TUV129" s="908"/>
      <c r="TUW129" s="908"/>
      <c r="TUX129" s="908"/>
      <c r="TUY129" s="908"/>
      <c r="TUZ129" s="908"/>
      <c r="TVA129" s="908"/>
      <c r="TVB129" s="908"/>
      <c r="TVC129" s="908"/>
      <c r="TVD129" s="908"/>
      <c r="TVE129" s="908"/>
      <c r="TVF129" s="908"/>
      <c r="TVG129" s="908"/>
      <c r="TVH129" s="908"/>
      <c r="TVI129" s="908"/>
      <c r="TVJ129" s="908"/>
      <c r="TVK129" s="908"/>
      <c r="TVL129" s="908"/>
      <c r="TVM129" s="908"/>
      <c r="TVN129" s="908"/>
      <c r="TVO129" s="908"/>
      <c r="TVP129" s="908"/>
      <c r="TVQ129" s="908"/>
      <c r="TVR129" s="908"/>
      <c r="TVS129" s="908"/>
      <c r="TVT129" s="908"/>
      <c r="TVU129" s="908"/>
      <c r="TVV129" s="908"/>
      <c r="TVW129" s="908"/>
      <c r="TVX129" s="908"/>
      <c r="TVY129" s="908"/>
      <c r="TVZ129" s="908"/>
      <c r="TWA129" s="908"/>
      <c r="TWB129" s="908"/>
      <c r="TWC129" s="908"/>
      <c r="TWD129" s="908"/>
      <c r="TWE129" s="908"/>
      <c r="TWF129" s="908"/>
      <c r="TWG129" s="908"/>
      <c r="TWH129" s="908"/>
      <c r="TWI129" s="908"/>
      <c r="TWJ129" s="908"/>
      <c r="TWK129" s="908"/>
      <c r="TWL129" s="908"/>
      <c r="TWM129" s="908"/>
      <c r="TWN129" s="908"/>
      <c r="TWO129" s="908"/>
      <c r="TWP129" s="908"/>
      <c r="TWQ129" s="908"/>
      <c r="TWR129" s="908"/>
      <c r="TWS129" s="908"/>
      <c r="TWT129" s="908"/>
      <c r="TWU129" s="908"/>
      <c r="TWV129" s="908"/>
      <c r="TWW129" s="908"/>
      <c r="TWX129" s="908"/>
      <c r="TWY129" s="908"/>
      <c r="TWZ129" s="908"/>
      <c r="TXA129" s="908"/>
      <c r="TXB129" s="908"/>
      <c r="TXC129" s="908"/>
      <c r="TXD129" s="908"/>
      <c r="TXE129" s="908"/>
      <c r="TXF129" s="908"/>
      <c r="TXG129" s="908"/>
      <c r="TXH129" s="908"/>
      <c r="TXI129" s="908"/>
      <c r="TXJ129" s="908"/>
      <c r="TXK129" s="908"/>
      <c r="TXL129" s="908"/>
      <c r="TXM129" s="908"/>
      <c r="TXN129" s="908"/>
      <c r="TXO129" s="908"/>
      <c r="TXP129" s="908"/>
      <c r="TXQ129" s="908"/>
      <c r="TXR129" s="908"/>
      <c r="TXS129" s="908"/>
      <c r="TXT129" s="908"/>
      <c r="TXU129" s="908"/>
      <c r="TXV129" s="908"/>
      <c r="TXW129" s="908"/>
      <c r="TXX129" s="908"/>
      <c r="TXY129" s="908"/>
      <c r="TXZ129" s="908"/>
      <c r="TYA129" s="908"/>
      <c r="TYB129" s="908"/>
      <c r="TYC129" s="908"/>
      <c r="TYD129" s="908"/>
      <c r="TYE129" s="908"/>
      <c r="TYF129" s="908"/>
      <c r="TYG129" s="908"/>
      <c r="TYH129" s="908"/>
      <c r="TYI129" s="908"/>
      <c r="TYJ129" s="908"/>
      <c r="TYK129" s="908"/>
      <c r="TYL129" s="908"/>
      <c r="TYM129" s="908"/>
      <c r="TYN129" s="908"/>
      <c r="TYO129" s="908"/>
      <c r="TYP129" s="908"/>
      <c r="TYQ129" s="908"/>
      <c r="TYR129" s="908"/>
      <c r="TYS129" s="908"/>
      <c r="TYT129" s="908"/>
      <c r="TYU129" s="908"/>
      <c r="TYV129" s="908"/>
      <c r="TYW129" s="908"/>
      <c r="TYX129" s="908"/>
      <c r="TYY129" s="908"/>
      <c r="TYZ129" s="908"/>
      <c r="TZA129" s="908"/>
      <c r="TZB129" s="908"/>
      <c r="TZC129" s="908"/>
      <c r="TZD129" s="908"/>
      <c r="TZE129" s="908"/>
      <c r="TZF129" s="908"/>
      <c r="TZG129" s="908"/>
      <c r="TZH129" s="908"/>
      <c r="TZI129" s="908"/>
      <c r="TZJ129" s="908"/>
      <c r="TZK129" s="908"/>
      <c r="TZL129" s="908"/>
      <c r="TZM129" s="908"/>
      <c r="TZN129" s="908"/>
      <c r="TZO129" s="908"/>
      <c r="TZP129" s="908"/>
      <c r="TZQ129" s="908"/>
      <c r="TZR129" s="908"/>
      <c r="TZS129" s="908"/>
      <c r="TZT129" s="908"/>
      <c r="TZU129" s="908"/>
      <c r="TZV129" s="908"/>
      <c r="TZW129" s="908"/>
      <c r="TZX129" s="908"/>
      <c r="TZY129" s="908"/>
      <c r="TZZ129" s="908"/>
      <c r="UAA129" s="908"/>
      <c r="UAB129" s="908"/>
      <c r="UAC129" s="908"/>
      <c r="UAD129" s="908"/>
      <c r="UAE129" s="908"/>
      <c r="UAF129" s="908"/>
      <c r="UAG129" s="908"/>
      <c r="UAH129" s="908"/>
      <c r="UAI129" s="908"/>
      <c r="UAJ129" s="908"/>
      <c r="UAK129" s="908"/>
      <c r="UAL129" s="908"/>
      <c r="UAM129" s="908"/>
      <c r="UAN129" s="908"/>
      <c r="UAO129" s="908"/>
      <c r="UAP129" s="908"/>
      <c r="UAQ129" s="908"/>
      <c r="UAR129" s="908"/>
      <c r="UAS129" s="908"/>
      <c r="UAT129" s="908"/>
      <c r="UAU129" s="908"/>
      <c r="UAV129" s="908"/>
      <c r="UAW129" s="908"/>
      <c r="UAX129" s="908"/>
      <c r="UAY129" s="908"/>
      <c r="UAZ129" s="908"/>
      <c r="UBA129" s="908"/>
      <c r="UBB129" s="908"/>
      <c r="UBC129" s="908"/>
      <c r="UBD129" s="908"/>
      <c r="UBE129" s="908"/>
      <c r="UBF129" s="908"/>
      <c r="UBG129" s="908"/>
      <c r="UBH129" s="908"/>
      <c r="UBI129" s="908"/>
      <c r="UBJ129" s="908"/>
      <c r="UBK129" s="908"/>
      <c r="UBL129" s="908"/>
      <c r="UBM129" s="908"/>
      <c r="UBN129" s="908"/>
      <c r="UBO129" s="908"/>
      <c r="UBP129" s="908"/>
      <c r="UBQ129" s="908"/>
      <c r="UBR129" s="908"/>
      <c r="UBS129" s="908"/>
      <c r="UBT129" s="908"/>
      <c r="UBU129" s="908"/>
      <c r="UBV129" s="908"/>
      <c r="UBW129" s="908"/>
      <c r="UBX129" s="908"/>
      <c r="UBY129" s="908"/>
      <c r="UBZ129" s="908"/>
      <c r="UCA129" s="908"/>
      <c r="UCB129" s="908"/>
      <c r="UCC129" s="908"/>
      <c r="UCD129" s="908"/>
      <c r="UCE129" s="908"/>
      <c r="UCF129" s="908"/>
      <c r="UCG129" s="908"/>
      <c r="UCH129" s="908"/>
      <c r="UCI129" s="908"/>
      <c r="UCJ129" s="908"/>
      <c r="UCK129" s="908"/>
      <c r="UCL129" s="908"/>
      <c r="UCM129" s="908"/>
      <c r="UCN129" s="908"/>
      <c r="UCO129" s="908"/>
      <c r="UCP129" s="908"/>
      <c r="UCQ129" s="908"/>
      <c r="UCR129" s="908"/>
      <c r="UCS129" s="908"/>
      <c r="UCT129" s="908"/>
      <c r="UCU129" s="908"/>
      <c r="UCV129" s="908"/>
      <c r="UCW129" s="908"/>
      <c r="UCX129" s="908"/>
      <c r="UCY129" s="908"/>
      <c r="UCZ129" s="908"/>
      <c r="UDA129" s="908"/>
      <c r="UDB129" s="908"/>
      <c r="UDC129" s="908"/>
      <c r="UDD129" s="908"/>
      <c r="UDE129" s="908"/>
      <c r="UDF129" s="908"/>
      <c r="UDG129" s="908"/>
      <c r="UDH129" s="908"/>
      <c r="UDI129" s="908"/>
      <c r="UDJ129" s="908"/>
      <c r="UDK129" s="908"/>
      <c r="UDL129" s="908"/>
      <c r="UDM129" s="908"/>
      <c r="UDN129" s="908"/>
      <c r="UDO129" s="908"/>
      <c r="UDP129" s="908"/>
      <c r="UDQ129" s="908"/>
      <c r="UDR129" s="908"/>
      <c r="UDS129" s="908"/>
      <c r="UDT129" s="908"/>
      <c r="UDU129" s="908"/>
      <c r="UDV129" s="908"/>
      <c r="UDW129" s="908"/>
      <c r="UDX129" s="908"/>
      <c r="UDY129" s="908"/>
      <c r="UDZ129" s="908"/>
      <c r="UEA129" s="908"/>
      <c r="UEB129" s="908"/>
      <c r="UEC129" s="908"/>
      <c r="UED129" s="908"/>
      <c r="UEE129" s="908"/>
      <c r="UEF129" s="908"/>
      <c r="UEG129" s="908"/>
      <c r="UEH129" s="908"/>
      <c r="UEI129" s="908"/>
      <c r="UEJ129" s="908"/>
      <c r="UEK129" s="908"/>
      <c r="UEL129" s="908"/>
      <c r="UEM129" s="908"/>
      <c r="UEN129" s="908"/>
      <c r="UEO129" s="908"/>
      <c r="UEP129" s="908"/>
      <c r="UEQ129" s="908"/>
      <c r="UER129" s="908"/>
      <c r="UES129" s="908"/>
      <c r="UET129" s="908"/>
      <c r="UEU129" s="908"/>
      <c r="UEV129" s="908"/>
      <c r="UEW129" s="908"/>
      <c r="UEX129" s="908"/>
      <c r="UEY129" s="908"/>
      <c r="UEZ129" s="908"/>
      <c r="UFA129" s="908"/>
      <c r="UFB129" s="908"/>
      <c r="UFC129" s="908"/>
      <c r="UFD129" s="908"/>
      <c r="UFE129" s="908"/>
      <c r="UFF129" s="908"/>
      <c r="UFG129" s="908"/>
      <c r="UFH129" s="908"/>
      <c r="UFI129" s="908"/>
      <c r="UFJ129" s="908"/>
      <c r="UFK129" s="908"/>
      <c r="UFL129" s="908"/>
      <c r="UFM129" s="908"/>
      <c r="UFN129" s="908"/>
      <c r="UFO129" s="908"/>
      <c r="UFP129" s="908"/>
      <c r="UFQ129" s="908"/>
      <c r="UFR129" s="908"/>
      <c r="UFS129" s="908"/>
      <c r="UFT129" s="908"/>
      <c r="UFU129" s="908"/>
      <c r="UFV129" s="908"/>
      <c r="UFW129" s="908"/>
      <c r="UFX129" s="908"/>
      <c r="UFY129" s="908"/>
      <c r="UFZ129" s="908"/>
      <c r="UGA129" s="908"/>
      <c r="UGB129" s="908"/>
      <c r="UGC129" s="908"/>
      <c r="UGD129" s="908"/>
      <c r="UGE129" s="908"/>
      <c r="UGF129" s="908"/>
      <c r="UGG129" s="908"/>
      <c r="UGH129" s="908"/>
      <c r="UGI129" s="908"/>
      <c r="UGJ129" s="908"/>
      <c r="UGK129" s="908"/>
      <c r="UGL129" s="908"/>
      <c r="UGM129" s="908"/>
      <c r="UGN129" s="908"/>
      <c r="UGO129" s="908"/>
      <c r="UGP129" s="908"/>
      <c r="UGQ129" s="908"/>
      <c r="UGR129" s="908"/>
      <c r="UGS129" s="908"/>
      <c r="UGT129" s="908"/>
      <c r="UGU129" s="908"/>
      <c r="UGV129" s="908"/>
      <c r="UGW129" s="908"/>
      <c r="UGX129" s="908"/>
      <c r="UGY129" s="908"/>
      <c r="UGZ129" s="908"/>
      <c r="UHA129" s="908"/>
      <c r="UHB129" s="908"/>
      <c r="UHC129" s="908"/>
      <c r="UHD129" s="908"/>
      <c r="UHE129" s="908"/>
      <c r="UHF129" s="908"/>
      <c r="UHG129" s="908"/>
      <c r="UHH129" s="908"/>
      <c r="UHI129" s="908"/>
      <c r="UHJ129" s="908"/>
      <c r="UHK129" s="908"/>
      <c r="UHL129" s="908"/>
      <c r="UHM129" s="908"/>
      <c r="UHN129" s="908"/>
      <c r="UHO129" s="908"/>
      <c r="UHP129" s="908"/>
      <c r="UHQ129" s="908"/>
      <c r="UHR129" s="908"/>
      <c r="UHS129" s="908"/>
      <c r="UHT129" s="908"/>
      <c r="UHU129" s="908"/>
      <c r="UHV129" s="908"/>
      <c r="UHW129" s="908"/>
      <c r="UHX129" s="908"/>
      <c r="UHY129" s="908"/>
      <c r="UHZ129" s="908"/>
      <c r="UIA129" s="908"/>
      <c r="UIB129" s="908"/>
      <c r="UIC129" s="908"/>
      <c r="UID129" s="908"/>
      <c r="UIE129" s="908"/>
      <c r="UIF129" s="908"/>
      <c r="UIG129" s="908"/>
      <c r="UIH129" s="908"/>
      <c r="UII129" s="908"/>
      <c r="UIJ129" s="908"/>
      <c r="UIK129" s="908"/>
      <c r="UIL129" s="908"/>
      <c r="UIM129" s="908"/>
      <c r="UIN129" s="908"/>
      <c r="UIO129" s="908"/>
      <c r="UIP129" s="908"/>
      <c r="UIQ129" s="908"/>
      <c r="UIR129" s="908"/>
      <c r="UIS129" s="908"/>
      <c r="UIT129" s="908"/>
      <c r="UIU129" s="908"/>
      <c r="UIV129" s="908"/>
      <c r="UIW129" s="908"/>
      <c r="UIX129" s="908"/>
      <c r="UIY129" s="908"/>
      <c r="UIZ129" s="908"/>
      <c r="UJA129" s="908"/>
      <c r="UJB129" s="908"/>
      <c r="UJC129" s="908"/>
      <c r="UJD129" s="908"/>
      <c r="UJE129" s="908"/>
      <c r="UJF129" s="908"/>
      <c r="UJG129" s="908"/>
      <c r="UJH129" s="908"/>
      <c r="UJI129" s="908"/>
      <c r="UJJ129" s="908"/>
      <c r="UJK129" s="908"/>
      <c r="UJL129" s="908"/>
      <c r="UJM129" s="908"/>
      <c r="UJN129" s="908"/>
      <c r="UJO129" s="908"/>
      <c r="UJP129" s="908"/>
      <c r="UJQ129" s="908"/>
      <c r="UJR129" s="908"/>
      <c r="UJS129" s="908"/>
      <c r="UJT129" s="908"/>
      <c r="UJU129" s="908"/>
      <c r="UJV129" s="908"/>
      <c r="UJW129" s="908"/>
      <c r="UJX129" s="908"/>
      <c r="UJY129" s="908"/>
      <c r="UJZ129" s="908"/>
      <c r="UKA129" s="908"/>
      <c r="UKB129" s="908"/>
      <c r="UKC129" s="908"/>
      <c r="UKD129" s="908"/>
      <c r="UKE129" s="908"/>
      <c r="UKF129" s="908"/>
      <c r="UKG129" s="908"/>
      <c r="UKH129" s="908"/>
      <c r="UKI129" s="908"/>
      <c r="UKJ129" s="908"/>
      <c r="UKK129" s="908"/>
      <c r="UKL129" s="908"/>
      <c r="UKM129" s="908"/>
      <c r="UKN129" s="908"/>
      <c r="UKO129" s="908"/>
      <c r="UKP129" s="908"/>
      <c r="UKQ129" s="908"/>
      <c r="UKR129" s="908"/>
      <c r="UKS129" s="908"/>
      <c r="UKT129" s="908"/>
      <c r="UKU129" s="908"/>
      <c r="UKV129" s="908"/>
      <c r="UKW129" s="908"/>
      <c r="UKX129" s="908"/>
      <c r="UKY129" s="908"/>
      <c r="UKZ129" s="908"/>
      <c r="ULA129" s="908"/>
      <c r="ULB129" s="908"/>
      <c r="ULC129" s="908"/>
      <c r="ULD129" s="908"/>
      <c r="ULE129" s="908"/>
      <c r="ULF129" s="908"/>
      <c r="ULG129" s="908"/>
      <c r="ULH129" s="908"/>
      <c r="ULI129" s="908"/>
      <c r="ULJ129" s="908"/>
      <c r="ULK129" s="908"/>
      <c r="ULL129" s="908"/>
      <c r="ULM129" s="908"/>
      <c r="ULN129" s="908"/>
      <c r="ULO129" s="908"/>
      <c r="ULP129" s="908"/>
      <c r="ULQ129" s="908"/>
      <c r="ULR129" s="908"/>
      <c r="ULS129" s="908"/>
      <c r="ULT129" s="908"/>
      <c r="ULU129" s="908"/>
      <c r="ULV129" s="908"/>
      <c r="ULW129" s="908"/>
      <c r="ULX129" s="908"/>
      <c r="ULY129" s="908"/>
      <c r="ULZ129" s="908"/>
      <c r="UMA129" s="908"/>
      <c r="UMB129" s="908"/>
      <c r="UMC129" s="908"/>
      <c r="UMD129" s="908"/>
      <c r="UME129" s="908"/>
      <c r="UMF129" s="908"/>
      <c r="UMG129" s="908"/>
      <c r="UMH129" s="908"/>
      <c r="UMI129" s="908"/>
      <c r="UMJ129" s="908"/>
      <c r="UMK129" s="908"/>
      <c r="UML129" s="908"/>
      <c r="UMM129" s="908"/>
      <c r="UMN129" s="908"/>
      <c r="UMO129" s="908"/>
      <c r="UMP129" s="908"/>
      <c r="UMQ129" s="908"/>
      <c r="UMR129" s="908"/>
      <c r="UMS129" s="908"/>
      <c r="UMT129" s="908"/>
      <c r="UMU129" s="908"/>
      <c r="UMV129" s="908"/>
      <c r="UMW129" s="908"/>
      <c r="UMX129" s="908"/>
      <c r="UMY129" s="908"/>
      <c r="UMZ129" s="908"/>
      <c r="UNA129" s="908"/>
      <c r="UNB129" s="908"/>
      <c r="UNC129" s="908"/>
      <c r="UND129" s="908"/>
      <c r="UNE129" s="908"/>
      <c r="UNF129" s="908"/>
      <c r="UNG129" s="908"/>
      <c r="UNH129" s="908"/>
      <c r="UNI129" s="908"/>
      <c r="UNJ129" s="908"/>
      <c r="UNK129" s="908"/>
      <c r="UNL129" s="908"/>
      <c r="UNM129" s="908"/>
      <c r="UNN129" s="908"/>
      <c r="UNO129" s="908"/>
      <c r="UNP129" s="908"/>
      <c r="UNQ129" s="908"/>
      <c r="UNR129" s="908"/>
      <c r="UNS129" s="908"/>
      <c r="UNT129" s="908"/>
      <c r="UNU129" s="908"/>
      <c r="UNV129" s="908"/>
      <c r="UNW129" s="908"/>
      <c r="UNX129" s="908"/>
      <c r="UNY129" s="908"/>
      <c r="UNZ129" s="908"/>
      <c r="UOA129" s="908"/>
      <c r="UOB129" s="908"/>
      <c r="UOC129" s="908"/>
      <c r="UOD129" s="908"/>
      <c r="UOE129" s="908"/>
      <c r="UOF129" s="908"/>
      <c r="UOG129" s="908"/>
      <c r="UOH129" s="908"/>
      <c r="UOI129" s="908"/>
      <c r="UOJ129" s="908"/>
      <c r="UOK129" s="908"/>
      <c r="UOL129" s="908"/>
      <c r="UOM129" s="908"/>
      <c r="UON129" s="908"/>
      <c r="UOO129" s="908"/>
      <c r="UOP129" s="908"/>
      <c r="UOQ129" s="908"/>
      <c r="UOR129" s="908"/>
      <c r="UOS129" s="908"/>
      <c r="UOT129" s="908"/>
      <c r="UOU129" s="908"/>
      <c r="UOV129" s="908"/>
      <c r="UOW129" s="908"/>
      <c r="UOX129" s="908"/>
      <c r="UOY129" s="908"/>
      <c r="UOZ129" s="908"/>
      <c r="UPA129" s="908"/>
      <c r="UPB129" s="908"/>
      <c r="UPC129" s="908"/>
      <c r="UPD129" s="908"/>
      <c r="UPE129" s="908"/>
      <c r="UPF129" s="908"/>
      <c r="UPG129" s="908"/>
      <c r="UPH129" s="908"/>
      <c r="UPI129" s="908"/>
      <c r="UPJ129" s="908"/>
      <c r="UPK129" s="908"/>
      <c r="UPL129" s="908"/>
      <c r="UPM129" s="908"/>
      <c r="UPN129" s="908"/>
      <c r="UPO129" s="908"/>
      <c r="UPP129" s="908"/>
      <c r="UPQ129" s="908"/>
      <c r="UPR129" s="908"/>
      <c r="UPS129" s="908"/>
      <c r="UPT129" s="908"/>
      <c r="UPU129" s="908"/>
      <c r="UPV129" s="908"/>
      <c r="UPW129" s="908"/>
      <c r="UPX129" s="908"/>
      <c r="UPY129" s="908"/>
      <c r="UPZ129" s="908"/>
      <c r="UQA129" s="908"/>
      <c r="UQB129" s="908"/>
      <c r="UQC129" s="908"/>
      <c r="UQD129" s="908"/>
      <c r="UQE129" s="908"/>
      <c r="UQF129" s="908"/>
      <c r="UQG129" s="908"/>
      <c r="UQH129" s="908"/>
      <c r="UQI129" s="908"/>
      <c r="UQJ129" s="908"/>
      <c r="UQK129" s="908"/>
      <c r="UQL129" s="908"/>
      <c r="UQM129" s="908"/>
      <c r="UQN129" s="908"/>
      <c r="UQO129" s="908"/>
      <c r="UQP129" s="908"/>
      <c r="UQQ129" s="908"/>
      <c r="UQR129" s="908"/>
      <c r="UQS129" s="908"/>
      <c r="UQT129" s="908"/>
      <c r="UQU129" s="908"/>
      <c r="UQV129" s="908"/>
      <c r="UQW129" s="908"/>
      <c r="UQX129" s="908"/>
      <c r="UQY129" s="908"/>
      <c r="UQZ129" s="908"/>
      <c r="URA129" s="908"/>
      <c r="URB129" s="908"/>
      <c r="URC129" s="908"/>
      <c r="URD129" s="908"/>
      <c r="URE129" s="908"/>
      <c r="URF129" s="908"/>
      <c r="URG129" s="908"/>
      <c r="URH129" s="908"/>
      <c r="URI129" s="908"/>
      <c r="URJ129" s="908"/>
      <c r="URK129" s="908"/>
      <c r="URL129" s="908"/>
      <c r="URM129" s="908"/>
      <c r="URN129" s="908"/>
      <c r="URO129" s="908"/>
      <c r="URP129" s="908"/>
      <c r="URQ129" s="908"/>
      <c r="URR129" s="908"/>
      <c r="URS129" s="908"/>
      <c r="URT129" s="908"/>
      <c r="URU129" s="908"/>
      <c r="URV129" s="908"/>
      <c r="URW129" s="908"/>
      <c r="URX129" s="908"/>
      <c r="URY129" s="908"/>
      <c r="URZ129" s="908"/>
      <c r="USA129" s="908"/>
      <c r="USB129" s="908"/>
      <c r="USC129" s="908"/>
      <c r="USD129" s="908"/>
      <c r="USE129" s="908"/>
      <c r="USF129" s="908"/>
      <c r="USG129" s="908"/>
      <c r="USH129" s="908"/>
      <c r="USI129" s="908"/>
      <c r="USJ129" s="908"/>
      <c r="USK129" s="908"/>
      <c r="USL129" s="908"/>
      <c r="USM129" s="908"/>
      <c r="USN129" s="908"/>
      <c r="USO129" s="908"/>
      <c r="USP129" s="908"/>
      <c r="USQ129" s="908"/>
      <c r="USR129" s="908"/>
      <c r="USS129" s="908"/>
      <c r="UST129" s="908"/>
      <c r="USU129" s="908"/>
      <c r="USV129" s="908"/>
      <c r="USW129" s="908"/>
      <c r="USX129" s="908"/>
      <c r="USY129" s="908"/>
      <c r="USZ129" s="908"/>
      <c r="UTA129" s="908"/>
      <c r="UTB129" s="908"/>
      <c r="UTC129" s="908"/>
      <c r="UTD129" s="908"/>
      <c r="UTE129" s="908"/>
      <c r="UTF129" s="908"/>
      <c r="UTG129" s="908"/>
      <c r="UTH129" s="908"/>
      <c r="UTI129" s="908"/>
      <c r="UTJ129" s="908"/>
      <c r="UTK129" s="908"/>
      <c r="UTL129" s="908"/>
      <c r="UTM129" s="908"/>
      <c r="UTN129" s="908"/>
      <c r="UTO129" s="908"/>
      <c r="UTP129" s="908"/>
      <c r="UTQ129" s="908"/>
      <c r="UTR129" s="908"/>
      <c r="UTS129" s="908"/>
      <c r="UTT129" s="908"/>
      <c r="UTU129" s="908"/>
      <c r="UTV129" s="908"/>
      <c r="UTW129" s="908"/>
      <c r="UTX129" s="908"/>
      <c r="UTY129" s="908"/>
      <c r="UTZ129" s="908"/>
      <c r="UUA129" s="908"/>
      <c r="UUB129" s="908"/>
      <c r="UUC129" s="908"/>
      <c r="UUD129" s="908"/>
      <c r="UUE129" s="908"/>
      <c r="UUF129" s="908"/>
      <c r="UUG129" s="908"/>
      <c r="UUH129" s="908"/>
      <c r="UUI129" s="908"/>
      <c r="UUJ129" s="908"/>
      <c r="UUK129" s="908"/>
      <c r="UUL129" s="908"/>
      <c r="UUM129" s="908"/>
      <c r="UUN129" s="908"/>
      <c r="UUO129" s="908"/>
      <c r="UUP129" s="908"/>
      <c r="UUQ129" s="908"/>
      <c r="UUR129" s="908"/>
      <c r="UUS129" s="908"/>
      <c r="UUT129" s="908"/>
      <c r="UUU129" s="908"/>
      <c r="UUV129" s="908"/>
      <c r="UUW129" s="908"/>
      <c r="UUX129" s="908"/>
      <c r="UUY129" s="908"/>
      <c r="UUZ129" s="908"/>
      <c r="UVA129" s="908"/>
      <c r="UVB129" s="908"/>
      <c r="UVC129" s="908"/>
      <c r="UVD129" s="908"/>
      <c r="UVE129" s="908"/>
      <c r="UVF129" s="908"/>
      <c r="UVG129" s="908"/>
      <c r="UVH129" s="908"/>
      <c r="UVI129" s="908"/>
      <c r="UVJ129" s="908"/>
      <c r="UVK129" s="908"/>
      <c r="UVL129" s="908"/>
      <c r="UVM129" s="908"/>
      <c r="UVN129" s="908"/>
      <c r="UVO129" s="908"/>
      <c r="UVP129" s="908"/>
      <c r="UVQ129" s="908"/>
      <c r="UVR129" s="908"/>
      <c r="UVS129" s="908"/>
      <c r="UVT129" s="908"/>
      <c r="UVU129" s="908"/>
      <c r="UVV129" s="908"/>
      <c r="UVW129" s="908"/>
      <c r="UVX129" s="908"/>
      <c r="UVY129" s="908"/>
      <c r="UVZ129" s="908"/>
      <c r="UWA129" s="908"/>
      <c r="UWB129" s="908"/>
      <c r="UWC129" s="908"/>
      <c r="UWD129" s="908"/>
      <c r="UWE129" s="908"/>
      <c r="UWF129" s="908"/>
      <c r="UWG129" s="908"/>
      <c r="UWH129" s="908"/>
      <c r="UWI129" s="908"/>
      <c r="UWJ129" s="908"/>
      <c r="UWK129" s="908"/>
      <c r="UWL129" s="908"/>
      <c r="UWM129" s="908"/>
      <c r="UWN129" s="908"/>
      <c r="UWO129" s="908"/>
      <c r="UWP129" s="908"/>
      <c r="UWQ129" s="908"/>
      <c r="UWR129" s="908"/>
      <c r="UWS129" s="908"/>
      <c r="UWT129" s="908"/>
      <c r="UWU129" s="908"/>
      <c r="UWV129" s="908"/>
      <c r="UWW129" s="908"/>
      <c r="UWX129" s="908"/>
      <c r="UWY129" s="908"/>
      <c r="UWZ129" s="908"/>
      <c r="UXA129" s="908"/>
      <c r="UXB129" s="908"/>
      <c r="UXC129" s="908"/>
      <c r="UXD129" s="908"/>
      <c r="UXE129" s="908"/>
      <c r="UXF129" s="908"/>
      <c r="UXG129" s="908"/>
      <c r="UXH129" s="908"/>
      <c r="UXI129" s="908"/>
      <c r="UXJ129" s="908"/>
      <c r="UXK129" s="908"/>
      <c r="UXL129" s="908"/>
      <c r="UXM129" s="908"/>
      <c r="UXN129" s="908"/>
      <c r="UXO129" s="908"/>
      <c r="UXP129" s="908"/>
      <c r="UXQ129" s="908"/>
      <c r="UXR129" s="908"/>
      <c r="UXS129" s="908"/>
      <c r="UXT129" s="908"/>
      <c r="UXU129" s="908"/>
      <c r="UXV129" s="908"/>
      <c r="UXW129" s="908"/>
      <c r="UXX129" s="908"/>
      <c r="UXY129" s="908"/>
      <c r="UXZ129" s="908"/>
      <c r="UYA129" s="908"/>
      <c r="UYB129" s="908"/>
      <c r="UYC129" s="908"/>
      <c r="UYD129" s="908"/>
      <c r="UYE129" s="908"/>
      <c r="UYF129" s="908"/>
      <c r="UYG129" s="908"/>
      <c r="UYH129" s="908"/>
      <c r="UYI129" s="908"/>
      <c r="UYJ129" s="908"/>
      <c r="UYK129" s="908"/>
      <c r="UYL129" s="908"/>
      <c r="UYM129" s="908"/>
      <c r="UYN129" s="908"/>
      <c r="UYO129" s="908"/>
      <c r="UYP129" s="908"/>
      <c r="UYQ129" s="908"/>
      <c r="UYR129" s="908"/>
      <c r="UYS129" s="908"/>
      <c r="UYT129" s="908"/>
      <c r="UYU129" s="908"/>
      <c r="UYV129" s="908"/>
      <c r="UYW129" s="908"/>
      <c r="UYX129" s="908"/>
      <c r="UYY129" s="908"/>
      <c r="UYZ129" s="908"/>
      <c r="UZA129" s="908"/>
      <c r="UZB129" s="908"/>
      <c r="UZC129" s="908"/>
      <c r="UZD129" s="908"/>
      <c r="UZE129" s="908"/>
      <c r="UZF129" s="908"/>
      <c r="UZG129" s="908"/>
      <c r="UZH129" s="908"/>
      <c r="UZI129" s="908"/>
      <c r="UZJ129" s="908"/>
      <c r="UZK129" s="908"/>
      <c r="UZL129" s="908"/>
      <c r="UZM129" s="908"/>
      <c r="UZN129" s="908"/>
      <c r="UZO129" s="908"/>
      <c r="UZP129" s="908"/>
      <c r="UZQ129" s="908"/>
      <c r="UZR129" s="908"/>
      <c r="UZS129" s="908"/>
      <c r="UZT129" s="908"/>
      <c r="UZU129" s="908"/>
      <c r="UZV129" s="908"/>
      <c r="UZW129" s="908"/>
      <c r="UZX129" s="908"/>
      <c r="UZY129" s="908"/>
      <c r="UZZ129" s="908"/>
      <c r="VAA129" s="908"/>
      <c r="VAB129" s="908"/>
      <c r="VAC129" s="908"/>
      <c r="VAD129" s="908"/>
      <c r="VAE129" s="908"/>
      <c r="VAF129" s="908"/>
      <c r="VAG129" s="908"/>
      <c r="VAH129" s="908"/>
      <c r="VAI129" s="908"/>
      <c r="VAJ129" s="908"/>
      <c r="VAK129" s="908"/>
      <c r="VAL129" s="908"/>
      <c r="VAM129" s="908"/>
      <c r="VAN129" s="908"/>
      <c r="VAO129" s="908"/>
      <c r="VAP129" s="908"/>
      <c r="VAQ129" s="908"/>
      <c r="VAR129" s="908"/>
      <c r="VAS129" s="908"/>
      <c r="VAT129" s="908"/>
      <c r="VAU129" s="908"/>
      <c r="VAV129" s="908"/>
      <c r="VAW129" s="908"/>
      <c r="VAX129" s="908"/>
      <c r="VAY129" s="908"/>
      <c r="VAZ129" s="908"/>
      <c r="VBA129" s="908"/>
      <c r="VBB129" s="908"/>
      <c r="VBC129" s="908"/>
      <c r="VBD129" s="908"/>
      <c r="VBE129" s="908"/>
      <c r="VBF129" s="908"/>
      <c r="VBG129" s="908"/>
      <c r="VBH129" s="908"/>
      <c r="VBI129" s="908"/>
      <c r="VBJ129" s="908"/>
      <c r="VBK129" s="908"/>
      <c r="VBL129" s="908"/>
      <c r="VBM129" s="908"/>
      <c r="VBN129" s="908"/>
      <c r="VBO129" s="908"/>
      <c r="VBP129" s="908"/>
      <c r="VBQ129" s="908"/>
      <c r="VBR129" s="908"/>
      <c r="VBS129" s="908"/>
      <c r="VBT129" s="908"/>
      <c r="VBU129" s="908"/>
      <c r="VBV129" s="908"/>
      <c r="VBW129" s="908"/>
      <c r="VBX129" s="908"/>
      <c r="VBY129" s="908"/>
      <c r="VBZ129" s="908"/>
      <c r="VCA129" s="908"/>
      <c r="VCB129" s="908"/>
      <c r="VCC129" s="908"/>
      <c r="VCD129" s="908"/>
      <c r="VCE129" s="908"/>
      <c r="VCF129" s="908"/>
      <c r="VCG129" s="908"/>
      <c r="VCH129" s="908"/>
      <c r="VCI129" s="908"/>
      <c r="VCJ129" s="908"/>
      <c r="VCK129" s="908"/>
      <c r="VCL129" s="908"/>
      <c r="VCM129" s="908"/>
      <c r="VCN129" s="908"/>
      <c r="VCO129" s="908"/>
      <c r="VCP129" s="908"/>
      <c r="VCQ129" s="908"/>
      <c r="VCR129" s="908"/>
      <c r="VCS129" s="908"/>
      <c r="VCT129" s="908"/>
      <c r="VCU129" s="908"/>
      <c r="VCV129" s="908"/>
      <c r="VCW129" s="908"/>
      <c r="VCX129" s="908"/>
      <c r="VCY129" s="908"/>
      <c r="VCZ129" s="908"/>
      <c r="VDA129" s="908"/>
      <c r="VDB129" s="908"/>
      <c r="VDC129" s="908"/>
      <c r="VDD129" s="908"/>
      <c r="VDE129" s="908"/>
      <c r="VDF129" s="908"/>
      <c r="VDG129" s="908"/>
      <c r="VDH129" s="908"/>
      <c r="VDI129" s="908"/>
      <c r="VDJ129" s="908"/>
      <c r="VDK129" s="908"/>
      <c r="VDL129" s="908"/>
      <c r="VDM129" s="908"/>
      <c r="VDN129" s="908"/>
      <c r="VDO129" s="908"/>
      <c r="VDP129" s="908"/>
      <c r="VDQ129" s="908"/>
      <c r="VDR129" s="908"/>
      <c r="VDS129" s="908"/>
      <c r="VDT129" s="908"/>
      <c r="VDU129" s="908"/>
      <c r="VDV129" s="908"/>
      <c r="VDW129" s="908"/>
      <c r="VDX129" s="908"/>
      <c r="VDY129" s="908"/>
      <c r="VDZ129" s="908"/>
      <c r="VEA129" s="908"/>
      <c r="VEB129" s="908"/>
      <c r="VEC129" s="908"/>
      <c r="VED129" s="908"/>
      <c r="VEE129" s="908"/>
      <c r="VEF129" s="908"/>
      <c r="VEG129" s="908"/>
      <c r="VEH129" s="908"/>
      <c r="VEI129" s="908"/>
      <c r="VEJ129" s="908"/>
      <c r="VEK129" s="908"/>
      <c r="VEL129" s="908"/>
      <c r="VEM129" s="908"/>
      <c r="VEN129" s="908"/>
      <c r="VEO129" s="908"/>
      <c r="VEP129" s="908"/>
      <c r="VEQ129" s="908"/>
      <c r="VER129" s="908"/>
      <c r="VES129" s="908"/>
      <c r="VET129" s="908"/>
      <c r="VEU129" s="908"/>
      <c r="VEV129" s="908"/>
      <c r="VEW129" s="908"/>
      <c r="VEX129" s="908"/>
      <c r="VEY129" s="908"/>
      <c r="VEZ129" s="908"/>
      <c r="VFA129" s="908"/>
      <c r="VFB129" s="908"/>
      <c r="VFC129" s="908"/>
      <c r="VFD129" s="908"/>
      <c r="VFE129" s="908"/>
      <c r="VFF129" s="908"/>
      <c r="VFG129" s="908"/>
      <c r="VFH129" s="908"/>
      <c r="VFI129" s="908"/>
      <c r="VFJ129" s="908"/>
      <c r="VFK129" s="908"/>
      <c r="VFL129" s="908"/>
      <c r="VFM129" s="908"/>
      <c r="VFN129" s="908"/>
      <c r="VFO129" s="908"/>
      <c r="VFP129" s="908"/>
      <c r="VFQ129" s="908"/>
      <c r="VFR129" s="908"/>
      <c r="VFS129" s="908"/>
      <c r="VFT129" s="908"/>
      <c r="VFU129" s="908"/>
      <c r="VFV129" s="908"/>
      <c r="VFW129" s="908"/>
      <c r="VFX129" s="908"/>
      <c r="VFY129" s="908"/>
      <c r="VFZ129" s="908"/>
      <c r="VGA129" s="908"/>
      <c r="VGB129" s="908"/>
      <c r="VGC129" s="908"/>
      <c r="VGD129" s="908"/>
      <c r="VGE129" s="908"/>
      <c r="VGF129" s="908"/>
      <c r="VGG129" s="908"/>
      <c r="VGH129" s="908"/>
      <c r="VGI129" s="908"/>
      <c r="VGJ129" s="908"/>
      <c r="VGK129" s="908"/>
      <c r="VGL129" s="908"/>
      <c r="VGM129" s="908"/>
      <c r="VGN129" s="908"/>
      <c r="VGO129" s="908"/>
      <c r="VGP129" s="908"/>
      <c r="VGQ129" s="908"/>
      <c r="VGR129" s="908"/>
      <c r="VGS129" s="908"/>
      <c r="VGT129" s="908"/>
      <c r="VGU129" s="908"/>
      <c r="VGV129" s="908"/>
      <c r="VGW129" s="908"/>
      <c r="VGX129" s="908"/>
      <c r="VGY129" s="908"/>
      <c r="VGZ129" s="908"/>
      <c r="VHA129" s="908"/>
      <c r="VHB129" s="908"/>
      <c r="VHC129" s="908"/>
      <c r="VHD129" s="908"/>
      <c r="VHE129" s="908"/>
      <c r="VHF129" s="908"/>
      <c r="VHG129" s="908"/>
      <c r="VHH129" s="908"/>
      <c r="VHI129" s="908"/>
      <c r="VHJ129" s="908"/>
      <c r="VHK129" s="908"/>
      <c r="VHL129" s="908"/>
      <c r="VHM129" s="908"/>
      <c r="VHN129" s="908"/>
      <c r="VHO129" s="908"/>
      <c r="VHP129" s="908"/>
      <c r="VHQ129" s="908"/>
      <c r="VHR129" s="908"/>
      <c r="VHS129" s="908"/>
      <c r="VHT129" s="908"/>
      <c r="VHU129" s="908"/>
      <c r="VHV129" s="908"/>
      <c r="VHW129" s="908"/>
      <c r="VHX129" s="908"/>
      <c r="VHY129" s="908"/>
      <c r="VHZ129" s="908"/>
      <c r="VIA129" s="908"/>
      <c r="VIB129" s="908"/>
      <c r="VIC129" s="908"/>
      <c r="VID129" s="908"/>
      <c r="VIE129" s="908"/>
      <c r="VIF129" s="908"/>
      <c r="VIG129" s="908"/>
      <c r="VIH129" s="908"/>
      <c r="VII129" s="908"/>
      <c r="VIJ129" s="908"/>
      <c r="VIK129" s="908"/>
      <c r="VIL129" s="908"/>
      <c r="VIM129" s="908"/>
      <c r="VIN129" s="908"/>
      <c r="VIO129" s="908"/>
      <c r="VIP129" s="908"/>
      <c r="VIQ129" s="908"/>
      <c r="VIR129" s="908"/>
      <c r="VIS129" s="908"/>
      <c r="VIT129" s="908"/>
      <c r="VIU129" s="908"/>
      <c r="VIV129" s="908"/>
      <c r="VIW129" s="908"/>
      <c r="VIX129" s="908"/>
      <c r="VIY129" s="908"/>
      <c r="VIZ129" s="908"/>
      <c r="VJA129" s="908"/>
      <c r="VJB129" s="908"/>
      <c r="VJC129" s="908"/>
      <c r="VJD129" s="908"/>
      <c r="VJE129" s="908"/>
      <c r="VJF129" s="908"/>
      <c r="VJG129" s="908"/>
      <c r="VJH129" s="908"/>
      <c r="VJI129" s="908"/>
      <c r="VJJ129" s="908"/>
      <c r="VJK129" s="908"/>
      <c r="VJL129" s="908"/>
      <c r="VJM129" s="908"/>
      <c r="VJN129" s="908"/>
      <c r="VJO129" s="908"/>
      <c r="VJP129" s="908"/>
      <c r="VJQ129" s="908"/>
      <c r="VJR129" s="908"/>
      <c r="VJS129" s="908"/>
      <c r="VJT129" s="908"/>
      <c r="VJU129" s="908"/>
      <c r="VJV129" s="908"/>
      <c r="VJW129" s="908"/>
      <c r="VJX129" s="908"/>
      <c r="VJY129" s="908"/>
      <c r="VJZ129" s="908"/>
      <c r="VKA129" s="908"/>
      <c r="VKB129" s="908"/>
      <c r="VKC129" s="908"/>
      <c r="VKD129" s="908"/>
      <c r="VKE129" s="908"/>
      <c r="VKF129" s="908"/>
      <c r="VKG129" s="908"/>
      <c r="VKH129" s="908"/>
      <c r="VKI129" s="908"/>
      <c r="VKJ129" s="908"/>
      <c r="VKK129" s="908"/>
      <c r="VKL129" s="908"/>
      <c r="VKM129" s="908"/>
      <c r="VKN129" s="908"/>
      <c r="VKO129" s="908"/>
      <c r="VKP129" s="908"/>
      <c r="VKQ129" s="908"/>
      <c r="VKR129" s="908"/>
      <c r="VKS129" s="908"/>
      <c r="VKT129" s="908"/>
      <c r="VKU129" s="908"/>
      <c r="VKV129" s="908"/>
      <c r="VKW129" s="908"/>
      <c r="VKX129" s="908"/>
      <c r="VKY129" s="908"/>
      <c r="VKZ129" s="908"/>
      <c r="VLA129" s="908"/>
      <c r="VLB129" s="908"/>
      <c r="VLC129" s="908"/>
      <c r="VLD129" s="908"/>
      <c r="VLE129" s="908"/>
      <c r="VLF129" s="908"/>
      <c r="VLG129" s="908"/>
      <c r="VLH129" s="908"/>
      <c r="VLI129" s="908"/>
      <c r="VLJ129" s="908"/>
      <c r="VLK129" s="908"/>
      <c r="VLL129" s="908"/>
      <c r="VLM129" s="908"/>
      <c r="VLN129" s="908"/>
      <c r="VLO129" s="908"/>
      <c r="VLP129" s="908"/>
      <c r="VLQ129" s="908"/>
      <c r="VLR129" s="908"/>
      <c r="VLS129" s="908"/>
      <c r="VLT129" s="908"/>
      <c r="VLU129" s="908"/>
      <c r="VLV129" s="908"/>
      <c r="VLW129" s="908"/>
      <c r="VLX129" s="908"/>
      <c r="VLY129" s="908"/>
      <c r="VLZ129" s="908"/>
      <c r="VMA129" s="908"/>
      <c r="VMB129" s="908"/>
      <c r="VMC129" s="908"/>
      <c r="VMD129" s="908"/>
      <c r="VME129" s="908"/>
      <c r="VMF129" s="908"/>
      <c r="VMG129" s="908"/>
      <c r="VMH129" s="908"/>
      <c r="VMI129" s="908"/>
      <c r="VMJ129" s="908"/>
      <c r="VMK129" s="908"/>
      <c r="VML129" s="908"/>
      <c r="VMM129" s="908"/>
      <c r="VMN129" s="908"/>
      <c r="VMO129" s="908"/>
      <c r="VMP129" s="908"/>
      <c r="VMQ129" s="908"/>
      <c r="VMR129" s="908"/>
      <c r="VMS129" s="908"/>
      <c r="VMT129" s="908"/>
      <c r="VMU129" s="908"/>
      <c r="VMV129" s="908"/>
      <c r="VMW129" s="908"/>
      <c r="VMX129" s="908"/>
      <c r="VMY129" s="908"/>
      <c r="VMZ129" s="908"/>
      <c r="VNA129" s="908"/>
      <c r="VNB129" s="908"/>
      <c r="VNC129" s="908"/>
      <c r="VND129" s="908"/>
      <c r="VNE129" s="908"/>
      <c r="VNF129" s="908"/>
      <c r="VNG129" s="908"/>
      <c r="VNH129" s="908"/>
      <c r="VNI129" s="908"/>
      <c r="VNJ129" s="908"/>
      <c r="VNK129" s="908"/>
      <c r="VNL129" s="908"/>
      <c r="VNM129" s="908"/>
      <c r="VNN129" s="908"/>
      <c r="VNO129" s="908"/>
      <c r="VNP129" s="908"/>
      <c r="VNQ129" s="908"/>
      <c r="VNR129" s="908"/>
      <c r="VNS129" s="908"/>
      <c r="VNT129" s="908"/>
      <c r="VNU129" s="908"/>
      <c r="VNV129" s="908"/>
      <c r="VNW129" s="908"/>
      <c r="VNX129" s="908"/>
      <c r="VNY129" s="908"/>
      <c r="VNZ129" s="908"/>
      <c r="VOA129" s="908"/>
      <c r="VOB129" s="908"/>
      <c r="VOC129" s="908"/>
      <c r="VOD129" s="908"/>
      <c r="VOE129" s="908"/>
      <c r="VOF129" s="908"/>
      <c r="VOG129" s="908"/>
      <c r="VOH129" s="908"/>
      <c r="VOI129" s="908"/>
      <c r="VOJ129" s="908"/>
      <c r="VOK129" s="908"/>
      <c r="VOL129" s="908"/>
      <c r="VOM129" s="908"/>
      <c r="VON129" s="908"/>
      <c r="VOO129" s="908"/>
      <c r="VOP129" s="908"/>
      <c r="VOQ129" s="908"/>
      <c r="VOR129" s="908"/>
      <c r="VOS129" s="908"/>
      <c r="VOT129" s="908"/>
      <c r="VOU129" s="908"/>
      <c r="VOV129" s="908"/>
      <c r="VOW129" s="908"/>
      <c r="VOX129" s="908"/>
      <c r="VOY129" s="908"/>
      <c r="VOZ129" s="908"/>
      <c r="VPA129" s="908"/>
      <c r="VPB129" s="908"/>
      <c r="VPC129" s="908"/>
      <c r="VPD129" s="908"/>
      <c r="VPE129" s="908"/>
      <c r="VPF129" s="908"/>
      <c r="VPG129" s="908"/>
      <c r="VPH129" s="908"/>
      <c r="VPI129" s="908"/>
      <c r="VPJ129" s="908"/>
      <c r="VPK129" s="908"/>
      <c r="VPL129" s="908"/>
      <c r="VPM129" s="908"/>
      <c r="VPN129" s="908"/>
      <c r="VPO129" s="908"/>
      <c r="VPP129" s="908"/>
      <c r="VPQ129" s="908"/>
      <c r="VPR129" s="908"/>
      <c r="VPS129" s="908"/>
      <c r="VPT129" s="908"/>
      <c r="VPU129" s="908"/>
      <c r="VPV129" s="908"/>
      <c r="VPW129" s="908"/>
      <c r="VPX129" s="908"/>
      <c r="VPY129" s="908"/>
      <c r="VPZ129" s="908"/>
      <c r="VQA129" s="908"/>
      <c r="VQB129" s="908"/>
      <c r="VQC129" s="908"/>
      <c r="VQD129" s="908"/>
      <c r="VQE129" s="908"/>
      <c r="VQF129" s="908"/>
      <c r="VQG129" s="908"/>
      <c r="VQH129" s="908"/>
      <c r="VQI129" s="908"/>
      <c r="VQJ129" s="908"/>
      <c r="VQK129" s="908"/>
      <c r="VQL129" s="908"/>
      <c r="VQM129" s="908"/>
      <c r="VQN129" s="908"/>
      <c r="VQO129" s="908"/>
      <c r="VQP129" s="908"/>
      <c r="VQQ129" s="908"/>
      <c r="VQR129" s="908"/>
      <c r="VQS129" s="908"/>
      <c r="VQT129" s="908"/>
      <c r="VQU129" s="908"/>
      <c r="VQV129" s="908"/>
      <c r="VQW129" s="908"/>
      <c r="VQX129" s="908"/>
      <c r="VQY129" s="908"/>
      <c r="VQZ129" s="908"/>
      <c r="VRA129" s="908"/>
      <c r="VRB129" s="908"/>
      <c r="VRC129" s="908"/>
      <c r="VRD129" s="908"/>
      <c r="VRE129" s="908"/>
      <c r="VRF129" s="908"/>
      <c r="VRG129" s="908"/>
      <c r="VRH129" s="908"/>
      <c r="VRI129" s="908"/>
      <c r="VRJ129" s="908"/>
      <c r="VRK129" s="908"/>
      <c r="VRL129" s="908"/>
      <c r="VRM129" s="908"/>
      <c r="VRN129" s="908"/>
      <c r="VRO129" s="908"/>
      <c r="VRP129" s="908"/>
      <c r="VRQ129" s="908"/>
      <c r="VRR129" s="908"/>
      <c r="VRS129" s="908"/>
      <c r="VRT129" s="908"/>
      <c r="VRU129" s="908"/>
      <c r="VRV129" s="908"/>
      <c r="VRW129" s="908"/>
      <c r="VRX129" s="908"/>
      <c r="VRY129" s="908"/>
      <c r="VRZ129" s="908"/>
      <c r="VSA129" s="908"/>
      <c r="VSB129" s="908"/>
      <c r="VSC129" s="908"/>
      <c r="VSD129" s="908"/>
      <c r="VSE129" s="908"/>
      <c r="VSF129" s="908"/>
      <c r="VSG129" s="908"/>
      <c r="VSH129" s="908"/>
      <c r="VSI129" s="908"/>
      <c r="VSJ129" s="908"/>
      <c r="VSK129" s="908"/>
      <c r="VSL129" s="908"/>
      <c r="VSM129" s="908"/>
      <c r="VSN129" s="908"/>
      <c r="VSO129" s="908"/>
      <c r="VSP129" s="908"/>
      <c r="VSQ129" s="908"/>
      <c r="VSR129" s="908"/>
      <c r="VSS129" s="908"/>
      <c r="VST129" s="908"/>
      <c r="VSU129" s="908"/>
      <c r="VSV129" s="908"/>
      <c r="VSW129" s="908"/>
      <c r="VSX129" s="908"/>
      <c r="VSY129" s="908"/>
      <c r="VSZ129" s="908"/>
      <c r="VTA129" s="908"/>
      <c r="VTB129" s="908"/>
      <c r="VTC129" s="908"/>
      <c r="VTD129" s="908"/>
      <c r="VTE129" s="908"/>
      <c r="VTF129" s="908"/>
      <c r="VTG129" s="908"/>
      <c r="VTH129" s="908"/>
      <c r="VTI129" s="908"/>
      <c r="VTJ129" s="908"/>
      <c r="VTK129" s="908"/>
      <c r="VTL129" s="908"/>
      <c r="VTM129" s="908"/>
      <c r="VTN129" s="908"/>
      <c r="VTO129" s="908"/>
      <c r="VTP129" s="908"/>
      <c r="VTQ129" s="908"/>
      <c r="VTR129" s="908"/>
      <c r="VTS129" s="908"/>
      <c r="VTT129" s="908"/>
      <c r="VTU129" s="908"/>
      <c r="VTV129" s="908"/>
      <c r="VTW129" s="908"/>
      <c r="VTX129" s="908"/>
      <c r="VTY129" s="908"/>
      <c r="VTZ129" s="908"/>
      <c r="VUA129" s="908"/>
      <c r="VUB129" s="908"/>
      <c r="VUC129" s="908"/>
      <c r="VUD129" s="908"/>
      <c r="VUE129" s="908"/>
      <c r="VUF129" s="908"/>
      <c r="VUG129" s="908"/>
      <c r="VUH129" s="908"/>
      <c r="VUI129" s="908"/>
      <c r="VUJ129" s="908"/>
      <c r="VUK129" s="908"/>
      <c r="VUL129" s="908"/>
      <c r="VUM129" s="908"/>
      <c r="VUN129" s="908"/>
      <c r="VUO129" s="908"/>
      <c r="VUP129" s="908"/>
      <c r="VUQ129" s="908"/>
      <c r="VUR129" s="908"/>
      <c r="VUS129" s="908"/>
      <c r="VUT129" s="908"/>
      <c r="VUU129" s="908"/>
      <c r="VUV129" s="908"/>
      <c r="VUW129" s="908"/>
      <c r="VUX129" s="908"/>
      <c r="VUY129" s="908"/>
      <c r="VUZ129" s="908"/>
      <c r="VVA129" s="908"/>
      <c r="VVB129" s="908"/>
      <c r="VVC129" s="908"/>
      <c r="VVD129" s="908"/>
      <c r="VVE129" s="908"/>
      <c r="VVF129" s="908"/>
      <c r="VVG129" s="908"/>
      <c r="VVH129" s="908"/>
      <c r="VVI129" s="908"/>
      <c r="VVJ129" s="908"/>
      <c r="VVK129" s="908"/>
      <c r="VVL129" s="908"/>
      <c r="VVM129" s="908"/>
      <c r="VVN129" s="908"/>
      <c r="VVO129" s="908"/>
      <c r="VVP129" s="908"/>
      <c r="VVQ129" s="908"/>
      <c r="VVR129" s="908"/>
      <c r="VVS129" s="908"/>
      <c r="VVT129" s="908"/>
      <c r="VVU129" s="908"/>
      <c r="VVV129" s="908"/>
      <c r="VVW129" s="908"/>
      <c r="VVX129" s="908"/>
      <c r="VVY129" s="908"/>
      <c r="VVZ129" s="908"/>
      <c r="VWA129" s="908"/>
      <c r="VWB129" s="908"/>
      <c r="VWC129" s="908"/>
      <c r="VWD129" s="908"/>
      <c r="VWE129" s="908"/>
      <c r="VWF129" s="908"/>
      <c r="VWG129" s="908"/>
      <c r="VWH129" s="908"/>
      <c r="VWI129" s="908"/>
      <c r="VWJ129" s="908"/>
      <c r="VWK129" s="908"/>
      <c r="VWL129" s="908"/>
      <c r="VWM129" s="908"/>
      <c r="VWN129" s="908"/>
      <c r="VWO129" s="908"/>
      <c r="VWP129" s="908"/>
      <c r="VWQ129" s="908"/>
      <c r="VWR129" s="908"/>
      <c r="VWS129" s="908"/>
      <c r="VWT129" s="908"/>
      <c r="VWU129" s="908"/>
      <c r="VWV129" s="908"/>
      <c r="VWW129" s="908"/>
      <c r="VWX129" s="908"/>
      <c r="VWY129" s="908"/>
      <c r="VWZ129" s="908"/>
      <c r="VXA129" s="908"/>
      <c r="VXB129" s="908"/>
      <c r="VXC129" s="908"/>
      <c r="VXD129" s="908"/>
      <c r="VXE129" s="908"/>
      <c r="VXF129" s="908"/>
      <c r="VXG129" s="908"/>
      <c r="VXH129" s="908"/>
      <c r="VXI129" s="908"/>
      <c r="VXJ129" s="908"/>
      <c r="VXK129" s="908"/>
      <c r="VXL129" s="908"/>
      <c r="VXM129" s="908"/>
      <c r="VXN129" s="908"/>
      <c r="VXO129" s="908"/>
      <c r="VXP129" s="908"/>
      <c r="VXQ129" s="908"/>
      <c r="VXR129" s="908"/>
      <c r="VXS129" s="908"/>
      <c r="VXT129" s="908"/>
      <c r="VXU129" s="908"/>
      <c r="VXV129" s="908"/>
      <c r="VXW129" s="908"/>
      <c r="VXX129" s="908"/>
      <c r="VXY129" s="908"/>
      <c r="VXZ129" s="908"/>
      <c r="VYA129" s="908"/>
      <c r="VYB129" s="908"/>
      <c r="VYC129" s="908"/>
      <c r="VYD129" s="908"/>
      <c r="VYE129" s="908"/>
      <c r="VYF129" s="908"/>
      <c r="VYG129" s="908"/>
      <c r="VYH129" s="908"/>
      <c r="VYI129" s="908"/>
      <c r="VYJ129" s="908"/>
      <c r="VYK129" s="908"/>
      <c r="VYL129" s="908"/>
      <c r="VYM129" s="908"/>
      <c r="VYN129" s="908"/>
      <c r="VYO129" s="908"/>
      <c r="VYP129" s="908"/>
      <c r="VYQ129" s="908"/>
      <c r="VYR129" s="908"/>
      <c r="VYS129" s="908"/>
      <c r="VYT129" s="908"/>
      <c r="VYU129" s="908"/>
      <c r="VYV129" s="908"/>
      <c r="VYW129" s="908"/>
      <c r="VYX129" s="908"/>
      <c r="VYY129" s="908"/>
      <c r="VYZ129" s="908"/>
      <c r="VZA129" s="908"/>
      <c r="VZB129" s="908"/>
      <c r="VZC129" s="908"/>
      <c r="VZD129" s="908"/>
      <c r="VZE129" s="908"/>
      <c r="VZF129" s="908"/>
      <c r="VZG129" s="908"/>
      <c r="VZH129" s="908"/>
      <c r="VZI129" s="908"/>
      <c r="VZJ129" s="908"/>
      <c r="VZK129" s="908"/>
      <c r="VZL129" s="908"/>
      <c r="VZM129" s="908"/>
      <c r="VZN129" s="908"/>
      <c r="VZO129" s="908"/>
      <c r="VZP129" s="908"/>
      <c r="VZQ129" s="908"/>
      <c r="VZR129" s="908"/>
      <c r="VZS129" s="908"/>
      <c r="VZT129" s="908"/>
      <c r="VZU129" s="908"/>
      <c r="VZV129" s="908"/>
      <c r="VZW129" s="908"/>
      <c r="VZX129" s="908"/>
      <c r="VZY129" s="908"/>
      <c r="VZZ129" s="908"/>
      <c r="WAA129" s="908"/>
      <c r="WAB129" s="908"/>
      <c r="WAC129" s="908"/>
      <c r="WAD129" s="908"/>
      <c r="WAE129" s="908"/>
      <c r="WAF129" s="908"/>
      <c r="WAG129" s="908"/>
      <c r="WAH129" s="908"/>
      <c r="WAI129" s="908"/>
      <c r="WAJ129" s="908"/>
      <c r="WAK129" s="908"/>
      <c r="WAL129" s="908"/>
      <c r="WAM129" s="908"/>
      <c r="WAN129" s="908"/>
      <c r="WAO129" s="908"/>
      <c r="WAP129" s="908"/>
      <c r="WAQ129" s="908"/>
      <c r="WAR129" s="908"/>
      <c r="WAS129" s="908"/>
      <c r="WAT129" s="908"/>
      <c r="WAU129" s="908"/>
      <c r="WAV129" s="908"/>
      <c r="WAW129" s="908"/>
      <c r="WAX129" s="908"/>
      <c r="WAY129" s="908"/>
      <c r="WAZ129" s="908"/>
      <c r="WBA129" s="908"/>
      <c r="WBB129" s="908"/>
      <c r="WBC129" s="908"/>
      <c r="WBD129" s="908"/>
      <c r="WBE129" s="908"/>
      <c r="WBF129" s="908"/>
      <c r="WBG129" s="908"/>
      <c r="WBH129" s="908"/>
      <c r="WBI129" s="908"/>
      <c r="WBJ129" s="908"/>
      <c r="WBK129" s="908"/>
      <c r="WBL129" s="908"/>
      <c r="WBM129" s="908"/>
      <c r="WBN129" s="908"/>
      <c r="WBO129" s="908"/>
      <c r="WBP129" s="908"/>
      <c r="WBQ129" s="908"/>
      <c r="WBR129" s="908"/>
      <c r="WBS129" s="908"/>
      <c r="WBT129" s="908"/>
      <c r="WBU129" s="908"/>
      <c r="WBV129" s="908"/>
      <c r="WBW129" s="908"/>
      <c r="WBX129" s="908"/>
      <c r="WBY129" s="908"/>
      <c r="WBZ129" s="908"/>
      <c r="WCA129" s="908"/>
      <c r="WCB129" s="908"/>
      <c r="WCC129" s="908"/>
      <c r="WCD129" s="908"/>
      <c r="WCE129" s="908"/>
      <c r="WCF129" s="908"/>
      <c r="WCG129" s="908"/>
      <c r="WCH129" s="908"/>
      <c r="WCI129" s="908"/>
      <c r="WCJ129" s="908"/>
      <c r="WCK129" s="908"/>
      <c r="WCL129" s="908"/>
      <c r="WCM129" s="908"/>
      <c r="WCN129" s="908"/>
      <c r="WCO129" s="908"/>
      <c r="WCP129" s="908"/>
      <c r="WCQ129" s="908"/>
      <c r="WCR129" s="908"/>
      <c r="WCS129" s="908"/>
      <c r="WCT129" s="908"/>
      <c r="WCU129" s="908"/>
      <c r="WCV129" s="908"/>
      <c r="WCW129" s="908"/>
      <c r="WCX129" s="908"/>
      <c r="WCY129" s="908"/>
      <c r="WCZ129" s="908"/>
      <c r="WDA129" s="908"/>
      <c r="WDB129" s="908"/>
      <c r="WDC129" s="908"/>
      <c r="WDD129" s="908"/>
      <c r="WDE129" s="908"/>
      <c r="WDF129" s="908"/>
      <c r="WDG129" s="908"/>
      <c r="WDH129" s="908"/>
      <c r="WDI129" s="908"/>
      <c r="WDJ129" s="908"/>
      <c r="WDK129" s="908"/>
      <c r="WDL129" s="908"/>
      <c r="WDM129" s="908"/>
      <c r="WDN129" s="908"/>
      <c r="WDO129" s="908"/>
      <c r="WDP129" s="908"/>
      <c r="WDQ129" s="908"/>
      <c r="WDR129" s="908"/>
      <c r="WDS129" s="908"/>
      <c r="WDT129" s="908"/>
      <c r="WDU129" s="908"/>
      <c r="WDV129" s="908"/>
      <c r="WDW129" s="908"/>
      <c r="WDX129" s="908"/>
      <c r="WDY129" s="908"/>
      <c r="WDZ129" s="908"/>
      <c r="WEA129" s="908"/>
      <c r="WEB129" s="908"/>
      <c r="WEC129" s="908"/>
      <c r="WED129" s="908"/>
      <c r="WEE129" s="908"/>
      <c r="WEF129" s="908"/>
      <c r="WEG129" s="908"/>
      <c r="WEH129" s="908"/>
      <c r="WEI129" s="908"/>
      <c r="WEJ129" s="908"/>
      <c r="WEK129" s="908"/>
      <c r="WEL129" s="908"/>
      <c r="WEM129" s="908"/>
      <c r="WEN129" s="908"/>
      <c r="WEO129" s="908"/>
      <c r="WEP129" s="908"/>
      <c r="WEQ129" s="908"/>
      <c r="WER129" s="908"/>
      <c r="WES129" s="908"/>
      <c r="WET129" s="908"/>
      <c r="WEU129" s="908"/>
      <c r="WEV129" s="908"/>
      <c r="WEW129" s="908"/>
      <c r="WEX129" s="908"/>
      <c r="WEY129" s="908"/>
      <c r="WEZ129" s="908"/>
      <c r="WFA129" s="908"/>
      <c r="WFB129" s="908"/>
      <c r="WFC129" s="908"/>
      <c r="WFD129" s="908"/>
      <c r="WFE129" s="908"/>
      <c r="WFF129" s="908"/>
      <c r="WFG129" s="908"/>
      <c r="WFH129" s="908"/>
      <c r="WFI129" s="908"/>
      <c r="WFJ129" s="908"/>
      <c r="WFK129" s="908"/>
      <c r="WFL129" s="908"/>
      <c r="WFM129" s="908"/>
      <c r="WFN129" s="908"/>
      <c r="WFO129" s="908"/>
      <c r="WFP129" s="908"/>
      <c r="WFQ129" s="908"/>
      <c r="WFR129" s="908"/>
      <c r="WFS129" s="908"/>
      <c r="WFT129" s="908"/>
      <c r="WFU129" s="908"/>
      <c r="WFV129" s="908"/>
      <c r="WFW129" s="908"/>
      <c r="WFX129" s="908"/>
      <c r="WFY129" s="908"/>
      <c r="WFZ129" s="908"/>
      <c r="WGA129" s="908"/>
      <c r="WGB129" s="908"/>
      <c r="WGC129" s="908"/>
      <c r="WGD129" s="908"/>
      <c r="WGE129" s="908"/>
      <c r="WGF129" s="908"/>
      <c r="WGG129" s="908"/>
      <c r="WGH129" s="908"/>
      <c r="WGI129" s="908"/>
      <c r="WGJ129" s="908"/>
      <c r="WGK129" s="908"/>
      <c r="WGL129" s="908"/>
      <c r="WGM129" s="908"/>
      <c r="WGN129" s="908"/>
      <c r="WGO129" s="908"/>
      <c r="WGP129" s="908"/>
      <c r="WGQ129" s="908"/>
      <c r="WGR129" s="908"/>
      <c r="WGS129" s="908"/>
      <c r="WGT129" s="908"/>
      <c r="WGU129" s="908"/>
      <c r="WGV129" s="908"/>
      <c r="WGW129" s="908"/>
      <c r="WGX129" s="908"/>
      <c r="WGY129" s="908"/>
      <c r="WGZ129" s="908"/>
      <c r="WHA129" s="908"/>
      <c r="WHB129" s="908"/>
      <c r="WHC129" s="908"/>
      <c r="WHD129" s="908"/>
      <c r="WHE129" s="908"/>
      <c r="WHF129" s="908"/>
      <c r="WHG129" s="908"/>
      <c r="WHH129" s="908"/>
      <c r="WHI129" s="908"/>
      <c r="WHJ129" s="908"/>
      <c r="WHK129" s="908"/>
      <c r="WHL129" s="908"/>
      <c r="WHM129" s="908"/>
      <c r="WHN129" s="908"/>
      <c r="WHO129" s="908"/>
      <c r="WHP129" s="908"/>
      <c r="WHQ129" s="908"/>
      <c r="WHR129" s="908"/>
      <c r="WHS129" s="908"/>
      <c r="WHT129" s="908"/>
      <c r="WHU129" s="908"/>
      <c r="WHV129" s="908"/>
      <c r="WHW129" s="908"/>
      <c r="WHX129" s="908"/>
      <c r="WHY129" s="908"/>
      <c r="WHZ129" s="908"/>
      <c r="WIA129" s="908"/>
      <c r="WIB129" s="908"/>
      <c r="WIC129" s="908"/>
      <c r="WID129" s="908"/>
      <c r="WIE129" s="908"/>
      <c r="WIF129" s="908"/>
      <c r="WIG129" s="908"/>
      <c r="WIH129" s="908"/>
      <c r="WII129" s="908"/>
      <c r="WIJ129" s="908"/>
      <c r="WIK129" s="908"/>
      <c r="WIL129" s="908"/>
      <c r="WIM129" s="908"/>
      <c r="WIN129" s="908"/>
      <c r="WIO129" s="908"/>
      <c r="WIP129" s="908"/>
      <c r="WIQ129" s="908"/>
      <c r="WIR129" s="908"/>
      <c r="WIS129" s="908"/>
      <c r="WIT129" s="908"/>
      <c r="WIU129" s="908"/>
      <c r="WIV129" s="908"/>
      <c r="WIW129" s="908"/>
      <c r="WIX129" s="908"/>
      <c r="WIY129" s="908"/>
      <c r="WIZ129" s="908"/>
      <c r="WJA129" s="908"/>
      <c r="WJB129" s="908"/>
      <c r="WJC129" s="908"/>
      <c r="WJD129" s="908"/>
      <c r="WJE129" s="908"/>
      <c r="WJF129" s="908"/>
      <c r="WJG129" s="908"/>
      <c r="WJH129" s="908"/>
      <c r="WJI129" s="908"/>
      <c r="WJJ129" s="908"/>
      <c r="WJK129" s="908"/>
      <c r="WJL129" s="908"/>
      <c r="WJM129" s="908"/>
      <c r="WJN129" s="908"/>
      <c r="WJO129" s="908"/>
      <c r="WJP129" s="908"/>
      <c r="WJQ129" s="908"/>
      <c r="WJR129" s="908"/>
      <c r="WJS129" s="908"/>
      <c r="WJT129" s="908"/>
      <c r="WJU129" s="908"/>
      <c r="WJV129" s="908"/>
      <c r="WJW129" s="908"/>
      <c r="WJX129" s="908"/>
      <c r="WJY129" s="908"/>
      <c r="WJZ129" s="908"/>
      <c r="WKA129" s="908"/>
      <c r="WKB129" s="908"/>
      <c r="WKC129" s="908"/>
      <c r="WKD129" s="908"/>
      <c r="WKE129" s="908"/>
      <c r="WKF129" s="908"/>
      <c r="WKG129" s="908"/>
      <c r="WKH129" s="908"/>
      <c r="WKI129" s="908"/>
      <c r="WKJ129" s="908"/>
      <c r="WKK129" s="908"/>
      <c r="WKL129" s="908"/>
      <c r="WKM129" s="908"/>
      <c r="WKN129" s="908"/>
      <c r="WKO129" s="908"/>
      <c r="WKP129" s="908"/>
      <c r="WKQ129" s="908"/>
      <c r="WKR129" s="908"/>
      <c r="WKS129" s="908"/>
      <c r="WKT129" s="908"/>
      <c r="WKU129" s="908"/>
      <c r="WKV129" s="908"/>
      <c r="WKW129" s="908"/>
      <c r="WKX129" s="908"/>
      <c r="WKY129" s="908"/>
      <c r="WKZ129" s="908"/>
      <c r="WLA129" s="908"/>
      <c r="WLB129" s="908"/>
      <c r="WLC129" s="908"/>
      <c r="WLD129" s="908"/>
      <c r="WLE129" s="908"/>
      <c r="WLF129" s="908"/>
      <c r="WLG129" s="908"/>
      <c r="WLH129" s="908"/>
      <c r="WLI129" s="908"/>
      <c r="WLJ129" s="908"/>
      <c r="WLK129" s="908"/>
      <c r="WLL129" s="908"/>
      <c r="WLM129" s="908"/>
      <c r="WLN129" s="908"/>
      <c r="WLO129" s="908"/>
      <c r="WLP129" s="908"/>
      <c r="WLQ129" s="908"/>
      <c r="WLR129" s="908"/>
      <c r="WLS129" s="908"/>
      <c r="WLT129" s="908"/>
      <c r="WLU129" s="908"/>
      <c r="WLV129" s="908"/>
      <c r="WLW129" s="908"/>
      <c r="WLX129" s="908"/>
      <c r="WLY129" s="908"/>
      <c r="WLZ129" s="908"/>
      <c r="WMA129" s="908"/>
      <c r="WMB129" s="908"/>
      <c r="WMC129" s="908"/>
      <c r="WMD129" s="908"/>
      <c r="WME129" s="908"/>
      <c r="WMF129" s="908"/>
      <c r="WMG129" s="908"/>
      <c r="WMH129" s="908"/>
      <c r="WMI129" s="908"/>
      <c r="WMJ129" s="908"/>
      <c r="WMK129" s="908"/>
      <c r="WML129" s="908"/>
      <c r="WMM129" s="908"/>
      <c r="WMN129" s="908"/>
      <c r="WMO129" s="908"/>
      <c r="WMP129" s="908"/>
      <c r="WMQ129" s="908"/>
      <c r="WMR129" s="908"/>
      <c r="WMS129" s="908"/>
      <c r="WMT129" s="908"/>
      <c r="WMU129" s="908"/>
      <c r="WMV129" s="908"/>
      <c r="WMW129" s="908"/>
      <c r="WMX129" s="908"/>
      <c r="WMY129" s="908"/>
      <c r="WMZ129" s="908"/>
      <c r="WNA129" s="908"/>
      <c r="WNB129" s="908"/>
      <c r="WNC129" s="908"/>
      <c r="WND129" s="908"/>
      <c r="WNE129" s="908"/>
      <c r="WNF129" s="908"/>
      <c r="WNG129" s="908"/>
      <c r="WNH129" s="908"/>
      <c r="WNI129" s="908"/>
      <c r="WNJ129" s="908"/>
      <c r="WNK129" s="908"/>
      <c r="WNL129" s="908"/>
      <c r="WNM129" s="908"/>
      <c r="WNN129" s="908"/>
      <c r="WNO129" s="908"/>
      <c r="WNP129" s="908"/>
      <c r="WNQ129" s="908"/>
      <c r="WNR129" s="908"/>
      <c r="WNS129" s="908"/>
      <c r="WNT129" s="908"/>
      <c r="WNU129" s="908"/>
      <c r="WNV129" s="908"/>
      <c r="WNW129" s="908"/>
      <c r="WNX129" s="908"/>
      <c r="WNY129" s="908"/>
      <c r="WNZ129" s="908"/>
      <c r="WOA129" s="908"/>
      <c r="WOB129" s="908"/>
      <c r="WOC129" s="908"/>
      <c r="WOD129" s="908"/>
      <c r="WOE129" s="908"/>
      <c r="WOF129" s="908"/>
      <c r="WOG129" s="908"/>
      <c r="WOH129" s="908"/>
      <c r="WOI129" s="908"/>
      <c r="WOJ129" s="908"/>
      <c r="WOK129" s="908"/>
      <c r="WOL129" s="908"/>
      <c r="WOM129" s="908"/>
      <c r="WON129" s="908"/>
      <c r="WOO129" s="908"/>
      <c r="WOP129" s="908"/>
      <c r="WOQ129" s="908"/>
      <c r="WOR129" s="908"/>
      <c r="WOS129" s="908"/>
      <c r="WOT129" s="908"/>
      <c r="WOU129" s="908"/>
      <c r="WOV129" s="908"/>
      <c r="WOW129" s="908"/>
      <c r="WOX129" s="908"/>
      <c r="WOY129" s="908"/>
      <c r="WOZ129" s="908"/>
      <c r="WPA129" s="908"/>
      <c r="WPB129" s="908"/>
      <c r="WPC129" s="908"/>
      <c r="WPD129" s="908"/>
      <c r="WPE129" s="908"/>
      <c r="WPF129" s="908"/>
      <c r="WPG129" s="908"/>
      <c r="WPH129" s="908"/>
      <c r="WPI129" s="908"/>
      <c r="WPJ129" s="908"/>
      <c r="WPK129" s="908"/>
      <c r="WPL129" s="908"/>
      <c r="WPM129" s="908"/>
      <c r="WPN129" s="908"/>
      <c r="WPO129" s="908"/>
      <c r="WPP129" s="908"/>
      <c r="WPQ129" s="908"/>
      <c r="WPR129" s="908"/>
      <c r="WPS129" s="908"/>
      <c r="WPT129" s="908"/>
      <c r="WPU129" s="908"/>
      <c r="WPV129" s="908"/>
      <c r="WPW129" s="908"/>
      <c r="WPX129" s="908"/>
      <c r="WPY129" s="908"/>
      <c r="WPZ129" s="908"/>
      <c r="WQA129" s="908"/>
      <c r="WQB129" s="908"/>
      <c r="WQC129" s="908"/>
      <c r="WQD129" s="908"/>
      <c r="WQE129" s="908"/>
      <c r="WQF129" s="908"/>
      <c r="WQG129" s="908"/>
      <c r="WQH129" s="908"/>
      <c r="WQI129" s="908"/>
      <c r="WQJ129" s="908"/>
      <c r="WQK129" s="908"/>
      <c r="WQL129" s="908"/>
      <c r="WQM129" s="908"/>
      <c r="WQN129" s="908"/>
      <c r="WQO129" s="908"/>
      <c r="WQP129" s="908"/>
      <c r="WQQ129" s="908"/>
      <c r="WQR129" s="908"/>
      <c r="WQS129" s="908"/>
      <c r="WQT129" s="908"/>
      <c r="WQU129" s="908"/>
      <c r="WQV129" s="908"/>
      <c r="WQW129" s="908"/>
      <c r="WQX129" s="908"/>
      <c r="WQY129" s="908"/>
      <c r="WQZ129" s="908"/>
      <c r="WRA129" s="908"/>
      <c r="WRB129" s="908"/>
      <c r="WRC129" s="908"/>
      <c r="WRD129" s="908"/>
      <c r="WRE129" s="908"/>
      <c r="WRF129" s="908"/>
      <c r="WRG129" s="908"/>
      <c r="WRH129" s="908"/>
      <c r="WRI129" s="908"/>
      <c r="WRJ129" s="908"/>
      <c r="WRK129" s="908"/>
      <c r="WRL129" s="908"/>
      <c r="WRM129" s="908"/>
      <c r="WRN129" s="908"/>
      <c r="WRO129" s="908"/>
      <c r="WRP129" s="908"/>
      <c r="WRQ129" s="908"/>
      <c r="WRR129" s="908"/>
      <c r="WRS129" s="908"/>
      <c r="WRT129" s="908"/>
      <c r="WRU129" s="908"/>
      <c r="WRV129" s="908"/>
      <c r="WRW129" s="908"/>
      <c r="WRX129" s="908"/>
      <c r="WRY129" s="908"/>
      <c r="WRZ129" s="908"/>
      <c r="WSA129" s="908"/>
      <c r="WSB129" s="908"/>
      <c r="WSC129" s="908"/>
      <c r="WSD129" s="908"/>
      <c r="WSE129" s="908"/>
      <c r="WSF129" s="908"/>
      <c r="WSG129" s="908"/>
      <c r="WSH129" s="908"/>
      <c r="WSI129" s="908"/>
      <c r="WSJ129" s="908"/>
      <c r="WSK129" s="908"/>
      <c r="WSL129" s="908"/>
      <c r="WSM129" s="908"/>
      <c r="WSN129" s="908"/>
      <c r="WSO129" s="908"/>
      <c r="WSP129" s="908"/>
      <c r="WSQ129" s="908"/>
      <c r="WSR129" s="908"/>
      <c r="WSS129" s="908"/>
      <c r="WST129" s="908"/>
      <c r="WSU129" s="908"/>
      <c r="WSV129" s="908"/>
      <c r="WSW129" s="908"/>
      <c r="WSX129" s="908"/>
      <c r="WSY129" s="908"/>
      <c r="WSZ129" s="908"/>
      <c r="WTA129" s="908"/>
      <c r="WTB129" s="908"/>
      <c r="WTC129" s="908"/>
      <c r="WTD129" s="908"/>
      <c r="WTE129" s="908"/>
      <c r="WTF129" s="908"/>
      <c r="WTG129" s="908"/>
      <c r="WTH129" s="908"/>
      <c r="WTI129" s="908"/>
      <c r="WTJ129" s="908"/>
      <c r="WTK129" s="908"/>
      <c r="WTL129" s="908"/>
      <c r="WTM129" s="908"/>
      <c r="WTN129" s="908"/>
      <c r="WTO129" s="908"/>
      <c r="WTP129" s="908"/>
      <c r="WTQ129" s="908"/>
      <c r="WTR129" s="908"/>
      <c r="WTS129" s="908"/>
      <c r="WTT129" s="908"/>
      <c r="WTU129" s="908"/>
      <c r="WTV129" s="908"/>
      <c r="WTW129" s="908"/>
      <c r="WTX129" s="908"/>
      <c r="WTY129" s="908"/>
      <c r="WTZ129" s="908"/>
      <c r="WUA129" s="908"/>
      <c r="WUB129" s="908"/>
      <c r="WUC129" s="908"/>
      <c r="WUD129" s="908"/>
      <c r="WUE129" s="908"/>
      <c r="WUF129" s="908"/>
      <c r="WUG129" s="908"/>
      <c r="WUH129" s="908"/>
      <c r="WUI129" s="908"/>
      <c r="WUJ129" s="908"/>
      <c r="WUK129" s="908"/>
      <c r="WUL129" s="908"/>
      <c r="WUM129" s="908"/>
      <c r="WUN129" s="908"/>
      <c r="WUO129" s="908"/>
      <c r="WUP129" s="908"/>
      <c r="WUQ129" s="908"/>
      <c r="WUR129" s="908"/>
      <c r="WUS129" s="908"/>
      <c r="WUT129" s="908"/>
      <c r="WUU129" s="908"/>
      <c r="WUV129" s="908"/>
      <c r="WUW129" s="908"/>
      <c r="WUX129" s="908"/>
      <c r="WUY129" s="908"/>
      <c r="WUZ129" s="908"/>
      <c r="WVA129" s="908"/>
      <c r="WVB129" s="908"/>
      <c r="WVC129" s="908"/>
      <c r="WVD129" s="908"/>
      <c r="WVE129" s="908"/>
      <c r="WVF129" s="908"/>
      <c r="WVG129" s="908"/>
      <c r="WVH129" s="908"/>
      <c r="WVI129" s="908"/>
      <c r="WVJ129" s="908"/>
      <c r="WVK129" s="908"/>
      <c r="WVL129" s="908"/>
      <c r="WVM129" s="908"/>
      <c r="WVN129" s="908"/>
      <c r="WVO129" s="908"/>
      <c r="WVP129" s="908"/>
      <c r="WVQ129" s="908"/>
      <c r="WVR129" s="908"/>
      <c r="WVS129" s="908"/>
      <c r="WVT129" s="908"/>
      <c r="WVU129" s="908"/>
      <c r="WVV129" s="908"/>
      <c r="WVW129" s="908"/>
      <c r="WVX129" s="908"/>
      <c r="WVY129" s="908"/>
      <c r="WVZ129" s="908"/>
      <c r="WWA129" s="908"/>
      <c r="WWB129" s="908"/>
      <c r="WWC129" s="908"/>
    </row>
    <row r="130" spans="1:16149" s="921" customFormat="1" ht="24.95" customHeight="1">
      <c r="A130" s="899" t="s">
        <v>119</v>
      </c>
      <c r="B130" s="736" t="s">
        <v>1762</v>
      </c>
      <c r="C130" s="743" t="s">
        <v>116</v>
      </c>
      <c r="D130" s="738">
        <v>21862</v>
      </c>
      <c r="E130" s="738">
        <v>38178</v>
      </c>
      <c r="F130" s="915">
        <f t="shared" ca="1" si="16"/>
        <v>15.587917536149165</v>
      </c>
      <c r="G130" s="916">
        <f t="shared" si="12"/>
        <v>43777</v>
      </c>
      <c r="H130" s="917">
        <f>25545</f>
        <v>25545</v>
      </c>
      <c r="I130" s="741" t="s">
        <v>231</v>
      </c>
      <c r="J130" s="741" t="s">
        <v>231</v>
      </c>
      <c r="K130" s="924">
        <v>2</v>
      </c>
      <c r="L130" s="443">
        <f t="shared" si="20"/>
        <v>15</v>
      </c>
      <c r="M130" s="443">
        <f t="shared" si="20"/>
        <v>15</v>
      </c>
      <c r="N130" s="902"/>
      <c r="O130" s="902"/>
      <c r="P130" s="903">
        <f t="shared" si="17"/>
        <v>36932.475644999999</v>
      </c>
      <c r="Q130" s="443">
        <f t="shared" si="14"/>
        <v>15</v>
      </c>
      <c r="R130" s="904">
        <v>20</v>
      </c>
      <c r="S130" s="904">
        <v>35</v>
      </c>
      <c r="T130" s="904">
        <f t="shared" si="21"/>
        <v>15</v>
      </c>
      <c r="U130" s="903">
        <f t="shared" si="15"/>
        <v>383175</v>
      </c>
      <c r="V130" s="918"/>
      <c r="W130" s="919"/>
      <c r="X130" s="920"/>
      <c r="Y130" s="908"/>
      <c r="Z130" s="908"/>
      <c r="AA130" s="908"/>
      <c r="AB130" s="908"/>
      <c r="AC130" s="908"/>
      <c r="AD130" s="908"/>
      <c r="AE130" s="908"/>
      <c r="AF130" s="908"/>
      <c r="AG130" s="908"/>
      <c r="AH130" s="908"/>
      <c r="AI130" s="908"/>
      <c r="AJ130" s="908"/>
      <c r="AK130" s="908"/>
      <c r="AL130" s="908"/>
      <c r="AM130" s="908"/>
      <c r="AN130" s="908"/>
      <c r="AO130" s="908"/>
      <c r="AP130" s="908"/>
      <c r="AQ130" s="908"/>
      <c r="AR130" s="908"/>
      <c r="AS130" s="908"/>
      <c r="AT130" s="908"/>
      <c r="AU130" s="908"/>
      <c r="AV130" s="908"/>
      <c r="AW130" s="908"/>
      <c r="AX130" s="908"/>
      <c r="AY130" s="908"/>
      <c r="AZ130" s="908"/>
      <c r="BA130" s="908"/>
      <c r="BB130" s="908"/>
      <c r="BC130" s="908"/>
      <c r="BD130" s="908"/>
      <c r="BE130" s="908"/>
      <c r="BF130" s="908"/>
      <c r="BG130" s="908"/>
      <c r="BH130" s="908"/>
      <c r="BI130" s="908"/>
      <c r="BJ130" s="908"/>
      <c r="BK130" s="908"/>
      <c r="BL130" s="908"/>
      <c r="BM130" s="908"/>
      <c r="BN130" s="908"/>
      <c r="BO130" s="908"/>
      <c r="BP130" s="908"/>
      <c r="BQ130" s="908"/>
      <c r="BR130" s="908"/>
      <c r="BS130" s="908"/>
      <c r="BT130" s="908"/>
      <c r="BU130" s="908"/>
      <c r="BV130" s="908"/>
      <c r="BW130" s="908"/>
      <c r="BX130" s="908"/>
      <c r="BY130" s="908"/>
      <c r="BZ130" s="908"/>
      <c r="CA130" s="908"/>
      <c r="CB130" s="908"/>
      <c r="CC130" s="908"/>
      <c r="CD130" s="908"/>
      <c r="CE130" s="908"/>
      <c r="CF130" s="908"/>
      <c r="CG130" s="908"/>
      <c r="CH130" s="908"/>
      <c r="CI130" s="908"/>
      <c r="CJ130" s="908"/>
      <c r="CK130" s="908"/>
      <c r="CL130" s="908"/>
      <c r="CM130" s="908"/>
      <c r="CN130" s="908"/>
      <c r="CO130" s="908"/>
      <c r="CP130" s="908"/>
      <c r="CQ130" s="908"/>
      <c r="CR130" s="908"/>
      <c r="CS130" s="908"/>
      <c r="CT130" s="908"/>
      <c r="CU130" s="908"/>
      <c r="CV130" s="908"/>
      <c r="CW130" s="908"/>
      <c r="CX130" s="908"/>
      <c r="CY130" s="908"/>
      <c r="CZ130" s="908"/>
      <c r="DA130" s="908"/>
      <c r="DB130" s="908"/>
      <c r="DC130" s="908"/>
      <c r="DD130" s="908"/>
      <c r="DE130" s="908"/>
      <c r="DF130" s="908"/>
      <c r="DG130" s="908"/>
      <c r="DH130" s="908"/>
      <c r="DI130" s="908"/>
      <c r="DJ130" s="908"/>
      <c r="DK130" s="908"/>
      <c r="DL130" s="908"/>
      <c r="DM130" s="908"/>
      <c r="DN130" s="908"/>
      <c r="DO130" s="908"/>
      <c r="DP130" s="908"/>
      <c r="DQ130" s="908"/>
      <c r="DR130" s="908"/>
      <c r="DS130" s="908"/>
      <c r="DT130" s="908"/>
      <c r="DU130" s="908"/>
      <c r="DV130" s="908"/>
      <c r="DW130" s="908"/>
      <c r="DX130" s="908"/>
      <c r="DY130" s="908"/>
      <c r="DZ130" s="908"/>
      <c r="EA130" s="908"/>
      <c r="EB130" s="908"/>
      <c r="EC130" s="908"/>
      <c r="ED130" s="908"/>
      <c r="EE130" s="908"/>
      <c r="EF130" s="908"/>
      <c r="EG130" s="908"/>
      <c r="EH130" s="908"/>
      <c r="EI130" s="908"/>
      <c r="EJ130" s="908"/>
      <c r="EK130" s="908"/>
      <c r="EL130" s="908"/>
      <c r="EM130" s="908"/>
      <c r="EN130" s="908"/>
      <c r="EO130" s="908"/>
      <c r="EP130" s="908"/>
      <c r="EQ130" s="908"/>
      <c r="ER130" s="908"/>
      <c r="ES130" s="908"/>
      <c r="ET130" s="908"/>
      <c r="EU130" s="908"/>
      <c r="EV130" s="908"/>
      <c r="EW130" s="908"/>
      <c r="EX130" s="908"/>
      <c r="EY130" s="908"/>
      <c r="EZ130" s="908"/>
      <c r="FA130" s="908"/>
      <c r="FB130" s="908"/>
      <c r="FC130" s="908"/>
      <c r="FD130" s="908"/>
      <c r="FE130" s="908"/>
      <c r="FF130" s="908"/>
      <c r="FG130" s="908"/>
      <c r="FH130" s="908"/>
      <c r="FI130" s="908"/>
      <c r="FJ130" s="908"/>
      <c r="FK130" s="908"/>
      <c r="FL130" s="908"/>
      <c r="FM130" s="908"/>
      <c r="FN130" s="908"/>
      <c r="FO130" s="908"/>
      <c r="FP130" s="908"/>
      <c r="FQ130" s="908"/>
      <c r="FR130" s="908"/>
      <c r="FS130" s="908"/>
      <c r="FT130" s="908"/>
      <c r="FU130" s="908"/>
      <c r="FV130" s="908"/>
      <c r="FW130" s="908"/>
      <c r="FX130" s="908"/>
      <c r="FY130" s="908"/>
      <c r="FZ130" s="908"/>
      <c r="GA130" s="908"/>
      <c r="GB130" s="908"/>
      <c r="GC130" s="908"/>
      <c r="GD130" s="908"/>
      <c r="GE130" s="908"/>
      <c r="GF130" s="908"/>
      <c r="GG130" s="908"/>
      <c r="GH130" s="908"/>
      <c r="GI130" s="908"/>
      <c r="GJ130" s="908"/>
      <c r="GK130" s="908"/>
      <c r="GL130" s="908"/>
      <c r="GM130" s="908"/>
      <c r="GN130" s="908"/>
      <c r="GO130" s="908"/>
      <c r="GP130" s="908"/>
      <c r="GQ130" s="908"/>
      <c r="GR130" s="908"/>
      <c r="GS130" s="908"/>
      <c r="GT130" s="908"/>
      <c r="GU130" s="908"/>
      <c r="GV130" s="908"/>
      <c r="GW130" s="908"/>
      <c r="GX130" s="908"/>
      <c r="GY130" s="908"/>
      <c r="GZ130" s="908"/>
      <c r="HA130" s="908"/>
      <c r="HB130" s="908"/>
      <c r="HC130" s="908"/>
      <c r="HD130" s="908"/>
      <c r="HE130" s="908"/>
      <c r="HF130" s="908"/>
      <c r="HG130" s="908"/>
      <c r="HH130" s="908"/>
      <c r="HI130" s="908"/>
      <c r="HJ130" s="908"/>
      <c r="HK130" s="908"/>
      <c r="HL130" s="908"/>
      <c r="HM130" s="908"/>
      <c r="HN130" s="908"/>
      <c r="HO130" s="908"/>
      <c r="HP130" s="908"/>
      <c r="HQ130" s="908"/>
      <c r="HR130" s="908"/>
      <c r="HS130" s="908"/>
      <c r="HT130" s="908"/>
      <c r="HU130" s="908"/>
      <c r="HV130" s="908"/>
      <c r="HW130" s="908"/>
      <c r="HX130" s="908"/>
      <c r="HY130" s="908"/>
      <c r="HZ130" s="908"/>
      <c r="IA130" s="908"/>
      <c r="IB130" s="908"/>
      <c r="IC130" s="908"/>
      <c r="ID130" s="908"/>
      <c r="IE130" s="908"/>
      <c r="IF130" s="908"/>
      <c r="IG130" s="908"/>
      <c r="IH130" s="908"/>
      <c r="II130" s="908"/>
      <c r="IJ130" s="908"/>
      <c r="IK130" s="908"/>
      <c r="IL130" s="908"/>
      <c r="IM130" s="908"/>
      <c r="IN130" s="908"/>
      <c r="IO130" s="908"/>
      <c r="IP130" s="908"/>
      <c r="IQ130" s="908"/>
      <c r="IR130" s="908"/>
      <c r="IS130" s="908"/>
      <c r="IT130" s="908"/>
      <c r="IU130" s="908"/>
      <c r="IV130" s="908"/>
      <c r="IW130" s="908"/>
      <c r="IX130" s="908"/>
      <c r="IY130" s="908"/>
      <c r="IZ130" s="908"/>
      <c r="JA130" s="908"/>
      <c r="JB130" s="908"/>
      <c r="JC130" s="908"/>
      <c r="JD130" s="908"/>
      <c r="JE130" s="908"/>
      <c r="JF130" s="908"/>
      <c r="JG130" s="908"/>
      <c r="JH130" s="908"/>
      <c r="JI130" s="908"/>
      <c r="JJ130" s="908"/>
      <c r="JK130" s="908"/>
      <c r="JL130" s="908"/>
      <c r="JM130" s="908"/>
      <c r="JN130" s="908"/>
      <c r="JO130" s="908"/>
      <c r="JP130" s="908"/>
      <c r="JQ130" s="908"/>
      <c r="JR130" s="908"/>
      <c r="JS130" s="908"/>
      <c r="JT130" s="908"/>
      <c r="JU130" s="908"/>
      <c r="JV130" s="908"/>
      <c r="JW130" s="908"/>
      <c r="JX130" s="908"/>
      <c r="JY130" s="908"/>
      <c r="JZ130" s="908"/>
      <c r="KA130" s="908"/>
      <c r="KB130" s="908"/>
      <c r="KC130" s="908"/>
      <c r="KD130" s="908"/>
      <c r="KE130" s="908"/>
      <c r="KF130" s="908"/>
      <c r="KG130" s="908"/>
      <c r="KH130" s="908"/>
      <c r="KI130" s="908"/>
      <c r="KJ130" s="908"/>
      <c r="KK130" s="908"/>
      <c r="KL130" s="908"/>
      <c r="KM130" s="908"/>
      <c r="KN130" s="908"/>
      <c r="KO130" s="908"/>
      <c r="KP130" s="908"/>
      <c r="KQ130" s="908"/>
      <c r="KR130" s="908"/>
      <c r="KS130" s="908"/>
      <c r="KT130" s="908"/>
      <c r="KU130" s="908"/>
      <c r="KV130" s="908"/>
      <c r="KW130" s="908"/>
      <c r="KX130" s="908"/>
      <c r="KY130" s="908"/>
      <c r="KZ130" s="908"/>
      <c r="LA130" s="908"/>
      <c r="LB130" s="908"/>
      <c r="LC130" s="908"/>
      <c r="LD130" s="908"/>
      <c r="LE130" s="908"/>
      <c r="LF130" s="908"/>
      <c r="LG130" s="908"/>
      <c r="LH130" s="908"/>
      <c r="LI130" s="908"/>
      <c r="LJ130" s="908"/>
      <c r="LK130" s="908"/>
      <c r="LL130" s="908"/>
      <c r="LM130" s="908"/>
      <c r="LN130" s="908"/>
      <c r="LO130" s="908"/>
      <c r="LP130" s="908"/>
      <c r="LQ130" s="908"/>
      <c r="LR130" s="908"/>
      <c r="LS130" s="908"/>
      <c r="LT130" s="908"/>
      <c r="LU130" s="908"/>
      <c r="LV130" s="908"/>
      <c r="LW130" s="908"/>
      <c r="LX130" s="908"/>
      <c r="LY130" s="908"/>
      <c r="LZ130" s="908"/>
      <c r="MA130" s="908"/>
      <c r="MB130" s="908"/>
      <c r="MC130" s="908"/>
      <c r="MD130" s="908"/>
      <c r="ME130" s="908"/>
      <c r="MF130" s="908"/>
      <c r="MG130" s="908"/>
      <c r="MH130" s="908"/>
      <c r="MI130" s="908"/>
      <c r="MJ130" s="908"/>
      <c r="MK130" s="908"/>
      <c r="ML130" s="908"/>
      <c r="MM130" s="908"/>
      <c r="MN130" s="908"/>
      <c r="MO130" s="908"/>
      <c r="MP130" s="908"/>
      <c r="MQ130" s="908"/>
      <c r="MR130" s="908"/>
      <c r="MS130" s="908"/>
      <c r="MT130" s="908"/>
      <c r="MU130" s="908"/>
      <c r="MV130" s="908"/>
      <c r="MW130" s="908"/>
      <c r="MX130" s="908"/>
      <c r="MY130" s="908"/>
      <c r="MZ130" s="908"/>
      <c r="NA130" s="908"/>
      <c r="NB130" s="908"/>
      <c r="NC130" s="908"/>
      <c r="ND130" s="908"/>
      <c r="NE130" s="908"/>
      <c r="NF130" s="908"/>
      <c r="NG130" s="908"/>
      <c r="NH130" s="908"/>
      <c r="NI130" s="908"/>
      <c r="NJ130" s="908"/>
      <c r="NK130" s="908"/>
      <c r="NL130" s="908"/>
      <c r="NM130" s="908"/>
      <c r="NN130" s="908"/>
      <c r="NO130" s="908"/>
      <c r="NP130" s="908"/>
      <c r="NQ130" s="908"/>
      <c r="NR130" s="908"/>
      <c r="NS130" s="908"/>
      <c r="NT130" s="908"/>
      <c r="NU130" s="908"/>
      <c r="NV130" s="908"/>
      <c r="NW130" s="908"/>
      <c r="NX130" s="908"/>
      <c r="NY130" s="908"/>
      <c r="NZ130" s="908"/>
      <c r="OA130" s="908"/>
      <c r="OB130" s="908"/>
      <c r="OC130" s="908"/>
      <c r="OD130" s="908"/>
      <c r="OE130" s="908"/>
      <c r="OF130" s="908"/>
      <c r="OG130" s="908"/>
      <c r="OH130" s="908"/>
      <c r="OI130" s="908"/>
      <c r="OJ130" s="908"/>
      <c r="OK130" s="908"/>
      <c r="OL130" s="908"/>
      <c r="OM130" s="908"/>
      <c r="ON130" s="908"/>
      <c r="OO130" s="908"/>
      <c r="OP130" s="908"/>
      <c r="OQ130" s="908"/>
      <c r="OR130" s="908"/>
      <c r="OS130" s="908"/>
      <c r="OT130" s="908"/>
      <c r="OU130" s="908"/>
      <c r="OV130" s="908"/>
      <c r="OW130" s="908"/>
      <c r="OX130" s="908"/>
      <c r="OY130" s="908"/>
      <c r="OZ130" s="908"/>
      <c r="PA130" s="908"/>
      <c r="PB130" s="908"/>
      <c r="PC130" s="908"/>
      <c r="PD130" s="908"/>
      <c r="PE130" s="908"/>
      <c r="PF130" s="908"/>
      <c r="PG130" s="908"/>
      <c r="PH130" s="908"/>
      <c r="PI130" s="908"/>
      <c r="PJ130" s="908"/>
      <c r="PK130" s="908"/>
      <c r="PL130" s="908"/>
      <c r="PM130" s="908"/>
      <c r="PN130" s="908"/>
      <c r="PO130" s="908"/>
      <c r="PP130" s="908"/>
      <c r="PQ130" s="908"/>
      <c r="PR130" s="908"/>
      <c r="PS130" s="908"/>
      <c r="PT130" s="908"/>
      <c r="PU130" s="908"/>
      <c r="PV130" s="908"/>
      <c r="PW130" s="908"/>
      <c r="PX130" s="908"/>
      <c r="PY130" s="908"/>
      <c r="PZ130" s="908"/>
      <c r="QA130" s="908"/>
      <c r="QB130" s="908"/>
      <c r="QC130" s="908"/>
      <c r="QD130" s="908"/>
      <c r="QE130" s="908"/>
      <c r="QF130" s="908"/>
      <c r="QG130" s="908"/>
      <c r="QH130" s="908"/>
      <c r="QI130" s="908"/>
      <c r="QJ130" s="908"/>
      <c r="QK130" s="908"/>
      <c r="QL130" s="908"/>
      <c r="QM130" s="908"/>
      <c r="QN130" s="908"/>
      <c r="QO130" s="908"/>
      <c r="QP130" s="908"/>
      <c r="QQ130" s="908"/>
      <c r="QR130" s="908"/>
      <c r="QS130" s="908"/>
      <c r="QT130" s="908"/>
      <c r="QU130" s="908"/>
      <c r="QV130" s="908"/>
      <c r="QW130" s="908"/>
      <c r="QX130" s="908"/>
      <c r="QY130" s="908"/>
      <c r="QZ130" s="908"/>
      <c r="RA130" s="908"/>
      <c r="RB130" s="908"/>
      <c r="RC130" s="908"/>
      <c r="RD130" s="908"/>
      <c r="RE130" s="908"/>
      <c r="RF130" s="908"/>
      <c r="RG130" s="908"/>
      <c r="RH130" s="908"/>
      <c r="RI130" s="908"/>
      <c r="RJ130" s="908"/>
      <c r="RK130" s="908"/>
      <c r="RL130" s="908"/>
      <c r="RM130" s="908"/>
      <c r="RN130" s="908"/>
      <c r="RO130" s="908"/>
      <c r="RP130" s="908"/>
      <c r="RQ130" s="908"/>
      <c r="RR130" s="908"/>
      <c r="RS130" s="908"/>
      <c r="RT130" s="908"/>
      <c r="RU130" s="908"/>
      <c r="RV130" s="908"/>
      <c r="RW130" s="908"/>
      <c r="RX130" s="908"/>
      <c r="RY130" s="908"/>
      <c r="RZ130" s="908"/>
      <c r="SA130" s="908"/>
      <c r="SB130" s="908"/>
      <c r="SC130" s="908"/>
      <c r="SD130" s="908"/>
      <c r="SE130" s="908"/>
      <c r="SF130" s="908"/>
      <c r="SG130" s="908"/>
      <c r="SH130" s="908"/>
      <c r="SI130" s="908"/>
      <c r="SJ130" s="908"/>
      <c r="SK130" s="908"/>
      <c r="SL130" s="908"/>
      <c r="SM130" s="908"/>
      <c r="SN130" s="908"/>
      <c r="SO130" s="908"/>
      <c r="SP130" s="908"/>
      <c r="SQ130" s="908"/>
      <c r="SR130" s="908"/>
      <c r="SS130" s="908"/>
      <c r="ST130" s="908"/>
      <c r="SU130" s="908"/>
      <c r="SV130" s="908"/>
      <c r="SW130" s="908"/>
      <c r="SX130" s="908"/>
      <c r="SY130" s="908"/>
      <c r="SZ130" s="908"/>
      <c r="TA130" s="908"/>
      <c r="TB130" s="908"/>
      <c r="TC130" s="908"/>
      <c r="TD130" s="908"/>
      <c r="TE130" s="908"/>
      <c r="TF130" s="908"/>
      <c r="TG130" s="908"/>
      <c r="TH130" s="908"/>
      <c r="TI130" s="908"/>
      <c r="TJ130" s="908"/>
      <c r="TK130" s="908"/>
      <c r="TL130" s="908"/>
      <c r="TM130" s="908"/>
      <c r="TN130" s="908"/>
      <c r="TO130" s="908"/>
      <c r="TP130" s="908"/>
      <c r="TQ130" s="908"/>
      <c r="TR130" s="908"/>
      <c r="TS130" s="908"/>
      <c r="TT130" s="908"/>
      <c r="TU130" s="908"/>
      <c r="TV130" s="908"/>
      <c r="TW130" s="908"/>
      <c r="TX130" s="908"/>
      <c r="TY130" s="908"/>
      <c r="TZ130" s="908"/>
      <c r="UA130" s="908"/>
      <c r="UB130" s="908"/>
      <c r="UC130" s="908"/>
      <c r="UD130" s="908"/>
      <c r="UE130" s="908"/>
      <c r="UF130" s="908"/>
      <c r="UG130" s="908"/>
      <c r="UH130" s="908"/>
      <c r="UI130" s="908"/>
      <c r="UJ130" s="908"/>
      <c r="UK130" s="908"/>
      <c r="UL130" s="908"/>
      <c r="UM130" s="908"/>
      <c r="UN130" s="908"/>
      <c r="UO130" s="908"/>
      <c r="UP130" s="908"/>
      <c r="UQ130" s="908"/>
      <c r="UR130" s="908"/>
      <c r="US130" s="908"/>
      <c r="UT130" s="908"/>
      <c r="UU130" s="908"/>
      <c r="UV130" s="908"/>
      <c r="UW130" s="908"/>
      <c r="UX130" s="908"/>
      <c r="UY130" s="908"/>
      <c r="UZ130" s="908"/>
      <c r="VA130" s="908"/>
      <c r="VB130" s="908"/>
      <c r="VC130" s="908"/>
      <c r="VD130" s="908"/>
      <c r="VE130" s="908"/>
      <c r="VF130" s="908"/>
      <c r="VG130" s="908"/>
      <c r="VH130" s="908"/>
      <c r="VI130" s="908"/>
      <c r="VJ130" s="908"/>
      <c r="VK130" s="908"/>
      <c r="VL130" s="908"/>
      <c r="VM130" s="908"/>
      <c r="VN130" s="908"/>
      <c r="VO130" s="908"/>
      <c r="VP130" s="908"/>
      <c r="VQ130" s="908"/>
      <c r="VR130" s="908"/>
      <c r="VS130" s="908"/>
      <c r="VT130" s="908"/>
      <c r="VU130" s="908"/>
      <c r="VV130" s="908"/>
      <c r="VW130" s="908"/>
      <c r="VX130" s="908"/>
      <c r="VY130" s="908"/>
      <c r="VZ130" s="908"/>
      <c r="WA130" s="908"/>
      <c r="WB130" s="908"/>
      <c r="WC130" s="908"/>
      <c r="WD130" s="908"/>
      <c r="WE130" s="908"/>
      <c r="WF130" s="908"/>
      <c r="WG130" s="908"/>
      <c r="WH130" s="908"/>
      <c r="WI130" s="908"/>
      <c r="WJ130" s="908"/>
      <c r="WK130" s="908"/>
      <c r="WL130" s="908"/>
      <c r="WM130" s="908"/>
      <c r="WN130" s="908"/>
      <c r="WO130" s="908"/>
      <c r="WP130" s="908"/>
      <c r="WQ130" s="908"/>
      <c r="WR130" s="908"/>
      <c r="WS130" s="908"/>
      <c r="WT130" s="908"/>
      <c r="WU130" s="908"/>
      <c r="WV130" s="908"/>
      <c r="WW130" s="908"/>
      <c r="WX130" s="908"/>
      <c r="WY130" s="908"/>
      <c r="WZ130" s="908"/>
      <c r="XA130" s="908"/>
      <c r="XB130" s="908"/>
      <c r="XC130" s="908"/>
      <c r="XD130" s="908"/>
      <c r="XE130" s="908"/>
      <c r="XF130" s="908"/>
      <c r="XG130" s="908"/>
      <c r="XH130" s="908"/>
      <c r="XI130" s="908"/>
      <c r="XJ130" s="908"/>
      <c r="XK130" s="908"/>
      <c r="XL130" s="908"/>
      <c r="XM130" s="908"/>
      <c r="XN130" s="908"/>
      <c r="XO130" s="908"/>
      <c r="XP130" s="908"/>
      <c r="XQ130" s="908"/>
      <c r="XR130" s="908"/>
      <c r="XS130" s="908"/>
      <c r="XT130" s="908"/>
      <c r="XU130" s="908"/>
      <c r="XV130" s="908"/>
      <c r="XW130" s="908"/>
      <c r="XX130" s="908"/>
      <c r="XY130" s="908"/>
      <c r="XZ130" s="908"/>
      <c r="YA130" s="908"/>
      <c r="YB130" s="908"/>
      <c r="YC130" s="908"/>
      <c r="YD130" s="908"/>
      <c r="YE130" s="908"/>
      <c r="YF130" s="908"/>
      <c r="YG130" s="908"/>
      <c r="YH130" s="908"/>
      <c r="YI130" s="908"/>
      <c r="YJ130" s="908"/>
      <c r="YK130" s="908"/>
      <c r="YL130" s="908"/>
      <c r="YM130" s="908"/>
      <c r="YN130" s="908"/>
      <c r="YO130" s="908"/>
      <c r="YP130" s="908"/>
      <c r="YQ130" s="908"/>
      <c r="YR130" s="908"/>
      <c r="YS130" s="908"/>
      <c r="YT130" s="908"/>
      <c r="YU130" s="908"/>
      <c r="YV130" s="908"/>
      <c r="YW130" s="908"/>
      <c r="YX130" s="908"/>
      <c r="YY130" s="908"/>
      <c r="YZ130" s="908"/>
      <c r="ZA130" s="908"/>
      <c r="ZB130" s="908"/>
      <c r="ZC130" s="908"/>
      <c r="ZD130" s="908"/>
      <c r="ZE130" s="908"/>
      <c r="ZF130" s="908"/>
      <c r="ZG130" s="908"/>
      <c r="ZH130" s="908"/>
      <c r="ZI130" s="908"/>
      <c r="ZJ130" s="908"/>
      <c r="ZK130" s="908"/>
      <c r="ZL130" s="908"/>
      <c r="ZM130" s="908"/>
      <c r="ZN130" s="908"/>
      <c r="ZO130" s="908"/>
      <c r="ZP130" s="908"/>
      <c r="ZQ130" s="908"/>
      <c r="ZR130" s="908"/>
      <c r="ZS130" s="908"/>
      <c r="ZT130" s="908"/>
      <c r="ZU130" s="908"/>
      <c r="ZV130" s="908"/>
      <c r="ZW130" s="908"/>
      <c r="ZX130" s="908"/>
      <c r="ZY130" s="908"/>
      <c r="ZZ130" s="908"/>
      <c r="AAA130" s="908"/>
      <c r="AAB130" s="908"/>
      <c r="AAC130" s="908"/>
      <c r="AAD130" s="908"/>
      <c r="AAE130" s="908"/>
      <c r="AAF130" s="908"/>
      <c r="AAG130" s="908"/>
      <c r="AAH130" s="908"/>
      <c r="AAI130" s="908"/>
      <c r="AAJ130" s="908"/>
      <c r="AAK130" s="908"/>
      <c r="AAL130" s="908"/>
      <c r="AAM130" s="908"/>
      <c r="AAN130" s="908"/>
      <c r="AAO130" s="908"/>
      <c r="AAP130" s="908"/>
      <c r="AAQ130" s="908"/>
      <c r="AAR130" s="908"/>
      <c r="AAS130" s="908"/>
      <c r="AAT130" s="908"/>
      <c r="AAU130" s="908"/>
      <c r="AAV130" s="908"/>
      <c r="AAW130" s="908"/>
      <c r="AAX130" s="908"/>
      <c r="AAY130" s="908"/>
      <c r="AAZ130" s="908"/>
      <c r="ABA130" s="908"/>
      <c r="ABB130" s="908"/>
      <c r="ABC130" s="908"/>
      <c r="ABD130" s="908"/>
      <c r="ABE130" s="908"/>
      <c r="ABF130" s="908"/>
      <c r="ABG130" s="908"/>
      <c r="ABH130" s="908"/>
      <c r="ABI130" s="908"/>
      <c r="ABJ130" s="908"/>
      <c r="ABK130" s="908"/>
      <c r="ABL130" s="908"/>
      <c r="ABM130" s="908"/>
      <c r="ABN130" s="908"/>
      <c r="ABO130" s="908"/>
      <c r="ABP130" s="908"/>
      <c r="ABQ130" s="908"/>
      <c r="ABR130" s="908"/>
      <c r="ABS130" s="908"/>
      <c r="ABT130" s="908"/>
      <c r="ABU130" s="908"/>
      <c r="ABV130" s="908"/>
      <c r="ABW130" s="908"/>
      <c r="ABX130" s="908"/>
      <c r="ABY130" s="908"/>
      <c r="ABZ130" s="908"/>
      <c r="ACA130" s="908"/>
      <c r="ACB130" s="908"/>
      <c r="ACC130" s="908"/>
      <c r="ACD130" s="908"/>
      <c r="ACE130" s="908"/>
      <c r="ACF130" s="908"/>
      <c r="ACG130" s="908"/>
      <c r="ACH130" s="908"/>
      <c r="ACI130" s="908"/>
      <c r="ACJ130" s="908"/>
      <c r="ACK130" s="908"/>
      <c r="ACL130" s="908"/>
      <c r="ACM130" s="908"/>
      <c r="ACN130" s="908"/>
      <c r="ACO130" s="908"/>
      <c r="ACP130" s="908"/>
      <c r="ACQ130" s="908"/>
      <c r="ACR130" s="908"/>
      <c r="ACS130" s="908"/>
      <c r="ACT130" s="908"/>
      <c r="ACU130" s="908"/>
      <c r="ACV130" s="908"/>
      <c r="ACW130" s="908"/>
      <c r="ACX130" s="908"/>
      <c r="ACY130" s="908"/>
      <c r="ACZ130" s="908"/>
      <c r="ADA130" s="908"/>
      <c r="ADB130" s="908"/>
      <c r="ADC130" s="908"/>
      <c r="ADD130" s="908"/>
      <c r="ADE130" s="908"/>
      <c r="ADF130" s="908"/>
      <c r="ADG130" s="908"/>
      <c r="ADH130" s="908"/>
      <c r="ADI130" s="908"/>
      <c r="ADJ130" s="908"/>
      <c r="ADK130" s="908"/>
      <c r="ADL130" s="908"/>
      <c r="ADM130" s="908"/>
      <c r="ADN130" s="908"/>
      <c r="ADO130" s="908"/>
      <c r="ADP130" s="908"/>
      <c r="ADQ130" s="908"/>
      <c r="ADR130" s="908"/>
      <c r="ADS130" s="908"/>
      <c r="ADT130" s="908"/>
      <c r="ADU130" s="908"/>
      <c r="ADV130" s="908"/>
      <c r="ADW130" s="908"/>
      <c r="ADX130" s="908"/>
      <c r="ADY130" s="908"/>
      <c r="ADZ130" s="908"/>
      <c r="AEA130" s="908"/>
      <c r="AEB130" s="908"/>
      <c r="AEC130" s="908"/>
      <c r="AED130" s="908"/>
      <c r="AEE130" s="908"/>
      <c r="AEF130" s="908"/>
      <c r="AEG130" s="908"/>
      <c r="AEH130" s="908"/>
      <c r="AEI130" s="908"/>
      <c r="AEJ130" s="908"/>
      <c r="AEK130" s="908"/>
      <c r="AEL130" s="908"/>
      <c r="AEM130" s="908"/>
      <c r="AEN130" s="908"/>
      <c r="AEO130" s="908"/>
      <c r="AEP130" s="908"/>
      <c r="AEQ130" s="908"/>
      <c r="AER130" s="908"/>
      <c r="AES130" s="908"/>
      <c r="AET130" s="908"/>
      <c r="AEU130" s="908"/>
      <c r="AEV130" s="908"/>
      <c r="AEW130" s="908"/>
      <c r="AEX130" s="908"/>
      <c r="AEY130" s="908"/>
      <c r="AEZ130" s="908"/>
      <c r="AFA130" s="908"/>
      <c r="AFB130" s="908"/>
      <c r="AFC130" s="908"/>
      <c r="AFD130" s="908"/>
      <c r="AFE130" s="908"/>
      <c r="AFF130" s="908"/>
      <c r="AFG130" s="908"/>
      <c r="AFH130" s="908"/>
      <c r="AFI130" s="908"/>
      <c r="AFJ130" s="908"/>
      <c r="AFK130" s="908"/>
      <c r="AFL130" s="908"/>
      <c r="AFM130" s="908"/>
      <c r="AFN130" s="908"/>
      <c r="AFO130" s="908"/>
      <c r="AFP130" s="908"/>
      <c r="AFQ130" s="908"/>
      <c r="AFR130" s="908"/>
      <c r="AFS130" s="908"/>
      <c r="AFT130" s="908"/>
      <c r="AFU130" s="908"/>
      <c r="AFV130" s="908"/>
      <c r="AFW130" s="908"/>
      <c r="AFX130" s="908"/>
      <c r="AFY130" s="908"/>
      <c r="AFZ130" s="908"/>
      <c r="AGA130" s="908"/>
      <c r="AGB130" s="908"/>
      <c r="AGC130" s="908"/>
      <c r="AGD130" s="908"/>
      <c r="AGE130" s="908"/>
      <c r="AGF130" s="908"/>
      <c r="AGG130" s="908"/>
      <c r="AGH130" s="908"/>
      <c r="AGI130" s="908"/>
      <c r="AGJ130" s="908"/>
      <c r="AGK130" s="908"/>
      <c r="AGL130" s="908"/>
      <c r="AGM130" s="908"/>
      <c r="AGN130" s="908"/>
      <c r="AGO130" s="908"/>
      <c r="AGP130" s="908"/>
      <c r="AGQ130" s="908"/>
      <c r="AGR130" s="908"/>
      <c r="AGS130" s="908"/>
      <c r="AGT130" s="908"/>
      <c r="AGU130" s="908"/>
      <c r="AGV130" s="908"/>
      <c r="AGW130" s="908"/>
      <c r="AGX130" s="908"/>
      <c r="AGY130" s="908"/>
      <c r="AGZ130" s="908"/>
      <c r="AHA130" s="908"/>
      <c r="AHB130" s="908"/>
      <c r="AHC130" s="908"/>
      <c r="AHD130" s="908"/>
      <c r="AHE130" s="908"/>
      <c r="AHF130" s="908"/>
      <c r="AHG130" s="908"/>
      <c r="AHH130" s="908"/>
      <c r="AHI130" s="908"/>
      <c r="AHJ130" s="908"/>
      <c r="AHK130" s="908"/>
      <c r="AHL130" s="908"/>
      <c r="AHM130" s="908"/>
      <c r="AHN130" s="908"/>
      <c r="AHO130" s="908"/>
      <c r="AHP130" s="908"/>
      <c r="AHQ130" s="908"/>
      <c r="AHR130" s="908"/>
      <c r="AHS130" s="908"/>
      <c r="AHT130" s="908"/>
      <c r="AHU130" s="908"/>
      <c r="AHV130" s="908"/>
      <c r="AHW130" s="908"/>
      <c r="AHX130" s="908"/>
      <c r="AHY130" s="908"/>
      <c r="AHZ130" s="908"/>
      <c r="AIA130" s="908"/>
      <c r="AIB130" s="908"/>
      <c r="AIC130" s="908"/>
      <c r="AID130" s="908"/>
      <c r="AIE130" s="908"/>
      <c r="AIF130" s="908"/>
      <c r="AIG130" s="908"/>
      <c r="AIH130" s="908"/>
      <c r="AII130" s="908"/>
      <c r="AIJ130" s="908"/>
      <c r="AIK130" s="908"/>
      <c r="AIL130" s="908"/>
      <c r="AIM130" s="908"/>
      <c r="AIN130" s="908"/>
      <c r="AIO130" s="908"/>
      <c r="AIP130" s="908"/>
      <c r="AIQ130" s="908"/>
      <c r="AIR130" s="908"/>
      <c r="AIS130" s="908"/>
      <c r="AIT130" s="908"/>
      <c r="AIU130" s="908"/>
      <c r="AIV130" s="908"/>
      <c r="AIW130" s="908"/>
      <c r="AIX130" s="908"/>
      <c r="AIY130" s="908"/>
      <c r="AIZ130" s="908"/>
      <c r="AJA130" s="908"/>
      <c r="AJB130" s="908"/>
      <c r="AJC130" s="908"/>
      <c r="AJD130" s="908"/>
      <c r="AJE130" s="908"/>
      <c r="AJF130" s="908"/>
      <c r="AJG130" s="908"/>
      <c r="AJH130" s="908"/>
      <c r="AJI130" s="908"/>
      <c r="AJJ130" s="908"/>
      <c r="AJK130" s="908"/>
      <c r="AJL130" s="908"/>
      <c r="AJM130" s="908"/>
      <c r="AJN130" s="908"/>
      <c r="AJO130" s="908"/>
      <c r="AJP130" s="908"/>
      <c r="AJQ130" s="908"/>
      <c r="AJR130" s="908"/>
      <c r="AJS130" s="908"/>
      <c r="AJT130" s="908"/>
      <c r="AJU130" s="908"/>
      <c r="AJV130" s="908"/>
      <c r="AJW130" s="908"/>
      <c r="AJX130" s="908"/>
      <c r="AJY130" s="908"/>
      <c r="AJZ130" s="908"/>
      <c r="AKA130" s="908"/>
      <c r="AKB130" s="908"/>
      <c r="AKC130" s="908"/>
      <c r="AKD130" s="908"/>
      <c r="AKE130" s="908"/>
      <c r="AKF130" s="908"/>
      <c r="AKG130" s="908"/>
      <c r="AKH130" s="908"/>
      <c r="AKI130" s="908"/>
      <c r="AKJ130" s="908"/>
      <c r="AKK130" s="908"/>
      <c r="AKL130" s="908"/>
      <c r="AKM130" s="908"/>
      <c r="AKN130" s="908"/>
      <c r="AKO130" s="908"/>
      <c r="AKP130" s="908"/>
      <c r="AKQ130" s="908"/>
      <c r="AKR130" s="908"/>
      <c r="AKS130" s="908"/>
      <c r="AKT130" s="908"/>
      <c r="AKU130" s="908"/>
      <c r="AKV130" s="908"/>
      <c r="AKW130" s="908"/>
      <c r="AKX130" s="908"/>
      <c r="AKY130" s="908"/>
      <c r="AKZ130" s="908"/>
      <c r="ALA130" s="908"/>
      <c r="ALB130" s="908"/>
      <c r="ALC130" s="908"/>
      <c r="ALD130" s="908"/>
      <c r="ALE130" s="908"/>
      <c r="ALF130" s="908"/>
      <c r="ALG130" s="908"/>
      <c r="ALH130" s="908"/>
      <c r="ALI130" s="908"/>
      <c r="ALJ130" s="908"/>
      <c r="ALK130" s="908"/>
      <c r="ALL130" s="908"/>
      <c r="ALM130" s="908"/>
      <c r="ALN130" s="908"/>
      <c r="ALO130" s="908"/>
      <c r="ALP130" s="908"/>
      <c r="ALQ130" s="908"/>
      <c r="ALR130" s="908"/>
      <c r="ALS130" s="908"/>
      <c r="ALT130" s="908"/>
      <c r="ALU130" s="908"/>
      <c r="ALV130" s="908"/>
      <c r="ALW130" s="908"/>
      <c r="ALX130" s="908"/>
      <c r="ALY130" s="908"/>
      <c r="ALZ130" s="908"/>
      <c r="AMA130" s="908"/>
      <c r="AMB130" s="908"/>
      <c r="AMC130" s="908"/>
      <c r="AMD130" s="908"/>
      <c r="AME130" s="908"/>
      <c r="AMF130" s="908"/>
      <c r="AMG130" s="908"/>
      <c r="AMH130" s="908"/>
      <c r="AMI130" s="908"/>
      <c r="AMJ130" s="908"/>
      <c r="AMK130" s="908"/>
      <c r="AML130" s="908"/>
      <c r="AMM130" s="908"/>
      <c r="AMN130" s="908"/>
      <c r="AMO130" s="908"/>
      <c r="AMP130" s="908"/>
      <c r="AMQ130" s="908"/>
      <c r="AMR130" s="908"/>
      <c r="AMS130" s="908"/>
      <c r="AMT130" s="908"/>
      <c r="AMU130" s="908"/>
      <c r="AMV130" s="908"/>
      <c r="AMW130" s="908"/>
      <c r="AMX130" s="908"/>
      <c r="AMY130" s="908"/>
      <c r="AMZ130" s="908"/>
      <c r="ANA130" s="908"/>
      <c r="ANB130" s="908"/>
      <c r="ANC130" s="908"/>
      <c r="AND130" s="908"/>
      <c r="ANE130" s="908"/>
      <c r="ANF130" s="908"/>
      <c r="ANG130" s="908"/>
      <c r="ANH130" s="908"/>
      <c r="ANI130" s="908"/>
      <c r="ANJ130" s="908"/>
      <c r="ANK130" s="908"/>
      <c r="ANL130" s="908"/>
      <c r="ANM130" s="908"/>
      <c r="ANN130" s="908"/>
      <c r="ANO130" s="908"/>
      <c r="ANP130" s="908"/>
      <c r="ANQ130" s="908"/>
      <c r="ANR130" s="908"/>
      <c r="ANS130" s="908"/>
      <c r="ANT130" s="908"/>
      <c r="ANU130" s="908"/>
      <c r="ANV130" s="908"/>
      <c r="ANW130" s="908"/>
      <c r="ANX130" s="908"/>
      <c r="ANY130" s="908"/>
      <c r="ANZ130" s="908"/>
      <c r="AOA130" s="908"/>
      <c r="AOB130" s="908"/>
      <c r="AOC130" s="908"/>
      <c r="AOD130" s="908"/>
      <c r="AOE130" s="908"/>
      <c r="AOF130" s="908"/>
      <c r="AOG130" s="908"/>
      <c r="AOH130" s="908"/>
      <c r="AOI130" s="908"/>
      <c r="AOJ130" s="908"/>
      <c r="AOK130" s="908"/>
      <c r="AOL130" s="908"/>
      <c r="AOM130" s="908"/>
      <c r="AON130" s="908"/>
      <c r="AOO130" s="908"/>
      <c r="AOP130" s="908"/>
      <c r="AOQ130" s="908"/>
      <c r="AOR130" s="908"/>
      <c r="AOS130" s="908"/>
      <c r="AOT130" s="908"/>
      <c r="AOU130" s="908"/>
      <c r="AOV130" s="908"/>
      <c r="AOW130" s="908"/>
      <c r="AOX130" s="908"/>
      <c r="AOY130" s="908"/>
      <c r="AOZ130" s="908"/>
      <c r="APA130" s="908"/>
      <c r="APB130" s="908"/>
      <c r="APC130" s="908"/>
      <c r="APD130" s="908"/>
      <c r="APE130" s="908"/>
      <c r="APF130" s="908"/>
      <c r="APG130" s="908"/>
      <c r="APH130" s="908"/>
      <c r="API130" s="908"/>
      <c r="APJ130" s="908"/>
      <c r="APK130" s="908"/>
      <c r="APL130" s="908"/>
      <c r="APM130" s="908"/>
      <c r="APN130" s="908"/>
      <c r="APO130" s="908"/>
      <c r="APP130" s="908"/>
      <c r="APQ130" s="908"/>
      <c r="APR130" s="908"/>
      <c r="APS130" s="908"/>
      <c r="APT130" s="908"/>
      <c r="APU130" s="908"/>
      <c r="APV130" s="908"/>
      <c r="APW130" s="908"/>
      <c r="APX130" s="908"/>
      <c r="APY130" s="908"/>
      <c r="APZ130" s="908"/>
      <c r="AQA130" s="908"/>
      <c r="AQB130" s="908"/>
      <c r="AQC130" s="908"/>
      <c r="AQD130" s="908"/>
      <c r="AQE130" s="908"/>
      <c r="AQF130" s="908"/>
      <c r="AQG130" s="908"/>
      <c r="AQH130" s="908"/>
      <c r="AQI130" s="908"/>
      <c r="AQJ130" s="908"/>
      <c r="AQK130" s="908"/>
      <c r="AQL130" s="908"/>
      <c r="AQM130" s="908"/>
      <c r="AQN130" s="908"/>
      <c r="AQO130" s="908"/>
      <c r="AQP130" s="908"/>
      <c r="AQQ130" s="908"/>
      <c r="AQR130" s="908"/>
      <c r="AQS130" s="908"/>
      <c r="AQT130" s="908"/>
      <c r="AQU130" s="908"/>
      <c r="AQV130" s="908"/>
      <c r="AQW130" s="908"/>
      <c r="AQX130" s="908"/>
      <c r="AQY130" s="908"/>
      <c r="AQZ130" s="908"/>
      <c r="ARA130" s="908"/>
      <c r="ARB130" s="908"/>
      <c r="ARC130" s="908"/>
      <c r="ARD130" s="908"/>
      <c r="ARE130" s="908"/>
      <c r="ARF130" s="908"/>
      <c r="ARG130" s="908"/>
      <c r="ARH130" s="908"/>
      <c r="ARI130" s="908"/>
      <c r="ARJ130" s="908"/>
      <c r="ARK130" s="908"/>
      <c r="ARL130" s="908"/>
      <c r="ARM130" s="908"/>
      <c r="ARN130" s="908"/>
      <c r="ARO130" s="908"/>
      <c r="ARP130" s="908"/>
      <c r="ARQ130" s="908"/>
      <c r="ARR130" s="908"/>
      <c r="ARS130" s="908"/>
      <c r="ART130" s="908"/>
      <c r="ARU130" s="908"/>
      <c r="ARV130" s="908"/>
      <c r="ARW130" s="908"/>
      <c r="ARX130" s="908"/>
      <c r="ARY130" s="908"/>
      <c r="ARZ130" s="908"/>
      <c r="ASA130" s="908"/>
      <c r="ASB130" s="908"/>
      <c r="ASC130" s="908"/>
      <c r="ASD130" s="908"/>
      <c r="ASE130" s="908"/>
      <c r="ASF130" s="908"/>
      <c r="ASG130" s="908"/>
      <c r="ASH130" s="908"/>
      <c r="ASI130" s="908"/>
      <c r="ASJ130" s="908"/>
      <c r="ASK130" s="908"/>
      <c r="ASL130" s="908"/>
      <c r="ASM130" s="908"/>
      <c r="ASN130" s="908"/>
      <c r="ASO130" s="908"/>
      <c r="ASP130" s="908"/>
      <c r="ASQ130" s="908"/>
      <c r="ASR130" s="908"/>
      <c r="ASS130" s="908"/>
      <c r="AST130" s="908"/>
      <c r="ASU130" s="908"/>
      <c r="ASV130" s="908"/>
      <c r="ASW130" s="908"/>
      <c r="ASX130" s="908"/>
      <c r="ASY130" s="908"/>
      <c r="ASZ130" s="908"/>
      <c r="ATA130" s="908"/>
      <c r="ATB130" s="908"/>
      <c r="ATC130" s="908"/>
      <c r="ATD130" s="908"/>
      <c r="ATE130" s="908"/>
      <c r="ATF130" s="908"/>
      <c r="ATG130" s="908"/>
      <c r="ATH130" s="908"/>
      <c r="ATI130" s="908"/>
      <c r="ATJ130" s="908"/>
      <c r="ATK130" s="908"/>
      <c r="ATL130" s="908"/>
      <c r="ATM130" s="908"/>
      <c r="ATN130" s="908"/>
      <c r="ATO130" s="908"/>
      <c r="ATP130" s="908"/>
      <c r="ATQ130" s="908"/>
      <c r="ATR130" s="908"/>
      <c r="ATS130" s="908"/>
      <c r="ATT130" s="908"/>
      <c r="ATU130" s="908"/>
      <c r="ATV130" s="908"/>
      <c r="ATW130" s="908"/>
      <c r="ATX130" s="908"/>
      <c r="ATY130" s="908"/>
      <c r="ATZ130" s="908"/>
      <c r="AUA130" s="908"/>
      <c r="AUB130" s="908"/>
      <c r="AUC130" s="908"/>
      <c r="AUD130" s="908"/>
      <c r="AUE130" s="908"/>
      <c r="AUF130" s="908"/>
      <c r="AUG130" s="908"/>
      <c r="AUH130" s="908"/>
      <c r="AUI130" s="908"/>
      <c r="AUJ130" s="908"/>
      <c r="AUK130" s="908"/>
      <c r="AUL130" s="908"/>
      <c r="AUM130" s="908"/>
      <c r="AUN130" s="908"/>
      <c r="AUO130" s="908"/>
      <c r="AUP130" s="908"/>
      <c r="AUQ130" s="908"/>
      <c r="AUR130" s="908"/>
      <c r="AUS130" s="908"/>
      <c r="AUT130" s="908"/>
      <c r="AUU130" s="908"/>
      <c r="AUV130" s="908"/>
      <c r="AUW130" s="908"/>
      <c r="AUX130" s="908"/>
      <c r="AUY130" s="908"/>
      <c r="AUZ130" s="908"/>
      <c r="AVA130" s="908"/>
      <c r="AVB130" s="908"/>
      <c r="AVC130" s="908"/>
      <c r="AVD130" s="908"/>
      <c r="AVE130" s="908"/>
      <c r="AVF130" s="908"/>
      <c r="AVG130" s="908"/>
      <c r="AVH130" s="908"/>
      <c r="AVI130" s="908"/>
      <c r="AVJ130" s="908"/>
      <c r="AVK130" s="908"/>
      <c r="AVL130" s="908"/>
      <c r="AVM130" s="908"/>
      <c r="AVN130" s="908"/>
      <c r="AVO130" s="908"/>
      <c r="AVP130" s="908"/>
      <c r="AVQ130" s="908"/>
      <c r="AVR130" s="908"/>
      <c r="AVS130" s="908"/>
      <c r="AVT130" s="908"/>
      <c r="AVU130" s="908"/>
      <c r="AVV130" s="908"/>
      <c r="AVW130" s="908"/>
      <c r="AVX130" s="908"/>
      <c r="AVY130" s="908"/>
      <c r="AVZ130" s="908"/>
      <c r="AWA130" s="908"/>
      <c r="AWB130" s="908"/>
      <c r="AWC130" s="908"/>
      <c r="AWD130" s="908"/>
      <c r="AWE130" s="908"/>
      <c r="AWF130" s="908"/>
      <c r="AWG130" s="908"/>
      <c r="AWH130" s="908"/>
      <c r="AWI130" s="908"/>
      <c r="AWJ130" s="908"/>
      <c r="AWK130" s="908"/>
      <c r="AWL130" s="908"/>
      <c r="AWM130" s="908"/>
      <c r="AWN130" s="908"/>
      <c r="AWO130" s="908"/>
      <c r="AWP130" s="908"/>
      <c r="AWQ130" s="908"/>
      <c r="AWR130" s="908"/>
      <c r="AWS130" s="908"/>
      <c r="AWT130" s="908"/>
      <c r="AWU130" s="908"/>
      <c r="AWV130" s="908"/>
      <c r="AWW130" s="908"/>
      <c r="AWX130" s="908"/>
      <c r="AWY130" s="908"/>
      <c r="AWZ130" s="908"/>
      <c r="AXA130" s="908"/>
      <c r="AXB130" s="908"/>
      <c r="AXC130" s="908"/>
      <c r="AXD130" s="908"/>
      <c r="AXE130" s="908"/>
      <c r="AXF130" s="908"/>
      <c r="AXG130" s="908"/>
      <c r="AXH130" s="908"/>
      <c r="AXI130" s="908"/>
      <c r="AXJ130" s="908"/>
      <c r="AXK130" s="908"/>
      <c r="AXL130" s="908"/>
      <c r="AXM130" s="908"/>
      <c r="AXN130" s="908"/>
      <c r="AXO130" s="908"/>
      <c r="AXP130" s="908"/>
      <c r="AXQ130" s="908"/>
      <c r="AXR130" s="908"/>
      <c r="AXS130" s="908"/>
      <c r="AXT130" s="908"/>
      <c r="AXU130" s="908"/>
      <c r="AXV130" s="908"/>
      <c r="AXW130" s="908"/>
      <c r="AXX130" s="908"/>
      <c r="AXY130" s="908"/>
      <c r="AXZ130" s="908"/>
      <c r="AYA130" s="908"/>
      <c r="AYB130" s="908"/>
      <c r="AYC130" s="908"/>
      <c r="AYD130" s="908"/>
      <c r="AYE130" s="908"/>
      <c r="AYF130" s="908"/>
      <c r="AYG130" s="908"/>
      <c r="AYH130" s="908"/>
      <c r="AYI130" s="908"/>
      <c r="AYJ130" s="908"/>
      <c r="AYK130" s="908"/>
      <c r="AYL130" s="908"/>
      <c r="AYM130" s="908"/>
      <c r="AYN130" s="908"/>
      <c r="AYO130" s="908"/>
      <c r="AYP130" s="908"/>
      <c r="AYQ130" s="908"/>
      <c r="AYR130" s="908"/>
      <c r="AYS130" s="908"/>
      <c r="AYT130" s="908"/>
      <c r="AYU130" s="908"/>
      <c r="AYV130" s="908"/>
      <c r="AYW130" s="908"/>
      <c r="AYX130" s="908"/>
      <c r="AYY130" s="908"/>
      <c r="AYZ130" s="908"/>
      <c r="AZA130" s="908"/>
      <c r="AZB130" s="908"/>
      <c r="AZC130" s="908"/>
      <c r="AZD130" s="908"/>
      <c r="AZE130" s="908"/>
      <c r="AZF130" s="908"/>
      <c r="AZG130" s="908"/>
      <c r="AZH130" s="908"/>
      <c r="AZI130" s="908"/>
      <c r="AZJ130" s="908"/>
      <c r="AZK130" s="908"/>
      <c r="AZL130" s="908"/>
      <c r="AZM130" s="908"/>
      <c r="AZN130" s="908"/>
      <c r="AZO130" s="908"/>
      <c r="AZP130" s="908"/>
      <c r="AZQ130" s="908"/>
      <c r="AZR130" s="908"/>
      <c r="AZS130" s="908"/>
      <c r="AZT130" s="908"/>
      <c r="AZU130" s="908"/>
      <c r="AZV130" s="908"/>
      <c r="AZW130" s="908"/>
      <c r="AZX130" s="908"/>
      <c r="AZY130" s="908"/>
      <c r="AZZ130" s="908"/>
      <c r="BAA130" s="908"/>
      <c r="BAB130" s="908"/>
      <c r="BAC130" s="908"/>
      <c r="BAD130" s="908"/>
      <c r="BAE130" s="908"/>
      <c r="BAF130" s="908"/>
      <c r="BAG130" s="908"/>
      <c r="BAH130" s="908"/>
      <c r="BAI130" s="908"/>
      <c r="BAJ130" s="908"/>
      <c r="BAK130" s="908"/>
      <c r="BAL130" s="908"/>
      <c r="BAM130" s="908"/>
      <c r="BAN130" s="908"/>
      <c r="BAO130" s="908"/>
      <c r="BAP130" s="908"/>
      <c r="BAQ130" s="908"/>
      <c r="BAR130" s="908"/>
      <c r="BAS130" s="908"/>
      <c r="BAT130" s="908"/>
      <c r="BAU130" s="908"/>
      <c r="BAV130" s="908"/>
      <c r="BAW130" s="908"/>
      <c r="BAX130" s="908"/>
      <c r="BAY130" s="908"/>
      <c r="BAZ130" s="908"/>
      <c r="BBA130" s="908"/>
      <c r="BBB130" s="908"/>
      <c r="BBC130" s="908"/>
      <c r="BBD130" s="908"/>
      <c r="BBE130" s="908"/>
      <c r="BBF130" s="908"/>
      <c r="BBG130" s="908"/>
      <c r="BBH130" s="908"/>
      <c r="BBI130" s="908"/>
      <c r="BBJ130" s="908"/>
      <c r="BBK130" s="908"/>
      <c r="BBL130" s="908"/>
      <c r="BBM130" s="908"/>
      <c r="BBN130" s="908"/>
      <c r="BBO130" s="908"/>
      <c r="BBP130" s="908"/>
      <c r="BBQ130" s="908"/>
      <c r="BBR130" s="908"/>
      <c r="BBS130" s="908"/>
      <c r="BBT130" s="908"/>
      <c r="BBU130" s="908"/>
      <c r="BBV130" s="908"/>
      <c r="BBW130" s="908"/>
      <c r="BBX130" s="908"/>
      <c r="BBY130" s="908"/>
      <c r="BBZ130" s="908"/>
      <c r="BCA130" s="908"/>
      <c r="BCB130" s="908"/>
      <c r="BCC130" s="908"/>
      <c r="BCD130" s="908"/>
      <c r="BCE130" s="908"/>
      <c r="BCF130" s="908"/>
      <c r="BCG130" s="908"/>
      <c r="BCH130" s="908"/>
      <c r="BCI130" s="908"/>
      <c r="BCJ130" s="908"/>
      <c r="BCK130" s="908"/>
      <c r="BCL130" s="908"/>
      <c r="BCM130" s="908"/>
      <c r="BCN130" s="908"/>
      <c r="BCO130" s="908"/>
      <c r="BCP130" s="908"/>
      <c r="BCQ130" s="908"/>
      <c r="BCR130" s="908"/>
      <c r="BCS130" s="908"/>
      <c r="BCT130" s="908"/>
      <c r="BCU130" s="908"/>
      <c r="BCV130" s="908"/>
      <c r="BCW130" s="908"/>
      <c r="BCX130" s="908"/>
      <c r="BCY130" s="908"/>
      <c r="BCZ130" s="908"/>
      <c r="BDA130" s="908"/>
      <c r="BDB130" s="908"/>
      <c r="BDC130" s="908"/>
      <c r="BDD130" s="908"/>
      <c r="BDE130" s="908"/>
      <c r="BDF130" s="908"/>
      <c r="BDG130" s="908"/>
      <c r="BDH130" s="908"/>
      <c r="BDI130" s="908"/>
      <c r="BDJ130" s="908"/>
      <c r="BDK130" s="908"/>
      <c r="BDL130" s="908"/>
      <c r="BDM130" s="908"/>
      <c r="BDN130" s="908"/>
      <c r="BDO130" s="908"/>
      <c r="BDP130" s="908"/>
      <c r="BDQ130" s="908"/>
      <c r="BDR130" s="908"/>
      <c r="BDS130" s="908"/>
      <c r="BDT130" s="908"/>
      <c r="BDU130" s="908"/>
      <c r="BDV130" s="908"/>
      <c r="BDW130" s="908"/>
      <c r="BDX130" s="908"/>
      <c r="BDY130" s="908"/>
      <c r="BDZ130" s="908"/>
      <c r="BEA130" s="908"/>
      <c r="BEB130" s="908"/>
      <c r="BEC130" s="908"/>
      <c r="BED130" s="908"/>
      <c r="BEE130" s="908"/>
      <c r="BEF130" s="908"/>
      <c r="BEG130" s="908"/>
      <c r="BEH130" s="908"/>
      <c r="BEI130" s="908"/>
      <c r="BEJ130" s="908"/>
      <c r="BEK130" s="908"/>
      <c r="BEL130" s="908"/>
      <c r="BEM130" s="908"/>
      <c r="BEN130" s="908"/>
      <c r="BEO130" s="908"/>
      <c r="BEP130" s="908"/>
      <c r="BEQ130" s="908"/>
      <c r="BER130" s="908"/>
      <c r="BES130" s="908"/>
      <c r="BET130" s="908"/>
      <c r="BEU130" s="908"/>
      <c r="BEV130" s="908"/>
      <c r="BEW130" s="908"/>
      <c r="BEX130" s="908"/>
      <c r="BEY130" s="908"/>
      <c r="BEZ130" s="908"/>
      <c r="BFA130" s="908"/>
      <c r="BFB130" s="908"/>
      <c r="BFC130" s="908"/>
      <c r="BFD130" s="908"/>
      <c r="BFE130" s="908"/>
      <c r="BFF130" s="908"/>
      <c r="BFG130" s="908"/>
      <c r="BFH130" s="908"/>
      <c r="BFI130" s="908"/>
      <c r="BFJ130" s="908"/>
      <c r="BFK130" s="908"/>
      <c r="BFL130" s="908"/>
      <c r="BFM130" s="908"/>
      <c r="BFN130" s="908"/>
      <c r="BFO130" s="908"/>
      <c r="BFP130" s="908"/>
      <c r="BFQ130" s="908"/>
      <c r="BFR130" s="908"/>
      <c r="BFS130" s="908"/>
      <c r="BFT130" s="908"/>
      <c r="BFU130" s="908"/>
      <c r="BFV130" s="908"/>
      <c r="BFW130" s="908"/>
      <c r="BFX130" s="908"/>
      <c r="BFY130" s="908"/>
      <c r="BFZ130" s="908"/>
      <c r="BGA130" s="908"/>
      <c r="BGB130" s="908"/>
      <c r="BGC130" s="908"/>
      <c r="BGD130" s="908"/>
      <c r="BGE130" s="908"/>
      <c r="BGF130" s="908"/>
      <c r="BGG130" s="908"/>
      <c r="BGH130" s="908"/>
      <c r="BGI130" s="908"/>
      <c r="BGJ130" s="908"/>
      <c r="BGK130" s="908"/>
      <c r="BGL130" s="908"/>
      <c r="BGM130" s="908"/>
      <c r="BGN130" s="908"/>
      <c r="BGO130" s="908"/>
      <c r="BGP130" s="908"/>
      <c r="BGQ130" s="908"/>
      <c r="BGR130" s="908"/>
      <c r="BGS130" s="908"/>
      <c r="BGT130" s="908"/>
      <c r="BGU130" s="908"/>
      <c r="BGV130" s="908"/>
      <c r="BGW130" s="908"/>
      <c r="BGX130" s="908"/>
      <c r="BGY130" s="908"/>
      <c r="BGZ130" s="908"/>
      <c r="BHA130" s="908"/>
      <c r="BHB130" s="908"/>
      <c r="BHC130" s="908"/>
      <c r="BHD130" s="908"/>
      <c r="BHE130" s="908"/>
      <c r="BHF130" s="908"/>
      <c r="BHG130" s="908"/>
      <c r="BHH130" s="908"/>
      <c r="BHI130" s="908"/>
      <c r="BHJ130" s="908"/>
      <c r="BHK130" s="908"/>
      <c r="BHL130" s="908"/>
      <c r="BHM130" s="908"/>
      <c r="BHN130" s="908"/>
      <c r="BHO130" s="908"/>
      <c r="BHP130" s="908"/>
      <c r="BHQ130" s="908"/>
      <c r="BHR130" s="908"/>
      <c r="BHS130" s="908"/>
      <c r="BHT130" s="908"/>
      <c r="BHU130" s="908"/>
      <c r="BHV130" s="908"/>
      <c r="BHW130" s="908"/>
      <c r="BHX130" s="908"/>
      <c r="BHY130" s="908"/>
      <c r="BHZ130" s="908"/>
      <c r="BIA130" s="908"/>
      <c r="BIB130" s="908"/>
      <c r="BIC130" s="908"/>
      <c r="BID130" s="908"/>
      <c r="BIE130" s="908"/>
      <c r="BIF130" s="908"/>
      <c r="BIG130" s="908"/>
      <c r="BIH130" s="908"/>
      <c r="BII130" s="908"/>
      <c r="BIJ130" s="908"/>
      <c r="BIK130" s="908"/>
      <c r="BIL130" s="908"/>
      <c r="BIM130" s="908"/>
      <c r="BIN130" s="908"/>
      <c r="BIO130" s="908"/>
      <c r="BIP130" s="908"/>
      <c r="BIQ130" s="908"/>
      <c r="BIR130" s="908"/>
      <c r="BIS130" s="908"/>
      <c r="BIT130" s="908"/>
      <c r="BIU130" s="908"/>
      <c r="BIV130" s="908"/>
      <c r="BIW130" s="908"/>
      <c r="BIX130" s="908"/>
      <c r="BIY130" s="908"/>
      <c r="BIZ130" s="908"/>
      <c r="BJA130" s="908"/>
      <c r="BJB130" s="908"/>
      <c r="BJC130" s="908"/>
      <c r="BJD130" s="908"/>
      <c r="BJE130" s="908"/>
      <c r="BJF130" s="908"/>
      <c r="BJG130" s="908"/>
      <c r="BJH130" s="908"/>
      <c r="BJI130" s="908"/>
      <c r="BJJ130" s="908"/>
      <c r="BJK130" s="908"/>
      <c r="BJL130" s="908"/>
      <c r="BJM130" s="908"/>
      <c r="BJN130" s="908"/>
      <c r="BJO130" s="908"/>
      <c r="BJP130" s="908"/>
      <c r="BJQ130" s="908"/>
      <c r="BJR130" s="908"/>
      <c r="BJS130" s="908"/>
      <c r="BJT130" s="908"/>
      <c r="BJU130" s="908"/>
      <c r="BJV130" s="908"/>
      <c r="BJW130" s="908"/>
      <c r="BJX130" s="908"/>
      <c r="BJY130" s="908"/>
      <c r="BJZ130" s="908"/>
      <c r="BKA130" s="908"/>
      <c r="BKB130" s="908"/>
      <c r="BKC130" s="908"/>
      <c r="BKD130" s="908"/>
      <c r="BKE130" s="908"/>
      <c r="BKF130" s="908"/>
      <c r="BKG130" s="908"/>
      <c r="BKH130" s="908"/>
      <c r="BKI130" s="908"/>
      <c r="BKJ130" s="908"/>
      <c r="BKK130" s="908"/>
      <c r="BKL130" s="908"/>
      <c r="BKM130" s="908"/>
      <c r="BKN130" s="908"/>
      <c r="BKO130" s="908"/>
      <c r="BKP130" s="908"/>
      <c r="BKQ130" s="908"/>
      <c r="BKR130" s="908"/>
      <c r="BKS130" s="908"/>
      <c r="BKT130" s="908"/>
      <c r="BKU130" s="908"/>
      <c r="BKV130" s="908"/>
      <c r="BKW130" s="908"/>
      <c r="BKX130" s="908"/>
      <c r="BKY130" s="908"/>
      <c r="BKZ130" s="908"/>
      <c r="BLA130" s="908"/>
      <c r="BLB130" s="908"/>
      <c r="BLC130" s="908"/>
      <c r="BLD130" s="908"/>
      <c r="BLE130" s="908"/>
      <c r="BLF130" s="908"/>
      <c r="BLG130" s="908"/>
      <c r="BLH130" s="908"/>
      <c r="BLI130" s="908"/>
      <c r="BLJ130" s="908"/>
      <c r="BLK130" s="908"/>
      <c r="BLL130" s="908"/>
      <c r="BLM130" s="908"/>
      <c r="BLN130" s="908"/>
      <c r="BLO130" s="908"/>
      <c r="BLP130" s="908"/>
      <c r="BLQ130" s="908"/>
      <c r="BLR130" s="908"/>
      <c r="BLS130" s="908"/>
      <c r="BLT130" s="908"/>
      <c r="BLU130" s="908"/>
      <c r="BLV130" s="908"/>
      <c r="BLW130" s="908"/>
      <c r="BLX130" s="908"/>
      <c r="BLY130" s="908"/>
      <c r="BLZ130" s="908"/>
      <c r="BMA130" s="908"/>
      <c r="BMB130" s="908"/>
      <c r="BMC130" s="908"/>
      <c r="BMD130" s="908"/>
      <c r="BME130" s="908"/>
      <c r="BMF130" s="908"/>
      <c r="BMG130" s="908"/>
      <c r="BMH130" s="908"/>
      <c r="BMI130" s="908"/>
      <c r="BMJ130" s="908"/>
      <c r="BMK130" s="908"/>
      <c r="BML130" s="908"/>
      <c r="BMM130" s="908"/>
      <c r="BMN130" s="908"/>
      <c r="BMO130" s="908"/>
      <c r="BMP130" s="908"/>
      <c r="BMQ130" s="908"/>
      <c r="BMR130" s="908"/>
      <c r="BMS130" s="908"/>
      <c r="BMT130" s="908"/>
      <c r="BMU130" s="908"/>
      <c r="BMV130" s="908"/>
      <c r="BMW130" s="908"/>
      <c r="BMX130" s="908"/>
      <c r="BMY130" s="908"/>
      <c r="BMZ130" s="908"/>
      <c r="BNA130" s="908"/>
      <c r="BNB130" s="908"/>
      <c r="BNC130" s="908"/>
      <c r="BND130" s="908"/>
      <c r="BNE130" s="908"/>
      <c r="BNF130" s="908"/>
      <c r="BNG130" s="908"/>
      <c r="BNH130" s="908"/>
      <c r="BNI130" s="908"/>
      <c r="BNJ130" s="908"/>
      <c r="BNK130" s="908"/>
      <c r="BNL130" s="908"/>
      <c r="BNM130" s="908"/>
      <c r="BNN130" s="908"/>
      <c r="BNO130" s="908"/>
      <c r="BNP130" s="908"/>
      <c r="BNQ130" s="908"/>
      <c r="BNR130" s="908"/>
      <c r="BNS130" s="908"/>
      <c r="BNT130" s="908"/>
      <c r="BNU130" s="908"/>
      <c r="BNV130" s="908"/>
      <c r="BNW130" s="908"/>
      <c r="BNX130" s="908"/>
      <c r="BNY130" s="908"/>
      <c r="BNZ130" s="908"/>
      <c r="BOA130" s="908"/>
      <c r="BOB130" s="908"/>
      <c r="BOC130" s="908"/>
      <c r="BOD130" s="908"/>
      <c r="BOE130" s="908"/>
      <c r="BOF130" s="908"/>
      <c r="BOG130" s="908"/>
      <c r="BOH130" s="908"/>
      <c r="BOI130" s="908"/>
      <c r="BOJ130" s="908"/>
      <c r="BOK130" s="908"/>
      <c r="BOL130" s="908"/>
      <c r="BOM130" s="908"/>
      <c r="BON130" s="908"/>
      <c r="BOO130" s="908"/>
      <c r="BOP130" s="908"/>
      <c r="BOQ130" s="908"/>
      <c r="BOR130" s="908"/>
      <c r="BOS130" s="908"/>
      <c r="BOT130" s="908"/>
      <c r="BOU130" s="908"/>
      <c r="BOV130" s="908"/>
      <c r="BOW130" s="908"/>
      <c r="BOX130" s="908"/>
      <c r="BOY130" s="908"/>
      <c r="BOZ130" s="908"/>
      <c r="BPA130" s="908"/>
      <c r="BPB130" s="908"/>
      <c r="BPC130" s="908"/>
      <c r="BPD130" s="908"/>
      <c r="BPE130" s="908"/>
      <c r="BPF130" s="908"/>
      <c r="BPG130" s="908"/>
      <c r="BPH130" s="908"/>
      <c r="BPI130" s="908"/>
      <c r="BPJ130" s="908"/>
      <c r="BPK130" s="908"/>
      <c r="BPL130" s="908"/>
      <c r="BPM130" s="908"/>
      <c r="BPN130" s="908"/>
      <c r="BPO130" s="908"/>
      <c r="BPP130" s="908"/>
      <c r="BPQ130" s="908"/>
      <c r="BPR130" s="908"/>
      <c r="BPS130" s="908"/>
      <c r="BPT130" s="908"/>
      <c r="BPU130" s="908"/>
      <c r="BPV130" s="908"/>
      <c r="BPW130" s="908"/>
      <c r="BPX130" s="908"/>
      <c r="BPY130" s="908"/>
      <c r="BPZ130" s="908"/>
      <c r="BQA130" s="908"/>
      <c r="BQB130" s="908"/>
      <c r="BQC130" s="908"/>
      <c r="BQD130" s="908"/>
      <c r="BQE130" s="908"/>
      <c r="BQF130" s="908"/>
      <c r="BQG130" s="908"/>
      <c r="BQH130" s="908"/>
      <c r="BQI130" s="908"/>
      <c r="BQJ130" s="908"/>
      <c r="BQK130" s="908"/>
      <c r="BQL130" s="908"/>
      <c r="BQM130" s="908"/>
      <c r="BQN130" s="908"/>
      <c r="BQO130" s="908"/>
      <c r="BQP130" s="908"/>
      <c r="BQQ130" s="908"/>
      <c r="BQR130" s="908"/>
      <c r="BQS130" s="908"/>
      <c r="BQT130" s="908"/>
      <c r="BQU130" s="908"/>
      <c r="BQV130" s="908"/>
      <c r="BQW130" s="908"/>
      <c r="BQX130" s="908"/>
      <c r="BQY130" s="908"/>
      <c r="BQZ130" s="908"/>
      <c r="BRA130" s="908"/>
      <c r="BRB130" s="908"/>
      <c r="BRC130" s="908"/>
      <c r="BRD130" s="908"/>
      <c r="BRE130" s="908"/>
      <c r="BRF130" s="908"/>
      <c r="BRG130" s="908"/>
      <c r="BRH130" s="908"/>
      <c r="BRI130" s="908"/>
      <c r="BRJ130" s="908"/>
      <c r="BRK130" s="908"/>
      <c r="BRL130" s="908"/>
      <c r="BRM130" s="908"/>
      <c r="BRN130" s="908"/>
      <c r="BRO130" s="908"/>
      <c r="BRP130" s="908"/>
      <c r="BRQ130" s="908"/>
      <c r="BRR130" s="908"/>
      <c r="BRS130" s="908"/>
      <c r="BRT130" s="908"/>
      <c r="BRU130" s="908"/>
      <c r="BRV130" s="908"/>
      <c r="BRW130" s="908"/>
      <c r="BRX130" s="908"/>
      <c r="BRY130" s="908"/>
      <c r="BRZ130" s="908"/>
      <c r="BSA130" s="908"/>
      <c r="BSB130" s="908"/>
      <c r="BSC130" s="908"/>
      <c r="BSD130" s="908"/>
      <c r="BSE130" s="908"/>
      <c r="BSF130" s="908"/>
      <c r="BSG130" s="908"/>
      <c r="BSH130" s="908"/>
      <c r="BSI130" s="908"/>
      <c r="BSJ130" s="908"/>
      <c r="BSK130" s="908"/>
      <c r="BSL130" s="908"/>
      <c r="BSM130" s="908"/>
      <c r="BSN130" s="908"/>
      <c r="BSO130" s="908"/>
      <c r="BSP130" s="908"/>
      <c r="BSQ130" s="908"/>
      <c r="BSR130" s="908"/>
      <c r="BSS130" s="908"/>
      <c r="BST130" s="908"/>
      <c r="BSU130" s="908"/>
      <c r="BSV130" s="908"/>
      <c r="BSW130" s="908"/>
      <c r="BSX130" s="908"/>
      <c r="BSY130" s="908"/>
      <c r="BSZ130" s="908"/>
      <c r="BTA130" s="908"/>
      <c r="BTB130" s="908"/>
      <c r="BTC130" s="908"/>
      <c r="BTD130" s="908"/>
      <c r="BTE130" s="908"/>
      <c r="BTF130" s="908"/>
      <c r="BTG130" s="908"/>
      <c r="BTH130" s="908"/>
      <c r="BTI130" s="908"/>
      <c r="BTJ130" s="908"/>
      <c r="BTK130" s="908"/>
      <c r="BTL130" s="908"/>
      <c r="BTM130" s="908"/>
      <c r="BTN130" s="908"/>
      <c r="BTO130" s="908"/>
      <c r="BTP130" s="908"/>
      <c r="BTQ130" s="908"/>
      <c r="BTR130" s="908"/>
      <c r="BTS130" s="908"/>
      <c r="BTT130" s="908"/>
      <c r="BTU130" s="908"/>
      <c r="BTV130" s="908"/>
      <c r="BTW130" s="908"/>
      <c r="BTX130" s="908"/>
      <c r="BTY130" s="908"/>
      <c r="BTZ130" s="908"/>
      <c r="BUA130" s="908"/>
      <c r="BUB130" s="908"/>
      <c r="BUC130" s="908"/>
      <c r="BUD130" s="908"/>
      <c r="BUE130" s="908"/>
      <c r="BUF130" s="908"/>
      <c r="BUG130" s="908"/>
      <c r="BUH130" s="908"/>
      <c r="BUI130" s="908"/>
      <c r="BUJ130" s="908"/>
      <c r="BUK130" s="908"/>
      <c r="BUL130" s="908"/>
      <c r="BUM130" s="908"/>
      <c r="BUN130" s="908"/>
      <c r="BUO130" s="908"/>
      <c r="BUP130" s="908"/>
      <c r="BUQ130" s="908"/>
      <c r="BUR130" s="908"/>
      <c r="BUS130" s="908"/>
      <c r="BUT130" s="908"/>
      <c r="BUU130" s="908"/>
      <c r="BUV130" s="908"/>
      <c r="BUW130" s="908"/>
      <c r="BUX130" s="908"/>
      <c r="BUY130" s="908"/>
      <c r="BUZ130" s="908"/>
      <c r="BVA130" s="908"/>
      <c r="BVB130" s="908"/>
      <c r="BVC130" s="908"/>
      <c r="BVD130" s="908"/>
      <c r="BVE130" s="908"/>
      <c r="BVF130" s="908"/>
      <c r="BVG130" s="908"/>
      <c r="BVH130" s="908"/>
      <c r="BVI130" s="908"/>
      <c r="BVJ130" s="908"/>
      <c r="BVK130" s="908"/>
      <c r="BVL130" s="908"/>
      <c r="BVM130" s="908"/>
      <c r="BVN130" s="908"/>
      <c r="BVO130" s="908"/>
      <c r="BVP130" s="908"/>
      <c r="BVQ130" s="908"/>
      <c r="BVR130" s="908"/>
      <c r="BVS130" s="908"/>
      <c r="BVT130" s="908"/>
      <c r="BVU130" s="908"/>
      <c r="BVV130" s="908"/>
      <c r="BVW130" s="908"/>
      <c r="BVX130" s="908"/>
      <c r="BVY130" s="908"/>
      <c r="BVZ130" s="908"/>
      <c r="BWA130" s="908"/>
      <c r="BWB130" s="908"/>
      <c r="BWC130" s="908"/>
      <c r="BWD130" s="908"/>
      <c r="BWE130" s="908"/>
      <c r="BWF130" s="908"/>
      <c r="BWG130" s="908"/>
      <c r="BWH130" s="908"/>
      <c r="BWI130" s="908"/>
      <c r="BWJ130" s="908"/>
      <c r="BWK130" s="908"/>
      <c r="BWL130" s="908"/>
      <c r="BWM130" s="908"/>
      <c r="BWN130" s="908"/>
      <c r="BWO130" s="908"/>
      <c r="BWP130" s="908"/>
      <c r="BWQ130" s="908"/>
      <c r="BWR130" s="908"/>
      <c r="BWS130" s="908"/>
      <c r="BWT130" s="908"/>
      <c r="BWU130" s="908"/>
      <c r="BWV130" s="908"/>
      <c r="BWW130" s="908"/>
      <c r="BWX130" s="908"/>
      <c r="BWY130" s="908"/>
      <c r="BWZ130" s="908"/>
      <c r="BXA130" s="908"/>
      <c r="BXB130" s="908"/>
      <c r="BXC130" s="908"/>
      <c r="BXD130" s="908"/>
      <c r="BXE130" s="908"/>
      <c r="BXF130" s="908"/>
      <c r="BXG130" s="908"/>
      <c r="BXH130" s="908"/>
      <c r="BXI130" s="908"/>
      <c r="BXJ130" s="908"/>
      <c r="BXK130" s="908"/>
      <c r="BXL130" s="908"/>
      <c r="BXM130" s="908"/>
      <c r="BXN130" s="908"/>
      <c r="BXO130" s="908"/>
      <c r="BXP130" s="908"/>
      <c r="BXQ130" s="908"/>
      <c r="BXR130" s="908"/>
      <c r="BXS130" s="908"/>
      <c r="BXT130" s="908"/>
      <c r="BXU130" s="908"/>
      <c r="BXV130" s="908"/>
      <c r="BXW130" s="908"/>
      <c r="BXX130" s="908"/>
      <c r="BXY130" s="908"/>
      <c r="BXZ130" s="908"/>
      <c r="BYA130" s="908"/>
      <c r="BYB130" s="908"/>
      <c r="BYC130" s="908"/>
      <c r="BYD130" s="908"/>
      <c r="BYE130" s="908"/>
      <c r="BYF130" s="908"/>
      <c r="BYG130" s="908"/>
      <c r="BYH130" s="908"/>
      <c r="BYI130" s="908"/>
      <c r="BYJ130" s="908"/>
      <c r="BYK130" s="908"/>
      <c r="BYL130" s="908"/>
      <c r="BYM130" s="908"/>
      <c r="BYN130" s="908"/>
      <c r="BYO130" s="908"/>
      <c r="BYP130" s="908"/>
      <c r="BYQ130" s="908"/>
      <c r="BYR130" s="908"/>
      <c r="BYS130" s="908"/>
      <c r="BYT130" s="908"/>
      <c r="BYU130" s="908"/>
      <c r="BYV130" s="908"/>
      <c r="BYW130" s="908"/>
      <c r="BYX130" s="908"/>
      <c r="BYY130" s="908"/>
      <c r="BYZ130" s="908"/>
      <c r="BZA130" s="908"/>
      <c r="BZB130" s="908"/>
      <c r="BZC130" s="908"/>
      <c r="BZD130" s="908"/>
      <c r="BZE130" s="908"/>
      <c r="BZF130" s="908"/>
      <c r="BZG130" s="908"/>
      <c r="BZH130" s="908"/>
      <c r="BZI130" s="908"/>
      <c r="BZJ130" s="908"/>
      <c r="BZK130" s="908"/>
      <c r="BZL130" s="908"/>
      <c r="BZM130" s="908"/>
      <c r="BZN130" s="908"/>
      <c r="BZO130" s="908"/>
      <c r="BZP130" s="908"/>
      <c r="BZQ130" s="908"/>
      <c r="BZR130" s="908"/>
      <c r="BZS130" s="908"/>
      <c r="BZT130" s="908"/>
      <c r="BZU130" s="908"/>
      <c r="BZV130" s="908"/>
      <c r="BZW130" s="908"/>
      <c r="BZX130" s="908"/>
      <c r="BZY130" s="908"/>
      <c r="BZZ130" s="908"/>
      <c r="CAA130" s="908"/>
      <c r="CAB130" s="908"/>
      <c r="CAC130" s="908"/>
      <c r="CAD130" s="908"/>
      <c r="CAE130" s="908"/>
      <c r="CAF130" s="908"/>
      <c r="CAG130" s="908"/>
      <c r="CAH130" s="908"/>
      <c r="CAI130" s="908"/>
      <c r="CAJ130" s="908"/>
      <c r="CAK130" s="908"/>
      <c r="CAL130" s="908"/>
      <c r="CAM130" s="908"/>
      <c r="CAN130" s="908"/>
      <c r="CAO130" s="908"/>
      <c r="CAP130" s="908"/>
      <c r="CAQ130" s="908"/>
      <c r="CAR130" s="908"/>
      <c r="CAS130" s="908"/>
      <c r="CAT130" s="908"/>
      <c r="CAU130" s="908"/>
      <c r="CAV130" s="908"/>
      <c r="CAW130" s="908"/>
      <c r="CAX130" s="908"/>
      <c r="CAY130" s="908"/>
      <c r="CAZ130" s="908"/>
      <c r="CBA130" s="908"/>
      <c r="CBB130" s="908"/>
      <c r="CBC130" s="908"/>
      <c r="CBD130" s="908"/>
      <c r="CBE130" s="908"/>
      <c r="CBF130" s="908"/>
      <c r="CBG130" s="908"/>
      <c r="CBH130" s="908"/>
      <c r="CBI130" s="908"/>
      <c r="CBJ130" s="908"/>
      <c r="CBK130" s="908"/>
      <c r="CBL130" s="908"/>
      <c r="CBM130" s="908"/>
      <c r="CBN130" s="908"/>
      <c r="CBO130" s="908"/>
      <c r="CBP130" s="908"/>
      <c r="CBQ130" s="908"/>
      <c r="CBR130" s="908"/>
      <c r="CBS130" s="908"/>
      <c r="CBT130" s="908"/>
      <c r="CBU130" s="908"/>
      <c r="CBV130" s="908"/>
      <c r="CBW130" s="908"/>
      <c r="CBX130" s="908"/>
      <c r="CBY130" s="908"/>
      <c r="CBZ130" s="908"/>
      <c r="CCA130" s="908"/>
      <c r="CCB130" s="908"/>
      <c r="CCC130" s="908"/>
      <c r="CCD130" s="908"/>
      <c r="CCE130" s="908"/>
      <c r="CCF130" s="908"/>
      <c r="CCG130" s="908"/>
      <c r="CCH130" s="908"/>
      <c r="CCI130" s="908"/>
      <c r="CCJ130" s="908"/>
      <c r="CCK130" s="908"/>
      <c r="CCL130" s="908"/>
      <c r="CCM130" s="908"/>
      <c r="CCN130" s="908"/>
      <c r="CCO130" s="908"/>
      <c r="CCP130" s="908"/>
      <c r="CCQ130" s="908"/>
      <c r="CCR130" s="908"/>
      <c r="CCS130" s="908"/>
      <c r="CCT130" s="908"/>
      <c r="CCU130" s="908"/>
      <c r="CCV130" s="908"/>
      <c r="CCW130" s="908"/>
      <c r="CCX130" s="908"/>
      <c r="CCY130" s="908"/>
      <c r="CCZ130" s="908"/>
      <c r="CDA130" s="908"/>
      <c r="CDB130" s="908"/>
      <c r="CDC130" s="908"/>
      <c r="CDD130" s="908"/>
      <c r="CDE130" s="908"/>
      <c r="CDF130" s="908"/>
      <c r="CDG130" s="908"/>
      <c r="CDH130" s="908"/>
      <c r="CDI130" s="908"/>
      <c r="CDJ130" s="908"/>
      <c r="CDK130" s="908"/>
      <c r="CDL130" s="908"/>
      <c r="CDM130" s="908"/>
      <c r="CDN130" s="908"/>
      <c r="CDO130" s="908"/>
      <c r="CDP130" s="908"/>
      <c r="CDQ130" s="908"/>
      <c r="CDR130" s="908"/>
      <c r="CDS130" s="908"/>
      <c r="CDT130" s="908"/>
      <c r="CDU130" s="908"/>
      <c r="CDV130" s="908"/>
      <c r="CDW130" s="908"/>
      <c r="CDX130" s="908"/>
      <c r="CDY130" s="908"/>
      <c r="CDZ130" s="908"/>
      <c r="CEA130" s="908"/>
      <c r="CEB130" s="908"/>
      <c r="CEC130" s="908"/>
      <c r="CED130" s="908"/>
      <c r="CEE130" s="908"/>
      <c r="CEF130" s="908"/>
      <c r="CEG130" s="908"/>
      <c r="CEH130" s="908"/>
      <c r="CEI130" s="908"/>
      <c r="CEJ130" s="908"/>
      <c r="CEK130" s="908"/>
      <c r="CEL130" s="908"/>
      <c r="CEM130" s="908"/>
      <c r="CEN130" s="908"/>
      <c r="CEO130" s="908"/>
      <c r="CEP130" s="908"/>
      <c r="CEQ130" s="908"/>
      <c r="CER130" s="908"/>
      <c r="CES130" s="908"/>
      <c r="CET130" s="908"/>
      <c r="CEU130" s="908"/>
      <c r="CEV130" s="908"/>
      <c r="CEW130" s="908"/>
      <c r="CEX130" s="908"/>
      <c r="CEY130" s="908"/>
      <c r="CEZ130" s="908"/>
      <c r="CFA130" s="908"/>
      <c r="CFB130" s="908"/>
      <c r="CFC130" s="908"/>
      <c r="CFD130" s="908"/>
      <c r="CFE130" s="908"/>
      <c r="CFF130" s="908"/>
      <c r="CFG130" s="908"/>
      <c r="CFH130" s="908"/>
      <c r="CFI130" s="908"/>
      <c r="CFJ130" s="908"/>
      <c r="CFK130" s="908"/>
      <c r="CFL130" s="908"/>
      <c r="CFM130" s="908"/>
      <c r="CFN130" s="908"/>
      <c r="CFO130" s="908"/>
      <c r="CFP130" s="908"/>
      <c r="CFQ130" s="908"/>
      <c r="CFR130" s="908"/>
      <c r="CFS130" s="908"/>
      <c r="CFT130" s="908"/>
      <c r="CFU130" s="908"/>
      <c r="CFV130" s="908"/>
      <c r="CFW130" s="908"/>
      <c r="CFX130" s="908"/>
      <c r="CFY130" s="908"/>
      <c r="CFZ130" s="908"/>
      <c r="CGA130" s="908"/>
      <c r="CGB130" s="908"/>
      <c r="CGC130" s="908"/>
      <c r="CGD130" s="908"/>
      <c r="CGE130" s="908"/>
      <c r="CGF130" s="908"/>
      <c r="CGG130" s="908"/>
      <c r="CGH130" s="908"/>
      <c r="CGI130" s="908"/>
      <c r="CGJ130" s="908"/>
      <c r="CGK130" s="908"/>
      <c r="CGL130" s="908"/>
      <c r="CGM130" s="908"/>
      <c r="CGN130" s="908"/>
      <c r="CGO130" s="908"/>
      <c r="CGP130" s="908"/>
      <c r="CGQ130" s="908"/>
      <c r="CGR130" s="908"/>
      <c r="CGS130" s="908"/>
      <c r="CGT130" s="908"/>
      <c r="CGU130" s="908"/>
      <c r="CGV130" s="908"/>
      <c r="CGW130" s="908"/>
      <c r="CGX130" s="908"/>
      <c r="CGY130" s="908"/>
      <c r="CGZ130" s="908"/>
      <c r="CHA130" s="908"/>
      <c r="CHB130" s="908"/>
      <c r="CHC130" s="908"/>
      <c r="CHD130" s="908"/>
      <c r="CHE130" s="908"/>
      <c r="CHF130" s="908"/>
      <c r="CHG130" s="908"/>
      <c r="CHH130" s="908"/>
      <c r="CHI130" s="908"/>
      <c r="CHJ130" s="908"/>
      <c r="CHK130" s="908"/>
      <c r="CHL130" s="908"/>
      <c r="CHM130" s="908"/>
      <c r="CHN130" s="908"/>
      <c r="CHO130" s="908"/>
      <c r="CHP130" s="908"/>
      <c r="CHQ130" s="908"/>
      <c r="CHR130" s="908"/>
      <c r="CHS130" s="908"/>
      <c r="CHT130" s="908"/>
      <c r="CHU130" s="908"/>
      <c r="CHV130" s="908"/>
      <c r="CHW130" s="908"/>
      <c r="CHX130" s="908"/>
      <c r="CHY130" s="908"/>
      <c r="CHZ130" s="908"/>
      <c r="CIA130" s="908"/>
      <c r="CIB130" s="908"/>
      <c r="CIC130" s="908"/>
      <c r="CID130" s="908"/>
      <c r="CIE130" s="908"/>
      <c r="CIF130" s="908"/>
      <c r="CIG130" s="908"/>
      <c r="CIH130" s="908"/>
      <c r="CII130" s="908"/>
      <c r="CIJ130" s="908"/>
      <c r="CIK130" s="908"/>
      <c r="CIL130" s="908"/>
      <c r="CIM130" s="908"/>
      <c r="CIN130" s="908"/>
      <c r="CIO130" s="908"/>
      <c r="CIP130" s="908"/>
      <c r="CIQ130" s="908"/>
      <c r="CIR130" s="908"/>
      <c r="CIS130" s="908"/>
      <c r="CIT130" s="908"/>
      <c r="CIU130" s="908"/>
      <c r="CIV130" s="908"/>
      <c r="CIW130" s="908"/>
      <c r="CIX130" s="908"/>
      <c r="CIY130" s="908"/>
      <c r="CIZ130" s="908"/>
      <c r="CJA130" s="908"/>
      <c r="CJB130" s="908"/>
      <c r="CJC130" s="908"/>
      <c r="CJD130" s="908"/>
      <c r="CJE130" s="908"/>
      <c r="CJF130" s="908"/>
      <c r="CJG130" s="908"/>
      <c r="CJH130" s="908"/>
      <c r="CJI130" s="908"/>
      <c r="CJJ130" s="908"/>
      <c r="CJK130" s="908"/>
      <c r="CJL130" s="908"/>
      <c r="CJM130" s="908"/>
      <c r="CJN130" s="908"/>
      <c r="CJO130" s="908"/>
      <c r="CJP130" s="908"/>
      <c r="CJQ130" s="908"/>
      <c r="CJR130" s="908"/>
      <c r="CJS130" s="908"/>
      <c r="CJT130" s="908"/>
      <c r="CJU130" s="908"/>
      <c r="CJV130" s="908"/>
      <c r="CJW130" s="908"/>
      <c r="CJX130" s="908"/>
      <c r="CJY130" s="908"/>
      <c r="CJZ130" s="908"/>
      <c r="CKA130" s="908"/>
      <c r="CKB130" s="908"/>
      <c r="CKC130" s="908"/>
      <c r="CKD130" s="908"/>
      <c r="CKE130" s="908"/>
      <c r="CKF130" s="908"/>
      <c r="CKG130" s="908"/>
      <c r="CKH130" s="908"/>
      <c r="CKI130" s="908"/>
      <c r="CKJ130" s="908"/>
      <c r="CKK130" s="908"/>
      <c r="CKL130" s="908"/>
      <c r="CKM130" s="908"/>
      <c r="CKN130" s="908"/>
      <c r="CKO130" s="908"/>
      <c r="CKP130" s="908"/>
      <c r="CKQ130" s="908"/>
      <c r="CKR130" s="908"/>
      <c r="CKS130" s="908"/>
      <c r="CKT130" s="908"/>
      <c r="CKU130" s="908"/>
      <c r="CKV130" s="908"/>
      <c r="CKW130" s="908"/>
      <c r="CKX130" s="908"/>
      <c r="CKY130" s="908"/>
      <c r="CKZ130" s="908"/>
      <c r="CLA130" s="908"/>
      <c r="CLB130" s="908"/>
      <c r="CLC130" s="908"/>
      <c r="CLD130" s="908"/>
      <c r="CLE130" s="908"/>
      <c r="CLF130" s="908"/>
      <c r="CLG130" s="908"/>
      <c r="CLH130" s="908"/>
      <c r="CLI130" s="908"/>
      <c r="CLJ130" s="908"/>
      <c r="CLK130" s="908"/>
      <c r="CLL130" s="908"/>
      <c r="CLM130" s="908"/>
      <c r="CLN130" s="908"/>
      <c r="CLO130" s="908"/>
      <c r="CLP130" s="908"/>
      <c r="CLQ130" s="908"/>
      <c r="CLR130" s="908"/>
      <c r="CLS130" s="908"/>
      <c r="CLT130" s="908"/>
      <c r="CLU130" s="908"/>
      <c r="CLV130" s="908"/>
      <c r="CLW130" s="908"/>
      <c r="CLX130" s="908"/>
      <c r="CLY130" s="908"/>
      <c r="CLZ130" s="908"/>
      <c r="CMA130" s="908"/>
      <c r="CMB130" s="908"/>
      <c r="CMC130" s="908"/>
      <c r="CMD130" s="908"/>
      <c r="CME130" s="908"/>
      <c r="CMF130" s="908"/>
      <c r="CMG130" s="908"/>
      <c r="CMH130" s="908"/>
      <c r="CMI130" s="908"/>
      <c r="CMJ130" s="908"/>
      <c r="CMK130" s="908"/>
      <c r="CML130" s="908"/>
      <c r="CMM130" s="908"/>
      <c r="CMN130" s="908"/>
      <c r="CMO130" s="908"/>
      <c r="CMP130" s="908"/>
      <c r="CMQ130" s="908"/>
      <c r="CMR130" s="908"/>
      <c r="CMS130" s="908"/>
      <c r="CMT130" s="908"/>
      <c r="CMU130" s="908"/>
      <c r="CMV130" s="908"/>
      <c r="CMW130" s="908"/>
      <c r="CMX130" s="908"/>
      <c r="CMY130" s="908"/>
      <c r="CMZ130" s="908"/>
      <c r="CNA130" s="908"/>
      <c r="CNB130" s="908"/>
      <c r="CNC130" s="908"/>
      <c r="CND130" s="908"/>
      <c r="CNE130" s="908"/>
      <c r="CNF130" s="908"/>
      <c r="CNG130" s="908"/>
      <c r="CNH130" s="908"/>
      <c r="CNI130" s="908"/>
      <c r="CNJ130" s="908"/>
      <c r="CNK130" s="908"/>
      <c r="CNL130" s="908"/>
      <c r="CNM130" s="908"/>
      <c r="CNN130" s="908"/>
      <c r="CNO130" s="908"/>
      <c r="CNP130" s="908"/>
      <c r="CNQ130" s="908"/>
      <c r="CNR130" s="908"/>
      <c r="CNS130" s="908"/>
      <c r="CNT130" s="908"/>
      <c r="CNU130" s="908"/>
      <c r="CNV130" s="908"/>
      <c r="CNW130" s="908"/>
      <c r="CNX130" s="908"/>
      <c r="CNY130" s="908"/>
      <c r="CNZ130" s="908"/>
      <c r="COA130" s="908"/>
      <c r="COB130" s="908"/>
      <c r="COC130" s="908"/>
      <c r="COD130" s="908"/>
      <c r="COE130" s="908"/>
      <c r="COF130" s="908"/>
      <c r="COG130" s="908"/>
      <c r="COH130" s="908"/>
      <c r="COI130" s="908"/>
      <c r="COJ130" s="908"/>
      <c r="COK130" s="908"/>
      <c r="COL130" s="908"/>
      <c r="COM130" s="908"/>
      <c r="CON130" s="908"/>
      <c r="COO130" s="908"/>
      <c r="COP130" s="908"/>
      <c r="COQ130" s="908"/>
      <c r="COR130" s="908"/>
      <c r="COS130" s="908"/>
      <c r="COT130" s="908"/>
      <c r="COU130" s="908"/>
      <c r="COV130" s="908"/>
      <c r="COW130" s="908"/>
      <c r="COX130" s="908"/>
      <c r="COY130" s="908"/>
      <c r="COZ130" s="908"/>
      <c r="CPA130" s="908"/>
      <c r="CPB130" s="908"/>
      <c r="CPC130" s="908"/>
      <c r="CPD130" s="908"/>
      <c r="CPE130" s="908"/>
      <c r="CPF130" s="908"/>
      <c r="CPG130" s="908"/>
      <c r="CPH130" s="908"/>
      <c r="CPI130" s="908"/>
      <c r="CPJ130" s="908"/>
      <c r="CPK130" s="908"/>
      <c r="CPL130" s="908"/>
      <c r="CPM130" s="908"/>
      <c r="CPN130" s="908"/>
      <c r="CPO130" s="908"/>
      <c r="CPP130" s="908"/>
      <c r="CPQ130" s="908"/>
      <c r="CPR130" s="908"/>
      <c r="CPS130" s="908"/>
      <c r="CPT130" s="908"/>
      <c r="CPU130" s="908"/>
      <c r="CPV130" s="908"/>
      <c r="CPW130" s="908"/>
      <c r="CPX130" s="908"/>
      <c r="CPY130" s="908"/>
      <c r="CPZ130" s="908"/>
      <c r="CQA130" s="908"/>
      <c r="CQB130" s="908"/>
      <c r="CQC130" s="908"/>
      <c r="CQD130" s="908"/>
      <c r="CQE130" s="908"/>
      <c r="CQF130" s="908"/>
      <c r="CQG130" s="908"/>
      <c r="CQH130" s="908"/>
      <c r="CQI130" s="908"/>
      <c r="CQJ130" s="908"/>
      <c r="CQK130" s="908"/>
      <c r="CQL130" s="908"/>
      <c r="CQM130" s="908"/>
      <c r="CQN130" s="908"/>
      <c r="CQO130" s="908"/>
      <c r="CQP130" s="908"/>
      <c r="CQQ130" s="908"/>
      <c r="CQR130" s="908"/>
      <c r="CQS130" s="908"/>
      <c r="CQT130" s="908"/>
      <c r="CQU130" s="908"/>
      <c r="CQV130" s="908"/>
      <c r="CQW130" s="908"/>
      <c r="CQX130" s="908"/>
      <c r="CQY130" s="908"/>
      <c r="CQZ130" s="908"/>
      <c r="CRA130" s="908"/>
      <c r="CRB130" s="908"/>
      <c r="CRC130" s="908"/>
      <c r="CRD130" s="908"/>
      <c r="CRE130" s="908"/>
      <c r="CRF130" s="908"/>
      <c r="CRG130" s="908"/>
      <c r="CRH130" s="908"/>
      <c r="CRI130" s="908"/>
      <c r="CRJ130" s="908"/>
      <c r="CRK130" s="908"/>
      <c r="CRL130" s="908"/>
      <c r="CRM130" s="908"/>
      <c r="CRN130" s="908"/>
      <c r="CRO130" s="908"/>
      <c r="CRP130" s="908"/>
      <c r="CRQ130" s="908"/>
      <c r="CRR130" s="908"/>
      <c r="CRS130" s="908"/>
      <c r="CRT130" s="908"/>
      <c r="CRU130" s="908"/>
      <c r="CRV130" s="908"/>
      <c r="CRW130" s="908"/>
      <c r="CRX130" s="908"/>
      <c r="CRY130" s="908"/>
      <c r="CRZ130" s="908"/>
      <c r="CSA130" s="908"/>
      <c r="CSB130" s="908"/>
      <c r="CSC130" s="908"/>
      <c r="CSD130" s="908"/>
      <c r="CSE130" s="908"/>
      <c r="CSF130" s="908"/>
      <c r="CSG130" s="908"/>
      <c r="CSH130" s="908"/>
      <c r="CSI130" s="908"/>
      <c r="CSJ130" s="908"/>
      <c r="CSK130" s="908"/>
      <c r="CSL130" s="908"/>
      <c r="CSM130" s="908"/>
      <c r="CSN130" s="908"/>
      <c r="CSO130" s="908"/>
      <c r="CSP130" s="908"/>
      <c r="CSQ130" s="908"/>
      <c r="CSR130" s="908"/>
      <c r="CSS130" s="908"/>
      <c r="CST130" s="908"/>
      <c r="CSU130" s="908"/>
      <c r="CSV130" s="908"/>
      <c r="CSW130" s="908"/>
      <c r="CSX130" s="908"/>
      <c r="CSY130" s="908"/>
      <c r="CSZ130" s="908"/>
      <c r="CTA130" s="908"/>
      <c r="CTB130" s="908"/>
      <c r="CTC130" s="908"/>
      <c r="CTD130" s="908"/>
      <c r="CTE130" s="908"/>
      <c r="CTF130" s="908"/>
      <c r="CTG130" s="908"/>
      <c r="CTH130" s="908"/>
      <c r="CTI130" s="908"/>
      <c r="CTJ130" s="908"/>
      <c r="CTK130" s="908"/>
      <c r="CTL130" s="908"/>
      <c r="CTM130" s="908"/>
      <c r="CTN130" s="908"/>
      <c r="CTO130" s="908"/>
      <c r="CTP130" s="908"/>
      <c r="CTQ130" s="908"/>
      <c r="CTR130" s="908"/>
      <c r="CTS130" s="908"/>
      <c r="CTT130" s="908"/>
      <c r="CTU130" s="908"/>
      <c r="CTV130" s="908"/>
      <c r="CTW130" s="908"/>
      <c r="CTX130" s="908"/>
      <c r="CTY130" s="908"/>
      <c r="CTZ130" s="908"/>
      <c r="CUA130" s="908"/>
      <c r="CUB130" s="908"/>
      <c r="CUC130" s="908"/>
      <c r="CUD130" s="908"/>
      <c r="CUE130" s="908"/>
      <c r="CUF130" s="908"/>
      <c r="CUG130" s="908"/>
      <c r="CUH130" s="908"/>
      <c r="CUI130" s="908"/>
      <c r="CUJ130" s="908"/>
      <c r="CUK130" s="908"/>
      <c r="CUL130" s="908"/>
      <c r="CUM130" s="908"/>
      <c r="CUN130" s="908"/>
      <c r="CUO130" s="908"/>
      <c r="CUP130" s="908"/>
      <c r="CUQ130" s="908"/>
      <c r="CUR130" s="908"/>
      <c r="CUS130" s="908"/>
      <c r="CUT130" s="908"/>
      <c r="CUU130" s="908"/>
      <c r="CUV130" s="908"/>
      <c r="CUW130" s="908"/>
      <c r="CUX130" s="908"/>
      <c r="CUY130" s="908"/>
      <c r="CUZ130" s="908"/>
      <c r="CVA130" s="908"/>
      <c r="CVB130" s="908"/>
      <c r="CVC130" s="908"/>
      <c r="CVD130" s="908"/>
      <c r="CVE130" s="908"/>
      <c r="CVF130" s="908"/>
      <c r="CVG130" s="908"/>
      <c r="CVH130" s="908"/>
      <c r="CVI130" s="908"/>
      <c r="CVJ130" s="908"/>
      <c r="CVK130" s="908"/>
      <c r="CVL130" s="908"/>
      <c r="CVM130" s="908"/>
      <c r="CVN130" s="908"/>
      <c r="CVO130" s="908"/>
      <c r="CVP130" s="908"/>
      <c r="CVQ130" s="908"/>
      <c r="CVR130" s="908"/>
      <c r="CVS130" s="908"/>
      <c r="CVT130" s="908"/>
      <c r="CVU130" s="908"/>
      <c r="CVV130" s="908"/>
      <c r="CVW130" s="908"/>
      <c r="CVX130" s="908"/>
      <c r="CVY130" s="908"/>
      <c r="CVZ130" s="908"/>
      <c r="CWA130" s="908"/>
      <c r="CWB130" s="908"/>
      <c r="CWC130" s="908"/>
      <c r="CWD130" s="908"/>
      <c r="CWE130" s="908"/>
      <c r="CWF130" s="908"/>
      <c r="CWG130" s="908"/>
      <c r="CWH130" s="908"/>
      <c r="CWI130" s="908"/>
      <c r="CWJ130" s="908"/>
      <c r="CWK130" s="908"/>
      <c r="CWL130" s="908"/>
      <c r="CWM130" s="908"/>
      <c r="CWN130" s="908"/>
      <c r="CWO130" s="908"/>
      <c r="CWP130" s="908"/>
      <c r="CWQ130" s="908"/>
      <c r="CWR130" s="908"/>
      <c r="CWS130" s="908"/>
      <c r="CWT130" s="908"/>
      <c r="CWU130" s="908"/>
      <c r="CWV130" s="908"/>
      <c r="CWW130" s="908"/>
      <c r="CWX130" s="908"/>
      <c r="CWY130" s="908"/>
      <c r="CWZ130" s="908"/>
      <c r="CXA130" s="908"/>
      <c r="CXB130" s="908"/>
      <c r="CXC130" s="908"/>
      <c r="CXD130" s="908"/>
      <c r="CXE130" s="908"/>
      <c r="CXF130" s="908"/>
      <c r="CXG130" s="908"/>
      <c r="CXH130" s="908"/>
      <c r="CXI130" s="908"/>
      <c r="CXJ130" s="908"/>
      <c r="CXK130" s="908"/>
      <c r="CXL130" s="908"/>
      <c r="CXM130" s="908"/>
      <c r="CXN130" s="908"/>
      <c r="CXO130" s="908"/>
      <c r="CXP130" s="908"/>
      <c r="CXQ130" s="908"/>
      <c r="CXR130" s="908"/>
      <c r="CXS130" s="908"/>
      <c r="CXT130" s="908"/>
      <c r="CXU130" s="908"/>
      <c r="CXV130" s="908"/>
      <c r="CXW130" s="908"/>
      <c r="CXX130" s="908"/>
      <c r="CXY130" s="908"/>
      <c r="CXZ130" s="908"/>
      <c r="CYA130" s="908"/>
      <c r="CYB130" s="908"/>
      <c r="CYC130" s="908"/>
      <c r="CYD130" s="908"/>
      <c r="CYE130" s="908"/>
      <c r="CYF130" s="908"/>
      <c r="CYG130" s="908"/>
      <c r="CYH130" s="908"/>
      <c r="CYI130" s="908"/>
      <c r="CYJ130" s="908"/>
      <c r="CYK130" s="908"/>
      <c r="CYL130" s="908"/>
      <c r="CYM130" s="908"/>
      <c r="CYN130" s="908"/>
      <c r="CYO130" s="908"/>
      <c r="CYP130" s="908"/>
      <c r="CYQ130" s="908"/>
      <c r="CYR130" s="908"/>
      <c r="CYS130" s="908"/>
      <c r="CYT130" s="908"/>
      <c r="CYU130" s="908"/>
      <c r="CYV130" s="908"/>
      <c r="CYW130" s="908"/>
      <c r="CYX130" s="908"/>
      <c r="CYY130" s="908"/>
      <c r="CYZ130" s="908"/>
      <c r="CZA130" s="908"/>
      <c r="CZB130" s="908"/>
      <c r="CZC130" s="908"/>
      <c r="CZD130" s="908"/>
      <c r="CZE130" s="908"/>
      <c r="CZF130" s="908"/>
      <c r="CZG130" s="908"/>
      <c r="CZH130" s="908"/>
      <c r="CZI130" s="908"/>
      <c r="CZJ130" s="908"/>
      <c r="CZK130" s="908"/>
      <c r="CZL130" s="908"/>
      <c r="CZM130" s="908"/>
      <c r="CZN130" s="908"/>
      <c r="CZO130" s="908"/>
      <c r="CZP130" s="908"/>
      <c r="CZQ130" s="908"/>
      <c r="CZR130" s="908"/>
      <c r="CZS130" s="908"/>
      <c r="CZT130" s="908"/>
      <c r="CZU130" s="908"/>
      <c r="CZV130" s="908"/>
      <c r="CZW130" s="908"/>
      <c r="CZX130" s="908"/>
      <c r="CZY130" s="908"/>
      <c r="CZZ130" s="908"/>
      <c r="DAA130" s="908"/>
      <c r="DAB130" s="908"/>
      <c r="DAC130" s="908"/>
      <c r="DAD130" s="908"/>
      <c r="DAE130" s="908"/>
      <c r="DAF130" s="908"/>
      <c r="DAG130" s="908"/>
      <c r="DAH130" s="908"/>
      <c r="DAI130" s="908"/>
      <c r="DAJ130" s="908"/>
      <c r="DAK130" s="908"/>
      <c r="DAL130" s="908"/>
      <c r="DAM130" s="908"/>
      <c r="DAN130" s="908"/>
      <c r="DAO130" s="908"/>
      <c r="DAP130" s="908"/>
      <c r="DAQ130" s="908"/>
      <c r="DAR130" s="908"/>
      <c r="DAS130" s="908"/>
      <c r="DAT130" s="908"/>
      <c r="DAU130" s="908"/>
      <c r="DAV130" s="908"/>
      <c r="DAW130" s="908"/>
      <c r="DAX130" s="908"/>
      <c r="DAY130" s="908"/>
      <c r="DAZ130" s="908"/>
      <c r="DBA130" s="908"/>
      <c r="DBB130" s="908"/>
      <c r="DBC130" s="908"/>
      <c r="DBD130" s="908"/>
      <c r="DBE130" s="908"/>
      <c r="DBF130" s="908"/>
      <c r="DBG130" s="908"/>
      <c r="DBH130" s="908"/>
      <c r="DBI130" s="908"/>
      <c r="DBJ130" s="908"/>
      <c r="DBK130" s="908"/>
      <c r="DBL130" s="908"/>
      <c r="DBM130" s="908"/>
      <c r="DBN130" s="908"/>
      <c r="DBO130" s="908"/>
      <c r="DBP130" s="908"/>
      <c r="DBQ130" s="908"/>
      <c r="DBR130" s="908"/>
      <c r="DBS130" s="908"/>
      <c r="DBT130" s="908"/>
      <c r="DBU130" s="908"/>
      <c r="DBV130" s="908"/>
      <c r="DBW130" s="908"/>
      <c r="DBX130" s="908"/>
      <c r="DBY130" s="908"/>
      <c r="DBZ130" s="908"/>
      <c r="DCA130" s="908"/>
      <c r="DCB130" s="908"/>
      <c r="DCC130" s="908"/>
      <c r="DCD130" s="908"/>
      <c r="DCE130" s="908"/>
      <c r="DCF130" s="908"/>
      <c r="DCG130" s="908"/>
      <c r="DCH130" s="908"/>
      <c r="DCI130" s="908"/>
      <c r="DCJ130" s="908"/>
      <c r="DCK130" s="908"/>
      <c r="DCL130" s="908"/>
      <c r="DCM130" s="908"/>
      <c r="DCN130" s="908"/>
      <c r="DCO130" s="908"/>
      <c r="DCP130" s="908"/>
      <c r="DCQ130" s="908"/>
      <c r="DCR130" s="908"/>
      <c r="DCS130" s="908"/>
      <c r="DCT130" s="908"/>
      <c r="DCU130" s="908"/>
      <c r="DCV130" s="908"/>
      <c r="DCW130" s="908"/>
      <c r="DCX130" s="908"/>
      <c r="DCY130" s="908"/>
      <c r="DCZ130" s="908"/>
      <c r="DDA130" s="908"/>
      <c r="DDB130" s="908"/>
      <c r="DDC130" s="908"/>
      <c r="DDD130" s="908"/>
      <c r="DDE130" s="908"/>
      <c r="DDF130" s="908"/>
      <c r="DDG130" s="908"/>
      <c r="DDH130" s="908"/>
      <c r="DDI130" s="908"/>
      <c r="DDJ130" s="908"/>
      <c r="DDK130" s="908"/>
      <c r="DDL130" s="908"/>
      <c r="DDM130" s="908"/>
      <c r="DDN130" s="908"/>
      <c r="DDO130" s="908"/>
      <c r="DDP130" s="908"/>
      <c r="DDQ130" s="908"/>
      <c r="DDR130" s="908"/>
      <c r="DDS130" s="908"/>
      <c r="DDT130" s="908"/>
      <c r="DDU130" s="908"/>
      <c r="DDV130" s="908"/>
      <c r="DDW130" s="908"/>
      <c r="DDX130" s="908"/>
      <c r="DDY130" s="908"/>
      <c r="DDZ130" s="908"/>
      <c r="DEA130" s="908"/>
      <c r="DEB130" s="908"/>
      <c r="DEC130" s="908"/>
      <c r="DED130" s="908"/>
      <c r="DEE130" s="908"/>
      <c r="DEF130" s="908"/>
      <c r="DEG130" s="908"/>
      <c r="DEH130" s="908"/>
      <c r="DEI130" s="908"/>
      <c r="DEJ130" s="908"/>
      <c r="DEK130" s="908"/>
      <c r="DEL130" s="908"/>
      <c r="DEM130" s="908"/>
      <c r="DEN130" s="908"/>
      <c r="DEO130" s="908"/>
      <c r="DEP130" s="908"/>
      <c r="DEQ130" s="908"/>
      <c r="DER130" s="908"/>
      <c r="DES130" s="908"/>
      <c r="DET130" s="908"/>
      <c r="DEU130" s="908"/>
      <c r="DEV130" s="908"/>
      <c r="DEW130" s="908"/>
      <c r="DEX130" s="908"/>
      <c r="DEY130" s="908"/>
      <c r="DEZ130" s="908"/>
      <c r="DFA130" s="908"/>
      <c r="DFB130" s="908"/>
      <c r="DFC130" s="908"/>
      <c r="DFD130" s="908"/>
      <c r="DFE130" s="908"/>
      <c r="DFF130" s="908"/>
      <c r="DFG130" s="908"/>
      <c r="DFH130" s="908"/>
      <c r="DFI130" s="908"/>
      <c r="DFJ130" s="908"/>
      <c r="DFK130" s="908"/>
      <c r="DFL130" s="908"/>
      <c r="DFM130" s="908"/>
      <c r="DFN130" s="908"/>
      <c r="DFO130" s="908"/>
      <c r="DFP130" s="908"/>
      <c r="DFQ130" s="908"/>
      <c r="DFR130" s="908"/>
      <c r="DFS130" s="908"/>
      <c r="DFT130" s="908"/>
      <c r="DFU130" s="908"/>
      <c r="DFV130" s="908"/>
      <c r="DFW130" s="908"/>
      <c r="DFX130" s="908"/>
      <c r="DFY130" s="908"/>
      <c r="DFZ130" s="908"/>
      <c r="DGA130" s="908"/>
      <c r="DGB130" s="908"/>
      <c r="DGC130" s="908"/>
      <c r="DGD130" s="908"/>
      <c r="DGE130" s="908"/>
      <c r="DGF130" s="908"/>
      <c r="DGG130" s="908"/>
      <c r="DGH130" s="908"/>
      <c r="DGI130" s="908"/>
      <c r="DGJ130" s="908"/>
      <c r="DGK130" s="908"/>
      <c r="DGL130" s="908"/>
      <c r="DGM130" s="908"/>
      <c r="DGN130" s="908"/>
      <c r="DGO130" s="908"/>
      <c r="DGP130" s="908"/>
      <c r="DGQ130" s="908"/>
      <c r="DGR130" s="908"/>
      <c r="DGS130" s="908"/>
      <c r="DGT130" s="908"/>
      <c r="DGU130" s="908"/>
      <c r="DGV130" s="908"/>
      <c r="DGW130" s="908"/>
      <c r="DGX130" s="908"/>
      <c r="DGY130" s="908"/>
      <c r="DGZ130" s="908"/>
      <c r="DHA130" s="908"/>
      <c r="DHB130" s="908"/>
      <c r="DHC130" s="908"/>
      <c r="DHD130" s="908"/>
      <c r="DHE130" s="908"/>
      <c r="DHF130" s="908"/>
      <c r="DHG130" s="908"/>
      <c r="DHH130" s="908"/>
      <c r="DHI130" s="908"/>
      <c r="DHJ130" s="908"/>
      <c r="DHK130" s="908"/>
      <c r="DHL130" s="908"/>
      <c r="DHM130" s="908"/>
      <c r="DHN130" s="908"/>
      <c r="DHO130" s="908"/>
      <c r="DHP130" s="908"/>
      <c r="DHQ130" s="908"/>
      <c r="DHR130" s="908"/>
      <c r="DHS130" s="908"/>
      <c r="DHT130" s="908"/>
      <c r="DHU130" s="908"/>
      <c r="DHV130" s="908"/>
      <c r="DHW130" s="908"/>
      <c r="DHX130" s="908"/>
      <c r="DHY130" s="908"/>
      <c r="DHZ130" s="908"/>
      <c r="DIA130" s="908"/>
      <c r="DIB130" s="908"/>
      <c r="DIC130" s="908"/>
      <c r="DID130" s="908"/>
      <c r="DIE130" s="908"/>
      <c r="DIF130" s="908"/>
      <c r="DIG130" s="908"/>
      <c r="DIH130" s="908"/>
      <c r="DII130" s="908"/>
      <c r="DIJ130" s="908"/>
      <c r="DIK130" s="908"/>
      <c r="DIL130" s="908"/>
      <c r="DIM130" s="908"/>
      <c r="DIN130" s="908"/>
      <c r="DIO130" s="908"/>
      <c r="DIP130" s="908"/>
      <c r="DIQ130" s="908"/>
      <c r="DIR130" s="908"/>
      <c r="DIS130" s="908"/>
      <c r="DIT130" s="908"/>
      <c r="DIU130" s="908"/>
      <c r="DIV130" s="908"/>
      <c r="DIW130" s="908"/>
      <c r="DIX130" s="908"/>
      <c r="DIY130" s="908"/>
      <c r="DIZ130" s="908"/>
      <c r="DJA130" s="908"/>
      <c r="DJB130" s="908"/>
      <c r="DJC130" s="908"/>
      <c r="DJD130" s="908"/>
      <c r="DJE130" s="908"/>
      <c r="DJF130" s="908"/>
      <c r="DJG130" s="908"/>
      <c r="DJH130" s="908"/>
      <c r="DJI130" s="908"/>
      <c r="DJJ130" s="908"/>
      <c r="DJK130" s="908"/>
      <c r="DJL130" s="908"/>
      <c r="DJM130" s="908"/>
      <c r="DJN130" s="908"/>
      <c r="DJO130" s="908"/>
      <c r="DJP130" s="908"/>
      <c r="DJQ130" s="908"/>
      <c r="DJR130" s="908"/>
      <c r="DJS130" s="908"/>
      <c r="DJT130" s="908"/>
      <c r="DJU130" s="908"/>
      <c r="DJV130" s="908"/>
      <c r="DJW130" s="908"/>
      <c r="DJX130" s="908"/>
      <c r="DJY130" s="908"/>
      <c r="DJZ130" s="908"/>
      <c r="DKA130" s="908"/>
      <c r="DKB130" s="908"/>
      <c r="DKC130" s="908"/>
      <c r="DKD130" s="908"/>
      <c r="DKE130" s="908"/>
      <c r="DKF130" s="908"/>
      <c r="DKG130" s="908"/>
      <c r="DKH130" s="908"/>
      <c r="DKI130" s="908"/>
      <c r="DKJ130" s="908"/>
      <c r="DKK130" s="908"/>
      <c r="DKL130" s="908"/>
      <c r="DKM130" s="908"/>
      <c r="DKN130" s="908"/>
      <c r="DKO130" s="908"/>
      <c r="DKP130" s="908"/>
      <c r="DKQ130" s="908"/>
      <c r="DKR130" s="908"/>
      <c r="DKS130" s="908"/>
      <c r="DKT130" s="908"/>
      <c r="DKU130" s="908"/>
      <c r="DKV130" s="908"/>
      <c r="DKW130" s="908"/>
      <c r="DKX130" s="908"/>
      <c r="DKY130" s="908"/>
      <c r="DKZ130" s="908"/>
      <c r="DLA130" s="908"/>
      <c r="DLB130" s="908"/>
      <c r="DLC130" s="908"/>
      <c r="DLD130" s="908"/>
      <c r="DLE130" s="908"/>
      <c r="DLF130" s="908"/>
      <c r="DLG130" s="908"/>
      <c r="DLH130" s="908"/>
      <c r="DLI130" s="908"/>
      <c r="DLJ130" s="908"/>
      <c r="DLK130" s="908"/>
      <c r="DLL130" s="908"/>
      <c r="DLM130" s="908"/>
      <c r="DLN130" s="908"/>
      <c r="DLO130" s="908"/>
      <c r="DLP130" s="908"/>
      <c r="DLQ130" s="908"/>
      <c r="DLR130" s="908"/>
      <c r="DLS130" s="908"/>
      <c r="DLT130" s="908"/>
      <c r="DLU130" s="908"/>
      <c r="DLV130" s="908"/>
      <c r="DLW130" s="908"/>
      <c r="DLX130" s="908"/>
      <c r="DLY130" s="908"/>
      <c r="DLZ130" s="908"/>
      <c r="DMA130" s="908"/>
      <c r="DMB130" s="908"/>
      <c r="DMC130" s="908"/>
      <c r="DMD130" s="908"/>
      <c r="DME130" s="908"/>
      <c r="DMF130" s="908"/>
      <c r="DMG130" s="908"/>
      <c r="DMH130" s="908"/>
      <c r="DMI130" s="908"/>
      <c r="DMJ130" s="908"/>
      <c r="DMK130" s="908"/>
      <c r="DML130" s="908"/>
      <c r="DMM130" s="908"/>
      <c r="DMN130" s="908"/>
      <c r="DMO130" s="908"/>
      <c r="DMP130" s="908"/>
      <c r="DMQ130" s="908"/>
      <c r="DMR130" s="908"/>
      <c r="DMS130" s="908"/>
      <c r="DMT130" s="908"/>
      <c r="DMU130" s="908"/>
      <c r="DMV130" s="908"/>
      <c r="DMW130" s="908"/>
      <c r="DMX130" s="908"/>
      <c r="DMY130" s="908"/>
      <c r="DMZ130" s="908"/>
      <c r="DNA130" s="908"/>
      <c r="DNB130" s="908"/>
      <c r="DNC130" s="908"/>
      <c r="DND130" s="908"/>
      <c r="DNE130" s="908"/>
      <c r="DNF130" s="908"/>
      <c r="DNG130" s="908"/>
      <c r="DNH130" s="908"/>
      <c r="DNI130" s="908"/>
      <c r="DNJ130" s="908"/>
      <c r="DNK130" s="908"/>
      <c r="DNL130" s="908"/>
      <c r="DNM130" s="908"/>
      <c r="DNN130" s="908"/>
      <c r="DNO130" s="908"/>
      <c r="DNP130" s="908"/>
      <c r="DNQ130" s="908"/>
      <c r="DNR130" s="908"/>
      <c r="DNS130" s="908"/>
      <c r="DNT130" s="908"/>
      <c r="DNU130" s="908"/>
      <c r="DNV130" s="908"/>
      <c r="DNW130" s="908"/>
      <c r="DNX130" s="908"/>
      <c r="DNY130" s="908"/>
      <c r="DNZ130" s="908"/>
      <c r="DOA130" s="908"/>
      <c r="DOB130" s="908"/>
      <c r="DOC130" s="908"/>
      <c r="DOD130" s="908"/>
      <c r="DOE130" s="908"/>
      <c r="DOF130" s="908"/>
      <c r="DOG130" s="908"/>
      <c r="DOH130" s="908"/>
      <c r="DOI130" s="908"/>
      <c r="DOJ130" s="908"/>
      <c r="DOK130" s="908"/>
      <c r="DOL130" s="908"/>
      <c r="DOM130" s="908"/>
      <c r="DON130" s="908"/>
      <c r="DOO130" s="908"/>
      <c r="DOP130" s="908"/>
      <c r="DOQ130" s="908"/>
      <c r="DOR130" s="908"/>
      <c r="DOS130" s="908"/>
      <c r="DOT130" s="908"/>
      <c r="DOU130" s="908"/>
      <c r="DOV130" s="908"/>
      <c r="DOW130" s="908"/>
      <c r="DOX130" s="908"/>
      <c r="DOY130" s="908"/>
      <c r="DOZ130" s="908"/>
      <c r="DPA130" s="908"/>
      <c r="DPB130" s="908"/>
      <c r="DPC130" s="908"/>
      <c r="DPD130" s="908"/>
      <c r="DPE130" s="908"/>
      <c r="DPF130" s="908"/>
      <c r="DPG130" s="908"/>
      <c r="DPH130" s="908"/>
      <c r="DPI130" s="908"/>
      <c r="DPJ130" s="908"/>
      <c r="DPK130" s="908"/>
      <c r="DPL130" s="908"/>
      <c r="DPM130" s="908"/>
      <c r="DPN130" s="908"/>
      <c r="DPO130" s="908"/>
      <c r="DPP130" s="908"/>
      <c r="DPQ130" s="908"/>
      <c r="DPR130" s="908"/>
      <c r="DPS130" s="908"/>
      <c r="DPT130" s="908"/>
      <c r="DPU130" s="908"/>
      <c r="DPV130" s="908"/>
      <c r="DPW130" s="908"/>
      <c r="DPX130" s="908"/>
      <c r="DPY130" s="908"/>
      <c r="DPZ130" s="908"/>
      <c r="DQA130" s="908"/>
      <c r="DQB130" s="908"/>
      <c r="DQC130" s="908"/>
      <c r="DQD130" s="908"/>
      <c r="DQE130" s="908"/>
      <c r="DQF130" s="908"/>
      <c r="DQG130" s="908"/>
      <c r="DQH130" s="908"/>
      <c r="DQI130" s="908"/>
      <c r="DQJ130" s="908"/>
      <c r="DQK130" s="908"/>
      <c r="DQL130" s="908"/>
      <c r="DQM130" s="908"/>
      <c r="DQN130" s="908"/>
      <c r="DQO130" s="908"/>
      <c r="DQP130" s="908"/>
      <c r="DQQ130" s="908"/>
      <c r="DQR130" s="908"/>
      <c r="DQS130" s="908"/>
      <c r="DQT130" s="908"/>
      <c r="DQU130" s="908"/>
      <c r="DQV130" s="908"/>
      <c r="DQW130" s="908"/>
      <c r="DQX130" s="908"/>
      <c r="DQY130" s="908"/>
      <c r="DQZ130" s="908"/>
      <c r="DRA130" s="908"/>
      <c r="DRB130" s="908"/>
      <c r="DRC130" s="908"/>
      <c r="DRD130" s="908"/>
      <c r="DRE130" s="908"/>
      <c r="DRF130" s="908"/>
      <c r="DRG130" s="908"/>
      <c r="DRH130" s="908"/>
      <c r="DRI130" s="908"/>
      <c r="DRJ130" s="908"/>
      <c r="DRK130" s="908"/>
      <c r="DRL130" s="908"/>
      <c r="DRM130" s="908"/>
      <c r="DRN130" s="908"/>
      <c r="DRO130" s="908"/>
      <c r="DRP130" s="908"/>
      <c r="DRQ130" s="908"/>
      <c r="DRR130" s="908"/>
      <c r="DRS130" s="908"/>
      <c r="DRT130" s="908"/>
      <c r="DRU130" s="908"/>
      <c r="DRV130" s="908"/>
      <c r="DRW130" s="908"/>
      <c r="DRX130" s="908"/>
      <c r="DRY130" s="908"/>
      <c r="DRZ130" s="908"/>
      <c r="DSA130" s="908"/>
      <c r="DSB130" s="908"/>
      <c r="DSC130" s="908"/>
      <c r="DSD130" s="908"/>
      <c r="DSE130" s="908"/>
      <c r="DSF130" s="908"/>
      <c r="DSG130" s="908"/>
      <c r="DSH130" s="908"/>
      <c r="DSI130" s="908"/>
      <c r="DSJ130" s="908"/>
      <c r="DSK130" s="908"/>
      <c r="DSL130" s="908"/>
      <c r="DSM130" s="908"/>
      <c r="DSN130" s="908"/>
      <c r="DSO130" s="908"/>
      <c r="DSP130" s="908"/>
      <c r="DSQ130" s="908"/>
      <c r="DSR130" s="908"/>
      <c r="DSS130" s="908"/>
      <c r="DST130" s="908"/>
      <c r="DSU130" s="908"/>
      <c r="DSV130" s="908"/>
      <c r="DSW130" s="908"/>
      <c r="DSX130" s="908"/>
      <c r="DSY130" s="908"/>
      <c r="DSZ130" s="908"/>
      <c r="DTA130" s="908"/>
      <c r="DTB130" s="908"/>
      <c r="DTC130" s="908"/>
      <c r="DTD130" s="908"/>
      <c r="DTE130" s="908"/>
      <c r="DTF130" s="908"/>
      <c r="DTG130" s="908"/>
      <c r="DTH130" s="908"/>
      <c r="DTI130" s="908"/>
      <c r="DTJ130" s="908"/>
      <c r="DTK130" s="908"/>
      <c r="DTL130" s="908"/>
      <c r="DTM130" s="908"/>
      <c r="DTN130" s="908"/>
      <c r="DTO130" s="908"/>
      <c r="DTP130" s="908"/>
      <c r="DTQ130" s="908"/>
      <c r="DTR130" s="908"/>
      <c r="DTS130" s="908"/>
      <c r="DTT130" s="908"/>
      <c r="DTU130" s="908"/>
      <c r="DTV130" s="908"/>
      <c r="DTW130" s="908"/>
      <c r="DTX130" s="908"/>
      <c r="DTY130" s="908"/>
      <c r="DTZ130" s="908"/>
      <c r="DUA130" s="908"/>
      <c r="DUB130" s="908"/>
      <c r="DUC130" s="908"/>
      <c r="DUD130" s="908"/>
      <c r="DUE130" s="908"/>
      <c r="DUF130" s="908"/>
      <c r="DUG130" s="908"/>
      <c r="DUH130" s="908"/>
      <c r="DUI130" s="908"/>
      <c r="DUJ130" s="908"/>
      <c r="DUK130" s="908"/>
      <c r="DUL130" s="908"/>
      <c r="DUM130" s="908"/>
      <c r="DUN130" s="908"/>
      <c r="DUO130" s="908"/>
      <c r="DUP130" s="908"/>
      <c r="DUQ130" s="908"/>
      <c r="DUR130" s="908"/>
      <c r="DUS130" s="908"/>
      <c r="DUT130" s="908"/>
      <c r="DUU130" s="908"/>
      <c r="DUV130" s="908"/>
      <c r="DUW130" s="908"/>
      <c r="DUX130" s="908"/>
      <c r="DUY130" s="908"/>
      <c r="DUZ130" s="908"/>
      <c r="DVA130" s="908"/>
      <c r="DVB130" s="908"/>
      <c r="DVC130" s="908"/>
      <c r="DVD130" s="908"/>
      <c r="DVE130" s="908"/>
      <c r="DVF130" s="908"/>
      <c r="DVG130" s="908"/>
      <c r="DVH130" s="908"/>
      <c r="DVI130" s="908"/>
      <c r="DVJ130" s="908"/>
      <c r="DVK130" s="908"/>
      <c r="DVL130" s="908"/>
      <c r="DVM130" s="908"/>
      <c r="DVN130" s="908"/>
      <c r="DVO130" s="908"/>
      <c r="DVP130" s="908"/>
      <c r="DVQ130" s="908"/>
      <c r="DVR130" s="908"/>
      <c r="DVS130" s="908"/>
      <c r="DVT130" s="908"/>
      <c r="DVU130" s="908"/>
      <c r="DVV130" s="908"/>
      <c r="DVW130" s="908"/>
      <c r="DVX130" s="908"/>
      <c r="DVY130" s="908"/>
      <c r="DVZ130" s="908"/>
      <c r="DWA130" s="908"/>
      <c r="DWB130" s="908"/>
      <c r="DWC130" s="908"/>
      <c r="DWD130" s="908"/>
      <c r="DWE130" s="908"/>
      <c r="DWF130" s="908"/>
      <c r="DWG130" s="908"/>
      <c r="DWH130" s="908"/>
      <c r="DWI130" s="908"/>
      <c r="DWJ130" s="908"/>
      <c r="DWK130" s="908"/>
      <c r="DWL130" s="908"/>
      <c r="DWM130" s="908"/>
      <c r="DWN130" s="908"/>
      <c r="DWO130" s="908"/>
      <c r="DWP130" s="908"/>
      <c r="DWQ130" s="908"/>
      <c r="DWR130" s="908"/>
      <c r="DWS130" s="908"/>
      <c r="DWT130" s="908"/>
      <c r="DWU130" s="908"/>
      <c r="DWV130" s="908"/>
      <c r="DWW130" s="908"/>
      <c r="DWX130" s="908"/>
      <c r="DWY130" s="908"/>
      <c r="DWZ130" s="908"/>
      <c r="DXA130" s="908"/>
      <c r="DXB130" s="908"/>
      <c r="DXC130" s="908"/>
      <c r="DXD130" s="908"/>
      <c r="DXE130" s="908"/>
      <c r="DXF130" s="908"/>
      <c r="DXG130" s="908"/>
      <c r="DXH130" s="908"/>
      <c r="DXI130" s="908"/>
      <c r="DXJ130" s="908"/>
      <c r="DXK130" s="908"/>
      <c r="DXL130" s="908"/>
      <c r="DXM130" s="908"/>
      <c r="DXN130" s="908"/>
      <c r="DXO130" s="908"/>
      <c r="DXP130" s="908"/>
      <c r="DXQ130" s="908"/>
      <c r="DXR130" s="908"/>
      <c r="DXS130" s="908"/>
      <c r="DXT130" s="908"/>
      <c r="DXU130" s="908"/>
      <c r="DXV130" s="908"/>
      <c r="DXW130" s="908"/>
      <c r="DXX130" s="908"/>
      <c r="DXY130" s="908"/>
      <c r="DXZ130" s="908"/>
      <c r="DYA130" s="908"/>
      <c r="DYB130" s="908"/>
      <c r="DYC130" s="908"/>
      <c r="DYD130" s="908"/>
      <c r="DYE130" s="908"/>
      <c r="DYF130" s="908"/>
      <c r="DYG130" s="908"/>
      <c r="DYH130" s="908"/>
      <c r="DYI130" s="908"/>
      <c r="DYJ130" s="908"/>
      <c r="DYK130" s="908"/>
      <c r="DYL130" s="908"/>
      <c r="DYM130" s="908"/>
      <c r="DYN130" s="908"/>
      <c r="DYO130" s="908"/>
      <c r="DYP130" s="908"/>
      <c r="DYQ130" s="908"/>
      <c r="DYR130" s="908"/>
      <c r="DYS130" s="908"/>
      <c r="DYT130" s="908"/>
      <c r="DYU130" s="908"/>
      <c r="DYV130" s="908"/>
      <c r="DYW130" s="908"/>
      <c r="DYX130" s="908"/>
      <c r="DYY130" s="908"/>
      <c r="DYZ130" s="908"/>
      <c r="DZA130" s="908"/>
      <c r="DZB130" s="908"/>
      <c r="DZC130" s="908"/>
      <c r="DZD130" s="908"/>
      <c r="DZE130" s="908"/>
      <c r="DZF130" s="908"/>
      <c r="DZG130" s="908"/>
      <c r="DZH130" s="908"/>
      <c r="DZI130" s="908"/>
      <c r="DZJ130" s="908"/>
      <c r="DZK130" s="908"/>
      <c r="DZL130" s="908"/>
      <c r="DZM130" s="908"/>
      <c r="DZN130" s="908"/>
      <c r="DZO130" s="908"/>
      <c r="DZP130" s="908"/>
      <c r="DZQ130" s="908"/>
      <c r="DZR130" s="908"/>
      <c r="DZS130" s="908"/>
      <c r="DZT130" s="908"/>
      <c r="DZU130" s="908"/>
      <c r="DZV130" s="908"/>
      <c r="DZW130" s="908"/>
      <c r="DZX130" s="908"/>
      <c r="DZY130" s="908"/>
      <c r="DZZ130" s="908"/>
      <c r="EAA130" s="908"/>
      <c r="EAB130" s="908"/>
      <c r="EAC130" s="908"/>
      <c r="EAD130" s="908"/>
      <c r="EAE130" s="908"/>
      <c r="EAF130" s="908"/>
      <c r="EAG130" s="908"/>
      <c r="EAH130" s="908"/>
      <c r="EAI130" s="908"/>
      <c r="EAJ130" s="908"/>
      <c r="EAK130" s="908"/>
      <c r="EAL130" s="908"/>
      <c r="EAM130" s="908"/>
      <c r="EAN130" s="908"/>
      <c r="EAO130" s="908"/>
      <c r="EAP130" s="908"/>
      <c r="EAQ130" s="908"/>
      <c r="EAR130" s="908"/>
      <c r="EAS130" s="908"/>
      <c r="EAT130" s="908"/>
      <c r="EAU130" s="908"/>
      <c r="EAV130" s="908"/>
      <c r="EAW130" s="908"/>
      <c r="EAX130" s="908"/>
      <c r="EAY130" s="908"/>
      <c r="EAZ130" s="908"/>
      <c r="EBA130" s="908"/>
      <c r="EBB130" s="908"/>
      <c r="EBC130" s="908"/>
      <c r="EBD130" s="908"/>
      <c r="EBE130" s="908"/>
      <c r="EBF130" s="908"/>
      <c r="EBG130" s="908"/>
      <c r="EBH130" s="908"/>
      <c r="EBI130" s="908"/>
      <c r="EBJ130" s="908"/>
      <c r="EBK130" s="908"/>
      <c r="EBL130" s="908"/>
      <c r="EBM130" s="908"/>
      <c r="EBN130" s="908"/>
      <c r="EBO130" s="908"/>
      <c r="EBP130" s="908"/>
      <c r="EBQ130" s="908"/>
      <c r="EBR130" s="908"/>
      <c r="EBS130" s="908"/>
      <c r="EBT130" s="908"/>
      <c r="EBU130" s="908"/>
      <c r="EBV130" s="908"/>
      <c r="EBW130" s="908"/>
      <c r="EBX130" s="908"/>
      <c r="EBY130" s="908"/>
      <c r="EBZ130" s="908"/>
      <c r="ECA130" s="908"/>
      <c r="ECB130" s="908"/>
      <c r="ECC130" s="908"/>
      <c r="ECD130" s="908"/>
      <c r="ECE130" s="908"/>
      <c r="ECF130" s="908"/>
      <c r="ECG130" s="908"/>
      <c r="ECH130" s="908"/>
      <c r="ECI130" s="908"/>
      <c r="ECJ130" s="908"/>
      <c r="ECK130" s="908"/>
      <c r="ECL130" s="908"/>
      <c r="ECM130" s="908"/>
      <c r="ECN130" s="908"/>
      <c r="ECO130" s="908"/>
      <c r="ECP130" s="908"/>
      <c r="ECQ130" s="908"/>
      <c r="ECR130" s="908"/>
      <c r="ECS130" s="908"/>
      <c r="ECT130" s="908"/>
      <c r="ECU130" s="908"/>
      <c r="ECV130" s="908"/>
      <c r="ECW130" s="908"/>
      <c r="ECX130" s="908"/>
      <c r="ECY130" s="908"/>
      <c r="ECZ130" s="908"/>
      <c r="EDA130" s="908"/>
      <c r="EDB130" s="908"/>
      <c r="EDC130" s="908"/>
      <c r="EDD130" s="908"/>
      <c r="EDE130" s="908"/>
      <c r="EDF130" s="908"/>
      <c r="EDG130" s="908"/>
      <c r="EDH130" s="908"/>
      <c r="EDI130" s="908"/>
      <c r="EDJ130" s="908"/>
      <c r="EDK130" s="908"/>
      <c r="EDL130" s="908"/>
      <c r="EDM130" s="908"/>
      <c r="EDN130" s="908"/>
      <c r="EDO130" s="908"/>
      <c r="EDP130" s="908"/>
      <c r="EDQ130" s="908"/>
      <c r="EDR130" s="908"/>
      <c r="EDS130" s="908"/>
      <c r="EDT130" s="908"/>
      <c r="EDU130" s="908"/>
      <c r="EDV130" s="908"/>
      <c r="EDW130" s="908"/>
      <c r="EDX130" s="908"/>
      <c r="EDY130" s="908"/>
      <c r="EDZ130" s="908"/>
      <c r="EEA130" s="908"/>
      <c r="EEB130" s="908"/>
      <c r="EEC130" s="908"/>
      <c r="EED130" s="908"/>
      <c r="EEE130" s="908"/>
      <c r="EEF130" s="908"/>
      <c r="EEG130" s="908"/>
      <c r="EEH130" s="908"/>
      <c r="EEI130" s="908"/>
      <c r="EEJ130" s="908"/>
      <c r="EEK130" s="908"/>
      <c r="EEL130" s="908"/>
      <c r="EEM130" s="908"/>
      <c r="EEN130" s="908"/>
      <c r="EEO130" s="908"/>
      <c r="EEP130" s="908"/>
      <c r="EEQ130" s="908"/>
      <c r="EER130" s="908"/>
      <c r="EES130" s="908"/>
      <c r="EET130" s="908"/>
      <c r="EEU130" s="908"/>
      <c r="EEV130" s="908"/>
      <c r="EEW130" s="908"/>
      <c r="EEX130" s="908"/>
      <c r="EEY130" s="908"/>
      <c r="EEZ130" s="908"/>
      <c r="EFA130" s="908"/>
      <c r="EFB130" s="908"/>
      <c r="EFC130" s="908"/>
      <c r="EFD130" s="908"/>
      <c r="EFE130" s="908"/>
      <c r="EFF130" s="908"/>
      <c r="EFG130" s="908"/>
      <c r="EFH130" s="908"/>
      <c r="EFI130" s="908"/>
      <c r="EFJ130" s="908"/>
      <c r="EFK130" s="908"/>
      <c r="EFL130" s="908"/>
      <c r="EFM130" s="908"/>
      <c r="EFN130" s="908"/>
      <c r="EFO130" s="908"/>
      <c r="EFP130" s="908"/>
      <c r="EFQ130" s="908"/>
      <c r="EFR130" s="908"/>
      <c r="EFS130" s="908"/>
      <c r="EFT130" s="908"/>
      <c r="EFU130" s="908"/>
      <c r="EFV130" s="908"/>
      <c r="EFW130" s="908"/>
      <c r="EFX130" s="908"/>
      <c r="EFY130" s="908"/>
      <c r="EFZ130" s="908"/>
      <c r="EGA130" s="908"/>
      <c r="EGB130" s="908"/>
      <c r="EGC130" s="908"/>
      <c r="EGD130" s="908"/>
      <c r="EGE130" s="908"/>
      <c r="EGF130" s="908"/>
      <c r="EGG130" s="908"/>
      <c r="EGH130" s="908"/>
      <c r="EGI130" s="908"/>
      <c r="EGJ130" s="908"/>
      <c r="EGK130" s="908"/>
      <c r="EGL130" s="908"/>
      <c r="EGM130" s="908"/>
      <c r="EGN130" s="908"/>
      <c r="EGO130" s="908"/>
      <c r="EGP130" s="908"/>
      <c r="EGQ130" s="908"/>
      <c r="EGR130" s="908"/>
      <c r="EGS130" s="908"/>
      <c r="EGT130" s="908"/>
      <c r="EGU130" s="908"/>
      <c r="EGV130" s="908"/>
      <c r="EGW130" s="908"/>
      <c r="EGX130" s="908"/>
      <c r="EGY130" s="908"/>
      <c r="EGZ130" s="908"/>
      <c r="EHA130" s="908"/>
      <c r="EHB130" s="908"/>
      <c r="EHC130" s="908"/>
      <c r="EHD130" s="908"/>
      <c r="EHE130" s="908"/>
      <c r="EHF130" s="908"/>
      <c r="EHG130" s="908"/>
      <c r="EHH130" s="908"/>
      <c r="EHI130" s="908"/>
      <c r="EHJ130" s="908"/>
      <c r="EHK130" s="908"/>
      <c r="EHL130" s="908"/>
      <c r="EHM130" s="908"/>
      <c r="EHN130" s="908"/>
      <c r="EHO130" s="908"/>
      <c r="EHP130" s="908"/>
      <c r="EHQ130" s="908"/>
      <c r="EHR130" s="908"/>
      <c r="EHS130" s="908"/>
      <c r="EHT130" s="908"/>
      <c r="EHU130" s="908"/>
      <c r="EHV130" s="908"/>
      <c r="EHW130" s="908"/>
      <c r="EHX130" s="908"/>
      <c r="EHY130" s="908"/>
      <c r="EHZ130" s="908"/>
      <c r="EIA130" s="908"/>
      <c r="EIB130" s="908"/>
      <c r="EIC130" s="908"/>
      <c r="EID130" s="908"/>
      <c r="EIE130" s="908"/>
      <c r="EIF130" s="908"/>
      <c r="EIG130" s="908"/>
      <c r="EIH130" s="908"/>
      <c r="EII130" s="908"/>
      <c r="EIJ130" s="908"/>
      <c r="EIK130" s="908"/>
      <c r="EIL130" s="908"/>
      <c r="EIM130" s="908"/>
      <c r="EIN130" s="908"/>
      <c r="EIO130" s="908"/>
      <c r="EIP130" s="908"/>
      <c r="EIQ130" s="908"/>
      <c r="EIR130" s="908"/>
      <c r="EIS130" s="908"/>
      <c r="EIT130" s="908"/>
      <c r="EIU130" s="908"/>
      <c r="EIV130" s="908"/>
      <c r="EIW130" s="908"/>
      <c r="EIX130" s="908"/>
      <c r="EIY130" s="908"/>
      <c r="EIZ130" s="908"/>
      <c r="EJA130" s="908"/>
      <c r="EJB130" s="908"/>
      <c r="EJC130" s="908"/>
      <c r="EJD130" s="908"/>
      <c r="EJE130" s="908"/>
      <c r="EJF130" s="908"/>
      <c r="EJG130" s="908"/>
      <c r="EJH130" s="908"/>
      <c r="EJI130" s="908"/>
      <c r="EJJ130" s="908"/>
      <c r="EJK130" s="908"/>
      <c r="EJL130" s="908"/>
      <c r="EJM130" s="908"/>
      <c r="EJN130" s="908"/>
      <c r="EJO130" s="908"/>
      <c r="EJP130" s="908"/>
      <c r="EJQ130" s="908"/>
      <c r="EJR130" s="908"/>
      <c r="EJS130" s="908"/>
      <c r="EJT130" s="908"/>
      <c r="EJU130" s="908"/>
      <c r="EJV130" s="908"/>
      <c r="EJW130" s="908"/>
      <c r="EJX130" s="908"/>
      <c r="EJY130" s="908"/>
      <c r="EJZ130" s="908"/>
      <c r="EKA130" s="908"/>
      <c r="EKB130" s="908"/>
      <c r="EKC130" s="908"/>
      <c r="EKD130" s="908"/>
      <c r="EKE130" s="908"/>
      <c r="EKF130" s="908"/>
      <c r="EKG130" s="908"/>
      <c r="EKH130" s="908"/>
      <c r="EKI130" s="908"/>
      <c r="EKJ130" s="908"/>
      <c r="EKK130" s="908"/>
      <c r="EKL130" s="908"/>
      <c r="EKM130" s="908"/>
      <c r="EKN130" s="908"/>
      <c r="EKO130" s="908"/>
      <c r="EKP130" s="908"/>
      <c r="EKQ130" s="908"/>
      <c r="EKR130" s="908"/>
      <c r="EKS130" s="908"/>
      <c r="EKT130" s="908"/>
      <c r="EKU130" s="908"/>
      <c r="EKV130" s="908"/>
      <c r="EKW130" s="908"/>
      <c r="EKX130" s="908"/>
      <c r="EKY130" s="908"/>
      <c r="EKZ130" s="908"/>
      <c r="ELA130" s="908"/>
      <c r="ELB130" s="908"/>
      <c r="ELC130" s="908"/>
      <c r="ELD130" s="908"/>
      <c r="ELE130" s="908"/>
      <c r="ELF130" s="908"/>
      <c r="ELG130" s="908"/>
      <c r="ELH130" s="908"/>
      <c r="ELI130" s="908"/>
      <c r="ELJ130" s="908"/>
      <c r="ELK130" s="908"/>
      <c r="ELL130" s="908"/>
      <c r="ELM130" s="908"/>
      <c r="ELN130" s="908"/>
      <c r="ELO130" s="908"/>
      <c r="ELP130" s="908"/>
      <c r="ELQ130" s="908"/>
      <c r="ELR130" s="908"/>
      <c r="ELS130" s="908"/>
      <c r="ELT130" s="908"/>
      <c r="ELU130" s="908"/>
      <c r="ELV130" s="908"/>
      <c r="ELW130" s="908"/>
      <c r="ELX130" s="908"/>
      <c r="ELY130" s="908"/>
      <c r="ELZ130" s="908"/>
      <c r="EMA130" s="908"/>
      <c r="EMB130" s="908"/>
      <c r="EMC130" s="908"/>
      <c r="EMD130" s="908"/>
      <c r="EME130" s="908"/>
      <c r="EMF130" s="908"/>
      <c r="EMG130" s="908"/>
      <c r="EMH130" s="908"/>
      <c r="EMI130" s="908"/>
      <c r="EMJ130" s="908"/>
      <c r="EMK130" s="908"/>
      <c r="EML130" s="908"/>
      <c r="EMM130" s="908"/>
      <c r="EMN130" s="908"/>
      <c r="EMO130" s="908"/>
      <c r="EMP130" s="908"/>
      <c r="EMQ130" s="908"/>
      <c r="EMR130" s="908"/>
      <c r="EMS130" s="908"/>
      <c r="EMT130" s="908"/>
      <c r="EMU130" s="908"/>
      <c r="EMV130" s="908"/>
      <c r="EMW130" s="908"/>
      <c r="EMX130" s="908"/>
      <c r="EMY130" s="908"/>
      <c r="EMZ130" s="908"/>
      <c r="ENA130" s="908"/>
      <c r="ENB130" s="908"/>
      <c r="ENC130" s="908"/>
      <c r="END130" s="908"/>
      <c r="ENE130" s="908"/>
      <c r="ENF130" s="908"/>
      <c r="ENG130" s="908"/>
      <c r="ENH130" s="908"/>
      <c r="ENI130" s="908"/>
      <c r="ENJ130" s="908"/>
      <c r="ENK130" s="908"/>
      <c r="ENL130" s="908"/>
      <c r="ENM130" s="908"/>
      <c r="ENN130" s="908"/>
      <c r="ENO130" s="908"/>
      <c r="ENP130" s="908"/>
      <c r="ENQ130" s="908"/>
      <c r="ENR130" s="908"/>
      <c r="ENS130" s="908"/>
      <c r="ENT130" s="908"/>
      <c r="ENU130" s="908"/>
      <c r="ENV130" s="908"/>
      <c r="ENW130" s="908"/>
      <c r="ENX130" s="908"/>
      <c r="ENY130" s="908"/>
      <c r="ENZ130" s="908"/>
      <c r="EOA130" s="908"/>
      <c r="EOB130" s="908"/>
      <c r="EOC130" s="908"/>
      <c r="EOD130" s="908"/>
      <c r="EOE130" s="908"/>
      <c r="EOF130" s="908"/>
      <c r="EOG130" s="908"/>
      <c r="EOH130" s="908"/>
      <c r="EOI130" s="908"/>
      <c r="EOJ130" s="908"/>
      <c r="EOK130" s="908"/>
      <c r="EOL130" s="908"/>
      <c r="EOM130" s="908"/>
      <c r="EON130" s="908"/>
      <c r="EOO130" s="908"/>
      <c r="EOP130" s="908"/>
      <c r="EOQ130" s="908"/>
      <c r="EOR130" s="908"/>
      <c r="EOS130" s="908"/>
      <c r="EOT130" s="908"/>
      <c r="EOU130" s="908"/>
      <c r="EOV130" s="908"/>
      <c r="EOW130" s="908"/>
      <c r="EOX130" s="908"/>
      <c r="EOY130" s="908"/>
      <c r="EOZ130" s="908"/>
      <c r="EPA130" s="908"/>
      <c r="EPB130" s="908"/>
      <c r="EPC130" s="908"/>
      <c r="EPD130" s="908"/>
      <c r="EPE130" s="908"/>
      <c r="EPF130" s="908"/>
      <c r="EPG130" s="908"/>
      <c r="EPH130" s="908"/>
      <c r="EPI130" s="908"/>
      <c r="EPJ130" s="908"/>
      <c r="EPK130" s="908"/>
      <c r="EPL130" s="908"/>
      <c r="EPM130" s="908"/>
      <c r="EPN130" s="908"/>
      <c r="EPO130" s="908"/>
      <c r="EPP130" s="908"/>
      <c r="EPQ130" s="908"/>
      <c r="EPR130" s="908"/>
      <c r="EPS130" s="908"/>
      <c r="EPT130" s="908"/>
      <c r="EPU130" s="908"/>
      <c r="EPV130" s="908"/>
      <c r="EPW130" s="908"/>
      <c r="EPX130" s="908"/>
      <c r="EPY130" s="908"/>
      <c r="EPZ130" s="908"/>
      <c r="EQA130" s="908"/>
      <c r="EQB130" s="908"/>
      <c r="EQC130" s="908"/>
      <c r="EQD130" s="908"/>
      <c r="EQE130" s="908"/>
      <c r="EQF130" s="908"/>
      <c r="EQG130" s="908"/>
      <c r="EQH130" s="908"/>
      <c r="EQI130" s="908"/>
      <c r="EQJ130" s="908"/>
      <c r="EQK130" s="908"/>
      <c r="EQL130" s="908"/>
      <c r="EQM130" s="908"/>
      <c r="EQN130" s="908"/>
      <c r="EQO130" s="908"/>
      <c r="EQP130" s="908"/>
      <c r="EQQ130" s="908"/>
      <c r="EQR130" s="908"/>
      <c r="EQS130" s="908"/>
      <c r="EQT130" s="908"/>
      <c r="EQU130" s="908"/>
      <c r="EQV130" s="908"/>
      <c r="EQW130" s="908"/>
      <c r="EQX130" s="908"/>
      <c r="EQY130" s="908"/>
      <c r="EQZ130" s="908"/>
      <c r="ERA130" s="908"/>
      <c r="ERB130" s="908"/>
      <c r="ERC130" s="908"/>
      <c r="ERD130" s="908"/>
      <c r="ERE130" s="908"/>
      <c r="ERF130" s="908"/>
      <c r="ERG130" s="908"/>
      <c r="ERH130" s="908"/>
      <c r="ERI130" s="908"/>
      <c r="ERJ130" s="908"/>
      <c r="ERK130" s="908"/>
      <c r="ERL130" s="908"/>
      <c r="ERM130" s="908"/>
      <c r="ERN130" s="908"/>
      <c r="ERO130" s="908"/>
      <c r="ERP130" s="908"/>
      <c r="ERQ130" s="908"/>
      <c r="ERR130" s="908"/>
      <c r="ERS130" s="908"/>
      <c r="ERT130" s="908"/>
      <c r="ERU130" s="908"/>
      <c r="ERV130" s="908"/>
      <c r="ERW130" s="908"/>
      <c r="ERX130" s="908"/>
      <c r="ERY130" s="908"/>
      <c r="ERZ130" s="908"/>
      <c r="ESA130" s="908"/>
      <c r="ESB130" s="908"/>
      <c r="ESC130" s="908"/>
      <c r="ESD130" s="908"/>
      <c r="ESE130" s="908"/>
      <c r="ESF130" s="908"/>
      <c r="ESG130" s="908"/>
      <c r="ESH130" s="908"/>
      <c r="ESI130" s="908"/>
      <c r="ESJ130" s="908"/>
      <c r="ESK130" s="908"/>
      <c r="ESL130" s="908"/>
      <c r="ESM130" s="908"/>
      <c r="ESN130" s="908"/>
      <c r="ESO130" s="908"/>
      <c r="ESP130" s="908"/>
      <c r="ESQ130" s="908"/>
      <c r="ESR130" s="908"/>
      <c r="ESS130" s="908"/>
      <c r="EST130" s="908"/>
      <c r="ESU130" s="908"/>
      <c r="ESV130" s="908"/>
      <c r="ESW130" s="908"/>
      <c r="ESX130" s="908"/>
      <c r="ESY130" s="908"/>
      <c r="ESZ130" s="908"/>
      <c r="ETA130" s="908"/>
      <c r="ETB130" s="908"/>
      <c r="ETC130" s="908"/>
      <c r="ETD130" s="908"/>
      <c r="ETE130" s="908"/>
      <c r="ETF130" s="908"/>
      <c r="ETG130" s="908"/>
      <c r="ETH130" s="908"/>
      <c r="ETI130" s="908"/>
      <c r="ETJ130" s="908"/>
      <c r="ETK130" s="908"/>
      <c r="ETL130" s="908"/>
      <c r="ETM130" s="908"/>
      <c r="ETN130" s="908"/>
      <c r="ETO130" s="908"/>
      <c r="ETP130" s="908"/>
      <c r="ETQ130" s="908"/>
      <c r="ETR130" s="908"/>
      <c r="ETS130" s="908"/>
      <c r="ETT130" s="908"/>
      <c r="ETU130" s="908"/>
      <c r="ETV130" s="908"/>
      <c r="ETW130" s="908"/>
      <c r="ETX130" s="908"/>
      <c r="ETY130" s="908"/>
      <c r="ETZ130" s="908"/>
      <c r="EUA130" s="908"/>
      <c r="EUB130" s="908"/>
      <c r="EUC130" s="908"/>
      <c r="EUD130" s="908"/>
      <c r="EUE130" s="908"/>
      <c r="EUF130" s="908"/>
      <c r="EUG130" s="908"/>
      <c r="EUH130" s="908"/>
      <c r="EUI130" s="908"/>
      <c r="EUJ130" s="908"/>
      <c r="EUK130" s="908"/>
      <c r="EUL130" s="908"/>
      <c r="EUM130" s="908"/>
      <c r="EUN130" s="908"/>
      <c r="EUO130" s="908"/>
      <c r="EUP130" s="908"/>
      <c r="EUQ130" s="908"/>
      <c r="EUR130" s="908"/>
      <c r="EUS130" s="908"/>
      <c r="EUT130" s="908"/>
      <c r="EUU130" s="908"/>
      <c r="EUV130" s="908"/>
      <c r="EUW130" s="908"/>
      <c r="EUX130" s="908"/>
      <c r="EUY130" s="908"/>
      <c r="EUZ130" s="908"/>
      <c r="EVA130" s="908"/>
      <c r="EVB130" s="908"/>
      <c r="EVC130" s="908"/>
      <c r="EVD130" s="908"/>
      <c r="EVE130" s="908"/>
      <c r="EVF130" s="908"/>
      <c r="EVG130" s="908"/>
      <c r="EVH130" s="908"/>
      <c r="EVI130" s="908"/>
      <c r="EVJ130" s="908"/>
      <c r="EVK130" s="908"/>
      <c r="EVL130" s="908"/>
      <c r="EVM130" s="908"/>
      <c r="EVN130" s="908"/>
      <c r="EVO130" s="908"/>
      <c r="EVP130" s="908"/>
      <c r="EVQ130" s="908"/>
      <c r="EVR130" s="908"/>
      <c r="EVS130" s="908"/>
      <c r="EVT130" s="908"/>
      <c r="EVU130" s="908"/>
      <c r="EVV130" s="908"/>
      <c r="EVW130" s="908"/>
      <c r="EVX130" s="908"/>
      <c r="EVY130" s="908"/>
      <c r="EVZ130" s="908"/>
      <c r="EWA130" s="908"/>
      <c r="EWB130" s="908"/>
      <c r="EWC130" s="908"/>
      <c r="EWD130" s="908"/>
      <c r="EWE130" s="908"/>
      <c r="EWF130" s="908"/>
      <c r="EWG130" s="908"/>
      <c r="EWH130" s="908"/>
      <c r="EWI130" s="908"/>
      <c r="EWJ130" s="908"/>
      <c r="EWK130" s="908"/>
      <c r="EWL130" s="908"/>
      <c r="EWM130" s="908"/>
      <c r="EWN130" s="908"/>
      <c r="EWO130" s="908"/>
      <c r="EWP130" s="908"/>
      <c r="EWQ130" s="908"/>
      <c r="EWR130" s="908"/>
      <c r="EWS130" s="908"/>
      <c r="EWT130" s="908"/>
      <c r="EWU130" s="908"/>
      <c r="EWV130" s="908"/>
      <c r="EWW130" s="908"/>
      <c r="EWX130" s="908"/>
      <c r="EWY130" s="908"/>
      <c r="EWZ130" s="908"/>
      <c r="EXA130" s="908"/>
      <c r="EXB130" s="908"/>
      <c r="EXC130" s="908"/>
      <c r="EXD130" s="908"/>
      <c r="EXE130" s="908"/>
      <c r="EXF130" s="908"/>
      <c r="EXG130" s="908"/>
      <c r="EXH130" s="908"/>
      <c r="EXI130" s="908"/>
      <c r="EXJ130" s="908"/>
      <c r="EXK130" s="908"/>
      <c r="EXL130" s="908"/>
      <c r="EXM130" s="908"/>
      <c r="EXN130" s="908"/>
      <c r="EXO130" s="908"/>
      <c r="EXP130" s="908"/>
      <c r="EXQ130" s="908"/>
      <c r="EXR130" s="908"/>
      <c r="EXS130" s="908"/>
      <c r="EXT130" s="908"/>
      <c r="EXU130" s="908"/>
      <c r="EXV130" s="908"/>
      <c r="EXW130" s="908"/>
      <c r="EXX130" s="908"/>
      <c r="EXY130" s="908"/>
      <c r="EXZ130" s="908"/>
      <c r="EYA130" s="908"/>
      <c r="EYB130" s="908"/>
      <c r="EYC130" s="908"/>
      <c r="EYD130" s="908"/>
      <c r="EYE130" s="908"/>
      <c r="EYF130" s="908"/>
      <c r="EYG130" s="908"/>
      <c r="EYH130" s="908"/>
      <c r="EYI130" s="908"/>
      <c r="EYJ130" s="908"/>
      <c r="EYK130" s="908"/>
      <c r="EYL130" s="908"/>
      <c r="EYM130" s="908"/>
      <c r="EYN130" s="908"/>
      <c r="EYO130" s="908"/>
      <c r="EYP130" s="908"/>
      <c r="EYQ130" s="908"/>
      <c r="EYR130" s="908"/>
      <c r="EYS130" s="908"/>
      <c r="EYT130" s="908"/>
      <c r="EYU130" s="908"/>
      <c r="EYV130" s="908"/>
      <c r="EYW130" s="908"/>
      <c r="EYX130" s="908"/>
      <c r="EYY130" s="908"/>
      <c r="EYZ130" s="908"/>
      <c r="EZA130" s="908"/>
      <c r="EZB130" s="908"/>
      <c r="EZC130" s="908"/>
      <c r="EZD130" s="908"/>
      <c r="EZE130" s="908"/>
      <c r="EZF130" s="908"/>
      <c r="EZG130" s="908"/>
      <c r="EZH130" s="908"/>
      <c r="EZI130" s="908"/>
      <c r="EZJ130" s="908"/>
      <c r="EZK130" s="908"/>
      <c r="EZL130" s="908"/>
      <c r="EZM130" s="908"/>
      <c r="EZN130" s="908"/>
      <c r="EZO130" s="908"/>
      <c r="EZP130" s="908"/>
      <c r="EZQ130" s="908"/>
      <c r="EZR130" s="908"/>
      <c r="EZS130" s="908"/>
      <c r="EZT130" s="908"/>
      <c r="EZU130" s="908"/>
      <c r="EZV130" s="908"/>
      <c r="EZW130" s="908"/>
      <c r="EZX130" s="908"/>
      <c r="EZY130" s="908"/>
      <c r="EZZ130" s="908"/>
      <c r="FAA130" s="908"/>
      <c r="FAB130" s="908"/>
      <c r="FAC130" s="908"/>
      <c r="FAD130" s="908"/>
      <c r="FAE130" s="908"/>
      <c r="FAF130" s="908"/>
      <c r="FAG130" s="908"/>
      <c r="FAH130" s="908"/>
      <c r="FAI130" s="908"/>
      <c r="FAJ130" s="908"/>
      <c r="FAK130" s="908"/>
      <c r="FAL130" s="908"/>
      <c r="FAM130" s="908"/>
      <c r="FAN130" s="908"/>
      <c r="FAO130" s="908"/>
      <c r="FAP130" s="908"/>
      <c r="FAQ130" s="908"/>
      <c r="FAR130" s="908"/>
      <c r="FAS130" s="908"/>
      <c r="FAT130" s="908"/>
      <c r="FAU130" s="908"/>
      <c r="FAV130" s="908"/>
      <c r="FAW130" s="908"/>
      <c r="FAX130" s="908"/>
      <c r="FAY130" s="908"/>
      <c r="FAZ130" s="908"/>
      <c r="FBA130" s="908"/>
      <c r="FBB130" s="908"/>
      <c r="FBC130" s="908"/>
      <c r="FBD130" s="908"/>
      <c r="FBE130" s="908"/>
      <c r="FBF130" s="908"/>
      <c r="FBG130" s="908"/>
      <c r="FBH130" s="908"/>
      <c r="FBI130" s="908"/>
      <c r="FBJ130" s="908"/>
      <c r="FBK130" s="908"/>
      <c r="FBL130" s="908"/>
      <c r="FBM130" s="908"/>
      <c r="FBN130" s="908"/>
      <c r="FBO130" s="908"/>
      <c r="FBP130" s="908"/>
      <c r="FBQ130" s="908"/>
      <c r="FBR130" s="908"/>
      <c r="FBS130" s="908"/>
      <c r="FBT130" s="908"/>
      <c r="FBU130" s="908"/>
      <c r="FBV130" s="908"/>
      <c r="FBW130" s="908"/>
      <c r="FBX130" s="908"/>
      <c r="FBY130" s="908"/>
      <c r="FBZ130" s="908"/>
      <c r="FCA130" s="908"/>
      <c r="FCB130" s="908"/>
      <c r="FCC130" s="908"/>
      <c r="FCD130" s="908"/>
      <c r="FCE130" s="908"/>
      <c r="FCF130" s="908"/>
      <c r="FCG130" s="908"/>
      <c r="FCH130" s="908"/>
      <c r="FCI130" s="908"/>
      <c r="FCJ130" s="908"/>
      <c r="FCK130" s="908"/>
      <c r="FCL130" s="908"/>
      <c r="FCM130" s="908"/>
      <c r="FCN130" s="908"/>
      <c r="FCO130" s="908"/>
      <c r="FCP130" s="908"/>
      <c r="FCQ130" s="908"/>
      <c r="FCR130" s="908"/>
      <c r="FCS130" s="908"/>
      <c r="FCT130" s="908"/>
      <c r="FCU130" s="908"/>
      <c r="FCV130" s="908"/>
      <c r="FCW130" s="908"/>
      <c r="FCX130" s="908"/>
      <c r="FCY130" s="908"/>
      <c r="FCZ130" s="908"/>
      <c r="FDA130" s="908"/>
      <c r="FDB130" s="908"/>
      <c r="FDC130" s="908"/>
      <c r="FDD130" s="908"/>
      <c r="FDE130" s="908"/>
      <c r="FDF130" s="908"/>
      <c r="FDG130" s="908"/>
      <c r="FDH130" s="908"/>
      <c r="FDI130" s="908"/>
      <c r="FDJ130" s="908"/>
      <c r="FDK130" s="908"/>
      <c r="FDL130" s="908"/>
      <c r="FDM130" s="908"/>
      <c r="FDN130" s="908"/>
      <c r="FDO130" s="908"/>
      <c r="FDP130" s="908"/>
      <c r="FDQ130" s="908"/>
      <c r="FDR130" s="908"/>
      <c r="FDS130" s="908"/>
      <c r="FDT130" s="908"/>
      <c r="FDU130" s="908"/>
      <c r="FDV130" s="908"/>
      <c r="FDW130" s="908"/>
      <c r="FDX130" s="908"/>
      <c r="FDY130" s="908"/>
      <c r="FDZ130" s="908"/>
      <c r="FEA130" s="908"/>
      <c r="FEB130" s="908"/>
      <c r="FEC130" s="908"/>
      <c r="FED130" s="908"/>
      <c r="FEE130" s="908"/>
      <c r="FEF130" s="908"/>
      <c r="FEG130" s="908"/>
      <c r="FEH130" s="908"/>
      <c r="FEI130" s="908"/>
      <c r="FEJ130" s="908"/>
      <c r="FEK130" s="908"/>
      <c r="FEL130" s="908"/>
      <c r="FEM130" s="908"/>
      <c r="FEN130" s="908"/>
      <c r="FEO130" s="908"/>
      <c r="FEP130" s="908"/>
      <c r="FEQ130" s="908"/>
      <c r="FER130" s="908"/>
      <c r="FES130" s="908"/>
      <c r="FET130" s="908"/>
      <c r="FEU130" s="908"/>
      <c r="FEV130" s="908"/>
      <c r="FEW130" s="908"/>
      <c r="FEX130" s="908"/>
      <c r="FEY130" s="908"/>
      <c r="FEZ130" s="908"/>
      <c r="FFA130" s="908"/>
      <c r="FFB130" s="908"/>
      <c r="FFC130" s="908"/>
      <c r="FFD130" s="908"/>
      <c r="FFE130" s="908"/>
      <c r="FFF130" s="908"/>
      <c r="FFG130" s="908"/>
      <c r="FFH130" s="908"/>
      <c r="FFI130" s="908"/>
      <c r="FFJ130" s="908"/>
      <c r="FFK130" s="908"/>
      <c r="FFL130" s="908"/>
      <c r="FFM130" s="908"/>
      <c r="FFN130" s="908"/>
      <c r="FFO130" s="908"/>
      <c r="FFP130" s="908"/>
      <c r="FFQ130" s="908"/>
      <c r="FFR130" s="908"/>
      <c r="FFS130" s="908"/>
      <c r="FFT130" s="908"/>
      <c r="FFU130" s="908"/>
      <c r="FFV130" s="908"/>
      <c r="FFW130" s="908"/>
      <c r="FFX130" s="908"/>
      <c r="FFY130" s="908"/>
      <c r="FFZ130" s="908"/>
      <c r="FGA130" s="908"/>
      <c r="FGB130" s="908"/>
      <c r="FGC130" s="908"/>
      <c r="FGD130" s="908"/>
      <c r="FGE130" s="908"/>
      <c r="FGF130" s="908"/>
      <c r="FGG130" s="908"/>
      <c r="FGH130" s="908"/>
      <c r="FGI130" s="908"/>
      <c r="FGJ130" s="908"/>
      <c r="FGK130" s="908"/>
      <c r="FGL130" s="908"/>
      <c r="FGM130" s="908"/>
      <c r="FGN130" s="908"/>
      <c r="FGO130" s="908"/>
      <c r="FGP130" s="908"/>
      <c r="FGQ130" s="908"/>
      <c r="FGR130" s="908"/>
      <c r="FGS130" s="908"/>
      <c r="FGT130" s="908"/>
      <c r="FGU130" s="908"/>
      <c r="FGV130" s="908"/>
      <c r="FGW130" s="908"/>
      <c r="FGX130" s="908"/>
      <c r="FGY130" s="908"/>
      <c r="FGZ130" s="908"/>
      <c r="FHA130" s="908"/>
      <c r="FHB130" s="908"/>
      <c r="FHC130" s="908"/>
      <c r="FHD130" s="908"/>
      <c r="FHE130" s="908"/>
      <c r="FHF130" s="908"/>
      <c r="FHG130" s="908"/>
      <c r="FHH130" s="908"/>
      <c r="FHI130" s="908"/>
      <c r="FHJ130" s="908"/>
      <c r="FHK130" s="908"/>
      <c r="FHL130" s="908"/>
      <c r="FHM130" s="908"/>
      <c r="FHN130" s="908"/>
      <c r="FHO130" s="908"/>
      <c r="FHP130" s="908"/>
      <c r="FHQ130" s="908"/>
      <c r="FHR130" s="908"/>
      <c r="FHS130" s="908"/>
      <c r="FHT130" s="908"/>
      <c r="FHU130" s="908"/>
      <c r="FHV130" s="908"/>
      <c r="FHW130" s="908"/>
      <c r="FHX130" s="908"/>
      <c r="FHY130" s="908"/>
      <c r="FHZ130" s="908"/>
      <c r="FIA130" s="908"/>
      <c r="FIB130" s="908"/>
      <c r="FIC130" s="908"/>
      <c r="FID130" s="908"/>
      <c r="FIE130" s="908"/>
      <c r="FIF130" s="908"/>
      <c r="FIG130" s="908"/>
      <c r="FIH130" s="908"/>
      <c r="FII130" s="908"/>
      <c r="FIJ130" s="908"/>
      <c r="FIK130" s="908"/>
      <c r="FIL130" s="908"/>
      <c r="FIM130" s="908"/>
      <c r="FIN130" s="908"/>
      <c r="FIO130" s="908"/>
      <c r="FIP130" s="908"/>
      <c r="FIQ130" s="908"/>
      <c r="FIR130" s="908"/>
      <c r="FIS130" s="908"/>
      <c r="FIT130" s="908"/>
      <c r="FIU130" s="908"/>
      <c r="FIV130" s="908"/>
      <c r="FIW130" s="908"/>
      <c r="FIX130" s="908"/>
      <c r="FIY130" s="908"/>
      <c r="FIZ130" s="908"/>
      <c r="FJA130" s="908"/>
      <c r="FJB130" s="908"/>
      <c r="FJC130" s="908"/>
      <c r="FJD130" s="908"/>
      <c r="FJE130" s="908"/>
      <c r="FJF130" s="908"/>
      <c r="FJG130" s="908"/>
      <c r="FJH130" s="908"/>
      <c r="FJI130" s="908"/>
      <c r="FJJ130" s="908"/>
      <c r="FJK130" s="908"/>
      <c r="FJL130" s="908"/>
      <c r="FJM130" s="908"/>
      <c r="FJN130" s="908"/>
      <c r="FJO130" s="908"/>
      <c r="FJP130" s="908"/>
      <c r="FJQ130" s="908"/>
      <c r="FJR130" s="908"/>
      <c r="FJS130" s="908"/>
      <c r="FJT130" s="908"/>
      <c r="FJU130" s="908"/>
      <c r="FJV130" s="908"/>
      <c r="FJW130" s="908"/>
      <c r="FJX130" s="908"/>
      <c r="FJY130" s="908"/>
      <c r="FJZ130" s="908"/>
      <c r="FKA130" s="908"/>
      <c r="FKB130" s="908"/>
      <c r="FKC130" s="908"/>
      <c r="FKD130" s="908"/>
      <c r="FKE130" s="908"/>
      <c r="FKF130" s="908"/>
      <c r="FKG130" s="908"/>
      <c r="FKH130" s="908"/>
      <c r="FKI130" s="908"/>
      <c r="FKJ130" s="908"/>
      <c r="FKK130" s="908"/>
      <c r="FKL130" s="908"/>
      <c r="FKM130" s="908"/>
      <c r="FKN130" s="908"/>
      <c r="FKO130" s="908"/>
      <c r="FKP130" s="908"/>
      <c r="FKQ130" s="908"/>
      <c r="FKR130" s="908"/>
      <c r="FKS130" s="908"/>
      <c r="FKT130" s="908"/>
      <c r="FKU130" s="908"/>
      <c r="FKV130" s="908"/>
      <c r="FKW130" s="908"/>
      <c r="FKX130" s="908"/>
      <c r="FKY130" s="908"/>
      <c r="FKZ130" s="908"/>
      <c r="FLA130" s="908"/>
      <c r="FLB130" s="908"/>
      <c r="FLC130" s="908"/>
      <c r="FLD130" s="908"/>
      <c r="FLE130" s="908"/>
      <c r="FLF130" s="908"/>
      <c r="FLG130" s="908"/>
      <c r="FLH130" s="908"/>
      <c r="FLI130" s="908"/>
      <c r="FLJ130" s="908"/>
      <c r="FLK130" s="908"/>
      <c r="FLL130" s="908"/>
      <c r="FLM130" s="908"/>
      <c r="FLN130" s="908"/>
      <c r="FLO130" s="908"/>
      <c r="FLP130" s="908"/>
      <c r="FLQ130" s="908"/>
      <c r="FLR130" s="908"/>
      <c r="FLS130" s="908"/>
      <c r="FLT130" s="908"/>
      <c r="FLU130" s="908"/>
      <c r="FLV130" s="908"/>
      <c r="FLW130" s="908"/>
      <c r="FLX130" s="908"/>
      <c r="FLY130" s="908"/>
      <c r="FLZ130" s="908"/>
      <c r="FMA130" s="908"/>
      <c r="FMB130" s="908"/>
      <c r="FMC130" s="908"/>
      <c r="FMD130" s="908"/>
      <c r="FME130" s="908"/>
      <c r="FMF130" s="908"/>
      <c r="FMG130" s="908"/>
      <c r="FMH130" s="908"/>
      <c r="FMI130" s="908"/>
      <c r="FMJ130" s="908"/>
      <c r="FMK130" s="908"/>
      <c r="FML130" s="908"/>
      <c r="FMM130" s="908"/>
      <c r="FMN130" s="908"/>
      <c r="FMO130" s="908"/>
      <c r="FMP130" s="908"/>
      <c r="FMQ130" s="908"/>
      <c r="FMR130" s="908"/>
      <c r="FMS130" s="908"/>
      <c r="FMT130" s="908"/>
      <c r="FMU130" s="908"/>
      <c r="FMV130" s="908"/>
      <c r="FMW130" s="908"/>
      <c r="FMX130" s="908"/>
      <c r="FMY130" s="908"/>
      <c r="FMZ130" s="908"/>
      <c r="FNA130" s="908"/>
      <c r="FNB130" s="908"/>
      <c r="FNC130" s="908"/>
      <c r="FND130" s="908"/>
      <c r="FNE130" s="908"/>
      <c r="FNF130" s="908"/>
      <c r="FNG130" s="908"/>
      <c r="FNH130" s="908"/>
      <c r="FNI130" s="908"/>
      <c r="FNJ130" s="908"/>
      <c r="FNK130" s="908"/>
      <c r="FNL130" s="908"/>
      <c r="FNM130" s="908"/>
      <c r="FNN130" s="908"/>
      <c r="FNO130" s="908"/>
      <c r="FNP130" s="908"/>
      <c r="FNQ130" s="908"/>
      <c r="FNR130" s="908"/>
      <c r="FNS130" s="908"/>
      <c r="FNT130" s="908"/>
      <c r="FNU130" s="908"/>
      <c r="FNV130" s="908"/>
      <c r="FNW130" s="908"/>
      <c r="FNX130" s="908"/>
      <c r="FNY130" s="908"/>
      <c r="FNZ130" s="908"/>
      <c r="FOA130" s="908"/>
      <c r="FOB130" s="908"/>
      <c r="FOC130" s="908"/>
      <c r="FOD130" s="908"/>
      <c r="FOE130" s="908"/>
      <c r="FOF130" s="908"/>
      <c r="FOG130" s="908"/>
      <c r="FOH130" s="908"/>
      <c r="FOI130" s="908"/>
      <c r="FOJ130" s="908"/>
      <c r="FOK130" s="908"/>
      <c r="FOL130" s="908"/>
      <c r="FOM130" s="908"/>
      <c r="FON130" s="908"/>
      <c r="FOO130" s="908"/>
      <c r="FOP130" s="908"/>
      <c r="FOQ130" s="908"/>
      <c r="FOR130" s="908"/>
      <c r="FOS130" s="908"/>
      <c r="FOT130" s="908"/>
      <c r="FOU130" s="908"/>
      <c r="FOV130" s="908"/>
      <c r="FOW130" s="908"/>
      <c r="FOX130" s="908"/>
      <c r="FOY130" s="908"/>
      <c r="FOZ130" s="908"/>
      <c r="FPA130" s="908"/>
      <c r="FPB130" s="908"/>
      <c r="FPC130" s="908"/>
      <c r="FPD130" s="908"/>
      <c r="FPE130" s="908"/>
      <c r="FPF130" s="908"/>
      <c r="FPG130" s="908"/>
      <c r="FPH130" s="908"/>
      <c r="FPI130" s="908"/>
      <c r="FPJ130" s="908"/>
      <c r="FPK130" s="908"/>
      <c r="FPL130" s="908"/>
      <c r="FPM130" s="908"/>
      <c r="FPN130" s="908"/>
      <c r="FPO130" s="908"/>
      <c r="FPP130" s="908"/>
      <c r="FPQ130" s="908"/>
      <c r="FPR130" s="908"/>
      <c r="FPS130" s="908"/>
      <c r="FPT130" s="908"/>
      <c r="FPU130" s="908"/>
      <c r="FPV130" s="908"/>
      <c r="FPW130" s="908"/>
      <c r="FPX130" s="908"/>
      <c r="FPY130" s="908"/>
      <c r="FPZ130" s="908"/>
      <c r="FQA130" s="908"/>
      <c r="FQB130" s="908"/>
      <c r="FQC130" s="908"/>
      <c r="FQD130" s="908"/>
      <c r="FQE130" s="908"/>
      <c r="FQF130" s="908"/>
      <c r="FQG130" s="908"/>
      <c r="FQH130" s="908"/>
      <c r="FQI130" s="908"/>
      <c r="FQJ130" s="908"/>
      <c r="FQK130" s="908"/>
      <c r="FQL130" s="908"/>
      <c r="FQM130" s="908"/>
      <c r="FQN130" s="908"/>
      <c r="FQO130" s="908"/>
      <c r="FQP130" s="908"/>
      <c r="FQQ130" s="908"/>
      <c r="FQR130" s="908"/>
      <c r="FQS130" s="908"/>
      <c r="FQT130" s="908"/>
      <c r="FQU130" s="908"/>
      <c r="FQV130" s="908"/>
      <c r="FQW130" s="908"/>
      <c r="FQX130" s="908"/>
      <c r="FQY130" s="908"/>
      <c r="FQZ130" s="908"/>
      <c r="FRA130" s="908"/>
      <c r="FRB130" s="908"/>
      <c r="FRC130" s="908"/>
      <c r="FRD130" s="908"/>
      <c r="FRE130" s="908"/>
      <c r="FRF130" s="908"/>
      <c r="FRG130" s="908"/>
      <c r="FRH130" s="908"/>
      <c r="FRI130" s="908"/>
      <c r="FRJ130" s="908"/>
      <c r="FRK130" s="908"/>
      <c r="FRL130" s="908"/>
      <c r="FRM130" s="908"/>
      <c r="FRN130" s="908"/>
      <c r="FRO130" s="908"/>
      <c r="FRP130" s="908"/>
      <c r="FRQ130" s="908"/>
      <c r="FRR130" s="908"/>
      <c r="FRS130" s="908"/>
      <c r="FRT130" s="908"/>
      <c r="FRU130" s="908"/>
      <c r="FRV130" s="908"/>
      <c r="FRW130" s="908"/>
      <c r="FRX130" s="908"/>
      <c r="FRY130" s="908"/>
      <c r="FRZ130" s="908"/>
      <c r="FSA130" s="908"/>
      <c r="FSB130" s="908"/>
      <c r="FSC130" s="908"/>
      <c r="FSD130" s="908"/>
      <c r="FSE130" s="908"/>
      <c r="FSF130" s="908"/>
      <c r="FSG130" s="908"/>
      <c r="FSH130" s="908"/>
      <c r="FSI130" s="908"/>
      <c r="FSJ130" s="908"/>
      <c r="FSK130" s="908"/>
      <c r="FSL130" s="908"/>
      <c r="FSM130" s="908"/>
      <c r="FSN130" s="908"/>
      <c r="FSO130" s="908"/>
      <c r="FSP130" s="908"/>
      <c r="FSQ130" s="908"/>
      <c r="FSR130" s="908"/>
      <c r="FSS130" s="908"/>
      <c r="FST130" s="908"/>
      <c r="FSU130" s="908"/>
      <c r="FSV130" s="908"/>
      <c r="FSW130" s="908"/>
      <c r="FSX130" s="908"/>
      <c r="FSY130" s="908"/>
      <c r="FSZ130" s="908"/>
      <c r="FTA130" s="908"/>
      <c r="FTB130" s="908"/>
      <c r="FTC130" s="908"/>
      <c r="FTD130" s="908"/>
      <c r="FTE130" s="908"/>
      <c r="FTF130" s="908"/>
      <c r="FTG130" s="908"/>
      <c r="FTH130" s="908"/>
      <c r="FTI130" s="908"/>
      <c r="FTJ130" s="908"/>
      <c r="FTK130" s="908"/>
      <c r="FTL130" s="908"/>
      <c r="FTM130" s="908"/>
      <c r="FTN130" s="908"/>
      <c r="FTO130" s="908"/>
      <c r="FTP130" s="908"/>
      <c r="FTQ130" s="908"/>
      <c r="FTR130" s="908"/>
      <c r="FTS130" s="908"/>
      <c r="FTT130" s="908"/>
      <c r="FTU130" s="908"/>
      <c r="FTV130" s="908"/>
      <c r="FTW130" s="908"/>
      <c r="FTX130" s="908"/>
      <c r="FTY130" s="908"/>
      <c r="FTZ130" s="908"/>
      <c r="FUA130" s="908"/>
      <c r="FUB130" s="908"/>
      <c r="FUC130" s="908"/>
      <c r="FUD130" s="908"/>
      <c r="FUE130" s="908"/>
      <c r="FUF130" s="908"/>
      <c r="FUG130" s="908"/>
      <c r="FUH130" s="908"/>
      <c r="FUI130" s="908"/>
      <c r="FUJ130" s="908"/>
      <c r="FUK130" s="908"/>
      <c r="FUL130" s="908"/>
      <c r="FUM130" s="908"/>
      <c r="FUN130" s="908"/>
      <c r="FUO130" s="908"/>
      <c r="FUP130" s="908"/>
      <c r="FUQ130" s="908"/>
      <c r="FUR130" s="908"/>
      <c r="FUS130" s="908"/>
      <c r="FUT130" s="908"/>
      <c r="FUU130" s="908"/>
      <c r="FUV130" s="908"/>
      <c r="FUW130" s="908"/>
      <c r="FUX130" s="908"/>
      <c r="FUY130" s="908"/>
      <c r="FUZ130" s="908"/>
      <c r="FVA130" s="908"/>
      <c r="FVB130" s="908"/>
      <c r="FVC130" s="908"/>
      <c r="FVD130" s="908"/>
      <c r="FVE130" s="908"/>
      <c r="FVF130" s="908"/>
      <c r="FVG130" s="908"/>
      <c r="FVH130" s="908"/>
      <c r="FVI130" s="908"/>
      <c r="FVJ130" s="908"/>
      <c r="FVK130" s="908"/>
      <c r="FVL130" s="908"/>
      <c r="FVM130" s="908"/>
      <c r="FVN130" s="908"/>
      <c r="FVO130" s="908"/>
      <c r="FVP130" s="908"/>
      <c r="FVQ130" s="908"/>
      <c r="FVR130" s="908"/>
      <c r="FVS130" s="908"/>
      <c r="FVT130" s="908"/>
      <c r="FVU130" s="908"/>
      <c r="FVV130" s="908"/>
      <c r="FVW130" s="908"/>
      <c r="FVX130" s="908"/>
      <c r="FVY130" s="908"/>
      <c r="FVZ130" s="908"/>
      <c r="FWA130" s="908"/>
      <c r="FWB130" s="908"/>
      <c r="FWC130" s="908"/>
      <c r="FWD130" s="908"/>
      <c r="FWE130" s="908"/>
      <c r="FWF130" s="908"/>
      <c r="FWG130" s="908"/>
      <c r="FWH130" s="908"/>
      <c r="FWI130" s="908"/>
      <c r="FWJ130" s="908"/>
      <c r="FWK130" s="908"/>
      <c r="FWL130" s="908"/>
      <c r="FWM130" s="908"/>
      <c r="FWN130" s="908"/>
      <c r="FWO130" s="908"/>
      <c r="FWP130" s="908"/>
      <c r="FWQ130" s="908"/>
      <c r="FWR130" s="908"/>
      <c r="FWS130" s="908"/>
      <c r="FWT130" s="908"/>
      <c r="FWU130" s="908"/>
      <c r="FWV130" s="908"/>
      <c r="FWW130" s="908"/>
      <c r="FWX130" s="908"/>
      <c r="FWY130" s="908"/>
      <c r="FWZ130" s="908"/>
      <c r="FXA130" s="908"/>
      <c r="FXB130" s="908"/>
      <c r="FXC130" s="908"/>
      <c r="FXD130" s="908"/>
      <c r="FXE130" s="908"/>
      <c r="FXF130" s="908"/>
      <c r="FXG130" s="908"/>
      <c r="FXH130" s="908"/>
      <c r="FXI130" s="908"/>
      <c r="FXJ130" s="908"/>
      <c r="FXK130" s="908"/>
      <c r="FXL130" s="908"/>
      <c r="FXM130" s="908"/>
      <c r="FXN130" s="908"/>
      <c r="FXO130" s="908"/>
      <c r="FXP130" s="908"/>
      <c r="FXQ130" s="908"/>
      <c r="FXR130" s="908"/>
      <c r="FXS130" s="908"/>
      <c r="FXT130" s="908"/>
      <c r="FXU130" s="908"/>
      <c r="FXV130" s="908"/>
      <c r="FXW130" s="908"/>
      <c r="FXX130" s="908"/>
      <c r="FXY130" s="908"/>
      <c r="FXZ130" s="908"/>
      <c r="FYA130" s="908"/>
      <c r="FYB130" s="908"/>
      <c r="FYC130" s="908"/>
      <c r="FYD130" s="908"/>
      <c r="FYE130" s="908"/>
      <c r="FYF130" s="908"/>
      <c r="FYG130" s="908"/>
      <c r="FYH130" s="908"/>
      <c r="FYI130" s="908"/>
      <c r="FYJ130" s="908"/>
      <c r="FYK130" s="908"/>
      <c r="FYL130" s="908"/>
      <c r="FYM130" s="908"/>
      <c r="FYN130" s="908"/>
      <c r="FYO130" s="908"/>
      <c r="FYP130" s="908"/>
      <c r="FYQ130" s="908"/>
      <c r="FYR130" s="908"/>
      <c r="FYS130" s="908"/>
      <c r="FYT130" s="908"/>
      <c r="FYU130" s="908"/>
      <c r="FYV130" s="908"/>
      <c r="FYW130" s="908"/>
      <c r="FYX130" s="908"/>
      <c r="FYY130" s="908"/>
      <c r="FYZ130" s="908"/>
      <c r="FZA130" s="908"/>
      <c r="FZB130" s="908"/>
      <c r="FZC130" s="908"/>
      <c r="FZD130" s="908"/>
      <c r="FZE130" s="908"/>
      <c r="FZF130" s="908"/>
      <c r="FZG130" s="908"/>
      <c r="FZH130" s="908"/>
      <c r="FZI130" s="908"/>
      <c r="FZJ130" s="908"/>
      <c r="FZK130" s="908"/>
      <c r="FZL130" s="908"/>
      <c r="FZM130" s="908"/>
      <c r="FZN130" s="908"/>
      <c r="FZO130" s="908"/>
      <c r="FZP130" s="908"/>
      <c r="FZQ130" s="908"/>
      <c r="FZR130" s="908"/>
      <c r="FZS130" s="908"/>
      <c r="FZT130" s="908"/>
      <c r="FZU130" s="908"/>
      <c r="FZV130" s="908"/>
      <c r="FZW130" s="908"/>
      <c r="FZX130" s="908"/>
      <c r="FZY130" s="908"/>
      <c r="FZZ130" s="908"/>
      <c r="GAA130" s="908"/>
      <c r="GAB130" s="908"/>
      <c r="GAC130" s="908"/>
      <c r="GAD130" s="908"/>
      <c r="GAE130" s="908"/>
      <c r="GAF130" s="908"/>
      <c r="GAG130" s="908"/>
      <c r="GAH130" s="908"/>
      <c r="GAI130" s="908"/>
      <c r="GAJ130" s="908"/>
      <c r="GAK130" s="908"/>
      <c r="GAL130" s="908"/>
      <c r="GAM130" s="908"/>
      <c r="GAN130" s="908"/>
      <c r="GAO130" s="908"/>
      <c r="GAP130" s="908"/>
      <c r="GAQ130" s="908"/>
      <c r="GAR130" s="908"/>
      <c r="GAS130" s="908"/>
      <c r="GAT130" s="908"/>
      <c r="GAU130" s="908"/>
      <c r="GAV130" s="908"/>
      <c r="GAW130" s="908"/>
      <c r="GAX130" s="908"/>
      <c r="GAY130" s="908"/>
      <c r="GAZ130" s="908"/>
      <c r="GBA130" s="908"/>
      <c r="GBB130" s="908"/>
      <c r="GBC130" s="908"/>
      <c r="GBD130" s="908"/>
      <c r="GBE130" s="908"/>
      <c r="GBF130" s="908"/>
      <c r="GBG130" s="908"/>
      <c r="GBH130" s="908"/>
      <c r="GBI130" s="908"/>
      <c r="GBJ130" s="908"/>
      <c r="GBK130" s="908"/>
      <c r="GBL130" s="908"/>
      <c r="GBM130" s="908"/>
      <c r="GBN130" s="908"/>
      <c r="GBO130" s="908"/>
      <c r="GBP130" s="908"/>
      <c r="GBQ130" s="908"/>
      <c r="GBR130" s="908"/>
      <c r="GBS130" s="908"/>
      <c r="GBT130" s="908"/>
      <c r="GBU130" s="908"/>
      <c r="GBV130" s="908"/>
      <c r="GBW130" s="908"/>
      <c r="GBX130" s="908"/>
      <c r="GBY130" s="908"/>
      <c r="GBZ130" s="908"/>
      <c r="GCA130" s="908"/>
      <c r="GCB130" s="908"/>
      <c r="GCC130" s="908"/>
      <c r="GCD130" s="908"/>
      <c r="GCE130" s="908"/>
      <c r="GCF130" s="908"/>
      <c r="GCG130" s="908"/>
      <c r="GCH130" s="908"/>
      <c r="GCI130" s="908"/>
      <c r="GCJ130" s="908"/>
      <c r="GCK130" s="908"/>
      <c r="GCL130" s="908"/>
      <c r="GCM130" s="908"/>
      <c r="GCN130" s="908"/>
      <c r="GCO130" s="908"/>
      <c r="GCP130" s="908"/>
      <c r="GCQ130" s="908"/>
      <c r="GCR130" s="908"/>
      <c r="GCS130" s="908"/>
      <c r="GCT130" s="908"/>
      <c r="GCU130" s="908"/>
      <c r="GCV130" s="908"/>
      <c r="GCW130" s="908"/>
      <c r="GCX130" s="908"/>
      <c r="GCY130" s="908"/>
      <c r="GCZ130" s="908"/>
      <c r="GDA130" s="908"/>
      <c r="GDB130" s="908"/>
      <c r="GDC130" s="908"/>
      <c r="GDD130" s="908"/>
      <c r="GDE130" s="908"/>
      <c r="GDF130" s="908"/>
      <c r="GDG130" s="908"/>
      <c r="GDH130" s="908"/>
      <c r="GDI130" s="908"/>
      <c r="GDJ130" s="908"/>
      <c r="GDK130" s="908"/>
      <c r="GDL130" s="908"/>
      <c r="GDM130" s="908"/>
      <c r="GDN130" s="908"/>
      <c r="GDO130" s="908"/>
      <c r="GDP130" s="908"/>
      <c r="GDQ130" s="908"/>
      <c r="GDR130" s="908"/>
      <c r="GDS130" s="908"/>
      <c r="GDT130" s="908"/>
      <c r="GDU130" s="908"/>
      <c r="GDV130" s="908"/>
      <c r="GDW130" s="908"/>
      <c r="GDX130" s="908"/>
      <c r="GDY130" s="908"/>
      <c r="GDZ130" s="908"/>
      <c r="GEA130" s="908"/>
      <c r="GEB130" s="908"/>
      <c r="GEC130" s="908"/>
      <c r="GED130" s="908"/>
      <c r="GEE130" s="908"/>
      <c r="GEF130" s="908"/>
      <c r="GEG130" s="908"/>
      <c r="GEH130" s="908"/>
      <c r="GEI130" s="908"/>
      <c r="GEJ130" s="908"/>
      <c r="GEK130" s="908"/>
      <c r="GEL130" s="908"/>
      <c r="GEM130" s="908"/>
      <c r="GEN130" s="908"/>
      <c r="GEO130" s="908"/>
      <c r="GEP130" s="908"/>
      <c r="GEQ130" s="908"/>
      <c r="GER130" s="908"/>
      <c r="GES130" s="908"/>
      <c r="GET130" s="908"/>
      <c r="GEU130" s="908"/>
      <c r="GEV130" s="908"/>
      <c r="GEW130" s="908"/>
      <c r="GEX130" s="908"/>
      <c r="GEY130" s="908"/>
      <c r="GEZ130" s="908"/>
      <c r="GFA130" s="908"/>
      <c r="GFB130" s="908"/>
      <c r="GFC130" s="908"/>
      <c r="GFD130" s="908"/>
      <c r="GFE130" s="908"/>
      <c r="GFF130" s="908"/>
      <c r="GFG130" s="908"/>
      <c r="GFH130" s="908"/>
      <c r="GFI130" s="908"/>
      <c r="GFJ130" s="908"/>
      <c r="GFK130" s="908"/>
      <c r="GFL130" s="908"/>
      <c r="GFM130" s="908"/>
      <c r="GFN130" s="908"/>
      <c r="GFO130" s="908"/>
      <c r="GFP130" s="908"/>
      <c r="GFQ130" s="908"/>
      <c r="GFR130" s="908"/>
      <c r="GFS130" s="908"/>
      <c r="GFT130" s="908"/>
      <c r="GFU130" s="908"/>
      <c r="GFV130" s="908"/>
      <c r="GFW130" s="908"/>
      <c r="GFX130" s="908"/>
      <c r="GFY130" s="908"/>
      <c r="GFZ130" s="908"/>
      <c r="GGA130" s="908"/>
      <c r="GGB130" s="908"/>
      <c r="GGC130" s="908"/>
      <c r="GGD130" s="908"/>
      <c r="GGE130" s="908"/>
      <c r="GGF130" s="908"/>
      <c r="GGG130" s="908"/>
      <c r="GGH130" s="908"/>
      <c r="GGI130" s="908"/>
      <c r="GGJ130" s="908"/>
      <c r="GGK130" s="908"/>
      <c r="GGL130" s="908"/>
      <c r="GGM130" s="908"/>
      <c r="GGN130" s="908"/>
      <c r="GGO130" s="908"/>
      <c r="GGP130" s="908"/>
      <c r="GGQ130" s="908"/>
      <c r="GGR130" s="908"/>
      <c r="GGS130" s="908"/>
      <c r="GGT130" s="908"/>
      <c r="GGU130" s="908"/>
      <c r="GGV130" s="908"/>
      <c r="GGW130" s="908"/>
      <c r="GGX130" s="908"/>
      <c r="GGY130" s="908"/>
      <c r="GGZ130" s="908"/>
      <c r="GHA130" s="908"/>
      <c r="GHB130" s="908"/>
      <c r="GHC130" s="908"/>
      <c r="GHD130" s="908"/>
      <c r="GHE130" s="908"/>
      <c r="GHF130" s="908"/>
      <c r="GHG130" s="908"/>
      <c r="GHH130" s="908"/>
      <c r="GHI130" s="908"/>
      <c r="GHJ130" s="908"/>
      <c r="GHK130" s="908"/>
      <c r="GHL130" s="908"/>
      <c r="GHM130" s="908"/>
      <c r="GHN130" s="908"/>
      <c r="GHO130" s="908"/>
      <c r="GHP130" s="908"/>
      <c r="GHQ130" s="908"/>
      <c r="GHR130" s="908"/>
      <c r="GHS130" s="908"/>
      <c r="GHT130" s="908"/>
      <c r="GHU130" s="908"/>
      <c r="GHV130" s="908"/>
      <c r="GHW130" s="908"/>
      <c r="GHX130" s="908"/>
      <c r="GHY130" s="908"/>
      <c r="GHZ130" s="908"/>
      <c r="GIA130" s="908"/>
      <c r="GIB130" s="908"/>
      <c r="GIC130" s="908"/>
      <c r="GID130" s="908"/>
      <c r="GIE130" s="908"/>
      <c r="GIF130" s="908"/>
      <c r="GIG130" s="908"/>
      <c r="GIH130" s="908"/>
      <c r="GII130" s="908"/>
      <c r="GIJ130" s="908"/>
      <c r="GIK130" s="908"/>
      <c r="GIL130" s="908"/>
      <c r="GIM130" s="908"/>
      <c r="GIN130" s="908"/>
      <c r="GIO130" s="908"/>
      <c r="GIP130" s="908"/>
      <c r="GIQ130" s="908"/>
      <c r="GIR130" s="908"/>
      <c r="GIS130" s="908"/>
      <c r="GIT130" s="908"/>
      <c r="GIU130" s="908"/>
      <c r="GIV130" s="908"/>
      <c r="GIW130" s="908"/>
      <c r="GIX130" s="908"/>
      <c r="GIY130" s="908"/>
      <c r="GIZ130" s="908"/>
      <c r="GJA130" s="908"/>
      <c r="GJB130" s="908"/>
      <c r="GJC130" s="908"/>
      <c r="GJD130" s="908"/>
      <c r="GJE130" s="908"/>
      <c r="GJF130" s="908"/>
      <c r="GJG130" s="908"/>
      <c r="GJH130" s="908"/>
      <c r="GJI130" s="908"/>
      <c r="GJJ130" s="908"/>
      <c r="GJK130" s="908"/>
      <c r="GJL130" s="908"/>
      <c r="GJM130" s="908"/>
      <c r="GJN130" s="908"/>
      <c r="GJO130" s="908"/>
      <c r="GJP130" s="908"/>
      <c r="GJQ130" s="908"/>
      <c r="GJR130" s="908"/>
      <c r="GJS130" s="908"/>
      <c r="GJT130" s="908"/>
      <c r="GJU130" s="908"/>
      <c r="GJV130" s="908"/>
      <c r="GJW130" s="908"/>
      <c r="GJX130" s="908"/>
      <c r="GJY130" s="908"/>
      <c r="GJZ130" s="908"/>
      <c r="GKA130" s="908"/>
      <c r="GKB130" s="908"/>
      <c r="GKC130" s="908"/>
      <c r="GKD130" s="908"/>
      <c r="GKE130" s="908"/>
      <c r="GKF130" s="908"/>
      <c r="GKG130" s="908"/>
      <c r="GKH130" s="908"/>
      <c r="GKI130" s="908"/>
      <c r="GKJ130" s="908"/>
      <c r="GKK130" s="908"/>
      <c r="GKL130" s="908"/>
      <c r="GKM130" s="908"/>
      <c r="GKN130" s="908"/>
      <c r="GKO130" s="908"/>
      <c r="GKP130" s="908"/>
      <c r="GKQ130" s="908"/>
      <c r="GKR130" s="908"/>
      <c r="GKS130" s="908"/>
      <c r="GKT130" s="908"/>
      <c r="GKU130" s="908"/>
      <c r="GKV130" s="908"/>
      <c r="GKW130" s="908"/>
      <c r="GKX130" s="908"/>
      <c r="GKY130" s="908"/>
      <c r="GKZ130" s="908"/>
      <c r="GLA130" s="908"/>
      <c r="GLB130" s="908"/>
      <c r="GLC130" s="908"/>
      <c r="GLD130" s="908"/>
      <c r="GLE130" s="908"/>
      <c r="GLF130" s="908"/>
      <c r="GLG130" s="908"/>
      <c r="GLH130" s="908"/>
      <c r="GLI130" s="908"/>
      <c r="GLJ130" s="908"/>
      <c r="GLK130" s="908"/>
      <c r="GLL130" s="908"/>
      <c r="GLM130" s="908"/>
      <c r="GLN130" s="908"/>
      <c r="GLO130" s="908"/>
      <c r="GLP130" s="908"/>
      <c r="GLQ130" s="908"/>
      <c r="GLR130" s="908"/>
      <c r="GLS130" s="908"/>
      <c r="GLT130" s="908"/>
      <c r="GLU130" s="908"/>
      <c r="GLV130" s="908"/>
      <c r="GLW130" s="908"/>
      <c r="GLX130" s="908"/>
      <c r="GLY130" s="908"/>
      <c r="GLZ130" s="908"/>
      <c r="GMA130" s="908"/>
      <c r="GMB130" s="908"/>
      <c r="GMC130" s="908"/>
      <c r="GMD130" s="908"/>
      <c r="GME130" s="908"/>
      <c r="GMF130" s="908"/>
      <c r="GMG130" s="908"/>
      <c r="GMH130" s="908"/>
      <c r="GMI130" s="908"/>
      <c r="GMJ130" s="908"/>
      <c r="GMK130" s="908"/>
      <c r="GML130" s="908"/>
      <c r="GMM130" s="908"/>
      <c r="GMN130" s="908"/>
      <c r="GMO130" s="908"/>
      <c r="GMP130" s="908"/>
      <c r="GMQ130" s="908"/>
      <c r="GMR130" s="908"/>
      <c r="GMS130" s="908"/>
      <c r="GMT130" s="908"/>
      <c r="GMU130" s="908"/>
      <c r="GMV130" s="908"/>
      <c r="GMW130" s="908"/>
      <c r="GMX130" s="908"/>
      <c r="GMY130" s="908"/>
      <c r="GMZ130" s="908"/>
      <c r="GNA130" s="908"/>
      <c r="GNB130" s="908"/>
      <c r="GNC130" s="908"/>
      <c r="GND130" s="908"/>
      <c r="GNE130" s="908"/>
      <c r="GNF130" s="908"/>
      <c r="GNG130" s="908"/>
      <c r="GNH130" s="908"/>
      <c r="GNI130" s="908"/>
      <c r="GNJ130" s="908"/>
      <c r="GNK130" s="908"/>
      <c r="GNL130" s="908"/>
      <c r="GNM130" s="908"/>
      <c r="GNN130" s="908"/>
      <c r="GNO130" s="908"/>
      <c r="GNP130" s="908"/>
      <c r="GNQ130" s="908"/>
      <c r="GNR130" s="908"/>
      <c r="GNS130" s="908"/>
      <c r="GNT130" s="908"/>
      <c r="GNU130" s="908"/>
      <c r="GNV130" s="908"/>
      <c r="GNW130" s="908"/>
      <c r="GNX130" s="908"/>
      <c r="GNY130" s="908"/>
      <c r="GNZ130" s="908"/>
      <c r="GOA130" s="908"/>
      <c r="GOB130" s="908"/>
      <c r="GOC130" s="908"/>
      <c r="GOD130" s="908"/>
      <c r="GOE130" s="908"/>
      <c r="GOF130" s="908"/>
      <c r="GOG130" s="908"/>
      <c r="GOH130" s="908"/>
      <c r="GOI130" s="908"/>
      <c r="GOJ130" s="908"/>
      <c r="GOK130" s="908"/>
      <c r="GOL130" s="908"/>
      <c r="GOM130" s="908"/>
      <c r="GON130" s="908"/>
      <c r="GOO130" s="908"/>
      <c r="GOP130" s="908"/>
      <c r="GOQ130" s="908"/>
      <c r="GOR130" s="908"/>
      <c r="GOS130" s="908"/>
      <c r="GOT130" s="908"/>
      <c r="GOU130" s="908"/>
      <c r="GOV130" s="908"/>
      <c r="GOW130" s="908"/>
      <c r="GOX130" s="908"/>
      <c r="GOY130" s="908"/>
      <c r="GOZ130" s="908"/>
      <c r="GPA130" s="908"/>
      <c r="GPB130" s="908"/>
      <c r="GPC130" s="908"/>
      <c r="GPD130" s="908"/>
      <c r="GPE130" s="908"/>
      <c r="GPF130" s="908"/>
      <c r="GPG130" s="908"/>
      <c r="GPH130" s="908"/>
      <c r="GPI130" s="908"/>
      <c r="GPJ130" s="908"/>
      <c r="GPK130" s="908"/>
      <c r="GPL130" s="908"/>
      <c r="GPM130" s="908"/>
      <c r="GPN130" s="908"/>
      <c r="GPO130" s="908"/>
      <c r="GPP130" s="908"/>
      <c r="GPQ130" s="908"/>
      <c r="GPR130" s="908"/>
      <c r="GPS130" s="908"/>
      <c r="GPT130" s="908"/>
      <c r="GPU130" s="908"/>
      <c r="GPV130" s="908"/>
      <c r="GPW130" s="908"/>
      <c r="GPX130" s="908"/>
      <c r="GPY130" s="908"/>
      <c r="GPZ130" s="908"/>
      <c r="GQA130" s="908"/>
      <c r="GQB130" s="908"/>
      <c r="GQC130" s="908"/>
      <c r="GQD130" s="908"/>
      <c r="GQE130" s="908"/>
      <c r="GQF130" s="908"/>
      <c r="GQG130" s="908"/>
      <c r="GQH130" s="908"/>
      <c r="GQI130" s="908"/>
      <c r="GQJ130" s="908"/>
      <c r="GQK130" s="908"/>
      <c r="GQL130" s="908"/>
      <c r="GQM130" s="908"/>
      <c r="GQN130" s="908"/>
      <c r="GQO130" s="908"/>
      <c r="GQP130" s="908"/>
      <c r="GQQ130" s="908"/>
      <c r="GQR130" s="908"/>
      <c r="GQS130" s="908"/>
      <c r="GQT130" s="908"/>
      <c r="GQU130" s="908"/>
      <c r="GQV130" s="908"/>
      <c r="GQW130" s="908"/>
      <c r="GQX130" s="908"/>
      <c r="GQY130" s="908"/>
      <c r="GQZ130" s="908"/>
      <c r="GRA130" s="908"/>
      <c r="GRB130" s="908"/>
      <c r="GRC130" s="908"/>
      <c r="GRD130" s="908"/>
      <c r="GRE130" s="908"/>
      <c r="GRF130" s="908"/>
      <c r="GRG130" s="908"/>
      <c r="GRH130" s="908"/>
      <c r="GRI130" s="908"/>
      <c r="GRJ130" s="908"/>
      <c r="GRK130" s="908"/>
      <c r="GRL130" s="908"/>
      <c r="GRM130" s="908"/>
      <c r="GRN130" s="908"/>
      <c r="GRO130" s="908"/>
      <c r="GRP130" s="908"/>
      <c r="GRQ130" s="908"/>
      <c r="GRR130" s="908"/>
      <c r="GRS130" s="908"/>
      <c r="GRT130" s="908"/>
      <c r="GRU130" s="908"/>
      <c r="GRV130" s="908"/>
      <c r="GRW130" s="908"/>
      <c r="GRX130" s="908"/>
      <c r="GRY130" s="908"/>
      <c r="GRZ130" s="908"/>
      <c r="GSA130" s="908"/>
      <c r="GSB130" s="908"/>
      <c r="GSC130" s="908"/>
      <c r="GSD130" s="908"/>
      <c r="GSE130" s="908"/>
      <c r="GSF130" s="908"/>
      <c r="GSG130" s="908"/>
      <c r="GSH130" s="908"/>
      <c r="GSI130" s="908"/>
      <c r="GSJ130" s="908"/>
      <c r="GSK130" s="908"/>
      <c r="GSL130" s="908"/>
      <c r="GSM130" s="908"/>
      <c r="GSN130" s="908"/>
      <c r="GSO130" s="908"/>
      <c r="GSP130" s="908"/>
      <c r="GSQ130" s="908"/>
      <c r="GSR130" s="908"/>
      <c r="GSS130" s="908"/>
      <c r="GST130" s="908"/>
      <c r="GSU130" s="908"/>
      <c r="GSV130" s="908"/>
      <c r="GSW130" s="908"/>
      <c r="GSX130" s="908"/>
      <c r="GSY130" s="908"/>
      <c r="GSZ130" s="908"/>
      <c r="GTA130" s="908"/>
      <c r="GTB130" s="908"/>
      <c r="GTC130" s="908"/>
      <c r="GTD130" s="908"/>
      <c r="GTE130" s="908"/>
      <c r="GTF130" s="908"/>
      <c r="GTG130" s="908"/>
      <c r="GTH130" s="908"/>
      <c r="GTI130" s="908"/>
      <c r="GTJ130" s="908"/>
      <c r="GTK130" s="908"/>
      <c r="GTL130" s="908"/>
      <c r="GTM130" s="908"/>
      <c r="GTN130" s="908"/>
      <c r="GTO130" s="908"/>
      <c r="GTP130" s="908"/>
      <c r="GTQ130" s="908"/>
      <c r="GTR130" s="908"/>
      <c r="GTS130" s="908"/>
      <c r="GTT130" s="908"/>
      <c r="GTU130" s="908"/>
      <c r="GTV130" s="908"/>
      <c r="GTW130" s="908"/>
      <c r="GTX130" s="908"/>
      <c r="GTY130" s="908"/>
      <c r="GTZ130" s="908"/>
      <c r="GUA130" s="908"/>
      <c r="GUB130" s="908"/>
      <c r="GUC130" s="908"/>
      <c r="GUD130" s="908"/>
      <c r="GUE130" s="908"/>
      <c r="GUF130" s="908"/>
      <c r="GUG130" s="908"/>
      <c r="GUH130" s="908"/>
      <c r="GUI130" s="908"/>
      <c r="GUJ130" s="908"/>
      <c r="GUK130" s="908"/>
      <c r="GUL130" s="908"/>
      <c r="GUM130" s="908"/>
      <c r="GUN130" s="908"/>
      <c r="GUO130" s="908"/>
      <c r="GUP130" s="908"/>
      <c r="GUQ130" s="908"/>
      <c r="GUR130" s="908"/>
      <c r="GUS130" s="908"/>
      <c r="GUT130" s="908"/>
      <c r="GUU130" s="908"/>
      <c r="GUV130" s="908"/>
      <c r="GUW130" s="908"/>
      <c r="GUX130" s="908"/>
      <c r="GUY130" s="908"/>
      <c r="GUZ130" s="908"/>
      <c r="GVA130" s="908"/>
      <c r="GVB130" s="908"/>
      <c r="GVC130" s="908"/>
      <c r="GVD130" s="908"/>
      <c r="GVE130" s="908"/>
      <c r="GVF130" s="908"/>
      <c r="GVG130" s="908"/>
      <c r="GVH130" s="908"/>
      <c r="GVI130" s="908"/>
      <c r="GVJ130" s="908"/>
      <c r="GVK130" s="908"/>
      <c r="GVL130" s="908"/>
      <c r="GVM130" s="908"/>
      <c r="GVN130" s="908"/>
      <c r="GVO130" s="908"/>
      <c r="GVP130" s="908"/>
      <c r="GVQ130" s="908"/>
      <c r="GVR130" s="908"/>
      <c r="GVS130" s="908"/>
      <c r="GVT130" s="908"/>
      <c r="GVU130" s="908"/>
      <c r="GVV130" s="908"/>
      <c r="GVW130" s="908"/>
      <c r="GVX130" s="908"/>
      <c r="GVY130" s="908"/>
      <c r="GVZ130" s="908"/>
      <c r="GWA130" s="908"/>
      <c r="GWB130" s="908"/>
      <c r="GWC130" s="908"/>
      <c r="GWD130" s="908"/>
      <c r="GWE130" s="908"/>
      <c r="GWF130" s="908"/>
      <c r="GWG130" s="908"/>
      <c r="GWH130" s="908"/>
      <c r="GWI130" s="908"/>
      <c r="GWJ130" s="908"/>
      <c r="GWK130" s="908"/>
      <c r="GWL130" s="908"/>
      <c r="GWM130" s="908"/>
      <c r="GWN130" s="908"/>
      <c r="GWO130" s="908"/>
      <c r="GWP130" s="908"/>
      <c r="GWQ130" s="908"/>
      <c r="GWR130" s="908"/>
      <c r="GWS130" s="908"/>
      <c r="GWT130" s="908"/>
      <c r="GWU130" s="908"/>
      <c r="GWV130" s="908"/>
      <c r="GWW130" s="908"/>
      <c r="GWX130" s="908"/>
      <c r="GWY130" s="908"/>
      <c r="GWZ130" s="908"/>
      <c r="GXA130" s="908"/>
      <c r="GXB130" s="908"/>
      <c r="GXC130" s="908"/>
      <c r="GXD130" s="908"/>
      <c r="GXE130" s="908"/>
      <c r="GXF130" s="908"/>
      <c r="GXG130" s="908"/>
      <c r="GXH130" s="908"/>
      <c r="GXI130" s="908"/>
      <c r="GXJ130" s="908"/>
      <c r="GXK130" s="908"/>
      <c r="GXL130" s="908"/>
      <c r="GXM130" s="908"/>
      <c r="GXN130" s="908"/>
      <c r="GXO130" s="908"/>
      <c r="GXP130" s="908"/>
      <c r="GXQ130" s="908"/>
      <c r="GXR130" s="908"/>
      <c r="GXS130" s="908"/>
      <c r="GXT130" s="908"/>
      <c r="GXU130" s="908"/>
      <c r="GXV130" s="908"/>
      <c r="GXW130" s="908"/>
      <c r="GXX130" s="908"/>
      <c r="GXY130" s="908"/>
      <c r="GXZ130" s="908"/>
      <c r="GYA130" s="908"/>
      <c r="GYB130" s="908"/>
      <c r="GYC130" s="908"/>
      <c r="GYD130" s="908"/>
      <c r="GYE130" s="908"/>
      <c r="GYF130" s="908"/>
      <c r="GYG130" s="908"/>
      <c r="GYH130" s="908"/>
      <c r="GYI130" s="908"/>
      <c r="GYJ130" s="908"/>
      <c r="GYK130" s="908"/>
      <c r="GYL130" s="908"/>
      <c r="GYM130" s="908"/>
      <c r="GYN130" s="908"/>
      <c r="GYO130" s="908"/>
      <c r="GYP130" s="908"/>
      <c r="GYQ130" s="908"/>
      <c r="GYR130" s="908"/>
      <c r="GYS130" s="908"/>
      <c r="GYT130" s="908"/>
      <c r="GYU130" s="908"/>
      <c r="GYV130" s="908"/>
      <c r="GYW130" s="908"/>
      <c r="GYX130" s="908"/>
      <c r="GYY130" s="908"/>
      <c r="GYZ130" s="908"/>
      <c r="GZA130" s="908"/>
      <c r="GZB130" s="908"/>
      <c r="GZC130" s="908"/>
      <c r="GZD130" s="908"/>
      <c r="GZE130" s="908"/>
      <c r="GZF130" s="908"/>
      <c r="GZG130" s="908"/>
      <c r="GZH130" s="908"/>
      <c r="GZI130" s="908"/>
      <c r="GZJ130" s="908"/>
      <c r="GZK130" s="908"/>
      <c r="GZL130" s="908"/>
      <c r="GZM130" s="908"/>
      <c r="GZN130" s="908"/>
      <c r="GZO130" s="908"/>
      <c r="GZP130" s="908"/>
      <c r="GZQ130" s="908"/>
      <c r="GZR130" s="908"/>
      <c r="GZS130" s="908"/>
      <c r="GZT130" s="908"/>
      <c r="GZU130" s="908"/>
      <c r="GZV130" s="908"/>
      <c r="GZW130" s="908"/>
      <c r="GZX130" s="908"/>
      <c r="GZY130" s="908"/>
      <c r="GZZ130" s="908"/>
      <c r="HAA130" s="908"/>
      <c r="HAB130" s="908"/>
      <c r="HAC130" s="908"/>
      <c r="HAD130" s="908"/>
      <c r="HAE130" s="908"/>
      <c r="HAF130" s="908"/>
      <c r="HAG130" s="908"/>
      <c r="HAH130" s="908"/>
      <c r="HAI130" s="908"/>
      <c r="HAJ130" s="908"/>
      <c r="HAK130" s="908"/>
      <c r="HAL130" s="908"/>
      <c r="HAM130" s="908"/>
      <c r="HAN130" s="908"/>
      <c r="HAO130" s="908"/>
      <c r="HAP130" s="908"/>
      <c r="HAQ130" s="908"/>
      <c r="HAR130" s="908"/>
      <c r="HAS130" s="908"/>
      <c r="HAT130" s="908"/>
      <c r="HAU130" s="908"/>
      <c r="HAV130" s="908"/>
      <c r="HAW130" s="908"/>
      <c r="HAX130" s="908"/>
      <c r="HAY130" s="908"/>
      <c r="HAZ130" s="908"/>
      <c r="HBA130" s="908"/>
      <c r="HBB130" s="908"/>
      <c r="HBC130" s="908"/>
      <c r="HBD130" s="908"/>
      <c r="HBE130" s="908"/>
      <c r="HBF130" s="908"/>
      <c r="HBG130" s="908"/>
      <c r="HBH130" s="908"/>
      <c r="HBI130" s="908"/>
      <c r="HBJ130" s="908"/>
      <c r="HBK130" s="908"/>
      <c r="HBL130" s="908"/>
      <c r="HBM130" s="908"/>
      <c r="HBN130" s="908"/>
      <c r="HBO130" s="908"/>
      <c r="HBP130" s="908"/>
      <c r="HBQ130" s="908"/>
      <c r="HBR130" s="908"/>
      <c r="HBS130" s="908"/>
      <c r="HBT130" s="908"/>
      <c r="HBU130" s="908"/>
      <c r="HBV130" s="908"/>
      <c r="HBW130" s="908"/>
      <c r="HBX130" s="908"/>
      <c r="HBY130" s="908"/>
      <c r="HBZ130" s="908"/>
      <c r="HCA130" s="908"/>
      <c r="HCB130" s="908"/>
      <c r="HCC130" s="908"/>
      <c r="HCD130" s="908"/>
      <c r="HCE130" s="908"/>
      <c r="HCF130" s="908"/>
      <c r="HCG130" s="908"/>
      <c r="HCH130" s="908"/>
      <c r="HCI130" s="908"/>
      <c r="HCJ130" s="908"/>
      <c r="HCK130" s="908"/>
      <c r="HCL130" s="908"/>
      <c r="HCM130" s="908"/>
      <c r="HCN130" s="908"/>
      <c r="HCO130" s="908"/>
      <c r="HCP130" s="908"/>
      <c r="HCQ130" s="908"/>
      <c r="HCR130" s="908"/>
      <c r="HCS130" s="908"/>
      <c r="HCT130" s="908"/>
      <c r="HCU130" s="908"/>
      <c r="HCV130" s="908"/>
      <c r="HCW130" s="908"/>
      <c r="HCX130" s="908"/>
      <c r="HCY130" s="908"/>
      <c r="HCZ130" s="908"/>
      <c r="HDA130" s="908"/>
      <c r="HDB130" s="908"/>
      <c r="HDC130" s="908"/>
      <c r="HDD130" s="908"/>
      <c r="HDE130" s="908"/>
      <c r="HDF130" s="908"/>
      <c r="HDG130" s="908"/>
      <c r="HDH130" s="908"/>
      <c r="HDI130" s="908"/>
      <c r="HDJ130" s="908"/>
      <c r="HDK130" s="908"/>
      <c r="HDL130" s="908"/>
      <c r="HDM130" s="908"/>
      <c r="HDN130" s="908"/>
      <c r="HDO130" s="908"/>
      <c r="HDP130" s="908"/>
      <c r="HDQ130" s="908"/>
      <c r="HDR130" s="908"/>
      <c r="HDS130" s="908"/>
      <c r="HDT130" s="908"/>
      <c r="HDU130" s="908"/>
      <c r="HDV130" s="908"/>
      <c r="HDW130" s="908"/>
      <c r="HDX130" s="908"/>
      <c r="HDY130" s="908"/>
      <c r="HDZ130" s="908"/>
      <c r="HEA130" s="908"/>
      <c r="HEB130" s="908"/>
      <c r="HEC130" s="908"/>
      <c r="HED130" s="908"/>
      <c r="HEE130" s="908"/>
      <c r="HEF130" s="908"/>
      <c r="HEG130" s="908"/>
      <c r="HEH130" s="908"/>
      <c r="HEI130" s="908"/>
      <c r="HEJ130" s="908"/>
      <c r="HEK130" s="908"/>
      <c r="HEL130" s="908"/>
      <c r="HEM130" s="908"/>
      <c r="HEN130" s="908"/>
      <c r="HEO130" s="908"/>
      <c r="HEP130" s="908"/>
      <c r="HEQ130" s="908"/>
      <c r="HER130" s="908"/>
      <c r="HES130" s="908"/>
      <c r="HET130" s="908"/>
      <c r="HEU130" s="908"/>
      <c r="HEV130" s="908"/>
      <c r="HEW130" s="908"/>
      <c r="HEX130" s="908"/>
      <c r="HEY130" s="908"/>
      <c r="HEZ130" s="908"/>
      <c r="HFA130" s="908"/>
      <c r="HFB130" s="908"/>
      <c r="HFC130" s="908"/>
      <c r="HFD130" s="908"/>
      <c r="HFE130" s="908"/>
      <c r="HFF130" s="908"/>
      <c r="HFG130" s="908"/>
      <c r="HFH130" s="908"/>
      <c r="HFI130" s="908"/>
      <c r="HFJ130" s="908"/>
      <c r="HFK130" s="908"/>
      <c r="HFL130" s="908"/>
      <c r="HFM130" s="908"/>
      <c r="HFN130" s="908"/>
      <c r="HFO130" s="908"/>
      <c r="HFP130" s="908"/>
      <c r="HFQ130" s="908"/>
      <c r="HFR130" s="908"/>
      <c r="HFS130" s="908"/>
      <c r="HFT130" s="908"/>
      <c r="HFU130" s="908"/>
      <c r="HFV130" s="908"/>
      <c r="HFW130" s="908"/>
      <c r="HFX130" s="908"/>
      <c r="HFY130" s="908"/>
      <c r="HFZ130" s="908"/>
      <c r="HGA130" s="908"/>
      <c r="HGB130" s="908"/>
      <c r="HGC130" s="908"/>
      <c r="HGD130" s="908"/>
      <c r="HGE130" s="908"/>
      <c r="HGF130" s="908"/>
      <c r="HGG130" s="908"/>
      <c r="HGH130" s="908"/>
      <c r="HGI130" s="908"/>
      <c r="HGJ130" s="908"/>
      <c r="HGK130" s="908"/>
      <c r="HGL130" s="908"/>
      <c r="HGM130" s="908"/>
      <c r="HGN130" s="908"/>
      <c r="HGO130" s="908"/>
      <c r="HGP130" s="908"/>
      <c r="HGQ130" s="908"/>
      <c r="HGR130" s="908"/>
      <c r="HGS130" s="908"/>
      <c r="HGT130" s="908"/>
      <c r="HGU130" s="908"/>
      <c r="HGV130" s="908"/>
      <c r="HGW130" s="908"/>
      <c r="HGX130" s="908"/>
      <c r="HGY130" s="908"/>
      <c r="HGZ130" s="908"/>
      <c r="HHA130" s="908"/>
      <c r="HHB130" s="908"/>
      <c r="HHC130" s="908"/>
      <c r="HHD130" s="908"/>
      <c r="HHE130" s="908"/>
      <c r="HHF130" s="908"/>
      <c r="HHG130" s="908"/>
      <c r="HHH130" s="908"/>
      <c r="HHI130" s="908"/>
      <c r="HHJ130" s="908"/>
      <c r="HHK130" s="908"/>
      <c r="HHL130" s="908"/>
      <c r="HHM130" s="908"/>
      <c r="HHN130" s="908"/>
      <c r="HHO130" s="908"/>
      <c r="HHP130" s="908"/>
      <c r="HHQ130" s="908"/>
      <c r="HHR130" s="908"/>
      <c r="HHS130" s="908"/>
      <c r="HHT130" s="908"/>
      <c r="HHU130" s="908"/>
      <c r="HHV130" s="908"/>
      <c r="HHW130" s="908"/>
      <c r="HHX130" s="908"/>
      <c r="HHY130" s="908"/>
      <c r="HHZ130" s="908"/>
      <c r="HIA130" s="908"/>
      <c r="HIB130" s="908"/>
      <c r="HIC130" s="908"/>
      <c r="HID130" s="908"/>
      <c r="HIE130" s="908"/>
      <c r="HIF130" s="908"/>
      <c r="HIG130" s="908"/>
      <c r="HIH130" s="908"/>
      <c r="HII130" s="908"/>
      <c r="HIJ130" s="908"/>
      <c r="HIK130" s="908"/>
      <c r="HIL130" s="908"/>
      <c r="HIM130" s="908"/>
      <c r="HIN130" s="908"/>
      <c r="HIO130" s="908"/>
      <c r="HIP130" s="908"/>
      <c r="HIQ130" s="908"/>
      <c r="HIR130" s="908"/>
      <c r="HIS130" s="908"/>
      <c r="HIT130" s="908"/>
      <c r="HIU130" s="908"/>
      <c r="HIV130" s="908"/>
      <c r="HIW130" s="908"/>
      <c r="HIX130" s="908"/>
      <c r="HIY130" s="908"/>
      <c r="HIZ130" s="908"/>
      <c r="HJA130" s="908"/>
      <c r="HJB130" s="908"/>
      <c r="HJC130" s="908"/>
      <c r="HJD130" s="908"/>
      <c r="HJE130" s="908"/>
      <c r="HJF130" s="908"/>
      <c r="HJG130" s="908"/>
      <c r="HJH130" s="908"/>
      <c r="HJI130" s="908"/>
      <c r="HJJ130" s="908"/>
      <c r="HJK130" s="908"/>
      <c r="HJL130" s="908"/>
      <c r="HJM130" s="908"/>
      <c r="HJN130" s="908"/>
      <c r="HJO130" s="908"/>
      <c r="HJP130" s="908"/>
      <c r="HJQ130" s="908"/>
      <c r="HJR130" s="908"/>
      <c r="HJS130" s="908"/>
      <c r="HJT130" s="908"/>
      <c r="HJU130" s="908"/>
      <c r="HJV130" s="908"/>
      <c r="HJW130" s="908"/>
      <c r="HJX130" s="908"/>
      <c r="HJY130" s="908"/>
      <c r="HJZ130" s="908"/>
      <c r="HKA130" s="908"/>
      <c r="HKB130" s="908"/>
      <c r="HKC130" s="908"/>
      <c r="HKD130" s="908"/>
      <c r="HKE130" s="908"/>
      <c r="HKF130" s="908"/>
      <c r="HKG130" s="908"/>
      <c r="HKH130" s="908"/>
      <c r="HKI130" s="908"/>
      <c r="HKJ130" s="908"/>
      <c r="HKK130" s="908"/>
      <c r="HKL130" s="908"/>
      <c r="HKM130" s="908"/>
      <c r="HKN130" s="908"/>
      <c r="HKO130" s="908"/>
      <c r="HKP130" s="908"/>
      <c r="HKQ130" s="908"/>
      <c r="HKR130" s="908"/>
      <c r="HKS130" s="908"/>
      <c r="HKT130" s="908"/>
      <c r="HKU130" s="908"/>
      <c r="HKV130" s="908"/>
      <c r="HKW130" s="908"/>
      <c r="HKX130" s="908"/>
      <c r="HKY130" s="908"/>
      <c r="HKZ130" s="908"/>
      <c r="HLA130" s="908"/>
      <c r="HLB130" s="908"/>
      <c r="HLC130" s="908"/>
      <c r="HLD130" s="908"/>
      <c r="HLE130" s="908"/>
      <c r="HLF130" s="908"/>
      <c r="HLG130" s="908"/>
      <c r="HLH130" s="908"/>
      <c r="HLI130" s="908"/>
      <c r="HLJ130" s="908"/>
      <c r="HLK130" s="908"/>
      <c r="HLL130" s="908"/>
      <c r="HLM130" s="908"/>
      <c r="HLN130" s="908"/>
      <c r="HLO130" s="908"/>
      <c r="HLP130" s="908"/>
      <c r="HLQ130" s="908"/>
      <c r="HLR130" s="908"/>
      <c r="HLS130" s="908"/>
      <c r="HLT130" s="908"/>
      <c r="HLU130" s="908"/>
      <c r="HLV130" s="908"/>
      <c r="HLW130" s="908"/>
      <c r="HLX130" s="908"/>
      <c r="HLY130" s="908"/>
      <c r="HLZ130" s="908"/>
      <c r="HMA130" s="908"/>
      <c r="HMB130" s="908"/>
      <c r="HMC130" s="908"/>
      <c r="HMD130" s="908"/>
      <c r="HME130" s="908"/>
      <c r="HMF130" s="908"/>
      <c r="HMG130" s="908"/>
      <c r="HMH130" s="908"/>
      <c r="HMI130" s="908"/>
      <c r="HMJ130" s="908"/>
      <c r="HMK130" s="908"/>
      <c r="HML130" s="908"/>
      <c r="HMM130" s="908"/>
      <c r="HMN130" s="908"/>
      <c r="HMO130" s="908"/>
      <c r="HMP130" s="908"/>
      <c r="HMQ130" s="908"/>
      <c r="HMR130" s="908"/>
      <c r="HMS130" s="908"/>
      <c r="HMT130" s="908"/>
      <c r="HMU130" s="908"/>
      <c r="HMV130" s="908"/>
      <c r="HMW130" s="908"/>
      <c r="HMX130" s="908"/>
      <c r="HMY130" s="908"/>
      <c r="HMZ130" s="908"/>
      <c r="HNA130" s="908"/>
      <c r="HNB130" s="908"/>
      <c r="HNC130" s="908"/>
      <c r="HND130" s="908"/>
      <c r="HNE130" s="908"/>
      <c r="HNF130" s="908"/>
      <c r="HNG130" s="908"/>
      <c r="HNH130" s="908"/>
      <c r="HNI130" s="908"/>
      <c r="HNJ130" s="908"/>
      <c r="HNK130" s="908"/>
      <c r="HNL130" s="908"/>
      <c r="HNM130" s="908"/>
      <c r="HNN130" s="908"/>
      <c r="HNO130" s="908"/>
      <c r="HNP130" s="908"/>
      <c r="HNQ130" s="908"/>
      <c r="HNR130" s="908"/>
      <c r="HNS130" s="908"/>
      <c r="HNT130" s="908"/>
      <c r="HNU130" s="908"/>
      <c r="HNV130" s="908"/>
      <c r="HNW130" s="908"/>
      <c r="HNX130" s="908"/>
      <c r="HNY130" s="908"/>
      <c r="HNZ130" s="908"/>
      <c r="HOA130" s="908"/>
      <c r="HOB130" s="908"/>
      <c r="HOC130" s="908"/>
      <c r="HOD130" s="908"/>
      <c r="HOE130" s="908"/>
      <c r="HOF130" s="908"/>
      <c r="HOG130" s="908"/>
      <c r="HOH130" s="908"/>
      <c r="HOI130" s="908"/>
      <c r="HOJ130" s="908"/>
      <c r="HOK130" s="908"/>
      <c r="HOL130" s="908"/>
      <c r="HOM130" s="908"/>
      <c r="HON130" s="908"/>
      <c r="HOO130" s="908"/>
      <c r="HOP130" s="908"/>
      <c r="HOQ130" s="908"/>
      <c r="HOR130" s="908"/>
      <c r="HOS130" s="908"/>
      <c r="HOT130" s="908"/>
      <c r="HOU130" s="908"/>
      <c r="HOV130" s="908"/>
      <c r="HOW130" s="908"/>
      <c r="HOX130" s="908"/>
      <c r="HOY130" s="908"/>
      <c r="HOZ130" s="908"/>
      <c r="HPA130" s="908"/>
      <c r="HPB130" s="908"/>
      <c r="HPC130" s="908"/>
      <c r="HPD130" s="908"/>
      <c r="HPE130" s="908"/>
      <c r="HPF130" s="908"/>
      <c r="HPG130" s="908"/>
      <c r="HPH130" s="908"/>
      <c r="HPI130" s="908"/>
      <c r="HPJ130" s="908"/>
      <c r="HPK130" s="908"/>
      <c r="HPL130" s="908"/>
      <c r="HPM130" s="908"/>
      <c r="HPN130" s="908"/>
      <c r="HPO130" s="908"/>
      <c r="HPP130" s="908"/>
      <c r="HPQ130" s="908"/>
      <c r="HPR130" s="908"/>
      <c r="HPS130" s="908"/>
      <c r="HPT130" s="908"/>
      <c r="HPU130" s="908"/>
      <c r="HPV130" s="908"/>
      <c r="HPW130" s="908"/>
      <c r="HPX130" s="908"/>
      <c r="HPY130" s="908"/>
      <c r="HPZ130" s="908"/>
      <c r="HQA130" s="908"/>
      <c r="HQB130" s="908"/>
      <c r="HQC130" s="908"/>
      <c r="HQD130" s="908"/>
      <c r="HQE130" s="908"/>
      <c r="HQF130" s="908"/>
      <c r="HQG130" s="908"/>
      <c r="HQH130" s="908"/>
      <c r="HQI130" s="908"/>
      <c r="HQJ130" s="908"/>
      <c r="HQK130" s="908"/>
      <c r="HQL130" s="908"/>
      <c r="HQM130" s="908"/>
      <c r="HQN130" s="908"/>
      <c r="HQO130" s="908"/>
      <c r="HQP130" s="908"/>
      <c r="HQQ130" s="908"/>
      <c r="HQR130" s="908"/>
      <c r="HQS130" s="908"/>
      <c r="HQT130" s="908"/>
      <c r="HQU130" s="908"/>
      <c r="HQV130" s="908"/>
      <c r="HQW130" s="908"/>
      <c r="HQX130" s="908"/>
      <c r="HQY130" s="908"/>
      <c r="HQZ130" s="908"/>
      <c r="HRA130" s="908"/>
      <c r="HRB130" s="908"/>
      <c r="HRC130" s="908"/>
      <c r="HRD130" s="908"/>
      <c r="HRE130" s="908"/>
      <c r="HRF130" s="908"/>
      <c r="HRG130" s="908"/>
      <c r="HRH130" s="908"/>
      <c r="HRI130" s="908"/>
      <c r="HRJ130" s="908"/>
      <c r="HRK130" s="908"/>
      <c r="HRL130" s="908"/>
      <c r="HRM130" s="908"/>
      <c r="HRN130" s="908"/>
      <c r="HRO130" s="908"/>
      <c r="HRP130" s="908"/>
      <c r="HRQ130" s="908"/>
      <c r="HRR130" s="908"/>
      <c r="HRS130" s="908"/>
      <c r="HRT130" s="908"/>
      <c r="HRU130" s="908"/>
      <c r="HRV130" s="908"/>
      <c r="HRW130" s="908"/>
      <c r="HRX130" s="908"/>
      <c r="HRY130" s="908"/>
      <c r="HRZ130" s="908"/>
      <c r="HSA130" s="908"/>
      <c r="HSB130" s="908"/>
      <c r="HSC130" s="908"/>
      <c r="HSD130" s="908"/>
      <c r="HSE130" s="908"/>
      <c r="HSF130" s="908"/>
      <c r="HSG130" s="908"/>
      <c r="HSH130" s="908"/>
      <c r="HSI130" s="908"/>
      <c r="HSJ130" s="908"/>
      <c r="HSK130" s="908"/>
      <c r="HSL130" s="908"/>
      <c r="HSM130" s="908"/>
      <c r="HSN130" s="908"/>
      <c r="HSO130" s="908"/>
      <c r="HSP130" s="908"/>
      <c r="HSQ130" s="908"/>
      <c r="HSR130" s="908"/>
      <c r="HSS130" s="908"/>
      <c r="HST130" s="908"/>
      <c r="HSU130" s="908"/>
      <c r="HSV130" s="908"/>
      <c r="HSW130" s="908"/>
      <c r="HSX130" s="908"/>
      <c r="HSY130" s="908"/>
      <c r="HSZ130" s="908"/>
      <c r="HTA130" s="908"/>
      <c r="HTB130" s="908"/>
      <c r="HTC130" s="908"/>
      <c r="HTD130" s="908"/>
      <c r="HTE130" s="908"/>
      <c r="HTF130" s="908"/>
      <c r="HTG130" s="908"/>
      <c r="HTH130" s="908"/>
      <c r="HTI130" s="908"/>
      <c r="HTJ130" s="908"/>
      <c r="HTK130" s="908"/>
      <c r="HTL130" s="908"/>
      <c r="HTM130" s="908"/>
      <c r="HTN130" s="908"/>
      <c r="HTO130" s="908"/>
      <c r="HTP130" s="908"/>
      <c r="HTQ130" s="908"/>
      <c r="HTR130" s="908"/>
      <c r="HTS130" s="908"/>
      <c r="HTT130" s="908"/>
      <c r="HTU130" s="908"/>
      <c r="HTV130" s="908"/>
      <c r="HTW130" s="908"/>
      <c r="HTX130" s="908"/>
      <c r="HTY130" s="908"/>
      <c r="HTZ130" s="908"/>
      <c r="HUA130" s="908"/>
      <c r="HUB130" s="908"/>
      <c r="HUC130" s="908"/>
      <c r="HUD130" s="908"/>
      <c r="HUE130" s="908"/>
      <c r="HUF130" s="908"/>
      <c r="HUG130" s="908"/>
      <c r="HUH130" s="908"/>
      <c r="HUI130" s="908"/>
      <c r="HUJ130" s="908"/>
      <c r="HUK130" s="908"/>
      <c r="HUL130" s="908"/>
      <c r="HUM130" s="908"/>
      <c r="HUN130" s="908"/>
      <c r="HUO130" s="908"/>
      <c r="HUP130" s="908"/>
      <c r="HUQ130" s="908"/>
      <c r="HUR130" s="908"/>
      <c r="HUS130" s="908"/>
      <c r="HUT130" s="908"/>
      <c r="HUU130" s="908"/>
      <c r="HUV130" s="908"/>
      <c r="HUW130" s="908"/>
      <c r="HUX130" s="908"/>
      <c r="HUY130" s="908"/>
      <c r="HUZ130" s="908"/>
      <c r="HVA130" s="908"/>
      <c r="HVB130" s="908"/>
      <c r="HVC130" s="908"/>
      <c r="HVD130" s="908"/>
      <c r="HVE130" s="908"/>
      <c r="HVF130" s="908"/>
      <c r="HVG130" s="908"/>
      <c r="HVH130" s="908"/>
      <c r="HVI130" s="908"/>
      <c r="HVJ130" s="908"/>
      <c r="HVK130" s="908"/>
      <c r="HVL130" s="908"/>
      <c r="HVM130" s="908"/>
      <c r="HVN130" s="908"/>
      <c r="HVO130" s="908"/>
      <c r="HVP130" s="908"/>
      <c r="HVQ130" s="908"/>
      <c r="HVR130" s="908"/>
      <c r="HVS130" s="908"/>
      <c r="HVT130" s="908"/>
      <c r="HVU130" s="908"/>
      <c r="HVV130" s="908"/>
      <c r="HVW130" s="908"/>
      <c r="HVX130" s="908"/>
      <c r="HVY130" s="908"/>
      <c r="HVZ130" s="908"/>
      <c r="HWA130" s="908"/>
      <c r="HWB130" s="908"/>
      <c r="HWC130" s="908"/>
      <c r="HWD130" s="908"/>
      <c r="HWE130" s="908"/>
      <c r="HWF130" s="908"/>
      <c r="HWG130" s="908"/>
      <c r="HWH130" s="908"/>
      <c r="HWI130" s="908"/>
      <c r="HWJ130" s="908"/>
      <c r="HWK130" s="908"/>
      <c r="HWL130" s="908"/>
      <c r="HWM130" s="908"/>
      <c r="HWN130" s="908"/>
      <c r="HWO130" s="908"/>
      <c r="HWP130" s="908"/>
      <c r="HWQ130" s="908"/>
      <c r="HWR130" s="908"/>
      <c r="HWS130" s="908"/>
      <c r="HWT130" s="908"/>
      <c r="HWU130" s="908"/>
      <c r="HWV130" s="908"/>
      <c r="HWW130" s="908"/>
      <c r="HWX130" s="908"/>
      <c r="HWY130" s="908"/>
      <c r="HWZ130" s="908"/>
      <c r="HXA130" s="908"/>
      <c r="HXB130" s="908"/>
      <c r="HXC130" s="908"/>
      <c r="HXD130" s="908"/>
      <c r="HXE130" s="908"/>
      <c r="HXF130" s="908"/>
      <c r="HXG130" s="908"/>
      <c r="HXH130" s="908"/>
      <c r="HXI130" s="908"/>
      <c r="HXJ130" s="908"/>
      <c r="HXK130" s="908"/>
      <c r="HXL130" s="908"/>
      <c r="HXM130" s="908"/>
      <c r="HXN130" s="908"/>
      <c r="HXO130" s="908"/>
      <c r="HXP130" s="908"/>
      <c r="HXQ130" s="908"/>
      <c r="HXR130" s="908"/>
      <c r="HXS130" s="908"/>
      <c r="HXT130" s="908"/>
      <c r="HXU130" s="908"/>
      <c r="HXV130" s="908"/>
      <c r="HXW130" s="908"/>
      <c r="HXX130" s="908"/>
      <c r="HXY130" s="908"/>
      <c r="HXZ130" s="908"/>
      <c r="HYA130" s="908"/>
      <c r="HYB130" s="908"/>
      <c r="HYC130" s="908"/>
      <c r="HYD130" s="908"/>
      <c r="HYE130" s="908"/>
      <c r="HYF130" s="908"/>
      <c r="HYG130" s="908"/>
      <c r="HYH130" s="908"/>
      <c r="HYI130" s="908"/>
      <c r="HYJ130" s="908"/>
      <c r="HYK130" s="908"/>
      <c r="HYL130" s="908"/>
      <c r="HYM130" s="908"/>
      <c r="HYN130" s="908"/>
      <c r="HYO130" s="908"/>
      <c r="HYP130" s="908"/>
      <c r="HYQ130" s="908"/>
      <c r="HYR130" s="908"/>
      <c r="HYS130" s="908"/>
      <c r="HYT130" s="908"/>
      <c r="HYU130" s="908"/>
      <c r="HYV130" s="908"/>
      <c r="HYW130" s="908"/>
      <c r="HYX130" s="908"/>
      <c r="HYY130" s="908"/>
      <c r="HYZ130" s="908"/>
      <c r="HZA130" s="908"/>
      <c r="HZB130" s="908"/>
      <c r="HZC130" s="908"/>
      <c r="HZD130" s="908"/>
      <c r="HZE130" s="908"/>
      <c r="HZF130" s="908"/>
      <c r="HZG130" s="908"/>
      <c r="HZH130" s="908"/>
      <c r="HZI130" s="908"/>
      <c r="HZJ130" s="908"/>
      <c r="HZK130" s="908"/>
      <c r="HZL130" s="908"/>
      <c r="HZM130" s="908"/>
      <c r="HZN130" s="908"/>
      <c r="HZO130" s="908"/>
      <c r="HZP130" s="908"/>
      <c r="HZQ130" s="908"/>
      <c r="HZR130" s="908"/>
      <c r="HZS130" s="908"/>
      <c r="HZT130" s="908"/>
      <c r="HZU130" s="908"/>
      <c r="HZV130" s="908"/>
      <c r="HZW130" s="908"/>
      <c r="HZX130" s="908"/>
      <c r="HZY130" s="908"/>
      <c r="HZZ130" s="908"/>
      <c r="IAA130" s="908"/>
      <c r="IAB130" s="908"/>
      <c r="IAC130" s="908"/>
      <c r="IAD130" s="908"/>
      <c r="IAE130" s="908"/>
      <c r="IAF130" s="908"/>
      <c r="IAG130" s="908"/>
      <c r="IAH130" s="908"/>
      <c r="IAI130" s="908"/>
      <c r="IAJ130" s="908"/>
      <c r="IAK130" s="908"/>
      <c r="IAL130" s="908"/>
      <c r="IAM130" s="908"/>
      <c r="IAN130" s="908"/>
      <c r="IAO130" s="908"/>
      <c r="IAP130" s="908"/>
      <c r="IAQ130" s="908"/>
      <c r="IAR130" s="908"/>
      <c r="IAS130" s="908"/>
      <c r="IAT130" s="908"/>
      <c r="IAU130" s="908"/>
      <c r="IAV130" s="908"/>
      <c r="IAW130" s="908"/>
      <c r="IAX130" s="908"/>
      <c r="IAY130" s="908"/>
      <c r="IAZ130" s="908"/>
      <c r="IBA130" s="908"/>
      <c r="IBB130" s="908"/>
      <c r="IBC130" s="908"/>
      <c r="IBD130" s="908"/>
      <c r="IBE130" s="908"/>
      <c r="IBF130" s="908"/>
      <c r="IBG130" s="908"/>
      <c r="IBH130" s="908"/>
      <c r="IBI130" s="908"/>
      <c r="IBJ130" s="908"/>
      <c r="IBK130" s="908"/>
      <c r="IBL130" s="908"/>
      <c r="IBM130" s="908"/>
      <c r="IBN130" s="908"/>
      <c r="IBO130" s="908"/>
      <c r="IBP130" s="908"/>
      <c r="IBQ130" s="908"/>
      <c r="IBR130" s="908"/>
      <c r="IBS130" s="908"/>
      <c r="IBT130" s="908"/>
      <c r="IBU130" s="908"/>
      <c r="IBV130" s="908"/>
      <c r="IBW130" s="908"/>
      <c r="IBX130" s="908"/>
      <c r="IBY130" s="908"/>
      <c r="IBZ130" s="908"/>
      <c r="ICA130" s="908"/>
      <c r="ICB130" s="908"/>
      <c r="ICC130" s="908"/>
      <c r="ICD130" s="908"/>
      <c r="ICE130" s="908"/>
      <c r="ICF130" s="908"/>
      <c r="ICG130" s="908"/>
      <c r="ICH130" s="908"/>
      <c r="ICI130" s="908"/>
      <c r="ICJ130" s="908"/>
      <c r="ICK130" s="908"/>
      <c r="ICL130" s="908"/>
      <c r="ICM130" s="908"/>
      <c r="ICN130" s="908"/>
      <c r="ICO130" s="908"/>
      <c r="ICP130" s="908"/>
      <c r="ICQ130" s="908"/>
      <c r="ICR130" s="908"/>
      <c r="ICS130" s="908"/>
      <c r="ICT130" s="908"/>
      <c r="ICU130" s="908"/>
      <c r="ICV130" s="908"/>
      <c r="ICW130" s="908"/>
      <c r="ICX130" s="908"/>
      <c r="ICY130" s="908"/>
      <c r="ICZ130" s="908"/>
      <c r="IDA130" s="908"/>
      <c r="IDB130" s="908"/>
      <c r="IDC130" s="908"/>
      <c r="IDD130" s="908"/>
      <c r="IDE130" s="908"/>
      <c r="IDF130" s="908"/>
      <c r="IDG130" s="908"/>
      <c r="IDH130" s="908"/>
      <c r="IDI130" s="908"/>
      <c r="IDJ130" s="908"/>
      <c r="IDK130" s="908"/>
      <c r="IDL130" s="908"/>
      <c r="IDM130" s="908"/>
      <c r="IDN130" s="908"/>
      <c r="IDO130" s="908"/>
      <c r="IDP130" s="908"/>
      <c r="IDQ130" s="908"/>
      <c r="IDR130" s="908"/>
      <c r="IDS130" s="908"/>
      <c r="IDT130" s="908"/>
      <c r="IDU130" s="908"/>
      <c r="IDV130" s="908"/>
      <c r="IDW130" s="908"/>
      <c r="IDX130" s="908"/>
      <c r="IDY130" s="908"/>
      <c r="IDZ130" s="908"/>
      <c r="IEA130" s="908"/>
      <c r="IEB130" s="908"/>
      <c r="IEC130" s="908"/>
      <c r="IED130" s="908"/>
      <c r="IEE130" s="908"/>
      <c r="IEF130" s="908"/>
      <c r="IEG130" s="908"/>
      <c r="IEH130" s="908"/>
      <c r="IEI130" s="908"/>
      <c r="IEJ130" s="908"/>
      <c r="IEK130" s="908"/>
      <c r="IEL130" s="908"/>
      <c r="IEM130" s="908"/>
      <c r="IEN130" s="908"/>
      <c r="IEO130" s="908"/>
      <c r="IEP130" s="908"/>
      <c r="IEQ130" s="908"/>
      <c r="IER130" s="908"/>
      <c r="IES130" s="908"/>
      <c r="IET130" s="908"/>
      <c r="IEU130" s="908"/>
      <c r="IEV130" s="908"/>
      <c r="IEW130" s="908"/>
      <c r="IEX130" s="908"/>
      <c r="IEY130" s="908"/>
      <c r="IEZ130" s="908"/>
      <c r="IFA130" s="908"/>
      <c r="IFB130" s="908"/>
      <c r="IFC130" s="908"/>
      <c r="IFD130" s="908"/>
      <c r="IFE130" s="908"/>
      <c r="IFF130" s="908"/>
      <c r="IFG130" s="908"/>
      <c r="IFH130" s="908"/>
      <c r="IFI130" s="908"/>
      <c r="IFJ130" s="908"/>
      <c r="IFK130" s="908"/>
      <c r="IFL130" s="908"/>
      <c r="IFM130" s="908"/>
      <c r="IFN130" s="908"/>
      <c r="IFO130" s="908"/>
      <c r="IFP130" s="908"/>
      <c r="IFQ130" s="908"/>
      <c r="IFR130" s="908"/>
      <c r="IFS130" s="908"/>
      <c r="IFT130" s="908"/>
      <c r="IFU130" s="908"/>
      <c r="IFV130" s="908"/>
      <c r="IFW130" s="908"/>
      <c r="IFX130" s="908"/>
      <c r="IFY130" s="908"/>
      <c r="IFZ130" s="908"/>
      <c r="IGA130" s="908"/>
      <c r="IGB130" s="908"/>
      <c r="IGC130" s="908"/>
      <c r="IGD130" s="908"/>
      <c r="IGE130" s="908"/>
      <c r="IGF130" s="908"/>
      <c r="IGG130" s="908"/>
      <c r="IGH130" s="908"/>
      <c r="IGI130" s="908"/>
      <c r="IGJ130" s="908"/>
      <c r="IGK130" s="908"/>
      <c r="IGL130" s="908"/>
      <c r="IGM130" s="908"/>
      <c r="IGN130" s="908"/>
      <c r="IGO130" s="908"/>
      <c r="IGP130" s="908"/>
      <c r="IGQ130" s="908"/>
      <c r="IGR130" s="908"/>
      <c r="IGS130" s="908"/>
      <c r="IGT130" s="908"/>
      <c r="IGU130" s="908"/>
      <c r="IGV130" s="908"/>
      <c r="IGW130" s="908"/>
      <c r="IGX130" s="908"/>
      <c r="IGY130" s="908"/>
      <c r="IGZ130" s="908"/>
      <c r="IHA130" s="908"/>
      <c r="IHB130" s="908"/>
      <c r="IHC130" s="908"/>
      <c r="IHD130" s="908"/>
      <c r="IHE130" s="908"/>
      <c r="IHF130" s="908"/>
      <c r="IHG130" s="908"/>
      <c r="IHH130" s="908"/>
      <c r="IHI130" s="908"/>
      <c r="IHJ130" s="908"/>
      <c r="IHK130" s="908"/>
      <c r="IHL130" s="908"/>
      <c r="IHM130" s="908"/>
      <c r="IHN130" s="908"/>
      <c r="IHO130" s="908"/>
      <c r="IHP130" s="908"/>
      <c r="IHQ130" s="908"/>
      <c r="IHR130" s="908"/>
      <c r="IHS130" s="908"/>
      <c r="IHT130" s="908"/>
      <c r="IHU130" s="908"/>
      <c r="IHV130" s="908"/>
      <c r="IHW130" s="908"/>
      <c r="IHX130" s="908"/>
      <c r="IHY130" s="908"/>
      <c r="IHZ130" s="908"/>
      <c r="IIA130" s="908"/>
      <c r="IIB130" s="908"/>
      <c r="IIC130" s="908"/>
      <c r="IID130" s="908"/>
      <c r="IIE130" s="908"/>
      <c r="IIF130" s="908"/>
      <c r="IIG130" s="908"/>
      <c r="IIH130" s="908"/>
      <c r="III130" s="908"/>
      <c r="IIJ130" s="908"/>
      <c r="IIK130" s="908"/>
      <c r="IIL130" s="908"/>
      <c r="IIM130" s="908"/>
      <c r="IIN130" s="908"/>
      <c r="IIO130" s="908"/>
      <c r="IIP130" s="908"/>
      <c r="IIQ130" s="908"/>
      <c r="IIR130" s="908"/>
      <c r="IIS130" s="908"/>
      <c r="IIT130" s="908"/>
      <c r="IIU130" s="908"/>
      <c r="IIV130" s="908"/>
      <c r="IIW130" s="908"/>
      <c r="IIX130" s="908"/>
      <c r="IIY130" s="908"/>
      <c r="IIZ130" s="908"/>
      <c r="IJA130" s="908"/>
      <c r="IJB130" s="908"/>
      <c r="IJC130" s="908"/>
      <c r="IJD130" s="908"/>
      <c r="IJE130" s="908"/>
      <c r="IJF130" s="908"/>
      <c r="IJG130" s="908"/>
      <c r="IJH130" s="908"/>
      <c r="IJI130" s="908"/>
      <c r="IJJ130" s="908"/>
      <c r="IJK130" s="908"/>
      <c r="IJL130" s="908"/>
      <c r="IJM130" s="908"/>
      <c r="IJN130" s="908"/>
      <c r="IJO130" s="908"/>
      <c r="IJP130" s="908"/>
      <c r="IJQ130" s="908"/>
      <c r="IJR130" s="908"/>
      <c r="IJS130" s="908"/>
      <c r="IJT130" s="908"/>
      <c r="IJU130" s="908"/>
      <c r="IJV130" s="908"/>
      <c r="IJW130" s="908"/>
      <c r="IJX130" s="908"/>
      <c r="IJY130" s="908"/>
      <c r="IJZ130" s="908"/>
      <c r="IKA130" s="908"/>
      <c r="IKB130" s="908"/>
      <c r="IKC130" s="908"/>
      <c r="IKD130" s="908"/>
      <c r="IKE130" s="908"/>
      <c r="IKF130" s="908"/>
      <c r="IKG130" s="908"/>
      <c r="IKH130" s="908"/>
      <c r="IKI130" s="908"/>
      <c r="IKJ130" s="908"/>
      <c r="IKK130" s="908"/>
      <c r="IKL130" s="908"/>
      <c r="IKM130" s="908"/>
      <c r="IKN130" s="908"/>
      <c r="IKO130" s="908"/>
      <c r="IKP130" s="908"/>
      <c r="IKQ130" s="908"/>
      <c r="IKR130" s="908"/>
      <c r="IKS130" s="908"/>
      <c r="IKT130" s="908"/>
      <c r="IKU130" s="908"/>
      <c r="IKV130" s="908"/>
      <c r="IKW130" s="908"/>
      <c r="IKX130" s="908"/>
      <c r="IKY130" s="908"/>
      <c r="IKZ130" s="908"/>
      <c r="ILA130" s="908"/>
      <c r="ILB130" s="908"/>
      <c r="ILC130" s="908"/>
      <c r="ILD130" s="908"/>
      <c r="ILE130" s="908"/>
      <c r="ILF130" s="908"/>
      <c r="ILG130" s="908"/>
      <c r="ILH130" s="908"/>
      <c r="ILI130" s="908"/>
      <c r="ILJ130" s="908"/>
      <c r="ILK130" s="908"/>
      <c r="ILL130" s="908"/>
      <c r="ILM130" s="908"/>
      <c r="ILN130" s="908"/>
      <c r="ILO130" s="908"/>
      <c r="ILP130" s="908"/>
      <c r="ILQ130" s="908"/>
      <c r="ILR130" s="908"/>
      <c r="ILS130" s="908"/>
      <c r="ILT130" s="908"/>
      <c r="ILU130" s="908"/>
      <c r="ILV130" s="908"/>
      <c r="ILW130" s="908"/>
      <c r="ILX130" s="908"/>
      <c r="ILY130" s="908"/>
      <c r="ILZ130" s="908"/>
      <c r="IMA130" s="908"/>
      <c r="IMB130" s="908"/>
      <c r="IMC130" s="908"/>
      <c r="IMD130" s="908"/>
      <c r="IME130" s="908"/>
      <c r="IMF130" s="908"/>
      <c r="IMG130" s="908"/>
      <c r="IMH130" s="908"/>
      <c r="IMI130" s="908"/>
      <c r="IMJ130" s="908"/>
      <c r="IMK130" s="908"/>
      <c r="IML130" s="908"/>
      <c r="IMM130" s="908"/>
      <c r="IMN130" s="908"/>
      <c r="IMO130" s="908"/>
      <c r="IMP130" s="908"/>
      <c r="IMQ130" s="908"/>
      <c r="IMR130" s="908"/>
      <c r="IMS130" s="908"/>
      <c r="IMT130" s="908"/>
      <c r="IMU130" s="908"/>
      <c r="IMV130" s="908"/>
      <c r="IMW130" s="908"/>
      <c r="IMX130" s="908"/>
      <c r="IMY130" s="908"/>
      <c r="IMZ130" s="908"/>
      <c r="INA130" s="908"/>
      <c r="INB130" s="908"/>
      <c r="INC130" s="908"/>
      <c r="IND130" s="908"/>
      <c r="INE130" s="908"/>
      <c r="INF130" s="908"/>
      <c r="ING130" s="908"/>
      <c r="INH130" s="908"/>
      <c r="INI130" s="908"/>
      <c r="INJ130" s="908"/>
      <c r="INK130" s="908"/>
      <c r="INL130" s="908"/>
      <c r="INM130" s="908"/>
      <c r="INN130" s="908"/>
      <c r="INO130" s="908"/>
      <c r="INP130" s="908"/>
      <c r="INQ130" s="908"/>
      <c r="INR130" s="908"/>
      <c r="INS130" s="908"/>
      <c r="INT130" s="908"/>
      <c r="INU130" s="908"/>
      <c r="INV130" s="908"/>
      <c r="INW130" s="908"/>
      <c r="INX130" s="908"/>
      <c r="INY130" s="908"/>
      <c r="INZ130" s="908"/>
      <c r="IOA130" s="908"/>
      <c r="IOB130" s="908"/>
      <c r="IOC130" s="908"/>
      <c r="IOD130" s="908"/>
      <c r="IOE130" s="908"/>
      <c r="IOF130" s="908"/>
      <c r="IOG130" s="908"/>
      <c r="IOH130" s="908"/>
      <c r="IOI130" s="908"/>
      <c r="IOJ130" s="908"/>
      <c r="IOK130" s="908"/>
      <c r="IOL130" s="908"/>
      <c r="IOM130" s="908"/>
      <c r="ION130" s="908"/>
      <c r="IOO130" s="908"/>
      <c r="IOP130" s="908"/>
      <c r="IOQ130" s="908"/>
      <c r="IOR130" s="908"/>
      <c r="IOS130" s="908"/>
      <c r="IOT130" s="908"/>
      <c r="IOU130" s="908"/>
      <c r="IOV130" s="908"/>
      <c r="IOW130" s="908"/>
      <c r="IOX130" s="908"/>
      <c r="IOY130" s="908"/>
      <c r="IOZ130" s="908"/>
      <c r="IPA130" s="908"/>
      <c r="IPB130" s="908"/>
      <c r="IPC130" s="908"/>
      <c r="IPD130" s="908"/>
      <c r="IPE130" s="908"/>
      <c r="IPF130" s="908"/>
      <c r="IPG130" s="908"/>
      <c r="IPH130" s="908"/>
      <c r="IPI130" s="908"/>
      <c r="IPJ130" s="908"/>
      <c r="IPK130" s="908"/>
      <c r="IPL130" s="908"/>
      <c r="IPM130" s="908"/>
      <c r="IPN130" s="908"/>
      <c r="IPO130" s="908"/>
      <c r="IPP130" s="908"/>
      <c r="IPQ130" s="908"/>
      <c r="IPR130" s="908"/>
      <c r="IPS130" s="908"/>
      <c r="IPT130" s="908"/>
      <c r="IPU130" s="908"/>
      <c r="IPV130" s="908"/>
      <c r="IPW130" s="908"/>
      <c r="IPX130" s="908"/>
      <c r="IPY130" s="908"/>
      <c r="IPZ130" s="908"/>
      <c r="IQA130" s="908"/>
      <c r="IQB130" s="908"/>
      <c r="IQC130" s="908"/>
      <c r="IQD130" s="908"/>
      <c r="IQE130" s="908"/>
      <c r="IQF130" s="908"/>
      <c r="IQG130" s="908"/>
      <c r="IQH130" s="908"/>
      <c r="IQI130" s="908"/>
      <c r="IQJ130" s="908"/>
      <c r="IQK130" s="908"/>
      <c r="IQL130" s="908"/>
      <c r="IQM130" s="908"/>
      <c r="IQN130" s="908"/>
      <c r="IQO130" s="908"/>
      <c r="IQP130" s="908"/>
      <c r="IQQ130" s="908"/>
      <c r="IQR130" s="908"/>
      <c r="IQS130" s="908"/>
      <c r="IQT130" s="908"/>
      <c r="IQU130" s="908"/>
      <c r="IQV130" s="908"/>
      <c r="IQW130" s="908"/>
      <c r="IQX130" s="908"/>
      <c r="IQY130" s="908"/>
      <c r="IQZ130" s="908"/>
      <c r="IRA130" s="908"/>
      <c r="IRB130" s="908"/>
      <c r="IRC130" s="908"/>
      <c r="IRD130" s="908"/>
      <c r="IRE130" s="908"/>
      <c r="IRF130" s="908"/>
      <c r="IRG130" s="908"/>
      <c r="IRH130" s="908"/>
      <c r="IRI130" s="908"/>
      <c r="IRJ130" s="908"/>
      <c r="IRK130" s="908"/>
      <c r="IRL130" s="908"/>
      <c r="IRM130" s="908"/>
      <c r="IRN130" s="908"/>
      <c r="IRO130" s="908"/>
      <c r="IRP130" s="908"/>
      <c r="IRQ130" s="908"/>
      <c r="IRR130" s="908"/>
      <c r="IRS130" s="908"/>
      <c r="IRT130" s="908"/>
      <c r="IRU130" s="908"/>
      <c r="IRV130" s="908"/>
      <c r="IRW130" s="908"/>
      <c r="IRX130" s="908"/>
      <c r="IRY130" s="908"/>
      <c r="IRZ130" s="908"/>
      <c r="ISA130" s="908"/>
      <c r="ISB130" s="908"/>
      <c r="ISC130" s="908"/>
      <c r="ISD130" s="908"/>
      <c r="ISE130" s="908"/>
      <c r="ISF130" s="908"/>
      <c r="ISG130" s="908"/>
      <c r="ISH130" s="908"/>
      <c r="ISI130" s="908"/>
      <c r="ISJ130" s="908"/>
      <c r="ISK130" s="908"/>
      <c r="ISL130" s="908"/>
      <c r="ISM130" s="908"/>
      <c r="ISN130" s="908"/>
      <c r="ISO130" s="908"/>
      <c r="ISP130" s="908"/>
      <c r="ISQ130" s="908"/>
      <c r="ISR130" s="908"/>
      <c r="ISS130" s="908"/>
      <c r="IST130" s="908"/>
      <c r="ISU130" s="908"/>
      <c r="ISV130" s="908"/>
      <c r="ISW130" s="908"/>
      <c r="ISX130" s="908"/>
      <c r="ISY130" s="908"/>
      <c r="ISZ130" s="908"/>
      <c r="ITA130" s="908"/>
      <c r="ITB130" s="908"/>
      <c r="ITC130" s="908"/>
      <c r="ITD130" s="908"/>
      <c r="ITE130" s="908"/>
      <c r="ITF130" s="908"/>
      <c r="ITG130" s="908"/>
      <c r="ITH130" s="908"/>
      <c r="ITI130" s="908"/>
      <c r="ITJ130" s="908"/>
      <c r="ITK130" s="908"/>
      <c r="ITL130" s="908"/>
      <c r="ITM130" s="908"/>
      <c r="ITN130" s="908"/>
      <c r="ITO130" s="908"/>
      <c r="ITP130" s="908"/>
      <c r="ITQ130" s="908"/>
      <c r="ITR130" s="908"/>
      <c r="ITS130" s="908"/>
      <c r="ITT130" s="908"/>
      <c r="ITU130" s="908"/>
      <c r="ITV130" s="908"/>
      <c r="ITW130" s="908"/>
      <c r="ITX130" s="908"/>
      <c r="ITY130" s="908"/>
      <c r="ITZ130" s="908"/>
      <c r="IUA130" s="908"/>
      <c r="IUB130" s="908"/>
      <c r="IUC130" s="908"/>
      <c r="IUD130" s="908"/>
      <c r="IUE130" s="908"/>
      <c r="IUF130" s="908"/>
      <c r="IUG130" s="908"/>
      <c r="IUH130" s="908"/>
      <c r="IUI130" s="908"/>
      <c r="IUJ130" s="908"/>
      <c r="IUK130" s="908"/>
      <c r="IUL130" s="908"/>
      <c r="IUM130" s="908"/>
      <c r="IUN130" s="908"/>
      <c r="IUO130" s="908"/>
      <c r="IUP130" s="908"/>
      <c r="IUQ130" s="908"/>
      <c r="IUR130" s="908"/>
      <c r="IUS130" s="908"/>
      <c r="IUT130" s="908"/>
      <c r="IUU130" s="908"/>
      <c r="IUV130" s="908"/>
      <c r="IUW130" s="908"/>
      <c r="IUX130" s="908"/>
      <c r="IUY130" s="908"/>
      <c r="IUZ130" s="908"/>
      <c r="IVA130" s="908"/>
      <c r="IVB130" s="908"/>
      <c r="IVC130" s="908"/>
      <c r="IVD130" s="908"/>
      <c r="IVE130" s="908"/>
      <c r="IVF130" s="908"/>
      <c r="IVG130" s="908"/>
      <c r="IVH130" s="908"/>
      <c r="IVI130" s="908"/>
      <c r="IVJ130" s="908"/>
      <c r="IVK130" s="908"/>
      <c r="IVL130" s="908"/>
      <c r="IVM130" s="908"/>
      <c r="IVN130" s="908"/>
      <c r="IVO130" s="908"/>
      <c r="IVP130" s="908"/>
      <c r="IVQ130" s="908"/>
      <c r="IVR130" s="908"/>
      <c r="IVS130" s="908"/>
      <c r="IVT130" s="908"/>
      <c r="IVU130" s="908"/>
      <c r="IVV130" s="908"/>
      <c r="IVW130" s="908"/>
      <c r="IVX130" s="908"/>
      <c r="IVY130" s="908"/>
      <c r="IVZ130" s="908"/>
      <c r="IWA130" s="908"/>
      <c r="IWB130" s="908"/>
      <c r="IWC130" s="908"/>
      <c r="IWD130" s="908"/>
      <c r="IWE130" s="908"/>
      <c r="IWF130" s="908"/>
      <c r="IWG130" s="908"/>
      <c r="IWH130" s="908"/>
      <c r="IWI130" s="908"/>
      <c r="IWJ130" s="908"/>
      <c r="IWK130" s="908"/>
      <c r="IWL130" s="908"/>
      <c r="IWM130" s="908"/>
      <c r="IWN130" s="908"/>
      <c r="IWO130" s="908"/>
      <c r="IWP130" s="908"/>
      <c r="IWQ130" s="908"/>
      <c r="IWR130" s="908"/>
      <c r="IWS130" s="908"/>
      <c r="IWT130" s="908"/>
      <c r="IWU130" s="908"/>
      <c r="IWV130" s="908"/>
      <c r="IWW130" s="908"/>
      <c r="IWX130" s="908"/>
      <c r="IWY130" s="908"/>
      <c r="IWZ130" s="908"/>
      <c r="IXA130" s="908"/>
      <c r="IXB130" s="908"/>
      <c r="IXC130" s="908"/>
      <c r="IXD130" s="908"/>
      <c r="IXE130" s="908"/>
      <c r="IXF130" s="908"/>
      <c r="IXG130" s="908"/>
      <c r="IXH130" s="908"/>
      <c r="IXI130" s="908"/>
      <c r="IXJ130" s="908"/>
      <c r="IXK130" s="908"/>
      <c r="IXL130" s="908"/>
      <c r="IXM130" s="908"/>
      <c r="IXN130" s="908"/>
      <c r="IXO130" s="908"/>
      <c r="IXP130" s="908"/>
      <c r="IXQ130" s="908"/>
      <c r="IXR130" s="908"/>
      <c r="IXS130" s="908"/>
      <c r="IXT130" s="908"/>
      <c r="IXU130" s="908"/>
      <c r="IXV130" s="908"/>
      <c r="IXW130" s="908"/>
      <c r="IXX130" s="908"/>
      <c r="IXY130" s="908"/>
      <c r="IXZ130" s="908"/>
      <c r="IYA130" s="908"/>
      <c r="IYB130" s="908"/>
      <c r="IYC130" s="908"/>
      <c r="IYD130" s="908"/>
      <c r="IYE130" s="908"/>
      <c r="IYF130" s="908"/>
      <c r="IYG130" s="908"/>
      <c r="IYH130" s="908"/>
      <c r="IYI130" s="908"/>
      <c r="IYJ130" s="908"/>
      <c r="IYK130" s="908"/>
      <c r="IYL130" s="908"/>
      <c r="IYM130" s="908"/>
      <c r="IYN130" s="908"/>
      <c r="IYO130" s="908"/>
      <c r="IYP130" s="908"/>
      <c r="IYQ130" s="908"/>
      <c r="IYR130" s="908"/>
      <c r="IYS130" s="908"/>
      <c r="IYT130" s="908"/>
      <c r="IYU130" s="908"/>
      <c r="IYV130" s="908"/>
      <c r="IYW130" s="908"/>
      <c r="IYX130" s="908"/>
      <c r="IYY130" s="908"/>
      <c r="IYZ130" s="908"/>
      <c r="IZA130" s="908"/>
      <c r="IZB130" s="908"/>
      <c r="IZC130" s="908"/>
      <c r="IZD130" s="908"/>
      <c r="IZE130" s="908"/>
      <c r="IZF130" s="908"/>
      <c r="IZG130" s="908"/>
      <c r="IZH130" s="908"/>
      <c r="IZI130" s="908"/>
      <c r="IZJ130" s="908"/>
      <c r="IZK130" s="908"/>
      <c r="IZL130" s="908"/>
      <c r="IZM130" s="908"/>
      <c r="IZN130" s="908"/>
      <c r="IZO130" s="908"/>
      <c r="IZP130" s="908"/>
      <c r="IZQ130" s="908"/>
      <c r="IZR130" s="908"/>
      <c r="IZS130" s="908"/>
      <c r="IZT130" s="908"/>
      <c r="IZU130" s="908"/>
      <c r="IZV130" s="908"/>
      <c r="IZW130" s="908"/>
      <c r="IZX130" s="908"/>
      <c r="IZY130" s="908"/>
      <c r="IZZ130" s="908"/>
      <c r="JAA130" s="908"/>
      <c r="JAB130" s="908"/>
      <c r="JAC130" s="908"/>
      <c r="JAD130" s="908"/>
      <c r="JAE130" s="908"/>
      <c r="JAF130" s="908"/>
      <c r="JAG130" s="908"/>
      <c r="JAH130" s="908"/>
      <c r="JAI130" s="908"/>
      <c r="JAJ130" s="908"/>
      <c r="JAK130" s="908"/>
      <c r="JAL130" s="908"/>
      <c r="JAM130" s="908"/>
      <c r="JAN130" s="908"/>
      <c r="JAO130" s="908"/>
      <c r="JAP130" s="908"/>
      <c r="JAQ130" s="908"/>
      <c r="JAR130" s="908"/>
      <c r="JAS130" s="908"/>
      <c r="JAT130" s="908"/>
      <c r="JAU130" s="908"/>
      <c r="JAV130" s="908"/>
      <c r="JAW130" s="908"/>
      <c r="JAX130" s="908"/>
      <c r="JAY130" s="908"/>
      <c r="JAZ130" s="908"/>
      <c r="JBA130" s="908"/>
      <c r="JBB130" s="908"/>
      <c r="JBC130" s="908"/>
      <c r="JBD130" s="908"/>
      <c r="JBE130" s="908"/>
      <c r="JBF130" s="908"/>
      <c r="JBG130" s="908"/>
      <c r="JBH130" s="908"/>
      <c r="JBI130" s="908"/>
      <c r="JBJ130" s="908"/>
      <c r="JBK130" s="908"/>
      <c r="JBL130" s="908"/>
      <c r="JBM130" s="908"/>
      <c r="JBN130" s="908"/>
      <c r="JBO130" s="908"/>
      <c r="JBP130" s="908"/>
      <c r="JBQ130" s="908"/>
      <c r="JBR130" s="908"/>
      <c r="JBS130" s="908"/>
      <c r="JBT130" s="908"/>
      <c r="JBU130" s="908"/>
      <c r="JBV130" s="908"/>
      <c r="JBW130" s="908"/>
      <c r="JBX130" s="908"/>
      <c r="JBY130" s="908"/>
      <c r="JBZ130" s="908"/>
      <c r="JCA130" s="908"/>
      <c r="JCB130" s="908"/>
      <c r="JCC130" s="908"/>
      <c r="JCD130" s="908"/>
      <c r="JCE130" s="908"/>
      <c r="JCF130" s="908"/>
      <c r="JCG130" s="908"/>
      <c r="JCH130" s="908"/>
      <c r="JCI130" s="908"/>
      <c r="JCJ130" s="908"/>
      <c r="JCK130" s="908"/>
      <c r="JCL130" s="908"/>
      <c r="JCM130" s="908"/>
      <c r="JCN130" s="908"/>
      <c r="JCO130" s="908"/>
      <c r="JCP130" s="908"/>
      <c r="JCQ130" s="908"/>
      <c r="JCR130" s="908"/>
      <c r="JCS130" s="908"/>
      <c r="JCT130" s="908"/>
      <c r="JCU130" s="908"/>
      <c r="JCV130" s="908"/>
      <c r="JCW130" s="908"/>
      <c r="JCX130" s="908"/>
      <c r="JCY130" s="908"/>
      <c r="JCZ130" s="908"/>
      <c r="JDA130" s="908"/>
      <c r="JDB130" s="908"/>
      <c r="JDC130" s="908"/>
      <c r="JDD130" s="908"/>
      <c r="JDE130" s="908"/>
      <c r="JDF130" s="908"/>
      <c r="JDG130" s="908"/>
      <c r="JDH130" s="908"/>
      <c r="JDI130" s="908"/>
      <c r="JDJ130" s="908"/>
      <c r="JDK130" s="908"/>
      <c r="JDL130" s="908"/>
      <c r="JDM130" s="908"/>
      <c r="JDN130" s="908"/>
      <c r="JDO130" s="908"/>
      <c r="JDP130" s="908"/>
      <c r="JDQ130" s="908"/>
      <c r="JDR130" s="908"/>
      <c r="JDS130" s="908"/>
      <c r="JDT130" s="908"/>
      <c r="JDU130" s="908"/>
      <c r="JDV130" s="908"/>
      <c r="JDW130" s="908"/>
      <c r="JDX130" s="908"/>
      <c r="JDY130" s="908"/>
      <c r="JDZ130" s="908"/>
      <c r="JEA130" s="908"/>
      <c r="JEB130" s="908"/>
      <c r="JEC130" s="908"/>
      <c r="JED130" s="908"/>
      <c r="JEE130" s="908"/>
      <c r="JEF130" s="908"/>
      <c r="JEG130" s="908"/>
      <c r="JEH130" s="908"/>
      <c r="JEI130" s="908"/>
      <c r="JEJ130" s="908"/>
      <c r="JEK130" s="908"/>
      <c r="JEL130" s="908"/>
      <c r="JEM130" s="908"/>
      <c r="JEN130" s="908"/>
      <c r="JEO130" s="908"/>
      <c r="JEP130" s="908"/>
      <c r="JEQ130" s="908"/>
      <c r="JER130" s="908"/>
      <c r="JES130" s="908"/>
      <c r="JET130" s="908"/>
      <c r="JEU130" s="908"/>
      <c r="JEV130" s="908"/>
      <c r="JEW130" s="908"/>
      <c r="JEX130" s="908"/>
      <c r="JEY130" s="908"/>
      <c r="JEZ130" s="908"/>
      <c r="JFA130" s="908"/>
      <c r="JFB130" s="908"/>
      <c r="JFC130" s="908"/>
      <c r="JFD130" s="908"/>
      <c r="JFE130" s="908"/>
      <c r="JFF130" s="908"/>
      <c r="JFG130" s="908"/>
      <c r="JFH130" s="908"/>
      <c r="JFI130" s="908"/>
      <c r="JFJ130" s="908"/>
      <c r="JFK130" s="908"/>
      <c r="JFL130" s="908"/>
      <c r="JFM130" s="908"/>
      <c r="JFN130" s="908"/>
      <c r="JFO130" s="908"/>
      <c r="JFP130" s="908"/>
      <c r="JFQ130" s="908"/>
      <c r="JFR130" s="908"/>
      <c r="JFS130" s="908"/>
      <c r="JFT130" s="908"/>
      <c r="JFU130" s="908"/>
      <c r="JFV130" s="908"/>
      <c r="JFW130" s="908"/>
      <c r="JFX130" s="908"/>
      <c r="JFY130" s="908"/>
      <c r="JFZ130" s="908"/>
      <c r="JGA130" s="908"/>
      <c r="JGB130" s="908"/>
      <c r="JGC130" s="908"/>
      <c r="JGD130" s="908"/>
      <c r="JGE130" s="908"/>
      <c r="JGF130" s="908"/>
      <c r="JGG130" s="908"/>
      <c r="JGH130" s="908"/>
      <c r="JGI130" s="908"/>
      <c r="JGJ130" s="908"/>
      <c r="JGK130" s="908"/>
      <c r="JGL130" s="908"/>
      <c r="JGM130" s="908"/>
      <c r="JGN130" s="908"/>
      <c r="JGO130" s="908"/>
      <c r="JGP130" s="908"/>
      <c r="JGQ130" s="908"/>
      <c r="JGR130" s="908"/>
      <c r="JGS130" s="908"/>
      <c r="JGT130" s="908"/>
      <c r="JGU130" s="908"/>
      <c r="JGV130" s="908"/>
      <c r="JGW130" s="908"/>
      <c r="JGX130" s="908"/>
      <c r="JGY130" s="908"/>
      <c r="JGZ130" s="908"/>
      <c r="JHA130" s="908"/>
      <c r="JHB130" s="908"/>
      <c r="JHC130" s="908"/>
      <c r="JHD130" s="908"/>
      <c r="JHE130" s="908"/>
      <c r="JHF130" s="908"/>
      <c r="JHG130" s="908"/>
      <c r="JHH130" s="908"/>
      <c r="JHI130" s="908"/>
      <c r="JHJ130" s="908"/>
      <c r="JHK130" s="908"/>
      <c r="JHL130" s="908"/>
      <c r="JHM130" s="908"/>
      <c r="JHN130" s="908"/>
      <c r="JHO130" s="908"/>
      <c r="JHP130" s="908"/>
      <c r="JHQ130" s="908"/>
      <c r="JHR130" s="908"/>
      <c r="JHS130" s="908"/>
      <c r="JHT130" s="908"/>
      <c r="JHU130" s="908"/>
      <c r="JHV130" s="908"/>
      <c r="JHW130" s="908"/>
      <c r="JHX130" s="908"/>
      <c r="JHY130" s="908"/>
      <c r="JHZ130" s="908"/>
      <c r="JIA130" s="908"/>
      <c r="JIB130" s="908"/>
      <c r="JIC130" s="908"/>
      <c r="JID130" s="908"/>
      <c r="JIE130" s="908"/>
      <c r="JIF130" s="908"/>
      <c r="JIG130" s="908"/>
      <c r="JIH130" s="908"/>
      <c r="JII130" s="908"/>
      <c r="JIJ130" s="908"/>
      <c r="JIK130" s="908"/>
      <c r="JIL130" s="908"/>
      <c r="JIM130" s="908"/>
      <c r="JIN130" s="908"/>
      <c r="JIO130" s="908"/>
      <c r="JIP130" s="908"/>
      <c r="JIQ130" s="908"/>
      <c r="JIR130" s="908"/>
      <c r="JIS130" s="908"/>
      <c r="JIT130" s="908"/>
      <c r="JIU130" s="908"/>
      <c r="JIV130" s="908"/>
      <c r="JIW130" s="908"/>
      <c r="JIX130" s="908"/>
      <c r="JIY130" s="908"/>
      <c r="JIZ130" s="908"/>
      <c r="JJA130" s="908"/>
      <c r="JJB130" s="908"/>
      <c r="JJC130" s="908"/>
      <c r="JJD130" s="908"/>
      <c r="JJE130" s="908"/>
      <c r="JJF130" s="908"/>
      <c r="JJG130" s="908"/>
      <c r="JJH130" s="908"/>
      <c r="JJI130" s="908"/>
      <c r="JJJ130" s="908"/>
      <c r="JJK130" s="908"/>
      <c r="JJL130" s="908"/>
      <c r="JJM130" s="908"/>
      <c r="JJN130" s="908"/>
      <c r="JJO130" s="908"/>
      <c r="JJP130" s="908"/>
      <c r="JJQ130" s="908"/>
      <c r="JJR130" s="908"/>
      <c r="JJS130" s="908"/>
      <c r="JJT130" s="908"/>
      <c r="JJU130" s="908"/>
      <c r="JJV130" s="908"/>
      <c r="JJW130" s="908"/>
      <c r="JJX130" s="908"/>
      <c r="JJY130" s="908"/>
      <c r="JJZ130" s="908"/>
      <c r="JKA130" s="908"/>
      <c r="JKB130" s="908"/>
      <c r="JKC130" s="908"/>
      <c r="JKD130" s="908"/>
      <c r="JKE130" s="908"/>
      <c r="JKF130" s="908"/>
      <c r="JKG130" s="908"/>
      <c r="JKH130" s="908"/>
      <c r="JKI130" s="908"/>
      <c r="JKJ130" s="908"/>
      <c r="JKK130" s="908"/>
      <c r="JKL130" s="908"/>
      <c r="JKM130" s="908"/>
      <c r="JKN130" s="908"/>
      <c r="JKO130" s="908"/>
      <c r="JKP130" s="908"/>
      <c r="JKQ130" s="908"/>
      <c r="JKR130" s="908"/>
      <c r="JKS130" s="908"/>
      <c r="JKT130" s="908"/>
      <c r="JKU130" s="908"/>
      <c r="JKV130" s="908"/>
      <c r="JKW130" s="908"/>
      <c r="JKX130" s="908"/>
      <c r="JKY130" s="908"/>
      <c r="JKZ130" s="908"/>
      <c r="JLA130" s="908"/>
      <c r="JLB130" s="908"/>
      <c r="JLC130" s="908"/>
      <c r="JLD130" s="908"/>
      <c r="JLE130" s="908"/>
      <c r="JLF130" s="908"/>
      <c r="JLG130" s="908"/>
      <c r="JLH130" s="908"/>
      <c r="JLI130" s="908"/>
      <c r="JLJ130" s="908"/>
      <c r="JLK130" s="908"/>
      <c r="JLL130" s="908"/>
      <c r="JLM130" s="908"/>
      <c r="JLN130" s="908"/>
      <c r="JLO130" s="908"/>
      <c r="JLP130" s="908"/>
      <c r="JLQ130" s="908"/>
      <c r="JLR130" s="908"/>
      <c r="JLS130" s="908"/>
      <c r="JLT130" s="908"/>
      <c r="JLU130" s="908"/>
      <c r="JLV130" s="908"/>
      <c r="JLW130" s="908"/>
      <c r="JLX130" s="908"/>
      <c r="JLY130" s="908"/>
      <c r="JLZ130" s="908"/>
      <c r="JMA130" s="908"/>
      <c r="JMB130" s="908"/>
      <c r="JMC130" s="908"/>
      <c r="JMD130" s="908"/>
      <c r="JME130" s="908"/>
      <c r="JMF130" s="908"/>
      <c r="JMG130" s="908"/>
      <c r="JMH130" s="908"/>
      <c r="JMI130" s="908"/>
      <c r="JMJ130" s="908"/>
      <c r="JMK130" s="908"/>
      <c r="JML130" s="908"/>
      <c r="JMM130" s="908"/>
      <c r="JMN130" s="908"/>
      <c r="JMO130" s="908"/>
      <c r="JMP130" s="908"/>
      <c r="JMQ130" s="908"/>
      <c r="JMR130" s="908"/>
      <c r="JMS130" s="908"/>
      <c r="JMT130" s="908"/>
      <c r="JMU130" s="908"/>
      <c r="JMV130" s="908"/>
      <c r="JMW130" s="908"/>
      <c r="JMX130" s="908"/>
      <c r="JMY130" s="908"/>
      <c r="JMZ130" s="908"/>
      <c r="JNA130" s="908"/>
      <c r="JNB130" s="908"/>
      <c r="JNC130" s="908"/>
      <c r="JND130" s="908"/>
      <c r="JNE130" s="908"/>
      <c r="JNF130" s="908"/>
      <c r="JNG130" s="908"/>
      <c r="JNH130" s="908"/>
      <c r="JNI130" s="908"/>
      <c r="JNJ130" s="908"/>
      <c r="JNK130" s="908"/>
      <c r="JNL130" s="908"/>
      <c r="JNM130" s="908"/>
      <c r="JNN130" s="908"/>
      <c r="JNO130" s="908"/>
      <c r="JNP130" s="908"/>
      <c r="JNQ130" s="908"/>
      <c r="JNR130" s="908"/>
      <c r="JNS130" s="908"/>
      <c r="JNT130" s="908"/>
      <c r="JNU130" s="908"/>
      <c r="JNV130" s="908"/>
      <c r="JNW130" s="908"/>
      <c r="JNX130" s="908"/>
      <c r="JNY130" s="908"/>
      <c r="JNZ130" s="908"/>
      <c r="JOA130" s="908"/>
      <c r="JOB130" s="908"/>
      <c r="JOC130" s="908"/>
      <c r="JOD130" s="908"/>
      <c r="JOE130" s="908"/>
      <c r="JOF130" s="908"/>
      <c r="JOG130" s="908"/>
      <c r="JOH130" s="908"/>
      <c r="JOI130" s="908"/>
      <c r="JOJ130" s="908"/>
      <c r="JOK130" s="908"/>
      <c r="JOL130" s="908"/>
      <c r="JOM130" s="908"/>
      <c r="JON130" s="908"/>
      <c r="JOO130" s="908"/>
      <c r="JOP130" s="908"/>
      <c r="JOQ130" s="908"/>
      <c r="JOR130" s="908"/>
      <c r="JOS130" s="908"/>
      <c r="JOT130" s="908"/>
      <c r="JOU130" s="908"/>
      <c r="JOV130" s="908"/>
      <c r="JOW130" s="908"/>
      <c r="JOX130" s="908"/>
      <c r="JOY130" s="908"/>
      <c r="JOZ130" s="908"/>
      <c r="JPA130" s="908"/>
      <c r="JPB130" s="908"/>
      <c r="JPC130" s="908"/>
      <c r="JPD130" s="908"/>
      <c r="JPE130" s="908"/>
      <c r="JPF130" s="908"/>
      <c r="JPG130" s="908"/>
      <c r="JPH130" s="908"/>
      <c r="JPI130" s="908"/>
      <c r="JPJ130" s="908"/>
      <c r="JPK130" s="908"/>
      <c r="JPL130" s="908"/>
      <c r="JPM130" s="908"/>
      <c r="JPN130" s="908"/>
      <c r="JPO130" s="908"/>
      <c r="JPP130" s="908"/>
      <c r="JPQ130" s="908"/>
      <c r="JPR130" s="908"/>
      <c r="JPS130" s="908"/>
      <c r="JPT130" s="908"/>
      <c r="JPU130" s="908"/>
      <c r="JPV130" s="908"/>
      <c r="JPW130" s="908"/>
      <c r="JPX130" s="908"/>
      <c r="JPY130" s="908"/>
      <c r="JPZ130" s="908"/>
      <c r="JQA130" s="908"/>
      <c r="JQB130" s="908"/>
      <c r="JQC130" s="908"/>
      <c r="JQD130" s="908"/>
      <c r="JQE130" s="908"/>
      <c r="JQF130" s="908"/>
      <c r="JQG130" s="908"/>
      <c r="JQH130" s="908"/>
      <c r="JQI130" s="908"/>
      <c r="JQJ130" s="908"/>
      <c r="JQK130" s="908"/>
      <c r="JQL130" s="908"/>
      <c r="JQM130" s="908"/>
      <c r="JQN130" s="908"/>
      <c r="JQO130" s="908"/>
      <c r="JQP130" s="908"/>
      <c r="JQQ130" s="908"/>
      <c r="JQR130" s="908"/>
      <c r="JQS130" s="908"/>
      <c r="JQT130" s="908"/>
      <c r="JQU130" s="908"/>
      <c r="JQV130" s="908"/>
      <c r="JQW130" s="908"/>
      <c r="JQX130" s="908"/>
      <c r="JQY130" s="908"/>
      <c r="JQZ130" s="908"/>
      <c r="JRA130" s="908"/>
      <c r="JRB130" s="908"/>
      <c r="JRC130" s="908"/>
      <c r="JRD130" s="908"/>
      <c r="JRE130" s="908"/>
      <c r="JRF130" s="908"/>
      <c r="JRG130" s="908"/>
      <c r="JRH130" s="908"/>
      <c r="JRI130" s="908"/>
      <c r="JRJ130" s="908"/>
      <c r="JRK130" s="908"/>
      <c r="JRL130" s="908"/>
      <c r="JRM130" s="908"/>
      <c r="JRN130" s="908"/>
      <c r="JRO130" s="908"/>
      <c r="JRP130" s="908"/>
      <c r="JRQ130" s="908"/>
      <c r="JRR130" s="908"/>
      <c r="JRS130" s="908"/>
      <c r="JRT130" s="908"/>
      <c r="JRU130" s="908"/>
      <c r="JRV130" s="908"/>
      <c r="JRW130" s="908"/>
      <c r="JRX130" s="908"/>
      <c r="JRY130" s="908"/>
      <c r="JRZ130" s="908"/>
      <c r="JSA130" s="908"/>
      <c r="JSB130" s="908"/>
      <c r="JSC130" s="908"/>
      <c r="JSD130" s="908"/>
      <c r="JSE130" s="908"/>
      <c r="JSF130" s="908"/>
      <c r="JSG130" s="908"/>
      <c r="JSH130" s="908"/>
      <c r="JSI130" s="908"/>
      <c r="JSJ130" s="908"/>
      <c r="JSK130" s="908"/>
      <c r="JSL130" s="908"/>
      <c r="JSM130" s="908"/>
      <c r="JSN130" s="908"/>
      <c r="JSO130" s="908"/>
      <c r="JSP130" s="908"/>
      <c r="JSQ130" s="908"/>
      <c r="JSR130" s="908"/>
      <c r="JSS130" s="908"/>
      <c r="JST130" s="908"/>
      <c r="JSU130" s="908"/>
      <c r="JSV130" s="908"/>
      <c r="JSW130" s="908"/>
      <c r="JSX130" s="908"/>
      <c r="JSY130" s="908"/>
      <c r="JSZ130" s="908"/>
      <c r="JTA130" s="908"/>
      <c r="JTB130" s="908"/>
      <c r="JTC130" s="908"/>
      <c r="JTD130" s="908"/>
      <c r="JTE130" s="908"/>
      <c r="JTF130" s="908"/>
      <c r="JTG130" s="908"/>
      <c r="JTH130" s="908"/>
      <c r="JTI130" s="908"/>
      <c r="JTJ130" s="908"/>
      <c r="JTK130" s="908"/>
      <c r="JTL130" s="908"/>
      <c r="JTM130" s="908"/>
      <c r="JTN130" s="908"/>
      <c r="JTO130" s="908"/>
      <c r="JTP130" s="908"/>
      <c r="JTQ130" s="908"/>
      <c r="JTR130" s="908"/>
      <c r="JTS130" s="908"/>
      <c r="JTT130" s="908"/>
      <c r="JTU130" s="908"/>
      <c r="JTV130" s="908"/>
      <c r="JTW130" s="908"/>
      <c r="JTX130" s="908"/>
      <c r="JTY130" s="908"/>
      <c r="JTZ130" s="908"/>
      <c r="JUA130" s="908"/>
      <c r="JUB130" s="908"/>
      <c r="JUC130" s="908"/>
      <c r="JUD130" s="908"/>
      <c r="JUE130" s="908"/>
      <c r="JUF130" s="908"/>
      <c r="JUG130" s="908"/>
      <c r="JUH130" s="908"/>
      <c r="JUI130" s="908"/>
      <c r="JUJ130" s="908"/>
      <c r="JUK130" s="908"/>
      <c r="JUL130" s="908"/>
      <c r="JUM130" s="908"/>
      <c r="JUN130" s="908"/>
      <c r="JUO130" s="908"/>
      <c r="JUP130" s="908"/>
      <c r="JUQ130" s="908"/>
      <c r="JUR130" s="908"/>
      <c r="JUS130" s="908"/>
      <c r="JUT130" s="908"/>
      <c r="JUU130" s="908"/>
      <c r="JUV130" s="908"/>
      <c r="JUW130" s="908"/>
      <c r="JUX130" s="908"/>
      <c r="JUY130" s="908"/>
      <c r="JUZ130" s="908"/>
      <c r="JVA130" s="908"/>
      <c r="JVB130" s="908"/>
      <c r="JVC130" s="908"/>
      <c r="JVD130" s="908"/>
      <c r="JVE130" s="908"/>
      <c r="JVF130" s="908"/>
      <c r="JVG130" s="908"/>
      <c r="JVH130" s="908"/>
      <c r="JVI130" s="908"/>
      <c r="JVJ130" s="908"/>
      <c r="JVK130" s="908"/>
      <c r="JVL130" s="908"/>
      <c r="JVM130" s="908"/>
      <c r="JVN130" s="908"/>
      <c r="JVO130" s="908"/>
      <c r="JVP130" s="908"/>
      <c r="JVQ130" s="908"/>
      <c r="JVR130" s="908"/>
      <c r="JVS130" s="908"/>
      <c r="JVT130" s="908"/>
      <c r="JVU130" s="908"/>
      <c r="JVV130" s="908"/>
      <c r="JVW130" s="908"/>
      <c r="JVX130" s="908"/>
      <c r="JVY130" s="908"/>
      <c r="JVZ130" s="908"/>
      <c r="JWA130" s="908"/>
      <c r="JWB130" s="908"/>
      <c r="JWC130" s="908"/>
      <c r="JWD130" s="908"/>
      <c r="JWE130" s="908"/>
      <c r="JWF130" s="908"/>
      <c r="JWG130" s="908"/>
      <c r="JWH130" s="908"/>
      <c r="JWI130" s="908"/>
      <c r="JWJ130" s="908"/>
      <c r="JWK130" s="908"/>
      <c r="JWL130" s="908"/>
      <c r="JWM130" s="908"/>
      <c r="JWN130" s="908"/>
      <c r="JWO130" s="908"/>
      <c r="JWP130" s="908"/>
      <c r="JWQ130" s="908"/>
      <c r="JWR130" s="908"/>
      <c r="JWS130" s="908"/>
      <c r="JWT130" s="908"/>
      <c r="JWU130" s="908"/>
      <c r="JWV130" s="908"/>
      <c r="JWW130" s="908"/>
      <c r="JWX130" s="908"/>
      <c r="JWY130" s="908"/>
      <c r="JWZ130" s="908"/>
      <c r="JXA130" s="908"/>
      <c r="JXB130" s="908"/>
      <c r="JXC130" s="908"/>
      <c r="JXD130" s="908"/>
      <c r="JXE130" s="908"/>
      <c r="JXF130" s="908"/>
      <c r="JXG130" s="908"/>
      <c r="JXH130" s="908"/>
      <c r="JXI130" s="908"/>
      <c r="JXJ130" s="908"/>
      <c r="JXK130" s="908"/>
      <c r="JXL130" s="908"/>
      <c r="JXM130" s="908"/>
      <c r="JXN130" s="908"/>
      <c r="JXO130" s="908"/>
      <c r="JXP130" s="908"/>
      <c r="JXQ130" s="908"/>
      <c r="JXR130" s="908"/>
      <c r="JXS130" s="908"/>
      <c r="JXT130" s="908"/>
      <c r="JXU130" s="908"/>
      <c r="JXV130" s="908"/>
      <c r="JXW130" s="908"/>
      <c r="JXX130" s="908"/>
      <c r="JXY130" s="908"/>
      <c r="JXZ130" s="908"/>
      <c r="JYA130" s="908"/>
      <c r="JYB130" s="908"/>
      <c r="JYC130" s="908"/>
      <c r="JYD130" s="908"/>
      <c r="JYE130" s="908"/>
      <c r="JYF130" s="908"/>
      <c r="JYG130" s="908"/>
      <c r="JYH130" s="908"/>
      <c r="JYI130" s="908"/>
      <c r="JYJ130" s="908"/>
      <c r="JYK130" s="908"/>
      <c r="JYL130" s="908"/>
      <c r="JYM130" s="908"/>
      <c r="JYN130" s="908"/>
      <c r="JYO130" s="908"/>
      <c r="JYP130" s="908"/>
      <c r="JYQ130" s="908"/>
      <c r="JYR130" s="908"/>
      <c r="JYS130" s="908"/>
      <c r="JYT130" s="908"/>
      <c r="JYU130" s="908"/>
      <c r="JYV130" s="908"/>
      <c r="JYW130" s="908"/>
      <c r="JYX130" s="908"/>
      <c r="JYY130" s="908"/>
      <c r="JYZ130" s="908"/>
      <c r="JZA130" s="908"/>
      <c r="JZB130" s="908"/>
      <c r="JZC130" s="908"/>
      <c r="JZD130" s="908"/>
      <c r="JZE130" s="908"/>
      <c r="JZF130" s="908"/>
      <c r="JZG130" s="908"/>
      <c r="JZH130" s="908"/>
      <c r="JZI130" s="908"/>
      <c r="JZJ130" s="908"/>
      <c r="JZK130" s="908"/>
      <c r="JZL130" s="908"/>
      <c r="JZM130" s="908"/>
      <c r="JZN130" s="908"/>
      <c r="JZO130" s="908"/>
      <c r="JZP130" s="908"/>
      <c r="JZQ130" s="908"/>
      <c r="JZR130" s="908"/>
      <c r="JZS130" s="908"/>
      <c r="JZT130" s="908"/>
      <c r="JZU130" s="908"/>
      <c r="JZV130" s="908"/>
      <c r="JZW130" s="908"/>
      <c r="JZX130" s="908"/>
      <c r="JZY130" s="908"/>
      <c r="JZZ130" s="908"/>
      <c r="KAA130" s="908"/>
      <c r="KAB130" s="908"/>
      <c r="KAC130" s="908"/>
      <c r="KAD130" s="908"/>
      <c r="KAE130" s="908"/>
      <c r="KAF130" s="908"/>
      <c r="KAG130" s="908"/>
      <c r="KAH130" s="908"/>
      <c r="KAI130" s="908"/>
      <c r="KAJ130" s="908"/>
      <c r="KAK130" s="908"/>
      <c r="KAL130" s="908"/>
      <c r="KAM130" s="908"/>
      <c r="KAN130" s="908"/>
      <c r="KAO130" s="908"/>
      <c r="KAP130" s="908"/>
      <c r="KAQ130" s="908"/>
      <c r="KAR130" s="908"/>
      <c r="KAS130" s="908"/>
      <c r="KAT130" s="908"/>
      <c r="KAU130" s="908"/>
      <c r="KAV130" s="908"/>
      <c r="KAW130" s="908"/>
      <c r="KAX130" s="908"/>
      <c r="KAY130" s="908"/>
      <c r="KAZ130" s="908"/>
      <c r="KBA130" s="908"/>
      <c r="KBB130" s="908"/>
      <c r="KBC130" s="908"/>
      <c r="KBD130" s="908"/>
      <c r="KBE130" s="908"/>
      <c r="KBF130" s="908"/>
      <c r="KBG130" s="908"/>
      <c r="KBH130" s="908"/>
      <c r="KBI130" s="908"/>
      <c r="KBJ130" s="908"/>
      <c r="KBK130" s="908"/>
      <c r="KBL130" s="908"/>
      <c r="KBM130" s="908"/>
      <c r="KBN130" s="908"/>
      <c r="KBO130" s="908"/>
      <c r="KBP130" s="908"/>
      <c r="KBQ130" s="908"/>
      <c r="KBR130" s="908"/>
      <c r="KBS130" s="908"/>
      <c r="KBT130" s="908"/>
      <c r="KBU130" s="908"/>
      <c r="KBV130" s="908"/>
      <c r="KBW130" s="908"/>
      <c r="KBX130" s="908"/>
      <c r="KBY130" s="908"/>
      <c r="KBZ130" s="908"/>
      <c r="KCA130" s="908"/>
      <c r="KCB130" s="908"/>
      <c r="KCC130" s="908"/>
      <c r="KCD130" s="908"/>
      <c r="KCE130" s="908"/>
      <c r="KCF130" s="908"/>
      <c r="KCG130" s="908"/>
      <c r="KCH130" s="908"/>
      <c r="KCI130" s="908"/>
      <c r="KCJ130" s="908"/>
      <c r="KCK130" s="908"/>
      <c r="KCL130" s="908"/>
      <c r="KCM130" s="908"/>
      <c r="KCN130" s="908"/>
      <c r="KCO130" s="908"/>
      <c r="KCP130" s="908"/>
      <c r="KCQ130" s="908"/>
      <c r="KCR130" s="908"/>
      <c r="KCS130" s="908"/>
      <c r="KCT130" s="908"/>
      <c r="KCU130" s="908"/>
      <c r="KCV130" s="908"/>
      <c r="KCW130" s="908"/>
      <c r="KCX130" s="908"/>
      <c r="KCY130" s="908"/>
      <c r="KCZ130" s="908"/>
      <c r="KDA130" s="908"/>
      <c r="KDB130" s="908"/>
      <c r="KDC130" s="908"/>
      <c r="KDD130" s="908"/>
      <c r="KDE130" s="908"/>
      <c r="KDF130" s="908"/>
      <c r="KDG130" s="908"/>
      <c r="KDH130" s="908"/>
      <c r="KDI130" s="908"/>
      <c r="KDJ130" s="908"/>
      <c r="KDK130" s="908"/>
      <c r="KDL130" s="908"/>
      <c r="KDM130" s="908"/>
      <c r="KDN130" s="908"/>
      <c r="KDO130" s="908"/>
      <c r="KDP130" s="908"/>
      <c r="KDQ130" s="908"/>
      <c r="KDR130" s="908"/>
      <c r="KDS130" s="908"/>
      <c r="KDT130" s="908"/>
      <c r="KDU130" s="908"/>
      <c r="KDV130" s="908"/>
      <c r="KDW130" s="908"/>
      <c r="KDX130" s="908"/>
      <c r="KDY130" s="908"/>
      <c r="KDZ130" s="908"/>
      <c r="KEA130" s="908"/>
      <c r="KEB130" s="908"/>
      <c r="KEC130" s="908"/>
      <c r="KED130" s="908"/>
      <c r="KEE130" s="908"/>
      <c r="KEF130" s="908"/>
      <c r="KEG130" s="908"/>
      <c r="KEH130" s="908"/>
      <c r="KEI130" s="908"/>
      <c r="KEJ130" s="908"/>
      <c r="KEK130" s="908"/>
      <c r="KEL130" s="908"/>
      <c r="KEM130" s="908"/>
      <c r="KEN130" s="908"/>
      <c r="KEO130" s="908"/>
      <c r="KEP130" s="908"/>
      <c r="KEQ130" s="908"/>
      <c r="KER130" s="908"/>
      <c r="KES130" s="908"/>
      <c r="KET130" s="908"/>
      <c r="KEU130" s="908"/>
      <c r="KEV130" s="908"/>
      <c r="KEW130" s="908"/>
      <c r="KEX130" s="908"/>
      <c r="KEY130" s="908"/>
      <c r="KEZ130" s="908"/>
      <c r="KFA130" s="908"/>
      <c r="KFB130" s="908"/>
      <c r="KFC130" s="908"/>
      <c r="KFD130" s="908"/>
      <c r="KFE130" s="908"/>
      <c r="KFF130" s="908"/>
      <c r="KFG130" s="908"/>
      <c r="KFH130" s="908"/>
      <c r="KFI130" s="908"/>
      <c r="KFJ130" s="908"/>
      <c r="KFK130" s="908"/>
      <c r="KFL130" s="908"/>
      <c r="KFM130" s="908"/>
      <c r="KFN130" s="908"/>
      <c r="KFO130" s="908"/>
      <c r="KFP130" s="908"/>
      <c r="KFQ130" s="908"/>
      <c r="KFR130" s="908"/>
      <c r="KFS130" s="908"/>
      <c r="KFT130" s="908"/>
      <c r="KFU130" s="908"/>
      <c r="KFV130" s="908"/>
      <c r="KFW130" s="908"/>
      <c r="KFX130" s="908"/>
      <c r="KFY130" s="908"/>
      <c r="KFZ130" s="908"/>
      <c r="KGA130" s="908"/>
      <c r="KGB130" s="908"/>
      <c r="KGC130" s="908"/>
      <c r="KGD130" s="908"/>
      <c r="KGE130" s="908"/>
      <c r="KGF130" s="908"/>
      <c r="KGG130" s="908"/>
      <c r="KGH130" s="908"/>
      <c r="KGI130" s="908"/>
      <c r="KGJ130" s="908"/>
      <c r="KGK130" s="908"/>
      <c r="KGL130" s="908"/>
      <c r="KGM130" s="908"/>
      <c r="KGN130" s="908"/>
      <c r="KGO130" s="908"/>
      <c r="KGP130" s="908"/>
      <c r="KGQ130" s="908"/>
      <c r="KGR130" s="908"/>
      <c r="KGS130" s="908"/>
      <c r="KGT130" s="908"/>
      <c r="KGU130" s="908"/>
      <c r="KGV130" s="908"/>
      <c r="KGW130" s="908"/>
      <c r="KGX130" s="908"/>
      <c r="KGY130" s="908"/>
      <c r="KGZ130" s="908"/>
      <c r="KHA130" s="908"/>
      <c r="KHB130" s="908"/>
      <c r="KHC130" s="908"/>
      <c r="KHD130" s="908"/>
      <c r="KHE130" s="908"/>
      <c r="KHF130" s="908"/>
      <c r="KHG130" s="908"/>
      <c r="KHH130" s="908"/>
      <c r="KHI130" s="908"/>
      <c r="KHJ130" s="908"/>
      <c r="KHK130" s="908"/>
      <c r="KHL130" s="908"/>
      <c r="KHM130" s="908"/>
      <c r="KHN130" s="908"/>
      <c r="KHO130" s="908"/>
      <c r="KHP130" s="908"/>
      <c r="KHQ130" s="908"/>
      <c r="KHR130" s="908"/>
      <c r="KHS130" s="908"/>
      <c r="KHT130" s="908"/>
      <c r="KHU130" s="908"/>
      <c r="KHV130" s="908"/>
      <c r="KHW130" s="908"/>
      <c r="KHX130" s="908"/>
      <c r="KHY130" s="908"/>
      <c r="KHZ130" s="908"/>
      <c r="KIA130" s="908"/>
      <c r="KIB130" s="908"/>
      <c r="KIC130" s="908"/>
      <c r="KID130" s="908"/>
      <c r="KIE130" s="908"/>
      <c r="KIF130" s="908"/>
      <c r="KIG130" s="908"/>
      <c r="KIH130" s="908"/>
      <c r="KII130" s="908"/>
      <c r="KIJ130" s="908"/>
      <c r="KIK130" s="908"/>
      <c r="KIL130" s="908"/>
      <c r="KIM130" s="908"/>
      <c r="KIN130" s="908"/>
      <c r="KIO130" s="908"/>
      <c r="KIP130" s="908"/>
      <c r="KIQ130" s="908"/>
      <c r="KIR130" s="908"/>
      <c r="KIS130" s="908"/>
      <c r="KIT130" s="908"/>
      <c r="KIU130" s="908"/>
      <c r="KIV130" s="908"/>
      <c r="KIW130" s="908"/>
      <c r="KIX130" s="908"/>
      <c r="KIY130" s="908"/>
      <c r="KIZ130" s="908"/>
      <c r="KJA130" s="908"/>
      <c r="KJB130" s="908"/>
      <c r="KJC130" s="908"/>
      <c r="KJD130" s="908"/>
      <c r="KJE130" s="908"/>
      <c r="KJF130" s="908"/>
      <c r="KJG130" s="908"/>
      <c r="KJH130" s="908"/>
      <c r="KJI130" s="908"/>
      <c r="KJJ130" s="908"/>
      <c r="KJK130" s="908"/>
      <c r="KJL130" s="908"/>
      <c r="KJM130" s="908"/>
      <c r="KJN130" s="908"/>
      <c r="KJO130" s="908"/>
      <c r="KJP130" s="908"/>
      <c r="KJQ130" s="908"/>
      <c r="KJR130" s="908"/>
      <c r="KJS130" s="908"/>
      <c r="KJT130" s="908"/>
      <c r="KJU130" s="908"/>
      <c r="KJV130" s="908"/>
      <c r="KJW130" s="908"/>
      <c r="KJX130" s="908"/>
      <c r="KJY130" s="908"/>
      <c r="KJZ130" s="908"/>
      <c r="KKA130" s="908"/>
      <c r="KKB130" s="908"/>
      <c r="KKC130" s="908"/>
      <c r="KKD130" s="908"/>
      <c r="KKE130" s="908"/>
      <c r="KKF130" s="908"/>
      <c r="KKG130" s="908"/>
      <c r="KKH130" s="908"/>
      <c r="KKI130" s="908"/>
      <c r="KKJ130" s="908"/>
      <c r="KKK130" s="908"/>
      <c r="KKL130" s="908"/>
      <c r="KKM130" s="908"/>
      <c r="KKN130" s="908"/>
      <c r="KKO130" s="908"/>
      <c r="KKP130" s="908"/>
      <c r="KKQ130" s="908"/>
      <c r="KKR130" s="908"/>
      <c r="KKS130" s="908"/>
      <c r="KKT130" s="908"/>
      <c r="KKU130" s="908"/>
      <c r="KKV130" s="908"/>
      <c r="KKW130" s="908"/>
      <c r="KKX130" s="908"/>
      <c r="KKY130" s="908"/>
      <c r="KKZ130" s="908"/>
      <c r="KLA130" s="908"/>
      <c r="KLB130" s="908"/>
      <c r="KLC130" s="908"/>
      <c r="KLD130" s="908"/>
      <c r="KLE130" s="908"/>
      <c r="KLF130" s="908"/>
      <c r="KLG130" s="908"/>
      <c r="KLH130" s="908"/>
      <c r="KLI130" s="908"/>
      <c r="KLJ130" s="908"/>
      <c r="KLK130" s="908"/>
      <c r="KLL130" s="908"/>
      <c r="KLM130" s="908"/>
      <c r="KLN130" s="908"/>
      <c r="KLO130" s="908"/>
      <c r="KLP130" s="908"/>
      <c r="KLQ130" s="908"/>
      <c r="KLR130" s="908"/>
      <c r="KLS130" s="908"/>
      <c r="KLT130" s="908"/>
      <c r="KLU130" s="908"/>
      <c r="KLV130" s="908"/>
      <c r="KLW130" s="908"/>
      <c r="KLX130" s="908"/>
      <c r="KLY130" s="908"/>
      <c r="KLZ130" s="908"/>
      <c r="KMA130" s="908"/>
      <c r="KMB130" s="908"/>
      <c r="KMC130" s="908"/>
      <c r="KMD130" s="908"/>
      <c r="KME130" s="908"/>
      <c r="KMF130" s="908"/>
      <c r="KMG130" s="908"/>
      <c r="KMH130" s="908"/>
      <c r="KMI130" s="908"/>
      <c r="KMJ130" s="908"/>
      <c r="KMK130" s="908"/>
      <c r="KML130" s="908"/>
      <c r="KMM130" s="908"/>
      <c r="KMN130" s="908"/>
      <c r="KMO130" s="908"/>
      <c r="KMP130" s="908"/>
      <c r="KMQ130" s="908"/>
      <c r="KMR130" s="908"/>
      <c r="KMS130" s="908"/>
      <c r="KMT130" s="908"/>
      <c r="KMU130" s="908"/>
      <c r="KMV130" s="908"/>
      <c r="KMW130" s="908"/>
      <c r="KMX130" s="908"/>
      <c r="KMY130" s="908"/>
      <c r="KMZ130" s="908"/>
      <c r="KNA130" s="908"/>
      <c r="KNB130" s="908"/>
      <c r="KNC130" s="908"/>
      <c r="KND130" s="908"/>
      <c r="KNE130" s="908"/>
      <c r="KNF130" s="908"/>
      <c r="KNG130" s="908"/>
      <c r="KNH130" s="908"/>
      <c r="KNI130" s="908"/>
      <c r="KNJ130" s="908"/>
      <c r="KNK130" s="908"/>
      <c r="KNL130" s="908"/>
      <c r="KNM130" s="908"/>
      <c r="KNN130" s="908"/>
      <c r="KNO130" s="908"/>
      <c r="KNP130" s="908"/>
      <c r="KNQ130" s="908"/>
      <c r="KNR130" s="908"/>
      <c r="KNS130" s="908"/>
      <c r="KNT130" s="908"/>
      <c r="KNU130" s="908"/>
      <c r="KNV130" s="908"/>
      <c r="KNW130" s="908"/>
      <c r="KNX130" s="908"/>
      <c r="KNY130" s="908"/>
      <c r="KNZ130" s="908"/>
      <c r="KOA130" s="908"/>
      <c r="KOB130" s="908"/>
      <c r="KOC130" s="908"/>
      <c r="KOD130" s="908"/>
      <c r="KOE130" s="908"/>
      <c r="KOF130" s="908"/>
      <c r="KOG130" s="908"/>
      <c r="KOH130" s="908"/>
      <c r="KOI130" s="908"/>
      <c r="KOJ130" s="908"/>
      <c r="KOK130" s="908"/>
      <c r="KOL130" s="908"/>
      <c r="KOM130" s="908"/>
      <c r="KON130" s="908"/>
      <c r="KOO130" s="908"/>
      <c r="KOP130" s="908"/>
      <c r="KOQ130" s="908"/>
      <c r="KOR130" s="908"/>
      <c r="KOS130" s="908"/>
      <c r="KOT130" s="908"/>
      <c r="KOU130" s="908"/>
      <c r="KOV130" s="908"/>
      <c r="KOW130" s="908"/>
      <c r="KOX130" s="908"/>
      <c r="KOY130" s="908"/>
      <c r="KOZ130" s="908"/>
      <c r="KPA130" s="908"/>
      <c r="KPB130" s="908"/>
      <c r="KPC130" s="908"/>
      <c r="KPD130" s="908"/>
      <c r="KPE130" s="908"/>
      <c r="KPF130" s="908"/>
      <c r="KPG130" s="908"/>
      <c r="KPH130" s="908"/>
      <c r="KPI130" s="908"/>
      <c r="KPJ130" s="908"/>
      <c r="KPK130" s="908"/>
      <c r="KPL130" s="908"/>
      <c r="KPM130" s="908"/>
      <c r="KPN130" s="908"/>
      <c r="KPO130" s="908"/>
      <c r="KPP130" s="908"/>
      <c r="KPQ130" s="908"/>
      <c r="KPR130" s="908"/>
      <c r="KPS130" s="908"/>
      <c r="KPT130" s="908"/>
      <c r="KPU130" s="908"/>
      <c r="KPV130" s="908"/>
      <c r="KPW130" s="908"/>
      <c r="KPX130" s="908"/>
      <c r="KPY130" s="908"/>
      <c r="KPZ130" s="908"/>
      <c r="KQA130" s="908"/>
      <c r="KQB130" s="908"/>
      <c r="KQC130" s="908"/>
      <c r="KQD130" s="908"/>
      <c r="KQE130" s="908"/>
      <c r="KQF130" s="908"/>
      <c r="KQG130" s="908"/>
      <c r="KQH130" s="908"/>
      <c r="KQI130" s="908"/>
      <c r="KQJ130" s="908"/>
      <c r="KQK130" s="908"/>
      <c r="KQL130" s="908"/>
      <c r="KQM130" s="908"/>
      <c r="KQN130" s="908"/>
      <c r="KQO130" s="908"/>
      <c r="KQP130" s="908"/>
      <c r="KQQ130" s="908"/>
      <c r="KQR130" s="908"/>
      <c r="KQS130" s="908"/>
      <c r="KQT130" s="908"/>
      <c r="KQU130" s="908"/>
      <c r="KQV130" s="908"/>
      <c r="KQW130" s="908"/>
      <c r="KQX130" s="908"/>
      <c r="KQY130" s="908"/>
      <c r="KQZ130" s="908"/>
      <c r="KRA130" s="908"/>
      <c r="KRB130" s="908"/>
      <c r="KRC130" s="908"/>
      <c r="KRD130" s="908"/>
      <c r="KRE130" s="908"/>
      <c r="KRF130" s="908"/>
      <c r="KRG130" s="908"/>
      <c r="KRH130" s="908"/>
      <c r="KRI130" s="908"/>
      <c r="KRJ130" s="908"/>
      <c r="KRK130" s="908"/>
      <c r="KRL130" s="908"/>
      <c r="KRM130" s="908"/>
      <c r="KRN130" s="908"/>
      <c r="KRO130" s="908"/>
      <c r="KRP130" s="908"/>
      <c r="KRQ130" s="908"/>
      <c r="KRR130" s="908"/>
      <c r="KRS130" s="908"/>
      <c r="KRT130" s="908"/>
      <c r="KRU130" s="908"/>
      <c r="KRV130" s="908"/>
      <c r="KRW130" s="908"/>
      <c r="KRX130" s="908"/>
      <c r="KRY130" s="908"/>
      <c r="KRZ130" s="908"/>
      <c r="KSA130" s="908"/>
      <c r="KSB130" s="908"/>
      <c r="KSC130" s="908"/>
      <c r="KSD130" s="908"/>
      <c r="KSE130" s="908"/>
      <c r="KSF130" s="908"/>
      <c r="KSG130" s="908"/>
      <c r="KSH130" s="908"/>
      <c r="KSI130" s="908"/>
      <c r="KSJ130" s="908"/>
      <c r="KSK130" s="908"/>
      <c r="KSL130" s="908"/>
      <c r="KSM130" s="908"/>
      <c r="KSN130" s="908"/>
      <c r="KSO130" s="908"/>
      <c r="KSP130" s="908"/>
      <c r="KSQ130" s="908"/>
      <c r="KSR130" s="908"/>
      <c r="KSS130" s="908"/>
      <c r="KST130" s="908"/>
      <c r="KSU130" s="908"/>
      <c r="KSV130" s="908"/>
      <c r="KSW130" s="908"/>
      <c r="KSX130" s="908"/>
      <c r="KSY130" s="908"/>
      <c r="KSZ130" s="908"/>
      <c r="KTA130" s="908"/>
      <c r="KTB130" s="908"/>
      <c r="KTC130" s="908"/>
      <c r="KTD130" s="908"/>
      <c r="KTE130" s="908"/>
      <c r="KTF130" s="908"/>
      <c r="KTG130" s="908"/>
      <c r="KTH130" s="908"/>
      <c r="KTI130" s="908"/>
      <c r="KTJ130" s="908"/>
      <c r="KTK130" s="908"/>
      <c r="KTL130" s="908"/>
      <c r="KTM130" s="908"/>
      <c r="KTN130" s="908"/>
      <c r="KTO130" s="908"/>
      <c r="KTP130" s="908"/>
      <c r="KTQ130" s="908"/>
      <c r="KTR130" s="908"/>
      <c r="KTS130" s="908"/>
      <c r="KTT130" s="908"/>
      <c r="KTU130" s="908"/>
      <c r="KTV130" s="908"/>
      <c r="KTW130" s="908"/>
      <c r="KTX130" s="908"/>
      <c r="KTY130" s="908"/>
      <c r="KTZ130" s="908"/>
      <c r="KUA130" s="908"/>
      <c r="KUB130" s="908"/>
      <c r="KUC130" s="908"/>
      <c r="KUD130" s="908"/>
      <c r="KUE130" s="908"/>
      <c r="KUF130" s="908"/>
      <c r="KUG130" s="908"/>
      <c r="KUH130" s="908"/>
      <c r="KUI130" s="908"/>
      <c r="KUJ130" s="908"/>
      <c r="KUK130" s="908"/>
      <c r="KUL130" s="908"/>
      <c r="KUM130" s="908"/>
      <c r="KUN130" s="908"/>
      <c r="KUO130" s="908"/>
      <c r="KUP130" s="908"/>
      <c r="KUQ130" s="908"/>
      <c r="KUR130" s="908"/>
      <c r="KUS130" s="908"/>
      <c r="KUT130" s="908"/>
      <c r="KUU130" s="908"/>
      <c r="KUV130" s="908"/>
      <c r="KUW130" s="908"/>
      <c r="KUX130" s="908"/>
      <c r="KUY130" s="908"/>
      <c r="KUZ130" s="908"/>
      <c r="KVA130" s="908"/>
      <c r="KVB130" s="908"/>
      <c r="KVC130" s="908"/>
      <c r="KVD130" s="908"/>
      <c r="KVE130" s="908"/>
      <c r="KVF130" s="908"/>
      <c r="KVG130" s="908"/>
      <c r="KVH130" s="908"/>
      <c r="KVI130" s="908"/>
      <c r="KVJ130" s="908"/>
      <c r="KVK130" s="908"/>
      <c r="KVL130" s="908"/>
      <c r="KVM130" s="908"/>
      <c r="KVN130" s="908"/>
      <c r="KVO130" s="908"/>
      <c r="KVP130" s="908"/>
      <c r="KVQ130" s="908"/>
      <c r="KVR130" s="908"/>
      <c r="KVS130" s="908"/>
      <c r="KVT130" s="908"/>
      <c r="KVU130" s="908"/>
      <c r="KVV130" s="908"/>
      <c r="KVW130" s="908"/>
      <c r="KVX130" s="908"/>
      <c r="KVY130" s="908"/>
      <c r="KVZ130" s="908"/>
      <c r="KWA130" s="908"/>
      <c r="KWB130" s="908"/>
      <c r="KWC130" s="908"/>
      <c r="KWD130" s="908"/>
      <c r="KWE130" s="908"/>
      <c r="KWF130" s="908"/>
      <c r="KWG130" s="908"/>
      <c r="KWH130" s="908"/>
      <c r="KWI130" s="908"/>
      <c r="KWJ130" s="908"/>
      <c r="KWK130" s="908"/>
      <c r="KWL130" s="908"/>
      <c r="KWM130" s="908"/>
      <c r="KWN130" s="908"/>
      <c r="KWO130" s="908"/>
      <c r="KWP130" s="908"/>
      <c r="KWQ130" s="908"/>
      <c r="KWR130" s="908"/>
      <c r="KWS130" s="908"/>
      <c r="KWT130" s="908"/>
      <c r="KWU130" s="908"/>
      <c r="KWV130" s="908"/>
      <c r="KWW130" s="908"/>
      <c r="KWX130" s="908"/>
      <c r="KWY130" s="908"/>
      <c r="KWZ130" s="908"/>
      <c r="KXA130" s="908"/>
      <c r="KXB130" s="908"/>
      <c r="KXC130" s="908"/>
      <c r="KXD130" s="908"/>
      <c r="KXE130" s="908"/>
      <c r="KXF130" s="908"/>
      <c r="KXG130" s="908"/>
      <c r="KXH130" s="908"/>
      <c r="KXI130" s="908"/>
      <c r="KXJ130" s="908"/>
      <c r="KXK130" s="908"/>
      <c r="KXL130" s="908"/>
      <c r="KXM130" s="908"/>
      <c r="KXN130" s="908"/>
      <c r="KXO130" s="908"/>
      <c r="KXP130" s="908"/>
      <c r="KXQ130" s="908"/>
      <c r="KXR130" s="908"/>
      <c r="KXS130" s="908"/>
      <c r="KXT130" s="908"/>
      <c r="KXU130" s="908"/>
      <c r="KXV130" s="908"/>
      <c r="KXW130" s="908"/>
      <c r="KXX130" s="908"/>
      <c r="KXY130" s="908"/>
      <c r="KXZ130" s="908"/>
      <c r="KYA130" s="908"/>
      <c r="KYB130" s="908"/>
      <c r="KYC130" s="908"/>
      <c r="KYD130" s="908"/>
      <c r="KYE130" s="908"/>
      <c r="KYF130" s="908"/>
      <c r="KYG130" s="908"/>
      <c r="KYH130" s="908"/>
      <c r="KYI130" s="908"/>
      <c r="KYJ130" s="908"/>
      <c r="KYK130" s="908"/>
      <c r="KYL130" s="908"/>
      <c r="KYM130" s="908"/>
      <c r="KYN130" s="908"/>
      <c r="KYO130" s="908"/>
      <c r="KYP130" s="908"/>
      <c r="KYQ130" s="908"/>
      <c r="KYR130" s="908"/>
      <c r="KYS130" s="908"/>
      <c r="KYT130" s="908"/>
      <c r="KYU130" s="908"/>
      <c r="KYV130" s="908"/>
      <c r="KYW130" s="908"/>
      <c r="KYX130" s="908"/>
      <c r="KYY130" s="908"/>
      <c r="KYZ130" s="908"/>
      <c r="KZA130" s="908"/>
      <c r="KZB130" s="908"/>
      <c r="KZC130" s="908"/>
      <c r="KZD130" s="908"/>
      <c r="KZE130" s="908"/>
      <c r="KZF130" s="908"/>
      <c r="KZG130" s="908"/>
      <c r="KZH130" s="908"/>
      <c r="KZI130" s="908"/>
      <c r="KZJ130" s="908"/>
      <c r="KZK130" s="908"/>
      <c r="KZL130" s="908"/>
      <c r="KZM130" s="908"/>
      <c r="KZN130" s="908"/>
      <c r="KZO130" s="908"/>
      <c r="KZP130" s="908"/>
      <c r="KZQ130" s="908"/>
      <c r="KZR130" s="908"/>
      <c r="KZS130" s="908"/>
      <c r="KZT130" s="908"/>
      <c r="KZU130" s="908"/>
      <c r="KZV130" s="908"/>
      <c r="KZW130" s="908"/>
      <c r="KZX130" s="908"/>
      <c r="KZY130" s="908"/>
      <c r="KZZ130" s="908"/>
      <c r="LAA130" s="908"/>
      <c r="LAB130" s="908"/>
      <c r="LAC130" s="908"/>
      <c r="LAD130" s="908"/>
      <c r="LAE130" s="908"/>
      <c r="LAF130" s="908"/>
      <c r="LAG130" s="908"/>
      <c r="LAH130" s="908"/>
      <c r="LAI130" s="908"/>
      <c r="LAJ130" s="908"/>
      <c r="LAK130" s="908"/>
      <c r="LAL130" s="908"/>
      <c r="LAM130" s="908"/>
      <c r="LAN130" s="908"/>
      <c r="LAO130" s="908"/>
      <c r="LAP130" s="908"/>
      <c r="LAQ130" s="908"/>
      <c r="LAR130" s="908"/>
      <c r="LAS130" s="908"/>
      <c r="LAT130" s="908"/>
      <c r="LAU130" s="908"/>
      <c r="LAV130" s="908"/>
      <c r="LAW130" s="908"/>
      <c r="LAX130" s="908"/>
      <c r="LAY130" s="908"/>
      <c r="LAZ130" s="908"/>
      <c r="LBA130" s="908"/>
      <c r="LBB130" s="908"/>
      <c r="LBC130" s="908"/>
      <c r="LBD130" s="908"/>
      <c r="LBE130" s="908"/>
      <c r="LBF130" s="908"/>
      <c r="LBG130" s="908"/>
      <c r="LBH130" s="908"/>
      <c r="LBI130" s="908"/>
      <c r="LBJ130" s="908"/>
      <c r="LBK130" s="908"/>
      <c r="LBL130" s="908"/>
      <c r="LBM130" s="908"/>
      <c r="LBN130" s="908"/>
      <c r="LBO130" s="908"/>
      <c r="LBP130" s="908"/>
      <c r="LBQ130" s="908"/>
      <c r="LBR130" s="908"/>
      <c r="LBS130" s="908"/>
      <c r="LBT130" s="908"/>
      <c r="LBU130" s="908"/>
      <c r="LBV130" s="908"/>
      <c r="LBW130" s="908"/>
      <c r="LBX130" s="908"/>
      <c r="LBY130" s="908"/>
      <c r="LBZ130" s="908"/>
      <c r="LCA130" s="908"/>
      <c r="LCB130" s="908"/>
      <c r="LCC130" s="908"/>
      <c r="LCD130" s="908"/>
      <c r="LCE130" s="908"/>
      <c r="LCF130" s="908"/>
      <c r="LCG130" s="908"/>
      <c r="LCH130" s="908"/>
      <c r="LCI130" s="908"/>
      <c r="LCJ130" s="908"/>
      <c r="LCK130" s="908"/>
      <c r="LCL130" s="908"/>
      <c r="LCM130" s="908"/>
      <c r="LCN130" s="908"/>
      <c r="LCO130" s="908"/>
      <c r="LCP130" s="908"/>
      <c r="LCQ130" s="908"/>
      <c r="LCR130" s="908"/>
      <c r="LCS130" s="908"/>
      <c r="LCT130" s="908"/>
      <c r="LCU130" s="908"/>
      <c r="LCV130" s="908"/>
      <c r="LCW130" s="908"/>
      <c r="LCX130" s="908"/>
      <c r="LCY130" s="908"/>
      <c r="LCZ130" s="908"/>
      <c r="LDA130" s="908"/>
      <c r="LDB130" s="908"/>
      <c r="LDC130" s="908"/>
      <c r="LDD130" s="908"/>
      <c r="LDE130" s="908"/>
      <c r="LDF130" s="908"/>
      <c r="LDG130" s="908"/>
      <c r="LDH130" s="908"/>
      <c r="LDI130" s="908"/>
      <c r="LDJ130" s="908"/>
      <c r="LDK130" s="908"/>
      <c r="LDL130" s="908"/>
      <c r="LDM130" s="908"/>
      <c r="LDN130" s="908"/>
      <c r="LDO130" s="908"/>
      <c r="LDP130" s="908"/>
      <c r="LDQ130" s="908"/>
      <c r="LDR130" s="908"/>
      <c r="LDS130" s="908"/>
      <c r="LDT130" s="908"/>
      <c r="LDU130" s="908"/>
      <c r="LDV130" s="908"/>
      <c r="LDW130" s="908"/>
      <c r="LDX130" s="908"/>
      <c r="LDY130" s="908"/>
      <c r="LDZ130" s="908"/>
      <c r="LEA130" s="908"/>
      <c r="LEB130" s="908"/>
      <c r="LEC130" s="908"/>
      <c r="LED130" s="908"/>
      <c r="LEE130" s="908"/>
      <c r="LEF130" s="908"/>
      <c r="LEG130" s="908"/>
      <c r="LEH130" s="908"/>
      <c r="LEI130" s="908"/>
      <c r="LEJ130" s="908"/>
      <c r="LEK130" s="908"/>
      <c r="LEL130" s="908"/>
      <c r="LEM130" s="908"/>
      <c r="LEN130" s="908"/>
      <c r="LEO130" s="908"/>
      <c r="LEP130" s="908"/>
      <c r="LEQ130" s="908"/>
      <c r="LER130" s="908"/>
      <c r="LES130" s="908"/>
      <c r="LET130" s="908"/>
      <c r="LEU130" s="908"/>
      <c r="LEV130" s="908"/>
      <c r="LEW130" s="908"/>
      <c r="LEX130" s="908"/>
      <c r="LEY130" s="908"/>
      <c r="LEZ130" s="908"/>
      <c r="LFA130" s="908"/>
      <c r="LFB130" s="908"/>
      <c r="LFC130" s="908"/>
      <c r="LFD130" s="908"/>
      <c r="LFE130" s="908"/>
      <c r="LFF130" s="908"/>
      <c r="LFG130" s="908"/>
      <c r="LFH130" s="908"/>
      <c r="LFI130" s="908"/>
      <c r="LFJ130" s="908"/>
      <c r="LFK130" s="908"/>
      <c r="LFL130" s="908"/>
      <c r="LFM130" s="908"/>
      <c r="LFN130" s="908"/>
      <c r="LFO130" s="908"/>
      <c r="LFP130" s="908"/>
      <c r="LFQ130" s="908"/>
      <c r="LFR130" s="908"/>
      <c r="LFS130" s="908"/>
      <c r="LFT130" s="908"/>
      <c r="LFU130" s="908"/>
      <c r="LFV130" s="908"/>
      <c r="LFW130" s="908"/>
      <c r="LFX130" s="908"/>
      <c r="LFY130" s="908"/>
      <c r="LFZ130" s="908"/>
      <c r="LGA130" s="908"/>
      <c r="LGB130" s="908"/>
      <c r="LGC130" s="908"/>
      <c r="LGD130" s="908"/>
      <c r="LGE130" s="908"/>
      <c r="LGF130" s="908"/>
      <c r="LGG130" s="908"/>
      <c r="LGH130" s="908"/>
      <c r="LGI130" s="908"/>
      <c r="LGJ130" s="908"/>
      <c r="LGK130" s="908"/>
      <c r="LGL130" s="908"/>
      <c r="LGM130" s="908"/>
      <c r="LGN130" s="908"/>
      <c r="LGO130" s="908"/>
      <c r="LGP130" s="908"/>
      <c r="LGQ130" s="908"/>
      <c r="LGR130" s="908"/>
      <c r="LGS130" s="908"/>
      <c r="LGT130" s="908"/>
      <c r="LGU130" s="908"/>
      <c r="LGV130" s="908"/>
      <c r="LGW130" s="908"/>
      <c r="LGX130" s="908"/>
      <c r="LGY130" s="908"/>
      <c r="LGZ130" s="908"/>
      <c r="LHA130" s="908"/>
      <c r="LHB130" s="908"/>
      <c r="LHC130" s="908"/>
      <c r="LHD130" s="908"/>
      <c r="LHE130" s="908"/>
      <c r="LHF130" s="908"/>
      <c r="LHG130" s="908"/>
      <c r="LHH130" s="908"/>
      <c r="LHI130" s="908"/>
      <c r="LHJ130" s="908"/>
      <c r="LHK130" s="908"/>
      <c r="LHL130" s="908"/>
      <c r="LHM130" s="908"/>
      <c r="LHN130" s="908"/>
      <c r="LHO130" s="908"/>
      <c r="LHP130" s="908"/>
      <c r="LHQ130" s="908"/>
      <c r="LHR130" s="908"/>
      <c r="LHS130" s="908"/>
      <c r="LHT130" s="908"/>
      <c r="LHU130" s="908"/>
      <c r="LHV130" s="908"/>
      <c r="LHW130" s="908"/>
      <c r="LHX130" s="908"/>
      <c r="LHY130" s="908"/>
      <c r="LHZ130" s="908"/>
      <c r="LIA130" s="908"/>
      <c r="LIB130" s="908"/>
      <c r="LIC130" s="908"/>
      <c r="LID130" s="908"/>
      <c r="LIE130" s="908"/>
      <c r="LIF130" s="908"/>
      <c r="LIG130" s="908"/>
      <c r="LIH130" s="908"/>
      <c r="LII130" s="908"/>
      <c r="LIJ130" s="908"/>
      <c r="LIK130" s="908"/>
      <c r="LIL130" s="908"/>
      <c r="LIM130" s="908"/>
      <c r="LIN130" s="908"/>
      <c r="LIO130" s="908"/>
      <c r="LIP130" s="908"/>
      <c r="LIQ130" s="908"/>
      <c r="LIR130" s="908"/>
      <c r="LIS130" s="908"/>
      <c r="LIT130" s="908"/>
      <c r="LIU130" s="908"/>
      <c r="LIV130" s="908"/>
      <c r="LIW130" s="908"/>
      <c r="LIX130" s="908"/>
      <c r="LIY130" s="908"/>
      <c r="LIZ130" s="908"/>
      <c r="LJA130" s="908"/>
      <c r="LJB130" s="908"/>
      <c r="LJC130" s="908"/>
      <c r="LJD130" s="908"/>
      <c r="LJE130" s="908"/>
      <c r="LJF130" s="908"/>
      <c r="LJG130" s="908"/>
      <c r="LJH130" s="908"/>
      <c r="LJI130" s="908"/>
      <c r="LJJ130" s="908"/>
      <c r="LJK130" s="908"/>
      <c r="LJL130" s="908"/>
      <c r="LJM130" s="908"/>
      <c r="LJN130" s="908"/>
      <c r="LJO130" s="908"/>
      <c r="LJP130" s="908"/>
      <c r="LJQ130" s="908"/>
      <c r="LJR130" s="908"/>
      <c r="LJS130" s="908"/>
      <c r="LJT130" s="908"/>
      <c r="LJU130" s="908"/>
      <c r="LJV130" s="908"/>
      <c r="LJW130" s="908"/>
      <c r="LJX130" s="908"/>
      <c r="LJY130" s="908"/>
      <c r="LJZ130" s="908"/>
      <c r="LKA130" s="908"/>
      <c r="LKB130" s="908"/>
      <c r="LKC130" s="908"/>
      <c r="LKD130" s="908"/>
      <c r="LKE130" s="908"/>
      <c r="LKF130" s="908"/>
      <c r="LKG130" s="908"/>
      <c r="LKH130" s="908"/>
      <c r="LKI130" s="908"/>
      <c r="LKJ130" s="908"/>
      <c r="LKK130" s="908"/>
      <c r="LKL130" s="908"/>
      <c r="LKM130" s="908"/>
      <c r="LKN130" s="908"/>
      <c r="LKO130" s="908"/>
      <c r="LKP130" s="908"/>
      <c r="LKQ130" s="908"/>
      <c r="LKR130" s="908"/>
      <c r="LKS130" s="908"/>
      <c r="LKT130" s="908"/>
      <c r="LKU130" s="908"/>
      <c r="LKV130" s="908"/>
      <c r="LKW130" s="908"/>
      <c r="LKX130" s="908"/>
      <c r="LKY130" s="908"/>
      <c r="LKZ130" s="908"/>
      <c r="LLA130" s="908"/>
      <c r="LLB130" s="908"/>
      <c r="LLC130" s="908"/>
      <c r="LLD130" s="908"/>
      <c r="LLE130" s="908"/>
      <c r="LLF130" s="908"/>
      <c r="LLG130" s="908"/>
      <c r="LLH130" s="908"/>
      <c r="LLI130" s="908"/>
      <c r="LLJ130" s="908"/>
      <c r="LLK130" s="908"/>
      <c r="LLL130" s="908"/>
      <c r="LLM130" s="908"/>
      <c r="LLN130" s="908"/>
      <c r="LLO130" s="908"/>
      <c r="LLP130" s="908"/>
      <c r="LLQ130" s="908"/>
      <c r="LLR130" s="908"/>
      <c r="LLS130" s="908"/>
      <c r="LLT130" s="908"/>
      <c r="LLU130" s="908"/>
      <c r="LLV130" s="908"/>
      <c r="LLW130" s="908"/>
      <c r="LLX130" s="908"/>
      <c r="LLY130" s="908"/>
      <c r="LLZ130" s="908"/>
      <c r="LMA130" s="908"/>
      <c r="LMB130" s="908"/>
      <c r="LMC130" s="908"/>
      <c r="LMD130" s="908"/>
      <c r="LME130" s="908"/>
      <c r="LMF130" s="908"/>
      <c r="LMG130" s="908"/>
      <c r="LMH130" s="908"/>
      <c r="LMI130" s="908"/>
      <c r="LMJ130" s="908"/>
      <c r="LMK130" s="908"/>
      <c r="LML130" s="908"/>
      <c r="LMM130" s="908"/>
      <c r="LMN130" s="908"/>
      <c r="LMO130" s="908"/>
      <c r="LMP130" s="908"/>
      <c r="LMQ130" s="908"/>
      <c r="LMR130" s="908"/>
      <c r="LMS130" s="908"/>
      <c r="LMT130" s="908"/>
      <c r="LMU130" s="908"/>
      <c r="LMV130" s="908"/>
      <c r="LMW130" s="908"/>
      <c r="LMX130" s="908"/>
      <c r="LMY130" s="908"/>
      <c r="LMZ130" s="908"/>
      <c r="LNA130" s="908"/>
      <c r="LNB130" s="908"/>
      <c r="LNC130" s="908"/>
      <c r="LND130" s="908"/>
      <c r="LNE130" s="908"/>
      <c r="LNF130" s="908"/>
      <c r="LNG130" s="908"/>
      <c r="LNH130" s="908"/>
      <c r="LNI130" s="908"/>
      <c r="LNJ130" s="908"/>
      <c r="LNK130" s="908"/>
      <c r="LNL130" s="908"/>
      <c r="LNM130" s="908"/>
      <c r="LNN130" s="908"/>
      <c r="LNO130" s="908"/>
      <c r="LNP130" s="908"/>
      <c r="LNQ130" s="908"/>
      <c r="LNR130" s="908"/>
      <c r="LNS130" s="908"/>
      <c r="LNT130" s="908"/>
      <c r="LNU130" s="908"/>
      <c r="LNV130" s="908"/>
      <c r="LNW130" s="908"/>
      <c r="LNX130" s="908"/>
      <c r="LNY130" s="908"/>
      <c r="LNZ130" s="908"/>
      <c r="LOA130" s="908"/>
      <c r="LOB130" s="908"/>
      <c r="LOC130" s="908"/>
      <c r="LOD130" s="908"/>
      <c r="LOE130" s="908"/>
      <c r="LOF130" s="908"/>
      <c r="LOG130" s="908"/>
      <c r="LOH130" s="908"/>
      <c r="LOI130" s="908"/>
      <c r="LOJ130" s="908"/>
      <c r="LOK130" s="908"/>
      <c r="LOL130" s="908"/>
      <c r="LOM130" s="908"/>
      <c r="LON130" s="908"/>
      <c r="LOO130" s="908"/>
      <c r="LOP130" s="908"/>
      <c r="LOQ130" s="908"/>
      <c r="LOR130" s="908"/>
      <c r="LOS130" s="908"/>
      <c r="LOT130" s="908"/>
      <c r="LOU130" s="908"/>
      <c r="LOV130" s="908"/>
      <c r="LOW130" s="908"/>
      <c r="LOX130" s="908"/>
      <c r="LOY130" s="908"/>
      <c r="LOZ130" s="908"/>
      <c r="LPA130" s="908"/>
      <c r="LPB130" s="908"/>
      <c r="LPC130" s="908"/>
      <c r="LPD130" s="908"/>
      <c r="LPE130" s="908"/>
      <c r="LPF130" s="908"/>
      <c r="LPG130" s="908"/>
      <c r="LPH130" s="908"/>
      <c r="LPI130" s="908"/>
      <c r="LPJ130" s="908"/>
      <c r="LPK130" s="908"/>
      <c r="LPL130" s="908"/>
      <c r="LPM130" s="908"/>
      <c r="LPN130" s="908"/>
      <c r="LPO130" s="908"/>
      <c r="LPP130" s="908"/>
      <c r="LPQ130" s="908"/>
      <c r="LPR130" s="908"/>
      <c r="LPS130" s="908"/>
      <c r="LPT130" s="908"/>
      <c r="LPU130" s="908"/>
      <c r="LPV130" s="908"/>
      <c r="LPW130" s="908"/>
      <c r="LPX130" s="908"/>
      <c r="LPY130" s="908"/>
      <c r="LPZ130" s="908"/>
      <c r="LQA130" s="908"/>
      <c r="LQB130" s="908"/>
      <c r="LQC130" s="908"/>
      <c r="LQD130" s="908"/>
      <c r="LQE130" s="908"/>
      <c r="LQF130" s="908"/>
      <c r="LQG130" s="908"/>
      <c r="LQH130" s="908"/>
      <c r="LQI130" s="908"/>
      <c r="LQJ130" s="908"/>
      <c r="LQK130" s="908"/>
      <c r="LQL130" s="908"/>
      <c r="LQM130" s="908"/>
      <c r="LQN130" s="908"/>
      <c r="LQO130" s="908"/>
      <c r="LQP130" s="908"/>
      <c r="LQQ130" s="908"/>
      <c r="LQR130" s="908"/>
      <c r="LQS130" s="908"/>
      <c r="LQT130" s="908"/>
      <c r="LQU130" s="908"/>
      <c r="LQV130" s="908"/>
      <c r="LQW130" s="908"/>
      <c r="LQX130" s="908"/>
      <c r="LQY130" s="908"/>
      <c r="LQZ130" s="908"/>
      <c r="LRA130" s="908"/>
      <c r="LRB130" s="908"/>
      <c r="LRC130" s="908"/>
      <c r="LRD130" s="908"/>
      <c r="LRE130" s="908"/>
      <c r="LRF130" s="908"/>
      <c r="LRG130" s="908"/>
      <c r="LRH130" s="908"/>
      <c r="LRI130" s="908"/>
      <c r="LRJ130" s="908"/>
      <c r="LRK130" s="908"/>
      <c r="LRL130" s="908"/>
      <c r="LRM130" s="908"/>
      <c r="LRN130" s="908"/>
      <c r="LRO130" s="908"/>
      <c r="LRP130" s="908"/>
      <c r="LRQ130" s="908"/>
      <c r="LRR130" s="908"/>
      <c r="LRS130" s="908"/>
      <c r="LRT130" s="908"/>
      <c r="LRU130" s="908"/>
      <c r="LRV130" s="908"/>
      <c r="LRW130" s="908"/>
      <c r="LRX130" s="908"/>
      <c r="LRY130" s="908"/>
      <c r="LRZ130" s="908"/>
      <c r="LSA130" s="908"/>
      <c r="LSB130" s="908"/>
      <c r="LSC130" s="908"/>
      <c r="LSD130" s="908"/>
      <c r="LSE130" s="908"/>
      <c r="LSF130" s="908"/>
      <c r="LSG130" s="908"/>
      <c r="LSH130" s="908"/>
      <c r="LSI130" s="908"/>
      <c r="LSJ130" s="908"/>
      <c r="LSK130" s="908"/>
      <c r="LSL130" s="908"/>
      <c r="LSM130" s="908"/>
      <c r="LSN130" s="908"/>
      <c r="LSO130" s="908"/>
      <c r="LSP130" s="908"/>
      <c r="LSQ130" s="908"/>
      <c r="LSR130" s="908"/>
      <c r="LSS130" s="908"/>
      <c r="LST130" s="908"/>
      <c r="LSU130" s="908"/>
      <c r="LSV130" s="908"/>
      <c r="LSW130" s="908"/>
      <c r="LSX130" s="908"/>
      <c r="LSY130" s="908"/>
      <c r="LSZ130" s="908"/>
      <c r="LTA130" s="908"/>
      <c r="LTB130" s="908"/>
      <c r="LTC130" s="908"/>
      <c r="LTD130" s="908"/>
      <c r="LTE130" s="908"/>
      <c r="LTF130" s="908"/>
      <c r="LTG130" s="908"/>
      <c r="LTH130" s="908"/>
      <c r="LTI130" s="908"/>
      <c r="LTJ130" s="908"/>
      <c r="LTK130" s="908"/>
      <c r="LTL130" s="908"/>
      <c r="LTM130" s="908"/>
      <c r="LTN130" s="908"/>
      <c r="LTO130" s="908"/>
      <c r="LTP130" s="908"/>
      <c r="LTQ130" s="908"/>
      <c r="LTR130" s="908"/>
      <c r="LTS130" s="908"/>
      <c r="LTT130" s="908"/>
      <c r="LTU130" s="908"/>
      <c r="LTV130" s="908"/>
      <c r="LTW130" s="908"/>
      <c r="LTX130" s="908"/>
      <c r="LTY130" s="908"/>
      <c r="LTZ130" s="908"/>
      <c r="LUA130" s="908"/>
      <c r="LUB130" s="908"/>
      <c r="LUC130" s="908"/>
      <c r="LUD130" s="908"/>
      <c r="LUE130" s="908"/>
      <c r="LUF130" s="908"/>
      <c r="LUG130" s="908"/>
      <c r="LUH130" s="908"/>
      <c r="LUI130" s="908"/>
      <c r="LUJ130" s="908"/>
      <c r="LUK130" s="908"/>
      <c r="LUL130" s="908"/>
      <c r="LUM130" s="908"/>
      <c r="LUN130" s="908"/>
      <c r="LUO130" s="908"/>
      <c r="LUP130" s="908"/>
      <c r="LUQ130" s="908"/>
      <c r="LUR130" s="908"/>
      <c r="LUS130" s="908"/>
      <c r="LUT130" s="908"/>
      <c r="LUU130" s="908"/>
      <c r="LUV130" s="908"/>
      <c r="LUW130" s="908"/>
      <c r="LUX130" s="908"/>
      <c r="LUY130" s="908"/>
      <c r="LUZ130" s="908"/>
      <c r="LVA130" s="908"/>
      <c r="LVB130" s="908"/>
      <c r="LVC130" s="908"/>
      <c r="LVD130" s="908"/>
      <c r="LVE130" s="908"/>
      <c r="LVF130" s="908"/>
      <c r="LVG130" s="908"/>
      <c r="LVH130" s="908"/>
      <c r="LVI130" s="908"/>
      <c r="LVJ130" s="908"/>
      <c r="LVK130" s="908"/>
      <c r="LVL130" s="908"/>
      <c r="LVM130" s="908"/>
      <c r="LVN130" s="908"/>
      <c r="LVO130" s="908"/>
      <c r="LVP130" s="908"/>
      <c r="LVQ130" s="908"/>
      <c r="LVR130" s="908"/>
      <c r="LVS130" s="908"/>
      <c r="LVT130" s="908"/>
      <c r="LVU130" s="908"/>
      <c r="LVV130" s="908"/>
      <c r="LVW130" s="908"/>
      <c r="LVX130" s="908"/>
      <c r="LVY130" s="908"/>
      <c r="LVZ130" s="908"/>
      <c r="LWA130" s="908"/>
      <c r="LWB130" s="908"/>
      <c r="LWC130" s="908"/>
      <c r="LWD130" s="908"/>
      <c r="LWE130" s="908"/>
      <c r="LWF130" s="908"/>
      <c r="LWG130" s="908"/>
      <c r="LWH130" s="908"/>
      <c r="LWI130" s="908"/>
      <c r="LWJ130" s="908"/>
      <c r="LWK130" s="908"/>
      <c r="LWL130" s="908"/>
      <c r="LWM130" s="908"/>
      <c r="LWN130" s="908"/>
      <c r="LWO130" s="908"/>
      <c r="LWP130" s="908"/>
      <c r="LWQ130" s="908"/>
      <c r="LWR130" s="908"/>
      <c r="LWS130" s="908"/>
      <c r="LWT130" s="908"/>
      <c r="LWU130" s="908"/>
      <c r="LWV130" s="908"/>
      <c r="LWW130" s="908"/>
      <c r="LWX130" s="908"/>
      <c r="LWY130" s="908"/>
      <c r="LWZ130" s="908"/>
      <c r="LXA130" s="908"/>
      <c r="LXB130" s="908"/>
      <c r="LXC130" s="908"/>
      <c r="LXD130" s="908"/>
      <c r="LXE130" s="908"/>
      <c r="LXF130" s="908"/>
      <c r="LXG130" s="908"/>
      <c r="LXH130" s="908"/>
      <c r="LXI130" s="908"/>
      <c r="LXJ130" s="908"/>
      <c r="LXK130" s="908"/>
      <c r="LXL130" s="908"/>
      <c r="LXM130" s="908"/>
      <c r="LXN130" s="908"/>
      <c r="LXO130" s="908"/>
      <c r="LXP130" s="908"/>
      <c r="LXQ130" s="908"/>
      <c r="LXR130" s="908"/>
      <c r="LXS130" s="908"/>
      <c r="LXT130" s="908"/>
      <c r="LXU130" s="908"/>
      <c r="LXV130" s="908"/>
      <c r="LXW130" s="908"/>
      <c r="LXX130" s="908"/>
      <c r="LXY130" s="908"/>
      <c r="LXZ130" s="908"/>
      <c r="LYA130" s="908"/>
      <c r="LYB130" s="908"/>
      <c r="LYC130" s="908"/>
      <c r="LYD130" s="908"/>
      <c r="LYE130" s="908"/>
      <c r="LYF130" s="908"/>
      <c r="LYG130" s="908"/>
      <c r="LYH130" s="908"/>
      <c r="LYI130" s="908"/>
      <c r="LYJ130" s="908"/>
      <c r="LYK130" s="908"/>
      <c r="LYL130" s="908"/>
      <c r="LYM130" s="908"/>
      <c r="LYN130" s="908"/>
      <c r="LYO130" s="908"/>
      <c r="LYP130" s="908"/>
      <c r="LYQ130" s="908"/>
      <c r="LYR130" s="908"/>
      <c r="LYS130" s="908"/>
      <c r="LYT130" s="908"/>
      <c r="LYU130" s="908"/>
      <c r="LYV130" s="908"/>
      <c r="LYW130" s="908"/>
      <c r="LYX130" s="908"/>
      <c r="LYY130" s="908"/>
      <c r="LYZ130" s="908"/>
      <c r="LZA130" s="908"/>
      <c r="LZB130" s="908"/>
      <c r="LZC130" s="908"/>
      <c r="LZD130" s="908"/>
      <c r="LZE130" s="908"/>
      <c r="LZF130" s="908"/>
      <c r="LZG130" s="908"/>
      <c r="LZH130" s="908"/>
      <c r="LZI130" s="908"/>
      <c r="LZJ130" s="908"/>
      <c r="LZK130" s="908"/>
      <c r="LZL130" s="908"/>
      <c r="LZM130" s="908"/>
      <c r="LZN130" s="908"/>
      <c r="LZO130" s="908"/>
      <c r="LZP130" s="908"/>
      <c r="LZQ130" s="908"/>
      <c r="LZR130" s="908"/>
      <c r="LZS130" s="908"/>
      <c r="LZT130" s="908"/>
      <c r="LZU130" s="908"/>
      <c r="LZV130" s="908"/>
      <c r="LZW130" s="908"/>
      <c r="LZX130" s="908"/>
      <c r="LZY130" s="908"/>
      <c r="LZZ130" s="908"/>
      <c r="MAA130" s="908"/>
      <c r="MAB130" s="908"/>
      <c r="MAC130" s="908"/>
      <c r="MAD130" s="908"/>
      <c r="MAE130" s="908"/>
      <c r="MAF130" s="908"/>
      <c r="MAG130" s="908"/>
      <c r="MAH130" s="908"/>
      <c r="MAI130" s="908"/>
      <c r="MAJ130" s="908"/>
      <c r="MAK130" s="908"/>
      <c r="MAL130" s="908"/>
      <c r="MAM130" s="908"/>
      <c r="MAN130" s="908"/>
      <c r="MAO130" s="908"/>
      <c r="MAP130" s="908"/>
      <c r="MAQ130" s="908"/>
      <c r="MAR130" s="908"/>
      <c r="MAS130" s="908"/>
      <c r="MAT130" s="908"/>
      <c r="MAU130" s="908"/>
      <c r="MAV130" s="908"/>
      <c r="MAW130" s="908"/>
      <c r="MAX130" s="908"/>
      <c r="MAY130" s="908"/>
      <c r="MAZ130" s="908"/>
      <c r="MBA130" s="908"/>
      <c r="MBB130" s="908"/>
      <c r="MBC130" s="908"/>
      <c r="MBD130" s="908"/>
      <c r="MBE130" s="908"/>
      <c r="MBF130" s="908"/>
      <c r="MBG130" s="908"/>
      <c r="MBH130" s="908"/>
      <c r="MBI130" s="908"/>
      <c r="MBJ130" s="908"/>
      <c r="MBK130" s="908"/>
      <c r="MBL130" s="908"/>
      <c r="MBM130" s="908"/>
      <c r="MBN130" s="908"/>
      <c r="MBO130" s="908"/>
      <c r="MBP130" s="908"/>
      <c r="MBQ130" s="908"/>
      <c r="MBR130" s="908"/>
      <c r="MBS130" s="908"/>
      <c r="MBT130" s="908"/>
      <c r="MBU130" s="908"/>
      <c r="MBV130" s="908"/>
      <c r="MBW130" s="908"/>
      <c r="MBX130" s="908"/>
      <c r="MBY130" s="908"/>
      <c r="MBZ130" s="908"/>
      <c r="MCA130" s="908"/>
      <c r="MCB130" s="908"/>
      <c r="MCC130" s="908"/>
      <c r="MCD130" s="908"/>
      <c r="MCE130" s="908"/>
      <c r="MCF130" s="908"/>
      <c r="MCG130" s="908"/>
      <c r="MCH130" s="908"/>
      <c r="MCI130" s="908"/>
      <c r="MCJ130" s="908"/>
      <c r="MCK130" s="908"/>
      <c r="MCL130" s="908"/>
      <c r="MCM130" s="908"/>
      <c r="MCN130" s="908"/>
      <c r="MCO130" s="908"/>
      <c r="MCP130" s="908"/>
      <c r="MCQ130" s="908"/>
      <c r="MCR130" s="908"/>
      <c r="MCS130" s="908"/>
      <c r="MCT130" s="908"/>
      <c r="MCU130" s="908"/>
      <c r="MCV130" s="908"/>
      <c r="MCW130" s="908"/>
      <c r="MCX130" s="908"/>
      <c r="MCY130" s="908"/>
      <c r="MCZ130" s="908"/>
      <c r="MDA130" s="908"/>
      <c r="MDB130" s="908"/>
      <c r="MDC130" s="908"/>
      <c r="MDD130" s="908"/>
      <c r="MDE130" s="908"/>
      <c r="MDF130" s="908"/>
      <c r="MDG130" s="908"/>
      <c r="MDH130" s="908"/>
      <c r="MDI130" s="908"/>
      <c r="MDJ130" s="908"/>
      <c r="MDK130" s="908"/>
      <c r="MDL130" s="908"/>
      <c r="MDM130" s="908"/>
      <c r="MDN130" s="908"/>
      <c r="MDO130" s="908"/>
      <c r="MDP130" s="908"/>
      <c r="MDQ130" s="908"/>
      <c r="MDR130" s="908"/>
      <c r="MDS130" s="908"/>
      <c r="MDT130" s="908"/>
      <c r="MDU130" s="908"/>
      <c r="MDV130" s="908"/>
      <c r="MDW130" s="908"/>
      <c r="MDX130" s="908"/>
      <c r="MDY130" s="908"/>
      <c r="MDZ130" s="908"/>
      <c r="MEA130" s="908"/>
      <c r="MEB130" s="908"/>
      <c r="MEC130" s="908"/>
      <c r="MED130" s="908"/>
      <c r="MEE130" s="908"/>
      <c r="MEF130" s="908"/>
      <c r="MEG130" s="908"/>
      <c r="MEH130" s="908"/>
      <c r="MEI130" s="908"/>
      <c r="MEJ130" s="908"/>
      <c r="MEK130" s="908"/>
      <c r="MEL130" s="908"/>
      <c r="MEM130" s="908"/>
      <c r="MEN130" s="908"/>
      <c r="MEO130" s="908"/>
      <c r="MEP130" s="908"/>
      <c r="MEQ130" s="908"/>
      <c r="MER130" s="908"/>
      <c r="MES130" s="908"/>
      <c r="MET130" s="908"/>
      <c r="MEU130" s="908"/>
      <c r="MEV130" s="908"/>
      <c r="MEW130" s="908"/>
      <c r="MEX130" s="908"/>
      <c r="MEY130" s="908"/>
      <c r="MEZ130" s="908"/>
      <c r="MFA130" s="908"/>
      <c r="MFB130" s="908"/>
      <c r="MFC130" s="908"/>
      <c r="MFD130" s="908"/>
      <c r="MFE130" s="908"/>
      <c r="MFF130" s="908"/>
      <c r="MFG130" s="908"/>
      <c r="MFH130" s="908"/>
      <c r="MFI130" s="908"/>
      <c r="MFJ130" s="908"/>
      <c r="MFK130" s="908"/>
      <c r="MFL130" s="908"/>
      <c r="MFM130" s="908"/>
      <c r="MFN130" s="908"/>
      <c r="MFO130" s="908"/>
      <c r="MFP130" s="908"/>
      <c r="MFQ130" s="908"/>
      <c r="MFR130" s="908"/>
      <c r="MFS130" s="908"/>
      <c r="MFT130" s="908"/>
      <c r="MFU130" s="908"/>
      <c r="MFV130" s="908"/>
      <c r="MFW130" s="908"/>
      <c r="MFX130" s="908"/>
      <c r="MFY130" s="908"/>
      <c r="MFZ130" s="908"/>
      <c r="MGA130" s="908"/>
      <c r="MGB130" s="908"/>
      <c r="MGC130" s="908"/>
      <c r="MGD130" s="908"/>
      <c r="MGE130" s="908"/>
      <c r="MGF130" s="908"/>
      <c r="MGG130" s="908"/>
      <c r="MGH130" s="908"/>
      <c r="MGI130" s="908"/>
      <c r="MGJ130" s="908"/>
      <c r="MGK130" s="908"/>
      <c r="MGL130" s="908"/>
      <c r="MGM130" s="908"/>
      <c r="MGN130" s="908"/>
      <c r="MGO130" s="908"/>
      <c r="MGP130" s="908"/>
      <c r="MGQ130" s="908"/>
      <c r="MGR130" s="908"/>
      <c r="MGS130" s="908"/>
      <c r="MGT130" s="908"/>
      <c r="MGU130" s="908"/>
      <c r="MGV130" s="908"/>
      <c r="MGW130" s="908"/>
      <c r="MGX130" s="908"/>
      <c r="MGY130" s="908"/>
      <c r="MGZ130" s="908"/>
      <c r="MHA130" s="908"/>
      <c r="MHB130" s="908"/>
      <c r="MHC130" s="908"/>
      <c r="MHD130" s="908"/>
      <c r="MHE130" s="908"/>
      <c r="MHF130" s="908"/>
      <c r="MHG130" s="908"/>
      <c r="MHH130" s="908"/>
      <c r="MHI130" s="908"/>
      <c r="MHJ130" s="908"/>
      <c r="MHK130" s="908"/>
      <c r="MHL130" s="908"/>
      <c r="MHM130" s="908"/>
      <c r="MHN130" s="908"/>
      <c r="MHO130" s="908"/>
      <c r="MHP130" s="908"/>
      <c r="MHQ130" s="908"/>
      <c r="MHR130" s="908"/>
      <c r="MHS130" s="908"/>
      <c r="MHT130" s="908"/>
      <c r="MHU130" s="908"/>
      <c r="MHV130" s="908"/>
      <c r="MHW130" s="908"/>
      <c r="MHX130" s="908"/>
      <c r="MHY130" s="908"/>
      <c r="MHZ130" s="908"/>
      <c r="MIA130" s="908"/>
      <c r="MIB130" s="908"/>
      <c r="MIC130" s="908"/>
      <c r="MID130" s="908"/>
      <c r="MIE130" s="908"/>
      <c r="MIF130" s="908"/>
      <c r="MIG130" s="908"/>
      <c r="MIH130" s="908"/>
      <c r="MII130" s="908"/>
      <c r="MIJ130" s="908"/>
      <c r="MIK130" s="908"/>
      <c r="MIL130" s="908"/>
      <c r="MIM130" s="908"/>
      <c r="MIN130" s="908"/>
      <c r="MIO130" s="908"/>
      <c r="MIP130" s="908"/>
      <c r="MIQ130" s="908"/>
      <c r="MIR130" s="908"/>
      <c r="MIS130" s="908"/>
      <c r="MIT130" s="908"/>
      <c r="MIU130" s="908"/>
      <c r="MIV130" s="908"/>
      <c r="MIW130" s="908"/>
      <c r="MIX130" s="908"/>
      <c r="MIY130" s="908"/>
      <c r="MIZ130" s="908"/>
      <c r="MJA130" s="908"/>
      <c r="MJB130" s="908"/>
      <c r="MJC130" s="908"/>
      <c r="MJD130" s="908"/>
      <c r="MJE130" s="908"/>
      <c r="MJF130" s="908"/>
      <c r="MJG130" s="908"/>
      <c r="MJH130" s="908"/>
      <c r="MJI130" s="908"/>
      <c r="MJJ130" s="908"/>
      <c r="MJK130" s="908"/>
      <c r="MJL130" s="908"/>
      <c r="MJM130" s="908"/>
      <c r="MJN130" s="908"/>
      <c r="MJO130" s="908"/>
      <c r="MJP130" s="908"/>
      <c r="MJQ130" s="908"/>
      <c r="MJR130" s="908"/>
      <c r="MJS130" s="908"/>
      <c r="MJT130" s="908"/>
      <c r="MJU130" s="908"/>
      <c r="MJV130" s="908"/>
      <c r="MJW130" s="908"/>
      <c r="MJX130" s="908"/>
      <c r="MJY130" s="908"/>
      <c r="MJZ130" s="908"/>
      <c r="MKA130" s="908"/>
      <c r="MKB130" s="908"/>
      <c r="MKC130" s="908"/>
      <c r="MKD130" s="908"/>
      <c r="MKE130" s="908"/>
      <c r="MKF130" s="908"/>
      <c r="MKG130" s="908"/>
      <c r="MKH130" s="908"/>
      <c r="MKI130" s="908"/>
      <c r="MKJ130" s="908"/>
      <c r="MKK130" s="908"/>
      <c r="MKL130" s="908"/>
      <c r="MKM130" s="908"/>
      <c r="MKN130" s="908"/>
      <c r="MKO130" s="908"/>
      <c r="MKP130" s="908"/>
      <c r="MKQ130" s="908"/>
      <c r="MKR130" s="908"/>
      <c r="MKS130" s="908"/>
      <c r="MKT130" s="908"/>
      <c r="MKU130" s="908"/>
      <c r="MKV130" s="908"/>
      <c r="MKW130" s="908"/>
      <c r="MKX130" s="908"/>
      <c r="MKY130" s="908"/>
      <c r="MKZ130" s="908"/>
      <c r="MLA130" s="908"/>
      <c r="MLB130" s="908"/>
      <c r="MLC130" s="908"/>
      <c r="MLD130" s="908"/>
      <c r="MLE130" s="908"/>
      <c r="MLF130" s="908"/>
      <c r="MLG130" s="908"/>
      <c r="MLH130" s="908"/>
      <c r="MLI130" s="908"/>
      <c r="MLJ130" s="908"/>
      <c r="MLK130" s="908"/>
      <c r="MLL130" s="908"/>
      <c r="MLM130" s="908"/>
      <c r="MLN130" s="908"/>
      <c r="MLO130" s="908"/>
      <c r="MLP130" s="908"/>
      <c r="MLQ130" s="908"/>
      <c r="MLR130" s="908"/>
      <c r="MLS130" s="908"/>
      <c r="MLT130" s="908"/>
      <c r="MLU130" s="908"/>
      <c r="MLV130" s="908"/>
      <c r="MLW130" s="908"/>
      <c r="MLX130" s="908"/>
      <c r="MLY130" s="908"/>
      <c r="MLZ130" s="908"/>
      <c r="MMA130" s="908"/>
      <c r="MMB130" s="908"/>
      <c r="MMC130" s="908"/>
      <c r="MMD130" s="908"/>
      <c r="MME130" s="908"/>
      <c r="MMF130" s="908"/>
      <c r="MMG130" s="908"/>
      <c r="MMH130" s="908"/>
      <c r="MMI130" s="908"/>
      <c r="MMJ130" s="908"/>
      <c r="MMK130" s="908"/>
      <c r="MML130" s="908"/>
      <c r="MMM130" s="908"/>
      <c r="MMN130" s="908"/>
      <c r="MMO130" s="908"/>
      <c r="MMP130" s="908"/>
      <c r="MMQ130" s="908"/>
      <c r="MMR130" s="908"/>
      <c r="MMS130" s="908"/>
      <c r="MMT130" s="908"/>
      <c r="MMU130" s="908"/>
      <c r="MMV130" s="908"/>
      <c r="MMW130" s="908"/>
      <c r="MMX130" s="908"/>
      <c r="MMY130" s="908"/>
      <c r="MMZ130" s="908"/>
      <c r="MNA130" s="908"/>
      <c r="MNB130" s="908"/>
      <c r="MNC130" s="908"/>
      <c r="MND130" s="908"/>
      <c r="MNE130" s="908"/>
      <c r="MNF130" s="908"/>
      <c r="MNG130" s="908"/>
      <c r="MNH130" s="908"/>
      <c r="MNI130" s="908"/>
      <c r="MNJ130" s="908"/>
      <c r="MNK130" s="908"/>
      <c r="MNL130" s="908"/>
      <c r="MNM130" s="908"/>
      <c r="MNN130" s="908"/>
      <c r="MNO130" s="908"/>
      <c r="MNP130" s="908"/>
      <c r="MNQ130" s="908"/>
      <c r="MNR130" s="908"/>
      <c r="MNS130" s="908"/>
      <c r="MNT130" s="908"/>
      <c r="MNU130" s="908"/>
      <c r="MNV130" s="908"/>
      <c r="MNW130" s="908"/>
      <c r="MNX130" s="908"/>
      <c r="MNY130" s="908"/>
      <c r="MNZ130" s="908"/>
      <c r="MOA130" s="908"/>
      <c r="MOB130" s="908"/>
      <c r="MOC130" s="908"/>
      <c r="MOD130" s="908"/>
      <c r="MOE130" s="908"/>
      <c r="MOF130" s="908"/>
      <c r="MOG130" s="908"/>
      <c r="MOH130" s="908"/>
      <c r="MOI130" s="908"/>
      <c r="MOJ130" s="908"/>
      <c r="MOK130" s="908"/>
      <c r="MOL130" s="908"/>
      <c r="MOM130" s="908"/>
      <c r="MON130" s="908"/>
      <c r="MOO130" s="908"/>
      <c r="MOP130" s="908"/>
      <c r="MOQ130" s="908"/>
      <c r="MOR130" s="908"/>
      <c r="MOS130" s="908"/>
      <c r="MOT130" s="908"/>
      <c r="MOU130" s="908"/>
      <c r="MOV130" s="908"/>
      <c r="MOW130" s="908"/>
      <c r="MOX130" s="908"/>
      <c r="MOY130" s="908"/>
      <c r="MOZ130" s="908"/>
      <c r="MPA130" s="908"/>
      <c r="MPB130" s="908"/>
      <c r="MPC130" s="908"/>
      <c r="MPD130" s="908"/>
      <c r="MPE130" s="908"/>
      <c r="MPF130" s="908"/>
      <c r="MPG130" s="908"/>
      <c r="MPH130" s="908"/>
      <c r="MPI130" s="908"/>
      <c r="MPJ130" s="908"/>
      <c r="MPK130" s="908"/>
      <c r="MPL130" s="908"/>
      <c r="MPM130" s="908"/>
      <c r="MPN130" s="908"/>
      <c r="MPO130" s="908"/>
      <c r="MPP130" s="908"/>
      <c r="MPQ130" s="908"/>
      <c r="MPR130" s="908"/>
      <c r="MPS130" s="908"/>
      <c r="MPT130" s="908"/>
      <c r="MPU130" s="908"/>
      <c r="MPV130" s="908"/>
      <c r="MPW130" s="908"/>
      <c r="MPX130" s="908"/>
      <c r="MPY130" s="908"/>
      <c r="MPZ130" s="908"/>
      <c r="MQA130" s="908"/>
      <c r="MQB130" s="908"/>
      <c r="MQC130" s="908"/>
      <c r="MQD130" s="908"/>
      <c r="MQE130" s="908"/>
      <c r="MQF130" s="908"/>
      <c r="MQG130" s="908"/>
      <c r="MQH130" s="908"/>
      <c r="MQI130" s="908"/>
      <c r="MQJ130" s="908"/>
      <c r="MQK130" s="908"/>
      <c r="MQL130" s="908"/>
      <c r="MQM130" s="908"/>
      <c r="MQN130" s="908"/>
      <c r="MQO130" s="908"/>
      <c r="MQP130" s="908"/>
      <c r="MQQ130" s="908"/>
      <c r="MQR130" s="908"/>
      <c r="MQS130" s="908"/>
      <c r="MQT130" s="908"/>
      <c r="MQU130" s="908"/>
      <c r="MQV130" s="908"/>
      <c r="MQW130" s="908"/>
      <c r="MQX130" s="908"/>
      <c r="MQY130" s="908"/>
      <c r="MQZ130" s="908"/>
      <c r="MRA130" s="908"/>
      <c r="MRB130" s="908"/>
      <c r="MRC130" s="908"/>
      <c r="MRD130" s="908"/>
      <c r="MRE130" s="908"/>
      <c r="MRF130" s="908"/>
      <c r="MRG130" s="908"/>
      <c r="MRH130" s="908"/>
      <c r="MRI130" s="908"/>
      <c r="MRJ130" s="908"/>
      <c r="MRK130" s="908"/>
      <c r="MRL130" s="908"/>
      <c r="MRM130" s="908"/>
      <c r="MRN130" s="908"/>
      <c r="MRO130" s="908"/>
      <c r="MRP130" s="908"/>
      <c r="MRQ130" s="908"/>
      <c r="MRR130" s="908"/>
      <c r="MRS130" s="908"/>
      <c r="MRT130" s="908"/>
      <c r="MRU130" s="908"/>
      <c r="MRV130" s="908"/>
      <c r="MRW130" s="908"/>
      <c r="MRX130" s="908"/>
      <c r="MRY130" s="908"/>
      <c r="MRZ130" s="908"/>
      <c r="MSA130" s="908"/>
      <c r="MSB130" s="908"/>
      <c r="MSC130" s="908"/>
      <c r="MSD130" s="908"/>
      <c r="MSE130" s="908"/>
      <c r="MSF130" s="908"/>
      <c r="MSG130" s="908"/>
      <c r="MSH130" s="908"/>
      <c r="MSI130" s="908"/>
      <c r="MSJ130" s="908"/>
      <c r="MSK130" s="908"/>
      <c r="MSL130" s="908"/>
      <c r="MSM130" s="908"/>
      <c r="MSN130" s="908"/>
      <c r="MSO130" s="908"/>
      <c r="MSP130" s="908"/>
      <c r="MSQ130" s="908"/>
      <c r="MSR130" s="908"/>
      <c r="MSS130" s="908"/>
      <c r="MST130" s="908"/>
      <c r="MSU130" s="908"/>
      <c r="MSV130" s="908"/>
      <c r="MSW130" s="908"/>
      <c r="MSX130" s="908"/>
      <c r="MSY130" s="908"/>
      <c r="MSZ130" s="908"/>
      <c r="MTA130" s="908"/>
      <c r="MTB130" s="908"/>
      <c r="MTC130" s="908"/>
      <c r="MTD130" s="908"/>
      <c r="MTE130" s="908"/>
      <c r="MTF130" s="908"/>
      <c r="MTG130" s="908"/>
      <c r="MTH130" s="908"/>
      <c r="MTI130" s="908"/>
      <c r="MTJ130" s="908"/>
      <c r="MTK130" s="908"/>
      <c r="MTL130" s="908"/>
      <c r="MTM130" s="908"/>
      <c r="MTN130" s="908"/>
      <c r="MTO130" s="908"/>
      <c r="MTP130" s="908"/>
      <c r="MTQ130" s="908"/>
      <c r="MTR130" s="908"/>
      <c r="MTS130" s="908"/>
      <c r="MTT130" s="908"/>
      <c r="MTU130" s="908"/>
      <c r="MTV130" s="908"/>
      <c r="MTW130" s="908"/>
      <c r="MTX130" s="908"/>
      <c r="MTY130" s="908"/>
      <c r="MTZ130" s="908"/>
      <c r="MUA130" s="908"/>
      <c r="MUB130" s="908"/>
      <c r="MUC130" s="908"/>
      <c r="MUD130" s="908"/>
      <c r="MUE130" s="908"/>
      <c r="MUF130" s="908"/>
      <c r="MUG130" s="908"/>
      <c r="MUH130" s="908"/>
      <c r="MUI130" s="908"/>
      <c r="MUJ130" s="908"/>
      <c r="MUK130" s="908"/>
      <c r="MUL130" s="908"/>
      <c r="MUM130" s="908"/>
      <c r="MUN130" s="908"/>
      <c r="MUO130" s="908"/>
      <c r="MUP130" s="908"/>
      <c r="MUQ130" s="908"/>
      <c r="MUR130" s="908"/>
      <c r="MUS130" s="908"/>
      <c r="MUT130" s="908"/>
      <c r="MUU130" s="908"/>
      <c r="MUV130" s="908"/>
      <c r="MUW130" s="908"/>
      <c r="MUX130" s="908"/>
      <c r="MUY130" s="908"/>
      <c r="MUZ130" s="908"/>
      <c r="MVA130" s="908"/>
      <c r="MVB130" s="908"/>
      <c r="MVC130" s="908"/>
      <c r="MVD130" s="908"/>
      <c r="MVE130" s="908"/>
      <c r="MVF130" s="908"/>
      <c r="MVG130" s="908"/>
      <c r="MVH130" s="908"/>
      <c r="MVI130" s="908"/>
      <c r="MVJ130" s="908"/>
      <c r="MVK130" s="908"/>
      <c r="MVL130" s="908"/>
      <c r="MVM130" s="908"/>
      <c r="MVN130" s="908"/>
      <c r="MVO130" s="908"/>
      <c r="MVP130" s="908"/>
      <c r="MVQ130" s="908"/>
      <c r="MVR130" s="908"/>
      <c r="MVS130" s="908"/>
      <c r="MVT130" s="908"/>
      <c r="MVU130" s="908"/>
      <c r="MVV130" s="908"/>
      <c r="MVW130" s="908"/>
      <c r="MVX130" s="908"/>
      <c r="MVY130" s="908"/>
      <c r="MVZ130" s="908"/>
      <c r="MWA130" s="908"/>
      <c r="MWB130" s="908"/>
      <c r="MWC130" s="908"/>
      <c r="MWD130" s="908"/>
      <c r="MWE130" s="908"/>
      <c r="MWF130" s="908"/>
      <c r="MWG130" s="908"/>
      <c r="MWH130" s="908"/>
      <c r="MWI130" s="908"/>
      <c r="MWJ130" s="908"/>
      <c r="MWK130" s="908"/>
      <c r="MWL130" s="908"/>
      <c r="MWM130" s="908"/>
      <c r="MWN130" s="908"/>
      <c r="MWO130" s="908"/>
      <c r="MWP130" s="908"/>
      <c r="MWQ130" s="908"/>
      <c r="MWR130" s="908"/>
      <c r="MWS130" s="908"/>
      <c r="MWT130" s="908"/>
      <c r="MWU130" s="908"/>
      <c r="MWV130" s="908"/>
      <c r="MWW130" s="908"/>
      <c r="MWX130" s="908"/>
      <c r="MWY130" s="908"/>
      <c r="MWZ130" s="908"/>
      <c r="MXA130" s="908"/>
      <c r="MXB130" s="908"/>
      <c r="MXC130" s="908"/>
      <c r="MXD130" s="908"/>
      <c r="MXE130" s="908"/>
      <c r="MXF130" s="908"/>
      <c r="MXG130" s="908"/>
      <c r="MXH130" s="908"/>
      <c r="MXI130" s="908"/>
      <c r="MXJ130" s="908"/>
      <c r="MXK130" s="908"/>
      <c r="MXL130" s="908"/>
      <c r="MXM130" s="908"/>
      <c r="MXN130" s="908"/>
      <c r="MXO130" s="908"/>
      <c r="MXP130" s="908"/>
      <c r="MXQ130" s="908"/>
      <c r="MXR130" s="908"/>
      <c r="MXS130" s="908"/>
      <c r="MXT130" s="908"/>
      <c r="MXU130" s="908"/>
      <c r="MXV130" s="908"/>
      <c r="MXW130" s="908"/>
      <c r="MXX130" s="908"/>
      <c r="MXY130" s="908"/>
      <c r="MXZ130" s="908"/>
      <c r="MYA130" s="908"/>
      <c r="MYB130" s="908"/>
      <c r="MYC130" s="908"/>
      <c r="MYD130" s="908"/>
      <c r="MYE130" s="908"/>
      <c r="MYF130" s="908"/>
      <c r="MYG130" s="908"/>
      <c r="MYH130" s="908"/>
      <c r="MYI130" s="908"/>
      <c r="MYJ130" s="908"/>
      <c r="MYK130" s="908"/>
      <c r="MYL130" s="908"/>
      <c r="MYM130" s="908"/>
      <c r="MYN130" s="908"/>
      <c r="MYO130" s="908"/>
      <c r="MYP130" s="908"/>
      <c r="MYQ130" s="908"/>
      <c r="MYR130" s="908"/>
      <c r="MYS130" s="908"/>
      <c r="MYT130" s="908"/>
      <c r="MYU130" s="908"/>
      <c r="MYV130" s="908"/>
      <c r="MYW130" s="908"/>
      <c r="MYX130" s="908"/>
      <c r="MYY130" s="908"/>
      <c r="MYZ130" s="908"/>
      <c r="MZA130" s="908"/>
      <c r="MZB130" s="908"/>
      <c r="MZC130" s="908"/>
      <c r="MZD130" s="908"/>
      <c r="MZE130" s="908"/>
      <c r="MZF130" s="908"/>
      <c r="MZG130" s="908"/>
      <c r="MZH130" s="908"/>
      <c r="MZI130" s="908"/>
      <c r="MZJ130" s="908"/>
      <c r="MZK130" s="908"/>
      <c r="MZL130" s="908"/>
      <c r="MZM130" s="908"/>
      <c r="MZN130" s="908"/>
      <c r="MZO130" s="908"/>
      <c r="MZP130" s="908"/>
      <c r="MZQ130" s="908"/>
      <c r="MZR130" s="908"/>
      <c r="MZS130" s="908"/>
      <c r="MZT130" s="908"/>
      <c r="MZU130" s="908"/>
      <c r="MZV130" s="908"/>
      <c r="MZW130" s="908"/>
      <c r="MZX130" s="908"/>
      <c r="MZY130" s="908"/>
      <c r="MZZ130" s="908"/>
      <c r="NAA130" s="908"/>
      <c r="NAB130" s="908"/>
      <c r="NAC130" s="908"/>
      <c r="NAD130" s="908"/>
      <c r="NAE130" s="908"/>
      <c r="NAF130" s="908"/>
      <c r="NAG130" s="908"/>
      <c r="NAH130" s="908"/>
      <c r="NAI130" s="908"/>
      <c r="NAJ130" s="908"/>
      <c r="NAK130" s="908"/>
      <c r="NAL130" s="908"/>
      <c r="NAM130" s="908"/>
      <c r="NAN130" s="908"/>
      <c r="NAO130" s="908"/>
      <c r="NAP130" s="908"/>
      <c r="NAQ130" s="908"/>
      <c r="NAR130" s="908"/>
      <c r="NAS130" s="908"/>
      <c r="NAT130" s="908"/>
      <c r="NAU130" s="908"/>
      <c r="NAV130" s="908"/>
      <c r="NAW130" s="908"/>
      <c r="NAX130" s="908"/>
      <c r="NAY130" s="908"/>
      <c r="NAZ130" s="908"/>
      <c r="NBA130" s="908"/>
      <c r="NBB130" s="908"/>
      <c r="NBC130" s="908"/>
      <c r="NBD130" s="908"/>
      <c r="NBE130" s="908"/>
      <c r="NBF130" s="908"/>
      <c r="NBG130" s="908"/>
      <c r="NBH130" s="908"/>
      <c r="NBI130" s="908"/>
      <c r="NBJ130" s="908"/>
      <c r="NBK130" s="908"/>
      <c r="NBL130" s="908"/>
      <c r="NBM130" s="908"/>
      <c r="NBN130" s="908"/>
      <c r="NBO130" s="908"/>
      <c r="NBP130" s="908"/>
      <c r="NBQ130" s="908"/>
      <c r="NBR130" s="908"/>
      <c r="NBS130" s="908"/>
      <c r="NBT130" s="908"/>
      <c r="NBU130" s="908"/>
      <c r="NBV130" s="908"/>
      <c r="NBW130" s="908"/>
      <c r="NBX130" s="908"/>
      <c r="NBY130" s="908"/>
      <c r="NBZ130" s="908"/>
      <c r="NCA130" s="908"/>
      <c r="NCB130" s="908"/>
      <c r="NCC130" s="908"/>
      <c r="NCD130" s="908"/>
      <c r="NCE130" s="908"/>
      <c r="NCF130" s="908"/>
      <c r="NCG130" s="908"/>
      <c r="NCH130" s="908"/>
      <c r="NCI130" s="908"/>
      <c r="NCJ130" s="908"/>
      <c r="NCK130" s="908"/>
      <c r="NCL130" s="908"/>
      <c r="NCM130" s="908"/>
      <c r="NCN130" s="908"/>
      <c r="NCO130" s="908"/>
      <c r="NCP130" s="908"/>
      <c r="NCQ130" s="908"/>
      <c r="NCR130" s="908"/>
      <c r="NCS130" s="908"/>
      <c r="NCT130" s="908"/>
      <c r="NCU130" s="908"/>
      <c r="NCV130" s="908"/>
      <c r="NCW130" s="908"/>
      <c r="NCX130" s="908"/>
      <c r="NCY130" s="908"/>
      <c r="NCZ130" s="908"/>
      <c r="NDA130" s="908"/>
      <c r="NDB130" s="908"/>
      <c r="NDC130" s="908"/>
      <c r="NDD130" s="908"/>
      <c r="NDE130" s="908"/>
      <c r="NDF130" s="908"/>
      <c r="NDG130" s="908"/>
      <c r="NDH130" s="908"/>
      <c r="NDI130" s="908"/>
      <c r="NDJ130" s="908"/>
      <c r="NDK130" s="908"/>
      <c r="NDL130" s="908"/>
      <c r="NDM130" s="908"/>
      <c r="NDN130" s="908"/>
      <c r="NDO130" s="908"/>
      <c r="NDP130" s="908"/>
      <c r="NDQ130" s="908"/>
      <c r="NDR130" s="908"/>
      <c r="NDS130" s="908"/>
      <c r="NDT130" s="908"/>
      <c r="NDU130" s="908"/>
      <c r="NDV130" s="908"/>
      <c r="NDW130" s="908"/>
      <c r="NDX130" s="908"/>
      <c r="NDY130" s="908"/>
      <c r="NDZ130" s="908"/>
      <c r="NEA130" s="908"/>
      <c r="NEB130" s="908"/>
      <c r="NEC130" s="908"/>
      <c r="NED130" s="908"/>
      <c r="NEE130" s="908"/>
      <c r="NEF130" s="908"/>
      <c r="NEG130" s="908"/>
      <c r="NEH130" s="908"/>
      <c r="NEI130" s="908"/>
      <c r="NEJ130" s="908"/>
      <c r="NEK130" s="908"/>
      <c r="NEL130" s="908"/>
      <c r="NEM130" s="908"/>
      <c r="NEN130" s="908"/>
      <c r="NEO130" s="908"/>
      <c r="NEP130" s="908"/>
      <c r="NEQ130" s="908"/>
      <c r="NER130" s="908"/>
      <c r="NES130" s="908"/>
      <c r="NET130" s="908"/>
      <c r="NEU130" s="908"/>
      <c r="NEV130" s="908"/>
      <c r="NEW130" s="908"/>
      <c r="NEX130" s="908"/>
      <c r="NEY130" s="908"/>
      <c r="NEZ130" s="908"/>
      <c r="NFA130" s="908"/>
      <c r="NFB130" s="908"/>
      <c r="NFC130" s="908"/>
      <c r="NFD130" s="908"/>
      <c r="NFE130" s="908"/>
      <c r="NFF130" s="908"/>
      <c r="NFG130" s="908"/>
      <c r="NFH130" s="908"/>
      <c r="NFI130" s="908"/>
      <c r="NFJ130" s="908"/>
      <c r="NFK130" s="908"/>
      <c r="NFL130" s="908"/>
      <c r="NFM130" s="908"/>
      <c r="NFN130" s="908"/>
      <c r="NFO130" s="908"/>
      <c r="NFP130" s="908"/>
      <c r="NFQ130" s="908"/>
      <c r="NFR130" s="908"/>
      <c r="NFS130" s="908"/>
      <c r="NFT130" s="908"/>
      <c r="NFU130" s="908"/>
      <c r="NFV130" s="908"/>
      <c r="NFW130" s="908"/>
      <c r="NFX130" s="908"/>
      <c r="NFY130" s="908"/>
      <c r="NFZ130" s="908"/>
      <c r="NGA130" s="908"/>
      <c r="NGB130" s="908"/>
      <c r="NGC130" s="908"/>
      <c r="NGD130" s="908"/>
      <c r="NGE130" s="908"/>
      <c r="NGF130" s="908"/>
      <c r="NGG130" s="908"/>
      <c r="NGH130" s="908"/>
      <c r="NGI130" s="908"/>
      <c r="NGJ130" s="908"/>
      <c r="NGK130" s="908"/>
      <c r="NGL130" s="908"/>
      <c r="NGM130" s="908"/>
      <c r="NGN130" s="908"/>
      <c r="NGO130" s="908"/>
      <c r="NGP130" s="908"/>
      <c r="NGQ130" s="908"/>
      <c r="NGR130" s="908"/>
      <c r="NGS130" s="908"/>
      <c r="NGT130" s="908"/>
      <c r="NGU130" s="908"/>
      <c r="NGV130" s="908"/>
      <c r="NGW130" s="908"/>
      <c r="NGX130" s="908"/>
      <c r="NGY130" s="908"/>
      <c r="NGZ130" s="908"/>
      <c r="NHA130" s="908"/>
      <c r="NHB130" s="908"/>
      <c r="NHC130" s="908"/>
      <c r="NHD130" s="908"/>
      <c r="NHE130" s="908"/>
      <c r="NHF130" s="908"/>
      <c r="NHG130" s="908"/>
      <c r="NHH130" s="908"/>
      <c r="NHI130" s="908"/>
      <c r="NHJ130" s="908"/>
      <c r="NHK130" s="908"/>
      <c r="NHL130" s="908"/>
      <c r="NHM130" s="908"/>
      <c r="NHN130" s="908"/>
      <c r="NHO130" s="908"/>
      <c r="NHP130" s="908"/>
      <c r="NHQ130" s="908"/>
      <c r="NHR130" s="908"/>
      <c r="NHS130" s="908"/>
      <c r="NHT130" s="908"/>
      <c r="NHU130" s="908"/>
      <c r="NHV130" s="908"/>
      <c r="NHW130" s="908"/>
      <c r="NHX130" s="908"/>
      <c r="NHY130" s="908"/>
      <c r="NHZ130" s="908"/>
      <c r="NIA130" s="908"/>
      <c r="NIB130" s="908"/>
      <c r="NIC130" s="908"/>
      <c r="NID130" s="908"/>
      <c r="NIE130" s="908"/>
      <c r="NIF130" s="908"/>
      <c r="NIG130" s="908"/>
      <c r="NIH130" s="908"/>
      <c r="NII130" s="908"/>
      <c r="NIJ130" s="908"/>
      <c r="NIK130" s="908"/>
      <c r="NIL130" s="908"/>
      <c r="NIM130" s="908"/>
      <c r="NIN130" s="908"/>
      <c r="NIO130" s="908"/>
      <c r="NIP130" s="908"/>
      <c r="NIQ130" s="908"/>
      <c r="NIR130" s="908"/>
      <c r="NIS130" s="908"/>
      <c r="NIT130" s="908"/>
      <c r="NIU130" s="908"/>
      <c r="NIV130" s="908"/>
      <c r="NIW130" s="908"/>
      <c r="NIX130" s="908"/>
      <c r="NIY130" s="908"/>
      <c r="NIZ130" s="908"/>
      <c r="NJA130" s="908"/>
      <c r="NJB130" s="908"/>
      <c r="NJC130" s="908"/>
      <c r="NJD130" s="908"/>
      <c r="NJE130" s="908"/>
      <c r="NJF130" s="908"/>
      <c r="NJG130" s="908"/>
      <c r="NJH130" s="908"/>
      <c r="NJI130" s="908"/>
      <c r="NJJ130" s="908"/>
      <c r="NJK130" s="908"/>
      <c r="NJL130" s="908"/>
      <c r="NJM130" s="908"/>
      <c r="NJN130" s="908"/>
      <c r="NJO130" s="908"/>
      <c r="NJP130" s="908"/>
      <c r="NJQ130" s="908"/>
      <c r="NJR130" s="908"/>
      <c r="NJS130" s="908"/>
      <c r="NJT130" s="908"/>
      <c r="NJU130" s="908"/>
      <c r="NJV130" s="908"/>
      <c r="NJW130" s="908"/>
      <c r="NJX130" s="908"/>
      <c r="NJY130" s="908"/>
      <c r="NJZ130" s="908"/>
      <c r="NKA130" s="908"/>
      <c r="NKB130" s="908"/>
      <c r="NKC130" s="908"/>
      <c r="NKD130" s="908"/>
      <c r="NKE130" s="908"/>
      <c r="NKF130" s="908"/>
      <c r="NKG130" s="908"/>
      <c r="NKH130" s="908"/>
      <c r="NKI130" s="908"/>
      <c r="NKJ130" s="908"/>
      <c r="NKK130" s="908"/>
      <c r="NKL130" s="908"/>
      <c r="NKM130" s="908"/>
      <c r="NKN130" s="908"/>
      <c r="NKO130" s="908"/>
      <c r="NKP130" s="908"/>
      <c r="NKQ130" s="908"/>
      <c r="NKR130" s="908"/>
      <c r="NKS130" s="908"/>
      <c r="NKT130" s="908"/>
      <c r="NKU130" s="908"/>
      <c r="NKV130" s="908"/>
      <c r="NKW130" s="908"/>
      <c r="NKX130" s="908"/>
      <c r="NKY130" s="908"/>
      <c r="NKZ130" s="908"/>
      <c r="NLA130" s="908"/>
      <c r="NLB130" s="908"/>
      <c r="NLC130" s="908"/>
      <c r="NLD130" s="908"/>
      <c r="NLE130" s="908"/>
      <c r="NLF130" s="908"/>
      <c r="NLG130" s="908"/>
      <c r="NLH130" s="908"/>
      <c r="NLI130" s="908"/>
      <c r="NLJ130" s="908"/>
      <c r="NLK130" s="908"/>
      <c r="NLL130" s="908"/>
      <c r="NLM130" s="908"/>
      <c r="NLN130" s="908"/>
      <c r="NLO130" s="908"/>
      <c r="NLP130" s="908"/>
      <c r="NLQ130" s="908"/>
      <c r="NLR130" s="908"/>
      <c r="NLS130" s="908"/>
      <c r="NLT130" s="908"/>
      <c r="NLU130" s="908"/>
      <c r="NLV130" s="908"/>
      <c r="NLW130" s="908"/>
      <c r="NLX130" s="908"/>
      <c r="NLY130" s="908"/>
      <c r="NLZ130" s="908"/>
      <c r="NMA130" s="908"/>
      <c r="NMB130" s="908"/>
      <c r="NMC130" s="908"/>
      <c r="NMD130" s="908"/>
      <c r="NME130" s="908"/>
      <c r="NMF130" s="908"/>
      <c r="NMG130" s="908"/>
      <c r="NMH130" s="908"/>
      <c r="NMI130" s="908"/>
      <c r="NMJ130" s="908"/>
      <c r="NMK130" s="908"/>
      <c r="NML130" s="908"/>
      <c r="NMM130" s="908"/>
      <c r="NMN130" s="908"/>
      <c r="NMO130" s="908"/>
      <c r="NMP130" s="908"/>
      <c r="NMQ130" s="908"/>
      <c r="NMR130" s="908"/>
      <c r="NMS130" s="908"/>
      <c r="NMT130" s="908"/>
      <c r="NMU130" s="908"/>
      <c r="NMV130" s="908"/>
      <c r="NMW130" s="908"/>
      <c r="NMX130" s="908"/>
      <c r="NMY130" s="908"/>
      <c r="NMZ130" s="908"/>
      <c r="NNA130" s="908"/>
      <c r="NNB130" s="908"/>
      <c r="NNC130" s="908"/>
      <c r="NND130" s="908"/>
      <c r="NNE130" s="908"/>
      <c r="NNF130" s="908"/>
      <c r="NNG130" s="908"/>
      <c r="NNH130" s="908"/>
      <c r="NNI130" s="908"/>
      <c r="NNJ130" s="908"/>
      <c r="NNK130" s="908"/>
      <c r="NNL130" s="908"/>
      <c r="NNM130" s="908"/>
      <c r="NNN130" s="908"/>
      <c r="NNO130" s="908"/>
      <c r="NNP130" s="908"/>
      <c r="NNQ130" s="908"/>
      <c r="NNR130" s="908"/>
      <c r="NNS130" s="908"/>
      <c r="NNT130" s="908"/>
      <c r="NNU130" s="908"/>
      <c r="NNV130" s="908"/>
      <c r="NNW130" s="908"/>
      <c r="NNX130" s="908"/>
      <c r="NNY130" s="908"/>
      <c r="NNZ130" s="908"/>
      <c r="NOA130" s="908"/>
      <c r="NOB130" s="908"/>
      <c r="NOC130" s="908"/>
      <c r="NOD130" s="908"/>
      <c r="NOE130" s="908"/>
      <c r="NOF130" s="908"/>
      <c r="NOG130" s="908"/>
      <c r="NOH130" s="908"/>
      <c r="NOI130" s="908"/>
      <c r="NOJ130" s="908"/>
      <c r="NOK130" s="908"/>
      <c r="NOL130" s="908"/>
      <c r="NOM130" s="908"/>
      <c r="NON130" s="908"/>
      <c r="NOO130" s="908"/>
      <c r="NOP130" s="908"/>
      <c r="NOQ130" s="908"/>
      <c r="NOR130" s="908"/>
      <c r="NOS130" s="908"/>
      <c r="NOT130" s="908"/>
      <c r="NOU130" s="908"/>
      <c r="NOV130" s="908"/>
      <c r="NOW130" s="908"/>
      <c r="NOX130" s="908"/>
      <c r="NOY130" s="908"/>
      <c r="NOZ130" s="908"/>
      <c r="NPA130" s="908"/>
      <c r="NPB130" s="908"/>
      <c r="NPC130" s="908"/>
      <c r="NPD130" s="908"/>
      <c r="NPE130" s="908"/>
      <c r="NPF130" s="908"/>
      <c r="NPG130" s="908"/>
      <c r="NPH130" s="908"/>
      <c r="NPI130" s="908"/>
      <c r="NPJ130" s="908"/>
      <c r="NPK130" s="908"/>
      <c r="NPL130" s="908"/>
      <c r="NPM130" s="908"/>
      <c r="NPN130" s="908"/>
      <c r="NPO130" s="908"/>
      <c r="NPP130" s="908"/>
      <c r="NPQ130" s="908"/>
      <c r="NPR130" s="908"/>
      <c r="NPS130" s="908"/>
      <c r="NPT130" s="908"/>
      <c r="NPU130" s="908"/>
      <c r="NPV130" s="908"/>
      <c r="NPW130" s="908"/>
      <c r="NPX130" s="908"/>
      <c r="NPY130" s="908"/>
      <c r="NPZ130" s="908"/>
      <c r="NQA130" s="908"/>
      <c r="NQB130" s="908"/>
      <c r="NQC130" s="908"/>
      <c r="NQD130" s="908"/>
      <c r="NQE130" s="908"/>
      <c r="NQF130" s="908"/>
      <c r="NQG130" s="908"/>
      <c r="NQH130" s="908"/>
      <c r="NQI130" s="908"/>
      <c r="NQJ130" s="908"/>
      <c r="NQK130" s="908"/>
      <c r="NQL130" s="908"/>
      <c r="NQM130" s="908"/>
      <c r="NQN130" s="908"/>
      <c r="NQO130" s="908"/>
      <c r="NQP130" s="908"/>
      <c r="NQQ130" s="908"/>
      <c r="NQR130" s="908"/>
      <c r="NQS130" s="908"/>
      <c r="NQT130" s="908"/>
      <c r="NQU130" s="908"/>
      <c r="NQV130" s="908"/>
      <c r="NQW130" s="908"/>
      <c r="NQX130" s="908"/>
      <c r="NQY130" s="908"/>
      <c r="NQZ130" s="908"/>
      <c r="NRA130" s="908"/>
      <c r="NRB130" s="908"/>
      <c r="NRC130" s="908"/>
      <c r="NRD130" s="908"/>
      <c r="NRE130" s="908"/>
      <c r="NRF130" s="908"/>
      <c r="NRG130" s="908"/>
      <c r="NRH130" s="908"/>
      <c r="NRI130" s="908"/>
      <c r="NRJ130" s="908"/>
      <c r="NRK130" s="908"/>
      <c r="NRL130" s="908"/>
      <c r="NRM130" s="908"/>
      <c r="NRN130" s="908"/>
      <c r="NRO130" s="908"/>
      <c r="NRP130" s="908"/>
      <c r="NRQ130" s="908"/>
      <c r="NRR130" s="908"/>
      <c r="NRS130" s="908"/>
      <c r="NRT130" s="908"/>
      <c r="NRU130" s="908"/>
      <c r="NRV130" s="908"/>
      <c r="NRW130" s="908"/>
      <c r="NRX130" s="908"/>
      <c r="NRY130" s="908"/>
      <c r="NRZ130" s="908"/>
      <c r="NSA130" s="908"/>
      <c r="NSB130" s="908"/>
      <c r="NSC130" s="908"/>
      <c r="NSD130" s="908"/>
      <c r="NSE130" s="908"/>
      <c r="NSF130" s="908"/>
      <c r="NSG130" s="908"/>
      <c r="NSH130" s="908"/>
      <c r="NSI130" s="908"/>
      <c r="NSJ130" s="908"/>
      <c r="NSK130" s="908"/>
      <c r="NSL130" s="908"/>
      <c r="NSM130" s="908"/>
      <c r="NSN130" s="908"/>
      <c r="NSO130" s="908"/>
      <c r="NSP130" s="908"/>
      <c r="NSQ130" s="908"/>
      <c r="NSR130" s="908"/>
      <c r="NSS130" s="908"/>
      <c r="NST130" s="908"/>
      <c r="NSU130" s="908"/>
      <c r="NSV130" s="908"/>
      <c r="NSW130" s="908"/>
      <c r="NSX130" s="908"/>
      <c r="NSY130" s="908"/>
      <c r="NSZ130" s="908"/>
      <c r="NTA130" s="908"/>
      <c r="NTB130" s="908"/>
      <c r="NTC130" s="908"/>
      <c r="NTD130" s="908"/>
      <c r="NTE130" s="908"/>
      <c r="NTF130" s="908"/>
      <c r="NTG130" s="908"/>
      <c r="NTH130" s="908"/>
      <c r="NTI130" s="908"/>
      <c r="NTJ130" s="908"/>
      <c r="NTK130" s="908"/>
      <c r="NTL130" s="908"/>
      <c r="NTM130" s="908"/>
      <c r="NTN130" s="908"/>
      <c r="NTO130" s="908"/>
      <c r="NTP130" s="908"/>
      <c r="NTQ130" s="908"/>
      <c r="NTR130" s="908"/>
      <c r="NTS130" s="908"/>
      <c r="NTT130" s="908"/>
      <c r="NTU130" s="908"/>
      <c r="NTV130" s="908"/>
      <c r="NTW130" s="908"/>
      <c r="NTX130" s="908"/>
      <c r="NTY130" s="908"/>
      <c r="NTZ130" s="908"/>
      <c r="NUA130" s="908"/>
      <c r="NUB130" s="908"/>
      <c r="NUC130" s="908"/>
      <c r="NUD130" s="908"/>
      <c r="NUE130" s="908"/>
      <c r="NUF130" s="908"/>
      <c r="NUG130" s="908"/>
      <c r="NUH130" s="908"/>
      <c r="NUI130" s="908"/>
      <c r="NUJ130" s="908"/>
      <c r="NUK130" s="908"/>
      <c r="NUL130" s="908"/>
      <c r="NUM130" s="908"/>
      <c r="NUN130" s="908"/>
      <c r="NUO130" s="908"/>
      <c r="NUP130" s="908"/>
      <c r="NUQ130" s="908"/>
      <c r="NUR130" s="908"/>
      <c r="NUS130" s="908"/>
      <c r="NUT130" s="908"/>
      <c r="NUU130" s="908"/>
      <c r="NUV130" s="908"/>
      <c r="NUW130" s="908"/>
      <c r="NUX130" s="908"/>
      <c r="NUY130" s="908"/>
      <c r="NUZ130" s="908"/>
      <c r="NVA130" s="908"/>
      <c r="NVB130" s="908"/>
      <c r="NVC130" s="908"/>
      <c r="NVD130" s="908"/>
      <c r="NVE130" s="908"/>
      <c r="NVF130" s="908"/>
      <c r="NVG130" s="908"/>
      <c r="NVH130" s="908"/>
      <c r="NVI130" s="908"/>
      <c r="NVJ130" s="908"/>
      <c r="NVK130" s="908"/>
      <c r="NVL130" s="908"/>
      <c r="NVM130" s="908"/>
      <c r="NVN130" s="908"/>
      <c r="NVO130" s="908"/>
      <c r="NVP130" s="908"/>
      <c r="NVQ130" s="908"/>
      <c r="NVR130" s="908"/>
      <c r="NVS130" s="908"/>
      <c r="NVT130" s="908"/>
      <c r="NVU130" s="908"/>
      <c r="NVV130" s="908"/>
      <c r="NVW130" s="908"/>
      <c r="NVX130" s="908"/>
      <c r="NVY130" s="908"/>
      <c r="NVZ130" s="908"/>
      <c r="NWA130" s="908"/>
      <c r="NWB130" s="908"/>
      <c r="NWC130" s="908"/>
      <c r="NWD130" s="908"/>
      <c r="NWE130" s="908"/>
      <c r="NWF130" s="908"/>
      <c r="NWG130" s="908"/>
      <c r="NWH130" s="908"/>
      <c r="NWI130" s="908"/>
      <c r="NWJ130" s="908"/>
      <c r="NWK130" s="908"/>
      <c r="NWL130" s="908"/>
      <c r="NWM130" s="908"/>
      <c r="NWN130" s="908"/>
      <c r="NWO130" s="908"/>
      <c r="NWP130" s="908"/>
      <c r="NWQ130" s="908"/>
      <c r="NWR130" s="908"/>
      <c r="NWS130" s="908"/>
      <c r="NWT130" s="908"/>
      <c r="NWU130" s="908"/>
      <c r="NWV130" s="908"/>
      <c r="NWW130" s="908"/>
      <c r="NWX130" s="908"/>
      <c r="NWY130" s="908"/>
      <c r="NWZ130" s="908"/>
      <c r="NXA130" s="908"/>
      <c r="NXB130" s="908"/>
      <c r="NXC130" s="908"/>
      <c r="NXD130" s="908"/>
      <c r="NXE130" s="908"/>
      <c r="NXF130" s="908"/>
      <c r="NXG130" s="908"/>
      <c r="NXH130" s="908"/>
      <c r="NXI130" s="908"/>
      <c r="NXJ130" s="908"/>
      <c r="NXK130" s="908"/>
      <c r="NXL130" s="908"/>
      <c r="NXM130" s="908"/>
      <c r="NXN130" s="908"/>
      <c r="NXO130" s="908"/>
      <c r="NXP130" s="908"/>
      <c r="NXQ130" s="908"/>
      <c r="NXR130" s="908"/>
      <c r="NXS130" s="908"/>
      <c r="NXT130" s="908"/>
      <c r="NXU130" s="908"/>
      <c r="NXV130" s="908"/>
      <c r="NXW130" s="908"/>
      <c r="NXX130" s="908"/>
      <c r="NXY130" s="908"/>
      <c r="NXZ130" s="908"/>
      <c r="NYA130" s="908"/>
      <c r="NYB130" s="908"/>
      <c r="NYC130" s="908"/>
      <c r="NYD130" s="908"/>
      <c r="NYE130" s="908"/>
      <c r="NYF130" s="908"/>
      <c r="NYG130" s="908"/>
      <c r="NYH130" s="908"/>
      <c r="NYI130" s="908"/>
      <c r="NYJ130" s="908"/>
      <c r="NYK130" s="908"/>
      <c r="NYL130" s="908"/>
      <c r="NYM130" s="908"/>
      <c r="NYN130" s="908"/>
      <c r="NYO130" s="908"/>
      <c r="NYP130" s="908"/>
      <c r="NYQ130" s="908"/>
      <c r="NYR130" s="908"/>
      <c r="NYS130" s="908"/>
      <c r="NYT130" s="908"/>
      <c r="NYU130" s="908"/>
      <c r="NYV130" s="908"/>
      <c r="NYW130" s="908"/>
      <c r="NYX130" s="908"/>
      <c r="NYY130" s="908"/>
      <c r="NYZ130" s="908"/>
      <c r="NZA130" s="908"/>
      <c r="NZB130" s="908"/>
      <c r="NZC130" s="908"/>
      <c r="NZD130" s="908"/>
      <c r="NZE130" s="908"/>
      <c r="NZF130" s="908"/>
      <c r="NZG130" s="908"/>
      <c r="NZH130" s="908"/>
      <c r="NZI130" s="908"/>
      <c r="NZJ130" s="908"/>
      <c r="NZK130" s="908"/>
      <c r="NZL130" s="908"/>
      <c r="NZM130" s="908"/>
      <c r="NZN130" s="908"/>
      <c r="NZO130" s="908"/>
      <c r="NZP130" s="908"/>
      <c r="NZQ130" s="908"/>
      <c r="NZR130" s="908"/>
      <c r="NZS130" s="908"/>
      <c r="NZT130" s="908"/>
      <c r="NZU130" s="908"/>
      <c r="NZV130" s="908"/>
      <c r="NZW130" s="908"/>
      <c r="NZX130" s="908"/>
      <c r="NZY130" s="908"/>
      <c r="NZZ130" s="908"/>
      <c r="OAA130" s="908"/>
      <c r="OAB130" s="908"/>
      <c r="OAC130" s="908"/>
      <c r="OAD130" s="908"/>
      <c r="OAE130" s="908"/>
      <c r="OAF130" s="908"/>
      <c r="OAG130" s="908"/>
      <c r="OAH130" s="908"/>
      <c r="OAI130" s="908"/>
      <c r="OAJ130" s="908"/>
      <c r="OAK130" s="908"/>
      <c r="OAL130" s="908"/>
      <c r="OAM130" s="908"/>
      <c r="OAN130" s="908"/>
      <c r="OAO130" s="908"/>
      <c r="OAP130" s="908"/>
      <c r="OAQ130" s="908"/>
      <c r="OAR130" s="908"/>
      <c r="OAS130" s="908"/>
      <c r="OAT130" s="908"/>
      <c r="OAU130" s="908"/>
      <c r="OAV130" s="908"/>
      <c r="OAW130" s="908"/>
      <c r="OAX130" s="908"/>
      <c r="OAY130" s="908"/>
      <c r="OAZ130" s="908"/>
      <c r="OBA130" s="908"/>
      <c r="OBB130" s="908"/>
      <c r="OBC130" s="908"/>
      <c r="OBD130" s="908"/>
      <c r="OBE130" s="908"/>
      <c r="OBF130" s="908"/>
      <c r="OBG130" s="908"/>
      <c r="OBH130" s="908"/>
      <c r="OBI130" s="908"/>
      <c r="OBJ130" s="908"/>
      <c r="OBK130" s="908"/>
      <c r="OBL130" s="908"/>
      <c r="OBM130" s="908"/>
      <c r="OBN130" s="908"/>
      <c r="OBO130" s="908"/>
      <c r="OBP130" s="908"/>
      <c r="OBQ130" s="908"/>
      <c r="OBR130" s="908"/>
      <c r="OBS130" s="908"/>
      <c r="OBT130" s="908"/>
      <c r="OBU130" s="908"/>
      <c r="OBV130" s="908"/>
      <c r="OBW130" s="908"/>
      <c r="OBX130" s="908"/>
      <c r="OBY130" s="908"/>
      <c r="OBZ130" s="908"/>
      <c r="OCA130" s="908"/>
      <c r="OCB130" s="908"/>
      <c r="OCC130" s="908"/>
      <c r="OCD130" s="908"/>
      <c r="OCE130" s="908"/>
      <c r="OCF130" s="908"/>
      <c r="OCG130" s="908"/>
      <c r="OCH130" s="908"/>
      <c r="OCI130" s="908"/>
      <c r="OCJ130" s="908"/>
      <c r="OCK130" s="908"/>
      <c r="OCL130" s="908"/>
      <c r="OCM130" s="908"/>
      <c r="OCN130" s="908"/>
      <c r="OCO130" s="908"/>
      <c r="OCP130" s="908"/>
      <c r="OCQ130" s="908"/>
      <c r="OCR130" s="908"/>
      <c r="OCS130" s="908"/>
      <c r="OCT130" s="908"/>
      <c r="OCU130" s="908"/>
      <c r="OCV130" s="908"/>
      <c r="OCW130" s="908"/>
      <c r="OCX130" s="908"/>
      <c r="OCY130" s="908"/>
      <c r="OCZ130" s="908"/>
      <c r="ODA130" s="908"/>
      <c r="ODB130" s="908"/>
      <c r="ODC130" s="908"/>
      <c r="ODD130" s="908"/>
      <c r="ODE130" s="908"/>
      <c r="ODF130" s="908"/>
      <c r="ODG130" s="908"/>
      <c r="ODH130" s="908"/>
      <c r="ODI130" s="908"/>
      <c r="ODJ130" s="908"/>
      <c r="ODK130" s="908"/>
      <c r="ODL130" s="908"/>
      <c r="ODM130" s="908"/>
      <c r="ODN130" s="908"/>
      <c r="ODO130" s="908"/>
      <c r="ODP130" s="908"/>
      <c r="ODQ130" s="908"/>
      <c r="ODR130" s="908"/>
      <c r="ODS130" s="908"/>
      <c r="ODT130" s="908"/>
      <c r="ODU130" s="908"/>
      <c r="ODV130" s="908"/>
      <c r="ODW130" s="908"/>
      <c r="ODX130" s="908"/>
      <c r="ODY130" s="908"/>
      <c r="ODZ130" s="908"/>
      <c r="OEA130" s="908"/>
      <c r="OEB130" s="908"/>
      <c r="OEC130" s="908"/>
      <c r="OED130" s="908"/>
      <c r="OEE130" s="908"/>
      <c r="OEF130" s="908"/>
      <c r="OEG130" s="908"/>
      <c r="OEH130" s="908"/>
      <c r="OEI130" s="908"/>
      <c r="OEJ130" s="908"/>
      <c r="OEK130" s="908"/>
      <c r="OEL130" s="908"/>
      <c r="OEM130" s="908"/>
      <c r="OEN130" s="908"/>
      <c r="OEO130" s="908"/>
      <c r="OEP130" s="908"/>
      <c r="OEQ130" s="908"/>
      <c r="OER130" s="908"/>
      <c r="OES130" s="908"/>
      <c r="OET130" s="908"/>
      <c r="OEU130" s="908"/>
      <c r="OEV130" s="908"/>
      <c r="OEW130" s="908"/>
      <c r="OEX130" s="908"/>
      <c r="OEY130" s="908"/>
      <c r="OEZ130" s="908"/>
      <c r="OFA130" s="908"/>
      <c r="OFB130" s="908"/>
      <c r="OFC130" s="908"/>
      <c r="OFD130" s="908"/>
      <c r="OFE130" s="908"/>
      <c r="OFF130" s="908"/>
      <c r="OFG130" s="908"/>
      <c r="OFH130" s="908"/>
      <c r="OFI130" s="908"/>
      <c r="OFJ130" s="908"/>
      <c r="OFK130" s="908"/>
      <c r="OFL130" s="908"/>
      <c r="OFM130" s="908"/>
      <c r="OFN130" s="908"/>
      <c r="OFO130" s="908"/>
      <c r="OFP130" s="908"/>
      <c r="OFQ130" s="908"/>
      <c r="OFR130" s="908"/>
      <c r="OFS130" s="908"/>
      <c r="OFT130" s="908"/>
      <c r="OFU130" s="908"/>
      <c r="OFV130" s="908"/>
      <c r="OFW130" s="908"/>
      <c r="OFX130" s="908"/>
      <c r="OFY130" s="908"/>
      <c r="OFZ130" s="908"/>
      <c r="OGA130" s="908"/>
      <c r="OGB130" s="908"/>
      <c r="OGC130" s="908"/>
      <c r="OGD130" s="908"/>
      <c r="OGE130" s="908"/>
      <c r="OGF130" s="908"/>
      <c r="OGG130" s="908"/>
      <c r="OGH130" s="908"/>
      <c r="OGI130" s="908"/>
      <c r="OGJ130" s="908"/>
      <c r="OGK130" s="908"/>
      <c r="OGL130" s="908"/>
      <c r="OGM130" s="908"/>
      <c r="OGN130" s="908"/>
      <c r="OGO130" s="908"/>
      <c r="OGP130" s="908"/>
      <c r="OGQ130" s="908"/>
      <c r="OGR130" s="908"/>
      <c r="OGS130" s="908"/>
      <c r="OGT130" s="908"/>
      <c r="OGU130" s="908"/>
      <c r="OGV130" s="908"/>
      <c r="OGW130" s="908"/>
      <c r="OGX130" s="908"/>
      <c r="OGY130" s="908"/>
      <c r="OGZ130" s="908"/>
      <c r="OHA130" s="908"/>
      <c r="OHB130" s="908"/>
      <c r="OHC130" s="908"/>
      <c r="OHD130" s="908"/>
      <c r="OHE130" s="908"/>
      <c r="OHF130" s="908"/>
      <c r="OHG130" s="908"/>
      <c r="OHH130" s="908"/>
      <c r="OHI130" s="908"/>
      <c r="OHJ130" s="908"/>
      <c r="OHK130" s="908"/>
      <c r="OHL130" s="908"/>
      <c r="OHM130" s="908"/>
      <c r="OHN130" s="908"/>
      <c r="OHO130" s="908"/>
      <c r="OHP130" s="908"/>
      <c r="OHQ130" s="908"/>
      <c r="OHR130" s="908"/>
      <c r="OHS130" s="908"/>
      <c r="OHT130" s="908"/>
      <c r="OHU130" s="908"/>
      <c r="OHV130" s="908"/>
      <c r="OHW130" s="908"/>
      <c r="OHX130" s="908"/>
      <c r="OHY130" s="908"/>
      <c r="OHZ130" s="908"/>
      <c r="OIA130" s="908"/>
      <c r="OIB130" s="908"/>
      <c r="OIC130" s="908"/>
      <c r="OID130" s="908"/>
      <c r="OIE130" s="908"/>
      <c r="OIF130" s="908"/>
      <c r="OIG130" s="908"/>
      <c r="OIH130" s="908"/>
      <c r="OII130" s="908"/>
      <c r="OIJ130" s="908"/>
      <c r="OIK130" s="908"/>
      <c r="OIL130" s="908"/>
      <c r="OIM130" s="908"/>
      <c r="OIN130" s="908"/>
      <c r="OIO130" s="908"/>
      <c r="OIP130" s="908"/>
      <c r="OIQ130" s="908"/>
      <c r="OIR130" s="908"/>
      <c r="OIS130" s="908"/>
      <c r="OIT130" s="908"/>
      <c r="OIU130" s="908"/>
      <c r="OIV130" s="908"/>
      <c r="OIW130" s="908"/>
      <c r="OIX130" s="908"/>
      <c r="OIY130" s="908"/>
      <c r="OIZ130" s="908"/>
      <c r="OJA130" s="908"/>
      <c r="OJB130" s="908"/>
      <c r="OJC130" s="908"/>
      <c r="OJD130" s="908"/>
      <c r="OJE130" s="908"/>
      <c r="OJF130" s="908"/>
      <c r="OJG130" s="908"/>
      <c r="OJH130" s="908"/>
      <c r="OJI130" s="908"/>
      <c r="OJJ130" s="908"/>
      <c r="OJK130" s="908"/>
      <c r="OJL130" s="908"/>
      <c r="OJM130" s="908"/>
      <c r="OJN130" s="908"/>
      <c r="OJO130" s="908"/>
      <c r="OJP130" s="908"/>
      <c r="OJQ130" s="908"/>
      <c r="OJR130" s="908"/>
      <c r="OJS130" s="908"/>
      <c r="OJT130" s="908"/>
      <c r="OJU130" s="908"/>
      <c r="OJV130" s="908"/>
      <c r="OJW130" s="908"/>
      <c r="OJX130" s="908"/>
      <c r="OJY130" s="908"/>
      <c r="OJZ130" s="908"/>
      <c r="OKA130" s="908"/>
      <c r="OKB130" s="908"/>
      <c r="OKC130" s="908"/>
      <c r="OKD130" s="908"/>
      <c r="OKE130" s="908"/>
      <c r="OKF130" s="908"/>
      <c r="OKG130" s="908"/>
      <c r="OKH130" s="908"/>
      <c r="OKI130" s="908"/>
      <c r="OKJ130" s="908"/>
      <c r="OKK130" s="908"/>
      <c r="OKL130" s="908"/>
      <c r="OKM130" s="908"/>
      <c r="OKN130" s="908"/>
      <c r="OKO130" s="908"/>
      <c r="OKP130" s="908"/>
      <c r="OKQ130" s="908"/>
      <c r="OKR130" s="908"/>
      <c r="OKS130" s="908"/>
      <c r="OKT130" s="908"/>
      <c r="OKU130" s="908"/>
      <c r="OKV130" s="908"/>
      <c r="OKW130" s="908"/>
      <c r="OKX130" s="908"/>
      <c r="OKY130" s="908"/>
      <c r="OKZ130" s="908"/>
      <c r="OLA130" s="908"/>
      <c r="OLB130" s="908"/>
      <c r="OLC130" s="908"/>
      <c r="OLD130" s="908"/>
      <c r="OLE130" s="908"/>
      <c r="OLF130" s="908"/>
      <c r="OLG130" s="908"/>
      <c r="OLH130" s="908"/>
      <c r="OLI130" s="908"/>
      <c r="OLJ130" s="908"/>
      <c r="OLK130" s="908"/>
      <c r="OLL130" s="908"/>
      <c r="OLM130" s="908"/>
      <c r="OLN130" s="908"/>
      <c r="OLO130" s="908"/>
      <c r="OLP130" s="908"/>
      <c r="OLQ130" s="908"/>
      <c r="OLR130" s="908"/>
      <c r="OLS130" s="908"/>
      <c r="OLT130" s="908"/>
      <c r="OLU130" s="908"/>
      <c r="OLV130" s="908"/>
      <c r="OLW130" s="908"/>
      <c r="OLX130" s="908"/>
      <c r="OLY130" s="908"/>
      <c r="OLZ130" s="908"/>
      <c r="OMA130" s="908"/>
      <c r="OMB130" s="908"/>
      <c r="OMC130" s="908"/>
      <c r="OMD130" s="908"/>
      <c r="OME130" s="908"/>
      <c r="OMF130" s="908"/>
      <c r="OMG130" s="908"/>
      <c r="OMH130" s="908"/>
      <c r="OMI130" s="908"/>
      <c r="OMJ130" s="908"/>
      <c r="OMK130" s="908"/>
      <c r="OML130" s="908"/>
      <c r="OMM130" s="908"/>
      <c r="OMN130" s="908"/>
      <c r="OMO130" s="908"/>
      <c r="OMP130" s="908"/>
      <c r="OMQ130" s="908"/>
      <c r="OMR130" s="908"/>
      <c r="OMS130" s="908"/>
      <c r="OMT130" s="908"/>
      <c r="OMU130" s="908"/>
      <c r="OMV130" s="908"/>
      <c r="OMW130" s="908"/>
      <c r="OMX130" s="908"/>
      <c r="OMY130" s="908"/>
      <c r="OMZ130" s="908"/>
      <c r="ONA130" s="908"/>
      <c r="ONB130" s="908"/>
      <c r="ONC130" s="908"/>
      <c r="OND130" s="908"/>
      <c r="ONE130" s="908"/>
      <c r="ONF130" s="908"/>
      <c r="ONG130" s="908"/>
      <c r="ONH130" s="908"/>
      <c r="ONI130" s="908"/>
      <c r="ONJ130" s="908"/>
      <c r="ONK130" s="908"/>
      <c r="ONL130" s="908"/>
      <c r="ONM130" s="908"/>
      <c r="ONN130" s="908"/>
      <c r="ONO130" s="908"/>
      <c r="ONP130" s="908"/>
      <c r="ONQ130" s="908"/>
      <c r="ONR130" s="908"/>
      <c r="ONS130" s="908"/>
      <c r="ONT130" s="908"/>
      <c r="ONU130" s="908"/>
      <c r="ONV130" s="908"/>
      <c r="ONW130" s="908"/>
      <c r="ONX130" s="908"/>
      <c r="ONY130" s="908"/>
      <c r="ONZ130" s="908"/>
      <c r="OOA130" s="908"/>
      <c r="OOB130" s="908"/>
      <c r="OOC130" s="908"/>
      <c r="OOD130" s="908"/>
      <c r="OOE130" s="908"/>
      <c r="OOF130" s="908"/>
      <c r="OOG130" s="908"/>
      <c r="OOH130" s="908"/>
      <c r="OOI130" s="908"/>
      <c r="OOJ130" s="908"/>
      <c r="OOK130" s="908"/>
      <c r="OOL130" s="908"/>
      <c r="OOM130" s="908"/>
      <c r="OON130" s="908"/>
      <c r="OOO130" s="908"/>
      <c r="OOP130" s="908"/>
      <c r="OOQ130" s="908"/>
      <c r="OOR130" s="908"/>
      <c r="OOS130" s="908"/>
      <c r="OOT130" s="908"/>
      <c r="OOU130" s="908"/>
      <c r="OOV130" s="908"/>
      <c r="OOW130" s="908"/>
      <c r="OOX130" s="908"/>
      <c r="OOY130" s="908"/>
      <c r="OOZ130" s="908"/>
      <c r="OPA130" s="908"/>
      <c r="OPB130" s="908"/>
      <c r="OPC130" s="908"/>
      <c r="OPD130" s="908"/>
      <c r="OPE130" s="908"/>
      <c r="OPF130" s="908"/>
      <c r="OPG130" s="908"/>
      <c r="OPH130" s="908"/>
      <c r="OPI130" s="908"/>
      <c r="OPJ130" s="908"/>
      <c r="OPK130" s="908"/>
      <c r="OPL130" s="908"/>
      <c r="OPM130" s="908"/>
      <c r="OPN130" s="908"/>
      <c r="OPO130" s="908"/>
      <c r="OPP130" s="908"/>
      <c r="OPQ130" s="908"/>
      <c r="OPR130" s="908"/>
      <c r="OPS130" s="908"/>
      <c r="OPT130" s="908"/>
      <c r="OPU130" s="908"/>
      <c r="OPV130" s="908"/>
      <c r="OPW130" s="908"/>
      <c r="OPX130" s="908"/>
      <c r="OPY130" s="908"/>
      <c r="OPZ130" s="908"/>
      <c r="OQA130" s="908"/>
      <c r="OQB130" s="908"/>
      <c r="OQC130" s="908"/>
      <c r="OQD130" s="908"/>
      <c r="OQE130" s="908"/>
      <c r="OQF130" s="908"/>
      <c r="OQG130" s="908"/>
      <c r="OQH130" s="908"/>
      <c r="OQI130" s="908"/>
      <c r="OQJ130" s="908"/>
      <c r="OQK130" s="908"/>
      <c r="OQL130" s="908"/>
      <c r="OQM130" s="908"/>
      <c r="OQN130" s="908"/>
      <c r="OQO130" s="908"/>
      <c r="OQP130" s="908"/>
      <c r="OQQ130" s="908"/>
      <c r="OQR130" s="908"/>
      <c r="OQS130" s="908"/>
      <c r="OQT130" s="908"/>
      <c r="OQU130" s="908"/>
      <c r="OQV130" s="908"/>
      <c r="OQW130" s="908"/>
      <c r="OQX130" s="908"/>
      <c r="OQY130" s="908"/>
      <c r="OQZ130" s="908"/>
      <c r="ORA130" s="908"/>
      <c r="ORB130" s="908"/>
      <c r="ORC130" s="908"/>
      <c r="ORD130" s="908"/>
      <c r="ORE130" s="908"/>
      <c r="ORF130" s="908"/>
      <c r="ORG130" s="908"/>
      <c r="ORH130" s="908"/>
      <c r="ORI130" s="908"/>
      <c r="ORJ130" s="908"/>
      <c r="ORK130" s="908"/>
      <c r="ORL130" s="908"/>
      <c r="ORM130" s="908"/>
      <c r="ORN130" s="908"/>
      <c r="ORO130" s="908"/>
      <c r="ORP130" s="908"/>
      <c r="ORQ130" s="908"/>
      <c r="ORR130" s="908"/>
      <c r="ORS130" s="908"/>
      <c r="ORT130" s="908"/>
      <c r="ORU130" s="908"/>
      <c r="ORV130" s="908"/>
      <c r="ORW130" s="908"/>
      <c r="ORX130" s="908"/>
      <c r="ORY130" s="908"/>
      <c r="ORZ130" s="908"/>
      <c r="OSA130" s="908"/>
      <c r="OSB130" s="908"/>
      <c r="OSC130" s="908"/>
      <c r="OSD130" s="908"/>
      <c r="OSE130" s="908"/>
      <c r="OSF130" s="908"/>
      <c r="OSG130" s="908"/>
      <c r="OSH130" s="908"/>
      <c r="OSI130" s="908"/>
      <c r="OSJ130" s="908"/>
      <c r="OSK130" s="908"/>
      <c r="OSL130" s="908"/>
      <c r="OSM130" s="908"/>
      <c r="OSN130" s="908"/>
      <c r="OSO130" s="908"/>
      <c r="OSP130" s="908"/>
      <c r="OSQ130" s="908"/>
      <c r="OSR130" s="908"/>
      <c r="OSS130" s="908"/>
      <c r="OST130" s="908"/>
      <c r="OSU130" s="908"/>
      <c r="OSV130" s="908"/>
      <c r="OSW130" s="908"/>
      <c r="OSX130" s="908"/>
      <c r="OSY130" s="908"/>
      <c r="OSZ130" s="908"/>
      <c r="OTA130" s="908"/>
      <c r="OTB130" s="908"/>
      <c r="OTC130" s="908"/>
      <c r="OTD130" s="908"/>
      <c r="OTE130" s="908"/>
      <c r="OTF130" s="908"/>
      <c r="OTG130" s="908"/>
      <c r="OTH130" s="908"/>
      <c r="OTI130" s="908"/>
      <c r="OTJ130" s="908"/>
      <c r="OTK130" s="908"/>
      <c r="OTL130" s="908"/>
      <c r="OTM130" s="908"/>
      <c r="OTN130" s="908"/>
      <c r="OTO130" s="908"/>
      <c r="OTP130" s="908"/>
      <c r="OTQ130" s="908"/>
      <c r="OTR130" s="908"/>
      <c r="OTS130" s="908"/>
      <c r="OTT130" s="908"/>
      <c r="OTU130" s="908"/>
      <c r="OTV130" s="908"/>
      <c r="OTW130" s="908"/>
      <c r="OTX130" s="908"/>
      <c r="OTY130" s="908"/>
      <c r="OTZ130" s="908"/>
      <c r="OUA130" s="908"/>
      <c r="OUB130" s="908"/>
      <c r="OUC130" s="908"/>
      <c r="OUD130" s="908"/>
      <c r="OUE130" s="908"/>
      <c r="OUF130" s="908"/>
      <c r="OUG130" s="908"/>
      <c r="OUH130" s="908"/>
      <c r="OUI130" s="908"/>
      <c r="OUJ130" s="908"/>
      <c r="OUK130" s="908"/>
      <c r="OUL130" s="908"/>
      <c r="OUM130" s="908"/>
      <c r="OUN130" s="908"/>
      <c r="OUO130" s="908"/>
      <c r="OUP130" s="908"/>
      <c r="OUQ130" s="908"/>
      <c r="OUR130" s="908"/>
      <c r="OUS130" s="908"/>
      <c r="OUT130" s="908"/>
      <c r="OUU130" s="908"/>
      <c r="OUV130" s="908"/>
      <c r="OUW130" s="908"/>
      <c r="OUX130" s="908"/>
      <c r="OUY130" s="908"/>
      <c r="OUZ130" s="908"/>
      <c r="OVA130" s="908"/>
      <c r="OVB130" s="908"/>
      <c r="OVC130" s="908"/>
      <c r="OVD130" s="908"/>
      <c r="OVE130" s="908"/>
      <c r="OVF130" s="908"/>
      <c r="OVG130" s="908"/>
      <c r="OVH130" s="908"/>
      <c r="OVI130" s="908"/>
      <c r="OVJ130" s="908"/>
      <c r="OVK130" s="908"/>
      <c r="OVL130" s="908"/>
      <c r="OVM130" s="908"/>
      <c r="OVN130" s="908"/>
      <c r="OVO130" s="908"/>
      <c r="OVP130" s="908"/>
      <c r="OVQ130" s="908"/>
      <c r="OVR130" s="908"/>
      <c r="OVS130" s="908"/>
      <c r="OVT130" s="908"/>
      <c r="OVU130" s="908"/>
      <c r="OVV130" s="908"/>
      <c r="OVW130" s="908"/>
      <c r="OVX130" s="908"/>
      <c r="OVY130" s="908"/>
      <c r="OVZ130" s="908"/>
      <c r="OWA130" s="908"/>
      <c r="OWB130" s="908"/>
      <c r="OWC130" s="908"/>
      <c r="OWD130" s="908"/>
      <c r="OWE130" s="908"/>
      <c r="OWF130" s="908"/>
      <c r="OWG130" s="908"/>
      <c r="OWH130" s="908"/>
      <c r="OWI130" s="908"/>
      <c r="OWJ130" s="908"/>
      <c r="OWK130" s="908"/>
      <c r="OWL130" s="908"/>
      <c r="OWM130" s="908"/>
      <c r="OWN130" s="908"/>
      <c r="OWO130" s="908"/>
      <c r="OWP130" s="908"/>
      <c r="OWQ130" s="908"/>
      <c r="OWR130" s="908"/>
      <c r="OWS130" s="908"/>
      <c r="OWT130" s="908"/>
      <c r="OWU130" s="908"/>
      <c r="OWV130" s="908"/>
      <c r="OWW130" s="908"/>
      <c r="OWX130" s="908"/>
      <c r="OWY130" s="908"/>
      <c r="OWZ130" s="908"/>
      <c r="OXA130" s="908"/>
      <c r="OXB130" s="908"/>
      <c r="OXC130" s="908"/>
      <c r="OXD130" s="908"/>
      <c r="OXE130" s="908"/>
      <c r="OXF130" s="908"/>
      <c r="OXG130" s="908"/>
      <c r="OXH130" s="908"/>
      <c r="OXI130" s="908"/>
      <c r="OXJ130" s="908"/>
      <c r="OXK130" s="908"/>
      <c r="OXL130" s="908"/>
      <c r="OXM130" s="908"/>
      <c r="OXN130" s="908"/>
      <c r="OXO130" s="908"/>
      <c r="OXP130" s="908"/>
      <c r="OXQ130" s="908"/>
      <c r="OXR130" s="908"/>
      <c r="OXS130" s="908"/>
      <c r="OXT130" s="908"/>
      <c r="OXU130" s="908"/>
      <c r="OXV130" s="908"/>
      <c r="OXW130" s="908"/>
      <c r="OXX130" s="908"/>
      <c r="OXY130" s="908"/>
      <c r="OXZ130" s="908"/>
      <c r="OYA130" s="908"/>
      <c r="OYB130" s="908"/>
      <c r="OYC130" s="908"/>
      <c r="OYD130" s="908"/>
      <c r="OYE130" s="908"/>
      <c r="OYF130" s="908"/>
      <c r="OYG130" s="908"/>
      <c r="OYH130" s="908"/>
      <c r="OYI130" s="908"/>
      <c r="OYJ130" s="908"/>
      <c r="OYK130" s="908"/>
      <c r="OYL130" s="908"/>
      <c r="OYM130" s="908"/>
      <c r="OYN130" s="908"/>
      <c r="OYO130" s="908"/>
      <c r="OYP130" s="908"/>
      <c r="OYQ130" s="908"/>
      <c r="OYR130" s="908"/>
      <c r="OYS130" s="908"/>
      <c r="OYT130" s="908"/>
      <c r="OYU130" s="908"/>
      <c r="OYV130" s="908"/>
      <c r="OYW130" s="908"/>
      <c r="OYX130" s="908"/>
      <c r="OYY130" s="908"/>
      <c r="OYZ130" s="908"/>
      <c r="OZA130" s="908"/>
      <c r="OZB130" s="908"/>
      <c r="OZC130" s="908"/>
      <c r="OZD130" s="908"/>
      <c r="OZE130" s="908"/>
      <c r="OZF130" s="908"/>
      <c r="OZG130" s="908"/>
      <c r="OZH130" s="908"/>
      <c r="OZI130" s="908"/>
      <c r="OZJ130" s="908"/>
      <c r="OZK130" s="908"/>
      <c r="OZL130" s="908"/>
      <c r="OZM130" s="908"/>
      <c r="OZN130" s="908"/>
      <c r="OZO130" s="908"/>
      <c r="OZP130" s="908"/>
      <c r="OZQ130" s="908"/>
      <c r="OZR130" s="908"/>
      <c r="OZS130" s="908"/>
      <c r="OZT130" s="908"/>
      <c r="OZU130" s="908"/>
      <c r="OZV130" s="908"/>
      <c r="OZW130" s="908"/>
      <c r="OZX130" s="908"/>
      <c r="OZY130" s="908"/>
      <c r="OZZ130" s="908"/>
      <c r="PAA130" s="908"/>
      <c r="PAB130" s="908"/>
      <c r="PAC130" s="908"/>
      <c r="PAD130" s="908"/>
      <c r="PAE130" s="908"/>
      <c r="PAF130" s="908"/>
      <c r="PAG130" s="908"/>
      <c r="PAH130" s="908"/>
      <c r="PAI130" s="908"/>
      <c r="PAJ130" s="908"/>
      <c r="PAK130" s="908"/>
      <c r="PAL130" s="908"/>
      <c r="PAM130" s="908"/>
      <c r="PAN130" s="908"/>
      <c r="PAO130" s="908"/>
      <c r="PAP130" s="908"/>
      <c r="PAQ130" s="908"/>
      <c r="PAR130" s="908"/>
      <c r="PAS130" s="908"/>
      <c r="PAT130" s="908"/>
      <c r="PAU130" s="908"/>
      <c r="PAV130" s="908"/>
      <c r="PAW130" s="908"/>
      <c r="PAX130" s="908"/>
      <c r="PAY130" s="908"/>
      <c r="PAZ130" s="908"/>
      <c r="PBA130" s="908"/>
      <c r="PBB130" s="908"/>
      <c r="PBC130" s="908"/>
      <c r="PBD130" s="908"/>
      <c r="PBE130" s="908"/>
      <c r="PBF130" s="908"/>
      <c r="PBG130" s="908"/>
      <c r="PBH130" s="908"/>
      <c r="PBI130" s="908"/>
      <c r="PBJ130" s="908"/>
      <c r="PBK130" s="908"/>
      <c r="PBL130" s="908"/>
      <c r="PBM130" s="908"/>
      <c r="PBN130" s="908"/>
      <c r="PBO130" s="908"/>
      <c r="PBP130" s="908"/>
      <c r="PBQ130" s="908"/>
      <c r="PBR130" s="908"/>
      <c r="PBS130" s="908"/>
      <c r="PBT130" s="908"/>
      <c r="PBU130" s="908"/>
      <c r="PBV130" s="908"/>
      <c r="PBW130" s="908"/>
      <c r="PBX130" s="908"/>
      <c r="PBY130" s="908"/>
      <c r="PBZ130" s="908"/>
      <c r="PCA130" s="908"/>
      <c r="PCB130" s="908"/>
      <c r="PCC130" s="908"/>
      <c r="PCD130" s="908"/>
      <c r="PCE130" s="908"/>
      <c r="PCF130" s="908"/>
      <c r="PCG130" s="908"/>
      <c r="PCH130" s="908"/>
      <c r="PCI130" s="908"/>
      <c r="PCJ130" s="908"/>
      <c r="PCK130" s="908"/>
      <c r="PCL130" s="908"/>
      <c r="PCM130" s="908"/>
      <c r="PCN130" s="908"/>
      <c r="PCO130" s="908"/>
      <c r="PCP130" s="908"/>
      <c r="PCQ130" s="908"/>
      <c r="PCR130" s="908"/>
      <c r="PCS130" s="908"/>
      <c r="PCT130" s="908"/>
      <c r="PCU130" s="908"/>
      <c r="PCV130" s="908"/>
      <c r="PCW130" s="908"/>
      <c r="PCX130" s="908"/>
      <c r="PCY130" s="908"/>
      <c r="PCZ130" s="908"/>
      <c r="PDA130" s="908"/>
      <c r="PDB130" s="908"/>
      <c r="PDC130" s="908"/>
      <c r="PDD130" s="908"/>
      <c r="PDE130" s="908"/>
      <c r="PDF130" s="908"/>
      <c r="PDG130" s="908"/>
      <c r="PDH130" s="908"/>
      <c r="PDI130" s="908"/>
      <c r="PDJ130" s="908"/>
      <c r="PDK130" s="908"/>
      <c r="PDL130" s="908"/>
      <c r="PDM130" s="908"/>
      <c r="PDN130" s="908"/>
      <c r="PDO130" s="908"/>
      <c r="PDP130" s="908"/>
      <c r="PDQ130" s="908"/>
      <c r="PDR130" s="908"/>
      <c r="PDS130" s="908"/>
      <c r="PDT130" s="908"/>
      <c r="PDU130" s="908"/>
      <c r="PDV130" s="908"/>
      <c r="PDW130" s="908"/>
      <c r="PDX130" s="908"/>
      <c r="PDY130" s="908"/>
      <c r="PDZ130" s="908"/>
      <c r="PEA130" s="908"/>
      <c r="PEB130" s="908"/>
      <c r="PEC130" s="908"/>
      <c r="PED130" s="908"/>
      <c r="PEE130" s="908"/>
      <c r="PEF130" s="908"/>
      <c r="PEG130" s="908"/>
      <c r="PEH130" s="908"/>
      <c r="PEI130" s="908"/>
      <c r="PEJ130" s="908"/>
      <c r="PEK130" s="908"/>
      <c r="PEL130" s="908"/>
      <c r="PEM130" s="908"/>
      <c r="PEN130" s="908"/>
      <c r="PEO130" s="908"/>
      <c r="PEP130" s="908"/>
      <c r="PEQ130" s="908"/>
      <c r="PER130" s="908"/>
      <c r="PES130" s="908"/>
      <c r="PET130" s="908"/>
      <c r="PEU130" s="908"/>
      <c r="PEV130" s="908"/>
      <c r="PEW130" s="908"/>
      <c r="PEX130" s="908"/>
      <c r="PEY130" s="908"/>
      <c r="PEZ130" s="908"/>
      <c r="PFA130" s="908"/>
      <c r="PFB130" s="908"/>
      <c r="PFC130" s="908"/>
      <c r="PFD130" s="908"/>
      <c r="PFE130" s="908"/>
      <c r="PFF130" s="908"/>
      <c r="PFG130" s="908"/>
      <c r="PFH130" s="908"/>
      <c r="PFI130" s="908"/>
      <c r="PFJ130" s="908"/>
      <c r="PFK130" s="908"/>
      <c r="PFL130" s="908"/>
      <c r="PFM130" s="908"/>
      <c r="PFN130" s="908"/>
      <c r="PFO130" s="908"/>
      <c r="PFP130" s="908"/>
      <c r="PFQ130" s="908"/>
      <c r="PFR130" s="908"/>
      <c r="PFS130" s="908"/>
      <c r="PFT130" s="908"/>
      <c r="PFU130" s="908"/>
      <c r="PFV130" s="908"/>
      <c r="PFW130" s="908"/>
      <c r="PFX130" s="908"/>
      <c r="PFY130" s="908"/>
      <c r="PFZ130" s="908"/>
      <c r="PGA130" s="908"/>
      <c r="PGB130" s="908"/>
      <c r="PGC130" s="908"/>
      <c r="PGD130" s="908"/>
      <c r="PGE130" s="908"/>
      <c r="PGF130" s="908"/>
      <c r="PGG130" s="908"/>
      <c r="PGH130" s="908"/>
      <c r="PGI130" s="908"/>
      <c r="PGJ130" s="908"/>
      <c r="PGK130" s="908"/>
      <c r="PGL130" s="908"/>
      <c r="PGM130" s="908"/>
      <c r="PGN130" s="908"/>
      <c r="PGO130" s="908"/>
      <c r="PGP130" s="908"/>
      <c r="PGQ130" s="908"/>
      <c r="PGR130" s="908"/>
      <c r="PGS130" s="908"/>
      <c r="PGT130" s="908"/>
      <c r="PGU130" s="908"/>
      <c r="PGV130" s="908"/>
      <c r="PGW130" s="908"/>
      <c r="PGX130" s="908"/>
      <c r="PGY130" s="908"/>
      <c r="PGZ130" s="908"/>
      <c r="PHA130" s="908"/>
      <c r="PHB130" s="908"/>
      <c r="PHC130" s="908"/>
      <c r="PHD130" s="908"/>
      <c r="PHE130" s="908"/>
      <c r="PHF130" s="908"/>
      <c r="PHG130" s="908"/>
      <c r="PHH130" s="908"/>
      <c r="PHI130" s="908"/>
      <c r="PHJ130" s="908"/>
      <c r="PHK130" s="908"/>
      <c r="PHL130" s="908"/>
      <c r="PHM130" s="908"/>
      <c r="PHN130" s="908"/>
      <c r="PHO130" s="908"/>
      <c r="PHP130" s="908"/>
      <c r="PHQ130" s="908"/>
      <c r="PHR130" s="908"/>
      <c r="PHS130" s="908"/>
      <c r="PHT130" s="908"/>
      <c r="PHU130" s="908"/>
      <c r="PHV130" s="908"/>
      <c r="PHW130" s="908"/>
      <c r="PHX130" s="908"/>
      <c r="PHY130" s="908"/>
      <c r="PHZ130" s="908"/>
      <c r="PIA130" s="908"/>
      <c r="PIB130" s="908"/>
      <c r="PIC130" s="908"/>
      <c r="PID130" s="908"/>
      <c r="PIE130" s="908"/>
      <c r="PIF130" s="908"/>
      <c r="PIG130" s="908"/>
      <c r="PIH130" s="908"/>
      <c r="PII130" s="908"/>
      <c r="PIJ130" s="908"/>
      <c r="PIK130" s="908"/>
      <c r="PIL130" s="908"/>
      <c r="PIM130" s="908"/>
      <c r="PIN130" s="908"/>
      <c r="PIO130" s="908"/>
      <c r="PIP130" s="908"/>
      <c r="PIQ130" s="908"/>
      <c r="PIR130" s="908"/>
      <c r="PIS130" s="908"/>
      <c r="PIT130" s="908"/>
      <c r="PIU130" s="908"/>
      <c r="PIV130" s="908"/>
      <c r="PIW130" s="908"/>
      <c r="PIX130" s="908"/>
      <c r="PIY130" s="908"/>
      <c r="PIZ130" s="908"/>
      <c r="PJA130" s="908"/>
      <c r="PJB130" s="908"/>
      <c r="PJC130" s="908"/>
      <c r="PJD130" s="908"/>
      <c r="PJE130" s="908"/>
      <c r="PJF130" s="908"/>
      <c r="PJG130" s="908"/>
      <c r="PJH130" s="908"/>
      <c r="PJI130" s="908"/>
      <c r="PJJ130" s="908"/>
      <c r="PJK130" s="908"/>
      <c r="PJL130" s="908"/>
      <c r="PJM130" s="908"/>
      <c r="PJN130" s="908"/>
      <c r="PJO130" s="908"/>
      <c r="PJP130" s="908"/>
      <c r="PJQ130" s="908"/>
      <c r="PJR130" s="908"/>
      <c r="PJS130" s="908"/>
      <c r="PJT130" s="908"/>
      <c r="PJU130" s="908"/>
      <c r="PJV130" s="908"/>
      <c r="PJW130" s="908"/>
      <c r="PJX130" s="908"/>
      <c r="PJY130" s="908"/>
      <c r="PJZ130" s="908"/>
      <c r="PKA130" s="908"/>
      <c r="PKB130" s="908"/>
      <c r="PKC130" s="908"/>
      <c r="PKD130" s="908"/>
      <c r="PKE130" s="908"/>
      <c r="PKF130" s="908"/>
      <c r="PKG130" s="908"/>
      <c r="PKH130" s="908"/>
      <c r="PKI130" s="908"/>
      <c r="PKJ130" s="908"/>
      <c r="PKK130" s="908"/>
      <c r="PKL130" s="908"/>
      <c r="PKM130" s="908"/>
      <c r="PKN130" s="908"/>
      <c r="PKO130" s="908"/>
      <c r="PKP130" s="908"/>
      <c r="PKQ130" s="908"/>
      <c r="PKR130" s="908"/>
      <c r="PKS130" s="908"/>
      <c r="PKT130" s="908"/>
      <c r="PKU130" s="908"/>
      <c r="PKV130" s="908"/>
      <c r="PKW130" s="908"/>
      <c r="PKX130" s="908"/>
      <c r="PKY130" s="908"/>
      <c r="PKZ130" s="908"/>
      <c r="PLA130" s="908"/>
      <c r="PLB130" s="908"/>
      <c r="PLC130" s="908"/>
      <c r="PLD130" s="908"/>
      <c r="PLE130" s="908"/>
      <c r="PLF130" s="908"/>
      <c r="PLG130" s="908"/>
      <c r="PLH130" s="908"/>
      <c r="PLI130" s="908"/>
      <c r="PLJ130" s="908"/>
      <c r="PLK130" s="908"/>
      <c r="PLL130" s="908"/>
      <c r="PLM130" s="908"/>
      <c r="PLN130" s="908"/>
      <c r="PLO130" s="908"/>
      <c r="PLP130" s="908"/>
      <c r="PLQ130" s="908"/>
      <c r="PLR130" s="908"/>
      <c r="PLS130" s="908"/>
      <c r="PLT130" s="908"/>
      <c r="PLU130" s="908"/>
      <c r="PLV130" s="908"/>
      <c r="PLW130" s="908"/>
      <c r="PLX130" s="908"/>
      <c r="PLY130" s="908"/>
      <c r="PLZ130" s="908"/>
      <c r="PMA130" s="908"/>
      <c r="PMB130" s="908"/>
      <c r="PMC130" s="908"/>
      <c r="PMD130" s="908"/>
      <c r="PME130" s="908"/>
      <c r="PMF130" s="908"/>
      <c r="PMG130" s="908"/>
      <c r="PMH130" s="908"/>
      <c r="PMI130" s="908"/>
      <c r="PMJ130" s="908"/>
      <c r="PMK130" s="908"/>
      <c r="PML130" s="908"/>
      <c r="PMM130" s="908"/>
      <c r="PMN130" s="908"/>
      <c r="PMO130" s="908"/>
      <c r="PMP130" s="908"/>
      <c r="PMQ130" s="908"/>
      <c r="PMR130" s="908"/>
      <c r="PMS130" s="908"/>
      <c r="PMT130" s="908"/>
      <c r="PMU130" s="908"/>
      <c r="PMV130" s="908"/>
      <c r="PMW130" s="908"/>
      <c r="PMX130" s="908"/>
      <c r="PMY130" s="908"/>
      <c r="PMZ130" s="908"/>
      <c r="PNA130" s="908"/>
      <c r="PNB130" s="908"/>
      <c r="PNC130" s="908"/>
      <c r="PND130" s="908"/>
      <c r="PNE130" s="908"/>
      <c r="PNF130" s="908"/>
      <c r="PNG130" s="908"/>
      <c r="PNH130" s="908"/>
      <c r="PNI130" s="908"/>
      <c r="PNJ130" s="908"/>
      <c r="PNK130" s="908"/>
      <c r="PNL130" s="908"/>
      <c r="PNM130" s="908"/>
      <c r="PNN130" s="908"/>
      <c r="PNO130" s="908"/>
      <c r="PNP130" s="908"/>
      <c r="PNQ130" s="908"/>
      <c r="PNR130" s="908"/>
      <c r="PNS130" s="908"/>
      <c r="PNT130" s="908"/>
      <c r="PNU130" s="908"/>
      <c r="PNV130" s="908"/>
      <c r="PNW130" s="908"/>
      <c r="PNX130" s="908"/>
      <c r="PNY130" s="908"/>
      <c r="PNZ130" s="908"/>
      <c r="POA130" s="908"/>
      <c r="POB130" s="908"/>
      <c r="POC130" s="908"/>
      <c r="POD130" s="908"/>
      <c r="POE130" s="908"/>
      <c r="POF130" s="908"/>
      <c r="POG130" s="908"/>
      <c r="POH130" s="908"/>
      <c r="POI130" s="908"/>
      <c r="POJ130" s="908"/>
      <c r="POK130" s="908"/>
      <c r="POL130" s="908"/>
      <c r="POM130" s="908"/>
      <c r="PON130" s="908"/>
      <c r="POO130" s="908"/>
      <c r="POP130" s="908"/>
      <c r="POQ130" s="908"/>
      <c r="POR130" s="908"/>
      <c r="POS130" s="908"/>
      <c r="POT130" s="908"/>
      <c r="POU130" s="908"/>
      <c r="POV130" s="908"/>
      <c r="POW130" s="908"/>
      <c r="POX130" s="908"/>
      <c r="POY130" s="908"/>
      <c r="POZ130" s="908"/>
      <c r="PPA130" s="908"/>
      <c r="PPB130" s="908"/>
      <c r="PPC130" s="908"/>
      <c r="PPD130" s="908"/>
      <c r="PPE130" s="908"/>
      <c r="PPF130" s="908"/>
      <c r="PPG130" s="908"/>
      <c r="PPH130" s="908"/>
      <c r="PPI130" s="908"/>
      <c r="PPJ130" s="908"/>
      <c r="PPK130" s="908"/>
      <c r="PPL130" s="908"/>
      <c r="PPM130" s="908"/>
      <c r="PPN130" s="908"/>
      <c r="PPO130" s="908"/>
      <c r="PPP130" s="908"/>
      <c r="PPQ130" s="908"/>
      <c r="PPR130" s="908"/>
      <c r="PPS130" s="908"/>
      <c r="PPT130" s="908"/>
      <c r="PPU130" s="908"/>
      <c r="PPV130" s="908"/>
      <c r="PPW130" s="908"/>
      <c r="PPX130" s="908"/>
      <c r="PPY130" s="908"/>
      <c r="PPZ130" s="908"/>
      <c r="PQA130" s="908"/>
      <c r="PQB130" s="908"/>
      <c r="PQC130" s="908"/>
      <c r="PQD130" s="908"/>
      <c r="PQE130" s="908"/>
      <c r="PQF130" s="908"/>
      <c r="PQG130" s="908"/>
      <c r="PQH130" s="908"/>
      <c r="PQI130" s="908"/>
      <c r="PQJ130" s="908"/>
      <c r="PQK130" s="908"/>
      <c r="PQL130" s="908"/>
      <c r="PQM130" s="908"/>
      <c r="PQN130" s="908"/>
      <c r="PQO130" s="908"/>
      <c r="PQP130" s="908"/>
      <c r="PQQ130" s="908"/>
      <c r="PQR130" s="908"/>
      <c r="PQS130" s="908"/>
      <c r="PQT130" s="908"/>
      <c r="PQU130" s="908"/>
      <c r="PQV130" s="908"/>
      <c r="PQW130" s="908"/>
      <c r="PQX130" s="908"/>
      <c r="PQY130" s="908"/>
      <c r="PQZ130" s="908"/>
      <c r="PRA130" s="908"/>
      <c r="PRB130" s="908"/>
      <c r="PRC130" s="908"/>
      <c r="PRD130" s="908"/>
      <c r="PRE130" s="908"/>
      <c r="PRF130" s="908"/>
      <c r="PRG130" s="908"/>
      <c r="PRH130" s="908"/>
      <c r="PRI130" s="908"/>
      <c r="PRJ130" s="908"/>
      <c r="PRK130" s="908"/>
      <c r="PRL130" s="908"/>
      <c r="PRM130" s="908"/>
      <c r="PRN130" s="908"/>
      <c r="PRO130" s="908"/>
      <c r="PRP130" s="908"/>
      <c r="PRQ130" s="908"/>
      <c r="PRR130" s="908"/>
      <c r="PRS130" s="908"/>
      <c r="PRT130" s="908"/>
      <c r="PRU130" s="908"/>
      <c r="PRV130" s="908"/>
      <c r="PRW130" s="908"/>
      <c r="PRX130" s="908"/>
      <c r="PRY130" s="908"/>
      <c r="PRZ130" s="908"/>
      <c r="PSA130" s="908"/>
      <c r="PSB130" s="908"/>
      <c r="PSC130" s="908"/>
      <c r="PSD130" s="908"/>
      <c r="PSE130" s="908"/>
      <c r="PSF130" s="908"/>
      <c r="PSG130" s="908"/>
      <c r="PSH130" s="908"/>
      <c r="PSI130" s="908"/>
      <c r="PSJ130" s="908"/>
      <c r="PSK130" s="908"/>
      <c r="PSL130" s="908"/>
      <c r="PSM130" s="908"/>
      <c r="PSN130" s="908"/>
      <c r="PSO130" s="908"/>
      <c r="PSP130" s="908"/>
      <c r="PSQ130" s="908"/>
      <c r="PSR130" s="908"/>
      <c r="PSS130" s="908"/>
      <c r="PST130" s="908"/>
      <c r="PSU130" s="908"/>
      <c r="PSV130" s="908"/>
      <c r="PSW130" s="908"/>
      <c r="PSX130" s="908"/>
      <c r="PSY130" s="908"/>
      <c r="PSZ130" s="908"/>
      <c r="PTA130" s="908"/>
      <c r="PTB130" s="908"/>
      <c r="PTC130" s="908"/>
      <c r="PTD130" s="908"/>
      <c r="PTE130" s="908"/>
      <c r="PTF130" s="908"/>
      <c r="PTG130" s="908"/>
      <c r="PTH130" s="908"/>
      <c r="PTI130" s="908"/>
      <c r="PTJ130" s="908"/>
      <c r="PTK130" s="908"/>
      <c r="PTL130" s="908"/>
      <c r="PTM130" s="908"/>
      <c r="PTN130" s="908"/>
      <c r="PTO130" s="908"/>
      <c r="PTP130" s="908"/>
      <c r="PTQ130" s="908"/>
      <c r="PTR130" s="908"/>
      <c r="PTS130" s="908"/>
      <c r="PTT130" s="908"/>
      <c r="PTU130" s="908"/>
      <c r="PTV130" s="908"/>
      <c r="PTW130" s="908"/>
      <c r="PTX130" s="908"/>
      <c r="PTY130" s="908"/>
      <c r="PTZ130" s="908"/>
      <c r="PUA130" s="908"/>
      <c r="PUB130" s="908"/>
      <c r="PUC130" s="908"/>
      <c r="PUD130" s="908"/>
      <c r="PUE130" s="908"/>
      <c r="PUF130" s="908"/>
      <c r="PUG130" s="908"/>
      <c r="PUH130" s="908"/>
      <c r="PUI130" s="908"/>
      <c r="PUJ130" s="908"/>
      <c r="PUK130" s="908"/>
      <c r="PUL130" s="908"/>
      <c r="PUM130" s="908"/>
      <c r="PUN130" s="908"/>
      <c r="PUO130" s="908"/>
      <c r="PUP130" s="908"/>
      <c r="PUQ130" s="908"/>
      <c r="PUR130" s="908"/>
      <c r="PUS130" s="908"/>
      <c r="PUT130" s="908"/>
      <c r="PUU130" s="908"/>
      <c r="PUV130" s="908"/>
      <c r="PUW130" s="908"/>
      <c r="PUX130" s="908"/>
      <c r="PUY130" s="908"/>
      <c r="PUZ130" s="908"/>
      <c r="PVA130" s="908"/>
      <c r="PVB130" s="908"/>
      <c r="PVC130" s="908"/>
      <c r="PVD130" s="908"/>
      <c r="PVE130" s="908"/>
      <c r="PVF130" s="908"/>
      <c r="PVG130" s="908"/>
      <c r="PVH130" s="908"/>
      <c r="PVI130" s="908"/>
      <c r="PVJ130" s="908"/>
      <c r="PVK130" s="908"/>
      <c r="PVL130" s="908"/>
      <c r="PVM130" s="908"/>
      <c r="PVN130" s="908"/>
      <c r="PVO130" s="908"/>
      <c r="PVP130" s="908"/>
      <c r="PVQ130" s="908"/>
      <c r="PVR130" s="908"/>
      <c r="PVS130" s="908"/>
      <c r="PVT130" s="908"/>
      <c r="PVU130" s="908"/>
      <c r="PVV130" s="908"/>
      <c r="PVW130" s="908"/>
      <c r="PVX130" s="908"/>
      <c r="PVY130" s="908"/>
      <c r="PVZ130" s="908"/>
      <c r="PWA130" s="908"/>
      <c r="PWB130" s="908"/>
      <c r="PWC130" s="908"/>
      <c r="PWD130" s="908"/>
      <c r="PWE130" s="908"/>
      <c r="PWF130" s="908"/>
      <c r="PWG130" s="908"/>
      <c r="PWH130" s="908"/>
      <c r="PWI130" s="908"/>
      <c r="PWJ130" s="908"/>
      <c r="PWK130" s="908"/>
      <c r="PWL130" s="908"/>
      <c r="PWM130" s="908"/>
      <c r="PWN130" s="908"/>
      <c r="PWO130" s="908"/>
      <c r="PWP130" s="908"/>
      <c r="PWQ130" s="908"/>
      <c r="PWR130" s="908"/>
      <c r="PWS130" s="908"/>
      <c r="PWT130" s="908"/>
      <c r="PWU130" s="908"/>
      <c r="PWV130" s="908"/>
      <c r="PWW130" s="908"/>
      <c r="PWX130" s="908"/>
      <c r="PWY130" s="908"/>
      <c r="PWZ130" s="908"/>
      <c r="PXA130" s="908"/>
      <c r="PXB130" s="908"/>
      <c r="PXC130" s="908"/>
      <c r="PXD130" s="908"/>
      <c r="PXE130" s="908"/>
      <c r="PXF130" s="908"/>
      <c r="PXG130" s="908"/>
      <c r="PXH130" s="908"/>
      <c r="PXI130" s="908"/>
      <c r="PXJ130" s="908"/>
      <c r="PXK130" s="908"/>
      <c r="PXL130" s="908"/>
      <c r="PXM130" s="908"/>
      <c r="PXN130" s="908"/>
      <c r="PXO130" s="908"/>
      <c r="PXP130" s="908"/>
      <c r="PXQ130" s="908"/>
      <c r="PXR130" s="908"/>
      <c r="PXS130" s="908"/>
      <c r="PXT130" s="908"/>
      <c r="PXU130" s="908"/>
      <c r="PXV130" s="908"/>
      <c r="PXW130" s="908"/>
      <c r="PXX130" s="908"/>
      <c r="PXY130" s="908"/>
      <c r="PXZ130" s="908"/>
      <c r="PYA130" s="908"/>
      <c r="PYB130" s="908"/>
      <c r="PYC130" s="908"/>
      <c r="PYD130" s="908"/>
      <c r="PYE130" s="908"/>
      <c r="PYF130" s="908"/>
      <c r="PYG130" s="908"/>
      <c r="PYH130" s="908"/>
      <c r="PYI130" s="908"/>
      <c r="PYJ130" s="908"/>
      <c r="PYK130" s="908"/>
      <c r="PYL130" s="908"/>
      <c r="PYM130" s="908"/>
      <c r="PYN130" s="908"/>
      <c r="PYO130" s="908"/>
      <c r="PYP130" s="908"/>
      <c r="PYQ130" s="908"/>
      <c r="PYR130" s="908"/>
      <c r="PYS130" s="908"/>
      <c r="PYT130" s="908"/>
      <c r="PYU130" s="908"/>
      <c r="PYV130" s="908"/>
      <c r="PYW130" s="908"/>
      <c r="PYX130" s="908"/>
      <c r="PYY130" s="908"/>
      <c r="PYZ130" s="908"/>
      <c r="PZA130" s="908"/>
      <c r="PZB130" s="908"/>
      <c r="PZC130" s="908"/>
      <c r="PZD130" s="908"/>
      <c r="PZE130" s="908"/>
      <c r="PZF130" s="908"/>
      <c r="PZG130" s="908"/>
      <c r="PZH130" s="908"/>
      <c r="PZI130" s="908"/>
      <c r="PZJ130" s="908"/>
      <c r="PZK130" s="908"/>
      <c r="PZL130" s="908"/>
      <c r="PZM130" s="908"/>
      <c r="PZN130" s="908"/>
      <c r="PZO130" s="908"/>
      <c r="PZP130" s="908"/>
      <c r="PZQ130" s="908"/>
      <c r="PZR130" s="908"/>
      <c r="PZS130" s="908"/>
      <c r="PZT130" s="908"/>
      <c r="PZU130" s="908"/>
      <c r="PZV130" s="908"/>
      <c r="PZW130" s="908"/>
      <c r="PZX130" s="908"/>
      <c r="PZY130" s="908"/>
      <c r="PZZ130" s="908"/>
      <c r="QAA130" s="908"/>
      <c r="QAB130" s="908"/>
      <c r="QAC130" s="908"/>
      <c r="QAD130" s="908"/>
      <c r="QAE130" s="908"/>
      <c r="QAF130" s="908"/>
      <c r="QAG130" s="908"/>
      <c r="QAH130" s="908"/>
      <c r="QAI130" s="908"/>
      <c r="QAJ130" s="908"/>
      <c r="QAK130" s="908"/>
      <c r="QAL130" s="908"/>
      <c r="QAM130" s="908"/>
      <c r="QAN130" s="908"/>
      <c r="QAO130" s="908"/>
      <c r="QAP130" s="908"/>
      <c r="QAQ130" s="908"/>
      <c r="QAR130" s="908"/>
      <c r="QAS130" s="908"/>
      <c r="QAT130" s="908"/>
      <c r="QAU130" s="908"/>
      <c r="QAV130" s="908"/>
      <c r="QAW130" s="908"/>
      <c r="QAX130" s="908"/>
      <c r="QAY130" s="908"/>
      <c r="QAZ130" s="908"/>
      <c r="QBA130" s="908"/>
      <c r="QBB130" s="908"/>
      <c r="QBC130" s="908"/>
      <c r="QBD130" s="908"/>
      <c r="QBE130" s="908"/>
      <c r="QBF130" s="908"/>
      <c r="QBG130" s="908"/>
      <c r="QBH130" s="908"/>
      <c r="QBI130" s="908"/>
      <c r="QBJ130" s="908"/>
      <c r="QBK130" s="908"/>
      <c r="QBL130" s="908"/>
      <c r="QBM130" s="908"/>
      <c r="QBN130" s="908"/>
      <c r="QBO130" s="908"/>
      <c r="QBP130" s="908"/>
      <c r="QBQ130" s="908"/>
      <c r="QBR130" s="908"/>
      <c r="QBS130" s="908"/>
      <c r="QBT130" s="908"/>
      <c r="QBU130" s="908"/>
      <c r="QBV130" s="908"/>
      <c r="QBW130" s="908"/>
      <c r="QBX130" s="908"/>
      <c r="QBY130" s="908"/>
      <c r="QBZ130" s="908"/>
      <c r="QCA130" s="908"/>
      <c r="QCB130" s="908"/>
      <c r="QCC130" s="908"/>
      <c r="QCD130" s="908"/>
      <c r="QCE130" s="908"/>
      <c r="QCF130" s="908"/>
      <c r="QCG130" s="908"/>
      <c r="QCH130" s="908"/>
      <c r="QCI130" s="908"/>
      <c r="QCJ130" s="908"/>
      <c r="QCK130" s="908"/>
      <c r="QCL130" s="908"/>
      <c r="QCM130" s="908"/>
      <c r="QCN130" s="908"/>
      <c r="QCO130" s="908"/>
      <c r="QCP130" s="908"/>
      <c r="QCQ130" s="908"/>
      <c r="QCR130" s="908"/>
      <c r="QCS130" s="908"/>
      <c r="QCT130" s="908"/>
      <c r="QCU130" s="908"/>
      <c r="QCV130" s="908"/>
      <c r="QCW130" s="908"/>
      <c r="QCX130" s="908"/>
      <c r="QCY130" s="908"/>
      <c r="QCZ130" s="908"/>
      <c r="QDA130" s="908"/>
      <c r="QDB130" s="908"/>
      <c r="QDC130" s="908"/>
      <c r="QDD130" s="908"/>
      <c r="QDE130" s="908"/>
      <c r="QDF130" s="908"/>
      <c r="QDG130" s="908"/>
      <c r="QDH130" s="908"/>
      <c r="QDI130" s="908"/>
      <c r="QDJ130" s="908"/>
      <c r="QDK130" s="908"/>
      <c r="QDL130" s="908"/>
      <c r="QDM130" s="908"/>
      <c r="QDN130" s="908"/>
      <c r="QDO130" s="908"/>
      <c r="QDP130" s="908"/>
      <c r="QDQ130" s="908"/>
      <c r="QDR130" s="908"/>
      <c r="QDS130" s="908"/>
      <c r="QDT130" s="908"/>
      <c r="QDU130" s="908"/>
      <c r="QDV130" s="908"/>
      <c r="QDW130" s="908"/>
      <c r="QDX130" s="908"/>
      <c r="QDY130" s="908"/>
      <c r="QDZ130" s="908"/>
      <c r="QEA130" s="908"/>
      <c r="QEB130" s="908"/>
      <c r="QEC130" s="908"/>
      <c r="QED130" s="908"/>
      <c r="QEE130" s="908"/>
      <c r="QEF130" s="908"/>
      <c r="QEG130" s="908"/>
      <c r="QEH130" s="908"/>
      <c r="QEI130" s="908"/>
      <c r="QEJ130" s="908"/>
      <c r="QEK130" s="908"/>
      <c r="QEL130" s="908"/>
      <c r="QEM130" s="908"/>
      <c r="QEN130" s="908"/>
      <c r="QEO130" s="908"/>
      <c r="QEP130" s="908"/>
      <c r="QEQ130" s="908"/>
      <c r="QER130" s="908"/>
      <c r="QES130" s="908"/>
      <c r="QET130" s="908"/>
      <c r="QEU130" s="908"/>
      <c r="QEV130" s="908"/>
      <c r="QEW130" s="908"/>
      <c r="QEX130" s="908"/>
      <c r="QEY130" s="908"/>
      <c r="QEZ130" s="908"/>
      <c r="QFA130" s="908"/>
      <c r="QFB130" s="908"/>
      <c r="QFC130" s="908"/>
      <c r="QFD130" s="908"/>
      <c r="QFE130" s="908"/>
      <c r="QFF130" s="908"/>
      <c r="QFG130" s="908"/>
      <c r="QFH130" s="908"/>
      <c r="QFI130" s="908"/>
      <c r="QFJ130" s="908"/>
      <c r="QFK130" s="908"/>
      <c r="QFL130" s="908"/>
      <c r="QFM130" s="908"/>
      <c r="QFN130" s="908"/>
      <c r="QFO130" s="908"/>
      <c r="QFP130" s="908"/>
      <c r="QFQ130" s="908"/>
      <c r="QFR130" s="908"/>
      <c r="QFS130" s="908"/>
      <c r="QFT130" s="908"/>
      <c r="QFU130" s="908"/>
      <c r="QFV130" s="908"/>
      <c r="QFW130" s="908"/>
      <c r="QFX130" s="908"/>
      <c r="QFY130" s="908"/>
      <c r="QFZ130" s="908"/>
      <c r="QGA130" s="908"/>
      <c r="QGB130" s="908"/>
      <c r="QGC130" s="908"/>
      <c r="QGD130" s="908"/>
      <c r="QGE130" s="908"/>
      <c r="QGF130" s="908"/>
      <c r="QGG130" s="908"/>
      <c r="QGH130" s="908"/>
      <c r="QGI130" s="908"/>
      <c r="QGJ130" s="908"/>
      <c r="QGK130" s="908"/>
      <c r="QGL130" s="908"/>
      <c r="QGM130" s="908"/>
      <c r="QGN130" s="908"/>
      <c r="QGO130" s="908"/>
      <c r="QGP130" s="908"/>
      <c r="QGQ130" s="908"/>
      <c r="QGR130" s="908"/>
      <c r="QGS130" s="908"/>
      <c r="QGT130" s="908"/>
      <c r="QGU130" s="908"/>
      <c r="QGV130" s="908"/>
      <c r="QGW130" s="908"/>
      <c r="QGX130" s="908"/>
      <c r="QGY130" s="908"/>
      <c r="QGZ130" s="908"/>
      <c r="QHA130" s="908"/>
      <c r="QHB130" s="908"/>
      <c r="QHC130" s="908"/>
      <c r="QHD130" s="908"/>
      <c r="QHE130" s="908"/>
      <c r="QHF130" s="908"/>
      <c r="QHG130" s="908"/>
      <c r="QHH130" s="908"/>
      <c r="QHI130" s="908"/>
      <c r="QHJ130" s="908"/>
      <c r="QHK130" s="908"/>
      <c r="QHL130" s="908"/>
      <c r="QHM130" s="908"/>
      <c r="QHN130" s="908"/>
      <c r="QHO130" s="908"/>
      <c r="QHP130" s="908"/>
      <c r="QHQ130" s="908"/>
      <c r="QHR130" s="908"/>
      <c r="QHS130" s="908"/>
      <c r="QHT130" s="908"/>
      <c r="QHU130" s="908"/>
      <c r="QHV130" s="908"/>
      <c r="QHW130" s="908"/>
      <c r="QHX130" s="908"/>
      <c r="QHY130" s="908"/>
      <c r="QHZ130" s="908"/>
      <c r="QIA130" s="908"/>
      <c r="QIB130" s="908"/>
      <c r="QIC130" s="908"/>
      <c r="QID130" s="908"/>
      <c r="QIE130" s="908"/>
      <c r="QIF130" s="908"/>
      <c r="QIG130" s="908"/>
      <c r="QIH130" s="908"/>
      <c r="QII130" s="908"/>
      <c r="QIJ130" s="908"/>
      <c r="QIK130" s="908"/>
      <c r="QIL130" s="908"/>
      <c r="QIM130" s="908"/>
      <c r="QIN130" s="908"/>
      <c r="QIO130" s="908"/>
      <c r="QIP130" s="908"/>
      <c r="QIQ130" s="908"/>
      <c r="QIR130" s="908"/>
      <c r="QIS130" s="908"/>
      <c r="QIT130" s="908"/>
      <c r="QIU130" s="908"/>
      <c r="QIV130" s="908"/>
      <c r="QIW130" s="908"/>
      <c r="QIX130" s="908"/>
      <c r="QIY130" s="908"/>
      <c r="QIZ130" s="908"/>
      <c r="QJA130" s="908"/>
      <c r="QJB130" s="908"/>
      <c r="QJC130" s="908"/>
      <c r="QJD130" s="908"/>
      <c r="QJE130" s="908"/>
      <c r="QJF130" s="908"/>
      <c r="QJG130" s="908"/>
      <c r="QJH130" s="908"/>
      <c r="QJI130" s="908"/>
      <c r="QJJ130" s="908"/>
      <c r="QJK130" s="908"/>
      <c r="QJL130" s="908"/>
      <c r="QJM130" s="908"/>
      <c r="QJN130" s="908"/>
      <c r="QJO130" s="908"/>
      <c r="QJP130" s="908"/>
      <c r="QJQ130" s="908"/>
      <c r="QJR130" s="908"/>
      <c r="QJS130" s="908"/>
      <c r="QJT130" s="908"/>
      <c r="QJU130" s="908"/>
      <c r="QJV130" s="908"/>
      <c r="QJW130" s="908"/>
      <c r="QJX130" s="908"/>
      <c r="QJY130" s="908"/>
      <c r="QJZ130" s="908"/>
      <c r="QKA130" s="908"/>
      <c r="QKB130" s="908"/>
      <c r="QKC130" s="908"/>
      <c r="QKD130" s="908"/>
      <c r="QKE130" s="908"/>
      <c r="QKF130" s="908"/>
      <c r="QKG130" s="908"/>
      <c r="QKH130" s="908"/>
      <c r="QKI130" s="908"/>
      <c r="QKJ130" s="908"/>
      <c r="QKK130" s="908"/>
      <c r="QKL130" s="908"/>
      <c r="QKM130" s="908"/>
      <c r="QKN130" s="908"/>
      <c r="QKO130" s="908"/>
      <c r="QKP130" s="908"/>
      <c r="QKQ130" s="908"/>
      <c r="QKR130" s="908"/>
      <c r="QKS130" s="908"/>
      <c r="QKT130" s="908"/>
      <c r="QKU130" s="908"/>
      <c r="QKV130" s="908"/>
      <c r="QKW130" s="908"/>
      <c r="QKX130" s="908"/>
      <c r="QKY130" s="908"/>
      <c r="QKZ130" s="908"/>
      <c r="QLA130" s="908"/>
      <c r="QLB130" s="908"/>
      <c r="QLC130" s="908"/>
      <c r="QLD130" s="908"/>
      <c r="QLE130" s="908"/>
      <c r="QLF130" s="908"/>
      <c r="QLG130" s="908"/>
      <c r="QLH130" s="908"/>
      <c r="QLI130" s="908"/>
      <c r="QLJ130" s="908"/>
      <c r="QLK130" s="908"/>
      <c r="QLL130" s="908"/>
      <c r="QLM130" s="908"/>
      <c r="QLN130" s="908"/>
      <c r="QLO130" s="908"/>
      <c r="QLP130" s="908"/>
      <c r="QLQ130" s="908"/>
      <c r="QLR130" s="908"/>
      <c r="QLS130" s="908"/>
      <c r="QLT130" s="908"/>
      <c r="QLU130" s="908"/>
      <c r="QLV130" s="908"/>
      <c r="QLW130" s="908"/>
      <c r="QLX130" s="908"/>
      <c r="QLY130" s="908"/>
      <c r="QLZ130" s="908"/>
      <c r="QMA130" s="908"/>
      <c r="QMB130" s="908"/>
      <c r="QMC130" s="908"/>
      <c r="QMD130" s="908"/>
      <c r="QME130" s="908"/>
      <c r="QMF130" s="908"/>
      <c r="QMG130" s="908"/>
      <c r="QMH130" s="908"/>
      <c r="QMI130" s="908"/>
      <c r="QMJ130" s="908"/>
      <c r="QMK130" s="908"/>
      <c r="QML130" s="908"/>
      <c r="QMM130" s="908"/>
      <c r="QMN130" s="908"/>
      <c r="QMO130" s="908"/>
      <c r="QMP130" s="908"/>
      <c r="QMQ130" s="908"/>
      <c r="QMR130" s="908"/>
      <c r="QMS130" s="908"/>
      <c r="QMT130" s="908"/>
      <c r="QMU130" s="908"/>
      <c r="QMV130" s="908"/>
      <c r="QMW130" s="908"/>
      <c r="QMX130" s="908"/>
      <c r="QMY130" s="908"/>
      <c r="QMZ130" s="908"/>
      <c r="QNA130" s="908"/>
      <c r="QNB130" s="908"/>
      <c r="QNC130" s="908"/>
      <c r="QND130" s="908"/>
      <c r="QNE130" s="908"/>
      <c r="QNF130" s="908"/>
      <c r="QNG130" s="908"/>
      <c r="QNH130" s="908"/>
      <c r="QNI130" s="908"/>
      <c r="QNJ130" s="908"/>
      <c r="QNK130" s="908"/>
      <c r="QNL130" s="908"/>
      <c r="QNM130" s="908"/>
      <c r="QNN130" s="908"/>
      <c r="QNO130" s="908"/>
      <c r="QNP130" s="908"/>
      <c r="QNQ130" s="908"/>
      <c r="QNR130" s="908"/>
      <c r="QNS130" s="908"/>
      <c r="QNT130" s="908"/>
      <c r="QNU130" s="908"/>
      <c r="QNV130" s="908"/>
      <c r="QNW130" s="908"/>
      <c r="QNX130" s="908"/>
      <c r="QNY130" s="908"/>
      <c r="QNZ130" s="908"/>
      <c r="QOA130" s="908"/>
      <c r="QOB130" s="908"/>
      <c r="QOC130" s="908"/>
      <c r="QOD130" s="908"/>
      <c r="QOE130" s="908"/>
      <c r="QOF130" s="908"/>
      <c r="QOG130" s="908"/>
      <c r="QOH130" s="908"/>
      <c r="QOI130" s="908"/>
      <c r="QOJ130" s="908"/>
      <c r="QOK130" s="908"/>
      <c r="QOL130" s="908"/>
      <c r="QOM130" s="908"/>
      <c r="QON130" s="908"/>
      <c r="QOO130" s="908"/>
      <c r="QOP130" s="908"/>
      <c r="QOQ130" s="908"/>
      <c r="QOR130" s="908"/>
      <c r="QOS130" s="908"/>
      <c r="QOT130" s="908"/>
      <c r="QOU130" s="908"/>
      <c r="QOV130" s="908"/>
      <c r="QOW130" s="908"/>
      <c r="QOX130" s="908"/>
      <c r="QOY130" s="908"/>
      <c r="QOZ130" s="908"/>
      <c r="QPA130" s="908"/>
      <c r="QPB130" s="908"/>
      <c r="QPC130" s="908"/>
      <c r="QPD130" s="908"/>
      <c r="QPE130" s="908"/>
      <c r="QPF130" s="908"/>
      <c r="QPG130" s="908"/>
      <c r="QPH130" s="908"/>
      <c r="QPI130" s="908"/>
      <c r="QPJ130" s="908"/>
      <c r="QPK130" s="908"/>
      <c r="QPL130" s="908"/>
      <c r="QPM130" s="908"/>
      <c r="QPN130" s="908"/>
      <c r="QPO130" s="908"/>
      <c r="QPP130" s="908"/>
      <c r="QPQ130" s="908"/>
      <c r="QPR130" s="908"/>
      <c r="QPS130" s="908"/>
      <c r="QPT130" s="908"/>
      <c r="QPU130" s="908"/>
      <c r="QPV130" s="908"/>
      <c r="QPW130" s="908"/>
      <c r="QPX130" s="908"/>
      <c r="QPY130" s="908"/>
      <c r="QPZ130" s="908"/>
      <c r="QQA130" s="908"/>
      <c r="QQB130" s="908"/>
      <c r="QQC130" s="908"/>
      <c r="QQD130" s="908"/>
      <c r="QQE130" s="908"/>
      <c r="QQF130" s="908"/>
      <c r="QQG130" s="908"/>
      <c r="QQH130" s="908"/>
      <c r="QQI130" s="908"/>
      <c r="QQJ130" s="908"/>
      <c r="QQK130" s="908"/>
      <c r="QQL130" s="908"/>
      <c r="QQM130" s="908"/>
      <c r="QQN130" s="908"/>
      <c r="QQO130" s="908"/>
      <c r="QQP130" s="908"/>
      <c r="QQQ130" s="908"/>
      <c r="QQR130" s="908"/>
      <c r="QQS130" s="908"/>
      <c r="QQT130" s="908"/>
      <c r="QQU130" s="908"/>
      <c r="QQV130" s="908"/>
      <c r="QQW130" s="908"/>
      <c r="QQX130" s="908"/>
      <c r="QQY130" s="908"/>
      <c r="QQZ130" s="908"/>
      <c r="QRA130" s="908"/>
      <c r="QRB130" s="908"/>
      <c r="QRC130" s="908"/>
      <c r="QRD130" s="908"/>
      <c r="QRE130" s="908"/>
      <c r="QRF130" s="908"/>
      <c r="QRG130" s="908"/>
      <c r="QRH130" s="908"/>
      <c r="QRI130" s="908"/>
      <c r="QRJ130" s="908"/>
      <c r="QRK130" s="908"/>
      <c r="QRL130" s="908"/>
      <c r="QRM130" s="908"/>
      <c r="QRN130" s="908"/>
      <c r="QRO130" s="908"/>
      <c r="QRP130" s="908"/>
      <c r="QRQ130" s="908"/>
      <c r="QRR130" s="908"/>
      <c r="QRS130" s="908"/>
      <c r="QRT130" s="908"/>
      <c r="QRU130" s="908"/>
      <c r="QRV130" s="908"/>
      <c r="QRW130" s="908"/>
      <c r="QRX130" s="908"/>
      <c r="QRY130" s="908"/>
      <c r="QRZ130" s="908"/>
      <c r="QSA130" s="908"/>
      <c r="QSB130" s="908"/>
      <c r="QSC130" s="908"/>
      <c r="QSD130" s="908"/>
      <c r="QSE130" s="908"/>
      <c r="QSF130" s="908"/>
      <c r="QSG130" s="908"/>
      <c r="QSH130" s="908"/>
      <c r="QSI130" s="908"/>
      <c r="QSJ130" s="908"/>
      <c r="QSK130" s="908"/>
      <c r="QSL130" s="908"/>
      <c r="QSM130" s="908"/>
      <c r="QSN130" s="908"/>
      <c r="QSO130" s="908"/>
      <c r="QSP130" s="908"/>
      <c r="QSQ130" s="908"/>
      <c r="QSR130" s="908"/>
      <c r="QSS130" s="908"/>
      <c r="QST130" s="908"/>
      <c r="QSU130" s="908"/>
      <c r="QSV130" s="908"/>
      <c r="QSW130" s="908"/>
      <c r="QSX130" s="908"/>
      <c r="QSY130" s="908"/>
      <c r="QSZ130" s="908"/>
      <c r="QTA130" s="908"/>
      <c r="QTB130" s="908"/>
      <c r="QTC130" s="908"/>
      <c r="QTD130" s="908"/>
      <c r="QTE130" s="908"/>
      <c r="QTF130" s="908"/>
      <c r="QTG130" s="908"/>
      <c r="QTH130" s="908"/>
      <c r="QTI130" s="908"/>
      <c r="QTJ130" s="908"/>
      <c r="QTK130" s="908"/>
      <c r="QTL130" s="908"/>
      <c r="QTM130" s="908"/>
      <c r="QTN130" s="908"/>
      <c r="QTO130" s="908"/>
      <c r="QTP130" s="908"/>
      <c r="QTQ130" s="908"/>
      <c r="QTR130" s="908"/>
      <c r="QTS130" s="908"/>
      <c r="QTT130" s="908"/>
      <c r="QTU130" s="908"/>
      <c r="QTV130" s="908"/>
      <c r="QTW130" s="908"/>
      <c r="QTX130" s="908"/>
      <c r="QTY130" s="908"/>
      <c r="QTZ130" s="908"/>
      <c r="QUA130" s="908"/>
      <c r="QUB130" s="908"/>
      <c r="QUC130" s="908"/>
      <c r="QUD130" s="908"/>
      <c r="QUE130" s="908"/>
      <c r="QUF130" s="908"/>
      <c r="QUG130" s="908"/>
      <c r="QUH130" s="908"/>
      <c r="QUI130" s="908"/>
      <c r="QUJ130" s="908"/>
      <c r="QUK130" s="908"/>
      <c r="QUL130" s="908"/>
      <c r="QUM130" s="908"/>
      <c r="QUN130" s="908"/>
      <c r="QUO130" s="908"/>
      <c r="QUP130" s="908"/>
      <c r="QUQ130" s="908"/>
      <c r="QUR130" s="908"/>
      <c r="QUS130" s="908"/>
      <c r="QUT130" s="908"/>
      <c r="QUU130" s="908"/>
      <c r="QUV130" s="908"/>
      <c r="QUW130" s="908"/>
      <c r="QUX130" s="908"/>
      <c r="QUY130" s="908"/>
      <c r="QUZ130" s="908"/>
      <c r="QVA130" s="908"/>
      <c r="QVB130" s="908"/>
      <c r="QVC130" s="908"/>
      <c r="QVD130" s="908"/>
      <c r="QVE130" s="908"/>
      <c r="QVF130" s="908"/>
      <c r="QVG130" s="908"/>
      <c r="QVH130" s="908"/>
      <c r="QVI130" s="908"/>
      <c r="QVJ130" s="908"/>
      <c r="QVK130" s="908"/>
      <c r="QVL130" s="908"/>
      <c r="QVM130" s="908"/>
      <c r="QVN130" s="908"/>
      <c r="QVO130" s="908"/>
      <c r="QVP130" s="908"/>
      <c r="QVQ130" s="908"/>
      <c r="QVR130" s="908"/>
      <c r="QVS130" s="908"/>
      <c r="QVT130" s="908"/>
      <c r="QVU130" s="908"/>
      <c r="QVV130" s="908"/>
      <c r="QVW130" s="908"/>
      <c r="QVX130" s="908"/>
      <c r="QVY130" s="908"/>
      <c r="QVZ130" s="908"/>
      <c r="QWA130" s="908"/>
      <c r="QWB130" s="908"/>
      <c r="QWC130" s="908"/>
      <c r="QWD130" s="908"/>
      <c r="QWE130" s="908"/>
      <c r="QWF130" s="908"/>
      <c r="QWG130" s="908"/>
      <c r="QWH130" s="908"/>
      <c r="QWI130" s="908"/>
      <c r="QWJ130" s="908"/>
      <c r="QWK130" s="908"/>
      <c r="QWL130" s="908"/>
      <c r="QWM130" s="908"/>
      <c r="QWN130" s="908"/>
      <c r="QWO130" s="908"/>
      <c r="QWP130" s="908"/>
      <c r="QWQ130" s="908"/>
      <c r="QWR130" s="908"/>
      <c r="QWS130" s="908"/>
      <c r="QWT130" s="908"/>
      <c r="QWU130" s="908"/>
      <c r="QWV130" s="908"/>
      <c r="QWW130" s="908"/>
      <c r="QWX130" s="908"/>
      <c r="QWY130" s="908"/>
      <c r="QWZ130" s="908"/>
      <c r="QXA130" s="908"/>
      <c r="QXB130" s="908"/>
      <c r="QXC130" s="908"/>
      <c r="QXD130" s="908"/>
      <c r="QXE130" s="908"/>
      <c r="QXF130" s="908"/>
      <c r="QXG130" s="908"/>
      <c r="QXH130" s="908"/>
      <c r="QXI130" s="908"/>
      <c r="QXJ130" s="908"/>
      <c r="QXK130" s="908"/>
      <c r="QXL130" s="908"/>
      <c r="QXM130" s="908"/>
      <c r="QXN130" s="908"/>
      <c r="QXO130" s="908"/>
      <c r="QXP130" s="908"/>
      <c r="QXQ130" s="908"/>
      <c r="QXR130" s="908"/>
      <c r="QXS130" s="908"/>
      <c r="QXT130" s="908"/>
      <c r="QXU130" s="908"/>
      <c r="QXV130" s="908"/>
      <c r="QXW130" s="908"/>
      <c r="QXX130" s="908"/>
      <c r="QXY130" s="908"/>
      <c r="QXZ130" s="908"/>
      <c r="QYA130" s="908"/>
      <c r="QYB130" s="908"/>
      <c r="QYC130" s="908"/>
      <c r="QYD130" s="908"/>
      <c r="QYE130" s="908"/>
      <c r="QYF130" s="908"/>
      <c r="QYG130" s="908"/>
      <c r="QYH130" s="908"/>
      <c r="QYI130" s="908"/>
      <c r="QYJ130" s="908"/>
      <c r="QYK130" s="908"/>
      <c r="QYL130" s="908"/>
      <c r="QYM130" s="908"/>
      <c r="QYN130" s="908"/>
      <c r="QYO130" s="908"/>
      <c r="QYP130" s="908"/>
      <c r="QYQ130" s="908"/>
      <c r="QYR130" s="908"/>
      <c r="QYS130" s="908"/>
      <c r="QYT130" s="908"/>
      <c r="QYU130" s="908"/>
      <c r="QYV130" s="908"/>
      <c r="QYW130" s="908"/>
      <c r="QYX130" s="908"/>
      <c r="QYY130" s="908"/>
      <c r="QYZ130" s="908"/>
      <c r="QZA130" s="908"/>
      <c r="QZB130" s="908"/>
      <c r="QZC130" s="908"/>
      <c r="QZD130" s="908"/>
      <c r="QZE130" s="908"/>
      <c r="QZF130" s="908"/>
      <c r="QZG130" s="908"/>
      <c r="QZH130" s="908"/>
      <c r="QZI130" s="908"/>
      <c r="QZJ130" s="908"/>
      <c r="QZK130" s="908"/>
      <c r="QZL130" s="908"/>
      <c r="QZM130" s="908"/>
      <c r="QZN130" s="908"/>
      <c r="QZO130" s="908"/>
      <c r="QZP130" s="908"/>
      <c r="QZQ130" s="908"/>
      <c r="QZR130" s="908"/>
      <c r="QZS130" s="908"/>
      <c r="QZT130" s="908"/>
      <c r="QZU130" s="908"/>
      <c r="QZV130" s="908"/>
      <c r="QZW130" s="908"/>
      <c r="QZX130" s="908"/>
      <c r="QZY130" s="908"/>
      <c r="QZZ130" s="908"/>
      <c r="RAA130" s="908"/>
      <c r="RAB130" s="908"/>
      <c r="RAC130" s="908"/>
      <c r="RAD130" s="908"/>
      <c r="RAE130" s="908"/>
      <c r="RAF130" s="908"/>
      <c r="RAG130" s="908"/>
      <c r="RAH130" s="908"/>
      <c r="RAI130" s="908"/>
      <c r="RAJ130" s="908"/>
      <c r="RAK130" s="908"/>
      <c r="RAL130" s="908"/>
      <c r="RAM130" s="908"/>
      <c r="RAN130" s="908"/>
      <c r="RAO130" s="908"/>
      <c r="RAP130" s="908"/>
      <c r="RAQ130" s="908"/>
      <c r="RAR130" s="908"/>
      <c r="RAS130" s="908"/>
      <c r="RAT130" s="908"/>
      <c r="RAU130" s="908"/>
      <c r="RAV130" s="908"/>
      <c r="RAW130" s="908"/>
      <c r="RAX130" s="908"/>
      <c r="RAY130" s="908"/>
      <c r="RAZ130" s="908"/>
      <c r="RBA130" s="908"/>
      <c r="RBB130" s="908"/>
      <c r="RBC130" s="908"/>
      <c r="RBD130" s="908"/>
      <c r="RBE130" s="908"/>
      <c r="RBF130" s="908"/>
      <c r="RBG130" s="908"/>
      <c r="RBH130" s="908"/>
      <c r="RBI130" s="908"/>
      <c r="RBJ130" s="908"/>
      <c r="RBK130" s="908"/>
      <c r="RBL130" s="908"/>
      <c r="RBM130" s="908"/>
      <c r="RBN130" s="908"/>
      <c r="RBO130" s="908"/>
      <c r="RBP130" s="908"/>
      <c r="RBQ130" s="908"/>
      <c r="RBR130" s="908"/>
      <c r="RBS130" s="908"/>
      <c r="RBT130" s="908"/>
      <c r="RBU130" s="908"/>
      <c r="RBV130" s="908"/>
      <c r="RBW130" s="908"/>
      <c r="RBX130" s="908"/>
      <c r="RBY130" s="908"/>
      <c r="RBZ130" s="908"/>
      <c r="RCA130" s="908"/>
      <c r="RCB130" s="908"/>
      <c r="RCC130" s="908"/>
      <c r="RCD130" s="908"/>
      <c r="RCE130" s="908"/>
      <c r="RCF130" s="908"/>
      <c r="RCG130" s="908"/>
      <c r="RCH130" s="908"/>
      <c r="RCI130" s="908"/>
      <c r="RCJ130" s="908"/>
      <c r="RCK130" s="908"/>
      <c r="RCL130" s="908"/>
      <c r="RCM130" s="908"/>
      <c r="RCN130" s="908"/>
      <c r="RCO130" s="908"/>
      <c r="RCP130" s="908"/>
      <c r="RCQ130" s="908"/>
      <c r="RCR130" s="908"/>
      <c r="RCS130" s="908"/>
      <c r="RCT130" s="908"/>
      <c r="RCU130" s="908"/>
      <c r="RCV130" s="908"/>
      <c r="RCW130" s="908"/>
      <c r="RCX130" s="908"/>
      <c r="RCY130" s="908"/>
      <c r="RCZ130" s="908"/>
      <c r="RDA130" s="908"/>
      <c r="RDB130" s="908"/>
      <c r="RDC130" s="908"/>
      <c r="RDD130" s="908"/>
      <c r="RDE130" s="908"/>
      <c r="RDF130" s="908"/>
      <c r="RDG130" s="908"/>
      <c r="RDH130" s="908"/>
      <c r="RDI130" s="908"/>
      <c r="RDJ130" s="908"/>
      <c r="RDK130" s="908"/>
      <c r="RDL130" s="908"/>
      <c r="RDM130" s="908"/>
      <c r="RDN130" s="908"/>
      <c r="RDO130" s="908"/>
      <c r="RDP130" s="908"/>
      <c r="RDQ130" s="908"/>
      <c r="RDR130" s="908"/>
      <c r="RDS130" s="908"/>
      <c r="RDT130" s="908"/>
      <c r="RDU130" s="908"/>
      <c r="RDV130" s="908"/>
      <c r="RDW130" s="908"/>
      <c r="RDX130" s="908"/>
      <c r="RDY130" s="908"/>
      <c r="RDZ130" s="908"/>
      <c r="REA130" s="908"/>
      <c r="REB130" s="908"/>
      <c r="REC130" s="908"/>
      <c r="RED130" s="908"/>
      <c r="REE130" s="908"/>
      <c r="REF130" s="908"/>
      <c r="REG130" s="908"/>
      <c r="REH130" s="908"/>
      <c r="REI130" s="908"/>
      <c r="REJ130" s="908"/>
      <c r="REK130" s="908"/>
      <c r="REL130" s="908"/>
      <c r="REM130" s="908"/>
      <c r="REN130" s="908"/>
      <c r="REO130" s="908"/>
      <c r="REP130" s="908"/>
      <c r="REQ130" s="908"/>
      <c r="RER130" s="908"/>
      <c r="RES130" s="908"/>
      <c r="RET130" s="908"/>
      <c r="REU130" s="908"/>
      <c r="REV130" s="908"/>
      <c r="REW130" s="908"/>
      <c r="REX130" s="908"/>
      <c r="REY130" s="908"/>
      <c r="REZ130" s="908"/>
      <c r="RFA130" s="908"/>
      <c r="RFB130" s="908"/>
      <c r="RFC130" s="908"/>
      <c r="RFD130" s="908"/>
      <c r="RFE130" s="908"/>
      <c r="RFF130" s="908"/>
      <c r="RFG130" s="908"/>
      <c r="RFH130" s="908"/>
      <c r="RFI130" s="908"/>
      <c r="RFJ130" s="908"/>
      <c r="RFK130" s="908"/>
      <c r="RFL130" s="908"/>
      <c r="RFM130" s="908"/>
      <c r="RFN130" s="908"/>
      <c r="RFO130" s="908"/>
      <c r="RFP130" s="908"/>
      <c r="RFQ130" s="908"/>
      <c r="RFR130" s="908"/>
      <c r="RFS130" s="908"/>
      <c r="RFT130" s="908"/>
      <c r="RFU130" s="908"/>
      <c r="RFV130" s="908"/>
      <c r="RFW130" s="908"/>
      <c r="RFX130" s="908"/>
      <c r="RFY130" s="908"/>
      <c r="RFZ130" s="908"/>
      <c r="RGA130" s="908"/>
      <c r="RGB130" s="908"/>
      <c r="RGC130" s="908"/>
      <c r="RGD130" s="908"/>
      <c r="RGE130" s="908"/>
      <c r="RGF130" s="908"/>
      <c r="RGG130" s="908"/>
      <c r="RGH130" s="908"/>
      <c r="RGI130" s="908"/>
      <c r="RGJ130" s="908"/>
      <c r="RGK130" s="908"/>
      <c r="RGL130" s="908"/>
      <c r="RGM130" s="908"/>
      <c r="RGN130" s="908"/>
      <c r="RGO130" s="908"/>
      <c r="RGP130" s="908"/>
      <c r="RGQ130" s="908"/>
      <c r="RGR130" s="908"/>
      <c r="RGS130" s="908"/>
      <c r="RGT130" s="908"/>
      <c r="RGU130" s="908"/>
      <c r="RGV130" s="908"/>
      <c r="RGW130" s="908"/>
      <c r="RGX130" s="908"/>
      <c r="RGY130" s="908"/>
      <c r="RGZ130" s="908"/>
      <c r="RHA130" s="908"/>
      <c r="RHB130" s="908"/>
      <c r="RHC130" s="908"/>
      <c r="RHD130" s="908"/>
      <c r="RHE130" s="908"/>
      <c r="RHF130" s="908"/>
      <c r="RHG130" s="908"/>
      <c r="RHH130" s="908"/>
      <c r="RHI130" s="908"/>
      <c r="RHJ130" s="908"/>
      <c r="RHK130" s="908"/>
      <c r="RHL130" s="908"/>
      <c r="RHM130" s="908"/>
      <c r="RHN130" s="908"/>
      <c r="RHO130" s="908"/>
      <c r="RHP130" s="908"/>
      <c r="RHQ130" s="908"/>
      <c r="RHR130" s="908"/>
      <c r="RHS130" s="908"/>
      <c r="RHT130" s="908"/>
      <c r="RHU130" s="908"/>
      <c r="RHV130" s="908"/>
      <c r="RHW130" s="908"/>
      <c r="RHX130" s="908"/>
      <c r="RHY130" s="908"/>
      <c r="RHZ130" s="908"/>
      <c r="RIA130" s="908"/>
      <c r="RIB130" s="908"/>
      <c r="RIC130" s="908"/>
      <c r="RID130" s="908"/>
      <c r="RIE130" s="908"/>
      <c r="RIF130" s="908"/>
      <c r="RIG130" s="908"/>
      <c r="RIH130" s="908"/>
      <c r="RII130" s="908"/>
      <c r="RIJ130" s="908"/>
      <c r="RIK130" s="908"/>
      <c r="RIL130" s="908"/>
      <c r="RIM130" s="908"/>
      <c r="RIN130" s="908"/>
      <c r="RIO130" s="908"/>
      <c r="RIP130" s="908"/>
      <c r="RIQ130" s="908"/>
      <c r="RIR130" s="908"/>
      <c r="RIS130" s="908"/>
      <c r="RIT130" s="908"/>
      <c r="RIU130" s="908"/>
      <c r="RIV130" s="908"/>
      <c r="RIW130" s="908"/>
      <c r="RIX130" s="908"/>
      <c r="RIY130" s="908"/>
      <c r="RIZ130" s="908"/>
      <c r="RJA130" s="908"/>
      <c r="RJB130" s="908"/>
      <c r="RJC130" s="908"/>
      <c r="RJD130" s="908"/>
      <c r="RJE130" s="908"/>
      <c r="RJF130" s="908"/>
      <c r="RJG130" s="908"/>
      <c r="RJH130" s="908"/>
      <c r="RJI130" s="908"/>
      <c r="RJJ130" s="908"/>
      <c r="RJK130" s="908"/>
      <c r="RJL130" s="908"/>
      <c r="RJM130" s="908"/>
      <c r="RJN130" s="908"/>
      <c r="RJO130" s="908"/>
      <c r="RJP130" s="908"/>
      <c r="RJQ130" s="908"/>
      <c r="RJR130" s="908"/>
      <c r="RJS130" s="908"/>
      <c r="RJT130" s="908"/>
      <c r="RJU130" s="908"/>
      <c r="RJV130" s="908"/>
      <c r="RJW130" s="908"/>
      <c r="RJX130" s="908"/>
      <c r="RJY130" s="908"/>
      <c r="RJZ130" s="908"/>
      <c r="RKA130" s="908"/>
      <c r="RKB130" s="908"/>
      <c r="RKC130" s="908"/>
      <c r="RKD130" s="908"/>
      <c r="RKE130" s="908"/>
      <c r="RKF130" s="908"/>
      <c r="RKG130" s="908"/>
      <c r="RKH130" s="908"/>
      <c r="RKI130" s="908"/>
      <c r="RKJ130" s="908"/>
      <c r="RKK130" s="908"/>
      <c r="RKL130" s="908"/>
      <c r="RKM130" s="908"/>
      <c r="RKN130" s="908"/>
      <c r="RKO130" s="908"/>
      <c r="RKP130" s="908"/>
      <c r="RKQ130" s="908"/>
      <c r="RKR130" s="908"/>
      <c r="RKS130" s="908"/>
      <c r="RKT130" s="908"/>
      <c r="RKU130" s="908"/>
      <c r="RKV130" s="908"/>
      <c r="RKW130" s="908"/>
      <c r="RKX130" s="908"/>
      <c r="RKY130" s="908"/>
      <c r="RKZ130" s="908"/>
      <c r="RLA130" s="908"/>
      <c r="RLB130" s="908"/>
      <c r="RLC130" s="908"/>
      <c r="RLD130" s="908"/>
      <c r="RLE130" s="908"/>
      <c r="RLF130" s="908"/>
      <c r="RLG130" s="908"/>
      <c r="RLH130" s="908"/>
      <c r="RLI130" s="908"/>
      <c r="RLJ130" s="908"/>
      <c r="RLK130" s="908"/>
      <c r="RLL130" s="908"/>
      <c r="RLM130" s="908"/>
      <c r="RLN130" s="908"/>
      <c r="RLO130" s="908"/>
      <c r="RLP130" s="908"/>
      <c r="RLQ130" s="908"/>
      <c r="RLR130" s="908"/>
      <c r="RLS130" s="908"/>
      <c r="RLT130" s="908"/>
      <c r="RLU130" s="908"/>
      <c r="RLV130" s="908"/>
      <c r="RLW130" s="908"/>
      <c r="RLX130" s="908"/>
      <c r="RLY130" s="908"/>
      <c r="RLZ130" s="908"/>
      <c r="RMA130" s="908"/>
      <c r="RMB130" s="908"/>
      <c r="RMC130" s="908"/>
      <c r="RMD130" s="908"/>
      <c r="RME130" s="908"/>
      <c r="RMF130" s="908"/>
      <c r="RMG130" s="908"/>
      <c r="RMH130" s="908"/>
      <c r="RMI130" s="908"/>
      <c r="RMJ130" s="908"/>
      <c r="RMK130" s="908"/>
      <c r="RML130" s="908"/>
      <c r="RMM130" s="908"/>
      <c r="RMN130" s="908"/>
      <c r="RMO130" s="908"/>
      <c r="RMP130" s="908"/>
      <c r="RMQ130" s="908"/>
      <c r="RMR130" s="908"/>
      <c r="RMS130" s="908"/>
      <c r="RMT130" s="908"/>
      <c r="RMU130" s="908"/>
      <c r="RMV130" s="908"/>
      <c r="RMW130" s="908"/>
      <c r="RMX130" s="908"/>
      <c r="RMY130" s="908"/>
      <c r="RMZ130" s="908"/>
      <c r="RNA130" s="908"/>
      <c r="RNB130" s="908"/>
      <c r="RNC130" s="908"/>
      <c r="RND130" s="908"/>
      <c r="RNE130" s="908"/>
      <c r="RNF130" s="908"/>
      <c r="RNG130" s="908"/>
      <c r="RNH130" s="908"/>
      <c r="RNI130" s="908"/>
      <c r="RNJ130" s="908"/>
      <c r="RNK130" s="908"/>
      <c r="RNL130" s="908"/>
      <c r="RNM130" s="908"/>
      <c r="RNN130" s="908"/>
      <c r="RNO130" s="908"/>
      <c r="RNP130" s="908"/>
      <c r="RNQ130" s="908"/>
      <c r="RNR130" s="908"/>
      <c r="RNS130" s="908"/>
      <c r="RNT130" s="908"/>
      <c r="RNU130" s="908"/>
      <c r="RNV130" s="908"/>
      <c r="RNW130" s="908"/>
      <c r="RNX130" s="908"/>
      <c r="RNY130" s="908"/>
      <c r="RNZ130" s="908"/>
      <c r="ROA130" s="908"/>
      <c r="ROB130" s="908"/>
      <c r="ROC130" s="908"/>
      <c r="ROD130" s="908"/>
      <c r="ROE130" s="908"/>
      <c r="ROF130" s="908"/>
      <c r="ROG130" s="908"/>
      <c r="ROH130" s="908"/>
      <c r="ROI130" s="908"/>
      <c r="ROJ130" s="908"/>
      <c r="ROK130" s="908"/>
      <c r="ROL130" s="908"/>
      <c r="ROM130" s="908"/>
      <c r="RON130" s="908"/>
      <c r="ROO130" s="908"/>
      <c r="ROP130" s="908"/>
      <c r="ROQ130" s="908"/>
      <c r="ROR130" s="908"/>
      <c r="ROS130" s="908"/>
      <c r="ROT130" s="908"/>
      <c r="ROU130" s="908"/>
      <c r="ROV130" s="908"/>
      <c r="ROW130" s="908"/>
      <c r="ROX130" s="908"/>
      <c r="ROY130" s="908"/>
      <c r="ROZ130" s="908"/>
      <c r="RPA130" s="908"/>
      <c r="RPB130" s="908"/>
      <c r="RPC130" s="908"/>
      <c r="RPD130" s="908"/>
      <c r="RPE130" s="908"/>
      <c r="RPF130" s="908"/>
      <c r="RPG130" s="908"/>
      <c r="RPH130" s="908"/>
      <c r="RPI130" s="908"/>
      <c r="RPJ130" s="908"/>
      <c r="RPK130" s="908"/>
      <c r="RPL130" s="908"/>
      <c r="RPM130" s="908"/>
      <c r="RPN130" s="908"/>
      <c r="RPO130" s="908"/>
      <c r="RPP130" s="908"/>
      <c r="RPQ130" s="908"/>
      <c r="RPR130" s="908"/>
      <c r="RPS130" s="908"/>
      <c r="RPT130" s="908"/>
      <c r="RPU130" s="908"/>
      <c r="RPV130" s="908"/>
      <c r="RPW130" s="908"/>
      <c r="RPX130" s="908"/>
      <c r="RPY130" s="908"/>
      <c r="RPZ130" s="908"/>
      <c r="RQA130" s="908"/>
      <c r="RQB130" s="908"/>
      <c r="RQC130" s="908"/>
      <c r="RQD130" s="908"/>
      <c r="RQE130" s="908"/>
      <c r="RQF130" s="908"/>
      <c r="RQG130" s="908"/>
      <c r="RQH130" s="908"/>
      <c r="RQI130" s="908"/>
      <c r="RQJ130" s="908"/>
      <c r="RQK130" s="908"/>
      <c r="RQL130" s="908"/>
      <c r="RQM130" s="908"/>
      <c r="RQN130" s="908"/>
      <c r="RQO130" s="908"/>
      <c r="RQP130" s="908"/>
      <c r="RQQ130" s="908"/>
      <c r="RQR130" s="908"/>
      <c r="RQS130" s="908"/>
      <c r="RQT130" s="908"/>
      <c r="RQU130" s="908"/>
      <c r="RQV130" s="908"/>
      <c r="RQW130" s="908"/>
      <c r="RQX130" s="908"/>
      <c r="RQY130" s="908"/>
      <c r="RQZ130" s="908"/>
      <c r="RRA130" s="908"/>
      <c r="RRB130" s="908"/>
      <c r="RRC130" s="908"/>
      <c r="RRD130" s="908"/>
      <c r="RRE130" s="908"/>
      <c r="RRF130" s="908"/>
      <c r="RRG130" s="908"/>
      <c r="RRH130" s="908"/>
      <c r="RRI130" s="908"/>
      <c r="RRJ130" s="908"/>
      <c r="RRK130" s="908"/>
      <c r="RRL130" s="908"/>
      <c r="RRM130" s="908"/>
      <c r="RRN130" s="908"/>
      <c r="RRO130" s="908"/>
      <c r="RRP130" s="908"/>
      <c r="RRQ130" s="908"/>
      <c r="RRR130" s="908"/>
      <c r="RRS130" s="908"/>
      <c r="RRT130" s="908"/>
      <c r="RRU130" s="908"/>
      <c r="RRV130" s="908"/>
      <c r="RRW130" s="908"/>
      <c r="RRX130" s="908"/>
      <c r="RRY130" s="908"/>
      <c r="RRZ130" s="908"/>
      <c r="RSA130" s="908"/>
      <c r="RSB130" s="908"/>
      <c r="RSC130" s="908"/>
      <c r="RSD130" s="908"/>
      <c r="RSE130" s="908"/>
      <c r="RSF130" s="908"/>
      <c r="RSG130" s="908"/>
      <c r="RSH130" s="908"/>
      <c r="RSI130" s="908"/>
      <c r="RSJ130" s="908"/>
      <c r="RSK130" s="908"/>
      <c r="RSL130" s="908"/>
      <c r="RSM130" s="908"/>
      <c r="RSN130" s="908"/>
      <c r="RSO130" s="908"/>
      <c r="RSP130" s="908"/>
      <c r="RSQ130" s="908"/>
      <c r="RSR130" s="908"/>
      <c r="RSS130" s="908"/>
      <c r="RST130" s="908"/>
      <c r="RSU130" s="908"/>
      <c r="RSV130" s="908"/>
      <c r="RSW130" s="908"/>
      <c r="RSX130" s="908"/>
      <c r="RSY130" s="908"/>
      <c r="RSZ130" s="908"/>
      <c r="RTA130" s="908"/>
      <c r="RTB130" s="908"/>
      <c r="RTC130" s="908"/>
      <c r="RTD130" s="908"/>
      <c r="RTE130" s="908"/>
      <c r="RTF130" s="908"/>
      <c r="RTG130" s="908"/>
      <c r="RTH130" s="908"/>
      <c r="RTI130" s="908"/>
      <c r="RTJ130" s="908"/>
      <c r="RTK130" s="908"/>
      <c r="RTL130" s="908"/>
      <c r="RTM130" s="908"/>
      <c r="RTN130" s="908"/>
      <c r="RTO130" s="908"/>
      <c r="RTP130" s="908"/>
      <c r="RTQ130" s="908"/>
      <c r="RTR130" s="908"/>
      <c r="RTS130" s="908"/>
      <c r="RTT130" s="908"/>
      <c r="RTU130" s="908"/>
      <c r="RTV130" s="908"/>
      <c r="RTW130" s="908"/>
      <c r="RTX130" s="908"/>
      <c r="RTY130" s="908"/>
      <c r="RTZ130" s="908"/>
      <c r="RUA130" s="908"/>
      <c r="RUB130" s="908"/>
      <c r="RUC130" s="908"/>
      <c r="RUD130" s="908"/>
      <c r="RUE130" s="908"/>
      <c r="RUF130" s="908"/>
      <c r="RUG130" s="908"/>
      <c r="RUH130" s="908"/>
      <c r="RUI130" s="908"/>
      <c r="RUJ130" s="908"/>
      <c r="RUK130" s="908"/>
      <c r="RUL130" s="908"/>
      <c r="RUM130" s="908"/>
      <c r="RUN130" s="908"/>
      <c r="RUO130" s="908"/>
      <c r="RUP130" s="908"/>
      <c r="RUQ130" s="908"/>
      <c r="RUR130" s="908"/>
      <c r="RUS130" s="908"/>
      <c r="RUT130" s="908"/>
      <c r="RUU130" s="908"/>
      <c r="RUV130" s="908"/>
      <c r="RUW130" s="908"/>
      <c r="RUX130" s="908"/>
      <c r="RUY130" s="908"/>
      <c r="RUZ130" s="908"/>
      <c r="RVA130" s="908"/>
      <c r="RVB130" s="908"/>
      <c r="RVC130" s="908"/>
      <c r="RVD130" s="908"/>
      <c r="RVE130" s="908"/>
      <c r="RVF130" s="908"/>
      <c r="RVG130" s="908"/>
      <c r="RVH130" s="908"/>
      <c r="RVI130" s="908"/>
      <c r="RVJ130" s="908"/>
      <c r="RVK130" s="908"/>
      <c r="RVL130" s="908"/>
      <c r="RVM130" s="908"/>
      <c r="RVN130" s="908"/>
      <c r="RVO130" s="908"/>
      <c r="RVP130" s="908"/>
      <c r="RVQ130" s="908"/>
      <c r="RVR130" s="908"/>
      <c r="RVS130" s="908"/>
      <c r="RVT130" s="908"/>
      <c r="RVU130" s="908"/>
      <c r="RVV130" s="908"/>
      <c r="RVW130" s="908"/>
      <c r="RVX130" s="908"/>
      <c r="RVY130" s="908"/>
      <c r="RVZ130" s="908"/>
      <c r="RWA130" s="908"/>
      <c r="RWB130" s="908"/>
      <c r="RWC130" s="908"/>
      <c r="RWD130" s="908"/>
      <c r="RWE130" s="908"/>
      <c r="RWF130" s="908"/>
      <c r="RWG130" s="908"/>
      <c r="RWH130" s="908"/>
      <c r="RWI130" s="908"/>
      <c r="RWJ130" s="908"/>
      <c r="RWK130" s="908"/>
      <c r="RWL130" s="908"/>
      <c r="RWM130" s="908"/>
      <c r="RWN130" s="908"/>
      <c r="RWO130" s="908"/>
      <c r="RWP130" s="908"/>
      <c r="RWQ130" s="908"/>
      <c r="RWR130" s="908"/>
      <c r="RWS130" s="908"/>
      <c r="RWT130" s="908"/>
      <c r="RWU130" s="908"/>
      <c r="RWV130" s="908"/>
      <c r="RWW130" s="908"/>
      <c r="RWX130" s="908"/>
      <c r="RWY130" s="908"/>
      <c r="RWZ130" s="908"/>
      <c r="RXA130" s="908"/>
      <c r="RXB130" s="908"/>
      <c r="RXC130" s="908"/>
      <c r="RXD130" s="908"/>
      <c r="RXE130" s="908"/>
      <c r="RXF130" s="908"/>
      <c r="RXG130" s="908"/>
      <c r="RXH130" s="908"/>
      <c r="RXI130" s="908"/>
      <c r="RXJ130" s="908"/>
      <c r="RXK130" s="908"/>
      <c r="RXL130" s="908"/>
      <c r="RXM130" s="908"/>
      <c r="RXN130" s="908"/>
      <c r="RXO130" s="908"/>
      <c r="RXP130" s="908"/>
      <c r="RXQ130" s="908"/>
      <c r="RXR130" s="908"/>
      <c r="RXS130" s="908"/>
      <c r="RXT130" s="908"/>
      <c r="RXU130" s="908"/>
      <c r="RXV130" s="908"/>
      <c r="RXW130" s="908"/>
      <c r="RXX130" s="908"/>
      <c r="RXY130" s="908"/>
      <c r="RXZ130" s="908"/>
      <c r="RYA130" s="908"/>
      <c r="RYB130" s="908"/>
      <c r="RYC130" s="908"/>
      <c r="RYD130" s="908"/>
      <c r="RYE130" s="908"/>
      <c r="RYF130" s="908"/>
      <c r="RYG130" s="908"/>
      <c r="RYH130" s="908"/>
      <c r="RYI130" s="908"/>
      <c r="RYJ130" s="908"/>
      <c r="RYK130" s="908"/>
      <c r="RYL130" s="908"/>
      <c r="RYM130" s="908"/>
      <c r="RYN130" s="908"/>
      <c r="RYO130" s="908"/>
      <c r="RYP130" s="908"/>
      <c r="RYQ130" s="908"/>
      <c r="RYR130" s="908"/>
      <c r="RYS130" s="908"/>
      <c r="RYT130" s="908"/>
      <c r="RYU130" s="908"/>
      <c r="RYV130" s="908"/>
      <c r="RYW130" s="908"/>
      <c r="RYX130" s="908"/>
      <c r="RYY130" s="908"/>
      <c r="RYZ130" s="908"/>
      <c r="RZA130" s="908"/>
      <c r="RZB130" s="908"/>
      <c r="RZC130" s="908"/>
      <c r="RZD130" s="908"/>
      <c r="RZE130" s="908"/>
      <c r="RZF130" s="908"/>
      <c r="RZG130" s="908"/>
      <c r="RZH130" s="908"/>
      <c r="RZI130" s="908"/>
      <c r="RZJ130" s="908"/>
      <c r="RZK130" s="908"/>
      <c r="RZL130" s="908"/>
      <c r="RZM130" s="908"/>
      <c r="RZN130" s="908"/>
      <c r="RZO130" s="908"/>
      <c r="RZP130" s="908"/>
      <c r="RZQ130" s="908"/>
      <c r="RZR130" s="908"/>
      <c r="RZS130" s="908"/>
      <c r="RZT130" s="908"/>
      <c r="RZU130" s="908"/>
      <c r="RZV130" s="908"/>
      <c r="RZW130" s="908"/>
      <c r="RZX130" s="908"/>
      <c r="RZY130" s="908"/>
      <c r="RZZ130" s="908"/>
      <c r="SAA130" s="908"/>
      <c r="SAB130" s="908"/>
      <c r="SAC130" s="908"/>
      <c r="SAD130" s="908"/>
      <c r="SAE130" s="908"/>
      <c r="SAF130" s="908"/>
      <c r="SAG130" s="908"/>
      <c r="SAH130" s="908"/>
      <c r="SAI130" s="908"/>
      <c r="SAJ130" s="908"/>
      <c r="SAK130" s="908"/>
      <c r="SAL130" s="908"/>
      <c r="SAM130" s="908"/>
      <c r="SAN130" s="908"/>
      <c r="SAO130" s="908"/>
      <c r="SAP130" s="908"/>
      <c r="SAQ130" s="908"/>
      <c r="SAR130" s="908"/>
      <c r="SAS130" s="908"/>
      <c r="SAT130" s="908"/>
      <c r="SAU130" s="908"/>
      <c r="SAV130" s="908"/>
      <c r="SAW130" s="908"/>
      <c r="SAX130" s="908"/>
      <c r="SAY130" s="908"/>
      <c r="SAZ130" s="908"/>
      <c r="SBA130" s="908"/>
      <c r="SBB130" s="908"/>
      <c r="SBC130" s="908"/>
      <c r="SBD130" s="908"/>
      <c r="SBE130" s="908"/>
      <c r="SBF130" s="908"/>
      <c r="SBG130" s="908"/>
      <c r="SBH130" s="908"/>
      <c r="SBI130" s="908"/>
      <c r="SBJ130" s="908"/>
      <c r="SBK130" s="908"/>
      <c r="SBL130" s="908"/>
      <c r="SBM130" s="908"/>
      <c r="SBN130" s="908"/>
      <c r="SBO130" s="908"/>
      <c r="SBP130" s="908"/>
      <c r="SBQ130" s="908"/>
      <c r="SBR130" s="908"/>
      <c r="SBS130" s="908"/>
      <c r="SBT130" s="908"/>
      <c r="SBU130" s="908"/>
      <c r="SBV130" s="908"/>
      <c r="SBW130" s="908"/>
      <c r="SBX130" s="908"/>
      <c r="SBY130" s="908"/>
      <c r="SBZ130" s="908"/>
      <c r="SCA130" s="908"/>
      <c r="SCB130" s="908"/>
      <c r="SCC130" s="908"/>
      <c r="SCD130" s="908"/>
      <c r="SCE130" s="908"/>
      <c r="SCF130" s="908"/>
      <c r="SCG130" s="908"/>
      <c r="SCH130" s="908"/>
      <c r="SCI130" s="908"/>
      <c r="SCJ130" s="908"/>
      <c r="SCK130" s="908"/>
      <c r="SCL130" s="908"/>
      <c r="SCM130" s="908"/>
      <c r="SCN130" s="908"/>
      <c r="SCO130" s="908"/>
      <c r="SCP130" s="908"/>
      <c r="SCQ130" s="908"/>
      <c r="SCR130" s="908"/>
      <c r="SCS130" s="908"/>
      <c r="SCT130" s="908"/>
      <c r="SCU130" s="908"/>
      <c r="SCV130" s="908"/>
      <c r="SCW130" s="908"/>
      <c r="SCX130" s="908"/>
      <c r="SCY130" s="908"/>
      <c r="SCZ130" s="908"/>
      <c r="SDA130" s="908"/>
      <c r="SDB130" s="908"/>
      <c r="SDC130" s="908"/>
      <c r="SDD130" s="908"/>
      <c r="SDE130" s="908"/>
      <c r="SDF130" s="908"/>
      <c r="SDG130" s="908"/>
      <c r="SDH130" s="908"/>
      <c r="SDI130" s="908"/>
      <c r="SDJ130" s="908"/>
      <c r="SDK130" s="908"/>
      <c r="SDL130" s="908"/>
      <c r="SDM130" s="908"/>
      <c r="SDN130" s="908"/>
      <c r="SDO130" s="908"/>
      <c r="SDP130" s="908"/>
      <c r="SDQ130" s="908"/>
      <c r="SDR130" s="908"/>
      <c r="SDS130" s="908"/>
      <c r="SDT130" s="908"/>
      <c r="SDU130" s="908"/>
      <c r="SDV130" s="908"/>
      <c r="SDW130" s="908"/>
      <c r="SDX130" s="908"/>
      <c r="SDY130" s="908"/>
      <c r="SDZ130" s="908"/>
      <c r="SEA130" s="908"/>
      <c r="SEB130" s="908"/>
      <c r="SEC130" s="908"/>
      <c r="SED130" s="908"/>
      <c r="SEE130" s="908"/>
      <c r="SEF130" s="908"/>
      <c r="SEG130" s="908"/>
      <c r="SEH130" s="908"/>
      <c r="SEI130" s="908"/>
      <c r="SEJ130" s="908"/>
      <c r="SEK130" s="908"/>
      <c r="SEL130" s="908"/>
      <c r="SEM130" s="908"/>
      <c r="SEN130" s="908"/>
      <c r="SEO130" s="908"/>
      <c r="SEP130" s="908"/>
      <c r="SEQ130" s="908"/>
      <c r="SER130" s="908"/>
      <c r="SES130" s="908"/>
      <c r="SET130" s="908"/>
      <c r="SEU130" s="908"/>
      <c r="SEV130" s="908"/>
      <c r="SEW130" s="908"/>
      <c r="SEX130" s="908"/>
      <c r="SEY130" s="908"/>
      <c r="SEZ130" s="908"/>
      <c r="SFA130" s="908"/>
      <c r="SFB130" s="908"/>
      <c r="SFC130" s="908"/>
      <c r="SFD130" s="908"/>
      <c r="SFE130" s="908"/>
      <c r="SFF130" s="908"/>
      <c r="SFG130" s="908"/>
      <c r="SFH130" s="908"/>
      <c r="SFI130" s="908"/>
      <c r="SFJ130" s="908"/>
      <c r="SFK130" s="908"/>
      <c r="SFL130" s="908"/>
      <c r="SFM130" s="908"/>
      <c r="SFN130" s="908"/>
      <c r="SFO130" s="908"/>
      <c r="SFP130" s="908"/>
      <c r="SFQ130" s="908"/>
      <c r="SFR130" s="908"/>
      <c r="SFS130" s="908"/>
      <c r="SFT130" s="908"/>
      <c r="SFU130" s="908"/>
      <c r="SFV130" s="908"/>
      <c r="SFW130" s="908"/>
      <c r="SFX130" s="908"/>
      <c r="SFY130" s="908"/>
      <c r="SFZ130" s="908"/>
      <c r="SGA130" s="908"/>
      <c r="SGB130" s="908"/>
      <c r="SGC130" s="908"/>
      <c r="SGD130" s="908"/>
      <c r="SGE130" s="908"/>
      <c r="SGF130" s="908"/>
      <c r="SGG130" s="908"/>
      <c r="SGH130" s="908"/>
      <c r="SGI130" s="908"/>
      <c r="SGJ130" s="908"/>
      <c r="SGK130" s="908"/>
      <c r="SGL130" s="908"/>
      <c r="SGM130" s="908"/>
      <c r="SGN130" s="908"/>
      <c r="SGO130" s="908"/>
      <c r="SGP130" s="908"/>
      <c r="SGQ130" s="908"/>
      <c r="SGR130" s="908"/>
      <c r="SGS130" s="908"/>
      <c r="SGT130" s="908"/>
      <c r="SGU130" s="908"/>
      <c r="SGV130" s="908"/>
      <c r="SGW130" s="908"/>
      <c r="SGX130" s="908"/>
      <c r="SGY130" s="908"/>
      <c r="SGZ130" s="908"/>
      <c r="SHA130" s="908"/>
      <c r="SHB130" s="908"/>
      <c r="SHC130" s="908"/>
      <c r="SHD130" s="908"/>
      <c r="SHE130" s="908"/>
      <c r="SHF130" s="908"/>
      <c r="SHG130" s="908"/>
      <c r="SHH130" s="908"/>
      <c r="SHI130" s="908"/>
      <c r="SHJ130" s="908"/>
      <c r="SHK130" s="908"/>
      <c r="SHL130" s="908"/>
      <c r="SHM130" s="908"/>
      <c r="SHN130" s="908"/>
      <c r="SHO130" s="908"/>
      <c r="SHP130" s="908"/>
      <c r="SHQ130" s="908"/>
      <c r="SHR130" s="908"/>
      <c r="SHS130" s="908"/>
      <c r="SHT130" s="908"/>
      <c r="SHU130" s="908"/>
      <c r="SHV130" s="908"/>
      <c r="SHW130" s="908"/>
      <c r="SHX130" s="908"/>
      <c r="SHY130" s="908"/>
      <c r="SHZ130" s="908"/>
      <c r="SIA130" s="908"/>
      <c r="SIB130" s="908"/>
      <c r="SIC130" s="908"/>
      <c r="SID130" s="908"/>
      <c r="SIE130" s="908"/>
      <c r="SIF130" s="908"/>
      <c r="SIG130" s="908"/>
      <c r="SIH130" s="908"/>
      <c r="SII130" s="908"/>
      <c r="SIJ130" s="908"/>
      <c r="SIK130" s="908"/>
      <c r="SIL130" s="908"/>
      <c r="SIM130" s="908"/>
      <c r="SIN130" s="908"/>
      <c r="SIO130" s="908"/>
      <c r="SIP130" s="908"/>
      <c r="SIQ130" s="908"/>
      <c r="SIR130" s="908"/>
      <c r="SIS130" s="908"/>
      <c r="SIT130" s="908"/>
      <c r="SIU130" s="908"/>
      <c r="SIV130" s="908"/>
      <c r="SIW130" s="908"/>
      <c r="SIX130" s="908"/>
      <c r="SIY130" s="908"/>
      <c r="SIZ130" s="908"/>
      <c r="SJA130" s="908"/>
      <c r="SJB130" s="908"/>
      <c r="SJC130" s="908"/>
      <c r="SJD130" s="908"/>
      <c r="SJE130" s="908"/>
      <c r="SJF130" s="908"/>
      <c r="SJG130" s="908"/>
      <c r="SJH130" s="908"/>
      <c r="SJI130" s="908"/>
      <c r="SJJ130" s="908"/>
      <c r="SJK130" s="908"/>
      <c r="SJL130" s="908"/>
      <c r="SJM130" s="908"/>
      <c r="SJN130" s="908"/>
      <c r="SJO130" s="908"/>
      <c r="SJP130" s="908"/>
      <c r="SJQ130" s="908"/>
      <c r="SJR130" s="908"/>
      <c r="SJS130" s="908"/>
      <c r="SJT130" s="908"/>
      <c r="SJU130" s="908"/>
      <c r="SJV130" s="908"/>
      <c r="SJW130" s="908"/>
      <c r="SJX130" s="908"/>
      <c r="SJY130" s="908"/>
      <c r="SJZ130" s="908"/>
      <c r="SKA130" s="908"/>
      <c r="SKB130" s="908"/>
      <c r="SKC130" s="908"/>
      <c r="SKD130" s="908"/>
      <c r="SKE130" s="908"/>
      <c r="SKF130" s="908"/>
      <c r="SKG130" s="908"/>
      <c r="SKH130" s="908"/>
      <c r="SKI130" s="908"/>
      <c r="SKJ130" s="908"/>
      <c r="SKK130" s="908"/>
      <c r="SKL130" s="908"/>
      <c r="SKM130" s="908"/>
      <c r="SKN130" s="908"/>
      <c r="SKO130" s="908"/>
      <c r="SKP130" s="908"/>
      <c r="SKQ130" s="908"/>
      <c r="SKR130" s="908"/>
      <c r="SKS130" s="908"/>
      <c r="SKT130" s="908"/>
      <c r="SKU130" s="908"/>
      <c r="SKV130" s="908"/>
      <c r="SKW130" s="908"/>
      <c r="SKX130" s="908"/>
      <c r="SKY130" s="908"/>
      <c r="SKZ130" s="908"/>
      <c r="SLA130" s="908"/>
      <c r="SLB130" s="908"/>
      <c r="SLC130" s="908"/>
      <c r="SLD130" s="908"/>
      <c r="SLE130" s="908"/>
      <c r="SLF130" s="908"/>
      <c r="SLG130" s="908"/>
      <c r="SLH130" s="908"/>
      <c r="SLI130" s="908"/>
      <c r="SLJ130" s="908"/>
      <c r="SLK130" s="908"/>
      <c r="SLL130" s="908"/>
      <c r="SLM130" s="908"/>
      <c r="SLN130" s="908"/>
      <c r="SLO130" s="908"/>
      <c r="SLP130" s="908"/>
      <c r="SLQ130" s="908"/>
      <c r="SLR130" s="908"/>
      <c r="SLS130" s="908"/>
      <c r="SLT130" s="908"/>
      <c r="SLU130" s="908"/>
      <c r="SLV130" s="908"/>
      <c r="SLW130" s="908"/>
      <c r="SLX130" s="908"/>
      <c r="SLY130" s="908"/>
      <c r="SLZ130" s="908"/>
      <c r="SMA130" s="908"/>
      <c r="SMB130" s="908"/>
      <c r="SMC130" s="908"/>
      <c r="SMD130" s="908"/>
      <c r="SME130" s="908"/>
      <c r="SMF130" s="908"/>
      <c r="SMG130" s="908"/>
      <c r="SMH130" s="908"/>
      <c r="SMI130" s="908"/>
      <c r="SMJ130" s="908"/>
      <c r="SMK130" s="908"/>
      <c r="SML130" s="908"/>
      <c r="SMM130" s="908"/>
      <c r="SMN130" s="908"/>
      <c r="SMO130" s="908"/>
      <c r="SMP130" s="908"/>
      <c r="SMQ130" s="908"/>
      <c r="SMR130" s="908"/>
      <c r="SMS130" s="908"/>
      <c r="SMT130" s="908"/>
      <c r="SMU130" s="908"/>
      <c r="SMV130" s="908"/>
      <c r="SMW130" s="908"/>
      <c r="SMX130" s="908"/>
      <c r="SMY130" s="908"/>
      <c r="SMZ130" s="908"/>
      <c r="SNA130" s="908"/>
      <c r="SNB130" s="908"/>
      <c r="SNC130" s="908"/>
      <c r="SND130" s="908"/>
      <c r="SNE130" s="908"/>
      <c r="SNF130" s="908"/>
      <c r="SNG130" s="908"/>
      <c r="SNH130" s="908"/>
      <c r="SNI130" s="908"/>
      <c r="SNJ130" s="908"/>
      <c r="SNK130" s="908"/>
      <c r="SNL130" s="908"/>
      <c r="SNM130" s="908"/>
      <c r="SNN130" s="908"/>
      <c r="SNO130" s="908"/>
      <c r="SNP130" s="908"/>
      <c r="SNQ130" s="908"/>
      <c r="SNR130" s="908"/>
      <c r="SNS130" s="908"/>
      <c r="SNT130" s="908"/>
      <c r="SNU130" s="908"/>
      <c r="SNV130" s="908"/>
      <c r="SNW130" s="908"/>
      <c r="SNX130" s="908"/>
      <c r="SNY130" s="908"/>
      <c r="SNZ130" s="908"/>
      <c r="SOA130" s="908"/>
      <c r="SOB130" s="908"/>
      <c r="SOC130" s="908"/>
      <c r="SOD130" s="908"/>
      <c r="SOE130" s="908"/>
      <c r="SOF130" s="908"/>
      <c r="SOG130" s="908"/>
      <c r="SOH130" s="908"/>
      <c r="SOI130" s="908"/>
      <c r="SOJ130" s="908"/>
      <c r="SOK130" s="908"/>
      <c r="SOL130" s="908"/>
      <c r="SOM130" s="908"/>
      <c r="SON130" s="908"/>
      <c r="SOO130" s="908"/>
      <c r="SOP130" s="908"/>
      <c r="SOQ130" s="908"/>
      <c r="SOR130" s="908"/>
      <c r="SOS130" s="908"/>
      <c r="SOT130" s="908"/>
      <c r="SOU130" s="908"/>
      <c r="SOV130" s="908"/>
      <c r="SOW130" s="908"/>
      <c r="SOX130" s="908"/>
      <c r="SOY130" s="908"/>
      <c r="SOZ130" s="908"/>
      <c r="SPA130" s="908"/>
      <c r="SPB130" s="908"/>
      <c r="SPC130" s="908"/>
      <c r="SPD130" s="908"/>
      <c r="SPE130" s="908"/>
      <c r="SPF130" s="908"/>
      <c r="SPG130" s="908"/>
      <c r="SPH130" s="908"/>
      <c r="SPI130" s="908"/>
      <c r="SPJ130" s="908"/>
      <c r="SPK130" s="908"/>
      <c r="SPL130" s="908"/>
      <c r="SPM130" s="908"/>
      <c r="SPN130" s="908"/>
      <c r="SPO130" s="908"/>
      <c r="SPP130" s="908"/>
      <c r="SPQ130" s="908"/>
      <c r="SPR130" s="908"/>
      <c r="SPS130" s="908"/>
      <c r="SPT130" s="908"/>
      <c r="SPU130" s="908"/>
      <c r="SPV130" s="908"/>
      <c r="SPW130" s="908"/>
      <c r="SPX130" s="908"/>
      <c r="SPY130" s="908"/>
      <c r="SPZ130" s="908"/>
      <c r="SQA130" s="908"/>
      <c r="SQB130" s="908"/>
      <c r="SQC130" s="908"/>
      <c r="SQD130" s="908"/>
      <c r="SQE130" s="908"/>
      <c r="SQF130" s="908"/>
      <c r="SQG130" s="908"/>
      <c r="SQH130" s="908"/>
      <c r="SQI130" s="908"/>
      <c r="SQJ130" s="908"/>
      <c r="SQK130" s="908"/>
      <c r="SQL130" s="908"/>
      <c r="SQM130" s="908"/>
      <c r="SQN130" s="908"/>
      <c r="SQO130" s="908"/>
      <c r="SQP130" s="908"/>
      <c r="SQQ130" s="908"/>
      <c r="SQR130" s="908"/>
      <c r="SQS130" s="908"/>
      <c r="SQT130" s="908"/>
      <c r="SQU130" s="908"/>
      <c r="SQV130" s="908"/>
      <c r="SQW130" s="908"/>
      <c r="SQX130" s="908"/>
      <c r="SQY130" s="908"/>
      <c r="SQZ130" s="908"/>
      <c r="SRA130" s="908"/>
      <c r="SRB130" s="908"/>
      <c r="SRC130" s="908"/>
      <c r="SRD130" s="908"/>
      <c r="SRE130" s="908"/>
      <c r="SRF130" s="908"/>
      <c r="SRG130" s="908"/>
      <c r="SRH130" s="908"/>
      <c r="SRI130" s="908"/>
      <c r="SRJ130" s="908"/>
      <c r="SRK130" s="908"/>
      <c r="SRL130" s="908"/>
      <c r="SRM130" s="908"/>
      <c r="SRN130" s="908"/>
      <c r="SRO130" s="908"/>
      <c r="SRP130" s="908"/>
      <c r="SRQ130" s="908"/>
      <c r="SRR130" s="908"/>
      <c r="SRS130" s="908"/>
      <c r="SRT130" s="908"/>
      <c r="SRU130" s="908"/>
      <c r="SRV130" s="908"/>
      <c r="SRW130" s="908"/>
      <c r="SRX130" s="908"/>
      <c r="SRY130" s="908"/>
      <c r="SRZ130" s="908"/>
      <c r="SSA130" s="908"/>
      <c r="SSB130" s="908"/>
      <c r="SSC130" s="908"/>
      <c r="SSD130" s="908"/>
      <c r="SSE130" s="908"/>
      <c r="SSF130" s="908"/>
      <c r="SSG130" s="908"/>
      <c r="SSH130" s="908"/>
      <c r="SSI130" s="908"/>
      <c r="SSJ130" s="908"/>
      <c r="SSK130" s="908"/>
      <c r="SSL130" s="908"/>
      <c r="SSM130" s="908"/>
      <c r="SSN130" s="908"/>
      <c r="SSO130" s="908"/>
      <c r="SSP130" s="908"/>
      <c r="SSQ130" s="908"/>
      <c r="SSR130" s="908"/>
      <c r="SSS130" s="908"/>
      <c r="SST130" s="908"/>
      <c r="SSU130" s="908"/>
      <c r="SSV130" s="908"/>
      <c r="SSW130" s="908"/>
      <c r="SSX130" s="908"/>
      <c r="SSY130" s="908"/>
      <c r="SSZ130" s="908"/>
      <c r="STA130" s="908"/>
      <c r="STB130" s="908"/>
      <c r="STC130" s="908"/>
      <c r="STD130" s="908"/>
      <c r="STE130" s="908"/>
      <c r="STF130" s="908"/>
      <c r="STG130" s="908"/>
      <c r="STH130" s="908"/>
      <c r="STI130" s="908"/>
      <c r="STJ130" s="908"/>
      <c r="STK130" s="908"/>
      <c r="STL130" s="908"/>
      <c r="STM130" s="908"/>
      <c r="STN130" s="908"/>
      <c r="STO130" s="908"/>
      <c r="STP130" s="908"/>
      <c r="STQ130" s="908"/>
      <c r="STR130" s="908"/>
      <c r="STS130" s="908"/>
      <c r="STT130" s="908"/>
      <c r="STU130" s="908"/>
      <c r="STV130" s="908"/>
      <c r="STW130" s="908"/>
      <c r="STX130" s="908"/>
      <c r="STY130" s="908"/>
      <c r="STZ130" s="908"/>
      <c r="SUA130" s="908"/>
      <c r="SUB130" s="908"/>
      <c r="SUC130" s="908"/>
      <c r="SUD130" s="908"/>
      <c r="SUE130" s="908"/>
      <c r="SUF130" s="908"/>
      <c r="SUG130" s="908"/>
      <c r="SUH130" s="908"/>
      <c r="SUI130" s="908"/>
      <c r="SUJ130" s="908"/>
      <c r="SUK130" s="908"/>
      <c r="SUL130" s="908"/>
      <c r="SUM130" s="908"/>
      <c r="SUN130" s="908"/>
      <c r="SUO130" s="908"/>
      <c r="SUP130" s="908"/>
      <c r="SUQ130" s="908"/>
      <c r="SUR130" s="908"/>
      <c r="SUS130" s="908"/>
      <c r="SUT130" s="908"/>
      <c r="SUU130" s="908"/>
      <c r="SUV130" s="908"/>
      <c r="SUW130" s="908"/>
      <c r="SUX130" s="908"/>
      <c r="SUY130" s="908"/>
      <c r="SUZ130" s="908"/>
      <c r="SVA130" s="908"/>
      <c r="SVB130" s="908"/>
      <c r="SVC130" s="908"/>
      <c r="SVD130" s="908"/>
      <c r="SVE130" s="908"/>
      <c r="SVF130" s="908"/>
      <c r="SVG130" s="908"/>
      <c r="SVH130" s="908"/>
      <c r="SVI130" s="908"/>
      <c r="SVJ130" s="908"/>
      <c r="SVK130" s="908"/>
      <c r="SVL130" s="908"/>
      <c r="SVM130" s="908"/>
      <c r="SVN130" s="908"/>
      <c r="SVO130" s="908"/>
      <c r="SVP130" s="908"/>
      <c r="SVQ130" s="908"/>
      <c r="SVR130" s="908"/>
      <c r="SVS130" s="908"/>
      <c r="SVT130" s="908"/>
      <c r="SVU130" s="908"/>
      <c r="SVV130" s="908"/>
      <c r="SVW130" s="908"/>
      <c r="SVX130" s="908"/>
      <c r="SVY130" s="908"/>
      <c r="SVZ130" s="908"/>
      <c r="SWA130" s="908"/>
      <c r="SWB130" s="908"/>
      <c r="SWC130" s="908"/>
      <c r="SWD130" s="908"/>
      <c r="SWE130" s="908"/>
      <c r="SWF130" s="908"/>
      <c r="SWG130" s="908"/>
      <c r="SWH130" s="908"/>
      <c r="SWI130" s="908"/>
      <c r="SWJ130" s="908"/>
      <c r="SWK130" s="908"/>
      <c r="SWL130" s="908"/>
      <c r="SWM130" s="908"/>
      <c r="SWN130" s="908"/>
      <c r="SWO130" s="908"/>
      <c r="SWP130" s="908"/>
      <c r="SWQ130" s="908"/>
      <c r="SWR130" s="908"/>
      <c r="SWS130" s="908"/>
      <c r="SWT130" s="908"/>
      <c r="SWU130" s="908"/>
      <c r="SWV130" s="908"/>
      <c r="SWW130" s="908"/>
      <c r="SWX130" s="908"/>
      <c r="SWY130" s="908"/>
      <c r="SWZ130" s="908"/>
      <c r="SXA130" s="908"/>
      <c r="SXB130" s="908"/>
      <c r="SXC130" s="908"/>
      <c r="SXD130" s="908"/>
      <c r="SXE130" s="908"/>
      <c r="SXF130" s="908"/>
      <c r="SXG130" s="908"/>
      <c r="SXH130" s="908"/>
      <c r="SXI130" s="908"/>
      <c r="SXJ130" s="908"/>
      <c r="SXK130" s="908"/>
      <c r="SXL130" s="908"/>
      <c r="SXM130" s="908"/>
      <c r="SXN130" s="908"/>
      <c r="SXO130" s="908"/>
      <c r="SXP130" s="908"/>
      <c r="SXQ130" s="908"/>
      <c r="SXR130" s="908"/>
      <c r="SXS130" s="908"/>
      <c r="SXT130" s="908"/>
      <c r="SXU130" s="908"/>
      <c r="SXV130" s="908"/>
      <c r="SXW130" s="908"/>
      <c r="SXX130" s="908"/>
      <c r="SXY130" s="908"/>
      <c r="SXZ130" s="908"/>
      <c r="SYA130" s="908"/>
      <c r="SYB130" s="908"/>
      <c r="SYC130" s="908"/>
      <c r="SYD130" s="908"/>
      <c r="SYE130" s="908"/>
      <c r="SYF130" s="908"/>
      <c r="SYG130" s="908"/>
      <c r="SYH130" s="908"/>
      <c r="SYI130" s="908"/>
      <c r="SYJ130" s="908"/>
      <c r="SYK130" s="908"/>
      <c r="SYL130" s="908"/>
      <c r="SYM130" s="908"/>
      <c r="SYN130" s="908"/>
      <c r="SYO130" s="908"/>
      <c r="SYP130" s="908"/>
      <c r="SYQ130" s="908"/>
      <c r="SYR130" s="908"/>
      <c r="SYS130" s="908"/>
      <c r="SYT130" s="908"/>
      <c r="SYU130" s="908"/>
      <c r="SYV130" s="908"/>
      <c r="SYW130" s="908"/>
      <c r="SYX130" s="908"/>
      <c r="SYY130" s="908"/>
      <c r="SYZ130" s="908"/>
      <c r="SZA130" s="908"/>
      <c r="SZB130" s="908"/>
      <c r="SZC130" s="908"/>
      <c r="SZD130" s="908"/>
      <c r="SZE130" s="908"/>
      <c r="SZF130" s="908"/>
      <c r="SZG130" s="908"/>
      <c r="SZH130" s="908"/>
      <c r="SZI130" s="908"/>
      <c r="SZJ130" s="908"/>
      <c r="SZK130" s="908"/>
      <c r="SZL130" s="908"/>
      <c r="SZM130" s="908"/>
      <c r="SZN130" s="908"/>
      <c r="SZO130" s="908"/>
      <c r="SZP130" s="908"/>
      <c r="SZQ130" s="908"/>
      <c r="SZR130" s="908"/>
      <c r="SZS130" s="908"/>
      <c r="SZT130" s="908"/>
      <c r="SZU130" s="908"/>
      <c r="SZV130" s="908"/>
      <c r="SZW130" s="908"/>
      <c r="SZX130" s="908"/>
      <c r="SZY130" s="908"/>
      <c r="SZZ130" s="908"/>
      <c r="TAA130" s="908"/>
      <c r="TAB130" s="908"/>
      <c r="TAC130" s="908"/>
      <c r="TAD130" s="908"/>
      <c r="TAE130" s="908"/>
      <c r="TAF130" s="908"/>
      <c r="TAG130" s="908"/>
      <c r="TAH130" s="908"/>
      <c r="TAI130" s="908"/>
      <c r="TAJ130" s="908"/>
      <c r="TAK130" s="908"/>
      <c r="TAL130" s="908"/>
      <c r="TAM130" s="908"/>
      <c r="TAN130" s="908"/>
      <c r="TAO130" s="908"/>
      <c r="TAP130" s="908"/>
      <c r="TAQ130" s="908"/>
      <c r="TAR130" s="908"/>
      <c r="TAS130" s="908"/>
      <c r="TAT130" s="908"/>
      <c r="TAU130" s="908"/>
      <c r="TAV130" s="908"/>
      <c r="TAW130" s="908"/>
      <c r="TAX130" s="908"/>
      <c r="TAY130" s="908"/>
      <c r="TAZ130" s="908"/>
      <c r="TBA130" s="908"/>
      <c r="TBB130" s="908"/>
      <c r="TBC130" s="908"/>
      <c r="TBD130" s="908"/>
      <c r="TBE130" s="908"/>
      <c r="TBF130" s="908"/>
      <c r="TBG130" s="908"/>
      <c r="TBH130" s="908"/>
      <c r="TBI130" s="908"/>
      <c r="TBJ130" s="908"/>
      <c r="TBK130" s="908"/>
      <c r="TBL130" s="908"/>
      <c r="TBM130" s="908"/>
      <c r="TBN130" s="908"/>
      <c r="TBO130" s="908"/>
      <c r="TBP130" s="908"/>
      <c r="TBQ130" s="908"/>
      <c r="TBR130" s="908"/>
      <c r="TBS130" s="908"/>
      <c r="TBT130" s="908"/>
      <c r="TBU130" s="908"/>
      <c r="TBV130" s="908"/>
      <c r="TBW130" s="908"/>
      <c r="TBX130" s="908"/>
      <c r="TBY130" s="908"/>
      <c r="TBZ130" s="908"/>
      <c r="TCA130" s="908"/>
      <c r="TCB130" s="908"/>
      <c r="TCC130" s="908"/>
      <c r="TCD130" s="908"/>
      <c r="TCE130" s="908"/>
      <c r="TCF130" s="908"/>
      <c r="TCG130" s="908"/>
      <c r="TCH130" s="908"/>
      <c r="TCI130" s="908"/>
      <c r="TCJ130" s="908"/>
      <c r="TCK130" s="908"/>
      <c r="TCL130" s="908"/>
      <c r="TCM130" s="908"/>
      <c r="TCN130" s="908"/>
      <c r="TCO130" s="908"/>
      <c r="TCP130" s="908"/>
      <c r="TCQ130" s="908"/>
      <c r="TCR130" s="908"/>
      <c r="TCS130" s="908"/>
      <c r="TCT130" s="908"/>
      <c r="TCU130" s="908"/>
      <c r="TCV130" s="908"/>
      <c r="TCW130" s="908"/>
      <c r="TCX130" s="908"/>
      <c r="TCY130" s="908"/>
      <c r="TCZ130" s="908"/>
      <c r="TDA130" s="908"/>
      <c r="TDB130" s="908"/>
      <c r="TDC130" s="908"/>
      <c r="TDD130" s="908"/>
      <c r="TDE130" s="908"/>
      <c r="TDF130" s="908"/>
      <c r="TDG130" s="908"/>
      <c r="TDH130" s="908"/>
      <c r="TDI130" s="908"/>
      <c r="TDJ130" s="908"/>
      <c r="TDK130" s="908"/>
      <c r="TDL130" s="908"/>
      <c r="TDM130" s="908"/>
      <c r="TDN130" s="908"/>
      <c r="TDO130" s="908"/>
      <c r="TDP130" s="908"/>
      <c r="TDQ130" s="908"/>
      <c r="TDR130" s="908"/>
      <c r="TDS130" s="908"/>
      <c r="TDT130" s="908"/>
      <c r="TDU130" s="908"/>
      <c r="TDV130" s="908"/>
      <c r="TDW130" s="908"/>
      <c r="TDX130" s="908"/>
      <c r="TDY130" s="908"/>
      <c r="TDZ130" s="908"/>
      <c r="TEA130" s="908"/>
      <c r="TEB130" s="908"/>
      <c r="TEC130" s="908"/>
      <c r="TED130" s="908"/>
      <c r="TEE130" s="908"/>
      <c r="TEF130" s="908"/>
      <c r="TEG130" s="908"/>
      <c r="TEH130" s="908"/>
      <c r="TEI130" s="908"/>
      <c r="TEJ130" s="908"/>
      <c r="TEK130" s="908"/>
      <c r="TEL130" s="908"/>
      <c r="TEM130" s="908"/>
      <c r="TEN130" s="908"/>
      <c r="TEO130" s="908"/>
      <c r="TEP130" s="908"/>
      <c r="TEQ130" s="908"/>
      <c r="TER130" s="908"/>
      <c r="TES130" s="908"/>
      <c r="TET130" s="908"/>
      <c r="TEU130" s="908"/>
      <c r="TEV130" s="908"/>
      <c r="TEW130" s="908"/>
      <c r="TEX130" s="908"/>
      <c r="TEY130" s="908"/>
      <c r="TEZ130" s="908"/>
      <c r="TFA130" s="908"/>
      <c r="TFB130" s="908"/>
      <c r="TFC130" s="908"/>
      <c r="TFD130" s="908"/>
      <c r="TFE130" s="908"/>
      <c r="TFF130" s="908"/>
      <c r="TFG130" s="908"/>
      <c r="TFH130" s="908"/>
      <c r="TFI130" s="908"/>
      <c r="TFJ130" s="908"/>
      <c r="TFK130" s="908"/>
      <c r="TFL130" s="908"/>
      <c r="TFM130" s="908"/>
      <c r="TFN130" s="908"/>
      <c r="TFO130" s="908"/>
      <c r="TFP130" s="908"/>
      <c r="TFQ130" s="908"/>
      <c r="TFR130" s="908"/>
      <c r="TFS130" s="908"/>
      <c r="TFT130" s="908"/>
      <c r="TFU130" s="908"/>
      <c r="TFV130" s="908"/>
      <c r="TFW130" s="908"/>
      <c r="TFX130" s="908"/>
      <c r="TFY130" s="908"/>
      <c r="TFZ130" s="908"/>
      <c r="TGA130" s="908"/>
      <c r="TGB130" s="908"/>
      <c r="TGC130" s="908"/>
      <c r="TGD130" s="908"/>
      <c r="TGE130" s="908"/>
      <c r="TGF130" s="908"/>
      <c r="TGG130" s="908"/>
      <c r="TGH130" s="908"/>
      <c r="TGI130" s="908"/>
      <c r="TGJ130" s="908"/>
      <c r="TGK130" s="908"/>
      <c r="TGL130" s="908"/>
      <c r="TGM130" s="908"/>
      <c r="TGN130" s="908"/>
      <c r="TGO130" s="908"/>
      <c r="TGP130" s="908"/>
      <c r="TGQ130" s="908"/>
      <c r="TGR130" s="908"/>
      <c r="TGS130" s="908"/>
      <c r="TGT130" s="908"/>
      <c r="TGU130" s="908"/>
      <c r="TGV130" s="908"/>
      <c r="TGW130" s="908"/>
      <c r="TGX130" s="908"/>
      <c r="TGY130" s="908"/>
      <c r="TGZ130" s="908"/>
      <c r="THA130" s="908"/>
      <c r="THB130" s="908"/>
      <c r="THC130" s="908"/>
      <c r="THD130" s="908"/>
      <c r="THE130" s="908"/>
      <c r="THF130" s="908"/>
      <c r="THG130" s="908"/>
      <c r="THH130" s="908"/>
      <c r="THI130" s="908"/>
      <c r="THJ130" s="908"/>
      <c r="THK130" s="908"/>
      <c r="THL130" s="908"/>
      <c r="THM130" s="908"/>
      <c r="THN130" s="908"/>
      <c r="THO130" s="908"/>
      <c r="THP130" s="908"/>
      <c r="THQ130" s="908"/>
      <c r="THR130" s="908"/>
      <c r="THS130" s="908"/>
      <c r="THT130" s="908"/>
      <c r="THU130" s="908"/>
      <c r="THV130" s="908"/>
      <c r="THW130" s="908"/>
      <c r="THX130" s="908"/>
      <c r="THY130" s="908"/>
      <c r="THZ130" s="908"/>
      <c r="TIA130" s="908"/>
      <c r="TIB130" s="908"/>
      <c r="TIC130" s="908"/>
      <c r="TID130" s="908"/>
      <c r="TIE130" s="908"/>
      <c r="TIF130" s="908"/>
      <c r="TIG130" s="908"/>
      <c r="TIH130" s="908"/>
      <c r="TII130" s="908"/>
      <c r="TIJ130" s="908"/>
      <c r="TIK130" s="908"/>
      <c r="TIL130" s="908"/>
      <c r="TIM130" s="908"/>
      <c r="TIN130" s="908"/>
      <c r="TIO130" s="908"/>
      <c r="TIP130" s="908"/>
      <c r="TIQ130" s="908"/>
      <c r="TIR130" s="908"/>
      <c r="TIS130" s="908"/>
      <c r="TIT130" s="908"/>
      <c r="TIU130" s="908"/>
      <c r="TIV130" s="908"/>
      <c r="TIW130" s="908"/>
      <c r="TIX130" s="908"/>
      <c r="TIY130" s="908"/>
      <c r="TIZ130" s="908"/>
      <c r="TJA130" s="908"/>
      <c r="TJB130" s="908"/>
      <c r="TJC130" s="908"/>
      <c r="TJD130" s="908"/>
      <c r="TJE130" s="908"/>
      <c r="TJF130" s="908"/>
      <c r="TJG130" s="908"/>
      <c r="TJH130" s="908"/>
      <c r="TJI130" s="908"/>
      <c r="TJJ130" s="908"/>
      <c r="TJK130" s="908"/>
      <c r="TJL130" s="908"/>
      <c r="TJM130" s="908"/>
      <c r="TJN130" s="908"/>
      <c r="TJO130" s="908"/>
      <c r="TJP130" s="908"/>
      <c r="TJQ130" s="908"/>
      <c r="TJR130" s="908"/>
      <c r="TJS130" s="908"/>
      <c r="TJT130" s="908"/>
      <c r="TJU130" s="908"/>
      <c r="TJV130" s="908"/>
      <c r="TJW130" s="908"/>
      <c r="TJX130" s="908"/>
      <c r="TJY130" s="908"/>
      <c r="TJZ130" s="908"/>
      <c r="TKA130" s="908"/>
      <c r="TKB130" s="908"/>
      <c r="TKC130" s="908"/>
      <c r="TKD130" s="908"/>
      <c r="TKE130" s="908"/>
      <c r="TKF130" s="908"/>
      <c r="TKG130" s="908"/>
      <c r="TKH130" s="908"/>
      <c r="TKI130" s="908"/>
      <c r="TKJ130" s="908"/>
      <c r="TKK130" s="908"/>
      <c r="TKL130" s="908"/>
      <c r="TKM130" s="908"/>
      <c r="TKN130" s="908"/>
      <c r="TKO130" s="908"/>
      <c r="TKP130" s="908"/>
      <c r="TKQ130" s="908"/>
      <c r="TKR130" s="908"/>
      <c r="TKS130" s="908"/>
      <c r="TKT130" s="908"/>
      <c r="TKU130" s="908"/>
      <c r="TKV130" s="908"/>
      <c r="TKW130" s="908"/>
      <c r="TKX130" s="908"/>
      <c r="TKY130" s="908"/>
      <c r="TKZ130" s="908"/>
      <c r="TLA130" s="908"/>
      <c r="TLB130" s="908"/>
      <c r="TLC130" s="908"/>
      <c r="TLD130" s="908"/>
      <c r="TLE130" s="908"/>
      <c r="TLF130" s="908"/>
      <c r="TLG130" s="908"/>
      <c r="TLH130" s="908"/>
      <c r="TLI130" s="908"/>
      <c r="TLJ130" s="908"/>
      <c r="TLK130" s="908"/>
      <c r="TLL130" s="908"/>
      <c r="TLM130" s="908"/>
      <c r="TLN130" s="908"/>
      <c r="TLO130" s="908"/>
      <c r="TLP130" s="908"/>
      <c r="TLQ130" s="908"/>
      <c r="TLR130" s="908"/>
      <c r="TLS130" s="908"/>
      <c r="TLT130" s="908"/>
      <c r="TLU130" s="908"/>
      <c r="TLV130" s="908"/>
      <c r="TLW130" s="908"/>
      <c r="TLX130" s="908"/>
      <c r="TLY130" s="908"/>
      <c r="TLZ130" s="908"/>
      <c r="TMA130" s="908"/>
      <c r="TMB130" s="908"/>
      <c r="TMC130" s="908"/>
      <c r="TMD130" s="908"/>
      <c r="TME130" s="908"/>
      <c r="TMF130" s="908"/>
      <c r="TMG130" s="908"/>
      <c r="TMH130" s="908"/>
      <c r="TMI130" s="908"/>
      <c r="TMJ130" s="908"/>
      <c r="TMK130" s="908"/>
      <c r="TML130" s="908"/>
      <c r="TMM130" s="908"/>
      <c r="TMN130" s="908"/>
      <c r="TMO130" s="908"/>
      <c r="TMP130" s="908"/>
      <c r="TMQ130" s="908"/>
      <c r="TMR130" s="908"/>
      <c r="TMS130" s="908"/>
      <c r="TMT130" s="908"/>
      <c r="TMU130" s="908"/>
      <c r="TMV130" s="908"/>
      <c r="TMW130" s="908"/>
      <c r="TMX130" s="908"/>
      <c r="TMY130" s="908"/>
      <c r="TMZ130" s="908"/>
      <c r="TNA130" s="908"/>
      <c r="TNB130" s="908"/>
      <c r="TNC130" s="908"/>
      <c r="TND130" s="908"/>
      <c r="TNE130" s="908"/>
      <c r="TNF130" s="908"/>
      <c r="TNG130" s="908"/>
      <c r="TNH130" s="908"/>
      <c r="TNI130" s="908"/>
      <c r="TNJ130" s="908"/>
      <c r="TNK130" s="908"/>
      <c r="TNL130" s="908"/>
      <c r="TNM130" s="908"/>
      <c r="TNN130" s="908"/>
      <c r="TNO130" s="908"/>
      <c r="TNP130" s="908"/>
      <c r="TNQ130" s="908"/>
      <c r="TNR130" s="908"/>
      <c r="TNS130" s="908"/>
      <c r="TNT130" s="908"/>
      <c r="TNU130" s="908"/>
      <c r="TNV130" s="908"/>
      <c r="TNW130" s="908"/>
      <c r="TNX130" s="908"/>
      <c r="TNY130" s="908"/>
      <c r="TNZ130" s="908"/>
      <c r="TOA130" s="908"/>
      <c r="TOB130" s="908"/>
      <c r="TOC130" s="908"/>
      <c r="TOD130" s="908"/>
      <c r="TOE130" s="908"/>
      <c r="TOF130" s="908"/>
      <c r="TOG130" s="908"/>
      <c r="TOH130" s="908"/>
      <c r="TOI130" s="908"/>
      <c r="TOJ130" s="908"/>
      <c r="TOK130" s="908"/>
      <c r="TOL130" s="908"/>
      <c r="TOM130" s="908"/>
      <c r="TON130" s="908"/>
      <c r="TOO130" s="908"/>
      <c r="TOP130" s="908"/>
      <c r="TOQ130" s="908"/>
      <c r="TOR130" s="908"/>
      <c r="TOS130" s="908"/>
      <c r="TOT130" s="908"/>
      <c r="TOU130" s="908"/>
      <c r="TOV130" s="908"/>
      <c r="TOW130" s="908"/>
      <c r="TOX130" s="908"/>
      <c r="TOY130" s="908"/>
      <c r="TOZ130" s="908"/>
      <c r="TPA130" s="908"/>
      <c r="TPB130" s="908"/>
      <c r="TPC130" s="908"/>
      <c r="TPD130" s="908"/>
      <c r="TPE130" s="908"/>
      <c r="TPF130" s="908"/>
      <c r="TPG130" s="908"/>
      <c r="TPH130" s="908"/>
      <c r="TPI130" s="908"/>
      <c r="TPJ130" s="908"/>
      <c r="TPK130" s="908"/>
      <c r="TPL130" s="908"/>
      <c r="TPM130" s="908"/>
      <c r="TPN130" s="908"/>
      <c r="TPO130" s="908"/>
      <c r="TPP130" s="908"/>
      <c r="TPQ130" s="908"/>
      <c r="TPR130" s="908"/>
      <c r="TPS130" s="908"/>
      <c r="TPT130" s="908"/>
      <c r="TPU130" s="908"/>
      <c r="TPV130" s="908"/>
      <c r="TPW130" s="908"/>
      <c r="TPX130" s="908"/>
      <c r="TPY130" s="908"/>
      <c r="TPZ130" s="908"/>
      <c r="TQA130" s="908"/>
      <c r="TQB130" s="908"/>
      <c r="TQC130" s="908"/>
      <c r="TQD130" s="908"/>
      <c r="TQE130" s="908"/>
      <c r="TQF130" s="908"/>
      <c r="TQG130" s="908"/>
      <c r="TQH130" s="908"/>
      <c r="TQI130" s="908"/>
      <c r="TQJ130" s="908"/>
      <c r="TQK130" s="908"/>
      <c r="TQL130" s="908"/>
      <c r="TQM130" s="908"/>
      <c r="TQN130" s="908"/>
      <c r="TQO130" s="908"/>
      <c r="TQP130" s="908"/>
      <c r="TQQ130" s="908"/>
      <c r="TQR130" s="908"/>
      <c r="TQS130" s="908"/>
      <c r="TQT130" s="908"/>
      <c r="TQU130" s="908"/>
      <c r="TQV130" s="908"/>
      <c r="TQW130" s="908"/>
      <c r="TQX130" s="908"/>
      <c r="TQY130" s="908"/>
      <c r="TQZ130" s="908"/>
      <c r="TRA130" s="908"/>
      <c r="TRB130" s="908"/>
      <c r="TRC130" s="908"/>
      <c r="TRD130" s="908"/>
      <c r="TRE130" s="908"/>
      <c r="TRF130" s="908"/>
      <c r="TRG130" s="908"/>
      <c r="TRH130" s="908"/>
      <c r="TRI130" s="908"/>
      <c r="TRJ130" s="908"/>
      <c r="TRK130" s="908"/>
      <c r="TRL130" s="908"/>
      <c r="TRM130" s="908"/>
      <c r="TRN130" s="908"/>
      <c r="TRO130" s="908"/>
      <c r="TRP130" s="908"/>
      <c r="TRQ130" s="908"/>
      <c r="TRR130" s="908"/>
      <c r="TRS130" s="908"/>
      <c r="TRT130" s="908"/>
      <c r="TRU130" s="908"/>
      <c r="TRV130" s="908"/>
      <c r="TRW130" s="908"/>
      <c r="TRX130" s="908"/>
      <c r="TRY130" s="908"/>
      <c r="TRZ130" s="908"/>
      <c r="TSA130" s="908"/>
      <c r="TSB130" s="908"/>
      <c r="TSC130" s="908"/>
      <c r="TSD130" s="908"/>
      <c r="TSE130" s="908"/>
      <c r="TSF130" s="908"/>
      <c r="TSG130" s="908"/>
      <c r="TSH130" s="908"/>
      <c r="TSI130" s="908"/>
      <c r="TSJ130" s="908"/>
      <c r="TSK130" s="908"/>
      <c r="TSL130" s="908"/>
      <c r="TSM130" s="908"/>
      <c r="TSN130" s="908"/>
      <c r="TSO130" s="908"/>
      <c r="TSP130" s="908"/>
      <c r="TSQ130" s="908"/>
      <c r="TSR130" s="908"/>
      <c r="TSS130" s="908"/>
      <c r="TST130" s="908"/>
      <c r="TSU130" s="908"/>
      <c r="TSV130" s="908"/>
      <c r="TSW130" s="908"/>
      <c r="TSX130" s="908"/>
      <c r="TSY130" s="908"/>
      <c r="TSZ130" s="908"/>
      <c r="TTA130" s="908"/>
      <c r="TTB130" s="908"/>
      <c r="TTC130" s="908"/>
      <c r="TTD130" s="908"/>
      <c r="TTE130" s="908"/>
      <c r="TTF130" s="908"/>
      <c r="TTG130" s="908"/>
      <c r="TTH130" s="908"/>
      <c r="TTI130" s="908"/>
      <c r="TTJ130" s="908"/>
      <c r="TTK130" s="908"/>
      <c r="TTL130" s="908"/>
      <c r="TTM130" s="908"/>
      <c r="TTN130" s="908"/>
      <c r="TTO130" s="908"/>
      <c r="TTP130" s="908"/>
      <c r="TTQ130" s="908"/>
      <c r="TTR130" s="908"/>
      <c r="TTS130" s="908"/>
      <c r="TTT130" s="908"/>
      <c r="TTU130" s="908"/>
      <c r="TTV130" s="908"/>
      <c r="TTW130" s="908"/>
      <c r="TTX130" s="908"/>
      <c r="TTY130" s="908"/>
      <c r="TTZ130" s="908"/>
      <c r="TUA130" s="908"/>
      <c r="TUB130" s="908"/>
      <c r="TUC130" s="908"/>
      <c r="TUD130" s="908"/>
      <c r="TUE130" s="908"/>
      <c r="TUF130" s="908"/>
      <c r="TUG130" s="908"/>
      <c r="TUH130" s="908"/>
      <c r="TUI130" s="908"/>
      <c r="TUJ130" s="908"/>
      <c r="TUK130" s="908"/>
      <c r="TUL130" s="908"/>
      <c r="TUM130" s="908"/>
      <c r="TUN130" s="908"/>
      <c r="TUO130" s="908"/>
      <c r="TUP130" s="908"/>
      <c r="TUQ130" s="908"/>
      <c r="TUR130" s="908"/>
      <c r="TUS130" s="908"/>
      <c r="TUT130" s="908"/>
      <c r="TUU130" s="908"/>
      <c r="TUV130" s="908"/>
      <c r="TUW130" s="908"/>
      <c r="TUX130" s="908"/>
      <c r="TUY130" s="908"/>
      <c r="TUZ130" s="908"/>
      <c r="TVA130" s="908"/>
      <c r="TVB130" s="908"/>
      <c r="TVC130" s="908"/>
      <c r="TVD130" s="908"/>
      <c r="TVE130" s="908"/>
      <c r="TVF130" s="908"/>
      <c r="TVG130" s="908"/>
      <c r="TVH130" s="908"/>
      <c r="TVI130" s="908"/>
      <c r="TVJ130" s="908"/>
      <c r="TVK130" s="908"/>
      <c r="TVL130" s="908"/>
      <c r="TVM130" s="908"/>
      <c r="TVN130" s="908"/>
      <c r="TVO130" s="908"/>
      <c r="TVP130" s="908"/>
      <c r="TVQ130" s="908"/>
      <c r="TVR130" s="908"/>
      <c r="TVS130" s="908"/>
      <c r="TVT130" s="908"/>
      <c r="TVU130" s="908"/>
      <c r="TVV130" s="908"/>
      <c r="TVW130" s="908"/>
      <c r="TVX130" s="908"/>
      <c r="TVY130" s="908"/>
      <c r="TVZ130" s="908"/>
      <c r="TWA130" s="908"/>
      <c r="TWB130" s="908"/>
      <c r="TWC130" s="908"/>
      <c r="TWD130" s="908"/>
      <c r="TWE130" s="908"/>
      <c r="TWF130" s="908"/>
      <c r="TWG130" s="908"/>
      <c r="TWH130" s="908"/>
      <c r="TWI130" s="908"/>
      <c r="TWJ130" s="908"/>
      <c r="TWK130" s="908"/>
      <c r="TWL130" s="908"/>
      <c r="TWM130" s="908"/>
      <c r="TWN130" s="908"/>
      <c r="TWO130" s="908"/>
      <c r="TWP130" s="908"/>
      <c r="TWQ130" s="908"/>
      <c r="TWR130" s="908"/>
      <c r="TWS130" s="908"/>
      <c r="TWT130" s="908"/>
      <c r="TWU130" s="908"/>
      <c r="TWV130" s="908"/>
      <c r="TWW130" s="908"/>
      <c r="TWX130" s="908"/>
      <c r="TWY130" s="908"/>
      <c r="TWZ130" s="908"/>
      <c r="TXA130" s="908"/>
      <c r="TXB130" s="908"/>
      <c r="TXC130" s="908"/>
      <c r="TXD130" s="908"/>
      <c r="TXE130" s="908"/>
      <c r="TXF130" s="908"/>
      <c r="TXG130" s="908"/>
      <c r="TXH130" s="908"/>
      <c r="TXI130" s="908"/>
      <c r="TXJ130" s="908"/>
      <c r="TXK130" s="908"/>
      <c r="TXL130" s="908"/>
      <c r="TXM130" s="908"/>
      <c r="TXN130" s="908"/>
      <c r="TXO130" s="908"/>
      <c r="TXP130" s="908"/>
      <c r="TXQ130" s="908"/>
      <c r="TXR130" s="908"/>
      <c r="TXS130" s="908"/>
      <c r="TXT130" s="908"/>
      <c r="TXU130" s="908"/>
      <c r="TXV130" s="908"/>
      <c r="TXW130" s="908"/>
      <c r="TXX130" s="908"/>
      <c r="TXY130" s="908"/>
      <c r="TXZ130" s="908"/>
      <c r="TYA130" s="908"/>
      <c r="TYB130" s="908"/>
      <c r="TYC130" s="908"/>
      <c r="TYD130" s="908"/>
      <c r="TYE130" s="908"/>
      <c r="TYF130" s="908"/>
      <c r="TYG130" s="908"/>
      <c r="TYH130" s="908"/>
      <c r="TYI130" s="908"/>
      <c r="TYJ130" s="908"/>
      <c r="TYK130" s="908"/>
      <c r="TYL130" s="908"/>
      <c r="TYM130" s="908"/>
      <c r="TYN130" s="908"/>
      <c r="TYO130" s="908"/>
      <c r="TYP130" s="908"/>
      <c r="TYQ130" s="908"/>
      <c r="TYR130" s="908"/>
      <c r="TYS130" s="908"/>
      <c r="TYT130" s="908"/>
      <c r="TYU130" s="908"/>
      <c r="TYV130" s="908"/>
      <c r="TYW130" s="908"/>
      <c r="TYX130" s="908"/>
      <c r="TYY130" s="908"/>
      <c r="TYZ130" s="908"/>
      <c r="TZA130" s="908"/>
      <c r="TZB130" s="908"/>
      <c r="TZC130" s="908"/>
      <c r="TZD130" s="908"/>
      <c r="TZE130" s="908"/>
      <c r="TZF130" s="908"/>
      <c r="TZG130" s="908"/>
      <c r="TZH130" s="908"/>
      <c r="TZI130" s="908"/>
      <c r="TZJ130" s="908"/>
      <c r="TZK130" s="908"/>
      <c r="TZL130" s="908"/>
      <c r="TZM130" s="908"/>
      <c r="TZN130" s="908"/>
      <c r="TZO130" s="908"/>
      <c r="TZP130" s="908"/>
      <c r="TZQ130" s="908"/>
      <c r="TZR130" s="908"/>
      <c r="TZS130" s="908"/>
      <c r="TZT130" s="908"/>
      <c r="TZU130" s="908"/>
      <c r="TZV130" s="908"/>
      <c r="TZW130" s="908"/>
      <c r="TZX130" s="908"/>
      <c r="TZY130" s="908"/>
      <c r="TZZ130" s="908"/>
      <c r="UAA130" s="908"/>
      <c r="UAB130" s="908"/>
      <c r="UAC130" s="908"/>
      <c r="UAD130" s="908"/>
      <c r="UAE130" s="908"/>
      <c r="UAF130" s="908"/>
      <c r="UAG130" s="908"/>
      <c r="UAH130" s="908"/>
      <c r="UAI130" s="908"/>
      <c r="UAJ130" s="908"/>
      <c r="UAK130" s="908"/>
      <c r="UAL130" s="908"/>
      <c r="UAM130" s="908"/>
      <c r="UAN130" s="908"/>
      <c r="UAO130" s="908"/>
      <c r="UAP130" s="908"/>
      <c r="UAQ130" s="908"/>
      <c r="UAR130" s="908"/>
      <c r="UAS130" s="908"/>
      <c r="UAT130" s="908"/>
      <c r="UAU130" s="908"/>
      <c r="UAV130" s="908"/>
      <c r="UAW130" s="908"/>
      <c r="UAX130" s="908"/>
      <c r="UAY130" s="908"/>
      <c r="UAZ130" s="908"/>
      <c r="UBA130" s="908"/>
      <c r="UBB130" s="908"/>
      <c r="UBC130" s="908"/>
      <c r="UBD130" s="908"/>
      <c r="UBE130" s="908"/>
      <c r="UBF130" s="908"/>
      <c r="UBG130" s="908"/>
      <c r="UBH130" s="908"/>
      <c r="UBI130" s="908"/>
      <c r="UBJ130" s="908"/>
      <c r="UBK130" s="908"/>
      <c r="UBL130" s="908"/>
      <c r="UBM130" s="908"/>
      <c r="UBN130" s="908"/>
      <c r="UBO130" s="908"/>
      <c r="UBP130" s="908"/>
      <c r="UBQ130" s="908"/>
      <c r="UBR130" s="908"/>
      <c r="UBS130" s="908"/>
      <c r="UBT130" s="908"/>
      <c r="UBU130" s="908"/>
      <c r="UBV130" s="908"/>
      <c r="UBW130" s="908"/>
      <c r="UBX130" s="908"/>
      <c r="UBY130" s="908"/>
      <c r="UBZ130" s="908"/>
      <c r="UCA130" s="908"/>
      <c r="UCB130" s="908"/>
      <c r="UCC130" s="908"/>
      <c r="UCD130" s="908"/>
      <c r="UCE130" s="908"/>
      <c r="UCF130" s="908"/>
      <c r="UCG130" s="908"/>
      <c r="UCH130" s="908"/>
      <c r="UCI130" s="908"/>
      <c r="UCJ130" s="908"/>
      <c r="UCK130" s="908"/>
      <c r="UCL130" s="908"/>
      <c r="UCM130" s="908"/>
      <c r="UCN130" s="908"/>
      <c r="UCO130" s="908"/>
      <c r="UCP130" s="908"/>
      <c r="UCQ130" s="908"/>
      <c r="UCR130" s="908"/>
      <c r="UCS130" s="908"/>
      <c r="UCT130" s="908"/>
      <c r="UCU130" s="908"/>
      <c r="UCV130" s="908"/>
      <c r="UCW130" s="908"/>
      <c r="UCX130" s="908"/>
      <c r="UCY130" s="908"/>
      <c r="UCZ130" s="908"/>
      <c r="UDA130" s="908"/>
      <c r="UDB130" s="908"/>
      <c r="UDC130" s="908"/>
      <c r="UDD130" s="908"/>
      <c r="UDE130" s="908"/>
      <c r="UDF130" s="908"/>
      <c r="UDG130" s="908"/>
      <c r="UDH130" s="908"/>
      <c r="UDI130" s="908"/>
      <c r="UDJ130" s="908"/>
      <c r="UDK130" s="908"/>
      <c r="UDL130" s="908"/>
      <c r="UDM130" s="908"/>
      <c r="UDN130" s="908"/>
      <c r="UDO130" s="908"/>
      <c r="UDP130" s="908"/>
      <c r="UDQ130" s="908"/>
      <c r="UDR130" s="908"/>
      <c r="UDS130" s="908"/>
      <c r="UDT130" s="908"/>
      <c r="UDU130" s="908"/>
      <c r="UDV130" s="908"/>
      <c r="UDW130" s="908"/>
      <c r="UDX130" s="908"/>
      <c r="UDY130" s="908"/>
      <c r="UDZ130" s="908"/>
      <c r="UEA130" s="908"/>
      <c r="UEB130" s="908"/>
      <c r="UEC130" s="908"/>
      <c r="UED130" s="908"/>
      <c r="UEE130" s="908"/>
      <c r="UEF130" s="908"/>
      <c r="UEG130" s="908"/>
      <c r="UEH130" s="908"/>
      <c r="UEI130" s="908"/>
      <c r="UEJ130" s="908"/>
      <c r="UEK130" s="908"/>
      <c r="UEL130" s="908"/>
      <c r="UEM130" s="908"/>
      <c r="UEN130" s="908"/>
      <c r="UEO130" s="908"/>
      <c r="UEP130" s="908"/>
      <c r="UEQ130" s="908"/>
      <c r="UER130" s="908"/>
      <c r="UES130" s="908"/>
      <c r="UET130" s="908"/>
      <c r="UEU130" s="908"/>
      <c r="UEV130" s="908"/>
      <c r="UEW130" s="908"/>
      <c r="UEX130" s="908"/>
      <c r="UEY130" s="908"/>
      <c r="UEZ130" s="908"/>
      <c r="UFA130" s="908"/>
      <c r="UFB130" s="908"/>
      <c r="UFC130" s="908"/>
      <c r="UFD130" s="908"/>
      <c r="UFE130" s="908"/>
      <c r="UFF130" s="908"/>
      <c r="UFG130" s="908"/>
      <c r="UFH130" s="908"/>
      <c r="UFI130" s="908"/>
      <c r="UFJ130" s="908"/>
      <c r="UFK130" s="908"/>
      <c r="UFL130" s="908"/>
      <c r="UFM130" s="908"/>
      <c r="UFN130" s="908"/>
      <c r="UFO130" s="908"/>
      <c r="UFP130" s="908"/>
      <c r="UFQ130" s="908"/>
      <c r="UFR130" s="908"/>
      <c r="UFS130" s="908"/>
      <c r="UFT130" s="908"/>
      <c r="UFU130" s="908"/>
      <c r="UFV130" s="908"/>
      <c r="UFW130" s="908"/>
      <c r="UFX130" s="908"/>
      <c r="UFY130" s="908"/>
      <c r="UFZ130" s="908"/>
      <c r="UGA130" s="908"/>
      <c r="UGB130" s="908"/>
      <c r="UGC130" s="908"/>
      <c r="UGD130" s="908"/>
      <c r="UGE130" s="908"/>
      <c r="UGF130" s="908"/>
      <c r="UGG130" s="908"/>
      <c r="UGH130" s="908"/>
      <c r="UGI130" s="908"/>
      <c r="UGJ130" s="908"/>
      <c r="UGK130" s="908"/>
      <c r="UGL130" s="908"/>
      <c r="UGM130" s="908"/>
      <c r="UGN130" s="908"/>
      <c r="UGO130" s="908"/>
      <c r="UGP130" s="908"/>
      <c r="UGQ130" s="908"/>
      <c r="UGR130" s="908"/>
      <c r="UGS130" s="908"/>
      <c r="UGT130" s="908"/>
      <c r="UGU130" s="908"/>
      <c r="UGV130" s="908"/>
      <c r="UGW130" s="908"/>
      <c r="UGX130" s="908"/>
      <c r="UGY130" s="908"/>
      <c r="UGZ130" s="908"/>
      <c r="UHA130" s="908"/>
      <c r="UHB130" s="908"/>
      <c r="UHC130" s="908"/>
      <c r="UHD130" s="908"/>
      <c r="UHE130" s="908"/>
      <c r="UHF130" s="908"/>
      <c r="UHG130" s="908"/>
      <c r="UHH130" s="908"/>
      <c r="UHI130" s="908"/>
      <c r="UHJ130" s="908"/>
      <c r="UHK130" s="908"/>
      <c r="UHL130" s="908"/>
      <c r="UHM130" s="908"/>
      <c r="UHN130" s="908"/>
      <c r="UHO130" s="908"/>
      <c r="UHP130" s="908"/>
      <c r="UHQ130" s="908"/>
      <c r="UHR130" s="908"/>
      <c r="UHS130" s="908"/>
      <c r="UHT130" s="908"/>
      <c r="UHU130" s="908"/>
      <c r="UHV130" s="908"/>
      <c r="UHW130" s="908"/>
      <c r="UHX130" s="908"/>
      <c r="UHY130" s="908"/>
      <c r="UHZ130" s="908"/>
      <c r="UIA130" s="908"/>
      <c r="UIB130" s="908"/>
      <c r="UIC130" s="908"/>
      <c r="UID130" s="908"/>
      <c r="UIE130" s="908"/>
      <c r="UIF130" s="908"/>
      <c r="UIG130" s="908"/>
      <c r="UIH130" s="908"/>
      <c r="UII130" s="908"/>
      <c r="UIJ130" s="908"/>
      <c r="UIK130" s="908"/>
      <c r="UIL130" s="908"/>
      <c r="UIM130" s="908"/>
      <c r="UIN130" s="908"/>
      <c r="UIO130" s="908"/>
      <c r="UIP130" s="908"/>
      <c r="UIQ130" s="908"/>
      <c r="UIR130" s="908"/>
      <c r="UIS130" s="908"/>
      <c r="UIT130" s="908"/>
      <c r="UIU130" s="908"/>
      <c r="UIV130" s="908"/>
      <c r="UIW130" s="908"/>
      <c r="UIX130" s="908"/>
      <c r="UIY130" s="908"/>
      <c r="UIZ130" s="908"/>
      <c r="UJA130" s="908"/>
      <c r="UJB130" s="908"/>
      <c r="UJC130" s="908"/>
      <c r="UJD130" s="908"/>
      <c r="UJE130" s="908"/>
      <c r="UJF130" s="908"/>
      <c r="UJG130" s="908"/>
      <c r="UJH130" s="908"/>
      <c r="UJI130" s="908"/>
      <c r="UJJ130" s="908"/>
      <c r="UJK130" s="908"/>
      <c r="UJL130" s="908"/>
      <c r="UJM130" s="908"/>
      <c r="UJN130" s="908"/>
      <c r="UJO130" s="908"/>
      <c r="UJP130" s="908"/>
      <c r="UJQ130" s="908"/>
      <c r="UJR130" s="908"/>
      <c r="UJS130" s="908"/>
      <c r="UJT130" s="908"/>
      <c r="UJU130" s="908"/>
      <c r="UJV130" s="908"/>
      <c r="UJW130" s="908"/>
      <c r="UJX130" s="908"/>
      <c r="UJY130" s="908"/>
      <c r="UJZ130" s="908"/>
      <c r="UKA130" s="908"/>
      <c r="UKB130" s="908"/>
      <c r="UKC130" s="908"/>
      <c r="UKD130" s="908"/>
      <c r="UKE130" s="908"/>
      <c r="UKF130" s="908"/>
      <c r="UKG130" s="908"/>
      <c r="UKH130" s="908"/>
      <c r="UKI130" s="908"/>
      <c r="UKJ130" s="908"/>
      <c r="UKK130" s="908"/>
      <c r="UKL130" s="908"/>
      <c r="UKM130" s="908"/>
      <c r="UKN130" s="908"/>
      <c r="UKO130" s="908"/>
      <c r="UKP130" s="908"/>
      <c r="UKQ130" s="908"/>
      <c r="UKR130" s="908"/>
      <c r="UKS130" s="908"/>
      <c r="UKT130" s="908"/>
      <c r="UKU130" s="908"/>
      <c r="UKV130" s="908"/>
      <c r="UKW130" s="908"/>
      <c r="UKX130" s="908"/>
      <c r="UKY130" s="908"/>
      <c r="UKZ130" s="908"/>
      <c r="ULA130" s="908"/>
      <c r="ULB130" s="908"/>
      <c r="ULC130" s="908"/>
      <c r="ULD130" s="908"/>
      <c r="ULE130" s="908"/>
      <c r="ULF130" s="908"/>
      <c r="ULG130" s="908"/>
      <c r="ULH130" s="908"/>
      <c r="ULI130" s="908"/>
      <c r="ULJ130" s="908"/>
      <c r="ULK130" s="908"/>
      <c r="ULL130" s="908"/>
      <c r="ULM130" s="908"/>
      <c r="ULN130" s="908"/>
      <c r="ULO130" s="908"/>
      <c r="ULP130" s="908"/>
      <c r="ULQ130" s="908"/>
      <c r="ULR130" s="908"/>
      <c r="ULS130" s="908"/>
      <c r="ULT130" s="908"/>
      <c r="ULU130" s="908"/>
      <c r="ULV130" s="908"/>
      <c r="ULW130" s="908"/>
      <c r="ULX130" s="908"/>
      <c r="ULY130" s="908"/>
      <c r="ULZ130" s="908"/>
      <c r="UMA130" s="908"/>
      <c r="UMB130" s="908"/>
      <c r="UMC130" s="908"/>
      <c r="UMD130" s="908"/>
      <c r="UME130" s="908"/>
      <c r="UMF130" s="908"/>
      <c r="UMG130" s="908"/>
      <c r="UMH130" s="908"/>
      <c r="UMI130" s="908"/>
      <c r="UMJ130" s="908"/>
      <c r="UMK130" s="908"/>
      <c r="UML130" s="908"/>
      <c r="UMM130" s="908"/>
      <c r="UMN130" s="908"/>
      <c r="UMO130" s="908"/>
      <c r="UMP130" s="908"/>
      <c r="UMQ130" s="908"/>
      <c r="UMR130" s="908"/>
      <c r="UMS130" s="908"/>
      <c r="UMT130" s="908"/>
      <c r="UMU130" s="908"/>
      <c r="UMV130" s="908"/>
      <c r="UMW130" s="908"/>
      <c r="UMX130" s="908"/>
      <c r="UMY130" s="908"/>
      <c r="UMZ130" s="908"/>
      <c r="UNA130" s="908"/>
      <c r="UNB130" s="908"/>
      <c r="UNC130" s="908"/>
      <c r="UND130" s="908"/>
      <c r="UNE130" s="908"/>
      <c r="UNF130" s="908"/>
      <c r="UNG130" s="908"/>
      <c r="UNH130" s="908"/>
      <c r="UNI130" s="908"/>
      <c r="UNJ130" s="908"/>
      <c r="UNK130" s="908"/>
      <c r="UNL130" s="908"/>
      <c r="UNM130" s="908"/>
      <c r="UNN130" s="908"/>
      <c r="UNO130" s="908"/>
      <c r="UNP130" s="908"/>
      <c r="UNQ130" s="908"/>
      <c r="UNR130" s="908"/>
      <c r="UNS130" s="908"/>
      <c r="UNT130" s="908"/>
      <c r="UNU130" s="908"/>
      <c r="UNV130" s="908"/>
      <c r="UNW130" s="908"/>
      <c r="UNX130" s="908"/>
      <c r="UNY130" s="908"/>
      <c r="UNZ130" s="908"/>
      <c r="UOA130" s="908"/>
      <c r="UOB130" s="908"/>
      <c r="UOC130" s="908"/>
      <c r="UOD130" s="908"/>
      <c r="UOE130" s="908"/>
      <c r="UOF130" s="908"/>
      <c r="UOG130" s="908"/>
      <c r="UOH130" s="908"/>
      <c r="UOI130" s="908"/>
      <c r="UOJ130" s="908"/>
      <c r="UOK130" s="908"/>
      <c r="UOL130" s="908"/>
      <c r="UOM130" s="908"/>
      <c r="UON130" s="908"/>
      <c r="UOO130" s="908"/>
      <c r="UOP130" s="908"/>
      <c r="UOQ130" s="908"/>
      <c r="UOR130" s="908"/>
      <c r="UOS130" s="908"/>
      <c r="UOT130" s="908"/>
      <c r="UOU130" s="908"/>
      <c r="UOV130" s="908"/>
      <c r="UOW130" s="908"/>
      <c r="UOX130" s="908"/>
      <c r="UOY130" s="908"/>
      <c r="UOZ130" s="908"/>
      <c r="UPA130" s="908"/>
      <c r="UPB130" s="908"/>
      <c r="UPC130" s="908"/>
      <c r="UPD130" s="908"/>
      <c r="UPE130" s="908"/>
      <c r="UPF130" s="908"/>
      <c r="UPG130" s="908"/>
      <c r="UPH130" s="908"/>
      <c r="UPI130" s="908"/>
      <c r="UPJ130" s="908"/>
      <c r="UPK130" s="908"/>
      <c r="UPL130" s="908"/>
      <c r="UPM130" s="908"/>
      <c r="UPN130" s="908"/>
      <c r="UPO130" s="908"/>
      <c r="UPP130" s="908"/>
      <c r="UPQ130" s="908"/>
      <c r="UPR130" s="908"/>
      <c r="UPS130" s="908"/>
      <c r="UPT130" s="908"/>
      <c r="UPU130" s="908"/>
      <c r="UPV130" s="908"/>
      <c r="UPW130" s="908"/>
      <c r="UPX130" s="908"/>
      <c r="UPY130" s="908"/>
      <c r="UPZ130" s="908"/>
      <c r="UQA130" s="908"/>
      <c r="UQB130" s="908"/>
      <c r="UQC130" s="908"/>
      <c r="UQD130" s="908"/>
      <c r="UQE130" s="908"/>
      <c r="UQF130" s="908"/>
      <c r="UQG130" s="908"/>
      <c r="UQH130" s="908"/>
      <c r="UQI130" s="908"/>
      <c r="UQJ130" s="908"/>
      <c r="UQK130" s="908"/>
      <c r="UQL130" s="908"/>
      <c r="UQM130" s="908"/>
      <c r="UQN130" s="908"/>
      <c r="UQO130" s="908"/>
      <c r="UQP130" s="908"/>
      <c r="UQQ130" s="908"/>
      <c r="UQR130" s="908"/>
      <c r="UQS130" s="908"/>
      <c r="UQT130" s="908"/>
      <c r="UQU130" s="908"/>
      <c r="UQV130" s="908"/>
      <c r="UQW130" s="908"/>
      <c r="UQX130" s="908"/>
      <c r="UQY130" s="908"/>
      <c r="UQZ130" s="908"/>
      <c r="URA130" s="908"/>
      <c r="URB130" s="908"/>
      <c r="URC130" s="908"/>
      <c r="URD130" s="908"/>
      <c r="URE130" s="908"/>
      <c r="URF130" s="908"/>
      <c r="URG130" s="908"/>
      <c r="URH130" s="908"/>
      <c r="URI130" s="908"/>
      <c r="URJ130" s="908"/>
      <c r="URK130" s="908"/>
      <c r="URL130" s="908"/>
      <c r="URM130" s="908"/>
      <c r="URN130" s="908"/>
      <c r="URO130" s="908"/>
      <c r="URP130" s="908"/>
      <c r="URQ130" s="908"/>
      <c r="URR130" s="908"/>
      <c r="URS130" s="908"/>
      <c r="URT130" s="908"/>
      <c r="URU130" s="908"/>
      <c r="URV130" s="908"/>
      <c r="URW130" s="908"/>
      <c r="URX130" s="908"/>
      <c r="URY130" s="908"/>
      <c r="URZ130" s="908"/>
      <c r="USA130" s="908"/>
      <c r="USB130" s="908"/>
      <c r="USC130" s="908"/>
      <c r="USD130" s="908"/>
      <c r="USE130" s="908"/>
      <c r="USF130" s="908"/>
      <c r="USG130" s="908"/>
      <c r="USH130" s="908"/>
      <c r="USI130" s="908"/>
      <c r="USJ130" s="908"/>
      <c r="USK130" s="908"/>
      <c r="USL130" s="908"/>
      <c r="USM130" s="908"/>
      <c r="USN130" s="908"/>
      <c r="USO130" s="908"/>
      <c r="USP130" s="908"/>
      <c r="USQ130" s="908"/>
      <c r="USR130" s="908"/>
      <c r="USS130" s="908"/>
      <c r="UST130" s="908"/>
      <c r="USU130" s="908"/>
      <c r="USV130" s="908"/>
      <c r="USW130" s="908"/>
      <c r="USX130" s="908"/>
      <c r="USY130" s="908"/>
      <c r="USZ130" s="908"/>
      <c r="UTA130" s="908"/>
      <c r="UTB130" s="908"/>
      <c r="UTC130" s="908"/>
      <c r="UTD130" s="908"/>
      <c r="UTE130" s="908"/>
      <c r="UTF130" s="908"/>
      <c r="UTG130" s="908"/>
      <c r="UTH130" s="908"/>
      <c r="UTI130" s="908"/>
      <c r="UTJ130" s="908"/>
      <c r="UTK130" s="908"/>
      <c r="UTL130" s="908"/>
      <c r="UTM130" s="908"/>
      <c r="UTN130" s="908"/>
      <c r="UTO130" s="908"/>
      <c r="UTP130" s="908"/>
      <c r="UTQ130" s="908"/>
      <c r="UTR130" s="908"/>
      <c r="UTS130" s="908"/>
      <c r="UTT130" s="908"/>
      <c r="UTU130" s="908"/>
      <c r="UTV130" s="908"/>
      <c r="UTW130" s="908"/>
      <c r="UTX130" s="908"/>
      <c r="UTY130" s="908"/>
      <c r="UTZ130" s="908"/>
      <c r="UUA130" s="908"/>
      <c r="UUB130" s="908"/>
      <c r="UUC130" s="908"/>
      <c r="UUD130" s="908"/>
      <c r="UUE130" s="908"/>
      <c r="UUF130" s="908"/>
      <c r="UUG130" s="908"/>
      <c r="UUH130" s="908"/>
      <c r="UUI130" s="908"/>
      <c r="UUJ130" s="908"/>
      <c r="UUK130" s="908"/>
      <c r="UUL130" s="908"/>
      <c r="UUM130" s="908"/>
      <c r="UUN130" s="908"/>
      <c r="UUO130" s="908"/>
      <c r="UUP130" s="908"/>
      <c r="UUQ130" s="908"/>
      <c r="UUR130" s="908"/>
      <c r="UUS130" s="908"/>
      <c r="UUT130" s="908"/>
      <c r="UUU130" s="908"/>
      <c r="UUV130" s="908"/>
      <c r="UUW130" s="908"/>
      <c r="UUX130" s="908"/>
      <c r="UUY130" s="908"/>
      <c r="UUZ130" s="908"/>
      <c r="UVA130" s="908"/>
      <c r="UVB130" s="908"/>
      <c r="UVC130" s="908"/>
      <c r="UVD130" s="908"/>
      <c r="UVE130" s="908"/>
      <c r="UVF130" s="908"/>
      <c r="UVG130" s="908"/>
      <c r="UVH130" s="908"/>
      <c r="UVI130" s="908"/>
      <c r="UVJ130" s="908"/>
      <c r="UVK130" s="908"/>
      <c r="UVL130" s="908"/>
      <c r="UVM130" s="908"/>
      <c r="UVN130" s="908"/>
      <c r="UVO130" s="908"/>
      <c r="UVP130" s="908"/>
      <c r="UVQ130" s="908"/>
      <c r="UVR130" s="908"/>
      <c r="UVS130" s="908"/>
      <c r="UVT130" s="908"/>
      <c r="UVU130" s="908"/>
      <c r="UVV130" s="908"/>
      <c r="UVW130" s="908"/>
      <c r="UVX130" s="908"/>
      <c r="UVY130" s="908"/>
      <c r="UVZ130" s="908"/>
      <c r="UWA130" s="908"/>
      <c r="UWB130" s="908"/>
      <c r="UWC130" s="908"/>
      <c r="UWD130" s="908"/>
      <c r="UWE130" s="908"/>
      <c r="UWF130" s="908"/>
      <c r="UWG130" s="908"/>
      <c r="UWH130" s="908"/>
      <c r="UWI130" s="908"/>
      <c r="UWJ130" s="908"/>
      <c r="UWK130" s="908"/>
      <c r="UWL130" s="908"/>
      <c r="UWM130" s="908"/>
      <c r="UWN130" s="908"/>
      <c r="UWO130" s="908"/>
      <c r="UWP130" s="908"/>
      <c r="UWQ130" s="908"/>
      <c r="UWR130" s="908"/>
      <c r="UWS130" s="908"/>
      <c r="UWT130" s="908"/>
      <c r="UWU130" s="908"/>
      <c r="UWV130" s="908"/>
      <c r="UWW130" s="908"/>
      <c r="UWX130" s="908"/>
      <c r="UWY130" s="908"/>
      <c r="UWZ130" s="908"/>
      <c r="UXA130" s="908"/>
      <c r="UXB130" s="908"/>
      <c r="UXC130" s="908"/>
      <c r="UXD130" s="908"/>
      <c r="UXE130" s="908"/>
      <c r="UXF130" s="908"/>
      <c r="UXG130" s="908"/>
      <c r="UXH130" s="908"/>
      <c r="UXI130" s="908"/>
      <c r="UXJ130" s="908"/>
      <c r="UXK130" s="908"/>
      <c r="UXL130" s="908"/>
      <c r="UXM130" s="908"/>
      <c r="UXN130" s="908"/>
      <c r="UXO130" s="908"/>
      <c r="UXP130" s="908"/>
      <c r="UXQ130" s="908"/>
      <c r="UXR130" s="908"/>
      <c r="UXS130" s="908"/>
      <c r="UXT130" s="908"/>
      <c r="UXU130" s="908"/>
      <c r="UXV130" s="908"/>
      <c r="UXW130" s="908"/>
      <c r="UXX130" s="908"/>
      <c r="UXY130" s="908"/>
      <c r="UXZ130" s="908"/>
      <c r="UYA130" s="908"/>
      <c r="UYB130" s="908"/>
      <c r="UYC130" s="908"/>
      <c r="UYD130" s="908"/>
      <c r="UYE130" s="908"/>
      <c r="UYF130" s="908"/>
      <c r="UYG130" s="908"/>
      <c r="UYH130" s="908"/>
      <c r="UYI130" s="908"/>
      <c r="UYJ130" s="908"/>
      <c r="UYK130" s="908"/>
      <c r="UYL130" s="908"/>
      <c r="UYM130" s="908"/>
      <c r="UYN130" s="908"/>
      <c r="UYO130" s="908"/>
      <c r="UYP130" s="908"/>
      <c r="UYQ130" s="908"/>
      <c r="UYR130" s="908"/>
      <c r="UYS130" s="908"/>
      <c r="UYT130" s="908"/>
      <c r="UYU130" s="908"/>
      <c r="UYV130" s="908"/>
      <c r="UYW130" s="908"/>
      <c r="UYX130" s="908"/>
      <c r="UYY130" s="908"/>
      <c r="UYZ130" s="908"/>
      <c r="UZA130" s="908"/>
      <c r="UZB130" s="908"/>
      <c r="UZC130" s="908"/>
      <c r="UZD130" s="908"/>
      <c r="UZE130" s="908"/>
      <c r="UZF130" s="908"/>
      <c r="UZG130" s="908"/>
      <c r="UZH130" s="908"/>
      <c r="UZI130" s="908"/>
      <c r="UZJ130" s="908"/>
      <c r="UZK130" s="908"/>
      <c r="UZL130" s="908"/>
      <c r="UZM130" s="908"/>
      <c r="UZN130" s="908"/>
      <c r="UZO130" s="908"/>
      <c r="UZP130" s="908"/>
      <c r="UZQ130" s="908"/>
      <c r="UZR130" s="908"/>
      <c r="UZS130" s="908"/>
      <c r="UZT130" s="908"/>
      <c r="UZU130" s="908"/>
      <c r="UZV130" s="908"/>
      <c r="UZW130" s="908"/>
      <c r="UZX130" s="908"/>
      <c r="UZY130" s="908"/>
      <c r="UZZ130" s="908"/>
      <c r="VAA130" s="908"/>
      <c r="VAB130" s="908"/>
      <c r="VAC130" s="908"/>
      <c r="VAD130" s="908"/>
      <c r="VAE130" s="908"/>
      <c r="VAF130" s="908"/>
      <c r="VAG130" s="908"/>
      <c r="VAH130" s="908"/>
      <c r="VAI130" s="908"/>
      <c r="VAJ130" s="908"/>
      <c r="VAK130" s="908"/>
      <c r="VAL130" s="908"/>
      <c r="VAM130" s="908"/>
      <c r="VAN130" s="908"/>
      <c r="VAO130" s="908"/>
      <c r="VAP130" s="908"/>
      <c r="VAQ130" s="908"/>
      <c r="VAR130" s="908"/>
      <c r="VAS130" s="908"/>
      <c r="VAT130" s="908"/>
      <c r="VAU130" s="908"/>
      <c r="VAV130" s="908"/>
      <c r="VAW130" s="908"/>
      <c r="VAX130" s="908"/>
      <c r="VAY130" s="908"/>
      <c r="VAZ130" s="908"/>
      <c r="VBA130" s="908"/>
      <c r="VBB130" s="908"/>
      <c r="VBC130" s="908"/>
      <c r="VBD130" s="908"/>
      <c r="VBE130" s="908"/>
      <c r="VBF130" s="908"/>
      <c r="VBG130" s="908"/>
      <c r="VBH130" s="908"/>
      <c r="VBI130" s="908"/>
      <c r="VBJ130" s="908"/>
      <c r="VBK130" s="908"/>
      <c r="VBL130" s="908"/>
      <c r="VBM130" s="908"/>
      <c r="VBN130" s="908"/>
      <c r="VBO130" s="908"/>
      <c r="VBP130" s="908"/>
      <c r="VBQ130" s="908"/>
      <c r="VBR130" s="908"/>
      <c r="VBS130" s="908"/>
      <c r="VBT130" s="908"/>
      <c r="VBU130" s="908"/>
      <c r="VBV130" s="908"/>
      <c r="VBW130" s="908"/>
      <c r="VBX130" s="908"/>
      <c r="VBY130" s="908"/>
      <c r="VBZ130" s="908"/>
      <c r="VCA130" s="908"/>
      <c r="VCB130" s="908"/>
      <c r="VCC130" s="908"/>
      <c r="VCD130" s="908"/>
      <c r="VCE130" s="908"/>
      <c r="VCF130" s="908"/>
      <c r="VCG130" s="908"/>
      <c r="VCH130" s="908"/>
      <c r="VCI130" s="908"/>
      <c r="VCJ130" s="908"/>
      <c r="VCK130" s="908"/>
      <c r="VCL130" s="908"/>
      <c r="VCM130" s="908"/>
      <c r="VCN130" s="908"/>
      <c r="VCO130" s="908"/>
      <c r="VCP130" s="908"/>
      <c r="VCQ130" s="908"/>
      <c r="VCR130" s="908"/>
      <c r="VCS130" s="908"/>
      <c r="VCT130" s="908"/>
      <c r="VCU130" s="908"/>
      <c r="VCV130" s="908"/>
      <c r="VCW130" s="908"/>
      <c r="VCX130" s="908"/>
      <c r="VCY130" s="908"/>
      <c r="VCZ130" s="908"/>
      <c r="VDA130" s="908"/>
      <c r="VDB130" s="908"/>
      <c r="VDC130" s="908"/>
      <c r="VDD130" s="908"/>
      <c r="VDE130" s="908"/>
      <c r="VDF130" s="908"/>
      <c r="VDG130" s="908"/>
      <c r="VDH130" s="908"/>
      <c r="VDI130" s="908"/>
      <c r="VDJ130" s="908"/>
      <c r="VDK130" s="908"/>
      <c r="VDL130" s="908"/>
      <c r="VDM130" s="908"/>
      <c r="VDN130" s="908"/>
      <c r="VDO130" s="908"/>
      <c r="VDP130" s="908"/>
      <c r="VDQ130" s="908"/>
      <c r="VDR130" s="908"/>
      <c r="VDS130" s="908"/>
      <c r="VDT130" s="908"/>
      <c r="VDU130" s="908"/>
      <c r="VDV130" s="908"/>
      <c r="VDW130" s="908"/>
      <c r="VDX130" s="908"/>
      <c r="VDY130" s="908"/>
      <c r="VDZ130" s="908"/>
      <c r="VEA130" s="908"/>
      <c r="VEB130" s="908"/>
      <c r="VEC130" s="908"/>
      <c r="VED130" s="908"/>
      <c r="VEE130" s="908"/>
      <c r="VEF130" s="908"/>
      <c r="VEG130" s="908"/>
      <c r="VEH130" s="908"/>
      <c r="VEI130" s="908"/>
      <c r="VEJ130" s="908"/>
      <c r="VEK130" s="908"/>
      <c r="VEL130" s="908"/>
      <c r="VEM130" s="908"/>
      <c r="VEN130" s="908"/>
      <c r="VEO130" s="908"/>
      <c r="VEP130" s="908"/>
      <c r="VEQ130" s="908"/>
      <c r="VER130" s="908"/>
      <c r="VES130" s="908"/>
      <c r="VET130" s="908"/>
      <c r="VEU130" s="908"/>
      <c r="VEV130" s="908"/>
      <c r="VEW130" s="908"/>
      <c r="VEX130" s="908"/>
      <c r="VEY130" s="908"/>
      <c r="VEZ130" s="908"/>
      <c r="VFA130" s="908"/>
      <c r="VFB130" s="908"/>
      <c r="VFC130" s="908"/>
      <c r="VFD130" s="908"/>
      <c r="VFE130" s="908"/>
      <c r="VFF130" s="908"/>
      <c r="VFG130" s="908"/>
      <c r="VFH130" s="908"/>
      <c r="VFI130" s="908"/>
      <c r="VFJ130" s="908"/>
      <c r="VFK130" s="908"/>
      <c r="VFL130" s="908"/>
      <c r="VFM130" s="908"/>
      <c r="VFN130" s="908"/>
      <c r="VFO130" s="908"/>
      <c r="VFP130" s="908"/>
      <c r="VFQ130" s="908"/>
      <c r="VFR130" s="908"/>
      <c r="VFS130" s="908"/>
      <c r="VFT130" s="908"/>
      <c r="VFU130" s="908"/>
      <c r="VFV130" s="908"/>
      <c r="VFW130" s="908"/>
      <c r="VFX130" s="908"/>
      <c r="VFY130" s="908"/>
      <c r="VFZ130" s="908"/>
      <c r="VGA130" s="908"/>
      <c r="VGB130" s="908"/>
      <c r="VGC130" s="908"/>
      <c r="VGD130" s="908"/>
      <c r="VGE130" s="908"/>
      <c r="VGF130" s="908"/>
      <c r="VGG130" s="908"/>
      <c r="VGH130" s="908"/>
      <c r="VGI130" s="908"/>
      <c r="VGJ130" s="908"/>
      <c r="VGK130" s="908"/>
      <c r="VGL130" s="908"/>
      <c r="VGM130" s="908"/>
      <c r="VGN130" s="908"/>
      <c r="VGO130" s="908"/>
      <c r="VGP130" s="908"/>
      <c r="VGQ130" s="908"/>
      <c r="VGR130" s="908"/>
      <c r="VGS130" s="908"/>
      <c r="VGT130" s="908"/>
      <c r="VGU130" s="908"/>
      <c r="VGV130" s="908"/>
      <c r="VGW130" s="908"/>
      <c r="VGX130" s="908"/>
      <c r="VGY130" s="908"/>
      <c r="VGZ130" s="908"/>
      <c r="VHA130" s="908"/>
      <c r="VHB130" s="908"/>
      <c r="VHC130" s="908"/>
      <c r="VHD130" s="908"/>
      <c r="VHE130" s="908"/>
      <c r="VHF130" s="908"/>
      <c r="VHG130" s="908"/>
      <c r="VHH130" s="908"/>
      <c r="VHI130" s="908"/>
      <c r="VHJ130" s="908"/>
      <c r="VHK130" s="908"/>
      <c r="VHL130" s="908"/>
      <c r="VHM130" s="908"/>
      <c r="VHN130" s="908"/>
      <c r="VHO130" s="908"/>
      <c r="VHP130" s="908"/>
      <c r="VHQ130" s="908"/>
      <c r="VHR130" s="908"/>
      <c r="VHS130" s="908"/>
      <c r="VHT130" s="908"/>
      <c r="VHU130" s="908"/>
      <c r="VHV130" s="908"/>
      <c r="VHW130" s="908"/>
      <c r="VHX130" s="908"/>
      <c r="VHY130" s="908"/>
      <c r="VHZ130" s="908"/>
      <c r="VIA130" s="908"/>
      <c r="VIB130" s="908"/>
      <c r="VIC130" s="908"/>
      <c r="VID130" s="908"/>
      <c r="VIE130" s="908"/>
      <c r="VIF130" s="908"/>
      <c r="VIG130" s="908"/>
      <c r="VIH130" s="908"/>
      <c r="VII130" s="908"/>
      <c r="VIJ130" s="908"/>
      <c r="VIK130" s="908"/>
      <c r="VIL130" s="908"/>
      <c r="VIM130" s="908"/>
      <c r="VIN130" s="908"/>
      <c r="VIO130" s="908"/>
      <c r="VIP130" s="908"/>
      <c r="VIQ130" s="908"/>
      <c r="VIR130" s="908"/>
      <c r="VIS130" s="908"/>
      <c r="VIT130" s="908"/>
      <c r="VIU130" s="908"/>
      <c r="VIV130" s="908"/>
      <c r="VIW130" s="908"/>
      <c r="VIX130" s="908"/>
      <c r="VIY130" s="908"/>
      <c r="VIZ130" s="908"/>
      <c r="VJA130" s="908"/>
      <c r="VJB130" s="908"/>
      <c r="VJC130" s="908"/>
      <c r="VJD130" s="908"/>
      <c r="VJE130" s="908"/>
      <c r="VJF130" s="908"/>
      <c r="VJG130" s="908"/>
      <c r="VJH130" s="908"/>
      <c r="VJI130" s="908"/>
      <c r="VJJ130" s="908"/>
      <c r="VJK130" s="908"/>
      <c r="VJL130" s="908"/>
      <c r="VJM130" s="908"/>
      <c r="VJN130" s="908"/>
      <c r="VJO130" s="908"/>
      <c r="VJP130" s="908"/>
      <c r="VJQ130" s="908"/>
      <c r="VJR130" s="908"/>
      <c r="VJS130" s="908"/>
      <c r="VJT130" s="908"/>
      <c r="VJU130" s="908"/>
      <c r="VJV130" s="908"/>
      <c r="VJW130" s="908"/>
      <c r="VJX130" s="908"/>
      <c r="VJY130" s="908"/>
      <c r="VJZ130" s="908"/>
      <c r="VKA130" s="908"/>
      <c r="VKB130" s="908"/>
      <c r="VKC130" s="908"/>
      <c r="VKD130" s="908"/>
      <c r="VKE130" s="908"/>
      <c r="VKF130" s="908"/>
      <c r="VKG130" s="908"/>
      <c r="VKH130" s="908"/>
      <c r="VKI130" s="908"/>
      <c r="VKJ130" s="908"/>
      <c r="VKK130" s="908"/>
      <c r="VKL130" s="908"/>
      <c r="VKM130" s="908"/>
      <c r="VKN130" s="908"/>
      <c r="VKO130" s="908"/>
      <c r="VKP130" s="908"/>
      <c r="VKQ130" s="908"/>
      <c r="VKR130" s="908"/>
      <c r="VKS130" s="908"/>
      <c r="VKT130" s="908"/>
      <c r="VKU130" s="908"/>
      <c r="VKV130" s="908"/>
      <c r="VKW130" s="908"/>
      <c r="VKX130" s="908"/>
      <c r="VKY130" s="908"/>
      <c r="VKZ130" s="908"/>
      <c r="VLA130" s="908"/>
      <c r="VLB130" s="908"/>
      <c r="VLC130" s="908"/>
      <c r="VLD130" s="908"/>
      <c r="VLE130" s="908"/>
      <c r="VLF130" s="908"/>
      <c r="VLG130" s="908"/>
      <c r="VLH130" s="908"/>
      <c r="VLI130" s="908"/>
      <c r="VLJ130" s="908"/>
      <c r="VLK130" s="908"/>
      <c r="VLL130" s="908"/>
      <c r="VLM130" s="908"/>
      <c r="VLN130" s="908"/>
      <c r="VLO130" s="908"/>
      <c r="VLP130" s="908"/>
      <c r="VLQ130" s="908"/>
      <c r="VLR130" s="908"/>
      <c r="VLS130" s="908"/>
      <c r="VLT130" s="908"/>
      <c r="VLU130" s="908"/>
      <c r="VLV130" s="908"/>
      <c r="VLW130" s="908"/>
      <c r="VLX130" s="908"/>
      <c r="VLY130" s="908"/>
      <c r="VLZ130" s="908"/>
      <c r="VMA130" s="908"/>
      <c r="VMB130" s="908"/>
      <c r="VMC130" s="908"/>
      <c r="VMD130" s="908"/>
      <c r="VME130" s="908"/>
      <c r="VMF130" s="908"/>
      <c r="VMG130" s="908"/>
      <c r="VMH130" s="908"/>
      <c r="VMI130" s="908"/>
      <c r="VMJ130" s="908"/>
      <c r="VMK130" s="908"/>
      <c r="VML130" s="908"/>
      <c r="VMM130" s="908"/>
      <c r="VMN130" s="908"/>
      <c r="VMO130" s="908"/>
      <c r="VMP130" s="908"/>
      <c r="VMQ130" s="908"/>
      <c r="VMR130" s="908"/>
      <c r="VMS130" s="908"/>
      <c r="VMT130" s="908"/>
      <c r="VMU130" s="908"/>
      <c r="VMV130" s="908"/>
      <c r="VMW130" s="908"/>
      <c r="VMX130" s="908"/>
      <c r="VMY130" s="908"/>
      <c r="VMZ130" s="908"/>
      <c r="VNA130" s="908"/>
      <c r="VNB130" s="908"/>
      <c r="VNC130" s="908"/>
      <c r="VND130" s="908"/>
      <c r="VNE130" s="908"/>
      <c r="VNF130" s="908"/>
      <c r="VNG130" s="908"/>
      <c r="VNH130" s="908"/>
      <c r="VNI130" s="908"/>
      <c r="VNJ130" s="908"/>
      <c r="VNK130" s="908"/>
      <c r="VNL130" s="908"/>
      <c r="VNM130" s="908"/>
      <c r="VNN130" s="908"/>
      <c r="VNO130" s="908"/>
      <c r="VNP130" s="908"/>
      <c r="VNQ130" s="908"/>
      <c r="VNR130" s="908"/>
      <c r="VNS130" s="908"/>
      <c r="VNT130" s="908"/>
      <c r="VNU130" s="908"/>
      <c r="VNV130" s="908"/>
      <c r="VNW130" s="908"/>
      <c r="VNX130" s="908"/>
      <c r="VNY130" s="908"/>
      <c r="VNZ130" s="908"/>
      <c r="VOA130" s="908"/>
      <c r="VOB130" s="908"/>
      <c r="VOC130" s="908"/>
      <c r="VOD130" s="908"/>
      <c r="VOE130" s="908"/>
      <c r="VOF130" s="908"/>
      <c r="VOG130" s="908"/>
      <c r="VOH130" s="908"/>
      <c r="VOI130" s="908"/>
      <c r="VOJ130" s="908"/>
      <c r="VOK130" s="908"/>
      <c r="VOL130" s="908"/>
      <c r="VOM130" s="908"/>
      <c r="VON130" s="908"/>
      <c r="VOO130" s="908"/>
      <c r="VOP130" s="908"/>
      <c r="VOQ130" s="908"/>
      <c r="VOR130" s="908"/>
      <c r="VOS130" s="908"/>
      <c r="VOT130" s="908"/>
      <c r="VOU130" s="908"/>
      <c r="VOV130" s="908"/>
      <c r="VOW130" s="908"/>
      <c r="VOX130" s="908"/>
      <c r="VOY130" s="908"/>
      <c r="VOZ130" s="908"/>
      <c r="VPA130" s="908"/>
      <c r="VPB130" s="908"/>
      <c r="VPC130" s="908"/>
      <c r="VPD130" s="908"/>
      <c r="VPE130" s="908"/>
      <c r="VPF130" s="908"/>
      <c r="VPG130" s="908"/>
      <c r="VPH130" s="908"/>
      <c r="VPI130" s="908"/>
      <c r="VPJ130" s="908"/>
      <c r="VPK130" s="908"/>
      <c r="VPL130" s="908"/>
      <c r="VPM130" s="908"/>
      <c r="VPN130" s="908"/>
      <c r="VPO130" s="908"/>
      <c r="VPP130" s="908"/>
      <c r="VPQ130" s="908"/>
      <c r="VPR130" s="908"/>
      <c r="VPS130" s="908"/>
      <c r="VPT130" s="908"/>
      <c r="VPU130" s="908"/>
      <c r="VPV130" s="908"/>
      <c r="VPW130" s="908"/>
      <c r="VPX130" s="908"/>
      <c r="VPY130" s="908"/>
      <c r="VPZ130" s="908"/>
      <c r="VQA130" s="908"/>
      <c r="VQB130" s="908"/>
      <c r="VQC130" s="908"/>
      <c r="VQD130" s="908"/>
      <c r="VQE130" s="908"/>
      <c r="VQF130" s="908"/>
      <c r="VQG130" s="908"/>
      <c r="VQH130" s="908"/>
      <c r="VQI130" s="908"/>
      <c r="VQJ130" s="908"/>
      <c r="VQK130" s="908"/>
      <c r="VQL130" s="908"/>
      <c r="VQM130" s="908"/>
      <c r="VQN130" s="908"/>
      <c r="VQO130" s="908"/>
      <c r="VQP130" s="908"/>
      <c r="VQQ130" s="908"/>
      <c r="VQR130" s="908"/>
      <c r="VQS130" s="908"/>
      <c r="VQT130" s="908"/>
      <c r="VQU130" s="908"/>
      <c r="VQV130" s="908"/>
      <c r="VQW130" s="908"/>
      <c r="VQX130" s="908"/>
      <c r="VQY130" s="908"/>
      <c r="VQZ130" s="908"/>
      <c r="VRA130" s="908"/>
      <c r="VRB130" s="908"/>
      <c r="VRC130" s="908"/>
      <c r="VRD130" s="908"/>
      <c r="VRE130" s="908"/>
      <c r="VRF130" s="908"/>
      <c r="VRG130" s="908"/>
      <c r="VRH130" s="908"/>
      <c r="VRI130" s="908"/>
      <c r="VRJ130" s="908"/>
      <c r="VRK130" s="908"/>
      <c r="VRL130" s="908"/>
      <c r="VRM130" s="908"/>
      <c r="VRN130" s="908"/>
      <c r="VRO130" s="908"/>
      <c r="VRP130" s="908"/>
      <c r="VRQ130" s="908"/>
      <c r="VRR130" s="908"/>
      <c r="VRS130" s="908"/>
      <c r="VRT130" s="908"/>
      <c r="VRU130" s="908"/>
      <c r="VRV130" s="908"/>
      <c r="VRW130" s="908"/>
      <c r="VRX130" s="908"/>
      <c r="VRY130" s="908"/>
      <c r="VRZ130" s="908"/>
      <c r="VSA130" s="908"/>
      <c r="VSB130" s="908"/>
      <c r="VSC130" s="908"/>
      <c r="VSD130" s="908"/>
      <c r="VSE130" s="908"/>
      <c r="VSF130" s="908"/>
      <c r="VSG130" s="908"/>
      <c r="VSH130" s="908"/>
      <c r="VSI130" s="908"/>
      <c r="VSJ130" s="908"/>
      <c r="VSK130" s="908"/>
      <c r="VSL130" s="908"/>
      <c r="VSM130" s="908"/>
      <c r="VSN130" s="908"/>
      <c r="VSO130" s="908"/>
      <c r="VSP130" s="908"/>
      <c r="VSQ130" s="908"/>
      <c r="VSR130" s="908"/>
      <c r="VSS130" s="908"/>
      <c r="VST130" s="908"/>
      <c r="VSU130" s="908"/>
      <c r="VSV130" s="908"/>
      <c r="VSW130" s="908"/>
      <c r="VSX130" s="908"/>
      <c r="VSY130" s="908"/>
      <c r="VSZ130" s="908"/>
      <c r="VTA130" s="908"/>
      <c r="VTB130" s="908"/>
      <c r="VTC130" s="908"/>
      <c r="VTD130" s="908"/>
      <c r="VTE130" s="908"/>
      <c r="VTF130" s="908"/>
      <c r="VTG130" s="908"/>
      <c r="VTH130" s="908"/>
      <c r="VTI130" s="908"/>
      <c r="VTJ130" s="908"/>
      <c r="VTK130" s="908"/>
      <c r="VTL130" s="908"/>
      <c r="VTM130" s="908"/>
      <c r="VTN130" s="908"/>
      <c r="VTO130" s="908"/>
      <c r="VTP130" s="908"/>
      <c r="VTQ130" s="908"/>
      <c r="VTR130" s="908"/>
      <c r="VTS130" s="908"/>
      <c r="VTT130" s="908"/>
      <c r="VTU130" s="908"/>
      <c r="VTV130" s="908"/>
      <c r="VTW130" s="908"/>
      <c r="VTX130" s="908"/>
      <c r="VTY130" s="908"/>
      <c r="VTZ130" s="908"/>
      <c r="VUA130" s="908"/>
      <c r="VUB130" s="908"/>
      <c r="VUC130" s="908"/>
      <c r="VUD130" s="908"/>
      <c r="VUE130" s="908"/>
      <c r="VUF130" s="908"/>
      <c r="VUG130" s="908"/>
      <c r="VUH130" s="908"/>
      <c r="VUI130" s="908"/>
      <c r="VUJ130" s="908"/>
      <c r="VUK130" s="908"/>
      <c r="VUL130" s="908"/>
      <c r="VUM130" s="908"/>
      <c r="VUN130" s="908"/>
      <c r="VUO130" s="908"/>
      <c r="VUP130" s="908"/>
      <c r="VUQ130" s="908"/>
      <c r="VUR130" s="908"/>
      <c r="VUS130" s="908"/>
      <c r="VUT130" s="908"/>
      <c r="VUU130" s="908"/>
      <c r="VUV130" s="908"/>
      <c r="VUW130" s="908"/>
      <c r="VUX130" s="908"/>
      <c r="VUY130" s="908"/>
      <c r="VUZ130" s="908"/>
      <c r="VVA130" s="908"/>
      <c r="VVB130" s="908"/>
      <c r="VVC130" s="908"/>
      <c r="VVD130" s="908"/>
      <c r="VVE130" s="908"/>
      <c r="VVF130" s="908"/>
      <c r="VVG130" s="908"/>
      <c r="VVH130" s="908"/>
      <c r="VVI130" s="908"/>
      <c r="VVJ130" s="908"/>
      <c r="VVK130" s="908"/>
      <c r="VVL130" s="908"/>
      <c r="VVM130" s="908"/>
      <c r="VVN130" s="908"/>
      <c r="VVO130" s="908"/>
      <c r="VVP130" s="908"/>
      <c r="VVQ130" s="908"/>
      <c r="VVR130" s="908"/>
      <c r="VVS130" s="908"/>
      <c r="VVT130" s="908"/>
      <c r="VVU130" s="908"/>
      <c r="VVV130" s="908"/>
      <c r="VVW130" s="908"/>
      <c r="VVX130" s="908"/>
      <c r="VVY130" s="908"/>
      <c r="VVZ130" s="908"/>
      <c r="VWA130" s="908"/>
      <c r="VWB130" s="908"/>
      <c r="VWC130" s="908"/>
      <c r="VWD130" s="908"/>
      <c r="VWE130" s="908"/>
      <c r="VWF130" s="908"/>
      <c r="VWG130" s="908"/>
      <c r="VWH130" s="908"/>
      <c r="VWI130" s="908"/>
      <c r="VWJ130" s="908"/>
      <c r="VWK130" s="908"/>
      <c r="VWL130" s="908"/>
      <c r="VWM130" s="908"/>
      <c r="VWN130" s="908"/>
      <c r="VWO130" s="908"/>
      <c r="VWP130" s="908"/>
      <c r="VWQ130" s="908"/>
      <c r="VWR130" s="908"/>
      <c r="VWS130" s="908"/>
      <c r="VWT130" s="908"/>
      <c r="VWU130" s="908"/>
      <c r="VWV130" s="908"/>
      <c r="VWW130" s="908"/>
      <c r="VWX130" s="908"/>
      <c r="VWY130" s="908"/>
      <c r="VWZ130" s="908"/>
      <c r="VXA130" s="908"/>
      <c r="VXB130" s="908"/>
      <c r="VXC130" s="908"/>
      <c r="VXD130" s="908"/>
      <c r="VXE130" s="908"/>
      <c r="VXF130" s="908"/>
      <c r="VXG130" s="908"/>
      <c r="VXH130" s="908"/>
      <c r="VXI130" s="908"/>
      <c r="VXJ130" s="908"/>
      <c r="VXK130" s="908"/>
      <c r="VXL130" s="908"/>
      <c r="VXM130" s="908"/>
      <c r="VXN130" s="908"/>
      <c r="VXO130" s="908"/>
      <c r="VXP130" s="908"/>
      <c r="VXQ130" s="908"/>
      <c r="VXR130" s="908"/>
      <c r="VXS130" s="908"/>
      <c r="VXT130" s="908"/>
      <c r="VXU130" s="908"/>
      <c r="VXV130" s="908"/>
      <c r="VXW130" s="908"/>
      <c r="VXX130" s="908"/>
      <c r="VXY130" s="908"/>
      <c r="VXZ130" s="908"/>
      <c r="VYA130" s="908"/>
      <c r="VYB130" s="908"/>
      <c r="VYC130" s="908"/>
      <c r="VYD130" s="908"/>
      <c r="VYE130" s="908"/>
      <c r="VYF130" s="908"/>
      <c r="VYG130" s="908"/>
      <c r="VYH130" s="908"/>
      <c r="VYI130" s="908"/>
      <c r="VYJ130" s="908"/>
      <c r="VYK130" s="908"/>
      <c r="VYL130" s="908"/>
      <c r="VYM130" s="908"/>
      <c r="VYN130" s="908"/>
      <c r="VYO130" s="908"/>
      <c r="VYP130" s="908"/>
      <c r="VYQ130" s="908"/>
      <c r="VYR130" s="908"/>
      <c r="VYS130" s="908"/>
      <c r="VYT130" s="908"/>
      <c r="VYU130" s="908"/>
      <c r="VYV130" s="908"/>
      <c r="VYW130" s="908"/>
      <c r="VYX130" s="908"/>
      <c r="VYY130" s="908"/>
      <c r="VYZ130" s="908"/>
      <c r="VZA130" s="908"/>
      <c r="VZB130" s="908"/>
      <c r="VZC130" s="908"/>
      <c r="VZD130" s="908"/>
      <c r="VZE130" s="908"/>
      <c r="VZF130" s="908"/>
      <c r="VZG130" s="908"/>
      <c r="VZH130" s="908"/>
      <c r="VZI130" s="908"/>
      <c r="VZJ130" s="908"/>
      <c r="VZK130" s="908"/>
      <c r="VZL130" s="908"/>
      <c r="VZM130" s="908"/>
      <c r="VZN130" s="908"/>
      <c r="VZO130" s="908"/>
      <c r="VZP130" s="908"/>
      <c r="VZQ130" s="908"/>
      <c r="VZR130" s="908"/>
      <c r="VZS130" s="908"/>
      <c r="VZT130" s="908"/>
      <c r="VZU130" s="908"/>
      <c r="VZV130" s="908"/>
      <c r="VZW130" s="908"/>
      <c r="VZX130" s="908"/>
      <c r="VZY130" s="908"/>
      <c r="VZZ130" s="908"/>
      <c r="WAA130" s="908"/>
      <c r="WAB130" s="908"/>
      <c r="WAC130" s="908"/>
      <c r="WAD130" s="908"/>
      <c r="WAE130" s="908"/>
      <c r="WAF130" s="908"/>
      <c r="WAG130" s="908"/>
      <c r="WAH130" s="908"/>
      <c r="WAI130" s="908"/>
      <c r="WAJ130" s="908"/>
      <c r="WAK130" s="908"/>
      <c r="WAL130" s="908"/>
      <c r="WAM130" s="908"/>
      <c r="WAN130" s="908"/>
      <c r="WAO130" s="908"/>
      <c r="WAP130" s="908"/>
      <c r="WAQ130" s="908"/>
      <c r="WAR130" s="908"/>
      <c r="WAS130" s="908"/>
      <c r="WAT130" s="908"/>
      <c r="WAU130" s="908"/>
      <c r="WAV130" s="908"/>
      <c r="WAW130" s="908"/>
      <c r="WAX130" s="908"/>
      <c r="WAY130" s="908"/>
      <c r="WAZ130" s="908"/>
      <c r="WBA130" s="908"/>
      <c r="WBB130" s="908"/>
      <c r="WBC130" s="908"/>
      <c r="WBD130" s="908"/>
      <c r="WBE130" s="908"/>
      <c r="WBF130" s="908"/>
      <c r="WBG130" s="908"/>
      <c r="WBH130" s="908"/>
      <c r="WBI130" s="908"/>
      <c r="WBJ130" s="908"/>
      <c r="WBK130" s="908"/>
      <c r="WBL130" s="908"/>
      <c r="WBM130" s="908"/>
      <c r="WBN130" s="908"/>
      <c r="WBO130" s="908"/>
      <c r="WBP130" s="908"/>
      <c r="WBQ130" s="908"/>
      <c r="WBR130" s="908"/>
      <c r="WBS130" s="908"/>
      <c r="WBT130" s="908"/>
      <c r="WBU130" s="908"/>
      <c r="WBV130" s="908"/>
      <c r="WBW130" s="908"/>
      <c r="WBX130" s="908"/>
      <c r="WBY130" s="908"/>
      <c r="WBZ130" s="908"/>
      <c r="WCA130" s="908"/>
      <c r="WCB130" s="908"/>
      <c r="WCC130" s="908"/>
      <c r="WCD130" s="908"/>
      <c r="WCE130" s="908"/>
      <c r="WCF130" s="908"/>
      <c r="WCG130" s="908"/>
      <c r="WCH130" s="908"/>
      <c r="WCI130" s="908"/>
      <c r="WCJ130" s="908"/>
      <c r="WCK130" s="908"/>
      <c r="WCL130" s="908"/>
      <c r="WCM130" s="908"/>
      <c r="WCN130" s="908"/>
      <c r="WCO130" s="908"/>
      <c r="WCP130" s="908"/>
      <c r="WCQ130" s="908"/>
      <c r="WCR130" s="908"/>
      <c r="WCS130" s="908"/>
      <c r="WCT130" s="908"/>
      <c r="WCU130" s="908"/>
      <c r="WCV130" s="908"/>
      <c r="WCW130" s="908"/>
      <c r="WCX130" s="908"/>
      <c r="WCY130" s="908"/>
      <c r="WCZ130" s="908"/>
      <c r="WDA130" s="908"/>
      <c r="WDB130" s="908"/>
      <c r="WDC130" s="908"/>
      <c r="WDD130" s="908"/>
      <c r="WDE130" s="908"/>
      <c r="WDF130" s="908"/>
      <c r="WDG130" s="908"/>
      <c r="WDH130" s="908"/>
      <c r="WDI130" s="908"/>
      <c r="WDJ130" s="908"/>
      <c r="WDK130" s="908"/>
      <c r="WDL130" s="908"/>
      <c r="WDM130" s="908"/>
      <c r="WDN130" s="908"/>
      <c r="WDO130" s="908"/>
      <c r="WDP130" s="908"/>
      <c r="WDQ130" s="908"/>
      <c r="WDR130" s="908"/>
      <c r="WDS130" s="908"/>
      <c r="WDT130" s="908"/>
      <c r="WDU130" s="908"/>
      <c r="WDV130" s="908"/>
      <c r="WDW130" s="908"/>
      <c r="WDX130" s="908"/>
      <c r="WDY130" s="908"/>
      <c r="WDZ130" s="908"/>
      <c r="WEA130" s="908"/>
      <c r="WEB130" s="908"/>
      <c r="WEC130" s="908"/>
      <c r="WED130" s="908"/>
      <c r="WEE130" s="908"/>
      <c r="WEF130" s="908"/>
      <c r="WEG130" s="908"/>
      <c r="WEH130" s="908"/>
      <c r="WEI130" s="908"/>
      <c r="WEJ130" s="908"/>
      <c r="WEK130" s="908"/>
      <c r="WEL130" s="908"/>
      <c r="WEM130" s="908"/>
      <c r="WEN130" s="908"/>
      <c r="WEO130" s="908"/>
      <c r="WEP130" s="908"/>
      <c r="WEQ130" s="908"/>
      <c r="WER130" s="908"/>
      <c r="WES130" s="908"/>
      <c r="WET130" s="908"/>
      <c r="WEU130" s="908"/>
      <c r="WEV130" s="908"/>
      <c r="WEW130" s="908"/>
      <c r="WEX130" s="908"/>
      <c r="WEY130" s="908"/>
      <c r="WEZ130" s="908"/>
      <c r="WFA130" s="908"/>
      <c r="WFB130" s="908"/>
      <c r="WFC130" s="908"/>
      <c r="WFD130" s="908"/>
      <c r="WFE130" s="908"/>
      <c r="WFF130" s="908"/>
      <c r="WFG130" s="908"/>
      <c r="WFH130" s="908"/>
      <c r="WFI130" s="908"/>
      <c r="WFJ130" s="908"/>
      <c r="WFK130" s="908"/>
      <c r="WFL130" s="908"/>
      <c r="WFM130" s="908"/>
      <c r="WFN130" s="908"/>
      <c r="WFO130" s="908"/>
      <c r="WFP130" s="908"/>
      <c r="WFQ130" s="908"/>
      <c r="WFR130" s="908"/>
      <c r="WFS130" s="908"/>
      <c r="WFT130" s="908"/>
      <c r="WFU130" s="908"/>
      <c r="WFV130" s="908"/>
      <c r="WFW130" s="908"/>
      <c r="WFX130" s="908"/>
      <c r="WFY130" s="908"/>
      <c r="WFZ130" s="908"/>
      <c r="WGA130" s="908"/>
      <c r="WGB130" s="908"/>
      <c r="WGC130" s="908"/>
      <c r="WGD130" s="908"/>
      <c r="WGE130" s="908"/>
      <c r="WGF130" s="908"/>
      <c r="WGG130" s="908"/>
      <c r="WGH130" s="908"/>
      <c r="WGI130" s="908"/>
      <c r="WGJ130" s="908"/>
      <c r="WGK130" s="908"/>
      <c r="WGL130" s="908"/>
      <c r="WGM130" s="908"/>
      <c r="WGN130" s="908"/>
      <c r="WGO130" s="908"/>
      <c r="WGP130" s="908"/>
      <c r="WGQ130" s="908"/>
      <c r="WGR130" s="908"/>
      <c r="WGS130" s="908"/>
      <c r="WGT130" s="908"/>
      <c r="WGU130" s="908"/>
      <c r="WGV130" s="908"/>
      <c r="WGW130" s="908"/>
      <c r="WGX130" s="908"/>
      <c r="WGY130" s="908"/>
      <c r="WGZ130" s="908"/>
      <c r="WHA130" s="908"/>
      <c r="WHB130" s="908"/>
      <c r="WHC130" s="908"/>
      <c r="WHD130" s="908"/>
      <c r="WHE130" s="908"/>
      <c r="WHF130" s="908"/>
      <c r="WHG130" s="908"/>
      <c r="WHH130" s="908"/>
      <c r="WHI130" s="908"/>
      <c r="WHJ130" s="908"/>
      <c r="WHK130" s="908"/>
      <c r="WHL130" s="908"/>
      <c r="WHM130" s="908"/>
      <c r="WHN130" s="908"/>
      <c r="WHO130" s="908"/>
      <c r="WHP130" s="908"/>
      <c r="WHQ130" s="908"/>
      <c r="WHR130" s="908"/>
      <c r="WHS130" s="908"/>
      <c r="WHT130" s="908"/>
      <c r="WHU130" s="908"/>
      <c r="WHV130" s="908"/>
      <c r="WHW130" s="908"/>
      <c r="WHX130" s="908"/>
      <c r="WHY130" s="908"/>
      <c r="WHZ130" s="908"/>
      <c r="WIA130" s="908"/>
      <c r="WIB130" s="908"/>
      <c r="WIC130" s="908"/>
      <c r="WID130" s="908"/>
      <c r="WIE130" s="908"/>
      <c r="WIF130" s="908"/>
      <c r="WIG130" s="908"/>
      <c r="WIH130" s="908"/>
      <c r="WII130" s="908"/>
      <c r="WIJ130" s="908"/>
      <c r="WIK130" s="908"/>
      <c r="WIL130" s="908"/>
      <c r="WIM130" s="908"/>
      <c r="WIN130" s="908"/>
      <c r="WIO130" s="908"/>
      <c r="WIP130" s="908"/>
      <c r="WIQ130" s="908"/>
      <c r="WIR130" s="908"/>
      <c r="WIS130" s="908"/>
      <c r="WIT130" s="908"/>
      <c r="WIU130" s="908"/>
      <c r="WIV130" s="908"/>
      <c r="WIW130" s="908"/>
      <c r="WIX130" s="908"/>
      <c r="WIY130" s="908"/>
      <c r="WIZ130" s="908"/>
      <c r="WJA130" s="908"/>
      <c r="WJB130" s="908"/>
      <c r="WJC130" s="908"/>
      <c r="WJD130" s="908"/>
      <c r="WJE130" s="908"/>
      <c r="WJF130" s="908"/>
      <c r="WJG130" s="908"/>
      <c r="WJH130" s="908"/>
      <c r="WJI130" s="908"/>
      <c r="WJJ130" s="908"/>
      <c r="WJK130" s="908"/>
      <c r="WJL130" s="908"/>
      <c r="WJM130" s="908"/>
      <c r="WJN130" s="908"/>
      <c r="WJO130" s="908"/>
      <c r="WJP130" s="908"/>
      <c r="WJQ130" s="908"/>
      <c r="WJR130" s="908"/>
      <c r="WJS130" s="908"/>
      <c r="WJT130" s="908"/>
      <c r="WJU130" s="908"/>
      <c r="WJV130" s="908"/>
      <c r="WJW130" s="908"/>
      <c r="WJX130" s="908"/>
      <c r="WJY130" s="908"/>
      <c r="WJZ130" s="908"/>
      <c r="WKA130" s="908"/>
      <c r="WKB130" s="908"/>
      <c r="WKC130" s="908"/>
      <c r="WKD130" s="908"/>
      <c r="WKE130" s="908"/>
      <c r="WKF130" s="908"/>
      <c r="WKG130" s="908"/>
      <c r="WKH130" s="908"/>
      <c r="WKI130" s="908"/>
      <c r="WKJ130" s="908"/>
      <c r="WKK130" s="908"/>
      <c r="WKL130" s="908"/>
      <c r="WKM130" s="908"/>
      <c r="WKN130" s="908"/>
      <c r="WKO130" s="908"/>
      <c r="WKP130" s="908"/>
      <c r="WKQ130" s="908"/>
      <c r="WKR130" s="908"/>
      <c r="WKS130" s="908"/>
      <c r="WKT130" s="908"/>
      <c r="WKU130" s="908"/>
      <c r="WKV130" s="908"/>
      <c r="WKW130" s="908"/>
      <c r="WKX130" s="908"/>
      <c r="WKY130" s="908"/>
      <c r="WKZ130" s="908"/>
      <c r="WLA130" s="908"/>
      <c r="WLB130" s="908"/>
      <c r="WLC130" s="908"/>
      <c r="WLD130" s="908"/>
      <c r="WLE130" s="908"/>
      <c r="WLF130" s="908"/>
      <c r="WLG130" s="908"/>
      <c r="WLH130" s="908"/>
      <c r="WLI130" s="908"/>
      <c r="WLJ130" s="908"/>
      <c r="WLK130" s="908"/>
      <c r="WLL130" s="908"/>
      <c r="WLM130" s="908"/>
      <c r="WLN130" s="908"/>
      <c r="WLO130" s="908"/>
      <c r="WLP130" s="908"/>
      <c r="WLQ130" s="908"/>
      <c r="WLR130" s="908"/>
      <c r="WLS130" s="908"/>
      <c r="WLT130" s="908"/>
      <c r="WLU130" s="908"/>
      <c r="WLV130" s="908"/>
      <c r="WLW130" s="908"/>
      <c r="WLX130" s="908"/>
      <c r="WLY130" s="908"/>
      <c r="WLZ130" s="908"/>
      <c r="WMA130" s="908"/>
      <c r="WMB130" s="908"/>
      <c r="WMC130" s="908"/>
      <c r="WMD130" s="908"/>
      <c r="WME130" s="908"/>
      <c r="WMF130" s="908"/>
      <c r="WMG130" s="908"/>
      <c r="WMH130" s="908"/>
      <c r="WMI130" s="908"/>
      <c r="WMJ130" s="908"/>
      <c r="WMK130" s="908"/>
      <c r="WML130" s="908"/>
      <c r="WMM130" s="908"/>
      <c r="WMN130" s="908"/>
      <c r="WMO130" s="908"/>
      <c r="WMP130" s="908"/>
      <c r="WMQ130" s="908"/>
      <c r="WMR130" s="908"/>
      <c r="WMS130" s="908"/>
      <c r="WMT130" s="908"/>
      <c r="WMU130" s="908"/>
      <c r="WMV130" s="908"/>
      <c r="WMW130" s="908"/>
      <c r="WMX130" s="908"/>
      <c r="WMY130" s="908"/>
      <c r="WMZ130" s="908"/>
      <c r="WNA130" s="908"/>
      <c r="WNB130" s="908"/>
      <c r="WNC130" s="908"/>
      <c r="WND130" s="908"/>
      <c r="WNE130" s="908"/>
      <c r="WNF130" s="908"/>
      <c r="WNG130" s="908"/>
      <c r="WNH130" s="908"/>
      <c r="WNI130" s="908"/>
      <c r="WNJ130" s="908"/>
      <c r="WNK130" s="908"/>
      <c r="WNL130" s="908"/>
      <c r="WNM130" s="908"/>
      <c r="WNN130" s="908"/>
      <c r="WNO130" s="908"/>
      <c r="WNP130" s="908"/>
      <c r="WNQ130" s="908"/>
      <c r="WNR130" s="908"/>
      <c r="WNS130" s="908"/>
      <c r="WNT130" s="908"/>
      <c r="WNU130" s="908"/>
      <c r="WNV130" s="908"/>
      <c r="WNW130" s="908"/>
      <c r="WNX130" s="908"/>
      <c r="WNY130" s="908"/>
      <c r="WNZ130" s="908"/>
      <c r="WOA130" s="908"/>
      <c r="WOB130" s="908"/>
      <c r="WOC130" s="908"/>
      <c r="WOD130" s="908"/>
      <c r="WOE130" s="908"/>
      <c r="WOF130" s="908"/>
      <c r="WOG130" s="908"/>
      <c r="WOH130" s="908"/>
      <c r="WOI130" s="908"/>
      <c r="WOJ130" s="908"/>
      <c r="WOK130" s="908"/>
      <c r="WOL130" s="908"/>
      <c r="WOM130" s="908"/>
      <c r="WON130" s="908"/>
      <c r="WOO130" s="908"/>
      <c r="WOP130" s="908"/>
      <c r="WOQ130" s="908"/>
      <c r="WOR130" s="908"/>
      <c r="WOS130" s="908"/>
      <c r="WOT130" s="908"/>
      <c r="WOU130" s="908"/>
      <c r="WOV130" s="908"/>
      <c r="WOW130" s="908"/>
      <c r="WOX130" s="908"/>
      <c r="WOY130" s="908"/>
      <c r="WOZ130" s="908"/>
      <c r="WPA130" s="908"/>
      <c r="WPB130" s="908"/>
      <c r="WPC130" s="908"/>
      <c r="WPD130" s="908"/>
      <c r="WPE130" s="908"/>
      <c r="WPF130" s="908"/>
      <c r="WPG130" s="908"/>
      <c r="WPH130" s="908"/>
      <c r="WPI130" s="908"/>
      <c r="WPJ130" s="908"/>
      <c r="WPK130" s="908"/>
      <c r="WPL130" s="908"/>
      <c r="WPM130" s="908"/>
      <c r="WPN130" s="908"/>
      <c r="WPO130" s="908"/>
      <c r="WPP130" s="908"/>
      <c r="WPQ130" s="908"/>
      <c r="WPR130" s="908"/>
      <c r="WPS130" s="908"/>
      <c r="WPT130" s="908"/>
      <c r="WPU130" s="908"/>
      <c r="WPV130" s="908"/>
      <c r="WPW130" s="908"/>
      <c r="WPX130" s="908"/>
      <c r="WPY130" s="908"/>
      <c r="WPZ130" s="908"/>
      <c r="WQA130" s="908"/>
      <c r="WQB130" s="908"/>
      <c r="WQC130" s="908"/>
      <c r="WQD130" s="908"/>
      <c r="WQE130" s="908"/>
      <c r="WQF130" s="908"/>
      <c r="WQG130" s="908"/>
      <c r="WQH130" s="908"/>
      <c r="WQI130" s="908"/>
      <c r="WQJ130" s="908"/>
      <c r="WQK130" s="908"/>
      <c r="WQL130" s="908"/>
      <c r="WQM130" s="908"/>
      <c r="WQN130" s="908"/>
      <c r="WQO130" s="908"/>
      <c r="WQP130" s="908"/>
      <c r="WQQ130" s="908"/>
      <c r="WQR130" s="908"/>
      <c r="WQS130" s="908"/>
      <c r="WQT130" s="908"/>
      <c r="WQU130" s="908"/>
      <c r="WQV130" s="908"/>
      <c r="WQW130" s="908"/>
      <c r="WQX130" s="908"/>
      <c r="WQY130" s="908"/>
      <c r="WQZ130" s="908"/>
      <c r="WRA130" s="908"/>
      <c r="WRB130" s="908"/>
      <c r="WRC130" s="908"/>
      <c r="WRD130" s="908"/>
      <c r="WRE130" s="908"/>
      <c r="WRF130" s="908"/>
      <c r="WRG130" s="908"/>
      <c r="WRH130" s="908"/>
      <c r="WRI130" s="908"/>
      <c r="WRJ130" s="908"/>
      <c r="WRK130" s="908"/>
      <c r="WRL130" s="908"/>
      <c r="WRM130" s="908"/>
      <c r="WRN130" s="908"/>
      <c r="WRO130" s="908"/>
      <c r="WRP130" s="908"/>
      <c r="WRQ130" s="908"/>
      <c r="WRR130" s="908"/>
      <c r="WRS130" s="908"/>
      <c r="WRT130" s="908"/>
      <c r="WRU130" s="908"/>
      <c r="WRV130" s="908"/>
      <c r="WRW130" s="908"/>
      <c r="WRX130" s="908"/>
      <c r="WRY130" s="908"/>
      <c r="WRZ130" s="908"/>
      <c r="WSA130" s="908"/>
      <c r="WSB130" s="908"/>
      <c r="WSC130" s="908"/>
      <c r="WSD130" s="908"/>
      <c r="WSE130" s="908"/>
      <c r="WSF130" s="908"/>
      <c r="WSG130" s="908"/>
      <c r="WSH130" s="908"/>
      <c r="WSI130" s="908"/>
      <c r="WSJ130" s="908"/>
      <c r="WSK130" s="908"/>
      <c r="WSL130" s="908"/>
      <c r="WSM130" s="908"/>
      <c r="WSN130" s="908"/>
      <c r="WSO130" s="908"/>
      <c r="WSP130" s="908"/>
      <c r="WSQ130" s="908"/>
      <c r="WSR130" s="908"/>
      <c r="WSS130" s="908"/>
      <c r="WST130" s="908"/>
      <c r="WSU130" s="908"/>
      <c r="WSV130" s="908"/>
      <c r="WSW130" s="908"/>
      <c r="WSX130" s="908"/>
      <c r="WSY130" s="908"/>
      <c r="WSZ130" s="908"/>
      <c r="WTA130" s="908"/>
      <c r="WTB130" s="908"/>
      <c r="WTC130" s="908"/>
      <c r="WTD130" s="908"/>
      <c r="WTE130" s="908"/>
      <c r="WTF130" s="908"/>
      <c r="WTG130" s="908"/>
      <c r="WTH130" s="908"/>
      <c r="WTI130" s="908"/>
      <c r="WTJ130" s="908"/>
      <c r="WTK130" s="908"/>
      <c r="WTL130" s="908"/>
      <c r="WTM130" s="908"/>
      <c r="WTN130" s="908"/>
      <c r="WTO130" s="908"/>
      <c r="WTP130" s="908"/>
      <c r="WTQ130" s="908"/>
      <c r="WTR130" s="908"/>
      <c r="WTS130" s="908"/>
      <c r="WTT130" s="908"/>
      <c r="WTU130" s="908"/>
      <c r="WTV130" s="908"/>
      <c r="WTW130" s="908"/>
      <c r="WTX130" s="908"/>
      <c r="WTY130" s="908"/>
      <c r="WTZ130" s="908"/>
      <c r="WUA130" s="908"/>
      <c r="WUB130" s="908"/>
      <c r="WUC130" s="908"/>
      <c r="WUD130" s="908"/>
      <c r="WUE130" s="908"/>
      <c r="WUF130" s="908"/>
      <c r="WUG130" s="908"/>
      <c r="WUH130" s="908"/>
      <c r="WUI130" s="908"/>
      <c r="WUJ130" s="908"/>
      <c r="WUK130" s="908"/>
      <c r="WUL130" s="908"/>
      <c r="WUM130" s="908"/>
      <c r="WUN130" s="908"/>
      <c r="WUO130" s="908"/>
      <c r="WUP130" s="908"/>
      <c r="WUQ130" s="908"/>
      <c r="WUR130" s="908"/>
      <c r="WUS130" s="908"/>
      <c r="WUT130" s="908"/>
      <c r="WUU130" s="908"/>
      <c r="WUV130" s="908"/>
      <c r="WUW130" s="908"/>
      <c r="WUX130" s="908"/>
      <c r="WUY130" s="908"/>
      <c r="WUZ130" s="908"/>
      <c r="WVA130" s="908"/>
      <c r="WVB130" s="908"/>
      <c r="WVC130" s="908"/>
      <c r="WVD130" s="908"/>
      <c r="WVE130" s="908"/>
      <c r="WVF130" s="908"/>
      <c r="WVG130" s="908"/>
      <c r="WVH130" s="908"/>
      <c r="WVI130" s="908"/>
      <c r="WVJ130" s="908"/>
      <c r="WVK130" s="908"/>
      <c r="WVL130" s="908"/>
      <c r="WVM130" s="908"/>
      <c r="WVN130" s="908"/>
      <c r="WVO130" s="908"/>
      <c r="WVP130" s="908"/>
      <c r="WVQ130" s="908"/>
      <c r="WVR130" s="908"/>
      <c r="WVS130" s="908"/>
      <c r="WVT130" s="908"/>
      <c r="WVU130" s="908"/>
      <c r="WVV130" s="908"/>
      <c r="WVW130" s="908"/>
      <c r="WVX130" s="908"/>
      <c r="WVY130" s="908"/>
      <c r="WVZ130" s="908"/>
      <c r="WWA130" s="908"/>
      <c r="WWB130" s="908"/>
      <c r="WWC130" s="908"/>
    </row>
    <row r="131" spans="1:16149" s="921" customFormat="1" ht="24.95" customHeight="1">
      <c r="A131" s="899" t="s">
        <v>475</v>
      </c>
      <c r="B131" s="736" t="s">
        <v>945</v>
      </c>
      <c r="C131" s="743" t="s">
        <v>117</v>
      </c>
      <c r="D131" s="738">
        <v>21404</v>
      </c>
      <c r="E131" s="738">
        <v>38180</v>
      </c>
      <c r="F131" s="915">
        <f t="shared" ca="1" si="16"/>
        <v>15.582438084094372</v>
      </c>
      <c r="G131" s="916">
        <f t="shared" si="12"/>
        <v>43319</v>
      </c>
      <c r="H131" s="917">
        <f>29156</f>
        <v>29156</v>
      </c>
      <c r="I131" s="741" t="s">
        <v>140</v>
      </c>
      <c r="J131" s="741" t="s">
        <v>140</v>
      </c>
      <c r="K131" s="924">
        <v>5</v>
      </c>
      <c r="L131" s="443">
        <f t="shared" si="20"/>
        <v>15</v>
      </c>
      <c r="M131" s="443">
        <f t="shared" si="20"/>
        <v>15</v>
      </c>
      <c r="N131" s="902"/>
      <c r="O131" s="902"/>
      <c r="P131" s="903">
        <f t="shared" si="17"/>
        <v>42153.190836000002</v>
      </c>
      <c r="Q131" s="443">
        <f t="shared" si="14"/>
        <v>15</v>
      </c>
      <c r="R131" s="904">
        <v>20</v>
      </c>
      <c r="S131" s="904">
        <v>35</v>
      </c>
      <c r="T131" s="904">
        <f t="shared" si="21"/>
        <v>15</v>
      </c>
      <c r="U131" s="903">
        <f t="shared" si="15"/>
        <v>437340</v>
      </c>
      <c r="V131" s="918"/>
      <c r="W131" s="919"/>
      <c r="X131" s="920"/>
      <c r="Y131" s="908"/>
      <c r="Z131" s="908"/>
      <c r="AA131" s="908"/>
      <c r="AB131" s="908"/>
      <c r="AC131" s="908"/>
      <c r="AD131" s="908"/>
      <c r="AE131" s="908"/>
      <c r="AF131" s="908"/>
      <c r="AG131" s="908"/>
      <c r="AH131" s="908"/>
      <c r="AI131" s="908"/>
      <c r="AJ131" s="908"/>
      <c r="AK131" s="908"/>
      <c r="AL131" s="908"/>
      <c r="AM131" s="908"/>
      <c r="AN131" s="908"/>
      <c r="AO131" s="908"/>
      <c r="AP131" s="908"/>
      <c r="AQ131" s="908"/>
      <c r="AR131" s="908"/>
      <c r="AS131" s="908"/>
      <c r="AT131" s="908"/>
      <c r="AU131" s="908"/>
      <c r="AV131" s="908"/>
      <c r="AW131" s="908"/>
      <c r="AX131" s="908"/>
      <c r="AY131" s="908"/>
      <c r="AZ131" s="908"/>
      <c r="BA131" s="908"/>
      <c r="BB131" s="908"/>
      <c r="BC131" s="908"/>
      <c r="BD131" s="908"/>
      <c r="BE131" s="908"/>
      <c r="BF131" s="908"/>
      <c r="BG131" s="908"/>
      <c r="BH131" s="908"/>
      <c r="BI131" s="908"/>
      <c r="BJ131" s="908"/>
      <c r="BK131" s="908"/>
      <c r="BL131" s="908"/>
      <c r="BM131" s="908"/>
      <c r="BN131" s="908"/>
      <c r="BO131" s="908"/>
      <c r="BP131" s="908"/>
      <c r="BQ131" s="908"/>
      <c r="BR131" s="908"/>
      <c r="BS131" s="908"/>
      <c r="BT131" s="908"/>
      <c r="BU131" s="908"/>
      <c r="BV131" s="908"/>
      <c r="BW131" s="908"/>
      <c r="BX131" s="908"/>
      <c r="BY131" s="908"/>
      <c r="BZ131" s="908"/>
      <c r="CA131" s="908"/>
      <c r="CB131" s="908"/>
      <c r="CC131" s="908"/>
      <c r="CD131" s="908"/>
      <c r="CE131" s="908"/>
      <c r="CF131" s="908"/>
      <c r="CG131" s="908"/>
      <c r="CH131" s="908"/>
      <c r="CI131" s="908"/>
      <c r="CJ131" s="908"/>
      <c r="CK131" s="908"/>
      <c r="CL131" s="908"/>
      <c r="CM131" s="908"/>
      <c r="CN131" s="908"/>
      <c r="CO131" s="908"/>
      <c r="CP131" s="908"/>
      <c r="CQ131" s="908"/>
      <c r="CR131" s="908"/>
      <c r="CS131" s="908"/>
      <c r="CT131" s="908"/>
      <c r="CU131" s="908"/>
      <c r="CV131" s="908"/>
      <c r="CW131" s="908"/>
      <c r="CX131" s="908"/>
      <c r="CY131" s="908"/>
      <c r="CZ131" s="908"/>
      <c r="DA131" s="908"/>
      <c r="DB131" s="908"/>
      <c r="DC131" s="908"/>
      <c r="DD131" s="908"/>
      <c r="DE131" s="908"/>
      <c r="DF131" s="908"/>
      <c r="DG131" s="908"/>
      <c r="DH131" s="908"/>
      <c r="DI131" s="908"/>
      <c r="DJ131" s="908"/>
      <c r="DK131" s="908"/>
      <c r="DL131" s="908"/>
      <c r="DM131" s="908"/>
      <c r="DN131" s="908"/>
      <c r="DO131" s="908"/>
      <c r="DP131" s="908"/>
      <c r="DQ131" s="908"/>
      <c r="DR131" s="908"/>
      <c r="DS131" s="908"/>
      <c r="DT131" s="908"/>
      <c r="DU131" s="908"/>
      <c r="DV131" s="908"/>
      <c r="DW131" s="908"/>
      <c r="DX131" s="908"/>
      <c r="DY131" s="908"/>
      <c r="DZ131" s="908"/>
      <c r="EA131" s="908"/>
      <c r="EB131" s="908"/>
      <c r="EC131" s="908"/>
      <c r="ED131" s="908"/>
      <c r="EE131" s="908"/>
      <c r="EF131" s="908"/>
      <c r="EG131" s="908"/>
      <c r="EH131" s="908"/>
      <c r="EI131" s="908"/>
      <c r="EJ131" s="908"/>
      <c r="EK131" s="908"/>
      <c r="EL131" s="908"/>
      <c r="EM131" s="908"/>
      <c r="EN131" s="908"/>
      <c r="EO131" s="908"/>
      <c r="EP131" s="908"/>
      <c r="EQ131" s="908"/>
      <c r="ER131" s="908"/>
      <c r="ES131" s="908"/>
      <c r="ET131" s="908"/>
      <c r="EU131" s="908"/>
      <c r="EV131" s="908"/>
      <c r="EW131" s="908"/>
      <c r="EX131" s="908"/>
      <c r="EY131" s="908"/>
      <c r="EZ131" s="908"/>
      <c r="FA131" s="908"/>
      <c r="FB131" s="908"/>
      <c r="FC131" s="908"/>
      <c r="FD131" s="908"/>
      <c r="FE131" s="908"/>
      <c r="FF131" s="908"/>
      <c r="FG131" s="908"/>
      <c r="FH131" s="908"/>
      <c r="FI131" s="908"/>
      <c r="FJ131" s="908"/>
      <c r="FK131" s="908"/>
      <c r="FL131" s="908"/>
      <c r="FM131" s="908"/>
      <c r="FN131" s="908"/>
      <c r="FO131" s="908"/>
      <c r="FP131" s="908"/>
      <c r="FQ131" s="908"/>
      <c r="FR131" s="908"/>
      <c r="FS131" s="908"/>
      <c r="FT131" s="908"/>
      <c r="FU131" s="908"/>
      <c r="FV131" s="908"/>
      <c r="FW131" s="908"/>
      <c r="FX131" s="908"/>
      <c r="FY131" s="908"/>
      <c r="FZ131" s="908"/>
      <c r="GA131" s="908"/>
      <c r="GB131" s="908"/>
      <c r="GC131" s="908"/>
      <c r="GD131" s="908"/>
      <c r="GE131" s="908"/>
      <c r="GF131" s="908"/>
      <c r="GG131" s="908"/>
      <c r="GH131" s="908"/>
      <c r="GI131" s="908"/>
      <c r="GJ131" s="908"/>
      <c r="GK131" s="908"/>
      <c r="GL131" s="908"/>
      <c r="GM131" s="908"/>
      <c r="GN131" s="908"/>
      <c r="GO131" s="908"/>
      <c r="GP131" s="908"/>
      <c r="GQ131" s="908"/>
      <c r="GR131" s="908"/>
      <c r="GS131" s="908"/>
      <c r="GT131" s="908"/>
      <c r="GU131" s="908"/>
      <c r="GV131" s="908"/>
      <c r="GW131" s="908"/>
      <c r="GX131" s="908"/>
      <c r="GY131" s="908"/>
      <c r="GZ131" s="908"/>
      <c r="HA131" s="908"/>
      <c r="HB131" s="908"/>
      <c r="HC131" s="908"/>
      <c r="HD131" s="908"/>
      <c r="HE131" s="908"/>
      <c r="HF131" s="908"/>
      <c r="HG131" s="908"/>
      <c r="HH131" s="908"/>
      <c r="HI131" s="908"/>
      <c r="HJ131" s="908"/>
      <c r="HK131" s="908"/>
      <c r="HL131" s="908"/>
      <c r="HM131" s="908"/>
      <c r="HN131" s="908"/>
      <c r="HO131" s="908"/>
      <c r="HP131" s="908"/>
      <c r="HQ131" s="908"/>
      <c r="HR131" s="908"/>
      <c r="HS131" s="908"/>
      <c r="HT131" s="908"/>
      <c r="HU131" s="908"/>
      <c r="HV131" s="908"/>
      <c r="HW131" s="908"/>
      <c r="HX131" s="908"/>
      <c r="HY131" s="908"/>
      <c r="HZ131" s="908"/>
      <c r="IA131" s="908"/>
      <c r="IB131" s="908"/>
      <c r="IC131" s="908"/>
      <c r="ID131" s="908"/>
      <c r="IE131" s="908"/>
      <c r="IF131" s="908"/>
      <c r="IG131" s="908"/>
      <c r="IH131" s="908"/>
      <c r="II131" s="908"/>
      <c r="IJ131" s="908"/>
      <c r="IK131" s="908"/>
      <c r="IL131" s="908"/>
      <c r="IM131" s="908"/>
      <c r="IN131" s="908"/>
      <c r="IO131" s="908"/>
      <c r="IP131" s="908"/>
      <c r="IQ131" s="908"/>
      <c r="IR131" s="908"/>
      <c r="IS131" s="908"/>
      <c r="IT131" s="908"/>
      <c r="IU131" s="908"/>
      <c r="IV131" s="908"/>
      <c r="IW131" s="908"/>
      <c r="IX131" s="908"/>
      <c r="IY131" s="908"/>
      <c r="IZ131" s="908"/>
      <c r="JA131" s="908"/>
      <c r="JB131" s="908"/>
      <c r="JC131" s="908"/>
      <c r="JD131" s="908"/>
      <c r="JE131" s="908"/>
      <c r="JF131" s="908"/>
      <c r="JG131" s="908"/>
      <c r="JH131" s="908"/>
      <c r="JI131" s="908"/>
      <c r="JJ131" s="908"/>
      <c r="JK131" s="908"/>
      <c r="JL131" s="908"/>
      <c r="JM131" s="908"/>
      <c r="JN131" s="908"/>
      <c r="JO131" s="908"/>
      <c r="JP131" s="908"/>
      <c r="JQ131" s="908"/>
      <c r="JR131" s="908"/>
      <c r="JS131" s="908"/>
      <c r="JT131" s="908"/>
      <c r="JU131" s="908"/>
      <c r="JV131" s="908"/>
      <c r="JW131" s="908"/>
      <c r="JX131" s="908"/>
      <c r="JY131" s="908"/>
      <c r="JZ131" s="908"/>
      <c r="KA131" s="908"/>
      <c r="KB131" s="908"/>
      <c r="KC131" s="908"/>
      <c r="KD131" s="908"/>
      <c r="KE131" s="908"/>
      <c r="KF131" s="908"/>
      <c r="KG131" s="908"/>
      <c r="KH131" s="908"/>
      <c r="KI131" s="908"/>
      <c r="KJ131" s="908"/>
      <c r="KK131" s="908"/>
      <c r="KL131" s="908"/>
      <c r="KM131" s="908"/>
      <c r="KN131" s="908"/>
      <c r="KO131" s="908"/>
      <c r="KP131" s="908"/>
      <c r="KQ131" s="908"/>
      <c r="KR131" s="908"/>
      <c r="KS131" s="908"/>
      <c r="KT131" s="908"/>
      <c r="KU131" s="908"/>
      <c r="KV131" s="908"/>
      <c r="KW131" s="908"/>
      <c r="KX131" s="908"/>
      <c r="KY131" s="908"/>
      <c r="KZ131" s="908"/>
      <c r="LA131" s="908"/>
      <c r="LB131" s="908"/>
      <c r="LC131" s="908"/>
      <c r="LD131" s="908"/>
      <c r="LE131" s="908"/>
      <c r="LF131" s="908"/>
      <c r="LG131" s="908"/>
      <c r="LH131" s="908"/>
      <c r="LI131" s="908"/>
      <c r="LJ131" s="908"/>
      <c r="LK131" s="908"/>
      <c r="LL131" s="908"/>
      <c r="LM131" s="908"/>
      <c r="LN131" s="908"/>
      <c r="LO131" s="908"/>
      <c r="LP131" s="908"/>
      <c r="LQ131" s="908"/>
      <c r="LR131" s="908"/>
      <c r="LS131" s="908"/>
      <c r="LT131" s="908"/>
      <c r="LU131" s="908"/>
      <c r="LV131" s="908"/>
      <c r="LW131" s="908"/>
      <c r="LX131" s="908"/>
      <c r="LY131" s="908"/>
      <c r="LZ131" s="908"/>
      <c r="MA131" s="908"/>
      <c r="MB131" s="908"/>
      <c r="MC131" s="908"/>
      <c r="MD131" s="908"/>
      <c r="ME131" s="908"/>
      <c r="MF131" s="908"/>
      <c r="MG131" s="908"/>
      <c r="MH131" s="908"/>
      <c r="MI131" s="908"/>
      <c r="MJ131" s="908"/>
      <c r="MK131" s="908"/>
      <c r="ML131" s="908"/>
      <c r="MM131" s="908"/>
      <c r="MN131" s="908"/>
      <c r="MO131" s="908"/>
      <c r="MP131" s="908"/>
      <c r="MQ131" s="908"/>
      <c r="MR131" s="908"/>
      <c r="MS131" s="908"/>
      <c r="MT131" s="908"/>
      <c r="MU131" s="908"/>
      <c r="MV131" s="908"/>
      <c r="MW131" s="908"/>
      <c r="MX131" s="908"/>
      <c r="MY131" s="908"/>
      <c r="MZ131" s="908"/>
      <c r="NA131" s="908"/>
      <c r="NB131" s="908"/>
      <c r="NC131" s="908"/>
      <c r="ND131" s="908"/>
      <c r="NE131" s="908"/>
      <c r="NF131" s="908"/>
      <c r="NG131" s="908"/>
      <c r="NH131" s="908"/>
      <c r="NI131" s="908"/>
      <c r="NJ131" s="908"/>
      <c r="NK131" s="908"/>
      <c r="NL131" s="908"/>
      <c r="NM131" s="908"/>
      <c r="NN131" s="908"/>
      <c r="NO131" s="908"/>
      <c r="NP131" s="908"/>
      <c r="NQ131" s="908"/>
      <c r="NR131" s="908"/>
      <c r="NS131" s="908"/>
      <c r="NT131" s="908"/>
      <c r="NU131" s="908"/>
      <c r="NV131" s="908"/>
      <c r="NW131" s="908"/>
      <c r="NX131" s="908"/>
      <c r="NY131" s="908"/>
      <c r="NZ131" s="908"/>
      <c r="OA131" s="908"/>
      <c r="OB131" s="908"/>
      <c r="OC131" s="908"/>
      <c r="OD131" s="908"/>
      <c r="OE131" s="908"/>
      <c r="OF131" s="908"/>
      <c r="OG131" s="908"/>
      <c r="OH131" s="908"/>
      <c r="OI131" s="908"/>
      <c r="OJ131" s="908"/>
      <c r="OK131" s="908"/>
      <c r="OL131" s="908"/>
      <c r="OM131" s="908"/>
      <c r="ON131" s="908"/>
      <c r="OO131" s="908"/>
      <c r="OP131" s="908"/>
      <c r="OQ131" s="908"/>
      <c r="OR131" s="908"/>
      <c r="OS131" s="908"/>
      <c r="OT131" s="908"/>
      <c r="OU131" s="908"/>
      <c r="OV131" s="908"/>
      <c r="OW131" s="908"/>
      <c r="OX131" s="908"/>
      <c r="OY131" s="908"/>
      <c r="OZ131" s="908"/>
      <c r="PA131" s="908"/>
      <c r="PB131" s="908"/>
      <c r="PC131" s="908"/>
      <c r="PD131" s="908"/>
      <c r="PE131" s="908"/>
      <c r="PF131" s="908"/>
      <c r="PG131" s="908"/>
      <c r="PH131" s="908"/>
      <c r="PI131" s="908"/>
      <c r="PJ131" s="908"/>
      <c r="PK131" s="908"/>
      <c r="PL131" s="908"/>
      <c r="PM131" s="908"/>
      <c r="PN131" s="908"/>
      <c r="PO131" s="908"/>
      <c r="PP131" s="908"/>
      <c r="PQ131" s="908"/>
      <c r="PR131" s="908"/>
      <c r="PS131" s="908"/>
      <c r="PT131" s="908"/>
      <c r="PU131" s="908"/>
      <c r="PV131" s="908"/>
      <c r="PW131" s="908"/>
      <c r="PX131" s="908"/>
      <c r="PY131" s="908"/>
      <c r="PZ131" s="908"/>
      <c r="QA131" s="908"/>
      <c r="QB131" s="908"/>
      <c r="QC131" s="908"/>
      <c r="QD131" s="908"/>
      <c r="QE131" s="908"/>
      <c r="QF131" s="908"/>
      <c r="QG131" s="908"/>
      <c r="QH131" s="908"/>
      <c r="QI131" s="908"/>
      <c r="QJ131" s="908"/>
      <c r="QK131" s="908"/>
      <c r="QL131" s="908"/>
      <c r="QM131" s="908"/>
      <c r="QN131" s="908"/>
      <c r="QO131" s="908"/>
      <c r="QP131" s="908"/>
      <c r="QQ131" s="908"/>
      <c r="QR131" s="908"/>
      <c r="QS131" s="908"/>
      <c r="QT131" s="908"/>
      <c r="QU131" s="908"/>
      <c r="QV131" s="908"/>
      <c r="QW131" s="908"/>
      <c r="QX131" s="908"/>
      <c r="QY131" s="908"/>
      <c r="QZ131" s="908"/>
      <c r="RA131" s="908"/>
      <c r="RB131" s="908"/>
      <c r="RC131" s="908"/>
      <c r="RD131" s="908"/>
      <c r="RE131" s="908"/>
      <c r="RF131" s="908"/>
      <c r="RG131" s="908"/>
      <c r="RH131" s="908"/>
      <c r="RI131" s="908"/>
      <c r="RJ131" s="908"/>
      <c r="RK131" s="908"/>
      <c r="RL131" s="908"/>
      <c r="RM131" s="908"/>
      <c r="RN131" s="908"/>
      <c r="RO131" s="908"/>
      <c r="RP131" s="908"/>
      <c r="RQ131" s="908"/>
      <c r="RR131" s="908"/>
      <c r="RS131" s="908"/>
      <c r="RT131" s="908"/>
      <c r="RU131" s="908"/>
      <c r="RV131" s="908"/>
      <c r="RW131" s="908"/>
      <c r="RX131" s="908"/>
      <c r="RY131" s="908"/>
      <c r="RZ131" s="908"/>
      <c r="SA131" s="908"/>
      <c r="SB131" s="908"/>
      <c r="SC131" s="908"/>
      <c r="SD131" s="908"/>
      <c r="SE131" s="908"/>
      <c r="SF131" s="908"/>
      <c r="SG131" s="908"/>
      <c r="SH131" s="908"/>
      <c r="SI131" s="908"/>
      <c r="SJ131" s="908"/>
      <c r="SK131" s="908"/>
      <c r="SL131" s="908"/>
      <c r="SM131" s="908"/>
      <c r="SN131" s="908"/>
      <c r="SO131" s="908"/>
      <c r="SP131" s="908"/>
      <c r="SQ131" s="908"/>
      <c r="SR131" s="908"/>
      <c r="SS131" s="908"/>
      <c r="ST131" s="908"/>
      <c r="SU131" s="908"/>
      <c r="SV131" s="908"/>
      <c r="SW131" s="908"/>
      <c r="SX131" s="908"/>
      <c r="SY131" s="908"/>
      <c r="SZ131" s="908"/>
      <c r="TA131" s="908"/>
      <c r="TB131" s="908"/>
      <c r="TC131" s="908"/>
      <c r="TD131" s="908"/>
      <c r="TE131" s="908"/>
      <c r="TF131" s="908"/>
      <c r="TG131" s="908"/>
      <c r="TH131" s="908"/>
      <c r="TI131" s="908"/>
      <c r="TJ131" s="908"/>
      <c r="TK131" s="908"/>
      <c r="TL131" s="908"/>
      <c r="TM131" s="908"/>
      <c r="TN131" s="908"/>
      <c r="TO131" s="908"/>
      <c r="TP131" s="908"/>
      <c r="TQ131" s="908"/>
      <c r="TR131" s="908"/>
      <c r="TS131" s="908"/>
      <c r="TT131" s="908"/>
      <c r="TU131" s="908"/>
      <c r="TV131" s="908"/>
      <c r="TW131" s="908"/>
      <c r="TX131" s="908"/>
      <c r="TY131" s="908"/>
      <c r="TZ131" s="908"/>
      <c r="UA131" s="908"/>
      <c r="UB131" s="908"/>
      <c r="UC131" s="908"/>
      <c r="UD131" s="908"/>
      <c r="UE131" s="908"/>
      <c r="UF131" s="908"/>
      <c r="UG131" s="908"/>
      <c r="UH131" s="908"/>
      <c r="UI131" s="908"/>
      <c r="UJ131" s="908"/>
      <c r="UK131" s="908"/>
      <c r="UL131" s="908"/>
      <c r="UM131" s="908"/>
      <c r="UN131" s="908"/>
      <c r="UO131" s="908"/>
      <c r="UP131" s="908"/>
      <c r="UQ131" s="908"/>
      <c r="UR131" s="908"/>
      <c r="US131" s="908"/>
      <c r="UT131" s="908"/>
      <c r="UU131" s="908"/>
      <c r="UV131" s="908"/>
      <c r="UW131" s="908"/>
      <c r="UX131" s="908"/>
      <c r="UY131" s="908"/>
      <c r="UZ131" s="908"/>
      <c r="VA131" s="908"/>
      <c r="VB131" s="908"/>
      <c r="VC131" s="908"/>
      <c r="VD131" s="908"/>
      <c r="VE131" s="908"/>
      <c r="VF131" s="908"/>
      <c r="VG131" s="908"/>
      <c r="VH131" s="908"/>
      <c r="VI131" s="908"/>
      <c r="VJ131" s="908"/>
      <c r="VK131" s="908"/>
      <c r="VL131" s="908"/>
      <c r="VM131" s="908"/>
      <c r="VN131" s="908"/>
      <c r="VO131" s="908"/>
      <c r="VP131" s="908"/>
      <c r="VQ131" s="908"/>
      <c r="VR131" s="908"/>
      <c r="VS131" s="908"/>
      <c r="VT131" s="908"/>
      <c r="VU131" s="908"/>
      <c r="VV131" s="908"/>
      <c r="VW131" s="908"/>
      <c r="VX131" s="908"/>
      <c r="VY131" s="908"/>
      <c r="VZ131" s="908"/>
      <c r="WA131" s="908"/>
      <c r="WB131" s="908"/>
      <c r="WC131" s="908"/>
      <c r="WD131" s="908"/>
      <c r="WE131" s="908"/>
      <c r="WF131" s="908"/>
      <c r="WG131" s="908"/>
      <c r="WH131" s="908"/>
      <c r="WI131" s="908"/>
      <c r="WJ131" s="908"/>
      <c r="WK131" s="908"/>
      <c r="WL131" s="908"/>
      <c r="WM131" s="908"/>
      <c r="WN131" s="908"/>
      <c r="WO131" s="908"/>
      <c r="WP131" s="908"/>
      <c r="WQ131" s="908"/>
      <c r="WR131" s="908"/>
      <c r="WS131" s="908"/>
      <c r="WT131" s="908"/>
      <c r="WU131" s="908"/>
      <c r="WV131" s="908"/>
      <c r="WW131" s="908"/>
      <c r="WX131" s="908"/>
      <c r="WY131" s="908"/>
      <c r="WZ131" s="908"/>
      <c r="XA131" s="908"/>
      <c r="XB131" s="908"/>
      <c r="XC131" s="908"/>
      <c r="XD131" s="908"/>
      <c r="XE131" s="908"/>
      <c r="XF131" s="908"/>
      <c r="XG131" s="908"/>
      <c r="XH131" s="908"/>
      <c r="XI131" s="908"/>
      <c r="XJ131" s="908"/>
      <c r="XK131" s="908"/>
      <c r="XL131" s="908"/>
      <c r="XM131" s="908"/>
      <c r="XN131" s="908"/>
      <c r="XO131" s="908"/>
      <c r="XP131" s="908"/>
      <c r="XQ131" s="908"/>
      <c r="XR131" s="908"/>
      <c r="XS131" s="908"/>
      <c r="XT131" s="908"/>
      <c r="XU131" s="908"/>
      <c r="XV131" s="908"/>
      <c r="XW131" s="908"/>
      <c r="XX131" s="908"/>
      <c r="XY131" s="908"/>
      <c r="XZ131" s="908"/>
      <c r="YA131" s="908"/>
      <c r="YB131" s="908"/>
      <c r="YC131" s="908"/>
      <c r="YD131" s="908"/>
      <c r="YE131" s="908"/>
      <c r="YF131" s="908"/>
      <c r="YG131" s="908"/>
      <c r="YH131" s="908"/>
      <c r="YI131" s="908"/>
      <c r="YJ131" s="908"/>
      <c r="YK131" s="908"/>
      <c r="YL131" s="908"/>
      <c r="YM131" s="908"/>
      <c r="YN131" s="908"/>
      <c r="YO131" s="908"/>
      <c r="YP131" s="908"/>
      <c r="YQ131" s="908"/>
      <c r="YR131" s="908"/>
      <c r="YS131" s="908"/>
      <c r="YT131" s="908"/>
      <c r="YU131" s="908"/>
      <c r="YV131" s="908"/>
      <c r="YW131" s="908"/>
      <c r="YX131" s="908"/>
      <c r="YY131" s="908"/>
      <c r="YZ131" s="908"/>
      <c r="ZA131" s="908"/>
      <c r="ZB131" s="908"/>
      <c r="ZC131" s="908"/>
      <c r="ZD131" s="908"/>
      <c r="ZE131" s="908"/>
      <c r="ZF131" s="908"/>
      <c r="ZG131" s="908"/>
      <c r="ZH131" s="908"/>
      <c r="ZI131" s="908"/>
      <c r="ZJ131" s="908"/>
      <c r="ZK131" s="908"/>
      <c r="ZL131" s="908"/>
      <c r="ZM131" s="908"/>
      <c r="ZN131" s="908"/>
      <c r="ZO131" s="908"/>
      <c r="ZP131" s="908"/>
      <c r="ZQ131" s="908"/>
      <c r="ZR131" s="908"/>
      <c r="ZS131" s="908"/>
      <c r="ZT131" s="908"/>
      <c r="ZU131" s="908"/>
      <c r="ZV131" s="908"/>
      <c r="ZW131" s="908"/>
      <c r="ZX131" s="908"/>
      <c r="ZY131" s="908"/>
      <c r="ZZ131" s="908"/>
      <c r="AAA131" s="908"/>
      <c r="AAB131" s="908"/>
      <c r="AAC131" s="908"/>
      <c r="AAD131" s="908"/>
      <c r="AAE131" s="908"/>
      <c r="AAF131" s="908"/>
      <c r="AAG131" s="908"/>
      <c r="AAH131" s="908"/>
      <c r="AAI131" s="908"/>
      <c r="AAJ131" s="908"/>
      <c r="AAK131" s="908"/>
      <c r="AAL131" s="908"/>
      <c r="AAM131" s="908"/>
      <c r="AAN131" s="908"/>
      <c r="AAO131" s="908"/>
      <c r="AAP131" s="908"/>
      <c r="AAQ131" s="908"/>
      <c r="AAR131" s="908"/>
      <c r="AAS131" s="908"/>
      <c r="AAT131" s="908"/>
      <c r="AAU131" s="908"/>
      <c r="AAV131" s="908"/>
      <c r="AAW131" s="908"/>
      <c r="AAX131" s="908"/>
      <c r="AAY131" s="908"/>
      <c r="AAZ131" s="908"/>
      <c r="ABA131" s="908"/>
      <c r="ABB131" s="908"/>
      <c r="ABC131" s="908"/>
      <c r="ABD131" s="908"/>
      <c r="ABE131" s="908"/>
      <c r="ABF131" s="908"/>
      <c r="ABG131" s="908"/>
      <c r="ABH131" s="908"/>
      <c r="ABI131" s="908"/>
      <c r="ABJ131" s="908"/>
      <c r="ABK131" s="908"/>
      <c r="ABL131" s="908"/>
      <c r="ABM131" s="908"/>
      <c r="ABN131" s="908"/>
      <c r="ABO131" s="908"/>
      <c r="ABP131" s="908"/>
      <c r="ABQ131" s="908"/>
      <c r="ABR131" s="908"/>
      <c r="ABS131" s="908"/>
      <c r="ABT131" s="908"/>
      <c r="ABU131" s="908"/>
      <c r="ABV131" s="908"/>
      <c r="ABW131" s="908"/>
      <c r="ABX131" s="908"/>
      <c r="ABY131" s="908"/>
      <c r="ABZ131" s="908"/>
      <c r="ACA131" s="908"/>
      <c r="ACB131" s="908"/>
      <c r="ACC131" s="908"/>
      <c r="ACD131" s="908"/>
      <c r="ACE131" s="908"/>
      <c r="ACF131" s="908"/>
      <c r="ACG131" s="908"/>
      <c r="ACH131" s="908"/>
      <c r="ACI131" s="908"/>
      <c r="ACJ131" s="908"/>
      <c r="ACK131" s="908"/>
      <c r="ACL131" s="908"/>
      <c r="ACM131" s="908"/>
      <c r="ACN131" s="908"/>
      <c r="ACO131" s="908"/>
      <c r="ACP131" s="908"/>
      <c r="ACQ131" s="908"/>
      <c r="ACR131" s="908"/>
      <c r="ACS131" s="908"/>
      <c r="ACT131" s="908"/>
      <c r="ACU131" s="908"/>
      <c r="ACV131" s="908"/>
      <c r="ACW131" s="908"/>
      <c r="ACX131" s="908"/>
      <c r="ACY131" s="908"/>
      <c r="ACZ131" s="908"/>
      <c r="ADA131" s="908"/>
      <c r="ADB131" s="908"/>
      <c r="ADC131" s="908"/>
      <c r="ADD131" s="908"/>
      <c r="ADE131" s="908"/>
      <c r="ADF131" s="908"/>
      <c r="ADG131" s="908"/>
      <c r="ADH131" s="908"/>
      <c r="ADI131" s="908"/>
      <c r="ADJ131" s="908"/>
      <c r="ADK131" s="908"/>
      <c r="ADL131" s="908"/>
      <c r="ADM131" s="908"/>
      <c r="ADN131" s="908"/>
      <c r="ADO131" s="908"/>
      <c r="ADP131" s="908"/>
      <c r="ADQ131" s="908"/>
      <c r="ADR131" s="908"/>
      <c r="ADS131" s="908"/>
      <c r="ADT131" s="908"/>
      <c r="ADU131" s="908"/>
      <c r="ADV131" s="908"/>
      <c r="ADW131" s="908"/>
      <c r="ADX131" s="908"/>
      <c r="ADY131" s="908"/>
      <c r="ADZ131" s="908"/>
      <c r="AEA131" s="908"/>
      <c r="AEB131" s="908"/>
      <c r="AEC131" s="908"/>
      <c r="AED131" s="908"/>
      <c r="AEE131" s="908"/>
      <c r="AEF131" s="908"/>
      <c r="AEG131" s="908"/>
      <c r="AEH131" s="908"/>
      <c r="AEI131" s="908"/>
      <c r="AEJ131" s="908"/>
      <c r="AEK131" s="908"/>
      <c r="AEL131" s="908"/>
      <c r="AEM131" s="908"/>
      <c r="AEN131" s="908"/>
      <c r="AEO131" s="908"/>
      <c r="AEP131" s="908"/>
      <c r="AEQ131" s="908"/>
      <c r="AER131" s="908"/>
      <c r="AES131" s="908"/>
      <c r="AET131" s="908"/>
      <c r="AEU131" s="908"/>
      <c r="AEV131" s="908"/>
      <c r="AEW131" s="908"/>
      <c r="AEX131" s="908"/>
      <c r="AEY131" s="908"/>
      <c r="AEZ131" s="908"/>
      <c r="AFA131" s="908"/>
      <c r="AFB131" s="908"/>
      <c r="AFC131" s="908"/>
      <c r="AFD131" s="908"/>
      <c r="AFE131" s="908"/>
      <c r="AFF131" s="908"/>
      <c r="AFG131" s="908"/>
      <c r="AFH131" s="908"/>
      <c r="AFI131" s="908"/>
      <c r="AFJ131" s="908"/>
      <c r="AFK131" s="908"/>
      <c r="AFL131" s="908"/>
      <c r="AFM131" s="908"/>
      <c r="AFN131" s="908"/>
      <c r="AFO131" s="908"/>
      <c r="AFP131" s="908"/>
      <c r="AFQ131" s="908"/>
      <c r="AFR131" s="908"/>
      <c r="AFS131" s="908"/>
      <c r="AFT131" s="908"/>
      <c r="AFU131" s="908"/>
      <c r="AFV131" s="908"/>
      <c r="AFW131" s="908"/>
      <c r="AFX131" s="908"/>
      <c r="AFY131" s="908"/>
      <c r="AFZ131" s="908"/>
      <c r="AGA131" s="908"/>
      <c r="AGB131" s="908"/>
      <c r="AGC131" s="908"/>
      <c r="AGD131" s="908"/>
      <c r="AGE131" s="908"/>
      <c r="AGF131" s="908"/>
      <c r="AGG131" s="908"/>
      <c r="AGH131" s="908"/>
      <c r="AGI131" s="908"/>
      <c r="AGJ131" s="908"/>
      <c r="AGK131" s="908"/>
      <c r="AGL131" s="908"/>
      <c r="AGM131" s="908"/>
      <c r="AGN131" s="908"/>
      <c r="AGO131" s="908"/>
      <c r="AGP131" s="908"/>
      <c r="AGQ131" s="908"/>
      <c r="AGR131" s="908"/>
      <c r="AGS131" s="908"/>
      <c r="AGT131" s="908"/>
      <c r="AGU131" s="908"/>
      <c r="AGV131" s="908"/>
      <c r="AGW131" s="908"/>
      <c r="AGX131" s="908"/>
      <c r="AGY131" s="908"/>
      <c r="AGZ131" s="908"/>
      <c r="AHA131" s="908"/>
      <c r="AHB131" s="908"/>
      <c r="AHC131" s="908"/>
      <c r="AHD131" s="908"/>
      <c r="AHE131" s="908"/>
      <c r="AHF131" s="908"/>
      <c r="AHG131" s="908"/>
      <c r="AHH131" s="908"/>
      <c r="AHI131" s="908"/>
      <c r="AHJ131" s="908"/>
      <c r="AHK131" s="908"/>
      <c r="AHL131" s="908"/>
      <c r="AHM131" s="908"/>
      <c r="AHN131" s="908"/>
      <c r="AHO131" s="908"/>
      <c r="AHP131" s="908"/>
      <c r="AHQ131" s="908"/>
      <c r="AHR131" s="908"/>
      <c r="AHS131" s="908"/>
      <c r="AHT131" s="908"/>
      <c r="AHU131" s="908"/>
      <c r="AHV131" s="908"/>
      <c r="AHW131" s="908"/>
      <c r="AHX131" s="908"/>
      <c r="AHY131" s="908"/>
      <c r="AHZ131" s="908"/>
      <c r="AIA131" s="908"/>
      <c r="AIB131" s="908"/>
      <c r="AIC131" s="908"/>
      <c r="AID131" s="908"/>
      <c r="AIE131" s="908"/>
      <c r="AIF131" s="908"/>
      <c r="AIG131" s="908"/>
      <c r="AIH131" s="908"/>
      <c r="AII131" s="908"/>
      <c r="AIJ131" s="908"/>
      <c r="AIK131" s="908"/>
      <c r="AIL131" s="908"/>
      <c r="AIM131" s="908"/>
      <c r="AIN131" s="908"/>
      <c r="AIO131" s="908"/>
      <c r="AIP131" s="908"/>
      <c r="AIQ131" s="908"/>
      <c r="AIR131" s="908"/>
      <c r="AIS131" s="908"/>
      <c r="AIT131" s="908"/>
      <c r="AIU131" s="908"/>
      <c r="AIV131" s="908"/>
      <c r="AIW131" s="908"/>
      <c r="AIX131" s="908"/>
      <c r="AIY131" s="908"/>
      <c r="AIZ131" s="908"/>
      <c r="AJA131" s="908"/>
      <c r="AJB131" s="908"/>
      <c r="AJC131" s="908"/>
      <c r="AJD131" s="908"/>
      <c r="AJE131" s="908"/>
      <c r="AJF131" s="908"/>
      <c r="AJG131" s="908"/>
      <c r="AJH131" s="908"/>
      <c r="AJI131" s="908"/>
      <c r="AJJ131" s="908"/>
      <c r="AJK131" s="908"/>
      <c r="AJL131" s="908"/>
      <c r="AJM131" s="908"/>
      <c r="AJN131" s="908"/>
      <c r="AJO131" s="908"/>
      <c r="AJP131" s="908"/>
      <c r="AJQ131" s="908"/>
      <c r="AJR131" s="908"/>
      <c r="AJS131" s="908"/>
      <c r="AJT131" s="908"/>
      <c r="AJU131" s="908"/>
      <c r="AJV131" s="908"/>
      <c r="AJW131" s="908"/>
      <c r="AJX131" s="908"/>
      <c r="AJY131" s="908"/>
      <c r="AJZ131" s="908"/>
      <c r="AKA131" s="908"/>
      <c r="AKB131" s="908"/>
      <c r="AKC131" s="908"/>
      <c r="AKD131" s="908"/>
      <c r="AKE131" s="908"/>
      <c r="AKF131" s="908"/>
      <c r="AKG131" s="908"/>
      <c r="AKH131" s="908"/>
      <c r="AKI131" s="908"/>
      <c r="AKJ131" s="908"/>
      <c r="AKK131" s="908"/>
      <c r="AKL131" s="908"/>
      <c r="AKM131" s="908"/>
      <c r="AKN131" s="908"/>
      <c r="AKO131" s="908"/>
      <c r="AKP131" s="908"/>
      <c r="AKQ131" s="908"/>
      <c r="AKR131" s="908"/>
      <c r="AKS131" s="908"/>
      <c r="AKT131" s="908"/>
      <c r="AKU131" s="908"/>
      <c r="AKV131" s="908"/>
      <c r="AKW131" s="908"/>
      <c r="AKX131" s="908"/>
      <c r="AKY131" s="908"/>
      <c r="AKZ131" s="908"/>
      <c r="ALA131" s="908"/>
      <c r="ALB131" s="908"/>
      <c r="ALC131" s="908"/>
      <c r="ALD131" s="908"/>
      <c r="ALE131" s="908"/>
      <c r="ALF131" s="908"/>
      <c r="ALG131" s="908"/>
      <c r="ALH131" s="908"/>
      <c r="ALI131" s="908"/>
      <c r="ALJ131" s="908"/>
      <c r="ALK131" s="908"/>
      <c r="ALL131" s="908"/>
      <c r="ALM131" s="908"/>
      <c r="ALN131" s="908"/>
      <c r="ALO131" s="908"/>
      <c r="ALP131" s="908"/>
      <c r="ALQ131" s="908"/>
      <c r="ALR131" s="908"/>
      <c r="ALS131" s="908"/>
      <c r="ALT131" s="908"/>
      <c r="ALU131" s="908"/>
      <c r="ALV131" s="908"/>
      <c r="ALW131" s="908"/>
      <c r="ALX131" s="908"/>
      <c r="ALY131" s="908"/>
      <c r="ALZ131" s="908"/>
      <c r="AMA131" s="908"/>
      <c r="AMB131" s="908"/>
      <c r="AMC131" s="908"/>
      <c r="AMD131" s="908"/>
      <c r="AME131" s="908"/>
      <c r="AMF131" s="908"/>
      <c r="AMG131" s="908"/>
      <c r="AMH131" s="908"/>
      <c r="AMI131" s="908"/>
      <c r="AMJ131" s="908"/>
      <c r="AMK131" s="908"/>
      <c r="AML131" s="908"/>
      <c r="AMM131" s="908"/>
      <c r="AMN131" s="908"/>
      <c r="AMO131" s="908"/>
      <c r="AMP131" s="908"/>
      <c r="AMQ131" s="908"/>
      <c r="AMR131" s="908"/>
      <c r="AMS131" s="908"/>
      <c r="AMT131" s="908"/>
      <c r="AMU131" s="908"/>
      <c r="AMV131" s="908"/>
      <c r="AMW131" s="908"/>
      <c r="AMX131" s="908"/>
      <c r="AMY131" s="908"/>
      <c r="AMZ131" s="908"/>
      <c r="ANA131" s="908"/>
      <c r="ANB131" s="908"/>
      <c r="ANC131" s="908"/>
      <c r="AND131" s="908"/>
      <c r="ANE131" s="908"/>
      <c r="ANF131" s="908"/>
      <c r="ANG131" s="908"/>
      <c r="ANH131" s="908"/>
      <c r="ANI131" s="908"/>
      <c r="ANJ131" s="908"/>
      <c r="ANK131" s="908"/>
      <c r="ANL131" s="908"/>
      <c r="ANM131" s="908"/>
      <c r="ANN131" s="908"/>
      <c r="ANO131" s="908"/>
      <c r="ANP131" s="908"/>
      <c r="ANQ131" s="908"/>
      <c r="ANR131" s="908"/>
      <c r="ANS131" s="908"/>
      <c r="ANT131" s="908"/>
      <c r="ANU131" s="908"/>
      <c r="ANV131" s="908"/>
      <c r="ANW131" s="908"/>
      <c r="ANX131" s="908"/>
      <c r="ANY131" s="908"/>
      <c r="ANZ131" s="908"/>
      <c r="AOA131" s="908"/>
      <c r="AOB131" s="908"/>
      <c r="AOC131" s="908"/>
      <c r="AOD131" s="908"/>
      <c r="AOE131" s="908"/>
      <c r="AOF131" s="908"/>
      <c r="AOG131" s="908"/>
      <c r="AOH131" s="908"/>
      <c r="AOI131" s="908"/>
      <c r="AOJ131" s="908"/>
      <c r="AOK131" s="908"/>
      <c r="AOL131" s="908"/>
      <c r="AOM131" s="908"/>
      <c r="AON131" s="908"/>
      <c r="AOO131" s="908"/>
      <c r="AOP131" s="908"/>
      <c r="AOQ131" s="908"/>
      <c r="AOR131" s="908"/>
      <c r="AOS131" s="908"/>
      <c r="AOT131" s="908"/>
      <c r="AOU131" s="908"/>
      <c r="AOV131" s="908"/>
      <c r="AOW131" s="908"/>
      <c r="AOX131" s="908"/>
      <c r="AOY131" s="908"/>
      <c r="AOZ131" s="908"/>
      <c r="APA131" s="908"/>
      <c r="APB131" s="908"/>
      <c r="APC131" s="908"/>
      <c r="APD131" s="908"/>
      <c r="APE131" s="908"/>
      <c r="APF131" s="908"/>
      <c r="APG131" s="908"/>
      <c r="APH131" s="908"/>
      <c r="API131" s="908"/>
      <c r="APJ131" s="908"/>
      <c r="APK131" s="908"/>
      <c r="APL131" s="908"/>
      <c r="APM131" s="908"/>
      <c r="APN131" s="908"/>
      <c r="APO131" s="908"/>
      <c r="APP131" s="908"/>
      <c r="APQ131" s="908"/>
      <c r="APR131" s="908"/>
      <c r="APS131" s="908"/>
      <c r="APT131" s="908"/>
      <c r="APU131" s="908"/>
      <c r="APV131" s="908"/>
      <c r="APW131" s="908"/>
      <c r="APX131" s="908"/>
      <c r="APY131" s="908"/>
      <c r="APZ131" s="908"/>
      <c r="AQA131" s="908"/>
      <c r="AQB131" s="908"/>
      <c r="AQC131" s="908"/>
      <c r="AQD131" s="908"/>
      <c r="AQE131" s="908"/>
      <c r="AQF131" s="908"/>
      <c r="AQG131" s="908"/>
      <c r="AQH131" s="908"/>
      <c r="AQI131" s="908"/>
      <c r="AQJ131" s="908"/>
      <c r="AQK131" s="908"/>
      <c r="AQL131" s="908"/>
      <c r="AQM131" s="908"/>
      <c r="AQN131" s="908"/>
      <c r="AQO131" s="908"/>
      <c r="AQP131" s="908"/>
      <c r="AQQ131" s="908"/>
      <c r="AQR131" s="908"/>
      <c r="AQS131" s="908"/>
      <c r="AQT131" s="908"/>
      <c r="AQU131" s="908"/>
      <c r="AQV131" s="908"/>
      <c r="AQW131" s="908"/>
      <c r="AQX131" s="908"/>
      <c r="AQY131" s="908"/>
      <c r="AQZ131" s="908"/>
      <c r="ARA131" s="908"/>
      <c r="ARB131" s="908"/>
      <c r="ARC131" s="908"/>
      <c r="ARD131" s="908"/>
      <c r="ARE131" s="908"/>
      <c r="ARF131" s="908"/>
      <c r="ARG131" s="908"/>
      <c r="ARH131" s="908"/>
      <c r="ARI131" s="908"/>
      <c r="ARJ131" s="908"/>
      <c r="ARK131" s="908"/>
      <c r="ARL131" s="908"/>
      <c r="ARM131" s="908"/>
      <c r="ARN131" s="908"/>
      <c r="ARO131" s="908"/>
      <c r="ARP131" s="908"/>
      <c r="ARQ131" s="908"/>
      <c r="ARR131" s="908"/>
      <c r="ARS131" s="908"/>
      <c r="ART131" s="908"/>
      <c r="ARU131" s="908"/>
      <c r="ARV131" s="908"/>
      <c r="ARW131" s="908"/>
      <c r="ARX131" s="908"/>
      <c r="ARY131" s="908"/>
      <c r="ARZ131" s="908"/>
      <c r="ASA131" s="908"/>
      <c r="ASB131" s="908"/>
      <c r="ASC131" s="908"/>
      <c r="ASD131" s="908"/>
      <c r="ASE131" s="908"/>
      <c r="ASF131" s="908"/>
      <c r="ASG131" s="908"/>
      <c r="ASH131" s="908"/>
      <c r="ASI131" s="908"/>
      <c r="ASJ131" s="908"/>
      <c r="ASK131" s="908"/>
      <c r="ASL131" s="908"/>
      <c r="ASM131" s="908"/>
      <c r="ASN131" s="908"/>
      <c r="ASO131" s="908"/>
      <c r="ASP131" s="908"/>
      <c r="ASQ131" s="908"/>
      <c r="ASR131" s="908"/>
      <c r="ASS131" s="908"/>
      <c r="AST131" s="908"/>
      <c r="ASU131" s="908"/>
      <c r="ASV131" s="908"/>
      <c r="ASW131" s="908"/>
      <c r="ASX131" s="908"/>
      <c r="ASY131" s="908"/>
      <c r="ASZ131" s="908"/>
      <c r="ATA131" s="908"/>
      <c r="ATB131" s="908"/>
      <c r="ATC131" s="908"/>
      <c r="ATD131" s="908"/>
      <c r="ATE131" s="908"/>
      <c r="ATF131" s="908"/>
      <c r="ATG131" s="908"/>
      <c r="ATH131" s="908"/>
      <c r="ATI131" s="908"/>
      <c r="ATJ131" s="908"/>
      <c r="ATK131" s="908"/>
      <c r="ATL131" s="908"/>
      <c r="ATM131" s="908"/>
      <c r="ATN131" s="908"/>
      <c r="ATO131" s="908"/>
      <c r="ATP131" s="908"/>
      <c r="ATQ131" s="908"/>
      <c r="ATR131" s="908"/>
      <c r="ATS131" s="908"/>
      <c r="ATT131" s="908"/>
      <c r="ATU131" s="908"/>
      <c r="ATV131" s="908"/>
      <c r="ATW131" s="908"/>
      <c r="ATX131" s="908"/>
      <c r="ATY131" s="908"/>
      <c r="ATZ131" s="908"/>
      <c r="AUA131" s="908"/>
      <c r="AUB131" s="908"/>
      <c r="AUC131" s="908"/>
      <c r="AUD131" s="908"/>
      <c r="AUE131" s="908"/>
      <c r="AUF131" s="908"/>
      <c r="AUG131" s="908"/>
      <c r="AUH131" s="908"/>
      <c r="AUI131" s="908"/>
      <c r="AUJ131" s="908"/>
      <c r="AUK131" s="908"/>
      <c r="AUL131" s="908"/>
      <c r="AUM131" s="908"/>
      <c r="AUN131" s="908"/>
      <c r="AUO131" s="908"/>
      <c r="AUP131" s="908"/>
      <c r="AUQ131" s="908"/>
      <c r="AUR131" s="908"/>
      <c r="AUS131" s="908"/>
      <c r="AUT131" s="908"/>
      <c r="AUU131" s="908"/>
      <c r="AUV131" s="908"/>
      <c r="AUW131" s="908"/>
      <c r="AUX131" s="908"/>
      <c r="AUY131" s="908"/>
      <c r="AUZ131" s="908"/>
      <c r="AVA131" s="908"/>
      <c r="AVB131" s="908"/>
      <c r="AVC131" s="908"/>
      <c r="AVD131" s="908"/>
      <c r="AVE131" s="908"/>
      <c r="AVF131" s="908"/>
      <c r="AVG131" s="908"/>
      <c r="AVH131" s="908"/>
      <c r="AVI131" s="908"/>
      <c r="AVJ131" s="908"/>
      <c r="AVK131" s="908"/>
      <c r="AVL131" s="908"/>
      <c r="AVM131" s="908"/>
      <c r="AVN131" s="908"/>
      <c r="AVO131" s="908"/>
      <c r="AVP131" s="908"/>
      <c r="AVQ131" s="908"/>
      <c r="AVR131" s="908"/>
      <c r="AVS131" s="908"/>
      <c r="AVT131" s="908"/>
      <c r="AVU131" s="908"/>
      <c r="AVV131" s="908"/>
      <c r="AVW131" s="908"/>
      <c r="AVX131" s="908"/>
      <c r="AVY131" s="908"/>
      <c r="AVZ131" s="908"/>
      <c r="AWA131" s="908"/>
      <c r="AWB131" s="908"/>
      <c r="AWC131" s="908"/>
      <c r="AWD131" s="908"/>
      <c r="AWE131" s="908"/>
      <c r="AWF131" s="908"/>
      <c r="AWG131" s="908"/>
      <c r="AWH131" s="908"/>
      <c r="AWI131" s="908"/>
      <c r="AWJ131" s="908"/>
      <c r="AWK131" s="908"/>
      <c r="AWL131" s="908"/>
      <c r="AWM131" s="908"/>
      <c r="AWN131" s="908"/>
      <c r="AWO131" s="908"/>
      <c r="AWP131" s="908"/>
      <c r="AWQ131" s="908"/>
      <c r="AWR131" s="908"/>
      <c r="AWS131" s="908"/>
      <c r="AWT131" s="908"/>
      <c r="AWU131" s="908"/>
      <c r="AWV131" s="908"/>
      <c r="AWW131" s="908"/>
      <c r="AWX131" s="908"/>
      <c r="AWY131" s="908"/>
      <c r="AWZ131" s="908"/>
      <c r="AXA131" s="908"/>
      <c r="AXB131" s="908"/>
      <c r="AXC131" s="908"/>
      <c r="AXD131" s="908"/>
      <c r="AXE131" s="908"/>
      <c r="AXF131" s="908"/>
      <c r="AXG131" s="908"/>
      <c r="AXH131" s="908"/>
      <c r="AXI131" s="908"/>
      <c r="AXJ131" s="908"/>
      <c r="AXK131" s="908"/>
      <c r="AXL131" s="908"/>
      <c r="AXM131" s="908"/>
      <c r="AXN131" s="908"/>
      <c r="AXO131" s="908"/>
      <c r="AXP131" s="908"/>
      <c r="AXQ131" s="908"/>
      <c r="AXR131" s="908"/>
      <c r="AXS131" s="908"/>
      <c r="AXT131" s="908"/>
      <c r="AXU131" s="908"/>
      <c r="AXV131" s="908"/>
      <c r="AXW131" s="908"/>
      <c r="AXX131" s="908"/>
      <c r="AXY131" s="908"/>
      <c r="AXZ131" s="908"/>
      <c r="AYA131" s="908"/>
      <c r="AYB131" s="908"/>
      <c r="AYC131" s="908"/>
      <c r="AYD131" s="908"/>
      <c r="AYE131" s="908"/>
      <c r="AYF131" s="908"/>
      <c r="AYG131" s="908"/>
      <c r="AYH131" s="908"/>
      <c r="AYI131" s="908"/>
      <c r="AYJ131" s="908"/>
      <c r="AYK131" s="908"/>
      <c r="AYL131" s="908"/>
      <c r="AYM131" s="908"/>
      <c r="AYN131" s="908"/>
      <c r="AYO131" s="908"/>
      <c r="AYP131" s="908"/>
      <c r="AYQ131" s="908"/>
      <c r="AYR131" s="908"/>
      <c r="AYS131" s="908"/>
      <c r="AYT131" s="908"/>
      <c r="AYU131" s="908"/>
      <c r="AYV131" s="908"/>
      <c r="AYW131" s="908"/>
      <c r="AYX131" s="908"/>
      <c r="AYY131" s="908"/>
      <c r="AYZ131" s="908"/>
      <c r="AZA131" s="908"/>
      <c r="AZB131" s="908"/>
      <c r="AZC131" s="908"/>
      <c r="AZD131" s="908"/>
      <c r="AZE131" s="908"/>
      <c r="AZF131" s="908"/>
      <c r="AZG131" s="908"/>
      <c r="AZH131" s="908"/>
      <c r="AZI131" s="908"/>
      <c r="AZJ131" s="908"/>
      <c r="AZK131" s="908"/>
      <c r="AZL131" s="908"/>
      <c r="AZM131" s="908"/>
      <c r="AZN131" s="908"/>
      <c r="AZO131" s="908"/>
      <c r="AZP131" s="908"/>
      <c r="AZQ131" s="908"/>
      <c r="AZR131" s="908"/>
      <c r="AZS131" s="908"/>
      <c r="AZT131" s="908"/>
      <c r="AZU131" s="908"/>
      <c r="AZV131" s="908"/>
      <c r="AZW131" s="908"/>
      <c r="AZX131" s="908"/>
      <c r="AZY131" s="908"/>
      <c r="AZZ131" s="908"/>
      <c r="BAA131" s="908"/>
      <c r="BAB131" s="908"/>
      <c r="BAC131" s="908"/>
      <c r="BAD131" s="908"/>
      <c r="BAE131" s="908"/>
      <c r="BAF131" s="908"/>
      <c r="BAG131" s="908"/>
      <c r="BAH131" s="908"/>
      <c r="BAI131" s="908"/>
      <c r="BAJ131" s="908"/>
      <c r="BAK131" s="908"/>
      <c r="BAL131" s="908"/>
      <c r="BAM131" s="908"/>
      <c r="BAN131" s="908"/>
      <c r="BAO131" s="908"/>
      <c r="BAP131" s="908"/>
      <c r="BAQ131" s="908"/>
      <c r="BAR131" s="908"/>
      <c r="BAS131" s="908"/>
      <c r="BAT131" s="908"/>
      <c r="BAU131" s="908"/>
      <c r="BAV131" s="908"/>
      <c r="BAW131" s="908"/>
      <c r="BAX131" s="908"/>
      <c r="BAY131" s="908"/>
      <c r="BAZ131" s="908"/>
      <c r="BBA131" s="908"/>
      <c r="BBB131" s="908"/>
      <c r="BBC131" s="908"/>
      <c r="BBD131" s="908"/>
      <c r="BBE131" s="908"/>
      <c r="BBF131" s="908"/>
      <c r="BBG131" s="908"/>
      <c r="BBH131" s="908"/>
      <c r="BBI131" s="908"/>
      <c r="BBJ131" s="908"/>
      <c r="BBK131" s="908"/>
      <c r="BBL131" s="908"/>
      <c r="BBM131" s="908"/>
      <c r="BBN131" s="908"/>
      <c r="BBO131" s="908"/>
      <c r="BBP131" s="908"/>
      <c r="BBQ131" s="908"/>
      <c r="BBR131" s="908"/>
      <c r="BBS131" s="908"/>
      <c r="BBT131" s="908"/>
      <c r="BBU131" s="908"/>
      <c r="BBV131" s="908"/>
      <c r="BBW131" s="908"/>
      <c r="BBX131" s="908"/>
      <c r="BBY131" s="908"/>
      <c r="BBZ131" s="908"/>
      <c r="BCA131" s="908"/>
      <c r="BCB131" s="908"/>
      <c r="BCC131" s="908"/>
      <c r="BCD131" s="908"/>
      <c r="BCE131" s="908"/>
      <c r="BCF131" s="908"/>
      <c r="BCG131" s="908"/>
      <c r="BCH131" s="908"/>
      <c r="BCI131" s="908"/>
      <c r="BCJ131" s="908"/>
      <c r="BCK131" s="908"/>
      <c r="BCL131" s="908"/>
      <c r="BCM131" s="908"/>
      <c r="BCN131" s="908"/>
      <c r="BCO131" s="908"/>
      <c r="BCP131" s="908"/>
      <c r="BCQ131" s="908"/>
      <c r="BCR131" s="908"/>
      <c r="BCS131" s="908"/>
      <c r="BCT131" s="908"/>
      <c r="BCU131" s="908"/>
      <c r="BCV131" s="908"/>
      <c r="BCW131" s="908"/>
      <c r="BCX131" s="908"/>
      <c r="BCY131" s="908"/>
      <c r="BCZ131" s="908"/>
      <c r="BDA131" s="908"/>
      <c r="BDB131" s="908"/>
      <c r="BDC131" s="908"/>
      <c r="BDD131" s="908"/>
      <c r="BDE131" s="908"/>
      <c r="BDF131" s="908"/>
      <c r="BDG131" s="908"/>
      <c r="BDH131" s="908"/>
      <c r="BDI131" s="908"/>
      <c r="BDJ131" s="908"/>
      <c r="BDK131" s="908"/>
      <c r="BDL131" s="908"/>
      <c r="BDM131" s="908"/>
      <c r="BDN131" s="908"/>
      <c r="BDO131" s="908"/>
      <c r="BDP131" s="908"/>
      <c r="BDQ131" s="908"/>
      <c r="BDR131" s="908"/>
      <c r="BDS131" s="908"/>
      <c r="BDT131" s="908"/>
      <c r="BDU131" s="908"/>
      <c r="BDV131" s="908"/>
      <c r="BDW131" s="908"/>
      <c r="BDX131" s="908"/>
      <c r="BDY131" s="908"/>
      <c r="BDZ131" s="908"/>
      <c r="BEA131" s="908"/>
      <c r="BEB131" s="908"/>
      <c r="BEC131" s="908"/>
      <c r="BED131" s="908"/>
      <c r="BEE131" s="908"/>
      <c r="BEF131" s="908"/>
      <c r="BEG131" s="908"/>
      <c r="BEH131" s="908"/>
      <c r="BEI131" s="908"/>
      <c r="BEJ131" s="908"/>
      <c r="BEK131" s="908"/>
      <c r="BEL131" s="908"/>
      <c r="BEM131" s="908"/>
      <c r="BEN131" s="908"/>
      <c r="BEO131" s="908"/>
      <c r="BEP131" s="908"/>
      <c r="BEQ131" s="908"/>
      <c r="BER131" s="908"/>
      <c r="BES131" s="908"/>
      <c r="BET131" s="908"/>
      <c r="BEU131" s="908"/>
      <c r="BEV131" s="908"/>
      <c r="BEW131" s="908"/>
      <c r="BEX131" s="908"/>
      <c r="BEY131" s="908"/>
      <c r="BEZ131" s="908"/>
      <c r="BFA131" s="908"/>
      <c r="BFB131" s="908"/>
      <c r="BFC131" s="908"/>
      <c r="BFD131" s="908"/>
      <c r="BFE131" s="908"/>
      <c r="BFF131" s="908"/>
      <c r="BFG131" s="908"/>
      <c r="BFH131" s="908"/>
      <c r="BFI131" s="908"/>
      <c r="BFJ131" s="908"/>
      <c r="BFK131" s="908"/>
      <c r="BFL131" s="908"/>
      <c r="BFM131" s="908"/>
      <c r="BFN131" s="908"/>
      <c r="BFO131" s="908"/>
      <c r="BFP131" s="908"/>
      <c r="BFQ131" s="908"/>
      <c r="BFR131" s="908"/>
      <c r="BFS131" s="908"/>
      <c r="BFT131" s="908"/>
      <c r="BFU131" s="908"/>
      <c r="BFV131" s="908"/>
      <c r="BFW131" s="908"/>
      <c r="BFX131" s="908"/>
      <c r="BFY131" s="908"/>
      <c r="BFZ131" s="908"/>
      <c r="BGA131" s="908"/>
      <c r="BGB131" s="908"/>
      <c r="BGC131" s="908"/>
      <c r="BGD131" s="908"/>
      <c r="BGE131" s="908"/>
      <c r="BGF131" s="908"/>
      <c r="BGG131" s="908"/>
      <c r="BGH131" s="908"/>
      <c r="BGI131" s="908"/>
      <c r="BGJ131" s="908"/>
      <c r="BGK131" s="908"/>
      <c r="BGL131" s="908"/>
      <c r="BGM131" s="908"/>
      <c r="BGN131" s="908"/>
      <c r="BGO131" s="908"/>
      <c r="BGP131" s="908"/>
      <c r="BGQ131" s="908"/>
      <c r="BGR131" s="908"/>
      <c r="BGS131" s="908"/>
      <c r="BGT131" s="908"/>
      <c r="BGU131" s="908"/>
      <c r="BGV131" s="908"/>
      <c r="BGW131" s="908"/>
      <c r="BGX131" s="908"/>
      <c r="BGY131" s="908"/>
      <c r="BGZ131" s="908"/>
      <c r="BHA131" s="908"/>
      <c r="BHB131" s="908"/>
      <c r="BHC131" s="908"/>
      <c r="BHD131" s="908"/>
      <c r="BHE131" s="908"/>
      <c r="BHF131" s="908"/>
      <c r="BHG131" s="908"/>
      <c r="BHH131" s="908"/>
      <c r="BHI131" s="908"/>
      <c r="BHJ131" s="908"/>
      <c r="BHK131" s="908"/>
      <c r="BHL131" s="908"/>
      <c r="BHM131" s="908"/>
      <c r="BHN131" s="908"/>
      <c r="BHO131" s="908"/>
      <c r="BHP131" s="908"/>
      <c r="BHQ131" s="908"/>
      <c r="BHR131" s="908"/>
      <c r="BHS131" s="908"/>
      <c r="BHT131" s="908"/>
      <c r="BHU131" s="908"/>
      <c r="BHV131" s="908"/>
      <c r="BHW131" s="908"/>
      <c r="BHX131" s="908"/>
      <c r="BHY131" s="908"/>
      <c r="BHZ131" s="908"/>
      <c r="BIA131" s="908"/>
      <c r="BIB131" s="908"/>
      <c r="BIC131" s="908"/>
      <c r="BID131" s="908"/>
      <c r="BIE131" s="908"/>
      <c r="BIF131" s="908"/>
      <c r="BIG131" s="908"/>
      <c r="BIH131" s="908"/>
      <c r="BII131" s="908"/>
      <c r="BIJ131" s="908"/>
      <c r="BIK131" s="908"/>
      <c r="BIL131" s="908"/>
      <c r="BIM131" s="908"/>
      <c r="BIN131" s="908"/>
      <c r="BIO131" s="908"/>
      <c r="BIP131" s="908"/>
      <c r="BIQ131" s="908"/>
      <c r="BIR131" s="908"/>
      <c r="BIS131" s="908"/>
      <c r="BIT131" s="908"/>
      <c r="BIU131" s="908"/>
      <c r="BIV131" s="908"/>
      <c r="BIW131" s="908"/>
      <c r="BIX131" s="908"/>
      <c r="BIY131" s="908"/>
      <c r="BIZ131" s="908"/>
      <c r="BJA131" s="908"/>
      <c r="BJB131" s="908"/>
      <c r="BJC131" s="908"/>
      <c r="BJD131" s="908"/>
      <c r="BJE131" s="908"/>
      <c r="BJF131" s="908"/>
      <c r="BJG131" s="908"/>
      <c r="BJH131" s="908"/>
      <c r="BJI131" s="908"/>
      <c r="BJJ131" s="908"/>
      <c r="BJK131" s="908"/>
      <c r="BJL131" s="908"/>
      <c r="BJM131" s="908"/>
      <c r="BJN131" s="908"/>
      <c r="BJO131" s="908"/>
      <c r="BJP131" s="908"/>
      <c r="BJQ131" s="908"/>
      <c r="BJR131" s="908"/>
      <c r="BJS131" s="908"/>
      <c r="BJT131" s="908"/>
      <c r="BJU131" s="908"/>
      <c r="BJV131" s="908"/>
      <c r="BJW131" s="908"/>
      <c r="BJX131" s="908"/>
      <c r="BJY131" s="908"/>
      <c r="BJZ131" s="908"/>
      <c r="BKA131" s="908"/>
      <c r="BKB131" s="908"/>
      <c r="BKC131" s="908"/>
      <c r="BKD131" s="908"/>
      <c r="BKE131" s="908"/>
      <c r="BKF131" s="908"/>
      <c r="BKG131" s="908"/>
      <c r="BKH131" s="908"/>
      <c r="BKI131" s="908"/>
      <c r="BKJ131" s="908"/>
      <c r="BKK131" s="908"/>
      <c r="BKL131" s="908"/>
      <c r="BKM131" s="908"/>
      <c r="BKN131" s="908"/>
      <c r="BKO131" s="908"/>
      <c r="BKP131" s="908"/>
      <c r="BKQ131" s="908"/>
      <c r="BKR131" s="908"/>
      <c r="BKS131" s="908"/>
      <c r="BKT131" s="908"/>
      <c r="BKU131" s="908"/>
      <c r="BKV131" s="908"/>
      <c r="BKW131" s="908"/>
      <c r="BKX131" s="908"/>
      <c r="BKY131" s="908"/>
      <c r="BKZ131" s="908"/>
      <c r="BLA131" s="908"/>
      <c r="BLB131" s="908"/>
      <c r="BLC131" s="908"/>
      <c r="BLD131" s="908"/>
      <c r="BLE131" s="908"/>
      <c r="BLF131" s="908"/>
      <c r="BLG131" s="908"/>
      <c r="BLH131" s="908"/>
      <c r="BLI131" s="908"/>
      <c r="BLJ131" s="908"/>
      <c r="BLK131" s="908"/>
      <c r="BLL131" s="908"/>
      <c r="BLM131" s="908"/>
      <c r="BLN131" s="908"/>
      <c r="BLO131" s="908"/>
      <c r="BLP131" s="908"/>
      <c r="BLQ131" s="908"/>
      <c r="BLR131" s="908"/>
      <c r="BLS131" s="908"/>
      <c r="BLT131" s="908"/>
      <c r="BLU131" s="908"/>
      <c r="BLV131" s="908"/>
      <c r="BLW131" s="908"/>
      <c r="BLX131" s="908"/>
      <c r="BLY131" s="908"/>
      <c r="BLZ131" s="908"/>
      <c r="BMA131" s="908"/>
      <c r="BMB131" s="908"/>
      <c r="BMC131" s="908"/>
      <c r="BMD131" s="908"/>
      <c r="BME131" s="908"/>
      <c r="BMF131" s="908"/>
      <c r="BMG131" s="908"/>
      <c r="BMH131" s="908"/>
      <c r="BMI131" s="908"/>
      <c r="BMJ131" s="908"/>
      <c r="BMK131" s="908"/>
      <c r="BML131" s="908"/>
      <c r="BMM131" s="908"/>
      <c r="BMN131" s="908"/>
      <c r="BMO131" s="908"/>
      <c r="BMP131" s="908"/>
      <c r="BMQ131" s="908"/>
      <c r="BMR131" s="908"/>
      <c r="BMS131" s="908"/>
      <c r="BMT131" s="908"/>
      <c r="BMU131" s="908"/>
      <c r="BMV131" s="908"/>
      <c r="BMW131" s="908"/>
      <c r="BMX131" s="908"/>
      <c r="BMY131" s="908"/>
      <c r="BMZ131" s="908"/>
      <c r="BNA131" s="908"/>
      <c r="BNB131" s="908"/>
      <c r="BNC131" s="908"/>
      <c r="BND131" s="908"/>
      <c r="BNE131" s="908"/>
      <c r="BNF131" s="908"/>
      <c r="BNG131" s="908"/>
      <c r="BNH131" s="908"/>
      <c r="BNI131" s="908"/>
      <c r="BNJ131" s="908"/>
      <c r="BNK131" s="908"/>
      <c r="BNL131" s="908"/>
      <c r="BNM131" s="908"/>
      <c r="BNN131" s="908"/>
      <c r="BNO131" s="908"/>
      <c r="BNP131" s="908"/>
      <c r="BNQ131" s="908"/>
      <c r="BNR131" s="908"/>
      <c r="BNS131" s="908"/>
      <c r="BNT131" s="908"/>
      <c r="BNU131" s="908"/>
      <c r="BNV131" s="908"/>
      <c r="BNW131" s="908"/>
      <c r="BNX131" s="908"/>
      <c r="BNY131" s="908"/>
      <c r="BNZ131" s="908"/>
      <c r="BOA131" s="908"/>
      <c r="BOB131" s="908"/>
      <c r="BOC131" s="908"/>
      <c r="BOD131" s="908"/>
      <c r="BOE131" s="908"/>
      <c r="BOF131" s="908"/>
      <c r="BOG131" s="908"/>
      <c r="BOH131" s="908"/>
      <c r="BOI131" s="908"/>
      <c r="BOJ131" s="908"/>
      <c r="BOK131" s="908"/>
      <c r="BOL131" s="908"/>
      <c r="BOM131" s="908"/>
      <c r="BON131" s="908"/>
      <c r="BOO131" s="908"/>
      <c r="BOP131" s="908"/>
      <c r="BOQ131" s="908"/>
      <c r="BOR131" s="908"/>
      <c r="BOS131" s="908"/>
      <c r="BOT131" s="908"/>
      <c r="BOU131" s="908"/>
      <c r="BOV131" s="908"/>
      <c r="BOW131" s="908"/>
      <c r="BOX131" s="908"/>
      <c r="BOY131" s="908"/>
      <c r="BOZ131" s="908"/>
      <c r="BPA131" s="908"/>
      <c r="BPB131" s="908"/>
      <c r="BPC131" s="908"/>
      <c r="BPD131" s="908"/>
      <c r="BPE131" s="908"/>
      <c r="BPF131" s="908"/>
      <c r="BPG131" s="908"/>
      <c r="BPH131" s="908"/>
      <c r="BPI131" s="908"/>
      <c r="BPJ131" s="908"/>
      <c r="BPK131" s="908"/>
      <c r="BPL131" s="908"/>
      <c r="BPM131" s="908"/>
      <c r="BPN131" s="908"/>
      <c r="BPO131" s="908"/>
      <c r="BPP131" s="908"/>
      <c r="BPQ131" s="908"/>
      <c r="BPR131" s="908"/>
      <c r="BPS131" s="908"/>
      <c r="BPT131" s="908"/>
      <c r="BPU131" s="908"/>
      <c r="BPV131" s="908"/>
      <c r="BPW131" s="908"/>
      <c r="BPX131" s="908"/>
      <c r="BPY131" s="908"/>
      <c r="BPZ131" s="908"/>
      <c r="BQA131" s="908"/>
      <c r="BQB131" s="908"/>
      <c r="BQC131" s="908"/>
      <c r="BQD131" s="908"/>
      <c r="BQE131" s="908"/>
      <c r="BQF131" s="908"/>
      <c r="BQG131" s="908"/>
      <c r="BQH131" s="908"/>
      <c r="BQI131" s="908"/>
      <c r="BQJ131" s="908"/>
      <c r="BQK131" s="908"/>
      <c r="BQL131" s="908"/>
      <c r="BQM131" s="908"/>
      <c r="BQN131" s="908"/>
      <c r="BQO131" s="908"/>
      <c r="BQP131" s="908"/>
      <c r="BQQ131" s="908"/>
      <c r="BQR131" s="908"/>
      <c r="BQS131" s="908"/>
      <c r="BQT131" s="908"/>
      <c r="BQU131" s="908"/>
      <c r="BQV131" s="908"/>
      <c r="BQW131" s="908"/>
      <c r="BQX131" s="908"/>
      <c r="BQY131" s="908"/>
      <c r="BQZ131" s="908"/>
      <c r="BRA131" s="908"/>
      <c r="BRB131" s="908"/>
      <c r="BRC131" s="908"/>
      <c r="BRD131" s="908"/>
      <c r="BRE131" s="908"/>
      <c r="BRF131" s="908"/>
      <c r="BRG131" s="908"/>
      <c r="BRH131" s="908"/>
      <c r="BRI131" s="908"/>
      <c r="BRJ131" s="908"/>
      <c r="BRK131" s="908"/>
      <c r="BRL131" s="908"/>
      <c r="BRM131" s="908"/>
      <c r="BRN131" s="908"/>
      <c r="BRO131" s="908"/>
      <c r="BRP131" s="908"/>
      <c r="BRQ131" s="908"/>
      <c r="BRR131" s="908"/>
      <c r="BRS131" s="908"/>
      <c r="BRT131" s="908"/>
      <c r="BRU131" s="908"/>
      <c r="BRV131" s="908"/>
      <c r="BRW131" s="908"/>
      <c r="BRX131" s="908"/>
      <c r="BRY131" s="908"/>
      <c r="BRZ131" s="908"/>
      <c r="BSA131" s="908"/>
      <c r="BSB131" s="908"/>
      <c r="BSC131" s="908"/>
      <c r="BSD131" s="908"/>
      <c r="BSE131" s="908"/>
      <c r="BSF131" s="908"/>
      <c r="BSG131" s="908"/>
      <c r="BSH131" s="908"/>
      <c r="BSI131" s="908"/>
      <c r="BSJ131" s="908"/>
      <c r="BSK131" s="908"/>
      <c r="BSL131" s="908"/>
      <c r="BSM131" s="908"/>
      <c r="BSN131" s="908"/>
      <c r="BSO131" s="908"/>
      <c r="BSP131" s="908"/>
      <c r="BSQ131" s="908"/>
      <c r="BSR131" s="908"/>
      <c r="BSS131" s="908"/>
      <c r="BST131" s="908"/>
      <c r="BSU131" s="908"/>
      <c r="BSV131" s="908"/>
      <c r="BSW131" s="908"/>
      <c r="BSX131" s="908"/>
      <c r="BSY131" s="908"/>
      <c r="BSZ131" s="908"/>
      <c r="BTA131" s="908"/>
      <c r="BTB131" s="908"/>
      <c r="BTC131" s="908"/>
      <c r="BTD131" s="908"/>
      <c r="BTE131" s="908"/>
      <c r="BTF131" s="908"/>
      <c r="BTG131" s="908"/>
      <c r="BTH131" s="908"/>
      <c r="BTI131" s="908"/>
      <c r="BTJ131" s="908"/>
      <c r="BTK131" s="908"/>
      <c r="BTL131" s="908"/>
      <c r="BTM131" s="908"/>
      <c r="BTN131" s="908"/>
      <c r="BTO131" s="908"/>
      <c r="BTP131" s="908"/>
      <c r="BTQ131" s="908"/>
      <c r="BTR131" s="908"/>
      <c r="BTS131" s="908"/>
      <c r="BTT131" s="908"/>
      <c r="BTU131" s="908"/>
      <c r="BTV131" s="908"/>
      <c r="BTW131" s="908"/>
      <c r="BTX131" s="908"/>
      <c r="BTY131" s="908"/>
      <c r="BTZ131" s="908"/>
      <c r="BUA131" s="908"/>
      <c r="BUB131" s="908"/>
      <c r="BUC131" s="908"/>
      <c r="BUD131" s="908"/>
      <c r="BUE131" s="908"/>
      <c r="BUF131" s="908"/>
      <c r="BUG131" s="908"/>
      <c r="BUH131" s="908"/>
      <c r="BUI131" s="908"/>
      <c r="BUJ131" s="908"/>
      <c r="BUK131" s="908"/>
      <c r="BUL131" s="908"/>
      <c r="BUM131" s="908"/>
      <c r="BUN131" s="908"/>
      <c r="BUO131" s="908"/>
      <c r="BUP131" s="908"/>
      <c r="BUQ131" s="908"/>
      <c r="BUR131" s="908"/>
      <c r="BUS131" s="908"/>
      <c r="BUT131" s="908"/>
      <c r="BUU131" s="908"/>
      <c r="BUV131" s="908"/>
      <c r="BUW131" s="908"/>
      <c r="BUX131" s="908"/>
      <c r="BUY131" s="908"/>
      <c r="BUZ131" s="908"/>
      <c r="BVA131" s="908"/>
      <c r="BVB131" s="908"/>
      <c r="BVC131" s="908"/>
      <c r="BVD131" s="908"/>
      <c r="BVE131" s="908"/>
      <c r="BVF131" s="908"/>
      <c r="BVG131" s="908"/>
      <c r="BVH131" s="908"/>
      <c r="BVI131" s="908"/>
      <c r="BVJ131" s="908"/>
      <c r="BVK131" s="908"/>
      <c r="BVL131" s="908"/>
      <c r="BVM131" s="908"/>
      <c r="BVN131" s="908"/>
      <c r="BVO131" s="908"/>
      <c r="BVP131" s="908"/>
      <c r="BVQ131" s="908"/>
      <c r="BVR131" s="908"/>
      <c r="BVS131" s="908"/>
      <c r="BVT131" s="908"/>
      <c r="BVU131" s="908"/>
      <c r="BVV131" s="908"/>
      <c r="BVW131" s="908"/>
      <c r="BVX131" s="908"/>
      <c r="BVY131" s="908"/>
      <c r="BVZ131" s="908"/>
      <c r="BWA131" s="908"/>
      <c r="BWB131" s="908"/>
      <c r="BWC131" s="908"/>
      <c r="BWD131" s="908"/>
      <c r="BWE131" s="908"/>
      <c r="BWF131" s="908"/>
      <c r="BWG131" s="908"/>
      <c r="BWH131" s="908"/>
      <c r="BWI131" s="908"/>
      <c r="BWJ131" s="908"/>
      <c r="BWK131" s="908"/>
      <c r="BWL131" s="908"/>
      <c r="BWM131" s="908"/>
      <c r="BWN131" s="908"/>
      <c r="BWO131" s="908"/>
      <c r="BWP131" s="908"/>
      <c r="BWQ131" s="908"/>
      <c r="BWR131" s="908"/>
      <c r="BWS131" s="908"/>
      <c r="BWT131" s="908"/>
      <c r="BWU131" s="908"/>
      <c r="BWV131" s="908"/>
      <c r="BWW131" s="908"/>
      <c r="BWX131" s="908"/>
      <c r="BWY131" s="908"/>
      <c r="BWZ131" s="908"/>
      <c r="BXA131" s="908"/>
      <c r="BXB131" s="908"/>
      <c r="BXC131" s="908"/>
      <c r="BXD131" s="908"/>
      <c r="BXE131" s="908"/>
      <c r="BXF131" s="908"/>
      <c r="BXG131" s="908"/>
      <c r="BXH131" s="908"/>
      <c r="BXI131" s="908"/>
      <c r="BXJ131" s="908"/>
      <c r="BXK131" s="908"/>
      <c r="BXL131" s="908"/>
      <c r="BXM131" s="908"/>
      <c r="BXN131" s="908"/>
      <c r="BXO131" s="908"/>
      <c r="BXP131" s="908"/>
      <c r="BXQ131" s="908"/>
      <c r="BXR131" s="908"/>
      <c r="BXS131" s="908"/>
      <c r="BXT131" s="908"/>
      <c r="BXU131" s="908"/>
      <c r="BXV131" s="908"/>
      <c r="BXW131" s="908"/>
      <c r="BXX131" s="908"/>
      <c r="BXY131" s="908"/>
      <c r="BXZ131" s="908"/>
      <c r="BYA131" s="908"/>
      <c r="BYB131" s="908"/>
      <c r="BYC131" s="908"/>
      <c r="BYD131" s="908"/>
      <c r="BYE131" s="908"/>
      <c r="BYF131" s="908"/>
      <c r="BYG131" s="908"/>
      <c r="BYH131" s="908"/>
      <c r="BYI131" s="908"/>
      <c r="BYJ131" s="908"/>
      <c r="BYK131" s="908"/>
      <c r="BYL131" s="908"/>
      <c r="BYM131" s="908"/>
      <c r="BYN131" s="908"/>
      <c r="BYO131" s="908"/>
      <c r="BYP131" s="908"/>
      <c r="BYQ131" s="908"/>
      <c r="BYR131" s="908"/>
      <c r="BYS131" s="908"/>
      <c r="BYT131" s="908"/>
      <c r="BYU131" s="908"/>
      <c r="BYV131" s="908"/>
      <c r="BYW131" s="908"/>
      <c r="BYX131" s="908"/>
      <c r="BYY131" s="908"/>
      <c r="BYZ131" s="908"/>
      <c r="BZA131" s="908"/>
      <c r="BZB131" s="908"/>
      <c r="BZC131" s="908"/>
      <c r="BZD131" s="908"/>
      <c r="BZE131" s="908"/>
      <c r="BZF131" s="908"/>
      <c r="BZG131" s="908"/>
      <c r="BZH131" s="908"/>
      <c r="BZI131" s="908"/>
      <c r="BZJ131" s="908"/>
      <c r="BZK131" s="908"/>
      <c r="BZL131" s="908"/>
      <c r="BZM131" s="908"/>
      <c r="BZN131" s="908"/>
      <c r="BZO131" s="908"/>
      <c r="BZP131" s="908"/>
      <c r="BZQ131" s="908"/>
      <c r="BZR131" s="908"/>
      <c r="BZS131" s="908"/>
      <c r="BZT131" s="908"/>
      <c r="BZU131" s="908"/>
      <c r="BZV131" s="908"/>
      <c r="BZW131" s="908"/>
      <c r="BZX131" s="908"/>
      <c r="BZY131" s="908"/>
      <c r="BZZ131" s="908"/>
      <c r="CAA131" s="908"/>
      <c r="CAB131" s="908"/>
      <c r="CAC131" s="908"/>
      <c r="CAD131" s="908"/>
      <c r="CAE131" s="908"/>
      <c r="CAF131" s="908"/>
      <c r="CAG131" s="908"/>
      <c r="CAH131" s="908"/>
      <c r="CAI131" s="908"/>
      <c r="CAJ131" s="908"/>
      <c r="CAK131" s="908"/>
      <c r="CAL131" s="908"/>
      <c r="CAM131" s="908"/>
      <c r="CAN131" s="908"/>
      <c r="CAO131" s="908"/>
      <c r="CAP131" s="908"/>
      <c r="CAQ131" s="908"/>
      <c r="CAR131" s="908"/>
      <c r="CAS131" s="908"/>
      <c r="CAT131" s="908"/>
      <c r="CAU131" s="908"/>
      <c r="CAV131" s="908"/>
      <c r="CAW131" s="908"/>
      <c r="CAX131" s="908"/>
      <c r="CAY131" s="908"/>
      <c r="CAZ131" s="908"/>
      <c r="CBA131" s="908"/>
      <c r="CBB131" s="908"/>
      <c r="CBC131" s="908"/>
      <c r="CBD131" s="908"/>
      <c r="CBE131" s="908"/>
      <c r="CBF131" s="908"/>
      <c r="CBG131" s="908"/>
      <c r="CBH131" s="908"/>
      <c r="CBI131" s="908"/>
      <c r="CBJ131" s="908"/>
      <c r="CBK131" s="908"/>
      <c r="CBL131" s="908"/>
      <c r="CBM131" s="908"/>
      <c r="CBN131" s="908"/>
      <c r="CBO131" s="908"/>
      <c r="CBP131" s="908"/>
      <c r="CBQ131" s="908"/>
      <c r="CBR131" s="908"/>
      <c r="CBS131" s="908"/>
      <c r="CBT131" s="908"/>
      <c r="CBU131" s="908"/>
      <c r="CBV131" s="908"/>
      <c r="CBW131" s="908"/>
      <c r="CBX131" s="908"/>
      <c r="CBY131" s="908"/>
      <c r="CBZ131" s="908"/>
      <c r="CCA131" s="908"/>
      <c r="CCB131" s="908"/>
      <c r="CCC131" s="908"/>
      <c r="CCD131" s="908"/>
      <c r="CCE131" s="908"/>
      <c r="CCF131" s="908"/>
      <c r="CCG131" s="908"/>
      <c r="CCH131" s="908"/>
      <c r="CCI131" s="908"/>
      <c r="CCJ131" s="908"/>
      <c r="CCK131" s="908"/>
      <c r="CCL131" s="908"/>
      <c r="CCM131" s="908"/>
      <c r="CCN131" s="908"/>
      <c r="CCO131" s="908"/>
      <c r="CCP131" s="908"/>
      <c r="CCQ131" s="908"/>
      <c r="CCR131" s="908"/>
      <c r="CCS131" s="908"/>
      <c r="CCT131" s="908"/>
      <c r="CCU131" s="908"/>
      <c r="CCV131" s="908"/>
      <c r="CCW131" s="908"/>
      <c r="CCX131" s="908"/>
      <c r="CCY131" s="908"/>
      <c r="CCZ131" s="908"/>
      <c r="CDA131" s="908"/>
      <c r="CDB131" s="908"/>
      <c r="CDC131" s="908"/>
      <c r="CDD131" s="908"/>
      <c r="CDE131" s="908"/>
      <c r="CDF131" s="908"/>
      <c r="CDG131" s="908"/>
      <c r="CDH131" s="908"/>
      <c r="CDI131" s="908"/>
      <c r="CDJ131" s="908"/>
      <c r="CDK131" s="908"/>
      <c r="CDL131" s="908"/>
      <c r="CDM131" s="908"/>
      <c r="CDN131" s="908"/>
      <c r="CDO131" s="908"/>
      <c r="CDP131" s="908"/>
      <c r="CDQ131" s="908"/>
      <c r="CDR131" s="908"/>
      <c r="CDS131" s="908"/>
      <c r="CDT131" s="908"/>
      <c r="CDU131" s="908"/>
      <c r="CDV131" s="908"/>
      <c r="CDW131" s="908"/>
      <c r="CDX131" s="908"/>
      <c r="CDY131" s="908"/>
      <c r="CDZ131" s="908"/>
      <c r="CEA131" s="908"/>
      <c r="CEB131" s="908"/>
      <c r="CEC131" s="908"/>
      <c r="CED131" s="908"/>
      <c r="CEE131" s="908"/>
      <c r="CEF131" s="908"/>
      <c r="CEG131" s="908"/>
      <c r="CEH131" s="908"/>
      <c r="CEI131" s="908"/>
      <c r="CEJ131" s="908"/>
      <c r="CEK131" s="908"/>
      <c r="CEL131" s="908"/>
      <c r="CEM131" s="908"/>
      <c r="CEN131" s="908"/>
      <c r="CEO131" s="908"/>
      <c r="CEP131" s="908"/>
      <c r="CEQ131" s="908"/>
      <c r="CER131" s="908"/>
      <c r="CES131" s="908"/>
      <c r="CET131" s="908"/>
      <c r="CEU131" s="908"/>
      <c r="CEV131" s="908"/>
      <c r="CEW131" s="908"/>
      <c r="CEX131" s="908"/>
      <c r="CEY131" s="908"/>
      <c r="CEZ131" s="908"/>
      <c r="CFA131" s="908"/>
      <c r="CFB131" s="908"/>
      <c r="CFC131" s="908"/>
      <c r="CFD131" s="908"/>
      <c r="CFE131" s="908"/>
      <c r="CFF131" s="908"/>
      <c r="CFG131" s="908"/>
      <c r="CFH131" s="908"/>
      <c r="CFI131" s="908"/>
      <c r="CFJ131" s="908"/>
      <c r="CFK131" s="908"/>
      <c r="CFL131" s="908"/>
      <c r="CFM131" s="908"/>
      <c r="CFN131" s="908"/>
      <c r="CFO131" s="908"/>
      <c r="CFP131" s="908"/>
      <c r="CFQ131" s="908"/>
      <c r="CFR131" s="908"/>
      <c r="CFS131" s="908"/>
      <c r="CFT131" s="908"/>
      <c r="CFU131" s="908"/>
      <c r="CFV131" s="908"/>
      <c r="CFW131" s="908"/>
      <c r="CFX131" s="908"/>
      <c r="CFY131" s="908"/>
      <c r="CFZ131" s="908"/>
      <c r="CGA131" s="908"/>
      <c r="CGB131" s="908"/>
      <c r="CGC131" s="908"/>
      <c r="CGD131" s="908"/>
      <c r="CGE131" s="908"/>
      <c r="CGF131" s="908"/>
      <c r="CGG131" s="908"/>
      <c r="CGH131" s="908"/>
      <c r="CGI131" s="908"/>
      <c r="CGJ131" s="908"/>
      <c r="CGK131" s="908"/>
      <c r="CGL131" s="908"/>
      <c r="CGM131" s="908"/>
      <c r="CGN131" s="908"/>
      <c r="CGO131" s="908"/>
      <c r="CGP131" s="908"/>
      <c r="CGQ131" s="908"/>
      <c r="CGR131" s="908"/>
      <c r="CGS131" s="908"/>
      <c r="CGT131" s="908"/>
      <c r="CGU131" s="908"/>
      <c r="CGV131" s="908"/>
      <c r="CGW131" s="908"/>
      <c r="CGX131" s="908"/>
      <c r="CGY131" s="908"/>
      <c r="CGZ131" s="908"/>
      <c r="CHA131" s="908"/>
      <c r="CHB131" s="908"/>
      <c r="CHC131" s="908"/>
      <c r="CHD131" s="908"/>
      <c r="CHE131" s="908"/>
      <c r="CHF131" s="908"/>
      <c r="CHG131" s="908"/>
      <c r="CHH131" s="908"/>
      <c r="CHI131" s="908"/>
      <c r="CHJ131" s="908"/>
      <c r="CHK131" s="908"/>
      <c r="CHL131" s="908"/>
      <c r="CHM131" s="908"/>
      <c r="CHN131" s="908"/>
      <c r="CHO131" s="908"/>
      <c r="CHP131" s="908"/>
      <c r="CHQ131" s="908"/>
      <c r="CHR131" s="908"/>
      <c r="CHS131" s="908"/>
      <c r="CHT131" s="908"/>
      <c r="CHU131" s="908"/>
      <c r="CHV131" s="908"/>
      <c r="CHW131" s="908"/>
      <c r="CHX131" s="908"/>
      <c r="CHY131" s="908"/>
      <c r="CHZ131" s="908"/>
      <c r="CIA131" s="908"/>
      <c r="CIB131" s="908"/>
      <c r="CIC131" s="908"/>
      <c r="CID131" s="908"/>
      <c r="CIE131" s="908"/>
      <c r="CIF131" s="908"/>
      <c r="CIG131" s="908"/>
      <c r="CIH131" s="908"/>
      <c r="CII131" s="908"/>
      <c r="CIJ131" s="908"/>
      <c r="CIK131" s="908"/>
      <c r="CIL131" s="908"/>
      <c r="CIM131" s="908"/>
      <c r="CIN131" s="908"/>
      <c r="CIO131" s="908"/>
      <c r="CIP131" s="908"/>
      <c r="CIQ131" s="908"/>
      <c r="CIR131" s="908"/>
      <c r="CIS131" s="908"/>
      <c r="CIT131" s="908"/>
      <c r="CIU131" s="908"/>
      <c r="CIV131" s="908"/>
      <c r="CIW131" s="908"/>
      <c r="CIX131" s="908"/>
      <c r="CIY131" s="908"/>
      <c r="CIZ131" s="908"/>
      <c r="CJA131" s="908"/>
      <c r="CJB131" s="908"/>
      <c r="CJC131" s="908"/>
      <c r="CJD131" s="908"/>
      <c r="CJE131" s="908"/>
      <c r="CJF131" s="908"/>
      <c r="CJG131" s="908"/>
      <c r="CJH131" s="908"/>
      <c r="CJI131" s="908"/>
      <c r="CJJ131" s="908"/>
      <c r="CJK131" s="908"/>
      <c r="CJL131" s="908"/>
      <c r="CJM131" s="908"/>
      <c r="CJN131" s="908"/>
      <c r="CJO131" s="908"/>
      <c r="CJP131" s="908"/>
      <c r="CJQ131" s="908"/>
      <c r="CJR131" s="908"/>
      <c r="CJS131" s="908"/>
      <c r="CJT131" s="908"/>
      <c r="CJU131" s="908"/>
      <c r="CJV131" s="908"/>
      <c r="CJW131" s="908"/>
      <c r="CJX131" s="908"/>
      <c r="CJY131" s="908"/>
      <c r="CJZ131" s="908"/>
      <c r="CKA131" s="908"/>
      <c r="CKB131" s="908"/>
      <c r="CKC131" s="908"/>
      <c r="CKD131" s="908"/>
      <c r="CKE131" s="908"/>
      <c r="CKF131" s="908"/>
      <c r="CKG131" s="908"/>
      <c r="CKH131" s="908"/>
      <c r="CKI131" s="908"/>
      <c r="CKJ131" s="908"/>
      <c r="CKK131" s="908"/>
      <c r="CKL131" s="908"/>
      <c r="CKM131" s="908"/>
      <c r="CKN131" s="908"/>
      <c r="CKO131" s="908"/>
      <c r="CKP131" s="908"/>
      <c r="CKQ131" s="908"/>
      <c r="CKR131" s="908"/>
      <c r="CKS131" s="908"/>
      <c r="CKT131" s="908"/>
      <c r="CKU131" s="908"/>
      <c r="CKV131" s="908"/>
      <c r="CKW131" s="908"/>
      <c r="CKX131" s="908"/>
      <c r="CKY131" s="908"/>
      <c r="CKZ131" s="908"/>
      <c r="CLA131" s="908"/>
      <c r="CLB131" s="908"/>
      <c r="CLC131" s="908"/>
      <c r="CLD131" s="908"/>
      <c r="CLE131" s="908"/>
      <c r="CLF131" s="908"/>
      <c r="CLG131" s="908"/>
      <c r="CLH131" s="908"/>
      <c r="CLI131" s="908"/>
      <c r="CLJ131" s="908"/>
      <c r="CLK131" s="908"/>
      <c r="CLL131" s="908"/>
      <c r="CLM131" s="908"/>
      <c r="CLN131" s="908"/>
      <c r="CLO131" s="908"/>
      <c r="CLP131" s="908"/>
      <c r="CLQ131" s="908"/>
      <c r="CLR131" s="908"/>
      <c r="CLS131" s="908"/>
      <c r="CLT131" s="908"/>
      <c r="CLU131" s="908"/>
      <c r="CLV131" s="908"/>
      <c r="CLW131" s="908"/>
      <c r="CLX131" s="908"/>
      <c r="CLY131" s="908"/>
      <c r="CLZ131" s="908"/>
      <c r="CMA131" s="908"/>
      <c r="CMB131" s="908"/>
      <c r="CMC131" s="908"/>
      <c r="CMD131" s="908"/>
      <c r="CME131" s="908"/>
      <c r="CMF131" s="908"/>
      <c r="CMG131" s="908"/>
      <c r="CMH131" s="908"/>
      <c r="CMI131" s="908"/>
      <c r="CMJ131" s="908"/>
      <c r="CMK131" s="908"/>
      <c r="CML131" s="908"/>
      <c r="CMM131" s="908"/>
      <c r="CMN131" s="908"/>
      <c r="CMO131" s="908"/>
      <c r="CMP131" s="908"/>
      <c r="CMQ131" s="908"/>
      <c r="CMR131" s="908"/>
      <c r="CMS131" s="908"/>
      <c r="CMT131" s="908"/>
      <c r="CMU131" s="908"/>
      <c r="CMV131" s="908"/>
      <c r="CMW131" s="908"/>
      <c r="CMX131" s="908"/>
      <c r="CMY131" s="908"/>
      <c r="CMZ131" s="908"/>
      <c r="CNA131" s="908"/>
      <c r="CNB131" s="908"/>
      <c r="CNC131" s="908"/>
      <c r="CND131" s="908"/>
      <c r="CNE131" s="908"/>
      <c r="CNF131" s="908"/>
      <c r="CNG131" s="908"/>
      <c r="CNH131" s="908"/>
      <c r="CNI131" s="908"/>
      <c r="CNJ131" s="908"/>
      <c r="CNK131" s="908"/>
      <c r="CNL131" s="908"/>
      <c r="CNM131" s="908"/>
      <c r="CNN131" s="908"/>
      <c r="CNO131" s="908"/>
      <c r="CNP131" s="908"/>
      <c r="CNQ131" s="908"/>
      <c r="CNR131" s="908"/>
      <c r="CNS131" s="908"/>
      <c r="CNT131" s="908"/>
      <c r="CNU131" s="908"/>
      <c r="CNV131" s="908"/>
      <c r="CNW131" s="908"/>
      <c r="CNX131" s="908"/>
      <c r="CNY131" s="908"/>
      <c r="CNZ131" s="908"/>
      <c r="COA131" s="908"/>
      <c r="COB131" s="908"/>
      <c r="COC131" s="908"/>
      <c r="COD131" s="908"/>
      <c r="COE131" s="908"/>
      <c r="COF131" s="908"/>
      <c r="COG131" s="908"/>
      <c r="COH131" s="908"/>
      <c r="COI131" s="908"/>
      <c r="COJ131" s="908"/>
      <c r="COK131" s="908"/>
      <c r="COL131" s="908"/>
      <c r="COM131" s="908"/>
      <c r="CON131" s="908"/>
      <c r="COO131" s="908"/>
      <c r="COP131" s="908"/>
      <c r="COQ131" s="908"/>
      <c r="COR131" s="908"/>
      <c r="COS131" s="908"/>
      <c r="COT131" s="908"/>
      <c r="COU131" s="908"/>
      <c r="COV131" s="908"/>
      <c r="COW131" s="908"/>
      <c r="COX131" s="908"/>
      <c r="COY131" s="908"/>
      <c r="COZ131" s="908"/>
      <c r="CPA131" s="908"/>
      <c r="CPB131" s="908"/>
      <c r="CPC131" s="908"/>
      <c r="CPD131" s="908"/>
      <c r="CPE131" s="908"/>
      <c r="CPF131" s="908"/>
      <c r="CPG131" s="908"/>
      <c r="CPH131" s="908"/>
      <c r="CPI131" s="908"/>
      <c r="CPJ131" s="908"/>
      <c r="CPK131" s="908"/>
      <c r="CPL131" s="908"/>
      <c r="CPM131" s="908"/>
      <c r="CPN131" s="908"/>
      <c r="CPO131" s="908"/>
      <c r="CPP131" s="908"/>
      <c r="CPQ131" s="908"/>
      <c r="CPR131" s="908"/>
      <c r="CPS131" s="908"/>
      <c r="CPT131" s="908"/>
      <c r="CPU131" s="908"/>
      <c r="CPV131" s="908"/>
      <c r="CPW131" s="908"/>
      <c r="CPX131" s="908"/>
      <c r="CPY131" s="908"/>
      <c r="CPZ131" s="908"/>
      <c r="CQA131" s="908"/>
      <c r="CQB131" s="908"/>
      <c r="CQC131" s="908"/>
      <c r="CQD131" s="908"/>
      <c r="CQE131" s="908"/>
      <c r="CQF131" s="908"/>
      <c r="CQG131" s="908"/>
      <c r="CQH131" s="908"/>
      <c r="CQI131" s="908"/>
      <c r="CQJ131" s="908"/>
      <c r="CQK131" s="908"/>
      <c r="CQL131" s="908"/>
      <c r="CQM131" s="908"/>
      <c r="CQN131" s="908"/>
      <c r="CQO131" s="908"/>
      <c r="CQP131" s="908"/>
      <c r="CQQ131" s="908"/>
      <c r="CQR131" s="908"/>
      <c r="CQS131" s="908"/>
      <c r="CQT131" s="908"/>
      <c r="CQU131" s="908"/>
      <c r="CQV131" s="908"/>
      <c r="CQW131" s="908"/>
      <c r="CQX131" s="908"/>
      <c r="CQY131" s="908"/>
      <c r="CQZ131" s="908"/>
      <c r="CRA131" s="908"/>
      <c r="CRB131" s="908"/>
      <c r="CRC131" s="908"/>
      <c r="CRD131" s="908"/>
      <c r="CRE131" s="908"/>
      <c r="CRF131" s="908"/>
      <c r="CRG131" s="908"/>
      <c r="CRH131" s="908"/>
      <c r="CRI131" s="908"/>
      <c r="CRJ131" s="908"/>
      <c r="CRK131" s="908"/>
      <c r="CRL131" s="908"/>
      <c r="CRM131" s="908"/>
      <c r="CRN131" s="908"/>
      <c r="CRO131" s="908"/>
      <c r="CRP131" s="908"/>
      <c r="CRQ131" s="908"/>
      <c r="CRR131" s="908"/>
      <c r="CRS131" s="908"/>
      <c r="CRT131" s="908"/>
      <c r="CRU131" s="908"/>
      <c r="CRV131" s="908"/>
      <c r="CRW131" s="908"/>
      <c r="CRX131" s="908"/>
      <c r="CRY131" s="908"/>
      <c r="CRZ131" s="908"/>
      <c r="CSA131" s="908"/>
      <c r="CSB131" s="908"/>
      <c r="CSC131" s="908"/>
      <c r="CSD131" s="908"/>
      <c r="CSE131" s="908"/>
      <c r="CSF131" s="908"/>
      <c r="CSG131" s="908"/>
      <c r="CSH131" s="908"/>
      <c r="CSI131" s="908"/>
      <c r="CSJ131" s="908"/>
      <c r="CSK131" s="908"/>
      <c r="CSL131" s="908"/>
      <c r="CSM131" s="908"/>
      <c r="CSN131" s="908"/>
      <c r="CSO131" s="908"/>
      <c r="CSP131" s="908"/>
      <c r="CSQ131" s="908"/>
      <c r="CSR131" s="908"/>
      <c r="CSS131" s="908"/>
      <c r="CST131" s="908"/>
      <c r="CSU131" s="908"/>
      <c r="CSV131" s="908"/>
      <c r="CSW131" s="908"/>
      <c r="CSX131" s="908"/>
      <c r="CSY131" s="908"/>
      <c r="CSZ131" s="908"/>
      <c r="CTA131" s="908"/>
      <c r="CTB131" s="908"/>
      <c r="CTC131" s="908"/>
      <c r="CTD131" s="908"/>
      <c r="CTE131" s="908"/>
      <c r="CTF131" s="908"/>
      <c r="CTG131" s="908"/>
      <c r="CTH131" s="908"/>
      <c r="CTI131" s="908"/>
      <c r="CTJ131" s="908"/>
      <c r="CTK131" s="908"/>
      <c r="CTL131" s="908"/>
      <c r="CTM131" s="908"/>
      <c r="CTN131" s="908"/>
      <c r="CTO131" s="908"/>
      <c r="CTP131" s="908"/>
      <c r="CTQ131" s="908"/>
      <c r="CTR131" s="908"/>
      <c r="CTS131" s="908"/>
      <c r="CTT131" s="908"/>
      <c r="CTU131" s="908"/>
      <c r="CTV131" s="908"/>
      <c r="CTW131" s="908"/>
      <c r="CTX131" s="908"/>
      <c r="CTY131" s="908"/>
      <c r="CTZ131" s="908"/>
      <c r="CUA131" s="908"/>
      <c r="CUB131" s="908"/>
      <c r="CUC131" s="908"/>
      <c r="CUD131" s="908"/>
      <c r="CUE131" s="908"/>
      <c r="CUF131" s="908"/>
      <c r="CUG131" s="908"/>
      <c r="CUH131" s="908"/>
      <c r="CUI131" s="908"/>
      <c r="CUJ131" s="908"/>
      <c r="CUK131" s="908"/>
      <c r="CUL131" s="908"/>
      <c r="CUM131" s="908"/>
      <c r="CUN131" s="908"/>
      <c r="CUO131" s="908"/>
      <c r="CUP131" s="908"/>
      <c r="CUQ131" s="908"/>
      <c r="CUR131" s="908"/>
      <c r="CUS131" s="908"/>
      <c r="CUT131" s="908"/>
      <c r="CUU131" s="908"/>
      <c r="CUV131" s="908"/>
      <c r="CUW131" s="908"/>
      <c r="CUX131" s="908"/>
      <c r="CUY131" s="908"/>
      <c r="CUZ131" s="908"/>
      <c r="CVA131" s="908"/>
      <c r="CVB131" s="908"/>
      <c r="CVC131" s="908"/>
      <c r="CVD131" s="908"/>
      <c r="CVE131" s="908"/>
      <c r="CVF131" s="908"/>
      <c r="CVG131" s="908"/>
      <c r="CVH131" s="908"/>
      <c r="CVI131" s="908"/>
      <c r="CVJ131" s="908"/>
      <c r="CVK131" s="908"/>
      <c r="CVL131" s="908"/>
      <c r="CVM131" s="908"/>
      <c r="CVN131" s="908"/>
      <c r="CVO131" s="908"/>
      <c r="CVP131" s="908"/>
      <c r="CVQ131" s="908"/>
      <c r="CVR131" s="908"/>
      <c r="CVS131" s="908"/>
      <c r="CVT131" s="908"/>
      <c r="CVU131" s="908"/>
      <c r="CVV131" s="908"/>
      <c r="CVW131" s="908"/>
      <c r="CVX131" s="908"/>
      <c r="CVY131" s="908"/>
      <c r="CVZ131" s="908"/>
      <c r="CWA131" s="908"/>
      <c r="CWB131" s="908"/>
      <c r="CWC131" s="908"/>
      <c r="CWD131" s="908"/>
      <c r="CWE131" s="908"/>
      <c r="CWF131" s="908"/>
      <c r="CWG131" s="908"/>
      <c r="CWH131" s="908"/>
      <c r="CWI131" s="908"/>
      <c r="CWJ131" s="908"/>
      <c r="CWK131" s="908"/>
      <c r="CWL131" s="908"/>
      <c r="CWM131" s="908"/>
      <c r="CWN131" s="908"/>
      <c r="CWO131" s="908"/>
      <c r="CWP131" s="908"/>
      <c r="CWQ131" s="908"/>
      <c r="CWR131" s="908"/>
      <c r="CWS131" s="908"/>
      <c r="CWT131" s="908"/>
      <c r="CWU131" s="908"/>
      <c r="CWV131" s="908"/>
      <c r="CWW131" s="908"/>
      <c r="CWX131" s="908"/>
      <c r="CWY131" s="908"/>
      <c r="CWZ131" s="908"/>
      <c r="CXA131" s="908"/>
      <c r="CXB131" s="908"/>
      <c r="CXC131" s="908"/>
      <c r="CXD131" s="908"/>
      <c r="CXE131" s="908"/>
      <c r="CXF131" s="908"/>
      <c r="CXG131" s="908"/>
      <c r="CXH131" s="908"/>
      <c r="CXI131" s="908"/>
      <c r="CXJ131" s="908"/>
      <c r="CXK131" s="908"/>
      <c r="CXL131" s="908"/>
      <c r="CXM131" s="908"/>
      <c r="CXN131" s="908"/>
      <c r="CXO131" s="908"/>
      <c r="CXP131" s="908"/>
      <c r="CXQ131" s="908"/>
      <c r="CXR131" s="908"/>
      <c r="CXS131" s="908"/>
      <c r="CXT131" s="908"/>
      <c r="CXU131" s="908"/>
      <c r="CXV131" s="908"/>
      <c r="CXW131" s="908"/>
      <c r="CXX131" s="908"/>
      <c r="CXY131" s="908"/>
      <c r="CXZ131" s="908"/>
      <c r="CYA131" s="908"/>
      <c r="CYB131" s="908"/>
      <c r="CYC131" s="908"/>
      <c r="CYD131" s="908"/>
      <c r="CYE131" s="908"/>
      <c r="CYF131" s="908"/>
      <c r="CYG131" s="908"/>
      <c r="CYH131" s="908"/>
      <c r="CYI131" s="908"/>
      <c r="CYJ131" s="908"/>
      <c r="CYK131" s="908"/>
      <c r="CYL131" s="908"/>
      <c r="CYM131" s="908"/>
      <c r="CYN131" s="908"/>
      <c r="CYO131" s="908"/>
      <c r="CYP131" s="908"/>
      <c r="CYQ131" s="908"/>
      <c r="CYR131" s="908"/>
      <c r="CYS131" s="908"/>
      <c r="CYT131" s="908"/>
      <c r="CYU131" s="908"/>
      <c r="CYV131" s="908"/>
      <c r="CYW131" s="908"/>
      <c r="CYX131" s="908"/>
      <c r="CYY131" s="908"/>
      <c r="CYZ131" s="908"/>
      <c r="CZA131" s="908"/>
      <c r="CZB131" s="908"/>
      <c r="CZC131" s="908"/>
      <c r="CZD131" s="908"/>
      <c r="CZE131" s="908"/>
      <c r="CZF131" s="908"/>
      <c r="CZG131" s="908"/>
      <c r="CZH131" s="908"/>
      <c r="CZI131" s="908"/>
      <c r="CZJ131" s="908"/>
      <c r="CZK131" s="908"/>
      <c r="CZL131" s="908"/>
      <c r="CZM131" s="908"/>
      <c r="CZN131" s="908"/>
      <c r="CZO131" s="908"/>
      <c r="CZP131" s="908"/>
      <c r="CZQ131" s="908"/>
      <c r="CZR131" s="908"/>
      <c r="CZS131" s="908"/>
      <c r="CZT131" s="908"/>
      <c r="CZU131" s="908"/>
      <c r="CZV131" s="908"/>
      <c r="CZW131" s="908"/>
      <c r="CZX131" s="908"/>
      <c r="CZY131" s="908"/>
      <c r="CZZ131" s="908"/>
      <c r="DAA131" s="908"/>
      <c r="DAB131" s="908"/>
      <c r="DAC131" s="908"/>
      <c r="DAD131" s="908"/>
      <c r="DAE131" s="908"/>
      <c r="DAF131" s="908"/>
      <c r="DAG131" s="908"/>
      <c r="DAH131" s="908"/>
      <c r="DAI131" s="908"/>
      <c r="DAJ131" s="908"/>
      <c r="DAK131" s="908"/>
      <c r="DAL131" s="908"/>
      <c r="DAM131" s="908"/>
      <c r="DAN131" s="908"/>
      <c r="DAO131" s="908"/>
      <c r="DAP131" s="908"/>
      <c r="DAQ131" s="908"/>
      <c r="DAR131" s="908"/>
      <c r="DAS131" s="908"/>
      <c r="DAT131" s="908"/>
      <c r="DAU131" s="908"/>
      <c r="DAV131" s="908"/>
      <c r="DAW131" s="908"/>
      <c r="DAX131" s="908"/>
      <c r="DAY131" s="908"/>
      <c r="DAZ131" s="908"/>
      <c r="DBA131" s="908"/>
      <c r="DBB131" s="908"/>
      <c r="DBC131" s="908"/>
      <c r="DBD131" s="908"/>
      <c r="DBE131" s="908"/>
      <c r="DBF131" s="908"/>
      <c r="DBG131" s="908"/>
      <c r="DBH131" s="908"/>
      <c r="DBI131" s="908"/>
      <c r="DBJ131" s="908"/>
      <c r="DBK131" s="908"/>
      <c r="DBL131" s="908"/>
      <c r="DBM131" s="908"/>
      <c r="DBN131" s="908"/>
      <c r="DBO131" s="908"/>
      <c r="DBP131" s="908"/>
      <c r="DBQ131" s="908"/>
      <c r="DBR131" s="908"/>
      <c r="DBS131" s="908"/>
      <c r="DBT131" s="908"/>
      <c r="DBU131" s="908"/>
      <c r="DBV131" s="908"/>
      <c r="DBW131" s="908"/>
      <c r="DBX131" s="908"/>
      <c r="DBY131" s="908"/>
      <c r="DBZ131" s="908"/>
      <c r="DCA131" s="908"/>
      <c r="DCB131" s="908"/>
      <c r="DCC131" s="908"/>
      <c r="DCD131" s="908"/>
      <c r="DCE131" s="908"/>
      <c r="DCF131" s="908"/>
      <c r="DCG131" s="908"/>
      <c r="DCH131" s="908"/>
      <c r="DCI131" s="908"/>
      <c r="DCJ131" s="908"/>
      <c r="DCK131" s="908"/>
      <c r="DCL131" s="908"/>
      <c r="DCM131" s="908"/>
      <c r="DCN131" s="908"/>
      <c r="DCO131" s="908"/>
      <c r="DCP131" s="908"/>
      <c r="DCQ131" s="908"/>
      <c r="DCR131" s="908"/>
      <c r="DCS131" s="908"/>
      <c r="DCT131" s="908"/>
      <c r="DCU131" s="908"/>
      <c r="DCV131" s="908"/>
      <c r="DCW131" s="908"/>
      <c r="DCX131" s="908"/>
      <c r="DCY131" s="908"/>
      <c r="DCZ131" s="908"/>
      <c r="DDA131" s="908"/>
      <c r="DDB131" s="908"/>
      <c r="DDC131" s="908"/>
      <c r="DDD131" s="908"/>
      <c r="DDE131" s="908"/>
      <c r="DDF131" s="908"/>
      <c r="DDG131" s="908"/>
      <c r="DDH131" s="908"/>
      <c r="DDI131" s="908"/>
      <c r="DDJ131" s="908"/>
      <c r="DDK131" s="908"/>
      <c r="DDL131" s="908"/>
      <c r="DDM131" s="908"/>
      <c r="DDN131" s="908"/>
      <c r="DDO131" s="908"/>
      <c r="DDP131" s="908"/>
      <c r="DDQ131" s="908"/>
      <c r="DDR131" s="908"/>
      <c r="DDS131" s="908"/>
      <c r="DDT131" s="908"/>
      <c r="DDU131" s="908"/>
      <c r="DDV131" s="908"/>
      <c r="DDW131" s="908"/>
      <c r="DDX131" s="908"/>
      <c r="DDY131" s="908"/>
      <c r="DDZ131" s="908"/>
      <c r="DEA131" s="908"/>
      <c r="DEB131" s="908"/>
      <c r="DEC131" s="908"/>
      <c r="DED131" s="908"/>
      <c r="DEE131" s="908"/>
      <c r="DEF131" s="908"/>
      <c r="DEG131" s="908"/>
      <c r="DEH131" s="908"/>
      <c r="DEI131" s="908"/>
      <c r="DEJ131" s="908"/>
      <c r="DEK131" s="908"/>
      <c r="DEL131" s="908"/>
      <c r="DEM131" s="908"/>
      <c r="DEN131" s="908"/>
      <c r="DEO131" s="908"/>
      <c r="DEP131" s="908"/>
      <c r="DEQ131" s="908"/>
      <c r="DER131" s="908"/>
      <c r="DES131" s="908"/>
      <c r="DET131" s="908"/>
      <c r="DEU131" s="908"/>
      <c r="DEV131" s="908"/>
      <c r="DEW131" s="908"/>
      <c r="DEX131" s="908"/>
      <c r="DEY131" s="908"/>
      <c r="DEZ131" s="908"/>
      <c r="DFA131" s="908"/>
      <c r="DFB131" s="908"/>
      <c r="DFC131" s="908"/>
      <c r="DFD131" s="908"/>
      <c r="DFE131" s="908"/>
      <c r="DFF131" s="908"/>
      <c r="DFG131" s="908"/>
      <c r="DFH131" s="908"/>
      <c r="DFI131" s="908"/>
      <c r="DFJ131" s="908"/>
      <c r="DFK131" s="908"/>
      <c r="DFL131" s="908"/>
      <c r="DFM131" s="908"/>
      <c r="DFN131" s="908"/>
      <c r="DFO131" s="908"/>
      <c r="DFP131" s="908"/>
      <c r="DFQ131" s="908"/>
      <c r="DFR131" s="908"/>
      <c r="DFS131" s="908"/>
      <c r="DFT131" s="908"/>
      <c r="DFU131" s="908"/>
      <c r="DFV131" s="908"/>
      <c r="DFW131" s="908"/>
      <c r="DFX131" s="908"/>
      <c r="DFY131" s="908"/>
      <c r="DFZ131" s="908"/>
      <c r="DGA131" s="908"/>
      <c r="DGB131" s="908"/>
      <c r="DGC131" s="908"/>
      <c r="DGD131" s="908"/>
      <c r="DGE131" s="908"/>
      <c r="DGF131" s="908"/>
      <c r="DGG131" s="908"/>
      <c r="DGH131" s="908"/>
      <c r="DGI131" s="908"/>
      <c r="DGJ131" s="908"/>
      <c r="DGK131" s="908"/>
      <c r="DGL131" s="908"/>
      <c r="DGM131" s="908"/>
      <c r="DGN131" s="908"/>
      <c r="DGO131" s="908"/>
      <c r="DGP131" s="908"/>
      <c r="DGQ131" s="908"/>
      <c r="DGR131" s="908"/>
      <c r="DGS131" s="908"/>
      <c r="DGT131" s="908"/>
      <c r="DGU131" s="908"/>
      <c r="DGV131" s="908"/>
      <c r="DGW131" s="908"/>
      <c r="DGX131" s="908"/>
      <c r="DGY131" s="908"/>
      <c r="DGZ131" s="908"/>
      <c r="DHA131" s="908"/>
      <c r="DHB131" s="908"/>
      <c r="DHC131" s="908"/>
      <c r="DHD131" s="908"/>
      <c r="DHE131" s="908"/>
      <c r="DHF131" s="908"/>
      <c r="DHG131" s="908"/>
      <c r="DHH131" s="908"/>
      <c r="DHI131" s="908"/>
      <c r="DHJ131" s="908"/>
      <c r="DHK131" s="908"/>
      <c r="DHL131" s="908"/>
      <c r="DHM131" s="908"/>
      <c r="DHN131" s="908"/>
      <c r="DHO131" s="908"/>
      <c r="DHP131" s="908"/>
      <c r="DHQ131" s="908"/>
      <c r="DHR131" s="908"/>
      <c r="DHS131" s="908"/>
      <c r="DHT131" s="908"/>
      <c r="DHU131" s="908"/>
      <c r="DHV131" s="908"/>
      <c r="DHW131" s="908"/>
      <c r="DHX131" s="908"/>
      <c r="DHY131" s="908"/>
      <c r="DHZ131" s="908"/>
      <c r="DIA131" s="908"/>
      <c r="DIB131" s="908"/>
      <c r="DIC131" s="908"/>
      <c r="DID131" s="908"/>
      <c r="DIE131" s="908"/>
      <c r="DIF131" s="908"/>
      <c r="DIG131" s="908"/>
      <c r="DIH131" s="908"/>
      <c r="DII131" s="908"/>
      <c r="DIJ131" s="908"/>
      <c r="DIK131" s="908"/>
      <c r="DIL131" s="908"/>
      <c r="DIM131" s="908"/>
      <c r="DIN131" s="908"/>
      <c r="DIO131" s="908"/>
      <c r="DIP131" s="908"/>
      <c r="DIQ131" s="908"/>
      <c r="DIR131" s="908"/>
      <c r="DIS131" s="908"/>
      <c r="DIT131" s="908"/>
      <c r="DIU131" s="908"/>
      <c r="DIV131" s="908"/>
      <c r="DIW131" s="908"/>
      <c r="DIX131" s="908"/>
      <c r="DIY131" s="908"/>
      <c r="DIZ131" s="908"/>
      <c r="DJA131" s="908"/>
      <c r="DJB131" s="908"/>
      <c r="DJC131" s="908"/>
      <c r="DJD131" s="908"/>
      <c r="DJE131" s="908"/>
      <c r="DJF131" s="908"/>
      <c r="DJG131" s="908"/>
      <c r="DJH131" s="908"/>
      <c r="DJI131" s="908"/>
      <c r="DJJ131" s="908"/>
      <c r="DJK131" s="908"/>
      <c r="DJL131" s="908"/>
      <c r="DJM131" s="908"/>
      <c r="DJN131" s="908"/>
      <c r="DJO131" s="908"/>
      <c r="DJP131" s="908"/>
      <c r="DJQ131" s="908"/>
      <c r="DJR131" s="908"/>
      <c r="DJS131" s="908"/>
      <c r="DJT131" s="908"/>
      <c r="DJU131" s="908"/>
      <c r="DJV131" s="908"/>
      <c r="DJW131" s="908"/>
      <c r="DJX131" s="908"/>
      <c r="DJY131" s="908"/>
      <c r="DJZ131" s="908"/>
      <c r="DKA131" s="908"/>
      <c r="DKB131" s="908"/>
      <c r="DKC131" s="908"/>
      <c r="DKD131" s="908"/>
      <c r="DKE131" s="908"/>
      <c r="DKF131" s="908"/>
      <c r="DKG131" s="908"/>
      <c r="DKH131" s="908"/>
      <c r="DKI131" s="908"/>
      <c r="DKJ131" s="908"/>
      <c r="DKK131" s="908"/>
      <c r="DKL131" s="908"/>
      <c r="DKM131" s="908"/>
      <c r="DKN131" s="908"/>
      <c r="DKO131" s="908"/>
      <c r="DKP131" s="908"/>
      <c r="DKQ131" s="908"/>
      <c r="DKR131" s="908"/>
      <c r="DKS131" s="908"/>
      <c r="DKT131" s="908"/>
      <c r="DKU131" s="908"/>
      <c r="DKV131" s="908"/>
      <c r="DKW131" s="908"/>
      <c r="DKX131" s="908"/>
      <c r="DKY131" s="908"/>
      <c r="DKZ131" s="908"/>
      <c r="DLA131" s="908"/>
      <c r="DLB131" s="908"/>
      <c r="DLC131" s="908"/>
      <c r="DLD131" s="908"/>
      <c r="DLE131" s="908"/>
      <c r="DLF131" s="908"/>
      <c r="DLG131" s="908"/>
      <c r="DLH131" s="908"/>
      <c r="DLI131" s="908"/>
      <c r="DLJ131" s="908"/>
      <c r="DLK131" s="908"/>
      <c r="DLL131" s="908"/>
      <c r="DLM131" s="908"/>
      <c r="DLN131" s="908"/>
      <c r="DLO131" s="908"/>
      <c r="DLP131" s="908"/>
      <c r="DLQ131" s="908"/>
      <c r="DLR131" s="908"/>
      <c r="DLS131" s="908"/>
      <c r="DLT131" s="908"/>
      <c r="DLU131" s="908"/>
      <c r="DLV131" s="908"/>
      <c r="DLW131" s="908"/>
      <c r="DLX131" s="908"/>
      <c r="DLY131" s="908"/>
      <c r="DLZ131" s="908"/>
      <c r="DMA131" s="908"/>
      <c r="DMB131" s="908"/>
      <c r="DMC131" s="908"/>
      <c r="DMD131" s="908"/>
      <c r="DME131" s="908"/>
      <c r="DMF131" s="908"/>
      <c r="DMG131" s="908"/>
      <c r="DMH131" s="908"/>
      <c r="DMI131" s="908"/>
      <c r="DMJ131" s="908"/>
      <c r="DMK131" s="908"/>
      <c r="DML131" s="908"/>
      <c r="DMM131" s="908"/>
      <c r="DMN131" s="908"/>
      <c r="DMO131" s="908"/>
      <c r="DMP131" s="908"/>
      <c r="DMQ131" s="908"/>
      <c r="DMR131" s="908"/>
      <c r="DMS131" s="908"/>
      <c r="DMT131" s="908"/>
      <c r="DMU131" s="908"/>
      <c r="DMV131" s="908"/>
      <c r="DMW131" s="908"/>
      <c r="DMX131" s="908"/>
      <c r="DMY131" s="908"/>
      <c r="DMZ131" s="908"/>
      <c r="DNA131" s="908"/>
      <c r="DNB131" s="908"/>
      <c r="DNC131" s="908"/>
      <c r="DND131" s="908"/>
      <c r="DNE131" s="908"/>
      <c r="DNF131" s="908"/>
      <c r="DNG131" s="908"/>
      <c r="DNH131" s="908"/>
      <c r="DNI131" s="908"/>
      <c r="DNJ131" s="908"/>
      <c r="DNK131" s="908"/>
      <c r="DNL131" s="908"/>
      <c r="DNM131" s="908"/>
      <c r="DNN131" s="908"/>
      <c r="DNO131" s="908"/>
      <c r="DNP131" s="908"/>
      <c r="DNQ131" s="908"/>
      <c r="DNR131" s="908"/>
      <c r="DNS131" s="908"/>
      <c r="DNT131" s="908"/>
      <c r="DNU131" s="908"/>
      <c r="DNV131" s="908"/>
      <c r="DNW131" s="908"/>
      <c r="DNX131" s="908"/>
      <c r="DNY131" s="908"/>
      <c r="DNZ131" s="908"/>
      <c r="DOA131" s="908"/>
      <c r="DOB131" s="908"/>
      <c r="DOC131" s="908"/>
      <c r="DOD131" s="908"/>
      <c r="DOE131" s="908"/>
      <c r="DOF131" s="908"/>
      <c r="DOG131" s="908"/>
      <c r="DOH131" s="908"/>
      <c r="DOI131" s="908"/>
      <c r="DOJ131" s="908"/>
      <c r="DOK131" s="908"/>
      <c r="DOL131" s="908"/>
      <c r="DOM131" s="908"/>
      <c r="DON131" s="908"/>
      <c r="DOO131" s="908"/>
      <c r="DOP131" s="908"/>
      <c r="DOQ131" s="908"/>
      <c r="DOR131" s="908"/>
      <c r="DOS131" s="908"/>
      <c r="DOT131" s="908"/>
      <c r="DOU131" s="908"/>
      <c r="DOV131" s="908"/>
      <c r="DOW131" s="908"/>
      <c r="DOX131" s="908"/>
      <c r="DOY131" s="908"/>
      <c r="DOZ131" s="908"/>
      <c r="DPA131" s="908"/>
      <c r="DPB131" s="908"/>
      <c r="DPC131" s="908"/>
      <c r="DPD131" s="908"/>
      <c r="DPE131" s="908"/>
      <c r="DPF131" s="908"/>
      <c r="DPG131" s="908"/>
      <c r="DPH131" s="908"/>
      <c r="DPI131" s="908"/>
      <c r="DPJ131" s="908"/>
      <c r="DPK131" s="908"/>
      <c r="DPL131" s="908"/>
      <c r="DPM131" s="908"/>
      <c r="DPN131" s="908"/>
      <c r="DPO131" s="908"/>
      <c r="DPP131" s="908"/>
      <c r="DPQ131" s="908"/>
      <c r="DPR131" s="908"/>
      <c r="DPS131" s="908"/>
      <c r="DPT131" s="908"/>
      <c r="DPU131" s="908"/>
      <c r="DPV131" s="908"/>
      <c r="DPW131" s="908"/>
      <c r="DPX131" s="908"/>
      <c r="DPY131" s="908"/>
      <c r="DPZ131" s="908"/>
      <c r="DQA131" s="908"/>
      <c r="DQB131" s="908"/>
      <c r="DQC131" s="908"/>
      <c r="DQD131" s="908"/>
      <c r="DQE131" s="908"/>
      <c r="DQF131" s="908"/>
      <c r="DQG131" s="908"/>
      <c r="DQH131" s="908"/>
      <c r="DQI131" s="908"/>
      <c r="DQJ131" s="908"/>
      <c r="DQK131" s="908"/>
      <c r="DQL131" s="908"/>
      <c r="DQM131" s="908"/>
      <c r="DQN131" s="908"/>
      <c r="DQO131" s="908"/>
      <c r="DQP131" s="908"/>
      <c r="DQQ131" s="908"/>
      <c r="DQR131" s="908"/>
      <c r="DQS131" s="908"/>
      <c r="DQT131" s="908"/>
      <c r="DQU131" s="908"/>
      <c r="DQV131" s="908"/>
      <c r="DQW131" s="908"/>
      <c r="DQX131" s="908"/>
      <c r="DQY131" s="908"/>
      <c r="DQZ131" s="908"/>
      <c r="DRA131" s="908"/>
      <c r="DRB131" s="908"/>
      <c r="DRC131" s="908"/>
      <c r="DRD131" s="908"/>
      <c r="DRE131" s="908"/>
      <c r="DRF131" s="908"/>
      <c r="DRG131" s="908"/>
      <c r="DRH131" s="908"/>
      <c r="DRI131" s="908"/>
      <c r="DRJ131" s="908"/>
      <c r="DRK131" s="908"/>
      <c r="DRL131" s="908"/>
      <c r="DRM131" s="908"/>
      <c r="DRN131" s="908"/>
      <c r="DRO131" s="908"/>
      <c r="DRP131" s="908"/>
      <c r="DRQ131" s="908"/>
      <c r="DRR131" s="908"/>
      <c r="DRS131" s="908"/>
      <c r="DRT131" s="908"/>
      <c r="DRU131" s="908"/>
      <c r="DRV131" s="908"/>
      <c r="DRW131" s="908"/>
      <c r="DRX131" s="908"/>
      <c r="DRY131" s="908"/>
      <c r="DRZ131" s="908"/>
      <c r="DSA131" s="908"/>
      <c r="DSB131" s="908"/>
      <c r="DSC131" s="908"/>
      <c r="DSD131" s="908"/>
      <c r="DSE131" s="908"/>
      <c r="DSF131" s="908"/>
      <c r="DSG131" s="908"/>
      <c r="DSH131" s="908"/>
      <c r="DSI131" s="908"/>
      <c r="DSJ131" s="908"/>
      <c r="DSK131" s="908"/>
      <c r="DSL131" s="908"/>
      <c r="DSM131" s="908"/>
      <c r="DSN131" s="908"/>
      <c r="DSO131" s="908"/>
      <c r="DSP131" s="908"/>
      <c r="DSQ131" s="908"/>
      <c r="DSR131" s="908"/>
      <c r="DSS131" s="908"/>
      <c r="DST131" s="908"/>
      <c r="DSU131" s="908"/>
      <c r="DSV131" s="908"/>
      <c r="DSW131" s="908"/>
      <c r="DSX131" s="908"/>
      <c r="DSY131" s="908"/>
      <c r="DSZ131" s="908"/>
      <c r="DTA131" s="908"/>
      <c r="DTB131" s="908"/>
      <c r="DTC131" s="908"/>
      <c r="DTD131" s="908"/>
      <c r="DTE131" s="908"/>
      <c r="DTF131" s="908"/>
      <c r="DTG131" s="908"/>
      <c r="DTH131" s="908"/>
      <c r="DTI131" s="908"/>
      <c r="DTJ131" s="908"/>
      <c r="DTK131" s="908"/>
      <c r="DTL131" s="908"/>
      <c r="DTM131" s="908"/>
      <c r="DTN131" s="908"/>
      <c r="DTO131" s="908"/>
      <c r="DTP131" s="908"/>
      <c r="DTQ131" s="908"/>
      <c r="DTR131" s="908"/>
      <c r="DTS131" s="908"/>
      <c r="DTT131" s="908"/>
      <c r="DTU131" s="908"/>
      <c r="DTV131" s="908"/>
      <c r="DTW131" s="908"/>
      <c r="DTX131" s="908"/>
      <c r="DTY131" s="908"/>
      <c r="DTZ131" s="908"/>
      <c r="DUA131" s="908"/>
      <c r="DUB131" s="908"/>
      <c r="DUC131" s="908"/>
      <c r="DUD131" s="908"/>
      <c r="DUE131" s="908"/>
      <c r="DUF131" s="908"/>
      <c r="DUG131" s="908"/>
      <c r="DUH131" s="908"/>
      <c r="DUI131" s="908"/>
      <c r="DUJ131" s="908"/>
      <c r="DUK131" s="908"/>
      <c r="DUL131" s="908"/>
      <c r="DUM131" s="908"/>
      <c r="DUN131" s="908"/>
      <c r="DUO131" s="908"/>
      <c r="DUP131" s="908"/>
      <c r="DUQ131" s="908"/>
      <c r="DUR131" s="908"/>
      <c r="DUS131" s="908"/>
      <c r="DUT131" s="908"/>
      <c r="DUU131" s="908"/>
      <c r="DUV131" s="908"/>
      <c r="DUW131" s="908"/>
      <c r="DUX131" s="908"/>
      <c r="DUY131" s="908"/>
      <c r="DUZ131" s="908"/>
      <c r="DVA131" s="908"/>
      <c r="DVB131" s="908"/>
      <c r="DVC131" s="908"/>
      <c r="DVD131" s="908"/>
      <c r="DVE131" s="908"/>
      <c r="DVF131" s="908"/>
      <c r="DVG131" s="908"/>
      <c r="DVH131" s="908"/>
      <c r="DVI131" s="908"/>
      <c r="DVJ131" s="908"/>
      <c r="DVK131" s="908"/>
      <c r="DVL131" s="908"/>
      <c r="DVM131" s="908"/>
      <c r="DVN131" s="908"/>
      <c r="DVO131" s="908"/>
      <c r="DVP131" s="908"/>
      <c r="DVQ131" s="908"/>
      <c r="DVR131" s="908"/>
      <c r="DVS131" s="908"/>
      <c r="DVT131" s="908"/>
      <c r="DVU131" s="908"/>
      <c r="DVV131" s="908"/>
      <c r="DVW131" s="908"/>
      <c r="DVX131" s="908"/>
      <c r="DVY131" s="908"/>
      <c r="DVZ131" s="908"/>
      <c r="DWA131" s="908"/>
      <c r="DWB131" s="908"/>
      <c r="DWC131" s="908"/>
      <c r="DWD131" s="908"/>
      <c r="DWE131" s="908"/>
      <c r="DWF131" s="908"/>
      <c r="DWG131" s="908"/>
      <c r="DWH131" s="908"/>
      <c r="DWI131" s="908"/>
      <c r="DWJ131" s="908"/>
      <c r="DWK131" s="908"/>
      <c r="DWL131" s="908"/>
      <c r="DWM131" s="908"/>
      <c r="DWN131" s="908"/>
      <c r="DWO131" s="908"/>
      <c r="DWP131" s="908"/>
      <c r="DWQ131" s="908"/>
      <c r="DWR131" s="908"/>
      <c r="DWS131" s="908"/>
      <c r="DWT131" s="908"/>
      <c r="DWU131" s="908"/>
      <c r="DWV131" s="908"/>
      <c r="DWW131" s="908"/>
      <c r="DWX131" s="908"/>
      <c r="DWY131" s="908"/>
      <c r="DWZ131" s="908"/>
      <c r="DXA131" s="908"/>
      <c r="DXB131" s="908"/>
      <c r="DXC131" s="908"/>
      <c r="DXD131" s="908"/>
      <c r="DXE131" s="908"/>
      <c r="DXF131" s="908"/>
      <c r="DXG131" s="908"/>
      <c r="DXH131" s="908"/>
      <c r="DXI131" s="908"/>
      <c r="DXJ131" s="908"/>
      <c r="DXK131" s="908"/>
      <c r="DXL131" s="908"/>
      <c r="DXM131" s="908"/>
      <c r="DXN131" s="908"/>
      <c r="DXO131" s="908"/>
      <c r="DXP131" s="908"/>
      <c r="DXQ131" s="908"/>
      <c r="DXR131" s="908"/>
      <c r="DXS131" s="908"/>
      <c r="DXT131" s="908"/>
      <c r="DXU131" s="908"/>
      <c r="DXV131" s="908"/>
      <c r="DXW131" s="908"/>
      <c r="DXX131" s="908"/>
      <c r="DXY131" s="908"/>
      <c r="DXZ131" s="908"/>
      <c r="DYA131" s="908"/>
      <c r="DYB131" s="908"/>
      <c r="DYC131" s="908"/>
      <c r="DYD131" s="908"/>
      <c r="DYE131" s="908"/>
      <c r="DYF131" s="908"/>
      <c r="DYG131" s="908"/>
      <c r="DYH131" s="908"/>
      <c r="DYI131" s="908"/>
      <c r="DYJ131" s="908"/>
      <c r="DYK131" s="908"/>
      <c r="DYL131" s="908"/>
      <c r="DYM131" s="908"/>
      <c r="DYN131" s="908"/>
      <c r="DYO131" s="908"/>
      <c r="DYP131" s="908"/>
      <c r="DYQ131" s="908"/>
      <c r="DYR131" s="908"/>
      <c r="DYS131" s="908"/>
      <c r="DYT131" s="908"/>
      <c r="DYU131" s="908"/>
      <c r="DYV131" s="908"/>
      <c r="DYW131" s="908"/>
      <c r="DYX131" s="908"/>
      <c r="DYY131" s="908"/>
      <c r="DYZ131" s="908"/>
      <c r="DZA131" s="908"/>
      <c r="DZB131" s="908"/>
      <c r="DZC131" s="908"/>
      <c r="DZD131" s="908"/>
      <c r="DZE131" s="908"/>
      <c r="DZF131" s="908"/>
      <c r="DZG131" s="908"/>
      <c r="DZH131" s="908"/>
      <c r="DZI131" s="908"/>
      <c r="DZJ131" s="908"/>
      <c r="DZK131" s="908"/>
      <c r="DZL131" s="908"/>
      <c r="DZM131" s="908"/>
      <c r="DZN131" s="908"/>
      <c r="DZO131" s="908"/>
      <c r="DZP131" s="908"/>
      <c r="DZQ131" s="908"/>
      <c r="DZR131" s="908"/>
      <c r="DZS131" s="908"/>
      <c r="DZT131" s="908"/>
      <c r="DZU131" s="908"/>
      <c r="DZV131" s="908"/>
      <c r="DZW131" s="908"/>
      <c r="DZX131" s="908"/>
      <c r="DZY131" s="908"/>
      <c r="DZZ131" s="908"/>
      <c r="EAA131" s="908"/>
      <c r="EAB131" s="908"/>
      <c r="EAC131" s="908"/>
      <c r="EAD131" s="908"/>
      <c r="EAE131" s="908"/>
      <c r="EAF131" s="908"/>
      <c r="EAG131" s="908"/>
      <c r="EAH131" s="908"/>
      <c r="EAI131" s="908"/>
      <c r="EAJ131" s="908"/>
      <c r="EAK131" s="908"/>
      <c r="EAL131" s="908"/>
      <c r="EAM131" s="908"/>
      <c r="EAN131" s="908"/>
      <c r="EAO131" s="908"/>
      <c r="EAP131" s="908"/>
      <c r="EAQ131" s="908"/>
      <c r="EAR131" s="908"/>
      <c r="EAS131" s="908"/>
      <c r="EAT131" s="908"/>
      <c r="EAU131" s="908"/>
      <c r="EAV131" s="908"/>
      <c r="EAW131" s="908"/>
      <c r="EAX131" s="908"/>
      <c r="EAY131" s="908"/>
      <c r="EAZ131" s="908"/>
      <c r="EBA131" s="908"/>
      <c r="EBB131" s="908"/>
      <c r="EBC131" s="908"/>
      <c r="EBD131" s="908"/>
      <c r="EBE131" s="908"/>
      <c r="EBF131" s="908"/>
      <c r="EBG131" s="908"/>
      <c r="EBH131" s="908"/>
      <c r="EBI131" s="908"/>
      <c r="EBJ131" s="908"/>
      <c r="EBK131" s="908"/>
      <c r="EBL131" s="908"/>
      <c r="EBM131" s="908"/>
      <c r="EBN131" s="908"/>
      <c r="EBO131" s="908"/>
      <c r="EBP131" s="908"/>
      <c r="EBQ131" s="908"/>
      <c r="EBR131" s="908"/>
      <c r="EBS131" s="908"/>
      <c r="EBT131" s="908"/>
      <c r="EBU131" s="908"/>
      <c r="EBV131" s="908"/>
      <c r="EBW131" s="908"/>
      <c r="EBX131" s="908"/>
      <c r="EBY131" s="908"/>
      <c r="EBZ131" s="908"/>
      <c r="ECA131" s="908"/>
      <c r="ECB131" s="908"/>
      <c r="ECC131" s="908"/>
      <c r="ECD131" s="908"/>
      <c r="ECE131" s="908"/>
      <c r="ECF131" s="908"/>
      <c r="ECG131" s="908"/>
      <c r="ECH131" s="908"/>
      <c r="ECI131" s="908"/>
      <c r="ECJ131" s="908"/>
      <c r="ECK131" s="908"/>
      <c r="ECL131" s="908"/>
      <c r="ECM131" s="908"/>
      <c r="ECN131" s="908"/>
      <c r="ECO131" s="908"/>
      <c r="ECP131" s="908"/>
      <c r="ECQ131" s="908"/>
      <c r="ECR131" s="908"/>
      <c r="ECS131" s="908"/>
      <c r="ECT131" s="908"/>
      <c r="ECU131" s="908"/>
      <c r="ECV131" s="908"/>
      <c r="ECW131" s="908"/>
      <c r="ECX131" s="908"/>
      <c r="ECY131" s="908"/>
      <c r="ECZ131" s="908"/>
      <c r="EDA131" s="908"/>
      <c r="EDB131" s="908"/>
      <c r="EDC131" s="908"/>
      <c r="EDD131" s="908"/>
      <c r="EDE131" s="908"/>
      <c r="EDF131" s="908"/>
      <c r="EDG131" s="908"/>
      <c r="EDH131" s="908"/>
      <c r="EDI131" s="908"/>
      <c r="EDJ131" s="908"/>
      <c r="EDK131" s="908"/>
      <c r="EDL131" s="908"/>
      <c r="EDM131" s="908"/>
      <c r="EDN131" s="908"/>
      <c r="EDO131" s="908"/>
      <c r="EDP131" s="908"/>
      <c r="EDQ131" s="908"/>
      <c r="EDR131" s="908"/>
      <c r="EDS131" s="908"/>
      <c r="EDT131" s="908"/>
      <c r="EDU131" s="908"/>
      <c r="EDV131" s="908"/>
      <c r="EDW131" s="908"/>
      <c r="EDX131" s="908"/>
      <c r="EDY131" s="908"/>
      <c r="EDZ131" s="908"/>
      <c r="EEA131" s="908"/>
      <c r="EEB131" s="908"/>
      <c r="EEC131" s="908"/>
      <c r="EED131" s="908"/>
      <c r="EEE131" s="908"/>
      <c r="EEF131" s="908"/>
      <c r="EEG131" s="908"/>
      <c r="EEH131" s="908"/>
      <c r="EEI131" s="908"/>
      <c r="EEJ131" s="908"/>
      <c r="EEK131" s="908"/>
      <c r="EEL131" s="908"/>
      <c r="EEM131" s="908"/>
      <c r="EEN131" s="908"/>
      <c r="EEO131" s="908"/>
      <c r="EEP131" s="908"/>
      <c r="EEQ131" s="908"/>
      <c r="EER131" s="908"/>
      <c r="EES131" s="908"/>
      <c r="EET131" s="908"/>
      <c r="EEU131" s="908"/>
      <c r="EEV131" s="908"/>
      <c r="EEW131" s="908"/>
      <c r="EEX131" s="908"/>
      <c r="EEY131" s="908"/>
      <c r="EEZ131" s="908"/>
      <c r="EFA131" s="908"/>
      <c r="EFB131" s="908"/>
      <c r="EFC131" s="908"/>
      <c r="EFD131" s="908"/>
      <c r="EFE131" s="908"/>
      <c r="EFF131" s="908"/>
      <c r="EFG131" s="908"/>
      <c r="EFH131" s="908"/>
      <c r="EFI131" s="908"/>
      <c r="EFJ131" s="908"/>
      <c r="EFK131" s="908"/>
      <c r="EFL131" s="908"/>
      <c r="EFM131" s="908"/>
      <c r="EFN131" s="908"/>
      <c r="EFO131" s="908"/>
      <c r="EFP131" s="908"/>
      <c r="EFQ131" s="908"/>
      <c r="EFR131" s="908"/>
      <c r="EFS131" s="908"/>
      <c r="EFT131" s="908"/>
      <c r="EFU131" s="908"/>
      <c r="EFV131" s="908"/>
      <c r="EFW131" s="908"/>
      <c r="EFX131" s="908"/>
      <c r="EFY131" s="908"/>
      <c r="EFZ131" s="908"/>
      <c r="EGA131" s="908"/>
      <c r="EGB131" s="908"/>
      <c r="EGC131" s="908"/>
      <c r="EGD131" s="908"/>
      <c r="EGE131" s="908"/>
      <c r="EGF131" s="908"/>
      <c r="EGG131" s="908"/>
      <c r="EGH131" s="908"/>
      <c r="EGI131" s="908"/>
      <c r="EGJ131" s="908"/>
      <c r="EGK131" s="908"/>
      <c r="EGL131" s="908"/>
      <c r="EGM131" s="908"/>
      <c r="EGN131" s="908"/>
      <c r="EGO131" s="908"/>
      <c r="EGP131" s="908"/>
      <c r="EGQ131" s="908"/>
      <c r="EGR131" s="908"/>
      <c r="EGS131" s="908"/>
      <c r="EGT131" s="908"/>
      <c r="EGU131" s="908"/>
      <c r="EGV131" s="908"/>
      <c r="EGW131" s="908"/>
      <c r="EGX131" s="908"/>
      <c r="EGY131" s="908"/>
      <c r="EGZ131" s="908"/>
      <c r="EHA131" s="908"/>
      <c r="EHB131" s="908"/>
      <c r="EHC131" s="908"/>
      <c r="EHD131" s="908"/>
      <c r="EHE131" s="908"/>
      <c r="EHF131" s="908"/>
      <c r="EHG131" s="908"/>
      <c r="EHH131" s="908"/>
      <c r="EHI131" s="908"/>
      <c r="EHJ131" s="908"/>
      <c r="EHK131" s="908"/>
      <c r="EHL131" s="908"/>
      <c r="EHM131" s="908"/>
      <c r="EHN131" s="908"/>
      <c r="EHO131" s="908"/>
      <c r="EHP131" s="908"/>
      <c r="EHQ131" s="908"/>
      <c r="EHR131" s="908"/>
      <c r="EHS131" s="908"/>
      <c r="EHT131" s="908"/>
      <c r="EHU131" s="908"/>
      <c r="EHV131" s="908"/>
      <c r="EHW131" s="908"/>
      <c r="EHX131" s="908"/>
      <c r="EHY131" s="908"/>
      <c r="EHZ131" s="908"/>
      <c r="EIA131" s="908"/>
      <c r="EIB131" s="908"/>
      <c r="EIC131" s="908"/>
      <c r="EID131" s="908"/>
      <c r="EIE131" s="908"/>
      <c r="EIF131" s="908"/>
      <c r="EIG131" s="908"/>
      <c r="EIH131" s="908"/>
      <c r="EII131" s="908"/>
      <c r="EIJ131" s="908"/>
      <c r="EIK131" s="908"/>
      <c r="EIL131" s="908"/>
      <c r="EIM131" s="908"/>
      <c r="EIN131" s="908"/>
      <c r="EIO131" s="908"/>
      <c r="EIP131" s="908"/>
      <c r="EIQ131" s="908"/>
      <c r="EIR131" s="908"/>
      <c r="EIS131" s="908"/>
      <c r="EIT131" s="908"/>
      <c r="EIU131" s="908"/>
      <c r="EIV131" s="908"/>
      <c r="EIW131" s="908"/>
      <c r="EIX131" s="908"/>
      <c r="EIY131" s="908"/>
      <c r="EIZ131" s="908"/>
      <c r="EJA131" s="908"/>
      <c r="EJB131" s="908"/>
      <c r="EJC131" s="908"/>
      <c r="EJD131" s="908"/>
      <c r="EJE131" s="908"/>
      <c r="EJF131" s="908"/>
      <c r="EJG131" s="908"/>
      <c r="EJH131" s="908"/>
      <c r="EJI131" s="908"/>
      <c r="EJJ131" s="908"/>
      <c r="EJK131" s="908"/>
      <c r="EJL131" s="908"/>
      <c r="EJM131" s="908"/>
      <c r="EJN131" s="908"/>
      <c r="EJO131" s="908"/>
      <c r="EJP131" s="908"/>
      <c r="EJQ131" s="908"/>
      <c r="EJR131" s="908"/>
      <c r="EJS131" s="908"/>
      <c r="EJT131" s="908"/>
      <c r="EJU131" s="908"/>
      <c r="EJV131" s="908"/>
      <c r="EJW131" s="908"/>
      <c r="EJX131" s="908"/>
      <c r="EJY131" s="908"/>
      <c r="EJZ131" s="908"/>
      <c r="EKA131" s="908"/>
      <c r="EKB131" s="908"/>
      <c r="EKC131" s="908"/>
      <c r="EKD131" s="908"/>
      <c r="EKE131" s="908"/>
      <c r="EKF131" s="908"/>
      <c r="EKG131" s="908"/>
      <c r="EKH131" s="908"/>
      <c r="EKI131" s="908"/>
      <c r="EKJ131" s="908"/>
      <c r="EKK131" s="908"/>
      <c r="EKL131" s="908"/>
      <c r="EKM131" s="908"/>
      <c r="EKN131" s="908"/>
      <c r="EKO131" s="908"/>
      <c r="EKP131" s="908"/>
      <c r="EKQ131" s="908"/>
      <c r="EKR131" s="908"/>
      <c r="EKS131" s="908"/>
      <c r="EKT131" s="908"/>
      <c r="EKU131" s="908"/>
      <c r="EKV131" s="908"/>
      <c r="EKW131" s="908"/>
      <c r="EKX131" s="908"/>
      <c r="EKY131" s="908"/>
      <c r="EKZ131" s="908"/>
      <c r="ELA131" s="908"/>
      <c r="ELB131" s="908"/>
      <c r="ELC131" s="908"/>
      <c r="ELD131" s="908"/>
      <c r="ELE131" s="908"/>
      <c r="ELF131" s="908"/>
      <c r="ELG131" s="908"/>
      <c r="ELH131" s="908"/>
      <c r="ELI131" s="908"/>
      <c r="ELJ131" s="908"/>
      <c r="ELK131" s="908"/>
      <c r="ELL131" s="908"/>
      <c r="ELM131" s="908"/>
      <c r="ELN131" s="908"/>
      <c r="ELO131" s="908"/>
      <c r="ELP131" s="908"/>
      <c r="ELQ131" s="908"/>
      <c r="ELR131" s="908"/>
      <c r="ELS131" s="908"/>
      <c r="ELT131" s="908"/>
      <c r="ELU131" s="908"/>
      <c r="ELV131" s="908"/>
      <c r="ELW131" s="908"/>
      <c r="ELX131" s="908"/>
      <c r="ELY131" s="908"/>
      <c r="ELZ131" s="908"/>
      <c r="EMA131" s="908"/>
      <c r="EMB131" s="908"/>
      <c r="EMC131" s="908"/>
      <c r="EMD131" s="908"/>
      <c r="EME131" s="908"/>
      <c r="EMF131" s="908"/>
      <c r="EMG131" s="908"/>
      <c r="EMH131" s="908"/>
      <c r="EMI131" s="908"/>
      <c r="EMJ131" s="908"/>
      <c r="EMK131" s="908"/>
      <c r="EML131" s="908"/>
      <c r="EMM131" s="908"/>
      <c r="EMN131" s="908"/>
      <c r="EMO131" s="908"/>
      <c r="EMP131" s="908"/>
      <c r="EMQ131" s="908"/>
      <c r="EMR131" s="908"/>
      <c r="EMS131" s="908"/>
      <c r="EMT131" s="908"/>
      <c r="EMU131" s="908"/>
      <c r="EMV131" s="908"/>
      <c r="EMW131" s="908"/>
      <c r="EMX131" s="908"/>
      <c r="EMY131" s="908"/>
      <c r="EMZ131" s="908"/>
      <c r="ENA131" s="908"/>
      <c r="ENB131" s="908"/>
      <c r="ENC131" s="908"/>
      <c r="END131" s="908"/>
      <c r="ENE131" s="908"/>
      <c r="ENF131" s="908"/>
      <c r="ENG131" s="908"/>
      <c r="ENH131" s="908"/>
      <c r="ENI131" s="908"/>
      <c r="ENJ131" s="908"/>
      <c r="ENK131" s="908"/>
      <c r="ENL131" s="908"/>
      <c r="ENM131" s="908"/>
      <c r="ENN131" s="908"/>
      <c r="ENO131" s="908"/>
      <c r="ENP131" s="908"/>
      <c r="ENQ131" s="908"/>
      <c r="ENR131" s="908"/>
      <c r="ENS131" s="908"/>
      <c r="ENT131" s="908"/>
      <c r="ENU131" s="908"/>
      <c r="ENV131" s="908"/>
      <c r="ENW131" s="908"/>
      <c r="ENX131" s="908"/>
      <c r="ENY131" s="908"/>
      <c r="ENZ131" s="908"/>
      <c r="EOA131" s="908"/>
      <c r="EOB131" s="908"/>
      <c r="EOC131" s="908"/>
      <c r="EOD131" s="908"/>
      <c r="EOE131" s="908"/>
      <c r="EOF131" s="908"/>
      <c r="EOG131" s="908"/>
      <c r="EOH131" s="908"/>
      <c r="EOI131" s="908"/>
      <c r="EOJ131" s="908"/>
      <c r="EOK131" s="908"/>
      <c r="EOL131" s="908"/>
      <c r="EOM131" s="908"/>
      <c r="EON131" s="908"/>
      <c r="EOO131" s="908"/>
      <c r="EOP131" s="908"/>
      <c r="EOQ131" s="908"/>
      <c r="EOR131" s="908"/>
      <c r="EOS131" s="908"/>
      <c r="EOT131" s="908"/>
      <c r="EOU131" s="908"/>
      <c r="EOV131" s="908"/>
      <c r="EOW131" s="908"/>
      <c r="EOX131" s="908"/>
      <c r="EOY131" s="908"/>
      <c r="EOZ131" s="908"/>
      <c r="EPA131" s="908"/>
      <c r="EPB131" s="908"/>
      <c r="EPC131" s="908"/>
      <c r="EPD131" s="908"/>
      <c r="EPE131" s="908"/>
      <c r="EPF131" s="908"/>
      <c r="EPG131" s="908"/>
      <c r="EPH131" s="908"/>
      <c r="EPI131" s="908"/>
      <c r="EPJ131" s="908"/>
      <c r="EPK131" s="908"/>
      <c r="EPL131" s="908"/>
      <c r="EPM131" s="908"/>
      <c r="EPN131" s="908"/>
      <c r="EPO131" s="908"/>
      <c r="EPP131" s="908"/>
      <c r="EPQ131" s="908"/>
      <c r="EPR131" s="908"/>
      <c r="EPS131" s="908"/>
      <c r="EPT131" s="908"/>
      <c r="EPU131" s="908"/>
      <c r="EPV131" s="908"/>
      <c r="EPW131" s="908"/>
      <c r="EPX131" s="908"/>
      <c r="EPY131" s="908"/>
      <c r="EPZ131" s="908"/>
      <c r="EQA131" s="908"/>
      <c r="EQB131" s="908"/>
      <c r="EQC131" s="908"/>
      <c r="EQD131" s="908"/>
      <c r="EQE131" s="908"/>
      <c r="EQF131" s="908"/>
      <c r="EQG131" s="908"/>
      <c r="EQH131" s="908"/>
      <c r="EQI131" s="908"/>
      <c r="EQJ131" s="908"/>
      <c r="EQK131" s="908"/>
      <c r="EQL131" s="908"/>
      <c r="EQM131" s="908"/>
      <c r="EQN131" s="908"/>
      <c r="EQO131" s="908"/>
      <c r="EQP131" s="908"/>
      <c r="EQQ131" s="908"/>
      <c r="EQR131" s="908"/>
      <c r="EQS131" s="908"/>
      <c r="EQT131" s="908"/>
      <c r="EQU131" s="908"/>
      <c r="EQV131" s="908"/>
      <c r="EQW131" s="908"/>
      <c r="EQX131" s="908"/>
      <c r="EQY131" s="908"/>
      <c r="EQZ131" s="908"/>
      <c r="ERA131" s="908"/>
      <c r="ERB131" s="908"/>
      <c r="ERC131" s="908"/>
      <c r="ERD131" s="908"/>
      <c r="ERE131" s="908"/>
      <c r="ERF131" s="908"/>
      <c r="ERG131" s="908"/>
      <c r="ERH131" s="908"/>
      <c r="ERI131" s="908"/>
      <c r="ERJ131" s="908"/>
      <c r="ERK131" s="908"/>
      <c r="ERL131" s="908"/>
      <c r="ERM131" s="908"/>
      <c r="ERN131" s="908"/>
      <c r="ERO131" s="908"/>
      <c r="ERP131" s="908"/>
      <c r="ERQ131" s="908"/>
      <c r="ERR131" s="908"/>
      <c r="ERS131" s="908"/>
      <c r="ERT131" s="908"/>
      <c r="ERU131" s="908"/>
      <c r="ERV131" s="908"/>
      <c r="ERW131" s="908"/>
      <c r="ERX131" s="908"/>
      <c r="ERY131" s="908"/>
      <c r="ERZ131" s="908"/>
      <c r="ESA131" s="908"/>
      <c r="ESB131" s="908"/>
      <c r="ESC131" s="908"/>
      <c r="ESD131" s="908"/>
      <c r="ESE131" s="908"/>
      <c r="ESF131" s="908"/>
      <c r="ESG131" s="908"/>
      <c r="ESH131" s="908"/>
      <c r="ESI131" s="908"/>
      <c r="ESJ131" s="908"/>
      <c r="ESK131" s="908"/>
      <c r="ESL131" s="908"/>
      <c r="ESM131" s="908"/>
      <c r="ESN131" s="908"/>
      <c r="ESO131" s="908"/>
      <c r="ESP131" s="908"/>
      <c r="ESQ131" s="908"/>
      <c r="ESR131" s="908"/>
      <c r="ESS131" s="908"/>
      <c r="EST131" s="908"/>
      <c r="ESU131" s="908"/>
      <c r="ESV131" s="908"/>
      <c r="ESW131" s="908"/>
      <c r="ESX131" s="908"/>
      <c r="ESY131" s="908"/>
      <c r="ESZ131" s="908"/>
      <c r="ETA131" s="908"/>
      <c r="ETB131" s="908"/>
      <c r="ETC131" s="908"/>
      <c r="ETD131" s="908"/>
      <c r="ETE131" s="908"/>
      <c r="ETF131" s="908"/>
      <c r="ETG131" s="908"/>
      <c r="ETH131" s="908"/>
      <c r="ETI131" s="908"/>
      <c r="ETJ131" s="908"/>
      <c r="ETK131" s="908"/>
      <c r="ETL131" s="908"/>
      <c r="ETM131" s="908"/>
      <c r="ETN131" s="908"/>
      <c r="ETO131" s="908"/>
      <c r="ETP131" s="908"/>
      <c r="ETQ131" s="908"/>
      <c r="ETR131" s="908"/>
      <c r="ETS131" s="908"/>
      <c r="ETT131" s="908"/>
      <c r="ETU131" s="908"/>
      <c r="ETV131" s="908"/>
      <c r="ETW131" s="908"/>
      <c r="ETX131" s="908"/>
      <c r="ETY131" s="908"/>
      <c r="ETZ131" s="908"/>
      <c r="EUA131" s="908"/>
      <c r="EUB131" s="908"/>
      <c r="EUC131" s="908"/>
      <c r="EUD131" s="908"/>
      <c r="EUE131" s="908"/>
      <c r="EUF131" s="908"/>
      <c r="EUG131" s="908"/>
      <c r="EUH131" s="908"/>
      <c r="EUI131" s="908"/>
      <c r="EUJ131" s="908"/>
      <c r="EUK131" s="908"/>
      <c r="EUL131" s="908"/>
      <c r="EUM131" s="908"/>
      <c r="EUN131" s="908"/>
      <c r="EUO131" s="908"/>
      <c r="EUP131" s="908"/>
      <c r="EUQ131" s="908"/>
      <c r="EUR131" s="908"/>
      <c r="EUS131" s="908"/>
      <c r="EUT131" s="908"/>
      <c r="EUU131" s="908"/>
      <c r="EUV131" s="908"/>
      <c r="EUW131" s="908"/>
      <c r="EUX131" s="908"/>
      <c r="EUY131" s="908"/>
      <c r="EUZ131" s="908"/>
      <c r="EVA131" s="908"/>
      <c r="EVB131" s="908"/>
      <c r="EVC131" s="908"/>
      <c r="EVD131" s="908"/>
      <c r="EVE131" s="908"/>
      <c r="EVF131" s="908"/>
      <c r="EVG131" s="908"/>
      <c r="EVH131" s="908"/>
      <c r="EVI131" s="908"/>
      <c r="EVJ131" s="908"/>
      <c r="EVK131" s="908"/>
      <c r="EVL131" s="908"/>
      <c r="EVM131" s="908"/>
      <c r="EVN131" s="908"/>
      <c r="EVO131" s="908"/>
      <c r="EVP131" s="908"/>
      <c r="EVQ131" s="908"/>
      <c r="EVR131" s="908"/>
      <c r="EVS131" s="908"/>
      <c r="EVT131" s="908"/>
      <c r="EVU131" s="908"/>
      <c r="EVV131" s="908"/>
      <c r="EVW131" s="908"/>
      <c r="EVX131" s="908"/>
      <c r="EVY131" s="908"/>
      <c r="EVZ131" s="908"/>
      <c r="EWA131" s="908"/>
      <c r="EWB131" s="908"/>
      <c r="EWC131" s="908"/>
      <c r="EWD131" s="908"/>
      <c r="EWE131" s="908"/>
      <c r="EWF131" s="908"/>
      <c r="EWG131" s="908"/>
      <c r="EWH131" s="908"/>
      <c r="EWI131" s="908"/>
      <c r="EWJ131" s="908"/>
      <c r="EWK131" s="908"/>
      <c r="EWL131" s="908"/>
      <c r="EWM131" s="908"/>
      <c r="EWN131" s="908"/>
      <c r="EWO131" s="908"/>
      <c r="EWP131" s="908"/>
      <c r="EWQ131" s="908"/>
      <c r="EWR131" s="908"/>
      <c r="EWS131" s="908"/>
      <c r="EWT131" s="908"/>
      <c r="EWU131" s="908"/>
      <c r="EWV131" s="908"/>
      <c r="EWW131" s="908"/>
      <c r="EWX131" s="908"/>
      <c r="EWY131" s="908"/>
      <c r="EWZ131" s="908"/>
      <c r="EXA131" s="908"/>
      <c r="EXB131" s="908"/>
      <c r="EXC131" s="908"/>
      <c r="EXD131" s="908"/>
      <c r="EXE131" s="908"/>
      <c r="EXF131" s="908"/>
      <c r="EXG131" s="908"/>
      <c r="EXH131" s="908"/>
      <c r="EXI131" s="908"/>
      <c r="EXJ131" s="908"/>
      <c r="EXK131" s="908"/>
      <c r="EXL131" s="908"/>
      <c r="EXM131" s="908"/>
      <c r="EXN131" s="908"/>
      <c r="EXO131" s="908"/>
      <c r="EXP131" s="908"/>
      <c r="EXQ131" s="908"/>
      <c r="EXR131" s="908"/>
      <c r="EXS131" s="908"/>
      <c r="EXT131" s="908"/>
      <c r="EXU131" s="908"/>
      <c r="EXV131" s="908"/>
      <c r="EXW131" s="908"/>
      <c r="EXX131" s="908"/>
      <c r="EXY131" s="908"/>
      <c r="EXZ131" s="908"/>
      <c r="EYA131" s="908"/>
      <c r="EYB131" s="908"/>
      <c r="EYC131" s="908"/>
      <c r="EYD131" s="908"/>
      <c r="EYE131" s="908"/>
      <c r="EYF131" s="908"/>
      <c r="EYG131" s="908"/>
      <c r="EYH131" s="908"/>
      <c r="EYI131" s="908"/>
      <c r="EYJ131" s="908"/>
      <c r="EYK131" s="908"/>
      <c r="EYL131" s="908"/>
      <c r="EYM131" s="908"/>
      <c r="EYN131" s="908"/>
      <c r="EYO131" s="908"/>
      <c r="EYP131" s="908"/>
      <c r="EYQ131" s="908"/>
      <c r="EYR131" s="908"/>
      <c r="EYS131" s="908"/>
      <c r="EYT131" s="908"/>
      <c r="EYU131" s="908"/>
      <c r="EYV131" s="908"/>
      <c r="EYW131" s="908"/>
      <c r="EYX131" s="908"/>
      <c r="EYY131" s="908"/>
      <c r="EYZ131" s="908"/>
      <c r="EZA131" s="908"/>
      <c r="EZB131" s="908"/>
      <c r="EZC131" s="908"/>
      <c r="EZD131" s="908"/>
      <c r="EZE131" s="908"/>
      <c r="EZF131" s="908"/>
      <c r="EZG131" s="908"/>
      <c r="EZH131" s="908"/>
      <c r="EZI131" s="908"/>
      <c r="EZJ131" s="908"/>
      <c r="EZK131" s="908"/>
      <c r="EZL131" s="908"/>
      <c r="EZM131" s="908"/>
      <c r="EZN131" s="908"/>
      <c r="EZO131" s="908"/>
      <c r="EZP131" s="908"/>
      <c r="EZQ131" s="908"/>
      <c r="EZR131" s="908"/>
      <c r="EZS131" s="908"/>
      <c r="EZT131" s="908"/>
      <c r="EZU131" s="908"/>
      <c r="EZV131" s="908"/>
      <c r="EZW131" s="908"/>
      <c r="EZX131" s="908"/>
      <c r="EZY131" s="908"/>
      <c r="EZZ131" s="908"/>
      <c r="FAA131" s="908"/>
      <c r="FAB131" s="908"/>
      <c r="FAC131" s="908"/>
      <c r="FAD131" s="908"/>
      <c r="FAE131" s="908"/>
      <c r="FAF131" s="908"/>
      <c r="FAG131" s="908"/>
      <c r="FAH131" s="908"/>
      <c r="FAI131" s="908"/>
      <c r="FAJ131" s="908"/>
      <c r="FAK131" s="908"/>
      <c r="FAL131" s="908"/>
      <c r="FAM131" s="908"/>
      <c r="FAN131" s="908"/>
      <c r="FAO131" s="908"/>
      <c r="FAP131" s="908"/>
      <c r="FAQ131" s="908"/>
      <c r="FAR131" s="908"/>
      <c r="FAS131" s="908"/>
      <c r="FAT131" s="908"/>
      <c r="FAU131" s="908"/>
      <c r="FAV131" s="908"/>
      <c r="FAW131" s="908"/>
      <c r="FAX131" s="908"/>
      <c r="FAY131" s="908"/>
      <c r="FAZ131" s="908"/>
      <c r="FBA131" s="908"/>
      <c r="FBB131" s="908"/>
      <c r="FBC131" s="908"/>
      <c r="FBD131" s="908"/>
      <c r="FBE131" s="908"/>
      <c r="FBF131" s="908"/>
      <c r="FBG131" s="908"/>
      <c r="FBH131" s="908"/>
      <c r="FBI131" s="908"/>
      <c r="FBJ131" s="908"/>
      <c r="FBK131" s="908"/>
      <c r="FBL131" s="908"/>
      <c r="FBM131" s="908"/>
      <c r="FBN131" s="908"/>
      <c r="FBO131" s="908"/>
      <c r="FBP131" s="908"/>
      <c r="FBQ131" s="908"/>
      <c r="FBR131" s="908"/>
      <c r="FBS131" s="908"/>
      <c r="FBT131" s="908"/>
      <c r="FBU131" s="908"/>
      <c r="FBV131" s="908"/>
      <c r="FBW131" s="908"/>
      <c r="FBX131" s="908"/>
      <c r="FBY131" s="908"/>
      <c r="FBZ131" s="908"/>
      <c r="FCA131" s="908"/>
      <c r="FCB131" s="908"/>
      <c r="FCC131" s="908"/>
      <c r="FCD131" s="908"/>
      <c r="FCE131" s="908"/>
      <c r="FCF131" s="908"/>
      <c r="FCG131" s="908"/>
      <c r="FCH131" s="908"/>
      <c r="FCI131" s="908"/>
      <c r="FCJ131" s="908"/>
      <c r="FCK131" s="908"/>
      <c r="FCL131" s="908"/>
      <c r="FCM131" s="908"/>
      <c r="FCN131" s="908"/>
      <c r="FCO131" s="908"/>
      <c r="FCP131" s="908"/>
      <c r="FCQ131" s="908"/>
      <c r="FCR131" s="908"/>
      <c r="FCS131" s="908"/>
      <c r="FCT131" s="908"/>
      <c r="FCU131" s="908"/>
      <c r="FCV131" s="908"/>
      <c r="FCW131" s="908"/>
      <c r="FCX131" s="908"/>
      <c r="FCY131" s="908"/>
      <c r="FCZ131" s="908"/>
      <c r="FDA131" s="908"/>
      <c r="FDB131" s="908"/>
      <c r="FDC131" s="908"/>
      <c r="FDD131" s="908"/>
      <c r="FDE131" s="908"/>
      <c r="FDF131" s="908"/>
      <c r="FDG131" s="908"/>
      <c r="FDH131" s="908"/>
      <c r="FDI131" s="908"/>
      <c r="FDJ131" s="908"/>
      <c r="FDK131" s="908"/>
      <c r="FDL131" s="908"/>
      <c r="FDM131" s="908"/>
      <c r="FDN131" s="908"/>
      <c r="FDO131" s="908"/>
      <c r="FDP131" s="908"/>
      <c r="FDQ131" s="908"/>
      <c r="FDR131" s="908"/>
      <c r="FDS131" s="908"/>
      <c r="FDT131" s="908"/>
      <c r="FDU131" s="908"/>
      <c r="FDV131" s="908"/>
      <c r="FDW131" s="908"/>
      <c r="FDX131" s="908"/>
      <c r="FDY131" s="908"/>
      <c r="FDZ131" s="908"/>
      <c r="FEA131" s="908"/>
      <c r="FEB131" s="908"/>
      <c r="FEC131" s="908"/>
      <c r="FED131" s="908"/>
      <c r="FEE131" s="908"/>
      <c r="FEF131" s="908"/>
      <c r="FEG131" s="908"/>
      <c r="FEH131" s="908"/>
      <c r="FEI131" s="908"/>
      <c r="FEJ131" s="908"/>
      <c r="FEK131" s="908"/>
      <c r="FEL131" s="908"/>
      <c r="FEM131" s="908"/>
      <c r="FEN131" s="908"/>
      <c r="FEO131" s="908"/>
      <c r="FEP131" s="908"/>
      <c r="FEQ131" s="908"/>
      <c r="FER131" s="908"/>
      <c r="FES131" s="908"/>
      <c r="FET131" s="908"/>
      <c r="FEU131" s="908"/>
      <c r="FEV131" s="908"/>
      <c r="FEW131" s="908"/>
      <c r="FEX131" s="908"/>
      <c r="FEY131" s="908"/>
      <c r="FEZ131" s="908"/>
      <c r="FFA131" s="908"/>
      <c r="FFB131" s="908"/>
      <c r="FFC131" s="908"/>
      <c r="FFD131" s="908"/>
      <c r="FFE131" s="908"/>
      <c r="FFF131" s="908"/>
      <c r="FFG131" s="908"/>
      <c r="FFH131" s="908"/>
      <c r="FFI131" s="908"/>
      <c r="FFJ131" s="908"/>
      <c r="FFK131" s="908"/>
      <c r="FFL131" s="908"/>
      <c r="FFM131" s="908"/>
      <c r="FFN131" s="908"/>
      <c r="FFO131" s="908"/>
      <c r="FFP131" s="908"/>
      <c r="FFQ131" s="908"/>
      <c r="FFR131" s="908"/>
      <c r="FFS131" s="908"/>
      <c r="FFT131" s="908"/>
      <c r="FFU131" s="908"/>
      <c r="FFV131" s="908"/>
      <c r="FFW131" s="908"/>
      <c r="FFX131" s="908"/>
      <c r="FFY131" s="908"/>
      <c r="FFZ131" s="908"/>
      <c r="FGA131" s="908"/>
      <c r="FGB131" s="908"/>
      <c r="FGC131" s="908"/>
      <c r="FGD131" s="908"/>
      <c r="FGE131" s="908"/>
      <c r="FGF131" s="908"/>
      <c r="FGG131" s="908"/>
      <c r="FGH131" s="908"/>
      <c r="FGI131" s="908"/>
      <c r="FGJ131" s="908"/>
      <c r="FGK131" s="908"/>
      <c r="FGL131" s="908"/>
      <c r="FGM131" s="908"/>
      <c r="FGN131" s="908"/>
      <c r="FGO131" s="908"/>
      <c r="FGP131" s="908"/>
      <c r="FGQ131" s="908"/>
      <c r="FGR131" s="908"/>
      <c r="FGS131" s="908"/>
      <c r="FGT131" s="908"/>
      <c r="FGU131" s="908"/>
      <c r="FGV131" s="908"/>
      <c r="FGW131" s="908"/>
      <c r="FGX131" s="908"/>
      <c r="FGY131" s="908"/>
      <c r="FGZ131" s="908"/>
      <c r="FHA131" s="908"/>
      <c r="FHB131" s="908"/>
      <c r="FHC131" s="908"/>
      <c r="FHD131" s="908"/>
      <c r="FHE131" s="908"/>
      <c r="FHF131" s="908"/>
      <c r="FHG131" s="908"/>
      <c r="FHH131" s="908"/>
      <c r="FHI131" s="908"/>
      <c r="FHJ131" s="908"/>
      <c r="FHK131" s="908"/>
      <c r="FHL131" s="908"/>
      <c r="FHM131" s="908"/>
      <c r="FHN131" s="908"/>
      <c r="FHO131" s="908"/>
      <c r="FHP131" s="908"/>
      <c r="FHQ131" s="908"/>
      <c r="FHR131" s="908"/>
      <c r="FHS131" s="908"/>
      <c r="FHT131" s="908"/>
      <c r="FHU131" s="908"/>
      <c r="FHV131" s="908"/>
      <c r="FHW131" s="908"/>
      <c r="FHX131" s="908"/>
      <c r="FHY131" s="908"/>
      <c r="FHZ131" s="908"/>
      <c r="FIA131" s="908"/>
      <c r="FIB131" s="908"/>
      <c r="FIC131" s="908"/>
      <c r="FID131" s="908"/>
      <c r="FIE131" s="908"/>
      <c r="FIF131" s="908"/>
      <c r="FIG131" s="908"/>
      <c r="FIH131" s="908"/>
      <c r="FII131" s="908"/>
      <c r="FIJ131" s="908"/>
      <c r="FIK131" s="908"/>
      <c r="FIL131" s="908"/>
      <c r="FIM131" s="908"/>
      <c r="FIN131" s="908"/>
      <c r="FIO131" s="908"/>
      <c r="FIP131" s="908"/>
      <c r="FIQ131" s="908"/>
      <c r="FIR131" s="908"/>
      <c r="FIS131" s="908"/>
      <c r="FIT131" s="908"/>
      <c r="FIU131" s="908"/>
      <c r="FIV131" s="908"/>
      <c r="FIW131" s="908"/>
      <c r="FIX131" s="908"/>
      <c r="FIY131" s="908"/>
      <c r="FIZ131" s="908"/>
      <c r="FJA131" s="908"/>
      <c r="FJB131" s="908"/>
      <c r="FJC131" s="908"/>
      <c r="FJD131" s="908"/>
      <c r="FJE131" s="908"/>
      <c r="FJF131" s="908"/>
      <c r="FJG131" s="908"/>
      <c r="FJH131" s="908"/>
      <c r="FJI131" s="908"/>
      <c r="FJJ131" s="908"/>
      <c r="FJK131" s="908"/>
      <c r="FJL131" s="908"/>
      <c r="FJM131" s="908"/>
      <c r="FJN131" s="908"/>
      <c r="FJO131" s="908"/>
      <c r="FJP131" s="908"/>
      <c r="FJQ131" s="908"/>
      <c r="FJR131" s="908"/>
      <c r="FJS131" s="908"/>
      <c r="FJT131" s="908"/>
      <c r="FJU131" s="908"/>
      <c r="FJV131" s="908"/>
      <c r="FJW131" s="908"/>
      <c r="FJX131" s="908"/>
      <c r="FJY131" s="908"/>
      <c r="FJZ131" s="908"/>
      <c r="FKA131" s="908"/>
      <c r="FKB131" s="908"/>
      <c r="FKC131" s="908"/>
      <c r="FKD131" s="908"/>
      <c r="FKE131" s="908"/>
      <c r="FKF131" s="908"/>
      <c r="FKG131" s="908"/>
      <c r="FKH131" s="908"/>
      <c r="FKI131" s="908"/>
      <c r="FKJ131" s="908"/>
      <c r="FKK131" s="908"/>
      <c r="FKL131" s="908"/>
      <c r="FKM131" s="908"/>
      <c r="FKN131" s="908"/>
      <c r="FKO131" s="908"/>
      <c r="FKP131" s="908"/>
      <c r="FKQ131" s="908"/>
      <c r="FKR131" s="908"/>
      <c r="FKS131" s="908"/>
      <c r="FKT131" s="908"/>
      <c r="FKU131" s="908"/>
      <c r="FKV131" s="908"/>
      <c r="FKW131" s="908"/>
      <c r="FKX131" s="908"/>
      <c r="FKY131" s="908"/>
      <c r="FKZ131" s="908"/>
      <c r="FLA131" s="908"/>
      <c r="FLB131" s="908"/>
      <c r="FLC131" s="908"/>
      <c r="FLD131" s="908"/>
      <c r="FLE131" s="908"/>
      <c r="FLF131" s="908"/>
      <c r="FLG131" s="908"/>
      <c r="FLH131" s="908"/>
      <c r="FLI131" s="908"/>
      <c r="FLJ131" s="908"/>
      <c r="FLK131" s="908"/>
      <c r="FLL131" s="908"/>
      <c r="FLM131" s="908"/>
      <c r="FLN131" s="908"/>
      <c r="FLO131" s="908"/>
      <c r="FLP131" s="908"/>
      <c r="FLQ131" s="908"/>
      <c r="FLR131" s="908"/>
      <c r="FLS131" s="908"/>
      <c r="FLT131" s="908"/>
      <c r="FLU131" s="908"/>
      <c r="FLV131" s="908"/>
      <c r="FLW131" s="908"/>
      <c r="FLX131" s="908"/>
      <c r="FLY131" s="908"/>
      <c r="FLZ131" s="908"/>
      <c r="FMA131" s="908"/>
      <c r="FMB131" s="908"/>
      <c r="FMC131" s="908"/>
      <c r="FMD131" s="908"/>
      <c r="FME131" s="908"/>
      <c r="FMF131" s="908"/>
      <c r="FMG131" s="908"/>
      <c r="FMH131" s="908"/>
      <c r="FMI131" s="908"/>
      <c r="FMJ131" s="908"/>
      <c r="FMK131" s="908"/>
      <c r="FML131" s="908"/>
      <c r="FMM131" s="908"/>
      <c r="FMN131" s="908"/>
      <c r="FMO131" s="908"/>
      <c r="FMP131" s="908"/>
      <c r="FMQ131" s="908"/>
      <c r="FMR131" s="908"/>
      <c r="FMS131" s="908"/>
      <c r="FMT131" s="908"/>
      <c r="FMU131" s="908"/>
      <c r="FMV131" s="908"/>
      <c r="FMW131" s="908"/>
      <c r="FMX131" s="908"/>
      <c r="FMY131" s="908"/>
      <c r="FMZ131" s="908"/>
      <c r="FNA131" s="908"/>
      <c r="FNB131" s="908"/>
      <c r="FNC131" s="908"/>
      <c r="FND131" s="908"/>
      <c r="FNE131" s="908"/>
      <c r="FNF131" s="908"/>
      <c r="FNG131" s="908"/>
      <c r="FNH131" s="908"/>
      <c r="FNI131" s="908"/>
      <c r="FNJ131" s="908"/>
      <c r="FNK131" s="908"/>
      <c r="FNL131" s="908"/>
      <c r="FNM131" s="908"/>
      <c r="FNN131" s="908"/>
      <c r="FNO131" s="908"/>
      <c r="FNP131" s="908"/>
      <c r="FNQ131" s="908"/>
      <c r="FNR131" s="908"/>
      <c r="FNS131" s="908"/>
      <c r="FNT131" s="908"/>
      <c r="FNU131" s="908"/>
      <c r="FNV131" s="908"/>
      <c r="FNW131" s="908"/>
      <c r="FNX131" s="908"/>
      <c r="FNY131" s="908"/>
      <c r="FNZ131" s="908"/>
      <c r="FOA131" s="908"/>
      <c r="FOB131" s="908"/>
      <c r="FOC131" s="908"/>
      <c r="FOD131" s="908"/>
      <c r="FOE131" s="908"/>
      <c r="FOF131" s="908"/>
      <c r="FOG131" s="908"/>
      <c r="FOH131" s="908"/>
      <c r="FOI131" s="908"/>
      <c r="FOJ131" s="908"/>
      <c r="FOK131" s="908"/>
      <c r="FOL131" s="908"/>
      <c r="FOM131" s="908"/>
      <c r="FON131" s="908"/>
      <c r="FOO131" s="908"/>
      <c r="FOP131" s="908"/>
      <c r="FOQ131" s="908"/>
      <c r="FOR131" s="908"/>
      <c r="FOS131" s="908"/>
      <c r="FOT131" s="908"/>
      <c r="FOU131" s="908"/>
      <c r="FOV131" s="908"/>
      <c r="FOW131" s="908"/>
      <c r="FOX131" s="908"/>
      <c r="FOY131" s="908"/>
      <c r="FOZ131" s="908"/>
      <c r="FPA131" s="908"/>
      <c r="FPB131" s="908"/>
      <c r="FPC131" s="908"/>
      <c r="FPD131" s="908"/>
      <c r="FPE131" s="908"/>
      <c r="FPF131" s="908"/>
      <c r="FPG131" s="908"/>
      <c r="FPH131" s="908"/>
      <c r="FPI131" s="908"/>
      <c r="FPJ131" s="908"/>
      <c r="FPK131" s="908"/>
      <c r="FPL131" s="908"/>
      <c r="FPM131" s="908"/>
      <c r="FPN131" s="908"/>
      <c r="FPO131" s="908"/>
      <c r="FPP131" s="908"/>
      <c r="FPQ131" s="908"/>
      <c r="FPR131" s="908"/>
      <c r="FPS131" s="908"/>
      <c r="FPT131" s="908"/>
      <c r="FPU131" s="908"/>
      <c r="FPV131" s="908"/>
      <c r="FPW131" s="908"/>
      <c r="FPX131" s="908"/>
      <c r="FPY131" s="908"/>
      <c r="FPZ131" s="908"/>
      <c r="FQA131" s="908"/>
      <c r="FQB131" s="908"/>
      <c r="FQC131" s="908"/>
      <c r="FQD131" s="908"/>
      <c r="FQE131" s="908"/>
      <c r="FQF131" s="908"/>
      <c r="FQG131" s="908"/>
      <c r="FQH131" s="908"/>
      <c r="FQI131" s="908"/>
      <c r="FQJ131" s="908"/>
      <c r="FQK131" s="908"/>
      <c r="FQL131" s="908"/>
      <c r="FQM131" s="908"/>
      <c r="FQN131" s="908"/>
      <c r="FQO131" s="908"/>
      <c r="FQP131" s="908"/>
      <c r="FQQ131" s="908"/>
      <c r="FQR131" s="908"/>
      <c r="FQS131" s="908"/>
      <c r="FQT131" s="908"/>
      <c r="FQU131" s="908"/>
      <c r="FQV131" s="908"/>
      <c r="FQW131" s="908"/>
      <c r="FQX131" s="908"/>
      <c r="FQY131" s="908"/>
      <c r="FQZ131" s="908"/>
      <c r="FRA131" s="908"/>
      <c r="FRB131" s="908"/>
      <c r="FRC131" s="908"/>
      <c r="FRD131" s="908"/>
      <c r="FRE131" s="908"/>
      <c r="FRF131" s="908"/>
      <c r="FRG131" s="908"/>
      <c r="FRH131" s="908"/>
      <c r="FRI131" s="908"/>
      <c r="FRJ131" s="908"/>
      <c r="FRK131" s="908"/>
      <c r="FRL131" s="908"/>
      <c r="FRM131" s="908"/>
      <c r="FRN131" s="908"/>
      <c r="FRO131" s="908"/>
      <c r="FRP131" s="908"/>
      <c r="FRQ131" s="908"/>
      <c r="FRR131" s="908"/>
      <c r="FRS131" s="908"/>
      <c r="FRT131" s="908"/>
      <c r="FRU131" s="908"/>
      <c r="FRV131" s="908"/>
      <c r="FRW131" s="908"/>
      <c r="FRX131" s="908"/>
      <c r="FRY131" s="908"/>
      <c r="FRZ131" s="908"/>
      <c r="FSA131" s="908"/>
      <c r="FSB131" s="908"/>
      <c r="FSC131" s="908"/>
      <c r="FSD131" s="908"/>
      <c r="FSE131" s="908"/>
      <c r="FSF131" s="908"/>
      <c r="FSG131" s="908"/>
      <c r="FSH131" s="908"/>
      <c r="FSI131" s="908"/>
      <c r="FSJ131" s="908"/>
      <c r="FSK131" s="908"/>
      <c r="FSL131" s="908"/>
      <c r="FSM131" s="908"/>
      <c r="FSN131" s="908"/>
      <c r="FSO131" s="908"/>
      <c r="FSP131" s="908"/>
      <c r="FSQ131" s="908"/>
      <c r="FSR131" s="908"/>
      <c r="FSS131" s="908"/>
      <c r="FST131" s="908"/>
      <c r="FSU131" s="908"/>
      <c r="FSV131" s="908"/>
      <c r="FSW131" s="908"/>
      <c r="FSX131" s="908"/>
      <c r="FSY131" s="908"/>
      <c r="FSZ131" s="908"/>
      <c r="FTA131" s="908"/>
      <c r="FTB131" s="908"/>
      <c r="FTC131" s="908"/>
      <c r="FTD131" s="908"/>
      <c r="FTE131" s="908"/>
      <c r="FTF131" s="908"/>
      <c r="FTG131" s="908"/>
      <c r="FTH131" s="908"/>
      <c r="FTI131" s="908"/>
      <c r="FTJ131" s="908"/>
      <c r="FTK131" s="908"/>
      <c r="FTL131" s="908"/>
      <c r="FTM131" s="908"/>
      <c r="FTN131" s="908"/>
      <c r="FTO131" s="908"/>
      <c r="FTP131" s="908"/>
      <c r="FTQ131" s="908"/>
      <c r="FTR131" s="908"/>
      <c r="FTS131" s="908"/>
      <c r="FTT131" s="908"/>
      <c r="FTU131" s="908"/>
      <c r="FTV131" s="908"/>
      <c r="FTW131" s="908"/>
      <c r="FTX131" s="908"/>
      <c r="FTY131" s="908"/>
      <c r="FTZ131" s="908"/>
      <c r="FUA131" s="908"/>
      <c r="FUB131" s="908"/>
      <c r="FUC131" s="908"/>
      <c r="FUD131" s="908"/>
      <c r="FUE131" s="908"/>
      <c r="FUF131" s="908"/>
      <c r="FUG131" s="908"/>
      <c r="FUH131" s="908"/>
      <c r="FUI131" s="908"/>
      <c r="FUJ131" s="908"/>
      <c r="FUK131" s="908"/>
      <c r="FUL131" s="908"/>
      <c r="FUM131" s="908"/>
      <c r="FUN131" s="908"/>
      <c r="FUO131" s="908"/>
      <c r="FUP131" s="908"/>
      <c r="FUQ131" s="908"/>
      <c r="FUR131" s="908"/>
      <c r="FUS131" s="908"/>
      <c r="FUT131" s="908"/>
      <c r="FUU131" s="908"/>
      <c r="FUV131" s="908"/>
      <c r="FUW131" s="908"/>
      <c r="FUX131" s="908"/>
      <c r="FUY131" s="908"/>
      <c r="FUZ131" s="908"/>
      <c r="FVA131" s="908"/>
      <c r="FVB131" s="908"/>
      <c r="FVC131" s="908"/>
      <c r="FVD131" s="908"/>
      <c r="FVE131" s="908"/>
      <c r="FVF131" s="908"/>
      <c r="FVG131" s="908"/>
      <c r="FVH131" s="908"/>
      <c r="FVI131" s="908"/>
      <c r="FVJ131" s="908"/>
      <c r="FVK131" s="908"/>
      <c r="FVL131" s="908"/>
      <c r="FVM131" s="908"/>
      <c r="FVN131" s="908"/>
      <c r="FVO131" s="908"/>
      <c r="FVP131" s="908"/>
      <c r="FVQ131" s="908"/>
      <c r="FVR131" s="908"/>
      <c r="FVS131" s="908"/>
      <c r="FVT131" s="908"/>
      <c r="FVU131" s="908"/>
      <c r="FVV131" s="908"/>
      <c r="FVW131" s="908"/>
      <c r="FVX131" s="908"/>
      <c r="FVY131" s="908"/>
      <c r="FVZ131" s="908"/>
      <c r="FWA131" s="908"/>
      <c r="FWB131" s="908"/>
      <c r="FWC131" s="908"/>
      <c r="FWD131" s="908"/>
      <c r="FWE131" s="908"/>
      <c r="FWF131" s="908"/>
      <c r="FWG131" s="908"/>
      <c r="FWH131" s="908"/>
      <c r="FWI131" s="908"/>
      <c r="FWJ131" s="908"/>
      <c r="FWK131" s="908"/>
      <c r="FWL131" s="908"/>
      <c r="FWM131" s="908"/>
      <c r="FWN131" s="908"/>
      <c r="FWO131" s="908"/>
      <c r="FWP131" s="908"/>
      <c r="FWQ131" s="908"/>
      <c r="FWR131" s="908"/>
      <c r="FWS131" s="908"/>
      <c r="FWT131" s="908"/>
      <c r="FWU131" s="908"/>
      <c r="FWV131" s="908"/>
      <c r="FWW131" s="908"/>
      <c r="FWX131" s="908"/>
      <c r="FWY131" s="908"/>
      <c r="FWZ131" s="908"/>
      <c r="FXA131" s="908"/>
      <c r="FXB131" s="908"/>
      <c r="FXC131" s="908"/>
      <c r="FXD131" s="908"/>
      <c r="FXE131" s="908"/>
      <c r="FXF131" s="908"/>
      <c r="FXG131" s="908"/>
      <c r="FXH131" s="908"/>
      <c r="FXI131" s="908"/>
      <c r="FXJ131" s="908"/>
      <c r="FXK131" s="908"/>
      <c r="FXL131" s="908"/>
      <c r="FXM131" s="908"/>
      <c r="FXN131" s="908"/>
      <c r="FXO131" s="908"/>
      <c r="FXP131" s="908"/>
      <c r="FXQ131" s="908"/>
      <c r="FXR131" s="908"/>
      <c r="FXS131" s="908"/>
      <c r="FXT131" s="908"/>
      <c r="FXU131" s="908"/>
      <c r="FXV131" s="908"/>
      <c r="FXW131" s="908"/>
      <c r="FXX131" s="908"/>
      <c r="FXY131" s="908"/>
      <c r="FXZ131" s="908"/>
      <c r="FYA131" s="908"/>
      <c r="FYB131" s="908"/>
      <c r="FYC131" s="908"/>
      <c r="FYD131" s="908"/>
      <c r="FYE131" s="908"/>
      <c r="FYF131" s="908"/>
      <c r="FYG131" s="908"/>
      <c r="FYH131" s="908"/>
      <c r="FYI131" s="908"/>
      <c r="FYJ131" s="908"/>
      <c r="FYK131" s="908"/>
      <c r="FYL131" s="908"/>
      <c r="FYM131" s="908"/>
      <c r="FYN131" s="908"/>
      <c r="FYO131" s="908"/>
      <c r="FYP131" s="908"/>
      <c r="FYQ131" s="908"/>
      <c r="FYR131" s="908"/>
      <c r="FYS131" s="908"/>
      <c r="FYT131" s="908"/>
      <c r="FYU131" s="908"/>
      <c r="FYV131" s="908"/>
      <c r="FYW131" s="908"/>
      <c r="FYX131" s="908"/>
      <c r="FYY131" s="908"/>
      <c r="FYZ131" s="908"/>
      <c r="FZA131" s="908"/>
      <c r="FZB131" s="908"/>
      <c r="FZC131" s="908"/>
      <c r="FZD131" s="908"/>
      <c r="FZE131" s="908"/>
      <c r="FZF131" s="908"/>
      <c r="FZG131" s="908"/>
      <c r="FZH131" s="908"/>
      <c r="FZI131" s="908"/>
      <c r="FZJ131" s="908"/>
      <c r="FZK131" s="908"/>
      <c r="FZL131" s="908"/>
      <c r="FZM131" s="908"/>
      <c r="FZN131" s="908"/>
      <c r="FZO131" s="908"/>
      <c r="FZP131" s="908"/>
      <c r="FZQ131" s="908"/>
      <c r="FZR131" s="908"/>
      <c r="FZS131" s="908"/>
      <c r="FZT131" s="908"/>
      <c r="FZU131" s="908"/>
      <c r="FZV131" s="908"/>
      <c r="FZW131" s="908"/>
      <c r="FZX131" s="908"/>
      <c r="FZY131" s="908"/>
      <c r="FZZ131" s="908"/>
      <c r="GAA131" s="908"/>
      <c r="GAB131" s="908"/>
      <c r="GAC131" s="908"/>
      <c r="GAD131" s="908"/>
      <c r="GAE131" s="908"/>
      <c r="GAF131" s="908"/>
      <c r="GAG131" s="908"/>
      <c r="GAH131" s="908"/>
      <c r="GAI131" s="908"/>
      <c r="GAJ131" s="908"/>
      <c r="GAK131" s="908"/>
      <c r="GAL131" s="908"/>
      <c r="GAM131" s="908"/>
      <c r="GAN131" s="908"/>
      <c r="GAO131" s="908"/>
      <c r="GAP131" s="908"/>
      <c r="GAQ131" s="908"/>
      <c r="GAR131" s="908"/>
      <c r="GAS131" s="908"/>
      <c r="GAT131" s="908"/>
      <c r="GAU131" s="908"/>
      <c r="GAV131" s="908"/>
      <c r="GAW131" s="908"/>
      <c r="GAX131" s="908"/>
      <c r="GAY131" s="908"/>
      <c r="GAZ131" s="908"/>
      <c r="GBA131" s="908"/>
      <c r="GBB131" s="908"/>
      <c r="GBC131" s="908"/>
      <c r="GBD131" s="908"/>
      <c r="GBE131" s="908"/>
      <c r="GBF131" s="908"/>
      <c r="GBG131" s="908"/>
      <c r="GBH131" s="908"/>
      <c r="GBI131" s="908"/>
      <c r="GBJ131" s="908"/>
      <c r="GBK131" s="908"/>
      <c r="GBL131" s="908"/>
      <c r="GBM131" s="908"/>
      <c r="GBN131" s="908"/>
      <c r="GBO131" s="908"/>
      <c r="GBP131" s="908"/>
      <c r="GBQ131" s="908"/>
      <c r="GBR131" s="908"/>
      <c r="GBS131" s="908"/>
      <c r="GBT131" s="908"/>
      <c r="GBU131" s="908"/>
      <c r="GBV131" s="908"/>
      <c r="GBW131" s="908"/>
      <c r="GBX131" s="908"/>
      <c r="GBY131" s="908"/>
      <c r="GBZ131" s="908"/>
      <c r="GCA131" s="908"/>
      <c r="GCB131" s="908"/>
      <c r="GCC131" s="908"/>
      <c r="GCD131" s="908"/>
      <c r="GCE131" s="908"/>
      <c r="GCF131" s="908"/>
      <c r="GCG131" s="908"/>
      <c r="GCH131" s="908"/>
      <c r="GCI131" s="908"/>
      <c r="GCJ131" s="908"/>
      <c r="GCK131" s="908"/>
      <c r="GCL131" s="908"/>
      <c r="GCM131" s="908"/>
      <c r="GCN131" s="908"/>
      <c r="GCO131" s="908"/>
      <c r="GCP131" s="908"/>
      <c r="GCQ131" s="908"/>
      <c r="GCR131" s="908"/>
      <c r="GCS131" s="908"/>
      <c r="GCT131" s="908"/>
      <c r="GCU131" s="908"/>
      <c r="GCV131" s="908"/>
      <c r="GCW131" s="908"/>
      <c r="GCX131" s="908"/>
      <c r="GCY131" s="908"/>
      <c r="GCZ131" s="908"/>
      <c r="GDA131" s="908"/>
      <c r="GDB131" s="908"/>
      <c r="GDC131" s="908"/>
      <c r="GDD131" s="908"/>
      <c r="GDE131" s="908"/>
      <c r="GDF131" s="908"/>
      <c r="GDG131" s="908"/>
      <c r="GDH131" s="908"/>
      <c r="GDI131" s="908"/>
      <c r="GDJ131" s="908"/>
      <c r="GDK131" s="908"/>
      <c r="GDL131" s="908"/>
      <c r="GDM131" s="908"/>
      <c r="GDN131" s="908"/>
      <c r="GDO131" s="908"/>
      <c r="GDP131" s="908"/>
      <c r="GDQ131" s="908"/>
      <c r="GDR131" s="908"/>
      <c r="GDS131" s="908"/>
      <c r="GDT131" s="908"/>
      <c r="GDU131" s="908"/>
      <c r="GDV131" s="908"/>
      <c r="GDW131" s="908"/>
      <c r="GDX131" s="908"/>
      <c r="GDY131" s="908"/>
      <c r="GDZ131" s="908"/>
      <c r="GEA131" s="908"/>
      <c r="GEB131" s="908"/>
      <c r="GEC131" s="908"/>
      <c r="GED131" s="908"/>
      <c r="GEE131" s="908"/>
      <c r="GEF131" s="908"/>
      <c r="GEG131" s="908"/>
      <c r="GEH131" s="908"/>
      <c r="GEI131" s="908"/>
      <c r="GEJ131" s="908"/>
      <c r="GEK131" s="908"/>
      <c r="GEL131" s="908"/>
      <c r="GEM131" s="908"/>
      <c r="GEN131" s="908"/>
      <c r="GEO131" s="908"/>
      <c r="GEP131" s="908"/>
      <c r="GEQ131" s="908"/>
      <c r="GER131" s="908"/>
      <c r="GES131" s="908"/>
      <c r="GET131" s="908"/>
      <c r="GEU131" s="908"/>
      <c r="GEV131" s="908"/>
      <c r="GEW131" s="908"/>
      <c r="GEX131" s="908"/>
      <c r="GEY131" s="908"/>
      <c r="GEZ131" s="908"/>
      <c r="GFA131" s="908"/>
      <c r="GFB131" s="908"/>
      <c r="GFC131" s="908"/>
      <c r="GFD131" s="908"/>
      <c r="GFE131" s="908"/>
      <c r="GFF131" s="908"/>
      <c r="GFG131" s="908"/>
      <c r="GFH131" s="908"/>
      <c r="GFI131" s="908"/>
      <c r="GFJ131" s="908"/>
      <c r="GFK131" s="908"/>
      <c r="GFL131" s="908"/>
      <c r="GFM131" s="908"/>
      <c r="GFN131" s="908"/>
      <c r="GFO131" s="908"/>
      <c r="GFP131" s="908"/>
      <c r="GFQ131" s="908"/>
      <c r="GFR131" s="908"/>
      <c r="GFS131" s="908"/>
      <c r="GFT131" s="908"/>
      <c r="GFU131" s="908"/>
      <c r="GFV131" s="908"/>
      <c r="GFW131" s="908"/>
      <c r="GFX131" s="908"/>
      <c r="GFY131" s="908"/>
      <c r="GFZ131" s="908"/>
      <c r="GGA131" s="908"/>
      <c r="GGB131" s="908"/>
      <c r="GGC131" s="908"/>
      <c r="GGD131" s="908"/>
      <c r="GGE131" s="908"/>
      <c r="GGF131" s="908"/>
      <c r="GGG131" s="908"/>
      <c r="GGH131" s="908"/>
      <c r="GGI131" s="908"/>
      <c r="GGJ131" s="908"/>
      <c r="GGK131" s="908"/>
      <c r="GGL131" s="908"/>
      <c r="GGM131" s="908"/>
      <c r="GGN131" s="908"/>
      <c r="GGO131" s="908"/>
      <c r="GGP131" s="908"/>
      <c r="GGQ131" s="908"/>
      <c r="GGR131" s="908"/>
      <c r="GGS131" s="908"/>
      <c r="GGT131" s="908"/>
      <c r="GGU131" s="908"/>
      <c r="GGV131" s="908"/>
      <c r="GGW131" s="908"/>
      <c r="GGX131" s="908"/>
      <c r="GGY131" s="908"/>
      <c r="GGZ131" s="908"/>
      <c r="GHA131" s="908"/>
      <c r="GHB131" s="908"/>
      <c r="GHC131" s="908"/>
      <c r="GHD131" s="908"/>
      <c r="GHE131" s="908"/>
      <c r="GHF131" s="908"/>
      <c r="GHG131" s="908"/>
      <c r="GHH131" s="908"/>
      <c r="GHI131" s="908"/>
      <c r="GHJ131" s="908"/>
      <c r="GHK131" s="908"/>
      <c r="GHL131" s="908"/>
      <c r="GHM131" s="908"/>
      <c r="GHN131" s="908"/>
      <c r="GHO131" s="908"/>
      <c r="GHP131" s="908"/>
      <c r="GHQ131" s="908"/>
      <c r="GHR131" s="908"/>
      <c r="GHS131" s="908"/>
      <c r="GHT131" s="908"/>
      <c r="GHU131" s="908"/>
      <c r="GHV131" s="908"/>
      <c r="GHW131" s="908"/>
      <c r="GHX131" s="908"/>
      <c r="GHY131" s="908"/>
      <c r="GHZ131" s="908"/>
      <c r="GIA131" s="908"/>
      <c r="GIB131" s="908"/>
      <c r="GIC131" s="908"/>
      <c r="GID131" s="908"/>
      <c r="GIE131" s="908"/>
      <c r="GIF131" s="908"/>
      <c r="GIG131" s="908"/>
      <c r="GIH131" s="908"/>
      <c r="GII131" s="908"/>
      <c r="GIJ131" s="908"/>
      <c r="GIK131" s="908"/>
      <c r="GIL131" s="908"/>
      <c r="GIM131" s="908"/>
      <c r="GIN131" s="908"/>
      <c r="GIO131" s="908"/>
      <c r="GIP131" s="908"/>
      <c r="GIQ131" s="908"/>
      <c r="GIR131" s="908"/>
      <c r="GIS131" s="908"/>
      <c r="GIT131" s="908"/>
      <c r="GIU131" s="908"/>
      <c r="GIV131" s="908"/>
      <c r="GIW131" s="908"/>
      <c r="GIX131" s="908"/>
      <c r="GIY131" s="908"/>
      <c r="GIZ131" s="908"/>
      <c r="GJA131" s="908"/>
      <c r="GJB131" s="908"/>
      <c r="GJC131" s="908"/>
      <c r="GJD131" s="908"/>
      <c r="GJE131" s="908"/>
      <c r="GJF131" s="908"/>
      <c r="GJG131" s="908"/>
      <c r="GJH131" s="908"/>
      <c r="GJI131" s="908"/>
      <c r="GJJ131" s="908"/>
      <c r="GJK131" s="908"/>
      <c r="GJL131" s="908"/>
      <c r="GJM131" s="908"/>
      <c r="GJN131" s="908"/>
      <c r="GJO131" s="908"/>
      <c r="GJP131" s="908"/>
      <c r="GJQ131" s="908"/>
      <c r="GJR131" s="908"/>
      <c r="GJS131" s="908"/>
      <c r="GJT131" s="908"/>
      <c r="GJU131" s="908"/>
      <c r="GJV131" s="908"/>
      <c r="GJW131" s="908"/>
      <c r="GJX131" s="908"/>
      <c r="GJY131" s="908"/>
      <c r="GJZ131" s="908"/>
      <c r="GKA131" s="908"/>
      <c r="GKB131" s="908"/>
      <c r="GKC131" s="908"/>
      <c r="GKD131" s="908"/>
      <c r="GKE131" s="908"/>
      <c r="GKF131" s="908"/>
      <c r="GKG131" s="908"/>
      <c r="GKH131" s="908"/>
      <c r="GKI131" s="908"/>
      <c r="GKJ131" s="908"/>
      <c r="GKK131" s="908"/>
      <c r="GKL131" s="908"/>
      <c r="GKM131" s="908"/>
      <c r="GKN131" s="908"/>
      <c r="GKO131" s="908"/>
      <c r="GKP131" s="908"/>
      <c r="GKQ131" s="908"/>
      <c r="GKR131" s="908"/>
      <c r="GKS131" s="908"/>
      <c r="GKT131" s="908"/>
      <c r="GKU131" s="908"/>
      <c r="GKV131" s="908"/>
      <c r="GKW131" s="908"/>
      <c r="GKX131" s="908"/>
      <c r="GKY131" s="908"/>
      <c r="GKZ131" s="908"/>
      <c r="GLA131" s="908"/>
      <c r="GLB131" s="908"/>
      <c r="GLC131" s="908"/>
      <c r="GLD131" s="908"/>
      <c r="GLE131" s="908"/>
      <c r="GLF131" s="908"/>
      <c r="GLG131" s="908"/>
      <c r="GLH131" s="908"/>
      <c r="GLI131" s="908"/>
      <c r="GLJ131" s="908"/>
      <c r="GLK131" s="908"/>
      <c r="GLL131" s="908"/>
      <c r="GLM131" s="908"/>
      <c r="GLN131" s="908"/>
      <c r="GLO131" s="908"/>
      <c r="GLP131" s="908"/>
      <c r="GLQ131" s="908"/>
      <c r="GLR131" s="908"/>
      <c r="GLS131" s="908"/>
      <c r="GLT131" s="908"/>
      <c r="GLU131" s="908"/>
      <c r="GLV131" s="908"/>
      <c r="GLW131" s="908"/>
      <c r="GLX131" s="908"/>
      <c r="GLY131" s="908"/>
      <c r="GLZ131" s="908"/>
      <c r="GMA131" s="908"/>
      <c r="GMB131" s="908"/>
      <c r="GMC131" s="908"/>
      <c r="GMD131" s="908"/>
      <c r="GME131" s="908"/>
      <c r="GMF131" s="908"/>
      <c r="GMG131" s="908"/>
      <c r="GMH131" s="908"/>
      <c r="GMI131" s="908"/>
      <c r="GMJ131" s="908"/>
      <c r="GMK131" s="908"/>
      <c r="GML131" s="908"/>
      <c r="GMM131" s="908"/>
      <c r="GMN131" s="908"/>
      <c r="GMO131" s="908"/>
      <c r="GMP131" s="908"/>
      <c r="GMQ131" s="908"/>
      <c r="GMR131" s="908"/>
      <c r="GMS131" s="908"/>
      <c r="GMT131" s="908"/>
      <c r="GMU131" s="908"/>
      <c r="GMV131" s="908"/>
      <c r="GMW131" s="908"/>
      <c r="GMX131" s="908"/>
      <c r="GMY131" s="908"/>
      <c r="GMZ131" s="908"/>
      <c r="GNA131" s="908"/>
      <c r="GNB131" s="908"/>
      <c r="GNC131" s="908"/>
      <c r="GND131" s="908"/>
      <c r="GNE131" s="908"/>
      <c r="GNF131" s="908"/>
      <c r="GNG131" s="908"/>
      <c r="GNH131" s="908"/>
      <c r="GNI131" s="908"/>
      <c r="GNJ131" s="908"/>
      <c r="GNK131" s="908"/>
      <c r="GNL131" s="908"/>
      <c r="GNM131" s="908"/>
      <c r="GNN131" s="908"/>
      <c r="GNO131" s="908"/>
      <c r="GNP131" s="908"/>
      <c r="GNQ131" s="908"/>
      <c r="GNR131" s="908"/>
      <c r="GNS131" s="908"/>
      <c r="GNT131" s="908"/>
      <c r="GNU131" s="908"/>
      <c r="GNV131" s="908"/>
      <c r="GNW131" s="908"/>
      <c r="GNX131" s="908"/>
      <c r="GNY131" s="908"/>
      <c r="GNZ131" s="908"/>
      <c r="GOA131" s="908"/>
      <c r="GOB131" s="908"/>
      <c r="GOC131" s="908"/>
      <c r="GOD131" s="908"/>
      <c r="GOE131" s="908"/>
      <c r="GOF131" s="908"/>
      <c r="GOG131" s="908"/>
      <c r="GOH131" s="908"/>
      <c r="GOI131" s="908"/>
      <c r="GOJ131" s="908"/>
      <c r="GOK131" s="908"/>
      <c r="GOL131" s="908"/>
      <c r="GOM131" s="908"/>
      <c r="GON131" s="908"/>
      <c r="GOO131" s="908"/>
      <c r="GOP131" s="908"/>
      <c r="GOQ131" s="908"/>
      <c r="GOR131" s="908"/>
      <c r="GOS131" s="908"/>
      <c r="GOT131" s="908"/>
      <c r="GOU131" s="908"/>
      <c r="GOV131" s="908"/>
      <c r="GOW131" s="908"/>
      <c r="GOX131" s="908"/>
      <c r="GOY131" s="908"/>
      <c r="GOZ131" s="908"/>
      <c r="GPA131" s="908"/>
      <c r="GPB131" s="908"/>
      <c r="GPC131" s="908"/>
      <c r="GPD131" s="908"/>
      <c r="GPE131" s="908"/>
      <c r="GPF131" s="908"/>
      <c r="GPG131" s="908"/>
      <c r="GPH131" s="908"/>
      <c r="GPI131" s="908"/>
      <c r="GPJ131" s="908"/>
      <c r="GPK131" s="908"/>
      <c r="GPL131" s="908"/>
      <c r="GPM131" s="908"/>
      <c r="GPN131" s="908"/>
      <c r="GPO131" s="908"/>
      <c r="GPP131" s="908"/>
      <c r="GPQ131" s="908"/>
      <c r="GPR131" s="908"/>
      <c r="GPS131" s="908"/>
      <c r="GPT131" s="908"/>
      <c r="GPU131" s="908"/>
      <c r="GPV131" s="908"/>
      <c r="GPW131" s="908"/>
      <c r="GPX131" s="908"/>
      <c r="GPY131" s="908"/>
      <c r="GPZ131" s="908"/>
      <c r="GQA131" s="908"/>
      <c r="GQB131" s="908"/>
      <c r="GQC131" s="908"/>
      <c r="GQD131" s="908"/>
      <c r="GQE131" s="908"/>
      <c r="GQF131" s="908"/>
      <c r="GQG131" s="908"/>
      <c r="GQH131" s="908"/>
      <c r="GQI131" s="908"/>
      <c r="GQJ131" s="908"/>
      <c r="GQK131" s="908"/>
      <c r="GQL131" s="908"/>
      <c r="GQM131" s="908"/>
      <c r="GQN131" s="908"/>
      <c r="GQO131" s="908"/>
      <c r="GQP131" s="908"/>
      <c r="GQQ131" s="908"/>
      <c r="GQR131" s="908"/>
      <c r="GQS131" s="908"/>
      <c r="GQT131" s="908"/>
      <c r="GQU131" s="908"/>
      <c r="GQV131" s="908"/>
      <c r="GQW131" s="908"/>
      <c r="GQX131" s="908"/>
      <c r="GQY131" s="908"/>
      <c r="GQZ131" s="908"/>
      <c r="GRA131" s="908"/>
      <c r="GRB131" s="908"/>
      <c r="GRC131" s="908"/>
      <c r="GRD131" s="908"/>
      <c r="GRE131" s="908"/>
      <c r="GRF131" s="908"/>
      <c r="GRG131" s="908"/>
      <c r="GRH131" s="908"/>
      <c r="GRI131" s="908"/>
      <c r="GRJ131" s="908"/>
      <c r="GRK131" s="908"/>
      <c r="GRL131" s="908"/>
      <c r="GRM131" s="908"/>
      <c r="GRN131" s="908"/>
      <c r="GRO131" s="908"/>
      <c r="GRP131" s="908"/>
      <c r="GRQ131" s="908"/>
      <c r="GRR131" s="908"/>
      <c r="GRS131" s="908"/>
      <c r="GRT131" s="908"/>
      <c r="GRU131" s="908"/>
      <c r="GRV131" s="908"/>
      <c r="GRW131" s="908"/>
      <c r="GRX131" s="908"/>
      <c r="GRY131" s="908"/>
      <c r="GRZ131" s="908"/>
      <c r="GSA131" s="908"/>
      <c r="GSB131" s="908"/>
      <c r="GSC131" s="908"/>
      <c r="GSD131" s="908"/>
      <c r="GSE131" s="908"/>
      <c r="GSF131" s="908"/>
      <c r="GSG131" s="908"/>
      <c r="GSH131" s="908"/>
      <c r="GSI131" s="908"/>
      <c r="GSJ131" s="908"/>
      <c r="GSK131" s="908"/>
      <c r="GSL131" s="908"/>
      <c r="GSM131" s="908"/>
      <c r="GSN131" s="908"/>
      <c r="GSO131" s="908"/>
      <c r="GSP131" s="908"/>
      <c r="GSQ131" s="908"/>
      <c r="GSR131" s="908"/>
      <c r="GSS131" s="908"/>
      <c r="GST131" s="908"/>
      <c r="GSU131" s="908"/>
      <c r="GSV131" s="908"/>
      <c r="GSW131" s="908"/>
      <c r="GSX131" s="908"/>
      <c r="GSY131" s="908"/>
      <c r="GSZ131" s="908"/>
      <c r="GTA131" s="908"/>
      <c r="GTB131" s="908"/>
      <c r="GTC131" s="908"/>
      <c r="GTD131" s="908"/>
      <c r="GTE131" s="908"/>
      <c r="GTF131" s="908"/>
      <c r="GTG131" s="908"/>
      <c r="GTH131" s="908"/>
      <c r="GTI131" s="908"/>
      <c r="GTJ131" s="908"/>
      <c r="GTK131" s="908"/>
      <c r="GTL131" s="908"/>
      <c r="GTM131" s="908"/>
      <c r="GTN131" s="908"/>
      <c r="GTO131" s="908"/>
      <c r="GTP131" s="908"/>
      <c r="GTQ131" s="908"/>
      <c r="GTR131" s="908"/>
      <c r="GTS131" s="908"/>
      <c r="GTT131" s="908"/>
      <c r="GTU131" s="908"/>
      <c r="GTV131" s="908"/>
      <c r="GTW131" s="908"/>
      <c r="GTX131" s="908"/>
      <c r="GTY131" s="908"/>
      <c r="GTZ131" s="908"/>
      <c r="GUA131" s="908"/>
      <c r="GUB131" s="908"/>
      <c r="GUC131" s="908"/>
      <c r="GUD131" s="908"/>
      <c r="GUE131" s="908"/>
      <c r="GUF131" s="908"/>
      <c r="GUG131" s="908"/>
      <c r="GUH131" s="908"/>
      <c r="GUI131" s="908"/>
      <c r="GUJ131" s="908"/>
      <c r="GUK131" s="908"/>
      <c r="GUL131" s="908"/>
      <c r="GUM131" s="908"/>
      <c r="GUN131" s="908"/>
      <c r="GUO131" s="908"/>
      <c r="GUP131" s="908"/>
      <c r="GUQ131" s="908"/>
      <c r="GUR131" s="908"/>
      <c r="GUS131" s="908"/>
      <c r="GUT131" s="908"/>
      <c r="GUU131" s="908"/>
      <c r="GUV131" s="908"/>
      <c r="GUW131" s="908"/>
      <c r="GUX131" s="908"/>
      <c r="GUY131" s="908"/>
      <c r="GUZ131" s="908"/>
      <c r="GVA131" s="908"/>
      <c r="GVB131" s="908"/>
      <c r="GVC131" s="908"/>
      <c r="GVD131" s="908"/>
      <c r="GVE131" s="908"/>
      <c r="GVF131" s="908"/>
      <c r="GVG131" s="908"/>
      <c r="GVH131" s="908"/>
      <c r="GVI131" s="908"/>
      <c r="GVJ131" s="908"/>
      <c r="GVK131" s="908"/>
      <c r="GVL131" s="908"/>
      <c r="GVM131" s="908"/>
      <c r="GVN131" s="908"/>
      <c r="GVO131" s="908"/>
      <c r="GVP131" s="908"/>
      <c r="GVQ131" s="908"/>
      <c r="GVR131" s="908"/>
      <c r="GVS131" s="908"/>
      <c r="GVT131" s="908"/>
      <c r="GVU131" s="908"/>
      <c r="GVV131" s="908"/>
      <c r="GVW131" s="908"/>
      <c r="GVX131" s="908"/>
      <c r="GVY131" s="908"/>
      <c r="GVZ131" s="908"/>
      <c r="GWA131" s="908"/>
      <c r="GWB131" s="908"/>
      <c r="GWC131" s="908"/>
      <c r="GWD131" s="908"/>
      <c r="GWE131" s="908"/>
      <c r="GWF131" s="908"/>
      <c r="GWG131" s="908"/>
      <c r="GWH131" s="908"/>
      <c r="GWI131" s="908"/>
      <c r="GWJ131" s="908"/>
      <c r="GWK131" s="908"/>
      <c r="GWL131" s="908"/>
      <c r="GWM131" s="908"/>
      <c r="GWN131" s="908"/>
      <c r="GWO131" s="908"/>
      <c r="GWP131" s="908"/>
      <c r="GWQ131" s="908"/>
      <c r="GWR131" s="908"/>
      <c r="GWS131" s="908"/>
      <c r="GWT131" s="908"/>
      <c r="GWU131" s="908"/>
      <c r="GWV131" s="908"/>
      <c r="GWW131" s="908"/>
      <c r="GWX131" s="908"/>
      <c r="GWY131" s="908"/>
      <c r="GWZ131" s="908"/>
      <c r="GXA131" s="908"/>
      <c r="GXB131" s="908"/>
      <c r="GXC131" s="908"/>
      <c r="GXD131" s="908"/>
      <c r="GXE131" s="908"/>
      <c r="GXF131" s="908"/>
      <c r="GXG131" s="908"/>
      <c r="GXH131" s="908"/>
      <c r="GXI131" s="908"/>
      <c r="GXJ131" s="908"/>
      <c r="GXK131" s="908"/>
      <c r="GXL131" s="908"/>
      <c r="GXM131" s="908"/>
      <c r="GXN131" s="908"/>
      <c r="GXO131" s="908"/>
      <c r="GXP131" s="908"/>
      <c r="GXQ131" s="908"/>
      <c r="GXR131" s="908"/>
      <c r="GXS131" s="908"/>
      <c r="GXT131" s="908"/>
      <c r="GXU131" s="908"/>
      <c r="GXV131" s="908"/>
      <c r="GXW131" s="908"/>
      <c r="GXX131" s="908"/>
      <c r="GXY131" s="908"/>
      <c r="GXZ131" s="908"/>
      <c r="GYA131" s="908"/>
      <c r="GYB131" s="908"/>
      <c r="GYC131" s="908"/>
      <c r="GYD131" s="908"/>
      <c r="GYE131" s="908"/>
      <c r="GYF131" s="908"/>
      <c r="GYG131" s="908"/>
      <c r="GYH131" s="908"/>
      <c r="GYI131" s="908"/>
      <c r="GYJ131" s="908"/>
      <c r="GYK131" s="908"/>
      <c r="GYL131" s="908"/>
      <c r="GYM131" s="908"/>
      <c r="GYN131" s="908"/>
      <c r="GYO131" s="908"/>
      <c r="GYP131" s="908"/>
      <c r="GYQ131" s="908"/>
      <c r="GYR131" s="908"/>
      <c r="GYS131" s="908"/>
      <c r="GYT131" s="908"/>
      <c r="GYU131" s="908"/>
      <c r="GYV131" s="908"/>
      <c r="GYW131" s="908"/>
      <c r="GYX131" s="908"/>
      <c r="GYY131" s="908"/>
      <c r="GYZ131" s="908"/>
      <c r="GZA131" s="908"/>
      <c r="GZB131" s="908"/>
      <c r="GZC131" s="908"/>
      <c r="GZD131" s="908"/>
      <c r="GZE131" s="908"/>
      <c r="GZF131" s="908"/>
      <c r="GZG131" s="908"/>
      <c r="GZH131" s="908"/>
      <c r="GZI131" s="908"/>
      <c r="GZJ131" s="908"/>
      <c r="GZK131" s="908"/>
      <c r="GZL131" s="908"/>
      <c r="GZM131" s="908"/>
      <c r="GZN131" s="908"/>
      <c r="GZO131" s="908"/>
      <c r="GZP131" s="908"/>
      <c r="GZQ131" s="908"/>
      <c r="GZR131" s="908"/>
      <c r="GZS131" s="908"/>
      <c r="GZT131" s="908"/>
      <c r="GZU131" s="908"/>
      <c r="GZV131" s="908"/>
      <c r="GZW131" s="908"/>
      <c r="GZX131" s="908"/>
      <c r="GZY131" s="908"/>
      <c r="GZZ131" s="908"/>
      <c r="HAA131" s="908"/>
      <c r="HAB131" s="908"/>
      <c r="HAC131" s="908"/>
      <c r="HAD131" s="908"/>
      <c r="HAE131" s="908"/>
      <c r="HAF131" s="908"/>
      <c r="HAG131" s="908"/>
      <c r="HAH131" s="908"/>
      <c r="HAI131" s="908"/>
      <c r="HAJ131" s="908"/>
      <c r="HAK131" s="908"/>
      <c r="HAL131" s="908"/>
      <c r="HAM131" s="908"/>
      <c r="HAN131" s="908"/>
      <c r="HAO131" s="908"/>
      <c r="HAP131" s="908"/>
      <c r="HAQ131" s="908"/>
      <c r="HAR131" s="908"/>
      <c r="HAS131" s="908"/>
      <c r="HAT131" s="908"/>
      <c r="HAU131" s="908"/>
      <c r="HAV131" s="908"/>
      <c r="HAW131" s="908"/>
      <c r="HAX131" s="908"/>
      <c r="HAY131" s="908"/>
      <c r="HAZ131" s="908"/>
      <c r="HBA131" s="908"/>
      <c r="HBB131" s="908"/>
      <c r="HBC131" s="908"/>
      <c r="HBD131" s="908"/>
      <c r="HBE131" s="908"/>
      <c r="HBF131" s="908"/>
      <c r="HBG131" s="908"/>
      <c r="HBH131" s="908"/>
      <c r="HBI131" s="908"/>
      <c r="HBJ131" s="908"/>
      <c r="HBK131" s="908"/>
      <c r="HBL131" s="908"/>
      <c r="HBM131" s="908"/>
      <c r="HBN131" s="908"/>
      <c r="HBO131" s="908"/>
      <c r="HBP131" s="908"/>
      <c r="HBQ131" s="908"/>
      <c r="HBR131" s="908"/>
      <c r="HBS131" s="908"/>
      <c r="HBT131" s="908"/>
      <c r="HBU131" s="908"/>
      <c r="HBV131" s="908"/>
      <c r="HBW131" s="908"/>
      <c r="HBX131" s="908"/>
      <c r="HBY131" s="908"/>
      <c r="HBZ131" s="908"/>
      <c r="HCA131" s="908"/>
      <c r="HCB131" s="908"/>
      <c r="HCC131" s="908"/>
      <c r="HCD131" s="908"/>
      <c r="HCE131" s="908"/>
      <c r="HCF131" s="908"/>
      <c r="HCG131" s="908"/>
      <c r="HCH131" s="908"/>
      <c r="HCI131" s="908"/>
      <c r="HCJ131" s="908"/>
      <c r="HCK131" s="908"/>
      <c r="HCL131" s="908"/>
      <c r="HCM131" s="908"/>
      <c r="HCN131" s="908"/>
      <c r="HCO131" s="908"/>
      <c r="HCP131" s="908"/>
      <c r="HCQ131" s="908"/>
      <c r="HCR131" s="908"/>
      <c r="HCS131" s="908"/>
      <c r="HCT131" s="908"/>
      <c r="HCU131" s="908"/>
      <c r="HCV131" s="908"/>
      <c r="HCW131" s="908"/>
      <c r="HCX131" s="908"/>
      <c r="HCY131" s="908"/>
      <c r="HCZ131" s="908"/>
      <c r="HDA131" s="908"/>
      <c r="HDB131" s="908"/>
      <c r="HDC131" s="908"/>
      <c r="HDD131" s="908"/>
      <c r="HDE131" s="908"/>
      <c r="HDF131" s="908"/>
      <c r="HDG131" s="908"/>
      <c r="HDH131" s="908"/>
      <c r="HDI131" s="908"/>
      <c r="HDJ131" s="908"/>
      <c r="HDK131" s="908"/>
      <c r="HDL131" s="908"/>
      <c r="HDM131" s="908"/>
      <c r="HDN131" s="908"/>
      <c r="HDO131" s="908"/>
      <c r="HDP131" s="908"/>
      <c r="HDQ131" s="908"/>
      <c r="HDR131" s="908"/>
      <c r="HDS131" s="908"/>
      <c r="HDT131" s="908"/>
      <c r="HDU131" s="908"/>
      <c r="HDV131" s="908"/>
      <c r="HDW131" s="908"/>
      <c r="HDX131" s="908"/>
      <c r="HDY131" s="908"/>
      <c r="HDZ131" s="908"/>
      <c r="HEA131" s="908"/>
      <c r="HEB131" s="908"/>
      <c r="HEC131" s="908"/>
      <c r="HED131" s="908"/>
      <c r="HEE131" s="908"/>
      <c r="HEF131" s="908"/>
      <c r="HEG131" s="908"/>
      <c r="HEH131" s="908"/>
      <c r="HEI131" s="908"/>
      <c r="HEJ131" s="908"/>
      <c r="HEK131" s="908"/>
      <c r="HEL131" s="908"/>
      <c r="HEM131" s="908"/>
      <c r="HEN131" s="908"/>
      <c r="HEO131" s="908"/>
      <c r="HEP131" s="908"/>
      <c r="HEQ131" s="908"/>
      <c r="HER131" s="908"/>
      <c r="HES131" s="908"/>
      <c r="HET131" s="908"/>
      <c r="HEU131" s="908"/>
      <c r="HEV131" s="908"/>
      <c r="HEW131" s="908"/>
      <c r="HEX131" s="908"/>
      <c r="HEY131" s="908"/>
      <c r="HEZ131" s="908"/>
      <c r="HFA131" s="908"/>
      <c r="HFB131" s="908"/>
      <c r="HFC131" s="908"/>
      <c r="HFD131" s="908"/>
      <c r="HFE131" s="908"/>
      <c r="HFF131" s="908"/>
      <c r="HFG131" s="908"/>
      <c r="HFH131" s="908"/>
      <c r="HFI131" s="908"/>
      <c r="HFJ131" s="908"/>
      <c r="HFK131" s="908"/>
      <c r="HFL131" s="908"/>
      <c r="HFM131" s="908"/>
      <c r="HFN131" s="908"/>
      <c r="HFO131" s="908"/>
      <c r="HFP131" s="908"/>
      <c r="HFQ131" s="908"/>
      <c r="HFR131" s="908"/>
      <c r="HFS131" s="908"/>
      <c r="HFT131" s="908"/>
      <c r="HFU131" s="908"/>
      <c r="HFV131" s="908"/>
      <c r="HFW131" s="908"/>
      <c r="HFX131" s="908"/>
      <c r="HFY131" s="908"/>
      <c r="HFZ131" s="908"/>
      <c r="HGA131" s="908"/>
      <c r="HGB131" s="908"/>
      <c r="HGC131" s="908"/>
      <c r="HGD131" s="908"/>
      <c r="HGE131" s="908"/>
      <c r="HGF131" s="908"/>
      <c r="HGG131" s="908"/>
      <c r="HGH131" s="908"/>
      <c r="HGI131" s="908"/>
      <c r="HGJ131" s="908"/>
      <c r="HGK131" s="908"/>
      <c r="HGL131" s="908"/>
      <c r="HGM131" s="908"/>
      <c r="HGN131" s="908"/>
      <c r="HGO131" s="908"/>
      <c r="HGP131" s="908"/>
      <c r="HGQ131" s="908"/>
      <c r="HGR131" s="908"/>
      <c r="HGS131" s="908"/>
      <c r="HGT131" s="908"/>
      <c r="HGU131" s="908"/>
      <c r="HGV131" s="908"/>
      <c r="HGW131" s="908"/>
      <c r="HGX131" s="908"/>
      <c r="HGY131" s="908"/>
      <c r="HGZ131" s="908"/>
      <c r="HHA131" s="908"/>
      <c r="HHB131" s="908"/>
      <c r="HHC131" s="908"/>
      <c r="HHD131" s="908"/>
      <c r="HHE131" s="908"/>
      <c r="HHF131" s="908"/>
      <c r="HHG131" s="908"/>
      <c r="HHH131" s="908"/>
      <c r="HHI131" s="908"/>
      <c r="HHJ131" s="908"/>
      <c r="HHK131" s="908"/>
      <c r="HHL131" s="908"/>
      <c r="HHM131" s="908"/>
      <c r="HHN131" s="908"/>
      <c r="HHO131" s="908"/>
      <c r="HHP131" s="908"/>
      <c r="HHQ131" s="908"/>
      <c r="HHR131" s="908"/>
      <c r="HHS131" s="908"/>
      <c r="HHT131" s="908"/>
      <c r="HHU131" s="908"/>
      <c r="HHV131" s="908"/>
      <c r="HHW131" s="908"/>
      <c r="HHX131" s="908"/>
      <c r="HHY131" s="908"/>
      <c r="HHZ131" s="908"/>
      <c r="HIA131" s="908"/>
      <c r="HIB131" s="908"/>
      <c r="HIC131" s="908"/>
      <c r="HID131" s="908"/>
      <c r="HIE131" s="908"/>
      <c r="HIF131" s="908"/>
      <c r="HIG131" s="908"/>
      <c r="HIH131" s="908"/>
      <c r="HII131" s="908"/>
      <c r="HIJ131" s="908"/>
      <c r="HIK131" s="908"/>
      <c r="HIL131" s="908"/>
      <c r="HIM131" s="908"/>
      <c r="HIN131" s="908"/>
      <c r="HIO131" s="908"/>
      <c r="HIP131" s="908"/>
      <c r="HIQ131" s="908"/>
      <c r="HIR131" s="908"/>
      <c r="HIS131" s="908"/>
      <c r="HIT131" s="908"/>
      <c r="HIU131" s="908"/>
      <c r="HIV131" s="908"/>
      <c r="HIW131" s="908"/>
      <c r="HIX131" s="908"/>
      <c r="HIY131" s="908"/>
      <c r="HIZ131" s="908"/>
      <c r="HJA131" s="908"/>
      <c r="HJB131" s="908"/>
      <c r="HJC131" s="908"/>
      <c r="HJD131" s="908"/>
      <c r="HJE131" s="908"/>
      <c r="HJF131" s="908"/>
      <c r="HJG131" s="908"/>
      <c r="HJH131" s="908"/>
      <c r="HJI131" s="908"/>
      <c r="HJJ131" s="908"/>
      <c r="HJK131" s="908"/>
      <c r="HJL131" s="908"/>
      <c r="HJM131" s="908"/>
      <c r="HJN131" s="908"/>
      <c r="HJO131" s="908"/>
      <c r="HJP131" s="908"/>
      <c r="HJQ131" s="908"/>
      <c r="HJR131" s="908"/>
      <c r="HJS131" s="908"/>
      <c r="HJT131" s="908"/>
      <c r="HJU131" s="908"/>
      <c r="HJV131" s="908"/>
      <c r="HJW131" s="908"/>
      <c r="HJX131" s="908"/>
      <c r="HJY131" s="908"/>
      <c r="HJZ131" s="908"/>
      <c r="HKA131" s="908"/>
      <c r="HKB131" s="908"/>
      <c r="HKC131" s="908"/>
      <c r="HKD131" s="908"/>
      <c r="HKE131" s="908"/>
      <c r="HKF131" s="908"/>
      <c r="HKG131" s="908"/>
      <c r="HKH131" s="908"/>
      <c r="HKI131" s="908"/>
      <c r="HKJ131" s="908"/>
      <c r="HKK131" s="908"/>
      <c r="HKL131" s="908"/>
      <c r="HKM131" s="908"/>
      <c r="HKN131" s="908"/>
      <c r="HKO131" s="908"/>
      <c r="HKP131" s="908"/>
      <c r="HKQ131" s="908"/>
      <c r="HKR131" s="908"/>
      <c r="HKS131" s="908"/>
      <c r="HKT131" s="908"/>
      <c r="HKU131" s="908"/>
      <c r="HKV131" s="908"/>
      <c r="HKW131" s="908"/>
      <c r="HKX131" s="908"/>
      <c r="HKY131" s="908"/>
      <c r="HKZ131" s="908"/>
      <c r="HLA131" s="908"/>
      <c r="HLB131" s="908"/>
      <c r="HLC131" s="908"/>
      <c r="HLD131" s="908"/>
      <c r="HLE131" s="908"/>
      <c r="HLF131" s="908"/>
      <c r="HLG131" s="908"/>
      <c r="HLH131" s="908"/>
      <c r="HLI131" s="908"/>
      <c r="HLJ131" s="908"/>
      <c r="HLK131" s="908"/>
      <c r="HLL131" s="908"/>
      <c r="HLM131" s="908"/>
      <c r="HLN131" s="908"/>
      <c r="HLO131" s="908"/>
      <c r="HLP131" s="908"/>
      <c r="HLQ131" s="908"/>
      <c r="HLR131" s="908"/>
      <c r="HLS131" s="908"/>
      <c r="HLT131" s="908"/>
      <c r="HLU131" s="908"/>
      <c r="HLV131" s="908"/>
      <c r="HLW131" s="908"/>
      <c r="HLX131" s="908"/>
      <c r="HLY131" s="908"/>
      <c r="HLZ131" s="908"/>
      <c r="HMA131" s="908"/>
      <c r="HMB131" s="908"/>
      <c r="HMC131" s="908"/>
      <c r="HMD131" s="908"/>
      <c r="HME131" s="908"/>
      <c r="HMF131" s="908"/>
      <c r="HMG131" s="908"/>
      <c r="HMH131" s="908"/>
      <c r="HMI131" s="908"/>
      <c r="HMJ131" s="908"/>
      <c r="HMK131" s="908"/>
      <c r="HML131" s="908"/>
      <c r="HMM131" s="908"/>
      <c r="HMN131" s="908"/>
      <c r="HMO131" s="908"/>
      <c r="HMP131" s="908"/>
      <c r="HMQ131" s="908"/>
      <c r="HMR131" s="908"/>
      <c r="HMS131" s="908"/>
      <c r="HMT131" s="908"/>
      <c r="HMU131" s="908"/>
      <c r="HMV131" s="908"/>
      <c r="HMW131" s="908"/>
      <c r="HMX131" s="908"/>
      <c r="HMY131" s="908"/>
      <c r="HMZ131" s="908"/>
      <c r="HNA131" s="908"/>
      <c r="HNB131" s="908"/>
      <c r="HNC131" s="908"/>
      <c r="HND131" s="908"/>
      <c r="HNE131" s="908"/>
      <c r="HNF131" s="908"/>
      <c r="HNG131" s="908"/>
      <c r="HNH131" s="908"/>
      <c r="HNI131" s="908"/>
      <c r="HNJ131" s="908"/>
      <c r="HNK131" s="908"/>
      <c r="HNL131" s="908"/>
      <c r="HNM131" s="908"/>
      <c r="HNN131" s="908"/>
      <c r="HNO131" s="908"/>
      <c r="HNP131" s="908"/>
      <c r="HNQ131" s="908"/>
      <c r="HNR131" s="908"/>
      <c r="HNS131" s="908"/>
      <c r="HNT131" s="908"/>
      <c r="HNU131" s="908"/>
      <c r="HNV131" s="908"/>
      <c r="HNW131" s="908"/>
      <c r="HNX131" s="908"/>
      <c r="HNY131" s="908"/>
      <c r="HNZ131" s="908"/>
      <c r="HOA131" s="908"/>
      <c r="HOB131" s="908"/>
      <c r="HOC131" s="908"/>
      <c r="HOD131" s="908"/>
      <c r="HOE131" s="908"/>
      <c r="HOF131" s="908"/>
      <c r="HOG131" s="908"/>
      <c r="HOH131" s="908"/>
      <c r="HOI131" s="908"/>
      <c r="HOJ131" s="908"/>
      <c r="HOK131" s="908"/>
      <c r="HOL131" s="908"/>
      <c r="HOM131" s="908"/>
      <c r="HON131" s="908"/>
      <c r="HOO131" s="908"/>
      <c r="HOP131" s="908"/>
      <c r="HOQ131" s="908"/>
      <c r="HOR131" s="908"/>
      <c r="HOS131" s="908"/>
      <c r="HOT131" s="908"/>
      <c r="HOU131" s="908"/>
      <c r="HOV131" s="908"/>
      <c r="HOW131" s="908"/>
      <c r="HOX131" s="908"/>
      <c r="HOY131" s="908"/>
      <c r="HOZ131" s="908"/>
      <c r="HPA131" s="908"/>
      <c r="HPB131" s="908"/>
      <c r="HPC131" s="908"/>
      <c r="HPD131" s="908"/>
      <c r="HPE131" s="908"/>
      <c r="HPF131" s="908"/>
      <c r="HPG131" s="908"/>
      <c r="HPH131" s="908"/>
      <c r="HPI131" s="908"/>
      <c r="HPJ131" s="908"/>
      <c r="HPK131" s="908"/>
      <c r="HPL131" s="908"/>
      <c r="HPM131" s="908"/>
      <c r="HPN131" s="908"/>
      <c r="HPO131" s="908"/>
      <c r="HPP131" s="908"/>
      <c r="HPQ131" s="908"/>
      <c r="HPR131" s="908"/>
      <c r="HPS131" s="908"/>
      <c r="HPT131" s="908"/>
      <c r="HPU131" s="908"/>
      <c r="HPV131" s="908"/>
      <c r="HPW131" s="908"/>
      <c r="HPX131" s="908"/>
      <c r="HPY131" s="908"/>
      <c r="HPZ131" s="908"/>
      <c r="HQA131" s="908"/>
      <c r="HQB131" s="908"/>
      <c r="HQC131" s="908"/>
      <c r="HQD131" s="908"/>
      <c r="HQE131" s="908"/>
      <c r="HQF131" s="908"/>
      <c r="HQG131" s="908"/>
      <c r="HQH131" s="908"/>
      <c r="HQI131" s="908"/>
      <c r="HQJ131" s="908"/>
      <c r="HQK131" s="908"/>
      <c r="HQL131" s="908"/>
      <c r="HQM131" s="908"/>
      <c r="HQN131" s="908"/>
      <c r="HQO131" s="908"/>
      <c r="HQP131" s="908"/>
      <c r="HQQ131" s="908"/>
      <c r="HQR131" s="908"/>
      <c r="HQS131" s="908"/>
      <c r="HQT131" s="908"/>
      <c r="HQU131" s="908"/>
      <c r="HQV131" s="908"/>
      <c r="HQW131" s="908"/>
      <c r="HQX131" s="908"/>
      <c r="HQY131" s="908"/>
      <c r="HQZ131" s="908"/>
      <c r="HRA131" s="908"/>
      <c r="HRB131" s="908"/>
      <c r="HRC131" s="908"/>
      <c r="HRD131" s="908"/>
      <c r="HRE131" s="908"/>
      <c r="HRF131" s="908"/>
      <c r="HRG131" s="908"/>
      <c r="HRH131" s="908"/>
      <c r="HRI131" s="908"/>
      <c r="HRJ131" s="908"/>
      <c r="HRK131" s="908"/>
      <c r="HRL131" s="908"/>
      <c r="HRM131" s="908"/>
      <c r="HRN131" s="908"/>
      <c r="HRO131" s="908"/>
      <c r="HRP131" s="908"/>
      <c r="HRQ131" s="908"/>
      <c r="HRR131" s="908"/>
      <c r="HRS131" s="908"/>
      <c r="HRT131" s="908"/>
      <c r="HRU131" s="908"/>
      <c r="HRV131" s="908"/>
      <c r="HRW131" s="908"/>
      <c r="HRX131" s="908"/>
      <c r="HRY131" s="908"/>
      <c r="HRZ131" s="908"/>
      <c r="HSA131" s="908"/>
      <c r="HSB131" s="908"/>
      <c r="HSC131" s="908"/>
      <c r="HSD131" s="908"/>
      <c r="HSE131" s="908"/>
      <c r="HSF131" s="908"/>
      <c r="HSG131" s="908"/>
      <c r="HSH131" s="908"/>
      <c r="HSI131" s="908"/>
      <c r="HSJ131" s="908"/>
      <c r="HSK131" s="908"/>
      <c r="HSL131" s="908"/>
      <c r="HSM131" s="908"/>
      <c r="HSN131" s="908"/>
      <c r="HSO131" s="908"/>
      <c r="HSP131" s="908"/>
      <c r="HSQ131" s="908"/>
      <c r="HSR131" s="908"/>
      <c r="HSS131" s="908"/>
      <c r="HST131" s="908"/>
      <c r="HSU131" s="908"/>
      <c r="HSV131" s="908"/>
      <c r="HSW131" s="908"/>
      <c r="HSX131" s="908"/>
      <c r="HSY131" s="908"/>
      <c r="HSZ131" s="908"/>
      <c r="HTA131" s="908"/>
      <c r="HTB131" s="908"/>
      <c r="HTC131" s="908"/>
      <c r="HTD131" s="908"/>
      <c r="HTE131" s="908"/>
      <c r="HTF131" s="908"/>
      <c r="HTG131" s="908"/>
      <c r="HTH131" s="908"/>
      <c r="HTI131" s="908"/>
      <c r="HTJ131" s="908"/>
      <c r="HTK131" s="908"/>
      <c r="HTL131" s="908"/>
      <c r="HTM131" s="908"/>
      <c r="HTN131" s="908"/>
      <c r="HTO131" s="908"/>
      <c r="HTP131" s="908"/>
      <c r="HTQ131" s="908"/>
      <c r="HTR131" s="908"/>
      <c r="HTS131" s="908"/>
      <c r="HTT131" s="908"/>
      <c r="HTU131" s="908"/>
      <c r="HTV131" s="908"/>
      <c r="HTW131" s="908"/>
      <c r="HTX131" s="908"/>
      <c r="HTY131" s="908"/>
      <c r="HTZ131" s="908"/>
      <c r="HUA131" s="908"/>
      <c r="HUB131" s="908"/>
      <c r="HUC131" s="908"/>
      <c r="HUD131" s="908"/>
      <c r="HUE131" s="908"/>
      <c r="HUF131" s="908"/>
      <c r="HUG131" s="908"/>
      <c r="HUH131" s="908"/>
      <c r="HUI131" s="908"/>
      <c r="HUJ131" s="908"/>
      <c r="HUK131" s="908"/>
      <c r="HUL131" s="908"/>
      <c r="HUM131" s="908"/>
      <c r="HUN131" s="908"/>
      <c r="HUO131" s="908"/>
      <c r="HUP131" s="908"/>
      <c r="HUQ131" s="908"/>
      <c r="HUR131" s="908"/>
      <c r="HUS131" s="908"/>
      <c r="HUT131" s="908"/>
      <c r="HUU131" s="908"/>
      <c r="HUV131" s="908"/>
      <c r="HUW131" s="908"/>
      <c r="HUX131" s="908"/>
      <c r="HUY131" s="908"/>
      <c r="HUZ131" s="908"/>
      <c r="HVA131" s="908"/>
      <c r="HVB131" s="908"/>
      <c r="HVC131" s="908"/>
      <c r="HVD131" s="908"/>
      <c r="HVE131" s="908"/>
      <c r="HVF131" s="908"/>
      <c r="HVG131" s="908"/>
      <c r="HVH131" s="908"/>
      <c r="HVI131" s="908"/>
      <c r="HVJ131" s="908"/>
      <c r="HVK131" s="908"/>
      <c r="HVL131" s="908"/>
      <c r="HVM131" s="908"/>
      <c r="HVN131" s="908"/>
      <c r="HVO131" s="908"/>
      <c r="HVP131" s="908"/>
      <c r="HVQ131" s="908"/>
      <c r="HVR131" s="908"/>
      <c r="HVS131" s="908"/>
      <c r="HVT131" s="908"/>
      <c r="HVU131" s="908"/>
      <c r="HVV131" s="908"/>
      <c r="HVW131" s="908"/>
      <c r="HVX131" s="908"/>
      <c r="HVY131" s="908"/>
      <c r="HVZ131" s="908"/>
      <c r="HWA131" s="908"/>
      <c r="HWB131" s="908"/>
      <c r="HWC131" s="908"/>
      <c r="HWD131" s="908"/>
      <c r="HWE131" s="908"/>
      <c r="HWF131" s="908"/>
      <c r="HWG131" s="908"/>
      <c r="HWH131" s="908"/>
      <c r="HWI131" s="908"/>
      <c r="HWJ131" s="908"/>
      <c r="HWK131" s="908"/>
      <c r="HWL131" s="908"/>
      <c r="HWM131" s="908"/>
      <c r="HWN131" s="908"/>
      <c r="HWO131" s="908"/>
      <c r="HWP131" s="908"/>
      <c r="HWQ131" s="908"/>
      <c r="HWR131" s="908"/>
      <c r="HWS131" s="908"/>
      <c r="HWT131" s="908"/>
      <c r="HWU131" s="908"/>
      <c r="HWV131" s="908"/>
      <c r="HWW131" s="908"/>
      <c r="HWX131" s="908"/>
      <c r="HWY131" s="908"/>
      <c r="HWZ131" s="908"/>
      <c r="HXA131" s="908"/>
      <c r="HXB131" s="908"/>
      <c r="HXC131" s="908"/>
      <c r="HXD131" s="908"/>
      <c r="HXE131" s="908"/>
      <c r="HXF131" s="908"/>
      <c r="HXG131" s="908"/>
      <c r="HXH131" s="908"/>
      <c r="HXI131" s="908"/>
      <c r="HXJ131" s="908"/>
      <c r="HXK131" s="908"/>
      <c r="HXL131" s="908"/>
      <c r="HXM131" s="908"/>
      <c r="HXN131" s="908"/>
      <c r="HXO131" s="908"/>
      <c r="HXP131" s="908"/>
      <c r="HXQ131" s="908"/>
      <c r="HXR131" s="908"/>
      <c r="HXS131" s="908"/>
      <c r="HXT131" s="908"/>
      <c r="HXU131" s="908"/>
      <c r="HXV131" s="908"/>
      <c r="HXW131" s="908"/>
      <c r="HXX131" s="908"/>
      <c r="HXY131" s="908"/>
      <c r="HXZ131" s="908"/>
      <c r="HYA131" s="908"/>
      <c r="HYB131" s="908"/>
      <c r="HYC131" s="908"/>
      <c r="HYD131" s="908"/>
      <c r="HYE131" s="908"/>
      <c r="HYF131" s="908"/>
      <c r="HYG131" s="908"/>
      <c r="HYH131" s="908"/>
      <c r="HYI131" s="908"/>
      <c r="HYJ131" s="908"/>
      <c r="HYK131" s="908"/>
      <c r="HYL131" s="908"/>
      <c r="HYM131" s="908"/>
      <c r="HYN131" s="908"/>
      <c r="HYO131" s="908"/>
      <c r="HYP131" s="908"/>
      <c r="HYQ131" s="908"/>
      <c r="HYR131" s="908"/>
      <c r="HYS131" s="908"/>
      <c r="HYT131" s="908"/>
      <c r="HYU131" s="908"/>
      <c r="HYV131" s="908"/>
      <c r="HYW131" s="908"/>
      <c r="HYX131" s="908"/>
      <c r="HYY131" s="908"/>
      <c r="HYZ131" s="908"/>
      <c r="HZA131" s="908"/>
      <c r="HZB131" s="908"/>
      <c r="HZC131" s="908"/>
      <c r="HZD131" s="908"/>
      <c r="HZE131" s="908"/>
      <c r="HZF131" s="908"/>
      <c r="HZG131" s="908"/>
      <c r="HZH131" s="908"/>
      <c r="HZI131" s="908"/>
      <c r="HZJ131" s="908"/>
      <c r="HZK131" s="908"/>
      <c r="HZL131" s="908"/>
      <c r="HZM131" s="908"/>
      <c r="HZN131" s="908"/>
      <c r="HZO131" s="908"/>
      <c r="HZP131" s="908"/>
      <c r="HZQ131" s="908"/>
      <c r="HZR131" s="908"/>
      <c r="HZS131" s="908"/>
      <c r="HZT131" s="908"/>
      <c r="HZU131" s="908"/>
      <c r="HZV131" s="908"/>
      <c r="HZW131" s="908"/>
      <c r="HZX131" s="908"/>
      <c r="HZY131" s="908"/>
      <c r="HZZ131" s="908"/>
      <c r="IAA131" s="908"/>
      <c r="IAB131" s="908"/>
      <c r="IAC131" s="908"/>
      <c r="IAD131" s="908"/>
      <c r="IAE131" s="908"/>
      <c r="IAF131" s="908"/>
      <c r="IAG131" s="908"/>
      <c r="IAH131" s="908"/>
      <c r="IAI131" s="908"/>
      <c r="IAJ131" s="908"/>
      <c r="IAK131" s="908"/>
      <c r="IAL131" s="908"/>
      <c r="IAM131" s="908"/>
      <c r="IAN131" s="908"/>
      <c r="IAO131" s="908"/>
      <c r="IAP131" s="908"/>
      <c r="IAQ131" s="908"/>
      <c r="IAR131" s="908"/>
      <c r="IAS131" s="908"/>
      <c r="IAT131" s="908"/>
      <c r="IAU131" s="908"/>
      <c r="IAV131" s="908"/>
      <c r="IAW131" s="908"/>
      <c r="IAX131" s="908"/>
      <c r="IAY131" s="908"/>
      <c r="IAZ131" s="908"/>
      <c r="IBA131" s="908"/>
      <c r="IBB131" s="908"/>
      <c r="IBC131" s="908"/>
      <c r="IBD131" s="908"/>
      <c r="IBE131" s="908"/>
      <c r="IBF131" s="908"/>
      <c r="IBG131" s="908"/>
      <c r="IBH131" s="908"/>
      <c r="IBI131" s="908"/>
      <c r="IBJ131" s="908"/>
      <c r="IBK131" s="908"/>
      <c r="IBL131" s="908"/>
      <c r="IBM131" s="908"/>
      <c r="IBN131" s="908"/>
      <c r="IBO131" s="908"/>
      <c r="IBP131" s="908"/>
      <c r="IBQ131" s="908"/>
      <c r="IBR131" s="908"/>
      <c r="IBS131" s="908"/>
      <c r="IBT131" s="908"/>
      <c r="IBU131" s="908"/>
      <c r="IBV131" s="908"/>
      <c r="IBW131" s="908"/>
      <c r="IBX131" s="908"/>
      <c r="IBY131" s="908"/>
      <c r="IBZ131" s="908"/>
      <c r="ICA131" s="908"/>
      <c r="ICB131" s="908"/>
      <c r="ICC131" s="908"/>
      <c r="ICD131" s="908"/>
      <c r="ICE131" s="908"/>
      <c r="ICF131" s="908"/>
      <c r="ICG131" s="908"/>
      <c r="ICH131" s="908"/>
      <c r="ICI131" s="908"/>
      <c r="ICJ131" s="908"/>
      <c r="ICK131" s="908"/>
      <c r="ICL131" s="908"/>
      <c r="ICM131" s="908"/>
      <c r="ICN131" s="908"/>
      <c r="ICO131" s="908"/>
      <c r="ICP131" s="908"/>
      <c r="ICQ131" s="908"/>
      <c r="ICR131" s="908"/>
      <c r="ICS131" s="908"/>
      <c r="ICT131" s="908"/>
      <c r="ICU131" s="908"/>
      <c r="ICV131" s="908"/>
      <c r="ICW131" s="908"/>
      <c r="ICX131" s="908"/>
      <c r="ICY131" s="908"/>
      <c r="ICZ131" s="908"/>
      <c r="IDA131" s="908"/>
      <c r="IDB131" s="908"/>
      <c r="IDC131" s="908"/>
      <c r="IDD131" s="908"/>
      <c r="IDE131" s="908"/>
      <c r="IDF131" s="908"/>
      <c r="IDG131" s="908"/>
      <c r="IDH131" s="908"/>
      <c r="IDI131" s="908"/>
      <c r="IDJ131" s="908"/>
      <c r="IDK131" s="908"/>
      <c r="IDL131" s="908"/>
      <c r="IDM131" s="908"/>
      <c r="IDN131" s="908"/>
      <c r="IDO131" s="908"/>
      <c r="IDP131" s="908"/>
      <c r="IDQ131" s="908"/>
      <c r="IDR131" s="908"/>
      <c r="IDS131" s="908"/>
      <c r="IDT131" s="908"/>
      <c r="IDU131" s="908"/>
      <c r="IDV131" s="908"/>
      <c r="IDW131" s="908"/>
      <c r="IDX131" s="908"/>
      <c r="IDY131" s="908"/>
      <c r="IDZ131" s="908"/>
      <c r="IEA131" s="908"/>
      <c r="IEB131" s="908"/>
      <c r="IEC131" s="908"/>
      <c r="IED131" s="908"/>
      <c r="IEE131" s="908"/>
      <c r="IEF131" s="908"/>
      <c r="IEG131" s="908"/>
      <c r="IEH131" s="908"/>
      <c r="IEI131" s="908"/>
      <c r="IEJ131" s="908"/>
      <c r="IEK131" s="908"/>
      <c r="IEL131" s="908"/>
      <c r="IEM131" s="908"/>
      <c r="IEN131" s="908"/>
      <c r="IEO131" s="908"/>
      <c r="IEP131" s="908"/>
      <c r="IEQ131" s="908"/>
      <c r="IER131" s="908"/>
      <c r="IES131" s="908"/>
      <c r="IET131" s="908"/>
      <c r="IEU131" s="908"/>
      <c r="IEV131" s="908"/>
      <c r="IEW131" s="908"/>
      <c r="IEX131" s="908"/>
      <c r="IEY131" s="908"/>
      <c r="IEZ131" s="908"/>
      <c r="IFA131" s="908"/>
      <c r="IFB131" s="908"/>
      <c r="IFC131" s="908"/>
      <c r="IFD131" s="908"/>
      <c r="IFE131" s="908"/>
      <c r="IFF131" s="908"/>
      <c r="IFG131" s="908"/>
      <c r="IFH131" s="908"/>
      <c r="IFI131" s="908"/>
      <c r="IFJ131" s="908"/>
      <c r="IFK131" s="908"/>
      <c r="IFL131" s="908"/>
      <c r="IFM131" s="908"/>
      <c r="IFN131" s="908"/>
      <c r="IFO131" s="908"/>
      <c r="IFP131" s="908"/>
      <c r="IFQ131" s="908"/>
      <c r="IFR131" s="908"/>
      <c r="IFS131" s="908"/>
      <c r="IFT131" s="908"/>
      <c r="IFU131" s="908"/>
      <c r="IFV131" s="908"/>
      <c r="IFW131" s="908"/>
      <c r="IFX131" s="908"/>
      <c r="IFY131" s="908"/>
      <c r="IFZ131" s="908"/>
      <c r="IGA131" s="908"/>
      <c r="IGB131" s="908"/>
      <c r="IGC131" s="908"/>
      <c r="IGD131" s="908"/>
      <c r="IGE131" s="908"/>
      <c r="IGF131" s="908"/>
      <c r="IGG131" s="908"/>
      <c r="IGH131" s="908"/>
      <c r="IGI131" s="908"/>
      <c r="IGJ131" s="908"/>
      <c r="IGK131" s="908"/>
      <c r="IGL131" s="908"/>
      <c r="IGM131" s="908"/>
      <c r="IGN131" s="908"/>
      <c r="IGO131" s="908"/>
      <c r="IGP131" s="908"/>
      <c r="IGQ131" s="908"/>
      <c r="IGR131" s="908"/>
      <c r="IGS131" s="908"/>
      <c r="IGT131" s="908"/>
      <c r="IGU131" s="908"/>
      <c r="IGV131" s="908"/>
      <c r="IGW131" s="908"/>
      <c r="IGX131" s="908"/>
      <c r="IGY131" s="908"/>
      <c r="IGZ131" s="908"/>
      <c r="IHA131" s="908"/>
      <c r="IHB131" s="908"/>
      <c r="IHC131" s="908"/>
      <c r="IHD131" s="908"/>
      <c r="IHE131" s="908"/>
      <c r="IHF131" s="908"/>
      <c r="IHG131" s="908"/>
      <c r="IHH131" s="908"/>
      <c r="IHI131" s="908"/>
      <c r="IHJ131" s="908"/>
      <c r="IHK131" s="908"/>
      <c r="IHL131" s="908"/>
      <c r="IHM131" s="908"/>
      <c r="IHN131" s="908"/>
      <c r="IHO131" s="908"/>
      <c r="IHP131" s="908"/>
      <c r="IHQ131" s="908"/>
      <c r="IHR131" s="908"/>
      <c r="IHS131" s="908"/>
      <c r="IHT131" s="908"/>
      <c r="IHU131" s="908"/>
      <c r="IHV131" s="908"/>
      <c r="IHW131" s="908"/>
      <c r="IHX131" s="908"/>
      <c r="IHY131" s="908"/>
      <c r="IHZ131" s="908"/>
      <c r="IIA131" s="908"/>
      <c r="IIB131" s="908"/>
      <c r="IIC131" s="908"/>
      <c r="IID131" s="908"/>
      <c r="IIE131" s="908"/>
      <c r="IIF131" s="908"/>
      <c r="IIG131" s="908"/>
      <c r="IIH131" s="908"/>
      <c r="III131" s="908"/>
      <c r="IIJ131" s="908"/>
      <c r="IIK131" s="908"/>
      <c r="IIL131" s="908"/>
      <c r="IIM131" s="908"/>
      <c r="IIN131" s="908"/>
      <c r="IIO131" s="908"/>
      <c r="IIP131" s="908"/>
      <c r="IIQ131" s="908"/>
      <c r="IIR131" s="908"/>
      <c r="IIS131" s="908"/>
      <c r="IIT131" s="908"/>
      <c r="IIU131" s="908"/>
      <c r="IIV131" s="908"/>
      <c r="IIW131" s="908"/>
      <c r="IIX131" s="908"/>
      <c r="IIY131" s="908"/>
      <c r="IIZ131" s="908"/>
      <c r="IJA131" s="908"/>
      <c r="IJB131" s="908"/>
      <c r="IJC131" s="908"/>
      <c r="IJD131" s="908"/>
      <c r="IJE131" s="908"/>
      <c r="IJF131" s="908"/>
      <c r="IJG131" s="908"/>
      <c r="IJH131" s="908"/>
      <c r="IJI131" s="908"/>
      <c r="IJJ131" s="908"/>
      <c r="IJK131" s="908"/>
      <c r="IJL131" s="908"/>
      <c r="IJM131" s="908"/>
      <c r="IJN131" s="908"/>
      <c r="IJO131" s="908"/>
      <c r="IJP131" s="908"/>
      <c r="IJQ131" s="908"/>
      <c r="IJR131" s="908"/>
      <c r="IJS131" s="908"/>
      <c r="IJT131" s="908"/>
      <c r="IJU131" s="908"/>
      <c r="IJV131" s="908"/>
      <c r="IJW131" s="908"/>
      <c r="IJX131" s="908"/>
      <c r="IJY131" s="908"/>
      <c r="IJZ131" s="908"/>
      <c r="IKA131" s="908"/>
      <c r="IKB131" s="908"/>
      <c r="IKC131" s="908"/>
      <c r="IKD131" s="908"/>
      <c r="IKE131" s="908"/>
      <c r="IKF131" s="908"/>
      <c r="IKG131" s="908"/>
      <c r="IKH131" s="908"/>
      <c r="IKI131" s="908"/>
      <c r="IKJ131" s="908"/>
      <c r="IKK131" s="908"/>
      <c r="IKL131" s="908"/>
      <c r="IKM131" s="908"/>
      <c r="IKN131" s="908"/>
      <c r="IKO131" s="908"/>
      <c r="IKP131" s="908"/>
      <c r="IKQ131" s="908"/>
      <c r="IKR131" s="908"/>
      <c r="IKS131" s="908"/>
      <c r="IKT131" s="908"/>
      <c r="IKU131" s="908"/>
      <c r="IKV131" s="908"/>
      <c r="IKW131" s="908"/>
      <c r="IKX131" s="908"/>
      <c r="IKY131" s="908"/>
      <c r="IKZ131" s="908"/>
      <c r="ILA131" s="908"/>
      <c r="ILB131" s="908"/>
      <c r="ILC131" s="908"/>
      <c r="ILD131" s="908"/>
      <c r="ILE131" s="908"/>
      <c r="ILF131" s="908"/>
      <c r="ILG131" s="908"/>
      <c r="ILH131" s="908"/>
      <c r="ILI131" s="908"/>
      <c r="ILJ131" s="908"/>
      <c r="ILK131" s="908"/>
      <c r="ILL131" s="908"/>
      <c r="ILM131" s="908"/>
      <c r="ILN131" s="908"/>
      <c r="ILO131" s="908"/>
      <c r="ILP131" s="908"/>
      <c r="ILQ131" s="908"/>
      <c r="ILR131" s="908"/>
      <c r="ILS131" s="908"/>
      <c r="ILT131" s="908"/>
      <c r="ILU131" s="908"/>
      <c r="ILV131" s="908"/>
      <c r="ILW131" s="908"/>
      <c r="ILX131" s="908"/>
      <c r="ILY131" s="908"/>
      <c r="ILZ131" s="908"/>
      <c r="IMA131" s="908"/>
      <c r="IMB131" s="908"/>
      <c r="IMC131" s="908"/>
      <c r="IMD131" s="908"/>
      <c r="IME131" s="908"/>
      <c r="IMF131" s="908"/>
      <c r="IMG131" s="908"/>
      <c r="IMH131" s="908"/>
      <c r="IMI131" s="908"/>
      <c r="IMJ131" s="908"/>
      <c r="IMK131" s="908"/>
      <c r="IML131" s="908"/>
      <c r="IMM131" s="908"/>
      <c r="IMN131" s="908"/>
      <c r="IMO131" s="908"/>
      <c r="IMP131" s="908"/>
      <c r="IMQ131" s="908"/>
      <c r="IMR131" s="908"/>
      <c r="IMS131" s="908"/>
      <c r="IMT131" s="908"/>
      <c r="IMU131" s="908"/>
      <c r="IMV131" s="908"/>
      <c r="IMW131" s="908"/>
      <c r="IMX131" s="908"/>
      <c r="IMY131" s="908"/>
      <c r="IMZ131" s="908"/>
      <c r="INA131" s="908"/>
      <c r="INB131" s="908"/>
      <c r="INC131" s="908"/>
      <c r="IND131" s="908"/>
      <c r="INE131" s="908"/>
      <c r="INF131" s="908"/>
      <c r="ING131" s="908"/>
      <c r="INH131" s="908"/>
      <c r="INI131" s="908"/>
      <c r="INJ131" s="908"/>
      <c r="INK131" s="908"/>
      <c r="INL131" s="908"/>
      <c r="INM131" s="908"/>
      <c r="INN131" s="908"/>
      <c r="INO131" s="908"/>
      <c r="INP131" s="908"/>
      <c r="INQ131" s="908"/>
      <c r="INR131" s="908"/>
      <c r="INS131" s="908"/>
      <c r="INT131" s="908"/>
      <c r="INU131" s="908"/>
      <c r="INV131" s="908"/>
      <c r="INW131" s="908"/>
      <c r="INX131" s="908"/>
      <c r="INY131" s="908"/>
      <c r="INZ131" s="908"/>
      <c r="IOA131" s="908"/>
      <c r="IOB131" s="908"/>
      <c r="IOC131" s="908"/>
      <c r="IOD131" s="908"/>
      <c r="IOE131" s="908"/>
      <c r="IOF131" s="908"/>
      <c r="IOG131" s="908"/>
      <c r="IOH131" s="908"/>
      <c r="IOI131" s="908"/>
      <c r="IOJ131" s="908"/>
      <c r="IOK131" s="908"/>
      <c r="IOL131" s="908"/>
      <c r="IOM131" s="908"/>
      <c r="ION131" s="908"/>
      <c r="IOO131" s="908"/>
      <c r="IOP131" s="908"/>
      <c r="IOQ131" s="908"/>
      <c r="IOR131" s="908"/>
      <c r="IOS131" s="908"/>
      <c r="IOT131" s="908"/>
      <c r="IOU131" s="908"/>
      <c r="IOV131" s="908"/>
      <c r="IOW131" s="908"/>
      <c r="IOX131" s="908"/>
      <c r="IOY131" s="908"/>
      <c r="IOZ131" s="908"/>
      <c r="IPA131" s="908"/>
      <c r="IPB131" s="908"/>
      <c r="IPC131" s="908"/>
      <c r="IPD131" s="908"/>
      <c r="IPE131" s="908"/>
      <c r="IPF131" s="908"/>
      <c r="IPG131" s="908"/>
      <c r="IPH131" s="908"/>
      <c r="IPI131" s="908"/>
      <c r="IPJ131" s="908"/>
      <c r="IPK131" s="908"/>
      <c r="IPL131" s="908"/>
      <c r="IPM131" s="908"/>
      <c r="IPN131" s="908"/>
      <c r="IPO131" s="908"/>
      <c r="IPP131" s="908"/>
      <c r="IPQ131" s="908"/>
      <c r="IPR131" s="908"/>
      <c r="IPS131" s="908"/>
      <c r="IPT131" s="908"/>
      <c r="IPU131" s="908"/>
      <c r="IPV131" s="908"/>
      <c r="IPW131" s="908"/>
      <c r="IPX131" s="908"/>
      <c r="IPY131" s="908"/>
      <c r="IPZ131" s="908"/>
      <c r="IQA131" s="908"/>
      <c r="IQB131" s="908"/>
      <c r="IQC131" s="908"/>
      <c r="IQD131" s="908"/>
      <c r="IQE131" s="908"/>
      <c r="IQF131" s="908"/>
      <c r="IQG131" s="908"/>
      <c r="IQH131" s="908"/>
      <c r="IQI131" s="908"/>
      <c r="IQJ131" s="908"/>
      <c r="IQK131" s="908"/>
      <c r="IQL131" s="908"/>
      <c r="IQM131" s="908"/>
      <c r="IQN131" s="908"/>
      <c r="IQO131" s="908"/>
      <c r="IQP131" s="908"/>
      <c r="IQQ131" s="908"/>
      <c r="IQR131" s="908"/>
      <c r="IQS131" s="908"/>
      <c r="IQT131" s="908"/>
      <c r="IQU131" s="908"/>
      <c r="IQV131" s="908"/>
      <c r="IQW131" s="908"/>
      <c r="IQX131" s="908"/>
      <c r="IQY131" s="908"/>
      <c r="IQZ131" s="908"/>
      <c r="IRA131" s="908"/>
      <c r="IRB131" s="908"/>
      <c r="IRC131" s="908"/>
      <c r="IRD131" s="908"/>
      <c r="IRE131" s="908"/>
      <c r="IRF131" s="908"/>
      <c r="IRG131" s="908"/>
      <c r="IRH131" s="908"/>
      <c r="IRI131" s="908"/>
      <c r="IRJ131" s="908"/>
      <c r="IRK131" s="908"/>
      <c r="IRL131" s="908"/>
      <c r="IRM131" s="908"/>
      <c r="IRN131" s="908"/>
      <c r="IRO131" s="908"/>
      <c r="IRP131" s="908"/>
      <c r="IRQ131" s="908"/>
      <c r="IRR131" s="908"/>
      <c r="IRS131" s="908"/>
      <c r="IRT131" s="908"/>
      <c r="IRU131" s="908"/>
      <c r="IRV131" s="908"/>
      <c r="IRW131" s="908"/>
      <c r="IRX131" s="908"/>
      <c r="IRY131" s="908"/>
      <c r="IRZ131" s="908"/>
      <c r="ISA131" s="908"/>
      <c r="ISB131" s="908"/>
      <c r="ISC131" s="908"/>
      <c r="ISD131" s="908"/>
      <c r="ISE131" s="908"/>
      <c r="ISF131" s="908"/>
      <c r="ISG131" s="908"/>
      <c r="ISH131" s="908"/>
      <c r="ISI131" s="908"/>
      <c r="ISJ131" s="908"/>
      <c r="ISK131" s="908"/>
      <c r="ISL131" s="908"/>
      <c r="ISM131" s="908"/>
      <c r="ISN131" s="908"/>
      <c r="ISO131" s="908"/>
      <c r="ISP131" s="908"/>
      <c r="ISQ131" s="908"/>
      <c r="ISR131" s="908"/>
      <c r="ISS131" s="908"/>
      <c r="IST131" s="908"/>
      <c r="ISU131" s="908"/>
      <c r="ISV131" s="908"/>
      <c r="ISW131" s="908"/>
      <c r="ISX131" s="908"/>
      <c r="ISY131" s="908"/>
      <c r="ISZ131" s="908"/>
      <c r="ITA131" s="908"/>
      <c r="ITB131" s="908"/>
      <c r="ITC131" s="908"/>
      <c r="ITD131" s="908"/>
      <c r="ITE131" s="908"/>
      <c r="ITF131" s="908"/>
      <c r="ITG131" s="908"/>
      <c r="ITH131" s="908"/>
      <c r="ITI131" s="908"/>
      <c r="ITJ131" s="908"/>
      <c r="ITK131" s="908"/>
      <c r="ITL131" s="908"/>
      <c r="ITM131" s="908"/>
      <c r="ITN131" s="908"/>
      <c r="ITO131" s="908"/>
      <c r="ITP131" s="908"/>
      <c r="ITQ131" s="908"/>
      <c r="ITR131" s="908"/>
      <c r="ITS131" s="908"/>
      <c r="ITT131" s="908"/>
      <c r="ITU131" s="908"/>
      <c r="ITV131" s="908"/>
      <c r="ITW131" s="908"/>
      <c r="ITX131" s="908"/>
      <c r="ITY131" s="908"/>
      <c r="ITZ131" s="908"/>
      <c r="IUA131" s="908"/>
      <c r="IUB131" s="908"/>
      <c r="IUC131" s="908"/>
      <c r="IUD131" s="908"/>
      <c r="IUE131" s="908"/>
      <c r="IUF131" s="908"/>
      <c r="IUG131" s="908"/>
      <c r="IUH131" s="908"/>
      <c r="IUI131" s="908"/>
      <c r="IUJ131" s="908"/>
      <c r="IUK131" s="908"/>
      <c r="IUL131" s="908"/>
      <c r="IUM131" s="908"/>
      <c r="IUN131" s="908"/>
      <c r="IUO131" s="908"/>
      <c r="IUP131" s="908"/>
      <c r="IUQ131" s="908"/>
      <c r="IUR131" s="908"/>
      <c r="IUS131" s="908"/>
      <c r="IUT131" s="908"/>
      <c r="IUU131" s="908"/>
      <c r="IUV131" s="908"/>
      <c r="IUW131" s="908"/>
      <c r="IUX131" s="908"/>
      <c r="IUY131" s="908"/>
      <c r="IUZ131" s="908"/>
      <c r="IVA131" s="908"/>
      <c r="IVB131" s="908"/>
      <c r="IVC131" s="908"/>
      <c r="IVD131" s="908"/>
      <c r="IVE131" s="908"/>
      <c r="IVF131" s="908"/>
      <c r="IVG131" s="908"/>
      <c r="IVH131" s="908"/>
      <c r="IVI131" s="908"/>
      <c r="IVJ131" s="908"/>
      <c r="IVK131" s="908"/>
      <c r="IVL131" s="908"/>
      <c r="IVM131" s="908"/>
      <c r="IVN131" s="908"/>
      <c r="IVO131" s="908"/>
      <c r="IVP131" s="908"/>
      <c r="IVQ131" s="908"/>
      <c r="IVR131" s="908"/>
      <c r="IVS131" s="908"/>
      <c r="IVT131" s="908"/>
      <c r="IVU131" s="908"/>
      <c r="IVV131" s="908"/>
      <c r="IVW131" s="908"/>
      <c r="IVX131" s="908"/>
      <c r="IVY131" s="908"/>
      <c r="IVZ131" s="908"/>
      <c r="IWA131" s="908"/>
      <c r="IWB131" s="908"/>
      <c r="IWC131" s="908"/>
      <c r="IWD131" s="908"/>
      <c r="IWE131" s="908"/>
      <c r="IWF131" s="908"/>
      <c r="IWG131" s="908"/>
      <c r="IWH131" s="908"/>
      <c r="IWI131" s="908"/>
      <c r="IWJ131" s="908"/>
      <c r="IWK131" s="908"/>
      <c r="IWL131" s="908"/>
      <c r="IWM131" s="908"/>
      <c r="IWN131" s="908"/>
      <c r="IWO131" s="908"/>
      <c r="IWP131" s="908"/>
      <c r="IWQ131" s="908"/>
      <c r="IWR131" s="908"/>
      <c r="IWS131" s="908"/>
      <c r="IWT131" s="908"/>
      <c r="IWU131" s="908"/>
      <c r="IWV131" s="908"/>
      <c r="IWW131" s="908"/>
      <c r="IWX131" s="908"/>
      <c r="IWY131" s="908"/>
      <c r="IWZ131" s="908"/>
      <c r="IXA131" s="908"/>
      <c r="IXB131" s="908"/>
      <c r="IXC131" s="908"/>
      <c r="IXD131" s="908"/>
      <c r="IXE131" s="908"/>
      <c r="IXF131" s="908"/>
      <c r="IXG131" s="908"/>
      <c r="IXH131" s="908"/>
      <c r="IXI131" s="908"/>
      <c r="IXJ131" s="908"/>
      <c r="IXK131" s="908"/>
      <c r="IXL131" s="908"/>
      <c r="IXM131" s="908"/>
      <c r="IXN131" s="908"/>
      <c r="IXO131" s="908"/>
      <c r="IXP131" s="908"/>
      <c r="IXQ131" s="908"/>
      <c r="IXR131" s="908"/>
      <c r="IXS131" s="908"/>
      <c r="IXT131" s="908"/>
      <c r="IXU131" s="908"/>
      <c r="IXV131" s="908"/>
      <c r="IXW131" s="908"/>
      <c r="IXX131" s="908"/>
      <c r="IXY131" s="908"/>
      <c r="IXZ131" s="908"/>
      <c r="IYA131" s="908"/>
      <c r="IYB131" s="908"/>
      <c r="IYC131" s="908"/>
      <c r="IYD131" s="908"/>
      <c r="IYE131" s="908"/>
      <c r="IYF131" s="908"/>
      <c r="IYG131" s="908"/>
      <c r="IYH131" s="908"/>
      <c r="IYI131" s="908"/>
      <c r="IYJ131" s="908"/>
      <c r="IYK131" s="908"/>
      <c r="IYL131" s="908"/>
      <c r="IYM131" s="908"/>
      <c r="IYN131" s="908"/>
      <c r="IYO131" s="908"/>
      <c r="IYP131" s="908"/>
      <c r="IYQ131" s="908"/>
      <c r="IYR131" s="908"/>
      <c r="IYS131" s="908"/>
      <c r="IYT131" s="908"/>
      <c r="IYU131" s="908"/>
      <c r="IYV131" s="908"/>
      <c r="IYW131" s="908"/>
      <c r="IYX131" s="908"/>
      <c r="IYY131" s="908"/>
      <c r="IYZ131" s="908"/>
      <c r="IZA131" s="908"/>
      <c r="IZB131" s="908"/>
      <c r="IZC131" s="908"/>
      <c r="IZD131" s="908"/>
      <c r="IZE131" s="908"/>
      <c r="IZF131" s="908"/>
      <c r="IZG131" s="908"/>
      <c r="IZH131" s="908"/>
      <c r="IZI131" s="908"/>
      <c r="IZJ131" s="908"/>
      <c r="IZK131" s="908"/>
      <c r="IZL131" s="908"/>
      <c r="IZM131" s="908"/>
      <c r="IZN131" s="908"/>
      <c r="IZO131" s="908"/>
      <c r="IZP131" s="908"/>
      <c r="IZQ131" s="908"/>
      <c r="IZR131" s="908"/>
      <c r="IZS131" s="908"/>
      <c r="IZT131" s="908"/>
      <c r="IZU131" s="908"/>
      <c r="IZV131" s="908"/>
      <c r="IZW131" s="908"/>
      <c r="IZX131" s="908"/>
      <c r="IZY131" s="908"/>
      <c r="IZZ131" s="908"/>
      <c r="JAA131" s="908"/>
      <c r="JAB131" s="908"/>
      <c r="JAC131" s="908"/>
      <c r="JAD131" s="908"/>
      <c r="JAE131" s="908"/>
      <c r="JAF131" s="908"/>
      <c r="JAG131" s="908"/>
      <c r="JAH131" s="908"/>
      <c r="JAI131" s="908"/>
      <c r="JAJ131" s="908"/>
      <c r="JAK131" s="908"/>
      <c r="JAL131" s="908"/>
      <c r="JAM131" s="908"/>
      <c r="JAN131" s="908"/>
      <c r="JAO131" s="908"/>
      <c r="JAP131" s="908"/>
      <c r="JAQ131" s="908"/>
      <c r="JAR131" s="908"/>
      <c r="JAS131" s="908"/>
      <c r="JAT131" s="908"/>
      <c r="JAU131" s="908"/>
      <c r="JAV131" s="908"/>
      <c r="JAW131" s="908"/>
      <c r="JAX131" s="908"/>
      <c r="JAY131" s="908"/>
      <c r="JAZ131" s="908"/>
      <c r="JBA131" s="908"/>
      <c r="JBB131" s="908"/>
      <c r="JBC131" s="908"/>
      <c r="JBD131" s="908"/>
      <c r="JBE131" s="908"/>
      <c r="JBF131" s="908"/>
      <c r="JBG131" s="908"/>
      <c r="JBH131" s="908"/>
      <c r="JBI131" s="908"/>
      <c r="JBJ131" s="908"/>
      <c r="JBK131" s="908"/>
      <c r="JBL131" s="908"/>
      <c r="JBM131" s="908"/>
      <c r="JBN131" s="908"/>
      <c r="JBO131" s="908"/>
      <c r="JBP131" s="908"/>
      <c r="JBQ131" s="908"/>
      <c r="JBR131" s="908"/>
      <c r="JBS131" s="908"/>
      <c r="JBT131" s="908"/>
      <c r="JBU131" s="908"/>
      <c r="JBV131" s="908"/>
      <c r="JBW131" s="908"/>
      <c r="JBX131" s="908"/>
      <c r="JBY131" s="908"/>
      <c r="JBZ131" s="908"/>
      <c r="JCA131" s="908"/>
      <c r="JCB131" s="908"/>
      <c r="JCC131" s="908"/>
      <c r="JCD131" s="908"/>
      <c r="JCE131" s="908"/>
      <c r="JCF131" s="908"/>
      <c r="JCG131" s="908"/>
      <c r="JCH131" s="908"/>
      <c r="JCI131" s="908"/>
      <c r="JCJ131" s="908"/>
      <c r="JCK131" s="908"/>
      <c r="JCL131" s="908"/>
      <c r="JCM131" s="908"/>
      <c r="JCN131" s="908"/>
      <c r="JCO131" s="908"/>
      <c r="JCP131" s="908"/>
      <c r="JCQ131" s="908"/>
      <c r="JCR131" s="908"/>
      <c r="JCS131" s="908"/>
      <c r="JCT131" s="908"/>
      <c r="JCU131" s="908"/>
      <c r="JCV131" s="908"/>
      <c r="JCW131" s="908"/>
      <c r="JCX131" s="908"/>
      <c r="JCY131" s="908"/>
      <c r="JCZ131" s="908"/>
      <c r="JDA131" s="908"/>
      <c r="JDB131" s="908"/>
      <c r="JDC131" s="908"/>
      <c r="JDD131" s="908"/>
      <c r="JDE131" s="908"/>
      <c r="JDF131" s="908"/>
      <c r="JDG131" s="908"/>
      <c r="JDH131" s="908"/>
      <c r="JDI131" s="908"/>
      <c r="JDJ131" s="908"/>
      <c r="JDK131" s="908"/>
      <c r="JDL131" s="908"/>
      <c r="JDM131" s="908"/>
      <c r="JDN131" s="908"/>
      <c r="JDO131" s="908"/>
      <c r="JDP131" s="908"/>
      <c r="JDQ131" s="908"/>
      <c r="JDR131" s="908"/>
      <c r="JDS131" s="908"/>
      <c r="JDT131" s="908"/>
      <c r="JDU131" s="908"/>
      <c r="JDV131" s="908"/>
      <c r="JDW131" s="908"/>
      <c r="JDX131" s="908"/>
      <c r="JDY131" s="908"/>
      <c r="JDZ131" s="908"/>
      <c r="JEA131" s="908"/>
      <c r="JEB131" s="908"/>
      <c r="JEC131" s="908"/>
      <c r="JED131" s="908"/>
      <c r="JEE131" s="908"/>
      <c r="JEF131" s="908"/>
      <c r="JEG131" s="908"/>
      <c r="JEH131" s="908"/>
      <c r="JEI131" s="908"/>
      <c r="JEJ131" s="908"/>
      <c r="JEK131" s="908"/>
      <c r="JEL131" s="908"/>
      <c r="JEM131" s="908"/>
      <c r="JEN131" s="908"/>
      <c r="JEO131" s="908"/>
      <c r="JEP131" s="908"/>
      <c r="JEQ131" s="908"/>
      <c r="JER131" s="908"/>
      <c r="JES131" s="908"/>
      <c r="JET131" s="908"/>
      <c r="JEU131" s="908"/>
      <c r="JEV131" s="908"/>
      <c r="JEW131" s="908"/>
      <c r="JEX131" s="908"/>
      <c r="JEY131" s="908"/>
      <c r="JEZ131" s="908"/>
      <c r="JFA131" s="908"/>
      <c r="JFB131" s="908"/>
      <c r="JFC131" s="908"/>
      <c r="JFD131" s="908"/>
      <c r="JFE131" s="908"/>
      <c r="JFF131" s="908"/>
      <c r="JFG131" s="908"/>
      <c r="JFH131" s="908"/>
      <c r="JFI131" s="908"/>
      <c r="JFJ131" s="908"/>
      <c r="JFK131" s="908"/>
      <c r="JFL131" s="908"/>
      <c r="JFM131" s="908"/>
      <c r="JFN131" s="908"/>
      <c r="JFO131" s="908"/>
      <c r="JFP131" s="908"/>
      <c r="JFQ131" s="908"/>
      <c r="JFR131" s="908"/>
      <c r="JFS131" s="908"/>
      <c r="JFT131" s="908"/>
      <c r="JFU131" s="908"/>
      <c r="JFV131" s="908"/>
      <c r="JFW131" s="908"/>
      <c r="JFX131" s="908"/>
      <c r="JFY131" s="908"/>
      <c r="JFZ131" s="908"/>
      <c r="JGA131" s="908"/>
      <c r="JGB131" s="908"/>
      <c r="JGC131" s="908"/>
      <c r="JGD131" s="908"/>
      <c r="JGE131" s="908"/>
      <c r="JGF131" s="908"/>
      <c r="JGG131" s="908"/>
      <c r="JGH131" s="908"/>
      <c r="JGI131" s="908"/>
      <c r="JGJ131" s="908"/>
      <c r="JGK131" s="908"/>
      <c r="JGL131" s="908"/>
      <c r="JGM131" s="908"/>
      <c r="JGN131" s="908"/>
      <c r="JGO131" s="908"/>
      <c r="JGP131" s="908"/>
      <c r="JGQ131" s="908"/>
      <c r="JGR131" s="908"/>
      <c r="JGS131" s="908"/>
      <c r="JGT131" s="908"/>
      <c r="JGU131" s="908"/>
      <c r="JGV131" s="908"/>
      <c r="JGW131" s="908"/>
      <c r="JGX131" s="908"/>
      <c r="JGY131" s="908"/>
      <c r="JGZ131" s="908"/>
      <c r="JHA131" s="908"/>
      <c r="JHB131" s="908"/>
      <c r="JHC131" s="908"/>
      <c r="JHD131" s="908"/>
      <c r="JHE131" s="908"/>
      <c r="JHF131" s="908"/>
      <c r="JHG131" s="908"/>
      <c r="JHH131" s="908"/>
      <c r="JHI131" s="908"/>
      <c r="JHJ131" s="908"/>
      <c r="JHK131" s="908"/>
      <c r="JHL131" s="908"/>
      <c r="JHM131" s="908"/>
      <c r="JHN131" s="908"/>
      <c r="JHO131" s="908"/>
      <c r="JHP131" s="908"/>
      <c r="JHQ131" s="908"/>
      <c r="JHR131" s="908"/>
      <c r="JHS131" s="908"/>
      <c r="JHT131" s="908"/>
      <c r="JHU131" s="908"/>
      <c r="JHV131" s="908"/>
      <c r="JHW131" s="908"/>
      <c r="JHX131" s="908"/>
      <c r="JHY131" s="908"/>
      <c r="JHZ131" s="908"/>
      <c r="JIA131" s="908"/>
      <c r="JIB131" s="908"/>
      <c r="JIC131" s="908"/>
      <c r="JID131" s="908"/>
      <c r="JIE131" s="908"/>
      <c r="JIF131" s="908"/>
      <c r="JIG131" s="908"/>
      <c r="JIH131" s="908"/>
      <c r="JII131" s="908"/>
      <c r="JIJ131" s="908"/>
      <c r="JIK131" s="908"/>
      <c r="JIL131" s="908"/>
      <c r="JIM131" s="908"/>
      <c r="JIN131" s="908"/>
      <c r="JIO131" s="908"/>
      <c r="JIP131" s="908"/>
      <c r="JIQ131" s="908"/>
      <c r="JIR131" s="908"/>
      <c r="JIS131" s="908"/>
      <c r="JIT131" s="908"/>
      <c r="JIU131" s="908"/>
      <c r="JIV131" s="908"/>
      <c r="JIW131" s="908"/>
      <c r="JIX131" s="908"/>
      <c r="JIY131" s="908"/>
      <c r="JIZ131" s="908"/>
      <c r="JJA131" s="908"/>
      <c r="JJB131" s="908"/>
      <c r="JJC131" s="908"/>
      <c r="JJD131" s="908"/>
      <c r="JJE131" s="908"/>
      <c r="JJF131" s="908"/>
      <c r="JJG131" s="908"/>
      <c r="JJH131" s="908"/>
      <c r="JJI131" s="908"/>
      <c r="JJJ131" s="908"/>
      <c r="JJK131" s="908"/>
      <c r="JJL131" s="908"/>
      <c r="JJM131" s="908"/>
      <c r="JJN131" s="908"/>
      <c r="JJO131" s="908"/>
      <c r="JJP131" s="908"/>
      <c r="JJQ131" s="908"/>
      <c r="JJR131" s="908"/>
      <c r="JJS131" s="908"/>
      <c r="JJT131" s="908"/>
      <c r="JJU131" s="908"/>
      <c r="JJV131" s="908"/>
      <c r="JJW131" s="908"/>
      <c r="JJX131" s="908"/>
      <c r="JJY131" s="908"/>
      <c r="JJZ131" s="908"/>
      <c r="JKA131" s="908"/>
      <c r="JKB131" s="908"/>
      <c r="JKC131" s="908"/>
      <c r="JKD131" s="908"/>
      <c r="JKE131" s="908"/>
      <c r="JKF131" s="908"/>
      <c r="JKG131" s="908"/>
      <c r="JKH131" s="908"/>
      <c r="JKI131" s="908"/>
      <c r="JKJ131" s="908"/>
      <c r="JKK131" s="908"/>
      <c r="JKL131" s="908"/>
      <c r="JKM131" s="908"/>
      <c r="JKN131" s="908"/>
      <c r="JKO131" s="908"/>
      <c r="JKP131" s="908"/>
      <c r="JKQ131" s="908"/>
      <c r="JKR131" s="908"/>
      <c r="JKS131" s="908"/>
      <c r="JKT131" s="908"/>
      <c r="JKU131" s="908"/>
      <c r="JKV131" s="908"/>
      <c r="JKW131" s="908"/>
      <c r="JKX131" s="908"/>
      <c r="JKY131" s="908"/>
      <c r="JKZ131" s="908"/>
      <c r="JLA131" s="908"/>
      <c r="JLB131" s="908"/>
      <c r="JLC131" s="908"/>
      <c r="JLD131" s="908"/>
      <c r="JLE131" s="908"/>
      <c r="JLF131" s="908"/>
      <c r="JLG131" s="908"/>
      <c r="JLH131" s="908"/>
      <c r="JLI131" s="908"/>
      <c r="JLJ131" s="908"/>
      <c r="JLK131" s="908"/>
      <c r="JLL131" s="908"/>
      <c r="JLM131" s="908"/>
      <c r="JLN131" s="908"/>
      <c r="JLO131" s="908"/>
      <c r="JLP131" s="908"/>
      <c r="JLQ131" s="908"/>
      <c r="JLR131" s="908"/>
      <c r="JLS131" s="908"/>
      <c r="JLT131" s="908"/>
      <c r="JLU131" s="908"/>
      <c r="JLV131" s="908"/>
      <c r="JLW131" s="908"/>
      <c r="JLX131" s="908"/>
      <c r="JLY131" s="908"/>
      <c r="JLZ131" s="908"/>
      <c r="JMA131" s="908"/>
      <c r="JMB131" s="908"/>
      <c r="JMC131" s="908"/>
      <c r="JMD131" s="908"/>
      <c r="JME131" s="908"/>
      <c r="JMF131" s="908"/>
      <c r="JMG131" s="908"/>
      <c r="JMH131" s="908"/>
      <c r="JMI131" s="908"/>
      <c r="JMJ131" s="908"/>
      <c r="JMK131" s="908"/>
      <c r="JML131" s="908"/>
      <c r="JMM131" s="908"/>
      <c r="JMN131" s="908"/>
      <c r="JMO131" s="908"/>
      <c r="JMP131" s="908"/>
      <c r="JMQ131" s="908"/>
      <c r="JMR131" s="908"/>
      <c r="JMS131" s="908"/>
      <c r="JMT131" s="908"/>
      <c r="JMU131" s="908"/>
      <c r="JMV131" s="908"/>
      <c r="JMW131" s="908"/>
      <c r="JMX131" s="908"/>
      <c r="JMY131" s="908"/>
      <c r="JMZ131" s="908"/>
      <c r="JNA131" s="908"/>
      <c r="JNB131" s="908"/>
      <c r="JNC131" s="908"/>
      <c r="JND131" s="908"/>
      <c r="JNE131" s="908"/>
      <c r="JNF131" s="908"/>
      <c r="JNG131" s="908"/>
      <c r="JNH131" s="908"/>
      <c r="JNI131" s="908"/>
      <c r="JNJ131" s="908"/>
      <c r="JNK131" s="908"/>
      <c r="JNL131" s="908"/>
      <c r="JNM131" s="908"/>
      <c r="JNN131" s="908"/>
      <c r="JNO131" s="908"/>
      <c r="JNP131" s="908"/>
      <c r="JNQ131" s="908"/>
      <c r="JNR131" s="908"/>
      <c r="JNS131" s="908"/>
      <c r="JNT131" s="908"/>
      <c r="JNU131" s="908"/>
      <c r="JNV131" s="908"/>
      <c r="JNW131" s="908"/>
      <c r="JNX131" s="908"/>
      <c r="JNY131" s="908"/>
      <c r="JNZ131" s="908"/>
      <c r="JOA131" s="908"/>
      <c r="JOB131" s="908"/>
      <c r="JOC131" s="908"/>
      <c r="JOD131" s="908"/>
      <c r="JOE131" s="908"/>
      <c r="JOF131" s="908"/>
      <c r="JOG131" s="908"/>
      <c r="JOH131" s="908"/>
      <c r="JOI131" s="908"/>
      <c r="JOJ131" s="908"/>
      <c r="JOK131" s="908"/>
      <c r="JOL131" s="908"/>
      <c r="JOM131" s="908"/>
      <c r="JON131" s="908"/>
      <c r="JOO131" s="908"/>
      <c r="JOP131" s="908"/>
      <c r="JOQ131" s="908"/>
      <c r="JOR131" s="908"/>
      <c r="JOS131" s="908"/>
      <c r="JOT131" s="908"/>
      <c r="JOU131" s="908"/>
      <c r="JOV131" s="908"/>
      <c r="JOW131" s="908"/>
      <c r="JOX131" s="908"/>
      <c r="JOY131" s="908"/>
      <c r="JOZ131" s="908"/>
      <c r="JPA131" s="908"/>
      <c r="JPB131" s="908"/>
      <c r="JPC131" s="908"/>
      <c r="JPD131" s="908"/>
      <c r="JPE131" s="908"/>
      <c r="JPF131" s="908"/>
      <c r="JPG131" s="908"/>
      <c r="JPH131" s="908"/>
      <c r="JPI131" s="908"/>
      <c r="JPJ131" s="908"/>
      <c r="JPK131" s="908"/>
      <c r="JPL131" s="908"/>
      <c r="JPM131" s="908"/>
      <c r="JPN131" s="908"/>
      <c r="JPO131" s="908"/>
      <c r="JPP131" s="908"/>
      <c r="JPQ131" s="908"/>
      <c r="JPR131" s="908"/>
      <c r="JPS131" s="908"/>
      <c r="JPT131" s="908"/>
      <c r="JPU131" s="908"/>
      <c r="JPV131" s="908"/>
      <c r="JPW131" s="908"/>
      <c r="JPX131" s="908"/>
      <c r="JPY131" s="908"/>
      <c r="JPZ131" s="908"/>
      <c r="JQA131" s="908"/>
      <c r="JQB131" s="908"/>
      <c r="JQC131" s="908"/>
      <c r="JQD131" s="908"/>
      <c r="JQE131" s="908"/>
      <c r="JQF131" s="908"/>
      <c r="JQG131" s="908"/>
      <c r="JQH131" s="908"/>
      <c r="JQI131" s="908"/>
      <c r="JQJ131" s="908"/>
      <c r="JQK131" s="908"/>
      <c r="JQL131" s="908"/>
      <c r="JQM131" s="908"/>
      <c r="JQN131" s="908"/>
      <c r="JQO131" s="908"/>
      <c r="JQP131" s="908"/>
      <c r="JQQ131" s="908"/>
      <c r="JQR131" s="908"/>
      <c r="JQS131" s="908"/>
      <c r="JQT131" s="908"/>
      <c r="JQU131" s="908"/>
      <c r="JQV131" s="908"/>
      <c r="JQW131" s="908"/>
      <c r="JQX131" s="908"/>
      <c r="JQY131" s="908"/>
      <c r="JQZ131" s="908"/>
      <c r="JRA131" s="908"/>
      <c r="JRB131" s="908"/>
      <c r="JRC131" s="908"/>
      <c r="JRD131" s="908"/>
      <c r="JRE131" s="908"/>
      <c r="JRF131" s="908"/>
      <c r="JRG131" s="908"/>
      <c r="JRH131" s="908"/>
      <c r="JRI131" s="908"/>
      <c r="JRJ131" s="908"/>
      <c r="JRK131" s="908"/>
      <c r="JRL131" s="908"/>
      <c r="JRM131" s="908"/>
      <c r="JRN131" s="908"/>
      <c r="JRO131" s="908"/>
      <c r="JRP131" s="908"/>
      <c r="JRQ131" s="908"/>
      <c r="JRR131" s="908"/>
      <c r="JRS131" s="908"/>
      <c r="JRT131" s="908"/>
      <c r="JRU131" s="908"/>
      <c r="JRV131" s="908"/>
      <c r="JRW131" s="908"/>
      <c r="JRX131" s="908"/>
      <c r="JRY131" s="908"/>
      <c r="JRZ131" s="908"/>
      <c r="JSA131" s="908"/>
      <c r="JSB131" s="908"/>
      <c r="JSC131" s="908"/>
      <c r="JSD131" s="908"/>
      <c r="JSE131" s="908"/>
      <c r="JSF131" s="908"/>
      <c r="JSG131" s="908"/>
      <c r="JSH131" s="908"/>
      <c r="JSI131" s="908"/>
      <c r="JSJ131" s="908"/>
      <c r="JSK131" s="908"/>
      <c r="JSL131" s="908"/>
      <c r="JSM131" s="908"/>
      <c r="JSN131" s="908"/>
      <c r="JSO131" s="908"/>
      <c r="JSP131" s="908"/>
      <c r="JSQ131" s="908"/>
      <c r="JSR131" s="908"/>
      <c r="JSS131" s="908"/>
      <c r="JST131" s="908"/>
      <c r="JSU131" s="908"/>
      <c r="JSV131" s="908"/>
      <c r="JSW131" s="908"/>
      <c r="JSX131" s="908"/>
      <c r="JSY131" s="908"/>
      <c r="JSZ131" s="908"/>
      <c r="JTA131" s="908"/>
      <c r="JTB131" s="908"/>
      <c r="JTC131" s="908"/>
      <c r="JTD131" s="908"/>
      <c r="JTE131" s="908"/>
      <c r="JTF131" s="908"/>
      <c r="JTG131" s="908"/>
      <c r="JTH131" s="908"/>
      <c r="JTI131" s="908"/>
      <c r="JTJ131" s="908"/>
      <c r="JTK131" s="908"/>
      <c r="JTL131" s="908"/>
      <c r="JTM131" s="908"/>
      <c r="JTN131" s="908"/>
      <c r="JTO131" s="908"/>
      <c r="JTP131" s="908"/>
      <c r="JTQ131" s="908"/>
      <c r="JTR131" s="908"/>
      <c r="JTS131" s="908"/>
      <c r="JTT131" s="908"/>
      <c r="JTU131" s="908"/>
      <c r="JTV131" s="908"/>
      <c r="JTW131" s="908"/>
      <c r="JTX131" s="908"/>
      <c r="JTY131" s="908"/>
      <c r="JTZ131" s="908"/>
      <c r="JUA131" s="908"/>
      <c r="JUB131" s="908"/>
      <c r="JUC131" s="908"/>
      <c r="JUD131" s="908"/>
      <c r="JUE131" s="908"/>
      <c r="JUF131" s="908"/>
      <c r="JUG131" s="908"/>
      <c r="JUH131" s="908"/>
      <c r="JUI131" s="908"/>
      <c r="JUJ131" s="908"/>
      <c r="JUK131" s="908"/>
      <c r="JUL131" s="908"/>
      <c r="JUM131" s="908"/>
      <c r="JUN131" s="908"/>
      <c r="JUO131" s="908"/>
      <c r="JUP131" s="908"/>
      <c r="JUQ131" s="908"/>
      <c r="JUR131" s="908"/>
      <c r="JUS131" s="908"/>
      <c r="JUT131" s="908"/>
      <c r="JUU131" s="908"/>
      <c r="JUV131" s="908"/>
      <c r="JUW131" s="908"/>
      <c r="JUX131" s="908"/>
      <c r="JUY131" s="908"/>
      <c r="JUZ131" s="908"/>
      <c r="JVA131" s="908"/>
      <c r="JVB131" s="908"/>
      <c r="JVC131" s="908"/>
      <c r="JVD131" s="908"/>
      <c r="JVE131" s="908"/>
      <c r="JVF131" s="908"/>
      <c r="JVG131" s="908"/>
      <c r="JVH131" s="908"/>
      <c r="JVI131" s="908"/>
      <c r="JVJ131" s="908"/>
      <c r="JVK131" s="908"/>
      <c r="JVL131" s="908"/>
      <c r="JVM131" s="908"/>
      <c r="JVN131" s="908"/>
      <c r="JVO131" s="908"/>
      <c r="JVP131" s="908"/>
      <c r="JVQ131" s="908"/>
      <c r="JVR131" s="908"/>
      <c r="JVS131" s="908"/>
      <c r="JVT131" s="908"/>
      <c r="JVU131" s="908"/>
      <c r="JVV131" s="908"/>
      <c r="JVW131" s="908"/>
      <c r="JVX131" s="908"/>
      <c r="JVY131" s="908"/>
      <c r="JVZ131" s="908"/>
      <c r="JWA131" s="908"/>
      <c r="JWB131" s="908"/>
      <c r="JWC131" s="908"/>
      <c r="JWD131" s="908"/>
      <c r="JWE131" s="908"/>
      <c r="JWF131" s="908"/>
      <c r="JWG131" s="908"/>
      <c r="JWH131" s="908"/>
      <c r="JWI131" s="908"/>
      <c r="JWJ131" s="908"/>
      <c r="JWK131" s="908"/>
      <c r="JWL131" s="908"/>
      <c r="JWM131" s="908"/>
      <c r="JWN131" s="908"/>
      <c r="JWO131" s="908"/>
      <c r="JWP131" s="908"/>
      <c r="JWQ131" s="908"/>
      <c r="JWR131" s="908"/>
      <c r="JWS131" s="908"/>
      <c r="JWT131" s="908"/>
      <c r="JWU131" s="908"/>
      <c r="JWV131" s="908"/>
      <c r="JWW131" s="908"/>
      <c r="JWX131" s="908"/>
      <c r="JWY131" s="908"/>
      <c r="JWZ131" s="908"/>
      <c r="JXA131" s="908"/>
      <c r="JXB131" s="908"/>
      <c r="JXC131" s="908"/>
      <c r="JXD131" s="908"/>
      <c r="JXE131" s="908"/>
      <c r="JXF131" s="908"/>
      <c r="JXG131" s="908"/>
      <c r="JXH131" s="908"/>
      <c r="JXI131" s="908"/>
      <c r="JXJ131" s="908"/>
      <c r="JXK131" s="908"/>
      <c r="JXL131" s="908"/>
      <c r="JXM131" s="908"/>
      <c r="JXN131" s="908"/>
      <c r="JXO131" s="908"/>
      <c r="JXP131" s="908"/>
      <c r="JXQ131" s="908"/>
      <c r="JXR131" s="908"/>
      <c r="JXS131" s="908"/>
      <c r="JXT131" s="908"/>
      <c r="JXU131" s="908"/>
      <c r="JXV131" s="908"/>
      <c r="JXW131" s="908"/>
      <c r="JXX131" s="908"/>
      <c r="JXY131" s="908"/>
      <c r="JXZ131" s="908"/>
      <c r="JYA131" s="908"/>
      <c r="JYB131" s="908"/>
      <c r="JYC131" s="908"/>
      <c r="JYD131" s="908"/>
      <c r="JYE131" s="908"/>
      <c r="JYF131" s="908"/>
      <c r="JYG131" s="908"/>
      <c r="JYH131" s="908"/>
      <c r="JYI131" s="908"/>
      <c r="JYJ131" s="908"/>
      <c r="JYK131" s="908"/>
      <c r="JYL131" s="908"/>
      <c r="JYM131" s="908"/>
      <c r="JYN131" s="908"/>
      <c r="JYO131" s="908"/>
      <c r="JYP131" s="908"/>
      <c r="JYQ131" s="908"/>
      <c r="JYR131" s="908"/>
      <c r="JYS131" s="908"/>
      <c r="JYT131" s="908"/>
      <c r="JYU131" s="908"/>
      <c r="JYV131" s="908"/>
      <c r="JYW131" s="908"/>
      <c r="JYX131" s="908"/>
      <c r="JYY131" s="908"/>
      <c r="JYZ131" s="908"/>
      <c r="JZA131" s="908"/>
      <c r="JZB131" s="908"/>
      <c r="JZC131" s="908"/>
      <c r="JZD131" s="908"/>
      <c r="JZE131" s="908"/>
      <c r="JZF131" s="908"/>
      <c r="JZG131" s="908"/>
      <c r="JZH131" s="908"/>
      <c r="JZI131" s="908"/>
      <c r="JZJ131" s="908"/>
      <c r="JZK131" s="908"/>
      <c r="JZL131" s="908"/>
      <c r="JZM131" s="908"/>
      <c r="JZN131" s="908"/>
      <c r="JZO131" s="908"/>
      <c r="JZP131" s="908"/>
      <c r="JZQ131" s="908"/>
      <c r="JZR131" s="908"/>
      <c r="JZS131" s="908"/>
      <c r="JZT131" s="908"/>
      <c r="JZU131" s="908"/>
      <c r="JZV131" s="908"/>
      <c r="JZW131" s="908"/>
      <c r="JZX131" s="908"/>
      <c r="JZY131" s="908"/>
      <c r="JZZ131" s="908"/>
      <c r="KAA131" s="908"/>
      <c r="KAB131" s="908"/>
      <c r="KAC131" s="908"/>
      <c r="KAD131" s="908"/>
      <c r="KAE131" s="908"/>
      <c r="KAF131" s="908"/>
      <c r="KAG131" s="908"/>
      <c r="KAH131" s="908"/>
      <c r="KAI131" s="908"/>
      <c r="KAJ131" s="908"/>
      <c r="KAK131" s="908"/>
      <c r="KAL131" s="908"/>
      <c r="KAM131" s="908"/>
      <c r="KAN131" s="908"/>
      <c r="KAO131" s="908"/>
      <c r="KAP131" s="908"/>
      <c r="KAQ131" s="908"/>
      <c r="KAR131" s="908"/>
      <c r="KAS131" s="908"/>
      <c r="KAT131" s="908"/>
      <c r="KAU131" s="908"/>
      <c r="KAV131" s="908"/>
      <c r="KAW131" s="908"/>
      <c r="KAX131" s="908"/>
      <c r="KAY131" s="908"/>
      <c r="KAZ131" s="908"/>
      <c r="KBA131" s="908"/>
      <c r="KBB131" s="908"/>
      <c r="KBC131" s="908"/>
      <c r="KBD131" s="908"/>
      <c r="KBE131" s="908"/>
      <c r="KBF131" s="908"/>
      <c r="KBG131" s="908"/>
      <c r="KBH131" s="908"/>
      <c r="KBI131" s="908"/>
      <c r="KBJ131" s="908"/>
      <c r="KBK131" s="908"/>
      <c r="KBL131" s="908"/>
      <c r="KBM131" s="908"/>
      <c r="KBN131" s="908"/>
      <c r="KBO131" s="908"/>
      <c r="KBP131" s="908"/>
      <c r="KBQ131" s="908"/>
      <c r="KBR131" s="908"/>
      <c r="KBS131" s="908"/>
      <c r="KBT131" s="908"/>
      <c r="KBU131" s="908"/>
      <c r="KBV131" s="908"/>
      <c r="KBW131" s="908"/>
      <c r="KBX131" s="908"/>
      <c r="KBY131" s="908"/>
      <c r="KBZ131" s="908"/>
      <c r="KCA131" s="908"/>
      <c r="KCB131" s="908"/>
      <c r="KCC131" s="908"/>
      <c r="KCD131" s="908"/>
      <c r="KCE131" s="908"/>
      <c r="KCF131" s="908"/>
      <c r="KCG131" s="908"/>
      <c r="KCH131" s="908"/>
      <c r="KCI131" s="908"/>
      <c r="KCJ131" s="908"/>
      <c r="KCK131" s="908"/>
      <c r="KCL131" s="908"/>
      <c r="KCM131" s="908"/>
      <c r="KCN131" s="908"/>
      <c r="KCO131" s="908"/>
      <c r="KCP131" s="908"/>
      <c r="KCQ131" s="908"/>
      <c r="KCR131" s="908"/>
      <c r="KCS131" s="908"/>
      <c r="KCT131" s="908"/>
      <c r="KCU131" s="908"/>
      <c r="KCV131" s="908"/>
      <c r="KCW131" s="908"/>
      <c r="KCX131" s="908"/>
      <c r="KCY131" s="908"/>
      <c r="KCZ131" s="908"/>
      <c r="KDA131" s="908"/>
      <c r="KDB131" s="908"/>
      <c r="KDC131" s="908"/>
      <c r="KDD131" s="908"/>
      <c r="KDE131" s="908"/>
      <c r="KDF131" s="908"/>
      <c r="KDG131" s="908"/>
      <c r="KDH131" s="908"/>
      <c r="KDI131" s="908"/>
      <c r="KDJ131" s="908"/>
      <c r="KDK131" s="908"/>
      <c r="KDL131" s="908"/>
      <c r="KDM131" s="908"/>
      <c r="KDN131" s="908"/>
      <c r="KDO131" s="908"/>
      <c r="KDP131" s="908"/>
      <c r="KDQ131" s="908"/>
      <c r="KDR131" s="908"/>
      <c r="KDS131" s="908"/>
      <c r="KDT131" s="908"/>
      <c r="KDU131" s="908"/>
      <c r="KDV131" s="908"/>
      <c r="KDW131" s="908"/>
      <c r="KDX131" s="908"/>
      <c r="KDY131" s="908"/>
      <c r="KDZ131" s="908"/>
      <c r="KEA131" s="908"/>
      <c r="KEB131" s="908"/>
      <c r="KEC131" s="908"/>
      <c r="KED131" s="908"/>
      <c r="KEE131" s="908"/>
      <c r="KEF131" s="908"/>
      <c r="KEG131" s="908"/>
      <c r="KEH131" s="908"/>
      <c r="KEI131" s="908"/>
      <c r="KEJ131" s="908"/>
      <c r="KEK131" s="908"/>
      <c r="KEL131" s="908"/>
      <c r="KEM131" s="908"/>
      <c r="KEN131" s="908"/>
      <c r="KEO131" s="908"/>
      <c r="KEP131" s="908"/>
      <c r="KEQ131" s="908"/>
      <c r="KER131" s="908"/>
      <c r="KES131" s="908"/>
      <c r="KET131" s="908"/>
      <c r="KEU131" s="908"/>
      <c r="KEV131" s="908"/>
      <c r="KEW131" s="908"/>
      <c r="KEX131" s="908"/>
      <c r="KEY131" s="908"/>
      <c r="KEZ131" s="908"/>
      <c r="KFA131" s="908"/>
      <c r="KFB131" s="908"/>
      <c r="KFC131" s="908"/>
      <c r="KFD131" s="908"/>
      <c r="KFE131" s="908"/>
      <c r="KFF131" s="908"/>
      <c r="KFG131" s="908"/>
      <c r="KFH131" s="908"/>
      <c r="KFI131" s="908"/>
      <c r="KFJ131" s="908"/>
      <c r="KFK131" s="908"/>
      <c r="KFL131" s="908"/>
      <c r="KFM131" s="908"/>
      <c r="KFN131" s="908"/>
      <c r="KFO131" s="908"/>
      <c r="KFP131" s="908"/>
      <c r="KFQ131" s="908"/>
      <c r="KFR131" s="908"/>
      <c r="KFS131" s="908"/>
      <c r="KFT131" s="908"/>
      <c r="KFU131" s="908"/>
      <c r="KFV131" s="908"/>
      <c r="KFW131" s="908"/>
      <c r="KFX131" s="908"/>
      <c r="KFY131" s="908"/>
      <c r="KFZ131" s="908"/>
      <c r="KGA131" s="908"/>
      <c r="KGB131" s="908"/>
      <c r="KGC131" s="908"/>
      <c r="KGD131" s="908"/>
      <c r="KGE131" s="908"/>
      <c r="KGF131" s="908"/>
      <c r="KGG131" s="908"/>
      <c r="KGH131" s="908"/>
      <c r="KGI131" s="908"/>
      <c r="KGJ131" s="908"/>
      <c r="KGK131" s="908"/>
      <c r="KGL131" s="908"/>
      <c r="KGM131" s="908"/>
      <c r="KGN131" s="908"/>
      <c r="KGO131" s="908"/>
      <c r="KGP131" s="908"/>
      <c r="KGQ131" s="908"/>
      <c r="KGR131" s="908"/>
      <c r="KGS131" s="908"/>
      <c r="KGT131" s="908"/>
      <c r="KGU131" s="908"/>
      <c r="KGV131" s="908"/>
      <c r="KGW131" s="908"/>
      <c r="KGX131" s="908"/>
      <c r="KGY131" s="908"/>
      <c r="KGZ131" s="908"/>
      <c r="KHA131" s="908"/>
      <c r="KHB131" s="908"/>
      <c r="KHC131" s="908"/>
      <c r="KHD131" s="908"/>
      <c r="KHE131" s="908"/>
      <c r="KHF131" s="908"/>
      <c r="KHG131" s="908"/>
      <c r="KHH131" s="908"/>
      <c r="KHI131" s="908"/>
      <c r="KHJ131" s="908"/>
      <c r="KHK131" s="908"/>
      <c r="KHL131" s="908"/>
      <c r="KHM131" s="908"/>
      <c r="KHN131" s="908"/>
      <c r="KHO131" s="908"/>
      <c r="KHP131" s="908"/>
      <c r="KHQ131" s="908"/>
      <c r="KHR131" s="908"/>
      <c r="KHS131" s="908"/>
      <c r="KHT131" s="908"/>
      <c r="KHU131" s="908"/>
      <c r="KHV131" s="908"/>
      <c r="KHW131" s="908"/>
      <c r="KHX131" s="908"/>
      <c r="KHY131" s="908"/>
      <c r="KHZ131" s="908"/>
      <c r="KIA131" s="908"/>
      <c r="KIB131" s="908"/>
      <c r="KIC131" s="908"/>
      <c r="KID131" s="908"/>
      <c r="KIE131" s="908"/>
      <c r="KIF131" s="908"/>
      <c r="KIG131" s="908"/>
      <c r="KIH131" s="908"/>
      <c r="KII131" s="908"/>
      <c r="KIJ131" s="908"/>
      <c r="KIK131" s="908"/>
      <c r="KIL131" s="908"/>
      <c r="KIM131" s="908"/>
      <c r="KIN131" s="908"/>
      <c r="KIO131" s="908"/>
      <c r="KIP131" s="908"/>
      <c r="KIQ131" s="908"/>
      <c r="KIR131" s="908"/>
      <c r="KIS131" s="908"/>
      <c r="KIT131" s="908"/>
      <c r="KIU131" s="908"/>
      <c r="KIV131" s="908"/>
      <c r="KIW131" s="908"/>
      <c r="KIX131" s="908"/>
      <c r="KIY131" s="908"/>
      <c r="KIZ131" s="908"/>
      <c r="KJA131" s="908"/>
      <c r="KJB131" s="908"/>
      <c r="KJC131" s="908"/>
      <c r="KJD131" s="908"/>
      <c r="KJE131" s="908"/>
      <c r="KJF131" s="908"/>
      <c r="KJG131" s="908"/>
      <c r="KJH131" s="908"/>
      <c r="KJI131" s="908"/>
      <c r="KJJ131" s="908"/>
      <c r="KJK131" s="908"/>
      <c r="KJL131" s="908"/>
      <c r="KJM131" s="908"/>
      <c r="KJN131" s="908"/>
      <c r="KJO131" s="908"/>
      <c r="KJP131" s="908"/>
      <c r="KJQ131" s="908"/>
      <c r="KJR131" s="908"/>
      <c r="KJS131" s="908"/>
      <c r="KJT131" s="908"/>
      <c r="KJU131" s="908"/>
      <c r="KJV131" s="908"/>
      <c r="KJW131" s="908"/>
      <c r="KJX131" s="908"/>
      <c r="KJY131" s="908"/>
      <c r="KJZ131" s="908"/>
      <c r="KKA131" s="908"/>
      <c r="KKB131" s="908"/>
      <c r="KKC131" s="908"/>
      <c r="KKD131" s="908"/>
      <c r="KKE131" s="908"/>
      <c r="KKF131" s="908"/>
      <c r="KKG131" s="908"/>
      <c r="KKH131" s="908"/>
      <c r="KKI131" s="908"/>
      <c r="KKJ131" s="908"/>
      <c r="KKK131" s="908"/>
      <c r="KKL131" s="908"/>
      <c r="KKM131" s="908"/>
      <c r="KKN131" s="908"/>
      <c r="KKO131" s="908"/>
      <c r="KKP131" s="908"/>
      <c r="KKQ131" s="908"/>
      <c r="KKR131" s="908"/>
      <c r="KKS131" s="908"/>
      <c r="KKT131" s="908"/>
      <c r="KKU131" s="908"/>
      <c r="KKV131" s="908"/>
      <c r="KKW131" s="908"/>
      <c r="KKX131" s="908"/>
      <c r="KKY131" s="908"/>
      <c r="KKZ131" s="908"/>
      <c r="KLA131" s="908"/>
      <c r="KLB131" s="908"/>
      <c r="KLC131" s="908"/>
      <c r="KLD131" s="908"/>
      <c r="KLE131" s="908"/>
      <c r="KLF131" s="908"/>
      <c r="KLG131" s="908"/>
      <c r="KLH131" s="908"/>
      <c r="KLI131" s="908"/>
      <c r="KLJ131" s="908"/>
      <c r="KLK131" s="908"/>
      <c r="KLL131" s="908"/>
      <c r="KLM131" s="908"/>
      <c r="KLN131" s="908"/>
      <c r="KLO131" s="908"/>
      <c r="KLP131" s="908"/>
      <c r="KLQ131" s="908"/>
      <c r="KLR131" s="908"/>
      <c r="KLS131" s="908"/>
      <c r="KLT131" s="908"/>
      <c r="KLU131" s="908"/>
      <c r="KLV131" s="908"/>
      <c r="KLW131" s="908"/>
      <c r="KLX131" s="908"/>
      <c r="KLY131" s="908"/>
      <c r="KLZ131" s="908"/>
      <c r="KMA131" s="908"/>
      <c r="KMB131" s="908"/>
      <c r="KMC131" s="908"/>
      <c r="KMD131" s="908"/>
      <c r="KME131" s="908"/>
      <c r="KMF131" s="908"/>
      <c r="KMG131" s="908"/>
      <c r="KMH131" s="908"/>
      <c r="KMI131" s="908"/>
      <c r="KMJ131" s="908"/>
      <c r="KMK131" s="908"/>
      <c r="KML131" s="908"/>
      <c r="KMM131" s="908"/>
      <c r="KMN131" s="908"/>
      <c r="KMO131" s="908"/>
      <c r="KMP131" s="908"/>
      <c r="KMQ131" s="908"/>
      <c r="KMR131" s="908"/>
      <c r="KMS131" s="908"/>
      <c r="KMT131" s="908"/>
      <c r="KMU131" s="908"/>
      <c r="KMV131" s="908"/>
      <c r="KMW131" s="908"/>
      <c r="KMX131" s="908"/>
      <c r="KMY131" s="908"/>
      <c r="KMZ131" s="908"/>
      <c r="KNA131" s="908"/>
      <c r="KNB131" s="908"/>
      <c r="KNC131" s="908"/>
      <c r="KND131" s="908"/>
      <c r="KNE131" s="908"/>
      <c r="KNF131" s="908"/>
      <c r="KNG131" s="908"/>
      <c r="KNH131" s="908"/>
      <c r="KNI131" s="908"/>
      <c r="KNJ131" s="908"/>
      <c r="KNK131" s="908"/>
      <c r="KNL131" s="908"/>
      <c r="KNM131" s="908"/>
      <c r="KNN131" s="908"/>
      <c r="KNO131" s="908"/>
      <c r="KNP131" s="908"/>
      <c r="KNQ131" s="908"/>
      <c r="KNR131" s="908"/>
      <c r="KNS131" s="908"/>
      <c r="KNT131" s="908"/>
      <c r="KNU131" s="908"/>
      <c r="KNV131" s="908"/>
      <c r="KNW131" s="908"/>
      <c r="KNX131" s="908"/>
      <c r="KNY131" s="908"/>
      <c r="KNZ131" s="908"/>
      <c r="KOA131" s="908"/>
      <c r="KOB131" s="908"/>
      <c r="KOC131" s="908"/>
      <c r="KOD131" s="908"/>
      <c r="KOE131" s="908"/>
      <c r="KOF131" s="908"/>
      <c r="KOG131" s="908"/>
      <c r="KOH131" s="908"/>
      <c r="KOI131" s="908"/>
      <c r="KOJ131" s="908"/>
      <c r="KOK131" s="908"/>
      <c r="KOL131" s="908"/>
      <c r="KOM131" s="908"/>
      <c r="KON131" s="908"/>
      <c r="KOO131" s="908"/>
      <c r="KOP131" s="908"/>
      <c r="KOQ131" s="908"/>
      <c r="KOR131" s="908"/>
      <c r="KOS131" s="908"/>
      <c r="KOT131" s="908"/>
      <c r="KOU131" s="908"/>
      <c r="KOV131" s="908"/>
      <c r="KOW131" s="908"/>
      <c r="KOX131" s="908"/>
      <c r="KOY131" s="908"/>
      <c r="KOZ131" s="908"/>
      <c r="KPA131" s="908"/>
      <c r="KPB131" s="908"/>
      <c r="KPC131" s="908"/>
      <c r="KPD131" s="908"/>
      <c r="KPE131" s="908"/>
      <c r="KPF131" s="908"/>
      <c r="KPG131" s="908"/>
      <c r="KPH131" s="908"/>
      <c r="KPI131" s="908"/>
      <c r="KPJ131" s="908"/>
      <c r="KPK131" s="908"/>
      <c r="KPL131" s="908"/>
      <c r="KPM131" s="908"/>
      <c r="KPN131" s="908"/>
      <c r="KPO131" s="908"/>
      <c r="KPP131" s="908"/>
      <c r="KPQ131" s="908"/>
      <c r="KPR131" s="908"/>
      <c r="KPS131" s="908"/>
      <c r="KPT131" s="908"/>
      <c r="KPU131" s="908"/>
      <c r="KPV131" s="908"/>
      <c r="KPW131" s="908"/>
      <c r="KPX131" s="908"/>
      <c r="KPY131" s="908"/>
      <c r="KPZ131" s="908"/>
      <c r="KQA131" s="908"/>
      <c r="KQB131" s="908"/>
      <c r="KQC131" s="908"/>
      <c r="KQD131" s="908"/>
      <c r="KQE131" s="908"/>
      <c r="KQF131" s="908"/>
      <c r="KQG131" s="908"/>
      <c r="KQH131" s="908"/>
      <c r="KQI131" s="908"/>
      <c r="KQJ131" s="908"/>
      <c r="KQK131" s="908"/>
      <c r="KQL131" s="908"/>
      <c r="KQM131" s="908"/>
      <c r="KQN131" s="908"/>
      <c r="KQO131" s="908"/>
      <c r="KQP131" s="908"/>
      <c r="KQQ131" s="908"/>
      <c r="KQR131" s="908"/>
      <c r="KQS131" s="908"/>
      <c r="KQT131" s="908"/>
      <c r="KQU131" s="908"/>
      <c r="KQV131" s="908"/>
      <c r="KQW131" s="908"/>
      <c r="KQX131" s="908"/>
      <c r="KQY131" s="908"/>
      <c r="KQZ131" s="908"/>
      <c r="KRA131" s="908"/>
      <c r="KRB131" s="908"/>
      <c r="KRC131" s="908"/>
      <c r="KRD131" s="908"/>
      <c r="KRE131" s="908"/>
      <c r="KRF131" s="908"/>
      <c r="KRG131" s="908"/>
      <c r="KRH131" s="908"/>
      <c r="KRI131" s="908"/>
      <c r="KRJ131" s="908"/>
      <c r="KRK131" s="908"/>
      <c r="KRL131" s="908"/>
      <c r="KRM131" s="908"/>
      <c r="KRN131" s="908"/>
      <c r="KRO131" s="908"/>
      <c r="KRP131" s="908"/>
      <c r="KRQ131" s="908"/>
      <c r="KRR131" s="908"/>
      <c r="KRS131" s="908"/>
      <c r="KRT131" s="908"/>
      <c r="KRU131" s="908"/>
      <c r="KRV131" s="908"/>
      <c r="KRW131" s="908"/>
      <c r="KRX131" s="908"/>
      <c r="KRY131" s="908"/>
      <c r="KRZ131" s="908"/>
      <c r="KSA131" s="908"/>
      <c r="KSB131" s="908"/>
      <c r="KSC131" s="908"/>
      <c r="KSD131" s="908"/>
      <c r="KSE131" s="908"/>
      <c r="KSF131" s="908"/>
      <c r="KSG131" s="908"/>
      <c r="KSH131" s="908"/>
      <c r="KSI131" s="908"/>
      <c r="KSJ131" s="908"/>
      <c r="KSK131" s="908"/>
      <c r="KSL131" s="908"/>
      <c r="KSM131" s="908"/>
      <c r="KSN131" s="908"/>
      <c r="KSO131" s="908"/>
      <c r="KSP131" s="908"/>
      <c r="KSQ131" s="908"/>
      <c r="KSR131" s="908"/>
      <c r="KSS131" s="908"/>
      <c r="KST131" s="908"/>
      <c r="KSU131" s="908"/>
      <c r="KSV131" s="908"/>
      <c r="KSW131" s="908"/>
      <c r="KSX131" s="908"/>
      <c r="KSY131" s="908"/>
      <c r="KSZ131" s="908"/>
      <c r="KTA131" s="908"/>
      <c r="KTB131" s="908"/>
      <c r="KTC131" s="908"/>
      <c r="KTD131" s="908"/>
      <c r="KTE131" s="908"/>
      <c r="KTF131" s="908"/>
      <c r="KTG131" s="908"/>
      <c r="KTH131" s="908"/>
      <c r="KTI131" s="908"/>
      <c r="KTJ131" s="908"/>
      <c r="KTK131" s="908"/>
      <c r="KTL131" s="908"/>
      <c r="KTM131" s="908"/>
      <c r="KTN131" s="908"/>
      <c r="KTO131" s="908"/>
      <c r="KTP131" s="908"/>
      <c r="KTQ131" s="908"/>
      <c r="KTR131" s="908"/>
      <c r="KTS131" s="908"/>
      <c r="KTT131" s="908"/>
      <c r="KTU131" s="908"/>
      <c r="KTV131" s="908"/>
      <c r="KTW131" s="908"/>
      <c r="KTX131" s="908"/>
      <c r="KTY131" s="908"/>
      <c r="KTZ131" s="908"/>
      <c r="KUA131" s="908"/>
      <c r="KUB131" s="908"/>
      <c r="KUC131" s="908"/>
      <c r="KUD131" s="908"/>
      <c r="KUE131" s="908"/>
      <c r="KUF131" s="908"/>
      <c r="KUG131" s="908"/>
      <c r="KUH131" s="908"/>
      <c r="KUI131" s="908"/>
      <c r="KUJ131" s="908"/>
      <c r="KUK131" s="908"/>
      <c r="KUL131" s="908"/>
      <c r="KUM131" s="908"/>
      <c r="KUN131" s="908"/>
      <c r="KUO131" s="908"/>
      <c r="KUP131" s="908"/>
      <c r="KUQ131" s="908"/>
      <c r="KUR131" s="908"/>
      <c r="KUS131" s="908"/>
      <c r="KUT131" s="908"/>
      <c r="KUU131" s="908"/>
      <c r="KUV131" s="908"/>
      <c r="KUW131" s="908"/>
      <c r="KUX131" s="908"/>
      <c r="KUY131" s="908"/>
      <c r="KUZ131" s="908"/>
      <c r="KVA131" s="908"/>
      <c r="KVB131" s="908"/>
      <c r="KVC131" s="908"/>
      <c r="KVD131" s="908"/>
      <c r="KVE131" s="908"/>
      <c r="KVF131" s="908"/>
      <c r="KVG131" s="908"/>
      <c r="KVH131" s="908"/>
      <c r="KVI131" s="908"/>
      <c r="KVJ131" s="908"/>
      <c r="KVK131" s="908"/>
      <c r="KVL131" s="908"/>
      <c r="KVM131" s="908"/>
      <c r="KVN131" s="908"/>
      <c r="KVO131" s="908"/>
      <c r="KVP131" s="908"/>
      <c r="KVQ131" s="908"/>
      <c r="KVR131" s="908"/>
      <c r="KVS131" s="908"/>
      <c r="KVT131" s="908"/>
      <c r="KVU131" s="908"/>
      <c r="KVV131" s="908"/>
      <c r="KVW131" s="908"/>
      <c r="KVX131" s="908"/>
      <c r="KVY131" s="908"/>
      <c r="KVZ131" s="908"/>
      <c r="KWA131" s="908"/>
      <c r="KWB131" s="908"/>
      <c r="KWC131" s="908"/>
      <c r="KWD131" s="908"/>
      <c r="KWE131" s="908"/>
      <c r="KWF131" s="908"/>
      <c r="KWG131" s="908"/>
      <c r="KWH131" s="908"/>
      <c r="KWI131" s="908"/>
      <c r="KWJ131" s="908"/>
      <c r="KWK131" s="908"/>
      <c r="KWL131" s="908"/>
      <c r="KWM131" s="908"/>
      <c r="KWN131" s="908"/>
      <c r="KWO131" s="908"/>
      <c r="KWP131" s="908"/>
      <c r="KWQ131" s="908"/>
      <c r="KWR131" s="908"/>
      <c r="KWS131" s="908"/>
      <c r="KWT131" s="908"/>
      <c r="KWU131" s="908"/>
      <c r="KWV131" s="908"/>
      <c r="KWW131" s="908"/>
      <c r="KWX131" s="908"/>
      <c r="KWY131" s="908"/>
      <c r="KWZ131" s="908"/>
      <c r="KXA131" s="908"/>
      <c r="KXB131" s="908"/>
      <c r="KXC131" s="908"/>
      <c r="KXD131" s="908"/>
      <c r="KXE131" s="908"/>
      <c r="KXF131" s="908"/>
      <c r="KXG131" s="908"/>
      <c r="KXH131" s="908"/>
      <c r="KXI131" s="908"/>
      <c r="KXJ131" s="908"/>
      <c r="KXK131" s="908"/>
      <c r="KXL131" s="908"/>
      <c r="KXM131" s="908"/>
      <c r="KXN131" s="908"/>
      <c r="KXO131" s="908"/>
      <c r="KXP131" s="908"/>
      <c r="KXQ131" s="908"/>
      <c r="KXR131" s="908"/>
      <c r="KXS131" s="908"/>
      <c r="KXT131" s="908"/>
      <c r="KXU131" s="908"/>
      <c r="KXV131" s="908"/>
      <c r="KXW131" s="908"/>
      <c r="KXX131" s="908"/>
      <c r="KXY131" s="908"/>
      <c r="KXZ131" s="908"/>
      <c r="KYA131" s="908"/>
      <c r="KYB131" s="908"/>
      <c r="KYC131" s="908"/>
      <c r="KYD131" s="908"/>
      <c r="KYE131" s="908"/>
      <c r="KYF131" s="908"/>
      <c r="KYG131" s="908"/>
      <c r="KYH131" s="908"/>
      <c r="KYI131" s="908"/>
      <c r="KYJ131" s="908"/>
      <c r="KYK131" s="908"/>
      <c r="KYL131" s="908"/>
      <c r="KYM131" s="908"/>
      <c r="KYN131" s="908"/>
      <c r="KYO131" s="908"/>
      <c r="KYP131" s="908"/>
      <c r="KYQ131" s="908"/>
      <c r="KYR131" s="908"/>
      <c r="KYS131" s="908"/>
      <c r="KYT131" s="908"/>
      <c r="KYU131" s="908"/>
      <c r="KYV131" s="908"/>
      <c r="KYW131" s="908"/>
      <c r="KYX131" s="908"/>
      <c r="KYY131" s="908"/>
      <c r="KYZ131" s="908"/>
      <c r="KZA131" s="908"/>
      <c r="KZB131" s="908"/>
      <c r="KZC131" s="908"/>
      <c r="KZD131" s="908"/>
      <c r="KZE131" s="908"/>
      <c r="KZF131" s="908"/>
      <c r="KZG131" s="908"/>
      <c r="KZH131" s="908"/>
      <c r="KZI131" s="908"/>
      <c r="KZJ131" s="908"/>
      <c r="KZK131" s="908"/>
      <c r="KZL131" s="908"/>
      <c r="KZM131" s="908"/>
      <c r="KZN131" s="908"/>
      <c r="KZO131" s="908"/>
      <c r="KZP131" s="908"/>
      <c r="KZQ131" s="908"/>
      <c r="KZR131" s="908"/>
      <c r="KZS131" s="908"/>
      <c r="KZT131" s="908"/>
      <c r="KZU131" s="908"/>
      <c r="KZV131" s="908"/>
      <c r="KZW131" s="908"/>
      <c r="KZX131" s="908"/>
      <c r="KZY131" s="908"/>
      <c r="KZZ131" s="908"/>
      <c r="LAA131" s="908"/>
      <c r="LAB131" s="908"/>
      <c r="LAC131" s="908"/>
      <c r="LAD131" s="908"/>
      <c r="LAE131" s="908"/>
      <c r="LAF131" s="908"/>
      <c r="LAG131" s="908"/>
      <c r="LAH131" s="908"/>
      <c r="LAI131" s="908"/>
      <c r="LAJ131" s="908"/>
      <c r="LAK131" s="908"/>
      <c r="LAL131" s="908"/>
      <c r="LAM131" s="908"/>
      <c r="LAN131" s="908"/>
      <c r="LAO131" s="908"/>
      <c r="LAP131" s="908"/>
      <c r="LAQ131" s="908"/>
      <c r="LAR131" s="908"/>
      <c r="LAS131" s="908"/>
      <c r="LAT131" s="908"/>
      <c r="LAU131" s="908"/>
      <c r="LAV131" s="908"/>
      <c r="LAW131" s="908"/>
      <c r="LAX131" s="908"/>
      <c r="LAY131" s="908"/>
      <c r="LAZ131" s="908"/>
      <c r="LBA131" s="908"/>
      <c r="LBB131" s="908"/>
      <c r="LBC131" s="908"/>
      <c r="LBD131" s="908"/>
      <c r="LBE131" s="908"/>
      <c r="LBF131" s="908"/>
      <c r="LBG131" s="908"/>
      <c r="LBH131" s="908"/>
      <c r="LBI131" s="908"/>
      <c r="LBJ131" s="908"/>
      <c r="LBK131" s="908"/>
      <c r="LBL131" s="908"/>
      <c r="LBM131" s="908"/>
      <c r="LBN131" s="908"/>
      <c r="LBO131" s="908"/>
      <c r="LBP131" s="908"/>
      <c r="LBQ131" s="908"/>
      <c r="LBR131" s="908"/>
      <c r="LBS131" s="908"/>
      <c r="LBT131" s="908"/>
      <c r="LBU131" s="908"/>
      <c r="LBV131" s="908"/>
      <c r="LBW131" s="908"/>
      <c r="LBX131" s="908"/>
      <c r="LBY131" s="908"/>
      <c r="LBZ131" s="908"/>
      <c r="LCA131" s="908"/>
      <c r="LCB131" s="908"/>
      <c r="LCC131" s="908"/>
      <c r="LCD131" s="908"/>
      <c r="LCE131" s="908"/>
      <c r="LCF131" s="908"/>
      <c r="LCG131" s="908"/>
      <c r="LCH131" s="908"/>
      <c r="LCI131" s="908"/>
      <c r="LCJ131" s="908"/>
      <c r="LCK131" s="908"/>
      <c r="LCL131" s="908"/>
      <c r="LCM131" s="908"/>
      <c r="LCN131" s="908"/>
      <c r="LCO131" s="908"/>
      <c r="LCP131" s="908"/>
      <c r="LCQ131" s="908"/>
      <c r="LCR131" s="908"/>
      <c r="LCS131" s="908"/>
      <c r="LCT131" s="908"/>
      <c r="LCU131" s="908"/>
      <c r="LCV131" s="908"/>
      <c r="LCW131" s="908"/>
      <c r="LCX131" s="908"/>
      <c r="LCY131" s="908"/>
      <c r="LCZ131" s="908"/>
      <c r="LDA131" s="908"/>
      <c r="LDB131" s="908"/>
      <c r="LDC131" s="908"/>
      <c r="LDD131" s="908"/>
      <c r="LDE131" s="908"/>
      <c r="LDF131" s="908"/>
      <c r="LDG131" s="908"/>
      <c r="LDH131" s="908"/>
      <c r="LDI131" s="908"/>
      <c r="LDJ131" s="908"/>
      <c r="LDK131" s="908"/>
      <c r="LDL131" s="908"/>
      <c r="LDM131" s="908"/>
      <c r="LDN131" s="908"/>
      <c r="LDO131" s="908"/>
      <c r="LDP131" s="908"/>
      <c r="LDQ131" s="908"/>
      <c r="LDR131" s="908"/>
      <c r="LDS131" s="908"/>
      <c r="LDT131" s="908"/>
      <c r="LDU131" s="908"/>
      <c r="LDV131" s="908"/>
      <c r="LDW131" s="908"/>
      <c r="LDX131" s="908"/>
      <c r="LDY131" s="908"/>
      <c r="LDZ131" s="908"/>
      <c r="LEA131" s="908"/>
      <c r="LEB131" s="908"/>
      <c r="LEC131" s="908"/>
      <c r="LED131" s="908"/>
      <c r="LEE131" s="908"/>
      <c r="LEF131" s="908"/>
      <c r="LEG131" s="908"/>
      <c r="LEH131" s="908"/>
      <c r="LEI131" s="908"/>
      <c r="LEJ131" s="908"/>
      <c r="LEK131" s="908"/>
      <c r="LEL131" s="908"/>
      <c r="LEM131" s="908"/>
      <c r="LEN131" s="908"/>
      <c r="LEO131" s="908"/>
      <c r="LEP131" s="908"/>
      <c r="LEQ131" s="908"/>
      <c r="LER131" s="908"/>
      <c r="LES131" s="908"/>
      <c r="LET131" s="908"/>
      <c r="LEU131" s="908"/>
      <c r="LEV131" s="908"/>
      <c r="LEW131" s="908"/>
      <c r="LEX131" s="908"/>
      <c r="LEY131" s="908"/>
      <c r="LEZ131" s="908"/>
      <c r="LFA131" s="908"/>
      <c r="LFB131" s="908"/>
      <c r="LFC131" s="908"/>
      <c r="LFD131" s="908"/>
      <c r="LFE131" s="908"/>
      <c r="LFF131" s="908"/>
      <c r="LFG131" s="908"/>
      <c r="LFH131" s="908"/>
      <c r="LFI131" s="908"/>
      <c r="LFJ131" s="908"/>
      <c r="LFK131" s="908"/>
      <c r="LFL131" s="908"/>
      <c r="LFM131" s="908"/>
      <c r="LFN131" s="908"/>
      <c r="LFO131" s="908"/>
      <c r="LFP131" s="908"/>
      <c r="LFQ131" s="908"/>
      <c r="LFR131" s="908"/>
      <c r="LFS131" s="908"/>
      <c r="LFT131" s="908"/>
      <c r="LFU131" s="908"/>
      <c r="LFV131" s="908"/>
      <c r="LFW131" s="908"/>
      <c r="LFX131" s="908"/>
      <c r="LFY131" s="908"/>
      <c r="LFZ131" s="908"/>
      <c r="LGA131" s="908"/>
      <c r="LGB131" s="908"/>
      <c r="LGC131" s="908"/>
      <c r="LGD131" s="908"/>
      <c r="LGE131" s="908"/>
      <c r="LGF131" s="908"/>
      <c r="LGG131" s="908"/>
      <c r="LGH131" s="908"/>
      <c r="LGI131" s="908"/>
      <c r="LGJ131" s="908"/>
      <c r="LGK131" s="908"/>
      <c r="LGL131" s="908"/>
      <c r="LGM131" s="908"/>
      <c r="LGN131" s="908"/>
      <c r="LGO131" s="908"/>
      <c r="LGP131" s="908"/>
      <c r="LGQ131" s="908"/>
      <c r="LGR131" s="908"/>
      <c r="LGS131" s="908"/>
      <c r="LGT131" s="908"/>
      <c r="LGU131" s="908"/>
      <c r="LGV131" s="908"/>
      <c r="LGW131" s="908"/>
      <c r="LGX131" s="908"/>
      <c r="LGY131" s="908"/>
      <c r="LGZ131" s="908"/>
      <c r="LHA131" s="908"/>
      <c r="LHB131" s="908"/>
      <c r="LHC131" s="908"/>
      <c r="LHD131" s="908"/>
      <c r="LHE131" s="908"/>
      <c r="LHF131" s="908"/>
      <c r="LHG131" s="908"/>
      <c r="LHH131" s="908"/>
      <c r="LHI131" s="908"/>
      <c r="LHJ131" s="908"/>
      <c r="LHK131" s="908"/>
      <c r="LHL131" s="908"/>
      <c r="LHM131" s="908"/>
      <c r="LHN131" s="908"/>
      <c r="LHO131" s="908"/>
      <c r="LHP131" s="908"/>
      <c r="LHQ131" s="908"/>
      <c r="LHR131" s="908"/>
      <c r="LHS131" s="908"/>
      <c r="LHT131" s="908"/>
      <c r="LHU131" s="908"/>
      <c r="LHV131" s="908"/>
      <c r="LHW131" s="908"/>
      <c r="LHX131" s="908"/>
      <c r="LHY131" s="908"/>
      <c r="LHZ131" s="908"/>
      <c r="LIA131" s="908"/>
      <c r="LIB131" s="908"/>
      <c r="LIC131" s="908"/>
      <c r="LID131" s="908"/>
      <c r="LIE131" s="908"/>
      <c r="LIF131" s="908"/>
      <c r="LIG131" s="908"/>
      <c r="LIH131" s="908"/>
      <c r="LII131" s="908"/>
      <c r="LIJ131" s="908"/>
      <c r="LIK131" s="908"/>
      <c r="LIL131" s="908"/>
      <c r="LIM131" s="908"/>
      <c r="LIN131" s="908"/>
      <c r="LIO131" s="908"/>
      <c r="LIP131" s="908"/>
      <c r="LIQ131" s="908"/>
      <c r="LIR131" s="908"/>
      <c r="LIS131" s="908"/>
      <c r="LIT131" s="908"/>
      <c r="LIU131" s="908"/>
      <c r="LIV131" s="908"/>
      <c r="LIW131" s="908"/>
      <c r="LIX131" s="908"/>
      <c r="LIY131" s="908"/>
      <c r="LIZ131" s="908"/>
      <c r="LJA131" s="908"/>
      <c r="LJB131" s="908"/>
      <c r="LJC131" s="908"/>
      <c r="LJD131" s="908"/>
      <c r="LJE131" s="908"/>
      <c r="LJF131" s="908"/>
      <c r="LJG131" s="908"/>
      <c r="LJH131" s="908"/>
      <c r="LJI131" s="908"/>
      <c r="LJJ131" s="908"/>
      <c r="LJK131" s="908"/>
      <c r="LJL131" s="908"/>
      <c r="LJM131" s="908"/>
      <c r="LJN131" s="908"/>
      <c r="LJO131" s="908"/>
      <c r="LJP131" s="908"/>
      <c r="LJQ131" s="908"/>
      <c r="LJR131" s="908"/>
      <c r="LJS131" s="908"/>
      <c r="LJT131" s="908"/>
      <c r="LJU131" s="908"/>
      <c r="LJV131" s="908"/>
      <c r="LJW131" s="908"/>
      <c r="LJX131" s="908"/>
      <c r="LJY131" s="908"/>
      <c r="LJZ131" s="908"/>
      <c r="LKA131" s="908"/>
      <c r="LKB131" s="908"/>
      <c r="LKC131" s="908"/>
      <c r="LKD131" s="908"/>
      <c r="LKE131" s="908"/>
      <c r="LKF131" s="908"/>
      <c r="LKG131" s="908"/>
      <c r="LKH131" s="908"/>
      <c r="LKI131" s="908"/>
      <c r="LKJ131" s="908"/>
      <c r="LKK131" s="908"/>
      <c r="LKL131" s="908"/>
      <c r="LKM131" s="908"/>
      <c r="LKN131" s="908"/>
      <c r="LKO131" s="908"/>
      <c r="LKP131" s="908"/>
      <c r="LKQ131" s="908"/>
      <c r="LKR131" s="908"/>
      <c r="LKS131" s="908"/>
      <c r="LKT131" s="908"/>
      <c r="LKU131" s="908"/>
      <c r="LKV131" s="908"/>
      <c r="LKW131" s="908"/>
      <c r="LKX131" s="908"/>
      <c r="LKY131" s="908"/>
      <c r="LKZ131" s="908"/>
      <c r="LLA131" s="908"/>
      <c r="LLB131" s="908"/>
      <c r="LLC131" s="908"/>
      <c r="LLD131" s="908"/>
      <c r="LLE131" s="908"/>
      <c r="LLF131" s="908"/>
      <c r="LLG131" s="908"/>
      <c r="LLH131" s="908"/>
      <c r="LLI131" s="908"/>
      <c r="LLJ131" s="908"/>
      <c r="LLK131" s="908"/>
      <c r="LLL131" s="908"/>
      <c r="LLM131" s="908"/>
      <c r="LLN131" s="908"/>
      <c r="LLO131" s="908"/>
      <c r="LLP131" s="908"/>
      <c r="LLQ131" s="908"/>
      <c r="LLR131" s="908"/>
      <c r="LLS131" s="908"/>
      <c r="LLT131" s="908"/>
      <c r="LLU131" s="908"/>
      <c r="LLV131" s="908"/>
      <c r="LLW131" s="908"/>
      <c r="LLX131" s="908"/>
      <c r="LLY131" s="908"/>
      <c r="LLZ131" s="908"/>
      <c r="LMA131" s="908"/>
      <c r="LMB131" s="908"/>
      <c r="LMC131" s="908"/>
      <c r="LMD131" s="908"/>
      <c r="LME131" s="908"/>
      <c r="LMF131" s="908"/>
      <c r="LMG131" s="908"/>
      <c r="LMH131" s="908"/>
      <c r="LMI131" s="908"/>
      <c r="LMJ131" s="908"/>
      <c r="LMK131" s="908"/>
      <c r="LML131" s="908"/>
      <c r="LMM131" s="908"/>
      <c r="LMN131" s="908"/>
      <c r="LMO131" s="908"/>
      <c r="LMP131" s="908"/>
      <c r="LMQ131" s="908"/>
      <c r="LMR131" s="908"/>
      <c r="LMS131" s="908"/>
      <c r="LMT131" s="908"/>
      <c r="LMU131" s="908"/>
      <c r="LMV131" s="908"/>
      <c r="LMW131" s="908"/>
      <c r="LMX131" s="908"/>
      <c r="LMY131" s="908"/>
      <c r="LMZ131" s="908"/>
      <c r="LNA131" s="908"/>
      <c r="LNB131" s="908"/>
      <c r="LNC131" s="908"/>
      <c r="LND131" s="908"/>
      <c r="LNE131" s="908"/>
      <c r="LNF131" s="908"/>
      <c r="LNG131" s="908"/>
      <c r="LNH131" s="908"/>
      <c r="LNI131" s="908"/>
      <c r="LNJ131" s="908"/>
      <c r="LNK131" s="908"/>
      <c r="LNL131" s="908"/>
      <c r="LNM131" s="908"/>
      <c r="LNN131" s="908"/>
      <c r="LNO131" s="908"/>
      <c r="LNP131" s="908"/>
      <c r="LNQ131" s="908"/>
      <c r="LNR131" s="908"/>
      <c r="LNS131" s="908"/>
      <c r="LNT131" s="908"/>
      <c r="LNU131" s="908"/>
      <c r="LNV131" s="908"/>
      <c r="LNW131" s="908"/>
      <c r="LNX131" s="908"/>
      <c r="LNY131" s="908"/>
      <c r="LNZ131" s="908"/>
      <c r="LOA131" s="908"/>
      <c r="LOB131" s="908"/>
      <c r="LOC131" s="908"/>
      <c r="LOD131" s="908"/>
      <c r="LOE131" s="908"/>
      <c r="LOF131" s="908"/>
      <c r="LOG131" s="908"/>
      <c r="LOH131" s="908"/>
      <c r="LOI131" s="908"/>
      <c r="LOJ131" s="908"/>
      <c r="LOK131" s="908"/>
      <c r="LOL131" s="908"/>
      <c r="LOM131" s="908"/>
      <c r="LON131" s="908"/>
      <c r="LOO131" s="908"/>
      <c r="LOP131" s="908"/>
      <c r="LOQ131" s="908"/>
      <c r="LOR131" s="908"/>
      <c r="LOS131" s="908"/>
      <c r="LOT131" s="908"/>
      <c r="LOU131" s="908"/>
      <c r="LOV131" s="908"/>
      <c r="LOW131" s="908"/>
      <c r="LOX131" s="908"/>
      <c r="LOY131" s="908"/>
      <c r="LOZ131" s="908"/>
      <c r="LPA131" s="908"/>
      <c r="LPB131" s="908"/>
      <c r="LPC131" s="908"/>
      <c r="LPD131" s="908"/>
      <c r="LPE131" s="908"/>
      <c r="LPF131" s="908"/>
      <c r="LPG131" s="908"/>
      <c r="LPH131" s="908"/>
      <c r="LPI131" s="908"/>
      <c r="LPJ131" s="908"/>
      <c r="LPK131" s="908"/>
      <c r="LPL131" s="908"/>
      <c r="LPM131" s="908"/>
      <c r="LPN131" s="908"/>
      <c r="LPO131" s="908"/>
      <c r="LPP131" s="908"/>
      <c r="LPQ131" s="908"/>
      <c r="LPR131" s="908"/>
      <c r="LPS131" s="908"/>
      <c r="LPT131" s="908"/>
      <c r="LPU131" s="908"/>
      <c r="LPV131" s="908"/>
      <c r="LPW131" s="908"/>
      <c r="LPX131" s="908"/>
      <c r="LPY131" s="908"/>
      <c r="LPZ131" s="908"/>
      <c r="LQA131" s="908"/>
      <c r="LQB131" s="908"/>
      <c r="LQC131" s="908"/>
      <c r="LQD131" s="908"/>
      <c r="LQE131" s="908"/>
      <c r="LQF131" s="908"/>
      <c r="LQG131" s="908"/>
      <c r="LQH131" s="908"/>
      <c r="LQI131" s="908"/>
      <c r="LQJ131" s="908"/>
      <c r="LQK131" s="908"/>
      <c r="LQL131" s="908"/>
      <c r="LQM131" s="908"/>
      <c r="LQN131" s="908"/>
      <c r="LQO131" s="908"/>
      <c r="LQP131" s="908"/>
      <c r="LQQ131" s="908"/>
      <c r="LQR131" s="908"/>
      <c r="LQS131" s="908"/>
      <c r="LQT131" s="908"/>
      <c r="LQU131" s="908"/>
      <c r="LQV131" s="908"/>
      <c r="LQW131" s="908"/>
      <c r="LQX131" s="908"/>
      <c r="LQY131" s="908"/>
      <c r="LQZ131" s="908"/>
      <c r="LRA131" s="908"/>
      <c r="LRB131" s="908"/>
      <c r="LRC131" s="908"/>
      <c r="LRD131" s="908"/>
      <c r="LRE131" s="908"/>
      <c r="LRF131" s="908"/>
      <c r="LRG131" s="908"/>
      <c r="LRH131" s="908"/>
      <c r="LRI131" s="908"/>
      <c r="LRJ131" s="908"/>
      <c r="LRK131" s="908"/>
      <c r="LRL131" s="908"/>
      <c r="LRM131" s="908"/>
      <c r="LRN131" s="908"/>
      <c r="LRO131" s="908"/>
      <c r="LRP131" s="908"/>
      <c r="LRQ131" s="908"/>
      <c r="LRR131" s="908"/>
      <c r="LRS131" s="908"/>
      <c r="LRT131" s="908"/>
      <c r="LRU131" s="908"/>
      <c r="LRV131" s="908"/>
      <c r="LRW131" s="908"/>
      <c r="LRX131" s="908"/>
      <c r="LRY131" s="908"/>
      <c r="LRZ131" s="908"/>
      <c r="LSA131" s="908"/>
      <c r="LSB131" s="908"/>
      <c r="LSC131" s="908"/>
      <c r="LSD131" s="908"/>
      <c r="LSE131" s="908"/>
      <c r="LSF131" s="908"/>
      <c r="LSG131" s="908"/>
      <c r="LSH131" s="908"/>
      <c r="LSI131" s="908"/>
      <c r="LSJ131" s="908"/>
      <c r="LSK131" s="908"/>
      <c r="LSL131" s="908"/>
      <c r="LSM131" s="908"/>
      <c r="LSN131" s="908"/>
      <c r="LSO131" s="908"/>
      <c r="LSP131" s="908"/>
      <c r="LSQ131" s="908"/>
      <c r="LSR131" s="908"/>
      <c r="LSS131" s="908"/>
      <c r="LST131" s="908"/>
      <c r="LSU131" s="908"/>
      <c r="LSV131" s="908"/>
      <c r="LSW131" s="908"/>
      <c r="LSX131" s="908"/>
      <c r="LSY131" s="908"/>
      <c r="LSZ131" s="908"/>
      <c r="LTA131" s="908"/>
      <c r="LTB131" s="908"/>
      <c r="LTC131" s="908"/>
      <c r="LTD131" s="908"/>
      <c r="LTE131" s="908"/>
      <c r="LTF131" s="908"/>
      <c r="LTG131" s="908"/>
      <c r="LTH131" s="908"/>
      <c r="LTI131" s="908"/>
      <c r="LTJ131" s="908"/>
      <c r="LTK131" s="908"/>
      <c r="LTL131" s="908"/>
      <c r="LTM131" s="908"/>
      <c r="LTN131" s="908"/>
      <c r="LTO131" s="908"/>
      <c r="LTP131" s="908"/>
      <c r="LTQ131" s="908"/>
      <c r="LTR131" s="908"/>
      <c r="LTS131" s="908"/>
      <c r="LTT131" s="908"/>
      <c r="LTU131" s="908"/>
      <c r="LTV131" s="908"/>
      <c r="LTW131" s="908"/>
      <c r="LTX131" s="908"/>
      <c r="LTY131" s="908"/>
      <c r="LTZ131" s="908"/>
      <c r="LUA131" s="908"/>
      <c r="LUB131" s="908"/>
      <c r="LUC131" s="908"/>
      <c r="LUD131" s="908"/>
      <c r="LUE131" s="908"/>
      <c r="LUF131" s="908"/>
      <c r="LUG131" s="908"/>
      <c r="LUH131" s="908"/>
      <c r="LUI131" s="908"/>
      <c r="LUJ131" s="908"/>
      <c r="LUK131" s="908"/>
      <c r="LUL131" s="908"/>
      <c r="LUM131" s="908"/>
      <c r="LUN131" s="908"/>
      <c r="LUO131" s="908"/>
      <c r="LUP131" s="908"/>
      <c r="LUQ131" s="908"/>
      <c r="LUR131" s="908"/>
      <c r="LUS131" s="908"/>
      <c r="LUT131" s="908"/>
      <c r="LUU131" s="908"/>
      <c r="LUV131" s="908"/>
      <c r="LUW131" s="908"/>
      <c r="LUX131" s="908"/>
      <c r="LUY131" s="908"/>
      <c r="LUZ131" s="908"/>
      <c r="LVA131" s="908"/>
      <c r="LVB131" s="908"/>
      <c r="LVC131" s="908"/>
      <c r="LVD131" s="908"/>
      <c r="LVE131" s="908"/>
      <c r="LVF131" s="908"/>
      <c r="LVG131" s="908"/>
      <c r="LVH131" s="908"/>
      <c r="LVI131" s="908"/>
      <c r="LVJ131" s="908"/>
      <c r="LVK131" s="908"/>
      <c r="LVL131" s="908"/>
      <c r="LVM131" s="908"/>
      <c r="LVN131" s="908"/>
      <c r="LVO131" s="908"/>
      <c r="LVP131" s="908"/>
      <c r="LVQ131" s="908"/>
      <c r="LVR131" s="908"/>
      <c r="LVS131" s="908"/>
      <c r="LVT131" s="908"/>
      <c r="LVU131" s="908"/>
      <c r="LVV131" s="908"/>
      <c r="LVW131" s="908"/>
      <c r="LVX131" s="908"/>
      <c r="LVY131" s="908"/>
      <c r="LVZ131" s="908"/>
      <c r="LWA131" s="908"/>
      <c r="LWB131" s="908"/>
      <c r="LWC131" s="908"/>
      <c r="LWD131" s="908"/>
      <c r="LWE131" s="908"/>
      <c r="LWF131" s="908"/>
      <c r="LWG131" s="908"/>
      <c r="LWH131" s="908"/>
      <c r="LWI131" s="908"/>
      <c r="LWJ131" s="908"/>
      <c r="LWK131" s="908"/>
      <c r="LWL131" s="908"/>
      <c r="LWM131" s="908"/>
      <c r="LWN131" s="908"/>
      <c r="LWO131" s="908"/>
      <c r="LWP131" s="908"/>
      <c r="LWQ131" s="908"/>
      <c r="LWR131" s="908"/>
      <c r="LWS131" s="908"/>
      <c r="LWT131" s="908"/>
      <c r="LWU131" s="908"/>
      <c r="LWV131" s="908"/>
      <c r="LWW131" s="908"/>
      <c r="LWX131" s="908"/>
      <c r="LWY131" s="908"/>
      <c r="LWZ131" s="908"/>
      <c r="LXA131" s="908"/>
      <c r="LXB131" s="908"/>
      <c r="LXC131" s="908"/>
      <c r="LXD131" s="908"/>
      <c r="LXE131" s="908"/>
      <c r="LXF131" s="908"/>
      <c r="LXG131" s="908"/>
      <c r="LXH131" s="908"/>
      <c r="LXI131" s="908"/>
      <c r="LXJ131" s="908"/>
      <c r="LXK131" s="908"/>
      <c r="LXL131" s="908"/>
      <c r="LXM131" s="908"/>
      <c r="LXN131" s="908"/>
      <c r="LXO131" s="908"/>
      <c r="LXP131" s="908"/>
      <c r="LXQ131" s="908"/>
      <c r="LXR131" s="908"/>
      <c r="LXS131" s="908"/>
      <c r="LXT131" s="908"/>
      <c r="LXU131" s="908"/>
      <c r="LXV131" s="908"/>
      <c r="LXW131" s="908"/>
      <c r="LXX131" s="908"/>
      <c r="LXY131" s="908"/>
      <c r="LXZ131" s="908"/>
      <c r="LYA131" s="908"/>
      <c r="LYB131" s="908"/>
      <c r="LYC131" s="908"/>
      <c r="LYD131" s="908"/>
      <c r="LYE131" s="908"/>
      <c r="LYF131" s="908"/>
      <c r="LYG131" s="908"/>
      <c r="LYH131" s="908"/>
      <c r="LYI131" s="908"/>
      <c r="LYJ131" s="908"/>
      <c r="LYK131" s="908"/>
      <c r="LYL131" s="908"/>
      <c r="LYM131" s="908"/>
      <c r="LYN131" s="908"/>
      <c r="LYO131" s="908"/>
      <c r="LYP131" s="908"/>
      <c r="LYQ131" s="908"/>
      <c r="LYR131" s="908"/>
      <c r="LYS131" s="908"/>
      <c r="LYT131" s="908"/>
      <c r="LYU131" s="908"/>
      <c r="LYV131" s="908"/>
      <c r="LYW131" s="908"/>
      <c r="LYX131" s="908"/>
      <c r="LYY131" s="908"/>
      <c r="LYZ131" s="908"/>
      <c r="LZA131" s="908"/>
      <c r="LZB131" s="908"/>
      <c r="LZC131" s="908"/>
      <c r="LZD131" s="908"/>
      <c r="LZE131" s="908"/>
      <c r="LZF131" s="908"/>
      <c r="LZG131" s="908"/>
      <c r="LZH131" s="908"/>
      <c r="LZI131" s="908"/>
      <c r="LZJ131" s="908"/>
      <c r="LZK131" s="908"/>
      <c r="LZL131" s="908"/>
      <c r="LZM131" s="908"/>
      <c r="LZN131" s="908"/>
      <c r="LZO131" s="908"/>
      <c r="LZP131" s="908"/>
      <c r="LZQ131" s="908"/>
      <c r="LZR131" s="908"/>
      <c r="LZS131" s="908"/>
      <c r="LZT131" s="908"/>
      <c r="LZU131" s="908"/>
      <c r="LZV131" s="908"/>
      <c r="LZW131" s="908"/>
      <c r="LZX131" s="908"/>
      <c r="LZY131" s="908"/>
      <c r="LZZ131" s="908"/>
      <c r="MAA131" s="908"/>
      <c r="MAB131" s="908"/>
      <c r="MAC131" s="908"/>
      <c r="MAD131" s="908"/>
      <c r="MAE131" s="908"/>
      <c r="MAF131" s="908"/>
      <c r="MAG131" s="908"/>
      <c r="MAH131" s="908"/>
      <c r="MAI131" s="908"/>
      <c r="MAJ131" s="908"/>
      <c r="MAK131" s="908"/>
      <c r="MAL131" s="908"/>
      <c r="MAM131" s="908"/>
      <c r="MAN131" s="908"/>
      <c r="MAO131" s="908"/>
      <c r="MAP131" s="908"/>
      <c r="MAQ131" s="908"/>
      <c r="MAR131" s="908"/>
      <c r="MAS131" s="908"/>
      <c r="MAT131" s="908"/>
      <c r="MAU131" s="908"/>
      <c r="MAV131" s="908"/>
      <c r="MAW131" s="908"/>
      <c r="MAX131" s="908"/>
      <c r="MAY131" s="908"/>
      <c r="MAZ131" s="908"/>
      <c r="MBA131" s="908"/>
      <c r="MBB131" s="908"/>
      <c r="MBC131" s="908"/>
      <c r="MBD131" s="908"/>
      <c r="MBE131" s="908"/>
      <c r="MBF131" s="908"/>
      <c r="MBG131" s="908"/>
      <c r="MBH131" s="908"/>
      <c r="MBI131" s="908"/>
      <c r="MBJ131" s="908"/>
      <c r="MBK131" s="908"/>
      <c r="MBL131" s="908"/>
      <c r="MBM131" s="908"/>
      <c r="MBN131" s="908"/>
      <c r="MBO131" s="908"/>
      <c r="MBP131" s="908"/>
      <c r="MBQ131" s="908"/>
      <c r="MBR131" s="908"/>
      <c r="MBS131" s="908"/>
      <c r="MBT131" s="908"/>
      <c r="MBU131" s="908"/>
      <c r="MBV131" s="908"/>
      <c r="MBW131" s="908"/>
      <c r="MBX131" s="908"/>
      <c r="MBY131" s="908"/>
      <c r="MBZ131" s="908"/>
      <c r="MCA131" s="908"/>
      <c r="MCB131" s="908"/>
      <c r="MCC131" s="908"/>
      <c r="MCD131" s="908"/>
      <c r="MCE131" s="908"/>
      <c r="MCF131" s="908"/>
      <c r="MCG131" s="908"/>
      <c r="MCH131" s="908"/>
      <c r="MCI131" s="908"/>
      <c r="MCJ131" s="908"/>
      <c r="MCK131" s="908"/>
      <c r="MCL131" s="908"/>
      <c r="MCM131" s="908"/>
      <c r="MCN131" s="908"/>
      <c r="MCO131" s="908"/>
      <c r="MCP131" s="908"/>
      <c r="MCQ131" s="908"/>
      <c r="MCR131" s="908"/>
      <c r="MCS131" s="908"/>
      <c r="MCT131" s="908"/>
      <c r="MCU131" s="908"/>
      <c r="MCV131" s="908"/>
      <c r="MCW131" s="908"/>
      <c r="MCX131" s="908"/>
      <c r="MCY131" s="908"/>
      <c r="MCZ131" s="908"/>
      <c r="MDA131" s="908"/>
      <c r="MDB131" s="908"/>
      <c r="MDC131" s="908"/>
      <c r="MDD131" s="908"/>
      <c r="MDE131" s="908"/>
      <c r="MDF131" s="908"/>
      <c r="MDG131" s="908"/>
      <c r="MDH131" s="908"/>
      <c r="MDI131" s="908"/>
      <c r="MDJ131" s="908"/>
      <c r="MDK131" s="908"/>
      <c r="MDL131" s="908"/>
      <c r="MDM131" s="908"/>
      <c r="MDN131" s="908"/>
      <c r="MDO131" s="908"/>
      <c r="MDP131" s="908"/>
      <c r="MDQ131" s="908"/>
      <c r="MDR131" s="908"/>
      <c r="MDS131" s="908"/>
      <c r="MDT131" s="908"/>
      <c r="MDU131" s="908"/>
      <c r="MDV131" s="908"/>
      <c r="MDW131" s="908"/>
      <c r="MDX131" s="908"/>
      <c r="MDY131" s="908"/>
      <c r="MDZ131" s="908"/>
      <c r="MEA131" s="908"/>
      <c r="MEB131" s="908"/>
      <c r="MEC131" s="908"/>
      <c r="MED131" s="908"/>
      <c r="MEE131" s="908"/>
      <c r="MEF131" s="908"/>
      <c r="MEG131" s="908"/>
      <c r="MEH131" s="908"/>
      <c r="MEI131" s="908"/>
      <c r="MEJ131" s="908"/>
      <c r="MEK131" s="908"/>
      <c r="MEL131" s="908"/>
      <c r="MEM131" s="908"/>
      <c r="MEN131" s="908"/>
      <c r="MEO131" s="908"/>
      <c r="MEP131" s="908"/>
      <c r="MEQ131" s="908"/>
      <c r="MER131" s="908"/>
      <c r="MES131" s="908"/>
      <c r="MET131" s="908"/>
      <c r="MEU131" s="908"/>
      <c r="MEV131" s="908"/>
      <c r="MEW131" s="908"/>
      <c r="MEX131" s="908"/>
      <c r="MEY131" s="908"/>
      <c r="MEZ131" s="908"/>
      <c r="MFA131" s="908"/>
      <c r="MFB131" s="908"/>
      <c r="MFC131" s="908"/>
      <c r="MFD131" s="908"/>
      <c r="MFE131" s="908"/>
      <c r="MFF131" s="908"/>
      <c r="MFG131" s="908"/>
      <c r="MFH131" s="908"/>
      <c r="MFI131" s="908"/>
      <c r="MFJ131" s="908"/>
      <c r="MFK131" s="908"/>
      <c r="MFL131" s="908"/>
      <c r="MFM131" s="908"/>
      <c r="MFN131" s="908"/>
      <c r="MFO131" s="908"/>
      <c r="MFP131" s="908"/>
      <c r="MFQ131" s="908"/>
      <c r="MFR131" s="908"/>
      <c r="MFS131" s="908"/>
      <c r="MFT131" s="908"/>
      <c r="MFU131" s="908"/>
      <c r="MFV131" s="908"/>
      <c r="MFW131" s="908"/>
      <c r="MFX131" s="908"/>
      <c r="MFY131" s="908"/>
      <c r="MFZ131" s="908"/>
      <c r="MGA131" s="908"/>
      <c r="MGB131" s="908"/>
      <c r="MGC131" s="908"/>
      <c r="MGD131" s="908"/>
      <c r="MGE131" s="908"/>
      <c r="MGF131" s="908"/>
      <c r="MGG131" s="908"/>
      <c r="MGH131" s="908"/>
      <c r="MGI131" s="908"/>
      <c r="MGJ131" s="908"/>
      <c r="MGK131" s="908"/>
      <c r="MGL131" s="908"/>
      <c r="MGM131" s="908"/>
      <c r="MGN131" s="908"/>
      <c r="MGO131" s="908"/>
      <c r="MGP131" s="908"/>
      <c r="MGQ131" s="908"/>
      <c r="MGR131" s="908"/>
      <c r="MGS131" s="908"/>
      <c r="MGT131" s="908"/>
      <c r="MGU131" s="908"/>
      <c r="MGV131" s="908"/>
      <c r="MGW131" s="908"/>
      <c r="MGX131" s="908"/>
      <c r="MGY131" s="908"/>
      <c r="MGZ131" s="908"/>
      <c r="MHA131" s="908"/>
      <c r="MHB131" s="908"/>
      <c r="MHC131" s="908"/>
      <c r="MHD131" s="908"/>
      <c r="MHE131" s="908"/>
      <c r="MHF131" s="908"/>
      <c r="MHG131" s="908"/>
      <c r="MHH131" s="908"/>
      <c r="MHI131" s="908"/>
      <c r="MHJ131" s="908"/>
      <c r="MHK131" s="908"/>
      <c r="MHL131" s="908"/>
      <c r="MHM131" s="908"/>
      <c r="MHN131" s="908"/>
      <c r="MHO131" s="908"/>
      <c r="MHP131" s="908"/>
      <c r="MHQ131" s="908"/>
      <c r="MHR131" s="908"/>
      <c r="MHS131" s="908"/>
      <c r="MHT131" s="908"/>
      <c r="MHU131" s="908"/>
      <c r="MHV131" s="908"/>
      <c r="MHW131" s="908"/>
      <c r="MHX131" s="908"/>
      <c r="MHY131" s="908"/>
      <c r="MHZ131" s="908"/>
      <c r="MIA131" s="908"/>
      <c r="MIB131" s="908"/>
      <c r="MIC131" s="908"/>
      <c r="MID131" s="908"/>
      <c r="MIE131" s="908"/>
      <c r="MIF131" s="908"/>
      <c r="MIG131" s="908"/>
      <c r="MIH131" s="908"/>
      <c r="MII131" s="908"/>
      <c r="MIJ131" s="908"/>
      <c r="MIK131" s="908"/>
      <c r="MIL131" s="908"/>
      <c r="MIM131" s="908"/>
      <c r="MIN131" s="908"/>
      <c r="MIO131" s="908"/>
      <c r="MIP131" s="908"/>
      <c r="MIQ131" s="908"/>
      <c r="MIR131" s="908"/>
      <c r="MIS131" s="908"/>
      <c r="MIT131" s="908"/>
      <c r="MIU131" s="908"/>
      <c r="MIV131" s="908"/>
      <c r="MIW131" s="908"/>
      <c r="MIX131" s="908"/>
      <c r="MIY131" s="908"/>
      <c r="MIZ131" s="908"/>
      <c r="MJA131" s="908"/>
      <c r="MJB131" s="908"/>
      <c r="MJC131" s="908"/>
      <c r="MJD131" s="908"/>
      <c r="MJE131" s="908"/>
      <c r="MJF131" s="908"/>
      <c r="MJG131" s="908"/>
      <c r="MJH131" s="908"/>
      <c r="MJI131" s="908"/>
      <c r="MJJ131" s="908"/>
      <c r="MJK131" s="908"/>
      <c r="MJL131" s="908"/>
      <c r="MJM131" s="908"/>
      <c r="MJN131" s="908"/>
      <c r="MJO131" s="908"/>
      <c r="MJP131" s="908"/>
      <c r="MJQ131" s="908"/>
      <c r="MJR131" s="908"/>
      <c r="MJS131" s="908"/>
      <c r="MJT131" s="908"/>
      <c r="MJU131" s="908"/>
      <c r="MJV131" s="908"/>
      <c r="MJW131" s="908"/>
      <c r="MJX131" s="908"/>
      <c r="MJY131" s="908"/>
      <c r="MJZ131" s="908"/>
      <c r="MKA131" s="908"/>
      <c r="MKB131" s="908"/>
      <c r="MKC131" s="908"/>
      <c r="MKD131" s="908"/>
      <c r="MKE131" s="908"/>
      <c r="MKF131" s="908"/>
      <c r="MKG131" s="908"/>
      <c r="MKH131" s="908"/>
      <c r="MKI131" s="908"/>
      <c r="MKJ131" s="908"/>
      <c r="MKK131" s="908"/>
      <c r="MKL131" s="908"/>
      <c r="MKM131" s="908"/>
      <c r="MKN131" s="908"/>
      <c r="MKO131" s="908"/>
      <c r="MKP131" s="908"/>
      <c r="MKQ131" s="908"/>
      <c r="MKR131" s="908"/>
      <c r="MKS131" s="908"/>
      <c r="MKT131" s="908"/>
      <c r="MKU131" s="908"/>
      <c r="MKV131" s="908"/>
      <c r="MKW131" s="908"/>
      <c r="MKX131" s="908"/>
      <c r="MKY131" s="908"/>
      <c r="MKZ131" s="908"/>
      <c r="MLA131" s="908"/>
      <c r="MLB131" s="908"/>
      <c r="MLC131" s="908"/>
      <c r="MLD131" s="908"/>
      <c r="MLE131" s="908"/>
      <c r="MLF131" s="908"/>
      <c r="MLG131" s="908"/>
      <c r="MLH131" s="908"/>
      <c r="MLI131" s="908"/>
      <c r="MLJ131" s="908"/>
      <c r="MLK131" s="908"/>
      <c r="MLL131" s="908"/>
      <c r="MLM131" s="908"/>
      <c r="MLN131" s="908"/>
      <c r="MLO131" s="908"/>
      <c r="MLP131" s="908"/>
      <c r="MLQ131" s="908"/>
      <c r="MLR131" s="908"/>
      <c r="MLS131" s="908"/>
      <c r="MLT131" s="908"/>
      <c r="MLU131" s="908"/>
      <c r="MLV131" s="908"/>
      <c r="MLW131" s="908"/>
      <c r="MLX131" s="908"/>
      <c r="MLY131" s="908"/>
      <c r="MLZ131" s="908"/>
      <c r="MMA131" s="908"/>
      <c r="MMB131" s="908"/>
      <c r="MMC131" s="908"/>
      <c r="MMD131" s="908"/>
      <c r="MME131" s="908"/>
      <c r="MMF131" s="908"/>
      <c r="MMG131" s="908"/>
      <c r="MMH131" s="908"/>
      <c r="MMI131" s="908"/>
      <c r="MMJ131" s="908"/>
      <c r="MMK131" s="908"/>
      <c r="MML131" s="908"/>
      <c r="MMM131" s="908"/>
      <c r="MMN131" s="908"/>
      <c r="MMO131" s="908"/>
      <c r="MMP131" s="908"/>
      <c r="MMQ131" s="908"/>
      <c r="MMR131" s="908"/>
      <c r="MMS131" s="908"/>
      <c r="MMT131" s="908"/>
      <c r="MMU131" s="908"/>
      <c r="MMV131" s="908"/>
      <c r="MMW131" s="908"/>
      <c r="MMX131" s="908"/>
      <c r="MMY131" s="908"/>
      <c r="MMZ131" s="908"/>
      <c r="MNA131" s="908"/>
      <c r="MNB131" s="908"/>
      <c r="MNC131" s="908"/>
      <c r="MND131" s="908"/>
      <c r="MNE131" s="908"/>
      <c r="MNF131" s="908"/>
      <c r="MNG131" s="908"/>
      <c r="MNH131" s="908"/>
      <c r="MNI131" s="908"/>
      <c r="MNJ131" s="908"/>
      <c r="MNK131" s="908"/>
      <c r="MNL131" s="908"/>
      <c r="MNM131" s="908"/>
      <c r="MNN131" s="908"/>
      <c r="MNO131" s="908"/>
      <c r="MNP131" s="908"/>
      <c r="MNQ131" s="908"/>
      <c r="MNR131" s="908"/>
      <c r="MNS131" s="908"/>
      <c r="MNT131" s="908"/>
      <c r="MNU131" s="908"/>
      <c r="MNV131" s="908"/>
      <c r="MNW131" s="908"/>
      <c r="MNX131" s="908"/>
      <c r="MNY131" s="908"/>
      <c r="MNZ131" s="908"/>
      <c r="MOA131" s="908"/>
      <c r="MOB131" s="908"/>
      <c r="MOC131" s="908"/>
      <c r="MOD131" s="908"/>
      <c r="MOE131" s="908"/>
      <c r="MOF131" s="908"/>
      <c r="MOG131" s="908"/>
      <c r="MOH131" s="908"/>
      <c r="MOI131" s="908"/>
      <c r="MOJ131" s="908"/>
      <c r="MOK131" s="908"/>
      <c r="MOL131" s="908"/>
      <c r="MOM131" s="908"/>
      <c r="MON131" s="908"/>
      <c r="MOO131" s="908"/>
      <c r="MOP131" s="908"/>
      <c r="MOQ131" s="908"/>
      <c r="MOR131" s="908"/>
      <c r="MOS131" s="908"/>
      <c r="MOT131" s="908"/>
      <c r="MOU131" s="908"/>
      <c r="MOV131" s="908"/>
      <c r="MOW131" s="908"/>
      <c r="MOX131" s="908"/>
      <c r="MOY131" s="908"/>
      <c r="MOZ131" s="908"/>
      <c r="MPA131" s="908"/>
      <c r="MPB131" s="908"/>
      <c r="MPC131" s="908"/>
      <c r="MPD131" s="908"/>
      <c r="MPE131" s="908"/>
      <c r="MPF131" s="908"/>
      <c r="MPG131" s="908"/>
      <c r="MPH131" s="908"/>
      <c r="MPI131" s="908"/>
      <c r="MPJ131" s="908"/>
      <c r="MPK131" s="908"/>
      <c r="MPL131" s="908"/>
      <c r="MPM131" s="908"/>
      <c r="MPN131" s="908"/>
      <c r="MPO131" s="908"/>
      <c r="MPP131" s="908"/>
      <c r="MPQ131" s="908"/>
      <c r="MPR131" s="908"/>
      <c r="MPS131" s="908"/>
      <c r="MPT131" s="908"/>
      <c r="MPU131" s="908"/>
      <c r="MPV131" s="908"/>
      <c r="MPW131" s="908"/>
      <c r="MPX131" s="908"/>
      <c r="MPY131" s="908"/>
      <c r="MPZ131" s="908"/>
      <c r="MQA131" s="908"/>
      <c r="MQB131" s="908"/>
      <c r="MQC131" s="908"/>
      <c r="MQD131" s="908"/>
      <c r="MQE131" s="908"/>
      <c r="MQF131" s="908"/>
      <c r="MQG131" s="908"/>
      <c r="MQH131" s="908"/>
      <c r="MQI131" s="908"/>
      <c r="MQJ131" s="908"/>
      <c r="MQK131" s="908"/>
      <c r="MQL131" s="908"/>
      <c r="MQM131" s="908"/>
      <c r="MQN131" s="908"/>
      <c r="MQO131" s="908"/>
      <c r="MQP131" s="908"/>
      <c r="MQQ131" s="908"/>
      <c r="MQR131" s="908"/>
      <c r="MQS131" s="908"/>
      <c r="MQT131" s="908"/>
      <c r="MQU131" s="908"/>
      <c r="MQV131" s="908"/>
      <c r="MQW131" s="908"/>
      <c r="MQX131" s="908"/>
      <c r="MQY131" s="908"/>
      <c r="MQZ131" s="908"/>
      <c r="MRA131" s="908"/>
      <c r="MRB131" s="908"/>
      <c r="MRC131" s="908"/>
      <c r="MRD131" s="908"/>
      <c r="MRE131" s="908"/>
      <c r="MRF131" s="908"/>
      <c r="MRG131" s="908"/>
      <c r="MRH131" s="908"/>
      <c r="MRI131" s="908"/>
      <c r="MRJ131" s="908"/>
      <c r="MRK131" s="908"/>
      <c r="MRL131" s="908"/>
      <c r="MRM131" s="908"/>
      <c r="MRN131" s="908"/>
      <c r="MRO131" s="908"/>
      <c r="MRP131" s="908"/>
      <c r="MRQ131" s="908"/>
      <c r="MRR131" s="908"/>
      <c r="MRS131" s="908"/>
      <c r="MRT131" s="908"/>
      <c r="MRU131" s="908"/>
      <c r="MRV131" s="908"/>
      <c r="MRW131" s="908"/>
      <c r="MRX131" s="908"/>
      <c r="MRY131" s="908"/>
      <c r="MRZ131" s="908"/>
      <c r="MSA131" s="908"/>
      <c r="MSB131" s="908"/>
      <c r="MSC131" s="908"/>
      <c r="MSD131" s="908"/>
      <c r="MSE131" s="908"/>
      <c r="MSF131" s="908"/>
      <c r="MSG131" s="908"/>
      <c r="MSH131" s="908"/>
      <c r="MSI131" s="908"/>
      <c r="MSJ131" s="908"/>
      <c r="MSK131" s="908"/>
      <c r="MSL131" s="908"/>
      <c r="MSM131" s="908"/>
      <c r="MSN131" s="908"/>
      <c r="MSO131" s="908"/>
      <c r="MSP131" s="908"/>
      <c r="MSQ131" s="908"/>
      <c r="MSR131" s="908"/>
      <c r="MSS131" s="908"/>
      <c r="MST131" s="908"/>
      <c r="MSU131" s="908"/>
      <c r="MSV131" s="908"/>
      <c r="MSW131" s="908"/>
      <c r="MSX131" s="908"/>
      <c r="MSY131" s="908"/>
      <c r="MSZ131" s="908"/>
      <c r="MTA131" s="908"/>
      <c r="MTB131" s="908"/>
      <c r="MTC131" s="908"/>
      <c r="MTD131" s="908"/>
      <c r="MTE131" s="908"/>
      <c r="MTF131" s="908"/>
      <c r="MTG131" s="908"/>
      <c r="MTH131" s="908"/>
      <c r="MTI131" s="908"/>
      <c r="MTJ131" s="908"/>
      <c r="MTK131" s="908"/>
      <c r="MTL131" s="908"/>
      <c r="MTM131" s="908"/>
      <c r="MTN131" s="908"/>
      <c r="MTO131" s="908"/>
      <c r="MTP131" s="908"/>
      <c r="MTQ131" s="908"/>
      <c r="MTR131" s="908"/>
      <c r="MTS131" s="908"/>
      <c r="MTT131" s="908"/>
      <c r="MTU131" s="908"/>
      <c r="MTV131" s="908"/>
      <c r="MTW131" s="908"/>
      <c r="MTX131" s="908"/>
      <c r="MTY131" s="908"/>
      <c r="MTZ131" s="908"/>
      <c r="MUA131" s="908"/>
      <c r="MUB131" s="908"/>
      <c r="MUC131" s="908"/>
      <c r="MUD131" s="908"/>
      <c r="MUE131" s="908"/>
      <c r="MUF131" s="908"/>
      <c r="MUG131" s="908"/>
      <c r="MUH131" s="908"/>
      <c r="MUI131" s="908"/>
      <c r="MUJ131" s="908"/>
      <c r="MUK131" s="908"/>
      <c r="MUL131" s="908"/>
      <c r="MUM131" s="908"/>
      <c r="MUN131" s="908"/>
      <c r="MUO131" s="908"/>
      <c r="MUP131" s="908"/>
      <c r="MUQ131" s="908"/>
      <c r="MUR131" s="908"/>
      <c r="MUS131" s="908"/>
      <c r="MUT131" s="908"/>
      <c r="MUU131" s="908"/>
      <c r="MUV131" s="908"/>
      <c r="MUW131" s="908"/>
      <c r="MUX131" s="908"/>
      <c r="MUY131" s="908"/>
      <c r="MUZ131" s="908"/>
      <c r="MVA131" s="908"/>
      <c r="MVB131" s="908"/>
      <c r="MVC131" s="908"/>
      <c r="MVD131" s="908"/>
      <c r="MVE131" s="908"/>
      <c r="MVF131" s="908"/>
      <c r="MVG131" s="908"/>
      <c r="MVH131" s="908"/>
      <c r="MVI131" s="908"/>
      <c r="MVJ131" s="908"/>
      <c r="MVK131" s="908"/>
      <c r="MVL131" s="908"/>
      <c r="MVM131" s="908"/>
      <c r="MVN131" s="908"/>
      <c r="MVO131" s="908"/>
      <c r="MVP131" s="908"/>
      <c r="MVQ131" s="908"/>
      <c r="MVR131" s="908"/>
      <c r="MVS131" s="908"/>
      <c r="MVT131" s="908"/>
      <c r="MVU131" s="908"/>
      <c r="MVV131" s="908"/>
      <c r="MVW131" s="908"/>
      <c r="MVX131" s="908"/>
      <c r="MVY131" s="908"/>
      <c r="MVZ131" s="908"/>
      <c r="MWA131" s="908"/>
      <c r="MWB131" s="908"/>
      <c r="MWC131" s="908"/>
      <c r="MWD131" s="908"/>
      <c r="MWE131" s="908"/>
      <c r="MWF131" s="908"/>
      <c r="MWG131" s="908"/>
      <c r="MWH131" s="908"/>
      <c r="MWI131" s="908"/>
      <c r="MWJ131" s="908"/>
      <c r="MWK131" s="908"/>
      <c r="MWL131" s="908"/>
      <c r="MWM131" s="908"/>
      <c r="MWN131" s="908"/>
      <c r="MWO131" s="908"/>
      <c r="MWP131" s="908"/>
      <c r="MWQ131" s="908"/>
      <c r="MWR131" s="908"/>
      <c r="MWS131" s="908"/>
      <c r="MWT131" s="908"/>
      <c r="MWU131" s="908"/>
      <c r="MWV131" s="908"/>
      <c r="MWW131" s="908"/>
      <c r="MWX131" s="908"/>
      <c r="MWY131" s="908"/>
      <c r="MWZ131" s="908"/>
      <c r="MXA131" s="908"/>
      <c r="MXB131" s="908"/>
      <c r="MXC131" s="908"/>
      <c r="MXD131" s="908"/>
      <c r="MXE131" s="908"/>
      <c r="MXF131" s="908"/>
      <c r="MXG131" s="908"/>
      <c r="MXH131" s="908"/>
      <c r="MXI131" s="908"/>
      <c r="MXJ131" s="908"/>
      <c r="MXK131" s="908"/>
      <c r="MXL131" s="908"/>
      <c r="MXM131" s="908"/>
      <c r="MXN131" s="908"/>
      <c r="MXO131" s="908"/>
      <c r="MXP131" s="908"/>
      <c r="MXQ131" s="908"/>
      <c r="MXR131" s="908"/>
      <c r="MXS131" s="908"/>
      <c r="MXT131" s="908"/>
      <c r="MXU131" s="908"/>
      <c r="MXV131" s="908"/>
      <c r="MXW131" s="908"/>
      <c r="MXX131" s="908"/>
      <c r="MXY131" s="908"/>
      <c r="MXZ131" s="908"/>
      <c r="MYA131" s="908"/>
      <c r="MYB131" s="908"/>
      <c r="MYC131" s="908"/>
      <c r="MYD131" s="908"/>
      <c r="MYE131" s="908"/>
      <c r="MYF131" s="908"/>
      <c r="MYG131" s="908"/>
      <c r="MYH131" s="908"/>
      <c r="MYI131" s="908"/>
      <c r="MYJ131" s="908"/>
      <c r="MYK131" s="908"/>
      <c r="MYL131" s="908"/>
      <c r="MYM131" s="908"/>
      <c r="MYN131" s="908"/>
      <c r="MYO131" s="908"/>
      <c r="MYP131" s="908"/>
      <c r="MYQ131" s="908"/>
      <c r="MYR131" s="908"/>
      <c r="MYS131" s="908"/>
      <c r="MYT131" s="908"/>
      <c r="MYU131" s="908"/>
      <c r="MYV131" s="908"/>
      <c r="MYW131" s="908"/>
      <c r="MYX131" s="908"/>
      <c r="MYY131" s="908"/>
      <c r="MYZ131" s="908"/>
      <c r="MZA131" s="908"/>
      <c r="MZB131" s="908"/>
      <c r="MZC131" s="908"/>
      <c r="MZD131" s="908"/>
      <c r="MZE131" s="908"/>
      <c r="MZF131" s="908"/>
      <c r="MZG131" s="908"/>
      <c r="MZH131" s="908"/>
      <c r="MZI131" s="908"/>
      <c r="MZJ131" s="908"/>
      <c r="MZK131" s="908"/>
      <c r="MZL131" s="908"/>
      <c r="MZM131" s="908"/>
      <c r="MZN131" s="908"/>
      <c r="MZO131" s="908"/>
      <c r="MZP131" s="908"/>
      <c r="MZQ131" s="908"/>
      <c r="MZR131" s="908"/>
      <c r="MZS131" s="908"/>
      <c r="MZT131" s="908"/>
      <c r="MZU131" s="908"/>
      <c r="MZV131" s="908"/>
      <c r="MZW131" s="908"/>
      <c r="MZX131" s="908"/>
      <c r="MZY131" s="908"/>
      <c r="MZZ131" s="908"/>
      <c r="NAA131" s="908"/>
      <c r="NAB131" s="908"/>
      <c r="NAC131" s="908"/>
      <c r="NAD131" s="908"/>
      <c r="NAE131" s="908"/>
      <c r="NAF131" s="908"/>
      <c r="NAG131" s="908"/>
      <c r="NAH131" s="908"/>
      <c r="NAI131" s="908"/>
      <c r="NAJ131" s="908"/>
      <c r="NAK131" s="908"/>
      <c r="NAL131" s="908"/>
      <c r="NAM131" s="908"/>
      <c r="NAN131" s="908"/>
      <c r="NAO131" s="908"/>
      <c r="NAP131" s="908"/>
      <c r="NAQ131" s="908"/>
      <c r="NAR131" s="908"/>
      <c r="NAS131" s="908"/>
      <c r="NAT131" s="908"/>
      <c r="NAU131" s="908"/>
      <c r="NAV131" s="908"/>
      <c r="NAW131" s="908"/>
      <c r="NAX131" s="908"/>
      <c r="NAY131" s="908"/>
      <c r="NAZ131" s="908"/>
      <c r="NBA131" s="908"/>
      <c r="NBB131" s="908"/>
      <c r="NBC131" s="908"/>
      <c r="NBD131" s="908"/>
      <c r="NBE131" s="908"/>
      <c r="NBF131" s="908"/>
      <c r="NBG131" s="908"/>
      <c r="NBH131" s="908"/>
      <c r="NBI131" s="908"/>
      <c r="NBJ131" s="908"/>
      <c r="NBK131" s="908"/>
      <c r="NBL131" s="908"/>
      <c r="NBM131" s="908"/>
      <c r="NBN131" s="908"/>
      <c r="NBO131" s="908"/>
      <c r="NBP131" s="908"/>
      <c r="NBQ131" s="908"/>
      <c r="NBR131" s="908"/>
      <c r="NBS131" s="908"/>
      <c r="NBT131" s="908"/>
      <c r="NBU131" s="908"/>
      <c r="NBV131" s="908"/>
      <c r="NBW131" s="908"/>
      <c r="NBX131" s="908"/>
      <c r="NBY131" s="908"/>
      <c r="NBZ131" s="908"/>
      <c r="NCA131" s="908"/>
      <c r="NCB131" s="908"/>
      <c r="NCC131" s="908"/>
      <c r="NCD131" s="908"/>
      <c r="NCE131" s="908"/>
      <c r="NCF131" s="908"/>
      <c r="NCG131" s="908"/>
      <c r="NCH131" s="908"/>
      <c r="NCI131" s="908"/>
      <c r="NCJ131" s="908"/>
      <c r="NCK131" s="908"/>
      <c r="NCL131" s="908"/>
      <c r="NCM131" s="908"/>
      <c r="NCN131" s="908"/>
      <c r="NCO131" s="908"/>
      <c r="NCP131" s="908"/>
      <c r="NCQ131" s="908"/>
      <c r="NCR131" s="908"/>
      <c r="NCS131" s="908"/>
      <c r="NCT131" s="908"/>
      <c r="NCU131" s="908"/>
      <c r="NCV131" s="908"/>
      <c r="NCW131" s="908"/>
      <c r="NCX131" s="908"/>
      <c r="NCY131" s="908"/>
      <c r="NCZ131" s="908"/>
      <c r="NDA131" s="908"/>
      <c r="NDB131" s="908"/>
      <c r="NDC131" s="908"/>
      <c r="NDD131" s="908"/>
      <c r="NDE131" s="908"/>
      <c r="NDF131" s="908"/>
      <c r="NDG131" s="908"/>
      <c r="NDH131" s="908"/>
      <c r="NDI131" s="908"/>
      <c r="NDJ131" s="908"/>
      <c r="NDK131" s="908"/>
      <c r="NDL131" s="908"/>
      <c r="NDM131" s="908"/>
      <c r="NDN131" s="908"/>
      <c r="NDO131" s="908"/>
      <c r="NDP131" s="908"/>
      <c r="NDQ131" s="908"/>
      <c r="NDR131" s="908"/>
      <c r="NDS131" s="908"/>
      <c r="NDT131" s="908"/>
      <c r="NDU131" s="908"/>
      <c r="NDV131" s="908"/>
      <c r="NDW131" s="908"/>
      <c r="NDX131" s="908"/>
      <c r="NDY131" s="908"/>
      <c r="NDZ131" s="908"/>
      <c r="NEA131" s="908"/>
      <c r="NEB131" s="908"/>
      <c r="NEC131" s="908"/>
      <c r="NED131" s="908"/>
      <c r="NEE131" s="908"/>
      <c r="NEF131" s="908"/>
      <c r="NEG131" s="908"/>
      <c r="NEH131" s="908"/>
      <c r="NEI131" s="908"/>
      <c r="NEJ131" s="908"/>
      <c r="NEK131" s="908"/>
      <c r="NEL131" s="908"/>
      <c r="NEM131" s="908"/>
      <c r="NEN131" s="908"/>
      <c r="NEO131" s="908"/>
      <c r="NEP131" s="908"/>
      <c r="NEQ131" s="908"/>
      <c r="NER131" s="908"/>
      <c r="NES131" s="908"/>
      <c r="NET131" s="908"/>
      <c r="NEU131" s="908"/>
      <c r="NEV131" s="908"/>
      <c r="NEW131" s="908"/>
      <c r="NEX131" s="908"/>
      <c r="NEY131" s="908"/>
      <c r="NEZ131" s="908"/>
      <c r="NFA131" s="908"/>
      <c r="NFB131" s="908"/>
      <c r="NFC131" s="908"/>
      <c r="NFD131" s="908"/>
      <c r="NFE131" s="908"/>
      <c r="NFF131" s="908"/>
      <c r="NFG131" s="908"/>
      <c r="NFH131" s="908"/>
      <c r="NFI131" s="908"/>
      <c r="NFJ131" s="908"/>
      <c r="NFK131" s="908"/>
      <c r="NFL131" s="908"/>
      <c r="NFM131" s="908"/>
      <c r="NFN131" s="908"/>
      <c r="NFO131" s="908"/>
      <c r="NFP131" s="908"/>
      <c r="NFQ131" s="908"/>
      <c r="NFR131" s="908"/>
      <c r="NFS131" s="908"/>
      <c r="NFT131" s="908"/>
      <c r="NFU131" s="908"/>
      <c r="NFV131" s="908"/>
      <c r="NFW131" s="908"/>
      <c r="NFX131" s="908"/>
      <c r="NFY131" s="908"/>
      <c r="NFZ131" s="908"/>
      <c r="NGA131" s="908"/>
      <c r="NGB131" s="908"/>
      <c r="NGC131" s="908"/>
      <c r="NGD131" s="908"/>
      <c r="NGE131" s="908"/>
      <c r="NGF131" s="908"/>
      <c r="NGG131" s="908"/>
      <c r="NGH131" s="908"/>
      <c r="NGI131" s="908"/>
      <c r="NGJ131" s="908"/>
      <c r="NGK131" s="908"/>
      <c r="NGL131" s="908"/>
      <c r="NGM131" s="908"/>
      <c r="NGN131" s="908"/>
      <c r="NGO131" s="908"/>
      <c r="NGP131" s="908"/>
      <c r="NGQ131" s="908"/>
      <c r="NGR131" s="908"/>
      <c r="NGS131" s="908"/>
      <c r="NGT131" s="908"/>
      <c r="NGU131" s="908"/>
      <c r="NGV131" s="908"/>
      <c r="NGW131" s="908"/>
      <c r="NGX131" s="908"/>
      <c r="NGY131" s="908"/>
      <c r="NGZ131" s="908"/>
      <c r="NHA131" s="908"/>
      <c r="NHB131" s="908"/>
      <c r="NHC131" s="908"/>
      <c r="NHD131" s="908"/>
      <c r="NHE131" s="908"/>
      <c r="NHF131" s="908"/>
      <c r="NHG131" s="908"/>
      <c r="NHH131" s="908"/>
      <c r="NHI131" s="908"/>
      <c r="NHJ131" s="908"/>
      <c r="NHK131" s="908"/>
      <c r="NHL131" s="908"/>
      <c r="NHM131" s="908"/>
      <c r="NHN131" s="908"/>
      <c r="NHO131" s="908"/>
      <c r="NHP131" s="908"/>
      <c r="NHQ131" s="908"/>
      <c r="NHR131" s="908"/>
      <c r="NHS131" s="908"/>
      <c r="NHT131" s="908"/>
      <c r="NHU131" s="908"/>
      <c r="NHV131" s="908"/>
      <c r="NHW131" s="908"/>
      <c r="NHX131" s="908"/>
      <c r="NHY131" s="908"/>
      <c r="NHZ131" s="908"/>
      <c r="NIA131" s="908"/>
      <c r="NIB131" s="908"/>
      <c r="NIC131" s="908"/>
      <c r="NID131" s="908"/>
      <c r="NIE131" s="908"/>
      <c r="NIF131" s="908"/>
      <c r="NIG131" s="908"/>
      <c r="NIH131" s="908"/>
      <c r="NII131" s="908"/>
      <c r="NIJ131" s="908"/>
      <c r="NIK131" s="908"/>
      <c r="NIL131" s="908"/>
      <c r="NIM131" s="908"/>
      <c r="NIN131" s="908"/>
      <c r="NIO131" s="908"/>
      <c r="NIP131" s="908"/>
      <c r="NIQ131" s="908"/>
      <c r="NIR131" s="908"/>
      <c r="NIS131" s="908"/>
      <c r="NIT131" s="908"/>
      <c r="NIU131" s="908"/>
      <c r="NIV131" s="908"/>
      <c r="NIW131" s="908"/>
      <c r="NIX131" s="908"/>
      <c r="NIY131" s="908"/>
      <c r="NIZ131" s="908"/>
      <c r="NJA131" s="908"/>
      <c r="NJB131" s="908"/>
      <c r="NJC131" s="908"/>
      <c r="NJD131" s="908"/>
      <c r="NJE131" s="908"/>
      <c r="NJF131" s="908"/>
      <c r="NJG131" s="908"/>
      <c r="NJH131" s="908"/>
      <c r="NJI131" s="908"/>
      <c r="NJJ131" s="908"/>
      <c r="NJK131" s="908"/>
      <c r="NJL131" s="908"/>
      <c r="NJM131" s="908"/>
      <c r="NJN131" s="908"/>
      <c r="NJO131" s="908"/>
      <c r="NJP131" s="908"/>
      <c r="NJQ131" s="908"/>
      <c r="NJR131" s="908"/>
      <c r="NJS131" s="908"/>
      <c r="NJT131" s="908"/>
      <c r="NJU131" s="908"/>
      <c r="NJV131" s="908"/>
      <c r="NJW131" s="908"/>
      <c r="NJX131" s="908"/>
      <c r="NJY131" s="908"/>
      <c r="NJZ131" s="908"/>
      <c r="NKA131" s="908"/>
      <c r="NKB131" s="908"/>
      <c r="NKC131" s="908"/>
      <c r="NKD131" s="908"/>
      <c r="NKE131" s="908"/>
      <c r="NKF131" s="908"/>
      <c r="NKG131" s="908"/>
      <c r="NKH131" s="908"/>
      <c r="NKI131" s="908"/>
      <c r="NKJ131" s="908"/>
      <c r="NKK131" s="908"/>
      <c r="NKL131" s="908"/>
      <c r="NKM131" s="908"/>
      <c r="NKN131" s="908"/>
      <c r="NKO131" s="908"/>
      <c r="NKP131" s="908"/>
      <c r="NKQ131" s="908"/>
      <c r="NKR131" s="908"/>
      <c r="NKS131" s="908"/>
      <c r="NKT131" s="908"/>
      <c r="NKU131" s="908"/>
      <c r="NKV131" s="908"/>
      <c r="NKW131" s="908"/>
      <c r="NKX131" s="908"/>
      <c r="NKY131" s="908"/>
      <c r="NKZ131" s="908"/>
      <c r="NLA131" s="908"/>
      <c r="NLB131" s="908"/>
      <c r="NLC131" s="908"/>
      <c r="NLD131" s="908"/>
      <c r="NLE131" s="908"/>
      <c r="NLF131" s="908"/>
      <c r="NLG131" s="908"/>
      <c r="NLH131" s="908"/>
      <c r="NLI131" s="908"/>
      <c r="NLJ131" s="908"/>
      <c r="NLK131" s="908"/>
      <c r="NLL131" s="908"/>
      <c r="NLM131" s="908"/>
      <c r="NLN131" s="908"/>
      <c r="NLO131" s="908"/>
      <c r="NLP131" s="908"/>
      <c r="NLQ131" s="908"/>
      <c r="NLR131" s="908"/>
      <c r="NLS131" s="908"/>
      <c r="NLT131" s="908"/>
      <c r="NLU131" s="908"/>
      <c r="NLV131" s="908"/>
      <c r="NLW131" s="908"/>
      <c r="NLX131" s="908"/>
      <c r="NLY131" s="908"/>
      <c r="NLZ131" s="908"/>
      <c r="NMA131" s="908"/>
      <c r="NMB131" s="908"/>
      <c r="NMC131" s="908"/>
      <c r="NMD131" s="908"/>
      <c r="NME131" s="908"/>
      <c r="NMF131" s="908"/>
      <c r="NMG131" s="908"/>
      <c r="NMH131" s="908"/>
      <c r="NMI131" s="908"/>
      <c r="NMJ131" s="908"/>
      <c r="NMK131" s="908"/>
      <c r="NML131" s="908"/>
      <c r="NMM131" s="908"/>
      <c r="NMN131" s="908"/>
      <c r="NMO131" s="908"/>
      <c r="NMP131" s="908"/>
      <c r="NMQ131" s="908"/>
      <c r="NMR131" s="908"/>
      <c r="NMS131" s="908"/>
      <c r="NMT131" s="908"/>
      <c r="NMU131" s="908"/>
      <c r="NMV131" s="908"/>
      <c r="NMW131" s="908"/>
      <c r="NMX131" s="908"/>
      <c r="NMY131" s="908"/>
      <c r="NMZ131" s="908"/>
      <c r="NNA131" s="908"/>
      <c r="NNB131" s="908"/>
      <c r="NNC131" s="908"/>
      <c r="NND131" s="908"/>
      <c r="NNE131" s="908"/>
      <c r="NNF131" s="908"/>
      <c r="NNG131" s="908"/>
      <c r="NNH131" s="908"/>
      <c r="NNI131" s="908"/>
      <c r="NNJ131" s="908"/>
      <c r="NNK131" s="908"/>
      <c r="NNL131" s="908"/>
      <c r="NNM131" s="908"/>
      <c r="NNN131" s="908"/>
      <c r="NNO131" s="908"/>
      <c r="NNP131" s="908"/>
      <c r="NNQ131" s="908"/>
      <c r="NNR131" s="908"/>
      <c r="NNS131" s="908"/>
      <c r="NNT131" s="908"/>
      <c r="NNU131" s="908"/>
      <c r="NNV131" s="908"/>
      <c r="NNW131" s="908"/>
      <c r="NNX131" s="908"/>
      <c r="NNY131" s="908"/>
      <c r="NNZ131" s="908"/>
      <c r="NOA131" s="908"/>
      <c r="NOB131" s="908"/>
      <c r="NOC131" s="908"/>
      <c r="NOD131" s="908"/>
      <c r="NOE131" s="908"/>
      <c r="NOF131" s="908"/>
      <c r="NOG131" s="908"/>
      <c r="NOH131" s="908"/>
      <c r="NOI131" s="908"/>
      <c r="NOJ131" s="908"/>
      <c r="NOK131" s="908"/>
      <c r="NOL131" s="908"/>
      <c r="NOM131" s="908"/>
      <c r="NON131" s="908"/>
      <c r="NOO131" s="908"/>
      <c r="NOP131" s="908"/>
      <c r="NOQ131" s="908"/>
      <c r="NOR131" s="908"/>
      <c r="NOS131" s="908"/>
      <c r="NOT131" s="908"/>
      <c r="NOU131" s="908"/>
      <c r="NOV131" s="908"/>
      <c r="NOW131" s="908"/>
      <c r="NOX131" s="908"/>
      <c r="NOY131" s="908"/>
      <c r="NOZ131" s="908"/>
      <c r="NPA131" s="908"/>
      <c r="NPB131" s="908"/>
      <c r="NPC131" s="908"/>
      <c r="NPD131" s="908"/>
      <c r="NPE131" s="908"/>
      <c r="NPF131" s="908"/>
      <c r="NPG131" s="908"/>
      <c r="NPH131" s="908"/>
      <c r="NPI131" s="908"/>
      <c r="NPJ131" s="908"/>
      <c r="NPK131" s="908"/>
      <c r="NPL131" s="908"/>
      <c r="NPM131" s="908"/>
      <c r="NPN131" s="908"/>
      <c r="NPO131" s="908"/>
      <c r="NPP131" s="908"/>
      <c r="NPQ131" s="908"/>
      <c r="NPR131" s="908"/>
      <c r="NPS131" s="908"/>
      <c r="NPT131" s="908"/>
      <c r="NPU131" s="908"/>
      <c r="NPV131" s="908"/>
      <c r="NPW131" s="908"/>
      <c r="NPX131" s="908"/>
      <c r="NPY131" s="908"/>
      <c r="NPZ131" s="908"/>
      <c r="NQA131" s="908"/>
      <c r="NQB131" s="908"/>
      <c r="NQC131" s="908"/>
      <c r="NQD131" s="908"/>
      <c r="NQE131" s="908"/>
      <c r="NQF131" s="908"/>
      <c r="NQG131" s="908"/>
      <c r="NQH131" s="908"/>
      <c r="NQI131" s="908"/>
      <c r="NQJ131" s="908"/>
      <c r="NQK131" s="908"/>
      <c r="NQL131" s="908"/>
      <c r="NQM131" s="908"/>
      <c r="NQN131" s="908"/>
      <c r="NQO131" s="908"/>
      <c r="NQP131" s="908"/>
      <c r="NQQ131" s="908"/>
      <c r="NQR131" s="908"/>
      <c r="NQS131" s="908"/>
      <c r="NQT131" s="908"/>
      <c r="NQU131" s="908"/>
      <c r="NQV131" s="908"/>
      <c r="NQW131" s="908"/>
      <c r="NQX131" s="908"/>
      <c r="NQY131" s="908"/>
      <c r="NQZ131" s="908"/>
      <c r="NRA131" s="908"/>
      <c r="NRB131" s="908"/>
      <c r="NRC131" s="908"/>
      <c r="NRD131" s="908"/>
      <c r="NRE131" s="908"/>
      <c r="NRF131" s="908"/>
      <c r="NRG131" s="908"/>
      <c r="NRH131" s="908"/>
      <c r="NRI131" s="908"/>
      <c r="NRJ131" s="908"/>
      <c r="NRK131" s="908"/>
      <c r="NRL131" s="908"/>
      <c r="NRM131" s="908"/>
      <c r="NRN131" s="908"/>
      <c r="NRO131" s="908"/>
      <c r="NRP131" s="908"/>
      <c r="NRQ131" s="908"/>
      <c r="NRR131" s="908"/>
      <c r="NRS131" s="908"/>
      <c r="NRT131" s="908"/>
      <c r="NRU131" s="908"/>
      <c r="NRV131" s="908"/>
      <c r="NRW131" s="908"/>
      <c r="NRX131" s="908"/>
      <c r="NRY131" s="908"/>
      <c r="NRZ131" s="908"/>
      <c r="NSA131" s="908"/>
      <c r="NSB131" s="908"/>
      <c r="NSC131" s="908"/>
      <c r="NSD131" s="908"/>
      <c r="NSE131" s="908"/>
      <c r="NSF131" s="908"/>
      <c r="NSG131" s="908"/>
      <c r="NSH131" s="908"/>
      <c r="NSI131" s="908"/>
      <c r="NSJ131" s="908"/>
      <c r="NSK131" s="908"/>
      <c r="NSL131" s="908"/>
      <c r="NSM131" s="908"/>
      <c r="NSN131" s="908"/>
      <c r="NSO131" s="908"/>
      <c r="NSP131" s="908"/>
      <c r="NSQ131" s="908"/>
      <c r="NSR131" s="908"/>
      <c r="NSS131" s="908"/>
      <c r="NST131" s="908"/>
      <c r="NSU131" s="908"/>
      <c r="NSV131" s="908"/>
      <c r="NSW131" s="908"/>
      <c r="NSX131" s="908"/>
      <c r="NSY131" s="908"/>
      <c r="NSZ131" s="908"/>
      <c r="NTA131" s="908"/>
      <c r="NTB131" s="908"/>
      <c r="NTC131" s="908"/>
      <c r="NTD131" s="908"/>
      <c r="NTE131" s="908"/>
      <c r="NTF131" s="908"/>
      <c r="NTG131" s="908"/>
      <c r="NTH131" s="908"/>
      <c r="NTI131" s="908"/>
      <c r="NTJ131" s="908"/>
      <c r="NTK131" s="908"/>
      <c r="NTL131" s="908"/>
      <c r="NTM131" s="908"/>
      <c r="NTN131" s="908"/>
      <c r="NTO131" s="908"/>
      <c r="NTP131" s="908"/>
      <c r="NTQ131" s="908"/>
      <c r="NTR131" s="908"/>
      <c r="NTS131" s="908"/>
      <c r="NTT131" s="908"/>
      <c r="NTU131" s="908"/>
      <c r="NTV131" s="908"/>
      <c r="NTW131" s="908"/>
      <c r="NTX131" s="908"/>
      <c r="NTY131" s="908"/>
      <c r="NTZ131" s="908"/>
      <c r="NUA131" s="908"/>
      <c r="NUB131" s="908"/>
      <c r="NUC131" s="908"/>
      <c r="NUD131" s="908"/>
      <c r="NUE131" s="908"/>
      <c r="NUF131" s="908"/>
      <c r="NUG131" s="908"/>
      <c r="NUH131" s="908"/>
      <c r="NUI131" s="908"/>
      <c r="NUJ131" s="908"/>
      <c r="NUK131" s="908"/>
      <c r="NUL131" s="908"/>
      <c r="NUM131" s="908"/>
      <c r="NUN131" s="908"/>
      <c r="NUO131" s="908"/>
      <c r="NUP131" s="908"/>
      <c r="NUQ131" s="908"/>
      <c r="NUR131" s="908"/>
      <c r="NUS131" s="908"/>
      <c r="NUT131" s="908"/>
      <c r="NUU131" s="908"/>
      <c r="NUV131" s="908"/>
      <c r="NUW131" s="908"/>
      <c r="NUX131" s="908"/>
      <c r="NUY131" s="908"/>
      <c r="NUZ131" s="908"/>
      <c r="NVA131" s="908"/>
      <c r="NVB131" s="908"/>
      <c r="NVC131" s="908"/>
      <c r="NVD131" s="908"/>
      <c r="NVE131" s="908"/>
      <c r="NVF131" s="908"/>
      <c r="NVG131" s="908"/>
      <c r="NVH131" s="908"/>
      <c r="NVI131" s="908"/>
      <c r="NVJ131" s="908"/>
      <c r="NVK131" s="908"/>
      <c r="NVL131" s="908"/>
      <c r="NVM131" s="908"/>
      <c r="NVN131" s="908"/>
      <c r="NVO131" s="908"/>
      <c r="NVP131" s="908"/>
      <c r="NVQ131" s="908"/>
      <c r="NVR131" s="908"/>
      <c r="NVS131" s="908"/>
      <c r="NVT131" s="908"/>
      <c r="NVU131" s="908"/>
      <c r="NVV131" s="908"/>
      <c r="NVW131" s="908"/>
      <c r="NVX131" s="908"/>
      <c r="NVY131" s="908"/>
      <c r="NVZ131" s="908"/>
      <c r="NWA131" s="908"/>
      <c r="NWB131" s="908"/>
      <c r="NWC131" s="908"/>
      <c r="NWD131" s="908"/>
      <c r="NWE131" s="908"/>
      <c r="NWF131" s="908"/>
      <c r="NWG131" s="908"/>
      <c r="NWH131" s="908"/>
      <c r="NWI131" s="908"/>
      <c r="NWJ131" s="908"/>
      <c r="NWK131" s="908"/>
      <c r="NWL131" s="908"/>
      <c r="NWM131" s="908"/>
      <c r="NWN131" s="908"/>
      <c r="NWO131" s="908"/>
      <c r="NWP131" s="908"/>
      <c r="NWQ131" s="908"/>
      <c r="NWR131" s="908"/>
      <c r="NWS131" s="908"/>
      <c r="NWT131" s="908"/>
      <c r="NWU131" s="908"/>
      <c r="NWV131" s="908"/>
      <c r="NWW131" s="908"/>
      <c r="NWX131" s="908"/>
      <c r="NWY131" s="908"/>
      <c r="NWZ131" s="908"/>
      <c r="NXA131" s="908"/>
      <c r="NXB131" s="908"/>
      <c r="NXC131" s="908"/>
      <c r="NXD131" s="908"/>
      <c r="NXE131" s="908"/>
      <c r="NXF131" s="908"/>
      <c r="NXG131" s="908"/>
      <c r="NXH131" s="908"/>
      <c r="NXI131" s="908"/>
      <c r="NXJ131" s="908"/>
      <c r="NXK131" s="908"/>
      <c r="NXL131" s="908"/>
      <c r="NXM131" s="908"/>
      <c r="NXN131" s="908"/>
      <c r="NXO131" s="908"/>
      <c r="NXP131" s="908"/>
      <c r="NXQ131" s="908"/>
      <c r="NXR131" s="908"/>
      <c r="NXS131" s="908"/>
      <c r="NXT131" s="908"/>
      <c r="NXU131" s="908"/>
      <c r="NXV131" s="908"/>
      <c r="NXW131" s="908"/>
      <c r="NXX131" s="908"/>
      <c r="NXY131" s="908"/>
      <c r="NXZ131" s="908"/>
      <c r="NYA131" s="908"/>
      <c r="NYB131" s="908"/>
      <c r="NYC131" s="908"/>
      <c r="NYD131" s="908"/>
      <c r="NYE131" s="908"/>
      <c r="NYF131" s="908"/>
      <c r="NYG131" s="908"/>
      <c r="NYH131" s="908"/>
      <c r="NYI131" s="908"/>
      <c r="NYJ131" s="908"/>
      <c r="NYK131" s="908"/>
      <c r="NYL131" s="908"/>
      <c r="NYM131" s="908"/>
      <c r="NYN131" s="908"/>
      <c r="NYO131" s="908"/>
      <c r="NYP131" s="908"/>
      <c r="NYQ131" s="908"/>
      <c r="NYR131" s="908"/>
      <c r="NYS131" s="908"/>
      <c r="NYT131" s="908"/>
      <c r="NYU131" s="908"/>
      <c r="NYV131" s="908"/>
      <c r="NYW131" s="908"/>
      <c r="NYX131" s="908"/>
      <c r="NYY131" s="908"/>
      <c r="NYZ131" s="908"/>
      <c r="NZA131" s="908"/>
      <c r="NZB131" s="908"/>
      <c r="NZC131" s="908"/>
      <c r="NZD131" s="908"/>
      <c r="NZE131" s="908"/>
      <c r="NZF131" s="908"/>
      <c r="NZG131" s="908"/>
      <c r="NZH131" s="908"/>
      <c r="NZI131" s="908"/>
      <c r="NZJ131" s="908"/>
      <c r="NZK131" s="908"/>
      <c r="NZL131" s="908"/>
      <c r="NZM131" s="908"/>
      <c r="NZN131" s="908"/>
      <c r="NZO131" s="908"/>
      <c r="NZP131" s="908"/>
      <c r="NZQ131" s="908"/>
      <c r="NZR131" s="908"/>
      <c r="NZS131" s="908"/>
      <c r="NZT131" s="908"/>
      <c r="NZU131" s="908"/>
      <c r="NZV131" s="908"/>
      <c r="NZW131" s="908"/>
      <c r="NZX131" s="908"/>
      <c r="NZY131" s="908"/>
      <c r="NZZ131" s="908"/>
      <c r="OAA131" s="908"/>
      <c r="OAB131" s="908"/>
      <c r="OAC131" s="908"/>
      <c r="OAD131" s="908"/>
      <c r="OAE131" s="908"/>
      <c r="OAF131" s="908"/>
      <c r="OAG131" s="908"/>
      <c r="OAH131" s="908"/>
      <c r="OAI131" s="908"/>
      <c r="OAJ131" s="908"/>
      <c r="OAK131" s="908"/>
      <c r="OAL131" s="908"/>
      <c r="OAM131" s="908"/>
      <c r="OAN131" s="908"/>
      <c r="OAO131" s="908"/>
      <c r="OAP131" s="908"/>
      <c r="OAQ131" s="908"/>
      <c r="OAR131" s="908"/>
      <c r="OAS131" s="908"/>
      <c r="OAT131" s="908"/>
      <c r="OAU131" s="908"/>
      <c r="OAV131" s="908"/>
      <c r="OAW131" s="908"/>
      <c r="OAX131" s="908"/>
      <c r="OAY131" s="908"/>
      <c r="OAZ131" s="908"/>
      <c r="OBA131" s="908"/>
      <c r="OBB131" s="908"/>
      <c r="OBC131" s="908"/>
      <c r="OBD131" s="908"/>
      <c r="OBE131" s="908"/>
      <c r="OBF131" s="908"/>
      <c r="OBG131" s="908"/>
      <c r="OBH131" s="908"/>
      <c r="OBI131" s="908"/>
      <c r="OBJ131" s="908"/>
      <c r="OBK131" s="908"/>
      <c r="OBL131" s="908"/>
      <c r="OBM131" s="908"/>
      <c r="OBN131" s="908"/>
      <c r="OBO131" s="908"/>
      <c r="OBP131" s="908"/>
      <c r="OBQ131" s="908"/>
      <c r="OBR131" s="908"/>
      <c r="OBS131" s="908"/>
      <c r="OBT131" s="908"/>
      <c r="OBU131" s="908"/>
      <c r="OBV131" s="908"/>
      <c r="OBW131" s="908"/>
      <c r="OBX131" s="908"/>
      <c r="OBY131" s="908"/>
      <c r="OBZ131" s="908"/>
      <c r="OCA131" s="908"/>
      <c r="OCB131" s="908"/>
      <c r="OCC131" s="908"/>
      <c r="OCD131" s="908"/>
      <c r="OCE131" s="908"/>
      <c r="OCF131" s="908"/>
      <c r="OCG131" s="908"/>
      <c r="OCH131" s="908"/>
      <c r="OCI131" s="908"/>
      <c r="OCJ131" s="908"/>
      <c r="OCK131" s="908"/>
      <c r="OCL131" s="908"/>
      <c r="OCM131" s="908"/>
      <c r="OCN131" s="908"/>
      <c r="OCO131" s="908"/>
      <c r="OCP131" s="908"/>
      <c r="OCQ131" s="908"/>
      <c r="OCR131" s="908"/>
      <c r="OCS131" s="908"/>
      <c r="OCT131" s="908"/>
      <c r="OCU131" s="908"/>
      <c r="OCV131" s="908"/>
      <c r="OCW131" s="908"/>
      <c r="OCX131" s="908"/>
      <c r="OCY131" s="908"/>
      <c r="OCZ131" s="908"/>
      <c r="ODA131" s="908"/>
      <c r="ODB131" s="908"/>
      <c r="ODC131" s="908"/>
      <c r="ODD131" s="908"/>
      <c r="ODE131" s="908"/>
      <c r="ODF131" s="908"/>
      <c r="ODG131" s="908"/>
      <c r="ODH131" s="908"/>
      <c r="ODI131" s="908"/>
      <c r="ODJ131" s="908"/>
      <c r="ODK131" s="908"/>
      <c r="ODL131" s="908"/>
      <c r="ODM131" s="908"/>
      <c r="ODN131" s="908"/>
      <c r="ODO131" s="908"/>
      <c r="ODP131" s="908"/>
      <c r="ODQ131" s="908"/>
      <c r="ODR131" s="908"/>
      <c r="ODS131" s="908"/>
      <c r="ODT131" s="908"/>
      <c r="ODU131" s="908"/>
      <c r="ODV131" s="908"/>
      <c r="ODW131" s="908"/>
      <c r="ODX131" s="908"/>
      <c r="ODY131" s="908"/>
      <c r="ODZ131" s="908"/>
      <c r="OEA131" s="908"/>
      <c r="OEB131" s="908"/>
      <c r="OEC131" s="908"/>
      <c r="OED131" s="908"/>
      <c r="OEE131" s="908"/>
      <c r="OEF131" s="908"/>
      <c r="OEG131" s="908"/>
      <c r="OEH131" s="908"/>
      <c r="OEI131" s="908"/>
      <c r="OEJ131" s="908"/>
      <c r="OEK131" s="908"/>
      <c r="OEL131" s="908"/>
      <c r="OEM131" s="908"/>
      <c r="OEN131" s="908"/>
      <c r="OEO131" s="908"/>
      <c r="OEP131" s="908"/>
      <c r="OEQ131" s="908"/>
      <c r="OER131" s="908"/>
      <c r="OES131" s="908"/>
      <c r="OET131" s="908"/>
      <c r="OEU131" s="908"/>
      <c r="OEV131" s="908"/>
      <c r="OEW131" s="908"/>
      <c r="OEX131" s="908"/>
      <c r="OEY131" s="908"/>
      <c r="OEZ131" s="908"/>
      <c r="OFA131" s="908"/>
      <c r="OFB131" s="908"/>
      <c r="OFC131" s="908"/>
      <c r="OFD131" s="908"/>
      <c r="OFE131" s="908"/>
      <c r="OFF131" s="908"/>
      <c r="OFG131" s="908"/>
      <c r="OFH131" s="908"/>
      <c r="OFI131" s="908"/>
      <c r="OFJ131" s="908"/>
      <c r="OFK131" s="908"/>
      <c r="OFL131" s="908"/>
      <c r="OFM131" s="908"/>
      <c r="OFN131" s="908"/>
      <c r="OFO131" s="908"/>
      <c r="OFP131" s="908"/>
      <c r="OFQ131" s="908"/>
      <c r="OFR131" s="908"/>
      <c r="OFS131" s="908"/>
      <c r="OFT131" s="908"/>
      <c r="OFU131" s="908"/>
      <c r="OFV131" s="908"/>
      <c r="OFW131" s="908"/>
      <c r="OFX131" s="908"/>
      <c r="OFY131" s="908"/>
      <c r="OFZ131" s="908"/>
      <c r="OGA131" s="908"/>
      <c r="OGB131" s="908"/>
      <c r="OGC131" s="908"/>
      <c r="OGD131" s="908"/>
      <c r="OGE131" s="908"/>
      <c r="OGF131" s="908"/>
      <c r="OGG131" s="908"/>
      <c r="OGH131" s="908"/>
      <c r="OGI131" s="908"/>
      <c r="OGJ131" s="908"/>
      <c r="OGK131" s="908"/>
      <c r="OGL131" s="908"/>
      <c r="OGM131" s="908"/>
      <c r="OGN131" s="908"/>
      <c r="OGO131" s="908"/>
      <c r="OGP131" s="908"/>
      <c r="OGQ131" s="908"/>
      <c r="OGR131" s="908"/>
      <c r="OGS131" s="908"/>
      <c r="OGT131" s="908"/>
      <c r="OGU131" s="908"/>
      <c r="OGV131" s="908"/>
      <c r="OGW131" s="908"/>
      <c r="OGX131" s="908"/>
      <c r="OGY131" s="908"/>
      <c r="OGZ131" s="908"/>
      <c r="OHA131" s="908"/>
      <c r="OHB131" s="908"/>
      <c r="OHC131" s="908"/>
      <c r="OHD131" s="908"/>
      <c r="OHE131" s="908"/>
      <c r="OHF131" s="908"/>
      <c r="OHG131" s="908"/>
      <c r="OHH131" s="908"/>
      <c r="OHI131" s="908"/>
      <c r="OHJ131" s="908"/>
      <c r="OHK131" s="908"/>
      <c r="OHL131" s="908"/>
      <c r="OHM131" s="908"/>
      <c r="OHN131" s="908"/>
      <c r="OHO131" s="908"/>
      <c r="OHP131" s="908"/>
      <c r="OHQ131" s="908"/>
      <c r="OHR131" s="908"/>
      <c r="OHS131" s="908"/>
      <c r="OHT131" s="908"/>
      <c r="OHU131" s="908"/>
      <c r="OHV131" s="908"/>
      <c r="OHW131" s="908"/>
      <c r="OHX131" s="908"/>
      <c r="OHY131" s="908"/>
      <c r="OHZ131" s="908"/>
      <c r="OIA131" s="908"/>
      <c r="OIB131" s="908"/>
      <c r="OIC131" s="908"/>
      <c r="OID131" s="908"/>
      <c r="OIE131" s="908"/>
      <c r="OIF131" s="908"/>
      <c r="OIG131" s="908"/>
      <c r="OIH131" s="908"/>
      <c r="OII131" s="908"/>
      <c r="OIJ131" s="908"/>
      <c r="OIK131" s="908"/>
      <c r="OIL131" s="908"/>
      <c r="OIM131" s="908"/>
      <c r="OIN131" s="908"/>
      <c r="OIO131" s="908"/>
      <c r="OIP131" s="908"/>
      <c r="OIQ131" s="908"/>
      <c r="OIR131" s="908"/>
      <c r="OIS131" s="908"/>
      <c r="OIT131" s="908"/>
      <c r="OIU131" s="908"/>
      <c r="OIV131" s="908"/>
      <c r="OIW131" s="908"/>
      <c r="OIX131" s="908"/>
      <c r="OIY131" s="908"/>
      <c r="OIZ131" s="908"/>
      <c r="OJA131" s="908"/>
      <c r="OJB131" s="908"/>
      <c r="OJC131" s="908"/>
      <c r="OJD131" s="908"/>
      <c r="OJE131" s="908"/>
      <c r="OJF131" s="908"/>
      <c r="OJG131" s="908"/>
      <c r="OJH131" s="908"/>
      <c r="OJI131" s="908"/>
      <c r="OJJ131" s="908"/>
      <c r="OJK131" s="908"/>
      <c r="OJL131" s="908"/>
      <c r="OJM131" s="908"/>
      <c r="OJN131" s="908"/>
      <c r="OJO131" s="908"/>
      <c r="OJP131" s="908"/>
      <c r="OJQ131" s="908"/>
      <c r="OJR131" s="908"/>
      <c r="OJS131" s="908"/>
      <c r="OJT131" s="908"/>
      <c r="OJU131" s="908"/>
      <c r="OJV131" s="908"/>
      <c r="OJW131" s="908"/>
      <c r="OJX131" s="908"/>
      <c r="OJY131" s="908"/>
      <c r="OJZ131" s="908"/>
      <c r="OKA131" s="908"/>
      <c r="OKB131" s="908"/>
      <c r="OKC131" s="908"/>
      <c r="OKD131" s="908"/>
      <c r="OKE131" s="908"/>
      <c r="OKF131" s="908"/>
      <c r="OKG131" s="908"/>
      <c r="OKH131" s="908"/>
      <c r="OKI131" s="908"/>
      <c r="OKJ131" s="908"/>
      <c r="OKK131" s="908"/>
      <c r="OKL131" s="908"/>
      <c r="OKM131" s="908"/>
      <c r="OKN131" s="908"/>
      <c r="OKO131" s="908"/>
      <c r="OKP131" s="908"/>
      <c r="OKQ131" s="908"/>
      <c r="OKR131" s="908"/>
      <c r="OKS131" s="908"/>
      <c r="OKT131" s="908"/>
      <c r="OKU131" s="908"/>
      <c r="OKV131" s="908"/>
      <c r="OKW131" s="908"/>
      <c r="OKX131" s="908"/>
      <c r="OKY131" s="908"/>
      <c r="OKZ131" s="908"/>
      <c r="OLA131" s="908"/>
      <c r="OLB131" s="908"/>
      <c r="OLC131" s="908"/>
      <c r="OLD131" s="908"/>
      <c r="OLE131" s="908"/>
      <c r="OLF131" s="908"/>
      <c r="OLG131" s="908"/>
      <c r="OLH131" s="908"/>
      <c r="OLI131" s="908"/>
      <c r="OLJ131" s="908"/>
      <c r="OLK131" s="908"/>
      <c r="OLL131" s="908"/>
      <c r="OLM131" s="908"/>
      <c r="OLN131" s="908"/>
      <c r="OLO131" s="908"/>
      <c r="OLP131" s="908"/>
      <c r="OLQ131" s="908"/>
      <c r="OLR131" s="908"/>
      <c r="OLS131" s="908"/>
      <c r="OLT131" s="908"/>
      <c r="OLU131" s="908"/>
      <c r="OLV131" s="908"/>
      <c r="OLW131" s="908"/>
      <c r="OLX131" s="908"/>
      <c r="OLY131" s="908"/>
      <c r="OLZ131" s="908"/>
      <c r="OMA131" s="908"/>
      <c r="OMB131" s="908"/>
      <c r="OMC131" s="908"/>
      <c r="OMD131" s="908"/>
      <c r="OME131" s="908"/>
      <c r="OMF131" s="908"/>
      <c r="OMG131" s="908"/>
      <c r="OMH131" s="908"/>
      <c r="OMI131" s="908"/>
      <c r="OMJ131" s="908"/>
      <c r="OMK131" s="908"/>
      <c r="OML131" s="908"/>
      <c r="OMM131" s="908"/>
      <c r="OMN131" s="908"/>
      <c r="OMO131" s="908"/>
      <c r="OMP131" s="908"/>
      <c r="OMQ131" s="908"/>
      <c r="OMR131" s="908"/>
      <c r="OMS131" s="908"/>
      <c r="OMT131" s="908"/>
      <c r="OMU131" s="908"/>
      <c r="OMV131" s="908"/>
      <c r="OMW131" s="908"/>
      <c r="OMX131" s="908"/>
      <c r="OMY131" s="908"/>
      <c r="OMZ131" s="908"/>
      <c r="ONA131" s="908"/>
      <c r="ONB131" s="908"/>
      <c r="ONC131" s="908"/>
      <c r="OND131" s="908"/>
      <c r="ONE131" s="908"/>
      <c r="ONF131" s="908"/>
      <c r="ONG131" s="908"/>
      <c r="ONH131" s="908"/>
      <c r="ONI131" s="908"/>
      <c r="ONJ131" s="908"/>
      <c r="ONK131" s="908"/>
      <c r="ONL131" s="908"/>
      <c r="ONM131" s="908"/>
      <c r="ONN131" s="908"/>
      <c r="ONO131" s="908"/>
      <c r="ONP131" s="908"/>
      <c r="ONQ131" s="908"/>
      <c r="ONR131" s="908"/>
      <c r="ONS131" s="908"/>
      <c r="ONT131" s="908"/>
      <c r="ONU131" s="908"/>
      <c r="ONV131" s="908"/>
      <c r="ONW131" s="908"/>
      <c r="ONX131" s="908"/>
      <c r="ONY131" s="908"/>
      <c r="ONZ131" s="908"/>
      <c r="OOA131" s="908"/>
      <c r="OOB131" s="908"/>
      <c r="OOC131" s="908"/>
      <c r="OOD131" s="908"/>
      <c r="OOE131" s="908"/>
      <c r="OOF131" s="908"/>
      <c r="OOG131" s="908"/>
      <c r="OOH131" s="908"/>
      <c r="OOI131" s="908"/>
      <c r="OOJ131" s="908"/>
      <c r="OOK131" s="908"/>
      <c r="OOL131" s="908"/>
      <c r="OOM131" s="908"/>
      <c r="OON131" s="908"/>
      <c r="OOO131" s="908"/>
      <c r="OOP131" s="908"/>
      <c r="OOQ131" s="908"/>
      <c r="OOR131" s="908"/>
      <c r="OOS131" s="908"/>
      <c r="OOT131" s="908"/>
      <c r="OOU131" s="908"/>
      <c r="OOV131" s="908"/>
      <c r="OOW131" s="908"/>
      <c r="OOX131" s="908"/>
      <c r="OOY131" s="908"/>
      <c r="OOZ131" s="908"/>
      <c r="OPA131" s="908"/>
      <c r="OPB131" s="908"/>
      <c r="OPC131" s="908"/>
      <c r="OPD131" s="908"/>
      <c r="OPE131" s="908"/>
      <c r="OPF131" s="908"/>
      <c r="OPG131" s="908"/>
      <c r="OPH131" s="908"/>
      <c r="OPI131" s="908"/>
      <c r="OPJ131" s="908"/>
      <c r="OPK131" s="908"/>
      <c r="OPL131" s="908"/>
      <c r="OPM131" s="908"/>
      <c r="OPN131" s="908"/>
      <c r="OPO131" s="908"/>
      <c r="OPP131" s="908"/>
      <c r="OPQ131" s="908"/>
      <c r="OPR131" s="908"/>
      <c r="OPS131" s="908"/>
      <c r="OPT131" s="908"/>
      <c r="OPU131" s="908"/>
      <c r="OPV131" s="908"/>
      <c r="OPW131" s="908"/>
      <c r="OPX131" s="908"/>
      <c r="OPY131" s="908"/>
      <c r="OPZ131" s="908"/>
      <c r="OQA131" s="908"/>
      <c r="OQB131" s="908"/>
      <c r="OQC131" s="908"/>
      <c r="OQD131" s="908"/>
      <c r="OQE131" s="908"/>
      <c r="OQF131" s="908"/>
      <c r="OQG131" s="908"/>
      <c r="OQH131" s="908"/>
      <c r="OQI131" s="908"/>
      <c r="OQJ131" s="908"/>
      <c r="OQK131" s="908"/>
      <c r="OQL131" s="908"/>
      <c r="OQM131" s="908"/>
      <c r="OQN131" s="908"/>
      <c r="OQO131" s="908"/>
      <c r="OQP131" s="908"/>
      <c r="OQQ131" s="908"/>
      <c r="OQR131" s="908"/>
      <c r="OQS131" s="908"/>
      <c r="OQT131" s="908"/>
      <c r="OQU131" s="908"/>
      <c r="OQV131" s="908"/>
      <c r="OQW131" s="908"/>
      <c r="OQX131" s="908"/>
      <c r="OQY131" s="908"/>
      <c r="OQZ131" s="908"/>
      <c r="ORA131" s="908"/>
      <c r="ORB131" s="908"/>
      <c r="ORC131" s="908"/>
      <c r="ORD131" s="908"/>
      <c r="ORE131" s="908"/>
      <c r="ORF131" s="908"/>
      <c r="ORG131" s="908"/>
      <c r="ORH131" s="908"/>
      <c r="ORI131" s="908"/>
      <c r="ORJ131" s="908"/>
      <c r="ORK131" s="908"/>
      <c r="ORL131" s="908"/>
      <c r="ORM131" s="908"/>
      <c r="ORN131" s="908"/>
      <c r="ORO131" s="908"/>
      <c r="ORP131" s="908"/>
      <c r="ORQ131" s="908"/>
      <c r="ORR131" s="908"/>
      <c r="ORS131" s="908"/>
      <c r="ORT131" s="908"/>
      <c r="ORU131" s="908"/>
      <c r="ORV131" s="908"/>
      <c r="ORW131" s="908"/>
      <c r="ORX131" s="908"/>
      <c r="ORY131" s="908"/>
      <c r="ORZ131" s="908"/>
      <c r="OSA131" s="908"/>
      <c r="OSB131" s="908"/>
      <c r="OSC131" s="908"/>
      <c r="OSD131" s="908"/>
      <c r="OSE131" s="908"/>
      <c r="OSF131" s="908"/>
      <c r="OSG131" s="908"/>
      <c r="OSH131" s="908"/>
      <c r="OSI131" s="908"/>
      <c r="OSJ131" s="908"/>
      <c r="OSK131" s="908"/>
      <c r="OSL131" s="908"/>
      <c r="OSM131" s="908"/>
      <c r="OSN131" s="908"/>
      <c r="OSO131" s="908"/>
      <c r="OSP131" s="908"/>
      <c r="OSQ131" s="908"/>
      <c r="OSR131" s="908"/>
      <c r="OSS131" s="908"/>
      <c r="OST131" s="908"/>
      <c r="OSU131" s="908"/>
      <c r="OSV131" s="908"/>
      <c r="OSW131" s="908"/>
      <c r="OSX131" s="908"/>
      <c r="OSY131" s="908"/>
      <c r="OSZ131" s="908"/>
      <c r="OTA131" s="908"/>
      <c r="OTB131" s="908"/>
      <c r="OTC131" s="908"/>
      <c r="OTD131" s="908"/>
      <c r="OTE131" s="908"/>
      <c r="OTF131" s="908"/>
      <c r="OTG131" s="908"/>
      <c r="OTH131" s="908"/>
      <c r="OTI131" s="908"/>
      <c r="OTJ131" s="908"/>
      <c r="OTK131" s="908"/>
      <c r="OTL131" s="908"/>
      <c r="OTM131" s="908"/>
      <c r="OTN131" s="908"/>
      <c r="OTO131" s="908"/>
      <c r="OTP131" s="908"/>
      <c r="OTQ131" s="908"/>
      <c r="OTR131" s="908"/>
      <c r="OTS131" s="908"/>
      <c r="OTT131" s="908"/>
      <c r="OTU131" s="908"/>
      <c r="OTV131" s="908"/>
      <c r="OTW131" s="908"/>
      <c r="OTX131" s="908"/>
      <c r="OTY131" s="908"/>
      <c r="OTZ131" s="908"/>
      <c r="OUA131" s="908"/>
      <c r="OUB131" s="908"/>
      <c r="OUC131" s="908"/>
      <c r="OUD131" s="908"/>
      <c r="OUE131" s="908"/>
      <c r="OUF131" s="908"/>
      <c r="OUG131" s="908"/>
      <c r="OUH131" s="908"/>
      <c r="OUI131" s="908"/>
      <c r="OUJ131" s="908"/>
      <c r="OUK131" s="908"/>
      <c r="OUL131" s="908"/>
      <c r="OUM131" s="908"/>
      <c r="OUN131" s="908"/>
      <c r="OUO131" s="908"/>
      <c r="OUP131" s="908"/>
      <c r="OUQ131" s="908"/>
      <c r="OUR131" s="908"/>
      <c r="OUS131" s="908"/>
      <c r="OUT131" s="908"/>
      <c r="OUU131" s="908"/>
      <c r="OUV131" s="908"/>
      <c r="OUW131" s="908"/>
      <c r="OUX131" s="908"/>
      <c r="OUY131" s="908"/>
      <c r="OUZ131" s="908"/>
      <c r="OVA131" s="908"/>
      <c r="OVB131" s="908"/>
      <c r="OVC131" s="908"/>
      <c r="OVD131" s="908"/>
      <c r="OVE131" s="908"/>
      <c r="OVF131" s="908"/>
      <c r="OVG131" s="908"/>
      <c r="OVH131" s="908"/>
      <c r="OVI131" s="908"/>
      <c r="OVJ131" s="908"/>
      <c r="OVK131" s="908"/>
      <c r="OVL131" s="908"/>
      <c r="OVM131" s="908"/>
      <c r="OVN131" s="908"/>
      <c r="OVO131" s="908"/>
      <c r="OVP131" s="908"/>
      <c r="OVQ131" s="908"/>
      <c r="OVR131" s="908"/>
      <c r="OVS131" s="908"/>
      <c r="OVT131" s="908"/>
      <c r="OVU131" s="908"/>
      <c r="OVV131" s="908"/>
      <c r="OVW131" s="908"/>
      <c r="OVX131" s="908"/>
      <c r="OVY131" s="908"/>
      <c r="OVZ131" s="908"/>
      <c r="OWA131" s="908"/>
      <c r="OWB131" s="908"/>
      <c r="OWC131" s="908"/>
      <c r="OWD131" s="908"/>
      <c r="OWE131" s="908"/>
      <c r="OWF131" s="908"/>
      <c r="OWG131" s="908"/>
      <c r="OWH131" s="908"/>
      <c r="OWI131" s="908"/>
      <c r="OWJ131" s="908"/>
      <c r="OWK131" s="908"/>
      <c r="OWL131" s="908"/>
      <c r="OWM131" s="908"/>
      <c r="OWN131" s="908"/>
      <c r="OWO131" s="908"/>
      <c r="OWP131" s="908"/>
      <c r="OWQ131" s="908"/>
      <c r="OWR131" s="908"/>
      <c r="OWS131" s="908"/>
      <c r="OWT131" s="908"/>
      <c r="OWU131" s="908"/>
      <c r="OWV131" s="908"/>
      <c r="OWW131" s="908"/>
      <c r="OWX131" s="908"/>
      <c r="OWY131" s="908"/>
      <c r="OWZ131" s="908"/>
      <c r="OXA131" s="908"/>
      <c r="OXB131" s="908"/>
      <c r="OXC131" s="908"/>
      <c r="OXD131" s="908"/>
      <c r="OXE131" s="908"/>
      <c r="OXF131" s="908"/>
      <c r="OXG131" s="908"/>
      <c r="OXH131" s="908"/>
      <c r="OXI131" s="908"/>
      <c r="OXJ131" s="908"/>
      <c r="OXK131" s="908"/>
      <c r="OXL131" s="908"/>
      <c r="OXM131" s="908"/>
      <c r="OXN131" s="908"/>
      <c r="OXO131" s="908"/>
      <c r="OXP131" s="908"/>
      <c r="OXQ131" s="908"/>
      <c r="OXR131" s="908"/>
      <c r="OXS131" s="908"/>
      <c r="OXT131" s="908"/>
      <c r="OXU131" s="908"/>
      <c r="OXV131" s="908"/>
      <c r="OXW131" s="908"/>
      <c r="OXX131" s="908"/>
      <c r="OXY131" s="908"/>
      <c r="OXZ131" s="908"/>
      <c r="OYA131" s="908"/>
      <c r="OYB131" s="908"/>
      <c r="OYC131" s="908"/>
      <c r="OYD131" s="908"/>
      <c r="OYE131" s="908"/>
      <c r="OYF131" s="908"/>
      <c r="OYG131" s="908"/>
      <c r="OYH131" s="908"/>
      <c r="OYI131" s="908"/>
      <c r="OYJ131" s="908"/>
      <c r="OYK131" s="908"/>
      <c r="OYL131" s="908"/>
      <c r="OYM131" s="908"/>
      <c r="OYN131" s="908"/>
      <c r="OYO131" s="908"/>
      <c r="OYP131" s="908"/>
      <c r="OYQ131" s="908"/>
      <c r="OYR131" s="908"/>
      <c r="OYS131" s="908"/>
      <c r="OYT131" s="908"/>
      <c r="OYU131" s="908"/>
      <c r="OYV131" s="908"/>
      <c r="OYW131" s="908"/>
      <c r="OYX131" s="908"/>
      <c r="OYY131" s="908"/>
      <c r="OYZ131" s="908"/>
      <c r="OZA131" s="908"/>
      <c r="OZB131" s="908"/>
      <c r="OZC131" s="908"/>
      <c r="OZD131" s="908"/>
      <c r="OZE131" s="908"/>
      <c r="OZF131" s="908"/>
      <c r="OZG131" s="908"/>
      <c r="OZH131" s="908"/>
      <c r="OZI131" s="908"/>
      <c r="OZJ131" s="908"/>
      <c r="OZK131" s="908"/>
      <c r="OZL131" s="908"/>
      <c r="OZM131" s="908"/>
      <c r="OZN131" s="908"/>
      <c r="OZO131" s="908"/>
      <c r="OZP131" s="908"/>
      <c r="OZQ131" s="908"/>
      <c r="OZR131" s="908"/>
      <c r="OZS131" s="908"/>
      <c r="OZT131" s="908"/>
      <c r="OZU131" s="908"/>
      <c r="OZV131" s="908"/>
      <c r="OZW131" s="908"/>
      <c r="OZX131" s="908"/>
      <c r="OZY131" s="908"/>
      <c r="OZZ131" s="908"/>
      <c r="PAA131" s="908"/>
      <c r="PAB131" s="908"/>
      <c r="PAC131" s="908"/>
      <c r="PAD131" s="908"/>
      <c r="PAE131" s="908"/>
      <c r="PAF131" s="908"/>
      <c r="PAG131" s="908"/>
      <c r="PAH131" s="908"/>
      <c r="PAI131" s="908"/>
      <c r="PAJ131" s="908"/>
      <c r="PAK131" s="908"/>
      <c r="PAL131" s="908"/>
      <c r="PAM131" s="908"/>
      <c r="PAN131" s="908"/>
      <c r="PAO131" s="908"/>
      <c r="PAP131" s="908"/>
      <c r="PAQ131" s="908"/>
      <c r="PAR131" s="908"/>
      <c r="PAS131" s="908"/>
      <c r="PAT131" s="908"/>
      <c r="PAU131" s="908"/>
      <c r="PAV131" s="908"/>
      <c r="PAW131" s="908"/>
      <c r="PAX131" s="908"/>
      <c r="PAY131" s="908"/>
      <c r="PAZ131" s="908"/>
      <c r="PBA131" s="908"/>
      <c r="PBB131" s="908"/>
      <c r="PBC131" s="908"/>
      <c r="PBD131" s="908"/>
      <c r="PBE131" s="908"/>
      <c r="PBF131" s="908"/>
      <c r="PBG131" s="908"/>
      <c r="PBH131" s="908"/>
      <c r="PBI131" s="908"/>
      <c r="PBJ131" s="908"/>
      <c r="PBK131" s="908"/>
      <c r="PBL131" s="908"/>
      <c r="PBM131" s="908"/>
      <c r="PBN131" s="908"/>
      <c r="PBO131" s="908"/>
      <c r="PBP131" s="908"/>
      <c r="PBQ131" s="908"/>
      <c r="PBR131" s="908"/>
      <c r="PBS131" s="908"/>
      <c r="PBT131" s="908"/>
      <c r="PBU131" s="908"/>
      <c r="PBV131" s="908"/>
      <c r="PBW131" s="908"/>
      <c r="PBX131" s="908"/>
      <c r="PBY131" s="908"/>
      <c r="PBZ131" s="908"/>
      <c r="PCA131" s="908"/>
      <c r="PCB131" s="908"/>
      <c r="PCC131" s="908"/>
      <c r="PCD131" s="908"/>
      <c r="PCE131" s="908"/>
      <c r="PCF131" s="908"/>
      <c r="PCG131" s="908"/>
      <c r="PCH131" s="908"/>
      <c r="PCI131" s="908"/>
      <c r="PCJ131" s="908"/>
      <c r="PCK131" s="908"/>
      <c r="PCL131" s="908"/>
      <c r="PCM131" s="908"/>
      <c r="PCN131" s="908"/>
      <c r="PCO131" s="908"/>
      <c r="PCP131" s="908"/>
      <c r="PCQ131" s="908"/>
      <c r="PCR131" s="908"/>
      <c r="PCS131" s="908"/>
      <c r="PCT131" s="908"/>
      <c r="PCU131" s="908"/>
      <c r="PCV131" s="908"/>
      <c r="PCW131" s="908"/>
      <c r="PCX131" s="908"/>
      <c r="PCY131" s="908"/>
      <c r="PCZ131" s="908"/>
      <c r="PDA131" s="908"/>
      <c r="PDB131" s="908"/>
      <c r="PDC131" s="908"/>
      <c r="PDD131" s="908"/>
      <c r="PDE131" s="908"/>
      <c r="PDF131" s="908"/>
      <c r="PDG131" s="908"/>
      <c r="PDH131" s="908"/>
      <c r="PDI131" s="908"/>
      <c r="PDJ131" s="908"/>
      <c r="PDK131" s="908"/>
      <c r="PDL131" s="908"/>
      <c r="PDM131" s="908"/>
      <c r="PDN131" s="908"/>
      <c r="PDO131" s="908"/>
      <c r="PDP131" s="908"/>
      <c r="PDQ131" s="908"/>
      <c r="PDR131" s="908"/>
      <c r="PDS131" s="908"/>
      <c r="PDT131" s="908"/>
      <c r="PDU131" s="908"/>
      <c r="PDV131" s="908"/>
      <c r="PDW131" s="908"/>
      <c r="PDX131" s="908"/>
      <c r="PDY131" s="908"/>
      <c r="PDZ131" s="908"/>
      <c r="PEA131" s="908"/>
      <c r="PEB131" s="908"/>
      <c r="PEC131" s="908"/>
      <c r="PED131" s="908"/>
      <c r="PEE131" s="908"/>
      <c r="PEF131" s="908"/>
      <c r="PEG131" s="908"/>
      <c r="PEH131" s="908"/>
      <c r="PEI131" s="908"/>
      <c r="PEJ131" s="908"/>
      <c r="PEK131" s="908"/>
      <c r="PEL131" s="908"/>
      <c r="PEM131" s="908"/>
      <c r="PEN131" s="908"/>
      <c r="PEO131" s="908"/>
      <c r="PEP131" s="908"/>
      <c r="PEQ131" s="908"/>
      <c r="PER131" s="908"/>
      <c r="PES131" s="908"/>
      <c r="PET131" s="908"/>
      <c r="PEU131" s="908"/>
      <c r="PEV131" s="908"/>
      <c r="PEW131" s="908"/>
      <c r="PEX131" s="908"/>
      <c r="PEY131" s="908"/>
      <c r="PEZ131" s="908"/>
      <c r="PFA131" s="908"/>
      <c r="PFB131" s="908"/>
      <c r="PFC131" s="908"/>
      <c r="PFD131" s="908"/>
      <c r="PFE131" s="908"/>
      <c r="PFF131" s="908"/>
      <c r="PFG131" s="908"/>
      <c r="PFH131" s="908"/>
      <c r="PFI131" s="908"/>
      <c r="PFJ131" s="908"/>
      <c r="PFK131" s="908"/>
      <c r="PFL131" s="908"/>
      <c r="PFM131" s="908"/>
      <c r="PFN131" s="908"/>
      <c r="PFO131" s="908"/>
      <c r="PFP131" s="908"/>
      <c r="PFQ131" s="908"/>
      <c r="PFR131" s="908"/>
      <c r="PFS131" s="908"/>
      <c r="PFT131" s="908"/>
      <c r="PFU131" s="908"/>
      <c r="PFV131" s="908"/>
      <c r="PFW131" s="908"/>
      <c r="PFX131" s="908"/>
      <c r="PFY131" s="908"/>
      <c r="PFZ131" s="908"/>
      <c r="PGA131" s="908"/>
      <c r="PGB131" s="908"/>
      <c r="PGC131" s="908"/>
      <c r="PGD131" s="908"/>
      <c r="PGE131" s="908"/>
      <c r="PGF131" s="908"/>
      <c r="PGG131" s="908"/>
      <c r="PGH131" s="908"/>
      <c r="PGI131" s="908"/>
      <c r="PGJ131" s="908"/>
      <c r="PGK131" s="908"/>
      <c r="PGL131" s="908"/>
      <c r="PGM131" s="908"/>
      <c r="PGN131" s="908"/>
      <c r="PGO131" s="908"/>
      <c r="PGP131" s="908"/>
      <c r="PGQ131" s="908"/>
      <c r="PGR131" s="908"/>
      <c r="PGS131" s="908"/>
      <c r="PGT131" s="908"/>
      <c r="PGU131" s="908"/>
      <c r="PGV131" s="908"/>
      <c r="PGW131" s="908"/>
      <c r="PGX131" s="908"/>
      <c r="PGY131" s="908"/>
      <c r="PGZ131" s="908"/>
      <c r="PHA131" s="908"/>
      <c r="PHB131" s="908"/>
      <c r="PHC131" s="908"/>
      <c r="PHD131" s="908"/>
      <c r="PHE131" s="908"/>
      <c r="PHF131" s="908"/>
      <c r="PHG131" s="908"/>
      <c r="PHH131" s="908"/>
      <c r="PHI131" s="908"/>
      <c r="PHJ131" s="908"/>
      <c r="PHK131" s="908"/>
      <c r="PHL131" s="908"/>
      <c r="PHM131" s="908"/>
      <c r="PHN131" s="908"/>
      <c r="PHO131" s="908"/>
      <c r="PHP131" s="908"/>
      <c r="PHQ131" s="908"/>
      <c r="PHR131" s="908"/>
      <c r="PHS131" s="908"/>
      <c r="PHT131" s="908"/>
      <c r="PHU131" s="908"/>
      <c r="PHV131" s="908"/>
      <c r="PHW131" s="908"/>
      <c r="PHX131" s="908"/>
      <c r="PHY131" s="908"/>
      <c r="PHZ131" s="908"/>
      <c r="PIA131" s="908"/>
      <c r="PIB131" s="908"/>
      <c r="PIC131" s="908"/>
      <c r="PID131" s="908"/>
      <c r="PIE131" s="908"/>
      <c r="PIF131" s="908"/>
      <c r="PIG131" s="908"/>
      <c r="PIH131" s="908"/>
      <c r="PII131" s="908"/>
      <c r="PIJ131" s="908"/>
      <c r="PIK131" s="908"/>
      <c r="PIL131" s="908"/>
      <c r="PIM131" s="908"/>
      <c r="PIN131" s="908"/>
      <c r="PIO131" s="908"/>
      <c r="PIP131" s="908"/>
      <c r="PIQ131" s="908"/>
      <c r="PIR131" s="908"/>
      <c r="PIS131" s="908"/>
      <c r="PIT131" s="908"/>
      <c r="PIU131" s="908"/>
      <c r="PIV131" s="908"/>
      <c r="PIW131" s="908"/>
      <c r="PIX131" s="908"/>
      <c r="PIY131" s="908"/>
      <c r="PIZ131" s="908"/>
      <c r="PJA131" s="908"/>
      <c r="PJB131" s="908"/>
      <c r="PJC131" s="908"/>
      <c r="PJD131" s="908"/>
      <c r="PJE131" s="908"/>
      <c r="PJF131" s="908"/>
      <c r="PJG131" s="908"/>
      <c r="PJH131" s="908"/>
      <c r="PJI131" s="908"/>
      <c r="PJJ131" s="908"/>
      <c r="PJK131" s="908"/>
      <c r="PJL131" s="908"/>
      <c r="PJM131" s="908"/>
      <c r="PJN131" s="908"/>
      <c r="PJO131" s="908"/>
      <c r="PJP131" s="908"/>
      <c r="PJQ131" s="908"/>
      <c r="PJR131" s="908"/>
      <c r="PJS131" s="908"/>
      <c r="PJT131" s="908"/>
      <c r="PJU131" s="908"/>
      <c r="PJV131" s="908"/>
      <c r="PJW131" s="908"/>
      <c r="PJX131" s="908"/>
      <c r="PJY131" s="908"/>
      <c r="PJZ131" s="908"/>
      <c r="PKA131" s="908"/>
      <c r="PKB131" s="908"/>
      <c r="PKC131" s="908"/>
      <c r="PKD131" s="908"/>
      <c r="PKE131" s="908"/>
      <c r="PKF131" s="908"/>
      <c r="PKG131" s="908"/>
      <c r="PKH131" s="908"/>
      <c r="PKI131" s="908"/>
      <c r="PKJ131" s="908"/>
      <c r="PKK131" s="908"/>
      <c r="PKL131" s="908"/>
      <c r="PKM131" s="908"/>
      <c r="PKN131" s="908"/>
      <c r="PKO131" s="908"/>
      <c r="PKP131" s="908"/>
      <c r="PKQ131" s="908"/>
      <c r="PKR131" s="908"/>
      <c r="PKS131" s="908"/>
      <c r="PKT131" s="908"/>
      <c r="PKU131" s="908"/>
      <c r="PKV131" s="908"/>
      <c r="PKW131" s="908"/>
      <c r="PKX131" s="908"/>
      <c r="PKY131" s="908"/>
      <c r="PKZ131" s="908"/>
      <c r="PLA131" s="908"/>
      <c r="PLB131" s="908"/>
      <c r="PLC131" s="908"/>
      <c r="PLD131" s="908"/>
      <c r="PLE131" s="908"/>
      <c r="PLF131" s="908"/>
      <c r="PLG131" s="908"/>
      <c r="PLH131" s="908"/>
      <c r="PLI131" s="908"/>
      <c r="PLJ131" s="908"/>
      <c r="PLK131" s="908"/>
      <c r="PLL131" s="908"/>
      <c r="PLM131" s="908"/>
      <c r="PLN131" s="908"/>
      <c r="PLO131" s="908"/>
      <c r="PLP131" s="908"/>
      <c r="PLQ131" s="908"/>
      <c r="PLR131" s="908"/>
      <c r="PLS131" s="908"/>
      <c r="PLT131" s="908"/>
      <c r="PLU131" s="908"/>
      <c r="PLV131" s="908"/>
      <c r="PLW131" s="908"/>
      <c r="PLX131" s="908"/>
      <c r="PLY131" s="908"/>
      <c r="PLZ131" s="908"/>
      <c r="PMA131" s="908"/>
      <c r="PMB131" s="908"/>
      <c r="PMC131" s="908"/>
      <c r="PMD131" s="908"/>
      <c r="PME131" s="908"/>
      <c r="PMF131" s="908"/>
      <c r="PMG131" s="908"/>
      <c r="PMH131" s="908"/>
      <c r="PMI131" s="908"/>
      <c r="PMJ131" s="908"/>
      <c r="PMK131" s="908"/>
      <c r="PML131" s="908"/>
      <c r="PMM131" s="908"/>
      <c r="PMN131" s="908"/>
      <c r="PMO131" s="908"/>
      <c r="PMP131" s="908"/>
      <c r="PMQ131" s="908"/>
      <c r="PMR131" s="908"/>
      <c r="PMS131" s="908"/>
      <c r="PMT131" s="908"/>
      <c r="PMU131" s="908"/>
      <c r="PMV131" s="908"/>
      <c r="PMW131" s="908"/>
      <c r="PMX131" s="908"/>
      <c r="PMY131" s="908"/>
      <c r="PMZ131" s="908"/>
      <c r="PNA131" s="908"/>
      <c r="PNB131" s="908"/>
      <c r="PNC131" s="908"/>
      <c r="PND131" s="908"/>
      <c r="PNE131" s="908"/>
      <c r="PNF131" s="908"/>
      <c r="PNG131" s="908"/>
      <c r="PNH131" s="908"/>
      <c r="PNI131" s="908"/>
      <c r="PNJ131" s="908"/>
      <c r="PNK131" s="908"/>
      <c r="PNL131" s="908"/>
      <c r="PNM131" s="908"/>
      <c r="PNN131" s="908"/>
      <c r="PNO131" s="908"/>
      <c r="PNP131" s="908"/>
      <c r="PNQ131" s="908"/>
      <c r="PNR131" s="908"/>
      <c r="PNS131" s="908"/>
      <c r="PNT131" s="908"/>
      <c r="PNU131" s="908"/>
      <c r="PNV131" s="908"/>
      <c r="PNW131" s="908"/>
      <c r="PNX131" s="908"/>
      <c r="PNY131" s="908"/>
      <c r="PNZ131" s="908"/>
      <c r="POA131" s="908"/>
      <c r="POB131" s="908"/>
      <c r="POC131" s="908"/>
      <c r="POD131" s="908"/>
      <c r="POE131" s="908"/>
      <c r="POF131" s="908"/>
      <c r="POG131" s="908"/>
      <c r="POH131" s="908"/>
      <c r="POI131" s="908"/>
      <c r="POJ131" s="908"/>
      <c r="POK131" s="908"/>
      <c r="POL131" s="908"/>
      <c r="POM131" s="908"/>
      <c r="PON131" s="908"/>
      <c r="POO131" s="908"/>
      <c r="POP131" s="908"/>
      <c r="POQ131" s="908"/>
      <c r="POR131" s="908"/>
      <c r="POS131" s="908"/>
      <c r="POT131" s="908"/>
      <c r="POU131" s="908"/>
      <c r="POV131" s="908"/>
      <c r="POW131" s="908"/>
      <c r="POX131" s="908"/>
      <c r="POY131" s="908"/>
      <c r="POZ131" s="908"/>
      <c r="PPA131" s="908"/>
      <c r="PPB131" s="908"/>
      <c r="PPC131" s="908"/>
      <c r="PPD131" s="908"/>
      <c r="PPE131" s="908"/>
      <c r="PPF131" s="908"/>
      <c r="PPG131" s="908"/>
      <c r="PPH131" s="908"/>
      <c r="PPI131" s="908"/>
      <c r="PPJ131" s="908"/>
      <c r="PPK131" s="908"/>
      <c r="PPL131" s="908"/>
      <c r="PPM131" s="908"/>
      <c r="PPN131" s="908"/>
      <c r="PPO131" s="908"/>
      <c r="PPP131" s="908"/>
      <c r="PPQ131" s="908"/>
      <c r="PPR131" s="908"/>
      <c r="PPS131" s="908"/>
      <c r="PPT131" s="908"/>
      <c r="PPU131" s="908"/>
      <c r="PPV131" s="908"/>
      <c r="PPW131" s="908"/>
      <c r="PPX131" s="908"/>
      <c r="PPY131" s="908"/>
      <c r="PPZ131" s="908"/>
      <c r="PQA131" s="908"/>
      <c r="PQB131" s="908"/>
      <c r="PQC131" s="908"/>
      <c r="PQD131" s="908"/>
      <c r="PQE131" s="908"/>
      <c r="PQF131" s="908"/>
      <c r="PQG131" s="908"/>
      <c r="PQH131" s="908"/>
      <c r="PQI131" s="908"/>
      <c r="PQJ131" s="908"/>
      <c r="PQK131" s="908"/>
      <c r="PQL131" s="908"/>
      <c r="PQM131" s="908"/>
      <c r="PQN131" s="908"/>
      <c r="PQO131" s="908"/>
      <c r="PQP131" s="908"/>
      <c r="PQQ131" s="908"/>
      <c r="PQR131" s="908"/>
      <c r="PQS131" s="908"/>
      <c r="PQT131" s="908"/>
      <c r="PQU131" s="908"/>
      <c r="PQV131" s="908"/>
      <c r="PQW131" s="908"/>
      <c r="PQX131" s="908"/>
      <c r="PQY131" s="908"/>
      <c r="PQZ131" s="908"/>
      <c r="PRA131" s="908"/>
      <c r="PRB131" s="908"/>
      <c r="PRC131" s="908"/>
      <c r="PRD131" s="908"/>
      <c r="PRE131" s="908"/>
      <c r="PRF131" s="908"/>
      <c r="PRG131" s="908"/>
      <c r="PRH131" s="908"/>
      <c r="PRI131" s="908"/>
      <c r="PRJ131" s="908"/>
      <c r="PRK131" s="908"/>
      <c r="PRL131" s="908"/>
      <c r="PRM131" s="908"/>
      <c r="PRN131" s="908"/>
      <c r="PRO131" s="908"/>
      <c r="PRP131" s="908"/>
      <c r="PRQ131" s="908"/>
      <c r="PRR131" s="908"/>
      <c r="PRS131" s="908"/>
      <c r="PRT131" s="908"/>
      <c r="PRU131" s="908"/>
      <c r="PRV131" s="908"/>
      <c r="PRW131" s="908"/>
      <c r="PRX131" s="908"/>
      <c r="PRY131" s="908"/>
      <c r="PRZ131" s="908"/>
      <c r="PSA131" s="908"/>
      <c r="PSB131" s="908"/>
      <c r="PSC131" s="908"/>
      <c r="PSD131" s="908"/>
      <c r="PSE131" s="908"/>
      <c r="PSF131" s="908"/>
      <c r="PSG131" s="908"/>
      <c r="PSH131" s="908"/>
      <c r="PSI131" s="908"/>
      <c r="PSJ131" s="908"/>
      <c r="PSK131" s="908"/>
      <c r="PSL131" s="908"/>
      <c r="PSM131" s="908"/>
      <c r="PSN131" s="908"/>
      <c r="PSO131" s="908"/>
      <c r="PSP131" s="908"/>
      <c r="PSQ131" s="908"/>
      <c r="PSR131" s="908"/>
      <c r="PSS131" s="908"/>
      <c r="PST131" s="908"/>
      <c r="PSU131" s="908"/>
      <c r="PSV131" s="908"/>
      <c r="PSW131" s="908"/>
      <c r="PSX131" s="908"/>
      <c r="PSY131" s="908"/>
      <c r="PSZ131" s="908"/>
      <c r="PTA131" s="908"/>
      <c r="PTB131" s="908"/>
      <c r="PTC131" s="908"/>
      <c r="PTD131" s="908"/>
      <c r="PTE131" s="908"/>
      <c r="PTF131" s="908"/>
      <c r="PTG131" s="908"/>
      <c r="PTH131" s="908"/>
      <c r="PTI131" s="908"/>
      <c r="PTJ131" s="908"/>
      <c r="PTK131" s="908"/>
      <c r="PTL131" s="908"/>
      <c r="PTM131" s="908"/>
      <c r="PTN131" s="908"/>
      <c r="PTO131" s="908"/>
      <c r="PTP131" s="908"/>
      <c r="PTQ131" s="908"/>
      <c r="PTR131" s="908"/>
      <c r="PTS131" s="908"/>
      <c r="PTT131" s="908"/>
      <c r="PTU131" s="908"/>
      <c r="PTV131" s="908"/>
      <c r="PTW131" s="908"/>
      <c r="PTX131" s="908"/>
      <c r="PTY131" s="908"/>
      <c r="PTZ131" s="908"/>
      <c r="PUA131" s="908"/>
      <c r="PUB131" s="908"/>
      <c r="PUC131" s="908"/>
      <c r="PUD131" s="908"/>
      <c r="PUE131" s="908"/>
      <c r="PUF131" s="908"/>
      <c r="PUG131" s="908"/>
      <c r="PUH131" s="908"/>
      <c r="PUI131" s="908"/>
      <c r="PUJ131" s="908"/>
      <c r="PUK131" s="908"/>
      <c r="PUL131" s="908"/>
      <c r="PUM131" s="908"/>
      <c r="PUN131" s="908"/>
      <c r="PUO131" s="908"/>
      <c r="PUP131" s="908"/>
      <c r="PUQ131" s="908"/>
      <c r="PUR131" s="908"/>
      <c r="PUS131" s="908"/>
      <c r="PUT131" s="908"/>
      <c r="PUU131" s="908"/>
      <c r="PUV131" s="908"/>
      <c r="PUW131" s="908"/>
      <c r="PUX131" s="908"/>
      <c r="PUY131" s="908"/>
      <c r="PUZ131" s="908"/>
      <c r="PVA131" s="908"/>
      <c r="PVB131" s="908"/>
      <c r="PVC131" s="908"/>
      <c r="PVD131" s="908"/>
      <c r="PVE131" s="908"/>
      <c r="PVF131" s="908"/>
      <c r="PVG131" s="908"/>
      <c r="PVH131" s="908"/>
      <c r="PVI131" s="908"/>
      <c r="PVJ131" s="908"/>
      <c r="PVK131" s="908"/>
      <c r="PVL131" s="908"/>
      <c r="PVM131" s="908"/>
      <c r="PVN131" s="908"/>
      <c r="PVO131" s="908"/>
      <c r="PVP131" s="908"/>
      <c r="PVQ131" s="908"/>
      <c r="PVR131" s="908"/>
      <c r="PVS131" s="908"/>
      <c r="PVT131" s="908"/>
      <c r="PVU131" s="908"/>
      <c r="PVV131" s="908"/>
      <c r="PVW131" s="908"/>
      <c r="PVX131" s="908"/>
      <c r="PVY131" s="908"/>
      <c r="PVZ131" s="908"/>
      <c r="PWA131" s="908"/>
      <c r="PWB131" s="908"/>
      <c r="PWC131" s="908"/>
      <c r="PWD131" s="908"/>
      <c r="PWE131" s="908"/>
      <c r="PWF131" s="908"/>
      <c r="PWG131" s="908"/>
      <c r="PWH131" s="908"/>
      <c r="PWI131" s="908"/>
      <c r="PWJ131" s="908"/>
      <c r="PWK131" s="908"/>
      <c r="PWL131" s="908"/>
      <c r="PWM131" s="908"/>
      <c r="PWN131" s="908"/>
      <c r="PWO131" s="908"/>
      <c r="PWP131" s="908"/>
      <c r="PWQ131" s="908"/>
      <c r="PWR131" s="908"/>
      <c r="PWS131" s="908"/>
      <c r="PWT131" s="908"/>
      <c r="PWU131" s="908"/>
      <c r="PWV131" s="908"/>
      <c r="PWW131" s="908"/>
      <c r="PWX131" s="908"/>
      <c r="PWY131" s="908"/>
      <c r="PWZ131" s="908"/>
      <c r="PXA131" s="908"/>
      <c r="PXB131" s="908"/>
      <c r="PXC131" s="908"/>
      <c r="PXD131" s="908"/>
      <c r="PXE131" s="908"/>
      <c r="PXF131" s="908"/>
      <c r="PXG131" s="908"/>
      <c r="PXH131" s="908"/>
      <c r="PXI131" s="908"/>
      <c r="PXJ131" s="908"/>
      <c r="PXK131" s="908"/>
      <c r="PXL131" s="908"/>
      <c r="PXM131" s="908"/>
      <c r="PXN131" s="908"/>
      <c r="PXO131" s="908"/>
      <c r="PXP131" s="908"/>
      <c r="PXQ131" s="908"/>
      <c r="PXR131" s="908"/>
      <c r="PXS131" s="908"/>
      <c r="PXT131" s="908"/>
      <c r="PXU131" s="908"/>
      <c r="PXV131" s="908"/>
      <c r="PXW131" s="908"/>
      <c r="PXX131" s="908"/>
      <c r="PXY131" s="908"/>
      <c r="PXZ131" s="908"/>
      <c r="PYA131" s="908"/>
      <c r="PYB131" s="908"/>
      <c r="PYC131" s="908"/>
      <c r="PYD131" s="908"/>
      <c r="PYE131" s="908"/>
      <c r="PYF131" s="908"/>
      <c r="PYG131" s="908"/>
      <c r="PYH131" s="908"/>
      <c r="PYI131" s="908"/>
      <c r="PYJ131" s="908"/>
      <c r="PYK131" s="908"/>
      <c r="PYL131" s="908"/>
      <c r="PYM131" s="908"/>
      <c r="PYN131" s="908"/>
      <c r="PYO131" s="908"/>
      <c r="PYP131" s="908"/>
      <c r="PYQ131" s="908"/>
      <c r="PYR131" s="908"/>
      <c r="PYS131" s="908"/>
      <c r="PYT131" s="908"/>
      <c r="PYU131" s="908"/>
      <c r="PYV131" s="908"/>
      <c r="PYW131" s="908"/>
      <c r="PYX131" s="908"/>
      <c r="PYY131" s="908"/>
      <c r="PYZ131" s="908"/>
      <c r="PZA131" s="908"/>
      <c r="PZB131" s="908"/>
      <c r="PZC131" s="908"/>
      <c r="PZD131" s="908"/>
      <c r="PZE131" s="908"/>
      <c r="PZF131" s="908"/>
      <c r="PZG131" s="908"/>
      <c r="PZH131" s="908"/>
      <c r="PZI131" s="908"/>
      <c r="PZJ131" s="908"/>
      <c r="PZK131" s="908"/>
      <c r="PZL131" s="908"/>
      <c r="PZM131" s="908"/>
      <c r="PZN131" s="908"/>
      <c r="PZO131" s="908"/>
      <c r="PZP131" s="908"/>
      <c r="PZQ131" s="908"/>
      <c r="PZR131" s="908"/>
      <c r="PZS131" s="908"/>
      <c r="PZT131" s="908"/>
      <c r="PZU131" s="908"/>
      <c r="PZV131" s="908"/>
      <c r="PZW131" s="908"/>
      <c r="PZX131" s="908"/>
      <c r="PZY131" s="908"/>
      <c r="PZZ131" s="908"/>
      <c r="QAA131" s="908"/>
      <c r="QAB131" s="908"/>
      <c r="QAC131" s="908"/>
      <c r="QAD131" s="908"/>
      <c r="QAE131" s="908"/>
      <c r="QAF131" s="908"/>
      <c r="QAG131" s="908"/>
      <c r="QAH131" s="908"/>
      <c r="QAI131" s="908"/>
      <c r="QAJ131" s="908"/>
      <c r="QAK131" s="908"/>
      <c r="QAL131" s="908"/>
      <c r="QAM131" s="908"/>
      <c r="QAN131" s="908"/>
      <c r="QAO131" s="908"/>
      <c r="QAP131" s="908"/>
      <c r="QAQ131" s="908"/>
      <c r="QAR131" s="908"/>
      <c r="QAS131" s="908"/>
      <c r="QAT131" s="908"/>
      <c r="QAU131" s="908"/>
      <c r="QAV131" s="908"/>
      <c r="QAW131" s="908"/>
      <c r="QAX131" s="908"/>
      <c r="QAY131" s="908"/>
      <c r="QAZ131" s="908"/>
      <c r="QBA131" s="908"/>
      <c r="QBB131" s="908"/>
      <c r="QBC131" s="908"/>
      <c r="QBD131" s="908"/>
      <c r="QBE131" s="908"/>
      <c r="QBF131" s="908"/>
      <c r="QBG131" s="908"/>
      <c r="QBH131" s="908"/>
      <c r="QBI131" s="908"/>
      <c r="QBJ131" s="908"/>
      <c r="QBK131" s="908"/>
      <c r="QBL131" s="908"/>
      <c r="QBM131" s="908"/>
      <c r="QBN131" s="908"/>
      <c r="QBO131" s="908"/>
      <c r="QBP131" s="908"/>
      <c r="QBQ131" s="908"/>
      <c r="QBR131" s="908"/>
      <c r="QBS131" s="908"/>
      <c r="QBT131" s="908"/>
      <c r="QBU131" s="908"/>
      <c r="QBV131" s="908"/>
      <c r="QBW131" s="908"/>
      <c r="QBX131" s="908"/>
      <c r="QBY131" s="908"/>
      <c r="QBZ131" s="908"/>
      <c r="QCA131" s="908"/>
      <c r="QCB131" s="908"/>
      <c r="QCC131" s="908"/>
      <c r="QCD131" s="908"/>
      <c r="QCE131" s="908"/>
      <c r="QCF131" s="908"/>
      <c r="QCG131" s="908"/>
      <c r="QCH131" s="908"/>
      <c r="QCI131" s="908"/>
      <c r="QCJ131" s="908"/>
      <c r="QCK131" s="908"/>
      <c r="QCL131" s="908"/>
      <c r="QCM131" s="908"/>
      <c r="QCN131" s="908"/>
      <c r="QCO131" s="908"/>
      <c r="QCP131" s="908"/>
      <c r="QCQ131" s="908"/>
      <c r="QCR131" s="908"/>
      <c r="QCS131" s="908"/>
      <c r="QCT131" s="908"/>
      <c r="QCU131" s="908"/>
      <c r="QCV131" s="908"/>
      <c r="QCW131" s="908"/>
      <c r="QCX131" s="908"/>
      <c r="QCY131" s="908"/>
      <c r="QCZ131" s="908"/>
      <c r="QDA131" s="908"/>
      <c r="QDB131" s="908"/>
      <c r="QDC131" s="908"/>
      <c r="QDD131" s="908"/>
      <c r="QDE131" s="908"/>
      <c r="QDF131" s="908"/>
      <c r="QDG131" s="908"/>
      <c r="QDH131" s="908"/>
      <c r="QDI131" s="908"/>
      <c r="QDJ131" s="908"/>
      <c r="QDK131" s="908"/>
      <c r="QDL131" s="908"/>
      <c r="QDM131" s="908"/>
      <c r="QDN131" s="908"/>
      <c r="QDO131" s="908"/>
      <c r="QDP131" s="908"/>
      <c r="QDQ131" s="908"/>
      <c r="QDR131" s="908"/>
      <c r="QDS131" s="908"/>
      <c r="QDT131" s="908"/>
      <c r="QDU131" s="908"/>
      <c r="QDV131" s="908"/>
      <c r="QDW131" s="908"/>
      <c r="QDX131" s="908"/>
      <c r="QDY131" s="908"/>
      <c r="QDZ131" s="908"/>
      <c r="QEA131" s="908"/>
      <c r="QEB131" s="908"/>
      <c r="QEC131" s="908"/>
      <c r="QED131" s="908"/>
      <c r="QEE131" s="908"/>
      <c r="QEF131" s="908"/>
      <c r="QEG131" s="908"/>
      <c r="QEH131" s="908"/>
      <c r="QEI131" s="908"/>
      <c r="QEJ131" s="908"/>
      <c r="QEK131" s="908"/>
      <c r="QEL131" s="908"/>
      <c r="QEM131" s="908"/>
      <c r="QEN131" s="908"/>
      <c r="QEO131" s="908"/>
      <c r="QEP131" s="908"/>
      <c r="QEQ131" s="908"/>
      <c r="QER131" s="908"/>
      <c r="QES131" s="908"/>
      <c r="QET131" s="908"/>
      <c r="QEU131" s="908"/>
      <c r="QEV131" s="908"/>
      <c r="QEW131" s="908"/>
      <c r="QEX131" s="908"/>
      <c r="QEY131" s="908"/>
      <c r="QEZ131" s="908"/>
      <c r="QFA131" s="908"/>
      <c r="QFB131" s="908"/>
      <c r="QFC131" s="908"/>
      <c r="QFD131" s="908"/>
      <c r="QFE131" s="908"/>
      <c r="QFF131" s="908"/>
      <c r="QFG131" s="908"/>
      <c r="QFH131" s="908"/>
      <c r="QFI131" s="908"/>
      <c r="QFJ131" s="908"/>
      <c r="QFK131" s="908"/>
      <c r="QFL131" s="908"/>
      <c r="QFM131" s="908"/>
      <c r="QFN131" s="908"/>
      <c r="QFO131" s="908"/>
      <c r="QFP131" s="908"/>
      <c r="QFQ131" s="908"/>
      <c r="QFR131" s="908"/>
      <c r="QFS131" s="908"/>
      <c r="QFT131" s="908"/>
      <c r="QFU131" s="908"/>
      <c r="QFV131" s="908"/>
      <c r="QFW131" s="908"/>
      <c r="QFX131" s="908"/>
      <c r="QFY131" s="908"/>
      <c r="QFZ131" s="908"/>
      <c r="QGA131" s="908"/>
      <c r="QGB131" s="908"/>
      <c r="QGC131" s="908"/>
      <c r="QGD131" s="908"/>
      <c r="QGE131" s="908"/>
      <c r="QGF131" s="908"/>
      <c r="QGG131" s="908"/>
      <c r="QGH131" s="908"/>
      <c r="QGI131" s="908"/>
      <c r="QGJ131" s="908"/>
      <c r="QGK131" s="908"/>
      <c r="QGL131" s="908"/>
      <c r="QGM131" s="908"/>
      <c r="QGN131" s="908"/>
      <c r="QGO131" s="908"/>
      <c r="QGP131" s="908"/>
      <c r="QGQ131" s="908"/>
      <c r="QGR131" s="908"/>
      <c r="QGS131" s="908"/>
      <c r="QGT131" s="908"/>
      <c r="QGU131" s="908"/>
      <c r="QGV131" s="908"/>
      <c r="QGW131" s="908"/>
      <c r="QGX131" s="908"/>
      <c r="QGY131" s="908"/>
      <c r="QGZ131" s="908"/>
      <c r="QHA131" s="908"/>
      <c r="QHB131" s="908"/>
      <c r="QHC131" s="908"/>
      <c r="QHD131" s="908"/>
      <c r="QHE131" s="908"/>
      <c r="QHF131" s="908"/>
      <c r="QHG131" s="908"/>
      <c r="QHH131" s="908"/>
      <c r="QHI131" s="908"/>
      <c r="QHJ131" s="908"/>
      <c r="QHK131" s="908"/>
      <c r="QHL131" s="908"/>
      <c r="QHM131" s="908"/>
      <c r="QHN131" s="908"/>
      <c r="QHO131" s="908"/>
      <c r="QHP131" s="908"/>
      <c r="QHQ131" s="908"/>
      <c r="QHR131" s="908"/>
      <c r="QHS131" s="908"/>
      <c r="QHT131" s="908"/>
      <c r="QHU131" s="908"/>
      <c r="QHV131" s="908"/>
      <c r="QHW131" s="908"/>
      <c r="QHX131" s="908"/>
      <c r="QHY131" s="908"/>
      <c r="QHZ131" s="908"/>
      <c r="QIA131" s="908"/>
      <c r="QIB131" s="908"/>
      <c r="QIC131" s="908"/>
      <c r="QID131" s="908"/>
      <c r="QIE131" s="908"/>
      <c r="QIF131" s="908"/>
      <c r="QIG131" s="908"/>
      <c r="QIH131" s="908"/>
      <c r="QII131" s="908"/>
      <c r="QIJ131" s="908"/>
      <c r="QIK131" s="908"/>
      <c r="QIL131" s="908"/>
      <c r="QIM131" s="908"/>
      <c r="QIN131" s="908"/>
      <c r="QIO131" s="908"/>
      <c r="QIP131" s="908"/>
      <c r="QIQ131" s="908"/>
      <c r="QIR131" s="908"/>
      <c r="QIS131" s="908"/>
      <c r="QIT131" s="908"/>
      <c r="QIU131" s="908"/>
      <c r="QIV131" s="908"/>
      <c r="QIW131" s="908"/>
      <c r="QIX131" s="908"/>
      <c r="QIY131" s="908"/>
      <c r="QIZ131" s="908"/>
      <c r="QJA131" s="908"/>
      <c r="QJB131" s="908"/>
      <c r="QJC131" s="908"/>
      <c r="QJD131" s="908"/>
      <c r="QJE131" s="908"/>
      <c r="QJF131" s="908"/>
      <c r="QJG131" s="908"/>
      <c r="QJH131" s="908"/>
      <c r="QJI131" s="908"/>
      <c r="QJJ131" s="908"/>
      <c r="QJK131" s="908"/>
      <c r="QJL131" s="908"/>
      <c r="QJM131" s="908"/>
      <c r="QJN131" s="908"/>
      <c r="QJO131" s="908"/>
      <c r="QJP131" s="908"/>
      <c r="QJQ131" s="908"/>
      <c r="QJR131" s="908"/>
      <c r="QJS131" s="908"/>
      <c r="QJT131" s="908"/>
      <c r="QJU131" s="908"/>
      <c r="QJV131" s="908"/>
      <c r="QJW131" s="908"/>
      <c r="QJX131" s="908"/>
      <c r="QJY131" s="908"/>
      <c r="QJZ131" s="908"/>
      <c r="QKA131" s="908"/>
      <c r="QKB131" s="908"/>
      <c r="QKC131" s="908"/>
      <c r="QKD131" s="908"/>
      <c r="QKE131" s="908"/>
      <c r="QKF131" s="908"/>
      <c r="QKG131" s="908"/>
      <c r="QKH131" s="908"/>
      <c r="QKI131" s="908"/>
      <c r="QKJ131" s="908"/>
      <c r="QKK131" s="908"/>
      <c r="QKL131" s="908"/>
      <c r="QKM131" s="908"/>
      <c r="QKN131" s="908"/>
      <c r="QKO131" s="908"/>
      <c r="QKP131" s="908"/>
      <c r="QKQ131" s="908"/>
      <c r="QKR131" s="908"/>
      <c r="QKS131" s="908"/>
      <c r="QKT131" s="908"/>
      <c r="QKU131" s="908"/>
      <c r="QKV131" s="908"/>
      <c r="QKW131" s="908"/>
      <c r="QKX131" s="908"/>
      <c r="QKY131" s="908"/>
      <c r="QKZ131" s="908"/>
      <c r="QLA131" s="908"/>
      <c r="QLB131" s="908"/>
      <c r="QLC131" s="908"/>
      <c r="QLD131" s="908"/>
      <c r="QLE131" s="908"/>
      <c r="QLF131" s="908"/>
      <c r="QLG131" s="908"/>
      <c r="QLH131" s="908"/>
      <c r="QLI131" s="908"/>
      <c r="QLJ131" s="908"/>
      <c r="QLK131" s="908"/>
      <c r="QLL131" s="908"/>
      <c r="QLM131" s="908"/>
      <c r="QLN131" s="908"/>
      <c r="QLO131" s="908"/>
      <c r="QLP131" s="908"/>
      <c r="QLQ131" s="908"/>
      <c r="QLR131" s="908"/>
      <c r="QLS131" s="908"/>
      <c r="QLT131" s="908"/>
      <c r="QLU131" s="908"/>
      <c r="QLV131" s="908"/>
      <c r="QLW131" s="908"/>
      <c r="QLX131" s="908"/>
      <c r="QLY131" s="908"/>
      <c r="QLZ131" s="908"/>
      <c r="QMA131" s="908"/>
      <c r="QMB131" s="908"/>
      <c r="QMC131" s="908"/>
      <c r="QMD131" s="908"/>
      <c r="QME131" s="908"/>
      <c r="QMF131" s="908"/>
      <c r="QMG131" s="908"/>
      <c r="QMH131" s="908"/>
      <c r="QMI131" s="908"/>
      <c r="QMJ131" s="908"/>
      <c r="QMK131" s="908"/>
      <c r="QML131" s="908"/>
      <c r="QMM131" s="908"/>
      <c r="QMN131" s="908"/>
      <c r="QMO131" s="908"/>
      <c r="QMP131" s="908"/>
      <c r="QMQ131" s="908"/>
      <c r="QMR131" s="908"/>
      <c r="QMS131" s="908"/>
      <c r="QMT131" s="908"/>
      <c r="QMU131" s="908"/>
      <c r="QMV131" s="908"/>
      <c r="QMW131" s="908"/>
      <c r="QMX131" s="908"/>
      <c r="QMY131" s="908"/>
      <c r="QMZ131" s="908"/>
      <c r="QNA131" s="908"/>
      <c r="QNB131" s="908"/>
      <c r="QNC131" s="908"/>
      <c r="QND131" s="908"/>
      <c r="QNE131" s="908"/>
      <c r="QNF131" s="908"/>
      <c r="QNG131" s="908"/>
      <c r="QNH131" s="908"/>
      <c r="QNI131" s="908"/>
      <c r="QNJ131" s="908"/>
      <c r="QNK131" s="908"/>
      <c r="QNL131" s="908"/>
      <c r="QNM131" s="908"/>
      <c r="QNN131" s="908"/>
      <c r="QNO131" s="908"/>
      <c r="QNP131" s="908"/>
      <c r="QNQ131" s="908"/>
      <c r="QNR131" s="908"/>
      <c r="QNS131" s="908"/>
      <c r="QNT131" s="908"/>
      <c r="QNU131" s="908"/>
      <c r="QNV131" s="908"/>
      <c r="QNW131" s="908"/>
      <c r="QNX131" s="908"/>
      <c r="QNY131" s="908"/>
      <c r="QNZ131" s="908"/>
      <c r="QOA131" s="908"/>
      <c r="QOB131" s="908"/>
      <c r="QOC131" s="908"/>
      <c r="QOD131" s="908"/>
      <c r="QOE131" s="908"/>
      <c r="QOF131" s="908"/>
      <c r="QOG131" s="908"/>
      <c r="QOH131" s="908"/>
      <c r="QOI131" s="908"/>
      <c r="QOJ131" s="908"/>
      <c r="QOK131" s="908"/>
      <c r="QOL131" s="908"/>
      <c r="QOM131" s="908"/>
      <c r="QON131" s="908"/>
      <c r="QOO131" s="908"/>
      <c r="QOP131" s="908"/>
      <c r="QOQ131" s="908"/>
      <c r="QOR131" s="908"/>
      <c r="QOS131" s="908"/>
      <c r="QOT131" s="908"/>
      <c r="QOU131" s="908"/>
      <c r="QOV131" s="908"/>
      <c r="QOW131" s="908"/>
      <c r="QOX131" s="908"/>
      <c r="QOY131" s="908"/>
      <c r="QOZ131" s="908"/>
      <c r="QPA131" s="908"/>
      <c r="QPB131" s="908"/>
      <c r="QPC131" s="908"/>
      <c r="QPD131" s="908"/>
      <c r="QPE131" s="908"/>
      <c r="QPF131" s="908"/>
      <c r="QPG131" s="908"/>
      <c r="QPH131" s="908"/>
      <c r="QPI131" s="908"/>
      <c r="QPJ131" s="908"/>
      <c r="QPK131" s="908"/>
      <c r="QPL131" s="908"/>
      <c r="QPM131" s="908"/>
      <c r="QPN131" s="908"/>
      <c r="QPO131" s="908"/>
      <c r="QPP131" s="908"/>
      <c r="QPQ131" s="908"/>
      <c r="QPR131" s="908"/>
      <c r="QPS131" s="908"/>
      <c r="QPT131" s="908"/>
      <c r="QPU131" s="908"/>
      <c r="QPV131" s="908"/>
      <c r="QPW131" s="908"/>
      <c r="QPX131" s="908"/>
      <c r="QPY131" s="908"/>
      <c r="QPZ131" s="908"/>
      <c r="QQA131" s="908"/>
      <c r="QQB131" s="908"/>
      <c r="QQC131" s="908"/>
      <c r="QQD131" s="908"/>
      <c r="QQE131" s="908"/>
      <c r="QQF131" s="908"/>
      <c r="QQG131" s="908"/>
      <c r="QQH131" s="908"/>
      <c r="QQI131" s="908"/>
      <c r="QQJ131" s="908"/>
      <c r="QQK131" s="908"/>
      <c r="QQL131" s="908"/>
      <c r="QQM131" s="908"/>
      <c r="QQN131" s="908"/>
      <c r="QQO131" s="908"/>
      <c r="QQP131" s="908"/>
      <c r="QQQ131" s="908"/>
      <c r="QQR131" s="908"/>
      <c r="QQS131" s="908"/>
      <c r="QQT131" s="908"/>
      <c r="QQU131" s="908"/>
      <c r="QQV131" s="908"/>
      <c r="QQW131" s="908"/>
      <c r="QQX131" s="908"/>
      <c r="QQY131" s="908"/>
      <c r="QQZ131" s="908"/>
      <c r="QRA131" s="908"/>
      <c r="QRB131" s="908"/>
      <c r="QRC131" s="908"/>
      <c r="QRD131" s="908"/>
      <c r="QRE131" s="908"/>
      <c r="QRF131" s="908"/>
      <c r="QRG131" s="908"/>
      <c r="QRH131" s="908"/>
      <c r="QRI131" s="908"/>
      <c r="QRJ131" s="908"/>
      <c r="QRK131" s="908"/>
      <c r="QRL131" s="908"/>
      <c r="QRM131" s="908"/>
      <c r="QRN131" s="908"/>
      <c r="QRO131" s="908"/>
      <c r="QRP131" s="908"/>
      <c r="QRQ131" s="908"/>
      <c r="QRR131" s="908"/>
      <c r="QRS131" s="908"/>
      <c r="QRT131" s="908"/>
      <c r="QRU131" s="908"/>
      <c r="QRV131" s="908"/>
      <c r="QRW131" s="908"/>
      <c r="QRX131" s="908"/>
      <c r="QRY131" s="908"/>
      <c r="QRZ131" s="908"/>
      <c r="QSA131" s="908"/>
      <c r="QSB131" s="908"/>
      <c r="QSC131" s="908"/>
      <c r="QSD131" s="908"/>
      <c r="QSE131" s="908"/>
      <c r="QSF131" s="908"/>
      <c r="QSG131" s="908"/>
      <c r="QSH131" s="908"/>
      <c r="QSI131" s="908"/>
      <c r="QSJ131" s="908"/>
      <c r="QSK131" s="908"/>
      <c r="QSL131" s="908"/>
      <c r="QSM131" s="908"/>
      <c r="QSN131" s="908"/>
      <c r="QSO131" s="908"/>
      <c r="QSP131" s="908"/>
      <c r="QSQ131" s="908"/>
      <c r="QSR131" s="908"/>
      <c r="QSS131" s="908"/>
      <c r="QST131" s="908"/>
      <c r="QSU131" s="908"/>
      <c r="QSV131" s="908"/>
      <c r="QSW131" s="908"/>
      <c r="QSX131" s="908"/>
      <c r="QSY131" s="908"/>
      <c r="QSZ131" s="908"/>
      <c r="QTA131" s="908"/>
      <c r="QTB131" s="908"/>
      <c r="QTC131" s="908"/>
      <c r="QTD131" s="908"/>
      <c r="QTE131" s="908"/>
      <c r="QTF131" s="908"/>
      <c r="QTG131" s="908"/>
      <c r="QTH131" s="908"/>
      <c r="QTI131" s="908"/>
      <c r="QTJ131" s="908"/>
      <c r="QTK131" s="908"/>
      <c r="QTL131" s="908"/>
      <c r="QTM131" s="908"/>
      <c r="QTN131" s="908"/>
      <c r="QTO131" s="908"/>
      <c r="QTP131" s="908"/>
      <c r="QTQ131" s="908"/>
      <c r="QTR131" s="908"/>
      <c r="QTS131" s="908"/>
      <c r="QTT131" s="908"/>
      <c r="QTU131" s="908"/>
      <c r="QTV131" s="908"/>
      <c r="QTW131" s="908"/>
      <c r="QTX131" s="908"/>
      <c r="QTY131" s="908"/>
      <c r="QTZ131" s="908"/>
      <c r="QUA131" s="908"/>
      <c r="QUB131" s="908"/>
      <c r="QUC131" s="908"/>
      <c r="QUD131" s="908"/>
      <c r="QUE131" s="908"/>
      <c r="QUF131" s="908"/>
      <c r="QUG131" s="908"/>
      <c r="QUH131" s="908"/>
      <c r="QUI131" s="908"/>
      <c r="QUJ131" s="908"/>
      <c r="QUK131" s="908"/>
      <c r="QUL131" s="908"/>
      <c r="QUM131" s="908"/>
      <c r="QUN131" s="908"/>
      <c r="QUO131" s="908"/>
      <c r="QUP131" s="908"/>
      <c r="QUQ131" s="908"/>
      <c r="QUR131" s="908"/>
      <c r="QUS131" s="908"/>
      <c r="QUT131" s="908"/>
      <c r="QUU131" s="908"/>
      <c r="QUV131" s="908"/>
      <c r="QUW131" s="908"/>
      <c r="QUX131" s="908"/>
      <c r="QUY131" s="908"/>
      <c r="QUZ131" s="908"/>
      <c r="QVA131" s="908"/>
      <c r="QVB131" s="908"/>
      <c r="QVC131" s="908"/>
      <c r="QVD131" s="908"/>
      <c r="QVE131" s="908"/>
      <c r="QVF131" s="908"/>
      <c r="QVG131" s="908"/>
      <c r="QVH131" s="908"/>
      <c r="QVI131" s="908"/>
      <c r="QVJ131" s="908"/>
      <c r="QVK131" s="908"/>
      <c r="QVL131" s="908"/>
      <c r="QVM131" s="908"/>
      <c r="QVN131" s="908"/>
      <c r="QVO131" s="908"/>
      <c r="QVP131" s="908"/>
      <c r="QVQ131" s="908"/>
      <c r="QVR131" s="908"/>
      <c r="QVS131" s="908"/>
      <c r="QVT131" s="908"/>
      <c r="QVU131" s="908"/>
      <c r="QVV131" s="908"/>
      <c r="QVW131" s="908"/>
      <c r="QVX131" s="908"/>
      <c r="QVY131" s="908"/>
      <c r="QVZ131" s="908"/>
      <c r="QWA131" s="908"/>
      <c r="QWB131" s="908"/>
      <c r="QWC131" s="908"/>
      <c r="QWD131" s="908"/>
      <c r="QWE131" s="908"/>
      <c r="QWF131" s="908"/>
      <c r="QWG131" s="908"/>
      <c r="QWH131" s="908"/>
      <c r="QWI131" s="908"/>
      <c r="QWJ131" s="908"/>
      <c r="QWK131" s="908"/>
      <c r="QWL131" s="908"/>
      <c r="QWM131" s="908"/>
      <c r="QWN131" s="908"/>
      <c r="QWO131" s="908"/>
      <c r="QWP131" s="908"/>
      <c r="QWQ131" s="908"/>
      <c r="QWR131" s="908"/>
      <c r="QWS131" s="908"/>
      <c r="QWT131" s="908"/>
      <c r="QWU131" s="908"/>
      <c r="QWV131" s="908"/>
      <c r="QWW131" s="908"/>
      <c r="QWX131" s="908"/>
      <c r="QWY131" s="908"/>
      <c r="QWZ131" s="908"/>
      <c r="QXA131" s="908"/>
      <c r="QXB131" s="908"/>
      <c r="QXC131" s="908"/>
      <c r="QXD131" s="908"/>
      <c r="QXE131" s="908"/>
      <c r="QXF131" s="908"/>
      <c r="QXG131" s="908"/>
      <c r="QXH131" s="908"/>
      <c r="QXI131" s="908"/>
      <c r="QXJ131" s="908"/>
      <c r="QXK131" s="908"/>
      <c r="QXL131" s="908"/>
      <c r="QXM131" s="908"/>
      <c r="QXN131" s="908"/>
      <c r="QXO131" s="908"/>
      <c r="QXP131" s="908"/>
      <c r="QXQ131" s="908"/>
      <c r="QXR131" s="908"/>
      <c r="QXS131" s="908"/>
      <c r="QXT131" s="908"/>
      <c r="QXU131" s="908"/>
      <c r="QXV131" s="908"/>
      <c r="QXW131" s="908"/>
      <c r="QXX131" s="908"/>
      <c r="QXY131" s="908"/>
      <c r="QXZ131" s="908"/>
      <c r="QYA131" s="908"/>
      <c r="QYB131" s="908"/>
      <c r="QYC131" s="908"/>
      <c r="QYD131" s="908"/>
      <c r="QYE131" s="908"/>
      <c r="QYF131" s="908"/>
      <c r="QYG131" s="908"/>
      <c r="QYH131" s="908"/>
      <c r="QYI131" s="908"/>
      <c r="QYJ131" s="908"/>
      <c r="QYK131" s="908"/>
      <c r="QYL131" s="908"/>
      <c r="QYM131" s="908"/>
      <c r="QYN131" s="908"/>
      <c r="QYO131" s="908"/>
      <c r="QYP131" s="908"/>
      <c r="QYQ131" s="908"/>
      <c r="QYR131" s="908"/>
      <c r="QYS131" s="908"/>
      <c r="QYT131" s="908"/>
      <c r="QYU131" s="908"/>
      <c r="QYV131" s="908"/>
      <c r="QYW131" s="908"/>
      <c r="QYX131" s="908"/>
      <c r="QYY131" s="908"/>
      <c r="QYZ131" s="908"/>
      <c r="QZA131" s="908"/>
      <c r="QZB131" s="908"/>
      <c r="QZC131" s="908"/>
      <c r="QZD131" s="908"/>
      <c r="QZE131" s="908"/>
      <c r="QZF131" s="908"/>
      <c r="QZG131" s="908"/>
      <c r="QZH131" s="908"/>
      <c r="QZI131" s="908"/>
      <c r="QZJ131" s="908"/>
      <c r="QZK131" s="908"/>
      <c r="QZL131" s="908"/>
      <c r="QZM131" s="908"/>
      <c r="QZN131" s="908"/>
      <c r="QZO131" s="908"/>
      <c r="QZP131" s="908"/>
      <c r="QZQ131" s="908"/>
      <c r="QZR131" s="908"/>
      <c r="QZS131" s="908"/>
      <c r="QZT131" s="908"/>
      <c r="QZU131" s="908"/>
      <c r="QZV131" s="908"/>
      <c r="QZW131" s="908"/>
      <c r="QZX131" s="908"/>
      <c r="QZY131" s="908"/>
      <c r="QZZ131" s="908"/>
      <c r="RAA131" s="908"/>
      <c r="RAB131" s="908"/>
      <c r="RAC131" s="908"/>
      <c r="RAD131" s="908"/>
      <c r="RAE131" s="908"/>
      <c r="RAF131" s="908"/>
      <c r="RAG131" s="908"/>
      <c r="RAH131" s="908"/>
      <c r="RAI131" s="908"/>
      <c r="RAJ131" s="908"/>
      <c r="RAK131" s="908"/>
      <c r="RAL131" s="908"/>
      <c r="RAM131" s="908"/>
      <c r="RAN131" s="908"/>
      <c r="RAO131" s="908"/>
      <c r="RAP131" s="908"/>
      <c r="RAQ131" s="908"/>
      <c r="RAR131" s="908"/>
      <c r="RAS131" s="908"/>
      <c r="RAT131" s="908"/>
      <c r="RAU131" s="908"/>
      <c r="RAV131" s="908"/>
      <c r="RAW131" s="908"/>
      <c r="RAX131" s="908"/>
      <c r="RAY131" s="908"/>
      <c r="RAZ131" s="908"/>
      <c r="RBA131" s="908"/>
      <c r="RBB131" s="908"/>
      <c r="RBC131" s="908"/>
      <c r="RBD131" s="908"/>
      <c r="RBE131" s="908"/>
      <c r="RBF131" s="908"/>
      <c r="RBG131" s="908"/>
      <c r="RBH131" s="908"/>
      <c r="RBI131" s="908"/>
      <c r="RBJ131" s="908"/>
      <c r="RBK131" s="908"/>
      <c r="RBL131" s="908"/>
      <c r="RBM131" s="908"/>
      <c r="RBN131" s="908"/>
      <c r="RBO131" s="908"/>
      <c r="RBP131" s="908"/>
      <c r="RBQ131" s="908"/>
      <c r="RBR131" s="908"/>
      <c r="RBS131" s="908"/>
      <c r="RBT131" s="908"/>
      <c r="RBU131" s="908"/>
      <c r="RBV131" s="908"/>
      <c r="RBW131" s="908"/>
      <c r="RBX131" s="908"/>
      <c r="RBY131" s="908"/>
      <c r="RBZ131" s="908"/>
      <c r="RCA131" s="908"/>
      <c r="RCB131" s="908"/>
      <c r="RCC131" s="908"/>
      <c r="RCD131" s="908"/>
      <c r="RCE131" s="908"/>
      <c r="RCF131" s="908"/>
      <c r="RCG131" s="908"/>
      <c r="RCH131" s="908"/>
      <c r="RCI131" s="908"/>
      <c r="RCJ131" s="908"/>
      <c r="RCK131" s="908"/>
      <c r="RCL131" s="908"/>
      <c r="RCM131" s="908"/>
      <c r="RCN131" s="908"/>
      <c r="RCO131" s="908"/>
      <c r="RCP131" s="908"/>
      <c r="RCQ131" s="908"/>
      <c r="RCR131" s="908"/>
      <c r="RCS131" s="908"/>
      <c r="RCT131" s="908"/>
      <c r="RCU131" s="908"/>
      <c r="RCV131" s="908"/>
      <c r="RCW131" s="908"/>
      <c r="RCX131" s="908"/>
      <c r="RCY131" s="908"/>
      <c r="RCZ131" s="908"/>
      <c r="RDA131" s="908"/>
      <c r="RDB131" s="908"/>
      <c r="RDC131" s="908"/>
      <c r="RDD131" s="908"/>
      <c r="RDE131" s="908"/>
      <c r="RDF131" s="908"/>
      <c r="RDG131" s="908"/>
      <c r="RDH131" s="908"/>
      <c r="RDI131" s="908"/>
      <c r="RDJ131" s="908"/>
      <c r="RDK131" s="908"/>
      <c r="RDL131" s="908"/>
      <c r="RDM131" s="908"/>
      <c r="RDN131" s="908"/>
      <c r="RDO131" s="908"/>
      <c r="RDP131" s="908"/>
      <c r="RDQ131" s="908"/>
      <c r="RDR131" s="908"/>
      <c r="RDS131" s="908"/>
      <c r="RDT131" s="908"/>
      <c r="RDU131" s="908"/>
      <c r="RDV131" s="908"/>
      <c r="RDW131" s="908"/>
      <c r="RDX131" s="908"/>
      <c r="RDY131" s="908"/>
      <c r="RDZ131" s="908"/>
      <c r="REA131" s="908"/>
      <c r="REB131" s="908"/>
      <c r="REC131" s="908"/>
      <c r="RED131" s="908"/>
      <c r="REE131" s="908"/>
      <c r="REF131" s="908"/>
      <c r="REG131" s="908"/>
      <c r="REH131" s="908"/>
      <c r="REI131" s="908"/>
      <c r="REJ131" s="908"/>
      <c r="REK131" s="908"/>
      <c r="REL131" s="908"/>
      <c r="REM131" s="908"/>
      <c r="REN131" s="908"/>
      <c r="REO131" s="908"/>
      <c r="REP131" s="908"/>
      <c r="REQ131" s="908"/>
      <c r="RER131" s="908"/>
      <c r="RES131" s="908"/>
      <c r="RET131" s="908"/>
      <c r="REU131" s="908"/>
      <c r="REV131" s="908"/>
      <c r="REW131" s="908"/>
      <c r="REX131" s="908"/>
      <c r="REY131" s="908"/>
      <c r="REZ131" s="908"/>
      <c r="RFA131" s="908"/>
      <c r="RFB131" s="908"/>
      <c r="RFC131" s="908"/>
      <c r="RFD131" s="908"/>
      <c r="RFE131" s="908"/>
      <c r="RFF131" s="908"/>
      <c r="RFG131" s="908"/>
      <c r="RFH131" s="908"/>
      <c r="RFI131" s="908"/>
      <c r="RFJ131" s="908"/>
      <c r="RFK131" s="908"/>
      <c r="RFL131" s="908"/>
      <c r="RFM131" s="908"/>
      <c r="RFN131" s="908"/>
      <c r="RFO131" s="908"/>
      <c r="RFP131" s="908"/>
      <c r="RFQ131" s="908"/>
      <c r="RFR131" s="908"/>
      <c r="RFS131" s="908"/>
      <c r="RFT131" s="908"/>
      <c r="RFU131" s="908"/>
      <c r="RFV131" s="908"/>
      <c r="RFW131" s="908"/>
      <c r="RFX131" s="908"/>
      <c r="RFY131" s="908"/>
      <c r="RFZ131" s="908"/>
      <c r="RGA131" s="908"/>
      <c r="RGB131" s="908"/>
      <c r="RGC131" s="908"/>
      <c r="RGD131" s="908"/>
      <c r="RGE131" s="908"/>
      <c r="RGF131" s="908"/>
      <c r="RGG131" s="908"/>
      <c r="RGH131" s="908"/>
      <c r="RGI131" s="908"/>
      <c r="RGJ131" s="908"/>
      <c r="RGK131" s="908"/>
      <c r="RGL131" s="908"/>
      <c r="RGM131" s="908"/>
      <c r="RGN131" s="908"/>
      <c r="RGO131" s="908"/>
      <c r="RGP131" s="908"/>
      <c r="RGQ131" s="908"/>
      <c r="RGR131" s="908"/>
      <c r="RGS131" s="908"/>
      <c r="RGT131" s="908"/>
      <c r="RGU131" s="908"/>
      <c r="RGV131" s="908"/>
      <c r="RGW131" s="908"/>
      <c r="RGX131" s="908"/>
      <c r="RGY131" s="908"/>
      <c r="RGZ131" s="908"/>
      <c r="RHA131" s="908"/>
      <c r="RHB131" s="908"/>
      <c r="RHC131" s="908"/>
      <c r="RHD131" s="908"/>
      <c r="RHE131" s="908"/>
      <c r="RHF131" s="908"/>
      <c r="RHG131" s="908"/>
      <c r="RHH131" s="908"/>
      <c r="RHI131" s="908"/>
      <c r="RHJ131" s="908"/>
      <c r="RHK131" s="908"/>
      <c r="RHL131" s="908"/>
      <c r="RHM131" s="908"/>
      <c r="RHN131" s="908"/>
      <c r="RHO131" s="908"/>
      <c r="RHP131" s="908"/>
      <c r="RHQ131" s="908"/>
      <c r="RHR131" s="908"/>
      <c r="RHS131" s="908"/>
      <c r="RHT131" s="908"/>
      <c r="RHU131" s="908"/>
      <c r="RHV131" s="908"/>
      <c r="RHW131" s="908"/>
      <c r="RHX131" s="908"/>
      <c r="RHY131" s="908"/>
      <c r="RHZ131" s="908"/>
      <c r="RIA131" s="908"/>
      <c r="RIB131" s="908"/>
      <c r="RIC131" s="908"/>
      <c r="RID131" s="908"/>
      <c r="RIE131" s="908"/>
      <c r="RIF131" s="908"/>
      <c r="RIG131" s="908"/>
      <c r="RIH131" s="908"/>
      <c r="RII131" s="908"/>
      <c r="RIJ131" s="908"/>
      <c r="RIK131" s="908"/>
      <c r="RIL131" s="908"/>
      <c r="RIM131" s="908"/>
      <c r="RIN131" s="908"/>
      <c r="RIO131" s="908"/>
      <c r="RIP131" s="908"/>
      <c r="RIQ131" s="908"/>
      <c r="RIR131" s="908"/>
      <c r="RIS131" s="908"/>
      <c r="RIT131" s="908"/>
      <c r="RIU131" s="908"/>
      <c r="RIV131" s="908"/>
      <c r="RIW131" s="908"/>
      <c r="RIX131" s="908"/>
      <c r="RIY131" s="908"/>
      <c r="RIZ131" s="908"/>
      <c r="RJA131" s="908"/>
      <c r="RJB131" s="908"/>
      <c r="RJC131" s="908"/>
      <c r="RJD131" s="908"/>
      <c r="RJE131" s="908"/>
      <c r="RJF131" s="908"/>
      <c r="RJG131" s="908"/>
      <c r="RJH131" s="908"/>
      <c r="RJI131" s="908"/>
      <c r="RJJ131" s="908"/>
      <c r="RJK131" s="908"/>
      <c r="RJL131" s="908"/>
      <c r="RJM131" s="908"/>
      <c r="RJN131" s="908"/>
      <c r="RJO131" s="908"/>
      <c r="RJP131" s="908"/>
      <c r="RJQ131" s="908"/>
      <c r="RJR131" s="908"/>
      <c r="RJS131" s="908"/>
      <c r="RJT131" s="908"/>
      <c r="RJU131" s="908"/>
      <c r="RJV131" s="908"/>
      <c r="RJW131" s="908"/>
      <c r="RJX131" s="908"/>
      <c r="RJY131" s="908"/>
      <c r="RJZ131" s="908"/>
      <c r="RKA131" s="908"/>
      <c r="RKB131" s="908"/>
      <c r="RKC131" s="908"/>
      <c r="RKD131" s="908"/>
      <c r="RKE131" s="908"/>
      <c r="RKF131" s="908"/>
      <c r="RKG131" s="908"/>
      <c r="RKH131" s="908"/>
      <c r="RKI131" s="908"/>
      <c r="RKJ131" s="908"/>
      <c r="RKK131" s="908"/>
      <c r="RKL131" s="908"/>
      <c r="RKM131" s="908"/>
      <c r="RKN131" s="908"/>
      <c r="RKO131" s="908"/>
      <c r="RKP131" s="908"/>
      <c r="RKQ131" s="908"/>
      <c r="RKR131" s="908"/>
      <c r="RKS131" s="908"/>
      <c r="RKT131" s="908"/>
      <c r="RKU131" s="908"/>
      <c r="RKV131" s="908"/>
      <c r="RKW131" s="908"/>
      <c r="RKX131" s="908"/>
      <c r="RKY131" s="908"/>
      <c r="RKZ131" s="908"/>
      <c r="RLA131" s="908"/>
      <c r="RLB131" s="908"/>
      <c r="RLC131" s="908"/>
      <c r="RLD131" s="908"/>
      <c r="RLE131" s="908"/>
      <c r="RLF131" s="908"/>
      <c r="RLG131" s="908"/>
      <c r="RLH131" s="908"/>
      <c r="RLI131" s="908"/>
      <c r="RLJ131" s="908"/>
      <c r="RLK131" s="908"/>
      <c r="RLL131" s="908"/>
      <c r="RLM131" s="908"/>
      <c r="RLN131" s="908"/>
      <c r="RLO131" s="908"/>
      <c r="RLP131" s="908"/>
      <c r="RLQ131" s="908"/>
      <c r="RLR131" s="908"/>
      <c r="RLS131" s="908"/>
      <c r="RLT131" s="908"/>
      <c r="RLU131" s="908"/>
      <c r="RLV131" s="908"/>
      <c r="RLW131" s="908"/>
      <c r="RLX131" s="908"/>
      <c r="RLY131" s="908"/>
      <c r="RLZ131" s="908"/>
      <c r="RMA131" s="908"/>
      <c r="RMB131" s="908"/>
      <c r="RMC131" s="908"/>
      <c r="RMD131" s="908"/>
      <c r="RME131" s="908"/>
      <c r="RMF131" s="908"/>
      <c r="RMG131" s="908"/>
      <c r="RMH131" s="908"/>
      <c r="RMI131" s="908"/>
      <c r="RMJ131" s="908"/>
      <c r="RMK131" s="908"/>
      <c r="RML131" s="908"/>
      <c r="RMM131" s="908"/>
      <c r="RMN131" s="908"/>
      <c r="RMO131" s="908"/>
      <c r="RMP131" s="908"/>
      <c r="RMQ131" s="908"/>
      <c r="RMR131" s="908"/>
      <c r="RMS131" s="908"/>
      <c r="RMT131" s="908"/>
      <c r="RMU131" s="908"/>
      <c r="RMV131" s="908"/>
      <c r="RMW131" s="908"/>
      <c r="RMX131" s="908"/>
      <c r="RMY131" s="908"/>
      <c r="RMZ131" s="908"/>
      <c r="RNA131" s="908"/>
      <c r="RNB131" s="908"/>
      <c r="RNC131" s="908"/>
      <c r="RND131" s="908"/>
      <c r="RNE131" s="908"/>
      <c r="RNF131" s="908"/>
      <c r="RNG131" s="908"/>
      <c r="RNH131" s="908"/>
      <c r="RNI131" s="908"/>
      <c r="RNJ131" s="908"/>
      <c r="RNK131" s="908"/>
      <c r="RNL131" s="908"/>
      <c r="RNM131" s="908"/>
      <c r="RNN131" s="908"/>
      <c r="RNO131" s="908"/>
      <c r="RNP131" s="908"/>
      <c r="RNQ131" s="908"/>
      <c r="RNR131" s="908"/>
      <c r="RNS131" s="908"/>
      <c r="RNT131" s="908"/>
      <c r="RNU131" s="908"/>
      <c r="RNV131" s="908"/>
      <c r="RNW131" s="908"/>
      <c r="RNX131" s="908"/>
      <c r="RNY131" s="908"/>
      <c r="RNZ131" s="908"/>
      <c r="ROA131" s="908"/>
      <c r="ROB131" s="908"/>
      <c r="ROC131" s="908"/>
      <c r="ROD131" s="908"/>
      <c r="ROE131" s="908"/>
      <c r="ROF131" s="908"/>
      <c r="ROG131" s="908"/>
      <c r="ROH131" s="908"/>
      <c r="ROI131" s="908"/>
      <c r="ROJ131" s="908"/>
      <c r="ROK131" s="908"/>
      <c r="ROL131" s="908"/>
      <c r="ROM131" s="908"/>
      <c r="RON131" s="908"/>
      <c r="ROO131" s="908"/>
      <c r="ROP131" s="908"/>
      <c r="ROQ131" s="908"/>
      <c r="ROR131" s="908"/>
      <c r="ROS131" s="908"/>
      <c r="ROT131" s="908"/>
      <c r="ROU131" s="908"/>
      <c r="ROV131" s="908"/>
      <c r="ROW131" s="908"/>
      <c r="ROX131" s="908"/>
      <c r="ROY131" s="908"/>
      <c r="ROZ131" s="908"/>
      <c r="RPA131" s="908"/>
      <c r="RPB131" s="908"/>
      <c r="RPC131" s="908"/>
      <c r="RPD131" s="908"/>
      <c r="RPE131" s="908"/>
      <c r="RPF131" s="908"/>
      <c r="RPG131" s="908"/>
      <c r="RPH131" s="908"/>
      <c r="RPI131" s="908"/>
      <c r="RPJ131" s="908"/>
      <c r="RPK131" s="908"/>
      <c r="RPL131" s="908"/>
      <c r="RPM131" s="908"/>
      <c r="RPN131" s="908"/>
      <c r="RPO131" s="908"/>
      <c r="RPP131" s="908"/>
      <c r="RPQ131" s="908"/>
      <c r="RPR131" s="908"/>
      <c r="RPS131" s="908"/>
      <c r="RPT131" s="908"/>
      <c r="RPU131" s="908"/>
      <c r="RPV131" s="908"/>
      <c r="RPW131" s="908"/>
      <c r="RPX131" s="908"/>
      <c r="RPY131" s="908"/>
      <c r="RPZ131" s="908"/>
      <c r="RQA131" s="908"/>
      <c r="RQB131" s="908"/>
      <c r="RQC131" s="908"/>
      <c r="RQD131" s="908"/>
      <c r="RQE131" s="908"/>
      <c r="RQF131" s="908"/>
      <c r="RQG131" s="908"/>
      <c r="RQH131" s="908"/>
      <c r="RQI131" s="908"/>
      <c r="RQJ131" s="908"/>
      <c r="RQK131" s="908"/>
      <c r="RQL131" s="908"/>
      <c r="RQM131" s="908"/>
      <c r="RQN131" s="908"/>
      <c r="RQO131" s="908"/>
      <c r="RQP131" s="908"/>
      <c r="RQQ131" s="908"/>
      <c r="RQR131" s="908"/>
      <c r="RQS131" s="908"/>
      <c r="RQT131" s="908"/>
      <c r="RQU131" s="908"/>
      <c r="RQV131" s="908"/>
      <c r="RQW131" s="908"/>
      <c r="RQX131" s="908"/>
      <c r="RQY131" s="908"/>
      <c r="RQZ131" s="908"/>
      <c r="RRA131" s="908"/>
      <c r="RRB131" s="908"/>
      <c r="RRC131" s="908"/>
      <c r="RRD131" s="908"/>
      <c r="RRE131" s="908"/>
      <c r="RRF131" s="908"/>
      <c r="RRG131" s="908"/>
      <c r="RRH131" s="908"/>
      <c r="RRI131" s="908"/>
      <c r="RRJ131" s="908"/>
      <c r="RRK131" s="908"/>
      <c r="RRL131" s="908"/>
      <c r="RRM131" s="908"/>
      <c r="RRN131" s="908"/>
      <c r="RRO131" s="908"/>
      <c r="RRP131" s="908"/>
      <c r="RRQ131" s="908"/>
      <c r="RRR131" s="908"/>
      <c r="RRS131" s="908"/>
      <c r="RRT131" s="908"/>
      <c r="RRU131" s="908"/>
      <c r="RRV131" s="908"/>
      <c r="RRW131" s="908"/>
      <c r="RRX131" s="908"/>
      <c r="RRY131" s="908"/>
      <c r="RRZ131" s="908"/>
      <c r="RSA131" s="908"/>
      <c r="RSB131" s="908"/>
      <c r="RSC131" s="908"/>
      <c r="RSD131" s="908"/>
      <c r="RSE131" s="908"/>
      <c r="RSF131" s="908"/>
      <c r="RSG131" s="908"/>
      <c r="RSH131" s="908"/>
      <c r="RSI131" s="908"/>
      <c r="RSJ131" s="908"/>
      <c r="RSK131" s="908"/>
      <c r="RSL131" s="908"/>
      <c r="RSM131" s="908"/>
      <c r="RSN131" s="908"/>
      <c r="RSO131" s="908"/>
      <c r="RSP131" s="908"/>
      <c r="RSQ131" s="908"/>
      <c r="RSR131" s="908"/>
      <c r="RSS131" s="908"/>
      <c r="RST131" s="908"/>
      <c r="RSU131" s="908"/>
      <c r="RSV131" s="908"/>
      <c r="RSW131" s="908"/>
      <c r="RSX131" s="908"/>
      <c r="RSY131" s="908"/>
      <c r="RSZ131" s="908"/>
      <c r="RTA131" s="908"/>
      <c r="RTB131" s="908"/>
      <c r="RTC131" s="908"/>
      <c r="RTD131" s="908"/>
      <c r="RTE131" s="908"/>
      <c r="RTF131" s="908"/>
      <c r="RTG131" s="908"/>
      <c r="RTH131" s="908"/>
      <c r="RTI131" s="908"/>
      <c r="RTJ131" s="908"/>
      <c r="RTK131" s="908"/>
      <c r="RTL131" s="908"/>
      <c r="RTM131" s="908"/>
      <c r="RTN131" s="908"/>
      <c r="RTO131" s="908"/>
      <c r="RTP131" s="908"/>
      <c r="RTQ131" s="908"/>
      <c r="RTR131" s="908"/>
      <c r="RTS131" s="908"/>
      <c r="RTT131" s="908"/>
      <c r="RTU131" s="908"/>
      <c r="RTV131" s="908"/>
      <c r="RTW131" s="908"/>
      <c r="RTX131" s="908"/>
      <c r="RTY131" s="908"/>
      <c r="RTZ131" s="908"/>
      <c r="RUA131" s="908"/>
      <c r="RUB131" s="908"/>
      <c r="RUC131" s="908"/>
      <c r="RUD131" s="908"/>
      <c r="RUE131" s="908"/>
      <c r="RUF131" s="908"/>
      <c r="RUG131" s="908"/>
      <c r="RUH131" s="908"/>
      <c r="RUI131" s="908"/>
      <c r="RUJ131" s="908"/>
      <c r="RUK131" s="908"/>
      <c r="RUL131" s="908"/>
      <c r="RUM131" s="908"/>
      <c r="RUN131" s="908"/>
      <c r="RUO131" s="908"/>
      <c r="RUP131" s="908"/>
      <c r="RUQ131" s="908"/>
      <c r="RUR131" s="908"/>
      <c r="RUS131" s="908"/>
      <c r="RUT131" s="908"/>
      <c r="RUU131" s="908"/>
      <c r="RUV131" s="908"/>
      <c r="RUW131" s="908"/>
      <c r="RUX131" s="908"/>
      <c r="RUY131" s="908"/>
      <c r="RUZ131" s="908"/>
      <c r="RVA131" s="908"/>
      <c r="RVB131" s="908"/>
      <c r="RVC131" s="908"/>
      <c r="RVD131" s="908"/>
      <c r="RVE131" s="908"/>
      <c r="RVF131" s="908"/>
      <c r="RVG131" s="908"/>
      <c r="RVH131" s="908"/>
      <c r="RVI131" s="908"/>
      <c r="RVJ131" s="908"/>
      <c r="RVK131" s="908"/>
      <c r="RVL131" s="908"/>
      <c r="RVM131" s="908"/>
      <c r="RVN131" s="908"/>
      <c r="RVO131" s="908"/>
      <c r="RVP131" s="908"/>
      <c r="RVQ131" s="908"/>
      <c r="RVR131" s="908"/>
      <c r="RVS131" s="908"/>
      <c r="RVT131" s="908"/>
      <c r="RVU131" s="908"/>
      <c r="RVV131" s="908"/>
      <c r="RVW131" s="908"/>
      <c r="RVX131" s="908"/>
      <c r="RVY131" s="908"/>
      <c r="RVZ131" s="908"/>
      <c r="RWA131" s="908"/>
      <c r="RWB131" s="908"/>
      <c r="RWC131" s="908"/>
      <c r="RWD131" s="908"/>
      <c r="RWE131" s="908"/>
      <c r="RWF131" s="908"/>
      <c r="RWG131" s="908"/>
      <c r="RWH131" s="908"/>
      <c r="RWI131" s="908"/>
      <c r="RWJ131" s="908"/>
      <c r="RWK131" s="908"/>
      <c r="RWL131" s="908"/>
      <c r="RWM131" s="908"/>
      <c r="RWN131" s="908"/>
      <c r="RWO131" s="908"/>
      <c r="RWP131" s="908"/>
      <c r="RWQ131" s="908"/>
      <c r="RWR131" s="908"/>
      <c r="RWS131" s="908"/>
      <c r="RWT131" s="908"/>
      <c r="RWU131" s="908"/>
      <c r="RWV131" s="908"/>
      <c r="RWW131" s="908"/>
      <c r="RWX131" s="908"/>
      <c r="RWY131" s="908"/>
      <c r="RWZ131" s="908"/>
      <c r="RXA131" s="908"/>
      <c r="RXB131" s="908"/>
      <c r="RXC131" s="908"/>
      <c r="RXD131" s="908"/>
      <c r="RXE131" s="908"/>
      <c r="RXF131" s="908"/>
      <c r="RXG131" s="908"/>
      <c r="RXH131" s="908"/>
      <c r="RXI131" s="908"/>
      <c r="RXJ131" s="908"/>
      <c r="RXK131" s="908"/>
      <c r="RXL131" s="908"/>
      <c r="RXM131" s="908"/>
      <c r="RXN131" s="908"/>
      <c r="RXO131" s="908"/>
      <c r="RXP131" s="908"/>
      <c r="RXQ131" s="908"/>
      <c r="RXR131" s="908"/>
      <c r="RXS131" s="908"/>
      <c r="RXT131" s="908"/>
      <c r="RXU131" s="908"/>
      <c r="RXV131" s="908"/>
      <c r="RXW131" s="908"/>
      <c r="RXX131" s="908"/>
      <c r="RXY131" s="908"/>
      <c r="RXZ131" s="908"/>
      <c r="RYA131" s="908"/>
      <c r="RYB131" s="908"/>
      <c r="RYC131" s="908"/>
      <c r="RYD131" s="908"/>
      <c r="RYE131" s="908"/>
      <c r="RYF131" s="908"/>
      <c r="RYG131" s="908"/>
      <c r="RYH131" s="908"/>
      <c r="RYI131" s="908"/>
      <c r="RYJ131" s="908"/>
      <c r="RYK131" s="908"/>
      <c r="RYL131" s="908"/>
      <c r="RYM131" s="908"/>
      <c r="RYN131" s="908"/>
      <c r="RYO131" s="908"/>
      <c r="RYP131" s="908"/>
      <c r="RYQ131" s="908"/>
      <c r="RYR131" s="908"/>
      <c r="RYS131" s="908"/>
      <c r="RYT131" s="908"/>
      <c r="RYU131" s="908"/>
      <c r="RYV131" s="908"/>
      <c r="RYW131" s="908"/>
      <c r="RYX131" s="908"/>
      <c r="RYY131" s="908"/>
      <c r="RYZ131" s="908"/>
      <c r="RZA131" s="908"/>
      <c r="RZB131" s="908"/>
      <c r="RZC131" s="908"/>
      <c r="RZD131" s="908"/>
      <c r="RZE131" s="908"/>
      <c r="RZF131" s="908"/>
      <c r="RZG131" s="908"/>
      <c r="RZH131" s="908"/>
      <c r="RZI131" s="908"/>
      <c r="RZJ131" s="908"/>
      <c r="RZK131" s="908"/>
      <c r="RZL131" s="908"/>
      <c r="RZM131" s="908"/>
      <c r="RZN131" s="908"/>
      <c r="RZO131" s="908"/>
      <c r="RZP131" s="908"/>
      <c r="RZQ131" s="908"/>
      <c r="RZR131" s="908"/>
      <c r="RZS131" s="908"/>
      <c r="RZT131" s="908"/>
      <c r="RZU131" s="908"/>
      <c r="RZV131" s="908"/>
      <c r="RZW131" s="908"/>
      <c r="RZX131" s="908"/>
      <c r="RZY131" s="908"/>
      <c r="RZZ131" s="908"/>
      <c r="SAA131" s="908"/>
      <c r="SAB131" s="908"/>
      <c r="SAC131" s="908"/>
      <c r="SAD131" s="908"/>
      <c r="SAE131" s="908"/>
      <c r="SAF131" s="908"/>
      <c r="SAG131" s="908"/>
      <c r="SAH131" s="908"/>
      <c r="SAI131" s="908"/>
      <c r="SAJ131" s="908"/>
      <c r="SAK131" s="908"/>
      <c r="SAL131" s="908"/>
      <c r="SAM131" s="908"/>
      <c r="SAN131" s="908"/>
      <c r="SAO131" s="908"/>
      <c r="SAP131" s="908"/>
      <c r="SAQ131" s="908"/>
      <c r="SAR131" s="908"/>
      <c r="SAS131" s="908"/>
      <c r="SAT131" s="908"/>
      <c r="SAU131" s="908"/>
      <c r="SAV131" s="908"/>
      <c r="SAW131" s="908"/>
      <c r="SAX131" s="908"/>
      <c r="SAY131" s="908"/>
      <c r="SAZ131" s="908"/>
      <c r="SBA131" s="908"/>
      <c r="SBB131" s="908"/>
      <c r="SBC131" s="908"/>
      <c r="SBD131" s="908"/>
      <c r="SBE131" s="908"/>
      <c r="SBF131" s="908"/>
      <c r="SBG131" s="908"/>
      <c r="SBH131" s="908"/>
      <c r="SBI131" s="908"/>
      <c r="SBJ131" s="908"/>
      <c r="SBK131" s="908"/>
      <c r="SBL131" s="908"/>
      <c r="SBM131" s="908"/>
      <c r="SBN131" s="908"/>
      <c r="SBO131" s="908"/>
      <c r="SBP131" s="908"/>
      <c r="SBQ131" s="908"/>
      <c r="SBR131" s="908"/>
      <c r="SBS131" s="908"/>
      <c r="SBT131" s="908"/>
      <c r="SBU131" s="908"/>
      <c r="SBV131" s="908"/>
      <c r="SBW131" s="908"/>
      <c r="SBX131" s="908"/>
      <c r="SBY131" s="908"/>
      <c r="SBZ131" s="908"/>
      <c r="SCA131" s="908"/>
      <c r="SCB131" s="908"/>
      <c r="SCC131" s="908"/>
      <c r="SCD131" s="908"/>
      <c r="SCE131" s="908"/>
      <c r="SCF131" s="908"/>
      <c r="SCG131" s="908"/>
      <c r="SCH131" s="908"/>
      <c r="SCI131" s="908"/>
      <c r="SCJ131" s="908"/>
      <c r="SCK131" s="908"/>
      <c r="SCL131" s="908"/>
      <c r="SCM131" s="908"/>
      <c r="SCN131" s="908"/>
      <c r="SCO131" s="908"/>
      <c r="SCP131" s="908"/>
      <c r="SCQ131" s="908"/>
      <c r="SCR131" s="908"/>
      <c r="SCS131" s="908"/>
      <c r="SCT131" s="908"/>
      <c r="SCU131" s="908"/>
      <c r="SCV131" s="908"/>
      <c r="SCW131" s="908"/>
      <c r="SCX131" s="908"/>
      <c r="SCY131" s="908"/>
      <c r="SCZ131" s="908"/>
      <c r="SDA131" s="908"/>
      <c r="SDB131" s="908"/>
      <c r="SDC131" s="908"/>
      <c r="SDD131" s="908"/>
      <c r="SDE131" s="908"/>
      <c r="SDF131" s="908"/>
      <c r="SDG131" s="908"/>
      <c r="SDH131" s="908"/>
      <c r="SDI131" s="908"/>
      <c r="SDJ131" s="908"/>
      <c r="SDK131" s="908"/>
      <c r="SDL131" s="908"/>
      <c r="SDM131" s="908"/>
      <c r="SDN131" s="908"/>
      <c r="SDO131" s="908"/>
      <c r="SDP131" s="908"/>
      <c r="SDQ131" s="908"/>
      <c r="SDR131" s="908"/>
      <c r="SDS131" s="908"/>
      <c r="SDT131" s="908"/>
      <c r="SDU131" s="908"/>
      <c r="SDV131" s="908"/>
      <c r="SDW131" s="908"/>
      <c r="SDX131" s="908"/>
      <c r="SDY131" s="908"/>
      <c r="SDZ131" s="908"/>
      <c r="SEA131" s="908"/>
      <c r="SEB131" s="908"/>
      <c r="SEC131" s="908"/>
      <c r="SED131" s="908"/>
      <c r="SEE131" s="908"/>
      <c r="SEF131" s="908"/>
      <c r="SEG131" s="908"/>
      <c r="SEH131" s="908"/>
      <c r="SEI131" s="908"/>
      <c r="SEJ131" s="908"/>
      <c r="SEK131" s="908"/>
      <c r="SEL131" s="908"/>
      <c r="SEM131" s="908"/>
      <c r="SEN131" s="908"/>
      <c r="SEO131" s="908"/>
      <c r="SEP131" s="908"/>
      <c r="SEQ131" s="908"/>
      <c r="SER131" s="908"/>
      <c r="SES131" s="908"/>
      <c r="SET131" s="908"/>
      <c r="SEU131" s="908"/>
      <c r="SEV131" s="908"/>
      <c r="SEW131" s="908"/>
      <c r="SEX131" s="908"/>
      <c r="SEY131" s="908"/>
      <c r="SEZ131" s="908"/>
      <c r="SFA131" s="908"/>
      <c r="SFB131" s="908"/>
      <c r="SFC131" s="908"/>
      <c r="SFD131" s="908"/>
      <c r="SFE131" s="908"/>
      <c r="SFF131" s="908"/>
      <c r="SFG131" s="908"/>
      <c r="SFH131" s="908"/>
      <c r="SFI131" s="908"/>
      <c r="SFJ131" s="908"/>
      <c r="SFK131" s="908"/>
      <c r="SFL131" s="908"/>
      <c r="SFM131" s="908"/>
      <c r="SFN131" s="908"/>
      <c r="SFO131" s="908"/>
      <c r="SFP131" s="908"/>
      <c r="SFQ131" s="908"/>
      <c r="SFR131" s="908"/>
      <c r="SFS131" s="908"/>
      <c r="SFT131" s="908"/>
      <c r="SFU131" s="908"/>
      <c r="SFV131" s="908"/>
      <c r="SFW131" s="908"/>
      <c r="SFX131" s="908"/>
      <c r="SFY131" s="908"/>
      <c r="SFZ131" s="908"/>
      <c r="SGA131" s="908"/>
      <c r="SGB131" s="908"/>
      <c r="SGC131" s="908"/>
      <c r="SGD131" s="908"/>
      <c r="SGE131" s="908"/>
      <c r="SGF131" s="908"/>
      <c r="SGG131" s="908"/>
      <c r="SGH131" s="908"/>
      <c r="SGI131" s="908"/>
      <c r="SGJ131" s="908"/>
      <c r="SGK131" s="908"/>
      <c r="SGL131" s="908"/>
      <c r="SGM131" s="908"/>
      <c r="SGN131" s="908"/>
      <c r="SGO131" s="908"/>
      <c r="SGP131" s="908"/>
      <c r="SGQ131" s="908"/>
      <c r="SGR131" s="908"/>
      <c r="SGS131" s="908"/>
      <c r="SGT131" s="908"/>
      <c r="SGU131" s="908"/>
      <c r="SGV131" s="908"/>
      <c r="SGW131" s="908"/>
      <c r="SGX131" s="908"/>
      <c r="SGY131" s="908"/>
      <c r="SGZ131" s="908"/>
      <c r="SHA131" s="908"/>
      <c r="SHB131" s="908"/>
      <c r="SHC131" s="908"/>
      <c r="SHD131" s="908"/>
      <c r="SHE131" s="908"/>
      <c r="SHF131" s="908"/>
      <c r="SHG131" s="908"/>
      <c r="SHH131" s="908"/>
      <c r="SHI131" s="908"/>
      <c r="SHJ131" s="908"/>
      <c r="SHK131" s="908"/>
      <c r="SHL131" s="908"/>
      <c r="SHM131" s="908"/>
      <c r="SHN131" s="908"/>
      <c r="SHO131" s="908"/>
      <c r="SHP131" s="908"/>
      <c r="SHQ131" s="908"/>
      <c r="SHR131" s="908"/>
      <c r="SHS131" s="908"/>
      <c r="SHT131" s="908"/>
      <c r="SHU131" s="908"/>
      <c r="SHV131" s="908"/>
      <c r="SHW131" s="908"/>
      <c r="SHX131" s="908"/>
      <c r="SHY131" s="908"/>
      <c r="SHZ131" s="908"/>
      <c r="SIA131" s="908"/>
      <c r="SIB131" s="908"/>
      <c r="SIC131" s="908"/>
      <c r="SID131" s="908"/>
      <c r="SIE131" s="908"/>
      <c r="SIF131" s="908"/>
      <c r="SIG131" s="908"/>
      <c r="SIH131" s="908"/>
      <c r="SII131" s="908"/>
      <c r="SIJ131" s="908"/>
      <c r="SIK131" s="908"/>
      <c r="SIL131" s="908"/>
      <c r="SIM131" s="908"/>
      <c r="SIN131" s="908"/>
      <c r="SIO131" s="908"/>
      <c r="SIP131" s="908"/>
      <c r="SIQ131" s="908"/>
      <c r="SIR131" s="908"/>
      <c r="SIS131" s="908"/>
      <c r="SIT131" s="908"/>
      <c r="SIU131" s="908"/>
      <c r="SIV131" s="908"/>
      <c r="SIW131" s="908"/>
      <c r="SIX131" s="908"/>
      <c r="SIY131" s="908"/>
      <c r="SIZ131" s="908"/>
      <c r="SJA131" s="908"/>
      <c r="SJB131" s="908"/>
      <c r="SJC131" s="908"/>
      <c r="SJD131" s="908"/>
      <c r="SJE131" s="908"/>
      <c r="SJF131" s="908"/>
      <c r="SJG131" s="908"/>
      <c r="SJH131" s="908"/>
      <c r="SJI131" s="908"/>
      <c r="SJJ131" s="908"/>
      <c r="SJK131" s="908"/>
      <c r="SJL131" s="908"/>
      <c r="SJM131" s="908"/>
      <c r="SJN131" s="908"/>
      <c r="SJO131" s="908"/>
      <c r="SJP131" s="908"/>
      <c r="SJQ131" s="908"/>
      <c r="SJR131" s="908"/>
      <c r="SJS131" s="908"/>
      <c r="SJT131" s="908"/>
      <c r="SJU131" s="908"/>
      <c r="SJV131" s="908"/>
      <c r="SJW131" s="908"/>
      <c r="SJX131" s="908"/>
      <c r="SJY131" s="908"/>
      <c r="SJZ131" s="908"/>
      <c r="SKA131" s="908"/>
      <c r="SKB131" s="908"/>
      <c r="SKC131" s="908"/>
      <c r="SKD131" s="908"/>
      <c r="SKE131" s="908"/>
      <c r="SKF131" s="908"/>
      <c r="SKG131" s="908"/>
      <c r="SKH131" s="908"/>
      <c r="SKI131" s="908"/>
      <c r="SKJ131" s="908"/>
      <c r="SKK131" s="908"/>
      <c r="SKL131" s="908"/>
      <c r="SKM131" s="908"/>
      <c r="SKN131" s="908"/>
      <c r="SKO131" s="908"/>
      <c r="SKP131" s="908"/>
      <c r="SKQ131" s="908"/>
      <c r="SKR131" s="908"/>
      <c r="SKS131" s="908"/>
      <c r="SKT131" s="908"/>
      <c r="SKU131" s="908"/>
      <c r="SKV131" s="908"/>
      <c r="SKW131" s="908"/>
      <c r="SKX131" s="908"/>
      <c r="SKY131" s="908"/>
      <c r="SKZ131" s="908"/>
      <c r="SLA131" s="908"/>
      <c r="SLB131" s="908"/>
      <c r="SLC131" s="908"/>
      <c r="SLD131" s="908"/>
      <c r="SLE131" s="908"/>
      <c r="SLF131" s="908"/>
      <c r="SLG131" s="908"/>
      <c r="SLH131" s="908"/>
      <c r="SLI131" s="908"/>
      <c r="SLJ131" s="908"/>
      <c r="SLK131" s="908"/>
      <c r="SLL131" s="908"/>
      <c r="SLM131" s="908"/>
      <c r="SLN131" s="908"/>
      <c r="SLO131" s="908"/>
      <c r="SLP131" s="908"/>
      <c r="SLQ131" s="908"/>
      <c r="SLR131" s="908"/>
      <c r="SLS131" s="908"/>
      <c r="SLT131" s="908"/>
      <c r="SLU131" s="908"/>
      <c r="SLV131" s="908"/>
      <c r="SLW131" s="908"/>
      <c r="SLX131" s="908"/>
      <c r="SLY131" s="908"/>
      <c r="SLZ131" s="908"/>
      <c r="SMA131" s="908"/>
      <c r="SMB131" s="908"/>
      <c r="SMC131" s="908"/>
      <c r="SMD131" s="908"/>
      <c r="SME131" s="908"/>
      <c r="SMF131" s="908"/>
      <c r="SMG131" s="908"/>
      <c r="SMH131" s="908"/>
      <c r="SMI131" s="908"/>
      <c r="SMJ131" s="908"/>
      <c r="SMK131" s="908"/>
      <c r="SML131" s="908"/>
      <c r="SMM131" s="908"/>
      <c r="SMN131" s="908"/>
      <c r="SMO131" s="908"/>
      <c r="SMP131" s="908"/>
      <c r="SMQ131" s="908"/>
      <c r="SMR131" s="908"/>
      <c r="SMS131" s="908"/>
      <c r="SMT131" s="908"/>
      <c r="SMU131" s="908"/>
      <c r="SMV131" s="908"/>
      <c r="SMW131" s="908"/>
      <c r="SMX131" s="908"/>
      <c r="SMY131" s="908"/>
      <c r="SMZ131" s="908"/>
      <c r="SNA131" s="908"/>
      <c r="SNB131" s="908"/>
      <c r="SNC131" s="908"/>
      <c r="SND131" s="908"/>
      <c r="SNE131" s="908"/>
      <c r="SNF131" s="908"/>
      <c r="SNG131" s="908"/>
      <c r="SNH131" s="908"/>
      <c r="SNI131" s="908"/>
      <c r="SNJ131" s="908"/>
      <c r="SNK131" s="908"/>
      <c r="SNL131" s="908"/>
      <c r="SNM131" s="908"/>
      <c r="SNN131" s="908"/>
      <c r="SNO131" s="908"/>
      <c r="SNP131" s="908"/>
      <c r="SNQ131" s="908"/>
      <c r="SNR131" s="908"/>
      <c r="SNS131" s="908"/>
      <c r="SNT131" s="908"/>
      <c r="SNU131" s="908"/>
      <c r="SNV131" s="908"/>
      <c r="SNW131" s="908"/>
      <c r="SNX131" s="908"/>
      <c r="SNY131" s="908"/>
      <c r="SNZ131" s="908"/>
      <c r="SOA131" s="908"/>
      <c r="SOB131" s="908"/>
      <c r="SOC131" s="908"/>
      <c r="SOD131" s="908"/>
      <c r="SOE131" s="908"/>
      <c r="SOF131" s="908"/>
      <c r="SOG131" s="908"/>
      <c r="SOH131" s="908"/>
      <c r="SOI131" s="908"/>
      <c r="SOJ131" s="908"/>
      <c r="SOK131" s="908"/>
      <c r="SOL131" s="908"/>
      <c r="SOM131" s="908"/>
      <c r="SON131" s="908"/>
      <c r="SOO131" s="908"/>
      <c r="SOP131" s="908"/>
      <c r="SOQ131" s="908"/>
      <c r="SOR131" s="908"/>
      <c r="SOS131" s="908"/>
      <c r="SOT131" s="908"/>
      <c r="SOU131" s="908"/>
      <c r="SOV131" s="908"/>
      <c r="SOW131" s="908"/>
      <c r="SOX131" s="908"/>
      <c r="SOY131" s="908"/>
      <c r="SOZ131" s="908"/>
      <c r="SPA131" s="908"/>
      <c r="SPB131" s="908"/>
      <c r="SPC131" s="908"/>
      <c r="SPD131" s="908"/>
      <c r="SPE131" s="908"/>
      <c r="SPF131" s="908"/>
      <c r="SPG131" s="908"/>
      <c r="SPH131" s="908"/>
      <c r="SPI131" s="908"/>
      <c r="SPJ131" s="908"/>
      <c r="SPK131" s="908"/>
      <c r="SPL131" s="908"/>
      <c r="SPM131" s="908"/>
      <c r="SPN131" s="908"/>
      <c r="SPO131" s="908"/>
      <c r="SPP131" s="908"/>
      <c r="SPQ131" s="908"/>
      <c r="SPR131" s="908"/>
      <c r="SPS131" s="908"/>
      <c r="SPT131" s="908"/>
      <c r="SPU131" s="908"/>
      <c r="SPV131" s="908"/>
      <c r="SPW131" s="908"/>
      <c r="SPX131" s="908"/>
      <c r="SPY131" s="908"/>
      <c r="SPZ131" s="908"/>
      <c r="SQA131" s="908"/>
      <c r="SQB131" s="908"/>
      <c r="SQC131" s="908"/>
      <c r="SQD131" s="908"/>
      <c r="SQE131" s="908"/>
      <c r="SQF131" s="908"/>
      <c r="SQG131" s="908"/>
      <c r="SQH131" s="908"/>
      <c r="SQI131" s="908"/>
      <c r="SQJ131" s="908"/>
      <c r="SQK131" s="908"/>
      <c r="SQL131" s="908"/>
      <c r="SQM131" s="908"/>
      <c r="SQN131" s="908"/>
      <c r="SQO131" s="908"/>
      <c r="SQP131" s="908"/>
      <c r="SQQ131" s="908"/>
      <c r="SQR131" s="908"/>
      <c r="SQS131" s="908"/>
      <c r="SQT131" s="908"/>
      <c r="SQU131" s="908"/>
      <c r="SQV131" s="908"/>
      <c r="SQW131" s="908"/>
      <c r="SQX131" s="908"/>
      <c r="SQY131" s="908"/>
      <c r="SQZ131" s="908"/>
      <c r="SRA131" s="908"/>
      <c r="SRB131" s="908"/>
      <c r="SRC131" s="908"/>
      <c r="SRD131" s="908"/>
      <c r="SRE131" s="908"/>
      <c r="SRF131" s="908"/>
      <c r="SRG131" s="908"/>
      <c r="SRH131" s="908"/>
      <c r="SRI131" s="908"/>
      <c r="SRJ131" s="908"/>
      <c r="SRK131" s="908"/>
      <c r="SRL131" s="908"/>
      <c r="SRM131" s="908"/>
      <c r="SRN131" s="908"/>
      <c r="SRO131" s="908"/>
      <c r="SRP131" s="908"/>
      <c r="SRQ131" s="908"/>
      <c r="SRR131" s="908"/>
      <c r="SRS131" s="908"/>
      <c r="SRT131" s="908"/>
      <c r="SRU131" s="908"/>
      <c r="SRV131" s="908"/>
      <c r="SRW131" s="908"/>
      <c r="SRX131" s="908"/>
      <c r="SRY131" s="908"/>
      <c r="SRZ131" s="908"/>
      <c r="SSA131" s="908"/>
      <c r="SSB131" s="908"/>
      <c r="SSC131" s="908"/>
      <c r="SSD131" s="908"/>
      <c r="SSE131" s="908"/>
      <c r="SSF131" s="908"/>
      <c r="SSG131" s="908"/>
      <c r="SSH131" s="908"/>
      <c r="SSI131" s="908"/>
      <c r="SSJ131" s="908"/>
      <c r="SSK131" s="908"/>
      <c r="SSL131" s="908"/>
      <c r="SSM131" s="908"/>
      <c r="SSN131" s="908"/>
      <c r="SSO131" s="908"/>
      <c r="SSP131" s="908"/>
      <c r="SSQ131" s="908"/>
      <c r="SSR131" s="908"/>
      <c r="SSS131" s="908"/>
      <c r="SST131" s="908"/>
      <c r="SSU131" s="908"/>
      <c r="SSV131" s="908"/>
      <c r="SSW131" s="908"/>
      <c r="SSX131" s="908"/>
      <c r="SSY131" s="908"/>
      <c r="SSZ131" s="908"/>
      <c r="STA131" s="908"/>
      <c r="STB131" s="908"/>
      <c r="STC131" s="908"/>
      <c r="STD131" s="908"/>
      <c r="STE131" s="908"/>
      <c r="STF131" s="908"/>
      <c r="STG131" s="908"/>
      <c r="STH131" s="908"/>
      <c r="STI131" s="908"/>
      <c r="STJ131" s="908"/>
      <c r="STK131" s="908"/>
      <c r="STL131" s="908"/>
      <c r="STM131" s="908"/>
      <c r="STN131" s="908"/>
      <c r="STO131" s="908"/>
      <c r="STP131" s="908"/>
      <c r="STQ131" s="908"/>
      <c r="STR131" s="908"/>
      <c r="STS131" s="908"/>
      <c r="STT131" s="908"/>
      <c r="STU131" s="908"/>
      <c r="STV131" s="908"/>
      <c r="STW131" s="908"/>
      <c r="STX131" s="908"/>
      <c r="STY131" s="908"/>
      <c r="STZ131" s="908"/>
      <c r="SUA131" s="908"/>
      <c r="SUB131" s="908"/>
      <c r="SUC131" s="908"/>
      <c r="SUD131" s="908"/>
      <c r="SUE131" s="908"/>
      <c r="SUF131" s="908"/>
      <c r="SUG131" s="908"/>
      <c r="SUH131" s="908"/>
      <c r="SUI131" s="908"/>
      <c r="SUJ131" s="908"/>
      <c r="SUK131" s="908"/>
      <c r="SUL131" s="908"/>
      <c r="SUM131" s="908"/>
      <c r="SUN131" s="908"/>
      <c r="SUO131" s="908"/>
      <c r="SUP131" s="908"/>
      <c r="SUQ131" s="908"/>
      <c r="SUR131" s="908"/>
      <c r="SUS131" s="908"/>
      <c r="SUT131" s="908"/>
      <c r="SUU131" s="908"/>
      <c r="SUV131" s="908"/>
      <c r="SUW131" s="908"/>
      <c r="SUX131" s="908"/>
      <c r="SUY131" s="908"/>
      <c r="SUZ131" s="908"/>
      <c r="SVA131" s="908"/>
      <c r="SVB131" s="908"/>
      <c r="SVC131" s="908"/>
      <c r="SVD131" s="908"/>
      <c r="SVE131" s="908"/>
      <c r="SVF131" s="908"/>
      <c r="SVG131" s="908"/>
      <c r="SVH131" s="908"/>
      <c r="SVI131" s="908"/>
      <c r="SVJ131" s="908"/>
      <c r="SVK131" s="908"/>
      <c r="SVL131" s="908"/>
      <c r="SVM131" s="908"/>
      <c r="SVN131" s="908"/>
      <c r="SVO131" s="908"/>
      <c r="SVP131" s="908"/>
      <c r="SVQ131" s="908"/>
      <c r="SVR131" s="908"/>
      <c r="SVS131" s="908"/>
      <c r="SVT131" s="908"/>
      <c r="SVU131" s="908"/>
      <c r="SVV131" s="908"/>
      <c r="SVW131" s="908"/>
      <c r="SVX131" s="908"/>
      <c r="SVY131" s="908"/>
      <c r="SVZ131" s="908"/>
      <c r="SWA131" s="908"/>
      <c r="SWB131" s="908"/>
      <c r="SWC131" s="908"/>
      <c r="SWD131" s="908"/>
      <c r="SWE131" s="908"/>
      <c r="SWF131" s="908"/>
      <c r="SWG131" s="908"/>
      <c r="SWH131" s="908"/>
      <c r="SWI131" s="908"/>
      <c r="SWJ131" s="908"/>
      <c r="SWK131" s="908"/>
      <c r="SWL131" s="908"/>
      <c r="SWM131" s="908"/>
      <c r="SWN131" s="908"/>
      <c r="SWO131" s="908"/>
      <c r="SWP131" s="908"/>
      <c r="SWQ131" s="908"/>
      <c r="SWR131" s="908"/>
      <c r="SWS131" s="908"/>
      <c r="SWT131" s="908"/>
      <c r="SWU131" s="908"/>
      <c r="SWV131" s="908"/>
      <c r="SWW131" s="908"/>
      <c r="SWX131" s="908"/>
      <c r="SWY131" s="908"/>
      <c r="SWZ131" s="908"/>
      <c r="SXA131" s="908"/>
      <c r="SXB131" s="908"/>
      <c r="SXC131" s="908"/>
      <c r="SXD131" s="908"/>
      <c r="SXE131" s="908"/>
      <c r="SXF131" s="908"/>
      <c r="SXG131" s="908"/>
      <c r="SXH131" s="908"/>
      <c r="SXI131" s="908"/>
      <c r="SXJ131" s="908"/>
      <c r="SXK131" s="908"/>
      <c r="SXL131" s="908"/>
      <c r="SXM131" s="908"/>
      <c r="SXN131" s="908"/>
      <c r="SXO131" s="908"/>
      <c r="SXP131" s="908"/>
      <c r="SXQ131" s="908"/>
      <c r="SXR131" s="908"/>
      <c r="SXS131" s="908"/>
      <c r="SXT131" s="908"/>
      <c r="SXU131" s="908"/>
      <c r="SXV131" s="908"/>
      <c r="SXW131" s="908"/>
      <c r="SXX131" s="908"/>
      <c r="SXY131" s="908"/>
      <c r="SXZ131" s="908"/>
      <c r="SYA131" s="908"/>
      <c r="SYB131" s="908"/>
      <c r="SYC131" s="908"/>
      <c r="SYD131" s="908"/>
      <c r="SYE131" s="908"/>
      <c r="SYF131" s="908"/>
      <c r="SYG131" s="908"/>
      <c r="SYH131" s="908"/>
      <c r="SYI131" s="908"/>
      <c r="SYJ131" s="908"/>
      <c r="SYK131" s="908"/>
      <c r="SYL131" s="908"/>
      <c r="SYM131" s="908"/>
      <c r="SYN131" s="908"/>
      <c r="SYO131" s="908"/>
      <c r="SYP131" s="908"/>
      <c r="SYQ131" s="908"/>
      <c r="SYR131" s="908"/>
      <c r="SYS131" s="908"/>
      <c r="SYT131" s="908"/>
      <c r="SYU131" s="908"/>
      <c r="SYV131" s="908"/>
      <c r="SYW131" s="908"/>
      <c r="SYX131" s="908"/>
      <c r="SYY131" s="908"/>
      <c r="SYZ131" s="908"/>
      <c r="SZA131" s="908"/>
      <c r="SZB131" s="908"/>
      <c r="SZC131" s="908"/>
      <c r="SZD131" s="908"/>
      <c r="SZE131" s="908"/>
      <c r="SZF131" s="908"/>
      <c r="SZG131" s="908"/>
      <c r="SZH131" s="908"/>
      <c r="SZI131" s="908"/>
      <c r="SZJ131" s="908"/>
      <c r="SZK131" s="908"/>
      <c r="SZL131" s="908"/>
      <c r="SZM131" s="908"/>
      <c r="SZN131" s="908"/>
      <c r="SZO131" s="908"/>
      <c r="SZP131" s="908"/>
      <c r="SZQ131" s="908"/>
      <c r="SZR131" s="908"/>
      <c r="SZS131" s="908"/>
      <c r="SZT131" s="908"/>
      <c r="SZU131" s="908"/>
      <c r="SZV131" s="908"/>
      <c r="SZW131" s="908"/>
      <c r="SZX131" s="908"/>
      <c r="SZY131" s="908"/>
      <c r="SZZ131" s="908"/>
      <c r="TAA131" s="908"/>
      <c r="TAB131" s="908"/>
      <c r="TAC131" s="908"/>
      <c r="TAD131" s="908"/>
      <c r="TAE131" s="908"/>
      <c r="TAF131" s="908"/>
      <c r="TAG131" s="908"/>
      <c r="TAH131" s="908"/>
      <c r="TAI131" s="908"/>
      <c r="TAJ131" s="908"/>
      <c r="TAK131" s="908"/>
      <c r="TAL131" s="908"/>
      <c r="TAM131" s="908"/>
      <c r="TAN131" s="908"/>
      <c r="TAO131" s="908"/>
      <c r="TAP131" s="908"/>
      <c r="TAQ131" s="908"/>
      <c r="TAR131" s="908"/>
      <c r="TAS131" s="908"/>
      <c r="TAT131" s="908"/>
      <c r="TAU131" s="908"/>
      <c r="TAV131" s="908"/>
      <c r="TAW131" s="908"/>
      <c r="TAX131" s="908"/>
      <c r="TAY131" s="908"/>
      <c r="TAZ131" s="908"/>
      <c r="TBA131" s="908"/>
      <c r="TBB131" s="908"/>
      <c r="TBC131" s="908"/>
      <c r="TBD131" s="908"/>
      <c r="TBE131" s="908"/>
      <c r="TBF131" s="908"/>
      <c r="TBG131" s="908"/>
      <c r="TBH131" s="908"/>
      <c r="TBI131" s="908"/>
      <c r="TBJ131" s="908"/>
      <c r="TBK131" s="908"/>
      <c r="TBL131" s="908"/>
      <c r="TBM131" s="908"/>
      <c r="TBN131" s="908"/>
      <c r="TBO131" s="908"/>
      <c r="TBP131" s="908"/>
      <c r="TBQ131" s="908"/>
      <c r="TBR131" s="908"/>
      <c r="TBS131" s="908"/>
      <c r="TBT131" s="908"/>
      <c r="TBU131" s="908"/>
      <c r="TBV131" s="908"/>
      <c r="TBW131" s="908"/>
      <c r="TBX131" s="908"/>
      <c r="TBY131" s="908"/>
      <c r="TBZ131" s="908"/>
      <c r="TCA131" s="908"/>
      <c r="TCB131" s="908"/>
      <c r="TCC131" s="908"/>
      <c r="TCD131" s="908"/>
      <c r="TCE131" s="908"/>
      <c r="TCF131" s="908"/>
      <c r="TCG131" s="908"/>
      <c r="TCH131" s="908"/>
      <c r="TCI131" s="908"/>
      <c r="TCJ131" s="908"/>
      <c r="TCK131" s="908"/>
      <c r="TCL131" s="908"/>
      <c r="TCM131" s="908"/>
      <c r="TCN131" s="908"/>
      <c r="TCO131" s="908"/>
      <c r="TCP131" s="908"/>
      <c r="TCQ131" s="908"/>
      <c r="TCR131" s="908"/>
      <c r="TCS131" s="908"/>
      <c r="TCT131" s="908"/>
      <c r="TCU131" s="908"/>
      <c r="TCV131" s="908"/>
      <c r="TCW131" s="908"/>
      <c r="TCX131" s="908"/>
      <c r="TCY131" s="908"/>
      <c r="TCZ131" s="908"/>
      <c r="TDA131" s="908"/>
      <c r="TDB131" s="908"/>
      <c r="TDC131" s="908"/>
      <c r="TDD131" s="908"/>
      <c r="TDE131" s="908"/>
      <c r="TDF131" s="908"/>
      <c r="TDG131" s="908"/>
      <c r="TDH131" s="908"/>
      <c r="TDI131" s="908"/>
      <c r="TDJ131" s="908"/>
      <c r="TDK131" s="908"/>
      <c r="TDL131" s="908"/>
      <c r="TDM131" s="908"/>
      <c r="TDN131" s="908"/>
      <c r="TDO131" s="908"/>
      <c r="TDP131" s="908"/>
      <c r="TDQ131" s="908"/>
      <c r="TDR131" s="908"/>
      <c r="TDS131" s="908"/>
      <c r="TDT131" s="908"/>
      <c r="TDU131" s="908"/>
      <c r="TDV131" s="908"/>
      <c r="TDW131" s="908"/>
      <c r="TDX131" s="908"/>
      <c r="TDY131" s="908"/>
      <c r="TDZ131" s="908"/>
      <c r="TEA131" s="908"/>
      <c r="TEB131" s="908"/>
      <c r="TEC131" s="908"/>
      <c r="TED131" s="908"/>
      <c r="TEE131" s="908"/>
      <c r="TEF131" s="908"/>
      <c r="TEG131" s="908"/>
      <c r="TEH131" s="908"/>
      <c r="TEI131" s="908"/>
      <c r="TEJ131" s="908"/>
      <c r="TEK131" s="908"/>
      <c r="TEL131" s="908"/>
      <c r="TEM131" s="908"/>
      <c r="TEN131" s="908"/>
      <c r="TEO131" s="908"/>
      <c r="TEP131" s="908"/>
      <c r="TEQ131" s="908"/>
      <c r="TER131" s="908"/>
      <c r="TES131" s="908"/>
      <c r="TET131" s="908"/>
      <c r="TEU131" s="908"/>
      <c r="TEV131" s="908"/>
      <c r="TEW131" s="908"/>
      <c r="TEX131" s="908"/>
      <c r="TEY131" s="908"/>
      <c r="TEZ131" s="908"/>
      <c r="TFA131" s="908"/>
      <c r="TFB131" s="908"/>
      <c r="TFC131" s="908"/>
      <c r="TFD131" s="908"/>
      <c r="TFE131" s="908"/>
      <c r="TFF131" s="908"/>
      <c r="TFG131" s="908"/>
      <c r="TFH131" s="908"/>
      <c r="TFI131" s="908"/>
      <c r="TFJ131" s="908"/>
      <c r="TFK131" s="908"/>
      <c r="TFL131" s="908"/>
      <c r="TFM131" s="908"/>
      <c r="TFN131" s="908"/>
      <c r="TFO131" s="908"/>
      <c r="TFP131" s="908"/>
      <c r="TFQ131" s="908"/>
      <c r="TFR131" s="908"/>
      <c r="TFS131" s="908"/>
      <c r="TFT131" s="908"/>
      <c r="TFU131" s="908"/>
      <c r="TFV131" s="908"/>
      <c r="TFW131" s="908"/>
      <c r="TFX131" s="908"/>
      <c r="TFY131" s="908"/>
      <c r="TFZ131" s="908"/>
      <c r="TGA131" s="908"/>
      <c r="TGB131" s="908"/>
      <c r="TGC131" s="908"/>
      <c r="TGD131" s="908"/>
      <c r="TGE131" s="908"/>
      <c r="TGF131" s="908"/>
      <c r="TGG131" s="908"/>
      <c r="TGH131" s="908"/>
      <c r="TGI131" s="908"/>
      <c r="TGJ131" s="908"/>
      <c r="TGK131" s="908"/>
      <c r="TGL131" s="908"/>
      <c r="TGM131" s="908"/>
      <c r="TGN131" s="908"/>
      <c r="TGO131" s="908"/>
      <c r="TGP131" s="908"/>
      <c r="TGQ131" s="908"/>
      <c r="TGR131" s="908"/>
      <c r="TGS131" s="908"/>
      <c r="TGT131" s="908"/>
      <c r="TGU131" s="908"/>
      <c r="TGV131" s="908"/>
      <c r="TGW131" s="908"/>
      <c r="TGX131" s="908"/>
      <c r="TGY131" s="908"/>
      <c r="TGZ131" s="908"/>
      <c r="THA131" s="908"/>
      <c r="THB131" s="908"/>
      <c r="THC131" s="908"/>
      <c r="THD131" s="908"/>
      <c r="THE131" s="908"/>
      <c r="THF131" s="908"/>
      <c r="THG131" s="908"/>
      <c r="THH131" s="908"/>
      <c r="THI131" s="908"/>
      <c r="THJ131" s="908"/>
      <c r="THK131" s="908"/>
      <c r="THL131" s="908"/>
      <c r="THM131" s="908"/>
      <c r="THN131" s="908"/>
      <c r="THO131" s="908"/>
      <c r="THP131" s="908"/>
      <c r="THQ131" s="908"/>
      <c r="THR131" s="908"/>
      <c r="THS131" s="908"/>
      <c r="THT131" s="908"/>
      <c r="THU131" s="908"/>
      <c r="THV131" s="908"/>
      <c r="THW131" s="908"/>
      <c r="THX131" s="908"/>
      <c r="THY131" s="908"/>
      <c r="THZ131" s="908"/>
      <c r="TIA131" s="908"/>
      <c r="TIB131" s="908"/>
      <c r="TIC131" s="908"/>
      <c r="TID131" s="908"/>
      <c r="TIE131" s="908"/>
      <c r="TIF131" s="908"/>
      <c r="TIG131" s="908"/>
      <c r="TIH131" s="908"/>
      <c r="TII131" s="908"/>
      <c r="TIJ131" s="908"/>
      <c r="TIK131" s="908"/>
      <c r="TIL131" s="908"/>
      <c r="TIM131" s="908"/>
      <c r="TIN131" s="908"/>
      <c r="TIO131" s="908"/>
      <c r="TIP131" s="908"/>
      <c r="TIQ131" s="908"/>
      <c r="TIR131" s="908"/>
      <c r="TIS131" s="908"/>
      <c r="TIT131" s="908"/>
      <c r="TIU131" s="908"/>
      <c r="TIV131" s="908"/>
      <c r="TIW131" s="908"/>
      <c r="TIX131" s="908"/>
      <c r="TIY131" s="908"/>
      <c r="TIZ131" s="908"/>
      <c r="TJA131" s="908"/>
      <c r="TJB131" s="908"/>
      <c r="TJC131" s="908"/>
      <c r="TJD131" s="908"/>
      <c r="TJE131" s="908"/>
      <c r="TJF131" s="908"/>
      <c r="TJG131" s="908"/>
      <c r="TJH131" s="908"/>
      <c r="TJI131" s="908"/>
      <c r="TJJ131" s="908"/>
      <c r="TJK131" s="908"/>
      <c r="TJL131" s="908"/>
      <c r="TJM131" s="908"/>
      <c r="TJN131" s="908"/>
      <c r="TJO131" s="908"/>
      <c r="TJP131" s="908"/>
      <c r="TJQ131" s="908"/>
      <c r="TJR131" s="908"/>
      <c r="TJS131" s="908"/>
      <c r="TJT131" s="908"/>
      <c r="TJU131" s="908"/>
      <c r="TJV131" s="908"/>
      <c r="TJW131" s="908"/>
      <c r="TJX131" s="908"/>
      <c r="TJY131" s="908"/>
      <c r="TJZ131" s="908"/>
      <c r="TKA131" s="908"/>
      <c r="TKB131" s="908"/>
      <c r="TKC131" s="908"/>
      <c r="TKD131" s="908"/>
      <c r="TKE131" s="908"/>
      <c r="TKF131" s="908"/>
      <c r="TKG131" s="908"/>
      <c r="TKH131" s="908"/>
      <c r="TKI131" s="908"/>
      <c r="TKJ131" s="908"/>
      <c r="TKK131" s="908"/>
      <c r="TKL131" s="908"/>
      <c r="TKM131" s="908"/>
      <c r="TKN131" s="908"/>
      <c r="TKO131" s="908"/>
      <c r="TKP131" s="908"/>
      <c r="TKQ131" s="908"/>
      <c r="TKR131" s="908"/>
      <c r="TKS131" s="908"/>
      <c r="TKT131" s="908"/>
      <c r="TKU131" s="908"/>
      <c r="TKV131" s="908"/>
      <c r="TKW131" s="908"/>
      <c r="TKX131" s="908"/>
      <c r="TKY131" s="908"/>
      <c r="TKZ131" s="908"/>
      <c r="TLA131" s="908"/>
      <c r="TLB131" s="908"/>
      <c r="TLC131" s="908"/>
      <c r="TLD131" s="908"/>
      <c r="TLE131" s="908"/>
      <c r="TLF131" s="908"/>
      <c r="TLG131" s="908"/>
      <c r="TLH131" s="908"/>
      <c r="TLI131" s="908"/>
      <c r="TLJ131" s="908"/>
      <c r="TLK131" s="908"/>
      <c r="TLL131" s="908"/>
      <c r="TLM131" s="908"/>
      <c r="TLN131" s="908"/>
      <c r="TLO131" s="908"/>
      <c r="TLP131" s="908"/>
      <c r="TLQ131" s="908"/>
      <c r="TLR131" s="908"/>
      <c r="TLS131" s="908"/>
      <c r="TLT131" s="908"/>
      <c r="TLU131" s="908"/>
      <c r="TLV131" s="908"/>
      <c r="TLW131" s="908"/>
      <c r="TLX131" s="908"/>
      <c r="TLY131" s="908"/>
      <c r="TLZ131" s="908"/>
      <c r="TMA131" s="908"/>
      <c r="TMB131" s="908"/>
      <c r="TMC131" s="908"/>
      <c r="TMD131" s="908"/>
      <c r="TME131" s="908"/>
      <c r="TMF131" s="908"/>
      <c r="TMG131" s="908"/>
      <c r="TMH131" s="908"/>
      <c r="TMI131" s="908"/>
      <c r="TMJ131" s="908"/>
      <c r="TMK131" s="908"/>
      <c r="TML131" s="908"/>
      <c r="TMM131" s="908"/>
      <c r="TMN131" s="908"/>
      <c r="TMO131" s="908"/>
      <c r="TMP131" s="908"/>
      <c r="TMQ131" s="908"/>
      <c r="TMR131" s="908"/>
      <c r="TMS131" s="908"/>
      <c r="TMT131" s="908"/>
      <c r="TMU131" s="908"/>
      <c r="TMV131" s="908"/>
      <c r="TMW131" s="908"/>
      <c r="TMX131" s="908"/>
      <c r="TMY131" s="908"/>
      <c r="TMZ131" s="908"/>
      <c r="TNA131" s="908"/>
      <c r="TNB131" s="908"/>
      <c r="TNC131" s="908"/>
      <c r="TND131" s="908"/>
      <c r="TNE131" s="908"/>
      <c r="TNF131" s="908"/>
      <c r="TNG131" s="908"/>
      <c r="TNH131" s="908"/>
      <c r="TNI131" s="908"/>
      <c r="TNJ131" s="908"/>
      <c r="TNK131" s="908"/>
      <c r="TNL131" s="908"/>
      <c r="TNM131" s="908"/>
      <c r="TNN131" s="908"/>
      <c r="TNO131" s="908"/>
      <c r="TNP131" s="908"/>
      <c r="TNQ131" s="908"/>
      <c r="TNR131" s="908"/>
      <c r="TNS131" s="908"/>
      <c r="TNT131" s="908"/>
      <c r="TNU131" s="908"/>
      <c r="TNV131" s="908"/>
      <c r="TNW131" s="908"/>
      <c r="TNX131" s="908"/>
      <c r="TNY131" s="908"/>
      <c r="TNZ131" s="908"/>
      <c r="TOA131" s="908"/>
      <c r="TOB131" s="908"/>
      <c r="TOC131" s="908"/>
      <c r="TOD131" s="908"/>
      <c r="TOE131" s="908"/>
      <c r="TOF131" s="908"/>
      <c r="TOG131" s="908"/>
      <c r="TOH131" s="908"/>
      <c r="TOI131" s="908"/>
      <c r="TOJ131" s="908"/>
      <c r="TOK131" s="908"/>
      <c r="TOL131" s="908"/>
      <c r="TOM131" s="908"/>
      <c r="TON131" s="908"/>
      <c r="TOO131" s="908"/>
      <c r="TOP131" s="908"/>
      <c r="TOQ131" s="908"/>
      <c r="TOR131" s="908"/>
      <c r="TOS131" s="908"/>
      <c r="TOT131" s="908"/>
      <c r="TOU131" s="908"/>
      <c r="TOV131" s="908"/>
      <c r="TOW131" s="908"/>
      <c r="TOX131" s="908"/>
      <c r="TOY131" s="908"/>
      <c r="TOZ131" s="908"/>
      <c r="TPA131" s="908"/>
      <c r="TPB131" s="908"/>
      <c r="TPC131" s="908"/>
      <c r="TPD131" s="908"/>
      <c r="TPE131" s="908"/>
      <c r="TPF131" s="908"/>
      <c r="TPG131" s="908"/>
      <c r="TPH131" s="908"/>
      <c r="TPI131" s="908"/>
      <c r="TPJ131" s="908"/>
      <c r="TPK131" s="908"/>
      <c r="TPL131" s="908"/>
      <c r="TPM131" s="908"/>
      <c r="TPN131" s="908"/>
      <c r="TPO131" s="908"/>
      <c r="TPP131" s="908"/>
      <c r="TPQ131" s="908"/>
      <c r="TPR131" s="908"/>
      <c r="TPS131" s="908"/>
      <c r="TPT131" s="908"/>
      <c r="TPU131" s="908"/>
      <c r="TPV131" s="908"/>
      <c r="TPW131" s="908"/>
      <c r="TPX131" s="908"/>
      <c r="TPY131" s="908"/>
      <c r="TPZ131" s="908"/>
      <c r="TQA131" s="908"/>
      <c r="TQB131" s="908"/>
      <c r="TQC131" s="908"/>
      <c r="TQD131" s="908"/>
      <c r="TQE131" s="908"/>
      <c r="TQF131" s="908"/>
      <c r="TQG131" s="908"/>
      <c r="TQH131" s="908"/>
      <c r="TQI131" s="908"/>
      <c r="TQJ131" s="908"/>
      <c r="TQK131" s="908"/>
      <c r="TQL131" s="908"/>
      <c r="TQM131" s="908"/>
      <c r="TQN131" s="908"/>
      <c r="TQO131" s="908"/>
      <c r="TQP131" s="908"/>
      <c r="TQQ131" s="908"/>
      <c r="TQR131" s="908"/>
      <c r="TQS131" s="908"/>
      <c r="TQT131" s="908"/>
      <c r="TQU131" s="908"/>
      <c r="TQV131" s="908"/>
      <c r="TQW131" s="908"/>
      <c r="TQX131" s="908"/>
      <c r="TQY131" s="908"/>
      <c r="TQZ131" s="908"/>
      <c r="TRA131" s="908"/>
      <c r="TRB131" s="908"/>
      <c r="TRC131" s="908"/>
      <c r="TRD131" s="908"/>
      <c r="TRE131" s="908"/>
      <c r="TRF131" s="908"/>
      <c r="TRG131" s="908"/>
      <c r="TRH131" s="908"/>
      <c r="TRI131" s="908"/>
      <c r="TRJ131" s="908"/>
      <c r="TRK131" s="908"/>
      <c r="TRL131" s="908"/>
      <c r="TRM131" s="908"/>
      <c r="TRN131" s="908"/>
      <c r="TRO131" s="908"/>
      <c r="TRP131" s="908"/>
      <c r="TRQ131" s="908"/>
      <c r="TRR131" s="908"/>
      <c r="TRS131" s="908"/>
      <c r="TRT131" s="908"/>
      <c r="TRU131" s="908"/>
      <c r="TRV131" s="908"/>
      <c r="TRW131" s="908"/>
      <c r="TRX131" s="908"/>
      <c r="TRY131" s="908"/>
      <c r="TRZ131" s="908"/>
      <c r="TSA131" s="908"/>
      <c r="TSB131" s="908"/>
      <c r="TSC131" s="908"/>
      <c r="TSD131" s="908"/>
      <c r="TSE131" s="908"/>
      <c r="TSF131" s="908"/>
      <c r="TSG131" s="908"/>
      <c r="TSH131" s="908"/>
      <c r="TSI131" s="908"/>
      <c r="TSJ131" s="908"/>
      <c r="TSK131" s="908"/>
      <c r="TSL131" s="908"/>
      <c r="TSM131" s="908"/>
      <c r="TSN131" s="908"/>
      <c r="TSO131" s="908"/>
      <c r="TSP131" s="908"/>
      <c r="TSQ131" s="908"/>
      <c r="TSR131" s="908"/>
      <c r="TSS131" s="908"/>
      <c r="TST131" s="908"/>
      <c r="TSU131" s="908"/>
      <c r="TSV131" s="908"/>
      <c r="TSW131" s="908"/>
      <c r="TSX131" s="908"/>
      <c r="TSY131" s="908"/>
      <c r="TSZ131" s="908"/>
      <c r="TTA131" s="908"/>
      <c r="TTB131" s="908"/>
      <c r="TTC131" s="908"/>
      <c r="TTD131" s="908"/>
      <c r="TTE131" s="908"/>
      <c r="TTF131" s="908"/>
      <c r="TTG131" s="908"/>
      <c r="TTH131" s="908"/>
      <c r="TTI131" s="908"/>
      <c r="TTJ131" s="908"/>
      <c r="TTK131" s="908"/>
      <c r="TTL131" s="908"/>
      <c r="TTM131" s="908"/>
      <c r="TTN131" s="908"/>
      <c r="TTO131" s="908"/>
      <c r="TTP131" s="908"/>
      <c r="TTQ131" s="908"/>
      <c r="TTR131" s="908"/>
      <c r="TTS131" s="908"/>
      <c r="TTT131" s="908"/>
      <c r="TTU131" s="908"/>
      <c r="TTV131" s="908"/>
      <c r="TTW131" s="908"/>
      <c r="TTX131" s="908"/>
      <c r="TTY131" s="908"/>
      <c r="TTZ131" s="908"/>
      <c r="TUA131" s="908"/>
      <c r="TUB131" s="908"/>
      <c r="TUC131" s="908"/>
      <c r="TUD131" s="908"/>
      <c r="TUE131" s="908"/>
      <c r="TUF131" s="908"/>
      <c r="TUG131" s="908"/>
      <c r="TUH131" s="908"/>
      <c r="TUI131" s="908"/>
      <c r="TUJ131" s="908"/>
      <c r="TUK131" s="908"/>
      <c r="TUL131" s="908"/>
      <c r="TUM131" s="908"/>
      <c r="TUN131" s="908"/>
      <c r="TUO131" s="908"/>
      <c r="TUP131" s="908"/>
      <c r="TUQ131" s="908"/>
      <c r="TUR131" s="908"/>
      <c r="TUS131" s="908"/>
      <c r="TUT131" s="908"/>
      <c r="TUU131" s="908"/>
      <c r="TUV131" s="908"/>
      <c r="TUW131" s="908"/>
      <c r="TUX131" s="908"/>
      <c r="TUY131" s="908"/>
      <c r="TUZ131" s="908"/>
      <c r="TVA131" s="908"/>
      <c r="TVB131" s="908"/>
      <c r="TVC131" s="908"/>
      <c r="TVD131" s="908"/>
      <c r="TVE131" s="908"/>
      <c r="TVF131" s="908"/>
      <c r="TVG131" s="908"/>
      <c r="TVH131" s="908"/>
      <c r="TVI131" s="908"/>
      <c r="TVJ131" s="908"/>
      <c r="TVK131" s="908"/>
      <c r="TVL131" s="908"/>
      <c r="TVM131" s="908"/>
      <c r="TVN131" s="908"/>
      <c r="TVO131" s="908"/>
      <c r="TVP131" s="908"/>
      <c r="TVQ131" s="908"/>
      <c r="TVR131" s="908"/>
      <c r="TVS131" s="908"/>
      <c r="TVT131" s="908"/>
      <c r="TVU131" s="908"/>
      <c r="TVV131" s="908"/>
      <c r="TVW131" s="908"/>
      <c r="TVX131" s="908"/>
      <c r="TVY131" s="908"/>
      <c r="TVZ131" s="908"/>
      <c r="TWA131" s="908"/>
      <c r="TWB131" s="908"/>
      <c r="TWC131" s="908"/>
      <c r="TWD131" s="908"/>
      <c r="TWE131" s="908"/>
      <c r="TWF131" s="908"/>
      <c r="TWG131" s="908"/>
      <c r="TWH131" s="908"/>
      <c r="TWI131" s="908"/>
      <c r="TWJ131" s="908"/>
      <c r="TWK131" s="908"/>
      <c r="TWL131" s="908"/>
      <c r="TWM131" s="908"/>
      <c r="TWN131" s="908"/>
      <c r="TWO131" s="908"/>
      <c r="TWP131" s="908"/>
      <c r="TWQ131" s="908"/>
      <c r="TWR131" s="908"/>
      <c r="TWS131" s="908"/>
      <c r="TWT131" s="908"/>
      <c r="TWU131" s="908"/>
      <c r="TWV131" s="908"/>
      <c r="TWW131" s="908"/>
      <c r="TWX131" s="908"/>
      <c r="TWY131" s="908"/>
      <c r="TWZ131" s="908"/>
      <c r="TXA131" s="908"/>
      <c r="TXB131" s="908"/>
      <c r="TXC131" s="908"/>
      <c r="TXD131" s="908"/>
      <c r="TXE131" s="908"/>
      <c r="TXF131" s="908"/>
      <c r="TXG131" s="908"/>
      <c r="TXH131" s="908"/>
      <c r="TXI131" s="908"/>
      <c r="TXJ131" s="908"/>
      <c r="TXK131" s="908"/>
      <c r="TXL131" s="908"/>
      <c r="TXM131" s="908"/>
      <c r="TXN131" s="908"/>
      <c r="TXO131" s="908"/>
      <c r="TXP131" s="908"/>
      <c r="TXQ131" s="908"/>
      <c r="TXR131" s="908"/>
      <c r="TXS131" s="908"/>
      <c r="TXT131" s="908"/>
      <c r="TXU131" s="908"/>
      <c r="TXV131" s="908"/>
      <c r="TXW131" s="908"/>
      <c r="TXX131" s="908"/>
      <c r="TXY131" s="908"/>
      <c r="TXZ131" s="908"/>
      <c r="TYA131" s="908"/>
      <c r="TYB131" s="908"/>
      <c r="TYC131" s="908"/>
      <c r="TYD131" s="908"/>
      <c r="TYE131" s="908"/>
      <c r="TYF131" s="908"/>
      <c r="TYG131" s="908"/>
      <c r="TYH131" s="908"/>
      <c r="TYI131" s="908"/>
      <c r="TYJ131" s="908"/>
      <c r="TYK131" s="908"/>
      <c r="TYL131" s="908"/>
      <c r="TYM131" s="908"/>
      <c r="TYN131" s="908"/>
      <c r="TYO131" s="908"/>
      <c r="TYP131" s="908"/>
      <c r="TYQ131" s="908"/>
      <c r="TYR131" s="908"/>
      <c r="TYS131" s="908"/>
      <c r="TYT131" s="908"/>
      <c r="TYU131" s="908"/>
      <c r="TYV131" s="908"/>
      <c r="TYW131" s="908"/>
      <c r="TYX131" s="908"/>
      <c r="TYY131" s="908"/>
      <c r="TYZ131" s="908"/>
      <c r="TZA131" s="908"/>
      <c r="TZB131" s="908"/>
      <c r="TZC131" s="908"/>
      <c r="TZD131" s="908"/>
      <c r="TZE131" s="908"/>
      <c r="TZF131" s="908"/>
      <c r="TZG131" s="908"/>
      <c r="TZH131" s="908"/>
      <c r="TZI131" s="908"/>
      <c r="TZJ131" s="908"/>
      <c r="TZK131" s="908"/>
      <c r="TZL131" s="908"/>
      <c r="TZM131" s="908"/>
      <c r="TZN131" s="908"/>
      <c r="TZO131" s="908"/>
      <c r="TZP131" s="908"/>
      <c r="TZQ131" s="908"/>
      <c r="TZR131" s="908"/>
      <c r="TZS131" s="908"/>
      <c r="TZT131" s="908"/>
      <c r="TZU131" s="908"/>
      <c r="TZV131" s="908"/>
      <c r="TZW131" s="908"/>
      <c r="TZX131" s="908"/>
      <c r="TZY131" s="908"/>
      <c r="TZZ131" s="908"/>
      <c r="UAA131" s="908"/>
      <c r="UAB131" s="908"/>
      <c r="UAC131" s="908"/>
      <c r="UAD131" s="908"/>
      <c r="UAE131" s="908"/>
      <c r="UAF131" s="908"/>
      <c r="UAG131" s="908"/>
      <c r="UAH131" s="908"/>
      <c r="UAI131" s="908"/>
      <c r="UAJ131" s="908"/>
      <c r="UAK131" s="908"/>
      <c r="UAL131" s="908"/>
      <c r="UAM131" s="908"/>
      <c r="UAN131" s="908"/>
      <c r="UAO131" s="908"/>
      <c r="UAP131" s="908"/>
      <c r="UAQ131" s="908"/>
      <c r="UAR131" s="908"/>
      <c r="UAS131" s="908"/>
      <c r="UAT131" s="908"/>
      <c r="UAU131" s="908"/>
      <c r="UAV131" s="908"/>
      <c r="UAW131" s="908"/>
      <c r="UAX131" s="908"/>
      <c r="UAY131" s="908"/>
      <c r="UAZ131" s="908"/>
      <c r="UBA131" s="908"/>
      <c r="UBB131" s="908"/>
      <c r="UBC131" s="908"/>
      <c r="UBD131" s="908"/>
      <c r="UBE131" s="908"/>
      <c r="UBF131" s="908"/>
      <c r="UBG131" s="908"/>
      <c r="UBH131" s="908"/>
      <c r="UBI131" s="908"/>
      <c r="UBJ131" s="908"/>
      <c r="UBK131" s="908"/>
      <c r="UBL131" s="908"/>
      <c r="UBM131" s="908"/>
      <c r="UBN131" s="908"/>
      <c r="UBO131" s="908"/>
      <c r="UBP131" s="908"/>
      <c r="UBQ131" s="908"/>
      <c r="UBR131" s="908"/>
      <c r="UBS131" s="908"/>
      <c r="UBT131" s="908"/>
      <c r="UBU131" s="908"/>
      <c r="UBV131" s="908"/>
      <c r="UBW131" s="908"/>
      <c r="UBX131" s="908"/>
      <c r="UBY131" s="908"/>
      <c r="UBZ131" s="908"/>
      <c r="UCA131" s="908"/>
      <c r="UCB131" s="908"/>
      <c r="UCC131" s="908"/>
      <c r="UCD131" s="908"/>
      <c r="UCE131" s="908"/>
      <c r="UCF131" s="908"/>
      <c r="UCG131" s="908"/>
      <c r="UCH131" s="908"/>
      <c r="UCI131" s="908"/>
      <c r="UCJ131" s="908"/>
      <c r="UCK131" s="908"/>
      <c r="UCL131" s="908"/>
      <c r="UCM131" s="908"/>
      <c r="UCN131" s="908"/>
      <c r="UCO131" s="908"/>
      <c r="UCP131" s="908"/>
      <c r="UCQ131" s="908"/>
      <c r="UCR131" s="908"/>
      <c r="UCS131" s="908"/>
      <c r="UCT131" s="908"/>
      <c r="UCU131" s="908"/>
      <c r="UCV131" s="908"/>
      <c r="UCW131" s="908"/>
      <c r="UCX131" s="908"/>
      <c r="UCY131" s="908"/>
      <c r="UCZ131" s="908"/>
      <c r="UDA131" s="908"/>
      <c r="UDB131" s="908"/>
      <c r="UDC131" s="908"/>
      <c r="UDD131" s="908"/>
      <c r="UDE131" s="908"/>
      <c r="UDF131" s="908"/>
      <c r="UDG131" s="908"/>
      <c r="UDH131" s="908"/>
      <c r="UDI131" s="908"/>
      <c r="UDJ131" s="908"/>
      <c r="UDK131" s="908"/>
      <c r="UDL131" s="908"/>
      <c r="UDM131" s="908"/>
      <c r="UDN131" s="908"/>
      <c r="UDO131" s="908"/>
      <c r="UDP131" s="908"/>
      <c r="UDQ131" s="908"/>
      <c r="UDR131" s="908"/>
      <c r="UDS131" s="908"/>
      <c r="UDT131" s="908"/>
      <c r="UDU131" s="908"/>
      <c r="UDV131" s="908"/>
      <c r="UDW131" s="908"/>
      <c r="UDX131" s="908"/>
      <c r="UDY131" s="908"/>
      <c r="UDZ131" s="908"/>
      <c r="UEA131" s="908"/>
      <c r="UEB131" s="908"/>
      <c r="UEC131" s="908"/>
      <c r="UED131" s="908"/>
      <c r="UEE131" s="908"/>
      <c r="UEF131" s="908"/>
      <c r="UEG131" s="908"/>
      <c r="UEH131" s="908"/>
      <c r="UEI131" s="908"/>
      <c r="UEJ131" s="908"/>
      <c r="UEK131" s="908"/>
      <c r="UEL131" s="908"/>
      <c r="UEM131" s="908"/>
      <c r="UEN131" s="908"/>
      <c r="UEO131" s="908"/>
      <c r="UEP131" s="908"/>
      <c r="UEQ131" s="908"/>
      <c r="UER131" s="908"/>
      <c r="UES131" s="908"/>
      <c r="UET131" s="908"/>
      <c r="UEU131" s="908"/>
      <c r="UEV131" s="908"/>
      <c r="UEW131" s="908"/>
      <c r="UEX131" s="908"/>
      <c r="UEY131" s="908"/>
      <c r="UEZ131" s="908"/>
      <c r="UFA131" s="908"/>
      <c r="UFB131" s="908"/>
      <c r="UFC131" s="908"/>
      <c r="UFD131" s="908"/>
      <c r="UFE131" s="908"/>
      <c r="UFF131" s="908"/>
      <c r="UFG131" s="908"/>
      <c r="UFH131" s="908"/>
      <c r="UFI131" s="908"/>
      <c r="UFJ131" s="908"/>
      <c r="UFK131" s="908"/>
      <c r="UFL131" s="908"/>
      <c r="UFM131" s="908"/>
      <c r="UFN131" s="908"/>
      <c r="UFO131" s="908"/>
      <c r="UFP131" s="908"/>
      <c r="UFQ131" s="908"/>
      <c r="UFR131" s="908"/>
      <c r="UFS131" s="908"/>
      <c r="UFT131" s="908"/>
      <c r="UFU131" s="908"/>
      <c r="UFV131" s="908"/>
      <c r="UFW131" s="908"/>
      <c r="UFX131" s="908"/>
      <c r="UFY131" s="908"/>
      <c r="UFZ131" s="908"/>
      <c r="UGA131" s="908"/>
      <c r="UGB131" s="908"/>
      <c r="UGC131" s="908"/>
      <c r="UGD131" s="908"/>
      <c r="UGE131" s="908"/>
      <c r="UGF131" s="908"/>
      <c r="UGG131" s="908"/>
      <c r="UGH131" s="908"/>
      <c r="UGI131" s="908"/>
      <c r="UGJ131" s="908"/>
      <c r="UGK131" s="908"/>
      <c r="UGL131" s="908"/>
      <c r="UGM131" s="908"/>
      <c r="UGN131" s="908"/>
      <c r="UGO131" s="908"/>
      <c r="UGP131" s="908"/>
      <c r="UGQ131" s="908"/>
      <c r="UGR131" s="908"/>
      <c r="UGS131" s="908"/>
      <c r="UGT131" s="908"/>
      <c r="UGU131" s="908"/>
      <c r="UGV131" s="908"/>
      <c r="UGW131" s="908"/>
      <c r="UGX131" s="908"/>
      <c r="UGY131" s="908"/>
      <c r="UGZ131" s="908"/>
      <c r="UHA131" s="908"/>
      <c r="UHB131" s="908"/>
      <c r="UHC131" s="908"/>
      <c r="UHD131" s="908"/>
      <c r="UHE131" s="908"/>
      <c r="UHF131" s="908"/>
      <c r="UHG131" s="908"/>
      <c r="UHH131" s="908"/>
      <c r="UHI131" s="908"/>
      <c r="UHJ131" s="908"/>
      <c r="UHK131" s="908"/>
      <c r="UHL131" s="908"/>
      <c r="UHM131" s="908"/>
      <c r="UHN131" s="908"/>
      <c r="UHO131" s="908"/>
      <c r="UHP131" s="908"/>
      <c r="UHQ131" s="908"/>
      <c r="UHR131" s="908"/>
      <c r="UHS131" s="908"/>
      <c r="UHT131" s="908"/>
      <c r="UHU131" s="908"/>
      <c r="UHV131" s="908"/>
      <c r="UHW131" s="908"/>
      <c r="UHX131" s="908"/>
      <c r="UHY131" s="908"/>
      <c r="UHZ131" s="908"/>
      <c r="UIA131" s="908"/>
      <c r="UIB131" s="908"/>
      <c r="UIC131" s="908"/>
      <c r="UID131" s="908"/>
      <c r="UIE131" s="908"/>
      <c r="UIF131" s="908"/>
      <c r="UIG131" s="908"/>
      <c r="UIH131" s="908"/>
      <c r="UII131" s="908"/>
      <c r="UIJ131" s="908"/>
      <c r="UIK131" s="908"/>
      <c r="UIL131" s="908"/>
      <c r="UIM131" s="908"/>
      <c r="UIN131" s="908"/>
      <c r="UIO131" s="908"/>
      <c r="UIP131" s="908"/>
      <c r="UIQ131" s="908"/>
      <c r="UIR131" s="908"/>
      <c r="UIS131" s="908"/>
      <c r="UIT131" s="908"/>
      <c r="UIU131" s="908"/>
      <c r="UIV131" s="908"/>
      <c r="UIW131" s="908"/>
      <c r="UIX131" s="908"/>
      <c r="UIY131" s="908"/>
      <c r="UIZ131" s="908"/>
      <c r="UJA131" s="908"/>
      <c r="UJB131" s="908"/>
      <c r="UJC131" s="908"/>
      <c r="UJD131" s="908"/>
      <c r="UJE131" s="908"/>
      <c r="UJF131" s="908"/>
      <c r="UJG131" s="908"/>
      <c r="UJH131" s="908"/>
      <c r="UJI131" s="908"/>
      <c r="UJJ131" s="908"/>
      <c r="UJK131" s="908"/>
      <c r="UJL131" s="908"/>
      <c r="UJM131" s="908"/>
      <c r="UJN131" s="908"/>
      <c r="UJO131" s="908"/>
      <c r="UJP131" s="908"/>
      <c r="UJQ131" s="908"/>
      <c r="UJR131" s="908"/>
      <c r="UJS131" s="908"/>
      <c r="UJT131" s="908"/>
      <c r="UJU131" s="908"/>
      <c r="UJV131" s="908"/>
      <c r="UJW131" s="908"/>
      <c r="UJX131" s="908"/>
      <c r="UJY131" s="908"/>
      <c r="UJZ131" s="908"/>
      <c r="UKA131" s="908"/>
      <c r="UKB131" s="908"/>
      <c r="UKC131" s="908"/>
      <c r="UKD131" s="908"/>
      <c r="UKE131" s="908"/>
      <c r="UKF131" s="908"/>
      <c r="UKG131" s="908"/>
      <c r="UKH131" s="908"/>
      <c r="UKI131" s="908"/>
      <c r="UKJ131" s="908"/>
      <c r="UKK131" s="908"/>
      <c r="UKL131" s="908"/>
      <c r="UKM131" s="908"/>
      <c r="UKN131" s="908"/>
      <c r="UKO131" s="908"/>
      <c r="UKP131" s="908"/>
      <c r="UKQ131" s="908"/>
      <c r="UKR131" s="908"/>
      <c r="UKS131" s="908"/>
      <c r="UKT131" s="908"/>
      <c r="UKU131" s="908"/>
      <c r="UKV131" s="908"/>
      <c r="UKW131" s="908"/>
      <c r="UKX131" s="908"/>
      <c r="UKY131" s="908"/>
      <c r="UKZ131" s="908"/>
      <c r="ULA131" s="908"/>
      <c r="ULB131" s="908"/>
      <c r="ULC131" s="908"/>
      <c r="ULD131" s="908"/>
      <c r="ULE131" s="908"/>
      <c r="ULF131" s="908"/>
      <c r="ULG131" s="908"/>
      <c r="ULH131" s="908"/>
      <c r="ULI131" s="908"/>
      <c r="ULJ131" s="908"/>
      <c r="ULK131" s="908"/>
      <c r="ULL131" s="908"/>
      <c r="ULM131" s="908"/>
      <c r="ULN131" s="908"/>
      <c r="ULO131" s="908"/>
      <c r="ULP131" s="908"/>
      <c r="ULQ131" s="908"/>
      <c r="ULR131" s="908"/>
      <c r="ULS131" s="908"/>
      <c r="ULT131" s="908"/>
      <c r="ULU131" s="908"/>
      <c r="ULV131" s="908"/>
      <c r="ULW131" s="908"/>
      <c r="ULX131" s="908"/>
      <c r="ULY131" s="908"/>
      <c r="ULZ131" s="908"/>
      <c r="UMA131" s="908"/>
      <c r="UMB131" s="908"/>
      <c r="UMC131" s="908"/>
      <c r="UMD131" s="908"/>
      <c r="UME131" s="908"/>
      <c r="UMF131" s="908"/>
      <c r="UMG131" s="908"/>
      <c r="UMH131" s="908"/>
      <c r="UMI131" s="908"/>
      <c r="UMJ131" s="908"/>
      <c r="UMK131" s="908"/>
      <c r="UML131" s="908"/>
      <c r="UMM131" s="908"/>
      <c r="UMN131" s="908"/>
      <c r="UMO131" s="908"/>
      <c r="UMP131" s="908"/>
      <c r="UMQ131" s="908"/>
      <c r="UMR131" s="908"/>
      <c r="UMS131" s="908"/>
      <c r="UMT131" s="908"/>
      <c r="UMU131" s="908"/>
      <c r="UMV131" s="908"/>
      <c r="UMW131" s="908"/>
      <c r="UMX131" s="908"/>
      <c r="UMY131" s="908"/>
      <c r="UMZ131" s="908"/>
      <c r="UNA131" s="908"/>
      <c r="UNB131" s="908"/>
      <c r="UNC131" s="908"/>
      <c r="UND131" s="908"/>
      <c r="UNE131" s="908"/>
      <c r="UNF131" s="908"/>
      <c r="UNG131" s="908"/>
      <c r="UNH131" s="908"/>
      <c r="UNI131" s="908"/>
      <c r="UNJ131" s="908"/>
      <c r="UNK131" s="908"/>
      <c r="UNL131" s="908"/>
      <c r="UNM131" s="908"/>
      <c r="UNN131" s="908"/>
      <c r="UNO131" s="908"/>
      <c r="UNP131" s="908"/>
      <c r="UNQ131" s="908"/>
      <c r="UNR131" s="908"/>
      <c r="UNS131" s="908"/>
      <c r="UNT131" s="908"/>
      <c r="UNU131" s="908"/>
      <c r="UNV131" s="908"/>
      <c r="UNW131" s="908"/>
      <c r="UNX131" s="908"/>
      <c r="UNY131" s="908"/>
      <c r="UNZ131" s="908"/>
      <c r="UOA131" s="908"/>
      <c r="UOB131" s="908"/>
      <c r="UOC131" s="908"/>
      <c r="UOD131" s="908"/>
      <c r="UOE131" s="908"/>
      <c r="UOF131" s="908"/>
      <c r="UOG131" s="908"/>
      <c r="UOH131" s="908"/>
      <c r="UOI131" s="908"/>
      <c r="UOJ131" s="908"/>
      <c r="UOK131" s="908"/>
      <c r="UOL131" s="908"/>
      <c r="UOM131" s="908"/>
      <c r="UON131" s="908"/>
      <c r="UOO131" s="908"/>
      <c r="UOP131" s="908"/>
      <c r="UOQ131" s="908"/>
      <c r="UOR131" s="908"/>
      <c r="UOS131" s="908"/>
      <c r="UOT131" s="908"/>
      <c r="UOU131" s="908"/>
      <c r="UOV131" s="908"/>
      <c r="UOW131" s="908"/>
      <c r="UOX131" s="908"/>
      <c r="UOY131" s="908"/>
      <c r="UOZ131" s="908"/>
      <c r="UPA131" s="908"/>
      <c r="UPB131" s="908"/>
      <c r="UPC131" s="908"/>
      <c r="UPD131" s="908"/>
      <c r="UPE131" s="908"/>
      <c r="UPF131" s="908"/>
      <c r="UPG131" s="908"/>
      <c r="UPH131" s="908"/>
      <c r="UPI131" s="908"/>
      <c r="UPJ131" s="908"/>
      <c r="UPK131" s="908"/>
      <c r="UPL131" s="908"/>
      <c r="UPM131" s="908"/>
      <c r="UPN131" s="908"/>
      <c r="UPO131" s="908"/>
      <c r="UPP131" s="908"/>
      <c r="UPQ131" s="908"/>
      <c r="UPR131" s="908"/>
      <c r="UPS131" s="908"/>
      <c r="UPT131" s="908"/>
      <c r="UPU131" s="908"/>
      <c r="UPV131" s="908"/>
      <c r="UPW131" s="908"/>
      <c r="UPX131" s="908"/>
      <c r="UPY131" s="908"/>
      <c r="UPZ131" s="908"/>
      <c r="UQA131" s="908"/>
      <c r="UQB131" s="908"/>
      <c r="UQC131" s="908"/>
      <c r="UQD131" s="908"/>
      <c r="UQE131" s="908"/>
      <c r="UQF131" s="908"/>
      <c r="UQG131" s="908"/>
      <c r="UQH131" s="908"/>
      <c r="UQI131" s="908"/>
      <c r="UQJ131" s="908"/>
      <c r="UQK131" s="908"/>
      <c r="UQL131" s="908"/>
      <c r="UQM131" s="908"/>
      <c r="UQN131" s="908"/>
      <c r="UQO131" s="908"/>
      <c r="UQP131" s="908"/>
      <c r="UQQ131" s="908"/>
      <c r="UQR131" s="908"/>
      <c r="UQS131" s="908"/>
      <c r="UQT131" s="908"/>
      <c r="UQU131" s="908"/>
      <c r="UQV131" s="908"/>
      <c r="UQW131" s="908"/>
      <c r="UQX131" s="908"/>
      <c r="UQY131" s="908"/>
      <c r="UQZ131" s="908"/>
      <c r="URA131" s="908"/>
      <c r="URB131" s="908"/>
      <c r="URC131" s="908"/>
      <c r="URD131" s="908"/>
      <c r="URE131" s="908"/>
      <c r="URF131" s="908"/>
      <c r="URG131" s="908"/>
      <c r="URH131" s="908"/>
      <c r="URI131" s="908"/>
      <c r="URJ131" s="908"/>
      <c r="URK131" s="908"/>
      <c r="URL131" s="908"/>
      <c r="URM131" s="908"/>
      <c r="URN131" s="908"/>
      <c r="URO131" s="908"/>
      <c r="URP131" s="908"/>
      <c r="URQ131" s="908"/>
      <c r="URR131" s="908"/>
      <c r="URS131" s="908"/>
      <c r="URT131" s="908"/>
      <c r="URU131" s="908"/>
      <c r="URV131" s="908"/>
      <c r="URW131" s="908"/>
      <c r="URX131" s="908"/>
      <c r="URY131" s="908"/>
      <c r="URZ131" s="908"/>
      <c r="USA131" s="908"/>
      <c r="USB131" s="908"/>
      <c r="USC131" s="908"/>
      <c r="USD131" s="908"/>
      <c r="USE131" s="908"/>
      <c r="USF131" s="908"/>
      <c r="USG131" s="908"/>
      <c r="USH131" s="908"/>
      <c r="USI131" s="908"/>
      <c r="USJ131" s="908"/>
      <c r="USK131" s="908"/>
      <c r="USL131" s="908"/>
      <c r="USM131" s="908"/>
      <c r="USN131" s="908"/>
      <c r="USO131" s="908"/>
      <c r="USP131" s="908"/>
      <c r="USQ131" s="908"/>
      <c r="USR131" s="908"/>
      <c r="USS131" s="908"/>
      <c r="UST131" s="908"/>
      <c r="USU131" s="908"/>
      <c r="USV131" s="908"/>
      <c r="USW131" s="908"/>
      <c r="USX131" s="908"/>
      <c r="USY131" s="908"/>
      <c r="USZ131" s="908"/>
      <c r="UTA131" s="908"/>
      <c r="UTB131" s="908"/>
      <c r="UTC131" s="908"/>
      <c r="UTD131" s="908"/>
      <c r="UTE131" s="908"/>
      <c r="UTF131" s="908"/>
      <c r="UTG131" s="908"/>
      <c r="UTH131" s="908"/>
      <c r="UTI131" s="908"/>
      <c r="UTJ131" s="908"/>
      <c r="UTK131" s="908"/>
      <c r="UTL131" s="908"/>
      <c r="UTM131" s="908"/>
      <c r="UTN131" s="908"/>
      <c r="UTO131" s="908"/>
      <c r="UTP131" s="908"/>
      <c r="UTQ131" s="908"/>
      <c r="UTR131" s="908"/>
      <c r="UTS131" s="908"/>
      <c r="UTT131" s="908"/>
      <c r="UTU131" s="908"/>
      <c r="UTV131" s="908"/>
      <c r="UTW131" s="908"/>
      <c r="UTX131" s="908"/>
      <c r="UTY131" s="908"/>
      <c r="UTZ131" s="908"/>
      <c r="UUA131" s="908"/>
      <c r="UUB131" s="908"/>
      <c r="UUC131" s="908"/>
      <c r="UUD131" s="908"/>
      <c r="UUE131" s="908"/>
      <c r="UUF131" s="908"/>
      <c r="UUG131" s="908"/>
      <c r="UUH131" s="908"/>
      <c r="UUI131" s="908"/>
      <c r="UUJ131" s="908"/>
      <c r="UUK131" s="908"/>
      <c r="UUL131" s="908"/>
      <c r="UUM131" s="908"/>
      <c r="UUN131" s="908"/>
      <c r="UUO131" s="908"/>
      <c r="UUP131" s="908"/>
      <c r="UUQ131" s="908"/>
      <c r="UUR131" s="908"/>
      <c r="UUS131" s="908"/>
      <c r="UUT131" s="908"/>
      <c r="UUU131" s="908"/>
      <c r="UUV131" s="908"/>
      <c r="UUW131" s="908"/>
      <c r="UUX131" s="908"/>
      <c r="UUY131" s="908"/>
      <c r="UUZ131" s="908"/>
      <c r="UVA131" s="908"/>
      <c r="UVB131" s="908"/>
      <c r="UVC131" s="908"/>
      <c r="UVD131" s="908"/>
      <c r="UVE131" s="908"/>
      <c r="UVF131" s="908"/>
      <c r="UVG131" s="908"/>
      <c r="UVH131" s="908"/>
      <c r="UVI131" s="908"/>
      <c r="UVJ131" s="908"/>
      <c r="UVK131" s="908"/>
      <c r="UVL131" s="908"/>
      <c r="UVM131" s="908"/>
      <c r="UVN131" s="908"/>
      <c r="UVO131" s="908"/>
      <c r="UVP131" s="908"/>
      <c r="UVQ131" s="908"/>
      <c r="UVR131" s="908"/>
      <c r="UVS131" s="908"/>
      <c r="UVT131" s="908"/>
      <c r="UVU131" s="908"/>
      <c r="UVV131" s="908"/>
      <c r="UVW131" s="908"/>
      <c r="UVX131" s="908"/>
      <c r="UVY131" s="908"/>
      <c r="UVZ131" s="908"/>
      <c r="UWA131" s="908"/>
      <c r="UWB131" s="908"/>
      <c r="UWC131" s="908"/>
      <c r="UWD131" s="908"/>
      <c r="UWE131" s="908"/>
      <c r="UWF131" s="908"/>
      <c r="UWG131" s="908"/>
      <c r="UWH131" s="908"/>
      <c r="UWI131" s="908"/>
      <c r="UWJ131" s="908"/>
      <c r="UWK131" s="908"/>
      <c r="UWL131" s="908"/>
      <c r="UWM131" s="908"/>
      <c r="UWN131" s="908"/>
      <c r="UWO131" s="908"/>
      <c r="UWP131" s="908"/>
      <c r="UWQ131" s="908"/>
      <c r="UWR131" s="908"/>
      <c r="UWS131" s="908"/>
      <c r="UWT131" s="908"/>
      <c r="UWU131" s="908"/>
      <c r="UWV131" s="908"/>
      <c r="UWW131" s="908"/>
      <c r="UWX131" s="908"/>
      <c r="UWY131" s="908"/>
      <c r="UWZ131" s="908"/>
      <c r="UXA131" s="908"/>
      <c r="UXB131" s="908"/>
      <c r="UXC131" s="908"/>
      <c r="UXD131" s="908"/>
      <c r="UXE131" s="908"/>
      <c r="UXF131" s="908"/>
      <c r="UXG131" s="908"/>
      <c r="UXH131" s="908"/>
      <c r="UXI131" s="908"/>
      <c r="UXJ131" s="908"/>
      <c r="UXK131" s="908"/>
      <c r="UXL131" s="908"/>
      <c r="UXM131" s="908"/>
      <c r="UXN131" s="908"/>
      <c r="UXO131" s="908"/>
      <c r="UXP131" s="908"/>
      <c r="UXQ131" s="908"/>
      <c r="UXR131" s="908"/>
      <c r="UXS131" s="908"/>
      <c r="UXT131" s="908"/>
      <c r="UXU131" s="908"/>
      <c r="UXV131" s="908"/>
      <c r="UXW131" s="908"/>
      <c r="UXX131" s="908"/>
      <c r="UXY131" s="908"/>
      <c r="UXZ131" s="908"/>
      <c r="UYA131" s="908"/>
      <c r="UYB131" s="908"/>
      <c r="UYC131" s="908"/>
      <c r="UYD131" s="908"/>
      <c r="UYE131" s="908"/>
      <c r="UYF131" s="908"/>
      <c r="UYG131" s="908"/>
      <c r="UYH131" s="908"/>
      <c r="UYI131" s="908"/>
      <c r="UYJ131" s="908"/>
      <c r="UYK131" s="908"/>
      <c r="UYL131" s="908"/>
      <c r="UYM131" s="908"/>
      <c r="UYN131" s="908"/>
      <c r="UYO131" s="908"/>
      <c r="UYP131" s="908"/>
      <c r="UYQ131" s="908"/>
      <c r="UYR131" s="908"/>
      <c r="UYS131" s="908"/>
      <c r="UYT131" s="908"/>
      <c r="UYU131" s="908"/>
      <c r="UYV131" s="908"/>
      <c r="UYW131" s="908"/>
      <c r="UYX131" s="908"/>
      <c r="UYY131" s="908"/>
      <c r="UYZ131" s="908"/>
      <c r="UZA131" s="908"/>
      <c r="UZB131" s="908"/>
      <c r="UZC131" s="908"/>
      <c r="UZD131" s="908"/>
      <c r="UZE131" s="908"/>
      <c r="UZF131" s="908"/>
      <c r="UZG131" s="908"/>
      <c r="UZH131" s="908"/>
      <c r="UZI131" s="908"/>
      <c r="UZJ131" s="908"/>
      <c r="UZK131" s="908"/>
      <c r="UZL131" s="908"/>
      <c r="UZM131" s="908"/>
      <c r="UZN131" s="908"/>
      <c r="UZO131" s="908"/>
      <c r="UZP131" s="908"/>
      <c r="UZQ131" s="908"/>
      <c r="UZR131" s="908"/>
      <c r="UZS131" s="908"/>
      <c r="UZT131" s="908"/>
      <c r="UZU131" s="908"/>
      <c r="UZV131" s="908"/>
      <c r="UZW131" s="908"/>
      <c r="UZX131" s="908"/>
      <c r="UZY131" s="908"/>
      <c r="UZZ131" s="908"/>
      <c r="VAA131" s="908"/>
      <c r="VAB131" s="908"/>
      <c r="VAC131" s="908"/>
      <c r="VAD131" s="908"/>
      <c r="VAE131" s="908"/>
      <c r="VAF131" s="908"/>
      <c r="VAG131" s="908"/>
      <c r="VAH131" s="908"/>
      <c r="VAI131" s="908"/>
      <c r="VAJ131" s="908"/>
      <c r="VAK131" s="908"/>
      <c r="VAL131" s="908"/>
      <c r="VAM131" s="908"/>
      <c r="VAN131" s="908"/>
      <c r="VAO131" s="908"/>
      <c r="VAP131" s="908"/>
      <c r="VAQ131" s="908"/>
      <c r="VAR131" s="908"/>
      <c r="VAS131" s="908"/>
      <c r="VAT131" s="908"/>
      <c r="VAU131" s="908"/>
      <c r="VAV131" s="908"/>
      <c r="VAW131" s="908"/>
      <c r="VAX131" s="908"/>
      <c r="VAY131" s="908"/>
      <c r="VAZ131" s="908"/>
      <c r="VBA131" s="908"/>
      <c r="VBB131" s="908"/>
      <c r="VBC131" s="908"/>
      <c r="VBD131" s="908"/>
      <c r="VBE131" s="908"/>
      <c r="VBF131" s="908"/>
      <c r="VBG131" s="908"/>
      <c r="VBH131" s="908"/>
      <c r="VBI131" s="908"/>
      <c r="VBJ131" s="908"/>
      <c r="VBK131" s="908"/>
      <c r="VBL131" s="908"/>
      <c r="VBM131" s="908"/>
      <c r="VBN131" s="908"/>
      <c r="VBO131" s="908"/>
      <c r="VBP131" s="908"/>
      <c r="VBQ131" s="908"/>
      <c r="VBR131" s="908"/>
      <c r="VBS131" s="908"/>
      <c r="VBT131" s="908"/>
      <c r="VBU131" s="908"/>
      <c r="VBV131" s="908"/>
      <c r="VBW131" s="908"/>
      <c r="VBX131" s="908"/>
      <c r="VBY131" s="908"/>
      <c r="VBZ131" s="908"/>
      <c r="VCA131" s="908"/>
      <c r="VCB131" s="908"/>
      <c r="VCC131" s="908"/>
      <c r="VCD131" s="908"/>
      <c r="VCE131" s="908"/>
      <c r="VCF131" s="908"/>
      <c r="VCG131" s="908"/>
      <c r="VCH131" s="908"/>
      <c r="VCI131" s="908"/>
      <c r="VCJ131" s="908"/>
      <c r="VCK131" s="908"/>
      <c r="VCL131" s="908"/>
      <c r="VCM131" s="908"/>
      <c r="VCN131" s="908"/>
      <c r="VCO131" s="908"/>
      <c r="VCP131" s="908"/>
      <c r="VCQ131" s="908"/>
      <c r="VCR131" s="908"/>
      <c r="VCS131" s="908"/>
      <c r="VCT131" s="908"/>
      <c r="VCU131" s="908"/>
      <c r="VCV131" s="908"/>
      <c r="VCW131" s="908"/>
      <c r="VCX131" s="908"/>
      <c r="VCY131" s="908"/>
      <c r="VCZ131" s="908"/>
      <c r="VDA131" s="908"/>
      <c r="VDB131" s="908"/>
      <c r="VDC131" s="908"/>
      <c r="VDD131" s="908"/>
      <c r="VDE131" s="908"/>
      <c r="VDF131" s="908"/>
      <c r="VDG131" s="908"/>
      <c r="VDH131" s="908"/>
      <c r="VDI131" s="908"/>
      <c r="VDJ131" s="908"/>
      <c r="VDK131" s="908"/>
      <c r="VDL131" s="908"/>
      <c r="VDM131" s="908"/>
      <c r="VDN131" s="908"/>
      <c r="VDO131" s="908"/>
      <c r="VDP131" s="908"/>
      <c r="VDQ131" s="908"/>
      <c r="VDR131" s="908"/>
      <c r="VDS131" s="908"/>
      <c r="VDT131" s="908"/>
      <c r="VDU131" s="908"/>
      <c r="VDV131" s="908"/>
      <c r="VDW131" s="908"/>
      <c r="VDX131" s="908"/>
      <c r="VDY131" s="908"/>
      <c r="VDZ131" s="908"/>
      <c r="VEA131" s="908"/>
      <c r="VEB131" s="908"/>
      <c r="VEC131" s="908"/>
      <c r="VED131" s="908"/>
      <c r="VEE131" s="908"/>
      <c r="VEF131" s="908"/>
      <c r="VEG131" s="908"/>
      <c r="VEH131" s="908"/>
      <c r="VEI131" s="908"/>
      <c r="VEJ131" s="908"/>
      <c r="VEK131" s="908"/>
      <c r="VEL131" s="908"/>
      <c r="VEM131" s="908"/>
      <c r="VEN131" s="908"/>
      <c r="VEO131" s="908"/>
      <c r="VEP131" s="908"/>
      <c r="VEQ131" s="908"/>
      <c r="VER131" s="908"/>
      <c r="VES131" s="908"/>
      <c r="VET131" s="908"/>
      <c r="VEU131" s="908"/>
      <c r="VEV131" s="908"/>
      <c r="VEW131" s="908"/>
      <c r="VEX131" s="908"/>
      <c r="VEY131" s="908"/>
      <c r="VEZ131" s="908"/>
      <c r="VFA131" s="908"/>
      <c r="VFB131" s="908"/>
      <c r="VFC131" s="908"/>
      <c r="VFD131" s="908"/>
      <c r="VFE131" s="908"/>
      <c r="VFF131" s="908"/>
      <c r="VFG131" s="908"/>
      <c r="VFH131" s="908"/>
      <c r="VFI131" s="908"/>
      <c r="VFJ131" s="908"/>
      <c r="VFK131" s="908"/>
      <c r="VFL131" s="908"/>
      <c r="VFM131" s="908"/>
      <c r="VFN131" s="908"/>
      <c r="VFO131" s="908"/>
      <c r="VFP131" s="908"/>
      <c r="VFQ131" s="908"/>
      <c r="VFR131" s="908"/>
      <c r="VFS131" s="908"/>
      <c r="VFT131" s="908"/>
      <c r="VFU131" s="908"/>
      <c r="VFV131" s="908"/>
      <c r="VFW131" s="908"/>
      <c r="VFX131" s="908"/>
      <c r="VFY131" s="908"/>
      <c r="VFZ131" s="908"/>
      <c r="VGA131" s="908"/>
      <c r="VGB131" s="908"/>
      <c r="VGC131" s="908"/>
      <c r="VGD131" s="908"/>
      <c r="VGE131" s="908"/>
      <c r="VGF131" s="908"/>
      <c r="VGG131" s="908"/>
      <c r="VGH131" s="908"/>
      <c r="VGI131" s="908"/>
      <c r="VGJ131" s="908"/>
      <c r="VGK131" s="908"/>
      <c r="VGL131" s="908"/>
      <c r="VGM131" s="908"/>
      <c r="VGN131" s="908"/>
      <c r="VGO131" s="908"/>
      <c r="VGP131" s="908"/>
      <c r="VGQ131" s="908"/>
      <c r="VGR131" s="908"/>
      <c r="VGS131" s="908"/>
      <c r="VGT131" s="908"/>
      <c r="VGU131" s="908"/>
      <c r="VGV131" s="908"/>
      <c r="VGW131" s="908"/>
      <c r="VGX131" s="908"/>
      <c r="VGY131" s="908"/>
      <c r="VGZ131" s="908"/>
      <c r="VHA131" s="908"/>
      <c r="VHB131" s="908"/>
      <c r="VHC131" s="908"/>
      <c r="VHD131" s="908"/>
      <c r="VHE131" s="908"/>
      <c r="VHF131" s="908"/>
      <c r="VHG131" s="908"/>
      <c r="VHH131" s="908"/>
      <c r="VHI131" s="908"/>
      <c r="VHJ131" s="908"/>
      <c r="VHK131" s="908"/>
      <c r="VHL131" s="908"/>
      <c r="VHM131" s="908"/>
      <c r="VHN131" s="908"/>
      <c r="VHO131" s="908"/>
      <c r="VHP131" s="908"/>
      <c r="VHQ131" s="908"/>
      <c r="VHR131" s="908"/>
      <c r="VHS131" s="908"/>
      <c r="VHT131" s="908"/>
      <c r="VHU131" s="908"/>
      <c r="VHV131" s="908"/>
      <c r="VHW131" s="908"/>
      <c r="VHX131" s="908"/>
      <c r="VHY131" s="908"/>
      <c r="VHZ131" s="908"/>
      <c r="VIA131" s="908"/>
      <c r="VIB131" s="908"/>
      <c r="VIC131" s="908"/>
      <c r="VID131" s="908"/>
      <c r="VIE131" s="908"/>
      <c r="VIF131" s="908"/>
      <c r="VIG131" s="908"/>
      <c r="VIH131" s="908"/>
      <c r="VII131" s="908"/>
      <c r="VIJ131" s="908"/>
      <c r="VIK131" s="908"/>
      <c r="VIL131" s="908"/>
      <c r="VIM131" s="908"/>
      <c r="VIN131" s="908"/>
      <c r="VIO131" s="908"/>
      <c r="VIP131" s="908"/>
      <c r="VIQ131" s="908"/>
      <c r="VIR131" s="908"/>
      <c r="VIS131" s="908"/>
      <c r="VIT131" s="908"/>
      <c r="VIU131" s="908"/>
      <c r="VIV131" s="908"/>
      <c r="VIW131" s="908"/>
      <c r="VIX131" s="908"/>
      <c r="VIY131" s="908"/>
      <c r="VIZ131" s="908"/>
      <c r="VJA131" s="908"/>
      <c r="VJB131" s="908"/>
      <c r="VJC131" s="908"/>
      <c r="VJD131" s="908"/>
      <c r="VJE131" s="908"/>
      <c r="VJF131" s="908"/>
      <c r="VJG131" s="908"/>
      <c r="VJH131" s="908"/>
      <c r="VJI131" s="908"/>
      <c r="VJJ131" s="908"/>
      <c r="VJK131" s="908"/>
      <c r="VJL131" s="908"/>
      <c r="VJM131" s="908"/>
      <c r="VJN131" s="908"/>
      <c r="VJO131" s="908"/>
      <c r="VJP131" s="908"/>
      <c r="VJQ131" s="908"/>
      <c r="VJR131" s="908"/>
      <c r="VJS131" s="908"/>
      <c r="VJT131" s="908"/>
      <c r="VJU131" s="908"/>
      <c r="VJV131" s="908"/>
      <c r="VJW131" s="908"/>
      <c r="VJX131" s="908"/>
      <c r="VJY131" s="908"/>
      <c r="VJZ131" s="908"/>
      <c r="VKA131" s="908"/>
      <c r="VKB131" s="908"/>
      <c r="VKC131" s="908"/>
      <c r="VKD131" s="908"/>
      <c r="VKE131" s="908"/>
      <c r="VKF131" s="908"/>
      <c r="VKG131" s="908"/>
      <c r="VKH131" s="908"/>
      <c r="VKI131" s="908"/>
      <c r="VKJ131" s="908"/>
      <c r="VKK131" s="908"/>
      <c r="VKL131" s="908"/>
      <c r="VKM131" s="908"/>
      <c r="VKN131" s="908"/>
      <c r="VKO131" s="908"/>
      <c r="VKP131" s="908"/>
      <c r="VKQ131" s="908"/>
      <c r="VKR131" s="908"/>
      <c r="VKS131" s="908"/>
      <c r="VKT131" s="908"/>
      <c r="VKU131" s="908"/>
      <c r="VKV131" s="908"/>
      <c r="VKW131" s="908"/>
      <c r="VKX131" s="908"/>
      <c r="VKY131" s="908"/>
      <c r="VKZ131" s="908"/>
      <c r="VLA131" s="908"/>
      <c r="VLB131" s="908"/>
      <c r="VLC131" s="908"/>
      <c r="VLD131" s="908"/>
      <c r="VLE131" s="908"/>
      <c r="VLF131" s="908"/>
      <c r="VLG131" s="908"/>
      <c r="VLH131" s="908"/>
      <c r="VLI131" s="908"/>
      <c r="VLJ131" s="908"/>
      <c r="VLK131" s="908"/>
      <c r="VLL131" s="908"/>
      <c r="VLM131" s="908"/>
      <c r="VLN131" s="908"/>
      <c r="VLO131" s="908"/>
      <c r="VLP131" s="908"/>
      <c r="VLQ131" s="908"/>
      <c r="VLR131" s="908"/>
      <c r="VLS131" s="908"/>
      <c r="VLT131" s="908"/>
      <c r="VLU131" s="908"/>
      <c r="VLV131" s="908"/>
      <c r="VLW131" s="908"/>
      <c r="VLX131" s="908"/>
      <c r="VLY131" s="908"/>
      <c r="VLZ131" s="908"/>
      <c r="VMA131" s="908"/>
      <c r="VMB131" s="908"/>
      <c r="VMC131" s="908"/>
      <c r="VMD131" s="908"/>
      <c r="VME131" s="908"/>
      <c r="VMF131" s="908"/>
      <c r="VMG131" s="908"/>
      <c r="VMH131" s="908"/>
      <c r="VMI131" s="908"/>
      <c r="VMJ131" s="908"/>
      <c r="VMK131" s="908"/>
      <c r="VML131" s="908"/>
      <c r="VMM131" s="908"/>
      <c r="VMN131" s="908"/>
      <c r="VMO131" s="908"/>
      <c r="VMP131" s="908"/>
      <c r="VMQ131" s="908"/>
      <c r="VMR131" s="908"/>
      <c r="VMS131" s="908"/>
      <c r="VMT131" s="908"/>
      <c r="VMU131" s="908"/>
      <c r="VMV131" s="908"/>
      <c r="VMW131" s="908"/>
      <c r="VMX131" s="908"/>
      <c r="VMY131" s="908"/>
      <c r="VMZ131" s="908"/>
      <c r="VNA131" s="908"/>
      <c r="VNB131" s="908"/>
      <c r="VNC131" s="908"/>
      <c r="VND131" s="908"/>
      <c r="VNE131" s="908"/>
      <c r="VNF131" s="908"/>
      <c r="VNG131" s="908"/>
      <c r="VNH131" s="908"/>
      <c r="VNI131" s="908"/>
      <c r="VNJ131" s="908"/>
      <c r="VNK131" s="908"/>
      <c r="VNL131" s="908"/>
      <c r="VNM131" s="908"/>
      <c r="VNN131" s="908"/>
      <c r="VNO131" s="908"/>
      <c r="VNP131" s="908"/>
      <c r="VNQ131" s="908"/>
      <c r="VNR131" s="908"/>
      <c r="VNS131" s="908"/>
      <c r="VNT131" s="908"/>
      <c r="VNU131" s="908"/>
      <c r="VNV131" s="908"/>
      <c r="VNW131" s="908"/>
      <c r="VNX131" s="908"/>
      <c r="VNY131" s="908"/>
      <c r="VNZ131" s="908"/>
      <c r="VOA131" s="908"/>
      <c r="VOB131" s="908"/>
      <c r="VOC131" s="908"/>
      <c r="VOD131" s="908"/>
      <c r="VOE131" s="908"/>
      <c r="VOF131" s="908"/>
      <c r="VOG131" s="908"/>
      <c r="VOH131" s="908"/>
      <c r="VOI131" s="908"/>
      <c r="VOJ131" s="908"/>
      <c r="VOK131" s="908"/>
      <c r="VOL131" s="908"/>
      <c r="VOM131" s="908"/>
      <c r="VON131" s="908"/>
      <c r="VOO131" s="908"/>
      <c r="VOP131" s="908"/>
      <c r="VOQ131" s="908"/>
      <c r="VOR131" s="908"/>
      <c r="VOS131" s="908"/>
      <c r="VOT131" s="908"/>
      <c r="VOU131" s="908"/>
      <c r="VOV131" s="908"/>
      <c r="VOW131" s="908"/>
      <c r="VOX131" s="908"/>
      <c r="VOY131" s="908"/>
      <c r="VOZ131" s="908"/>
      <c r="VPA131" s="908"/>
      <c r="VPB131" s="908"/>
      <c r="VPC131" s="908"/>
      <c r="VPD131" s="908"/>
      <c r="VPE131" s="908"/>
      <c r="VPF131" s="908"/>
      <c r="VPG131" s="908"/>
      <c r="VPH131" s="908"/>
      <c r="VPI131" s="908"/>
      <c r="VPJ131" s="908"/>
      <c r="VPK131" s="908"/>
      <c r="VPL131" s="908"/>
      <c r="VPM131" s="908"/>
      <c r="VPN131" s="908"/>
      <c r="VPO131" s="908"/>
      <c r="VPP131" s="908"/>
      <c r="VPQ131" s="908"/>
      <c r="VPR131" s="908"/>
      <c r="VPS131" s="908"/>
      <c r="VPT131" s="908"/>
      <c r="VPU131" s="908"/>
      <c r="VPV131" s="908"/>
      <c r="VPW131" s="908"/>
      <c r="VPX131" s="908"/>
      <c r="VPY131" s="908"/>
      <c r="VPZ131" s="908"/>
      <c r="VQA131" s="908"/>
      <c r="VQB131" s="908"/>
      <c r="VQC131" s="908"/>
      <c r="VQD131" s="908"/>
      <c r="VQE131" s="908"/>
      <c r="VQF131" s="908"/>
      <c r="VQG131" s="908"/>
      <c r="VQH131" s="908"/>
      <c r="VQI131" s="908"/>
      <c r="VQJ131" s="908"/>
      <c r="VQK131" s="908"/>
      <c r="VQL131" s="908"/>
      <c r="VQM131" s="908"/>
      <c r="VQN131" s="908"/>
      <c r="VQO131" s="908"/>
      <c r="VQP131" s="908"/>
      <c r="VQQ131" s="908"/>
      <c r="VQR131" s="908"/>
      <c r="VQS131" s="908"/>
      <c r="VQT131" s="908"/>
      <c r="VQU131" s="908"/>
      <c r="VQV131" s="908"/>
      <c r="VQW131" s="908"/>
      <c r="VQX131" s="908"/>
      <c r="VQY131" s="908"/>
      <c r="VQZ131" s="908"/>
      <c r="VRA131" s="908"/>
      <c r="VRB131" s="908"/>
      <c r="VRC131" s="908"/>
      <c r="VRD131" s="908"/>
      <c r="VRE131" s="908"/>
      <c r="VRF131" s="908"/>
      <c r="VRG131" s="908"/>
      <c r="VRH131" s="908"/>
      <c r="VRI131" s="908"/>
      <c r="VRJ131" s="908"/>
      <c r="VRK131" s="908"/>
      <c r="VRL131" s="908"/>
      <c r="VRM131" s="908"/>
      <c r="VRN131" s="908"/>
      <c r="VRO131" s="908"/>
      <c r="VRP131" s="908"/>
      <c r="VRQ131" s="908"/>
      <c r="VRR131" s="908"/>
      <c r="VRS131" s="908"/>
      <c r="VRT131" s="908"/>
      <c r="VRU131" s="908"/>
      <c r="VRV131" s="908"/>
      <c r="VRW131" s="908"/>
      <c r="VRX131" s="908"/>
      <c r="VRY131" s="908"/>
      <c r="VRZ131" s="908"/>
      <c r="VSA131" s="908"/>
      <c r="VSB131" s="908"/>
      <c r="VSC131" s="908"/>
      <c r="VSD131" s="908"/>
      <c r="VSE131" s="908"/>
      <c r="VSF131" s="908"/>
      <c r="VSG131" s="908"/>
      <c r="VSH131" s="908"/>
      <c r="VSI131" s="908"/>
      <c r="VSJ131" s="908"/>
      <c r="VSK131" s="908"/>
      <c r="VSL131" s="908"/>
      <c r="VSM131" s="908"/>
      <c r="VSN131" s="908"/>
      <c r="VSO131" s="908"/>
      <c r="VSP131" s="908"/>
      <c r="VSQ131" s="908"/>
      <c r="VSR131" s="908"/>
      <c r="VSS131" s="908"/>
      <c r="VST131" s="908"/>
      <c r="VSU131" s="908"/>
      <c r="VSV131" s="908"/>
      <c r="VSW131" s="908"/>
      <c r="VSX131" s="908"/>
      <c r="VSY131" s="908"/>
      <c r="VSZ131" s="908"/>
      <c r="VTA131" s="908"/>
      <c r="VTB131" s="908"/>
      <c r="VTC131" s="908"/>
      <c r="VTD131" s="908"/>
      <c r="VTE131" s="908"/>
      <c r="VTF131" s="908"/>
      <c r="VTG131" s="908"/>
      <c r="VTH131" s="908"/>
      <c r="VTI131" s="908"/>
      <c r="VTJ131" s="908"/>
      <c r="VTK131" s="908"/>
      <c r="VTL131" s="908"/>
      <c r="VTM131" s="908"/>
      <c r="VTN131" s="908"/>
      <c r="VTO131" s="908"/>
      <c r="VTP131" s="908"/>
      <c r="VTQ131" s="908"/>
      <c r="VTR131" s="908"/>
      <c r="VTS131" s="908"/>
      <c r="VTT131" s="908"/>
      <c r="VTU131" s="908"/>
      <c r="VTV131" s="908"/>
      <c r="VTW131" s="908"/>
      <c r="VTX131" s="908"/>
      <c r="VTY131" s="908"/>
      <c r="VTZ131" s="908"/>
      <c r="VUA131" s="908"/>
      <c r="VUB131" s="908"/>
      <c r="VUC131" s="908"/>
      <c r="VUD131" s="908"/>
      <c r="VUE131" s="908"/>
      <c r="VUF131" s="908"/>
      <c r="VUG131" s="908"/>
      <c r="VUH131" s="908"/>
      <c r="VUI131" s="908"/>
      <c r="VUJ131" s="908"/>
      <c r="VUK131" s="908"/>
      <c r="VUL131" s="908"/>
      <c r="VUM131" s="908"/>
      <c r="VUN131" s="908"/>
      <c r="VUO131" s="908"/>
      <c r="VUP131" s="908"/>
      <c r="VUQ131" s="908"/>
      <c r="VUR131" s="908"/>
      <c r="VUS131" s="908"/>
      <c r="VUT131" s="908"/>
      <c r="VUU131" s="908"/>
      <c r="VUV131" s="908"/>
      <c r="VUW131" s="908"/>
      <c r="VUX131" s="908"/>
      <c r="VUY131" s="908"/>
      <c r="VUZ131" s="908"/>
      <c r="VVA131" s="908"/>
      <c r="VVB131" s="908"/>
      <c r="VVC131" s="908"/>
      <c r="VVD131" s="908"/>
      <c r="VVE131" s="908"/>
      <c r="VVF131" s="908"/>
      <c r="VVG131" s="908"/>
      <c r="VVH131" s="908"/>
      <c r="VVI131" s="908"/>
      <c r="VVJ131" s="908"/>
      <c r="VVK131" s="908"/>
      <c r="VVL131" s="908"/>
      <c r="VVM131" s="908"/>
      <c r="VVN131" s="908"/>
      <c r="VVO131" s="908"/>
      <c r="VVP131" s="908"/>
      <c r="VVQ131" s="908"/>
      <c r="VVR131" s="908"/>
      <c r="VVS131" s="908"/>
      <c r="VVT131" s="908"/>
      <c r="VVU131" s="908"/>
      <c r="VVV131" s="908"/>
      <c r="VVW131" s="908"/>
      <c r="VVX131" s="908"/>
      <c r="VVY131" s="908"/>
      <c r="VVZ131" s="908"/>
      <c r="VWA131" s="908"/>
      <c r="VWB131" s="908"/>
      <c r="VWC131" s="908"/>
      <c r="VWD131" s="908"/>
      <c r="VWE131" s="908"/>
      <c r="VWF131" s="908"/>
      <c r="VWG131" s="908"/>
      <c r="VWH131" s="908"/>
      <c r="VWI131" s="908"/>
      <c r="VWJ131" s="908"/>
      <c r="VWK131" s="908"/>
      <c r="VWL131" s="908"/>
      <c r="VWM131" s="908"/>
      <c r="VWN131" s="908"/>
      <c r="VWO131" s="908"/>
      <c r="VWP131" s="908"/>
      <c r="VWQ131" s="908"/>
      <c r="VWR131" s="908"/>
      <c r="VWS131" s="908"/>
      <c r="VWT131" s="908"/>
      <c r="VWU131" s="908"/>
      <c r="VWV131" s="908"/>
      <c r="VWW131" s="908"/>
      <c r="VWX131" s="908"/>
      <c r="VWY131" s="908"/>
      <c r="VWZ131" s="908"/>
      <c r="VXA131" s="908"/>
      <c r="VXB131" s="908"/>
      <c r="VXC131" s="908"/>
      <c r="VXD131" s="908"/>
      <c r="VXE131" s="908"/>
      <c r="VXF131" s="908"/>
      <c r="VXG131" s="908"/>
      <c r="VXH131" s="908"/>
      <c r="VXI131" s="908"/>
      <c r="VXJ131" s="908"/>
      <c r="VXK131" s="908"/>
      <c r="VXL131" s="908"/>
      <c r="VXM131" s="908"/>
      <c r="VXN131" s="908"/>
      <c r="VXO131" s="908"/>
      <c r="VXP131" s="908"/>
      <c r="VXQ131" s="908"/>
      <c r="VXR131" s="908"/>
      <c r="VXS131" s="908"/>
      <c r="VXT131" s="908"/>
      <c r="VXU131" s="908"/>
      <c r="VXV131" s="908"/>
      <c r="VXW131" s="908"/>
      <c r="VXX131" s="908"/>
      <c r="VXY131" s="908"/>
      <c r="VXZ131" s="908"/>
      <c r="VYA131" s="908"/>
      <c r="VYB131" s="908"/>
      <c r="VYC131" s="908"/>
      <c r="VYD131" s="908"/>
      <c r="VYE131" s="908"/>
      <c r="VYF131" s="908"/>
      <c r="VYG131" s="908"/>
      <c r="VYH131" s="908"/>
      <c r="VYI131" s="908"/>
      <c r="VYJ131" s="908"/>
      <c r="VYK131" s="908"/>
      <c r="VYL131" s="908"/>
      <c r="VYM131" s="908"/>
      <c r="VYN131" s="908"/>
      <c r="VYO131" s="908"/>
      <c r="VYP131" s="908"/>
      <c r="VYQ131" s="908"/>
      <c r="VYR131" s="908"/>
      <c r="VYS131" s="908"/>
      <c r="VYT131" s="908"/>
      <c r="VYU131" s="908"/>
      <c r="VYV131" s="908"/>
      <c r="VYW131" s="908"/>
      <c r="VYX131" s="908"/>
      <c r="VYY131" s="908"/>
      <c r="VYZ131" s="908"/>
      <c r="VZA131" s="908"/>
      <c r="VZB131" s="908"/>
      <c r="VZC131" s="908"/>
      <c r="VZD131" s="908"/>
      <c r="VZE131" s="908"/>
      <c r="VZF131" s="908"/>
      <c r="VZG131" s="908"/>
      <c r="VZH131" s="908"/>
      <c r="VZI131" s="908"/>
      <c r="VZJ131" s="908"/>
      <c r="VZK131" s="908"/>
      <c r="VZL131" s="908"/>
      <c r="VZM131" s="908"/>
      <c r="VZN131" s="908"/>
      <c r="VZO131" s="908"/>
      <c r="VZP131" s="908"/>
      <c r="VZQ131" s="908"/>
      <c r="VZR131" s="908"/>
      <c r="VZS131" s="908"/>
      <c r="VZT131" s="908"/>
      <c r="VZU131" s="908"/>
      <c r="VZV131" s="908"/>
      <c r="VZW131" s="908"/>
      <c r="VZX131" s="908"/>
      <c r="VZY131" s="908"/>
      <c r="VZZ131" s="908"/>
      <c r="WAA131" s="908"/>
      <c r="WAB131" s="908"/>
      <c r="WAC131" s="908"/>
      <c r="WAD131" s="908"/>
      <c r="WAE131" s="908"/>
      <c r="WAF131" s="908"/>
      <c r="WAG131" s="908"/>
      <c r="WAH131" s="908"/>
      <c r="WAI131" s="908"/>
      <c r="WAJ131" s="908"/>
      <c r="WAK131" s="908"/>
      <c r="WAL131" s="908"/>
      <c r="WAM131" s="908"/>
      <c r="WAN131" s="908"/>
      <c r="WAO131" s="908"/>
      <c r="WAP131" s="908"/>
      <c r="WAQ131" s="908"/>
      <c r="WAR131" s="908"/>
      <c r="WAS131" s="908"/>
      <c r="WAT131" s="908"/>
      <c r="WAU131" s="908"/>
      <c r="WAV131" s="908"/>
      <c r="WAW131" s="908"/>
      <c r="WAX131" s="908"/>
      <c r="WAY131" s="908"/>
      <c r="WAZ131" s="908"/>
      <c r="WBA131" s="908"/>
      <c r="WBB131" s="908"/>
      <c r="WBC131" s="908"/>
      <c r="WBD131" s="908"/>
      <c r="WBE131" s="908"/>
      <c r="WBF131" s="908"/>
      <c r="WBG131" s="908"/>
      <c r="WBH131" s="908"/>
      <c r="WBI131" s="908"/>
      <c r="WBJ131" s="908"/>
      <c r="WBK131" s="908"/>
      <c r="WBL131" s="908"/>
      <c r="WBM131" s="908"/>
      <c r="WBN131" s="908"/>
      <c r="WBO131" s="908"/>
      <c r="WBP131" s="908"/>
      <c r="WBQ131" s="908"/>
      <c r="WBR131" s="908"/>
      <c r="WBS131" s="908"/>
      <c r="WBT131" s="908"/>
      <c r="WBU131" s="908"/>
      <c r="WBV131" s="908"/>
      <c r="WBW131" s="908"/>
      <c r="WBX131" s="908"/>
      <c r="WBY131" s="908"/>
      <c r="WBZ131" s="908"/>
      <c r="WCA131" s="908"/>
      <c r="WCB131" s="908"/>
      <c r="WCC131" s="908"/>
      <c r="WCD131" s="908"/>
      <c r="WCE131" s="908"/>
      <c r="WCF131" s="908"/>
      <c r="WCG131" s="908"/>
      <c r="WCH131" s="908"/>
      <c r="WCI131" s="908"/>
      <c r="WCJ131" s="908"/>
      <c r="WCK131" s="908"/>
      <c r="WCL131" s="908"/>
      <c r="WCM131" s="908"/>
      <c r="WCN131" s="908"/>
      <c r="WCO131" s="908"/>
      <c r="WCP131" s="908"/>
      <c r="WCQ131" s="908"/>
      <c r="WCR131" s="908"/>
      <c r="WCS131" s="908"/>
      <c r="WCT131" s="908"/>
      <c r="WCU131" s="908"/>
      <c r="WCV131" s="908"/>
      <c r="WCW131" s="908"/>
      <c r="WCX131" s="908"/>
      <c r="WCY131" s="908"/>
      <c r="WCZ131" s="908"/>
      <c r="WDA131" s="908"/>
      <c r="WDB131" s="908"/>
      <c r="WDC131" s="908"/>
      <c r="WDD131" s="908"/>
      <c r="WDE131" s="908"/>
      <c r="WDF131" s="908"/>
      <c r="WDG131" s="908"/>
      <c r="WDH131" s="908"/>
      <c r="WDI131" s="908"/>
      <c r="WDJ131" s="908"/>
      <c r="WDK131" s="908"/>
      <c r="WDL131" s="908"/>
      <c r="WDM131" s="908"/>
      <c r="WDN131" s="908"/>
      <c r="WDO131" s="908"/>
      <c r="WDP131" s="908"/>
      <c r="WDQ131" s="908"/>
      <c r="WDR131" s="908"/>
      <c r="WDS131" s="908"/>
      <c r="WDT131" s="908"/>
      <c r="WDU131" s="908"/>
      <c r="WDV131" s="908"/>
      <c r="WDW131" s="908"/>
      <c r="WDX131" s="908"/>
      <c r="WDY131" s="908"/>
      <c r="WDZ131" s="908"/>
      <c r="WEA131" s="908"/>
      <c r="WEB131" s="908"/>
      <c r="WEC131" s="908"/>
      <c r="WED131" s="908"/>
      <c r="WEE131" s="908"/>
      <c r="WEF131" s="908"/>
      <c r="WEG131" s="908"/>
      <c r="WEH131" s="908"/>
      <c r="WEI131" s="908"/>
      <c r="WEJ131" s="908"/>
      <c r="WEK131" s="908"/>
      <c r="WEL131" s="908"/>
      <c r="WEM131" s="908"/>
      <c r="WEN131" s="908"/>
      <c r="WEO131" s="908"/>
      <c r="WEP131" s="908"/>
      <c r="WEQ131" s="908"/>
      <c r="WER131" s="908"/>
      <c r="WES131" s="908"/>
      <c r="WET131" s="908"/>
      <c r="WEU131" s="908"/>
      <c r="WEV131" s="908"/>
      <c r="WEW131" s="908"/>
      <c r="WEX131" s="908"/>
      <c r="WEY131" s="908"/>
      <c r="WEZ131" s="908"/>
      <c r="WFA131" s="908"/>
      <c r="WFB131" s="908"/>
      <c r="WFC131" s="908"/>
      <c r="WFD131" s="908"/>
      <c r="WFE131" s="908"/>
      <c r="WFF131" s="908"/>
      <c r="WFG131" s="908"/>
      <c r="WFH131" s="908"/>
      <c r="WFI131" s="908"/>
      <c r="WFJ131" s="908"/>
      <c r="WFK131" s="908"/>
      <c r="WFL131" s="908"/>
      <c r="WFM131" s="908"/>
      <c r="WFN131" s="908"/>
      <c r="WFO131" s="908"/>
      <c r="WFP131" s="908"/>
      <c r="WFQ131" s="908"/>
      <c r="WFR131" s="908"/>
      <c r="WFS131" s="908"/>
      <c r="WFT131" s="908"/>
      <c r="WFU131" s="908"/>
      <c r="WFV131" s="908"/>
      <c r="WFW131" s="908"/>
      <c r="WFX131" s="908"/>
      <c r="WFY131" s="908"/>
      <c r="WFZ131" s="908"/>
      <c r="WGA131" s="908"/>
      <c r="WGB131" s="908"/>
      <c r="WGC131" s="908"/>
      <c r="WGD131" s="908"/>
      <c r="WGE131" s="908"/>
      <c r="WGF131" s="908"/>
      <c r="WGG131" s="908"/>
      <c r="WGH131" s="908"/>
      <c r="WGI131" s="908"/>
      <c r="WGJ131" s="908"/>
      <c r="WGK131" s="908"/>
      <c r="WGL131" s="908"/>
      <c r="WGM131" s="908"/>
      <c r="WGN131" s="908"/>
      <c r="WGO131" s="908"/>
      <c r="WGP131" s="908"/>
      <c r="WGQ131" s="908"/>
      <c r="WGR131" s="908"/>
      <c r="WGS131" s="908"/>
      <c r="WGT131" s="908"/>
      <c r="WGU131" s="908"/>
      <c r="WGV131" s="908"/>
      <c r="WGW131" s="908"/>
      <c r="WGX131" s="908"/>
      <c r="WGY131" s="908"/>
      <c r="WGZ131" s="908"/>
      <c r="WHA131" s="908"/>
      <c r="WHB131" s="908"/>
      <c r="WHC131" s="908"/>
      <c r="WHD131" s="908"/>
      <c r="WHE131" s="908"/>
      <c r="WHF131" s="908"/>
      <c r="WHG131" s="908"/>
      <c r="WHH131" s="908"/>
      <c r="WHI131" s="908"/>
      <c r="WHJ131" s="908"/>
      <c r="WHK131" s="908"/>
      <c r="WHL131" s="908"/>
      <c r="WHM131" s="908"/>
      <c r="WHN131" s="908"/>
      <c r="WHO131" s="908"/>
      <c r="WHP131" s="908"/>
      <c r="WHQ131" s="908"/>
      <c r="WHR131" s="908"/>
      <c r="WHS131" s="908"/>
      <c r="WHT131" s="908"/>
      <c r="WHU131" s="908"/>
      <c r="WHV131" s="908"/>
      <c r="WHW131" s="908"/>
      <c r="WHX131" s="908"/>
      <c r="WHY131" s="908"/>
      <c r="WHZ131" s="908"/>
      <c r="WIA131" s="908"/>
      <c r="WIB131" s="908"/>
      <c r="WIC131" s="908"/>
      <c r="WID131" s="908"/>
      <c r="WIE131" s="908"/>
      <c r="WIF131" s="908"/>
      <c r="WIG131" s="908"/>
      <c r="WIH131" s="908"/>
      <c r="WII131" s="908"/>
      <c r="WIJ131" s="908"/>
      <c r="WIK131" s="908"/>
      <c r="WIL131" s="908"/>
      <c r="WIM131" s="908"/>
      <c r="WIN131" s="908"/>
      <c r="WIO131" s="908"/>
      <c r="WIP131" s="908"/>
      <c r="WIQ131" s="908"/>
      <c r="WIR131" s="908"/>
      <c r="WIS131" s="908"/>
      <c r="WIT131" s="908"/>
      <c r="WIU131" s="908"/>
      <c r="WIV131" s="908"/>
      <c r="WIW131" s="908"/>
      <c r="WIX131" s="908"/>
      <c r="WIY131" s="908"/>
      <c r="WIZ131" s="908"/>
      <c r="WJA131" s="908"/>
      <c r="WJB131" s="908"/>
      <c r="WJC131" s="908"/>
      <c r="WJD131" s="908"/>
      <c r="WJE131" s="908"/>
      <c r="WJF131" s="908"/>
      <c r="WJG131" s="908"/>
      <c r="WJH131" s="908"/>
      <c r="WJI131" s="908"/>
      <c r="WJJ131" s="908"/>
      <c r="WJK131" s="908"/>
      <c r="WJL131" s="908"/>
      <c r="WJM131" s="908"/>
      <c r="WJN131" s="908"/>
      <c r="WJO131" s="908"/>
      <c r="WJP131" s="908"/>
      <c r="WJQ131" s="908"/>
      <c r="WJR131" s="908"/>
      <c r="WJS131" s="908"/>
      <c r="WJT131" s="908"/>
      <c r="WJU131" s="908"/>
      <c r="WJV131" s="908"/>
      <c r="WJW131" s="908"/>
      <c r="WJX131" s="908"/>
      <c r="WJY131" s="908"/>
      <c r="WJZ131" s="908"/>
      <c r="WKA131" s="908"/>
      <c r="WKB131" s="908"/>
      <c r="WKC131" s="908"/>
      <c r="WKD131" s="908"/>
      <c r="WKE131" s="908"/>
      <c r="WKF131" s="908"/>
      <c r="WKG131" s="908"/>
      <c r="WKH131" s="908"/>
      <c r="WKI131" s="908"/>
      <c r="WKJ131" s="908"/>
      <c r="WKK131" s="908"/>
      <c r="WKL131" s="908"/>
      <c r="WKM131" s="908"/>
      <c r="WKN131" s="908"/>
      <c r="WKO131" s="908"/>
      <c r="WKP131" s="908"/>
      <c r="WKQ131" s="908"/>
      <c r="WKR131" s="908"/>
      <c r="WKS131" s="908"/>
      <c r="WKT131" s="908"/>
      <c r="WKU131" s="908"/>
      <c r="WKV131" s="908"/>
      <c r="WKW131" s="908"/>
      <c r="WKX131" s="908"/>
      <c r="WKY131" s="908"/>
      <c r="WKZ131" s="908"/>
      <c r="WLA131" s="908"/>
      <c r="WLB131" s="908"/>
      <c r="WLC131" s="908"/>
      <c r="WLD131" s="908"/>
      <c r="WLE131" s="908"/>
      <c r="WLF131" s="908"/>
      <c r="WLG131" s="908"/>
      <c r="WLH131" s="908"/>
      <c r="WLI131" s="908"/>
      <c r="WLJ131" s="908"/>
      <c r="WLK131" s="908"/>
      <c r="WLL131" s="908"/>
      <c r="WLM131" s="908"/>
      <c r="WLN131" s="908"/>
      <c r="WLO131" s="908"/>
      <c r="WLP131" s="908"/>
      <c r="WLQ131" s="908"/>
      <c r="WLR131" s="908"/>
      <c r="WLS131" s="908"/>
      <c r="WLT131" s="908"/>
      <c r="WLU131" s="908"/>
      <c r="WLV131" s="908"/>
      <c r="WLW131" s="908"/>
      <c r="WLX131" s="908"/>
      <c r="WLY131" s="908"/>
      <c r="WLZ131" s="908"/>
      <c r="WMA131" s="908"/>
      <c r="WMB131" s="908"/>
      <c r="WMC131" s="908"/>
      <c r="WMD131" s="908"/>
      <c r="WME131" s="908"/>
      <c r="WMF131" s="908"/>
      <c r="WMG131" s="908"/>
      <c r="WMH131" s="908"/>
      <c r="WMI131" s="908"/>
      <c r="WMJ131" s="908"/>
      <c r="WMK131" s="908"/>
      <c r="WML131" s="908"/>
      <c r="WMM131" s="908"/>
      <c r="WMN131" s="908"/>
      <c r="WMO131" s="908"/>
      <c r="WMP131" s="908"/>
      <c r="WMQ131" s="908"/>
      <c r="WMR131" s="908"/>
      <c r="WMS131" s="908"/>
      <c r="WMT131" s="908"/>
      <c r="WMU131" s="908"/>
      <c r="WMV131" s="908"/>
      <c r="WMW131" s="908"/>
      <c r="WMX131" s="908"/>
      <c r="WMY131" s="908"/>
      <c r="WMZ131" s="908"/>
      <c r="WNA131" s="908"/>
      <c r="WNB131" s="908"/>
      <c r="WNC131" s="908"/>
      <c r="WND131" s="908"/>
      <c r="WNE131" s="908"/>
      <c r="WNF131" s="908"/>
      <c r="WNG131" s="908"/>
      <c r="WNH131" s="908"/>
      <c r="WNI131" s="908"/>
      <c r="WNJ131" s="908"/>
      <c r="WNK131" s="908"/>
      <c r="WNL131" s="908"/>
      <c r="WNM131" s="908"/>
      <c r="WNN131" s="908"/>
      <c r="WNO131" s="908"/>
      <c r="WNP131" s="908"/>
      <c r="WNQ131" s="908"/>
      <c r="WNR131" s="908"/>
      <c r="WNS131" s="908"/>
      <c r="WNT131" s="908"/>
      <c r="WNU131" s="908"/>
      <c r="WNV131" s="908"/>
      <c r="WNW131" s="908"/>
      <c r="WNX131" s="908"/>
      <c r="WNY131" s="908"/>
      <c r="WNZ131" s="908"/>
      <c r="WOA131" s="908"/>
      <c r="WOB131" s="908"/>
      <c r="WOC131" s="908"/>
      <c r="WOD131" s="908"/>
      <c r="WOE131" s="908"/>
      <c r="WOF131" s="908"/>
      <c r="WOG131" s="908"/>
      <c r="WOH131" s="908"/>
      <c r="WOI131" s="908"/>
      <c r="WOJ131" s="908"/>
      <c r="WOK131" s="908"/>
      <c r="WOL131" s="908"/>
      <c r="WOM131" s="908"/>
      <c r="WON131" s="908"/>
      <c r="WOO131" s="908"/>
      <c r="WOP131" s="908"/>
      <c r="WOQ131" s="908"/>
      <c r="WOR131" s="908"/>
      <c r="WOS131" s="908"/>
      <c r="WOT131" s="908"/>
      <c r="WOU131" s="908"/>
      <c r="WOV131" s="908"/>
      <c r="WOW131" s="908"/>
      <c r="WOX131" s="908"/>
      <c r="WOY131" s="908"/>
      <c r="WOZ131" s="908"/>
      <c r="WPA131" s="908"/>
      <c r="WPB131" s="908"/>
      <c r="WPC131" s="908"/>
      <c r="WPD131" s="908"/>
      <c r="WPE131" s="908"/>
      <c r="WPF131" s="908"/>
      <c r="WPG131" s="908"/>
      <c r="WPH131" s="908"/>
      <c r="WPI131" s="908"/>
      <c r="WPJ131" s="908"/>
      <c r="WPK131" s="908"/>
      <c r="WPL131" s="908"/>
      <c r="WPM131" s="908"/>
      <c r="WPN131" s="908"/>
      <c r="WPO131" s="908"/>
      <c r="WPP131" s="908"/>
      <c r="WPQ131" s="908"/>
      <c r="WPR131" s="908"/>
      <c r="WPS131" s="908"/>
      <c r="WPT131" s="908"/>
      <c r="WPU131" s="908"/>
      <c r="WPV131" s="908"/>
      <c r="WPW131" s="908"/>
      <c r="WPX131" s="908"/>
      <c r="WPY131" s="908"/>
      <c r="WPZ131" s="908"/>
      <c r="WQA131" s="908"/>
      <c r="WQB131" s="908"/>
      <c r="WQC131" s="908"/>
      <c r="WQD131" s="908"/>
      <c r="WQE131" s="908"/>
      <c r="WQF131" s="908"/>
      <c r="WQG131" s="908"/>
      <c r="WQH131" s="908"/>
      <c r="WQI131" s="908"/>
      <c r="WQJ131" s="908"/>
      <c r="WQK131" s="908"/>
      <c r="WQL131" s="908"/>
      <c r="WQM131" s="908"/>
      <c r="WQN131" s="908"/>
      <c r="WQO131" s="908"/>
      <c r="WQP131" s="908"/>
      <c r="WQQ131" s="908"/>
      <c r="WQR131" s="908"/>
      <c r="WQS131" s="908"/>
      <c r="WQT131" s="908"/>
      <c r="WQU131" s="908"/>
      <c r="WQV131" s="908"/>
      <c r="WQW131" s="908"/>
      <c r="WQX131" s="908"/>
      <c r="WQY131" s="908"/>
      <c r="WQZ131" s="908"/>
      <c r="WRA131" s="908"/>
      <c r="WRB131" s="908"/>
      <c r="WRC131" s="908"/>
      <c r="WRD131" s="908"/>
      <c r="WRE131" s="908"/>
      <c r="WRF131" s="908"/>
      <c r="WRG131" s="908"/>
      <c r="WRH131" s="908"/>
      <c r="WRI131" s="908"/>
      <c r="WRJ131" s="908"/>
      <c r="WRK131" s="908"/>
      <c r="WRL131" s="908"/>
      <c r="WRM131" s="908"/>
      <c r="WRN131" s="908"/>
      <c r="WRO131" s="908"/>
      <c r="WRP131" s="908"/>
      <c r="WRQ131" s="908"/>
      <c r="WRR131" s="908"/>
      <c r="WRS131" s="908"/>
      <c r="WRT131" s="908"/>
      <c r="WRU131" s="908"/>
      <c r="WRV131" s="908"/>
      <c r="WRW131" s="908"/>
      <c r="WRX131" s="908"/>
      <c r="WRY131" s="908"/>
      <c r="WRZ131" s="908"/>
      <c r="WSA131" s="908"/>
      <c r="WSB131" s="908"/>
      <c r="WSC131" s="908"/>
      <c r="WSD131" s="908"/>
      <c r="WSE131" s="908"/>
      <c r="WSF131" s="908"/>
      <c r="WSG131" s="908"/>
      <c r="WSH131" s="908"/>
      <c r="WSI131" s="908"/>
      <c r="WSJ131" s="908"/>
      <c r="WSK131" s="908"/>
      <c r="WSL131" s="908"/>
      <c r="WSM131" s="908"/>
      <c r="WSN131" s="908"/>
      <c r="WSO131" s="908"/>
      <c r="WSP131" s="908"/>
      <c r="WSQ131" s="908"/>
      <c r="WSR131" s="908"/>
      <c r="WSS131" s="908"/>
      <c r="WST131" s="908"/>
      <c r="WSU131" s="908"/>
      <c r="WSV131" s="908"/>
      <c r="WSW131" s="908"/>
      <c r="WSX131" s="908"/>
      <c r="WSY131" s="908"/>
      <c r="WSZ131" s="908"/>
      <c r="WTA131" s="908"/>
      <c r="WTB131" s="908"/>
      <c r="WTC131" s="908"/>
      <c r="WTD131" s="908"/>
      <c r="WTE131" s="908"/>
      <c r="WTF131" s="908"/>
      <c r="WTG131" s="908"/>
      <c r="WTH131" s="908"/>
      <c r="WTI131" s="908"/>
      <c r="WTJ131" s="908"/>
      <c r="WTK131" s="908"/>
      <c r="WTL131" s="908"/>
      <c r="WTM131" s="908"/>
      <c r="WTN131" s="908"/>
      <c r="WTO131" s="908"/>
      <c r="WTP131" s="908"/>
      <c r="WTQ131" s="908"/>
      <c r="WTR131" s="908"/>
      <c r="WTS131" s="908"/>
      <c r="WTT131" s="908"/>
      <c r="WTU131" s="908"/>
      <c r="WTV131" s="908"/>
      <c r="WTW131" s="908"/>
      <c r="WTX131" s="908"/>
      <c r="WTY131" s="908"/>
      <c r="WTZ131" s="908"/>
      <c r="WUA131" s="908"/>
      <c r="WUB131" s="908"/>
      <c r="WUC131" s="908"/>
      <c r="WUD131" s="908"/>
      <c r="WUE131" s="908"/>
      <c r="WUF131" s="908"/>
      <c r="WUG131" s="908"/>
      <c r="WUH131" s="908"/>
      <c r="WUI131" s="908"/>
      <c r="WUJ131" s="908"/>
      <c r="WUK131" s="908"/>
      <c r="WUL131" s="908"/>
      <c r="WUM131" s="908"/>
      <c r="WUN131" s="908"/>
      <c r="WUO131" s="908"/>
      <c r="WUP131" s="908"/>
      <c r="WUQ131" s="908"/>
      <c r="WUR131" s="908"/>
      <c r="WUS131" s="908"/>
      <c r="WUT131" s="908"/>
      <c r="WUU131" s="908"/>
      <c r="WUV131" s="908"/>
      <c r="WUW131" s="908"/>
      <c r="WUX131" s="908"/>
      <c r="WUY131" s="908"/>
      <c r="WUZ131" s="908"/>
      <c r="WVA131" s="908"/>
      <c r="WVB131" s="908"/>
      <c r="WVC131" s="908"/>
      <c r="WVD131" s="908"/>
      <c r="WVE131" s="908"/>
      <c r="WVF131" s="908"/>
      <c r="WVG131" s="908"/>
      <c r="WVH131" s="908"/>
      <c r="WVI131" s="908"/>
      <c r="WVJ131" s="908"/>
      <c r="WVK131" s="908"/>
      <c r="WVL131" s="908"/>
      <c r="WVM131" s="908"/>
      <c r="WVN131" s="908"/>
      <c r="WVO131" s="908"/>
      <c r="WVP131" s="908"/>
      <c r="WVQ131" s="908"/>
      <c r="WVR131" s="908"/>
      <c r="WVS131" s="908"/>
      <c r="WVT131" s="908"/>
      <c r="WVU131" s="908"/>
      <c r="WVV131" s="908"/>
      <c r="WVW131" s="908"/>
      <c r="WVX131" s="908"/>
      <c r="WVY131" s="908"/>
      <c r="WVZ131" s="908"/>
      <c r="WWA131" s="908"/>
      <c r="WWB131" s="908"/>
      <c r="WWC131" s="908"/>
    </row>
    <row r="132" spans="1:16149" s="921" customFormat="1" ht="24.95" customHeight="1">
      <c r="A132" s="899" t="s">
        <v>2220</v>
      </c>
      <c r="B132" s="909" t="s">
        <v>2221</v>
      </c>
      <c r="C132" s="909" t="s">
        <v>1738</v>
      </c>
      <c r="D132" s="910" t="s">
        <v>2222</v>
      </c>
      <c r="E132" s="910">
        <v>38677</v>
      </c>
      <c r="F132" s="915">
        <f t="shared" ca="1" si="16"/>
        <v>14.220794248477933</v>
      </c>
      <c r="G132" s="916">
        <f t="shared" si="12"/>
        <v>44192</v>
      </c>
      <c r="H132" s="917">
        <v>24096</v>
      </c>
      <c r="I132" s="741"/>
      <c r="J132" s="741"/>
      <c r="K132" s="925">
        <v>5</v>
      </c>
      <c r="L132" s="443">
        <f t="shared" si="20"/>
        <v>15</v>
      </c>
      <c r="M132" s="443">
        <f t="shared" si="20"/>
        <v>15</v>
      </c>
      <c r="N132" s="902"/>
      <c r="O132" s="902"/>
      <c r="P132" s="903">
        <f t="shared" si="17"/>
        <v>34837.538975999996</v>
      </c>
      <c r="Q132" s="443">
        <f t="shared" si="14"/>
        <v>14</v>
      </c>
      <c r="R132" s="904"/>
      <c r="S132" s="904"/>
      <c r="T132" s="904">
        <f>Q132</f>
        <v>14</v>
      </c>
      <c r="U132" s="903">
        <f t="shared" si="15"/>
        <v>337344</v>
      </c>
      <c r="V132" s="918"/>
      <c r="W132" s="919"/>
      <c r="X132" s="920"/>
    </row>
    <row r="133" spans="1:16149" s="921" customFormat="1" ht="24.95" customHeight="1">
      <c r="A133" s="899" t="s">
        <v>1085</v>
      </c>
      <c r="B133" s="909" t="s">
        <v>2223</v>
      </c>
      <c r="C133" s="909" t="s">
        <v>117</v>
      </c>
      <c r="D133" s="910" t="s">
        <v>2224</v>
      </c>
      <c r="E133" s="910">
        <v>38530</v>
      </c>
      <c r="F133" s="915">
        <f t="shared" ca="1" si="16"/>
        <v>14.62353397450533</v>
      </c>
      <c r="G133" s="916">
        <f t="shared" si="12"/>
        <v>43883</v>
      </c>
      <c r="H133" s="917">
        <v>28099</v>
      </c>
      <c r="I133" s="923">
        <v>13</v>
      </c>
      <c r="J133" s="741"/>
      <c r="K133" s="925">
        <v>2</v>
      </c>
      <c r="L133" s="443">
        <f t="shared" si="20"/>
        <v>15</v>
      </c>
      <c r="M133" s="443">
        <f t="shared" si="20"/>
        <v>15</v>
      </c>
      <c r="N133" s="902"/>
      <c r="O133" s="902"/>
      <c r="P133" s="903">
        <f t="shared" si="17"/>
        <v>40625.000318999999</v>
      </c>
      <c r="Q133" s="443">
        <f t="shared" si="14"/>
        <v>14</v>
      </c>
      <c r="R133" s="904"/>
      <c r="S133" s="904"/>
      <c r="T133" s="904">
        <f t="shared" ref="T133:T137" si="22">Q133</f>
        <v>14</v>
      </c>
      <c r="U133" s="903">
        <f t="shared" si="15"/>
        <v>393386</v>
      </c>
      <c r="V133" s="918"/>
      <c r="W133" s="919"/>
      <c r="X133" s="920"/>
    </row>
    <row r="134" spans="1:16149" s="921" customFormat="1" ht="24.95" customHeight="1">
      <c r="A134" s="899" t="s">
        <v>443</v>
      </c>
      <c r="B134" s="736" t="s">
        <v>1768</v>
      </c>
      <c r="C134" s="743" t="s">
        <v>117</v>
      </c>
      <c r="D134" s="738">
        <v>21892</v>
      </c>
      <c r="E134" s="738">
        <v>38968</v>
      </c>
      <c r="F134" s="915">
        <f t="shared" ca="1" si="16"/>
        <v>13.423533974505331</v>
      </c>
      <c r="G134" s="916">
        <f t="shared" si="12"/>
        <v>43807</v>
      </c>
      <c r="H134" s="917">
        <f>29156</f>
        <v>29156</v>
      </c>
      <c r="I134" s="741" t="s">
        <v>140</v>
      </c>
      <c r="J134" s="741" t="s">
        <v>140</v>
      </c>
      <c r="K134" s="924">
        <v>5</v>
      </c>
      <c r="L134" s="443">
        <f t="shared" si="20"/>
        <v>15</v>
      </c>
      <c r="M134" s="443">
        <f t="shared" si="20"/>
        <v>15</v>
      </c>
      <c r="N134" s="902"/>
      <c r="O134" s="902"/>
      <c r="P134" s="903">
        <f t="shared" si="17"/>
        <v>42153.190836000002</v>
      </c>
      <c r="Q134" s="443">
        <f t="shared" si="14"/>
        <v>13</v>
      </c>
      <c r="R134" s="904">
        <v>20</v>
      </c>
      <c r="S134" s="904">
        <v>35</v>
      </c>
      <c r="T134" s="904">
        <f t="shared" si="22"/>
        <v>13</v>
      </c>
      <c r="U134" s="903">
        <f t="shared" si="15"/>
        <v>379028</v>
      </c>
      <c r="V134" s="918"/>
      <c r="W134" s="919"/>
      <c r="X134" s="920"/>
      <c r="Y134" s="908"/>
      <c r="Z134" s="908"/>
      <c r="AA134" s="908"/>
      <c r="AB134" s="908"/>
      <c r="AC134" s="908"/>
      <c r="AD134" s="908"/>
      <c r="AE134" s="908"/>
      <c r="AF134" s="908"/>
      <c r="AG134" s="908"/>
      <c r="AH134" s="908"/>
      <c r="AI134" s="908"/>
      <c r="AJ134" s="908"/>
      <c r="AK134" s="908"/>
      <c r="AL134" s="908"/>
      <c r="AM134" s="908"/>
      <c r="AN134" s="908"/>
      <c r="AO134" s="908"/>
      <c r="AP134" s="908"/>
      <c r="AQ134" s="908"/>
      <c r="AR134" s="908"/>
      <c r="AS134" s="908"/>
      <c r="AT134" s="908"/>
      <c r="AU134" s="908"/>
      <c r="AV134" s="908"/>
      <c r="AW134" s="908"/>
      <c r="AX134" s="908"/>
      <c r="AY134" s="908"/>
      <c r="AZ134" s="908"/>
      <c r="BA134" s="908"/>
      <c r="BB134" s="908"/>
      <c r="BC134" s="908"/>
      <c r="BD134" s="908"/>
      <c r="BE134" s="908"/>
      <c r="BF134" s="908"/>
      <c r="BG134" s="908"/>
      <c r="BH134" s="908"/>
      <c r="BI134" s="908"/>
      <c r="BJ134" s="908"/>
      <c r="BK134" s="908"/>
      <c r="BL134" s="908"/>
      <c r="BM134" s="908"/>
      <c r="BN134" s="908"/>
      <c r="BO134" s="908"/>
      <c r="BP134" s="908"/>
      <c r="BQ134" s="908"/>
      <c r="BR134" s="908"/>
      <c r="BS134" s="908"/>
      <c r="BT134" s="908"/>
      <c r="BU134" s="908"/>
      <c r="BV134" s="908"/>
      <c r="BW134" s="908"/>
      <c r="BX134" s="908"/>
      <c r="BY134" s="908"/>
      <c r="BZ134" s="908"/>
      <c r="CA134" s="908"/>
      <c r="CB134" s="908"/>
      <c r="CC134" s="908"/>
      <c r="CD134" s="908"/>
      <c r="CE134" s="908"/>
      <c r="CF134" s="908"/>
      <c r="CG134" s="908"/>
      <c r="CH134" s="908"/>
      <c r="CI134" s="908"/>
      <c r="CJ134" s="908"/>
      <c r="CK134" s="908"/>
      <c r="CL134" s="908"/>
      <c r="CM134" s="908"/>
      <c r="CN134" s="908"/>
      <c r="CO134" s="908"/>
      <c r="CP134" s="908"/>
      <c r="CQ134" s="908"/>
      <c r="CR134" s="908"/>
      <c r="CS134" s="908"/>
      <c r="CT134" s="908"/>
      <c r="CU134" s="908"/>
      <c r="CV134" s="908"/>
      <c r="CW134" s="908"/>
      <c r="CX134" s="908"/>
      <c r="CY134" s="908"/>
      <c r="CZ134" s="908"/>
      <c r="DA134" s="908"/>
      <c r="DB134" s="908"/>
      <c r="DC134" s="908"/>
      <c r="DD134" s="908"/>
      <c r="DE134" s="908"/>
      <c r="DF134" s="908"/>
      <c r="DG134" s="908"/>
      <c r="DH134" s="908"/>
      <c r="DI134" s="908"/>
      <c r="DJ134" s="908"/>
      <c r="DK134" s="908"/>
      <c r="DL134" s="908"/>
      <c r="DM134" s="908"/>
      <c r="DN134" s="908"/>
      <c r="DO134" s="908"/>
      <c r="DP134" s="908"/>
      <c r="DQ134" s="908"/>
      <c r="DR134" s="908"/>
      <c r="DS134" s="908"/>
      <c r="DT134" s="908"/>
      <c r="DU134" s="908"/>
      <c r="DV134" s="908"/>
      <c r="DW134" s="908"/>
      <c r="DX134" s="908"/>
      <c r="DY134" s="908"/>
      <c r="DZ134" s="908"/>
      <c r="EA134" s="908"/>
      <c r="EB134" s="908"/>
      <c r="EC134" s="908"/>
      <c r="ED134" s="908"/>
      <c r="EE134" s="908"/>
      <c r="EF134" s="908"/>
      <c r="EG134" s="908"/>
      <c r="EH134" s="908"/>
      <c r="EI134" s="908"/>
      <c r="EJ134" s="908"/>
      <c r="EK134" s="908"/>
      <c r="EL134" s="908"/>
      <c r="EM134" s="908"/>
      <c r="EN134" s="908"/>
      <c r="EO134" s="908"/>
      <c r="EP134" s="908"/>
      <c r="EQ134" s="908"/>
      <c r="ER134" s="908"/>
      <c r="ES134" s="908"/>
      <c r="ET134" s="908"/>
      <c r="EU134" s="908"/>
      <c r="EV134" s="908"/>
      <c r="EW134" s="908"/>
      <c r="EX134" s="908"/>
      <c r="EY134" s="908"/>
      <c r="EZ134" s="908"/>
      <c r="FA134" s="908"/>
      <c r="FB134" s="908"/>
      <c r="FC134" s="908"/>
      <c r="FD134" s="908"/>
      <c r="FE134" s="908"/>
      <c r="FF134" s="908"/>
      <c r="FG134" s="908"/>
      <c r="FH134" s="908"/>
      <c r="FI134" s="908"/>
      <c r="FJ134" s="908"/>
      <c r="FK134" s="908"/>
      <c r="FL134" s="908"/>
      <c r="FM134" s="908"/>
      <c r="FN134" s="908"/>
      <c r="FO134" s="908"/>
      <c r="FP134" s="908"/>
      <c r="FQ134" s="908"/>
      <c r="FR134" s="908"/>
      <c r="FS134" s="908"/>
      <c r="FT134" s="908"/>
      <c r="FU134" s="908"/>
      <c r="FV134" s="908"/>
      <c r="FW134" s="908"/>
      <c r="FX134" s="908"/>
      <c r="FY134" s="908"/>
      <c r="FZ134" s="908"/>
      <c r="GA134" s="908"/>
      <c r="GB134" s="908"/>
      <c r="GC134" s="908"/>
      <c r="GD134" s="908"/>
      <c r="GE134" s="908"/>
      <c r="GF134" s="908"/>
      <c r="GG134" s="908"/>
      <c r="GH134" s="908"/>
      <c r="GI134" s="908"/>
      <c r="GJ134" s="908"/>
      <c r="GK134" s="908"/>
      <c r="GL134" s="908"/>
      <c r="GM134" s="908"/>
      <c r="GN134" s="908"/>
      <c r="GO134" s="908"/>
      <c r="GP134" s="908"/>
      <c r="GQ134" s="908"/>
      <c r="GR134" s="908"/>
      <c r="GS134" s="908"/>
      <c r="GT134" s="908"/>
      <c r="GU134" s="908"/>
      <c r="GV134" s="908"/>
      <c r="GW134" s="908"/>
      <c r="GX134" s="908"/>
      <c r="GY134" s="908"/>
      <c r="GZ134" s="908"/>
      <c r="HA134" s="908"/>
      <c r="HB134" s="908"/>
      <c r="HC134" s="908"/>
      <c r="HD134" s="908"/>
      <c r="HE134" s="908"/>
      <c r="HF134" s="908"/>
      <c r="HG134" s="908"/>
      <c r="HH134" s="908"/>
      <c r="HI134" s="908"/>
      <c r="HJ134" s="908"/>
      <c r="HK134" s="908"/>
      <c r="HL134" s="908"/>
      <c r="HM134" s="908"/>
      <c r="HN134" s="908"/>
      <c r="HO134" s="908"/>
      <c r="HP134" s="908"/>
      <c r="HQ134" s="908"/>
      <c r="HR134" s="908"/>
      <c r="HS134" s="908"/>
      <c r="HT134" s="908"/>
      <c r="HU134" s="908"/>
      <c r="HV134" s="908"/>
      <c r="HW134" s="908"/>
      <c r="HX134" s="908"/>
      <c r="HY134" s="908"/>
      <c r="HZ134" s="908"/>
      <c r="IA134" s="908"/>
      <c r="IB134" s="908"/>
      <c r="IC134" s="908"/>
      <c r="ID134" s="908"/>
      <c r="IE134" s="908"/>
      <c r="IF134" s="908"/>
      <c r="IG134" s="908"/>
      <c r="IH134" s="908"/>
      <c r="II134" s="908"/>
      <c r="IJ134" s="908"/>
      <c r="IK134" s="908"/>
      <c r="IL134" s="908"/>
      <c r="IM134" s="908"/>
      <c r="IN134" s="908"/>
      <c r="IO134" s="908"/>
      <c r="IP134" s="908"/>
      <c r="IQ134" s="908"/>
      <c r="IR134" s="908"/>
      <c r="IS134" s="908"/>
      <c r="IT134" s="908"/>
      <c r="IU134" s="908"/>
      <c r="IV134" s="908"/>
      <c r="IW134" s="908"/>
      <c r="IX134" s="908"/>
      <c r="IY134" s="908"/>
      <c r="IZ134" s="908"/>
      <c r="JA134" s="908"/>
      <c r="JB134" s="908"/>
      <c r="JC134" s="908"/>
      <c r="JD134" s="908"/>
      <c r="JE134" s="908"/>
      <c r="JF134" s="908"/>
      <c r="JG134" s="908"/>
      <c r="JH134" s="908"/>
      <c r="JI134" s="908"/>
      <c r="JJ134" s="908"/>
      <c r="JK134" s="908"/>
      <c r="JL134" s="908"/>
      <c r="JM134" s="908"/>
      <c r="JN134" s="908"/>
      <c r="JO134" s="908"/>
      <c r="JP134" s="908"/>
      <c r="JQ134" s="908"/>
      <c r="JR134" s="908"/>
      <c r="JS134" s="908"/>
      <c r="JT134" s="908"/>
      <c r="JU134" s="908"/>
      <c r="JV134" s="908"/>
      <c r="JW134" s="908"/>
      <c r="JX134" s="908"/>
      <c r="JY134" s="908"/>
      <c r="JZ134" s="908"/>
      <c r="KA134" s="908"/>
      <c r="KB134" s="908"/>
      <c r="KC134" s="908"/>
      <c r="KD134" s="908"/>
      <c r="KE134" s="908"/>
      <c r="KF134" s="908"/>
      <c r="KG134" s="908"/>
      <c r="KH134" s="908"/>
      <c r="KI134" s="908"/>
      <c r="KJ134" s="908"/>
      <c r="KK134" s="908"/>
      <c r="KL134" s="908"/>
      <c r="KM134" s="908"/>
      <c r="KN134" s="908"/>
      <c r="KO134" s="908"/>
      <c r="KP134" s="908"/>
      <c r="KQ134" s="908"/>
      <c r="KR134" s="908"/>
      <c r="KS134" s="908"/>
      <c r="KT134" s="908"/>
      <c r="KU134" s="908"/>
      <c r="KV134" s="908"/>
      <c r="KW134" s="908"/>
      <c r="KX134" s="908"/>
      <c r="KY134" s="908"/>
      <c r="KZ134" s="908"/>
      <c r="LA134" s="908"/>
      <c r="LB134" s="908"/>
      <c r="LC134" s="908"/>
      <c r="LD134" s="908"/>
      <c r="LE134" s="908"/>
      <c r="LF134" s="908"/>
      <c r="LG134" s="908"/>
      <c r="LH134" s="908"/>
      <c r="LI134" s="908"/>
      <c r="LJ134" s="908"/>
      <c r="LK134" s="908"/>
      <c r="LL134" s="908"/>
      <c r="LM134" s="908"/>
      <c r="LN134" s="908"/>
      <c r="LO134" s="908"/>
      <c r="LP134" s="908"/>
      <c r="LQ134" s="908"/>
      <c r="LR134" s="908"/>
      <c r="LS134" s="908"/>
      <c r="LT134" s="908"/>
      <c r="LU134" s="908"/>
      <c r="LV134" s="908"/>
      <c r="LW134" s="908"/>
      <c r="LX134" s="908"/>
      <c r="LY134" s="908"/>
      <c r="LZ134" s="908"/>
      <c r="MA134" s="908"/>
      <c r="MB134" s="908"/>
      <c r="MC134" s="908"/>
      <c r="MD134" s="908"/>
      <c r="ME134" s="908"/>
      <c r="MF134" s="908"/>
      <c r="MG134" s="908"/>
      <c r="MH134" s="908"/>
      <c r="MI134" s="908"/>
      <c r="MJ134" s="908"/>
      <c r="MK134" s="908"/>
      <c r="ML134" s="908"/>
      <c r="MM134" s="908"/>
      <c r="MN134" s="908"/>
      <c r="MO134" s="908"/>
      <c r="MP134" s="908"/>
      <c r="MQ134" s="908"/>
      <c r="MR134" s="908"/>
      <c r="MS134" s="908"/>
      <c r="MT134" s="908"/>
      <c r="MU134" s="908"/>
      <c r="MV134" s="908"/>
      <c r="MW134" s="908"/>
      <c r="MX134" s="908"/>
      <c r="MY134" s="908"/>
      <c r="MZ134" s="908"/>
      <c r="NA134" s="908"/>
      <c r="NB134" s="908"/>
      <c r="NC134" s="908"/>
      <c r="ND134" s="908"/>
      <c r="NE134" s="908"/>
      <c r="NF134" s="908"/>
      <c r="NG134" s="908"/>
      <c r="NH134" s="908"/>
      <c r="NI134" s="908"/>
      <c r="NJ134" s="908"/>
      <c r="NK134" s="908"/>
      <c r="NL134" s="908"/>
      <c r="NM134" s="908"/>
      <c r="NN134" s="908"/>
      <c r="NO134" s="908"/>
      <c r="NP134" s="908"/>
      <c r="NQ134" s="908"/>
      <c r="NR134" s="908"/>
      <c r="NS134" s="908"/>
      <c r="NT134" s="908"/>
      <c r="NU134" s="908"/>
      <c r="NV134" s="908"/>
      <c r="NW134" s="908"/>
      <c r="NX134" s="908"/>
      <c r="NY134" s="908"/>
      <c r="NZ134" s="908"/>
      <c r="OA134" s="908"/>
      <c r="OB134" s="908"/>
      <c r="OC134" s="908"/>
      <c r="OD134" s="908"/>
      <c r="OE134" s="908"/>
      <c r="OF134" s="908"/>
      <c r="OG134" s="908"/>
      <c r="OH134" s="908"/>
      <c r="OI134" s="908"/>
      <c r="OJ134" s="908"/>
      <c r="OK134" s="908"/>
      <c r="OL134" s="908"/>
      <c r="OM134" s="908"/>
      <c r="ON134" s="908"/>
      <c r="OO134" s="908"/>
      <c r="OP134" s="908"/>
      <c r="OQ134" s="908"/>
      <c r="OR134" s="908"/>
      <c r="OS134" s="908"/>
      <c r="OT134" s="908"/>
      <c r="OU134" s="908"/>
      <c r="OV134" s="908"/>
      <c r="OW134" s="908"/>
      <c r="OX134" s="908"/>
      <c r="OY134" s="908"/>
      <c r="OZ134" s="908"/>
      <c r="PA134" s="908"/>
      <c r="PB134" s="908"/>
      <c r="PC134" s="908"/>
      <c r="PD134" s="908"/>
      <c r="PE134" s="908"/>
      <c r="PF134" s="908"/>
      <c r="PG134" s="908"/>
      <c r="PH134" s="908"/>
      <c r="PI134" s="908"/>
      <c r="PJ134" s="908"/>
      <c r="PK134" s="908"/>
      <c r="PL134" s="908"/>
      <c r="PM134" s="908"/>
      <c r="PN134" s="908"/>
      <c r="PO134" s="908"/>
      <c r="PP134" s="908"/>
      <c r="PQ134" s="908"/>
      <c r="PR134" s="908"/>
      <c r="PS134" s="908"/>
      <c r="PT134" s="908"/>
      <c r="PU134" s="908"/>
      <c r="PV134" s="908"/>
      <c r="PW134" s="908"/>
      <c r="PX134" s="908"/>
      <c r="PY134" s="908"/>
      <c r="PZ134" s="908"/>
      <c r="QA134" s="908"/>
      <c r="QB134" s="908"/>
      <c r="QC134" s="908"/>
      <c r="QD134" s="908"/>
      <c r="QE134" s="908"/>
      <c r="QF134" s="908"/>
      <c r="QG134" s="908"/>
      <c r="QH134" s="908"/>
      <c r="QI134" s="908"/>
      <c r="QJ134" s="908"/>
      <c r="QK134" s="908"/>
      <c r="QL134" s="908"/>
      <c r="QM134" s="908"/>
      <c r="QN134" s="908"/>
      <c r="QO134" s="908"/>
      <c r="QP134" s="908"/>
      <c r="QQ134" s="908"/>
      <c r="QR134" s="908"/>
      <c r="QS134" s="908"/>
      <c r="QT134" s="908"/>
      <c r="QU134" s="908"/>
      <c r="QV134" s="908"/>
      <c r="QW134" s="908"/>
      <c r="QX134" s="908"/>
      <c r="QY134" s="908"/>
      <c r="QZ134" s="908"/>
      <c r="RA134" s="908"/>
      <c r="RB134" s="908"/>
      <c r="RC134" s="908"/>
      <c r="RD134" s="908"/>
      <c r="RE134" s="908"/>
      <c r="RF134" s="908"/>
      <c r="RG134" s="908"/>
      <c r="RH134" s="908"/>
      <c r="RI134" s="908"/>
      <c r="RJ134" s="908"/>
      <c r="RK134" s="908"/>
      <c r="RL134" s="908"/>
      <c r="RM134" s="908"/>
      <c r="RN134" s="908"/>
      <c r="RO134" s="908"/>
      <c r="RP134" s="908"/>
      <c r="RQ134" s="908"/>
      <c r="RR134" s="908"/>
      <c r="RS134" s="908"/>
      <c r="RT134" s="908"/>
      <c r="RU134" s="908"/>
      <c r="RV134" s="908"/>
      <c r="RW134" s="908"/>
      <c r="RX134" s="908"/>
      <c r="RY134" s="908"/>
      <c r="RZ134" s="908"/>
      <c r="SA134" s="908"/>
      <c r="SB134" s="908"/>
      <c r="SC134" s="908"/>
      <c r="SD134" s="908"/>
      <c r="SE134" s="908"/>
      <c r="SF134" s="908"/>
      <c r="SG134" s="908"/>
      <c r="SH134" s="908"/>
      <c r="SI134" s="908"/>
      <c r="SJ134" s="908"/>
      <c r="SK134" s="908"/>
      <c r="SL134" s="908"/>
      <c r="SM134" s="908"/>
      <c r="SN134" s="908"/>
      <c r="SO134" s="908"/>
      <c r="SP134" s="908"/>
      <c r="SQ134" s="908"/>
      <c r="SR134" s="908"/>
      <c r="SS134" s="908"/>
      <c r="ST134" s="908"/>
      <c r="SU134" s="908"/>
      <c r="SV134" s="908"/>
      <c r="SW134" s="908"/>
      <c r="SX134" s="908"/>
      <c r="SY134" s="908"/>
      <c r="SZ134" s="908"/>
      <c r="TA134" s="908"/>
      <c r="TB134" s="908"/>
      <c r="TC134" s="908"/>
      <c r="TD134" s="908"/>
      <c r="TE134" s="908"/>
      <c r="TF134" s="908"/>
      <c r="TG134" s="908"/>
      <c r="TH134" s="908"/>
      <c r="TI134" s="908"/>
      <c r="TJ134" s="908"/>
      <c r="TK134" s="908"/>
      <c r="TL134" s="908"/>
      <c r="TM134" s="908"/>
      <c r="TN134" s="908"/>
      <c r="TO134" s="908"/>
      <c r="TP134" s="908"/>
      <c r="TQ134" s="908"/>
      <c r="TR134" s="908"/>
      <c r="TS134" s="908"/>
      <c r="TT134" s="908"/>
      <c r="TU134" s="908"/>
      <c r="TV134" s="908"/>
      <c r="TW134" s="908"/>
      <c r="TX134" s="908"/>
      <c r="TY134" s="908"/>
      <c r="TZ134" s="908"/>
      <c r="UA134" s="908"/>
      <c r="UB134" s="908"/>
      <c r="UC134" s="908"/>
      <c r="UD134" s="908"/>
      <c r="UE134" s="908"/>
      <c r="UF134" s="908"/>
      <c r="UG134" s="908"/>
      <c r="UH134" s="908"/>
      <c r="UI134" s="908"/>
      <c r="UJ134" s="908"/>
      <c r="UK134" s="908"/>
      <c r="UL134" s="908"/>
      <c r="UM134" s="908"/>
      <c r="UN134" s="908"/>
      <c r="UO134" s="908"/>
      <c r="UP134" s="908"/>
      <c r="UQ134" s="908"/>
      <c r="UR134" s="908"/>
      <c r="US134" s="908"/>
      <c r="UT134" s="908"/>
      <c r="UU134" s="908"/>
      <c r="UV134" s="908"/>
      <c r="UW134" s="908"/>
      <c r="UX134" s="908"/>
      <c r="UY134" s="908"/>
      <c r="UZ134" s="908"/>
      <c r="VA134" s="908"/>
      <c r="VB134" s="908"/>
      <c r="VC134" s="908"/>
      <c r="VD134" s="908"/>
      <c r="VE134" s="908"/>
      <c r="VF134" s="908"/>
      <c r="VG134" s="908"/>
      <c r="VH134" s="908"/>
      <c r="VI134" s="908"/>
      <c r="VJ134" s="908"/>
      <c r="VK134" s="908"/>
      <c r="VL134" s="908"/>
      <c r="VM134" s="908"/>
      <c r="VN134" s="908"/>
      <c r="VO134" s="908"/>
      <c r="VP134" s="908"/>
      <c r="VQ134" s="908"/>
      <c r="VR134" s="908"/>
      <c r="VS134" s="908"/>
      <c r="VT134" s="908"/>
      <c r="VU134" s="908"/>
      <c r="VV134" s="908"/>
      <c r="VW134" s="908"/>
      <c r="VX134" s="908"/>
      <c r="VY134" s="908"/>
      <c r="VZ134" s="908"/>
      <c r="WA134" s="908"/>
      <c r="WB134" s="908"/>
      <c r="WC134" s="908"/>
      <c r="WD134" s="908"/>
      <c r="WE134" s="908"/>
      <c r="WF134" s="908"/>
      <c r="WG134" s="908"/>
      <c r="WH134" s="908"/>
      <c r="WI134" s="908"/>
      <c r="WJ134" s="908"/>
      <c r="WK134" s="908"/>
      <c r="WL134" s="908"/>
      <c r="WM134" s="908"/>
      <c r="WN134" s="908"/>
      <c r="WO134" s="908"/>
      <c r="WP134" s="908"/>
      <c r="WQ134" s="908"/>
      <c r="WR134" s="908"/>
      <c r="WS134" s="908"/>
      <c r="WT134" s="908"/>
      <c r="WU134" s="908"/>
      <c r="WV134" s="908"/>
      <c r="WW134" s="908"/>
      <c r="WX134" s="908"/>
      <c r="WY134" s="908"/>
      <c r="WZ134" s="908"/>
      <c r="XA134" s="908"/>
      <c r="XB134" s="908"/>
      <c r="XC134" s="908"/>
      <c r="XD134" s="908"/>
      <c r="XE134" s="908"/>
      <c r="XF134" s="908"/>
      <c r="XG134" s="908"/>
      <c r="XH134" s="908"/>
      <c r="XI134" s="908"/>
      <c r="XJ134" s="908"/>
      <c r="XK134" s="908"/>
      <c r="XL134" s="908"/>
      <c r="XM134" s="908"/>
      <c r="XN134" s="908"/>
      <c r="XO134" s="908"/>
      <c r="XP134" s="908"/>
      <c r="XQ134" s="908"/>
      <c r="XR134" s="908"/>
      <c r="XS134" s="908"/>
      <c r="XT134" s="908"/>
      <c r="XU134" s="908"/>
      <c r="XV134" s="908"/>
      <c r="XW134" s="908"/>
      <c r="XX134" s="908"/>
      <c r="XY134" s="908"/>
      <c r="XZ134" s="908"/>
      <c r="YA134" s="908"/>
      <c r="YB134" s="908"/>
      <c r="YC134" s="908"/>
      <c r="YD134" s="908"/>
      <c r="YE134" s="908"/>
      <c r="YF134" s="908"/>
      <c r="YG134" s="908"/>
      <c r="YH134" s="908"/>
      <c r="YI134" s="908"/>
      <c r="YJ134" s="908"/>
      <c r="YK134" s="908"/>
      <c r="YL134" s="908"/>
      <c r="YM134" s="908"/>
      <c r="YN134" s="908"/>
      <c r="YO134" s="908"/>
      <c r="YP134" s="908"/>
      <c r="YQ134" s="908"/>
      <c r="YR134" s="908"/>
      <c r="YS134" s="908"/>
      <c r="YT134" s="908"/>
      <c r="YU134" s="908"/>
      <c r="YV134" s="908"/>
      <c r="YW134" s="908"/>
      <c r="YX134" s="908"/>
      <c r="YY134" s="908"/>
      <c r="YZ134" s="908"/>
      <c r="ZA134" s="908"/>
      <c r="ZB134" s="908"/>
      <c r="ZC134" s="908"/>
      <c r="ZD134" s="908"/>
      <c r="ZE134" s="908"/>
      <c r="ZF134" s="908"/>
      <c r="ZG134" s="908"/>
      <c r="ZH134" s="908"/>
      <c r="ZI134" s="908"/>
      <c r="ZJ134" s="908"/>
      <c r="ZK134" s="908"/>
      <c r="ZL134" s="908"/>
      <c r="ZM134" s="908"/>
      <c r="ZN134" s="908"/>
      <c r="ZO134" s="908"/>
      <c r="ZP134" s="908"/>
      <c r="ZQ134" s="908"/>
      <c r="ZR134" s="908"/>
      <c r="ZS134" s="908"/>
      <c r="ZT134" s="908"/>
      <c r="ZU134" s="908"/>
      <c r="ZV134" s="908"/>
      <c r="ZW134" s="908"/>
      <c r="ZX134" s="908"/>
      <c r="ZY134" s="908"/>
      <c r="ZZ134" s="908"/>
      <c r="AAA134" s="908"/>
      <c r="AAB134" s="908"/>
      <c r="AAC134" s="908"/>
      <c r="AAD134" s="908"/>
      <c r="AAE134" s="908"/>
      <c r="AAF134" s="908"/>
      <c r="AAG134" s="908"/>
      <c r="AAH134" s="908"/>
      <c r="AAI134" s="908"/>
      <c r="AAJ134" s="908"/>
      <c r="AAK134" s="908"/>
      <c r="AAL134" s="908"/>
      <c r="AAM134" s="908"/>
      <c r="AAN134" s="908"/>
      <c r="AAO134" s="908"/>
      <c r="AAP134" s="908"/>
      <c r="AAQ134" s="908"/>
      <c r="AAR134" s="908"/>
      <c r="AAS134" s="908"/>
      <c r="AAT134" s="908"/>
      <c r="AAU134" s="908"/>
      <c r="AAV134" s="908"/>
      <c r="AAW134" s="908"/>
      <c r="AAX134" s="908"/>
      <c r="AAY134" s="908"/>
      <c r="AAZ134" s="908"/>
      <c r="ABA134" s="908"/>
      <c r="ABB134" s="908"/>
      <c r="ABC134" s="908"/>
      <c r="ABD134" s="908"/>
      <c r="ABE134" s="908"/>
      <c r="ABF134" s="908"/>
      <c r="ABG134" s="908"/>
      <c r="ABH134" s="908"/>
      <c r="ABI134" s="908"/>
      <c r="ABJ134" s="908"/>
      <c r="ABK134" s="908"/>
      <c r="ABL134" s="908"/>
      <c r="ABM134" s="908"/>
      <c r="ABN134" s="908"/>
      <c r="ABO134" s="908"/>
      <c r="ABP134" s="908"/>
      <c r="ABQ134" s="908"/>
      <c r="ABR134" s="908"/>
      <c r="ABS134" s="908"/>
      <c r="ABT134" s="908"/>
      <c r="ABU134" s="908"/>
      <c r="ABV134" s="908"/>
      <c r="ABW134" s="908"/>
      <c r="ABX134" s="908"/>
      <c r="ABY134" s="908"/>
      <c r="ABZ134" s="908"/>
      <c r="ACA134" s="908"/>
      <c r="ACB134" s="908"/>
      <c r="ACC134" s="908"/>
      <c r="ACD134" s="908"/>
      <c r="ACE134" s="908"/>
      <c r="ACF134" s="908"/>
      <c r="ACG134" s="908"/>
      <c r="ACH134" s="908"/>
      <c r="ACI134" s="908"/>
      <c r="ACJ134" s="908"/>
      <c r="ACK134" s="908"/>
      <c r="ACL134" s="908"/>
      <c r="ACM134" s="908"/>
      <c r="ACN134" s="908"/>
      <c r="ACO134" s="908"/>
      <c r="ACP134" s="908"/>
      <c r="ACQ134" s="908"/>
      <c r="ACR134" s="908"/>
      <c r="ACS134" s="908"/>
      <c r="ACT134" s="908"/>
      <c r="ACU134" s="908"/>
      <c r="ACV134" s="908"/>
      <c r="ACW134" s="908"/>
      <c r="ACX134" s="908"/>
      <c r="ACY134" s="908"/>
      <c r="ACZ134" s="908"/>
      <c r="ADA134" s="908"/>
      <c r="ADB134" s="908"/>
      <c r="ADC134" s="908"/>
      <c r="ADD134" s="908"/>
      <c r="ADE134" s="908"/>
      <c r="ADF134" s="908"/>
      <c r="ADG134" s="908"/>
      <c r="ADH134" s="908"/>
      <c r="ADI134" s="908"/>
      <c r="ADJ134" s="908"/>
      <c r="ADK134" s="908"/>
      <c r="ADL134" s="908"/>
      <c r="ADM134" s="908"/>
      <c r="ADN134" s="908"/>
      <c r="ADO134" s="908"/>
      <c r="ADP134" s="908"/>
      <c r="ADQ134" s="908"/>
      <c r="ADR134" s="908"/>
      <c r="ADS134" s="908"/>
      <c r="ADT134" s="908"/>
      <c r="ADU134" s="908"/>
      <c r="ADV134" s="908"/>
      <c r="ADW134" s="908"/>
      <c r="ADX134" s="908"/>
      <c r="ADY134" s="908"/>
      <c r="ADZ134" s="908"/>
      <c r="AEA134" s="908"/>
      <c r="AEB134" s="908"/>
      <c r="AEC134" s="908"/>
      <c r="AED134" s="908"/>
      <c r="AEE134" s="908"/>
      <c r="AEF134" s="908"/>
      <c r="AEG134" s="908"/>
      <c r="AEH134" s="908"/>
      <c r="AEI134" s="908"/>
      <c r="AEJ134" s="908"/>
      <c r="AEK134" s="908"/>
      <c r="AEL134" s="908"/>
      <c r="AEM134" s="908"/>
      <c r="AEN134" s="908"/>
      <c r="AEO134" s="908"/>
      <c r="AEP134" s="908"/>
      <c r="AEQ134" s="908"/>
      <c r="AER134" s="908"/>
      <c r="AES134" s="908"/>
      <c r="AET134" s="908"/>
      <c r="AEU134" s="908"/>
      <c r="AEV134" s="908"/>
      <c r="AEW134" s="908"/>
      <c r="AEX134" s="908"/>
      <c r="AEY134" s="908"/>
      <c r="AEZ134" s="908"/>
      <c r="AFA134" s="908"/>
      <c r="AFB134" s="908"/>
      <c r="AFC134" s="908"/>
      <c r="AFD134" s="908"/>
      <c r="AFE134" s="908"/>
      <c r="AFF134" s="908"/>
      <c r="AFG134" s="908"/>
      <c r="AFH134" s="908"/>
      <c r="AFI134" s="908"/>
      <c r="AFJ134" s="908"/>
      <c r="AFK134" s="908"/>
      <c r="AFL134" s="908"/>
      <c r="AFM134" s="908"/>
      <c r="AFN134" s="908"/>
      <c r="AFO134" s="908"/>
      <c r="AFP134" s="908"/>
      <c r="AFQ134" s="908"/>
      <c r="AFR134" s="908"/>
      <c r="AFS134" s="908"/>
      <c r="AFT134" s="908"/>
      <c r="AFU134" s="908"/>
      <c r="AFV134" s="908"/>
      <c r="AFW134" s="908"/>
      <c r="AFX134" s="908"/>
      <c r="AFY134" s="908"/>
      <c r="AFZ134" s="908"/>
      <c r="AGA134" s="908"/>
      <c r="AGB134" s="908"/>
      <c r="AGC134" s="908"/>
      <c r="AGD134" s="908"/>
      <c r="AGE134" s="908"/>
      <c r="AGF134" s="908"/>
      <c r="AGG134" s="908"/>
      <c r="AGH134" s="908"/>
      <c r="AGI134" s="908"/>
      <c r="AGJ134" s="908"/>
      <c r="AGK134" s="908"/>
      <c r="AGL134" s="908"/>
      <c r="AGM134" s="908"/>
      <c r="AGN134" s="908"/>
      <c r="AGO134" s="908"/>
      <c r="AGP134" s="908"/>
      <c r="AGQ134" s="908"/>
      <c r="AGR134" s="908"/>
      <c r="AGS134" s="908"/>
      <c r="AGT134" s="908"/>
      <c r="AGU134" s="908"/>
      <c r="AGV134" s="908"/>
      <c r="AGW134" s="908"/>
      <c r="AGX134" s="908"/>
      <c r="AGY134" s="908"/>
      <c r="AGZ134" s="908"/>
      <c r="AHA134" s="908"/>
      <c r="AHB134" s="908"/>
      <c r="AHC134" s="908"/>
      <c r="AHD134" s="908"/>
      <c r="AHE134" s="908"/>
      <c r="AHF134" s="908"/>
      <c r="AHG134" s="908"/>
      <c r="AHH134" s="908"/>
      <c r="AHI134" s="908"/>
      <c r="AHJ134" s="908"/>
      <c r="AHK134" s="908"/>
      <c r="AHL134" s="908"/>
      <c r="AHM134" s="908"/>
      <c r="AHN134" s="908"/>
      <c r="AHO134" s="908"/>
      <c r="AHP134" s="908"/>
      <c r="AHQ134" s="908"/>
      <c r="AHR134" s="908"/>
      <c r="AHS134" s="908"/>
      <c r="AHT134" s="908"/>
      <c r="AHU134" s="908"/>
      <c r="AHV134" s="908"/>
      <c r="AHW134" s="908"/>
      <c r="AHX134" s="908"/>
      <c r="AHY134" s="908"/>
      <c r="AHZ134" s="908"/>
      <c r="AIA134" s="908"/>
      <c r="AIB134" s="908"/>
      <c r="AIC134" s="908"/>
      <c r="AID134" s="908"/>
      <c r="AIE134" s="908"/>
      <c r="AIF134" s="908"/>
      <c r="AIG134" s="908"/>
      <c r="AIH134" s="908"/>
      <c r="AII134" s="908"/>
      <c r="AIJ134" s="908"/>
      <c r="AIK134" s="908"/>
      <c r="AIL134" s="908"/>
      <c r="AIM134" s="908"/>
      <c r="AIN134" s="908"/>
      <c r="AIO134" s="908"/>
      <c r="AIP134" s="908"/>
      <c r="AIQ134" s="908"/>
      <c r="AIR134" s="908"/>
      <c r="AIS134" s="908"/>
      <c r="AIT134" s="908"/>
      <c r="AIU134" s="908"/>
      <c r="AIV134" s="908"/>
      <c r="AIW134" s="908"/>
      <c r="AIX134" s="908"/>
      <c r="AIY134" s="908"/>
      <c r="AIZ134" s="908"/>
      <c r="AJA134" s="908"/>
      <c r="AJB134" s="908"/>
      <c r="AJC134" s="908"/>
      <c r="AJD134" s="908"/>
      <c r="AJE134" s="908"/>
      <c r="AJF134" s="908"/>
      <c r="AJG134" s="908"/>
      <c r="AJH134" s="908"/>
      <c r="AJI134" s="908"/>
      <c r="AJJ134" s="908"/>
      <c r="AJK134" s="908"/>
      <c r="AJL134" s="908"/>
      <c r="AJM134" s="908"/>
      <c r="AJN134" s="908"/>
      <c r="AJO134" s="908"/>
      <c r="AJP134" s="908"/>
      <c r="AJQ134" s="908"/>
      <c r="AJR134" s="908"/>
      <c r="AJS134" s="908"/>
      <c r="AJT134" s="908"/>
      <c r="AJU134" s="908"/>
      <c r="AJV134" s="908"/>
      <c r="AJW134" s="908"/>
      <c r="AJX134" s="908"/>
      <c r="AJY134" s="908"/>
      <c r="AJZ134" s="908"/>
      <c r="AKA134" s="908"/>
      <c r="AKB134" s="908"/>
      <c r="AKC134" s="908"/>
      <c r="AKD134" s="908"/>
      <c r="AKE134" s="908"/>
      <c r="AKF134" s="908"/>
      <c r="AKG134" s="908"/>
      <c r="AKH134" s="908"/>
      <c r="AKI134" s="908"/>
      <c r="AKJ134" s="908"/>
      <c r="AKK134" s="908"/>
      <c r="AKL134" s="908"/>
      <c r="AKM134" s="908"/>
      <c r="AKN134" s="908"/>
      <c r="AKO134" s="908"/>
      <c r="AKP134" s="908"/>
      <c r="AKQ134" s="908"/>
      <c r="AKR134" s="908"/>
      <c r="AKS134" s="908"/>
      <c r="AKT134" s="908"/>
      <c r="AKU134" s="908"/>
      <c r="AKV134" s="908"/>
      <c r="AKW134" s="908"/>
      <c r="AKX134" s="908"/>
      <c r="AKY134" s="908"/>
      <c r="AKZ134" s="908"/>
      <c r="ALA134" s="908"/>
      <c r="ALB134" s="908"/>
      <c r="ALC134" s="908"/>
      <c r="ALD134" s="908"/>
      <c r="ALE134" s="908"/>
      <c r="ALF134" s="908"/>
      <c r="ALG134" s="908"/>
      <c r="ALH134" s="908"/>
      <c r="ALI134" s="908"/>
      <c r="ALJ134" s="908"/>
      <c r="ALK134" s="908"/>
      <c r="ALL134" s="908"/>
      <c r="ALM134" s="908"/>
      <c r="ALN134" s="908"/>
      <c r="ALO134" s="908"/>
      <c r="ALP134" s="908"/>
      <c r="ALQ134" s="908"/>
      <c r="ALR134" s="908"/>
      <c r="ALS134" s="908"/>
      <c r="ALT134" s="908"/>
      <c r="ALU134" s="908"/>
      <c r="ALV134" s="908"/>
      <c r="ALW134" s="908"/>
      <c r="ALX134" s="908"/>
      <c r="ALY134" s="908"/>
      <c r="ALZ134" s="908"/>
      <c r="AMA134" s="908"/>
      <c r="AMB134" s="908"/>
      <c r="AMC134" s="908"/>
      <c r="AMD134" s="908"/>
      <c r="AME134" s="908"/>
      <c r="AMF134" s="908"/>
      <c r="AMG134" s="908"/>
      <c r="AMH134" s="908"/>
      <c r="AMI134" s="908"/>
      <c r="AMJ134" s="908"/>
      <c r="AMK134" s="908"/>
      <c r="AML134" s="908"/>
      <c r="AMM134" s="908"/>
      <c r="AMN134" s="908"/>
      <c r="AMO134" s="908"/>
      <c r="AMP134" s="908"/>
      <c r="AMQ134" s="908"/>
      <c r="AMR134" s="908"/>
      <c r="AMS134" s="908"/>
      <c r="AMT134" s="908"/>
      <c r="AMU134" s="908"/>
      <c r="AMV134" s="908"/>
      <c r="AMW134" s="908"/>
      <c r="AMX134" s="908"/>
      <c r="AMY134" s="908"/>
      <c r="AMZ134" s="908"/>
      <c r="ANA134" s="908"/>
      <c r="ANB134" s="908"/>
      <c r="ANC134" s="908"/>
      <c r="AND134" s="908"/>
      <c r="ANE134" s="908"/>
      <c r="ANF134" s="908"/>
      <c r="ANG134" s="908"/>
      <c r="ANH134" s="908"/>
      <c r="ANI134" s="908"/>
      <c r="ANJ134" s="908"/>
      <c r="ANK134" s="908"/>
      <c r="ANL134" s="908"/>
      <c r="ANM134" s="908"/>
      <c r="ANN134" s="908"/>
      <c r="ANO134" s="908"/>
      <c r="ANP134" s="908"/>
      <c r="ANQ134" s="908"/>
      <c r="ANR134" s="908"/>
      <c r="ANS134" s="908"/>
      <c r="ANT134" s="908"/>
      <c r="ANU134" s="908"/>
      <c r="ANV134" s="908"/>
      <c r="ANW134" s="908"/>
      <c r="ANX134" s="908"/>
      <c r="ANY134" s="908"/>
      <c r="ANZ134" s="908"/>
      <c r="AOA134" s="908"/>
      <c r="AOB134" s="908"/>
      <c r="AOC134" s="908"/>
      <c r="AOD134" s="908"/>
      <c r="AOE134" s="908"/>
      <c r="AOF134" s="908"/>
      <c r="AOG134" s="908"/>
      <c r="AOH134" s="908"/>
      <c r="AOI134" s="908"/>
      <c r="AOJ134" s="908"/>
      <c r="AOK134" s="908"/>
      <c r="AOL134" s="908"/>
      <c r="AOM134" s="908"/>
      <c r="AON134" s="908"/>
      <c r="AOO134" s="908"/>
      <c r="AOP134" s="908"/>
      <c r="AOQ134" s="908"/>
      <c r="AOR134" s="908"/>
      <c r="AOS134" s="908"/>
      <c r="AOT134" s="908"/>
      <c r="AOU134" s="908"/>
      <c r="AOV134" s="908"/>
      <c r="AOW134" s="908"/>
      <c r="AOX134" s="908"/>
      <c r="AOY134" s="908"/>
      <c r="AOZ134" s="908"/>
      <c r="APA134" s="908"/>
      <c r="APB134" s="908"/>
      <c r="APC134" s="908"/>
      <c r="APD134" s="908"/>
      <c r="APE134" s="908"/>
      <c r="APF134" s="908"/>
      <c r="APG134" s="908"/>
      <c r="APH134" s="908"/>
      <c r="API134" s="908"/>
      <c r="APJ134" s="908"/>
      <c r="APK134" s="908"/>
      <c r="APL134" s="908"/>
      <c r="APM134" s="908"/>
      <c r="APN134" s="908"/>
      <c r="APO134" s="908"/>
      <c r="APP134" s="908"/>
      <c r="APQ134" s="908"/>
      <c r="APR134" s="908"/>
      <c r="APS134" s="908"/>
      <c r="APT134" s="908"/>
      <c r="APU134" s="908"/>
      <c r="APV134" s="908"/>
      <c r="APW134" s="908"/>
      <c r="APX134" s="908"/>
      <c r="APY134" s="908"/>
      <c r="APZ134" s="908"/>
      <c r="AQA134" s="908"/>
      <c r="AQB134" s="908"/>
      <c r="AQC134" s="908"/>
      <c r="AQD134" s="908"/>
      <c r="AQE134" s="908"/>
      <c r="AQF134" s="908"/>
      <c r="AQG134" s="908"/>
      <c r="AQH134" s="908"/>
      <c r="AQI134" s="908"/>
      <c r="AQJ134" s="908"/>
      <c r="AQK134" s="908"/>
      <c r="AQL134" s="908"/>
      <c r="AQM134" s="908"/>
      <c r="AQN134" s="908"/>
      <c r="AQO134" s="908"/>
      <c r="AQP134" s="908"/>
      <c r="AQQ134" s="908"/>
      <c r="AQR134" s="908"/>
      <c r="AQS134" s="908"/>
      <c r="AQT134" s="908"/>
      <c r="AQU134" s="908"/>
      <c r="AQV134" s="908"/>
      <c r="AQW134" s="908"/>
      <c r="AQX134" s="908"/>
      <c r="AQY134" s="908"/>
      <c r="AQZ134" s="908"/>
      <c r="ARA134" s="908"/>
      <c r="ARB134" s="908"/>
      <c r="ARC134" s="908"/>
      <c r="ARD134" s="908"/>
      <c r="ARE134" s="908"/>
      <c r="ARF134" s="908"/>
      <c r="ARG134" s="908"/>
      <c r="ARH134" s="908"/>
      <c r="ARI134" s="908"/>
      <c r="ARJ134" s="908"/>
      <c r="ARK134" s="908"/>
      <c r="ARL134" s="908"/>
      <c r="ARM134" s="908"/>
      <c r="ARN134" s="908"/>
      <c r="ARO134" s="908"/>
      <c r="ARP134" s="908"/>
      <c r="ARQ134" s="908"/>
      <c r="ARR134" s="908"/>
      <c r="ARS134" s="908"/>
      <c r="ART134" s="908"/>
      <c r="ARU134" s="908"/>
      <c r="ARV134" s="908"/>
      <c r="ARW134" s="908"/>
      <c r="ARX134" s="908"/>
      <c r="ARY134" s="908"/>
      <c r="ARZ134" s="908"/>
      <c r="ASA134" s="908"/>
      <c r="ASB134" s="908"/>
      <c r="ASC134" s="908"/>
      <c r="ASD134" s="908"/>
      <c r="ASE134" s="908"/>
      <c r="ASF134" s="908"/>
      <c r="ASG134" s="908"/>
      <c r="ASH134" s="908"/>
      <c r="ASI134" s="908"/>
      <c r="ASJ134" s="908"/>
      <c r="ASK134" s="908"/>
      <c r="ASL134" s="908"/>
      <c r="ASM134" s="908"/>
      <c r="ASN134" s="908"/>
      <c r="ASO134" s="908"/>
      <c r="ASP134" s="908"/>
      <c r="ASQ134" s="908"/>
      <c r="ASR134" s="908"/>
      <c r="ASS134" s="908"/>
      <c r="AST134" s="908"/>
      <c r="ASU134" s="908"/>
      <c r="ASV134" s="908"/>
      <c r="ASW134" s="908"/>
      <c r="ASX134" s="908"/>
      <c r="ASY134" s="908"/>
      <c r="ASZ134" s="908"/>
      <c r="ATA134" s="908"/>
      <c r="ATB134" s="908"/>
      <c r="ATC134" s="908"/>
      <c r="ATD134" s="908"/>
      <c r="ATE134" s="908"/>
      <c r="ATF134" s="908"/>
      <c r="ATG134" s="908"/>
      <c r="ATH134" s="908"/>
      <c r="ATI134" s="908"/>
      <c r="ATJ134" s="908"/>
      <c r="ATK134" s="908"/>
      <c r="ATL134" s="908"/>
      <c r="ATM134" s="908"/>
      <c r="ATN134" s="908"/>
      <c r="ATO134" s="908"/>
      <c r="ATP134" s="908"/>
      <c r="ATQ134" s="908"/>
      <c r="ATR134" s="908"/>
      <c r="ATS134" s="908"/>
      <c r="ATT134" s="908"/>
      <c r="ATU134" s="908"/>
      <c r="ATV134" s="908"/>
      <c r="ATW134" s="908"/>
      <c r="ATX134" s="908"/>
      <c r="ATY134" s="908"/>
      <c r="ATZ134" s="908"/>
      <c r="AUA134" s="908"/>
      <c r="AUB134" s="908"/>
      <c r="AUC134" s="908"/>
      <c r="AUD134" s="908"/>
      <c r="AUE134" s="908"/>
      <c r="AUF134" s="908"/>
      <c r="AUG134" s="908"/>
      <c r="AUH134" s="908"/>
      <c r="AUI134" s="908"/>
      <c r="AUJ134" s="908"/>
      <c r="AUK134" s="908"/>
      <c r="AUL134" s="908"/>
      <c r="AUM134" s="908"/>
      <c r="AUN134" s="908"/>
      <c r="AUO134" s="908"/>
      <c r="AUP134" s="908"/>
      <c r="AUQ134" s="908"/>
      <c r="AUR134" s="908"/>
      <c r="AUS134" s="908"/>
      <c r="AUT134" s="908"/>
      <c r="AUU134" s="908"/>
      <c r="AUV134" s="908"/>
      <c r="AUW134" s="908"/>
      <c r="AUX134" s="908"/>
      <c r="AUY134" s="908"/>
      <c r="AUZ134" s="908"/>
      <c r="AVA134" s="908"/>
      <c r="AVB134" s="908"/>
      <c r="AVC134" s="908"/>
      <c r="AVD134" s="908"/>
      <c r="AVE134" s="908"/>
      <c r="AVF134" s="908"/>
      <c r="AVG134" s="908"/>
      <c r="AVH134" s="908"/>
      <c r="AVI134" s="908"/>
      <c r="AVJ134" s="908"/>
      <c r="AVK134" s="908"/>
      <c r="AVL134" s="908"/>
      <c r="AVM134" s="908"/>
      <c r="AVN134" s="908"/>
      <c r="AVO134" s="908"/>
      <c r="AVP134" s="908"/>
      <c r="AVQ134" s="908"/>
      <c r="AVR134" s="908"/>
      <c r="AVS134" s="908"/>
      <c r="AVT134" s="908"/>
      <c r="AVU134" s="908"/>
      <c r="AVV134" s="908"/>
      <c r="AVW134" s="908"/>
      <c r="AVX134" s="908"/>
      <c r="AVY134" s="908"/>
      <c r="AVZ134" s="908"/>
      <c r="AWA134" s="908"/>
      <c r="AWB134" s="908"/>
      <c r="AWC134" s="908"/>
      <c r="AWD134" s="908"/>
      <c r="AWE134" s="908"/>
      <c r="AWF134" s="908"/>
      <c r="AWG134" s="908"/>
      <c r="AWH134" s="908"/>
      <c r="AWI134" s="908"/>
      <c r="AWJ134" s="908"/>
      <c r="AWK134" s="908"/>
      <c r="AWL134" s="908"/>
      <c r="AWM134" s="908"/>
      <c r="AWN134" s="908"/>
      <c r="AWO134" s="908"/>
      <c r="AWP134" s="908"/>
      <c r="AWQ134" s="908"/>
      <c r="AWR134" s="908"/>
      <c r="AWS134" s="908"/>
      <c r="AWT134" s="908"/>
      <c r="AWU134" s="908"/>
      <c r="AWV134" s="908"/>
      <c r="AWW134" s="908"/>
      <c r="AWX134" s="908"/>
      <c r="AWY134" s="908"/>
      <c r="AWZ134" s="908"/>
      <c r="AXA134" s="908"/>
      <c r="AXB134" s="908"/>
      <c r="AXC134" s="908"/>
      <c r="AXD134" s="908"/>
      <c r="AXE134" s="908"/>
      <c r="AXF134" s="908"/>
      <c r="AXG134" s="908"/>
      <c r="AXH134" s="908"/>
      <c r="AXI134" s="908"/>
      <c r="AXJ134" s="908"/>
      <c r="AXK134" s="908"/>
      <c r="AXL134" s="908"/>
      <c r="AXM134" s="908"/>
      <c r="AXN134" s="908"/>
      <c r="AXO134" s="908"/>
      <c r="AXP134" s="908"/>
      <c r="AXQ134" s="908"/>
      <c r="AXR134" s="908"/>
      <c r="AXS134" s="908"/>
      <c r="AXT134" s="908"/>
      <c r="AXU134" s="908"/>
      <c r="AXV134" s="908"/>
      <c r="AXW134" s="908"/>
      <c r="AXX134" s="908"/>
      <c r="AXY134" s="908"/>
      <c r="AXZ134" s="908"/>
      <c r="AYA134" s="908"/>
      <c r="AYB134" s="908"/>
      <c r="AYC134" s="908"/>
      <c r="AYD134" s="908"/>
      <c r="AYE134" s="908"/>
      <c r="AYF134" s="908"/>
      <c r="AYG134" s="908"/>
      <c r="AYH134" s="908"/>
      <c r="AYI134" s="908"/>
      <c r="AYJ134" s="908"/>
      <c r="AYK134" s="908"/>
      <c r="AYL134" s="908"/>
      <c r="AYM134" s="908"/>
      <c r="AYN134" s="908"/>
      <c r="AYO134" s="908"/>
      <c r="AYP134" s="908"/>
      <c r="AYQ134" s="908"/>
      <c r="AYR134" s="908"/>
      <c r="AYS134" s="908"/>
      <c r="AYT134" s="908"/>
      <c r="AYU134" s="908"/>
      <c r="AYV134" s="908"/>
      <c r="AYW134" s="908"/>
      <c r="AYX134" s="908"/>
      <c r="AYY134" s="908"/>
      <c r="AYZ134" s="908"/>
      <c r="AZA134" s="908"/>
      <c r="AZB134" s="908"/>
      <c r="AZC134" s="908"/>
      <c r="AZD134" s="908"/>
      <c r="AZE134" s="908"/>
      <c r="AZF134" s="908"/>
      <c r="AZG134" s="908"/>
      <c r="AZH134" s="908"/>
      <c r="AZI134" s="908"/>
      <c r="AZJ134" s="908"/>
      <c r="AZK134" s="908"/>
      <c r="AZL134" s="908"/>
      <c r="AZM134" s="908"/>
      <c r="AZN134" s="908"/>
      <c r="AZO134" s="908"/>
      <c r="AZP134" s="908"/>
      <c r="AZQ134" s="908"/>
      <c r="AZR134" s="908"/>
      <c r="AZS134" s="908"/>
      <c r="AZT134" s="908"/>
      <c r="AZU134" s="908"/>
      <c r="AZV134" s="908"/>
      <c r="AZW134" s="908"/>
      <c r="AZX134" s="908"/>
      <c r="AZY134" s="908"/>
      <c r="AZZ134" s="908"/>
      <c r="BAA134" s="908"/>
      <c r="BAB134" s="908"/>
      <c r="BAC134" s="908"/>
      <c r="BAD134" s="908"/>
      <c r="BAE134" s="908"/>
      <c r="BAF134" s="908"/>
      <c r="BAG134" s="908"/>
      <c r="BAH134" s="908"/>
      <c r="BAI134" s="908"/>
      <c r="BAJ134" s="908"/>
      <c r="BAK134" s="908"/>
      <c r="BAL134" s="908"/>
      <c r="BAM134" s="908"/>
      <c r="BAN134" s="908"/>
      <c r="BAO134" s="908"/>
      <c r="BAP134" s="908"/>
      <c r="BAQ134" s="908"/>
      <c r="BAR134" s="908"/>
      <c r="BAS134" s="908"/>
      <c r="BAT134" s="908"/>
      <c r="BAU134" s="908"/>
      <c r="BAV134" s="908"/>
      <c r="BAW134" s="908"/>
      <c r="BAX134" s="908"/>
      <c r="BAY134" s="908"/>
      <c r="BAZ134" s="908"/>
      <c r="BBA134" s="908"/>
      <c r="BBB134" s="908"/>
      <c r="BBC134" s="908"/>
      <c r="BBD134" s="908"/>
      <c r="BBE134" s="908"/>
      <c r="BBF134" s="908"/>
      <c r="BBG134" s="908"/>
      <c r="BBH134" s="908"/>
      <c r="BBI134" s="908"/>
      <c r="BBJ134" s="908"/>
      <c r="BBK134" s="908"/>
      <c r="BBL134" s="908"/>
      <c r="BBM134" s="908"/>
      <c r="BBN134" s="908"/>
      <c r="BBO134" s="908"/>
      <c r="BBP134" s="908"/>
      <c r="BBQ134" s="908"/>
      <c r="BBR134" s="908"/>
      <c r="BBS134" s="908"/>
      <c r="BBT134" s="908"/>
      <c r="BBU134" s="908"/>
      <c r="BBV134" s="908"/>
      <c r="BBW134" s="908"/>
      <c r="BBX134" s="908"/>
      <c r="BBY134" s="908"/>
      <c r="BBZ134" s="908"/>
      <c r="BCA134" s="908"/>
      <c r="BCB134" s="908"/>
      <c r="BCC134" s="908"/>
      <c r="BCD134" s="908"/>
      <c r="BCE134" s="908"/>
      <c r="BCF134" s="908"/>
      <c r="BCG134" s="908"/>
      <c r="BCH134" s="908"/>
      <c r="BCI134" s="908"/>
      <c r="BCJ134" s="908"/>
      <c r="BCK134" s="908"/>
      <c r="BCL134" s="908"/>
      <c r="BCM134" s="908"/>
      <c r="BCN134" s="908"/>
      <c r="BCO134" s="908"/>
      <c r="BCP134" s="908"/>
      <c r="BCQ134" s="908"/>
      <c r="BCR134" s="908"/>
      <c r="BCS134" s="908"/>
      <c r="BCT134" s="908"/>
      <c r="BCU134" s="908"/>
      <c r="BCV134" s="908"/>
      <c r="BCW134" s="908"/>
      <c r="BCX134" s="908"/>
      <c r="BCY134" s="908"/>
      <c r="BCZ134" s="908"/>
      <c r="BDA134" s="908"/>
      <c r="BDB134" s="908"/>
      <c r="BDC134" s="908"/>
      <c r="BDD134" s="908"/>
      <c r="BDE134" s="908"/>
      <c r="BDF134" s="908"/>
      <c r="BDG134" s="908"/>
      <c r="BDH134" s="908"/>
      <c r="BDI134" s="908"/>
      <c r="BDJ134" s="908"/>
      <c r="BDK134" s="908"/>
      <c r="BDL134" s="908"/>
      <c r="BDM134" s="908"/>
      <c r="BDN134" s="908"/>
      <c r="BDO134" s="908"/>
      <c r="BDP134" s="908"/>
      <c r="BDQ134" s="908"/>
      <c r="BDR134" s="908"/>
      <c r="BDS134" s="908"/>
      <c r="BDT134" s="908"/>
      <c r="BDU134" s="908"/>
      <c r="BDV134" s="908"/>
      <c r="BDW134" s="908"/>
      <c r="BDX134" s="908"/>
      <c r="BDY134" s="908"/>
      <c r="BDZ134" s="908"/>
      <c r="BEA134" s="908"/>
      <c r="BEB134" s="908"/>
      <c r="BEC134" s="908"/>
      <c r="BED134" s="908"/>
      <c r="BEE134" s="908"/>
      <c r="BEF134" s="908"/>
      <c r="BEG134" s="908"/>
      <c r="BEH134" s="908"/>
      <c r="BEI134" s="908"/>
      <c r="BEJ134" s="908"/>
      <c r="BEK134" s="908"/>
      <c r="BEL134" s="908"/>
      <c r="BEM134" s="908"/>
      <c r="BEN134" s="908"/>
      <c r="BEO134" s="908"/>
      <c r="BEP134" s="908"/>
      <c r="BEQ134" s="908"/>
      <c r="BER134" s="908"/>
      <c r="BES134" s="908"/>
      <c r="BET134" s="908"/>
      <c r="BEU134" s="908"/>
      <c r="BEV134" s="908"/>
      <c r="BEW134" s="908"/>
      <c r="BEX134" s="908"/>
      <c r="BEY134" s="908"/>
      <c r="BEZ134" s="908"/>
      <c r="BFA134" s="908"/>
      <c r="BFB134" s="908"/>
      <c r="BFC134" s="908"/>
      <c r="BFD134" s="908"/>
      <c r="BFE134" s="908"/>
      <c r="BFF134" s="908"/>
      <c r="BFG134" s="908"/>
      <c r="BFH134" s="908"/>
      <c r="BFI134" s="908"/>
      <c r="BFJ134" s="908"/>
      <c r="BFK134" s="908"/>
      <c r="BFL134" s="908"/>
      <c r="BFM134" s="908"/>
      <c r="BFN134" s="908"/>
      <c r="BFO134" s="908"/>
      <c r="BFP134" s="908"/>
      <c r="BFQ134" s="908"/>
      <c r="BFR134" s="908"/>
      <c r="BFS134" s="908"/>
      <c r="BFT134" s="908"/>
      <c r="BFU134" s="908"/>
      <c r="BFV134" s="908"/>
      <c r="BFW134" s="908"/>
      <c r="BFX134" s="908"/>
      <c r="BFY134" s="908"/>
      <c r="BFZ134" s="908"/>
      <c r="BGA134" s="908"/>
      <c r="BGB134" s="908"/>
      <c r="BGC134" s="908"/>
      <c r="BGD134" s="908"/>
      <c r="BGE134" s="908"/>
      <c r="BGF134" s="908"/>
      <c r="BGG134" s="908"/>
      <c r="BGH134" s="908"/>
      <c r="BGI134" s="908"/>
      <c r="BGJ134" s="908"/>
      <c r="BGK134" s="908"/>
      <c r="BGL134" s="908"/>
      <c r="BGM134" s="908"/>
      <c r="BGN134" s="908"/>
      <c r="BGO134" s="908"/>
      <c r="BGP134" s="908"/>
      <c r="BGQ134" s="908"/>
      <c r="BGR134" s="908"/>
      <c r="BGS134" s="908"/>
      <c r="BGT134" s="908"/>
      <c r="BGU134" s="908"/>
      <c r="BGV134" s="908"/>
      <c r="BGW134" s="908"/>
      <c r="BGX134" s="908"/>
      <c r="BGY134" s="908"/>
      <c r="BGZ134" s="908"/>
      <c r="BHA134" s="908"/>
      <c r="BHB134" s="908"/>
      <c r="BHC134" s="908"/>
      <c r="BHD134" s="908"/>
      <c r="BHE134" s="908"/>
      <c r="BHF134" s="908"/>
      <c r="BHG134" s="908"/>
      <c r="BHH134" s="908"/>
      <c r="BHI134" s="908"/>
      <c r="BHJ134" s="908"/>
      <c r="BHK134" s="908"/>
      <c r="BHL134" s="908"/>
      <c r="BHM134" s="908"/>
      <c r="BHN134" s="908"/>
      <c r="BHO134" s="908"/>
      <c r="BHP134" s="908"/>
      <c r="BHQ134" s="908"/>
      <c r="BHR134" s="908"/>
      <c r="BHS134" s="908"/>
      <c r="BHT134" s="908"/>
      <c r="BHU134" s="908"/>
      <c r="BHV134" s="908"/>
      <c r="BHW134" s="908"/>
      <c r="BHX134" s="908"/>
      <c r="BHY134" s="908"/>
      <c r="BHZ134" s="908"/>
      <c r="BIA134" s="908"/>
      <c r="BIB134" s="908"/>
      <c r="BIC134" s="908"/>
      <c r="BID134" s="908"/>
      <c r="BIE134" s="908"/>
      <c r="BIF134" s="908"/>
      <c r="BIG134" s="908"/>
      <c r="BIH134" s="908"/>
      <c r="BII134" s="908"/>
      <c r="BIJ134" s="908"/>
      <c r="BIK134" s="908"/>
      <c r="BIL134" s="908"/>
      <c r="BIM134" s="908"/>
      <c r="BIN134" s="908"/>
      <c r="BIO134" s="908"/>
      <c r="BIP134" s="908"/>
      <c r="BIQ134" s="908"/>
      <c r="BIR134" s="908"/>
      <c r="BIS134" s="908"/>
      <c r="BIT134" s="908"/>
      <c r="BIU134" s="908"/>
      <c r="BIV134" s="908"/>
      <c r="BIW134" s="908"/>
      <c r="BIX134" s="908"/>
      <c r="BIY134" s="908"/>
      <c r="BIZ134" s="908"/>
      <c r="BJA134" s="908"/>
      <c r="BJB134" s="908"/>
      <c r="BJC134" s="908"/>
      <c r="BJD134" s="908"/>
      <c r="BJE134" s="908"/>
      <c r="BJF134" s="908"/>
      <c r="BJG134" s="908"/>
      <c r="BJH134" s="908"/>
      <c r="BJI134" s="908"/>
      <c r="BJJ134" s="908"/>
      <c r="BJK134" s="908"/>
      <c r="BJL134" s="908"/>
      <c r="BJM134" s="908"/>
      <c r="BJN134" s="908"/>
      <c r="BJO134" s="908"/>
      <c r="BJP134" s="908"/>
      <c r="BJQ134" s="908"/>
      <c r="BJR134" s="908"/>
      <c r="BJS134" s="908"/>
      <c r="BJT134" s="908"/>
      <c r="BJU134" s="908"/>
      <c r="BJV134" s="908"/>
      <c r="BJW134" s="908"/>
      <c r="BJX134" s="908"/>
      <c r="BJY134" s="908"/>
      <c r="BJZ134" s="908"/>
      <c r="BKA134" s="908"/>
      <c r="BKB134" s="908"/>
      <c r="BKC134" s="908"/>
      <c r="BKD134" s="908"/>
      <c r="BKE134" s="908"/>
      <c r="BKF134" s="908"/>
      <c r="BKG134" s="908"/>
      <c r="BKH134" s="908"/>
      <c r="BKI134" s="908"/>
      <c r="BKJ134" s="908"/>
      <c r="BKK134" s="908"/>
      <c r="BKL134" s="908"/>
      <c r="BKM134" s="908"/>
      <c r="BKN134" s="908"/>
      <c r="BKO134" s="908"/>
      <c r="BKP134" s="908"/>
      <c r="BKQ134" s="908"/>
      <c r="BKR134" s="908"/>
      <c r="BKS134" s="908"/>
      <c r="BKT134" s="908"/>
      <c r="BKU134" s="908"/>
      <c r="BKV134" s="908"/>
      <c r="BKW134" s="908"/>
      <c r="BKX134" s="908"/>
      <c r="BKY134" s="908"/>
      <c r="BKZ134" s="908"/>
      <c r="BLA134" s="908"/>
      <c r="BLB134" s="908"/>
      <c r="BLC134" s="908"/>
      <c r="BLD134" s="908"/>
      <c r="BLE134" s="908"/>
      <c r="BLF134" s="908"/>
      <c r="BLG134" s="908"/>
      <c r="BLH134" s="908"/>
      <c r="BLI134" s="908"/>
      <c r="BLJ134" s="908"/>
      <c r="BLK134" s="908"/>
      <c r="BLL134" s="908"/>
      <c r="BLM134" s="908"/>
      <c r="BLN134" s="908"/>
      <c r="BLO134" s="908"/>
      <c r="BLP134" s="908"/>
      <c r="BLQ134" s="908"/>
      <c r="BLR134" s="908"/>
      <c r="BLS134" s="908"/>
      <c r="BLT134" s="908"/>
      <c r="BLU134" s="908"/>
      <c r="BLV134" s="908"/>
      <c r="BLW134" s="908"/>
      <c r="BLX134" s="908"/>
      <c r="BLY134" s="908"/>
      <c r="BLZ134" s="908"/>
      <c r="BMA134" s="908"/>
      <c r="BMB134" s="908"/>
      <c r="BMC134" s="908"/>
      <c r="BMD134" s="908"/>
      <c r="BME134" s="908"/>
      <c r="BMF134" s="908"/>
      <c r="BMG134" s="908"/>
      <c r="BMH134" s="908"/>
      <c r="BMI134" s="908"/>
      <c r="BMJ134" s="908"/>
      <c r="BMK134" s="908"/>
      <c r="BML134" s="908"/>
      <c r="BMM134" s="908"/>
      <c r="BMN134" s="908"/>
      <c r="BMO134" s="908"/>
      <c r="BMP134" s="908"/>
      <c r="BMQ134" s="908"/>
      <c r="BMR134" s="908"/>
      <c r="BMS134" s="908"/>
      <c r="BMT134" s="908"/>
      <c r="BMU134" s="908"/>
      <c r="BMV134" s="908"/>
      <c r="BMW134" s="908"/>
      <c r="BMX134" s="908"/>
      <c r="BMY134" s="908"/>
      <c r="BMZ134" s="908"/>
      <c r="BNA134" s="908"/>
      <c r="BNB134" s="908"/>
      <c r="BNC134" s="908"/>
      <c r="BND134" s="908"/>
      <c r="BNE134" s="908"/>
      <c r="BNF134" s="908"/>
      <c r="BNG134" s="908"/>
      <c r="BNH134" s="908"/>
      <c r="BNI134" s="908"/>
      <c r="BNJ134" s="908"/>
      <c r="BNK134" s="908"/>
      <c r="BNL134" s="908"/>
      <c r="BNM134" s="908"/>
      <c r="BNN134" s="908"/>
      <c r="BNO134" s="908"/>
      <c r="BNP134" s="908"/>
      <c r="BNQ134" s="908"/>
      <c r="BNR134" s="908"/>
      <c r="BNS134" s="908"/>
      <c r="BNT134" s="908"/>
      <c r="BNU134" s="908"/>
      <c r="BNV134" s="908"/>
      <c r="BNW134" s="908"/>
      <c r="BNX134" s="908"/>
      <c r="BNY134" s="908"/>
      <c r="BNZ134" s="908"/>
      <c r="BOA134" s="908"/>
      <c r="BOB134" s="908"/>
      <c r="BOC134" s="908"/>
      <c r="BOD134" s="908"/>
      <c r="BOE134" s="908"/>
      <c r="BOF134" s="908"/>
      <c r="BOG134" s="908"/>
      <c r="BOH134" s="908"/>
      <c r="BOI134" s="908"/>
      <c r="BOJ134" s="908"/>
      <c r="BOK134" s="908"/>
      <c r="BOL134" s="908"/>
      <c r="BOM134" s="908"/>
      <c r="BON134" s="908"/>
      <c r="BOO134" s="908"/>
      <c r="BOP134" s="908"/>
      <c r="BOQ134" s="908"/>
      <c r="BOR134" s="908"/>
      <c r="BOS134" s="908"/>
      <c r="BOT134" s="908"/>
      <c r="BOU134" s="908"/>
      <c r="BOV134" s="908"/>
      <c r="BOW134" s="908"/>
      <c r="BOX134" s="908"/>
      <c r="BOY134" s="908"/>
      <c r="BOZ134" s="908"/>
      <c r="BPA134" s="908"/>
      <c r="BPB134" s="908"/>
      <c r="BPC134" s="908"/>
      <c r="BPD134" s="908"/>
      <c r="BPE134" s="908"/>
      <c r="BPF134" s="908"/>
      <c r="BPG134" s="908"/>
      <c r="BPH134" s="908"/>
      <c r="BPI134" s="908"/>
      <c r="BPJ134" s="908"/>
      <c r="BPK134" s="908"/>
      <c r="BPL134" s="908"/>
      <c r="BPM134" s="908"/>
      <c r="BPN134" s="908"/>
      <c r="BPO134" s="908"/>
      <c r="BPP134" s="908"/>
      <c r="BPQ134" s="908"/>
      <c r="BPR134" s="908"/>
      <c r="BPS134" s="908"/>
      <c r="BPT134" s="908"/>
      <c r="BPU134" s="908"/>
      <c r="BPV134" s="908"/>
      <c r="BPW134" s="908"/>
      <c r="BPX134" s="908"/>
      <c r="BPY134" s="908"/>
      <c r="BPZ134" s="908"/>
      <c r="BQA134" s="908"/>
      <c r="BQB134" s="908"/>
      <c r="BQC134" s="908"/>
      <c r="BQD134" s="908"/>
      <c r="BQE134" s="908"/>
      <c r="BQF134" s="908"/>
      <c r="BQG134" s="908"/>
      <c r="BQH134" s="908"/>
      <c r="BQI134" s="908"/>
      <c r="BQJ134" s="908"/>
      <c r="BQK134" s="908"/>
      <c r="BQL134" s="908"/>
      <c r="BQM134" s="908"/>
      <c r="BQN134" s="908"/>
      <c r="BQO134" s="908"/>
      <c r="BQP134" s="908"/>
      <c r="BQQ134" s="908"/>
      <c r="BQR134" s="908"/>
      <c r="BQS134" s="908"/>
      <c r="BQT134" s="908"/>
      <c r="BQU134" s="908"/>
      <c r="BQV134" s="908"/>
      <c r="BQW134" s="908"/>
      <c r="BQX134" s="908"/>
      <c r="BQY134" s="908"/>
      <c r="BQZ134" s="908"/>
      <c r="BRA134" s="908"/>
      <c r="BRB134" s="908"/>
      <c r="BRC134" s="908"/>
      <c r="BRD134" s="908"/>
      <c r="BRE134" s="908"/>
      <c r="BRF134" s="908"/>
      <c r="BRG134" s="908"/>
      <c r="BRH134" s="908"/>
      <c r="BRI134" s="908"/>
      <c r="BRJ134" s="908"/>
      <c r="BRK134" s="908"/>
      <c r="BRL134" s="908"/>
      <c r="BRM134" s="908"/>
      <c r="BRN134" s="908"/>
      <c r="BRO134" s="908"/>
      <c r="BRP134" s="908"/>
      <c r="BRQ134" s="908"/>
      <c r="BRR134" s="908"/>
      <c r="BRS134" s="908"/>
      <c r="BRT134" s="908"/>
      <c r="BRU134" s="908"/>
      <c r="BRV134" s="908"/>
      <c r="BRW134" s="908"/>
      <c r="BRX134" s="908"/>
      <c r="BRY134" s="908"/>
      <c r="BRZ134" s="908"/>
      <c r="BSA134" s="908"/>
      <c r="BSB134" s="908"/>
      <c r="BSC134" s="908"/>
      <c r="BSD134" s="908"/>
      <c r="BSE134" s="908"/>
      <c r="BSF134" s="908"/>
      <c r="BSG134" s="908"/>
      <c r="BSH134" s="908"/>
      <c r="BSI134" s="908"/>
      <c r="BSJ134" s="908"/>
      <c r="BSK134" s="908"/>
      <c r="BSL134" s="908"/>
      <c r="BSM134" s="908"/>
      <c r="BSN134" s="908"/>
      <c r="BSO134" s="908"/>
      <c r="BSP134" s="908"/>
      <c r="BSQ134" s="908"/>
      <c r="BSR134" s="908"/>
      <c r="BSS134" s="908"/>
      <c r="BST134" s="908"/>
      <c r="BSU134" s="908"/>
      <c r="BSV134" s="908"/>
      <c r="BSW134" s="908"/>
      <c r="BSX134" s="908"/>
      <c r="BSY134" s="908"/>
      <c r="BSZ134" s="908"/>
      <c r="BTA134" s="908"/>
      <c r="BTB134" s="908"/>
      <c r="BTC134" s="908"/>
      <c r="BTD134" s="908"/>
      <c r="BTE134" s="908"/>
      <c r="BTF134" s="908"/>
      <c r="BTG134" s="908"/>
      <c r="BTH134" s="908"/>
      <c r="BTI134" s="908"/>
      <c r="BTJ134" s="908"/>
      <c r="BTK134" s="908"/>
      <c r="BTL134" s="908"/>
      <c r="BTM134" s="908"/>
      <c r="BTN134" s="908"/>
      <c r="BTO134" s="908"/>
      <c r="BTP134" s="908"/>
      <c r="BTQ134" s="908"/>
      <c r="BTR134" s="908"/>
      <c r="BTS134" s="908"/>
      <c r="BTT134" s="908"/>
      <c r="BTU134" s="908"/>
      <c r="BTV134" s="908"/>
      <c r="BTW134" s="908"/>
      <c r="BTX134" s="908"/>
      <c r="BTY134" s="908"/>
      <c r="BTZ134" s="908"/>
      <c r="BUA134" s="908"/>
      <c r="BUB134" s="908"/>
      <c r="BUC134" s="908"/>
      <c r="BUD134" s="908"/>
      <c r="BUE134" s="908"/>
      <c r="BUF134" s="908"/>
      <c r="BUG134" s="908"/>
      <c r="BUH134" s="908"/>
      <c r="BUI134" s="908"/>
      <c r="BUJ134" s="908"/>
      <c r="BUK134" s="908"/>
      <c r="BUL134" s="908"/>
      <c r="BUM134" s="908"/>
      <c r="BUN134" s="908"/>
      <c r="BUO134" s="908"/>
      <c r="BUP134" s="908"/>
      <c r="BUQ134" s="908"/>
      <c r="BUR134" s="908"/>
      <c r="BUS134" s="908"/>
      <c r="BUT134" s="908"/>
      <c r="BUU134" s="908"/>
      <c r="BUV134" s="908"/>
      <c r="BUW134" s="908"/>
      <c r="BUX134" s="908"/>
      <c r="BUY134" s="908"/>
      <c r="BUZ134" s="908"/>
      <c r="BVA134" s="908"/>
      <c r="BVB134" s="908"/>
      <c r="BVC134" s="908"/>
      <c r="BVD134" s="908"/>
      <c r="BVE134" s="908"/>
      <c r="BVF134" s="908"/>
      <c r="BVG134" s="908"/>
      <c r="BVH134" s="908"/>
      <c r="BVI134" s="908"/>
      <c r="BVJ134" s="908"/>
      <c r="BVK134" s="908"/>
      <c r="BVL134" s="908"/>
      <c r="BVM134" s="908"/>
      <c r="BVN134" s="908"/>
      <c r="BVO134" s="908"/>
      <c r="BVP134" s="908"/>
      <c r="BVQ134" s="908"/>
      <c r="BVR134" s="908"/>
      <c r="BVS134" s="908"/>
      <c r="BVT134" s="908"/>
      <c r="BVU134" s="908"/>
      <c r="BVV134" s="908"/>
      <c r="BVW134" s="908"/>
      <c r="BVX134" s="908"/>
      <c r="BVY134" s="908"/>
      <c r="BVZ134" s="908"/>
      <c r="BWA134" s="908"/>
      <c r="BWB134" s="908"/>
      <c r="BWC134" s="908"/>
      <c r="BWD134" s="908"/>
      <c r="BWE134" s="908"/>
      <c r="BWF134" s="908"/>
      <c r="BWG134" s="908"/>
      <c r="BWH134" s="908"/>
      <c r="BWI134" s="908"/>
      <c r="BWJ134" s="908"/>
      <c r="BWK134" s="908"/>
      <c r="BWL134" s="908"/>
      <c r="BWM134" s="908"/>
      <c r="BWN134" s="908"/>
      <c r="BWO134" s="908"/>
      <c r="BWP134" s="908"/>
      <c r="BWQ134" s="908"/>
      <c r="BWR134" s="908"/>
      <c r="BWS134" s="908"/>
      <c r="BWT134" s="908"/>
      <c r="BWU134" s="908"/>
      <c r="BWV134" s="908"/>
      <c r="BWW134" s="908"/>
      <c r="BWX134" s="908"/>
      <c r="BWY134" s="908"/>
      <c r="BWZ134" s="908"/>
      <c r="BXA134" s="908"/>
      <c r="BXB134" s="908"/>
      <c r="BXC134" s="908"/>
      <c r="BXD134" s="908"/>
      <c r="BXE134" s="908"/>
      <c r="BXF134" s="908"/>
      <c r="BXG134" s="908"/>
      <c r="BXH134" s="908"/>
      <c r="BXI134" s="908"/>
      <c r="BXJ134" s="908"/>
      <c r="BXK134" s="908"/>
      <c r="BXL134" s="908"/>
      <c r="BXM134" s="908"/>
      <c r="BXN134" s="908"/>
      <c r="BXO134" s="908"/>
      <c r="BXP134" s="908"/>
      <c r="BXQ134" s="908"/>
      <c r="BXR134" s="908"/>
      <c r="BXS134" s="908"/>
      <c r="BXT134" s="908"/>
      <c r="BXU134" s="908"/>
      <c r="BXV134" s="908"/>
      <c r="BXW134" s="908"/>
      <c r="BXX134" s="908"/>
      <c r="BXY134" s="908"/>
      <c r="BXZ134" s="908"/>
      <c r="BYA134" s="908"/>
      <c r="BYB134" s="908"/>
      <c r="BYC134" s="908"/>
      <c r="BYD134" s="908"/>
      <c r="BYE134" s="908"/>
      <c r="BYF134" s="908"/>
      <c r="BYG134" s="908"/>
      <c r="BYH134" s="908"/>
      <c r="BYI134" s="908"/>
      <c r="BYJ134" s="908"/>
      <c r="BYK134" s="908"/>
      <c r="BYL134" s="908"/>
      <c r="BYM134" s="908"/>
      <c r="BYN134" s="908"/>
      <c r="BYO134" s="908"/>
      <c r="BYP134" s="908"/>
      <c r="BYQ134" s="908"/>
      <c r="BYR134" s="908"/>
      <c r="BYS134" s="908"/>
      <c r="BYT134" s="908"/>
      <c r="BYU134" s="908"/>
      <c r="BYV134" s="908"/>
      <c r="BYW134" s="908"/>
      <c r="BYX134" s="908"/>
      <c r="BYY134" s="908"/>
      <c r="BYZ134" s="908"/>
      <c r="BZA134" s="908"/>
      <c r="BZB134" s="908"/>
      <c r="BZC134" s="908"/>
      <c r="BZD134" s="908"/>
      <c r="BZE134" s="908"/>
      <c r="BZF134" s="908"/>
      <c r="BZG134" s="908"/>
      <c r="BZH134" s="908"/>
      <c r="BZI134" s="908"/>
      <c r="BZJ134" s="908"/>
      <c r="BZK134" s="908"/>
      <c r="BZL134" s="908"/>
      <c r="BZM134" s="908"/>
      <c r="BZN134" s="908"/>
      <c r="BZO134" s="908"/>
      <c r="BZP134" s="908"/>
      <c r="BZQ134" s="908"/>
      <c r="BZR134" s="908"/>
      <c r="BZS134" s="908"/>
      <c r="BZT134" s="908"/>
      <c r="BZU134" s="908"/>
      <c r="BZV134" s="908"/>
      <c r="BZW134" s="908"/>
      <c r="BZX134" s="908"/>
      <c r="BZY134" s="908"/>
      <c r="BZZ134" s="908"/>
      <c r="CAA134" s="908"/>
      <c r="CAB134" s="908"/>
      <c r="CAC134" s="908"/>
      <c r="CAD134" s="908"/>
      <c r="CAE134" s="908"/>
      <c r="CAF134" s="908"/>
      <c r="CAG134" s="908"/>
      <c r="CAH134" s="908"/>
      <c r="CAI134" s="908"/>
      <c r="CAJ134" s="908"/>
      <c r="CAK134" s="908"/>
      <c r="CAL134" s="908"/>
      <c r="CAM134" s="908"/>
      <c r="CAN134" s="908"/>
      <c r="CAO134" s="908"/>
      <c r="CAP134" s="908"/>
      <c r="CAQ134" s="908"/>
      <c r="CAR134" s="908"/>
      <c r="CAS134" s="908"/>
      <c r="CAT134" s="908"/>
      <c r="CAU134" s="908"/>
      <c r="CAV134" s="908"/>
      <c r="CAW134" s="908"/>
      <c r="CAX134" s="908"/>
      <c r="CAY134" s="908"/>
      <c r="CAZ134" s="908"/>
      <c r="CBA134" s="908"/>
      <c r="CBB134" s="908"/>
      <c r="CBC134" s="908"/>
      <c r="CBD134" s="908"/>
      <c r="CBE134" s="908"/>
      <c r="CBF134" s="908"/>
      <c r="CBG134" s="908"/>
      <c r="CBH134" s="908"/>
      <c r="CBI134" s="908"/>
      <c r="CBJ134" s="908"/>
      <c r="CBK134" s="908"/>
      <c r="CBL134" s="908"/>
      <c r="CBM134" s="908"/>
      <c r="CBN134" s="908"/>
      <c r="CBO134" s="908"/>
      <c r="CBP134" s="908"/>
      <c r="CBQ134" s="908"/>
      <c r="CBR134" s="908"/>
      <c r="CBS134" s="908"/>
      <c r="CBT134" s="908"/>
      <c r="CBU134" s="908"/>
      <c r="CBV134" s="908"/>
      <c r="CBW134" s="908"/>
      <c r="CBX134" s="908"/>
      <c r="CBY134" s="908"/>
      <c r="CBZ134" s="908"/>
      <c r="CCA134" s="908"/>
      <c r="CCB134" s="908"/>
      <c r="CCC134" s="908"/>
      <c r="CCD134" s="908"/>
      <c r="CCE134" s="908"/>
      <c r="CCF134" s="908"/>
      <c r="CCG134" s="908"/>
      <c r="CCH134" s="908"/>
      <c r="CCI134" s="908"/>
      <c r="CCJ134" s="908"/>
      <c r="CCK134" s="908"/>
      <c r="CCL134" s="908"/>
      <c r="CCM134" s="908"/>
      <c r="CCN134" s="908"/>
      <c r="CCO134" s="908"/>
      <c r="CCP134" s="908"/>
      <c r="CCQ134" s="908"/>
      <c r="CCR134" s="908"/>
      <c r="CCS134" s="908"/>
      <c r="CCT134" s="908"/>
      <c r="CCU134" s="908"/>
      <c r="CCV134" s="908"/>
      <c r="CCW134" s="908"/>
      <c r="CCX134" s="908"/>
      <c r="CCY134" s="908"/>
      <c r="CCZ134" s="908"/>
      <c r="CDA134" s="908"/>
      <c r="CDB134" s="908"/>
      <c r="CDC134" s="908"/>
      <c r="CDD134" s="908"/>
      <c r="CDE134" s="908"/>
      <c r="CDF134" s="908"/>
      <c r="CDG134" s="908"/>
      <c r="CDH134" s="908"/>
      <c r="CDI134" s="908"/>
      <c r="CDJ134" s="908"/>
      <c r="CDK134" s="908"/>
      <c r="CDL134" s="908"/>
      <c r="CDM134" s="908"/>
      <c r="CDN134" s="908"/>
      <c r="CDO134" s="908"/>
      <c r="CDP134" s="908"/>
      <c r="CDQ134" s="908"/>
      <c r="CDR134" s="908"/>
      <c r="CDS134" s="908"/>
      <c r="CDT134" s="908"/>
      <c r="CDU134" s="908"/>
      <c r="CDV134" s="908"/>
      <c r="CDW134" s="908"/>
      <c r="CDX134" s="908"/>
      <c r="CDY134" s="908"/>
      <c r="CDZ134" s="908"/>
      <c r="CEA134" s="908"/>
      <c r="CEB134" s="908"/>
      <c r="CEC134" s="908"/>
      <c r="CED134" s="908"/>
      <c r="CEE134" s="908"/>
      <c r="CEF134" s="908"/>
      <c r="CEG134" s="908"/>
      <c r="CEH134" s="908"/>
      <c r="CEI134" s="908"/>
      <c r="CEJ134" s="908"/>
      <c r="CEK134" s="908"/>
      <c r="CEL134" s="908"/>
      <c r="CEM134" s="908"/>
      <c r="CEN134" s="908"/>
      <c r="CEO134" s="908"/>
      <c r="CEP134" s="908"/>
      <c r="CEQ134" s="908"/>
      <c r="CER134" s="908"/>
      <c r="CES134" s="908"/>
      <c r="CET134" s="908"/>
      <c r="CEU134" s="908"/>
      <c r="CEV134" s="908"/>
      <c r="CEW134" s="908"/>
      <c r="CEX134" s="908"/>
      <c r="CEY134" s="908"/>
      <c r="CEZ134" s="908"/>
      <c r="CFA134" s="908"/>
      <c r="CFB134" s="908"/>
      <c r="CFC134" s="908"/>
      <c r="CFD134" s="908"/>
      <c r="CFE134" s="908"/>
      <c r="CFF134" s="908"/>
      <c r="CFG134" s="908"/>
      <c r="CFH134" s="908"/>
      <c r="CFI134" s="908"/>
      <c r="CFJ134" s="908"/>
      <c r="CFK134" s="908"/>
      <c r="CFL134" s="908"/>
      <c r="CFM134" s="908"/>
      <c r="CFN134" s="908"/>
      <c r="CFO134" s="908"/>
      <c r="CFP134" s="908"/>
      <c r="CFQ134" s="908"/>
      <c r="CFR134" s="908"/>
      <c r="CFS134" s="908"/>
      <c r="CFT134" s="908"/>
      <c r="CFU134" s="908"/>
      <c r="CFV134" s="908"/>
      <c r="CFW134" s="908"/>
      <c r="CFX134" s="908"/>
      <c r="CFY134" s="908"/>
      <c r="CFZ134" s="908"/>
      <c r="CGA134" s="908"/>
      <c r="CGB134" s="908"/>
      <c r="CGC134" s="908"/>
      <c r="CGD134" s="908"/>
      <c r="CGE134" s="908"/>
      <c r="CGF134" s="908"/>
      <c r="CGG134" s="908"/>
      <c r="CGH134" s="908"/>
      <c r="CGI134" s="908"/>
      <c r="CGJ134" s="908"/>
      <c r="CGK134" s="908"/>
      <c r="CGL134" s="908"/>
      <c r="CGM134" s="908"/>
      <c r="CGN134" s="908"/>
      <c r="CGO134" s="908"/>
      <c r="CGP134" s="908"/>
      <c r="CGQ134" s="908"/>
      <c r="CGR134" s="908"/>
      <c r="CGS134" s="908"/>
      <c r="CGT134" s="908"/>
      <c r="CGU134" s="908"/>
      <c r="CGV134" s="908"/>
      <c r="CGW134" s="908"/>
      <c r="CGX134" s="908"/>
      <c r="CGY134" s="908"/>
      <c r="CGZ134" s="908"/>
      <c r="CHA134" s="908"/>
      <c r="CHB134" s="908"/>
      <c r="CHC134" s="908"/>
      <c r="CHD134" s="908"/>
      <c r="CHE134" s="908"/>
      <c r="CHF134" s="908"/>
      <c r="CHG134" s="908"/>
      <c r="CHH134" s="908"/>
      <c r="CHI134" s="908"/>
      <c r="CHJ134" s="908"/>
      <c r="CHK134" s="908"/>
      <c r="CHL134" s="908"/>
      <c r="CHM134" s="908"/>
      <c r="CHN134" s="908"/>
      <c r="CHO134" s="908"/>
      <c r="CHP134" s="908"/>
      <c r="CHQ134" s="908"/>
      <c r="CHR134" s="908"/>
      <c r="CHS134" s="908"/>
      <c r="CHT134" s="908"/>
      <c r="CHU134" s="908"/>
      <c r="CHV134" s="908"/>
      <c r="CHW134" s="908"/>
      <c r="CHX134" s="908"/>
      <c r="CHY134" s="908"/>
      <c r="CHZ134" s="908"/>
      <c r="CIA134" s="908"/>
      <c r="CIB134" s="908"/>
      <c r="CIC134" s="908"/>
      <c r="CID134" s="908"/>
      <c r="CIE134" s="908"/>
      <c r="CIF134" s="908"/>
      <c r="CIG134" s="908"/>
      <c r="CIH134" s="908"/>
      <c r="CII134" s="908"/>
      <c r="CIJ134" s="908"/>
      <c r="CIK134" s="908"/>
      <c r="CIL134" s="908"/>
      <c r="CIM134" s="908"/>
      <c r="CIN134" s="908"/>
      <c r="CIO134" s="908"/>
      <c r="CIP134" s="908"/>
      <c r="CIQ134" s="908"/>
      <c r="CIR134" s="908"/>
      <c r="CIS134" s="908"/>
      <c r="CIT134" s="908"/>
      <c r="CIU134" s="908"/>
      <c r="CIV134" s="908"/>
      <c r="CIW134" s="908"/>
      <c r="CIX134" s="908"/>
      <c r="CIY134" s="908"/>
      <c r="CIZ134" s="908"/>
      <c r="CJA134" s="908"/>
      <c r="CJB134" s="908"/>
      <c r="CJC134" s="908"/>
      <c r="CJD134" s="908"/>
      <c r="CJE134" s="908"/>
      <c r="CJF134" s="908"/>
      <c r="CJG134" s="908"/>
      <c r="CJH134" s="908"/>
      <c r="CJI134" s="908"/>
      <c r="CJJ134" s="908"/>
      <c r="CJK134" s="908"/>
      <c r="CJL134" s="908"/>
      <c r="CJM134" s="908"/>
      <c r="CJN134" s="908"/>
      <c r="CJO134" s="908"/>
      <c r="CJP134" s="908"/>
      <c r="CJQ134" s="908"/>
      <c r="CJR134" s="908"/>
      <c r="CJS134" s="908"/>
      <c r="CJT134" s="908"/>
      <c r="CJU134" s="908"/>
      <c r="CJV134" s="908"/>
      <c r="CJW134" s="908"/>
      <c r="CJX134" s="908"/>
      <c r="CJY134" s="908"/>
      <c r="CJZ134" s="908"/>
      <c r="CKA134" s="908"/>
      <c r="CKB134" s="908"/>
      <c r="CKC134" s="908"/>
      <c r="CKD134" s="908"/>
      <c r="CKE134" s="908"/>
      <c r="CKF134" s="908"/>
      <c r="CKG134" s="908"/>
      <c r="CKH134" s="908"/>
      <c r="CKI134" s="908"/>
      <c r="CKJ134" s="908"/>
      <c r="CKK134" s="908"/>
      <c r="CKL134" s="908"/>
      <c r="CKM134" s="908"/>
      <c r="CKN134" s="908"/>
      <c r="CKO134" s="908"/>
      <c r="CKP134" s="908"/>
      <c r="CKQ134" s="908"/>
      <c r="CKR134" s="908"/>
      <c r="CKS134" s="908"/>
      <c r="CKT134" s="908"/>
      <c r="CKU134" s="908"/>
      <c r="CKV134" s="908"/>
      <c r="CKW134" s="908"/>
      <c r="CKX134" s="908"/>
      <c r="CKY134" s="908"/>
      <c r="CKZ134" s="908"/>
      <c r="CLA134" s="908"/>
      <c r="CLB134" s="908"/>
      <c r="CLC134" s="908"/>
      <c r="CLD134" s="908"/>
      <c r="CLE134" s="908"/>
      <c r="CLF134" s="908"/>
      <c r="CLG134" s="908"/>
      <c r="CLH134" s="908"/>
      <c r="CLI134" s="908"/>
      <c r="CLJ134" s="908"/>
      <c r="CLK134" s="908"/>
      <c r="CLL134" s="908"/>
      <c r="CLM134" s="908"/>
      <c r="CLN134" s="908"/>
      <c r="CLO134" s="908"/>
      <c r="CLP134" s="908"/>
      <c r="CLQ134" s="908"/>
      <c r="CLR134" s="908"/>
      <c r="CLS134" s="908"/>
      <c r="CLT134" s="908"/>
      <c r="CLU134" s="908"/>
      <c r="CLV134" s="908"/>
      <c r="CLW134" s="908"/>
      <c r="CLX134" s="908"/>
      <c r="CLY134" s="908"/>
      <c r="CLZ134" s="908"/>
      <c r="CMA134" s="908"/>
      <c r="CMB134" s="908"/>
      <c r="CMC134" s="908"/>
      <c r="CMD134" s="908"/>
      <c r="CME134" s="908"/>
      <c r="CMF134" s="908"/>
      <c r="CMG134" s="908"/>
      <c r="CMH134" s="908"/>
      <c r="CMI134" s="908"/>
      <c r="CMJ134" s="908"/>
      <c r="CMK134" s="908"/>
      <c r="CML134" s="908"/>
      <c r="CMM134" s="908"/>
      <c r="CMN134" s="908"/>
      <c r="CMO134" s="908"/>
      <c r="CMP134" s="908"/>
      <c r="CMQ134" s="908"/>
      <c r="CMR134" s="908"/>
      <c r="CMS134" s="908"/>
      <c r="CMT134" s="908"/>
      <c r="CMU134" s="908"/>
      <c r="CMV134" s="908"/>
      <c r="CMW134" s="908"/>
      <c r="CMX134" s="908"/>
      <c r="CMY134" s="908"/>
      <c r="CMZ134" s="908"/>
      <c r="CNA134" s="908"/>
      <c r="CNB134" s="908"/>
      <c r="CNC134" s="908"/>
      <c r="CND134" s="908"/>
      <c r="CNE134" s="908"/>
      <c r="CNF134" s="908"/>
      <c r="CNG134" s="908"/>
      <c r="CNH134" s="908"/>
      <c r="CNI134" s="908"/>
      <c r="CNJ134" s="908"/>
      <c r="CNK134" s="908"/>
      <c r="CNL134" s="908"/>
      <c r="CNM134" s="908"/>
      <c r="CNN134" s="908"/>
      <c r="CNO134" s="908"/>
      <c r="CNP134" s="908"/>
      <c r="CNQ134" s="908"/>
      <c r="CNR134" s="908"/>
      <c r="CNS134" s="908"/>
      <c r="CNT134" s="908"/>
      <c r="CNU134" s="908"/>
      <c r="CNV134" s="908"/>
      <c r="CNW134" s="908"/>
      <c r="CNX134" s="908"/>
      <c r="CNY134" s="908"/>
      <c r="CNZ134" s="908"/>
      <c r="COA134" s="908"/>
      <c r="COB134" s="908"/>
      <c r="COC134" s="908"/>
      <c r="COD134" s="908"/>
      <c r="COE134" s="908"/>
      <c r="COF134" s="908"/>
      <c r="COG134" s="908"/>
      <c r="COH134" s="908"/>
      <c r="COI134" s="908"/>
      <c r="COJ134" s="908"/>
      <c r="COK134" s="908"/>
      <c r="COL134" s="908"/>
      <c r="COM134" s="908"/>
      <c r="CON134" s="908"/>
      <c r="COO134" s="908"/>
      <c r="COP134" s="908"/>
      <c r="COQ134" s="908"/>
      <c r="COR134" s="908"/>
      <c r="COS134" s="908"/>
      <c r="COT134" s="908"/>
      <c r="COU134" s="908"/>
      <c r="COV134" s="908"/>
      <c r="COW134" s="908"/>
      <c r="COX134" s="908"/>
      <c r="COY134" s="908"/>
      <c r="COZ134" s="908"/>
      <c r="CPA134" s="908"/>
      <c r="CPB134" s="908"/>
      <c r="CPC134" s="908"/>
      <c r="CPD134" s="908"/>
      <c r="CPE134" s="908"/>
      <c r="CPF134" s="908"/>
      <c r="CPG134" s="908"/>
      <c r="CPH134" s="908"/>
      <c r="CPI134" s="908"/>
      <c r="CPJ134" s="908"/>
      <c r="CPK134" s="908"/>
      <c r="CPL134" s="908"/>
      <c r="CPM134" s="908"/>
      <c r="CPN134" s="908"/>
      <c r="CPO134" s="908"/>
      <c r="CPP134" s="908"/>
      <c r="CPQ134" s="908"/>
      <c r="CPR134" s="908"/>
      <c r="CPS134" s="908"/>
      <c r="CPT134" s="908"/>
      <c r="CPU134" s="908"/>
      <c r="CPV134" s="908"/>
      <c r="CPW134" s="908"/>
      <c r="CPX134" s="908"/>
      <c r="CPY134" s="908"/>
      <c r="CPZ134" s="908"/>
      <c r="CQA134" s="908"/>
      <c r="CQB134" s="908"/>
      <c r="CQC134" s="908"/>
      <c r="CQD134" s="908"/>
      <c r="CQE134" s="908"/>
      <c r="CQF134" s="908"/>
      <c r="CQG134" s="908"/>
      <c r="CQH134" s="908"/>
      <c r="CQI134" s="908"/>
      <c r="CQJ134" s="908"/>
      <c r="CQK134" s="908"/>
      <c r="CQL134" s="908"/>
      <c r="CQM134" s="908"/>
      <c r="CQN134" s="908"/>
      <c r="CQO134" s="908"/>
      <c r="CQP134" s="908"/>
      <c r="CQQ134" s="908"/>
      <c r="CQR134" s="908"/>
      <c r="CQS134" s="908"/>
      <c r="CQT134" s="908"/>
      <c r="CQU134" s="908"/>
      <c r="CQV134" s="908"/>
      <c r="CQW134" s="908"/>
      <c r="CQX134" s="908"/>
      <c r="CQY134" s="908"/>
      <c r="CQZ134" s="908"/>
      <c r="CRA134" s="908"/>
      <c r="CRB134" s="908"/>
      <c r="CRC134" s="908"/>
      <c r="CRD134" s="908"/>
      <c r="CRE134" s="908"/>
      <c r="CRF134" s="908"/>
      <c r="CRG134" s="908"/>
      <c r="CRH134" s="908"/>
      <c r="CRI134" s="908"/>
      <c r="CRJ134" s="908"/>
      <c r="CRK134" s="908"/>
      <c r="CRL134" s="908"/>
      <c r="CRM134" s="908"/>
      <c r="CRN134" s="908"/>
      <c r="CRO134" s="908"/>
      <c r="CRP134" s="908"/>
      <c r="CRQ134" s="908"/>
      <c r="CRR134" s="908"/>
      <c r="CRS134" s="908"/>
      <c r="CRT134" s="908"/>
      <c r="CRU134" s="908"/>
      <c r="CRV134" s="908"/>
      <c r="CRW134" s="908"/>
      <c r="CRX134" s="908"/>
      <c r="CRY134" s="908"/>
      <c r="CRZ134" s="908"/>
      <c r="CSA134" s="908"/>
      <c r="CSB134" s="908"/>
      <c r="CSC134" s="908"/>
      <c r="CSD134" s="908"/>
      <c r="CSE134" s="908"/>
      <c r="CSF134" s="908"/>
      <c r="CSG134" s="908"/>
      <c r="CSH134" s="908"/>
      <c r="CSI134" s="908"/>
      <c r="CSJ134" s="908"/>
      <c r="CSK134" s="908"/>
      <c r="CSL134" s="908"/>
      <c r="CSM134" s="908"/>
      <c r="CSN134" s="908"/>
      <c r="CSO134" s="908"/>
      <c r="CSP134" s="908"/>
      <c r="CSQ134" s="908"/>
      <c r="CSR134" s="908"/>
      <c r="CSS134" s="908"/>
      <c r="CST134" s="908"/>
      <c r="CSU134" s="908"/>
      <c r="CSV134" s="908"/>
      <c r="CSW134" s="908"/>
      <c r="CSX134" s="908"/>
      <c r="CSY134" s="908"/>
      <c r="CSZ134" s="908"/>
      <c r="CTA134" s="908"/>
      <c r="CTB134" s="908"/>
      <c r="CTC134" s="908"/>
      <c r="CTD134" s="908"/>
      <c r="CTE134" s="908"/>
      <c r="CTF134" s="908"/>
      <c r="CTG134" s="908"/>
      <c r="CTH134" s="908"/>
      <c r="CTI134" s="908"/>
      <c r="CTJ134" s="908"/>
      <c r="CTK134" s="908"/>
      <c r="CTL134" s="908"/>
      <c r="CTM134" s="908"/>
      <c r="CTN134" s="908"/>
      <c r="CTO134" s="908"/>
      <c r="CTP134" s="908"/>
      <c r="CTQ134" s="908"/>
      <c r="CTR134" s="908"/>
      <c r="CTS134" s="908"/>
      <c r="CTT134" s="908"/>
      <c r="CTU134" s="908"/>
      <c r="CTV134" s="908"/>
      <c r="CTW134" s="908"/>
      <c r="CTX134" s="908"/>
      <c r="CTY134" s="908"/>
      <c r="CTZ134" s="908"/>
      <c r="CUA134" s="908"/>
      <c r="CUB134" s="908"/>
      <c r="CUC134" s="908"/>
      <c r="CUD134" s="908"/>
      <c r="CUE134" s="908"/>
      <c r="CUF134" s="908"/>
      <c r="CUG134" s="908"/>
      <c r="CUH134" s="908"/>
      <c r="CUI134" s="908"/>
      <c r="CUJ134" s="908"/>
      <c r="CUK134" s="908"/>
      <c r="CUL134" s="908"/>
      <c r="CUM134" s="908"/>
      <c r="CUN134" s="908"/>
      <c r="CUO134" s="908"/>
      <c r="CUP134" s="908"/>
      <c r="CUQ134" s="908"/>
      <c r="CUR134" s="908"/>
      <c r="CUS134" s="908"/>
      <c r="CUT134" s="908"/>
      <c r="CUU134" s="908"/>
      <c r="CUV134" s="908"/>
      <c r="CUW134" s="908"/>
      <c r="CUX134" s="908"/>
      <c r="CUY134" s="908"/>
      <c r="CUZ134" s="908"/>
      <c r="CVA134" s="908"/>
      <c r="CVB134" s="908"/>
      <c r="CVC134" s="908"/>
      <c r="CVD134" s="908"/>
      <c r="CVE134" s="908"/>
      <c r="CVF134" s="908"/>
      <c r="CVG134" s="908"/>
      <c r="CVH134" s="908"/>
      <c r="CVI134" s="908"/>
      <c r="CVJ134" s="908"/>
      <c r="CVK134" s="908"/>
      <c r="CVL134" s="908"/>
      <c r="CVM134" s="908"/>
      <c r="CVN134" s="908"/>
      <c r="CVO134" s="908"/>
      <c r="CVP134" s="908"/>
      <c r="CVQ134" s="908"/>
      <c r="CVR134" s="908"/>
      <c r="CVS134" s="908"/>
      <c r="CVT134" s="908"/>
      <c r="CVU134" s="908"/>
      <c r="CVV134" s="908"/>
      <c r="CVW134" s="908"/>
      <c r="CVX134" s="908"/>
      <c r="CVY134" s="908"/>
      <c r="CVZ134" s="908"/>
      <c r="CWA134" s="908"/>
      <c r="CWB134" s="908"/>
      <c r="CWC134" s="908"/>
      <c r="CWD134" s="908"/>
      <c r="CWE134" s="908"/>
      <c r="CWF134" s="908"/>
      <c r="CWG134" s="908"/>
      <c r="CWH134" s="908"/>
      <c r="CWI134" s="908"/>
      <c r="CWJ134" s="908"/>
      <c r="CWK134" s="908"/>
      <c r="CWL134" s="908"/>
      <c r="CWM134" s="908"/>
      <c r="CWN134" s="908"/>
      <c r="CWO134" s="908"/>
      <c r="CWP134" s="908"/>
      <c r="CWQ134" s="908"/>
      <c r="CWR134" s="908"/>
      <c r="CWS134" s="908"/>
      <c r="CWT134" s="908"/>
      <c r="CWU134" s="908"/>
      <c r="CWV134" s="908"/>
      <c r="CWW134" s="908"/>
      <c r="CWX134" s="908"/>
      <c r="CWY134" s="908"/>
      <c r="CWZ134" s="908"/>
      <c r="CXA134" s="908"/>
      <c r="CXB134" s="908"/>
      <c r="CXC134" s="908"/>
      <c r="CXD134" s="908"/>
      <c r="CXE134" s="908"/>
      <c r="CXF134" s="908"/>
      <c r="CXG134" s="908"/>
      <c r="CXH134" s="908"/>
      <c r="CXI134" s="908"/>
      <c r="CXJ134" s="908"/>
      <c r="CXK134" s="908"/>
      <c r="CXL134" s="908"/>
      <c r="CXM134" s="908"/>
      <c r="CXN134" s="908"/>
      <c r="CXO134" s="908"/>
      <c r="CXP134" s="908"/>
      <c r="CXQ134" s="908"/>
      <c r="CXR134" s="908"/>
      <c r="CXS134" s="908"/>
      <c r="CXT134" s="908"/>
      <c r="CXU134" s="908"/>
      <c r="CXV134" s="908"/>
      <c r="CXW134" s="908"/>
      <c r="CXX134" s="908"/>
      <c r="CXY134" s="908"/>
      <c r="CXZ134" s="908"/>
      <c r="CYA134" s="908"/>
      <c r="CYB134" s="908"/>
      <c r="CYC134" s="908"/>
      <c r="CYD134" s="908"/>
      <c r="CYE134" s="908"/>
      <c r="CYF134" s="908"/>
      <c r="CYG134" s="908"/>
      <c r="CYH134" s="908"/>
      <c r="CYI134" s="908"/>
      <c r="CYJ134" s="908"/>
      <c r="CYK134" s="908"/>
      <c r="CYL134" s="908"/>
      <c r="CYM134" s="908"/>
      <c r="CYN134" s="908"/>
      <c r="CYO134" s="908"/>
      <c r="CYP134" s="908"/>
      <c r="CYQ134" s="908"/>
      <c r="CYR134" s="908"/>
      <c r="CYS134" s="908"/>
      <c r="CYT134" s="908"/>
      <c r="CYU134" s="908"/>
      <c r="CYV134" s="908"/>
      <c r="CYW134" s="908"/>
      <c r="CYX134" s="908"/>
      <c r="CYY134" s="908"/>
      <c r="CYZ134" s="908"/>
      <c r="CZA134" s="908"/>
      <c r="CZB134" s="908"/>
      <c r="CZC134" s="908"/>
      <c r="CZD134" s="908"/>
      <c r="CZE134" s="908"/>
      <c r="CZF134" s="908"/>
      <c r="CZG134" s="908"/>
      <c r="CZH134" s="908"/>
      <c r="CZI134" s="908"/>
      <c r="CZJ134" s="908"/>
      <c r="CZK134" s="908"/>
      <c r="CZL134" s="908"/>
      <c r="CZM134" s="908"/>
      <c r="CZN134" s="908"/>
      <c r="CZO134" s="908"/>
      <c r="CZP134" s="908"/>
      <c r="CZQ134" s="908"/>
      <c r="CZR134" s="908"/>
      <c r="CZS134" s="908"/>
      <c r="CZT134" s="908"/>
      <c r="CZU134" s="908"/>
      <c r="CZV134" s="908"/>
      <c r="CZW134" s="908"/>
      <c r="CZX134" s="908"/>
      <c r="CZY134" s="908"/>
      <c r="CZZ134" s="908"/>
      <c r="DAA134" s="908"/>
      <c r="DAB134" s="908"/>
      <c r="DAC134" s="908"/>
      <c r="DAD134" s="908"/>
      <c r="DAE134" s="908"/>
      <c r="DAF134" s="908"/>
      <c r="DAG134" s="908"/>
      <c r="DAH134" s="908"/>
      <c r="DAI134" s="908"/>
      <c r="DAJ134" s="908"/>
      <c r="DAK134" s="908"/>
      <c r="DAL134" s="908"/>
      <c r="DAM134" s="908"/>
      <c r="DAN134" s="908"/>
      <c r="DAO134" s="908"/>
      <c r="DAP134" s="908"/>
      <c r="DAQ134" s="908"/>
      <c r="DAR134" s="908"/>
      <c r="DAS134" s="908"/>
      <c r="DAT134" s="908"/>
      <c r="DAU134" s="908"/>
      <c r="DAV134" s="908"/>
      <c r="DAW134" s="908"/>
      <c r="DAX134" s="908"/>
      <c r="DAY134" s="908"/>
      <c r="DAZ134" s="908"/>
      <c r="DBA134" s="908"/>
      <c r="DBB134" s="908"/>
      <c r="DBC134" s="908"/>
      <c r="DBD134" s="908"/>
      <c r="DBE134" s="908"/>
      <c r="DBF134" s="908"/>
      <c r="DBG134" s="908"/>
      <c r="DBH134" s="908"/>
      <c r="DBI134" s="908"/>
      <c r="DBJ134" s="908"/>
      <c r="DBK134" s="908"/>
      <c r="DBL134" s="908"/>
      <c r="DBM134" s="908"/>
      <c r="DBN134" s="908"/>
      <c r="DBO134" s="908"/>
      <c r="DBP134" s="908"/>
      <c r="DBQ134" s="908"/>
      <c r="DBR134" s="908"/>
      <c r="DBS134" s="908"/>
      <c r="DBT134" s="908"/>
      <c r="DBU134" s="908"/>
      <c r="DBV134" s="908"/>
      <c r="DBW134" s="908"/>
      <c r="DBX134" s="908"/>
      <c r="DBY134" s="908"/>
      <c r="DBZ134" s="908"/>
      <c r="DCA134" s="908"/>
      <c r="DCB134" s="908"/>
      <c r="DCC134" s="908"/>
      <c r="DCD134" s="908"/>
      <c r="DCE134" s="908"/>
      <c r="DCF134" s="908"/>
      <c r="DCG134" s="908"/>
      <c r="DCH134" s="908"/>
      <c r="DCI134" s="908"/>
      <c r="DCJ134" s="908"/>
      <c r="DCK134" s="908"/>
      <c r="DCL134" s="908"/>
      <c r="DCM134" s="908"/>
      <c r="DCN134" s="908"/>
      <c r="DCO134" s="908"/>
      <c r="DCP134" s="908"/>
      <c r="DCQ134" s="908"/>
      <c r="DCR134" s="908"/>
      <c r="DCS134" s="908"/>
      <c r="DCT134" s="908"/>
      <c r="DCU134" s="908"/>
      <c r="DCV134" s="908"/>
      <c r="DCW134" s="908"/>
      <c r="DCX134" s="908"/>
      <c r="DCY134" s="908"/>
      <c r="DCZ134" s="908"/>
      <c r="DDA134" s="908"/>
      <c r="DDB134" s="908"/>
      <c r="DDC134" s="908"/>
      <c r="DDD134" s="908"/>
      <c r="DDE134" s="908"/>
      <c r="DDF134" s="908"/>
      <c r="DDG134" s="908"/>
      <c r="DDH134" s="908"/>
      <c r="DDI134" s="908"/>
      <c r="DDJ134" s="908"/>
      <c r="DDK134" s="908"/>
      <c r="DDL134" s="908"/>
      <c r="DDM134" s="908"/>
      <c r="DDN134" s="908"/>
      <c r="DDO134" s="908"/>
      <c r="DDP134" s="908"/>
      <c r="DDQ134" s="908"/>
      <c r="DDR134" s="908"/>
      <c r="DDS134" s="908"/>
      <c r="DDT134" s="908"/>
      <c r="DDU134" s="908"/>
      <c r="DDV134" s="908"/>
      <c r="DDW134" s="908"/>
      <c r="DDX134" s="908"/>
      <c r="DDY134" s="908"/>
      <c r="DDZ134" s="908"/>
      <c r="DEA134" s="908"/>
      <c r="DEB134" s="908"/>
      <c r="DEC134" s="908"/>
      <c r="DED134" s="908"/>
      <c r="DEE134" s="908"/>
      <c r="DEF134" s="908"/>
      <c r="DEG134" s="908"/>
      <c r="DEH134" s="908"/>
      <c r="DEI134" s="908"/>
      <c r="DEJ134" s="908"/>
      <c r="DEK134" s="908"/>
      <c r="DEL134" s="908"/>
      <c r="DEM134" s="908"/>
      <c r="DEN134" s="908"/>
      <c r="DEO134" s="908"/>
      <c r="DEP134" s="908"/>
      <c r="DEQ134" s="908"/>
      <c r="DER134" s="908"/>
      <c r="DES134" s="908"/>
      <c r="DET134" s="908"/>
      <c r="DEU134" s="908"/>
      <c r="DEV134" s="908"/>
      <c r="DEW134" s="908"/>
      <c r="DEX134" s="908"/>
      <c r="DEY134" s="908"/>
      <c r="DEZ134" s="908"/>
      <c r="DFA134" s="908"/>
      <c r="DFB134" s="908"/>
      <c r="DFC134" s="908"/>
      <c r="DFD134" s="908"/>
      <c r="DFE134" s="908"/>
      <c r="DFF134" s="908"/>
      <c r="DFG134" s="908"/>
      <c r="DFH134" s="908"/>
      <c r="DFI134" s="908"/>
      <c r="DFJ134" s="908"/>
      <c r="DFK134" s="908"/>
      <c r="DFL134" s="908"/>
      <c r="DFM134" s="908"/>
      <c r="DFN134" s="908"/>
      <c r="DFO134" s="908"/>
      <c r="DFP134" s="908"/>
      <c r="DFQ134" s="908"/>
      <c r="DFR134" s="908"/>
      <c r="DFS134" s="908"/>
      <c r="DFT134" s="908"/>
      <c r="DFU134" s="908"/>
      <c r="DFV134" s="908"/>
      <c r="DFW134" s="908"/>
      <c r="DFX134" s="908"/>
      <c r="DFY134" s="908"/>
      <c r="DFZ134" s="908"/>
      <c r="DGA134" s="908"/>
      <c r="DGB134" s="908"/>
      <c r="DGC134" s="908"/>
      <c r="DGD134" s="908"/>
      <c r="DGE134" s="908"/>
      <c r="DGF134" s="908"/>
      <c r="DGG134" s="908"/>
      <c r="DGH134" s="908"/>
      <c r="DGI134" s="908"/>
      <c r="DGJ134" s="908"/>
      <c r="DGK134" s="908"/>
      <c r="DGL134" s="908"/>
      <c r="DGM134" s="908"/>
      <c r="DGN134" s="908"/>
      <c r="DGO134" s="908"/>
      <c r="DGP134" s="908"/>
      <c r="DGQ134" s="908"/>
      <c r="DGR134" s="908"/>
      <c r="DGS134" s="908"/>
      <c r="DGT134" s="908"/>
      <c r="DGU134" s="908"/>
      <c r="DGV134" s="908"/>
      <c r="DGW134" s="908"/>
      <c r="DGX134" s="908"/>
      <c r="DGY134" s="908"/>
      <c r="DGZ134" s="908"/>
      <c r="DHA134" s="908"/>
      <c r="DHB134" s="908"/>
      <c r="DHC134" s="908"/>
      <c r="DHD134" s="908"/>
      <c r="DHE134" s="908"/>
      <c r="DHF134" s="908"/>
      <c r="DHG134" s="908"/>
      <c r="DHH134" s="908"/>
      <c r="DHI134" s="908"/>
      <c r="DHJ134" s="908"/>
      <c r="DHK134" s="908"/>
      <c r="DHL134" s="908"/>
      <c r="DHM134" s="908"/>
      <c r="DHN134" s="908"/>
      <c r="DHO134" s="908"/>
      <c r="DHP134" s="908"/>
      <c r="DHQ134" s="908"/>
      <c r="DHR134" s="908"/>
      <c r="DHS134" s="908"/>
      <c r="DHT134" s="908"/>
      <c r="DHU134" s="908"/>
      <c r="DHV134" s="908"/>
      <c r="DHW134" s="908"/>
      <c r="DHX134" s="908"/>
      <c r="DHY134" s="908"/>
      <c r="DHZ134" s="908"/>
      <c r="DIA134" s="908"/>
      <c r="DIB134" s="908"/>
      <c r="DIC134" s="908"/>
      <c r="DID134" s="908"/>
      <c r="DIE134" s="908"/>
      <c r="DIF134" s="908"/>
      <c r="DIG134" s="908"/>
      <c r="DIH134" s="908"/>
      <c r="DII134" s="908"/>
      <c r="DIJ134" s="908"/>
      <c r="DIK134" s="908"/>
      <c r="DIL134" s="908"/>
      <c r="DIM134" s="908"/>
      <c r="DIN134" s="908"/>
      <c r="DIO134" s="908"/>
      <c r="DIP134" s="908"/>
      <c r="DIQ134" s="908"/>
      <c r="DIR134" s="908"/>
      <c r="DIS134" s="908"/>
      <c r="DIT134" s="908"/>
      <c r="DIU134" s="908"/>
      <c r="DIV134" s="908"/>
      <c r="DIW134" s="908"/>
      <c r="DIX134" s="908"/>
      <c r="DIY134" s="908"/>
      <c r="DIZ134" s="908"/>
      <c r="DJA134" s="908"/>
      <c r="DJB134" s="908"/>
      <c r="DJC134" s="908"/>
      <c r="DJD134" s="908"/>
      <c r="DJE134" s="908"/>
      <c r="DJF134" s="908"/>
      <c r="DJG134" s="908"/>
      <c r="DJH134" s="908"/>
      <c r="DJI134" s="908"/>
      <c r="DJJ134" s="908"/>
      <c r="DJK134" s="908"/>
      <c r="DJL134" s="908"/>
      <c r="DJM134" s="908"/>
      <c r="DJN134" s="908"/>
      <c r="DJO134" s="908"/>
      <c r="DJP134" s="908"/>
      <c r="DJQ134" s="908"/>
      <c r="DJR134" s="908"/>
      <c r="DJS134" s="908"/>
      <c r="DJT134" s="908"/>
      <c r="DJU134" s="908"/>
      <c r="DJV134" s="908"/>
      <c r="DJW134" s="908"/>
      <c r="DJX134" s="908"/>
      <c r="DJY134" s="908"/>
      <c r="DJZ134" s="908"/>
      <c r="DKA134" s="908"/>
      <c r="DKB134" s="908"/>
      <c r="DKC134" s="908"/>
      <c r="DKD134" s="908"/>
      <c r="DKE134" s="908"/>
      <c r="DKF134" s="908"/>
      <c r="DKG134" s="908"/>
      <c r="DKH134" s="908"/>
      <c r="DKI134" s="908"/>
      <c r="DKJ134" s="908"/>
      <c r="DKK134" s="908"/>
      <c r="DKL134" s="908"/>
      <c r="DKM134" s="908"/>
      <c r="DKN134" s="908"/>
      <c r="DKO134" s="908"/>
      <c r="DKP134" s="908"/>
      <c r="DKQ134" s="908"/>
      <c r="DKR134" s="908"/>
      <c r="DKS134" s="908"/>
      <c r="DKT134" s="908"/>
      <c r="DKU134" s="908"/>
      <c r="DKV134" s="908"/>
      <c r="DKW134" s="908"/>
      <c r="DKX134" s="908"/>
      <c r="DKY134" s="908"/>
      <c r="DKZ134" s="908"/>
      <c r="DLA134" s="908"/>
      <c r="DLB134" s="908"/>
      <c r="DLC134" s="908"/>
      <c r="DLD134" s="908"/>
      <c r="DLE134" s="908"/>
      <c r="DLF134" s="908"/>
      <c r="DLG134" s="908"/>
      <c r="DLH134" s="908"/>
      <c r="DLI134" s="908"/>
      <c r="DLJ134" s="908"/>
      <c r="DLK134" s="908"/>
      <c r="DLL134" s="908"/>
      <c r="DLM134" s="908"/>
      <c r="DLN134" s="908"/>
      <c r="DLO134" s="908"/>
      <c r="DLP134" s="908"/>
      <c r="DLQ134" s="908"/>
      <c r="DLR134" s="908"/>
      <c r="DLS134" s="908"/>
      <c r="DLT134" s="908"/>
      <c r="DLU134" s="908"/>
      <c r="DLV134" s="908"/>
      <c r="DLW134" s="908"/>
      <c r="DLX134" s="908"/>
      <c r="DLY134" s="908"/>
      <c r="DLZ134" s="908"/>
      <c r="DMA134" s="908"/>
      <c r="DMB134" s="908"/>
      <c r="DMC134" s="908"/>
      <c r="DMD134" s="908"/>
      <c r="DME134" s="908"/>
      <c r="DMF134" s="908"/>
      <c r="DMG134" s="908"/>
      <c r="DMH134" s="908"/>
      <c r="DMI134" s="908"/>
      <c r="DMJ134" s="908"/>
      <c r="DMK134" s="908"/>
      <c r="DML134" s="908"/>
      <c r="DMM134" s="908"/>
      <c r="DMN134" s="908"/>
      <c r="DMO134" s="908"/>
      <c r="DMP134" s="908"/>
      <c r="DMQ134" s="908"/>
      <c r="DMR134" s="908"/>
      <c r="DMS134" s="908"/>
      <c r="DMT134" s="908"/>
      <c r="DMU134" s="908"/>
      <c r="DMV134" s="908"/>
      <c r="DMW134" s="908"/>
      <c r="DMX134" s="908"/>
      <c r="DMY134" s="908"/>
      <c r="DMZ134" s="908"/>
      <c r="DNA134" s="908"/>
      <c r="DNB134" s="908"/>
      <c r="DNC134" s="908"/>
      <c r="DND134" s="908"/>
      <c r="DNE134" s="908"/>
      <c r="DNF134" s="908"/>
      <c r="DNG134" s="908"/>
      <c r="DNH134" s="908"/>
      <c r="DNI134" s="908"/>
      <c r="DNJ134" s="908"/>
      <c r="DNK134" s="908"/>
      <c r="DNL134" s="908"/>
      <c r="DNM134" s="908"/>
      <c r="DNN134" s="908"/>
      <c r="DNO134" s="908"/>
      <c r="DNP134" s="908"/>
      <c r="DNQ134" s="908"/>
      <c r="DNR134" s="908"/>
      <c r="DNS134" s="908"/>
      <c r="DNT134" s="908"/>
      <c r="DNU134" s="908"/>
      <c r="DNV134" s="908"/>
      <c r="DNW134" s="908"/>
      <c r="DNX134" s="908"/>
      <c r="DNY134" s="908"/>
      <c r="DNZ134" s="908"/>
      <c r="DOA134" s="908"/>
      <c r="DOB134" s="908"/>
      <c r="DOC134" s="908"/>
      <c r="DOD134" s="908"/>
      <c r="DOE134" s="908"/>
      <c r="DOF134" s="908"/>
      <c r="DOG134" s="908"/>
      <c r="DOH134" s="908"/>
      <c r="DOI134" s="908"/>
      <c r="DOJ134" s="908"/>
      <c r="DOK134" s="908"/>
      <c r="DOL134" s="908"/>
      <c r="DOM134" s="908"/>
      <c r="DON134" s="908"/>
      <c r="DOO134" s="908"/>
      <c r="DOP134" s="908"/>
      <c r="DOQ134" s="908"/>
      <c r="DOR134" s="908"/>
      <c r="DOS134" s="908"/>
      <c r="DOT134" s="908"/>
      <c r="DOU134" s="908"/>
      <c r="DOV134" s="908"/>
      <c r="DOW134" s="908"/>
      <c r="DOX134" s="908"/>
      <c r="DOY134" s="908"/>
      <c r="DOZ134" s="908"/>
      <c r="DPA134" s="908"/>
      <c r="DPB134" s="908"/>
      <c r="DPC134" s="908"/>
      <c r="DPD134" s="908"/>
      <c r="DPE134" s="908"/>
      <c r="DPF134" s="908"/>
      <c r="DPG134" s="908"/>
      <c r="DPH134" s="908"/>
      <c r="DPI134" s="908"/>
      <c r="DPJ134" s="908"/>
      <c r="DPK134" s="908"/>
      <c r="DPL134" s="908"/>
      <c r="DPM134" s="908"/>
      <c r="DPN134" s="908"/>
      <c r="DPO134" s="908"/>
      <c r="DPP134" s="908"/>
      <c r="DPQ134" s="908"/>
      <c r="DPR134" s="908"/>
      <c r="DPS134" s="908"/>
      <c r="DPT134" s="908"/>
      <c r="DPU134" s="908"/>
      <c r="DPV134" s="908"/>
      <c r="DPW134" s="908"/>
      <c r="DPX134" s="908"/>
      <c r="DPY134" s="908"/>
      <c r="DPZ134" s="908"/>
      <c r="DQA134" s="908"/>
      <c r="DQB134" s="908"/>
      <c r="DQC134" s="908"/>
      <c r="DQD134" s="908"/>
      <c r="DQE134" s="908"/>
      <c r="DQF134" s="908"/>
      <c r="DQG134" s="908"/>
      <c r="DQH134" s="908"/>
      <c r="DQI134" s="908"/>
      <c r="DQJ134" s="908"/>
      <c r="DQK134" s="908"/>
      <c r="DQL134" s="908"/>
      <c r="DQM134" s="908"/>
      <c r="DQN134" s="908"/>
      <c r="DQO134" s="908"/>
      <c r="DQP134" s="908"/>
      <c r="DQQ134" s="908"/>
      <c r="DQR134" s="908"/>
      <c r="DQS134" s="908"/>
      <c r="DQT134" s="908"/>
      <c r="DQU134" s="908"/>
      <c r="DQV134" s="908"/>
      <c r="DQW134" s="908"/>
      <c r="DQX134" s="908"/>
      <c r="DQY134" s="908"/>
      <c r="DQZ134" s="908"/>
      <c r="DRA134" s="908"/>
      <c r="DRB134" s="908"/>
      <c r="DRC134" s="908"/>
      <c r="DRD134" s="908"/>
      <c r="DRE134" s="908"/>
      <c r="DRF134" s="908"/>
      <c r="DRG134" s="908"/>
      <c r="DRH134" s="908"/>
      <c r="DRI134" s="908"/>
      <c r="DRJ134" s="908"/>
      <c r="DRK134" s="908"/>
      <c r="DRL134" s="908"/>
      <c r="DRM134" s="908"/>
      <c r="DRN134" s="908"/>
      <c r="DRO134" s="908"/>
      <c r="DRP134" s="908"/>
      <c r="DRQ134" s="908"/>
      <c r="DRR134" s="908"/>
      <c r="DRS134" s="908"/>
      <c r="DRT134" s="908"/>
      <c r="DRU134" s="908"/>
      <c r="DRV134" s="908"/>
      <c r="DRW134" s="908"/>
      <c r="DRX134" s="908"/>
      <c r="DRY134" s="908"/>
      <c r="DRZ134" s="908"/>
      <c r="DSA134" s="908"/>
      <c r="DSB134" s="908"/>
      <c r="DSC134" s="908"/>
      <c r="DSD134" s="908"/>
      <c r="DSE134" s="908"/>
      <c r="DSF134" s="908"/>
      <c r="DSG134" s="908"/>
      <c r="DSH134" s="908"/>
      <c r="DSI134" s="908"/>
      <c r="DSJ134" s="908"/>
      <c r="DSK134" s="908"/>
      <c r="DSL134" s="908"/>
      <c r="DSM134" s="908"/>
      <c r="DSN134" s="908"/>
      <c r="DSO134" s="908"/>
      <c r="DSP134" s="908"/>
      <c r="DSQ134" s="908"/>
      <c r="DSR134" s="908"/>
      <c r="DSS134" s="908"/>
      <c r="DST134" s="908"/>
      <c r="DSU134" s="908"/>
      <c r="DSV134" s="908"/>
      <c r="DSW134" s="908"/>
      <c r="DSX134" s="908"/>
      <c r="DSY134" s="908"/>
      <c r="DSZ134" s="908"/>
      <c r="DTA134" s="908"/>
      <c r="DTB134" s="908"/>
      <c r="DTC134" s="908"/>
      <c r="DTD134" s="908"/>
      <c r="DTE134" s="908"/>
      <c r="DTF134" s="908"/>
      <c r="DTG134" s="908"/>
      <c r="DTH134" s="908"/>
      <c r="DTI134" s="908"/>
      <c r="DTJ134" s="908"/>
      <c r="DTK134" s="908"/>
      <c r="DTL134" s="908"/>
      <c r="DTM134" s="908"/>
      <c r="DTN134" s="908"/>
      <c r="DTO134" s="908"/>
      <c r="DTP134" s="908"/>
      <c r="DTQ134" s="908"/>
      <c r="DTR134" s="908"/>
      <c r="DTS134" s="908"/>
      <c r="DTT134" s="908"/>
      <c r="DTU134" s="908"/>
      <c r="DTV134" s="908"/>
      <c r="DTW134" s="908"/>
      <c r="DTX134" s="908"/>
      <c r="DTY134" s="908"/>
      <c r="DTZ134" s="908"/>
      <c r="DUA134" s="908"/>
      <c r="DUB134" s="908"/>
      <c r="DUC134" s="908"/>
      <c r="DUD134" s="908"/>
      <c r="DUE134" s="908"/>
      <c r="DUF134" s="908"/>
      <c r="DUG134" s="908"/>
      <c r="DUH134" s="908"/>
      <c r="DUI134" s="908"/>
      <c r="DUJ134" s="908"/>
      <c r="DUK134" s="908"/>
      <c r="DUL134" s="908"/>
      <c r="DUM134" s="908"/>
      <c r="DUN134" s="908"/>
      <c r="DUO134" s="908"/>
      <c r="DUP134" s="908"/>
      <c r="DUQ134" s="908"/>
      <c r="DUR134" s="908"/>
      <c r="DUS134" s="908"/>
      <c r="DUT134" s="908"/>
      <c r="DUU134" s="908"/>
      <c r="DUV134" s="908"/>
      <c r="DUW134" s="908"/>
      <c r="DUX134" s="908"/>
      <c r="DUY134" s="908"/>
      <c r="DUZ134" s="908"/>
      <c r="DVA134" s="908"/>
      <c r="DVB134" s="908"/>
      <c r="DVC134" s="908"/>
      <c r="DVD134" s="908"/>
      <c r="DVE134" s="908"/>
      <c r="DVF134" s="908"/>
      <c r="DVG134" s="908"/>
      <c r="DVH134" s="908"/>
      <c r="DVI134" s="908"/>
      <c r="DVJ134" s="908"/>
      <c r="DVK134" s="908"/>
      <c r="DVL134" s="908"/>
      <c r="DVM134" s="908"/>
      <c r="DVN134" s="908"/>
      <c r="DVO134" s="908"/>
      <c r="DVP134" s="908"/>
      <c r="DVQ134" s="908"/>
      <c r="DVR134" s="908"/>
      <c r="DVS134" s="908"/>
      <c r="DVT134" s="908"/>
      <c r="DVU134" s="908"/>
      <c r="DVV134" s="908"/>
      <c r="DVW134" s="908"/>
      <c r="DVX134" s="908"/>
      <c r="DVY134" s="908"/>
      <c r="DVZ134" s="908"/>
      <c r="DWA134" s="908"/>
      <c r="DWB134" s="908"/>
      <c r="DWC134" s="908"/>
      <c r="DWD134" s="908"/>
      <c r="DWE134" s="908"/>
      <c r="DWF134" s="908"/>
      <c r="DWG134" s="908"/>
      <c r="DWH134" s="908"/>
      <c r="DWI134" s="908"/>
      <c r="DWJ134" s="908"/>
      <c r="DWK134" s="908"/>
      <c r="DWL134" s="908"/>
      <c r="DWM134" s="908"/>
      <c r="DWN134" s="908"/>
      <c r="DWO134" s="908"/>
      <c r="DWP134" s="908"/>
      <c r="DWQ134" s="908"/>
      <c r="DWR134" s="908"/>
      <c r="DWS134" s="908"/>
      <c r="DWT134" s="908"/>
      <c r="DWU134" s="908"/>
      <c r="DWV134" s="908"/>
      <c r="DWW134" s="908"/>
      <c r="DWX134" s="908"/>
      <c r="DWY134" s="908"/>
      <c r="DWZ134" s="908"/>
      <c r="DXA134" s="908"/>
      <c r="DXB134" s="908"/>
      <c r="DXC134" s="908"/>
      <c r="DXD134" s="908"/>
      <c r="DXE134" s="908"/>
      <c r="DXF134" s="908"/>
      <c r="DXG134" s="908"/>
      <c r="DXH134" s="908"/>
      <c r="DXI134" s="908"/>
      <c r="DXJ134" s="908"/>
      <c r="DXK134" s="908"/>
      <c r="DXL134" s="908"/>
      <c r="DXM134" s="908"/>
      <c r="DXN134" s="908"/>
      <c r="DXO134" s="908"/>
      <c r="DXP134" s="908"/>
      <c r="DXQ134" s="908"/>
      <c r="DXR134" s="908"/>
      <c r="DXS134" s="908"/>
      <c r="DXT134" s="908"/>
      <c r="DXU134" s="908"/>
      <c r="DXV134" s="908"/>
      <c r="DXW134" s="908"/>
      <c r="DXX134" s="908"/>
      <c r="DXY134" s="908"/>
      <c r="DXZ134" s="908"/>
      <c r="DYA134" s="908"/>
      <c r="DYB134" s="908"/>
      <c r="DYC134" s="908"/>
      <c r="DYD134" s="908"/>
      <c r="DYE134" s="908"/>
      <c r="DYF134" s="908"/>
      <c r="DYG134" s="908"/>
      <c r="DYH134" s="908"/>
      <c r="DYI134" s="908"/>
      <c r="DYJ134" s="908"/>
      <c r="DYK134" s="908"/>
      <c r="DYL134" s="908"/>
      <c r="DYM134" s="908"/>
      <c r="DYN134" s="908"/>
      <c r="DYO134" s="908"/>
      <c r="DYP134" s="908"/>
      <c r="DYQ134" s="908"/>
      <c r="DYR134" s="908"/>
      <c r="DYS134" s="908"/>
      <c r="DYT134" s="908"/>
      <c r="DYU134" s="908"/>
      <c r="DYV134" s="908"/>
      <c r="DYW134" s="908"/>
      <c r="DYX134" s="908"/>
      <c r="DYY134" s="908"/>
      <c r="DYZ134" s="908"/>
      <c r="DZA134" s="908"/>
      <c r="DZB134" s="908"/>
      <c r="DZC134" s="908"/>
      <c r="DZD134" s="908"/>
      <c r="DZE134" s="908"/>
      <c r="DZF134" s="908"/>
      <c r="DZG134" s="908"/>
      <c r="DZH134" s="908"/>
      <c r="DZI134" s="908"/>
      <c r="DZJ134" s="908"/>
      <c r="DZK134" s="908"/>
      <c r="DZL134" s="908"/>
      <c r="DZM134" s="908"/>
      <c r="DZN134" s="908"/>
      <c r="DZO134" s="908"/>
      <c r="DZP134" s="908"/>
      <c r="DZQ134" s="908"/>
      <c r="DZR134" s="908"/>
      <c r="DZS134" s="908"/>
      <c r="DZT134" s="908"/>
      <c r="DZU134" s="908"/>
      <c r="DZV134" s="908"/>
      <c r="DZW134" s="908"/>
      <c r="DZX134" s="908"/>
      <c r="DZY134" s="908"/>
      <c r="DZZ134" s="908"/>
      <c r="EAA134" s="908"/>
      <c r="EAB134" s="908"/>
      <c r="EAC134" s="908"/>
      <c r="EAD134" s="908"/>
      <c r="EAE134" s="908"/>
      <c r="EAF134" s="908"/>
      <c r="EAG134" s="908"/>
      <c r="EAH134" s="908"/>
      <c r="EAI134" s="908"/>
      <c r="EAJ134" s="908"/>
      <c r="EAK134" s="908"/>
      <c r="EAL134" s="908"/>
      <c r="EAM134" s="908"/>
      <c r="EAN134" s="908"/>
      <c r="EAO134" s="908"/>
      <c r="EAP134" s="908"/>
      <c r="EAQ134" s="908"/>
      <c r="EAR134" s="908"/>
      <c r="EAS134" s="908"/>
      <c r="EAT134" s="908"/>
      <c r="EAU134" s="908"/>
      <c r="EAV134" s="908"/>
      <c r="EAW134" s="908"/>
      <c r="EAX134" s="908"/>
      <c r="EAY134" s="908"/>
      <c r="EAZ134" s="908"/>
      <c r="EBA134" s="908"/>
      <c r="EBB134" s="908"/>
      <c r="EBC134" s="908"/>
      <c r="EBD134" s="908"/>
      <c r="EBE134" s="908"/>
      <c r="EBF134" s="908"/>
      <c r="EBG134" s="908"/>
      <c r="EBH134" s="908"/>
      <c r="EBI134" s="908"/>
      <c r="EBJ134" s="908"/>
      <c r="EBK134" s="908"/>
      <c r="EBL134" s="908"/>
      <c r="EBM134" s="908"/>
      <c r="EBN134" s="908"/>
      <c r="EBO134" s="908"/>
      <c r="EBP134" s="908"/>
      <c r="EBQ134" s="908"/>
      <c r="EBR134" s="908"/>
      <c r="EBS134" s="908"/>
      <c r="EBT134" s="908"/>
      <c r="EBU134" s="908"/>
      <c r="EBV134" s="908"/>
      <c r="EBW134" s="908"/>
      <c r="EBX134" s="908"/>
      <c r="EBY134" s="908"/>
      <c r="EBZ134" s="908"/>
      <c r="ECA134" s="908"/>
      <c r="ECB134" s="908"/>
      <c r="ECC134" s="908"/>
      <c r="ECD134" s="908"/>
      <c r="ECE134" s="908"/>
      <c r="ECF134" s="908"/>
      <c r="ECG134" s="908"/>
      <c r="ECH134" s="908"/>
      <c r="ECI134" s="908"/>
      <c r="ECJ134" s="908"/>
      <c r="ECK134" s="908"/>
      <c r="ECL134" s="908"/>
      <c r="ECM134" s="908"/>
      <c r="ECN134" s="908"/>
      <c r="ECO134" s="908"/>
      <c r="ECP134" s="908"/>
      <c r="ECQ134" s="908"/>
      <c r="ECR134" s="908"/>
      <c r="ECS134" s="908"/>
      <c r="ECT134" s="908"/>
      <c r="ECU134" s="908"/>
      <c r="ECV134" s="908"/>
      <c r="ECW134" s="908"/>
      <c r="ECX134" s="908"/>
      <c r="ECY134" s="908"/>
      <c r="ECZ134" s="908"/>
      <c r="EDA134" s="908"/>
      <c r="EDB134" s="908"/>
      <c r="EDC134" s="908"/>
      <c r="EDD134" s="908"/>
      <c r="EDE134" s="908"/>
      <c r="EDF134" s="908"/>
      <c r="EDG134" s="908"/>
      <c r="EDH134" s="908"/>
      <c r="EDI134" s="908"/>
      <c r="EDJ134" s="908"/>
      <c r="EDK134" s="908"/>
      <c r="EDL134" s="908"/>
      <c r="EDM134" s="908"/>
      <c r="EDN134" s="908"/>
      <c r="EDO134" s="908"/>
      <c r="EDP134" s="908"/>
      <c r="EDQ134" s="908"/>
      <c r="EDR134" s="908"/>
      <c r="EDS134" s="908"/>
      <c r="EDT134" s="908"/>
      <c r="EDU134" s="908"/>
      <c r="EDV134" s="908"/>
      <c r="EDW134" s="908"/>
      <c r="EDX134" s="908"/>
      <c r="EDY134" s="908"/>
      <c r="EDZ134" s="908"/>
      <c r="EEA134" s="908"/>
      <c r="EEB134" s="908"/>
      <c r="EEC134" s="908"/>
      <c r="EED134" s="908"/>
      <c r="EEE134" s="908"/>
      <c r="EEF134" s="908"/>
      <c r="EEG134" s="908"/>
      <c r="EEH134" s="908"/>
      <c r="EEI134" s="908"/>
      <c r="EEJ134" s="908"/>
      <c r="EEK134" s="908"/>
      <c r="EEL134" s="908"/>
      <c r="EEM134" s="908"/>
      <c r="EEN134" s="908"/>
      <c r="EEO134" s="908"/>
      <c r="EEP134" s="908"/>
      <c r="EEQ134" s="908"/>
      <c r="EER134" s="908"/>
      <c r="EES134" s="908"/>
      <c r="EET134" s="908"/>
      <c r="EEU134" s="908"/>
      <c r="EEV134" s="908"/>
      <c r="EEW134" s="908"/>
      <c r="EEX134" s="908"/>
      <c r="EEY134" s="908"/>
      <c r="EEZ134" s="908"/>
      <c r="EFA134" s="908"/>
      <c r="EFB134" s="908"/>
      <c r="EFC134" s="908"/>
      <c r="EFD134" s="908"/>
      <c r="EFE134" s="908"/>
      <c r="EFF134" s="908"/>
      <c r="EFG134" s="908"/>
      <c r="EFH134" s="908"/>
      <c r="EFI134" s="908"/>
      <c r="EFJ134" s="908"/>
      <c r="EFK134" s="908"/>
      <c r="EFL134" s="908"/>
      <c r="EFM134" s="908"/>
      <c r="EFN134" s="908"/>
      <c r="EFO134" s="908"/>
      <c r="EFP134" s="908"/>
      <c r="EFQ134" s="908"/>
      <c r="EFR134" s="908"/>
      <c r="EFS134" s="908"/>
      <c r="EFT134" s="908"/>
      <c r="EFU134" s="908"/>
      <c r="EFV134" s="908"/>
      <c r="EFW134" s="908"/>
      <c r="EFX134" s="908"/>
      <c r="EFY134" s="908"/>
      <c r="EFZ134" s="908"/>
      <c r="EGA134" s="908"/>
      <c r="EGB134" s="908"/>
      <c r="EGC134" s="908"/>
      <c r="EGD134" s="908"/>
      <c r="EGE134" s="908"/>
      <c r="EGF134" s="908"/>
      <c r="EGG134" s="908"/>
      <c r="EGH134" s="908"/>
      <c r="EGI134" s="908"/>
      <c r="EGJ134" s="908"/>
      <c r="EGK134" s="908"/>
      <c r="EGL134" s="908"/>
      <c r="EGM134" s="908"/>
      <c r="EGN134" s="908"/>
      <c r="EGO134" s="908"/>
      <c r="EGP134" s="908"/>
      <c r="EGQ134" s="908"/>
      <c r="EGR134" s="908"/>
      <c r="EGS134" s="908"/>
      <c r="EGT134" s="908"/>
      <c r="EGU134" s="908"/>
      <c r="EGV134" s="908"/>
      <c r="EGW134" s="908"/>
      <c r="EGX134" s="908"/>
      <c r="EGY134" s="908"/>
      <c r="EGZ134" s="908"/>
      <c r="EHA134" s="908"/>
      <c r="EHB134" s="908"/>
      <c r="EHC134" s="908"/>
      <c r="EHD134" s="908"/>
      <c r="EHE134" s="908"/>
      <c r="EHF134" s="908"/>
      <c r="EHG134" s="908"/>
      <c r="EHH134" s="908"/>
      <c r="EHI134" s="908"/>
      <c r="EHJ134" s="908"/>
      <c r="EHK134" s="908"/>
      <c r="EHL134" s="908"/>
      <c r="EHM134" s="908"/>
      <c r="EHN134" s="908"/>
      <c r="EHO134" s="908"/>
      <c r="EHP134" s="908"/>
      <c r="EHQ134" s="908"/>
      <c r="EHR134" s="908"/>
      <c r="EHS134" s="908"/>
      <c r="EHT134" s="908"/>
      <c r="EHU134" s="908"/>
      <c r="EHV134" s="908"/>
      <c r="EHW134" s="908"/>
      <c r="EHX134" s="908"/>
      <c r="EHY134" s="908"/>
      <c r="EHZ134" s="908"/>
      <c r="EIA134" s="908"/>
      <c r="EIB134" s="908"/>
      <c r="EIC134" s="908"/>
      <c r="EID134" s="908"/>
      <c r="EIE134" s="908"/>
      <c r="EIF134" s="908"/>
      <c r="EIG134" s="908"/>
      <c r="EIH134" s="908"/>
      <c r="EII134" s="908"/>
      <c r="EIJ134" s="908"/>
      <c r="EIK134" s="908"/>
      <c r="EIL134" s="908"/>
      <c r="EIM134" s="908"/>
      <c r="EIN134" s="908"/>
      <c r="EIO134" s="908"/>
      <c r="EIP134" s="908"/>
      <c r="EIQ134" s="908"/>
      <c r="EIR134" s="908"/>
      <c r="EIS134" s="908"/>
      <c r="EIT134" s="908"/>
      <c r="EIU134" s="908"/>
      <c r="EIV134" s="908"/>
      <c r="EIW134" s="908"/>
      <c r="EIX134" s="908"/>
      <c r="EIY134" s="908"/>
      <c r="EIZ134" s="908"/>
      <c r="EJA134" s="908"/>
      <c r="EJB134" s="908"/>
      <c r="EJC134" s="908"/>
      <c r="EJD134" s="908"/>
      <c r="EJE134" s="908"/>
      <c r="EJF134" s="908"/>
      <c r="EJG134" s="908"/>
      <c r="EJH134" s="908"/>
      <c r="EJI134" s="908"/>
      <c r="EJJ134" s="908"/>
      <c r="EJK134" s="908"/>
      <c r="EJL134" s="908"/>
      <c r="EJM134" s="908"/>
      <c r="EJN134" s="908"/>
      <c r="EJO134" s="908"/>
      <c r="EJP134" s="908"/>
      <c r="EJQ134" s="908"/>
      <c r="EJR134" s="908"/>
      <c r="EJS134" s="908"/>
      <c r="EJT134" s="908"/>
      <c r="EJU134" s="908"/>
      <c r="EJV134" s="908"/>
      <c r="EJW134" s="908"/>
      <c r="EJX134" s="908"/>
      <c r="EJY134" s="908"/>
      <c r="EJZ134" s="908"/>
      <c r="EKA134" s="908"/>
      <c r="EKB134" s="908"/>
      <c r="EKC134" s="908"/>
      <c r="EKD134" s="908"/>
      <c r="EKE134" s="908"/>
      <c r="EKF134" s="908"/>
      <c r="EKG134" s="908"/>
      <c r="EKH134" s="908"/>
      <c r="EKI134" s="908"/>
      <c r="EKJ134" s="908"/>
      <c r="EKK134" s="908"/>
      <c r="EKL134" s="908"/>
      <c r="EKM134" s="908"/>
      <c r="EKN134" s="908"/>
      <c r="EKO134" s="908"/>
      <c r="EKP134" s="908"/>
      <c r="EKQ134" s="908"/>
      <c r="EKR134" s="908"/>
      <c r="EKS134" s="908"/>
      <c r="EKT134" s="908"/>
      <c r="EKU134" s="908"/>
      <c r="EKV134" s="908"/>
      <c r="EKW134" s="908"/>
      <c r="EKX134" s="908"/>
      <c r="EKY134" s="908"/>
      <c r="EKZ134" s="908"/>
      <c r="ELA134" s="908"/>
      <c r="ELB134" s="908"/>
      <c r="ELC134" s="908"/>
      <c r="ELD134" s="908"/>
      <c r="ELE134" s="908"/>
      <c r="ELF134" s="908"/>
      <c r="ELG134" s="908"/>
      <c r="ELH134" s="908"/>
      <c r="ELI134" s="908"/>
      <c r="ELJ134" s="908"/>
      <c r="ELK134" s="908"/>
      <c r="ELL134" s="908"/>
      <c r="ELM134" s="908"/>
      <c r="ELN134" s="908"/>
      <c r="ELO134" s="908"/>
      <c r="ELP134" s="908"/>
      <c r="ELQ134" s="908"/>
      <c r="ELR134" s="908"/>
      <c r="ELS134" s="908"/>
      <c r="ELT134" s="908"/>
      <c r="ELU134" s="908"/>
      <c r="ELV134" s="908"/>
      <c r="ELW134" s="908"/>
      <c r="ELX134" s="908"/>
      <c r="ELY134" s="908"/>
      <c r="ELZ134" s="908"/>
      <c r="EMA134" s="908"/>
      <c r="EMB134" s="908"/>
      <c r="EMC134" s="908"/>
      <c r="EMD134" s="908"/>
      <c r="EME134" s="908"/>
      <c r="EMF134" s="908"/>
      <c r="EMG134" s="908"/>
      <c r="EMH134" s="908"/>
      <c r="EMI134" s="908"/>
      <c r="EMJ134" s="908"/>
      <c r="EMK134" s="908"/>
      <c r="EML134" s="908"/>
      <c r="EMM134" s="908"/>
      <c r="EMN134" s="908"/>
      <c r="EMO134" s="908"/>
      <c r="EMP134" s="908"/>
      <c r="EMQ134" s="908"/>
      <c r="EMR134" s="908"/>
      <c r="EMS134" s="908"/>
      <c r="EMT134" s="908"/>
      <c r="EMU134" s="908"/>
      <c r="EMV134" s="908"/>
      <c r="EMW134" s="908"/>
      <c r="EMX134" s="908"/>
      <c r="EMY134" s="908"/>
      <c r="EMZ134" s="908"/>
      <c r="ENA134" s="908"/>
      <c r="ENB134" s="908"/>
      <c r="ENC134" s="908"/>
      <c r="END134" s="908"/>
      <c r="ENE134" s="908"/>
      <c r="ENF134" s="908"/>
      <c r="ENG134" s="908"/>
      <c r="ENH134" s="908"/>
      <c r="ENI134" s="908"/>
      <c r="ENJ134" s="908"/>
      <c r="ENK134" s="908"/>
      <c r="ENL134" s="908"/>
      <c r="ENM134" s="908"/>
      <c r="ENN134" s="908"/>
      <c r="ENO134" s="908"/>
      <c r="ENP134" s="908"/>
      <c r="ENQ134" s="908"/>
      <c r="ENR134" s="908"/>
      <c r="ENS134" s="908"/>
      <c r="ENT134" s="908"/>
      <c r="ENU134" s="908"/>
      <c r="ENV134" s="908"/>
      <c r="ENW134" s="908"/>
      <c r="ENX134" s="908"/>
      <c r="ENY134" s="908"/>
      <c r="ENZ134" s="908"/>
      <c r="EOA134" s="908"/>
      <c r="EOB134" s="908"/>
      <c r="EOC134" s="908"/>
      <c r="EOD134" s="908"/>
      <c r="EOE134" s="908"/>
      <c r="EOF134" s="908"/>
      <c r="EOG134" s="908"/>
      <c r="EOH134" s="908"/>
      <c r="EOI134" s="908"/>
      <c r="EOJ134" s="908"/>
      <c r="EOK134" s="908"/>
      <c r="EOL134" s="908"/>
      <c r="EOM134" s="908"/>
      <c r="EON134" s="908"/>
      <c r="EOO134" s="908"/>
      <c r="EOP134" s="908"/>
      <c r="EOQ134" s="908"/>
      <c r="EOR134" s="908"/>
      <c r="EOS134" s="908"/>
      <c r="EOT134" s="908"/>
      <c r="EOU134" s="908"/>
      <c r="EOV134" s="908"/>
      <c r="EOW134" s="908"/>
      <c r="EOX134" s="908"/>
      <c r="EOY134" s="908"/>
      <c r="EOZ134" s="908"/>
      <c r="EPA134" s="908"/>
      <c r="EPB134" s="908"/>
      <c r="EPC134" s="908"/>
      <c r="EPD134" s="908"/>
      <c r="EPE134" s="908"/>
      <c r="EPF134" s="908"/>
      <c r="EPG134" s="908"/>
      <c r="EPH134" s="908"/>
      <c r="EPI134" s="908"/>
      <c r="EPJ134" s="908"/>
      <c r="EPK134" s="908"/>
      <c r="EPL134" s="908"/>
      <c r="EPM134" s="908"/>
      <c r="EPN134" s="908"/>
      <c r="EPO134" s="908"/>
      <c r="EPP134" s="908"/>
      <c r="EPQ134" s="908"/>
      <c r="EPR134" s="908"/>
      <c r="EPS134" s="908"/>
      <c r="EPT134" s="908"/>
      <c r="EPU134" s="908"/>
      <c r="EPV134" s="908"/>
      <c r="EPW134" s="908"/>
      <c r="EPX134" s="908"/>
      <c r="EPY134" s="908"/>
      <c r="EPZ134" s="908"/>
      <c r="EQA134" s="908"/>
      <c r="EQB134" s="908"/>
      <c r="EQC134" s="908"/>
      <c r="EQD134" s="908"/>
      <c r="EQE134" s="908"/>
      <c r="EQF134" s="908"/>
      <c r="EQG134" s="908"/>
      <c r="EQH134" s="908"/>
      <c r="EQI134" s="908"/>
      <c r="EQJ134" s="908"/>
      <c r="EQK134" s="908"/>
      <c r="EQL134" s="908"/>
      <c r="EQM134" s="908"/>
      <c r="EQN134" s="908"/>
      <c r="EQO134" s="908"/>
      <c r="EQP134" s="908"/>
      <c r="EQQ134" s="908"/>
      <c r="EQR134" s="908"/>
      <c r="EQS134" s="908"/>
      <c r="EQT134" s="908"/>
      <c r="EQU134" s="908"/>
      <c r="EQV134" s="908"/>
      <c r="EQW134" s="908"/>
      <c r="EQX134" s="908"/>
      <c r="EQY134" s="908"/>
      <c r="EQZ134" s="908"/>
      <c r="ERA134" s="908"/>
      <c r="ERB134" s="908"/>
      <c r="ERC134" s="908"/>
      <c r="ERD134" s="908"/>
      <c r="ERE134" s="908"/>
      <c r="ERF134" s="908"/>
      <c r="ERG134" s="908"/>
      <c r="ERH134" s="908"/>
      <c r="ERI134" s="908"/>
      <c r="ERJ134" s="908"/>
      <c r="ERK134" s="908"/>
      <c r="ERL134" s="908"/>
      <c r="ERM134" s="908"/>
      <c r="ERN134" s="908"/>
      <c r="ERO134" s="908"/>
      <c r="ERP134" s="908"/>
      <c r="ERQ134" s="908"/>
      <c r="ERR134" s="908"/>
      <c r="ERS134" s="908"/>
      <c r="ERT134" s="908"/>
      <c r="ERU134" s="908"/>
      <c r="ERV134" s="908"/>
      <c r="ERW134" s="908"/>
      <c r="ERX134" s="908"/>
      <c r="ERY134" s="908"/>
      <c r="ERZ134" s="908"/>
      <c r="ESA134" s="908"/>
      <c r="ESB134" s="908"/>
      <c r="ESC134" s="908"/>
      <c r="ESD134" s="908"/>
      <c r="ESE134" s="908"/>
      <c r="ESF134" s="908"/>
      <c r="ESG134" s="908"/>
      <c r="ESH134" s="908"/>
      <c r="ESI134" s="908"/>
      <c r="ESJ134" s="908"/>
      <c r="ESK134" s="908"/>
      <c r="ESL134" s="908"/>
      <c r="ESM134" s="908"/>
      <c r="ESN134" s="908"/>
      <c r="ESO134" s="908"/>
      <c r="ESP134" s="908"/>
      <c r="ESQ134" s="908"/>
      <c r="ESR134" s="908"/>
      <c r="ESS134" s="908"/>
      <c r="EST134" s="908"/>
      <c r="ESU134" s="908"/>
      <c r="ESV134" s="908"/>
      <c r="ESW134" s="908"/>
      <c r="ESX134" s="908"/>
      <c r="ESY134" s="908"/>
      <c r="ESZ134" s="908"/>
      <c r="ETA134" s="908"/>
      <c r="ETB134" s="908"/>
      <c r="ETC134" s="908"/>
      <c r="ETD134" s="908"/>
      <c r="ETE134" s="908"/>
      <c r="ETF134" s="908"/>
      <c r="ETG134" s="908"/>
      <c r="ETH134" s="908"/>
      <c r="ETI134" s="908"/>
      <c r="ETJ134" s="908"/>
      <c r="ETK134" s="908"/>
      <c r="ETL134" s="908"/>
      <c r="ETM134" s="908"/>
      <c r="ETN134" s="908"/>
      <c r="ETO134" s="908"/>
      <c r="ETP134" s="908"/>
      <c r="ETQ134" s="908"/>
      <c r="ETR134" s="908"/>
      <c r="ETS134" s="908"/>
      <c r="ETT134" s="908"/>
      <c r="ETU134" s="908"/>
      <c r="ETV134" s="908"/>
      <c r="ETW134" s="908"/>
      <c r="ETX134" s="908"/>
      <c r="ETY134" s="908"/>
      <c r="ETZ134" s="908"/>
      <c r="EUA134" s="908"/>
      <c r="EUB134" s="908"/>
      <c r="EUC134" s="908"/>
      <c r="EUD134" s="908"/>
      <c r="EUE134" s="908"/>
      <c r="EUF134" s="908"/>
      <c r="EUG134" s="908"/>
      <c r="EUH134" s="908"/>
      <c r="EUI134" s="908"/>
      <c r="EUJ134" s="908"/>
      <c r="EUK134" s="908"/>
      <c r="EUL134" s="908"/>
      <c r="EUM134" s="908"/>
      <c r="EUN134" s="908"/>
      <c r="EUO134" s="908"/>
      <c r="EUP134" s="908"/>
      <c r="EUQ134" s="908"/>
      <c r="EUR134" s="908"/>
      <c r="EUS134" s="908"/>
      <c r="EUT134" s="908"/>
      <c r="EUU134" s="908"/>
      <c r="EUV134" s="908"/>
      <c r="EUW134" s="908"/>
      <c r="EUX134" s="908"/>
      <c r="EUY134" s="908"/>
      <c r="EUZ134" s="908"/>
      <c r="EVA134" s="908"/>
      <c r="EVB134" s="908"/>
      <c r="EVC134" s="908"/>
      <c r="EVD134" s="908"/>
      <c r="EVE134" s="908"/>
      <c r="EVF134" s="908"/>
      <c r="EVG134" s="908"/>
      <c r="EVH134" s="908"/>
      <c r="EVI134" s="908"/>
      <c r="EVJ134" s="908"/>
      <c r="EVK134" s="908"/>
      <c r="EVL134" s="908"/>
      <c r="EVM134" s="908"/>
      <c r="EVN134" s="908"/>
      <c r="EVO134" s="908"/>
      <c r="EVP134" s="908"/>
      <c r="EVQ134" s="908"/>
      <c r="EVR134" s="908"/>
      <c r="EVS134" s="908"/>
      <c r="EVT134" s="908"/>
      <c r="EVU134" s="908"/>
      <c r="EVV134" s="908"/>
      <c r="EVW134" s="908"/>
      <c r="EVX134" s="908"/>
      <c r="EVY134" s="908"/>
      <c r="EVZ134" s="908"/>
      <c r="EWA134" s="908"/>
      <c r="EWB134" s="908"/>
      <c r="EWC134" s="908"/>
      <c r="EWD134" s="908"/>
      <c r="EWE134" s="908"/>
      <c r="EWF134" s="908"/>
      <c r="EWG134" s="908"/>
      <c r="EWH134" s="908"/>
      <c r="EWI134" s="908"/>
      <c r="EWJ134" s="908"/>
      <c r="EWK134" s="908"/>
      <c r="EWL134" s="908"/>
      <c r="EWM134" s="908"/>
      <c r="EWN134" s="908"/>
      <c r="EWO134" s="908"/>
      <c r="EWP134" s="908"/>
      <c r="EWQ134" s="908"/>
      <c r="EWR134" s="908"/>
      <c r="EWS134" s="908"/>
      <c r="EWT134" s="908"/>
      <c r="EWU134" s="908"/>
      <c r="EWV134" s="908"/>
      <c r="EWW134" s="908"/>
      <c r="EWX134" s="908"/>
      <c r="EWY134" s="908"/>
      <c r="EWZ134" s="908"/>
      <c r="EXA134" s="908"/>
      <c r="EXB134" s="908"/>
      <c r="EXC134" s="908"/>
      <c r="EXD134" s="908"/>
      <c r="EXE134" s="908"/>
      <c r="EXF134" s="908"/>
      <c r="EXG134" s="908"/>
      <c r="EXH134" s="908"/>
      <c r="EXI134" s="908"/>
      <c r="EXJ134" s="908"/>
      <c r="EXK134" s="908"/>
      <c r="EXL134" s="908"/>
      <c r="EXM134" s="908"/>
      <c r="EXN134" s="908"/>
      <c r="EXO134" s="908"/>
      <c r="EXP134" s="908"/>
      <c r="EXQ134" s="908"/>
      <c r="EXR134" s="908"/>
      <c r="EXS134" s="908"/>
      <c r="EXT134" s="908"/>
      <c r="EXU134" s="908"/>
      <c r="EXV134" s="908"/>
      <c r="EXW134" s="908"/>
      <c r="EXX134" s="908"/>
      <c r="EXY134" s="908"/>
      <c r="EXZ134" s="908"/>
      <c r="EYA134" s="908"/>
      <c r="EYB134" s="908"/>
      <c r="EYC134" s="908"/>
      <c r="EYD134" s="908"/>
      <c r="EYE134" s="908"/>
      <c r="EYF134" s="908"/>
      <c r="EYG134" s="908"/>
      <c r="EYH134" s="908"/>
      <c r="EYI134" s="908"/>
      <c r="EYJ134" s="908"/>
      <c r="EYK134" s="908"/>
      <c r="EYL134" s="908"/>
      <c r="EYM134" s="908"/>
      <c r="EYN134" s="908"/>
      <c r="EYO134" s="908"/>
      <c r="EYP134" s="908"/>
      <c r="EYQ134" s="908"/>
      <c r="EYR134" s="908"/>
      <c r="EYS134" s="908"/>
      <c r="EYT134" s="908"/>
      <c r="EYU134" s="908"/>
      <c r="EYV134" s="908"/>
      <c r="EYW134" s="908"/>
      <c r="EYX134" s="908"/>
      <c r="EYY134" s="908"/>
      <c r="EYZ134" s="908"/>
      <c r="EZA134" s="908"/>
      <c r="EZB134" s="908"/>
      <c r="EZC134" s="908"/>
      <c r="EZD134" s="908"/>
      <c r="EZE134" s="908"/>
      <c r="EZF134" s="908"/>
      <c r="EZG134" s="908"/>
      <c r="EZH134" s="908"/>
      <c r="EZI134" s="908"/>
      <c r="EZJ134" s="908"/>
      <c r="EZK134" s="908"/>
      <c r="EZL134" s="908"/>
      <c r="EZM134" s="908"/>
      <c r="EZN134" s="908"/>
      <c r="EZO134" s="908"/>
      <c r="EZP134" s="908"/>
      <c r="EZQ134" s="908"/>
      <c r="EZR134" s="908"/>
      <c r="EZS134" s="908"/>
      <c r="EZT134" s="908"/>
      <c r="EZU134" s="908"/>
      <c r="EZV134" s="908"/>
      <c r="EZW134" s="908"/>
      <c r="EZX134" s="908"/>
      <c r="EZY134" s="908"/>
      <c r="EZZ134" s="908"/>
      <c r="FAA134" s="908"/>
      <c r="FAB134" s="908"/>
      <c r="FAC134" s="908"/>
      <c r="FAD134" s="908"/>
      <c r="FAE134" s="908"/>
      <c r="FAF134" s="908"/>
      <c r="FAG134" s="908"/>
      <c r="FAH134" s="908"/>
      <c r="FAI134" s="908"/>
      <c r="FAJ134" s="908"/>
      <c r="FAK134" s="908"/>
      <c r="FAL134" s="908"/>
      <c r="FAM134" s="908"/>
      <c r="FAN134" s="908"/>
      <c r="FAO134" s="908"/>
      <c r="FAP134" s="908"/>
      <c r="FAQ134" s="908"/>
      <c r="FAR134" s="908"/>
      <c r="FAS134" s="908"/>
      <c r="FAT134" s="908"/>
      <c r="FAU134" s="908"/>
      <c r="FAV134" s="908"/>
      <c r="FAW134" s="908"/>
      <c r="FAX134" s="908"/>
      <c r="FAY134" s="908"/>
      <c r="FAZ134" s="908"/>
      <c r="FBA134" s="908"/>
      <c r="FBB134" s="908"/>
      <c r="FBC134" s="908"/>
      <c r="FBD134" s="908"/>
      <c r="FBE134" s="908"/>
      <c r="FBF134" s="908"/>
      <c r="FBG134" s="908"/>
      <c r="FBH134" s="908"/>
      <c r="FBI134" s="908"/>
      <c r="FBJ134" s="908"/>
      <c r="FBK134" s="908"/>
      <c r="FBL134" s="908"/>
      <c r="FBM134" s="908"/>
      <c r="FBN134" s="908"/>
      <c r="FBO134" s="908"/>
      <c r="FBP134" s="908"/>
      <c r="FBQ134" s="908"/>
      <c r="FBR134" s="908"/>
      <c r="FBS134" s="908"/>
      <c r="FBT134" s="908"/>
      <c r="FBU134" s="908"/>
      <c r="FBV134" s="908"/>
      <c r="FBW134" s="908"/>
      <c r="FBX134" s="908"/>
      <c r="FBY134" s="908"/>
      <c r="FBZ134" s="908"/>
      <c r="FCA134" s="908"/>
      <c r="FCB134" s="908"/>
      <c r="FCC134" s="908"/>
      <c r="FCD134" s="908"/>
      <c r="FCE134" s="908"/>
      <c r="FCF134" s="908"/>
      <c r="FCG134" s="908"/>
      <c r="FCH134" s="908"/>
      <c r="FCI134" s="908"/>
      <c r="FCJ134" s="908"/>
      <c r="FCK134" s="908"/>
      <c r="FCL134" s="908"/>
      <c r="FCM134" s="908"/>
      <c r="FCN134" s="908"/>
      <c r="FCO134" s="908"/>
      <c r="FCP134" s="908"/>
      <c r="FCQ134" s="908"/>
      <c r="FCR134" s="908"/>
      <c r="FCS134" s="908"/>
      <c r="FCT134" s="908"/>
      <c r="FCU134" s="908"/>
      <c r="FCV134" s="908"/>
      <c r="FCW134" s="908"/>
      <c r="FCX134" s="908"/>
      <c r="FCY134" s="908"/>
      <c r="FCZ134" s="908"/>
      <c r="FDA134" s="908"/>
      <c r="FDB134" s="908"/>
      <c r="FDC134" s="908"/>
      <c r="FDD134" s="908"/>
      <c r="FDE134" s="908"/>
      <c r="FDF134" s="908"/>
      <c r="FDG134" s="908"/>
      <c r="FDH134" s="908"/>
      <c r="FDI134" s="908"/>
      <c r="FDJ134" s="908"/>
      <c r="FDK134" s="908"/>
      <c r="FDL134" s="908"/>
      <c r="FDM134" s="908"/>
      <c r="FDN134" s="908"/>
      <c r="FDO134" s="908"/>
      <c r="FDP134" s="908"/>
      <c r="FDQ134" s="908"/>
      <c r="FDR134" s="908"/>
      <c r="FDS134" s="908"/>
      <c r="FDT134" s="908"/>
      <c r="FDU134" s="908"/>
      <c r="FDV134" s="908"/>
      <c r="FDW134" s="908"/>
      <c r="FDX134" s="908"/>
      <c r="FDY134" s="908"/>
      <c r="FDZ134" s="908"/>
      <c r="FEA134" s="908"/>
      <c r="FEB134" s="908"/>
      <c r="FEC134" s="908"/>
      <c r="FED134" s="908"/>
      <c r="FEE134" s="908"/>
      <c r="FEF134" s="908"/>
      <c r="FEG134" s="908"/>
      <c r="FEH134" s="908"/>
      <c r="FEI134" s="908"/>
      <c r="FEJ134" s="908"/>
      <c r="FEK134" s="908"/>
      <c r="FEL134" s="908"/>
      <c r="FEM134" s="908"/>
      <c r="FEN134" s="908"/>
      <c r="FEO134" s="908"/>
      <c r="FEP134" s="908"/>
      <c r="FEQ134" s="908"/>
      <c r="FER134" s="908"/>
      <c r="FES134" s="908"/>
      <c r="FET134" s="908"/>
      <c r="FEU134" s="908"/>
      <c r="FEV134" s="908"/>
      <c r="FEW134" s="908"/>
      <c r="FEX134" s="908"/>
      <c r="FEY134" s="908"/>
      <c r="FEZ134" s="908"/>
      <c r="FFA134" s="908"/>
      <c r="FFB134" s="908"/>
      <c r="FFC134" s="908"/>
      <c r="FFD134" s="908"/>
      <c r="FFE134" s="908"/>
      <c r="FFF134" s="908"/>
      <c r="FFG134" s="908"/>
      <c r="FFH134" s="908"/>
      <c r="FFI134" s="908"/>
      <c r="FFJ134" s="908"/>
      <c r="FFK134" s="908"/>
      <c r="FFL134" s="908"/>
      <c r="FFM134" s="908"/>
      <c r="FFN134" s="908"/>
      <c r="FFO134" s="908"/>
      <c r="FFP134" s="908"/>
      <c r="FFQ134" s="908"/>
      <c r="FFR134" s="908"/>
      <c r="FFS134" s="908"/>
      <c r="FFT134" s="908"/>
      <c r="FFU134" s="908"/>
      <c r="FFV134" s="908"/>
      <c r="FFW134" s="908"/>
      <c r="FFX134" s="908"/>
      <c r="FFY134" s="908"/>
      <c r="FFZ134" s="908"/>
      <c r="FGA134" s="908"/>
      <c r="FGB134" s="908"/>
      <c r="FGC134" s="908"/>
      <c r="FGD134" s="908"/>
      <c r="FGE134" s="908"/>
      <c r="FGF134" s="908"/>
      <c r="FGG134" s="908"/>
      <c r="FGH134" s="908"/>
      <c r="FGI134" s="908"/>
      <c r="FGJ134" s="908"/>
      <c r="FGK134" s="908"/>
      <c r="FGL134" s="908"/>
      <c r="FGM134" s="908"/>
      <c r="FGN134" s="908"/>
      <c r="FGO134" s="908"/>
      <c r="FGP134" s="908"/>
      <c r="FGQ134" s="908"/>
      <c r="FGR134" s="908"/>
      <c r="FGS134" s="908"/>
      <c r="FGT134" s="908"/>
      <c r="FGU134" s="908"/>
      <c r="FGV134" s="908"/>
      <c r="FGW134" s="908"/>
      <c r="FGX134" s="908"/>
      <c r="FGY134" s="908"/>
      <c r="FGZ134" s="908"/>
      <c r="FHA134" s="908"/>
      <c r="FHB134" s="908"/>
      <c r="FHC134" s="908"/>
      <c r="FHD134" s="908"/>
      <c r="FHE134" s="908"/>
      <c r="FHF134" s="908"/>
      <c r="FHG134" s="908"/>
      <c r="FHH134" s="908"/>
      <c r="FHI134" s="908"/>
      <c r="FHJ134" s="908"/>
      <c r="FHK134" s="908"/>
      <c r="FHL134" s="908"/>
      <c r="FHM134" s="908"/>
      <c r="FHN134" s="908"/>
      <c r="FHO134" s="908"/>
      <c r="FHP134" s="908"/>
      <c r="FHQ134" s="908"/>
      <c r="FHR134" s="908"/>
      <c r="FHS134" s="908"/>
      <c r="FHT134" s="908"/>
      <c r="FHU134" s="908"/>
      <c r="FHV134" s="908"/>
      <c r="FHW134" s="908"/>
      <c r="FHX134" s="908"/>
      <c r="FHY134" s="908"/>
      <c r="FHZ134" s="908"/>
      <c r="FIA134" s="908"/>
      <c r="FIB134" s="908"/>
      <c r="FIC134" s="908"/>
      <c r="FID134" s="908"/>
      <c r="FIE134" s="908"/>
      <c r="FIF134" s="908"/>
      <c r="FIG134" s="908"/>
      <c r="FIH134" s="908"/>
      <c r="FII134" s="908"/>
      <c r="FIJ134" s="908"/>
      <c r="FIK134" s="908"/>
      <c r="FIL134" s="908"/>
      <c r="FIM134" s="908"/>
      <c r="FIN134" s="908"/>
      <c r="FIO134" s="908"/>
      <c r="FIP134" s="908"/>
      <c r="FIQ134" s="908"/>
      <c r="FIR134" s="908"/>
      <c r="FIS134" s="908"/>
      <c r="FIT134" s="908"/>
      <c r="FIU134" s="908"/>
      <c r="FIV134" s="908"/>
      <c r="FIW134" s="908"/>
      <c r="FIX134" s="908"/>
      <c r="FIY134" s="908"/>
      <c r="FIZ134" s="908"/>
      <c r="FJA134" s="908"/>
      <c r="FJB134" s="908"/>
      <c r="FJC134" s="908"/>
      <c r="FJD134" s="908"/>
      <c r="FJE134" s="908"/>
      <c r="FJF134" s="908"/>
      <c r="FJG134" s="908"/>
      <c r="FJH134" s="908"/>
      <c r="FJI134" s="908"/>
      <c r="FJJ134" s="908"/>
      <c r="FJK134" s="908"/>
      <c r="FJL134" s="908"/>
      <c r="FJM134" s="908"/>
      <c r="FJN134" s="908"/>
      <c r="FJO134" s="908"/>
      <c r="FJP134" s="908"/>
      <c r="FJQ134" s="908"/>
      <c r="FJR134" s="908"/>
      <c r="FJS134" s="908"/>
      <c r="FJT134" s="908"/>
      <c r="FJU134" s="908"/>
      <c r="FJV134" s="908"/>
      <c r="FJW134" s="908"/>
      <c r="FJX134" s="908"/>
      <c r="FJY134" s="908"/>
      <c r="FJZ134" s="908"/>
      <c r="FKA134" s="908"/>
      <c r="FKB134" s="908"/>
      <c r="FKC134" s="908"/>
      <c r="FKD134" s="908"/>
      <c r="FKE134" s="908"/>
      <c r="FKF134" s="908"/>
      <c r="FKG134" s="908"/>
      <c r="FKH134" s="908"/>
      <c r="FKI134" s="908"/>
      <c r="FKJ134" s="908"/>
      <c r="FKK134" s="908"/>
      <c r="FKL134" s="908"/>
      <c r="FKM134" s="908"/>
      <c r="FKN134" s="908"/>
      <c r="FKO134" s="908"/>
      <c r="FKP134" s="908"/>
      <c r="FKQ134" s="908"/>
      <c r="FKR134" s="908"/>
      <c r="FKS134" s="908"/>
      <c r="FKT134" s="908"/>
      <c r="FKU134" s="908"/>
      <c r="FKV134" s="908"/>
      <c r="FKW134" s="908"/>
      <c r="FKX134" s="908"/>
      <c r="FKY134" s="908"/>
      <c r="FKZ134" s="908"/>
      <c r="FLA134" s="908"/>
      <c r="FLB134" s="908"/>
      <c r="FLC134" s="908"/>
      <c r="FLD134" s="908"/>
      <c r="FLE134" s="908"/>
      <c r="FLF134" s="908"/>
      <c r="FLG134" s="908"/>
      <c r="FLH134" s="908"/>
      <c r="FLI134" s="908"/>
      <c r="FLJ134" s="908"/>
      <c r="FLK134" s="908"/>
      <c r="FLL134" s="908"/>
      <c r="FLM134" s="908"/>
      <c r="FLN134" s="908"/>
      <c r="FLO134" s="908"/>
      <c r="FLP134" s="908"/>
      <c r="FLQ134" s="908"/>
      <c r="FLR134" s="908"/>
      <c r="FLS134" s="908"/>
      <c r="FLT134" s="908"/>
      <c r="FLU134" s="908"/>
      <c r="FLV134" s="908"/>
      <c r="FLW134" s="908"/>
      <c r="FLX134" s="908"/>
      <c r="FLY134" s="908"/>
      <c r="FLZ134" s="908"/>
      <c r="FMA134" s="908"/>
      <c r="FMB134" s="908"/>
      <c r="FMC134" s="908"/>
      <c r="FMD134" s="908"/>
      <c r="FME134" s="908"/>
      <c r="FMF134" s="908"/>
      <c r="FMG134" s="908"/>
      <c r="FMH134" s="908"/>
      <c r="FMI134" s="908"/>
      <c r="FMJ134" s="908"/>
      <c r="FMK134" s="908"/>
      <c r="FML134" s="908"/>
      <c r="FMM134" s="908"/>
      <c r="FMN134" s="908"/>
      <c r="FMO134" s="908"/>
      <c r="FMP134" s="908"/>
      <c r="FMQ134" s="908"/>
      <c r="FMR134" s="908"/>
      <c r="FMS134" s="908"/>
      <c r="FMT134" s="908"/>
      <c r="FMU134" s="908"/>
      <c r="FMV134" s="908"/>
      <c r="FMW134" s="908"/>
      <c r="FMX134" s="908"/>
      <c r="FMY134" s="908"/>
      <c r="FMZ134" s="908"/>
      <c r="FNA134" s="908"/>
      <c r="FNB134" s="908"/>
      <c r="FNC134" s="908"/>
      <c r="FND134" s="908"/>
      <c r="FNE134" s="908"/>
      <c r="FNF134" s="908"/>
      <c r="FNG134" s="908"/>
      <c r="FNH134" s="908"/>
      <c r="FNI134" s="908"/>
      <c r="FNJ134" s="908"/>
      <c r="FNK134" s="908"/>
      <c r="FNL134" s="908"/>
      <c r="FNM134" s="908"/>
      <c r="FNN134" s="908"/>
      <c r="FNO134" s="908"/>
      <c r="FNP134" s="908"/>
      <c r="FNQ134" s="908"/>
      <c r="FNR134" s="908"/>
      <c r="FNS134" s="908"/>
      <c r="FNT134" s="908"/>
      <c r="FNU134" s="908"/>
      <c r="FNV134" s="908"/>
      <c r="FNW134" s="908"/>
      <c r="FNX134" s="908"/>
      <c r="FNY134" s="908"/>
      <c r="FNZ134" s="908"/>
      <c r="FOA134" s="908"/>
      <c r="FOB134" s="908"/>
      <c r="FOC134" s="908"/>
      <c r="FOD134" s="908"/>
      <c r="FOE134" s="908"/>
      <c r="FOF134" s="908"/>
      <c r="FOG134" s="908"/>
      <c r="FOH134" s="908"/>
      <c r="FOI134" s="908"/>
      <c r="FOJ134" s="908"/>
      <c r="FOK134" s="908"/>
      <c r="FOL134" s="908"/>
      <c r="FOM134" s="908"/>
      <c r="FON134" s="908"/>
      <c r="FOO134" s="908"/>
      <c r="FOP134" s="908"/>
      <c r="FOQ134" s="908"/>
      <c r="FOR134" s="908"/>
      <c r="FOS134" s="908"/>
      <c r="FOT134" s="908"/>
      <c r="FOU134" s="908"/>
      <c r="FOV134" s="908"/>
      <c r="FOW134" s="908"/>
      <c r="FOX134" s="908"/>
      <c r="FOY134" s="908"/>
      <c r="FOZ134" s="908"/>
      <c r="FPA134" s="908"/>
      <c r="FPB134" s="908"/>
      <c r="FPC134" s="908"/>
      <c r="FPD134" s="908"/>
      <c r="FPE134" s="908"/>
      <c r="FPF134" s="908"/>
      <c r="FPG134" s="908"/>
      <c r="FPH134" s="908"/>
      <c r="FPI134" s="908"/>
      <c r="FPJ134" s="908"/>
      <c r="FPK134" s="908"/>
      <c r="FPL134" s="908"/>
      <c r="FPM134" s="908"/>
      <c r="FPN134" s="908"/>
      <c r="FPO134" s="908"/>
      <c r="FPP134" s="908"/>
      <c r="FPQ134" s="908"/>
      <c r="FPR134" s="908"/>
      <c r="FPS134" s="908"/>
      <c r="FPT134" s="908"/>
      <c r="FPU134" s="908"/>
      <c r="FPV134" s="908"/>
      <c r="FPW134" s="908"/>
      <c r="FPX134" s="908"/>
      <c r="FPY134" s="908"/>
      <c r="FPZ134" s="908"/>
      <c r="FQA134" s="908"/>
      <c r="FQB134" s="908"/>
      <c r="FQC134" s="908"/>
      <c r="FQD134" s="908"/>
      <c r="FQE134" s="908"/>
      <c r="FQF134" s="908"/>
      <c r="FQG134" s="908"/>
      <c r="FQH134" s="908"/>
      <c r="FQI134" s="908"/>
      <c r="FQJ134" s="908"/>
      <c r="FQK134" s="908"/>
      <c r="FQL134" s="908"/>
      <c r="FQM134" s="908"/>
      <c r="FQN134" s="908"/>
      <c r="FQO134" s="908"/>
      <c r="FQP134" s="908"/>
      <c r="FQQ134" s="908"/>
      <c r="FQR134" s="908"/>
      <c r="FQS134" s="908"/>
      <c r="FQT134" s="908"/>
      <c r="FQU134" s="908"/>
      <c r="FQV134" s="908"/>
      <c r="FQW134" s="908"/>
      <c r="FQX134" s="908"/>
      <c r="FQY134" s="908"/>
      <c r="FQZ134" s="908"/>
      <c r="FRA134" s="908"/>
      <c r="FRB134" s="908"/>
      <c r="FRC134" s="908"/>
      <c r="FRD134" s="908"/>
      <c r="FRE134" s="908"/>
      <c r="FRF134" s="908"/>
      <c r="FRG134" s="908"/>
      <c r="FRH134" s="908"/>
      <c r="FRI134" s="908"/>
      <c r="FRJ134" s="908"/>
      <c r="FRK134" s="908"/>
      <c r="FRL134" s="908"/>
      <c r="FRM134" s="908"/>
      <c r="FRN134" s="908"/>
      <c r="FRO134" s="908"/>
      <c r="FRP134" s="908"/>
      <c r="FRQ134" s="908"/>
      <c r="FRR134" s="908"/>
      <c r="FRS134" s="908"/>
      <c r="FRT134" s="908"/>
      <c r="FRU134" s="908"/>
      <c r="FRV134" s="908"/>
      <c r="FRW134" s="908"/>
      <c r="FRX134" s="908"/>
      <c r="FRY134" s="908"/>
      <c r="FRZ134" s="908"/>
      <c r="FSA134" s="908"/>
      <c r="FSB134" s="908"/>
      <c r="FSC134" s="908"/>
      <c r="FSD134" s="908"/>
      <c r="FSE134" s="908"/>
      <c r="FSF134" s="908"/>
      <c r="FSG134" s="908"/>
      <c r="FSH134" s="908"/>
      <c r="FSI134" s="908"/>
      <c r="FSJ134" s="908"/>
      <c r="FSK134" s="908"/>
      <c r="FSL134" s="908"/>
      <c r="FSM134" s="908"/>
      <c r="FSN134" s="908"/>
      <c r="FSO134" s="908"/>
      <c r="FSP134" s="908"/>
      <c r="FSQ134" s="908"/>
      <c r="FSR134" s="908"/>
      <c r="FSS134" s="908"/>
      <c r="FST134" s="908"/>
      <c r="FSU134" s="908"/>
      <c r="FSV134" s="908"/>
      <c r="FSW134" s="908"/>
      <c r="FSX134" s="908"/>
      <c r="FSY134" s="908"/>
      <c r="FSZ134" s="908"/>
      <c r="FTA134" s="908"/>
      <c r="FTB134" s="908"/>
      <c r="FTC134" s="908"/>
      <c r="FTD134" s="908"/>
      <c r="FTE134" s="908"/>
      <c r="FTF134" s="908"/>
      <c r="FTG134" s="908"/>
      <c r="FTH134" s="908"/>
      <c r="FTI134" s="908"/>
      <c r="FTJ134" s="908"/>
      <c r="FTK134" s="908"/>
      <c r="FTL134" s="908"/>
      <c r="FTM134" s="908"/>
      <c r="FTN134" s="908"/>
      <c r="FTO134" s="908"/>
      <c r="FTP134" s="908"/>
      <c r="FTQ134" s="908"/>
      <c r="FTR134" s="908"/>
      <c r="FTS134" s="908"/>
      <c r="FTT134" s="908"/>
      <c r="FTU134" s="908"/>
      <c r="FTV134" s="908"/>
      <c r="FTW134" s="908"/>
      <c r="FTX134" s="908"/>
      <c r="FTY134" s="908"/>
      <c r="FTZ134" s="908"/>
      <c r="FUA134" s="908"/>
      <c r="FUB134" s="908"/>
      <c r="FUC134" s="908"/>
      <c r="FUD134" s="908"/>
      <c r="FUE134" s="908"/>
      <c r="FUF134" s="908"/>
      <c r="FUG134" s="908"/>
      <c r="FUH134" s="908"/>
      <c r="FUI134" s="908"/>
      <c r="FUJ134" s="908"/>
      <c r="FUK134" s="908"/>
      <c r="FUL134" s="908"/>
      <c r="FUM134" s="908"/>
      <c r="FUN134" s="908"/>
      <c r="FUO134" s="908"/>
      <c r="FUP134" s="908"/>
      <c r="FUQ134" s="908"/>
      <c r="FUR134" s="908"/>
      <c r="FUS134" s="908"/>
      <c r="FUT134" s="908"/>
      <c r="FUU134" s="908"/>
      <c r="FUV134" s="908"/>
      <c r="FUW134" s="908"/>
      <c r="FUX134" s="908"/>
      <c r="FUY134" s="908"/>
      <c r="FUZ134" s="908"/>
      <c r="FVA134" s="908"/>
      <c r="FVB134" s="908"/>
      <c r="FVC134" s="908"/>
      <c r="FVD134" s="908"/>
      <c r="FVE134" s="908"/>
      <c r="FVF134" s="908"/>
      <c r="FVG134" s="908"/>
      <c r="FVH134" s="908"/>
      <c r="FVI134" s="908"/>
      <c r="FVJ134" s="908"/>
      <c r="FVK134" s="908"/>
      <c r="FVL134" s="908"/>
      <c r="FVM134" s="908"/>
      <c r="FVN134" s="908"/>
      <c r="FVO134" s="908"/>
      <c r="FVP134" s="908"/>
      <c r="FVQ134" s="908"/>
      <c r="FVR134" s="908"/>
      <c r="FVS134" s="908"/>
      <c r="FVT134" s="908"/>
      <c r="FVU134" s="908"/>
      <c r="FVV134" s="908"/>
      <c r="FVW134" s="908"/>
      <c r="FVX134" s="908"/>
      <c r="FVY134" s="908"/>
      <c r="FVZ134" s="908"/>
      <c r="FWA134" s="908"/>
      <c r="FWB134" s="908"/>
      <c r="FWC134" s="908"/>
      <c r="FWD134" s="908"/>
      <c r="FWE134" s="908"/>
      <c r="FWF134" s="908"/>
      <c r="FWG134" s="908"/>
      <c r="FWH134" s="908"/>
      <c r="FWI134" s="908"/>
      <c r="FWJ134" s="908"/>
      <c r="FWK134" s="908"/>
      <c r="FWL134" s="908"/>
      <c r="FWM134" s="908"/>
      <c r="FWN134" s="908"/>
      <c r="FWO134" s="908"/>
      <c r="FWP134" s="908"/>
      <c r="FWQ134" s="908"/>
      <c r="FWR134" s="908"/>
      <c r="FWS134" s="908"/>
      <c r="FWT134" s="908"/>
      <c r="FWU134" s="908"/>
      <c r="FWV134" s="908"/>
      <c r="FWW134" s="908"/>
      <c r="FWX134" s="908"/>
      <c r="FWY134" s="908"/>
      <c r="FWZ134" s="908"/>
      <c r="FXA134" s="908"/>
      <c r="FXB134" s="908"/>
      <c r="FXC134" s="908"/>
      <c r="FXD134" s="908"/>
      <c r="FXE134" s="908"/>
      <c r="FXF134" s="908"/>
      <c r="FXG134" s="908"/>
      <c r="FXH134" s="908"/>
      <c r="FXI134" s="908"/>
      <c r="FXJ134" s="908"/>
      <c r="FXK134" s="908"/>
      <c r="FXL134" s="908"/>
      <c r="FXM134" s="908"/>
      <c r="FXN134" s="908"/>
      <c r="FXO134" s="908"/>
      <c r="FXP134" s="908"/>
      <c r="FXQ134" s="908"/>
      <c r="FXR134" s="908"/>
      <c r="FXS134" s="908"/>
      <c r="FXT134" s="908"/>
      <c r="FXU134" s="908"/>
      <c r="FXV134" s="908"/>
      <c r="FXW134" s="908"/>
      <c r="FXX134" s="908"/>
      <c r="FXY134" s="908"/>
      <c r="FXZ134" s="908"/>
      <c r="FYA134" s="908"/>
      <c r="FYB134" s="908"/>
      <c r="FYC134" s="908"/>
      <c r="FYD134" s="908"/>
      <c r="FYE134" s="908"/>
      <c r="FYF134" s="908"/>
      <c r="FYG134" s="908"/>
      <c r="FYH134" s="908"/>
      <c r="FYI134" s="908"/>
      <c r="FYJ134" s="908"/>
      <c r="FYK134" s="908"/>
      <c r="FYL134" s="908"/>
      <c r="FYM134" s="908"/>
      <c r="FYN134" s="908"/>
      <c r="FYO134" s="908"/>
      <c r="FYP134" s="908"/>
      <c r="FYQ134" s="908"/>
      <c r="FYR134" s="908"/>
      <c r="FYS134" s="908"/>
      <c r="FYT134" s="908"/>
      <c r="FYU134" s="908"/>
      <c r="FYV134" s="908"/>
      <c r="FYW134" s="908"/>
      <c r="FYX134" s="908"/>
      <c r="FYY134" s="908"/>
      <c r="FYZ134" s="908"/>
      <c r="FZA134" s="908"/>
      <c r="FZB134" s="908"/>
      <c r="FZC134" s="908"/>
      <c r="FZD134" s="908"/>
      <c r="FZE134" s="908"/>
      <c r="FZF134" s="908"/>
      <c r="FZG134" s="908"/>
      <c r="FZH134" s="908"/>
      <c r="FZI134" s="908"/>
      <c r="FZJ134" s="908"/>
      <c r="FZK134" s="908"/>
      <c r="FZL134" s="908"/>
      <c r="FZM134" s="908"/>
      <c r="FZN134" s="908"/>
      <c r="FZO134" s="908"/>
      <c r="FZP134" s="908"/>
      <c r="FZQ134" s="908"/>
      <c r="FZR134" s="908"/>
      <c r="FZS134" s="908"/>
      <c r="FZT134" s="908"/>
      <c r="FZU134" s="908"/>
      <c r="FZV134" s="908"/>
      <c r="FZW134" s="908"/>
      <c r="FZX134" s="908"/>
      <c r="FZY134" s="908"/>
      <c r="FZZ134" s="908"/>
      <c r="GAA134" s="908"/>
      <c r="GAB134" s="908"/>
      <c r="GAC134" s="908"/>
      <c r="GAD134" s="908"/>
      <c r="GAE134" s="908"/>
      <c r="GAF134" s="908"/>
      <c r="GAG134" s="908"/>
      <c r="GAH134" s="908"/>
      <c r="GAI134" s="908"/>
      <c r="GAJ134" s="908"/>
      <c r="GAK134" s="908"/>
      <c r="GAL134" s="908"/>
      <c r="GAM134" s="908"/>
      <c r="GAN134" s="908"/>
      <c r="GAO134" s="908"/>
      <c r="GAP134" s="908"/>
      <c r="GAQ134" s="908"/>
      <c r="GAR134" s="908"/>
      <c r="GAS134" s="908"/>
      <c r="GAT134" s="908"/>
      <c r="GAU134" s="908"/>
      <c r="GAV134" s="908"/>
      <c r="GAW134" s="908"/>
      <c r="GAX134" s="908"/>
      <c r="GAY134" s="908"/>
      <c r="GAZ134" s="908"/>
      <c r="GBA134" s="908"/>
      <c r="GBB134" s="908"/>
      <c r="GBC134" s="908"/>
      <c r="GBD134" s="908"/>
      <c r="GBE134" s="908"/>
      <c r="GBF134" s="908"/>
      <c r="GBG134" s="908"/>
      <c r="GBH134" s="908"/>
      <c r="GBI134" s="908"/>
      <c r="GBJ134" s="908"/>
      <c r="GBK134" s="908"/>
      <c r="GBL134" s="908"/>
      <c r="GBM134" s="908"/>
      <c r="GBN134" s="908"/>
      <c r="GBO134" s="908"/>
      <c r="GBP134" s="908"/>
      <c r="GBQ134" s="908"/>
      <c r="GBR134" s="908"/>
      <c r="GBS134" s="908"/>
      <c r="GBT134" s="908"/>
      <c r="GBU134" s="908"/>
      <c r="GBV134" s="908"/>
      <c r="GBW134" s="908"/>
      <c r="GBX134" s="908"/>
      <c r="GBY134" s="908"/>
      <c r="GBZ134" s="908"/>
      <c r="GCA134" s="908"/>
      <c r="GCB134" s="908"/>
      <c r="GCC134" s="908"/>
      <c r="GCD134" s="908"/>
      <c r="GCE134" s="908"/>
      <c r="GCF134" s="908"/>
      <c r="GCG134" s="908"/>
      <c r="GCH134" s="908"/>
      <c r="GCI134" s="908"/>
      <c r="GCJ134" s="908"/>
      <c r="GCK134" s="908"/>
      <c r="GCL134" s="908"/>
      <c r="GCM134" s="908"/>
      <c r="GCN134" s="908"/>
      <c r="GCO134" s="908"/>
      <c r="GCP134" s="908"/>
      <c r="GCQ134" s="908"/>
      <c r="GCR134" s="908"/>
      <c r="GCS134" s="908"/>
      <c r="GCT134" s="908"/>
      <c r="GCU134" s="908"/>
      <c r="GCV134" s="908"/>
      <c r="GCW134" s="908"/>
      <c r="GCX134" s="908"/>
      <c r="GCY134" s="908"/>
      <c r="GCZ134" s="908"/>
      <c r="GDA134" s="908"/>
      <c r="GDB134" s="908"/>
      <c r="GDC134" s="908"/>
      <c r="GDD134" s="908"/>
      <c r="GDE134" s="908"/>
      <c r="GDF134" s="908"/>
      <c r="GDG134" s="908"/>
      <c r="GDH134" s="908"/>
      <c r="GDI134" s="908"/>
      <c r="GDJ134" s="908"/>
      <c r="GDK134" s="908"/>
      <c r="GDL134" s="908"/>
      <c r="GDM134" s="908"/>
      <c r="GDN134" s="908"/>
      <c r="GDO134" s="908"/>
      <c r="GDP134" s="908"/>
      <c r="GDQ134" s="908"/>
      <c r="GDR134" s="908"/>
      <c r="GDS134" s="908"/>
      <c r="GDT134" s="908"/>
      <c r="GDU134" s="908"/>
      <c r="GDV134" s="908"/>
      <c r="GDW134" s="908"/>
      <c r="GDX134" s="908"/>
      <c r="GDY134" s="908"/>
      <c r="GDZ134" s="908"/>
      <c r="GEA134" s="908"/>
      <c r="GEB134" s="908"/>
      <c r="GEC134" s="908"/>
      <c r="GED134" s="908"/>
      <c r="GEE134" s="908"/>
      <c r="GEF134" s="908"/>
      <c r="GEG134" s="908"/>
      <c r="GEH134" s="908"/>
      <c r="GEI134" s="908"/>
      <c r="GEJ134" s="908"/>
      <c r="GEK134" s="908"/>
      <c r="GEL134" s="908"/>
      <c r="GEM134" s="908"/>
      <c r="GEN134" s="908"/>
      <c r="GEO134" s="908"/>
      <c r="GEP134" s="908"/>
      <c r="GEQ134" s="908"/>
      <c r="GER134" s="908"/>
      <c r="GES134" s="908"/>
      <c r="GET134" s="908"/>
      <c r="GEU134" s="908"/>
      <c r="GEV134" s="908"/>
      <c r="GEW134" s="908"/>
      <c r="GEX134" s="908"/>
      <c r="GEY134" s="908"/>
      <c r="GEZ134" s="908"/>
      <c r="GFA134" s="908"/>
      <c r="GFB134" s="908"/>
      <c r="GFC134" s="908"/>
      <c r="GFD134" s="908"/>
      <c r="GFE134" s="908"/>
      <c r="GFF134" s="908"/>
      <c r="GFG134" s="908"/>
      <c r="GFH134" s="908"/>
      <c r="GFI134" s="908"/>
      <c r="GFJ134" s="908"/>
      <c r="GFK134" s="908"/>
      <c r="GFL134" s="908"/>
      <c r="GFM134" s="908"/>
      <c r="GFN134" s="908"/>
      <c r="GFO134" s="908"/>
      <c r="GFP134" s="908"/>
      <c r="GFQ134" s="908"/>
      <c r="GFR134" s="908"/>
      <c r="GFS134" s="908"/>
      <c r="GFT134" s="908"/>
      <c r="GFU134" s="908"/>
      <c r="GFV134" s="908"/>
      <c r="GFW134" s="908"/>
      <c r="GFX134" s="908"/>
      <c r="GFY134" s="908"/>
      <c r="GFZ134" s="908"/>
      <c r="GGA134" s="908"/>
      <c r="GGB134" s="908"/>
      <c r="GGC134" s="908"/>
      <c r="GGD134" s="908"/>
      <c r="GGE134" s="908"/>
      <c r="GGF134" s="908"/>
      <c r="GGG134" s="908"/>
      <c r="GGH134" s="908"/>
      <c r="GGI134" s="908"/>
      <c r="GGJ134" s="908"/>
      <c r="GGK134" s="908"/>
      <c r="GGL134" s="908"/>
      <c r="GGM134" s="908"/>
      <c r="GGN134" s="908"/>
      <c r="GGO134" s="908"/>
      <c r="GGP134" s="908"/>
      <c r="GGQ134" s="908"/>
      <c r="GGR134" s="908"/>
      <c r="GGS134" s="908"/>
      <c r="GGT134" s="908"/>
      <c r="GGU134" s="908"/>
      <c r="GGV134" s="908"/>
      <c r="GGW134" s="908"/>
      <c r="GGX134" s="908"/>
      <c r="GGY134" s="908"/>
      <c r="GGZ134" s="908"/>
      <c r="GHA134" s="908"/>
      <c r="GHB134" s="908"/>
      <c r="GHC134" s="908"/>
      <c r="GHD134" s="908"/>
      <c r="GHE134" s="908"/>
      <c r="GHF134" s="908"/>
      <c r="GHG134" s="908"/>
      <c r="GHH134" s="908"/>
      <c r="GHI134" s="908"/>
      <c r="GHJ134" s="908"/>
      <c r="GHK134" s="908"/>
      <c r="GHL134" s="908"/>
      <c r="GHM134" s="908"/>
      <c r="GHN134" s="908"/>
      <c r="GHO134" s="908"/>
      <c r="GHP134" s="908"/>
      <c r="GHQ134" s="908"/>
      <c r="GHR134" s="908"/>
      <c r="GHS134" s="908"/>
      <c r="GHT134" s="908"/>
      <c r="GHU134" s="908"/>
      <c r="GHV134" s="908"/>
      <c r="GHW134" s="908"/>
      <c r="GHX134" s="908"/>
      <c r="GHY134" s="908"/>
      <c r="GHZ134" s="908"/>
      <c r="GIA134" s="908"/>
      <c r="GIB134" s="908"/>
      <c r="GIC134" s="908"/>
      <c r="GID134" s="908"/>
      <c r="GIE134" s="908"/>
      <c r="GIF134" s="908"/>
      <c r="GIG134" s="908"/>
      <c r="GIH134" s="908"/>
      <c r="GII134" s="908"/>
      <c r="GIJ134" s="908"/>
      <c r="GIK134" s="908"/>
      <c r="GIL134" s="908"/>
      <c r="GIM134" s="908"/>
      <c r="GIN134" s="908"/>
      <c r="GIO134" s="908"/>
      <c r="GIP134" s="908"/>
      <c r="GIQ134" s="908"/>
      <c r="GIR134" s="908"/>
      <c r="GIS134" s="908"/>
      <c r="GIT134" s="908"/>
      <c r="GIU134" s="908"/>
      <c r="GIV134" s="908"/>
      <c r="GIW134" s="908"/>
      <c r="GIX134" s="908"/>
      <c r="GIY134" s="908"/>
      <c r="GIZ134" s="908"/>
      <c r="GJA134" s="908"/>
      <c r="GJB134" s="908"/>
      <c r="GJC134" s="908"/>
      <c r="GJD134" s="908"/>
      <c r="GJE134" s="908"/>
      <c r="GJF134" s="908"/>
      <c r="GJG134" s="908"/>
      <c r="GJH134" s="908"/>
      <c r="GJI134" s="908"/>
      <c r="GJJ134" s="908"/>
      <c r="GJK134" s="908"/>
      <c r="GJL134" s="908"/>
      <c r="GJM134" s="908"/>
      <c r="GJN134" s="908"/>
      <c r="GJO134" s="908"/>
      <c r="GJP134" s="908"/>
      <c r="GJQ134" s="908"/>
      <c r="GJR134" s="908"/>
      <c r="GJS134" s="908"/>
      <c r="GJT134" s="908"/>
      <c r="GJU134" s="908"/>
      <c r="GJV134" s="908"/>
      <c r="GJW134" s="908"/>
      <c r="GJX134" s="908"/>
      <c r="GJY134" s="908"/>
      <c r="GJZ134" s="908"/>
      <c r="GKA134" s="908"/>
      <c r="GKB134" s="908"/>
      <c r="GKC134" s="908"/>
      <c r="GKD134" s="908"/>
      <c r="GKE134" s="908"/>
      <c r="GKF134" s="908"/>
      <c r="GKG134" s="908"/>
      <c r="GKH134" s="908"/>
      <c r="GKI134" s="908"/>
      <c r="GKJ134" s="908"/>
      <c r="GKK134" s="908"/>
      <c r="GKL134" s="908"/>
      <c r="GKM134" s="908"/>
      <c r="GKN134" s="908"/>
      <c r="GKO134" s="908"/>
      <c r="GKP134" s="908"/>
      <c r="GKQ134" s="908"/>
      <c r="GKR134" s="908"/>
      <c r="GKS134" s="908"/>
      <c r="GKT134" s="908"/>
      <c r="GKU134" s="908"/>
      <c r="GKV134" s="908"/>
      <c r="GKW134" s="908"/>
      <c r="GKX134" s="908"/>
      <c r="GKY134" s="908"/>
      <c r="GKZ134" s="908"/>
      <c r="GLA134" s="908"/>
      <c r="GLB134" s="908"/>
      <c r="GLC134" s="908"/>
      <c r="GLD134" s="908"/>
      <c r="GLE134" s="908"/>
      <c r="GLF134" s="908"/>
      <c r="GLG134" s="908"/>
      <c r="GLH134" s="908"/>
      <c r="GLI134" s="908"/>
      <c r="GLJ134" s="908"/>
      <c r="GLK134" s="908"/>
      <c r="GLL134" s="908"/>
      <c r="GLM134" s="908"/>
      <c r="GLN134" s="908"/>
      <c r="GLO134" s="908"/>
      <c r="GLP134" s="908"/>
      <c r="GLQ134" s="908"/>
      <c r="GLR134" s="908"/>
      <c r="GLS134" s="908"/>
      <c r="GLT134" s="908"/>
      <c r="GLU134" s="908"/>
      <c r="GLV134" s="908"/>
      <c r="GLW134" s="908"/>
      <c r="GLX134" s="908"/>
      <c r="GLY134" s="908"/>
      <c r="GLZ134" s="908"/>
      <c r="GMA134" s="908"/>
      <c r="GMB134" s="908"/>
      <c r="GMC134" s="908"/>
      <c r="GMD134" s="908"/>
      <c r="GME134" s="908"/>
      <c r="GMF134" s="908"/>
      <c r="GMG134" s="908"/>
      <c r="GMH134" s="908"/>
      <c r="GMI134" s="908"/>
      <c r="GMJ134" s="908"/>
      <c r="GMK134" s="908"/>
      <c r="GML134" s="908"/>
      <c r="GMM134" s="908"/>
      <c r="GMN134" s="908"/>
      <c r="GMO134" s="908"/>
      <c r="GMP134" s="908"/>
      <c r="GMQ134" s="908"/>
      <c r="GMR134" s="908"/>
      <c r="GMS134" s="908"/>
      <c r="GMT134" s="908"/>
      <c r="GMU134" s="908"/>
      <c r="GMV134" s="908"/>
      <c r="GMW134" s="908"/>
      <c r="GMX134" s="908"/>
      <c r="GMY134" s="908"/>
      <c r="GMZ134" s="908"/>
      <c r="GNA134" s="908"/>
      <c r="GNB134" s="908"/>
      <c r="GNC134" s="908"/>
      <c r="GND134" s="908"/>
      <c r="GNE134" s="908"/>
      <c r="GNF134" s="908"/>
      <c r="GNG134" s="908"/>
      <c r="GNH134" s="908"/>
      <c r="GNI134" s="908"/>
      <c r="GNJ134" s="908"/>
      <c r="GNK134" s="908"/>
      <c r="GNL134" s="908"/>
      <c r="GNM134" s="908"/>
      <c r="GNN134" s="908"/>
      <c r="GNO134" s="908"/>
      <c r="GNP134" s="908"/>
      <c r="GNQ134" s="908"/>
      <c r="GNR134" s="908"/>
      <c r="GNS134" s="908"/>
      <c r="GNT134" s="908"/>
      <c r="GNU134" s="908"/>
      <c r="GNV134" s="908"/>
      <c r="GNW134" s="908"/>
      <c r="GNX134" s="908"/>
      <c r="GNY134" s="908"/>
      <c r="GNZ134" s="908"/>
      <c r="GOA134" s="908"/>
      <c r="GOB134" s="908"/>
      <c r="GOC134" s="908"/>
      <c r="GOD134" s="908"/>
      <c r="GOE134" s="908"/>
      <c r="GOF134" s="908"/>
      <c r="GOG134" s="908"/>
      <c r="GOH134" s="908"/>
      <c r="GOI134" s="908"/>
      <c r="GOJ134" s="908"/>
      <c r="GOK134" s="908"/>
      <c r="GOL134" s="908"/>
      <c r="GOM134" s="908"/>
      <c r="GON134" s="908"/>
      <c r="GOO134" s="908"/>
      <c r="GOP134" s="908"/>
      <c r="GOQ134" s="908"/>
      <c r="GOR134" s="908"/>
      <c r="GOS134" s="908"/>
      <c r="GOT134" s="908"/>
      <c r="GOU134" s="908"/>
      <c r="GOV134" s="908"/>
      <c r="GOW134" s="908"/>
      <c r="GOX134" s="908"/>
      <c r="GOY134" s="908"/>
      <c r="GOZ134" s="908"/>
      <c r="GPA134" s="908"/>
      <c r="GPB134" s="908"/>
      <c r="GPC134" s="908"/>
      <c r="GPD134" s="908"/>
      <c r="GPE134" s="908"/>
      <c r="GPF134" s="908"/>
      <c r="GPG134" s="908"/>
      <c r="GPH134" s="908"/>
      <c r="GPI134" s="908"/>
      <c r="GPJ134" s="908"/>
      <c r="GPK134" s="908"/>
      <c r="GPL134" s="908"/>
      <c r="GPM134" s="908"/>
      <c r="GPN134" s="908"/>
      <c r="GPO134" s="908"/>
      <c r="GPP134" s="908"/>
      <c r="GPQ134" s="908"/>
      <c r="GPR134" s="908"/>
      <c r="GPS134" s="908"/>
      <c r="GPT134" s="908"/>
      <c r="GPU134" s="908"/>
      <c r="GPV134" s="908"/>
      <c r="GPW134" s="908"/>
      <c r="GPX134" s="908"/>
      <c r="GPY134" s="908"/>
      <c r="GPZ134" s="908"/>
      <c r="GQA134" s="908"/>
      <c r="GQB134" s="908"/>
      <c r="GQC134" s="908"/>
      <c r="GQD134" s="908"/>
      <c r="GQE134" s="908"/>
      <c r="GQF134" s="908"/>
      <c r="GQG134" s="908"/>
      <c r="GQH134" s="908"/>
      <c r="GQI134" s="908"/>
      <c r="GQJ134" s="908"/>
      <c r="GQK134" s="908"/>
      <c r="GQL134" s="908"/>
      <c r="GQM134" s="908"/>
      <c r="GQN134" s="908"/>
      <c r="GQO134" s="908"/>
      <c r="GQP134" s="908"/>
      <c r="GQQ134" s="908"/>
      <c r="GQR134" s="908"/>
      <c r="GQS134" s="908"/>
      <c r="GQT134" s="908"/>
      <c r="GQU134" s="908"/>
      <c r="GQV134" s="908"/>
      <c r="GQW134" s="908"/>
      <c r="GQX134" s="908"/>
      <c r="GQY134" s="908"/>
      <c r="GQZ134" s="908"/>
      <c r="GRA134" s="908"/>
      <c r="GRB134" s="908"/>
      <c r="GRC134" s="908"/>
      <c r="GRD134" s="908"/>
      <c r="GRE134" s="908"/>
      <c r="GRF134" s="908"/>
      <c r="GRG134" s="908"/>
      <c r="GRH134" s="908"/>
      <c r="GRI134" s="908"/>
      <c r="GRJ134" s="908"/>
      <c r="GRK134" s="908"/>
      <c r="GRL134" s="908"/>
      <c r="GRM134" s="908"/>
      <c r="GRN134" s="908"/>
      <c r="GRO134" s="908"/>
      <c r="GRP134" s="908"/>
      <c r="GRQ134" s="908"/>
      <c r="GRR134" s="908"/>
      <c r="GRS134" s="908"/>
      <c r="GRT134" s="908"/>
      <c r="GRU134" s="908"/>
      <c r="GRV134" s="908"/>
      <c r="GRW134" s="908"/>
      <c r="GRX134" s="908"/>
      <c r="GRY134" s="908"/>
      <c r="GRZ134" s="908"/>
      <c r="GSA134" s="908"/>
      <c r="GSB134" s="908"/>
      <c r="GSC134" s="908"/>
      <c r="GSD134" s="908"/>
      <c r="GSE134" s="908"/>
      <c r="GSF134" s="908"/>
      <c r="GSG134" s="908"/>
      <c r="GSH134" s="908"/>
      <c r="GSI134" s="908"/>
      <c r="GSJ134" s="908"/>
      <c r="GSK134" s="908"/>
      <c r="GSL134" s="908"/>
      <c r="GSM134" s="908"/>
      <c r="GSN134" s="908"/>
      <c r="GSO134" s="908"/>
      <c r="GSP134" s="908"/>
      <c r="GSQ134" s="908"/>
      <c r="GSR134" s="908"/>
      <c r="GSS134" s="908"/>
      <c r="GST134" s="908"/>
      <c r="GSU134" s="908"/>
      <c r="GSV134" s="908"/>
      <c r="GSW134" s="908"/>
      <c r="GSX134" s="908"/>
      <c r="GSY134" s="908"/>
      <c r="GSZ134" s="908"/>
      <c r="GTA134" s="908"/>
      <c r="GTB134" s="908"/>
      <c r="GTC134" s="908"/>
      <c r="GTD134" s="908"/>
      <c r="GTE134" s="908"/>
      <c r="GTF134" s="908"/>
      <c r="GTG134" s="908"/>
      <c r="GTH134" s="908"/>
      <c r="GTI134" s="908"/>
      <c r="GTJ134" s="908"/>
      <c r="GTK134" s="908"/>
      <c r="GTL134" s="908"/>
      <c r="GTM134" s="908"/>
      <c r="GTN134" s="908"/>
      <c r="GTO134" s="908"/>
      <c r="GTP134" s="908"/>
      <c r="GTQ134" s="908"/>
      <c r="GTR134" s="908"/>
      <c r="GTS134" s="908"/>
      <c r="GTT134" s="908"/>
      <c r="GTU134" s="908"/>
      <c r="GTV134" s="908"/>
      <c r="GTW134" s="908"/>
      <c r="GTX134" s="908"/>
      <c r="GTY134" s="908"/>
      <c r="GTZ134" s="908"/>
      <c r="GUA134" s="908"/>
      <c r="GUB134" s="908"/>
      <c r="GUC134" s="908"/>
      <c r="GUD134" s="908"/>
      <c r="GUE134" s="908"/>
      <c r="GUF134" s="908"/>
      <c r="GUG134" s="908"/>
      <c r="GUH134" s="908"/>
      <c r="GUI134" s="908"/>
      <c r="GUJ134" s="908"/>
      <c r="GUK134" s="908"/>
      <c r="GUL134" s="908"/>
      <c r="GUM134" s="908"/>
      <c r="GUN134" s="908"/>
      <c r="GUO134" s="908"/>
      <c r="GUP134" s="908"/>
      <c r="GUQ134" s="908"/>
      <c r="GUR134" s="908"/>
      <c r="GUS134" s="908"/>
      <c r="GUT134" s="908"/>
      <c r="GUU134" s="908"/>
      <c r="GUV134" s="908"/>
      <c r="GUW134" s="908"/>
      <c r="GUX134" s="908"/>
      <c r="GUY134" s="908"/>
      <c r="GUZ134" s="908"/>
      <c r="GVA134" s="908"/>
      <c r="GVB134" s="908"/>
      <c r="GVC134" s="908"/>
      <c r="GVD134" s="908"/>
      <c r="GVE134" s="908"/>
      <c r="GVF134" s="908"/>
      <c r="GVG134" s="908"/>
      <c r="GVH134" s="908"/>
      <c r="GVI134" s="908"/>
      <c r="GVJ134" s="908"/>
      <c r="GVK134" s="908"/>
      <c r="GVL134" s="908"/>
      <c r="GVM134" s="908"/>
      <c r="GVN134" s="908"/>
      <c r="GVO134" s="908"/>
      <c r="GVP134" s="908"/>
      <c r="GVQ134" s="908"/>
      <c r="GVR134" s="908"/>
      <c r="GVS134" s="908"/>
      <c r="GVT134" s="908"/>
      <c r="GVU134" s="908"/>
      <c r="GVV134" s="908"/>
      <c r="GVW134" s="908"/>
      <c r="GVX134" s="908"/>
      <c r="GVY134" s="908"/>
      <c r="GVZ134" s="908"/>
      <c r="GWA134" s="908"/>
      <c r="GWB134" s="908"/>
      <c r="GWC134" s="908"/>
      <c r="GWD134" s="908"/>
      <c r="GWE134" s="908"/>
      <c r="GWF134" s="908"/>
      <c r="GWG134" s="908"/>
      <c r="GWH134" s="908"/>
      <c r="GWI134" s="908"/>
      <c r="GWJ134" s="908"/>
      <c r="GWK134" s="908"/>
      <c r="GWL134" s="908"/>
      <c r="GWM134" s="908"/>
      <c r="GWN134" s="908"/>
      <c r="GWO134" s="908"/>
      <c r="GWP134" s="908"/>
      <c r="GWQ134" s="908"/>
      <c r="GWR134" s="908"/>
      <c r="GWS134" s="908"/>
      <c r="GWT134" s="908"/>
      <c r="GWU134" s="908"/>
      <c r="GWV134" s="908"/>
      <c r="GWW134" s="908"/>
      <c r="GWX134" s="908"/>
      <c r="GWY134" s="908"/>
      <c r="GWZ134" s="908"/>
      <c r="GXA134" s="908"/>
      <c r="GXB134" s="908"/>
      <c r="GXC134" s="908"/>
      <c r="GXD134" s="908"/>
      <c r="GXE134" s="908"/>
      <c r="GXF134" s="908"/>
      <c r="GXG134" s="908"/>
      <c r="GXH134" s="908"/>
      <c r="GXI134" s="908"/>
      <c r="GXJ134" s="908"/>
      <c r="GXK134" s="908"/>
      <c r="GXL134" s="908"/>
      <c r="GXM134" s="908"/>
      <c r="GXN134" s="908"/>
      <c r="GXO134" s="908"/>
      <c r="GXP134" s="908"/>
      <c r="GXQ134" s="908"/>
      <c r="GXR134" s="908"/>
      <c r="GXS134" s="908"/>
      <c r="GXT134" s="908"/>
      <c r="GXU134" s="908"/>
      <c r="GXV134" s="908"/>
      <c r="GXW134" s="908"/>
      <c r="GXX134" s="908"/>
      <c r="GXY134" s="908"/>
      <c r="GXZ134" s="908"/>
      <c r="GYA134" s="908"/>
      <c r="GYB134" s="908"/>
      <c r="GYC134" s="908"/>
      <c r="GYD134" s="908"/>
      <c r="GYE134" s="908"/>
      <c r="GYF134" s="908"/>
      <c r="GYG134" s="908"/>
      <c r="GYH134" s="908"/>
      <c r="GYI134" s="908"/>
      <c r="GYJ134" s="908"/>
      <c r="GYK134" s="908"/>
      <c r="GYL134" s="908"/>
      <c r="GYM134" s="908"/>
      <c r="GYN134" s="908"/>
      <c r="GYO134" s="908"/>
      <c r="GYP134" s="908"/>
      <c r="GYQ134" s="908"/>
      <c r="GYR134" s="908"/>
      <c r="GYS134" s="908"/>
      <c r="GYT134" s="908"/>
      <c r="GYU134" s="908"/>
      <c r="GYV134" s="908"/>
      <c r="GYW134" s="908"/>
      <c r="GYX134" s="908"/>
      <c r="GYY134" s="908"/>
      <c r="GYZ134" s="908"/>
      <c r="GZA134" s="908"/>
      <c r="GZB134" s="908"/>
      <c r="GZC134" s="908"/>
      <c r="GZD134" s="908"/>
      <c r="GZE134" s="908"/>
      <c r="GZF134" s="908"/>
      <c r="GZG134" s="908"/>
      <c r="GZH134" s="908"/>
      <c r="GZI134" s="908"/>
      <c r="GZJ134" s="908"/>
      <c r="GZK134" s="908"/>
      <c r="GZL134" s="908"/>
      <c r="GZM134" s="908"/>
      <c r="GZN134" s="908"/>
      <c r="GZO134" s="908"/>
      <c r="GZP134" s="908"/>
      <c r="GZQ134" s="908"/>
      <c r="GZR134" s="908"/>
      <c r="GZS134" s="908"/>
      <c r="GZT134" s="908"/>
      <c r="GZU134" s="908"/>
      <c r="GZV134" s="908"/>
      <c r="GZW134" s="908"/>
      <c r="GZX134" s="908"/>
      <c r="GZY134" s="908"/>
      <c r="GZZ134" s="908"/>
      <c r="HAA134" s="908"/>
      <c r="HAB134" s="908"/>
      <c r="HAC134" s="908"/>
      <c r="HAD134" s="908"/>
      <c r="HAE134" s="908"/>
      <c r="HAF134" s="908"/>
      <c r="HAG134" s="908"/>
      <c r="HAH134" s="908"/>
      <c r="HAI134" s="908"/>
      <c r="HAJ134" s="908"/>
      <c r="HAK134" s="908"/>
      <c r="HAL134" s="908"/>
      <c r="HAM134" s="908"/>
      <c r="HAN134" s="908"/>
      <c r="HAO134" s="908"/>
      <c r="HAP134" s="908"/>
      <c r="HAQ134" s="908"/>
      <c r="HAR134" s="908"/>
      <c r="HAS134" s="908"/>
      <c r="HAT134" s="908"/>
      <c r="HAU134" s="908"/>
      <c r="HAV134" s="908"/>
      <c r="HAW134" s="908"/>
      <c r="HAX134" s="908"/>
      <c r="HAY134" s="908"/>
      <c r="HAZ134" s="908"/>
      <c r="HBA134" s="908"/>
      <c r="HBB134" s="908"/>
      <c r="HBC134" s="908"/>
      <c r="HBD134" s="908"/>
      <c r="HBE134" s="908"/>
      <c r="HBF134" s="908"/>
      <c r="HBG134" s="908"/>
      <c r="HBH134" s="908"/>
      <c r="HBI134" s="908"/>
      <c r="HBJ134" s="908"/>
      <c r="HBK134" s="908"/>
      <c r="HBL134" s="908"/>
      <c r="HBM134" s="908"/>
      <c r="HBN134" s="908"/>
      <c r="HBO134" s="908"/>
      <c r="HBP134" s="908"/>
      <c r="HBQ134" s="908"/>
      <c r="HBR134" s="908"/>
      <c r="HBS134" s="908"/>
      <c r="HBT134" s="908"/>
      <c r="HBU134" s="908"/>
      <c r="HBV134" s="908"/>
      <c r="HBW134" s="908"/>
      <c r="HBX134" s="908"/>
      <c r="HBY134" s="908"/>
      <c r="HBZ134" s="908"/>
      <c r="HCA134" s="908"/>
      <c r="HCB134" s="908"/>
      <c r="HCC134" s="908"/>
      <c r="HCD134" s="908"/>
      <c r="HCE134" s="908"/>
      <c r="HCF134" s="908"/>
      <c r="HCG134" s="908"/>
      <c r="HCH134" s="908"/>
      <c r="HCI134" s="908"/>
      <c r="HCJ134" s="908"/>
      <c r="HCK134" s="908"/>
      <c r="HCL134" s="908"/>
      <c r="HCM134" s="908"/>
      <c r="HCN134" s="908"/>
      <c r="HCO134" s="908"/>
      <c r="HCP134" s="908"/>
      <c r="HCQ134" s="908"/>
      <c r="HCR134" s="908"/>
      <c r="HCS134" s="908"/>
      <c r="HCT134" s="908"/>
      <c r="HCU134" s="908"/>
      <c r="HCV134" s="908"/>
      <c r="HCW134" s="908"/>
      <c r="HCX134" s="908"/>
      <c r="HCY134" s="908"/>
      <c r="HCZ134" s="908"/>
      <c r="HDA134" s="908"/>
      <c r="HDB134" s="908"/>
      <c r="HDC134" s="908"/>
      <c r="HDD134" s="908"/>
      <c r="HDE134" s="908"/>
      <c r="HDF134" s="908"/>
      <c r="HDG134" s="908"/>
      <c r="HDH134" s="908"/>
      <c r="HDI134" s="908"/>
      <c r="HDJ134" s="908"/>
      <c r="HDK134" s="908"/>
      <c r="HDL134" s="908"/>
      <c r="HDM134" s="908"/>
      <c r="HDN134" s="908"/>
      <c r="HDO134" s="908"/>
      <c r="HDP134" s="908"/>
      <c r="HDQ134" s="908"/>
      <c r="HDR134" s="908"/>
      <c r="HDS134" s="908"/>
      <c r="HDT134" s="908"/>
      <c r="HDU134" s="908"/>
      <c r="HDV134" s="908"/>
      <c r="HDW134" s="908"/>
      <c r="HDX134" s="908"/>
      <c r="HDY134" s="908"/>
      <c r="HDZ134" s="908"/>
      <c r="HEA134" s="908"/>
      <c r="HEB134" s="908"/>
      <c r="HEC134" s="908"/>
      <c r="HED134" s="908"/>
      <c r="HEE134" s="908"/>
      <c r="HEF134" s="908"/>
      <c r="HEG134" s="908"/>
      <c r="HEH134" s="908"/>
      <c r="HEI134" s="908"/>
      <c r="HEJ134" s="908"/>
      <c r="HEK134" s="908"/>
      <c r="HEL134" s="908"/>
      <c r="HEM134" s="908"/>
      <c r="HEN134" s="908"/>
      <c r="HEO134" s="908"/>
      <c r="HEP134" s="908"/>
      <c r="HEQ134" s="908"/>
      <c r="HER134" s="908"/>
      <c r="HES134" s="908"/>
      <c r="HET134" s="908"/>
      <c r="HEU134" s="908"/>
      <c r="HEV134" s="908"/>
      <c r="HEW134" s="908"/>
      <c r="HEX134" s="908"/>
      <c r="HEY134" s="908"/>
      <c r="HEZ134" s="908"/>
      <c r="HFA134" s="908"/>
      <c r="HFB134" s="908"/>
      <c r="HFC134" s="908"/>
      <c r="HFD134" s="908"/>
      <c r="HFE134" s="908"/>
      <c r="HFF134" s="908"/>
      <c r="HFG134" s="908"/>
      <c r="HFH134" s="908"/>
      <c r="HFI134" s="908"/>
      <c r="HFJ134" s="908"/>
      <c r="HFK134" s="908"/>
      <c r="HFL134" s="908"/>
      <c r="HFM134" s="908"/>
      <c r="HFN134" s="908"/>
      <c r="HFO134" s="908"/>
      <c r="HFP134" s="908"/>
      <c r="HFQ134" s="908"/>
      <c r="HFR134" s="908"/>
      <c r="HFS134" s="908"/>
      <c r="HFT134" s="908"/>
      <c r="HFU134" s="908"/>
      <c r="HFV134" s="908"/>
      <c r="HFW134" s="908"/>
      <c r="HFX134" s="908"/>
      <c r="HFY134" s="908"/>
      <c r="HFZ134" s="908"/>
      <c r="HGA134" s="908"/>
      <c r="HGB134" s="908"/>
      <c r="HGC134" s="908"/>
      <c r="HGD134" s="908"/>
      <c r="HGE134" s="908"/>
      <c r="HGF134" s="908"/>
      <c r="HGG134" s="908"/>
      <c r="HGH134" s="908"/>
      <c r="HGI134" s="908"/>
      <c r="HGJ134" s="908"/>
      <c r="HGK134" s="908"/>
      <c r="HGL134" s="908"/>
      <c r="HGM134" s="908"/>
      <c r="HGN134" s="908"/>
      <c r="HGO134" s="908"/>
      <c r="HGP134" s="908"/>
      <c r="HGQ134" s="908"/>
      <c r="HGR134" s="908"/>
      <c r="HGS134" s="908"/>
      <c r="HGT134" s="908"/>
      <c r="HGU134" s="908"/>
      <c r="HGV134" s="908"/>
      <c r="HGW134" s="908"/>
      <c r="HGX134" s="908"/>
      <c r="HGY134" s="908"/>
      <c r="HGZ134" s="908"/>
      <c r="HHA134" s="908"/>
      <c r="HHB134" s="908"/>
      <c r="HHC134" s="908"/>
      <c r="HHD134" s="908"/>
      <c r="HHE134" s="908"/>
      <c r="HHF134" s="908"/>
      <c r="HHG134" s="908"/>
      <c r="HHH134" s="908"/>
      <c r="HHI134" s="908"/>
      <c r="HHJ134" s="908"/>
      <c r="HHK134" s="908"/>
      <c r="HHL134" s="908"/>
      <c r="HHM134" s="908"/>
      <c r="HHN134" s="908"/>
      <c r="HHO134" s="908"/>
      <c r="HHP134" s="908"/>
      <c r="HHQ134" s="908"/>
      <c r="HHR134" s="908"/>
      <c r="HHS134" s="908"/>
      <c r="HHT134" s="908"/>
      <c r="HHU134" s="908"/>
      <c r="HHV134" s="908"/>
      <c r="HHW134" s="908"/>
      <c r="HHX134" s="908"/>
      <c r="HHY134" s="908"/>
      <c r="HHZ134" s="908"/>
      <c r="HIA134" s="908"/>
      <c r="HIB134" s="908"/>
      <c r="HIC134" s="908"/>
      <c r="HID134" s="908"/>
      <c r="HIE134" s="908"/>
      <c r="HIF134" s="908"/>
      <c r="HIG134" s="908"/>
      <c r="HIH134" s="908"/>
      <c r="HII134" s="908"/>
      <c r="HIJ134" s="908"/>
      <c r="HIK134" s="908"/>
      <c r="HIL134" s="908"/>
      <c r="HIM134" s="908"/>
      <c r="HIN134" s="908"/>
      <c r="HIO134" s="908"/>
      <c r="HIP134" s="908"/>
      <c r="HIQ134" s="908"/>
      <c r="HIR134" s="908"/>
      <c r="HIS134" s="908"/>
      <c r="HIT134" s="908"/>
      <c r="HIU134" s="908"/>
      <c r="HIV134" s="908"/>
      <c r="HIW134" s="908"/>
      <c r="HIX134" s="908"/>
      <c r="HIY134" s="908"/>
      <c r="HIZ134" s="908"/>
      <c r="HJA134" s="908"/>
      <c r="HJB134" s="908"/>
      <c r="HJC134" s="908"/>
      <c r="HJD134" s="908"/>
      <c r="HJE134" s="908"/>
      <c r="HJF134" s="908"/>
      <c r="HJG134" s="908"/>
      <c r="HJH134" s="908"/>
      <c r="HJI134" s="908"/>
      <c r="HJJ134" s="908"/>
      <c r="HJK134" s="908"/>
      <c r="HJL134" s="908"/>
      <c r="HJM134" s="908"/>
      <c r="HJN134" s="908"/>
      <c r="HJO134" s="908"/>
      <c r="HJP134" s="908"/>
      <c r="HJQ134" s="908"/>
      <c r="HJR134" s="908"/>
      <c r="HJS134" s="908"/>
      <c r="HJT134" s="908"/>
      <c r="HJU134" s="908"/>
      <c r="HJV134" s="908"/>
      <c r="HJW134" s="908"/>
      <c r="HJX134" s="908"/>
      <c r="HJY134" s="908"/>
      <c r="HJZ134" s="908"/>
      <c r="HKA134" s="908"/>
      <c r="HKB134" s="908"/>
      <c r="HKC134" s="908"/>
      <c r="HKD134" s="908"/>
      <c r="HKE134" s="908"/>
      <c r="HKF134" s="908"/>
      <c r="HKG134" s="908"/>
      <c r="HKH134" s="908"/>
      <c r="HKI134" s="908"/>
      <c r="HKJ134" s="908"/>
      <c r="HKK134" s="908"/>
      <c r="HKL134" s="908"/>
      <c r="HKM134" s="908"/>
      <c r="HKN134" s="908"/>
      <c r="HKO134" s="908"/>
      <c r="HKP134" s="908"/>
      <c r="HKQ134" s="908"/>
      <c r="HKR134" s="908"/>
      <c r="HKS134" s="908"/>
      <c r="HKT134" s="908"/>
      <c r="HKU134" s="908"/>
      <c r="HKV134" s="908"/>
      <c r="HKW134" s="908"/>
      <c r="HKX134" s="908"/>
      <c r="HKY134" s="908"/>
      <c r="HKZ134" s="908"/>
      <c r="HLA134" s="908"/>
      <c r="HLB134" s="908"/>
      <c r="HLC134" s="908"/>
      <c r="HLD134" s="908"/>
      <c r="HLE134" s="908"/>
      <c r="HLF134" s="908"/>
      <c r="HLG134" s="908"/>
      <c r="HLH134" s="908"/>
      <c r="HLI134" s="908"/>
      <c r="HLJ134" s="908"/>
      <c r="HLK134" s="908"/>
      <c r="HLL134" s="908"/>
      <c r="HLM134" s="908"/>
      <c r="HLN134" s="908"/>
      <c r="HLO134" s="908"/>
      <c r="HLP134" s="908"/>
      <c r="HLQ134" s="908"/>
      <c r="HLR134" s="908"/>
      <c r="HLS134" s="908"/>
      <c r="HLT134" s="908"/>
      <c r="HLU134" s="908"/>
      <c r="HLV134" s="908"/>
      <c r="HLW134" s="908"/>
      <c r="HLX134" s="908"/>
      <c r="HLY134" s="908"/>
      <c r="HLZ134" s="908"/>
      <c r="HMA134" s="908"/>
      <c r="HMB134" s="908"/>
      <c r="HMC134" s="908"/>
      <c r="HMD134" s="908"/>
      <c r="HME134" s="908"/>
      <c r="HMF134" s="908"/>
      <c r="HMG134" s="908"/>
      <c r="HMH134" s="908"/>
      <c r="HMI134" s="908"/>
      <c r="HMJ134" s="908"/>
      <c r="HMK134" s="908"/>
      <c r="HML134" s="908"/>
      <c r="HMM134" s="908"/>
      <c r="HMN134" s="908"/>
      <c r="HMO134" s="908"/>
      <c r="HMP134" s="908"/>
      <c r="HMQ134" s="908"/>
      <c r="HMR134" s="908"/>
      <c r="HMS134" s="908"/>
      <c r="HMT134" s="908"/>
      <c r="HMU134" s="908"/>
      <c r="HMV134" s="908"/>
      <c r="HMW134" s="908"/>
      <c r="HMX134" s="908"/>
      <c r="HMY134" s="908"/>
      <c r="HMZ134" s="908"/>
      <c r="HNA134" s="908"/>
      <c r="HNB134" s="908"/>
      <c r="HNC134" s="908"/>
      <c r="HND134" s="908"/>
      <c r="HNE134" s="908"/>
      <c r="HNF134" s="908"/>
      <c r="HNG134" s="908"/>
      <c r="HNH134" s="908"/>
      <c r="HNI134" s="908"/>
      <c r="HNJ134" s="908"/>
      <c r="HNK134" s="908"/>
      <c r="HNL134" s="908"/>
      <c r="HNM134" s="908"/>
      <c r="HNN134" s="908"/>
      <c r="HNO134" s="908"/>
      <c r="HNP134" s="908"/>
      <c r="HNQ134" s="908"/>
      <c r="HNR134" s="908"/>
      <c r="HNS134" s="908"/>
      <c r="HNT134" s="908"/>
      <c r="HNU134" s="908"/>
      <c r="HNV134" s="908"/>
      <c r="HNW134" s="908"/>
      <c r="HNX134" s="908"/>
      <c r="HNY134" s="908"/>
      <c r="HNZ134" s="908"/>
      <c r="HOA134" s="908"/>
      <c r="HOB134" s="908"/>
      <c r="HOC134" s="908"/>
      <c r="HOD134" s="908"/>
      <c r="HOE134" s="908"/>
      <c r="HOF134" s="908"/>
      <c r="HOG134" s="908"/>
      <c r="HOH134" s="908"/>
      <c r="HOI134" s="908"/>
      <c r="HOJ134" s="908"/>
      <c r="HOK134" s="908"/>
      <c r="HOL134" s="908"/>
      <c r="HOM134" s="908"/>
      <c r="HON134" s="908"/>
      <c r="HOO134" s="908"/>
      <c r="HOP134" s="908"/>
      <c r="HOQ134" s="908"/>
      <c r="HOR134" s="908"/>
      <c r="HOS134" s="908"/>
      <c r="HOT134" s="908"/>
      <c r="HOU134" s="908"/>
      <c r="HOV134" s="908"/>
      <c r="HOW134" s="908"/>
      <c r="HOX134" s="908"/>
      <c r="HOY134" s="908"/>
      <c r="HOZ134" s="908"/>
      <c r="HPA134" s="908"/>
      <c r="HPB134" s="908"/>
      <c r="HPC134" s="908"/>
      <c r="HPD134" s="908"/>
      <c r="HPE134" s="908"/>
      <c r="HPF134" s="908"/>
      <c r="HPG134" s="908"/>
      <c r="HPH134" s="908"/>
      <c r="HPI134" s="908"/>
      <c r="HPJ134" s="908"/>
      <c r="HPK134" s="908"/>
      <c r="HPL134" s="908"/>
      <c r="HPM134" s="908"/>
      <c r="HPN134" s="908"/>
      <c r="HPO134" s="908"/>
      <c r="HPP134" s="908"/>
      <c r="HPQ134" s="908"/>
      <c r="HPR134" s="908"/>
      <c r="HPS134" s="908"/>
      <c r="HPT134" s="908"/>
      <c r="HPU134" s="908"/>
      <c r="HPV134" s="908"/>
      <c r="HPW134" s="908"/>
      <c r="HPX134" s="908"/>
      <c r="HPY134" s="908"/>
      <c r="HPZ134" s="908"/>
      <c r="HQA134" s="908"/>
      <c r="HQB134" s="908"/>
      <c r="HQC134" s="908"/>
      <c r="HQD134" s="908"/>
      <c r="HQE134" s="908"/>
      <c r="HQF134" s="908"/>
      <c r="HQG134" s="908"/>
      <c r="HQH134" s="908"/>
      <c r="HQI134" s="908"/>
      <c r="HQJ134" s="908"/>
      <c r="HQK134" s="908"/>
      <c r="HQL134" s="908"/>
      <c r="HQM134" s="908"/>
      <c r="HQN134" s="908"/>
      <c r="HQO134" s="908"/>
      <c r="HQP134" s="908"/>
      <c r="HQQ134" s="908"/>
      <c r="HQR134" s="908"/>
      <c r="HQS134" s="908"/>
      <c r="HQT134" s="908"/>
      <c r="HQU134" s="908"/>
      <c r="HQV134" s="908"/>
      <c r="HQW134" s="908"/>
      <c r="HQX134" s="908"/>
      <c r="HQY134" s="908"/>
      <c r="HQZ134" s="908"/>
      <c r="HRA134" s="908"/>
      <c r="HRB134" s="908"/>
      <c r="HRC134" s="908"/>
      <c r="HRD134" s="908"/>
      <c r="HRE134" s="908"/>
      <c r="HRF134" s="908"/>
      <c r="HRG134" s="908"/>
      <c r="HRH134" s="908"/>
      <c r="HRI134" s="908"/>
      <c r="HRJ134" s="908"/>
      <c r="HRK134" s="908"/>
      <c r="HRL134" s="908"/>
      <c r="HRM134" s="908"/>
      <c r="HRN134" s="908"/>
      <c r="HRO134" s="908"/>
      <c r="HRP134" s="908"/>
      <c r="HRQ134" s="908"/>
      <c r="HRR134" s="908"/>
      <c r="HRS134" s="908"/>
      <c r="HRT134" s="908"/>
      <c r="HRU134" s="908"/>
      <c r="HRV134" s="908"/>
      <c r="HRW134" s="908"/>
      <c r="HRX134" s="908"/>
      <c r="HRY134" s="908"/>
      <c r="HRZ134" s="908"/>
      <c r="HSA134" s="908"/>
      <c r="HSB134" s="908"/>
      <c r="HSC134" s="908"/>
      <c r="HSD134" s="908"/>
      <c r="HSE134" s="908"/>
      <c r="HSF134" s="908"/>
      <c r="HSG134" s="908"/>
      <c r="HSH134" s="908"/>
      <c r="HSI134" s="908"/>
      <c r="HSJ134" s="908"/>
      <c r="HSK134" s="908"/>
      <c r="HSL134" s="908"/>
      <c r="HSM134" s="908"/>
      <c r="HSN134" s="908"/>
      <c r="HSO134" s="908"/>
      <c r="HSP134" s="908"/>
      <c r="HSQ134" s="908"/>
      <c r="HSR134" s="908"/>
      <c r="HSS134" s="908"/>
      <c r="HST134" s="908"/>
      <c r="HSU134" s="908"/>
      <c r="HSV134" s="908"/>
      <c r="HSW134" s="908"/>
      <c r="HSX134" s="908"/>
      <c r="HSY134" s="908"/>
      <c r="HSZ134" s="908"/>
      <c r="HTA134" s="908"/>
      <c r="HTB134" s="908"/>
      <c r="HTC134" s="908"/>
      <c r="HTD134" s="908"/>
      <c r="HTE134" s="908"/>
      <c r="HTF134" s="908"/>
      <c r="HTG134" s="908"/>
      <c r="HTH134" s="908"/>
      <c r="HTI134" s="908"/>
      <c r="HTJ134" s="908"/>
      <c r="HTK134" s="908"/>
      <c r="HTL134" s="908"/>
      <c r="HTM134" s="908"/>
      <c r="HTN134" s="908"/>
      <c r="HTO134" s="908"/>
      <c r="HTP134" s="908"/>
      <c r="HTQ134" s="908"/>
      <c r="HTR134" s="908"/>
      <c r="HTS134" s="908"/>
      <c r="HTT134" s="908"/>
      <c r="HTU134" s="908"/>
      <c r="HTV134" s="908"/>
      <c r="HTW134" s="908"/>
      <c r="HTX134" s="908"/>
      <c r="HTY134" s="908"/>
      <c r="HTZ134" s="908"/>
      <c r="HUA134" s="908"/>
      <c r="HUB134" s="908"/>
      <c r="HUC134" s="908"/>
      <c r="HUD134" s="908"/>
      <c r="HUE134" s="908"/>
      <c r="HUF134" s="908"/>
      <c r="HUG134" s="908"/>
      <c r="HUH134" s="908"/>
      <c r="HUI134" s="908"/>
      <c r="HUJ134" s="908"/>
      <c r="HUK134" s="908"/>
      <c r="HUL134" s="908"/>
      <c r="HUM134" s="908"/>
      <c r="HUN134" s="908"/>
      <c r="HUO134" s="908"/>
      <c r="HUP134" s="908"/>
      <c r="HUQ134" s="908"/>
      <c r="HUR134" s="908"/>
      <c r="HUS134" s="908"/>
      <c r="HUT134" s="908"/>
      <c r="HUU134" s="908"/>
      <c r="HUV134" s="908"/>
      <c r="HUW134" s="908"/>
      <c r="HUX134" s="908"/>
      <c r="HUY134" s="908"/>
      <c r="HUZ134" s="908"/>
      <c r="HVA134" s="908"/>
      <c r="HVB134" s="908"/>
      <c r="HVC134" s="908"/>
      <c r="HVD134" s="908"/>
      <c r="HVE134" s="908"/>
      <c r="HVF134" s="908"/>
      <c r="HVG134" s="908"/>
      <c r="HVH134" s="908"/>
      <c r="HVI134" s="908"/>
      <c r="HVJ134" s="908"/>
      <c r="HVK134" s="908"/>
      <c r="HVL134" s="908"/>
      <c r="HVM134" s="908"/>
      <c r="HVN134" s="908"/>
      <c r="HVO134" s="908"/>
      <c r="HVP134" s="908"/>
      <c r="HVQ134" s="908"/>
      <c r="HVR134" s="908"/>
      <c r="HVS134" s="908"/>
      <c r="HVT134" s="908"/>
      <c r="HVU134" s="908"/>
      <c r="HVV134" s="908"/>
      <c r="HVW134" s="908"/>
      <c r="HVX134" s="908"/>
      <c r="HVY134" s="908"/>
      <c r="HVZ134" s="908"/>
      <c r="HWA134" s="908"/>
      <c r="HWB134" s="908"/>
      <c r="HWC134" s="908"/>
      <c r="HWD134" s="908"/>
      <c r="HWE134" s="908"/>
      <c r="HWF134" s="908"/>
      <c r="HWG134" s="908"/>
      <c r="HWH134" s="908"/>
      <c r="HWI134" s="908"/>
      <c r="HWJ134" s="908"/>
      <c r="HWK134" s="908"/>
      <c r="HWL134" s="908"/>
      <c r="HWM134" s="908"/>
      <c r="HWN134" s="908"/>
      <c r="HWO134" s="908"/>
      <c r="HWP134" s="908"/>
      <c r="HWQ134" s="908"/>
      <c r="HWR134" s="908"/>
      <c r="HWS134" s="908"/>
      <c r="HWT134" s="908"/>
      <c r="HWU134" s="908"/>
      <c r="HWV134" s="908"/>
      <c r="HWW134" s="908"/>
      <c r="HWX134" s="908"/>
      <c r="HWY134" s="908"/>
      <c r="HWZ134" s="908"/>
      <c r="HXA134" s="908"/>
      <c r="HXB134" s="908"/>
      <c r="HXC134" s="908"/>
      <c r="HXD134" s="908"/>
      <c r="HXE134" s="908"/>
      <c r="HXF134" s="908"/>
      <c r="HXG134" s="908"/>
      <c r="HXH134" s="908"/>
      <c r="HXI134" s="908"/>
      <c r="HXJ134" s="908"/>
      <c r="HXK134" s="908"/>
      <c r="HXL134" s="908"/>
      <c r="HXM134" s="908"/>
      <c r="HXN134" s="908"/>
      <c r="HXO134" s="908"/>
      <c r="HXP134" s="908"/>
      <c r="HXQ134" s="908"/>
      <c r="HXR134" s="908"/>
      <c r="HXS134" s="908"/>
      <c r="HXT134" s="908"/>
      <c r="HXU134" s="908"/>
      <c r="HXV134" s="908"/>
      <c r="HXW134" s="908"/>
      <c r="HXX134" s="908"/>
      <c r="HXY134" s="908"/>
      <c r="HXZ134" s="908"/>
      <c r="HYA134" s="908"/>
      <c r="HYB134" s="908"/>
      <c r="HYC134" s="908"/>
      <c r="HYD134" s="908"/>
      <c r="HYE134" s="908"/>
      <c r="HYF134" s="908"/>
      <c r="HYG134" s="908"/>
      <c r="HYH134" s="908"/>
      <c r="HYI134" s="908"/>
      <c r="HYJ134" s="908"/>
      <c r="HYK134" s="908"/>
      <c r="HYL134" s="908"/>
      <c r="HYM134" s="908"/>
      <c r="HYN134" s="908"/>
      <c r="HYO134" s="908"/>
      <c r="HYP134" s="908"/>
      <c r="HYQ134" s="908"/>
      <c r="HYR134" s="908"/>
      <c r="HYS134" s="908"/>
      <c r="HYT134" s="908"/>
      <c r="HYU134" s="908"/>
      <c r="HYV134" s="908"/>
      <c r="HYW134" s="908"/>
      <c r="HYX134" s="908"/>
      <c r="HYY134" s="908"/>
      <c r="HYZ134" s="908"/>
      <c r="HZA134" s="908"/>
      <c r="HZB134" s="908"/>
      <c r="HZC134" s="908"/>
      <c r="HZD134" s="908"/>
      <c r="HZE134" s="908"/>
      <c r="HZF134" s="908"/>
      <c r="HZG134" s="908"/>
      <c r="HZH134" s="908"/>
      <c r="HZI134" s="908"/>
      <c r="HZJ134" s="908"/>
      <c r="HZK134" s="908"/>
      <c r="HZL134" s="908"/>
      <c r="HZM134" s="908"/>
      <c r="HZN134" s="908"/>
      <c r="HZO134" s="908"/>
      <c r="HZP134" s="908"/>
      <c r="HZQ134" s="908"/>
      <c r="HZR134" s="908"/>
      <c r="HZS134" s="908"/>
      <c r="HZT134" s="908"/>
      <c r="HZU134" s="908"/>
      <c r="HZV134" s="908"/>
      <c r="HZW134" s="908"/>
      <c r="HZX134" s="908"/>
      <c r="HZY134" s="908"/>
      <c r="HZZ134" s="908"/>
      <c r="IAA134" s="908"/>
      <c r="IAB134" s="908"/>
      <c r="IAC134" s="908"/>
      <c r="IAD134" s="908"/>
      <c r="IAE134" s="908"/>
      <c r="IAF134" s="908"/>
      <c r="IAG134" s="908"/>
      <c r="IAH134" s="908"/>
      <c r="IAI134" s="908"/>
      <c r="IAJ134" s="908"/>
      <c r="IAK134" s="908"/>
      <c r="IAL134" s="908"/>
      <c r="IAM134" s="908"/>
      <c r="IAN134" s="908"/>
      <c r="IAO134" s="908"/>
      <c r="IAP134" s="908"/>
      <c r="IAQ134" s="908"/>
      <c r="IAR134" s="908"/>
      <c r="IAS134" s="908"/>
      <c r="IAT134" s="908"/>
      <c r="IAU134" s="908"/>
      <c r="IAV134" s="908"/>
      <c r="IAW134" s="908"/>
      <c r="IAX134" s="908"/>
      <c r="IAY134" s="908"/>
      <c r="IAZ134" s="908"/>
      <c r="IBA134" s="908"/>
      <c r="IBB134" s="908"/>
      <c r="IBC134" s="908"/>
      <c r="IBD134" s="908"/>
      <c r="IBE134" s="908"/>
      <c r="IBF134" s="908"/>
      <c r="IBG134" s="908"/>
      <c r="IBH134" s="908"/>
      <c r="IBI134" s="908"/>
      <c r="IBJ134" s="908"/>
      <c r="IBK134" s="908"/>
      <c r="IBL134" s="908"/>
      <c r="IBM134" s="908"/>
      <c r="IBN134" s="908"/>
      <c r="IBO134" s="908"/>
      <c r="IBP134" s="908"/>
      <c r="IBQ134" s="908"/>
      <c r="IBR134" s="908"/>
      <c r="IBS134" s="908"/>
      <c r="IBT134" s="908"/>
      <c r="IBU134" s="908"/>
      <c r="IBV134" s="908"/>
      <c r="IBW134" s="908"/>
      <c r="IBX134" s="908"/>
      <c r="IBY134" s="908"/>
      <c r="IBZ134" s="908"/>
      <c r="ICA134" s="908"/>
      <c r="ICB134" s="908"/>
      <c r="ICC134" s="908"/>
      <c r="ICD134" s="908"/>
      <c r="ICE134" s="908"/>
      <c r="ICF134" s="908"/>
      <c r="ICG134" s="908"/>
      <c r="ICH134" s="908"/>
      <c r="ICI134" s="908"/>
      <c r="ICJ134" s="908"/>
      <c r="ICK134" s="908"/>
      <c r="ICL134" s="908"/>
      <c r="ICM134" s="908"/>
      <c r="ICN134" s="908"/>
      <c r="ICO134" s="908"/>
      <c r="ICP134" s="908"/>
      <c r="ICQ134" s="908"/>
      <c r="ICR134" s="908"/>
      <c r="ICS134" s="908"/>
      <c r="ICT134" s="908"/>
      <c r="ICU134" s="908"/>
      <c r="ICV134" s="908"/>
      <c r="ICW134" s="908"/>
      <c r="ICX134" s="908"/>
      <c r="ICY134" s="908"/>
      <c r="ICZ134" s="908"/>
      <c r="IDA134" s="908"/>
      <c r="IDB134" s="908"/>
      <c r="IDC134" s="908"/>
      <c r="IDD134" s="908"/>
      <c r="IDE134" s="908"/>
      <c r="IDF134" s="908"/>
      <c r="IDG134" s="908"/>
      <c r="IDH134" s="908"/>
      <c r="IDI134" s="908"/>
      <c r="IDJ134" s="908"/>
      <c r="IDK134" s="908"/>
      <c r="IDL134" s="908"/>
      <c r="IDM134" s="908"/>
      <c r="IDN134" s="908"/>
      <c r="IDO134" s="908"/>
      <c r="IDP134" s="908"/>
      <c r="IDQ134" s="908"/>
      <c r="IDR134" s="908"/>
      <c r="IDS134" s="908"/>
      <c r="IDT134" s="908"/>
      <c r="IDU134" s="908"/>
      <c r="IDV134" s="908"/>
      <c r="IDW134" s="908"/>
      <c r="IDX134" s="908"/>
      <c r="IDY134" s="908"/>
      <c r="IDZ134" s="908"/>
      <c r="IEA134" s="908"/>
      <c r="IEB134" s="908"/>
      <c r="IEC134" s="908"/>
      <c r="IED134" s="908"/>
      <c r="IEE134" s="908"/>
      <c r="IEF134" s="908"/>
      <c r="IEG134" s="908"/>
      <c r="IEH134" s="908"/>
      <c r="IEI134" s="908"/>
      <c r="IEJ134" s="908"/>
      <c r="IEK134" s="908"/>
      <c r="IEL134" s="908"/>
      <c r="IEM134" s="908"/>
      <c r="IEN134" s="908"/>
      <c r="IEO134" s="908"/>
      <c r="IEP134" s="908"/>
      <c r="IEQ134" s="908"/>
      <c r="IER134" s="908"/>
      <c r="IES134" s="908"/>
      <c r="IET134" s="908"/>
      <c r="IEU134" s="908"/>
      <c r="IEV134" s="908"/>
      <c r="IEW134" s="908"/>
      <c r="IEX134" s="908"/>
      <c r="IEY134" s="908"/>
      <c r="IEZ134" s="908"/>
      <c r="IFA134" s="908"/>
      <c r="IFB134" s="908"/>
      <c r="IFC134" s="908"/>
      <c r="IFD134" s="908"/>
      <c r="IFE134" s="908"/>
      <c r="IFF134" s="908"/>
      <c r="IFG134" s="908"/>
      <c r="IFH134" s="908"/>
      <c r="IFI134" s="908"/>
      <c r="IFJ134" s="908"/>
      <c r="IFK134" s="908"/>
      <c r="IFL134" s="908"/>
      <c r="IFM134" s="908"/>
      <c r="IFN134" s="908"/>
      <c r="IFO134" s="908"/>
      <c r="IFP134" s="908"/>
      <c r="IFQ134" s="908"/>
      <c r="IFR134" s="908"/>
      <c r="IFS134" s="908"/>
      <c r="IFT134" s="908"/>
      <c r="IFU134" s="908"/>
      <c r="IFV134" s="908"/>
      <c r="IFW134" s="908"/>
      <c r="IFX134" s="908"/>
      <c r="IFY134" s="908"/>
      <c r="IFZ134" s="908"/>
      <c r="IGA134" s="908"/>
      <c r="IGB134" s="908"/>
      <c r="IGC134" s="908"/>
      <c r="IGD134" s="908"/>
      <c r="IGE134" s="908"/>
      <c r="IGF134" s="908"/>
      <c r="IGG134" s="908"/>
      <c r="IGH134" s="908"/>
      <c r="IGI134" s="908"/>
      <c r="IGJ134" s="908"/>
      <c r="IGK134" s="908"/>
      <c r="IGL134" s="908"/>
      <c r="IGM134" s="908"/>
      <c r="IGN134" s="908"/>
      <c r="IGO134" s="908"/>
      <c r="IGP134" s="908"/>
      <c r="IGQ134" s="908"/>
      <c r="IGR134" s="908"/>
      <c r="IGS134" s="908"/>
      <c r="IGT134" s="908"/>
      <c r="IGU134" s="908"/>
      <c r="IGV134" s="908"/>
      <c r="IGW134" s="908"/>
      <c r="IGX134" s="908"/>
      <c r="IGY134" s="908"/>
      <c r="IGZ134" s="908"/>
      <c r="IHA134" s="908"/>
      <c r="IHB134" s="908"/>
      <c r="IHC134" s="908"/>
      <c r="IHD134" s="908"/>
      <c r="IHE134" s="908"/>
      <c r="IHF134" s="908"/>
      <c r="IHG134" s="908"/>
      <c r="IHH134" s="908"/>
      <c r="IHI134" s="908"/>
      <c r="IHJ134" s="908"/>
      <c r="IHK134" s="908"/>
      <c r="IHL134" s="908"/>
      <c r="IHM134" s="908"/>
      <c r="IHN134" s="908"/>
      <c r="IHO134" s="908"/>
      <c r="IHP134" s="908"/>
      <c r="IHQ134" s="908"/>
      <c r="IHR134" s="908"/>
      <c r="IHS134" s="908"/>
      <c r="IHT134" s="908"/>
      <c r="IHU134" s="908"/>
      <c r="IHV134" s="908"/>
      <c r="IHW134" s="908"/>
      <c r="IHX134" s="908"/>
      <c r="IHY134" s="908"/>
      <c r="IHZ134" s="908"/>
      <c r="IIA134" s="908"/>
      <c r="IIB134" s="908"/>
      <c r="IIC134" s="908"/>
      <c r="IID134" s="908"/>
      <c r="IIE134" s="908"/>
      <c r="IIF134" s="908"/>
      <c r="IIG134" s="908"/>
      <c r="IIH134" s="908"/>
      <c r="III134" s="908"/>
      <c r="IIJ134" s="908"/>
      <c r="IIK134" s="908"/>
      <c r="IIL134" s="908"/>
      <c r="IIM134" s="908"/>
      <c r="IIN134" s="908"/>
      <c r="IIO134" s="908"/>
      <c r="IIP134" s="908"/>
      <c r="IIQ134" s="908"/>
      <c r="IIR134" s="908"/>
      <c r="IIS134" s="908"/>
      <c r="IIT134" s="908"/>
      <c r="IIU134" s="908"/>
      <c r="IIV134" s="908"/>
      <c r="IIW134" s="908"/>
      <c r="IIX134" s="908"/>
      <c r="IIY134" s="908"/>
      <c r="IIZ134" s="908"/>
      <c r="IJA134" s="908"/>
      <c r="IJB134" s="908"/>
      <c r="IJC134" s="908"/>
      <c r="IJD134" s="908"/>
      <c r="IJE134" s="908"/>
      <c r="IJF134" s="908"/>
      <c r="IJG134" s="908"/>
      <c r="IJH134" s="908"/>
      <c r="IJI134" s="908"/>
      <c r="IJJ134" s="908"/>
      <c r="IJK134" s="908"/>
      <c r="IJL134" s="908"/>
      <c r="IJM134" s="908"/>
      <c r="IJN134" s="908"/>
      <c r="IJO134" s="908"/>
      <c r="IJP134" s="908"/>
      <c r="IJQ134" s="908"/>
      <c r="IJR134" s="908"/>
      <c r="IJS134" s="908"/>
      <c r="IJT134" s="908"/>
      <c r="IJU134" s="908"/>
      <c r="IJV134" s="908"/>
      <c r="IJW134" s="908"/>
      <c r="IJX134" s="908"/>
      <c r="IJY134" s="908"/>
      <c r="IJZ134" s="908"/>
      <c r="IKA134" s="908"/>
      <c r="IKB134" s="908"/>
      <c r="IKC134" s="908"/>
      <c r="IKD134" s="908"/>
      <c r="IKE134" s="908"/>
      <c r="IKF134" s="908"/>
      <c r="IKG134" s="908"/>
      <c r="IKH134" s="908"/>
      <c r="IKI134" s="908"/>
      <c r="IKJ134" s="908"/>
      <c r="IKK134" s="908"/>
      <c r="IKL134" s="908"/>
      <c r="IKM134" s="908"/>
      <c r="IKN134" s="908"/>
      <c r="IKO134" s="908"/>
      <c r="IKP134" s="908"/>
      <c r="IKQ134" s="908"/>
      <c r="IKR134" s="908"/>
      <c r="IKS134" s="908"/>
      <c r="IKT134" s="908"/>
      <c r="IKU134" s="908"/>
      <c r="IKV134" s="908"/>
      <c r="IKW134" s="908"/>
      <c r="IKX134" s="908"/>
      <c r="IKY134" s="908"/>
      <c r="IKZ134" s="908"/>
      <c r="ILA134" s="908"/>
      <c r="ILB134" s="908"/>
      <c r="ILC134" s="908"/>
      <c r="ILD134" s="908"/>
      <c r="ILE134" s="908"/>
      <c r="ILF134" s="908"/>
      <c r="ILG134" s="908"/>
      <c r="ILH134" s="908"/>
      <c r="ILI134" s="908"/>
      <c r="ILJ134" s="908"/>
      <c r="ILK134" s="908"/>
      <c r="ILL134" s="908"/>
      <c r="ILM134" s="908"/>
      <c r="ILN134" s="908"/>
      <c r="ILO134" s="908"/>
      <c r="ILP134" s="908"/>
      <c r="ILQ134" s="908"/>
      <c r="ILR134" s="908"/>
      <c r="ILS134" s="908"/>
      <c r="ILT134" s="908"/>
      <c r="ILU134" s="908"/>
      <c r="ILV134" s="908"/>
      <c r="ILW134" s="908"/>
      <c r="ILX134" s="908"/>
      <c r="ILY134" s="908"/>
      <c r="ILZ134" s="908"/>
      <c r="IMA134" s="908"/>
      <c r="IMB134" s="908"/>
      <c r="IMC134" s="908"/>
      <c r="IMD134" s="908"/>
      <c r="IME134" s="908"/>
      <c r="IMF134" s="908"/>
      <c r="IMG134" s="908"/>
      <c r="IMH134" s="908"/>
      <c r="IMI134" s="908"/>
      <c r="IMJ134" s="908"/>
      <c r="IMK134" s="908"/>
      <c r="IML134" s="908"/>
      <c r="IMM134" s="908"/>
      <c r="IMN134" s="908"/>
      <c r="IMO134" s="908"/>
      <c r="IMP134" s="908"/>
      <c r="IMQ134" s="908"/>
      <c r="IMR134" s="908"/>
      <c r="IMS134" s="908"/>
      <c r="IMT134" s="908"/>
      <c r="IMU134" s="908"/>
      <c r="IMV134" s="908"/>
      <c r="IMW134" s="908"/>
      <c r="IMX134" s="908"/>
      <c r="IMY134" s="908"/>
      <c r="IMZ134" s="908"/>
      <c r="INA134" s="908"/>
      <c r="INB134" s="908"/>
      <c r="INC134" s="908"/>
      <c r="IND134" s="908"/>
      <c r="INE134" s="908"/>
      <c r="INF134" s="908"/>
      <c r="ING134" s="908"/>
      <c r="INH134" s="908"/>
      <c r="INI134" s="908"/>
      <c r="INJ134" s="908"/>
      <c r="INK134" s="908"/>
      <c r="INL134" s="908"/>
      <c r="INM134" s="908"/>
      <c r="INN134" s="908"/>
      <c r="INO134" s="908"/>
      <c r="INP134" s="908"/>
      <c r="INQ134" s="908"/>
      <c r="INR134" s="908"/>
      <c r="INS134" s="908"/>
      <c r="INT134" s="908"/>
      <c r="INU134" s="908"/>
      <c r="INV134" s="908"/>
      <c r="INW134" s="908"/>
      <c r="INX134" s="908"/>
      <c r="INY134" s="908"/>
      <c r="INZ134" s="908"/>
      <c r="IOA134" s="908"/>
      <c r="IOB134" s="908"/>
      <c r="IOC134" s="908"/>
      <c r="IOD134" s="908"/>
      <c r="IOE134" s="908"/>
      <c r="IOF134" s="908"/>
      <c r="IOG134" s="908"/>
      <c r="IOH134" s="908"/>
      <c r="IOI134" s="908"/>
      <c r="IOJ134" s="908"/>
      <c r="IOK134" s="908"/>
      <c r="IOL134" s="908"/>
      <c r="IOM134" s="908"/>
      <c r="ION134" s="908"/>
      <c r="IOO134" s="908"/>
      <c r="IOP134" s="908"/>
      <c r="IOQ134" s="908"/>
      <c r="IOR134" s="908"/>
      <c r="IOS134" s="908"/>
      <c r="IOT134" s="908"/>
      <c r="IOU134" s="908"/>
      <c r="IOV134" s="908"/>
      <c r="IOW134" s="908"/>
      <c r="IOX134" s="908"/>
      <c r="IOY134" s="908"/>
      <c r="IOZ134" s="908"/>
      <c r="IPA134" s="908"/>
      <c r="IPB134" s="908"/>
      <c r="IPC134" s="908"/>
      <c r="IPD134" s="908"/>
      <c r="IPE134" s="908"/>
      <c r="IPF134" s="908"/>
      <c r="IPG134" s="908"/>
      <c r="IPH134" s="908"/>
      <c r="IPI134" s="908"/>
      <c r="IPJ134" s="908"/>
      <c r="IPK134" s="908"/>
      <c r="IPL134" s="908"/>
      <c r="IPM134" s="908"/>
      <c r="IPN134" s="908"/>
      <c r="IPO134" s="908"/>
      <c r="IPP134" s="908"/>
      <c r="IPQ134" s="908"/>
      <c r="IPR134" s="908"/>
      <c r="IPS134" s="908"/>
      <c r="IPT134" s="908"/>
      <c r="IPU134" s="908"/>
      <c r="IPV134" s="908"/>
      <c r="IPW134" s="908"/>
      <c r="IPX134" s="908"/>
      <c r="IPY134" s="908"/>
      <c r="IPZ134" s="908"/>
      <c r="IQA134" s="908"/>
      <c r="IQB134" s="908"/>
      <c r="IQC134" s="908"/>
      <c r="IQD134" s="908"/>
      <c r="IQE134" s="908"/>
      <c r="IQF134" s="908"/>
      <c r="IQG134" s="908"/>
      <c r="IQH134" s="908"/>
      <c r="IQI134" s="908"/>
      <c r="IQJ134" s="908"/>
      <c r="IQK134" s="908"/>
      <c r="IQL134" s="908"/>
      <c r="IQM134" s="908"/>
      <c r="IQN134" s="908"/>
      <c r="IQO134" s="908"/>
      <c r="IQP134" s="908"/>
      <c r="IQQ134" s="908"/>
      <c r="IQR134" s="908"/>
      <c r="IQS134" s="908"/>
      <c r="IQT134" s="908"/>
      <c r="IQU134" s="908"/>
      <c r="IQV134" s="908"/>
      <c r="IQW134" s="908"/>
      <c r="IQX134" s="908"/>
      <c r="IQY134" s="908"/>
      <c r="IQZ134" s="908"/>
      <c r="IRA134" s="908"/>
      <c r="IRB134" s="908"/>
      <c r="IRC134" s="908"/>
      <c r="IRD134" s="908"/>
      <c r="IRE134" s="908"/>
      <c r="IRF134" s="908"/>
      <c r="IRG134" s="908"/>
      <c r="IRH134" s="908"/>
      <c r="IRI134" s="908"/>
      <c r="IRJ134" s="908"/>
      <c r="IRK134" s="908"/>
      <c r="IRL134" s="908"/>
      <c r="IRM134" s="908"/>
      <c r="IRN134" s="908"/>
      <c r="IRO134" s="908"/>
      <c r="IRP134" s="908"/>
      <c r="IRQ134" s="908"/>
      <c r="IRR134" s="908"/>
      <c r="IRS134" s="908"/>
      <c r="IRT134" s="908"/>
      <c r="IRU134" s="908"/>
      <c r="IRV134" s="908"/>
      <c r="IRW134" s="908"/>
      <c r="IRX134" s="908"/>
      <c r="IRY134" s="908"/>
      <c r="IRZ134" s="908"/>
      <c r="ISA134" s="908"/>
      <c r="ISB134" s="908"/>
      <c r="ISC134" s="908"/>
      <c r="ISD134" s="908"/>
      <c r="ISE134" s="908"/>
      <c r="ISF134" s="908"/>
      <c r="ISG134" s="908"/>
      <c r="ISH134" s="908"/>
      <c r="ISI134" s="908"/>
      <c r="ISJ134" s="908"/>
      <c r="ISK134" s="908"/>
      <c r="ISL134" s="908"/>
      <c r="ISM134" s="908"/>
      <c r="ISN134" s="908"/>
      <c r="ISO134" s="908"/>
      <c r="ISP134" s="908"/>
      <c r="ISQ134" s="908"/>
      <c r="ISR134" s="908"/>
      <c r="ISS134" s="908"/>
      <c r="IST134" s="908"/>
      <c r="ISU134" s="908"/>
      <c r="ISV134" s="908"/>
      <c r="ISW134" s="908"/>
      <c r="ISX134" s="908"/>
      <c r="ISY134" s="908"/>
      <c r="ISZ134" s="908"/>
      <c r="ITA134" s="908"/>
      <c r="ITB134" s="908"/>
      <c r="ITC134" s="908"/>
      <c r="ITD134" s="908"/>
      <c r="ITE134" s="908"/>
      <c r="ITF134" s="908"/>
      <c r="ITG134" s="908"/>
      <c r="ITH134" s="908"/>
      <c r="ITI134" s="908"/>
      <c r="ITJ134" s="908"/>
      <c r="ITK134" s="908"/>
      <c r="ITL134" s="908"/>
      <c r="ITM134" s="908"/>
      <c r="ITN134" s="908"/>
      <c r="ITO134" s="908"/>
      <c r="ITP134" s="908"/>
      <c r="ITQ134" s="908"/>
      <c r="ITR134" s="908"/>
      <c r="ITS134" s="908"/>
      <c r="ITT134" s="908"/>
      <c r="ITU134" s="908"/>
      <c r="ITV134" s="908"/>
      <c r="ITW134" s="908"/>
      <c r="ITX134" s="908"/>
      <c r="ITY134" s="908"/>
      <c r="ITZ134" s="908"/>
      <c r="IUA134" s="908"/>
      <c r="IUB134" s="908"/>
      <c r="IUC134" s="908"/>
      <c r="IUD134" s="908"/>
      <c r="IUE134" s="908"/>
      <c r="IUF134" s="908"/>
      <c r="IUG134" s="908"/>
      <c r="IUH134" s="908"/>
      <c r="IUI134" s="908"/>
      <c r="IUJ134" s="908"/>
      <c r="IUK134" s="908"/>
      <c r="IUL134" s="908"/>
      <c r="IUM134" s="908"/>
      <c r="IUN134" s="908"/>
      <c r="IUO134" s="908"/>
      <c r="IUP134" s="908"/>
      <c r="IUQ134" s="908"/>
      <c r="IUR134" s="908"/>
      <c r="IUS134" s="908"/>
      <c r="IUT134" s="908"/>
      <c r="IUU134" s="908"/>
      <c r="IUV134" s="908"/>
      <c r="IUW134" s="908"/>
      <c r="IUX134" s="908"/>
      <c r="IUY134" s="908"/>
      <c r="IUZ134" s="908"/>
      <c r="IVA134" s="908"/>
      <c r="IVB134" s="908"/>
      <c r="IVC134" s="908"/>
      <c r="IVD134" s="908"/>
      <c r="IVE134" s="908"/>
      <c r="IVF134" s="908"/>
      <c r="IVG134" s="908"/>
      <c r="IVH134" s="908"/>
      <c r="IVI134" s="908"/>
      <c r="IVJ134" s="908"/>
      <c r="IVK134" s="908"/>
      <c r="IVL134" s="908"/>
      <c r="IVM134" s="908"/>
      <c r="IVN134" s="908"/>
      <c r="IVO134" s="908"/>
      <c r="IVP134" s="908"/>
      <c r="IVQ134" s="908"/>
      <c r="IVR134" s="908"/>
      <c r="IVS134" s="908"/>
      <c r="IVT134" s="908"/>
      <c r="IVU134" s="908"/>
      <c r="IVV134" s="908"/>
      <c r="IVW134" s="908"/>
      <c r="IVX134" s="908"/>
      <c r="IVY134" s="908"/>
      <c r="IVZ134" s="908"/>
      <c r="IWA134" s="908"/>
      <c r="IWB134" s="908"/>
      <c r="IWC134" s="908"/>
      <c r="IWD134" s="908"/>
      <c r="IWE134" s="908"/>
      <c r="IWF134" s="908"/>
      <c r="IWG134" s="908"/>
      <c r="IWH134" s="908"/>
      <c r="IWI134" s="908"/>
      <c r="IWJ134" s="908"/>
      <c r="IWK134" s="908"/>
      <c r="IWL134" s="908"/>
      <c r="IWM134" s="908"/>
      <c r="IWN134" s="908"/>
      <c r="IWO134" s="908"/>
      <c r="IWP134" s="908"/>
      <c r="IWQ134" s="908"/>
      <c r="IWR134" s="908"/>
      <c r="IWS134" s="908"/>
      <c r="IWT134" s="908"/>
      <c r="IWU134" s="908"/>
      <c r="IWV134" s="908"/>
      <c r="IWW134" s="908"/>
      <c r="IWX134" s="908"/>
      <c r="IWY134" s="908"/>
      <c r="IWZ134" s="908"/>
      <c r="IXA134" s="908"/>
      <c r="IXB134" s="908"/>
      <c r="IXC134" s="908"/>
      <c r="IXD134" s="908"/>
      <c r="IXE134" s="908"/>
      <c r="IXF134" s="908"/>
      <c r="IXG134" s="908"/>
      <c r="IXH134" s="908"/>
      <c r="IXI134" s="908"/>
      <c r="IXJ134" s="908"/>
      <c r="IXK134" s="908"/>
      <c r="IXL134" s="908"/>
      <c r="IXM134" s="908"/>
      <c r="IXN134" s="908"/>
      <c r="IXO134" s="908"/>
      <c r="IXP134" s="908"/>
      <c r="IXQ134" s="908"/>
      <c r="IXR134" s="908"/>
      <c r="IXS134" s="908"/>
      <c r="IXT134" s="908"/>
      <c r="IXU134" s="908"/>
      <c r="IXV134" s="908"/>
      <c r="IXW134" s="908"/>
      <c r="IXX134" s="908"/>
      <c r="IXY134" s="908"/>
      <c r="IXZ134" s="908"/>
      <c r="IYA134" s="908"/>
      <c r="IYB134" s="908"/>
      <c r="IYC134" s="908"/>
      <c r="IYD134" s="908"/>
      <c r="IYE134" s="908"/>
      <c r="IYF134" s="908"/>
      <c r="IYG134" s="908"/>
      <c r="IYH134" s="908"/>
      <c r="IYI134" s="908"/>
      <c r="IYJ134" s="908"/>
      <c r="IYK134" s="908"/>
      <c r="IYL134" s="908"/>
      <c r="IYM134" s="908"/>
      <c r="IYN134" s="908"/>
      <c r="IYO134" s="908"/>
      <c r="IYP134" s="908"/>
      <c r="IYQ134" s="908"/>
      <c r="IYR134" s="908"/>
      <c r="IYS134" s="908"/>
      <c r="IYT134" s="908"/>
      <c r="IYU134" s="908"/>
      <c r="IYV134" s="908"/>
      <c r="IYW134" s="908"/>
      <c r="IYX134" s="908"/>
      <c r="IYY134" s="908"/>
      <c r="IYZ134" s="908"/>
      <c r="IZA134" s="908"/>
      <c r="IZB134" s="908"/>
      <c r="IZC134" s="908"/>
      <c r="IZD134" s="908"/>
      <c r="IZE134" s="908"/>
      <c r="IZF134" s="908"/>
      <c r="IZG134" s="908"/>
      <c r="IZH134" s="908"/>
      <c r="IZI134" s="908"/>
      <c r="IZJ134" s="908"/>
      <c r="IZK134" s="908"/>
      <c r="IZL134" s="908"/>
      <c r="IZM134" s="908"/>
      <c r="IZN134" s="908"/>
      <c r="IZO134" s="908"/>
      <c r="IZP134" s="908"/>
      <c r="IZQ134" s="908"/>
      <c r="IZR134" s="908"/>
      <c r="IZS134" s="908"/>
      <c r="IZT134" s="908"/>
      <c r="IZU134" s="908"/>
      <c r="IZV134" s="908"/>
      <c r="IZW134" s="908"/>
      <c r="IZX134" s="908"/>
      <c r="IZY134" s="908"/>
      <c r="IZZ134" s="908"/>
      <c r="JAA134" s="908"/>
      <c r="JAB134" s="908"/>
      <c r="JAC134" s="908"/>
      <c r="JAD134" s="908"/>
      <c r="JAE134" s="908"/>
      <c r="JAF134" s="908"/>
      <c r="JAG134" s="908"/>
      <c r="JAH134" s="908"/>
      <c r="JAI134" s="908"/>
      <c r="JAJ134" s="908"/>
      <c r="JAK134" s="908"/>
      <c r="JAL134" s="908"/>
      <c r="JAM134" s="908"/>
      <c r="JAN134" s="908"/>
      <c r="JAO134" s="908"/>
      <c r="JAP134" s="908"/>
      <c r="JAQ134" s="908"/>
      <c r="JAR134" s="908"/>
      <c r="JAS134" s="908"/>
      <c r="JAT134" s="908"/>
      <c r="JAU134" s="908"/>
      <c r="JAV134" s="908"/>
      <c r="JAW134" s="908"/>
      <c r="JAX134" s="908"/>
      <c r="JAY134" s="908"/>
      <c r="JAZ134" s="908"/>
      <c r="JBA134" s="908"/>
      <c r="JBB134" s="908"/>
      <c r="JBC134" s="908"/>
      <c r="JBD134" s="908"/>
      <c r="JBE134" s="908"/>
      <c r="JBF134" s="908"/>
      <c r="JBG134" s="908"/>
      <c r="JBH134" s="908"/>
      <c r="JBI134" s="908"/>
      <c r="JBJ134" s="908"/>
      <c r="JBK134" s="908"/>
      <c r="JBL134" s="908"/>
      <c r="JBM134" s="908"/>
      <c r="JBN134" s="908"/>
      <c r="JBO134" s="908"/>
      <c r="JBP134" s="908"/>
      <c r="JBQ134" s="908"/>
      <c r="JBR134" s="908"/>
      <c r="JBS134" s="908"/>
      <c r="JBT134" s="908"/>
      <c r="JBU134" s="908"/>
      <c r="JBV134" s="908"/>
      <c r="JBW134" s="908"/>
      <c r="JBX134" s="908"/>
      <c r="JBY134" s="908"/>
      <c r="JBZ134" s="908"/>
      <c r="JCA134" s="908"/>
      <c r="JCB134" s="908"/>
      <c r="JCC134" s="908"/>
      <c r="JCD134" s="908"/>
      <c r="JCE134" s="908"/>
      <c r="JCF134" s="908"/>
      <c r="JCG134" s="908"/>
      <c r="JCH134" s="908"/>
      <c r="JCI134" s="908"/>
      <c r="JCJ134" s="908"/>
      <c r="JCK134" s="908"/>
      <c r="JCL134" s="908"/>
      <c r="JCM134" s="908"/>
      <c r="JCN134" s="908"/>
      <c r="JCO134" s="908"/>
      <c r="JCP134" s="908"/>
      <c r="JCQ134" s="908"/>
      <c r="JCR134" s="908"/>
      <c r="JCS134" s="908"/>
      <c r="JCT134" s="908"/>
      <c r="JCU134" s="908"/>
      <c r="JCV134" s="908"/>
      <c r="JCW134" s="908"/>
      <c r="JCX134" s="908"/>
      <c r="JCY134" s="908"/>
      <c r="JCZ134" s="908"/>
      <c r="JDA134" s="908"/>
      <c r="JDB134" s="908"/>
      <c r="JDC134" s="908"/>
      <c r="JDD134" s="908"/>
      <c r="JDE134" s="908"/>
      <c r="JDF134" s="908"/>
      <c r="JDG134" s="908"/>
      <c r="JDH134" s="908"/>
      <c r="JDI134" s="908"/>
      <c r="JDJ134" s="908"/>
      <c r="JDK134" s="908"/>
      <c r="JDL134" s="908"/>
      <c r="JDM134" s="908"/>
      <c r="JDN134" s="908"/>
      <c r="JDO134" s="908"/>
      <c r="JDP134" s="908"/>
      <c r="JDQ134" s="908"/>
      <c r="JDR134" s="908"/>
      <c r="JDS134" s="908"/>
      <c r="JDT134" s="908"/>
      <c r="JDU134" s="908"/>
      <c r="JDV134" s="908"/>
      <c r="JDW134" s="908"/>
      <c r="JDX134" s="908"/>
      <c r="JDY134" s="908"/>
      <c r="JDZ134" s="908"/>
      <c r="JEA134" s="908"/>
      <c r="JEB134" s="908"/>
      <c r="JEC134" s="908"/>
      <c r="JED134" s="908"/>
      <c r="JEE134" s="908"/>
      <c r="JEF134" s="908"/>
      <c r="JEG134" s="908"/>
      <c r="JEH134" s="908"/>
      <c r="JEI134" s="908"/>
      <c r="JEJ134" s="908"/>
      <c r="JEK134" s="908"/>
      <c r="JEL134" s="908"/>
      <c r="JEM134" s="908"/>
      <c r="JEN134" s="908"/>
      <c r="JEO134" s="908"/>
      <c r="JEP134" s="908"/>
      <c r="JEQ134" s="908"/>
      <c r="JER134" s="908"/>
      <c r="JES134" s="908"/>
      <c r="JET134" s="908"/>
      <c r="JEU134" s="908"/>
      <c r="JEV134" s="908"/>
      <c r="JEW134" s="908"/>
      <c r="JEX134" s="908"/>
      <c r="JEY134" s="908"/>
      <c r="JEZ134" s="908"/>
      <c r="JFA134" s="908"/>
      <c r="JFB134" s="908"/>
      <c r="JFC134" s="908"/>
      <c r="JFD134" s="908"/>
      <c r="JFE134" s="908"/>
      <c r="JFF134" s="908"/>
      <c r="JFG134" s="908"/>
      <c r="JFH134" s="908"/>
      <c r="JFI134" s="908"/>
      <c r="JFJ134" s="908"/>
      <c r="JFK134" s="908"/>
      <c r="JFL134" s="908"/>
      <c r="JFM134" s="908"/>
      <c r="JFN134" s="908"/>
      <c r="JFO134" s="908"/>
      <c r="JFP134" s="908"/>
      <c r="JFQ134" s="908"/>
      <c r="JFR134" s="908"/>
      <c r="JFS134" s="908"/>
      <c r="JFT134" s="908"/>
      <c r="JFU134" s="908"/>
      <c r="JFV134" s="908"/>
      <c r="JFW134" s="908"/>
      <c r="JFX134" s="908"/>
      <c r="JFY134" s="908"/>
      <c r="JFZ134" s="908"/>
      <c r="JGA134" s="908"/>
      <c r="JGB134" s="908"/>
      <c r="JGC134" s="908"/>
      <c r="JGD134" s="908"/>
      <c r="JGE134" s="908"/>
      <c r="JGF134" s="908"/>
      <c r="JGG134" s="908"/>
      <c r="JGH134" s="908"/>
      <c r="JGI134" s="908"/>
      <c r="JGJ134" s="908"/>
      <c r="JGK134" s="908"/>
      <c r="JGL134" s="908"/>
      <c r="JGM134" s="908"/>
      <c r="JGN134" s="908"/>
      <c r="JGO134" s="908"/>
      <c r="JGP134" s="908"/>
      <c r="JGQ134" s="908"/>
      <c r="JGR134" s="908"/>
      <c r="JGS134" s="908"/>
      <c r="JGT134" s="908"/>
      <c r="JGU134" s="908"/>
      <c r="JGV134" s="908"/>
      <c r="JGW134" s="908"/>
      <c r="JGX134" s="908"/>
      <c r="JGY134" s="908"/>
      <c r="JGZ134" s="908"/>
      <c r="JHA134" s="908"/>
      <c r="JHB134" s="908"/>
      <c r="JHC134" s="908"/>
      <c r="JHD134" s="908"/>
      <c r="JHE134" s="908"/>
      <c r="JHF134" s="908"/>
      <c r="JHG134" s="908"/>
      <c r="JHH134" s="908"/>
      <c r="JHI134" s="908"/>
      <c r="JHJ134" s="908"/>
      <c r="JHK134" s="908"/>
      <c r="JHL134" s="908"/>
      <c r="JHM134" s="908"/>
      <c r="JHN134" s="908"/>
      <c r="JHO134" s="908"/>
      <c r="JHP134" s="908"/>
      <c r="JHQ134" s="908"/>
      <c r="JHR134" s="908"/>
      <c r="JHS134" s="908"/>
      <c r="JHT134" s="908"/>
      <c r="JHU134" s="908"/>
      <c r="JHV134" s="908"/>
      <c r="JHW134" s="908"/>
      <c r="JHX134" s="908"/>
      <c r="JHY134" s="908"/>
      <c r="JHZ134" s="908"/>
      <c r="JIA134" s="908"/>
      <c r="JIB134" s="908"/>
      <c r="JIC134" s="908"/>
      <c r="JID134" s="908"/>
      <c r="JIE134" s="908"/>
      <c r="JIF134" s="908"/>
      <c r="JIG134" s="908"/>
      <c r="JIH134" s="908"/>
      <c r="JII134" s="908"/>
      <c r="JIJ134" s="908"/>
      <c r="JIK134" s="908"/>
      <c r="JIL134" s="908"/>
      <c r="JIM134" s="908"/>
      <c r="JIN134" s="908"/>
      <c r="JIO134" s="908"/>
      <c r="JIP134" s="908"/>
      <c r="JIQ134" s="908"/>
      <c r="JIR134" s="908"/>
      <c r="JIS134" s="908"/>
      <c r="JIT134" s="908"/>
      <c r="JIU134" s="908"/>
      <c r="JIV134" s="908"/>
      <c r="JIW134" s="908"/>
      <c r="JIX134" s="908"/>
      <c r="JIY134" s="908"/>
      <c r="JIZ134" s="908"/>
      <c r="JJA134" s="908"/>
      <c r="JJB134" s="908"/>
      <c r="JJC134" s="908"/>
      <c r="JJD134" s="908"/>
      <c r="JJE134" s="908"/>
      <c r="JJF134" s="908"/>
      <c r="JJG134" s="908"/>
      <c r="JJH134" s="908"/>
      <c r="JJI134" s="908"/>
      <c r="JJJ134" s="908"/>
      <c r="JJK134" s="908"/>
      <c r="JJL134" s="908"/>
      <c r="JJM134" s="908"/>
      <c r="JJN134" s="908"/>
      <c r="JJO134" s="908"/>
      <c r="JJP134" s="908"/>
      <c r="JJQ134" s="908"/>
      <c r="JJR134" s="908"/>
      <c r="JJS134" s="908"/>
      <c r="JJT134" s="908"/>
      <c r="JJU134" s="908"/>
      <c r="JJV134" s="908"/>
      <c r="JJW134" s="908"/>
      <c r="JJX134" s="908"/>
      <c r="JJY134" s="908"/>
      <c r="JJZ134" s="908"/>
      <c r="JKA134" s="908"/>
      <c r="JKB134" s="908"/>
      <c r="JKC134" s="908"/>
      <c r="JKD134" s="908"/>
      <c r="JKE134" s="908"/>
      <c r="JKF134" s="908"/>
      <c r="JKG134" s="908"/>
      <c r="JKH134" s="908"/>
      <c r="JKI134" s="908"/>
      <c r="JKJ134" s="908"/>
      <c r="JKK134" s="908"/>
      <c r="JKL134" s="908"/>
      <c r="JKM134" s="908"/>
      <c r="JKN134" s="908"/>
      <c r="JKO134" s="908"/>
      <c r="JKP134" s="908"/>
      <c r="JKQ134" s="908"/>
      <c r="JKR134" s="908"/>
      <c r="JKS134" s="908"/>
      <c r="JKT134" s="908"/>
      <c r="JKU134" s="908"/>
      <c r="JKV134" s="908"/>
      <c r="JKW134" s="908"/>
      <c r="JKX134" s="908"/>
      <c r="JKY134" s="908"/>
      <c r="JKZ134" s="908"/>
      <c r="JLA134" s="908"/>
      <c r="JLB134" s="908"/>
      <c r="JLC134" s="908"/>
      <c r="JLD134" s="908"/>
      <c r="JLE134" s="908"/>
      <c r="JLF134" s="908"/>
      <c r="JLG134" s="908"/>
      <c r="JLH134" s="908"/>
      <c r="JLI134" s="908"/>
      <c r="JLJ134" s="908"/>
      <c r="JLK134" s="908"/>
      <c r="JLL134" s="908"/>
      <c r="JLM134" s="908"/>
      <c r="JLN134" s="908"/>
      <c r="JLO134" s="908"/>
      <c r="JLP134" s="908"/>
      <c r="JLQ134" s="908"/>
      <c r="JLR134" s="908"/>
      <c r="JLS134" s="908"/>
      <c r="JLT134" s="908"/>
      <c r="JLU134" s="908"/>
      <c r="JLV134" s="908"/>
      <c r="JLW134" s="908"/>
      <c r="JLX134" s="908"/>
      <c r="JLY134" s="908"/>
      <c r="JLZ134" s="908"/>
      <c r="JMA134" s="908"/>
      <c r="JMB134" s="908"/>
      <c r="JMC134" s="908"/>
      <c r="JMD134" s="908"/>
      <c r="JME134" s="908"/>
      <c r="JMF134" s="908"/>
      <c r="JMG134" s="908"/>
      <c r="JMH134" s="908"/>
      <c r="JMI134" s="908"/>
      <c r="JMJ134" s="908"/>
      <c r="JMK134" s="908"/>
      <c r="JML134" s="908"/>
      <c r="JMM134" s="908"/>
      <c r="JMN134" s="908"/>
      <c r="JMO134" s="908"/>
      <c r="JMP134" s="908"/>
      <c r="JMQ134" s="908"/>
      <c r="JMR134" s="908"/>
      <c r="JMS134" s="908"/>
      <c r="JMT134" s="908"/>
      <c r="JMU134" s="908"/>
      <c r="JMV134" s="908"/>
      <c r="JMW134" s="908"/>
      <c r="JMX134" s="908"/>
      <c r="JMY134" s="908"/>
      <c r="JMZ134" s="908"/>
      <c r="JNA134" s="908"/>
      <c r="JNB134" s="908"/>
      <c r="JNC134" s="908"/>
      <c r="JND134" s="908"/>
      <c r="JNE134" s="908"/>
      <c r="JNF134" s="908"/>
      <c r="JNG134" s="908"/>
      <c r="JNH134" s="908"/>
      <c r="JNI134" s="908"/>
      <c r="JNJ134" s="908"/>
      <c r="JNK134" s="908"/>
      <c r="JNL134" s="908"/>
      <c r="JNM134" s="908"/>
      <c r="JNN134" s="908"/>
      <c r="JNO134" s="908"/>
      <c r="JNP134" s="908"/>
      <c r="JNQ134" s="908"/>
      <c r="JNR134" s="908"/>
      <c r="JNS134" s="908"/>
      <c r="JNT134" s="908"/>
      <c r="JNU134" s="908"/>
      <c r="JNV134" s="908"/>
      <c r="JNW134" s="908"/>
      <c r="JNX134" s="908"/>
      <c r="JNY134" s="908"/>
      <c r="JNZ134" s="908"/>
      <c r="JOA134" s="908"/>
      <c r="JOB134" s="908"/>
      <c r="JOC134" s="908"/>
      <c r="JOD134" s="908"/>
      <c r="JOE134" s="908"/>
      <c r="JOF134" s="908"/>
      <c r="JOG134" s="908"/>
      <c r="JOH134" s="908"/>
      <c r="JOI134" s="908"/>
      <c r="JOJ134" s="908"/>
      <c r="JOK134" s="908"/>
      <c r="JOL134" s="908"/>
      <c r="JOM134" s="908"/>
      <c r="JON134" s="908"/>
      <c r="JOO134" s="908"/>
      <c r="JOP134" s="908"/>
      <c r="JOQ134" s="908"/>
      <c r="JOR134" s="908"/>
      <c r="JOS134" s="908"/>
      <c r="JOT134" s="908"/>
      <c r="JOU134" s="908"/>
      <c r="JOV134" s="908"/>
      <c r="JOW134" s="908"/>
      <c r="JOX134" s="908"/>
      <c r="JOY134" s="908"/>
      <c r="JOZ134" s="908"/>
      <c r="JPA134" s="908"/>
      <c r="JPB134" s="908"/>
      <c r="JPC134" s="908"/>
      <c r="JPD134" s="908"/>
      <c r="JPE134" s="908"/>
      <c r="JPF134" s="908"/>
      <c r="JPG134" s="908"/>
      <c r="JPH134" s="908"/>
      <c r="JPI134" s="908"/>
      <c r="JPJ134" s="908"/>
      <c r="JPK134" s="908"/>
      <c r="JPL134" s="908"/>
      <c r="JPM134" s="908"/>
      <c r="JPN134" s="908"/>
      <c r="JPO134" s="908"/>
      <c r="JPP134" s="908"/>
      <c r="JPQ134" s="908"/>
      <c r="JPR134" s="908"/>
      <c r="JPS134" s="908"/>
      <c r="JPT134" s="908"/>
      <c r="JPU134" s="908"/>
      <c r="JPV134" s="908"/>
      <c r="JPW134" s="908"/>
      <c r="JPX134" s="908"/>
      <c r="JPY134" s="908"/>
      <c r="JPZ134" s="908"/>
      <c r="JQA134" s="908"/>
      <c r="JQB134" s="908"/>
      <c r="JQC134" s="908"/>
      <c r="JQD134" s="908"/>
      <c r="JQE134" s="908"/>
      <c r="JQF134" s="908"/>
      <c r="JQG134" s="908"/>
      <c r="JQH134" s="908"/>
      <c r="JQI134" s="908"/>
      <c r="JQJ134" s="908"/>
      <c r="JQK134" s="908"/>
      <c r="JQL134" s="908"/>
      <c r="JQM134" s="908"/>
      <c r="JQN134" s="908"/>
      <c r="JQO134" s="908"/>
      <c r="JQP134" s="908"/>
      <c r="JQQ134" s="908"/>
      <c r="JQR134" s="908"/>
      <c r="JQS134" s="908"/>
      <c r="JQT134" s="908"/>
      <c r="JQU134" s="908"/>
      <c r="JQV134" s="908"/>
      <c r="JQW134" s="908"/>
      <c r="JQX134" s="908"/>
      <c r="JQY134" s="908"/>
      <c r="JQZ134" s="908"/>
      <c r="JRA134" s="908"/>
      <c r="JRB134" s="908"/>
      <c r="JRC134" s="908"/>
      <c r="JRD134" s="908"/>
      <c r="JRE134" s="908"/>
      <c r="JRF134" s="908"/>
      <c r="JRG134" s="908"/>
      <c r="JRH134" s="908"/>
      <c r="JRI134" s="908"/>
      <c r="JRJ134" s="908"/>
      <c r="JRK134" s="908"/>
      <c r="JRL134" s="908"/>
      <c r="JRM134" s="908"/>
      <c r="JRN134" s="908"/>
      <c r="JRO134" s="908"/>
      <c r="JRP134" s="908"/>
      <c r="JRQ134" s="908"/>
      <c r="JRR134" s="908"/>
      <c r="JRS134" s="908"/>
      <c r="JRT134" s="908"/>
      <c r="JRU134" s="908"/>
      <c r="JRV134" s="908"/>
      <c r="JRW134" s="908"/>
      <c r="JRX134" s="908"/>
      <c r="JRY134" s="908"/>
      <c r="JRZ134" s="908"/>
      <c r="JSA134" s="908"/>
      <c r="JSB134" s="908"/>
      <c r="JSC134" s="908"/>
      <c r="JSD134" s="908"/>
      <c r="JSE134" s="908"/>
      <c r="JSF134" s="908"/>
      <c r="JSG134" s="908"/>
      <c r="JSH134" s="908"/>
      <c r="JSI134" s="908"/>
      <c r="JSJ134" s="908"/>
      <c r="JSK134" s="908"/>
      <c r="JSL134" s="908"/>
      <c r="JSM134" s="908"/>
      <c r="JSN134" s="908"/>
      <c r="JSO134" s="908"/>
      <c r="JSP134" s="908"/>
      <c r="JSQ134" s="908"/>
      <c r="JSR134" s="908"/>
      <c r="JSS134" s="908"/>
      <c r="JST134" s="908"/>
      <c r="JSU134" s="908"/>
      <c r="JSV134" s="908"/>
      <c r="JSW134" s="908"/>
      <c r="JSX134" s="908"/>
      <c r="JSY134" s="908"/>
      <c r="JSZ134" s="908"/>
      <c r="JTA134" s="908"/>
      <c r="JTB134" s="908"/>
      <c r="JTC134" s="908"/>
      <c r="JTD134" s="908"/>
      <c r="JTE134" s="908"/>
      <c r="JTF134" s="908"/>
      <c r="JTG134" s="908"/>
      <c r="JTH134" s="908"/>
      <c r="JTI134" s="908"/>
      <c r="JTJ134" s="908"/>
      <c r="JTK134" s="908"/>
      <c r="JTL134" s="908"/>
      <c r="JTM134" s="908"/>
      <c r="JTN134" s="908"/>
      <c r="JTO134" s="908"/>
      <c r="JTP134" s="908"/>
      <c r="JTQ134" s="908"/>
      <c r="JTR134" s="908"/>
      <c r="JTS134" s="908"/>
      <c r="JTT134" s="908"/>
      <c r="JTU134" s="908"/>
      <c r="JTV134" s="908"/>
      <c r="JTW134" s="908"/>
      <c r="JTX134" s="908"/>
      <c r="JTY134" s="908"/>
      <c r="JTZ134" s="908"/>
      <c r="JUA134" s="908"/>
      <c r="JUB134" s="908"/>
      <c r="JUC134" s="908"/>
      <c r="JUD134" s="908"/>
      <c r="JUE134" s="908"/>
      <c r="JUF134" s="908"/>
      <c r="JUG134" s="908"/>
      <c r="JUH134" s="908"/>
      <c r="JUI134" s="908"/>
      <c r="JUJ134" s="908"/>
      <c r="JUK134" s="908"/>
      <c r="JUL134" s="908"/>
      <c r="JUM134" s="908"/>
      <c r="JUN134" s="908"/>
      <c r="JUO134" s="908"/>
      <c r="JUP134" s="908"/>
      <c r="JUQ134" s="908"/>
      <c r="JUR134" s="908"/>
      <c r="JUS134" s="908"/>
      <c r="JUT134" s="908"/>
      <c r="JUU134" s="908"/>
      <c r="JUV134" s="908"/>
      <c r="JUW134" s="908"/>
      <c r="JUX134" s="908"/>
      <c r="JUY134" s="908"/>
      <c r="JUZ134" s="908"/>
      <c r="JVA134" s="908"/>
      <c r="JVB134" s="908"/>
      <c r="JVC134" s="908"/>
      <c r="JVD134" s="908"/>
      <c r="JVE134" s="908"/>
      <c r="JVF134" s="908"/>
      <c r="JVG134" s="908"/>
      <c r="JVH134" s="908"/>
      <c r="JVI134" s="908"/>
      <c r="JVJ134" s="908"/>
      <c r="JVK134" s="908"/>
      <c r="JVL134" s="908"/>
      <c r="JVM134" s="908"/>
      <c r="JVN134" s="908"/>
      <c r="JVO134" s="908"/>
      <c r="JVP134" s="908"/>
      <c r="JVQ134" s="908"/>
      <c r="JVR134" s="908"/>
      <c r="JVS134" s="908"/>
      <c r="JVT134" s="908"/>
      <c r="JVU134" s="908"/>
      <c r="JVV134" s="908"/>
      <c r="JVW134" s="908"/>
      <c r="JVX134" s="908"/>
      <c r="JVY134" s="908"/>
      <c r="JVZ134" s="908"/>
      <c r="JWA134" s="908"/>
      <c r="JWB134" s="908"/>
      <c r="JWC134" s="908"/>
      <c r="JWD134" s="908"/>
      <c r="JWE134" s="908"/>
      <c r="JWF134" s="908"/>
      <c r="JWG134" s="908"/>
      <c r="JWH134" s="908"/>
      <c r="JWI134" s="908"/>
      <c r="JWJ134" s="908"/>
      <c r="JWK134" s="908"/>
      <c r="JWL134" s="908"/>
      <c r="JWM134" s="908"/>
      <c r="JWN134" s="908"/>
      <c r="JWO134" s="908"/>
      <c r="JWP134" s="908"/>
      <c r="JWQ134" s="908"/>
      <c r="JWR134" s="908"/>
      <c r="JWS134" s="908"/>
      <c r="JWT134" s="908"/>
      <c r="JWU134" s="908"/>
      <c r="JWV134" s="908"/>
      <c r="JWW134" s="908"/>
      <c r="JWX134" s="908"/>
      <c r="JWY134" s="908"/>
      <c r="JWZ134" s="908"/>
      <c r="JXA134" s="908"/>
      <c r="JXB134" s="908"/>
      <c r="JXC134" s="908"/>
      <c r="JXD134" s="908"/>
      <c r="JXE134" s="908"/>
      <c r="JXF134" s="908"/>
      <c r="JXG134" s="908"/>
      <c r="JXH134" s="908"/>
      <c r="JXI134" s="908"/>
      <c r="JXJ134" s="908"/>
      <c r="JXK134" s="908"/>
      <c r="JXL134" s="908"/>
      <c r="JXM134" s="908"/>
      <c r="JXN134" s="908"/>
      <c r="JXO134" s="908"/>
      <c r="JXP134" s="908"/>
      <c r="JXQ134" s="908"/>
      <c r="JXR134" s="908"/>
      <c r="JXS134" s="908"/>
      <c r="JXT134" s="908"/>
      <c r="JXU134" s="908"/>
      <c r="JXV134" s="908"/>
      <c r="JXW134" s="908"/>
      <c r="JXX134" s="908"/>
      <c r="JXY134" s="908"/>
      <c r="JXZ134" s="908"/>
      <c r="JYA134" s="908"/>
      <c r="JYB134" s="908"/>
      <c r="JYC134" s="908"/>
      <c r="JYD134" s="908"/>
      <c r="JYE134" s="908"/>
      <c r="JYF134" s="908"/>
      <c r="JYG134" s="908"/>
      <c r="JYH134" s="908"/>
      <c r="JYI134" s="908"/>
      <c r="JYJ134" s="908"/>
      <c r="JYK134" s="908"/>
      <c r="JYL134" s="908"/>
      <c r="JYM134" s="908"/>
      <c r="JYN134" s="908"/>
      <c r="JYO134" s="908"/>
      <c r="JYP134" s="908"/>
      <c r="JYQ134" s="908"/>
      <c r="JYR134" s="908"/>
      <c r="JYS134" s="908"/>
      <c r="JYT134" s="908"/>
      <c r="JYU134" s="908"/>
      <c r="JYV134" s="908"/>
      <c r="JYW134" s="908"/>
      <c r="JYX134" s="908"/>
      <c r="JYY134" s="908"/>
      <c r="JYZ134" s="908"/>
      <c r="JZA134" s="908"/>
      <c r="JZB134" s="908"/>
      <c r="JZC134" s="908"/>
      <c r="JZD134" s="908"/>
      <c r="JZE134" s="908"/>
      <c r="JZF134" s="908"/>
      <c r="JZG134" s="908"/>
      <c r="JZH134" s="908"/>
      <c r="JZI134" s="908"/>
      <c r="JZJ134" s="908"/>
      <c r="JZK134" s="908"/>
      <c r="JZL134" s="908"/>
      <c r="JZM134" s="908"/>
      <c r="JZN134" s="908"/>
      <c r="JZO134" s="908"/>
      <c r="JZP134" s="908"/>
      <c r="JZQ134" s="908"/>
      <c r="JZR134" s="908"/>
      <c r="JZS134" s="908"/>
      <c r="JZT134" s="908"/>
      <c r="JZU134" s="908"/>
      <c r="JZV134" s="908"/>
      <c r="JZW134" s="908"/>
      <c r="JZX134" s="908"/>
      <c r="JZY134" s="908"/>
      <c r="JZZ134" s="908"/>
      <c r="KAA134" s="908"/>
      <c r="KAB134" s="908"/>
      <c r="KAC134" s="908"/>
      <c r="KAD134" s="908"/>
      <c r="KAE134" s="908"/>
      <c r="KAF134" s="908"/>
      <c r="KAG134" s="908"/>
      <c r="KAH134" s="908"/>
      <c r="KAI134" s="908"/>
      <c r="KAJ134" s="908"/>
      <c r="KAK134" s="908"/>
      <c r="KAL134" s="908"/>
      <c r="KAM134" s="908"/>
      <c r="KAN134" s="908"/>
      <c r="KAO134" s="908"/>
      <c r="KAP134" s="908"/>
      <c r="KAQ134" s="908"/>
      <c r="KAR134" s="908"/>
      <c r="KAS134" s="908"/>
      <c r="KAT134" s="908"/>
      <c r="KAU134" s="908"/>
      <c r="KAV134" s="908"/>
      <c r="KAW134" s="908"/>
      <c r="KAX134" s="908"/>
      <c r="KAY134" s="908"/>
      <c r="KAZ134" s="908"/>
      <c r="KBA134" s="908"/>
      <c r="KBB134" s="908"/>
      <c r="KBC134" s="908"/>
      <c r="KBD134" s="908"/>
      <c r="KBE134" s="908"/>
      <c r="KBF134" s="908"/>
      <c r="KBG134" s="908"/>
      <c r="KBH134" s="908"/>
      <c r="KBI134" s="908"/>
      <c r="KBJ134" s="908"/>
      <c r="KBK134" s="908"/>
      <c r="KBL134" s="908"/>
      <c r="KBM134" s="908"/>
      <c r="KBN134" s="908"/>
      <c r="KBO134" s="908"/>
      <c r="KBP134" s="908"/>
      <c r="KBQ134" s="908"/>
      <c r="KBR134" s="908"/>
      <c r="KBS134" s="908"/>
      <c r="KBT134" s="908"/>
      <c r="KBU134" s="908"/>
      <c r="KBV134" s="908"/>
      <c r="KBW134" s="908"/>
      <c r="KBX134" s="908"/>
      <c r="KBY134" s="908"/>
      <c r="KBZ134" s="908"/>
      <c r="KCA134" s="908"/>
      <c r="KCB134" s="908"/>
      <c r="KCC134" s="908"/>
      <c r="KCD134" s="908"/>
      <c r="KCE134" s="908"/>
      <c r="KCF134" s="908"/>
      <c r="KCG134" s="908"/>
      <c r="KCH134" s="908"/>
      <c r="KCI134" s="908"/>
      <c r="KCJ134" s="908"/>
      <c r="KCK134" s="908"/>
      <c r="KCL134" s="908"/>
      <c r="KCM134" s="908"/>
      <c r="KCN134" s="908"/>
      <c r="KCO134" s="908"/>
      <c r="KCP134" s="908"/>
      <c r="KCQ134" s="908"/>
      <c r="KCR134" s="908"/>
      <c r="KCS134" s="908"/>
      <c r="KCT134" s="908"/>
      <c r="KCU134" s="908"/>
      <c r="KCV134" s="908"/>
      <c r="KCW134" s="908"/>
      <c r="KCX134" s="908"/>
      <c r="KCY134" s="908"/>
      <c r="KCZ134" s="908"/>
      <c r="KDA134" s="908"/>
      <c r="KDB134" s="908"/>
      <c r="KDC134" s="908"/>
      <c r="KDD134" s="908"/>
      <c r="KDE134" s="908"/>
      <c r="KDF134" s="908"/>
      <c r="KDG134" s="908"/>
      <c r="KDH134" s="908"/>
      <c r="KDI134" s="908"/>
      <c r="KDJ134" s="908"/>
      <c r="KDK134" s="908"/>
      <c r="KDL134" s="908"/>
      <c r="KDM134" s="908"/>
      <c r="KDN134" s="908"/>
      <c r="KDO134" s="908"/>
      <c r="KDP134" s="908"/>
      <c r="KDQ134" s="908"/>
      <c r="KDR134" s="908"/>
      <c r="KDS134" s="908"/>
      <c r="KDT134" s="908"/>
      <c r="KDU134" s="908"/>
      <c r="KDV134" s="908"/>
      <c r="KDW134" s="908"/>
      <c r="KDX134" s="908"/>
      <c r="KDY134" s="908"/>
      <c r="KDZ134" s="908"/>
      <c r="KEA134" s="908"/>
      <c r="KEB134" s="908"/>
      <c r="KEC134" s="908"/>
      <c r="KED134" s="908"/>
      <c r="KEE134" s="908"/>
      <c r="KEF134" s="908"/>
      <c r="KEG134" s="908"/>
      <c r="KEH134" s="908"/>
      <c r="KEI134" s="908"/>
      <c r="KEJ134" s="908"/>
      <c r="KEK134" s="908"/>
      <c r="KEL134" s="908"/>
      <c r="KEM134" s="908"/>
      <c r="KEN134" s="908"/>
      <c r="KEO134" s="908"/>
      <c r="KEP134" s="908"/>
      <c r="KEQ134" s="908"/>
      <c r="KER134" s="908"/>
      <c r="KES134" s="908"/>
      <c r="KET134" s="908"/>
      <c r="KEU134" s="908"/>
      <c r="KEV134" s="908"/>
      <c r="KEW134" s="908"/>
      <c r="KEX134" s="908"/>
      <c r="KEY134" s="908"/>
      <c r="KEZ134" s="908"/>
      <c r="KFA134" s="908"/>
      <c r="KFB134" s="908"/>
      <c r="KFC134" s="908"/>
      <c r="KFD134" s="908"/>
      <c r="KFE134" s="908"/>
      <c r="KFF134" s="908"/>
      <c r="KFG134" s="908"/>
      <c r="KFH134" s="908"/>
      <c r="KFI134" s="908"/>
      <c r="KFJ134" s="908"/>
      <c r="KFK134" s="908"/>
      <c r="KFL134" s="908"/>
      <c r="KFM134" s="908"/>
      <c r="KFN134" s="908"/>
      <c r="KFO134" s="908"/>
      <c r="KFP134" s="908"/>
      <c r="KFQ134" s="908"/>
      <c r="KFR134" s="908"/>
      <c r="KFS134" s="908"/>
      <c r="KFT134" s="908"/>
      <c r="KFU134" s="908"/>
      <c r="KFV134" s="908"/>
      <c r="KFW134" s="908"/>
      <c r="KFX134" s="908"/>
      <c r="KFY134" s="908"/>
      <c r="KFZ134" s="908"/>
      <c r="KGA134" s="908"/>
      <c r="KGB134" s="908"/>
      <c r="KGC134" s="908"/>
      <c r="KGD134" s="908"/>
      <c r="KGE134" s="908"/>
      <c r="KGF134" s="908"/>
      <c r="KGG134" s="908"/>
      <c r="KGH134" s="908"/>
      <c r="KGI134" s="908"/>
      <c r="KGJ134" s="908"/>
      <c r="KGK134" s="908"/>
      <c r="KGL134" s="908"/>
      <c r="KGM134" s="908"/>
      <c r="KGN134" s="908"/>
      <c r="KGO134" s="908"/>
      <c r="KGP134" s="908"/>
      <c r="KGQ134" s="908"/>
      <c r="KGR134" s="908"/>
      <c r="KGS134" s="908"/>
      <c r="KGT134" s="908"/>
      <c r="KGU134" s="908"/>
      <c r="KGV134" s="908"/>
      <c r="KGW134" s="908"/>
      <c r="KGX134" s="908"/>
      <c r="KGY134" s="908"/>
      <c r="KGZ134" s="908"/>
      <c r="KHA134" s="908"/>
      <c r="KHB134" s="908"/>
      <c r="KHC134" s="908"/>
      <c r="KHD134" s="908"/>
      <c r="KHE134" s="908"/>
      <c r="KHF134" s="908"/>
      <c r="KHG134" s="908"/>
      <c r="KHH134" s="908"/>
      <c r="KHI134" s="908"/>
      <c r="KHJ134" s="908"/>
      <c r="KHK134" s="908"/>
      <c r="KHL134" s="908"/>
      <c r="KHM134" s="908"/>
      <c r="KHN134" s="908"/>
      <c r="KHO134" s="908"/>
      <c r="KHP134" s="908"/>
      <c r="KHQ134" s="908"/>
      <c r="KHR134" s="908"/>
      <c r="KHS134" s="908"/>
      <c r="KHT134" s="908"/>
      <c r="KHU134" s="908"/>
      <c r="KHV134" s="908"/>
      <c r="KHW134" s="908"/>
      <c r="KHX134" s="908"/>
      <c r="KHY134" s="908"/>
      <c r="KHZ134" s="908"/>
      <c r="KIA134" s="908"/>
      <c r="KIB134" s="908"/>
      <c r="KIC134" s="908"/>
      <c r="KID134" s="908"/>
      <c r="KIE134" s="908"/>
      <c r="KIF134" s="908"/>
      <c r="KIG134" s="908"/>
      <c r="KIH134" s="908"/>
      <c r="KII134" s="908"/>
      <c r="KIJ134" s="908"/>
      <c r="KIK134" s="908"/>
      <c r="KIL134" s="908"/>
      <c r="KIM134" s="908"/>
      <c r="KIN134" s="908"/>
      <c r="KIO134" s="908"/>
      <c r="KIP134" s="908"/>
      <c r="KIQ134" s="908"/>
      <c r="KIR134" s="908"/>
      <c r="KIS134" s="908"/>
      <c r="KIT134" s="908"/>
      <c r="KIU134" s="908"/>
      <c r="KIV134" s="908"/>
      <c r="KIW134" s="908"/>
      <c r="KIX134" s="908"/>
      <c r="KIY134" s="908"/>
      <c r="KIZ134" s="908"/>
      <c r="KJA134" s="908"/>
      <c r="KJB134" s="908"/>
      <c r="KJC134" s="908"/>
      <c r="KJD134" s="908"/>
      <c r="KJE134" s="908"/>
      <c r="KJF134" s="908"/>
      <c r="KJG134" s="908"/>
      <c r="KJH134" s="908"/>
      <c r="KJI134" s="908"/>
      <c r="KJJ134" s="908"/>
      <c r="KJK134" s="908"/>
      <c r="KJL134" s="908"/>
      <c r="KJM134" s="908"/>
      <c r="KJN134" s="908"/>
      <c r="KJO134" s="908"/>
      <c r="KJP134" s="908"/>
      <c r="KJQ134" s="908"/>
      <c r="KJR134" s="908"/>
      <c r="KJS134" s="908"/>
      <c r="KJT134" s="908"/>
      <c r="KJU134" s="908"/>
      <c r="KJV134" s="908"/>
      <c r="KJW134" s="908"/>
      <c r="KJX134" s="908"/>
      <c r="KJY134" s="908"/>
      <c r="KJZ134" s="908"/>
      <c r="KKA134" s="908"/>
      <c r="KKB134" s="908"/>
      <c r="KKC134" s="908"/>
      <c r="KKD134" s="908"/>
      <c r="KKE134" s="908"/>
      <c r="KKF134" s="908"/>
      <c r="KKG134" s="908"/>
      <c r="KKH134" s="908"/>
      <c r="KKI134" s="908"/>
      <c r="KKJ134" s="908"/>
      <c r="KKK134" s="908"/>
      <c r="KKL134" s="908"/>
      <c r="KKM134" s="908"/>
      <c r="KKN134" s="908"/>
      <c r="KKO134" s="908"/>
      <c r="KKP134" s="908"/>
      <c r="KKQ134" s="908"/>
      <c r="KKR134" s="908"/>
      <c r="KKS134" s="908"/>
      <c r="KKT134" s="908"/>
      <c r="KKU134" s="908"/>
      <c r="KKV134" s="908"/>
      <c r="KKW134" s="908"/>
      <c r="KKX134" s="908"/>
      <c r="KKY134" s="908"/>
      <c r="KKZ134" s="908"/>
      <c r="KLA134" s="908"/>
      <c r="KLB134" s="908"/>
      <c r="KLC134" s="908"/>
      <c r="KLD134" s="908"/>
      <c r="KLE134" s="908"/>
      <c r="KLF134" s="908"/>
      <c r="KLG134" s="908"/>
      <c r="KLH134" s="908"/>
      <c r="KLI134" s="908"/>
      <c r="KLJ134" s="908"/>
      <c r="KLK134" s="908"/>
      <c r="KLL134" s="908"/>
      <c r="KLM134" s="908"/>
      <c r="KLN134" s="908"/>
      <c r="KLO134" s="908"/>
      <c r="KLP134" s="908"/>
      <c r="KLQ134" s="908"/>
      <c r="KLR134" s="908"/>
      <c r="KLS134" s="908"/>
      <c r="KLT134" s="908"/>
      <c r="KLU134" s="908"/>
      <c r="KLV134" s="908"/>
      <c r="KLW134" s="908"/>
      <c r="KLX134" s="908"/>
      <c r="KLY134" s="908"/>
      <c r="KLZ134" s="908"/>
      <c r="KMA134" s="908"/>
      <c r="KMB134" s="908"/>
      <c r="KMC134" s="908"/>
      <c r="KMD134" s="908"/>
      <c r="KME134" s="908"/>
      <c r="KMF134" s="908"/>
      <c r="KMG134" s="908"/>
      <c r="KMH134" s="908"/>
      <c r="KMI134" s="908"/>
      <c r="KMJ134" s="908"/>
      <c r="KMK134" s="908"/>
      <c r="KML134" s="908"/>
      <c r="KMM134" s="908"/>
      <c r="KMN134" s="908"/>
      <c r="KMO134" s="908"/>
      <c r="KMP134" s="908"/>
      <c r="KMQ134" s="908"/>
      <c r="KMR134" s="908"/>
      <c r="KMS134" s="908"/>
      <c r="KMT134" s="908"/>
      <c r="KMU134" s="908"/>
      <c r="KMV134" s="908"/>
      <c r="KMW134" s="908"/>
      <c r="KMX134" s="908"/>
      <c r="KMY134" s="908"/>
      <c r="KMZ134" s="908"/>
      <c r="KNA134" s="908"/>
      <c r="KNB134" s="908"/>
      <c r="KNC134" s="908"/>
      <c r="KND134" s="908"/>
      <c r="KNE134" s="908"/>
      <c r="KNF134" s="908"/>
      <c r="KNG134" s="908"/>
      <c r="KNH134" s="908"/>
      <c r="KNI134" s="908"/>
      <c r="KNJ134" s="908"/>
      <c r="KNK134" s="908"/>
      <c r="KNL134" s="908"/>
      <c r="KNM134" s="908"/>
      <c r="KNN134" s="908"/>
      <c r="KNO134" s="908"/>
      <c r="KNP134" s="908"/>
      <c r="KNQ134" s="908"/>
      <c r="KNR134" s="908"/>
      <c r="KNS134" s="908"/>
      <c r="KNT134" s="908"/>
      <c r="KNU134" s="908"/>
      <c r="KNV134" s="908"/>
      <c r="KNW134" s="908"/>
      <c r="KNX134" s="908"/>
      <c r="KNY134" s="908"/>
      <c r="KNZ134" s="908"/>
      <c r="KOA134" s="908"/>
      <c r="KOB134" s="908"/>
      <c r="KOC134" s="908"/>
      <c r="KOD134" s="908"/>
      <c r="KOE134" s="908"/>
      <c r="KOF134" s="908"/>
      <c r="KOG134" s="908"/>
      <c r="KOH134" s="908"/>
      <c r="KOI134" s="908"/>
      <c r="KOJ134" s="908"/>
      <c r="KOK134" s="908"/>
      <c r="KOL134" s="908"/>
      <c r="KOM134" s="908"/>
      <c r="KON134" s="908"/>
      <c r="KOO134" s="908"/>
      <c r="KOP134" s="908"/>
      <c r="KOQ134" s="908"/>
      <c r="KOR134" s="908"/>
      <c r="KOS134" s="908"/>
      <c r="KOT134" s="908"/>
      <c r="KOU134" s="908"/>
      <c r="KOV134" s="908"/>
      <c r="KOW134" s="908"/>
      <c r="KOX134" s="908"/>
      <c r="KOY134" s="908"/>
      <c r="KOZ134" s="908"/>
      <c r="KPA134" s="908"/>
      <c r="KPB134" s="908"/>
      <c r="KPC134" s="908"/>
      <c r="KPD134" s="908"/>
      <c r="KPE134" s="908"/>
      <c r="KPF134" s="908"/>
      <c r="KPG134" s="908"/>
      <c r="KPH134" s="908"/>
      <c r="KPI134" s="908"/>
      <c r="KPJ134" s="908"/>
      <c r="KPK134" s="908"/>
      <c r="KPL134" s="908"/>
      <c r="KPM134" s="908"/>
      <c r="KPN134" s="908"/>
      <c r="KPO134" s="908"/>
      <c r="KPP134" s="908"/>
      <c r="KPQ134" s="908"/>
      <c r="KPR134" s="908"/>
      <c r="KPS134" s="908"/>
      <c r="KPT134" s="908"/>
      <c r="KPU134" s="908"/>
      <c r="KPV134" s="908"/>
      <c r="KPW134" s="908"/>
      <c r="KPX134" s="908"/>
      <c r="KPY134" s="908"/>
      <c r="KPZ134" s="908"/>
      <c r="KQA134" s="908"/>
      <c r="KQB134" s="908"/>
      <c r="KQC134" s="908"/>
      <c r="KQD134" s="908"/>
      <c r="KQE134" s="908"/>
      <c r="KQF134" s="908"/>
      <c r="KQG134" s="908"/>
      <c r="KQH134" s="908"/>
      <c r="KQI134" s="908"/>
      <c r="KQJ134" s="908"/>
      <c r="KQK134" s="908"/>
      <c r="KQL134" s="908"/>
      <c r="KQM134" s="908"/>
      <c r="KQN134" s="908"/>
      <c r="KQO134" s="908"/>
      <c r="KQP134" s="908"/>
      <c r="KQQ134" s="908"/>
      <c r="KQR134" s="908"/>
      <c r="KQS134" s="908"/>
      <c r="KQT134" s="908"/>
      <c r="KQU134" s="908"/>
      <c r="KQV134" s="908"/>
      <c r="KQW134" s="908"/>
      <c r="KQX134" s="908"/>
      <c r="KQY134" s="908"/>
      <c r="KQZ134" s="908"/>
      <c r="KRA134" s="908"/>
      <c r="KRB134" s="908"/>
      <c r="KRC134" s="908"/>
      <c r="KRD134" s="908"/>
      <c r="KRE134" s="908"/>
      <c r="KRF134" s="908"/>
      <c r="KRG134" s="908"/>
      <c r="KRH134" s="908"/>
      <c r="KRI134" s="908"/>
      <c r="KRJ134" s="908"/>
      <c r="KRK134" s="908"/>
      <c r="KRL134" s="908"/>
      <c r="KRM134" s="908"/>
      <c r="KRN134" s="908"/>
      <c r="KRO134" s="908"/>
      <c r="KRP134" s="908"/>
      <c r="KRQ134" s="908"/>
      <c r="KRR134" s="908"/>
      <c r="KRS134" s="908"/>
      <c r="KRT134" s="908"/>
      <c r="KRU134" s="908"/>
      <c r="KRV134" s="908"/>
      <c r="KRW134" s="908"/>
      <c r="KRX134" s="908"/>
      <c r="KRY134" s="908"/>
      <c r="KRZ134" s="908"/>
      <c r="KSA134" s="908"/>
      <c r="KSB134" s="908"/>
      <c r="KSC134" s="908"/>
      <c r="KSD134" s="908"/>
      <c r="KSE134" s="908"/>
      <c r="KSF134" s="908"/>
      <c r="KSG134" s="908"/>
      <c r="KSH134" s="908"/>
      <c r="KSI134" s="908"/>
      <c r="KSJ134" s="908"/>
      <c r="KSK134" s="908"/>
      <c r="KSL134" s="908"/>
      <c r="KSM134" s="908"/>
      <c r="KSN134" s="908"/>
      <c r="KSO134" s="908"/>
      <c r="KSP134" s="908"/>
      <c r="KSQ134" s="908"/>
      <c r="KSR134" s="908"/>
      <c r="KSS134" s="908"/>
      <c r="KST134" s="908"/>
      <c r="KSU134" s="908"/>
      <c r="KSV134" s="908"/>
      <c r="KSW134" s="908"/>
      <c r="KSX134" s="908"/>
      <c r="KSY134" s="908"/>
      <c r="KSZ134" s="908"/>
      <c r="KTA134" s="908"/>
      <c r="KTB134" s="908"/>
      <c r="KTC134" s="908"/>
      <c r="KTD134" s="908"/>
      <c r="KTE134" s="908"/>
      <c r="KTF134" s="908"/>
      <c r="KTG134" s="908"/>
      <c r="KTH134" s="908"/>
      <c r="KTI134" s="908"/>
      <c r="KTJ134" s="908"/>
      <c r="KTK134" s="908"/>
      <c r="KTL134" s="908"/>
      <c r="KTM134" s="908"/>
      <c r="KTN134" s="908"/>
      <c r="KTO134" s="908"/>
      <c r="KTP134" s="908"/>
      <c r="KTQ134" s="908"/>
      <c r="KTR134" s="908"/>
      <c r="KTS134" s="908"/>
      <c r="KTT134" s="908"/>
      <c r="KTU134" s="908"/>
      <c r="KTV134" s="908"/>
      <c r="KTW134" s="908"/>
      <c r="KTX134" s="908"/>
      <c r="KTY134" s="908"/>
      <c r="KTZ134" s="908"/>
      <c r="KUA134" s="908"/>
      <c r="KUB134" s="908"/>
      <c r="KUC134" s="908"/>
      <c r="KUD134" s="908"/>
      <c r="KUE134" s="908"/>
      <c r="KUF134" s="908"/>
      <c r="KUG134" s="908"/>
      <c r="KUH134" s="908"/>
      <c r="KUI134" s="908"/>
      <c r="KUJ134" s="908"/>
      <c r="KUK134" s="908"/>
      <c r="KUL134" s="908"/>
      <c r="KUM134" s="908"/>
      <c r="KUN134" s="908"/>
      <c r="KUO134" s="908"/>
      <c r="KUP134" s="908"/>
      <c r="KUQ134" s="908"/>
      <c r="KUR134" s="908"/>
      <c r="KUS134" s="908"/>
      <c r="KUT134" s="908"/>
      <c r="KUU134" s="908"/>
      <c r="KUV134" s="908"/>
      <c r="KUW134" s="908"/>
      <c r="KUX134" s="908"/>
      <c r="KUY134" s="908"/>
      <c r="KUZ134" s="908"/>
      <c r="KVA134" s="908"/>
      <c r="KVB134" s="908"/>
      <c r="KVC134" s="908"/>
      <c r="KVD134" s="908"/>
      <c r="KVE134" s="908"/>
      <c r="KVF134" s="908"/>
      <c r="KVG134" s="908"/>
      <c r="KVH134" s="908"/>
      <c r="KVI134" s="908"/>
      <c r="KVJ134" s="908"/>
      <c r="KVK134" s="908"/>
      <c r="KVL134" s="908"/>
      <c r="KVM134" s="908"/>
      <c r="KVN134" s="908"/>
      <c r="KVO134" s="908"/>
      <c r="KVP134" s="908"/>
      <c r="KVQ134" s="908"/>
      <c r="KVR134" s="908"/>
      <c r="KVS134" s="908"/>
      <c r="KVT134" s="908"/>
      <c r="KVU134" s="908"/>
      <c r="KVV134" s="908"/>
      <c r="KVW134" s="908"/>
      <c r="KVX134" s="908"/>
      <c r="KVY134" s="908"/>
      <c r="KVZ134" s="908"/>
      <c r="KWA134" s="908"/>
      <c r="KWB134" s="908"/>
      <c r="KWC134" s="908"/>
      <c r="KWD134" s="908"/>
      <c r="KWE134" s="908"/>
      <c r="KWF134" s="908"/>
      <c r="KWG134" s="908"/>
      <c r="KWH134" s="908"/>
      <c r="KWI134" s="908"/>
      <c r="KWJ134" s="908"/>
      <c r="KWK134" s="908"/>
      <c r="KWL134" s="908"/>
      <c r="KWM134" s="908"/>
      <c r="KWN134" s="908"/>
      <c r="KWO134" s="908"/>
      <c r="KWP134" s="908"/>
      <c r="KWQ134" s="908"/>
      <c r="KWR134" s="908"/>
      <c r="KWS134" s="908"/>
      <c r="KWT134" s="908"/>
      <c r="KWU134" s="908"/>
      <c r="KWV134" s="908"/>
      <c r="KWW134" s="908"/>
      <c r="KWX134" s="908"/>
      <c r="KWY134" s="908"/>
      <c r="KWZ134" s="908"/>
      <c r="KXA134" s="908"/>
      <c r="KXB134" s="908"/>
      <c r="KXC134" s="908"/>
      <c r="KXD134" s="908"/>
      <c r="KXE134" s="908"/>
      <c r="KXF134" s="908"/>
      <c r="KXG134" s="908"/>
      <c r="KXH134" s="908"/>
      <c r="KXI134" s="908"/>
      <c r="KXJ134" s="908"/>
      <c r="KXK134" s="908"/>
      <c r="KXL134" s="908"/>
      <c r="KXM134" s="908"/>
      <c r="KXN134" s="908"/>
      <c r="KXO134" s="908"/>
      <c r="KXP134" s="908"/>
      <c r="KXQ134" s="908"/>
      <c r="KXR134" s="908"/>
      <c r="KXS134" s="908"/>
      <c r="KXT134" s="908"/>
      <c r="KXU134" s="908"/>
      <c r="KXV134" s="908"/>
      <c r="KXW134" s="908"/>
      <c r="KXX134" s="908"/>
      <c r="KXY134" s="908"/>
      <c r="KXZ134" s="908"/>
      <c r="KYA134" s="908"/>
      <c r="KYB134" s="908"/>
      <c r="KYC134" s="908"/>
      <c r="KYD134" s="908"/>
      <c r="KYE134" s="908"/>
      <c r="KYF134" s="908"/>
      <c r="KYG134" s="908"/>
      <c r="KYH134" s="908"/>
      <c r="KYI134" s="908"/>
      <c r="KYJ134" s="908"/>
      <c r="KYK134" s="908"/>
      <c r="KYL134" s="908"/>
      <c r="KYM134" s="908"/>
      <c r="KYN134" s="908"/>
      <c r="KYO134" s="908"/>
      <c r="KYP134" s="908"/>
      <c r="KYQ134" s="908"/>
      <c r="KYR134" s="908"/>
      <c r="KYS134" s="908"/>
      <c r="KYT134" s="908"/>
      <c r="KYU134" s="908"/>
      <c r="KYV134" s="908"/>
      <c r="KYW134" s="908"/>
      <c r="KYX134" s="908"/>
      <c r="KYY134" s="908"/>
      <c r="KYZ134" s="908"/>
      <c r="KZA134" s="908"/>
      <c r="KZB134" s="908"/>
      <c r="KZC134" s="908"/>
      <c r="KZD134" s="908"/>
      <c r="KZE134" s="908"/>
      <c r="KZF134" s="908"/>
      <c r="KZG134" s="908"/>
      <c r="KZH134" s="908"/>
      <c r="KZI134" s="908"/>
      <c r="KZJ134" s="908"/>
      <c r="KZK134" s="908"/>
      <c r="KZL134" s="908"/>
      <c r="KZM134" s="908"/>
      <c r="KZN134" s="908"/>
      <c r="KZO134" s="908"/>
      <c r="KZP134" s="908"/>
      <c r="KZQ134" s="908"/>
      <c r="KZR134" s="908"/>
      <c r="KZS134" s="908"/>
      <c r="KZT134" s="908"/>
      <c r="KZU134" s="908"/>
      <c r="KZV134" s="908"/>
      <c r="KZW134" s="908"/>
      <c r="KZX134" s="908"/>
      <c r="KZY134" s="908"/>
      <c r="KZZ134" s="908"/>
      <c r="LAA134" s="908"/>
      <c r="LAB134" s="908"/>
      <c r="LAC134" s="908"/>
      <c r="LAD134" s="908"/>
      <c r="LAE134" s="908"/>
      <c r="LAF134" s="908"/>
      <c r="LAG134" s="908"/>
      <c r="LAH134" s="908"/>
      <c r="LAI134" s="908"/>
      <c r="LAJ134" s="908"/>
      <c r="LAK134" s="908"/>
      <c r="LAL134" s="908"/>
      <c r="LAM134" s="908"/>
      <c r="LAN134" s="908"/>
      <c r="LAO134" s="908"/>
      <c r="LAP134" s="908"/>
      <c r="LAQ134" s="908"/>
      <c r="LAR134" s="908"/>
      <c r="LAS134" s="908"/>
      <c r="LAT134" s="908"/>
      <c r="LAU134" s="908"/>
      <c r="LAV134" s="908"/>
      <c r="LAW134" s="908"/>
      <c r="LAX134" s="908"/>
      <c r="LAY134" s="908"/>
      <c r="LAZ134" s="908"/>
      <c r="LBA134" s="908"/>
      <c r="LBB134" s="908"/>
      <c r="LBC134" s="908"/>
      <c r="LBD134" s="908"/>
      <c r="LBE134" s="908"/>
      <c r="LBF134" s="908"/>
      <c r="LBG134" s="908"/>
      <c r="LBH134" s="908"/>
      <c r="LBI134" s="908"/>
      <c r="LBJ134" s="908"/>
      <c r="LBK134" s="908"/>
      <c r="LBL134" s="908"/>
      <c r="LBM134" s="908"/>
      <c r="LBN134" s="908"/>
      <c r="LBO134" s="908"/>
      <c r="LBP134" s="908"/>
      <c r="LBQ134" s="908"/>
      <c r="LBR134" s="908"/>
      <c r="LBS134" s="908"/>
      <c r="LBT134" s="908"/>
      <c r="LBU134" s="908"/>
      <c r="LBV134" s="908"/>
      <c r="LBW134" s="908"/>
      <c r="LBX134" s="908"/>
      <c r="LBY134" s="908"/>
      <c r="LBZ134" s="908"/>
      <c r="LCA134" s="908"/>
      <c r="LCB134" s="908"/>
      <c r="LCC134" s="908"/>
      <c r="LCD134" s="908"/>
      <c r="LCE134" s="908"/>
      <c r="LCF134" s="908"/>
      <c r="LCG134" s="908"/>
      <c r="LCH134" s="908"/>
      <c r="LCI134" s="908"/>
      <c r="LCJ134" s="908"/>
      <c r="LCK134" s="908"/>
      <c r="LCL134" s="908"/>
      <c r="LCM134" s="908"/>
      <c r="LCN134" s="908"/>
      <c r="LCO134" s="908"/>
      <c r="LCP134" s="908"/>
      <c r="LCQ134" s="908"/>
      <c r="LCR134" s="908"/>
      <c r="LCS134" s="908"/>
      <c r="LCT134" s="908"/>
      <c r="LCU134" s="908"/>
      <c r="LCV134" s="908"/>
      <c r="LCW134" s="908"/>
      <c r="LCX134" s="908"/>
      <c r="LCY134" s="908"/>
      <c r="LCZ134" s="908"/>
      <c r="LDA134" s="908"/>
      <c r="LDB134" s="908"/>
      <c r="LDC134" s="908"/>
      <c r="LDD134" s="908"/>
      <c r="LDE134" s="908"/>
      <c r="LDF134" s="908"/>
      <c r="LDG134" s="908"/>
      <c r="LDH134" s="908"/>
      <c r="LDI134" s="908"/>
      <c r="LDJ134" s="908"/>
      <c r="LDK134" s="908"/>
      <c r="LDL134" s="908"/>
      <c r="LDM134" s="908"/>
      <c r="LDN134" s="908"/>
      <c r="LDO134" s="908"/>
      <c r="LDP134" s="908"/>
      <c r="LDQ134" s="908"/>
      <c r="LDR134" s="908"/>
      <c r="LDS134" s="908"/>
      <c r="LDT134" s="908"/>
      <c r="LDU134" s="908"/>
      <c r="LDV134" s="908"/>
      <c r="LDW134" s="908"/>
      <c r="LDX134" s="908"/>
      <c r="LDY134" s="908"/>
      <c r="LDZ134" s="908"/>
      <c r="LEA134" s="908"/>
      <c r="LEB134" s="908"/>
      <c r="LEC134" s="908"/>
      <c r="LED134" s="908"/>
      <c r="LEE134" s="908"/>
      <c r="LEF134" s="908"/>
      <c r="LEG134" s="908"/>
      <c r="LEH134" s="908"/>
      <c r="LEI134" s="908"/>
      <c r="LEJ134" s="908"/>
      <c r="LEK134" s="908"/>
      <c r="LEL134" s="908"/>
      <c r="LEM134" s="908"/>
      <c r="LEN134" s="908"/>
      <c r="LEO134" s="908"/>
      <c r="LEP134" s="908"/>
      <c r="LEQ134" s="908"/>
      <c r="LER134" s="908"/>
      <c r="LES134" s="908"/>
      <c r="LET134" s="908"/>
      <c r="LEU134" s="908"/>
      <c r="LEV134" s="908"/>
      <c r="LEW134" s="908"/>
      <c r="LEX134" s="908"/>
      <c r="LEY134" s="908"/>
      <c r="LEZ134" s="908"/>
      <c r="LFA134" s="908"/>
      <c r="LFB134" s="908"/>
      <c r="LFC134" s="908"/>
      <c r="LFD134" s="908"/>
      <c r="LFE134" s="908"/>
      <c r="LFF134" s="908"/>
      <c r="LFG134" s="908"/>
      <c r="LFH134" s="908"/>
      <c r="LFI134" s="908"/>
      <c r="LFJ134" s="908"/>
      <c r="LFK134" s="908"/>
      <c r="LFL134" s="908"/>
      <c r="LFM134" s="908"/>
      <c r="LFN134" s="908"/>
      <c r="LFO134" s="908"/>
      <c r="LFP134" s="908"/>
      <c r="LFQ134" s="908"/>
      <c r="LFR134" s="908"/>
      <c r="LFS134" s="908"/>
      <c r="LFT134" s="908"/>
      <c r="LFU134" s="908"/>
      <c r="LFV134" s="908"/>
      <c r="LFW134" s="908"/>
      <c r="LFX134" s="908"/>
      <c r="LFY134" s="908"/>
      <c r="LFZ134" s="908"/>
      <c r="LGA134" s="908"/>
      <c r="LGB134" s="908"/>
      <c r="LGC134" s="908"/>
      <c r="LGD134" s="908"/>
      <c r="LGE134" s="908"/>
      <c r="LGF134" s="908"/>
      <c r="LGG134" s="908"/>
      <c r="LGH134" s="908"/>
      <c r="LGI134" s="908"/>
      <c r="LGJ134" s="908"/>
      <c r="LGK134" s="908"/>
      <c r="LGL134" s="908"/>
      <c r="LGM134" s="908"/>
      <c r="LGN134" s="908"/>
      <c r="LGO134" s="908"/>
      <c r="LGP134" s="908"/>
      <c r="LGQ134" s="908"/>
      <c r="LGR134" s="908"/>
      <c r="LGS134" s="908"/>
      <c r="LGT134" s="908"/>
      <c r="LGU134" s="908"/>
      <c r="LGV134" s="908"/>
      <c r="LGW134" s="908"/>
      <c r="LGX134" s="908"/>
      <c r="LGY134" s="908"/>
      <c r="LGZ134" s="908"/>
      <c r="LHA134" s="908"/>
      <c r="LHB134" s="908"/>
      <c r="LHC134" s="908"/>
      <c r="LHD134" s="908"/>
      <c r="LHE134" s="908"/>
      <c r="LHF134" s="908"/>
      <c r="LHG134" s="908"/>
      <c r="LHH134" s="908"/>
      <c r="LHI134" s="908"/>
      <c r="LHJ134" s="908"/>
      <c r="LHK134" s="908"/>
      <c r="LHL134" s="908"/>
      <c r="LHM134" s="908"/>
      <c r="LHN134" s="908"/>
      <c r="LHO134" s="908"/>
      <c r="LHP134" s="908"/>
      <c r="LHQ134" s="908"/>
      <c r="LHR134" s="908"/>
      <c r="LHS134" s="908"/>
      <c r="LHT134" s="908"/>
      <c r="LHU134" s="908"/>
      <c r="LHV134" s="908"/>
      <c r="LHW134" s="908"/>
      <c r="LHX134" s="908"/>
      <c r="LHY134" s="908"/>
      <c r="LHZ134" s="908"/>
      <c r="LIA134" s="908"/>
      <c r="LIB134" s="908"/>
      <c r="LIC134" s="908"/>
      <c r="LID134" s="908"/>
      <c r="LIE134" s="908"/>
      <c r="LIF134" s="908"/>
      <c r="LIG134" s="908"/>
      <c r="LIH134" s="908"/>
      <c r="LII134" s="908"/>
      <c r="LIJ134" s="908"/>
      <c r="LIK134" s="908"/>
      <c r="LIL134" s="908"/>
      <c r="LIM134" s="908"/>
      <c r="LIN134" s="908"/>
      <c r="LIO134" s="908"/>
      <c r="LIP134" s="908"/>
      <c r="LIQ134" s="908"/>
      <c r="LIR134" s="908"/>
      <c r="LIS134" s="908"/>
      <c r="LIT134" s="908"/>
      <c r="LIU134" s="908"/>
      <c r="LIV134" s="908"/>
      <c r="LIW134" s="908"/>
      <c r="LIX134" s="908"/>
      <c r="LIY134" s="908"/>
      <c r="LIZ134" s="908"/>
      <c r="LJA134" s="908"/>
      <c r="LJB134" s="908"/>
      <c r="LJC134" s="908"/>
      <c r="LJD134" s="908"/>
      <c r="LJE134" s="908"/>
      <c r="LJF134" s="908"/>
      <c r="LJG134" s="908"/>
      <c r="LJH134" s="908"/>
      <c r="LJI134" s="908"/>
      <c r="LJJ134" s="908"/>
      <c r="LJK134" s="908"/>
      <c r="LJL134" s="908"/>
      <c r="LJM134" s="908"/>
      <c r="LJN134" s="908"/>
      <c r="LJO134" s="908"/>
      <c r="LJP134" s="908"/>
      <c r="LJQ134" s="908"/>
      <c r="LJR134" s="908"/>
      <c r="LJS134" s="908"/>
      <c r="LJT134" s="908"/>
      <c r="LJU134" s="908"/>
      <c r="LJV134" s="908"/>
      <c r="LJW134" s="908"/>
      <c r="LJX134" s="908"/>
      <c r="LJY134" s="908"/>
      <c r="LJZ134" s="908"/>
      <c r="LKA134" s="908"/>
      <c r="LKB134" s="908"/>
      <c r="LKC134" s="908"/>
      <c r="LKD134" s="908"/>
      <c r="LKE134" s="908"/>
      <c r="LKF134" s="908"/>
      <c r="LKG134" s="908"/>
      <c r="LKH134" s="908"/>
      <c r="LKI134" s="908"/>
      <c r="LKJ134" s="908"/>
      <c r="LKK134" s="908"/>
      <c r="LKL134" s="908"/>
      <c r="LKM134" s="908"/>
      <c r="LKN134" s="908"/>
      <c r="LKO134" s="908"/>
      <c r="LKP134" s="908"/>
      <c r="LKQ134" s="908"/>
      <c r="LKR134" s="908"/>
      <c r="LKS134" s="908"/>
      <c r="LKT134" s="908"/>
      <c r="LKU134" s="908"/>
      <c r="LKV134" s="908"/>
      <c r="LKW134" s="908"/>
      <c r="LKX134" s="908"/>
      <c r="LKY134" s="908"/>
      <c r="LKZ134" s="908"/>
      <c r="LLA134" s="908"/>
      <c r="LLB134" s="908"/>
      <c r="LLC134" s="908"/>
      <c r="LLD134" s="908"/>
      <c r="LLE134" s="908"/>
      <c r="LLF134" s="908"/>
      <c r="LLG134" s="908"/>
      <c r="LLH134" s="908"/>
      <c r="LLI134" s="908"/>
      <c r="LLJ134" s="908"/>
      <c r="LLK134" s="908"/>
      <c r="LLL134" s="908"/>
      <c r="LLM134" s="908"/>
      <c r="LLN134" s="908"/>
      <c r="LLO134" s="908"/>
      <c r="LLP134" s="908"/>
      <c r="LLQ134" s="908"/>
      <c r="LLR134" s="908"/>
      <c r="LLS134" s="908"/>
      <c r="LLT134" s="908"/>
      <c r="LLU134" s="908"/>
      <c r="LLV134" s="908"/>
      <c r="LLW134" s="908"/>
      <c r="LLX134" s="908"/>
      <c r="LLY134" s="908"/>
      <c r="LLZ134" s="908"/>
      <c r="LMA134" s="908"/>
      <c r="LMB134" s="908"/>
      <c r="LMC134" s="908"/>
      <c r="LMD134" s="908"/>
      <c r="LME134" s="908"/>
      <c r="LMF134" s="908"/>
      <c r="LMG134" s="908"/>
      <c r="LMH134" s="908"/>
      <c r="LMI134" s="908"/>
      <c r="LMJ134" s="908"/>
      <c r="LMK134" s="908"/>
      <c r="LML134" s="908"/>
      <c r="LMM134" s="908"/>
      <c r="LMN134" s="908"/>
      <c r="LMO134" s="908"/>
      <c r="LMP134" s="908"/>
      <c r="LMQ134" s="908"/>
      <c r="LMR134" s="908"/>
      <c r="LMS134" s="908"/>
      <c r="LMT134" s="908"/>
      <c r="LMU134" s="908"/>
      <c r="LMV134" s="908"/>
      <c r="LMW134" s="908"/>
      <c r="LMX134" s="908"/>
      <c r="LMY134" s="908"/>
      <c r="LMZ134" s="908"/>
      <c r="LNA134" s="908"/>
      <c r="LNB134" s="908"/>
      <c r="LNC134" s="908"/>
      <c r="LND134" s="908"/>
      <c r="LNE134" s="908"/>
      <c r="LNF134" s="908"/>
      <c r="LNG134" s="908"/>
      <c r="LNH134" s="908"/>
      <c r="LNI134" s="908"/>
      <c r="LNJ134" s="908"/>
      <c r="LNK134" s="908"/>
      <c r="LNL134" s="908"/>
      <c r="LNM134" s="908"/>
      <c r="LNN134" s="908"/>
      <c r="LNO134" s="908"/>
      <c r="LNP134" s="908"/>
      <c r="LNQ134" s="908"/>
      <c r="LNR134" s="908"/>
      <c r="LNS134" s="908"/>
      <c r="LNT134" s="908"/>
      <c r="LNU134" s="908"/>
      <c r="LNV134" s="908"/>
      <c r="LNW134" s="908"/>
      <c r="LNX134" s="908"/>
      <c r="LNY134" s="908"/>
      <c r="LNZ134" s="908"/>
      <c r="LOA134" s="908"/>
      <c r="LOB134" s="908"/>
      <c r="LOC134" s="908"/>
      <c r="LOD134" s="908"/>
      <c r="LOE134" s="908"/>
      <c r="LOF134" s="908"/>
      <c r="LOG134" s="908"/>
      <c r="LOH134" s="908"/>
      <c r="LOI134" s="908"/>
      <c r="LOJ134" s="908"/>
      <c r="LOK134" s="908"/>
      <c r="LOL134" s="908"/>
      <c r="LOM134" s="908"/>
      <c r="LON134" s="908"/>
      <c r="LOO134" s="908"/>
      <c r="LOP134" s="908"/>
      <c r="LOQ134" s="908"/>
      <c r="LOR134" s="908"/>
      <c r="LOS134" s="908"/>
      <c r="LOT134" s="908"/>
      <c r="LOU134" s="908"/>
      <c r="LOV134" s="908"/>
      <c r="LOW134" s="908"/>
      <c r="LOX134" s="908"/>
      <c r="LOY134" s="908"/>
      <c r="LOZ134" s="908"/>
      <c r="LPA134" s="908"/>
      <c r="LPB134" s="908"/>
      <c r="LPC134" s="908"/>
      <c r="LPD134" s="908"/>
      <c r="LPE134" s="908"/>
      <c r="LPF134" s="908"/>
      <c r="LPG134" s="908"/>
      <c r="LPH134" s="908"/>
      <c r="LPI134" s="908"/>
      <c r="LPJ134" s="908"/>
      <c r="LPK134" s="908"/>
      <c r="LPL134" s="908"/>
      <c r="LPM134" s="908"/>
      <c r="LPN134" s="908"/>
      <c r="LPO134" s="908"/>
      <c r="LPP134" s="908"/>
      <c r="LPQ134" s="908"/>
      <c r="LPR134" s="908"/>
      <c r="LPS134" s="908"/>
      <c r="LPT134" s="908"/>
      <c r="LPU134" s="908"/>
      <c r="LPV134" s="908"/>
      <c r="LPW134" s="908"/>
      <c r="LPX134" s="908"/>
      <c r="LPY134" s="908"/>
      <c r="LPZ134" s="908"/>
      <c r="LQA134" s="908"/>
      <c r="LQB134" s="908"/>
      <c r="LQC134" s="908"/>
      <c r="LQD134" s="908"/>
      <c r="LQE134" s="908"/>
      <c r="LQF134" s="908"/>
      <c r="LQG134" s="908"/>
      <c r="LQH134" s="908"/>
      <c r="LQI134" s="908"/>
      <c r="LQJ134" s="908"/>
      <c r="LQK134" s="908"/>
      <c r="LQL134" s="908"/>
      <c r="LQM134" s="908"/>
      <c r="LQN134" s="908"/>
      <c r="LQO134" s="908"/>
      <c r="LQP134" s="908"/>
      <c r="LQQ134" s="908"/>
      <c r="LQR134" s="908"/>
      <c r="LQS134" s="908"/>
      <c r="LQT134" s="908"/>
      <c r="LQU134" s="908"/>
      <c r="LQV134" s="908"/>
      <c r="LQW134" s="908"/>
      <c r="LQX134" s="908"/>
      <c r="LQY134" s="908"/>
      <c r="LQZ134" s="908"/>
      <c r="LRA134" s="908"/>
      <c r="LRB134" s="908"/>
      <c r="LRC134" s="908"/>
      <c r="LRD134" s="908"/>
      <c r="LRE134" s="908"/>
      <c r="LRF134" s="908"/>
      <c r="LRG134" s="908"/>
      <c r="LRH134" s="908"/>
      <c r="LRI134" s="908"/>
      <c r="LRJ134" s="908"/>
      <c r="LRK134" s="908"/>
      <c r="LRL134" s="908"/>
      <c r="LRM134" s="908"/>
      <c r="LRN134" s="908"/>
      <c r="LRO134" s="908"/>
      <c r="LRP134" s="908"/>
      <c r="LRQ134" s="908"/>
      <c r="LRR134" s="908"/>
      <c r="LRS134" s="908"/>
      <c r="LRT134" s="908"/>
      <c r="LRU134" s="908"/>
      <c r="LRV134" s="908"/>
      <c r="LRW134" s="908"/>
      <c r="LRX134" s="908"/>
      <c r="LRY134" s="908"/>
      <c r="LRZ134" s="908"/>
      <c r="LSA134" s="908"/>
      <c r="LSB134" s="908"/>
      <c r="LSC134" s="908"/>
      <c r="LSD134" s="908"/>
      <c r="LSE134" s="908"/>
      <c r="LSF134" s="908"/>
      <c r="LSG134" s="908"/>
      <c r="LSH134" s="908"/>
      <c r="LSI134" s="908"/>
      <c r="LSJ134" s="908"/>
      <c r="LSK134" s="908"/>
      <c r="LSL134" s="908"/>
      <c r="LSM134" s="908"/>
      <c r="LSN134" s="908"/>
      <c r="LSO134" s="908"/>
      <c r="LSP134" s="908"/>
      <c r="LSQ134" s="908"/>
      <c r="LSR134" s="908"/>
      <c r="LSS134" s="908"/>
      <c r="LST134" s="908"/>
      <c r="LSU134" s="908"/>
      <c r="LSV134" s="908"/>
      <c r="LSW134" s="908"/>
      <c r="LSX134" s="908"/>
      <c r="LSY134" s="908"/>
      <c r="LSZ134" s="908"/>
      <c r="LTA134" s="908"/>
      <c r="LTB134" s="908"/>
      <c r="LTC134" s="908"/>
      <c r="LTD134" s="908"/>
      <c r="LTE134" s="908"/>
      <c r="LTF134" s="908"/>
      <c r="LTG134" s="908"/>
      <c r="LTH134" s="908"/>
      <c r="LTI134" s="908"/>
      <c r="LTJ134" s="908"/>
      <c r="LTK134" s="908"/>
      <c r="LTL134" s="908"/>
      <c r="LTM134" s="908"/>
      <c r="LTN134" s="908"/>
      <c r="LTO134" s="908"/>
      <c r="LTP134" s="908"/>
      <c r="LTQ134" s="908"/>
      <c r="LTR134" s="908"/>
      <c r="LTS134" s="908"/>
      <c r="LTT134" s="908"/>
      <c r="LTU134" s="908"/>
      <c r="LTV134" s="908"/>
      <c r="LTW134" s="908"/>
      <c r="LTX134" s="908"/>
      <c r="LTY134" s="908"/>
      <c r="LTZ134" s="908"/>
      <c r="LUA134" s="908"/>
      <c r="LUB134" s="908"/>
      <c r="LUC134" s="908"/>
      <c r="LUD134" s="908"/>
      <c r="LUE134" s="908"/>
      <c r="LUF134" s="908"/>
      <c r="LUG134" s="908"/>
      <c r="LUH134" s="908"/>
      <c r="LUI134" s="908"/>
      <c r="LUJ134" s="908"/>
      <c r="LUK134" s="908"/>
      <c r="LUL134" s="908"/>
      <c r="LUM134" s="908"/>
      <c r="LUN134" s="908"/>
      <c r="LUO134" s="908"/>
      <c r="LUP134" s="908"/>
      <c r="LUQ134" s="908"/>
      <c r="LUR134" s="908"/>
      <c r="LUS134" s="908"/>
      <c r="LUT134" s="908"/>
      <c r="LUU134" s="908"/>
      <c r="LUV134" s="908"/>
      <c r="LUW134" s="908"/>
      <c r="LUX134" s="908"/>
      <c r="LUY134" s="908"/>
      <c r="LUZ134" s="908"/>
      <c r="LVA134" s="908"/>
      <c r="LVB134" s="908"/>
      <c r="LVC134" s="908"/>
      <c r="LVD134" s="908"/>
      <c r="LVE134" s="908"/>
      <c r="LVF134" s="908"/>
      <c r="LVG134" s="908"/>
      <c r="LVH134" s="908"/>
      <c r="LVI134" s="908"/>
      <c r="LVJ134" s="908"/>
      <c r="LVK134" s="908"/>
      <c r="LVL134" s="908"/>
      <c r="LVM134" s="908"/>
      <c r="LVN134" s="908"/>
      <c r="LVO134" s="908"/>
      <c r="LVP134" s="908"/>
      <c r="LVQ134" s="908"/>
      <c r="LVR134" s="908"/>
      <c r="LVS134" s="908"/>
      <c r="LVT134" s="908"/>
      <c r="LVU134" s="908"/>
      <c r="LVV134" s="908"/>
      <c r="LVW134" s="908"/>
      <c r="LVX134" s="908"/>
      <c r="LVY134" s="908"/>
      <c r="LVZ134" s="908"/>
      <c r="LWA134" s="908"/>
      <c r="LWB134" s="908"/>
      <c r="LWC134" s="908"/>
      <c r="LWD134" s="908"/>
      <c r="LWE134" s="908"/>
      <c r="LWF134" s="908"/>
      <c r="LWG134" s="908"/>
      <c r="LWH134" s="908"/>
      <c r="LWI134" s="908"/>
      <c r="LWJ134" s="908"/>
      <c r="LWK134" s="908"/>
      <c r="LWL134" s="908"/>
      <c r="LWM134" s="908"/>
      <c r="LWN134" s="908"/>
      <c r="LWO134" s="908"/>
      <c r="LWP134" s="908"/>
      <c r="LWQ134" s="908"/>
      <c r="LWR134" s="908"/>
      <c r="LWS134" s="908"/>
      <c r="LWT134" s="908"/>
      <c r="LWU134" s="908"/>
      <c r="LWV134" s="908"/>
      <c r="LWW134" s="908"/>
      <c r="LWX134" s="908"/>
      <c r="LWY134" s="908"/>
      <c r="LWZ134" s="908"/>
      <c r="LXA134" s="908"/>
      <c r="LXB134" s="908"/>
      <c r="LXC134" s="908"/>
      <c r="LXD134" s="908"/>
      <c r="LXE134" s="908"/>
      <c r="LXF134" s="908"/>
      <c r="LXG134" s="908"/>
      <c r="LXH134" s="908"/>
      <c r="LXI134" s="908"/>
      <c r="LXJ134" s="908"/>
      <c r="LXK134" s="908"/>
      <c r="LXL134" s="908"/>
      <c r="LXM134" s="908"/>
      <c r="LXN134" s="908"/>
      <c r="LXO134" s="908"/>
      <c r="LXP134" s="908"/>
      <c r="LXQ134" s="908"/>
      <c r="LXR134" s="908"/>
      <c r="LXS134" s="908"/>
      <c r="LXT134" s="908"/>
      <c r="LXU134" s="908"/>
      <c r="LXV134" s="908"/>
      <c r="LXW134" s="908"/>
      <c r="LXX134" s="908"/>
      <c r="LXY134" s="908"/>
      <c r="LXZ134" s="908"/>
      <c r="LYA134" s="908"/>
      <c r="LYB134" s="908"/>
      <c r="LYC134" s="908"/>
      <c r="LYD134" s="908"/>
      <c r="LYE134" s="908"/>
      <c r="LYF134" s="908"/>
      <c r="LYG134" s="908"/>
      <c r="LYH134" s="908"/>
      <c r="LYI134" s="908"/>
      <c r="LYJ134" s="908"/>
      <c r="LYK134" s="908"/>
      <c r="LYL134" s="908"/>
      <c r="LYM134" s="908"/>
      <c r="LYN134" s="908"/>
      <c r="LYO134" s="908"/>
      <c r="LYP134" s="908"/>
      <c r="LYQ134" s="908"/>
      <c r="LYR134" s="908"/>
      <c r="LYS134" s="908"/>
      <c r="LYT134" s="908"/>
      <c r="LYU134" s="908"/>
      <c r="LYV134" s="908"/>
      <c r="LYW134" s="908"/>
      <c r="LYX134" s="908"/>
      <c r="LYY134" s="908"/>
      <c r="LYZ134" s="908"/>
      <c r="LZA134" s="908"/>
      <c r="LZB134" s="908"/>
      <c r="LZC134" s="908"/>
      <c r="LZD134" s="908"/>
      <c r="LZE134" s="908"/>
      <c r="LZF134" s="908"/>
      <c r="LZG134" s="908"/>
      <c r="LZH134" s="908"/>
      <c r="LZI134" s="908"/>
      <c r="LZJ134" s="908"/>
      <c r="LZK134" s="908"/>
      <c r="LZL134" s="908"/>
      <c r="LZM134" s="908"/>
      <c r="LZN134" s="908"/>
      <c r="LZO134" s="908"/>
      <c r="LZP134" s="908"/>
      <c r="LZQ134" s="908"/>
      <c r="LZR134" s="908"/>
      <c r="LZS134" s="908"/>
      <c r="LZT134" s="908"/>
      <c r="LZU134" s="908"/>
      <c r="LZV134" s="908"/>
      <c r="LZW134" s="908"/>
      <c r="LZX134" s="908"/>
      <c r="LZY134" s="908"/>
      <c r="LZZ134" s="908"/>
      <c r="MAA134" s="908"/>
      <c r="MAB134" s="908"/>
      <c r="MAC134" s="908"/>
      <c r="MAD134" s="908"/>
      <c r="MAE134" s="908"/>
      <c r="MAF134" s="908"/>
      <c r="MAG134" s="908"/>
      <c r="MAH134" s="908"/>
      <c r="MAI134" s="908"/>
      <c r="MAJ134" s="908"/>
      <c r="MAK134" s="908"/>
      <c r="MAL134" s="908"/>
      <c r="MAM134" s="908"/>
      <c r="MAN134" s="908"/>
      <c r="MAO134" s="908"/>
      <c r="MAP134" s="908"/>
      <c r="MAQ134" s="908"/>
      <c r="MAR134" s="908"/>
      <c r="MAS134" s="908"/>
      <c r="MAT134" s="908"/>
      <c r="MAU134" s="908"/>
      <c r="MAV134" s="908"/>
      <c r="MAW134" s="908"/>
      <c r="MAX134" s="908"/>
      <c r="MAY134" s="908"/>
      <c r="MAZ134" s="908"/>
      <c r="MBA134" s="908"/>
      <c r="MBB134" s="908"/>
      <c r="MBC134" s="908"/>
      <c r="MBD134" s="908"/>
      <c r="MBE134" s="908"/>
      <c r="MBF134" s="908"/>
      <c r="MBG134" s="908"/>
      <c r="MBH134" s="908"/>
      <c r="MBI134" s="908"/>
      <c r="MBJ134" s="908"/>
      <c r="MBK134" s="908"/>
      <c r="MBL134" s="908"/>
      <c r="MBM134" s="908"/>
      <c r="MBN134" s="908"/>
      <c r="MBO134" s="908"/>
      <c r="MBP134" s="908"/>
      <c r="MBQ134" s="908"/>
      <c r="MBR134" s="908"/>
      <c r="MBS134" s="908"/>
      <c r="MBT134" s="908"/>
      <c r="MBU134" s="908"/>
      <c r="MBV134" s="908"/>
      <c r="MBW134" s="908"/>
      <c r="MBX134" s="908"/>
      <c r="MBY134" s="908"/>
      <c r="MBZ134" s="908"/>
      <c r="MCA134" s="908"/>
      <c r="MCB134" s="908"/>
      <c r="MCC134" s="908"/>
      <c r="MCD134" s="908"/>
      <c r="MCE134" s="908"/>
      <c r="MCF134" s="908"/>
      <c r="MCG134" s="908"/>
      <c r="MCH134" s="908"/>
      <c r="MCI134" s="908"/>
      <c r="MCJ134" s="908"/>
      <c r="MCK134" s="908"/>
      <c r="MCL134" s="908"/>
      <c r="MCM134" s="908"/>
      <c r="MCN134" s="908"/>
      <c r="MCO134" s="908"/>
      <c r="MCP134" s="908"/>
      <c r="MCQ134" s="908"/>
      <c r="MCR134" s="908"/>
      <c r="MCS134" s="908"/>
      <c r="MCT134" s="908"/>
      <c r="MCU134" s="908"/>
      <c r="MCV134" s="908"/>
      <c r="MCW134" s="908"/>
      <c r="MCX134" s="908"/>
      <c r="MCY134" s="908"/>
      <c r="MCZ134" s="908"/>
      <c r="MDA134" s="908"/>
      <c r="MDB134" s="908"/>
      <c r="MDC134" s="908"/>
      <c r="MDD134" s="908"/>
      <c r="MDE134" s="908"/>
      <c r="MDF134" s="908"/>
      <c r="MDG134" s="908"/>
      <c r="MDH134" s="908"/>
      <c r="MDI134" s="908"/>
      <c r="MDJ134" s="908"/>
      <c r="MDK134" s="908"/>
      <c r="MDL134" s="908"/>
      <c r="MDM134" s="908"/>
      <c r="MDN134" s="908"/>
      <c r="MDO134" s="908"/>
      <c r="MDP134" s="908"/>
      <c r="MDQ134" s="908"/>
      <c r="MDR134" s="908"/>
      <c r="MDS134" s="908"/>
      <c r="MDT134" s="908"/>
      <c r="MDU134" s="908"/>
      <c r="MDV134" s="908"/>
      <c r="MDW134" s="908"/>
      <c r="MDX134" s="908"/>
      <c r="MDY134" s="908"/>
      <c r="MDZ134" s="908"/>
      <c r="MEA134" s="908"/>
      <c r="MEB134" s="908"/>
      <c r="MEC134" s="908"/>
      <c r="MED134" s="908"/>
      <c r="MEE134" s="908"/>
      <c r="MEF134" s="908"/>
      <c r="MEG134" s="908"/>
      <c r="MEH134" s="908"/>
      <c r="MEI134" s="908"/>
      <c r="MEJ134" s="908"/>
      <c r="MEK134" s="908"/>
      <c r="MEL134" s="908"/>
      <c r="MEM134" s="908"/>
      <c r="MEN134" s="908"/>
      <c r="MEO134" s="908"/>
      <c r="MEP134" s="908"/>
      <c r="MEQ134" s="908"/>
      <c r="MER134" s="908"/>
      <c r="MES134" s="908"/>
      <c r="MET134" s="908"/>
      <c r="MEU134" s="908"/>
      <c r="MEV134" s="908"/>
      <c r="MEW134" s="908"/>
      <c r="MEX134" s="908"/>
      <c r="MEY134" s="908"/>
      <c r="MEZ134" s="908"/>
      <c r="MFA134" s="908"/>
      <c r="MFB134" s="908"/>
      <c r="MFC134" s="908"/>
      <c r="MFD134" s="908"/>
      <c r="MFE134" s="908"/>
      <c r="MFF134" s="908"/>
      <c r="MFG134" s="908"/>
      <c r="MFH134" s="908"/>
      <c r="MFI134" s="908"/>
      <c r="MFJ134" s="908"/>
      <c r="MFK134" s="908"/>
      <c r="MFL134" s="908"/>
      <c r="MFM134" s="908"/>
      <c r="MFN134" s="908"/>
      <c r="MFO134" s="908"/>
      <c r="MFP134" s="908"/>
      <c r="MFQ134" s="908"/>
      <c r="MFR134" s="908"/>
      <c r="MFS134" s="908"/>
      <c r="MFT134" s="908"/>
      <c r="MFU134" s="908"/>
      <c r="MFV134" s="908"/>
      <c r="MFW134" s="908"/>
      <c r="MFX134" s="908"/>
      <c r="MFY134" s="908"/>
      <c r="MFZ134" s="908"/>
      <c r="MGA134" s="908"/>
      <c r="MGB134" s="908"/>
      <c r="MGC134" s="908"/>
      <c r="MGD134" s="908"/>
      <c r="MGE134" s="908"/>
      <c r="MGF134" s="908"/>
      <c r="MGG134" s="908"/>
      <c r="MGH134" s="908"/>
      <c r="MGI134" s="908"/>
      <c r="MGJ134" s="908"/>
      <c r="MGK134" s="908"/>
      <c r="MGL134" s="908"/>
      <c r="MGM134" s="908"/>
      <c r="MGN134" s="908"/>
      <c r="MGO134" s="908"/>
      <c r="MGP134" s="908"/>
      <c r="MGQ134" s="908"/>
      <c r="MGR134" s="908"/>
      <c r="MGS134" s="908"/>
      <c r="MGT134" s="908"/>
      <c r="MGU134" s="908"/>
      <c r="MGV134" s="908"/>
      <c r="MGW134" s="908"/>
      <c r="MGX134" s="908"/>
      <c r="MGY134" s="908"/>
      <c r="MGZ134" s="908"/>
      <c r="MHA134" s="908"/>
      <c r="MHB134" s="908"/>
      <c r="MHC134" s="908"/>
      <c r="MHD134" s="908"/>
      <c r="MHE134" s="908"/>
      <c r="MHF134" s="908"/>
      <c r="MHG134" s="908"/>
      <c r="MHH134" s="908"/>
      <c r="MHI134" s="908"/>
      <c r="MHJ134" s="908"/>
      <c r="MHK134" s="908"/>
      <c r="MHL134" s="908"/>
      <c r="MHM134" s="908"/>
      <c r="MHN134" s="908"/>
      <c r="MHO134" s="908"/>
      <c r="MHP134" s="908"/>
      <c r="MHQ134" s="908"/>
      <c r="MHR134" s="908"/>
      <c r="MHS134" s="908"/>
      <c r="MHT134" s="908"/>
      <c r="MHU134" s="908"/>
      <c r="MHV134" s="908"/>
      <c r="MHW134" s="908"/>
      <c r="MHX134" s="908"/>
      <c r="MHY134" s="908"/>
      <c r="MHZ134" s="908"/>
      <c r="MIA134" s="908"/>
      <c r="MIB134" s="908"/>
      <c r="MIC134" s="908"/>
      <c r="MID134" s="908"/>
      <c r="MIE134" s="908"/>
      <c r="MIF134" s="908"/>
      <c r="MIG134" s="908"/>
      <c r="MIH134" s="908"/>
      <c r="MII134" s="908"/>
      <c r="MIJ134" s="908"/>
      <c r="MIK134" s="908"/>
      <c r="MIL134" s="908"/>
      <c r="MIM134" s="908"/>
      <c r="MIN134" s="908"/>
      <c r="MIO134" s="908"/>
      <c r="MIP134" s="908"/>
      <c r="MIQ134" s="908"/>
      <c r="MIR134" s="908"/>
      <c r="MIS134" s="908"/>
      <c r="MIT134" s="908"/>
      <c r="MIU134" s="908"/>
      <c r="MIV134" s="908"/>
      <c r="MIW134" s="908"/>
      <c r="MIX134" s="908"/>
      <c r="MIY134" s="908"/>
      <c r="MIZ134" s="908"/>
      <c r="MJA134" s="908"/>
      <c r="MJB134" s="908"/>
      <c r="MJC134" s="908"/>
      <c r="MJD134" s="908"/>
      <c r="MJE134" s="908"/>
      <c r="MJF134" s="908"/>
      <c r="MJG134" s="908"/>
      <c r="MJH134" s="908"/>
      <c r="MJI134" s="908"/>
      <c r="MJJ134" s="908"/>
      <c r="MJK134" s="908"/>
      <c r="MJL134" s="908"/>
      <c r="MJM134" s="908"/>
      <c r="MJN134" s="908"/>
      <c r="MJO134" s="908"/>
      <c r="MJP134" s="908"/>
      <c r="MJQ134" s="908"/>
      <c r="MJR134" s="908"/>
      <c r="MJS134" s="908"/>
      <c r="MJT134" s="908"/>
      <c r="MJU134" s="908"/>
      <c r="MJV134" s="908"/>
      <c r="MJW134" s="908"/>
      <c r="MJX134" s="908"/>
      <c r="MJY134" s="908"/>
      <c r="MJZ134" s="908"/>
      <c r="MKA134" s="908"/>
      <c r="MKB134" s="908"/>
      <c r="MKC134" s="908"/>
      <c r="MKD134" s="908"/>
      <c r="MKE134" s="908"/>
      <c r="MKF134" s="908"/>
      <c r="MKG134" s="908"/>
      <c r="MKH134" s="908"/>
      <c r="MKI134" s="908"/>
      <c r="MKJ134" s="908"/>
      <c r="MKK134" s="908"/>
      <c r="MKL134" s="908"/>
      <c r="MKM134" s="908"/>
      <c r="MKN134" s="908"/>
      <c r="MKO134" s="908"/>
      <c r="MKP134" s="908"/>
      <c r="MKQ134" s="908"/>
      <c r="MKR134" s="908"/>
      <c r="MKS134" s="908"/>
      <c r="MKT134" s="908"/>
      <c r="MKU134" s="908"/>
      <c r="MKV134" s="908"/>
      <c r="MKW134" s="908"/>
      <c r="MKX134" s="908"/>
      <c r="MKY134" s="908"/>
      <c r="MKZ134" s="908"/>
      <c r="MLA134" s="908"/>
      <c r="MLB134" s="908"/>
      <c r="MLC134" s="908"/>
      <c r="MLD134" s="908"/>
      <c r="MLE134" s="908"/>
      <c r="MLF134" s="908"/>
      <c r="MLG134" s="908"/>
      <c r="MLH134" s="908"/>
      <c r="MLI134" s="908"/>
      <c r="MLJ134" s="908"/>
      <c r="MLK134" s="908"/>
      <c r="MLL134" s="908"/>
      <c r="MLM134" s="908"/>
      <c r="MLN134" s="908"/>
      <c r="MLO134" s="908"/>
      <c r="MLP134" s="908"/>
      <c r="MLQ134" s="908"/>
      <c r="MLR134" s="908"/>
      <c r="MLS134" s="908"/>
      <c r="MLT134" s="908"/>
      <c r="MLU134" s="908"/>
      <c r="MLV134" s="908"/>
      <c r="MLW134" s="908"/>
      <c r="MLX134" s="908"/>
      <c r="MLY134" s="908"/>
      <c r="MLZ134" s="908"/>
      <c r="MMA134" s="908"/>
      <c r="MMB134" s="908"/>
      <c r="MMC134" s="908"/>
      <c r="MMD134" s="908"/>
      <c r="MME134" s="908"/>
      <c r="MMF134" s="908"/>
      <c r="MMG134" s="908"/>
      <c r="MMH134" s="908"/>
      <c r="MMI134" s="908"/>
      <c r="MMJ134" s="908"/>
      <c r="MMK134" s="908"/>
      <c r="MML134" s="908"/>
      <c r="MMM134" s="908"/>
      <c r="MMN134" s="908"/>
      <c r="MMO134" s="908"/>
      <c r="MMP134" s="908"/>
      <c r="MMQ134" s="908"/>
      <c r="MMR134" s="908"/>
      <c r="MMS134" s="908"/>
      <c r="MMT134" s="908"/>
      <c r="MMU134" s="908"/>
      <c r="MMV134" s="908"/>
      <c r="MMW134" s="908"/>
      <c r="MMX134" s="908"/>
      <c r="MMY134" s="908"/>
      <c r="MMZ134" s="908"/>
      <c r="MNA134" s="908"/>
      <c r="MNB134" s="908"/>
      <c r="MNC134" s="908"/>
      <c r="MND134" s="908"/>
      <c r="MNE134" s="908"/>
      <c r="MNF134" s="908"/>
      <c r="MNG134" s="908"/>
      <c r="MNH134" s="908"/>
      <c r="MNI134" s="908"/>
      <c r="MNJ134" s="908"/>
      <c r="MNK134" s="908"/>
      <c r="MNL134" s="908"/>
      <c r="MNM134" s="908"/>
      <c r="MNN134" s="908"/>
      <c r="MNO134" s="908"/>
      <c r="MNP134" s="908"/>
      <c r="MNQ134" s="908"/>
      <c r="MNR134" s="908"/>
      <c r="MNS134" s="908"/>
      <c r="MNT134" s="908"/>
      <c r="MNU134" s="908"/>
      <c r="MNV134" s="908"/>
      <c r="MNW134" s="908"/>
      <c r="MNX134" s="908"/>
      <c r="MNY134" s="908"/>
      <c r="MNZ134" s="908"/>
      <c r="MOA134" s="908"/>
      <c r="MOB134" s="908"/>
      <c r="MOC134" s="908"/>
      <c r="MOD134" s="908"/>
      <c r="MOE134" s="908"/>
      <c r="MOF134" s="908"/>
      <c r="MOG134" s="908"/>
      <c r="MOH134" s="908"/>
      <c r="MOI134" s="908"/>
      <c r="MOJ134" s="908"/>
      <c r="MOK134" s="908"/>
      <c r="MOL134" s="908"/>
      <c r="MOM134" s="908"/>
      <c r="MON134" s="908"/>
      <c r="MOO134" s="908"/>
      <c r="MOP134" s="908"/>
      <c r="MOQ134" s="908"/>
      <c r="MOR134" s="908"/>
      <c r="MOS134" s="908"/>
      <c r="MOT134" s="908"/>
      <c r="MOU134" s="908"/>
      <c r="MOV134" s="908"/>
      <c r="MOW134" s="908"/>
      <c r="MOX134" s="908"/>
      <c r="MOY134" s="908"/>
      <c r="MOZ134" s="908"/>
      <c r="MPA134" s="908"/>
      <c r="MPB134" s="908"/>
      <c r="MPC134" s="908"/>
      <c r="MPD134" s="908"/>
      <c r="MPE134" s="908"/>
      <c r="MPF134" s="908"/>
      <c r="MPG134" s="908"/>
      <c r="MPH134" s="908"/>
      <c r="MPI134" s="908"/>
      <c r="MPJ134" s="908"/>
      <c r="MPK134" s="908"/>
      <c r="MPL134" s="908"/>
      <c r="MPM134" s="908"/>
      <c r="MPN134" s="908"/>
      <c r="MPO134" s="908"/>
      <c r="MPP134" s="908"/>
      <c r="MPQ134" s="908"/>
      <c r="MPR134" s="908"/>
      <c r="MPS134" s="908"/>
      <c r="MPT134" s="908"/>
      <c r="MPU134" s="908"/>
      <c r="MPV134" s="908"/>
      <c r="MPW134" s="908"/>
      <c r="MPX134" s="908"/>
      <c r="MPY134" s="908"/>
      <c r="MPZ134" s="908"/>
      <c r="MQA134" s="908"/>
      <c r="MQB134" s="908"/>
      <c r="MQC134" s="908"/>
      <c r="MQD134" s="908"/>
      <c r="MQE134" s="908"/>
      <c r="MQF134" s="908"/>
      <c r="MQG134" s="908"/>
      <c r="MQH134" s="908"/>
      <c r="MQI134" s="908"/>
      <c r="MQJ134" s="908"/>
      <c r="MQK134" s="908"/>
      <c r="MQL134" s="908"/>
      <c r="MQM134" s="908"/>
      <c r="MQN134" s="908"/>
      <c r="MQO134" s="908"/>
      <c r="MQP134" s="908"/>
      <c r="MQQ134" s="908"/>
      <c r="MQR134" s="908"/>
      <c r="MQS134" s="908"/>
      <c r="MQT134" s="908"/>
      <c r="MQU134" s="908"/>
      <c r="MQV134" s="908"/>
      <c r="MQW134" s="908"/>
      <c r="MQX134" s="908"/>
      <c r="MQY134" s="908"/>
      <c r="MQZ134" s="908"/>
      <c r="MRA134" s="908"/>
      <c r="MRB134" s="908"/>
      <c r="MRC134" s="908"/>
      <c r="MRD134" s="908"/>
      <c r="MRE134" s="908"/>
      <c r="MRF134" s="908"/>
      <c r="MRG134" s="908"/>
      <c r="MRH134" s="908"/>
      <c r="MRI134" s="908"/>
      <c r="MRJ134" s="908"/>
      <c r="MRK134" s="908"/>
      <c r="MRL134" s="908"/>
      <c r="MRM134" s="908"/>
      <c r="MRN134" s="908"/>
      <c r="MRO134" s="908"/>
      <c r="MRP134" s="908"/>
      <c r="MRQ134" s="908"/>
      <c r="MRR134" s="908"/>
      <c r="MRS134" s="908"/>
      <c r="MRT134" s="908"/>
      <c r="MRU134" s="908"/>
      <c r="MRV134" s="908"/>
      <c r="MRW134" s="908"/>
      <c r="MRX134" s="908"/>
      <c r="MRY134" s="908"/>
      <c r="MRZ134" s="908"/>
      <c r="MSA134" s="908"/>
      <c r="MSB134" s="908"/>
      <c r="MSC134" s="908"/>
      <c r="MSD134" s="908"/>
      <c r="MSE134" s="908"/>
      <c r="MSF134" s="908"/>
      <c r="MSG134" s="908"/>
      <c r="MSH134" s="908"/>
      <c r="MSI134" s="908"/>
      <c r="MSJ134" s="908"/>
      <c r="MSK134" s="908"/>
      <c r="MSL134" s="908"/>
      <c r="MSM134" s="908"/>
      <c r="MSN134" s="908"/>
      <c r="MSO134" s="908"/>
      <c r="MSP134" s="908"/>
      <c r="MSQ134" s="908"/>
      <c r="MSR134" s="908"/>
      <c r="MSS134" s="908"/>
      <c r="MST134" s="908"/>
      <c r="MSU134" s="908"/>
      <c r="MSV134" s="908"/>
      <c r="MSW134" s="908"/>
      <c r="MSX134" s="908"/>
      <c r="MSY134" s="908"/>
      <c r="MSZ134" s="908"/>
      <c r="MTA134" s="908"/>
      <c r="MTB134" s="908"/>
      <c r="MTC134" s="908"/>
      <c r="MTD134" s="908"/>
      <c r="MTE134" s="908"/>
      <c r="MTF134" s="908"/>
      <c r="MTG134" s="908"/>
      <c r="MTH134" s="908"/>
      <c r="MTI134" s="908"/>
      <c r="MTJ134" s="908"/>
      <c r="MTK134" s="908"/>
      <c r="MTL134" s="908"/>
      <c r="MTM134" s="908"/>
      <c r="MTN134" s="908"/>
      <c r="MTO134" s="908"/>
      <c r="MTP134" s="908"/>
      <c r="MTQ134" s="908"/>
      <c r="MTR134" s="908"/>
      <c r="MTS134" s="908"/>
      <c r="MTT134" s="908"/>
      <c r="MTU134" s="908"/>
      <c r="MTV134" s="908"/>
      <c r="MTW134" s="908"/>
      <c r="MTX134" s="908"/>
      <c r="MTY134" s="908"/>
      <c r="MTZ134" s="908"/>
      <c r="MUA134" s="908"/>
      <c r="MUB134" s="908"/>
      <c r="MUC134" s="908"/>
      <c r="MUD134" s="908"/>
      <c r="MUE134" s="908"/>
      <c r="MUF134" s="908"/>
      <c r="MUG134" s="908"/>
      <c r="MUH134" s="908"/>
      <c r="MUI134" s="908"/>
      <c r="MUJ134" s="908"/>
      <c r="MUK134" s="908"/>
      <c r="MUL134" s="908"/>
      <c r="MUM134" s="908"/>
      <c r="MUN134" s="908"/>
      <c r="MUO134" s="908"/>
      <c r="MUP134" s="908"/>
      <c r="MUQ134" s="908"/>
      <c r="MUR134" s="908"/>
      <c r="MUS134" s="908"/>
      <c r="MUT134" s="908"/>
      <c r="MUU134" s="908"/>
      <c r="MUV134" s="908"/>
      <c r="MUW134" s="908"/>
      <c r="MUX134" s="908"/>
      <c r="MUY134" s="908"/>
      <c r="MUZ134" s="908"/>
      <c r="MVA134" s="908"/>
      <c r="MVB134" s="908"/>
      <c r="MVC134" s="908"/>
      <c r="MVD134" s="908"/>
      <c r="MVE134" s="908"/>
      <c r="MVF134" s="908"/>
      <c r="MVG134" s="908"/>
      <c r="MVH134" s="908"/>
      <c r="MVI134" s="908"/>
      <c r="MVJ134" s="908"/>
      <c r="MVK134" s="908"/>
      <c r="MVL134" s="908"/>
      <c r="MVM134" s="908"/>
      <c r="MVN134" s="908"/>
      <c r="MVO134" s="908"/>
      <c r="MVP134" s="908"/>
      <c r="MVQ134" s="908"/>
      <c r="MVR134" s="908"/>
      <c r="MVS134" s="908"/>
      <c r="MVT134" s="908"/>
      <c r="MVU134" s="908"/>
      <c r="MVV134" s="908"/>
      <c r="MVW134" s="908"/>
      <c r="MVX134" s="908"/>
      <c r="MVY134" s="908"/>
      <c r="MVZ134" s="908"/>
      <c r="MWA134" s="908"/>
      <c r="MWB134" s="908"/>
      <c r="MWC134" s="908"/>
      <c r="MWD134" s="908"/>
      <c r="MWE134" s="908"/>
      <c r="MWF134" s="908"/>
      <c r="MWG134" s="908"/>
      <c r="MWH134" s="908"/>
      <c r="MWI134" s="908"/>
      <c r="MWJ134" s="908"/>
      <c r="MWK134" s="908"/>
      <c r="MWL134" s="908"/>
      <c r="MWM134" s="908"/>
      <c r="MWN134" s="908"/>
      <c r="MWO134" s="908"/>
      <c r="MWP134" s="908"/>
      <c r="MWQ134" s="908"/>
      <c r="MWR134" s="908"/>
      <c r="MWS134" s="908"/>
      <c r="MWT134" s="908"/>
      <c r="MWU134" s="908"/>
      <c r="MWV134" s="908"/>
      <c r="MWW134" s="908"/>
      <c r="MWX134" s="908"/>
      <c r="MWY134" s="908"/>
      <c r="MWZ134" s="908"/>
      <c r="MXA134" s="908"/>
      <c r="MXB134" s="908"/>
      <c r="MXC134" s="908"/>
      <c r="MXD134" s="908"/>
      <c r="MXE134" s="908"/>
      <c r="MXF134" s="908"/>
      <c r="MXG134" s="908"/>
      <c r="MXH134" s="908"/>
      <c r="MXI134" s="908"/>
      <c r="MXJ134" s="908"/>
      <c r="MXK134" s="908"/>
      <c r="MXL134" s="908"/>
      <c r="MXM134" s="908"/>
      <c r="MXN134" s="908"/>
      <c r="MXO134" s="908"/>
      <c r="MXP134" s="908"/>
      <c r="MXQ134" s="908"/>
      <c r="MXR134" s="908"/>
      <c r="MXS134" s="908"/>
      <c r="MXT134" s="908"/>
      <c r="MXU134" s="908"/>
      <c r="MXV134" s="908"/>
      <c r="MXW134" s="908"/>
      <c r="MXX134" s="908"/>
      <c r="MXY134" s="908"/>
      <c r="MXZ134" s="908"/>
      <c r="MYA134" s="908"/>
      <c r="MYB134" s="908"/>
      <c r="MYC134" s="908"/>
      <c r="MYD134" s="908"/>
      <c r="MYE134" s="908"/>
      <c r="MYF134" s="908"/>
      <c r="MYG134" s="908"/>
      <c r="MYH134" s="908"/>
      <c r="MYI134" s="908"/>
      <c r="MYJ134" s="908"/>
      <c r="MYK134" s="908"/>
      <c r="MYL134" s="908"/>
      <c r="MYM134" s="908"/>
      <c r="MYN134" s="908"/>
      <c r="MYO134" s="908"/>
      <c r="MYP134" s="908"/>
      <c r="MYQ134" s="908"/>
      <c r="MYR134" s="908"/>
      <c r="MYS134" s="908"/>
      <c r="MYT134" s="908"/>
      <c r="MYU134" s="908"/>
      <c r="MYV134" s="908"/>
      <c r="MYW134" s="908"/>
      <c r="MYX134" s="908"/>
      <c r="MYY134" s="908"/>
      <c r="MYZ134" s="908"/>
      <c r="MZA134" s="908"/>
      <c r="MZB134" s="908"/>
      <c r="MZC134" s="908"/>
      <c r="MZD134" s="908"/>
      <c r="MZE134" s="908"/>
      <c r="MZF134" s="908"/>
      <c r="MZG134" s="908"/>
      <c r="MZH134" s="908"/>
      <c r="MZI134" s="908"/>
      <c r="MZJ134" s="908"/>
      <c r="MZK134" s="908"/>
      <c r="MZL134" s="908"/>
      <c r="MZM134" s="908"/>
      <c r="MZN134" s="908"/>
      <c r="MZO134" s="908"/>
      <c r="MZP134" s="908"/>
      <c r="MZQ134" s="908"/>
      <c r="MZR134" s="908"/>
      <c r="MZS134" s="908"/>
      <c r="MZT134" s="908"/>
      <c r="MZU134" s="908"/>
      <c r="MZV134" s="908"/>
      <c r="MZW134" s="908"/>
      <c r="MZX134" s="908"/>
      <c r="MZY134" s="908"/>
      <c r="MZZ134" s="908"/>
      <c r="NAA134" s="908"/>
      <c r="NAB134" s="908"/>
      <c r="NAC134" s="908"/>
      <c r="NAD134" s="908"/>
      <c r="NAE134" s="908"/>
      <c r="NAF134" s="908"/>
      <c r="NAG134" s="908"/>
      <c r="NAH134" s="908"/>
      <c r="NAI134" s="908"/>
      <c r="NAJ134" s="908"/>
      <c r="NAK134" s="908"/>
      <c r="NAL134" s="908"/>
      <c r="NAM134" s="908"/>
      <c r="NAN134" s="908"/>
      <c r="NAO134" s="908"/>
      <c r="NAP134" s="908"/>
      <c r="NAQ134" s="908"/>
      <c r="NAR134" s="908"/>
      <c r="NAS134" s="908"/>
      <c r="NAT134" s="908"/>
      <c r="NAU134" s="908"/>
      <c r="NAV134" s="908"/>
      <c r="NAW134" s="908"/>
      <c r="NAX134" s="908"/>
      <c r="NAY134" s="908"/>
      <c r="NAZ134" s="908"/>
      <c r="NBA134" s="908"/>
      <c r="NBB134" s="908"/>
      <c r="NBC134" s="908"/>
      <c r="NBD134" s="908"/>
      <c r="NBE134" s="908"/>
      <c r="NBF134" s="908"/>
      <c r="NBG134" s="908"/>
      <c r="NBH134" s="908"/>
      <c r="NBI134" s="908"/>
      <c r="NBJ134" s="908"/>
      <c r="NBK134" s="908"/>
      <c r="NBL134" s="908"/>
      <c r="NBM134" s="908"/>
      <c r="NBN134" s="908"/>
      <c r="NBO134" s="908"/>
      <c r="NBP134" s="908"/>
      <c r="NBQ134" s="908"/>
      <c r="NBR134" s="908"/>
      <c r="NBS134" s="908"/>
      <c r="NBT134" s="908"/>
      <c r="NBU134" s="908"/>
      <c r="NBV134" s="908"/>
      <c r="NBW134" s="908"/>
      <c r="NBX134" s="908"/>
      <c r="NBY134" s="908"/>
      <c r="NBZ134" s="908"/>
      <c r="NCA134" s="908"/>
      <c r="NCB134" s="908"/>
      <c r="NCC134" s="908"/>
      <c r="NCD134" s="908"/>
      <c r="NCE134" s="908"/>
      <c r="NCF134" s="908"/>
      <c r="NCG134" s="908"/>
      <c r="NCH134" s="908"/>
      <c r="NCI134" s="908"/>
      <c r="NCJ134" s="908"/>
      <c r="NCK134" s="908"/>
      <c r="NCL134" s="908"/>
      <c r="NCM134" s="908"/>
      <c r="NCN134" s="908"/>
      <c r="NCO134" s="908"/>
      <c r="NCP134" s="908"/>
      <c r="NCQ134" s="908"/>
      <c r="NCR134" s="908"/>
      <c r="NCS134" s="908"/>
      <c r="NCT134" s="908"/>
      <c r="NCU134" s="908"/>
      <c r="NCV134" s="908"/>
      <c r="NCW134" s="908"/>
      <c r="NCX134" s="908"/>
      <c r="NCY134" s="908"/>
      <c r="NCZ134" s="908"/>
      <c r="NDA134" s="908"/>
      <c r="NDB134" s="908"/>
      <c r="NDC134" s="908"/>
      <c r="NDD134" s="908"/>
      <c r="NDE134" s="908"/>
      <c r="NDF134" s="908"/>
      <c r="NDG134" s="908"/>
      <c r="NDH134" s="908"/>
      <c r="NDI134" s="908"/>
      <c r="NDJ134" s="908"/>
      <c r="NDK134" s="908"/>
      <c r="NDL134" s="908"/>
      <c r="NDM134" s="908"/>
      <c r="NDN134" s="908"/>
      <c r="NDO134" s="908"/>
      <c r="NDP134" s="908"/>
      <c r="NDQ134" s="908"/>
      <c r="NDR134" s="908"/>
      <c r="NDS134" s="908"/>
      <c r="NDT134" s="908"/>
      <c r="NDU134" s="908"/>
      <c r="NDV134" s="908"/>
      <c r="NDW134" s="908"/>
      <c r="NDX134" s="908"/>
      <c r="NDY134" s="908"/>
      <c r="NDZ134" s="908"/>
      <c r="NEA134" s="908"/>
      <c r="NEB134" s="908"/>
      <c r="NEC134" s="908"/>
      <c r="NED134" s="908"/>
      <c r="NEE134" s="908"/>
      <c r="NEF134" s="908"/>
      <c r="NEG134" s="908"/>
      <c r="NEH134" s="908"/>
      <c r="NEI134" s="908"/>
      <c r="NEJ134" s="908"/>
      <c r="NEK134" s="908"/>
      <c r="NEL134" s="908"/>
      <c r="NEM134" s="908"/>
      <c r="NEN134" s="908"/>
      <c r="NEO134" s="908"/>
      <c r="NEP134" s="908"/>
      <c r="NEQ134" s="908"/>
      <c r="NER134" s="908"/>
      <c r="NES134" s="908"/>
      <c r="NET134" s="908"/>
      <c r="NEU134" s="908"/>
      <c r="NEV134" s="908"/>
      <c r="NEW134" s="908"/>
      <c r="NEX134" s="908"/>
      <c r="NEY134" s="908"/>
      <c r="NEZ134" s="908"/>
      <c r="NFA134" s="908"/>
      <c r="NFB134" s="908"/>
      <c r="NFC134" s="908"/>
      <c r="NFD134" s="908"/>
      <c r="NFE134" s="908"/>
      <c r="NFF134" s="908"/>
      <c r="NFG134" s="908"/>
      <c r="NFH134" s="908"/>
      <c r="NFI134" s="908"/>
      <c r="NFJ134" s="908"/>
      <c r="NFK134" s="908"/>
      <c r="NFL134" s="908"/>
      <c r="NFM134" s="908"/>
      <c r="NFN134" s="908"/>
      <c r="NFO134" s="908"/>
      <c r="NFP134" s="908"/>
      <c r="NFQ134" s="908"/>
      <c r="NFR134" s="908"/>
      <c r="NFS134" s="908"/>
      <c r="NFT134" s="908"/>
      <c r="NFU134" s="908"/>
      <c r="NFV134" s="908"/>
      <c r="NFW134" s="908"/>
      <c r="NFX134" s="908"/>
      <c r="NFY134" s="908"/>
      <c r="NFZ134" s="908"/>
      <c r="NGA134" s="908"/>
      <c r="NGB134" s="908"/>
      <c r="NGC134" s="908"/>
      <c r="NGD134" s="908"/>
      <c r="NGE134" s="908"/>
      <c r="NGF134" s="908"/>
      <c r="NGG134" s="908"/>
      <c r="NGH134" s="908"/>
      <c r="NGI134" s="908"/>
      <c r="NGJ134" s="908"/>
      <c r="NGK134" s="908"/>
      <c r="NGL134" s="908"/>
      <c r="NGM134" s="908"/>
      <c r="NGN134" s="908"/>
      <c r="NGO134" s="908"/>
      <c r="NGP134" s="908"/>
      <c r="NGQ134" s="908"/>
      <c r="NGR134" s="908"/>
      <c r="NGS134" s="908"/>
      <c r="NGT134" s="908"/>
      <c r="NGU134" s="908"/>
      <c r="NGV134" s="908"/>
      <c r="NGW134" s="908"/>
      <c r="NGX134" s="908"/>
      <c r="NGY134" s="908"/>
      <c r="NGZ134" s="908"/>
      <c r="NHA134" s="908"/>
      <c r="NHB134" s="908"/>
      <c r="NHC134" s="908"/>
      <c r="NHD134" s="908"/>
      <c r="NHE134" s="908"/>
      <c r="NHF134" s="908"/>
      <c r="NHG134" s="908"/>
      <c r="NHH134" s="908"/>
      <c r="NHI134" s="908"/>
      <c r="NHJ134" s="908"/>
      <c r="NHK134" s="908"/>
      <c r="NHL134" s="908"/>
      <c r="NHM134" s="908"/>
      <c r="NHN134" s="908"/>
      <c r="NHO134" s="908"/>
      <c r="NHP134" s="908"/>
      <c r="NHQ134" s="908"/>
      <c r="NHR134" s="908"/>
      <c r="NHS134" s="908"/>
      <c r="NHT134" s="908"/>
      <c r="NHU134" s="908"/>
      <c r="NHV134" s="908"/>
      <c r="NHW134" s="908"/>
      <c r="NHX134" s="908"/>
      <c r="NHY134" s="908"/>
      <c r="NHZ134" s="908"/>
      <c r="NIA134" s="908"/>
      <c r="NIB134" s="908"/>
      <c r="NIC134" s="908"/>
      <c r="NID134" s="908"/>
      <c r="NIE134" s="908"/>
      <c r="NIF134" s="908"/>
      <c r="NIG134" s="908"/>
      <c r="NIH134" s="908"/>
      <c r="NII134" s="908"/>
      <c r="NIJ134" s="908"/>
      <c r="NIK134" s="908"/>
      <c r="NIL134" s="908"/>
      <c r="NIM134" s="908"/>
      <c r="NIN134" s="908"/>
      <c r="NIO134" s="908"/>
      <c r="NIP134" s="908"/>
      <c r="NIQ134" s="908"/>
      <c r="NIR134" s="908"/>
      <c r="NIS134" s="908"/>
      <c r="NIT134" s="908"/>
      <c r="NIU134" s="908"/>
      <c r="NIV134" s="908"/>
      <c r="NIW134" s="908"/>
      <c r="NIX134" s="908"/>
      <c r="NIY134" s="908"/>
      <c r="NIZ134" s="908"/>
      <c r="NJA134" s="908"/>
      <c r="NJB134" s="908"/>
      <c r="NJC134" s="908"/>
      <c r="NJD134" s="908"/>
      <c r="NJE134" s="908"/>
      <c r="NJF134" s="908"/>
      <c r="NJG134" s="908"/>
      <c r="NJH134" s="908"/>
      <c r="NJI134" s="908"/>
      <c r="NJJ134" s="908"/>
      <c r="NJK134" s="908"/>
      <c r="NJL134" s="908"/>
      <c r="NJM134" s="908"/>
      <c r="NJN134" s="908"/>
      <c r="NJO134" s="908"/>
      <c r="NJP134" s="908"/>
      <c r="NJQ134" s="908"/>
      <c r="NJR134" s="908"/>
      <c r="NJS134" s="908"/>
      <c r="NJT134" s="908"/>
      <c r="NJU134" s="908"/>
      <c r="NJV134" s="908"/>
      <c r="NJW134" s="908"/>
      <c r="NJX134" s="908"/>
      <c r="NJY134" s="908"/>
      <c r="NJZ134" s="908"/>
      <c r="NKA134" s="908"/>
      <c r="NKB134" s="908"/>
      <c r="NKC134" s="908"/>
      <c r="NKD134" s="908"/>
      <c r="NKE134" s="908"/>
      <c r="NKF134" s="908"/>
      <c r="NKG134" s="908"/>
      <c r="NKH134" s="908"/>
      <c r="NKI134" s="908"/>
      <c r="NKJ134" s="908"/>
      <c r="NKK134" s="908"/>
      <c r="NKL134" s="908"/>
      <c r="NKM134" s="908"/>
      <c r="NKN134" s="908"/>
      <c r="NKO134" s="908"/>
      <c r="NKP134" s="908"/>
      <c r="NKQ134" s="908"/>
      <c r="NKR134" s="908"/>
      <c r="NKS134" s="908"/>
      <c r="NKT134" s="908"/>
      <c r="NKU134" s="908"/>
      <c r="NKV134" s="908"/>
      <c r="NKW134" s="908"/>
      <c r="NKX134" s="908"/>
      <c r="NKY134" s="908"/>
      <c r="NKZ134" s="908"/>
      <c r="NLA134" s="908"/>
      <c r="NLB134" s="908"/>
      <c r="NLC134" s="908"/>
      <c r="NLD134" s="908"/>
      <c r="NLE134" s="908"/>
      <c r="NLF134" s="908"/>
      <c r="NLG134" s="908"/>
      <c r="NLH134" s="908"/>
      <c r="NLI134" s="908"/>
      <c r="NLJ134" s="908"/>
      <c r="NLK134" s="908"/>
      <c r="NLL134" s="908"/>
      <c r="NLM134" s="908"/>
      <c r="NLN134" s="908"/>
      <c r="NLO134" s="908"/>
      <c r="NLP134" s="908"/>
      <c r="NLQ134" s="908"/>
      <c r="NLR134" s="908"/>
      <c r="NLS134" s="908"/>
      <c r="NLT134" s="908"/>
      <c r="NLU134" s="908"/>
      <c r="NLV134" s="908"/>
      <c r="NLW134" s="908"/>
      <c r="NLX134" s="908"/>
      <c r="NLY134" s="908"/>
      <c r="NLZ134" s="908"/>
      <c r="NMA134" s="908"/>
      <c r="NMB134" s="908"/>
      <c r="NMC134" s="908"/>
      <c r="NMD134" s="908"/>
      <c r="NME134" s="908"/>
      <c r="NMF134" s="908"/>
      <c r="NMG134" s="908"/>
      <c r="NMH134" s="908"/>
      <c r="NMI134" s="908"/>
      <c r="NMJ134" s="908"/>
      <c r="NMK134" s="908"/>
      <c r="NML134" s="908"/>
      <c r="NMM134" s="908"/>
      <c r="NMN134" s="908"/>
      <c r="NMO134" s="908"/>
      <c r="NMP134" s="908"/>
      <c r="NMQ134" s="908"/>
      <c r="NMR134" s="908"/>
      <c r="NMS134" s="908"/>
      <c r="NMT134" s="908"/>
      <c r="NMU134" s="908"/>
      <c r="NMV134" s="908"/>
      <c r="NMW134" s="908"/>
      <c r="NMX134" s="908"/>
      <c r="NMY134" s="908"/>
      <c r="NMZ134" s="908"/>
      <c r="NNA134" s="908"/>
      <c r="NNB134" s="908"/>
      <c r="NNC134" s="908"/>
      <c r="NND134" s="908"/>
      <c r="NNE134" s="908"/>
      <c r="NNF134" s="908"/>
      <c r="NNG134" s="908"/>
      <c r="NNH134" s="908"/>
      <c r="NNI134" s="908"/>
      <c r="NNJ134" s="908"/>
      <c r="NNK134" s="908"/>
      <c r="NNL134" s="908"/>
      <c r="NNM134" s="908"/>
      <c r="NNN134" s="908"/>
      <c r="NNO134" s="908"/>
      <c r="NNP134" s="908"/>
      <c r="NNQ134" s="908"/>
      <c r="NNR134" s="908"/>
      <c r="NNS134" s="908"/>
      <c r="NNT134" s="908"/>
      <c r="NNU134" s="908"/>
      <c r="NNV134" s="908"/>
      <c r="NNW134" s="908"/>
      <c r="NNX134" s="908"/>
      <c r="NNY134" s="908"/>
      <c r="NNZ134" s="908"/>
      <c r="NOA134" s="908"/>
      <c r="NOB134" s="908"/>
      <c r="NOC134" s="908"/>
      <c r="NOD134" s="908"/>
      <c r="NOE134" s="908"/>
      <c r="NOF134" s="908"/>
      <c r="NOG134" s="908"/>
      <c r="NOH134" s="908"/>
      <c r="NOI134" s="908"/>
      <c r="NOJ134" s="908"/>
      <c r="NOK134" s="908"/>
      <c r="NOL134" s="908"/>
      <c r="NOM134" s="908"/>
      <c r="NON134" s="908"/>
      <c r="NOO134" s="908"/>
      <c r="NOP134" s="908"/>
      <c r="NOQ134" s="908"/>
      <c r="NOR134" s="908"/>
      <c r="NOS134" s="908"/>
      <c r="NOT134" s="908"/>
      <c r="NOU134" s="908"/>
      <c r="NOV134" s="908"/>
      <c r="NOW134" s="908"/>
      <c r="NOX134" s="908"/>
      <c r="NOY134" s="908"/>
      <c r="NOZ134" s="908"/>
      <c r="NPA134" s="908"/>
      <c r="NPB134" s="908"/>
      <c r="NPC134" s="908"/>
      <c r="NPD134" s="908"/>
      <c r="NPE134" s="908"/>
      <c r="NPF134" s="908"/>
      <c r="NPG134" s="908"/>
      <c r="NPH134" s="908"/>
      <c r="NPI134" s="908"/>
      <c r="NPJ134" s="908"/>
      <c r="NPK134" s="908"/>
      <c r="NPL134" s="908"/>
      <c r="NPM134" s="908"/>
      <c r="NPN134" s="908"/>
      <c r="NPO134" s="908"/>
      <c r="NPP134" s="908"/>
      <c r="NPQ134" s="908"/>
      <c r="NPR134" s="908"/>
      <c r="NPS134" s="908"/>
      <c r="NPT134" s="908"/>
      <c r="NPU134" s="908"/>
      <c r="NPV134" s="908"/>
      <c r="NPW134" s="908"/>
      <c r="NPX134" s="908"/>
      <c r="NPY134" s="908"/>
      <c r="NPZ134" s="908"/>
      <c r="NQA134" s="908"/>
      <c r="NQB134" s="908"/>
      <c r="NQC134" s="908"/>
      <c r="NQD134" s="908"/>
      <c r="NQE134" s="908"/>
      <c r="NQF134" s="908"/>
      <c r="NQG134" s="908"/>
      <c r="NQH134" s="908"/>
      <c r="NQI134" s="908"/>
      <c r="NQJ134" s="908"/>
      <c r="NQK134" s="908"/>
      <c r="NQL134" s="908"/>
      <c r="NQM134" s="908"/>
      <c r="NQN134" s="908"/>
      <c r="NQO134" s="908"/>
      <c r="NQP134" s="908"/>
      <c r="NQQ134" s="908"/>
      <c r="NQR134" s="908"/>
      <c r="NQS134" s="908"/>
      <c r="NQT134" s="908"/>
      <c r="NQU134" s="908"/>
      <c r="NQV134" s="908"/>
      <c r="NQW134" s="908"/>
      <c r="NQX134" s="908"/>
      <c r="NQY134" s="908"/>
      <c r="NQZ134" s="908"/>
      <c r="NRA134" s="908"/>
      <c r="NRB134" s="908"/>
      <c r="NRC134" s="908"/>
      <c r="NRD134" s="908"/>
      <c r="NRE134" s="908"/>
      <c r="NRF134" s="908"/>
      <c r="NRG134" s="908"/>
      <c r="NRH134" s="908"/>
      <c r="NRI134" s="908"/>
      <c r="NRJ134" s="908"/>
      <c r="NRK134" s="908"/>
      <c r="NRL134" s="908"/>
      <c r="NRM134" s="908"/>
      <c r="NRN134" s="908"/>
      <c r="NRO134" s="908"/>
      <c r="NRP134" s="908"/>
      <c r="NRQ134" s="908"/>
      <c r="NRR134" s="908"/>
      <c r="NRS134" s="908"/>
      <c r="NRT134" s="908"/>
      <c r="NRU134" s="908"/>
      <c r="NRV134" s="908"/>
      <c r="NRW134" s="908"/>
      <c r="NRX134" s="908"/>
      <c r="NRY134" s="908"/>
      <c r="NRZ134" s="908"/>
      <c r="NSA134" s="908"/>
      <c r="NSB134" s="908"/>
      <c r="NSC134" s="908"/>
      <c r="NSD134" s="908"/>
      <c r="NSE134" s="908"/>
      <c r="NSF134" s="908"/>
      <c r="NSG134" s="908"/>
      <c r="NSH134" s="908"/>
      <c r="NSI134" s="908"/>
      <c r="NSJ134" s="908"/>
      <c r="NSK134" s="908"/>
      <c r="NSL134" s="908"/>
      <c r="NSM134" s="908"/>
      <c r="NSN134" s="908"/>
      <c r="NSO134" s="908"/>
      <c r="NSP134" s="908"/>
      <c r="NSQ134" s="908"/>
      <c r="NSR134" s="908"/>
      <c r="NSS134" s="908"/>
      <c r="NST134" s="908"/>
      <c r="NSU134" s="908"/>
      <c r="NSV134" s="908"/>
      <c r="NSW134" s="908"/>
      <c r="NSX134" s="908"/>
      <c r="NSY134" s="908"/>
      <c r="NSZ134" s="908"/>
      <c r="NTA134" s="908"/>
      <c r="NTB134" s="908"/>
      <c r="NTC134" s="908"/>
      <c r="NTD134" s="908"/>
      <c r="NTE134" s="908"/>
      <c r="NTF134" s="908"/>
      <c r="NTG134" s="908"/>
      <c r="NTH134" s="908"/>
      <c r="NTI134" s="908"/>
      <c r="NTJ134" s="908"/>
      <c r="NTK134" s="908"/>
      <c r="NTL134" s="908"/>
      <c r="NTM134" s="908"/>
      <c r="NTN134" s="908"/>
      <c r="NTO134" s="908"/>
      <c r="NTP134" s="908"/>
      <c r="NTQ134" s="908"/>
      <c r="NTR134" s="908"/>
      <c r="NTS134" s="908"/>
      <c r="NTT134" s="908"/>
      <c r="NTU134" s="908"/>
      <c r="NTV134" s="908"/>
      <c r="NTW134" s="908"/>
      <c r="NTX134" s="908"/>
      <c r="NTY134" s="908"/>
      <c r="NTZ134" s="908"/>
      <c r="NUA134" s="908"/>
      <c r="NUB134" s="908"/>
      <c r="NUC134" s="908"/>
      <c r="NUD134" s="908"/>
      <c r="NUE134" s="908"/>
      <c r="NUF134" s="908"/>
      <c r="NUG134" s="908"/>
      <c r="NUH134" s="908"/>
      <c r="NUI134" s="908"/>
      <c r="NUJ134" s="908"/>
      <c r="NUK134" s="908"/>
      <c r="NUL134" s="908"/>
      <c r="NUM134" s="908"/>
      <c r="NUN134" s="908"/>
      <c r="NUO134" s="908"/>
      <c r="NUP134" s="908"/>
      <c r="NUQ134" s="908"/>
      <c r="NUR134" s="908"/>
      <c r="NUS134" s="908"/>
      <c r="NUT134" s="908"/>
      <c r="NUU134" s="908"/>
      <c r="NUV134" s="908"/>
      <c r="NUW134" s="908"/>
      <c r="NUX134" s="908"/>
      <c r="NUY134" s="908"/>
      <c r="NUZ134" s="908"/>
      <c r="NVA134" s="908"/>
      <c r="NVB134" s="908"/>
      <c r="NVC134" s="908"/>
      <c r="NVD134" s="908"/>
      <c r="NVE134" s="908"/>
      <c r="NVF134" s="908"/>
      <c r="NVG134" s="908"/>
      <c r="NVH134" s="908"/>
      <c r="NVI134" s="908"/>
      <c r="NVJ134" s="908"/>
      <c r="NVK134" s="908"/>
      <c r="NVL134" s="908"/>
      <c r="NVM134" s="908"/>
      <c r="NVN134" s="908"/>
      <c r="NVO134" s="908"/>
      <c r="NVP134" s="908"/>
      <c r="NVQ134" s="908"/>
      <c r="NVR134" s="908"/>
      <c r="NVS134" s="908"/>
      <c r="NVT134" s="908"/>
      <c r="NVU134" s="908"/>
      <c r="NVV134" s="908"/>
      <c r="NVW134" s="908"/>
      <c r="NVX134" s="908"/>
      <c r="NVY134" s="908"/>
      <c r="NVZ134" s="908"/>
      <c r="NWA134" s="908"/>
      <c r="NWB134" s="908"/>
      <c r="NWC134" s="908"/>
      <c r="NWD134" s="908"/>
      <c r="NWE134" s="908"/>
      <c r="NWF134" s="908"/>
      <c r="NWG134" s="908"/>
      <c r="NWH134" s="908"/>
      <c r="NWI134" s="908"/>
      <c r="NWJ134" s="908"/>
      <c r="NWK134" s="908"/>
      <c r="NWL134" s="908"/>
      <c r="NWM134" s="908"/>
      <c r="NWN134" s="908"/>
      <c r="NWO134" s="908"/>
      <c r="NWP134" s="908"/>
      <c r="NWQ134" s="908"/>
      <c r="NWR134" s="908"/>
      <c r="NWS134" s="908"/>
      <c r="NWT134" s="908"/>
      <c r="NWU134" s="908"/>
      <c r="NWV134" s="908"/>
      <c r="NWW134" s="908"/>
      <c r="NWX134" s="908"/>
      <c r="NWY134" s="908"/>
      <c r="NWZ134" s="908"/>
      <c r="NXA134" s="908"/>
      <c r="NXB134" s="908"/>
      <c r="NXC134" s="908"/>
      <c r="NXD134" s="908"/>
      <c r="NXE134" s="908"/>
      <c r="NXF134" s="908"/>
      <c r="NXG134" s="908"/>
      <c r="NXH134" s="908"/>
      <c r="NXI134" s="908"/>
      <c r="NXJ134" s="908"/>
      <c r="NXK134" s="908"/>
      <c r="NXL134" s="908"/>
      <c r="NXM134" s="908"/>
      <c r="NXN134" s="908"/>
      <c r="NXO134" s="908"/>
      <c r="NXP134" s="908"/>
      <c r="NXQ134" s="908"/>
      <c r="NXR134" s="908"/>
      <c r="NXS134" s="908"/>
      <c r="NXT134" s="908"/>
      <c r="NXU134" s="908"/>
      <c r="NXV134" s="908"/>
      <c r="NXW134" s="908"/>
      <c r="NXX134" s="908"/>
      <c r="NXY134" s="908"/>
      <c r="NXZ134" s="908"/>
      <c r="NYA134" s="908"/>
      <c r="NYB134" s="908"/>
      <c r="NYC134" s="908"/>
      <c r="NYD134" s="908"/>
      <c r="NYE134" s="908"/>
      <c r="NYF134" s="908"/>
      <c r="NYG134" s="908"/>
      <c r="NYH134" s="908"/>
      <c r="NYI134" s="908"/>
      <c r="NYJ134" s="908"/>
      <c r="NYK134" s="908"/>
      <c r="NYL134" s="908"/>
      <c r="NYM134" s="908"/>
      <c r="NYN134" s="908"/>
      <c r="NYO134" s="908"/>
      <c r="NYP134" s="908"/>
      <c r="NYQ134" s="908"/>
      <c r="NYR134" s="908"/>
      <c r="NYS134" s="908"/>
      <c r="NYT134" s="908"/>
      <c r="NYU134" s="908"/>
      <c r="NYV134" s="908"/>
      <c r="NYW134" s="908"/>
      <c r="NYX134" s="908"/>
      <c r="NYY134" s="908"/>
      <c r="NYZ134" s="908"/>
      <c r="NZA134" s="908"/>
      <c r="NZB134" s="908"/>
      <c r="NZC134" s="908"/>
      <c r="NZD134" s="908"/>
      <c r="NZE134" s="908"/>
      <c r="NZF134" s="908"/>
      <c r="NZG134" s="908"/>
      <c r="NZH134" s="908"/>
      <c r="NZI134" s="908"/>
      <c r="NZJ134" s="908"/>
      <c r="NZK134" s="908"/>
      <c r="NZL134" s="908"/>
      <c r="NZM134" s="908"/>
      <c r="NZN134" s="908"/>
      <c r="NZO134" s="908"/>
      <c r="NZP134" s="908"/>
      <c r="NZQ134" s="908"/>
      <c r="NZR134" s="908"/>
      <c r="NZS134" s="908"/>
      <c r="NZT134" s="908"/>
      <c r="NZU134" s="908"/>
      <c r="NZV134" s="908"/>
      <c r="NZW134" s="908"/>
      <c r="NZX134" s="908"/>
      <c r="NZY134" s="908"/>
      <c r="NZZ134" s="908"/>
      <c r="OAA134" s="908"/>
      <c r="OAB134" s="908"/>
      <c r="OAC134" s="908"/>
      <c r="OAD134" s="908"/>
      <c r="OAE134" s="908"/>
      <c r="OAF134" s="908"/>
      <c r="OAG134" s="908"/>
      <c r="OAH134" s="908"/>
      <c r="OAI134" s="908"/>
      <c r="OAJ134" s="908"/>
      <c r="OAK134" s="908"/>
      <c r="OAL134" s="908"/>
      <c r="OAM134" s="908"/>
      <c r="OAN134" s="908"/>
      <c r="OAO134" s="908"/>
      <c r="OAP134" s="908"/>
      <c r="OAQ134" s="908"/>
      <c r="OAR134" s="908"/>
      <c r="OAS134" s="908"/>
      <c r="OAT134" s="908"/>
      <c r="OAU134" s="908"/>
      <c r="OAV134" s="908"/>
      <c r="OAW134" s="908"/>
      <c r="OAX134" s="908"/>
      <c r="OAY134" s="908"/>
      <c r="OAZ134" s="908"/>
      <c r="OBA134" s="908"/>
      <c r="OBB134" s="908"/>
      <c r="OBC134" s="908"/>
      <c r="OBD134" s="908"/>
      <c r="OBE134" s="908"/>
      <c r="OBF134" s="908"/>
      <c r="OBG134" s="908"/>
      <c r="OBH134" s="908"/>
      <c r="OBI134" s="908"/>
      <c r="OBJ134" s="908"/>
      <c r="OBK134" s="908"/>
      <c r="OBL134" s="908"/>
      <c r="OBM134" s="908"/>
      <c r="OBN134" s="908"/>
      <c r="OBO134" s="908"/>
      <c r="OBP134" s="908"/>
      <c r="OBQ134" s="908"/>
      <c r="OBR134" s="908"/>
      <c r="OBS134" s="908"/>
      <c r="OBT134" s="908"/>
      <c r="OBU134" s="908"/>
      <c r="OBV134" s="908"/>
      <c r="OBW134" s="908"/>
      <c r="OBX134" s="908"/>
      <c r="OBY134" s="908"/>
      <c r="OBZ134" s="908"/>
      <c r="OCA134" s="908"/>
      <c r="OCB134" s="908"/>
      <c r="OCC134" s="908"/>
      <c r="OCD134" s="908"/>
      <c r="OCE134" s="908"/>
      <c r="OCF134" s="908"/>
      <c r="OCG134" s="908"/>
      <c r="OCH134" s="908"/>
      <c r="OCI134" s="908"/>
      <c r="OCJ134" s="908"/>
      <c r="OCK134" s="908"/>
      <c r="OCL134" s="908"/>
      <c r="OCM134" s="908"/>
      <c r="OCN134" s="908"/>
      <c r="OCO134" s="908"/>
      <c r="OCP134" s="908"/>
      <c r="OCQ134" s="908"/>
      <c r="OCR134" s="908"/>
      <c r="OCS134" s="908"/>
      <c r="OCT134" s="908"/>
      <c r="OCU134" s="908"/>
      <c r="OCV134" s="908"/>
      <c r="OCW134" s="908"/>
      <c r="OCX134" s="908"/>
      <c r="OCY134" s="908"/>
      <c r="OCZ134" s="908"/>
      <c r="ODA134" s="908"/>
      <c r="ODB134" s="908"/>
      <c r="ODC134" s="908"/>
      <c r="ODD134" s="908"/>
      <c r="ODE134" s="908"/>
      <c r="ODF134" s="908"/>
      <c r="ODG134" s="908"/>
      <c r="ODH134" s="908"/>
      <c r="ODI134" s="908"/>
      <c r="ODJ134" s="908"/>
      <c r="ODK134" s="908"/>
      <c r="ODL134" s="908"/>
      <c r="ODM134" s="908"/>
      <c r="ODN134" s="908"/>
      <c r="ODO134" s="908"/>
      <c r="ODP134" s="908"/>
      <c r="ODQ134" s="908"/>
      <c r="ODR134" s="908"/>
      <c r="ODS134" s="908"/>
      <c r="ODT134" s="908"/>
      <c r="ODU134" s="908"/>
      <c r="ODV134" s="908"/>
      <c r="ODW134" s="908"/>
      <c r="ODX134" s="908"/>
      <c r="ODY134" s="908"/>
      <c r="ODZ134" s="908"/>
      <c r="OEA134" s="908"/>
      <c r="OEB134" s="908"/>
      <c r="OEC134" s="908"/>
      <c r="OED134" s="908"/>
      <c r="OEE134" s="908"/>
      <c r="OEF134" s="908"/>
      <c r="OEG134" s="908"/>
      <c r="OEH134" s="908"/>
      <c r="OEI134" s="908"/>
      <c r="OEJ134" s="908"/>
      <c r="OEK134" s="908"/>
      <c r="OEL134" s="908"/>
      <c r="OEM134" s="908"/>
      <c r="OEN134" s="908"/>
      <c r="OEO134" s="908"/>
      <c r="OEP134" s="908"/>
      <c r="OEQ134" s="908"/>
      <c r="OER134" s="908"/>
      <c r="OES134" s="908"/>
      <c r="OET134" s="908"/>
      <c r="OEU134" s="908"/>
      <c r="OEV134" s="908"/>
      <c r="OEW134" s="908"/>
      <c r="OEX134" s="908"/>
      <c r="OEY134" s="908"/>
      <c r="OEZ134" s="908"/>
      <c r="OFA134" s="908"/>
      <c r="OFB134" s="908"/>
      <c r="OFC134" s="908"/>
      <c r="OFD134" s="908"/>
      <c r="OFE134" s="908"/>
      <c r="OFF134" s="908"/>
      <c r="OFG134" s="908"/>
      <c r="OFH134" s="908"/>
      <c r="OFI134" s="908"/>
      <c r="OFJ134" s="908"/>
      <c r="OFK134" s="908"/>
      <c r="OFL134" s="908"/>
      <c r="OFM134" s="908"/>
      <c r="OFN134" s="908"/>
      <c r="OFO134" s="908"/>
      <c r="OFP134" s="908"/>
      <c r="OFQ134" s="908"/>
      <c r="OFR134" s="908"/>
      <c r="OFS134" s="908"/>
      <c r="OFT134" s="908"/>
      <c r="OFU134" s="908"/>
      <c r="OFV134" s="908"/>
      <c r="OFW134" s="908"/>
      <c r="OFX134" s="908"/>
      <c r="OFY134" s="908"/>
      <c r="OFZ134" s="908"/>
      <c r="OGA134" s="908"/>
      <c r="OGB134" s="908"/>
      <c r="OGC134" s="908"/>
      <c r="OGD134" s="908"/>
      <c r="OGE134" s="908"/>
      <c r="OGF134" s="908"/>
      <c r="OGG134" s="908"/>
      <c r="OGH134" s="908"/>
      <c r="OGI134" s="908"/>
      <c r="OGJ134" s="908"/>
      <c r="OGK134" s="908"/>
      <c r="OGL134" s="908"/>
      <c r="OGM134" s="908"/>
      <c r="OGN134" s="908"/>
      <c r="OGO134" s="908"/>
      <c r="OGP134" s="908"/>
      <c r="OGQ134" s="908"/>
      <c r="OGR134" s="908"/>
      <c r="OGS134" s="908"/>
      <c r="OGT134" s="908"/>
      <c r="OGU134" s="908"/>
      <c r="OGV134" s="908"/>
      <c r="OGW134" s="908"/>
      <c r="OGX134" s="908"/>
      <c r="OGY134" s="908"/>
      <c r="OGZ134" s="908"/>
      <c r="OHA134" s="908"/>
      <c r="OHB134" s="908"/>
      <c r="OHC134" s="908"/>
      <c r="OHD134" s="908"/>
      <c r="OHE134" s="908"/>
      <c r="OHF134" s="908"/>
      <c r="OHG134" s="908"/>
      <c r="OHH134" s="908"/>
      <c r="OHI134" s="908"/>
      <c r="OHJ134" s="908"/>
      <c r="OHK134" s="908"/>
      <c r="OHL134" s="908"/>
      <c r="OHM134" s="908"/>
      <c r="OHN134" s="908"/>
      <c r="OHO134" s="908"/>
      <c r="OHP134" s="908"/>
      <c r="OHQ134" s="908"/>
      <c r="OHR134" s="908"/>
      <c r="OHS134" s="908"/>
      <c r="OHT134" s="908"/>
      <c r="OHU134" s="908"/>
      <c r="OHV134" s="908"/>
      <c r="OHW134" s="908"/>
      <c r="OHX134" s="908"/>
      <c r="OHY134" s="908"/>
      <c r="OHZ134" s="908"/>
      <c r="OIA134" s="908"/>
      <c r="OIB134" s="908"/>
      <c r="OIC134" s="908"/>
      <c r="OID134" s="908"/>
      <c r="OIE134" s="908"/>
      <c r="OIF134" s="908"/>
      <c r="OIG134" s="908"/>
      <c r="OIH134" s="908"/>
      <c r="OII134" s="908"/>
      <c r="OIJ134" s="908"/>
      <c r="OIK134" s="908"/>
      <c r="OIL134" s="908"/>
      <c r="OIM134" s="908"/>
      <c r="OIN134" s="908"/>
      <c r="OIO134" s="908"/>
      <c r="OIP134" s="908"/>
      <c r="OIQ134" s="908"/>
      <c r="OIR134" s="908"/>
      <c r="OIS134" s="908"/>
      <c r="OIT134" s="908"/>
      <c r="OIU134" s="908"/>
      <c r="OIV134" s="908"/>
      <c r="OIW134" s="908"/>
      <c r="OIX134" s="908"/>
      <c r="OIY134" s="908"/>
      <c r="OIZ134" s="908"/>
      <c r="OJA134" s="908"/>
      <c r="OJB134" s="908"/>
      <c r="OJC134" s="908"/>
      <c r="OJD134" s="908"/>
      <c r="OJE134" s="908"/>
      <c r="OJF134" s="908"/>
      <c r="OJG134" s="908"/>
      <c r="OJH134" s="908"/>
      <c r="OJI134" s="908"/>
      <c r="OJJ134" s="908"/>
      <c r="OJK134" s="908"/>
      <c r="OJL134" s="908"/>
      <c r="OJM134" s="908"/>
      <c r="OJN134" s="908"/>
      <c r="OJO134" s="908"/>
      <c r="OJP134" s="908"/>
      <c r="OJQ134" s="908"/>
      <c r="OJR134" s="908"/>
      <c r="OJS134" s="908"/>
      <c r="OJT134" s="908"/>
      <c r="OJU134" s="908"/>
      <c r="OJV134" s="908"/>
      <c r="OJW134" s="908"/>
      <c r="OJX134" s="908"/>
      <c r="OJY134" s="908"/>
      <c r="OJZ134" s="908"/>
      <c r="OKA134" s="908"/>
      <c r="OKB134" s="908"/>
      <c r="OKC134" s="908"/>
      <c r="OKD134" s="908"/>
      <c r="OKE134" s="908"/>
      <c r="OKF134" s="908"/>
      <c r="OKG134" s="908"/>
      <c r="OKH134" s="908"/>
      <c r="OKI134" s="908"/>
      <c r="OKJ134" s="908"/>
      <c r="OKK134" s="908"/>
      <c r="OKL134" s="908"/>
      <c r="OKM134" s="908"/>
      <c r="OKN134" s="908"/>
      <c r="OKO134" s="908"/>
      <c r="OKP134" s="908"/>
      <c r="OKQ134" s="908"/>
      <c r="OKR134" s="908"/>
      <c r="OKS134" s="908"/>
      <c r="OKT134" s="908"/>
      <c r="OKU134" s="908"/>
      <c r="OKV134" s="908"/>
      <c r="OKW134" s="908"/>
      <c r="OKX134" s="908"/>
      <c r="OKY134" s="908"/>
      <c r="OKZ134" s="908"/>
      <c r="OLA134" s="908"/>
      <c r="OLB134" s="908"/>
      <c r="OLC134" s="908"/>
      <c r="OLD134" s="908"/>
      <c r="OLE134" s="908"/>
      <c r="OLF134" s="908"/>
      <c r="OLG134" s="908"/>
      <c r="OLH134" s="908"/>
      <c r="OLI134" s="908"/>
      <c r="OLJ134" s="908"/>
      <c r="OLK134" s="908"/>
      <c r="OLL134" s="908"/>
      <c r="OLM134" s="908"/>
      <c r="OLN134" s="908"/>
      <c r="OLO134" s="908"/>
      <c r="OLP134" s="908"/>
      <c r="OLQ134" s="908"/>
      <c r="OLR134" s="908"/>
      <c r="OLS134" s="908"/>
      <c r="OLT134" s="908"/>
      <c r="OLU134" s="908"/>
      <c r="OLV134" s="908"/>
      <c r="OLW134" s="908"/>
      <c r="OLX134" s="908"/>
      <c r="OLY134" s="908"/>
      <c r="OLZ134" s="908"/>
      <c r="OMA134" s="908"/>
      <c r="OMB134" s="908"/>
      <c r="OMC134" s="908"/>
      <c r="OMD134" s="908"/>
      <c r="OME134" s="908"/>
      <c r="OMF134" s="908"/>
      <c r="OMG134" s="908"/>
      <c r="OMH134" s="908"/>
      <c r="OMI134" s="908"/>
      <c r="OMJ134" s="908"/>
      <c r="OMK134" s="908"/>
      <c r="OML134" s="908"/>
      <c r="OMM134" s="908"/>
      <c r="OMN134" s="908"/>
      <c r="OMO134" s="908"/>
      <c r="OMP134" s="908"/>
      <c r="OMQ134" s="908"/>
      <c r="OMR134" s="908"/>
      <c r="OMS134" s="908"/>
      <c r="OMT134" s="908"/>
      <c r="OMU134" s="908"/>
      <c r="OMV134" s="908"/>
      <c r="OMW134" s="908"/>
      <c r="OMX134" s="908"/>
      <c r="OMY134" s="908"/>
      <c r="OMZ134" s="908"/>
      <c r="ONA134" s="908"/>
      <c r="ONB134" s="908"/>
      <c r="ONC134" s="908"/>
      <c r="OND134" s="908"/>
      <c r="ONE134" s="908"/>
      <c r="ONF134" s="908"/>
      <c r="ONG134" s="908"/>
      <c r="ONH134" s="908"/>
      <c r="ONI134" s="908"/>
      <c r="ONJ134" s="908"/>
      <c r="ONK134" s="908"/>
      <c r="ONL134" s="908"/>
      <c r="ONM134" s="908"/>
      <c r="ONN134" s="908"/>
      <c r="ONO134" s="908"/>
      <c r="ONP134" s="908"/>
      <c r="ONQ134" s="908"/>
      <c r="ONR134" s="908"/>
      <c r="ONS134" s="908"/>
      <c r="ONT134" s="908"/>
      <c r="ONU134" s="908"/>
      <c r="ONV134" s="908"/>
      <c r="ONW134" s="908"/>
      <c r="ONX134" s="908"/>
      <c r="ONY134" s="908"/>
      <c r="ONZ134" s="908"/>
      <c r="OOA134" s="908"/>
      <c r="OOB134" s="908"/>
      <c r="OOC134" s="908"/>
      <c r="OOD134" s="908"/>
      <c r="OOE134" s="908"/>
      <c r="OOF134" s="908"/>
      <c r="OOG134" s="908"/>
      <c r="OOH134" s="908"/>
      <c r="OOI134" s="908"/>
      <c r="OOJ134" s="908"/>
      <c r="OOK134" s="908"/>
      <c r="OOL134" s="908"/>
      <c r="OOM134" s="908"/>
      <c r="OON134" s="908"/>
      <c r="OOO134" s="908"/>
      <c r="OOP134" s="908"/>
      <c r="OOQ134" s="908"/>
      <c r="OOR134" s="908"/>
      <c r="OOS134" s="908"/>
      <c r="OOT134" s="908"/>
      <c r="OOU134" s="908"/>
      <c r="OOV134" s="908"/>
      <c r="OOW134" s="908"/>
      <c r="OOX134" s="908"/>
      <c r="OOY134" s="908"/>
      <c r="OOZ134" s="908"/>
      <c r="OPA134" s="908"/>
      <c r="OPB134" s="908"/>
      <c r="OPC134" s="908"/>
      <c r="OPD134" s="908"/>
      <c r="OPE134" s="908"/>
      <c r="OPF134" s="908"/>
      <c r="OPG134" s="908"/>
      <c r="OPH134" s="908"/>
      <c r="OPI134" s="908"/>
      <c r="OPJ134" s="908"/>
      <c r="OPK134" s="908"/>
      <c r="OPL134" s="908"/>
      <c r="OPM134" s="908"/>
      <c r="OPN134" s="908"/>
      <c r="OPO134" s="908"/>
      <c r="OPP134" s="908"/>
      <c r="OPQ134" s="908"/>
      <c r="OPR134" s="908"/>
      <c r="OPS134" s="908"/>
      <c r="OPT134" s="908"/>
      <c r="OPU134" s="908"/>
      <c r="OPV134" s="908"/>
      <c r="OPW134" s="908"/>
      <c r="OPX134" s="908"/>
      <c r="OPY134" s="908"/>
      <c r="OPZ134" s="908"/>
      <c r="OQA134" s="908"/>
      <c r="OQB134" s="908"/>
      <c r="OQC134" s="908"/>
      <c r="OQD134" s="908"/>
      <c r="OQE134" s="908"/>
      <c r="OQF134" s="908"/>
      <c r="OQG134" s="908"/>
      <c r="OQH134" s="908"/>
      <c r="OQI134" s="908"/>
      <c r="OQJ134" s="908"/>
      <c r="OQK134" s="908"/>
      <c r="OQL134" s="908"/>
      <c r="OQM134" s="908"/>
      <c r="OQN134" s="908"/>
      <c r="OQO134" s="908"/>
      <c r="OQP134" s="908"/>
      <c r="OQQ134" s="908"/>
      <c r="OQR134" s="908"/>
      <c r="OQS134" s="908"/>
      <c r="OQT134" s="908"/>
      <c r="OQU134" s="908"/>
      <c r="OQV134" s="908"/>
      <c r="OQW134" s="908"/>
      <c r="OQX134" s="908"/>
      <c r="OQY134" s="908"/>
      <c r="OQZ134" s="908"/>
      <c r="ORA134" s="908"/>
      <c r="ORB134" s="908"/>
      <c r="ORC134" s="908"/>
      <c r="ORD134" s="908"/>
      <c r="ORE134" s="908"/>
      <c r="ORF134" s="908"/>
      <c r="ORG134" s="908"/>
      <c r="ORH134" s="908"/>
      <c r="ORI134" s="908"/>
      <c r="ORJ134" s="908"/>
      <c r="ORK134" s="908"/>
      <c r="ORL134" s="908"/>
      <c r="ORM134" s="908"/>
      <c r="ORN134" s="908"/>
      <c r="ORO134" s="908"/>
      <c r="ORP134" s="908"/>
      <c r="ORQ134" s="908"/>
      <c r="ORR134" s="908"/>
      <c r="ORS134" s="908"/>
      <c r="ORT134" s="908"/>
      <c r="ORU134" s="908"/>
      <c r="ORV134" s="908"/>
      <c r="ORW134" s="908"/>
      <c r="ORX134" s="908"/>
      <c r="ORY134" s="908"/>
      <c r="ORZ134" s="908"/>
      <c r="OSA134" s="908"/>
      <c r="OSB134" s="908"/>
      <c r="OSC134" s="908"/>
      <c r="OSD134" s="908"/>
      <c r="OSE134" s="908"/>
      <c r="OSF134" s="908"/>
      <c r="OSG134" s="908"/>
      <c r="OSH134" s="908"/>
      <c r="OSI134" s="908"/>
      <c r="OSJ134" s="908"/>
      <c r="OSK134" s="908"/>
      <c r="OSL134" s="908"/>
      <c r="OSM134" s="908"/>
      <c r="OSN134" s="908"/>
      <c r="OSO134" s="908"/>
      <c r="OSP134" s="908"/>
      <c r="OSQ134" s="908"/>
      <c r="OSR134" s="908"/>
      <c r="OSS134" s="908"/>
      <c r="OST134" s="908"/>
      <c r="OSU134" s="908"/>
      <c r="OSV134" s="908"/>
      <c r="OSW134" s="908"/>
      <c r="OSX134" s="908"/>
      <c r="OSY134" s="908"/>
      <c r="OSZ134" s="908"/>
      <c r="OTA134" s="908"/>
      <c r="OTB134" s="908"/>
      <c r="OTC134" s="908"/>
      <c r="OTD134" s="908"/>
      <c r="OTE134" s="908"/>
      <c r="OTF134" s="908"/>
      <c r="OTG134" s="908"/>
      <c r="OTH134" s="908"/>
      <c r="OTI134" s="908"/>
      <c r="OTJ134" s="908"/>
      <c r="OTK134" s="908"/>
      <c r="OTL134" s="908"/>
      <c r="OTM134" s="908"/>
      <c r="OTN134" s="908"/>
      <c r="OTO134" s="908"/>
      <c r="OTP134" s="908"/>
      <c r="OTQ134" s="908"/>
      <c r="OTR134" s="908"/>
      <c r="OTS134" s="908"/>
      <c r="OTT134" s="908"/>
      <c r="OTU134" s="908"/>
      <c r="OTV134" s="908"/>
      <c r="OTW134" s="908"/>
      <c r="OTX134" s="908"/>
      <c r="OTY134" s="908"/>
      <c r="OTZ134" s="908"/>
      <c r="OUA134" s="908"/>
      <c r="OUB134" s="908"/>
      <c r="OUC134" s="908"/>
      <c r="OUD134" s="908"/>
      <c r="OUE134" s="908"/>
      <c r="OUF134" s="908"/>
      <c r="OUG134" s="908"/>
      <c r="OUH134" s="908"/>
      <c r="OUI134" s="908"/>
      <c r="OUJ134" s="908"/>
      <c r="OUK134" s="908"/>
      <c r="OUL134" s="908"/>
      <c r="OUM134" s="908"/>
      <c r="OUN134" s="908"/>
      <c r="OUO134" s="908"/>
      <c r="OUP134" s="908"/>
      <c r="OUQ134" s="908"/>
      <c r="OUR134" s="908"/>
      <c r="OUS134" s="908"/>
      <c r="OUT134" s="908"/>
      <c r="OUU134" s="908"/>
      <c r="OUV134" s="908"/>
      <c r="OUW134" s="908"/>
      <c r="OUX134" s="908"/>
      <c r="OUY134" s="908"/>
      <c r="OUZ134" s="908"/>
      <c r="OVA134" s="908"/>
      <c r="OVB134" s="908"/>
      <c r="OVC134" s="908"/>
      <c r="OVD134" s="908"/>
      <c r="OVE134" s="908"/>
      <c r="OVF134" s="908"/>
      <c r="OVG134" s="908"/>
      <c r="OVH134" s="908"/>
      <c r="OVI134" s="908"/>
      <c r="OVJ134" s="908"/>
      <c r="OVK134" s="908"/>
      <c r="OVL134" s="908"/>
      <c r="OVM134" s="908"/>
      <c r="OVN134" s="908"/>
      <c r="OVO134" s="908"/>
      <c r="OVP134" s="908"/>
      <c r="OVQ134" s="908"/>
      <c r="OVR134" s="908"/>
      <c r="OVS134" s="908"/>
      <c r="OVT134" s="908"/>
      <c r="OVU134" s="908"/>
      <c r="OVV134" s="908"/>
      <c r="OVW134" s="908"/>
      <c r="OVX134" s="908"/>
      <c r="OVY134" s="908"/>
      <c r="OVZ134" s="908"/>
      <c r="OWA134" s="908"/>
      <c r="OWB134" s="908"/>
      <c r="OWC134" s="908"/>
      <c r="OWD134" s="908"/>
      <c r="OWE134" s="908"/>
      <c r="OWF134" s="908"/>
      <c r="OWG134" s="908"/>
      <c r="OWH134" s="908"/>
      <c r="OWI134" s="908"/>
      <c r="OWJ134" s="908"/>
      <c r="OWK134" s="908"/>
      <c r="OWL134" s="908"/>
      <c r="OWM134" s="908"/>
      <c r="OWN134" s="908"/>
      <c r="OWO134" s="908"/>
      <c r="OWP134" s="908"/>
      <c r="OWQ134" s="908"/>
      <c r="OWR134" s="908"/>
      <c r="OWS134" s="908"/>
      <c r="OWT134" s="908"/>
      <c r="OWU134" s="908"/>
      <c r="OWV134" s="908"/>
      <c r="OWW134" s="908"/>
      <c r="OWX134" s="908"/>
      <c r="OWY134" s="908"/>
      <c r="OWZ134" s="908"/>
      <c r="OXA134" s="908"/>
      <c r="OXB134" s="908"/>
      <c r="OXC134" s="908"/>
      <c r="OXD134" s="908"/>
      <c r="OXE134" s="908"/>
      <c r="OXF134" s="908"/>
      <c r="OXG134" s="908"/>
      <c r="OXH134" s="908"/>
      <c r="OXI134" s="908"/>
      <c r="OXJ134" s="908"/>
      <c r="OXK134" s="908"/>
      <c r="OXL134" s="908"/>
      <c r="OXM134" s="908"/>
      <c r="OXN134" s="908"/>
      <c r="OXO134" s="908"/>
      <c r="OXP134" s="908"/>
      <c r="OXQ134" s="908"/>
      <c r="OXR134" s="908"/>
      <c r="OXS134" s="908"/>
      <c r="OXT134" s="908"/>
      <c r="OXU134" s="908"/>
      <c r="OXV134" s="908"/>
      <c r="OXW134" s="908"/>
      <c r="OXX134" s="908"/>
      <c r="OXY134" s="908"/>
      <c r="OXZ134" s="908"/>
      <c r="OYA134" s="908"/>
      <c r="OYB134" s="908"/>
      <c r="OYC134" s="908"/>
      <c r="OYD134" s="908"/>
      <c r="OYE134" s="908"/>
      <c r="OYF134" s="908"/>
      <c r="OYG134" s="908"/>
      <c r="OYH134" s="908"/>
      <c r="OYI134" s="908"/>
      <c r="OYJ134" s="908"/>
      <c r="OYK134" s="908"/>
      <c r="OYL134" s="908"/>
      <c r="OYM134" s="908"/>
      <c r="OYN134" s="908"/>
      <c r="OYO134" s="908"/>
      <c r="OYP134" s="908"/>
      <c r="OYQ134" s="908"/>
      <c r="OYR134" s="908"/>
      <c r="OYS134" s="908"/>
      <c r="OYT134" s="908"/>
      <c r="OYU134" s="908"/>
      <c r="OYV134" s="908"/>
      <c r="OYW134" s="908"/>
      <c r="OYX134" s="908"/>
      <c r="OYY134" s="908"/>
      <c r="OYZ134" s="908"/>
      <c r="OZA134" s="908"/>
      <c r="OZB134" s="908"/>
      <c r="OZC134" s="908"/>
      <c r="OZD134" s="908"/>
      <c r="OZE134" s="908"/>
      <c r="OZF134" s="908"/>
      <c r="OZG134" s="908"/>
      <c r="OZH134" s="908"/>
      <c r="OZI134" s="908"/>
      <c r="OZJ134" s="908"/>
      <c r="OZK134" s="908"/>
      <c r="OZL134" s="908"/>
      <c r="OZM134" s="908"/>
      <c r="OZN134" s="908"/>
      <c r="OZO134" s="908"/>
      <c r="OZP134" s="908"/>
      <c r="OZQ134" s="908"/>
      <c r="OZR134" s="908"/>
      <c r="OZS134" s="908"/>
      <c r="OZT134" s="908"/>
      <c r="OZU134" s="908"/>
      <c r="OZV134" s="908"/>
      <c r="OZW134" s="908"/>
      <c r="OZX134" s="908"/>
      <c r="OZY134" s="908"/>
      <c r="OZZ134" s="908"/>
      <c r="PAA134" s="908"/>
      <c r="PAB134" s="908"/>
      <c r="PAC134" s="908"/>
      <c r="PAD134" s="908"/>
      <c r="PAE134" s="908"/>
      <c r="PAF134" s="908"/>
      <c r="PAG134" s="908"/>
      <c r="PAH134" s="908"/>
      <c r="PAI134" s="908"/>
      <c r="PAJ134" s="908"/>
      <c r="PAK134" s="908"/>
      <c r="PAL134" s="908"/>
      <c r="PAM134" s="908"/>
      <c r="PAN134" s="908"/>
      <c r="PAO134" s="908"/>
      <c r="PAP134" s="908"/>
      <c r="PAQ134" s="908"/>
      <c r="PAR134" s="908"/>
      <c r="PAS134" s="908"/>
      <c r="PAT134" s="908"/>
      <c r="PAU134" s="908"/>
      <c r="PAV134" s="908"/>
      <c r="PAW134" s="908"/>
      <c r="PAX134" s="908"/>
      <c r="PAY134" s="908"/>
      <c r="PAZ134" s="908"/>
      <c r="PBA134" s="908"/>
      <c r="PBB134" s="908"/>
      <c r="PBC134" s="908"/>
      <c r="PBD134" s="908"/>
      <c r="PBE134" s="908"/>
      <c r="PBF134" s="908"/>
      <c r="PBG134" s="908"/>
      <c r="PBH134" s="908"/>
      <c r="PBI134" s="908"/>
      <c r="PBJ134" s="908"/>
      <c r="PBK134" s="908"/>
      <c r="PBL134" s="908"/>
      <c r="PBM134" s="908"/>
      <c r="PBN134" s="908"/>
      <c r="PBO134" s="908"/>
      <c r="PBP134" s="908"/>
      <c r="PBQ134" s="908"/>
      <c r="PBR134" s="908"/>
      <c r="PBS134" s="908"/>
      <c r="PBT134" s="908"/>
      <c r="PBU134" s="908"/>
      <c r="PBV134" s="908"/>
      <c r="PBW134" s="908"/>
      <c r="PBX134" s="908"/>
      <c r="PBY134" s="908"/>
      <c r="PBZ134" s="908"/>
      <c r="PCA134" s="908"/>
      <c r="PCB134" s="908"/>
      <c r="PCC134" s="908"/>
      <c r="PCD134" s="908"/>
      <c r="PCE134" s="908"/>
      <c r="PCF134" s="908"/>
      <c r="PCG134" s="908"/>
      <c r="PCH134" s="908"/>
      <c r="PCI134" s="908"/>
      <c r="PCJ134" s="908"/>
      <c r="PCK134" s="908"/>
      <c r="PCL134" s="908"/>
      <c r="PCM134" s="908"/>
      <c r="PCN134" s="908"/>
      <c r="PCO134" s="908"/>
      <c r="PCP134" s="908"/>
      <c r="PCQ134" s="908"/>
      <c r="PCR134" s="908"/>
      <c r="PCS134" s="908"/>
      <c r="PCT134" s="908"/>
      <c r="PCU134" s="908"/>
      <c r="PCV134" s="908"/>
      <c r="PCW134" s="908"/>
      <c r="PCX134" s="908"/>
      <c r="PCY134" s="908"/>
      <c r="PCZ134" s="908"/>
      <c r="PDA134" s="908"/>
      <c r="PDB134" s="908"/>
      <c r="PDC134" s="908"/>
      <c r="PDD134" s="908"/>
      <c r="PDE134" s="908"/>
      <c r="PDF134" s="908"/>
      <c r="PDG134" s="908"/>
      <c r="PDH134" s="908"/>
      <c r="PDI134" s="908"/>
      <c r="PDJ134" s="908"/>
      <c r="PDK134" s="908"/>
      <c r="PDL134" s="908"/>
      <c r="PDM134" s="908"/>
      <c r="PDN134" s="908"/>
      <c r="PDO134" s="908"/>
      <c r="PDP134" s="908"/>
      <c r="PDQ134" s="908"/>
      <c r="PDR134" s="908"/>
      <c r="PDS134" s="908"/>
      <c r="PDT134" s="908"/>
      <c r="PDU134" s="908"/>
      <c r="PDV134" s="908"/>
      <c r="PDW134" s="908"/>
      <c r="PDX134" s="908"/>
      <c r="PDY134" s="908"/>
      <c r="PDZ134" s="908"/>
      <c r="PEA134" s="908"/>
      <c r="PEB134" s="908"/>
      <c r="PEC134" s="908"/>
      <c r="PED134" s="908"/>
      <c r="PEE134" s="908"/>
      <c r="PEF134" s="908"/>
      <c r="PEG134" s="908"/>
      <c r="PEH134" s="908"/>
      <c r="PEI134" s="908"/>
      <c r="PEJ134" s="908"/>
      <c r="PEK134" s="908"/>
      <c r="PEL134" s="908"/>
      <c r="PEM134" s="908"/>
      <c r="PEN134" s="908"/>
      <c r="PEO134" s="908"/>
      <c r="PEP134" s="908"/>
      <c r="PEQ134" s="908"/>
      <c r="PER134" s="908"/>
      <c r="PES134" s="908"/>
      <c r="PET134" s="908"/>
      <c r="PEU134" s="908"/>
      <c r="PEV134" s="908"/>
      <c r="PEW134" s="908"/>
      <c r="PEX134" s="908"/>
      <c r="PEY134" s="908"/>
      <c r="PEZ134" s="908"/>
      <c r="PFA134" s="908"/>
      <c r="PFB134" s="908"/>
      <c r="PFC134" s="908"/>
      <c r="PFD134" s="908"/>
      <c r="PFE134" s="908"/>
      <c r="PFF134" s="908"/>
      <c r="PFG134" s="908"/>
      <c r="PFH134" s="908"/>
      <c r="PFI134" s="908"/>
      <c r="PFJ134" s="908"/>
      <c r="PFK134" s="908"/>
      <c r="PFL134" s="908"/>
      <c r="PFM134" s="908"/>
      <c r="PFN134" s="908"/>
      <c r="PFO134" s="908"/>
      <c r="PFP134" s="908"/>
      <c r="PFQ134" s="908"/>
      <c r="PFR134" s="908"/>
      <c r="PFS134" s="908"/>
      <c r="PFT134" s="908"/>
      <c r="PFU134" s="908"/>
      <c r="PFV134" s="908"/>
      <c r="PFW134" s="908"/>
      <c r="PFX134" s="908"/>
      <c r="PFY134" s="908"/>
      <c r="PFZ134" s="908"/>
      <c r="PGA134" s="908"/>
      <c r="PGB134" s="908"/>
      <c r="PGC134" s="908"/>
      <c r="PGD134" s="908"/>
      <c r="PGE134" s="908"/>
      <c r="PGF134" s="908"/>
      <c r="PGG134" s="908"/>
      <c r="PGH134" s="908"/>
      <c r="PGI134" s="908"/>
      <c r="PGJ134" s="908"/>
      <c r="PGK134" s="908"/>
      <c r="PGL134" s="908"/>
      <c r="PGM134" s="908"/>
      <c r="PGN134" s="908"/>
      <c r="PGO134" s="908"/>
      <c r="PGP134" s="908"/>
      <c r="PGQ134" s="908"/>
      <c r="PGR134" s="908"/>
      <c r="PGS134" s="908"/>
      <c r="PGT134" s="908"/>
      <c r="PGU134" s="908"/>
      <c r="PGV134" s="908"/>
      <c r="PGW134" s="908"/>
      <c r="PGX134" s="908"/>
      <c r="PGY134" s="908"/>
      <c r="PGZ134" s="908"/>
      <c r="PHA134" s="908"/>
      <c r="PHB134" s="908"/>
      <c r="PHC134" s="908"/>
      <c r="PHD134" s="908"/>
      <c r="PHE134" s="908"/>
      <c r="PHF134" s="908"/>
      <c r="PHG134" s="908"/>
      <c r="PHH134" s="908"/>
      <c r="PHI134" s="908"/>
      <c r="PHJ134" s="908"/>
      <c r="PHK134" s="908"/>
      <c r="PHL134" s="908"/>
      <c r="PHM134" s="908"/>
      <c r="PHN134" s="908"/>
      <c r="PHO134" s="908"/>
      <c r="PHP134" s="908"/>
      <c r="PHQ134" s="908"/>
      <c r="PHR134" s="908"/>
      <c r="PHS134" s="908"/>
      <c r="PHT134" s="908"/>
      <c r="PHU134" s="908"/>
      <c r="PHV134" s="908"/>
      <c r="PHW134" s="908"/>
      <c r="PHX134" s="908"/>
      <c r="PHY134" s="908"/>
      <c r="PHZ134" s="908"/>
      <c r="PIA134" s="908"/>
      <c r="PIB134" s="908"/>
      <c r="PIC134" s="908"/>
      <c r="PID134" s="908"/>
      <c r="PIE134" s="908"/>
      <c r="PIF134" s="908"/>
      <c r="PIG134" s="908"/>
      <c r="PIH134" s="908"/>
      <c r="PII134" s="908"/>
      <c r="PIJ134" s="908"/>
      <c r="PIK134" s="908"/>
      <c r="PIL134" s="908"/>
      <c r="PIM134" s="908"/>
      <c r="PIN134" s="908"/>
      <c r="PIO134" s="908"/>
      <c r="PIP134" s="908"/>
      <c r="PIQ134" s="908"/>
      <c r="PIR134" s="908"/>
      <c r="PIS134" s="908"/>
      <c r="PIT134" s="908"/>
      <c r="PIU134" s="908"/>
      <c r="PIV134" s="908"/>
      <c r="PIW134" s="908"/>
      <c r="PIX134" s="908"/>
      <c r="PIY134" s="908"/>
      <c r="PIZ134" s="908"/>
      <c r="PJA134" s="908"/>
      <c r="PJB134" s="908"/>
      <c r="PJC134" s="908"/>
      <c r="PJD134" s="908"/>
      <c r="PJE134" s="908"/>
      <c r="PJF134" s="908"/>
      <c r="PJG134" s="908"/>
      <c r="PJH134" s="908"/>
      <c r="PJI134" s="908"/>
      <c r="PJJ134" s="908"/>
      <c r="PJK134" s="908"/>
      <c r="PJL134" s="908"/>
      <c r="PJM134" s="908"/>
      <c r="PJN134" s="908"/>
      <c r="PJO134" s="908"/>
      <c r="PJP134" s="908"/>
      <c r="PJQ134" s="908"/>
      <c r="PJR134" s="908"/>
      <c r="PJS134" s="908"/>
      <c r="PJT134" s="908"/>
      <c r="PJU134" s="908"/>
      <c r="PJV134" s="908"/>
      <c r="PJW134" s="908"/>
      <c r="PJX134" s="908"/>
      <c r="PJY134" s="908"/>
      <c r="PJZ134" s="908"/>
      <c r="PKA134" s="908"/>
      <c r="PKB134" s="908"/>
      <c r="PKC134" s="908"/>
      <c r="PKD134" s="908"/>
      <c r="PKE134" s="908"/>
      <c r="PKF134" s="908"/>
      <c r="PKG134" s="908"/>
      <c r="PKH134" s="908"/>
      <c r="PKI134" s="908"/>
      <c r="PKJ134" s="908"/>
      <c r="PKK134" s="908"/>
      <c r="PKL134" s="908"/>
      <c r="PKM134" s="908"/>
      <c r="PKN134" s="908"/>
      <c r="PKO134" s="908"/>
      <c r="PKP134" s="908"/>
      <c r="PKQ134" s="908"/>
      <c r="PKR134" s="908"/>
      <c r="PKS134" s="908"/>
      <c r="PKT134" s="908"/>
      <c r="PKU134" s="908"/>
      <c r="PKV134" s="908"/>
      <c r="PKW134" s="908"/>
      <c r="PKX134" s="908"/>
      <c r="PKY134" s="908"/>
      <c r="PKZ134" s="908"/>
      <c r="PLA134" s="908"/>
      <c r="PLB134" s="908"/>
      <c r="PLC134" s="908"/>
      <c r="PLD134" s="908"/>
      <c r="PLE134" s="908"/>
      <c r="PLF134" s="908"/>
      <c r="PLG134" s="908"/>
      <c r="PLH134" s="908"/>
      <c r="PLI134" s="908"/>
      <c r="PLJ134" s="908"/>
      <c r="PLK134" s="908"/>
      <c r="PLL134" s="908"/>
      <c r="PLM134" s="908"/>
      <c r="PLN134" s="908"/>
      <c r="PLO134" s="908"/>
      <c r="PLP134" s="908"/>
      <c r="PLQ134" s="908"/>
      <c r="PLR134" s="908"/>
      <c r="PLS134" s="908"/>
      <c r="PLT134" s="908"/>
      <c r="PLU134" s="908"/>
      <c r="PLV134" s="908"/>
      <c r="PLW134" s="908"/>
      <c r="PLX134" s="908"/>
      <c r="PLY134" s="908"/>
      <c r="PLZ134" s="908"/>
      <c r="PMA134" s="908"/>
      <c r="PMB134" s="908"/>
      <c r="PMC134" s="908"/>
      <c r="PMD134" s="908"/>
      <c r="PME134" s="908"/>
      <c r="PMF134" s="908"/>
      <c r="PMG134" s="908"/>
      <c r="PMH134" s="908"/>
      <c r="PMI134" s="908"/>
      <c r="PMJ134" s="908"/>
      <c r="PMK134" s="908"/>
      <c r="PML134" s="908"/>
      <c r="PMM134" s="908"/>
      <c r="PMN134" s="908"/>
      <c r="PMO134" s="908"/>
      <c r="PMP134" s="908"/>
      <c r="PMQ134" s="908"/>
      <c r="PMR134" s="908"/>
      <c r="PMS134" s="908"/>
      <c r="PMT134" s="908"/>
      <c r="PMU134" s="908"/>
      <c r="PMV134" s="908"/>
      <c r="PMW134" s="908"/>
      <c r="PMX134" s="908"/>
      <c r="PMY134" s="908"/>
      <c r="PMZ134" s="908"/>
      <c r="PNA134" s="908"/>
      <c r="PNB134" s="908"/>
      <c r="PNC134" s="908"/>
      <c r="PND134" s="908"/>
      <c r="PNE134" s="908"/>
      <c r="PNF134" s="908"/>
      <c r="PNG134" s="908"/>
      <c r="PNH134" s="908"/>
      <c r="PNI134" s="908"/>
      <c r="PNJ134" s="908"/>
      <c r="PNK134" s="908"/>
      <c r="PNL134" s="908"/>
      <c r="PNM134" s="908"/>
      <c r="PNN134" s="908"/>
      <c r="PNO134" s="908"/>
      <c r="PNP134" s="908"/>
      <c r="PNQ134" s="908"/>
      <c r="PNR134" s="908"/>
      <c r="PNS134" s="908"/>
      <c r="PNT134" s="908"/>
      <c r="PNU134" s="908"/>
      <c r="PNV134" s="908"/>
      <c r="PNW134" s="908"/>
      <c r="PNX134" s="908"/>
      <c r="PNY134" s="908"/>
      <c r="PNZ134" s="908"/>
      <c r="POA134" s="908"/>
      <c r="POB134" s="908"/>
      <c r="POC134" s="908"/>
      <c r="POD134" s="908"/>
      <c r="POE134" s="908"/>
      <c r="POF134" s="908"/>
      <c r="POG134" s="908"/>
      <c r="POH134" s="908"/>
      <c r="POI134" s="908"/>
      <c r="POJ134" s="908"/>
      <c r="POK134" s="908"/>
      <c r="POL134" s="908"/>
      <c r="POM134" s="908"/>
      <c r="PON134" s="908"/>
      <c r="POO134" s="908"/>
      <c r="POP134" s="908"/>
      <c r="POQ134" s="908"/>
      <c r="POR134" s="908"/>
      <c r="POS134" s="908"/>
      <c r="POT134" s="908"/>
      <c r="POU134" s="908"/>
      <c r="POV134" s="908"/>
      <c r="POW134" s="908"/>
      <c r="POX134" s="908"/>
      <c r="POY134" s="908"/>
      <c r="POZ134" s="908"/>
      <c r="PPA134" s="908"/>
      <c r="PPB134" s="908"/>
      <c r="PPC134" s="908"/>
      <c r="PPD134" s="908"/>
      <c r="PPE134" s="908"/>
      <c r="PPF134" s="908"/>
      <c r="PPG134" s="908"/>
      <c r="PPH134" s="908"/>
      <c r="PPI134" s="908"/>
      <c r="PPJ134" s="908"/>
      <c r="PPK134" s="908"/>
      <c r="PPL134" s="908"/>
      <c r="PPM134" s="908"/>
      <c r="PPN134" s="908"/>
      <c r="PPO134" s="908"/>
      <c r="PPP134" s="908"/>
      <c r="PPQ134" s="908"/>
      <c r="PPR134" s="908"/>
      <c r="PPS134" s="908"/>
      <c r="PPT134" s="908"/>
      <c r="PPU134" s="908"/>
      <c r="PPV134" s="908"/>
      <c r="PPW134" s="908"/>
      <c r="PPX134" s="908"/>
      <c r="PPY134" s="908"/>
      <c r="PPZ134" s="908"/>
      <c r="PQA134" s="908"/>
      <c r="PQB134" s="908"/>
      <c r="PQC134" s="908"/>
      <c r="PQD134" s="908"/>
      <c r="PQE134" s="908"/>
      <c r="PQF134" s="908"/>
      <c r="PQG134" s="908"/>
      <c r="PQH134" s="908"/>
      <c r="PQI134" s="908"/>
      <c r="PQJ134" s="908"/>
      <c r="PQK134" s="908"/>
      <c r="PQL134" s="908"/>
      <c r="PQM134" s="908"/>
      <c r="PQN134" s="908"/>
      <c r="PQO134" s="908"/>
      <c r="PQP134" s="908"/>
      <c r="PQQ134" s="908"/>
      <c r="PQR134" s="908"/>
      <c r="PQS134" s="908"/>
      <c r="PQT134" s="908"/>
      <c r="PQU134" s="908"/>
      <c r="PQV134" s="908"/>
      <c r="PQW134" s="908"/>
      <c r="PQX134" s="908"/>
      <c r="PQY134" s="908"/>
      <c r="PQZ134" s="908"/>
      <c r="PRA134" s="908"/>
      <c r="PRB134" s="908"/>
      <c r="PRC134" s="908"/>
      <c r="PRD134" s="908"/>
      <c r="PRE134" s="908"/>
      <c r="PRF134" s="908"/>
      <c r="PRG134" s="908"/>
      <c r="PRH134" s="908"/>
      <c r="PRI134" s="908"/>
      <c r="PRJ134" s="908"/>
      <c r="PRK134" s="908"/>
      <c r="PRL134" s="908"/>
      <c r="PRM134" s="908"/>
      <c r="PRN134" s="908"/>
      <c r="PRO134" s="908"/>
      <c r="PRP134" s="908"/>
      <c r="PRQ134" s="908"/>
      <c r="PRR134" s="908"/>
      <c r="PRS134" s="908"/>
      <c r="PRT134" s="908"/>
      <c r="PRU134" s="908"/>
      <c r="PRV134" s="908"/>
      <c r="PRW134" s="908"/>
      <c r="PRX134" s="908"/>
      <c r="PRY134" s="908"/>
      <c r="PRZ134" s="908"/>
      <c r="PSA134" s="908"/>
      <c r="PSB134" s="908"/>
      <c r="PSC134" s="908"/>
      <c r="PSD134" s="908"/>
      <c r="PSE134" s="908"/>
      <c r="PSF134" s="908"/>
      <c r="PSG134" s="908"/>
      <c r="PSH134" s="908"/>
      <c r="PSI134" s="908"/>
      <c r="PSJ134" s="908"/>
      <c r="PSK134" s="908"/>
      <c r="PSL134" s="908"/>
      <c r="PSM134" s="908"/>
      <c r="PSN134" s="908"/>
      <c r="PSO134" s="908"/>
      <c r="PSP134" s="908"/>
      <c r="PSQ134" s="908"/>
      <c r="PSR134" s="908"/>
      <c r="PSS134" s="908"/>
      <c r="PST134" s="908"/>
      <c r="PSU134" s="908"/>
      <c r="PSV134" s="908"/>
      <c r="PSW134" s="908"/>
      <c r="PSX134" s="908"/>
      <c r="PSY134" s="908"/>
      <c r="PSZ134" s="908"/>
      <c r="PTA134" s="908"/>
      <c r="PTB134" s="908"/>
      <c r="PTC134" s="908"/>
      <c r="PTD134" s="908"/>
      <c r="PTE134" s="908"/>
      <c r="PTF134" s="908"/>
      <c r="PTG134" s="908"/>
      <c r="PTH134" s="908"/>
      <c r="PTI134" s="908"/>
      <c r="PTJ134" s="908"/>
      <c r="PTK134" s="908"/>
      <c r="PTL134" s="908"/>
      <c r="PTM134" s="908"/>
      <c r="PTN134" s="908"/>
      <c r="PTO134" s="908"/>
      <c r="PTP134" s="908"/>
      <c r="PTQ134" s="908"/>
      <c r="PTR134" s="908"/>
      <c r="PTS134" s="908"/>
      <c r="PTT134" s="908"/>
      <c r="PTU134" s="908"/>
      <c r="PTV134" s="908"/>
      <c r="PTW134" s="908"/>
      <c r="PTX134" s="908"/>
      <c r="PTY134" s="908"/>
      <c r="PTZ134" s="908"/>
      <c r="PUA134" s="908"/>
      <c r="PUB134" s="908"/>
      <c r="PUC134" s="908"/>
      <c r="PUD134" s="908"/>
      <c r="PUE134" s="908"/>
      <c r="PUF134" s="908"/>
      <c r="PUG134" s="908"/>
      <c r="PUH134" s="908"/>
      <c r="PUI134" s="908"/>
      <c r="PUJ134" s="908"/>
      <c r="PUK134" s="908"/>
      <c r="PUL134" s="908"/>
      <c r="PUM134" s="908"/>
      <c r="PUN134" s="908"/>
      <c r="PUO134" s="908"/>
      <c r="PUP134" s="908"/>
      <c r="PUQ134" s="908"/>
      <c r="PUR134" s="908"/>
      <c r="PUS134" s="908"/>
      <c r="PUT134" s="908"/>
      <c r="PUU134" s="908"/>
      <c r="PUV134" s="908"/>
      <c r="PUW134" s="908"/>
      <c r="PUX134" s="908"/>
      <c r="PUY134" s="908"/>
      <c r="PUZ134" s="908"/>
      <c r="PVA134" s="908"/>
      <c r="PVB134" s="908"/>
      <c r="PVC134" s="908"/>
      <c r="PVD134" s="908"/>
      <c r="PVE134" s="908"/>
      <c r="PVF134" s="908"/>
      <c r="PVG134" s="908"/>
      <c r="PVH134" s="908"/>
      <c r="PVI134" s="908"/>
      <c r="PVJ134" s="908"/>
      <c r="PVK134" s="908"/>
      <c r="PVL134" s="908"/>
      <c r="PVM134" s="908"/>
      <c r="PVN134" s="908"/>
      <c r="PVO134" s="908"/>
      <c r="PVP134" s="908"/>
      <c r="PVQ134" s="908"/>
      <c r="PVR134" s="908"/>
      <c r="PVS134" s="908"/>
      <c r="PVT134" s="908"/>
      <c r="PVU134" s="908"/>
      <c r="PVV134" s="908"/>
      <c r="PVW134" s="908"/>
      <c r="PVX134" s="908"/>
      <c r="PVY134" s="908"/>
      <c r="PVZ134" s="908"/>
      <c r="PWA134" s="908"/>
      <c r="PWB134" s="908"/>
      <c r="PWC134" s="908"/>
      <c r="PWD134" s="908"/>
      <c r="PWE134" s="908"/>
      <c r="PWF134" s="908"/>
      <c r="PWG134" s="908"/>
      <c r="PWH134" s="908"/>
      <c r="PWI134" s="908"/>
      <c r="PWJ134" s="908"/>
      <c r="PWK134" s="908"/>
      <c r="PWL134" s="908"/>
      <c r="PWM134" s="908"/>
      <c r="PWN134" s="908"/>
      <c r="PWO134" s="908"/>
      <c r="PWP134" s="908"/>
      <c r="PWQ134" s="908"/>
      <c r="PWR134" s="908"/>
      <c r="PWS134" s="908"/>
      <c r="PWT134" s="908"/>
      <c r="PWU134" s="908"/>
      <c r="PWV134" s="908"/>
      <c r="PWW134" s="908"/>
      <c r="PWX134" s="908"/>
      <c r="PWY134" s="908"/>
      <c r="PWZ134" s="908"/>
      <c r="PXA134" s="908"/>
      <c r="PXB134" s="908"/>
      <c r="PXC134" s="908"/>
      <c r="PXD134" s="908"/>
      <c r="PXE134" s="908"/>
      <c r="PXF134" s="908"/>
      <c r="PXG134" s="908"/>
      <c r="PXH134" s="908"/>
      <c r="PXI134" s="908"/>
      <c r="PXJ134" s="908"/>
      <c r="PXK134" s="908"/>
      <c r="PXL134" s="908"/>
      <c r="PXM134" s="908"/>
      <c r="PXN134" s="908"/>
      <c r="PXO134" s="908"/>
      <c r="PXP134" s="908"/>
      <c r="PXQ134" s="908"/>
      <c r="PXR134" s="908"/>
      <c r="PXS134" s="908"/>
      <c r="PXT134" s="908"/>
      <c r="PXU134" s="908"/>
      <c r="PXV134" s="908"/>
      <c r="PXW134" s="908"/>
      <c r="PXX134" s="908"/>
      <c r="PXY134" s="908"/>
      <c r="PXZ134" s="908"/>
      <c r="PYA134" s="908"/>
      <c r="PYB134" s="908"/>
      <c r="PYC134" s="908"/>
      <c r="PYD134" s="908"/>
      <c r="PYE134" s="908"/>
      <c r="PYF134" s="908"/>
      <c r="PYG134" s="908"/>
      <c r="PYH134" s="908"/>
      <c r="PYI134" s="908"/>
      <c r="PYJ134" s="908"/>
      <c r="PYK134" s="908"/>
      <c r="PYL134" s="908"/>
      <c r="PYM134" s="908"/>
      <c r="PYN134" s="908"/>
      <c r="PYO134" s="908"/>
      <c r="PYP134" s="908"/>
      <c r="PYQ134" s="908"/>
      <c r="PYR134" s="908"/>
      <c r="PYS134" s="908"/>
      <c r="PYT134" s="908"/>
      <c r="PYU134" s="908"/>
      <c r="PYV134" s="908"/>
      <c r="PYW134" s="908"/>
      <c r="PYX134" s="908"/>
      <c r="PYY134" s="908"/>
      <c r="PYZ134" s="908"/>
      <c r="PZA134" s="908"/>
      <c r="PZB134" s="908"/>
      <c r="PZC134" s="908"/>
      <c r="PZD134" s="908"/>
      <c r="PZE134" s="908"/>
      <c r="PZF134" s="908"/>
      <c r="PZG134" s="908"/>
      <c r="PZH134" s="908"/>
      <c r="PZI134" s="908"/>
      <c r="PZJ134" s="908"/>
      <c r="PZK134" s="908"/>
      <c r="PZL134" s="908"/>
      <c r="PZM134" s="908"/>
      <c r="PZN134" s="908"/>
      <c r="PZO134" s="908"/>
      <c r="PZP134" s="908"/>
      <c r="PZQ134" s="908"/>
      <c r="PZR134" s="908"/>
      <c r="PZS134" s="908"/>
      <c r="PZT134" s="908"/>
      <c r="PZU134" s="908"/>
      <c r="PZV134" s="908"/>
      <c r="PZW134" s="908"/>
      <c r="PZX134" s="908"/>
      <c r="PZY134" s="908"/>
      <c r="PZZ134" s="908"/>
      <c r="QAA134" s="908"/>
      <c r="QAB134" s="908"/>
      <c r="QAC134" s="908"/>
      <c r="QAD134" s="908"/>
      <c r="QAE134" s="908"/>
      <c r="QAF134" s="908"/>
      <c r="QAG134" s="908"/>
      <c r="QAH134" s="908"/>
      <c r="QAI134" s="908"/>
      <c r="QAJ134" s="908"/>
      <c r="QAK134" s="908"/>
      <c r="QAL134" s="908"/>
      <c r="QAM134" s="908"/>
      <c r="QAN134" s="908"/>
      <c r="QAO134" s="908"/>
      <c r="QAP134" s="908"/>
      <c r="QAQ134" s="908"/>
      <c r="QAR134" s="908"/>
      <c r="QAS134" s="908"/>
      <c r="QAT134" s="908"/>
      <c r="QAU134" s="908"/>
      <c r="QAV134" s="908"/>
      <c r="QAW134" s="908"/>
      <c r="QAX134" s="908"/>
      <c r="QAY134" s="908"/>
      <c r="QAZ134" s="908"/>
      <c r="QBA134" s="908"/>
      <c r="QBB134" s="908"/>
      <c r="QBC134" s="908"/>
      <c r="QBD134" s="908"/>
      <c r="QBE134" s="908"/>
      <c r="QBF134" s="908"/>
      <c r="QBG134" s="908"/>
      <c r="QBH134" s="908"/>
      <c r="QBI134" s="908"/>
      <c r="QBJ134" s="908"/>
      <c r="QBK134" s="908"/>
      <c r="QBL134" s="908"/>
      <c r="QBM134" s="908"/>
      <c r="QBN134" s="908"/>
      <c r="QBO134" s="908"/>
      <c r="QBP134" s="908"/>
      <c r="QBQ134" s="908"/>
      <c r="QBR134" s="908"/>
      <c r="QBS134" s="908"/>
      <c r="QBT134" s="908"/>
      <c r="QBU134" s="908"/>
      <c r="QBV134" s="908"/>
      <c r="QBW134" s="908"/>
      <c r="QBX134" s="908"/>
      <c r="QBY134" s="908"/>
      <c r="QBZ134" s="908"/>
      <c r="QCA134" s="908"/>
      <c r="QCB134" s="908"/>
      <c r="QCC134" s="908"/>
      <c r="QCD134" s="908"/>
      <c r="QCE134" s="908"/>
      <c r="QCF134" s="908"/>
      <c r="QCG134" s="908"/>
      <c r="QCH134" s="908"/>
      <c r="QCI134" s="908"/>
      <c r="QCJ134" s="908"/>
      <c r="QCK134" s="908"/>
      <c r="QCL134" s="908"/>
      <c r="QCM134" s="908"/>
      <c r="QCN134" s="908"/>
      <c r="QCO134" s="908"/>
      <c r="QCP134" s="908"/>
      <c r="QCQ134" s="908"/>
      <c r="QCR134" s="908"/>
      <c r="QCS134" s="908"/>
      <c r="QCT134" s="908"/>
      <c r="QCU134" s="908"/>
      <c r="QCV134" s="908"/>
      <c r="QCW134" s="908"/>
      <c r="QCX134" s="908"/>
      <c r="QCY134" s="908"/>
      <c r="QCZ134" s="908"/>
      <c r="QDA134" s="908"/>
      <c r="QDB134" s="908"/>
      <c r="QDC134" s="908"/>
      <c r="QDD134" s="908"/>
      <c r="QDE134" s="908"/>
      <c r="QDF134" s="908"/>
      <c r="QDG134" s="908"/>
      <c r="QDH134" s="908"/>
      <c r="QDI134" s="908"/>
      <c r="QDJ134" s="908"/>
      <c r="QDK134" s="908"/>
      <c r="QDL134" s="908"/>
      <c r="QDM134" s="908"/>
      <c r="QDN134" s="908"/>
      <c r="QDO134" s="908"/>
      <c r="QDP134" s="908"/>
      <c r="QDQ134" s="908"/>
      <c r="QDR134" s="908"/>
      <c r="QDS134" s="908"/>
      <c r="QDT134" s="908"/>
      <c r="QDU134" s="908"/>
      <c r="QDV134" s="908"/>
      <c r="QDW134" s="908"/>
      <c r="QDX134" s="908"/>
      <c r="QDY134" s="908"/>
      <c r="QDZ134" s="908"/>
      <c r="QEA134" s="908"/>
      <c r="QEB134" s="908"/>
      <c r="QEC134" s="908"/>
      <c r="QED134" s="908"/>
      <c r="QEE134" s="908"/>
      <c r="QEF134" s="908"/>
      <c r="QEG134" s="908"/>
      <c r="QEH134" s="908"/>
      <c r="QEI134" s="908"/>
      <c r="QEJ134" s="908"/>
      <c r="QEK134" s="908"/>
      <c r="QEL134" s="908"/>
      <c r="QEM134" s="908"/>
      <c r="QEN134" s="908"/>
      <c r="QEO134" s="908"/>
      <c r="QEP134" s="908"/>
      <c r="QEQ134" s="908"/>
      <c r="QER134" s="908"/>
      <c r="QES134" s="908"/>
      <c r="QET134" s="908"/>
      <c r="QEU134" s="908"/>
      <c r="QEV134" s="908"/>
      <c r="QEW134" s="908"/>
      <c r="QEX134" s="908"/>
      <c r="QEY134" s="908"/>
      <c r="QEZ134" s="908"/>
      <c r="QFA134" s="908"/>
      <c r="QFB134" s="908"/>
      <c r="QFC134" s="908"/>
      <c r="QFD134" s="908"/>
      <c r="QFE134" s="908"/>
      <c r="QFF134" s="908"/>
      <c r="QFG134" s="908"/>
      <c r="QFH134" s="908"/>
      <c r="QFI134" s="908"/>
      <c r="QFJ134" s="908"/>
      <c r="QFK134" s="908"/>
      <c r="QFL134" s="908"/>
      <c r="QFM134" s="908"/>
      <c r="QFN134" s="908"/>
      <c r="QFO134" s="908"/>
      <c r="QFP134" s="908"/>
      <c r="QFQ134" s="908"/>
      <c r="QFR134" s="908"/>
      <c r="QFS134" s="908"/>
      <c r="QFT134" s="908"/>
      <c r="QFU134" s="908"/>
      <c r="QFV134" s="908"/>
      <c r="QFW134" s="908"/>
      <c r="QFX134" s="908"/>
      <c r="QFY134" s="908"/>
      <c r="QFZ134" s="908"/>
      <c r="QGA134" s="908"/>
      <c r="QGB134" s="908"/>
      <c r="QGC134" s="908"/>
      <c r="QGD134" s="908"/>
      <c r="QGE134" s="908"/>
      <c r="QGF134" s="908"/>
      <c r="QGG134" s="908"/>
      <c r="QGH134" s="908"/>
      <c r="QGI134" s="908"/>
      <c r="QGJ134" s="908"/>
      <c r="QGK134" s="908"/>
      <c r="QGL134" s="908"/>
      <c r="QGM134" s="908"/>
      <c r="QGN134" s="908"/>
      <c r="QGO134" s="908"/>
      <c r="QGP134" s="908"/>
      <c r="QGQ134" s="908"/>
      <c r="QGR134" s="908"/>
      <c r="QGS134" s="908"/>
      <c r="QGT134" s="908"/>
      <c r="QGU134" s="908"/>
      <c r="QGV134" s="908"/>
      <c r="QGW134" s="908"/>
      <c r="QGX134" s="908"/>
      <c r="QGY134" s="908"/>
      <c r="QGZ134" s="908"/>
      <c r="QHA134" s="908"/>
      <c r="QHB134" s="908"/>
      <c r="QHC134" s="908"/>
      <c r="QHD134" s="908"/>
      <c r="QHE134" s="908"/>
      <c r="QHF134" s="908"/>
      <c r="QHG134" s="908"/>
      <c r="QHH134" s="908"/>
      <c r="QHI134" s="908"/>
      <c r="QHJ134" s="908"/>
      <c r="QHK134" s="908"/>
      <c r="QHL134" s="908"/>
      <c r="QHM134" s="908"/>
      <c r="QHN134" s="908"/>
      <c r="QHO134" s="908"/>
      <c r="QHP134" s="908"/>
      <c r="QHQ134" s="908"/>
      <c r="QHR134" s="908"/>
      <c r="QHS134" s="908"/>
      <c r="QHT134" s="908"/>
      <c r="QHU134" s="908"/>
      <c r="QHV134" s="908"/>
      <c r="QHW134" s="908"/>
      <c r="QHX134" s="908"/>
      <c r="QHY134" s="908"/>
      <c r="QHZ134" s="908"/>
      <c r="QIA134" s="908"/>
      <c r="QIB134" s="908"/>
      <c r="QIC134" s="908"/>
      <c r="QID134" s="908"/>
      <c r="QIE134" s="908"/>
      <c r="QIF134" s="908"/>
      <c r="QIG134" s="908"/>
      <c r="QIH134" s="908"/>
      <c r="QII134" s="908"/>
      <c r="QIJ134" s="908"/>
      <c r="QIK134" s="908"/>
      <c r="QIL134" s="908"/>
      <c r="QIM134" s="908"/>
      <c r="QIN134" s="908"/>
      <c r="QIO134" s="908"/>
      <c r="QIP134" s="908"/>
      <c r="QIQ134" s="908"/>
      <c r="QIR134" s="908"/>
      <c r="QIS134" s="908"/>
      <c r="QIT134" s="908"/>
      <c r="QIU134" s="908"/>
      <c r="QIV134" s="908"/>
      <c r="QIW134" s="908"/>
      <c r="QIX134" s="908"/>
      <c r="QIY134" s="908"/>
      <c r="QIZ134" s="908"/>
      <c r="QJA134" s="908"/>
      <c r="QJB134" s="908"/>
      <c r="QJC134" s="908"/>
      <c r="QJD134" s="908"/>
      <c r="QJE134" s="908"/>
      <c r="QJF134" s="908"/>
      <c r="QJG134" s="908"/>
      <c r="QJH134" s="908"/>
      <c r="QJI134" s="908"/>
      <c r="QJJ134" s="908"/>
      <c r="QJK134" s="908"/>
      <c r="QJL134" s="908"/>
      <c r="QJM134" s="908"/>
      <c r="QJN134" s="908"/>
      <c r="QJO134" s="908"/>
      <c r="QJP134" s="908"/>
      <c r="QJQ134" s="908"/>
      <c r="QJR134" s="908"/>
      <c r="QJS134" s="908"/>
      <c r="QJT134" s="908"/>
      <c r="QJU134" s="908"/>
      <c r="QJV134" s="908"/>
      <c r="QJW134" s="908"/>
      <c r="QJX134" s="908"/>
      <c r="QJY134" s="908"/>
      <c r="QJZ134" s="908"/>
      <c r="QKA134" s="908"/>
      <c r="QKB134" s="908"/>
      <c r="QKC134" s="908"/>
      <c r="QKD134" s="908"/>
      <c r="QKE134" s="908"/>
      <c r="QKF134" s="908"/>
      <c r="QKG134" s="908"/>
      <c r="QKH134" s="908"/>
      <c r="QKI134" s="908"/>
      <c r="QKJ134" s="908"/>
      <c r="QKK134" s="908"/>
      <c r="QKL134" s="908"/>
      <c r="QKM134" s="908"/>
      <c r="QKN134" s="908"/>
      <c r="QKO134" s="908"/>
      <c r="QKP134" s="908"/>
      <c r="QKQ134" s="908"/>
      <c r="QKR134" s="908"/>
      <c r="QKS134" s="908"/>
      <c r="QKT134" s="908"/>
      <c r="QKU134" s="908"/>
      <c r="QKV134" s="908"/>
      <c r="QKW134" s="908"/>
      <c r="QKX134" s="908"/>
      <c r="QKY134" s="908"/>
      <c r="QKZ134" s="908"/>
      <c r="QLA134" s="908"/>
      <c r="QLB134" s="908"/>
      <c r="QLC134" s="908"/>
      <c r="QLD134" s="908"/>
      <c r="QLE134" s="908"/>
      <c r="QLF134" s="908"/>
      <c r="QLG134" s="908"/>
      <c r="QLH134" s="908"/>
      <c r="QLI134" s="908"/>
      <c r="QLJ134" s="908"/>
      <c r="QLK134" s="908"/>
      <c r="QLL134" s="908"/>
      <c r="QLM134" s="908"/>
      <c r="QLN134" s="908"/>
      <c r="QLO134" s="908"/>
      <c r="QLP134" s="908"/>
      <c r="QLQ134" s="908"/>
      <c r="QLR134" s="908"/>
      <c r="QLS134" s="908"/>
      <c r="QLT134" s="908"/>
      <c r="QLU134" s="908"/>
      <c r="QLV134" s="908"/>
      <c r="QLW134" s="908"/>
      <c r="QLX134" s="908"/>
      <c r="QLY134" s="908"/>
      <c r="QLZ134" s="908"/>
      <c r="QMA134" s="908"/>
      <c r="QMB134" s="908"/>
      <c r="QMC134" s="908"/>
      <c r="QMD134" s="908"/>
      <c r="QME134" s="908"/>
      <c r="QMF134" s="908"/>
      <c r="QMG134" s="908"/>
      <c r="QMH134" s="908"/>
      <c r="QMI134" s="908"/>
      <c r="QMJ134" s="908"/>
      <c r="QMK134" s="908"/>
      <c r="QML134" s="908"/>
      <c r="QMM134" s="908"/>
      <c r="QMN134" s="908"/>
      <c r="QMO134" s="908"/>
      <c r="QMP134" s="908"/>
      <c r="QMQ134" s="908"/>
      <c r="QMR134" s="908"/>
      <c r="QMS134" s="908"/>
      <c r="QMT134" s="908"/>
      <c r="QMU134" s="908"/>
      <c r="QMV134" s="908"/>
      <c r="QMW134" s="908"/>
      <c r="QMX134" s="908"/>
      <c r="QMY134" s="908"/>
      <c r="QMZ134" s="908"/>
      <c r="QNA134" s="908"/>
      <c r="QNB134" s="908"/>
      <c r="QNC134" s="908"/>
      <c r="QND134" s="908"/>
      <c r="QNE134" s="908"/>
      <c r="QNF134" s="908"/>
      <c r="QNG134" s="908"/>
      <c r="QNH134" s="908"/>
      <c r="QNI134" s="908"/>
      <c r="QNJ134" s="908"/>
      <c r="QNK134" s="908"/>
      <c r="QNL134" s="908"/>
      <c r="QNM134" s="908"/>
      <c r="QNN134" s="908"/>
      <c r="QNO134" s="908"/>
      <c r="QNP134" s="908"/>
      <c r="QNQ134" s="908"/>
      <c r="QNR134" s="908"/>
      <c r="QNS134" s="908"/>
      <c r="QNT134" s="908"/>
      <c r="QNU134" s="908"/>
      <c r="QNV134" s="908"/>
      <c r="QNW134" s="908"/>
      <c r="QNX134" s="908"/>
      <c r="QNY134" s="908"/>
      <c r="QNZ134" s="908"/>
      <c r="QOA134" s="908"/>
      <c r="QOB134" s="908"/>
      <c r="QOC134" s="908"/>
      <c r="QOD134" s="908"/>
      <c r="QOE134" s="908"/>
      <c r="QOF134" s="908"/>
      <c r="QOG134" s="908"/>
      <c r="QOH134" s="908"/>
      <c r="QOI134" s="908"/>
      <c r="QOJ134" s="908"/>
      <c r="QOK134" s="908"/>
      <c r="QOL134" s="908"/>
      <c r="QOM134" s="908"/>
      <c r="QON134" s="908"/>
      <c r="QOO134" s="908"/>
      <c r="QOP134" s="908"/>
      <c r="QOQ134" s="908"/>
      <c r="QOR134" s="908"/>
      <c r="QOS134" s="908"/>
      <c r="QOT134" s="908"/>
      <c r="QOU134" s="908"/>
      <c r="QOV134" s="908"/>
      <c r="QOW134" s="908"/>
      <c r="QOX134" s="908"/>
      <c r="QOY134" s="908"/>
      <c r="QOZ134" s="908"/>
      <c r="QPA134" s="908"/>
      <c r="QPB134" s="908"/>
      <c r="QPC134" s="908"/>
      <c r="QPD134" s="908"/>
      <c r="QPE134" s="908"/>
      <c r="QPF134" s="908"/>
      <c r="QPG134" s="908"/>
      <c r="QPH134" s="908"/>
      <c r="QPI134" s="908"/>
      <c r="QPJ134" s="908"/>
      <c r="QPK134" s="908"/>
      <c r="QPL134" s="908"/>
      <c r="QPM134" s="908"/>
      <c r="QPN134" s="908"/>
      <c r="QPO134" s="908"/>
      <c r="QPP134" s="908"/>
      <c r="QPQ134" s="908"/>
      <c r="QPR134" s="908"/>
      <c r="QPS134" s="908"/>
      <c r="QPT134" s="908"/>
      <c r="QPU134" s="908"/>
      <c r="QPV134" s="908"/>
      <c r="QPW134" s="908"/>
      <c r="QPX134" s="908"/>
      <c r="QPY134" s="908"/>
      <c r="QPZ134" s="908"/>
      <c r="QQA134" s="908"/>
      <c r="QQB134" s="908"/>
      <c r="QQC134" s="908"/>
      <c r="QQD134" s="908"/>
      <c r="QQE134" s="908"/>
      <c r="QQF134" s="908"/>
      <c r="QQG134" s="908"/>
      <c r="QQH134" s="908"/>
      <c r="QQI134" s="908"/>
      <c r="QQJ134" s="908"/>
      <c r="QQK134" s="908"/>
      <c r="QQL134" s="908"/>
      <c r="QQM134" s="908"/>
      <c r="QQN134" s="908"/>
      <c r="QQO134" s="908"/>
      <c r="QQP134" s="908"/>
      <c r="QQQ134" s="908"/>
      <c r="QQR134" s="908"/>
      <c r="QQS134" s="908"/>
      <c r="QQT134" s="908"/>
      <c r="QQU134" s="908"/>
      <c r="QQV134" s="908"/>
      <c r="QQW134" s="908"/>
      <c r="QQX134" s="908"/>
      <c r="QQY134" s="908"/>
      <c r="QQZ134" s="908"/>
      <c r="QRA134" s="908"/>
      <c r="QRB134" s="908"/>
      <c r="QRC134" s="908"/>
      <c r="QRD134" s="908"/>
      <c r="QRE134" s="908"/>
      <c r="QRF134" s="908"/>
      <c r="QRG134" s="908"/>
      <c r="QRH134" s="908"/>
      <c r="QRI134" s="908"/>
      <c r="QRJ134" s="908"/>
      <c r="QRK134" s="908"/>
      <c r="QRL134" s="908"/>
      <c r="QRM134" s="908"/>
      <c r="QRN134" s="908"/>
      <c r="QRO134" s="908"/>
      <c r="QRP134" s="908"/>
      <c r="QRQ134" s="908"/>
      <c r="QRR134" s="908"/>
      <c r="QRS134" s="908"/>
      <c r="QRT134" s="908"/>
      <c r="QRU134" s="908"/>
      <c r="QRV134" s="908"/>
      <c r="QRW134" s="908"/>
      <c r="QRX134" s="908"/>
      <c r="QRY134" s="908"/>
      <c r="QRZ134" s="908"/>
      <c r="QSA134" s="908"/>
      <c r="QSB134" s="908"/>
      <c r="QSC134" s="908"/>
      <c r="QSD134" s="908"/>
      <c r="QSE134" s="908"/>
      <c r="QSF134" s="908"/>
      <c r="QSG134" s="908"/>
      <c r="QSH134" s="908"/>
      <c r="QSI134" s="908"/>
      <c r="QSJ134" s="908"/>
      <c r="QSK134" s="908"/>
      <c r="QSL134" s="908"/>
      <c r="QSM134" s="908"/>
      <c r="QSN134" s="908"/>
      <c r="QSO134" s="908"/>
      <c r="QSP134" s="908"/>
      <c r="QSQ134" s="908"/>
      <c r="QSR134" s="908"/>
      <c r="QSS134" s="908"/>
      <c r="QST134" s="908"/>
      <c r="QSU134" s="908"/>
      <c r="QSV134" s="908"/>
      <c r="QSW134" s="908"/>
      <c r="QSX134" s="908"/>
      <c r="QSY134" s="908"/>
      <c r="QSZ134" s="908"/>
      <c r="QTA134" s="908"/>
      <c r="QTB134" s="908"/>
      <c r="QTC134" s="908"/>
      <c r="QTD134" s="908"/>
      <c r="QTE134" s="908"/>
      <c r="QTF134" s="908"/>
      <c r="QTG134" s="908"/>
      <c r="QTH134" s="908"/>
      <c r="QTI134" s="908"/>
      <c r="QTJ134" s="908"/>
      <c r="QTK134" s="908"/>
      <c r="QTL134" s="908"/>
      <c r="QTM134" s="908"/>
      <c r="QTN134" s="908"/>
      <c r="QTO134" s="908"/>
      <c r="QTP134" s="908"/>
      <c r="QTQ134" s="908"/>
      <c r="QTR134" s="908"/>
      <c r="QTS134" s="908"/>
      <c r="QTT134" s="908"/>
      <c r="QTU134" s="908"/>
      <c r="QTV134" s="908"/>
      <c r="QTW134" s="908"/>
      <c r="QTX134" s="908"/>
      <c r="QTY134" s="908"/>
      <c r="QTZ134" s="908"/>
      <c r="QUA134" s="908"/>
      <c r="QUB134" s="908"/>
      <c r="QUC134" s="908"/>
      <c r="QUD134" s="908"/>
      <c r="QUE134" s="908"/>
      <c r="QUF134" s="908"/>
      <c r="QUG134" s="908"/>
      <c r="QUH134" s="908"/>
      <c r="QUI134" s="908"/>
      <c r="QUJ134" s="908"/>
      <c r="QUK134" s="908"/>
      <c r="QUL134" s="908"/>
      <c r="QUM134" s="908"/>
      <c r="QUN134" s="908"/>
      <c r="QUO134" s="908"/>
      <c r="QUP134" s="908"/>
      <c r="QUQ134" s="908"/>
      <c r="QUR134" s="908"/>
      <c r="QUS134" s="908"/>
      <c r="QUT134" s="908"/>
      <c r="QUU134" s="908"/>
      <c r="QUV134" s="908"/>
      <c r="QUW134" s="908"/>
      <c r="QUX134" s="908"/>
      <c r="QUY134" s="908"/>
      <c r="QUZ134" s="908"/>
      <c r="QVA134" s="908"/>
      <c r="QVB134" s="908"/>
      <c r="QVC134" s="908"/>
      <c r="QVD134" s="908"/>
      <c r="QVE134" s="908"/>
      <c r="QVF134" s="908"/>
      <c r="QVG134" s="908"/>
      <c r="QVH134" s="908"/>
      <c r="QVI134" s="908"/>
      <c r="QVJ134" s="908"/>
      <c r="QVK134" s="908"/>
      <c r="QVL134" s="908"/>
      <c r="QVM134" s="908"/>
      <c r="QVN134" s="908"/>
      <c r="QVO134" s="908"/>
      <c r="QVP134" s="908"/>
      <c r="QVQ134" s="908"/>
      <c r="QVR134" s="908"/>
      <c r="QVS134" s="908"/>
      <c r="QVT134" s="908"/>
      <c r="QVU134" s="908"/>
      <c r="QVV134" s="908"/>
      <c r="QVW134" s="908"/>
      <c r="QVX134" s="908"/>
      <c r="QVY134" s="908"/>
      <c r="QVZ134" s="908"/>
      <c r="QWA134" s="908"/>
      <c r="QWB134" s="908"/>
      <c r="QWC134" s="908"/>
      <c r="QWD134" s="908"/>
      <c r="QWE134" s="908"/>
      <c r="QWF134" s="908"/>
      <c r="QWG134" s="908"/>
      <c r="QWH134" s="908"/>
      <c r="QWI134" s="908"/>
      <c r="QWJ134" s="908"/>
      <c r="QWK134" s="908"/>
      <c r="QWL134" s="908"/>
      <c r="QWM134" s="908"/>
      <c r="QWN134" s="908"/>
      <c r="QWO134" s="908"/>
      <c r="QWP134" s="908"/>
      <c r="QWQ134" s="908"/>
      <c r="QWR134" s="908"/>
      <c r="QWS134" s="908"/>
      <c r="QWT134" s="908"/>
      <c r="QWU134" s="908"/>
      <c r="QWV134" s="908"/>
      <c r="QWW134" s="908"/>
      <c r="QWX134" s="908"/>
      <c r="QWY134" s="908"/>
      <c r="QWZ134" s="908"/>
      <c r="QXA134" s="908"/>
      <c r="QXB134" s="908"/>
      <c r="QXC134" s="908"/>
      <c r="QXD134" s="908"/>
      <c r="QXE134" s="908"/>
      <c r="QXF134" s="908"/>
      <c r="QXG134" s="908"/>
      <c r="QXH134" s="908"/>
      <c r="QXI134" s="908"/>
      <c r="QXJ134" s="908"/>
      <c r="QXK134" s="908"/>
      <c r="QXL134" s="908"/>
      <c r="QXM134" s="908"/>
      <c r="QXN134" s="908"/>
      <c r="QXO134" s="908"/>
      <c r="QXP134" s="908"/>
      <c r="QXQ134" s="908"/>
      <c r="QXR134" s="908"/>
      <c r="QXS134" s="908"/>
      <c r="QXT134" s="908"/>
      <c r="QXU134" s="908"/>
      <c r="QXV134" s="908"/>
      <c r="QXW134" s="908"/>
      <c r="QXX134" s="908"/>
      <c r="QXY134" s="908"/>
      <c r="QXZ134" s="908"/>
      <c r="QYA134" s="908"/>
      <c r="QYB134" s="908"/>
      <c r="QYC134" s="908"/>
      <c r="QYD134" s="908"/>
      <c r="QYE134" s="908"/>
      <c r="QYF134" s="908"/>
      <c r="QYG134" s="908"/>
      <c r="QYH134" s="908"/>
      <c r="QYI134" s="908"/>
      <c r="QYJ134" s="908"/>
      <c r="QYK134" s="908"/>
      <c r="QYL134" s="908"/>
      <c r="QYM134" s="908"/>
      <c r="QYN134" s="908"/>
      <c r="QYO134" s="908"/>
      <c r="QYP134" s="908"/>
      <c r="QYQ134" s="908"/>
      <c r="QYR134" s="908"/>
      <c r="QYS134" s="908"/>
      <c r="QYT134" s="908"/>
      <c r="QYU134" s="908"/>
      <c r="QYV134" s="908"/>
      <c r="QYW134" s="908"/>
      <c r="QYX134" s="908"/>
      <c r="QYY134" s="908"/>
      <c r="QYZ134" s="908"/>
      <c r="QZA134" s="908"/>
      <c r="QZB134" s="908"/>
      <c r="QZC134" s="908"/>
      <c r="QZD134" s="908"/>
      <c r="QZE134" s="908"/>
      <c r="QZF134" s="908"/>
      <c r="QZG134" s="908"/>
      <c r="QZH134" s="908"/>
      <c r="QZI134" s="908"/>
      <c r="QZJ134" s="908"/>
      <c r="QZK134" s="908"/>
      <c r="QZL134" s="908"/>
      <c r="QZM134" s="908"/>
      <c r="QZN134" s="908"/>
      <c r="QZO134" s="908"/>
      <c r="QZP134" s="908"/>
      <c r="QZQ134" s="908"/>
      <c r="QZR134" s="908"/>
      <c r="QZS134" s="908"/>
      <c r="QZT134" s="908"/>
      <c r="QZU134" s="908"/>
      <c r="QZV134" s="908"/>
      <c r="QZW134" s="908"/>
      <c r="QZX134" s="908"/>
      <c r="QZY134" s="908"/>
      <c r="QZZ134" s="908"/>
      <c r="RAA134" s="908"/>
      <c r="RAB134" s="908"/>
      <c r="RAC134" s="908"/>
      <c r="RAD134" s="908"/>
      <c r="RAE134" s="908"/>
      <c r="RAF134" s="908"/>
      <c r="RAG134" s="908"/>
      <c r="RAH134" s="908"/>
      <c r="RAI134" s="908"/>
      <c r="RAJ134" s="908"/>
      <c r="RAK134" s="908"/>
      <c r="RAL134" s="908"/>
      <c r="RAM134" s="908"/>
      <c r="RAN134" s="908"/>
      <c r="RAO134" s="908"/>
      <c r="RAP134" s="908"/>
      <c r="RAQ134" s="908"/>
      <c r="RAR134" s="908"/>
      <c r="RAS134" s="908"/>
      <c r="RAT134" s="908"/>
      <c r="RAU134" s="908"/>
      <c r="RAV134" s="908"/>
      <c r="RAW134" s="908"/>
      <c r="RAX134" s="908"/>
      <c r="RAY134" s="908"/>
      <c r="RAZ134" s="908"/>
      <c r="RBA134" s="908"/>
      <c r="RBB134" s="908"/>
      <c r="RBC134" s="908"/>
      <c r="RBD134" s="908"/>
      <c r="RBE134" s="908"/>
      <c r="RBF134" s="908"/>
      <c r="RBG134" s="908"/>
      <c r="RBH134" s="908"/>
      <c r="RBI134" s="908"/>
      <c r="RBJ134" s="908"/>
      <c r="RBK134" s="908"/>
      <c r="RBL134" s="908"/>
      <c r="RBM134" s="908"/>
      <c r="RBN134" s="908"/>
      <c r="RBO134" s="908"/>
      <c r="RBP134" s="908"/>
      <c r="RBQ134" s="908"/>
      <c r="RBR134" s="908"/>
      <c r="RBS134" s="908"/>
      <c r="RBT134" s="908"/>
      <c r="RBU134" s="908"/>
      <c r="RBV134" s="908"/>
      <c r="RBW134" s="908"/>
      <c r="RBX134" s="908"/>
      <c r="RBY134" s="908"/>
      <c r="RBZ134" s="908"/>
      <c r="RCA134" s="908"/>
      <c r="RCB134" s="908"/>
      <c r="RCC134" s="908"/>
      <c r="RCD134" s="908"/>
      <c r="RCE134" s="908"/>
      <c r="RCF134" s="908"/>
      <c r="RCG134" s="908"/>
      <c r="RCH134" s="908"/>
      <c r="RCI134" s="908"/>
      <c r="RCJ134" s="908"/>
      <c r="RCK134" s="908"/>
      <c r="RCL134" s="908"/>
      <c r="RCM134" s="908"/>
      <c r="RCN134" s="908"/>
      <c r="RCO134" s="908"/>
      <c r="RCP134" s="908"/>
      <c r="RCQ134" s="908"/>
      <c r="RCR134" s="908"/>
      <c r="RCS134" s="908"/>
      <c r="RCT134" s="908"/>
      <c r="RCU134" s="908"/>
      <c r="RCV134" s="908"/>
      <c r="RCW134" s="908"/>
      <c r="RCX134" s="908"/>
      <c r="RCY134" s="908"/>
      <c r="RCZ134" s="908"/>
      <c r="RDA134" s="908"/>
      <c r="RDB134" s="908"/>
      <c r="RDC134" s="908"/>
      <c r="RDD134" s="908"/>
      <c r="RDE134" s="908"/>
      <c r="RDF134" s="908"/>
      <c r="RDG134" s="908"/>
      <c r="RDH134" s="908"/>
      <c r="RDI134" s="908"/>
      <c r="RDJ134" s="908"/>
      <c r="RDK134" s="908"/>
      <c r="RDL134" s="908"/>
      <c r="RDM134" s="908"/>
      <c r="RDN134" s="908"/>
      <c r="RDO134" s="908"/>
      <c r="RDP134" s="908"/>
      <c r="RDQ134" s="908"/>
      <c r="RDR134" s="908"/>
      <c r="RDS134" s="908"/>
      <c r="RDT134" s="908"/>
      <c r="RDU134" s="908"/>
      <c r="RDV134" s="908"/>
      <c r="RDW134" s="908"/>
      <c r="RDX134" s="908"/>
      <c r="RDY134" s="908"/>
      <c r="RDZ134" s="908"/>
      <c r="REA134" s="908"/>
      <c r="REB134" s="908"/>
      <c r="REC134" s="908"/>
      <c r="RED134" s="908"/>
      <c r="REE134" s="908"/>
      <c r="REF134" s="908"/>
      <c r="REG134" s="908"/>
      <c r="REH134" s="908"/>
      <c r="REI134" s="908"/>
      <c r="REJ134" s="908"/>
      <c r="REK134" s="908"/>
      <c r="REL134" s="908"/>
      <c r="REM134" s="908"/>
      <c r="REN134" s="908"/>
      <c r="REO134" s="908"/>
      <c r="REP134" s="908"/>
      <c r="REQ134" s="908"/>
      <c r="RER134" s="908"/>
      <c r="RES134" s="908"/>
      <c r="RET134" s="908"/>
      <c r="REU134" s="908"/>
      <c r="REV134" s="908"/>
      <c r="REW134" s="908"/>
      <c r="REX134" s="908"/>
      <c r="REY134" s="908"/>
      <c r="REZ134" s="908"/>
      <c r="RFA134" s="908"/>
      <c r="RFB134" s="908"/>
      <c r="RFC134" s="908"/>
      <c r="RFD134" s="908"/>
      <c r="RFE134" s="908"/>
      <c r="RFF134" s="908"/>
      <c r="RFG134" s="908"/>
      <c r="RFH134" s="908"/>
      <c r="RFI134" s="908"/>
      <c r="RFJ134" s="908"/>
      <c r="RFK134" s="908"/>
      <c r="RFL134" s="908"/>
      <c r="RFM134" s="908"/>
      <c r="RFN134" s="908"/>
      <c r="RFO134" s="908"/>
      <c r="RFP134" s="908"/>
      <c r="RFQ134" s="908"/>
      <c r="RFR134" s="908"/>
      <c r="RFS134" s="908"/>
      <c r="RFT134" s="908"/>
      <c r="RFU134" s="908"/>
      <c r="RFV134" s="908"/>
      <c r="RFW134" s="908"/>
      <c r="RFX134" s="908"/>
      <c r="RFY134" s="908"/>
      <c r="RFZ134" s="908"/>
      <c r="RGA134" s="908"/>
      <c r="RGB134" s="908"/>
      <c r="RGC134" s="908"/>
      <c r="RGD134" s="908"/>
      <c r="RGE134" s="908"/>
      <c r="RGF134" s="908"/>
      <c r="RGG134" s="908"/>
      <c r="RGH134" s="908"/>
      <c r="RGI134" s="908"/>
      <c r="RGJ134" s="908"/>
      <c r="RGK134" s="908"/>
      <c r="RGL134" s="908"/>
      <c r="RGM134" s="908"/>
      <c r="RGN134" s="908"/>
      <c r="RGO134" s="908"/>
      <c r="RGP134" s="908"/>
      <c r="RGQ134" s="908"/>
      <c r="RGR134" s="908"/>
      <c r="RGS134" s="908"/>
      <c r="RGT134" s="908"/>
      <c r="RGU134" s="908"/>
      <c r="RGV134" s="908"/>
      <c r="RGW134" s="908"/>
      <c r="RGX134" s="908"/>
      <c r="RGY134" s="908"/>
      <c r="RGZ134" s="908"/>
      <c r="RHA134" s="908"/>
      <c r="RHB134" s="908"/>
      <c r="RHC134" s="908"/>
      <c r="RHD134" s="908"/>
      <c r="RHE134" s="908"/>
      <c r="RHF134" s="908"/>
      <c r="RHG134" s="908"/>
      <c r="RHH134" s="908"/>
      <c r="RHI134" s="908"/>
      <c r="RHJ134" s="908"/>
      <c r="RHK134" s="908"/>
      <c r="RHL134" s="908"/>
      <c r="RHM134" s="908"/>
      <c r="RHN134" s="908"/>
      <c r="RHO134" s="908"/>
      <c r="RHP134" s="908"/>
      <c r="RHQ134" s="908"/>
      <c r="RHR134" s="908"/>
      <c r="RHS134" s="908"/>
      <c r="RHT134" s="908"/>
      <c r="RHU134" s="908"/>
      <c r="RHV134" s="908"/>
      <c r="RHW134" s="908"/>
      <c r="RHX134" s="908"/>
      <c r="RHY134" s="908"/>
      <c r="RHZ134" s="908"/>
      <c r="RIA134" s="908"/>
      <c r="RIB134" s="908"/>
      <c r="RIC134" s="908"/>
      <c r="RID134" s="908"/>
      <c r="RIE134" s="908"/>
      <c r="RIF134" s="908"/>
      <c r="RIG134" s="908"/>
      <c r="RIH134" s="908"/>
      <c r="RII134" s="908"/>
      <c r="RIJ134" s="908"/>
      <c r="RIK134" s="908"/>
      <c r="RIL134" s="908"/>
      <c r="RIM134" s="908"/>
      <c r="RIN134" s="908"/>
      <c r="RIO134" s="908"/>
      <c r="RIP134" s="908"/>
      <c r="RIQ134" s="908"/>
      <c r="RIR134" s="908"/>
      <c r="RIS134" s="908"/>
      <c r="RIT134" s="908"/>
      <c r="RIU134" s="908"/>
      <c r="RIV134" s="908"/>
      <c r="RIW134" s="908"/>
      <c r="RIX134" s="908"/>
      <c r="RIY134" s="908"/>
      <c r="RIZ134" s="908"/>
      <c r="RJA134" s="908"/>
      <c r="RJB134" s="908"/>
      <c r="RJC134" s="908"/>
      <c r="RJD134" s="908"/>
      <c r="RJE134" s="908"/>
      <c r="RJF134" s="908"/>
      <c r="RJG134" s="908"/>
      <c r="RJH134" s="908"/>
      <c r="RJI134" s="908"/>
      <c r="RJJ134" s="908"/>
      <c r="RJK134" s="908"/>
      <c r="RJL134" s="908"/>
      <c r="RJM134" s="908"/>
      <c r="RJN134" s="908"/>
      <c r="RJO134" s="908"/>
      <c r="RJP134" s="908"/>
      <c r="RJQ134" s="908"/>
      <c r="RJR134" s="908"/>
      <c r="RJS134" s="908"/>
      <c r="RJT134" s="908"/>
      <c r="RJU134" s="908"/>
      <c r="RJV134" s="908"/>
      <c r="RJW134" s="908"/>
      <c r="RJX134" s="908"/>
      <c r="RJY134" s="908"/>
      <c r="RJZ134" s="908"/>
      <c r="RKA134" s="908"/>
      <c r="RKB134" s="908"/>
      <c r="RKC134" s="908"/>
      <c r="RKD134" s="908"/>
      <c r="RKE134" s="908"/>
      <c r="RKF134" s="908"/>
      <c r="RKG134" s="908"/>
      <c r="RKH134" s="908"/>
      <c r="RKI134" s="908"/>
      <c r="RKJ134" s="908"/>
      <c r="RKK134" s="908"/>
      <c r="RKL134" s="908"/>
      <c r="RKM134" s="908"/>
      <c r="RKN134" s="908"/>
      <c r="RKO134" s="908"/>
      <c r="RKP134" s="908"/>
      <c r="RKQ134" s="908"/>
      <c r="RKR134" s="908"/>
      <c r="RKS134" s="908"/>
      <c r="RKT134" s="908"/>
      <c r="RKU134" s="908"/>
      <c r="RKV134" s="908"/>
      <c r="RKW134" s="908"/>
      <c r="RKX134" s="908"/>
      <c r="RKY134" s="908"/>
      <c r="RKZ134" s="908"/>
      <c r="RLA134" s="908"/>
      <c r="RLB134" s="908"/>
      <c r="RLC134" s="908"/>
      <c r="RLD134" s="908"/>
      <c r="RLE134" s="908"/>
      <c r="RLF134" s="908"/>
      <c r="RLG134" s="908"/>
      <c r="RLH134" s="908"/>
      <c r="RLI134" s="908"/>
      <c r="RLJ134" s="908"/>
      <c r="RLK134" s="908"/>
      <c r="RLL134" s="908"/>
      <c r="RLM134" s="908"/>
      <c r="RLN134" s="908"/>
      <c r="RLO134" s="908"/>
      <c r="RLP134" s="908"/>
      <c r="RLQ134" s="908"/>
      <c r="RLR134" s="908"/>
      <c r="RLS134" s="908"/>
      <c r="RLT134" s="908"/>
      <c r="RLU134" s="908"/>
      <c r="RLV134" s="908"/>
      <c r="RLW134" s="908"/>
      <c r="RLX134" s="908"/>
      <c r="RLY134" s="908"/>
      <c r="RLZ134" s="908"/>
      <c r="RMA134" s="908"/>
      <c r="RMB134" s="908"/>
      <c r="RMC134" s="908"/>
      <c r="RMD134" s="908"/>
      <c r="RME134" s="908"/>
      <c r="RMF134" s="908"/>
      <c r="RMG134" s="908"/>
      <c r="RMH134" s="908"/>
      <c r="RMI134" s="908"/>
      <c r="RMJ134" s="908"/>
      <c r="RMK134" s="908"/>
      <c r="RML134" s="908"/>
      <c r="RMM134" s="908"/>
      <c r="RMN134" s="908"/>
      <c r="RMO134" s="908"/>
      <c r="RMP134" s="908"/>
      <c r="RMQ134" s="908"/>
      <c r="RMR134" s="908"/>
      <c r="RMS134" s="908"/>
      <c r="RMT134" s="908"/>
      <c r="RMU134" s="908"/>
      <c r="RMV134" s="908"/>
      <c r="RMW134" s="908"/>
      <c r="RMX134" s="908"/>
      <c r="RMY134" s="908"/>
      <c r="RMZ134" s="908"/>
      <c r="RNA134" s="908"/>
      <c r="RNB134" s="908"/>
      <c r="RNC134" s="908"/>
      <c r="RND134" s="908"/>
      <c r="RNE134" s="908"/>
      <c r="RNF134" s="908"/>
      <c r="RNG134" s="908"/>
      <c r="RNH134" s="908"/>
      <c r="RNI134" s="908"/>
      <c r="RNJ134" s="908"/>
      <c r="RNK134" s="908"/>
      <c r="RNL134" s="908"/>
      <c r="RNM134" s="908"/>
      <c r="RNN134" s="908"/>
      <c r="RNO134" s="908"/>
      <c r="RNP134" s="908"/>
      <c r="RNQ134" s="908"/>
      <c r="RNR134" s="908"/>
      <c r="RNS134" s="908"/>
      <c r="RNT134" s="908"/>
      <c r="RNU134" s="908"/>
      <c r="RNV134" s="908"/>
      <c r="RNW134" s="908"/>
      <c r="RNX134" s="908"/>
      <c r="RNY134" s="908"/>
      <c r="RNZ134" s="908"/>
      <c r="ROA134" s="908"/>
      <c r="ROB134" s="908"/>
      <c r="ROC134" s="908"/>
      <c r="ROD134" s="908"/>
      <c r="ROE134" s="908"/>
      <c r="ROF134" s="908"/>
      <c r="ROG134" s="908"/>
      <c r="ROH134" s="908"/>
      <c r="ROI134" s="908"/>
      <c r="ROJ134" s="908"/>
      <c r="ROK134" s="908"/>
      <c r="ROL134" s="908"/>
      <c r="ROM134" s="908"/>
      <c r="RON134" s="908"/>
      <c r="ROO134" s="908"/>
      <c r="ROP134" s="908"/>
      <c r="ROQ134" s="908"/>
      <c r="ROR134" s="908"/>
      <c r="ROS134" s="908"/>
      <c r="ROT134" s="908"/>
      <c r="ROU134" s="908"/>
      <c r="ROV134" s="908"/>
      <c r="ROW134" s="908"/>
      <c r="ROX134" s="908"/>
      <c r="ROY134" s="908"/>
      <c r="ROZ134" s="908"/>
      <c r="RPA134" s="908"/>
      <c r="RPB134" s="908"/>
      <c r="RPC134" s="908"/>
      <c r="RPD134" s="908"/>
      <c r="RPE134" s="908"/>
      <c r="RPF134" s="908"/>
      <c r="RPG134" s="908"/>
      <c r="RPH134" s="908"/>
      <c r="RPI134" s="908"/>
      <c r="RPJ134" s="908"/>
      <c r="RPK134" s="908"/>
      <c r="RPL134" s="908"/>
      <c r="RPM134" s="908"/>
      <c r="RPN134" s="908"/>
      <c r="RPO134" s="908"/>
      <c r="RPP134" s="908"/>
      <c r="RPQ134" s="908"/>
      <c r="RPR134" s="908"/>
      <c r="RPS134" s="908"/>
      <c r="RPT134" s="908"/>
      <c r="RPU134" s="908"/>
      <c r="RPV134" s="908"/>
      <c r="RPW134" s="908"/>
      <c r="RPX134" s="908"/>
      <c r="RPY134" s="908"/>
      <c r="RPZ134" s="908"/>
      <c r="RQA134" s="908"/>
      <c r="RQB134" s="908"/>
      <c r="RQC134" s="908"/>
      <c r="RQD134" s="908"/>
      <c r="RQE134" s="908"/>
      <c r="RQF134" s="908"/>
      <c r="RQG134" s="908"/>
      <c r="RQH134" s="908"/>
      <c r="RQI134" s="908"/>
      <c r="RQJ134" s="908"/>
      <c r="RQK134" s="908"/>
      <c r="RQL134" s="908"/>
      <c r="RQM134" s="908"/>
      <c r="RQN134" s="908"/>
      <c r="RQO134" s="908"/>
      <c r="RQP134" s="908"/>
      <c r="RQQ134" s="908"/>
      <c r="RQR134" s="908"/>
      <c r="RQS134" s="908"/>
      <c r="RQT134" s="908"/>
      <c r="RQU134" s="908"/>
      <c r="RQV134" s="908"/>
      <c r="RQW134" s="908"/>
      <c r="RQX134" s="908"/>
      <c r="RQY134" s="908"/>
      <c r="RQZ134" s="908"/>
      <c r="RRA134" s="908"/>
      <c r="RRB134" s="908"/>
      <c r="RRC134" s="908"/>
      <c r="RRD134" s="908"/>
      <c r="RRE134" s="908"/>
      <c r="RRF134" s="908"/>
      <c r="RRG134" s="908"/>
      <c r="RRH134" s="908"/>
      <c r="RRI134" s="908"/>
      <c r="RRJ134" s="908"/>
      <c r="RRK134" s="908"/>
      <c r="RRL134" s="908"/>
      <c r="RRM134" s="908"/>
      <c r="RRN134" s="908"/>
      <c r="RRO134" s="908"/>
      <c r="RRP134" s="908"/>
      <c r="RRQ134" s="908"/>
      <c r="RRR134" s="908"/>
      <c r="RRS134" s="908"/>
      <c r="RRT134" s="908"/>
      <c r="RRU134" s="908"/>
      <c r="RRV134" s="908"/>
      <c r="RRW134" s="908"/>
      <c r="RRX134" s="908"/>
      <c r="RRY134" s="908"/>
      <c r="RRZ134" s="908"/>
      <c r="RSA134" s="908"/>
      <c r="RSB134" s="908"/>
      <c r="RSC134" s="908"/>
      <c r="RSD134" s="908"/>
      <c r="RSE134" s="908"/>
      <c r="RSF134" s="908"/>
      <c r="RSG134" s="908"/>
      <c r="RSH134" s="908"/>
      <c r="RSI134" s="908"/>
      <c r="RSJ134" s="908"/>
      <c r="RSK134" s="908"/>
      <c r="RSL134" s="908"/>
      <c r="RSM134" s="908"/>
      <c r="RSN134" s="908"/>
      <c r="RSO134" s="908"/>
      <c r="RSP134" s="908"/>
      <c r="RSQ134" s="908"/>
      <c r="RSR134" s="908"/>
      <c r="RSS134" s="908"/>
      <c r="RST134" s="908"/>
      <c r="RSU134" s="908"/>
      <c r="RSV134" s="908"/>
      <c r="RSW134" s="908"/>
      <c r="RSX134" s="908"/>
      <c r="RSY134" s="908"/>
      <c r="RSZ134" s="908"/>
      <c r="RTA134" s="908"/>
      <c r="RTB134" s="908"/>
      <c r="RTC134" s="908"/>
      <c r="RTD134" s="908"/>
      <c r="RTE134" s="908"/>
      <c r="RTF134" s="908"/>
      <c r="RTG134" s="908"/>
      <c r="RTH134" s="908"/>
      <c r="RTI134" s="908"/>
      <c r="RTJ134" s="908"/>
      <c r="RTK134" s="908"/>
      <c r="RTL134" s="908"/>
      <c r="RTM134" s="908"/>
      <c r="RTN134" s="908"/>
      <c r="RTO134" s="908"/>
      <c r="RTP134" s="908"/>
      <c r="RTQ134" s="908"/>
      <c r="RTR134" s="908"/>
      <c r="RTS134" s="908"/>
      <c r="RTT134" s="908"/>
      <c r="RTU134" s="908"/>
      <c r="RTV134" s="908"/>
      <c r="RTW134" s="908"/>
      <c r="RTX134" s="908"/>
      <c r="RTY134" s="908"/>
      <c r="RTZ134" s="908"/>
      <c r="RUA134" s="908"/>
      <c r="RUB134" s="908"/>
      <c r="RUC134" s="908"/>
      <c r="RUD134" s="908"/>
      <c r="RUE134" s="908"/>
      <c r="RUF134" s="908"/>
      <c r="RUG134" s="908"/>
      <c r="RUH134" s="908"/>
      <c r="RUI134" s="908"/>
      <c r="RUJ134" s="908"/>
      <c r="RUK134" s="908"/>
      <c r="RUL134" s="908"/>
      <c r="RUM134" s="908"/>
      <c r="RUN134" s="908"/>
      <c r="RUO134" s="908"/>
      <c r="RUP134" s="908"/>
      <c r="RUQ134" s="908"/>
      <c r="RUR134" s="908"/>
      <c r="RUS134" s="908"/>
      <c r="RUT134" s="908"/>
      <c r="RUU134" s="908"/>
      <c r="RUV134" s="908"/>
      <c r="RUW134" s="908"/>
      <c r="RUX134" s="908"/>
      <c r="RUY134" s="908"/>
      <c r="RUZ134" s="908"/>
      <c r="RVA134" s="908"/>
      <c r="RVB134" s="908"/>
      <c r="RVC134" s="908"/>
      <c r="RVD134" s="908"/>
      <c r="RVE134" s="908"/>
      <c r="RVF134" s="908"/>
      <c r="RVG134" s="908"/>
      <c r="RVH134" s="908"/>
      <c r="RVI134" s="908"/>
      <c r="RVJ134" s="908"/>
      <c r="RVK134" s="908"/>
      <c r="RVL134" s="908"/>
      <c r="RVM134" s="908"/>
      <c r="RVN134" s="908"/>
      <c r="RVO134" s="908"/>
      <c r="RVP134" s="908"/>
      <c r="RVQ134" s="908"/>
      <c r="RVR134" s="908"/>
      <c r="RVS134" s="908"/>
      <c r="RVT134" s="908"/>
      <c r="RVU134" s="908"/>
      <c r="RVV134" s="908"/>
      <c r="RVW134" s="908"/>
      <c r="RVX134" s="908"/>
      <c r="RVY134" s="908"/>
      <c r="RVZ134" s="908"/>
      <c r="RWA134" s="908"/>
      <c r="RWB134" s="908"/>
      <c r="RWC134" s="908"/>
      <c r="RWD134" s="908"/>
      <c r="RWE134" s="908"/>
      <c r="RWF134" s="908"/>
      <c r="RWG134" s="908"/>
      <c r="RWH134" s="908"/>
      <c r="RWI134" s="908"/>
      <c r="RWJ134" s="908"/>
      <c r="RWK134" s="908"/>
      <c r="RWL134" s="908"/>
      <c r="RWM134" s="908"/>
      <c r="RWN134" s="908"/>
      <c r="RWO134" s="908"/>
      <c r="RWP134" s="908"/>
      <c r="RWQ134" s="908"/>
      <c r="RWR134" s="908"/>
      <c r="RWS134" s="908"/>
      <c r="RWT134" s="908"/>
      <c r="RWU134" s="908"/>
      <c r="RWV134" s="908"/>
      <c r="RWW134" s="908"/>
      <c r="RWX134" s="908"/>
      <c r="RWY134" s="908"/>
      <c r="RWZ134" s="908"/>
      <c r="RXA134" s="908"/>
      <c r="RXB134" s="908"/>
      <c r="RXC134" s="908"/>
      <c r="RXD134" s="908"/>
      <c r="RXE134" s="908"/>
      <c r="RXF134" s="908"/>
      <c r="RXG134" s="908"/>
      <c r="RXH134" s="908"/>
      <c r="RXI134" s="908"/>
      <c r="RXJ134" s="908"/>
      <c r="RXK134" s="908"/>
      <c r="RXL134" s="908"/>
      <c r="RXM134" s="908"/>
      <c r="RXN134" s="908"/>
      <c r="RXO134" s="908"/>
      <c r="RXP134" s="908"/>
      <c r="RXQ134" s="908"/>
      <c r="RXR134" s="908"/>
      <c r="RXS134" s="908"/>
      <c r="RXT134" s="908"/>
      <c r="RXU134" s="908"/>
      <c r="RXV134" s="908"/>
      <c r="RXW134" s="908"/>
      <c r="RXX134" s="908"/>
      <c r="RXY134" s="908"/>
      <c r="RXZ134" s="908"/>
      <c r="RYA134" s="908"/>
      <c r="RYB134" s="908"/>
      <c r="RYC134" s="908"/>
      <c r="RYD134" s="908"/>
      <c r="RYE134" s="908"/>
      <c r="RYF134" s="908"/>
      <c r="RYG134" s="908"/>
      <c r="RYH134" s="908"/>
      <c r="RYI134" s="908"/>
      <c r="RYJ134" s="908"/>
      <c r="RYK134" s="908"/>
      <c r="RYL134" s="908"/>
      <c r="RYM134" s="908"/>
      <c r="RYN134" s="908"/>
      <c r="RYO134" s="908"/>
      <c r="RYP134" s="908"/>
      <c r="RYQ134" s="908"/>
      <c r="RYR134" s="908"/>
      <c r="RYS134" s="908"/>
      <c r="RYT134" s="908"/>
      <c r="RYU134" s="908"/>
      <c r="RYV134" s="908"/>
      <c r="RYW134" s="908"/>
      <c r="RYX134" s="908"/>
      <c r="RYY134" s="908"/>
      <c r="RYZ134" s="908"/>
      <c r="RZA134" s="908"/>
      <c r="RZB134" s="908"/>
      <c r="RZC134" s="908"/>
      <c r="RZD134" s="908"/>
      <c r="RZE134" s="908"/>
      <c r="RZF134" s="908"/>
      <c r="RZG134" s="908"/>
      <c r="RZH134" s="908"/>
      <c r="RZI134" s="908"/>
      <c r="RZJ134" s="908"/>
      <c r="RZK134" s="908"/>
      <c r="RZL134" s="908"/>
      <c r="RZM134" s="908"/>
      <c r="RZN134" s="908"/>
      <c r="RZO134" s="908"/>
      <c r="RZP134" s="908"/>
      <c r="RZQ134" s="908"/>
      <c r="RZR134" s="908"/>
      <c r="RZS134" s="908"/>
      <c r="RZT134" s="908"/>
      <c r="RZU134" s="908"/>
      <c r="RZV134" s="908"/>
      <c r="RZW134" s="908"/>
      <c r="RZX134" s="908"/>
      <c r="RZY134" s="908"/>
      <c r="RZZ134" s="908"/>
      <c r="SAA134" s="908"/>
      <c r="SAB134" s="908"/>
      <c r="SAC134" s="908"/>
      <c r="SAD134" s="908"/>
      <c r="SAE134" s="908"/>
      <c r="SAF134" s="908"/>
      <c r="SAG134" s="908"/>
      <c r="SAH134" s="908"/>
      <c r="SAI134" s="908"/>
      <c r="SAJ134" s="908"/>
      <c r="SAK134" s="908"/>
      <c r="SAL134" s="908"/>
      <c r="SAM134" s="908"/>
      <c r="SAN134" s="908"/>
      <c r="SAO134" s="908"/>
      <c r="SAP134" s="908"/>
      <c r="SAQ134" s="908"/>
      <c r="SAR134" s="908"/>
      <c r="SAS134" s="908"/>
      <c r="SAT134" s="908"/>
      <c r="SAU134" s="908"/>
      <c r="SAV134" s="908"/>
      <c r="SAW134" s="908"/>
      <c r="SAX134" s="908"/>
      <c r="SAY134" s="908"/>
      <c r="SAZ134" s="908"/>
      <c r="SBA134" s="908"/>
      <c r="SBB134" s="908"/>
      <c r="SBC134" s="908"/>
      <c r="SBD134" s="908"/>
      <c r="SBE134" s="908"/>
      <c r="SBF134" s="908"/>
      <c r="SBG134" s="908"/>
      <c r="SBH134" s="908"/>
      <c r="SBI134" s="908"/>
      <c r="SBJ134" s="908"/>
      <c r="SBK134" s="908"/>
      <c r="SBL134" s="908"/>
      <c r="SBM134" s="908"/>
      <c r="SBN134" s="908"/>
      <c r="SBO134" s="908"/>
      <c r="SBP134" s="908"/>
      <c r="SBQ134" s="908"/>
      <c r="SBR134" s="908"/>
      <c r="SBS134" s="908"/>
      <c r="SBT134" s="908"/>
      <c r="SBU134" s="908"/>
      <c r="SBV134" s="908"/>
      <c r="SBW134" s="908"/>
      <c r="SBX134" s="908"/>
      <c r="SBY134" s="908"/>
      <c r="SBZ134" s="908"/>
      <c r="SCA134" s="908"/>
      <c r="SCB134" s="908"/>
      <c r="SCC134" s="908"/>
      <c r="SCD134" s="908"/>
      <c r="SCE134" s="908"/>
      <c r="SCF134" s="908"/>
      <c r="SCG134" s="908"/>
      <c r="SCH134" s="908"/>
      <c r="SCI134" s="908"/>
      <c r="SCJ134" s="908"/>
      <c r="SCK134" s="908"/>
      <c r="SCL134" s="908"/>
      <c r="SCM134" s="908"/>
      <c r="SCN134" s="908"/>
      <c r="SCO134" s="908"/>
      <c r="SCP134" s="908"/>
      <c r="SCQ134" s="908"/>
      <c r="SCR134" s="908"/>
      <c r="SCS134" s="908"/>
      <c r="SCT134" s="908"/>
      <c r="SCU134" s="908"/>
      <c r="SCV134" s="908"/>
      <c r="SCW134" s="908"/>
      <c r="SCX134" s="908"/>
      <c r="SCY134" s="908"/>
      <c r="SCZ134" s="908"/>
      <c r="SDA134" s="908"/>
      <c r="SDB134" s="908"/>
      <c r="SDC134" s="908"/>
      <c r="SDD134" s="908"/>
      <c r="SDE134" s="908"/>
      <c r="SDF134" s="908"/>
      <c r="SDG134" s="908"/>
      <c r="SDH134" s="908"/>
      <c r="SDI134" s="908"/>
      <c r="SDJ134" s="908"/>
      <c r="SDK134" s="908"/>
      <c r="SDL134" s="908"/>
      <c r="SDM134" s="908"/>
      <c r="SDN134" s="908"/>
      <c r="SDO134" s="908"/>
      <c r="SDP134" s="908"/>
      <c r="SDQ134" s="908"/>
      <c r="SDR134" s="908"/>
      <c r="SDS134" s="908"/>
      <c r="SDT134" s="908"/>
      <c r="SDU134" s="908"/>
      <c r="SDV134" s="908"/>
      <c r="SDW134" s="908"/>
      <c r="SDX134" s="908"/>
      <c r="SDY134" s="908"/>
      <c r="SDZ134" s="908"/>
      <c r="SEA134" s="908"/>
      <c r="SEB134" s="908"/>
      <c r="SEC134" s="908"/>
      <c r="SED134" s="908"/>
      <c r="SEE134" s="908"/>
      <c r="SEF134" s="908"/>
      <c r="SEG134" s="908"/>
      <c r="SEH134" s="908"/>
      <c r="SEI134" s="908"/>
      <c r="SEJ134" s="908"/>
      <c r="SEK134" s="908"/>
      <c r="SEL134" s="908"/>
      <c r="SEM134" s="908"/>
      <c r="SEN134" s="908"/>
      <c r="SEO134" s="908"/>
      <c r="SEP134" s="908"/>
      <c r="SEQ134" s="908"/>
      <c r="SER134" s="908"/>
      <c r="SES134" s="908"/>
      <c r="SET134" s="908"/>
      <c r="SEU134" s="908"/>
      <c r="SEV134" s="908"/>
      <c r="SEW134" s="908"/>
      <c r="SEX134" s="908"/>
      <c r="SEY134" s="908"/>
      <c r="SEZ134" s="908"/>
      <c r="SFA134" s="908"/>
      <c r="SFB134" s="908"/>
      <c r="SFC134" s="908"/>
      <c r="SFD134" s="908"/>
      <c r="SFE134" s="908"/>
      <c r="SFF134" s="908"/>
      <c r="SFG134" s="908"/>
      <c r="SFH134" s="908"/>
      <c r="SFI134" s="908"/>
      <c r="SFJ134" s="908"/>
      <c r="SFK134" s="908"/>
      <c r="SFL134" s="908"/>
      <c r="SFM134" s="908"/>
      <c r="SFN134" s="908"/>
      <c r="SFO134" s="908"/>
      <c r="SFP134" s="908"/>
      <c r="SFQ134" s="908"/>
      <c r="SFR134" s="908"/>
      <c r="SFS134" s="908"/>
      <c r="SFT134" s="908"/>
      <c r="SFU134" s="908"/>
      <c r="SFV134" s="908"/>
      <c r="SFW134" s="908"/>
      <c r="SFX134" s="908"/>
      <c r="SFY134" s="908"/>
      <c r="SFZ134" s="908"/>
      <c r="SGA134" s="908"/>
      <c r="SGB134" s="908"/>
      <c r="SGC134" s="908"/>
      <c r="SGD134" s="908"/>
      <c r="SGE134" s="908"/>
      <c r="SGF134" s="908"/>
      <c r="SGG134" s="908"/>
      <c r="SGH134" s="908"/>
      <c r="SGI134" s="908"/>
      <c r="SGJ134" s="908"/>
      <c r="SGK134" s="908"/>
      <c r="SGL134" s="908"/>
      <c r="SGM134" s="908"/>
      <c r="SGN134" s="908"/>
      <c r="SGO134" s="908"/>
      <c r="SGP134" s="908"/>
      <c r="SGQ134" s="908"/>
      <c r="SGR134" s="908"/>
      <c r="SGS134" s="908"/>
      <c r="SGT134" s="908"/>
      <c r="SGU134" s="908"/>
      <c r="SGV134" s="908"/>
      <c r="SGW134" s="908"/>
      <c r="SGX134" s="908"/>
      <c r="SGY134" s="908"/>
      <c r="SGZ134" s="908"/>
      <c r="SHA134" s="908"/>
      <c r="SHB134" s="908"/>
      <c r="SHC134" s="908"/>
      <c r="SHD134" s="908"/>
      <c r="SHE134" s="908"/>
      <c r="SHF134" s="908"/>
      <c r="SHG134" s="908"/>
      <c r="SHH134" s="908"/>
      <c r="SHI134" s="908"/>
      <c r="SHJ134" s="908"/>
      <c r="SHK134" s="908"/>
      <c r="SHL134" s="908"/>
      <c r="SHM134" s="908"/>
      <c r="SHN134" s="908"/>
      <c r="SHO134" s="908"/>
      <c r="SHP134" s="908"/>
      <c r="SHQ134" s="908"/>
      <c r="SHR134" s="908"/>
      <c r="SHS134" s="908"/>
      <c r="SHT134" s="908"/>
      <c r="SHU134" s="908"/>
      <c r="SHV134" s="908"/>
      <c r="SHW134" s="908"/>
      <c r="SHX134" s="908"/>
      <c r="SHY134" s="908"/>
      <c r="SHZ134" s="908"/>
      <c r="SIA134" s="908"/>
      <c r="SIB134" s="908"/>
      <c r="SIC134" s="908"/>
      <c r="SID134" s="908"/>
      <c r="SIE134" s="908"/>
      <c r="SIF134" s="908"/>
      <c r="SIG134" s="908"/>
      <c r="SIH134" s="908"/>
      <c r="SII134" s="908"/>
      <c r="SIJ134" s="908"/>
      <c r="SIK134" s="908"/>
      <c r="SIL134" s="908"/>
      <c r="SIM134" s="908"/>
      <c r="SIN134" s="908"/>
      <c r="SIO134" s="908"/>
      <c r="SIP134" s="908"/>
      <c r="SIQ134" s="908"/>
      <c r="SIR134" s="908"/>
      <c r="SIS134" s="908"/>
      <c r="SIT134" s="908"/>
      <c r="SIU134" s="908"/>
      <c r="SIV134" s="908"/>
      <c r="SIW134" s="908"/>
      <c r="SIX134" s="908"/>
      <c r="SIY134" s="908"/>
      <c r="SIZ134" s="908"/>
      <c r="SJA134" s="908"/>
      <c r="SJB134" s="908"/>
      <c r="SJC134" s="908"/>
      <c r="SJD134" s="908"/>
      <c r="SJE134" s="908"/>
      <c r="SJF134" s="908"/>
      <c r="SJG134" s="908"/>
      <c r="SJH134" s="908"/>
      <c r="SJI134" s="908"/>
      <c r="SJJ134" s="908"/>
      <c r="SJK134" s="908"/>
      <c r="SJL134" s="908"/>
      <c r="SJM134" s="908"/>
      <c r="SJN134" s="908"/>
      <c r="SJO134" s="908"/>
      <c r="SJP134" s="908"/>
      <c r="SJQ134" s="908"/>
      <c r="SJR134" s="908"/>
      <c r="SJS134" s="908"/>
      <c r="SJT134" s="908"/>
      <c r="SJU134" s="908"/>
      <c r="SJV134" s="908"/>
      <c r="SJW134" s="908"/>
      <c r="SJX134" s="908"/>
      <c r="SJY134" s="908"/>
      <c r="SJZ134" s="908"/>
      <c r="SKA134" s="908"/>
      <c r="SKB134" s="908"/>
      <c r="SKC134" s="908"/>
      <c r="SKD134" s="908"/>
      <c r="SKE134" s="908"/>
      <c r="SKF134" s="908"/>
      <c r="SKG134" s="908"/>
      <c r="SKH134" s="908"/>
      <c r="SKI134" s="908"/>
      <c r="SKJ134" s="908"/>
      <c r="SKK134" s="908"/>
      <c r="SKL134" s="908"/>
      <c r="SKM134" s="908"/>
      <c r="SKN134" s="908"/>
      <c r="SKO134" s="908"/>
      <c r="SKP134" s="908"/>
      <c r="SKQ134" s="908"/>
      <c r="SKR134" s="908"/>
      <c r="SKS134" s="908"/>
      <c r="SKT134" s="908"/>
      <c r="SKU134" s="908"/>
      <c r="SKV134" s="908"/>
      <c r="SKW134" s="908"/>
      <c r="SKX134" s="908"/>
      <c r="SKY134" s="908"/>
      <c r="SKZ134" s="908"/>
      <c r="SLA134" s="908"/>
      <c r="SLB134" s="908"/>
      <c r="SLC134" s="908"/>
      <c r="SLD134" s="908"/>
      <c r="SLE134" s="908"/>
      <c r="SLF134" s="908"/>
      <c r="SLG134" s="908"/>
      <c r="SLH134" s="908"/>
      <c r="SLI134" s="908"/>
      <c r="SLJ134" s="908"/>
      <c r="SLK134" s="908"/>
      <c r="SLL134" s="908"/>
      <c r="SLM134" s="908"/>
      <c r="SLN134" s="908"/>
      <c r="SLO134" s="908"/>
      <c r="SLP134" s="908"/>
      <c r="SLQ134" s="908"/>
      <c r="SLR134" s="908"/>
      <c r="SLS134" s="908"/>
      <c r="SLT134" s="908"/>
      <c r="SLU134" s="908"/>
      <c r="SLV134" s="908"/>
      <c r="SLW134" s="908"/>
      <c r="SLX134" s="908"/>
      <c r="SLY134" s="908"/>
      <c r="SLZ134" s="908"/>
      <c r="SMA134" s="908"/>
      <c r="SMB134" s="908"/>
      <c r="SMC134" s="908"/>
      <c r="SMD134" s="908"/>
      <c r="SME134" s="908"/>
      <c r="SMF134" s="908"/>
      <c r="SMG134" s="908"/>
      <c r="SMH134" s="908"/>
      <c r="SMI134" s="908"/>
      <c r="SMJ134" s="908"/>
      <c r="SMK134" s="908"/>
      <c r="SML134" s="908"/>
      <c r="SMM134" s="908"/>
      <c r="SMN134" s="908"/>
      <c r="SMO134" s="908"/>
      <c r="SMP134" s="908"/>
      <c r="SMQ134" s="908"/>
      <c r="SMR134" s="908"/>
      <c r="SMS134" s="908"/>
      <c r="SMT134" s="908"/>
      <c r="SMU134" s="908"/>
      <c r="SMV134" s="908"/>
      <c r="SMW134" s="908"/>
      <c r="SMX134" s="908"/>
      <c r="SMY134" s="908"/>
      <c r="SMZ134" s="908"/>
      <c r="SNA134" s="908"/>
      <c r="SNB134" s="908"/>
      <c r="SNC134" s="908"/>
      <c r="SND134" s="908"/>
      <c r="SNE134" s="908"/>
      <c r="SNF134" s="908"/>
      <c r="SNG134" s="908"/>
      <c r="SNH134" s="908"/>
      <c r="SNI134" s="908"/>
      <c r="SNJ134" s="908"/>
      <c r="SNK134" s="908"/>
      <c r="SNL134" s="908"/>
      <c r="SNM134" s="908"/>
      <c r="SNN134" s="908"/>
      <c r="SNO134" s="908"/>
      <c r="SNP134" s="908"/>
      <c r="SNQ134" s="908"/>
      <c r="SNR134" s="908"/>
      <c r="SNS134" s="908"/>
      <c r="SNT134" s="908"/>
      <c r="SNU134" s="908"/>
      <c r="SNV134" s="908"/>
      <c r="SNW134" s="908"/>
      <c r="SNX134" s="908"/>
      <c r="SNY134" s="908"/>
      <c r="SNZ134" s="908"/>
      <c r="SOA134" s="908"/>
      <c r="SOB134" s="908"/>
      <c r="SOC134" s="908"/>
      <c r="SOD134" s="908"/>
      <c r="SOE134" s="908"/>
      <c r="SOF134" s="908"/>
      <c r="SOG134" s="908"/>
      <c r="SOH134" s="908"/>
      <c r="SOI134" s="908"/>
      <c r="SOJ134" s="908"/>
      <c r="SOK134" s="908"/>
      <c r="SOL134" s="908"/>
      <c r="SOM134" s="908"/>
      <c r="SON134" s="908"/>
      <c r="SOO134" s="908"/>
      <c r="SOP134" s="908"/>
      <c r="SOQ134" s="908"/>
      <c r="SOR134" s="908"/>
      <c r="SOS134" s="908"/>
      <c r="SOT134" s="908"/>
      <c r="SOU134" s="908"/>
      <c r="SOV134" s="908"/>
      <c r="SOW134" s="908"/>
      <c r="SOX134" s="908"/>
      <c r="SOY134" s="908"/>
      <c r="SOZ134" s="908"/>
      <c r="SPA134" s="908"/>
      <c r="SPB134" s="908"/>
      <c r="SPC134" s="908"/>
      <c r="SPD134" s="908"/>
      <c r="SPE134" s="908"/>
      <c r="SPF134" s="908"/>
      <c r="SPG134" s="908"/>
      <c r="SPH134" s="908"/>
      <c r="SPI134" s="908"/>
      <c r="SPJ134" s="908"/>
      <c r="SPK134" s="908"/>
      <c r="SPL134" s="908"/>
      <c r="SPM134" s="908"/>
      <c r="SPN134" s="908"/>
      <c r="SPO134" s="908"/>
      <c r="SPP134" s="908"/>
      <c r="SPQ134" s="908"/>
      <c r="SPR134" s="908"/>
      <c r="SPS134" s="908"/>
      <c r="SPT134" s="908"/>
      <c r="SPU134" s="908"/>
      <c r="SPV134" s="908"/>
      <c r="SPW134" s="908"/>
      <c r="SPX134" s="908"/>
      <c r="SPY134" s="908"/>
      <c r="SPZ134" s="908"/>
      <c r="SQA134" s="908"/>
      <c r="SQB134" s="908"/>
      <c r="SQC134" s="908"/>
      <c r="SQD134" s="908"/>
      <c r="SQE134" s="908"/>
      <c r="SQF134" s="908"/>
      <c r="SQG134" s="908"/>
      <c r="SQH134" s="908"/>
      <c r="SQI134" s="908"/>
      <c r="SQJ134" s="908"/>
      <c r="SQK134" s="908"/>
      <c r="SQL134" s="908"/>
      <c r="SQM134" s="908"/>
      <c r="SQN134" s="908"/>
      <c r="SQO134" s="908"/>
      <c r="SQP134" s="908"/>
      <c r="SQQ134" s="908"/>
      <c r="SQR134" s="908"/>
      <c r="SQS134" s="908"/>
      <c r="SQT134" s="908"/>
      <c r="SQU134" s="908"/>
      <c r="SQV134" s="908"/>
      <c r="SQW134" s="908"/>
      <c r="SQX134" s="908"/>
      <c r="SQY134" s="908"/>
      <c r="SQZ134" s="908"/>
      <c r="SRA134" s="908"/>
      <c r="SRB134" s="908"/>
      <c r="SRC134" s="908"/>
      <c r="SRD134" s="908"/>
      <c r="SRE134" s="908"/>
      <c r="SRF134" s="908"/>
      <c r="SRG134" s="908"/>
      <c r="SRH134" s="908"/>
      <c r="SRI134" s="908"/>
      <c r="SRJ134" s="908"/>
      <c r="SRK134" s="908"/>
      <c r="SRL134" s="908"/>
      <c r="SRM134" s="908"/>
      <c r="SRN134" s="908"/>
      <c r="SRO134" s="908"/>
      <c r="SRP134" s="908"/>
      <c r="SRQ134" s="908"/>
      <c r="SRR134" s="908"/>
      <c r="SRS134" s="908"/>
      <c r="SRT134" s="908"/>
      <c r="SRU134" s="908"/>
      <c r="SRV134" s="908"/>
      <c r="SRW134" s="908"/>
      <c r="SRX134" s="908"/>
      <c r="SRY134" s="908"/>
      <c r="SRZ134" s="908"/>
      <c r="SSA134" s="908"/>
      <c r="SSB134" s="908"/>
      <c r="SSC134" s="908"/>
      <c r="SSD134" s="908"/>
      <c r="SSE134" s="908"/>
      <c r="SSF134" s="908"/>
      <c r="SSG134" s="908"/>
      <c r="SSH134" s="908"/>
      <c r="SSI134" s="908"/>
      <c r="SSJ134" s="908"/>
      <c r="SSK134" s="908"/>
      <c r="SSL134" s="908"/>
      <c r="SSM134" s="908"/>
      <c r="SSN134" s="908"/>
      <c r="SSO134" s="908"/>
      <c r="SSP134" s="908"/>
      <c r="SSQ134" s="908"/>
      <c r="SSR134" s="908"/>
      <c r="SSS134" s="908"/>
      <c r="SST134" s="908"/>
      <c r="SSU134" s="908"/>
      <c r="SSV134" s="908"/>
      <c r="SSW134" s="908"/>
      <c r="SSX134" s="908"/>
      <c r="SSY134" s="908"/>
      <c r="SSZ134" s="908"/>
      <c r="STA134" s="908"/>
      <c r="STB134" s="908"/>
      <c r="STC134" s="908"/>
      <c r="STD134" s="908"/>
      <c r="STE134" s="908"/>
      <c r="STF134" s="908"/>
      <c r="STG134" s="908"/>
      <c r="STH134" s="908"/>
      <c r="STI134" s="908"/>
      <c r="STJ134" s="908"/>
      <c r="STK134" s="908"/>
      <c r="STL134" s="908"/>
      <c r="STM134" s="908"/>
      <c r="STN134" s="908"/>
      <c r="STO134" s="908"/>
      <c r="STP134" s="908"/>
      <c r="STQ134" s="908"/>
      <c r="STR134" s="908"/>
      <c r="STS134" s="908"/>
      <c r="STT134" s="908"/>
      <c r="STU134" s="908"/>
      <c r="STV134" s="908"/>
      <c r="STW134" s="908"/>
      <c r="STX134" s="908"/>
      <c r="STY134" s="908"/>
      <c r="STZ134" s="908"/>
      <c r="SUA134" s="908"/>
      <c r="SUB134" s="908"/>
      <c r="SUC134" s="908"/>
      <c r="SUD134" s="908"/>
      <c r="SUE134" s="908"/>
      <c r="SUF134" s="908"/>
      <c r="SUG134" s="908"/>
      <c r="SUH134" s="908"/>
      <c r="SUI134" s="908"/>
      <c r="SUJ134" s="908"/>
      <c r="SUK134" s="908"/>
      <c r="SUL134" s="908"/>
      <c r="SUM134" s="908"/>
      <c r="SUN134" s="908"/>
      <c r="SUO134" s="908"/>
      <c r="SUP134" s="908"/>
      <c r="SUQ134" s="908"/>
      <c r="SUR134" s="908"/>
      <c r="SUS134" s="908"/>
      <c r="SUT134" s="908"/>
      <c r="SUU134" s="908"/>
      <c r="SUV134" s="908"/>
      <c r="SUW134" s="908"/>
      <c r="SUX134" s="908"/>
      <c r="SUY134" s="908"/>
      <c r="SUZ134" s="908"/>
      <c r="SVA134" s="908"/>
      <c r="SVB134" s="908"/>
      <c r="SVC134" s="908"/>
      <c r="SVD134" s="908"/>
      <c r="SVE134" s="908"/>
      <c r="SVF134" s="908"/>
      <c r="SVG134" s="908"/>
      <c r="SVH134" s="908"/>
      <c r="SVI134" s="908"/>
      <c r="SVJ134" s="908"/>
      <c r="SVK134" s="908"/>
      <c r="SVL134" s="908"/>
      <c r="SVM134" s="908"/>
      <c r="SVN134" s="908"/>
      <c r="SVO134" s="908"/>
      <c r="SVP134" s="908"/>
      <c r="SVQ134" s="908"/>
      <c r="SVR134" s="908"/>
      <c r="SVS134" s="908"/>
      <c r="SVT134" s="908"/>
      <c r="SVU134" s="908"/>
      <c r="SVV134" s="908"/>
      <c r="SVW134" s="908"/>
      <c r="SVX134" s="908"/>
      <c r="SVY134" s="908"/>
      <c r="SVZ134" s="908"/>
      <c r="SWA134" s="908"/>
      <c r="SWB134" s="908"/>
      <c r="SWC134" s="908"/>
      <c r="SWD134" s="908"/>
      <c r="SWE134" s="908"/>
      <c r="SWF134" s="908"/>
      <c r="SWG134" s="908"/>
      <c r="SWH134" s="908"/>
      <c r="SWI134" s="908"/>
      <c r="SWJ134" s="908"/>
      <c r="SWK134" s="908"/>
      <c r="SWL134" s="908"/>
      <c r="SWM134" s="908"/>
      <c r="SWN134" s="908"/>
      <c r="SWO134" s="908"/>
      <c r="SWP134" s="908"/>
      <c r="SWQ134" s="908"/>
      <c r="SWR134" s="908"/>
      <c r="SWS134" s="908"/>
      <c r="SWT134" s="908"/>
      <c r="SWU134" s="908"/>
      <c r="SWV134" s="908"/>
      <c r="SWW134" s="908"/>
      <c r="SWX134" s="908"/>
      <c r="SWY134" s="908"/>
      <c r="SWZ134" s="908"/>
      <c r="SXA134" s="908"/>
      <c r="SXB134" s="908"/>
      <c r="SXC134" s="908"/>
      <c r="SXD134" s="908"/>
      <c r="SXE134" s="908"/>
      <c r="SXF134" s="908"/>
      <c r="SXG134" s="908"/>
      <c r="SXH134" s="908"/>
      <c r="SXI134" s="908"/>
      <c r="SXJ134" s="908"/>
      <c r="SXK134" s="908"/>
      <c r="SXL134" s="908"/>
      <c r="SXM134" s="908"/>
      <c r="SXN134" s="908"/>
      <c r="SXO134" s="908"/>
      <c r="SXP134" s="908"/>
      <c r="SXQ134" s="908"/>
      <c r="SXR134" s="908"/>
      <c r="SXS134" s="908"/>
      <c r="SXT134" s="908"/>
      <c r="SXU134" s="908"/>
      <c r="SXV134" s="908"/>
      <c r="SXW134" s="908"/>
      <c r="SXX134" s="908"/>
      <c r="SXY134" s="908"/>
      <c r="SXZ134" s="908"/>
      <c r="SYA134" s="908"/>
      <c r="SYB134" s="908"/>
      <c r="SYC134" s="908"/>
      <c r="SYD134" s="908"/>
      <c r="SYE134" s="908"/>
      <c r="SYF134" s="908"/>
      <c r="SYG134" s="908"/>
      <c r="SYH134" s="908"/>
      <c r="SYI134" s="908"/>
      <c r="SYJ134" s="908"/>
      <c r="SYK134" s="908"/>
      <c r="SYL134" s="908"/>
      <c r="SYM134" s="908"/>
      <c r="SYN134" s="908"/>
      <c r="SYO134" s="908"/>
      <c r="SYP134" s="908"/>
      <c r="SYQ134" s="908"/>
      <c r="SYR134" s="908"/>
      <c r="SYS134" s="908"/>
      <c r="SYT134" s="908"/>
      <c r="SYU134" s="908"/>
      <c r="SYV134" s="908"/>
      <c r="SYW134" s="908"/>
      <c r="SYX134" s="908"/>
      <c r="SYY134" s="908"/>
      <c r="SYZ134" s="908"/>
      <c r="SZA134" s="908"/>
      <c r="SZB134" s="908"/>
      <c r="SZC134" s="908"/>
      <c r="SZD134" s="908"/>
      <c r="SZE134" s="908"/>
      <c r="SZF134" s="908"/>
      <c r="SZG134" s="908"/>
      <c r="SZH134" s="908"/>
      <c r="SZI134" s="908"/>
      <c r="SZJ134" s="908"/>
      <c r="SZK134" s="908"/>
      <c r="SZL134" s="908"/>
      <c r="SZM134" s="908"/>
      <c r="SZN134" s="908"/>
      <c r="SZO134" s="908"/>
      <c r="SZP134" s="908"/>
      <c r="SZQ134" s="908"/>
      <c r="SZR134" s="908"/>
      <c r="SZS134" s="908"/>
      <c r="SZT134" s="908"/>
      <c r="SZU134" s="908"/>
      <c r="SZV134" s="908"/>
      <c r="SZW134" s="908"/>
      <c r="SZX134" s="908"/>
      <c r="SZY134" s="908"/>
      <c r="SZZ134" s="908"/>
      <c r="TAA134" s="908"/>
      <c r="TAB134" s="908"/>
      <c r="TAC134" s="908"/>
      <c r="TAD134" s="908"/>
      <c r="TAE134" s="908"/>
      <c r="TAF134" s="908"/>
      <c r="TAG134" s="908"/>
      <c r="TAH134" s="908"/>
      <c r="TAI134" s="908"/>
      <c r="TAJ134" s="908"/>
      <c r="TAK134" s="908"/>
      <c r="TAL134" s="908"/>
      <c r="TAM134" s="908"/>
      <c r="TAN134" s="908"/>
      <c r="TAO134" s="908"/>
      <c r="TAP134" s="908"/>
      <c r="TAQ134" s="908"/>
      <c r="TAR134" s="908"/>
      <c r="TAS134" s="908"/>
      <c r="TAT134" s="908"/>
      <c r="TAU134" s="908"/>
      <c r="TAV134" s="908"/>
      <c r="TAW134" s="908"/>
      <c r="TAX134" s="908"/>
      <c r="TAY134" s="908"/>
      <c r="TAZ134" s="908"/>
      <c r="TBA134" s="908"/>
      <c r="TBB134" s="908"/>
      <c r="TBC134" s="908"/>
      <c r="TBD134" s="908"/>
      <c r="TBE134" s="908"/>
      <c r="TBF134" s="908"/>
      <c r="TBG134" s="908"/>
      <c r="TBH134" s="908"/>
      <c r="TBI134" s="908"/>
      <c r="TBJ134" s="908"/>
      <c r="TBK134" s="908"/>
      <c r="TBL134" s="908"/>
      <c r="TBM134" s="908"/>
      <c r="TBN134" s="908"/>
      <c r="TBO134" s="908"/>
      <c r="TBP134" s="908"/>
      <c r="TBQ134" s="908"/>
      <c r="TBR134" s="908"/>
      <c r="TBS134" s="908"/>
      <c r="TBT134" s="908"/>
      <c r="TBU134" s="908"/>
      <c r="TBV134" s="908"/>
      <c r="TBW134" s="908"/>
      <c r="TBX134" s="908"/>
      <c r="TBY134" s="908"/>
      <c r="TBZ134" s="908"/>
      <c r="TCA134" s="908"/>
      <c r="TCB134" s="908"/>
      <c r="TCC134" s="908"/>
      <c r="TCD134" s="908"/>
      <c r="TCE134" s="908"/>
      <c r="TCF134" s="908"/>
      <c r="TCG134" s="908"/>
      <c r="TCH134" s="908"/>
      <c r="TCI134" s="908"/>
      <c r="TCJ134" s="908"/>
      <c r="TCK134" s="908"/>
      <c r="TCL134" s="908"/>
      <c r="TCM134" s="908"/>
      <c r="TCN134" s="908"/>
      <c r="TCO134" s="908"/>
      <c r="TCP134" s="908"/>
      <c r="TCQ134" s="908"/>
      <c r="TCR134" s="908"/>
      <c r="TCS134" s="908"/>
      <c r="TCT134" s="908"/>
      <c r="TCU134" s="908"/>
      <c r="TCV134" s="908"/>
      <c r="TCW134" s="908"/>
      <c r="TCX134" s="908"/>
      <c r="TCY134" s="908"/>
      <c r="TCZ134" s="908"/>
      <c r="TDA134" s="908"/>
      <c r="TDB134" s="908"/>
      <c r="TDC134" s="908"/>
      <c r="TDD134" s="908"/>
      <c r="TDE134" s="908"/>
      <c r="TDF134" s="908"/>
      <c r="TDG134" s="908"/>
      <c r="TDH134" s="908"/>
      <c r="TDI134" s="908"/>
      <c r="TDJ134" s="908"/>
      <c r="TDK134" s="908"/>
      <c r="TDL134" s="908"/>
      <c r="TDM134" s="908"/>
      <c r="TDN134" s="908"/>
      <c r="TDO134" s="908"/>
      <c r="TDP134" s="908"/>
      <c r="TDQ134" s="908"/>
      <c r="TDR134" s="908"/>
      <c r="TDS134" s="908"/>
      <c r="TDT134" s="908"/>
      <c r="TDU134" s="908"/>
      <c r="TDV134" s="908"/>
      <c r="TDW134" s="908"/>
      <c r="TDX134" s="908"/>
      <c r="TDY134" s="908"/>
      <c r="TDZ134" s="908"/>
      <c r="TEA134" s="908"/>
      <c r="TEB134" s="908"/>
      <c r="TEC134" s="908"/>
      <c r="TED134" s="908"/>
      <c r="TEE134" s="908"/>
      <c r="TEF134" s="908"/>
      <c r="TEG134" s="908"/>
      <c r="TEH134" s="908"/>
      <c r="TEI134" s="908"/>
      <c r="TEJ134" s="908"/>
      <c r="TEK134" s="908"/>
      <c r="TEL134" s="908"/>
      <c r="TEM134" s="908"/>
      <c r="TEN134" s="908"/>
      <c r="TEO134" s="908"/>
      <c r="TEP134" s="908"/>
      <c r="TEQ134" s="908"/>
      <c r="TER134" s="908"/>
      <c r="TES134" s="908"/>
      <c r="TET134" s="908"/>
      <c r="TEU134" s="908"/>
      <c r="TEV134" s="908"/>
      <c r="TEW134" s="908"/>
      <c r="TEX134" s="908"/>
      <c r="TEY134" s="908"/>
      <c r="TEZ134" s="908"/>
      <c r="TFA134" s="908"/>
      <c r="TFB134" s="908"/>
      <c r="TFC134" s="908"/>
      <c r="TFD134" s="908"/>
      <c r="TFE134" s="908"/>
      <c r="TFF134" s="908"/>
      <c r="TFG134" s="908"/>
      <c r="TFH134" s="908"/>
      <c r="TFI134" s="908"/>
      <c r="TFJ134" s="908"/>
      <c r="TFK134" s="908"/>
      <c r="TFL134" s="908"/>
      <c r="TFM134" s="908"/>
      <c r="TFN134" s="908"/>
      <c r="TFO134" s="908"/>
      <c r="TFP134" s="908"/>
      <c r="TFQ134" s="908"/>
      <c r="TFR134" s="908"/>
      <c r="TFS134" s="908"/>
      <c r="TFT134" s="908"/>
      <c r="TFU134" s="908"/>
      <c r="TFV134" s="908"/>
      <c r="TFW134" s="908"/>
      <c r="TFX134" s="908"/>
      <c r="TFY134" s="908"/>
      <c r="TFZ134" s="908"/>
      <c r="TGA134" s="908"/>
      <c r="TGB134" s="908"/>
      <c r="TGC134" s="908"/>
      <c r="TGD134" s="908"/>
      <c r="TGE134" s="908"/>
      <c r="TGF134" s="908"/>
      <c r="TGG134" s="908"/>
      <c r="TGH134" s="908"/>
      <c r="TGI134" s="908"/>
      <c r="TGJ134" s="908"/>
      <c r="TGK134" s="908"/>
      <c r="TGL134" s="908"/>
      <c r="TGM134" s="908"/>
      <c r="TGN134" s="908"/>
      <c r="TGO134" s="908"/>
      <c r="TGP134" s="908"/>
      <c r="TGQ134" s="908"/>
      <c r="TGR134" s="908"/>
      <c r="TGS134" s="908"/>
      <c r="TGT134" s="908"/>
      <c r="TGU134" s="908"/>
      <c r="TGV134" s="908"/>
      <c r="TGW134" s="908"/>
      <c r="TGX134" s="908"/>
      <c r="TGY134" s="908"/>
      <c r="TGZ134" s="908"/>
      <c r="THA134" s="908"/>
      <c r="THB134" s="908"/>
      <c r="THC134" s="908"/>
      <c r="THD134" s="908"/>
      <c r="THE134" s="908"/>
      <c r="THF134" s="908"/>
      <c r="THG134" s="908"/>
      <c r="THH134" s="908"/>
      <c r="THI134" s="908"/>
      <c r="THJ134" s="908"/>
      <c r="THK134" s="908"/>
      <c r="THL134" s="908"/>
      <c r="THM134" s="908"/>
      <c r="THN134" s="908"/>
      <c r="THO134" s="908"/>
      <c r="THP134" s="908"/>
      <c r="THQ134" s="908"/>
      <c r="THR134" s="908"/>
      <c r="THS134" s="908"/>
      <c r="THT134" s="908"/>
      <c r="THU134" s="908"/>
      <c r="THV134" s="908"/>
      <c r="THW134" s="908"/>
      <c r="THX134" s="908"/>
      <c r="THY134" s="908"/>
      <c r="THZ134" s="908"/>
      <c r="TIA134" s="908"/>
      <c r="TIB134" s="908"/>
      <c r="TIC134" s="908"/>
      <c r="TID134" s="908"/>
      <c r="TIE134" s="908"/>
      <c r="TIF134" s="908"/>
      <c r="TIG134" s="908"/>
      <c r="TIH134" s="908"/>
      <c r="TII134" s="908"/>
      <c r="TIJ134" s="908"/>
      <c r="TIK134" s="908"/>
      <c r="TIL134" s="908"/>
      <c r="TIM134" s="908"/>
      <c r="TIN134" s="908"/>
      <c r="TIO134" s="908"/>
      <c r="TIP134" s="908"/>
      <c r="TIQ134" s="908"/>
      <c r="TIR134" s="908"/>
      <c r="TIS134" s="908"/>
      <c r="TIT134" s="908"/>
      <c r="TIU134" s="908"/>
      <c r="TIV134" s="908"/>
      <c r="TIW134" s="908"/>
      <c r="TIX134" s="908"/>
      <c r="TIY134" s="908"/>
      <c r="TIZ134" s="908"/>
      <c r="TJA134" s="908"/>
      <c r="TJB134" s="908"/>
      <c r="TJC134" s="908"/>
      <c r="TJD134" s="908"/>
      <c r="TJE134" s="908"/>
      <c r="TJF134" s="908"/>
      <c r="TJG134" s="908"/>
      <c r="TJH134" s="908"/>
      <c r="TJI134" s="908"/>
      <c r="TJJ134" s="908"/>
      <c r="TJK134" s="908"/>
      <c r="TJL134" s="908"/>
      <c r="TJM134" s="908"/>
      <c r="TJN134" s="908"/>
      <c r="TJO134" s="908"/>
      <c r="TJP134" s="908"/>
      <c r="TJQ134" s="908"/>
      <c r="TJR134" s="908"/>
      <c r="TJS134" s="908"/>
      <c r="TJT134" s="908"/>
      <c r="TJU134" s="908"/>
      <c r="TJV134" s="908"/>
      <c r="TJW134" s="908"/>
      <c r="TJX134" s="908"/>
      <c r="TJY134" s="908"/>
      <c r="TJZ134" s="908"/>
      <c r="TKA134" s="908"/>
      <c r="TKB134" s="908"/>
      <c r="TKC134" s="908"/>
      <c r="TKD134" s="908"/>
      <c r="TKE134" s="908"/>
      <c r="TKF134" s="908"/>
      <c r="TKG134" s="908"/>
      <c r="TKH134" s="908"/>
      <c r="TKI134" s="908"/>
      <c r="TKJ134" s="908"/>
      <c r="TKK134" s="908"/>
      <c r="TKL134" s="908"/>
      <c r="TKM134" s="908"/>
      <c r="TKN134" s="908"/>
      <c r="TKO134" s="908"/>
      <c r="TKP134" s="908"/>
      <c r="TKQ134" s="908"/>
      <c r="TKR134" s="908"/>
      <c r="TKS134" s="908"/>
      <c r="TKT134" s="908"/>
      <c r="TKU134" s="908"/>
      <c r="TKV134" s="908"/>
      <c r="TKW134" s="908"/>
      <c r="TKX134" s="908"/>
      <c r="TKY134" s="908"/>
      <c r="TKZ134" s="908"/>
      <c r="TLA134" s="908"/>
      <c r="TLB134" s="908"/>
      <c r="TLC134" s="908"/>
      <c r="TLD134" s="908"/>
      <c r="TLE134" s="908"/>
      <c r="TLF134" s="908"/>
      <c r="TLG134" s="908"/>
      <c r="TLH134" s="908"/>
      <c r="TLI134" s="908"/>
      <c r="TLJ134" s="908"/>
      <c r="TLK134" s="908"/>
      <c r="TLL134" s="908"/>
      <c r="TLM134" s="908"/>
      <c r="TLN134" s="908"/>
      <c r="TLO134" s="908"/>
      <c r="TLP134" s="908"/>
      <c r="TLQ134" s="908"/>
      <c r="TLR134" s="908"/>
      <c r="TLS134" s="908"/>
      <c r="TLT134" s="908"/>
      <c r="TLU134" s="908"/>
      <c r="TLV134" s="908"/>
      <c r="TLW134" s="908"/>
      <c r="TLX134" s="908"/>
      <c r="TLY134" s="908"/>
      <c r="TLZ134" s="908"/>
      <c r="TMA134" s="908"/>
      <c r="TMB134" s="908"/>
      <c r="TMC134" s="908"/>
      <c r="TMD134" s="908"/>
      <c r="TME134" s="908"/>
      <c r="TMF134" s="908"/>
      <c r="TMG134" s="908"/>
      <c r="TMH134" s="908"/>
      <c r="TMI134" s="908"/>
      <c r="TMJ134" s="908"/>
      <c r="TMK134" s="908"/>
      <c r="TML134" s="908"/>
      <c r="TMM134" s="908"/>
      <c r="TMN134" s="908"/>
      <c r="TMO134" s="908"/>
      <c r="TMP134" s="908"/>
      <c r="TMQ134" s="908"/>
      <c r="TMR134" s="908"/>
      <c r="TMS134" s="908"/>
      <c r="TMT134" s="908"/>
      <c r="TMU134" s="908"/>
      <c r="TMV134" s="908"/>
      <c r="TMW134" s="908"/>
      <c r="TMX134" s="908"/>
      <c r="TMY134" s="908"/>
      <c r="TMZ134" s="908"/>
      <c r="TNA134" s="908"/>
      <c r="TNB134" s="908"/>
      <c r="TNC134" s="908"/>
      <c r="TND134" s="908"/>
      <c r="TNE134" s="908"/>
      <c r="TNF134" s="908"/>
      <c r="TNG134" s="908"/>
      <c r="TNH134" s="908"/>
      <c r="TNI134" s="908"/>
      <c r="TNJ134" s="908"/>
      <c r="TNK134" s="908"/>
      <c r="TNL134" s="908"/>
      <c r="TNM134" s="908"/>
      <c r="TNN134" s="908"/>
      <c r="TNO134" s="908"/>
      <c r="TNP134" s="908"/>
      <c r="TNQ134" s="908"/>
      <c r="TNR134" s="908"/>
      <c r="TNS134" s="908"/>
      <c r="TNT134" s="908"/>
      <c r="TNU134" s="908"/>
      <c r="TNV134" s="908"/>
      <c r="TNW134" s="908"/>
      <c r="TNX134" s="908"/>
      <c r="TNY134" s="908"/>
      <c r="TNZ134" s="908"/>
      <c r="TOA134" s="908"/>
      <c r="TOB134" s="908"/>
      <c r="TOC134" s="908"/>
      <c r="TOD134" s="908"/>
      <c r="TOE134" s="908"/>
      <c r="TOF134" s="908"/>
      <c r="TOG134" s="908"/>
      <c r="TOH134" s="908"/>
      <c r="TOI134" s="908"/>
      <c r="TOJ134" s="908"/>
      <c r="TOK134" s="908"/>
      <c r="TOL134" s="908"/>
      <c r="TOM134" s="908"/>
      <c r="TON134" s="908"/>
      <c r="TOO134" s="908"/>
      <c r="TOP134" s="908"/>
      <c r="TOQ134" s="908"/>
      <c r="TOR134" s="908"/>
      <c r="TOS134" s="908"/>
      <c r="TOT134" s="908"/>
      <c r="TOU134" s="908"/>
      <c r="TOV134" s="908"/>
      <c r="TOW134" s="908"/>
      <c r="TOX134" s="908"/>
      <c r="TOY134" s="908"/>
      <c r="TOZ134" s="908"/>
      <c r="TPA134" s="908"/>
      <c r="TPB134" s="908"/>
      <c r="TPC134" s="908"/>
      <c r="TPD134" s="908"/>
      <c r="TPE134" s="908"/>
      <c r="TPF134" s="908"/>
      <c r="TPG134" s="908"/>
      <c r="TPH134" s="908"/>
      <c r="TPI134" s="908"/>
      <c r="TPJ134" s="908"/>
      <c r="TPK134" s="908"/>
      <c r="TPL134" s="908"/>
      <c r="TPM134" s="908"/>
      <c r="TPN134" s="908"/>
      <c r="TPO134" s="908"/>
      <c r="TPP134" s="908"/>
      <c r="TPQ134" s="908"/>
      <c r="TPR134" s="908"/>
      <c r="TPS134" s="908"/>
      <c r="TPT134" s="908"/>
      <c r="TPU134" s="908"/>
      <c r="TPV134" s="908"/>
      <c r="TPW134" s="908"/>
      <c r="TPX134" s="908"/>
      <c r="TPY134" s="908"/>
      <c r="TPZ134" s="908"/>
      <c r="TQA134" s="908"/>
      <c r="TQB134" s="908"/>
      <c r="TQC134" s="908"/>
      <c r="TQD134" s="908"/>
      <c r="TQE134" s="908"/>
      <c r="TQF134" s="908"/>
      <c r="TQG134" s="908"/>
      <c r="TQH134" s="908"/>
      <c r="TQI134" s="908"/>
      <c r="TQJ134" s="908"/>
      <c r="TQK134" s="908"/>
      <c r="TQL134" s="908"/>
      <c r="TQM134" s="908"/>
      <c r="TQN134" s="908"/>
      <c r="TQO134" s="908"/>
      <c r="TQP134" s="908"/>
      <c r="TQQ134" s="908"/>
      <c r="TQR134" s="908"/>
      <c r="TQS134" s="908"/>
      <c r="TQT134" s="908"/>
      <c r="TQU134" s="908"/>
      <c r="TQV134" s="908"/>
      <c r="TQW134" s="908"/>
      <c r="TQX134" s="908"/>
      <c r="TQY134" s="908"/>
      <c r="TQZ134" s="908"/>
      <c r="TRA134" s="908"/>
      <c r="TRB134" s="908"/>
      <c r="TRC134" s="908"/>
      <c r="TRD134" s="908"/>
      <c r="TRE134" s="908"/>
      <c r="TRF134" s="908"/>
      <c r="TRG134" s="908"/>
      <c r="TRH134" s="908"/>
      <c r="TRI134" s="908"/>
      <c r="TRJ134" s="908"/>
      <c r="TRK134" s="908"/>
      <c r="TRL134" s="908"/>
      <c r="TRM134" s="908"/>
      <c r="TRN134" s="908"/>
      <c r="TRO134" s="908"/>
      <c r="TRP134" s="908"/>
      <c r="TRQ134" s="908"/>
      <c r="TRR134" s="908"/>
      <c r="TRS134" s="908"/>
      <c r="TRT134" s="908"/>
      <c r="TRU134" s="908"/>
      <c r="TRV134" s="908"/>
      <c r="TRW134" s="908"/>
      <c r="TRX134" s="908"/>
      <c r="TRY134" s="908"/>
      <c r="TRZ134" s="908"/>
      <c r="TSA134" s="908"/>
      <c r="TSB134" s="908"/>
      <c r="TSC134" s="908"/>
      <c r="TSD134" s="908"/>
      <c r="TSE134" s="908"/>
      <c r="TSF134" s="908"/>
      <c r="TSG134" s="908"/>
      <c r="TSH134" s="908"/>
      <c r="TSI134" s="908"/>
      <c r="TSJ134" s="908"/>
      <c r="TSK134" s="908"/>
      <c r="TSL134" s="908"/>
      <c r="TSM134" s="908"/>
      <c r="TSN134" s="908"/>
      <c r="TSO134" s="908"/>
      <c r="TSP134" s="908"/>
      <c r="TSQ134" s="908"/>
      <c r="TSR134" s="908"/>
      <c r="TSS134" s="908"/>
      <c r="TST134" s="908"/>
      <c r="TSU134" s="908"/>
      <c r="TSV134" s="908"/>
      <c r="TSW134" s="908"/>
      <c r="TSX134" s="908"/>
      <c r="TSY134" s="908"/>
      <c r="TSZ134" s="908"/>
      <c r="TTA134" s="908"/>
      <c r="TTB134" s="908"/>
      <c r="TTC134" s="908"/>
      <c r="TTD134" s="908"/>
      <c r="TTE134" s="908"/>
      <c r="TTF134" s="908"/>
      <c r="TTG134" s="908"/>
      <c r="TTH134" s="908"/>
      <c r="TTI134" s="908"/>
      <c r="TTJ134" s="908"/>
      <c r="TTK134" s="908"/>
      <c r="TTL134" s="908"/>
      <c r="TTM134" s="908"/>
      <c r="TTN134" s="908"/>
      <c r="TTO134" s="908"/>
      <c r="TTP134" s="908"/>
      <c r="TTQ134" s="908"/>
      <c r="TTR134" s="908"/>
      <c r="TTS134" s="908"/>
      <c r="TTT134" s="908"/>
      <c r="TTU134" s="908"/>
      <c r="TTV134" s="908"/>
      <c r="TTW134" s="908"/>
      <c r="TTX134" s="908"/>
      <c r="TTY134" s="908"/>
      <c r="TTZ134" s="908"/>
      <c r="TUA134" s="908"/>
      <c r="TUB134" s="908"/>
      <c r="TUC134" s="908"/>
      <c r="TUD134" s="908"/>
      <c r="TUE134" s="908"/>
      <c r="TUF134" s="908"/>
      <c r="TUG134" s="908"/>
      <c r="TUH134" s="908"/>
      <c r="TUI134" s="908"/>
      <c r="TUJ134" s="908"/>
      <c r="TUK134" s="908"/>
      <c r="TUL134" s="908"/>
      <c r="TUM134" s="908"/>
      <c r="TUN134" s="908"/>
      <c r="TUO134" s="908"/>
      <c r="TUP134" s="908"/>
      <c r="TUQ134" s="908"/>
      <c r="TUR134" s="908"/>
      <c r="TUS134" s="908"/>
      <c r="TUT134" s="908"/>
      <c r="TUU134" s="908"/>
      <c r="TUV134" s="908"/>
      <c r="TUW134" s="908"/>
      <c r="TUX134" s="908"/>
      <c r="TUY134" s="908"/>
      <c r="TUZ134" s="908"/>
      <c r="TVA134" s="908"/>
      <c r="TVB134" s="908"/>
      <c r="TVC134" s="908"/>
      <c r="TVD134" s="908"/>
      <c r="TVE134" s="908"/>
      <c r="TVF134" s="908"/>
      <c r="TVG134" s="908"/>
      <c r="TVH134" s="908"/>
      <c r="TVI134" s="908"/>
      <c r="TVJ134" s="908"/>
      <c r="TVK134" s="908"/>
      <c r="TVL134" s="908"/>
      <c r="TVM134" s="908"/>
      <c r="TVN134" s="908"/>
      <c r="TVO134" s="908"/>
      <c r="TVP134" s="908"/>
      <c r="TVQ134" s="908"/>
      <c r="TVR134" s="908"/>
      <c r="TVS134" s="908"/>
      <c r="TVT134" s="908"/>
      <c r="TVU134" s="908"/>
      <c r="TVV134" s="908"/>
      <c r="TVW134" s="908"/>
      <c r="TVX134" s="908"/>
      <c r="TVY134" s="908"/>
      <c r="TVZ134" s="908"/>
      <c r="TWA134" s="908"/>
      <c r="TWB134" s="908"/>
      <c r="TWC134" s="908"/>
      <c r="TWD134" s="908"/>
      <c r="TWE134" s="908"/>
      <c r="TWF134" s="908"/>
      <c r="TWG134" s="908"/>
      <c r="TWH134" s="908"/>
      <c r="TWI134" s="908"/>
      <c r="TWJ134" s="908"/>
      <c r="TWK134" s="908"/>
      <c r="TWL134" s="908"/>
      <c r="TWM134" s="908"/>
      <c r="TWN134" s="908"/>
      <c r="TWO134" s="908"/>
      <c r="TWP134" s="908"/>
      <c r="TWQ134" s="908"/>
      <c r="TWR134" s="908"/>
      <c r="TWS134" s="908"/>
      <c r="TWT134" s="908"/>
      <c r="TWU134" s="908"/>
      <c r="TWV134" s="908"/>
      <c r="TWW134" s="908"/>
      <c r="TWX134" s="908"/>
      <c r="TWY134" s="908"/>
      <c r="TWZ134" s="908"/>
      <c r="TXA134" s="908"/>
      <c r="TXB134" s="908"/>
      <c r="TXC134" s="908"/>
      <c r="TXD134" s="908"/>
      <c r="TXE134" s="908"/>
      <c r="TXF134" s="908"/>
      <c r="TXG134" s="908"/>
      <c r="TXH134" s="908"/>
      <c r="TXI134" s="908"/>
      <c r="TXJ134" s="908"/>
      <c r="TXK134" s="908"/>
      <c r="TXL134" s="908"/>
      <c r="TXM134" s="908"/>
      <c r="TXN134" s="908"/>
      <c r="TXO134" s="908"/>
      <c r="TXP134" s="908"/>
      <c r="TXQ134" s="908"/>
      <c r="TXR134" s="908"/>
      <c r="TXS134" s="908"/>
      <c r="TXT134" s="908"/>
      <c r="TXU134" s="908"/>
      <c r="TXV134" s="908"/>
      <c r="TXW134" s="908"/>
      <c r="TXX134" s="908"/>
      <c r="TXY134" s="908"/>
      <c r="TXZ134" s="908"/>
      <c r="TYA134" s="908"/>
      <c r="TYB134" s="908"/>
      <c r="TYC134" s="908"/>
      <c r="TYD134" s="908"/>
      <c r="TYE134" s="908"/>
      <c r="TYF134" s="908"/>
      <c r="TYG134" s="908"/>
      <c r="TYH134" s="908"/>
      <c r="TYI134" s="908"/>
      <c r="TYJ134" s="908"/>
      <c r="TYK134" s="908"/>
      <c r="TYL134" s="908"/>
      <c r="TYM134" s="908"/>
      <c r="TYN134" s="908"/>
      <c r="TYO134" s="908"/>
      <c r="TYP134" s="908"/>
      <c r="TYQ134" s="908"/>
      <c r="TYR134" s="908"/>
      <c r="TYS134" s="908"/>
      <c r="TYT134" s="908"/>
      <c r="TYU134" s="908"/>
      <c r="TYV134" s="908"/>
      <c r="TYW134" s="908"/>
      <c r="TYX134" s="908"/>
      <c r="TYY134" s="908"/>
      <c r="TYZ134" s="908"/>
      <c r="TZA134" s="908"/>
      <c r="TZB134" s="908"/>
      <c r="TZC134" s="908"/>
      <c r="TZD134" s="908"/>
      <c r="TZE134" s="908"/>
      <c r="TZF134" s="908"/>
      <c r="TZG134" s="908"/>
      <c r="TZH134" s="908"/>
      <c r="TZI134" s="908"/>
      <c r="TZJ134" s="908"/>
      <c r="TZK134" s="908"/>
      <c r="TZL134" s="908"/>
      <c r="TZM134" s="908"/>
      <c r="TZN134" s="908"/>
      <c r="TZO134" s="908"/>
      <c r="TZP134" s="908"/>
      <c r="TZQ134" s="908"/>
      <c r="TZR134" s="908"/>
      <c r="TZS134" s="908"/>
      <c r="TZT134" s="908"/>
      <c r="TZU134" s="908"/>
      <c r="TZV134" s="908"/>
      <c r="TZW134" s="908"/>
      <c r="TZX134" s="908"/>
      <c r="TZY134" s="908"/>
      <c r="TZZ134" s="908"/>
      <c r="UAA134" s="908"/>
      <c r="UAB134" s="908"/>
      <c r="UAC134" s="908"/>
      <c r="UAD134" s="908"/>
      <c r="UAE134" s="908"/>
      <c r="UAF134" s="908"/>
      <c r="UAG134" s="908"/>
      <c r="UAH134" s="908"/>
      <c r="UAI134" s="908"/>
      <c r="UAJ134" s="908"/>
      <c r="UAK134" s="908"/>
      <c r="UAL134" s="908"/>
      <c r="UAM134" s="908"/>
      <c r="UAN134" s="908"/>
      <c r="UAO134" s="908"/>
      <c r="UAP134" s="908"/>
      <c r="UAQ134" s="908"/>
      <c r="UAR134" s="908"/>
      <c r="UAS134" s="908"/>
      <c r="UAT134" s="908"/>
      <c r="UAU134" s="908"/>
      <c r="UAV134" s="908"/>
      <c r="UAW134" s="908"/>
      <c r="UAX134" s="908"/>
      <c r="UAY134" s="908"/>
      <c r="UAZ134" s="908"/>
      <c r="UBA134" s="908"/>
      <c r="UBB134" s="908"/>
      <c r="UBC134" s="908"/>
      <c r="UBD134" s="908"/>
      <c r="UBE134" s="908"/>
      <c r="UBF134" s="908"/>
      <c r="UBG134" s="908"/>
      <c r="UBH134" s="908"/>
      <c r="UBI134" s="908"/>
      <c r="UBJ134" s="908"/>
      <c r="UBK134" s="908"/>
      <c r="UBL134" s="908"/>
      <c r="UBM134" s="908"/>
      <c r="UBN134" s="908"/>
      <c r="UBO134" s="908"/>
      <c r="UBP134" s="908"/>
      <c r="UBQ134" s="908"/>
      <c r="UBR134" s="908"/>
      <c r="UBS134" s="908"/>
      <c r="UBT134" s="908"/>
      <c r="UBU134" s="908"/>
      <c r="UBV134" s="908"/>
      <c r="UBW134" s="908"/>
      <c r="UBX134" s="908"/>
      <c r="UBY134" s="908"/>
      <c r="UBZ134" s="908"/>
      <c r="UCA134" s="908"/>
      <c r="UCB134" s="908"/>
      <c r="UCC134" s="908"/>
      <c r="UCD134" s="908"/>
      <c r="UCE134" s="908"/>
      <c r="UCF134" s="908"/>
      <c r="UCG134" s="908"/>
      <c r="UCH134" s="908"/>
      <c r="UCI134" s="908"/>
      <c r="UCJ134" s="908"/>
      <c r="UCK134" s="908"/>
      <c r="UCL134" s="908"/>
      <c r="UCM134" s="908"/>
      <c r="UCN134" s="908"/>
      <c r="UCO134" s="908"/>
      <c r="UCP134" s="908"/>
      <c r="UCQ134" s="908"/>
      <c r="UCR134" s="908"/>
      <c r="UCS134" s="908"/>
      <c r="UCT134" s="908"/>
      <c r="UCU134" s="908"/>
      <c r="UCV134" s="908"/>
      <c r="UCW134" s="908"/>
      <c r="UCX134" s="908"/>
      <c r="UCY134" s="908"/>
      <c r="UCZ134" s="908"/>
      <c r="UDA134" s="908"/>
      <c r="UDB134" s="908"/>
      <c r="UDC134" s="908"/>
      <c r="UDD134" s="908"/>
      <c r="UDE134" s="908"/>
      <c r="UDF134" s="908"/>
      <c r="UDG134" s="908"/>
      <c r="UDH134" s="908"/>
      <c r="UDI134" s="908"/>
      <c r="UDJ134" s="908"/>
      <c r="UDK134" s="908"/>
      <c r="UDL134" s="908"/>
      <c r="UDM134" s="908"/>
      <c r="UDN134" s="908"/>
      <c r="UDO134" s="908"/>
      <c r="UDP134" s="908"/>
      <c r="UDQ134" s="908"/>
      <c r="UDR134" s="908"/>
      <c r="UDS134" s="908"/>
      <c r="UDT134" s="908"/>
      <c r="UDU134" s="908"/>
      <c r="UDV134" s="908"/>
      <c r="UDW134" s="908"/>
      <c r="UDX134" s="908"/>
      <c r="UDY134" s="908"/>
      <c r="UDZ134" s="908"/>
      <c r="UEA134" s="908"/>
      <c r="UEB134" s="908"/>
      <c r="UEC134" s="908"/>
      <c r="UED134" s="908"/>
      <c r="UEE134" s="908"/>
      <c r="UEF134" s="908"/>
      <c r="UEG134" s="908"/>
      <c r="UEH134" s="908"/>
      <c r="UEI134" s="908"/>
      <c r="UEJ134" s="908"/>
      <c r="UEK134" s="908"/>
      <c r="UEL134" s="908"/>
      <c r="UEM134" s="908"/>
      <c r="UEN134" s="908"/>
      <c r="UEO134" s="908"/>
      <c r="UEP134" s="908"/>
      <c r="UEQ134" s="908"/>
      <c r="UER134" s="908"/>
      <c r="UES134" s="908"/>
      <c r="UET134" s="908"/>
      <c r="UEU134" s="908"/>
      <c r="UEV134" s="908"/>
      <c r="UEW134" s="908"/>
      <c r="UEX134" s="908"/>
      <c r="UEY134" s="908"/>
      <c r="UEZ134" s="908"/>
      <c r="UFA134" s="908"/>
      <c r="UFB134" s="908"/>
      <c r="UFC134" s="908"/>
      <c r="UFD134" s="908"/>
      <c r="UFE134" s="908"/>
      <c r="UFF134" s="908"/>
      <c r="UFG134" s="908"/>
      <c r="UFH134" s="908"/>
      <c r="UFI134" s="908"/>
      <c r="UFJ134" s="908"/>
      <c r="UFK134" s="908"/>
      <c r="UFL134" s="908"/>
      <c r="UFM134" s="908"/>
      <c r="UFN134" s="908"/>
      <c r="UFO134" s="908"/>
      <c r="UFP134" s="908"/>
      <c r="UFQ134" s="908"/>
      <c r="UFR134" s="908"/>
      <c r="UFS134" s="908"/>
      <c r="UFT134" s="908"/>
      <c r="UFU134" s="908"/>
      <c r="UFV134" s="908"/>
      <c r="UFW134" s="908"/>
      <c r="UFX134" s="908"/>
      <c r="UFY134" s="908"/>
      <c r="UFZ134" s="908"/>
      <c r="UGA134" s="908"/>
      <c r="UGB134" s="908"/>
      <c r="UGC134" s="908"/>
      <c r="UGD134" s="908"/>
      <c r="UGE134" s="908"/>
      <c r="UGF134" s="908"/>
      <c r="UGG134" s="908"/>
      <c r="UGH134" s="908"/>
      <c r="UGI134" s="908"/>
      <c r="UGJ134" s="908"/>
      <c r="UGK134" s="908"/>
      <c r="UGL134" s="908"/>
      <c r="UGM134" s="908"/>
      <c r="UGN134" s="908"/>
      <c r="UGO134" s="908"/>
      <c r="UGP134" s="908"/>
      <c r="UGQ134" s="908"/>
      <c r="UGR134" s="908"/>
      <c r="UGS134" s="908"/>
      <c r="UGT134" s="908"/>
      <c r="UGU134" s="908"/>
      <c r="UGV134" s="908"/>
      <c r="UGW134" s="908"/>
      <c r="UGX134" s="908"/>
      <c r="UGY134" s="908"/>
      <c r="UGZ134" s="908"/>
      <c r="UHA134" s="908"/>
      <c r="UHB134" s="908"/>
      <c r="UHC134" s="908"/>
      <c r="UHD134" s="908"/>
      <c r="UHE134" s="908"/>
      <c r="UHF134" s="908"/>
      <c r="UHG134" s="908"/>
      <c r="UHH134" s="908"/>
      <c r="UHI134" s="908"/>
      <c r="UHJ134" s="908"/>
      <c r="UHK134" s="908"/>
      <c r="UHL134" s="908"/>
      <c r="UHM134" s="908"/>
      <c r="UHN134" s="908"/>
      <c r="UHO134" s="908"/>
      <c r="UHP134" s="908"/>
      <c r="UHQ134" s="908"/>
      <c r="UHR134" s="908"/>
      <c r="UHS134" s="908"/>
      <c r="UHT134" s="908"/>
      <c r="UHU134" s="908"/>
      <c r="UHV134" s="908"/>
      <c r="UHW134" s="908"/>
      <c r="UHX134" s="908"/>
      <c r="UHY134" s="908"/>
      <c r="UHZ134" s="908"/>
      <c r="UIA134" s="908"/>
      <c r="UIB134" s="908"/>
      <c r="UIC134" s="908"/>
      <c r="UID134" s="908"/>
      <c r="UIE134" s="908"/>
      <c r="UIF134" s="908"/>
      <c r="UIG134" s="908"/>
      <c r="UIH134" s="908"/>
      <c r="UII134" s="908"/>
      <c r="UIJ134" s="908"/>
      <c r="UIK134" s="908"/>
      <c r="UIL134" s="908"/>
      <c r="UIM134" s="908"/>
      <c r="UIN134" s="908"/>
      <c r="UIO134" s="908"/>
      <c r="UIP134" s="908"/>
      <c r="UIQ134" s="908"/>
      <c r="UIR134" s="908"/>
      <c r="UIS134" s="908"/>
      <c r="UIT134" s="908"/>
      <c r="UIU134" s="908"/>
      <c r="UIV134" s="908"/>
      <c r="UIW134" s="908"/>
      <c r="UIX134" s="908"/>
      <c r="UIY134" s="908"/>
      <c r="UIZ134" s="908"/>
      <c r="UJA134" s="908"/>
      <c r="UJB134" s="908"/>
      <c r="UJC134" s="908"/>
      <c r="UJD134" s="908"/>
      <c r="UJE134" s="908"/>
      <c r="UJF134" s="908"/>
      <c r="UJG134" s="908"/>
      <c r="UJH134" s="908"/>
      <c r="UJI134" s="908"/>
      <c r="UJJ134" s="908"/>
      <c r="UJK134" s="908"/>
      <c r="UJL134" s="908"/>
      <c r="UJM134" s="908"/>
      <c r="UJN134" s="908"/>
      <c r="UJO134" s="908"/>
      <c r="UJP134" s="908"/>
      <c r="UJQ134" s="908"/>
      <c r="UJR134" s="908"/>
      <c r="UJS134" s="908"/>
      <c r="UJT134" s="908"/>
      <c r="UJU134" s="908"/>
      <c r="UJV134" s="908"/>
      <c r="UJW134" s="908"/>
      <c r="UJX134" s="908"/>
      <c r="UJY134" s="908"/>
      <c r="UJZ134" s="908"/>
      <c r="UKA134" s="908"/>
      <c r="UKB134" s="908"/>
      <c r="UKC134" s="908"/>
      <c r="UKD134" s="908"/>
      <c r="UKE134" s="908"/>
      <c r="UKF134" s="908"/>
      <c r="UKG134" s="908"/>
      <c r="UKH134" s="908"/>
      <c r="UKI134" s="908"/>
      <c r="UKJ134" s="908"/>
      <c r="UKK134" s="908"/>
      <c r="UKL134" s="908"/>
      <c r="UKM134" s="908"/>
      <c r="UKN134" s="908"/>
      <c r="UKO134" s="908"/>
      <c r="UKP134" s="908"/>
      <c r="UKQ134" s="908"/>
      <c r="UKR134" s="908"/>
      <c r="UKS134" s="908"/>
      <c r="UKT134" s="908"/>
      <c r="UKU134" s="908"/>
      <c r="UKV134" s="908"/>
      <c r="UKW134" s="908"/>
      <c r="UKX134" s="908"/>
      <c r="UKY134" s="908"/>
      <c r="UKZ134" s="908"/>
      <c r="ULA134" s="908"/>
      <c r="ULB134" s="908"/>
      <c r="ULC134" s="908"/>
      <c r="ULD134" s="908"/>
      <c r="ULE134" s="908"/>
      <c r="ULF134" s="908"/>
      <c r="ULG134" s="908"/>
      <c r="ULH134" s="908"/>
      <c r="ULI134" s="908"/>
      <c r="ULJ134" s="908"/>
      <c r="ULK134" s="908"/>
      <c r="ULL134" s="908"/>
      <c r="ULM134" s="908"/>
      <c r="ULN134" s="908"/>
      <c r="ULO134" s="908"/>
      <c r="ULP134" s="908"/>
      <c r="ULQ134" s="908"/>
      <c r="ULR134" s="908"/>
      <c r="ULS134" s="908"/>
      <c r="ULT134" s="908"/>
      <c r="ULU134" s="908"/>
      <c r="ULV134" s="908"/>
      <c r="ULW134" s="908"/>
      <c r="ULX134" s="908"/>
      <c r="ULY134" s="908"/>
      <c r="ULZ134" s="908"/>
      <c r="UMA134" s="908"/>
      <c r="UMB134" s="908"/>
      <c r="UMC134" s="908"/>
      <c r="UMD134" s="908"/>
      <c r="UME134" s="908"/>
      <c r="UMF134" s="908"/>
      <c r="UMG134" s="908"/>
      <c r="UMH134" s="908"/>
      <c r="UMI134" s="908"/>
      <c r="UMJ134" s="908"/>
      <c r="UMK134" s="908"/>
      <c r="UML134" s="908"/>
      <c r="UMM134" s="908"/>
      <c r="UMN134" s="908"/>
      <c r="UMO134" s="908"/>
      <c r="UMP134" s="908"/>
      <c r="UMQ134" s="908"/>
      <c r="UMR134" s="908"/>
      <c r="UMS134" s="908"/>
      <c r="UMT134" s="908"/>
      <c r="UMU134" s="908"/>
      <c r="UMV134" s="908"/>
      <c r="UMW134" s="908"/>
      <c r="UMX134" s="908"/>
      <c r="UMY134" s="908"/>
      <c r="UMZ134" s="908"/>
      <c r="UNA134" s="908"/>
      <c r="UNB134" s="908"/>
      <c r="UNC134" s="908"/>
      <c r="UND134" s="908"/>
      <c r="UNE134" s="908"/>
      <c r="UNF134" s="908"/>
      <c r="UNG134" s="908"/>
      <c r="UNH134" s="908"/>
      <c r="UNI134" s="908"/>
      <c r="UNJ134" s="908"/>
      <c r="UNK134" s="908"/>
      <c r="UNL134" s="908"/>
      <c r="UNM134" s="908"/>
      <c r="UNN134" s="908"/>
      <c r="UNO134" s="908"/>
      <c r="UNP134" s="908"/>
      <c r="UNQ134" s="908"/>
      <c r="UNR134" s="908"/>
      <c r="UNS134" s="908"/>
      <c r="UNT134" s="908"/>
      <c r="UNU134" s="908"/>
      <c r="UNV134" s="908"/>
      <c r="UNW134" s="908"/>
      <c r="UNX134" s="908"/>
      <c r="UNY134" s="908"/>
      <c r="UNZ134" s="908"/>
      <c r="UOA134" s="908"/>
      <c r="UOB134" s="908"/>
      <c r="UOC134" s="908"/>
      <c r="UOD134" s="908"/>
      <c r="UOE134" s="908"/>
      <c r="UOF134" s="908"/>
      <c r="UOG134" s="908"/>
      <c r="UOH134" s="908"/>
      <c r="UOI134" s="908"/>
      <c r="UOJ134" s="908"/>
      <c r="UOK134" s="908"/>
      <c r="UOL134" s="908"/>
      <c r="UOM134" s="908"/>
      <c r="UON134" s="908"/>
      <c r="UOO134" s="908"/>
      <c r="UOP134" s="908"/>
      <c r="UOQ134" s="908"/>
      <c r="UOR134" s="908"/>
      <c r="UOS134" s="908"/>
      <c r="UOT134" s="908"/>
      <c r="UOU134" s="908"/>
      <c r="UOV134" s="908"/>
      <c r="UOW134" s="908"/>
      <c r="UOX134" s="908"/>
      <c r="UOY134" s="908"/>
      <c r="UOZ134" s="908"/>
      <c r="UPA134" s="908"/>
      <c r="UPB134" s="908"/>
      <c r="UPC134" s="908"/>
      <c r="UPD134" s="908"/>
      <c r="UPE134" s="908"/>
      <c r="UPF134" s="908"/>
      <c r="UPG134" s="908"/>
      <c r="UPH134" s="908"/>
      <c r="UPI134" s="908"/>
      <c r="UPJ134" s="908"/>
      <c r="UPK134" s="908"/>
      <c r="UPL134" s="908"/>
      <c r="UPM134" s="908"/>
      <c r="UPN134" s="908"/>
      <c r="UPO134" s="908"/>
      <c r="UPP134" s="908"/>
      <c r="UPQ134" s="908"/>
      <c r="UPR134" s="908"/>
      <c r="UPS134" s="908"/>
      <c r="UPT134" s="908"/>
      <c r="UPU134" s="908"/>
      <c r="UPV134" s="908"/>
      <c r="UPW134" s="908"/>
      <c r="UPX134" s="908"/>
      <c r="UPY134" s="908"/>
      <c r="UPZ134" s="908"/>
      <c r="UQA134" s="908"/>
      <c r="UQB134" s="908"/>
      <c r="UQC134" s="908"/>
      <c r="UQD134" s="908"/>
      <c r="UQE134" s="908"/>
      <c r="UQF134" s="908"/>
      <c r="UQG134" s="908"/>
      <c r="UQH134" s="908"/>
      <c r="UQI134" s="908"/>
      <c r="UQJ134" s="908"/>
      <c r="UQK134" s="908"/>
      <c r="UQL134" s="908"/>
      <c r="UQM134" s="908"/>
      <c r="UQN134" s="908"/>
      <c r="UQO134" s="908"/>
      <c r="UQP134" s="908"/>
      <c r="UQQ134" s="908"/>
      <c r="UQR134" s="908"/>
      <c r="UQS134" s="908"/>
      <c r="UQT134" s="908"/>
      <c r="UQU134" s="908"/>
      <c r="UQV134" s="908"/>
      <c r="UQW134" s="908"/>
      <c r="UQX134" s="908"/>
      <c r="UQY134" s="908"/>
      <c r="UQZ134" s="908"/>
      <c r="URA134" s="908"/>
      <c r="URB134" s="908"/>
      <c r="URC134" s="908"/>
      <c r="URD134" s="908"/>
      <c r="URE134" s="908"/>
      <c r="URF134" s="908"/>
      <c r="URG134" s="908"/>
      <c r="URH134" s="908"/>
      <c r="URI134" s="908"/>
      <c r="URJ134" s="908"/>
      <c r="URK134" s="908"/>
      <c r="URL134" s="908"/>
      <c r="URM134" s="908"/>
      <c r="URN134" s="908"/>
      <c r="URO134" s="908"/>
      <c r="URP134" s="908"/>
      <c r="URQ134" s="908"/>
      <c r="URR134" s="908"/>
      <c r="URS134" s="908"/>
      <c r="URT134" s="908"/>
      <c r="URU134" s="908"/>
      <c r="URV134" s="908"/>
      <c r="URW134" s="908"/>
      <c r="URX134" s="908"/>
      <c r="URY134" s="908"/>
      <c r="URZ134" s="908"/>
      <c r="USA134" s="908"/>
      <c r="USB134" s="908"/>
      <c r="USC134" s="908"/>
      <c r="USD134" s="908"/>
      <c r="USE134" s="908"/>
      <c r="USF134" s="908"/>
      <c r="USG134" s="908"/>
      <c r="USH134" s="908"/>
      <c r="USI134" s="908"/>
      <c r="USJ134" s="908"/>
      <c r="USK134" s="908"/>
      <c r="USL134" s="908"/>
      <c r="USM134" s="908"/>
      <c r="USN134" s="908"/>
      <c r="USO134" s="908"/>
      <c r="USP134" s="908"/>
      <c r="USQ134" s="908"/>
      <c r="USR134" s="908"/>
      <c r="USS134" s="908"/>
      <c r="UST134" s="908"/>
      <c r="USU134" s="908"/>
      <c r="USV134" s="908"/>
      <c r="USW134" s="908"/>
      <c r="USX134" s="908"/>
      <c r="USY134" s="908"/>
      <c r="USZ134" s="908"/>
      <c r="UTA134" s="908"/>
      <c r="UTB134" s="908"/>
      <c r="UTC134" s="908"/>
      <c r="UTD134" s="908"/>
      <c r="UTE134" s="908"/>
      <c r="UTF134" s="908"/>
      <c r="UTG134" s="908"/>
      <c r="UTH134" s="908"/>
      <c r="UTI134" s="908"/>
      <c r="UTJ134" s="908"/>
      <c r="UTK134" s="908"/>
      <c r="UTL134" s="908"/>
      <c r="UTM134" s="908"/>
      <c r="UTN134" s="908"/>
      <c r="UTO134" s="908"/>
      <c r="UTP134" s="908"/>
      <c r="UTQ134" s="908"/>
      <c r="UTR134" s="908"/>
      <c r="UTS134" s="908"/>
      <c r="UTT134" s="908"/>
      <c r="UTU134" s="908"/>
      <c r="UTV134" s="908"/>
      <c r="UTW134" s="908"/>
      <c r="UTX134" s="908"/>
      <c r="UTY134" s="908"/>
      <c r="UTZ134" s="908"/>
      <c r="UUA134" s="908"/>
      <c r="UUB134" s="908"/>
      <c r="UUC134" s="908"/>
      <c r="UUD134" s="908"/>
      <c r="UUE134" s="908"/>
      <c r="UUF134" s="908"/>
      <c r="UUG134" s="908"/>
      <c r="UUH134" s="908"/>
      <c r="UUI134" s="908"/>
      <c r="UUJ134" s="908"/>
      <c r="UUK134" s="908"/>
      <c r="UUL134" s="908"/>
      <c r="UUM134" s="908"/>
      <c r="UUN134" s="908"/>
      <c r="UUO134" s="908"/>
      <c r="UUP134" s="908"/>
      <c r="UUQ134" s="908"/>
      <c r="UUR134" s="908"/>
      <c r="UUS134" s="908"/>
      <c r="UUT134" s="908"/>
      <c r="UUU134" s="908"/>
      <c r="UUV134" s="908"/>
      <c r="UUW134" s="908"/>
      <c r="UUX134" s="908"/>
      <c r="UUY134" s="908"/>
      <c r="UUZ134" s="908"/>
      <c r="UVA134" s="908"/>
      <c r="UVB134" s="908"/>
      <c r="UVC134" s="908"/>
      <c r="UVD134" s="908"/>
      <c r="UVE134" s="908"/>
      <c r="UVF134" s="908"/>
      <c r="UVG134" s="908"/>
      <c r="UVH134" s="908"/>
      <c r="UVI134" s="908"/>
      <c r="UVJ134" s="908"/>
      <c r="UVK134" s="908"/>
      <c r="UVL134" s="908"/>
      <c r="UVM134" s="908"/>
      <c r="UVN134" s="908"/>
      <c r="UVO134" s="908"/>
      <c r="UVP134" s="908"/>
      <c r="UVQ134" s="908"/>
      <c r="UVR134" s="908"/>
      <c r="UVS134" s="908"/>
      <c r="UVT134" s="908"/>
      <c r="UVU134" s="908"/>
      <c r="UVV134" s="908"/>
      <c r="UVW134" s="908"/>
      <c r="UVX134" s="908"/>
      <c r="UVY134" s="908"/>
      <c r="UVZ134" s="908"/>
      <c r="UWA134" s="908"/>
      <c r="UWB134" s="908"/>
      <c r="UWC134" s="908"/>
      <c r="UWD134" s="908"/>
      <c r="UWE134" s="908"/>
      <c r="UWF134" s="908"/>
      <c r="UWG134" s="908"/>
      <c r="UWH134" s="908"/>
      <c r="UWI134" s="908"/>
      <c r="UWJ134" s="908"/>
      <c r="UWK134" s="908"/>
      <c r="UWL134" s="908"/>
      <c r="UWM134" s="908"/>
      <c r="UWN134" s="908"/>
      <c r="UWO134" s="908"/>
      <c r="UWP134" s="908"/>
      <c r="UWQ134" s="908"/>
      <c r="UWR134" s="908"/>
      <c r="UWS134" s="908"/>
      <c r="UWT134" s="908"/>
      <c r="UWU134" s="908"/>
      <c r="UWV134" s="908"/>
      <c r="UWW134" s="908"/>
      <c r="UWX134" s="908"/>
      <c r="UWY134" s="908"/>
      <c r="UWZ134" s="908"/>
      <c r="UXA134" s="908"/>
      <c r="UXB134" s="908"/>
      <c r="UXC134" s="908"/>
      <c r="UXD134" s="908"/>
      <c r="UXE134" s="908"/>
      <c r="UXF134" s="908"/>
      <c r="UXG134" s="908"/>
      <c r="UXH134" s="908"/>
      <c r="UXI134" s="908"/>
      <c r="UXJ134" s="908"/>
      <c r="UXK134" s="908"/>
      <c r="UXL134" s="908"/>
      <c r="UXM134" s="908"/>
      <c r="UXN134" s="908"/>
      <c r="UXO134" s="908"/>
      <c r="UXP134" s="908"/>
      <c r="UXQ134" s="908"/>
      <c r="UXR134" s="908"/>
      <c r="UXS134" s="908"/>
      <c r="UXT134" s="908"/>
      <c r="UXU134" s="908"/>
      <c r="UXV134" s="908"/>
      <c r="UXW134" s="908"/>
      <c r="UXX134" s="908"/>
      <c r="UXY134" s="908"/>
      <c r="UXZ134" s="908"/>
      <c r="UYA134" s="908"/>
      <c r="UYB134" s="908"/>
      <c r="UYC134" s="908"/>
      <c r="UYD134" s="908"/>
      <c r="UYE134" s="908"/>
      <c r="UYF134" s="908"/>
      <c r="UYG134" s="908"/>
      <c r="UYH134" s="908"/>
      <c r="UYI134" s="908"/>
      <c r="UYJ134" s="908"/>
      <c r="UYK134" s="908"/>
      <c r="UYL134" s="908"/>
      <c r="UYM134" s="908"/>
      <c r="UYN134" s="908"/>
      <c r="UYO134" s="908"/>
      <c r="UYP134" s="908"/>
      <c r="UYQ134" s="908"/>
      <c r="UYR134" s="908"/>
      <c r="UYS134" s="908"/>
      <c r="UYT134" s="908"/>
      <c r="UYU134" s="908"/>
      <c r="UYV134" s="908"/>
      <c r="UYW134" s="908"/>
      <c r="UYX134" s="908"/>
      <c r="UYY134" s="908"/>
      <c r="UYZ134" s="908"/>
      <c r="UZA134" s="908"/>
      <c r="UZB134" s="908"/>
      <c r="UZC134" s="908"/>
      <c r="UZD134" s="908"/>
      <c r="UZE134" s="908"/>
      <c r="UZF134" s="908"/>
      <c r="UZG134" s="908"/>
      <c r="UZH134" s="908"/>
      <c r="UZI134" s="908"/>
      <c r="UZJ134" s="908"/>
      <c r="UZK134" s="908"/>
      <c r="UZL134" s="908"/>
      <c r="UZM134" s="908"/>
      <c r="UZN134" s="908"/>
      <c r="UZO134" s="908"/>
      <c r="UZP134" s="908"/>
      <c r="UZQ134" s="908"/>
      <c r="UZR134" s="908"/>
      <c r="UZS134" s="908"/>
      <c r="UZT134" s="908"/>
      <c r="UZU134" s="908"/>
      <c r="UZV134" s="908"/>
      <c r="UZW134" s="908"/>
      <c r="UZX134" s="908"/>
      <c r="UZY134" s="908"/>
      <c r="UZZ134" s="908"/>
      <c r="VAA134" s="908"/>
      <c r="VAB134" s="908"/>
      <c r="VAC134" s="908"/>
      <c r="VAD134" s="908"/>
      <c r="VAE134" s="908"/>
      <c r="VAF134" s="908"/>
      <c r="VAG134" s="908"/>
      <c r="VAH134" s="908"/>
      <c r="VAI134" s="908"/>
      <c r="VAJ134" s="908"/>
      <c r="VAK134" s="908"/>
      <c r="VAL134" s="908"/>
      <c r="VAM134" s="908"/>
      <c r="VAN134" s="908"/>
      <c r="VAO134" s="908"/>
      <c r="VAP134" s="908"/>
      <c r="VAQ134" s="908"/>
      <c r="VAR134" s="908"/>
      <c r="VAS134" s="908"/>
      <c r="VAT134" s="908"/>
      <c r="VAU134" s="908"/>
      <c r="VAV134" s="908"/>
      <c r="VAW134" s="908"/>
      <c r="VAX134" s="908"/>
      <c r="VAY134" s="908"/>
      <c r="VAZ134" s="908"/>
      <c r="VBA134" s="908"/>
      <c r="VBB134" s="908"/>
      <c r="VBC134" s="908"/>
      <c r="VBD134" s="908"/>
      <c r="VBE134" s="908"/>
      <c r="VBF134" s="908"/>
      <c r="VBG134" s="908"/>
      <c r="VBH134" s="908"/>
      <c r="VBI134" s="908"/>
      <c r="VBJ134" s="908"/>
      <c r="VBK134" s="908"/>
      <c r="VBL134" s="908"/>
      <c r="VBM134" s="908"/>
      <c r="VBN134" s="908"/>
      <c r="VBO134" s="908"/>
      <c r="VBP134" s="908"/>
      <c r="VBQ134" s="908"/>
      <c r="VBR134" s="908"/>
      <c r="VBS134" s="908"/>
      <c r="VBT134" s="908"/>
      <c r="VBU134" s="908"/>
      <c r="VBV134" s="908"/>
      <c r="VBW134" s="908"/>
      <c r="VBX134" s="908"/>
      <c r="VBY134" s="908"/>
      <c r="VBZ134" s="908"/>
      <c r="VCA134" s="908"/>
      <c r="VCB134" s="908"/>
      <c r="VCC134" s="908"/>
      <c r="VCD134" s="908"/>
      <c r="VCE134" s="908"/>
      <c r="VCF134" s="908"/>
      <c r="VCG134" s="908"/>
      <c r="VCH134" s="908"/>
      <c r="VCI134" s="908"/>
      <c r="VCJ134" s="908"/>
      <c r="VCK134" s="908"/>
      <c r="VCL134" s="908"/>
      <c r="VCM134" s="908"/>
      <c r="VCN134" s="908"/>
      <c r="VCO134" s="908"/>
      <c r="VCP134" s="908"/>
      <c r="VCQ134" s="908"/>
      <c r="VCR134" s="908"/>
      <c r="VCS134" s="908"/>
      <c r="VCT134" s="908"/>
      <c r="VCU134" s="908"/>
      <c r="VCV134" s="908"/>
      <c r="VCW134" s="908"/>
      <c r="VCX134" s="908"/>
      <c r="VCY134" s="908"/>
      <c r="VCZ134" s="908"/>
      <c r="VDA134" s="908"/>
      <c r="VDB134" s="908"/>
      <c r="VDC134" s="908"/>
      <c r="VDD134" s="908"/>
      <c r="VDE134" s="908"/>
      <c r="VDF134" s="908"/>
      <c r="VDG134" s="908"/>
      <c r="VDH134" s="908"/>
      <c r="VDI134" s="908"/>
      <c r="VDJ134" s="908"/>
      <c r="VDK134" s="908"/>
      <c r="VDL134" s="908"/>
      <c r="VDM134" s="908"/>
      <c r="VDN134" s="908"/>
      <c r="VDO134" s="908"/>
      <c r="VDP134" s="908"/>
      <c r="VDQ134" s="908"/>
      <c r="VDR134" s="908"/>
      <c r="VDS134" s="908"/>
      <c r="VDT134" s="908"/>
      <c r="VDU134" s="908"/>
      <c r="VDV134" s="908"/>
      <c r="VDW134" s="908"/>
      <c r="VDX134" s="908"/>
      <c r="VDY134" s="908"/>
      <c r="VDZ134" s="908"/>
      <c r="VEA134" s="908"/>
      <c r="VEB134" s="908"/>
      <c r="VEC134" s="908"/>
      <c r="VED134" s="908"/>
      <c r="VEE134" s="908"/>
      <c r="VEF134" s="908"/>
      <c r="VEG134" s="908"/>
      <c r="VEH134" s="908"/>
      <c r="VEI134" s="908"/>
      <c r="VEJ134" s="908"/>
      <c r="VEK134" s="908"/>
      <c r="VEL134" s="908"/>
      <c r="VEM134" s="908"/>
      <c r="VEN134" s="908"/>
      <c r="VEO134" s="908"/>
      <c r="VEP134" s="908"/>
      <c r="VEQ134" s="908"/>
      <c r="VER134" s="908"/>
      <c r="VES134" s="908"/>
      <c r="VET134" s="908"/>
      <c r="VEU134" s="908"/>
      <c r="VEV134" s="908"/>
      <c r="VEW134" s="908"/>
      <c r="VEX134" s="908"/>
      <c r="VEY134" s="908"/>
      <c r="VEZ134" s="908"/>
      <c r="VFA134" s="908"/>
      <c r="VFB134" s="908"/>
      <c r="VFC134" s="908"/>
      <c r="VFD134" s="908"/>
      <c r="VFE134" s="908"/>
      <c r="VFF134" s="908"/>
      <c r="VFG134" s="908"/>
      <c r="VFH134" s="908"/>
      <c r="VFI134" s="908"/>
      <c r="VFJ134" s="908"/>
      <c r="VFK134" s="908"/>
      <c r="VFL134" s="908"/>
      <c r="VFM134" s="908"/>
      <c r="VFN134" s="908"/>
      <c r="VFO134" s="908"/>
      <c r="VFP134" s="908"/>
      <c r="VFQ134" s="908"/>
      <c r="VFR134" s="908"/>
      <c r="VFS134" s="908"/>
      <c r="VFT134" s="908"/>
      <c r="VFU134" s="908"/>
      <c r="VFV134" s="908"/>
      <c r="VFW134" s="908"/>
      <c r="VFX134" s="908"/>
      <c r="VFY134" s="908"/>
      <c r="VFZ134" s="908"/>
      <c r="VGA134" s="908"/>
      <c r="VGB134" s="908"/>
      <c r="VGC134" s="908"/>
      <c r="VGD134" s="908"/>
      <c r="VGE134" s="908"/>
      <c r="VGF134" s="908"/>
      <c r="VGG134" s="908"/>
      <c r="VGH134" s="908"/>
      <c r="VGI134" s="908"/>
      <c r="VGJ134" s="908"/>
      <c r="VGK134" s="908"/>
      <c r="VGL134" s="908"/>
      <c r="VGM134" s="908"/>
      <c r="VGN134" s="908"/>
      <c r="VGO134" s="908"/>
      <c r="VGP134" s="908"/>
      <c r="VGQ134" s="908"/>
      <c r="VGR134" s="908"/>
      <c r="VGS134" s="908"/>
      <c r="VGT134" s="908"/>
      <c r="VGU134" s="908"/>
      <c r="VGV134" s="908"/>
      <c r="VGW134" s="908"/>
      <c r="VGX134" s="908"/>
      <c r="VGY134" s="908"/>
      <c r="VGZ134" s="908"/>
      <c r="VHA134" s="908"/>
      <c r="VHB134" s="908"/>
      <c r="VHC134" s="908"/>
      <c r="VHD134" s="908"/>
      <c r="VHE134" s="908"/>
      <c r="VHF134" s="908"/>
      <c r="VHG134" s="908"/>
      <c r="VHH134" s="908"/>
      <c r="VHI134" s="908"/>
      <c r="VHJ134" s="908"/>
      <c r="VHK134" s="908"/>
      <c r="VHL134" s="908"/>
      <c r="VHM134" s="908"/>
      <c r="VHN134" s="908"/>
      <c r="VHO134" s="908"/>
      <c r="VHP134" s="908"/>
      <c r="VHQ134" s="908"/>
      <c r="VHR134" s="908"/>
      <c r="VHS134" s="908"/>
      <c r="VHT134" s="908"/>
      <c r="VHU134" s="908"/>
      <c r="VHV134" s="908"/>
      <c r="VHW134" s="908"/>
      <c r="VHX134" s="908"/>
      <c r="VHY134" s="908"/>
      <c r="VHZ134" s="908"/>
      <c r="VIA134" s="908"/>
      <c r="VIB134" s="908"/>
      <c r="VIC134" s="908"/>
      <c r="VID134" s="908"/>
      <c r="VIE134" s="908"/>
      <c r="VIF134" s="908"/>
      <c r="VIG134" s="908"/>
      <c r="VIH134" s="908"/>
      <c r="VII134" s="908"/>
      <c r="VIJ134" s="908"/>
      <c r="VIK134" s="908"/>
      <c r="VIL134" s="908"/>
      <c r="VIM134" s="908"/>
      <c r="VIN134" s="908"/>
      <c r="VIO134" s="908"/>
      <c r="VIP134" s="908"/>
      <c r="VIQ134" s="908"/>
      <c r="VIR134" s="908"/>
      <c r="VIS134" s="908"/>
      <c r="VIT134" s="908"/>
      <c r="VIU134" s="908"/>
      <c r="VIV134" s="908"/>
      <c r="VIW134" s="908"/>
      <c r="VIX134" s="908"/>
      <c r="VIY134" s="908"/>
      <c r="VIZ134" s="908"/>
      <c r="VJA134" s="908"/>
      <c r="VJB134" s="908"/>
      <c r="VJC134" s="908"/>
      <c r="VJD134" s="908"/>
      <c r="VJE134" s="908"/>
      <c r="VJF134" s="908"/>
      <c r="VJG134" s="908"/>
      <c r="VJH134" s="908"/>
      <c r="VJI134" s="908"/>
      <c r="VJJ134" s="908"/>
      <c r="VJK134" s="908"/>
      <c r="VJL134" s="908"/>
      <c r="VJM134" s="908"/>
      <c r="VJN134" s="908"/>
      <c r="VJO134" s="908"/>
      <c r="VJP134" s="908"/>
      <c r="VJQ134" s="908"/>
      <c r="VJR134" s="908"/>
      <c r="VJS134" s="908"/>
      <c r="VJT134" s="908"/>
      <c r="VJU134" s="908"/>
      <c r="VJV134" s="908"/>
      <c r="VJW134" s="908"/>
      <c r="VJX134" s="908"/>
      <c r="VJY134" s="908"/>
      <c r="VJZ134" s="908"/>
      <c r="VKA134" s="908"/>
      <c r="VKB134" s="908"/>
      <c r="VKC134" s="908"/>
      <c r="VKD134" s="908"/>
      <c r="VKE134" s="908"/>
      <c r="VKF134" s="908"/>
      <c r="VKG134" s="908"/>
      <c r="VKH134" s="908"/>
      <c r="VKI134" s="908"/>
      <c r="VKJ134" s="908"/>
      <c r="VKK134" s="908"/>
      <c r="VKL134" s="908"/>
      <c r="VKM134" s="908"/>
      <c r="VKN134" s="908"/>
      <c r="VKO134" s="908"/>
      <c r="VKP134" s="908"/>
      <c r="VKQ134" s="908"/>
      <c r="VKR134" s="908"/>
      <c r="VKS134" s="908"/>
      <c r="VKT134" s="908"/>
      <c r="VKU134" s="908"/>
      <c r="VKV134" s="908"/>
      <c r="VKW134" s="908"/>
      <c r="VKX134" s="908"/>
      <c r="VKY134" s="908"/>
      <c r="VKZ134" s="908"/>
      <c r="VLA134" s="908"/>
      <c r="VLB134" s="908"/>
      <c r="VLC134" s="908"/>
      <c r="VLD134" s="908"/>
      <c r="VLE134" s="908"/>
      <c r="VLF134" s="908"/>
      <c r="VLG134" s="908"/>
      <c r="VLH134" s="908"/>
      <c r="VLI134" s="908"/>
      <c r="VLJ134" s="908"/>
      <c r="VLK134" s="908"/>
      <c r="VLL134" s="908"/>
      <c r="VLM134" s="908"/>
      <c r="VLN134" s="908"/>
      <c r="VLO134" s="908"/>
      <c r="VLP134" s="908"/>
      <c r="VLQ134" s="908"/>
      <c r="VLR134" s="908"/>
      <c r="VLS134" s="908"/>
      <c r="VLT134" s="908"/>
      <c r="VLU134" s="908"/>
      <c r="VLV134" s="908"/>
      <c r="VLW134" s="908"/>
      <c r="VLX134" s="908"/>
      <c r="VLY134" s="908"/>
      <c r="VLZ134" s="908"/>
      <c r="VMA134" s="908"/>
      <c r="VMB134" s="908"/>
      <c r="VMC134" s="908"/>
      <c r="VMD134" s="908"/>
      <c r="VME134" s="908"/>
      <c r="VMF134" s="908"/>
      <c r="VMG134" s="908"/>
      <c r="VMH134" s="908"/>
      <c r="VMI134" s="908"/>
      <c r="VMJ134" s="908"/>
      <c r="VMK134" s="908"/>
      <c r="VML134" s="908"/>
      <c r="VMM134" s="908"/>
      <c r="VMN134" s="908"/>
      <c r="VMO134" s="908"/>
      <c r="VMP134" s="908"/>
      <c r="VMQ134" s="908"/>
      <c r="VMR134" s="908"/>
      <c r="VMS134" s="908"/>
      <c r="VMT134" s="908"/>
      <c r="VMU134" s="908"/>
      <c r="VMV134" s="908"/>
      <c r="VMW134" s="908"/>
      <c r="VMX134" s="908"/>
      <c r="VMY134" s="908"/>
      <c r="VMZ134" s="908"/>
      <c r="VNA134" s="908"/>
      <c r="VNB134" s="908"/>
      <c r="VNC134" s="908"/>
      <c r="VND134" s="908"/>
      <c r="VNE134" s="908"/>
      <c r="VNF134" s="908"/>
      <c r="VNG134" s="908"/>
      <c r="VNH134" s="908"/>
      <c r="VNI134" s="908"/>
      <c r="VNJ134" s="908"/>
      <c r="VNK134" s="908"/>
      <c r="VNL134" s="908"/>
      <c r="VNM134" s="908"/>
      <c r="VNN134" s="908"/>
      <c r="VNO134" s="908"/>
      <c r="VNP134" s="908"/>
      <c r="VNQ134" s="908"/>
      <c r="VNR134" s="908"/>
      <c r="VNS134" s="908"/>
      <c r="VNT134" s="908"/>
      <c r="VNU134" s="908"/>
      <c r="VNV134" s="908"/>
      <c r="VNW134" s="908"/>
      <c r="VNX134" s="908"/>
      <c r="VNY134" s="908"/>
      <c r="VNZ134" s="908"/>
      <c r="VOA134" s="908"/>
      <c r="VOB134" s="908"/>
      <c r="VOC134" s="908"/>
      <c r="VOD134" s="908"/>
      <c r="VOE134" s="908"/>
      <c r="VOF134" s="908"/>
      <c r="VOG134" s="908"/>
      <c r="VOH134" s="908"/>
      <c r="VOI134" s="908"/>
      <c r="VOJ134" s="908"/>
      <c r="VOK134" s="908"/>
      <c r="VOL134" s="908"/>
      <c r="VOM134" s="908"/>
      <c r="VON134" s="908"/>
      <c r="VOO134" s="908"/>
      <c r="VOP134" s="908"/>
      <c r="VOQ134" s="908"/>
      <c r="VOR134" s="908"/>
      <c r="VOS134" s="908"/>
      <c r="VOT134" s="908"/>
      <c r="VOU134" s="908"/>
      <c r="VOV134" s="908"/>
      <c r="VOW134" s="908"/>
      <c r="VOX134" s="908"/>
      <c r="VOY134" s="908"/>
      <c r="VOZ134" s="908"/>
      <c r="VPA134" s="908"/>
      <c r="VPB134" s="908"/>
      <c r="VPC134" s="908"/>
      <c r="VPD134" s="908"/>
      <c r="VPE134" s="908"/>
      <c r="VPF134" s="908"/>
      <c r="VPG134" s="908"/>
      <c r="VPH134" s="908"/>
      <c r="VPI134" s="908"/>
      <c r="VPJ134" s="908"/>
      <c r="VPK134" s="908"/>
      <c r="VPL134" s="908"/>
      <c r="VPM134" s="908"/>
      <c r="VPN134" s="908"/>
      <c r="VPO134" s="908"/>
      <c r="VPP134" s="908"/>
      <c r="VPQ134" s="908"/>
      <c r="VPR134" s="908"/>
      <c r="VPS134" s="908"/>
      <c r="VPT134" s="908"/>
      <c r="VPU134" s="908"/>
      <c r="VPV134" s="908"/>
      <c r="VPW134" s="908"/>
      <c r="VPX134" s="908"/>
      <c r="VPY134" s="908"/>
      <c r="VPZ134" s="908"/>
      <c r="VQA134" s="908"/>
      <c r="VQB134" s="908"/>
      <c r="VQC134" s="908"/>
      <c r="VQD134" s="908"/>
      <c r="VQE134" s="908"/>
      <c r="VQF134" s="908"/>
      <c r="VQG134" s="908"/>
      <c r="VQH134" s="908"/>
      <c r="VQI134" s="908"/>
      <c r="VQJ134" s="908"/>
      <c r="VQK134" s="908"/>
      <c r="VQL134" s="908"/>
      <c r="VQM134" s="908"/>
      <c r="VQN134" s="908"/>
      <c r="VQO134" s="908"/>
      <c r="VQP134" s="908"/>
      <c r="VQQ134" s="908"/>
      <c r="VQR134" s="908"/>
      <c r="VQS134" s="908"/>
      <c r="VQT134" s="908"/>
      <c r="VQU134" s="908"/>
      <c r="VQV134" s="908"/>
      <c r="VQW134" s="908"/>
      <c r="VQX134" s="908"/>
      <c r="VQY134" s="908"/>
      <c r="VQZ134" s="908"/>
      <c r="VRA134" s="908"/>
      <c r="VRB134" s="908"/>
      <c r="VRC134" s="908"/>
      <c r="VRD134" s="908"/>
      <c r="VRE134" s="908"/>
      <c r="VRF134" s="908"/>
      <c r="VRG134" s="908"/>
      <c r="VRH134" s="908"/>
      <c r="VRI134" s="908"/>
      <c r="VRJ134" s="908"/>
      <c r="VRK134" s="908"/>
      <c r="VRL134" s="908"/>
      <c r="VRM134" s="908"/>
      <c r="VRN134" s="908"/>
      <c r="VRO134" s="908"/>
      <c r="VRP134" s="908"/>
      <c r="VRQ134" s="908"/>
      <c r="VRR134" s="908"/>
      <c r="VRS134" s="908"/>
      <c r="VRT134" s="908"/>
      <c r="VRU134" s="908"/>
      <c r="VRV134" s="908"/>
      <c r="VRW134" s="908"/>
      <c r="VRX134" s="908"/>
      <c r="VRY134" s="908"/>
      <c r="VRZ134" s="908"/>
      <c r="VSA134" s="908"/>
      <c r="VSB134" s="908"/>
      <c r="VSC134" s="908"/>
      <c r="VSD134" s="908"/>
      <c r="VSE134" s="908"/>
      <c r="VSF134" s="908"/>
      <c r="VSG134" s="908"/>
      <c r="VSH134" s="908"/>
      <c r="VSI134" s="908"/>
      <c r="VSJ134" s="908"/>
      <c r="VSK134" s="908"/>
      <c r="VSL134" s="908"/>
      <c r="VSM134" s="908"/>
      <c r="VSN134" s="908"/>
      <c r="VSO134" s="908"/>
      <c r="VSP134" s="908"/>
      <c r="VSQ134" s="908"/>
      <c r="VSR134" s="908"/>
      <c r="VSS134" s="908"/>
      <c r="VST134" s="908"/>
      <c r="VSU134" s="908"/>
      <c r="VSV134" s="908"/>
      <c r="VSW134" s="908"/>
      <c r="VSX134" s="908"/>
      <c r="VSY134" s="908"/>
      <c r="VSZ134" s="908"/>
      <c r="VTA134" s="908"/>
      <c r="VTB134" s="908"/>
      <c r="VTC134" s="908"/>
      <c r="VTD134" s="908"/>
      <c r="VTE134" s="908"/>
      <c r="VTF134" s="908"/>
      <c r="VTG134" s="908"/>
      <c r="VTH134" s="908"/>
      <c r="VTI134" s="908"/>
      <c r="VTJ134" s="908"/>
      <c r="VTK134" s="908"/>
      <c r="VTL134" s="908"/>
      <c r="VTM134" s="908"/>
      <c r="VTN134" s="908"/>
      <c r="VTO134" s="908"/>
      <c r="VTP134" s="908"/>
      <c r="VTQ134" s="908"/>
      <c r="VTR134" s="908"/>
      <c r="VTS134" s="908"/>
      <c r="VTT134" s="908"/>
      <c r="VTU134" s="908"/>
      <c r="VTV134" s="908"/>
      <c r="VTW134" s="908"/>
      <c r="VTX134" s="908"/>
      <c r="VTY134" s="908"/>
      <c r="VTZ134" s="908"/>
      <c r="VUA134" s="908"/>
      <c r="VUB134" s="908"/>
      <c r="VUC134" s="908"/>
      <c r="VUD134" s="908"/>
      <c r="VUE134" s="908"/>
      <c r="VUF134" s="908"/>
      <c r="VUG134" s="908"/>
      <c r="VUH134" s="908"/>
      <c r="VUI134" s="908"/>
      <c r="VUJ134" s="908"/>
      <c r="VUK134" s="908"/>
      <c r="VUL134" s="908"/>
      <c r="VUM134" s="908"/>
      <c r="VUN134" s="908"/>
      <c r="VUO134" s="908"/>
      <c r="VUP134" s="908"/>
      <c r="VUQ134" s="908"/>
      <c r="VUR134" s="908"/>
      <c r="VUS134" s="908"/>
      <c r="VUT134" s="908"/>
      <c r="VUU134" s="908"/>
      <c r="VUV134" s="908"/>
      <c r="VUW134" s="908"/>
      <c r="VUX134" s="908"/>
      <c r="VUY134" s="908"/>
      <c r="VUZ134" s="908"/>
      <c r="VVA134" s="908"/>
      <c r="VVB134" s="908"/>
      <c r="VVC134" s="908"/>
      <c r="VVD134" s="908"/>
      <c r="VVE134" s="908"/>
      <c r="VVF134" s="908"/>
      <c r="VVG134" s="908"/>
      <c r="VVH134" s="908"/>
      <c r="VVI134" s="908"/>
      <c r="VVJ134" s="908"/>
      <c r="VVK134" s="908"/>
      <c r="VVL134" s="908"/>
      <c r="VVM134" s="908"/>
      <c r="VVN134" s="908"/>
      <c r="VVO134" s="908"/>
      <c r="VVP134" s="908"/>
      <c r="VVQ134" s="908"/>
      <c r="VVR134" s="908"/>
      <c r="VVS134" s="908"/>
      <c r="VVT134" s="908"/>
      <c r="VVU134" s="908"/>
      <c r="VVV134" s="908"/>
      <c r="VVW134" s="908"/>
      <c r="VVX134" s="908"/>
      <c r="VVY134" s="908"/>
      <c r="VVZ134" s="908"/>
      <c r="VWA134" s="908"/>
      <c r="VWB134" s="908"/>
      <c r="VWC134" s="908"/>
      <c r="VWD134" s="908"/>
      <c r="VWE134" s="908"/>
      <c r="VWF134" s="908"/>
      <c r="VWG134" s="908"/>
      <c r="VWH134" s="908"/>
      <c r="VWI134" s="908"/>
      <c r="VWJ134" s="908"/>
      <c r="VWK134" s="908"/>
      <c r="VWL134" s="908"/>
      <c r="VWM134" s="908"/>
      <c r="VWN134" s="908"/>
      <c r="VWO134" s="908"/>
      <c r="VWP134" s="908"/>
      <c r="VWQ134" s="908"/>
      <c r="VWR134" s="908"/>
      <c r="VWS134" s="908"/>
      <c r="VWT134" s="908"/>
      <c r="VWU134" s="908"/>
      <c r="VWV134" s="908"/>
      <c r="VWW134" s="908"/>
      <c r="VWX134" s="908"/>
      <c r="VWY134" s="908"/>
      <c r="VWZ134" s="908"/>
      <c r="VXA134" s="908"/>
      <c r="VXB134" s="908"/>
      <c r="VXC134" s="908"/>
      <c r="VXD134" s="908"/>
      <c r="VXE134" s="908"/>
      <c r="VXF134" s="908"/>
      <c r="VXG134" s="908"/>
      <c r="VXH134" s="908"/>
      <c r="VXI134" s="908"/>
      <c r="VXJ134" s="908"/>
      <c r="VXK134" s="908"/>
      <c r="VXL134" s="908"/>
      <c r="VXM134" s="908"/>
      <c r="VXN134" s="908"/>
      <c r="VXO134" s="908"/>
      <c r="VXP134" s="908"/>
      <c r="VXQ134" s="908"/>
      <c r="VXR134" s="908"/>
      <c r="VXS134" s="908"/>
      <c r="VXT134" s="908"/>
      <c r="VXU134" s="908"/>
      <c r="VXV134" s="908"/>
      <c r="VXW134" s="908"/>
      <c r="VXX134" s="908"/>
      <c r="VXY134" s="908"/>
      <c r="VXZ134" s="908"/>
      <c r="VYA134" s="908"/>
      <c r="VYB134" s="908"/>
      <c r="VYC134" s="908"/>
      <c r="VYD134" s="908"/>
      <c r="VYE134" s="908"/>
      <c r="VYF134" s="908"/>
      <c r="VYG134" s="908"/>
      <c r="VYH134" s="908"/>
      <c r="VYI134" s="908"/>
      <c r="VYJ134" s="908"/>
      <c r="VYK134" s="908"/>
      <c r="VYL134" s="908"/>
      <c r="VYM134" s="908"/>
      <c r="VYN134" s="908"/>
      <c r="VYO134" s="908"/>
      <c r="VYP134" s="908"/>
      <c r="VYQ134" s="908"/>
      <c r="VYR134" s="908"/>
      <c r="VYS134" s="908"/>
      <c r="VYT134" s="908"/>
      <c r="VYU134" s="908"/>
      <c r="VYV134" s="908"/>
      <c r="VYW134" s="908"/>
      <c r="VYX134" s="908"/>
      <c r="VYY134" s="908"/>
      <c r="VYZ134" s="908"/>
      <c r="VZA134" s="908"/>
      <c r="VZB134" s="908"/>
      <c r="VZC134" s="908"/>
      <c r="VZD134" s="908"/>
      <c r="VZE134" s="908"/>
      <c r="VZF134" s="908"/>
      <c r="VZG134" s="908"/>
      <c r="VZH134" s="908"/>
      <c r="VZI134" s="908"/>
      <c r="VZJ134" s="908"/>
      <c r="VZK134" s="908"/>
      <c r="VZL134" s="908"/>
      <c r="VZM134" s="908"/>
      <c r="VZN134" s="908"/>
      <c r="VZO134" s="908"/>
      <c r="VZP134" s="908"/>
      <c r="VZQ134" s="908"/>
      <c r="VZR134" s="908"/>
      <c r="VZS134" s="908"/>
      <c r="VZT134" s="908"/>
      <c r="VZU134" s="908"/>
      <c r="VZV134" s="908"/>
      <c r="VZW134" s="908"/>
      <c r="VZX134" s="908"/>
      <c r="VZY134" s="908"/>
      <c r="VZZ134" s="908"/>
      <c r="WAA134" s="908"/>
      <c r="WAB134" s="908"/>
      <c r="WAC134" s="908"/>
      <c r="WAD134" s="908"/>
      <c r="WAE134" s="908"/>
      <c r="WAF134" s="908"/>
      <c r="WAG134" s="908"/>
      <c r="WAH134" s="908"/>
      <c r="WAI134" s="908"/>
      <c r="WAJ134" s="908"/>
      <c r="WAK134" s="908"/>
      <c r="WAL134" s="908"/>
      <c r="WAM134" s="908"/>
      <c r="WAN134" s="908"/>
      <c r="WAO134" s="908"/>
      <c r="WAP134" s="908"/>
      <c r="WAQ134" s="908"/>
      <c r="WAR134" s="908"/>
      <c r="WAS134" s="908"/>
      <c r="WAT134" s="908"/>
      <c r="WAU134" s="908"/>
      <c r="WAV134" s="908"/>
      <c r="WAW134" s="908"/>
      <c r="WAX134" s="908"/>
      <c r="WAY134" s="908"/>
      <c r="WAZ134" s="908"/>
      <c r="WBA134" s="908"/>
      <c r="WBB134" s="908"/>
      <c r="WBC134" s="908"/>
      <c r="WBD134" s="908"/>
      <c r="WBE134" s="908"/>
      <c r="WBF134" s="908"/>
      <c r="WBG134" s="908"/>
      <c r="WBH134" s="908"/>
      <c r="WBI134" s="908"/>
      <c r="WBJ134" s="908"/>
      <c r="WBK134" s="908"/>
      <c r="WBL134" s="908"/>
      <c r="WBM134" s="908"/>
      <c r="WBN134" s="908"/>
      <c r="WBO134" s="908"/>
      <c r="WBP134" s="908"/>
      <c r="WBQ134" s="908"/>
      <c r="WBR134" s="908"/>
      <c r="WBS134" s="908"/>
      <c r="WBT134" s="908"/>
      <c r="WBU134" s="908"/>
      <c r="WBV134" s="908"/>
      <c r="WBW134" s="908"/>
      <c r="WBX134" s="908"/>
      <c r="WBY134" s="908"/>
      <c r="WBZ134" s="908"/>
      <c r="WCA134" s="908"/>
      <c r="WCB134" s="908"/>
      <c r="WCC134" s="908"/>
      <c r="WCD134" s="908"/>
      <c r="WCE134" s="908"/>
      <c r="WCF134" s="908"/>
      <c r="WCG134" s="908"/>
      <c r="WCH134" s="908"/>
      <c r="WCI134" s="908"/>
      <c r="WCJ134" s="908"/>
      <c r="WCK134" s="908"/>
      <c r="WCL134" s="908"/>
      <c r="WCM134" s="908"/>
      <c r="WCN134" s="908"/>
      <c r="WCO134" s="908"/>
      <c r="WCP134" s="908"/>
      <c r="WCQ134" s="908"/>
      <c r="WCR134" s="908"/>
      <c r="WCS134" s="908"/>
      <c r="WCT134" s="908"/>
      <c r="WCU134" s="908"/>
      <c r="WCV134" s="908"/>
      <c r="WCW134" s="908"/>
      <c r="WCX134" s="908"/>
      <c r="WCY134" s="908"/>
      <c r="WCZ134" s="908"/>
      <c r="WDA134" s="908"/>
      <c r="WDB134" s="908"/>
      <c r="WDC134" s="908"/>
      <c r="WDD134" s="908"/>
      <c r="WDE134" s="908"/>
      <c r="WDF134" s="908"/>
      <c r="WDG134" s="908"/>
      <c r="WDH134" s="908"/>
      <c r="WDI134" s="908"/>
      <c r="WDJ134" s="908"/>
      <c r="WDK134" s="908"/>
      <c r="WDL134" s="908"/>
      <c r="WDM134" s="908"/>
      <c r="WDN134" s="908"/>
      <c r="WDO134" s="908"/>
      <c r="WDP134" s="908"/>
      <c r="WDQ134" s="908"/>
      <c r="WDR134" s="908"/>
      <c r="WDS134" s="908"/>
      <c r="WDT134" s="908"/>
      <c r="WDU134" s="908"/>
      <c r="WDV134" s="908"/>
      <c r="WDW134" s="908"/>
      <c r="WDX134" s="908"/>
      <c r="WDY134" s="908"/>
      <c r="WDZ134" s="908"/>
      <c r="WEA134" s="908"/>
      <c r="WEB134" s="908"/>
      <c r="WEC134" s="908"/>
      <c r="WED134" s="908"/>
      <c r="WEE134" s="908"/>
      <c r="WEF134" s="908"/>
      <c r="WEG134" s="908"/>
      <c r="WEH134" s="908"/>
      <c r="WEI134" s="908"/>
      <c r="WEJ134" s="908"/>
      <c r="WEK134" s="908"/>
      <c r="WEL134" s="908"/>
      <c r="WEM134" s="908"/>
      <c r="WEN134" s="908"/>
      <c r="WEO134" s="908"/>
      <c r="WEP134" s="908"/>
      <c r="WEQ134" s="908"/>
      <c r="WER134" s="908"/>
      <c r="WES134" s="908"/>
      <c r="WET134" s="908"/>
      <c r="WEU134" s="908"/>
      <c r="WEV134" s="908"/>
      <c r="WEW134" s="908"/>
      <c r="WEX134" s="908"/>
      <c r="WEY134" s="908"/>
      <c r="WEZ134" s="908"/>
      <c r="WFA134" s="908"/>
      <c r="WFB134" s="908"/>
      <c r="WFC134" s="908"/>
      <c r="WFD134" s="908"/>
      <c r="WFE134" s="908"/>
      <c r="WFF134" s="908"/>
      <c r="WFG134" s="908"/>
      <c r="WFH134" s="908"/>
      <c r="WFI134" s="908"/>
      <c r="WFJ134" s="908"/>
      <c r="WFK134" s="908"/>
      <c r="WFL134" s="908"/>
      <c r="WFM134" s="908"/>
      <c r="WFN134" s="908"/>
      <c r="WFO134" s="908"/>
      <c r="WFP134" s="908"/>
      <c r="WFQ134" s="908"/>
      <c r="WFR134" s="908"/>
      <c r="WFS134" s="908"/>
      <c r="WFT134" s="908"/>
      <c r="WFU134" s="908"/>
      <c r="WFV134" s="908"/>
      <c r="WFW134" s="908"/>
      <c r="WFX134" s="908"/>
      <c r="WFY134" s="908"/>
      <c r="WFZ134" s="908"/>
      <c r="WGA134" s="908"/>
      <c r="WGB134" s="908"/>
      <c r="WGC134" s="908"/>
      <c r="WGD134" s="908"/>
      <c r="WGE134" s="908"/>
      <c r="WGF134" s="908"/>
      <c r="WGG134" s="908"/>
      <c r="WGH134" s="908"/>
      <c r="WGI134" s="908"/>
      <c r="WGJ134" s="908"/>
      <c r="WGK134" s="908"/>
      <c r="WGL134" s="908"/>
      <c r="WGM134" s="908"/>
      <c r="WGN134" s="908"/>
      <c r="WGO134" s="908"/>
      <c r="WGP134" s="908"/>
      <c r="WGQ134" s="908"/>
      <c r="WGR134" s="908"/>
      <c r="WGS134" s="908"/>
      <c r="WGT134" s="908"/>
      <c r="WGU134" s="908"/>
      <c r="WGV134" s="908"/>
      <c r="WGW134" s="908"/>
      <c r="WGX134" s="908"/>
      <c r="WGY134" s="908"/>
      <c r="WGZ134" s="908"/>
      <c r="WHA134" s="908"/>
      <c r="WHB134" s="908"/>
      <c r="WHC134" s="908"/>
      <c r="WHD134" s="908"/>
      <c r="WHE134" s="908"/>
      <c r="WHF134" s="908"/>
      <c r="WHG134" s="908"/>
      <c r="WHH134" s="908"/>
      <c r="WHI134" s="908"/>
      <c r="WHJ134" s="908"/>
      <c r="WHK134" s="908"/>
      <c r="WHL134" s="908"/>
      <c r="WHM134" s="908"/>
      <c r="WHN134" s="908"/>
      <c r="WHO134" s="908"/>
      <c r="WHP134" s="908"/>
      <c r="WHQ134" s="908"/>
      <c r="WHR134" s="908"/>
      <c r="WHS134" s="908"/>
      <c r="WHT134" s="908"/>
      <c r="WHU134" s="908"/>
      <c r="WHV134" s="908"/>
      <c r="WHW134" s="908"/>
      <c r="WHX134" s="908"/>
      <c r="WHY134" s="908"/>
      <c r="WHZ134" s="908"/>
      <c r="WIA134" s="908"/>
      <c r="WIB134" s="908"/>
      <c r="WIC134" s="908"/>
      <c r="WID134" s="908"/>
      <c r="WIE134" s="908"/>
      <c r="WIF134" s="908"/>
      <c r="WIG134" s="908"/>
      <c r="WIH134" s="908"/>
      <c r="WII134" s="908"/>
      <c r="WIJ134" s="908"/>
      <c r="WIK134" s="908"/>
      <c r="WIL134" s="908"/>
      <c r="WIM134" s="908"/>
      <c r="WIN134" s="908"/>
      <c r="WIO134" s="908"/>
      <c r="WIP134" s="908"/>
      <c r="WIQ134" s="908"/>
      <c r="WIR134" s="908"/>
      <c r="WIS134" s="908"/>
      <c r="WIT134" s="908"/>
      <c r="WIU134" s="908"/>
      <c r="WIV134" s="908"/>
      <c r="WIW134" s="908"/>
      <c r="WIX134" s="908"/>
      <c r="WIY134" s="908"/>
      <c r="WIZ134" s="908"/>
      <c r="WJA134" s="908"/>
      <c r="WJB134" s="908"/>
      <c r="WJC134" s="908"/>
      <c r="WJD134" s="908"/>
      <c r="WJE134" s="908"/>
      <c r="WJF134" s="908"/>
      <c r="WJG134" s="908"/>
      <c r="WJH134" s="908"/>
      <c r="WJI134" s="908"/>
      <c r="WJJ134" s="908"/>
      <c r="WJK134" s="908"/>
      <c r="WJL134" s="908"/>
      <c r="WJM134" s="908"/>
      <c r="WJN134" s="908"/>
      <c r="WJO134" s="908"/>
      <c r="WJP134" s="908"/>
      <c r="WJQ134" s="908"/>
      <c r="WJR134" s="908"/>
      <c r="WJS134" s="908"/>
      <c r="WJT134" s="908"/>
      <c r="WJU134" s="908"/>
      <c r="WJV134" s="908"/>
      <c r="WJW134" s="908"/>
      <c r="WJX134" s="908"/>
      <c r="WJY134" s="908"/>
      <c r="WJZ134" s="908"/>
      <c r="WKA134" s="908"/>
      <c r="WKB134" s="908"/>
      <c r="WKC134" s="908"/>
      <c r="WKD134" s="908"/>
      <c r="WKE134" s="908"/>
      <c r="WKF134" s="908"/>
      <c r="WKG134" s="908"/>
      <c r="WKH134" s="908"/>
      <c r="WKI134" s="908"/>
      <c r="WKJ134" s="908"/>
      <c r="WKK134" s="908"/>
      <c r="WKL134" s="908"/>
      <c r="WKM134" s="908"/>
      <c r="WKN134" s="908"/>
      <c r="WKO134" s="908"/>
      <c r="WKP134" s="908"/>
      <c r="WKQ134" s="908"/>
      <c r="WKR134" s="908"/>
      <c r="WKS134" s="908"/>
      <c r="WKT134" s="908"/>
      <c r="WKU134" s="908"/>
      <c r="WKV134" s="908"/>
      <c r="WKW134" s="908"/>
      <c r="WKX134" s="908"/>
      <c r="WKY134" s="908"/>
      <c r="WKZ134" s="908"/>
      <c r="WLA134" s="908"/>
      <c r="WLB134" s="908"/>
      <c r="WLC134" s="908"/>
      <c r="WLD134" s="908"/>
      <c r="WLE134" s="908"/>
      <c r="WLF134" s="908"/>
      <c r="WLG134" s="908"/>
      <c r="WLH134" s="908"/>
      <c r="WLI134" s="908"/>
      <c r="WLJ134" s="908"/>
      <c r="WLK134" s="908"/>
      <c r="WLL134" s="908"/>
      <c r="WLM134" s="908"/>
      <c r="WLN134" s="908"/>
      <c r="WLO134" s="908"/>
      <c r="WLP134" s="908"/>
      <c r="WLQ134" s="908"/>
      <c r="WLR134" s="908"/>
      <c r="WLS134" s="908"/>
      <c r="WLT134" s="908"/>
      <c r="WLU134" s="908"/>
      <c r="WLV134" s="908"/>
      <c r="WLW134" s="908"/>
      <c r="WLX134" s="908"/>
      <c r="WLY134" s="908"/>
      <c r="WLZ134" s="908"/>
      <c r="WMA134" s="908"/>
      <c r="WMB134" s="908"/>
      <c r="WMC134" s="908"/>
      <c r="WMD134" s="908"/>
      <c r="WME134" s="908"/>
      <c r="WMF134" s="908"/>
      <c r="WMG134" s="908"/>
      <c r="WMH134" s="908"/>
      <c r="WMI134" s="908"/>
      <c r="WMJ134" s="908"/>
      <c r="WMK134" s="908"/>
      <c r="WML134" s="908"/>
      <c r="WMM134" s="908"/>
      <c r="WMN134" s="908"/>
      <c r="WMO134" s="908"/>
      <c r="WMP134" s="908"/>
      <c r="WMQ134" s="908"/>
      <c r="WMR134" s="908"/>
      <c r="WMS134" s="908"/>
      <c r="WMT134" s="908"/>
      <c r="WMU134" s="908"/>
      <c r="WMV134" s="908"/>
      <c r="WMW134" s="908"/>
      <c r="WMX134" s="908"/>
      <c r="WMY134" s="908"/>
      <c r="WMZ134" s="908"/>
      <c r="WNA134" s="908"/>
      <c r="WNB134" s="908"/>
      <c r="WNC134" s="908"/>
      <c r="WND134" s="908"/>
      <c r="WNE134" s="908"/>
      <c r="WNF134" s="908"/>
      <c r="WNG134" s="908"/>
      <c r="WNH134" s="908"/>
      <c r="WNI134" s="908"/>
      <c r="WNJ134" s="908"/>
      <c r="WNK134" s="908"/>
      <c r="WNL134" s="908"/>
      <c r="WNM134" s="908"/>
      <c r="WNN134" s="908"/>
      <c r="WNO134" s="908"/>
      <c r="WNP134" s="908"/>
      <c r="WNQ134" s="908"/>
      <c r="WNR134" s="908"/>
      <c r="WNS134" s="908"/>
      <c r="WNT134" s="908"/>
      <c r="WNU134" s="908"/>
      <c r="WNV134" s="908"/>
      <c r="WNW134" s="908"/>
      <c r="WNX134" s="908"/>
      <c r="WNY134" s="908"/>
      <c r="WNZ134" s="908"/>
      <c r="WOA134" s="908"/>
      <c r="WOB134" s="908"/>
      <c r="WOC134" s="908"/>
      <c r="WOD134" s="908"/>
      <c r="WOE134" s="908"/>
      <c r="WOF134" s="908"/>
      <c r="WOG134" s="908"/>
      <c r="WOH134" s="908"/>
      <c r="WOI134" s="908"/>
      <c r="WOJ134" s="908"/>
      <c r="WOK134" s="908"/>
      <c r="WOL134" s="908"/>
      <c r="WOM134" s="908"/>
      <c r="WON134" s="908"/>
      <c r="WOO134" s="908"/>
      <c r="WOP134" s="908"/>
      <c r="WOQ134" s="908"/>
      <c r="WOR134" s="908"/>
      <c r="WOS134" s="908"/>
      <c r="WOT134" s="908"/>
      <c r="WOU134" s="908"/>
      <c r="WOV134" s="908"/>
      <c r="WOW134" s="908"/>
      <c r="WOX134" s="908"/>
      <c r="WOY134" s="908"/>
      <c r="WOZ134" s="908"/>
      <c r="WPA134" s="908"/>
      <c r="WPB134" s="908"/>
      <c r="WPC134" s="908"/>
      <c r="WPD134" s="908"/>
      <c r="WPE134" s="908"/>
      <c r="WPF134" s="908"/>
      <c r="WPG134" s="908"/>
      <c r="WPH134" s="908"/>
      <c r="WPI134" s="908"/>
      <c r="WPJ134" s="908"/>
      <c r="WPK134" s="908"/>
      <c r="WPL134" s="908"/>
      <c r="WPM134" s="908"/>
      <c r="WPN134" s="908"/>
      <c r="WPO134" s="908"/>
      <c r="WPP134" s="908"/>
      <c r="WPQ134" s="908"/>
      <c r="WPR134" s="908"/>
      <c r="WPS134" s="908"/>
      <c r="WPT134" s="908"/>
      <c r="WPU134" s="908"/>
      <c r="WPV134" s="908"/>
      <c r="WPW134" s="908"/>
      <c r="WPX134" s="908"/>
      <c r="WPY134" s="908"/>
      <c r="WPZ134" s="908"/>
      <c r="WQA134" s="908"/>
      <c r="WQB134" s="908"/>
      <c r="WQC134" s="908"/>
      <c r="WQD134" s="908"/>
      <c r="WQE134" s="908"/>
      <c r="WQF134" s="908"/>
      <c r="WQG134" s="908"/>
      <c r="WQH134" s="908"/>
      <c r="WQI134" s="908"/>
      <c r="WQJ134" s="908"/>
      <c r="WQK134" s="908"/>
      <c r="WQL134" s="908"/>
      <c r="WQM134" s="908"/>
      <c r="WQN134" s="908"/>
      <c r="WQO134" s="908"/>
      <c r="WQP134" s="908"/>
      <c r="WQQ134" s="908"/>
      <c r="WQR134" s="908"/>
      <c r="WQS134" s="908"/>
      <c r="WQT134" s="908"/>
      <c r="WQU134" s="908"/>
      <c r="WQV134" s="908"/>
      <c r="WQW134" s="908"/>
      <c r="WQX134" s="908"/>
      <c r="WQY134" s="908"/>
      <c r="WQZ134" s="908"/>
      <c r="WRA134" s="908"/>
      <c r="WRB134" s="908"/>
      <c r="WRC134" s="908"/>
      <c r="WRD134" s="908"/>
      <c r="WRE134" s="908"/>
      <c r="WRF134" s="908"/>
      <c r="WRG134" s="908"/>
      <c r="WRH134" s="908"/>
      <c r="WRI134" s="908"/>
      <c r="WRJ134" s="908"/>
      <c r="WRK134" s="908"/>
      <c r="WRL134" s="908"/>
      <c r="WRM134" s="908"/>
      <c r="WRN134" s="908"/>
      <c r="WRO134" s="908"/>
      <c r="WRP134" s="908"/>
      <c r="WRQ134" s="908"/>
      <c r="WRR134" s="908"/>
      <c r="WRS134" s="908"/>
      <c r="WRT134" s="908"/>
      <c r="WRU134" s="908"/>
      <c r="WRV134" s="908"/>
      <c r="WRW134" s="908"/>
      <c r="WRX134" s="908"/>
      <c r="WRY134" s="908"/>
      <c r="WRZ134" s="908"/>
      <c r="WSA134" s="908"/>
      <c r="WSB134" s="908"/>
      <c r="WSC134" s="908"/>
      <c r="WSD134" s="908"/>
      <c r="WSE134" s="908"/>
      <c r="WSF134" s="908"/>
      <c r="WSG134" s="908"/>
      <c r="WSH134" s="908"/>
      <c r="WSI134" s="908"/>
      <c r="WSJ134" s="908"/>
      <c r="WSK134" s="908"/>
      <c r="WSL134" s="908"/>
      <c r="WSM134" s="908"/>
      <c r="WSN134" s="908"/>
      <c r="WSO134" s="908"/>
      <c r="WSP134" s="908"/>
      <c r="WSQ134" s="908"/>
      <c r="WSR134" s="908"/>
      <c r="WSS134" s="908"/>
      <c r="WST134" s="908"/>
      <c r="WSU134" s="908"/>
      <c r="WSV134" s="908"/>
      <c r="WSW134" s="908"/>
      <c r="WSX134" s="908"/>
      <c r="WSY134" s="908"/>
      <c r="WSZ134" s="908"/>
      <c r="WTA134" s="908"/>
      <c r="WTB134" s="908"/>
      <c r="WTC134" s="908"/>
      <c r="WTD134" s="908"/>
      <c r="WTE134" s="908"/>
      <c r="WTF134" s="908"/>
      <c r="WTG134" s="908"/>
      <c r="WTH134" s="908"/>
      <c r="WTI134" s="908"/>
      <c r="WTJ134" s="908"/>
      <c r="WTK134" s="908"/>
      <c r="WTL134" s="908"/>
      <c r="WTM134" s="908"/>
      <c r="WTN134" s="908"/>
      <c r="WTO134" s="908"/>
      <c r="WTP134" s="908"/>
      <c r="WTQ134" s="908"/>
      <c r="WTR134" s="908"/>
      <c r="WTS134" s="908"/>
      <c r="WTT134" s="908"/>
      <c r="WTU134" s="908"/>
      <c r="WTV134" s="908"/>
      <c r="WTW134" s="908"/>
      <c r="WTX134" s="908"/>
      <c r="WTY134" s="908"/>
      <c r="WTZ134" s="908"/>
      <c r="WUA134" s="908"/>
      <c r="WUB134" s="908"/>
      <c r="WUC134" s="908"/>
      <c r="WUD134" s="908"/>
      <c r="WUE134" s="908"/>
      <c r="WUF134" s="908"/>
      <c r="WUG134" s="908"/>
      <c r="WUH134" s="908"/>
      <c r="WUI134" s="908"/>
      <c r="WUJ134" s="908"/>
      <c r="WUK134" s="908"/>
      <c r="WUL134" s="908"/>
      <c r="WUM134" s="908"/>
      <c r="WUN134" s="908"/>
      <c r="WUO134" s="908"/>
      <c r="WUP134" s="908"/>
      <c r="WUQ134" s="908"/>
      <c r="WUR134" s="908"/>
      <c r="WUS134" s="908"/>
      <c r="WUT134" s="908"/>
      <c r="WUU134" s="908"/>
      <c r="WUV134" s="908"/>
      <c r="WUW134" s="908"/>
      <c r="WUX134" s="908"/>
      <c r="WUY134" s="908"/>
      <c r="WUZ134" s="908"/>
      <c r="WVA134" s="908"/>
      <c r="WVB134" s="908"/>
      <c r="WVC134" s="908"/>
      <c r="WVD134" s="908"/>
      <c r="WVE134" s="908"/>
      <c r="WVF134" s="908"/>
      <c r="WVG134" s="908"/>
      <c r="WVH134" s="908"/>
      <c r="WVI134" s="908"/>
      <c r="WVJ134" s="908"/>
      <c r="WVK134" s="908"/>
      <c r="WVL134" s="908"/>
      <c r="WVM134" s="908"/>
      <c r="WVN134" s="908"/>
      <c r="WVO134" s="908"/>
      <c r="WVP134" s="908"/>
      <c r="WVQ134" s="908"/>
      <c r="WVR134" s="908"/>
      <c r="WVS134" s="908"/>
      <c r="WVT134" s="908"/>
      <c r="WVU134" s="908"/>
      <c r="WVV134" s="908"/>
      <c r="WVW134" s="908"/>
      <c r="WVX134" s="908"/>
      <c r="WVY134" s="908"/>
      <c r="WVZ134" s="908"/>
      <c r="WWA134" s="908"/>
      <c r="WWB134" s="908"/>
      <c r="WWC134" s="908"/>
    </row>
    <row r="135" spans="1:16149" s="921" customFormat="1" ht="24.95" customHeight="1">
      <c r="A135" s="899" t="s">
        <v>2225</v>
      </c>
      <c r="B135" s="909" t="s">
        <v>2226</v>
      </c>
      <c r="C135" s="909" t="s">
        <v>1747</v>
      </c>
      <c r="D135" s="910" t="s">
        <v>2227</v>
      </c>
      <c r="E135" s="910">
        <v>38966</v>
      </c>
      <c r="F135" s="915">
        <f t="shared" ca="1" si="16"/>
        <v>13.429013426560125</v>
      </c>
      <c r="G135" s="916">
        <f t="shared" si="12"/>
        <v>44203</v>
      </c>
      <c r="H135" s="917">
        <v>34000</v>
      </c>
      <c r="I135" s="741" t="s">
        <v>138</v>
      </c>
      <c r="J135" s="741"/>
      <c r="K135" s="925">
        <v>2</v>
      </c>
      <c r="L135" s="443">
        <f t="shared" si="20"/>
        <v>27.5</v>
      </c>
      <c r="M135" s="443">
        <f t="shared" si="20"/>
        <v>29.5</v>
      </c>
      <c r="N135" s="902">
        <v>12.5</v>
      </c>
      <c r="O135" s="902">
        <v>14.5</v>
      </c>
      <c r="P135" s="903">
        <f t="shared" si="17"/>
        <v>93397.45259999999</v>
      </c>
      <c r="Q135" s="443">
        <f t="shared" si="14"/>
        <v>13</v>
      </c>
      <c r="R135" s="904"/>
      <c r="S135" s="904"/>
      <c r="T135" s="904">
        <f t="shared" si="22"/>
        <v>13</v>
      </c>
      <c r="U135" s="903">
        <f t="shared" si="15"/>
        <v>442000</v>
      </c>
      <c r="V135" s="918"/>
      <c r="W135" s="919"/>
      <c r="X135" s="920"/>
    </row>
    <row r="136" spans="1:16149" s="921" customFormat="1" ht="24.95" customHeight="1">
      <c r="A136" s="899" t="s">
        <v>502</v>
      </c>
      <c r="B136" s="736" t="s">
        <v>1786</v>
      </c>
      <c r="C136" s="743" t="s">
        <v>117</v>
      </c>
      <c r="D136" s="738">
        <v>20810</v>
      </c>
      <c r="E136" s="738">
        <v>39265</v>
      </c>
      <c r="F136" s="915">
        <f t="shared" ca="1" si="16"/>
        <v>12.609835344368344</v>
      </c>
      <c r="G136" s="916">
        <f t="shared" si="12"/>
        <v>42725</v>
      </c>
      <c r="H136" s="917">
        <f>29156</f>
        <v>29156</v>
      </c>
      <c r="I136" s="741" t="s">
        <v>140</v>
      </c>
      <c r="J136" s="741" t="s">
        <v>140</v>
      </c>
      <c r="K136" s="924">
        <v>5</v>
      </c>
      <c r="L136" s="443">
        <f t="shared" si="20"/>
        <v>15</v>
      </c>
      <c r="M136" s="443">
        <f t="shared" si="20"/>
        <v>15</v>
      </c>
      <c r="N136" s="902"/>
      <c r="O136" s="902"/>
      <c r="P136" s="903">
        <f t="shared" si="17"/>
        <v>42153.190836000002</v>
      </c>
      <c r="Q136" s="443">
        <f t="shared" si="14"/>
        <v>12</v>
      </c>
      <c r="R136" s="904">
        <v>20</v>
      </c>
      <c r="S136" s="904">
        <v>35</v>
      </c>
      <c r="T136" s="904">
        <f t="shared" si="22"/>
        <v>12</v>
      </c>
      <c r="U136" s="903">
        <f t="shared" si="15"/>
        <v>349872</v>
      </c>
      <c r="V136" s="918"/>
      <c r="W136" s="919"/>
      <c r="X136" s="920"/>
      <c r="Y136" s="908"/>
      <c r="Z136" s="908"/>
      <c r="AA136" s="908"/>
      <c r="AB136" s="908"/>
      <c r="AC136" s="908"/>
      <c r="AD136" s="908"/>
      <c r="AE136" s="908"/>
      <c r="AF136" s="908"/>
      <c r="AG136" s="908"/>
      <c r="AH136" s="908"/>
      <c r="AI136" s="908"/>
      <c r="AJ136" s="908"/>
      <c r="AK136" s="908"/>
      <c r="AL136" s="908"/>
      <c r="AM136" s="908"/>
      <c r="AN136" s="908"/>
      <c r="AO136" s="908"/>
      <c r="AP136" s="908"/>
      <c r="AQ136" s="908"/>
      <c r="AR136" s="908"/>
      <c r="AS136" s="908"/>
      <c r="AT136" s="908"/>
      <c r="AU136" s="908"/>
      <c r="AV136" s="908"/>
      <c r="AW136" s="908"/>
      <c r="AX136" s="908"/>
      <c r="AY136" s="908"/>
      <c r="AZ136" s="908"/>
      <c r="BA136" s="908"/>
      <c r="BB136" s="908"/>
      <c r="BC136" s="908"/>
      <c r="BD136" s="908"/>
      <c r="BE136" s="908"/>
      <c r="BF136" s="908"/>
      <c r="BG136" s="908"/>
      <c r="BH136" s="908"/>
      <c r="BI136" s="908"/>
      <c r="BJ136" s="908"/>
      <c r="BK136" s="908"/>
      <c r="BL136" s="908"/>
      <c r="BM136" s="908"/>
      <c r="BN136" s="908"/>
      <c r="BO136" s="908"/>
      <c r="BP136" s="908"/>
      <c r="BQ136" s="908"/>
      <c r="BR136" s="908"/>
      <c r="BS136" s="908"/>
      <c r="BT136" s="908"/>
      <c r="BU136" s="908"/>
      <c r="BV136" s="908"/>
      <c r="BW136" s="908"/>
      <c r="BX136" s="908"/>
      <c r="BY136" s="908"/>
      <c r="BZ136" s="908"/>
      <c r="CA136" s="908"/>
      <c r="CB136" s="908"/>
      <c r="CC136" s="908"/>
      <c r="CD136" s="908"/>
      <c r="CE136" s="908"/>
      <c r="CF136" s="908"/>
      <c r="CG136" s="908"/>
      <c r="CH136" s="908"/>
      <c r="CI136" s="908"/>
      <c r="CJ136" s="908"/>
      <c r="CK136" s="908"/>
      <c r="CL136" s="908"/>
      <c r="CM136" s="908"/>
      <c r="CN136" s="908"/>
      <c r="CO136" s="908"/>
      <c r="CP136" s="908"/>
      <c r="CQ136" s="908"/>
      <c r="CR136" s="908"/>
      <c r="CS136" s="908"/>
      <c r="CT136" s="908"/>
      <c r="CU136" s="908"/>
      <c r="CV136" s="908"/>
      <c r="CW136" s="908"/>
      <c r="CX136" s="908"/>
      <c r="CY136" s="908"/>
      <c r="CZ136" s="908"/>
      <c r="DA136" s="908"/>
      <c r="DB136" s="908"/>
      <c r="DC136" s="908"/>
      <c r="DD136" s="908"/>
      <c r="DE136" s="908"/>
      <c r="DF136" s="908"/>
      <c r="DG136" s="908"/>
      <c r="DH136" s="908"/>
      <c r="DI136" s="908"/>
      <c r="DJ136" s="908"/>
      <c r="DK136" s="908"/>
      <c r="DL136" s="908"/>
      <c r="DM136" s="908"/>
      <c r="DN136" s="908"/>
      <c r="DO136" s="908"/>
      <c r="DP136" s="908"/>
      <c r="DQ136" s="908"/>
      <c r="DR136" s="908"/>
      <c r="DS136" s="908"/>
      <c r="DT136" s="908"/>
      <c r="DU136" s="908"/>
      <c r="DV136" s="908"/>
      <c r="DW136" s="908"/>
      <c r="DX136" s="908"/>
      <c r="DY136" s="908"/>
      <c r="DZ136" s="908"/>
      <c r="EA136" s="908"/>
      <c r="EB136" s="908"/>
      <c r="EC136" s="908"/>
      <c r="ED136" s="908"/>
      <c r="EE136" s="908"/>
      <c r="EF136" s="908"/>
      <c r="EG136" s="908"/>
      <c r="EH136" s="908"/>
      <c r="EI136" s="908"/>
      <c r="EJ136" s="908"/>
      <c r="EK136" s="908"/>
      <c r="EL136" s="908"/>
      <c r="EM136" s="908"/>
      <c r="EN136" s="908"/>
      <c r="EO136" s="908"/>
      <c r="EP136" s="908"/>
      <c r="EQ136" s="908"/>
      <c r="ER136" s="908"/>
      <c r="ES136" s="908"/>
      <c r="ET136" s="908"/>
      <c r="EU136" s="908"/>
      <c r="EV136" s="908"/>
      <c r="EW136" s="908"/>
      <c r="EX136" s="908"/>
      <c r="EY136" s="908"/>
      <c r="EZ136" s="908"/>
      <c r="FA136" s="908"/>
      <c r="FB136" s="908"/>
      <c r="FC136" s="908"/>
      <c r="FD136" s="908"/>
      <c r="FE136" s="908"/>
      <c r="FF136" s="908"/>
      <c r="FG136" s="908"/>
      <c r="FH136" s="908"/>
      <c r="FI136" s="908"/>
      <c r="FJ136" s="908"/>
      <c r="FK136" s="908"/>
      <c r="FL136" s="908"/>
      <c r="FM136" s="908"/>
      <c r="FN136" s="908"/>
      <c r="FO136" s="908"/>
      <c r="FP136" s="908"/>
      <c r="FQ136" s="908"/>
      <c r="FR136" s="908"/>
      <c r="FS136" s="908"/>
      <c r="FT136" s="908"/>
      <c r="FU136" s="908"/>
      <c r="FV136" s="908"/>
      <c r="FW136" s="908"/>
      <c r="FX136" s="908"/>
      <c r="FY136" s="908"/>
      <c r="FZ136" s="908"/>
      <c r="GA136" s="908"/>
      <c r="GB136" s="908"/>
      <c r="GC136" s="908"/>
      <c r="GD136" s="908"/>
      <c r="GE136" s="908"/>
      <c r="GF136" s="908"/>
      <c r="GG136" s="908"/>
      <c r="GH136" s="908"/>
      <c r="GI136" s="908"/>
      <c r="GJ136" s="908"/>
      <c r="GK136" s="908"/>
      <c r="GL136" s="908"/>
      <c r="GM136" s="908"/>
      <c r="GN136" s="908"/>
      <c r="GO136" s="908"/>
      <c r="GP136" s="908"/>
      <c r="GQ136" s="908"/>
      <c r="GR136" s="908"/>
      <c r="GS136" s="908"/>
      <c r="GT136" s="908"/>
      <c r="GU136" s="908"/>
      <c r="GV136" s="908"/>
      <c r="GW136" s="908"/>
      <c r="GX136" s="908"/>
      <c r="GY136" s="908"/>
      <c r="GZ136" s="908"/>
      <c r="HA136" s="908"/>
      <c r="HB136" s="908"/>
      <c r="HC136" s="908"/>
      <c r="HD136" s="908"/>
      <c r="HE136" s="908"/>
      <c r="HF136" s="908"/>
      <c r="HG136" s="908"/>
      <c r="HH136" s="908"/>
      <c r="HI136" s="908"/>
      <c r="HJ136" s="908"/>
      <c r="HK136" s="908"/>
      <c r="HL136" s="908"/>
      <c r="HM136" s="908"/>
      <c r="HN136" s="908"/>
      <c r="HO136" s="908"/>
      <c r="HP136" s="908"/>
      <c r="HQ136" s="908"/>
      <c r="HR136" s="908"/>
      <c r="HS136" s="908"/>
      <c r="HT136" s="908"/>
      <c r="HU136" s="908"/>
      <c r="HV136" s="908"/>
      <c r="HW136" s="908"/>
      <c r="HX136" s="908"/>
      <c r="HY136" s="908"/>
      <c r="HZ136" s="908"/>
      <c r="IA136" s="908"/>
      <c r="IB136" s="908"/>
      <c r="IC136" s="908"/>
      <c r="ID136" s="908"/>
      <c r="IE136" s="908"/>
      <c r="IF136" s="908"/>
      <c r="IG136" s="908"/>
      <c r="IH136" s="908"/>
      <c r="II136" s="908"/>
      <c r="IJ136" s="908"/>
      <c r="IK136" s="908"/>
      <c r="IL136" s="908"/>
      <c r="IM136" s="908"/>
      <c r="IN136" s="908"/>
      <c r="IO136" s="908"/>
      <c r="IP136" s="908"/>
      <c r="IQ136" s="908"/>
      <c r="IR136" s="908"/>
      <c r="IS136" s="908"/>
      <c r="IT136" s="908"/>
      <c r="IU136" s="908"/>
      <c r="IV136" s="908"/>
      <c r="IW136" s="908"/>
      <c r="IX136" s="908"/>
      <c r="IY136" s="908"/>
      <c r="IZ136" s="908"/>
      <c r="JA136" s="908"/>
      <c r="JB136" s="908"/>
      <c r="JC136" s="908"/>
      <c r="JD136" s="908"/>
      <c r="JE136" s="908"/>
      <c r="JF136" s="908"/>
      <c r="JG136" s="908"/>
      <c r="JH136" s="908"/>
      <c r="JI136" s="908"/>
      <c r="JJ136" s="908"/>
      <c r="JK136" s="908"/>
      <c r="JL136" s="908"/>
      <c r="JM136" s="908"/>
      <c r="JN136" s="908"/>
      <c r="JO136" s="908"/>
      <c r="JP136" s="908"/>
      <c r="JQ136" s="908"/>
      <c r="JR136" s="908"/>
      <c r="JS136" s="908"/>
      <c r="JT136" s="908"/>
      <c r="JU136" s="908"/>
      <c r="JV136" s="908"/>
      <c r="JW136" s="908"/>
      <c r="JX136" s="908"/>
      <c r="JY136" s="908"/>
      <c r="JZ136" s="908"/>
      <c r="KA136" s="908"/>
      <c r="KB136" s="908"/>
      <c r="KC136" s="908"/>
      <c r="KD136" s="908"/>
      <c r="KE136" s="908"/>
      <c r="KF136" s="908"/>
      <c r="KG136" s="908"/>
      <c r="KH136" s="908"/>
      <c r="KI136" s="908"/>
      <c r="KJ136" s="908"/>
      <c r="KK136" s="908"/>
      <c r="KL136" s="908"/>
      <c r="KM136" s="908"/>
      <c r="KN136" s="908"/>
      <c r="KO136" s="908"/>
      <c r="KP136" s="908"/>
      <c r="KQ136" s="908"/>
      <c r="KR136" s="908"/>
      <c r="KS136" s="908"/>
      <c r="KT136" s="908"/>
      <c r="KU136" s="908"/>
      <c r="KV136" s="908"/>
      <c r="KW136" s="908"/>
      <c r="KX136" s="908"/>
      <c r="KY136" s="908"/>
      <c r="KZ136" s="908"/>
      <c r="LA136" s="908"/>
      <c r="LB136" s="908"/>
      <c r="LC136" s="908"/>
      <c r="LD136" s="908"/>
      <c r="LE136" s="908"/>
      <c r="LF136" s="908"/>
      <c r="LG136" s="908"/>
      <c r="LH136" s="908"/>
      <c r="LI136" s="908"/>
      <c r="LJ136" s="908"/>
      <c r="LK136" s="908"/>
      <c r="LL136" s="908"/>
      <c r="LM136" s="908"/>
      <c r="LN136" s="908"/>
      <c r="LO136" s="908"/>
      <c r="LP136" s="908"/>
      <c r="LQ136" s="908"/>
      <c r="LR136" s="908"/>
      <c r="LS136" s="908"/>
      <c r="LT136" s="908"/>
      <c r="LU136" s="908"/>
      <c r="LV136" s="908"/>
      <c r="LW136" s="908"/>
      <c r="LX136" s="908"/>
      <c r="LY136" s="908"/>
      <c r="LZ136" s="908"/>
      <c r="MA136" s="908"/>
      <c r="MB136" s="908"/>
      <c r="MC136" s="908"/>
      <c r="MD136" s="908"/>
      <c r="ME136" s="908"/>
      <c r="MF136" s="908"/>
      <c r="MG136" s="908"/>
      <c r="MH136" s="908"/>
      <c r="MI136" s="908"/>
      <c r="MJ136" s="908"/>
      <c r="MK136" s="908"/>
      <c r="ML136" s="908"/>
      <c r="MM136" s="908"/>
      <c r="MN136" s="908"/>
      <c r="MO136" s="908"/>
      <c r="MP136" s="908"/>
      <c r="MQ136" s="908"/>
      <c r="MR136" s="908"/>
      <c r="MS136" s="908"/>
      <c r="MT136" s="908"/>
      <c r="MU136" s="908"/>
      <c r="MV136" s="908"/>
      <c r="MW136" s="908"/>
      <c r="MX136" s="908"/>
      <c r="MY136" s="908"/>
      <c r="MZ136" s="908"/>
      <c r="NA136" s="908"/>
      <c r="NB136" s="908"/>
      <c r="NC136" s="908"/>
      <c r="ND136" s="908"/>
      <c r="NE136" s="908"/>
      <c r="NF136" s="908"/>
      <c r="NG136" s="908"/>
      <c r="NH136" s="908"/>
      <c r="NI136" s="908"/>
      <c r="NJ136" s="908"/>
      <c r="NK136" s="908"/>
      <c r="NL136" s="908"/>
      <c r="NM136" s="908"/>
      <c r="NN136" s="908"/>
      <c r="NO136" s="908"/>
      <c r="NP136" s="908"/>
      <c r="NQ136" s="908"/>
      <c r="NR136" s="908"/>
      <c r="NS136" s="908"/>
      <c r="NT136" s="908"/>
      <c r="NU136" s="908"/>
      <c r="NV136" s="908"/>
      <c r="NW136" s="908"/>
      <c r="NX136" s="908"/>
      <c r="NY136" s="908"/>
      <c r="NZ136" s="908"/>
      <c r="OA136" s="908"/>
      <c r="OB136" s="908"/>
      <c r="OC136" s="908"/>
      <c r="OD136" s="908"/>
      <c r="OE136" s="908"/>
      <c r="OF136" s="908"/>
      <c r="OG136" s="908"/>
      <c r="OH136" s="908"/>
      <c r="OI136" s="908"/>
      <c r="OJ136" s="908"/>
      <c r="OK136" s="908"/>
      <c r="OL136" s="908"/>
      <c r="OM136" s="908"/>
      <c r="ON136" s="908"/>
      <c r="OO136" s="908"/>
      <c r="OP136" s="908"/>
      <c r="OQ136" s="908"/>
      <c r="OR136" s="908"/>
      <c r="OS136" s="908"/>
      <c r="OT136" s="908"/>
      <c r="OU136" s="908"/>
      <c r="OV136" s="908"/>
      <c r="OW136" s="908"/>
      <c r="OX136" s="908"/>
      <c r="OY136" s="908"/>
      <c r="OZ136" s="908"/>
      <c r="PA136" s="908"/>
      <c r="PB136" s="908"/>
      <c r="PC136" s="908"/>
      <c r="PD136" s="908"/>
      <c r="PE136" s="908"/>
      <c r="PF136" s="908"/>
      <c r="PG136" s="908"/>
      <c r="PH136" s="908"/>
      <c r="PI136" s="908"/>
      <c r="PJ136" s="908"/>
      <c r="PK136" s="908"/>
      <c r="PL136" s="908"/>
      <c r="PM136" s="908"/>
      <c r="PN136" s="908"/>
      <c r="PO136" s="908"/>
      <c r="PP136" s="908"/>
      <c r="PQ136" s="908"/>
      <c r="PR136" s="908"/>
      <c r="PS136" s="908"/>
      <c r="PT136" s="908"/>
      <c r="PU136" s="908"/>
      <c r="PV136" s="908"/>
      <c r="PW136" s="908"/>
      <c r="PX136" s="908"/>
      <c r="PY136" s="908"/>
      <c r="PZ136" s="908"/>
      <c r="QA136" s="908"/>
      <c r="QB136" s="908"/>
      <c r="QC136" s="908"/>
      <c r="QD136" s="908"/>
      <c r="QE136" s="908"/>
      <c r="QF136" s="908"/>
      <c r="QG136" s="908"/>
      <c r="QH136" s="908"/>
      <c r="QI136" s="908"/>
      <c r="QJ136" s="908"/>
      <c r="QK136" s="908"/>
      <c r="QL136" s="908"/>
      <c r="QM136" s="908"/>
      <c r="QN136" s="908"/>
      <c r="QO136" s="908"/>
      <c r="QP136" s="908"/>
      <c r="QQ136" s="908"/>
      <c r="QR136" s="908"/>
      <c r="QS136" s="908"/>
      <c r="QT136" s="908"/>
      <c r="QU136" s="908"/>
      <c r="QV136" s="908"/>
      <c r="QW136" s="908"/>
      <c r="QX136" s="908"/>
      <c r="QY136" s="908"/>
      <c r="QZ136" s="908"/>
      <c r="RA136" s="908"/>
      <c r="RB136" s="908"/>
      <c r="RC136" s="908"/>
      <c r="RD136" s="908"/>
      <c r="RE136" s="908"/>
      <c r="RF136" s="908"/>
      <c r="RG136" s="908"/>
      <c r="RH136" s="908"/>
      <c r="RI136" s="908"/>
      <c r="RJ136" s="908"/>
      <c r="RK136" s="908"/>
      <c r="RL136" s="908"/>
      <c r="RM136" s="908"/>
      <c r="RN136" s="908"/>
      <c r="RO136" s="908"/>
      <c r="RP136" s="908"/>
      <c r="RQ136" s="908"/>
      <c r="RR136" s="908"/>
      <c r="RS136" s="908"/>
      <c r="RT136" s="908"/>
      <c r="RU136" s="908"/>
      <c r="RV136" s="908"/>
      <c r="RW136" s="908"/>
      <c r="RX136" s="908"/>
      <c r="RY136" s="908"/>
      <c r="RZ136" s="908"/>
      <c r="SA136" s="908"/>
      <c r="SB136" s="908"/>
      <c r="SC136" s="908"/>
      <c r="SD136" s="908"/>
      <c r="SE136" s="908"/>
      <c r="SF136" s="908"/>
      <c r="SG136" s="908"/>
      <c r="SH136" s="908"/>
      <c r="SI136" s="908"/>
      <c r="SJ136" s="908"/>
      <c r="SK136" s="908"/>
      <c r="SL136" s="908"/>
      <c r="SM136" s="908"/>
      <c r="SN136" s="908"/>
      <c r="SO136" s="908"/>
      <c r="SP136" s="908"/>
      <c r="SQ136" s="908"/>
      <c r="SR136" s="908"/>
      <c r="SS136" s="908"/>
      <c r="ST136" s="908"/>
      <c r="SU136" s="908"/>
      <c r="SV136" s="908"/>
      <c r="SW136" s="908"/>
      <c r="SX136" s="908"/>
      <c r="SY136" s="908"/>
      <c r="SZ136" s="908"/>
      <c r="TA136" s="908"/>
      <c r="TB136" s="908"/>
      <c r="TC136" s="908"/>
      <c r="TD136" s="908"/>
      <c r="TE136" s="908"/>
      <c r="TF136" s="908"/>
      <c r="TG136" s="908"/>
      <c r="TH136" s="908"/>
      <c r="TI136" s="908"/>
      <c r="TJ136" s="908"/>
      <c r="TK136" s="908"/>
      <c r="TL136" s="908"/>
      <c r="TM136" s="908"/>
      <c r="TN136" s="908"/>
      <c r="TO136" s="908"/>
      <c r="TP136" s="908"/>
      <c r="TQ136" s="908"/>
      <c r="TR136" s="908"/>
      <c r="TS136" s="908"/>
      <c r="TT136" s="908"/>
      <c r="TU136" s="908"/>
      <c r="TV136" s="908"/>
      <c r="TW136" s="908"/>
      <c r="TX136" s="908"/>
      <c r="TY136" s="908"/>
      <c r="TZ136" s="908"/>
      <c r="UA136" s="908"/>
      <c r="UB136" s="908"/>
      <c r="UC136" s="908"/>
      <c r="UD136" s="908"/>
      <c r="UE136" s="908"/>
      <c r="UF136" s="908"/>
      <c r="UG136" s="908"/>
      <c r="UH136" s="908"/>
      <c r="UI136" s="908"/>
      <c r="UJ136" s="908"/>
      <c r="UK136" s="908"/>
      <c r="UL136" s="908"/>
      <c r="UM136" s="908"/>
      <c r="UN136" s="908"/>
      <c r="UO136" s="908"/>
      <c r="UP136" s="908"/>
      <c r="UQ136" s="908"/>
      <c r="UR136" s="908"/>
      <c r="US136" s="908"/>
      <c r="UT136" s="908"/>
      <c r="UU136" s="908"/>
      <c r="UV136" s="908"/>
      <c r="UW136" s="908"/>
      <c r="UX136" s="908"/>
      <c r="UY136" s="908"/>
      <c r="UZ136" s="908"/>
      <c r="VA136" s="908"/>
      <c r="VB136" s="908"/>
      <c r="VC136" s="908"/>
      <c r="VD136" s="908"/>
      <c r="VE136" s="908"/>
      <c r="VF136" s="908"/>
      <c r="VG136" s="908"/>
      <c r="VH136" s="908"/>
      <c r="VI136" s="908"/>
      <c r="VJ136" s="908"/>
      <c r="VK136" s="908"/>
      <c r="VL136" s="908"/>
      <c r="VM136" s="908"/>
      <c r="VN136" s="908"/>
      <c r="VO136" s="908"/>
      <c r="VP136" s="908"/>
      <c r="VQ136" s="908"/>
      <c r="VR136" s="908"/>
      <c r="VS136" s="908"/>
      <c r="VT136" s="908"/>
      <c r="VU136" s="908"/>
      <c r="VV136" s="908"/>
      <c r="VW136" s="908"/>
      <c r="VX136" s="908"/>
      <c r="VY136" s="908"/>
      <c r="VZ136" s="908"/>
      <c r="WA136" s="908"/>
      <c r="WB136" s="908"/>
      <c r="WC136" s="908"/>
      <c r="WD136" s="908"/>
      <c r="WE136" s="908"/>
      <c r="WF136" s="908"/>
      <c r="WG136" s="908"/>
      <c r="WH136" s="908"/>
      <c r="WI136" s="908"/>
      <c r="WJ136" s="908"/>
      <c r="WK136" s="908"/>
      <c r="WL136" s="908"/>
      <c r="WM136" s="908"/>
      <c r="WN136" s="908"/>
      <c r="WO136" s="908"/>
      <c r="WP136" s="908"/>
      <c r="WQ136" s="908"/>
      <c r="WR136" s="908"/>
      <c r="WS136" s="908"/>
      <c r="WT136" s="908"/>
      <c r="WU136" s="908"/>
      <c r="WV136" s="908"/>
      <c r="WW136" s="908"/>
      <c r="WX136" s="908"/>
      <c r="WY136" s="908"/>
      <c r="WZ136" s="908"/>
      <c r="XA136" s="908"/>
      <c r="XB136" s="908"/>
      <c r="XC136" s="908"/>
      <c r="XD136" s="908"/>
      <c r="XE136" s="908"/>
      <c r="XF136" s="908"/>
      <c r="XG136" s="908"/>
      <c r="XH136" s="908"/>
      <c r="XI136" s="908"/>
      <c r="XJ136" s="908"/>
      <c r="XK136" s="908"/>
      <c r="XL136" s="908"/>
      <c r="XM136" s="908"/>
      <c r="XN136" s="908"/>
      <c r="XO136" s="908"/>
      <c r="XP136" s="908"/>
      <c r="XQ136" s="908"/>
      <c r="XR136" s="908"/>
      <c r="XS136" s="908"/>
      <c r="XT136" s="908"/>
      <c r="XU136" s="908"/>
      <c r="XV136" s="908"/>
      <c r="XW136" s="908"/>
      <c r="XX136" s="908"/>
      <c r="XY136" s="908"/>
      <c r="XZ136" s="908"/>
      <c r="YA136" s="908"/>
      <c r="YB136" s="908"/>
      <c r="YC136" s="908"/>
      <c r="YD136" s="908"/>
      <c r="YE136" s="908"/>
      <c r="YF136" s="908"/>
      <c r="YG136" s="908"/>
      <c r="YH136" s="908"/>
      <c r="YI136" s="908"/>
      <c r="YJ136" s="908"/>
      <c r="YK136" s="908"/>
      <c r="YL136" s="908"/>
      <c r="YM136" s="908"/>
      <c r="YN136" s="908"/>
      <c r="YO136" s="908"/>
      <c r="YP136" s="908"/>
      <c r="YQ136" s="908"/>
      <c r="YR136" s="908"/>
      <c r="YS136" s="908"/>
      <c r="YT136" s="908"/>
      <c r="YU136" s="908"/>
      <c r="YV136" s="908"/>
      <c r="YW136" s="908"/>
      <c r="YX136" s="908"/>
      <c r="YY136" s="908"/>
      <c r="YZ136" s="908"/>
      <c r="ZA136" s="908"/>
      <c r="ZB136" s="908"/>
      <c r="ZC136" s="908"/>
      <c r="ZD136" s="908"/>
      <c r="ZE136" s="908"/>
      <c r="ZF136" s="908"/>
      <c r="ZG136" s="908"/>
      <c r="ZH136" s="908"/>
      <c r="ZI136" s="908"/>
      <c r="ZJ136" s="908"/>
      <c r="ZK136" s="908"/>
      <c r="ZL136" s="908"/>
      <c r="ZM136" s="908"/>
      <c r="ZN136" s="908"/>
      <c r="ZO136" s="908"/>
      <c r="ZP136" s="908"/>
      <c r="ZQ136" s="908"/>
      <c r="ZR136" s="908"/>
      <c r="ZS136" s="908"/>
      <c r="ZT136" s="908"/>
      <c r="ZU136" s="908"/>
      <c r="ZV136" s="908"/>
      <c r="ZW136" s="908"/>
      <c r="ZX136" s="908"/>
      <c r="ZY136" s="908"/>
      <c r="ZZ136" s="908"/>
      <c r="AAA136" s="908"/>
      <c r="AAB136" s="908"/>
      <c r="AAC136" s="908"/>
      <c r="AAD136" s="908"/>
      <c r="AAE136" s="908"/>
      <c r="AAF136" s="908"/>
      <c r="AAG136" s="908"/>
      <c r="AAH136" s="908"/>
      <c r="AAI136" s="908"/>
      <c r="AAJ136" s="908"/>
      <c r="AAK136" s="908"/>
      <c r="AAL136" s="908"/>
      <c r="AAM136" s="908"/>
      <c r="AAN136" s="908"/>
      <c r="AAO136" s="908"/>
      <c r="AAP136" s="908"/>
      <c r="AAQ136" s="908"/>
      <c r="AAR136" s="908"/>
      <c r="AAS136" s="908"/>
      <c r="AAT136" s="908"/>
      <c r="AAU136" s="908"/>
      <c r="AAV136" s="908"/>
      <c r="AAW136" s="908"/>
      <c r="AAX136" s="908"/>
      <c r="AAY136" s="908"/>
      <c r="AAZ136" s="908"/>
      <c r="ABA136" s="908"/>
      <c r="ABB136" s="908"/>
      <c r="ABC136" s="908"/>
      <c r="ABD136" s="908"/>
      <c r="ABE136" s="908"/>
      <c r="ABF136" s="908"/>
      <c r="ABG136" s="908"/>
      <c r="ABH136" s="908"/>
      <c r="ABI136" s="908"/>
      <c r="ABJ136" s="908"/>
      <c r="ABK136" s="908"/>
      <c r="ABL136" s="908"/>
      <c r="ABM136" s="908"/>
      <c r="ABN136" s="908"/>
      <c r="ABO136" s="908"/>
      <c r="ABP136" s="908"/>
      <c r="ABQ136" s="908"/>
      <c r="ABR136" s="908"/>
      <c r="ABS136" s="908"/>
      <c r="ABT136" s="908"/>
      <c r="ABU136" s="908"/>
      <c r="ABV136" s="908"/>
      <c r="ABW136" s="908"/>
      <c r="ABX136" s="908"/>
      <c r="ABY136" s="908"/>
      <c r="ABZ136" s="908"/>
      <c r="ACA136" s="908"/>
      <c r="ACB136" s="908"/>
      <c r="ACC136" s="908"/>
      <c r="ACD136" s="908"/>
      <c r="ACE136" s="908"/>
      <c r="ACF136" s="908"/>
      <c r="ACG136" s="908"/>
      <c r="ACH136" s="908"/>
      <c r="ACI136" s="908"/>
      <c r="ACJ136" s="908"/>
      <c r="ACK136" s="908"/>
      <c r="ACL136" s="908"/>
      <c r="ACM136" s="908"/>
      <c r="ACN136" s="908"/>
      <c r="ACO136" s="908"/>
      <c r="ACP136" s="908"/>
      <c r="ACQ136" s="908"/>
      <c r="ACR136" s="908"/>
      <c r="ACS136" s="908"/>
      <c r="ACT136" s="908"/>
      <c r="ACU136" s="908"/>
      <c r="ACV136" s="908"/>
      <c r="ACW136" s="908"/>
      <c r="ACX136" s="908"/>
      <c r="ACY136" s="908"/>
      <c r="ACZ136" s="908"/>
      <c r="ADA136" s="908"/>
      <c r="ADB136" s="908"/>
      <c r="ADC136" s="908"/>
      <c r="ADD136" s="908"/>
      <c r="ADE136" s="908"/>
      <c r="ADF136" s="908"/>
      <c r="ADG136" s="908"/>
      <c r="ADH136" s="908"/>
      <c r="ADI136" s="908"/>
      <c r="ADJ136" s="908"/>
      <c r="ADK136" s="908"/>
      <c r="ADL136" s="908"/>
      <c r="ADM136" s="908"/>
      <c r="ADN136" s="908"/>
      <c r="ADO136" s="908"/>
      <c r="ADP136" s="908"/>
      <c r="ADQ136" s="908"/>
      <c r="ADR136" s="908"/>
      <c r="ADS136" s="908"/>
      <c r="ADT136" s="908"/>
      <c r="ADU136" s="908"/>
      <c r="ADV136" s="908"/>
      <c r="ADW136" s="908"/>
      <c r="ADX136" s="908"/>
      <c r="ADY136" s="908"/>
      <c r="ADZ136" s="908"/>
      <c r="AEA136" s="908"/>
      <c r="AEB136" s="908"/>
      <c r="AEC136" s="908"/>
      <c r="AED136" s="908"/>
      <c r="AEE136" s="908"/>
      <c r="AEF136" s="908"/>
      <c r="AEG136" s="908"/>
      <c r="AEH136" s="908"/>
      <c r="AEI136" s="908"/>
      <c r="AEJ136" s="908"/>
      <c r="AEK136" s="908"/>
      <c r="AEL136" s="908"/>
      <c r="AEM136" s="908"/>
      <c r="AEN136" s="908"/>
      <c r="AEO136" s="908"/>
      <c r="AEP136" s="908"/>
      <c r="AEQ136" s="908"/>
      <c r="AER136" s="908"/>
      <c r="AES136" s="908"/>
      <c r="AET136" s="908"/>
      <c r="AEU136" s="908"/>
      <c r="AEV136" s="908"/>
      <c r="AEW136" s="908"/>
      <c r="AEX136" s="908"/>
      <c r="AEY136" s="908"/>
      <c r="AEZ136" s="908"/>
      <c r="AFA136" s="908"/>
      <c r="AFB136" s="908"/>
      <c r="AFC136" s="908"/>
      <c r="AFD136" s="908"/>
      <c r="AFE136" s="908"/>
      <c r="AFF136" s="908"/>
      <c r="AFG136" s="908"/>
      <c r="AFH136" s="908"/>
      <c r="AFI136" s="908"/>
      <c r="AFJ136" s="908"/>
      <c r="AFK136" s="908"/>
      <c r="AFL136" s="908"/>
      <c r="AFM136" s="908"/>
      <c r="AFN136" s="908"/>
      <c r="AFO136" s="908"/>
      <c r="AFP136" s="908"/>
      <c r="AFQ136" s="908"/>
      <c r="AFR136" s="908"/>
      <c r="AFS136" s="908"/>
      <c r="AFT136" s="908"/>
      <c r="AFU136" s="908"/>
      <c r="AFV136" s="908"/>
      <c r="AFW136" s="908"/>
      <c r="AFX136" s="908"/>
      <c r="AFY136" s="908"/>
      <c r="AFZ136" s="908"/>
      <c r="AGA136" s="908"/>
      <c r="AGB136" s="908"/>
      <c r="AGC136" s="908"/>
      <c r="AGD136" s="908"/>
      <c r="AGE136" s="908"/>
      <c r="AGF136" s="908"/>
      <c r="AGG136" s="908"/>
      <c r="AGH136" s="908"/>
      <c r="AGI136" s="908"/>
      <c r="AGJ136" s="908"/>
      <c r="AGK136" s="908"/>
      <c r="AGL136" s="908"/>
      <c r="AGM136" s="908"/>
      <c r="AGN136" s="908"/>
      <c r="AGO136" s="908"/>
      <c r="AGP136" s="908"/>
      <c r="AGQ136" s="908"/>
      <c r="AGR136" s="908"/>
      <c r="AGS136" s="908"/>
      <c r="AGT136" s="908"/>
      <c r="AGU136" s="908"/>
      <c r="AGV136" s="908"/>
      <c r="AGW136" s="908"/>
      <c r="AGX136" s="908"/>
      <c r="AGY136" s="908"/>
      <c r="AGZ136" s="908"/>
      <c r="AHA136" s="908"/>
      <c r="AHB136" s="908"/>
      <c r="AHC136" s="908"/>
      <c r="AHD136" s="908"/>
      <c r="AHE136" s="908"/>
      <c r="AHF136" s="908"/>
      <c r="AHG136" s="908"/>
      <c r="AHH136" s="908"/>
      <c r="AHI136" s="908"/>
      <c r="AHJ136" s="908"/>
      <c r="AHK136" s="908"/>
      <c r="AHL136" s="908"/>
      <c r="AHM136" s="908"/>
      <c r="AHN136" s="908"/>
      <c r="AHO136" s="908"/>
      <c r="AHP136" s="908"/>
      <c r="AHQ136" s="908"/>
      <c r="AHR136" s="908"/>
      <c r="AHS136" s="908"/>
      <c r="AHT136" s="908"/>
      <c r="AHU136" s="908"/>
      <c r="AHV136" s="908"/>
      <c r="AHW136" s="908"/>
      <c r="AHX136" s="908"/>
      <c r="AHY136" s="908"/>
      <c r="AHZ136" s="908"/>
      <c r="AIA136" s="908"/>
      <c r="AIB136" s="908"/>
      <c r="AIC136" s="908"/>
      <c r="AID136" s="908"/>
      <c r="AIE136" s="908"/>
      <c r="AIF136" s="908"/>
      <c r="AIG136" s="908"/>
      <c r="AIH136" s="908"/>
      <c r="AII136" s="908"/>
      <c r="AIJ136" s="908"/>
      <c r="AIK136" s="908"/>
      <c r="AIL136" s="908"/>
      <c r="AIM136" s="908"/>
      <c r="AIN136" s="908"/>
      <c r="AIO136" s="908"/>
      <c r="AIP136" s="908"/>
      <c r="AIQ136" s="908"/>
      <c r="AIR136" s="908"/>
      <c r="AIS136" s="908"/>
      <c r="AIT136" s="908"/>
      <c r="AIU136" s="908"/>
      <c r="AIV136" s="908"/>
      <c r="AIW136" s="908"/>
      <c r="AIX136" s="908"/>
      <c r="AIY136" s="908"/>
      <c r="AIZ136" s="908"/>
      <c r="AJA136" s="908"/>
      <c r="AJB136" s="908"/>
      <c r="AJC136" s="908"/>
      <c r="AJD136" s="908"/>
      <c r="AJE136" s="908"/>
      <c r="AJF136" s="908"/>
      <c r="AJG136" s="908"/>
      <c r="AJH136" s="908"/>
      <c r="AJI136" s="908"/>
      <c r="AJJ136" s="908"/>
      <c r="AJK136" s="908"/>
      <c r="AJL136" s="908"/>
      <c r="AJM136" s="908"/>
      <c r="AJN136" s="908"/>
      <c r="AJO136" s="908"/>
      <c r="AJP136" s="908"/>
      <c r="AJQ136" s="908"/>
      <c r="AJR136" s="908"/>
      <c r="AJS136" s="908"/>
      <c r="AJT136" s="908"/>
      <c r="AJU136" s="908"/>
      <c r="AJV136" s="908"/>
      <c r="AJW136" s="908"/>
      <c r="AJX136" s="908"/>
      <c r="AJY136" s="908"/>
      <c r="AJZ136" s="908"/>
      <c r="AKA136" s="908"/>
      <c r="AKB136" s="908"/>
      <c r="AKC136" s="908"/>
      <c r="AKD136" s="908"/>
      <c r="AKE136" s="908"/>
      <c r="AKF136" s="908"/>
      <c r="AKG136" s="908"/>
      <c r="AKH136" s="908"/>
      <c r="AKI136" s="908"/>
      <c r="AKJ136" s="908"/>
      <c r="AKK136" s="908"/>
      <c r="AKL136" s="908"/>
      <c r="AKM136" s="908"/>
      <c r="AKN136" s="908"/>
      <c r="AKO136" s="908"/>
      <c r="AKP136" s="908"/>
      <c r="AKQ136" s="908"/>
      <c r="AKR136" s="908"/>
      <c r="AKS136" s="908"/>
      <c r="AKT136" s="908"/>
      <c r="AKU136" s="908"/>
      <c r="AKV136" s="908"/>
      <c r="AKW136" s="908"/>
      <c r="AKX136" s="908"/>
      <c r="AKY136" s="908"/>
      <c r="AKZ136" s="908"/>
      <c r="ALA136" s="908"/>
      <c r="ALB136" s="908"/>
      <c r="ALC136" s="908"/>
      <c r="ALD136" s="908"/>
      <c r="ALE136" s="908"/>
      <c r="ALF136" s="908"/>
      <c r="ALG136" s="908"/>
      <c r="ALH136" s="908"/>
      <c r="ALI136" s="908"/>
      <c r="ALJ136" s="908"/>
      <c r="ALK136" s="908"/>
      <c r="ALL136" s="908"/>
      <c r="ALM136" s="908"/>
      <c r="ALN136" s="908"/>
      <c r="ALO136" s="908"/>
      <c r="ALP136" s="908"/>
      <c r="ALQ136" s="908"/>
      <c r="ALR136" s="908"/>
      <c r="ALS136" s="908"/>
      <c r="ALT136" s="908"/>
      <c r="ALU136" s="908"/>
      <c r="ALV136" s="908"/>
      <c r="ALW136" s="908"/>
      <c r="ALX136" s="908"/>
      <c r="ALY136" s="908"/>
      <c r="ALZ136" s="908"/>
      <c r="AMA136" s="908"/>
      <c r="AMB136" s="908"/>
      <c r="AMC136" s="908"/>
      <c r="AMD136" s="908"/>
      <c r="AME136" s="908"/>
      <c r="AMF136" s="908"/>
      <c r="AMG136" s="908"/>
      <c r="AMH136" s="908"/>
      <c r="AMI136" s="908"/>
      <c r="AMJ136" s="908"/>
      <c r="AMK136" s="908"/>
      <c r="AML136" s="908"/>
      <c r="AMM136" s="908"/>
      <c r="AMN136" s="908"/>
      <c r="AMO136" s="908"/>
      <c r="AMP136" s="908"/>
      <c r="AMQ136" s="908"/>
      <c r="AMR136" s="908"/>
      <c r="AMS136" s="908"/>
      <c r="AMT136" s="908"/>
      <c r="AMU136" s="908"/>
      <c r="AMV136" s="908"/>
      <c r="AMW136" s="908"/>
      <c r="AMX136" s="908"/>
      <c r="AMY136" s="908"/>
      <c r="AMZ136" s="908"/>
      <c r="ANA136" s="908"/>
      <c r="ANB136" s="908"/>
      <c r="ANC136" s="908"/>
      <c r="AND136" s="908"/>
      <c r="ANE136" s="908"/>
      <c r="ANF136" s="908"/>
      <c r="ANG136" s="908"/>
      <c r="ANH136" s="908"/>
      <c r="ANI136" s="908"/>
      <c r="ANJ136" s="908"/>
      <c r="ANK136" s="908"/>
      <c r="ANL136" s="908"/>
      <c r="ANM136" s="908"/>
      <c r="ANN136" s="908"/>
      <c r="ANO136" s="908"/>
      <c r="ANP136" s="908"/>
      <c r="ANQ136" s="908"/>
      <c r="ANR136" s="908"/>
      <c r="ANS136" s="908"/>
      <c r="ANT136" s="908"/>
      <c r="ANU136" s="908"/>
      <c r="ANV136" s="908"/>
      <c r="ANW136" s="908"/>
      <c r="ANX136" s="908"/>
      <c r="ANY136" s="908"/>
      <c r="ANZ136" s="908"/>
      <c r="AOA136" s="908"/>
      <c r="AOB136" s="908"/>
      <c r="AOC136" s="908"/>
      <c r="AOD136" s="908"/>
      <c r="AOE136" s="908"/>
      <c r="AOF136" s="908"/>
      <c r="AOG136" s="908"/>
      <c r="AOH136" s="908"/>
      <c r="AOI136" s="908"/>
      <c r="AOJ136" s="908"/>
      <c r="AOK136" s="908"/>
      <c r="AOL136" s="908"/>
      <c r="AOM136" s="908"/>
      <c r="AON136" s="908"/>
      <c r="AOO136" s="908"/>
      <c r="AOP136" s="908"/>
      <c r="AOQ136" s="908"/>
      <c r="AOR136" s="908"/>
      <c r="AOS136" s="908"/>
      <c r="AOT136" s="908"/>
      <c r="AOU136" s="908"/>
      <c r="AOV136" s="908"/>
      <c r="AOW136" s="908"/>
      <c r="AOX136" s="908"/>
      <c r="AOY136" s="908"/>
      <c r="AOZ136" s="908"/>
      <c r="APA136" s="908"/>
      <c r="APB136" s="908"/>
      <c r="APC136" s="908"/>
      <c r="APD136" s="908"/>
      <c r="APE136" s="908"/>
      <c r="APF136" s="908"/>
      <c r="APG136" s="908"/>
      <c r="APH136" s="908"/>
      <c r="API136" s="908"/>
      <c r="APJ136" s="908"/>
      <c r="APK136" s="908"/>
      <c r="APL136" s="908"/>
      <c r="APM136" s="908"/>
      <c r="APN136" s="908"/>
      <c r="APO136" s="908"/>
      <c r="APP136" s="908"/>
      <c r="APQ136" s="908"/>
      <c r="APR136" s="908"/>
      <c r="APS136" s="908"/>
      <c r="APT136" s="908"/>
      <c r="APU136" s="908"/>
      <c r="APV136" s="908"/>
      <c r="APW136" s="908"/>
      <c r="APX136" s="908"/>
      <c r="APY136" s="908"/>
      <c r="APZ136" s="908"/>
      <c r="AQA136" s="908"/>
      <c r="AQB136" s="908"/>
      <c r="AQC136" s="908"/>
      <c r="AQD136" s="908"/>
      <c r="AQE136" s="908"/>
      <c r="AQF136" s="908"/>
      <c r="AQG136" s="908"/>
      <c r="AQH136" s="908"/>
      <c r="AQI136" s="908"/>
      <c r="AQJ136" s="908"/>
      <c r="AQK136" s="908"/>
      <c r="AQL136" s="908"/>
      <c r="AQM136" s="908"/>
      <c r="AQN136" s="908"/>
      <c r="AQO136" s="908"/>
      <c r="AQP136" s="908"/>
      <c r="AQQ136" s="908"/>
      <c r="AQR136" s="908"/>
      <c r="AQS136" s="908"/>
      <c r="AQT136" s="908"/>
      <c r="AQU136" s="908"/>
      <c r="AQV136" s="908"/>
      <c r="AQW136" s="908"/>
      <c r="AQX136" s="908"/>
      <c r="AQY136" s="908"/>
      <c r="AQZ136" s="908"/>
      <c r="ARA136" s="908"/>
      <c r="ARB136" s="908"/>
      <c r="ARC136" s="908"/>
      <c r="ARD136" s="908"/>
      <c r="ARE136" s="908"/>
      <c r="ARF136" s="908"/>
      <c r="ARG136" s="908"/>
      <c r="ARH136" s="908"/>
      <c r="ARI136" s="908"/>
      <c r="ARJ136" s="908"/>
      <c r="ARK136" s="908"/>
      <c r="ARL136" s="908"/>
      <c r="ARM136" s="908"/>
      <c r="ARN136" s="908"/>
      <c r="ARO136" s="908"/>
      <c r="ARP136" s="908"/>
      <c r="ARQ136" s="908"/>
      <c r="ARR136" s="908"/>
      <c r="ARS136" s="908"/>
      <c r="ART136" s="908"/>
      <c r="ARU136" s="908"/>
      <c r="ARV136" s="908"/>
      <c r="ARW136" s="908"/>
      <c r="ARX136" s="908"/>
      <c r="ARY136" s="908"/>
      <c r="ARZ136" s="908"/>
      <c r="ASA136" s="908"/>
      <c r="ASB136" s="908"/>
      <c r="ASC136" s="908"/>
      <c r="ASD136" s="908"/>
      <c r="ASE136" s="908"/>
      <c r="ASF136" s="908"/>
      <c r="ASG136" s="908"/>
      <c r="ASH136" s="908"/>
      <c r="ASI136" s="908"/>
      <c r="ASJ136" s="908"/>
      <c r="ASK136" s="908"/>
      <c r="ASL136" s="908"/>
      <c r="ASM136" s="908"/>
      <c r="ASN136" s="908"/>
      <c r="ASO136" s="908"/>
      <c r="ASP136" s="908"/>
      <c r="ASQ136" s="908"/>
      <c r="ASR136" s="908"/>
      <c r="ASS136" s="908"/>
      <c r="AST136" s="908"/>
      <c r="ASU136" s="908"/>
      <c r="ASV136" s="908"/>
      <c r="ASW136" s="908"/>
      <c r="ASX136" s="908"/>
      <c r="ASY136" s="908"/>
      <c r="ASZ136" s="908"/>
      <c r="ATA136" s="908"/>
      <c r="ATB136" s="908"/>
      <c r="ATC136" s="908"/>
      <c r="ATD136" s="908"/>
      <c r="ATE136" s="908"/>
      <c r="ATF136" s="908"/>
      <c r="ATG136" s="908"/>
      <c r="ATH136" s="908"/>
      <c r="ATI136" s="908"/>
      <c r="ATJ136" s="908"/>
      <c r="ATK136" s="908"/>
      <c r="ATL136" s="908"/>
      <c r="ATM136" s="908"/>
      <c r="ATN136" s="908"/>
      <c r="ATO136" s="908"/>
      <c r="ATP136" s="908"/>
      <c r="ATQ136" s="908"/>
      <c r="ATR136" s="908"/>
      <c r="ATS136" s="908"/>
      <c r="ATT136" s="908"/>
      <c r="ATU136" s="908"/>
      <c r="ATV136" s="908"/>
      <c r="ATW136" s="908"/>
      <c r="ATX136" s="908"/>
      <c r="ATY136" s="908"/>
      <c r="ATZ136" s="908"/>
      <c r="AUA136" s="908"/>
      <c r="AUB136" s="908"/>
      <c r="AUC136" s="908"/>
      <c r="AUD136" s="908"/>
      <c r="AUE136" s="908"/>
      <c r="AUF136" s="908"/>
      <c r="AUG136" s="908"/>
      <c r="AUH136" s="908"/>
      <c r="AUI136" s="908"/>
      <c r="AUJ136" s="908"/>
      <c r="AUK136" s="908"/>
      <c r="AUL136" s="908"/>
      <c r="AUM136" s="908"/>
      <c r="AUN136" s="908"/>
      <c r="AUO136" s="908"/>
      <c r="AUP136" s="908"/>
      <c r="AUQ136" s="908"/>
      <c r="AUR136" s="908"/>
      <c r="AUS136" s="908"/>
      <c r="AUT136" s="908"/>
      <c r="AUU136" s="908"/>
      <c r="AUV136" s="908"/>
      <c r="AUW136" s="908"/>
      <c r="AUX136" s="908"/>
      <c r="AUY136" s="908"/>
      <c r="AUZ136" s="908"/>
      <c r="AVA136" s="908"/>
      <c r="AVB136" s="908"/>
      <c r="AVC136" s="908"/>
      <c r="AVD136" s="908"/>
      <c r="AVE136" s="908"/>
      <c r="AVF136" s="908"/>
      <c r="AVG136" s="908"/>
      <c r="AVH136" s="908"/>
      <c r="AVI136" s="908"/>
      <c r="AVJ136" s="908"/>
      <c r="AVK136" s="908"/>
      <c r="AVL136" s="908"/>
      <c r="AVM136" s="908"/>
      <c r="AVN136" s="908"/>
      <c r="AVO136" s="908"/>
      <c r="AVP136" s="908"/>
      <c r="AVQ136" s="908"/>
      <c r="AVR136" s="908"/>
      <c r="AVS136" s="908"/>
      <c r="AVT136" s="908"/>
      <c r="AVU136" s="908"/>
      <c r="AVV136" s="908"/>
      <c r="AVW136" s="908"/>
      <c r="AVX136" s="908"/>
      <c r="AVY136" s="908"/>
      <c r="AVZ136" s="908"/>
      <c r="AWA136" s="908"/>
      <c r="AWB136" s="908"/>
      <c r="AWC136" s="908"/>
      <c r="AWD136" s="908"/>
      <c r="AWE136" s="908"/>
      <c r="AWF136" s="908"/>
      <c r="AWG136" s="908"/>
      <c r="AWH136" s="908"/>
      <c r="AWI136" s="908"/>
      <c r="AWJ136" s="908"/>
      <c r="AWK136" s="908"/>
      <c r="AWL136" s="908"/>
      <c r="AWM136" s="908"/>
      <c r="AWN136" s="908"/>
      <c r="AWO136" s="908"/>
      <c r="AWP136" s="908"/>
      <c r="AWQ136" s="908"/>
      <c r="AWR136" s="908"/>
      <c r="AWS136" s="908"/>
      <c r="AWT136" s="908"/>
      <c r="AWU136" s="908"/>
      <c r="AWV136" s="908"/>
      <c r="AWW136" s="908"/>
      <c r="AWX136" s="908"/>
      <c r="AWY136" s="908"/>
      <c r="AWZ136" s="908"/>
      <c r="AXA136" s="908"/>
      <c r="AXB136" s="908"/>
      <c r="AXC136" s="908"/>
      <c r="AXD136" s="908"/>
      <c r="AXE136" s="908"/>
      <c r="AXF136" s="908"/>
      <c r="AXG136" s="908"/>
      <c r="AXH136" s="908"/>
      <c r="AXI136" s="908"/>
      <c r="AXJ136" s="908"/>
      <c r="AXK136" s="908"/>
      <c r="AXL136" s="908"/>
      <c r="AXM136" s="908"/>
      <c r="AXN136" s="908"/>
      <c r="AXO136" s="908"/>
      <c r="AXP136" s="908"/>
      <c r="AXQ136" s="908"/>
      <c r="AXR136" s="908"/>
      <c r="AXS136" s="908"/>
      <c r="AXT136" s="908"/>
      <c r="AXU136" s="908"/>
      <c r="AXV136" s="908"/>
      <c r="AXW136" s="908"/>
      <c r="AXX136" s="908"/>
      <c r="AXY136" s="908"/>
      <c r="AXZ136" s="908"/>
      <c r="AYA136" s="908"/>
      <c r="AYB136" s="908"/>
      <c r="AYC136" s="908"/>
      <c r="AYD136" s="908"/>
      <c r="AYE136" s="908"/>
      <c r="AYF136" s="908"/>
      <c r="AYG136" s="908"/>
      <c r="AYH136" s="908"/>
      <c r="AYI136" s="908"/>
      <c r="AYJ136" s="908"/>
      <c r="AYK136" s="908"/>
      <c r="AYL136" s="908"/>
      <c r="AYM136" s="908"/>
      <c r="AYN136" s="908"/>
      <c r="AYO136" s="908"/>
      <c r="AYP136" s="908"/>
      <c r="AYQ136" s="908"/>
      <c r="AYR136" s="908"/>
      <c r="AYS136" s="908"/>
      <c r="AYT136" s="908"/>
      <c r="AYU136" s="908"/>
      <c r="AYV136" s="908"/>
      <c r="AYW136" s="908"/>
      <c r="AYX136" s="908"/>
      <c r="AYY136" s="908"/>
      <c r="AYZ136" s="908"/>
      <c r="AZA136" s="908"/>
      <c r="AZB136" s="908"/>
      <c r="AZC136" s="908"/>
      <c r="AZD136" s="908"/>
      <c r="AZE136" s="908"/>
      <c r="AZF136" s="908"/>
      <c r="AZG136" s="908"/>
      <c r="AZH136" s="908"/>
      <c r="AZI136" s="908"/>
      <c r="AZJ136" s="908"/>
      <c r="AZK136" s="908"/>
      <c r="AZL136" s="908"/>
      <c r="AZM136" s="908"/>
      <c r="AZN136" s="908"/>
      <c r="AZO136" s="908"/>
      <c r="AZP136" s="908"/>
      <c r="AZQ136" s="908"/>
      <c r="AZR136" s="908"/>
      <c r="AZS136" s="908"/>
      <c r="AZT136" s="908"/>
      <c r="AZU136" s="908"/>
      <c r="AZV136" s="908"/>
      <c r="AZW136" s="908"/>
      <c r="AZX136" s="908"/>
      <c r="AZY136" s="908"/>
      <c r="AZZ136" s="908"/>
      <c r="BAA136" s="908"/>
      <c r="BAB136" s="908"/>
      <c r="BAC136" s="908"/>
      <c r="BAD136" s="908"/>
      <c r="BAE136" s="908"/>
      <c r="BAF136" s="908"/>
      <c r="BAG136" s="908"/>
      <c r="BAH136" s="908"/>
      <c r="BAI136" s="908"/>
      <c r="BAJ136" s="908"/>
      <c r="BAK136" s="908"/>
      <c r="BAL136" s="908"/>
      <c r="BAM136" s="908"/>
      <c r="BAN136" s="908"/>
      <c r="BAO136" s="908"/>
      <c r="BAP136" s="908"/>
      <c r="BAQ136" s="908"/>
      <c r="BAR136" s="908"/>
      <c r="BAS136" s="908"/>
      <c r="BAT136" s="908"/>
      <c r="BAU136" s="908"/>
      <c r="BAV136" s="908"/>
      <c r="BAW136" s="908"/>
      <c r="BAX136" s="908"/>
      <c r="BAY136" s="908"/>
      <c r="BAZ136" s="908"/>
      <c r="BBA136" s="908"/>
      <c r="BBB136" s="908"/>
      <c r="BBC136" s="908"/>
      <c r="BBD136" s="908"/>
      <c r="BBE136" s="908"/>
      <c r="BBF136" s="908"/>
      <c r="BBG136" s="908"/>
      <c r="BBH136" s="908"/>
      <c r="BBI136" s="908"/>
      <c r="BBJ136" s="908"/>
      <c r="BBK136" s="908"/>
      <c r="BBL136" s="908"/>
      <c r="BBM136" s="908"/>
      <c r="BBN136" s="908"/>
      <c r="BBO136" s="908"/>
      <c r="BBP136" s="908"/>
      <c r="BBQ136" s="908"/>
      <c r="BBR136" s="908"/>
      <c r="BBS136" s="908"/>
      <c r="BBT136" s="908"/>
      <c r="BBU136" s="908"/>
      <c r="BBV136" s="908"/>
      <c r="BBW136" s="908"/>
      <c r="BBX136" s="908"/>
      <c r="BBY136" s="908"/>
      <c r="BBZ136" s="908"/>
      <c r="BCA136" s="908"/>
      <c r="BCB136" s="908"/>
      <c r="BCC136" s="908"/>
      <c r="BCD136" s="908"/>
      <c r="BCE136" s="908"/>
      <c r="BCF136" s="908"/>
      <c r="BCG136" s="908"/>
      <c r="BCH136" s="908"/>
      <c r="BCI136" s="908"/>
      <c r="BCJ136" s="908"/>
      <c r="BCK136" s="908"/>
      <c r="BCL136" s="908"/>
      <c r="BCM136" s="908"/>
      <c r="BCN136" s="908"/>
      <c r="BCO136" s="908"/>
      <c r="BCP136" s="908"/>
      <c r="BCQ136" s="908"/>
      <c r="BCR136" s="908"/>
      <c r="BCS136" s="908"/>
      <c r="BCT136" s="908"/>
      <c r="BCU136" s="908"/>
      <c r="BCV136" s="908"/>
      <c r="BCW136" s="908"/>
      <c r="BCX136" s="908"/>
      <c r="BCY136" s="908"/>
      <c r="BCZ136" s="908"/>
      <c r="BDA136" s="908"/>
      <c r="BDB136" s="908"/>
      <c r="BDC136" s="908"/>
      <c r="BDD136" s="908"/>
      <c r="BDE136" s="908"/>
      <c r="BDF136" s="908"/>
      <c r="BDG136" s="908"/>
      <c r="BDH136" s="908"/>
      <c r="BDI136" s="908"/>
      <c r="BDJ136" s="908"/>
      <c r="BDK136" s="908"/>
      <c r="BDL136" s="908"/>
      <c r="BDM136" s="908"/>
      <c r="BDN136" s="908"/>
      <c r="BDO136" s="908"/>
      <c r="BDP136" s="908"/>
      <c r="BDQ136" s="908"/>
      <c r="BDR136" s="908"/>
      <c r="BDS136" s="908"/>
      <c r="BDT136" s="908"/>
      <c r="BDU136" s="908"/>
      <c r="BDV136" s="908"/>
      <c r="BDW136" s="908"/>
      <c r="BDX136" s="908"/>
      <c r="BDY136" s="908"/>
      <c r="BDZ136" s="908"/>
      <c r="BEA136" s="908"/>
      <c r="BEB136" s="908"/>
      <c r="BEC136" s="908"/>
      <c r="BED136" s="908"/>
      <c r="BEE136" s="908"/>
      <c r="BEF136" s="908"/>
      <c r="BEG136" s="908"/>
      <c r="BEH136" s="908"/>
      <c r="BEI136" s="908"/>
      <c r="BEJ136" s="908"/>
      <c r="BEK136" s="908"/>
      <c r="BEL136" s="908"/>
      <c r="BEM136" s="908"/>
      <c r="BEN136" s="908"/>
      <c r="BEO136" s="908"/>
      <c r="BEP136" s="908"/>
      <c r="BEQ136" s="908"/>
      <c r="BER136" s="908"/>
      <c r="BES136" s="908"/>
      <c r="BET136" s="908"/>
      <c r="BEU136" s="908"/>
      <c r="BEV136" s="908"/>
      <c r="BEW136" s="908"/>
      <c r="BEX136" s="908"/>
      <c r="BEY136" s="908"/>
      <c r="BEZ136" s="908"/>
      <c r="BFA136" s="908"/>
      <c r="BFB136" s="908"/>
      <c r="BFC136" s="908"/>
      <c r="BFD136" s="908"/>
      <c r="BFE136" s="908"/>
      <c r="BFF136" s="908"/>
      <c r="BFG136" s="908"/>
      <c r="BFH136" s="908"/>
      <c r="BFI136" s="908"/>
      <c r="BFJ136" s="908"/>
      <c r="BFK136" s="908"/>
      <c r="BFL136" s="908"/>
      <c r="BFM136" s="908"/>
      <c r="BFN136" s="908"/>
      <c r="BFO136" s="908"/>
      <c r="BFP136" s="908"/>
      <c r="BFQ136" s="908"/>
      <c r="BFR136" s="908"/>
      <c r="BFS136" s="908"/>
      <c r="BFT136" s="908"/>
      <c r="BFU136" s="908"/>
      <c r="BFV136" s="908"/>
      <c r="BFW136" s="908"/>
      <c r="BFX136" s="908"/>
      <c r="BFY136" s="908"/>
      <c r="BFZ136" s="908"/>
      <c r="BGA136" s="908"/>
      <c r="BGB136" s="908"/>
      <c r="BGC136" s="908"/>
      <c r="BGD136" s="908"/>
      <c r="BGE136" s="908"/>
      <c r="BGF136" s="908"/>
      <c r="BGG136" s="908"/>
      <c r="BGH136" s="908"/>
      <c r="BGI136" s="908"/>
      <c r="BGJ136" s="908"/>
      <c r="BGK136" s="908"/>
      <c r="BGL136" s="908"/>
      <c r="BGM136" s="908"/>
      <c r="BGN136" s="908"/>
      <c r="BGO136" s="908"/>
      <c r="BGP136" s="908"/>
      <c r="BGQ136" s="908"/>
      <c r="BGR136" s="908"/>
      <c r="BGS136" s="908"/>
      <c r="BGT136" s="908"/>
      <c r="BGU136" s="908"/>
      <c r="BGV136" s="908"/>
      <c r="BGW136" s="908"/>
      <c r="BGX136" s="908"/>
      <c r="BGY136" s="908"/>
      <c r="BGZ136" s="908"/>
      <c r="BHA136" s="908"/>
      <c r="BHB136" s="908"/>
      <c r="BHC136" s="908"/>
      <c r="BHD136" s="908"/>
      <c r="BHE136" s="908"/>
      <c r="BHF136" s="908"/>
      <c r="BHG136" s="908"/>
      <c r="BHH136" s="908"/>
      <c r="BHI136" s="908"/>
      <c r="BHJ136" s="908"/>
      <c r="BHK136" s="908"/>
      <c r="BHL136" s="908"/>
      <c r="BHM136" s="908"/>
      <c r="BHN136" s="908"/>
      <c r="BHO136" s="908"/>
      <c r="BHP136" s="908"/>
      <c r="BHQ136" s="908"/>
      <c r="BHR136" s="908"/>
      <c r="BHS136" s="908"/>
      <c r="BHT136" s="908"/>
      <c r="BHU136" s="908"/>
      <c r="BHV136" s="908"/>
      <c r="BHW136" s="908"/>
      <c r="BHX136" s="908"/>
      <c r="BHY136" s="908"/>
      <c r="BHZ136" s="908"/>
      <c r="BIA136" s="908"/>
      <c r="BIB136" s="908"/>
      <c r="BIC136" s="908"/>
      <c r="BID136" s="908"/>
      <c r="BIE136" s="908"/>
      <c r="BIF136" s="908"/>
      <c r="BIG136" s="908"/>
      <c r="BIH136" s="908"/>
      <c r="BII136" s="908"/>
      <c r="BIJ136" s="908"/>
      <c r="BIK136" s="908"/>
      <c r="BIL136" s="908"/>
      <c r="BIM136" s="908"/>
      <c r="BIN136" s="908"/>
      <c r="BIO136" s="908"/>
      <c r="BIP136" s="908"/>
      <c r="BIQ136" s="908"/>
      <c r="BIR136" s="908"/>
      <c r="BIS136" s="908"/>
      <c r="BIT136" s="908"/>
      <c r="BIU136" s="908"/>
      <c r="BIV136" s="908"/>
      <c r="BIW136" s="908"/>
      <c r="BIX136" s="908"/>
      <c r="BIY136" s="908"/>
      <c r="BIZ136" s="908"/>
      <c r="BJA136" s="908"/>
      <c r="BJB136" s="908"/>
      <c r="BJC136" s="908"/>
      <c r="BJD136" s="908"/>
      <c r="BJE136" s="908"/>
      <c r="BJF136" s="908"/>
      <c r="BJG136" s="908"/>
      <c r="BJH136" s="908"/>
      <c r="BJI136" s="908"/>
      <c r="BJJ136" s="908"/>
      <c r="BJK136" s="908"/>
      <c r="BJL136" s="908"/>
      <c r="BJM136" s="908"/>
      <c r="BJN136" s="908"/>
      <c r="BJO136" s="908"/>
      <c r="BJP136" s="908"/>
      <c r="BJQ136" s="908"/>
      <c r="BJR136" s="908"/>
      <c r="BJS136" s="908"/>
      <c r="BJT136" s="908"/>
      <c r="BJU136" s="908"/>
      <c r="BJV136" s="908"/>
      <c r="BJW136" s="908"/>
      <c r="BJX136" s="908"/>
      <c r="BJY136" s="908"/>
      <c r="BJZ136" s="908"/>
      <c r="BKA136" s="908"/>
      <c r="BKB136" s="908"/>
      <c r="BKC136" s="908"/>
      <c r="BKD136" s="908"/>
      <c r="BKE136" s="908"/>
      <c r="BKF136" s="908"/>
      <c r="BKG136" s="908"/>
      <c r="BKH136" s="908"/>
      <c r="BKI136" s="908"/>
      <c r="BKJ136" s="908"/>
      <c r="BKK136" s="908"/>
      <c r="BKL136" s="908"/>
      <c r="BKM136" s="908"/>
      <c r="BKN136" s="908"/>
      <c r="BKO136" s="908"/>
      <c r="BKP136" s="908"/>
      <c r="BKQ136" s="908"/>
      <c r="BKR136" s="908"/>
      <c r="BKS136" s="908"/>
      <c r="BKT136" s="908"/>
      <c r="BKU136" s="908"/>
      <c r="BKV136" s="908"/>
      <c r="BKW136" s="908"/>
      <c r="BKX136" s="908"/>
      <c r="BKY136" s="908"/>
      <c r="BKZ136" s="908"/>
      <c r="BLA136" s="908"/>
      <c r="BLB136" s="908"/>
      <c r="BLC136" s="908"/>
      <c r="BLD136" s="908"/>
      <c r="BLE136" s="908"/>
      <c r="BLF136" s="908"/>
      <c r="BLG136" s="908"/>
      <c r="BLH136" s="908"/>
      <c r="BLI136" s="908"/>
      <c r="BLJ136" s="908"/>
      <c r="BLK136" s="908"/>
      <c r="BLL136" s="908"/>
      <c r="BLM136" s="908"/>
      <c r="BLN136" s="908"/>
      <c r="BLO136" s="908"/>
      <c r="BLP136" s="908"/>
      <c r="BLQ136" s="908"/>
      <c r="BLR136" s="908"/>
      <c r="BLS136" s="908"/>
      <c r="BLT136" s="908"/>
      <c r="BLU136" s="908"/>
      <c r="BLV136" s="908"/>
      <c r="BLW136" s="908"/>
      <c r="BLX136" s="908"/>
      <c r="BLY136" s="908"/>
      <c r="BLZ136" s="908"/>
      <c r="BMA136" s="908"/>
      <c r="BMB136" s="908"/>
      <c r="BMC136" s="908"/>
      <c r="BMD136" s="908"/>
      <c r="BME136" s="908"/>
      <c r="BMF136" s="908"/>
      <c r="BMG136" s="908"/>
      <c r="BMH136" s="908"/>
      <c r="BMI136" s="908"/>
      <c r="BMJ136" s="908"/>
      <c r="BMK136" s="908"/>
      <c r="BML136" s="908"/>
      <c r="BMM136" s="908"/>
      <c r="BMN136" s="908"/>
      <c r="BMO136" s="908"/>
      <c r="BMP136" s="908"/>
      <c r="BMQ136" s="908"/>
      <c r="BMR136" s="908"/>
      <c r="BMS136" s="908"/>
      <c r="BMT136" s="908"/>
      <c r="BMU136" s="908"/>
      <c r="BMV136" s="908"/>
      <c r="BMW136" s="908"/>
      <c r="BMX136" s="908"/>
      <c r="BMY136" s="908"/>
      <c r="BMZ136" s="908"/>
      <c r="BNA136" s="908"/>
      <c r="BNB136" s="908"/>
      <c r="BNC136" s="908"/>
      <c r="BND136" s="908"/>
      <c r="BNE136" s="908"/>
      <c r="BNF136" s="908"/>
      <c r="BNG136" s="908"/>
      <c r="BNH136" s="908"/>
      <c r="BNI136" s="908"/>
      <c r="BNJ136" s="908"/>
      <c r="BNK136" s="908"/>
      <c r="BNL136" s="908"/>
      <c r="BNM136" s="908"/>
      <c r="BNN136" s="908"/>
      <c r="BNO136" s="908"/>
      <c r="BNP136" s="908"/>
      <c r="BNQ136" s="908"/>
      <c r="BNR136" s="908"/>
      <c r="BNS136" s="908"/>
      <c r="BNT136" s="908"/>
      <c r="BNU136" s="908"/>
      <c r="BNV136" s="908"/>
      <c r="BNW136" s="908"/>
      <c r="BNX136" s="908"/>
      <c r="BNY136" s="908"/>
      <c r="BNZ136" s="908"/>
      <c r="BOA136" s="908"/>
      <c r="BOB136" s="908"/>
      <c r="BOC136" s="908"/>
      <c r="BOD136" s="908"/>
      <c r="BOE136" s="908"/>
      <c r="BOF136" s="908"/>
      <c r="BOG136" s="908"/>
      <c r="BOH136" s="908"/>
      <c r="BOI136" s="908"/>
      <c r="BOJ136" s="908"/>
      <c r="BOK136" s="908"/>
      <c r="BOL136" s="908"/>
      <c r="BOM136" s="908"/>
      <c r="BON136" s="908"/>
      <c r="BOO136" s="908"/>
      <c r="BOP136" s="908"/>
      <c r="BOQ136" s="908"/>
      <c r="BOR136" s="908"/>
      <c r="BOS136" s="908"/>
      <c r="BOT136" s="908"/>
      <c r="BOU136" s="908"/>
      <c r="BOV136" s="908"/>
      <c r="BOW136" s="908"/>
      <c r="BOX136" s="908"/>
      <c r="BOY136" s="908"/>
      <c r="BOZ136" s="908"/>
      <c r="BPA136" s="908"/>
      <c r="BPB136" s="908"/>
      <c r="BPC136" s="908"/>
      <c r="BPD136" s="908"/>
      <c r="BPE136" s="908"/>
      <c r="BPF136" s="908"/>
      <c r="BPG136" s="908"/>
      <c r="BPH136" s="908"/>
      <c r="BPI136" s="908"/>
      <c r="BPJ136" s="908"/>
      <c r="BPK136" s="908"/>
      <c r="BPL136" s="908"/>
      <c r="BPM136" s="908"/>
      <c r="BPN136" s="908"/>
      <c r="BPO136" s="908"/>
      <c r="BPP136" s="908"/>
      <c r="BPQ136" s="908"/>
      <c r="BPR136" s="908"/>
      <c r="BPS136" s="908"/>
      <c r="BPT136" s="908"/>
      <c r="BPU136" s="908"/>
      <c r="BPV136" s="908"/>
      <c r="BPW136" s="908"/>
      <c r="BPX136" s="908"/>
      <c r="BPY136" s="908"/>
      <c r="BPZ136" s="908"/>
      <c r="BQA136" s="908"/>
      <c r="BQB136" s="908"/>
      <c r="BQC136" s="908"/>
      <c r="BQD136" s="908"/>
      <c r="BQE136" s="908"/>
      <c r="BQF136" s="908"/>
      <c r="BQG136" s="908"/>
      <c r="BQH136" s="908"/>
      <c r="BQI136" s="908"/>
      <c r="BQJ136" s="908"/>
      <c r="BQK136" s="908"/>
      <c r="BQL136" s="908"/>
      <c r="BQM136" s="908"/>
      <c r="BQN136" s="908"/>
      <c r="BQO136" s="908"/>
      <c r="BQP136" s="908"/>
      <c r="BQQ136" s="908"/>
      <c r="BQR136" s="908"/>
      <c r="BQS136" s="908"/>
      <c r="BQT136" s="908"/>
      <c r="BQU136" s="908"/>
      <c r="BQV136" s="908"/>
      <c r="BQW136" s="908"/>
      <c r="BQX136" s="908"/>
      <c r="BQY136" s="908"/>
      <c r="BQZ136" s="908"/>
      <c r="BRA136" s="908"/>
      <c r="BRB136" s="908"/>
      <c r="BRC136" s="908"/>
      <c r="BRD136" s="908"/>
      <c r="BRE136" s="908"/>
      <c r="BRF136" s="908"/>
      <c r="BRG136" s="908"/>
      <c r="BRH136" s="908"/>
      <c r="BRI136" s="908"/>
      <c r="BRJ136" s="908"/>
      <c r="BRK136" s="908"/>
      <c r="BRL136" s="908"/>
      <c r="BRM136" s="908"/>
      <c r="BRN136" s="908"/>
      <c r="BRO136" s="908"/>
      <c r="BRP136" s="908"/>
      <c r="BRQ136" s="908"/>
      <c r="BRR136" s="908"/>
      <c r="BRS136" s="908"/>
      <c r="BRT136" s="908"/>
      <c r="BRU136" s="908"/>
      <c r="BRV136" s="908"/>
      <c r="BRW136" s="908"/>
      <c r="BRX136" s="908"/>
      <c r="BRY136" s="908"/>
      <c r="BRZ136" s="908"/>
      <c r="BSA136" s="908"/>
      <c r="BSB136" s="908"/>
      <c r="BSC136" s="908"/>
      <c r="BSD136" s="908"/>
      <c r="BSE136" s="908"/>
      <c r="BSF136" s="908"/>
      <c r="BSG136" s="908"/>
      <c r="BSH136" s="908"/>
      <c r="BSI136" s="908"/>
      <c r="BSJ136" s="908"/>
      <c r="BSK136" s="908"/>
      <c r="BSL136" s="908"/>
      <c r="BSM136" s="908"/>
      <c r="BSN136" s="908"/>
      <c r="BSO136" s="908"/>
      <c r="BSP136" s="908"/>
      <c r="BSQ136" s="908"/>
      <c r="BSR136" s="908"/>
      <c r="BSS136" s="908"/>
      <c r="BST136" s="908"/>
      <c r="BSU136" s="908"/>
      <c r="BSV136" s="908"/>
      <c r="BSW136" s="908"/>
      <c r="BSX136" s="908"/>
      <c r="BSY136" s="908"/>
      <c r="BSZ136" s="908"/>
      <c r="BTA136" s="908"/>
      <c r="BTB136" s="908"/>
      <c r="BTC136" s="908"/>
      <c r="BTD136" s="908"/>
      <c r="BTE136" s="908"/>
      <c r="BTF136" s="908"/>
      <c r="BTG136" s="908"/>
      <c r="BTH136" s="908"/>
      <c r="BTI136" s="908"/>
      <c r="BTJ136" s="908"/>
      <c r="BTK136" s="908"/>
      <c r="BTL136" s="908"/>
      <c r="BTM136" s="908"/>
      <c r="BTN136" s="908"/>
      <c r="BTO136" s="908"/>
      <c r="BTP136" s="908"/>
      <c r="BTQ136" s="908"/>
      <c r="BTR136" s="908"/>
      <c r="BTS136" s="908"/>
      <c r="BTT136" s="908"/>
      <c r="BTU136" s="908"/>
      <c r="BTV136" s="908"/>
      <c r="BTW136" s="908"/>
      <c r="BTX136" s="908"/>
      <c r="BTY136" s="908"/>
      <c r="BTZ136" s="908"/>
      <c r="BUA136" s="908"/>
      <c r="BUB136" s="908"/>
      <c r="BUC136" s="908"/>
      <c r="BUD136" s="908"/>
      <c r="BUE136" s="908"/>
      <c r="BUF136" s="908"/>
      <c r="BUG136" s="908"/>
      <c r="BUH136" s="908"/>
      <c r="BUI136" s="908"/>
      <c r="BUJ136" s="908"/>
      <c r="BUK136" s="908"/>
      <c r="BUL136" s="908"/>
      <c r="BUM136" s="908"/>
      <c r="BUN136" s="908"/>
      <c r="BUO136" s="908"/>
      <c r="BUP136" s="908"/>
      <c r="BUQ136" s="908"/>
      <c r="BUR136" s="908"/>
      <c r="BUS136" s="908"/>
      <c r="BUT136" s="908"/>
      <c r="BUU136" s="908"/>
      <c r="BUV136" s="908"/>
      <c r="BUW136" s="908"/>
      <c r="BUX136" s="908"/>
      <c r="BUY136" s="908"/>
      <c r="BUZ136" s="908"/>
      <c r="BVA136" s="908"/>
      <c r="BVB136" s="908"/>
      <c r="BVC136" s="908"/>
      <c r="BVD136" s="908"/>
      <c r="BVE136" s="908"/>
      <c r="BVF136" s="908"/>
      <c r="BVG136" s="908"/>
      <c r="BVH136" s="908"/>
      <c r="BVI136" s="908"/>
      <c r="BVJ136" s="908"/>
      <c r="BVK136" s="908"/>
      <c r="BVL136" s="908"/>
      <c r="BVM136" s="908"/>
      <c r="BVN136" s="908"/>
      <c r="BVO136" s="908"/>
      <c r="BVP136" s="908"/>
      <c r="BVQ136" s="908"/>
      <c r="BVR136" s="908"/>
      <c r="BVS136" s="908"/>
      <c r="BVT136" s="908"/>
      <c r="BVU136" s="908"/>
      <c r="BVV136" s="908"/>
      <c r="BVW136" s="908"/>
      <c r="BVX136" s="908"/>
      <c r="BVY136" s="908"/>
      <c r="BVZ136" s="908"/>
      <c r="BWA136" s="908"/>
      <c r="BWB136" s="908"/>
      <c r="BWC136" s="908"/>
      <c r="BWD136" s="908"/>
      <c r="BWE136" s="908"/>
      <c r="BWF136" s="908"/>
      <c r="BWG136" s="908"/>
      <c r="BWH136" s="908"/>
      <c r="BWI136" s="908"/>
      <c r="BWJ136" s="908"/>
      <c r="BWK136" s="908"/>
      <c r="BWL136" s="908"/>
      <c r="BWM136" s="908"/>
      <c r="BWN136" s="908"/>
      <c r="BWO136" s="908"/>
      <c r="BWP136" s="908"/>
      <c r="BWQ136" s="908"/>
      <c r="BWR136" s="908"/>
      <c r="BWS136" s="908"/>
      <c r="BWT136" s="908"/>
      <c r="BWU136" s="908"/>
      <c r="BWV136" s="908"/>
      <c r="BWW136" s="908"/>
      <c r="BWX136" s="908"/>
      <c r="BWY136" s="908"/>
      <c r="BWZ136" s="908"/>
      <c r="BXA136" s="908"/>
      <c r="BXB136" s="908"/>
      <c r="BXC136" s="908"/>
      <c r="BXD136" s="908"/>
      <c r="BXE136" s="908"/>
      <c r="BXF136" s="908"/>
      <c r="BXG136" s="908"/>
      <c r="BXH136" s="908"/>
      <c r="BXI136" s="908"/>
      <c r="BXJ136" s="908"/>
      <c r="BXK136" s="908"/>
      <c r="BXL136" s="908"/>
      <c r="BXM136" s="908"/>
      <c r="BXN136" s="908"/>
      <c r="BXO136" s="908"/>
      <c r="BXP136" s="908"/>
      <c r="BXQ136" s="908"/>
      <c r="BXR136" s="908"/>
      <c r="BXS136" s="908"/>
      <c r="BXT136" s="908"/>
      <c r="BXU136" s="908"/>
      <c r="BXV136" s="908"/>
      <c r="BXW136" s="908"/>
      <c r="BXX136" s="908"/>
      <c r="BXY136" s="908"/>
      <c r="BXZ136" s="908"/>
      <c r="BYA136" s="908"/>
      <c r="BYB136" s="908"/>
      <c r="BYC136" s="908"/>
      <c r="BYD136" s="908"/>
      <c r="BYE136" s="908"/>
      <c r="BYF136" s="908"/>
      <c r="BYG136" s="908"/>
      <c r="BYH136" s="908"/>
      <c r="BYI136" s="908"/>
      <c r="BYJ136" s="908"/>
      <c r="BYK136" s="908"/>
      <c r="BYL136" s="908"/>
      <c r="BYM136" s="908"/>
      <c r="BYN136" s="908"/>
      <c r="BYO136" s="908"/>
      <c r="BYP136" s="908"/>
      <c r="BYQ136" s="908"/>
      <c r="BYR136" s="908"/>
      <c r="BYS136" s="908"/>
      <c r="BYT136" s="908"/>
      <c r="BYU136" s="908"/>
      <c r="BYV136" s="908"/>
      <c r="BYW136" s="908"/>
      <c r="BYX136" s="908"/>
      <c r="BYY136" s="908"/>
      <c r="BYZ136" s="908"/>
      <c r="BZA136" s="908"/>
      <c r="BZB136" s="908"/>
      <c r="BZC136" s="908"/>
      <c r="BZD136" s="908"/>
      <c r="BZE136" s="908"/>
      <c r="BZF136" s="908"/>
      <c r="BZG136" s="908"/>
      <c r="BZH136" s="908"/>
      <c r="BZI136" s="908"/>
      <c r="BZJ136" s="908"/>
      <c r="BZK136" s="908"/>
      <c r="BZL136" s="908"/>
      <c r="BZM136" s="908"/>
      <c r="BZN136" s="908"/>
      <c r="BZO136" s="908"/>
      <c r="BZP136" s="908"/>
      <c r="BZQ136" s="908"/>
      <c r="BZR136" s="908"/>
      <c r="BZS136" s="908"/>
      <c r="BZT136" s="908"/>
      <c r="BZU136" s="908"/>
      <c r="BZV136" s="908"/>
      <c r="BZW136" s="908"/>
      <c r="BZX136" s="908"/>
      <c r="BZY136" s="908"/>
      <c r="BZZ136" s="908"/>
      <c r="CAA136" s="908"/>
      <c r="CAB136" s="908"/>
      <c r="CAC136" s="908"/>
      <c r="CAD136" s="908"/>
      <c r="CAE136" s="908"/>
      <c r="CAF136" s="908"/>
      <c r="CAG136" s="908"/>
      <c r="CAH136" s="908"/>
      <c r="CAI136" s="908"/>
      <c r="CAJ136" s="908"/>
      <c r="CAK136" s="908"/>
      <c r="CAL136" s="908"/>
      <c r="CAM136" s="908"/>
      <c r="CAN136" s="908"/>
      <c r="CAO136" s="908"/>
      <c r="CAP136" s="908"/>
      <c r="CAQ136" s="908"/>
      <c r="CAR136" s="908"/>
      <c r="CAS136" s="908"/>
      <c r="CAT136" s="908"/>
      <c r="CAU136" s="908"/>
      <c r="CAV136" s="908"/>
      <c r="CAW136" s="908"/>
      <c r="CAX136" s="908"/>
      <c r="CAY136" s="908"/>
      <c r="CAZ136" s="908"/>
      <c r="CBA136" s="908"/>
      <c r="CBB136" s="908"/>
      <c r="CBC136" s="908"/>
      <c r="CBD136" s="908"/>
      <c r="CBE136" s="908"/>
      <c r="CBF136" s="908"/>
      <c r="CBG136" s="908"/>
      <c r="CBH136" s="908"/>
      <c r="CBI136" s="908"/>
      <c r="CBJ136" s="908"/>
      <c r="CBK136" s="908"/>
      <c r="CBL136" s="908"/>
      <c r="CBM136" s="908"/>
      <c r="CBN136" s="908"/>
      <c r="CBO136" s="908"/>
      <c r="CBP136" s="908"/>
      <c r="CBQ136" s="908"/>
      <c r="CBR136" s="908"/>
      <c r="CBS136" s="908"/>
      <c r="CBT136" s="908"/>
      <c r="CBU136" s="908"/>
      <c r="CBV136" s="908"/>
      <c r="CBW136" s="908"/>
      <c r="CBX136" s="908"/>
      <c r="CBY136" s="908"/>
      <c r="CBZ136" s="908"/>
      <c r="CCA136" s="908"/>
      <c r="CCB136" s="908"/>
      <c r="CCC136" s="908"/>
      <c r="CCD136" s="908"/>
      <c r="CCE136" s="908"/>
      <c r="CCF136" s="908"/>
      <c r="CCG136" s="908"/>
      <c r="CCH136" s="908"/>
      <c r="CCI136" s="908"/>
      <c r="CCJ136" s="908"/>
      <c r="CCK136" s="908"/>
      <c r="CCL136" s="908"/>
      <c r="CCM136" s="908"/>
      <c r="CCN136" s="908"/>
      <c r="CCO136" s="908"/>
      <c r="CCP136" s="908"/>
      <c r="CCQ136" s="908"/>
      <c r="CCR136" s="908"/>
      <c r="CCS136" s="908"/>
      <c r="CCT136" s="908"/>
      <c r="CCU136" s="908"/>
      <c r="CCV136" s="908"/>
      <c r="CCW136" s="908"/>
      <c r="CCX136" s="908"/>
      <c r="CCY136" s="908"/>
      <c r="CCZ136" s="908"/>
      <c r="CDA136" s="908"/>
      <c r="CDB136" s="908"/>
      <c r="CDC136" s="908"/>
      <c r="CDD136" s="908"/>
      <c r="CDE136" s="908"/>
      <c r="CDF136" s="908"/>
      <c r="CDG136" s="908"/>
      <c r="CDH136" s="908"/>
      <c r="CDI136" s="908"/>
      <c r="CDJ136" s="908"/>
      <c r="CDK136" s="908"/>
      <c r="CDL136" s="908"/>
      <c r="CDM136" s="908"/>
      <c r="CDN136" s="908"/>
      <c r="CDO136" s="908"/>
      <c r="CDP136" s="908"/>
      <c r="CDQ136" s="908"/>
      <c r="CDR136" s="908"/>
      <c r="CDS136" s="908"/>
      <c r="CDT136" s="908"/>
      <c r="CDU136" s="908"/>
      <c r="CDV136" s="908"/>
      <c r="CDW136" s="908"/>
      <c r="CDX136" s="908"/>
      <c r="CDY136" s="908"/>
      <c r="CDZ136" s="908"/>
      <c r="CEA136" s="908"/>
      <c r="CEB136" s="908"/>
      <c r="CEC136" s="908"/>
      <c r="CED136" s="908"/>
      <c r="CEE136" s="908"/>
      <c r="CEF136" s="908"/>
      <c r="CEG136" s="908"/>
      <c r="CEH136" s="908"/>
      <c r="CEI136" s="908"/>
      <c r="CEJ136" s="908"/>
      <c r="CEK136" s="908"/>
      <c r="CEL136" s="908"/>
      <c r="CEM136" s="908"/>
      <c r="CEN136" s="908"/>
      <c r="CEO136" s="908"/>
      <c r="CEP136" s="908"/>
      <c r="CEQ136" s="908"/>
      <c r="CER136" s="908"/>
      <c r="CES136" s="908"/>
      <c r="CET136" s="908"/>
      <c r="CEU136" s="908"/>
      <c r="CEV136" s="908"/>
      <c r="CEW136" s="908"/>
      <c r="CEX136" s="908"/>
      <c r="CEY136" s="908"/>
      <c r="CEZ136" s="908"/>
      <c r="CFA136" s="908"/>
      <c r="CFB136" s="908"/>
      <c r="CFC136" s="908"/>
      <c r="CFD136" s="908"/>
      <c r="CFE136" s="908"/>
      <c r="CFF136" s="908"/>
      <c r="CFG136" s="908"/>
      <c r="CFH136" s="908"/>
      <c r="CFI136" s="908"/>
      <c r="CFJ136" s="908"/>
      <c r="CFK136" s="908"/>
      <c r="CFL136" s="908"/>
      <c r="CFM136" s="908"/>
      <c r="CFN136" s="908"/>
      <c r="CFO136" s="908"/>
      <c r="CFP136" s="908"/>
      <c r="CFQ136" s="908"/>
      <c r="CFR136" s="908"/>
      <c r="CFS136" s="908"/>
      <c r="CFT136" s="908"/>
      <c r="CFU136" s="908"/>
      <c r="CFV136" s="908"/>
      <c r="CFW136" s="908"/>
      <c r="CFX136" s="908"/>
      <c r="CFY136" s="908"/>
      <c r="CFZ136" s="908"/>
      <c r="CGA136" s="908"/>
      <c r="CGB136" s="908"/>
      <c r="CGC136" s="908"/>
      <c r="CGD136" s="908"/>
      <c r="CGE136" s="908"/>
      <c r="CGF136" s="908"/>
      <c r="CGG136" s="908"/>
      <c r="CGH136" s="908"/>
      <c r="CGI136" s="908"/>
      <c r="CGJ136" s="908"/>
      <c r="CGK136" s="908"/>
      <c r="CGL136" s="908"/>
      <c r="CGM136" s="908"/>
      <c r="CGN136" s="908"/>
      <c r="CGO136" s="908"/>
      <c r="CGP136" s="908"/>
      <c r="CGQ136" s="908"/>
      <c r="CGR136" s="908"/>
      <c r="CGS136" s="908"/>
      <c r="CGT136" s="908"/>
      <c r="CGU136" s="908"/>
      <c r="CGV136" s="908"/>
      <c r="CGW136" s="908"/>
      <c r="CGX136" s="908"/>
      <c r="CGY136" s="908"/>
      <c r="CGZ136" s="908"/>
      <c r="CHA136" s="908"/>
      <c r="CHB136" s="908"/>
      <c r="CHC136" s="908"/>
      <c r="CHD136" s="908"/>
      <c r="CHE136" s="908"/>
      <c r="CHF136" s="908"/>
      <c r="CHG136" s="908"/>
      <c r="CHH136" s="908"/>
      <c r="CHI136" s="908"/>
      <c r="CHJ136" s="908"/>
      <c r="CHK136" s="908"/>
      <c r="CHL136" s="908"/>
      <c r="CHM136" s="908"/>
      <c r="CHN136" s="908"/>
      <c r="CHO136" s="908"/>
      <c r="CHP136" s="908"/>
      <c r="CHQ136" s="908"/>
      <c r="CHR136" s="908"/>
      <c r="CHS136" s="908"/>
      <c r="CHT136" s="908"/>
      <c r="CHU136" s="908"/>
      <c r="CHV136" s="908"/>
      <c r="CHW136" s="908"/>
      <c r="CHX136" s="908"/>
      <c r="CHY136" s="908"/>
      <c r="CHZ136" s="908"/>
      <c r="CIA136" s="908"/>
      <c r="CIB136" s="908"/>
      <c r="CIC136" s="908"/>
      <c r="CID136" s="908"/>
      <c r="CIE136" s="908"/>
      <c r="CIF136" s="908"/>
      <c r="CIG136" s="908"/>
      <c r="CIH136" s="908"/>
      <c r="CII136" s="908"/>
      <c r="CIJ136" s="908"/>
      <c r="CIK136" s="908"/>
      <c r="CIL136" s="908"/>
      <c r="CIM136" s="908"/>
      <c r="CIN136" s="908"/>
      <c r="CIO136" s="908"/>
      <c r="CIP136" s="908"/>
      <c r="CIQ136" s="908"/>
      <c r="CIR136" s="908"/>
      <c r="CIS136" s="908"/>
      <c r="CIT136" s="908"/>
      <c r="CIU136" s="908"/>
      <c r="CIV136" s="908"/>
      <c r="CIW136" s="908"/>
      <c r="CIX136" s="908"/>
      <c r="CIY136" s="908"/>
      <c r="CIZ136" s="908"/>
      <c r="CJA136" s="908"/>
      <c r="CJB136" s="908"/>
      <c r="CJC136" s="908"/>
      <c r="CJD136" s="908"/>
      <c r="CJE136" s="908"/>
      <c r="CJF136" s="908"/>
      <c r="CJG136" s="908"/>
      <c r="CJH136" s="908"/>
      <c r="CJI136" s="908"/>
      <c r="CJJ136" s="908"/>
      <c r="CJK136" s="908"/>
      <c r="CJL136" s="908"/>
      <c r="CJM136" s="908"/>
      <c r="CJN136" s="908"/>
      <c r="CJO136" s="908"/>
      <c r="CJP136" s="908"/>
      <c r="CJQ136" s="908"/>
      <c r="CJR136" s="908"/>
      <c r="CJS136" s="908"/>
      <c r="CJT136" s="908"/>
      <c r="CJU136" s="908"/>
      <c r="CJV136" s="908"/>
      <c r="CJW136" s="908"/>
      <c r="CJX136" s="908"/>
      <c r="CJY136" s="908"/>
      <c r="CJZ136" s="908"/>
      <c r="CKA136" s="908"/>
      <c r="CKB136" s="908"/>
      <c r="CKC136" s="908"/>
      <c r="CKD136" s="908"/>
      <c r="CKE136" s="908"/>
      <c r="CKF136" s="908"/>
      <c r="CKG136" s="908"/>
      <c r="CKH136" s="908"/>
      <c r="CKI136" s="908"/>
      <c r="CKJ136" s="908"/>
      <c r="CKK136" s="908"/>
      <c r="CKL136" s="908"/>
      <c r="CKM136" s="908"/>
      <c r="CKN136" s="908"/>
      <c r="CKO136" s="908"/>
      <c r="CKP136" s="908"/>
      <c r="CKQ136" s="908"/>
      <c r="CKR136" s="908"/>
      <c r="CKS136" s="908"/>
      <c r="CKT136" s="908"/>
      <c r="CKU136" s="908"/>
      <c r="CKV136" s="908"/>
      <c r="CKW136" s="908"/>
      <c r="CKX136" s="908"/>
      <c r="CKY136" s="908"/>
      <c r="CKZ136" s="908"/>
      <c r="CLA136" s="908"/>
      <c r="CLB136" s="908"/>
      <c r="CLC136" s="908"/>
      <c r="CLD136" s="908"/>
      <c r="CLE136" s="908"/>
      <c r="CLF136" s="908"/>
      <c r="CLG136" s="908"/>
      <c r="CLH136" s="908"/>
      <c r="CLI136" s="908"/>
      <c r="CLJ136" s="908"/>
      <c r="CLK136" s="908"/>
      <c r="CLL136" s="908"/>
      <c r="CLM136" s="908"/>
      <c r="CLN136" s="908"/>
      <c r="CLO136" s="908"/>
      <c r="CLP136" s="908"/>
      <c r="CLQ136" s="908"/>
      <c r="CLR136" s="908"/>
      <c r="CLS136" s="908"/>
      <c r="CLT136" s="908"/>
      <c r="CLU136" s="908"/>
      <c r="CLV136" s="908"/>
      <c r="CLW136" s="908"/>
      <c r="CLX136" s="908"/>
      <c r="CLY136" s="908"/>
      <c r="CLZ136" s="908"/>
      <c r="CMA136" s="908"/>
      <c r="CMB136" s="908"/>
      <c r="CMC136" s="908"/>
      <c r="CMD136" s="908"/>
      <c r="CME136" s="908"/>
      <c r="CMF136" s="908"/>
      <c r="CMG136" s="908"/>
      <c r="CMH136" s="908"/>
      <c r="CMI136" s="908"/>
      <c r="CMJ136" s="908"/>
      <c r="CMK136" s="908"/>
      <c r="CML136" s="908"/>
      <c r="CMM136" s="908"/>
      <c r="CMN136" s="908"/>
      <c r="CMO136" s="908"/>
      <c r="CMP136" s="908"/>
      <c r="CMQ136" s="908"/>
      <c r="CMR136" s="908"/>
      <c r="CMS136" s="908"/>
      <c r="CMT136" s="908"/>
      <c r="CMU136" s="908"/>
      <c r="CMV136" s="908"/>
      <c r="CMW136" s="908"/>
      <c r="CMX136" s="908"/>
      <c r="CMY136" s="908"/>
      <c r="CMZ136" s="908"/>
      <c r="CNA136" s="908"/>
      <c r="CNB136" s="908"/>
      <c r="CNC136" s="908"/>
      <c r="CND136" s="908"/>
      <c r="CNE136" s="908"/>
      <c r="CNF136" s="908"/>
      <c r="CNG136" s="908"/>
      <c r="CNH136" s="908"/>
      <c r="CNI136" s="908"/>
      <c r="CNJ136" s="908"/>
      <c r="CNK136" s="908"/>
      <c r="CNL136" s="908"/>
      <c r="CNM136" s="908"/>
      <c r="CNN136" s="908"/>
      <c r="CNO136" s="908"/>
      <c r="CNP136" s="908"/>
      <c r="CNQ136" s="908"/>
      <c r="CNR136" s="908"/>
      <c r="CNS136" s="908"/>
      <c r="CNT136" s="908"/>
      <c r="CNU136" s="908"/>
      <c r="CNV136" s="908"/>
      <c r="CNW136" s="908"/>
      <c r="CNX136" s="908"/>
      <c r="CNY136" s="908"/>
      <c r="CNZ136" s="908"/>
      <c r="COA136" s="908"/>
      <c r="COB136" s="908"/>
      <c r="COC136" s="908"/>
      <c r="COD136" s="908"/>
      <c r="COE136" s="908"/>
      <c r="COF136" s="908"/>
      <c r="COG136" s="908"/>
      <c r="COH136" s="908"/>
      <c r="COI136" s="908"/>
      <c r="COJ136" s="908"/>
      <c r="COK136" s="908"/>
      <c r="COL136" s="908"/>
      <c r="COM136" s="908"/>
      <c r="CON136" s="908"/>
      <c r="COO136" s="908"/>
      <c r="COP136" s="908"/>
      <c r="COQ136" s="908"/>
      <c r="COR136" s="908"/>
      <c r="COS136" s="908"/>
      <c r="COT136" s="908"/>
      <c r="COU136" s="908"/>
      <c r="COV136" s="908"/>
      <c r="COW136" s="908"/>
      <c r="COX136" s="908"/>
      <c r="COY136" s="908"/>
      <c r="COZ136" s="908"/>
      <c r="CPA136" s="908"/>
      <c r="CPB136" s="908"/>
      <c r="CPC136" s="908"/>
      <c r="CPD136" s="908"/>
      <c r="CPE136" s="908"/>
      <c r="CPF136" s="908"/>
      <c r="CPG136" s="908"/>
      <c r="CPH136" s="908"/>
      <c r="CPI136" s="908"/>
      <c r="CPJ136" s="908"/>
      <c r="CPK136" s="908"/>
      <c r="CPL136" s="908"/>
      <c r="CPM136" s="908"/>
      <c r="CPN136" s="908"/>
      <c r="CPO136" s="908"/>
      <c r="CPP136" s="908"/>
      <c r="CPQ136" s="908"/>
      <c r="CPR136" s="908"/>
      <c r="CPS136" s="908"/>
      <c r="CPT136" s="908"/>
      <c r="CPU136" s="908"/>
      <c r="CPV136" s="908"/>
      <c r="CPW136" s="908"/>
      <c r="CPX136" s="908"/>
      <c r="CPY136" s="908"/>
      <c r="CPZ136" s="908"/>
      <c r="CQA136" s="908"/>
      <c r="CQB136" s="908"/>
      <c r="CQC136" s="908"/>
      <c r="CQD136" s="908"/>
      <c r="CQE136" s="908"/>
      <c r="CQF136" s="908"/>
      <c r="CQG136" s="908"/>
      <c r="CQH136" s="908"/>
      <c r="CQI136" s="908"/>
      <c r="CQJ136" s="908"/>
      <c r="CQK136" s="908"/>
      <c r="CQL136" s="908"/>
      <c r="CQM136" s="908"/>
      <c r="CQN136" s="908"/>
      <c r="CQO136" s="908"/>
      <c r="CQP136" s="908"/>
      <c r="CQQ136" s="908"/>
      <c r="CQR136" s="908"/>
      <c r="CQS136" s="908"/>
      <c r="CQT136" s="908"/>
      <c r="CQU136" s="908"/>
      <c r="CQV136" s="908"/>
      <c r="CQW136" s="908"/>
      <c r="CQX136" s="908"/>
      <c r="CQY136" s="908"/>
      <c r="CQZ136" s="908"/>
      <c r="CRA136" s="908"/>
      <c r="CRB136" s="908"/>
      <c r="CRC136" s="908"/>
      <c r="CRD136" s="908"/>
      <c r="CRE136" s="908"/>
      <c r="CRF136" s="908"/>
      <c r="CRG136" s="908"/>
      <c r="CRH136" s="908"/>
      <c r="CRI136" s="908"/>
      <c r="CRJ136" s="908"/>
      <c r="CRK136" s="908"/>
      <c r="CRL136" s="908"/>
      <c r="CRM136" s="908"/>
      <c r="CRN136" s="908"/>
      <c r="CRO136" s="908"/>
      <c r="CRP136" s="908"/>
      <c r="CRQ136" s="908"/>
      <c r="CRR136" s="908"/>
      <c r="CRS136" s="908"/>
      <c r="CRT136" s="908"/>
      <c r="CRU136" s="908"/>
      <c r="CRV136" s="908"/>
      <c r="CRW136" s="908"/>
      <c r="CRX136" s="908"/>
      <c r="CRY136" s="908"/>
      <c r="CRZ136" s="908"/>
      <c r="CSA136" s="908"/>
      <c r="CSB136" s="908"/>
      <c r="CSC136" s="908"/>
      <c r="CSD136" s="908"/>
      <c r="CSE136" s="908"/>
      <c r="CSF136" s="908"/>
      <c r="CSG136" s="908"/>
      <c r="CSH136" s="908"/>
      <c r="CSI136" s="908"/>
      <c r="CSJ136" s="908"/>
      <c r="CSK136" s="908"/>
      <c r="CSL136" s="908"/>
      <c r="CSM136" s="908"/>
      <c r="CSN136" s="908"/>
      <c r="CSO136" s="908"/>
      <c r="CSP136" s="908"/>
      <c r="CSQ136" s="908"/>
      <c r="CSR136" s="908"/>
      <c r="CSS136" s="908"/>
      <c r="CST136" s="908"/>
      <c r="CSU136" s="908"/>
      <c r="CSV136" s="908"/>
      <c r="CSW136" s="908"/>
      <c r="CSX136" s="908"/>
      <c r="CSY136" s="908"/>
      <c r="CSZ136" s="908"/>
      <c r="CTA136" s="908"/>
      <c r="CTB136" s="908"/>
      <c r="CTC136" s="908"/>
      <c r="CTD136" s="908"/>
      <c r="CTE136" s="908"/>
      <c r="CTF136" s="908"/>
      <c r="CTG136" s="908"/>
      <c r="CTH136" s="908"/>
      <c r="CTI136" s="908"/>
      <c r="CTJ136" s="908"/>
      <c r="CTK136" s="908"/>
      <c r="CTL136" s="908"/>
      <c r="CTM136" s="908"/>
      <c r="CTN136" s="908"/>
      <c r="CTO136" s="908"/>
      <c r="CTP136" s="908"/>
      <c r="CTQ136" s="908"/>
      <c r="CTR136" s="908"/>
      <c r="CTS136" s="908"/>
      <c r="CTT136" s="908"/>
      <c r="CTU136" s="908"/>
      <c r="CTV136" s="908"/>
      <c r="CTW136" s="908"/>
      <c r="CTX136" s="908"/>
      <c r="CTY136" s="908"/>
      <c r="CTZ136" s="908"/>
      <c r="CUA136" s="908"/>
      <c r="CUB136" s="908"/>
      <c r="CUC136" s="908"/>
      <c r="CUD136" s="908"/>
      <c r="CUE136" s="908"/>
      <c r="CUF136" s="908"/>
      <c r="CUG136" s="908"/>
      <c r="CUH136" s="908"/>
      <c r="CUI136" s="908"/>
      <c r="CUJ136" s="908"/>
      <c r="CUK136" s="908"/>
      <c r="CUL136" s="908"/>
      <c r="CUM136" s="908"/>
      <c r="CUN136" s="908"/>
      <c r="CUO136" s="908"/>
      <c r="CUP136" s="908"/>
      <c r="CUQ136" s="908"/>
      <c r="CUR136" s="908"/>
      <c r="CUS136" s="908"/>
      <c r="CUT136" s="908"/>
      <c r="CUU136" s="908"/>
      <c r="CUV136" s="908"/>
      <c r="CUW136" s="908"/>
      <c r="CUX136" s="908"/>
      <c r="CUY136" s="908"/>
      <c r="CUZ136" s="908"/>
      <c r="CVA136" s="908"/>
      <c r="CVB136" s="908"/>
      <c r="CVC136" s="908"/>
      <c r="CVD136" s="908"/>
      <c r="CVE136" s="908"/>
      <c r="CVF136" s="908"/>
      <c r="CVG136" s="908"/>
      <c r="CVH136" s="908"/>
      <c r="CVI136" s="908"/>
      <c r="CVJ136" s="908"/>
      <c r="CVK136" s="908"/>
      <c r="CVL136" s="908"/>
      <c r="CVM136" s="908"/>
      <c r="CVN136" s="908"/>
      <c r="CVO136" s="908"/>
      <c r="CVP136" s="908"/>
      <c r="CVQ136" s="908"/>
      <c r="CVR136" s="908"/>
      <c r="CVS136" s="908"/>
      <c r="CVT136" s="908"/>
      <c r="CVU136" s="908"/>
      <c r="CVV136" s="908"/>
      <c r="CVW136" s="908"/>
      <c r="CVX136" s="908"/>
      <c r="CVY136" s="908"/>
      <c r="CVZ136" s="908"/>
      <c r="CWA136" s="908"/>
      <c r="CWB136" s="908"/>
      <c r="CWC136" s="908"/>
      <c r="CWD136" s="908"/>
      <c r="CWE136" s="908"/>
      <c r="CWF136" s="908"/>
      <c r="CWG136" s="908"/>
      <c r="CWH136" s="908"/>
      <c r="CWI136" s="908"/>
      <c r="CWJ136" s="908"/>
      <c r="CWK136" s="908"/>
      <c r="CWL136" s="908"/>
      <c r="CWM136" s="908"/>
      <c r="CWN136" s="908"/>
      <c r="CWO136" s="908"/>
      <c r="CWP136" s="908"/>
      <c r="CWQ136" s="908"/>
      <c r="CWR136" s="908"/>
      <c r="CWS136" s="908"/>
      <c r="CWT136" s="908"/>
      <c r="CWU136" s="908"/>
      <c r="CWV136" s="908"/>
      <c r="CWW136" s="908"/>
      <c r="CWX136" s="908"/>
      <c r="CWY136" s="908"/>
      <c r="CWZ136" s="908"/>
      <c r="CXA136" s="908"/>
      <c r="CXB136" s="908"/>
      <c r="CXC136" s="908"/>
      <c r="CXD136" s="908"/>
      <c r="CXE136" s="908"/>
      <c r="CXF136" s="908"/>
      <c r="CXG136" s="908"/>
      <c r="CXH136" s="908"/>
      <c r="CXI136" s="908"/>
      <c r="CXJ136" s="908"/>
      <c r="CXK136" s="908"/>
      <c r="CXL136" s="908"/>
      <c r="CXM136" s="908"/>
      <c r="CXN136" s="908"/>
      <c r="CXO136" s="908"/>
      <c r="CXP136" s="908"/>
      <c r="CXQ136" s="908"/>
      <c r="CXR136" s="908"/>
      <c r="CXS136" s="908"/>
      <c r="CXT136" s="908"/>
      <c r="CXU136" s="908"/>
      <c r="CXV136" s="908"/>
      <c r="CXW136" s="908"/>
      <c r="CXX136" s="908"/>
      <c r="CXY136" s="908"/>
      <c r="CXZ136" s="908"/>
      <c r="CYA136" s="908"/>
      <c r="CYB136" s="908"/>
      <c r="CYC136" s="908"/>
      <c r="CYD136" s="908"/>
      <c r="CYE136" s="908"/>
      <c r="CYF136" s="908"/>
      <c r="CYG136" s="908"/>
      <c r="CYH136" s="908"/>
      <c r="CYI136" s="908"/>
      <c r="CYJ136" s="908"/>
      <c r="CYK136" s="908"/>
      <c r="CYL136" s="908"/>
      <c r="CYM136" s="908"/>
      <c r="CYN136" s="908"/>
      <c r="CYO136" s="908"/>
      <c r="CYP136" s="908"/>
      <c r="CYQ136" s="908"/>
      <c r="CYR136" s="908"/>
      <c r="CYS136" s="908"/>
      <c r="CYT136" s="908"/>
      <c r="CYU136" s="908"/>
      <c r="CYV136" s="908"/>
      <c r="CYW136" s="908"/>
      <c r="CYX136" s="908"/>
      <c r="CYY136" s="908"/>
      <c r="CYZ136" s="908"/>
      <c r="CZA136" s="908"/>
      <c r="CZB136" s="908"/>
      <c r="CZC136" s="908"/>
      <c r="CZD136" s="908"/>
      <c r="CZE136" s="908"/>
      <c r="CZF136" s="908"/>
      <c r="CZG136" s="908"/>
      <c r="CZH136" s="908"/>
      <c r="CZI136" s="908"/>
      <c r="CZJ136" s="908"/>
      <c r="CZK136" s="908"/>
      <c r="CZL136" s="908"/>
      <c r="CZM136" s="908"/>
      <c r="CZN136" s="908"/>
      <c r="CZO136" s="908"/>
      <c r="CZP136" s="908"/>
      <c r="CZQ136" s="908"/>
      <c r="CZR136" s="908"/>
      <c r="CZS136" s="908"/>
      <c r="CZT136" s="908"/>
      <c r="CZU136" s="908"/>
      <c r="CZV136" s="908"/>
      <c r="CZW136" s="908"/>
      <c r="CZX136" s="908"/>
      <c r="CZY136" s="908"/>
      <c r="CZZ136" s="908"/>
      <c r="DAA136" s="908"/>
      <c r="DAB136" s="908"/>
      <c r="DAC136" s="908"/>
      <c r="DAD136" s="908"/>
      <c r="DAE136" s="908"/>
      <c r="DAF136" s="908"/>
      <c r="DAG136" s="908"/>
      <c r="DAH136" s="908"/>
      <c r="DAI136" s="908"/>
      <c r="DAJ136" s="908"/>
      <c r="DAK136" s="908"/>
      <c r="DAL136" s="908"/>
      <c r="DAM136" s="908"/>
      <c r="DAN136" s="908"/>
      <c r="DAO136" s="908"/>
      <c r="DAP136" s="908"/>
      <c r="DAQ136" s="908"/>
      <c r="DAR136" s="908"/>
      <c r="DAS136" s="908"/>
      <c r="DAT136" s="908"/>
      <c r="DAU136" s="908"/>
      <c r="DAV136" s="908"/>
      <c r="DAW136" s="908"/>
      <c r="DAX136" s="908"/>
      <c r="DAY136" s="908"/>
      <c r="DAZ136" s="908"/>
      <c r="DBA136" s="908"/>
      <c r="DBB136" s="908"/>
      <c r="DBC136" s="908"/>
      <c r="DBD136" s="908"/>
      <c r="DBE136" s="908"/>
      <c r="DBF136" s="908"/>
      <c r="DBG136" s="908"/>
      <c r="DBH136" s="908"/>
      <c r="DBI136" s="908"/>
      <c r="DBJ136" s="908"/>
      <c r="DBK136" s="908"/>
      <c r="DBL136" s="908"/>
      <c r="DBM136" s="908"/>
      <c r="DBN136" s="908"/>
      <c r="DBO136" s="908"/>
      <c r="DBP136" s="908"/>
      <c r="DBQ136" s="908"/>
      <c r="DBR136" s="908"/>
      <c r="DBS136" s="908"/>
      <c r="DBT136" s="908"/>
      <c r="DBU136" s="908"/>
      <c r="DBV136" s="908"/>
      <c r="DBW136" s="908"/>
      <c r="DBX136" s="908"/>
      <c r="DBY136" s="908"/>
      <c r="DBZ136" s="908"/>
      <c r="DCA136" s="908"/>
      <c r="DCB136" s="908"/>
      <c r="DCC136" s="908"/>
      <c r="DCD136" s="908"/>
      <c r="DCE136" s="908"/>
      <c r="DCF136" s="908"/>
      <c r="DCG136" s="908"/>
      <c r="DCH136" s="908"/>
      <c r="DCI136" s="908"/>
      <c r="DCJ136" s="908"/>
      <c r="DCK136" s="908"/>
      <c r="DCL136" s="908"/>
      <c r="DCM136" s="908"/>
      <c r="DCN136" s="908"/>
      <c r="DCO136" s="908"/>
      <c r="DCP136" s="908"/>
      <c r="DCQ136" s="908"/>
      <c r="DCR136" s="908"/>
      <c r="DCS136" s="908"/>
      <c r="DCT136" s="908"/>
      <c r="DCU136" s="908"/>
      <c r="DCV136" s="908"/>
      <c r="DCW136" s="908"/>
      <c r="DCX136" s="908"/>
      <c r="DCY136" s="908"/>
      <c r="DCZ136" s="908"/>
      <c r="DDA136" s="908"/>
      <c r="DDB136" s="908"/>
      <c r="DDC136" s="908"/>
      <c r="DDD136" s="908"/>
      <c r="DDE136" s="908"/>
      <c r="DDF136" s="908"/>
      <c r="DDG136" s="908"/>
      <c r="DDH136" s="908"/>
      <c r="DDI136" s="908"/>
      <c r="DDJ136" s="908"/>
      <c r="DDK136" s="908"/>
      <c r="DDL136" s="908"/>
      <c r="DDM136" s="908"/>
      <c r="DDN136" s="908"/>
      <c r="DDO136" s="908"/>
      <c r="DDP136" s="908"/>
      <c r="DDQ136" s="908"/>
      <c r="DDR136" s="908"/>
      <c r="DDS136" s="908"/>
      <c r="DDT136" s="908"/>
      <c r="DDU136" s="908"/>
      <c r="DDV136" s="908"/>
      <c r="DDW136" s="908"/>
      <c r="DDX136" s="908"/>
      <c r="DDY136" s="908"/>
      <c r="DDZ136" s="908"/>
      <c r="DEA136" s="908"/>
      <c r="DEB136" s="908"/>
      <c r="DEC136" s="908"/>
      <c r="DED136" s="908"/>
      <c r="DEE136" s="908"/>
      <c r="DEF136" s="908"/>
      <c r="DEG136" s="908"/>
      <c r="DEH136" s="908"/>
      <c r="DEI136" s="908"/>
      <c r="DEJ136" s="908"/>
      <c r="DEK136" s="908"/>
      <c r="DEL136" s="908"/>
      <c r="DEM136" s="908"/>
      <c r="DEN136" s="908"/>
      <c r="DEO136" s="908"/>
      <c r="DEP136" s="908"/>
      <c r="DEQ136" s="908"/>
      <c r="DER136" s="908"/>
      <c r="DES136" s="908"/>
      <c r="DET136" s="908"/>
      <c r="DEU136" s="908"/>
      <c r="DEV136" s="908"/>
      <c r="DEW136" s="908"/>
      <c r="DEX136" s="908"/>
      <c r="DEY136" s="908"/>
      <c r="DEZ136" s="908"/>
      <c r="DFA136" s="908"/>
      <c r="DFB136" s="908"/>
      <c r="DFC136" s="908"/>
      <c r="DFD136" s="908"/>
      <c r="DFE136" s="908"/>
      <c r="DFF136" s="908"/>
      <c r="DFG136" s="908"/>
      <c r="DFH136" s="908"/>
      <c r="DFI136" s="908"/>
      <c r="DFJ136" s="908"/>
      <c r="DFK136" s="908"/>
      <c r="DFL136" s="908"/>
      <c r="DFM136" s="908"/>
      <c r="DFN136" s="908"/>
      <c r="DFO136" s="908"/>
      <c r="DFP136" s="908"/>
      <c r="DFQ136" s="908"/>
      <c r="DFR136" s="908"/>
      <c r="DFS136" s="908"/>
      <c r="DFT136" s="908"/>
      <c r="DFU136" s="908"/>
      <c r="DFV136" s="908"/>
      <c r="DFW136" s="908"/>
      <c r="DFX136" s="908"/>
      <c r="DFY136" s="908"/>
      <c r="DFZ136" s="908"/>
      <c r="DGA136" s="908"/>
      <c r="DGB136" s="908"/>
      <c r="DGC136" s="908"/>
      <c r="DGD136" s="908"/>
      <c r="DGE136" s="908"/>
      <c r="DGF136" s="908"/>
      <c r="DGG136" s="908"/>
      <c r="DGH136" s="908"/>
      <c r="DGI136" s="908"/>
      <c r="DGJ136" s="908"/>
      <c r="DGK136" s="908"/>
      <c r="DGL136" s="908"/>
      <c r="DGM136" s="908"/>
      <c r="DGN136" s="908"/>
      <c r="DGO136" s="908"/>
      <c r="DGP136" s="908"/>
      <c r="DGQ136" s="908"/>
      <c r="DGR136" s="908"/>
      <c r="DGS136" s="908"/>
      <c r="DGT136" s="908"/>
      <c r="DGU136" s="908"/>
      <c r="DGV136" s="908"/>
      <c r="DGW136" s="908"/>
      <c r="DGX136" s="908"/>
      <c r="DGY136" s="908"/>
      <c r="DGZ136" s="908"/>
      <c r="DHA136" s="908"/>
      <c r="DHB136" s="908"/>
      <c r="DHC136" s="908"/>
      <c r="DHD136" s="908"/>
      <c r="DHE136" s="908"/>
      <c r="DHF136" s="908"/>
      <c r="DHG136" s="908"/>
      <c r="DHH136" s="908"/>
      <c r="DHI136" s="908"/>
      <c r="DHJ136" s="908"/>
      <c r="DHK136" s="908"/>
      <c r="DHL136" s="908"/>
      <c r="DHM136" s="908"/>
      <c r="DHN136" s="908"/>
      <c r="DHO136" s="908"/>
      <c r="DHP136" s="908"/>
      <c r="DHQ136" s="908"/>
      <c r="DHR136" s="908"/>
      <c r="DHS136" s="908"/>
      <c r="DHT136" s="908"/>
      <c r="DHU136" s="908"/>
      <c r="DHV136" s="908"/>
      <c r="DHW136" s="908"/>
      <c r="DHX136" s="908"/>
      <c r="DHY136" s="908"/>
      <c r="DHZ136" s="908"/>
      <c r="DIA136" s="908"/>
      <c r="DIB136" s="908"/>
      <c r="DIC136" s="908"/>
      <c r="DID136" s="908"/>
      <c r="DIE136" s="908"/>
      <c r="DIF136" s="908"/>
      <c r="DIG136" s="908"/>
      <c r="DIH136" s="908"/>
      <c r="DII136" s="908"/>
      <c r="DIJ136" s="908"/>
      <c r="DIK136" s="908"/>
      <c r="DIL136" s="908"/>
      <c r="DIM136" s="908"/>
      <c r="DIN136" s="908"/>
      <c r="DIO136" s="908"/>
      <c r="DIP136" s="908"/>
      <c r="DIQ136" s="908"/>
      <c r="DIR136" s="908"/>
      <c r="DIS136" s="908"/>
      <c r="DIT136" s="908"/>
      <c r="DIU136" s="908"/>
      <c r="DIV136" s="908"/>
      <c r="DIW136" s="908"/>
      <c r="DIX136" s="908"/>
      <c r="DIY136" s="908"/>
      <c r="DIZ136" s="908"/>
      <c r="DJA136" s="908"/>
      <c r="DJB136" s="908"/>
      <c r="DJC136" s="908"/>
      <c r="DJD136" s="908"/>
      <c r="DJE136" s="908"/>
      <c r="DJF136" s="908"/>
      <c r="DJG136" s="908"/>
      <c r="DJH136" s="908"/>
      <c r="DJI136" s="908"/>
      <c r="DJJ136" s="908"/>
      <c r="DJK136" s="908"/>
      <c r="DJL136" s="908"/>
      <c r="DJM136" s="908"/>
      <c r="DJN136" s="908"/>
      <c r="DJO136" s="908"/>
      <c r="DJP136" s="908"/>
      <c r="DJQ136" s="908"/>
      <c r="DJR136" s="908"/>
      <c r="DJS136" s="908"/>
      <c r="DJT136" s="908"/>
      <c r="DJU136" s="908"/>
      <c r="DJV136" s="908"/>
      <c r="DJW136" s="908"/>
      <c r="DJX136" s="908"/>
      <c r="DJY136" s="908"/>
      <c r="DJZ136" s="908"/>
      <c r="DKA136" s="908"/>
      <c r="DKB136" s="908"/>
      <c r="DKC136" s="908"/>
      <c r="DKD136" s="908"/>
      <c r="DKE136" s="908"/>
      <c r="DKF136" s="908"/>
      <c r="DKG136" s="908"/>
      <c r="DKH136" s="908"/>
      <c r="DKI136" s="908"/>
      <c r="DKJ136" s="908"/>
      <c r="DKK136" s="908"/>
      <c r="DKL136" s="908"/>
      <c r="DKM136" s="908"/>
      <c r="DKN136" s="908"/>
      <c r="DKO136" s="908"/>
      <c r="DKP136" s="908"/>
      <c r="DKQ136" s="908"/>
      <c r="DKR136" s="908"/>
      <c r="DKS136" s="908"/>
      <c r="DKT136" s="908"/>
      <c r="DKU136" s="908"/>
      <c r="DKV136" s="908"/>
      <c r="DKW136" s="908"/>
      <c r="DKX136" s="908"/>
      <c r="DKY136" s="908"/>
      <c r="DKZ136" s="908"/>
      <c r="DLA136" s="908"/>
      <c r="DLB136" s="908"/>
      <c r="DLC136" s="908"/>
      <c r="DLD136" s="908"/>
      <c r="DLE136" s="908"/>
      <c r="DLF136" s="908"/>
      <c r="DLG136" s="908"/>
      <c r="DLH136" s="908"/>
      <c r="DLI136" s="908"/>
      <c r="DLJ136" s="908"/>
      <c r="DLK136" s="908"/>
      <c r="DLL136" s="908"/>
      <c r="DLM136" s="908"/>
      <c r="DLN136" s="908"/>
      <c r="DLO136" s="908"/>
      <c r="DLP136" s="908"/>
      <c r="DLQ136" s="908"/>
      <c r="DLR136" s="908"/>
      <c r="DLS136" s="908"/>
      <c r="DLT136" s="908"/>
      <c r="DLU136" s="908"/>
      <c r="DLV136" s="908"/>
      <c r="DLW136" s="908"/>
      <c r="DLX136" s="908"/>
      <c r="DLY136" s="908"/>
      <c r="DLZ136" s="908"/>
      <c r="DMA136" s="908"/>
      <c r="DMB136" s="908"/>
      <c r="DMC136" s="908"/>
      <c r="DMD136" s="908"/>
      <c r="DME136" s="908"/>
      <c r="DMF136" s="908"/>
      <c r="DMG136" s="908"/>
      <c r="DMH136" s="908"/>
      <c r="DMI136" s="908"/>
      <c r="DMJ136" s="908"/>
      <c r="DMK136" s="908"/>
      <c r="DML136" s="908"/>
      <c r="DMM136" s="908"/>
      <c r="DMN136" s="908"/>
      <c r="DMO136" s="908"/>
      <c r="DMP136" s="908"/>
      <c r="DMQ136" s="908"/>
      <c r="DMR136" s="908"/>
      <c r="DMS136" s="908"/>
      <c r="DMT136" s="908"/>
      <c r="DMU136" s="908"/>
      <c r="DMV136" s="908"/>
      <c r="DMW136" s="908"/>
      <c r="DMX136" s="908"/>
      <c r="DMY136" s="908"/>
      <c r="DMZ136" s="908"/>
      <c r="DNA136" s="908"/>
      <c r="DNB136" s="908"/>
      <c r="DNC136" s="908"/>
      <c r="DND136" s="908"/>
      <c r="DNE136" s="908"/>
      <c r="DNF136" s="908"/>
      <c r="DNG136" s="908"/>
      <c r="DNH136" s="908"/>
      <c r="DNI136" s="908"/>
      <c r="DNJ136" s="908"/>
      <c r="DNK136" s="908"/>
      <c r="DNL136" s="908"/>
      <c r="DNM136" s="908"/>
      <c r="DNN136" s="908"/>
      <c r="DNO136" s="908"/>
      <c r="DNP136" s="908"/>
      <c r="DNQ136" s="908"/>
      <c r="DNR136" s="908"/>
      <c r="DNS136" s="908"/>
      <c r="DNT136" s="908"/>
      <c r="DNU136" s="908"/>
      <c r="DNV136" s="908"/>
      <c r="DNW136" s="908"/>
      <c r="DNX136" s="908"/>
      <c r="DNY136" s="908"/>
      <c r="DNZ136" s="908"/>
      <c r="DOA136" s="908"/>
      <c r="DOB136" s="908"/>
      <c r="DOC136" s="908"/>
      <c r="DOD136" s="908"/>
      <c r="DOE136" s="908"/>
      <c r="DOF136" s="908"/>
      <c r="DOG136" s="908"/>
      <c r="DOH136" s="908"/>
      <c r="DOI136" s="908"/>
      <c r="DOJ136" s="908"/>
      <c r="DOK136" s="908"/>
      <c r="DOL136" s="908"/>
      <c r="DOM136" s="908"/>
      <c r="DON136" s="908"/>
      <c r="DOO136" s="908"/>
      <c r="DOP136" s="908"/>
      <c r="DOQ136" s="908"/>
      <c r="DOR136" s="908"/>
      <c r="DOS136" s="908"/>
      <c r="DOT136" s="908"/>
      <c r="DOU136" s="908"/>
      <c r="DOV136" s="908"/>
      <c r="DOW136" s="908"/>
      <c r="DOX136" s="908"/>
      <c r="DOY136" s="908"/>
      <c r="DOZ136" s="908"/>
      <c r="DPA136" s="908"/>
      <c r="DPB136" s="908"/>
      <c r="DPC136" s="908"/>
      <c r="DPD136" s="908"/>
      <c r="DPE136" s="908"/>
      <c r="DPF136" s="908"/>
      <c r="DPG136" s="908"/>
      <c r="DPH136" s="908"/>
      <c r="DPI136" s="908"/>
      <c r="DPJ136" s="908"/>
      <c r="DPK136" s="908"/>
      <c r="DPL136" s="908"/>
      <c r="DPM136" s="908"/>
      <c r="DPN136" s="908"/>
      <c r="DPO136" s="908"/>
      <c r="DPP136" s="908"/>
      <c r="DPQ136" s="908"/>
      <c r="DPR136" s="908"/>
      <c r="DPS136" s="908"/>
      <c r="DPT136" s="908"/>
      <c r="DPU136" s="908"/>
      <c r="DPV136" s="908"/>
      <c r="DPW136" s="908"/>
      <c r="DPX136" s="908"/>
      <c r="DPY136" s="908"/>
      <c r="DPZ136" s="908"/>
      <c r="DQA136" s="908"/>
      <c r="DQB136" s="908"/>
      <c r="DQC136" s="908"/>
      <c r="DQD136" s="908"/>
      <c r="DQE136" s="908"/>
      <c r="DQF136" s="908"/>
      <c r="DQG136" s="908"/>
      <c r="DQH136" s="908"/>
      <c r="DQI136" s="908"/>
      <c r="DQJ136" s="908"/>
      <c r="DQK136" s="908"/>
      <c r="DQL136" s="908"/>
      <c r="DQM136" s="908"/>
      <c r="DQN136" s="908"/>
      <c r="DQO136" s="908"/>
      <c r="DQP136" s="908"/>
      <c r="DQQ136" s="908"/>
      <c r="DQR136" s="908"/>
      <c r="DQS136" s="908"/>
      <c r="DQT136" s="908"/>
      <c r="DQU136" s="908"/>
      <c r="DQV136" s="908"/>
      <c r="DQW136" s="908"/>
      <c r="DQX136" s="908"/>
      <c r="DQY136" s="908"/>
      <c r="DQZ136" s="908"/>
      <c r="DRA136" s="908"/>
      <c r="DRB136" s="908"/>
      <c r="DRC136" s="908"/>
      <c r="DRD136" s="908"/>
      <c r="DRE136" s="908"/>
      <c r="DRF136" s="908"/>
      <c r="DRG136" s="908"/>
      <c r="DRH136" s="908"/>
      <c r="DRI136" s="908"/>
      <c r="DRJ136" s="908"/>
      <c r="DRK136" s="908"/>
      <c r="DRL136" s="908"/>
      <c r="DRM136" s="908"/>
      <c r="DRN136" s="908"/>
      <c r="DRO136" s="908"/>
      <c r="DRP136" s="908"/>
      <c r="DRQ136" s="908"/>
      <c r="DRR136" s="908"/>
      <c r="DRS136" s="908"/>
      <c r="DRT136" s="908"/>
      <c r="DRU136" s="908"/>
      <c r="DRV136" s="908"/>
      <c r="DRW136" s="908"/>
      <c r="DRX136" s="908"/>
      <c r="DRY136" s="908"/>
      <c r="DRZ136" s="908"/>
      <c r="DSA136" s="908"/>
      <c r="DSB136" s="908"/>
      <c r="DSC136" s="908"/>
      <c r="DSD136" s="908"/>
      <c r="DSE136" s="908"/>
      <c r="DSF136" s="908"/>
      <c r="DSG136" s="908"/>
      <c r="DSH136" s="908"/>
      <c r="DSI136" s="908"/>
      <c r="DSJ136" s="908"/>
      <c r="DSK136" s="908"/>
      <c r="DSL136" s="908"/>
      <c r="DSM136" s="908"/>
      <c r="DSN136" s="908"/>
      <c r="DSO136" s="908"/>
      <c r="DSP136" s="908"/>
      <c r="DSQ136" s="908"/>
      <c r="DSR136" s="908"/>
      <c r="DSS136" s="908"/>
      <c r="DST136" s="908"/>
      <c r="DSU136" s="908"/>
      <c r="DSV136" s="908"/>
      <c r="DSW136" s="908"/>
      <c r="DSX136" s="908"/>
      <c r="DSY136" s="908"/>
      <c r="DSZ136" s="908"/>
      <c r="DTA136" s="908"/>
      <c r="DTB136" s="908"/>
      <c r="DTC136" s="908"/>
      <c r="DTD136" s="908"/>
      <c r="DTE136" s="908"/>
      <c r="DTF136" s="908"/>
      <c r="DTG136" s="908"/>
      <c r="DTH136" s="908"/>
      <c r="DTI136" s="908"/>
      <c r="DTJ136" s="908"/>
      <c r="DTK136" s="908"/>
      <c r="DTL136" s="908"/>
      <c r="DTM136" s="908"/>
      <c r="DTN136" s="908"/>
      <c r="DTO136" s="908"/>
      <c r="DTP136" s="908"/>
      <c r="DTQ136" s="908"/>
      <c r="DTR136" s="908"/>
      <c r="DTS136" s="908"/>
      <c r="DTT136" s="908"/>
      <c r="DTU136" s="908"/>
      <c r="DTV136" s="908"/>
      <c r="DTW136" s="908"/>
      <c r="DTX136" s="908"/>
      <c r="DTY136" s="908"/>
      <c r="DTZ136" s="908"/>
      <c r="DUA136" s="908"/>
      <c r="DUB136" s="908"/>
      <c r="DUC136" s="908"/>
      <c r="DUD136" s="908"/>
      <c r="DUE136" s="908"/>
      <c r="DUF136" s="908"/>
      <c r="DUG136" s="908"/>
      <c r="DUH136" s="908"/>
      <c r="DUI136" s="908"/>
      <c r="DUJ136" s="908"/>
      <c r="DUK136" s="908"/>
      <c r="DUL136" s="908"/>
      <c r="DUM136" s="908"/>
      <c r="DUN136" s="908"/>
      <c r="DUO136" s="908"/>
      <c r="DUP136" s="908"/>
      <c r="DUQ136" s="908"/>
      <c r="DUR136" s="908"/>
      <c r="DUS136" s="908"/>
      <c r="DUT136" s="908"/>
      <c r="DUU136" s="908"/>
      <c r="DUV136" s="908"/>
      <c r="DUW136" s="908"/>
      <c r="DUX136" s="908"/>
      <c r="DUY136" s="908"/>
      <c r="DUZ136" s="908"/>
      <c r="DVA136" s="908"/>
      <c r="DVB136" s="908"/>
      <c r="DVC136" s="908"/>
      <c r="DVD136" s="908"/>
      <c r="DVE136" s="908"/>
      <c r="DVF136" s="908"/>
      <c r="DVG136" s="908"/>
      <c r="DVH136" s="908"/>
      <c r="DVI136" s="908"/>
      <c r="DVJ136" s="908"/>
      <c r="DVK136" s="908"/>
      <c r="DVL136" s="908"/>
      <c r="DVM136" s="908"/>
      <c r="DVN136" s="908"/>
      <c r="DVO136" s="908"/>
      <c r="DVP136" s="908"/>
      <c r="DVQ136" s="908"/>
      <c r="DVR136" s="908"/>
      <c r="DVS136" s="908"/>
      <c r="DVT136" s="908"/>
      <c r="DVU136" s="908"/>
      <c r="DVV136" s="908"/>
      <c r="DVW136" s="908"/>
      <c r="DVX136" s="908"/>
      <c r="DVY136" s="908"/>
      <c r="DVZ136" s="908"/>
      <c r="DWA136" s="908"/>
      <c r="DWB136" s="908"/>
      <c r="DWC136" s="908"/>
      <c r="DWD136" s="908"/>
      <c r="DWE136" s="908"/>
      <c r="DWF136" s="908"/>
      <c r="DWG136" s="908"/>
      <c r="DWH136" s="908"/>
      <c r="DWI136" s="908"/>
      <c r="DWJ136" s="908"/>
      <c r="DWK136" s="908"/>
      <c r="DWL136" s="908"/>
      <c r="DWM136" s="908"/>
      <c r="DWN136" s="908"/>
      <c r="DWO136" s="908"/>
      <c r="DWP136" s="908"/>
      <c r="DWQ136" s="908"/>
      <c r="DWR136" s="908"/>
      <c r="DWS136" s="908"/>
      <c r="DWT136" s="908"/>
      <c r="DWU136" s="908"/>
      <c r="DWV136" s="908"/>
      <c r="DWW136" s="908"/>
      <c r="DWX136" s="908"/>
      <c r="DWY136" s="908"/>
      <c r="DWZ136" s="908"/>
      <c r="DXA136" s="908"/>
      <c r="DXB136" s="908"/>
      <c r="DXC136" s="908"/>
      <c r="DXD136" s="908"/>
      <c r="DXE136" s="908"/>
      <c r="DXF136" s="908"/>
      <c r="DXG136" s="908"/>
      <c r="DXH136" s="908"/>
      <c r="DXI136" s="908"/>
      <c r="DXJ136" s="908"/>
      <c r="DXK136" s="908"/>
      <c r="DXL136" s="908"/>
      <c r="DXM136" s="908"/>
      <c r="DXN136" s="908"/>
      <c r="DXO136" s="908"/>
      <c r="DXP136" s="908"/>
      <c r="DXQ136" s="908"/>
      <c r="DXR136" s="908"/>
      <c r="DXS136" s="908"/>
      <c r="DXT136" s="908"/>
      <c r="DXU136" s="908"/>
      <c r="DXV136" s="908"/>
      <c r="DXW136" s="908"/>
      <c r="DXX136" s="908"/>
      <c r="DXY136" s="908"/>
      <c r="DXZ136" s="908"/>
      <c r="DYA136" s="908"/>
      <c r="DYB136" s="908"/>
      <c r="DYC136" s="908"/>
      <c r="DYD136" s="908"/>
      <c r="DYE136" s="908"/>
      <c r="DYF136" s="908"/>
      <c r="DYG136" s="908"/>
      <c r="DYH136" s="908"/>
      <c r="DYI136" s="908"/>
      <c r="DYJ136" s="908"/>
      <c r="DYK136" s="908"/>
      <c r="DYL136" s="908"/>
      <c r="DYM136" s="908"/>
      <c r="DYN136" s="908"/>
      <c r="DYO136" s="908"/>
      <c r="DYP136" s="908"/>
      <c r="DYQ136" s="908"/>
      <c r="DYR136" s="908"/>
      <c r="DYS136" s="908"/>
      <c r="DYT136" s="908"/>
      <c r="DYU136" s="908"/>
      <c r="DYV136" s="908"/>
      <c r="DYW136" s="908"/>
      <c r="DYX136" s="908"/>
      <c r="DYY136" s="908"/>
      <c r="DYZ136" s="908"/>
      <c r="DZA136" s="908"/>
      <c r="DZB136" s="908"/>
      <c r="DZC136" s="908"/>
      <c r="DZD136" s="908"/>
      <c r="DZE136" s="908"/>
      <c r="DZF136" s="908"/>
      <c r="DZG136" s="908"/>
      <c r="DZH136" s="908"/>
      <c r="DZI136" s="908"/>
      <c r="DZJ136" s="908"/>
      <c r="DZK136" s="908"/>
      <c r="DZL136" s="908"/>
      <c r="DZM136" s="908"/>
      <c r="DZN136" s="908"/>
      <c r="DZO136" s="908"/>
      <c r="DZP136" s="908"/>
      <c r="DZQ136" s="908"/>
      <c r="DZR136" s="908"/>
      <c r="DZS136" s="908"/>
      <c r="DZT136" s="908"/>
      <c r="DZU136" s="908"/>
      <c r="DZV136" s="908"/>
      <c r="DZW136" s="908"/>
      <c r="DZX136" s="908"/>
      <c r="DZY136" s="908"/>
      <c r="DZZ136" s="908"/>
      <c r="EAA136" s="908"/>
      <c r="EAB136" s="908"/>
      <c r="EAC136" s="908"/>
      <c r="EAD136" s="908"/>
      <c r="EAE136" s="908"/>
      <c r="EAF136" s="908"/>
      <c r="EAG136" s="908"/>
      <c r="EAH136" s="908"/>
      <c r="EAI136" s="908"/>
      <c r="EAJ136" s="908"/>
      <c r="EAK136" s="908"/>
      <c r="EAL136" s="908"/>
      <c r="EAM136" s="908"/>
      <c r="EAN136" s="908"/>
      <c r="EAO136" s="908"/>
      <c r="EAP136" s="908"/>
      <c r="EAQ136" s="908"/>
      <c r="EAR136" s="908"/>
      <c r="EAS136" s="908"/>
      <c r="EAT136" s="908"/>
      <c r="EAU136" s="908"/>
      <c r="EAV136" s="908"/>
      <c r="EAW136" s="908"/>
      <c r="EAX136" s="908"/>
      <c r="EAY136" s="908"/>
      <c r="EAZ136" s="908"/>
      <c r="EBA136" s="908"/>
      <c r="EBB136" s="908"/>
      <c r="EBC136" s="908"/>
      <c r="EBD136" s="908"/>
      <c r="EBE136" s="908"/>
      <c r="EBF136" s="908"/>
      <c r="EBG136" s="908"/>
      <c r="EBH136" s="908"/>
      <c r="EBI136" s="908"/>
      <c r="EBJ136" s="908"/>
      <c r="EBK136" s="908"/>
      <c r="EBL136" s="908"/>
      <c r="EBM136" s="908"/>
      <c r="EBN136" s="908"/>
      <c r="EBO136" s="908"/>
      <c r="EBP136" s="908"/>
      <c r="EBQ136" s="908"/>
      <c r="EBR136" s="908"/>
      <c r="EBS136" s="908"/>
      <c r="EBT136" s="908"/>
      <c r="EBU136" s="908"/>
      <c r="EBV136" s="908"/>
      <c r="EBW136" s="908"/>
      <c r="EBX136" s="908"/>
      <c r="EBY136" s="908"/>
      <c r="EBZ136" s="908"/>
      <c r="ECA136" s="908"/>
      <c r="ECB136" s="908"/>
      <c r="ECC136" s="908"/>
      <c r="ECD136" s="908"/>
      <c r="ECE136" s="908"/>
      <c r="ECF136" s="908"/>
      <c r="ECG136" s="908"/>
      <c r="ECH136" s="908"/>
      <c r="ECI136" s="908"/>
      <c r="ECJ136" s="908"/>
      <c r="ECK136" s="908"/>
      <c r="ECL136" s="908"/>
      <c r="ECM136" s="908"/>
      <c r="ECN136" s="908"/>
      <c r="ECO136" s="908"/>
      <c r="ECP136" s="908"/>
      <c r="ECQ136" s="908"/>
      <c r="ECR136" s="908"/>
      <c r="ECS136" s="908"/>
      <c r="ECT136" s="908"/>
      <c r="ECU136" s="908"/>
      <c r="ECV136" s="908"/>
      <c r="ECW136" s="908"/>
      <c r="ECX136" s="908"/>
      <c r="ECY136" s="908"/>
      <c r="ECZ136" s="908"/>
      <c r="EDA136" s="908"/>
      <c r="EDB136" s="908"/>
      <c r="EDC136" s="908"/>
      <c r="EDD136" s="908"/>
      <c r="EDE136" s="908"/>
      <c r="EDF136" s="908"/>
      <c r="EDG136" s="908"/>
      <c r="EDH136" s="908"/>
      <c r="EDI136" s="908"/>
      <c r="EDJ136" s="908"/>
      <c r="EDK136" s="908"/>
      <c r="EDL136" s="908"/>
      <c r="EDM136" s="908"/>
      <c r="EDN136" s="908"/>
      <c r="EDO136" s="908"/>
      <c r="EDP136" s="908"/>
      <c r="EDQ136" s="908"/>
      <c r="EDR136" s="908"/>
      <c r="EDS136" s="908"/>
      <c r="EDT136" s="908"/>
      <c r="EDU136" s="908"/>
      <c r="EDV136" s="908"/>
      <c r="EDW136" s="908"/>
      <c r="EDX136" s="908"/>
      <c r="EDY136" s="908"/>
      <c r="EDZ136" s="908"/>
      <c r="EEA136" s="908"/>
      <c r="EEB136" s="908"/>
      <c r="EEC136" s="908"/>
      <c r="EED136" s="908"/>
      <c r="EEE136" s="908"/>
      <c r="EEF136" s="908"/>
      <c r="EEG136" s="908"/>
      <c r="EEH136" s="908"/>
      <c r="EEI136" s="908"/>
      <c r="EEJ136" s="908"/>
      <c r="EEK136" s="908"/>
      <c r="EEL136" s="908"/>
      <c r="EEM136" s="908"/>
      <c r="EEN136" s="908"/>
      <c r="EEO136" s="908"/>
      <c r="EEP136" s="908"/>
      <c r="EEQ136" s="908"/>
      <c r="EER136" s="908"/>
      <c r="EES136" s="908"/>
      <c r="EET136" s="908"/>
      <c r="EEU136" s="908"/>
      <c r="EEV136" s="908"/>
      <c r="EEW136" s="908"/>
      <c r="EEX136" s="908"/>
      <c r="EEY136" s="908"/>
      <c r="EEZ136" s="908"/>
      <c r="EFA136" s="908"/>
      <c r="EFB136" s="908"/>
      <c r="EFC136" s="908"/>
      <c r="EFD136" s="908"/>
      <c r="EFE136" s="908"/>
      <c r="EFF136" s="908"/>
      <c r="EFG136" s="908"/>
      <c r="EFH136" s="908"/>
      <c r="EFI136" s="908"/>
      <c r="EFJ136" s="908"/>
      <c r="EFK136" s="908"/>
      <c r="EFL136" s="908"/>
      <c r="EFM136" s="908"/>
      <c r="EFN136" s="908"/>
      <c r="EFO136" s="908"/>
      <c r="EFP136" s="908"/>
      <c r="EFQ136" s="908"/>
      <c r="EFR136" s="908"/>
      <c r="EFS136" s="908"/>
      <c r="EFT136" s="908"/>
      <c r="EFU136" s="908"/>
      <c r="EFV136" s="908"/>
      <c r="EFW136" s="908"/>
      <c r="EFX136" s="908"/>
      <c r="EFY136" s="908"/>
      <c r="EFZ136" s="908"/>
      <c r="EGA136" s="908"/>
      <c r="EGB136" s="908"/>
      <c r="EGC136" s="908"/>
      <c r="EGD136" s="908"/>
      <c r="EGE136" s="908"/>
      <c r="EGF136" s="908"/>
      <c r="EGG136" s="908"/>
      <c r="EGH136" s="908"/>
      <c r="EGI136" s="908"/>
      <c r="EGJ136" s="908"/>
      <c r="EGK136" s="908"/>
      <c r="EGL136" s="908"/>
      <c r="EGM136" s="908"/>
      <c r="EGN136" s="908"/>
      <c r="EGO136" s="908"/>
      <c r="EGP136" s="908"/>
      <c r="EGQ136" s="908"/>
      <c r="EGR136" s="908"/>
      <c r="EGS136" s="908"/>
      <c r="EGT136" s="908"/>
      <c r="EGU136" s="908"/>
      <c r="EGV136" s="908"/>
      <c r="EGW136" s="908"/>
      <c r="EGX136" s="908"/>
      <c r="EGY136" s="908"/>
      <c r="EGZ136" s="908"/>
      <c r="EHA136" s="908"/>
      <c r="EHB136" s="908"/>
      <c r="EHC136" s="908"/>
      <c r="EHD136" s="908"/>
      <c r="EHE136" s="908"/>
      <c r="EHF136" s="908"/>
      <c r="EHG136" s="908"/>
      <c r="EHH136" s="908"/>
      <c r="EHI136" s="908"/>
      <c r="EHJ136" s="908"/>
      <c r="EHK136" s="908"/>
      <c r="EHL136" s="908"/>
      <c r="EHM136" s="908"/>
      <c r="EHN136" s="908"/>
      <c r="EHO136" s="908"/>
      <c r="EHP136" s="908"/>
      <c r="EHQ136" s="908"/>
      <c r="EHR136" s="908"/>
      <c r="EHS136" s="908"/>
      <c r="EHT136" s="908"/>
      <c r="EHU136" s="908"/>
      <c r="EHV136" s="908"/>
      <c r="EHW136" s="908"/>
      <c r="EHX136" s="908"/>
      <c r="EHY136" s="908"/>
      <c r="EHZ136" s="908"/>
      <c r="EIA136" s="908"/>
      <c r="EIB136" s="908"/>
      <c r="EIC136" s="908"/>
      <c r="EID136" s="908"/>
      <c r="EIE136" s="908"/>
      <c r="EIF136" s="908"/>
      <c r="EIG136" s="908"/>
      <c r="EIH136" s="908"/>
      <c r="EII136" s="908"/>
      <c r="EIJ136" s="908"/>
      <c r="EIK136" s="908"/>
      <c r="EIL136" s="908"/>
      <c r="EIM136" s="908"/>
      <c r="EIN136" s="908"/>
      <c r="EIO136" s="908"/>
      <c r="EIP136" s="908"/>
      <c r="EIQ136" s="908"/>
      <c r="EIR136" s="908"/>
      <c r="EIS136" s="908"/>
      <c r="EIT136" s="908"/>
      <c r="EIU136" s="908"/>
      <c r="EIV136" s="908"/>
      <c r="EIW136" s="908"/>
      <c r="EIX136" s="908"/>
      <c r="EIY136" s="908"/>
      <c r="EIZ136" s="908"/>
      <c r="EJA136" s="908"/>
      <c r="EJB136" s="908"/>
      <c r="EJC136" s="908"/>
      <c r="EJD136" s="908"/>
      <c r="EJE136" s="908"/>
      <c r="EJF136" s="908"/>
      <c r="EJG136" s="908"/>
      <c r="EJH136" s="908"/>
      <c r="EJI136" s="908"/>
      <c r="EJJ136" s="908"/>
      <c r="EJK136" s="908"/>
      <c r="EJL136" s="908"/>
      <c r="EJM136" s="908"/>
      <c r="EJN136" s="908"/>
      <c r="EJO136" s="908"/>
      <c r="EJP136" s="908"/>
      <c r="EJQ136" s="908"/>
      <c r="EJR136" s="908"/>
      <c r="EJS136" s="908"/>
      <c r="EJT136" s="908"/>
      <c r="EJU136" s="908"/>
      <c r="EJV136" s="908"/>
      <c r="EJW136" s="908"/>
      <c r="EJX136" s="908"/>
      <c r="EJY136" s="908"/>
      <c r="EJZ136" s="908"/>
      <c r="EKA136" s="908"/>
      <c r="EKB136" s="908"/>
      <c r="EKC136" s="908"/>
      <c r="EKD136" s="908"/>
      <c r="EKE136" s="908"/>
      <c r="EKF136" s="908"/>
      <c r="EKG136" s="908"/>
      <c r="EKH136" s="908"/>
      <c r="EKI136" s="908"/>
      <c r="EKJ136" s="908"/>
      <c r="EKK136" s="908"/>
      <c r="EKL136" s="908"/>
      <c r="EKM136" s="908"/>
      <c r="EKN136" s="908"/>
      <c r="EKO136" s="908"/>
      <c r="EKP136" s="908"/>
      <c r="EKQ136" s="908"/>
      <c r="EKR136" s="908"/>
      <c r="EKS136" s="908"/>
      <c r="EKT136" s="908"/>
      <c r="EKU136" s="908"/>
      <c r="EKV136" s="908"/>
      <c r="EKW136" s="908"/>
      <c r="EKX136" s="908"/>
      <c r="EKY136" s="908"/>
      <c r="EKZ136" s="908"/>
      <c r="ELA136" s="908"/>
      <c r="ELB136" s="908"/>
      <c r="ELC136" s="908"/>
      <c r="ELD136" s="908"/>
      <c r="ELE136" s="908"/>
      <c r="ELF136" s="908"/>
      <c r="ELG136" s="908"/>
      <c r="ELH136" s="908"/>
      <c r="ELI136" s="908"/>
      <c r="ELJ136" s="908"/>
      <c r="ELK136" s="908"/>
      <c r="ELL136" s="908"/>
      <c r="ELM136" s="908"/>
      <c r="ELN136" s="908"/>
      <c r="ELO136" s="908"/>
      <c r="ELP136" s="908"/>
      <c r="ELQ136" s="908"/>
      <c r="ELR136" s="908"/>
      <c r="ELS136" s="908"/>
      <c r="ELT136" s="908"/>
      <c r="ELU136" s="908"/>
      <c r="ELV136" s="908"/>
      <c r="ELW136" s="908"/>
      <c r="ELX136" s="908"/>
      <c r="ELY136" s="908"/>
      <c r="ELZ136" s="908"/>
      <c r="EMA136" s="908"/>
      <c r="EMB136" s="908"/>
      <c r="EMC136" s="908"/>
      <c r="EMD136" s="908"/>
      <c r="EME136" s="908"/>
      <c r="EMF136" s="908"/>
      <c r="EMG136" s="908"/>
      <c r="EMH136" s="908"/>
      <c r="EMI136" s="908"/>
      <c r="EMJ136" s="908"/>
      <c r="EMK136" s="908"/>
      <c r="EML136" s="908"/>
      <c r="EMM136" s="908"/>
      <c r="EMN136" s="908"/>
      <c r="EMO136" s="908"/>
      <c r="EMP136" s="908"/>
      <c r="EMQ136" s="908"/>
      <c r="EMR136" s="908"/>
      <c r="EMS136" s="908"/>
      <c r="EMT136" s="908"/>
      <c r="EMU136" s="908"/>
      <c r="EMV136" s="908"/>
      <c r="EMW136" s="908"/>
      <c r="EMX136" s="908"/>
      <c r="EMY136" s="908"/>
      <c r="EMZ136" s="908"/>
      <c r="ENA136" s="908"/>
      <c r="ENB136" s="908"/>
      <c r="ENC136" s="908"/>
      <c r="END136" s="908"/>
      <c r="ENE136" s="908"/>
      <c r="ENF136" s="908"/>
      <c r="ENG136" s="908"/>
      <c r="ENH136" s="908"/>
      <c r="ENI136" s="908"/>
      <c r="ENJ136" s="908"/>
      <c r="ENK136" s="908"/>
      <c r="ENL136" s="908"/>
      <c r="ENM136" s="908"/>
      <c r="ENN136" s="908"/>
      <c r="ENO136" s="908"/>
      <c r="ENP136" s="908"/>
      <c r="ENQ136" s="908"/>
      <c r="ENR136" s="908"/>
      <c r="ENS136" s="908"/>
      <c r="ENT136" s="908"/>
      <c r="ENU136" s="908"/>
      <c r="ENV136" s="908"/>
      <c r="ENW136" s="908"/>
      <c r="ENX136" s="908"/>
      <c r="ENY136" s="908"/>
      <c r="ENZ136" s="908"/>
      <c r="EOA136" s="908"/>
      <c r="EOB136" s="908"/>
      <c r="EOC136" s="908"/>
      <c r="EOD136" s="908"/>
      <c r="EOE136" s="908"/>
      <c r="EOF136" s="908"/>
      <c r="EOG136" s="908"/>
      <c r="EOH136" s="908"/>
      <c r="EOI136" s="908"/>
      <c r="EOJ136" s="908"/>
      <c r="EOK136" s="908"/>
      <c r="EOL136" s="908"/>
      <c r="EOM136" s="908"/>
      <c r="EON136" s="908"/>
      <c r="EOO136" s="908"/>
      <c r="EOP136" s="908"/>
      <c r="EOQ136" s="908"/>
      <c r="EOR136" s="908"/>
      <c r="EOS136" s="908"/>
      <c r="EOT136" s="908"/>
      <c r="EOU136" s="908"/>
      <c r="EOV136" s="908"/>
      <c r="EOW136" s="908"/>
      <c r="EOX136" s="908"/>
      <c r="EOY136" s="908"/>
      <c r="EOZ136" s="908"/>
      <c r="EPA136" s="908"/>
      <c r="EPB136" s="908"/>
      <c r="EPC136" s="908"/>
      <c r="EPD136" s="908"/>
      <c r="EPE136" s="908"/>
      <c r="EPF136" s="908"/>
      <c r="EPG136" s="908"/>
      <c r="EPH136" s="908"/>
      <c r="EPI136" s="908"/>
      <c r="EPJ136" s="908"/>
      <c r="EPK136" s="908"/>
      <c r="EPL136" s="908"/>
      <c r="EPM136" s="908"/>
      <c r="EPN136" s="908"/>
      <c r="EPO136" s="908"/>
      <c r="EPP136" s="908"/>
      <c r="EPQ136" s="908"/>
      <c r="EPR136" s="908"/>
      <c r="EPS136" s="908"/>
      <c r="EPT136" s="908"/>
      <c r="EPU136" s="908"/>
      <c r="EPV136" s="908"/>
      <c r="EPW136" s="908"/>
      <c r="EPX136" s="908"/>
      <c r="EPY136" s="908"/>
      <c r="EPZ136" s="908"/>
      <c r="EQA136" s="908"/>
      <c r="EQB136" s="908"/>
      <c r="EQC136" s="908"/>
      <c r="EQD136" s="908"/>
      <c r="EQE136" s="908"/>
      <c r="EQF136" s="908"/>
      <c r="EQG136" s="908"/>
      <c r="EQH136" s="908"/>
      <c r="EQI136" s="908"/>
      <c r="EQJ136" s="908"/>
      <c r="EQK136" s="908"/>
      <c r="EQL136" s="908"/>
      <c r="EQM136" s="908"/>
      <c r="EQN136" s="908"/>
      <c r="EQO136" s="908"/>
      <c r="EQP136" s="908"/>
      <c r="EQQ136" s="908"/>
      <c r="EQR136" s="908"/>
      <c r="EQS136" s="908"/>
      <c r="EQT136" s="908"/>
      <c r="EQU136" s="908"/>
      <c r="EQV136" s="908"/>
      <c r="EQW136" s="908"/>
      <c r="EQX136" s="908"/>
      <c r="EQY136" s="908"/>
      <c r="EQZ136" s="908"/>
      <c r="ERA136" s="908"/>
      <c r="ERB136" s="908"/>
      <c r="ERC136" s="908"/>
      <c r="ERD136" s="908"/>
      <c r="ERE136" s="908"/>
      <c r="ERF136" s="908"/>
      <c r="ERG136" s="908"/>
      <c r="ERH136" s="908"/>
      <c r="ERI136" s="908"/>
      <c r="ERJ136" s="908"/>
      <c r="ERK136" s="908"/>
      <c r="ERL136" s="908"/>
      <c r="ERM136" s="908"/>
      <c r="ERN136" s="908"/>
      <c r="ERO136" s="908"/>
      <c r="ERP136" s="908"/>
      <c r="ERQ136" s="908"/>
      <c r="ERR136" s="908"/>
      <c r="ERS136" s="908"/>
      <c r="ERT136" s="908"/>
      <c r="ERU136" s="908"/>
      <c r="ERV136" s="908"/>
      <c r="ERW136" s="908"/>
      <c r="ERX136" s="908"/>
      <c r="ERY136" s="908"/>
      <c r="ERZ136" s="908"/>
      <c r="ESA136" s="908"/>
      <c r="ESB136" s="908"/>
      <c r="ESC136" s="908"/>
      <c r="ESD136" s="908"/>
      <c r="ESE136" s="908"/>
      <c r="ESF136" s="908"/>
      <c r="ESG136" s="908"/>
      <c r="ESH136" s="908"/>
      <c r="ESI136" s="908"/>
      <c r="ESJ136" s="908"/>
      <c r="ESK136" s="908"/>
      <c r="ESL136" s="908"/>
      <c r="ESM136" s="908"/>
      <c r="ESN136" s="908"/>
      <c r="ESO136" s="908"/>
      <c r="ESP136" s="908"/>
      <c r="ESQ136" s="908"/>
      <c r="ESR136" s="908"/>
      <c r="ESS136" s="908"/>
      <c r="EST136" s="908"/>
      <c r="ESU136" s="908"/>
      <c r="ESV136" s="908"/>
      <c r="ESW136" s="908"/>
      <c r="ESX136" s="908"/>
      <c r="ESY136" s="908"/>
      <c r="ESZ136" s="908"/>
      <c r="ETA136" s="908"/>
      <c r="ETB136" s="908"/>
      <c r="ETC136" s="908"/>
      <c r="ETD136" s="908"/>
      <c r="ETE136" s="908"/>
      <c r="ETF136" s="908"/>
      <c r="ETG136" s="908"/>
      <c r="ETH136" s="908"/>
      <c r="ETI136" s="908"/>
      <c r="ETJ136" s="908"/>
      <c r="ETK136" s="908"/>
      <c r="ETL136" s="908"/>
      <c r="ETM136" s="908"/>
      <c r="ETN136" s="908"/>
      <c r="ETO136" s="908"/>
      <c r="ETP136" s="908"/>
      <c r="ETQ136" s="908"/>
      <c r="ETR136" s="908"/>
      <c r="ETS136" s="908"/>
      <c r="ETT136" s="908"/>
      <c r="ETU136" s="908"/>
      <c r="ETV136" s="908"/>
      <c r="ETW136" s="908"/>
      <c r="ETX136" s="908"/>
      <c r="ETY136" s="908"/>
      <c r="ETZ136" s="908"/>
      <c r="EUA136" s="908"/>
      <c r="EUB136" s="908"/>
      <c r="EUC136" s="908"/>
      <c r="EUD136" s="908"/>
      <c r="EUE136" s="908"/>
      <c r="EUF136" s="908"/>
      <c r="EUG136" s="908"/>
      <c r="EUH136" s="908"/>
      <c r="EUI136" s="908"/>
      <c r="EUJ136" s="908"/>
      <c r="EUK136" s="908"/>
      <c r="EUL136" s="908"/>
      <c r="EUM136" s="908"/>
      <c r="EUN136" s="908"/>
      <c r="EUO136" s="908"/>
      <c r="EUP136" s="908"/>
      <c r="EUQ136" s="908"/>
      <c r="EUR136" s="908"/>
      <c r="EUS136" s="908"/>
      <c r="EUT136" s="908"/>
      <c r="EUU136" s="908"/>
      <c r="EUV136" s="908"/>
      <c r="EUW136" s="908"/>
      <c r="EUX136" s="908"/>
      <c r="EUY136" s="908"/>
      <c r="EUZ136" s="908"/>
      <c r="EVA136" s="908"/>
      <c r="EVB136" s="908"/>
      <c r="EVC136" s="908"/>
      <c r="EVD136" s="908"/>
      <c r="EVE136" s="908"/>
      <c r="EVF136" s="908"/>
      <c r="EVG136" s="908"/>
      <c r="EVH136" s="908"/>
      <c r="EVI136" s="908"/>
      <c r="EVJ136" s="908"/>
      <c r="EVK136" s="908"/>
      <c r="EVL136" s="908"/>
      <c r="EVM136" s="908"/>
      <c r="EVN136" s="908"/>
      <c r="EVO136" s="908"/>
      <c r="EVP136" s="908"/>
      <c r="EVQ136" s="908"/>
      <c r="EVR136" s="908"/>
      <c r="EVS136" s="908"/>
      <c r="EVT136" s="908"/>
      <c r="EVU136" s="908"/>
      <c r="EVV136" s="908"/>
      <c r="EVW136" s="908"/>
      <c r="EVX136" s="908"/>
      <c r="EVY136" s="908"/>
      <c r="EVZ136" s="908"/>
      <c r="EWA136" s="908"/>
      <c r="EWB136" s="908"/>
      <c r="EWC136" s="908"/>
      <c r="EWD136" s="908"/>
      <c r="EWE136" s="908"/>
      <c r="EWF136" s="908"/>
      <c r="EWG136" s="908"/>
      <c r="EWH136" s="908"/>
      <c r="EWI136" s="908"/>
      <c r="EWJ136" s="908"/>
      <c r="EWK136" s="908"/>
      <c r="EWL136" s="908"/>
      <c r="EWM136" s="908"/>
      <c r="EWN136" s="908"/>
      <c r="EWO136" s="908"/>
      <c r="EWP136" s="908"/>
      <c r="EWQ136" s="908"/>
      <c r="EWR136" s="908"/>
      <c r="EWS136" s="908"/>
      <c r="EWT136" s="908"/>
      <c r="EWU136" s="908"/>
      <c r="EWV136" s="908"/>
      <c r="EWW136" s="908"/>
      <c r="EWX136" s="908"/>
      <c r="EWY136" s="908"/>
      <c r="EWZ136" s="908"/>
      <c r="EXA136" s="908"/>
      <c r="EXB136" s="908"/>
      <c r="EXC136" s="908"/>
      <c r="EXD136" s="908"/>
      <c r="EXE136" s="908"/>
      <c r="EXF136" s="908"/>
      <c r="EXG136" s="908"/>
      <c r="EXH136" s="908"/>
      <c r="EXI136" s="908"/>
      <c r="EXJ136" s="908"/>
      <c r="EXK136" s="908"/>
      <c r="EXL136" s="908"/>
      <c r="EXM136" s="908"/>
      <c r="EXN136" s="908"/>
      <c r="EXO136" s="908"/>
      <c r="EXP136" s="908"/>
      <c r="EXQ136" s="908"/>
      <c r="EXR136" s="908"/>
      <c r="EXS136" s="908"/>
      <c r="EXT136" s="908"/>
      <c r="EXU136" s="908"/>
      <c r="EXV136" s="908"/>
      <c r="EXW136" s="908"/>
      <c r="EXX136" s="908"/>
      <c r="EXY136" s="908"/>
      <c r="EXZ136" s="908"/>
      <c r="EYA136" s="908"/>
      <c r="EYB136" s="908"/>
      <c r="EYC136" s="908"/>
      <c r="EYD136" s="908"/>
      <c r="EYE136" s="908"/>
      <c r="EYF136" s="908"/>
      <c r="EYG136" s="908"/>
      <c r="EYH136" s="908"/>
      <c r="EYI136" s="908"/>
      <c r="EYJ136" s="908"/>
      <c r="EYK136" s="908"/>
      <c r="EYL136" s="908"/>
      <c r="EYM136" s="908"/>
      <c r="EYN136" s="908"/>
      <c r="EYO136" s="908"/>
      <c r="EYP136" s="908"/>
      <c r="EYQ136" s="908"/>
      <c r="EYR136" s="908"/>
      <c r="EYS136" s="908"/>
      <c r="EYT136" s="908"/>
      <c r="EYU136" s="908"/>
      <c r="EYV136" s="908"/>
      <c r="EYW136" s="908"/>
      <c r="EYX136" s="908"/>
      <c r="EYY136" s="908"/>
      <c r="EYZ136" s="908"/>
      <c r="EZA136" s="908"/>
      <c r="EZB136" s="908"/>
      <c r="EZC136" s="908"/>
      <c r="EZD136" s="908"/>
      <c r="EZE136" s="908"/>
      <c r="EZF136" s="908"/>
      <c r="EZG136" s="908"/>
      <c r="EZH136" s="908"/>
      <c r="EZI136" s="908"/>
      <c r="EZJ136" s="908"/>
      <c r="EZK136" s="908"/>
      <c r="EZL136" s="908"/>
      <c r="EZM136" s="908"/>
      <c r="EZN136" s="908"/>
      <c r="EZO136" s="908"/>
      <c r="EZP136" s="908"/>
      <c r="EZQ136" s="908"/>
      <c r="EZR136" s="908"/>
      <c r="EZS136" s="908"/>
      <c r="EZT136" s="908"/>
      <c r="EZU136" s="908"/>
      <c r="EZV136" s="908"/>
      <c r="EZW136" s="908"/>
      <c r="EZX136" s="908"/>
      <c r="EZY136" s="908"/>
      <c r="EZZ136" s="908"/>
      <c r="FAA136" s="908"/>
      <c r="FAB136" s="908"/>
      <c r="FAC136" s="908"/>
      <c r="FAD136" s="908"/>
      <c r="FAE136" s="908"/>
      <c r="FAF136" s="908"/>
      <c r="FAG136" s="908"/>
      <c r="FAH136" s="908"/>
      <c r="FAI136" s="908"/>
      <c r="FAJ136" s="908"/>
      <c r="FAK136" s="908"/>
      <c r="FAL136" s="908"/>
      <c r="FAM136" s="908"/>
      <c r="FAN136" s="908"/>
      <c r="FAO136" s="908"/>
      <c r="FAP136" s="908"/>
      <c r="FAQ136" s="908"/>
      <c r="FAR136" s="908"/>
      <c r="FAS136" s="908"/>
      <c r="FAT136" s="908"/>
      <c r="FAU136" s="908"/>
      <c r="FAV136" s="908"/>
      <c r="FAW136" s="908"/>
      <c r="FAX136" s="908"/>
      <c r="FAY136" s="908"/>
      <c r="FAZ136" s="908"/>
      <c r="FBA136" s="908"/>
      <c r="FBB136" s="908"/>
      <c r="FBC136" s="908"/>
      <c r="FBD136" s="908"/>
      <c r="FBE136" s="908"/>
      <c r="FBF136" s="908"/>
      <c r="FBG136" s="908"/>
      <c r="FBH136" s="908"/>
      <c r="FBI136" s="908"/>
      <c r="FBJ136" s="908"/>
      <c r="FBK136" s="908"/>
      <c r="FBL136" s="908"/>
      <c r="FBM136" s="908"/>
      <c r="FBN136" s="908"/>
      <c r="FBO136" s="908"/>
      <c r="FBP136" s="908"/>
      <c r="FBQ136" s="908"/>
      <c r="FBR136" s="908"/>
      <c r="FBS136" s="908"/>
      <c r="FBT136" s="908"/>
      <c r="FBU136" s="908"/>
      <c r="FBV136" s="908"/>
      <c r="FBW136" s="908"/>
      <c r="FBX136" s="908"/>
      <c r="FBY136" s="908"/>
      <c r="FBZ136" s="908"/>
      <c r="FCA136" s="908"/>
      <c r="FCB136" s="908"/>
      <c r="FCC136" s="908"/>
      <c r="FCD136" s="908"/>
      <c r="FCE136" s="908"/>
      <c r="FCF136" s="908"/>
      <c r="FCG136" s="908"/>
      <c r="FCH136" s="908"/>
      <c r="FCI136" s="908"/>
      <c r="FCJ136" s="908"/>
      <c r="FCK136" s="908"/>
      <c r="FCL136" s="908"/>
      <c r="FCM136" s="908"/>
      <c r="FCN136" s="908"/>
      <c r="FCO136" s="908"/>
      <c r="FCP136" s="908"/>
      <c r="FCQ136" s="908"/>
      <c r="FCR136" s="908"/>
      <c r="FCS136" s="908"/>
      <c r="FCT136" s="908"/>
      <c r="FCU136" s="908"/>
      <c r="FCV136" s="908"/>
      <c r="FCW136" s="908"/>
      <c r="FCX136" s="908"/>
      <c r="FCY136" s="908"/>
      <c r="FCZ136" s="908"/>
      <c r="FDA136" s="908"/>
      <c r="FDB136" s="908"/>
      <c r="FDC136" s="908"/>
      <c r="FDD136" s="908"/>
      <c r="FDE136" s="908"/>
      <c r="FDF136" s="908"/>
      <c r="FDG136" s="908"/>
      <c r="FDH136" s="908"/>
      <c r="FDI136" s="908"/>
      <c r="FDJ136" s="908"/>
      <c r="FDK136" s="908"/>
      <c r="FDL136" s="908"/>
      <c r="FDM136" s="908"/>
      <c r="FDN136" s="908"/>
      <c r="FDO136" s="908"/>
      <c r="FDP136" s="908"/>
      <c r="FDQ136" s="908"/>
      <c r="FDR136" s="908"/>
      <c r="FDS136" s="908"/>
      <c r="FDT136" s="908"/>
      <c r="FDU136" s="908"/>
      <c r="FDV136" s="908"/>
      <c r="FDW136" s="908"/>
      <c r="FDX136" s="908"/>
      <c r="FDY136" s="908"/>
      <c r="FDZ136" s="908"/>
      <c r="FEA136" s="908"/>
      <c r="FEB136" s="908"/>
      <c r="FEC136" s="908"/>
      <c r="FED136" s="908"/>
      <c r="FEE136" s="908"/>
      <c r="FEF136" s="908"/>
      <c r="FEG136" s="908"/>
      <c r="FEH136" s="908"/>
      <c r="FEI136" s="908"/>
      <c r="FEJ136" s="908"/>
      <c r="FEK136" s="908"/>
      <c r="FEL136" s="908"/>
      <c r="FEM136" s="908"/>
      <c r="FEN136" s="908"/>
      <c r="FEO136" s="908"/>
      <c r="FEP136" s="908"/>
      <c r="FEQ136" s="908"/>
      <c r="FER136" s="908"/>
      <c r="FES136" s="908"/>
      <c r="FET136" s="908"/>
      <c r="FEU136" s="908"/>
      <c r="FEV136" s="908"/>
      <c r="FEW136" s="908"/>
      <c r="FEX136" s="908"/>
      <c r="FEY136" s="908"/>
      <c r="FEZ136" s="908"/>
      <c r="FFA136" s="908"/>
      <c r="FFB136" s="908"/>
      <c r="FFC136" s="908"/>
      <c r="FFD136" s="908"/>
      <c r="FFE136" s="908"/>
      <c r="FFF136" s="908"/>
      <c r="FFG136" s="908"/>
      <c r="FFH136" s="908"/>
      <c r="FFI136" s="908"/>
      <c r="FFJ136" s="908"/>
      <c r="FFK136" s="908"/>
      <c r="FFL136" s="908"/>
      <c r="FFM136" s="908"/>
      <c r="FFN136" s="908"/>
      <c r="FFO136" s="908"/>
      <c r="FFP136" s="908"/>
      <c r="FFQ136" s="908"/>
      <c r="FFR136" s="908"/>
      <c r="FFS136" s="908"/>
      <c r="FFT136" s="908"/>
      <c r="FFU136" s="908"/>
      <c r="FFV136" s="908"/>
      <c r="FFW136" s="908"/>
      <c r="FFX136" s="908"/>
      <c r="FFY136" s="908"/>
      <c r="FFZ136" s="908"/>
      <c r="FGA136" s="908"/>
      <c r="FGB136" s="908"/>
      <c r="FGC136" s="908"/>
      <c r="FGD136" s="908"/>
      <c r="FGE136" s="908"/>
      <c r="FGF136" s="908"/>
      <c r="FGG136" s="908"/>
      <c r="FGH136" s="908"/>
      <c r="FGI136" s="908"/>
      <c r="FGJ136" s="908"/>
      <c r="FGK136" s="908"/>
      <c r="FGL136" s="908"/>
      <c r="FGM136" s="908"/>
      <c r="FGN136" s="908"/>
      <c r="FGO136" s="908"/>
      <c r="FGP136" s="908"/>
      <c r="FGQ136" s="908"/>
      <c r="FGR136" s="908"/>
      <c r="FGS136" s="908"/>
      <c r="FGT136" s="908"/>
      <c r="FGU136" s="908"/>
      <c r="FGV136" s="908"/>
      <c r="FGW136" s="908"/>
      <c r="FGX136" s="908"/>
      <c r="FGY136" s="908"/>
      <c r="FGZ136" s="908"/>
      <c r="FHA136" s="908"/>
      <c r="FHB136" s="908"/>
      <c r="FHC136" s="908"/>
      <c r="FHD136" s="908"/>
      <c r="FHE136" s="908"/>
      <c r="FHF136" s="908"/>
      <c r="FHG136" s="908"/>
      <c r="FHH136" s="908"/>
      <c r="FHI136" s="908"/>
      <c r="FHJ136" s="908"/>
      <c r="FHK136" s="908"/>
      <c r="FHL136" s="908"/>
      <c r="FHM136" s="908"/>
      <c r="FHN136" s="908"/>
      <c r="FHO136" s="908"/>
      <c r="FHP136" s="908"/>
      <c r="FHQ136" s="908"/>
      <c r="FHR136" s="908"/>
      <c r="FHS136" s="908"/>
      <c r="FHT136" s="908"/>
      <c r="FHU136" s="908"/>
      <c r="FHV136" s="908"/>
      <c r="FHW136" s="908"/>
      <c r="FHX136" s="908"/>
      <c r="FHY136" s="908"/>
      <c r="FHZ136" s="908"/>
      <c r="FIA136" s="908"/>
      <c r="FIB136" s="908"/>
      <c r="FIC136" s="908"/>
      <c r="FID136" s="908"/>
      <c r="FIE136" s="908"/>
      <c r="FIF136" s="908"/>
      <c r="FIG136" s="908"/>
      <c r="FIH136" s="908"/>
      <c r="FII136" s="908"/>
      <c r="FIJ136" s="908"/>
      <c r="FIK136" s="908"/>
      <c r="FIL136" s="908"/>
      <c r="FIM136" s="908"/>
      <c r="FIN136" s="908"/>
      <c r="FIO136" s="908"/>
      <c r="FIP136" s="908"/>
      <c r="FIQ136" s="908"/>
      <c r="FIR136" s="908"/>
      <c r="FIS136" s="908"/>
      <c r="FIT136" s="908"/>
      <c r="FIU136" s="908"/>
      <c r="FIV136" s="908"/>
      <c r="FIW136" s="908"/>
      <c r="FIX136" s="908"/>
      <c r="FIY136" s="908"/>
      <c r="FIZ136" s="908"/>
      <c r="FJA136" s="908"/>
      <c r="FJB136" s="908"/>
      <c r="FJC136" s="908"/>
      <c r="FJD136" s="908"/>
      <c r="FJE136" s="908"/>
      <c r="FJF136" s="908"/>
      <c r="FJG136" s="908"/>
      <c r="FJH136" s="908"/>
      <c r="FJI136" s="908"/>
      <c r="FJJ136" s="908"/>
      <c r="FJK136" s="908"/>
      <c r="FJL136" s="908"/>
      <c r="FJM136" s="908"/>
      <c r="FJN136" s="908"/>
      <c r="FJO136" s="908"/>
      <c r="FJP136" s="908"/>
      <c r="FJQ136" s="908"/>
      <c r="FJR136" s="908"/>
      <c r="FJS136" s="908"/>
      <c r="FJT136" s="908"/>
      <c r="FJU136" s="908"/>
      <c r="FJV136" s="908"/>
      <c r="FJW136" s="908"/>
      <c r="FJX136" s="908"/>
      <c r="FJY136" s="908"/>
      <c r="FJZ136" s="908"/>
      <c r="FKA136" s="908"/>
      <c r="FKB136" s="908"/>
      <c r="FKC136" s="908"/>
      <c r="FKD136" s="908"/>
      <c r="FKE136" s="908"/>
      <c r="FKF136" s="908"/>
      <c r="FKG136" s="908"/>
      <c r="FKH136" s="908"/>
      <c r="FKI136" s="908"/>
      <c r="FKJ136" s="908"/>
      <c r="FKK136" s="908"/>
      <c r="FKL136" s="908"/>
      <c r="FKM136" s="908"/>
      <c r="FKN136" s="908"/>
      <c r="FKO136" s="908"/>
      <c r="FKP136" s="908"/>
      <c r="FKQ136" s="908"/>
      <c r="FKR136" s="908"/>
      <c r="FKS136" s="908"/>
      <c r="FKT136" s="908"/>
      <c r="FKU136" s="908"/>
      <c r="FKV136" s="908"/>
      <c r="FKW136" s="908"/>
      <c r="FKX136" s="908"/>
      <c r="FKY136" s="908"/>
      <c r="FKZ136" s="908"/>
      <c r="FLA136" s="908"/>
      <c r="FLB136" s="908"/>
      <c r="FLC136" s="908"/>
      <c r="FLD136" s="908"/>
      <c r="FLE136" s="908"/>
      <c r="FLF136" s="908"/>
      <c r="FLG136" s="908"/>
      <c r="FLH136" s="908"/>
      <c r="FLI136" s="908"/>
      <c r="FLJ136" s="908"/>
      <c r="FLK136" s="908"/>
      <c r="FLL136" s="908"/>
      <c r="FLM136" s="908"/>
      <c r="FLN136" s="908"/>
      <c r="FLO136" s="908"/>
      <c r="FLP136" s="908"/>
      <c r="FLQ136" s="908"/>
      <c r="FLR136" s="908"/>
      <c r="FLS136" s="908"/>
      <c r="FLT136" s="908"/>
      <c r="FLU136" s="908"/>
      <c r="FLV136" s="908"/>
      <c r="FLW136" s="908"/>
      <c r="FLX136" s="908"/>
      <c r="FLY136" s="908"/>
      <c r="FLZ136" s="908"/>
      <c r="FMA136" s="908"/>
      <c r="FMB136" s="908"/>
      <c r="FMC136" s="908"/>
      <c r="FMD136" s="908"/>
      <c r="FME136" s="908"/>
      <c r="FMF136" s="908"/>
      <c r="FMG136" s="908"/>
      <c r="FMH136" s="908"/>
      <c r="FMI136" s="908"/>
      <c r="FMJ136" s="908"/>
      <c r="FMK136" s="908"/>
      <c r="FML136" s="908"/>
      <c r="FMM136" s="908"/>
      <c r="FMN136" s="908"/>
      <c r="FMO136" s="908"/>
      <c r="FMP136" s="908"/>
      <c r="FMQ136" s="908"/>
      <c r="FMR136" s="908"/>
      <c r="FMS136" s="908"/>
      <c r="FMT136" s="908"/>
      <c r="FMU136" s="908"/>
      <c r="FMV136" s="908"/>
      <c r="FMW136" s="908"/>
      <c r="FMX136" s="908"/>
      <c r="FMY136" s="908"/>
      <c r="FMZ136" s="908"/>
      <c r="FNA136" s="908"/>
      <c r="FNB136" s="908"/>
      <c r="FNC136" s="908"/>
      <c r="FND136" s="908"/>
      <c r="FNE136" s="908"/>
      <c r="FNF136" s="908"/>
      <c r="FNG136" s="908"/>
      <c r="FNH136" s="908"/>
      <c r="FNI136" s="908"/>
      <c r="FNJ136" s="908"/>
      <c r="FNK136" s="908"/>
      <c r="FNL136" s="908"/>
      <c r="FNM136" s="908"/>
      <c r="FNN136" s="908"/>
      <c r="FNO136" s="908"/>
      <c r="FNP136" s="908"/>
      <c r="FNQ136" s="908"/>
      <c r="FNR136" s="908"/>
      <c r="FNS136" s="908"/>
      <c r="FNT136" s="908"/>
      <c r="FNU136" s="908"/>
      <c r="FNV136" s="908"/>
      <c r="FNW136" s="908"/>
      <c r="FNX136" s="908"/>
      <c r="FNY136" s="908"/>
      <c r="FNZ136" s="908"/>
      <c r="FOA136" s="908"/>
      <c r="FOB136" s="908"/>
      <c r="FOC136" s="908"/>
      <c r="FOD136" s="908"/>
      <c r="FOE136" s="908"/>
      <c r="FOF136" s="908"/>
      <c r="FOG136" s="908"/>
      <c r="FOH136" s="908"/>
      <c r="FOI136" s="908"/>
      <c r="FOJ136" s="908"/>
      <c r="FOK136" s="908"/>
      <c r="FOL136" s="908"/>
      <c r="FOM136" s="908"/>
      <c r="FON136" s="908"/>
      <c r="FOO136" s="908"/>
      <c r="FOP136" s="908"/>
      <c r="FOQ136" s="908"/>
      <c r="FOR136" s="908"/>
      <c r="FOS136" s="908"/>
      <c r="FOT136" s="908"/>
      <c r="FOU136" s="908"/>
      <c r="FOV136" s="908"/>
      <c r="FOW136" s="908"/>
      <c r="FOX136" s="908"/>
      <c r="FOY136" s="908"/>
      <c r="FOZ136" s="908"/>
      <c r="FPA136" s="908"/>
      <c r="FPB136" s="908"/>
      <c r="FPC136" s="908"/>
      <c r="FPD136" s="908"/>
      <c r="FPE136" s="908"/>
      <c r="FPF136" s="908"/>
      <c r="FPG136" s="908"/>
      <c r="FPH136" s="908"/>
      <c r="FPI136" s="908"/>
      <c r="FPJ136" s="908"/>
      <c r="FPK136" s="908"/>
      <c r="FPL136" s="908"/>
      <c r="FPM136" s="908"/>
      <c r="FPN136" s="908"/>
      <c r="FPO136" s="908"/>
      <c r="FPP136" s="908"/>
      <c r="FPQ136" s="908"/>
      <c r="FPR136" s="908"/>
      <c r="FPS136" s="908"/>
      <c r="FPT136" s="908"/>
      <c r="FPU136" s="908"/>
      <c r="FPV136" s="908"/>
      <c r="FPW136" s="908"/>
      <c r="FPX136" s="908"/>
      <c r="FPY136" s="908"/>
      <c r="FPZ136" s="908"/>
      <c r="FQA136" s="908"/>
      <c r="FQB136" s="908"/>
      <c r="FQC136" s="908"/>
      <c r="FQD136" s="908"/>
      <c r="FQE136" s="908"/>
      <c r="FQF136" s="908"/>
      <c r="FQG136" s="908"/>
      <c r="FQH136" s="908"/>
      <c r="FQI136" s="908"/>
      <c r="FQJ136" s="908"/>
      <c r="FQK136" s="908"/>
      <c r="FQL136" s="908"/>
      <c r="FQM136" s="908"/>
      <c r="FQN136" s="908"/>
      <c r="FQO136" s="908"/>
      <c r="FQP136" s="908"/>
      <c r="FQQ136" s="908"/>
      <c r="FQR136" s="908"/>
      <c r="FQS136" s="908"/>
      <c r="FQT136" s="908"/>
      <c r="FQU136" s="908"/>
      <c r="FQV136" s="908"/>
      <c r="FQW136" s="908"/>
      <c r="FQX136" s="908"/>
      <c r="FQY136" s="908"/>
      <c r="FQZ136" s="908"/>
      <c r="FRA136" s="908"/>
      <c r="FRB136" s="908"/>
      <c r="FRC136" s="908"/>
      <c r="FRD136" s="908"/>
      <c r="FRE136" s="908"/>
      <c r="FRF136" s="908"/>
      <c r="FRG136" s="908"/>
      <c r="FRH136" s="908"/>
      <c r="FRI136" s="908"/>
      <c r="FRJ136" s="908"/>
      <c r="FRK136" s="908"/>
      <c r="FRL136" s="908"/>
      <c r="FRM136" s="908"/>
      <c r="FRN136" s="908"/>
      <c r="FRO136" s="908"/>
      <c r="FRP136" s="908"/>
      <c r="FRQ136" s="908"/>
      <c r="FRR136" s="908"/>
      <c r="FRS136" s="908"/>
      <c r="FRT136" s="908"/>
      <c r="FRU136" s="908"/>
      <c r="FRV136" s="908"/>
      <c r="FRW136" s="908"/>
      <c r="FRX136" s="908"/>
      <c r="FRY136" s="908"/>
      <c r="FRZ136" s="908"/>
      <c r="FSA136" s="908"/>
      <c r="FSB136" s="908"/>
      <c r="FSC136" s="908"/>
      <c r="FSD136" s="908"/>
      <c r="FSE136" s="908"/>
      <c r="FSF136" s="908"/>
      <c r="FSG136" s="908"/>
      <c r="FSH136" s="908"/>
      <c r="FSI136" s="908"/>
      <c r="FSJ136" s="908"/>
      <c r="FSK136" s="908"/>
      <c r="FSL136" s="908"/>
      <c r="FSM136" s="908"/>
      <c r="FSN136" s="908"/>
      <c r="FSO136" s="908"/>
      <c r="FSP136" s="908"/>
      <c r="FSQ136" s="908"/>
      <c r="FSR136" s="908"/>
      <c r="FSS136" s="908"/>
      <c r="FST136" s="908"/>
      <c r="FSU136" s="908"/>
      <c r="FSV136" s="908"/>
      <c r="FSW136" s="908"/>
      <c r="FSX136" s="908"/>
      <c r="FSY136" s="908"/>
      <c r="FSZ136" s="908"/>
      <c r="FTA136" s="908"/>
      <c r="FTB136" s="908"/>
      <c r="FTC136" s="908"/>
      <c r="FTD136" s="908"/>
      <c r="FTE136" s="908"/>
      <c r="FTF136" s="908"/>
      <c r="FTG136" s="908"/>
      <c r="FTH136" s="908"/>
      <c r="FTI136" s="908"/>
      <c r="FTJ136" s="908"/>
      <c r="FTK136" s="908"/>
      <c r="FTL136" s="908"/>
      <c r="FTM136" s="908"/>
      <c r="FTN136" s="908"/>
      <c r="FTO136" s="908"/>
      <c r="FTP136" s="908"/>
      <c r="FTQ136" s="908"/>
      <c r="FTR136" s="908"/>
      <c r="FTS136" s="908"/>
      <c r="FTT136" s="908"/>
      <c r="FTU136" s="908"/>
      <c r="FTV136" s="908"/>
      <c r="FTW136" s="908"/>
      <c r="FTX136" s="908"/>
      <c r="FTY136" s="908"/>
      <c r="FTZ136" s="908"/>
      <c r="FUA136" s="908"/>
      <c r="FUB136" s="908"/>
      <c r="FUC136" s="908"/>
      <c r="FUD136" s="908"/>
      <c r="FUE136" s="908"/>
      <c r="FUF136" s="908"/>
      <c r="FUG136" s="908"/>
      <c r="FUH136" s="908"/>
      <c r="FUI136" s="908"/>
      <c r="FUJ136" s="908"/>
      <c r="FUK136" s="908"/>
      <c r="FUL136" s="908"/>
      <c r="FUM136" s="908"/>
      <c r="FUN136" s="908"/>
      <c r="FUO136" s="908"/>
      <c r="FUP136" s="908"/>
      <c r="FUQ136" s="908"/>
      <c r="FUR136" s="908"/>
      <c r="FUS136" s="908"/>
      <c r="FUT136" s="908"/>
      <c r="FUU136" s="908"/>
      <c r="FUV136" s="908"/>
      <c r="FUW136" s="908"/>
      <c r="FUX136" s="908"/>
      <c r="FUY136" s="908"/>
      <c r="FUZ136" s="908"/>
      <c r="FVA136" s="908"/>
      <c r="FVB136" s="908"/>
      <c r="FVC136" s="908"/>
      <c r="FVD136" s="908"/>
      <c r="FVE136" s="908"/>
      <c r="FVF136" s="908"/>
      <c r="FVG136" s="908"/>
      <c r="FVH136" s="908"/>
      <c r="FVI136" s="908"/>
      <c r="FVJ136" s="908"/>
      <c r="FVK136" s="908"/>
      <c r="FVL136" s="908"/>
      <c r="FVM136" s="908"/>
      <c r="FVN136" s="908"/>
      <c r="FVO136" s="908"/>
      <c r="FVP136" s="908"/>
      <c r="FVQ136" s="908"/>
      <c r="FVR136" s="908"/>
      <c r="FVS136" s="908"/>
      <c r="FVT136" s="908"/>
      <c r="FVU136" s="908"/>
      <c r="FVV136" s="908"/>
      <c r="FVW136" s="908"/>
      <c r="FVX136" s="908"/>
      <c r="FVY136" s="908"/>
      <c r="FVZ136" s="908"/>
      <c r="FWA136" s="908"/>
      <c r="FWB136" s="908"/>
      <c r="FWC136" s="908"/>
      <c r="FWD136" s="908"/>
      <c r="FWE136" s="908"/>
      <c r="FWF136" s="908"/>
      <c r="FWG136" s="908"/>
      <c r="FWH136" s="908"/>
      <c r="FWI136" s="908"/>
      <c r="FWJ136" s="908"/>
      <c r="FWK136" s="908"/>
      <c r="FWL136" s="908"/>
      <c r="FWM136" s="908"/>
      <c r="FWN136" s="908"/>
      <c r="FWO136" s="908"/>
      <c r="FWP136" s="908"/>
      <c r="FWQ136" s="908"/>
      <c r="FWR136" s="908"/>
      <c r="FWS136" s="908"/>
      <c r="FWT136" s="908"/>
      <c r="FWU136" s="908"/>
      <c r="FWV136" s="908"/>
      <c r="FWW136" s="908"/>
      <c r="FWX136" s="908"/>
      <c r="FWY136" s="908"/>
      <c r="FWZ136" s="908"/>
      <c r="FXA136" s="908"/>
      <c r="FXB136" s="908"/>
      <c r="FXC136" s="908"/>
      <c r="FXD136" s="908"/>
      <c r="FXE136" s="908"/>
      <c r="FXF136" s="908"/>
      <c r="FXG136" s="908"/>
      <c r="FXH136" s="908"/>
      <c r="FXI136" s="908"/>
      <c r="FXJ136" s="908"/>
      <c r="FXK136" s="908"/>
      <c r="FXL136" s="908"/>
      <c r="FXM136" s="908"/>
      <c r="FXN136" s="908"/>
      <c r="FXO136" s="908"/>
      <c r="FXP136" s="908"/>
      <c r="FXQ136" s="908"/>
      <c r="FXR136" s="908"/>
      <c r="FXS136" s="908"/>
      <c r="FXT136" s="908"/>
      <c r="FXU136" s="908"/>
      <c r="FXV136" s="908"/>
      <c r="FXW136" s="908"/>
      <c r="FXX136" s="908"/>
      <c r="FXY136" s="908"/>
      <c r="FXZ136" s="908"/>
      <c r="FYA136" s="908"/>
      <c r="FYB136" s="908"/>
      <c r="FYC136" s="908"/>
      <c r="FYD136" s="908"/>
      <c r="FYE136" s="908"/>
      <c r="FYF136" s="908"/>
      <c r="FYG136" s="908"/>
      <c r="FYH136" s="908"/>
      <c r="FYI136" s="908"/>
      <c r="FYJ136" s="908"/>
      <c r="FYK136" s="908"/>
      <c r="FYL136" s="908"/>
      <c r="FYM136" s="908"/>
      <c r="FYN136" s="908"/>
      <c r="FYO136" s="908"/>
      <c r="FYP136" s="908"/>
      <c r="FYQ136" s="908"/>
      <c r="FYR136" s="908"/>
      <c r="FYS136" s="908"/>
      <c r="FYT136" s="908"/>
      <c r="FYU136" s="908"/>
      <c r="FYV136" s="908"/>
      <c r="FYW136" s="908"/>
      <c r="FYX136" s="908"/>
      <c r="FYY136" s="908"/>
      <c r="FYZ136" s="908"/>
      <c r="FZA136" s="908"/>
      <c r="FZB136" s="908"/>
      <c r="FZC136" s="908"/>
      <c r="FZD136" s="908"/>
      <c r="FZE136" s="908"/>
      <c r="FZF136" s="908"/>
      <c r="FZG136" s="908"/>
      <c r="FZH136" s="908"/>
      <c r="FZI136" s="908"/>
      <c r="FZJ136" s="908"/>
      <c r="FZK136" s="908"/>
      <c r="FZL136" s="908"/>
      <c r="FZM136" s="908"/>
      <c r="FZN136" s="908"/>
      <c r="FZO136" s="908"/>
      <c r="FZP136" s="908"/>
      <c r="FZQ136" s="908"/>
      <c r="FZR136" s="908"/>
      <c r="FZS136" s="908"/>
      <c r="FZT136" s="908"/>
      <c r="FZU136" s="908"/>
      <c r="FZV136" s="908"/>
      <c r="FZW136" s="908"/>
      <c r="FZX136" s="908"/>
      <c r="FZY136" s="908"/>
      <c r="FZZ136" s="908"/>
      <c r="GAA136" s="908"/>
      <c r="GAB136" s="908"/>
      <c r="GAC136" s="908"/>
      <c r="GAD136" s="908"/>
      <c r="GAE136" s="908"/>
      <c r="GAF136" s="908"/>
      <c r="GAG136" s="908"/>
      <c r="GAH136" s="908"/>
      <c r="GAI136" s="908"/>
      <c r="GAJ136" s="908"/>
      <c r="GAK136" s="908"/>
      <c r="GAL136" s="908"/>
      <c r="GAM136" s="908"/>
      <c r="GAN136" s="908"/>
      <c r="GAO136" s="908"/>
      <c r="GAP136" s="908"/>
      <c r="GAQ136" s="908"/>
      <c r="GAR136" s="908"/>
      <c r="GAS136" s="908"/>
      <c r="GAT136" s="908"/>
      <c r="GAU136" s="908"/>
      <c r="GAV136" s="908"/>
      <c r="GAW136" s="908"/>
      <c r="GAX136" s="908"/>
      <c r="GAY136" s="908"/>
      <c r="GAZ136" s="908"/>
      <c r="GBA136" s="908"/>
      <c r="GBB136" s="908"/>
      <c r="GBC136" s="908"/>
      <c r="GBD136" s="908"/>
      <c r="GBE136" s="908"/>
      <c r="GBF136" s="908"/>
      <c r="GBG136" s="908"/>
      <c r="GBH136" s="908"/>
      <c r="GBI136" s="908"/>
      <c r="GBJ136" s="908"/>
      <c r="GBK136" s="908"/>
      <c r="GBL136" s="908"/>
      <c r="GBM136" s="908"/>
      <c r="GBN136" s="908"/>
      <c r="GBO136" s="908"/>
      <c r="GBP136" s="908"/>
      <c r="GBQ136" s="908"/>
      <c r="GBR136" s="908"/>
      <c r="GBS136" s="908"/>
      <c r="GBT136" s="908"/>
      <c r="GBU136" s="908"/>
      <c r="GBV136" s="908"/>
      <c r="GBW136" s="908"/>
      <c r="GBX136" s="908"/>
      <c r="GBY136" s="908"/>
      <c r="GBZ136" s="908"/>
      <c r="GCA136" s="908"/>
      <c r="GCB136" s="908"/>
      <c r="GCC136" s="908"/>
      <c r="GCD136" s="908"/>
      <c r="GCE136" s="908"/>
      <c r="GCF136" s="908"/>
      <c r="GCG136" s="908"/>
      <c r="GCH136" s="908"/>
      <c r="GCI136" s="908"/>
      <c r="GCJ136" s="908"/>
      <c r="GCK136" s="908"/>
      <c r="GCL136" s="908"/>
      <c r="GCM136" s="908"/>
      <c r="GCN136" s="908"/>
      <c r="GCO136" s="908"/>
      <c r="GCP136" s="908"/>
      <c r="GCQ136" s="908"/>
      <c r="GCR136" s="908"/>
      <c r="GCS136" s="908"/>
      <c r="GCT136" s="908"/>
      <c r="GCU136" s="908"/>
      <c r="GCV136" s="908"/>
      <c r="GCW136" s="908"/>
      <c r="GCX136" s="908"/>
      <c r="GCY136" s="908"/>
      <c r="GCZ136" s="908"/>
      <c r="GDA136" s="908"/>
      <c r="GDB136" s="908"/>
      <c r="GDC136" s="908"/>
      <c r="GDD136" s="908"/>
      <c r="GDE136" s="908"/>
      <c r="GDF136" s="908"/>
      <c r="GDG136" s="908"/>
      <c r="GDH136" s="908"/>
      <c r="GDI136" s="908"/>
      <c r="GDJ136" s="908"/>
      <c r="GDK136" s="908"/>
      <c r="GDL136" s="908"/>
      <c r="GDM136" s="908"/>
      <c r="GDN136" s="908"/>
      <c r="GDO136" s="908"/>
      <c r="GDP136" s="908"/>
      <c r="GDQ136" s="908"/>
      <c r="GDR136" s="908"/>
      <c r="GDS136" s="908"/>
      <c r="GDT136" s="908"/>
      <c r="GDU136" s="908"/>
      <c r="GDV136" s="908"/>
      <c r="GDW136" s="908"/>
      <c r="GDX136" s="908"/>
      <c r="GDY136" s="908"/>
      <c r="GDZ136" s="908"/>
      <c r="GEA136" s="908"/>
      <c r="GEB136" s="908"/>
      <c r="GEC136" s="908"/>
      <c r="GED136" s="908"/>
      <c r="GEE136" s="908"/>
      <c r="GEF136" s="908"/>
      <c r="GEG136" s="908"/>
      <c r="GEH136" s="908"/>
      <c r="GEI136" s="908"/>
      <c r="GEJ136" s="908"/>
      <c r="GEK136" s="908"/>
      <c r="GEL136" s="908"/>
      <c r="GEM136" s="908"/>
      <c r="GEN136" s="908"/>
      <c r="GEO136" s="908"/>
      <c r="GEP136" s="908"/>
      <c r="GEQ136" s="908"/>
      <c r="GER136" s="908"/>
      <c r="GES136" s="908"/>
      <c r="GET136" s="908"/>
      <c r="GEU136" s="908"/>
      <c r="GEV136" s="908"/>
      <c r="GEW136" s="908"/>
      <c r="GEX136" s="908"/>
      <c r="GEY136" s="908"/>
      <c r="GEZ136" s="908"/>
      <c r="GFA136" s="908"/>
      <c r="GFB136" s="908"/>
      <c r="GFC136" s="908"/>
      <c r="GFD136" s="908"/>
      <c r="GFE136" s="908"/>
      <c r="GFF136" s="908"/>
      <c r="GFG136" s="908"/>
      <c r="GFH136" s="908"/>
      <c r="GFI136" s="908"/>
      <c r="GFJ136" s="908"/>
      <c r="GFK136" s="908"/>
      <c r="GFL136" s="908"/>
      <c r="GFM136" s="908"/>
      <c r="GFN136" s="908"/>
      <c r="GFO136" s="908"/>
      <c r="GFP136" s="908"/>
      <c r="GFQ136" s="908"/>
      <c r="GFR136" s="908"/>
      <c r="GFS136" s="908"/>
      <c r="GFT136" s="908"/>
      <c r="GFU136" s="908"/>
      <c r="GFV136" s="908"/>
      <c r="GFW136" s="908"/>
      <c r="GFX136" s="908"/>
      <c r="GFY136" s="908"/>
      <c r="GFZ136" s="908"/>
      <c r="GGA136" s="908"/>
      <c r="GGB136" s="908"/>
      <c r="GGC136" s="908"/>
      <c r="GGD136" s="908"/>
      <c r="GGE136" s="908"/>
      <c r="GGF136" s="908"/>
      <c r="GGG136" s="908"/>
      <c r="GGH136" s="908"/>
      <c r="GGI136" s="908"/>
      <c r="GGJ136" s="908"/>
      <c r="GGK136" s="908"/>
      <c r="GGL136" s="908"/>
      <c r="GGM136" s="908"/>
      <c r="GGN136" s="908"/>
      <c r="GGO136" s="908"/>
      <c r="GGP136" s="908"/>
      <c r="GGQ136" s="908"/>
      <c r="GGR136" s="908"/>
      <c r="GGS136" s="908"/>
      <c r="GGT136" s="908"/>
      <c r="GGU136" s="908"/>
      <c r="GGV136" s="908"/>
      <c r="GGW136" s="908"/>
      <c r="GGX136" s="908"/>
      <c r="GGY136" s="908"/>
      <c r="GGZ136" s="908"/>
      <c r="GHA136" s="908"/>
      <c r="GHB136" s="908"/>
      <c r="GHC136" s="908"/>
      <c r="GHD136" s="908"/>
      <c r="GHE136" s="908"/>
      <c r="GHF136" s="908"/>
      <c r="GHG136" s="908"/>
      <c r="GHH136" s="908"/>
      <c r="GHI136" s="908"/>
      <c r="GHJ136" s="908"/>
      <c r="GHK136" s="908"/>
      <c r="GHL136" s="908"/>
      <c r="GHM136" s="908"/>
      <c r="GHN136" s="908"/>
      <c r="GHO136" s="908"/>
      <c r="GHP136" s="908"/>
      <c r="GHQ136" s="908"/>
      <c r="GHR136" s="908"/>
      <c r="GHS136" s="908"/>
      <c r="GHT136" s="908"/>
      <c r="GHU136" s="908"/>
      <c r="GHV136" s="908"/>
      <c r="GHW136" s="908"/>
      <c r="GHX136" s="908"/>
      <c r="GHY136" s="908"/>
      <c r="GHZ136" s="908"/>
      <c r="GIA136" s="908"/>
      <c r="GIB136" s="908"/>
      <c r="GIC136" s="908"/>
      <c r="GID136" s="908"/>
      <c r="GIE136" s="908"/>
      <c r="GIF136" s="908"/>
      <c r="GIG136" s="908"/>
      <c r="GIH136" s="908"/>
      <c r="GII136" s="908"/>
      <c r="GIJ136" s="908"/>
      <c r="GIK136" s="908"/>
      <c r="GIL136" s="908"/>
      <c r="GIM136" s="908"/>
      <c r="GIN136" s="908"/>
      <c r="GIO136" s="908"/>
      <c r="GIP136" s="908"/>
      <c r="GIQ136" s="908"/>
      <c r="GIR136" s="908"/>
      <c r="GIS136" s="908"/>
      <c r="GIT136" s="908"/>
      <c r="GIU136" s="908"/>
      <c r="GIV136" s="908"/>
      <c r="GIW136" s="908"/>
      <c r="GIX136" s="908"/>
      <c r="GIY136" s="908"/>
      <c r="GIZ136" s="908"/>
      <c r="GJA136" s="908"/>
      <c r="GJB136" s="908"/>
      <c r="GJC136" s="908"/>
      <c r="GJD136" s="908"/>
      <c r="GJE136" s="908"/>
      <c r="GJF136" s="908"/>
      <c r="GJG136" s="908"/>
      <c r="GJH136" s="908"/>
      <c r="GJI136" s="908"/>
      <c r="GJJ136" s="908"/>
      <c r="GJK136" s="908"/>
      <c r="GJL136" s="908"/>
      <c r="GJM136" s="908"/>
      <c r="GJN136" s="908"/>
      <c r="GJO136" s="908"/>
      <c r="GJP136" s="908"/>
      <c r="GJQ136" s="908"/>
      <c r="GJR136" s="908"/>
      <c r="GJS136" s="908"/>
      <c r="GJT136" s="908"/>
      <c r="GJU136" s="908"/>
      <c r="GJV136" s="908"/>
      <c r="GJW136" s="908"/>
      <c r="GJX136" s="908"/>
      <c r="GJY136" s="908"/>
      <c r="GJZ136" s="908"/>
      <c r="GKA136" s="908"/>
      <c r="GKB136" s="908"/>
      <c r="GKC136" s="908"/>
      <c r="GKD136" s="908"/>
      <c r="GKE136" s="908"/>
      <c r="GKF136" s="908"/>
      <c r="GKG136" s="908"/>
      <c r="GKH136" s="908"/>
      <c r="GKI136" s="908"/>
      <c r="GKJ136" s="908"/>
      <c r="GKK136" s="908"/>
      <c r="GKL136" s="908"/>
      <c r="GKM136" s="908"/>
      <c r="GKN136" s="908"/>
      <c r="GKO136" s="908"/>
      <c r="GKP136" s="908"/>
      <c r="GKQ136" s="908"/>
      <c r="GKR136" s="908"/>
      <c r="GKS136" s="908"/>
      <c r="GKT136" s="908"/>
      <c r="GKU136" s="908"/>
      <c r="GKV136" s="908"/>
      <c r="GKW136" s="908"/>
      <c r="GKX136" s="908"/>
      <c r="GKY136" s="908"/>
      <c r="GKZ136" s="908"/>
      <c r="GLA136" s="908"/>
      <c r="GLB136" s="908"/>
      <c r="GLC136" s="908"/>
      <c r="GLD136" s="908"/>
      <c r="GLE136" s="908"/>
      <c r="GLF136" s="908"/>
      <c r="GLG136" s="908"/>
      <c r="GLH136" s="908"/>
      <c r="GLI136" s="908"/>
      <c r="GLJ136" s="908"/>
      <c r="GLK136" s="908"/>
      <c r="GLL136" s="908"/>
      <c r="GLM136" s="908"/>
      <c r="GLN136" s="908"/>
      <c r="GLO136" s="908"/>
      <c r="GLP136" s="908"/>
      <c r="GLQ136" s="908"/>
      <c r="GLR136" s="908"/>
      <c r="GLS136" s="908"/>
      <c r="GLT136" s="908"/>
      <c r="GLU136" s="908"/>
      <c r="GLV136" s="908"/>
      <c r="GLW136" s="908"/>
      <c r="GLX136" s="908"/>
      <c r="GLY136" s="908"/>
      <c r="GLZ136" s="908"/>
      <c r="GMA136" s="908"/>
      <c r="GMB136" s="908"/>
      <c r="GMC136" s="908"/>
      <c r="GMD136" s="908"/>
      <c r="GME136" s="908"/>
      <c r="GMF136" s="908"/>
      <c r="GMG136" s="908"/>
      <c r="GMH136" s="908"/>
      <c r="GMI136" s="908"/>
      <c r="GMJ136" s="908"/>
      <c r="GMK136" s="908"/>
      <c r="GML136" s="908"/>
      <c r="GMM136" s="908"/>
      <c r="GMN136" s="908"/>
      <c r="GMO136" s="908"/>
      <c r="GMP136" s="908"/>
      <c r="GMQ136" s="908"/>
      <c r="GMR136" s="908"/>
      <c r="GMS136" s="908"/>
      <c r="GMT136" s="908"/>
      <c r="GMU136" s="908"/>
      <c r="GMV136" s="908"/>
      <c r="GMW136" s="908"/>
      <c r="GMX136" s="908"/>
      <c r="GMY136" s="908"/>
      <c r="GMZ136" s="908"/>
      <c r="GNA136" s="908"/>
      <c r="GNB136" s="908"/>
      <c r="GNC136" s="908"/>
      <c r="GND136" s="908"/>
      <c r="GNE136" s="908"/>
      <c r="GNF136" s="908"/>
      <c r="GNG136" s="908"/>
      <c r="GNH136" s="908"/>
      <c r="GNI136" s="908"/>
      <c r="GNJ136" s="908"/>
      <c r="GNK136" s="908"/>
      <c r="GNL136" s="908"/>
      <c r="GNM136" s="908"/>
      <c r="GNN136" s="908"/>
      <c r="GNO136" s="908"/>
      <c r="GNP136" s="908"/>
      <c r="GNQ136" s="908"/>
      <c r="GNR136" s="908"/>
      <c r="GNS136" s="908"/>
      <c r="GNT136" s="908"/>
      <c r="GNU136" s="908"/>
      <c r="GNV136" s="908"/>
      <c r="GNW136" s="908"/>
      <c r="GNX136" s="908"/>
      <c r="GNY136" s="908"/>
      <c r="GNZ136" s="908"/>
      <c r="GOA136" s="908"/>
      <c r="GOB136" s="908"/>
      <c r="GOC136" s="908"/>
      <c r="GOD136" s="908"/>
      <c r="GOE136" s="908"/>
      <c r="GOF136" s="908"/>
      <c r="GOG136" s="908"/>
      <c r="GOH136" s="908"/>
      <c r="GOI136" s="908"/>
      <c r="GOJ136" s="908"/>
      <c r="GOK136" s="908"/>
      <c r="GOL136" s="908"/>
      <c r="GOM136" s="908"/>
      <c r="GON136" s="908"/>
      <c r="GOO136" s="908"/>
      <c r="GOP136" s="908"/>
      <c r="GOQ136" s="908"/>
      <c r="GOR136" s="908"/>
      <c r="GOS136" s="908"/>
      <c r="GOT136" s="908"/>
      <c r="GOU136" s="908"/>
      <c r="GOV136" s="908"/>
      <c r="GOW136" s="908"/>
      <c r="GOX136" s="908"/>
      <c r="GOY136" s="908"/>
      <c r="GOZ136" s="908"/>
      <c r="GPA136" s="908"/>
      <c r="GPB136" s="908"/>
      <c r="GPC136" s="908"/>
      <c r="GPD136" s="908"/>
      <c r="GPE136" s="908"/>
      <c r="GPF136" s="908"/>
      <c r="GPG136" s="908"/>
      <c r="GPH136" s="908"/>
      <c r="GPI136" s="908"/>
      <c r="GPJ136" s="908"/>
      <c r="GPK136" s="908"/>
      <c r="GPL136" s="908"/>
      <c r="GPM136" s="908"/>
      <c r="GPN136" s="908"/>
      <c r="GPO136" s="908"/>
      <c r="GPP136" s="908"/>
      <c r="GPQ136" s="908"/>
      <c r="GPR136" s="908"/>
      <c r="GPS136" s="908"/>
      <c r="GPT136" s="908"/>
      <c r="GPU136" s="908"/>
      <c r="GPV136" s="908"/>
      <c r="GPW136" s="908"/>
      <c r="GPX136" s="908"/>
      <c r="GPY136" s="908"/>
      <c r="GPZ136" s="908"/>
      <c r="GQA136" s="908"/>
      <c r="GQB136" s="908"/>
      <c r="GQC136" s="908"/>
      <c r="GQD136" s="908"/>
      <c r="GQE136" s="908"/>
      <c r="GQF136" s="908"/>
      <c r="GQG136" s="908"/>
      <c r="GQH136" s="908"/>
      <c r="GQI136" s="908"/>
      <c r="GQJ136" s="908"/>
      <c r="GQK136" s="908"/>
      <c r="GQL136" s="908"/>
      <c r="GQM136" s="908"/>
      <c r="GQN136" s="908"/>
      <c r="GQO136" s="908"/>
      <c r="GQP136" s="908"/>
      <c r="GQQ136" s="908"/>
      <c r="GQR136" s="908"/>
      <c r="GQS136" s="908"/>
      <c r="GQT136" s="908"/>
      <c r="GQU136" s="908"/>
      <c r="GQV136" s="908"/>
      <c r="GQW136" s="908"/>
      <c r="GQX136" s="908"/>
      <c r="GQY136" s="908"/>
      <c r="GQZ136" s="908"/>
      <c r="GRA136" s="908"/>
      <c r="GRB136" s="908"/>
      <c r="GRC136" s="908"/>
      <c r="GRD136" s="908"/>
      <c r="GRE136" s="908"/>
      <c r="GRF136" s="908"/>
      <c r="GRG136" s="908"/>
      <c r="GRH136" s="908"/>
      <c r="GRI136" s="908"/>
      <c r="GRJ136" s="908"/>
      <c r="GRK136" s="908"/>
      <c r="GRL136" s="908"/>
      <c r="GRM136" s="908"/>
      <c r="GRN136" s="908"/>
      <c r="GRO136" s="908"/>
      <c r="GRP136" s="908"/>
      <c r="GRQ136" s="908"/>
      <c r="GRR136" s="908"/>
      <c r="GRS136" s="908"/>
      <c r="GRT136" s="908"/>
      <c r="GRU136" s="908"/>
      <c r="GRV136" s="908"/>
      <c r="GRW136" s="908"/>
      <c r="GRX136" s="908"/>
      <c r="GRY136" s="908"/>
      <c r="GRZ136" s="908"/>
      <c r="GSA136" s="908"/>
      <c r="GSB136" s="908"/>
      <c r="GSC136" s="908"/>
      <c r="GSD136" s="908"/>
      <c r="GSE136" s="908"/>
      <c r="GSF136" s="908"/>
      <c r="GSG136" s="908"/>
      <c r="GSH136" s="908"/>
      <c r="GSI136" s="908"/>
      <c r="GSJ136" s="908"/>
      <c r="GSK136" s="908"/>
      <c r="GSL136" s="908"/>
      <c r="GSM136" s="908"/>
      <c r="GSN136" s="908"/>
      <c r="GSO136" s="908"/>
      <c r="GSP136" s="908"/>
      <c r="GSQ136" s="908"/>
      <c r="GSR136" s="908"/>
      <c r="GSS136" s="908"/>
      <c r="GST136" s="908"/>
      <c r="GSU136" s="908"/>
      <c r="GSV136" s="908"/>
      <c r="GSW136" s="908"/>
      <c r="GSX136" s="908"/>
      <c r="GSY136" s="908"/>
      <c r="GSZ136" s="908"/>
      <c r="GTA136" s="908"/>
      <c r="GTB136" s="908"/>
      <c r="GTC136" s="908"/>
      <c r="GTD136" s="908"/>
      <c r="GTE136" s="908"/>
      <c r="GTF136" s="908"/>
      <c r="GTG136" s="908"/>
      <c r="GTH136" s="908"/>
      <c r="GTI136" s="908"/>
      <c r="GTJ136" s="908"/>
      <c r="GTK136" s="908"/>
      <c r="GTL136" s="908"/>
      <c r="GTM136" s="908"/>
      <c r="GTN136" s="908"/>
      <c r="GTO136" s="908"/>
      <c r="GTP136" s="908"/>
      <c r="GTQ136" s="908"/>
      <c r="GTR136" s="908"/>
      <c r="GTS136" s="908"/>
      <c r="GTT136" s="908"/>
      <c r="GTU136" s="908"/>
      <c r="GTV136" s="908"/>
      <c r="GTW136" s="908"/>
      <c r="GTX136" s="908"/>
      <c r="GTY136" s="908"/>
      <c r="GTZ136" s="908"/>
      <c r="GUA136" s="908"/>
      <c r="GUB136" s="908"/>
      <c r="GUC136" s="908"/>
      <c r="GUD136" s="908"/>
      <c r="GUE136" s="908"/>
      <c r="GUF136" s="908"/>
      <c r="GUG136" s="908"/>
      <c r="GUH136" s="908"/>
      <c r="GUI136" s="908"/>
      <c r="GUJ136" s="908"/>
      <c r="GUK136" s="908"/>
      <c r="GUL136" s="908"/>
      <c r="GUM136" s="908"/>
      <c r="GUN136" s="908"/>
      <c r="GUO136" s="908"/>
      <c r="GUP136" s="908"/>
      <c r="GUQ136" s="908"/>
      <c r="GUR136" s="908"/>
      <c r="GUS136" s="908"/>
      <c r="GUT136" s="908"/>
      <c r="GUU136" s="908"/>
      <c r="GUV136" s="908"/>
      <c r="GUW136" s="908"/>
      <c r="GUX136" s="908"/>
      <c r="GUY136" s="908"/>
      <c r="GUZ136" s="908"/>
      <c r="GVA136" s="908"/>
      <c r="GVB136" s="908"/>
      <c r="GVC136" s="908"/>
      <c r="GVD136" s="908"/>
      <c r="GVE136" s="908"/>
      <c r="GVF136" s="908"/>
      <c r="GVG136" s="908"/>
      <c r="GVH136" s="908"/>
      <c r="GVI136" s="908"/>
      <c r="GVJ136" s="908"/>
      <c r="GVK136" s="908"/>
      <c r="GVL136" s="908"/>
      <c r="GVM136" s="908"/>
      <c r="GVN136" s="908"/>
      <c r="GVO136" s="908"/>
      <c r="GVP136" s="908"/>
      <c r="GVQ136" s="908"/>
      <c r="GVR136" s="908"/>
      <c r="GVS136" s="908"/>
      <c r="GVT136" s="908"/>
      <c r="GVU136" s="908"/>
      <c r="GVV136" s="908"/>
      <c r="GVW136" s="908"/>
      <c r="GVX136" s="908"/>
      <c r="GVY136" s="908"/>
      <c r="GVZ136" s="908"/>
      <c r="GWA136" s="908"/>
      <c r="GWB136" s="908"/>
      <c r="GWC136" s="908"/>
      <c r="GWD136" s="908"/>
      <c r="GWE136" s="908"/>
      <c r="GWF136" s="908"/>
      <c r="GWG136" s="908"/>
      <c r="GWH136" s="908"/>
      <c r="GWI136" s="908"/>
      <c r="GWJ136" s="908"/>
      <c r="GWK136" s="908"/>
      <c r="GWL136" s="908"/>
      <c r="GWM136" s="908"/>
      <c r="GWN136" s="908"/>
      <c r="GWO136" s="908"/>
      <c r="GWP136" s="908"/>
      <c r="GWQ136" s="908"/>
      <c r="GWR136" s="908"/>
      <c r="GWS136" s="908"/>
      <c r="GWT136" s="908"/>
      <c r="GWU136" s="908"/>
      <c r="GWV136" s="908"/>
      <c r="GWW136" s="908"/>
      <c r="GWX136" s="908"/>
      <c r="GWY136" s="908"/>
      <c r="GWZ136" s="908"/>
      <c r="GXA136" s="908"/>
      <c r="GXB136" s="908"/>
      <c r="GXC136" s="908"/>
      <c r="GXD136" s="908"/>
      <c r="GXE136" s="908"/>
      <c r="GXF136" s="908"/>
      <c r="GXG136" s="908"/>
      <c r="GXH136" s="908"/>
      <c r="GXI136" s="908"/>
      <c r="GXJ136" s="908"/>
      <c r="GXK136" s="908"/>
      <c r="GXL136" s="908"/>
      <c r="GXM136" s="908"/>
      <c r="GXN136" s="908"/>
      <c r="GXO136" s="908"/>
      <c r="GXP136" s="908"/>
      <c r="GXQ136" s="908"/>
      <c r="GXR136" s="908"/>
      <c r="GXS136" s="908"/>
      <c r="GXT136" s="908"/>
      <c r="GXU136" s="908"/>
      <c r="GXV136" s="908"/>
      <c r="GXW136" s="908"/>
      <c r="GXX136" s="908"/>
      <c r="GXY136" s="908"/>
      <c r="GXZ136" s="908"/>
      <c r="GYA136" s="908"/>
      <c r="GYB136" s="908"/>
      <c r="GYC136" s="908"/>
      <c r="GYD136" s="908"/>
      <c r="GYE136" s="908"/>
      <c r="GYF136" s="908"/>
      <c r="GYG136" s="908"/>
      <c r="GYH136" s="908"/>
      <c r="GYI136" s="908"/>
      <c r="GYJ136" s="908"/>
      <c r="GYK136" s="908"/>
      <c r="GYL136" s="908"/>
      <c r="GYM136" s="908"/>
      <c r="GYN136" s="908"/>
      <c r="GYO136" s="908"/>
      <c r="GYP136" s="908"/>
      <c r="GYQ136" s="908"/>
      <c r="GYR136" s="908"/>
      <c r="GYS136" s="908"/>
      <c r="GYT136" s="908"/>
      <c r="GYU136" s="908"/>
      <c r="GYV136" s="908"/>
      <c r="GYW136" s="908"/>
      <c r="GYX136" s="908"/>
      <c r="GYY136" s="908"/>
      <c r="GYZ136" s="908"/>
      <c r="GZA136" s="908"/>
      <c r="GZB136" s="908"/>
      <c r="GZC136" s="908"/>
      <c r="GZD136" s="908"/>
      <c r="GZE136" s="908"/>
      <c r="GZF136" s="908"/>
      <c r="GZG136" s="908"/>
      <c r="GZH136" s="908"/>
      <c r="GZI136" s="908"/>
      <c r="GZJ136" s="908"/>
      <c r="GZK136" s="908"/>
      <c r="GZL136" s="908"/>
      <c r="GZM136" s="908"/>
      <c r="GZN136" s="908"/>
      <c r="GZO136" s="908"/>
      <c r="GZP136" s="908"/>
      <c r="GZQ136" s="908"/>
      <c r="GZR136" s="908"/>
      <c r="GZS136" s="908"/>
      <c r="GZT136" s="908"/>
      <c r="GZU136" s="908"/>
      <c r="GZV136" s="908"/>
      <c r="GZW136" s="908"/>
      <c r="GZX136" s="908"/>
      <c r="GZY136" s="908"/>
      <c r="GZZ136" s="908"/>
      <c r="HAA136" s="908"/>
      <c r="HAB136" s="908"/>
      <c r="HAC136" s="908"/>
      <c r="HAD136" s="908"/>
      <c r="HAE136" s="908"/>
      <c r="HAF136" s="908"/>
      <c r="HAG136" s="908"/>
      <c r="HAH136" s="908"/>
      <c r="HAI136" s="908"/>
      <c r="HAJ136" s="908"/>
      <c r="HAK136" s="908"/>
      <c r="HAL136" s="908"/>
      <c r="HAM136" s="908"/>
      <c r="HAN136" s="908"/>
      <c r="HAO136" s="908"/>
      <c r="HAP136" s="908"/>
      <c r="HAQ136" s="908"/>
      <c r="HAR136" s="908"/>
      <c r="HAS136" s="908"/>
      <c r="HAT136" s="908"/>
      <c r="HAU136" s="908"/>
      <c r="HAV136" s="908"/>
      <c r="HAW136" s="908"/>
      <c r="HAX136" s="908"/>
      <c r="HAY136" s="908"/>
      <c r="HAZ136" s="908"/>
      <c r="HBA136" s="908"/>
      <c r="HBB136" s="908"/>
      <c r="HBC136" s="908"/>
      <c r="HBD136" s="908"/>
      <c r="HBE136" s="908"/>
      <c r="HBF136" s="908"/>
      <c r="HBG136" s="908"/>
      <c r="HBH136" s="908"/>
      <c r="HBI136" s="908"/>
      <c r="HBJ136" s="908"/>
      <c r="HBK136" s="908"/>
      <c r="HBL136" s="908"/>
      <c r="HBM136" s="908"/>
      <c r="HBN136" s="908"/>
      <c r="HBO136" s="908"/>
      <c r="HBP136" s="908"/>
      <c r="HBQ136" s="908"/>
      <c r="HBR136" s="908"/>
      <c r="HBS136" s="908"/>
      <c r="HBT136" s="908"/>
      <c r="HBU136" s="908"/>
      <c r="HBV136" s="908"/>
      <c r="HBW136" s="908"/>
      <c r="HBX136" s="908"/>
      <c r="HBY136" s="908"/>
      <c r="HBZ136" s="908"/>
      <c r="HCA136" s="908"/>
      <c r="HCB136" s="908"/>
      <c r="HCC136" s="908"/>
      <c r="HCD136" s="908"/>
      <c r="HCE136" s="908"/>
      <c r="HCF136" s="908"/>
      <c r="HCG136" s="908"/>
      <c r="HCH136" s="908"/>
      <c r="HCI136" s="908"/>
      <c r="HCJ136" s="908"/>
      <c r="HCK136" s="908"/>
      <c r="HCL136" s="908"/>
      <c r="HCM136" s="908"/>
      <c r="HCN136" s="908"/>
      <c r="HCO136" s="908"/>
      <c r="HCP136" s="908"/>
      <c r="HCQ136" s="908"/>
      <c r="HCR136" s="908"/>
      <c r="HCS136" s="908"/>
      <c r="HCT136" s="908"/>
      <c r="HCU136" s="908"/>
      <c r="HCV136" s="908"/>
      <c r="HCW136" s="908"/>
      <c r="HCX136" s="908"/>
      <c r="HCY136" s="908"/>
      <c r="HCZ136" s="908"/>
      <c r="HDA136" s="908"/>
      <c r="HDB136" s="908"/>
      <c r="HDC136" s="908"/>
      <c r="HDD136" s="908"/>
      <c r="HDE136" s="908"/>
      <c r="HDF136" s="908"/>
      <c r="HDG136" s="908"/>
      <c r="HDH136" s="908"/>
      <c r="HDI136" s="908"/>
      <c r="HDJ136" s="908"/>
      <c r="HDK136" s="908"/>
      <c r="HDL136" s="908"/>
      <c r="HDM136" s="908"/>
      <c r="HDN136" s="908"/>
      <c r="HDO136" s="908"/>
      <c r="HDP136" s="908"/>
      <c r="HDQ136" s="908"/>
      <c r="HDR136" s="908"/>
      <c r="HDS136" s="908"/>
      <c r="HDT136" s="908"/>
      <c r="HDU136" s="908"/>
      <c r="HDV136" s="908"/>
      <c r="HDW136" s="908"/>
      <c r="HDX136" s="908"/>
      <c r="HDY136" s="908"/>
      <c r="HDZ136" s="908"/>
      <c r="HEA136" s="908"/>
      <c r="HEB136" s="908"/>
      <c r="HEC136" s="908"/>
      <c r="HED136" s="908"/>
      <c r="HEE136" s="908"/>
      <c r="HEF136" s="908"/>
      <c r="HEG136" s="908"/>
      <c r="HEH136" s="908"/>
      <c r="HEI136" s="908"/>
      <c r="HEJ136" s="908"/>
      <c r="HEK136" s="908"/>
      <c r="HEL136" s="908"/>
      <c r="HEM136" s="908"/>
      <c r="HEN136" s="908"/>
      <c r="HEO136" s="908"/>
      <c r="HEP136" s="908"/>
      <c r="HEQ136" s="908"/>
      <c r="HER136" s="908"/>
      <c r="HES136" s="908"/>
      <c r="HET136" s="908"/>
      <c r="HEU136" s="908"/>
      <c r="HEV136" s="908"/>
      <c r="HEW136" s="908"/>
      <c r="HEX136" s="908"/>
      <c r="HEY136" s="908"/>
      <c r="HEZ136" s="908"/>
      <c r="HFA136" s="908"/>
      <c r="HFB136" s="908"/>
      <c r="HFC136" s="908"/>
      <c r="HFD136" s="908"/>
      <c r="HFE136" s="908"/>
      <c r="HFF136" s="908"/>
      <c r="HFG136" s="908"/>
      <c r="HFH136" s="908"/>
      <c r="HFI136" s="908"/>
      <c r="HFJ136" s="908"/>
      <c r="HFK136" s="908"/>
      <c r="HFL136" s="908"/>
      <c r="HFM136" s="908"/>
      <c r="HFN136" s="908"/>
      <c r="HFO136" s="908"/>
      <c r="HFP136" s="908"/>
      <c r="HFQ136" s="908"/>
      <c r="HFR136" s="908"/>
      <c r="HFS136" s="908"/>
      <c r="HFT136" s="908"/>
      <c r="HFU136" s="908"/>
      <c r="HFV136" s="908"/>
      <c r="HFW136" s="908"/>
      <c r="HFX136" s="908"/>
      <c r="HFY136" s="908"/>
      <c r="HFZ136" s="908"/>
      <c r="HGA136" s="908"/>
      <c r="HGB136" s="908"/>
      <c r="HGC136" s="908"/>
      <c r="HGD136" s="908"/>
      <c r="HGE136" s="908"/>
      <c r="HGF136" s="908"/>
      <c r="HGG136" s="908"/>
      <c r="HGH136" s="908"/>
      <c r="HGI136" s="908"/>
      <c r="HGJ136" s="908"/>
      <c r="HGK136" s="908"/>
      <c r="HGL136" s="908"/>
      <c r="HGM136" s="908"/>
      <c r="HGN136" s="908"/>
      <c r="HGO136" s="908"/>
      <c r="HGP136" s="908"/>
      <c r="HGQ136" s="908"/>
      <c r="HGR136" s="908"/>
      <c r="HGS136" s="908"/>
      <c r="HGT136" s="908"/>
      <c r="HGU136" s="908"/>
      <c r="HGV136" s="908"/>
      <c r="HGW136" s="908"/>
      <c r="HGX136" s="908"/>
      <c r="HGY136" s="908"/>
      <c r="HGZ136" s="908"/>
      <c r="HHA136" s="908"/>
      <c r="HHB136" s="908"/>
      <c r="HHC136" s="908"/>
      <c r="HHD136" s="908"/>
      <c r="HHE136" s="908"/>
      <c r="HHF136" s="908"/>
      <c r="HHG136" s="908"/>
      <c r="HHH136" s="908"/>
      <c r="HHI136" s="908"/>
      <c r="HHJ136" s="908"/>
      <c r="HHK136" s="908"/>
      <c r="HHL136" s="908"/>
      <c r="HHM136" s="908"/>
      <c r="HHN136" s="908"/>
      <c r="HHO136" s="908"/>
      <c r="HHP136" s="908"/>
      <c r="HHQ136" s="908"/>
      <c r="HHR136" s="908"/>
      <c r="HHS136" s="908"/>
      <c r="HHT136" s="908"/>
      <c r="HHU136" s="908"/>
      <c r="HHV136" s="908"/>
      <c r="HHW136" s="908"/>
      <c r="HHX136" s="908"/>
      <c r="HHY136" s="908"/>
      <c r="HHZ136" s="908"/>
      <c r="HIA136" s="908"/>
      <c r="HIB136" s="908"/>
      <c r="HIC136" s="908"/>
      <c r="HID136" s="908"/>
      <c r="HIE136" s="908"/>
      <c r="HIF136" s="908"/>
      <c r="HIG136" s="908"/>
      <c r="HIH136" s="908"/>
      <c r="HII136" s="908"/>
      <c r="HIJ136" s="908"/>
      <c r="HIK136" s="908"/>
      <c r="HIL136" s="908"/>
      <c r="HIM136" s="908"/>
      <c r="HIN136" s="908"/>
      <c r="HIO136" s="908"/>
      <c r="HIP136" s="908"/>
      <c r="HIQ136" s="908"/>
      <c r="HIR136" s="908"/>
      <c r="HIS136" s="908"/>
      <c r="HIT136" s="908"/>
      <c r="HIU136" s="908"/>
      <c r="HIV136" s="908"/>
      <c r="HIW136" s="908"/>
      <c r="HIX136" s="908"/>
      <c r="HIY136" s="908"/>
      <c r="HIZ136" s="908"/>
      <c r="HJA136" s="908"/>
      <c r="HJB136" s="908"/>
      <c r="HJC136" s="908"/>
      <c r="HJD136" s="908"/>
      <c r="HJE136" s="908"/>
      <c r="HJF136" s="908"/>
      <c r="HJG136" s="908"/>
      <c r="HJH136" s="908"/>
      <c r="HJI136" s="908"/>
      <c r="HJJ136" s="908"/>
      <c r="HJK136" s="908"/>
      <c r="HJL136" s="908"/>
      <c r="HJM136" s="908"/>
      <c r="HJN136" s="908"/>
      <c r="HJO136" s="908"/>
      <c r="HJP136" s="908"/>
      <c r="HJQ136" s="908"/>
      <c r="HJR136" s="908"/>
      <c r="HJS136" s="908"/>
      <c r="HJT136" s="908"/>
      <c r="HJU136" s="908"/>
      <c r="HJV136" s="908"/>
      <c r="HJW136" s="908"/>
      <c r="HJX136" s="908"/>
      <c r="HJY136" s="908"/>
      <c r="HJZ136" s="908"/>
      <c r="HKA136" s="908"/>
      <c r="HKB136" s="908"/>
      <c r="HKC136" s="908"/>
      <c r="HKD136" s="908"/>
      <c r="HKE136" s="908"/>
      <c r="HKF136" s="908"/>
      <c r="HKG136" s="908"/>
      <c r="HKH136" s="908"/>
      <c r="HKI136" s="908"/>
      <c r="HKJ136" s="908"/>
      <c r="HKK136" s="908"/>
      <c r="HKL136" s="908"/>
      <c r="HKM136" s="908"/>
      <c r="HKN136" s="908"/>
      <c r="HKO136" s="908"/>
      <c r="HKP136" s="908"/>
      <c r="HKQ136" s="908"/>
      <c r="HKR136" s="908"/>
      <c r="HKS136" s="908"/>
      <c r="HKT136" s="908"/>
      <c r="HKU136" s="908"/>
      <c r="HKV136" s="908"/>
      <c r="HKW136" s="908"/>
      <c r="HKX136" s="908"/>
      <c r="HKY136" s="908"/>
      <c r="HKZ136" s="908"/>
      <c r="HLA136" s="908"/>
      <c r="HLB136" s="908"/>
      <c r="HLC136" s="908"/>
      <c r="HLD136" s="908"/>
      <c r="HLE136" s="908"/>
      <c r="HLF136" s="908"/>
      <c r="HLG136" s="908"/>
      <c r="HLH136" s="908"/>
      <c r="HLI136" s="908"/>
      <c r="HLJ136" s="908"/>
      <c r="HLK136" s="908"/>
      <c r="HLL136" s="908"/>
      <c r="HLM136" s="908"/>
      <c r="HLN136" s="908"/>
      <c r="HLO136" s="908"/>
      <c r="HLP136" s="908"/>
      <c r="HLQ136" s="908"/>
      <c r="HLR136" s="908"/>
      <c r="HLS136" s="908"/>
      <c r="HLT136" s="908"/>
      <c r="HLU136" s="908"/>
      <c r="HLV136" s="908"/>
      <c r="HLW136" s="908"/>
      <c r="HLX136" s="908"/>
      <c r="HLY136" s="908"/>
      <c r="HLZ136" s="908"/>
      <c r="HMA136" s="908"/>
      <c r="HMB136" s="908"/>
      <c r="HMC136" s="908"/>
      <c r="HMD136" s="908"/>
      <c r="HME136" s="908"/>
      <c r="HMF136" s="908"/>
      <c r="HMG136" s="908"/>
      <c r="HMH136" s="908"/>
      <c r="HMI136" s="908"/>
      <c r="HMJ136" s="908"/>
      <c r="HMK136" s="908"/>
      <c r="HML136" s="908"/>
      <c r="HMM136" s="908"/>
      <c r="HMN136" s="908"/>
      <c r="HMO136" s="908"/>
      <c r="HMP136" s="908"/>
      <c r="HMQ136" s="908"/>
      <c r="HMR136" s="908"/>
      <c r="HMS136" s="908"/>
      <c r="HMT136" s="908"/>
      <c r="HMU136" s="908"/>
      <c r="HMV136" s="908"/>
      <c r="HMW136" s="908"/>
      <c r="HMX136" s="908"/>
      <c r="HMY136" s="908"/>
      <c r="HMZ136" s="908"/>
      <c r="HNA136" s="908"/>
      <c r="HNB136" s="908"/>
      <c r="HNC136" s="908"/>
      <c r="HND136" s="908"/>
      <c r="HNE136" s="908"/>
      <c r="HNF136" s="908"/>
      <c r="HNG136" s="908"/>
      <c r="HNH136" s="908"/>
      <c r="HNI136" s="908"/>
      <c r="HNJ136" s="908"/>
      <c r="HNK136" s="908"/>
      <c r="HNL136" s="908"/>
      <c r="HNM136" s="908"/>
      <c r="HNN136" s="908"/>
      <c r="HNO136" s="908"/>
      <c r="HNP136" s="908"/>
      <c r="HNQ136" s="908"/>
      <c r="HNR136" s="908"/>
      <c r="HNS136" s="908"/>
      <c r="HNT136" s="908"/>
      <c r="HNU136" s="908"/>
      <c r="HNV136" s="908"/>
      <c r="HNW136" s="908"/>
      <c r="HNX136" s="908"/>
      <c r="HNY136" s="908"/>
      <c r="HNZ136" s="908"/>
      <c r="HOA136" s="908"/>
      <c r="HOB136" s="908"/>
      <c r="HOC136" s="908"/>
      <c r="HOD136" s="908"/>
      <c r="HOE136" s="908"/>
      <c r="HOF136" s="908"/>
      <c r="HOG136" s="908"/>
      <c r="HOH136" s="908"/>
      <c r="HOI136" s="908"/>
      <c r="HOJ136" s="908"/>
      <c r="HOK136" s="908"/>
      <c r="HOL136" s="908"/>
      <c r="HOM136" s="908"/>
      <c r="HON136" s="908"/>
      <c r="HOO136" s="908"/>
      <c r="HOP136" s="908"/>
      <c r="HOQ136" s="908"/>
      <c r="HOR136" s="908"/>
      <c r="HOS136" s="908"/>
      <c r="HOT136" s="908"/>
      <c r="HOU136" s="908"/>
      <c r="HOV136" s="908"/>
      <c r="HOW136" s="908"/>
      <c r="HOX136" s="908"/>
      <c r="HOY136" s="908"/>
      <c r="HOZ136" s="908"/>
      <c r="HPA136" s="908"/>
      <c r="HPB136" s="908"/>
      <c r="HPC136" s="908"/>
      <c r="HPD136" s="908"/>
      <c r="HPE136" s="908"/>
      <c r="HPF136" s="908"/>
      <c r="HPG136" s="908"/>
      <c r="HPH136" s="908"/>
      <c r="HPI136" s="908"/>
      <c r="HPJ136" s="908"/>
      <c r="HPK136" s="908"/>
      <c r="HPL136" s="908"/>
      <c r="HPM136" s="908"/>
      <c r="HPN136" s="908"/>
      <c r="HPO136" s="908"/>
      <c r="HPP136" s="908"/>
      <c r="HPQ136" s="908"/>
      <c r="HPR136" s="908"/>
      <c r="HPS136" s="908"/>
      <c r="HPT136" s="908"/>
      <c r="HPU136" s="908"/>
      <c r="HPV136" s="908"/>
      <c r="HPW136" s="908"/>
      <c r="HPX136" s="908"/>
      <c r="HPY136" s="908"/>
      <c r="HPZ136" s="908"/>
      <c r="HQA136" s="908"/>
      <c r="HQB136" s="908"/>
      <c r="HQC136" s="908"/>
      <c r="HQD136" s="908"/>
      <c r="HQE136" s="908"/>
      <c r="HQF136" s="908"/>
      <c r="HQG136" s="908"/>
      <c r="HQH136" s="908"/>
      <c r="HQI136" s="908"/>
      <c r="HQJ136" s="908"/>
      <c r="HQK136" s="908"/>
      <c r="HQL136" s="908"/>
      <c r="HQM136" s="908"/>
      <c r="HQN136" s="908"/>
      <c r="HQO136" s="908"/>
      <c r="HQP136" s="908"/>
      <c r="HQQ136" s="908"/>
      <c r="HQR136" s="908"/>
      <c r="HQS136" s="908"/>
      <c r="HQT136" s="908"/>
      <c r="HQU136" s="908"/>
      <c r="HQV136" s="908"/>
      <c r="HQW136" s="908"/>
      <c r="HQX136" s="908"/>
      <c r="HQY136" s="908"/>
      <c r="HQZ136" s="908"/>
      <c r="HRA136" s="908"/>
      <c r="HRB136" s="908"/>
      <c r="HRC136" s="908"/>
      <c r="HRD136" s="908"/>
      <c r="HRE136" s="908"/>
      <c r="HRF136" s="908"/>
      <c r="HRG136" s="908"/>
      <c r="HRH136" s="908"/>
      <c r="HRI136" s="908"/>
      <c r="HRJ136" s="908"/>
      <c r="HRK136" s="908"/>
      <c r="HRL136" s="908"/>
      <c r="HRM136" s="908"/>
      <c r="HRN136" s="908"/>
      <c r="HRO136" s="908"/>
      <c r="HRP136" s="908"/>
      <c r="HRQ136" s="908"/>
      <c r="HRR136" s="908"/>
      <c r="HRS136" s="908"/>
      <c r="HRT136" s="908"/>
      <c r="HRU136" s="908"/>
      <c r="HRV136" s="908"/>
      <c r="HRW136" s="908"/>
      <c r="HRX136" s="908"/>
      <c r="HRY136" s="908"/>
      <c r="HRZ136" s="908"/>
      <c r="HSA136" s="908"/>
      <c r="HSB136" s="908"/>
      <c r="HSC136" s="908"/>
      <c r="HSD136" s="908"/>
      <c r="HSE136" s="908"/>
      <c r="HSF136" s="908"/>
      <c r="HSG136" s="908"/>
      <c r="HSH136" s="908"/>
      <c r="HSI136" s="908"/>
      <c r="HSJ136" s="908"/>
      <c r="HSK136" s="908"/>
      <c r="HSL136" s="908"/>
      <c r="HSM136" s="908"/>
      <c r="HSN136" s="908"/>
      <c r="HSO136" s="908"/>
      <c r="HSP136" s="908"/>
      <c r="HSQ136" s="908"/>
      <c r="HSR136" s="908"/>
      <c r="HSS136" s="908"/>
      <c r="HST136" s="908"/>
      <c r="HSU136" s="908"/>
      <c r="HSV136" s="908"/>
      <c r="HSW136" s="908"/>
      <c r="HSX136" s="908"/>
      <c r="HSY136" s="908"/>
      <c r="HSZ136" s="908"/>
      <c r="HTA136" s="908"/>
      <c r="HTB136" s="908"/>
      <c r="HTC136" s="908"/>
      <c r="HTD136" s="908"/>
      <c r="HTE136" s="908"/>
      <c r="HTF136" s="908"/>
      <c r="HTG136" s="908"/>
      <c r="HTH136" s="908"/>
      <c r="HTI136" s="908"/>
      <c r="HTJ136" s="908"/>
      <c r="HTK136" s="908"/>
      <c r="HTL136" s="908"/>
      <c r="HTM136" s="908"/>
      <c r="HTN136" s="908"/>
      <c r="HTO136" s="908"/>
      <c r="HTP136" s="908"/>
      <c r="HTQ136" s="908"/>
      <c r="HTR136" s="908"/>
      <c r="HTS136" s="908"/>
      <c r="HTT136" s="908"/>
      <c r="HTU136" s="908"/>
      <c r="HTV136" s="908"/>
      <c r="HTW136" s="908"/>
      <c r="HTX136" s="908"/>
      <c r="HTY136" s="908"/>
      <c r="HTZ136" s="908"/>
      <c r="HUA136" s="908"/>
      <c r="HUB136" s="908"/>
      <c r="HUC136" s="908"/>
      <c r="HUD136" s="908"/>
      <c r="HUE136" s="908"/>
      <c r="HUF136" s="908"/>
      <c r="HUG136" s="908"/>
      <c r="HUH136" s="908"/>
      <c r="HUI136" s="908"/>
      <c r="HUJ136" s="908"/>
      <c r="HUK136" s="908"/>
      <c r="HUL136" s="908"/>
      <c r="HUM136" s="908"/>
      <c r="HUN136" s="908"/>
      <c r="HUO136" s="908"/>
      <c r="HUP136" s="908"/>
      <c r="HUQ136" s="908"/>
      <c r="HUR136" s="908"/>
      <c r="HUS136" s="908"/>
      <c r="HUT136" s="908"/>
      <c r="HUU136" s="908"/>
      <c r="HUV136" s="908"/>
      <c r="HUW136" s="908"/>
      <c r="HUX136" s="908"/>
      <c r="HUY136" s="908"/>
      <c r="HUZ136" s="908"/>
      <c r="HVA136" s="908"/>
      <c r="HVB136" s="908"/>
      <c r="HVC136" s="908"/>
      <c r="HVD136" s="908"/>
      <c r="HVE136" s="908"/>
      <c r="HVF136" s="908"/>
      <c r="HVG136" s="908"/>
      <c r="HVH136" s="908"/>
      <c r="HVI136" s="908"/>
      <c r="HVJ136" s="908"/>
      <c r="HVK136" s="908"/>
      <c r="HVL136" s="908"/>
      <c r="HVM136" s="908"/>
      <c r="HVN136" s="908"/>
      <c r="HVO136" s="908"/>
      <c r="HVP136" s="908"/>
      <c r="HVQ136" s="908"/>
      <c r="HVR136" s="908"/>
      <c r="HVS136" s="908"/>
      <c r="HVT136" s="908"/>
      <c r="HVU136" s="908"/>
      <c r="HVV136" s="908"/>
      <c r="HVW136" s="908"/>
      <c r="HVX136" s="908"/>
      <c r="HVY136" s="908"/>
      <c r="HVZ136" s="908"/>
      <c r="HWA136" s="908"/>
      <c r="HWB136" s="908"/>
      <c r="HWC136" s="908"/>
      <c r="HWD136" s="908"/>
      <c r="HWE136" s="908"/>
      <c r="HWF136" s="908"/>
      <c r="HWG136" s="908"/>
      <c r="HWH136" s="908"/>
      <c r="HWI136" s="908"/>
      <c r="HWJ136" s="908"/>
      <c r="HWK136" s="908"/>
      <c r="HWL136" s="908"/>
      <c r="HWM136" s="908"/>
      <c r="HWN136" s="908"/>
      <c r="HWO136" s="908"/>
      <c r="HWP136" s="908"/>
      <c r="HWQ136" s="908"/>
      <c r="HWR136" s="908"/>
      <c r="HWS136" s="908"/>
      <c r="HWT136" s="908"/>
      <c r="HWU136" s="908"/>
      <c r="HWV136" s="908"/>
      <c r="HWW136" s="908"/>
      <c r="HWX136" s="908"/>
      <c r="HWY136" s="908"/>
      <c r="HWZ136" s="908"/>
      <c r="HXA136" s="908"/>
      <c r="HXB136" s="908"/>
      <c r="HXC136" s="908"/>
      <c r="HXD136" s="908"/>
      <c r="HXE136" s="908"/>
      <c r="HXF136" s="908"/>
      <c r="HXG136" s="908"/>
      <c r="HXH136" s="908"/>
      <c r="HXI136" s="908"/>
      <c r="HXJ136" s="908"/>
      <c r="HXK136" s="908"/>
      <c r="HXL136" s="908"/>
      <c r="HXM136" s="908"/>
      <c r="HXN136" s="908"/>
      <c r="HXO136" s="908"/>
      <c r="HXP136" s="908"/>
      <c r="HXQ136" s="908"/>
      <c r="HXR136" s="908"/>
      <c r="HXS136" s="908"/>
      <c r="HXT136" s="908"/>
      <c r="HXU136" s="908"/>
      <c r="HXV136" s="908"/>
      <c r="HXW136" s="908"/>
      <c r="HXX136" s="908"/>
      <c r="HXY136" s="908"/>
      <c r="HXZ136" s="908"/>
      <c r="HYA136" s="908"/>
      <c r="HYB136" s="908"/>
      <c r="HYC136" s="908"/>
      <c r="HYD136" s="908"/>
      <c r="HYE136" s="908"/>
      <c r="HYF136" s="908"/>
      <c r="HYG136" s="908"/>
      <c r="HYH136" s="908"/>
      <c r="HYI136" s="908"/>
      <c r="HYJ136" s="908"/>
      <c r="HYK136" s="908"/>
      <c r="HYL136" s="908"/>
      <c r="HYM136" s="908"/>
      <c r="HYN136" s="908"/>
      <c r="HYO136" s="908"/>
      <c r="HYP136" s="908"/>
      <c r="HYQ136" s="908"/>
      <c r="HYR136" s="908"/>
      <c r="HYS136" s="908"/>
      <c r="HYT136" s="908"/>
      <c r="HYU136" s="908"/>
      <c r="HYV136" s="908"/>
      <c r="HYW136" s="908"/>
      <c r="HYX136" s="908"/>
      <c r="HYY136" s="908"/>
      <c r="HYZ136" s="908"/>
      <c r="HZA136" s="908"/>
      <c r="HZB136" s="908"/>
      <c r="HZC136" s="908"/>
      <c r="HZD136" s="908"/>
      <c r="HZE136" s="908"/>
      <c r="HZF136" s="908"/>
      <c r="HZG136" s="908"/>
      <c r="HZH136" s="908"/>
      <c r="HZI136" s="908"/>
      <c r="HZJ136" s="908"/>
      <c r="HZK136" s="908"/>
      <c r="HZL136" s="908"/>
      <c r="HZM136" s="908"/>
      <c r="HZN136" s="908"/>
      <c r="HZO136" s="908"/>
      <c r="HZP136" s="908"/>
      <c r="HZQ136" s="908"/>
      <c r="HZR136" s="908"/>
      <c r="HZS136" s="908"/>
      <c r="HZT136" s="908"/>
      <c r="HZU136" s="908"/>
      <c r="HZV136" s="908"/>
      <c r="HZW136" s="908"/>
      <c r="HZX136" s="908"/>
      <c r="HZY136" s="908"/>
      <c r="HZZ136" s="908"/>
      <c r="IAA136" s="908"/>
      <c r="IAB136" s="908"/>
      <c r="IAC136" s="908"/>
      <c r="IAD136" s="908"/>
      <c r="IAE136" s="908"/>
      <c r="IAF136" s="908"/>
      <c r="IAG136" s="908"/>
      <c r="IAH136" s="908"/>
      <c r="IAI136" s="908"/>
      <c r="IAJ136" s="908"/>
      <c r="IAK136" s="908"/>
      <c r="IAL136" s="908"/>
      <c r="IAM136" s="908"/>
      <c r="IAN136" s="908"/>
      <c r="IAO136" s="908"/>
      <c r="IAP136" s="908"/>
      <c r="IAQ136" s="908"/>
      <c r="IAR136" s="908"/>
      <c r="IAS136" s="908"/>
      <c r="IAT136" s="908"/>
      <c r="IAU136" s="908"/>
      <c r="IAV136" s="908"/>
      <c r="IAW136" s="908"/>
      <c r="IAX136" s="908"/>
      <c r="IAY136" s="908"/>
      <c r="IAZ136" s="908"/>
      <c r="IBA136" s="908"/>
      <c r="IBB136" s="908"/>
      <c r="IBC136" s="908"/>
      <c r="IBD136" s="908"/>
      <c r="IBE136" s="908"/>
      <c r="IBF136" s="908"/>
      <c r="IBG136" s="908"/>
      <c r="IBH136" s="908"/>
      <c r="IBI136" s="908"/>
      <c r="IBJ136" s="908"/>
      <c r="IBK136" s="908"/>
      <c r="IBL136" s="908"/>
      <c r="IBM136" s="908"/>
      <c r="IBN136" s="908"/>
      <c r="IBO136" s="908"/>
      <c r="IBP136" s="908"/>
      <c r="IBQ136" s="908"/>
      <c r="IBR136" s="908"/>
      <c r="IBS136" s="908"/>
      <c r="IBT136" s="908"/>
      <c r="IBU136" s="908"/>
      <c r="IBV136" s="908"/>
      <c r="IBW136" s="908"/>
      <c r="IBX136" s="908"/>
      <c r="IBY136" s="908"/>
      <c r="IBZ136" s="908"/>
      <c r="ICA136" s="908"/>
      <c r="ICB136" s="908"/>
      <c r="ICC136" s="908"/>
      <c r="ICD136" s="908"/>
      <c r="ICE136" s="908"/>
      <c r="ICF136" s="908"/>
      <c r="ICG136" s="908"/>
      <c r="ICH136" s="908"/>
      <c r="ICI136" s="908"/>
      <c r="ICJ136" s="908"/>
      <c r="ICK136" s="908"/>
      <c r="ICL136" s="908"/>
      <c r="ICM136" s="908"/>
      <c r="ICN136" s="908"/>
      <c r="ICO136" s="908"/>
      <c r="ICP136" s="908"/>
      <c r="ICQ136" s="908"/>
      <c r="ICR136" s="908"/>
      <c r="ICS136" s="908"/>
      <c r="ICT136" s="908"/>
      <c r="ICU136" s="908"/>
      <c r="ICV136" s="908"/>
      <c r="ICW136" s="908"/>
      <c r="ICX136" s="908"/>
      <c r="ICY136" s="908"/>
      <c r="ICZ136" s="908"/>
      <c r="IDA136" s="908"/>
      <c r="IDB136" s="908"/>
      <c r="IDC136" s="908"/>
      <c r="IDD136" s="908"/>
      <c r="IDE136" s="908"/>
      <c r="IDF136" s="908"/>
      <c r="IDG136" s="908"/>
      <c r="IDH136" s="908"/>
      <c r="IDI136" s="908"/>
      <c r="IDJ136" s="908"/>
      <c r="IDK136" s="908"/>
      <c r="IDL136" s="908"/>
      <c r="IDM136" s="908"/>
      <c r="IDN136" s="908"/>
      <c r="IDO136" s="908"/>
      <c r="IDP136" s="908"/>
      <c r="IDQ136" s="908"/>
      <c r="IDR136" s="908"/>
      <c r="IDS136" s="908"/>
      <c r="IDT136" s="908"/>
      <c r="IDU136" s="908"/>
      <c r="IDV136" s="908"/>
      <c r="IDW136" s="908"/>
      <c r="IDX136" s="908"/>
      <c r="IDY136" s="908"/>
      <c r="IDZ136" s="908"/>
      <c r="IEA136" s="908"/>
      <c r="IEB136" s="908"/>
      <c r="IEC136" s="908"/>
      <c r="IED136" s="908"/>
      <c r="IEE136" s="908"/>
      <c r="IEF136" s="908"/>
      <c r="IEG136" s="908"/>
      <c r="IEH136" s="908"/>
      <c r="IEI136" s="908"/>
      <c r="IEJ136" s="908"/>
      <c r="IEK136" s="908"/>
      <c r="IEL136" s="908"/>
      <c r="IEM136" s="908"/>
      <c r="IEN136" s="908"/>
      <c r="IEO136" s="908"/>
      <c r="IEP136" s="908"/>
      <c r="IEQ136" s="908"/>
      <c r="IER136" s="908"/>
      <c r="IES136" s="908"/>
      <c r="IET136" s="908"/>
      <c r="IEU136" s="908"/>
      <c r="IEV136" s="908"/>
      <c r="IEW136" s="908"/>
      <c r="IEX136" s="908"/>
      <c r="IEY136" s="908"/>
      <c r="IEZ136" s="908"/>
      <c r="IFA136" s="908"/>
      <c r="IFB136" s="908"/>
      <c r="IFC136" s="908"/>
      <c r="IFD136" s="908"/>
      <c r="IFE136" s="908"/>
      <c r="IFF136" s="908"/>
      <c r="IFG136" s="908"/>
      <c r="IFH136" s="908"/>
      <c r="IFI136" s="908"/>
      <c r="IFJ136" s="908"/>
      <c r="IFK136" s="908"/>
      <c r="IFL136" s="908"/>
      <c r="IFM136" s="908"/>
      <c r="IFN136" s="908"/>
      <c r="IFO136" s="908"/>
      <c r="IFP136" s="908"/>
      <c r="IFQ136" s="908"/>
      <c r="IFR136" s="908"/>
      <c r="IFS136" s="908"/>
      <c r="IFT136" s="908"/>
      <c r="IFU136" s="908"/>
      <c r="IFV136" s="908"/>
      <c r="IFW136" s="908"/>
      <c r="IFX136" s="908"/>
      <c r="IFY136" s="908"/>
      <c r="IFZ136" s="908"/>
      <c r="IGA136" s="908"/>
      <c r="IGB136" s="908"/>
      <c r="IGC136" s="908"/>
      <c r="IGD136" s="908"/>
      <c r="IGE136" s="908"/>
      <c r="IGF136" s="908"/>
      <c r="IGG136" s="908"/>
      <c r="IGH136" s="908"/>
      <c r="IGI136" s="908"/>
      <c r="IGJ136" s="908"/>
      <c r="IGK136" s="908"/>
      <c r="IGL136" s="908"/>
      <c r="IGM136" s="908"/>
      <c r="IGN136" s="908"/>
      <c r="IGO136" s="908"/>
      <c r="IGP136" s="908"/>
      <c r="IGQ136" s="908"/>
      <c r="IGR136" s="908"/>
      <c r="IGS136" s="908"/>
      <c r="IGT136" s="908"/>
      <c r="IGU136" s="908"/>
      <c r="IGV136" s="908"/>
      <c r="IGW136" s="908"/>
      <c r="IGX136" s="908"/>
      <c r="IGY136" s="908"/>
      <c r="IGZ136" s="908"/>
      <c r="IHA136" s="908"/>
      <c r="IHB136" s="908"/>
      <c r="IHC136" s="908"/>
      <c r="IHD136" s="908"/>
      <c r="IHE136" s="908"/>
      <c r="IHF136" s="908"/>
      <c r="IHG136" s="908"/>
      <c r="IHH136" s="908"/>
      <c r="IHI136" s="908"/>
      <c r="IHJ136" s="908"/>
      <c r="IHK136" s="908"/>
      <c r="IHL136" s="908"/>
      <c r="IHM136" s="908"/>
      <c r="IHN136" s="908"/>
      <c r="IHO136" s="908"/>
      <c r="IHP136" s="908"/>
      <c r="IHQ136" s="908"/>
      <c r="IHR136" s="908"/>
      <c r="IHS136" s="908"/>
      <c r="IHT136" s="908"/>
      <c r="IHU136" s="908"/>
      <c r="IHV136" s="908"/>
      <c r="IHW136" s="908"/>
      <c r="IHX136" s="908"/>
      <c r="IHY136" s="908"/>
      <c r="IHZ136" s="908"/>
      <c r="IIA136" s="908"/>
      <c r="IIB136" s="908"/>
      <c r="IIC136" s="908"/>
      <c r="IID136" s="908"/>
      <c r="IIE136" s="908"/>
      <c r="IIF136" s="908"/>
      <c r="IIG136" s="908"/>
      <c r="IIH136" s="908"/>
      <c r="III136" s="908"/>
      <c r="IIJ136" s="908"/>
      <c r="IIK136" s="908"/>
      <c r="IIL136" s="908"/>
      <c r="IIM136" s="908"/>
      <c r="IIN136" s="908"/>
      <c r="IIO136" s="908"/>
      <c r="IIP136" s="908"/>
      <c r="IIQ136" s="908"/>
      <c r="IIR136" s="908"/>
      <c r="IIS136" s="908"/>
      <c r="IIT136" s="908"/>
      <c r="IIU136" s="908"/>
      <c r="IIV136" s="908"/>
      <c r="IIW136" s="908"/>
      <c r="IIX136" s="908"/>
      <c r="IIY136" s="908"/>
      <c r="IIZ136" s="908"/>
      <c r="IJA136" s="908"/>
      <c r="IJB136" s="908"/>
      <c r="IJC136" s="908"/>
      <c r="IJD136" s="908"/>
      <c r="IJE136" s="908"/>
      <c r="IJF136" s="908"/>
      <c r="IJG136" s="908"/>
      <c r="IJH136" s="908"/>
      <c r="IJI136" s="908"/>
      <c r="IJJ136" s="908"/>
      <c r="IJK136" s="908"/>
      <c r="IJL136" s="908"/>
      <c r="IJM136" s="908"/>
      <c r="IJN136" s="908"/>
      <c r="IJO136" s="908"/>
      <c r="IJP136" s="908"/>
      <c r="IJQ136" s="908"/>
      <c r="IJR136" s="908"/>
      <c r="IJS136" s="908"/>
      <c r="IJT136" s="908"/>
      <c r="IJU136" s="908"/>
      <c r="IJV136" s="908"/>
      <c r="IJW136" s="908"/>
      <c r="IJX136" s="908"/>
      <c r="IJY136" s="908"/>
      <c r="IJZ136" s="908"/>
      <c r="IKA136" s="908"/>
      <c r="IKB136" s="908"/>
      <c r="IKC136" s="908"/>
      <c r="IKD136" s="908"/>
      <c r="IKE136" s="908"/>
      <c r="IKF136" s="908"/>
      <c r="IKG136" s="908"/>
      <c r="IKH136" s="908"/>
      <c r="IKI136" s="908"/>
      <c r="IKJ136" s="908"/>
      <c r="IKK136" s="908"/>
      <c r="IKL136" s="908"/>
      <c r="IKM136" s="908"/>
      <c r="IKN136" s="908"/>
      <c r="IKO136" s="908"/>
      <c r="IKP136" s="908"/>
      <c r="IKQ136" s="908"/>
      <c r="IKR136" s="908"/>
      <c r="IKS136" s="908"/>
      <c r="IKT136" s="908"/>
      <c r="IKU136" s="908"/>
      <c r="IKV136" s="908"/>
      <c r="IKW136" s="908"/>
      <c r="IKX136" s="908"/>
      <c r="IKY136" s="908"/>
      <c r="IKZ136" s="908"/>
      <c r="ILA136" s="908"/>
      <c r="ILB136" s="908"/>
      <c r="ILC136" s="908"/>
      <c r="ILD136" s="908"/>
      <c r="ILE136" s="908"/>
      <c r="ILF136" s="908"/>
      <c r="ILG136" s="908"/>
      <c r="ILH136" s="908"/>
      <c r="ILI136" s="908"/>
      <c r="ILJ136" s="908"/>
      <c r="ILK136" s="908"/>
      <c r="ILL136" s="908"/>
      <c r="ILM136" s="908"/>
      <c r="ILN136" s="908"/>
      <c r="ILO136" s="908"/>
      <c r="ILP136" s="908"/>
      <c r="ILQ136" s="908"/>
      <c r="ILR136" s="908"/>
      <c r="ILS136" s="908"/>
      <c r="ILT136" s="908"/>
      <c r="ILU136" s="908"/>
      <c r="ILV136" s="908"/>
      <c r="ILW136" s="908"/>
      <c r="ILX136" s="908"/>
      <c r="ILY136" s="908"/>
      <c r="ILZ136" s="908"/>
      <c r="IMA136" s="908"/>
      <c r="IMB136" s="908"/>
      <c r="IMC136" s="908"/>
      <c r="IMD136" s="908"/>
      <c r="IME136" s="908"/>
      <c r="IMF136" s="908"/>
      <c r="IMG136" s="908"/>
      <c r="IMH136" s="908"/>
      <c r="IMI136" s="908"/>
      <c r="IMJ136" s="908"/>
      <c r="IMK136" s="908"/>
      <c r="IML136" s="908"/>
      <c r="IMM136" s="908"/>
      <c r="IMN136" s="908"/>
      <c r="IMO136" s="908"/>
      <c r="IMP136" s="908"/>
      <c r="IMQ136" s="908"/>
      <c r="IMR136" s="908"/>
      <c r="IMS136" s="908"/>
      <c r="IMT136" s="908"/>
      <c r="IMU136" s="908"/>
      <c r="IMV136" s="908"/>
      <c r="IMW136" s="908"/>
      <c r="IMX136" s="908"/>
      <c r="IMY136" s="908"/>
      <c r="IMZ136" s="908"/>
      <c r="INA136" s="908"/>
      <c r="INB136" s="908"/>
      <c r="INC136" s="908"/>
      <c r="IND136" s="908"/>
      <c r="INE136" s="908"/>
      <c r="INF136" s="908"/>
      <c r="ING136" s="908"/>
      <c r="INH136" s="908"/>
      <c r="INI136" s="908"/>
      <c r="INJ136" s="908"/>
      <c r="INK136" s="908"/>
      <c r="INL136" s="908"/>
      <c r="INM136" s="908"/>
      <c r="INN136" s="908"/>
      <c r="INO136" s="908"/>
      <c r="INP136" s="908"/>
      <c r="INQ136" s="908"/>
      <c r="INR136" s="908"/>
      <c r="INS136" s="908"/>
      <c r="INT136" s="908"/>
      <c r="INU136" s="908"/>
      <c r="INV136" s="908"/>
      <c r="INW136" s="908"/>
      <c r="INX136" s="908"/>
      <c r="INY136" s="908"/>
      <c r="INZ136" s="908"/>
      <c r="IOA136" s="908"/>
      <c r="IOB136" s="908"/>
      <c r="IOC136" s="908"/>
      <c r="IOD136" s="908"/>
      <c r="IOE136" s="908"/>
      <c r="IOF136" s="908"/>
      <c r="IOG136" s="908"/>
      <c r="IOH136" s="908"/>
      <c r="IOI136" s="908"/>
      <c r="IOJ136" s="908"/>
      <c r="IOK136" s="908"/>
      <c r="IOL136" s="908"/>
      <c r="IOM136" s="908"/>
      <c r="ION136" s="908"/>
      <c r="IOO136" s="908"/>
      <c r="IOP136" s="908"/>
      <c r="IOQ136" s="908"/>
      <c r="IOR136" s="908"/>
      <c r="IOS136" s="908"/>
      <c r="IOT136" s="908"/>
      <c r="IOU136" s="908"/>
      <c r="IOV136" s="908"/>
      <c r="IOW136" s="908"/>
      <c r="IOX136" s="908"/>
      <c r="IOY136" s="908"/>
      <c r="IOZ136" s="908"/>
      <c r="IPA136" s="908"/>
      <c r="IPB136" s="908"/>
      <c r="IPC136" s="908"/>
      <c r="IPD136" s="908"/>
      <c r="IPE136" s="908"/>
      <c r="IPF136" s="908"/>
      <c r="IPG136" s="908"/>
      <c r="IPH136" s="908"/>
      <c r="IPI136" s="908"/>
      <c r="IPJ136" s="908"/>
      <c r="IPK136" s="908"/>
      <c r="IPL136" s="908"/>
      <c r="IPM136" s="908"/>
      <c r="IPN136" s="908"/>
      <c r="IPO136" s="908"/>
      <c r="IPP136" s="908"/>
      <c r="IPQ136" s="908"/>
      <c r="IPR136" s="908"/>
      <c r="IPS136" s="908"/>
      <c r="IPT136" s="908"/>
      <c r="IPU136" s="908"/>
      <c r="IPV136" s="908"/>
      <c r="IPW136" s="908"/>
      <c r="IPX136" s="908"/>
      <c r="IPY136" s="908"/>
      <c r="IPZ136" s="908"/>
      <c r="IQA136" s="908"/>
      <c r="IQB136" s="908"/>
      <c r="IQC136" s="908"/>
      <c r="IQD136" s="908"/>
      <c r="IQE136" s="908"/>
      <c r="IQF136" s="908"/>
      <c r="IQG136" s="908"/>
      <c r="IQH136" s="908"/>
      <c r="IQI136" s="908"/>
      <c r="IQJ136" s="908"/>
      <c r="IQK136" s="908"/>
      <c r="IQL136" s="908"/>
      <c r="IQM136" s="908"/>
      <c r="IQN136" s="908"/>
      <c r="IQO136" s="908"/>
      <c r="IQP136" s="908"/>
      <c r="IQQ136" s="908"/>
      <c r="IQR136" s="908"/>
      <c r="IQS136" s="908"/>
      <c r="IQT136" s="908"/>
      <c r="IQU136" s="908"/>
      <c r="IQV136" s="908"/>
      <c r="IQW136" s="908"/>
      <c r="IQX136" s="908"/>
      <c r="IQY136" s="908"/>
      <c r="IQZ136" s="908"/>
      <c r="IRA136" s="908"/>
      <c r="IRB136" s="908"/>
      <c r="IRC136" s="908"/>
      <c r="IRD136" s="908"/>
      <c r="IRE136" s="908"/>
      <c r="IRF136" s="908"/>
      <c r="IRG136" s="908"/>
      <c r="IRH136" s="908"/>
      <c r="IRI136" s="908"/>
      <c r="IRJ136" s="908"/>
      <c r="IRK136" s="908"/>
      <c r="IRL136" s="908"/>
      <c r="IRM136" s="908"/>
      <c r="IRN136" s="908"/>
      <c r="IRO136" s="908"/>
      <c r="IRP136" s="908"/>
      <c r="IRQ136" s="908"/>
      <c r="IRR136" s="908"/>
      <c r="IRS136" s="908"/>
      <c r="IRT136" s="908"/>
      <c r="IRU136" s="908"/>
      <c r="IRV136" s="908"/>
      <c r="IRW136" s="908"/>
      <c r="IRX136" s="908"/>
      <c r="IRY136" s="908"/>
      <c r="IRZ136" s="908"/>
      <c r="ISA136" s="908"/>
      <c r="ISB136" s="908"/>
      <c r="ISC136" s="908"/>
      <c r="ISD136" s="908"/>
      <c r="ISE136" s="908"/>
      <c r="ISF136" s="908"/>
      <c r="ISG136" s="908"/>
      <c r="ISH136" s="908"/>
      <c r="ISI136" s="908"/>
      <c r="ISJ136" s="908"/>
      <c r="ISK136" s="908"/>
      <c r="ISL136" s="908"/>
      <c r="ISM136" s="908"/>
      <c r="ISN136" s="908"/>
      <c r="ISO136" s="908"/>
      <c r="ISP136" s="908"/>
      <c r="ISQ136" s="908"/>
      <c r="ISR136" s="908"/>
      <c r="ISS136" s="908"/>
      <c r="IST136" s="908"/>
      <c r="ISU136" s="908"/>
      <c r="ISV136" s="908"/>
      <c r="ISW136" s="908"/>
      <c r="ISX136" s="908"/>
      <c r="ISY136" s="908"/>
      <c r="ISZ136" s="908"/>
      <c r="ITA136" s="908"/>
      <c r="ITB136" s="908"/>
      <c r="ITC136" s="908"/>
      <c r="ITD136" s="908"/>
      <c r="ITE136" s="908"/>
      <c r="ITF136" s="908"/>
      <c r="ITG136" s="908"/>
      <c r="ITH136" s="908"/>
      <c r="ITI136" s="908"/>
      <c r="ITJ136" s="908"/>
      <c r="ITK136" s="908"/>
      <c r="ITL136" s="908"/>
      <c r="ITM136" s="908"/>
      <c r="ITN136" s="908"/>
      <c r="ITO136" s="908"/>
      <c r="ITP136" s="908"/>
      <c r="ITQ136" s="908"/>
      <c r="ITR136" s="908"/>
      <c r="ITS136" s="908"/>
      <c r="ITT136" s="908"/>
      <c r="ITU136" s="908"/>
      <c r="ITV136" s="908"/>
      <c r="ITW136" s="908"/>
      <c r="ITX136" s="908"/>
      <c r="ITY136" s="908"/>
      <c r="ITZ136" s="908"/>
      <c r="IUA136" s="908"/>
      <c r="IUB136" s="908"/>
      <c r="IUC136" s="908"/>
      <c r="IUD136" s="908"/>
      <c r="IUE136" s="908"/>
      <c r="IUF136" s="908"/>
      <c r="IUG136" s="908"/>
      <c r="IUH136" s="908"/>
      <c r="IUI136" s="908"/>
      <c r="IUJ136" s="908"/>
      <c r="IUK136" s="908"/>
      <c r="IUL136" s="908"/>
      <c r="IUM136" s="908"/>
      <c r="IUN136" s="908"/>
      <c r="IUO136" s="908"/>
      <c r="IUP136" s="908"/>
      <c r="IUQ136" s="908"/>
      <c r="IUR136" s="908"/>
      <c r="IUS136" s="908"/>
      <c r="IUT136" s="908"/>
      <c r="IUU136" s="908"/>
      <c r="IUV136" s="908"/>
      <c r="IUW136" s="908"/>
      <c r="IUX136" s="908"/>
      <c r="IUY136" s="908"/>
      <c r="IUZ136" s="908"/>
      <c r="IVA136" s="908"/>
      <c r="IVB136" s="908"/>
      <c r="IVC136" s="908"/>
      <c r="IVD136" s="908"/>
      <c r="IVE136" s="908"/>
      <c r="IVF136" s="908"/>
      <c r="IVG136" s="908"/>
      <c r="IVH136" s="908"/>
      <c r="IVI136" s="908"/>
      <c r="IVJ136" s="908"/>
      <c r="IVK136" s="908"/>
      <c r="IVL136" s="908"/>
      <c r="IVM136" s="908"/>
      <c r="IVN136" s="908"/>
      <c r="IVO136" s="908"/>
      <c r="IVP136" s="908"/>
      <c r="IVQ136" s="908"/>
      <c r="IVR136" s="908"/>
      <c r="IVS136" s="908"/>
      <c r="IVT136" s="908"/>
      <c r="IVU136" s="908"/>
      <c r="IVV136" s="908"/>
      <c r="IVW136" s="908"/>
      <c r="IVX136" s="908"/>
      <c r="IVY136" s="908"/>
      <c r="IVZ136" s="908"/>
      <c r="IWA136" s="908"/>
      <c r="IWB136" s="908"/>
      <c r="IWC136" s="908"/>
      <c r="IWD136" s="908"/>
      <c r="IWE136" s="908"/>
      <c r="IWF136" s="908"/>
      <c r="IWG136" s="908"/>
      <c r="IWH136" s="908"/>
      <c r="IWI136" s="908"/>
      <c r="IWJ136" s="908"/>
      <c r="IWK136" s="908"/>
      <c r="IWL136" s="908"/>
      <c r="IWM136" s="908"/>
      <c r="IWN136" s="908"/>
      <c r="IWO136" s="908"/>
      <c r="IWP136" s="908"/>
      <c r="IWQ136" s="908"/>
      <c r="IWR136" s="908"/>
      <c r="IWS136" s="908"/>
      <c r="IWT136" s="908"/>
      <c r="IWU136" s="908"/>
      <c r="IWV136" s="908"/>
      <c r="IWW136" s="908"/>
      <c r="IWX136" s="908"/>
      <c r="IWY136" s="908"/>
      <c r="IWZ136" s="908"/>
      <c r="IXA136" s="908"/>
      <c r="IXB136" s="908"/>
      <c r="IXC136" s="908"/>
      <c r="IXD136" s="908"/>
      <c r="IXE136" s="908"/>
      <c r="IXF136" s="908"/>
      <c r="IXG136" s="908"/>
      <c r="IXH136" s="908"/>
      <c r="IXI136" s="908"/>
      <c r="IXJ136" s="908"/>
      <c r="IXK136" s="908"/>
      <c r="IXL136" s="908"/>
      <c r="IXM136" s="908"/>
      <c r="IXN136" s="908"/>
      <c r="IXO136" s="908"/>
      <c r="IXP136" s="908"/>
      <c r="IXQ136" s="908"/>
      <c r="IXR136" s="908"/>
      <c r="IXS136" s="908"/>
      <c r="IXT136" s="908"/>
      <c r="IXU136" s="908"/>
      <c r="IXV136" s="908"/>
      <c r="IXW136" s="908"/>
      <c r="IXX136" s="908"/>
      <c r="IXY136" s="908"/>
      <c r="IXZ136" s="908"/>
      <c r="IYA136" s="908"/>
      <c r="IYB136" s="908"/>
      <c r="IYC136" s="908"/>
      <c r="IYD136" s="908"/>
      <c r="IYE136" s="908"/>
      <c r="IYF136" s="908"/>
      <c r="IYG136" s="908"/>
      <c r="IYH136" s="908"/>
      <c r="IYI136" s="908"/>
      <c r="IYJ136" s="908"/>
      <c r="IYK136" s="908"/>
      <c r="IYL136" s="908"/>
      <c r="IYM136" s="908"/>
      <c r="IYN136" s="908"/>
      <c r="IYO136" s="908"/>
      <c r="IYP136" s="908"/>
      <c r="IYQ136" s="908"/>
      <c r="IYR136" s="908"/>
      <c r="IYS136" s="908"/>
      <c r="IYT136" s="908"/>
      <c r="IYU136" s="908"/>
      <c r="IYV136" s="908"/>
      <c r="IYW136" s="908"/>
      <c r="IYX136" s="908"/>
      <c r="IYY136" s="908"/>
      <c r="IYZ136" s="908"/>
      <c r="IZA136" s="908"/>
      <c r="IZB136" s="908"/>
      <c r="IZC136" s="908"/>
      <c r="IZD136" s="908"/>
      <c r="IZE136" s="908"/>
      <c r="IZF136" s="908"/>
      <c r="IZG136" s="908"/>
      <c r="IZH136" s="908"/>
      <c r="IZI136" s="908"/>
      <c r="IZJ136" s="908"/>
      <c r="IZK136" s="908"/>
      <c r="IZL136" s="908"/>
      <c r="IZM136" s="908"/>
      <c r="IZN136" s="908"/>
      <c r="IZO136" s="908"/>
      <c r="IZP136" s="908"/>
      <c r="IZQ136" s="908"/>
      <c r="IZR136" s="908"/>
      <c r="IZS136" s="908"/>
      <c r="IZT136" s="908"/>
      <c r="IZU136" s="908"/>
      <c r="IZV136" s="908"/>
      <c r="IZW136" s="908"/>
      <c r="IZX136" s="908"/>
      <c r="IZY136" s="908"/>
      <c r="IZZ136" s="908"/>
      <c r="JAA136" s="908"/>
      <c r="JAB136" s="908"/>
      <c r="JAC136" s="908"/>
      <c r="JAD136" s="908"/>
      <c r="JAE136" s="908"/>
      <c r="JAF136" s="908"/>
      <c r="JAG136" s="908"/>
      <c r="JAH136" s="908"/>
      <c r="JAI136" s="908"/>
      <c r="JAJ136" s="908"/>
      <c r="JAK136" s="908"/>
      <c r="JAL136" s="908"/>
      <c r="JAM136" s="908"/>
      <c r="JAN136" s="908"/>
      <c r="JAO136" s="908"/>
      <c r="JAP136" s="908"/>
      <c r="JAQ136" s="908"/>
      <c r="JAR136" s="908"/>
      <c r="JAS136" s="908"/>
      <c r="JAT136" s="908"/>
      <c r="JAU136" s="908"/>
      <c r="JAV136" s="908"/>
      <c r="JAW136" s="908"/>
      <c r="JAX136" s="908"/>
      <c r="JAY136" s="908"/>
      <c r="JAZ136" s="908"/>
      <c r="JBA136" s="908"/>
      <c r="JBB136" s="908"/>
      <c r="JBC136" s="908"/>
      <c r="JBD136" s="908"/>
      <c r="JBE136" s="908"/>
      <c r="JBF136" s="908"/>
      <c r="JBG136" s="908"/>
      <c r="JBH136" s="908"/>
      <c r="JBI136" s="908"/>
      <c r="JBJ136" s="908"/>
      <c r="JBK136" s="908"/>
      <c r="JBL136" s="908"/>
      <c r="JBM136" s="908"/>
      <c r="JBN136" s="908"/>
      <c r="JBO136" s="908"/>
      <c r="JBP136" s="908"/>
      <c r="JBQ136" s="908"/>
      <c r="JBR136" s="908"/>
      <c r="JBS136" s="908"/>
      <c r="JBT136" s="908"/>
      <c r="JBU136" s="908"/>
      <c r="JBV136" s="908"/>
      <c r="JBW136" s="908"/>
      <c r="JBX136" s="908"/>
      <c r="JBY136" s="908"/>
      <c r="JBZ136" s="908"/>
      <c r="JCA136" s="908"/>
      <c r="JCB136" s="908"/>
      <c r="JCC136" s="908"/>
      <c r="JCD136" s="908"/>
      <c r="JCE136" s="908"/>
      <c r="JCF136" s="908"/>
      <c r="JCG136" s="908"/>
      <c r="JCH136" s="908"/>
      <c r="JCI136" s="908"/>
      <c r="JCJ136" s="908"/>
      <c r="JCK136" s="908"/>
      <c r="JCL136" s="908"/>
      <c r="JCM136" s="908"/>
      <c r="JCN136" s="908"/>
      <c r="JCO136" s="908"/>
      <c r="JCP136" s="908"/>
      <c r="JCQ136" s="908"/>
      <c r="JCR136" s="908"/>
      <c r="JCS136" s="908"/>
      <c r="JCT136" s="908"/>
      <c r="JCU136" s="908"/>
      <c r="JCV136" s="908"/>
      <c r="JCW136" s="908"/>
      <c r="JCX136" s="908"/>
      <c r="JCY136" s="908"/>
      <c r="JCZ136" s="908"/>
      <c r="JDA136" s="908"/>
      <c r="JDB136" s="908"/>
      <c r="JDC136" s="908"/>
      <c r="JDD136" s="908"/>
      <c r="JDE136" s="908"/>
      <c r="JDF136" s="908"/>
      <c r="JDG136" s="908"/>
      <c r="JDH136" s="908"/>
      <c r="JDI136" s="908"/>
      <c r="JDJ136" s="908"/>
      <c r="JDK136" s="908"/>
      <c r="JDL136" s="908"/>
      <c r="JDM136" s="908"/>
      <c r="JDN136" s="908"/>
      <c r="JDO136" s="908"/>
      <c r="JDP136" s="908"/>
      <c r="JDQ136" s="908"/>
      <c r="JDR136" s="908"/>
      <c r="JDS136" s="908"/>
      <c r="JDT136" s="908"/>
      <c r="JDU136" s="908"/>
      <c r="JDV136" s="908"/>
      <c r="JDW136" s="908"/>
      <c r="JDX136" s="908"/>
      <c r="JDY136" s="908"/>
      <c r="JDZ136" s="908"/>
      <c r="JEA136" s="908"/>
      <c r="JEB136" s="908"/>
      <c r="JEC136" s="908"/>
      <c r="JED136" s="908"/>
      <c r="JEE136" s="908"/>
      <c r="JEF136" s="908"/>
      <c r="JEG136" s="908"/>
      <c r="JEH136" s="908"/>
      <c r="JEI136" s="908"/>
      <c r="JEJ136" s="908"/>
      <c r="JEK136" s="908"/>
      <c r="JEL136" s="908"/>
      <c r="JEM136" s="908"/>
      <c r="JEN136" s="908"/>
      <c r="JEO136" s="908"/>
      <c r="JEP136" s="908"/>
      <c r="JEQ136" s="908"/>
      <c r="JER136" s="908"/>
      <c r="JES136" s="908"/>
      <c r="JET136" s="908"/>
      <c r="JEU136" s="908"/>
      <c r="JEV136" s="908"/>
      <c r="JEW136" s="908"/>
      <c r="JEX136" s="908"/>
      <c r="JEY136" s="908"/>
      <c r="JEZ136" s="908"/>
      <c r="JFA136" s="908"/>
      <c r="JFB136" s="908"/>
      <c r="JFC136" s="908"/>
      <c r="JFD136" s="908"/>
      <c r="JFE136" s="908"/>
      <c r="JFF136" s="908"/>
      <c r="JFG136" s="908"/>
      <c r="JFH136" s="908"/>
      <c r="JFI136" s="908"/>
      <c r="JFJ136" s="908"/>
      <c r="JFK136" s="908"/>
      <c r="JFL136" s="908"/>
      <c r="JFM136" s="908"/>
      <c r="JFN136" s="908"/>
      <c r="JFO136" s="908"/>
      <c r="JFP136" s="908"/>
      <c r="JFQ136" s="908"/>
      <c r="JFR136" s="908"/>
      <c r="JFS136" s="908"/>
      <c r="JFT136" s="908"/>
      <c r="JFU136" s="908"/>
      <c r="JFV136" s="908"/>
      <c r="JFW136" s="908"/>
      <c r="JFX136" s="908"/>
      <c r="JFY136" s="908"/>
      <c r="JFZ136" s="908"/>
      <c r="JGA136" s="908"/>
      <c r="JGB136" s="908"/>
      <c r="JGC136" s="908"/>
      <c r="JGD136" s="908"/>
      <c r="JGE136" s="908"/>
      <c r="JGF136" s="908"/>
      <c r="JGG136" s="908"/>
      <c r="JGH136" s="908"/>
      <c r="JGI136" s="908"/>
      <c r="JGJ136" s="908"/>
      <c r="JGK136" s="908"/>
      <c r="JGL136" s="908"/>
      <c r="JGM136" s="908"/>
      <c r="JGN136" s="908"/>
      <c r="JGO136" s="908"/>
      <c r="JGP136" s="908"/>
      <c r="JGQ136" s="908"/>
      <c r="JGR136" s="908"/>
      <c r="JGS136" s="908"/>
      <c r="JGT136" s="908"/>
      <c r="JGU136" s="908"/>
      <c r="JGV136" s="908"/>
      <c r="JGW136" s="908"/>
      <c r="JGX136" s="908"/>
      <c r="JGY136" s="908"/>
      <c r="JGZ136" s="908"/>
      <c r="JHA136" s="908"/>
      <c r="JHB136" s="908"/>
      <c r="JHC136" s="908"/>
      <c r="JHD136" s="908"/>
      <c r="JHE136" s="908"/>
      <c r="JHF136" s="908"/>
      <c r="JHG136" s="908"/>
      <c r="JHH136" s="908"/>
      <c r="JHI136" s="908"/>
      <c r="JHJ136" s="908"/>
      <c r="JHK136" s="908"/>
      <c r="JHL136" s="908"/>
      <c r="JHM136" s="908"/>
      <c r="JHN136" s="908"/>
      <c r="JHO136" s="908"/>
      <c r="JHP136" s="908"/>
      <c r="JHQ136" s="908"/>
      <c r="JHR136" s="908"/>
      <c r="JHS136" s="908"/>
      <c r="JHT136" s="908"/>
      <c r="JHU136" s="908"/>
      <c r="JHV136" s="908"/>
      <c r="JHW136" s="908"/>
      <c r="JHX136" s="908"/>
      <c r="JHY136" s="908"/>
      <c r="JHZ136" s="908"/>
      <c r="JIA136" s="908"/>
      <c r="JIB136" s="908"/>
      <c r="JIC136" s="908"/>
      <c r="JID136" s="908"/>
      <c r="JIE136" s="908"/>
      <c r="JIF136" s="908"/>
      <c r="JIG136" s="908"/>
      <c r="JIH136" s="908"/>
      <c r="JII136" s="908"/>
      <c r="JIJ136" s="908"/>
      <c r="JIK136" s="908"/>
      <c r="JIL136" s="908"/>
      <c r="JIM136" s="908"/>
      <c r="JIN136" s="908"/>
      <c r="JIO136" s="908"/>
      <c r="JIP136" s="908"/>
      <c r="JIQ136" s="908"/>
      <c r="JIR136" s="908"/>
      <c r="JIS136" s="908"/>
      <c r="JIT136" s="908"/>
      <c r="JIU136" s="908"/>
      <c r="JIV136" s="908"/>
      <c r="JIW136" s="908"/>
      <c r="JIX136" s="908"/>
      <c r="JIY136" s="908"/>
      <c r="JIZ136" s="908"/>
      <c r="JJA136" s="908"/>
      <c r="JJB136" s="908"/>
      <c r="JJC136" s="908"/>
      <c r="JJD136" s="908"/>
      <c r="JJE136" s="908"/>
      <c r="JJF136" s="908"/>
      <c r="JJG136" s="908"/>
      <c r="JJH136" s="908"/>
      <c r="JJI136" s="908"/>
      <c r="JJJ136" s="908"/>
      <c r="JJK136" s="908"/>
      <c r="JJL136" s="908"/>
      <c r="JJM136" s="908"/>
      <c r="JJN136" s="908"/>
      <c r="JJO136" s="908"/>
      <c r="JJP136" s="908"/>
      <c r="JJQ136" s="908"/>
      <c r="JJR136" s="908"/>
      <c r="JJS136" s="908"/>
      <c r="JJT136" s="908"/>
      <c r="JJU136" s="908"/>
      <c r="JJV136" s="908"/>
      <c r="JJW136" s="908"/>
      <c r="JJX136" s="908"/>
      <c r="JJY136" s="908"/>
      <c r="JJZ136" s="908"/>
      <c r="JKA136" s="908"/>
      <c r="JKB136" s="908"/>
      <c r="JKC136" s="908"/>
      <c r="JKD136" s="908"/>
      <c r="JKE136" s="908"/>
      <c r="JKF136" s="908"/>
      <c r="JKG136" s="908"/>
      <c r="JKH136" s="908"/>
      <c r="JKI136" s="908"/>
      <c r="JKJ136" s="908"/>
      <c r="JKK136" s="908"/>
      <c r="JKL136" s="908"/>
      <c r="JKM136" s="908"/>
      <c r="JKN136" s="908"/>
      <c r="JKO136" s="908"/>
      <c r="JKP136" s="908"/>
      <c r="JKQ136" s="908"/>
      <c r="JKR136" s="908"/>
      <c r="JKS136" s="908"/>
      <c r="JKT136" s="908"/>
      <c r="JKU136" s="908"/>
      <c r="JKV136" s="908"/>
      <c r="JKW136" s="908"/>
      <c r="JKX136" s="908"/>
      <c r="JKY136" s="908"/>
      <c r="JKZ136" s="908"/>
      <c r="JLA136" s="908"/>
      <c r="JLB136" s="908"/>
      <c r="JLC136" s="908"/>
      <c r="JLD136" s="908"/>
      <c r="JLE136" s="908"/>
      <c r="JLF136" s="908"/>
      <c r="JLG136" s="908"/>
      <c r="JLH136" s="908"/>
      <c r="JLI136" s="908"/>
      <c r="JLJ136" s="908"/>
      <c r="JLK136" s="908"/>
      <c r="JLL136" s="908"/>
      <c r="JLM136" s="908"/>
      <c r="JLN136" s="908"/>
      <c r="JLO136" s="908"/>
      <c r="JLP136" s="908"/>
      <c r="JLQ136" s="908"/>
      <c r="JLR136" s="908"/>
      <c r="JLS136" s="908"/>
      <c r="JLT136" s="908"/>
      <c r="JLU136" s="908"/>
      <c r="JLV136" s="908"/>
      <c r="JLW136" s="908"/>
      <c r="JLX136" s="908"/>
      <c r="JLY136" s="908"/>
      <c r="JLZ136" s="908"/>
      <c r="JMA136" s="908"/>
      <c r="JMB136" s="908"/>
      <c r="JMC136" s="908"/>
      <c r="JMD136" s="908"/>
      <c r="JME136" s="908"/>
      <c r="JMF136" s="908"/>
      <c r="JMG136" s="908"/>
      <c r="JMH136" s="908"/>
      <c r="JMI136" s="908"/>
      <c r="JMJ136" s="908"/>
      <c r="JMK136" s="908"/>
      <c r="JML136" s="908"/>
      <c r="JMM136" s="908"/>
      <c r="JMN136" s="908"/>
      <c r="JMO136" s="908"/>
      <c r="JMP136" s="908"/>
      <c r="JMQ136" s="908"/>
      <c r="JMR136" s="908"/>
      <c r="JMS136" s="908"/>
      <c r="JMT136" s="908"/>
      <c r="JMU136" s="908"/>
      <c r="JMV136" s="908"/>
      <c r="JMW136" s="908"/>
      <c r="JMX136" s="908"/>
      <c r="JMY136" s="908"/>
      <c r="JMZ136" s="908"/>
      <c r="JNA136" s="908"/>
      <c r="JNB136" s="908"/>
      <c r="JNC136" s="908"/>
      <c r="JND136" s="908"/>
      <c r="JNE136" s="908"/>
      <c r="JNF136" s="908"/>
      <c r="JNG136" s="908"/>
      <c r="JNH136" s="908"/>
      <c r="JNI136" s="908"/>
      <c r="JNJ136" s="908"/>
      <c r="JNK136" s="908"/>
      <c r="JNL136" s="908"/>
      <c r="JNM136" s="908"/>
      <c r="JNN136" s="908"/>
      <c r="JNO136" s="908"/>
      <c r="JNP136" s="908"/>
      <c r="JNQ136" s="908"/>
      <c r="JNR136" s="908"/>
      <c r="JNS136" s="908"/>
      <c r="JNT136" s="908"/>
      <c r="JNU136" s="908"/>
      <c r="JNV136" s="908"/>
      <c r="JNW136" s="908"/>
      <c r="JNX136" s="908"/>
      <c r="JNY136" s="908"/>
      <c r="JNZ136" s="908"/>
      <c r="JOA136" s="908"/>
      <c r="JOB136" s="908"/>
      <c r="JOC136" s="908"/>
      <c r="JOD136" s="908"/>
      <c r="JOE136" s="908"/>
      <c r="JOF136" s="908"/>
      <c r="JOG136" s="908"/>
      <c r="JOH136" s="908"/>
      <c r="JOI136" s="908"/>
      <c r="JOJ136" s="908"/>
      <c r="JOK136" s="908"/>
      <c r="JOL136" s="908"/>
      <c r="JOM136" s="908"/>
      <c r="JON136" s="908"/>
      <c r="JOO136" s="908"/>
      <c r="JOP136" s="908"/>
      <c r="JOQ136" s="908"/>
      <c r="JOR136" s="908"/>
      <c r="JOS136" s="908"/>
      <c r="JOT136" s="908"/>
      <c r="JOU136" s="908"/>
      <c r="JOV136" s="908"/>
      <c r="JOW136" s="908"/>
      <c r="JOX136" s="908"/>
      <c r="JOY136" s="908"/>
      <c r="JOZ136" s="908"/>
      <c r="JPA136" s="908"/>
      <c r="JPB136" s="908"/>
      <c r="JPC136" s="908"/>
      <c r="JPD136" s="908"/>
      <c r="JPE136" s="908"/>
      <c r="JPF136" s="908"/>
      <c r="JPG136" s="908"/>
      <c r="JPH136" s="908"/>
      <c r="JPI136" s="908"/>
      <c r="JPJ136" s="908"/>
      <c r="JPK136" s="908"/>
      <c r="JPL136" s="908"/>
      <c r="JPM136" s="908"/>
      <c r="JPN136" s="908"/>
      <c r="JPO136" s="908"/>
      <c r="JPP136" s="908"/>
      <c r="JPQ136" s="908"/>
      <c r="JPR136" s="908"/>
      <c r="JPS136" s="908"/>
      <c r="JPT136" s="908"/>
      <c r="JPU136" s="908"/>
      <c r="JPV136" s="908"/>
      <c r="JPW136" s="908"/>
      <c r="JPX136" s="908"/>
      <c r="JPY136" s="908"/>
      <c r="JPZ136" s="908"/>
      <c r="JQA136" s="908"/>
      <c r="JQB136" s="908"/>
      <c r="JQC136" s="908"/>
      <c r="JQD136" s="908"/>
      <c r="JQE136" s="908"/>
      <c r="JQF136" s="908"/>
      <c r="JQG136" s="908"/>
      <c r="JQH136" s="908"/>
      <c r="JQI136" s="908"/>
      <c r="JQJ136" s="908"/>
      <c r="JQK136" s="908"/>
      <c r="JQL136" s="908"/>
      <c r="JQM136" s="908"/>
      <c r="JQN136" s="908"/>
      <c r="JQO136" s="908"/>
      <c r="JQP136" s="908"/>
      <c r="JQQ136" s="908"/>
      <c r="JQR136" s="908"/>
      <c r="JQS136" s="908"/>
      <c r="JQT136" s="908"/>
      <c r="JQU136" s="908"/>
      <c r="JQV136" s="908"/>
      <c r="JQW136" s="908"/>
      <c r="JQX136" s="908"/>
      <c r="JQY136" s="908"/>
      <c r="JQZ136" s="908"/>
      <c r="JRA136" s="908"/>
      <c r="JRB136" s="908"/>
      <c r="JRC136" s="908"/>
      <c r="JRD136" s="908"/>
      <c r="JRE136" s="908"/>
      <c r="JRF136" s="908"/>
      <c r="JRG136" s="908"/>
      <c r="JRH136" s="908"/>
      <c r="JRI136" s="908"/>
      <c r="JRJ136" s="908"/>
      <c r="JRK136" s="908"/>
      <c r="JRL136" s="908"/>
      <c r="JRM136" s="908"/>
      <c r="JRN136" s="908"/>
      <c r="JRO136" s="908"/>
      <c r="JRP136" s="908"/>
      <c r="JRQ136" s="908"/>
      <c r="JRR136" s="908"/>
      <c r="JRS136" s="908"/>
      <c r="JRT136" s="908"/>
      <c r="JRU136" s="908"/>
      <c r="JRV136" s="908"/>
      <c r="JRW136" s="908"/>
      <c r="JRX136" s="908"/>
      <c r="JRY136" s="908"/>
      <c r="JRZ136" s="908"/>
      <c r="JSA136" s="908"/>
      <c r="JSB136" s="908"/>
      <c r="JSC136" s="908"/>
      <c r="JSD136" s="908"/>
      <c r="JSE136" s="908"/>
      <c r="JSF136" s="908"/>
      <c r="JSG136" s="908"/>
      <c r="JSH136" s="908"/>
      <c r="JSI136" s="908"/>
      <c r="JSJ136" s="908"/>
      <c r="JSK136" s="908"/>
      <c r="JSL136" s="908"/>
      <c r="JSM136" s="908"/>
      <c r="JSN136" s="908"/>
      <c r="JSO136" s="908"/>
      <c r="JSP136" s="908"/>
      <c r="JSQ136" s="908"/>
      <c r="JSR136" s="908"/>
      <c r="JSS136" s="908"/>
      <c r="JST136" s="908"/>
      <c r="JSU136" s="908"/>
      <c r="JSV136" s="908"/>
      <c r="JSW136" s="908"/>
      <c r="JSX136" s="908"/>
      <c r="JSY136" s="908"/>
      <c r="JSZ136" s="908"/>
      <c r="JTA136" s="908"/>
      <c r="JTB136" s="908"/>
      <c r="JTC136" s="908"/>
      <c r="JTD136" s="908"/>
      <c r="JTE136" s="908"/>
      <c r="JTF136" s="908"/>
      <c r="JTG136" s="908"/>
      <c r="JTH136" s="908"/>
      <c r="JTI136" s="908"/>
      <c r="JTJ136" s="908"/>
      <c r="JTK136" s="908"/>
      <c r="JTL136" s="908"/>
      <c r="JTM136" s="908"/>
      <c r="JTN136" s="908"/>
      <c r="JTO136" s="908"/>
      <c r="JTP136" s="908"/>
      <c r="JTQ136" s="908"/>
      <c r="JTR136" s="908"/>
      <c r="JTS136" s="908"/>
      <c r="JTT136" s="908"/>
      <c r="JTU136" s="908"/>
      <c r="JTV136" s="908"/>
      <c r="JTW136" s="908"/>
      <c r="JTX136" s="908"/>
      <c r="JTY136" s="908"/>
      <c r="JTZ136" s="908"/>
      <c r="JUA136" s="908"/>
      <c r="JUB136" s="908"/>
      <c r="JUC136" s="908"/>
      <c r="JUD136" s="908"/>
      <c r="JUE136" s="908"/>
      <c r="JUF136" s="908"/>
      <c r="JUG136" s="908"/>
      <c r="JUH136" s="908"/>
      <c r="JUI136" s="908"/>
      <c r="JUJ136" s="908"/>
      <c r="JUK136" s="908"/>
      <c r="JUL136" s="908"/>
      <c r="JUM136" s="908"/>
      <c r="JUN136" s="908"/>
      <c r="JUO136" s="908"/>
      <c r="JUP136" s="908"/>
      <c r="JUQ136" s="908"/>
      <c r="JUR136" s="908"/>
      <c r="JUS136" s="908"/>
      <c r="JUT136" s="908"/>
      <c r="JUU136" s="908"/>
      <c r="JUV136" s="908"/>
      <c r="JUW136" s="908"/>
      <c r="JUX136" s="908"/>
      <c r="JUY136" s="908"/>
      <c r="JUZ136" s="908"/>
      <c r="JVA136" s="908"/>
      <c r="JVB136" s="908"/>
      <c r="JVC136" s="908"/>
      <c r="JVD136" s="908"/>
      <c r="JVE136" s="908"/>
      <c r="JVF136" s="908"/>
      <c r="JVG136" s="908"/>
      <c r="JVH136" s="908"/>
      <c r="JVI136" s="908"/>
      <c r="JVJ136" s="908"/>
      <c r="JVK136" s="908"/>
      <c r="JVL136" s="908"/>
      <c r="JVM136" s="908"/>
      <c r="JVN136" s="908"/>
      <c r="JVO136" s="908"/>
      <c r="JVP136" s="908"/>
      <c r="JVQ136" s="908"/>
      <c r="JVR136" s="908"/>
      <c r="JVS136" s="908"/>
      <c r="JVT136" s="908"/>
      <c r="JVU136" s="908"/>
      <c r="JVV136" s="908"/>
      <c r="JVW136" s="908"/>
      <c r="JVX136" s="908"/>
      <c r="JVY136" s="908"/>
      <c r="JVZ136" s="908"/>
      <c r="JWA136" s="908"/>
      <c r="JWB136" s="908"/>
      <c r="JWC136" s="908"/>
      <c r="JWD136" s="908"/>
      <c r="JWE136" s="908"/>
      <c r="JWF136" s="908"/>
      <c r="JWG136" s="908"/>
      <c r="JWH136" s="908"/>
      <c r="JWI136" s="908"/>
      <c r="JWJ136" s="908"/>
      <c r="JWK136" s="908"/>
      <c r="JWL136" s="908"/>
      <c r="JWM136" s="908"/>
      <c r="JWN136" s="908"/>
      <c r="JWO136" s="908"/>
      <c r="JWP136" s="908"/>
      <c r="JWQ136" s="908"/>
      <c r="JWR136" s="908"/>
      <c r="JWS136" s="908"/>
      <c r="JWT136" s="908"/>
      <c r="JWU136" s="908"/>
      <c r="JWV136" s="908"/>
      <c r="JWW136" s="908"/>
      <c r="JWX136" s="908"/>
      <c r="JWY136" s="908"/>
      <c r="JWZ136" s="908"/>
      <c r="JXA136" s="908"/>
      <c r="JXB136" s="908"/>
      <c r="JXC136" s="908"/>
      <c r="JXD136" s="908"/>
      <c r="JXE136" s="908"/>
      <c r="JXF136" s="908"/>
      <c r="JXG136" s="908"/>
      <c r="JXH136" s="908"/>
      <c r="JXI136" s="908"/>
      <c r="JXJ136" s="908"/>
      <c r="JXK136" s="908"/>
      <c r="JXL136" s="908"/>
      <c r="JXM136" s="908"/>
      <c r="JXN136" s="908"/>
      <c r="JXO136" s="908"/>
      <c r="JXP136" s="908"/>
      <c r="JXQ136" s="908"/>
      <c r="JXR136" s="908"/>
      <c r="JXS136" s="908"/>
      <c r="JXT136" s="908"/>
      <c r="JXU136" s="908"/>
      <c r="JXV136" s="908"/>
      <c r="JXW136" s="908"/>
      <c r="JXX136" s="908"/>
      <c r="JXY136" s="908"/>
      <c r="JXZ136" s="908"/>
      <c r="JYA136" s="908"/>
      <c r="JYB136" s="908"/>
      <c r="JYC136" s="908"/>
      <c r="JYD136" s="908"/>
      <c r="JYE136" s="908"/>
      <c r="JYF136" s="908"/>
      <c r="JYG136" s="908"/>
      <c r="JYH136" s="908"/>
      <c r="JYI136" s="908"/>
      <c r="JYJ136" s="908"/>
      <c r="JYK136" s="908"/>
      <c r="JYL136" s="908"/>
      <c r="JYM136" s="908"/>
      <c r="JYN136" s="908"/>
      <c r="JYO136" s="908"/>
      <c r="JYP136" s="908"/>
      <c r="JYQ136" s="908"/>
      <c r="JYR136" s="908"/>
      <c r="JYS136" s="908"/>
      <c r="JYT136" s="908"/>
      <c r="JYU136" s="908"/>
      <c r="JYV136" s="908"/>
      <c r="JYW136" s="908"/>
      <c r="JYX136" s="908"/>
      <c r="JYY136" s="908"/>
      <c r="JYZ136" s="908"/>
      <c r="JZA136" s="908"/>
      <c r="JZB136" s="908"/>
      <c r="JZC136" s="908"/>
      <c r="JZD136" s="908"/>
      <c r="JZE136" s="908"/>
      <c r="JZF136" s="908"/>
      <c r="JZG136" s="908"/>
      <c r="JZH136" s="908"/>
      <c r="JZI136" s="908"/>
      <c r="JZJ136" s="908"/>
      <c r="JZK136" s="908"/>
      <c r="JZL136" s="908"/>
      <c r="JZM136" s="908"/>
      <c r="JZN136" s="908"/>
      <c r="JZO136" s="908"/>
      <c r="JZP136" s="908"/>
      <c r="JZQ136" s="908"/>
      <c r="JZR136" s="908"/>
      <c r="JZS136" s="908"/>
      <c r="JZT136" s="908"/>
      <c r="JZU136" s="908"/>
      <c r="JZV136" s="908"/>
      <c r="JZW136" s="908"/>
      <c r="JZX136" s="908"/>
      <c r="JZY136" s="908"/>
      <c r="JZZ136" s="908"/>
      <c r="KAA136" s="908"/>
      <c r="KAB136" s="908"/>
      <c r="KAC136" s="908"/>
      <c r="KAD136" s="908"/>
      <c r="KAE136" s="908"/>
      <c r="KAF136" s="908"/>
      <c r="KAG136" s="908"/>
      <c r="KAH136" s="908"/>
      <c r="KAI136" s="908"/>
      <c r="KAJ136" s="908"/>
      <c r="KAK136" s="908"/>
      <c r="KAL136" s="908"/>
      <c r="KAM136" s="908"/>
      <c r="KAN136" s="908"/>
      <c r="KAO136" s="908"/>
      <c r="KAP136" s="908"/>
      <c r="KAQ136" s="908"/>
      <c r="KAR136" s="908"/>
      <c r="KAS136" s="908"/>
      <c r="KAT136" s="908"/>
      <c r="KAU136" s="908"/>
      <c r="KAV136" s="908"/>
      <c r="KAW136" s="908"/>
      <c r="KAX136" s="908"/>
      <c r="KAY136" s="908"/>
      <c r="KAZ136" s="908"/>
      <c r="KBA136" s="908"/>
      <c r="KBB136" s="908"/>
      <c r="KBC136" s="908"/>
      <c r="KBD136" s="908"/>
      <c r="KBE136" s="908"/>
      <c r="KBF136" s="908"/>
      <c r="KBG136" s="908"/>
      <c r="KBH136" s="908"/>
      <c r="KBI136" s="908"/>
      <c r="KBJ136" s="908"/>
      <c r="KBK136" s="908"/>
      <c r="KBL136" s="908"/>
      <c r="KBM136" s="908"/>
      <c r="KBN136" s="908"/>
      <c r="KBO136" s="908"/>
      <c r="KBP136" s="908"/>
      <c r="KBQ136" s="908"/>
      <c r="KBR136" s="908"/>
      <c r="KBS136" s="908"/>
      <c r="KBT136" s="908"/>
      <c r="KBU136" s="908"/>
      <c r="KBV136" s="908"/>
      <c r="KBW136" s="908"/>
      <c r="KBX136" s="908"/>
      <c r="KBY136" s="908"/>
      <c r="KBZ136" s="908"/>
      <c r="KCA136" s="908"/>
      <c r="KCB136" s="908"/>
      <c r="KCC136" s="908"/>
      <c r="KCD136" s="908"/>
      <c r="KCE136" s="908"/>
      <c r="KCF136" s="908"/>
      <c r="KCG136" s="908"/>
      <c r="KCH136" s="908"/>
      <c r="KCI136" s="908"/>
      <c r="KCJ136" s="908"/>
      <c r="KCK136" s="908"/>
      <c r="KCL136" s="908"/>
      <c r="KCM136" s="908"/>
      <c r="KCN136" s="908"/>
      <c r="KCO136" s="908"/>
      <c r="KCP136" s="908"/>
      <c r="KCQ136" s="908"/>
      <c r="KCR136" s="908"/>
      <c r="KCS136" s="908"/>
      <c r="KCT136" s="908"/>
      <c r="KCU136" s="908"/>
      <c r="KCV136" s="908"/>
      <c r="KCW136" s="908"/>
      <c r="KCX136" s="908"/>
      <c r="KCY136" s="908"/>
      <c r="KCZ136" s="908"/>
      <c r="KDA136" s="908"/>
      <c r="KDB136" s="908"/>
      <c r="KDC136" s="908"/>
      <c r="KDD136" s="908"/>
      <c r="KDE136" s="908"/>
      <c r="KDF136" s="908"/>
      <c r="KDG136" s="908"/>
      <c r="KDH136" s="908"/>
      <c r="KDI136" s="908"/>
      <c r="KDJ136" s="908"/>
      <c r="KDK136" s="908"/>
      <c r="KDL136" s="908"/>
      <c r="KDM136" s="908"/>
      <c r="KDN136" s="908"/>
      <c r="KDO136" s="908"/>
      <c r="KDP136" s="908"/>
      <c r="KDQ136" s="908"/>
      <c r="KDR136" s="908"/>
      <c r="KDS136" s="908"/>
      <c r="KDT136" s="908"/>
      <c r="KDU136" s="908"/>
      <c r="KDV136" s="908"/>
      <c r="KDW136" s="908"/>
      <c r="KDX136" s="908"/>
      <c r="KDY136" s="908"/>
      <c r="KDZ136" s="908"/>
      <c r="KEA136" s="908"/>
      <c r="KEB136" s="908"/>
      <c r="KEC136" s="908"/>
      <c r="KED136" s="908"/>
      <c r="KEE136" s="908"/>
      <c r="KEF136" s="908"/>
      <c r="KEG136" s="908"/>
      <c r="KEH136" s="908"/>
      <c r="KEI136" s="908"/>
      <c r="KEJ136" s="908"/>
      <c r="KEK136" s="908"/>
      <c r="KEL136" s="908"/>
      <c r="KEM136" s="908"/>
      <c r="KEN136" s="908"/>
      <c r="KEO136" s="908"/>
      <c r="KEP136" s="908"/>
      <c r="KEQ136" s="908"/>
      <c r="KER136" s="908"/>
      <c r="KES136" s="908"/>
      <c r="KET136" s="908"/>
      <c r="KEU136" s="908"/>
      <c r="KEV136" s="908"/>
      <c r="KEW136" s="908"/>
      <c r="KEX136" s="908"/>
      <c r="KEY136" s="908"/>
      <c r="KEZ136" s="908"/>
      <c r="KFA136" s="908"/>
      <c r="KFB136" s="908"/>
      <c r="KFC136" s="908"/>
      <c r="KFD136" s="908"/>
      <c r="KFE136" s="908"/>
      <c r="KFF136" s="908"/>
      <c r="KFG136" s="908"/>
      <c r="KFH136" s="908"/>
      <c r="KFI136" s="908"/>
      <c r="KFJ136" s="908"/>
      <c r="KFK136" s="908"/>
      <c r="KFL136" s="908"/>
      <c r="KFM136" s="908"/>
      <c r="KFN136" s="908"/>
      <c r="KFO136" s="908"/>
      <c r="KFP136" s="908"/>
      <c r="KFQ136" s="908"/>
      <c r="KFR136" s="908"/>
      <c r="KFS136" s="908"/>
      <c r="KFT136" s="908"/>
      <c r="KFU136" s="908"/>
      <c r="KFV136" s="908"/>
      <c r="KFW136" s="908"/>
      <c r="KFX136" s="908"/>
      <c r="KFY136" s="908"/>
      <c r="KFZ136" s="908"/>
      <c r="KGA136" s="908"/>
      <c r="KGB136" s="908"/>
      <c r="KGC136" s="908"/>
      <c r="KGD136" s="908"/>
      <c r="KGE136" s="908"/>
      <c r="KGF136" s="908"/>
      <c r="KGG136" s="908"/>
      <c r="KGH136" s="908"/>
      <c r="KGI136" s="908"/>
      <c r="KGJ136" s="908"/>
      <c r="KGK136" s="908"/>
      <c r="KGL136" s="908"/>
      <c r="KGM136" s="908"/>
      <c r="KGN136" s="908"/>
      <c r="KGO136" s="908"/>
      <c r="KGP136" s="908"/>
      <c r="KGQ136" s="908"/>
      <c r="KGR136" s="908"/>
      <c r="KGS136" s="908"/>
      <c r="KGT136" s="908"/>
      <c r="KGU136" s="908"/>
      <c r="KGV136" s="908"/>
      <c r="KGW136" s="908"/>
      <c r="KGX136" s="908"/>
      <c r="KGY136" s="908"/>
      <c r="KGZ136" s="908"/>
      <c r="KHA136" s="908"/>
      <c r="KHB136" s="908"/>
      <c r="KHC136" s="908"/>
      <c r="KHD136" s="908"/>
      <c r="KHE136" s="908"/>
      <c r="KHF136" s="908"/>
      <c r="KHG136" s="908"/>
      <c r="KHH136" s="908"/>
      <c r="KHI136" s="908"/>
      <c r="KHJ136" s="908"/>
      <c r="KHK136" s="908"/>
      <c r="KHL136" s="908"/>
      <c r="KHM136" s="908"/>
      <c r="KHN136" s="908"/>
      <c r="KHO136" s="908"/>
      <c r="KHP136" s="908"/>
      <c r="KHQ136" s="908"/>
      <c r="KHR136" s="908"/>
      <c r="KHS136" s="908"/>
      <c r="KHT136" s="908"/>
      <c r="KHU136" s="908"/>
      <c r="KHV136" s="908"/>
      <c r="KHW136" s="908"/>
      <c r="KHX136" s="908"/>
      <c r="KHY136" s="908"/>
      <c r="KHZ136" s="908"/>
      <c r="KIA136" s="908"/>
      <c r="KIB136" s="908"/>
      <c r="KIC136" s="908"/>
      <c r="KID136" s="908"/>
      <c r="KIE136" s="908"/>
      <c r="KIF136" s="908"/>
      <c r="KIG136" s="908"/>
      <c r="KIH136" s="908"/>
      <c r="KII136" s="908"/>
      <c r="KIJ136" s="908"/>
      <c r="KIK136" s="908"/>
      <c r="KIL136" s="908"/>
      <c r="KIM136" s="908"/>
      <c r="KIN136" s="908"/>
      <c r="KIO136" s="908"/>
      <c r="KIP136" s="908"/>
      <c r="KIQ136" s="908"/>
      <c r="KIR136" s="908"/>
      <c r="KIS136" s="908"/>
      <c r="KIT136" s="908"/>
      <c r="KIU136" s="908"/>
      <c r="KIV136" s="908"/>
      <c r="KIW136" s="908"/>
      <c r="KIX136" s="908"/>
      <c r="KIY136" s="908"/>
      <c r="KIZ136" s="908"/>
      <c r="KJA136" s="908"/>
      <c r="KJB136" s="908"/>
      <c r="KJC136" s="908"/>
      <c r="KJD136" s="908"/>
      <c r="KJE136" s="908"/>
      <c r="KJF136" s="908"/>
      <c r="KJG136" s="908"/>
      <c r="KJH136" s="908"/>
      <c r="KJI136" s="908"/>
      <c r="KJJ136" s="908"/>
      <c r="KJK136" s="908"/>
      <c r="KJL136" s="908"/>
      <c r="KJM136" s="908"/>
      <c r="KJN136" s="908"/>
      <c r="KJO136" s="908"/>
      <c r="KJP136" s="908"/>
      <c r="KJQ136" s="908"/>
      <c r="KJR136" s="908"/>
      <c r="KJS136" s="908"/>
      <c r="KJT136" s="908"/>
      <c r="KJU136" s="908"/>
      <c r="KJV136" s="908"/>
      <c r="KJW136" s="908"/>
      <c r="KJX136" s="908"/>
      <c r="KJY136" s="908"/>
      <c r="KJZ136" s="908"/>
      <c r="KKA136" s="908"/>
      <c r="KKB136" s="908"/>
      <c r="KKC136" s="908"/>
      <c r="KKD136" s="908"/>
      <c r="KKE136" s="908"/>
      <c r="KKF136" s="908"/>
      <c r="KKG136" s="908"/>
      <c r="KKH136" s="908"/>
      <c r="KKI136" s="908"/>
      <c r="KKJ136" s="908"/>
      <c r="KKK136" s="908"/>
      <c r="KKL136" s="908"/>
      <c r="KKM136" s="908"/>
      <c r="KKN136" s="908"/>
      <c r="KKO136" s="908"/>
      <c r="KKP136" s="908"/>
      <c r="KKQ136" s="908"/>
      <c r="KKR136" s="908"/>
      <c r="KKS136" s="908"/>
      <c r="KKT136" s="908"/>
      <c r="KKU136" s="908"/>
      <c r="KKV136" s="908"/>
      <c r="KKW136" s="908"/>
      <c r="KKX136" s="908"/>
      <c r="KKY136" s="908"/>
      <c r="KKZ136" s="908"/>
      <c r="KLA136" s="908"/>
      <c r="KLB136" s="908"/>
      <c r="KLC136" s="908"/>
      <c r="KLD136" s="908"/>
      <c r="KLE136" s="908"/>
      <c r="KLF136" s="908"/>
      <c r="KLG136" s="908"/>
      <c r="KLH136" s="908"/>
      <c r="KLI136" s="908"/>
      <c r="KLJ136" s="908"/>
      <c r="KLK136" s="908"/>
      <c r="KLL136" s="908"/>
      <c r="KLM136" s="908"/>
      <c r="KLN136" s="908"/>
      <c r="KLO136" s="908"/>
      <c r="KLP136" s="908"/>
      <c r="KLQ136" s="908"/>
      <c r="KLR136" s="908"/>
      <c r="KLS136" s="908"/>
      <c r="KLT136" s="908"/>
      <c r="KLU136" s="908"/>
      <c r="KLV136" s="908"/>
      <c r="KLW136" s="908"/>
      <c r="KLX136" s="908"/>
      <c r="KLY136" s="908"/>
      <c r="KLZ136" s="908"/>
      <c r="KMA136" s="908"/>
      <c r="KMB136" s="908"/>
      <c r="KMC136" s="908"/>
      <c r="KMD136" s="908"/>
      <c r="KME136" s="908"/>
      <c r="KMF136" s="908"/>
      <c r="KMG136" s="908"/>
      <c r="KMH136" s="908"/>
      <c r="KMI136" s="908"/>
      <c r="KMJ136" s="908"/>
      <c r="KMK136" s="908"/>
      <c r="KML136" s="908"/>
      <c r="KMM136" s="908"/>
      <c r="KMN136" s="908"/>
      <c r="KMO136" s="908"/>
      <c r="KMP136" s="908"/>
      <c r="KMQ136" s="908"/>
      <c r="KMR136" s="908"/>
      <c r="KMS136" s="908"/>
      <c r="KMT136" s="908"/>
      <c r="KMU136" s="908"/>
      <c r="KMV136" s="908"/>
      <c r="KMW136" s="908"/>
      <c r="KMX136" s="908"/>
      <c r="KMY136" s="908"/>
      <c r="KMZ136" s="908"/>
      <c r="KNA136" s="908"/>
      <c r="KNB136" s="908"/>
      <c r="KNC136" s="908"/>
      <c r="KND136" s="908"/>
      <c r="KNE136" s="908"/>
      <c r="KNF136" s="908"/>
      <c r="KNG136" s="908"/>
      <c r="KNH136" s="908"/>
      <c r="KNI136" s="908"/>
      <c r="KNJ136" s="908"/>
      <c r="KNK136" s="908"/>
      <c r="KNL136" s="908"/>
      <c r="KNM136" s="908"/>
      <c r="KNN136" s="908"/>
      <c r="KNO136" s="908"/>
      <c r="KNP136" s="908"/>
      <c r="KNQ136" s="908"/>
      <c r="KNR136" s="908"/>
      <c r="KNS136" s="908"/>
      <c r="KNT136" s="908"/>
      <c r="KNU136" s="908"/>
      <c r="KNV136" s="908"/>
      <c r="KNW136" s="908"/>
      <c r="KNX136" s="908"/>
      <c r="KNY136" s="908"/>
      <c r="KNZ136" s="908"/>
      <c r="KOA136" s="908"/>
      <c r="KOB136" s="908"/>
      <c r="KOC136" s="908"/>
      <c r="KOD136" s="908"/>
      <c r="KOE136" s="908"/>
      <c r="KOF136" s="908"/>
      <c r="KOG136" s="908"/>
      <c r="KOH136" s="908"/>
      <c r="KOI136" s="908"/>
      <c r="KOJ136" s="908"/>
      <c r="KOK136" s="908"/>
      <c r="KOL136" s="908"/>
      <c r="KOM136" s="908"/>
      <c r="KON136" s="908"/>
      <c r="KOO136" s="908"/>
      <c r="KOP136" s="908"/>
      <c r="KOQ136" s="908"/>
      <c r="KOR136" s="908"/>
      <c r="KOS136" s="908"/>
      <c r="KOT136" s="908"/>
      <c r="KOU136" s="908"/>
      <c r="KOV136" s="908"/>
      <c r="KOW136" s="908"/>
      <c r="KOX136" s="908"/>
      <c r="KOY136" s="908"/>
      <c r="KOZ136" s="908"/>
      <c r="KPA136" s="908"/>
      <c r="KPB136" s="908"/>
      <c r="KPC136" s="908"/>
      <c r="KPD136" s="908"/>
      <c r="KPE136" s="908"/>
      <c r="KPF136" s="908"/>
      <c r="KPG136" s="908"/>
      <c r="KPH136" s="908"/>
      <c r="KPI136" s="908"/>
      <c r="KPJ136" s="908"/>
      <c r="KPK136" s="908"/>
      <c r="KPL136" s="908"/>
      <c r="KPM136" s="908"/>
      <c r="KPN136" s="908"/>
      <c r="KPO136" s="908"/>
      <c r="KPP136" s="908"/>
      <c r="KPQ136" s="908"/>
      <c r="KPR136" s="908"/>
      <c r="KPS136" s="908"/>
      <c r="KPT136" s="908"/>
      <c r="KPU136" s="908"/>
      <c r="KPV136" s="908"/>
      <c r="KPW136" s="908"/>
      <c r="KPX136" s="908"/>
      <c r="KPY136" s="908"/>
      <c r="KPZ136" s="908"/>
      <c r="KQA136" s="908"/>
      <c r="KQB136" s="908"/>
      <c r="KQC136" s="908"/>
      <c r="KQD136" s="908"/>
      <c r="KQE136" s="908"/>
      <c r="KQF136" s="908"/>
      <c r="KQG136" s="908"/>
      <c r="KQH136" s="908"/>
      <c r="KQI136" s="908"/>
      <c r="KQJ136" s="908"/>
      <c r="KQK136" s="908"/>
      <c r="KQL136" s="908"/>
      <c r="KQM136" s="908"/>
      <c r="KQN136" s="908"/>
      <c r="KQO136" s="908"/>
      <c r="KQP136" s="908"/>
      <c r="KQQ136" s="908"/>
      <c r="KQR136" s="908"/>
      <c r="KQS136" s="908"/>
      <c r="KQT136" s="908"/>
      <c r="KQU136" s="908"/>
      <c r="KQV136" s="908"/>
      <c r="KQW136" s="908"/>
      <c r="KQX136" s="908"/>
      <c r="KQY136" s="908"/>
      <c r="KQZ136" s="908"/>
      <c r="KRA136" s="908"/>
      <c r="KRB136" s="908"/>
      <c r="KRC136" s="908"/>
      <c r="KRD136" s="908"/>
      <c r="KRE136" s="908"/>
      <c r="KRF136" s="908"/>
      <c r="KRG136" s="908"/>
      <c r="KRH136" s="908"/>
      <c r="KRI136" s="908"/>
      <c r="KRJ136" s="908"/>
      <c r="KRK136" s="908"/>
      <c r="KRL136" s="908"/>
      <c r="KRM136" s="908"/>
      <c r="KRN136" s="908"/>
      <c r="KRO136" s="908"/>
      <c r="KRP136" s="908"/>
      <c r="KRQ136" s="908"/>
      <c r="KRR136" s="908"/>
      <c r="KRS136" s="908"/>
      <c r="KRT136" s="908"/>
      <c r="KRU136" s="908"/>
      <c r="KRV136" s="908"/>
      <c r="KRW136" s="908"/>
      <c r="KRX136" s="908"/>
      <c r="KRY136" s="908"/>
      <c r="KRZ136" s="908"/>
      <c r="KSA136" s="908"/>
      <c r="KSB136" s="908"/>
      <c r="KSC136" s="908"/>
      <c r="KSD136" s="908"/>
      <c r="KSE136" s="908"/>
      <c r="KSF136" s="908"/>
      <c r="KSG136" s="908"/>
      <c r="KSH136" s="908"/>
      <c r="KSI136" s="908"/>
      <c r="KSJ136" s="908"/>
      <c r="KSK136" s="908"/>
      <c r="KSL136" s="908"/>
      <c r="KSM136" s="908"/>
      <c r="KSN136" s="908"/>
      <c r="KSO136" s="908"/>
      <c r="KSP136" s="908"/>
      <c r="KSQ136" s="908"/>
      <c r="KSR136" s="908"/>
      <c r="KSS136" s="908"/>
      <c r="KST136" s="908"/>
      <c r="KSU136" s="908"/>
      <c r="KSV136" s="908"/>
      <c r="KSW136" s="908"/>
      <c r="KSX136" s="908"/>
      <c r="KSY136" s="908"/>
      <c r="KSZ136" s="908"/>
      <c r="KTA136" s="908"/>
      <c r="KTB136" s="908"/>
      <c r="KTC136" s="908"/>
      <c r="KTD136" s="908"/>
      <c r="KTE136" s="908"/>
      <c r="KTF136" s="908"/>
      <c r="KTG136" s="908"/>
      <c r="KTH136" s="908"/>
      <c r="KTI136" s="908"/>
      <c r="KTJ136" s="908"/>
      <c r="KTK136" s="908"/>
      <c r="KTL136" s="908"/>
      <c r="KTM136" s="908"/>
      <c r="KTN136" s="908"/>
      <c r="KTO136" s="908"/>
      <c r="KTP136" s="908"/>
      <c r="KTQ136" s="908"/>
      <c r="KTR136" s="908"/>
      <c r="KTS136" s="908"/>
      <c r="KTT136" s="908"/>
      <c r="KTU136" s="908"/>
      <c r="KTV136" s="908"/>
      <c r="KTW136" s="908"/>
      <c r="KTX136" s="908"/>
      <c r="KTY136" s="908"/>
      <c r="KTZ136" s="908"/>
      <c r="KUA136" s="908"/>
      <c r="KUB136" s="908"/>
      <c r="KUC136" s="908"/>
      <c r="KUD136" s="908"/>
      <c r="KUE136" s="908"/>
      <c r="KUF136" s="908"/>
      <c r="KUG136" s="908"/>
      <c r="KUH136" s="908"/>
      <c r="KUI136" s="908"/>
      <c r="KUJ136" s="908"/>
      <c r="KUK136" s="908"/>
      <c r="KUL136" s="908"/>
      <c r="KUM136" s="908"/>
      <c r="KUN136" s="908"/>
      <c r="KUO136" s="908"/>
      <c r="KUP136" s="908"/>
      <c r="KUQ136" s="908"/>
      <c r="KUR136" s="908"/>
      <c r="KUS136" s="908"/>
      <c r="KUT136" s="908"/>
      <c r="KUU136" s="908"/>
      <c r="KUV136" s="908"/>
      <c r="KUW136" s="908"/>
      <c r="KUX136" s="908"/>
      <c r="KUY136" s="908"/>
      <c r="KUZ136" s="908"/>
      <c r="KVA136" s="908"/>
      <c r="KVB136" s="908"/>
      <c r="KVC136" s="908"/>
      <c r="KVD136" s="908"/>
      <c r="KVE136" s="908"/>
      <c r="KVF136" s="908"/>
      <c r="KVG136" s="908"/>
      <c r="KVH136" s="908"/>
      <c r="KVI136" s="908"/>
      <c r="KVJ136" s="908"/>
      <c r="KVK136" s="908"/>
      <c r="KVL136" s="908"/>
      <c r="KVM136" s="908"/>
      <c r="KVN136" s="908"/>
      <c r="KVO136" s="908"/>
      <c r="KVP136" s="908"/>
      <c r="KVQ136" s="908"/>
      <c r="KVR136" s="908"/>
      <c r="KVS136" s="908"/>
      <c r="KVT136" s="908"/>
      <c r="KVU136" s="908"/>
      <c r="KVV136" s="908"/>
      <c r="KVW136" s="908"/>
      <c r="KVX136" s="908"/>
      <c r="KVY136" s="908"/>
      <c r="KVZ136" s="908"/>
      <c r="KWA136" s="908"/>
      <c r="KWB136" s="908"/>
      <c r="KWC136" s="908"/>
      <c r="KWD136" s="908"/>
      <c r="KWE136" s="908"/>
      <c r="KWF136" s="908"/>
      <c r="KWG136" s="908"/>
      <c r="KWH136" s="908"/>
      <c r="KWI136" s="908"/>
      <c r="KWJ136" s="908"/>
      <c r="KWK136" s="908"/>
      <c r="KWL136" s="908"/>
      <c r="KWM136" s="908"/>
      <c r="KWN136" s="908"/>
      <c r="KWO136" s="908"/>
      <c r="KWP136" s="908"/>
      <c r="KWQ136" s="908"/>
      <c r="KWR136" s="908"/>
      <c r="KWS136" s="908"/>
      <c r="KWT136" s="908"/>
      <c r="KWU136" s="908"/>
      <c r="KWV136" s="908"/>
      <c r="KWW136" s="908"/>
      <c r="KWX136" s="908"/>
      <c r="KWY136" s="908"/>
      <c r="KWZ136" s="908"/>
      <c r="KXA136" s="908"/>
      <c r="KXB136" s="908"/>
      <c r="KXC136" s="908"/>
      <c r="KXD136" s="908"/>
      <c r="KXE136" s="908"/>
      <c r="KXF136" s="908"/>
      <c r="KXG136" s="908"/>
      <c r="KXH136" s="908"/>
      <c r="KXI136" s="908"/>
      <c r="KXJ136" s="908"/>
      <c r="KXK136" s="908"/>
      <c r="KXL136" s="908"/>
      <c r="KXM136" s="908"/>
      <c r="KXN136" s="908"/>
      <c r="KXO136" s="908"/>
      <c r="KXP136" s="908"/>
      <c r="KXQ136" s="908"/>
      <c r="KXR136" s="908"/>
      <c r="KXS136" s="908"/>
      <c r="KXT136" s="908"/>
      <c r="KXU136" s="908"/>
      <c r="KXV136" s="908"/>
      <c r="KXW136" s="908"/>
      <c r="KXX136" s="908"/>
      <c r="KXY136" s="908"/>
      <c r="KXZ136" s="908"/>
      <c r="KYA136" s="908"/>
      <c r="KYB136" s="908"/>
      <c r="KYC136" s="908"/>
      <c r="KYD136" s="908"/>
      <c r="KYE136" s="908"/>
      <c r="KYF136" s="908"/>
      <c r="KYG136" s="908"/>
      <c r="KYH136" s="908"/>
      <c r="KYI136" s="908"/>
      <c r="KYJ136" s="908"/>
      <c r="KYK136" s="908"/>
      <c r="KYL136" s="908"/>
      <c r="KYM136" s="908"/>
      <c r="KYN136" s="908"/>
      <c r="KYO136" s="908"/>
      <c r="KYP136" s="908"/>
      <c r="KYQ136" s="908"/>
      <c r="KYR136" s="908"/>
      <c r="KYS136" s="908"/>
      <c r="KYT136" s="908"/>
      <c r="KYU136" s="908"/>
      <c r="KYV136" s="908"/>
      <c r="KYW136" s="908"/>
      <c r="KYX136" s="908"/>
      <c r="KYY136" s="908"/>
      <c r="KYZ136" s="908"/>
      <c r="KZA136" s="908"/>
      <c r="KZB136" s="908"/>
      <c r="KZC136" s="908"/>
      <c r="KZD136" s="908"/>
      <c r="KZE136" s="908"/>
      <c r="KZF136" s="908"/>
      <c r="KZG136" s="908"/>
      <c r="KZH136" s="908"/>
      <c r="KZI136" s="908"/>
      <c r="KZJ136" s="908"/>
      <c r="KZK136" s="908"/>
      <c r="KZL136" s="908"/>
      <c r="KZM136" s="908"/>
      <c r="KZN136" s="908"/>
      <c r="KZO136" s="908"/>
      <c r="KZP136" s="908"/>
      <c r="KZQ136" s="908"/>
      <c r="KZR136" s="908"/>
      <c r="KZS136" s="908"/>
      <c r="KZT136" s="908"/>
      <c r="KZU136" s="908"/>
      <c r="KZV136" s="908"/>
      <c r="KZW136" s="908"/>
      <c r="KZX136" s="908"/>
      <c r="KZY136" s="908"/>
      <c r="KZZ136" s="908"/>
      <c r="LAA136" s="908"/>
      <c r="LAB136" s="908"/>
      <c r="LAC136" s="908"/>
      <c r="LAD136" s="908"/>
      <c r="LAE136" s="908"/>
      <c r="LAF136" s="908"/>
      <c r="LAG136" s="908"/>
      <c r="LAH136" s="908"/>
      <c r="LAI136" s="908"/>
      <c r="LAJ136" s="908"/>
      <c r="LAK136" s="908"/>
      <c r="LAL136" s="908"/>
      <c r="LAM136" s="908"/>
      <c r="LAN136" s="908"/>
      <c r="LAO136" s="908"/>
      <c r="LAP136" s="908"/>
      <c r="LAQ136" s="908"/>
      <c r="LAR136" s="908"/>
      <c r="LAS136" s="908"/>
      <c r="LAT136" s="908"/>
      <c r="LAU136" s="908"/>
      <c r="LAV136" s="908"/>
      <c r="LAW136" s="908"/>
      <c r="LAX136" s="908"/>
      <c r="LAY136" s="908"/>
      <c r="LAZ136" s="908"/>
      <c r="LBA136" s="908"/>
      <c r="LBB136" s="908"/>
      <c r="LBC136" s="908"/>
      <c r="LBD136" s="908"/>
      <c r="LBE136" s="908"/>
      <c r="LBF136" s="908"/>
      <c r="LBG136" s="908"/>
      <c r="LBH136" s="908"/>
      <c r="LBI136" s="908"/>
      <c r="LBJ136" s="908"/>
      <c r="LBK136" s="908"/>
      <c r="LBL136" s="908"/>
      <c r="LBM136" s="908"/>
      <c r="LBN136" s="908"/>
      <c r="LBO136" s="908"/>
      <c r="LBP136" s="908"/>
      <c r="LBQ136" s="908"/>
      <c r="LBR136" s="908"/>
      <c r="LBS136" s="908"/>
      <c r="LBT136" s="908"/>
      <c r="LBU136" s="908"/>
      <c r="LBV136" s="908"/>
      <c r="LBW136" s="908"/>
      <c r="LBX136" s="908"/>
      <c r="LBY136" s="908"/>
      <c r="LBZ136" s="908"/>
      <c r="LCA136" s="908"/>
      <c r="LCB136" s="908"/>
      <c r="LCC136" s="908"/>
      <c r="LCD136" s="908"/>
      <c r="LCE136" s="908"/>
      <c r="LCF136" s="908"/>
      <c r="LCG136" s="908"/>
      <c r="LCH136" s="908"/>
      <c r="LCI136" s="908"/>
      <c r="LCJ136" s="908"/>
      <c r="LCK136" s="908"/>
      <c r="LCL136" s="908"/>
      <c r="LCM136" s="908"/>
      <c r="LCN136" s="908"/>
      <c r="LCO136" s="908"/>
      <c r="LCP136" s="908"/>
      <c r="LCQ136" s="908"/>
      <c r="LCR136" s="908"/>
      <c r="LCS136" s="908"/>
      <c r="LCT136" s="908"/>
      <c r="LCU136" s="908"/>
      <c r="LCV136" s="908"/>
      <c r="LCW136" s="908"/>
      <c r="LCX136" s="908"/>
      <c r="LCY136" s="908"/>
      <c r="LCZ136" s="908"/>
      <c r="LDA136" s="908"/>
      <c r="LDB136" s="908"/>
      <c r="LDC136" s="908"/>
      <c r="LDD136" s="908"/>
      <c r="LDE136" s="908"/>
      <c r="LDF136" s="908"/>
      <c r="LDG136" s="908"/>
      <c r="LDH136" s="908"/>
      <c r="LDI136" s="908"/>
      <c r="LDJ136" s="908"/>
      <c r="LDK136" s="908"/>
      <c r="LDL136" s="908"/>
      <c r="LDM136" s="908"/>
      <c r="LDN136" s="908"/>
      <c r="LDO136" s="908"/>
      <c r="LDP136" s="908"/>
      <c r="LDQ136" s="908"/>
      <c r="LDR136" s="908"/>
      <c r="LDS136" s="908"/>
      <c r="LDT136" s="908"/>
      <c r="LDU136" s="908"/>
      <c r="LDV136" s="908"/>
      <c r="LDW136" s="908"/>
      <c r="LDX136" s="908"/>
      <c r="LDY136" s="908"/>
      <c r="LDZ136" s="908"/>
      <c r="LEA136" s="908"/>
      <c r="LEB136" s="908"/>
      <c r="LEC136" s="908"/>
      <c r="LED136" s="908"/>
      <c r="LEE136" s="908"/>
      <c r="LEF136" s="908"/>
      <c r="LEG136" s="908"/>
      <c r="LEH136" s="908"/>
      <c r="LEI136" s="908"/>
      <c r="LEJ136" s="908"/>
      <c r="LEK136" s="908"/>
      <c r="LEL136" s="908"/>
      <c r="LEM136" s="908"/>
      <c r="LEN136" s="908"/>
      <c r="LEO136" s="908"/>
      <c r="LEP136" s="908"/>
      <c r="LEQ136" s="908"/>
      <c r="LER136" s="908"/>
      <c r="LES136" s="908"/>
      <c r="LET136" s="908"/>
      <c r="LEU136" s="908"/>
      <c r="LEV136" s="908"/>
      <c r="LEW136" s="908"/>
      <c r="LEX136" s="908"/>
      <c r="LEY136" s="908"/>
      <c r="LEZ136" s="908"/>
      <c r="LFA136" s="908"/>
      <c r="LFB136" s="908"/>
      <c r="LFC136" s="908"/>
      <c r="LFD136" s="908"/>
      <c r="LFE136" s="908"/>
      <c r="LFF136" s="908"/>
      <c r="LFG136" s="908"/>
      <c r="LFH136" s="908"/>
      <c r="LFI136" s="908"/>
      <c r="LFJ136" s="908"/>
      <c r="LFK136" s="908"/>
      <c r="LFL136" s="908"/>
      <c r="LFM136" s="908"/>
      <c r="LFN136" s="908"/>
      <c r="LFO136" s="908"/>
      <c r="LFP136" s="908"/>
      <c r="LFQ136" s="908"/>
      <c r="LFR136" s="908"/>
      <c r="LFS136" s="908"/>
      <c r="LFT136" s="908"/>
      <c r="LFU136" s="908"/>
      <c r="LFV136" s="908"/>
      <c r="LFW136" s="908"/>
      <c r="LFX136" s="908"/>
      <c r="LFY136" s="908"/>
      <c r="LFZ136" s="908"/>
      <c r="LGA136" s="908"/>
      <c r="LGB136" s="908"/>
      <c r="LGC136" s="908"/>
      <c r="LGD136" s="908"/>
      <c r="LGE136" s="908"/>
      <c r="LGF136" s="908"/>
      <c r="LGG136" s="908"/>
      <c r="LGH136" s="908"/>
      <c r="LGI136" s="908"/>
      <c r="LGJ136" s="908"/>
      <c r="LGK136" s="908"/>
      <c r="LGL136" s="908"/>
      <c r="LGM136" s="908"/>
      <c r="LGN136" s="908"/>
      <c r="LGO136" s="908"/>
      <c r="LGP136" s="908"/>
      <c r="LGQ136" s="908"/>
      <c r="LGR136" s="908"/>
      <c r="LGS136" s="908"/>
      <c r="LGT136" s="908"/>
      <c r="LGU136" s="908"/>
      <c r="LGV136" s="908"/>
      <c r="LGW136" s="908"/>
      <c r="LGX136" s="908"/>
      <c r="LGY136" s="908"/>
      <c r="LGZ136" s="908"/>
      <c r="LHA136" s="908"/>
      <c r="LHB136" s="908"/>
      <c r="LHC136" s="908"/>
      <c r="LHD136" s="908"/>
      <c r="LHE136" s="908"/>
      <c r="LHF136" s="908"/>
      <c r="LHG136" s="908"/>
      <c r="LHH136" s="908"/>
      <c r="LHI136" s="908"/>
      <c r="LHJ136" s="908"/>
      <c r="LHK136" s="908"/>
      <c r="LHL136" s="908"/>
      <c r="LHM136" s="908"/>
      <c r="LHN136" s="908"/>
      <c r="LHO136" s="908"/>
      <c r="LHP136" s="908"/>
      <c r="LHQ136" s="908"/>
      <c r="LHR136" s="908"/>
      <c r="LHS136" s="908"/>
      <c r="LHT136" s="908"/>
      <c r="LHU136" s="908"/>
      <c r="LHV136" s="908"/>
      <c r="LHW136" s="908"/>
      <c r="LHX136" s="908"/>
      <c r="LHY136" s="908"/>
      <c r="LHZ136" s="908"/>
      <c r="LIA136" s="908"/>
      <c r="LIB136" s="908"/>
      <c r="LIC136" s="908"/>
      <c r="LID136" s="908"/>
      <c r="LIE136" s="908"/>
      <c r="LIF136" s="908"/>
      <c r="LIG136" s="908"/>
      <c r="LIH136" s="908"/>
      <c r="LII136" s="908"/>
      <c r="LIJ136" s="908"/>
      <c r="LIK136" s="908"/>
      <c r="LIL136" s="908"/>
      <c r="LIM136" s="908"/>
      <c r="LIN136" s="908"/>
      <c r="LIO136" s="908"/>
      <c r="LIP136" s="908"/>
      <c r="LIQ136" s="908"/>
      <c r="LIR136" s="908"/>
      <c r="LIS136" s="908"/>
      <c r="LIT136" s="908"/>
      <c r="LIU136" s="908"/>
      <c r="LIV136" s="908"/>
      <c r="LIW136" s="908"/>
      <c r="LIX136" s="908"/>
      <c r="LIY136" s="908"/>
      <c r="LIZ136" s="908"/>
      <c r="LJA136" s="908"/>
      <c r="LJB136" s="908"/>
      <c r="LJC136" s="908"/>
      <c r="LJD136" s="908"/>
      <c r="LJE136" s="908"/>
      <c r="LJF136" s="908"/>
      <c r="LJG136" s="908"/>
      <c r="LJH136" s="908"/>
      <c r="LJI136" s="908"/>
      <c r="LJJ136" s="908"/>
      <c r="LJK136" s="908"/>
      <c r="LJL136" s="908"/>
      <c r="LJM136" s="908"/>
      <c r="LJN136" s="908"/>
      <c r="LJO136" s="908"/>
      <c r="LJP136" s="908"/>
      <c r="LJQ136" s="908"/>
      <c r="LJR136" s="908"/>
      <c r="LJS136" s="908"/>
      <c r="LJT136" s="908"/>
      <c r="LJU136" s="908"/>
      <c r="LJV136" s="908"/>
      <c r="LJW136" s="908"/>
      <c r="LJX136" s="908"/>
      <c r="LJY136" s="908"/>
      <c r="LJZ136" s="908"/>
      <c r="LKA136" s="908"/>
      <c r="LKB136" s="908"/>
      <c r="LKC136" s="908"/>
      <c r="LKD136" s="908"/>
      <c r="LKE136" s="908"/>
      <c r="LKF136" s="908"/>
      <c r="LKG136" s="908"/>
      <c r="LKH136" s="908"/>
      <c r="LKI136" s="908"/>
      <c r="LKJ136" s="908"/>
      <c r="LKK136" s="908"/>
      <c r="LKL136" s="908"/>
      <c r="LKM136" s="908"/>
      <c r="LKN136" s="908"/>
      <c r="LKO136" s="908"/>
      <c r="LKP136" s="908"/>
      <c r="LKQ136" s="908"/>
      <c r="LKR136" s="908"/>
      <c r="LKS136" s="908"/>
      <c r="LKT136" s="908"/>
      <c r="LKU136" s="908"/>
      <c r="LKV136" s="908"/>
      <c r="LKW136" s="908"/>
      <c r="LKX136" s="908"/>
      <c r="LKY136" s="908"/>
      <c r="LKZ136" s="908"/>
      <c r="LLA136" s="908"/>
      <c r="LLB136" s="908"/>
      <c r="LLC136" s="908"/>
      <c r="LLD136" s="908"/>
      <c r="LLE136" s="908"/>
      <c r="LLF136" s="908"/>
      <c r="LLG136" s="908"/>
      <c r="LLH136" s="908"/>
      <c r="LLI136" s="908"/>
      <c r="LLJ136" s="908"/>
      <c r="LLK136" s="908"/>
      <c r="LLL136" s="908"/>
      <c r="LLM136" s="908"/>
      <c r="LLN136" s="908"/>
      <c r="LLO136" s="908"/>
      <c r="LLP136" s="908"/>
      <c r="LLQ136" s="908"/>
      <c r="LLR136" s="908"/>
      <c r="LLS136" s="908"/>
      <c r="LLT136" s="908"/>
      <c r="LLU136" s="908"/>
      <c r="LLV136" s="908"/>
      <c r="LLW136" s="908"/>
      <c r="LLX136" s="908"/>
      <c r="LLY136" s="908"/>
      <c r="LLZ136" s="908"/>
      <c r="LMA136" s="908"/>
      <c r="LMB136" s="908"/>
      <c r="LMC136" s="908"/>
      <c r="LMD136" s="908"/>
      <c r="LME136" s="908"/>
      <c r="LMF136" s="908"/>
      <c r="LMG136" s="908"/>
      <c r="LMH136" s="908"/>
      <c r="LMI136" s="908"/>
      <c r="LMJ136" s="908"/>
      <c r="LMK136" s="908"/>
      <c r="LML136" s="908"/>
      <c r="LMM136" s="908"/>
      <c r="LMN136" s="908"/>
      <c r="LMO136" s="908"/>
      <c r="LMP136" s="908"/>
      <c r="LMQ136" s="908"/>
      <c r="LMR136" s="908"/>
      <c r="LMS136" s="908"/>
      <c r="LMT136" s="908"/>
      <c r="LMU136" s="908"/>
      <c r="LMV136" s="908"/>
      <c r="LMW136" s="908"/>
      <c r="LMX136" s="908"/>
      <c r="LMY136" s="908"/>
      <c r="LMZ136" s="908"/>
      <c r="LNA136" s="908"/>
      <c r="LNB136" s="908"/>
      <c r="LNC136" s="908"/>
      <c r="LND136" s="908"/>
      <c r="LNE136" s="908"/>
      <c r="LNF136" s="908"/>
      <c r="LNG136" s="908"/>
      <c r="LNH136" s="908"/>
      <c r="LNI136" s="908"/>
      <c r="LNJ136" s="908"/>
      <c r="LNK136" s="908"/>
      <c r="LNL136" s="908"/>
      <c r="LNM136" s="908"/>
      <c r="LNN136" s="908"/>
      <c r="LNO136" s="908"/>
      <c r="LNP136" s="908"/>
      <c r="LNQ136" s="908"/>
      <c r="LNR136" s="908"/>
      <c r="LNS136" s="908"/>
      <c r="LNT136" s="908"/>
      <c r="LNU136" s="908"/>
      <c r="LNV136" s="908"/>
      <c r="LNW136" s="908"/>
      <c r="LNX136" s="908"/>
      <c r="LNY136" s="908"/>
      <c r="LNZ136" s="908"/>
      <c r="LOA136" s="908"/>
      <c r="LOB136" s="908"/>
      <c r="LOC136" s="908"/>
      <c r="LOD136" s="908"/>
      <c r="LOE136" s="908"/>
      <c r="LOF136" s="908"/>
      <c r="LOG136" s="908"/>
      <c r="LOH136" s="908"/>
      <c r="LOI136" s="908"/>
      <c r="LOJ136" s="908"/>
      <c r="LOK136" s="908"/>
      <c r="LOL136" s="908"/>
      <c r="LOM136" s="908"/>
      <c r="LON136" s="908"/>
      <c r="LOO136" s="908"/>
      <c r="LOP136" s="908"/>
      <c r="LOQ136" s="908"/>
      <c r="LOR136" s="908"/>
      <c r="LOS136" s="908"/>
      <c r="LOT136" s="908"/>
      <c r="LOU136" s="908"/>
      <c r="LOV136" s="908"/>
      <c r="LOW136" s="908"/>
      <c r="LOX136" s="908"/>
      <c r="LOY136" s="908"/>
      <c r="LOZ136" s="908"/>
      <c r="LPA136" s="908"/>
      <c r="LPB136" s="908"/>
      <c r="LPC136" s="908"/>
      <c r="LPD136" s="908"/>
      <c r="LPE136" s="908"/>
      <c r="LPF136" s="908"/>
      <c r="LPG136" s="908"/>
      <c r="LPH136" s="908"/>
      <c r="LPI136" s="908"/>
      <c r="LPJ136" s="908"/>
      <c r="LPK136" s="908"/>
      <c r="LPL136" s="908"/>
      <c r="LPM136" s="908"/>
      <c r="LPN136" s="908"/>
      <c r="LPO136" s="908"/>
      <c r="LPP136" s="908"/>
      <c r="LPQ136" s="908"/>
      <c r="LPR136" s="908"/>
      <c r="LPS136" s="908"/>
      <c r="LPT136" s="908"/>
      <c r="LPU136" s="908"/>
      <c r="LPV136" s="908"/>
      <c r="LPW136" s="908"/>
      <c r="LPX136" s="908"/>
      <c r="LPY136" s="908"/>
      <c r="LPZ136" s="908"/>
      <c r="LQA136" s="908"/>
      <c r="LQB136" s="908"/>
      <c r="LQC136" s="908"/>
      <c r="LQD136" s="908"/>
      <c r="LQE136" s="908"/>
      <c r="LQF136" s="908"/>
      <c r="LQG136" s="908"/>
      <c r="LQH136" s="908"/>
      <c r="LQI136" s="908"/>
      <c r="LQJ136" s="908"/>
      <c r="LQK136" s="908"/>
      <c r="LQL136" s="908"/>
      <c r="LQM136" s="908"/>
      <c r="LQN136" s="908"/>
      <c r="LQO136" s="908"/>
      <c r="LQP136" s="908"/>
      <c r="LQQ136" s="908"/>
      <c r="LQR136" s="908"/>
      <c r="LQS136" s="908"/>
      <c r="LQT136" s="908"/>
      <c r="LQU136" s="908"/>
      <c r="LQV136" s="908"/>
      <c r="LQW136" s="908"/>
      <c r="LQX136" s="908"/>
      <c r="LQY136" s="908"/>
      <c r="LQZ136" s="908"/>
      <c r="LRA136" s="908"/>
      <c r="LRB136" s="908"/>
      <c r="LRC136" s="908"/>
      <c r="LRD136" s="908"/>
      <c r="LRE136" s="908"/>
      <c r="LRF136" s="908"/>
      <c r="LRG136" s="908"/>
      <c r="LRH136" s="908"/>
      <c r="LRI136" s="908"/>
      <c r="LRJ136" s="908"/>
      <c r="LRK136" s="908"/>
      <c r="LRL136" s="908"/>
      <c r="LRM136" s="908"/>
      <c r="LRN136" s="908"/>
      <c r="LRO136" s="908"/>
      <c r="LRP136" s="908"/>
      <c r="LRQ136" s="908"/>
      <c r="LRR136" s="908"/>
      <c r="LRS136" s="908"/>
      <c r="LRT136" s="908"/>
      <c r="LRU136" s="908"/>
      <c r="LRV136" s="908"/>
      <c r="LRW136" s="908"/>
      <c r="LRX136" s="908"/>
      <c r="LRY136" s="908"/>
      <c r="LRZ136" s="908"/>
      <c r="LSA136" s="908"/>
      <c r="LSB136" s="908"/>
      <c r="LSC136" s="908"/>
      <c r="LSD136" s="908"/>
      <c r="LSE136" s="908"/>
      <c r="LSF136" s="908"/>
      <c r="LSG136" s="908"/>
      <c r="LSH136" s="908"/>
      <c r="LSI136" s="908"/>
      <c r="LSJ136" s="908"/>
      <c r="LSK136" s="908"/>
      <c r="LSL136" s="908"/>
      <c r="LSM136" s="908"/>
      <c r="LSN136" s="908"/>
      <c r="LSO136" s="908"/>
      <c r="LSP136" s="908"/>
      <c r="LSQ136" s="908"/>
      <c r="LSR136" s="908"/>
      <c r="LSS136" s="908"/>
      <c r="LST136" s="908"/>
      <c r="LSU136" s="908"/>
      <c r="LSV136" s="908"/>
      <c r="LSW136" s="908"/>
      <c r="LSX136" s="908"/>
      <c r="LSY136" s="908"/>
      <c r="LSZ136" s="908"/>
      <c r="LTA136" s="908"/>
      <c r="LTB136" s="908"/>
      <c r="LTC136" s="908"/>
      <c r="LTD136" s="908"/>
      <c r="LTE136" s="908"/>
      <c r="LTF136" s="908"/>
      <c r="LTG136" s="908"/>
      <c r="LTH136" s="908"/>
      <c r="LTI136" s="908"/>
      <c r="LTJ136" s="908"/>
      <c r="LTK136" s="908"/>
      <c r="LTL136" s="908"/>
      <c r="LTM136" s="908"/>
      <c r="LTN136" s="908"/>
      <c r="LTO136" s="908"/>
      <c r="LTP136" s="908"/>
      <c r="LTQ136" s="908"/>
      <c r="LTR136" s="908"/>
      <c r="LTS136" s="908"/>
      <c r="LTT136" s="908"/>
      <c r="LTU136" s="908"/>
      <c r="LTV136" s="908"/>
      <c r="LTW136" s="908"/>
      <c r="LTX136" s="908"/>
      <c r="LTY136" s="908"/>
      <c r="LTZ136" s="908"/>
      <c r="LUA136" s="908"/>
      <c r="LUB136" s="908"/>
      <c r="LUC136" s="908"/>
      <c r="LUD136" s="908"/>
      <c r="LUE136" s="908"/>
      <c r="LUF136" s="908"/>
      <c r="LUG136" s="908"/>
      <c r="LUH136" s="908"/>
      <c r="LUI136" s="908"/>
      <c r="LUJ136" s="908"/>
      <c r="LUK136" s="908"/>
      <c r="LUL136" s="908"/>
      <c r="LUM136" s="908"/>
      <c r="LUN136" s="908"/>
      <c r="LUO136" s="908"/>
      <c r="LUP136" s="908"/>
      <c r="LUQ136" s="908"/>
      <c r="LUR136" s="908"/>
      <c r="LUS136" s="908"/>
      <c r="LUT136" s="908"/>
      <c r="LUU136" s="908"/>
      <c r="LUV136" s="908"/>
      <c r="LUW136" s="908"/>
      <c r="LUX136" s="908"/>
      <c r="LUY136" s="908"/>
      <c r="LUZ136" s="908"/>
      <c r="LVA136" s="908"/>
      <c r="LVB136" s="908"/>
      <c r="LVC136" s="908"/>
      <c r="LVD136" s="908"/>
      <c r="LVE136" s="908"/>
      <c r="LVF136" s="908"/>
      <c r="LVG136" s="908"/>
      <c r="LVH136" s="908"/>
      <c r="LVI136" s="908"/>
      <c r="LVJ136" s="908"/>
      <c r="LVK136" s="908"/>
      <c r="LVL136" s="908"/>
      <c r="LVM136" s="908"/>
      <c r="LVN136" s="908"/>
      <c r="LVO136" s="908"/>
      <c r="LVP136" s="908"/>
      <c r="LVQ136" s="908"/>
      <c r="LVR136" s="908"/>
      <c r="LVS136" s="908"/>
      <c r="LVT136" s="908"/>
      <c r="LVU136" s="908"/>
      <c r="LVV136" s="908"/>
      <c r="LVW136" s="908"/>
      <c r="LVX136" s="908"/>
      <c r="LVY136" s="908"/>
      <c r="LVZ136" s="908"/>
      <c r="LWA136" s="908"/>
      <c r="LWB136" s="908"/>
      <c r="LWC136" s="908"/>
      <c r="LWD136" s="908"/>
      <c r="LWE136" s="908"/>
      <c r="LWF136" s="908"/>
      <c r="LWG136" s="908"/>
      <c r="LWH136" s="908"/>
      <c r="LWI136" s="908"/>
      <c r="LWJ136" s="908"/>
      <c r="LWK136" s="908"/>
      <c r="LWL136" s="908"/>
      <c r="LWM136" s="908"/>
      <c r="LWN136" s="908"/>
      <c r="LWO136" s="908"/>
      <c r="LWP136" s="908"/>
      <c r="LWQ136" s="908"/>
      <c r="LWR136" s="908"/>
      <c r="LWS136" s="908"/>
      <c r="LWT136" s="908"/>
      <c r="LWU136" s="908"/>
      <c r="LWV136" s="908"/>
      <c r="LWW136" s="908"/>
      <c r="LWX136" s="908"/>
      <c r="LWY136" s="908"/>
      <c r="LWZ136" s="908"/>
      <c r="LXA136" s="908"/>
      <c r="LXB136" s="908"/>
      <c r="LXC136" s="908"/>
      <c r="LXD136" s="908"/>
      <c r="LXE136" s="908"/>
      <c r="LXF136" s="908"/>
      <c r="LXG136" s="908"/>
      <c r="LXH136" s="908"/>
      <c r="LXI136" s="908"/>
      <c r="LXJ136" s="908"/>
      <c r="LXK136" s="908"/>
      <c r="LXL136" s="908"/>
      <c r="LXM136" s="908"/>
      <c r="LXN136" s="908"/>
      <c r="LXO136" s="908"/>
      <c r="LXP136" s="908"/>
      <c r="LXQ136" s="908"/>
      <c r="LXR136" s="908"/>
      <c r="LXS136" s="908"/>
      <c r="LXT136" s="908"/>
      <c r="LXU136" s="908"/>
      <c r="LXV136" s="908"/>
      <c r="LXW136" s="908"/>
      <c r="LXX136" s="908"/>
      <c r="LXY136" s="908"/>
      <c r="LXZ136" s="908"/>
      <c r="LYA136" s="908"/>
      <c r="LYB136" s="908"/>
      <c r="LYC136" s="908"/>
      <c r="LYD136" s="908"/>
      <c r="LYE136" s="908"/>
      <c r="LYF136" s="908"/>
      <c r="LYG136" s="908"/>
      <c r="LYH136" s="908"/>
      <c r="LYI136" s="908"/>
      <c r="LYJ136" s="908"/>
      <c r="LYK136" s="908"/>
      <c r="LYL136" s="908"/>
      <c r="LYM136" s="908"/>
      <c r="LYN136" s="908"/>
      <c r="LYO136" s="908"/>
      <c r="LYP136" s="908"/>
      <c r="LYQ136" s="908"/>
      <c r="LYR136" s="908"/>
      <c r="LYS136" s="908"/>
      <c r="LYT136" s="908"/>
      <c r="LYU136" s="908"/>
      <c r="LYV136" s="908"/>
      <c r="LYW136" s="908"/>
      <c r="LYX136" s="908"/>
      <c r="LYY136" s="908"/>
      <c r="LYZ136" s="908"/>
      <c r="LZA136" s="908"/>
      <c r="LZB136" s="908"/>
      <c r="LZC136" s="908"/>
      <c r="LZD136" s="908"/>
      <c r="LZE136" s="908"/>
      <c r="LZF136" s="908"/>
      <c r="LZG136" s="908"/>
      <c r="LZH136" s="908"/>
      <c r="LZI136" s="908"/>
      <c r="LZJ136" s="908"/>
      <c r="LZK136" s="908"/>
      <c r="LZL136" s="908"/>
      <c r="LZM136" s="908"/>
      <c r="LZN136" s="908"/>
      <c r="LZO136" s="908"/>
      <c r="LZP136" s="908"/>
      <c r="LZQ136" s="908"/>
      <c r="LZR136" s="908"/>
      <c r="LZS136" s="908"/>
      <c r="LZT136" s="908"/>
      <c r="LZU136" s="908"/>
      <c r="LZV136" s="908"/>
      <c r="LZW136" s="908"/>
      <c r="LZX136" s="908"/>
      <c r="LZY136" s="908"/>
      <c r="LZZ136" s="908"/>
      <c r="MAA136" s="908"/>
      <c r="MAB136" s="908"/>
      <c r="MAC136" s="908"/>
      <c r="MAD136" s="908"/>
      <c r="MAE136" s="908"/>
      <c r="MAF136" s="908"/>
      <c r="MAG136" s="908"/>
      <c r="MAH136" s="908"/>
      <c r="MAI136" s="908"/>
      <c r="MAJ136" s="908"/>
      <c r="MAK136" s="908"/>
      <c r="MAL136" s="908"/>
      <c r="MAM136" s="908"/>
      <c r="MAN136" s="908"/>
      <c r="MAO136" s="908"/>
      <c r="MAP136" s="908"/>
      <c r="MAQ136" s="908"/>
      <c r="MAR136" s="908"/>
      <c r="MAS136" s="908"/>
      <c r="MAT136" s="908"/>
      <c r="MAU136" s="908"/>
      <c r="MAV136" s="908"/>
      <c r="MAW136" s="908"/>
      <c r="MAX136" s="908"/>
      <c r="MAY136" s="908"/>
      <c r="MAZ136" s="908"/>
      <c r="MBA136" s="908"/>
      <c r="MBB136" s="908"/>
      <c r="MBC136" s="908"/>
      <c r="MBD136" s="908"/>
      <c r="MBE136" s="908"/>
      <c r="MBF136" s="908"/>
      <c r="MBG136" s="908"/>
      <c r="MBH136" s="908"/>
      <c r="MBI136" s="908"/>
      <c r="MBJ136" s="908"/>
      <c r="MBK136" s="908"/>
      <c r="MBL136" s="908"/>
      <c r="MBM136" s="908"/>
      <c r="MBN136" s="908"/>
      <c r="MBO136" s="908"/>
      <c r="MBP136" s="908"/>
      <c r="MBQ136" s="908"/>
      <c r="MBR136" s="908"/>
      <c r="MBS136" s="908"/>
      <c r="MBT136" s="908"/>
      <c r="MBU136" s="908"/>
      <c r="MBV136" s="908"/>
      <c r="MBW136" s="908"/>
      <c r="MBX136" s="908"/>
      <c r="MBY136" s="908"/>
      <c r="MBZ136" s="908"/>
      <c r="MCA136" s="908"/>
      <c r="MCB136" s="908"/>
      <c r="MCC136" s="908"/>
      <c r="MCD136" s="908"/>
      <c r="MCE136" s="908"/>
      <c r="MCF136" s="908"/>
      <c r="MCG136" s="908"/>
      <c r="MCH136" s="908"/>
      <c r="MCI136" s="908"/>
      <c r="MCJ136" s="908"/>
      <c r="MCK136" s="908"/>
      <c r="MCL136" s="908"/>
      <c r="MCM136" s="908"/>
      <c r="MCN136" s="908"/>
      <c r="MCO136" s="908"/>
      <c r="MCP136" s="908"/>
      <c r="MCQ136" s="908"/>
      <c r="MCR136" s="908"/>
      <c r="MCS136" s="908"/>
      <c r="MCT136" s="908"/>
      <c r="MCU136" s="908"/>
      <c r="MCV136" s="908"/>
      <c r="MCW136" s="908"/>
      <c r="MCX136" s="908"/>
      <c r="MCY136" s="908"/>
      <c r="MCZ136" s="908"/>
      <c r="MDA136" s="908"/>
      <c r="MDB136" s="908"/>
      <c r="MDC136" s="908"/>
      <c r="MDD136" s="908"/>
      <c r="MDE136" s="908"/>
      <c r="MDF136" s="908"/>
      <c r="MDG136" s="908"/>
      <c r="MDH136" s="908"/>
      <c r="MDI136" s="908"/>
      <c r="MDJ136" s="908"/>
      <c r="MDK136" s="908"/>
      <c r="MDL136" s="908"/>
      <c r="MDM136" s="908"/>
      <c r="MDN136" s="908"/>
      <c r="MDO136" s="908"/>
      <c r="MDP136" s="908"/>
      <c r="MDQ136" s="908"/>
      <c r="MDR136" s="908"/>
      <c r="MDS136" s="908"/>
      <c r="MDT136" s="908"/>
      <c r="MDU136" s="908"/>
      <c r="MDV136" s="908"/>
      <c r="MDW136" s="908"/>
      <c r="MDX136" s="908"/>
      <c r="MDY136" s="908"/>
      <c r="MDZ136" s="908"/>
      <c r="MEA136" s="908"/>
      <c r="MEB136" s="908"/>
      <c r="MEC136" s="908"/>
      <c r="MED136" s="908"/>
      <c r="MEE136" s="908"/>
      <c r="MEF136" s="908"/>
      <c r="MEG136" s="908"/>
      <c r="MEH136" s="908"/>
      <c r="MEI136" s="908"/>
      <c r="MEJ136" s="908"/>
      <c r="MEK136" s="908"/>
      <c r="MEL136" s="908"/>
      <c r="MEM136" s="908"/>
      <c r="MEN136" s="908"/>
      <c r="MEO136" s="908"/>
      <c r="MEP136" s="908"/>
      <c r="MEQ136" s="908"/>
      <c r="MER136" s="908"/>
      <c r="MES136" s="908"/>
      <c r="MET136" s="908"/>
      <c r="MEU136" s="908"/>
      <c r="MEV136" s="908"/>
      <c r="MEW136" s="908"/>
      <c r="MEX136" s="908"/>
      <c r="MEY136" s="908"/>
      <c r="MEZ136" s="908"/>
      <c r="MFA136" s="908"/>
      <c r="MFB136" s="908"/>
      <c r="MFC136" s="908"/>
      <c r="MFD136" s="908"/>
      <c r="MFE136" s="908"/>
      <c r="MFF136" s="908"/>
      <c r="MFG136" s="908"/>
      <c r="MFH136" s="908"/>
      <c r="MFI136" s="908"/>
      <c r="MFJ136" s="908"/>
      <c r="MFK136" s="908"/>
      <c r="MFL136" s="908"/>
      <c r="MFM136" s="908"/>
      <c r="MFN136" s="908"/>
      <c r="MFO136" s="908"/>
      <c r="MFP136" s="908"/>
      <c r="MFQ136" s="908"/>
      <c r="MFR136" s="908"/>
      <c r="MFS136" s="908"/>
      <c r="MFT136" s="908"/>
      <c r="MFU136" s="908"/>
      <c r="MFV136" s="908"/>
      <c r="MFW136" s="908"/>
      <c r="MFX136" s="908"/>
      <c r="MFY136" s="908"/>
      <c r="MFZ136" s="908"/>
      <c r="MGA136" s="908"/>
      <c r="MGB136" s="908"/>
      <c r="MGC136" s="908"/>
      <c r="MGD136" s="908"/>
      <c r="MGE136" s="908"/>
      <c r="MGF136" s="908"/>
      <c r="MGG136" s="908"/>
      <c r="MGH136" s="908"/>
      <c r="MGI136" s="908"/>
      <c r="MGJ136" s="908"/>
      <c r="MGK136" s="908"/>
      <c r="MGL136" s="908"/>
      <c r="MGM136" s="908"/>
      <c r="MGN136" s="908"/>
      <c r="MGO136" s="908"/>
      <c r="MGP136" s="908"/>
      <c r="MGQ136" s="908"/>
      <c r="MGR136" s="908"/>
      <c r="MGS136" s="908"/>
      <c r="MGT136" s="908"/>
      <c r="MGU136" s="908"/>
      <c r="MGV136" s="908"/>
      <c r="MGW136" s="908"/>
      <c r="MGX136" s="908"/>
      <c r="MGY136" s="908"/>
      <c r="MGZ136" s="908"/>
      <c r="MHA136" s="908"/>
      <c r="MHB136" s="908"/>
      <c r="MHC136" s="908"/>
      <c r="MHD136" s="908"/>
      <c r="MHE136" s="908"/>
      <c r="MHF136" s="908"/>
      <c r="MHG136" s="908"/>
      <c r="MHH136" s="908"/>
      <c r="MHI136" s="908"/>
      <c r="MHJ136" s="908"/>
      <c r="MHK136" s="908"/>
      <c r="MHL136" s="908"/>
      <c r="MHM136" s="908"/>
      <c r="MHN136" s="908"/>
      <c r="MHO136" s="908"/>
      <c r="MHP136" s="908"/>
      <c r="MHQ136" s="908"/>
      <c r="MHR136" s="908"/>
      <c r="MHS136" s="908"/>
      <c r="MHT136" s="908"/>
      <c r="MHU136" s="908"/>
      <c r="MHV136" s="908"/>
      <c r="MHW136" s="908"/>
      <c r="MHX136" s="908"/>
      <c r="MHY136" s="908"/>
      <c r="MHZ136" s="908"/>
      <c r="MIA136" s="908"/>
      <c r="MIB136" s="908"/>
      <c r="MIC136" s="908"/>
      <c r="MID136" s="908"/>
      <c r="MIE136" s="908"/>
      <c r="MIF136" s="908"/>
      <c r="MIG136" s="908"/>
      <c r="MIH136" s="908"/>
      <c r="MII136" s="908"/>
      <c r="MIJ136" s="908"/>
      <c r="MIK136" s="908"/>
      <c r="MIL136" s="908"/>
      <c r="MIM136" s="908"/>
      <c r="MIN136" s="908"/>
      <c r="MIO136" s="908"/>
      <c r="MIP136" s="908"/>
      <c r="MIQ136" s="908"/>
      <c r="MIR136" s="908"/>
      <c r="MIS136" s="908"/>
      <c r="MIT136" s="908"/>
      <c r="MIU136" s="908"/>
      <c r="MIV136" s="908"/>
      <c r="MIW136" s="908"/>
      <c r="MIX136" s="908"/>
      <c r="MIY136" s="908"/>
      <c r="MIZ136" s="908"/>
      <c r="MJA136" s="908"/>
      <c r="MJB136" s="908"/>
      <c r="MJC136" s="908"/>
      <c r="MJD136" s="908"/>
      <c r="MJE136" s="908"/>
      <c r="MJF136" s="908"/>
      <c r="MJG136" s="908"/>
      <c r="MJH136" s="908"/>
      <c r="MJI136" s="908"/>
      <c r="MJJ136" s="908"/>
      <c r="MJK136" s="908"/>
      <c r="MJL136" s="908"/>
      <c r="MJM136" s="908"/>
      <c r="MJN136" s="908"/>
      <c r="MJO136" s="908"/>
      <c r="MJP136" s="908"/>
      <c r="MJQ136" s="908"/>
      <c r="MJR136" s="908"/>
      <c r="MJS136" s="908"/>
      <c r="MJT136" s="908"/>
      <c r="MJU136" s="908"/>
      <c r="MJV136" s="908"/>
      <c r="MJW136" s="908"/>
      <c r="MJX136" s="908"/>
      <c r="MJY136" s="908"/>
      <c r="MJZ136" s="908"/>
      <c r="MKA136" s="908"/>
      <c r="MKB136" s="908"/>
      <c r="MKC136" s="908"/>
      <c r="MKD136" s="908"/>
      <c r="MKE136" s="908"/>
      <c r="MKF136" s="908"/>
      <c r="MKG136" s="908"/>
      <c r="MKH136" s="908"/>
      <c r="MKI136" s="908"/>
      <c r="MKJ136" s="908"/>
      <c r="MKK136" s="908"/>
      <c r="MKL136" s="908"/>
      <c r="MKM136" s="908"/>
      <c r="MKN136" s="908"/>
      <c r="MKO136" s="908"/>
      <c r="MKP136" s="908"/>
      <c r="MKQ136" s="908"/>
      <c r="MKR136" s="908"/>
      <c r="MKS136" s="908"/>
      <c r="MKT136" s="908"/>
      <c r="MKU136" s="908"/>
      <c r="MKV136" s="908"/>
      <c r="MKW136" s="908"/>
      <c r="MKX136" s="908"/>
      <c r="MKY136" s="908"/>
      <c r="MKZ136" s="908"/>
      <c r="MLA136" s="908"/>
      <c r="MLB136" s="908"/>
      <c r="MLC136" s="908"/>
      <c r="MLD136" s="908"/>
      <c r="MLE136" s="908"/>
      <c r="MLF136" s="908"/>
      <c r="MLG136" s="908"/>
      <c r="MLH136" s="908"/>
      <c r="MLI136" s="908"/>
      <c r="MLJ136" s="908"/>
      <c r="MLK136" s="908"/>
      <c r="MLL136" s="908"/>
      <c r="MLM136" s="908"/>
      <c r="MLN136" s="908"/>
      <c r="MLO136" s="908"/>
      <c r="MLP136" s="908"/>
      <c r="MLQ136" s="908"/>
      <c r="MLR136" s="908"/>
      <c r="MLS136" s="908"/>
      <c r="MLT136" s="908"/>
      <c r="MLU136" s="908"/>
      <c r="MLV136" s="908"/>
      <c r="MLW136" s="908"/>
      <c r="MLX136" s="908"/>
      <c r="MLY136" s="908"/>
      <c r="MLZ136" s="908"/>
      <c r="MMA136" s="908"/>
      <c r="MMB136" s="908"/>
      <c r="MMC136" s="908"/>
      <c r="MMD136" s="908"/>
      <c r="MME136" s="908"/>
      <c r="MMF136" s="908"/>
      <c r="MMG136" s="908"/>
      <c r="MMH136" s="908"/>
      <c r="MMI136" s="908"/>
      <c r="MMJ136" s="908"/>
      <c r="MMK136" s="908"/>
      <c r="MML136" s="908"/>
      <c r="MMM136" s="908"/>
      <c r="MMN136" s="908"/>
      <c r="MMO136" s="908"/>
      <c r="MMP136" s="908"/>
      <c r="MMQ136" s="908"/>
      <c r="MMR136" s="908"/>
      <c r="MMS136" s="908"/>
      <c r="MMT136" s="908"/>
      <c r="MMU136" s="908"/>
      <c r="MMV136" s="908"/>
      <c r="MMW136" s="908"/>
      <c r="MMX136" s="908"/>
      <c r="MMY136" s="908"/>
      <c r="MMZ136" s="908"/>
      <c r="MNA136" s="908"/>
      <c r="MNB136" s="908"/>
      <c r="MNC136" s="908"/>
      <c r="MND136" s="908"/>
      <c r="MNE136" s="908"/>
      <c r="MNF136" s="908"/>
      <c r="MNG136" s="908"/>
      <c r="MNH136" s="908"/>
      <c r="MNI136" s="908"/>
      <c r="MNJ136" s="908"/>
      <c r="MNK136" s="908"/>
      <c r="MNL136" s="908"/>
      <c r="MNM136" s="908"/>
      <c r="MNN136" s="908"/>
      <c r="MNO136" s="908"/>
      <c r="MNP136" s="908"/>
      <c r="MNQ136" s="908"/>
      <c r="MNR136" s="908"/>
      <c r="MNS136" s="908"/>
      <c r="MNT136" s="908"/>
      <c r="MNU136" s="908"/>
      <c r="MNV136" s="908"/>
      <c r="MNW136" s="908"/>
      <c r="MNX136" s="908"/>
      <c r="MNY136" s="908"/>
      <c r="MNZ136" s="908"/>
      <c r="MOA136" s="908"/>
      <c r="MOB136" s="908"/>
      <c r="MOC136" s="908"/>
      <c r="MOD136" s="908"/>
      <c r="MOE136" s="908"/>
      <c r="MOF136" s="908"/>
      <c r="MOG136" s="908"/>
      <c r="MOH136" s="908"/>
      <c r="MOI136" s="908"/>
      <c r="MOJ136" s="908"/>
      <c r="MOK136" s="908"/>
      <c r="MOL136" s="908"/>
      <c r="MOM136" s="908"/>
      <c r="MON136" s="908"/>
      <c r="MOO136" s="908"/>
      <c r="MOP136" s="908"/>
      <c r="MOQ136" s="908"/>
      <c r="MOR136" s="908"/>
      <c r="MOS136" s="908"/>
      <c r="MOT136" s="908"/>
      <c r="MOU136" s="908"/>
      <c r="MOV136" s="908"/>
      <c r="MOW136" s="908"/>
      <c r="MOX136" s="908"/>
      <c r="MOY136" s="908"/>
      <c r="MOZ136" s="908"/>
      <c r="MPA136" s="908"/>
      <c r="MPB136" s="908"/>
      <c r="MPC136" s="908"/>
      <c r="MPD136" s="908"/>
      <c r="MPE136" s="908"/>
      <c r="MPF136" s="908"/>
      <c r="MPG136" s="908"/>
      <c r="MPH136" s="908"/>
      <c r="MPI136" s="908"/>
      <c r="MPJ136" s="908"/>
      <c r="MPK136" s="908"/>
      <c r="MPL136" s="908"/>
      <c r="MPM136" s="908"/>
      <c r="MPN136" s="908"/>
      <c r="MPO136" s="908"/>
      <c r="MPP136" s="908"/>
      <c r="MPQ136" s="908"/>
      <c r="MPR136" s="908"/>
      <c r="MPS136" s="908"/>
      <c r="MPT136" s="908"/>
      <c r="MPU136" s="908"/>
      <c r="MPV136" s="908"/>
      <c r="MPW136" s="908"/>
      <c r="MPX136" s="908"/>
      <c r="MPY136" s="908"/>
      <c r="MPZ136" s="908"/>
      <c r="MQA136" s="908"/>
      <c r="MQB136" s="908"/>
      <c r="MQC136" s="908"/>
      <c r="MQD136" s="908"/>
      <c r="MQE136" s="908"/>
      <c r="MQF136" s="908"/>
      <c r="MQG136" s="908"/>
      <c r="MQH136" s="908"/>
      <c r="MQI136" s="908"/>
      <c r="MQJ136" s="908"/>
      <c r="MQK136" s="908"/>
      <c r="MQL136" s="908"/>
      <c r="MQM136" s="908"/>
      <c r="MQN136" s="908"/>
      <c r="MQO136" s="908"/>
      <c r="MQP136" s="908"/>
      <c r="MQQ136" s="908"/>
      <c r="MQR136" s="908"/>
      <c r="MQS136" s="908"/>
      <c r="MQT136" s="908"/>
      <c r="MQU136" s="908"/>
      <c r="MQV136" s="908"/>
      <c r="MQW136" s="908"/>
      <c r="MQX136" s="908"/>
      <c r="MQY136" s="908"/>
      <c r="MQZ136" s="908"/>
      <c r="MRA136" s="908"/>
      <c r="MRB136" s="908"/>
      <c r="MRC136" s="908"/>
      <c r="MRD136" s="908"/>
      <c r="MRE136" s="908"/>
      <c r="MRF136" s="908"/>
      <c r="MRG136" s="908"/>
      <c r="MRH136" s="908"/>
      <c r="MRI136" s="908"/>
      <c r="MRJ136" s="908"/>
      <c r="MRK136" s="908"/>
      <c r="MRL136" s="908"/>
      <c r="MRM136" s="908"/>
      <c r="MRN136" s="908"/>
      <c r="MRO136" s="908"/>
      <c r="MRP136" s="908"/>
      <c r="MRQ136" s="908"/>
      <c r="MRR136" s="908"/>
      <c r="MRS136" s="908"/>
      <c r="MRT136" s="908"/>
      <c r="MRU136" s="908"/>
      <c r="MRV136" s="908"/>
      <c r="MRW136" s="908"/>
      <c r="MRX136" s="908"/>
      <c r="MRY136" s="908"/>
      <c r="MRZ136" s="908"/>
      <c r="MSA136" s="908"/>
      <c r="MSB136" s="908"/>
      <c r="MSC136" s="908"/>
      <c r="MSD136" s="908"/>
      <c r="MSE136" s="908"/>
      <c r="MSF136" s="908"/>
      <c r="MSG136" s="908"/>
      <c r="MSH136" s="908"/>
      <c r="MSI136" s="908"/>
      <c r="MSJ136" s="908"/>
      <c r="MSK136" s="908"/>
      <c r="MSL136" s="908"/>
      <c r="MSM136" s="908"/>
      <c r="MSN136" s="908"/>
      <c r="MSO136" s="908"/>
      <c r="MSP136" s="908"/>
      <c r="MSQ136" s="908"/>
      <c r="MSR136" s="908"/>
      <c r="MSS136" s="908"/>
      <c r="MST136" s="908"/>
      <c r="MSU136" s="908"/>
      <c r="MSV136" s="908"/>
      <c r="MSW136" s="908"/>
      <c r="MSX136" s="908"/>
      <c r="MSY136" s="908"/>
      <c r="MSZ136" s="908"/>
      <c r="MTA136" s="908"/>
      <c r="MTB136" s="908"/>
      <c r="MTC136" s="908"/>
      <c r="MTD136" s="908"/>
      <c r="MTE136" s="908"/>
      <c r="MTF136" s="908"/>
      <c r="MTG136" s="908"/>
      <c r="MTH136" s="908"/>
      <c r="MTI136" s="908"/>
      <c r="MTJ136" s="908"/>
      <c r="MTK136" s="908"/>
      <c r="MTL136" s="908"/>
      <c r="MTM136" s="908"/>
      <c r="MTN136" s="908"/>
      <c r="MTO136" s="908"/>
      <c r="MTP136" s="908"/>
      <c r="MTQ136" s="908"/>
      <c r="MTR136" s="908"/>
      <c r="MTS136" s="908"/>
      <c r="MTT136" s="908"/>
      <c r="MTU136" s="908"/>
      <c r="MTV136" s="908"/>
      <c r="MTW136" s="908"/>
      <c r="MTX136" s="908"/>
      <c r="MTY136" s="908"/>
      <c r="MTZ136" s="908"/>
      <c r="MUA136" s="908"/>
      <c r="MUB136" s="908"/>
      <c r="MUC136" s="908"/>
      <c r="MUD136" s="908"/>
      <c r="MUE136" s="908"/>
      <c r="MUF136" s="908"/>
      <c r="MUG136" s="908"/>
      <c r="MUH136" s="908"/>
      <c r="MUI136" s="908"/>
      <c r="MUJ136" s="908"/>
      <c r="MUK136" s="908"/>
      <c r="MUL136" s="908"/>
      <c r="MUM136" s="908"/>
      <c r="MUN136" s="908"/>
      <c r="MUO136" s="908"/>
      <c r="MUP136" s="908"/>
      <c r="MUQ136" s="908"/>
      <c r="MUR136" s="908"/>
      <c r="MUS136" s="908"/>
      <c r="MUT136" s="908"/>
      <c r="MUU136" s="908"/>
      <c r="MUV136" s="908"/>
      <c r="MUW136" s="908"/>
      <c r="MUX136" s="908"/>
      <c r="MUY136" s="908"/>
      <c r="MUZ136" s="908"/>
      <c r="MVA136" s="908"/>
      <c r="MVB136" s="908"/>
      <c r="MVC136" s="908"/>
      <c r="MVD136" s="908"/>
      <c r="MVE136" s="908"/>
      <c r="MVF136" s="908"/>
      <c r="MVG136" s="908"/>
      <c r="MVH136" s="908"/>
      <c r="MVI136" s="908"/>
      <c r="MVJ136" s="908"/>
      <c r="MVK136" s="908"/>
      <c r="MVL136" s="908"/>
      <c r="MVM136" s="908"/>
      <c r="MVN136" s="908"/>
      <c r="MVO136" s="908"/>
      <c r="MVP136" s="908"/>
      <c r="MVQ136" s="908"/>
      <c r="MVR136" s="908"/>
      <c r="MVS136" s="908"/>
      <c r="MVT136" s="908"/>
      <c r="MVU136" s="908"/>
      <c r="MVV136" s="908"/>
      <c r="MVW136" s="908"/>
      <c r="MVX136" s="908"/>
      <c r="MVY136" s="908"/>
      <c r="MVZ136" s="908"/>
      <c r="MWA136" s="908"/>
      <c r="MWB136" s="908"/>
      <c r="MWC136" s="908"/>
      <c r="MWD136" s="908"/>
      <c r="MWE136" s="908"/>
      <c r="MWF136" s="908"/>
      <c r="MWG136" s="908"/>
      <c r="MWH136" s="908"/>
      <c r="MWI136" s="908"/>
      <c r="MWJ136" s="908"/>
      <c r="MWK136" s="908"/>
      <c r="MWL136" s="908"/>
      <c r="MWM136" s="908"/>
      <c r="MWN136" s="908"/>
      <c r="MWO136" s="908"/>
      <c r="MWP136" s="908"/>
      <c r="MWQ136" s="908"/>
      <c r="MWR136" s="908"/>
      <c r="MWS136" s="908"/>
      <c r="MWT136" s="908"/>
      <c r="MWU136" s="908"/>
      <c r="MWV136" s="908"/>
      <c r="MWW136" s="908"/>
      <c r="MWX136" s="908"/>
      <c r="MWY136" s="908"/>
      <c r="MWZ136" s="908"/>
      <c r="MXA136" s="908"/>
      <c r="MXB136" s="908"/>
      <c r="MXC136" s="908"/>
      <c r="MXD136" s="908"/>
      <c r="MXE136" s="908"/>
      <c r="MXF136" s="908"/>
      <c r="MXG136" s="908"/>
      <c r="MXH136" s="908"/>
      <c r="MXI136" s="908"/>
      <c r="MXJ136" s="908"/>
      <c r="MXK136" s="908"/>
      <c r="MXL136" s="908"/>
      <c r="MXM136" s="908"/>
      <c r="MXN136" s="908"/>
      <c r="MXO136" s="908"/>
      <c r="MXP136" s="908"/>
      <c r="MXQ136" s="908"/>
      <c r="MXR136" s="908"/>
      <c r="MXS136" s="908"/>
      <c r="MXT136" s="908"/>
      <c r="MXU136" s="908"/>
      <c r="MXV136" s="908"/>
      <c r="MXW136" s="908"/>
      <c r="MXX136" s="908"/>
      <c r="MXY136" s="908"/>
      <c r="MXZ136" s="908"/>
      <c r="MYA136" s="908"/>
      <c r="MYB136" s="908"/>
      <c r="MYC136" s="908"/>
      <c r="MYD136" s="908"/>
      <c r="MYE136" s="908"/>
      <c r="MYF136" s="908"/>
      <c r="MYG136" s="908"/>
      <c r="MYH136" s="908"/>
      <c r="MYI136" s="908"/>
      <c r="MYJ136" s="908"/>
      <c r="MYK136" s="908"/>
      <c r="MYL136" s="908"/>
      <c r="MYM136" s="908"/>
      <c r="MYN136" s="908"/>
      <c r="MYO136" s="908"/>
      <c r="MYP136" s="908"/>
      <c r="MYQ136" s="908"/>
      <c r="MYR136" s="908"/>
      <c r="MYS136" s="908"/>
      <c r="MYT136" s="908"/>
      <c r="MYU136" s="908"/>
      <c r="MYV136" s="908"/>
      <c r="MYW136" s="908"/>
      <c r="MYX136" s="908"/>
      <c r="MYY136" s="908"/>
      <c r="MYZ136" s="908"/>
      <c r="MZA136" s="908"/>
      <c r="MZB136" s="908"/>
      <c r="MZC136" s="908"/>
      <c r="MZD136" s="908"/>
      <c r="MZE136" s="908"/>
      <c r="MZF136" s="908"/>
      <c r="MZG136" s="908"/>
      <c r="MZH136" s="908"/>
      <c r="MZI136" s="908"/>
      <c r="MZJ136" s="908"/>
      <c r="MZK136" s="908"/>
      <c r="MZL136" s="908"/>
      <c r="MZM136" s="908"/>
      <c r="MZN136" s="908"/>
      <c r="MZO136" s="908"/>
      <c r="MZP136" s="908"/>
      <c r="MZQ136" s="908"/>
      <c r="MZR136" s="908"/>
      <c r="MZS136" s="908"/>
      <c r="MZT136" s="908"/>
      <c r="MZU136" s="908"/>
      <c r="MZV136" s="908"/>
      <c r="MZW136" s="908"/>
      <c r="MZX136" s="908"/>
      <c r="MZY136" s="908"/>
      <c r="MZZ136" s="908"/>
      <c r="NAA136" s="908"/>
      <c r="NAB136" s="908"/>
      <c r="NAC136" s="908"/>
      <c r="NAD136" s="908"/>
      <c r="NAE136" s="908"/>
      <c r="NAF136" s="908"/>
      <c r="NAG136" s="908"/>
      <c r="NAH136" s="908"/>
      <c r="NAI136" s="908"/>
      <c r="NAJ136" s="908"/>
      <c r="NAK136" s="908"/>
      <c r="NAL136" s="908"/>
      <c r="NAM136" s="908"/>
      <c r="NAN136" s="908"/>
      <c r="NAO136" s="908"/>
      <c r="NAP136" s="908"/>
      <c r="NAQ136" s="908"/>
      <c r="NAR136" s="908"/>
      <c r="NAS136" s="908"/>
      <c r="NAT136" s="908"/>
      <c r="NAU136" s="908"/>
      <c r="NAV136" s="908"/>
      <c r="NAW136" s="908"/>
      <c r="NAX136" s="908"/>
      <c r="NAY136" s="908"/>
      <c r="NAZ136" s="908"/>
      <c r="NBA136" s="908"/>
      <c r="NBB136" s="908"/>
      <c r="NBC136" s="908"/>
      <c r="NBD136" s="908"/>
      <c r="NBE136" s="908"/>
      <c r="NBF136" s="908"/>
      <c r="NBG136" s="908"/>
      <c r="NBH136" s="908"/>
      <c r="NBI136" s="908"/>
      <c r="NBJ136" s="908"/>
      <c r="NBK136" s="908"/>
      <c r="NBL136" s="908"/>
      <c r="NBM136" s="908"/>
      <c r="NBN136" s="908"/>
      <c r="NBO136" s="908"/>
      <c r="NBP136" s="908"/>
      <c r="NBQ136" s="908"/>
      <c r="NBR136" s="908"/>
      <c r="NBS136" s="908"/>
      <c r="NBT136" s="908"/>
      <c r="NBU136" s="908"/>
      <c r="NBV136" s="908"/>
      <c r="NBW136" s="908"/>
      <c r="NBX136" s="908"/>
      <c r="NBY136" s="908"/>
      <c r="NBZ136" s="908"/>
      <c r="NCA136" s="908"/>
      <c r="NCB136" s="908"/>
      <c r="NCC136" s="908"/>
      <c r="NCD136" s="908"/>
      <c r="NCE136" s="908"/>
      <c r="NCF136" s="908"/>
      <c r="NCG136" s="908"/>
      <c r="NCH136" s="908"/>
      <c r="NCI136" s="908"/>
      <c r="NCJ136" s="908"/>
      <c r="NCK136" s="908"/>
      <c r="NCL136" s="908"/>
      <c r="NCM136" s="908"/>
      <c r="NCN136" s="908"/>
      <c r="NCO136" s="908"/>
      <c r="NCP136" s="908"/>
      <c r="NCQ136" s="908"/>
      <c r="NCR136" s="908"/>
      <c r="NCS136" s="908"/>
      <c r="NCT136" s="908"/>
      <c r="NCU136" s="908"/>
      <c r="NCV136" s="908"/>
      <c r="NCW136" s="908"/>
      <c r="NCX136" s="908"/>
      <c r="NCY136" s="908"/>
      <c r="NCZ136" s="908"/>
      <c r="NDA136" s="908"/>
      <c r="NDB136" s="908"/>
      <c r="NDC136" s="908"/>
      <c r="NDD136" s="908"/>
      <c r="NDE136" s="908"/>
      <c r="NDF136" s="908"/>
      <c r="NDG136" s="908"/>
      <c r="NDH136" s="908"/>
      <c r="NDI136" s="908"/>
      <c r="NDJ136" s="908"/>
      <c r="NDK136" s="908"/>
      <c r="NDL136" s="908"/>
      <c r="NDM136" s="908"/>
      <c r="NDN136" s="908"/>
      <c r="NDO136" s="908"/>
      <c r="NDP136" s="908"/>
      <c r="NDQ136" s="908"/>
      <c r="NDR136" s="908"/>
      <c r="NDS136" s="908"/>
      <c r="NDT136" s="908"/>
      <c r="NDU136" s="908"/>
      <c r="NDV136" s="908"/>
      <c r="NDW136" s="908"/>
      <c r="NDX136" s="908"/>
      <c r="NDY136" s="908"/>
      <c r="NDZ136" s="908"/>
      <c r="NEA136" s="908"/>
      <c r="NEB136" s="908"/>
      <c r="NEC136" s="908"/>
      <c r="NED136" s="908"/>
      <c r="NEE136" s="908"/>
      <c r="NEF136" s="908"/>
      <c r="NEG136" s="908"/>
      <c r="NEH136" s="908"/>
      <c r="NEI136" s="908"/>
      <c r="NEJ136" s="908"/>
      <c r="NEK136" s="908"/>
      <c r="NEL136" s="908"/>
      <c r="NEM136" s="908"/>
      <c r="NEN136" s="908"/>
      <c r="NEO136" s="908"/>
      <c r="NEP136" s="908"/>
      <c r="NEQ136" s="908"/>
      <c r="NER136" s="908"/>
      <c r="NES136" s="908"/>
      <c r="NET136" s="908"/>
      <c r="NEU136" s="908"/>
      <c r="NEV136" s="908"/>
      <c r="NEW136" s="908"/>
      <c r="NEX136" s="908"/>
      <c r="NEY136" s="908"/>
      <c r="NEZ136" s="908"/>
      <c r="NFA136" s="908"/>
      <c r="NFB136" s="908"/>
      <c r="NFC136" s="908"/>
      <c r="NFD136" s="908"/>
      <c r="NFE136" s="908"/>
      <c r="NFF136" s="908"/>
      <c r="NFG136" s="908"/>
      <c r="NFH136" s="908"/>
      <c r="NFI136" s="908"/>
      <c r="NFJ136" s="908"/>
      <c r="NFK136" s="908"/>
      <c r="NFL136" s="908"/>
      <c r="NFM136" s="908"/>
      <c r="NFN136" s="908"/>
      <c r="NFO136" s="908"/>
      <c r="NFP136" s="908"/>
      <c r="NFQ136" s="908"/>
      <c r="NFR136" s="908"/>
      <c r="NFS136" s="908"/>
      <c r="NFT136" s="908"/>
      <c r="NFU136" s="908"/>
      <c r="NFV136" s="908"/>
      <c r="NFW136" s="908"/>
      <c r="NFX136" s="908"/>
      <c r="NFY136" s="908"/>
      <c r="NFZ136" s="908"/>
      <c r="NGA136" s="908"/>
      <c r="NGB136" s="908"/>
      <c r="NGC136" s="908"/>
      <c r="NGD136" s="908"/>
      <c r="NGE136" s="908"/>
      <c r="NGF136" s="908"/>
      <c r="NGG136" s="908"/>
      <c r="NGH136" s="908"/>
      <c r="NGI136" s="908"/>
      <c r="NGJ136" s="908"/>
      <c r="NGK136" s="908"/>
      <c r="NGL136" s="908"/>
      <c r="NGM136" s="908"/>
      <c r="NGN136" s="908"/>
      <c r="NGO136" s="908"/>
      <c r="NGP136" s="908"/>
      <c r="NGQ136" s="908"/>
      <c r="NGR136" s="908"/>
      <c r="NGS136" s="908"/>
      <c r="NGT136" s="908"/>
      <c r="NGU136" s="908"/>
      <c r="NGV136" s="908"/>
      <c r="NGW136" s="908"/>
      <c r="NGX136" s="908"/>
      <c r="NGY136" s="908"/>
      <c r="NGZ136" s="908"/>
      <c r="NHA136" s="908"/>
      <c r="NHB136" s="908"/>
      <c r="NHC136" s="908"/>
      <c r="NHD136" s="908"/>
      <c r="NHE136" s="908"/>
      <c r="NHF136" s="908"/>
      <c r="NHG136" s="908"/>
      <c r="NHH136" s="908"/>
      <c r="NHI136" s="908"/>
      <c r="NHJ136" s="908"/>
      <c r="NHK136" s="908"/>
      <c r="NHL136" s="908"/>
      <c r="NHM136" s="908"/>
      <c r="NHN136" s="908"/>
      <c r="NHO136" s="908"/>
      <c r="NHP136" s="908"/>
      <c r="NHQ136" s="908"/>
      <c r="NHR136" s="908"/>
      <c r="NHS136" s="908"/>
      <c r="NHT136" s="908"/>
      <c r="NHU136" s="908"/>
      <c r="NHV136" s="908"/>
      <c r="NHW136" s="908"/>
      <c r="NHX136" s="908"/>
      <c r="NHY136" s="908"/>
      <c r="NHZ136" s="908"/>
      <c r="NIA136" s="908"/>
      <c r="NIB136" s="908"/>
      <c r="NIC136" s="908"/>
      <c r="NID136" s="908"/>
      <c r="NIE136" s="908"/>
      <c r="NIF136" s="908"/>
      <c r="NIG136" s="908"/>
      <c r="NIH136" s="908"/>
      <c r="NII136" s="908"/>
      <c r="NIJ136" s="908"/>
      <c r="NIK136" s="908"/>
      <c r="NIL136" s="908"/>
      <c r="NIM136" s="908"/>
      <c r="NIN136" s="908"/>
      <c r="NIO136" s="908"/>
      <c r="NIP136" s="908"/>
      <c r="NIQ136" s="908"/>
      <c r="NIR136" s="908"/>
      <c r="NIS136" s="908"/>
      <c r="NIT136" s="908"/>
      <c r="NIU136" s="908"/>
      <c r="NIV136" s="908"/>
      <c r="NIW136" s="908"/>
      <c r="NIX136" s="908"/>
      <c r="NIY136" s="908"/>
      <c r="NIZ136" s="908"/>
      <c r="NJA136" s="908"/>
      <c r="NJB136" s="908"/>
      <c r="NJC136" s="908"/>
      <c r="NJD136" s="908"/>
      <c r="NJE136" s="908"/>
      <c r="NJF136" s="908"/>
      <c r="NJG136" s="908"/>
      <c r="NJH136" s="908"/>
      <c r="NJI136" s="908"/>
      <c r="NJJ136" s="908"/>
      <c r="NJK136" s="908"/>
      <c r="NJL136" s="908"/>
      <c r="NJM136" s="908"/>
      <c r="NJN136" s="908"/>
      <c r="NJO136" s="908"/>
      <c r="NJP136" s="908"/>
      <c r="NJQ136" s="908"/>
      <c r="NJR136" s="908"/>
      <c r="NJS136" s="908"/>
      <c r="NJT136" s="908"/>
      <c r="NJU136" s="908"/>
      <c r="NJV136" s="908"/>
      <c r="NJW136" s="908"/>
      <c r="NJX136" s="908"/>
      <c r="NJY136" s="908"/>
      <c r="NJZ136" s="908"/>
      <c r="NKA136" s="908"/>
      <c r="NKB136" s="908"/>
      <c r="NKC136" s="908"/>
      <c r="NKD136" s="908"/>
      <c r="NKE136" s="908"/>
      <c r="NKF136" s="908"/>
      <c r="NKG136" s="908"/>
      <c r="NKH136" s="908"/>
      <c r="NKI136" s="908"/>
      <c r="NKJ136" s="908"/>
      <c r="NKK136" s="908"/>
      <c r="NKL136" s="908"/>
      <c r="NKM136" s="908"/>
      <c r="NKN136" s="908"/>
      <c r="NKO136" s="908"/>
      <c r="NKP136" s="908"/>
      <c r="NKQ136" s="908"/>
      <c r="NKR136" s="908"/>
      <c r="NKS136" s="908"/>
      <c r="NKT136" s="908"/>
      <c r="NKU136" s="908"/>
      <c r="NKV136" s="908"/>
      <c r="NKW136" s="908"/>
      <c r="NKX136" s="908"/>
      <c r="NKY136" s="908"/>
      <c r="NKZ136" s="908"/>
      <c r="NLA136" s="908"/>
      <c r="NLB136" s="908"/>
      <c r="NLC136" s="908"/>
      <c r="NLD136" s="908"/>
      <c r="NLE136" s="908"/>
      <c r="NLF136" s="908"/>
      <c r="NLG136" s="908"/>
      <c r="NLH136" s="908"/>
      <c r="NLI136" s="908"/>
      <c r="NLJ136" s="908"/>
      <c r="NLK136" s="908"/>
      <c r="NLL136" s="908"/>
      <c r="NLM136" s="908"/>
      <c r="NLN136" s="908"/>
      <c r="NLO136" s="908"/>
      <c r="NLP136" s="908"/>
      <c r="NLQ136" s="908"/>
      <c r="NLR136" s="908"/>
      <c r="NLS136" s="908"/>
      <c r="NLT136" s="908"/>
      <c r="NLU136" s="908"/>
      <c r="NLV136" s="908"/>
      <c r="NLW136" s="908"/>
      <c r="NLX136" s="908"/>
      <c r="NLY136" s="908"/>
      <c r="NLZ136" s="908"/>
      <c r="NMA136" s="908"/>
      <c r="NMB136" s="908"/>
      <c r="NMC136" s="908"/>
      <c r="NMD136" s="908"/>
      <c r="NME136" s="908"/>
      <c r="NMF136" s="908"/>
      <c r="NMG136" s="908"/>
      <c r="NMH136" s="908"/>
      <c r="NMI136" s="908"/>
      <c r="NMJ136" s="908"/>
      <c r="NMK136" s="908"/>
      <c r="NML136" s="908"/>
      <c r="NMM136" s="908"/>
      <c r="NMN136" s="908"/>
      <c r="NMO136" s="908"/>
      <c r="NMP136" s="908"/>
      <c r="NMQ136" s="908"/>
      <c r="NMR136" s="908"/>
      <c r="NMS136" s="908"/>
      <c r="NMT136" s="908"/>
      <c r="NMU136" s="908"/>
      <c r="NMV136" s="908"/>
      <c r="NMW136" s="908"/>
      <c r="NMX136" s="908"/>
      <c r="NMY136" s="908"/>
      <c r="NMZ136" s="908"/>
      <c r="NNA136" s="908"/>
      <c r="NNB136" s="908"/>
      <c r="NNC136" s="908"/>
      <c r="NND136" s="908"/>
      <c r="NNE136" s="908"/>
      <c r="NNF136" s="908"/>
      <c r="NNG136" s="908"/>
      <c r="NNH136" s="908"/>
      <c r="NNI136" s="908"/>
      <c r="NNJ136" s="908"/>
      <c r="NNK136" s="908"/>
      <c r="NNL136" s="908"/>
      <c r="NNM136" s="908"/>
      <c r="NNN136" s="908"/>
      <c r="NNO136" s="908"/>
      <c r="NNP136" s="908"/>
      <c r="NNQ136" s="908"/>
      <c r="NNR136" s="908"/>
      <c r="NNS136" s="908"/>
      <c r="NNT136" s="908"/>
      <c r="NNU136" s="908"/>
      <c r="NNV136" s="908"/>
      <c r="NNW136" s="908"/>
      <c r="NNX136" s="908"/>
      <c r="NNY136" s="908"/>
      <c r="NNZ136" s="908"/>
      <c r="NOA136" s="908"/>
      <c r="NOB136" s="908"/>
      <c r="NOC136" s="908"/>
      <c r="NOD136" s="908"/>
      <c r="NOE136" s="908"/>
      <c r="NOF136" s="908"/>
      <c r="NOG136" s="908"/>
      <c r="NOH136" s="908"/>
      <c r="NOI136" s="908"/>
      <c r="NOJ136" s="908"/>
      <c r="NOK136" s="908"/>
      <c r="NOL136" s="908"/>
      <c r="NOM136" s="908"/>
      <c r="NON136" s="908"/>
      <c r="NOO136" s="908"/>
      <c r="NOP136" s="908"/>
      <c r="NOQ136" s="908"/>
      <c r="NOR136" s="908"/>
      <c r="NOS136" s="908"/>
      <c r="NOT136" s="908"/>
      <c r="NOU136" s="908"/>
      <c r="NOV136" s="908"/>
      <c r="NOW136" s="908"/>
      <c r="NOX136" s="908"/>
      <c r="NOY136" s="908"/>
      <c r="NOZ136" s="908"/>
      <c r="NPA136" s="908"/>
      <c r="NPB136" s="908"/>
      <c r="NPC136" s="908"/>
      <c r="NPD136" s="908"/>
      <c r="NPE136" s="908"/>
      <c r="NPF136" s="908"/>
      <c r="NPG136" s="908"/>
      <c r="NPH136" s="908"/>
      <c r="NPI136" s="908"/>
      <c r="NPJ136" s="908"/>
      <c r="NPK136" s="908"/>
      <c r="NPL136" s="908"/>
      <c r="NPM136" s="908"/>
      <c r="NPN136" s="908"/>
      <c r="NPO136" s="908"/>
      <c r="NPP136" s="908"/>
      <c r="NPQ136" s="908"/>
      <c r="NPR136" s="908"/>
      <c r="NPS136" s="908"/>
      <c r="NPT136" s="908"/>
      <c r="NPU136" s="908"/>
      <c r="NPV136" s="908"/>
      <c r="NPW136" s="908"/>
      <c r="NPX136" s="908"/>
      <c r="NPY136" s="908"/>
      <c r="NPZ136" s="908"/>
      <c r="NQA136" s="908"/>
      <c r="NQB136" s="908"/>
      <c r="NQC136" s="908"/>
      <c r="NQD136" s="908"/>
      <c r="NQE136" s="908"/>
      <c r="NQF136" s="908"/>
      <c r="NQG136" s="908"/>
      <c r="NQH136" s="908"/>
      <c r="NQI136" s="908"/>
      <c r="NQJ136" s="908"/>
      <c r="NQK136" s="908"/>
      <c r="NQL136" s="908"/>
      <c r="NQM136" s="908"/>
      <c r="NQN136" s="908"/>
      <c r="NQO136" s="908"/>
      <c r="NQP136" s="908"/>
      <c r="NQQ136" s="908"/>
      <c r="NQR136" s="908"/>
      <c r="NQS136" s="908"/>
      <c r="NQT136" s="908"/>
      <c r="NQU136" s="908"/>
      <c r="NQV136" s="908"/>
      <c r="NQW136" s="908"/>
      <c r="NQX136" s="908"/>
      <c r="NQY136" s="908"/>
      <c r="NQZ136" s="908"/>
      <c r="NRA136" s="908"/>
      <c r="NRB136" s="908"/>
      <c r="NRC136" s="908"/>
      <c r="NRD136" s="908"/>
      <c r="NRE136" s="908"/>
      <c r="NRF136" s="908"/>
      <c r="NRG136" s="908"/>
      <c r="NRH136" s="908"/>
      <c r="NRI136" s="908"/>
      <c r="NRJ136" s="908"/>
      <c r="NRK136" s="908"/>
      <c r="NRL136" s="908"/>
      <c r="NRM136" s="908"/>
      <c r="NRN136" s="908"/>
      <c r="NRO136" s="908"/>
      <c r="NRP136" s="908"/>
      <c r="NRQ136" s="908"/>
      <c r="NRR136" s="908"/>
      <c r="NRS136" s="908"/>
      <c r="NRT136" s="908"/>
      <c r="NRU136" s="908"/>
      <c r="NRV136" s="908"/>
      <c r="NRW136" s="908"/>
      <c r="NRX136" s="908"/>
      <c r="NRY136" s="908"/>
      <c r="NRZ136" s="908"/>
      <c r="NSA136" s="908"/>
      <c r="NSB136" s="908"/>
      <c r="NSC136" s="908"/>
      <c r="NSD136" s="908"/>
      <c r="NSE136" s="908"/>
      <c r="NSF136" s="908"/>
      <c r="NSG136" s="908"/>
      <c r="NSH136" s="908"/>
      <c r="NSI136" s="908"/>
      <c r="NSJ136" s="908"/>
      <c r="NSK136" s="908"/>
      <c r="NSL136" s="908"/>
      <c r="NSM136" s="908"/>
      <c r="NSN136" s="908"/>
      <c r="NSO136" s="908"/>
      <c r="NSP136" s="908"/>
      <c r="NSQ136" s="908"/>
      <c r="NSR136" s="908"/>
      <c r="NSS136" s="908"/>
      <c r="NST136" s="908"/>
      <c r="NSU136" s="908"/>
      <c r="NSV136" s="908"/>
      <c r="NSW136" s="908"/>
      <c r="NSX136" s="908"/>
      <c r="NSY136" s="908"/>
      <c r="NSZ136" s="908"/>
      <c r="NTA136" s="908"/>
      <c r="NTB136" s="908"/>
      <c r="NTC136" s="908"/>
      <c r="NTD136" s="908"/>
      <c r="NTE136" s="908"/>
      <c r="NTF136" s="908"/>
      <c r="NTG136" s="908"/>
      <c r="NTH136" s="908"/>
      <c r="NTI136" s="908"/>
      <c r="NTJ136" s="908"/>
      <c r="NTK136" s="908"/>
      <c r="NTL136" s="908"/>
      <c r="NTM136" s="908"/>
      <c r="NTN136" s="908"/>
      <c r="NTO136" s="908"/>
      <c r="NTP136" s="908"/>
      <c r="NTQ136" s="908"/>
      <c r="NTR136" s="908"/>
      <c r="NTS136" s="908"/>
      <c r="NTT136" s="908"/>
      <c r="NTU136" s="908"/>
      <c r="NTV136" s="908"/>
      <c r="NTW136" s="908"/>
      <c r="NTX136" s="908"/>
      <c r="NTY136" s="908"/>
      <c r="NTZ136" s="908"/>
      <c r="NUA136" s="908"/>
      <c r="NUB136" s="908"/>
      <c r="NUC136" s="908"/>
      <c r="NUD136" s="908"/>
      <c r="NUE136" s="908"/>
      <c r="NUF136" s="908"/>
      <c r="NUG136" s="908"/>
      <c r="NUH136" s="908"/>
      <c r="NUI136" s="908"/>
      <c r="NUJ136" s="908"/>
      <c r="NUK136" s="908"/>
      <c r="NUL136" s="908"/>
      <c r="NUM136" s="908"/>
      <c r="NUN136" s="908"/>
      <c r="NUO136" s="908"/>
      <c r="NUP136" s="908"/>
      <c r="NUQ136" s="908"/>
      <c r="NUR136" s="908"/>
      <c r="NUS136" s="908"/>
      <c r="NUT136" s="908"/>
      <c r="NUU136" s="908"/>
      <c r="NUV136" s="908"/>
      <c r="NUW136" s="908"/>
      <c r="NUX136" s="908"/>
      <c r="NUY136" s="908"/>
      <c r="NUZ136" s="908"/>
      <c r="NVA136" s="908"/>
      <c r="NVB136" s="908"/>
      <c r="NVC136" s="908"/>
      <c r="NVD136" s="908"/>
      <c r="NVE136" s="908"/>
      <c r="NVF136" s="908"/>
      <c r="NVG136" s="908"/>
      <c r="NVH136" s="908"/>
      <c r="NVI136" s="908"/>
      <c r="NVJ136" s="908"/>
      <c r="NVK136" s="908"/>
      <c r="NVL136" s="908"/>
      <c r="NVM136" s="908"/>
      <c r="NVN136" s="908"/>
      <c r="NVO136" s="908"/>
      <c r="NVP136" s="908"/>
      <c r="NVQ136" s="908"/>
      <c r="NVR136" s="908"/>
      <c r="NVS136" s="908"/>
      <c r="NVT136" s="908"/>
      <c r="NVU136" s="908"/>
      <c r="NVV136" s="908"/>
      <c r="NVW136" s="908"/>
      <c r="NVX136" s="908"/>
      <c r="NVY136" s="908"/>
      <c r="NVZ136" s="908"/>
      <c r="NWA136" s="908"/>
      <c r="NWB136" s="908"/>
      <c r="NWC136" s="908"/>
      <c r="NWD136" s="908"/>
      <c r="NWE136" s="908"/>
      <c r="NWF136" s="908"/>
      <c r="NWG136" s="908"/>
      <c r="NWH136" s="908"/>
      <c r="NWI136" s="908"/>
      <c r="NWJ136" s="908"/>
      <c r="NWK136" s="908"/>
      <c r="NWL136" s="908"/>
      <c r="NWM136" s="908"/>
      <c r="NWN136" s="908"/>
      <c r="NWO136" s="908"/>
      <c r="NWP136" s="908"/>
      <c r="NWQ136" s="908"/>
      <c r="NWR136" s="908"/>
      <c r="NWS136" s="908"/>
      <c r="NWT136" s="908"/>
      <c r="NWU136" s="908"/>
      <c r="NWV136" s="908"/>
      <c r="NWW136" s="908"/>
      <c r="NWX136" s="908"/>
      <c r="NWY136" s="908"/>
      <c r="NWZ136" s="908"/>
      <c r="NXA136" s="908"/>
      <c r="NXB136" s="908"/>
      <c r="NXC136" s="908"/>
      <c r="NXD136" s="908"/>
      <c r="NXE136" s="908"/>
      <c r="NXF136" s="908"/>
      <c r="NXG136" s="908"/>
      <c r="NXH136" s="908"/>
      <c r="NXI136" s="908"/>
      <c r="NXJ136" s="908"/>
      <c r="NXK136" s="908"/>
      <c r="NXL136" s="908"/>
      <c r="NXM136" s="908"/>
      <c r="NXN136" s="908"/>
      <c r="NXO136" s="908"/>
      <c r="NXP136" s="908"/>
      <c r="NXQ136" s="908"/>
      <c r="NXR136" s="908"/>
      <c r="NXS136" s="908"/>
      <c r="NXT136" s="908"/>
      <c r="NXU136" s="908"/>
      <c r="NXV136" s="908"/>
      <c r="NXW136" s="908"/>
      <c r="NXX136" s="908"/>
      <c r="NXY136" s="908"/>
      <c r="NXZ136" s="908"/>
      <c r="NYA136" s="908"/>
      <c r="NYB136" s="908"/>
      <c r="NYC136" s="908"/>
      <c r="NYD136" s="908"/>
      <c r="NYE136" s="908"/>
      <c r="NYF136" s="908"/>
      <c r="NYG136" s="908"/>
      <c r="NYH136" s="908"/>
      <c r="NYI136" s="908"/>
      <c r="NYJ136" s="908"/>
      <c r="NYK136" s="908"/>
      <c r="NYL136" s="908"/>
      <c r="NYM136" s="908"/>
      <c r="NYN136" s="908"/>
      <c r="NYO136" s="908"/>
      <c r="NYP136" s="908"/>
      <c r="NYQ136" s="908"/>
      <c r="NYR136" s="908"/>
      <c r="NYS136" s="908"/>
      <c r="NYT136" s="908"/>
      <c r="NYU136" s="908"/>
      <c r="NYV136" s="908"/>
      <c r="NYW136" s="908"/>
      <c r="NYX136" s="908"/>
      <c r="NYY136" s="908"/>
      <c r="NYZ136" s="908"/>
      <c r="NZA136" s="908"/>
      <c r="NZB136" s="908"/>
      <c r="NZC136" s="908"/>
      <c r="NZD136" s="908"/>
      <c r="NZE136" s="908"/>
      <c r="NZF136" s="908"/>
      <c r="NZG136" s="908"/>
      <c r="NZH136" s="908"/>
      <c r="NZI136" s="908"/>
      <c r="NZJ136" s="908"/>
      <c r="NZK136" s="908"/>
      <c r="NZL136" s="908"/>
      <c r="NZM136" s="908"/>
      <c r="NZN136" s="908"/>
      <c r="NZO136" s="908"/>
      <c r="NZP136" s="908"/>
      <c r="NZQ136" s="908"/>
      <c r="NZR136" s="908"/>
      <c r="NZS136" s="908"/>
      <c r="NZT136" s="908"/>
      <c r="NZU136" s="908"/>
      <c r="NZV136" s="908"/>
      <c r="NZW136" s="908"/>
      <c r="NZX136" s="908"/>
      <c r="NZY136" s="908"/>
      <c r="NZZ136" s="908"/>
      <c r="OAA136" s="908"/>
      <c r="OAB136" s="908"/>
      <c r="OAC136" s="908"/>
      <c r="OAD136" s="908"/>
      <c r="OAE136" s="908"/>
      <c r="OAF136" s="908"/>
      <c r="OAG136" s="908"/>
      <c r="OAH136" s="908"/>
      <c r="OAI136" s="908"/>
      <c r="OAJ136" s="908"/>
      <c r="OAK136" s="908"/>
      <c r="OAL136" s="908"/>
      <c r="OAM136" s="908"/>
      <c r="OAN136" s="908"/>
      <c r="OAO136" s="908"/>
      <c r="OAP136" s="908"/>
      <c r="OAQ136" s="908"/>
      <c r="OAR136" s="908"/>
      <c r="OAS136" s="908"/>
      <c r="OAT136" s="908"/>
      <c r="OAU136" s="908"/>
      <c r="OAV136" s="908"/>
      <c r="OAW136" s="908"/>
      <c r="OAX136" s="908"/>
      <c r="OAY136" s="908"/>
      <c r="OAZ136" s="908"/>
      <c r="OBA136" s="908"/>
      <c r="OBB136" s="908"/>
      <c r="OBC136" s="908"/>
      <c r="OBD136" s="908"/>
      <c r="OBE136" s="908"/>
      <c r="OBF136" s="908"/>
      <c r="OBG136" s="908"/>
      <c r="OBH136" s="908"/>
      <c r="OBI136" s="908"/>
      <c r="OBJ136" s="908"/>
      <c r="OBK136" s="908"/>
      <c r="OBL136" s="908"/>
      <c r="OBM136" s="908"/>
      <c r="OBN136" s="908"/>
      <c r="OBO136" s="908"/>
      <c r="OBP136" s="908"/>
      <c r="OBQ136" s="908"/>
      <c r="OBR136" s="908"/>
      <c r="OBS136" s="908"/>
      <c r="OBT136" s="908"/>
      <c r="OBU136" s="908"/>
      <c r="OBV136" s="908"/>
      <c r="OBW136" s="908"/>
      <c r="OBX136" s="908"/>
      <c r="OBY136" s="908"/>
      <c r="OBZ136" s="908"/>
      <c r="OCA136" s="908"/>
      <c r="OCB136" s="908"/>
      <c r="OCC136" s="908"/>
      <c r="OCD136" s="908"/>
      <c r="OCE136" s="908"/>
      <c r="OCF136" s="908"/>
      <c r="OCG136" s="908"/>
      <c r="OCH136" s="908"/>
      <c r="OCI136" s="908"/>
      <c r="OCJ136" s="908"/>
      <c r="OCK136" s="908"/>
      <c r="OCL136" s="908"/>
      <c r="OCM136" s="908"/>
      <c r="OCN136" s="908"/>
      <c r="OCO136" s="908"/>
      <c r="OCP136" s="908"/>
      <c r="OCQ136" s="908"/>
      <c r="OCR136" s="908"/>
      <c r="OCS136" s="908"/>
      <c r="OCT136" s="908"/>
      <c r="OCU136" s="908"/>
      <c r="OCV136" s="908"/>
      <c r="OCW136" s="908"/>
      <c r="OCX136" s="908"/>
      <c r="OCY136" s="908"/>
      <c r="OCZ136" s="908"/>
      <c r="ODA136" s="908"/>
      <c r="ODB136" s="908"/>
      <c r="ODC136" s="908"/>
      <c r="ODD136" s="908"/>
      <c r="ODE136" s="908"/>
      <c r="ODF136" s="908"/>
      <c r="ODG136" s="908"/>
      <c r="ODH136" s="908"/>
      <c r="ODI136" s="908"/>
      <c r="ODJ136" s="908"/>
      <c r="ODK136" s="908"/>
      <c r="ODL136" s="908"/>
      <c r="ODM136" s="908"/>
      <c r="ODN136" s="908"/>
      <c r="ODO136" s="908"/>
      <c r="ODP136" s="908"/>
      <c r="ODQ136" s="908"/>
      <c r="ODR136" s="908"/>
      <c r="ODS136" s="908"/>
      <c r="ODT136" s="908"/>
      <c r="ODU136" s="908"/>
      <c r="ODV136" s="908"/>
      <c r="ODW136" s="908"/>
      <c r="ODX136" s="908"/>
      <c r="ODY136" s="908"/>
      <c r="ODZ136" s="908"/>
      <c r="OEA136" s="908"/>
      <c r="OEB136" s="908"/>
      <c r="OEC136" s="908"/>
      <c r="OED136" s="908"/>
      <c r="OEE136" s="908"/>
      <c r="OEF136" s="908"/>
      <c r="OEG136" s="908"/>
      <c r="OEH136" s="908"/>
      <c r="OEI136" s="908"/>
      <c r="OEJ136" s="908"/>
      <c r="OEK136" s="908"/>
      <c r="OEL136" s="908"/>
      <c r="OEM136" s="908"/>
      <c r="OEN136" s="908"/>
      <c r="OEO136" s="908"/>
      <c r="OEP136" s="908"/>
      <c r="OEQ136" s="908"/>
      <c r="OER136" s="908"/>
      <c r="OES136" s="908"/>
      <c r="OET136" s="908"/>
      <c r="OEU136" s="908"/>
      <c r="OEV136" s="908"/>
      <c r="OEW136" s="908"/>
      <c r="OEX136" s="908"/>
      <c r="OEY136" s="908"/>
      <c r="OEZ136" s="908"/>
      <c r="OFA136" s="908"/>
      <c r="OFB136" s="908"/>
      <c r="OFC136" s="908"/>
      <c r="OFD136" s="908"/>
      <c r="OFE136" s="908"/>
      <c r="OFF136" s="908"/>
      <c r="OFG136" s="908"/>
      <c r="OFH136" s="908"/>
      <c r="OFI136" s="908"/>
      <c r="OFJ136" s="908"/>
      <c r="OFK136" s="908"/>
      <c r="OFL136" s="908"/>
      <c r="OFM136" s="908"/>
      <c r="OFN136" s="908"/>
      <c r="OFO136" s="908"/>
      <c r="OFP136" s="908"/>
      <c r="OFQ136" s="908"/>
      <c r="OFR136" s="908"/>
      <c r="OFS136" s="908"/>
      <c r="OFT136" s="908"/>
      <c r="OFU136" s="908"/>
      <c r="OFV136" s="908"/>
      <c r="OFW136" s="908"/>
      <c r="OFX136" s="908"/>
      <c r="OFY136" s="908"/>
      <c r="OFZ136" s="908"/>
      <c r="OGA136" s="908"/>
      <c r="OGB136" s="908"/>
      <c r="OGC136" s="908"/>
      <c r="OGD136" s="908"/>
      <c r="OGE136" s="908"/>
      <c r="OGF136" s="908"/>
      <c r="OGG136" s="908"/>
      <c r="OGH136" s="908"/>
      <c r="OGI136" s="908"/>
      <c r="OGJ136" s="908"/>
      <c r="OGK136" s="908"/>
      <c r="OGL136" s="908"/>
      <c r="OGM136" s="908"/>
      <c r="OGN136" s="908"/>
      <c r="OGO136" s="908"/>
      <c r="OGP136" s="908"/>
      <c r="OGQ136" s="908"/>
      <c r="OGR136" s="908"/>
      <c r="OGS136" s="908"/>
      <c r="OGT136" s="908"/>
      <c r="OGU136" s="908"/>
      <c r="OGV136" s="908"/>
      <c r="OGW136" s="908"/>
      <c r="OGX136" s="908"/>
      <c r="OGY136" s="908"/>
      <c r="OGZ136" s="908"/>
      <c r="OHA136" s="908"/>
      <c r="OHB136" s="908"/>
      <c r="OHC136" s="908"/>
      <c r="OHD136" s="908"/>
      <c r="OHE136" s="908"/>
      <c r="OHF136" s="908"/>
      <c r="OHG136" s="908"/>
      <c r="OHH136" s="908"/>
      <c r="OHI136" s="908"/>
      <c r="OHJ136" s="908"/>
      <c r="OHK136" s="908"/>
      <c r="OHL136" s="908"/>
      <c r="OHM136" s="908"/>
      <c r="OHN136" s="908"/>
      <c r="OHO136" s="908"/>
      <c r="OHP136" s="908"/>
      <c r="OHQ136" s="908"/>
      <c r="OHR136" s="908"/>
      <c r="OHS136" s="908"/>
      <c r="OHT136" s="908"/>
      <c r="OHU136" s="908"/>
      <c r="OHV136" s="908"/>
      <c r="OHW136" s="908"/>
      <c r="OHX136" s="908"/>
      <c r="OHY136" s="908"/>
      <c r="OHZ136" s="908"/>
      <c r="OIA136" s="908"/>
      <c r="OIB136" s="908"/>
      <c r="OIC136" s="908"/>
      <c r="OID136" s="908"/>
      <c r="OIE136" s="908"/>
      <c r="OIF136" s="908"/>
      <c r="OIG136" s="908"/>
      <c r="OIH136" s="908"/>
      <c r="OII136" s="908"/>
      <c r="OIJ136" s="908"/>
      <c r="OIK136" s="908"/>
      <c r="OIL136" s="908"/>
      <c r="OIM136" s="908"/>
      <c r="OIN136" s="908"/>
      <c r="OIO136" s="908"/>
      <c r="OIP136" s="908"/>
      <c r="OIQ136" s="908"/>
      <c r="OIR136" s="908"/>
      <c r="OIS136" s="908"/>
      <c r="OIT136" s="908"/>
      <c r="OIU136" s="908"/>
      <c r="OIV136" s="908"/>
      <c r="OIW136" s="908"/>
      <c r="OIX136" s="908"/>
      <c r="OIY136" s="908"/>
      <c r="OIZ136" s="908"/>
      <c r="OJA136" s="908"/>
      <c r="OJB136" s="908"/>
      <c r="OJC136" s="908"/>
      <c r="OJD136" s="908"/>
      <c r="OJE136" s="908"/>
      <c r="OJF136" s="908"/>
      <c r="OJG136" s="908"/>
      <c r="OJH136" s="908"/>
      <c r="OJI136" s="908"/>
      <c r="OJJ136" s="908"/>
      <c r="OJK136" s="908"/>
      <c r="OJL136" s="908"/>
      <c r="OJM136" s="908"/>
      <c r="OJN136" s="908"/>
      <c r="OJO136" s="908"/>
      <c r="OJP136" s="908"/>
      <c r="OJQ136" s="908"/>
      <c r="OJR136" s="908"/>
      <c r="OJS136" s="908"/>
      <c r="OJT136" s="908"/>
      <c r="OJU136" s="908"/>
      <c r="OJV136" s="908"/>
      <c r="OJW136" s="908"/>
      <c r="OJX136" s="908"/>
      <c r="OJY136" s="908"/>
      <c r="OJZ136" s="908"/>
      <c r="OKA136" s="908"/>
      <c r="OKB136" s="908"/>
      <c r="OKC136" s="908"/>
      <c r="OKD136" s="908"/>
      <c r="OKE136" s="908"/>
      <c r="OKF136" s="908"/>
      <c r="OKG136" s="908"/>
      <c r="OKH136" s="908"/>
      <c r="OKI136" s="908"/>
      <c r="OKJ136" s="908"/>
      <c r="OKK136" s="908"/>
      <c r="OKL136" s="908"/>
      <c r="OKM136" s="908"/>
      <c r="OKN136" s="908"/>
      <c r="OKO136" s="908"/>
      <c r="OKP136" s="908"/>
      <c r="OKQ136" s="908"/>
      <c r="OKR136" s="908"/>
      <c r="OKS136" s="908"/>
      <c r="OKT136" s="908"/>
      <c r="OKU136" s="908"/>
      <c r="OKV136" s="908"/>
      <c r="OKW136" s="908"/>
      <c r="OKX136" s="908"/>
      <c r="OKY136" s="908"/>
      <c r="OKZ136" s="908"/>
      <c r="OLA136" s="908"/>
      <c r="OLB136" s="908"/>
      <c r="OLC136" s="908"/>
      <c r="OLD136" s="908"/>
      <c r="OLE136" s="908"/>
      <c r="OLF136" s="908"/>
      <c r="OLG136" s="908"/>
      <c r="OLH136" s="908"/>
      <c r="OLI136" s="908"/>
      <c r="OLJ136" s="908"/>
      <c r="OLK136" s="908"/>
      <c r="OLL136" s="908"/>
      <c r="OLM136" s="908"/>
      <c r="OLN136" s="908"/>
      <c r="OLO136" s="908"/>
      <c r="OLP136" s="908"/>
      <c r="OLQ136" s="908"/>
      <c r="OLR136" s="908"/>
      <c r="OLS136" s="908"/>
      <c r="OLT136" s="908"/>
      <c r="OLU136" s="908"/>
      <c r="OLV136" s="908"/>
      <c r="OLW136" s="908"/>
      <c r="OLX136" s="908"/>
      <c r="OLY136" s="908"/>
      <c r="OLZ136" s="908"/>
      <c r="OMA136" s="908"/>
      <c r="OMB136" s="908"/>
      <c r="OMC136" s="908"/>
      <c r="OMD136" s="908"/>
      <c r="OME136" s="908"/>
      <c r="OMF136" s="908"/>
      <c r="OMG136" s="908"/>
      <c r="OMH136" s="908"/>
      <c r="OMI136" s="908"/>
      <c r="OMJ136" s="908"/>
      <c r="OMK136" s="908"/>
      <c r="OML136" s="908"/>
      <c r="OMM136" s="908"/>
      <c r="OMN136" s="908"/>
      <c r="OMO136" s="908"/>
      <c r="OMP136" s="908"/>
      <c r="OMQ136" s="908"/>
      <c r="OMR136" s="908"/>
      <c r="OMS136" s="908"/>
      <c r="OMT136" s="908"/>
      <c r="OMU136" s="908"/>
      <c r="OMV136" s="908"/>
      <c r="OMW136" s="908"/>
      <c r="OMX136" s="908"/>
      <c r="OMY136" s="908"/>
      <c r="OMZ136" s="908"/>
      <c r="ONA136" s="908"/>
      <c r="ONB136" s="908"/>
      <c r="ONC136" s="908"/>
      <c r="OND136" s="908"/>
      <c r="ONE136" s="908"/>
      <c r="ONF136" s="908"/>
      <c r="ONG136" s="908"/>
      <c r="ONH136" s="908"/>
      <c r="ONI136" s="908"/>
      <c r="ONJ136" s="908"/>
      <c r="ONK136" s="908"/>
      <c r="ONL136" s="908"/>
      <c r="ONM136" s="908"/>
      <c r="ONN136" s="908"/>
      <c r="ONO136" s="908"/>
      <c r="ONP136" s="908"/>
      <c r="ONQ136" s="908"/>
      <c r="ONR136" s="908"/>
      <c r="ONS136" s="908"/>
      <c r="ONT136" s="908"/>
      <c r="ONU136" s="908"/>
      <c r="ONV136" s="908"/>
      <c r="ONW136" s="908"/>
      <c r="ONX136" s="908"/>
      <c r="ONY136" s="908"/>
      <c r="ONZ136" s="908"/>
      <c r="OOA136" s="908"/>
      <c r="OOB136" s="908"/>
      <c r="OOC136" s="908"/>
      <c r="OOD136" s="908"/>
      <c r="OOE136" s="908"/>
      <c r="OOF136" s="908"/>
      <c r="OOG136" s="908"/>
      <c r="OOH136" s="908"/>
      <c r="OOI136" s="908"/>
      <c r="OOJ136" s="908"/>
      <c r="OOK136" s="908"/>
      <c r="OOL136" s="908"/>
      <c r="OOM136" s="908"/>
      <c r="OON136" s="908"/>
      <c r="OOO136" s="908"/>
      <c r="OOP136" s="908"/>
      <c r="OOQ136" s="908"/>
      <c r="OOR136" s="908"/>
      <c r="OOS136" s="908"/>
      <c r="OOT136" s="908"/>
      <c r="OOU136" s="908"/>
      <c r="OOV136" s="908"/>
      <c r="OOW136" s="908"/>
      <c r="OOX136" s="908"/>
      <c r="OOY136" s="908"/>
      <c r="OOZ136" s="908"/>
      <c r="OPA136" s="908"/>
      <c r="OPB136" s="908"/>
      <c r="OPC136" s="908"/>
      <c r="OPD136" s="908"/>
      <c r="OPE136" s="908"/>
      <c r="OPF136" s="908"/>
      <c r="OPG136" s="908"/>
      <c r="OPH136" s="908"/>
      <c r="OPI136" s="908"/>
      <c r="OPJ136" s="908"/>
      <c r="OPK136" s="908"/>
      <c r="OPL136" s="908"/>
      <c r="OPM136" s="908"/>
      <c r="OPN136" s="908"/>
      <c r="OPO136" s="908"/>
      <c r="OPP136" s="908"/>
      <c r="OPQ136" s="908"/>
      <c r="OPR136" s="908"/>
      <c r="OPS136" s="908"/>
      <c r="OPT136" s="908"/>
      <c r="OPU136" s="908"/>
      <c r="OPV136" s="908"/>
      <c r="OPW136" s="908"/>
      <c r="OPX136" s="908"/>
      <c r="OPY136" s="908"/>
      <c r="OPZ136" s="908"/>
      <c r="OQA136" s="908"/>
      <c r="OQB136" s="908"/>
      <c r="OQC136" s="908"/>
      <c r="OQD136" s="908"/>
      <c r="OQE136" s="908"/>
      <c r="OQF136" s="908"/>
      <c r="OQG136" s="908"/>
      <c r="OQH136" s="908"/>
      <c r="OQI136" s="908"/>
      <c r="OQJ136" s="908"/>
      <c r="OQK136" s="908"/>
      <c r="OQL136" s="908"/>
      <c r="OQM136" s="908"/>
      <c r="OQN136" s="908"/>
      <c r="OQO136" s="908"/>
      <c r="OQP136" s="908"/>
      <c r="OQQ136" s="908"/>
      <c r="OQR136" s="908"/>
      <c r="OQS136" s="908"/>
      <c r="OQT136" s="908"/>
      <c r="OQU136" s="908"/>
      <c r="OQV136" s="908"/>
      <c r="OQW136" s="908"/>
      <c r="OQX136" s="908"/>
      <c r="OQY136" s="908"/>
      <c r="OQZ136" s="908"/>
      <c r="ORA136" s="908"/>
      <c r="ORB136" s="908"/>
      <c r="ORC136" s="908"/>
      <c r="ORD136" s="908"/>
      <c r="ORE136" s="908"/>
      <c r="ORF136" s="908"/>
      <c r="ORG136" s="908"/>
      <c r="ORH136" s="908"/>
      <c r="ORI136" s="908"/>
      <c r="ORJ136" s="908"/>
      <c r="ORK136" s="908"/>
      <c r="ORL136" s="908"/>
      <c r="ORM136" s="908"/>
      <c r="ORN136" s="908"/>
      <c r="ORO136" s="908"/>
      <c r="ORP136" s="908"/>
      <c r="ORQ136" s="908"/>
      <c r="ORR136" s="908"/>
      <c r="ORS136" s="908"/>
      <c r="ORT136" s="908"/>
      <c r="ORU136" s="908"/>
      <c r="ORV136" s="908"/>
      <c r="ORW136" s="908"/>
      <c r="ORX136" s="908"/>
      <c r="ORY136" s="908"/>
      <c r="ORZ136" s="908"/>
      <c r="OSA136" s="908"/>
      <c r="OSB136" s="908"/>
      <c r="OSC136" s="908"/>
      <c r="OSD136" s="908"/>
      <c r="OSE136" s="908"/>
      <c r="OSF136" s="908"/>
      <c r="OSG136" s="908"/>
      <c r="OSH136" s="908"/>
      <c r="OSI136" s="908"/>
      <c r="OSJ136" s="908"/>
      <c r="OSK136" s="908"/>
      <c r="OSL136" s="908"/>
      <c r="OSM136" s="908"/>
      <c r="OSN136" s="908"/>
      <c r="OSO136" s="908"/>
      <c r="OSP136" s="908"/>
      <c r="OSQ136" s="908"/>
      <c r="OSR136" s="908"/>
      <c r="OSS136" s="908"/>
      <c r="OST136" s="908"/>
      <c r="OSU136" s="908"/>
      <c r="OSV136" s="908"/>
      <c r="OSW136" s="908"/>
      <c r="OSX136" s="908"/>
      <c r="OSY136" s="908"/>
      <c r="OSZ136" s="908"/>
      <c r="OTA136" s="908"/>
      <c r="OTB136" s="908"/>
      <c r="OTC136" s="908"/>
      <c r="OTD136" s="908"/>
      <c r="OTE136" s="908"/>
      <c r="OTF136" s="908"/>
      <c r="OTG136" s="908"/>
      <c r="OTH136" s="908"/>
      <c r="OTI136" s="908"/>
      <c r="OTJ136" s="908"/>
      <c r="OTK136" s="908"/>
      <c r="OTL136" s="908"/>
      <c r="OTM136" s="908"/>
      <c r="OTN136" s="908"/>
      <c r="OTO136" s="908"/>
      <c r="OTP136" s="908"/>
      <c r="OTQ136" s="908"/>
      <c r="OTR136" s="908"/>
      <c r="OTS136" s="908"/>
      <c r="OTT136" s="908"/>
      <c r="OTU136" s="908"/>
      <c r="OTV136" s="908"/>
      <c r="OTW136" s="908"/>
      <c r="OTX136" s="908"/>
      <c r="OTY136" s="908"/>
      <c r="OTZ136" s="908"/>
      <c r="OUA136" s="908"/>
      <c r="OUB136" s="908"/>
      <c r="OUC136" s="908"/>
      <c r="OUD136" s="908"/>
      <c r="OUE136" s="908"/>
      <c r="OUF136" s="908"/>
      <c r="OUG136" s="908"/>
      <c r="OUH136" s="908"/>
      <c r="OUI136" s="908"/>
      <c r="OUJ136" s="908"/>
      <c r="OUK136" s="908"/>
      <c r="OUL136" s="908"/>
      <c r="OUM136" s="908"/>
      <c r="OUN136" s="908"/>
      <c r="OUO136" s="908"/>
      <c r="OUP136" s="908"/>
      <c r="OUQ136" s="908"/>
      <c r="OUR136" s="908"/>
      <c r="OUS136" s="908"/>
      <c r="OUT136" s="908"/>
      <c r="OUU136" s="908"/>
      <c r="OUV136" s="908"/>
      <c r="OUW136" s="908"/>
      <c r="OUX136" s="908"/>
      <c r="OUY136" s="908"/>
      <c r="OUZ136" s="908"/>
      <c r="OVA136" s="908"/>
      <c r="OVB136" s="908"/>
      <c r="OVC136" s="908"/>
      <c r="OVD136" s="908"/>
      <c r="OVE136" s="908"/>
      <c r="OVF136" s="908"/>
      <c r="OVG136" s="908"/>
      <c r="OVH136" s="908"/>
      <c r="OVI136" s="908"/>
      <c r="OVJ136" s="908"/>
      <c r="OVK136" s="908"/>
      <c r="OVL136" s="908"/>
      <c r="OVM136" s="908"/>
      <c r="OVN136" s="908"/>
      <c r="OVO136" s="908"/>
      <c r="OVP136" s="908"/>
      <c r="OVQ136" s="908"/>
      <c r="OVR136" s="908"/>
      <c r="OVS136" s="908"/>
      <c r="OVT136" s="908"/>
      <c r="OVU136" s="908"/>
      <c r="OVV136" s="908"/>
      <c r="OVW136" s="908"/>
      <c r="OVX136" s="908"/>
      <c r="OVY136" s="908"/>
      <c r="OVZ136" s="908"/>
      <c r="OWA136" s="908"/>
      <c r="OWB136" s="908"/>
      <c r="OWC136" s="908"/>
      <c r="OWD136" s="908"/>
      <c r="OWE136" s="908"/>
      <c r="OWF136" s="908"/>
      <c r="OWG136" s="908"/>
      <c r="OWH136" s="908"/>
      <c r="OWI136" s="908"/>
      <c r="OWJ136" s="908"/>
      <c r="OWK136" s="908"/>
      <c r="OWL136" s="908"/>
      <c r="OWM136" s="908"/>
      <c r="OWN136" s="908"/>
      <c r="OWO136" s="908"/>
      <c r="OWP136" s="908"/>
      <c r="OWQ136" s="908"/>
      <c r="OWR136" s="908"/>
      <c r="OWS136" s="908"/>
      <c r="OWT136" s="908"/>
      <c r="OWU136" s="908"/>
      <c r="OWV136" s="908"/>
      <c r="OWW136" s="908"/>
      <c r="OWX136" s="908"/>
      <c r="OWY136" s="908"/>
      <c r="OWZ136" s="908"/>
      <c r="OXA136" s="908"/>
      <c r="OXB136" s="908"/>
      <c r="OXC136" s="908"/>
      <c r="OXD136" s="908"/>
      <c r="OXE136" s="908"/>
      <c r="OXF136" s="908"/>
      <c r="OXG136" s="908"/>
      <c r="OXH136" s="908"/>
      <c r="OXI136" s="908"/>
      <c r="OXJ136" s="908"/>
      <c r="OXK136" s="908"/>
      <c r="OXL136" s="908"/>
      <c r="OXM136" s="908"/>
      <c r="OXN136" s="908"/>
      <c r="OXO136" s="908"/>
      <c r="OXP136" s="908"/>
      <c r="OXQ136" s="908"/>
      <c r="OXR136" s="908"/>
      <c r="OXS136" s="908"/>
      <c r="OXT136" s="908"/>
      <c r="OXU136" s="908"/>
      <c r="OXV136" s="908"/>
      <c r="OXW136" s="908"/>
      <c r="OXX136" s="908"/>
      <c r="OXY136" s="908"/>
      <c r="OXZ136" s="908"/>
      <c r="OYA136" s="908"/>
      <c r="OYB136" s="908"/>
      <c r="OYC136" s="908"/>
      <c r="OYD136" s="908"/>
      <c r="OYE136" s="908"/>
      <c r="OYF136" s="908"/>
      <c r="OYG136" s="908"/>
      <c r="OYH136" s="908"/>
      <c r="OYI136" s="908"/>
      <c r="OYJ136" s="908"/>
      <c r="OYK136" s="908"/>
      <c r="OYL136" s="908"/>
      <c r="OYM136" s="908"/>
      <c r="OYN136" s="908"/>
      <c r="OYO136" s="908"/>
      <c r="OYP136" s="908"/>
      <c r="OYQ136" s="908"/>
      <c r="OYR136" s="908"/>
      <c r="OYS136" s="908"/>
      <c r="OYT136" s="908"/>
      <c r="OYU136" s="908"/>
      <c r="OYV136" s="908"/>
      <c r="OYW136" s="908"/>
      <c r="OYX136" s="908"/>
      <c r="OYY136" s="908"/>
      <c r="OYZ136" s="908"/>
      <c r="OZA136" s="908"/>
      <c r="OZB136" s="908"/>
      <c r="OZC136" s="908"/>
      <c r="OZD136" s="908"/>
      <c r="OZE136" s="908"/>
      <c r="OZF136" s="908"/>
      <c r="OZG136" s="908"/>
      <c r="OZH136" s="908"/>
      <c r="OZI136" s="908"/>
      <c r="OZJ136" s="908"/>
      <c r="OZK136" s="908"/>
      <c r="OZL136" s="908"/>
      <c r="OZM136" s="908"/>
      <c r="OZN136" s="908"/>
      <c r="OZO136" s="908"/>
      <c r="OZP136" s="908"/>
      <c r="OZQ136" s="908"/>
      <c r="OZR136" s="908"/>
      <c r="OZS136" s="908"/>
      <c r="OZT136" s="908"/>
      <c r="OZU136" s="908"/>
      <c r="OZV136" s="908"/>
      <c r="OZW136" s="908"/>
      <c r="OZX136" s="908"/>
      <c r="OZY136" s="908"/>
      <c r="OZZ136" s="908"/>
      <c r="PAA136" s="908"/>
      <c r="PAB136" s="908"/>
      <c r="PAC136" s="908"/>
      <c r="PAD136" s="908"/>
      <c r="PAE136" s="908"/>
      <c r="PAF136" s="908"/>
      <c r="PAG136" s="908"/>
      <c r="PAH136" s="908"/>
      <c r="PAI136" s="908"/>
      <c r="PAJ136" s="908"/>
      <c r="PAK136" s="908"/>
      <c r="PAL136" s="908"/>
      <c r="PAM136" s="908"/>
      <c r="PAN136" s="908"/>
      <c r="PAO136" s="908"/>
      <c r="PAP136" s="908"/>
      <c r="PAQ136" s="908"/>
      <c r="PAR136" s="908"/>
      <c r="PAS136" s="908"/>
      <c r="PAT136" s="908"/>
      <c r="PAU136" s="908"/>
      <c r="PAV136" s="908"/>
      <c r="PAW136" s="908"/>
      <c r="PAX136" s="908"/>
      <c r="PAY136" s="908"/>
      <c r="PAZ136" s="908"/>
      <c r="PBA136" s="908"/>
      <c r="PBB136" s="908"/>
      <c r="PBC136" s="908"/>
      <c r="PBD136" s="908"/>
      <c r="PBE136" s="908"/>
      <c r="PBF136" s="908"/>
      <c r="PBG136" s="908"/>
      <c r="PBH136" s="908"/>
      <c r="PBI136" s="908"/>
      <c r="PBJ136" s="908"/>
      <c r="PBK136" s="908"/>
      <c r="PBL136" s="908"/>
      <c r="PBM136" s="908"/>
      <c r="PBN136" s="908"/>
      <c r="PBO136" s="908"/>
      <c r="PBP136" s="908"/>
      <c r="PBQ136" s="908"/>
      <c r="PBR136" s="908"/>
      <c r="PBS136" s="908"/>
      <c r="PBT136" s="908"/>
      <c r="PBU136" s="908"/>
      <c r="PBV136" s="908"/>
      <c r="PBW136" s="908"/>
      <c r="PBX136" s="908"/>
      <c r="PBY136" s="908"/>
      <c r="PBZ136" s="908"/>
      <c r="PCA136" s="908"/>
      <c r="PCB136" s="908"/>
      <c r="PCC136" s="908"/>
      <c r="PCD136" s="908"/>
      <c r="PCE136" s="908"/>
      <c r="PCF136" s="908"/>
      <c r="PCG136" s="908"/>
      <c r="PCH136" s="908"/>
      <c r="PCI136" s="908"/>
      <c r="PCJ136" s="908"/>
      <c r="PCK136" s="908"/>
      <c r="PCL136" s="908"/>
      <c r="PCM136" s="908"/>
      <c r="PCN136" s="908"/>
      <c r="PCO136" s="908"/>
      <c r="PCP136" s="908"/>
      <c r="PCQ136" s="908"/>
      <c r="PCR136" s="908"/>
      <c r="PCS136" s="908"/>
      <c r="PCT136" s="908"/>
      <c r="PCU136" s="908"/>
      <c r="PCV136" s="908"/>
      <c r="PCW136" s="908"/>
      <c r="PCX136" s="908"/>
      <c r="PCY136" s="908"/>
      <c r="PCZ136" s="908"/>
      <c r="PDA136" s="908"/>
      <c r="PDB136" s="908"/>
      <c r="PDC136" s="908"/>
      <c r="PDD136" s="908"/>
      <c r="PDE136" s="908"/>
      <c r="PDF136" s="908"/>
      <c r="PDG136" s="908"/>
      <c r="PDH136" s="908"/>
      <c r="PDI136" s="908"/>
      <c r="PDJ136" s="908"/>
      <c r="PDK136" s="908"/>
      <c r="PDL136" s="908"/>
      <c r="PDM136" s="908"/>
      <c r="PDN136" s="908"/>
      <c r="PDO136" s="908"/>
      <c r="PDP136" s="908"/>
      <c r="PDQ136" s="908"/>
      <c r="PDR136" s="908"/>
      <c r="PDS136" s="908"/>
      <c r="PDT136" s="908"/>
      <c r="PDU136" s="908"/>
      <c r="PDV136" s="908"/>
      <c r="PDW136" s="908"/>
      <c r="PDX136" s="908"/>
      <c r="PDY136" s="908"/>
      <c r="PDZ136" s="908"/>
      <c r="PEA136" s="908"/>
      <c r="PEB136" s="908"/>
      <c r="PEC136" s="908"/>
      <c r="PED136" s="908"/>
      <c r="PEE136" s="908"/>
      <c r="PEF136" s="908"/>
      <c r="PEG136" s="908"/>
      <c r="PEH136" s="908"/>
      <c r="PEI136" s="908"/>
      <c r="PEJ136" s="908"/>
      <c r="PEK136" s="908"/>
      <c r="PEL136" s="908"/>
      <c r="PEM136" s="908"/>
      <c r="PEN136" s="908"/>
      <c r="PEO136" s="908"/>
      <c r="PEP136" s="908"/>
      <c r="PEQ136" s="908"/>
      <c r="PER136" s="908"/>
      <c r="PES136" s="908"/>
      <c r="PET136" s="908"/>
      <c r="PEU136" s="908"/>
      <c r="PEV136" s="908"/>
      <c r="PEW136" s="908"/>
      <c r="PEX136" s="908"/>
      <c r="PEY136" s="908"/>
      <c r="PEZ136" s="908"/>
      <c r="PFA136" s="908"/>
      <c r="PFB136" s="908"/>
      <c r="PFC136" s="908"/>
      <c r="PFD136" s="908"/>
      <c r="PFE136" s="908"/>
      <c r="PFF136" s="908"/>
      <c r="PFG136" s="908"/>
      <c r="PFH136" s="908"/>
      <c r="PFI136" s="908"/>
      <c r="PFJ136" s="908"/>
      <c r="PFK136" s="908"/>
      <c r="PFL136" s="908"/>
      <c r="PFM136" s="908"/>
      <c r="PFN136" s="908"/>
      <c r="PFO136" s="908"/>
      <c r="PFP136" s="908"/>
      <c r="PFQ136" s="908"/>
      <c r="PFR136" s="908"/>
      <c r="PFS136" s="908"/>
      <c r="PFT136" s="908"/>
      <c r="PFU136" s="908"/>
      <c r="PFV136" s="908"/>
      <c r="PFW136" s="908"/>
      <c r="PFX136" s="908"/>
      <c r="PFY136" s="908"/>
      <c r="PFZ136" s="908"/>
      <c r="PGA136" s="908"/>
      <c r="PGB136" s="908"/>
      <c r="PGC136" s="908"/>
      <c r="PGD136" s="908"/>
      <c r="PGE136" s="908"/>
      <c r="PGF136" s="908"/>
      <c r="PGG136" s="908"/>
      <c r="PGH136" s="908"/>
      <c r="PGI136" s="908"/>
      <c r="PGJ136" s="908"/>
      <c r="PGK136" s="908"/>
      <c r="PGL136" s="908"/>
      <c r="PGM136" s="908"/>
      <c r="PGN136" s="908"/>
      <c r="PGO136" s="908"/>
      <c r="PGP136" s="908"/>
      <c r="PGQ136" s="908"/>
      <c r="PGR136" s="908"/>
      <c r="PGS136" s="908"/>
      <c r="PGT136" s="908"/>
      <c r="PGU136" s="908"/>
      <c r="PGV136" s="908"/>
      <c r="PGW136" s="908"/>
      <c r="PGX136" s="908"/>
      <c r="PGY136" s="908"/>
      <c r="PGZ136" s="908"/>
      <c r="PHA136" s="908"/>
      <c r="PHB136" s="908"/>
      <c r="PHC136" s="908"/>
      <c r="PHD136" s="908"/>
      <c r="PHE136" s="908"/>
      <c r="PHF136" s="908"/>
      <c r="PHG136" s="908"/>
      <c r="PHH136" s="908"/>
      <c r="PHI136" s="908"/>
      <c r="PHJ136" s="908"/>
      <c r="PHK136" s="908"/>
      <c r="PHL136" s="908"/>
      <c r="PHM136" s="908"/>
      <c r="PHN136" s="908"/>
      <c r="PHO136" s="908"/>
      <c r="PHP136" s="908"/>
      <c r="PHQ136" s="908"/>
      <c r="PHR136" s="908"/>
      <c r="PHS136" s="908"/>
      <c r="PHT136" s="908"/>
      <c r="PHU136" s="908"/>
      <c r="PHV136" s="908"/>
      <c r="PHW136" s="908"/>
      <c r="PHX136" s="908"/>
      <c r="PHY136" s="908"/>
      <c r="PHZ136" s="908"/>
      <c r="PIA136" s="908"/>
      <c r="PIB136" s="908"/>
      <c r="PIC136" s="908"/>
      <c r="PID136" s="908"/>
      <c r="PIE136" s="908"/>
      <c r="PIF136" s="908"/>
      <c r="PIG136" s="908"/>
      <c r="PIH136" s="908"/>
      <c r="PII136" s="908"/>
      <c r="PIJ136" s="908"/>
      <c r="PIK136" s="908"/>
      <c r="PIL136" s="908"/>
      <c r="PIM136" s="908"/>
      <c r="PIN136" s="908"/>
      <c r="PIO136" s="908"/>
      <c r="PIP136" s="908"/>
      <c r="PIQ136" s="908"/>
      <c r="PIR136" s="908"/>
      <c r="PIS136" s="908"/>
      <c r="PIT136" s="908"/>
      <c r="PIU136" s="908"/>
      <c r="PIV136" s="908"/>
      <c r="PIW136" s="908"/>
      <c r="PIX136" s="908"/>
      <c r="PIY136" s="908"/>
      <c r="PIZ136" s="908"/>
      <c r="PJA136" s="908"/>
      <c r="PJB136" s="908"/>
      <c r="PJC136" s="908"/>
      <c r="PJD136" s="908"/>
      <c r="PJE136" s="908"/>
      <c r="PJF136" s="908"/>
      <c r="PJG136" s="908"/>
      <c r="PJH136" s="908"/>
      <c r="PJI136" s="908"/>
      <c r="PJJ136" s="908"/>
      <c r="PJK136" s="908"/>
      <c r="PJL136" s="908"/>
      <c r="PJM136" s="908"/>
      <c r="PJN136" s="908"/>
      <c r="PJO136" s="908"/>
      <c r="PJP136" s="908"/>
      <c r="PJQ136" s="908"/>
      <c r="PJR136" s="908"/>
      <c r="PJS136" s="908"/>
      <c r="PJT136" s="908"/>
      <c r="PJU136" s="908"/>
      <c r="PJV136" s="908"/>
      <c r="PJW136" s="908"/>
      <c r="PJX136" s="908"/>
      <c r="PJY136" s="908"/>
      <c r="PJZ136" s="908"/>
      <c r="PKA136" s="908"/>
      <c r="PKB136" s="908"/>
      <c r="PKC136" s="908"/>
      <c r="PKD136" s="908"/>
      <c r="PKE136" s="908"/>
      <c r="PKF136" s="908"/>
      <c r="PKG136" s="908"/>
      <c r="PKH136" s="908"/>
      <c r="PKI136" s="908"/>
      <c r="PKJ136" s="908"/>
      <c r="PKK136" s="908"/>
      <c r="PKL136" s="908"/>
      <c r="PKM136" s="908"/>
      <c r="PKN136" s="908"/>
      <c r="PKO136" s="908"/>
      <c r="PKP136" s="908"/>
      <c r="PKQ136" s="908"/>
      <c r="PKR136" s="908"/>
      <c r="PKS136" s="908"/>
      <c r="PKT136" s="908"/>
      <c r="PKU136" s="908"/>
      <c r="PKV136" s="908"/>
      <c r="PKW136" s="908"/>
      <c r="PKX136" s="908"/>
      <c r="PKY136" s="908"/>
      <c r="PKZ136" s="908"/>
      <c r="PLA136" s="908"/>
      <c r="PLB136" s="908"/>
      <c r="PLC136" s="908"/>
      <c r="PLD136" s="908"/>
      <c r="PLE136" s="908"/>
      <c r="PLF136" s="908"/>
      <c r="PLG136" s="908"/>
      <c r="PLH136" s="908"/>
      <c r="PLI136" s="908"/>
      <c r="PLJ136" s="908"/>
      <c r="PLK136" s="908"/>
      <c r="PLL136" s="908"/>
      <c r="PLM136" s="908"/>
      <c r="PLN136" s="908"/>
      <c r="PLO136" s="908"/>
      <c r="PLP136" s="908"/>
      <c r="PLQ136" s="908"/>
      <c r="PLR136" s="908"/>
      <c r="PLS136" s="908"/>
      <c r="PLT136" s="908"/>
      <c r="PLU136" s="908"/>
      <c r="PLV136" s="908"/>
      <c r="PLW136" s="908"/>
      <c r="PLX136" s="908"/>
      <c r="PLY136" s="908"/>
      <c r="PLZ136" s="908"/>
      <c r="PMA136" s="908"/>
      <c r="PMB136" s="908"/>
      <c r="PMC136" s="908"/>
      <c r="PMD136" s="908"/>
      <c r="PME136" s="908"/>
      <c r="PMF136" s="908"/>
      <c r="PMG136" s="908"/>
      <c r="PMH136" s="908"/>
      <c r="PMI136" s="908"/>
      <c r="PMJ136" s="908"/>
      <c r="PMK136" s="908"/>
      <c r="PML136" s="908"/>
      <c r="PMM136" s="908"/>
      <c r="PMN136" s="908"/>
      <c r="PMO136" s="908"/>
      <c r="PMP136" s="908"/>
      <c r="PMQ136" s="908"/>
      <c r="PMR136" s="908"/>
      <c r="PMS136" s="908"/>
      <c r="PMT136" s="908"/>
      <c r="PMU136" s="908"/>
      <c r="PMV136" s="908"/>
      <c r="PMW136" s="908"/>
      <c r="PMX136" s="908"/>
      <c r="PMY136" s="908"/>
      <c r="PMZ136" s="908"/>
      <c r="PNA136" s="908"/>
      <c r="PNB136" s="908"/>
      <c r="PNC136" s="908"/>
      <c r="PND136" s="908"/>
      <c r="PNE136" s="908"/>
      <c r="PNF136" s="908"/>
      <c r="PNG136" s="908"/>
      <c r="PNH136" s="908"/>
      <c r="PNI136" s="908"/>
      <c r="PNJ136" s="908"/>
      <c r="PNK136" s="908"/>
      <c r="PNL136" s="908"/>
      <c r="PNM136" s="908"/>
      <c r="PNN136" s="908"/>
      <c r="PNO136" s="908"/>
      <c r="PNP136" s="908"/>
      <c r="PNQ136" s="908"/>
      <c r="PNR136" s="908"/>
      <c r="PNS136" s="908"/>
      <c r="PNT136" s="908"/>
      <c r="PNU136" s="908"/>
      <c r="PNV136" s="908"/>
      <c r="PNW136" s="908"/>
      <c r="PNX136" s="908"/>
      <c r="PNY136" s="908"/>
      <c r="PNZ136" s="908"/>
      <c r="POA136" s="908"/>
      <c r="POB136" s="908"/>
      <c r="POC136" s="908"/>
      <c r="POD136" s="908"/>
      <c r="POE136" s="908"/>
      <c r="POF136" s="908"/>
      <c r="POG136" s="908"/>
      <c r="POH136" s="908"/>
      <c r="POI136" s="908"/>
      <c r="POJ136" s="908"/>
      <c r="POK136" s="908"/>
      <c r="POL136" s="908"/>
      <c r="POM136" s="908"/>
      <c r="PON136" s="908"/>
      <c r="POO136" s="908"/>
      <c r="POP136" s="908"/>
      <c r="POQ136" s="908"/>
      <c r="POR136" s="908"/>
      <c r="POS136" s="908"/>
      <c r="POT136" s="908"/>
      <c r="POU136" s="908"/>
      <c r="POV136" s="908"/>
      <c r="POW136" s="908"/>
      <c r="POX136" s="908"/>
      <c r="POY136" s="908"/>
      <c r="POZ136" s="908"/>
      <c r="PPA136" s="908"/>
      <c r="PPB136" s="908"/>
      <c r="PPC136" s="908"/>
      <c r="PPD136" s="908"/>
      <c r="PPE136" s="908"/>
      <c r="PPF136" s="908"/>
      <c r="PPG136" s="908"/>
      <c r="PPH136" s="908"/>
      <c r="PPI136" s="908"/>
      <c r="PPJ136" s="908"/>
      <c r="PPK136" s="908"/>
      <c r="PPL136" s="908"/>
      <c r="PPM136" s="908"/>
      <c r="PPN136" s="908"/>
      <c r="PPO136" s="908"/>
      <c r="PPP136" s="908"/>
      <c r="PPQ136" s="908"/>
      <c r="PPR136" s="908"/>
      <c r="PPS136" s="908"/>
      <c r="PPT136" s="908"/>
      <c r="PPU136" s="908"/>
      <c r="PPV136" s="908"/>
      <c r="PPW136" s="908"/>
      <c r="PPX136" s="908"/>
      <c r="PPY136" s="908"/>
      <c r="PPZ136" s="908"/>
      <c r="PQA136" s="908"/>
      <c r="PQB136" s="908"/>
      <c r="PQC136" s="908"/>
      <c r="PQD136" s="908"/>
      <c r="PQE136" s="908"/>
      <c r="PQF136" s="908"/>
      <c r="PQG136" s="908"/>
      <c r="PQH136" s="908"/>
      <c r="PQI136" s="908"/>
      <c r="PQJ136" s="908"/>
      <c r="PQK136" s="908"/>
      <c r="PQL136" s="908"/>
      <c r="PQM136" s="908"/>
      <c r="PQN136" s="908"/>
      <c r="PQO136" s="908"/>
      <c r="PQP136" s="908"/>
      <c r="PQQ136" s="908"/>
      <c r="PQR136" s="908"/>
      <c r="PQS136" s="908"/>
      <c r="PQT136" s="908"/>
      <c r="PQU136" s="908"/>
      <c r="PQV136" s="908"/>
      <c r="PQW136" s="908"/>
      <c r="PQX136" s="908"/>
      <c r="PQY136" s="908"/>
      <c r="PQZ136" s="908"/>
      <c r="PRA136" s="908"/>
      <c r="PRB136" s="908"/>
      <c r="PRC136" s="908"/>
      <c r="PRD136" s="908"/>
      <c r="PRE136" s="908"/>
      <c r="PRF136" s="908"/>
      <c r="PRG136" s="908"/>
      <c r="PRH136" s="908"/>
      <c r="PRI136" s="908"/>
      <c r="PRJ136" s="908"/>
      <c r="PRK136" s="908"/>
      <c r="PRL136" s="908"/>
      <c r="PRM136" s="908"/>
      <c r="PRN136" s="908"/>
      <c r="PRO136" s="908"/>
      <c r="PRP136" s="908"/>
      <c r="PRQ136" s="908"/>
      <c r="PRR136" s="908"/>
      <c r="PRS136" s="908"/>
      <c r="PRT136" s="908"/>
      <c r="PRU136" s="908"/>
      <c r="PRV136" s="908"/>
      <c r="PRW136" s="908"/>
      <c r="PRX136" s="908"/>
      <c r="PRY136" s="908"/>
      <c r="PRZ136" s="908"/>
      <c r="PSA136" s="908"/>
      <c r="PSB136" s="908"/>
      <c r="PSC136" s="908"/>
      <c r="PSD136" s="908"/>
      <c r="PSE136" s="908"/>
      <c r="PSF136" s="908"/>
      <c r="PSG136" s="908"/>
      <c r="PSH136" s="908"/>
      <c r="PSI136" s="908"/>
      <c r="PSJ136" s="908"/>
      <c r="PSK136" s="908"/>
      <c r="PSL136" s="908"/>
      <c r="PSM136" s="908"/>
      <c r="PSN136" s="908"/>
      <c r="PSO136" s="908"/>
      <c r="PSP136" s="908"/>
      <c r="PSQ136" s="908"/>
      <c r="PSR136" s="908"/>
      <c r="PSS136" s="908"/>
      <c r="PST136" s="908"/>
      <c r="PSU136" s="908"/>
      <c r="PSV136" s="908"/>
      <c r="PSW136" s="908"/>
      <c r="PSX136" s="908"/>
      <c r="PSY136" s="908"/>
      <c r="PSZ136" s="908"/>
      <c r="PTA136" s="908"/>
      <c r="PTB136" s="908"/>
      <c r="PTC136" s="908"/>
      <c r="PTD136" s="908"/>
      <c r="PTE136" s="908"/>
      <c r="PTF136" s="908"/>
      <c r="PTG136" s="908"/>
      <c r="PTH136" s="908"/>
      <c r="PTI136" s="908"/>
      <c r="PTJ136" s="908"/>
      <c r="PTK136" s="908"/>
      <c r="PTL136" s="908"/>
      <c r="PTM136" s="908"/>
      <c r="PTN136" s="908"/>
      <c r="PTO136" s="908"/>
      <c r="PTP136" s="908"/>
      <c r="PTQ136" s="908"/>
      <c r="PTR136" s="908"/>
      <c r="PTS136" s="908"/>
      <c r="PTT136" s="908"/>
      <c r="PTU136" s="908"/>
      <c r="PTV136" s="908"/>
      <c r="PTW136" s="908"/>
      <c r="PTX136" s="908"/>
      <c r="PTY136" s="908"/>
      <c r="PTZ136" s="908"/>
      <c r="PUA136" s="908"/>
      <c r="PUB136" s="908"/>
      <c r="PUC136" s="908"/>
      <c r="PUD136" s="908"/>
      <c r="PUE136" s="908"/>
      <c r="PUF136" s="908"/>
      <c r="PUG136" s="908"/>
      <c r="PUH136" s="908"/>
      <c r="PUI136" s="908"/>
      <c r="PUJ136" s="908"/>
      <c r="PUK136" s="908"/>
      <c r="PUL136" s="908"/>
      <c r="PUM136" s="908"/>
      <c r="PUN136" s="908"/>
      <c r="PUO136" s="908"/>
      <c r="PUP136" s="908"/>
      <c r="PUQ136" s="908"/>
      <c r="PUR136" s="908"/>
      <c r="PUS136" s="908"/>
      <c r="PUT136" s="908"/>
      <c r="PUU136" s="908"/>
      <c r="PUV136" s="908"/>
      <c r="PUW136" s="908"/>
      <c r="PUX136" s="908"/>
      <c r="PUY136" s="908"/>
      <c r="PUZ136" s="908"/>
      <c r="PVA136" s="908"/>
      <c r="PVB136" s="908"/>
      <c r="PVC136" s="908"/>
      <c r="PVD136" s="908"/>
      <c r="PVE136" s="908"/>
      <c r="PVF136" s="908"/>
      <c r="PVG136" s="908"/>
      <c r="PVH136" s="908"/>
      <c r="PVI136" s="908"/>
      <c r="PVJ136" s="908"/>
      <c r="PVK136" s="908"/>
      <c r="PVL136" s="908"/>
      <c r="PVM136" s="908"/>
      <c r="PVN136" s="908"/>
      <c r="PVO136" s="908"/>
      <c r="PVP136" s="908"/>
      <c r="PVQ136" s="908"/>
      <c r="PVR136" s="908"/>
      <c r="PVS136" s="908"/>
      <c r="PVT136" s="908"/>
      <c r="PVU136" s="908"/>
      <c r="PVV136" s="908"/>
      <c r="PVW136" s="908"/>
      <c r="PVX136" s="908"/>
      <c r="PVY136" s="908"/>
      <c r="PVZ136" s="908"/>
      <c r="PWA136" s="908"/>
      <c r="PWB136" s="908"/>
      <c r="PWC136" s="908"/>
      <c r="PWD136" s="908"/>
      <c r="PWE136" s="908"/>
      <c r="PWF136" s="908"/>
      <c r="PWG136" s="908"/>
      <c r="PWH136" s="908"/>
      <c r="PWI136" s="908"/>
      <c r="PWJ136" s="908"/>
      <c r="PWK136" s="908"/>
      <c r="PWL136" s="908"/>
      <c r="PWM136" s="908"/>
      <c r="PWN136" s="908"/>
      <c r="PWO136" s="908"/>
      <c r="PWP136" s="908"/>
      <c r="PWQ136" s="908"/>
      <c r="PWR136" s="908"/>
      <c r="PWS136" s="908"/>
      <c r="PWT136" s="908"/>
      <c r="PWU136" s="908"/>
      <c r="PWV136" s="908"/>
      <c r="PWW136" s="908"/>
      <c r="PWX136" s="908"/>
      <c r="PWY136" s="908"/>
      <c r="PWZ136" s="908"/>
      <c r="PXA136" s="908"/>
      <c r="PXB136" s="908"/>
      <c r="PXC136" s="908"/>
      <c r="PXD136" s="908"/>
      <c r="PXE136" s="908"/>
      <c r="PXF136" s="908"/>
      <c r="PXG136" s="908"/>
      <c r="PXH136" s="908"/>
      <c r="PXI136" s="908"/>
      <c r="PXJ136" s="908"/>
      <c r="PXK136" s="908"/>
      <c r="PXL136" s="908"/>
      <c r="PXM136" s="908"/>
      <c r="PXN136" s="908"/>
      <c r="PXO136" s="908"/>
      <c r="PXP136" s="908"/>
      <c r="PXQ136" s="908"/>
      <c r="PXR136" s="908"/>
      <c r="PXS136" s="908"/>
      <c r="PXT136" s="908"/>
      <c r="PXU136" s="908"/>
      <c r="PXV136" s="908"/>
      <c r="PXW136" s="908"/>
      <c r="PXX136" s="908"/>
      <c r="PXY136" s="908"/>
      <c r="PXZ136" s="908"/>
      <c r="PYA136" s="908"/>
      <c r="PYB136" s="908"/>
      <c r="PYC136" s="908"/>
      <c r="PYD136" s="908"/>
      <c r="PYE136" s="908"/>
      <c r="PYF136" s="908"/>
      <c r="PYG136" s="908"/>
      <c r="PYH136" s="908"/>
      <c r="PYI136" s="908"/>
      <c r="PYJ136" s="908"/>
      <c r="PYK136" s="908"/>
      <c r="PYL136" s="908"/>
      <c r="PYM136" s="908"/>
      <c r="PYN136" s="908"/>
      <c r="PYO136" s="908"/>
      <c r="PYP136" s="908"/>
      <c r="PYQ136" s="908"/>
      <c r="PYR136" s="908"/>
      <c r="PYS136" s="908"/>
      <c r="PYT136" s="908"/>
      <c r="PYU136" s="908"/>
      <c r="PYV136" s="908"/>
      <c r="PYW136" s="908"/>
      <c r="PYX136" s="908"/>
      <c r="PYY136" s="908"/>
      <c r="PYZ136" s="908"/>
      <c r="PZA136" s="908"/>
      <c r="PZB136" s="908"/>
      <c r="PZC136" s="908"/>
      <c r="PZD136" s="908"/>
      <c r="PZE136" s="908"/>
      <c r="PZF136" s="908"/>
      <c r="PZG136" s="908"/>
      <c r="PZH136" s="908"/>
      <c r="PZI136" s="908"/>
      <c r="PZJ136" s="908"/>
      <c r="PZK136" s="908"/>
      <c r="PZL136" s="908"/>
      <c r="PZM136" s="908"/>
      <c r="PZN136" s="908"/>
      <c r="PZO136" s="908"/>
      <c r="PZP136" s="908"/>
      <c r="PZQ136" s="908"/>
      <c r="PZR136" s="908"/>
      <c r="PZS136" s="908"/>
      <c r="PZT136" s="908"/>
      <c r="PZU136" s="908"/>
      <c r="PZV136" s="908"/>
      <c r="PZW136" s="908"/>
      <c r="PZX136" s="908"/>
      <c r="PZY136" s="908"/>
      <c r="PZZ136" s="908"/>
      <c r="QAA136" s="908"/>
      <c r="QAB136" s="908"/>
      <c r="QAC136" s="908"/>
      <c r="QAD136" s="908"/>
      <c r="QAE136" s="908"/>
      <c r="QAF136" s="908"/>
      <c r="QAG136" s="908"/>
      <c r="QAH136" s="908"/>
      <c r="QAI136" s="908"/>
      <c r="QAJ136" s="908"/>
      <c r="QAK136" s="908"/>
      <c r="QAL136" s="908"/>
      <c r="QAM136" s="908"/>
      <c r="QAN136" s="908"/>
      <c r="QAO136" s="908"/>
      <c r="QAP136" s="908"/>
      <c r="QAQ136" s="908"/>
      <c r="QAR136" s="908"/>
      <c r="QAS136" s="908"/>
      <c r="QAT136" s="908"/>
      <c r="QAU136" s="908"/>
      <c r="QAV136" s="908"/>
      <c r="QAW136" s="908"/>
      <c r="QAX136" s="908"/>
      <c r="QAY136" s="908"/>
      <c r="QAZ136" s="908"/>
      <c r="QBA136" s="908"/>
      <c r="QBB136" s="908"/>
      <c r="QBC136" s="908"/>
      <c r="QBD136" s="908"/>
      <c r="QBE136" s="908"/>
      <c r="QBF136" s="908"/>
      <c r="QBG136" s="908"/>
      <c r="QBH136" s="908"/>
      <c r="QBI136" s="908"/>
      <c r="QBJ136" s="908"/>
      <c r="QBK136" s="908"/>
      <c r="QBL136" s="908"/>
      <c r="QBM136" s="908"/>
      <c r="QBN136" s="908"/>
      <c r="QBO136" s="908"/>
      <c r="QBP136" s="908"/>
      <c r="QBQ136" s="908"/>
      <c r="QBR136" s="908"/>
      <c r="QBS136" s="908"/>
      <c r="QBT136" s="908"/>
      <c r="QBU136" s="908"/>
      <c r="QBV136" s="908"/>
      <c r="QBW136" s="908"/>
      <c r="QBX136" s="908"/>
      <c r="QBY136" s="908"/>
      <c r="QBZ136" s="908"/>
      <c r="QCA136" s="908"/>
      <c r="QCB136" s="908"/>
      <c r="QCC136" s="908"/>
      <c r="QCD136" s="908"/>
      <c r="QCE136" s="908"/>
      <c r="QCF136" s="908"/>
      <c r="QCG136" s="908"/>
      <c r="QCH136" s="908"/>
      <c r="QCI136" s="908"/>
      <c r="QCJ136" s="908"/>
      <c r="QCK136" s="908"/>
      <c r="QCL136" s="908"/>
      <c r="QCM136" s="908"/>
      <c r="QCN136" s="908"/>
      <c r="QCO136" s="908"/>
      <c r="QCP136" s="908"/>
      <c r="QCQ136" s="908"/>
      <c r="QCR136" s="908"/>
      <c r="QCS136" s="908"/>
      <c r="QCT136" s="908"/>
      <c r="QCU136" s="908"/>
      <c r="QCV136" s="908"/>
      <c r="QCW136" s="908"/>
      <c r="QCX136" s="908"/>
      <c r="QCY136" s="908"/>
      <c r="QCZ136" s="908"/>
      <c r="QDA136" s="908"/>
      <c r="QDB136" s="908"/>
      <c r="QDC136" s="908"/>
      <c r="QDD136" s="908"/>
      <c r="QDE136" s="908"/>
      <c r="QDF136" s="908"/>
      <c r="QDG136" s="908"/>
      <c r="QDH136" s="908"/>
      <c r="QDI136" s="908"/>
      <c r="QDJ136" s="908"/>
      <c r="QDK136" s="908"/>
      <c r="QDL136" s="908"/>
      <c r="QDM136" s="908"/>
      <c r="QDN136" s="908"/>
      <c r="QDO136" s="908"/>
      <c r="QDP136" s="908"/>
      <c r="QDQ136" s="908"/>
      <c r="QDR136" s="908"/>
      <c r="QDS136" s="908"/>
      <c r="QDT136" s="908"/>
      <c r="QDU136" s="908"/>
      <c r="QDV136" s="908"/>
      <c r="QDW136" s="908"/>
      <c r="QDX136" s="908"/>
      <c r="QDY136" s="908"/>
      <c r="QDZ136" s="908"/>
      <c r="QEA136" s="908"/>
      <c r="QEB136" s="908"/>
      <c r="QEC136" s="908"/>
      <c r="QED136" s="908"/>
      <c r="QEE136" s="908"/>
      <c r="QEF136" s="908"/>
      <c r="QEG136" s="908"/>
      <c r="QEH136" s="908"/>
      <c r="QEI136" s="908"/>
      <c r="QEJ136" s="908"/>
      <c r="QEK136" s="908"/>
      <c r="QEL136" s="908"/>
      <c r="QEM136" s="908"/>
      <c r="QEN136" s="908"/>
      <c r="QEO136" s="908"/>
      <c r="QEP136" s="908"/>
      <c r="QEQ136" s="908"/>
      <c r="QER136" s="908"/>
      <c r="QES136" s="908"/>
      <c r="QET136" s="908"/>
      <c r="QEU136" s="908"/>
      <c r="QEV136" s="908"/>
      <c r="QEW136" s="908"/>
      <c r="QEX136" s="908"/>
      <c r="QEY136" s="908"/>
      <c r="QEZ136" s="908"/>
      <c r="QFA136" s="908"/>
      <c r="QFB136" s="908"/>
      <c r="QFC136" s="908"/>
      <c r="QFD136" s="908"/>
      <c r="QFE136" s="908"/>
      <c r="QFF136" s="908"/>
      <c r="QFG136" s="908"/>
      <c r="QFH136" s="908"/>
      <c r="QFI136" s="908"/>
      <c r="QFJ136" s="908"/>
      <c r="QFK136" s="908"/>
      <c r="QFL136" s="908"/>
      <c r="QFM136" s="908"/>
      <c r="QFN136" s="908"/>
      <c r="QFO136" s="908"/>
      <c r="QFP136" s="908"/>
      <c r="QFQ136" s="908"/>
      <c r="QFR136" s="908"/>
      <c r="QFS136" s="908"/>
      <c r="QFT136" s="908"/>
      <c r="QFU136" s="908"/>
      <c r="QFV136" s="908"/>
      <c r="QFW136" s="908"/>
      <c r="QFX136" s="908"/>
      <c r="QFY136" s="908"/>
      <c r="QFZ136" s="908"/>
      <c r="QGA136" s="908"/>
      <c r="QGB136" s="908"/>
      <c r="QGC136" s="908"/>
      <c r="QGD136" s="908"/>
      <c r="QGE136" s="908"/>
      <c r="QGF136" s="908"/>
      <c r="QGG136" s="908"/>
      <c r="QGH136" s="908"/>
      <c r="QGI136" s="908"/>
      <c r="QGJ136" s="908"/>
      <c r="QGK136" s="908"/>
      <c r="QGL136" s="908"/>
      <c r="QGM136" s="908"/>
      <c r="QGN136" s="908"/>
      <c r="QGO136" s="908"/>
      <c r="QGP136" s="908"/>
      <c r="QGQ136" s="908"/>
      <c r="QGR136" s="908"/>
      <c r="QGS136" s="908"/>
      <c r="QGT136" s="908"/>
      <c r="QGU136" s="908"/>
      <c r="QGV136" s="908"/>
      <c r="QGW136" s="908"/>
      <c r="QGX136" s="908"/>
      <c r="QGY136" s="908"/>
      <c r="QGZ136" s="908"/>
      <c r="QHA136" s="908"/>
      <c r="QHB136" s="908"/>
      <c r="QHC136" s="908"/>
      <c r="QHD136" s="908"/>
      <c r="QHE136" s="908"/>
      <c r="QHF136" s="908"/>
      <c r="QHG136" s="908"/>
      <c r="QHH136" s="908"/>
      <c r="QHI136" s="908"/>
      <c r="QHJ136" s="908"/>
      <c r="QHK136" s="908"/>
      <c r="QHL136" s="908"/>
      <c r="QHM136" s="908"/>
      <c r="QHN136" s="908"/>
      <c r="QHO136" s="908"/>
      <c r="QHP136" s="908"/>
      <c r="QHQ136" s="908"/>
      <c r="QHR136" s="908"/>
      <c r="QHS136" s="908"/>
      <c r="QHT136" s="908"/>
      <c r="QHU136" s="908"/>
      <c r="QHV136" s="908"/>
      <c r="QHW136" s="908"/>
      <c r="QHX136" s="908"/>
      <c r="QHY136" s="908"/>
      <c r="QHZ136" s="908"/>
      <c r="QIA136" s="908"/>
      <c r="QIB136" s="908"/>
      <c r="QIC136" s="908"/>
      <c r="QID136" s="908"/>
      <c r="QIE136" s="908"/>
      <c r="QIF136" s="908"/>
      <c r="QIG136" s="908"/>
      <c r="QIH136" s="908"/>
      <c r="QII136" s="908"/>
      <c r="QIJ136" s="908"/>
      <c r="QIK136" s="908"/>
      <c r="QIL136" s="908"/>
      <c r="QIM136" s="908"/>
      <c r="QIN136" s="908"/>
      <c r="QIO136" s="908"/>
      <c r="QIP136" s="908"/>
      <c r="QIQ136" s="908"/>
      <c r="QIR136" s="908"/>
      <c r="QIS136" s="908"/>
      <c r="QIT136" s="908"/>
      <c r="QIU136" s="908"/>
      <c r="QIV136" s="908"/>
      <c r="QIW136" s="908"/>
      <c r="QIX136" s="908"/>
      <c r="QIY136" s="908"/>
      <c r="QIZ136" s="908"/>
      <c r="QJA136" s="908"/>
      <c r="QJB136" s="908"/>
      <c r="QJC136" s="908"/>
      <c r="QJD136" s="908"/>
      <c r="QJE136" s="908"/>
      <c r="QJF136" s="908"/>
      <c r="QJG136" s="908"/>
      <c r="QJH136" s="908"/>
      <c r="QJI136" s="908"/>
      <c r="QJJ136" s="908"/>
      <c r="QJK136" s="908"/>
      <c r="QJL136" s="908"/>
      <c r="QJM136" s="908"/>
      <c r="QJN136" s="908"/>
      <c r="QJO136" s="908"/>
      <c r="QJP136" s="908"/>
      <c r="QJQ136" s="908"/>
      <c r="QJR136" s="908"/>
      <c r="QJS136" s="908"/>
      <c r="QJT136" s="908"/>
      <c r="QJU136" s="908"/>
      <c r="QJV136" s="908"/>
      <c r="QJW136" s="908"/>
      <c r="QJX136" s="908"/>
      <c r="QJY136" s="908"/>
      <c r="QJZ136" s="908"/>
      <c r="QKA136" s="908"/>
      <c r="QKB136" s="908"/>
      <c r="QKC136" s="908"/>
      <c r="QKD136" s="908"/>
      <c r="QKE136" s="908"/>
      <c r="QKF136" s="908"/>
      <c r="QKG136" s="908"/>
      <c r="QKH136" s="908"/>
      <c r="QKI136" s="908"/>
      <c r="QKJ136" s="908"/>
      <c r="QKK136" s="908"/>
      <c r="QKL136" s="908"/>
      <c r="QKM136" s="908"/>
      <c r="QKN136" s="908"/>
      <c r="QKO136" s="908"/>
      <c r="QKP136" s="908"/>
      <c r="QKQ136" s="908"/>
      <c r="QKR136" s="908"/>
      <c r="QKS136" s="908"/>
      <c r="QKT136" s="908"/>
      <c r="QKU136" s="908"/>
      <c r="QKV136" s="908"/>
      <c r="QKW136" s="908"/>
      <c r="QKX136" s="908"/>
      <c r="QKY136" s="908"/>
      <c r="QKZ136" s="908"/>
      <c r="QLA136" s="908"/>
      <c r="QLB136" s="908"/>
      <c r="QLC136" s="908"/>
      <c r="QLD136" s="908"/>
      <c r="QLE136" s="908"/>
      <c r="QLF136" s="908"/>
      <c r="QLG136" s="908"/>
      <c r="QLH136" s="908"/>
      <c r="QLI136" s="908"/>
      <c r="QLJ136" s="908"/>
      <c r="QLK136" s="908"/>
      <c r="QLL136" s="908"/>
      <c r="QLM136" s="908"/>
      <c r="QLN136" s="908"/>
      <c r="QLO136" s="908"/>
      <c r="QLP136" s="908"/>
      <c r="QLQ136" s="908"/>
      <c r="QLR136" s="908"/>
      <c r="QLS136" s="908"/>
      <c r="QLT136" s="908"/>
      <c r="QLU136" s="908"/>
      <c r="QLV136" s="908"/>
      <c r="QLW136" s="908"/>
      <c r="QLX136" s="908"/>
      <c r="QLY136" s="908"/>
      <c r="QLZ136" s="908"/>
      <c r="QMA136" s="908"/>
      <c r="QMB136" s="908"/>
      <c r="QMC136" s="908"/>
      <c r="QMD136" s="908"/>
      <c r="QME136" s="908"/>
      <c r="QMF136" s="908"/>
      <c r="QMG136" s="908"/>
      <c r="QMH136" s="908"/>
      <c r="QMI136" s="908"/>
      <c r="QMJ136" s="908"/>
      <c r="QMK136" s="908"/>
      <c r="QML136" s="908"/>
      <c r="QMM136" s="908"/>
      <c r="QMN136" s="908"/>
      <c r="QMO136" s="908"/>
      <c r="QMP136" s="908"/>
      <c r="QMQ136" s="908"/>
      <c r="QMR136" s="908"/>
      <c r="QMS136" s="908"/>
      <c r="QMT136" s="908"/>
      <c r="QMU136" s="908"/>
      <c r="QMV136" s="908"/>
      <c r="QMW136" s="908"/>
      <c r="QMX136" s="908"/>
      <c r="QMY136" s="908"/>
      <c r="QMZ136" s="908"/>
      <c r="QNA136" s="908"/>
      <c r="QNB136" s="908"/>
      <c r="QNC136" s="908"/>
      <c r="QND136" s="908"/>
      <c r="QNE136" s="908"/>
      <c r="QNF136" s="908"/>
      <c r="QNG136" s="908"/>
      <c r="QNH136" s="908"/>
      <c r="QNI136" s="908"/>
      <c r="QNJ136" s="908"/>
      <c r="QNK136" s="908"/>
      <c r="QNL136" s="908"/>
      <c r="QNM136" s="908"/>
      <c r="QNN136" s="908"/>
      <c r="QNO136" s="908"/>
      <c r="QNP136" s="908"/>
      <c r="QNQ136" s="908"/>
      <c r="QNR136" s="908"/>
      <c r="QNS136" s="908"/>
      <c r="QNT136" s="908"/>
      <c r="QNU136" s="908"/>
      <c r="QNV136" s="908"/>
      <c r="QNW136" s="908"/>
      <c r="QNX136" s="908"/>
      <c r="QNY136" s="908"/>
      <c r="QNZ136" s="908"/>
      <c r="QOA136" s="908"/>
      <c r="QOB136" s="908"/>
      <c r="QOC136" s="908"/>
      <c r="QOD136" s="908"/>
      <c r="QOE136" s="908"/>
      <c r="QOF136" s="908"/>
      <c r="QOG136" s="908"/>
      <c r="QOH136" s="908"/>
      <c r="QOI136" s="908"/>
      <c r="QOJ136" s="908"/>
      <c r="QOK136" s="908"/>
      <c r="QOL136" s="908"/>
      <c r="QOM136" s="908"/>
      <c r="QON136" s="908"/>
      <c r="QOO136" s="908"/>
      <c r="QOP136" s="908"/>
      <c r="QOQ136" s="908"/>
      <c r="QOR136" s="908"/>
      <c r="QOS136" s="908"/>
      <c r="QOT136" s="908"/>
      <c r="QOU136" s="908"/>
      <c r="QOV136" s="908"/>
      <c r="QOW136" s="908"/>
      <c r="QOX136" s="908"/>
      <c r="QOY136" s="908"/>
      <c r="QOZ136" s="908"/>
      <c r="QPA136" s="908"/>
      <c r="QPB136" s="908"/>
      <c r="QPC136" s="908"/>
      <c r="QPD136" s="908"/>
      <c r="QPE136" s="908"/>
      <c r="QPF136" s="908"/>
      <c r="QPG136" s="908"/>
      <c r="QPH136" s="908"/>
      <c r="QPI136" s="908"/>
      <c r="QPJ136" s="908"/>
      <c r="QPK136" s="908"/>
      <c r="QPL136" s="908"/>
      <c r="QPM136" s="908"/>
      <c r="QPN136" s="908"/>
      <c r="QPO136" s="908"/>
      <c r="QPP136" s="908"/>
      <c r="QPQ136" s="908"/>
      <c r="QPR136" s="908"/>
      <c r="QPS136" s="908"/>
      <c r="QPT136" s="908"/>
      <c r="QPU136" s="908"/>
      <c r="QPV136" s="908"/>
      <c r="QPW136" s="908"/>
      <c r="QPX136" s="908"/>
      <c r="QPY136" s="908"/>
      <c r="QPZ136" s="908"/>
      <c r="QQA136" s="908"/>
      <c r="QQB136" s="908"/>
      <c r="QQC136" s="908"/>
      <c r="QQD136" s="908"/>
      <c r="QQE136" s="908"/>
      <c r="QQF136" s="908"/>
      <c r="QQG136" s="908"/>
      <c r="QQH136" s="908"/>
      <c r="QQI136" s="908"/>
      <c r="QQJ136" s="908"/>
      <c r="QQK136" s="908"/>
      <c r="QQL136" s="908"/>
      <c r="QQM136" s="908"/>
      <c r="QQN136" s="908"/>
      <c r="QQO136" s="908"/>
      <c r="QQP136" s="908"/>
      <c r="QQQ136" s="908"/>
      <c r="QQR136" s="908"/>
      <c r="QQS136" s="908"/>
      <c r="QQT136" s="908"/>
      <c r="QQU136" s="908"/>
      <c r="QQV136" s="908"/>
      <c r="QQW136" s="908"/>
      <c r="QQX136" s="908"/>
      <c r="QQY136" s="908"/>
      <c r="QQZ136" s="908"/>
      <c r="QRA136" s="908"/>
      <c r="QRB136" s="908"/>
      <c r="QRC136" s="908"/>
      <c r="QRD136" s="908"/>
      <c r="QRE136" s="908"/>
      <c r="QRF136" s="908"/>
      <c r="QRG136" s="908"/>
      <c r="QRH136" s="908"/>
      <c r="QRI136" s="908"/>
      <c r="QRJ136" s="908"/>
      <c r="QRK136" s="908"/>
      <c r="QRL136" s="908"/>
      <c r="QRM136" s="908"/>
      <c r="QRN136" s="908"/>
      <c r="QRO136" s="908"/>
      <c r="QRP136" s="908"/>
      <c r="QRQ136" s="908"/>
      <c r="QRR136" s="908"/>
      <c r="QRS136" s="908"/>
      <c r="QRT136" s="908"/>
      <c r="QRU136" s="908"/>
      <c r="QRV136" s="908"/>
      <c r="QRW136" s="908"/>
      <c r="QRX136" s="908"/>
      <c r="QRY136" s="908"/>
      <c r="QRZ136" s="908"/>
      <c r="QSA136" s="908"/>
      <c r="QSB136" s="908"/>
      <c r="QSC136" s="908"/>
      <c r="QSD136" s="908"/>
      <c r="QSE136" s="908"/>
      <c r="QSF136" s="908"/>
      <c r="QSG136" s="908"/>
      <c r="QSH136" s="908"/>
      <c r="QSI136" s="908"/>
      <c r="QSJ136" s="908"/>
      <c r="QSK136" s="908"/>
      <c r="QSL136" s="908"/>
      <c r="QSM136" s="908"/>
      <c r="QSN136" s="908"/>
      <c r="QSO136" s="908"/>
      <c r="QSP136" s="908"/>
      <c r="QSQ136" s="908"/>
      <c r="QSR136" s="908"/>
      <c r="QSS136" s="908"/>
      <c r="QST136" s="908"/>
      <c r="QSU136" s="908"/>
      <c r="QSV136" s="908"/>
      <c r="QSW136" s="908"/>
      <c r="QSX136" s="908"/>
      <c r="QSY136" s="908"/>
      <c r="QSZ136" s="908"/>
      <c r="QTA136" s="908"/>
      <c r="QTB136" s="908"/>
      <c r="QTC136" s="908"/>
      <c r="QTD136" s="908"/>
      <c r="QTE136" s="908"/>
      <c r="QTF136" s="908"/>
      <c r="QTG136" s="908"/>
      <c r="QTH136" s="908"/>
      <c r="QTI136" s="908"/>
      <c r="QTJ136" s="908"/>
      <c r="QTK136" s="908"/>
      <c r="QTL136" s="908"/>
      <c r="QTM136" s="908"/>
      <c r="QTN136" s="908"/>
      <c r="QTO136" s="908"/>
      <c r="QTP136" s="908"/>
      <c r="QTQ136" s="908"/>
      <c r="QTR136" s="908"/>
      <c r="QTS136" s="908"/>
      <c r="QTT136" s="908"/>
      <c r="QTU136" s="908"/>
      <c r="QTV136" s="908"/>
      <c r="QTW136" s="908"/>
      <c r="QTX136" s="908"/>
      <c r="QTY136" s="908"/>
      <c r="QTZ136" s="908"/>
      <c r="QUA136" s="908"/>
      <c r="QUB136" s="908"/>
      <c r="QUC136" s="908"/>
      <c r="QUD136" s="908"/>
      <c r="QUE136" s="908"/>
      <c r="QUF136" s="908"/>
      <c r="QUG136" s="908"/>
      <c r="QUH136" s="908"/>
      <c r="QUI136" s="908"/>
      <c r="QUJ136" s="908"/>
      <c r="QUK136" s="908"/>
      <c r="QUL136" s="908"/>
      <c r="QUM136" s="908"/>
      <c r="QUN136" s="908"/>
      <c r="QUO136" s="908"/>
      <c r="QUP136" s="908"/>
      <c r="QUQ136" s="908"/>
      <c r="QUR136" s="908"/>
      <c r="QUS136" s="908"/>
      <c r="QUT136" s="908"/>
      <c r="QUU136" s="908"/>
      <c r="QUV136" s="908"/>
      <c r="QUW136" s="908"/>
      <c r="QUX136" s="908"/>
      <c r="QUY136" s="908"/>
      <c r="QUZ136" s="908"/>
      <c r="QVA136" s="908"/>
      <c r="QVB136" s="908"/>
      <c r="QVC136" s="908"/>
      <c r="QVD136" s="908"/>
      <c r="QVE136" s="908"/>
      <c r="QVF136" s="908"/>
      <c r="QVG136" s="908"/>
      <c r="QVH136" s="908"/>
      <c r="QVI136" s="908"/>
      <c r="QVJ136" s="908"/>
      <c r="QVK136" s="908"/>
      <c r="QVL136" s="908"/>
      <c r="QVM136" s="908"/>
      <c r="QVN136" s="908"/>
      <c r="QVO136" s="908"/>
      <c r="QVP136" s="908"/>
      <c r="QVQ136" s="908"/>
      <c r="QVR136" s="908"/>
      <c r="QVS136" s="908"/>
      <c r="QVT136" s="908"/>
      <c r="QVU136" s="908"/>
      <c r="QVV136" s="908"/>
      <c r="QVW136" s="908"/>
      <c r="QVX136" s="908"/>
      <c r="QVY136" s="908"/>
      <c r="QVZ136" s="908"/>
      <c r="QWA136" s="908"/>
      <c r="QWB136" s="908"/>
      <c r="QWC136" s="908"/>
      <c r="QWD136" s="908"/>
      <c r="QWE136" s="908"/>
      <c r="QWF136" s="908"/>
      <c r="QWG136" s="908"/>
      <c r="QWH136" s="908"/>
      <c r="QWI136" s="908"/>
      <c r="QWJ136" s="908"/>
      <c r="QWK136" s="908"/>
      <c r="QWL136" s="908"/>
      <c r="QWM136" s="908"/>
      <c r="QWN136" s="908"/>
      <c r="QWO136" s="908"/>
      <c r="QWP136" s="908"/>
      <c r="QWQ136" s="908"/>
      <c r="QWR136" s="908"/>
      <c r="QWS136" s="908"/>
      <c r="QWT136" s="908"/>
      <c r="QWU136" s="908"/>
      <c r="QWV136" s="908"/>
      <c r="QWW136" s="908"/>
      <c r="QWX136" s="908"/>
      <c r="QWY136" s="908"/>
      <c r="QWZ136" s="908"/>
      <c r="QXA136" s="908"/>
      <c r="QXB136" s="908"/>
      <c r="QXC136" s="908"/>
      <c r="QXD136" s="908"/>
      <c r="QXE136" s="908"/>
      <c r="QXF136" s="908"/>
      <c r="QXG136" s="908"/>
      <c r="QXH136" s="908"/>
      <c r="QXI136" s="908"/>
      <c r="QXJ136" s="908"/>
      <c r="QXK136" s="908"/>
      <c r="QXL136" s="908"/>
      <c r="QXM136" s="908"/>
      <c r="QXN136" s="908"/>
      <c r="QXO136" s="908"/>
      <c r="QXP136" s="908"/>
      <c r="QXQ136" s="908"/>
      <c r="QXR136" s="908"/>
      <c r="QXS136" s="908"/>
      <c r="QXT136" s="908"/>
      <c r="QXU136" s="908"/>
      <c r="QXV136" s="908"/>
      <c r="QXW136" s="908"/>
      <c r="QXX136" s="908"/>
      <c r="QXY136" s="908"/>
      <c r="QXZ136" s="908"/>
      <c r="QYA136" s="908"/>
      <c r="QYB136" s="908"/>
      <c r="QYC136" s="908"/>
      <c r="QYD136" s="908"/>
      <c r="QYE136" s="908"/>
      <c r="QYF136" s="908"/>
      <c r="QYG136" s="908"/>
      <c r="QYH136" s="908"/>
      <c r="QYI136" s="908"/>
      <c r="QYJ136" s="908"/>
      <c r="QYK136" s="908"/>
      <c r="QYL136" s="908"/>
      <c r="QYM136" s="908"/>
      <c r="QYN136" s="908"/>
      <c r="QYO136" s="908"/>
      <c r="QYP136" s="908"/>
      <c r="QYQ136" s="908"/>
      <c r="QYR136" s="908"/>
      <c r="QYS136" s="908"/>
      <c r="QYT136" s="908"/>
      <c r="QYU136" s="908"/>
      <c r="QYV136" s="908"/>
      <c r="QYW136" s="908"/>
      <c r="QYX136" s="908"/>
      <c r="QYY136" s="908"/>
      <c r="QYZ136" s="908"/>
      <c r="QZA136" s="908"/>
      <c r="QZB136" s="908"/>
      <c r="QZC136" s="908"/>
      <c r="QZD136" s="908"/>
      <c r="QZE136" s="908"/>
      <c r="QZF136" s="908"/>
      <c r="QZG136" s="908"/>
      <c r="QZH136" s="908"/>
      <c r="QZI136" s="908"/>
      <c r="QZJ136" s="908"/>
      <c r="QZK136" s="908"/>
      <c r="QZL136" s="908"/>
      <c r="QZM136" s="908"/>
      <c r="QZN136" s="908"/>
      <c r="QZO136" s="908"/>
      <c r="QZP136" s="908"/>
      <c r="QZQ136" s="908"/>
      <c r="QZR136" s="908"/>
      <c r="QZS136" s="908"/>
      <c r="QZT136" s="908"/>
      <c r="QZU136" s="908"/>
      <c r="QZV136" s="908"/>
      <c r="QZW136" s="908"/>
      <c r="QZX136" s="908"/>
      <c r="QZY136" s="908"/>
      <c r="QZZ136" s="908"/>
      <c r="RAA136" s="908"/>
      <c r="RAB136" s="908"/>
      <c r="RAC136" s="908"/>
      <c r="RAD136" s="908"/>
      <c r="RAE136" s="908"/>
      <c r="RAF136" s="908"/>
      <c r="RAG136" s="908"/>
      <c r="RAH136" s="908"/>
      <c r="RAI136" s="908"/>
      <c r="RAJ136" s="908"/>
      <c r="RAK136" s="908"/>
      <c r="RAL136" s="908"/>
      <c r="RAM136" s="908"/>
      <c r="RAN136" s="908"/>
      <c r="RAO136" s="908"/>
      <c r="RAP136" s="908"/>
      <c r="RAQ136" s="908"/>
      <c r="RAR136" s="908"/>
      <c r="RAS136" s="908"/>
      <c r="RAT136" s="908"/>
      <c r="RAU136" s="908"/>
      <c r="RAV136" s="908"/>
      <c r="RAW136" s="908"/>
      <c r="RAX136" s="908"/>
      <c r="RAY136" s="908"/>
      <c r="RAZ136" s="908"/>
      <c r="RBA136" s="908"/>
      <c r="RBB136" s="908"/>
      <c r="RBC136" s="908"/>
      <c r="RBD136" s="908"/>
      <c r="RBE136" s="908"/>
      <c r="RBF136" s="908"/>
      <c r="RBG136" s="908"/>
      <c r="RBH136" s="908"/>
      <c r="RBI136" s="908"/>
      <c r="RBJ136" s="908"/>
      <c r="RBK136" s="908"/>
      <c r="RBL136" s="908"/>
      <c r="RBM136" s="908"/>
      <c r="RBN136" s="908"/>
      <c r="RBO136" s="908"/>
      <c r="RBP136" s="908"/>
      <c r="RBQ136" s="908"/>
      <c r="RBR136" s="908"/>
      <c r="RBS136" s="908"/>
      <c r="RBT136" s="908"/>
      <c r="RBU136" s="908"/>
      <c r="RBV136" s="908"/>
      <c r="RBW136" s="908"/>
      <c r="RBX136" s="908"/>
      <c r="RBY136" s="908"/>
      <c r="RBZ136" s="908"/>
      <c r="RCA136" s="908"/>
      <c r="RCB136" s="908"/>
      <c r="RCC136" s="908"/>
      <c r="RCD136" s="908"/>
      <c r="RCE136" s="908"/>
      <c r="RCF136" s="908"/>
      <c r="RCG136" s="908"/>
      <c r="RCH136" s="908"/>
      <c r="RCI136" s="908"/>
      <c r="RCJ136" s="908"/>
      <c r="RCK136" s="908"/>
      <c r="RCL136" s="908"/>
      <c r="RCM136" s="908"/>
      <c r="RCN136" s="908"/>
      <c r="RCO136" s="908"/>
      <c r="RCP136" s="908"/>
      <c r="RCQ136" s="908"/>
      <c r="RCR136" s="908"/>
      <c r="RCS136" s="908"/>
      <c r="RCT136" s="908"/>
      <c r="RCU136" s="908"/>
      <c r="RCV136" s="908"/>
      <c r="RCW136" s="908"/>
      <c r="RCX136" s="908"/>
      <c r="RCY136" s="908"/>
      <c r="RCZ136" s="908"/>
      <c r="RDA136" s="908"/>
      <c r="RDB136" s="908"/>
      <c r="RDC136" s="908"/>
      <c r="RDD136" s="908"/>
      <c r="RDE136" s="908"/>
      <c r="RDF136" s="908"/>
      <c r="RDG136" s="908"/>
      <c r="RDH136" s="908"/>
      <c r="RDI136" s="908"/>
      <c r="RDJ136" s="908"/>
      <c r="RDK136" s="908"/>
      <c r="RDL136" s="908"/>
      <c r="RDM136" s="908"/>
      <c r="RDN136" s="908"/>
      <c r="RDO136" s="908"/>
      <c r="RDP136" s="908"/>
      <c r="RDQ136" s="908"/>
      <c r="RDR136" s="908"/>
      <c r="RDS136" s="908"/>
      <c r="RDT136" s="908"/>
      <c r="RDU136" s="908"/>
      <c r="RDV136" s="908"/>
      <c r="RDW136" s="908"/>
      <c r="RDX136" s="908"/>
      <c r="RDY136" s="908"/>
      <c r="RDZ136" s="908"/>
      <c r="REA136" s="908"/>
      <c r="REB136" s="908"/>
      <c r="REC136" s="908"/>
      <c r="RED136" s="908"/>
      <c r="REE136" s="908"/>
      <c r="REF136" s="908"/>
      <c r="REG136" s="908"/>
      <c r="REH136" s="908"/>
      <c r="REI136" s="908"/>
      <c r="REJ136" s="908"/>
      <c r="REK136" s="908"/>
      <c r="REL136" s="908"/>
      <c r="REM136" s="908"/>
      <c r="REN136" s="908"/>
      <c r="REO136" s="908"/>
      <c r="REP136" s="908"/>
      <c r="REQ136" s="908"/>
      <c r="RER136" s="908"/>
      <c r="RES136" s="908"/>
      <c r="RET136" s="908"/>
      <c r="REU136" s="908"/>
      <c r="REV136" s="908"/>
      <c r="REW136" s="908"/>
      <c r="REX136" s="908"/>
      <c r="REY136" s="908"/>
      <c r="REZ136" s="908"/>
      <c r="RFA136" s="908"/>
      <c r="RFB136" s="908"/>
      <c r="RFC136" s="908"/>
      <c r="RFD136" s="908"/>
      <c r="RFE136" s="908"/>
      <c r="RFF136" s="908"/>
      <c r="RFG136" s="908"/>
      <c r="RFH136" s="908"/>
      <c r="RFI136" s="908"/>
      <c r="RFJ136" s="908"/>
      <c r="RFK136" s="908"/>
      <c r="RFL136" s="908"/>
      <c r="RFM136" s="908"/>
      <c r="RFN136" s="908"/>
      <c r="RFO136" s="908"/>
      <c r="RFP136" s="908"/>
      <c r="RFQ136" s="908"/>
      <c r="RFR136" s="908"/>
      <c r="RFS136" s="908"/>
      <c r="RFT136" s="908"/>
      <c r="RFU136" s="908"/>
      <c r="RFV136" s="908"/>
      <c r="RFW136" s="908"/>
      <c r="RFX136" s="908"/>
      <c r="RFY136" s="908"/>
      <c r="RFZ136" s="908"/>
      <c r="RGA136" s="908"/>
      <c r="RGB136" s="908"/>
      <c r="RGC136" s="908"/>
      <c r="RGD136" s="908"/>
      <c r="RGE136" s="908"/>
      <c r="RGF136" s="908"/>
      <c r="RGG136" s="908"/>
      <c r="RGH136" s="908"/>
      <c r="RGI136" s="908"/>
      <c r="RGJ136" s="908"/>
      <c r="RGK136" s="908"/>
      <c r="RGL136" s="908"/>
      <c r="RGM136" s="908"/>
      <c r="RGN136" s="908"/>
      <c r="RGO136" s="908"/>
      <c r="RGP136" s="908"/>
      <c r="RGQ136" s="908"/>
      <c r="RGR136" s="908"/>
      <c r="RGS136" s="908"/>
      <c r="RGT136" s="908"/>
      <c r="RGU136" s="908"/>
      <c r="RGV136" s="908"/>
      <c r="RGW136" s="908"/>
      <c r="RGX136" s="908"/>
      <c r="RGY136" s="908"/>
      <c r="RGZ136" s="908"/>
      <c r="RHA136" s="908"/>
      <c r="RHB136" s="908"/>
      <c r="RHC136" s="908"/>
      <c r="RHD136" s="908"/>
      <c r="RHE136" s="908"/>
      <c r="RHF136" s="908"/>
      <c r="RHG136" s="908"/>
      <c r="RHH136" s="908"/>
      <c r="RHI136" s="908"/>
      <c r="RHJ136" s="908"/>
      <c r="RHK136" s="908"/>
      <c r="RHL136" s="908"/>
      <c r="RHM136" s="908"/>
      <c r="RHN136" s="908"/>
      <c r="RHO136" s="908"/>
      <c r="RHP136" s="908"/>
      <c r="RHQ136" s="908"/>
      <c r="RHR136" s="908"/>
      <c r="RHS136" s="908"/>
      <c r="RHT136" s="908"/>
      <c r="RHU136" s="908"/>
      <c r="RHV136" s="908"/>
      <c r="RHW136" s="908"/>
      <c r="RHX136" s="908"/>
      <c r="RHY136" s="908"/>
      <c r="RHZ136" s="908"/>
      <c r="RIA136" s="908"/>
      <c r="RIB136" s="908"/>
      <c r="RIC136" s="908"/>
      <c r="RID136" s="908"/>
      <c r="RIE136" s="908"/>
      <c r="RIF136" s="908"/>
      <c r="RIG136" s="908"/>
      <c r="RIH136" s="908"/>
      <c r="RII136" s="908"/>
      <c r="RIJ136" s="908"/>
      <c r="RIK136" s="908"/>
      <c r="RIL136" s="908"/>
      <c r="RIM136" s="908"/>
      <c r="RIN136" s="908"/>
      <c r="RIO136" s="908"/>
      <c r="RIP136" s="908"/>
      <c r="RIQ136" s="908"/>
      <c r="RIR136" s="908"/>
      <c r="RIS136" s="908"/>
      <c r="RIT136" s="908"/>
      <c r="RIU136" s="908"/>
      <c r="RIV136" s="908"/>
      <c r="RIW136" s="908"/>
      <c r="RIX136" s="908"/>
      <c r="RIY136" s="908"/>
      <c r="RIZ136" s="908"/>
      <c r="RJA136" s="908"/>
      <c r="RJB136" s="908"/>
      <c r="RJC136" s="908"/>
      <c r="RJD136" s="908"/>
      <c r="RJE136" s="908"/>
      <c r="RJF136" s="908"/>
      <c r="RJG136" s="908"/>
      <c r="RJH136" s="908"/>
      <c r="RJI136" s="908"/>
      <c r="RJJ136" s="908"/>
      <c r="RJK136" s="908"/>
      <c r="RJL136" s="908"/>
      <c r="RJM136" s="908"/>
      <c r="RJN136" s="908"/>
      <c r="RJO136" s="908"/>
      <c r="RJP136" s="908"/>
      <c r="RJQ136" s="908"/>
      <c r="RJR136" s="908"/>
      <c r="RJS136" s="908"/>
      <c r="RJT136" s="908"/>
      <c r="RJU136" s="908"/>
      <c r="RJV136" s="908"/>
      <c r="RJW136" s="908"/>
      <c r="RJX136" s="908"/>
      <c r="RJY136" s="908"/>
      <c r="RJZ136" s="908"/>
      <c r="RKA136" s="908"/>
      <c r="RKB136" s="908"/>
      <c r="RKC136" s="908"/>
      <c r="RKD136" s="908"/>
      <c r="RKE136" s="908"/>
      <c r="RKF136" s="908"/>
      <c r="RKG136" s="908"/>
      <c r="RKH136" s="908"/>
      <c r="RKI136" s="908"/>
      <c r="RKJ136" s="908"/>
      <c r="RKK136" s="908"/>
      <c r="RKL136" s="908"/>
      <c r="RKM136" s="908"/>
      <c r="RKN136" s="908"/>
      <c r="RKO136" s="908"/>
      <c r="RKP136" s="908"/>
      <c r="RKQ136" s="908"/>
      <c r="RKR136" s="908"/>
      <c r="RKS136" s="908"/>
      <c r="RKT136" s="908"/>
      <c r="RKU136" s="908"/>
      <c r="RKV136" s="908"/>
      <c r="RKW136" s="908"/>
      <c r="RKX136" s="908"/>
      <c r="RKY136" s="908"/>
      <c r="RKZ136" s="908"/>
      <c r="RLA136" s="908"/>
      <c r="RLB136" s="908"/>
      <c r="RLC136" s="908"/>
      <c r="RLD136" s="908"/>
      <c r="RLE136" s="908"/>
      <c r="RLF136" s="908"/>
      <c r="RLG136" s="908"/>
      <c r="RLH136" s="908"/>
      <c r="RLI136" s="908"/>
      <c r="RLJ136" s="908"/>
      <c r="RLK136" s="908"/>
      <c r="RLL136" s="908"/>
      <c r="RLM136" s="908"/>
      <c r="RLN136" s="908"/>
      <c r="RLO136" s="908"/>
      <c r="RLP136" s="908"/>
      <c r="RLQ136" s="908"/>
      <c r="RLR136" s="908"/>
      <c r="RLS136" s="908"/>
      <c r="RLT136" s="908"/>
      <c r="RLU136" s="908"/>
      <c r="RLV136" s="908"/>
      <c r="RLW136" s="908"/>
      <c r="RLX136" s="908"/>
      <c r="RLY136" s="908"/>
      <c r="RLZ136" s="908"/>
      <c r="RMA136" s="908"/>
      <c r="RMB136" s="908"/>
      <c r="RMC136" s="908"/>
      <c r="RMD136" s="908"/>
      <c r="RME136" s="908"/>
      <c r="RMF136" s="908"/>
      <c r="RMG136" s="908"/>
      <c r="RMH136" s="908"/>
      <c r="RMI136" s="908"/>
      <c r="RMJ136" s="908"/>
      <c r="RMK136" s="908"/>
      <c r="RML136" s="908"/>
      <c r="RMM136" s="908"/>
      <c r="RMN136" s="908"/>
      <c r="RMO136" s="908"/>
      <c r="RMP136" s="908"/>
      <c r="RMQ136" s="908"/>
      <c r="RMR136" s="908"/>
      <c r="RMS136" s="908"/>
      <c r="RMT136" s="908"/>
      <c r="RMU136" s="908"/>
      <c r="RMV136" s="908"/>
      <c r="RMW136" s="908"/>
      <c r="RMX136" s="908"/>
      <c r="RMY136" s="908"/>
      <c r="RMZ136" s="908"/>
      <c r="RNA136" s="908"/>
      <c r="RNB136" s="908"/>
      <c r="RNC136" s="908"/>
      <c r="RND136" s="908"/>
      <c r="RNE136" s="908"/>
      <c r="RNF136" s="908"/>
      <c r="RNG136" s="908"/>
      <c r="RNH136" s="908"/>
      <c r="RNI136" s="908"/>
      <c r="RNJ136" s="908"/>
      <c r="RNK136" s="908"/>
      <c r="RNL136" s="908"/>
      <c r="RNM136" s="908"/>
      <c r="RNN136" s="908"/>
      <c r="RNO136" s="908"/>
      <c r="RNP136" s="908"/>
      <c r="RNQ136" s="908"/>
      <c r="RNR136" s="908"/>
      <c r="RNS136" s="908"/>
      <c r="RNT136" s="908"/>
      <c r="RNU136" s="908"/>
      <c r="RNV136" s="908"/>
      <c r="RNW136" s="908"/>
      <c r="RNX136" s="908"/>
      <c r="RNY136" s="908"/>
      <c r="RNZ136" s="908"/>
      <c r="ROA136" s="908"/>
      <c r="ROB136" s="908"/>
      <c r="ROC136" s="908"/>
      <c r="ROD136" s="908"/>
      <c r="ROE136" s="908"/>
      <c r="ROF136" s="908"/>
      <c r="ROG136" s="908"/>
      <c r="ROH136" s="908"/>
      <c r="ROI136" s="908"/>
      <c r="ROJ136" s="908"/>
      <c r="ROK136" s="908"/>
      <c r="ROL136" s="908"/>
      <c r="ROM136" s="908"/>
      <c r="RON136" s="908"/>
      <c r="ROO136" s="908"/>
      <c r="ROP136" s="908"/>
      <c r="ROQ136" s="908"/>
      <c r="ROR136" s="908"/>
      <c r="ROS136" s="908"/>
      <c r="ROT136" s="908"/>
      <c r="ROU136" s="908"/>
      <c r="ROV136" s="908"/>
      <c r="ROW136" s="908"/>
      <c r="ROX136" s="908"/>
      <c r="ROY136" s="908"/>
      <c r="ROZ136" s="908"/>
      <c r="RPA136" s="908"/>
      <c r="RPB136" s="908"/>
      <c r="RPC136" s="908"/>
      <c r="RPD136" s="908"/>
      <c r="RPE136" s="908"/>
      <c r="RPF136" s="908"/>
      <c r="RPG136" s="908"/>
      <c r="RPH136" s="908"/>
      <c r="RPI136" s="908"/>
      <c r="RPJ136" s="908"/>
      <c r="RPK136" s="908"/>
      <c r="RPL136" s="908"/>
      <c r="RPM136" s="908"/>
      <c r="RPN136" s="908"/>
      <c r="RPO136" s="908"/>
      <c r="RPP136" s="908"/>
      <c r="RPQ136" s="908"/>
      <c r="RPR136" s="908"/>
      <c r="RPS136" s="908"/>
      <c r="RPT136" s="908"/>
      <c r="RPU136" s="908"/>
      <c r="RPV136" s="908"/>
      <c r="RPW136" s="908"/>
      <c r="RPX136" s="908"/>
      <c r="RPY136" s="908"/>
      <c r="RPZ136" s="908"/>
      <c r="RQA136" s="908"/>
      <c r="RQB136" s="908"/>
      <c r="RQC136" s="908"/>
      <c r="RQD136" s="908"/>
      <c r="RQE136" s="908"/>
      <c r="RQF136" s="908"/>
      <c r="RQG136" s="908"/>
      <c r="RQH136" s="908"/>
      <c r="RQI136" s="908"/>
      <c r="RQJ136" s="908"/>
      <c r="RQK136" s="908"/>
      <c r="RQL136" s="908"/>
      <c r="RQM136" s="908"/>
      <c r="RQN136" s="908"/>
      <c r="RQO136" s="908"/>
      <c r="RQP136" s="908"/>
      <c r="RQQ136" s="908"/>
      <c r="RQR136" s="908"/>
      <c r="RQS136" s="908"/>
      <c r="RQT136" s="908"/>
      <c r="RQU136" s="908"/>
      <c r="RQV136" s="908"/>
      <c r="RQW136" s="908"/>
      <c r="RQX136" s="908"/>
      <c r="RQY136" s="908"/>
      <c r="RQZ136" s="908"/>
      <c r="RRA136" s="908"/>
      <c r="RRB136" s="908"/>
      <c r="RRC136" s="908"/>
      <c r="RRD136" s="908"/>
      <c r="RRE136" s="908"/>
      <c r="RRF136" s="908"/>
      <c r="RRG136" s="908"/>
      <c r="RRH136" s="908"/>
      <c r="RRI136" s="908"/>
      <c r="RRJ136" s="908"/>
      <c r="RRK136" s="908"/>
      <c r="RRL136" s="908"/>
      <c r="RRM136" s="908"/>
      <c r="RRN136" s="908"/>
      <c r="RRO136" s="908"/>
      <c r="RRP136" s="908"/>
      <c r="RRQ136" s="908"/>
      <c r="RRR136" s="908"/>
      <c r="RRS136" s="908"/>
      <c r="RRT136" s="908"/>
      <c r="RRU136" s="908"/>
      <c r="RRV136" s="908"/>
      <c r="RRW136" s="908"/>
      <c r="RRX136" s="908"/>
      <c r="RRY136" s="908"/>
      <c r="RRZ136" s="908"/>
      <c r="RSA136" s="908"/>
      <c r="RSB136" s="908"/>
      <c r="RSC136" s="908"/>
      <c r="RSD136" s="908"/>
      <c r="RSE136" s="908"/>
      <c r="RSF136" s="908"/>
      <c r="RSG136" s="908"/>
      <c r="RSH136" s="908"/>
      <c r="RSI136" s="908"/>
      <c r="RSJ136" s="908"/>
      <c r="RSK136" s="908"/>
      <c r="RSL136" s="908"/>
      <c r="RSM136" s="908"/>
      <c r="RSN136" s="908"/>
      <c r="RSO136" s="908"/>
      <c r="RSP136" s="908"/>
      <c r="RSQ136" s="908"/>
      <c r="RSR136" s="908"/>
      <c r="RSS136" s="908"/>
      <c r="RST136" s="908"/>
      <c r="RSU136" s="908"/>
      <c r="RSV136" s="908"/>
      <c r="RSW136" s="908"/>
      <c r="RSX136" s="908"/>
      <c r="RSY136" s="908"/>
      <c r="RSZ136" s="908"/>
      <c r="RTA136" s="908"/>
      <c r="RTB136" s="908"/>
      <c r="RTC136" s="908"/>
      <c r="RTD136" s="908"/>
      <c r="RTE136" s="908"/>
      <c r="RTF136" s="908"/>
      <c r="RTG136" s="908"/>
      <c r="RTH136" s="908"/>
      <c r="RTI136" s="908"/>
      <c r="RTJ136" s="908"/>
      <c r="RTK136" s="908"/>
      <c r="RTL136" s="908"/>
      <c r="RTM136" s="908"/>
      <c r="RTN136" s="908"/>
      <c r="RTO136" s="908"/>
      <c r="RTP136" s="908"/>
      <c r="RTQ136" s="908"/>
      <c r="RTR136" s="908"/>
      <c r="RTS136" s="908"/>
      <c r="RTT136" s="908"/>
      <c r="RTU136" s="908"/>
      <c r="RTV136" s="908"/>
      <c r="RTW136" s="908"/>
      <c r="RTX136" s="908"/>
      <c r="RTY136" s="908"/>
      <c r="RTZ136" s="908"/>
      <c r="RUA136" s="908"/>
      <c r="RUB136" s="908"/>
      <c r="RUC136" s="908"/>
      <c r="RUD136" s="908"/>
      <c r="RUE136" s="908"/>
      <c r="RUF136" s="908"/>
      <c r="RUG136" s="908"/>
      <c r="RUH136" s="908"/>
      <c r="RUI136" s="908"/>
      <c r="RUJ136" s="908"/>
      <c r="RUK136" s="908"/>
      <c r="RUL136" s="908"/>
      <c r="RUM136" s="908"/>
      <c r="RUN136" s="908"/>
      <c r="RUO136" s="908"/>
      <c r="RUP136" s="908"/>
      <c r="RUQ136" s="908"/>
      <c r="RUR136" s="908"/>
      <c r="RUS136" s="908"/>
      <c r="RUT136" s="908"/>
      <c r="RUU136" s="908"/>
      <c r="RUV136" s="908"/>
      <c r="RUW136" s="908"/>
      <c r="RUX136" s="908"/>
      <c r="RUY136" s="908"/>
      <c r="RUZ136" s="908"/>
      <c r="RVA136" s="908"/>
      <c r="RVB136" s="908"/>
      <c r="RVC136" s="908"/>
      <c r="RVD136" s="908"/>
      <c r="RVE136" s="908"/>
      <c r="RVF136" s="908"/>
      <c r="RVG136" s="908"/>
      <c r="RVH136" s="908"/>
      <c r="RVI136" s="908"/>
      <c r="RVJ136" s="908"/>
      <c r="RVK136" s="908"/>
      <c r="RVL136" s="908"/>
      <c r="RVM136" s="908"/>
      <c r="RVN136" s="908"/>
      <c r="RVO136" s="908"/>
      <c r="RVP136" s="908"/>
      <c r="RVQ136" s="908"/>
      <c r="RVR136" s="908"/>
      <c r="RVS136" s="908"/>
      <c r="RVT136" s="908"/>
      <c r="RVU136" s="908"/>
      <c r="RVV136" s="908"/>
      <c r="RVW136" s="908"/>
      <c r="RVX136" s="908"/>
      <c r="RVY136" s="908"/>
      <c r="RVZ136" s="908"/>
      <c r="RWA136" s="908"/>
      <c r="RWB136" s="908"/>
      <c r="RWC136" s="908"/>
      <c r="RWD136" s="908"/>
      <c r="RWE136" s="908"/>
      <c r="RWF136" s="908"/>
      <c r="RWG136" s="908"/>
      <c r="RWH136" s="908"/>
      <c r="RWI136" s="908"/>
      <c r="RWJ136" s="908"/>
      <c r="RWK136" s="908"/>
      <c r="RWL136" s="908"/>
      <c r="RWM136" s="908"/>
      <c r="RWN136" s="908"/>
      <c r="RWO136" s="908"/>
      <c r="RWP136" s="908"/>
      <c r="RWQ136" s="908"/>
      <c r="RWR136" s="908"/>
      <c r="RWS136" s="908"/>
      <c r="RWT136" s="908"/>
      <c r="RWU136" s="908"/>
      <c r="RWV136" s="908"/>
      <c r="RWW136" s="908"/>
      <c r="RWX136" s="908"/>
      <c r="RWY136" s="908"/>
      <c r="RWZ136" s="908"/>
      <c r="RXA136" s="908"/>
      <c r="RXB136" s="908"/>
      <c r="RXC136" s="908"/>
      <c r="RXD136" s="908"/>
      <c r="RXE136" s="908"/>
      <c r="RXF136" s="908"/>
      <c r="RXG136" s="908"/>
      <c r="RXH136" s="908"/>
      <c r="RXI136" s="908"/>
      <c r="RXJ136" s="908"/>
      <c r="RXK136" s="908"/>
      <c r="RXL136" s="908"/>
      <c r="RXM136" s="908"/>
      <c r="RXN136" s="908"/>
      <c r="RXO136" s="908"/>
      <c r="RXP136" s="908"/>
      <c r="RXQ136" s="908"/>
      <c r="RXR136" s="908"/>
      <c r="RXS136" s="908"/>
      <c r="RXT136" s="908"/>
      <c r="RXU136" s="908"/>
      <c r="RXV136" s="908"/>
      <c r="RXW136" s="908"/>
      <c r="RXX136" s="908"/>
      <c r="RXY136" s="908"/>
      <c r="RXZ136" s="908"/>
      <c r="RYA136" s="908"/>
      <c r="RYB136" s="908"/>
      <c r="RYC136" s="908"/>
      <c r="RYD136" s="908"/>
      <c r="RYE136" s="908"/>
      <c r="RYF136" s="908"/>
      <c r="RYG136" s="908"/>
      <c r="RYH136" s="908"/>
      <c r="RYI136" s="908"/>
      <c r="RYJ136" s="908"/>
      <c r="RYK136" s="908"/>
      <c r="RYL136" s="908"/>
      <c r="RYM136" s="908"/>
      <c r="RYN136" s="908"/>
      <c r="RYO136" s="908"/>
      <c r="RYP136" s="908"/>
      <c r="RYQ136" s="908"/>
      <c r="RYR136" s="908"/>
      <c r="RYS136" s="908"/>
      <c r="RYT136" s="908"/>
      <c r="RYU136" s="908"/>
      <c r="RYV136" s="908"/>
      <c r="RYW136" s="908"/>
      <c r="RYX136" s="908"/>
      <c r="RYY136" s="908"/>
      <c r="RYZ136" s="908"/>
      <c r="RZA136" s="908"/>
      <c r="RZB136" s="908"/>
      <c r="RZC136" s="908"/>
      <c r="RZD136" s="908"/>
      <c r="RZE136" s="908"/>
      <c r="RZF136" s="908"/>
      <c r="RZG136" s="908"/>
      <c r="RZH136" s="908"/>
      <c r="RZI136" s="908"/>
      <c r="RZJ136" s="908"/>
      <c r="RZK136" s="908"/>
      <c r="RZL136" s="908"/>
      <c r="RZM136" s="908"/>
      <c r="RZN136" s="908"/>
      <c r="RZO136" s="908"/>
      <c r="RZP136" s="908"/>
      <c r="RZQ136" s="908"/>
      <c r="RZR136" s="908"/>
      <c r="RZS136" s="908"/>
      <c r="RZT136" s="908"/>
      <c r="RZU136" s="908"/>
      <c r="RZV136" s="908"/>
      <c r="RZW136" s="908"/>
      <c r="RZX136" s="908"/>
      <c r="RZY136" s="908"/>
      <c r="RZZ136" s="908"/>
      <c r="SAA136" s="908"/>
      <c r="SAB136" s="908"/>
      <c r="SAC136" s="908"/>
      <c r="SAD136" s="908"/>
      <c r="SAE136" s="908"/>
      <c r="SAF136" s="908"/>
      <c r="SAG136" s="908"/>
      <c r="SAH136" s="908"/>
      <c r="SAI136" s="908"/>
      <c r="SAJ136" s="908"/>
      <c r="SAK136" s="908"/>
      <c r="SAL136" s="908"/>
      <c r="SAM136" s="908"/>
      <c r="SAN136" s="908"/>
      <c r="SAO136" s="908"/>
      <c r="SAP136" s="908"/>
      <c r="SAQ136" s="908"/>
      <c r="SAR136" s="908"/>
      <c r="SAS136" s="908"/>
      <c r="SAT136" s="908"/>
      <c r="SAU136" s="908"/>
      <c r="SAV136" s="908"/>
      <c r="SAW136" s="908"/>
      <c r="SAX136" s="908"/>
      <c r="SAY136" s="908"/>
      <c r="SAZ136" s="908"/>
      <c r="SBA136" s="908"/>
      <c r="SBB136" s="908"/>
      <c r="SBC136" s="908"/>
      <c r="SBD136" s="908"/>
      <c r="SBE136" s="908"/>
      <c r="SBF136" s="908"/>
      <c r="SBG136" s="908"/>
      <c r="SBH136" s="908"/>
      <c r="SBI136" s="908"/>
      <c r="SBJ136" s="908"/>
      <c r="SBK136" s="908"/>
      <c r="SBL136" s="908"/>
      <c r="SBM136" s="908"/>
      <c r="SBN136" s="908"/>
      <c r="SBO136" s="908"/>
      <c r="SBP136" s="908"/>
      <c r="SBQ136" s="908"/>
      <c r="SBR136" s="908"/>
      <c r="SBS136" s="908"/>
      <c r="SBT136" s="908"/>
      <c r="SBU136" s="908"/>
      <c r="SBV136" s="908"/>
      <c r="SBW136" s="908"/>
      <c r="SBX136" s="908"/>
      <c r="SBY136" s="908"/>
      <c r="SBZ136" s="908"/>
      <c r="SCA136" s="908"/>
      <c r="SCB136" s="908"/>
      <c r="SCC136" s="908"/>
      <c r="SCD136" s="908"/>
      <c r="SCE136" s="908"/>
      <c r="SCF136" s="908"/>
      <c r="SCG136" s="908"/>
      <c r="SCH136" s="908"/>
      <c r="SCI136" s="908"/>
      <c r="SCJ136" s="908"/>
      <c r="SCK136" s="908"/>
      <c r="SCL136" s="908"/>
      <c r="SCM136" s="908"/>
      <c r="SCN136" s="908"/>
      <c r="SCO136" s="908"/>
      <c r="SCP136" s="908"/>
      <c r="SCQ136" s="908"/>
      <c r="SCR136" s="908"/>
      <c r="SCS136" s="908"/>
      <c r="SCT136" s="908"/>
      <c r="SCU136" s="908"/>
      <c r="SCV136" s="908"/>
      <c r="SCW136" s="908"/>
      <c r="SCX136" s="908"/>
      <c r="SCY136" s="908"/>
      <c r="SCZ136" s="908"/>
      <c r="SDA136" s="908"/>
      <c r="SDB136" s="908"/>
      <c r="SDC136" s="908"/>
      <c r="SDD136" s="908"/>
      <c r="SDE136" s="908"/>
      <c r="SDF136" s="908"/>
      <c r="SDG136" s="908"/>
      <c r="SDH136" s="908"/>
      <c r="SDI136" s="908"/>
      <c r="SDJ136" s="908"/>
      <c r="SDK136" s="908"/>
      <c r="SDL136" s="908"/>
      <c r="SDM136" s="908"/>
      <c r="SDN136" s="908"/>
      <c r="SDO136" s="908"/>
      <c r="SDP136" s="908"/>
      <c r="SDQ136" s="908"/>
      <c r="SDR136" s="908"/>
      <c r="SDS136" s="908"/>
      <c r="SDT136" s="908"/>
      <c r="SDU136" s="908"/>
      <c r="SDV136" s="908"/>
      <c r="SDW136" s="908"/>
      <c r="SDX136" s="908"/>
      <c r="SDY136" s="908"/>
      <c r="SDZ136" s="908"/>
      <c r="SEA136" s="908"/>
      <c r="SEB136" s="908"/>
      <c r="SEC136" s="908"/>
      <c r="SED136" s="908"/>
      <c r="SEE136" s="908"/>
      <c r="SEF136" s="908"/>
      <c r="SEG136" s="908"/>
      <c r="SEH136" s="908"/>
      <c r="SEI136" s="908"/>
      <c r="SEJ136" s="908"/>
      <c r="SEK136" s="908"/>
      <c r="SEL136" s="908"/>
      <c r="SEM136" s="908"/>
      <c r="SEN136" s="908"/>
      <c r="SEO136" s="908"/>
      <c r="SEP136" s="908"/>
      <c r="SEQ136" s="908"/>
      <c r="SER136" s="908"/>
      <c r="SES136" s="908"/>
      <c r="SET136" s="908"/>
      <c r="SEU136" s="908"/>
      <c r="SEV136" s="908"/>
      <c r="SEW136" s="908"/>
      <c r="SEX136" s="908"/>
      <c r="SEY136" s="908"/>
      <c r="SEZ136" s="908"/>
      <c r="SFA136" s="908"/>
      <c r="SFB136" s="908"/>
      <c r="SFC136" s="908"/>
      <c r="SFD136" s="908"/>
      <c r="SFE136" s="908"/>
      <c r="SFF136" s="908"/>
      <c r="SFG136" s="908"/>
      <c r="SFH136" s="908"/>
      <c r="SFI136" s="908"/>
      <c r="SFJ136" s="908"/>
      <c r="SFK136" s="908"/>
      <c r="SFL136" s="908"/>
      <c r="SFM136" s="908"/>
      <c r="SFN136" s="908"/>
      <c r="SFO136" s="908"/>
      <c r="SFP136" s="908"/>
      <c r="SFQ136" s="908"/>
      <c r="SFR136" s="908"/>
      <c r="SFS136" s="908"/>
      <c r="SFT136" s="908"/>
      <c r="SFU136" s="908"/>
      <c r="SFV136" s="908"/>
      <c r="SFW136" s="908"/>
      <c r="SFX136" s="908"/>
      <c r="SFY136" s="908"/>
      <c r="SFZ136" s="908"/>
      <c r="SGA136" s="908"/>
      <c r="SGB136" s="908"/>
      <c r="SGC136" s="908"/>
      <c r="SGD136" s="908"/>
      <c r="SGE136" s="908"/>
      <c r="SGF136" s="908"/>
      <c r="SGG136" s="908"/>
      <c r="SGH136" s="908"/>
      <c r="SGI136" s="908"/>
      <c r="SGJ136" s="908"/>
      <c r="SGK136" s="908"/>
      <c r="SGL136" s="908"/>
      <c r="SGM136" s="908"/>
      <c r="SGN136" s="908"/>
      <c r="SGO136" s="908"/>
      <c r="SGP136" s="908"/>
      <c r="SGQ136" s="908"/>
      <c r="SGR136" s="908"/>
      <c r="SGS136" s="908"/>
      <c r="SGT136" s="908"/>
      <c r="SGU136" s="908"/>
      <c r="SGV136" s="908"/>
      <c r="SGW136" s="908"/>
      <c r="SGX136" s="908"/>
      <c r="SGY136" s="908"/>
      <c r="SGZ136" s="908"/>
      <c r="SHA136" s="908"/>
      <c r="SHB136" s="908"/>
      <c r="SHC136" s="908"/>
      <c r="SHD136" s="908"/>
      <c r="SHE136" s="908"/>
      <c r="SHF136" s="908"/>
      <c r="SHG136" s="908"/>
      <c r="SHH136" s="908"/>
      <c r="SHI136" s="908"/>
      <c r="SHJ136" s="908"/>
      <c r="SHK136" s="908"/>
      <c r="SHL136" s="908"/>
      <c r="SHM136" s="908"/>
      <c r="SHN136" s="908"/>
      <c r="SHO136" s="908"/>
      <c r="SHP136" s="908"/>
      <c r="SHQ136" s="908"/>
      <c r="SHR136" s="908"/>
      <c r="SHS136" s="908"/>
      <c r="SHT136" s="908"/>
      <c r="SHU136" s="908"/>
      <c r="SHV136" s="908"/>
      <c r="SHW136" s="908"/>
      <c r="SHX136" s="908"/>
      <c r="SHY136" s="908"/>
      <c r="SHZ136" s="908"/>
      <c r="SIA136" s="908"/>
      <c r="SIB136" s="908"/>
      <c r="SIC136" s="908"/>
      <c r="SID136" s="908"/>
      <c r="SIE136" s="908"/>
      <c r="SIF136" s="908"/>
      <c r="SIG136" s="908"/>
      <c r="SIH136" s="908"/>
      <c r="SII136" s="908"/>
      <c r="SIJ136" s="908"/>
      <c r="SIK136" s="908"/>
      <c r="SIL136" s="908"/>
      <c r="SIM136" s="908"/>
      <c r="SIN136" s="908"/>
      <c r="SIO136" s="908"/>
      <c r="SIP136" s="908"/>
      <c r="SIQ136" s="908"/>
      <c r="SIR136" s="908"/>
      <c r="SIS136" s="908"/>
      <c r="SIT136" s="908"/>
      <c r="SIU136" s="908"/>
      <c r="SIV136" s="908"/>
      <c r="SIW136" s="908"/>
      <c r="SIX136" s="908"/>
      <c r="SIY136" s="908"/>
      <c r="SIZ136" s="908"/>
      <c r="SJA136" s="908"/>
      <c r="SJB136" s="908"/>
      <c r="SJC136" s="908"/>
      <c r="SJD136" s="908"/>
      <c r="SJE136" s="908"/>
      <c r="SJF136" s="908"/>
      <c r="SJG136" s="908"/>
      <c r="SJH136" s="908"/>
      <c r="SJI136" s="908"/>
      <c r="SJJ136" s="908"/>
      <c r="SJK136" s="908"/>
      <c r="SJL136" s="908"/>
      <c r="SJM136" s="908"/>
      <c r="SJN136" s="908"/>
      <c r="SJO136" s="908"/>
      <c r="SJP136" s="908"/>
      <c r="SJQ136" s="908"/>
      <c r="SJR136" s="908"/>
      <c r="SJS136" s="908"/>
      <c r="SJT136" s="908"/>
      <c r="SJU136" s="908"/>
      <c r="SJV136" s="908"/>
      <c r="SJW136" s="908"/>
      <c r="SJX136" s="908"/>
      <c r="SJY136" s="908"/>
      <c r="SJZ136" s="908"/>
      <c r="SKA136" s="908"/>
      <c r="SKB136" s="908"/>
      <c r="SKC136" s="908"/>
      <c r="SKD136" s="908"/>
      <c r="SKE136" s="908"/>
      <c r="SKF136" s="908"/>
      <c r="SKG136" s="908"/>
      <c r="SKH136" s="908"/>
      <c r="SKI136" s="908"/>
      <c r="SKJ136" s="908"/>
      <c r="SKK136" s="908"/>
      <c r="SKL136" s="908"/>
      <c r="SKM136" s="908"/>
      <c r="SKN136" s="908"/>
      <c r="SKO136" s="908"/>
      <c r="SKP136" s="908"/>
      <c r="SKQ136" s="908"/>
      <c r="SKR136" s="908"/>
      <c r="SKS136" s="908"/>
      <c r="SKT136" s="908"/>
      <c r="SKU136" s="908"/>
      <c r="SKV136" s="908"/>
      <c r="SKW136" s="908"/>
      <c r="SKX136" s="908"/>
      <c r="SKY136" s="908"/>
      <c r="SKZ136" s="908"/>
      <c r="SLA136" s="908"/>
      <c r="SLB136" s="908"/>
      <c r="SLC136" s="908"/>
      <c r="SLD136" s="908"/>
      <c r="SLE136" s="908"/>
      <c r="SLF136" s="908"/>
      <c r="SLG136" s="908"/>
      <c r="SLH136" s="908"/>
      <c r="SLI136" s="908"/>
      <c r="SLJ136" s="908"/>
      <c r="SLK136" s="908"/>
      <c r="SLL136" s="908"/>
      <c r="SLM136" s="908"/>
      <c r="SLN136" s="908"/>
      <c r="SLO136" s="908"/>
      <c r="SLP136" s="908"/>
      <c r="SLQ136" s="908"/>
      <c r="SLR136" s="908"/>
      <c r="SLS136" s="908"/>
      <c r="SLT136" s="908"/>
      <c r="SLU136" s="908"/>
      <c r="SLV136" s="908"/>
      <c r="SLW136" s="908"/>
      <c r="SLX136" s="908"/>
      <c r="SLY136" s="908"/>
      <c r="SLZ136" s="908"/>
      <c r="SMA136" s="908"/>
      <c r="SMB136" s="908"/>
      <c r="SMC136" s="908"/>
      <c r="SMD136" s="908"/>
      <c r="SME136" s="908"/>
      <c r="SMF136" s="908"/>
      <c r="SMG136" s="908"/>
      <c r="SMH136" s="908"/>
      <c r="SMI136" s="908"/>
      <c r="SMJ136" s="908"/>
      <c r="SMK136" s="908"/>
      <c r="SML136" s="908"/>
      <c r="SMM136" s="908"/>
      <c r="SMN136" s="908"/>
      <c r="SMO136" s="908"/>
      <c r="SMP136" s="908"/>
      <c r="SMQ136" s="908"/>
      <c r="SMR136" s="908"/>
      <c r="SMS136" s="908"/>
      <c r="SMT136" s="908"/>
      <c r="SMU136" s="908"/>
      <c r="SMV136" s="908"/>
      <c r="SMW136" s="908"/>
      <c r="SMX136" s="908"/>
      <c r="SMY136" s="908"/>
      <c r="SMZ136" s="908"/>
      <c r="SNA136" s="908"/>
      <c r="SNB136" s="908"/>
      <c r="SNC136" s="908"/>
      <c r="SND136" s="908"/>
      <c r="SNE136" s="908"/>
      <c r="SNF136" s="908"/>
      <c r="SNG136" s="908"/>
      <c r="SNH136" s="908"/>
      <c r="SNI136" s="908"/>
      <c r="SNJ136" s="908"/>
      <c r="SNK136" s="908"/>
      <c r="SNL136" s="908"/>
      <c r="SNM136" s="908"/>
      <c r="SNN136" s="908"/>
      <c r="SNO136" s="908"/>
      <c r="SNP136" s="908"/>
      <c r="SNQ136" s="908"/>
      <c r="SNR136" s="908"/>
      <c r="SNS136" s="908"/>
      <c r="SNT136" s="908"/>
      <c r="SNU136" s="908"/>
      <c r="SNV136" s="908"/>
      <c r="SNW136" s="908"/>
      <c r="SNX136" s="908"/>
      <c r="SNY136" s="908"/>
      <c r="SNZ136" s="908"/>
      <c r="SOA136" s="908"/>
      <c r="SOB136" s="908"/>
      <c r="SOC136" s="908"/>
      <c r="SOD136" s="908"/>
      <c r="SOE136" s="908"/>
      <c r="SOF136" s="908"/>
      <c r="SOG136" s="908"/>
      <c r="SOH136" s="908"/>
      <c r="SOI136" s="908"/>
      <c r="SOJ136" s="908"/>
      <c r="SOK136" s="908"/>
      <c r="SOL136" s="908"/>
      <c r="SOM136" s="908"/>
      <c r="SON136" s="908"/>
      <c r="SOO136" s="908"/>
      <c r="SOP136" s="908"/>
      <c r="SOQ136" s="908"/>
      <c r="SOR136" s="908"/>
      <c r="SOS136" s="908"/>
      <c r="SOT136" s="908"/>
      <c r="SOU136" s="908"/>
      <c r="SOV136" s="908"/>
      <c r="SOW136" s="908"/>
      <c r="SOX136" s="908"/>
      <c r="SOY136" s="908"/>
      <c r="SOZ136" s="908"/>
      <c r="SPA136" s="908"/>
      <c r="SPB136" s="908"/>
      <c r="SPC136" s="908"/>
      <c r="SPD136" s="908"/>
      <c r="SPE136" s="908"/>
      <c r="SPF136" s="908"/>
      <c r="SPG136" s="908"/>
      <c r="SPH136" s="908"/>
      <c r="SPI136" s="908"/>
      <c r="SPJ136" s="908"/>
      <c r="SPK136" s="908"/>
      <c r="SPL136" s="908"/>
      <c r="SPM136" s="908"/>
      <c r="SPN136" s="908"/>
      <c r="SPO136" s="908"/>
      <c r="SPP136" s="908"/>
      <c r="SPQ136" s="908"/>
      <c r="SPR136" s="908"/>
      <c r="SPS136" s="908"/>
      <c r="SPT136" s="908"/>
      <c r="SPU136" s="908"/>
      <c r="SPV136" s="908"/>
      <c r="SPW136" s="908"/>
      <c r="SPX136" s="908"/>
      <c r="SPY136" s="908"/>
      <c r="SPZ136" s="908"/>
      <c r="SQA136" s="908"/>
      <c r="SQB136" s="908"/>
      <c r="SQC136" s="908"/>
      <c r="SQD136" s="908"/>
      <c r="SQE136" s="908"/>
      <c r="SQF136" s="908"/>
      <c r="SQG136" s="908"/>
      <c r="SQH136" s="908"/>
      <c r="SQI136" s="908"/>
      <c r="SQJ136" s="908"/>
      <c r="SQK136" s="908"/>
      <c r="SQL136" s="908"/>
      <c r="SQM136" s="908"/>
      <c r="SQN136" s="908"/>
      <c r="SQO136" s="908"/>
      <c r="SQP136" s="908"/>
      <c r="SQQ136" s="908"/>
      <c r="SQR136" s="908"/>
      <c r="SQS136" s="908"/>
      <c r="SQT136" s="908"/>
      <c r="SQU136" s="908"/>
      <c r="SQV136" s="908"/>
      <c r="SQW136" s="908"/>
      <c r="SQX136" s="908"/>
      <c r="SQY136" s="908"/>
      <c r="SQZ136" s="908"/>
      <c r="SRA136" s="908"/>
      <c r="SRB136" s="908"/>
      <c r="SRC136" s="908"/>
      <c r="SRD136" s="908"/>
      <c r="SRE136" s="908"/>
      <c r="SRF136" s="908"/>
      <c r="SRG136" s="908"/>
      <c r="SRH136" s="908"/>
      <c r="SRI136" s="908"/>
      <c r="SRJ136" s="908"/>
      <c r="SRK136" s="908"/>
      <c r="SRL136" s="908"/>
      <c r="SRM136" s="908"/>
      <c r="SRN136" s="908"/>
      <c r="SRO136" s="908"/>
      <c r="SRP136" s="908"/>
      <c r="SRQ136" s="908"/>
      <c r="SRR136" s="908"/>
      <c r="SRS136" s="908"/>
      <c r="SRT136" s="908"/>
      <c r="SRU136" s="908"/>
      <c r="SRV136" s="908"/>
      <c r="SRW136" s="908"/>
      <c r="SRX136" s="908"/>
      <c r="SRY136" s="908"/>
      <c r="SRZ136" s="908"/>
      <c r="SSA136" s="908"/>
      <c r="SSB136" s="908"/>
      <c r="SSC136" s="908"/>
      <c r="SSD136" s="908"/>
      <c r="SSE136" s="908"/>
      <c r="SSF136" s="908"/>
      <c r="SSG136" s="908"/>
      <c r="SSH136" s="908"/>
      <c r="SSI136" s="908"/>
      <c r="SSJ136" s="908"/>
      <c r="SSK136" s="908"/>
      <c r="SSL136" s="908"/>
      <c r="SSM136" s="908"/>
      <c r="SSN136" s="908"/>
      <c r="SSO136" s="908"/>
      <c r="SSP136" s="908"/>
      <c r="SSQ136" s="908"/>
      <c r="SSR136" s="908"/>
      <c r="SSS136" s="908"/>
      <c r="SST136" s="908"/>
      <c r="SSU136" s="908"/>
      <c r="SSV136" s="908"/>
      <c r="SSW136" s="908"/>
      <c r="SSX136" s="908"/>
      <c r="SSY136" s="908"/>
      <c r="SSZ136" s="908"/>
      <c r="STA136" s="908"/>
      <c r="STB136" s="908"/>
      <c r="STC136" s="908"/>
      <c r="STD136" s="908"/>
      <c r="STE136" s="908"/>
      <c r="STF136" s="908"/>
      <c r="STG136" s="908"/>
      <c r="STH136" s="908"/>
      <c r="STI136" s="908"/>
      <c r="STJ136" s="908"/>
      <c r="STK136" s="908"/>
      <c r="STL136" s="908"/>
      <c r="STM136" s="908"/>
      <c r="STN136" s="908"/>
      <c r="STO136" s="908"/>
      <c r="STP136" s="908"/>
      <c r="STQ136" s="908"/>
      <c r="STR136" s="908"/>
      <c r="STS136" s="908"/>
      <c r="STT136" s="908"/>
      <c r="STU136" s="908"/>
      <c r="STV136" s="908"/>
      <c r="STW136" s="908"/>
      <c r="STX136" s="908"/>
      <c r="STY136" s="908"/>
      <c r="STZ136" s="908"/>
      <c r="SUA136" s="908"/>
      <c r="SUB136" s="908"/>
      <c r="SUC136" s="908"/>
      <c r="SUD136" s="908"/>
      <c r="SUE136" s="908"/>
      <c r="SUF136" s="908"/>
      <c r="SUG136" s="908"/>
      <c r="SUH136" s="908"/>
      <c r="SUI136" s="908"/>
      <c r="SUJ136" s="908"/>
      <c r="SUK136" s="908"/>
      <c r="SUL136" s="908"/>
      <c r="SUM136" s="908"/>
      <c r="SUN136" s="908"/>
      <c r="SUO136" s="908"/>
      <c r="SUP136" s="908"/>
      <c r="SUQ136" s="908"/>
      <c r="SUR136" s="908"/>
      <c r="SUS136" s="908"/>
      <c r="SUT136" s="908"/>
      <c r="SUU136" s="908"/>
      <c r="SUV136" s="908"/>
      <c r="SUW136" s="908"/>
      <c r="SUX136" s="908"/>
      <c r="SUY136" s="908"/>
      <c r="SUZ136" s="908"/>
      <c r="SVA136" s="908"/>
      <c r="SVB136" s="908"/>
      <c r="SVC136" s="908"/>
      <c r="SVD136" s="908"/>
      <c r="SVE136" s="908"/>
      <c r="SVF136" s="908"/>
      <c r="SVG136" s="908"/>
      <c r="SVH136" s="908"/>
      <c r="SVI136" s="908"/>
      <c r="SVJ136" s="908"/>
      <c r="SVK136" s="908"/>
      <c r="SVL136" s="908"/>
      <c r="SVM136" s="908"/>
      <c r="SVN136" s="908"/>
      <c r="SVO136" s="908"/>
      <c r="SVP136" s="908"/>
      <c r="SVQ136" s="908"/>
      <c r="SVR136" s="908"/>
      <c r="SVS136" s="908"/>
      <c r="SVT136" s="908"/>
      <c r="SVU136" s="908"/>
      <c r="SVV136" s="908"/>
      <c r="SVW136" s="908"/>
      <c r="SVX136" s="908"/>
      <c r="SVY136" s="908"/>
      <c r="SVZ136" s="908"/>
      <c r="SWA136" s="908"/>
      <c r="SWB136" s="908"/>
      <c r="SWC136" s="908"/>
      <c r="SWD136" s="908"/>
      <c r="SWE136" s="908"/>
      <c r="SWF136" s="908"/>
      <c r="SWG136" s="908"/>
      <c r="SWH136" s="908"/>
      <c r="SWI136" s="908"/>
      <c r="SWJ136" s="908"/>
      <c r="SWK136" s="908"/>
      <c r="SWL136" s="908"/>
      <c r="SWM136" s="908"/>
      <c r="SWN136" s="908"/>
      <c r="SWO136" s="908"/>
      <c r="SWP136" s="908"/>
      <c r="SWQ136" s="908"/>
      <c r="SWR136" s="908"/>
      <c r="SWS136" s="908"/>
      <c r="SWT136" s="908"/>
      <c r="SWU136" s="908"/>
      <c r="SWV136" s="908"/>
      <c r="SWW136" s="908"/>
      <c r="SWX136" s="908"/>
      <c r="SWY136" s="908"/>
      <c r="SWZ136" s="908"/>
      <c r="SXA136" s="908"/>
      <c r="SXB136" s="908"/>
      <c r="SXC136" s="908"/>
      <c r="SXD136" s="908"/>
      <c r="SXE136" s="908"/>
      <c r="SXF136" s="908"/>
      <c r="SXG136" s="908"/>
      <c r="SXH136" s="908"/>
      <c r="SXI136" s="908"/>
      <c r="SXJ136" s="908"/>
      <c r="SXK136" s="908"/>
      <c r="SXL136" s="908"/>
      <c r="SXM136" s="908"/>
      <c r="SXN136" s="908"/>
      <c r="SXO136" s="908"/>
      <c r="SXP136" s="908"/>
      <c r="SXQ136" s="908"/>
      <c r="SXR136" s="908"/>
      <c r="SXS136" s="908"/>
      <c r="SXT136" s="908"/>
      <c r="SXU136" s="908"/>
      <c r="SXV136" s="908"/>
      <c r="SXW136" s="908"/>
      <c r="SXX136" s="908"/>
      <c r="SXY136" s="908"/>
      <c r="SXZ136" s="908"/>
      <c r="SYA136" s="908"/>
      <c r="SYB136" s="908"/>
      <c r="SYC136" s="908"/>
      <c r="SYD136" s="908"/>
      <c r="SYE136" s="908"/>
      <c r="SYF136" s="908"/>
      <c r="SYG136" s="908"/>
      <c r="SYH136" s="908"/>
      <c r="SYI136" s="908"/>
      <c r="SYJ136" s="908"/>
      <c r="SYK136" s="908"/>
      <c r="SYL136" s="908"/>
      <c r="SYM136" s="908"/>
      <c r="SYN136" s="908"/>
      <c r="SYO136" s="908"/>
      <c r="SYP136" s="908"/>
      <c r="SYQ136" s="908"/>
      <c r="SYR136" s="908"/>
      <c r="SYS136" s="908"/>
      <c r="SYT136" s="908"/>
      <c r="SYU136" s="908"/>
      <c r="SYV136" s="908"/>
      <c r="SYW136" s="908"/>
      <c r="SYX136" s="908"/>
      <c r="SYY136" s="908"/>
      <c r="SYZ136" s="908"/>
      <c r="SZA136" s="908"/>
      <c r="SZB136" s="908"/>
      <c r="SZC136" s="908"/>
      <c r="SZD136" s="908"/>
      <c r="SZE136" s="908"/>
      <c r="SZF136" s="908"/>
      <c r="SZG136" s="908"/>
      <c r="SZH136" s="908"/>
      <c r="SZI136" s="908"/>
      <c r="SZJ136" s="908"/>
      <c r="SZK136" s="908"/>
      <c r="SZL136" s="908"/>
      <c r="SZM136" s="908"/>
      <c r="SZN136" s="908"/>
      <c r="SZO136" s="908"/>
      <c r="SZP136" s="908"/>
      <c r="SZQ136" s="908"/>
      <c r="SZR136" s="908"/>
      <c r="SZS136" s="908"/>
      <c r="SZT136" s="908"/>
      <c r="SZU136" s="908"/>
      <c r="SZV136" s="908"/>
      <c r="SZW136" s="908"/>
      <c r="SZX136" s="908"/>
      <c r="SZY136" s="908"/>
      <c r="SZZ136" s="908"/>
      <c r="TAA136" s="908"/>
      <c r="TAB136" s="908"/>
      <c r="TAC136" s="908"/>
      <c r="TAD136" s="908"/>
      <c r="TAE136" s="908"/>
      <c r="TAF136" s="908"/>
      <c r="TAG136" s="908"/>
      <c r="TAH136" s="908"/>
      <c r="TAI136" s="908"/>
      <c r="TAJ136" s="908"/>
      <c r="TAK136" s="908"/>
      <c r="TAL136" s="908"/>
      <c r="TAM136" s="908"/>
      <c r="TAN136" s="908"/>
      <c r="TAO136" s="908"/>
      <c r="TAP136" s="908"/>
      <c r="TAQ136" s="908"/>
      <c r="TAR136" s="908"/>
      <c r="TAS136" s="908"/>
      <c r="TAT136" s="908"/>
      <c r="TAU136" s="908"/>
      <c r="TAV136" s="908"/>
      <c r="TAW136" s="908"/>
      <c r="TAX136" s="908"/>
      <c r="TAY136" s="908"/>
      <c r="TAZ136" s="908"/>
      <c r="TBA136" s="908"/>
      <c r="TBB136" s="908"/>
      <c r="TBC136" s="908"/>
      <c r="TBD136" s="908"/>
      <c r="TBE136" s="908"/>
      <c r="TBF136" s="908"/>
      <c r="TBG136" s="908"/>
      <c r="TBH136" s="908"/>
      <c r="TBI136" s="908"/>
      <c r="TBJ136" s="908"/>
      <c r="TBK136" s="908"/>
      <c r="TBL136" s="908"/>
      <c r="TBM136" s="908"/>
      <c r="TBN136" s="908"/>
      <c r="TBO136" s="908"/>
      <c r="TBP136" s="908"/>
      <c r="TBQ136" s="908"/>
      <c r="TBR136" s="908"/>
      <c r="TBS136" s="908"/>
      <c r="TBT136" s="908"/>
      <c r="TBU136" s="908"/>
      <c r="TBV136" s="908"/>
      <c r="TBW136" s="908"/>
      <c r="TBX136" s="908"/>
      <c r="TBY136" s="908"/>
      <c r="TBZ136" s="908"/>
      <c r="TCA136" s="908"/>
      <c r="TCB136" s="908"/>
      <c r="TCC136" s="908"/>
      <c r="TCD136" s="908"/>
      <c r="TCE136" s="908"/>
      <c r="TCF136" s="908"/>
      <c r="TCG136" s="908"/>
      <c r="TCH136" s="908"/>
      <c r="TCI136" s="908"/>
      <c r="TCJ136" s="908"/>
      <c r="TCK136" s="908"/>
      <c r="TCL136" s="908"/>
      <c r="TCM136" s="908"/>
      <c r="TCN136" s="908"/>
      <c r="TCO136" s="908"/>
      <c r="TCP136" s="908"/>
      <c r="TCQ136" s="908"/>
      <c r="TCR136" s="908"/>
      <c r="TCS136" s="908"/>
      <c r="TCT136" s="908"/>
      <c r="TCU136" s="908"/>
      <c r="TCV136" s="908"/>
      <c r="TCW136" s="908"/>
      <c r="TCX136" s="908"/>
      <c r="TCY136" s="908"/>
      <c r="TCZ136" s="908"/>
      <c r="TDA136" s="908"/>
      <c r="TDB136" s="908"/>
      <c r="TDC136" s="908"/>
      <c r="TDD136" s="908"/>
      <c r="TDE136" s="908"/>
      <c r="TDF136" s="908"/>
      <c r="TDG136" s="908"/>
      <c r="TDH136" s="908"/>
      <c r="TDI136" s="908"/>
      <c r="TDJ136" s="908"/>
      <c r="TDK136" s="908"/>
      <c r="TDL136" s="908"/>
      <c r="TDM136" s="908"/>
      <c r="TDN136" s="908"/>
      <c r="TDO136" s="908"/>
      <c r="TDP136" s="908"/>
      <c r="TDQ136" s="908"/>
      <c r="TDR136" s="908"/>
      <c r="TDS136" s="908"/>
      <c r="TDT136" s="908"/>
      <c r="TDU136" s="908"/>
      <c r="TDV136" s="908"/>
      <c r="TDW136" s="908"/>
      <c r="TDX136" s="908"/>
      <c r="TDY136" s="908"/>
      <c r="TDZ136" s="908"/>
      <c r="TEA136" s="908"/>
      <c r="TEB136" s="908"/>
      <c r="TEC136" s="908"/>
      <c r="TED136" s="908"/>
      <c r="TEE136" s="908"/>
      <c r="TEF136" s="908"/>
      <c r="TEG136" s="908"/>
      <c r="TEH136" s="908"/>
      <c r="TEI136" s="908"/>
      <c r="TEJ136" s="908"/>
      <c r="TEK136" s="908"/>
      <c r="TEL136" s="908"/>
      <c r="TEM136" s="908"/>
      <c r="TEN136" s="908"/>
      <c r="TEO136" s="908"/>
      <c r="TEP136" s="908"/>
      <c r="TEQ136" s="908"/>
      <c r="TER136" s="908"/>
      <c r="TES136" s="908"/>
      <c r="TET136" s="908"/>
      <c r="TEU136" s="908"/>
      <c r="TEV136" s="908"/>
      <c r="TEW136" s="908"/>
      <c r="TEX136" s="908"/>
      <c r="TEY136" s="908"/>
      <c r="TEZ136" s="908"/>
      <c r="TFA136" s="908"/>
      <c r="TFB136" s="908"/>
      <c r="TFC136" s="908"/>
      <c r="TFD136" s="908"/>
      <c r="TFE136" s="908"/>
      <c r="TFF136" s="908"/>
      <c r="TFG136" s="908"/>
      <c r="TFH136" s="908"/>
      <c r="TFI136" s="908"/>
      <c r="TFJ136" s="908"/>
      <c r="TFK136" s="908"/>
      <c r="TFL136" s="908"/>
      <c r="TFM136" s="908"/>
      <c r="TFN136" s="908"/>
      <c r="TFO136" s="908"/>
      <c r="TFP136" s="908"/>
      <c r="TFQ136" s="908"/>
      <c r="TFR136" s="908"/>
      <c r="TFS136" s="908"/>
      <c r="TFT136" s="908"/>
      <c r="TFU136" s="908"/>
      <c r="TFV136" s="908"/>
      <c r="TFW136" s="908"/>
      <c r="TFX136" s="908"/>
      <c r="TFY136" s="908"/>
      <c r="TFZ136" s="908"/>
      <c r="TGA136" s="908"/>
      <c r="TGB136" s="908"/>
      <c r="TGC136" s="908"/>
      <c r="TGD136" s="908"/>
      <c r="TGE136" s="908"/>
      <c r="TGF136" s="908"/>
      <c r="TGG136" s="908"/>
      <c r="TGH136" s="908"/>
      <c r="TGI136" s="908"/>
      <c r="TGJ136" s="908"/>
      <c r="TGK136" s="908"/>
      <c r="TGL136" s="908"/>
      <c r="TGM136" s="908"/>
      <c r="TGN136" s="908"/>
      <c r="TGO136" s="908"/>
      <c r="TGP136" s="908"/>
      <c r="TGQ136" s="908"/>
      <c r="TGR136" s="908"/>
      <c r="TGS136" s="908"/>
      <c r="TGT136" s="908"/>
      <c r="TGU136" s="908"/>
      <c r="TGV136" s="908"/>
      <c r="TGW136" s="908"/>
      <c r="TGX136" s="908"/>
      <c r="TGY136" s="908"/>
      <c r="TGZ136" s="908"/>
      <c r="THA136" s="908"/>
      <c r="THB136" s="908"/>
      <c r="THC136" s="908"/>
      <c r="THD136" s="908"/>
      <c r="THE136" s="908"/>
      <c r="THF136" s="908"/>
      <c r="THG136" s="908"/>
      <c r="THH136" s="908"/>
      <c r="THI136" s="908"/>
      <c r="THJ136" s="908"/>
      <c r="THK136" s="908"/>
      <c r="THL136" s="908"/>
      <c r="THM136" s="908"/>
      <c r="THN136" s="908"/>
      <c r="THO136" s="908"/>
      <c r="THP136" s="908"/>
      <c r="THQ136" s="908"/>
      <c r="THR136" s="908"/>
      <c r="THS136" s="908"/>
      <c r="THT136" s="908"/>
      <c r="THU136" s="908"/>
      <c r="THV136" s="908"/>
      <c r="THW136" s="908"/>
      <c r="THX136" s="908"/>
      <c r="THY136" s="908"/>
      <c r="THZ136" s="908"/>
      <c r="TIA136" s="908"/>
      <c r="TIB136" s="908"/>
      <c r="TIC136" s="908"/>
      <c r="TID136" s="908"/>
      <c r="TIE136" s="908"/>
      <c r="TIF136" s="908"/>
      <c r="TIG136" s="908"/>
      <c r="TIH136" s="908"/>
      <c r="TII136" s="908"/>
      <c r="TIJ136" s="908"/>
      <c r="TIK136" s="908"/>
      <c r="TIL136" s="908"/>
      <c r="TIM136" s="908"/>
      <c r="TIN136" s="908"/>
      <c r="TIO136" s="908"/>
      <c r="TIP136" s="908"/>
      <c r="TIQ136" s="908"/>
      <c r="TIR136" s="908"/>
      <c r="TIS136" s="908"/>
      <c r="TIT136" s="908"/>
      <c r="TIU136" s="908"/>
      <c r="TIV136" s="908"/>
      <c r="TIW136" s="908"/>
      <c r="TIX136" s="908"/>
      <c r="TIY136" s="908"/>
      <c r="TIZ136" s="908"/>
      <c r="TJA136" s="908"/>
      <c r="TJB136" s="908"/>
      <c r="TJC136" s="908"/>
      <c r="TJD136" s="908"/>
      <c r="TJE136" s="908"/>
      <c r="TJF136" s="908"/>
      <c r="TJG136" s="908"/>
      <c r="TJH136" s="908"/>
      <c r="TJI136" s="908"/>
      <c r="TJJ136" s="908"/>
      <c r="TJK136" s="908"/>
      <c r="TJL136" s="908"/>
      <c r="TJM136" s="908"/>
      <c r="TJN136" s="908"/>
      <c r="TJO136" s="908"/>
      <c r="TJP136" s="908"/>
      <c r="TJQ136" s="908"/>
      <c r="TJR136" s="908"/>
      <c r="TJS136" s="908"/>
      <c r="TJT136" s="908"/>
      <c r="TJU136" s="908"/>
      <c r="TJV136" s="908"/>
      <c r="TJW136" s="908"/>
      <c r="TJX136" s="908"/>
      <c r="TJY136" s="908"/>
      <c r="TJZ136" s="908"/>
      <c r="TKA136" s="908"/>
      <c r="TKB136" s="908"/>
      <c r="TKC136" s="908"/>
      <c r="TKD136" s="908"/>
      <c r="TKE136" s="908"/>
      <c r="TKF136" s="908"/>
      <c r="TKG136" s="908"/>
      <c r="TKH136" s="908"/>
      <c r="TKI136" s="908"/>
      <c r="TKJ136" s="908"/>
      <c r="TKK136" s="908"/>
      <c r="TKL136" s="908"/>
      <c r="TKM136" s="908"/>
      <c r="TKN136" s="908"/>
      <c r="TKO136" s="908"/>
      <c r="TKP136" s="908"/>
      <c r="TKQ136" s="908"/>
      <c r="TKR136" s="908"/>
      <c r="TKS136" s="908"/>
      <c r="TKT136" s="908"/>
      <c r="TKU136" s="908"/>
      <c r="TKV136" s="908"/>
      <c r="TKW136" s="908"/>
      <c r="TKX136" s="908"/>
      <c r="TKY136" s="908"/>
      <c r="TKZ136" s="908"/>
      <c r="TLA136" s="908"/>
      <c r="TLB136" s="908"/>
      <c r="TLC136" s="908"/>
      <c r="TLD136" s="908"/>
      <c r="TLE136" s="908"/>
      <c r="TLF136" s="908"/>
      <c r="TLG136" s="908"/>
      <c r="TLH136" s="908"/>
      <c r="TLI136" s="908"/>
      <c r="TLJ136" s="908"/>
      <c r="TLK136" s="908"/>
      <c r="TLL136" s="908"/>
      <c r="TLM136" s="908"/>
      <c r="TLN136" s="908"/>
      <c r="TLO136" s="908"/>
      <c r="TLP136" s="908"/>
      <c r="TLQ136" s="908"/>
      <c r="TLR136" s="908"/>
      <c r="TLS136" s="908"/>
      <c r="TLT136" s="908"/>
      <c r="TLU136" s="908"/>
      <c r="TLV136" s="908"/>
      <c r="TLW136" s="908"/>
      <c r="TLX136" s="908"/>
      <c r="TLY136" s="908"/>
      <c r="TLZ136" s="908"/>
      <c r="TMA136" s="908"/>
      <c r="TMB136" s="908"/>
      <c r="TMC136" s="908"/>
      <c r="TMD136" s="908"/>
      <c r="TME136" s="908"/>
      <c r="TMF136" s="908"/>
      <c r="TMG136" s="908"/>
      <c r="TMH136" s="908"/>
      <c r="TMI136" s="908"/>
      <c r="TMJ136" s="908"/>
      <c r="TMK136" s="908"/>
      <c r="TML136" s="908"/>
      <c r="TMM136" s="908"/>
      <c r="TMN136" s="908"/>
      <c r="TMO136" s="908"/>
      <c r="TMP136" s="908"/>
      <c r="TMQ136" s="908"/>
      <c r="TMR136" s="908"/>
      <c r="TMS136" s="908"/>
      <c r="TMT136" s="908"/>
      <c r="TMU136" s="908"/>
      <c r="TMV136" s="908"/>
      <c r="TMW136" s="908"/>
      <c r="TMX136" s="908"/>
      <c r="TMY136" s="908"/>
      <c r="TMZ136" s="908"/>
      <c r="TNA136" s="908"/>
      <c r="TNB136" s="908"/>
      <c r="TNC136" s="908"/>
      <c r="TND136" s="908"/>
      <c r="TNE136" s="908"/>
      <c r="TNF136" s="908"/>
      <c r="TNG136" s="908"/>
      <c r="TNH136" s="908"/>
      <c r="TNI136" s="908"/>
      <c r="TNJ136" s="908"/>
      <c r="TNK136" s="908"/>
      <c r="TNL136" s="908"/>
      <c r="TNM136" s="908"/>
      <c r="TNN136" s="908"/>
      <c r="TNO136" s="908"/>
      <c r="TNP136" s="908"/>
      <c r="TNQ136" s="908"/>
      <c r="TNR136" s="908"/>
      <c r="TNS136" s="908"/>
      <c r="TNT136" s="908"/>
      <c r="TNU136" s="908"/>
      <c r="TNV136" s="908"/>
      <c r="TNW136" s="908"/>
      <c r="TNX136" s="908"/>
      <c r="TNY136" s="908"/>
      <c r="TNZ136" s="908"/>
      <c r="TOA136" s="908"/>
      <c r="TOB136" s="908"/>
      <c r="TOC136" s="908"/>
      <c r="TOD136" s="908"/>
      <c r="TOE136" s="908"/>
      <c r="TOF136" s="908"/>
      <c r="TOG136" s="908"/>
      <c r="TOH136" s="908"/>
      <c r="TOI136" s="908"/>
      <c r="TOJ136" s="908"/>
      <c r="TOK136" s="908"/>
      <c r="TOL136" s="908"/>
      <c r="TOM136" s="908"/>
      <c r="TON136" s="908"/>
      <c r="TOO136" s="908"/>
      <c r="TOP136" s="908"/>
      <c r="TOQ136" s="908"/>
      <c r="TOR136" s="908"/>
      <c r="TOS136" s="908"/>
      <c r="TOT136" s="908"/>
      <c r="TOU136" s="908"/>
      <c r="TOV136" s="908"/>
      <c r="TOW136" s="908"/>
      <c r="TOX136" s="908"/>
      <c r="TOY136" s="908"/>
      <c r="TOZ136" s="908"/>
      <c r="TPA136" s="908"/>
      <c r="TPB136" s="908"/>
      <c r="TPC136" s="908"/>
      <c r="TPD136" s="908"/>
      <c r="TPE136" s="908"/>
      <c r="TPF136" s="908"/>
      <c r="TPG136" s="908"/>
      <c r="TPH136" s="908"/>
      <c r="TPI136" s="908"/>
      <c r="TPJ136" s="908"/>
      <c r="TPK136" s="908"/>
      <c r="TPL136" s="908"/>
      <c r="TPM136" s="908"/>
      <c r="TPN136" s="908"/>
      <c r="TPO136" s="908"/>
      <c r="TPP136" s="908"/>
      <c r="TPQ136" s="908"/>
      <c r="TPR136" s="908"/>
      <c r="TPS136" s="908"/>
      <c r="TPT136" s="908"/>
      <c r="TPU136" s="908"/>
      <c r="TPV136" s="908"/>
      <c r="TPW136" s="908"/>
      <c r="TPX136" s="908"/>
      <c r="TPY136" s="908"/>
      <c r="TPZ136" s="908"/>
      <c r="TQA136" s="908"/>
      <c r="TQB136" s="908"/>
      <c r="TQC136" s="908"/>
      <c r="TQD136" s="908"/>
      <c r="TQE136" s="908"/>
      <c r="TQF136" s="908"/>
      <c r="TQG136" s="908"/>
      <c r="TQH136" s="908"/>
      <c r="TQI136" s="908"/>
      <c r="TQJ136" s="908"/>
      <c r="TQK136" s="908"/>
      <c r="TQL136" s="908"/>
      <c r="TQM136" s="908"/>
      <c r="TQN136" s="908"/>
      <c r="TQO136" s="908"/>
      <c r="TQP136" s="908"/>
      <c r="TQQ136" s="908"/>
      <c r="TQR136" s="908"/>
      <c r="TQS136" s="908"/>
      <c r="TQT136" s="908"/>
      <c r="TQU136" s="908"/>
      <c r="TQV136" s="908"/>
      <c r="TQW136" s="908"/>
      <c r="TQX136" s="908"/>
      <c r="TQY136" s="908"/>
      <c r="TQZ136" s="908"/>
      <c r="TRA136" s="908"/>
      <c r="TRB136" s="908"/>
      <c r="TRC136" s="908"/>
      <c r="TRD136" s="908"/>
      <c r="TRE136" s="908"/>
      <c r="TRF136" s="908"/>
      <c r="TRG136" s="908"/>
      <c r="TRH136" s="908"/>
      <c r="TRI136" s="908"/>
      <c r="TRJ136" s="908"/>
      <c r="TRK136" s="908"/>
      <c r="TRL136" s="908"/>
      <c r="TRM136" s="908"/>
      <c r="TRN136" s="908"/>
      <c r="TRO136" s="908"/>
      <c r="TRP136" s="908"/>
      <c r="TRQ136" s="908"/>
      <c r="TRR136" s="908"/>
      <c r="TRS136" s="908"/>
      <c r="TRT136" s="908"/>
      <c r="TRU136" s="908"/>
      <c r="TRV136" s="908"/>
      <c r="TRW136" s="908"/>
      <c r="TRX136" s="908"/>
      <c r="TRY136" s="908"/>
      <c r="TRZ136" s="908"/>
      <c r="TSA136" s="908"/>
      <c r="TSB136" s="908"/>
      <c r="TSC136" s="908"/>
      <c r="TSD136" s="908"/>
      <c r="TSE136" s="908"/>
      <c r="TSF136" s="908"/>
      <c r="TSG136" s="908"/>
      <c r="TSH136" s="908"/>
      <c r="TSI136" s="908"/>
      <c r="TSJ136" s="908"/>
      <c r="TSK136" s="908"/>
      <c r="TSL136" s="908"/>
      <c r="TSM136" s="908"/>
      <c r="TSN136" s="908"/>
      <c r="TSO136" s="908"/>
      <c r="TSP136" s="908"/>
      <c r="TSQ136" s="908"/>
      <c r="TSR136" s="908"/>
      <c r="TSS136" s="908"/>
      <c r="TST136" s="908"/>
      <c r="TSU136" s="908"/>
      <c r="TSV136" s="908"/>
      <c r="TSW136" s="908"/>
      <c r="TSX136" s="908"/>
      <c r="TSY136" s="908"/>
      <c r="TSZ136" s="908"/>
      <c r="TTA136" s="908"/>
      <c r="TTB136" s="908"/>
      <c r="TTC136" s="908"/>
      <c r="TTD136" s="908"/>
      <c r="TTE136" s="908"/>
      <c r="TTF136" s="908"/>
      <c r="TTG136" s="908"/>
      <c r="TTH136" s="908"/>
      <c r="TTI136" s="908"/>
      <c r="TTJ136" s="908"/>
      <c r="TTK136" s="908"/>
      <c r="TTL136" s="908"/>
      <c r="TTM136" s="908"/>
      <c r="TTN136" s="908"/>
      <c r="TTO136" s="908"/>
      <c r="TTP136" s="908"/>
      <c r="TTQ136" s="908"/>
      <c r="TTR136" s="908"/>
      <c r="TTS136" s="908"/>
      <c r="TTT136" s="908"/>
      <c r="TTU136" s="908"/>
      <c r="TTV136" s="908"/>
      <c r="TTW136" s="908"/>
      <c r="TTX136" s="908"/>
      <c r="TTY136" s="908"/>
      <c r="TTZ136" s="908"/>
      <c r="TUA136" s="908"/>
      <c r="TUB136" s="908"/>
      <c r="TUC136" s="908"/>
      <c r="TUD136" s="908"/>
      <c r="TUE136" s="908"/>
      <c r="TUF136" s="908"/>
      <c r="TUG136" s="908"/>
      <c r="TUH136" s="908"/>
      <c r="TUI136" s="908"/>
      <c r="TUJ136" s="908"/>
      <c r="TUK136" s="908"/>
      <c r="TUL136" s="908"/>
      <c r="TUM136" s="908"/>
      <c r="TUN136" s="908"/>
      <c r="TUO136" s="908"/>
      <c r="TUP136" s="908"/>
      <c r="TUQ136" s="908"/>
      <c r="TUR136" s="908"/>
      <c r="TUS136" s="908"/>
      <c r="TUT136" s="908"/>
      <c r="TUU136" s="908"/>
      <c r="TUV136" s="908"/>
      <c r="TUW136" s="908"/>
      <c r="TUX136" s="908"/>
      <c r="TUY136" s="908"/>
      <c r="TUZ136" s="908"/>
      <c r="TVA136" s="908"/>
      <c r="TVB136" s="908"/>
      <c r="TVC136" s="908"/>
      <c r="TVD136" s="908"/>
      <c r="TVE136" s="908"/>
      <c r="TVF136" s="908"/>
      <c r="TVG136" s="908"/>
      <c r="TVH136" s="908"/>
      <c r="TVI136" s="908"/>
      <c r="TVJ136" s="908"/>
      <c r="TVK136" s="908"/>
      <c r="TVL136" s="908"/>
      <c r="TVM136" s="908"/>
      <c r="TVN136" s="908"/>
      <c r="TVO136" s="908"/>
      <c r="TVP136" s="908"/>
      <c r="TVQ136" s="908"/>
      <c r="TVR136" s="908"/>
      <c r="TVS136" s="908"/>
      <c r="TVT136" s="908"/>
      <c r="TVU136" s="908"/>
      <c r="TVV136" s="908"/>
      <c r="TVW136" s="908"/>
      <c r="TVX136" s="908"/>
      <c r="TVY136" s="908"/>
      <c r="TVZ136" s="908"/>
      <c r="TWA136" s="908"/>
      <c r="TWB136" s="908"/>
      <c r="TWC136" s="908"/>
      <c r="TWD136" s="908"/>
      <c r="TWE136" s="908"/>
      <c r="TWF136" s="908"/>
      <c r="TWG136" s="908"/>
      <c r="TWH136" s="908"/>
      <c r="TWI136" s="908"/>
      <c r="TWJ136" s="908"/>
      <c r="TWK136" s="908"/>
      <c r="TWL136" s="908"/>
      <c r="TWM136" s="908"/>
      <c r="TWN136" s="908"/>
      <c r="TWO136" s="908"/>
      <c r="TWP136" s="908"/>
      <c r="TWQ136" s="908"/>
      <c r="TWR136" s="908"/>
      <c r="TWS136" s="908"/>
      <c r="TWT136" s="908"/>
      <c r="TWU136" s="908"/>
      <c r="TWV136" s="908"/>
      <c r="TWW136" s="908"/>
      <c r="TWX136" s="908"/>
      <c r="TWY136" s="908"/>
      <c r="TWZ136" s="908"/>
      <c r="TXA136" s="908"/>
      <c r="TXB136" s="908"/>
      <c r="TXC136" s="908"/>
      <c r="TXD136" s="908"/>
      <c r="TXE136" s="908"/>
      <c r="TXF136" s="908"/>
      <c r="TXG136" s="908"/>
      <c r="TXH136" s="908"/>
      <c r="TXI136" s="908"/>
      <c r="TXJ136" s="908"/>
      <c r="TXK136" s="908"/>
      <c r="TXL136" s="908"/>
      <c r="TXM136" s="908"/>
      <c r="TXN136" s="908"/>
      <c r="TXO136" s="908"/>
      <c r="TXP136" s="908"/>
      <c r="TXQ136" s="908"/>
      <c r="TXR136" s="908"/>
      <c r="TXS136" s="908"/>
      <c r="TXT136" s="908"/>
      <c r="TXU136" s="908"/>
      <c r="TXV136" s="908"/>
      <c r="TXW136" s="908"/>
      <c r="TXX136" s="908"/>
      <c r="TXY136" s="908"/>
      <c r="TXZ136" s="908"/>
      <c r="TYA136" s="908"/>
      <c r="TYB136" s="908"/>
      <c r="TYC136" s="908"/>
      <c r="TYD136" s="908"/>
      <c r="TYE136" s="908"/>
      <c r="TYF136" s="908"/>
      <c r="TYG136" s="908"/>
      <c r="TYH136" s="908"/>
      <c r="TYI136" s="908"/>
      <c r="TYJ136" s="908"/>
      <c r="TYK136" s="908"/>
      <c r="TYL136" s="908"/>
      <c r="TYM136" s="908"/>
      <c r="TYN136" s="908"/>
      <c r="TYO136" s="908"/>
      <c r="TYP136" s="908"/>
      <c r="TYQ136" s="908"/>
      <c r="TYR136" s="908"/>
      <c r="TYS136" s="908"/>
      <c r="TYT136" s="908"/>
      <c r="TYU136" s="908"/>
      <c r="TYV136" s="908"/>
      <c r="TYW136" s="908"/>
      <c r="TYX136" s="908"/>
      <c r="TYY136" s="908"/>
      <c r="TYZ136" s="908"/>
      <c r="TZA136" s="908"/>
      <c r="TZB136" s="908"/>
      <c r="TZC136" s="908"/>
      <c r="TZD136" s="908"/>
      <c r="TZE136" s="908"/>
      <c r="TZF136" s="908"/>
      <c r="TZG136" s="908"/>
      <c r="TZH136" s="908"/>
      <c r="TZI136" s="908"/>
      <c r="TZJ136" s="908"/>
      <c r="TZK136" s="908"/>
      <c r="TZL136" s="908"/>
      <c r="TZM136" s="908"/>
      <c r="TZN136" s="908"/>
      <c r="TZO136" s="908"/>
      <c r="TZP136" s="908"/>
      <c r="TZQ136" s="908"/>
      <c r="TZR136" s="908"/>
      <c r="TZS136" s="908"/>
      <c r="TZT136" s="908"/>
      <c r="TZU136" s="908"/>
      <c r="TZV136" s="908"/>
      <c r="TZW136" s="908"/>
      <c r="TZX136" s="908"/>
      <c r="TZY136" s="908"/>
      <c r="TZZ136" s="908"/>
      <c r="UAA136" s="908"/>
      <c r="UAB136" s="908"/>
      <c r="UAC136" s="908"/>
      <c r="UAD136" s="908"/>
      <c r="UAE136" s="908"/>
      <c r="UAF136" s="908"/>
      <c r="UAG136" s="908"/>
      <c r="UAH136" s="908"/>
      <c r="UAI136" s="908"/>
      <c r="UAJ136" s="908"/>
      <c r="UAK136" s="908"/>
      <c r="UAL136" s="908"/>
      <c r="UAM136" s="908"/>
      <c r="UAN136" s="908"/>
      <c r="UAO136" s="908"/>
      <c r="UAP136" s="908"/>
      <c r="UAQ136" s="908"/>
      <c r="UAR136" s="908"/>
      <c r="UAS136" s="908"/>
      <c r="UAT136" s="908"/>
      <c r="UAU136" s="908"/>
      <c r="UAV136" s="908"/>
      <c r="UAW136" s="908"/>
      <c r="UAX136" s="908"/>
      <c r="UAY136" s="908"/>
      <c r="UAZ136" s="908"/>
      <c r="UBA136" s="908"/>
      <c r="UBB136" s="908"/>
      <c r="UBC136" s="908"/>
      <c r="UBD136" s="908"/>
      <c r="UBE136" s="908"/>
      <c r="UBF136" s="908"/>
      <c r="UBG136" s="908"/>
      <c r="UBH136" s="908"/>
      <c r="UBI136" s="908"/>
      <c r="UBJ136" s="908"/>
      <c r="UBK136" s="908"/>
      <c r="UBL136" s="908"/>
      <c r="UBM136" s="908"/>
      <c r="UBN136" s="908"/>
      <c r="UBO136" s="908"/>
      <c r="UBP136" s="908"/>
      <c r="UBQ136" s="908"/>
      <c r="UBR136" s="908"/>
      <c r="UBS136" s="908"/>
      <c r="UBT136" s="908"/>
      <c r="UBU136" s="908"/>
      <c r="UBV136" s="908"/>
      <c r="UBW136" s="908"/>
      <c r="UBX136" s="908"/>
      <c r="UBY136" s="908"/>
      <c r="UBZ136" s="908"/>
      <c r="UCA136" s="908"/>
      <c r="UCB136" s="908"/>
      <c r="UCC136" s="908"/>
      <c r="UCD136" s="908"/>
      <c r="UCE136" s="908"/>
      <c r="UCF136" s="908"/>
      <c r="UCG136" s="908"/>
      <c r="UCH136" s="908"/>
      <c r="UCI136" s="908"/>
      <c r="UCJ136" s="908"/>
      <c r="UCK136" s="908"/>
      <c r="UCL136" s="908"/>
      <c r="UCM136" s="908"/>
      <c r="UCN136" s="908"/>
      <c r="UCO136" s="908"/>
      <c r="UCP136" s="908"/>
      <c r="UCQ136" s="908"/>
      <c r="UCR136" s="908"/>
      <c r="UCS136" s="908"/>
      <c r="UCT136" s="908"/>
      <c r="UCU136" s="908"/>
      <c r="UCV136" s="908"/>
      <c r="UCW136" s="908"/>
      <c r="UCX136" s="908"/>
      <c r="UCY136" s="908"/>
      <c r="UCZ136" s="908"/>
      <c r="UDA136" s="908"/>
      <c r="UDB136" s="908"/>
      <c r="UDC136" s="908"/>
      <c r="UDD136" s="908"/>
      <c r="UDE136" s="908"/>
      <c r="UDF136" s="908"/>
      <c r="UDG136" s="908"/>
      <c r="UDH136" s="908"/>
      <c r="UDI136" s="908"/>
      <c r="UDJ136" s="908"/>
      <c r="UDK136" s="908"/>
      <c r="UDL136" s="908"/>
      <c r="UDM136" s="908"/>
      <c r="UDN136" s="908"/>
      <c r="UDO136" s="908"/>
      <c r="UDP136" s="908"/>
      <c r="UDQ136" s="908"/>
      <c r="UDR136" s="908"/>
      <c r="UDS136" s="908"/>
      <c r="UDT136" s="908"/>
      <c r="UDU136" s="908"/>
      <c r="UDV136" s="908"/>
      <c r="UDW136" s="908"/>
      <c r="UDX136" s="908"/>
      <c r="UDY136" s="908"/>
      <c r="UDZ136" s="908"/>
      <c r="UEA136" s="908"/>
      <c r="UEB136" s="908"/>
      <c r="UEC136" s="908"/>
      <c r="UED136" s="908"/>
      <c r="UEE136" s="908"/>
      <c r="UEF136" s="908"/>
      <c r="UEG136" s="908"/>
      <c r="UEH136" s="908"/>
      <c r="UEI136" s="908"/>
      <c r="UEJ136" s="908"/>
      <c r="UEK136" s="908"/>
      <c r="UEL136" s="908"/>
      <c r="UEM136" s="908"/>
      <c r="UEN136" s="908"/>
      <c r="UEO136" s="908"/>
      <c r="UEP136" s="908"/>
      <c r="UEQ136" s="908"/>
      <c r="UER136" s="908"/>
      <c r="UES136" s="908"/>
      <c r="UET136" s="908"/>
      <c r="UEU136" s="908"/>
      <c r="UEV136" s="908"/>
      <c r="UEW136" s="908"/>
      <c r="UEX136" s="908"/>
      <c r="UEY136" s="908"/>
      <c r="UEZ136" s="908"/>
      <c r="UFA136" s="908"/>
      <c r="UFB136" s="908"/>
      <c r="UFC136" s="908"/>
      <c r="UFD136" s="908"/>
      <c r="UFE136" s="908"/>
      <c r="UFF136" s="908"/>
      <c r="UFG136" s="908"/>
      <c r="UFH136" s="908"/>
      <c r="UFI136" s="908"/>
      <c r="UFJ136" s="908"/>
      <c r="UFK136" s="908"/>
      <c r="UFL136" s="908"/>
      <c r="UFM136" s="908"/>
      <c r="UFN136" s="908"/>
      <c r="UFO136" s="908"/>
      <c r="UFP136" s="908"/>
      <c r="UFQ136" s="908"/>
      <c r="UFR136" s="908"/>
      <c r="UFS136" s="908"/>
      <c r="UFT136" s="908"/>
      <c r="UFU136" s="908"/>
      <c r="UFV136" s="908"/>
      <c r="UFW136" s="908"/>
      <c r="UFX136" s="908"/>
      <c r="UFY136" s="908"/>
      <c r="UFZ136" s="908"/>
      <c r="UGA136" s="908"/>
      <c r="UGB136" s="908"/>
      <c r="UGC136" s="908"/>
      <c r="UGD136" s="908"/>
      <c r="UGE136" s="908"/>
      <c r="UGF136" s="908"/>
      <c r="UGG136" s="908"/>
      <c r="UGH136" s="908"/>
      <c r="UGI136" s="908"/>
      <c r="UGJ136" s="908"/>
      <c r="UGK136" s="908"/>
      <c r="UGL136" s="908"/>
      <c r="UGM136" s="908"/>
      <c r="UGN136" s="908"/>
      <c r="UGO136" s="908"/>
      <c r="UGP136" s="908"/>
      <c r="UGQ136" s="908"/>
      <c r="UGR136" s="908"/>
      <c r="UGS136" s="908"/>
      <c r="UGT136" s="908"/>
      <c r="UGU136" s="908"/>
      <c r="UGV136" s="908"/>
      <c r="UGW136" s="908"/>
      <c r="UGX136" s="908"/>
      <c r="UGY136" s="908"/>
      <c r="UGZ136" s="908"/>
      <c r="UHA136" s="908"/>
      <c r="UHB136" s="908"/>
      <c r="UHC136" s="908"/>
      <c r="UHD136" s="908"/>
      <c r="UHE136" s="908"/>
      <c r="UHF136" s="908"/>
      <c r="UHG136" s="908"/>
      <c r="UHH136" s="908"/>
      <c r="UHI136" s="908"/>
      <c r="UHJ136" s="908"/>
      <c r="UHK136" s="908"/>
      <c r="UHL136" s="908"/>
      <c r="UHM136" s="908"/>
      <c r="UHN136" s="908"/>
      <c r="UHO136" s="908"/>
      <c r="UHP136" s="908"/>
      <c r="UHQ136" s="908"/>
      <c r="UHR136" s="908"/>
      <c r="UHS136" s="908"/>
      <c r="UHT136" s="908"/>
      <c r="UHU136" s="908"/>
      <c r="UHV136" s="908"/>
      <c r="UHW136" s="908"/>
      <c r="UHX136" s="908"/>
      <c r="UHY136" s="908"/>
      <c r="UHZ136" s="908"/>
      <c r="UIA136" s="908"/>
      <c r="UIB136" s="908"/>
      <c r="UIC136" s="908"/>
      <c r="UID136" s="908"/>
      <c r="UIE136" s="908"/>
      <c r="UIF136" s="908"/>
      <c r="UIG136" s="908"/>
      <c r="UIH136" s="908"/>
      <c r="UII136" s="908"/>
      <c r="UIJ136" s="908"/>
      <c r="UIK136" s="908"/>
      <c r="UIL136" s="908"/>
      <c r="UIM136" s="908"/>
      <c r="UIN136" s="908"/>
      <c r="UIO136" s="908"/>
      <c r="UIP136" s="908"/>
      <c r="UIQ136" s="908"/>
      <c r="UIR136" s="908"/>
      <c r="UIS136" s="908"/>
      <c r="UIT136" s="908"/>
      <c r="UIU136" s="908"/>
      <c r="UIV136" s="908"/>
      <c r="UIW136" s="908"/>
      <c r="UIX136" s="908"/>
      <c r="UIY136" s="908"/>
      <c r="UIZ136" s="908"/>
      <c r="UJA136" s="908"/>
      <c r="UJB136" s="908"/>
      <c r="UJC136" s="908"/>
      <c r="UJD136" s="908"/>
      <c r="UJE136" s="908"/>
      <c r="UJF136" s="908"/>
      <c r="UJG136" s="908"/>
      <c r="UJH136" s="908"/>
      <c r="UJI136" s="908"/>
      <c r="UJJ136" s="908"/>
      <c r="UJK136" s="908"/>
      <c r="UJL136" s="908"/>
      <c r="UJM136" s="908"/>
      <c r="UJN136" s="908"/>
      <c r="UJO136" s="908"/>
      <c r="UJP136" s="908"/>
      <c r="UJQ136" s="908"/>
      <c r="UJR136" s="908"/>
      <c r="UJS136" s="908"/>
      <c r="UJT136" s="908"/>
      <c r="UJU136" s="908"/>
      <c r="UJV136" s="908"/>
      <c r="UJW136" s="908"/>
      <c r="UJX136" s="908"/>
      <c r="UJY136" s="908"/>
      <c r="UJZ136" s="908"/>
      <c r="UKA136" s="908"/>
      <c r="UKB136" s="908"/>
      <c r="UKC136" s="908"/>
      <c r="UKD136" s="908"/>
      <c r="UKE136" s="908"/>
      <c r="UKF136" s="908"/>
      <c r="UKG136" s="908"/>
      <c r="UKH136" s="908"/>
      <c r="UKI136" s="908"/>
      <c r="UKJ136" s="908"/>
      <c r="UKK136" s="908"/>
      <c r="UKL136" s="908"/>
      <c r="UKM136" s="908"/>
      <c r="UKN136" s="908"/>
      <c r="UKO136" s="908"/>
      <c r="UKP136" s="908"/>
      <c r="UKQ136" s="908"/>
      <c r="UKR136" s="908"/>
      <c r="UKS136" s="908"/>
      <c r="UKT136" s="908"/>
      <c r="UKU136" s="908"/>
      <c r="UKV136" s="908"/>
      <c r="UKW136" s="908"/>
      <c r="UKX136" s="908"/>
      <c r="UKY136" s="908"/>
      <c r="UKZ136" s="908"/>
      <c r="ULA136" s="908"/>
      <c r="ULB136" s="908"/>
      <c r="ULC136" s="908"/>
      <c r="ULD136" s="908"/>
      <c r="ULE136" s="908"/>
      <c r="ULF136" s="908"/>
      <c r="ULG136" s="908"/>
      <c r="ULH136" s="908"/>
      <c r="ULI136" s="908"/>
      <c r="ULJ136" s="908"/>
      <c r="ULK136" s="908"/>
      <c r="ULL136" s="908"/>
      <c r="ULM136" s="908"/>
      <c r="ULN136" s="908"/>
      <c r="ULO136" s="908"/>
      <c r="ULP136" s="908"/>
      <c r="ULQ136" s="908"/>
      <c r="ULR136" s="908"/>
      <c r="ULS136" s="908"/>
      <c r="ULT136" s="908"/>
      <c r="ULU136" s="908"/>
      <c r="ULV136" s="908"/>
      <c r="ULW136" s="908"/>
      <c r="ULX136" s="908"/>
      <c r="ULY136" s="908"/>
      <c r="ULZ136" s="908"/>
      <c r="UMA136" s="908"/>
      <c r="UMB136" s="908"/>
      <c r="UMC136" s="908"/>
      <c r="UMD136" s="908"/>
      <c r="UME136" s="908"/>
      <c r="UMF136" s="908"/>
      <c r="UMG136" s="908"/>
      <c r="UMH136" s="908"/>
      <c r="UMI136" s="908"/>
      <c r="UMJ136" s="908"/>
      <c r="UMK136" s="908"/>
      <c r="UML136" s="908"/>
      <c r="UMM136" s="908"/>
      <c r="UMN136" s="908"/>
      <c r="UMO136" s="908"/>
      <c r="UMP136" s="908"/>
      <c r="UMQ136" s="908"/>
      <c r="UMR136" s="908"/>
      <c r="UMS136" s="908"/>
      <c r="UMT136" s="908"/>
      <c r="UMU136" s="908"/>
      <c r="UMV136" s="908"/>
      <c r="UMW136" s="908"/>
      <c r="UMX136" s="908"/>
      <c r="UMY136" s="908"/>
      <c r="UMZ136" s="908"/>
      <c r="UNA136" s="908"/>
      <c r="UNB136" s="908"/>
      <c r="UNC136" s="908"/>
      <c r="UND136" s="908"/>
      <c r="UNE136" s="908"/>
      <c r="UNF136" s="908"/>
      <c r="UNG136" s="908"/>
      <c r="UNH136" s="908"/>
      <c r="UNI136" s="908"/>
      <c r="UNJ136" s="908"/>
      <c r="UNK136" s="908"/>
      <c r="UNL136" s="908"/>
      <c r="UNM136" s="908"/>
      <c r="UNN136" s="908"/>
      <c r="UNO136" s="908"/>
      <c r="UNP136" s="908"/>
      <c r="UNQ136" s="908"/>
      <c r="UNR136" s="908"/>
      <c r="UNS136" s="908"/>
      <c r="UNT136" s="908"/>
      <c r="UNU136" s="908"/>
      <c r="UNV136" s="908"/>
      <c r="UNW136" s="908"/>
      <c r="UNX136" s="908"/>
      <c r="UNY136" s="908"/>
      <c r="UNZ136" s="908"/>
      <c r="UOA136" s="908"/>
      <c r="UOB136" s="908"/>
      <c r="UOC136" s="908"/>
      <c r="UOD136" s="908"/>
      <c r="UOE136" s="908"/>
      <c r="UOF136" s="908"/>
      <c r="UOG136" s="908"/>
      <c r="UOH136" s="908"/>
      <c r="UOI136" s="908"/>
      <c r="UOJ136" s="908"/>
      <c r="UOK136" s="908"/>
      <c r="UOL136" s="908"/>
      <c r="UOM136" s="908"/>
      <c r="UON136" s="908"/>
      <c r="UOO136" s="908"/>
      <c r="UOP136" s="908"/>
      <c r="UOQ136" s="908"/>
      <c r="UOR136" s="908"/>
      <c r="UOS136" s="908"/>
      <c r="UOT136" s="908"/>
      <c r="UOU136" s="908"/>
      <c r="UOV136" s="908"/>
      <c r="UOW136" s="908"/>
      <c r="UOX136" s="908"/>
      <c r="UOY136" s="908"/>
      <c r="UOZ136" s="908"/>
      <c r="UPA136" s="908"/>
      <c r="UPB136" s="908"/>
      <c r="UPC136" s="908"/>
      <c r="UPD136" s="908"/>
      <c r="UPE136" s="908"/>
      <c r="UPF136" s="908"/>
      <c r="UPG136" s="908"/>
      <c r="UPH136" s="908"/>
      <c r="UPI136" s="908"/>
      <c r="UPJ136" s="908"/>
      <c r="UPK136" s="908"/>
      <c r="UPL136" s="908"/>
      <c r="UPM136" s="908"/>
      <c r="UPN136" s="908"/>
      <c r="UPO136" s="908"/>
      <c r="UPP136" s="908"/>
      <c r="UPQ136" s="908"/>
      <c r="UPR136" s="908"/>
      <c r="UPS136" s="908"/>
      <c r="UPT136" s="908"/>
      <c r="UPU136" s="908"/>
      <c r="UPV136" s="908"/>
      <c r="UPW136" s="908"/>
      <c r="UPX136" s="908"/>
      <c r="UPY136" s="908"/>
      <c r="UPZ136" s="908"/>
      <c r="UQA136" s="908"/>
      <c r="UQB136" s="908"/>
      <c r="UQC136" s="908"/>
      <c r="UQD136" s="908"/>
      <c r="UQE136" s="908"/>
      <c r="UQF136" s="908"/>
      <c r="UQG136" s="908"/>
      <c r="UQH136" s="908"/>
      <c r="UQI136" s="908"/>
      <c r="UQJ136" s="908"/>
      <c r="UQK136" s="908"/>
      <c r="UQL136" s="908"/>
      <c r="UQM136" s="908"/>
      <c r="UQN136" s="908"/>
      <c r="UQO136" s="908"/>
      <c r="UQP136" s="908"/>
      <c r="UQQ136" s="908"/>
      <c r="UQR136" s="908"/>
      <c r="UQS136" s="908"/>
      <c r="UQT136" s="908"/>
      <c r="UQU136" s="908"/>
      <c r="UQV136" s="908"/>
      <c r="UQW136" s="908"/>
      <c r="UQX136" s="908"/>
      <c r="UQY136" s="908"/>
      <c r="UQZ136" s="908"/>
      <c r="URA136" s="908"/>
      <c r="URB136" s="908"/>
      <c r="URC136" s="908"/>
      <c r="URD136" s="908"/>
      <c r="URE136" s="908"/>
      <c r="URF136" s="908"/>
      <c r="URG136" s="908"/>
      <c r="URH136" s="908"/>
      <c r="URI136" s="908"/>
      <c r="URJ136" s="908"/>
      <c r="URK136" s="908"/>
      <c r="URL136" s="908"/>
      <c r="URM136" s="908"/>
      <c r="URN136" s="908"/>
      <c r="URO136" s="908"/>
      <c r="URP136" s="908"/>
      <c r="URQ136" s="908"/>
      <c r="URR136" s="908"/>
      <c r="URS136" s="908"/>
      <c r="URT136" s="908"/>
      <c r="URU136" s="908"/>
      <c r="URV136" s="908"/>
      <c r="URW136" s="908"/>
      <c r="URX136" s="908"/>
      <c r="URY136" s="908"/>
      <c r="URZ136" s="908"/>
      <c r="USA136" s="908"/>
      <c r="USB136" s="908"/>
      <c r="USC136" s="908"/>
      <c r="USD136" s="908"/>
      <c r="USE136" s="908"/>
      <c r="USF136" s="908"/>
      <c r="USG136" s="908"/>
      <c r="USH136" s="908"/>
      <c r="USI136" s="908"/>
      <c r="USJ136" s="908"/>
      <c r="USK136" s="908"/>
      <c r="USL136" s="908"/>
      <c r="USM136" s="908"/>
      <c r="USN136" s="908"/>
      <c r="USO136" s="908"/>
      <c r="USP136" s="908"/>
      <c r="USQ136" s="908"/>
      <c r="USR136" s="908"/>
      <c r="USS136" s="908"/>
      <c r="UST136" s="908"/>
      <c r="USU136" s="908"/>
      <c r="USV136" s="908"/>
      <c r="USW136" s="908"/>
      <c r="USX136" s="908"/>
      <c r="USY136" s="908"/>
      <c r="USZ136" s="908"/>
      <c r="UTA136" s="908"/>
      <c r="UTB136" s="908"/>
      <c r="UTC136" s="908"/>
      <c r="UTD136" s="908"/>
      <c r="UTE136" s="908"/>
      <c r="UTF136" s="908"/>
      <c r="UTG136" s="908"/>
      <c r="UTH136" s="908"/>
      <c r="UTI136" s="908"/>
      <c r="UTJ136" s="908"/>
      <c r="UTK136" s="908"/>
      <c r="UTL136" s="908"/>
      <c r="UTM136" s="908"/>
      <c r="UTN136" s="908"/>
      <c r="UTO136" s="908"/>
      <c r="UTP136" s="908"/>
      <c r="UTQ136" s="908"/>
      <c r="UTR136" s="908"/>
      <c r="UTS136" s="908"/>
      <c r="UTT136" s="908"/>
      <c r="UTU136" s="908"/>
      <c r="UTV136" s="908"/>
      <c r="UTW136" s="908"/>
      <c r="UTX136" s="908"/>
      <c r="UTY136" s="908"/>
      <c r="UTZ136" s="908"/>
      <c r="UUA136" s="908"/>
      <c r="UUB136" s="908"/>
      <c r="UUC136" s="908"/>
      <c r="UUD136" s="908"/>
      <c r="UUE136" s="908"/>
      <c r="UUF136" s="908"/>
      <c r="UUG136" s="908"/>
      <c r="UUH136" s="908"/>
      <c r="UUI136" s="908"/>
      <c r="UUJ136" s="908"/>
      <c r="UUK136" s="908"/>
      <c r="UUL136" s="908"/>
      <c r="UUM136" s="908"/>
      <c r="UUN136" s="908"/>
      <c r="UUO136" s="908"/>
      <c r="UUP136" s="908"/>
      <c r="UUQ136" s="908"/>
      <c r="UUR136" s="908"/>
      <c r="UUS136" s="908"/>
      <c r="UUT136" s="908"/>
      <c r="UUU136" s="908"/>
      <c r="UUV136" s="908"/>
      <c r="UUW136" s="908"/>
      <c r="UUX136" s="908"/>
      <c r="UUY136" s="908"/>
      <c r="UUZ136" s="908"/>
      <c r="UVA136" s="908"/>
      <c r="UVB136" s="908"/>
      <c r="UVC136" s="908"/>
      <c r="UVD136" s="908"/>
      <c r="UVE136" s="908"/>
      <c r="UVF136" s="908"/>
      <c r="UVG136" s="908"/>
      <c r="UVH136" s="908"/>
      <c r="UVI136" s="908"/>
      <c r="UVJ136" s="908"/>
      <c r="UVK136" s="908"/>
      <c r="UVL136" s="908"/>
      <c r="UVM136" s="908"/>
      <c r="UVN136" s="908"/>
      <c r="UVO136" s="908"/>
      <c r="UVP136" s="908"/>
      <c r="UVQ136" s="908"/>
      <c r="UVR136" s="908"/>
      <c r="UVS136" s="908"/>
      <c r="UVT136" s="908"/>
      <c r="UVU136" s="908"/>
      <c r="UVV136" s="908"/>
      <c r="UVW136" s="908"/>
      <c r="UVX136" s="908"/>
      <c r="UVY136" s="908"/>
      <c r="UVZ136" s="908"/>
      <c r="UWA136" s="908"/>
      <c r="UWB136" s="908"/>
      <c r="UWC136" s="908"/>
      <c r="UWD136" s="908"/>
      <c r="UWE136" s="908"/>
      <c r="UWF136" s="908"/>
      <c r="UWG136" s="908"/>
      <c r="UWH136" s="908"/>
      <c r="UWI136" s="908"/>
      <c r="UWJ136" s="908"/>
      <c r="UWK136" s="908"/>
      <c r="UWL136" s="908"/>
      <c r="UWM136" s="908"/>
      <c r="UWN136" s="908"/>
      <c r="UWO136" s="908"/>
      <c r="UWP136" s="908"/>
      <c r="UWQ136" s="908"/>
      <c r="UWR136" s="908"/>
      <c r="UWS136" s="908"/>
      <c r="UWT136" s="908"/>
      <c r="UWU136" s="908"/>
      <c r="UWV136" s="908"/>
      <c r="UWW136" s="908"/>
      <c r="UWX136" s="908"/>
      <c r="UWY136" s="908"/>
      <c r="UWZ136" s="908"/>
      <c r="UXA136" s="908"/>
      <c r="UXB136" s="908"/>
      <c r="UXC136" s="908"/>
      <c r="UXD136" s="908"/>
      <c r="UXE136" s="908"/>
      <c r="UXF136" s="908"/>
      <c r="UXG136" s="908"/>
      <c r="UXH136" s="908"/>
      <c r="UXI136" s="908"/>
      <c r="UXJ136" s="908"/>
      <c r="UXK136" s="908"/>
      <c r="UXL136" s="908"/>
      <c r="UXM136" s="908"/>
      <c r="UXN136" s="908"/>
      <c r="UXO136" s="908"/>
      <c r="UXP136" s="908"/>
      <c r="UXQ136" s="908"/>
      <c r="UXR136" s="908"/>
      <c r="UXS136" s="908"/>
      <c r="UXT136" s="908"/>
      <c r="UXU136" s="908"/>
      <c r="UXV136" s="908"/>
      <c r="UXW136" s="908"/>
      <c r="UXX136" s="908"/>
      <c r="UXY136" s="908"/>
      <c r="UXZ136" s="908"/>
      <c r="UYA136" s="908"/>
      <c r="UYB136" s="908"/>
      <c r="UYC136" s="908"/>
      <c r="UYD136" s="908"/>
      <c r="UYE136" s="908"/>
      <c r="UYF136" s="908"/>
      <c r="UYG136" s="908"/>
      <c r="UYH136" s="908"/>
      <c r="UYI136" s="908"/>
      <c r="UYJ136" s="908"/>
      <c r="UYK136" s="908"/>
      <c r="UYL136" s="908"/>
      <c r="UYM136" s="908"/>
      <c r="UYN136" s="908"/>
      <c r="UYO136" s="908"/>
      <c r="UYP136" s="908"/>
      <c r="UYQ136" s="908"/>
      <c r="UYR136" s="908"/>
      <c r="UYS136" s="908"/>
      <c r="UYT136" s="908"/>
      <c r="UYU136" s="908"/>
      <c r="UYV136" s="908"/>
      <c r="UYW136" s="908"/>
      <c r="UYX136" s="908"/>
      <c r="UYY136" s="908"/>
      <c r="UYZ136" s="908"/>
      <c r="UZA136" s="908"/>
      <c r="UZB136" s="908"/>
      <c r="UZC136" s="908"/>
      <c r="UZD136" s="908"/>
      <c r="UZE136" s="908"/>
      <c r="UZF136" s="908"/>
      <c r="UZG136" s="908"/>
      <c r="UZH136" s="908"/>
      <c r="UZI136" s="908"/>
      <c r="UZJ136" s="908"/>
      <c r="UZK136" s="908"/>
      <c r="UZL136" s="908"/>
      <c r="UZM136" s="908"/>
      <c r="UZN136" s="908"/>
      <c r="UZO136" s="908"/>
      <c r="UZP136" s="908"/>
      <c r="UZQ136" s="908"/>
      <c r="UZR136" s="908"/>
      <c r="UZS136" s="908"/>
      <c r="UZT136" s="908"/>
      <c r="UZU136" s="908"/>
      <c r="UZV136" s="908"/>
      <c r="UZW136" s="908"/>
      <c r="UZX136" s="908"/>
      <c r="UZY136" s="908"/>
      <c r="UZZ136" s="908"/>
      <c r="VAA136" s="908"/>
      <c r="VAB136" s="908"/>
      <c r="VAC136" s="908"/>
      <c r="VAD136" s="908"/>
      <c r="VAE136" s="908"/>
      <c r="VAF136" s="908"/>
      <c r="VAG136" s="908"/>
      <c r="VAH136" s="908"/>
      <c r="VAI136" s="908"/>
      <c r="VAJ136" s="908"/>
      <c r="VAK136" s="908"/>
      <c r="VAL136" s="908"/>
      <c r="VAM136" s="908"/>
      <c r="VAN136" s="908"/>
      <c r="VAO136" s="908"/>
      <c r="VAP136" s="908"/>
      <c r="VAQ136" s="908"/>
      <c r="VAR136" s="908"/>
      <c r="VAS136" s="908"/>
      <c r="VAT136" s="908"/>
      <c r="VAU136" s="908"/>
      <c r="VAV136" s="908"/>
      <c r="VAW136" s="908"/>
      <c r="VAX136" s="908"/>
      <c r="VAY136" s="908"/>
      <c r="VAZ136" s="908"/>
      <c r="VBA136" s="908"/>
      <c r="VBB136" s="908"/>
      <c r="VBC136" s="908"/>
      <c r="VBD136" s="908"/>
      <c r="VBE136" s="908"/>
      <c r="VBF136" s="908"/>
      <c r="VBG136" s="908"/>
      <c r="VBH136" s="908"/>
      <c r="VBI136" s="908"/>
      <c r="VBJ136" s="908"/>
      <c r="VBK136" s="908"/>
      <c r="VBL136" s="908"/>
      <c r="VBM136" s="908"/>
      <c r="VBN136" s="908"/>
      <c r="VBO136" s="908"/>
      <c r="VBP136" s="908"/>
      <c r="VBQ136" s="908"/>
      <c r="VBR136" s="908"/>
      <c r="VBS136" s="908"/>
      <c r="VBT136" s="908"/>
      <c r="VBU136" s="908"/>
      <c r="VBV136" s="908"/>
      <c r="VBW136" s="908"/>
      <c r="VBX136" s="908"/>
      <c r="VBY136" s="908"/>
      <c r="VBZ136" s="908"/>
      <c r="VCA136" s="908"/>
      <c r="VCB136" s="908"/>
      <c r="VCC136" s="908"/>
      <c r="VCD136" s="908"/>
      <c r="VCE136" s="908"/>
      <c r="VCF136" s="908"/>
      <c r="VCG136" s="908"/>
      <c r="VCH136" s="908"/>
      <c r="VCI136" s="908"/>
      <c r="VCJ136" s="908"/>
      <c r="VCK136" s="908"/>
      <c r="VCL136" s="908"/>
      <c r="VCM136" s="908"/>
      <c r="VCN136" s="908"/>
      <c r="VCO136" s="908"/>
      <c r="VCP136" s="908"/>
      <c r="VCQ136" s="908"/>
      <c r="VCR136" s="908"/>
      <c r="VCS136" s="908"/>
      <c r="VCT136" s="908"/>
      <c r="VCU136" s="908"/>
      <c r="VCV136" s="908"/>
      <c r="VCW136" s="908"/>
      <c r="VCX136" s="908"/>
      <c r="VCY136" s="908"/>
      <c r="VCZ136" s="908"/>
      <c r="VDA136" s="908"/>
      <c r="VDB136" s="908"/>
      <c r="VDC136" s="908"/>
      <c r="VDD136" s="908"/>
      <c r="VDE136" s="908"/>
      <c r="VDF136" s="908"/>
      <c r="VDG136" s="908"/>
      <c r="VDH136" s="908"/>
      <c r="VDI136" s="908"/>
      <c r="VDJ136" s="908"/>
      <c r="VDK136" s="908"/>
      <c r="VDL136" s="908"/>
      <c r="VDM136" s="908"/>
      <c r="VDN136" s="908"/>
      <c r="VDO136" s="908"/>
      <c r="VDP136" s="908"/>
      <c r="VDQ136" s="908"/>
      <c r="VDR136" s="908"/>
      <c r="VDS136" s="908"/>
      <c r="VDT136" s="908"/>
      <c r="VDU136" s="908"/>
      <c r="VDV136" s="908"/>
      <c r="VDW136" s="908"/>
      <c r="VDX136" s="908"/>
      <c r="VDY136" s="908"/>
      <c r="VDZ136" s="908"/>
      <c r="VEA136" s="908"/>
      <c r="VEB136" s="908"/>
      <c r="VEC136" s="908"/>
      <c r="VED136" s="908"/>
      <c r="VEE136" s="908"/>
      <c r="VEF136" s="908"/>
      <c r="VEG136" s="908"/>
      <c r="VEH136" s="908"/>
      <c r="VEI136" s="908"/>
      <c r="VEJ136" s="908"/>
      <c r="VEK136" s="908"/>
      <c r="VEL136" s="908"/>
      <c r="VEM136" s="908"/>
      <c r="VEN136" s="908"/>
      <c r="VEO136" s="908"/>
      <c r="VEP136" s="908"/>
      <c r="VEQ136" s="908"/>
      <c r="VER136" s="908"/>
      <c r="VES136" s="908"/>
      <c r="VET136" s="908"/>
      <c r="VEU136" s="908"/>
      <c r="VEV136" s="908"/>
      <c r="VEW136" s="908"/>
      <c r="VEX136" s="908"/>
      <c r="VEY136" s="908"/>
      <c r="VEZ136" s="908"/>
      <c r="VFA136" s="908"/>
      <c r="VFB136" s="908"/>
      <c r="VFC136" s="908"/>
      <c r="VFD136" s="908"/>
      <c r="VFE136" s="908"/>
      <c r="VFF136" s="908"/>
      <c r="VFG136" s="908"/>
      <c r="VFH136" s="908"/>
      <c r="VFI136" s="908"/>
      <c r="VFJ136" s="908"/>
      <c r="VFK136" s="908"/>
      <c r="VFL136" s="908"/>
      <c r="VFM136" s="908"/>
      <c r="VFN136" s="908"/>
      <c r="VFO136" s="908"/>
      <c r="VFP136" s="908"/>
      <c r="VFQ136" s="908"/>
      <c r="VFR136" s="908"/>
      <c r="VFS136" s="908"/>
      <c r="VFT136" s="908"/>
      <c r="VFU136" s="908"/>
      <c r="VFV136" s="908"/>
      <c r="VFW136" s="908"/>
      <c r="VFX136" s="908"/>
      <c r="VFY136" s="908"/>
      <c r="VFZ136" s="908"/>
      <c r="VGA136" s="908"/>
      <c r="VGB136" s="908"/>
      <c r="VGC136" s="908"/>
      <c r="VGD136" s="908"/>
      <c r="VGE136" s="908"/>
      <c r="VGF136" s="908"/>
      <c r="VGG136" s="908"/>
      <c r="VGH136" s="908"/>
      <c r="VGI136" s="908"/>
      <c r="VGJ136" s="908"/>
      <c r="VGK136" s="908"/>
      <c r="VGL136" s="908"/>
      <c r="VGM136" s="908"/>
      <c r="VGN136" s="908"/>
      <c r="VGO136" s="908"/>
      <c r="VGP136" s="908"/>
      <c r="VGQ136" s="908"/>
      <c r="VGR136" s="908"/>
      <c r="VGS136" s="908"/>
      <c r="VGT136" s="908"/>
      <c r="VGU136" s="908"/>
      <c r="VGV136" s="908"/>
      <c r="VGW136" s="908"/>
      <c r="VGX136" s="908"/>
      <c r="VGY136" s="908"/>
      <c r="VGZ136" s="908"/>
      <c r="VHA136" s="908"/>
      <c r="VHB136" s="908"/>
      <c r="VHC136" s="908"/>
      <c r="VHD136" s="908"/>
      <c r="VHE136" s="908"/>
      <c r="VHF136" s="908"/>
      <c r="VHG136" s="908"/>
      <c r="VHH136" s="908"/>
      <c r="VHI136" s="908"/>
      <c r="VHJ136" s="908"/>
      <c r="VHK136" s="908"/>
      <c r="VHL136" s="908"/>
      <c r="VHM136" s="908"/>
      <c r="VHN136" s="908"/>
      <c r="VHO136" s="908"/>
      <c r="VHP136" s="908"/>
      <c r="VHQ136" s="908"/>
      <c r="VHR136" s="908"/>
      <c r="VHS136" s="908"/>
      <c r="VHT136" s="908"/>
      <c r="VHU136" s="908"/>
      <c r="VHV136" s="908"/>
      <c r="VHW136" s="908"/>
      <c r="VHX136" s="908"/>
      <c r="VHY136" s="908"/>
      <c r="VHZ136" s="908"/>
      <c r="VIA136" s="908"/>
      <c r="VIB136" s="908"/>
      <c r="VIC136" s="908"/>
      <c r="VID136" s="908"/>
      <c r="VIE136" s="908"/>
      <c r="VIF136" s="908"/>
      <c r="VIG136" s="908"/>
      <c r="VIH136" s="908"/>
      <c r="VII136" s="908"/>
      <c r="VIJ136" s="908"/>
      <c r="VIK136" s="908"/>
      <c r="VIL136" s="908"/>
      <c r="VIM136" s="908"/>
      <c r="VIN136" s="908"/>
      <c r="VIO136" s="908"/>
      <c r="VIP136" s="908"/>
      <c r="VIQ136" s="908"/>
      <c r="VIR136" s="908"/>
      <c r="VIS136" s="908"/>
      <c r="VIT136" s="908"/>
      <c r="VIU136" s="908"/>
      <c r="VIV136" s="908"/>
      <c r="VIW136" s="908"/>
      <c r="VIX136" s="908"/>
      <c r="VIY136" s="908"/>
      <c r="VIZ136" s="908"/>
      <c r="VJA136" s="908"/>
      <c r="VJB136" s="908"/>
      <c r="VJC136" s="908"/>
      <c r="VJD136" s="908"/>
      <c r="VJE136" s="908"/>
      <c r="VJF136" s="908"/>
      <c r="VJG136" s="908"/>
      <c r="VJH136" s="908"/>
      <c r="VJI136" s="908"/>
      <c r="VJJ136" s="908"/>
      <c r="VJK136" s="908"/>
      <c r="VJL136" s="908"/>
      <c r="VJM136" s="908"/>
      <c r="VJN136" s="908"/>
      <c r="VJO136" s="908"/>
      <c r="VJP136" s="908"/>
      <c r="VJQ136" s="908"/>
      <c r="VJR136" s="908"/>
      <c r="VJS136" s="908"/>
      <c r="VJT136" s="908"/>
      <c r="VJU136" s="908"/>
      <c r="VJV136" s="908"/>
      <c r="VJW136" s="908"/>
      <c r="VJX136" s="908"/>
      <c r="VJY136" s="908"/>
      <c r="VJZ136" s="908"/>
      <c r="VKA136" s="908"/>
      <c r="VKB136" s="908"/>
      <c r="VKC136" s="908"/>
      <c r="VKD136" s="908"/>
      <c r="VKE136" s="908"/>
      <c r="VKF136" s="908"/>
      <c r="VKG136" s="908"/>
      <c r="VKH136" s="908"/>
      <c r="VKI136" s="908"/>
      <c r="VKJ136" s="908"/>
      <c r="VKK136" s="908"/>
      <c r="VKL136" s="908"/>
      <c r="VKM136" s="908"/>
      <c r="VKN136" s="908"/>
      <c r="VKO136" s="908"/>
      <c r="VKP136" s="908"/>
      <c r="VKQ136" s="908"/>
      <c r="VKR136" s="908"/>
      <c r="VKS136" s="908"/>
      <c r="VKT136" s="908"/>
      <c r="VKU136" s="908"/>
      <c r="VKV136" s="908"/>
      <c r="VKW136" s="908"/>
      <c r="VKX136" s="908"/>
      <c r="VKY136" s="908"/>
      <c r="VKZ136" s="908"/>
      <c r="VLA136" s="908"/>
      <c r="VLB136" s="908"/>
      <c r="VLC136" s="908"/>
      <c r="VLD136" s="908"/>
      <c r="VLE136" s="908"/>
      <c r="VLF136" s="908"/>
      <c r="VLG136" s="908"/>
      <c r="VLH136" s="908"/>
      <c r="VLI136" s="908"/>
      <c r="VLJ136" s="908"/>
      <c r="VLK136" s="908"/>
      <c r="VLL136" s="908"/>
      <c r="VLM136" s="908"/>
      <c r="VLN136" s="908"/>
      <c r="VLO136" s="908"/>
      <c r="VLP136" s="908"/>
      <c r="VLQ136" s="908"/>
      <c r="VLR136" s="908"/>
      <c r="VLS136" s="908"/>
      <c r="VLT136" s="908"/>
      <c r="VLU136" s="908"/>
      <c r="VLV136" s="908"/>
      <c r="VLW136" s="908"/>
      <c r="VLX136" s="908"/>
      <c r="VLY136" s="908"/>
      <c r="VLZ136" s="908"/>
      <c r="VMA136" s="908"/>
      <c r="VMB136" s="908"/>
      <c r="VMC136" s="908"/>
      <c r="VMD136" s="908"/>
      <c r="VME136" s="908"/>
      <c r="VMF136" s="908"/>
      <c r="VMG136" s="908"/>
      <c r="VMH136" s="908"/>
      <c r="VMI136" s="908"/>
      <c r="VMJ136" s="908"/>
      <c r="VMK136" s="908"/>
      <c r="VML136" s="908"/>
      <c r="VMM136" s="908"/>
      <c r="VMN136" s="908"/>
      <c r="VMO136" s="908"/>
      <c r="VMP136" s="908"/>
      <c r="VMQ136" s="908"/>
      <c r="VMR136" s="908"/>
      <c r="VMS136" s="908"/>
      <c r="VMT136" s="908"/>
      <c r="VMU136" s="908"/>
      <c r="VMV136" s="908"/>
      <c r="VMW136" s="908"/>
      <c r="VMX136" s="908"/>
      <c r="VMY136" s="908"/>
      <c r="VMZ136" s="908"/>
      <c r="VNA136" s="908"/>
      <c r="VNB136" s="908"/>
      <c r="VNC136" s="908"/>
      <c r="VND136" s="908"/>
      <c r="VNE136" s="908"/>
      <c r="VNF136" s="908"/>
      <c r="VNG136" s="908"/>
      <c r="VNH136" s="908"/>
      <c r="VNI136" s="908"/>
      <c r="VNJ136" s="908"/>
      <c r="VNK136" s="908"/>
      <c r="VNL136" s="908"/>
      <c r="VNM136" s="908"/>
      <c r="VNN136" s="908"/>
      <c r="VNO136" s="908"/>
      <c r="VNP136" s="908"/>
      <c r="VNQ136" s="908"/>
      <c r="VNR136" s="908"/>
      <c r="VNS136" s="908"/>
      <c r="VNT136" s="908"/>
      <c r="VNU136" s="908"/>
      <c r="VNV136" s="908"/>
      <c r="VNW136" s="908"/>
      <c r="VNX136" s="908"/>
      <c r="VNY136" s="908"/>
      <c r="VNZ136" s="908"/>
      <c r="VOA136" s="908"/>
      <c r="VOB136" s="908"/>
      <c r="VOC136" s="908"/>
      <c r="VOD136" s="908"/>
      <c r="VOE136" s="908"/>
      <c r="VOF136" s="908"/>
      <c r="VOG136" s="908"/>
      <c r="VOH136" s="908"/>
      <c r="VOI136" s="908"/>
      <c r="VOJ136" s="908"/>
      <c r="VOK136" s="908"/>
      <c r="VOL136" s="908"/>
      <c r="VOM136" s="908"/>
      <c r="VON136" s="908"/>
      <c r="VOO136" s="908"/>
      <c r="VOP136" s="908"/>
      <c r="VOQ136" s="908"/>
      <c r="VOR136" s="908"/>
      <c r="VOS136" s="908"/>
      <c r="VOT136" s="908"/>
      <c r="VOU136" s="908"/>
      <c r="VOV136" s="908"/>
      <c r="VOW136" s="908"/>
      <c r="VOX136" s="908"/>
      <c r="VOY136" s="908"/>
      <c r="VOZ136" s="908"/>
      <c r="VPA136" s="908"/>
      <c r="VPB136" s="908"/>
      <c r="VPC136" s="908"/>
      <c r="VPD136" s="908"/>
      <c r="VPE136" s="908"/>
      <c r="VPF136" s="908"/>
      <c r="VPG136" s="908"/>
      <c r="VPH136" s="908"/>
      <c r="VPI136" s="908"/>
      <c r="VPJ136" s="908"/>
      <c r="VPK136" s="908"/>
      <c r="VPL136" s="908"/>
      <c r="VPM136" s="908"/>
      <c r="VPN136" s="908"/>
      <c r="VPO136" s="908"/>
      <c r="VPP136" s="908"/>
      <c r="VPQ136" s="908"/>
      <c r="VPR136" s="908"/>
      <c r="VPS136" s="908"/>
      <c r="VPT136" s="908"/>
      <c r="VPU136" s="908"/>
      <c r="VPV136" s="908"/>
      <c r="VPW136" s="908"/>
      <c r="VPX136" s="908"/>
      <c r="VPY136" s="908"/>
      <c r="VPZ136" s="908"/>
      <c r="VQA136" s="908"/>
      <c r="VQB136" s="908"/>
      <c r="VQC136" s="908"/>
      <c r="VQD136" s="908"/>
      <c r="VQE136" s="908"/>
      <c r="VQF136" s="908"/>
      <c r="VQG136" s="908"/>
      <c r="VQH136" s="908"/>
      <c r="VQI136" s="908"/>
      <c r="VQJ136" s="908"/>
      <c r="VQK136" s="908"/>
      <c r="VQL136" s="908"/>
      <c r="VQM136" s="908"/>
      <c r="VQN136" s="908"/>
      <c r="VQO136" s="908"/>
      <c r="VQP136" s="908"/>
      <c r="VQQ136" s="908"/>
      <c r="VQR136" s="908"/>
      <c r="VQS136" s="908"/>
      <c r="VQT136" s="908"/>
      <c r="VQU136" s="908"/>
      <c r="VQV136" s="908"/>
      <c r="VQW136" s="908"/>
      <c r="VQX136" s="908"/>
      <c r="VQY136" s="908"/>
      <c r="VQZ136" s="908"/>
      <c r="VRA136" s="908"/>
      <c r="VRB136" s="908"/>
      <c r="VRC136" s="908"/>
      <c r="VRD136" s="908"/>
      <c r="VRE136" s="908"/>
      <c r="VRF136" s="908"/>
      <c r="VRG136" s="908"/>
      <c r="VRH136" s="908"/>
      <c r="VRI136" s="908"/>
      <c r="VRJ136" s="908"/>
      <c r="VRK136" s="908"/>
      <c r="VRL136" s="908"/>
      <c r="VRM136" s="908"/>
      <c r="VRN136" s="908"/>
      <c r="VRO136" s="908"/>
      <c r="VRP136" s="908"/>
      <c r="VRQ136" s="908"/>
      <c r="VRR136" s="908"/>
      <c r="VRS136" s="908"/>
      <c r="VRT136" s="908"/>
      <c r="VRU136" s="908"/>
      <c r="VRV136" s="908"/>
      <c r="VRW136" s="908"/>
      <c r="VRX136" s="908"/>
      <c r="VRY136" s="908"/>
      <c r="VRZ136" s="908"/>
      <c r="VSA136" s="908"/>
      <c r="VSB136" s="908"/>
      <c r="VSC136" s="908"/>
      <c r="VSD136" s="908"/>
      <c r="VSE136" s="908"/>
      <c r="VSF136" s="908"/>
      <c r="VSG136" s="908"/>
      <c r="VSH136" s="908"/>
      <c r="VSI136" s="908"/>
      <c r="VSJ136" s="908"/>
      <c r="VSK136" s="908"/>
      <c r="VSL136" s="908"/>
      <c r="VSM136" s="908"/>
      <c r="VSN136" s="908"/>
      <c r="VSO136" s="908"/>
      <c r="VSP136" s="908"/>
      <c r="VSQ136" s="908"/>
      <c r="VSR136" s="908"/>
      <c r="VSS136" s="908"/>
      <c r="VST136" s="908"/>
      <c r="VSU136" s="908"/>
      <c r="VSV136" s="908"/>
      <c r="VSW136" s="908"/>
      <c r="VSX136" s="908"/>
      <c r="VSY136" s="908"/>
      <c r="VSZ136" s="908"/>
      <c r="VTA136" s="908"/>
      <c r="VTB136" s="908"/>
      <c r="VTC136" s="908"/>
      <c r="VTD136" s="908"/>
      <c r="VTE136" s="908"/>
      <c r="VTF136" s="908"/>
      <c r="VTG136" s="908"/>
      <c r="VTH136" s="908"/>
      <c r="VTI136" s="908"/>
      <c r="VTJ136" s="908"/>
      <c r="VTK136" s="908"/>
      <c r="VTL136" s="908"/>
      <c r="VTM136" s="908"/>
      <c r="VTN136" s="908"/>
      <c r="VTO136" s="908"/>
      <c r="VTP136" s="908"/>
      <c r="VTQ136" s="908"/>
      <c r="VTR136" s="908"/>
      <c r="VTS136" s="908"/>
      <c r="VTT136" s="908"/>
      <c r="VTU136" s="908"/>
      <c r="VTV136" s="908"/>
      <c r="VTW136" s="908"/>
      <c r="VTX136" s="908"/>
      <c r="VTY136" s="908"/>
      <c r="VTZ136" s="908"/>
      <c r="VUA136" s="908"/>
      <c r="VUB136" s="908"/>
      <c r="VUC136" s="908"/>
      <c r="VUD136" s="908"/>
      <c r="VUE136" s="908"/>
      <c r="VUF136" s="908"/>
      <c r="VUG136" s="908"/>
      <c r="VUH136" s="908"/>
      <c r="VUI136" s="908"/>
      <c r="VUJ136" s="908"/>
      <c r="VUK136" s="908"/>
      <c r="VUL136" s="908"/>
      <c r="VUM136" s="908"/>
      <c r="VUN136" s="908"/>
      <c r="VUO136" s="908"/>
      <c r="VUP136" s="908"/>
      <c r="VUQ136" s="908"/>
      <c r="VUR136" s="908"/>
      <c r="VUS136" s="908"/>
      <c r="VUT136" s="908"/>
      <c r="VUU136" s="908"/>
      <c r="VUV136" s="908"/>
      <c r="VUW136" s="908"/>
      <c r="VUX136" s="908"/>
      <c r="VUY136" s="908"/>
      <c r="VUZ136" s="908"/>
      <c r="VVA136" s="908"/>
      <c r="VVB136" s="908"/>
      <c r="VVC136" s="908"/>
      <c r="VVD136" s="908"/>
      <c r="VVE136" s="908"/>
      <c r="VVF136" s="908"/>
      <c r="VVG136" s="908"/>
      <c r="VVH136" s="908"/>
      <c r="VVI136" s="908"/>
      <c r="VVJ136" s="908"/>
      <c r="VVK136" s="908"/>
      <c r="VVL136" s="908"/>
      <c r="VVM136" s="908"/>
      <c r="VVN136" s="908"/>
      <c r="VVO136" s="908"/>
      <c r="VVP136" s="908"/>
      <c r="VVQ136" s="908"/>
      <c r="VVR136" s="908"/>
      <c r="VVS136" s="908"/>
      <c r="VVT136" s="908"/>
      <c r="VVU136" s="908"/>
      <c r="VVV136" s="908"/>
      <c r="VVW136" s="908"/>
      <c r="VVX136" s="908"/>
      <c r="VVY136" s="908"/>
      <c r="VVZ136" s="908"/>
      <c r="VWA136" s="908"/>
      <c r="VWB136" s="908"/>
      <c r="VWC136" s="908"/>
      <c r="VWD136" s="908"/>
      <c r="VWE136" s="908"/>
      <c r="VWF136" s="908"/>
      <c r="VWG136" s="908"/>
      <c r="VWH136" s="908"/>
      <c r="VWI136" s="908"/>
      <c r="VWJ136" s="908"/>
      <c r="VWK136" s="908"/>
      <c r="VWL136" s="908"/>
      <c r="VWM136" s="908"/>
      <c r="VWN136" s="908"/>
      <c r="VWO136" s="908"/>
      <c r="VWP136" s="908"/>
      <c r="VWQ136" s="908"/>
      <c r="VWR136" s="908"/>
      <c r="VWS136" s="908"/>
      <c r="VWT136" s="908"/>
      <c r="VWU136" s="908"/>
      <c r="VWV136" s="908"/>
      <c r="VWW136" s="908"/>
      <c r="VWX136" s="908"/>
      <c r="VWY136" s="908"/>
      <c r="VWZ136" s="908"/>
      <c r="VXA136" s="908"/>
      <c r="VXB136" s="908"/>
      <c r="VXC136" s="908"/>
      <c r="VXD136" s="908"/>
      <c r="VXE136" s="908"/>
      <c r="VXF136" s="908"/>
      <c r="VXG136" s="908"/>
      <c r="VXH136" s="908"/>
      <c r="VXI136" s="908"/>
      <c r="VXJ136" s="908"/>
      <c r="VXK136" s="908"/>
      <c r="VXL136" s="908"/>
      <c r="VXM136" s="908"/>
      <c r="VXN136" s="908"/>
      <c r="VXO136" s="908"/>
      <c r="VXP136" s="908"/>
      <c r="VXQ136" s="908"/>
      <c r="VXR136" s="908"/>
      <c r="VXS136" s="908"/>
      <c r="VXT136" s="908"/>
      <c r="VXU136" s="908"/>
      <c r="VXV136" s="908"/>
      <c r="VXW136" s="908"/>
      <c r="VXX136" s="908"/>
      <c r="VXY136" s="908"/>
      <c r="VXZ136" s="908"/>
      <c r="VYA136" s="908"/>
      <c r="VYB136" s="908"/>
      <c r="VYC136" s="908"/>
      <c r="VYD136" s="908"/>
      <c r="VYE136" s="908"/>
      <c r="VYF136" s="908"/>
      <c r="VYG136" s="908"/>
      <c r="VYH136" s="908"/>
      <c r="VYI136" s="908"/>
      <c r="VYJ136" s="908"/>
      <c r="VYK136" s="908"/>
      <c r="VYL136" s="908"/>
      <c r="VYM136" s="908"/>
      <c r="VYN136" s="908"/>
      <c r="VYO136" s="908"/>
      <c r="VYP136" s="908"/>
      <c r="VYQ136" s="908"/>
      <c r="VYR136" s="908"/>
      <c r="VYS136" s="908"/>
      <c r="VYT136" s="908"/>
      <c r="VYU136" s="908"/>
      <c r="VYV136" s="908"/>
      <c r="VYW136" s="908"/>
      <c r="VYX136" s="908"/>
      <c r="VYY136" s="908"/>
      <c r="VYZ136" s="908"/>
      <c r="VZA136" s="908"/>
      <c r="VZB136" s="908"/>
      <c r="VZC136" s="908"/>
      <c r="VZD136" s="908"/>
      <c r="VZE136" s="908"/>
      <c r="VZF136" s="908"/>
      <c r="VZG136" s="908"/>
      <c r="VZH136" s="908"/>
      <c r="VZI136" s="908"/>
      <c r="VZJ136" s="908"/>
      <c r="VZK136" s="908"/>
      <c r="VZL136" s="908"/>
      <c r="VZM136" s="908"/>
      <c r="VZN136" s="908"/>
      <c r="VZO136" s="908"/>
      <c r="VZP136" s="908"/>
      <c r="VZQ136" s="908"/>
      <c r="VZR136" s="908"/>
      <c r="VZS136" s="908"/>
      <c r="VZT136" s="908"/>
      <c r="VZU136" s="908"/>
      <c r="VZV136" s="908"/>
      <c r="VZW136" s="908"/>
      <c r="VZX136" s="908"/>
      <c r="VZY136" s="908"/>
      <c r="VZZ136" s="908"/>
      <c r="WAA136" s="908"/>
      <c r="WAB136" s="908"/>
      <c r="WAC136" s="908"/>
      <c r="WAD136" s="908"/>
      <c r="WAE136" s="908"/>
      <c r="WAF136" s="908"/>
      <c r="WAG136" s="908"/>
      <c r="WAH136" s="908"/>
      <c r="WAI136" s="908"/>
      <c r="WAJ136" s="908"/>
      <c r="WAK136" s="908"/>
      <c r="WAL136" s="908"/>
      <c r="WAM136" s="908"/>
      <c r="WAN136" s="908"/>
      <c r="WAO136" s="908"/>
      <c r="WAP136" s="908"/>
      <c r="WAQ136" s="908"/>
      <c r="WAR136" s="908"/>
      <c r="WAS136" s="908"/>
      <c r="WAT136" s="908"/>
      <c r="WAU136" s="908"/>
      <c r="WAV136" s="908"/>
      <c r="WAW136" s="908"/>
      <c r="WAX136" s="908"/>
      <c r="WAY136" s="908"/>
      <c r="WAZ136" s="908"/>
      <c r="WBA136" s="908"/>
      <c r="WBB136" s="908"/>
      <c r="WBC136" s="908"/>
      <c r="WBD136" s="908"/>
      <c r="WBE136" s="908"/>
      <c r="WBF136" s="908"/>
      <c r="WBG136" s="908"/>
      <c r="WBH136" s="908"/>
      <c r="WBI136" s="908"/>
      <c r="WBJ136" s="908"/>
      <c r="WBK136" s="908"/>
      <c r="WBL136" s="908"/>
      <c r="WBM136" s="908"/>
      <c r="WBN136" s="908"/>
      <c r="WBO136" s="908"/>
      <c r="WBP136" s="908"/>
      <c r="WBQ136" s="908"/>
      <c r="WBR136" s="908"/>
      <c r="WBS136" s="908"/>
      <c r="WBT136" s="908"/>
      <c r="WBU136" s="908"/>
      <c r="WBV136" s="908"/>
      <c r="WBW136" s="908"/>
      <c r="WBX136" s="908"/>
      <c r="WBY136" s="908"/>
      <c r="WBZ136" s="908"/>
      <c r="WCA136" s="908"/>
      <c r="WCB136" s="908"/>
      <c r="WCC136" s="908"/>
      <c r="WCD136" s="908"/>
      <c r="WCE136" s="908"/>
      <c r="WCF136" s="908"/>
      <c r="WCG136" s="908"/>
      <c r="WCH136" s="908"/>
      <c r="WCI136" s="908"/>
      <c r="WCJ136" s="908"/>
      <c r="WCK136" s="908"/>
      <c r="WCL136" s="908"/>
      <c r="WCM136" s="908"/>
      <c r="WCN136" s="908"/>
      <c r="WCO136" s="908"/>
      <c r="WCP136" s="908"/>
      <c r="WCQ136" s="908"/>
      <c r="WCR136" s="908"/>
      <c r="WCS136" s="908"/>
      <c r="WCT136" s="908"/>
      <c r="WCU136" s="908"/>
      <c r="WCV136" s="908"/>
      <c r="WCW136" s="908"/>
      <c r="WCX136" s="908"/>
      <c r="WCY136" s="908"/>
      <c r="WCZ136" s="908"/>
      <c r="WDA136" s="908"/>
      <c r="WDB136" s="908"/>
      <c r="WDC136" s="908"/>
      <c r="WDD136" s="908"/>
      <c r="WDE136" s="908"/>
      <c r="WDF136" s="908"/>
      <c r="WDG136" s="908"/>
      <c r="WDH136" s="908"/>
      <c r="WDI136" s="908"/>
      <c r="WDJ136" s="908"/>
      <c r="WDK136" s="908"/>
      <c r="WDL136" s="908"/>
      <c r="WDM136" s="908"/>
      <c r="WDN136" s="908"/>
      <c r="WDO136" s="908"/>
      <c r="WDP136" s="908"/>
      <c r="WDQ136" s="908"/>
      <c r="WDR136" s="908"/>
      <c r="WDS136" s="908"/>
      <c r="WDT136" s="908"/>
      <c r="WDU136" s="908"/>
      <c r="WDV136" s="908"/>
      <c r="WDW136" s="908"/>
      <c r="WDX136" s="908"/>
      <c r="WDY136" s="908"/>
      <c r="WDZ136" s="908"/>
      <c r="WEA136" s="908"/>
      <c r="WEB136" s="908"/>
      <c r="WEC136" s="908"/>
      <c r="WED136" s="908"/>
      <c r="WEE136" s="908"/>
      <c r="WEF136" s="908"/>
      <c r="WEG136" s="908"/>
      <c r="WEH136" s="908"/>
      <c r="WEI136" s="908"/>
      <c r="WEJ136" s="908"/>
      <c r="WEK136" s="908"/>
      <c r="WEL136" s="908"/>
      <c r="WEM136" s="908"/>
      <c r="WEN136" s="908"/>
      <c r="WEO136" s="908"/>
      <c r="WEP136" s="908"/>
      <c r="WEQ136" s="908"/>
      <c r="WER136" s="908"/>
      <c r="WES136" s="908"/>
      <c r="WET136" s="908"/>
      <c r="WEU136" s="908"/>
      <c r="WEV136" s="908"/>
      <c r="WEW136" s="908"/>
      <c r="WEX136" s="908"/>
      <c r="WEY136" s="908"/>
      <c r="WEZ136" s="908"/>
      <c r="WFA136" s="908"/>
      <c r="WFB136" s="908"/>
      <c r="WFC136" s="908"/>
      <c r="WFD136" s="908"/>
      <c r="WFE136" s="908"/>
      <c r="WFF136" s="908"/>
      <c r="WFG136" s="908"/>
      <c r="WFH136" s="908"/>
      <c r="WFI136" s="908"/>
      <c r="WFJ136" s="908"/>
      <c r="WFK136" s="908"/>
      <c r="WFL136" s="908"/>
      <c r="WFM136" s="908"/>
      <c r="WFN136" s="908"/>
      <c r="WFO136" s="908"/>
      <c r="WFP136" s="908"/>
      <c r="WFQ136" s="908"/>
      <c r="WFR136" s="908"/>
      <c r="WFS136" s="908"/>
      <c r="WFT136" s="908"/>
      <c r="WFU136" s="908"/>
      <c r="WFV136" s="908"/>
      <c r="WFW136" s="908"/>
      <c r="WFX136" s="908"/>
      <c r="WFY136" s="908"/>
      <c r="WFZ136" s="908"/>
      <c r="WGA136" s="908"/>
      <c r="WGB136" s="908"/>
      <c r="WGC136" s="908"/>
      <c r="WGD136" s="908"/>
      <c r="WGE136" s="908"/>
      <c r="WGF136" s="908"/>
      <c r="WGG136" s="908"/>
      <c r="WGH136" s="908"/>
      <c r="WGI136" s="908"/>
      <c r="WGJ136" s="908"/>
      <c r="WGK136" s="908"/>
      <c r="WGL136" s="908"/>
      <c r="WGM136" s="908"/>
      <c r="WGN136" s="908"/>
      <c r="WGO136" s="908"/>
      <c r="WGP136" s="908"/>
      <c r="WGQ136" s="908"/>
      <c r="WGR136" s="908"/>
      <c r="WGS136" s="908"/>
      <c r="WGT136" s="908"/>
      <c r="WGU136" s="908"/>
      <c r="WGV136" s="908"/>
      <c r="WGW136" s="908"/>
      <c r="WGX136" s="908"/>
      <c r="WGY136" s="908"/>
      <c r="WGZ136" s="908"/>
      <c r="WHA136" s="908"/>
      <c r="WHB136" s="908"/>
      <c r="WHC136" s="908"/>
      <c r="WHD136" s="908"/>
      <c r="WHE136" s="908"/>
      <c r="WHF136" s="908"/>
      <c r="WHG136" s="908"/>
      <c r="WHH136" s="908"/>
      <c r="WHI136" s="908"/>
      <c r="WHJ136" s="908"/>
      <c r="WHK136" s="908"/>
      <c r="WHL136" s="908"/>
      <c r="WHM136" s="908"/>
      <c r="WHN136" s="908"/>
      <c r="WHO136" s="908"/>
      <c r="WHP136" s="908"/>
      <c r="WHQ136" s="908"/>
      <c r="WHR136" s="908"/>
      <c r="WHS136" s="908"/>
      <c r="WHT136" s="908"/>
      <c r="WHU136" s="908"/>
      <c r="WHV136" s="908"/>
      <c r="WHW136" s="908"/>
      <c r="WHX136" s="908"/>
      <c r="WHY136" s="908"/>
      <c r="WHZ136" s="908"/>
      <c r="WIA136" s="908"/>
      <c r="WIB136" s="908"/>
      <c r="WIC136" s="908"/>
      <c r="WID136" s="908"/>
      <c r="WIE136" s="908"/>
      <c r="WIF136" s="908"/>
      <c r="WIG136" s="908"/>
      <c r="WIH136" s="908"/>
      <c r="WII136" s="908"/>
      <c r="WIJ136" s="908"/>
      <c r="WIK136" s="908"/>
      <c r="WIL136" s="908"/>
      <c r="WIM136" s="908"/>
      <c r="WIN136" s="908"/>
      <c r="WIO136" s="908"/>
      <c r="WIP136" s="908"/>
      <c r="WIQ136" s="908"/>
      <c r="WIR136" s="908"/>
      <c r="WIS136" s="908"/>
      <c r="WIT136" s="908"/>
      <c r="WIU136" s="908"/>
      <c r="WIV136" s="908"/>
      <c r="WIW136" s="908"/>
      <c r="WIX136" s="908"/>
      <c r="WIY136" s="908"/>
      <c r="WIZ136" s="908"/>
      <c r="WJA136" s="908"/>
      <c r="WJB136" s="908"/>
      <c r="WJC136" s="908"/>
      <c r="WJD136" s="908"/>
      <c r="WJE136" s="908"/>
      <c r="WJF136" s="908"/>
      <c r="WJG136" s="908"/>
      <c r="WJH136" s="908"/>
      <c r="WJI136" s="908"/>
      <c r="WJJ136" s="908"/>
      <c r="WJK136" s="908"/>
      <c r="WJL136" s="908"/>
      <c r="WJM136" s="908"/>
      <c r="WJN136" s="908"/>
      <c r="WJO136" s="908"/>
      <c r="WJP136" s="908"/>
      <c r="WJQ136" s="908"/>
      <c r="WJR136" s="908"/>
      <c r="WJS136" s="908"/>
      <c r="WJT136" s="908"/>
      <c r="WJU136" s="908"/>
      <c r="WJV136" s="908"/>
      <c r="WJW136" s="908"/>
      <c r="WJX136" s="908"/>
      <c r="WJY136" s="908"/>
      <c r="WJZ136" s="908"/>
      <c r="WKA136" s="908"/>
      <c r="WKB136" s="908"/>
      <c r="WKC136" s="908"/>
      <c r="WKD136" s="908"/>
      <c r="WKE136" s="908"/>
      <c r="WKF136" s="908"/>
      <c r="WKG136" s="908"/>
      <c r="WKH136" s="908"/>
      <c r="WKI136" s="908"/>
      <c r="WKJ136" s="908"/>
      <c r="WKK136" s="908"/>
      <c r="WKL136" s="908"/>
      <c r="WKM136" s="908"/>
      <c r="WKN136" s="908"/>
      <c r="WKO136" s="908"/>
      <c r="WKP136" s="908"/>
      <c r="WKQ136" s="908"/>
      <c r="WKR136" s="908"/>
      <c r="WKS136" s="908"/>
      <c r="WKT136" s="908"/>
      <c r="WKU136" s="908"/>
      <c r="WKV136" s="908"/>
      <c r="WKW136" s="908"/>
      <c r="WKX136" s="908"/>
      <c r="WKY136" s="908"/>
      <c r="WKZ136" s="908"/>
      <c r="WLA136" s="908"/>
      <c r="WLB136" s="908"/>
      <c r="WLC136" s="908"/>
      <c r="WLD136" s="908"/>
      <c r="WLE136" s="908"/>
      <c r="WLF136" s="908"/>
      <c r="WLG136" s="908"/>
      <c r="WLH136" s="908"/>
      <c r="WLI136" s="908"/>
      <c r="WLJ136" s="908"/>
      <c r="WLK136" s="908"/>
      <c r="WLL136" s="908"/>
      <c r="WLM136" s="908"/>
      <c r="WLN136" s="908"/>
      <c r="WLO136" s="908"/>
      <c r="WLP136" s="908"/>
      <c r="WLQ136" s="908"/>
      <c r="WLR136" s="908"/>
      <c r="WLS136" s="908"/>
      <c r="WLT136" s="908"/>
      <c r="WLU136" s="908"/>
      <c r="WLV136" s="908"/>
      <c r="WLW136" s="908"/>
      <c r="WLX136" s="908"/>
      <c r="WLY136" s="908"/>
      <c r="WLZ136" s="908"/>
      <c r="WMA136" s="908"/>
      <c r="WMB136" s="908"/>
      <c r="WMC136" s="908"/>
      <c r="WMD136" s="908"/>
      <c r="WME136" s="908"/>
      <c r="WMF136" s="908"/>
      <c r="WMG136" s="908"/>
      <c r="WMH136" s="908"/>
      <c r="WMI136" s="908"/>
      <c r="WMJ136" s="908"/>
      <c r="WMK136" s="908"/>
      <c r="WML136" s="908"/>
      <c r="WMM136" s="908"/>
      <c r="WMN136" s="908"/>
      <c r="WMO136" s="908"/>
      <c r="WMP136" s="908"/>
      <c r="WMQ136" s="908"/>
      <c r="WMR136" s="908"/>
      <c r="WMS136" s="908"/>
      <c r="WMT136" s="908"/>
      <c r="WMU136" s="908"/>
      <c r="WMV136" s="908"/>
      <c r="WMW136" s="908"/>
      <c r="WMX136" s="908"/>
      <c r="WMY136" s="908"/>
      <c r="WMZ136" s="908"/>
      <c r="WNA136" s="908"/>
      <c r="WNB136" s="908"/>
      <c r="WNC136" s="908"/>
      <c r="WND136" s="908"/>
      <c r="WNE136" s="908"/>
      <c r="WNF136" s="908"/>
      <c r="WNG136" s="908"/>
      <c r="WNH136" s="908"/>
      <c r="WNI136" s="908"/>
      <c r="WNJ136" s="908"/>
      <c r="WNK136" s="908"/>
      <c r="WNL136" s="908"/>
      <c r="WNM136" s="908"/>
      <c r="WNN136" s="908"/>
      <c r="WNO136" s="908"/>
      <c r="WNP136" s="908"/>
      <c r="WNQ136" s="908"/>
      <c r="WNR136" s="908"/>
      <c r="WNS136" s="908"/>
      <c r="WNT136" s="908"/>
      <c r="WNU136" s="908"/>
      <c r="WNV136" s="908"/>
      <c r="WNW136" s="908"/>
      <c r="WNX136" s="908"/>
      <c r="WNY136" s="908"/>
      <c r="WNZ136" s="908"/>
      <c r="WOA136" s="908"/>
      <c r="WOB136" s="908"/>
      <c r="WOC136" s="908"/>
      <c r="WOD136" s="908"/>
      <c r="WOE136" s="908"/>
      <c r="WOF136" s="908"/>
      <c r="WOG136" s="908"/>
      <c r="WOH136" s="908"/>
      <c r="WOI136" s="908"/>
      <c r="WOJ136" s="908"/>
      <c r="WOK136" s="908"/>
      <c r="WOL136" s="908"/>
      <c r="WOM136" s="908"/>
      <c r="WON136" s="908"/>
      <c r="WOO136" s="908"/>
      <c r="WOP136" s="908"/>
      <c r="WOQ136" s="908"/>
      <c r="WOR136" s="908"/>
      <c r="WOS136" s="908"/>
      <c r="WOT136" s="908"/>
      <c r="WOU136" s="908"/>
      <c r="WOV136" s="908"/>
      <c r="WOW136" s="908"/>
      <c r="WOX136" s="908"/>
      <c r="WOY136" s="908"/>
      <c r="WOZ136" s="908"/>
      <c r="WPA136" s="908"/>
      <c r="WPB136" s="908"/>
      <c r="WPC136" s="908"/>
      <c r="WPD136" s="908"/>
      <c r="WPE136" s="908"/>
      <c r="WPF136" s="908"/>
      <c r="WPG136" s="908"/>
      <c r="WPH136" s="908"/>
      <c r="WPI136" s="908"/>
      <c r="WPJ136" s="908"/>
      <c r="WPK136" s="908"/>
      <c r="WPL136" s="908"/>
      <c r="WPM136" s="908"/>
      <c r="WPN136" s="908"/>
      <c r="WPO136" s="908"/>
      <c r="WPP136" s="908"/>
      <c r="WPQ136" s="908"/>
      <c r="WPR136" s="908"/>
      <c r="WPS136" s="908"/>
      <c r="WPT136" s="908"/>
      <c r="WPU136" s="908"/>
      <c r="WPV136" s="908"/>
      <c r="WPW136" s="908"/>
      <c r="WPX136" s="908"/>
      <c r="WPY136" s="908"/>
      <c r="WPZ136" s="908"/>
      <c r="WQA136" s="908"/>
      <c r="WQB136" s="908"/>
      <c r="WQC136" s="908"/>
      <c r="WQD136" s="908"/>
      <c r="WQE136" s="908"/>
      <c r="WQF136" s="908"/>
      <c r="WQG136" s="908"/>
      <c r="WQH136" s="908"/>
      <c r="WQI136" s="908"/>
      <c r="WQJ136" s="908"/>
      <c r="WQK136" s="908"/>
      <c r="WQL136" s="908"/>
      <c r="WQM136" s="908"/>
      <c r="WQN136" s="908"/>
      <c r="WQO136" s="908"/>
      <c r="WQP136" s="908"/>
      <c r="WQQ136" s="908"/>
      <c r="WQR136" s="908"/>
      <c r="WQS136" s="908"/>
      <c r="WQT136" s="908"/>
      <c r="WQU136" s="908"/>
      <c r="WQV136" s="908"/>
      <c r="WQW136" s="908"/>
      <c r="WQX136" s="908"/>
      <c r="WQY136" s="908"/>
      <c r="WQZ136" s="908"/>
      <c r="WRA136" s="908"/>
      <c r="WRB136" s="908"/>
      <c r="WRC136" s="908"/>
      <c r="WRD136" s="908"/>
      <c r="WRE136" s="908"/>
      <c r="WRF136" s="908"/>
      <c r="WRG136" s="908"/>
      <c r="WRH136" s="908"/>
      <c r="WRI136" s="908"/>
      <c r="WRJ136" s="908"/>
      <c r="WRK136" s="908"/>
      <c r="WRL136" s="908"/>
      <c r="WRM136" s="908"/>
      <c r="WRN136" s="908"/>
      <c r="WRO136" s="908"/>
      <c r="WRP136" s="908"/>
      <c r="WRQ136" s="908"/>
      <c r="WRR136" s="908"/>
      <c r="WRS136" s="908"/>
      <c r="WRT136" s="908"/>
      <c r="WRU136" s="908"/>
      <c r="WRV136" s="908"/>
      <c r="WRW136" s="908"/>
      <c r="WRX136" s="908"/>
      <c r="WRY136" s="908"/>
      <c r="WRZ136" s="908"/>
      <c r="WSA136" s="908"/>
      <c r="WSB136" s="908"/>
      <c r="WSC136" s="908"/>
      <c r="WSD136" s="908"/>
      <c r="WSE136" s="908"/>
      <c r="WSF136" s="908"/>
      <c r="WSG136" s="908"/>
      <c r="WSH136" s="908"/>
      <c r="WSI136" s="908"/>
      <c r="WSJ136" s="908"/>
      <c r="WSK136" s="908"/>
      <c r="WSL136" s="908"/>
      <c r="WSM136" s="908"/>
      <c r="WSN136" s="908"/>
      <c r="WSO136" s="908"/>
      <c r="WSP136" s="908"/>
      <c r="WSQ136" s="908"/>
      <c r="WSR136" s="908"/>
      <c r="WSS136" s="908"/>
      <c r="WST136" s="908"/>
      <c r="WSU136" s="908"/>
      <c r="WSV136" s="908"/>
      <c r="WSW136" s="908"/>
      <c r="WSX136" s="908"/>
      <c r="WSY136" s="908"/>
      <c r="WSZ136" s="908"/>
      <c r="WTA136" s="908"/>
      <c r="WTB136" s="908"/>
      <c r="WTC136" s="908"/>
      <c r="WTD136" s="908"/>
      <c r="WTE136" s="908"/>
      <c r="WTF136" s="908"/>
      <c r="WTG136" s="908"/>
      <c r="WTH136" s="908"/>
      <c r="WTI136" s="908"/>
      <c r="WTJ136" s="908"/>
      <c r="WTK136" s="908"/>
      <c r="WTL136" s="908"/>
      <c r="WTM136" s="908"/>
      <c r="WTN136" s="908"/>
      <c r="WTO136" s="908"/>
      <c r="WTP136" s="908"/>
      <c r="WTQ136" s="908"/>
      <c r="WTR136" s="908"/>
      <c r="WTS136" s="908"/>
      <c r="WTT136" s="908"/>
      <c r="WTU136" s="908"/>
      <c r="WTV136" s="908"/>
      <c r="WTW136" s="908"/>
      <c r="WTX136" s="908"/>
      <c r="WTY136" s="908"/>
      <c r="WTZ136" s="908"/>
      <c r="WUA136" s="908"/>
      <c r="WUB136" s="908"/>
      <c r="WUC136" s="908"/>
      <c r="WUD136" s="908"/>
      <c r="WUE136" s="908"/>
      <c r="WUF136" s="908"/>
      <c r="WUG136" s="908"/>
      <c r="WUH136" s="908"/>
      <c r="WUI136" s="908"/>
      <c r="WUJ136" s="908"/>
      <c r="WUK136" s="908"/>
      <c r="WUL136" s="908"/>
      <c r="WUM136" s="908"/>
      <c r="WUN136" s="908"/>
      <c r="WUO136" s="908"/>
      <c r="WUP136" s="908"/>
      <c r="WUQ136" s="908"/>
      <c r="WUR136" s="908"/>
      <c r="WUS136" s="908"/>
      <c r="WUT136" s="908"/>
      <c r="WUU136" s="908"/>
      <c r="WUV136" s="908"/>
      <c r="WUW136" s="908"/>
      <c r="WUX136" s="908"/>
      <c r="WUY136" s="908"/>
      <c r="WUZ136" s="908"/>
      <c r="WVA136" s="908"/>
      <c r="WVB136" s="908"/>
      <c r="WVC136" s="908"/>
      <c r="WVD136" s="908"/>
      <c r="WVE136" s="908"/>
      <c r="WVF136" s="908"/>
      <c r="WVG136" s="908"/>
      <c r="WVH136" s="908"/>
      <c r="WVI136" s="908"/>
      <c r="WVJ136" s="908"/>
      <c r="WVK136" s="908"/>
      <c r="WVL136" s="908"/>
      <c r="WVM136" s="908"/>
      <c r="WVN136" s="908"/>
      <c r="WVO136" s="908"/>
      <c r="WVP136" s="908"/>
      <c r="WVQ136" s="908"/>
      <c r="WVR136" s="908"/>
      <c r="WVS136" s="908"/>
      <c r="WVT136" s="908"/>
      <c r="WVU136" s="908"/>
      <c r="WVV136" s="908"/>
      <c r="WVW136" s="908"/>
      <c r="WVX136" s="908"/>
      <c r="WVY136" s="908"/>
      <c r="WVZ136" s="908"/>
      <c r="WWA136" s="908"/>
      <c r="WWB136" s="908"/>
      <c r="WWC136" s="908"/>
    </row>
    <row r="137" spans="1:16149" s="921" customFormat="1" ht="24.95" customHeight="1">
      <c r="A137" s="899" t="s">
        <v>285</v>
      </c>
      <c r="B137" s="736" t="s">
        <v>966</v>
      </c>
      <c r="C137" s="743" t="s">
        <v>116</v>
      </c>
      <c r="D137" s="738">
        <v>21451</v>
      </c>
      <c r="E137" s="738">
        <v>40148</v>
      </c>
      <c r="F137" s="915">
        <f t="shared" ca="1" si="16"/>
        <v>10.190657262176563</v>
      </c>
      <c r="G137" s="916">
        <f t="shared" si="12"/>
        <v>43366</v>
      </c>
      <c r="H137" s="917">
        <f>25232</f>
        <v>25232</v>
      </c>
      <c r="I137" s="741" t="s">
        <v>231</v>
      </c>
      <c r="J137" s="741" t="s">
        <v>231</v>
      </c>
      <c r="K137" s="924">
        <v>1</v>
      </c>
      <c r="L137" s="443">
        <f t="shared" si="20"/>
        <v>15</v>
      </c>
      <c r="M137" s="443">
        <f t="shared" si="20"/>
        <v>15</v>
      </c>
      <c r="N137" s="902"/>
      <c r="O137" s="902"/>
      <c r="P137" s="903">
        <f t="shared" si="17"/>
        <v>36479.946191999996</v>
      </c>
      <c r="Q137" s="443">
        <f t="shared" si="14"/>
        <v>10</v>
      </c>
      <c r="R137" s="904">
        <v>20</v>
      </c>
      <c r="S137" s="904">
        <v>35</v>
      </c>
      <c r="T137" s="904">
        <f t="shared" si="22"/>
        <v>10</v>
      </c>
      <c r="U137" s="903">
        <f t="shared" si="15"/>
        <v>252320</v>
      </c>
      <c r="V137" s="918"/>
      <c r="W137" s="919"/>
      <c r="X137" s="920"/>
    </row>
    <row r="138" spans="1:16149" s="921" customFormat="1" ht="24.95" customHeight="1">
      <c r="A138" s="899" t="s">
        <v>2228</v>
      </c>
      <c r="B138" s="909" t="s">
        <v>2229</v>
      </c>
      <c r="C138" s="909" t="s">
        <v>1738</v>
      </c>
      <c r="D138" s="910" t="s">
        <v>2230</v>
      </c>
      <c r="E138" s="910">
        <v>42198</v>
      </c>
      <c r="F138" s="915">
        <f t="shared" ca="1" si="16"/>
        <v>4.5742189060121792</v>
      </c>
      <c r="G138" s="916">
        <f t="shared" si="12"/>
        <v>44200</v>
      </c>
      <c r="H138" s="917">
        <v>23222</v>
      </c>
      <c r="I138" s="741"/>
      <c r="J138" s="741"/>
      <c r="K138" s="926">
        <v>2</v>
      </c>
      <c r="L138" s="443">
        <f t="shared" si="20"/>
        <v>15</v>
      </c>
      <c r="M138" s="443">
        <f t="shared" si="20"/>
        <v>15</v>
      </c>
      <c r="N138" s="902"/>
      <c r="O138" s="902"/>
      <c r="P138" s="903">
        <f t="shared" si="17"/>
        <v>33573.926381999998</v>
      </c>
      <c r="Q138" s="443">
        <f t="shared" si="14"/>
        <v>4</v>
      </c>
      <c r="R138" s="904"/>
      <c r="S138" s="904"/>
      <c r="T138" s="904">
        <f>Q138</f>
        <v>4</v>
      </c>
      <c r="U138" s="903">
        <f t="shared" si="15"/>
        <v>92888</v>
      </c>
      <c r="V138" s="918"/>
      <c r="W138" s="919"/>
      <c r="X138" s="920"/>
    </row>
    <row r="139" spans="1:16149" s="921" customFormat="1" ht="24.95" customHeight="1">
      <c r="A139" s="899" t="s">
        <v>514</v>
      </c>
      <c r="B139" s="909" t="s">
        <v>2231</v>
      </c>
      <c r="C139" s="909" t="s">
        <v>117</v>
      </c>
      <c r="D139" s="910" t="s">
        <v>2232</v>
      </c>
      <c r="E139" s="910">
        <v>33420</v>
      </c>
      <c r="F139" s="915">
        <f t="shared" ca="1" si="16"/>
        <v>28.623533974505332</v>
      </c>
      <c r="G139" s="916">
        <f t="shared" si="12"/>
        <v>43849</v>
      </c>
      <c r="H139" s="917">
        <v>28099</v>
      </c>
      <c r="I139" s="923">
        <v>12</v>
      </c>
      <c r="J139" s="741"/>
      <c r="K139" s="925">
        <v>1</v>
      </c>
      <c r="L139" s="443">
        <f t="shared" ref="L139:M149" si="23">15+N139</f>
        <v>15</v>
      </c>
      <c r="M139" s="443">
        <f t="shared" si="23"/>
        <v>15</v>
      </c>
      <c r="N139" s="902"/>
      <c r="O139" s="902"/>
      <c r="P139" s="903">
        <f t="shared" si="17"/>
        <v>40625.000318999999</v>
      </c>
      <c r="Q139" s="443">
        <f t="shared" si="14"/>
        <v>28</v>
      </c>
      <c r="R139" s="904"/>
      <c r="S139" s="904"/>
      <c r="T139" s="904">
        <f>+$R$16+8*1.5</f>
        <v>32</v>
      </c>
      <c r="U139" s="903">
        <f t="shared" si="15"/>
        <v>899168</v>
      </c>
      <c r="V139" s="918"/>
      <c r="W139" s="919"/>
      <c r="X139" s="920"/>
    </row>
    <row r="140" spans="1:16149" s="921" customFormat="1" ht="24.95" customHeight="1">
      <c r="A140" s="899" t="s">
        <v>1093</v>
      </c>
      <c r="B140" s="909" t="s">
        <v>2233</v>
      </c>
      <c r="C140" s="909" t="s">
        <v>117</v>
      </c>
      <c r="D140" s="910" t="s">
        <v>2234</v>
      </c>
      <c r="E140" s="910">
        <v>34704</v>
      </c>
      <c r="F140" s="915">
        <f t="shared" ca="1" si="16"/>
        <v>25.105725755327249</v>
      </c>
      <c r="G140" s="916">
        <f t="shared" si="12"/>
        <v>44019</v>
      </c>
      <c r="H140" s="917">
        <v>28099</v>
      </c>
      <c r="I140" s="923">
        <v>12</v>
      </c>
      <c r="J140" s="741"/>
      <c r="K140" s="925">
        <v>1</v>
      </c>
      <c r="L140" s="443">
        <f t="shared" si="23"/>
        <v>15</v>
      </c>
      <c r="M140" s="443">
        <f t="shared" si="23"/>
        <v>15</v>
      </c>
      <c r="N140" s="902"/>
      <c r="O140" s="902"/>
      <c r="P140" s="903">
        <f t="shared" si="17"/>
        <v>40625.000318999999</v>
      </c>
      <c r="Q140" s="443">
        <f t="shared" si="14"/>
        <v>24</v>
      </c>
      <c r="R140" s="904"/>
      <c r="S140" s="904"/>
      <c r="T140" s="904">
        <f>+$R$16+4*1.5</f>
        <v>26</v>
      </c>
      <c r="U140" s="903">
        <f t="shared" si="15"/>
        <v>730574</v>
      </c>
      <c r="V140" s="918"/>
      <c r="W140" s="919"/>
      <c r="X140" s="920"/>
    </row>
    <row r="141" spans="1:16149" s="921" customFormat="1" ht="24.95" customHeight="1">
      <c r="A141" s="899" t="s">
        <v>1720</v>
      </c>
      <c r="B141" s="909" t="s">
        <v>2235</v>
      </c>
      <c r="C141" s="909" t="s">
        <v>117</v>
      </c>
      <c r="D141" s="910" t="s">
        <v>2236</v>
      </c>
      <c r="E141" s="910">
        <v>35219</v>
      </c>
      <c r="F141" s="915">
        <f t="shared" ca="1" si="16"/>
        <v>23.694766851217658</v>
      </c>
      <c r="G141" s="916">
        <f t="shared" si="12"/>
        <v>44088</v>
      </c>
      <c r="H141" s="917">
        <v>28099</v>
      </c>
      <c r="I141" s="741"/>
      <c r="J141" s="741"/>
      <c r="K141" s="925">
        <v>1</v>
      </c>
      <c r="L141" s="443">
        <f t="shared" si="23"/>
        <v>15</v>
      </c>
      <c r="M141" s="443">
        <f t="shared" si="23"/>
        <v>15</v>
      </c>
      <c r="N141" s="902"/>
      <c r="O141" s="902"/>
      <c r="P141" s="903">
        <f t="shared" si="17"/>
        <v>40625.000318999999</v>
      </c>
      <c r="Q141" s="443">
        <f t="shared" si="14"/>
        <v>23</v>
      </c>
      <c r="R141" s="904"/>
      <c r="S141" s="904"/>
      <c r="T141" s="904">
        <f>+$R$16+3*1.5</f>
        <v>24.5</v>
      </c>
      <c r="U141" s="903">
        <f t="shared" si="15"/>
        <v>688425.5</v>
      </c>
      <c r="V141" s="918"/>
      <c r="W141" s="919"/>
      <c r="X141" s="920"/>
    </row>
    <row r="142" spans="1:16149" s="921" customFormat="1" ht="24.95" customHeight="1">
      <c r="A142" s="899" t="s">
        <v>1089</v>
      </c>
      <c r="B142" s="909" t="s">
        <v>2237</v>
      </c>
      <c r="C142" s="909" t="s">
        <v>117</v>
      </c>
      <c r="D142" s="910" t="s">
        <v>2238</v>
      </c>
      <c r="E142" s="910">
        <v>35737</v>
      </c>
      <c r="F142" s="915">
        <f t="shared" ca="1" si="16"/>
        <v>22.275588769025877</v>
      </c>
      <c r="G142" s="916">
        <f t="shared" si="12"/>
        <v>43956</v>
      </c>
      <c r="H142" s="917">
        <v>28099</v>
      </c>
      <c r="I142" s="927">
        <v>11</v>
      </c>
      <c r="J142" s="741"/>
      <c r="K142" s="925">
        <v>2</v>
      </c>
      <c r="L142" s="443">
        <f t="shared" si="23"/>
        <v>15</v>
      </c>
      <c r="M142" s="443">
        <f t="shared" si="23"/>
        <v>15</v>
      </c>
      <c r="N142" s="902"/>
      <c r="O142" s="902"/>
      <c r="P142" s="903">
        <f t="shared" si="17"/>
        <v>40625.000318999999</v>
      </c>
      <c r="Q142" s="443">
        <f t="shared" si="14"/>
        <v>22</v>
      </c>
      <c r="R142" s="904"/>
      <c r="S142" s="904"/>
      <c r="T142" s="904">
        <f>+$R$16+2*1.5</f>
        <v>23</v>
      </c>
      <c r="U142" s="903">
        <f t="shared" si="15"/>
        <v>646277</v>
      </c>
      <c r="V142" s="918"/>
      <c r="W142" s="919"/>
      <c r="X142" s="920"/>
    </row>
    <row r="143" spans="1:16149" s="921" customFormat="1" ht="24.95" customHeight="1">
      <c r="A143" s="899" t="s">
        <v>1721</v>
      </c>
      <c r="B143" s="909" t="s">
        <v>2239</v>
      </c>
      <c r="C143" s="909" t="s">
        <v>117</v>
      </c>
      <c r="D143" s="910" t="s">
        <v>2240</v>
      </c>
      <c r="E143" s="910">
        <v>35436</v>
      </c>
      <c r="F143" s="915">
        <f t="shared" ca="1" si="16"/>
        <v>23.100246303272453</v>
      </c>
      <c r="G143" s="916">
        <f t="shared" si="12"/>
        <v>44092</v>
      </c>
      <c r="H143" s="917">
        <v>28099</v>
      </c>
      <c r="I143" s="741"/>
      <c r="J143" s="741"/>
      <c r="K143" s="925">
        <v>2</v>
      </c>
      <c r="L143" s="443">
        <f t="shared" si="23"/>
        <v>15</v>
      </c>
      <c r="M143" s="443">
        <f t="shared" si="23"/>
        <v>15</v>
      </c>
      <c r="N143" s="902"/>
      <c r="O143" s="902"/>
      <c r="P143" s="903">
        <f t="shared" si="17"/>
        <v>40625.000318999999</v>
      </c>
      <c r="Q143" s="443">
        <f t="shared" si="14"/>
        <v>22</v>
      </c>
      <c r="R143" s="904"/>
      <c r="S143" s="904"/>
      <c r="T143" s="904">
        <f>+$R$16+2*1.5</f>
        <v>23</v>
      </c>
      <c r="U143" s="903">
        <f t="shared" si="15"/>
        <v>646277</v>
      </c>
      <c r="V143" s="918"/>
      <c r="W143" s="919"/>
      <c r="X143" s="920"/>
    </row>
    <row r="144" spans="1:16149" s="921" customFormat="1" ht="24.95" customHeight="1">
      <c r="A144" s="899" t="s">
        <v>1092</v>
      </c>
      <c r="B144" s="909" t="s">
        <v>2241</v>
      </c>
      <c r="C144" s="909" t="s">
        <v>117</v>
      </c>
      <c r="D144" s="910" t="s">
        <v>2242</v>
      </c>
      <c r="E144" s="910">
        <v>35248</v>
      </c>
      <c r="F144" s="915">
        <f t="shared" ca="1" si="16"/>
        <v>23.615314796423139</v>
      </c>
      <c r="G144" s="916">
        <f t="shared" si="12"/>
        <v>43991</v>
      </c>
      <c r="H144" s="917">
        <v>28447</v>
      </c>
      <c r="I144" s="923">
        <v>11</v>
      </c>
      <c r="J144" s="741"/>
      <c r="K144" s="925">
        <v>3</v>
      </c>
      <c r="L144" s="443">
        <f t="shared" si="23"/>
        <v>15</v>
      </c>
      <c r="M144" s="443">
        <f t="shared" si="23"/>
        <v>15</v>
      </c>
      <c r="N144" s="902"/>
      <c r="O144" s="902"/>
      <c r="P144" s="903">
        <f t="shared" si="17"/>
        <v>41128.132106999998</v>
      </c>
      <c r="Q144" s="443">
        <f t="shared" si="14"/>
        <v>23</v>
      </c>
      <c r="R144" s="904"/>
      <c r="S144" s="904"/>
      <c r="T144" s="904">
        <f>+$R$16+3*1.5</f>
        <v>24.5</v>
      </c>
      <c r="U144" s="903">
        <f t="shared" si="15"/>
        <v>696951.5</v>
      </c>
      <c r="V144" s="918"/>
      <c r="W144" s="919"/>
      <c r="X144" s="920"/>
    </row>
    <row r="145" spans="1:24" s="921" customFormat="1" ht="15" customHeight="1">
      <c r="A145" s="899" t="s">
        <v>1084</v>
      </c>
      <c r="B145" s="909" t="s">
        <v>2243</v>
      </c>
      <c r="C145" s="909" t="s">
        <v>117</v>
      </c>
      <c r="D145" s="910" t="s">
        <v>2244</v>
      </c>
      <c r="E145" s="910">
        <v>33799</v>
      </c>
      <c r="F145" s="915">
        <f t="shared" ca="1" si="16"/>
        <v>27.585177810121767</v>
      </c>
      <c r="G145" s="916">
        <f t="shared" ref="G145:G149" si="24">+D145+$G$14</f>
        <v>43871</v>
      </c>
      <c r="H145" s="917">
        <v>28447</v>
      </c>
      <c r="I145" s="923">
        <v>13</v>
      </c>
      <c r="J145" s="741"/>
      <c r="K145" s="925">
        <v>4</v>
      </c>
      <c r="L145" s="443">
        <f t="shared" si="23"/>
        <v>15</v>
      </c>
      <c r="M145" s="443">
        <f t="shared" si="23"/>
        <v>15</v>
      </c>
      <c r="N145" s="902"/>
      <c r="O145" s="902"/>
      <c r="P145" s="903">
        <f t="shared" si="17"/>
        <v>41128.132106999998</v>
      </c>
      <c r="Q145" s="443">
        <f t="shared" ref="Q145:Q149" si="25">DATEDIF(E145,$V$15,"Y")</f>
        <v>27</v>
      </c>
      <c r="R145" s="904"/>
      <c r="S145" s="904"/>
      <c r="T145" s="904">
        <f>+$R$16+7*1.5</f>
        <v>30.5</v>
      </c>
      <c r="U145" s="903">
        <f t="shared" ref="U145:U149" si="26">+H145*T145</f>
        <v>867633.5</v>
      </c>
      <c r="V145" s="918"/>
      <c r="W145" s="919"/>
      <c r="X145" s="920"/>
    </row>
    <row r="146" spans="1:24" s="921" customFormat="1" ht="15" customHeight="1">
      <c r="A146" s="899" t="s">
        <v>1718</v>
      </c>
      <c r="B146" s="909" t="s">
        <v>2245</v>
      </c>
      <c r="C146" s="909" t="s">
        <v>117</v>
      </c>
      <c r="D146" s="910" t="s">
        <v>2246</v>
      </c>
      <c r="E146" s="910">
        <v>33269</v>
      </c>
      <c r="F146" s="915">
        <f t="shared" ref="F146:F149" ca="1" si="27">(NOW()-E146)/365</f>
        <v>29.037232604642316</v>
      </c>
      <c r="G146" s="916">
        <f t="shared" si="24"/>
        <v>44083</v>
      </c>
      <c r="H146" s="917">
        <v>28447</v>
      </c>
      <c r="I146" s="741"/>
      <c r="J146" s="741"/>
      <c r="K146" s="925">
        <v>4</v>
      </c>
      <c r="L146" s="443">
        <f t="shared" si="23"/>
        <v>15</v>
      </c>
      <c r="M146" s="443">
        <f t="shared" si="23"/>
        <v>15</v>
      </c>
      <c r="N146" s="902"/>
      <c r="O146" s="902"/>
      <c r="P146" s="903">
        <f t="shared" si="17"/>
        <v>41128.132106999998</v>
      </c>
      <c r="Q146" s="443">
        <f t="shared" si="25"/>
        <v>28</v>
      </c>
      <c r="R146" s="904"/>
      <c r="S146" s="904"/>
      <c r="T146" s="904">
        <f>+$R$16+8*1.5</f>
        <v>32</v>
      </c>
      <c r="U146" s="903">
        <f t="shared" si="26"/>
        <v>910304</v>
      </c>
      <c r="V146" s="918"/>
      <c r="W146" s="919"/>
      <c r="X146" s="920"/>
    </row>
    <row r="147" spans="1:24" s="921" customFormat="1" ht="15" customHeight="1">
      <c r="A147" s="899" t="s">
        <v>1090</v>
      </c>
      <c r="B147" s="909" t="s">
        <v>2247</v>
      </c>
      <c r="C147" s="909" t="s">
        <v>117</v>
      </c>
      <c r="D147" s="910" t="s">
        <v>2248</v>
      </c>
      <c r="E147" s="910">
        <v>30468</v>
      </c>
      <c r="F147" s="915">
        <f t="shared" ca="1" si="27"/>
        <v>36.711205207382044</v>
      </c>
      <c r="G147" s="916">
        <f t="shared" si="24"/>
        <v>43962</v>
      </c>
      <c r="H147" s="917">
        <v>29517</v>
      </c>
      <c r="I147" s="923">
        <v>13</v>
      </c>
      <c r="J147" s="741"/>
      <c r="K147" s="925">
        <v>6</v>
      </c>
      <c r="L147" s="443">
        <f t="shared" si="23"/>
        <v>15</v>
      </c>
      <c r="M147" s="443">
        <f t="shared" si="23"/>
        <v>15</v>
      </c>
      <c r="N147" s="902"/>
      <c r="O147" s="902"/>
      <c r="P147" s="903">
        <f t="shared" ref="P147:P149" si="28">+H147*(L147+M147)*0.0481927</f>
        <v>42675.117776999999</v>
      </c>
      <c r="Q147" s="443">
        <f t="shared" si="25"/>
        <v>36</v>
      </c>
      <c r="R147" s="904"/>
      <c r="S147" s="904"/>
      <c r="T147" s="904">
        <f>+$R$16+10*1.5+6*2</f>
        <v>47</v>
      </c>
      <c r="U147" s="903">
        <f t="shared" si="26"/>
        <v>1387299</v>
      </c>
      <c r="V147" s="918"/>
      <c r="W147" s="919"/>
      <c r="X147" s="920"/>
    </row>
    <row r="148" spans="1:24" s="921" customFormat="1" ht="15" customHeight="1">
      <c r="A148" s="899" t="s">
        <v>1094</v>
      </c>
      <c r="B148" s="909" t="s">
        <v>2249</v>
      </c>
      <c r="C148" s="909" t="s">
        <v>117</v>
      </c>
      <c r="D148" s="910" t="s">
        <v>2250</v>
      </c>
      <c r="E148" s="910">
        <v>30621</v>
      </c>
      <c r="F148" s="915">
        <f t="shared" ca="1" si="27"/>
        <v>36.292027125190259</v>
      </c>
      <c r="G148" s="916">
        <f t="shared" si="24"/>
        <v>44026</v>
      </c>
      <c r="H148" s="917">
        <v>29517</v>
      </c>
      <c r="I148" s="741"/>
      <c r="J148" s="741"/>
      <c r="K148" s="925">
        <v>6</v>
      </c>
      <c r="L148" s="443">
        <f t="shared" si="23"/>
        <v>15</v>
      </c>
      <c r="M148" s="443">
        <f t="shared" si="23"/>
        <v>15</v>
      </c>
      <c r="N148" s="902"/>
      <c r="O148" s="902"/>
      <c r="P148" s="903">
        <f t="shared" si="28"/>
        <v>42675.117776999999</v>
      </c>
      <c r="Q148" s="443">
        <f t="shared" si="25"/>
        <v>36</v>
      </c>
      <c r="R148" s="904"/>
      <c r="S148" s="904"/>
      <c r="T148" s="904">
        <f>+$R$16+10*1.5+6*2</f>
        <v>47</v>
      </c>
      <c r="U148" s="903">
        <f t="shared" si="26"/>
        <v>1387299</v>
      </c>
      <c r="V148" s="918"/>
      <c r="W148" s="919"/>
      <c r="X148" s="920"/>
    </row>
    <row r="149" spans="1:24" s="921" customFormat="1" ht="15" customHeight="1">
      <c r="A149" s="899" t="s">
        <v>1716</v>
      </c>
      <c r="B149" s="909" t="s">
        <v>2251</v>
      </c>
      <c r="C149" s="909" t="s">
        <v>117</v>
      </c>
      <c r="D149" s="910" t="s">
        <v>2252</v>
      </c>
      <c r="E149" s="910">
        <v>31625</v>
      </c>
      <c r="F149" s="915">
        <f t="shared" ca="1" si="27"/>
        <v>33.541342193683413</v>
      </c>
      <c r="G149" s="916">
        <f t="shared" si="24"/>
        <v>44038</v>
      </c>
      <c r="H149" s="917">
        <v>29517</v>
      </c>
      <c r="I149" s="741"/>
      <c r="J149" s="741"/>
      <c r="K149" s="925">
        <v>6</v>
      </c>
      <c r="L149" s="443">
        <f t="shared" si="23"/>
        <v>15</v>
      </c>
      <c r="M149" s="443">
        <f t="shared" si="23"/>
        <v>15</v>
      </c>
      <c r="N149" s="902"/>
      <c r="O149" s="902"/>
      <c r="P149" s="903">
        <f t="shared" si="28"/>
        <v>42675.117776999999</v>
      </c>
      <c r="Q149" s="443">
        <f t="shared" si="25"/>
        <v>33</v>
      </c>
      <c r="R149" s="904"/>
      <c r="S149" s="904"/>
      <c r="T149" s="904">
        <f>+$R$16+10*1.5+3*2</f>
        <v>41</v>
      </c>
      <c r="U149" s="903">
        <f t="shared" si="26"/>
        <v>1210197</v>
      </c>
      <c r="V149" s="918">
        <v>133</v>
      </c>
      <c r="W149" s="919"/>
      <c r="X149" s="920"/>
    </row>
    <row r="150" spans="1:24" s="431" customFormat="1" ht="15" customHeight="1">
      <c r="B150" s="744"/>
      <c r="C150" s="433"/>
      <c r="D150" s="433"/>
      <c r="E150" s="433"/>
      <c r="F150" s="433"/>
      <c r="G150" s="433"/>
      <c r="H150" s="433"/>
      <c r="I150" s="433"/>
      <c r="J150" s="433"/>
      <c r="K150" s="428"/>
      <c r="L150" s="428"/>
      <c r="M150" s="428"/>
      <c r="N150" s="433"/>
      <c r="O150" s="433"/>
      <c r="P150" s="778">
        <f>SUM(P17:P149)</f>
        <v>14243932.943999246</v>
      </c>
      <c r="Q150" s="433"/>
      <c r="R150" s="433"/>
      <c r="S150" s="433"/>
      <c r="T150" s="430"/>
      <c r="U150" s="778">
        <f>SUM(U17:U149)</f>
        <v>177280376</v>
      </c>
      <c r="V150" s="431">
        <v>86</v>
      </c>
    </row>
    <row r="151" spans="1:24" s="431" customFormat="1" ht="15" customHeight="1">
      <c r="B151" s="2126" t="s">
        <v>65</v>
      </c>
      <c r="C151" s="2127"/>
      <c r="D151" s="2127"/>
      <c r="E151" s="2127"/>
      <c r="F151" s="2127"/>
      <c r="G151" s="2127"/>
      <c r="H151" s="2127"/>
      <c r="I151" s="2127"/>
      <c r="J151" s="2127"/>
      <c r="K151" s="2127"/>
      <c r="L151" s="2127"/>
      <c r="M151" s="2127"/>
      <c r="N151" s="2127"/>
      <c r="O151" s="2127"/>
      <c r="P151" s="2128"/>
      <c r="Q151" s="2121">
        <f>P150+U150</f>
        <v>191524308.94399923</v>
      </c>
      <c r="R151" s="2122"/>
      <c r="S151" s="2122"/>
      <c r="T151" s="2122"/>
      <c r="U151" s="2123"/>
    </row>
    <row r="152" spans="1:24" s="719" customFormat="1" ht="15" customHeight="1">
      <c r="B152" s="711" t="s">
        <v>411</v>
      </c>
      <c r="C152" s="745"/>
      <c r="D152" s="745"/>
      <c r="E152" s="713"/>
      <c r="F152" s="745"/>
      <c r="G152" s="745"/>
      <c r="H152" s="746" t="s">
        <v>159</v>
      </c>
      <c r="I152" s="745"/>
      <c r="J152" s="745"/>
      <c r="K152" s="747"/>
      <c r="L152" s="747"/>
      <c r="M152" s="747"/>
      <c r="N152" s="745"/>
      <c r="O152" s="745"/>
      <c r="P152" s="745"/>
      <c r="Q152" s="746" t="s">
        <v>160</v>
      </c>
      <c r="R152" s="745"/>
      <c r="S152" s="745"/>
      <c r="T152" s="716"/>
      <c r="U152" s="717"/>
    </row>
    <row r="153" spans="1:24" s="719" customFormat="1" ht="15" customHeight="1">
      <c r="B153" s="748"/>
      <c r="C153" s="749"/>
      <c r="D153" s="749"/>
      <c r="E153" s="722"/>
      <c r="F153" s="749"/>
      <c r="G153" s="749"/>
      <c r="H153" s="748"/>
      <c r="I153" s="749"/>
      <c r="J153" s="749"/>
      <c r="K153" s="847"/>
      <c r="L153" s="847"/>
      <c r="M153" s="847"/>
      <c r="N153" s="749"/>
      <c r="O153" s="749"/>
      <c r="P153" s="749"/>
      <c r="Q153" s="748"/>
      <c r="R153" s="749"/>
      <c r="S153" s="749"/>
      <c r="T153" s="724"/>
      <c r="U153" s="725"/>
    </row>
    <row r="154" spans="1:24" s="719" customFormat="1" ht="15" customHeight="1">
      <c r="B154" s="748"/>
      <c r="C154" s="749"/>
      <c r="D154" s="749"/>
      <c r="E154" s="722"/>
      <c r="F154" s="749"/>
      <c r="G154" s="749"/>
      <c r="H154" s="748"/>
      <c r="I154" s="749"/>
      <c r="J154" s="749"/>
      <c r="K154" s="847"/>
      <c r="L154" s="847"/>
      <c r="M154" s="847"/>
      <c r="N154" s="749"/>
      <c r="O154" s="749"/>
      <c r="P154" s="749"/>
      <c r="Q154" s="748"/>
      <c r="R154" s="749"/>
      <c r="S154" s="749"/>
      <c r="T154" s="724"/>
      <c r="U154" s="725"/>
    </row>
    <row r="155" spans="1:24" s="719" customFormat="1" ht="15" customHeight="1">
      <c r="B155" s="2097" t="s">
        <v>104</v>
      </c>
      <c r="C155" s="2098"/>
      <c r="D155" s="2098"/>
      <c r="E155" s="2098"/>
      <c r="F155" s="749"/>
      <c r="G155" s="749"/>
      <c r="H155" s="2097" t="s">
        <v>2178</v>
      </c>
      <c r="I155" s="2098"/>
      <c r="J155" s="2098"/>
      <c r="K155" s="2098"/>
      <c r="L155" s="2098"/>
      <c r="M155" s="2098"/>
      <c r="N155" s="2098"/>
      <c r="O155" s="2098"/>
      <c r="P155" s="2099"/>
      <c r="Q155" s="2124">
        <f ca="1">NOW()</f>
        <v>43867.589900694446</v>
      </c>
      <c r="R155" s="2125"/>
      <c r="S155" s="2125"/>
      <c r="T155" s="2125"/>
      <c r="U155" s="725"/>
    </row>
    <row r="156" spans="1:24" s="719" customFormat="1" ht="15" customHeight="1">
      <c r="B156" s="2118" t="s">
        <v>77</v>
      </c>
      <c r="C156" s="2119"/>
      <c r="D156" s="2119"/>
      <c r="E156" s="2119"/>
      <c r="F156" s="749"/>
      <c r="G156" s="749"/>
      <c r="H156" s="2111" t="s">
        <v>163</v>
      </c>
      <c r="I156" s="2119"/>
      <c r="J156" s="2119"/>
      <c r="K156" s="2119"/>
      <c r="L156" s="2119"/>
      <c r="M156" s="2119"/>
      <c r="N156" s="2119"/>
      <c r="O156" s="2119"/>
      <c r="P156" s="2120"/>
      <c r="Q156" s="748"/>
      <c r="R156" s="749"/>
      <c r="S156" s="749"/>
      <c r="T156" s="724"/>
      <c r="U156" s="725"/>
    </row>
    <row r="157" spans="1:24" s="719" customFormat="1" ht="15" customHeight="1">
      <c r="B157" s="434"/>
      <c r="C157" s="750"/>
      <c r="D157" s="750"/>
      <c r="E157" s="727"/>
      <c r="F157" s="750"/>
      <c r="G157" s="750"/>
      <c r="H157" s="2113" t="s">
        <v>346</v>
      </c>
      <c r="I157" s="2114"/>
      <c r="J157" s="2114"/>
      <c r="K157" s="2114"/>
      <c r="L157" s="2114"/>
      <c r="M157" s="2114"/>
      <c r="N157" s="2114"/>
      <c r="O157" s="2114"/>
      <c r="P157" s="2115"/>
      <c r="Q157" s="751"/>
      <c r="R157" s="750"/>
      <c r="S157" s="750"/>
      <c r="T157" s="729"/>
      <c r="U157" s="730"/>
    </row>
    <row r="158" spans="1:24" s="431" customFormat="1" ht="15" customHeight="1">
      <c r="K158" s="731"/>
      <c r="L158" s="731"/>
      <c r="M158" s="731"/>
      <c r="T158" s="732"/>
    </row>
    <row r="159" spans="1:24" s="431" customFormat="1" ht="15" customHeight="1">
      <c r="K159" s="731"/>
      <c r="L159" s="731"/>
      <c r="M159" s="731"/>
      <c r="T159" s="732"/>
    </row>
    <row r="160" spans="1:24" s="431" customFormat="1" ht="15" customHeight="1">
      <c r="B160" s="431" t="s">
        <v>969</v>
      </c>
      <c r="C160" s="431" t="s">
        <v>1787</v>
      </c>
      <c r="D160" s="431" t="s">
        <v>1787</v>
      </c>
      <c r="E160" s="431">
        <v>21029</v>
      </c>
      <c r="F160" s="431">
        <v>35136</v>
      </c>
      <c r="G160" s="431">
        <v>22.95172532597666</v>
      </c>
      <c r="I160" s="431">
        <v>42944</v>
      </c>
      <c r="J160" s="431">
        <v>12407</v>
      </c>
      <c r="K160" s="731" t="s">
        <v>195</v>
      </c>
      <c r="L160" s="731">
        <v>8</v>
      </c>
      <c r="M160" s="731">
        <v>60.39</v>
      </c>
      <c r="N160" s="431">
        <v>52</v>
      </c>
      <c r="O160" s="431">
        <v>45.39</v>
      </c>
      <c r="P160" s="431">
        <v>37</v>
      </c>
      <c r="Q160" s="431">
        <v>67200.996300070998</v>
      </c>
      <c r="R160" s="431">
        <v>23</v>
      </c>
      <c r="S160" s="431">
        <v>20</v>
      </c>
      <c r="T160" s="732">
        <v>24.5</v>
      </c>
      <c r="U160" s="431">
        <v>303971.5</v>
      </c>
    </row>
    <row r="161" spans="2:21" s="431" customFormat="1" ht="15" customHeight="1">
      <c r="B161" s="431" t="s">
        <v>2253</v>
      </c>
      <c r="D161" s="431" t="s">
        <v>2254</v>
      </c>
      <c r="E161" s="431" t="s">
        <v>2255</v>
      </c>
      <c r="F161" s="431">
        <v>32548</v>
      </c>
      <c r="G161" s="431">
        <v>30.042136284880769</v>
      </c>
      <c r="I161" s="431">
        <v>43972</v>
      </c>
      <c r="J161" s="431">
        <v>19054</v>
      </c>
      <c r="K161" s="731"/>
      <c r="L161" s="731"/>
      <c r="M161" s="731">
        <v>54</v>
      </c>
      <c r="N161" s="431">
        <v>236</v>
      </c>
      <c r="O161" s="431">
        <v>39</v>
      </c>
      <c r="P161" s="431">
        <v>221</v>
      </c>
      <c r="Q161" s="431">
        <v>266296.474682</v>
      </c>
      <c r="R161" s="431">
        <v>30</v>
      </c>
      <c r="S161" s="431">
        <v>20</v>
      </c>
      <c r="T161" s="732">
        <v>35</v>
      </c>
      <c r="U161" s="431">
        <v>666890</v>
      </c>
    </row>
    <row r="162" spans="2:21" s="431" customFormat="1" ht="15" customHeight="1">
      <c r="B162" s="431" t="s">
        <v>970</v>
      </c>
      <c r="C162" s="431" t="s">
        <v>1788</v>
      </c>
      <c r="D162" s="431" t="s">
        <v>1788</v>
      </c>
      <c r="E162" s="431">
        <v>21049</v>
      </c>
      <c r="F162" s="431">
        <v>32888</v>
      </c>
      <c r="G162" s="431">
        <v>29.110629435565702</v>
      </c>
      <c r="I162" s="431">
        <v>42964</v>
      </c>
      <c r="J162" s="431">
        <v>22829</v>
      </c>
      <c r="K162" s="731" t="s">
        <v>223</v>
      </c>
      <c r="L162" s="731">
        <v>3</v>
      </c>
      <c r="M162" s="731">
        <v>52.95</v>
      </c>
      <c r="N162" s="431">
        <v>55.24</v>
      </c>
      <c r="O162" s="431">
        <v>37.950000000000003</v>
      </c>
      <c r="P162" s="431">
        <v>40.24</v>
      </c>
      <c r="Q162" s="431">
        <v>119029.68033457699</v>
      </c>
      <c r="R162" s="431">
        <v>29</v>
      </c>
      <c r="S162" s="431">
        <v>20</v>
      </c>
      <c r="T162" s="732">
        <v>33.5</v>
      </c>
      <c r="U162" s="431">
        <v>764771.5</v>
      </c>
    </row>
    <row r="163" spans="2:21" s="431" customFormat="1" ht="15" customHeight="1">
      <c r="B163" s="431" t="s">
        <v>2256</v>
      </c>
      <c r="D163" s="431" t="s">
        <v>1897</v>
      </c>
      <c r="E163" s="431" t="s">
        <v>2257</v>
      </c>
      <c r="F163" s="431">
        <v>35373</v>
      </c>
      <c r="G163" s="431">
        <v>22.302410257483508</v>
      </c>
      <c r="I163" s="431">
        <v>44021</v>
      </c>
      <c r="J163" s="431">
        <v>33279</v>
      </c>
      <c r="K163" s="731"/>
      <c r="L163" s="731"/>
      <c r="M163" s="731">
        <v>71</v>
      </c>
      <c r="N163" s="431">
        <v>81</v>
      </c>
      <c r="O163" s="431">
        <v>56</v>
      </c>
      <c r="P163" s="431">
        <v>66</v>
      </c>
      <c r="Q163" s="431">
        <v>243778.33922159998</v>
      </c>
      <c r="R163" s="431">
        <v>23</v>
      </c>
      <c r="S163" s="431">
        <v>20</v>
      </c>
      <c r="T163" s="732">
        <v>24.5</v>
      </c>
      <c r="U163" s="431">
        <v>815335.5</v>
      </c>
    </row>
    <row r="164" spans="2:21" s="431" customFormat="1" ht="15" customHeight="1">
      <c r="B164" s="431" t="s">
        <v>2258</v>
      </c>
      <c r="D164" s="431" t="s">
        <v>1732</v>
      </c>
      <c r="E164" s="431" t="s">
        <v>2259</v>
      </c>
      <c r="F164" s="431">
        <v>32546</v>
      </c>
      <c r="G164" s="431">
        <v>30.047615736935562</v>
      </c>
      <c r="I164" s="431">
        <v>44012</v>
      </c>
      <c r="J164" s="431">
        <v>37400</v>
      </c>
      <c r="K164" s="731"/>
      <c r="L164" s="731"/>
      <c r="M164" s="731">
        <v>90</v>
      </c>
      <c r="N164" s="431">
        <v>100</v>
      </c>
      <c r="O164" s="431">
        <v>75</v>
      </c>
      <c r="P164" s="431">
        <v>85</v>
      </c>
      <c r="Q164" s="431">
        <v>342457.32620000001</v>
      </c>
      <c r="R164" s="431">
        <v>30</v>
      </c>
      <c r="S164" s="431">
        <v>20</v>
      </c>
      <c r="T164" s="732">
        <v>35</v>
      </c>
      <c r="U164" s="431">
        <v>1309000</v>
      </c>
    </row>
    <row r="165" spans="2:21" s="431" customFormat="1" ht="15" customHeight="1">
      <c r="B165" s="431" t="s">
        <v>1789</v>
      </c>
      <c r="C165" s="431" t="s">
        <v>1732</v>
      </c>
      <c r="D165" s="431" t="s">
        <v>1732</v>
      </c>
      <c r="E165" s="431">
        <v>21851</v>
      </c>
      <c r="F165" s="431">
        <v>31275</v>
      </c>
      <c r="G165" s="431">
        <v>33.529807517757483</v>
      </c>
      <c r="I165" s="431">
        <v>43766</v>
      </c>
      <c r="J165" s="431">
        <v>37863</v>
      </c>
      <c r="K165" s="731" t="s">
        <v>121</v>
      </c>
      <c r="L165" s="731">
        <v>5</v>
      </c>
      <c r="M165" s="731">
        <v>68.95</v>
      </c>
      <c r="N165" s="431">
        <v>72.14</v>
      </c>
      <c r="O165" s="431">
        <v>53.95</v>
      </c>
      <c r="P165" s="431">
        <v>57.14</v>
      </c>
      <c r="Q165" s="431">
        <v>257449.77303210899</v>
      </c>
      <c r="R165" s="431">
        <v>34</v>
      </c>
      <c r="S165" s="431">
        <v>20</v>
      </c>
      <c r="T165" s="732">
        <v>43</v>
      </c>
      <c r="U165" s="431">
        <v>1628109</v>
      </c>
    </row>
    <row r="166" spans="2:21" s="431" customFormat="1" ht="15" customHeight="1">
      <c r="B166" s="431" t="s">
        <v>1790</v>
      </c>
      <c r="C166" s="431" t="s">
        <v>1791</v>
      </c>
      <c r="D166" s="431" t="s">
        <v>1791</v>
      </c>
      <c r="E166" s="431">
        <v>21608</v>
      </c>
      <c r="F166" s="431">
        <v>33797</v>
      </c>
      <c r="G166" s="431">
        <v>26.620218476661591</v>
      </c>
      <c r="I166" s="431">
        <v>43523</v>
      </c>
      <c r="J166" s="431">
        <v>41650</v>
      </c>
      <c r="K166" s="731" t="s">
        <v>131</v>
      </c>
      <c r="L166" s="731">
        <v>3</v>
      </c>
      <c r="M166" s="731">
        <v>53.49</v>
      </c>
      <c r="N166" s="431">
        <v>57.67</v>
      </c>
      <c r="O166" s="431">
        <v>38.49</v>
      </c>
      <c r="P166" s="431">
        <v>42.67</v>
      </c>
      <c r="Q166" s="431">
        <v>223123.2371578</v>
      </c>
      <c r="R166" s="431">
        <v>27</v>
      </c>
      <c r="S166" s="431">
        <v>20</v>
      </c>
      <c r="T166" s="732">
        <v>30.5</v>
      </c>
      <c r="U166" s="431">
        <v>1270325</v>
      </c>
    </row>
    <row r="167" spans="2:21" ht="15" customHeight="1">
      <c r="B167" s="408" t="s">
        <v>1001</v>
      </c>
      <c r="C167" s="408" t="s">
        <v>1791</v>
      </c>
      <c r="D167" s="408" t="s">
        <v>1791</v>
      </c>
      <c r="E167" s="408">
        <v>21379</v>
      </c>
      <c r="F167" s="408">
        <v>35965</v>
      </c>
      <c r="G167" s="408">
        <v>20.680492449264332</v>
      </c>
      <c r="I167" s="408">
        <v>43294</v>
      </c>
      <c r="J167" s="408">
        <v>41650</v>
      </c>
      <c r="K167" s="693" t="s">
        <v>131</v>
      </c>
      <c r="L167" s="693">
        <v>3</v>
      </c>
      <c r="M167" s="693">
        <v>52.84</v>
      </c>
      <c r="N167" s="408">
        <v>57.68</v>
      </c>
      <c r="O167" s="408">
        <v>37.840000000000003</v>
      </c>
      <c r="P167" s="408">
        <v>42.68</v>
      </c>
      <c r="Q167" s="408">
        <v>221838.61254659999</v>
      </c>
      <c r="R167" s="408">
        <v>21</v>
      </c>
      <c r="S167" s="408">
        <v>20</v>
      </c>
      <c r="T167" s="409">
        <v>21.5</v>
      </c>
      <c r="U167" s="408">
        <v>895475</v>
      </c>
    </row>
    <row r="168" spans="2:21" ht="15" customHeight="1">
      <c r="B168" s="408" t="s">
        <v>971</v>
      </c>
      <c r="C168" s="408" t="s">
        <v>1791</v>
      </c>
      <c r="D168" s="408" t="s">
        <v>1736</v>
      </c>
      <c r="E168" s="408">
        <v>20757</v>
      </c>
      <c r="F168" s="408">
        <v>32475</v>
      </c>
      <c r="G168" s="408">
        <v>30.242136284880768</v>
      </c>
      <c r="I168" s="408">
        <v>42672</v>
      </c>
      <c r="J168" s="408">
        <v>46759</v>
      </c>
      <c r="K168" s="693" t="s">
        <v>131</v>
      </c>
      <c r="L168" s="693">
        <v>4</v>
      </c>
      <c r="M168" s="693">
        <v>53.23</v>
      </c>
      <c r="N168" s="408">
        <v>45.239999999999995</v>
      </c>
      <c r="O168" s="408">
        <v>38.229999999999997</v>
      </c>
      <c r="P168" s="408">
        <v>30.24</v>
      </c>
      <c r="Q168" s="408">
        <v>221896.47896727096</v>
      </c>
      <c r="R168" s="408">
        <v>31</v>
      </c>
      <c r="S168" s="408">
        <v>20</v>
      </c>
      <c r="T168" s="409">
        <v>37</v>
      </c>
      <c r="U168" s="408">
        <v>1730083</v>
      </c>
    </row>
    <row r="169" spans="2:21" ht="15" customHeight="1">
      <c r="B169" s="408" t="s">
        <v>2260</v>
      </c>
      <c r="D169" s="408" t="s">
        <v>1791</v>
      </c>
      <c r="E169" s="408" t="s">
        <v>2259</v>
      </c>
      <c r="F169" s="408">
        <v>32344</v>
      </c>
      <c r="G169" s="408">
        <v>30.601040394469809</v>
      </c>
      <c r="I169" s="408">
        <v>44012</v>
      </c>
      <c r="J169" s="408">
        <v>42165</v>
      </c>
      <c r="M169" s="693">
        <v>53</v>
      </c>
      <c r="N169" s="408">
        <v>60</v>
      </c>
      <c r="O169" s="408">
        <v>38</v>
      </c>
      <c r="P169" s="408">
        <v>45</v>
      </c>
      <c r="Q169" s="408">
        <v>229621.10709149999</v>
      </c>
      <c r="R169" s="408">
        <v>31</v>
      </c>
      <c r="S169" s="408">
        <v>20</v>
      </c>
      <c r="T169" s="409">
        <v>37</v>
      </c>
      <c r="U169" s="408">
        <v>1560105</v>
      </c>
    </row>
    <row r="170" spans="2:21" ht="15" customHeight="1">
      <c r="B170" s="408" t="s">
        <v>2261</v>
      </c>
      <c r="D170" s="408" t="s">
        <v>1791</v>
      </c>
      <c r="E170" s="408" t="s">
        <v>2262</v>
      </c>
      <c r="F170" s="408">
        <v>30922</v>
      </c>
      <c r="G170" s="408">
        <v>34.496930805428711</v>
      </c>
      <c r="I170" s="408">
        <v>44044</v>
      </c>
      <c r="J170" s="408">
        <v>42165</v>
      </c>
      <c r="M170" s="693">
        <v>100</v>
      </c>
      <c r="N170" s="408">
        <v>110</v>
      </c>
      <c r="O170" s="408">
        <v>85</v>
      </c>
      <c r="P170" s="408">
        <v>95</v>
      </c>
      <c r="Q170" s="408">
        <v>426729.49105499999</v>
      </c>
      <c r="R170" s="408">
        <v>35</v>
      </c>
      <c r="S170" s="408">
        <v>20</v>
      </c>
      <c r="T170" s="409">
        <v>45</v>
      </c>
      <c r="U170" s="408">
        <v>1897425</v>
      </c>
    </row>
    <row r="171" spans="2:21" ht="15" customHeight="1">
      <c r="B171" s="408" t="s">
        <v>2263</v>
      </c>
      <c r="D171" s="408" t="s">
        <v>116</v>
      </c>
      <c r="E171" s="408" t="s">
        <v>2264</v>
      </c>
      <c r="F171" s="408">
        <v>43132</v>
      </c>
      <c r="G171" s="408">
        <v>1.0448760109081663</v>
      </c>
      <c r="I171" s="408">
        <v>44024</v>
      </c>
      <c r="J171" s="408">
        <v>25545</v>
      </c>
      <c r="M171" s="693">
        <v>15</v>
      </c>
      <c r="N171" s="408">
        <v>15</v>
      </c>
      <c r="Q171" s="408">
        <v>36932.475644999999</v>
      </c>
      <c r="R171" s="408">
        <v>1</v>
      </c>
      <c r="S171" s="408">
        <v>20</v>
      </c>
      <c r="T171" s="409">
        <v>1</v>
      </c>
      <c r="U171" s="408">
        <v>25545</v>
      </c>
    </row>
    <row r="172" spans="2:21" ht="15" customHeight="1">
      <c r="B172" s="408" t="s">
        <v>2265</v>
      </c>
      <c r="D172" s="408" t="s">
        <v>116</v>
      </c>
      <c r="E172" s="408" t="s">
        <v>2252</v>
      </c>
      <c r="F172" s="408">
        <v>43255</v>
      </c>
      <c r="G172" s="408">
        <v>0.70788970953830332</v>
      </c>
      <c r="I172" s="408">
        <v>44038</v>
      </c>
      <c r="J172" s="408">
        <v>25545</v>
      </c>
      <c r="M172" s="693">
        <v>15</v>
      </c>
      <c r="N172" s="408">
        <v>15</v>
      </c>
      <c r="Q172" s="408">
        <v>36932.475644999999</v>
      </c>
      <c r="R172" s="408">
        <v>1</v>
      </c>
      <c r="S172" s="408">
        <v>20</v>
      </c>
      <c r="T172" s="409">
        <v>1</v>
      </c>
      <c r="U172" s="408">
        <v>25545</v>
      </c>
    </row>
    <row r="173" spans="2:21" ht="15" customHeight="1">
      <c r="B173" s="408" t="s">
        <v>2266</v>
      </c>
      <c r="D173" s="408" t="s">
        <v>1760</v>
      </c>
      <c r="E173" s="408" t="s">
        <v>2267</v>
      </c>
      <c r="F173" s="408">
        <v>42809</v>
      </c>
      <c r="G173" s="408">
        <v>1.9298075177574814</v>
      </c>
      <c r="I173" s="408">
        <v>44069</v>
      </c>
      <c r="J173" s="408">
        <v>13625</v>
      </c>
      <c r="M173" s="693">
        <v>60</v>
      </c>
      <c r="N173" s="408">
        <v>82</v>
      </c>
      <c r="O173" s="408">
        <v>45</v>
      </c>
      <c r="P173" s="408">
        <v>67</v>
      </c>
      <c r="Q173" s="408">
        <v>93240.826325000002</v>
      </c>
      <c r="R173" s="408">
        <v>2</v>
      </c>
      <c r="S173" s="408">
        <v>20</v>
      </c>
      <c r="T173" s="409">
        <v>2</v>
      </c>
      <c r="U173" s="408">
        <v>27250</v>
      </c>
    </row>
    <row r="174" spans="2:21" ht="15" customHeight="1">
      <c r="B174" s="408" t="s">
        <v>2268</v>
      </c>
      <c r="D174" s="408" t="s">
        <v>116</v>
      </c>
      <c r="E174" s="408" t="s">
        <v>2269</v>
      </c>
      <c r="F174" s="408">
        <v>42906</v>
      </c>
      <c r="G174" s="408">
        <v>1.6640540930999472</v>
      </c>
      <c r="I174" s="408">
        <v>44016</v>
      </c>
      <c r="J174" s="408">
        <v>27503</v>
      </c>
      <c r="M174" s="693">
        <v>15</v>
      </c>
      <c r="N174" s="408">
        <v>15</v>
      </c>
      <c r="Q174" s="408">
        <v>39763.314843</v>
      </c>
      <c r="R174" s="408">
        <v>2</v>
      </c>
      <c r="S174" s="408">
        <v>20</v>
      </c>
      <c r="T174" s="409">
        <v>2</v>
      </c>
      <c r="U174" s="408">
        <v>55006</v>
      </c>
    </row>
    <row r="175" spans="2:21" ht="15" customHeight="1">
      <c r="B175" s="408" t="s">
        <v>1799</v>
      </c>
      <c r="C175" s="408" t="s">
        <v>1738</v>
      </c>
      <c r="D175" s="408" t="s">
        <v>1738</v>
      </c>
      <c r="E175" s="408">
        <v>21487</v>
      </c>
      <c r="F175" s="408">
        <v>42534</v>
      </c>
      <c r="G175" s="408">
        <v>2.6832321752917281</v>
      </c>
      <c r="I175" s="408">
        <v>43402</v>
      </c>
      <c r="J175" s="408">
        <v>23510</v>
      </c>
      <c r="K175" s="693" t="s">
        <v>229</v>
      </c>
      <c r="L175" s="693">
        <v>3</v>
      </c>
      <c r="M175" s="693">
        <v>15</v>
      </c>
      <c r="N175" s="408">
        <v>15</v>
      </c>
      <c r="Q175" s="408">
        <v>33990.311309999997</v>
      </c>
      <c r="R175" s="408">
        <v>3</v>
      </c>
      <c r="S175" s="408">
        <v>20</v>
      </c>
      <c r="T175" s="409">
        <v>3</v>
      </c>
      <c r="U175" s="408">
        <v>70530</v>
      </c>
    </row>
    <row r="176" spans="2:21" ht="15" customHeight="1">
      <c r="B176" s="408" t="s">
        <v>1801</v>
      </c>
      <c r="C176" s="408" t="s">
        <v>1738</v>
      </c>
      <c r="D176" s="408" t="s">
        <v>1738</v>
      </c>
      <c r="E176" s="408">
        <v>20468</v>
      </c>
      <c r="F176" s="408">
        <v>42534</v>
      </c>
      <c r="G176" s="408">
        <v>2.6832321752917281</v>
      </c>
      <c r="I176" s="408">
        <v>42383</v>
      </c>
      <c r="J176" s="408">
        <v>25003</v>
      </c>
      <c r="K176" s="693" t="s">
        <v>229</v>
      </c>
      <c r="L176" s="693">
        <v>3</v>
      </c>
      <c r="M176" s="693">
        <v>15</v>
      </c>
      <c r="N176" s="408">
        <v>15</v>
      </c>
      <c r="Q176" s="408">
        <v>36148.862343000001</v>
      </c>
      <c r="R176" s="408">
        <v>3</v>
      </c>
      <c r="S176" s="408">
        <v>20</v>
      </c>
      <c r="T176" s="409">
        <v>3</v>
      </c>
      <c r="U176" s="408">
        <v>75009</v>
      </c>
    </row>
    <row r="177" spans="2:21" ht="15" customHeight="1">
      <c r="B177" s="408" t="s">
        <v>2270</v>
      </c>
      <c r="D177" s="408" t="s">
        <v>1738</v>
      </c>
      <c r="E177" s="408" t="s">
        <v>2271</v>
      </c>
      <c r="F177" s="408">
        <v>42534</v>
      </c>
      <c r="G177" s="408">
        <v>2.6832321752917281</v>
      </c>
      <c r="I177" s="408">
        <v>44109</v>
      </c>
      <c r="J177" s="408">
        <v>21327</v>
      </c>
      <c r="K177" s="408"/>
      <c r="L177" s="408"/>
      <c r="M177" s="408">
        <v>15</v>
      </c>
      <c r="N177" s="408">
        <v>15</v>
      </c>
      <c r="Q177" s="408">
        <v>30834.171386999999</v>
      </c>
      <c r="R177" s="408">
        <v>3</v>
      </c>
      <c r="S177" s="408">
        <v>20</v>
      </c>
      <c r="T177" s="408">
        <v>3</v>
      </c>
      <c r="U177" s="408">
        <v>63981</v>
      </c>
    </row>
    <row r="178" spans="2:21" ht="15" customHeight="1">
      <c r="B178" s="408" t="s">
        <v>2272</v>
      </c>
      <c r="D178" s="408" t="s">
        <v>116</v>
      </c>
      <c r="E178" s="408" t="s">
        <v>2273</v>
      </c>
      <c r="F178" s="408">
        <v>42534</v>
      </c>
      <c r="G178" s="408">
        <v>2.6832321752917281</v>
      </c>
      <c r="I178" s="408">
        <v>44049</v>
      </c>
      <c r="J178" s="408">
        <v>25545</v>
      </c>
      <c r="K178" s="408"/>
      <c r="L178" s="408"/>
      <c r="M178" s="408">
        <v>15</v>
      </c>
      <c r="N178" s="408">
        <v>15</v>
      </c>
      <c r="Q178" s="408">
        <v>36932.475644999999</v>
      </c>
      <c r="R178" s="408">
        <v>3</v>
      </c>
      <c r="S178" s="408">
        <v>20</v>
      </c>
      <c r="T178" s="408">
        <v>3</v>
      </c>
      <c r="U178" s="408">
        <v>76635</v>
      </c>
    </row>
    <row r="179" spans="2:21" ht="15" customHeight="1">
      <c r="B179" s="408" t="s">
        <v>1800</v>
      </c>
      <c r="C179" s="408" t="s">
        <v>1738</v>
      </c>
      <c r="D179" s="408" t="s">
        <v>1738</v>
      </c>
      <c r="E179" s="408">
        <v>21124</v>
      </c>
      <c r="F179" s="408">
        <v>40787</v>
      </c>
      <c r="G179" s="408">
        <v>7.469533545154742</v>
      </c>
      <c r="I179" s="408">
        <v>43039</v>
      </c>
      <c r="J179" s="408">
        <v>25003</v>
      </c>
      <c r="K179" s="408" t="s">
        <v>229</v>
      </c>
      <c r="L179" s="408">
        <v>5</v>
      </c>
      <c r="M179" s="408">
        <v>15</v>
      </c>
      <c r="N179" s="408">
        <v>15</v>
      </c>
      <c r="Q179" s="408">
        <v>36148.862343000001</v>
      </c>
      <c r="R179" s="408">
        <v>8</v>
      </c>
      <c r="S179" s="408">
        <v>20</v>
      </c>
      <c r="T179" s="408">
        <v>8</v>
      </c>
      <c r="U179" s="408">
        <v>200024</v>
      </c>
    </row>
    <row r="180" spans="2:21" ht="15" customHeight="1">
      <c r="B180" s="408" t="s">
        <v>1000</v>
      </c>
      <c r="C180" s="408" t="s">
        <v>1738</v>
      </c>
      <c r="D180" s="408" t="s">
        <v>1738</v>
      </c>
      <c r="E180" s="408">
        <v>20711</v>
      </c>
      <c r="F180" s="408">
        <v>40709</v>
      </c>
      <c r="G180" s="408">
        <v>7.6832321752917281</v>
      </c>
      <c r="I180" s="408">
        <v>42626</v>
      </c>
      <c r="J180" s="408">
        <v>25003</v>
      </c>
      <c r="K180" s="408" t="s">
        <v>229</v>
      </c>
      <c r="L180" s="408">
        <v>5</v>
      </c>
      <c r="M180" s="408">
        <v>15</v>
      </c>
      <c r="N180" s="408">
        <v>15</v>
      </c>
      <c r="Q180" s="408">
        <v>36148.862343000001</v>
      </c>
      <c r="R180" s="408">
        <v>8</v>
      </c>
      <c r="S180" s="408">
        <v>20</v>
      </c>
      <c r="T180" s="408">
        <v>8</v>
      </c>
      <c r="U180" s="408">
        <v>200024</v>
      </c>
    </row>
    <row r="181" spans="2:21" ht="15" customHeight="1">
      <c r="B181" s="408" t="s">
        <v>2274</v>
      </c>
      <c r="D181" s="408" t="s">
        <v>117</v>
      </c>
      <c r="E181" s="408" t="s">
        <v>2275</v>
      </c>
      <c r="F181" s="408">
        <v>39265</v>
      </c>
      <c r="G181" s="408">
        <v>11.639396558853372</v>
      </c>
      <c r="I181" s="408">
        <v>43865</v>
      </c>
      <c r="J181" s="408">
        <v>30253</v>
      </c>
      <c r="K181" s="408"/>
      <c r="L181" s="408"/>
      <c r="M181" s="408">
        <v>15</v>
      </c>
      <c r="N181" s="408">
        <v>15</v>
      </c>
      <c r="Q181" s="408">
        <v>43739.212592999997</v>
      </c>
      <c r="R181" s="408">
        <v>12</v>
      </c>
      <c r="S181" s="408">
        <v>20</v>
      </c>
      <c r="T181" s="408">
        <v>12</v>
      </c>
      <c r="U181" s="408">
        <v>363036</v>
      </c>
    </row>
    <row r="182" spans="2:21" ht="15" customHeight="1">
      <c r="B182" s="408" t="s">
        <v>1818</v>
      </c>
      <c r="C182" s="408" t="s">
        <v>117</v>
      </c>
      <c r="D182" s="408" t="s">
        <v>117</v>
      </c>
      <c r="E182" s="408">
        <v>21552</v>
      </c>
      <c r="F182" s="408">
        <v>38047</v>
      </c>
      <c r="G182" s="408">
        <v>14.976382860223234</v>
      </c>
      <c r="I182" s="408">
        <v>43467</v>
      </c>
      <c r="J182" s="408">
        <v>28447</v>
      </c>
      <c r="K182" s="408" t="s">
        <v>140</v>
      </c>
      <c r="L182" s="408">
        <v>3</v>
      </c>
      <c r="M182" s="408">
        <v>15</v>
      </c>
      <c r="N182" s="408">
        <v>15</v>
      </c>
      <c r="Q182" s="408">
        <v>41128.132106999998</v>
      </c>
      <c r="R182" s="408">
        <v>15</v>
      </c>
      <c r="S182" s="408">
        <v>20</v>
      </c>
      <c r="T182" s="408">
        <v>15</v>
      </c>
      <c r="U182" s="408">
        <v>426705</v>
      </c>
    </row>
    <row r="183" spans="2:21" ht="15" customHeight="1">
      <c r="B183" s="408" t="s">
        <v>1004</v>
      </c>
      <c r="C183" s="408" t="s">
        <v>117</v>
      </c>
      <c r="D183" s="408" t="s">
        <v>117</v>
      </c>
      <c r="E183" s="408">
        <v>21530</v>
      </c>
      <c r="F183" s="408">
        <v>38007</v>
      </c>
      <c r="G183" s="408">
        <v>15.085971901319125</v>
      </c>
      <c r="I183" s="408">
        <v>43445</v>
      </c>
      <c r="J183" s="408">
        <v>29156</v>
      </c>
      <c r="K183" s="408" t="s">
        <v>140</v>
      </c>
      <c r="L183" s="408">
        <v>5</v>
      </c>
      <c r="M183" s="408">
        <v>15</v>
      </c>
      <c r="N183" s="408">
        <v>15</v>
      </c>
      <c r="Q183" s="408">
        <v>42153.190836000002</v>
      </c>
      <c r="R183" s="408">
        <v>15</v>
      </c>
      <c r="S183" s="408">
        <v>20</v>
      </c>
      <c r="T183" s="408">
        <v>15</v>
      </c>
      <c r="U183" s="408">
        <v>437340</v>
      </c>
    </row>
    <row r="184" spans="2:21" ht="15" customHeight="1">
      <c r="B184" s="408" t="s">
        <v>1794</v>
      </c>
      <c r="C184" s="408" t="s">
        <v>1795</v>
      </c>
      <c r="D184" s="408" t="s">
        <v>1795</v>
      </c>
      <c r="E184" s="408">
        <v>21134</v>
      </c>
      <c r="F184" s="408">
        <v>37586</v>
      </c>
      <c r="G184" s="408">
        <v>16.239396558853372</v>
      </c>
      <c r="I184" s="408">
        <v>43049</v>
      </c>
      <c r="J184" s="408">
        <v>34421</v>
      </c>
      <c r="K184" s="408">
        <v>16</v>
      </c>
      <c r="L184" s="408">
        <v>3</v>
      </c>
      <c r="M184" s="408">
        <v>38</v>
      </c>
      <c r="N184" s="408">
        <v>48</v>
      </c>
      <c r="O184" s="408">
        <v>23</v>
      </c>
      <c r="P184" s="408">
        <v>33</v>
      </c>
      <c r="Q184" s="408">
        <v>142660.31969619999</v>
      </c>
      <c r="R184" s="408">
        <v>17</v>
      </c>
      <c r="S184" s="408">
        <v>20</v>
      </c>
      <c r="T184" s="408">
        <v>17</v>
      </c>
      <c r="U184" s="408">
        <v>585157</v>
      </c>
    </row>
    <row r="185" spans="2:21" ht="15" customHeight="1">
      <c r="B185" s="408" t="s">
        <v>1798</v>
      </c>
      <c r="C185" s="408" t="s">
        <v>1738</v>
      </c>
      <c r="D185" s="408" t="s">
        <v>117</v>
      </c>
      <c r="E185" s="408">
        <v>21847</v>
      </c>
      <c r="F185" s="408">
        <v>37289</v>
      </c>
      <c r="G185" s="408">
        <v>17.053095188990358</v>
      </c>
      <c r="I185" s="408">
        <v>43762</v>
      </c>
      <c r="J185" s="408">
        <v>28447</v>
      </c>
      <c r="K185" s="408" t="s">
        <v>229</v>
      </c>
      <c r="L185" s="408">
        <v>4</v>
      </c>
      <c r="M185" s="408">
        <v>15</v>
      </c>
      <c r="N185" s="408">
        <v>15</v>
      </c>
      <c r="Q185" s="408">
        <v>41128.132106999998</v>
      </c>
      <c r="R185" s="408">
        <v>17</v>
      </c>
      <c r="S185" s="408">
        <v>20</v>
      </c>
      <c r="T185" s="408">
        <v>17</v>
      </c>
      <c r="U185" s="408">
        <v>483599</v>
      </c>
    </row>
    <row r="186" spans="2:21" ht="15" customHeight="1">
      <c r="B186" s="408" t="s">
        <v>1816</v>
      </c>
      <c r="C186" s="408" t="s">
        <v>117</v>
      </c>
      <c r="D186" s="408" t="s">
        <v>117</v>
      </c>
      <c r="E186" s="408">
        <v>21600</v>
      </c>
      <c r="F186" s="408">
        <v>37550</v>
      </c>
      <c r="G186" s="408">
        <v>16.338026695839673</v>
      </c>
      <c r="I186" s="408">
        <v>43515</v>
      </c>
      <c r="J186" s="408">
        <v>29156</v>
      </c>
      <c r="K186" s="408" t="s">
        <v>140</v>
      </c>
      <c r="L186" s="408">
        <v>5</v>
      </c>
      <c r="M186" s="408">
        <v>15</v>
      </c>
      <c r="N186" s="408">
        <v>15</v>
      </c>
      <c r="Q186" s="408">
        <v>42153.190836000002</v>
      </c>
      <c r="R186" s="408">
        <v>17</v>
      </c>
      <c r="S186" s="408">
        <v>20</v>
      </c>
      <c r="T186" s="408">
        <v>17</v>
      </c>
      <c r="U186" s="408">
        <v>495652</v>
      </c>
    </row>
    <row r="187" spans="2:21" ht="15" customHeight="1">
      <c r="B187" s="408" t="s">
        <v>983</v>
      </c>
      <c r="C187" s="408" t="s">
        <v>117</v>
      </c>
      <c r="D187" s="408" t="s">
        <v>117</v>
      </c>
      <c r="E187" s="408">
        <v>21466</v>
      </c>
      <c r="F187" s="408">
        <v>37580</v>
      </c>
      <c r="G187" s="408">
        <v>16.255834915017754</v>
      </c>
      <c r="I187" s="408">
        <v>43381</v>
      </c>
      <c r="J187" s="408">
        <v>28447</v>
      </c>
      <c r="K187" s="408" t="s">
        <v>140</v>
      </c>
      <c r="L187" s="408">
        <v>3</v>
      </c>
      <c r="M187" s="408">
        <v>15</v>
      </c>
      <c r="N187" s="408">
        <v>15</v>
      </c>
      <c r="Q187" s="408">
        <v>41128.132106999998</v>
      </c>
      <c r="R187" s="408">
        <v>17</v>
      </c>
      <c r="S187" s="408">
        <v>20</v>
      </c>
      <c r="T187" s="408">
        <v>17</v>
      </c>
      <c r="U187" s="408">
        <v>483599</v>
      </c>
    </row>
    <row r="188" spans="2:21" ht="15" customHeight="1">
      <c r="B188" s="408" t="s">
        <v>996</v>
      </c>
      <c r="C188" s="408" t="s">
        <v>1738</v>
      </c>
      <c r="D188" s="408" t="s">
        <v>1738</v>
      </c>
      <c r="E188" s="408">
        <v>20750</v>
      </c>
      <c r="F188" s="408">
        <v>36164</v>
      </c>
      <c r="G188" s="408">
        <v>20.135286969812277</v>
      </c>
      <c r="I188" s="408">
        <v>42665</v>
      </c>
      <c r="J188" s="408">
        <v>25003</v>
      </c>
      <c r="K188" s="408" t="s">
        <v>229</v>
      </c>
      <c r="L188" s="408">
        <v>8</v>
      </c>
      <c r="M188" s="408">
        <v>70</v>
      </c>
      <c r="N188" s="408">
        <v>80</v>
      </c>
      <c r="O188" s="408">
        <v>55</v>
      </c>
      <c r="P188" s="408">
        <v>65</v>
      </c>
      <c r="Q188" s="408">
        <v>180744.31171499999</v>
      </c>
      <c r="R188" s="408">
        <v>20</v>
      </c>
      <c r="S188" s="408">
        <v>20</v>
      </c>
      <c r="T188" s="408">
        <v>20</v>
      </c>
      <c r="U188" s="408">
        <v>500060</v>
      </c>
    </row>
    <row r="189" spans="2:21" ht="15" customHeight="1">
      <c r="B189" s="408" t="s">
        <v>1806</v>
      </c>
      <c r="C189" s="408" t="s">
        <v>117</v>
      </c>
      <c r="D189" s="408" t="s">
        <v>117</v>
      </c>
      <c r="E189" s="408">
        <v>21788</v>
      </c>
      <c r="F189" s="408">
        <v>36164</v>
      </c>
      <c r="G189" s="408">
        <v>20.135286969812277</v>
      </c>
      <c r="I189" s="408">
        <v>43703</v>
      </c>
      <c r="J189" s="408">
        <v>28447</v>
      </c>
      <c r="K189" s="408" t="s">
        <v>140</v>
      </c>
      <c r="L189" s="408">
        <v>3</v>
      </c>
      <c r="M189" s="408">
        <v>15</v>
      </c>
      <c r="N189" s="408">
        <v>15</v>
      </c>
      <c r="Q189" s="408">
        <v>41128.132106999998</v>
      </c>
      <c r="R189" s="408">
        <v>20</v>
      </c>
      <c r="S189" s="408">
        <v>20</v>
      </c>
      <c r="T189" s="408">
        <v>20</v>
      </c>
      <c r="U189" s="408">
        <v>568940</v>
      </c>
    </row>
    <row r="190" spans="2:21" ht="15" customHeight="1">
      <c r="B190" s="408" t="s">
        <v>2276</v>
      </c>
      <c r="D190" s="408" t="s">
        <v>117</v>
      </c>
      <c r="E190" s="408" t="s">
        <v>2277</v>
      </c>
      <c r="F190" s="408">
        <v>36353</v>
      </c>
      <c r="G190" s="408">
        <v>19.617478750634195</v>
      </c>
      <c r="I190" s="408">
        <v>44137</v>
      </c>
      <c r="J190" s="408">
        <v>30253</v>
      </c>
      <c r="K190" s="408"/>
      <c r="L190" s="408"/>
      <c r="M190" s="408">
        <v>15</v>
      </c>
      <c r="N190" s="408">
        <v>15</v>
      </c>
      <c r="Q190" s="408">
        <v>43739.212592999997</v>
      </c>
      <c r="R190" s="408">
        <v>20</v>
      </c>
      <c r="S190" s="408">
        <v>20</v>
      </c>
      <c r="T190" s="408">
        <v>20</v>
      </c>
      <c r="U190" s="408">
        <v>605060</v>
      </c>
    </row>
    <row r="191" spans="2:21" ht="15" customHeight="1">
      <c r="B191" s="408" t="s">
        <v>984</v>
      </c>
      <c r="C191" s="408" t="s">
        <v>1738</v>
      </c>
      <c r="D191" s="408" t="s">
        <v>1738</v>
      </c>
      <c r="E191" s="408">
        <v>21027</v>
      </c>
      <c r="F191" s="408">
        <v>35604</v>
      </c>
      <c r="G191" s="408">
        <v>21.669533545154742</v>
      </c>
      <c r="I191" s="408">
        <v>42942</v>
      </c>
      <c r="J191" s="408">
        <v>25003</v>
      </c>
      <c r="K191" s="408" t="s">
        <v>229</v>
      </c>
      <c r="L191" s="408">
        <v>8</v>
      </c>
      <c r="M191" s="408">
        <v>15</v>
      </c>
      <c r="N191" s="408">
        <v>15</v>
      </c>
      <c r="Q191" s="408">
        <v>36148.862343000001</v>
      </c>
      <c r="R191" s="408">
        <v>22</v>
      </c>
      <c r="S191" s="408">
        <v>20</v>
      </c>
      <c r="T191" s="408">
        <v>23</v>
      </c>
      <c r="U191" s="408">
        <v>575069</v>
      </c>
    </row>
    <row r="192" spans="2:21" ht="15" customHeight="1">
      <c r="B192" s="408" t="s">
        <v>1804</v>
      </c>
      <c r="C192" s="408" t="s">
        <v>117</v>
      </c>
      <c r="D192" s="408" t="s">
        <v>117</v>
      </c>
      <c r="E192" s="408">
        <v>21856</v>
      </c>
      <c r="F192" s="408">
        <v>35381</v>
      </c>
      <c r="G192" s="408">
        <v>22.280492449264329</v>
      </c>
      <c r="I192" s="408">
        <v>43771</v>
      </c>
      <c r="J192" s="408">
        <v>30253</v>
      </c>
      <c r="K192" s="408" t="s">
        <v>140</v>
      </c>
      <c r="L192" s="408">
        <v>3</v>
      </c>
      <c r="M192" s="408">
        <v>15</v>
      </c>
      <c r="N192" s="408">
        <v>15</v>
      </c>
      <c r="Q192" s="408">
        <v>43739.212592999997</v>
      </c>
      <c r="R192" s="408">
        <v>23</v>
      </c>
      <c r="S192" s="408">
        <v>20</v>
      </c>
      <c r="T192" s="408">
        <v>24.5</v>
      </c>
      <c r="U192" s="408">
        <v>741198.5</v>
      </c>
    </row>
    <row r="193" spans="2:21" ht="15" customHeight="1">
      <c r="B193" s="408" t="s">
        <v>1811</v>
      </c>
      <c r="C193" s="408" t="s">
        <v>117</v>
      </c>
      <c r="D193" s="408" t="s">
        <v>117</v>
      </c>
      <c r="E193" s="408">
        <v>21664</v>
      </c>
      <c r="F193" s="408">
        <v>35373</v>
      </c>
      <c r="G193" s="408">
        <v>22.302410257483508</v>
      </c>
      <c r="I193" s="408">
        <v>43579</v>
      </c>
      <c r="J193" s="408">
        <v>28447</v>
      </c>
      <c r="K193" s="408" t="s">
        <v>140</v>
      </c>
      <c r="L193" s="408">
        <v>3</v>
      </c>
      <c r="M193" s="408">
        <v>39</v>
      </c>
      <c r="N193" s="408">
        <v>71</v>
      </c>
      <c r="O193" s="408">
        <v>24</v>
      </c>
      <c r="P193" s="408">
        <v>56</v>
      </c>
      <c r="Q193" s="408">
        <v>150803.151059</v>
      </c>
      <c r="R193" s="408">
        <v>23</v>
      </c>
      <c r="S193" s="408">
        <v>20</v>
      </c>
      <c r="T193" s="408">
        <v>24.5</v>
      </c>
      <c r="U193" s="408">
        <v>696951.5</v>
      </c>
    </row>
    <row r="194" spans="2:21" ht="15" customHeight="1">
      <c r="B194" s="408" t="s">
        <v>998</v>
      </c>
      <c r="C194" s="408" t="s">
        <v>117</v>
      </c>
      <c r="D194" s="408" t="s">
        <v>117</v>
      </c>
      <c r="E194" s="408">
        <v>21262</v>
      </c>
      <c r="F194" s="408">
        <v>35373</v>
      </c>
      <c r="G194" s="408">
        <v>22.302410257483508</v>
      </c>
      <c r="I194" s="408">
        <v>43177</v>
      </c>
      <c r="J194" s="408">
        <v>28447</v>
      </c>
      <c r="K194" s="408" t="s">
        <v>140</v>
      </c>
      <c r="L194" s="408">
        <v>3</v>
      </c>
      <c r="M194" s="408">
        <v>15</v>
      </c>
      <c r="N194" s="408">
        <v>15</v>
      </c>
      <c r="Q194" s="408">
        <v>41128.132106999998</v>
      </c>
      <c r="R194" s="408">
        <v>23</v>
      </c>
      <c r="S194" s="408">
        <v>20</v>
      </c>
      <c r="T194" s="408">
        <v>24.5</v>
      </c>
      <c r="U194" s="408">
        <v>696951.5</v>
      </c>
    </row>
    <row r="195" spans="2:21" ht="15" customHeight="1">
      <c r="B195" s="408" t="s">
        <v>992</v>
      </c>
      <c r="C195" s="408" t="s">
        <v>1737</v>
      </c>
      <c r="D195" s="408" t="s">
        <v>1737</v>
      </c>
      <c r="E195" s="408">
        <v>20845</v>
      </c>
      <c r="F195" s="408">
        <v>34737</v>
      </c>
      <c r="G195" s="408">
        <v>24.044876010908165</v>
      </c>
      <c r="I195" s="408">
        <v>42760</v>
      </c>
      <c r="J195" s="408">
        <v>46759</v>
      </c>
      <c r="K195" s="408" t="s">
        <v>127</v>
      </c>
      <c r="L195" s="408">
        <v>3</v>
      </c>
      <c r="M195" s="408">
        <v>50</v>
      </c>
      <c r="N195" s="408">
        <v>48</v>
      </c>
      <c r="O195" s="408">
        <v>35</v>
      </c>
      <c r="P195" s="408">
        <v>33</v>
      </c>
      <c r="Q195" s="408">
        <v>220837.3610114</v>
      </c>
      <c r="R195" s="408">
        <v>24</v>
      </c>
      <c r="S195" s="408">
        <v>20</v>
      </c>
      <c r="T195" s="408">
        <v>26</v>
      </c>
      <c r="U195" s="408">
        <v>1215734</v>
      </c>
    </row>
    <row r="196" spans="2:21" ht="15" customHeight="1">
      <c r="B196" s="408" t="s">
        <v>1807</v>
      </c>
      <c r="C196" s="408" t="s">
        <v>117</v>
      </c>
      <c r="D196" s="408" t="s">
        <v>117</v>
      </c>
      <c r="E196" s="408">
        <v>21772</v>
      </c>
      <c r="F196" s="408">
        <v>34876</v>
      </c>
      <c r="G196" s="408">
        <v>23.664054093099946</v>
      </c>
      <c r="I196" s="408">
        <v>43687</v>
      </c>
      <c r="J196" s="408">
        <v>28447</v>
      </c>
      <c r="K196" s="408" t="s">
        <v>140</v>
      </c>
      <c r="L196" s="408">
        <v>3</v>
      </c>
      <c r="M196" s="408">
        <v>15</v>
      </c>
      <c r="N196" s="408">
        <v>15</v>
      </c>
      <c r="Q196" s="408">
        <v>41128.132106999998</v>
      </c>
      <c r="R196" s="408">
        <v>24</v>
      </c>
      <c r="S196" s="408">
        <v>20</v>
      </c>
      <c r="T196" s="408">
        <v>26</v>
      </c>
      <c r="U196" s="408">
        <v>739622</v>
      </c>
    </row>
    <row r="197" spans="2:21" ht="15" customHeight="1">
      <c r="B197" s="408" t="s">
        <v>1812</v>
      </c>
      <c r="C197" s="408" t="s">
        <v>117</v>
      </c>
      <c r="D197" s="408" t="s">
        <v>117</v>
      </c>
      <c r="E197" s="408">
        <v>21657</v>
      </c>
      <c r="F197" s="408">
        <v>34869</v>
      </c>
      <c r="G197" s="408">
        <v>23.683232175291728</v>
      </c>
      <c r="I197" s="408">
        <v>43572</v>
      </c>
      <c r="J197" s="408">
        <v>29883</v>
      </c>
      <c r="K197" s="408" t="s">
        <v>140</v>
      </c>
      <c r="L197" s="408">
        <v>7</v>
      </c>
      <c r="M197" s="408">
        <v>15</v>
      </c>
      <c r="N197" s="408">
        <v>15</v>
      </c>
      <c r="Q197" s="408">
        <v>43204.273623000001</v>
      </c>
      <c r="R197" s="408">
        <v>24</v>
      </c>
      <c r="S197" s="408">
        <v>20</v>
      </c>
      <c r="T197" s="408">
        <v>26</v>
      </c>
      <c r="U197" s="408">
        <v>776958</v>
      </c>
    </row>
    <row r="198" spans="2:21" ht="15" customHeight="1">
      <c r="B198" s="408" t="s">
        <v>987</v>
      </c>
      <c r="C198" s="408" t="s">
        <v>117</v>
      </c>
      <c r="D198" s="408" t="s">
        <v>117</v>
      </c>
      <c r="E198" s="408">
        <v>21132</v>
      </c>
      <c r="F198" s="408">
        <v>34534</v>
      </c>
      <c r="G198" s="408">
        <v>24.601040394469809</v>
      </c>
      <c r="I198" s="408">
        <v>43047</v>
      </c>
      <c r="J198" s="408">
        <v>29883</v>
      </c>
      <c r="K198" s="408" t="s">
        <v>140</v>
      </c>
      <c r="L198" s="408">
        <v>7</v>
      </c>
      <c r="M198" s="408">
        <v>15</v>
      </c>
      <c r="N198" s="408">
        <v>15</v>
      </c>
      <c r="Q198" s="408">
        <v>43204.273623000001</v>
      </c>
      <c r="R198" s="408">
        <v>25</v>
      </c>
      <c r="S198" s="408">
        <v>20</v>
      </c>
      <c r="T198" s="408">
        <v>27.5</v>
      </c>
      <c r="U198" s="408">
        <v>821782.5</v>
      </c>
    </row>
    <row r="199" spans="2:21" ht="15" customHeight="1">
      <c r="B199" s="408" t="s">
        <v>2278</v>
      </c>
      <c r="D199" s="408" t="s">
        <v>117</v>
      </c>
      <c r="E199" s="408" t="s">
        <v>2279</v>
      </c>
      <c r="F199" s="408">
        <v>34613</v>
      </c>
      <c r="G199" s="408">
        <v>24.384602038305427</v>
      </c>
      <c r="I199" s="408">
        <v>44152</v>
      </c>
      <c r="J199" s="408">
        <v>30253</v>
      </c>
      <c r="K199" s="408"/>
      <c r="L199" s="408"/>
      <c r="M199" s="408">
        <v>15</v>
      </c>
      <c r="N199" s="408">
        <v>15</v>
      </c>
      <c r="Q199" s="408">
        <v>43739.212592999997</v>
      </c>
      <c r="R199" s="408">
        <v>25</v>
      </c>
      <c r="S199" s="408">
        <v>20</v>
      </c>
      <c r="T199" s="408">
        <v>27.5</v>
      </c>
      <c r="U199" s="408">
        <v>831957.5</v>
      </c>
    </row>
    <row r="200" spans="2:21" ht="15" customHeight="1">
      <c r="B200" s="408" t="s">
        <v>1805</v>
      </c>
      <c r="C200" s="408" t="s">
        <v>117</v>
      </c>
      <c r="D200" s="408" t="s">
        <v>117</v>
      </c>
      <c r="E200" s="408">
        <v>21791</v>
      </c>
      <c r="F200" s="408">
        <v>34141</v>
      </c>
      <c r="G200" s="408">
        <v>25.677752723236935</v>
      </c>
      <c r="I200" s="408">
        <v>43706</v>
      </c>
      <c r="J200" s="408">
        <v>28447</v>
      </c>
      <c r="K200" s="408" t="s">
        <v>140</v>
      </c>
      <c r="L200" s="408">
        <v>3</v>
      </c>
      <c r="M200" s="408">
        <v>15</v>
      </c>
      <c r="N200" s="408">
        <v>15</v>
      </c>
      <c r="Q200" s="408">
        <v>41128.132106999998</v>
      </c>
      <c r="R200" s="408">
        <v>26</v>
      </c>
      <c r="S200" s="408">
        <v>20</v>
      </c>
      <c r="T200" s="408">
        <v>29</v>
      </c>
      <c r="U200" s="408">
        <v>824963</v>
      </c>
    </row>
    <row r="201" spans="2:21" ht="15" customHeight="1">
      <c r="B201" s="408" t="s">
        <v>995</v>
      </c>
      <c r="C201" s="408" t="s">
        <v>117</v>
      </c>
      <c r="D201" s="408" t="s">
        <v>117</v>
      </c>
      <c r="E201" s="408">
        <v>21541</v>
      </c>
      <c r="F201" s="408">
        <v>34137</v>
      </c>
      <c r="G201" s="408">
        <v>25.688711627346521</v>
      </c>
      <c r="I201" s="408">
        <v>43456</v>
      </c>
      <c r="J201" s="408">
        <v>29156</v>
      </c>
      <c r="K201" s="408" t="s">
        <v>140</v>
      </c>
      <c r="L201" s="408">
        <v>5</v>
      </c>
      <c r="M201" s="408">
        <v>15</v>
      </c>
      <c r="N201" s="408">
        <v>15</v>
      </c>
      <c r="Q201" s="408">
        <v>42153.190836000002</v>
      </c>
      <c r="R201" s="408">
        <v>26</v>
      </c>
      <c r="S201" s="408">
        <v>20</v>
      </c>
      <c r="T201" s="408">
        <v>29</v>
      </c>
      <c r="U201" s="408">
        <v>845524</v>
      </c>
    </row>
    <row r="202" spans="2:21" ht="15" customHeight="1">
      <c r="B202" s="408" t="s">
        <v>1810</v>
      </c>
      <c r="C202" s="408" t="s">
        <v>117</v>
      </c>
      <c r="D202" s="408" t="s">
        <v>117</v>
      </c>
      <c r="E202" s="408">
        <v>21695</v>
      </c>
      <c r="F202" s="408">
        <v>33818</v>
      </c>
      <c r="G202" s="408">
        <v>26.562684230086248</v>
      </c>
      <c r="I202" s="408">
        <v>43610</v>
      </c>
      <c r="J202" s="408">
        <v>29517</v>
      </c>
      <c r="K202" s="408" t="s">
        <v>140</v>
      </c>
      <c r="L202" s="408">
        <v>6</v>
      </c>
      <c r="M202" s="408">
        <v>15</v>
      </c>
      <c r="N202" s="408">
        <v>15</v>
      </c>
      <c r="Q202" s="408">
        <v>42675.117776999999</v>
      </c>
      <c r="R202" s="408">
        <v>27</v>
      </c>
      <c r="S202" s="408">
        <v>20</v>
      </c>
      <c r="T202" s="408">
        <v>30.5</v>
      </c>
      <c r="U202" s="408">
        <v>900268.5</v>
      </c>
    </row>
    <row r="203" spans="2:21" ht="15" customHeight="1">
      <c r="B203" s="408" t="s">
        <v>985</v>
      </c>
      <c r="C203" s="408" t="s">
        <v>117</v>
      </c>
      <c r="D203" s="408" t="s">
        <v>117</v>
      </c>
      <c r="E203" s="408">
        <v>21289</v>
      </c>
      <c r="F203" s="408">
        <v>33444</v>
      </c>
      <c r="G203" s="408">
        <v>27.587341764332823</v>
      </c>
      <c r="I203" s="408">
        <v>43204</v>
      </c>
      <c r="J203" s="408">
        <v>28447</v>
      </c>
      <c r="K203" s="408" t="s">
        <v>140</v>
      </c>
      <c r="L203" s="408">
        <v>3</v>
      </c>
      <c r="M203" s="408">
        <v>15</v>
      </c>
      <c r="N203" s="408">
        <v>15</v>
      </c>
      <c r="Q203" s="408">
        <v>41128.132106999998</v>
      </c>
      <c r="R203" s="408">
        <v>28</v>
      </c>
      <c r="S203" s="408">
        <v>20</v>
      </c>
      <c r="T203" s="408">
        <v>32</v>
      </c>
      <c r="U203" s="408">
        <v>910304</v>
      </c>
    </row>
    <row r="204" spans="2:21" ht="15" customHeight="1">
      <c r="B204" s="408" t="s">
        <v>982</v>
      </c>
      <c r="C204" s="408" t="s">
        <v>117</v>
      </c>
      <c r="D204" s="408" t="s">
        <v>117</v>
      </c>
      <c r="E204" s="408">
        <v>21050</v>
      </c>
      <c r="F204" s="408">
        <v>33595</v>
      </c>
      <c r="G204" s="408">
        <v>27.173643134195839</v>
      </c>
      <c r="I204" s="408">
        <v>42965</v>
      </c>
      <c r="J204" s="408">
        <v>30253</v>
      </c>
      <c r="K204" s="408" t="s">
        <v>140</v>
      </c>
      <c r="L204" s="408">
        <v>8</v>
      </c>
      <c r="M204" s="408">
        <v>15</v>
      </c>
      <c r="N204" s="408">
        <v>15</v>
      </c>
      <c r="Q204" s="408">
        <v>43739.212592999997</v>
      </c>
      <c r="R204" s="408">
        <v>28</v>
      </c>
      <c r="S204" s="408">
        <v>20</v>
      </c>
      <c r="T204" s="408">
        <v>32</v>
      </c>
      <c r="U204" s="408">
        <v>968096</v>
      </c>
    </row>
    <row r="205" spans="2:21" ht="15" customHeight="1">
      <c r="B205" s="408" t="s">
        <v>1003</v>
      </c>
      <c r="C205" s="408" t="s">
        <v>1757</v>
      </c>
      <c r="D205" s="408" t="s">
        <v>1757</v>
      </c>
      <c r="E205" s="408">
        <v>21163</v>
      </c>
      <c r="F205" s="408">
        <v>32541</v>
      </c>
      <c r="G205" s="408">
        <v>30.061314367072551</v>
      </c>
      <c r="I205" s="408">
        <v>43078</v>
      </c>
      <c r="J205" s="408">
        <v>53700</v>
      </c>
      <c r="K205" s="408" t="s">
        <v>129</v>
      </c>
      <c r="L205" s="408">
        <v>4</v>
      </c>
      <c r="M205" s="408">
        <v>58</v>
      </c>
      <c r="N205" s="408">
        <v>91</v>
      </c>
      <c r="O205" s="408">
        <v>43</v>
      </c>
      <c r="P205" s="408">
        <v>76</v>
      </c>
      <c r="Q205" s="408">
        <v>385604.25050999998</v>
      </c>
      <c r="R205" s="408">
        <v>30</v>
      </c>
      <c r="S205" s="408">
        <v>20</v>
      </c>
      <c r="T205" s="408">
        <v>35</v>
      </c>
      <c r="U205" s="408">
        <v>1879500</v>
      </c>
    </row>
    <row r="206" spans="2:21" ht="15" customHeight="1">
      <c r="B206" s="408" t="s">
        <v>1813</v>
      </c>
      <c r="C206" s="408" t="s">
        <v>117</v>
      </c>
      <c r="D206" s="408" t="s">
        <v>117</v>
      </c>
      <c r="E206" s="408">
        <v>21651</v>
      </c>
      <c r="F206" s="408">
        <v>32514</v>
      </c>
      <c r="G206" s="408">
        <v>30.135286969812277</v>
      </c>
      <c r="I206" s="408">
        <v>43566</v>
      </c>
      <c r="J206" s="408">
        <v>28800</v>
      </c>
      <c r="K206" s="408" t="s">
        <v>140</v>
      </c>
      <c r="L206" s="408">
        <v>4</v>
      </c>
      <c r="M206" s="408">
        <v>15</v>
      </c>
      <c r="N206" s="408">
        <v>15</v>
      </c>
      <c r="Q206" s="408">
        <v>41638.4928</v>
      </c>
      <c r="R206" s="408">
        <v>30</v>
      </c>
      <c r="S206" s="408">
        <v>20</v>
      </c>
      <c r="T206" s="408">
        <v>35</v>
      </c>
      <c r="U206" s="408">
        <v>1008000</v>
      </c>
    </row>
    <row r="207" spans="2:21" ht="15" customHeight="1">
      <c r="B207" s="408" t="s">
        <v>1817</v>
      </c>
      <c r="C207" s="408" t="s">
        <v>117</v>
      </c>
      <c r="D207" s="408" t="s">
        <v>117</v>
      </c>
      <c r="E207" s="408">
        <v>21572</v>
      </c>
      <c r="F207" s="408">
        <v>32524</v>
      </c>
      <c r="G207" s="408">
        <v>30.107889709538302</v>
      </c>
      <c r="I207" s="408">
        <v>43487</v>
      </c>
      <c r="J207" s="408">
        <v>28800</v>
      </c>
      <c r="K207" s="408" t="s">
        <v>140</v>
      </c>
      <c r="L207" s="408">
        <v>4</v>
      </c>
      <c r="M207" s="408">
        <v>15</v>
      </c>
      <c r="N207" s="408">
        <v>15</v>
      </c>
      <c r="Q207" s="408">
        <v>41638.4928</v>
      </c>
      <c r="R207" s="408">
        <v>30</v>
      </c>
      <c r="S207" s="408">
        <v>20</v>
      </c>
      <c r="T207" s="408">
        <v>35</v>
      </c>
      <c r="U207" s="408">
        <v>1008000</v>
      </c>
    </row>
    <row r="208" spans="2:21" ht="15" customHeight="1">
      <c r="B208" s="408" t="s">
        <v>986</v>
      </c>
      <c r="C208" s="408" t="s">
        <v>117</v>
      </c>
      <c r="D208" s="408" t="s">
        <v>117</v>
      </c>
      <c r="E208" s="408">
        <v>21386</v>
      </c>
      <c r="F208" s="408">
        <v>32538</v>
      </c>
      <c r="G208" s="408">
        <v>30.069533545154741</v>
      </c>
      <c r="I208" s="408">
        <v>43301</v>
      </c>
      <c r="J208" s="408">
        <v>30253</v>
      </c>
      <c r="K208" s="408" t="s">
        <v>140</v>
      </c>
      <c r="L208" s="408">
        <v>8</v>
      </c>
      <c r="M208" s="408">
        <v>15</v>
      </c>
      <c r="N208" s="408">
        <v>15</v>
      </c>
      <c r="Q208" s="408">
        <v>43739.212592999997</v>
      </c>
      <c r="R208" s="408">
        <v>30</v>
      </c>
      <c r="S208" s="408">
        <v>20</v>
      </c>
      <c r="T208" s="408">
        <v>35</v>
      </c>
      <c r="U208" s="408">
        <v>1058855</v>
      </c>
    </row>
    <row r="209" spans="2:21" ht="15" customHeight="1">
      <c r="B209" s="408" t="s">
        <v>2280</v>
      </c>
      <c r="D209" s="408" t="s">
        <v>117</v>
      </c>
      <c r="E209" s="408" t="s">
        <v>2240</v>
      </c>
      <c r="F209" s="408">
        <v>32700</v>
      </c>
      <c r="G209" s="408">
        <v>29.625697928716384</v>
      </c>
      <c r="I209" s="408">
        <v>44092</v>
      </c>
      <c r="J209" s="408">
        <v>30253</v>
      </c>
      <c r="K209" s="408"/>
      <c r="L209" s="408"/>
      <c r="M209" s="408">
        <v>15</v>
      </c>
      <c r="N209" s="408">
        <v>15</v>
      </c>
      <c r="Q209" s="408">
        <v>43739.212592999997</v>
      </c>
      <c r="R209" s="408">
        <v>30</v>
      </c>
      <c r="S209" s="408">
        <v>20</v>
      </c>
      <c r="T209" s="408">
        <v>35</v>
      </c>
      <c r="U209" s="408">
        <v>1058855</v>
      </c>
    </row>
    <row r="210" spans="2:21" ht="15" customHeight="1">
      <c r="B210" s="408" t="s">
        <v>2281</v>
      </c>
      <c r="D210" s="408" t="s">
        <v>117</v>
      </c>
      <c r="E210" s="408" t="s">
        <v>2282</v>
      </c>
      <c r="F210" s="408">
        <v>32527</v>
      </c>
      <c r="G210" s="408">
        <v>30.099670531456113</v>
      </c>
      <c r="I210" s="408">
        <v>44066</v>
      </c>
      <c r="J210" s="408">
        <v>30253</v>
      </c>
      <c r="K210" s="408"/>
      <c r="L210" s="408"/>
      <c r="M210" s="408">
        <v>15</v>
      </c>
      <c r="N210" s="408">
        <v>15</v>
      </c>
      <c r="Q210" s="408">
        <v>43739.212592999997</v>
      </c>
      <c r="R210" s="408">
        <v>30</v>
      </c>
      <c r="S210" s="408">
        <v>20</v>
      </c>
      <c r="T210" s="408">
        <v>35</v>
      </c>
      <c r="U210" s="408">
        <v>1058855</v>
      </c>
    </row>
    <row r="211" spans="2:21" ht="15" customHeight="1">
      <c r="B211" s="408" t="s">
        <v>2283</v>
      </c>
      <c r="D211" s="408" t="s">
        <v>1792</v>
      </c>
      <c r="E211" s="408" t="s">
        <v>2259</v>
      </c>
      <c r="F211" s="408">
        <v>32342</v>
      </c>
      <c r="G211" s="408">
        <v>30.606519846524606</v>
      </c>
      <c r="I211" s="408">
        <v>44012</v>
      </c>
      <c r="J211" s="408">
        <v>52838</v>
      </c>
      <c r="K211" s="408"/>
      <c r="L211" s="408"/>
      <c r="M211" s="408">
        <v>71</v>
      </c>
      <c r="N211" s="408">
        <v>101</v>
      </c>
      <c r="O211" s="408">
        <v>56</v>
      </c>
      <c r="P211" s="408">
        <v>86</v>
      </c>
      <c r="Q211" s="408">
        <v>437981.81180719996</v>
      </c>
      <c r="R211" s="408">
        <v>31</v>
      </c>
      <c r="S211" s="408">
        <v>20</v>
      </c>
      <c r="T211" s="408">
        <v>37</v>
      </c>
      <c r="U211" s="408">
        <v>1955006</v>
      </c>
    </row>
    <row r="212" spans="2:21" ht="15" customHeight="1">
      <c r="B212" s="408" t="s">
        <v>993</v>
      </c>
      <c r="C212" s="408" t="s">
        <v>1737</v>
      </c>
      <c r="D212" s="408" t="s">
        <v>1737</v>
      </c>
      <c r="E212" s="408">
        <v>21459</v>
      </c>
      <c r="F212" s="408">
        <v>32343</v>
      </c>
      <c r="G212" s="408">
        <v>30.603780120497209</v>
      </c>
      <c r="I212" s="408">
        <v>43374</v>
      </c>
      <c r="J212" s="408">
        <v>48292</v>
      </c>
      <c r="K212" s="408" t="s">
        <v>127</v>
      </c>
      <c r="L212" s="408">
        <v>5</v>
      </c>
      <c r="M212" s="408">
        <v>40</v>
      </c>
      <c r="N212" s="408">
        <v>50</v>
      </c>
      <c r="O212" s="408">
        <v>25</v>
      </c>
      <c r="P212" s="408">
        <v>35</v>
      </c>
      <c r="Q212" s="408">
        <v>209458.96815599999</v>
      </c>
      <c r="R212" s="408">
        <v>31</v>
      </c>
      <c r="S212" s="408">
        <v>20</v>
      </c>
      <c r="T212" s="408">
        <v>37</v>
      </c>
      <c r="U212" s="408">
        <v>1786804</v>
      </c>
    </row>
    <row r="213" spans="2:21" ht="15" customHeight="1">
      <c r="B213" s="408" t="s">
        <v>967</v>
      </c>
      <c r="C213" s="408" t="s">
        <v>1737</v>
      </c>
      <c r="D213" s="408" t="s">
        <v>1737</v>
      </c>
      <c r="E213" s="408">
        <v>20773</v>
      </c>
      <c r="F213" s="408">
        <v>32371</v>
      </c>
      <c r="G213" s="408">
        <v>30.527067791730083</v>
      </c>
      <c r="I213" s="408">
        <v>42688</v>
      </c>
      <c r="J213" s="408">
        <v>50702</v>
      </c>
      <c r="K213" s="408" t="s">
        <v>127</v>
      </c>
      <c r="L213" s="408">
        <v>8</v>
      </c>
      <c r="M213" s="408">
        <v>51</v>
      </c>
      <c r="N213" s="408">
        <v>49</v>
      </c>
      <c r="O213" s="408">
        <v>36</v>
      </c>
      <c r="P213" s="408">
        <v>34</v>
      </c>
      <c r="Q213" s="408">
        <v>244346.62753999999</v>
      </c>
      <c r="R213" s="408">
        <v>31</v>
      </c>
      <c r="S213" s="408">
        <v>20</v>
      </c>
      <c r="T213" s="408">
        <v>37</v>
      </c>
      <c r="U213" s="408">
        <v>1875974</v>
      </c>
    </row>
    <row r="214" spans="2:21" ht="15" customHeight="1">
      <c r="B214" s="408" t="s">
        <v>1802</v>
      </c>
      <c r="C214" s="408" t="s">
        <v>116</v>
      </c>
      <c r="D214" s="408" t="s">
        <v>116</v>
      </c>
      <c r="E214" s="408">
        <v>21876</v>
      </c>
      <c r="F214" s="408">
        <v>32419</v>
      </c>
      <c r="G214" s="408">
        <v>30.395560942415017</v>
      </c>
      <c r="I214" s="408">
        <v>43791</v>
      </c>
      <c r="J214" s="408">
        <v>27503</v>
      </c>
      <c r="K214" s="408" t="s">
        <v>231</v>
      </c>
      <c r="L214" s="408">
        <v>8</v>
      </c>
      <c r="M214" s="408">
        <v>15</v>
      </c>
      <c r="N214" s="408">
        <v>15</v>
      </c>
      <c r="Q214" s="408">
        <v>39763.314843</v>
      </c>
      <c r="R214" s="408">
        <v>31</v>
      </c>
      <c r="S214" s="408">
        <v>20</v>
      </c>
      <c r="T214" s="408">
        <v>37</v>
      </c>
      <c r="U214" s="408">
        <v>1017611</v>
      </c>
    </row>
    <row r="215" spans="2:21" ht="15" customHeight="1">
      <c r="B215" s="408" t="s">
        <v>1793</v>
      </c>
      <c r="C215" s="408" t="s">
        <v>1737</v>
      </c>
      <c r="D215" s="408" t="s">
        <v>1737</v>
      </c>
      <c r="E215" s="408">
        <v>21610</v>
      </c>
      <c r="F215" s="408">
        <v>31778</v>
      </c>
      <c r="G215" s="408">
        <v>32.151725325976656</v>
      </c>
      <c r="I215" s="408">
        <v>43525</v>
      </c>
      <c r="J215" s="408">
        <v>46759</v>
      </c>
      <c r="K215" s="408" t="s">
        <v>127</v>
      </c>
      <c r="L215" s="408">
        <v>3</v>
      </c>
      <c r="M215" s="408">
        <v>25</v>
      </c>
      <c r="N215" s="408">
        <v>30</v>
      </c>
      <c r="O215" s="408">
        <v>10</v>
      </c>
      <c r="P215" s="408">
        <v>15</v>
      </c>
      <c r="Q215" s="408">
        <v>123939.33526149999</v>
      </c>
      <c r="R215" s="408">
        <v>32</v>
      </c>
      <c r="S215" s="408">
        <v>20</v>
      </c>
      <c r="T215" s="408">
        <v>39</v>
      </c>
      <c r="U215" s="408">
        <v>1823601</v>
      </c>
    </row>
    <row r="216" spans="2:21" ht="15" customHeight="1">
      <c r="B216" s="408" t="s">
        <v>2284</v>
      </c>
      <c r="D216" s="408" t="s">
        <v>1737</v>
      </c>
      <c r="E216" s="408" t="s">
        <v>2188</v>
      </c>
      <c r="F216" s="408">
        <v>31950</v>
      </c>
      <c r="G216" s="408">
        <v>31.680492449264332</v>
      </c>
      <c r="I216" s="408">
        <v>44188</v>
      </c>
      <c r="J216" s="408">
        <v>47522</v>
      </c>
      <c r="K216" s="408"/>
      <c r="L216" s="408"/>
      <c r="M216" s="408">
        <v>60</v>
      </c>
      <c r="N216" s="408">
        <v>48</v>
      </c>
      <c r="O216" s="408">
        <v>45</v>
      </c>
      <c r="P216" s="408">
        <v>33</v>
      </c>
      <c r="Q216" s="408">
        <v>247343.0568552</v>
      </c>
      <c r="R216" s="408">
        <v>32</v>
      </c>
      <c r="S216" s="408">
        <v>20</v>
      </c>
      <c r="T216" s="408">
        <v>39</v>
      </c>
      <c r="U216" s="408">
        <v>1853358</v>
      </c>
    </row>
    <row r="217" spans="2:21" ht="15" customHeight="1">
      <c r="B217" s="408" t="s">
        <v>1796</v>
      </c>
      <c r="C217" s="408" t="s">
        <v>1757</v>
      </c>
      <c r="D217" s="408" t="s">
        <v>1757</v>
      </c>
      <c r="E217" s="408">
        <v>21773</v>
      </c>
      <c r="F217" s="408">
        <v>31838</v>
      </c>
      <c r="G217" s="408">
        <v>31.987341764332825</v>
      </c>
      <c r="I217" s="408">
        <v>43688</v>
      </c>
      <c r="J217" s="408">
        <v>53700</v>
      </c>
      <c r="K217" s="408" t="s">
        <v>129</v>
      </c>
      <c r="L217" s="408">
        <v>4</v>
      </c>
      <c r="M217" s="408">
        <v>49</v>
      </c>
      <c r="N217" s="408">
        <v>71</v>
      </c>
      <c r="O217" s="408">
        <v>34</v>
      </c>
      <c r="P217" s="408">
        <v>56</v>
      </c>
      <c r="Q217" s="408">
        <v>310553.75880000001</v>
      </c>
      <c r="R217" s="408">
        <v>32</v>
      </c>
      <c r="S217" s="408">
        <v>20</v>
      </c>
      <c r="T217" s="408">
        <v>39</v>
      </c>
      <c r="U217" s="408">
        <v>2094300</v>
      </c>
    </row>
    <row r="218" spans="2:21" ht="24" customHeight="1">
      <c r="B218" s="408" t="s">
        <v>2285</v>
      </c>
      <c r="D218" s="408" t="s">
        <v>116</v>
      </c>
      <c r="E218" s="408" t="s">
        <v>2286</v>
      </c>
      <c r="F218" s="408">
        <v>31959</v>
      </c>
      <c r="G218" s="408">
        <v>31.655834915017756</v>
      </c>
      <c r="I218" s="408">
        <v>44002</v>
      </c>
      <c r="J218" s="408">
        <v>27503</v>
      </c>
      <c r="K218" s="408"/>
      <c r="L218" s="408"/>
      <c r="M218" s="408">
        <v>15</v>
      </c>
      <c r="N218" s="408">
        <v>15</v>
      </c>
      <c r="Q218" s="408">
        <v>39763.314843</v>
      </c>
      <c r="R218" s="408">
        <v>32</v>
      </c>
      <c r="S218" s="408">
        <v>20</v>
      </c>
      <c r="T218" s="408">
        <v>39</v>
      </c>
      <c r="U218" s="408">
        <v>1072617</v>
      </c>
    </row>
    <row r="219" spans="2:21" ht="2.25" customHeight="1">
      <c r="B219" s="408" t="s">
        <v>1809</v>
      </c>
      <c r="C219" s="408" t="s">
        <v>117</v>
      </c>
      <c r="D219" s="408" t="s">
        <v>117</v>
      </c>
      <c r="E219" s="408">
        <v>21734</v>
      </c>
      <c r="F219" s="408">
        <v>31809</v>
      </c>
      <c r="G219" s="408">
        <v>32.066793819127348</v>
      </c>
      <c r="I219" s="408">
        <v>43649</v>
      </c>
      <c r="J219" s="408">
        <v>28447</v>
      </c>
      <c r="K219" s="408" t="s">
        <v>140</v>
      </c>
      <c r="L219" s="408">
        <v>3</v>
      </c>
      <c r="M219" s="408">
        <v>15</v>
      </c>
      <c r="N219" s="408">
        <v>15</v>
      </c>
      <c r="Q219" s="408">
        <v>41128.132106999998</v>
      </c>
      <c r="R219" s="408">
        <v>32</v>
      </c>
      <c r="S219" s="408">
        <v>20</v>
      </c>
      <c r="T219" s="408">
        <v>39</v>
      </c>
      <c r="U219" s="408">
        <v>1109433</v>
      </c>
    </row>
    <row r="220" spans="2:21" ht="20.100000000000001" customHeight="1">
      <c r="B220" s="408" t="s">
        <v>1814</v>
      </c>
      <c r="C220" s="408" t="s">
        <v>117</v>
      </c>
      <c r="D220" s="408" t="s">
        <v>117</v>
      </c>
      <c r="E220" s="408">
        <v>21621</v>
      </c>
      <c r="F220" s="408">
        <v>31943</v>
      </c>
      <c r="G220" s="408">
        <v>31.69967053145611</v>
      </c>
      <c r="I220" s="408">
        <v>43536</v>
      </c>
      <c r="J220" s="408">
        <v>29883</v>
      </c>
      <c r="K220" s="408" t="s">
        <v>140</v>
      </c>
      <c r="L220" s="408">
        <v>7</v>
      </c>
      <c r="M220" s="408">
        <v>15</v>
      </c>
      <c r="N220" s="408">
        <v>15</v>
      </c>
      <c r="Q220" s="408">
        <v>43204.273623000001</v>
      </c>
      <c r="R220" s="408">
        <v>32</v>
      </c>
      <c r="S220" s="408">
        <v>20</v>
      </c>
      <c r="T220" s="408">
        <v>39</v>
      </c>
      <c r="U220" s="408">
        <v>1165437</v>
      </c>
    </row>
    <row r="221" spans="2:21" ht="20.100000000000001" customHeight="1">
      <c r="B221" s="408" t="s">
        <v>994</v>
      </c>
      <c r="C221" s="408" t="s">
        <v>117</v>
      </c>
      <c r="D221" s="408" t="s">
        <v>117</v>
      </c>
      <c r="E221" s="408">
        <v>21430</v>
      </c>
      <c r="F221" s="408">
        <v>32105</v>
      </c>
      <c r="G221" s="408">
        <v>31.255834915017754</v>
      </c>
      <c r="I221" s="408">
        <v>43345</v>
      </c>
      <c r="J221" s="408">
        <v>28800</v>
      </c>
      <c r="K221" s="408" t="s">
        <v>140</v>
      </c>
      <c r="L221" s="408">
        <v>4</v>
      </c>
      <c r="M221" s="408">
        <v>15</v>
      </c>
      <c r="N221" s="408">
        <v>15</v>
      </c>
      <c r="Q221" s="408">
        <v>41638.4928</v>
      </c>
      <c r="R221" s="408">
        <v>32</v>
      </c>
      <c r="S221" s="408">
        <v>20</v>
      </c>
      <c r="T221" s="408">
        <v>39</v>
      </c>
      <c r="U221" s="408">
        <v>1123200</v>
      </c>
    </row>
    <row r="222" spans="2:21" ht="20.100000000000001" customHeight="1">
      <c r="B222" s="408" t="s">
        <v>968</v>
      </c>
      <c r="C222" s="408" t="s">
        <v>117</v>
      </c>
      <c r="D222" s="408" t="s">
        <v>117</v>
      </c>
      <c r="E222" s="408">
        <v>20726</v>
      </c>
      <c r="F222" s="408">
        <v>31997</v>
      </c>
      <c r="G222" s="408">
        <v>31.551725325976658</v>
      </c>
      <c r="I222" s="408">
        <v>42641</v>
      </c>
      <c r="J222" s="408">
        <v>30253</v>
      </c>
      <c r="K222" s="408" t="s">
        <v>140</v>
      </c>
      <c r="L222" s="408">
        <v>8</v>
      </c>
      <c r="M222" s="408">
        <v>15</v>
      </c>
      <c r="N222" s="408">
        <v>15</v>
      </c>
      <c r="Q222" s="408">
        <v>43739.212592999997</v>
      </c>
      <c r="R222" s="408">
        <v>32</v>
      </c>
      <c r="S222" s="408">
        <v>20</v>
      </c>
      <c r="T222" s="408">
        <v>39</v>
      </c>
      <c r="U222" s="408">
        <v>1179867</v>
      </c>
    </row>
    <row r="223" spans="2:21" ht="20.100000000000001" customHeight="1">
      <c r="B223" s="408" t="s">
        <v>2287</v>
      </c>
      <c r="D223" s="408" t="s">
        <v>1737</v>
      </c>
      <c r="E223" s="408" t="s">
        <v>2288</v>
      </c>
      <c r="F223" s="408">
        <v>31809</v>
      </c>
      <c r="G223" s="408">
        <v>32.066793819127348</v>
      </c>
      <c r="I223" s="408">
        <v>43837</v>
      </c>
      <c r="J223" s="408">
        <v>46008</v>
      </c>
      <c r="K223" s="408"/>
      <c r="L223" s="408"/>
      <c r="M223" s="408">
        <v>15</v>
      </c>
      <c r="N223" s="408">
        <v>15</v>
      </c>
      <c r="Q223" s="408">
        <v>66517.492247999995</v>
      </c>
      <c r="R223" s="408">
        <v>32</v>
      </c>
      <c r="S223" s="408">
        <v>20</v>
      </c>
      <c r="T223" s="408">
        <v>39</v>
      </c>
      <c r="U223" s="408">
        <v>1794312</v>
      </c>
    </row>
    <row r="224" spans="2:21" ht="20.100000000000001" customHeight="1">
      <c r="B224" s="408" t="s">
        <v>977</v>
      </c>
      <c r="C224" s="408" t="s">
        <v>1737</v>
      </c>
      <c r="D224" s="408" t="s">
        <v>1737</v>
      </c>
      <c r="E224" s="408">
        <v>21198</v>
      </c>
      <c r="F224" s="408">
        <v>31657</v>
      </c>
      <c r="G224" s="408">
        <v>32.483232175291725</v>
      </c>
      <c r="I224" s="408">
        <v>43113</v>
      </c>
      <c r="J224" s="408">
        <v>49086</v>
      </c>
      <c r="K224" s="408" t="s">
        <v>127</v>
      </c>
      <c r="L224" s="408">
        <v>6</v>
      </c>
      <c r="M224" s="408">
        <v>40</v>
      </c>
      <c r="N224" s="408">
        <v>49</v>
      </c>
      <c r="O224" s="408">
        <v>25</v>
      </c>
      <c r="P224" s="408">
        <v>34</v>
      </c>
      <c r="Q224" s="408">
        <v>210537.23162579999</v>
      </c>
      <c r="R224" s="408">
        <v>33</v>
      </c>
      <c r="S224" s="408">
        <v>20</v>
      </c>
      <c r="T224" s="408">
        <v>41</v>
      </c>
      <c r="U224" s="408">
        <v>2012526</v>
      </c>
    </row>
    <row r="225" spans="2:21" ht="20.100000000000001" customHeight="1">
      <c r="B225" s="408" t="s">
        <v>1005</v>
      </c>
      <c r="C225" s="408" t="s">
        <v>1737</v>
      </c>
      <c r="D225" s="408" t="s">
        <v>1737</v>
      </c>
      <c r="E225" s="408">
        <v>20811</v>
      </c>
      <c r="F225" s="408">
        <v>31607</v>
      </c>
      <c r="G225" s="408">
        <v>32.620218476661591</v>
      </c>
      <c r="I225" s="408">
        <v>42726</v>
      </c>
      <c r="J225" s="408">
        <v>47522</v>
      </c>
      <c r="K225" s="408" t="s">
        <v>127</v>
      </c>
      <c r="L225" s="408">
        <v>4</v>
      </c>
      <c r="M225" s="408">
        <v>53</v>
      </c>
      <c r="N225" s="408">
        <v>54</v>
      </c>
      <c r="O225" s="408">
        <v>38</v>
      </c>
      <c r="P225" s="408">
        <v>39</v>
      </c>
      <c r="Q225" s="408">
        <v>245052.84336579998</v>
      </c>
      <c r="R225" s="408">
        <v>33</v>
      </c>
      <c r="S225" s="408">
        <v>20</v>
      </c>
      <c r="T225" s="408">
        <v>41</v>
      </c>
      <c r="U225" s="408">
        <v>1948402</v>
      </c>
    </row>
    <row r="226" spans="2:21" ht="20.100000000000001" customHeight="1">
      <c r="B226" s="408" t="s">
        <v>1815</v>
      </c>
      <c r="C226" s="408" t="s">
        <v>117</v>
      </c>
      <c r="D226" s="408" t="s">
        <v>117</v>
      </c>
      <c r="E226" s="408">
        <v>21606</v>
      </c>
      <c r="F226" s="408">
        <v>31614</v>
      </c>
      <c r="G226" s="408">
        <v>32.601040394469813</v>
      </c>
      <c r="I226" s="408">
        <v>43521</v>
      </c>
      <c r="J226" s="408">
        <v>30253</v>
      </c>
      <c r="K226" s="408" t="s">
        <v>140</v>
      </c>
      <c r="L226" s="408">
        <v>8</v>
      </c>
      <c r="M226" s="408">
        <v>15</v>
      </c>
      <c r="N226" s="408">
        <v>15</v>
      </c>
      <c r="Q226" s="408">
        <v>43739.212592999997</v>
      </c>
      <c r="R226" s="408">
        <v>33</v>
      </c>
      <c r="S226" s="408">
        <v>20</v>
      </c>
      <c r="T226" s="408">
        <v>41</v>
      </c>
      <c r="U226" s="408">
        <v>1240373</v>
      </c>
    </row>
    <row r="227" spans="2:21" ht="20.100000000000001" customHeight="1">
      <c r="B227" s="408" t="s">
        <v>2289</v>
      </c>
      <c r="D227" s="408" t="s">
        <v>117</v>
      </c>
      <c r="E227" s="408" t="s">
        <v>2290</v>
      </c>
      <c r="F227" s="408">
        <v>31616</v>
      </c>
      <c r="G227" s="408">
        <v>32.595560942415013</v>
      </c>
      <c r="I227" s="408">
        <v>44128</v>
      </c>
      <c r="J227" s="408">
        <v>30253</v>
      </c>
      <c r="K227" s="408"/>
      <c r="L227" s="408"/>
      <c r="M227" s="408">
        <v>15</v>
      </c>
      <c r="N227" s="408">
        <v>15</v>
      </c>
      <c r="Q227" s="408">
        <v>43739.212592999997</v>
      </c>
      <c r="R227" s="408">
        <v>33</v>
      </c>
      <c r="S227" s="408">
        <v>20</v>
      </c>
      <c r="T227" s="408">
        <v>41</v>
      </c>
      <c r="U227" s="408">
        <v>1240373</v>
      </c>
    </row>
    <row r="228" spans="2:21" ht="20.100000000000001" customHeight="1">
      <c r="B228" s="408" t="s">
        <v>2291</v>
      </c>
      <c r="D228" s="408" t="s">
        <v>742</v>
      </c>
      <c r="E228" s="408" t="s">
        <v>2292</v>
      </c>
      <c r="F228" s="408">
        <v>31284</v>
      </c>
      <c r="G228" s="408">
        <v>33.505149983510904</v>
      </c>
      <c r="I228" s="408">
        <v>44006</v>
      </c>
      <c r="J228" s="408">
        <v>55468</v>
      </c>
      <c r="K228" s="408"/>
      <c r="L228" s="408"/>
      <c r="M228" s="408">
        <v>50</v>
      </c>
      <c r="N228" s="408">
        <v>71</v>
      </c>
      <c r="O228" s="408">
        <v>35</v>
      </c>
      <c r="P228" s="408">
        <v>56</v>
      </c>
      <c r="Q228" s="408">
        <v>323451.47471559996</v>
      </c>
      <c r="R228" s="408">
        <v>34</v>
      </c>
      <c r="S228" s="408">
        <v>20</v>
      </c>
      <c r="T228" s="408">
        <v>43</v>
      </c>
      <c r="U228" s="408">
        <v>2385124</v>
      </c>
    </row>
    <row r="229" spans="2:21" ht="20.100000000000001" customHeight="1">
      <c r="B229" s="408" t="s">
        <v>997</v>
      </c>
      <c r="C229" s="408" t="s">
        <v>116</v>
      </c>
      <c r="D229" s="408" t="s">
        <v>116</v>
      </c>
      <c r="E229" s="408">
        <v>21118</v>
      </c>
      <c r="F229" s="408">
        <v>31382</v>
      </c>
      <c r="G229" s="408">
        <v>33.236656832825972</v>
      </c>
      <c r="I229" s="408">
        <v>43033</v>
      </c>
      <c r="J229" s="408">
        <v>27503</v>
      </c>
      <c r="K229" s="408" t="s">
        <v>231</v>
      </c>
      <c r="L229" s="408">
        <v>8</v>
      </c>
      <c r="M229" s="408">
        <v>15</v>
      </c>
      <c r="N229" s="408">
        <v>15</v>
      </c>
      <c r="Q229" s="408">
        <v>39763.314843</v>
      </c>
      <c r="R229" s="408">
        <v>34</v>
      </c>
      <c r="S229" s="408">
        <v>20</v>
      </c>
      <c r="T229" s="408">
        <v>43</v>
      </c>
      <c r="U229" s="408">
        <v>1182629</v>
      </c>
    </row>
    <row r="230" spans="2:21" ht="20.100000000000001" customHeight="1">
      <c r="B230" s="408" t="s">
        <v>981</v>
      </c>
      <c r="C230" s="408" t="s">
        <v>117</v>
      </c>
      <c r="D230" s="408" t="s">
        <v>117</v>
      </c>
      <c r="E230" s="408">
        <v>20960</v>
      </c>
      <c r="F230" s="408">
        <v>31229</v>
      </c>
      <c r="G230" s="408">
        <v>33.655834915017756</v>
      </c>
      <c r="I230" s="408">
        <v>42875</v>
      </c>
      <c r="J230" s="408">
        <v>28800</v>
      </c>
      <c r="K230" s="408" t="s">
        <v>140</v>
      </c>
      <c r="L230" s="408">
        <v>4</v>
      </c>
      <c r="M230" s="408">
        <v>15</v>
      </c>
      <c r="N230" s="408">
        <v>15</v>
      </c>
      <c r="Q230" s="408">
        <v>41638.4928</v>
      </c>
      <c r="R230" s="408">
        <v>34</v>
      </c>
      <c r="S230" s="408">
        <v>20</v>
      </c>
      <c r="T230" s="408">
        <v>43</v>
      </c>
      <c r="U230" s="408">
        <v>1238400</v>
      </c>
    </row>
    <row r="231" spans="2:21" ht="20.100000000000001" customHeight="1">
      <c r="B231" s="408" t="s">
        <v>972</v>
      </c>
      <c r="C231" s="408" t="s">
        <v>1737</v>
      </c>
      <c r="D231" s="408" t="s">
        <v>1737</v>
      </c>
      <c r="E231" s="408">
        <v>21465</v>
      </c>
      <c r="F231" s="408">
        <v>30864</v>
      </c>
      <c r="G231" s="408">
        <v>34.655834915017756</v>
      </c>
      <c r="I231" s="408">
        <v>43380</v>
      </c>
      <c r="J231" s="408">
        <v>46759</v>
      </c>
      <c r="K231" s="408" t="s">
        <v>127</v>
      </c>
      <c r="L231" s="408">
        <v>3</v>
      </c>
      <c r="M231" s="408">
        <v>30</v>
      </c>
      <c r="N231" s="408">
        <v>28</v>
      </c>
      <c r="O231" s="408">
        <v>15</v>
      </c>
      <c r="P231" s="408">
        <v>13</v>
      </c>
      <c r="Q231" s="408">
        <v>130699.66263939999</v>
      </c>
      <c r="R231" s="408">
        <v>35</v>
      </c>
      <c r="S231" s="408">
        <v>20</v>
      </c>
      <c r="T231" s="408">
        <v>45</v>
      </c>
      <c r="U231" s="408">
        <v>2104155</v>
      </c>
    </row>
    <row r="232" spans="2:21" ht="20.100000000000001" customHeight="1">
      <c r="B232" s="408" t="s">
        <v>2293</v>
      </c>
      <c r="D232" s="408" t="s">
        <v>1737</v>
      </c>
      <c r="E232" s="408" t="s">
        <v>2294</v>
      </c>
      <c r="F232" s="408">
        <v>30937</v>
      </c>
      <c r="G232" s="408">
        <v>34.455834915017753</v>
      </c>
      <c r="I232" s="408">
        <v>44245</v>
      </c>
      <c r="J232" s="408">
        <v>47522</v>
      </c>
      <c r="K232" s="408"/>
      <c r="L232" s="408"/>
      <c r="M232" s="408">
        <v>48</v>
      </c>
      <c r="N232" s="408">
        <v>39</v>
      </c>
      <c r="O232" s="408">
        <v>33</v>
      </c>
      <c r="P232" s="408">
        <v>24</v>
      </c>
      <c r="Q232" s="408">
        <v>199248.57357779998</v>
      </c>
      <c r="R232" s="408">
        <v>35</v>
      </c>
      <c r="S232" s="408">
        <v>20</v>
      </c>
      <c r="T232" s="408">
        <v>45</v>
      </c>
      <c r="U232" s="408">
        <v>2138490</v>
      </c>
    </row>
    <row r="233" spans="2:21" ht="20.100000000000001" customHeight="1">
      <c r="B233" s="408" t="s">
        <v>1803</v>
      </c>
      <c r="C233" s="408" t="s">
        <v>116</v>
      </c>
      <c r="D233" s="408" t="s">
        <v>116</v>
      </c>
      <c r="E233" s="408">
        <v>21669</v>
      </c>
      <c r="F233" s="408">
        <v>30889</v>
      </c>
      <c r="G233" s="408">
        <v>34.587341764332827</v>
      </c>
      <c r="I233" s="408">
        <v>43584</v>
      </c>
      <c r="J233" s="408">
        <v>27503</v>
      </c>
      <c r="K233" s="408" t="s">
        <v>231</v>
      </c>
      <c r="L233" s="408">
        <v>8</v>
      </c>
      <c r="M233" s="408">
        <v>15</v>
      </c>
      <c r="N233" s="408">
        <v>15</v>
      </c>
      <c r="Q233" s="408">
        <v>39763.314843</v>
      </c>
      <c r="R233" s="408">
        <v>35</v>
      </c>
      <c r="S233" s="408">
        <v>20</v>
      </c>
      <c r="T233" s="408">
        <v>45</v>
      </c>
      <c r="U233" s="408">
        <v>1237635</v>
      </c>
    </row>
    <row r="234" spans="2:21" ht="20.100000000000001" customHeight="1">
      <c r="B234" s="408" t="s">
        <v>980</v>
      </c>
      <c r="C234" s="408" t="s">
        <v>117</v>
      </c>
      <c r="D234" s="408" t="s">
        <v>117</v>
      </c>
      <c r="E234" s="408">
        <v>21267</v>
      </c>
      <c r="F234" s="408">
        <v>30901</v>
      </c>
      <c r="G234" s="408">
        <v>34.554465052004055</v>
      </c>
      <c r="I234" s="408">
        <v>43182</v>
      </c>
      <c r="J234" s="408">
        <v>28447</v>
      </c>
      <c r="K234" s="408" t="s">
        <v>140</v>
      </c>
      <c r="L234" s="408">
        <v>3</v>
      </c>
      <c r="M234" s="408">
        <v>15</v>
      </c>
      <c r="N234" s="408">
        <v>15</v>
      </c>
      <c r="Q234" s="408">
        <v>41128.132106999998</v>
      </c>
      <c r="R234" s="408">
        <v>35</v>
      </c>
      <c r="S234" s="408">
        <v>20</v>
      </c>
      <c r="T234" s="408">
        <v>45</v>
      </c>
      <c r="U234" s="408">
        <v>1280115</v>
      </c>
    </row>
    <row r="235" spans="2:21" ht="20.100000000000001" customHeight="1">
      <c r="B235" s="408" t="s">
        <v>991</v>
      </c>
      <c r="C235" s="408" t="s">
        <v>117</v>
      </c>
      <c r="D235" s="408" t="s">
        <v>117</v>
      </c>
      <c r="E235" s="408">
        <v>20990</v>
      </c>
      <c r="F235" s="408">
        <v>30970</v>
      </c>
      <c r="G235" s="408">
        <v>34.365423956113645</v>
      </c>
      <c r="I235" s="408">
        <v>42905</v>
      </c>
      <c r="J235" s="408">
        <v>29156</v>
      </c>
      <c r="K235" s="408" t="s">
        <v>140</v>
      </c>
      <c r="L235" s="408">
        <v>5</v>
      </c>
      <c r="M235" s="408">
        <v>15</v>
      </c>
      <c r="N235" s="408">
        <v>15</v>
      </c>
      <c r="Q235" s="408">
        <v>42153.190836000002</v>
      </c>
      <c r="R235" s="408">
        <v>35</v>
      </c>
      <c r="S235" s="408">
        <v>20</v>
      </c>
      <c r="T235" s="408">
        <v>45</v>
      </c>
      <c r="U235" s="408">
        <v>1312020</v>
      </c>
    </row>
    <row r="236" spans="2:21" ht="20.100000000000001" customHeight="1">
      <c r="B236" s="408" t="s">
        <v>2295</v>
      </c>
      <c r="D236" s="408" t="s">
        <v>1737</v>
      </c>
      <c r="E236" s="408" t="s">
        <v>2296</v>
      </c>
      <c r="F236" s="408">
        <v>30327</v>
      </c>
      <c r="G236" s="408">
        <v>36.127067791730084</v>
      </c>
      <c r="I236" s="408">
        <v>43922</v>
      </c>
      <c r="J236" s="408">
        <v>47522</v>
      </c>
      <c r="K236" s="408"/>
      <c r="L236" s="408"/>
      <c r="M236" s="408">
        <v>48</v>
      </c>
      <c r="N236" s="408">
        <v>47</v>
      </c>
      <c r="O236" s="408">
        <v>33</v>
      </c>
      <c r="P236" s="408">
        <v>32</v>
      </c>
      <c r="Q236" s="408">
        <v>217570.28149299999</v>
      </c>
      <c r="R236" s="408">
        <v>36</v>
      </c>
      <c r="S236" s="408">
        <v>20</v>
      </c>
      <c r="T236" s="408">
        <v>47</v>
      </c>
      <c r="U236" s="408">
        <v>2233534</v>
      </c>
    </row>
    <row r="237" spans="2:21" ht="20.100000000000001" customHeight="1">
      <c r="B237" s="408" t="s">
        <v>976</v>
      </c>
      <c r="C237" s="408" t="s">
        <v>742</v>
      </c>
      <c r="D237" s="408" t="s">
        <v>742</v>
      </c>
      <c r="E237" s="408">
        <v>20639</v>
      </c>
      <c r="F237" s="408">
        <v>30519</v>
      </c>
      <c r="G237" s="408">
        <v>35.601040394469813</v>
      </c>
      <c r="I237" s="408">
        <v>42554</v>
      </c>
      <c r="J237" s="408">
        <v>53700</v>
      </c>
      <c r="K237" s="408" t="s">
        <v>129</v>
      </c>
      <c r="L237" s="408">
        <v>4</v>
      </c>
      <c r="M237" s="408">
        <v>60</v>
      </c>
      <c r="N237" s="408">
        <v>28</v>
      </c>
      <c r="O237" s="408">
        <v>45</v>
      </c>
      <c r="P237" s="408">
        <v>13</v>
      </c>
      <c r="Q237" s="408">
        <v>227739.42311999999</v>
      </c>
      <c r="R237" s="408">
        <v>36</v>
      </c>
      <c r="S237" s="408">
        <v>20</v>
      </c>
      <c r="T237" s="408">
        <v>47</v>
      </c>
      <c r="U237" s="408">
        <v>2523900</v>
      </c>
    </row>
    <row r="238" spans="2:21" ht="20.100000000000001" customHeight="1">
      <c r="B238" s="408" t="s">
        <v>2297</v>
      </c>
      <c r="D238" s="408" t="s">
        <v>742</v>
      </c>
      <c r="E238" s="408" t="s">
        <v>2298</v>
      </c>
      <c r="F238" s="408">
        <v>30519</v>
      </c>
      <c r="G238" s="408">
        <v>35.601040394469813</v>
      </c>
      <c r="I238" s="408">
        <v>44145</v>
      </c>
      <c r="J238" s="408">
        <v>55468</v>
      </c>
      <c r="K238" s="408"/>
      <c r="L238" s="408"/>
      <c r="M238" s="408">
        <v>49</v>
      </c>
      <c r="N238" s="408">
        <v>39</v>
      </c>
      <c r="O238" s="408">
        <v>34</v>
      </c>
      <c r="P238" s="408">
        <v>24</v>
      </c>
      <c r="Q238" s="408">
        <v>235237.43615679999</v>
      </c>
      <c r="R238" s="408">
        <v>36</v>
      </c>
      <c r="S238" s="408">
        <v>20</v>
      </c>
      <c r="T238" s="408">
        <v>47</v>
      </c>
      <c r="U238" s="408">
        <v>2606996</v>
      </c>
    </row>
    <row r="239" spans="2:21" ht="20.100000000000001" customHeight="1">
      <c r="B239" s="408" t="s">
        <v>1808</v>
      </c>
      <c r="C239" s="408" t="s">
        <v>117</v>
      </c>
      <c r="D239" s="408" t="s">
        <v>117</v>
      </c>
      <c r="E239" s="408">
        <v>21763</v>
      </c>
      <c r="F239" s="408">
        <v>30481</v>
      </c>
      <c r="G239" s="408">
        <v>35.705149983510907</v>
      </c>
      <c r="I239" s="408">
        <v>43678</v>
      </c>
      <c r="J239" s="408">
        <v>28800</v>
      </c>
      <c r="K239" s="408" t="s">
        <v>140</v>
      </c>
      <c r="L239" s="408">
        <v>4</v>
      </c>
      <c r="M239" s="408">
        <v>15</v>
      </c>
      <c r="N239" s="408">
        <v>15</v>
      </c>
      <c r="Q239" s="408">
        <v>41638.4928</v>
      </c>
      <c r="R239" s="408">
        <v>36</v>
      </c>
      <c r="S239" s="408">
        <v>20</v>
      </c>
      <c r="T239" s="408">
        <v>47</v>
      </c>
      <c r="U239" s="408">
        <v>1353600</v>
      </c>
    </row>
    <row r="240" spans="2:21" ht="20.100000000000001" customHeight="1">
      <c r="B240" s="408" t="s">
        <v>999</v>
      </c>
      <c r="C240" s="408" t="s">
        <v>117</v>
      </c>
      <c r="D240" s="408" t="s">
        <v>117</v>
      </c>
      <c r="E240" s="408">
        <v>21490</v>
      </c>
      <c r="F240" s="408">
        <v>30520</v>
      </c>
      <c r="G240" s="408">
        <v>35.598300668442413</v>
      </c>
      <c r="I240" s="408">
        <v>43405</v>
      </c>
      <c r="J240" s="408">
        <v>30253</v>
      </c>
      <c r="K240" s="408" t="s">
        <v>140</v>
      </c>
      <c r="L240" s="408">
        <v>8</v>
      </c>
      <c r="M240" s="408">
        <v>15</v>
      </c>
      <c r="N240" s="408">
        <v>15</v>
      </c>
      <c r="Q240" s="408">
        <v>43739.212592999997</v>
      </c>
      <c r="R240" s="408">
        <v>36</v>
      </c>
      <c r="S240" s="408">
        <v>20</v>
      </c>
      <c r="T240" s="408">
        <v>47</v>
      </c>
      <c r="U240" s="408">
        <v>1421891</v>
      </c>
    </row>
    <row r="241" spans="2:21" ht="20.100000000000001" customHeight="1">
      <c r="B241" s="408" t="s">
        <v>2299</v>
      </c>
      <c r="D241" s="408" t="s">
        <v>117</v>
      </c>
      <c r="E241" s="408" t="s">
        <v>2300</v>
      </c>
      <c r="F241" s="408">
        <v>30164</v>
      </c>
      <c r="G241" s="408">
        <v>36.573643134195841</v>
      </c>
      <c r="I241" s="408">
        <v>43911</v>
      </c>
      <c r="J241" s="408">
        <v>30253</v>
      </c>
      <c r="K241" s="408"/>
      <c r="L241" s="408"/>
      <c r="M241" s="408">
        <v>15</v>
      </c>
      <c r="N241" s="408">
        <v>15</v>
      </c>
      <c r="Q241" s="408">
        <v>43739.212592999997</v>
      </c>
      <c r="R241" s="408">
        <v>37</v>
      </c>
      <c r="S241" s="408">
        <v>20</v>
      </c>
      <c r="T241" s="408">
        <v>49</v>
      </c>
      <c r="U241" s="408">
        <v>1482397</v>
      </c>
    </row>
    <row r="242" spans="2:21" ht="20.100000000000001" customHeight="1">
      <c r="B242" s="408" t="s">
        <v>975</v>
      </c>
      <c r="C242" s="408" t="s">
        <v>742</v>
      </c>
      <c r="D242" s="408" t="s">
        <v>742</v>
      </c>
      <c r="E242" s="408">
        <v>20457</v>
      </c>
      <c r="F242" s="408">
        <v>29751</v>
      </c>
      <c r="G242" s="408">
        <v>37.705149983510907</v>
      </c>
      <c r="I242" s="408">
        <v>42372</v>
      </c>
      <c r="J242" s="408">
        <v>53700</v>
      </c>
      <c r="K242" s="408" t="s">
        <v>129</v>
      </c>
      <c r="L242" s="408">
        <v>4</v>
      </c>
      <c r="M242" s="408">
        <v>72</v>
      </c>
      <c r="N242" s="408">
        <v>48</v>
      </c>
      <c r="O242" s="408">
        <v>57</v>
      </c>
      <c r="P242" s="408">
        <v>33</v>
      </c>
      <c r="Q242" s="408">
        <v>310553.75880000001</v>
      </c>
      <c r="R242" s="408">
        <v>38</v>
      </c>
      <c r="S242" s="408">
        <v>20</v>
      </c>
      <c r="T242" s="408">
        <v>51</v>
      </c>
      <c r="U242" s="408">
        <v>2738700</v>
      </c>
    </row>
    <row r="243" spans="2:21" ht="20.100000000000001" customHeight="1">
      <c r="B243" s="408" t="s">
        <v>978</v>
      </c>
      <c r="C243" s="408" t="s">
        <v>742</v>
      </c>
      <c r="D243" s="408" t="s">
        <v>742</v>
      </c>
      <c r="E243" s="408">
        <v>21264</v>
      </c>
      <c r="F243" s="408">
        <v>29465</v>
      </c>
      <c r="G243" s="408">
        <v>38.488711627346525</v>
      </c>
      <c r="I243" s="408">
        <v>43179</v>
      </c>
      <c r="J243" s="408">
        <v>55468</v>
      </c>
      <c r="K243" s="408" t="s">
        <v>129</v>
      </c>
      <c r="L243" s="408">
        <v>6</v>
      </c>
      <c r="M243" s="408">
        <v>38</v>
      </c>
      <c r="N243" s="408">
        <v>71</v>
      </c>
      <c r="O243" s="408">
        <v>23</v>
      </c>
      <c r="P243" s="408">
        <v>56</v>
      </c>
      <c r="Q243" s="408">
        <v>291373.64251239999</v>
      </c>
      <c r="R243" s="408">
        <v>39</v>
      </c>
      <c r="S243" s="408">
        <v>20</v>
      </c>
      <c r="T243" s="408">
        <v>53</v>
      </c>
      <c r="U243" s="408">
        <v>2939804</v>
      </c>
    </row>
    <row r="244" spans="2:21" ht="20.100000000000001" customHeight="1">
      <c r="B244" s="408" t="s">
        <v>988</v>
      </c>
      <c r="C244" s="408" t="s">
        <v>742</v>
      </c>
      <c r="D244" s="408" t="s">
        <v>742</v>
      </c>
      <c r="E244" s="408">
        <v>20736</v>
      </c>
      <c r="F244" s="408">
        <v>28726</v>
      </c>
      <c r="G244" s="408">
        <v>40.513369161593097</v>
      </c>
      <c r="I244" s="408">
        <v>42651</v>
      </c>
      <c r="J244" s="408">
        <v>53700</v>
      </c>
      <c r="K244" s="408" t="s">
        <v>129</v>
      </c>
      <c r="L244" s="408">
        <v>4</v>
      </c>
      <c r="M244" s="408">
        <v>27</v>
      </c>
      <c r="N244" s="408">
        <v>49</v>
      </c>
      <c r="O244" s="408">
        <v>12</v>
      </c>
      <c r="P244" s="408">
        <v>34</v>
      </c>
      <c r="Q244" s="408">
        <v>196684.04723999999</v>
      </c>
      <c r="R244" s="408">
        <v>41</v>
      </c>
      <c r="S244" s="408">
        <v>20</v>
      </c>
      <c r="T244" s="408">
        <v>57</v>
      </c>
      <c r="U244" s="408">
        <v>3060900</v>
      </c>
    </row>
    <row r="245" spans="2:21" ht="20.100000000000001" customHeight="1">
      <c r="B245" s="408" t="s">
        <v>979</v>
      </c>
      <c r="C245" s="408" t="s">
        <v>117</v>
      </c>
      <c r="D245" s="408" t="s">
        <v>117</v>
      </c>
      <c r="E245" s="408">
        <v>20734</v>
      </c>
      <c r="F245" s="408">
        <v>28657</v>
      </c>
      <c r="G245" s="408">
        <v>40.702410257483507</v>
      </c>
      <c r="I245" s="408">
        <v>42649</v>
      </c>
      <c r="J245" s="408">
        <v>30253</v>
      </c>
      <c r="K245" s="408" t="s">
        <v>140</v>
      </c>
      <c r="L245" s="408">
        <v>8</v>
      </c>
      <c r="M245" s="408">
        <v>15</v>
      </c>
      <c r="N245" s="408">
        <v>15</v>
      </c>
      <c r="Q245" s="408">
        <v>43739.212592999997</v>
      </c>
      <c r="R245" s="408">
        <v>41</v>
      </c>
      <c r="S245" s="408">
        <v>20</v>
      </c>
      <c r="T245" s="408">
        <v>57</v>
      </c>
      <c r="U245" s="408">
        <v>1724421</v>
      </c>
    </row>
    <row r="246" spans="2:21" ht="20.100000000000001" customHeight="1">
      <c r="K246" s="408"/>
      <c r="L246" s="408"/>
      <c r="M246" s="408"/>
      <c r="T246" s="408"/>
    </row>
    <row r="247" spans="2:21" ht="20.100000000000001" customHeight="1">
      <c r="K247" s="408"/>
      <c r="L247" s="408"/>
      <c r="M247" s="408"/>
      <c r="T247" s="408"/>
    </row>
    <row r="248" spans="2:21" ht="20.100000000000001" customHeight="1">
      <c r="K248" s="408"/>
      <c r="L248" s="408"/>
      <c r="M248" s="408"/>
      <c r="T248" s="408"/>
    </row>
    <row r="249" spans="2:21" ht="20.100000000000001" customHeight="1">
      <c r="K249" s="408"/>
      <c r="L249" s="408"/>
      <c r="M249" s="408"/>
      <c r="T249" s="408"/>
    </row>
    <row r="250" spans="2:21" ht="20.100000000000001" customHeight="1">
      <c r="K250" s="408"/>
      <c r="L250" s="408"/>
      <c r="M250" s="408"/>
      <c r="T250" s="408"/>
    </row>
    <row r="251" spans="2:21" ht="20.100000000000001" customHeight="1">
      <c r="K251" s="408"/>
      <c r="L251" s="408"/>
      <c r="M251" s="408"/>
      <c r="T251" s="408"/>
    </row>
    <row r="252" spans="2:21" ht="20.100000000000001" customHeight="1">
      <c r="K252" s="408"/>
      <c r="L252" s="408"/>
      <c r="M252" s="408"/>
      <c r="T252" s="408"/>
    </row>
    <row r="253" spans="2:21" ht="20.100000000000001" customHeight="1">
      <c r="K253" s="408"/>
      <c r="L253" s="408"/>
      <c r="M253" s="408"/>
      <c r="T253" s="408"/>
    </row>
    <row r="254" spans="2:21" ht="20.100000000000001" customHeight="1">
      <c r="K254" s="408"/>
      <c r="L254" s="408"/>
      <c r="M254" s="408"/>
      <c r="T254" s="408"/>
    </row>
    <row r="255" spans="2:21" ht="20.100000000000001" customHeight="1">
      <c r="K255" s="408"/>
      <c r="L255" s="408"/>
      <c r="M255" s="408"/>
      <c r="T255" s="408"/>
    </row>
    <row r="256" spans="2:21" ht="20.100000000000001" customHeight="1">
      <c r="K256" s="408"/>
      <c r="L256" s="408"/>
      <c r="M256" s="408"/>
      <c r="T256" s="408"/>
    </row>
    <row r="257" s="408" customFormat="1" ht="20.100000000000001" customHeight="1"/>
    <row r="258" s="408" customFormat="1" ht="20.100000000000001" customHeight="1"/>
    <row r="259" s="408" customFormat="1" ht="20.100000000000001" customHeight="1"/>
    <row r="260" s="408" customFormat="1" ht="20.100000000000001" customHeight="1"/>
    <row r="261" s="408" customFormat="1" ht="20.100000000000001" customHeight="1"/>
    <row r="262" s="408" customFormat="1" ht="20.100000000000001" customHeight="1"/>
    <row r="263" s="408" customFormat="1" ht="20.100000000000001" customHeight="1"/>
    <row r="264" s="408" customFormat="1" ht="20.100000000000001" customHeight="1"/>
    <row r="265" s="408" customFormat="1" ht="20.100000000000001" customHeight="1"/>
    <row r="266" s="408" customFormat="1" ht="20.100000000000001" customHeight="1"/>
    <row r="267" s="408" customFormat="1" ht="20.100000000000001" customHeight="1"/>
    <row r="268" s="408" customFormat="1" ht="20.100000000000001" customHeight="1"/>
    <row r="269" s="408" customFormat="1" ht="20.100000000000001" customHeight="1"/>
    <row r="270" s="408" customFormat="1" ht="20.100000000000001" customHeight="1"/>
    <row r="271" s="408" customFormat="1" ht="20.100000000000001" customHeight="1"/>
    <row r="272" s="408" customFormat="1" ht="20.100000000000001" customHeight="1"/>
    <row r="273" s="408" customFormat="1" ht="20.100000000000001" customHeight="1"/>
    <row r="274" s="408" customFormat="1" ht="20.100000000000001" customHeight="1"/>
    <row r="275" s="408" customFormat="1" ht="20.100000000000001" customHeight="1"/>
    <row r="276" s="408" customFormat="1" ht="20.100000000000001" customHeight="1"/>
    <row r="277" s="408" customFormat="1" ht="20.100000000000001" customHeight="1"/>
    <row r="278" s="408" customFormat="1" ht="20.100000000000001" customHeight="1"/>
    <row r="279" s="408" customFormat="1" ht="20.100000000000001" customHeight="1"/>
    <row r="280" s="408" customFormat="1" ht="6" customHeight="1"/>
    <row r="281" s="408" customFormat="1" ht="15" customHeight="1"/>
    <row r="282" s="408" customFormat="1" ht="15" customHeight="1"/>
    <row r="283" s="408" customFormat="1" ht="15" customHeight="1"/>
    <row r="284" s="408" customFormat="1" ht="15" customHeight="1"/>
    <row r="285" s="408" customFormat="1" ht="15" customHeight="1"/>
    <row r="286" s="408" customFormat="1" ht="15" customHeight="1"/>
    <row r="287" s="408" customFormat="1" ht="15" customHeight="1"/>
    <row r="288" s="408" customFormat="1" ht="15" customHeight="1"/>
    <row r="289" s="408" customFormat="1" ht="15" customHeight="1"/>
    <row r="290" s="408" customFormat="1" ht="15" customHeight="1"/>
    <row r="291" s="408" customFormat="1" ht="15" customHeight="1"/>
    <row r="292" s="408" customFormat="1" ht="15" customHeight="1"/>
    <row r="293" s="408" customFormat="1" ht="15" customHeight="1"/>
    <row r="294" s="408" customFormat="1" ht="15" customHeight="1"/>
  </sheetData>
  <mergeCells count="18">
    <mergeCell ref="Q11:U11"/>
    <mergeCell ref="E12:E13"/>
    <mergeCell ref="F12:G12"/>
    <mergeCell ref="Q151:U151"/>
    <mergeCell ref="B155:E155"/>
    <mergeCell ref="H155:P155"/>
    <mergeCell ref="Q155:T155"/>
    <mergeCell ref="D11:G11"/>
    <mergeCell ref="H11:H13"/>
    <mergeCell ref="L11:M11"/>
    <mergeCell ref="B151:P151"/>
    <mergeCell ref="C12:C13"/>
    <mergeCell ref="D12:D13"/>
    <mergeCell ref="H157:P157"/>
    <mergeCell ref="N11:O11"/>
    <mergeCell ref="P11:P13"/>
    <mergeCell ref="B156:E156"/>
    <mergeCell ref="H156:P156"/>
  </mergeCells>
  <conditionalFormatting sqref="B17:B149">
    <cfRule type="duplicateValues" dxfId="1" priority="1"/>
  </conditionalFormatting>
  <conditionalFormatting sqref="B17:B149">
    <cfRule type="duplicateValues" dxfId="0" priority="2"/>
  </conditionalFormatting>
  <pageMargins left="0.7" right="0.7" top="0.75" bottom="0.75" header="0.3" footer="0.3"/>
  <pageSetup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S36"/>
  <sheetViews>
    <sheetView topLeftCell="A6" zoomScale="60" zoomScaleNormal="60" workbookViewId="0">
      <selection activeCell="P24" sqref="P24"/>
    </sheetView>
  </sheetViews>
  <sheetFormatPr defaultRowHeight="15"/>
  <cols>
    <col min="1" max="1" width="4.5703125" style="217" customWidth="1"/>
    <col min="2" max="2" width="11" style="217" customWidth="1"/>
    <col min="3" max="3" width="2.28515625" style="217" customWidth="1"/>
    <col min="4" max="4" width="10" style="217" customWidth="1"/>
    <col min="5" max="5" width="8.42578125" style="217" customWidth="1"/>
    <col min="6" max="6" width="8.85546875" style="217" customWidth="1"/>
    <col min="7" max="7" width="11" style="217" customWidth="1"/>
    <col min="8" max="8" width="13" style="217" customWidth="1"/>
    <col min="9" max="9" width="14.85546875" style="217" customWidth="1"/>
    <col min="10" max="10" width="14.5703125" style="217" customWidth="1"/>
    <col min="11" max="11" width="8" style="217" customWidth="1"/>
    <col min="12" max="12" width="8.5703125" style="217" customWidth="1"/>
    <col min="13" max="13" width="8.7109375" style="217" customWidth="1"/>
    <col min="14" max="14" width="7.7109375" style="217" customWidth="1"/>
    <col min="15" max="15" width="7.85546875" style="217" customWidth="1"/>
    <col min="16" max="16" width="19.5703125" style="217" customWidth="1"/>
    <col min="17" max="17" width="15.85546875" style="217" customWidth="1"/>
    <col min="18" max="18" width="17.5703125" style="217" customWidth="1"/>
    <col min="19" max="19" width="12.140625" style="217" customWidth="1"/>
    <col min="20" max="20" width="12.7109375" style="217" customWidth="1"/>
    <col min="21" max="256" width="9.140625" style="217"/>
    <col min="257" max="257" width="4.5703125" style="217" customWidth="1"/>
    <col min="258" max="258" width="11" style="217" customWidth="1"/>
    <col min="259" max="259" width="2.28515625" style="217" customWidth="1"/>
    <col min="260" max="260" width="10" style="217" customWidth="1"/>
    <col min="261" max="261" width="8.42578125" style="217" customWidth="1"/>
    <col min="262" max="262" width="8.85546875" style="217" customWidth="1"/>
    <col min="263" max="263" width="11" style="217" customWidth="1"/>
    <col min="264" max="264" width="13" style="217" customWidth="1"/>
    <col min="265" max="265" width="14.85546875" style="217" customWidth="1"/>
    <col min="266" max="266" width="14.5703125" style="217" customWidth="1"/>
    <col min="267" max="267" width="8" style="217" customWidth="1"/>
    <col min="268" max="268" width="8.5703125" style="217" customWidth="1"/>
    <col min="269" max="269" width="8.7109375" style="217" customWidth="1"/>
    <col min="270" max="270" width="7.7109375" style="217" customWidth="1"/>
    <col min="271" max="271" width="7.85546875" style="217" customWidth="1"/>
    <col min="272" max="272" width="19.5703125" style="217" customWidth="1"/>
    <col min="273" max="273" width="15.85546875" style="217" customWidth="1"/>
    <col min="274" max="274" width="17.5703125" style="217" customWidth="1"/>
    <col min="275" max="275" width="12.140625" style="217" customWidth="1"/>
    <col min="276" max="276" width="12.7109375" style="217" customWidth="1"/>
    <col min="277" max="512" width="9.140625" style="217"/>
    <col min="513" max="513" width="4.5703125" style="217" customWidth="1"/>
    <col min="514" max="514" width="11" style="217" customWidth="1"/>
    <col min="515" max="515" width="2.28515625" style="217" customWidth="1"/>
    <col min="516" max="516" width="10" style="217" customWidth="1"/>
    <col min="517" max="517" width="8.42578125" style="217" customWidth="1"/>
    <col min="518" max="518" width="8.85546875" style="217" customWidth="1"/>
    <col min="519" max="519" width="11" style="217" customWidth="1"/>
    <col min="520" max="520" width="13" style="217" customWidth="1"/>
    <col min="521" max="521" width="14.85546875" style="217" customWidth="1"/>
    <col min="522" max="522" width="14.5703125" style="217" customWidth="1"/>
    <col min="523" max="523" width="8" style="217" customWidth="1"/>
    <col min="524" max="524" width="8.5703125" style="217" customWidth="1"/>
    <col min="525" max="525" width="8.7109375" style="217" customWidth="1"/>
    <col min="526" max="526" width="7.7109375" style="217" customWidth="1"/>
    <col min="527" max="527" width="7.85546875" style="217" customWidth="1"/>
    <col min="528" max="528" width="19.5703125" style="217" customWidth="1"/>
    <col min="529" max="529" width="15.85546875" style="217" customWidth="1"/>
    <col min="530" max="530" width="17.5703125" style="217" customWidth="1"/>
    <col min="531" max="531" width="12.140625" style="217" customWidth="1"/>
    <col min="532" max="532" width="12.7109375" style="217" customWidth="1"/>
    <col min="533" max="768" width="9.140625" style="217"/>
    <col min="769" max="769" width="4.5703125" style="217" customWidth="1"/>
    <col min="770" max="770" width="11" style="217" customWidth="1"/>
    <col min="771" max="771" width="2.28515625" style="217" customWidth="1"/>
    <col min="772" max="772" width="10" style="217" customWidth="1"/>
    <col min="773" max="773" width="8.42578125" style="217" customWidth="1"/>
    <col min="774" max="774" width="8.85546875" style="217" customWidth="1"/>
    <col min="775" max="775" width="11" style="217" customWidth="1"/>
    <col min="776" max="776" width="13" style="217" customWidth="1"/>
    <col min="777" max="777" width="14.85546875" style="217" customWidth="1"/>
    <col min="778" max="778" width="14.5703125" style="217" customWidth="1"/>
    <col min="779" max="779" width="8" style="217" customWidth="1"/>
    <col min="780" max="780" width="8.5703125" style="217" customWidth="1"/>
    <col min="781" max="781" width="8.7109375" style="217" customWidth="1"/>
    <col min="782" max="782" width="7.7109375" style="217" customWidth="1"/>
    <col min="783" max="783" width="7.85546875" style="217" customWidth="1"/>
    <col min="784" max="784" width="19.5703125" style="217" customWidth="1"/>
    <col min="785" max="785" width="15.85546875" style="217" customWidth="1"/>
    <col min="786" max="786" width="17.5703125" style="217" customWidth="1"/>
    <col min="787" max="787" width="12.140625" style="217" customWidth="1"/>
    <col min="788" max="788" width="12.7109375" style="217" customWidth="1"/>
    <col min="789" max="1024" width="9.140625" style="217"/>
    <col min="1025" max="1025" width="4.5703125" style="217" customWidth="1"/>
    <col min="1026" max="1026" width="11" style="217" customWidth="1"/>
    <col min="1027" max="1027" width="2.28515625" style="217" customWidth="1"/>
    <col min="1028" max="1028" width="10" style="217" customWidth="1"/>
    <col min="1029" max="1029" width="8.42578125" style="217" customWidth="1"/>
    <col min="1030" max="1030" width="8.85546875" style="217" customWidth="1"/>
    <col min="1031" max="1031" width="11" style="217" customWidth="1"/>
    <col min="1032" max="1032" width="13" style="217" customWidth="1"/>
    <col min="1033" max="1033" width="14.85546875" style="217" customWidth="1"/>
    <col min="1034" max="1034" width="14.5703125" style="217" customWidth="1"/>
    <col min="1035" max="1035" width="8" style="217" customWidth="1"/>
    <col min="1036" max="1036" width="8.5703125" style="217" customWidth="1"/>
    <col min="1037" max="1037" width="8.7109375" style="217" customWidth="1"/>
    <col min="1038" max="1038" width="7.7109375" style="217" customWidth="1"/>
    <col min="1039" max="1039" width="7.85546875" style="217" customWidth="1"/>
    <col min="1040" max="1040" width="19.5703125" style="217" customWidth="1"/>
    <col min="1041" max="1041" width="15.85546875" style="217" customWidth="1"/>
    <col min="1042" max="1042" width="17.5703125" style="217" customWidth="1"/>
    <col min="1043" max="1043" width="12.140625" style="217" customWidth="1"/>
    <col min="1044" max="1044" width="12.7109375" style="217" customWidth="1"/>
    <col min="1045" max="1280" width="9.140625" style="217"/>
    <col min="1281" max="1281" width="4.5703125" style="217" customWidth="1"/>
    <col min="1282" max="1282" width="11" style="217" customWidth="1"/>
    <col min="1283" max="1283" width="2.28515625" style="217" customWidth="1"/>
    <col min="1284" max="1284" width="10" style="217" customWidth="1"/>
    <col min="1285" max="1285" width="8.42578125" style="217" customWidth="1"/>
    <col min="1286" max="1286" width="8.85546875" style="217" customWidth="1"/>
    <col min="1287" max="1287" width="11" style="217" customWidth="1"/>
    <col min="1288" max="1288" width="13" style="217" customWidth="1"/>
    <col min="1289" max="1289" width="14.85546875" style="217" customWidth="1"/>
    <col min="1290" max="1290" width="14.5703125" style="217" customWidth="1"/>
    <col min="1291" max="1291" width="8" style="217" customWidth="1"/>
    <col min="1292" max="1292" width="8.5703125" style="217" customWidth="1"/>
    <col min="1293" max="1293" width="8.7109375" style="217" customWidth="1"/>
    <col min="1294" max="1294" width="7.7109375" style="217" customWidth="1"/>
    <col min="1295" max="1295" width="7.85546875" style="217" customWidth="1"/>
    <col min="1296" max="1296" width="19.5703125" style="217" customWidth="1"/>
    <col min="1297" max="1297" width="15.85546875" style="217" customWidth="1"/>
    <col min="1298" max="1298" width="17.5703125" style="217" customWidth="1"/>
    <col min="1299" max="1299" width="12.140625" style="217" customWidth="1"/>
    <col min="1300" max="1300" width="12.7109375" style="217" customWidth="1"/>
    <col min="1301" max="1536" width="9.140625" style="217"/>
    <col min="1537" max="1537" width="4.5703125" style="217" customWidth="1"/>
    <col min="1538" max="1538" width="11" style="217" customWidth="1"/>
    <col min="1539" max="1539" width="2.28515625" style="217" customWidth="1"/>
    <col min="1540" max="1540" width="10" style="217" customWidth="1"/>
    <col min="1541" max="1541" width="8.42578125" style="217" customWidth="1"/>
    <col min="1542" max="1542" width="8.85546875" style="217" customWidth="1"/>
    <col min="1543" max="1543" width="11" style="217" customWidth="1"/>
    <col min="1544" max="1544" width="13" style="217" customWidth="1"/>
    <col min="1545" max="1545" width="14.85546875" style="217" customWidth="1"/>
    <col min="1546" max="1546" width="14.5703125" style="217" customWidth="1"/>
    <col min="1547" max="1547" width="8" style="217" customWidth="1"/>
    <col min="1548" max="1548" width="8.5703125" style="217" customWidth="1"/>
    <col min="1549" max="1549" width="8.7109375" style="217" customWidth="1"/>
    <col min="1550" max="1550" width="7.7109375" style="217" customWidth="1"/>
    <col min="1551" max="1551" width="7.85546875" style="217" customWidth="1"/>
    <col min="1552" max="1552" width="19.5703125" style="217" customWidth="1"/>
    <col min="1553" max="1553" width="15.85546875" style="217" customWidth="1"/>
    <col min="1554" max="1554" width="17.5703125" style="217" customWidth="1"/>
    <col min="1555" max="1555" width="12.140625" style="217" customWidth="1"/>
    <col min="1556" max="1556" width="12.7109375" style="217" customWidth="1"/>
    <col min="1557" max="1792" width="9.140625" style="217"/>
    <col min="1793" max="1793" width="4.5703125" style="217" customWidth="1"/>
    <col min="1794" max="1794" width="11" style="217" customWidth="1"/>
    <col min="1795" max="1795" width="2.28515625" style="217" customWidth="1"/>
    <col min="1796" max="1796" width="10" style="217" customWidth="1"/>
    <col min="1797" max="1797" width="8.42578125" style="217" customWidth="1"/>
    <col min="1798" max="1798" width="8.85546875" style="217" customWidth="1"/>
    <col min="1799" max="1799" width="11" style="217" customWidth="1"/>
    <col min="1800" max="1800" width="13" style="217" customWidth="1"/>
    <col min="1801" max="1801" width="14.85546875" style="217" customWidth="1"/>
    <col min="1802" max="1802" width="14.5703125" style="217" customWidth="1"/>
    <col min="1803" max="1803" width="8" style="217" customWidth="1"/>
    <col min="1804" max="1804" width="8.5703125" style="217" customWidth="1"/>
    <col min="1805" max="1805" width="8.7109375" style="217" customWidth="1"/>
    <col min="1806" max="1806" width="7.7109375" style="217" customWidth="1"/>
    <col min="1807" max="1807" width="7.85546875" style="217" customWidth="1"/>
    <col min="1808" max="1808" width="19.5703125" style="217" customWidth="1"/>
    <col min="1809" max="1809" width="15.85546875" style="217" customWidth="1"/>
    <col min="1810" max="1810" width="17.5703125" style="217" customWidth="1"/>
    <col min="1811" max="1811" width="12.140625" style="217" customWidth="1"/>
    <col min="1812" max="1812" width="12.7109375" style="217" customWidth="1"/>
    <col min="1813" max="2048" width="9.140625" style="217"/>
    <col min="2049" max="2049" width="4.5703125" style="217" customWidth="1"/>
    <col min="2050" max="2050" width="11" style="217" customWidth="1"/>
    <col min="2051" max="2051" width="2.28515625" style="217" customWidth="1"/>
    <col min="2052" max="2052" width="10" style="217" customWidth="1"/>
    <col min="2053" max="2053" width="8.42578125" style="217" customWidth="1"/>
    <col min="2054" max="2054" width="8.85546875" style="217" customWidth="1"/>
    <col min="2055" max="2055" width="11" style="217" customWidth="1"/>
    <col min="2056" max="2056" width="13" style="217" customWidth="1"/>
    <col min="2057" max="2057" width="14.85546875" style="217" customWidth="1"/>
    <col min="2058" max="2058" width="14.5703125" style="217" customWidth="1"/>
    <col min="2059" max="2059" width="8" style="217" customWidth="1"/>
    <col min="2060" max="2060" width="8.5703125" style="217" customWidth="1"/>
    <col min="2061" max="2061" width="8.7109375" style="217" customWidth="1"/>
    <col min="2062" max="2062" width="7.7109375" style="217" customWidth="1"/>
    <col min="2063" max="2063" width="7.85546875" style="217" customWidth="1"/>
    <col min="2064" max="2064" width="19.5703125" style="217" customWidth="1"/>
    <col min="2065" max="2065" width="15.85546875" style="217" customWidth="1"/>
    <col min="2066" max="2066" width="17.5703125" style="217" customWidth="1"/>
    <col min="2067" max="2067" width="12.140625" style="217" customWidth="1"/>
    <col min="2068" max="2068" width="12.7109375" style="217" customWidth="1"/>
    <col min="2069" max="2304" width="9.140625" style="217"/>
    <col min="2305" max="2305" width="4.5703125" style="217" customWidth="1"/>
    <col min="2306" max="2306" width="11" style="217" customWidth="1"/>
    <col min="2307" max="2307" width="2.28515625" style="217" customWidth="1"/>
    <col min="2308" max="2308" width="10" style="217" customWidth="1"/>
    <col min="2309" max="2309" width="8.42578125" style="217" customWidth="1"/>
    <col min="2310" max="2310" width="8.85546875" style="217" customWidth="1"/>
    <col min="2311" max="2311" width="11" style="217" customWidth="1"/>
    <col min="2312" max="2312" width="13" style="217" customWidth="1"/>
    <col min="2313" max="2313" width="14.85546875" style="217" customWidth="1"/>
    <col min="2314" max="2314" width="14.5703125" style="217" customWidth="1"/>
    <col min="2315" max="2315" width="8" style="217" customWidth="1"/>
    <col min="2316" max="2316" width="8.5703125" style="217" customWidth="1"/>
    <col min="2317" max="2317" width="8.7109375" style="217" customWidth="1"/>
    <col min="2318" max="2318" width="7.7109375" style="217" customWidth="1"/>
    <col min="2319" max="2319" width="7.85546875" style="217" customWidth="1"/>
    <col min="2320" max="2320" width="19.5703125" style="217" customWidth="1"/>
    <col min="2321" max="2321" width="15.85546875" style="217" customWidth="1"/>
    <col min="2322" max="2322" width="17.5703125" style="217" customWidth="1"/>
    <col min="2323" max="2323" width="12.140625" style="217" customWidth="1"/>
    <col min="2324" max="2324" width="12.7109375" style="217" customWidth="1"/>
    <col min="2325" max="2560" width="9.140625" style="217"/>
    <col min="2561" max="2561" width="4.5703125" style="217" customWidth="1"/>
    <col min="2562" max="2562" width="11" style="217" customWidth="1"/>
    <col min="2563" max="2563" width="2.28515625" style="217" customWidth="1"/>
    <col min="2564" max="2564" width="10" style="217" customWidth="1"/>
    <col min="2565" max="2565" width="8.42578125" style="217" customWidth="1"/>
    <col min="2566" max="2566" width="8.85546875" style="217" customWidth="1"/>
    <col min="2567" max="2567" width="11" style="217" customWidth="1"/>
    <col min="2568" max="2568" width="13" style="217" customWidth="1"/>
    <col min="2569" max="2569" width="14.85546875" style="217" customWidth="1"/>
    <col min="2570" max="2570" width="14.5703125" style="217" customWidth="1"/>
    <col min="2571" max="2571" width="8" style="217" customWidth="1"/>
    <col min="2572" max="2572" width="8.5703125" style="217" customWidth="1"/>
    <col min="2573" max="2573" width="8.7109375" style="217" customWidth="1"/>
    <col min="2574" max="2574" width="7.7109375" style="217" customWidth="1"/>
    <col min="2575" max="2575" width="7.85546875" style="217" customWidth="1"/>
    <col min="2576" max="2576" width="19.5703125" style="217" customWidth="1"/>
    <col min="2577" max="2577" width="15.85546875" style="217" customWidth="1"/>
    <col min="2578" max="2578" width="17.5703125" style="217" customWidth="1"/>
    <col min="2579" max="2579" width="12.140625" style="217" customWidth="1"/>
    <col min="2580" max="2580" width="12.7109375" style="217" customWidth="1"/>
    <col min="2581" max="2816" width="9.140625" style="217"/>
    <col min="2817" max="2817" width="4.5703125" style="217" customWidth="1"/>
    <col min="2818" max="2818" width="11" style="217" customWidth="1"/>
    <col min="2819" max="2819" width="2.28515625" style="217" customWidth="1"/>
    <col min="2820" max="2820" width="10" style="217" customWidth="1"/>
    <col min="2821" max="2821" width="8.42578125" style="217" customWidth="1"/>
    <col min="2822" max="2822" width="8.85546875" style="217" customWidth="1"/>
    <col min="2823" max="2823" width="11" style="217" customWidth="1"/>
    <col min="2824" max="2824" width="13" style="217" customWidth="1"/>
    <col min="2825" max="2825" width="14.85546875" style="217" customWidth="1"/>
    <col min="2826" max="2826" width="14.5703125" style="217" customWidth="1"/>
    <col min="2827" max="2827" width="8" style="217" customWidth="1"/>
    <col min="2828" max="2828" width="8.5703125" style="217" customWidth="1"/>
    <col min="2829" max="2829" width="8.7109375" style="217" customWidth="1"/>
    <col min="2830" max="2830" width="7.7109375" style="217" customWidth="1"/>
    <col min="2831" max="2831" width="7.85546875" style="217" customWidth="1"/>
    <col min="2832" max="2832" width="19.5703125" style="217" customWidth="1"/>
    <col min="2833" max="2833" width="15.85546875" style="217" customWidth="1"/>
    <col min="2834" max="2834" width="17.5703125" style="217" customWidth="1"/>
    <col min="2835" max="2835" width="12.140625" style="217" customWidth="1"/>
    <col min="2836" max="2836" width="12.7109375" style="217" customWidth="1"/>
    <col min="2837" max="3072" width="9.140625" style="217"/>
    <col min="3073" max="3073" width="4.5703125" style="217" customWidth="1"/>
    <col min="3074" max="3074" width="11" style="217" customWidth="1"/>
    <col min="3075" max="3075" width="2.28515625" style="217" customWidth="1"/>
    <col min="3076" max="3076" width="10" style="217" customWidth="1"/>
    <col min="3077" max="3077" width="8.42578125" style="217" customWidth="1"/>
    <col min="3078" max="3078" width="8.85546875" style="217" customWidth="1"/>
    <col min="3079" max="3079" width="11" style="217" customWidth="1"/>
    <col min="3080" max="3080" width="13" style="217" customWidth="1"/>
    <col min="3081" max="3081" width="14.85546875" style="217" customWidth="1"/>
    <col min="3082" max="3082" width="14.5703125" style="217" customWidth="1"/>
    <col min="3083" max="3083" width="8" style="217" customWidth="1"/>
    <col min="3084" max="3084" width="8.5703125" style="217" customWidth="1"/>
    <col min="3085" max="3085" width="8.7109375" style="217" customWidth="1"/>
    <col min="3086" max="3086" width="7.7109375" style="217" customWidth="1"/>
    <col min="3087" max="3087" width="7.85546875" style="217" customWidth="1"/>
    <col min="3088" max="3088" width="19.5703125" style="217" customWidth="1"/>
    <col min="3089" max="3089" width="15.85546875" style="217" customWidth="1"/>
    <col min="3090" max="3090" width="17.5703125" style="217" customWidth="1"/>
    <col min="3091" max="3091" width="12.140625" style="217" customWidth="1"/>
    <col min="3092" max="3092" width="12.7109375" style="217" customWidth="1"/>
    <col min="3093" max="3328" width="9.140625" style="217"/>
    <col min="3329" max="3329" width="4.5703125" style="217" customWidth="1"/>
    <col min="3330" max="3330" width="11" style="217" customWidth="1"/>
    <col min="3331" max="3331" width="2.28515625" style="217" customWidth="1"/>
    <col min="3332" max="3332" width="10" style="217" customWidth="1"/>
    <col min="3333" max="3333" width="8.42578125" style="217" customWidth="1"/>
    <col min="3334" max="3334" width="8.85546875" style="217" customWidth="1"/>
    <col min="3335" max="3335" width="11" style="217" customWidth="1"/>
    <col min="3336" max="3336" width="13" style="217" customWidth="1"/>
    <col min="3337" max="3337" width="14.85546875" style="217" customWidth="1"/>
    <col min="3338" max="3338" width="14.5703125" style="217" customWidth="1"/>
    <col min="3339" max="3339" width="8" style="217" customWidth="1"/>
    <col min="3340" max="3340" width="8.5703125" style="217" customWidth="1"/>
    <col min="3341" max="3341" width="8.7109375" style="217" customWidth="1"/>
    <col min="3342" max="3342" width="7.7109375" style="217" customWidth="1"/>
    <col min="3343" max="3343" width="7.85546875" style="217" customWidth="1"/>
    <col min="3344" max="3344" width="19.5703125" style="217" customWidth="1"/>
    <col min="3345" max="3345" width="15.85546875" style="217" customWidth="1"/>
    <col min="3346" max="3346" width="17.5703125" style="217" customWidth="1"/>
    <col min="3347" max="3347" width="12.140625" style="217" customWidth="1"/>
    <col min="3348" max="3348" width="12.7109375" style="217" customWidth="1"/>
    <col min="3349" max="3584" width="9.140625" style="217"/>
    <col min="3585" max="3585" width="4.5703125" style="217" customWidth="1"/>
    <col min="3586" max="3586" width="11" style="217" customWidth="1"/>
    <col min="3587" max="3587" width="2.28515625" style="217" customWidth="1"/>
    <col min="3588" max="3588" width="10" style="217" customWidth="1"/>
    <col min="3589" max="3589" width="8.42578125" style="217" customWidth="1"/>
    <col min="3590" max="3590" width="8.85546875" style="217" customWidth="1"/>
    <col min="3591" max="3591" width="11" style="217" customWidth="1"/>
    <col min="3592" max="3592" width="13" style="217" customWidth="1"/>
    <col min="3593" max="3593" width="14.85546875" style="217" customWidth="1"/>
    <col min="3594" max="3594" width="14.5703125" style="217" customWidth="1"/>
    <col min="3595" max="3595" width="8" style="217" customWidth="1"/>
    <col min="3596" max="3596" width="8.5703125" style="217" customWidth="1"/>
    <col min="3597" max="3597" width="8.7109375" style="217" customWidth="1"/>
    <col min="3598" max="3598" width="7.7109375" style="217" customWidth="1"/>
    <col min="3599" max="3599" width="7.85546875" style="217" customWidth="1"/>
    <col min="3600" max="3600" width="19.5703125" style="217" customWidth="1"/>
    <col min="3601" max="3601" width="15.85546875" style="217" customWidth="1"/>
    <col min="3602" max="3602" width="17.5703125" style="217" customWidth="1"/>
    <col min="3603" max="3603" width="12.140625" style="217" customWidth="1"/>
    <col min="3604" max="3604" width="12.7109375" style="217" customWidth="1"/>
    <col min="3605" max="3840" width="9.140625" style="217"/>
    <col min="3841" max="3841" width="4.5703125" style="217" customWidth="1"/>
    <col min="3842" max="3842" width="11" style="217" customWidth="1"/>
    <col min="3843" max="3843" width="2.28515625" style="217" customWidth="1"/>
    <col min="3844" max="3844" width="10" style="217" customWidth="1"/>
    <col min="3845" max="3845" width="8.42578125" style="217" customWidth="1"/>
    <col min="3846" max="3846" width="8.85546875" style="217" customWidth="1"/>
    <col min="3847" max="3847" width="11" style="217" customWidth="1"/>
    <col min="3848" max="3848" width="13" style="217" customWidth="1"/>
    <col min="3849" max="3849" width="14.85546875" style="217" customWidth="1"/>
    <col min="3850" max="3850" width="14.5703125" style="217" customWidth="1"/>
    <col min="3851" max="3851" width="8" style="217" customWidth="1"/>
    <col min="3852" max="3852" width="8.5703125" style="217" customWidth="1"/>
    <col min="3853" max="3853" width="8.7109375" style="217" customWidth="1"/>
    <col min="3854" max="3854" width="7.7109375" style="217" customWidth="1"/>
    <col min="3855" max="3855" width="7.85546875" style="217" customWidth="1"/>
    <col min="3856" max="3856" width="19.5703125" style="217" customWidth="1"/>
    <col min="3857" max="3857" width="15.85546875" style="217" customWidth="1"/>
    <col min="3858" max="3858" width="17.5703125" style="217" customWidth="1"/>
    <col min="3859" max="3859" width="12.140625" style="217" customWidth="1"/>
    <col min="3860" max="3860" width="12.7109375" style="217" customWidth="1"/>
    <col min="3861" max="4096" width="9.140625" style="217"/>
    <col min="4097" max="4097" width="4.5703125" style="217" customWidth="1"/>
    <col min="4098" max="4098" width="11" style="217" customWidth="1"/>
    <col min="4099" max="4099" width="2.28515625" style="217" customWidth="1"/>
    <col min="4100" max="4100" width="10" style="217" customWidth="1"/>
    <col min="4101" max="4101" width="8.42578125" style="217" customWidth="1"/>
    <col min="4102" max="4102" width="8.85546875" style="217" customWidth="1"/>
    <col min="4103" max="4103" width="11" style="217" customWidth="1"/>
    <col min="4104" max="4104" width="13" style="217" customWidth="1"/>
    <col min="4105" max="4105" width="14.85546875" style="217" customWidth="1"/>
    <col min="4106" max="4106" width="14.5703125" style="217" customWidth="1"/>
    <col min="4107" max="4107" width="8" style="217" customWidth="1"/>
    <col min="4108" max="4108" width="8.5703125" style="217" customWidth="1"/>
    <col min="4109" max="4109" width="8.7109375" style="217" customWidth="1"/>
    <col min="4110" max="4110" width="7.7109375" style="217" customWidth="1"/>
    <col min="4111" max="4111" width="7.85546875" style="217" customWidth="1"/>
    <col min="4112" max="4112" width="19.5703125" style="217" customWidth="1"/>
    <col min="4113" max="4113" width="15.85546875" style="217" customWidth="1"/>
    <col min="4114" max="4114" width="17.5703125" style="217" customWidth="1"/>
    <col min="4115" max="4115" width="12.140625" style="217" customWidth="1"/>
    <col min="4116" max="4116" width="12.7109375" style="217" customWidth="1"/>
    <col min="4117" max="4352" width="9.140625" style="217"/>
    <col min="4353" max="4353" width="4.5703125" style="217" customWidth="1"/>
    <col min="4354" max="4354" width="11" style="217" customWidth="1"/>
    <col min="4355" max="4355" width="2.28515625" style="217" customWidth="1"/>
    <col min="4356" max="4356" width="10" style="217" customWidth="1"/>
    <col min="4357" max="4357" width="8.42578125" style="217" customWidth="1"/>
    <col min="4358" max="4358" width="8.85546875" style="217" customWidth="1"/>
    <col min="4359" max="4359" width="11" style="217" customWidth="1"/>
    <col min="4360" max="4360" width="13" style="217" customWidth="1"/>
    <col min="4361" max="4361" width="14.85546875" style="217" customWidth="1"/>
    <col min="4362" max="4362" width="14.5703125" style="217" customWidth="1"/>
    <col min="4363" max="4363" width="8" style="217" customWidth="1"/>
    <col min="4364" max="4364" width="8.5703125" style="217" customWidth="1"/>
    <col min="4365" max="4365" width="8.7109375" style="217" customWidth="1"/>
    <col min="4366" max="4366" width="7.7109375" style="217" customWidth="1"/>
    <col min="4367" max="4367" width="7.85546875" style="217" customWidth="1"/>
    <col min="4368" max="4368" width="19.5703125" style="217" customWidth="1"/>
    <col min="4369" max="4369" width="15.85546875" style="217" customWidth="1"/>
    <col min="4370" max="4370" width="17.5703125" style="217" customWidth="1"/>
    <col min="4371" max="4371" width="12.140625" style="217" customWidth="1"/>
    <col min="4372" max="4372" width="12.7109375" style="217" customWidth="1"/>
    <col min="4373" max="4608" width="9.140625" style="217"/>
    <col min="4609" max="4609" width="4.5703125" style="217" customWidth="1"/>
    <col min="4610" max="4610" width="11" style="217" customWidth="1"/>
    <col min="4611" max="4611" width="2.28515625" style="217" customWidth="1"/>
    <col min="4612" max="4612" width="10" style="217" customWidth="1"/>
    <col min="4613" max="4613" width="8.42578125" style="217" customWidth="1"/>
    <col min="4614" max="4614" width="8.85546875" style="217" customWidth="1"/>
    <col min="4615" max="4615" width="11" style="217" customWidth="1"/>
    <col min="4616" max="4616" width="13" style="217" customWidth="1"/>
    <col min="4617" max="4617" width="14.85546875" style="217" customWidth="1"/>
    <col min="4618" max="4618" width="14.5703125" style="217" customWidth="1"/>
    <col min="4619" max="4619" width="8" style="217" customWidth="1"/>
    <col min="4620" max="4620" width="8.5703125" style="217" customWidth="1"/>
    <col min="4621" max="4621" width="8.7109375" style="217" customWidth="1"/>
    <col min="4622" max="4622" width="7.7109375" style="217" customWidth="1"/>
    <col min="4623" max="4623" width="7.85546875" style="217" customWidth="1"/>
    <col min="4624" max="4624" width="19.5703125" style="217" customWidth="1"/>
    <col min="4625" max="4625" width="15.85546875" style="217" customWidth="1"/>
    <col min="4626" max="4626" width="17.5703125" style="217" customWidth="1"/>
    <col min="4627" max="4627" width="12.140625" style="217" customWidth="1"/>
    <col min="4628" max="4628" width="12.7109375" style="217" customWidth="1"/>
    <col min="4629" max="4864" width="9.140625" style="217"/>
    <col min="4865" max="4865" width="4.5703125" style="217" customWidth="1"/>
    <col min="4866" max="4866" width="11" style="217" customWidth="1"/>
    <col min="4867" max="4867" width="2.28515625" style="217" customWidth="1"/>
    <col min="4868" max="4868" width="10" style="217" customWidth="1"/>
    <col min="4869" max="4869" width="8.42578125" style="217" customWidth="1"/>
    <col min="4870" max="4870" width="8.85546875" style="217" customWidth="1"/>
    <col min="4871" max="4871" width="11" style="217" customWidth="1"/>
    <col min="4872" max="4872" width="13" style="217" customWidth="1"/>
    <col min="4873" max="4873" width="14.85546875" style="217" customWidth="1"/>
    <col min="4874" max="4874" width="14.5703125" style="217" customWidth="1"/>
    <col min="4875" max="4875" width="8" style="217" customWidth="1"/>
    <col min="4876" max="4876" width="8.5703125" style="217" customWidth="1"/>
    <col min="4877" max="4877" width="8.7109375" style="217" customWidth="1"/>
    <col min="4878" max="4878" width="7.7109375" style="217" customWidth="1"/>
    <col min="4879" max="4879" width="7.85546875" style="217" customWidth="1"/>
    <col min="4880" max="4880" width="19.5703125" style="217" customWidth="1"/>
    <col min="4881" max="4881" width="15.85546875" style="217" customWidth="1"/>
    <col min="4882" max="4882" width="17.5703125" style="217" customWidth="1"/>
    <col min="4883" max="4883" width="12.140625" style="217" customWidth="1"/>
    <col min="4884" max="4884" width="12.7109375" style="217" customWidth="1"/>
    <col min="4885" max="5120" width="9.140625" style="217"/>
    <col min="5121" max="5121" width="4.5703125" style="217" customWidth="1"/>
    <col min="5122" max="5122" width="11" style="217" customWidth="1"/>
    <col min="5123" max="5123" width="2.28515625" style="217" customWidth="1"/>
    <col min="5124" max="5124" width="10" style="217" customWidth="1"/>
    <col min="5125" max="5125" width="8.42578125" style="217" customWidth="1"/>
    <col min="5126" max="5126" width="8.85546875" style="217" customWidth="1"/>
    <col min="5127" max="5127" width="11" style="217" customWidth="1"/>
    <col min="5128" max="5128" width="13" style="217" customWidth="1"/>
    <col min="5129" max="5129" width="14.85546875" style="217" customWidth="1"/>
    <col min="5130" max="5130" width="14.5703125" style="217" customWidth="1"/>
    <col min="5131" max="5131" width="8" style="217" customWidth="1"/>
    <col min="5132" max="5132" width="8.5703125" style="217" customWidth="1"/>
    <col min="5133" max="5133" width="8.7109375" style="217" customWidth="1"/>
    <col min="5134" max="5134" width="7.7109375" style="217" customWidth="1"/>
    <col min="5135" max="5135" width="7.85546875" style="217" customWidth="1"/>
    <col min="5136" max="5136" width="19.5703125" style="217" customWidth="1"/>
    <col min="5137" max="5137" width="15.85546875" style="217" customWidth="1"/>
    <col min="5138" max="5138" width="17.5703125" style="217" customWidth="1"/>
    <col min="5139" max="5139" width="12.140625" style="217" customWidth="1"/>
    <col min="5140" max="5140" width="12.7109375" style="217" customWidth="1"/>
    <col min="5141" max="5376" width="9.140625" style="217"/>
    <col min="5377" max="5377" width="4.5703125" style="217" customWidth="1"/>
    <col min="5378" max="5378" width="11" style="217" customWidth="1"/>
    <col min="5379" max="5379" width="2.28515625" style="217" customWidth="1"/>
    <col min="5380" max="5380" width="10" style="217" customWidth="1"/>
    <col min="5381" max="5381" width="8.42578125" style="217" customWidth="1"/>
    <col min="5382" max="5382" width="8.85546875" style="217" customWidth="1"/>
    <col min="5383" max="5383" width="11" style="217" customWidth="1"/>
    <col min="5384" max="5384" width="13" style="217" customWidth="1"/>
    <col min="5385" max="5385" width="14.85546875" style="217" customWidth="1"/>
    <col min="5386" max="5386" width="14.5703125" style="217" customWidth="1"/>
    <col min="5387" max="5387" width="8" style="217" customWidth="1"/>
    <col min="5388" max="5388" width="8.5703125" style="217" customWidth="1"/>
    <col min="5389" max="5389" width="8.7109375" style="217" customWidth="1"/>
    <col min="5390" max="5390" width="7.7109375" style="217" customWidth="1"/>
    <col min="5391" max="5391" width="7.85546875" style="217" customWidth="1"/>
    <col min="5392" max="5392" width="19.5703125" style="217" customWidth="1"/>
    <col min="5393" max="5393" width="15.85546875" style="217" customWidth="1"/>
    <col min="5394" max="5394" width="17.5703125" style="217" customWidth="1"/>
    <col min="5395" max="5395" width="12.140625" style="217" customWidth="1"/>
    <col min="5396" max="5396" width="12.7109375" style="217" customWidth="1"/>
    <col min="5397" max="5632" width="9.140625" style="217"/>
    <col min="5633" max="5633" width="4.5703125" style="217" customWidth="1"/>
    <col min="5634" max="5634" width="11" style="217" customWidth="1"/>
    <col min="5635" max="5635" width="2.28515625" style="217" customWidth="1"/>
    <col min="5636" max="5636" width="10" style="217" customWidth="1"/>
    <col min="5637" max="5637" width="8.42578125" style="217" customWidth="1"/>
    <col min="5638" max="5638" width="8.85546875" style="217" customWidth="1"/>
    <col min="5639" max="5639" width="11" style="217" customWidth="1"/>
    <col min="5640" max="5640" width="13" style="217" customWidth="1"/>
    <col min="5641" max="5641" width="14.85546875" style="217" customWidth="1"/>
    <col min="5642" max="5642" width="14.5703125" style="217" customWidth="1"/>
    <col min="5643" max="5643" width="8" style="217" customWidth="1"/>
    <col min="5644" max="5644" width="8.5703125" style="217" customWidth="1"/>
    <col min="5645" max="5645" width="8.7109375" style="217" customWidth="1"/>
    <col min="5646" max="5646" width="7.7109375" style="217" customWidth="1"/>
    <col min="5647" max="5647" width="7.85546875" style="217" customWidth="1"/>
    <col min="5648" max="5648" width="19.5703125" style="217" customWidth="1"/>
    <col min="5649" max="5649" width="15.85546875" style="217" customWidth="1"/>
    <col min="5650" max="5650" width="17.5703125" style="217" customWidth="1"/>
    <col min="5651" max="5651" width="12.140625" style="217" customWidth="1"/>
    <col min="5652" max="5652" width="12.7109375" style="217" customWidth="1"/>
    <col min="5653" max="5888" width="9.140625" style="217"/>
    <col min="5889" max="5889" width="4.5703125" style="217" customWidth="1"/>
    <col min="5890" max="5890" width="11" style="217" customWidth="1"/>
    <col min="5891" max="5891" width="2.28515625" style="217" customWidth="1"/>
    <col min="5892" max="5892" width="10" style="217" customWidth="1"/>
    <col min="5893" max="5893" width="8.42578125" style="217" customWidth="1"/>
    <col min="5894" max="5894" width="8.85546875" style="217" customWidth="1"/>
    <col min="5895" max="5895" width="11" style="217" customWidth="1"/>
    <col min="5896" max="5896" width="13" style="217" customWidth="1"/>
    <col min="5897" max="5897" width="14.85546875" style="217" customWidth="1"/>
    <col min="5898" max="5898" width="14.5703125" style="217" customWidth="1"/>
    <col min="5899" max="5899" width="8" style="217" customWidth="1"/>
    <col min="5900" max="5900" width="8.5703125" style="217" customWidth="1"/>
    <col min="5901" max="5901" width="8.7109375" style="217" customWidth="1"/>
    <col min="5902" max="5902" width="7.7109375" style="217" customWidth="1"/>
    <col min="5903" max="5903" width="7.85546875" style="217" customWidth="1"/>
    <col min="5904" max="5904" width="19.5703125" style="217" customWidth="1"/>
    <col min="5905" max="5905" width="15.85546875" style="217" customWidth="1"/>
    <col min="5906" max="5906" width="17.5703125" style="217" customWidth="1"/>
    <col min="5907" max="5907" width="12.140625" style="217" customWidth="1"/>
    <col min="5908" max="5908" width="12.7109375" style="217" customWidth="1"/>
    <col min="5909" max="6144" width="9.140625" style="217"/>
    <col min="6145" max="6145" width="4.5703125" style="217" customWidth="1"/>
    <col min="6146" max="6146" width="11" style="217" customWidth="1"/>
    <col min="6147" max="6147" width="2.28515625" style="217" customWidth="1"/>
    <col min="6148" max="6148" width="10" style="217" customWidth="1"/>
    <col min="6149" max="6149" width="8.42578125" style="217" customWidth="1"/>
    <col min="6150" max="6150" width="8.85546875" style="217" customWidth="1"/>
    <col min="6151" max="6151" width="11" style="217" customWidth="1"/>
    <col min="6152" max="6152" width="13" style="217" customWidth="1"/>
    <col min="6153" max="6153" width="14.85546875" style="217" customWidth="1"/>
    <col min="6154" max="6154" width="14.5703125" style="217" customWidth="1"/>
    <col min="6155" max="6155" width="8" style="217" customWidth="1"/>
    <col min="6156" max="6156" width="8.5703125" style="217" customWidth="1"/>
    <col min="6157" max="6157" width="8.7109375" style="217" customWidth="1"/>
    <col min="6158" max="6158" width="7.7109375" style="217" customWidth="1"/>
    <col min="6159" max="6159" width="7.85546875" style="217" customWidth="1"/>
    <col min="6160" max="6160" width="19.5703125" style="217" customWidth="1"/>
    <col min="6161" max="6161" width="15.85546875" style="217" customWidth="1"/>
    <col min="6162" max="6162" width="17.5703125" style="217" customWidth="1"/>
    <col min="6163" max="6163" width="12.140625" style="217" customWidth="1"/>
    <col min="6164" max="6164" width="12.7109375" style="217" customWidth="1"/>
    <col min="6165" max="6400" width="9.140625" style="217"/>
    <col min="6401" max="6401" width="4.5703125" style="217" customWidth="1"/>
    <col min="6402" max="6402" width="11" style="217" customWidth="1"/>
    <col min="6403" max="6403" width="2.28515625" style="217" customWidth="1"/>
    <col min="6404" max="6404" width="10" style="217" customWidth="1"/>
    <col min="6405" max="6405" width="8.42578125" style="217" customWidth="1"/>
    <col min="6406" max="6406" width="8.85546875" style="217" customWidth="1"/>
    <col min="6407" max="6407" width="11" style="217" customWidth="1"/>
    <col min="6408" max="6408" width="13" style="217" customWidth="1"/>
    <col min="6409" max="6409" width="14.85546875" style="217" customWidth="1"/>
    <col min="6410" max="6410" width="14.5703125" style="217" customWidth="1"/>
    <col min="6411" max="6411" width="8" style="217" customWidth="1"/>
    <col min="6412" max="6412" width="8.5703125" style="217" customWidth="1"/>
    <col min="6413" max="6413" width="8.7109375" style="217" customWidth="1"/>
    <col min="6414" max="6414" width="7.7109375" style="217" customWidth="1"/>
    <col min="6415" max="6415" width="7.85546875" style="217" customWidth="1"/>
    <col min="6416" max="6416" width="19.5703125" style="217" customWidth="1"/>
    <col min="6417" max="6417" width="15.85546875" style="217" customWidth="1"/>
    <col min="6418" max="6418" width="17.5703125" style="217" customWidth="1"/>
    <col min="6419" max="6419" width="12.140625" style="217" customWidth="1"/>
    <col min="6420" max="6420" width="12.7109375" style="217" customWidth="1"/>
    <col min="6421" max="6656" width="9.140625" style="217"/>
    <col min="6657" max="6657" width="4.5703125" style="217" customWidth="1"/>
    <col min="6658" max="6658" width="11" style="217" customWidth="1"/>
    <col min="6659" max="6659" width="2.28515625" style="217" customWidth="1"/>
    <col min="6660" max="6660" width="10" style="217" customWidth="1"/>
    <col min="6661" max="6661" width="8.42578125" style="217" customWidth="1"/>
    <col min="6662" max="6662" width="8.85546875" style="217" customWidth="1"/>
    <col min="6663" max="6663" width="11" style="217" customWidth="1"/>
    <col min="6664" max="6664" width="13" style="217" customWidth="1"/>
    <col min="6665" max="6665" width="14.85546875" style="217" customWidth="1"/>
    <col min="6666" max="6666" width="14.5703125" style="217" customWidth="1"/>
    <col min="6667" max="6667" width="8" style="217" customWidth="1"/>
    <col min="6668" max="6668" width="8.5703125" style="217" customWidth="1"/>
    <col min="6669" max="6669" width="8.7109375" style="217" customWidth="1"/>
    <col min="6670" max="6670" width="7.7109375" style="217" customWidth="1"/>
    <col min="6671" max="6671" width="7.85546875" style="217" customWidth="1"/>
    <col min="6672" max="6672" width="19.5703125" style="217" customWidth="1"/>
    <col min="6673" max="6673" width="15.85546875" style="217" customWidth="1"/>
    <col min="6674" max="6674" width="17.5703125" style="217" customWidth="1"/>
    <col min="6675" max="6675" width="12.140625" style="217" customWidth="1"/>
    <col min="6676" max="6676" width="12.7109375" style="217" customWidth="1"/>
    <col min="6677" max="6912" width="9.140625" style="217"/>
    <col min="6913" max="6913" width="4.5703125" style="217" customWidth="1"/>
    <col min="6914" max="6914" width="11" style="217" customWidth="1"/>
    <col min="6915" max="6915" width="2.28515625" style="217" customWidth="1"/>
    <col min="6916" max="6916" width="10" style="217" customWidth="1"/>
    <col min="6917" max="6917" width="8.42578125" style="217" customWidth="1"/>
    <col min="6918" max="6918" width="8.85546875" style="217" customWidth="1"/>
    <col min="6919" max="6919" width="11" style="217" customWidth="1"/>
    <col min="6920" max="6920" width="13" style="217" customWidth="1"/>
    <col min="6921" max="6921" width="14.85546875" style="217" customWidth="1"/>
    <col min="6922" max="6922" width="14.5703125" style="217" customWidth="1"/>
    <col min="6923" max="6923" width="8" style="217" customWidth="1"/>
    <col min="6924" max="6924" width="8.5703125" style="217" customWidth="1"/>
    <col min="6925" max="6925" width="8.7109375" style="217" customWidth="1"/>
    <col min="6926" max="6926" width="7.7109375" style="217" customWidth="1"/>
    <col min="6927" max="6927" width="7.85546875" style="217" customWidth="1"/>
    <col min="6928" max="6928" width="19.5703125" style="217" customWidth="1"/>
    <col min="6929" max="6929" width="15.85546875" style="217" customWidth="1"/>
    <col min="6930" max="6930" width="17.5703125" style="217" customWidth="1"/>
    <col min="6931" max="6931" width="12.140625" style="217" customWidth="1"/>
    <col min="6932" max="6932" width="12.7109375" style="217" customWidth="1"/>
    <col min="6933" max="7168" width="9.140625" style="217"/>
    <col min="7169" max="7169" width="4.5703125" style="217" customWidth="1"/>
    <col min="7170" max="7170" width="11" style="217" customWidth="1"/>
    <col min="7171" max="7171" width="2.28515625" style="217" customWidth="1"/>
    <col min="7172" max="7172" width="10" style="217" customWidth="1"/>
    <col min="7173" max="7173" width="8.42578125" style="217" customWidth="1"/>
    <col min="7174" max="7174" width="8.85546875" style="217" customWidth="1"/>
    <col min="7175" max="7175" width="11" style="217" customWidth="1"/>
    <col min="7176" max="7176" width="13" style="217" customWidth="1"/>
    <col min="7177" max="7177" width="14.85546875" style="217" customWidth="1"/>
    <col min="7178" max="7178" width="14.5703125" style="217" customWidth="1"/>
    <col min="7179" max="7179" width="8" style="217" customWidth="1"/>
    <col min="7180" max="7180" width="8.5703125" style="217" customWidth="1"/>
    <col min="7181" max="7181" width="8.7109375" style="217" customWidth="1"/>
    <col min="7182" max="7182" width="7.7109375" style="217" customWidth="1"/>
    <col min="7183" max="7183" width="7.85546875" style="217" customWidth="1"/>
    <col min="7184" max="7184" width="19.5703125" style="217" customWidth="1"/>
    <col min="7185" max="7185" width="15.85546875" style="217" customWidth="1"/>
    <col min="7186" max="7186" width="17.5703125" style="217" customWidth="1"/>
    <col min="7187" max="7187" width="12.140625" style="217" customWidth="1"/>
    <col min="7188" max="7188" width="12.7109375" style="217" customWidth="1"/>
    <col min="7189" max="7424" width="9.140625" style="217"/>
    <col min="7425" max="7425" width="4.5703125" style="217" customWidth="1"/>
    <col min="7426" max="7426" width="11" style="217" customWidth="1"/>
    <col min="7427" max="7427" width="2.28515625" style="217" customWidth="1"/>
    <col min="7428" max="7428" width="10" style="217" customWidth="1"/>
    <col min="7429" max="7429" width="8.42578125" style="217" customWidth="1"/>
    <col min="7430" max="7430" width="8.85546875" style="217" customWidth="1"/>
    <col min="7431" max="7431" width="11" style="217" customWidth="1"/>
    <col min="7432" max="7432" width="13" style="217" customWidth="1"/>
    <col min="7433" max="7433" width="14.85546875" style="217" customWidth="1"/>
    <col min="7434" max="7434" width="14.5703125" style="217" customWidth="1"/>
    <col min="7435" max="7435" width="8" style="217" customWidth="1"/>
    <col min="7436" max="7436" width="8.5703125" style="217" customWidth="1"/>
    <col min="7437" max="7437" width="8.7109375" style="217" customWidth="1"/>
    <col min="7438" max="7438" width="7.7109375" style="217" customWidth="1"/>
    <col min="7439" max="7439" width="7.85546875" style="217" customWidth="1"/>
    <col min="7440" max="7440" width="19.5703125" style="217" customWidth="1"/>
    <col min="7441" max="7441" width="15.85546875" style="217" customWidth="1"/>
    <col min="7442" max="7442" width="17.5703125" style="217" customWidth="1"/>
    <col min="7443" max="7443" width="12.140625" style="217" customWidth="1"/>
    <col min="7444" max="7444" width="12.7109375" style="217" customWidth="1"/>
    <col min="7445" max="7680" width="9.140625" style="217"/>
    <col min="7681" max="7681" width="4.5703125" style="217" customWidth="1"/>
    <col min="7682" max="7682" width="11" style="217" customWidth="1"/>
    <col min="7683" max="7683" width="2.28515625" style="217" customWidth="1"/>
    <col min="7684" max="7684" width="10" style="217" customWidth="1"/>
    <col min="7685" max="7685" width="8.42578125" style="217" customWidth="1"/>
    <col min="7686" max="7686" width="8.85546875" style="217" customWidth="1"/>
    <col min="7687" max="7687" width="11" style="217" customWidth="1"/>
    <col min="7688" max="7688" width="13" style="217" customWidth="1"/>
    <col min="7689" max="7689" width="14.85546875" style="217" customWidth="1"/>
    <col min="7690" max="7690" width="14.5703125" style="217" customWidth="1"/>
    <col min="7691" max="7691" width="8" style="217" customWidth="1"/>
    <col min="7692" max="7692" width="8.5703125" style="217" customWidth="1"/>
    <col min="7693" max="7693" width="8.7109375" style="217" customWidth="1"/>
    <col min="7694" max="7694" width="7.7109375" style="217" customWidth="1"/>
    <col min="7695" max="7695" width="7.85546875" style="217" customWidth="1"/>
    <col min="7696" max="7696" width="19.5703125" style="217" customWidth="1"/>
    <col min="7697" max="7697" width="15.85546875" style="217" customWidth="1"/>
    <col min="7698" max="7698" width="17.5703125" style="217" customWidth="1"/>
    <col min="7699" max="7699" width="12.140625" style="217" customWidth="1"/>
    <col min="7700" max="7700" width="12.7109375" style="217" customWidth="1"/>
    <col min="7701" max="7936" width="9.140625" style="217"/>
    <col min="7937" max="7937" width="4.5703125" style="217" customWidth="1"/>
    <col min="7938" max="7938" width="11" style="217" customWidth="1"/>
    <col min="7939" max="7939" width="2.28515625" style="217" customWidth="1"/>
    <col min="7940" max="7940" width="10" style="217" customWidth="1"/>
    <col min="7941" max="7941" width="8.42578125" style="217" customWidth="1"/>
    <col min="7942" max="7942" width="8.85546875" style="217" customWidth="1"/>
    <col min="7943" max="7943" width="11" style="217" customWidth="1"/>
    <col min="7944" max="7944" width="13" style="217" customWidth="1"/>
    <col min="7945" max="7945" width="14.85546875" style="217" customWidth="1"/>
    <col min="7946" max="7946" width="14.5703125" style="217" customWidth="1"/>
    <col min="7947" max="7947" width="8" style="217" customWidth="1"/>
    <col min="7948" max="7948" width="8.5703125" style="217" customWidth="1"/>
    <col min="7949" max="7949" width="8.7109375" style="217" customWidth="1"/>
    <col min="7950" max="7950" width="7.7109375" style="217" customWidth="1"/>
    <col min="7951" max="7951" width="7.85546875" style="217" customWidth="1"/>
    <col min="7952" max="7952" width="19.5703125" style="217" customWidth="1"/>
    <col min="7953" max="7953" width="15.85546875" style="217" customWidth="1"/>
    <col min="7954" max="7954" width="17.5703125" style="217" customWidth="1"/>
    <col min="7955" max="7955" width="12.140625" style="217" customWidth="1"/>
    <col min="7956" max="7956" width="12.7109375" style="217" customWidth="1"/>
    <col min="7957" max="8192" width="9.140625" style="217"/>
    <col min="8193" max="8193" width="4.5703125" style="217" customWidth="1"/>
    <col min="8194" max="8194" width="11" style="217" customWidth="1"/>
    <col min="8195" max="8195" width="2.28515625" style="217" customWidth="1"/>
    <col min="8196" max="8196" width="10" style="217" customWidth="1"/>
    <col min="8197" max="8197" width="8.42578125" style="217" customWidth="1"/>
    <col min="8198" max="8198" width="8.85546875" style="217" customWidth="1"/>
    <col min="8199" max="8199" width="11" style="217" customWidth="1"/>
    <col min="8200" max="8200" width="13" style="217" customWidth="1"/>
    <col min="8201" max="8201" width="14.85546875" style="217" customWidth="1"/>
    <col min="8202" max="8202" width="14.5703125" style="217" customWidth="1"/>
    <col min="8203" max="8203" width="8" style="217" customWidth="1"/>
    <col min="8204" max="8204" width="8.5703125" style="217" customWidth="1"/>
    <col min="8205" max="8205" width="8.7109375" style="217" customWidth="1"/>
    <col min="8206" max="8206" width="7.7109375" style="217" customWidth="1"/>
    <col min="8207" max="8207" width="7.85546875" style="217" customWidth="1"/>
    <col min="8208" max="8208" width="19.5703125" style="217" customWidth="1"/>
    <col min="8209" max="8209" width="15.85546875" style="217" customWidth="1"/>
    <col min="8210" max="8210" width="17.5703125" style="217" customWidth="1"/>
    <col min="8211" max="8211" width="12.140625" style="217" customWidth="1"/>
    <col min="8212" max="8212" width="12.7109375" style="217" customWidth="1"/>
    <col min="8213" max="8448" width="9.140625" style="217"/>
    <col min="8449" max="8449" width="4.5703125" style="217" customWidth="1"/>
    <col min="8450" max="8450" width="11" style="217" customWidth="1"/>
    <col min="8451" max="8451" width="2.28515625" style="217" customWidth="1"/>
    <col min="8452" max="8452" width="10" style="217" customWidth="1"/>
    <col min="8453" max="8453" width="8.42578125" style="217" customWidth="1"/>
    <col min="8454" max="8454" width="8.85546875" style="217" customWidth="1"/>
    <col min="8455" max="8455" width="11" style="217" customWidth="1"/>
    <col min="8456" max="8456" width="13" style="217" customWidth="1"/>
    <col min="8457" max="8457" width="14.85546875" style="217" customWidth="1"/>
    <col min="8458" max="8458" width="14.5703125" style="217" customWidth="1"/>
    <col min="8459" max="8459" width="8" style="217" customWidth="1"/>
    <col min="8460" max="8460" width="8.5703125" style="217" customWidth="1"/>
    <col min="8461" max="8461" width="8.7109375" style="217" customWidth="1"/>
    <col min="8462" max="8462" width="7.7109375" style="217" customWidth="1"/>
    <col min="8463" max="8463" width="7.85546875" style="217" customWidth="1"/>
    <col min="8464" max="8464" width="19.5703125" style="217" customWidth="1"/>
    <col min="8465" max="8465" width="15.85546875" style="217" customWidth="1"/>
    <col min="8466" max="8466" width="17.5703125" style="217" customWidth="1"/>
    <col min="8467" max="8467" width="12.140625" style="217" customWidth="1"/>
    <col min="8468" max="8468" width="12.7109375" style="217" customWidth="1"/>
    <col min="8469" max="8704" width="9.140625" style="217"/>
    <col min="8705" max="8705" width="4.5703125" style="217" customWidth="1"/>
    <col min="8706" max="8706" width="11" style="217" customWidth="1"/>
    <col min="8707" max="8707" width="2.28515625" style="217" customWidth="1"/>
    <col min="8708" max="8708" width="10" style="217" customWidth="1"/>
    <col min="8709" max="8709" width="8.42578125" style="217" customWidth="1"/>
    <col min="8710" max="8710" width="8.85546875" style="217" customWidth="1"/>
    <col min="8711" max="8711" width="11" style="217" customWidth="1"/>
    <col min="8712" max="8712" width="13" style="217" customWidth="1"/>
    <col min="8713" max="8713" width="14.85546875" style="217" customWidth="1"/>
    <col min="8714" max="8714" width="14.5703125" style="217" customWidth="1"/>
    <col min="8715" max="8715" width="8" style="217" customWidth="1"/>
    <col min="8716" max="8716" width="8.5703125" style="217" customWidth="1"/>
    <col min="8717" max="8717" width="8.7109375" style="217" customWidth="1"/>
    <col min="8718" max="8718" width="7.7109375" style="217" customWidth="1"/>
    <col min="8719" max="8719" width="7.85546875" style="217" customWidth="1"/>
    <col min="8720" max="8720" width="19.5703125" style="217" customWidth="1"/>
    <col min="8721" max="8721" width="15.85546875" style="217" customWidth="1"/>
    <col min="8722" max="8722" width="17.5703125" style="217" customWidth="1"/>
    <col min="8723" max="8723" width="12.140625" style="217" customWidth="1"/>
    <col min="8724" max="8724" width="12.7109375" style="217" customWidth="1"/>
    <col min="8725" max="8960" width="9.140625" style="217"/>
    <col min="8961" max="8961" width="4.5703125" style="217" customWidth="1"/>
    <col min="8962" max="8962" width="11" style="217" customWidth="1"/>
    <col min="8963" max="8963" width="2.28515625" style="217" customWidth="1"/>
    <col min="8964" max="8964" width="10" style="217" customWidth="1"/>
    <col min="8965" max="8965" width="8.42578125" style="217" customWidth="1"/>
    <col min="8966" max="8966" width="8.85546875" style="217" customWidth="1"/>
    <col min="8967" max="8967" width="11" style="217" customWidth="1"/>
    <col min="8968" max="8968" width="13" style="217" customWidth="1"/>
    <col min="8969" max="8969" width="14.85546875" style="217" customWidth="1"/>
    <col min="8970" max="8970" width="14.5703125" style="217" customWidth="1"/>
    <col min="8971" max="8971" width="8" style="217" customWidth="1"/>
    <col min="8972" max="8972" width="8.5703125" style="217" customWidth="1"/>
    <col min="8973" max="8973" width="8.7109375" style="217" customWidth="1"/>
    <col min="8974" max="8974" width="7.7109375" style="217" customWidth="1"/>
    <col min="8975" max="8975" width="7.85546875" style="217" customWidth="1"/>
    <col min="8976" max="8976" width="19.5703125" style="217" customWidth="1"/>
    <col min="8977" max="8977" width="15.85546875" style="217" customWidth="1"/>
    <col min="8978" max="8978" width="17.5703125" style="217" customWidth="1"/>
    <col min="8979" max="8979" width="12.140625" style="217" customWidth="1"/>
    <col min="8980" max="8980" width="12.7109375" style="217" customWidth="1"/>
    <col min="8981" max="9216" width="9.140625" style="217"/>
    <col min="9217" max="9217" width="4.5703125" style="217" customWidth="1"/>
    <col min="9218" max="9218" width="11" style="217" customWidth="1"/>
    <col min="9219" max="9219" width="2.28515625" style="217" customWidth="1"/>
    <col min="9220" max="9220" width="10" style="217" customWidth="1"/>
    <col min="9221" max="9221" width="8.42578125" style="217" customWidth="1"/>
    <col min="9222" max="9222" width="8.85546875" style="217" customWidth="1"/>
    <col min="9223" max="9223" width="11" style="217" customWidth="1"/>
    <col min="9224" max="9224" width="13" style="217" customWidth="1"/>
    <col min="9225" max="9225" width="14.85546875" style="217" customWidth="1"/>
    <col min="9226" max="9226" width="14.5703125" style="217" customWidth="1"/>
    <col min="9227" max="9227" width="8" style="217" customWidth="1"/>
    <col min="9228" max="9228" width="8.5703125" style="217" customWidth="1"/>
    <col min="9229" max="9229" width="8.7109375" style="217" customWidth="1"/>
    <col min="9230" max="9230" width="7.7109375" style="217" customWidth="1"/>
    <col min="9231" max="9231" width="7.85546875" style="217" customWidth="1"/>
    <col min="9232" max="9232" width="19.5703125" style="217" customWidth="1"/>
    <col min="9233" max="9233" width="15.85546875" style="217" customWidth="1"/>
    <col min="9234" max="9234" width="17.5703125" style="217" customWidth="1"/>
    <col min="9235" max="9235" width="12.140625" style="217" customWidth="1"/>
    <col min="9236" max="9236" width="12.7109375" style="217" customWidth="1"/>
    <col min="9237" max="9472" width="9.140625" style="217"/>
    <col min="9473" max="9473" width="4.5703125" style="217" customWidth="1"/>
    <col min="9474" max="9474" width="11" style="217" customWidth="1"/>
    <col min="9475" max="9475" width="2.28515625" style="217" customWidth="1"/>
    <col min="9476" max="9476" width="10" style="217" customWidth="1"/>
    <col min="9477" max="9477" width="8.42578125" style="217" customWidth="1"/>
    <col min="9478" max="9478" width="8.85546875" style="217" customWidth="1"/>
    <col min="9479" max="9479" width="11" style="217" customWidth="1"/>
    <col min="9480" max="9480" width="13" style="217" customWidth="1"/>
    <col min="9481" max="9481" width="14.85546875" style="217" customWidth="1"/>
    <col min="9482" max="9482" width="14.5703125" style="217" customWidth="1"/>
    <col min="9483" max="9483" width="8" style="217" customWidth="1"/>
    <col min="9484" max="9484" width="8.5703125" style="217" customWidth="1"/>
    <col min="9485" max="9485" width="8.7109375" style="217" customWidth="1"/>
    <col min="9486" max="9486" width="7.7109375" style="217" customWidth="1"/>
    <col min="9487" max="9487" width="7.85546875" style="217" customWidth="1"/>
    <col min="9488" max="9488" width="19.5703125" style="217" customWidth="1"/>
    <col min="9489" max="9489" width="15.85546875" style="217" customWidth="1"/>
    <col min="9490" max="9490" width="17.5703125" style="217" customWidth="1"/>
    <col min="9491" max="9491" width="12.140625" style="217" customWidth="1"/>
    <col min="9492" max="9492" width="12.7109375" style="217" customWidth="1"/>
    <col min="9493" max="9728" width="9.140625" style="217"/>
    <col min="9729" max="9729" width="4.5703125" style="217" customWidth="1"/>
    <col min="9730" max="9730" width="11" style="217" customWidth="1"/>
    <col min="9731" max="9731" width="2.28515625" style="217" customWidth="1"/>
    <col min="9732" max="9732" width="10" style="217" customWidth="1"/>
    <col min="9733" max="9733" width="8.42578125" style="217" customWidth="1"/>
    <col min="9734" max="9734" width="8.85546875" style="217" customWidth="1"/>
    <col min="9735" max="9735" width="11" style="217" customWidth="1"/>
    <col min="9736" max="9736" width="13" style="217" customWidth="1"/>
    <col min="9737" max="9737" width="14.85546875" style="217" customWidth="1"/>
    <col min="9738" max="9738" width="14.5703125" style="217" customWidth="1"/>
    <col min="9739" max="9739" width="8" style="217" customWidth="1"/>
    <col min="9740" max="9740" width="8.5703125" style="217" customWidth="1"/>
    <col min="9741" max="9741" width="8.7109375" style="217" customWidth="1"/>
    <col min="9742" max="9742" width="7.7109375" style="217" customWidth="1"/>
    <col min="9743" max="9743" width="7.85546875" style="217" customWidth="1"/>
    <col min="9744" max="9744" width="19.5703125" style="217" customWidth="1"/>
    <col min="9745" max="9745" width="15.85546875" style="217" customWidth="1"/>
    <col min="9746" max="9746" width="17.5703125" style="217" customWidth="1"/>
    <col min="9747" max="9747" width="12.140625" style="217" customWidth="1"/>
    <col min="9748" max="9748" width="12.7109375" style="217" customWidth="1"/>
    <col min="9749" max="9984" width="9.140625" style="217"/>
    <col min="9985" max="9985" width="4.5703125" style="217" customWidth="1"/>
    <col min="9986" max="9986" width="11" style="217" customWidth="1"/>
    <col min="9987" max="9987" width="2.28515625" style="217" customWidth="1"/>
    <col min="9988" max="9988" width="10" style="217" customWidth="1"/>
    <col min="9989" max="9989" width="8.42578125" style="217" customWidth="1"/>
    <col min="9990" max="9990" width="8.85546875" style="217" customWidth="1"/>
    <col min="9991" max="9991" width="11" style="217" customWidth="1"/>
    <col min="9992" max="9992" width="13" style="217" customWidth="1"/>
    <col min="9993" max="9993" width="14.85546875" style="217" customWidth="1"/>
    <col min="9994" max="9994" width="14.5703125" style="217" customWidth="1"/>
    <col min="9995" max="9995" width="8" style="217" customWidth="1"/>
    <col min="9996" max="9996" width="8.5703125" style="217" customWidth="1"/>
    <col min="9997" max="9997" width="8.7109375" style="217" customWidth="1"/>
    <col min="9998" max="9998" width="7.7109375" style="217" customWidth="1"/>
    <col min="9999" max="9999" width="7.85546875" style="217" customWidth="1"/>
    <col min="10000" max="10000" width="19.5703125" style="217" customWidth="1"/>
    <col min="10001" max="10001" width="15.85546875" style="217" customWidth="1"/>
    <col min="10002" max="10002" width="17.5703125" style="217" customWidth="1"/>
    <col min="10003" max="10003" width="12.140625" style="217" customWidth="1"/>
    <col min="10004" max="10004" width="12.7109375" style="217" customWidth="1"/>
    <col min="10005" max="10240" width="9.140625" style="217"/>
    <col min="10241" max="10241" width="4.5703125" style="217" customWidth="1"/>
    <col min="10242" max="10242" width="11" style="217" customWidth="1"/>
    <col min="10243" max="10243" width="2.28515625" style="217" customWidth="1"/>
    <col min="10244" max="10244" width="10" style="217" customWidth="1"/>
    <col min="10245" max="10245" width="8.42578125" style="217" customWidth="1"/>
    <col min="10246" max="10246" width="8.85546875" style="217" customWidth="1"/>
    <col min="10247" max="10247" width="11" style="217" customWidth="1"/>
    <col min="10248" max="10248" width="13" style="217" customWidth="1"/>
    <col min="10249" max="10249" width="14.85546875" style="217" customWidth="1"/>
    <col min="10250" max="10250" width="14.5703125" style="217" customWidth="1"/>
    <col min="10251" max="10251" width="8" style="217" customWidth="1"/>
    <col min="10252" max="10252" width="8.5703125" style="217" customWidth="1"/>
    <col min="10253" max="10253" width="8.7109375" style="217" customWidth="1"/>
    <col min="10254" max="10254" width="7.7109375" style="217" customWidth="1"/>
    <col min="10255" max="10255" width="7.85546875" style="217" customWidth="1"/>
    <col min="10256" max="10256" width="19.5703125" style="217" customWidth="1"/>
    <col min="10257" max="10257" width="15.85546875" style="217" customWidth="1"/>
    <col min="10258" max="10258" width="17.5703125" style="217" customWidth="1"/>
    <col min="10259" max="10259" width="12.140625" style="217" customWidth="1"/>
    <col min="10260" max="10260" width="12.7109375" style="217" customWidth="1"/>
    <col min="10261" max="10496" width="9.140625" style="217"/>
    <col min="10497" max="10497" width="4.5703125" style="217" customWidth="1"/>
    <col min="10498" max="10498" width="11" style="217" customWidth="1"/>
    <col min="10499" max="10499" width="2.28515625" style="217" customWidth="1"/>
    <col min="10500" max="10500" width="10" style="217" customWidth="1"/>
    <col min="10501" max="10501" width="8.42578125" style="217" customWidth="1"/>
    <col min="10502" max="10502" width="8.85546875" style="217" customWidth="1"/>
    <col min="10503" max="10503" width="11" style="217" customWidth="1"/>
    <col min="10504" max="10504" width="13" style="217" customWidth="1"/>
    <col min="10505" max="10505" width="14.85546875" style="217" customWidth="1"/>
    <col min="10506" max="10506" width="14.5703125" style="217" customWidth="1"/>
    <col min="10507" max="10507" width="8" style="217" customWidth="1"/>
    <col min="10508" max="10508" width="8.5703125" style="217" customWidth="1"/>
    <col min="10509" max="10509" width="8.7109375" style="217" customWidth="1"/>
    <col min="10510" max="10510" width="7.7109375" style="217" customWidth="1"/>
    <col min="10511" max="10511" width="7.85546875" style="217" customWidth="1"/>
    <col min="10512" max="10512" width="19.5703125" style="217" customWidth="1"/>
    <col min="10513" max="10513" width="15.85546875" style="217" customWidth="1"/>
    <col min="10514" max="10514" width="17.5703125" style="217" customWidth="1"/>
    <col min="10515" max="10515" width="12.140625" style="217" customWidth="1"/>
    <col min="10516" max="10516" width="12.7109375" style="217" customWidth="1"/>
    <col min="10517" max="10752" width="9.140625" style="217"/>
    <col min="10753" max="10753" width="4.5703125" style="217" customWidth="1"/>
    <col min="10754" max="10754" width="11" style="217" customWidth="1"/>
    <col min="10755" max="10755" width="2.28515625" style="217" customWidth="1"/>
    <col min="10756" max="10756" width="10" style="217" customWidth="1"/>
    <col min="10757" max="10757" width="8.42578125" style="217" customWidth="1"/>
    <col min="10758" max="10758" width="8.85546875" style="217" customWidth="1"/>
    <col min="10759" max="10759" width="11" style="217" customWidth="1"/>
    <col min="10760" max="10760" width="13" style="217" customWidth="1"/>
    <col min="10761" max="10761" width="14.85546875" style="217" customWidth="1"/>
    <col min="10762" max="10762" width="14.5703125" style="217" customWidth="1"/>
    <col min="10763" max="10763" width="8" style="217" customWidth="1"/>
    <col min="10764" max="10764" width="8.5703125" style="217" customWidth="1"/>
    <col min="10765" max="10765" width="8.7109375" style="217" customWidth="1"/>
    <col min="10766" max="10766" width="7.7109375" style="217" customWidth="1"/>
    <col min="10767" max="10767" width="7.85546875" style="217" customWidth="1"/>
    <col min="10768" max="10768" width="19.5703125" style="217" customWidth="1"/>
    <col min="10769" max="10769" width="15.85546875" style="217" customWidth="1"/>
    <col min="10770" max="10770" width="17.5703125" style="217" customWidth="1"/>
    <col min="10771" max="10771" width="12.140625" style="217" customWidth="1"/>
    <col min="10772" max="10772" width="12.7109375" style="217" customWidth="1"/>
    <col min="10773" max="11008" width="9.140625" style="217"/>
    <col min="11009" max="11009" width="4.5703125" style="217" customWidth="1"/>
    <col min="11010" max="11010" width="11" style="217" customWidth="1"/>
    <col min="11011" max="11011" width="2.28515625" style="217" customWidth="1"/>
    <col min="11012" max="11012" width="10" style="217" customWidth="1"/>
    <col min="11013" max="11013" width="8.42578125" style="217" customWidth="1"/>
    <col min="11014" max="11014" width="8.85546875" style="217" customWidth="1"/>
    <col min="11015" max="11015" width="11" style="217" customWidth="1"/>
    <col min="11016" max="11016" width="13" style="217" customWidth="1"/>
    <col min="11017" max="11017" width="14.85546875" style="217" customWidth="1"/>
    <col min="11018" max="11018" width="14.5703125" style="217" customWidth="1"/>
    <col min="11019" max="11019" width="8" style="217" customWidth="1"/>
    <col min="11020" max="11020" width="8.5703125" style="217" customWidth="1"/>
    <col min="11021" max="11021" width="8.7109375" style="217" customWidth="1"/>
    <col min="11022" max="11022" width="7.7109375" style="217" customWidth="1"/>
    <col min="11023" max="11023" width="7.85546875" style="217" customWidth="1"/>
    <col min="11024" max="11024" width="19.5703125" style="217" customWidth="1"/>
    <col min="11025" max="11025" width="15.85546875" style="217" customWidth="1"/>
    <col min="11026" max="11026" width="17.5703125" style="217" customWidth="1"/>
    <col min="11027" max="11027" width="12.140625" style="217" customWidth="1"/>
    <col min="11028" max="11028" width="12.7109375" style="217" customWidth="1"/>
    <col min="11029" max="11264" width="9.140625" style="217"/>
    <col min="11265" max="11265" width="4.5703125" style="217" customWidth="1"/>
    <col min="11266" max="11266" width="11" style="217" customWidth="1"/>
    <col min="11267" max="11267" width="2.28515625" style="217" customWidth="1"/>
    <col min="11268" max="11268" width="10" style="217" customWidth="1"/>
    <col min="11269" max="11269" width="8.42578125" style="217" customWidth="1"/>
    <col min="11270" max="11270" width="8.85546875" style="217" customWidth="1"/>
    <col min="11271" max="11271" width="11" style="217" customWidth="1"/>
    <col min="11272" max="11272" width="13" style="217" customWidth="1"/>
    <col min="11273" max="11273" width="14.85546875" style="217" customWidth="1"/>
    <col min="11274" max="11274" width="14.5703125" style="217" customWidth="1"/>
    <col min="11275" max="11275" width="8" style="217" customWidth="1"/>
    <col min="11276" max="11276" width="8.5703125" style="217" customWidth="1"/>
    <col min="11277" max="11277" width="8.7109375" style="217" customWidth="1"/>
    <col min="11278" max="11278" width="7.7109375" style="217" customWidth="1"/>
    <col min="11279" max="11279" width="7.85546875" style="217" customWidth="1"/>
    <col min="11280" max="11280" width="19.5703125" style="217" customWidth="1"/>
    <col min="11281" max="11281" width="15.85546875" style="217" customWidth="1"/>
    <col min="11282" max="11282" width="17.5703125" style="217" customWidth="1"/>
    <col min="11283" max="11283" width="12.140625" style="217" customWidth="1"/>
    <col min="11284" max="11284" width="12.7109375" style="217" customWidth="1"/>
    <col min="11285" max="11520" width="9.140625" style="217"/>
    <col min="11521" max="11521" width="4.5703125" style="217" customWidth="1"/>
    <col min="11522" max="11522" width="11" style="217" customWidth="1"/>
    <col min="11523" max="11523" width="2.28515625" style="217" customWidth="1"/>
    <col min="11524" max="11524" width="10" style="217" customWidth="1"/>
    <col min="11525" max="11525" width="8.42578125" style="217" customWidth="1"/>
    <col min="11526" max="11526" width="8.85546875" style="217" customWidth="1"/>
    <col min="11527" max="11527" width="11" style="217" customWidth="1"/>
    <col min="11528" max="11528" width="13" style="217" customWidth="1"/>
    <col min="11529" max="11529" width="14.85546875" style="217" customWidth="1"/>
    <col min="11530" max="11530" width="14.5703125" style="217" customWidth="1"/>
    <col min="11531" max="11531" width="8" style="217" customWidth="1"/>
    <col min="11532" max="11532" width="8.5703125" style="217" customWidth="1"/>
    <col min="11533" max="11533" width="8.7109375" style="217" customWidth="1"/>
    <col min="11534" max="11534" width="7.7109375" style="217" customWidth="1"/>
    <col min="11535" max="11535" width="7.85546875" style="217" customWidth="1"/>
    <col min="11536" max="11536" width="19.5703125" style="217" customWidth="1"/>
    <col min="11537" max="11537" width="15.85546875" style="217" customWidth="1"/>
    <col min="11538" max="11538" width="17.5703125" style="217" customWidth="1"/>
    <col min="11539" max="11539" width="12.140625" style="217" customWidth="1"/>
    <col min="11540" max="11540" width="12.7109375" style="217" customWidth="1"/>
    <col min="11541" max="11776" width="9.140625" style="217"/>
    <col min="11777" max="11777" width="4.5703125" style="217" customWidth="1"/>
    <col min="11778" max="11778" width="11" style="217" customWidth="1"/>
    <col min="11779" max="11779" width="2.28515625" style="217" customWidth="1"/>
    <col min="11780" max="11780" width="10" style="217" customWidth="1"/>
    <col min="11781" max="11781" width="8.42578125" style="217" customWidth="1"/>
    <col min="11782" max="11782" width="8.85546875" style="217" customWidth="1"/>
    <col min="11783" max="11783" width="11" style="217" customWidth="1"/>
    <col min="11784" max="11784" width="13" style="217" customWidth="1"/>
    <col min="11785" max="11785" width="14.85546875" style="217" customWidth="1"/>
    <col min="11786" max="11786" width="14.5703125" style="217" customWidth="1"/>
    <col min="11787" max="11787" width="8" style="217" customWidth="1"/>
    <col min="11788" max="11788" width="8.5703125" style="217" customWidth="1"/>
    <col min="11789" max="11789" width="8.7109375" style="217" customWidth="1"/>
    <col min="11790" max="11790" width="7.7109375" style="217" customWidth="1"/>
    <col min="11791" max="11791" width="7.85546875" style="217" customWidth="1"/>
    <col min="11792" max="11792" width="19.5703125" style="217" customWidth="1"/>
    <col min="11793" max="11793" width="15.85546875" style="217" customWidth="1"/>
    <col min="11794" max="11794" width="17.5703125" style="217" customWidth="1"/>
    <col min="11795" max="11795" width="12.140625" style="217" customWidth="1"/>
    <col min="11796" max="11796" width="12.7109375" style="217" customWidth="1"/>
    <col min="11797" max="12032" width="9.140625" style="217"/>
    <col min="12033" max="12033" width="4.5703125" style="217" customWidth="1"/>
    <col min="12034" max="12034" width="11" style="217" customWidth="1"/>
    <col min="12035" max="12035" width="2.28515625" style="217" customWidth="1"/>
    <col min="12036" max="12036" width="10" style="217" customWidth="1"/>
    <col min="12037" max="12037" width="8.42578125" style="217" customWidth="1"/>
    <col min="12038" max="12038" width="8.85546875" style="217" customWidth="1"/>
    <col min="12039" max="12039" width="11" style="217" customWidth="1"/>
    <col min="12040" max="12040" width="13" style="217" customWidth="1"/>
    <col min="12041" max="12041" width="14.85546875" style="217" customWidth="1"/>
    <col min="12042" max="12042" width="14.5703125" style="217" customWidth="1"/>
    <col min="12043" max="12043" width="8" style="217" customWidth="1"/>
    <col min="12044" max="12044" width="8.5703125" style="217" customWidth="1"/>
    <col min="12045" max="12045" width="8.7109375" style="217" customWidth="1"/>
    <col min="12046" max="12046" width="7.7109375" style="217" customWidth="1"/>
    <col min="12047" max="12047" width="7.85546875" style="217" customWidth="1"/>
    <col min="12048" max="12048" width="19.5703125" style="217" customWidth="1"/>
    <col min="12049" max="12049" width="15.85546875" style="217" customWidth="1"/>
    <col min="12050" max="12050" width="17.5703125" style="217" customWidth="1"/>
    <col min="12051" max="12051" width="12.140625" style="217" customWidth="1"/>
    <col min="12052" max="12052" width="12.7109375" style="217" customWidth="1"/>
    <col min="12053" max="12288" width="9.140625" style="217"/>
    <col min="12289" max="12289" width="4.5703125" style="217" customWidth="1"/>
    <col min="12290" max="12290" width="11" style="217" customWidth="1"/>
    <col min="12291" max="12291" width="2.28515625" style="217" customWidth="1"/>
    <col min="12292" max="12292" width="10" style="217" customWidth="1"/>
    <col min="12293" max="12293" width="8.42578125" style="217" customWidth="1"/>
    <col min="12294" max="12294" width="8.85546875" style="217" customWidth="1"/>
    <col min="12295" max="12295" width="11" style="217" customWidth="1"/>
    <col min="12296" max="12296" width="13" style="217" customWidth="1"/>
    <col min="12297" max="12297" width="14.85546875" style="217" customWidth="1"/>
    <col min="12298" max="12298" width="14.5703125" style="217" customWidth="1"/>
    <col min="12299" max="12299" width="8" style="217" customWidth="1"/>
    <col min="12300" max="12300" width="8.5703125" style="217" customWidth="1"/>
    <col min="12301" max="12301" width="8.7109375" style="217" customWidth="1"/>
    <col min="12302" max="12302" width="7.7109375" style="217" customWidth="1"/>
    <col min="12303" max="12303" width="7.85546875" style="217" customWidth="1"/>
    <col min="12304" max="12304" width="19.5703125" style="217" customWidth="1"/>
    <col min="12305" max="12305" width="15.85546875" style="217" customWidth="1"/>
    <col min="12306" max="12306" width="17.5703125" style="217" customWidth="1"/>
    <col min="12307" max="12307" width="12.140625" style="217" customWidth="1"/>
    <col min="12308" max="12308" width="12.7109375" style="217" customWidth="1"/>
    <col min="12309" max="12544" width="9.140625" style="217"/>
    <col min="12545" max="12545" width="4.5703125" style="217" customWidth="1"/>
    <col min="12546" max="12546" width="11" style="217" customWidth="1"/>
    <col min="12547" max="12547" width="2.28515625" style="217" customWidth="1"/>
    <col min="12548" max="12548" width="10" style="217" customWidth="1"/>
    <col min="12549" max="12549" width="8.42578125" style="217" customWidth="1"/>
    <col min="12550" max="12550" width="8.85546875" style="217" customWidth="1"/>
    <col min="12551" max="12551" width="11" style="217" customWidth="1"/>
    <col min="12552" max="12552" width="13" style="217" customWidth="1"/>
    <col min="12553" max="12553" width="14.85546875" style="217" customWidth="1"/>
    <col min="12554" max="12554" width="14.5703125" style="217" customWidth="1"/>
    <col min="12555" max="12555" width="8" style="217" customWidth="1"/>
    <col min="12556" max="12556" width="8.5703125" style="217" customWidth="1"/>
    <col min="12557" max="12557" width="8.7109375" style="217" customWidth="1"/>
    <col min="12558" max="12558" width="7.7109375" style="217" customWidth="1"/>
    <col min="12559" max="12559" width="7.85546875" style="217" customWidth="1"/>
    <col min="12560" max="12560" width="19.5703125" style="217" customWidth="1"/>
    <col min="12561" max="12561" width="15.85546875" style="217" customWidth="1"/>
    <col min="12562" max="12562" width="17.5703125" style="217" customWidth="1"/>
    <col min="12563" max="12563" width="12.140625" style="217" customWidth="1"/>
    <col min="12564" max="12564" width="12.7109375" style="217" customWidth="1"/>
    <col min="12565" max="12800" width="9.140625" style="217"/>
    <col min="12801" max="12801" width="4.5703125" style="217" customWidth="1"/>
    <col min="12802" max="12802" width="11" style="217" customWidth="1"/>
    <col min="12803" max="12803" width="2.28515625" style="217" customWidth="1"/>
    <col min="12804" max="12804" width="10" style="217" customWidth="1"/>
    <col min="12805" max="12805" width="8.42578125" style="217" customWidth="1"/>
    <col min="12806" max="12806" width="8.85546875" style="217" customWidth="1"/>
    <col min="12807" max="12807" width="11" style="217" customWidth="1"/>
    <col min="12808" max="12808" width="13" style="217" customWidth="1"/>
    <col min="12809" max="12809" width="14.85546875" style="217" customWidth="1"/>
    <col min="12810" max="12810" width="14.5703125" style="217" customWidth="1"/>
    <col min="12811" max="12811" width="8" style="217" customWidth="1"/>
    <col min="12812" max="12812" width="8.5703125" style="217" customWidth="1"/>
    <col min="12813" max="12813" width="8.7109375" style="217" customWidth="1"/>
    <col min="12814" max="12814" width="7.7109375" style="217" customWidth="1"/>
    <col min="12815" max="12815" width="7.85546875" style="217" customWidth="1"/>
    <col min="12816" max="12816" width="19.5703125" style="217" customWidth="1"/>
    <col min="12817" max="12817" width="15.85546875" style="217" customWidth="1"/>
    <col min="12818" max="12818" width="17.5703125" style="217" customWidth="1"/>
    <col min="12819" max="12819" width="12.140625" style="217" customWidth="1"/>
    <col min="12820" max="12820" width="12.7109375" style="217" customWidth="1"/>
    <col min="12821" max="13056" width="9.140625" style="217"/>
    <col min="13057" max="13057" width="4.5703125" style="217" customWidth="1"/>
    <col min="13058" max="13058" width="11" style="217" customWidth="1"/>
    <col min="13059" max="13059" width="2.28515625" style="217" customWidth="1"/>
    <col min="13060" max="13060" width="10" style="217" customWidth="1"/>
    <col min="13061" max="13061" width="8.42578125" style="217" customWidth="1"/>
    <col min="13062" max="13062" width="8.85546875" style="217" customWidth="1"/>
    <col min="13063" max="13063" width="11" style="217" customWidth="1"/>
    <col min="13064" max="13064" width="13" style="217" customWidth="1"/>
    <col min="13065" max="13065" width="14.85546875" style="217" customWidth="1"/>
    <col min="13066" max="13066" width="14.5703125" style="217" customWidth="1"/>
    <col min="13067" max="13067" width="8" style="217" customWidth="1"/>
    <col min="13068" max="13068" width="8.5703125" style="217" customWidth="1"/>
    <col min="13069" max="13069" width="8.7109375" style="217" customWidth="1"/>
    <col min="13070" max="13070" width="7.7109375" style="217" customWidth="1"/>
    <col min="13071" max="13071" width="7.85546875" style="217" customWidth="1"/>
    <col min="13072" max="13072" width="19.5703125" style="217" customWidth="1"/>
    <col min="13073" max="13073" width="15.85546875" style="217" customWidth="1"/>
    <col min="13074" max="13074" width="17.5703125" style="217" customWidth="1"/>
    <col min="13075" max="13075" width="12.140625" style="217" customWidth="1"/>
    <col min="13076" max="13076" width="12.7109375" style="217" customWidth="1"/>
    <col min="13077" max="13312" width="9.140625" style="217"/>
    <col min="13313" max="13313" width="4.5703125" style="217" customWidth="1"/>
    <col min="13314" max="13314" width="11" style="217" customWidth="1"/>
    <col min="13315" max="13315" width="2.28515625" style="217" customWidth="1"/>
    <col min="13316" max="13316" width="10" style="217" customWidth="1"/>
    <col min="13317" max="13317" width="8.42578125" style="217" customWidth="1"/>
    <col min="13318" max="13318" width="8.85546875" style="217" customWidth="1"/>
    <col min="13319" max="13319" width="11" style="217" customWidth="1"/>
    <col min="13320" max="13320" width="13" style="217" customWidth="1"/>
    <col min="13321" max="13321" width="14.85546875" style="217" customWidth="1"/>
    <col min="13322" max="13322" width="14.5703125" style="217" customWidth="1"/>
    <col min="13323" max="13323" width="8" style="217" customWidth="1"/>
    <col min="13324" max="13324" width="8.5703125" style="217" customWidth="1"/>
    <col min="13325" max="13325" width="8.7109375" style="217" customWidth="1"/>
    <col min="13326" max="13326" width="7.7109375" style="217" customWidth="1"/>
    <col min="13327" max="13327" width="7.85546875" style="217" customWidth="1"/>
    <col min="13328" max="13328" width="19.5703125" style="217" customWidth="1"/>
    <col min="13329" max="13329" width="15.85546875" style="217" customWidth="1"/>
    <col min="13330" max="13330" width="17.5703125" style="217" customWidth="1"/>
    <col min="13331" max="13331" width="12.140625" style="217" customWidth="1"/>
    <col min="13332" max="13332" width="12.7109375" style="217" customWidth="1"/>
    <col min="13333" max="13568" width="9.140625" style="217"/>
    <col min="13569" max="13569" width="4.5703125" style="217" customWidth="1"/>
    <col min="13570" max="13570" width="11" style="217" customWidth="1"/>
    <col min="13571" max="13571" width="2.28515625" style="217" customWidth="1"/>
    <col min="13572" max="13572" width="10" style="217" customWidth="1"/>
    <col min="13573" max="13573" width="8.42578125" style="217" customWidth="1"/>
    <col min="13574" max="13574" width="8.85546875" style="217" customWidth="1"/>
    <col min="13575" max="13575" width="11" style="217" customWidth="1"/>
    <col min="13576" max="13576" width="13" style="217" customWidth="1"/>
    <col min="13577" max="13577" width="14.85546875" style="217" customWidth="1"/>
    <col min="13578" max="13578" width="14.5703125" style="217" customWidth="1"/>
    <col min="13579" max="13579" width="8" style="217" customWidth="1"/>
    <col min="13580" max="13580" width="8.5703125" style="217" customWidth="1"/>
    <col min="13581" max="13581" width="8.7109375" style="217" customWidth="1"/>
    <col min="13582" max="13582" width="7.7109375" style="217" customWidth="1"/>
    <col min="13583" max="13583" width="7.85546875" style="217" customWidth="1"/>
    <col min="13584" max="13584" width="19.5703125" style="217" customWidth="1"/>
    <col min="13585" max="13585" width="15.85546875" style="217" customWidth="1"/>
    <col min="13586" max="13586" width="17.5703125" style="217" customWidth="1"/>
    <col min="13587" max="13587" width="12.140625" style="217" customWidth="1"/>
    <col min="13588" max="13588" width="12.7109375" style="217" customWidth="1"/>
    <col min="13589" max="13824" width="9.140625" style="217"/>
    <col min="13825" max="13825" width="4.5703125" style="217" customWidth="1"/>
    <col min="13826" max="13826" width="11" style="217" customWidth="1"/>
    <col min="13827" max="13827" width="2.28515625" style="217" customWidth="1"/>
    <col min="13828" max="13828" width="10" style="217" customWidth="1"/>
    <col min="13829" max="13829" width="8.42578125" style="217" customWidth="1"/>
    <col min="13830" max="13830" width="8.85546875" style="217" customWidth="1"/>
    <col min="13831" max="13831" width="11" style="217" customWidth="1"/>
    <col min="13832" max="13832" width="13" style="217" customWidth="1"/>
    <col min="13833" max="13833" width="14.85546875" style="217" customWidth="1"/>
    <col min="13834" max="13834" width="14.5703125" style="217" customWidth="1"/>
    <col min="13835" max="13835" width="8" style="217" customWidth="1"/>
    <col min="13836" max="13836" width="8.5703125" style="217" customWidth="1"/>
    <col min="13837" max="13837" width="8.7109375" style="217" customWidth="1"/>
    <col min="13838" max="13838" width="7.7109375" style="217" customWidth="1"/>
    <col min="13839" max="13839" width="7.85546875" style="217" customWidth="1"/>
    <col min="13840" max="13840" width="19.5703125" style="217" customWidth="1"/>
    <col min="13841" max="13841" width="15.85546875" style="217" customWidth="1"/>
    <col min="13842" max="13842" width="17.5703125" style="217" customWidth="1"/>
    <col min="13843" max="13843" width="12.140625" style="217" customWidth="1"/>
    <col min="13844" max="13844" width="12.7109375" style="217" customWidth="1"/>
    <col min="13845" max="14080" width="9.140625" style="217"/>
    <col min="14081" max="14081" width="4.5703125" style="217" customWidth="1"/>
    <col min="14082" max="14082" width="11" style="217" customWidth="1"/>
    <col min="14083" max="14083" width="2.28515625" style="217" customWidth="1"/>
    <col min="14084" max="14084" width="10" style="217" customWidth="1"/>
    <col min="14085" max="14085" width="8.42578125" style="217" customWidth="1"/>
    <col min="14086" max="14086" width="8.85546875" style="217" customWidth="1"/>
    <col min="14087" max="14087" width="11" style="217" customWidth="1"/>
    <col min="14088" max="14088" width="13" style="217" customWidth="1"/>
    <col min="14089" max="14089" width="14.85546875" style="217" customWidth="1"/>
    <col min="14090" max="14090" width="14.5703125" style="217" customWidth="1"/>
    <col min="14091" max="14091" width="8" style="217" customWidth="1"/>
    <col min="14092" max="14092" width="8.5703125" style="217" customWidth="1"/>
    <col min="14093" max="14093" width="8.7109375" style="217" customWidth="1"/>
    <col min="14094" max="14094" width="7.7109375" style="217" customWidth="1"/>
    <col min="14095" max="14095" width="7.85546875" style="217" customWidth="1"/>
    <col min="14096" max="14096" width="19.5703125" style="217" customWidth="1"/>
    <col min="14097" max="14097" width="15.85546875" style="217" customWidth="1"/>
    <col min="14098" max="14098" width="17.5703125" style="217" customWidth="1"/>
    <col min="14099" max="14099" width="12.140625" style="217" customWidth="1"/>
    <col min="14100" max="14100" width="12.7109375" style="217" customWidth="1"/>
    <col min="14101" max="14336" width="9.140625" style="217"/>
    <col min="14337" max="14337" width="4.5703125" style="217" customWidth="1"/>
    <col min="14338" max="14338" width="11" style="217" customWidth="1"/>
    <col min="14339" max="14339" width="2.28515625" style="217" customWidth="1"/>
    <col min="14340" max="14340" width="10" style="217" customWidth="1"/>
    <col min="14341" max="14341" width="8.42578125" style="217" customWidth="1"/>
    <col min="14342" max="14342" width="8.85546875" style="217" customWidth="1"/>
    <col min="14343" max="14343" width="11" style="217" customWidth="1"/>
    <col min="14344" max="14344" width="13" style="217" customWidth="1"/>
    <col min="14345" max="14345" width="14.85546875" style="217" customWidth="1"/>
    <col min="14346" max="14346" width="14.5703125" style="217" customWidth="1"/>
    <col min="14347" max="14347" width="8" style="217" customWidth="1"/>
    <col min="14348" max="14348" width="8.5703125" style="217" customWidth="1"/>
    <col min="14349" max="14349" width="8.7109375" style="217" customWidth="1"/>
    <col min="14350" max="14350" width="7.7109375" style="217" customWidth="1"/>
    <col min="14351" max="14351" width="7.85546875" style="217" customWidth="1"/>
    <col min="14352" max="14352" width="19.5703125" style="217" customWidth="1"/>
    <col min="14353" max="14353" width="15.85546875" style="217" customWidth="1"/>
    <col min="14354" max="14354" width="17.5703125" style="217" customWidth="1"/>
    <col min="14355" max="14355" width="12.140625" style="217" customWidth="1"/>
    <col min="14356" max="14356" width="12.7109375" style="217" customWidth="1"/>
    <col min="14357" max="14592" width="9.140625" style="217"/>
    <col min="14593" max="14593" width="4.5703125" style="217" customWidth="1"/>
    <col min="14594" max="14594" width="11" style="217" customWidth="1"/>
    <col min="14595" max="14595" width="2.28515625" style="217" customWidth="1"/>
    <col min="14596" max="14596" width="10" style="217" customWidth="1"/>
    <col min="14597" max="14597" width="8.42578125" style="217" customWidth="1"/>
    <col min="14598" max="14598" width="8.85546875" style="217" customWidth="1"/>
    <col min="14599" max="14599" width="11" style="217" customWidth="1"/>
    <col min="14600" max="14600" width="13" style="217" customWidth="1"/>
    <col min="14601" max="14601" width="14.85546875" style="217" customWidth="1"/>
    <col min="14602" max="14602" width="14.5703125" style="217" customWidth="1"/>
    <col min="14603" max="14603" width="8" style="217" customWidth="1"/>
    <col min="14604" max="14604" width="8.5703125" style="217" customWidth="1"/>
    <col min="14605" max="14605" width="8.7109375" style="217" customWidth="1"/>
    <col min="14606" max="14606" width="7.7109375" style="217" customWidth="1"/>
    <col min="14607" max="14607" width="7.85546875" style="217" customWidth="1"/>
    <col min="14608" max="14608" width="19.5703125" style="217" customWidth="1"/>
    <col min="14609" max="14609" width="15.85546875" style="217" customWidth="1"/>
    <col min="14610" max="14610" width="17.5703125" style="217" customWidth="1"/>
    <col min="14611" max="14611" width="12.140625" style="217" customWidth="1"/>
    <col min="14612" max="14612" width="12.7109375" style="217" customWidth="1"/>
    <col min="14613" max="14848" width="9.140625" style="217"/>
    <col min="14849" max="14849" width="4.5703125" style="217" customWidth="1"/>
    <col min="14850" max="14850" width="11" style="217" customWidth="1"/>
    <col min="14851" max="14851" width="2.28515625" style="217" customWidth="1"/>
    <col min="14852" max="14852" width="10" style="217" customWidth="1"/>
    <col min="14853" max="14853" width="8.42578125" style="217" customWidth="1"/>
    <col min="14854" max="14854" width="8.85546875" style="217" customWidth="1"/>
    <col min="14855" max="14855" width="11" style="217" customWidth="1"/>
    <col min="14856" max="14856" width="13" style="217" customWidth="1"/>
    <col min="14857" max="14857" width="14.85546875" style="217" customWidth="1"/>
    <col min="14858" max="14858" width="14.5703125" style="217" customWidth="1"/>
    <col min="14859" max="14859" width="8" style="217" customWidth="1"/>
    <col min="14860" max="14860" width="8.5703125" style="217" customWidth="1"/>
    <col min="14861" max="14861" width="8.7109375" style="217" customWidth="1"/>
    <col min="14862" max="14862" width="7.7109375" style="217" customWidth="1"/>
    <col min="14863" max="14863" width="7.85546875" style="217" customWidth="1"/>
    <col min="14864" max="14864" width="19.5703125" style="217" customWidth="1"/>
    <col min="14865" max="14865" width="15.85546875" style="217" customWidth="1"/>
    <col min="14866" max="14866" width="17.5703125" style="217" customWidth="1"/>
    <col min="14867" max="14867" width="12.140625" style="217" customWidth="1"/>
    <col min="14868" max="14868" width="12.7109375" style="217" customWidth="1"/>
    <col min="14869" max="15104" width="9.140625" style="217"/>
    <col min="15105" max="15105" width="4.5703125" style="217" customWidth="1"/>
    <col min="15106" max="15106" width="11" style="217" customWidth="1"/>
    <col min="15107" max="15107" width="2.28515625" style="217" customWidth="1"/>
    <col min="15108" max="15108" width="10" style="217" customWidth="1"/>
    <col min="15109" max="15109" width="8.42578125" style="217" customWidth="1"/>
    <col min="15110" max="15110" width="8.85546875" style="217" customWidth="1"/>
    <col min="15111" max="15111" width="11" style="217" customWidth="1"/>
    <col min="15112" max="15112" width="13" style="217" customWidth="1"/>
    <col min="15113" max="15113" width="14.85546875" style="217" customWidth="1"/>
    <col min="15114" max="15114" width="14.5703125" style="217" customWidth="1"/>
    <col min="15115" max="15115" width="8" style="217" customWidth="1"/>
    <col min="15116" max="15116" width="8.5703125" style="217" customWidth="1"/>
    <col min="15117" max="15117" width="8.7109375" style="217" customWidth="1"/>
    <col min="15118" max="15118" width="7.7109375" style="217" customWidth="1"/>
    <col min="15119" max="15119" width="7.85546875" style="217" customWidth="1"/>
    <col min="15120" max="15120" width="19.5703125" style="217" customWidth="1"/>
    <col min="15121" max="15121" width="15.85546875" style="217" customWidth="1"/>
    <col min="15122" max="15122" width="17.5703125" style="217" customWidth="1"/>
    <col min="15123" max="15123" width="12.140625" style="217" customWidth="1"/>
    <col min="15124" max="15124" width="12.7109375" style="217" customWidth="1"/>
    <col min="15125" max="15360" width="9.140625" style="217"/>
    <col min="15361" max="15361" width="4.5703125" style="217" customWidth="1"/>
    <col min="15362" max="15362" width="11" style="217" customWidth="1"/>
    <col min="15363" max="15363" width="2.28515625" style="217" customWidth="1"/>
    <col min="15364" max="15364" width="10" style="217" customWidth="1"/>
    <col min="15365" max="15365" width="8.42578125" style="217" customWidth="1"/>
    <col min="15366" max="15366" width="8.85546875" style="217" customWidth="1"/>
    <col min="15367" max="15367" width="11" style="217" customWidth="1"/>
    <col min="15368" max="15368" width="13" style="217" customWidth="1"/>
    <col min="15369" max="15369" width="14.85546875" style="217" customWidth="1"/>
    <col min="15370" max="15370" width="14.5703125" style="217" customWidth="1"/>
    <col min="15371" max="15371" width="8" style="217" customWidth="1"/>
    <col min="15372" max="15372" width="8.5703125" style="217" customWidth="1"/>
    <col min="15373" max="15373" width="8.7109375" style="217" customWidth="1"/>
    <col min="15374" max="15374" width="7.7109375" style="217" customWidth="1"/>
    <col min="15375" max="15375" width="7.85546875" style="217" customWidth="1"/>
    <col min="15376" max="15376" width="19.5703125" style="217" customWidth="1"/>
    <col min="15377" max="15377" width="15.85546875" style="217" customWidth="1"/>
    <col min="15378" max="15378" width="17.5703125" style="217" customWidth="1"/>
    <col min="15379" max="15379" width="12.140625" style="217" customWidth="1"/>
    <col min="15380" max="15380" width="12.7109375" style="217" customWidth="1"/>
    <col min="15381" max="15616" width="9.140625" style="217"/>
    <col min="15617" max="15617" width="4.5703125" style="217" customWidth="1"/>
    <col min="15618" max="15618" width="11" style="217" customWidth="1"/>
    <col min="15619" max="15619" width="2.28515625" style="217" customWidth="1"/>
    <col min="15620" max="15620" width="10" style="217" customWidth="1"/>
    <col min="15621" max="15621" width="8.42578125" style="217" customWidth="1"/>
    <col min="15622" max="15622" width="8.85546875" style="217" customWidth="1"/>
    <col min="15623" max="15623" width="11" style="217" customWidth="1"/>
    <col min="15624" max="15624" width="13" style="217" customWidth="1"/>
    <col min="15625" max="15625" width="14.85546875" style="217" customWidth="1"/>
    <col min="15626" max="15626" width="14.5703125" style="217" customWidth="1"/>
    <col min="15627" max="15627" width="8" style="217" customWidth="1"/>
    <col min="15628" max="15628" width="8.5703125" style="217" customWidth="1"/>
    <col min="15629" max="15629" width="8.7109375" style="217" customWidth="1"/>
    <col min="15630" max="15630" width="7.7109375" style="217" customWidth="1"/>
    <col min="15631" max="15631" width="7.85546875" style="217" customWidth="1"/>
    <col min="15632" max="15632" width="19.5703125" style="217" customWidth="1"/>
    <col min="15633" max="15633" width="15.85546875" style="217" customWidth="1"/>
    <col min="15634" max="15634" width="17.5703125" style="217" customWidth="1"/>
    <col min="15635" max="15635" width="12.140625" style="217" customWidth="1"/>
    <col min="15636" max="15636" width="12.7109375" style="217" customWidth="1"/>
    <col min="15637" max="15872" width="9.140625" style="217"/>
    <col min="15873" max="15873" width="4.5703125" style="217" customWidth="1"/>
    <col min="15874" max="15874" width="11" style="217" customWidth="1"/>
    <col min="15875" max="15875" width="2.28515625" style="217" customWidth="1"/>
    <col min="15876" max="15876" width="10" style="217" customWidth="1"/>
    <col min="15877" max="15877" width="8.42578125" style="217" customWidth="1"/>
    <col min="15878" max="15878" width="8.85546875" style="217" customWidth="1"/>
    <col min="15879" max="15879" width="11" style="217" customWidth="1"/>
    <col min="15880" max="15880" width="13" style="217" customWidth="1"/>
    <col min="15881" max="15881" width="14.85546875" style="217" customWidth="1"/>
    <col min="15882" max="15882" width="14.5703125" style="217" customWidth="1"/>
    <col min="15883" max="15883" width="8" style="217" customWidth="1"/>
    <col min="15884" max="15884" width="8.5703125" style="217" customWidth="1"/>
    <col min="15885" max="15885" width="8.7109375" style="217" customWidth="1"/>
    <col min="15886" max="15886" width="7.7109375" style="217" customWidth="1"/>
    <col min="15887" max="15887" width="7.85546875" style="217" customWidth="1"/>
    <col min="15888" max="15888" width="19.5703125" style="217" customWidth="1"/>
    <col min="15889" max="15889" width="15.85546875" style="217" customWidth="1"/>
    <col min="15890" max="15890" width="17.5703125" style="217" customWidth="1"/>
    <col min="15891" max="15891" width="12.140625" style="217" customWidth="1"/>
    <col min="15892" max="15892" width="12.7109375" style="217" customWidth="1"/>
    <col min="15893" max="16128" width="9.140625" style="217"/>
    <col min="16129" max="16129" width="4.5703125" style="217" customWidth="1"/>
    <col min="16130" max="16130" width="11" style="217" customWidth="1"/>
    <col min="16131" max="16131" width="2.28515625" style="217" customWidth="1"/>
    <col min="16132" max="16132" width="10" style="217" customWidth="1"/>
    <col min="16133" max="16133" width="8.42578125" style="217" customWidth="1"/>
    <col min="16134" max="16134" width="8.85546875" style="217" customWidth="1"/>
    <col min="16135" max="16135" width="11" style="217" customWidth="1"/>
    <col min="16136" max="16136" width="13" style="217" customWidth="1"/>
    <col min="16137" max="16137" width="14.85546875" style="217" customWidth="1"/>
    <col min="16138" max="16138" width="14.5703125" style="217" customWidth="1"/>
    <col min="16139" max="16139" width="8" style="217" customWidth="1"/>
    <col min="16140" max="16140" width="8.5703125" style="217" customWidth="1"/>
    <col min="16141" max="16141" width="8.7109375" style="217" customWidth="1"/>
    <col min="16142" max="16142" width="7.7109375" style="217" customWidth="1"/>
    <col min="16143" max="16143" width="7.85546875" style="217" customWidth="1"/>
    <col min="16144" max="16144" width="19.5703125" style="217" customWidth="1"/>
    <col min="16145" max="16145" width="15.85546875" style="217" customWidth="1"/>
    <col min="16146" max="16146" width="17.5703125" style="217" customWidth="1"/>
    <col min="16147" max="16147" width="12.140625" style="217" customWidth="1"/>
    <col min="16148" max="16148" width="12.7109375" style="217" customWidth="1"/>
    <col min="16149" max="16384" width="9.140625" style="217"/>
  </cols>
  <sheetData>
    <row r="1" spans="1:19">
      <c r="A1" s="1854" t="s">
        <v>151</v>
      </c>
      <c r="B1" s="1854"/>
      <c r="C1" s="1854"/>
      <c r="D1" s="1854"/>
      <c r="E1" s="1854"/>
      <c r="F1" s="1854"/>
      <c r="G1" s="1854"/>
      <c r="H1" s="1854"/>
      <c r="I1" s="1854"/>
      <c r="J1" s="1854"/>
      <c r="K1" s="1854"/>
      <c r="L1" s="1854"/>
      <c r="M1" s="1854"/>
      <c r="N1" s="1854"/>
      <c r="O1" s="1854"/>
      <c r="P1" s="1854"/>
    </row>
    <row r="2" spans="1:19">
      <c r="A2" s="1854" t="s">
        <v>1</v>
      </c>
      <c r="B2" s="1854"/>
      <c r="C2" s="1854"/>
      <c r="D2" s="1854"/>
      <c r="E2" s="1854"/>
      <c r="F2" s="1854"/>
      <c r="G2" s="1854"/>
      <c r="H2" s="1854"/>
      <c r="I2" s="1854"/>
      <c r="J2" s="1854"/>
      <c r="K2" s="1854"/>
      <c r="L2" s="1854"/>
      <c r="M2" s="1854"/>
      <c r="N2" s="1854"/>
      <c r="O2" s="1854"/>
      <c r="P2" s="1854"/>
    </row>
    <row r="3" spans="1:19">
      <c r="A3" s="1854" t="s">
        <v>2</v>
      </c>
      <c r="B3" s="1854"/>
      <c r="C3" s="1854"/>
      <c r="D3" s="1854"/>
      <c r="E3" s="1854"/>
      <c r="F3" s="1854"/>
      <c r="G3" s="1854"/>
      <c r="H3" s="1854"/>
      <c r="I3" s="1854"/>
      <c r="J3" s="1854"/>
      <c r="K3" s="1854"/>
      <c r="L3" s="1854"/>
      <c r="M3" s="1854"/>
      <c r="N3" s="1854"/>
      <c r="O3" s="1854"/>
      <c r="P3" s="1854"/>
    </row>
    <row r="4" spans="1:19">
      <c r="A4" s="1854" t="s">
        <v>1928</v>
      </c>
      <c r="B4" s="1854"/>
      <c r="C4" s="1854"/>
      <c r="D4" s="1854"/>
      <c r="E4" s="1854"/>
      <c r="F4" s="1854"/>
      <c r="G4" s="1854"/>
      <c r="H4" s="1854"/>
      <c r="I4" s="1854"/>
      <c r="J4" s="1854"/>
      <c r="K4" s="1854"/>
      <c r="L4" s="1854"/>
      <c r="M4" s="1854"/>
      <c r="N4" s="1854"/>
      <c r="O4" s="1854"/>
      <c r="P4" s="1854"/>
    </row>
    <row r="6" spans="1:19">
      <c r="A6" s="218" t="s">
        <v>3</v>
      </c>
      <c r="B6" s="219"/>
      <c r="C6" s="219"/>
      <c r="D6" s="219"/>
      <c r="E6" s="219"/>
      <c r="F6" s="219"/>
      <c r="G6" s="219"/>
      <c r="H6" s="219"/>
      <c r="I6" s="220"/>
      <c r="J6" s="218" t="s">
        <v>4</v>
      </c>
      <c r="K6" s="219"/>
      <c r="L6" s="219"/>
      <c r="M6" s="219" t="s">
        <v>5</v>
      </c>
      <c r="N6" s="218"/>
      <c r="O6" s="219"/>
      <c r="P6" s="220"/>
    </row>
    <row r="7" spans="1:19">
      <c r="A7" s="2138" t="s">
        <v>6</v>
      </c>
      <c r="B7" s="2139"/>
      <c r="C7" s="2139"/>
      <c r="D7" s="2139"/>
      <c r="E7" s="2140"/>
      <c r="F7" s="2140"/>
      <c r="G7" s="2140"/>
      <c r="H7" s="2140"/>
      <c r="I7" s="2141"/>
      <c r="J7" s="221" t="s">
        <v>70</v>
      </c>
      <c r="K7" s="222"/>
      <c r="L7" s="222"/>
      <c r="M7" s="222"/>
      <c r="N7" s="223"/>
      <c r="O7" s="222"/>
      <c r="P7" s="446"/>
    </row>
    <row r="8" spans="1:19">
      <c r="A8" s="2142"/>
      <c r="B8" s="2140"/>
      <c r="C8" s="2140"/>
      <c r="D8" s="2140"/>
      <c r="E8" s="2140"/>
      <c r="F8" s="2140"/>
      <c r="G8" s="2140"/>
      <c r="H8" s="2140"/>
      <c r="I8" s="2141"/>
      <c r="J8" s="222"/>
      <c r="K8" s="222"/>
      <c r="L8" s="222"/>
      <c r="M8" s="222" t="s">
        <v>8</v>
      </c>
      <c r="N8" s="223"/>
      <c r="O8" s="222"/>
      <c r="P8" s="446"/>
    </row>
    <row r="9" spans="1:19">
      <c r="A9" s="447"/>
      <c r="B9" s="448"/>
      <c r="C9" s="448"/>
      <c r="D9" s="448"/>
      <c r="E9" s="448"/>
      <c r="F9" s="448"/>
      <c r="G9" s="448"/>
      <c r="H9" s="448"/>
      <c r="I9" s="449"/>
      <c r="J9" s="447"/>
      <c r="K9" s="448"/>
      <c r="L9" s="448"/>
      <c r="M9" s="448"/>
      <c r="N9" s="447"/>
      <c r="O9" s="448"/>
      <c r="P9" s="449"/>
    </row>
    <row r="10" spans="1:19">
      <c r="A10" s="2146" t="s">
        <v>9</v>
      </c>
      <c r="B10" s="2147"/>
      <c r="C10" s="2147"/>
      <c r="D10" s="2147"/>
      <c r="E10" s="2147"/>
      <c r="F10" s="224" t="s">
        <v>10</v>
      </c>
      <c r="G10" s="2130" t="s">
        <v>11</v>
      </c>
      <c r="H10" s="2131"/>
      <c r="I10" s="2132"/>
      <c r="J10" s="225" t="s">
        <v>12</v>
      </c>
      <c r="K10" s="2143" t="s">
        <v>13</v>
      </c>
      <c r="L10" s="2144"/>
      <c r="M10" s="2145"/>
      <c r="N10" s="2143" t="s">
        <v>14</v>
      </c>
      <c r="O10" s="2144"/>
      <c r="P10" s="2145"/>
    </row>
    <row r="11" spans="1:19" ht="12.75" customHeight="1">
      <c r="A11" s="2148"/>
      <c r="B11" s="2149"/>
      <c r="C11" s="2149"/>
      <c r="D11" s="2149"/>
      <c r="E11" s="2149"/>
      <c r="F11" s="852" t="s">
        <v>15</v>
      </c>
      <c r="G11" s="2133"/>
      <c r="H11" s="2134"/>
      <c r="I11" s="2135"/>
      <c r="J11" s="850" t="s">
        <v>16</v>
      </c>
      <c r="K11" s="2150" t="s">
        <v>17</v>
      </c>
      <c r="L11" s="2151"/>
      <c r="M11" s="2142" t="s">
        <v>18</v>
      </c>
      <c r="N11" s="850" t="s">
        <v>19</v>
      </c>
      <c r="O11" s="850" t="s">
        <v>20</v>
      </c>
      <c r="P11" s="2152" t="s">
        <v>18</v>
      </c>
    </row>
    <row r="12" spans="1:19">
      <c r="A12" s="2148"/>
      <c r="B12" s="2149"/>
      <c r="C12" s="2149"/>
      <c r="D12" s="2149"/>
      <c r="E12" s="2149"/>
      <c r="F12" s="850"/>
      <c r="G12" s="850" t="s">
        <v>21</v>
      </c>
      <c r="H12" s="850" t="s">
        <v>22</v>
      </c>
      <c r="I12" s="226" t="s">
        <v>23</v>
      </c>
      <c r="J12" s="850" t="s">
        <v>24</v>
      </c>
      <c r="K12" s="2154" t="s">
        <v>25</v>
      </c>
      <c r="L12" s="2155"/>
      <c r="M12" s="2142"/>
      <c r="N12" s="852" t="s">
        <v>26</v>
      </c>
      <c r="O12" s="850" t="s">
        <v>27</v>
      </c>
      <c r="P12" s="2153"/>
    </row>
    <row r="13" spans="1:19">
      <c r="A13" s="2148"/>
      <c r="B13" s="2149"/>
      <c r="C13" s="2149"/>
      <c r="D13" s="2149"/>
      <c r="E13" s="2149"/>
      <c r="F13" s="850"/>
      <c r="G13" s="850"/>
      <c r="H13" s="850"/>
      <c r="I13" s="226"/>
      <c r="J13" s="850" t="s">
        <v>28</v>
      </c>
      <c r="K13" s="850" t="s">
        <v>29</v>
      </c>
      <c r="L13" s="850" t="s">
        <v>30</v>
      </c>
      <c r="M13" s="849"/>
      <c r="N13" s="850" t="s">
        <v>31</v>
      </c>
      <c r="O13" s="850" t="s">
        <v>32</v>
      </c>
      <c r="P13" s="2153"/>
    </row>
    <row r="14" spans="1:19">
      <c r="A14" s="2148"/>
      <c r="B14" s="2149"/>
      <c r="C14" s="2149"/>
      <c r="D14" s="2149"/>
      <c r="E14" s="2149"/>
      <c r="F14" s="850"/>
      <c r="G14" s="852" t="s">
        <v>33</v>
      </c>
      <c r="H14" s="852" t="s">
        <v>33</v>
      </c>
      <c r="I14" s="227" t="s">
        <v>33</v>
      </c>
      <c r="J14" s="223"/>
      <c r="K14" s="223"/>
      <c r="L14" s="223"/>
      <c r="M14" s="850"/>
      <c r="N14" s="223"/>
      <c r="O14" s="223"/>
      <c r="P14" s="226"/>
    </row>
    <row r="15" spans="1:19">
      <c r="A15" s="2136" t="s">
        <v>34</v>
      </c>
      <c r="B15" s="2137"/>
      <c r="C15" s="2137"/>
      <c r="D15" s="2137"/>
      <c r="E15" s="2137"/>
      <c r="F15" s="450" t="s">
        <v>35</v>
      </c>
      <c r="G15" s="450" t="s">
        <v>36</v>
      </c>
      <c r="H15" s="450" t="s">
        <v>37</v>
      </c>
      <c r="I15" s="450" t="s">
        <v>38</v>
      </c>
      <c r="J15" s="450" t="s">
        <v>39</v>
      </c>
      <c r="K15" s="450" t="s">
        <v>40</v>
      </c>
      <c r="L15" s="450" t="s">
        <v>41</v>
      </c>
      <c r="M15" s="450" t="s">
        <v>42</v>
      </c>
      <c r="N15" s="450" t="s">
        <v>43</v>
      </c>
      <c r="O15" s="450" t="s">
        <v>44</v>
      </c>
      <c r="P15" s="451" t="s">
        <v>45</v>
      </c>
    </row>
    <row r="16" spans="1:19" ht="33.75" customHeight="1">
      <c r="A16" s="621">
        <v>1</v>
      </c>
      <c r="B16" s="622" t="s">
        <v>660</v>
      </c>
      <c r="C16" s="623" t="s">
        <v>182</v>
      </c>
      <c r="D16" s="623" t="s">
        <v>661</v>
      </c>
      <c r="E16" s="624" t="s">
        <v>662</v>
      </c>
      <c r="F16" s="647" t="s">
        <v>72</v>
      </c>
      <c r="G16" s="648">
        <v>20121</v>
      </c>
      <c r="H16" s="648">
        <v>31609</v>
      </c>
      <c r="I16" s="627">
        <v>43862</v>
      </c>
      <c r="J16" s="928">
        <v>24224</v>
      </c>
      <c r="K16" s="929">
        <v>0</v>
      </c>
      <c r="L16" s="929">
        <v>0</v>
      </c>
      <c r="M16" s="930">
        <f>SUM(J16*0.0478087*S16)</f>
        <v>0</v>
      </c>
      <c r="N16" s="621">
        <f t="shared" ref="N16:N23" si="0">SUM(R16-Q16)</f>
        <v>34</v>
      </c>
      <c r="O16" s="621">
        <v>43</v>
      </c>
      <c r="P16" s="930">
        <f>SUM(O16*J16)</f>
        <v>1041632</v>
      </c>
      <c r="Q16" s="217">
        <v>1986</v>
      </c>
      <c r="R16" s="217">
        <v>2020</v>
      </c>
      <c r="S16" s="228">
        <f>SUM(K16:L16)</f>
        <v>0</v>
      </c>
    </row>
    <row r="17" spans="1:19" ht="33.75" customHeight="1">
      <c r="A17" s="628">
        <v>2</v>
      </c>
      <c r="B17" s="622" t="s">
        <v>663</v>
      </c>
      <c r="C17" s="623" t="s">
        <v>182</v>
      </c>
      <c r="D17" s="623" t="s">
        <v>664</v>
      </c>
      <c r="E17" s="624" t="s">
        <v>665</v>
      </c>
      <c r="F17" s="625" t="s">
        <v>666</v>
      </c>
      <c r="G17" s="649">
        <v>20123</v>
      </c>
      <c r="H17" s="649">
        <v>32380</v>
      </c>
      <c r="I17" s="627">
        <v>43864</v>
      </c>
      <c r="J17" s="928">
        <v>27122</v>
      </c>
      <c r="K17" s="931">
        <v>0</v>
      </c>
      <c r="L17" s="931">
        <v>0</v>
      </c>
      <c r="M17" s="932">
        <f>SUM(J17*0.0478087*S17)</f>
        <v>0</v>
      </c>
      <c r="N17" s="621">
        <f t="shared" si="0"/>
        <v>32</v>
      </c>
      <c r="O17" s="630">
        <v>39</v>
      </c>
      <c r="P17" s="930">
        <f t="shared" ref="P17:P23" si="1">SUM(O17*J17)</f>
        <v>1057758</v>
      </c>
      <c r="Q17" s="217">
        <v>1988</v>
      </c>
      <c r="R17" s="217">
        <v>2020</v>
      </c>
      <c r="S17" s="228">
        <f>SUM(K17:L17)</f>
        <v>0</v>
      </c>
    </row>
    <row r="18" spans="1:19" ht="33.75" customHeight="1">
      <c r="A18" s="621">
        <v>3</v>
      </c>
      <c r="B18" s="622" t="s">
        <v>668</v>
      </c>
      <c r="C18" s="650" t="s">
        <v>182</v>
      </c>
      <c r="D18" s="623" t="s">
        <v>669</v>
      </c>
      <c r="E18" s="651" t="s">
        <v>670</v>
      </c>
      <c r="F18" s="625" t="s">
        <v>72</v>
      </c>
      <c r="G18" s="626">
        <v>20117</v>
      </c>
      <c r="H18" s="626">
        <v>33240</v>
      </c>
      <c r="I18" s="627">
        <v>43858</v>
      </c>
      <c r="J18" s="928">
        <v>24510</v>
      </c>
      <c r="K18" s="933">
        <v>0</v>
      </c>
      <c r="L18" s="934">
        <v>0</v>
      </c>
      <c r="M18" s="930">
        <f>SUM(J18*0.0478087*S18)</f>
        <v>0</v>
      </c>
      <c r="N18" s="621">
        <f t="shared" si="0"/>
        <v>29</v>
      </c>
      <c r="O18" s="636">
        <v>33.5</v>
      </c>
      <c r="P18" s="930">
        <f t="shared" si="1"/>
        <v>821085</v>
      </c>
      <c r="Q18" s="217">
        <v>1991</v>
      </c>
      <c r="R18" s="217">
        <v>2020</v>
      </c>
      <c r="S18" s="217">
        <f>SUM(K18:L18)</f>
        <v>0</v>
      </c>
    </row>
    <row r="19" spans="1:19" ht="33.75" customHeight="1">
      <c r="A19" s="628">
        <v>4</v>
      </c>
      <c r="B19" s="652" t="s">
        <v>671</v>
      </c>
      <c r="C19" s="653" t="s">
        <v>182</v>
      </c>
      <c r="D19" s="654" t="s">
        <v>672</v>
      </c>
      <c r="E19" s="654" t="s">
        <v>673</v>
      </c>
      <c r="F19" s="655" t="s">
        <v>72</v>
      </c>
      <c r="G19" s="656">
        <v>20438</v>
      </c>
      <c r="H19" s="656">
        <v>31824</v>
      </c>
      <c r="I19" s="657">
        <v>44180</v>
      </c>
      <c r="J19" s="935">
        <v>25387</v>
      </c>
      <c r="K19" s="621" t="s">
        <v>547</v>
      </c>
      <c r="L19" s="621" t="s">
        <v>547</v>
      </c>
      <c r="M19" s="621" t="s">
        <v>547</v>
      </c>
      <c r="N19" s="621">
        <f t="shared" si="0"/>
        <v>33</v>
      </c>
      <c r="O19" s="621">
        <v>41</v>
      </c>
      <c r="P19" s="930">
        <f t="shared" si="1"/>
        <v>1040867</v>
      </c>
      <c r="Q19" s="217">
        <v>1987</v>
      </c>
      <c r="R19" s="217">
        <v>2020</v>
      </c>
    </row>
    <row r="20" spans="1:19" ht="33.75" customHeight="1">
      <c r="A20" s="628">
        <v>5</v>
      </c>
      <c r="B20" s="622" t="s">
        <v>674</v>
      </c>
      <c r="C20" s="623" t="s">
        <v>182</v>
      </c>
      <c r="D20" s="623" t="s">
        <v>675</v>
      </c>
      <c r="E20" s="624" t="s">
        <v>676</v>
      </c>
      <c r="F20" s="625" t="s">
        <v>73</v>
      </c>
      <c r="G20" s="626">
        <v>20131</v>
      </c>
      <c r="H20" s="626">
        <v>32169</v>
      </c>
      <c r="I20" s="627">
        <v>43872</v>
      </c>
      <c r="J20" s="928">
        <v>23212</v>
      </c>
      <c r="K20" s="621"/>
      <c r="L20" s="621"/>
      <c r="M20" s="621"/>
      <c r="N20" s="621">
        <f t="shared" si="0"/>
        <v>32</v>
      </c>
      <c r="O20" s="621">
        <v>39</v>
      </c>
      <c r="P20" s="930">
        <f t="shared" si="1"/>
        <v>905268</v>
      </c>
      <c r="Q20" s="217">
        <v>1988</v>
      </c>
      <c r="R20" s="217">
        <v>2020</v>
      </c>
    </row>
    <row r="21" spans="1:19" ht="33.75" customHeight="1">
      <c r="A21" s="628"/>
      <c r="B21" s="652"/>
      <c r="C21" s="653"/>
      <c r="D21" s="654"/>
      <c r="E21" s="654"/>
      <c r="F21" s="655"/>
      <c r="G21" s="656"/>
      <c r="H21" s="656"/>
      <c r="I21" s="657"/>
      <c r="J21" s="935"/>
      <c r="K21" s="621"/>
      <c r="L21" s="621"/>
      <c r="M21" s="621"/>
      <c r="N21" s="621"/>
      <c r="O21" s="621"/>
      <c r="P21" s="930"/>
    </row>
    <row r="22" spans="1:19" ht="33.75" customHeight="1">
      <c r="A22" s="621"/>
      <c r="B22" s="641"/>
      <c r="C22" s="637"/>
      <c r="D22" s="642"/>
      <c r="E22" s="638"/>
      <c r="F22" s="629"/>
      <c r="G22" s="639"/>
      <c r="H22" s="640"/>
      <c r="I22" s="640"/>
      <c r="J22" s="930"/>
      <c r="K22" s="621" t="s">
        <v>547</v>
      </c>
      <c r="L22" s="621" t="s">
        <v>547</v>
      </c>
      <c r="M22" s="621" t="s">
        <v>547</v>
      </c>
      <c r="N22" s="621">
        <f t="shared" si="0"/>
        <v>0</v>
      </c>
      <c r="O22" s="621"/>
      <c r="P22" s="930">
        <f t="shared" si="1"/>
        <v>0</v>
      </c>
    </row>
    <row r="23" spans="1:19" ht="33.75" customHeight="1">
      <c r="A23" s="628"/>
      <c r="B23" s="643"/>
      <c r="C23" s="632"/>
      <c r="D23" s="631"/>
      <c r="E23" s="633"/>
      <c r="F23" s="634"/>
      <c r="G23" s="635"/>
      <c r="H23" s="644"/>
      <c r="I23" s="640"/>
      <c r="J23" s="930"/>
      <c r="K23" s="621" t="s">
        <v>547</v>
      </c>
      <c r="L23" s="621" t="s">
        <v>547</v>
      </c>
      <c r="M23" s="621" t="s">
        <v>547</v>
      </c>
      <c r="N23" s="621">
        <f t="shared" si="0"/>
        <v>0</v>
      </c>
      <c r="O23" s="621"/>
      <c r="P23" s="930">
        <f t="shared" si="1"/>
        <v>0</v>
      </c>
    </row>
    <row r="24" spans="1:19" s="229" customFormat="1" ht="24.95" customHeight="1">
      <c r="A24" s="2156" t="s">
        <v>50</v>
      </c>
      <c r="B24" s="2157"/>
      <c r="C24" s="2157"/>
      <c r="D24" s="2157"/>
      <c r="E24" s="2156"/>
      <c r="F24" s="645"/>
      <c r="G24" s="645"/>
      <c r="H24" s="645"/>
      <c r="I24" s="645"/>
      <c r="J24" s="646"/>
      <c r="K24" s="645"/>
      <c r="L24" s="645"/>
      <c r="M24" s="936">
        <f>SUM(M16:M23)</f>
        <v>0</v>
      </c>
      <c r="N24" s="645"/>
      <c r="O24" s="645"/>
      <c r="P24" s="646">
        <f>SUM(P16:P23)</f>
        <v>4866610</v>
      </c>
    </row>
    <row r="25" spans="1:19" ht="24.95" customHeight="1">
      <c r="A25" s="218" t="s">
        <v>51</v>
      </c>
      <c r="B25" s="219"/>
      <c r="C25" s="230"/>
      <c r="D25" s="230"/>
      <c r="E25" s="219"/>
      <c r="F25" s="219"/>
      <c r="G25" s="220"/>
      <c r="H25" s="218" t="s">
        <v>164</v>
      </c>
      <c r="I25" s="219"/>
      <c r="J25" s="219"/>
      <c r="K25" s="219"/>
      <c r="L25" s="219"/>
      <c r="M25" s="220"/>
      <c r="N25" s="218" t="s">
        <v>655</v>
      </c>
      <c r="O25" s="219"/>
      <c r="P25" s="220"/>
    </row>
    <row r="26" spans="1:19" ht="16.5" customHeight="1">
      <c r="A26" s="223"/>
      <c r="B26" s="222"/>
      <c r="C26" s="848"/>
      <c r="D26" s="848"/>
      <c r="E26" s="222"/>
      <c r="F26" s="222"/>
      <c r="G26" s="446"/>
      <c r="H26" s="223"/>
      <c r="I26" s="222"/>
      <c r="J26" s="222"/>
      <c r="K26" s="222"/>
      <c r="L26" s="222"/>
      <c r="M26" s="446"/>
      <c r="N26" s="231"/>
      <c r="O26" s="222"/>
      <c r="P26" s="446"/>
    </row>
    <row r="27" spans="1:19" ht="24.95" customHeight="1">
      <c r="A27" s="2158" t="s">
        <v>656</v>
      </c>
      <c r="B27" s="2159"/>
      <c r="C27" s="2159"/>
      <c r="D27" s="2159"/>
      <c r="E27" s="2159"/>
      <c r="F27" s="222"/>
      <c r="G27" s="446"/>
      <c r="H27" s="223"/>
      <c r="I27" s="2159" t="s">
        <v>657</v>
      </c>
      <c r="J27" s="2159"/>
      <c r="K27" s="2159"/>
      <c r="L27" s="2159"/>
      <c r="M27" s="446"/>
      <c r="N27" s="2160">
        <v>43509</v>
      </c>
      <c r="O27" s="2161"/>
      <c r="P27" s="2162"/>
    </row>
    <row r="28" spans="1:19" ht="24.95" customHeight="1">
      <c r="A28" s="2163" t="s">
        <v>658</v>
      </c>
      <c r="B28" s="1852"/>
      <c r="C28" s="1852"/>
      <c r="D28" s="1852"/>
      <c r="E28" s="1852"/>
      <c r="F28" s="222"/>
      <c r="G28" s="446"/>
      <c r="H28" s="223"/>
      <c r="I28" s="2151" t="s">
        <v>659</v>
      </c>
      <c r="J28" s="2151"/>
      <c r="K28" s="2151"/>
      <c r="L28" s="2151"/>
      <c r="M28" s="446"/>
      <c r="N28" s="2164" t="s">
        <v>33</v>
      </c>
      <c r="O28" s="2165"/>
      <c r="P28" s="2166"/>
    </row>
    <row r="29" spans="1:19" ht="24.95" customHeight="1">
      <c r="A29" s="851"/>
      <c r="B29" s="452"/>
      <c r="C29" s="452"/>
      <c r="D29" s="452"/>
      <c r="E29" s="448"/>
      <c r="F29" s="448"/>
      <c r="G29" s="449"/>
      <c r="H29" s="447"/>
      <c r="I29" s="448"/>
      <c r="J29" s="448"/>
      <c r="K29" s="448"/>
      <c r="L29" s="448"/>
      <c r="M29" s="449"/>
      <c r="N29" s="447"/>
      <c r="O29" s="448"/>
      <c r="P29" s="449"/>
    </row>
    <row r="30" spans="1:19" ht="24.95" customHeight="1">
      <c r="A30" s="848"/>
      <c r="B30" s="848"/>
      <c r="C30" s="848"/>
      <c r="D30" s="848"/>
    </row>
    <row r="31" spans="1:19">
      <c r="A31" s="848"/>
      <c r="B31" s="848"/>
      <c r="C31" s="848"/>
      <c r="D31" s="848"/>
    </row>
    <row r="32" spans="1:19">
      <c r="A32" s="222"/>
      <c r="B32" s="222"/>
      <c r="C32" s="222"/>
      <c r="D32" s="222"/>
    </row>
    <row r="33" spans="1:4">
      <c r="A33" s="222"/>
      <c r="B33" s="222"/>
      <c r="C33" s="222"/>
      <c r="D33" s="222"/>
    </row>
    <row r="34" spans="1:4">
      <c r="A34" s="222"/>
      <c r="B34" s="222"/>
      <c r="C34" s="222"/>
      <c r="D34" s="222"/>
    </row>
    <row r="35" spans="1:4">
      <c r="A35" s="222"/>
      <c r="B35" s="222"/>
      <c r="C35" s="222"/>
      <c r="D35" s="222"/>
    </row>
    <row r="36" spans="1:4">
      <c r="A36" s="222"/>
      <c r="B36" s="222"/>
      <c r="C36" s="222"/>
      <c r="D36" s="222"/>
    </row>
  </sheetData>
  <mergeCells count="21">
    <mergeCell ref="A24:E24"/>
    <mergeCell ref="A27:E27"/>
    <mergeCell ref="I27:L27"/>
    <mergeCell ref="N27:P27"/>
    <mergeCell ref="A28:E28"/>
    <mergeCell ref="I28:L28"/>
    <mergeCell ref="N28:P28"/>
    <mergeCell ref="G10:I11"/>
    <mergeCell ref="A15:E15"/>
    <mergeCell ref="A1:P1"/>
    <mergeCell ref="A2:P2"/>
    <mergeCell ref="A3:P3"/>
    <mergeCell ref="A4:P4"/>
    <mergeCell ref="A7:I8"/>
    <mergeCell ref="K10:M10"/>
    <mergeCell ref="A10:E14"/>
    <mergeCell ref="N10:P10"/>
    <mergeCell ref="K11:L11"/>
    <mergeCell ref="M11:M12"/>
    <mergeCell ref="P11:P13"/>
    <mergeCell ref="K12:L1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W86"/>
  <sheetViews>
    <sheetView topLeftCell="A51" zoomScale="70" zoomScaleNormal="70" workbookViewId="0">
      <selection activeCell="P59" sqref="P59"/>
    </sheetView>
  </sheetViews>
  <sheetFormatPr defaultRowHeight="12.75"/>
  <cols>
    <col min="1" max="1" width="3.85546875" style="604" customWidth="1"/>
    <col min="2" max="2" width="12.140625" style="604" customWidth="1"/>
    <col min="3" max="3" width="2.5703125" style="604" customWidth="1"/>
    <col min="4" max="4" width="11.5703125" style="604" customWidth="1"/>
    <col min="5" max="5" width="14.140625" style="604" customWidth="1"/>
    <col min="6" max="6" width="8.140625" style="604" customWidth="1"/>
    <col min="7" max="7" width="13.42578125" style="604" customWidth="1"/>
    <col min="8" max="8" width="13.28515625" style="604" customWidth="1"/>
    <col min="9" max="9" width="11.85546875" style="604" customWidth="1"/>
    <col min="10" max="10" width="13.42578125" style="604" customWidth="1"/>
    <col min="11" max="12" width="8.5703125" style="604" customWidth="1"/>
    <col min="13" max="13" width="12.28515625" style="604" customWidth="1"/>
    <col min="14" max="14" width="6.140625" style="604" customWidth="1"/>
    <col min="15" max="15" width="6.42578125" style="604" customWidth="1"/>
    <col min="16" max="16" width="18.7109375" style="604" customWidth="1"/>
    <col min="17" max="17" width="17.140625" style="604" hidden="1" customWidth="1"/>
    <col min="18" max="18" width="15.42578125" style="604" hidden="1" customWidth="1"/>
    <col min="19" max="19" width="15" style="604" hidden="1" customWidth="1"/>
    <col min="20" max="20" width="10.42578125" style="604" hidden="1" customWidth="1"/>
    <col min="21" max="21" width="0" style="604" hidden="1" customWidth="1"/>
    <col min="22" max="23" width="9.140625" style="604" hidden="1" customWidth="1"/>
    <col min="24" max="25" width="0" style="604" hidden="1" customWidth="1"/>
    <col min="26" max="256" width="9.140625" style="604"/>
    <col min="257" max="257" width="3.85546875" style="604" customWidth="1"/>
    <col min="258" max="258" width="12.140625" style="604" customWidth="1"/>
    <col min="259" max="259" width="2.5703125" style="604" customWidth="1"/>
    <col min="260" max="260" width="11.5703125" style="604" customWidth="1"/>
    <col min="261" max="261" width="14.140625" style="604" customWidth="1"/>
    <col min="262" max="262" width="8.140625" style="604" customWidth="1"/>
    <col min="263" max="263" width="13.42578125" style="604" customWidth="1"/>
    <col min="264" max="264" width="13.28515625" style="604" customWidth="1"/>
    <col min="265" max="265" width="11.85546875" style="604" customWidth="1"/>
    <col min="266" max="266" width="13.42578125" style="604" customWidth="1"/>
    <col min="267" max="268" width="8.5703125" style="604" customWidth="1"/>
    <col min="269" max="269" width="12.28515625" style="604" customWidth="1"/>
    <col min="270" max="270" width="6.140625" style="604" customWidth="1"/>
    <col min="271" max="271" width="6.42578125" style="604" customWidth="1"/>
    <col min="272" max="272" width="18.7109375" style="604" customWidth="1"/>
    <col min="273" max="281" width="0" style="604" hidden="1" customWidth="1"/>
    <col min="282" max="512" width="9.140625" style="604"/>
    <col min="513" max="513" width="3.85546875" style="604" customWidth="1"/>
    <col min="514" max="514" width="12.140625" style="604" customWidth="1"/>
    <col min="515" max="515" width="2.5703125" style="604" customWidth="1"/>
    <col min="516" max="516" width="11.5703125" style="604" customWidth="1"/>
    <col min="517" max="517" width="14.140625" style="604" customWidth="1"/>
    <col min="518" max="518" width="8.140625" style="604" customWidth="1"/>
    <col min="519" max="519" width="13.42578125" style="604" customWidth="1"/>
    <col min="520" max="520" width="13.28515625" style="604" customWidth="1"/>
    <col min="521" max="521" width="11.85546875" style="604" customWidth="1"/>
    <col min="522" max="522" width="13.42578125" style="604" customWidth="1"/>
    <col min="523" max="524" width="8.5703125" style="604" customWidth="1"/>
    <col min="525" max="525" width="12.28515625" style="604" customWidth="1"/>
    <col min="526" max="526" width="6.140625" style="604" customWidth="1"/>
    <col min="527" max="527" width="6.42578125" style="604" customWidth="1"/>
    <col min="528" max="528" width="18.7109375" style="604" customWidth="1"/>
    <col min="529" max="537" width="0" style="604" hidden="1" customWidth="1"/>
    <col min="538" max="768" width="9.140625" style="604"/>
    <col min="769" max="769" width="3.85546875" style="604" customWidth="1"/>
    <col min="770" max="770" width="12.140625" style="604" customWidth="1"/>
    <col min="771" max="771" width="2.5703125" style="604" customWidth="1"/>
    <col min="772" max="772" width="11.5703125" style="604" customWidth="1"/>
    <col min="773" max="773" width="14.140625" style="604" customWidth="1"/>
    <col min="774" max="774" width="8.140625" style="604" customWidth="1"/>
    <col min="775" max="775" width="13.42578125" style="604" customWidth="1"/>
    <col min="776" max="776" width="13.28515625" style="604" customWidth="1"/>
    <col min="777" max="777" width="11.85546875" style="604" customWidth="1"/>
    <col min="778" max="778" width="13.42578125" style="604" customWidth="1"/>
    <col min="779" max="780" width="8.5703125" style="604" customWidth="1"/>
    <col min="781" max="781" width="12.28515625" style="604" customWidth="1"/>
    <col min="782" max="782" width="6.140625" style="604" customWidth="1"/>
    <col min="783" max="783" width="6.42578125" style="604" customWidth="1"/>
    <col min="784" max="784" width="18.7109375" style="604" customWidth="1"/>
    <col min="785" max="793" width="0" style="604" hidden="1" customWidth="1"/>
    <col min="794" max="1024" width="9.140625" style="604"/>
    <col min="1025" max="1025" width="3.85546875" style="604" customWidth="1"/>
    <col min="1026" max="1026" width="12.140625" style="604" customWidth="1"/>
    <col min="1027" max="1027" width="2.5703125" style="604" customWidth="1"/>
    <col min="1028" max="1028" width="11.5703125" style="604" customWidth="1"/>
    <col min="1029" max="1029" width="14.140625" style="604" customWidth="1"/>
    <col min="1030" max="1030" width="8.140625" style="604" customWidth="1"/>
    <col min="1031" max="1031" width="13.42578125" style="604" customWidth="1"/>
    <col min="1032" max="1032" width="13.28515625" style="604" customWidth="1"/>
    <col min="1033" max="1033" width="11.85546875" style="604" customWidth="1"/>
    <col min="1034" max="1034" width="13.42578125" style="604" customWidth="1"/>
    <col min="1035" max="1036" width="8.5703125" style="604" customWidth="1"/>
    <col min="1037" max="1037" width="12.28515625" style="604" customWidth="1"/>
    <col min="1038" max="1038" width="6.140625" style="604" customWidth="1"/>
    <col min="1039" max="1039" width="6.42578125" style="604" customWidth="1"/>
    <col min="1040" max="1040" width="18.7109375" style="604" customWidth="1"/>
    <col min="1041" max="1049" width="0" style="604" hidden="1" customWidth="1"/>
    <col min="1050" max="1280" width="9.140625" style="604"/>
    <col min="1281" max="1281" width="3.85546875" style="604" customWidth="1"/>
    <col min="1282" max="1282" width="12.140625" style="604" customWidth="1"/>
    <col min="1283" max="1283" width="2.5703125" style="604" customWidth="1"/>
    <col min="1284" max="1284" width="11.5703125" style="604" customWidth="1"/>
    <col min="1285" max="1285" width="14.140625" style="604" customWidth="1"/>
    <col min="1286" max="1286" width="8.140625" style="604" customWidth="1"/>
    <col min="1287" max="1287" width="13.42578125" style="604" customWidth="1"/>
    <col min="1288" max="1288" width="13.28515625" style="604" customWidth="1"/>
    <col min="1289" max="1289" width="11.85546875" style="604" customWidth="1"/>
    <col min="1290" max="1290" width="13.42578125" style="604" customWidth="1"/>
    <col min="1291" max="1292" width="8.5703125" style="604" customWidth="1"/>
    <col min="1293" max="1293" width="12.28515625" style="604" customWidth="1"/>
    <col min="1294" max="1294" width="6.140625" style="604" customWidth="1"/>
    <col min="1295" max="1295" width="6.42578125" style="604" customWidth="1"/>
    <col min="1296" max="1296" width="18.7109375" style="604" customWidth="1"/>
    <col min="1297" max="1305" width="0" style="604" hidden="1" customWidth="1"/>
    <col min="1306" max="1536" width="9.140625" style="604"/>
    <col min="1537" max="1537" width="3.85546875" style="604" customWidth="1"/>
    <col min="1538" max="1538" width="12.140625" style="604" customWidth="1"/>
    <col min="1539" max="1539" width="2.5703125" style="604" customWidth="1"/>
    <col min="1540" max="1540" width="11.5703125" style="604" customWidth="1"/>
    <col min="1541" max="1541" width="14.140625" style="604" customWidth="1"/>
    <col min="1542" max="1542" width="8.140625" style="604" customWidth="1"/>
    <col min="1543" max="1543" width="13.42578125" style="604" customWidth="1"/>
    <col min="1544" max="1544" width="13.28515625" style="604" customWidth="1"/>
    <col min="1545" max="1545" width="11.85546875" style="604" customWidth="1"/>
    <col min="1546" max="1546" width="13.42578125" style="604" customWidth="1"/>
    <col min="1547" max="1548" width="8.5703125" style="604" customWidth="1"/>
    <col min="1549" max="1549" width="12.28515625" style="604" customWidth="1"/>
    <col min="1550" max="1550" width="6.140625" style="604" customWidth="1"/>
    <col min="1551" max="1551" width="6.42578125" style="604" customWidth="1"/>
    <col min="1552" max="1552" width="18.7109375" style="604" customWidth="1"/>
    <col min="1553" max="1561" width="0" style="604" hidden="1" customWidth="1"/>
    <col min="1562" max="1792" width="9.140625" style="604"/>
    <col min="1793" max="1793" width="3.85546875" style="604" customWidth="1"/>
    <col min="1794" max="1794" width="12.140625" style="604" customWidth="1"/>
    <col min="1795" max="1795" width="2.5703125" style="604" customWidth="1"/>
    <col min="1796" max="1796" width="11.5703125" style="604" customWidth="1"/>
    <col min="1797" max="1797" width="14.140625" style="604" customWidth="1"/>
    <col min="1798" max="1798" width="8.140625" style="604" customWidth="1"/>
    <col min="1799" max="1799" width="13.42578125" style="604" customWidth="1"/>
    <col min="1800" max="1800" width="13.28515625" style="604" customWidth="1"/>
    <col min="1801" max="1801" width="11.85546875" style="604" customWidth="1"/>
    <col min="1802" max="1802" width="13.42578125" style="604" customWidth="1"/>
    <col min="1803" max="1804" width="8.5703125" style="604" customWidth="1"/>
    <col min="1805" max="1805" width="12.28515625" style="604" customWidth="1"/>
    <col min="1806" max="1806" width="6.140625" style="604" customWidth="1"/>
    <col min="1807" max="1807" width="6.42578125" style="604" customWidth="1"/>
    <col min="1808" max="1808" width="18.7109375" style="604" customWidth="1"/>
    <col min="1809" max="1817" width="0" style="604" hidden="1" customWidth="1"/>
    <col min="1818" max="2048" width="9.140625" style="604"/>
    <col min="2049" max="2049" width="3.85546875" style="604" customWidth="1"/>
    <col min="2050" max="2050" width="12.140625" style="604" customWidth="1"/>
    <col min="2051" max="2051" width="2.5703125" style="604" customWidth="1"/>
    <col min="2052" max="2052" width="11.5703125" style="604" customWidth="1"/>
    <col min="2053" max="2053" width="14.140625" style="604" customWidth="1"/>
    <col min="2054" max="2054" width="8.140625" style="604" customWidth="1"/>
    <col min="2055" max="2055" width="13.42578125" style="604" customWidth="1"/>
    <col min="2056" max="2056" width="13.28515625" style="604" customWidth="1"/>
    <col min="2057" max="2057" width="11.85546875" style="604" customWidth="1"/>
    <col min="2058" max="2058" width="13.42578125" style="604" customWidth="1"/>
    <col min="2059" max="2060" width="8.5703125" style="604" customWidth="1"/>
    <col min="2061" max="2061" width="12.28515625" style="604" customWidth="1"/>
    <col min="2062" max="2062" width="6.140625" style="604" customWidth="1"/>
    <col min="2063" max="2063" width="6.42578125" style="604" customWidth="1"/>
    <col min="2064" max="2064" width="18.7109375" style="604" customWidth="1"/>
    <col min="2065" max="2073" width="0" style="604" hidden="1" customWidth="1"/>
    <col min="2074" max="2304" width="9.140625" style="604"/>
    <col min="2305" max="2305" width="3.85546875" style="604" customWidth="1"/>
    <col min="2306" max="2306" width="12.140625" style="604" customWidth="1"/>
    <col min="2307" max="2307" width="2.5703125" style="604" customWidth="1"/>
    <col min="2308" max="2308" width="11.5703125" style="604" customWidth="1"/>
    <col min="2309" max="2309" width="14.140625" style="604" customWidth="1"/>
    <col min="2310" max="2310" width="8.140625" style="604" customWidth="1"/>
    <col min="2311" max="2311" width="13.42578125" style="604" customWidth="1"/>
    <col min="2312" max="2312" width="13.28515625" style="604" customWidth="1"/>
    <col min="2313" max="2313" width="11.85546875" style="604" customWidth="1"/>
    <col min="2314" max="2314" width="13.42578125" style="604" customWidth="1"/>
    <col min="2315" max="2316" width="8.5703125" style="604" customWidth="1"/>
    <col min="2317" max="2317" width="12.28515625" style="604" customWidth="1"/>
    <col min="2318" max="2318" width="6.140625" style="604" customWidth="1"/>
    <col min="2319" max="2319" width="6.42578125" style="604" customWidth="1"/>
    <col min="2320" max="2320" width="18.7109375" style="604" customWidth="1"/>
    <col min="2321" max="2329" width="0" style="604" hidden="1" customWidth="1"/>
    <col min="2330" max="2560" width="9.140625" style="604"/>
    <col min="2561" max="2561" width="3.85546875" style="604" customWidth="1"/>
    <col min="2562" max="2562" width="12.140625" style="604" customWidth="1"/>
    <col min="2563" max="2563" width="2.5703125" style="604" customWidth="1"/>
    <col min="2564" max="2564" width="11.5703125" style="604" customWidth="1"/>
    <col min="2565" max="2565" width="14.140625" style="604" customWidth="1"/>
    <col min="2566" max="2566" width="8.140625" style="604" customWidth="1"/>
    <col min="2567" max="2567" width="13.42578125" style="604" customWidth="1"/>
    <col min="2568" max="2568" width="13.28515625" style="604" customWidth="1"/>
    <col min="2569" max="2569" width="11.85546875" style="604" customWidth="1"/>
    <col min="2570" max="2570" width="13.42578125" style="604" customWidth="1"/>
    <col min="2571" max="2572" width="8.5703125" style="604" customWidth="1"/>
    <col min="2573" max="2573" width="12.28515625" style="604" customWidth="1"/>
    <col min="2574" max="2574" width="6.140625" style="604" customWidth="1"/>
    <col min="2575" max="2575" width="6.42578125" style="604" customWidth="1"/>
    <col min="2576" max="2576" width="18.7109375" style="604" customWidth="1"/>
    <col min="2577" max="2585" width="0" style="604" hidden="1" customWidth="1"/>
    <col min="2586" max="2816" width="9.140625" style="604"/>
    <col min="2817" max="2817" width="3.85546875" style="604" customWidth="1"/>
    <col min="2818" max="2818" width="12.140625" style="604" customWidth="1"/>
    <col min="2819" max="2819" width="2.5703125" style="604" customWidth="1"/>
    <col min="2820" max="2820" width="11.5703125" style="604" customWidth="1"/>
    <col min="2821" max="2821" width="14.140625" style="604" customWidth="1"/>
    <col min="2822" max="2822" width="8.140625" style="604" customWidth="1"/>
    <col min="2823" max="2823" width="13.42578125" style="604" customWidth="1"/>
    <col min="2824" max="2824" width="13.28515625" style="604" customWidth="1"/>
    <col min="2825" max="2825" width="11.85546875" style="604" customWidth="1"/>
    <col min="2826" max="2826" width="13.42578125" style="604" customWidth="1"/>
    <col min="2827" max="2828" width="8.5703125" style="604" customWidth="1"/>
    <col min="2829" max="2829" width="12.28515625" style="604" customWidth="1"/>
    <col min="2830" max="2830" width="6.140625" style="604" customWidth="1"/>
    <col min="2831" max="2831" width="6.42578125" style="604" customWidth="1"/>
    <col min="2832" max="2832" width="18.7109375" style="604" customWidth="1"/>
    <col min="2833" max="2841" width="0" style="604" hidden="1" customWidth="1"/>
    <col min="2842" max="3072" width="9.140625" style="604"/>
    <col min="3073" max="3073" width="3.85546875" style="604" customWidth="1"/>
    <col min="3074" max="3074" width="12.140625" style="604" customWidth="1"/>
    <col min="3075" max="3075" width="2.5703125" style="604" customWidth="1"/>
    <col min="3076" max="3076" width="11.5703125" style="604" customWidth="1"/>
    <col min="3077" max="3077" width="14.140625" style="604" customWidth="1"/>
    <col min="3078" max="3078" width="8.140625" style="604" customWidth="1"/>
    <col min="3079" max="3079" width="13.42578125" style="604" customWidth="1"/>
    <col min="3080" max="3080" width="13.28515625" style="604" customWidth="1"/>
    <col min="3081" max="3081" width="11.85546875" style="604" customWidth="1"/>
    <col min="3082" max="3082" width="13.42578125" style="604" customWidth="1"/>
    <col min="3083" max="3084" width="8.5703125" style="604" customWidth="1"/>
    <col min="3085" max="3085" width="12.28515625" style="604" customWidth="1"/>
    <col min="3086" max="3086" width="6.140625" style="604" customWidth="1"/>
    <col min="3087" max="3087" width="6.42578125" style="604" customWidth="1"/>
    <col min="3088" max="3088" width="18.7109375" style="604" customWidth="1"/>
    <col min="3089" max="3097" width="0" style="604" hidden="1" customWidth="1"/>
    <col min="3098" max="3328" width="9.140625" style="604"/>
    <col min="3329" max="3329" width="3.85546875" style="604" customWidth="1"/>
    <col min="3330" max="3330" width="12.140625" style="604" customWidth="1"/>
    <col min="3331" max="3331" width="2.5703125" style="604" customWidth="1"/>
    <col min="3332" max="3332" width="11.5703125" style="604" customWidth="1"/>
    <col min="3333" max="3333" width="14.140625" style="604" customWidth="1"/>
    <col min="3334" max="3334" width="8.140625" style="604" customWidth="1"/>
    <col min="3335" max="3335" width="13.42578125" style="604" customWidth="1"/>
    <col min="3336" max="3336" width="13.28515625" style="604" customWidth="1"/>
    <col min="3337" max="3337" width="11.85546875" style="604" customWidth="1"/>
    <col min="3338" max="3338" width="13.42578125" style="604" customWidth="1"/>
    <col min="3339" max="3340" width="8.5703125" style="604" customWidth="1"/>
    <col min="3341" max="3341" width="12.28515625" style="604" customWidth="1"/>
    <col min="3342" max="3342" width="6.140625" style="604" customWidth="1"/>
    <col min="3343" max="3343" width="6.42578125" style="604" customWidth="1"/>
    <col min="3344" max="3344" width="18.7109375" style="604" customWidth="1"/>
    <col min="3345" max="3353" width="0" style="604" hidden="1" customWidth="1"/>
    <col min="3354" max="3584" width="9.140625" style="604"/>
    <col min="3585" max="3585" width="3.85546875" style="604" customWidth="1"/>
    <col min="3586" max="3586" width="12.140625" style="604" customWidth="1"/>
    <col min="3587" max="3587" width="2.5703125" style="604" customWidth="1"/>
    <col min="3588" max="3588" width="11.5703125" style="604" customWidth="1"/>
    <col min="3589" max="3589" width="14.140625" style="604" customWidth="1"/>
    <col min="3590" max="3590" width="8.140625" style="604" customWidth="1"/>
    <col min="3591" max="3591" width="13.42578125" style="604" customWidth="1"/>
    <col min="3592" max="3592" width="13.28515625" style="604" customWidth="1"/>
    <col min="3593" max="3593" width="11.85546875" style="604" customWidth="1"/>
    <col min="3594" max="3594" width="13.42578125" style="604" customWidth="1"/>
    <col min="3595" max="3596" width="8.5703125" style="604" customWidth="1"/>
    <col min="3597" max="3597" width="12.28515625" style="604" customWidth="1"/>
    <col min="3598" max="3598" width="6.140625" style="604" customWidth="1"/>
    <col min="3599" max="3599" width="6.42578125" style="604" customWidth="1"/>
    <col min="3600" max="3600" width="18.7109375" style="604" customWidth="1"/>
    <col min="3601" max="3609" width="0" style="604" hidden="1" customWidth="1"/>
    <col min="3610" max="3840" width="9.140625" style="604"/>
    <col min="3841" max="3841" width="3.85546875" style="604" customWidth="1"/>
    <col min="3842" max="3842" width="12.140625" style="604" customWidth="1"/>
    <col min="3843" max="3843" width="2.5703125" style="604" customWidth="1"/>
    <col min="3844" max="3844" width="11.5703125" style="604" customWidth="1"/>
    <col min="3845" max="3845" width="14.140625" style="604" customWidth="1"/>
    <col min="3846" max="3846" width="8.140625" style="604" customWidth="1"/>
    <col min="3847" max="3847" width="13.42578125" style="604" customWidth="1"/>
    <col min="3848" max="3848" width="13.28515625" style="604" customWidth="1"/>
    <col min="3849" max="3849" width="11.85546875" style="604" customWidth="1"/>
    <col min="3850" max="3850" width="13.42578125" style="604" customWidth="1"/>
    <col min="3851" max="3852" width="8.5703125" style="604" customWidth="1"/>
    <col min="3853" max="3853" width="12.28515625" style="604" customWidth="1"/>
    <col min="3854" max="3854" width="6.140625" style="604" customWidth="1"/>
    <col min="3855" max="3855" width="6.42578125" style="604" customWidth="1"/>
    <col min="3856" max="3856" width="18.7109375" style="604" customWidth="1"/>
    <col min="3857" max="3865" width="0" style="604" hidden="1" customWidth="1"/>
    <col min="3866" max="4096" width="9.140625" style="604"/>
    <col min="4097" max="4097" width="3.85546875" style="604" customWidth="1"/>
    <col min="4098" max="4098" width="12.140625" style="604" customWidth="1"/>
    <col min="4099" max="4099" width="2.5703125" style="604" customWidth="1"/>
    <col min="4100" max="4100" width="11.5703125" style="604" customWidth="1"/>
    <col min="4101" max="4101" width="14.140625" style="604" customWidth="1"/>
    <col min="4102" max="4102" width="8.140625" style="604" customWidth="1"/>
    <col min="4103" max="4103" width="13.42578125" style="604" customWidth="1"/>
    <col min="4104" max="4104" width="13.28515625" style="604" customWidth="1"/>
    <col min="4105" max="4105" width="11.85546875" style="604" customWidth="1"/>
    <col min="4106" max="4106" width="13.42578125" style="604" customWidth="1"/>
    <col min="4107" max="4108" width="8.5703125" style="604" customWidth="1"/>
    <col min="4109" max="4109" width="12.28515625" style="604" customWidth="1"/>
    <col min="4110" max="4110" width="6.140625" style="604" customWidth="1"/>
    <col min="4111" max="4111" width="6.42578125" style="604" customWidth="1"/>
    <col min="4112" max="4112" width="18.7109375" style="604" customWidth="1"/>
    <col min="4113" max="4121" width="0" style="604" hidden="1" customWidth="1"/>
    <col min="4122" max="4352" width="9.140625" style="604"/>
    <col min="4353" max="4353" width="3.85546875" style="604" customWidth="1"/>
    <col min="4354" max="4354" width="12.140625" style="604" customWidth="1"/>
    <col min="4355" max="4355" width="2.5703125" style="604" customWidth="1"/>
    <col min="4356" max="4356" width="11.5703125" style="604" customWidth="1"/>
    <col min="4357" max="4357" width="14.140625" style="604" customWidth="1"/>
    <col min="4358" max="4358" width="8.140625" style="604" customWidth="1"/>
    <col min="4359" max="4359" width="13.42578125" style="604" customWidth="1"/>
    <col min="4360" max="4360" width="13.28515625" style="604" customWidth="1"/>
    <col min="4361" max="4361" width="11.85546875" style="604" customWidth="1"/>
    <col min="4362" max="4362" width="13.42578125" style="604" customWidth="1"/>
    <col min="4363" max="4364" width="8.5703125" style="604" customWidth="1"/>
    <col min="4365" max="4365" width="12.28515625" style="604" customWidth="1"/>
    <col min="4366" max="4366" width="6.140625" style="604" customWidth="1"/>
    <col min="4367" max="4367" width="6.42578125" style="604" customWidth="1"/>
    <col min="4368" max="4368" width="18.7109375" style="604" customWidth="1"/>
    <col min="4369" max="4377" width="0" style="604" hidden="1" customWidth="1"/>
    <col min="4378" max="4608" width="9.140625" style="604"/>
    <col min="4609" max="4609" width="3.85546875" style="604" customWidth="1"/>
    <col min="4610" max="4610" width="12.140625" style="604" customWidth="1"/>
    <col min="4611" max="4611" width="2.5703125" style="604" customWidth="1"/>
    <col min="4612" max="4612" width="11.5703125" style="604" customWidth="1"/>
    <col min="4613" max="4613" width="14.140625" style="604" customWidth="1"/>
    <col min="4614" max="4614" width="8.140625" style="604" customWidth="1"/>
    <col min="4615" max="4615" width="13.42578125" style="604" customWidth="1"/>
    <col min="4616" max="4616" width="13.28515625" style="604" customWidth="1"/>
    <col min="4617" max="4617" width="11.85546875" style="604" customWidth="1"/>
    <col min="4618" max="4618" width="13.42578125" style="604" customWidth="1"/>
    <col min="4619" max="4620" width="8.5703125" style="604" customWidth="1"/>
    <col min="4621" max="4621" width="12.28515625" style="604" customWidth="1"/>
    <col min="4622" max="4622" width="6.140625" style="604" customWidth="1"/>
    <col min="4623" max="4623" width="6.42578125" style="604" customWidth="1"/>
    <col min="4624" max="4624" width="18.7109375" style="604" customWidth="1"/>
    <col min="4625" max="4633" width="0" style="604" hidden="1" customWidth="1"/>
    <col min="4634" max="4864" width="9.140625" style="604"/>
    <col min="4865" max="4865" width="3.85546875" style="604" customWidth="1"/>
    <col min="4866" max="4866" width="12.140625" style="604" customWidth="1"/>
    <col min="4867" max="4867" width="2.5703125" style="604" customWidth="1"/>
    <col min="4868" max="4868" width="11.5703125" style="604" customWidth="1"/>
    <col min="4869" max="4869" width="14.140625" style="604" customWidth="1"/>
    <col min="4870" max="4870" width="8.140625" style="604" customWidth="1"/>
    <col min="4871" max="4871" width="13.42578125" style="604" customWidth="1"/>
    <col min="4872" max="4872" width="13.28515625" style="604" customWidth="1"/>
    <col min="4873" max="4873" width="11.85546875" style="604" customWidth="1"/>
    <col min="4874" max="4874" width="13.42578125" style="604" customWidth="1"/>
    <col min="4875" max="4876" width="8.5703125" style="604" customWidth="1"/>
    <col min="4877" max="4877" width="12.28515625" style="604" customWidth="1"/>
    <col min="4878" max="4878" width="6.140625" style="604" customWidth="1"/>
    <col min="4879" max="4879" width="6.42578125" style="604" customWidth="1"/>
    <col min="4880" max="4880" width="18.7109375" style="604" customWidth="1"/>
    <col min="4881" max="4889" width="0" style="604" hidden="1" customWidth="1"/>
    <col min="4890" max="5120" width="9.140625" style="604"/>
    <col min="5121" max="5121" width="3.85546875" style="604" customWidth="1"/>
    <col min="5122" max="5122" width="12.140625" style="604" customWidth="1"/>
    <col min="5123" max="5123" width="2.5703125" style="604" customWidth="1"/>
    <col min="5124" max="5124" width="11.5703125" style="604" customWidth="1"/>
    <col min="5125" max="5125" width="14.140625" style="604" customWidth="1"/>
    <col min="5126" max="5126" width="8.140625" style="604" customWidth="1"/>
    <col min="5127" max="5127" width="13.42578125" style="604" customWidth="1"/>
    <col min="5128" max="5128" width="13.28515625" style="604" customWidth="1"/>
    <col min="5129" max="5129" width="11.85546875" style="604" customWidth="1"/>
    <col min="5130" max="5130" width="13.42578125" style="604" customWidth="1"/>
    <col min="5131" max="5132" width="8.5703125" style="604" customWidth="1"/>
    <col min="5133" max="5133" width="12.28515625" style="604" customWidth="1"/>
    <col min="5134" max="5134" width="6.140625" style="604" customWidth="1"/>
    <col min="5135" max="5135" width="6.42578125" style="604" customWidth="1"/>
    <col min="5136" max="5136" width="18.7109375" style="604" customWidth="1"/>
    <col min="5137" max="5145" width="0" style="604" hidden="1" customWidth="1"/>
    <col min="5146" max="5376" width="9.140625" style="604"/>
    <col min="5377" max="5377" width="3.85546875" style="604" customWidth="1"/>
    <col min="5378" max="5378" width="12.140625" style="604" customWidth="1"/>
    <col min="5379" max="5379" width="2.5703125" style="604" customWidth="1"/>
    <col min="5380" max="5380" width="11.5703125" style="604" customWidth="1"/>
    <col min="5381" max="5381" width="14.140625" style="604" customWidth="1"/>
    <col min="5382" max="5382" width="8.140625" style="604" customWidth="1"/>
    <col min="5383" max="5383" width="13.42578125" style="604" customWidth="1"/>
    <col min="5384" max="5384" width="13.28515625" style="604" customWidth="1"/>
    <col min="5385" max="5385" width="11.85546875" style="604" customWidth="1"/>
    <col min="5386" max="5386" width="13.42578125" style="604" customWidth="1"/>
    <col min="5387" max="5388" width="8.5703125" style="604" customWidth="1"/>
    <col min="5389" max="5389" width="12.28515625" style="604" customWidth="1"/>
    <col min="5390" max="5390" width="6.140625" style="604" customWidth="1"/>
    <col min="5391" max="5391" width="6.42578125" style="604" customWidth="1"/>
    <col min="5392" max="5392" width="18.7109375" style="604" customWidth="1"/>
    <col min="5393" max="5401" width="0" style="604" hidden="1" customWidth="1"/>
    <col min="5402" max="5632" width="9.140625" style="604"/>
    <col min="5633" max="5633" width="3.85546875" style="604" customWidth="1"/>
    <col min="5634" max="5634" width="12.140625" style="604" customWidth="1"/>
    <col min="5635" max="5635" width="2.5703125" style="604" customWidth="1"/>
    <col min="5636" max="5636" width="11.5703125" style="604" customWidth="1"/>
    <col min="5637" max="5637" width="14.140625" style="604" customWidth="1"/>
    <col min="5638" max="5638" width="8.140625" style="604" customWidth="1"/>
    <col min="5639" max="5639" width="13.42578125" style="604" customWidth="1"/>
    <col min="5640" max="5640" width="13.28515625" style="604" customWidth="1"/>
    <col min="5641" max="5641" width="11.85546875" style="604" customWidth="1"/>
    <col min="5642" max="5642" width="13.42578125" style="604" customWidth="1"/>
    <col min="5643" max="5644" width="8.5703125" style="604" customWidth="1"/>
    <col min="5645" max="5645" width="12.28515625" style="604" customWidth="1"/>
    <col min="5646" max="5646" width="6.140625" style="604" customWidth="1"/>
    <col min="5647" max="5647" width="6.42578125" style="604" customWidth="1"/>
    <col min="5648" max="5648" width="18.7109375" style="604" customWidth="1"/>
    <col min="5649" max="5657" width="0" style="604" hidden="1" customWidth="1"/>
    <col min="5658" max="5888" width="9.140625" style="604"/>
    <col min="5889" max="5889" width="3.85546875" style="604" customWidth="1"/>
    <col min="5890" max="5890" width="12.140625" style="604" customWidth="1"/>
    <col min="5891" max="5891" width="2.5703125" style="604" customWidth="1"/>
    <col min="5892" max="5892" width="11.5703125" style="604" customWidth="1"/>
    <col min="5893" max="5893" width="14.140625" style="604" customWidth="1"/>
    <col min="5894" max="5894" width="8.140625" style="604" customWidth="1"/>
    <col min="5895" max="5895" width="13.42578125" style="604" customWidth="1"/>
    <col min="5896" max="5896" width="13.28515625" style="604" customWidth="1"/>
    <col min="5897" max="5897" width="11.85546875" style="604" customWidth="1"/>
    <col min="5898" max="5898" width="13.42578125" style="604" customWidth="1"/>
    <col min="5899" max="5900" width="8.5703125" style="604" customWidth="1"/>
    <col min="5901" max="5901" width="12.28515625" style="604" customWidth="1"/>
    <col min="5902" max="5902" width="6.140625" style="604" customWidth="1"/>
    <col min="5903" max="5903" width="6.42578125" style="604" customWidth="1"/>
    <col min="5904" max="5904" width="18.7109375" style="604" customWidth="1"/>
    <col min="5905" max="5913" width="0" style="604" hidden="1" customWidth="1"/>
    <col min="5914" max="6144" width="9.140625" style="604"/>
    <col min="6145" max="6145" width="3.85546875" style="604" customWidth="1"/>
    <col min="6146" max="6146" width="12.140625" style="604" customWidth="1"/>
    <col min="6147" max="6147" width="2.5703125" style="604" customWidth="1"/>
    <col min="6148" max="6148" width="11.5703125" style="604" customWidth="1"/>
    <col min="6149" max="6149" width="14.140625" style="604" customWidth="1"/>
    <col min="6150" max="6150" width="8.140625" style="604" customWidth="1"/>
    <col min="6151" max="6151" width="13.42578125" style="604" customWidth="1"/>
    <col min="6152" max="6152" width="13.28515625" style="604" customWidth="1"/>
    <col min="6153" max="6153" width="11.85546875" style="604" customWidth="1"/>
    <col min="6154" max="6154" width="13.42578125" style="604" customWidth="1"/>
    <col min="6155" max="6156" width="8.5703125" style="604" customWidth="1"/>
    <col min="6157" max="6157" width="12.28515625" style="604" customWidth="1"/>
    <col min="6158" max="6158" width="6.140625" style="604" customWidth="1"/>
    <col min="6159" max="6159" width="6.42578125" style="604" customWidth="1"/>
    <col min="6160" max="6160" width="18.7109375" style="604" customWidth="1"/>
    <col min="6161" max="6169" width="0" style="604" hidden="1" customWidth="1"/>
    <col min="6170" max="6400" width="9.140625" style="604"/>
    <col min="6401" max="6401" width="3.85546875" style="604" customWidth="1"/>
    <col min="6402" max="6402" width="12.140625" style="604" customWidth="1"/>
    <col min="6403" max="6403" width="2.5703125" style="604" customWidth="1"/>
    <col min="6404" max="6404" width="11.5703125" style="604" customWidth="1"/>
    <col min="6405" max="6405" width="14.140625" style="604" customWidth="1"/>
    <col min="6406" max="6406" width="8.140625" style="604" customWidth="1"/>
    <col min="6407" max="6407" width="13.42578125" style="604" customWidth="1"/>
    <col min="6408" max="6408" width="13.28515625" style="604" customWidth="1"/>
    <col min="6409" max="6409" width="11.85546875" style="604" customWidth="1"/>
    <col min="6410" max="6410" width="13.42578125" style="604" customWidth="1"/>
    <col min="6411" max="6412" width="8.5703125" style="604" customWidth="1"/>
    <col min="6413" max="6413" width="12.28515625" style="604" customWidth="1"/>
    <col min="6414" max="6414" width="6.140625" style="604" customWidth="1"/>
    <col min="6415" max="6415" width="6.42578125" style="604" customWidth="1"/>
    <col min="6416" max="6416" width="18.7109375" style="604" customWidth="1"/>
    <col min="6417" max="6425" width="0" style="604" hidden="1" customWidth="1"/>
    <col min="6426" max="6656" width="9.140625" style="604"/>
    <col min="6657" max="6657" width="3.85546875" style="604" customWidth="1"/>
    <col min="6658" max="6658" width="12.140625" style="604" customWidth="1"/>
    <col min="6659" max="6659" width="2.5703125" style="604" customWidth="1"/>
    <col min="6660" max="6660" width="11.5703125" style="604" customWidth="1"/>
    <col min="6661" max="6661" width="14.140625" style="604" customWidth="1"/>
    <col min="6662" max="6662" width="8.140625" style="604" customWidth="1"/>
    <col min="6663" max="6663" width="13.42578125" style="604" customWidth="1"/>
    <col min="6664" max="6664" width="13.28515625" style="604" customWidth="1"/>
    <col min="6665" max="6665" width="11.85546875" style="604" customWidth="1"/>
    <col min="6666" max="6666" width="13.42578125" style="604" customWidth="1"/>
    <col min="6667" max="6668" width="8.5703125" style="604" customWidth="1"/>
    <col min="6669" max="6669" width="12.28515625" style="604" customWidth="1"/>
    <col min="6670" max="6670" width="6.140625" style="604" customWidth="1"/>
    <col min="6671" max="6671" width="6.42578125" style="604" customWidth="1"/>
    <col min="6672" max="6672" width="18.7109375" style="604" customWidth="1"/>
    <col min="6673" max="6681" width="0" style="604" hidden="1" customWidth="1"/>
    <col min="6682" max="6912" width="9.140625" style="604"/>
    <col min="6913" max="6913" width="3.85546875" style="604" customWidth="1"/>
    <col min="6914" max="6914" width="12.140625" style="604" customWidth="1"/>
    <col min="6915" max="6915" width="2.5703125" style="604" customWidth="1"/>
    <col min="6916" max="6916" width="11.5703125" style="604" customWidth="1"/>
    <col min="6917" max="6917" width="14.140625" style="604" customWidth="1"/>
    <col min="6918" max="6918" width="8.140625" style="604" customWidth="1"/>
    <col min="6919" max="6919" width="13.42578125" style="604" customWidth="1"/>
    <col min="6920" max="6920" width="13.28515625" style="604" customWidth="1"/>
    <col min="6921" max="6921" width="11.85546875" style="604" customWidth="1"/>
    <col min="6922" max="6922" width="13.42578125" style="604" customWidth="1"/>
    <col min="6923" max="6924" width="8.5703125" style="604" customWidth="1"/>
    <col min="6925" max="6925" width="12.28515625" style="604" customWidth="1"/>
    <col min="6926" max="6926" width="6.140625" style="604" customWidth="1"/>
    <col min="6927" max="6927" width="6.42578125" style="604" customWidth="1"/>
    <col min="6928" max="6928" width="18.7109375" style="604" customWidth="1"/>
    <col min="6929" max="6937" width="0" style="604" hidden="1" customWidth="1"/>
    <col min="6938" max="7168" width="9.140625" style="604"/>
    <col min="7169" max="7169" width="3.85546875" style="604" customWidth="1"/>
    <col min="7170" max="7170" width="12.140625" style="604" customWidth="1"/>
    <col min="7171" max="7171" width="2.5703125" style="604" customWidth="1"/>
    <col min="7172" max="7172" width="11.5703125" style="604" customWidth="1"/>
    <col min="7173" max="7173" width="14.140625" style="604" customWidth="1"/>
    <col min="7174" max="7174" width="8.140625" style="604" customWidth="1"/>
    <col min="7175" max="7175" width="13.42578125" style="604" customWidth="1"/>
    <col min="7176" max="7176" width="13.28515625" style="604" customWidth="1"/>
    <col min="7177" max="7177" width="11.85546875" style="604" customWidth="1"/>
    <col min="7178" max="7178" width="13.42578125" style="604" customWidth="1"/>
    <col min="7179" max="7180" width="8.5703125" style="604" customWidth="1"/>
    <col min="7181" max="7181" width="12.28515625" style="604" customWidth="1"/>
    <col min="7182" max="7182" width="6.140625" style="604" customWidth="1"/>
    <col min="7183" max="7183" width="6.42578125" style="604" customWidth="1"/>
    <col min="7184" max="7184" width="18.7109375" style="604" customWidth="1"/>
    <col min="7185" max="7193" width="0" style="604" hidden="1" customWidth="1"/>
    <col min="7194" max="7424" width="9.140625" style="604"/>
    <col min="7425" max="7425" width="3.85546875" style="604" customWidth="1"/>
    <col min="7426" max="7426" width="12.140625" style="604" customWidth="1"/>
    <col min="7427" max="7427" width="2.5703125" style="604" customWidth="1"/>
    <col min="7428" max="7428" width="11.5703125" style="604" customWidth="1"/>
    <col min="7429" max="7429" width="14.140625" style="604" customWidth="1"/>
    <col min="7430" max="7430" width="8.140625" style="604" customWidth="1"/>
    <col min="7431" max="7431" width="13.42578125" style="604" customWidth="1"/>
    <col min="7432" max="7432" width="13.28515625" style="604" customWidth="1"/>
    <col min="7433" max="7433" width="11.85546875" style="604" customWidth="1"/>
    <col min="7434" max="7434" width="13.42578125" style="604" customWidth="1"/>
    <col min="7435" max="7436" width="8.5703125" style="604" customWidth="1"/>
    <col min="7437" max="7437" width="12.28515625" style="604" customWidth="1"/>
    <col min="7438" max="7438" width="6.140625" style="604" customWidth="1"/>
    <col min="7439" max="7439" width="6.42578125" style="604" customWidth="1"/>
    <col min="7440" max="7440" width="18.7109375" style="604" customWidth="1"/>
    <col min="7441" max="7449" width="0" style="604" hidden="1" customWidth="1"/>
    <col min="7450" max="7680" width="9.140625" style="604"/>
    <col min="7681" max="7681" width="3.85546875" style="604" customWidth="1"/>
    <col min="7682" max="7682" width="12.140625" style="604" customWidth="1"/>
    <col min="7683" max="7683" width="2.5703125" style="604" customWidth="1"/>
    <col min="7684" max="7684" width="11.5703125" style="604" customWidth="1"/>
    <col min="7685" max="7685" width="14.140625" style="604" customWidth="1"/>
    <col min="7686" max="7686" width="8.140625" style="604" customWidth="1"/>
    <col min="7687" max="7687" width="13.42578125" style="604" customWidth="1"/>
    <col min="7688" max="7688" width="13.28515625" style="604" customWidth="1"/>
    <col min="7689" max="7689" width="11.85546875" style="604" customWidth="1"/>
    <col min="7690" max="7690" width="13.42578125" style="604" customWidth="1"/>
    <col min="7691" max="7692" width="8.5703125" style="604" customWidth="1"/>
    <col min="7693" max="7693" width="12.28515625" style="604" customWidth="1"/>
    <col min="7694" max="7694" width="6.140625" style="604" customWidth="1"/>
    <col min="7695" max="7695" width="6.42578125" style="604" customWidth="1"/>
    <col min="7696" max="7696" width="18.7109375" style="604" customWidth="1"/>
    <col min="7697" max="7705" width="0" style="604" hidden="1" customWidth="1"/>
    <col min="7706" max="7936" width="9.140625" style="604"/>
    <col min="7937" max="7937" width="3.85546875" style="604" customWidth="1"/>
    <col min="7938" max="7938" width="12.140625" style="604" customWidth="1"/>
    <col min="7939" max="7939" width="2.5703125" style="604" customWidth="1"/>
    <col min="7940" max="7940" width="11.5703125" style="604" customWidth="1"/>
    <col min="7941" max="7941" width="14.140625" style="604" customWidth="1"/>
    <col min="7942" max="7942" width="8.140625" style="604" customWidth="1"/>
    <col min="7943" max="7943" width="13.42578125" style="604" customWidth="1"/>
    <col min="7944" max="7944" width="13.28515625" style="604" customWidth="1"/>
    <col min="7945" max="7945" width="11.85546875" style="604" customWidth="1"/>
    <col min="7946" max="7946" width="13.42578125" style="604" customWidth="1"/>
    <col min="7947" max="7948" width="8.5703125" style="604" customWidth="1"/>
    <col min="7949" max="7949" width="12.28515625" style="604" customWidth="1"/>
    <col min="7950" max="7950" width="6.140625" style="604" customWidth="1"/>
    <col min="7951" max="7951" width="6.42578125" style="604" customWidth="1"/>
    <col min="7952" max="7952" width="18.7109375" style="604" customWidth="1"/>
    <col min="7953" max="7961" width="0" style="604" hidden="1" customWidth="1"/>
    <col min="7962" max="8192" width="9.140625" style="604"/>
    <col min="8193" max="8193" width="3.85546875" style="604" customWidth="1"/>
    <col min="8194" max="8194" width="12.140625" style="604" customWidth="1"/>
    <col min="8195" max="8195" width="2.5703125" style="604" customWidth="1"/>
    <col min="8196" max="8196" width="11.5703125" style="604" customWidth="1"/>
    <col min="8197" max="8197" width="14.140625" style="604" customWidth="1"/>
    <col min="8198" max="8198" width="8.140625" style="604" customWidth="1"/>
    <col min="8199" max="8199" width="13.42578125" style="604" customWidth="1"/>
    <col min="8200" max="8200" width="13.28515625" style="604" customWidth="1"/>
    <col min="8201" max="8201" width="11.85546875" style="604" customWidth="1"/>
    <col min="8202" max="8202" width="13.42578125" style="604" customWidth="1"/>
    <col min="8203" max="8204" width="8.5703125" style="604" customWidth="1"/>
    <col min="8205" max="8205" width="12.28515625" style="604" customWidth="1"/>
    <col min="8206" max="8206" width="6.140625" style="604" customWidth="1"/>
    <col min="8207" max="8207" width="6.42578125" style="604" customWidth="1"/>
    <col min="8208" max="8208" width="18.7109375" style="604" customWidth="1"/>
    <col min="8209" max="8217" width="0" style="604" hidden="1" customWidth="1"/>
    <col min="8218" max="8448" width="9.140625" style="604"/>
    <col min="8449" max="8449" width="3.85546875" style="604" customWidth="1"/>
    <col min="8450" max="8450" width="12.140625" style="604" customWidth="1"/>
    <col min="8451" max="8451" width="2.5703125" style="604" customWidth="1"/>
    <col min="8452" max="8452" width="11.5703125" style="604" customWidth="1"/>
    <col min="8453" max="8453" width="14.140625" style="604" customWidth="1"/>
    <col min="8454" max="8454" width="8.140625" style="604" customWidth="1"/>
    <col min="8455" max="8455" width="13.42578125" style="604" customWidth="1"/>
    <col min="8456" max="8456" width="13.28515625" style="604" customWidth="1"/>
    <col min="8457" max="8457" width="11.85546875" style="604" customWidth="1"/>
    <col min="8458" max="8458" width="13.42578125" style="604" customWidth="1"/>
    <col min="8459" max="8460" width="8.5703125" style="604" customWidth="1"/>
    <col min="8461" max="8461" width="12.28515625" style="604" customWidth="1"/>
    <col min="8462" max="8462" width="6.140625" style="604" customWidth="1"/>
    <col min="8463" max="8463" width="6.42578125" style="604" customWidth="1"/>
    <col min="8464" max="8464" width="18.7109375" style="604" customWidth="1"/>
    <col min="8465" max="8473" width="0" style="604" hidden="1" customWidth="1"/>
    <col min="8474" max="8704" width="9.140625" style="604"/>
    <col min="8705" max="8705" width="3.85546875" style="604" customWidth="1"/>
    <col min="8706" max="8706" width="12.140625" style="604" customWidth="1"/>
    <col min="8707" max="8707" width="2.5703125" style="604" customWidth="1"/>
    <col min="8708" max="8708" width="11.5703125" style="604" customWidth="1"/>
    <col min="8709" max="8709" width="14.140625" style="604" customWidth="1"/>
    <col min="8710" max="8710" width="8.140625" style="604" customWidth="1"/>
    <col min="8711" max="8711" width="13.42578125" style="604" customWidth="1"/>
    <col min="8712" max="8712" width="13.28515625" style="604" customWidth="1"/>
    <col min="8713" max="8713" width="11.85546875" style="604" customWidth="1"/>
    <col min="8714" max="8714" width="13.42578125" style="604" customWidth="1"/>
    <col min="8715" max="8716" width="8.5703125" style="604" customWidth="1"/>
    <col min="8717" max="8717" width="12.28515625" style="604" customWidth="1"/>
    <col min="8718" max="8718" width="6.140625" style="604" customWidth="1"/>
    <col min="8719" max="8719" width="6.42578125" style="604" customWidth="1"/>
    <col min="8720" max="8720" width="18.7109375" style="604" customWidth="1"/>
    <col min="8721" max="8729" width="0" style="604" hidden="1" customWidth="1"/>
    <col min="8730" max="8960" width="9.140625" style="604"/>
    <col min="8961" max="8961" width="3.85546875" style="604" customWidth="1"/>
    <col min="8962" max="8962" width="12.140625" style="604" customWidth="1"/>
    <col min="8963" max="8963" width="2.5703125" style="604" customWidth="1"/>
    <col min="8964" max="8964" width="11.5703125" style="604" customWidth="1"/>
    <col min="8965" max="8965" width="14.140625" style="604" customWidth="1"/>
    <col min="8966" max="8966" width="8.140625" style="604" customWidth="1"/>
    <col min="8967" max="8967" width="13.42578125" style="604" customWidth="1"/>
    <col min="8968" max="8968" width="13.28515625" style="604" customWidth="1"/>
    <col min="8969" max="8969" width="11.85546875" style="604" customWidth="1"/>
    <col min="8970" max="8970" width="13.42578125" style="604" customWidth="1"/>
    <col min="8971" max="8972" width="8.5703125" style="604" customWidth="1"/>
    <col min="8973" max="8973" width="12.28515625" style="604" customWidth="1"/>
    <col min="8974" max="8974" width="6.140625" style="604" customWidth="1"/>
    <col min="8975" max="8975" width="6.42578125" style="604" customWidth="1"/>
    <col min="8976" max="8976" width="18.7109375" style="604" customWidth="1"/>
    <col min="8977" max="8985" width="0" style="604" hidden="1" customWidth="1"/>
    <col min="8986" max="9216" width="9.140625" style="604"/>
    <col min="9217" max="9217" width="3.85546875" style="604" customWidth="1"/>
    <col min="9218" max="9218" width="12.140625" style="604" customWidth="1"/>
    <col min="9219" max="9219" width="2.5703125" style="604" customWidth="1"/>
    <col min="9220" max="9220" width="11.5703125" style="604" customWidth="1"/>
    <col min="9221" max="9221" width="14.140625" style="604" customWidth="1"/>
    <col min="9222" max="9222" width="8.140625" style="604" customWidth="1"/>
    <col min="9223" max="9223" width="13.42578125" style="604" customWidth="1"/>
    <col min="9224" max="9224" width="13.28515625" style="604" customWidth="1"/>
    <col min="9225" max="9225" width="11.85546875" style="604" customWidth="1"/>
    <col min="9226" max="9226" width="13.42578125" style="604" customWidth="1"/>
    <col min="9227" max="9228" width="8.5703125" style="604" customWidth="1"/>
    <col min="9229" max="9229" width="12.28515625" style="604" customWidth="1"/>
    <col min="9230" max="9230" width="6.140625" style="604" customWidth="1"/>
    <col min="9231" max="9231" width="6.42578125" style="604" customWidth="1"/>
    <col min="9232" max="9232" width="18.7109375" style="604" customWidth="1"/>
    <col min="9233" max="9241" width="0" style="604" hidden="1" customWidth="1"/>
    <col min="9242" max="9472" width="9.140625" style="604"/>
    <col min="9473" max="9473" width="3.85546875" style="604" customWidth="1"/>
    <col min="9474" max="9474" width="12.140625" style="604" customWidth="1"/>
    <col min="9475" max="9475" width="2.5703125" style="604" customWidth="1"/>
    <col min="9476" max="9476" width="11.5703125" style="604" customWidth="1"/>
    <col min="9477" max="9477" width="14.140625" style="604" customWidth="1"/>
    <col min="9478" max="9478" width="8.140625" style="604" customWidth="1"/>
    <col min="9479" max="9479" width="13.42578125" style="604" customWidth="1"/>
    <col min="9480" max="9480" width="13.28515625" style="604" customWidth="1"/>
    <col min="9481" max="9481" width="11.85546875" style="604" customWidth="1"/>
    <col min="9482" max="9482" width="13.42578125" style="604" customWidth="1"/>
    <col min="9483" max="9484" width="8.5703125" style="604" customWidth="1"/>
    <col min="9485" max="9485" width="12.28515625" style="604" customWidth="1"/>
    <col min="9486" max="9486" width="6.140625" style="604" customWidth="1"/>
    <col min="9487" max="9487" width="6.42578125" style="604" customWidth="1"/>
    <col min="9488" max="9488" width="18.7109375" style="604" customWidth="1"/>
    <col min="9489" max="9497" width="0" style="604" hidden="1" customWidth="1"/>
    <col min="9498" max="9728" width="9.140625" style="604"/>
    <col min="9729" max="9729" width="3.85546875" style="604" customWidth="1"/>
    <col min="9730" max="9730" width="12.140625" style="604" customWidth="1"/>
    <col min="9731" max="9731" width="2.5703125" style="604" customWidth="1"/>
    <col min="9732" max="9732" width="11.5703125" style="604" customWidth="1"/>
    <col min="9733" max="9733" width="14.140625" style="604" customWidth="1"/>
    <col min="9734" max="9734" width="8.140625" style="604" customWidth="1"/>
    <col min="9735" max="9735" width="13.42578125" style="604" customWidth="1"/>
    <col min="9736" max="9736" width="13.28515625" style="604" customWidth="1"/>
    <col min="9737" max="9737" width="11.85546875" style="604" customWidth="1"/>
    <col min="9738" max="9738" width="13.42578125" style="604" customWidth="1"/>
    <col min="9739" max="9740" width="8.5703125" style="604" customWidth="1"/>
    <col min="9741" max="9741" width="12.28515625" style="604" customWidth="1"/>
    <col min="9742" max="9742" width="6.140625" style="604" customWidth="1"/>
    <col min="9743" max="9743" width="6.42578125" style="604" customWidth="1"/>
    <col min="9744" max="9744" width="18.7109375" style="604" customWidth="1"/>
    <col min="9745" max="9753" width="0" style="604" hidden="1" customWidth="1"/>
    <col min="9754" max="9984" width="9.140625" style="604"/>
    <col min="9985" max="9985" width="3.85546875" style="604" customWidth="1"/>
    <col min="9986" max="9986" width="12.140625" style="604" customWidth="1"/>
    <col min="9987" max="9987" width="2.5703125" style="604" customWidth="1"/>
    <col min="9988" max="9988" width="11.5703125" style="604" customWidth="1"/>
    <col min="9989" max="9989" width="14.140625" style="604" customWidth="1"/>
    <col min="9990" max="9990" width="8.140625" style="604" customWidth="1"/>
    <col min="9991" max="9991" width="13.42578125" style="604" customWidth="1"/>
    <col min="9992" max="9992" width="13.28515625" style="604" customWidth="1"/>
    <col min="9993" max="9993" width="11.85546875" style="604" customWidth="1"/>
    <col min="9994" max="9994" width="13.42578125" style="604" customWidth="1"/>
    <col min="9995" max="9996" width="8.5703125" style="604" customWidth="1"/>
    <col min="9997" max="9997" width="12.28515625" style="604" customWidth="1"/>
    <col min="9998" max="9998" width="6.140625" style="604" customWidth="1"/>
    <col min="9999" max="9999" width="6.42578125" style="604" customWidth="1"/>
    <col min="10000" max="10000" width="18.7109375" style="604" customWidth="1"/>
    <col min="10001" max="10009" width="0" style="604" hidden="1" customWidth="1"/>
    <col min="10010" max="10240" width="9.140625" style="604"/>
    <col min="10241" max="10241" width="3.85546875" style="604" customWidth="1"/>
    <col min="10242" max="10242" width="12.140625" style="604" customWidth="1"/>
    <col min="10243" max="10243" width="2.5703125" style="604" customWidth="1"/>
    <col min="10244" max="10244" width="11.5703125" style="604" customWidth="1"/>
    <col min="10245" max="10245" width="14.140625" style="604" customWidth="1"/>
    <col min="10246" max="10246" width="8.140625" style="604" customWidth="1"/>
    <col min="10247" max="10247" width="13.42578125" style="604" customWidth="1"/>
    <col min="10248" max="10248" width="13.28515625" style="604" customWidth="1"/>
    <col min="10249" max="10249" width="11.85546875" style="604" customWidth="1"/>
    <col min="10250" max="10250" width="13.42578125" style="604" customWidth="1"/>
    <col min="10251" max="10252" width="8.5703125" style="604" customWidth="1"/>
    <col min="10253" max="10253" width="12.28515625" style="604" customWidth="1"/>
    <col min="10254" max="10254" width="6.140625" style="604" customWidth="1"/>
    <col min="10255" max="10255" width="6.42578125" style="604" customWidth="1"/>
    <col min="10256" max="10256" width="18.7109375" style="604" customWidth="1"/>
    <col min="10257" max="10265" width="0" style="604" hidden="1" customWidth="1"/>
    <col min="10266" max="10496" width="9.140625" style="604"/>
    <col min="10497" max="10497" width="3.85546875" style="604" customWidth="1"/>
    <col min="10498" max="10498" width="12.140625" style="604" customWidth="1"/>
    <col min="10499" max="10499" width="2.5703125" style="604" customWidth="1"/>
    <col min="10500" max="10500" width="11.5703125" style="604" customWidth="1"/>
    <col min="10501" max="10501" width="14.140625" style="604" customWidth="1"/>
    <col min="10502" max="10502" width="8.140625" style="604" customWidth="1"/>
    <col min="10503" max="10503" width="13.42578125" style="604" customWidth="1"/>
    <col min="10504" max="10504" width="13.28515625" style="604" customWidth="1"/>
    <col min="10505" max="10505" width="11.85546875" style="604" customWidth="1"/>
    <col min="10506" max="10506" width="13.42578125" style="604" customWidth="1"/>
    <col min="10507" max="10508" width="8.5703125" style="604" customWidth="1"/>
    <col min="10509" max="10509" width="12.28515625" style="604" customWidth="1"/>
    <col min="10510" max="10510" width="6.140625" style="604" customWidth="1"/>
    <col min="10511" max="10511" width="6.42578125" style="604" customWidth="1"/>
    <col min="10512" max="10512" width="18.7109375" style="604" customWidth="1"/>
    <col min="10513" max="10521" width="0" style="604" hidden="1" customWidth="1"/>
    <col min="10522" max="10752" width="9.140625" style="604"/>
    <col min="10753" max="10753" width="3.85546875" style="604" customWidth="1"/>
    <col min="10754" max="10754" width="12.140625" style="604" customWidth="1"/>
    <col min="10755" max="10755" width="2.5703125" style="604" customWidth="1"/>
    <col min="10756" max="10756" width="11.5703125" style="604" customWidth="1"/>
    <col min="10757" max="10757" width="14.140625" style="604" customWidth="1"/>
    <col min="10758" max="10758" width="8.140625" style="604" customWidth="1"/>
    <col min="10759" max="10759" width="13.42578125" style="604" customWidth="1"/>
    <col min="10760" max="10760" width="13.28515625" style="604" customWidth="1"/>
    <col min="10761" max="10761" width="11.85546875" style="604" customWidth="1"/>
    <col min="10762" max="10762" width="13.42578125" style="604" customWidth="1"/>
    <col min="10763" max="10764" width="8.5703125" style="604" customWidth="1"/>
    <col min="10765" max="10765" width="12.28515625" style="604" customWidth="1"/>
    <col min="10766" max="10766" width="6.140625" style="604" customWidth="1"/>
    <col min="10767" max="10767" width="6.42578125" style="604" customWidth="1"/>
    <col min="10768" max="10768" width="18.7109375" style="604" customWidth="1"/>
    <col min="10769" max="10777" width="0" style="604" hidden="1" customWidth="1"/>
    <col min="10778" max="11008" width="9.140625" style="604"/>
    <col min="11009" max="11009" width="3.85546875" style="604" customWidth="1"/>
    <col min="11010" max="11010" width="12.140625" style="604" customWidth="1"/>
    <col min="11011" max="11011" width="2.5703125" style="604" customWidth="1"/>
    <col min="11012" max="11012" width="11.5703125" style="604" customWidth="1"/>
    <col min="11013" max="11013" width="14.140625" style="604" customWidth="1"/>
    <col min="11014" max="11014" width="8.140625" style="604" customWidth="1"/>
    <col min="11015" max="11015" width="13.42578125" style="604" customWidth="1"/>
    <col min="11016" max="11016" width="13.28515625" style="604" customWidth="1"/>
    <col min="11017" max="11017" width="11.85546875" style="604" customWidth="1"/>
    <col min="11018" max="11018" width="13.42578125" style="604" customWidth="1"/>
    <col min="11019" max="11020" width="8.5703125" style="604" customWidth="1"/>
    <col min="11021" max="11021" width="12.28515625" style="604" customWidth="1"/>
    <col min="11022" max="11022" width="6.140625" style="604" customWidth="1"/>
    <col min="11023" max="11023" width="6.42578125" style="604" customWidth="1"/>
    <col min="11024" max="11024" width="18.7109375" style="604" customWidth="1"/>
    <col min="11025" max="11033" width="0" style="604" hidden="1" customWidth="1"/>
    <col min="11034" max="11264" width="9.140625" style="604"/>
    <col min="11265" max="11265" width="3.85546875" style="604" customWidth="1"/>
    <col min="11266" max="11266" width="12.140625" style="604" customWidth="1"/>
    <col min="11267" max="11267" width="2.5703125" style="604" customWidth="1"/>
    <col min="11268" max="11268" width="11.5703125" style="604" customWidth="1"/>
    <col min="11269" max="11269" width="14.140625" style="604" customWidth="1"/>
    <col min="11270" max="11270" width="8.140625" style="604" customWidth="1"/>
    <col min="11271" max="11271" width="13.42578125" style="604" customWidth="1"/>
    <col min="11272" max="11272" width="13.28515625" style="604" customWidth="1"/>
    <col min="11273" max="11273" width="11.85546875" style="604" customWidth="1"/>
    <col min="11274" max="11274" width="13.42578125" style="604" customWidth="1"/>
    <col min="11275" max="11276" width="8.5703125" style="604" customWidth="1"/>
    <col min="11277" max="11277" width="12.28515625" style="604" customWidth="1"/>
    <col min="11278" max="11278" width="6.140625" style="604" customWidth="1"/>
    <col min="11279" max="11279" width="6.42578125" style="604" customWidth="1"/>
    <col min="11280" max="11280" width="18.7109375" style="604" customWidth="1"/>
    <col min="11281" max="11289" width="0" style="604" hidden="1" customWidth="1"/>
    <col min="11290" max="11520" width="9.140625" style="604"/>
    <col min="11521" max="11521" width="3.85546875" style="604" customWidth="1"/>
    <col min="11522" max="11522" width="12.140625" style="604" customWidth="1"/>
    <col min="11523" max="11523" width="2.5703125" style="604" customWidth="1"/>
    <col min="11524" max="11524" width="11.5703125" style="604" customWidth="1"/>
    <col min="11525" max="11525" width="14.140625" style="604" customWidth="1"/>
    <col min="11526" max="11526" width="8.140625" style="604" customWidth="1"/>
    <col min="11527" max="11527" width="13.42578125" style="604" customWidth="1"/>
    <col min="11528" max="11528" width="13.28515625" style="604" customWidth="1"/>
    <col min="11529" max="11529" width="11.85546875" style="604" customWidth="1"/>
    <col min="11530" max="11530" width="13.42578125" style="604" customWidth="1"/>
    <col min="11531" max="11532" width="8.5703125" style="604" customWidth="1"/>
    <col min="11533" max="11533" width="12.28515625" style="604" customWidth="1"/>
    <col min="11534" max="11534" width="6.140625" style="604" customWidth="1"/>
    <col min="11535" max="11535" width="6.42578125" style="604" customWidth="1"/>
    <col min="11536" max="11536" width="18.7109375" style="604" customWidth="1"/>
    <col min="11537" max="11545" width="0" style="604" hidden="1" customWidth="1"/>
    <col min="11546" max="11776" width="9.140625" style="604"/>
    <col min="11777" max="11777" width="3.85546875" style="604" customWidth="1"/>
    <col min="11778" max="11778" width="12.140625" style="604" customWidth="1"/>
    <col min="11779" max="11779" width="2.5703125" style="604" customWidth="1"/>
    <col min="11780" max="11780" width="11.5703125" style="604" customWidth="1"/>
    <col min="11781" max="11781" width="14.140625" style="604" customWidth="1"/>
    <col min="11782" max="11782" width="8.140625" style="604" customWidth="1"/>
    <col min="11783" max="11783" width="13.42578125" style="604" customWidth="1"/>
    <col min="11784" max="11784" width="13.28515625" style="604" customWidth="1"/>
    <col min="11785" max="11785" width="11.85546875" style="604" customWidth="1"/>
    <col min="11786" max="11786" width="13.42578125" style="604" customWidth="1"/>
    <col min="11787" max="11788" width="8.5703125" style="604" customWidth="1"/>
    <col min="11789" max="11789" width="12.28515625" style="604" customWidth="1"/>
    <col min="11790" max="11790" width="6.140625" style="604" customWidth="1"/>
    <col min="11791" max="11791" width="6.42578125" style="604" customWidth="1"/>
    <col min="11792" max="11792" width="18.7109375" style="604" customWidth="1"/>
    <col min="11793" max="11801" width="0" style="604" hidden="1" customWidth="1"/>
    <col min="11802" max="12032" width="9.140625" style="604"/>
    <col min="12033" max="12033" width="3.85546875" style="604" customWidth="1"/>
    <col min="12034" max="12034" width="12.140625" style="604" customWidth="1"/>
    <col min="12035" max="12035" width="2.5703125" style="604" customWidth="1"/>
    <col min="12036" max="12036" width="11.5703125" style="604" customWidth="1"/>
    <col min="12037" max="12037" width="14.140625" style="604" customWidth="1"/>
    <col min="12038" max="12038" width="8.140625" style="604" customWidth="1"/>
    <col min="12039" max="12039" width="13.42578125" style="604" customWidth="1"/>
    <col min="12040" max="12040" width="13.28515625" style="604" customWidth="1"/>
    <col min="12041" max="12041" width="11.85546875" style="604" customWidth="1"/>
    <col min="12042" max="12042" width="13.42578125" style="604" customWidth="1"/>
    <col min="12043" max="12044" width="8.5703125" style="604" customWidth="1"/>
    <col min="12045" max="12045" width="12.28515625" style="604" customWidth="1"/>
    <col min="12046" max="12046" width="6.140625" style="604" customWidth="1"/>
    <col min="12047" max="12047" width="6.42578125" style="604" customWidth="1"/>
    <col min="12048" max="12048" width="18.7109375" style="604" customWidth="1"/>
    <col min="12049" max="12057" width="0" style="604" hidden="1" customWidth="1"/>
    <col min="12058" max="12288" width="9.140625" style="604"/>
    <col min="12289" max="12289" width="3.85546875" style="604" customWidth="1"/>
    <col min="12290" max="12290" width="12.140625" style="604" customWidth="1"/>
    <col min="12291" max="12291" width="2.5703125" style="604" customWidth="1"/>
    <col min="12292" max="12292" width="11.5703125" style="604" customWidth="1"/>
    <col min="12293" max="12293" width="14.140625" style="604" customWidth="1"/>
    <col min="12294" max="12294" width="8.140625" style="604" customWidth="1"/>
    <col min="12295" max="12295" width="13.42578125" style="604" customWidth="1"/>
    <col min="12296" max="12296" width="13.28515625" style="604" customWidth="1"/>
    <col min="12297" max="12297" width="11.85546875" style="604" customWidth="1"/>
    <col min="12298" max="12298" width="13.42578125" style="604" customWidth="1"/>
    <col min="12299" max="12300" width="8.5703125" style="604" customWidth="1"/>
    <col min="12301" max="12301" width="12.28515625" style="604" customWidth="1"/>
    <col min="12302" max="12302" width="6.140625" style="604" customWidth="1"/>
    <col min="12303" max="12303" width="6.42578125" style="604" customWidth="1"/>
    <col min="12304" max="12304" width="18.7109375" style="604" customWidth="1"/>
    <col min="12305" max="12313" width="0" style="604" hidden="1" customWidth="1"/>
    <col min="12314" max="12544" width="9.140625" style="604"/>
    <col min="12545" max="12545" width="3.85546875" style="604" customWidth="1"/>
    <col min="12546" max="12546" width="12.140625" style="604" customWidth="1"/>
    <col min="12547" max="12547" width="2.5703125" style="604" customWidth="1"/>
    <col min="12548" max="12548" width="11.5703125" style="604" customWidth="1"/>
    <col min="12549" max="12549" width="14.140625" style="604" customWidth="1"/>
    <col min="12550" max="12550" width="8.140625" style="604" customWidth="1"/>
    <col min="12551" max="12551" width="13.42578125" style="604" customWidth="1"/>
    <col min="12552" max="12552" width="13.28515625" style="604" customWidth="1"/>
    <col min="12553" max="12553" width="11.85546875" style="604" customWidth="1"/>
    <col min="12554" max="12554" width="13.42578125" style="604" customWidth="1"/>
    <col min="12555" max="12556" width="8.5703125" style="604" customWidth="1"/>
    <col min="12557" max="12557" width="12.28515625" style="604" customWidth="1"/>
    <col min="12558" max="12558" width="6.140625" style="604" customWidth="1"/>
    <col min="12559" max="12559" width="6.42578125" style="604" customWidth="1"/>
    <col min="12560" max="12560" width="18.7109375" style="604" customWidth="1"/>
    <col min="12561" max="12569" width="0" style="604" hidden="1" customWidth="1"/>
    <col min="12570" max="12800" width="9.140625" style="604"/>
    <col min="12801" max="12801" width="3.85546875" style="604" customWidth="1"/>
    <col min="12802" max="12802" width="12.140625" style="604" customWidth="1"/>
    <col min="12803" max="12803" width="2.5703125" style="604" customWidth="1"/>
    <col min="12804" max="12804" width="11.5703125" style="604" customWidth="1"/>
    <col min="12805" max="12805" width="14.140625" style="604" customWidth="1"/>
    <col min="12806" max="12806" width="8.140625" style="604" customWidth="1"/>
    <col min="12807" max="12807" width="13.42578125" style="604" customWidth="1"/>
    <col min="12808" max="12808" width="13.28515625" style="604" customWidth="1"/>
    <col min="12809" max="12809" width="11.85546875" style="604" customWidth="1"/>
    <col min="12810" max="12810" width="13.42578125" style="604" customWidth="1"/>
    <col min="12811" max="12812" width="8.5703125" style="604" customWidth="1"/>
    <col min="12813" max="12813" width="12.28515625" style="604" customWidth="1"/>
    <col min="12814" max="12814" width="6.140625" style="604" customWidth="1"/>
    <col min="12815" max="12815" width="6.42578125" style="604" customWidth="1"/>
    <col min="12816" max="12816" width="18.7109375" style="604" customWidth="1"/>
    <col min="12817" max="12825" width="0" style="604" hidden="1" customWidth="1"/>
    <col min="12826" max="13056" width="9.140625" style="604"/>
    <col min="13057" max="13057" width="3.85546875" style="604" customWidth="1"/>
    <col min="13058" max="13058" width="12.140625" style="604" customWidth="1"/>
    <col min="13059" max="13059" width="2.5703125" style="604" customWidth="1"/>
    <col min="13060" max="13060" width="11.5703125" style="604" customWidth="1"/>
    <col min="13061" max="13061" width="14.140625" style="604" customWidth="1"/>
    <col min="13062" max="13062" width="8.140625" style="604" customWidth="1"/>
    <col min="13063" max="13063" width="13.42578125" style="604" customWidth="1"/>
    <col min="13064" max="13064" width="13.28515625" style="604" customWidth="1"/>
    <col min="13065" max="13065" width="11.85546875" style="604" customWidth="1"/>
    <col min="13066" max="13066" width="13.42578125" style="604" customWidth="1"/>
    <col min="13067" max="13068" width="8.5703125" style="604" customWidth="1"/>
    <col min="13069" max="13069" width="12.28515625" style="604" customWidth="1"/>
    <col min="13070" max="13070" width="6.140625" style="604" customWidth="1"/>
    <col min="13071" max="13071" width="6.42578125" style="604" customWidth="1"/>
    <col min="13072" max="13072" width="18.7109375" style="604" customWidth="1"/>
    <col min="13073" max="13081" width="0" style="604" hidden="1" customWidth="1"/>
    <col min="13082" max="13312" width="9.140625" style="604"/>
    <col min="13313" max="13313" width="3.85546875" style="604" customWidth="1"/>
    <col min="13314" max="13314" width="12.140625" style="604" customWidth="1"/>
    <col min="13315" max="13315" width="2.5703125" style="604" customWidth="1"/>
    <col min="13316" max="13316" width="11.5703125" style="604" customWidth="1"/>
    <col min="13317" max="13317" width="14.140625" style="604" customWidth="1"/>
    <col min="13318" max="13318" width="8.140625" style="604" customWidth="1"/>
    <col min="13319" max="13319" width="13.42578125" style="604" customWidth="1"/>
    <col min="13320" max="13320" width="13.28515625" style="604" customWidth="1"/>
    <col min="13321" max="13321" width="11.85546875" style="604" customWidth="1"/>
    <col min="13322" max="13322" width="13.42578125" style="604" customWidth="1"/>
    <col min="13323" max="13324" width="8.5703125" style="604" customWidth="1"/>
    <col min="13325" max="13325" width="12.28515625" style="604" customWidth="1"/>
    <col min="13326" max="13326" width="6.140625" style="604" customWidth="1"/>
    <col min="13327" max="13327" width="6.42578125" style="604" customWidth="1"/>
    <col min="13328" max="13328" width="18.7109375" style="604" customWidth="1"/>
    <col min="13329" max="13337" width="0" style="604" hidden="1" customWidth="1"/>
    <col min="13338" max="13568" width="9.140625" style="604"/>
    <col min="13569" max="13569" width="3.85546875" style="604" customWidth="1"/>
    <col min="13570" max="13570" width="12.140625" style="604" customWidth="1"/>
    <col min="13571" max="13571" width="2.5703125" style="604" customWidth="1"/>
    <col min="13572" max="13572" width="11.5703125" style="604" customWidth="1"/>
    <col min="13573" max="13573" width="14.140625" style="604" customWidth="1"/>
    <col min="13574" max="13574" width="8.140625" style="604" customWidth="1"/>
    <col min="13575" max="13575" width="13.42578125" style="604" customWidth="1"/>
    <col min="13576" max="13576" width="13.28515625" style="604" customWidth="1"/>
    <col min="13577" max="13577" width="11.85546875" style="604" customWidth="1"/>
    <col min="13578" max="13578" width="13.42578125" style="604" customWidth="1"/>
    <col min="13579" max="13580" width="8.5703125" style="604" customWidth="1"/>
    <col min="13581" max="13581" width="12.28515625" style="604" customWidth="1"/>
    <col min="13582" max="13582" width="6.140625" style="604" customWidth="1"/>
    <col min="13583" max="13583" width="6.42578125" style="604" customWidth="1"/>
    <col min="13584" max="13584" width="18.7109375" style="604" customWidth="1"/>
    <col min="13585" max="13593" width="0" style="604" hidden="1" customWidth="1"/>
    <col min="13594" max="13824" width="9.140625" style="604"/>
    <col min="13825" max="13825" width="3.85546875" style="604" customWidth="1"/>
    <col min="13826" max="13826" width="12.140625" style="604" customWidth="1"/>
    <col min="13827" max="13827" width="2.5703125" style="604" customWidth="1"/>
    <col min="13828" max="13828" width="11.5703125" style="604" customWidth="1"/>
    <col min="13829" max="13829" width="14.140625" style="604" customWidth="1"/>
    <col min="13830" max="13830" width="8.140625" style="604" customWidth="1"/>
    <col min="13831" max="13831" width="13.42578125" style="604" customWidth="1"/>
    <col min="13832" max="13832" width="13.28515625" style="604" customWidth="1"/>
    <col min="13833" max="13833" width="11.85546875" style="604" customWidth="1"/>
    <col min="13834" max="13834" width="13.42578125" style="604" customWidth="1"/>
    <col min="13835" max="13836" width="8.5703125" style="604" customWidth="1"/>
    <col min="13837" max="13837" width="12.28515625" style="604" customWidth="1"/>
    <col min="13838" max="13838" width="6.140625" style="604" customWidth="1"/>
    <col min="13839" max="13839" width="6.42578125" style="604" customWidth="1"/>
    <col min="13840" max="13840" width="18.7109375" style="604" customWidth="1"/>
    <col min="13841" max="13849" width="0" style="604" hidden="1" customWidth="1"/>
    <col min="13850" max="14080" width="9.140625" style="604"/>
    <col min="14081" max="14081" width="3.85546875" style="604" customWidth="1"/>
    <col min="14082" max="14082" width="12.140625" style="604" customWidth="1"/>
    <col min="14083" max="14083" width="2.5703125" style="604" customWidth="1"/>
    <col min="14084" max="14084" width="11.5703125" style="604" customWidth="1"/>
    <col min="14085" max="14085" width="14.140625" style="604" customWidth="1"/>
    <col min="14086" max="14086" width="8.140625" style="604" customWidth="1"/>
    <col min="14087" max="14087" width="13.42578125" style="604" customWidth="1"/>
    <col min="14088" max="14088" width="13.28515625" style="604" customWidth="1"/>
    <col min="14089" max="14089" width="11.85546875" style="604" customWidth="1"/>
    <col min="14090" max="14090" width="13.42578125" style="604" customWidth="1"/>
    <col min="14091" max="14092" width="8.5703125" style="604" customWidth="1"/>
    <col min="14093" max="14093" width="12.28515625" style="604" customWidth="1"/>
    <col min="14094" max="14094" width="6.140625" style="604" customWidth="1"/>
    <col min="14095" max="14095" width="6.42578125" style="604" customWidth="1"/>
    <col min="14096" max="14096" width="18.7109375" style="604" customWidth="1"/>
    <col min="14097" max="14105" width="0" style="604" hidden="1" customWidth="1"/>
    <col min="14106" max="14336" width="9.140625" style="604"/>
    <col min="14337" max="14337" width="3.85546875" style="604" customWidth="1"/>
    <col min="14338" max="14338" width="12.140625" style="604" customWidth="1"/>
    <col min="14339" max="14339" width="2.5703125" style="604" customWidth="1"/>
    <col min="14340" max="14340" width="11.5703125" style="604" customWidth="1"/>
    <col min="14341" max="14341" width="14.140625" style="604" customWidth="1"/>
    <col min="14342" max="14342" width="8.140625" style="604" customWidth="1"/>
    <col min="14343" max="14343" width="13.42578125" style="604" customWidth="1"/>
    <col min="14344" max="14344" width="13.28515625" style="604" customWidth="1"/>
    <col min="14345" max="14345" width="11.85546875" style="604" customWidth="1"/>
    <col min="14346" max="14346" width="13.42578125" style="604" customWidth="1"/>
    <col min="14347" max="14348" width="8.5703125" style="604" customWidth="1"/>
    <col min="14349" max="14349" width="12.28515625" style="604" customWidth="1"/>
    <col min="14350" max="14350" width="6.140625" style="604" customWidth="1"/>
    <col min="14351" max="14351" width="6.42578125" style="604" customWidth="1"/>
    <col min="14352" max="14352" width="18.7109375" style="604" customWidth="1"/>
    <col min="14353" max="14361" width="0" style="604" hidden="1" customWidth="1"/>
    <col min="14362" max="14592" width="9.140625" style="604"/>
    <col min="14593" max="14593" width="3.85546875" style="604" customWidth="1"/>
    <col min="14594" max="14594" width="12.140625" style="604" customWidth="1"/>
    <col min="14595" max="14595" width="2.5703125" style="604" customWidth="1"/>
    <col min="14596" max="14596" width="11.5703125" style="604" customWidth="1"/>
    <col min="14597" max="14597" width="14.140625" style="604" customWidth="1"/>
    <col min="14598" max="14598" width="8.140625" style="604" customWidth="1"/>
    <col min="14599" max="14599" width="13.42578125" style="604" customWidth="1"/>
    <col min="14600" max="14600" width="13.28515625" style="604" customWidth="1"/>
    <col min="14601" max="14601" width="11.85546875" style="604" customWidth="1"/>
    <col min="14602" max="14602" width="13.42578125" style="604" customWidth="1"/>
    <col min="14603" max="14604" width="8.5703125" style="604" customWidth="1"/>
    <col min="14605" max="14605" width="12.28515625" style="604" customWidth="1"/>
    <col min="14606" max="14606" width="6.140625" style="604" customWidth="1"/>
    <col min="14607" max="14607" width="6.42578125" style="604" customWidth="1"/>
    <col min="14608" max="14608" width="18.7109375" style="604" customWidth="1"/>
    <col min="14609" max="14617" width="0" style="604" hidden="1" customWidth="1"/>
    <col min="14618" max="14848" width="9.140625" style="604"/>
    <col min="14849" max="14849" width="3.85546875" style="604" customWidth="1"/>
    <col min="14850" max="14850" width="12.140625" style="604" customWidth="1"/>
    <col min="14851" max="14851" width="2.5703125" style="604" customWidth="1"/>
    <col min="14852" max="14852" width="11.5703125" style="604" customWidth="1"/>
    <col min="14853" max="14853" width="14.140625" style="604" customWidth="1"/>
    <col min="14854" max="14854" width="8.140625" style="604" customWidth="1"/>
    <col min="14855" max="14855" width="13.42578125" style="604" customWidth="1"/>
    <col min="14856" max="14856" width="13.28515625" style="604" customWidth="1"/>
    <col min="14857" max="14857" width="11.85546875" style="604" customWidth="1"/>
    <col min="14858" max="14858" width="13.42578125" style="604" customWidth="1"/>
    <col min="14859" max="14860" width="8.5703125" style="604" customWidth="1"/>
    <col min="14861" max="14861" width="12.28515625" style="604" customWidth="1"/>
    <col min="14862" max="14862" width="6.140625" style="604" customWidth="1"/>
    <col min="14863" max="14863" width="6.42578125" style="604" customWidth="1"/>
    <col min="14864" max="14864" width="18.7109375" style="604" customWidth="1"/>
    <col min="14865" max="14873" width="0" style="604" hidden="1" customWidth="1"/>
    <col min="14874" max="15104" width="9.140625" style="604"/>
    <col min="15105" max="15105" width="3.85546875" style="604" customWidth="1"/>
    <col min="15106" max="15106" width="12.140625" style="604" customWidth="1"/>
    <col min="15107" max="15107" width="2.5703125" style="604" customWidth="1"/>
    <col min="15108" max="15108" width="11.5703125" style="604" customWidth="1"/>
    <col min="15109" max="15109" width="14.140625" style="604" customWidth="1"/>
    <col min="15110" max="15110" width="8.140625" style="604" customWidth="1"/>
    <col min="15111" max="15111" width="13.42578125" style="604" customWidth="1"/>
    <col min="15112" max="15112" width="13.28515625" style="604" customWidth="1"/>
    <col min="15113" max="15113" width="11.85546875" style="604" customWidth="1"/>
    <col min="15114" max="15114" width="13.42578125" style="604" customWidth="1"/>
    <col min="15115" max="15116" width="8.5703125" style="604" customWidth="1"/>
    <col min="15117" max="15117" width="12.28515625" style="604" customWidth="1"/>
    <col min="15118" max="15118" width="6.140625" style="604" customWidth="1"/>
    <col min="15119" max="15119" width="6.42578125" style="604" customWidth="1"/>
    <col min="15120" max="15120" width="18.7109375" style="604" customWidth="1"/>
    <col min="15121" max="15129" width="0" style="604" hidden="1" customWidth="1"/>
    <col min="15130" max="15360" width="9.140625" style="604"/>
    <col min="15361" max="15361" width="3.85546875" style="604" customWidth="1"/>
    <col min="15362" max="15362" width="12.140625" style="604" customWidth="1"/>
    <col min="15363" max="15363" width="2.5703125" style="604" customWidth="1"/>
    <col min="15364" max="15364" width="11.5703125" style="604" customWidth="1"/>
    <col min="15365" max="15365" width="14.140625" style="604" customWidth="1"/>
    <col min="15366" max="15366" width="8.140625" style="604" customWidth="1"/>
    <col min="15367" max="15367" width="13.42578125" style="604" customWidth="1"/>
    <col min="15368" max="15368" width="13.28515625" style="604" customWidth="1"/>
    <col min="15369" max="15369" width="11.85546875" style="604" customWidth="1"/>
    <col min="15370" max="15370" width="13.42578125" style="604" customWidth="1"/>
    <col min="15371" max="15372" width="8.5703125" style="604" customWidth="1"/>
    <col min="15373" max="15373" width="12.28515625" style="604" customWidth="1"/>
    <col min="15374" max="15374" width="6.140625" style="604" customWidth="1"/>
    <col min="15375" max="15375" width="6.42578125" style="604" customWidth="1"/>
    <col min="15376" max="15376" width="18.7109375" style="604" customWidth="1"/>
    <col min="15377" max="15385" width="0" style="604" hidden="1" customWidth="1"/>
    <col min="15386" max="15616" width="9.140625" style="604"/>
    <col min="15617" max="15617" width="3.85546875" style="604" customWidth="1"/>
    <col min="15618" max="15618" width="12.140625" style="604" customWidth="1"/>
    <col min="15619" max="15619" width="2.5703125" style="604" customWidth="1"/>
    <col min="15620" max="15620" width="11.5703125" style="604" customWidth="1"/>
    <col min="15621" max="15621" width="14.140625" style="604" customWidth="1"/>
    <col min="15622" max="15622" width="8.140625" style="604" customWidth="1"/>
    <col min="15623" max="15623" width="13.42578125" style="604" customWidth="1"/>
    <col min="15624" max="15624" width="13.28515625" style="604" customWidth="1"/>
    <col min="15625" max="15625" width="11.85546875" style="604" customWidth="1"/>
    <col min="15626" max="15626" width="13.42578125" style="604" customWidth="1"/>
    <col min="15627" max="15628" width="8.5703125" style="604" customWidth="1"/>
    <col min="15629" max="15629" width="12.28515625" style="604" customWidth="1"/>
    <col min="15630" max="15630" width="6.140625" style="604" customWidth="1"/>
    <col min="15631" max="15631" width="6.42578125" style="604" customWidth="1"/>
    <col min="15632" max="15632" width="18.7109375" style="604" customWidth="1"/>
    <col min="15633" max="15641" width="0" style="604" hidden="1" customWidth="1"/>
    <col min="15642" max="15872" width="9.140625" style="604"/>
    <col min="15873" max="15873" width="3.85546875" style="604" customWidth="1"/>
    <col min="15874" max="15874" width="12.140625" style="604" customWidth="1"/>
    <col min="15875" max="15875" width="2.5703125" style="604" customWidth="1"/>
    <col min="15876" max="15876" width="11.5703125" style="604" customWidth="1"/>
    <col min="15877" max="15877" width="14.140625" style="604" customWidth="1"/>
    <col min="15878" max="15878" width="8.140625" style="604" customWidth="1"/>
    <col min="15879" max="15879" width="13.42578125" style="604" customWidth="1"/>
    <col min="15880" max="15880" width="13.28515625" style="604" customWidth="1"/>
    <col min="15881" max="15881" width="11.85546875" style="604" customWidth="1"/>
    <col min="15882" max="15882" width="13.42578125" style="604" customWidth="1"/>
    <col min="15883" max="15884" width="8.5703125" style="604" customWidth="1"/>
    <col min="15885" max="15885" width="12.28515625" style="604" customWidth="1"/>
    <col min="15886" max="15886" width="6.140625" style="604" customWidth="1"/>
    <col min="15887" max="15887" width="6.42578125" style="604" customWidth="1"/>
    <col min="15888" max="15888" width="18.7109375" style="604" customWidth="1"/>
    <col min="15889" max="15897" width="0" style="604" hidden="1" customWidth="1"/>
    <col min="15898" max="16128" width="9.140625" style="604"/>
    <col min="16129" max="16129" width="3.85546875" style="604" customWidth="1"/>
    <col min="16130" max="16130" width="12.140625" style="604" customWidth="1"/>
    <col min="16131" max="16131" width="2.5703125" style="604" customWidth="1"/>
    <col min="16132" max="16132" width="11.5703125" style="604" customWidth="1"/>
    <col min="16133" max="16133" width="14.140625" style="604" customWidth="1"/>
    <col min="16134" max="16134" width="8.140625" style="604" customWidth="1"/>
    <col min="16135" max="16135" width="13.42578125" style="604" customWidth="1"/>
    <col min="16136" max="16136" width="13.28515625" style="604" customWidth="1"/>
    <col min="16137" max="16137" width="11.85546875" style="604" customWidth="1"/>
    <col min="16138" max="16138" width="13.42578125" style="604" customWidth="1"/>
    <col min="16139" max="16140" width="8.5703125" style="604" customWidth="1"/>
    <col min="16141" max="16141" width="12.28515625" style="604" customWidth="1"/>
    <col min="16142" max="16142" width="6.140625" style="604" customWidth="1"/>
    <col min="16143" max="16143" width="6.42578125" style="604" customWidth="1"/>
    <col min="16144" max="16144" width="18.7109375" style="604" customWidth="1"/>
    <col min="16145" max="16153" width="0" style="604" hidden="1" customWidth="1"/>
    <col min="16154" max="16384" width="9.140625" style="604"/>
  </cols>
  <sheetData>
    <row r="1" spans="1:23">
      <c r="A1" s="2188" t="s">
        <v>151</v>
      </c>
      <c r="B1" s="2188"/>
      <c r="C1" s="2188"/>
      <c r="D1" s="2188"/>
      <c r="E1" s="2188"/>
      <c r="F1" s="2188"/>
      <c r="G1" s="2188"/>
      <c r="H1" s="2188"/>
      <c r="I1" s="2188"/>
      <c r="J1" s="2188"/>
      <c r="K1" s="2188"/>
      <c r="L1" s="2188"/>
      <c r="M1" s="2188"/>
      <c r="N1" s="2188"/>
      <c r="O1" s="2188"/>
      <c r="P1" s="2188"/>
    </row>
    <row r="2" spans="1:23">
      <c r="A2" s="2188" t="s">
        <v>1</v>
      </c>
      <c r="B2" s="2188"/>
      <c r="C2" s="2188"/>
      <c r="D2" s="2188"/>
      <c r="E2" s="2188"/>
      <c r="F2" s="2188"/>
      <c r="G2" s="2188"/>
      <c r="H2" s="2188"/>
      <c r="I2" s="2188"/>
      <c r="J2" s="2188"/>
      <c r="K2" s="2188"/>
      <c r="L2" s="2188"/>
      <c r="M2" s="2188"/>
      <c r="N2" s="2188"/>
      <c r="O2" s="2188"/>
      <c r="P2" s="2188"/>
    </row>
    <row r="3" spans="1:23">
      <c r="A3" s="2188" t="s">
        <v>2</v>
      </c>
      <c r="B3" s="2188"/>
      <c r="C3" s="2188"/>
      <c r="D3" s="2188"/>
      <c r="E3" s="2188"/>
      <c r="F3" s="2188"/>
      <c r="G3" s="2188"/>
      <c r="H3" s="2188"/>
      <c r="I3" s="2188"/>
      <c r="J3" s="2188"/>
      <c r="K3" s="2188"/>
      <c r="L3" s="2188"/>
      <c r="M3" s="2188"/>
      <c r="N3" s="2188"/>
      <c r="O3" s="2188"/>
      <c r="P3" s="2188"/>
    </row>
    <row r="4" spans="1:23">
      <c r="A4" s="2188" t="s">
        <v>1928</v>
      </c>
      <c r="B4" s="2188"/>
      <c r="C4" s="2188"/>
      <c r="D4" s="2188"/>
      <c r="E4" s="2188"/>
      <c r="F4" s="2188"/>
      <c r="G4" s="2188"/>
      <c r="H4" s="2188"/>
      <c r="I4" s="2188"/>
      <c r="J4" s="2188"/>
      <c r="K4" s="2188"/>
      <c r="L4" s="2188"/>
      <c r="M4" s="2188"/>
      <c r="N4" s="2188"/>
      <c r="O4" s="2188"/>
      <c r="P4" s="2188"/>
    </row>
    <row r="6" spans="1:23">
      <c r="A6" s="937" t="s">
        <v>3</v>
      </c>
      <c r="B6" s="938"/>
      <c r="C6" s="938"/>
      <c r="D6" s="938"/>
      <c r="E6" s="938"/>
      <c r="F6" s="938"/>
      <c r="G6" s="938"/>
      <c r="H6" s="938"/>
      <c r="I6" s="939"/>
      <c r="J6" s="937" t="s">
        <v>4</v>
      </c>
      <c r="K6" s="938"/>
      <c r="L6" s="938"/>
      <c r="M6" s="938" t="s">
        <v>5</v>
      </c>
      <c r="N6" s="937"/>
      <c r="O6" s="938"/>
      <c r="P6" s="939"/>
    </row>
    <row r="7" spans="1:23">
      <c r="A7" s="2189" t="s">
        <v>6</v>
      </c>
      <c r="B7" s="2190"/>
      <c r="C7" s="2190"/>
      <c r="D7" s="2190"/>
      <c r="E7" s="2190"/>
      <c r="F7" s="2190"/>
      <c r="G7" s="2190"/>
      <c r="H7" s="2190"/>
      <c r="I7" s="2191"/>
      <c r="J7" s="576" t="s">
        <v>70</v>
      </c>
      <c r="K7" s="603"/>
      <c r="L7" s="603"/>
      <c r="M7" s="603"/>
      <c r="N7" s="940"/>
      <c r="O7" s="603"/>
      <c r="P7" s="941"/>
    </row>
    <row r="8" spans="1:23">
      <c r="A8" s="2189"/>
      <c r="B8" s="2190"/>
      <c r="C8" s="2190"/>
      <c r="D8" s="2190"/>
      <c r="E8" s="2190"/>
      <c r="F8" s="2190"/>
      <c r="G8" s="2190"/>
      <c r="H8" s="2190"/>
      <c r="I8" s="2191"/>
      <c r="J8" s="603"/>
      <c r="K8" s="603"/>
      <c r="L8" s="603"/>
      <c r="M8" s="603" t="s">
        <v>8</v>
      </c>
      <c r="N8" s="940"/>
      <c r="O8" s="603"/>
      <c r="P8" s="941"/>
    </row>
    <row r="9" spans="1:23" ht="9" customHeight="1">
      <c r="A9" s="942"/>
      <c r="B9" s="943"/>
      <c r="C9" s="943"/>
      <c r="D9" s="943"/>
      <c r="E9" s="943"/>
      <c r="F9" s="943"/>
      <c r="G9" s="943"/>
      <c r="H9" s="943"/>
      <c r="I9" s="944"/>
      <c r="J9" s="942"/>
      <c r="K9" s="943"/>
      <c r="L9" s="943"/>
      <c r="M9" s="943"/>
      <c r="N9" s="942"/>
      <c r="O9" s="943"/>
      <c r="P9" s="944"/>
      <c r="V9" s="945"/>
    </row>
    <row r="10" spans="1:23" s="947" customFormat="1">
      <c r="A10" s="2195" t="s">
        <v>9</v>
      </c>
      <c r="B10" s="2196"/>
      <c r="C10" s="2196"/>
      <c r="D10" s="2196"/>
      <c r="E10" s="2196"/>
      <c r="F10" s="946" t="s">
        <v>10</v>
      </c>
      <c r="G10" s="2180" t="s">
        <v>11</v>
      </c>
      <c r="H10" s="2181"/>
      <c r="I10" s="2182"/>
      <c r="J10" s="946" t="s">
        <v>12</v>
      </c>
      <c r="K10" s="2192" t="s">
        <v>13</v>
      </c>
      <c r="L10" s="2193"/>
      <c r="M10" s="2194"/>
      <c r="N10" s="2192" t="s">
        <v>14</v>
      </c>
      <c r="O10" s="2193"/>
      <c r="P10" s="2194"/>
      <c r="V10" s="947" t="s">
        <v>1608</v>
      </c>
      <c r="W10" s="947" t="s">
        <v>1609</v>
      </c>
    </row>
    <row r="11" spans="1:23" s="947" customFormat="1" ht="12.75" customHeight="1">
      <c r="A11" s="2197"/>
      <c r="B11" s="2198"/>
      <c r="C11" s="2198"/>
      <c r="D11" s="2198"/>
      <c r="E11" s="2198"/>
      <c r="F11" s="948" t="s">
        <v>15</v>
      </c>
      <c r="G11" s="2183"/>
      <c r="H11" s="2184"/>
      <c r="I11" s="2185"/>
      <c r="J11" s="948" t="s">
        <v>16</v>
      </c>
      <c r="K11" s="2199" t="s">
        <v>17</v>
      </c>
      <c r="L11" s="2200"/>
      <c r="M11" s="2201" t="s">
        <v>18</v>
      </c>
      <c r="N11" s="948" t="s">
        <v>19</v>
      </c>
      <c r="O11" s="948" t="s">
        <v>20</v>
      </c>
      <c r="P11" s="2202" t="s">
        <v>18</v>
      </c>
      <c r="V11" s="947" t="s">
        <v>1610</v>
      </c>
      <c r="W11" s="947" t="s">
        <v>1611</v>
      </c>
    </row>
    <row r="12" spans="1:23" s="947" customFormat="1">
      <c r="A12" s="2197"/>
      <c r="B12" s="2198"/>
      <c r="C12" s="2198"/>
      <c r="D12" s="2198"/>
      <c r="E12" s="2198"/>
      <c r="F12" s="948"/>
      <c r="G12" s="948" t="s">
        <v>21</v>
      </c>
      <c r="H12" s="948" t="s">
        <v>22</v>
      </c>
      <c r="I12" s="949" t="s">
        <v>23</v>
      </c>
      <c r="J12" s="948" t="s">
        <v>24</v>
      </c>
      <c r="K12" s="2204" t="s">
        <v>25</v>
      </c>
      <c r="L12" s="2205"/>
      <c r="M12" s="2201"/>
      <c r="N12" s="948" t="s">
        <v>26</v>
      </c>
      <c r="O12" s="948" t="s">
        <v>27</v>
      </c>
      <c r="P12" s="2203"/>
      <c r="V12" s="947" t="s">
        <v>1612</v>
      </c>
      <c r="W12" s="947" t="s">
        <v>1613</v>
      </c>
    </row>
    <row r="13" spans="1:23" s="947" customFormat="1">
      <c r="A13" s="2197"/>
      <c r="B13" s="2198"/>
      <c r="C13" s="2198"/>
      <c r="D13" s="2198"/>
      <c r="E13" s="2198"/>
      <c r="F13" s="948"/>
      <c r="G13" s="948"/>
      <c r="H13" s="948"/>
      <c r="I13" s="949"/>
      <c r="J13" s="948" t="s">
        <v>28</v>
      </c>
      <c r="K13" s="948" t="s">
        <v>29</v>
      </c>
      <c r="L13" s="948" t="s">
        <v>30</v>
      </c>
      <c r="M13" s="950"/>
      <c r="N13" s="948" t="s">
        <v>31</v>
      </c>
      <c r="O13" s="948" t="s">
        <v>32</v>
      </c>
      <c r="P13" s="2203"/>
    </row>
    <row r="14" spans="1:23" s="947" customFormat="1">
      <c r="A14" s="2197"/>
      <c r="B14" s="2198"/>
      <c r="C14" s="2198"/>
      <c r="D14" s="2198"/>
      <c r="E14" s="2198"/>
      <c r="F14" s="948"/>
      <c r="G14" s="948" t="s">
        <v>33</v>
      </c>
      <c r="H14" s="948" t="s">
        <v>33</v>
      </c>
      <c r="I14" s="949" t="s">
        <v>33</v>
      </c>
      <c r="J14" s="951"/>
      <c r="K14" s="951"/>
      <c r="L14" s="951"/>
      <c r="M14" s="948"/>
      <c r="N14" s="951"/>
      <c r="O14" s="951"/>
      <c r="P14" s="949"/>
    </row>
    <row r="15" spans="1:23" s="947" customFormat="1">
      <c r="A15" s="2186" t="s">
        <v>34</v>
      </c>
      <c r="B15" s="2187"/>
      <c r="C15" s="2187"/>
      <c r="D15" s="2187"/>
      <c r="E15" s="2187"/>
      <c r="F15" s="952" t="s">
        <v>35</v>
      </c>
      <c r="G15" s="952" t="s">
        <v>36</v>
      </c>
      <c r="H15" s="952" t="s">
        <v>37</v>
      </c>
      <c r="I15" s="952" t="s">
        <v>38</v>
      </c>
      <c r="J15" s="952" t="s">
        <v>39</v>
      </c>
      <c r="K15" s="952" t="s">
        <v>40</v>
      </c>
      <c r="L15" s="952" t="s">
        <v>41</v>
      </c>
      <c r="M15" s="952" t="s">
        <v>42</v>
      </c>
      <c r="N15" s="952" t="s">
        <v>43</v>
      </c>
      <c r="O15" s="952" t="s">
        <v>44</v>
      </c>
      <c r="P15" s="953" t="s">
        <v>45</v>
      </c>
    </row>
    <row r="16" spans="1:23" ht="25.5" customHeight="1">
      <c r="A16" s="954">
        <v>1</v>
      </c>
      <c r="B16" s="955" t="s">
        <v>677</v>
      </c>
      <c r="C16" s="956" t="s">
        <v>182</v>
      </c>
      <c r="D16" s="957" t="s">
        <v>678</v>
      </c>
      <c r="E16" s="958" t="s">
        <v>679</v>
      </c>
      <c r="F16" s="959" t="s">
        <v>74</v>
      </c>
      <c r="G16" s="960">
        <v>20490</v>
      </c>
      <c r="H16" s="960">
        <v>32678</v>
      </c>
      <c r="I16" s="961">
        <v>43866</v>
      </c>
      <c r="J16" s="962">
        <v>47522</v>
      </c>
      <c r="K16" s="954" t="s">
        <v>547</v>
      </c>
      <c r="L16" s="954" t="s">
        <v>547</v>
      </c>
      <c r="M16" s="963">
        <f t="shared" ref="M16:M58" si="0">SUM(J16*0.0478087*S16)</f>
        <v>0</v>
      </c>
      <c r="N16" s="954">
        <f t="shared" ref="N16:N58" si="1">R16-Q16</f>
        <v>31</v>
      </c>
      <c r="O16" s="954">
        <v>37</v>
      </c>
      <c r="P16" s="964">
        <f t="shared" ref="P16:P58" si="2">SUM(O16*J16)</f>
        <v>1758314</v>
      </c>
      <c r="Q16" s="604">
        <v>1989</v>
      </c>
      <c r="R16" s="604">
        <v>2020</v>
      </c>
    </row>
    <row r="17" spans="1:19" ht="25.5" customHeight="1">
      <c r="A17" s="954">
        <v>2</v>
      </c>
      <c r="B17" s="955" t="s">
        <v>680</v>
      </c>
      <c r="C17" s="956" t="s">
        <v>182</v>
      </c>
      <c r="D17" s="957" t="s">
        <v>681</v>
      </c>
      <c r="E17" s="965" t="s">
        <v>682</v>
      </c>
      <c r="F17" s="959" t="s">
        <v>69</v>
      </c>
      <c r="G17" s="960">
        <v>20721</v>
      </c>
      <c r="H17" s="960">
        <v>30988</v>
      </c>
      <c r="I17" s="961">
        <v>44097</v>
      </c>
      <c r="J17" s="962">
        <v>41140</v>
      </c>
      <c r="K17" s="954" t="s">
        <v>547</v>
      </c>
      <c r="L17" s="954" t="s">
        <v>547</v>
      </c>
      <c r="M17" s="963">
        <f t="shared" si="0"/>
        <v>0</v>
      </c>
      <c r="N17" s="954">
        <f t="shared" si="1"/>
        <v>36</v>
      </c>
      <c r="O17" s="954">
        <v>47</v>
      </c>
      <c r="P17" s="964">
        <f t="shared" si="2"/>
        <v>1933580</v>
      </c>
      <c r="Q17" s="604">
        <v>1984</v>
      </c>
      <c r="R17" s="604">
        <v>2020</v>
      </c>
    </row>
    <row r="18" spans="1:19" ht="25.5" customHeight="1">
      <c r="A18" s="954">
        <v>3</v>
      </c>
      <c r="B18" s="955" t="s">
        <v>683</v>
      </c>
      <c r="C18" s="956" t="s">
        <v>182</v>
      </c>
      <c r="D18" s="957" t="s">
        <v>684</v>
      </c>
      <c r="E18" s="965" t="s">
        <v>685</v>
      </c>
      <c r="F18" s="959" t="s">
        <v>686</v>
      </c>
      <c r="G18" s="960">
        <v>20680</v>
      </c>
      <c r="H18" s="960">
        <v>30481</v>
      </c>
      <c r="I18" s="961">
        <v>44056</v>
      </c>
      <c r="J18" s="962">
        <v>41650</v>
      </c>
      <c r="K18" s="954" t="s">
        <v>547</v>
      </c>
      <c r="L18" s="954" t="s">
        <v>547</v>
      </c>
      <c r="M18" s="963">
        <f t="shared" si="0"/>
        <v>0</v>
      </c>
      <c r="N18" s="954">
        <f t="shared" si="1"/>
        <v>37</v>
      </c>
      <c r="O18" s="954">
        <v>49</v>
      </c>
      <c r="P18" s="964">
        <f t="shared" si="2"/>
        <v>2040850</v>
      </c>
      <c r="Q18" s="604">
        <v>1983</v>
      </c>
      <c r="R18" s="604">
        <v>2020</v>
      </c>
    </row>
    <row r="19" spans="1:19" ht="25.5" customHeight="1">
      <c r="A19" s="954">
        <v>4</v>
      </c>
      <c r="B19" s="955" t="s">
        <v>687</v>
      </c>
      <c r="C19" s="956" t="s">
        <v>182</v>
      </c>
      <c r="D19" s="957" t="s">
        <v>688</v>
      </c>
      <c r="E19" s="958" t="s">
        <v>689</v>
      </c>
      <c r="F19" s="959" t="s">
        <v>72</v>
      </c>
      <c r="G19" s="960">
        <v>20609</v>
      </c>
      <c r="H19" s="960">
        <v>35311</v>
      </c>
      <c r="I19" s="961">
        <v>43985</v>
      </c>
      <c r="J19" s="962">
        <v>26834</v>
      </c>
      <c r="K19" s="954" t="s">
        <v>547</v>
      </c>
      <c r="L19" s="954" t="s">
        <v>547</v>
      </c>
      <c r="M19" s="963">
        <f t="shared" si="0"/>
        <v>0</v>
      </c>
      <c r="N19" s="954">
        <f t="shared" si="1"/>
        <v>24</v>
      </c>
      <c r="O19" s="954">
        <v>26</v>
      </c>
      <c r="P19" s="964">
        <f t="shared" si="2"/>
        <v>697684</v>
      </c>
      <c r="Q19" s="604">
        <v>1996</v>
      </c>
      <c r="R19" s="604">
        <v>2020</v>
      </c>
    </row>
    <row r="20" spans="1:19" ht="25.5" customHeight="1">
      <c r="A20" s="954">
        <v>5</v>
      </c>
      <c r="B20" s="955" t="s">
        <v>690</v>
      </c>
      <c r="C20" s="956" t="s">
        <v>182</v>
      </c>
      <c r="D20" s="957" t="s">
        <v>691</v>
      </c>
      <c r="E20" s="958" t="s">
        <v>692</v>
      </c>
      <c r="F20" s="959" t="s">
        <v>72</v>
      </c>
      <c r="G20" s="960">
        <v>20495</v>
      </c>
      <c r="H20" s="960">
        <v>32295</v>
      </c>
      <c r="I20" s="961">
        <v>43871</v>
      </c>
      <c r="J20" s="962">
        <v>26506</v>
      </c>
      <c r="K20" s="954" t="s">
        <v>547</v>
      </c>
      <c r="L20" s="954" t="s">
        <v>547</v>
      </c>
      <c r="M20" s="963">
        <f t="shared" si="0"/>
        <v>0</v>
      </c>
      <c r="N20" s="954">
        <f t="shared" si="1"/>
        <v>32</v>
      </c>
      <c r="O20" s="954">
        <v>39</v>
      </c>
      <c r="P20" s="964">
        <f t="shared" si="2"/>
        <v>1033734</v>
      </c>
      <c r="Q20" s="604">
        <v>1988</v>
      </c>
      <c r="R20" s="604">
        <v>2020</v>
      </c>
    </row>
    <row r="21" spans="1:19" ht="25.5" customHeight="1">
      <c r="A21" s="954">
        <v>6</v>
      </c>
      <c r="B21" s="955" t="s">
        <v>693</v>
      </c>
      <c r="C21" s="956" t="s">
        <v>182</v>
      </c>
      <c r="D21" s="957" t="s">
        <v>694</v>
      </c>
      <c r="E21" s="958" t="s">
        <v>695</v>
      </c>
      <c r="F21" s="959" t="s">
        <v>73</v>
      </c>
      <c r="G21" s="960">
        <v>20695</v>
      </c>
      <c r="H21" s="960">
        <v>35828</v>
      </c>
      <c r="I21" s="961" t="s">
        <v>2301</v>
      </c>
      <c r="J21" s="962">
        <v>23510</v>
      </c>
      <c r="K21" s="954" t="s">
        <v>547</v>
      </c>
      <c r="L21" s="954" t="s">
        <v>547</v>
      </c>
      <c r="M21" s="963">
        <f t="shared" si="0"/>
        <v>0</v>
      </c>
      <c r="N21" s="954">
        <f t="shared" si="1"/>
        <v>22</v>
      </c>
      <c r="O21" s="954">
        <v>23</v>
      </c>
      <c r="P21" s="964">
        <f>SUM(O21*J21)</f>
        <v>540730</v>
      </c>
      <c r="Q21" s="604">
        <v>1998</v>
      </c>
      <c r="R21" s="604">
        <v>2020</v>
      </c>
    </row>
    <row r="22" spans="1:19" ht="25.5" customHeight="1">
      <c r="A22" s="954">
        <v>7</v>
      </c>
      <c r="B22" s="955" t="s">
        <v>696</v>
      </c>
      <c r="C22" s="956" t="s">
        <v>182</v>
      </c>
      <c r="D22" s="957" t="s">
        <v>697</v>
      </c>
      <c r="E22" s="965" t="s">
        <v>698</v>
      </c>
      <c r="F22" s="959" t="s">
        <v>73</v>
      </c>
      <c r="G22" s="960">
        <v>20606</v>
      </c>
      <c r="H22" s="960">
        <v>34127</v>
      </c>
      <c r="I22" s="961">
        <v>43982</v>
      </c>
      <c r="J22" s="962">
        <v>23510</v>
      </c>
      <c r="K22" s="954" t="s">
        <v>547</v>
      </c>
      <c r="L22" s="954" t="s">
        <v>547</v>
      </c>
      <c r="M22" s="963">
        <f t="shared" si="0"/>
        <v>0</v>
      </c>
      <c r="N22" s="954">
        <f t="shared" si="1"/>
        <v>27</v>
      </c>
      <c r="O22" s="954">
        <v>30.5</v>
      </c>
      <c r="P22" s="964">
        <f t="shared" si="2"/>
        <v>717055</v>
      </c>
      <c r="Q22" s="604">
        <v>1993</v>
      </c>
      <c r="R22" s="604">
        <v>2020</v>
      </c>
    </row>
    <row r="23" spans="1:19" ht="25.5" customHeight="1">
      <c r="A23" s="954">
        <v>8</v>
      </c>
      <c r="B23" s="955" t="s">
        <v>699</v>
      </c>
      <c r="C23" s="956" t="s">
        <v>182</v>
      </c>
      <c r="D23" s="957" t="s">
        <v>667</v>
      </c>
      <c r="E23" s="958" t="s">
        <v>700</v>
      </c>
      <c r="F23" s="959" t="s">
        <v>64</v>
      </c>
      <c r="G23" s="960">
        <v>21174</v>
      </c>
      <c r="H23" s="960">
        <v>31229</v>
      </c>
      <c r="I23" s="961">
        <v>44185</v>
      </c>
      <c r="J23" s="962">
        <v>66385</v>
      </c>
      <c r="K23" s="954">
        <v>22.161999999999999</v>
      </c>
      <c r="L23" s="954">
        <v>32.561999999999998</v>
      </c>
      <c r="M23" s="963">
        <f>SUM(J23*0.0478087*S23)</f>
        <v>173681.96679083799</v>
      </c>
      <c r="N23" s="954">
        <f t="shared" si="1"/>
        <v>35</v>
      </c>
      <c r="O23" s="954">
        <v>45</v>
      </c>
      <c r="P23" s="964">
        <f t="shared" si="2"/>
        <v>2987325</v>
      </c>
      <c r="Q23" s="604">
        <v>1985</v>
      </c>
      <c r="R23" s="604">
        <v>2020</v>
      </c>
      <c r="S23" s="604">
        <f>K23+L23</f>
        <v>54.723999999999997</v>
      </c>
    </row>
    <row r="24" spans="1:19" ht="25.5" customHeight="1">
      <c r="A24" s="954">
        <v>9</v>
      </c>
      <c r="B24" s="955" t="s">
        <v>701</v>
      </c>
      <c r="C24" s="956" t="s">
        <v>182</v>
      </c>
      <c r="D24" s="957" t="s">
        <v>702</v>
      </c>
      <c r="E24" s="958" t="s">
        <v>703</v>
      </c>
      <c r="F24" s="959" t="s">
        <v>82</v>
      </c>
      <c r="G24" s="960">
        <v>21008</v>
      </c>
      <c r="H24" s="960">
        <v>35221</v>
      </c>
      <c r="I24" s="961">
        <v>44019</v>
      </c>
      <c r="J24" s="962">
        <v>46008</v>
      </c>
      <c r="K24" s="954">
        <v>20.959199999999999</v>
      </c>
      <c r="L24" s="954">
        <v>26.237500000000001</v>
      </c>
      <c r="M24" s="963">
        <f t="shared" si="0"/>
        <v>103813.04338231032</v>
      </c>
      <c r="N24" s="954">
        <f t="shared" si="1"/>
        <v>24</v>
      </c>
      <c r="O24" s="954">
        <v>26</v>
      </c>
      <c r="P24" s="964">
        <f t="shared" si="2"/>
        <v>1196208</v>
      </c>
      <c r="Q24" s="604">
        <v>1996</v>
      </c>
      <c r="R24" s="604">
        <v>2020</v>
      </c>
      <c r="S24" s="604">
        <f>K24+L24</f>
        <v>47.1967</v>
      </c>
    </row>
    <row r="25" spans="1:19" ht="25.5" customHeight="1">
      <c r="A25" s="954">
        <v>10</v>
      </c>
      <c r="B25" s="955" t="s">
        <v>704</v>
      </c>
      <c r="C25" s="956" t="s">
        <v>182</v>
      </c>
      <c r="D25" s="957" t="s">
        <v>705</v>
      </c>
      <c r="E25" s="957" t="s">
        <v>706</v>
      </c>
      <c r="F25" s="959" t="s">
        <v>72</v>
      </c>
      <c r="G25" s="960">
        <v>20946</v>
      </c>
      <c r="H25" s="960">
        <v>33097</v>
      </c>
      <c r="I25" s="961">
        <v>43957</v>
      </c>
      <c r="J25" s="962">
        <v>26506</v>
      </c>
      <c r="K25" s="954" t="s">
        <v>547</v>
      </c>
      <c r="L25" s="954" t="s">
        <v>547</v>
      </c>
      <c r="M25" s="963">
        <f t="shared" si="0"/>
        <v>0</v>
      </c>
      <c r="N25" s="954">
        <f t="shared" si="1"/>
        <v>30</v>
      </c>
      <c r="O25" s="954">
        <v>35</v>
      </c>
      <c r="P25" s="964">
        <f t="shared" si="2"/>
        <v>927710</v>
      </c>
      <c r="Q25" s="604">
        <v>1990</v>
      </c>
      <c r="R25" s="604">
        <v>2020</v>
      </c>
    </row>
    <row r="26" spans="1:19" ht="25.5" customHeight="1">
      <c r="A26" s="954">
        <v>11</v>
      </c>
      <c r="B26" s="955" t="s">
        <v>707</v>
      </c>
      <c r="C26" s="956" t="s">
        <v>182</v>
      </c>
      <c r="D26" s="956" t="s">
        <v>708</v>
      </c>
      <c r="E26" s="965" t="s">
        <v>704</v>
      </c>
      <c r="F26" s="959" t="s">
        <v>72</v>
      </c>
      <c r="G26" s="960">
        <v>21011</v>
      </c>
      <c r="H26" s="960">
        <v>34876</v>
      </c>
      <c r="I26" s="966">
        <v>44022</v>
      </c>
      <c r="J26" s="967">
        <v>25545</v>
      </c>
      <c r="K26" s="954" t="s">
        <v>547</v>
      </c>
      <c r="L26" s="954" t="s">
        <v>547</v>
      </c>
      <c r="M26" s="963">
        <f t="shared" si="0"/>
        <v>0</v>
      </c>
      <c r="N26" s="954">
        <f t="shared" si="1"/>
        <v>25</v>
      </c>
      <c r="O26" s="968">
        <v>27.5</v>
      </c>
      <c r="P26" s="964">
        <f t="shared" si="2"/>
        <v>702487.5</v>
      </c>
      <c r="Q26" s="604">
        <v>1995</v>
      </c>
      <c r="R26" s="604">
        <v>2020</v>
      </c>
    </row>
    <row r="27" spans="1:19" ht="25.5" customHeight="1">
      <c r="A27" s="954">
        <v>12</v>
      </c>
      <c r="B27" s="955" t="s">
        <v>709</v>
      </c>
      <c r="C27" s="956" t="s">
        <v>182</v>
      </c>
      <c r="D27" s="956" t="s">
        <v>710</v>
      </c>
      <c r="E27" s="965" t="s">
        <v>711</v>
      </c>
      <c r="F27" s="959" t="s">
        <v>69</v>
      </c>
      <c r="G27" s="960">
        <v>20902</v>
      </c>
      <c r="H27" s="960">
        <v>31277</v>
      </c>
      <c r="I27" s="966">
        <v>43913</v>
      </c>
      <c r="J27" s="967">
        <v>42688</v>
      </c>
      <c r="K27" s="954" t="s">
        <v>547</v>
      </c>
      <c r="L27" s="954" t="s">
        <v>547</v>
      </c>
      <c r="M27" s="963">
        <f t="shared" si="0"/>
        <v>0</v>
      </c>
      <c r="N27" s="954">
        <f t="shared" si="1"/>
        <v>35</v>
      </c>
      <c r="O27" s="968">
        <v>45</v>
      </c>
      <c r="P27" s="964">
        <f t="shared" si="2"/>
        <v>1920960</v>
      </c>
      <c r="Q27" s="604">
        <v>1985</v>
      </c>
      <c r="R27" s="604">
        <v>2020</v>
      </c>
    </row>
    <row r="28" spans="1:19" ht="25.5" customHeight="1">
      <c r="A28" s="954">
        <v>13</v>
      </c>
      <c r="B28" s="955" t="s">
        <v>712</v>
      </c>
      <c r="C28" s="956" t="s">
        <v>182</v>
      </c>
      <c r="D28" s="956" t="s">
        <v>713</v>
      </c>
      <c r="E28" s="965" t="s">
        <v>714</v>
      </c>
      <c r="F28" s="959" t="s">
        <v>72</v>
      </c>
      <c r="G28" s="960">
        <v>21093</v>
      </c>
      <c r="H28" s="960">
        <v>32393</v>
      </c>
      <c r="I28" s="966">
        <v>44104</v>
      </c>
      <c r="J28" s="967">
        <v>26506</v>
      </c>
      <c r="K28" s="968" t="s">
        <v>547</v>
      </c>
      <c r="L28" s="968" t="s">
        <v>547</v>
      </c>
      <c r="M28" s="963">
        <f t="shared" si="0"/>
        <v>0</v>
      </c>
      <c r="N28" s="954">
        <f t="shared" si="1"/>
        <v>32</v>
      </c>
      <c r="O28" s="968">
        <v>39</v>
      </c>
      <c r="P28" s="969">
        <f t="shared" si="2"/>
        <v>1033734</v>
      </c>
      <c r="Q28" s="604">
        <v>1988</v>
      </c>
      <c r="R28" s="604">
        <v>2020</v>
      </c>
    </row>
    <row r="29" spans="1:19" ht="25.5" customHeight="1">
      <c r="A29" s="954">
        <v>14</v>
      </c>
      <c r="B29" s="955" t="s">
        <v>701</v>
      </c>
      <c r="C29" s="956" t="s">
        <v>182</v>
      </c>
      <c r="D29" s="956" t="s">
        <v>715</v>
      </c>
      <c r="E29" s="965" t="s">
        <v>716</v>
      </c>
      <c r="F29" s="959" t="s">
        <v>47</v>
      </c>
      <c r="G29" s="960">
        <v>21011</v>
      </c>
      <c r="H29" s="960">
        <v>32456</v>
      </c>
      <c r="I29" s="966">
        <v>44022</v>
      </c>
      <c r="J29" s="967">
        <v>40637</v>
      </c>
      <c r="K29" s="968" t="s">
        <v>547</v>
      </c>
      <c r="L29" s="968" t="s">
        <v>547</v>
      </c>
      <c r="M29" s="963">
        <f t="shared" si="0"/>
        <v>0</v>
      </c>
      <c r="N29" s="954">
        <f t="shared" si="1"/>
        <v>32</v>
      </c>
      <c r="O29" s="968">
        <v>49</v>
      </c>
      <c r="P29" s="969">
        <f t="shared" si="2"/>
        <v>1991213</v>
      </c>
      <c r="Q29" s="604">
        <v>1988</v>
      </c>
      <c r="R29" s="604">
        <v>2020</v>
      </c>
    </row>
    <row r="30" spans="1:19" ht="25.5" customHeight="1">
      <c r="A30" s="954">
        <v>15</v>
      </c>
      <c r="B30" s="955" t="s">
        <v>717</v>
      </c>
      <c r="C30" s="956" t="s">
        <v>182</v>
      </c>
      <c r="D30" s="956" t="s">
        <v>718</v>
      </c>
      <c r="E30" s="965" t="s">
        <v>706</v>
      </c>
      <c r="F30" s="959" t="s">
        <v>73</v>
      </c>
      <c r="G30" s="960">
        <v>20888</v>
      </c>
      <c r="H30" s="960">
        <v>33252</v>
      </c>
      <c r="I30" s="966">
        <v>43899</v>
      </c>
      <c r="J30" s="967">
        <v>23510</v>
      </c>
      <c r="K30" s="968" t="s">
        <v>547</v>
      </c>
      <c r="L30" s="968" t="s">
        <v>547</v>
      </c>
      <c r="M30" s="963">
        <f t="shared" si="0"/>
        <v>0</v>
      </c>
      <c r="N30" s="954">
        <f t="shared" si="1"/>
        <v>29</v>
      </c>
      <c r="O30" s="968">
        <v>33.5</v>
      </c>
      <c r="P30" s="969">
        <f t="shared" si="2"/>
        <v>787585</v>
      </c>
      <c r="Q30" s="604">
        <v>1991</v>
      </c>
      <c r="R30" s="604">
        <v>2020</v>
      </c>
    </row>
    <row r="31" spans="1:19" ht="25.5" customHeight="1">
      <c r="A31" s="954">
        <v>16</v>
      </c>
      <c r="B31" s="955" t="s">
        <v>719</v>
      </c>
      <c r="C31" s="956" t="s">
        <v>182</v>
      </c>
      <c r="D31" s="956" t="s">
        <v>720</v>
      </c>
      <c r="E31" s="965" t="s">
        <v>721</v>
      </c>
      <c r="F31" s="959" t="s">
        <v>73</v>
      </c>
      <c r="G31" s="960">
        <v>21106</v>
      </c>
      <c r="H31" s="960">
        <v>31947</v>
      </c>
      <c r="I31" s="966">
        <v>44117</v>
      </c>
      <c r="J31" s="967">
        <v>23801</v>
      </c>
      <c r="K31" s="968" t="s">
        <v>547</v>
      </c>
      <c r="L31" s="968" t="s">
        <v>547</v>
      </c>
      <c r="M31" s="963">
        <f t="shared" si="0"/>
        <v>0</v>
      </c>
      <c r="N31" s="954">
        <f t="shared" si="1"/>
        <v>33</v>
      </c>
      <c r="O31" s="968">
        <v>47</v>
      </c>
      <c r="P31" s="969">
        <f t="shared" si="2"/>
        <v>1118647</v>
      </c>
      <c r="Q31" s="604">
        <v>1987</v>
      </c>
      <c r="R31" s="604">
        <v>2020</v>
      </c>
    </row>
    <row r="32" spans="1:19" ht="25.5" customHeight="1">
      <c r="A32" s="954">
        <v>17</v>
      </c>
      <c r="B32" s="955" t="s">
        <v>722</v>
      </c>
      <c r="C32" s="956" t="s">
        <v>182</v>
      </c>
      <c r="D32" s="956" t="s">
        <v>723</v>
      </c>
      <c r="E32" s="965" t="s">
        <v>724</v>
      </c>
      <c r="F32" s="959" t="s">
        <v>1614</v>
      </c>
      <c r="G32" s="960">
        <v>21153</v>
      </c>
      <c r="H32" s="960">
        <v>34535</v>
      </c>
      <c r="I32" s="966">
        <v>44164</v>
      </c>
      <c r="J32" s="967">
        <v>27755</v>
      </c>
      <c r="K32" s="968" t="s">
        <v>547</v>
      </c>
      <c r="L32" s="968" t="s">
        <v>547</v>
      </c>
      <c r="M32" s="963">
        <f t="shared" si="0"/>
        <v>0</v>
      </c>
      <c r="N32" s="954">
        <f t="shared" si="1"/>
        <v>26</v>
      </c>
      <c r="O32" s="968">
        <v>29</v>
      </c>
      <c r="P32" s="969">
        <f t="shared" si="2"/>
        <v>804895</v>
      </c>
      <c r="Q32" s="604">
        <v>1994</v>
      </c>
      <c r="R32" s="604">
        <v>2020</v>
      </c>
    </row>
    <row r="33" spans="1:19" ht="25.5" customHeight="1">
      <c r="A33" s="954">
        <v>18</v>
      </c>
      <c r="B33" s="957" t="s">
        <v>1007</v>
      </c>
      <c r="C33" s="956" t="s">
        <v>182</v>
      </c>
      <c r="D33" s="956" t="s">
        <v>1008</v>
      </c>
      <c r="E33" s="965" t="s">
        <v>1009</v>
      </c>
      <c r="F33" s="959" t="s">
        <v>654</v>
      </c>
      <c r="G33" s="960">
        <v>21494</v>
      </c>
      <c r="H33" s="960">
        <v>34337</v>
      </c>
      <c r="I33" s="966">
        <v>44140</v>
      </c>
      <c r="J33" s="967">
        <v>41650</v>
      </c>
      <c r="K33" s="968" t="s">
        <v>547</v>
      </c>
      <c r="L33" s="968" t="s">
        <v>547</v>
      </c>
      <c r="M33" s="963">
        <f t="shared" si="0"/>
        <v>0</v>
      </c>
      <c r="N33" s="954">
        <f t="shared" si="1"/>
        <v>26</v>
      </c>
      <c r="O33" s="968">
        <v>29</v>
      </c>
      <c r="P33" s="969">
        <f t="shared" si="2"/>
        <v>1207850</v>
      </c>
      <c r="Q33" s="604">
        <v>1994</v>
      </c>
      <c r="R33" s="604">
        <v>2020</v>
      </c>
    </row>
    <row r="34" spans="1:19" ht="25.5" customHeight="1">
      <c r="A34" s="954">
        <v>19</v>
      </c>
      <c r="B34" s="957" t="s">
        <v>1010</v>
      </c>
      <c r="C34" s="956" t="s">
        <v>182</v>
      </c>
      <c r="D34" s="956" t="s">
        <v>661</v>
      </c>
      <c r="E34" s="965" t="s">
        <v>1011</v>
      </c>
      <c r="F34" s="959" t="s">
        <v>73</v>
      </c>
      <c r="G34" s="960">
        <v>21442</v>
      </c>
      <c r="H34" s="960">
        <v>35037</v>
      </c>
      <c r="I34" s="966">
        <v>44088</v>
      </c>
      <c r="J34" s="967">
        <v>24096</v>
      </c>
      <c r="K34" s="968" t="s">
        <v>547</v>
      </c>
      <c r="L34" s="968" t="s">
        <v>547</v>
      </c>
      <c r="M34" s="963">
        <f t="shared" si="0"/>
        <v>0</v>
      </c>
      <c r="N34" s="968">
        <f t="shared" si="1"/>
        <v>25</v>
      </c>
      <c r="O34" s="968">
        <v>27.5</v>
      </c>
      <c r="P34" s="969">
        <f t="shared" si="2"/>
        <v>662640</v>
      </c>
      <c r="Q34" s="604">
        <v>1995</v>
      </c>
      <c r="R34" s="604">
        <v>2020</v>
      </c>
    </row>
    <row r="35" spans="1:19" ht="25.5" customHeight="1">
      <c r="A35" s="954">
        <v>20</v>
      </c>
      <c r="B35" s="970" t="s">
        <v>1615</v>
      </c>
      <c r="C35" s="956" t="s">
        <v>182</v>
      </c>
      <c r="D35" s="971" t="s">
        <v>284</v>
      </c>
      <c r="E35" s="972" t="s">
        <v>1616</v>
      </c>
      <c r="F35" s="959" t="s">
        <v>64</v>
      </c>
      <c r="G35" s="973">
        <v>21572</v>
      </c>
      <c r="H35" s="974">
        <v>37644</v>
      </c>
      <c r="I35" s="966">
        <v>43852</v>
      </c>
      <c r="J35" s="967">
        <v>66385</v>
      </c>
      <c r="K35" s="968">
        <v>24.232500000000002</v>
      </c>
      <c r="L35" s="968">
        <v>30.295000000000002</v>
      </c>
      <c r="M35" s="963">
        <f t="shared" si="0"/>
        <v>173058.31891286129</v>
      </c>
      <c r="N35" s="968">
        <v>16</v>
      </c>
      <c r="O35" s="968">
        <v>16</v>
      </c>
      <c r="P35" s="969">
        <f t="shared" si="2"/>
        <v>1062160</v>
      </c>
      <c r="Q35" s="604">
        <v>2003</v>
      </c>
      <c r="R35" s="604">
        <v>2020</v>
      </c>
      <c r="S35" s="604">
        <f>K35+L35</f>
        <v>54.527500000000003</v>
      </c>
    </row>
    <row r="36" spans="1:19" ht="25.5" customHeight="1">
      <c r="A36" s="954">
        <v>21</v>
      </c>
      <c r="B36" s="970" t="s">
        <v>1617</v>
      </c>
      <c r="C36" s="956" t="s">
        <v>182</v>
      </c>
      <c r="D36" s="971" t="s">
        <v>1618</v>
      </c>
      <c r="E36" s="972" t="s">
        <v>1619</v>
      </c>
      <c r="F36" s="959" t="s">
        <v>69</v>
      </c>
      <c r="G36" s="973">
        <v>21773</v>
      </c>
      <c r="H36" s="974">
        <v>38955</v>
      </c>
      <c r="I36" s="966">
        <v>44054</v>
      </c>
      <c r="J36" s="967">
        <v>40637</v>
      </c>
      <c r="K36" s="968" t="s">
        <v>547</v>
      </c>
      <c r="L36" s="968" t="s">
        <v>547</v>
      </c>
      <c r="M36" s="963">
        <f t="shared" si="0"/>
        <v>0</v>
      </c>
      <c r="N36" s="968">
        <f t="shared" si="1"/>
        <v>14</v>
      </c>
      <c r="O36" s="968">
        <v>14</v>
      </c>
      <c r="P36" s="969">
        <f t="shared" si="2"/>
        <v>568918</v>
      </c>
      <c r="Q36" s="604">
        <v>2006</v>
      </c>
      <c r="R36" s="604">
        <v>2020</v>
      </c>
    </row>
    <row r="37" spans="1:19" ht="25.5" customHeight="1">
      <c r="A37" s="954">
        <v>22</v>
      </c>
      <c r="B37" s="970" t="s">
        <v>1335</v>
      </c>
      <c r="C37" s="956" t="s">
        <v>182</v>
      </c>
      <c r="D37" s="971" t="s">
        <v>1620</v>
      </c>
      <c r="E37" s="972" t="s">
        <v>1621</v>
      </c>
      <c r="F37" s="959" t="s">
        <v>73</v>
      </c>
      <c r="G37" s="973">
        <v>21606</v>
      </c>
      <c r="H37" s="974">
        <v>32332</v>
      </c>
      <c r="I37" s="966">
        <v>43886</v>
      </c>
      <c r="J37" s="967">
        <v>22938</v>
      </c>
      <c r="K37" s="968" t="s">
        <v>547</v>
      </c>
      <c r="L37" s="968" t="s">
        <v>547</v>
      </c>
      <c r="M37" s="963">
        <f t="shared" si="0"/>
        <v>0</v>
      </c>
      <c r="N37" s="968">
        <f t="shared" si="1"/>
        <v>32</v>
      </c>
      <c r="O37" s="968">
        <v>39</v>
      </c>
      <c r="P37" s="969">
        <f t="shared" si="2"/>
        <v>894582</v>
      </c>
      <c r="Q37" s="604">
        <v>1988</v>
      </c>
      <c r="R37" s="604">
        <v>2020</v>
      </c>
    </row>
    <row r="38" spans="1:19" ht="25.5" customHeight="1">
      <c r="A38" s="954">
        <v>23</v>
      </c>
      <c r="B38" s="970" t="s">
        <v>1622</v>
      </c>
      <c r="C38" s="956" t="s">
        <v>182</v>
      </c>
      <c r="D38" s="971" t="s">
        <v>1623</v>
      </c>
      <c r="E38" s="972" t="s">
        <v>1624</v>
      </c>
      <c r="F38" s="959" t="s">
        <v>73</v>
      </c>
      <c r="G38" s="973">
        <v>21608</v>
      </c>
      <c r="H38" s="974">
        <v>37043</v>
      </c>
      <c r="I38" s="966">
        <v>43888</v>
      </c>
      <c r="J38" s="967">
        <v>23510</v>
      </c>
      <c r="K38" s="968" t="s">
        <v>547</v>
      </c>
      <c r="L38" s="968" t="s">
        <v>547</v>
      </c>
      <c r="M38" s="963">
        <f t="shared" si="0"/>
        <v>0</v>
      </c>
      <c r="N38" s="968">
        <f t="shared" si="1"/>
        <v>19</v>
      </c>
      <c r="O38" s="968">
        <v>19</v>
      </c>
      <c r="P38" s="969">
        <f t="shared" si="2"/>
        <v>446690</v>
      </c>
      <c r="Q38" s="604">
        <v>2001</v>
      </c>
      <c r="R38" s="604">
        <v>2020</v>
      </c>
    </row>
    <row r="39" spans="1:19" ht="25.5" customHeight="1">
      <c r="A39" s="954">
        <v>24</v>
      </c>
      <c r="B39" s="970" t="s">
        <v>1621</v>
      </c>
      <c r="C39" s="956" t="s">
        <v>182</v>
      </c>
      <c r="D39" s="971" t="s">
        <v>852</v>
      </c>
      <c r="E39" s="972" t="s">
        <v>1625</v>
      </c>
      <c r="F39" s="959" t="s">
        <v>530</v>
      </c>
      <c r="G39" s="974">
        <v>21589</v>
      </c>
      <c r="H39" s="974">
        <v>30468</v>
      </c>
      <c r="I39" s="966">
        <v>43869</v>
      </c>
      <c r="J39" s="967">
        <v>51989</v>
      </c>
      <c r="K39" s="968">
        <v>21.382000000000001</v>
      </c>
      <c r="L39" s="968">
        <v>29.696999999999999</v>
      </c>
      <c r="M39" s="963">
        <f t="shared" si="0"/>
        <v>126958.20831313969</v>
      </c>
      <c r="N39" s="968">
        <f t="shared" si="1"/>
        <v>37</v>
      </c>
      <c r="O39" s="968">
        <v>49</v>
      </c>
      <c r="P39" s="969">
        <f t="shared" si="2"/>
        <v>2547461</v>
      </c>
      <c r="Q39" s="604">
        <v>1983</v>
      </c>
      <c r="R39" s="604">
        <v>2020</v>
      </c>
      <c r="S39" s="604">
        <f>K39+L39</f>
        <v>51.079000000000001</v>
      </c>
    </row>
    <row r="40" spans="1:19" ht="25.5" customHeight="1">
      <c r="A40" s="954">
        <v>25</v>
      </c>
      <c r="B40" s="970" t="s">
        <v>1626</v>
      </c>
      <c r="C40" s="956" t="s">
        <v>182</v>
      </c>
      <c r="D40" s="971" t="s">
        <v>1627</v>
      </c>
      <c r="E40" s="972" t="s">
        <v>1628</v>
      </c>
      <c r="F40" s="959" t="s">
        <v>54</v>
      </c>
      <c r="G40" s="975">
        <v>21672</v>
      </c>
      <c r="H40" s="975">
        <v>31250</v>
      </c>
      <c r="I40" s="966">
        <v>43953</v>
      </c>
      <c r="J40" s="967">
        <v>46759</v>
      </c>
      <c r="K40" s="968" t="s">
        <v>547</v>
      </c>
      <c r="L40" s="968" t="s">
        <v>547</v>
      </c>
      <c r="M40" s="963">
        <f t="shared" si="0"/>
        <v>0</v>
      </c>
      <c r="N40" s="968">
        <f t="shared" si="1"/>
        <v>35</v>
      </c>
      <c r="O40" s="968">
        <v>45</v>
      </c>
      <c r="P40" s="969">
        <f t="shared" si="2"/>
        <v>2104155</v>
      </c>
      <c r="Q40" s="604">
        <v>1985</v>
      </c>
      <c r="R40" s="604">
        <v>2020</v>
      </c>
    </row>
    <row r="41" spans="1:19" ht="25.5" customHeight="1">
      <c r="A41" s="954">
        <v>26</v>
      </c>
      <c r="B41" s="970" t="s">
        <v>1629</v>
      </c>
      <c r="C41" s="956" t="s">
        <v>182</v>
      </c>
      <c r="D41" s="971" t="s">
        <v>1630</v>
      </c>
      <c r="E41" s="972" t="s">
        <v>1421</v>
      </c>
      <c r="F41" s="959" t="s">
        <v>1051</v>
      </c>
      <c r="G41" s="975">
        <v>21876</v>
      </c>
      <c r="H41" s="975">
        <v>31576</v>
      </c>
      <c r="I41" s="966">
        <v>44157</v>
      </c>
      <c r="J41" s="967">
        <v>42688</v>
      </c>
      <c r="K41" s="968" t="s">
        <v>547</v>
      </c>
      <c r="L41" s="968" t="s">
        <v>547</v>
      </c>
      <c r="M41" s="963">
        <f t="shared" si="0"/>
        <v>0</v>
      </c>
      <c r="N41" s="968">
        <f t="shared" si="1"/>
        <v>34</v>
      </c>
      <c r="O41" s="968">
        <v>43</v>
      </c>
      <c r="P41" s="969">
        <f t="shared" si="2"/>
        <v>1835584</v>
      </c>
      <c r="Q41" s="604">
        <v>1986</v>
      </c>
      <c r="R41" s="604">
        <v>2020</v>
      </c>
    </row>
    <row r="42" spans="1:19" ht="25.5" customHeight="1">
      <c r="A42" s="954">
        <v>27</v>
      </c>
      <c r="B42" s="970" t="s">
        <v>1631</v>
      </c>
      <c r="C42" s="956" t="s">
        <v>182</v>
      </c>
      <c r="D42" s="971" t="s">
        <v>401</v>
      </c>
      <c r="E42" s="972" t="s">
        <v>1632</v>
      </c>
      <c r="F42" s="959" t="s">
        <v>49</v>
      </c>
      <c r="G42" s="975">
        <v>21790</v>
      </c>
      <c r="H42" s="975">
        <v>32387</v>
      </c>
      <c r="I42" s="966">
        <v>44071</v>
      </c>
      <c r="J42" s="967">
        <v>24096</v>
      </c>
      <c r="K42" s="968" t="s">
        <v>547</v>
      </c>
      <c r="L42" s="968" t="s">
        <v>547</v>
      </c>
      <c r="M42" s="963">
        <f t="shared" si="0"/>
        <v>0</v>
      </c>
      <c r="N42" s="968">
        <f t="shared" si="1"/>
        <v>32</v>
      </c>
      <c r="O42" s="968">
        <v>39</v>
      </c>
      <c r="P42" s="969">
        <f t="shared" si="2"/>
        <v>939744</v>
      </c>
      <c r="Q42" s="604">
        <v>1988</v>
      </c>
      <c r="R42" s="604">
        <v>2020</v>
      </c>
    </row>
    <row r="43" spans="1:19" ht="25.5" customHeight="1">
      <c r="A43" s="954">
        <v>28</v>
      </c>
      <c r="B43" s="970" t="s">
        <v>1633</v>
      </c>
      <c r="C43" s="956" t="s">
        <v>182</v>
      </c>
      <c r="D43" s="971" t="s">
        <v>1634</v>
      </c>
      <c r="E43" s="972" t="s">
        <v>1635</v>
      </c>
      <c r="F43" s="959" t="s">
        <v>49</v>
      </c>
      <c r="G43" s="975">
        <v>21884</v>
      </c>
      <c r="H43" s="975">
        <v>32457</v>
      </c>
      <c r="I43" s="966">
        <v>44165</v>
      </c>
      <c r="J43" s="967">
        <v>23801</v>
      </c>
      <c r="K43" s="968" t="s">
        <v>547</v>
      </c>
      <c r="L43" s="968" t="s">
        <v>547</v>
      </c>
      <c r="M43" s="963">
        <f t="shared" si="0"/>
        <v>0</v>
      </c>
      <c r="N43" s="968">
        <f t="shared" si="1"/>
        <v>32</v>
      </c>
      <c r="O43" s="968">
        <v>39</v>
      </c>
      <c r="P43" s="969">
        <f t="shared" si="2"/>
        <v>928239</v>
      </c>
      <c r="Q43" s="604">
        <v>1988</v>
      </c>
      <c r="R43" s="604">
        <v>2020</v>
      </c>
    </row>
    <row r="44" spans="1:19" ht="25.5" customHeight="1">
      <c r="A44" s="954">
        <v>29</v>
      </c>
      <c r="B44" s="970" t="s">
        <v>1636</v>
      </c>
      <c r="C44" s="956" t="s">
        <v>182</v>
      </c>
      <c r="D44" s="971" t="s">
        <v>1637</v>
      </c>
      <c r="E44" s="972" t="s">
        <v>1638</v>
      </c>
      <c r="F44" s="959" t="s">
        <v>49</v>
      </c>
      <c r="G44" s="975">
        <v>21580</v>
      </c>
      <c r="H44" s="975">
        <v>37043</v>
      </c>
      <c r="I44" s="966">
        <v>43860</v>
      </c>
      <c r="J44" s="967">
        <v>23801</v>
      </c>
      <c r="K44" s="968" t="s">
        <v>547</v>
      </c>
      <c r="L44" s="968" t="s">
        <v>547</v>
      </c>
      <c r="M44" s="963">
        <f t="shared" si="0"/>
        <v>0</v>
      </c>
      <c r="N44" s="968">
        <f t="shared" si="1"/>
        <v>19</v>
      </c>
      <c r="O44" s="968">
        <v>19</v>
      </c>
      <c r="P44" s="969">
        <f t="shared" si="2"/>
        <v>452219</v>
      </c>
      <c r="Q44" s="604">
        <v>2001</v>
      </c>
      <c r="R44" s="604">
        <v>2020</v>
      </c>
    </row>
    <row r="45" spans="1:19" ht="25.5" customHeight="1">
      <c r="A45" s="954">
        <v>30</v>
      </c>
      <c r="B45" s="970" t="s">
        <v>1639</v>
      </c>
      <c r="C45" s="956" t="s">
        <v>182</v>
      </c>
      <c r="D45" s="971" t="s">
        <v>1640</v>
      </c>
      <c r="E45" s="972" t="s">
        <v>1641</v>
      </c>
      <c r="F45" s="959" t="s">
        <v>49</v>
      </c>
      <c r="G45" s="975">
        <v>21866</v>
      </c>
      <c r="H45" s="975">
        <v>37824</v>
      </c>
      <c r="I45" s="966">
        <v>44147</v>
      </c>
      <c r="J45" s="967">
        <v>23222</v>
      </c>
      <c r="K45" s="968" t="s">
        <v>547</v>
      </c>
      <c r="L45" s="968" t="s">
        <v>547</v>
      </c>
      <c r="M45" s="969">
        <f t="shared" si="0"/>
        <v>0</v>
      </c>
      <c r="N45" s="968">
        <f t="shared" si="1"/>
        <v>17</v>
      </c>
      <c r="O45" s="968">
        <v>17</v>
      </c>
      <c r="P45" s="969">
        <f t="shared" si="2"/>
        <v>394774</v>
      </c>
      <c r="Q45" s="604">
        <v>2003</v>
      </c>
      <c r="R45" s="604">
        <v>2020</v>
      </c>
    </row>
    <row r="46" spans="1:19" ht="25.5" customHeight="1">
      <c r="A46" s="954">
        <v>31</v>
      </c>
      <c r="B46" s="976" t="s">
        <v>2302</v>
      </c>
      <c r="C46" s="956" t="s">
        <v>182</v>
      </c>
      <c r="D46" s="971" t="s">
        <v>2303</v>
      </c>
      <c r="E46" s="972" t="s">
        <v>2304</v>
      </c>
      <c r="F46" s="959" t="s">
        <v>2305</v>
      </c>
      <c r="G46" s="975">
        <v>21910</v>
      </c>
      <c r="H46" s="975">
        <v>31817</v>
      </c>
      <c r="I46" s="966">
        <v>44191</v>
      </c>
      <c r="J46" s="967">
        <v>51989</v>
      </c>
      <c r="K46" s="968">
        <v>23.914999999999999</v>
      </c>
      <c r="L46" s="968">
        <v>28.414999999999999</v>
      </c>
      <c r="M46" s="969">
        <f t="shared" si="0"/>
        <v>130067.60197001899</v>
      </c>
      <c r="N46" s="968">
        <f t="shared" si="1"/>
        <v>33</v>
      </c>
      <c r="O46" s="968">
        <v>41</v>
      </c>
      <c r="P46" s="969">
        <f t="shared" si="2"/>
        <v>2131549</v>
      </c>
      <c r="Q46" s="604">
        <v>1987</v>
      </c>
      <c r="R46" s="604">
        <v>2020</v>
      </c>
      <c r="S46" s="604">
        <f>K46+L46</f>
        <v>52.33</v>
      </c>
    </row>
    <row r="47" spans="1:19" ht="25.5" customHeight="1">
      <c r="A47" s="954">
        <v>32</v>
      </c>
      <c r="B47" s="977" t="s">
        <v>2306</v>
      </c>
      <c r="C47" s="956" t="s">
        <v>182</v>
      </c>
      <c r="D47" s="978" t="s">
        <v>401</v>
      </c>
      <c r="E47" s="979" t="s">
        <v>2307</v>
      </c>
      <c r="F47" s="959" t="s">
        <v>49</v>
      </c>
      <c r="G47" s="974">
        <v>22273</v>
      </c>
      <c r="H47" s="980">
        <v>33436</v>
      </c>
      <c r="I47" s="966">
        <v>44188</v>
      </c>
      <c r="J47" s="981">
        <v>23222</v>
      </c>
      <c r="K47" s="968" t="s">
        <v>547</v>
      </c>
      <c r="L47" s="968" t="s">
        <v>547</v>
      </c>
      <c r="M47" s="969">
        <f t="shared" si="0"/>
        <v>0</v>
      </c>
      <c r="N47" s="968">
        <f t="shared" si="1"/>
        <v>29</v>
      </c>
      <c r="O47" s="968">
        <v>33.5</v>
      </c>
      <c r="P47" s="969">
        <f t="shared" si="2"/>
        <v>777937</v>
      </c>
      <c r="Q47" s="604">
        <v>1991</v>
      </c>
      <c r="R47" s="604">
        <v>2020</v>
      </c>
    </row>
    <row r="48" spans="1:19" ht="25.5" customHeight="1">
      <c r="A48" s="954">
        <v>33</v>
      </c>
      <c r="B48" s="982" t="s">
        <v>2308</v>
      </c>
      <c r="C48" s="956" t="s">
        <v>182</v>
      </c>
      <c r="D48" s="983" t="s">
        <v>2309</v>
      </c>
      <c r="E48" s="984" t="s">
        <v>2310</v>
      </c>
      <c r="F48" s="959" t="s">
        <v>94</v>
      </c>
      <c r="G48" s="985">
        <v>21964</v>
      </c>
      <c r="H48" s="974">
        <v>32127</v>
      </c>
      <c r="I48" s="966">
        <v>43879</v>
      </c>
      <c r="J48" s="981">
        <v>57805</v>
      </c>
      <c r="K48" s="968">
        <v>22.369199999999999</v>
      </c>
      <c r="L48" s="968">
        <v>35.443100000000001</v>
      </c>
      <c r="M48" s="969">
        <f t="shared" si="0"/>
        <v>159769.02607971305</v>
      </c>
      <c r="N48" s="968">
        <f t="shared" si="1"/>
        <v>33</v>
      </c>
      <c r="O48" s="968">
        <v>41</v>
      </c>
      <c r="P48" s="969">
        <f t="shared" si="2"/>
        <v>2370005</v>
      </c>
      <c r="Q48" s="604">
        <v>1987</v>
      </c>
      <c r="R48" s="604">
        <v>2020</v>
      </c>
      <c r="S48" s="604">
        <f>K48+L48</f>
        <v>57.8123</v>
      </c>
    </row>
    <row r="49" spans="1:18" ht="25.5" customHeight="1">
      <c r="A49" s="954">
        <v>34</v>
      </c>
      <c r="B49" s="986" t="s">
        <v>2311</v>
      </c>
      <c r="C49" s="956" t="s">
        <v>182</v>
      </c>
      <c r="D49" s="978" t="s">
        <v>255</v>
      </c>
      <c r="E49" s="979" t="s">
        <v>2312</v>
      </c>
      <c r="F49" s="959" t="s">
        <v>54</v>
      </c>
      <c r="G49" s="974">
        <v>21965</v>
      </c>
      <c r="H49" s="974">
        <v>30964</v>
      </c>
      <c r="I49" s="966">
        <v>43880</v>
      </c>
      <c r="J49" s="981">
        <v>47522</v>
      </c>
      <c r="K49" s="968" t="s">
        <v>547</v>
      </c>
      <c r="L49" s="968" t="s">
        <v>547</v>
      </c>
      <c r="M49" s="969">
        <f t="shared" si="0"/>
        <v>0</v>
      </c>
      <c r="N49" s="968">
        <f t="shared" si="1"/>
        <v>36</v>
      </c>
      <c r="O49" s="968">
        <v>47</v>
      </c>
      <c r="P49" s="969">
        <f t="shared" si="2"/>
        <v>2233534</v>
      </c>
      <c r="Q49" s="604">
        <v>1984</v>
      </c>
      <c r="R49" s="604">
        <v>2020</v>
      </c>
    </row>
    <row r="50" spans="1:18" ht="25.5" customHeight="1">
      <c r="A50" s="954">
        <v>35</v>
      </c>
      <c r="B50" s="986" t="s">
        <v>2313</v>
      </c>
      <c r="C50" s="956" t="s">
        <v>182</v>
      </c>
      <c r="D50" s="978" t="s">
        <v>2314</v>
      </c>
      <c r="E50" s="979" t="s">
        <v>2315</v>
      </c>
      <c r="F50" s="959" t="s">
        <v>54</v>
      </c>
      <c r="G50" s="975">
        <v>22176</v>
      </c>
      <c r="H50" s="975">
        <v>30988</v>
      </c>
      <c r="I50" s="966">
        <v>44091</v>
      </c>
      <c r="J50" s="981">
        <v>46759</v>
      </c>
      <c r="K50" s="968" t="s">
        <v>547</v>
      </c>
      <c r="L50" s="968" t="s">
        <v>547</v>
      </c>
      <c r="M50" s="969">
        <f t="shared" si="0"/>
        <v>0</v>
      </c>
      <c r="N50" s="968">
        <f t="shared" si="1"/>
        <v>36</v>
      </c>
      <c r="O50" s="968">
        <v>47</v>
      </c>
      <c r="P50" s="969">
        <f t="shared" si="2"/>
        <v>2197673</v>
      </c>
      <c r="Q50" s="604">
        <v>1984</v>
      </c>
      <c r="R50" s="604">
        <v>2020</v>
      </c>
    </row>
    <row r="51" spans="1:18" ht="25.5" customHeight="1">
      <c r="A51" s="954">
        <v>36</v>
      </c>
      <c r="B51" s="986" t="s">
        <v>2316</v>
      </c>
      <c r="C51" s="956" t="s">
        <v>182</v>
      </c>
      <c r="D51" s="978" t="s">
        <v>2317</v>
      </c>
      <c r="E51" s="979" t="s">
        <v>2318</v>
      </c>
      <c r="F51" s="959" t="s">
        <v>47</v>
      </c>
      <c r="G51" s="975">
        <v>22133</v>
      </c>
      <c r="H51" s="975">
        <v>31579</v>
      </c>
      <c r="I51" s="966">
        <v>44048</v>
      </c>
      <c r="J51" s="981">
        <v>41650</v>
      </c>
      <c r="K51" s="968" t="s">
        <v>547</v>
      </c>
      <c r="L51" s="968" t="s">
        <v>547</v>
      </c>
      <c r="M51" s="969">
        <f t="shared" si="0"/>
        <v>0</v>
      </c>
      <c r="N51" s="968">
        <f t="shared" si="1"/>
        <v>34</v>
      </c>
      <c r="O51" s="968">
        <v>43</v>
      </c>
      <c r="P51" s="969">
        <f t="shared" si="2"/>
        <v>1790950</v>
      </c>
      <c r="Q51" s="604">
        <v>1986</v>
      </c>
      <c r="R51" s="604">
        <v>2020</v>
      </c>
    </row>
    <row r="52" spans="1:18" ht="25.5" customHeight="1">
      <c r="A52" s="954">
        <v>37</v>
      </c>
      <c r="B52" s="986" t="s">
        <v>2319</v>
      </c>
      <c r="C52" s="956" t="s">
        <v>182</v>
      </c>
      <c r="D52" s="978" t="s">
        <v>2320</v>
      </c>
      <c r="E52" s="979" t="s">
        <v>2321</v>
      </c>
      <c r="F52" s="959" t="s">
        <v>48</v>
      </c>
      <c r="G52" s="975">
        <v>22074</v>
      </c>
      <c r="H52" s="975">
        <v>34939</v>
      </c>
      <c r="I52" s="966">
        <v>43989</v>
      </c>
      <c r="J52" s="981">
        <v>25861</v>
      </c>
      <c r="K52" s="968" t="s">
        <v>547</v>
      </c>
      <c r="L52" s="968" t="s">
        <v>547</v>
      </c>
      <c r="M52" s="969">
        <f t="shared" si="0"/>
        <v>0</v>
      </c>
      <c r="N52" s="968">
        <f t="shared" si="1"/>
        <v>25</v>
      </c>
      <c r="O52" s="968">
        <v>27.5</v>
      </c>
      <c r="P52" s="969">
        <f t="shared" si="2"/>
        <v>711177.5</v>
      </c>
      <c r="Q52" s="604">
        <v>1995</v>
      </c>
      <c r="R52" s="604">
        <v>2020</v>
      </c>
    </row>
    <row r="53" spans="1:18" ht="25.5" customHeight="1">
      <c r="A53" s="954">
        <v>38</v>
      </c>
      <c r="B53" s="986" t="s">
        <v>2322</v>
      </c>
      <c r="C53" s="956" t="s">
        <v>182</v>
      </c>
      <c r="D53" s="978" t="s">
        <v>2323</v>
      </c>
      <c r="E53" s="979" t="s">
        <v>2324</v>
      </c>
      <c r="F53" s="959" t="s">
        <v>48</v>
      </c>
      <c r="G53" s="975">
        <v>22251</v>
      </c>
      <c r="H53" s="975">
        <v>34978</v>
      </c>
      <c r="I53" s="966">
        <v>44166</v>
      </c>
      <c r="J53" s="981">
        <v>25861</v>
      </c>
      <c r="K53" s="968" t="s">
        <v>547</v>
      </c>
      <c r="L53" s="968" t="s">
        <v>547</v>
      </c>
      <c r="M53" s="969">
        <f t="shared" si="0"/>
        <v>0</v>
      </c>
      <c r="N53" s="968">
        <f t="shared" si="1"/>
        <v>25</v>
      </c>
      <c r="O53" s="968">
        <v>27.5</v>
      </c>
      <c r="P53" s="969">
        <f t="shared" si="2"/>
        <v>711177.5</v>
      </c>
      <c r="Q53" s="604">
        <v>1995</v>
      </c>
      <c r="R53" s="604">
        <v>2020</v>
      </c>
    </row>
    <row r="54" spans="1:18" ht="25.5" customHeight="1">
      <c r="A54" s="954">
        <v>39</v>
      </c>
      <c r="B54" s="986" t="s">
        <v>2325</v>
      </c>
      <c r="C54" s="956" t="s">
        <v>182</v>
      </c>
      <c r="D54" s="978" t="s">
        <v>2326</v>
      </c>
      <c r="E54" s="979" t="s">
        <v>2327</v>
      </c>
      <c r="F54" s="959" t="s">
        <v>48</v>
      </c>
      <c r="G54" s="975">
        <v>22172</v>
      </c>
      <c r="H54" s="975">
        <v>32457</v>
      </c>
      <c r="I54" s="966">
        <v>44087</v>
      </c>
      <c r="J54" s="981">
        <v>26506</v>
      </c>
      <c r="K54" s="968" t="s">
        <v>547</v>
      </c>
      <c r="L54" s="968" t="s">
        <v>547</v>
      </c>
      <c r="M54" s="969">
        <f t="shared" si="0"/>
        <v>0</v>
      </c>
      <c r="N54" s="968">
        <f t="shared" si="1"/>
        <v>32</v>
      </c>
      <c r="O54" s="968">
        <v>39</v>
      </c>
      <c r="P54" s="969">
        <f t="shared" si="2"/>
        <v>1033734</v>
      </c>
      <c r="Q54" s="604">
        <v>1988</v>
      </c>
      <c r="R54" s="604">
        <v>2020</v>
      </c>
    </row>
    <row r="55" spans="1:18" ht="25.5" customHeight="1">
      <c r="A55" s="954">
        <v>40</v>
      </c>
      <c r="B55" s="986" t="s">
        <v>2328</v>
      </c>
      <c r="C55" s="956" t="s">
        <v>182</v>
      </c>
      <c r="D55" s="978" t="s">
        <v>2329</v>
      </c>
      <c r="E55" s="979" t="s">
        <v>2330</v>
      </c>
      <c r="F55" s="959" t="s">
        <v>48</v>
      </c>
      <c r="G55" s="975">
        <v>21921</v>
      </c>
      <c r="H55" s="975">
        <v>31355</v>
      </c>
      <c r="I55" s="966">
        <v>43836</v>
      </c>
      <c r="J55" s="981">
        <v>25232</v>
      </c>
      <c r="K55" s="968" t="s">
        <v>547</v>
      </c>
      <c r="L55" s="968" t="s">
        <v>547</v>
      </c>
      <c r="M55" s="969">
        <f t="shared" si="0"/>
        <v>0</v>
      </c>
      <c r="N55" s="968">
        <f t="shared" si="1"/>
        <v>35</v>
      </c>
      <c r="O55" s="968">
        <v>45</v>
      </c>
      <c r="P55" s="969">
        <f t="shared" si="2"/>
        <v>1135440</v>
      </c>
      <c r="Q55" s="604">
        <v>1985</v>
      </c>
      <c r="R55" s="604">
        <v>2020</v>
      </c>
    </row>
    <row r="56" spans="1:18" ht="25.5" customHeight="1">
      <c r="A56" s="954">
        <v>41</v>
      </c>
      <c r="B56" s="986" t="s">
        <v>2331</v>
      </c>
      <c r="C56" s="956" t="s">
        <v>182</v>
      </c>
      <c r="D56" s="978" t="s">
        <v>2332</v>
      </c>
      <c r="E56" s="979" t="s">
        <v>1421</v>
      </c>
      <c r="F56" s="959" t="s">
        <v>49</v>
      </c>
      <c r="G56" s="975">
        <v>21951</v>
      </c>
      <c r="H56" s="975">
        <v>31579</v>
      </c>
      <c r="I56" s="966">
        <v>43866</v>
      </c>
      <c r="J56" s="981">
        <v>24395</v>
      </c>
      <c r="K56" s="968" t="s">
        <v>547</v>
      </c>
      <c r="L56" s="968" t="s">
        <v>547</v>
      </c>
      <c r="M56" s="969">
        <f t="shared" si="0"/>
        <v>0</v>
      </c>
      <c r="N56" s="968">
        <f t="shared" si="1"/>
        <v>34</v>
      </c>
      <c r="O56" s="968">
        <v>43</v>
      </c>
      <c r="P56" s="969">
        <f t="shared" si="2"/>
        <v>1048985</v>
      </c>
      <c r="Q56" s="604">
        <v>1986</v>
      </c>
      <c r="R56" s="604">
        <v>2020</v>
      </c>
    </row>
    <row r="57" spans="1:18" ht="25.5" customHeight="1">
      <c r="A57" s="954">
        <v>42</v>
      </c>
      <c r="B57" s="986" t="s">
        <v>2333</v>
      </c>
      <c r="C57" s="956" t="s">
        <v>182</v>
      </c>
      <c r="D57" s="978" t="s">
        <v>845</v>
      </c>
      <c r="E57" s="979" t="s">
        <v>2334</v>
      </c>
      <c r="F57" s="959" t="s">
        <v>49</v>
      </c>
      <c r="G57" s="975">
        <v>22225</v>
      </c>
      <c r="H57" s="975">
        <v>30998</v>
      </c>
      <c r="I57" s="966">
        <v>44140</v>
      </c>
      <c r="J57" s="981">
        <v>22938</v>
      </c>
      <c r="K57" s="968" t="s">
        <v>547</v>
      </c>
      <c r="L57" s="968" t="s">
        <v>547</v>
      </c>
      <c r="M57" s="969">
        <f t="shared" si="0"/>
        <v>0</v>
      </c>
      <c r="N57" s="968">
        <f t="shared" si="1"/>
        <v>36</v>
      </c>
      <c r="O57" s="968">
        <v>47</v>
      </c>
      <c r="P57" s="969">
        <f t="shared" si="2"/>
        <v>1078086</v>
      </c>
      <c r="Q57" s="604">
        <v>1984</v>
      </c>
      <c r="R57" s="604">
        <v>2020</v>
      </c>
    </row>
    <row r="58" spans="1:18" ht="25.5" customHeight="1">
      <c r="A58" s="954">
        <v>43</v>
      </c>
      <c r="B58" s="986" t="s">
        <v>1267</v>
      </c>
      <c r="C58" s="956" t="s">
        <v>182</v>
      </c>
      <c r="D58" s="978" t="s">
        <v>802</v>
      </c>
      <c r="E58" s="979" t="s">
        <v>2335</v>
      </c>
      <c r="F58" s="959" t="s">
        <v>49</v>
      </c>
      <c r="G58" s="975">
        <v>22064</v>
      </c>
      <c r="H58" s="975">
        <v>33399</v>
      </c>
      <c r="I58" s="966">
        <v>43979</v>
      </c>
      <c r="J58" s="981">
        <v>25003</v>
      </c>
      <c r="K58" s="968" t="s">
        <v>547</v>
      </c>
      <c r="L58" s="968" t="s">
        <v>547</v>
      </c>
      <c r="M58" s="969">
        <f t="shared" si="0"/>
        <v>0</v>
      </c>
      <c r="N58" s="968">
        <f t="shared" si="1"/>
        <v>29</v>
      </c>
      <c r="O58" s="968">
        <v>33.5</v>
      </c>
      <c r="P58" s="969">
        <f t="shared" si="2"/>
        <v>837600.5</v>
      </c>
      <c r="Q58" s="604">
        <v>1991</v>
      </c>
      <c r="R58" s="604">
        <v>2020</v>
      </c>
    </row>
    <row r="59" spans="1:18" s="989" customFormat="1" ht="27" customHeight="1">
      <c r="A59" s="2177" t="s">
        <v>50</v>
      </c>
      <c r="B59" s="2178"/>
      <c r="C59" s="2178"/>
      <c r="D59" s="2178"/>
      <c r="E59" s="2179"/>
      <c r="F59" s="987"/>
      <c r="G59" s="987"/>
      <c r="H59" s="987"/>
      <c r="I59" s="987"/>
      <c r="J59" s="988"/>
      <c r="K59" s="988"/>
      <c r="L59" s="988"/>
      <c r="M59" s="988">
        <f>SUM(M16:M58)</f>
        <v>867348.16544888134</v>
      </c>
      <c r="N59" s="988"/>
      <c r="O59" s="988"/>
      <c r="P59" s="988">
        <f>SUM(P16:P58)</f>
        <v>54295576</v>
      </c>
    </row>
    <row r="60" spans="1:18" ht="24.95" customHeight="1">
      <c r="A60" s="940" t="s">
        <v>51</v>
      </c>
      <c r="B60" s="603"/>
      <c r="C60" s="990"/>
      <c r="D60" s="990"/>
      <c r="E60" s="603"/>
      <c r="F60" s="603"/>
      <c r="G60" s="941"/>
      <c r="H60" s="940" t="s">
        <v>164</v>
      </c>
      <c r="I60" s="603"/>
      <c r="J60" s="603"/>
      <c r="K60" s="603"/>
      <c r="L60" s="603"/>
      <c r="M60" s="941"/>
      <c r="N60" s="940" t="s">
        <v>655</v>
      </c>
      <c r="O60" s="603"/>
      <c r="P60" s="941"/>
    </row>
    <row r="61" spans="1:18" ht="14.25" customHeight="1">
      <c r="A61" s="940"/>
      <c r="B61" s="603"/>
      <c r="C61" s="990"/>
      <c r="D61" s="990"/>
      <c r="E61" s="603"/>
      <c r="F61" s="603"/>
      <c r="G61" s="941"/>
      <c r="H61" s="940"/>
      <c r="I61" s="603"/>
      <c r="J61" s="603"/>
      <c r="K61" s="603"/>
      <c r="L61" s="603"/>
      <c r="M61" s="941"/>
      <c r="N61" s="940"/>
      <c r="O61" s="603"/>
      <c r="P61" s="941"/>
    </row>
    <row r="62" spans="1:18" ht="20.25" customHeight="1">
      <c r="A62" s="2167" t="s">
        <v>656</v>
      </c>
      <c r="B62" s="2168"/>
      <c r="C62" s="2168"/>
      <c r="D62" s="2168"/>
      <c r="E62" s="2168"/>
      <c r="F62" s="603"/>
      <c r="G62" s="941"/>
      <c r="H62" s="940"/>
      <c r="I62" s="2168" t="s">
        <v>657</v>
      </c>
      <c r="J62" s="2168"/>
      <c r="K62" s="2168"/>
      <c r="L62" s="2168"/>
      <c r="M62" s="941"/>
      <c r="N62" s="2169">
        <v>43509</v>
      </c>
      <c r="O62" s="2170"/>
      <c r="P62" s="2171"/>
    </row>
    <row r="63" spans="1:18" ht="16.5" customHeight="1">
      <c r="A63" s="2172" t="s">
        <v>658</v>
      </c>
      <c r="B63" s="2173"/>
      <c r="C63" s="2173"/>
      <c r="D63" s="2173"/>
      <c r="E63" s="2173"/>
      <c r="F63" s="603"/>
      <c r="G63" s="941"/>
      <c r="H63" s="940"/>
      <c r="I63" s="2173" t="s">
        <v>659</v>
      </c>
      <c r="J63" s="2173"/>
      <c r="K63" s="2173"/>
      <c r="L63" s="2173"/>
      <c r="M63" s="941"/>
      <c r="N63" s="2174" t="s">
        <v>33</v>
      </c>
      <c r="O63" s="2175"/>
      <c r="P63" s="2176"/>
    </row>
    <row r="64" spans="1:18" ht="13.5" customHeight="1">
      <c r="A64" s="991"/>
      <c r="B64" s="992"/>
      <c r="C64" s="992"/>
      <c r="D64" s="992"/>
      <c r="E64" s="943"/>
      <c r="F64" s="943"/>
      <c r="G64" s="944"/>
      <c r="H64" s="942"/>
      <c r="I64" s="943"/>
      <c r="J64" s="943"/>
      <c r="K64" s="943"/>
      <c r="L64" s="943"/>
      <c r="M64" s="944"/>
      <c r="N64" s="942"/>
      <c r="O64" s="943"/>
      <c r="P64" s="944"/>
    </row>
    <row r="67" spans="1:16" s="603" customFormat="1" ht="20.25" customHeight="1">
      <c r="A67" s="993"/>
      <c r="B67" s="993"/>
      <c r="C67" s="993"/>
      <c r="D67" s="993"/>
      <c r="E67" s="993"/>
      <c r="F67" s="993"/>
      <c r="G67" s="993"/>
      <c r="H67" s="993"/>
      <c r="I67" s="993"/>
      <c r="J67" s="993"/>
      <c r="K67" s="993"/>
      <c r="L67" s="993"/>
      <c r="M67" s="993"/>
      <c r="N67" s="993"/>
      <c r="O67" s="993"/>
      <c r="P67" s="993"/>
    </row>
    <row r="68" spans="1:16" s="603" customFormat="1" ht="20.25" customHeight="1">
      <c r="A68" s="993"/>
      <c r="B68" s="993"/>
      <c r="C68" s="993"/>
      <c r="D68" s="993"/>
      <c r="E68" s="993"/>
      <c r="F68" s="993"/>
      <c r="G68" s="993"/>
      <c r="H68" s="993"/>
      <c r="I68" s="993"/>
      <c r="J68" s="993"/>
      <c r="K68" s="993"/>
      <c r="L68" s="993"/>
      <c r="M68" s="993"/>
      <c r="N68" s="993"/>
      <c r="O68" s="993"/>
      <c r="P68" s="993"/>
    </row>
    <row r="69" spans="1:16" s="603" customFormat="1" ht="20.25" customHeight="1">
      <c r="A69" s="993"/>
      <c r="B69" s="993"/>
      <c r="C69" s="993"/>
      <c r="D69" s="993"/>
      <c r="E69" s="993"/>
      <c r="F69" s="993"/>
      <c r="G69" s="993"/>
      <c r="H69" s="993"/>
      <c r="I69" s="993"/>
      <c r="J69" s="993"/>
      <c r="K69" s="993"/>
      <c r="L69" s="993"/>
      <c r="M69" s="993"/>
      <c r="N69" s="993"/>
      <c r="O69" s="993"/>
      <c r="P69" s="993"/>
    </row>
    <row r="70" spans="1:16" s="603" customFormat="1" ht="20.25" customHeight="1">
      <c r="A70" s="993"/>
      <c r="B70" s="993"/>
      <c r="C70" s="993"/>
      <c r="D70" s="993"/>
      <c r="E70" s="993"/>
      <c r="F70" s="993"/>
      <c r="G70" s="993"/>
      <c r="H70" s="993"/>
      <c r="I70" s="993"/>
      <c r="J70" s="993"/>
      <c r="K70" s="993"/>
      <c r="L70" s="993"/>
      <c r="M70" s="993"/>
      <c r="N70" s="993"/>
      <c r="O70" s="993"/>
      <c r="P70" s="993"/>
    </row>
    <row r="71" spans="1:16" s="603" customFormat="1" ht="20.25" customHeight="1">
      <c r="A71" s="993"/>
      <c r="B71" s="993"/>
      <c r="C71" s="993"/>
      <c r="D71" s="993"/>
      <c r="E71" s="993"/>
      <c r="F71" s="993"/>
      <c r="G71" s="993"/>
      <c r="H71" s="993"/>
      <c r="I71" s="993"/>
      <c r="J71" s="993"/>
      <c r="K71" s="993"/>
      <c r="L71" s="993"/>
      <c r="M71" s="993"/>
      <c r="N71" s="993"/>
      <c r="O71" s="993"/>
      <c r="P71" s="993"/>
    </row>
    <row r="72" spans="1:16" s="603" customFormat="1" ht="20.25" customHeight="1">
      <c r="A72" s="993"/>
      <c r="B72" s="993"/>
      <c r="C72" s="993"/>
      <c r="D72" s="993"/>
      <c r="E72" s="993"/>
      <c r="F72" s="993"/>
      <c r="G72" s="993"/>
      <c r="H72" s="993"/>
      <c r="I72" s="993"/>
      <c r="J72" s="993"/>
      <c r="K72" s="993"/>
      <c r="L72" s="993"/>
      <c r="M72" s="993"/>
      <c r="N72" s="993"/>
      <c r="O72" s="993"/>
      <c r="P72" s="993"/>
    </row>
    <row r="73" spans="1:16" s="603" customFormat="1" ht="20.25" customHeight="1">
      <c r="A73" s="993"/>
      <c r="B73" s="993"/>
      <c r="C73" s="993"/>
      <c r="D73" s="993"/>
      <c r="E73" s="993"/>
      <c r="F73" s="993"/>
      <c r="G73" s="993"/>
      <c r="H73" s="993"/>
      <c r="I73" s="993"/>
      <c r="J73" s="993"/>
      <c r="K73" s="993"/>
      <c r="L73" s="993"/>
      <c r="M73" s="993"/>
      <c r="N73" s="993"/>
      <c r="O73" s="993"/>
      <c r="P73" s="993"/>
    </row>
    <row r="74" spans="1:16" s="603" customFormat="1" ht="20.25" customHeight="1">
      <c r="A74" s="993"/>
      <c r="B74" s="993"/>
      <c r="C74" s="993"/>
      <c r="D74" s="993"/>
      <c r="E74" s="993"/>
      <c r="F74" s="993"/>
      <c r="G74" s="993"/>
      <c r="H74" s="993"/>
      <c r="I74" s="993"/>
      <c r="J74" s="993"/>
      <c r="K74" s="993"/>
      <c r="L74" s="993"/>
      <c r="M74" s="993"/>
      <c r="N74" s="993"/>
      <c r="O74" s="993"/>
      <c r="P74" s="993"/>
    </row>
    <row r="75" spans="1:16" s="603" customFormat="1" ht="20.25" customHeight="1">
      <c r="A75" s="993"/>
      <c r="B75" s="993"/>
      <c r="C75" s="993"/>
      <c r="D75" s="993"/>
      <c r="E75" s="993"/>
      <c r="F75" s="993"/>
      <c r="G75" s="993"/>
      <c r="H75" s="993"/>
      <c r="I75" s="993"/>
      <c r="J75" s="993"/>
      <c r="K75" s="993"/>
      <c r="L75" s="993"/>
      <c r="M75" s="993"/>
      <c r="N75" s="993"/>
      <c r="O75" s="993"/>
      <c r="P75" s="993"/>
    </row>
    <row r="76" spans="1:16" s="603" customFormat="1" ht="20.25" customHeight="1">
      <c r="A76" s="993"/>
      <c r="B76" s="993"/>
      <c r="C76" s="993"/>
      <c r="D76" s="993"/>
      <c r="E76" s="993"/>
      <c r="F76" s="993"/>
      <c r="G76" s="993"/>
      <c r="H76" s="993"/>
      <c r="I76" s="993"/>
      <c r="J76" s="993"/>
      <c r="K76" s="993"/>
      <c r="L76" s="993"/>
      <c r="M76" s="993"/>
      <c r="N76" s="993"/>
      <c r="O76" s="993"/>
      <c r="P76" s="993"/>
    </row>
    <row r="77" spans="1:16" s="603" customFormat="1" ht="20.25" customHeight="1">
      <c r="A77" s="993"/>
      <c r="B77" s="993"/>
      <c r="C77" s="993"/>
      <c r="D77" s="993"/>
      <c r="E77" s="993"/>
      <c r="F77" s="993"/>
      <c r="G77" s="993"/>
      <c r="H77" s="993"/>
      <c r="I77" s="993"/>
      <c r="J77" s="993"/>
      <c r="K77" s="993"/>
      <c r="L77" s="993"/>
      <c r="M77" s="993"/>
      <c r="N77" s="993"/>
      <c r="O77" s="993"/>
      <c r="P77" s="993"/>
    </row>
    <row r="78" spans="1:16" s="603" customFormat="1" ht="20.25" customHeight="1">
      <c r="A78" s="993"/>
      <c r="B78" s="993"/>
      <c r="C78" s="993"/>
      <c r="D78" s="993"/>
      <c r="E78" s="993"/>
      <c r="F78" s="993"/>
      <c r="G78" s="993"/>
      <c r="H78" s="993"/>
      <c r="I78" s="993"/>
      <c r="J78" s="993"/>
      <c r="K78" s="993"/>
      <c r="L78" s="993"/>
      <c r="M78" s="993"/>
      <c r="N78" s="993"/>
      <c r="O78" s="993"/>
      <c r="P78" s="993"/>
    </row>
    <row r="79" spans="1:16" s="603" customFormat="1" ht="20.25" customHeight="1">
      <c r="A79" s="993"/>
      <c r="B79" s="993"/>
      <c r="C79" s="993"/>
      <c r="D79" s="993"/>
      <c r="E79" s="993"/>
      <c r="F79" s="993"/>
      <c r="G79" s="993"/>
      <c r="H79" s="993"/>
      <c r="I79" s="993"/>
      <c r="J79" s="993"/>
      <c r="K79" s="993"/>
      <c r="L79" s="993"/>
      <c r="M79" s="993"/>
      <c r="N79" s="993"/>
      <c r="O79" s="993"/>
      <c r="P79" s="993"/>
    </row>
    <row r="80" spans="1:16" s="603" customFormat="1" ht="20.25" customHeight="1">
      <c r="A80" s="993"/>
      <c r="B80" s="993"/>
      <c r="C80" s="993"/>
      <c r="D80" s="993"/>
      <c r="E80" s="993"/>
      <c r="F80" s="993"/>
      <c r="G80" s="993"/>
      <c r="H80" s="993"/>
      <c r="I80" s="993"/>
      <c r="J80" s="993"/>
      <c r="K80" s="993"/>
      <c r="L80" s="993"/>
      <c r="M80" s="993"/>
      <c r="N80" s="993"/>
      <c r="O80" s="993"/>
      <c r="P80" s="993"/>
    </row>
    <row r="81" spans="1:16" s="603" customFormat="1" ht="20.25" customHeight="1">
      <c r="A81" s="993"/>
      <c r="B81" s="993"/>
      <c r="C81" s="993"/>
      <c r="D81" s="993"/>
      <c r="E81" s="993"/>
      <c r="F81" s="993"/>
      <c r="G81" s="993"/>
      <c r="H81" s="993"/>
      <c r="I81" s="993"/>
      <c r="J81" s="993"/>
      <c r="K81" s="993"/>
      <c r="L81" s="993"/>
      <c r="M81" s="993"/>
      <c r="N81" s="993"/>
      <c r="O81" s="993"/>
      <c r="P81" s="993"/>
    </row>
    <row r="82" spans="1:16" s="603" customFormat="1" ht="20.25" customHeight="1">
      <c r="A82" s="993"/>
      <c r="B82" s="993"/>
      <c r="C82" s="993"/>
      <c r="D82" s="993"/>
      <c r="E82" s="993"/>
      <c r="F82" s="993"/>
      <c r="G82" s="993"/>
      <c r="H82" s="993"/>
      <c r="I82" s="993"/>
      <c r="J82" s="993"/>
      <c r="K82" s="993"/>
      <c r="L82" s="993"/>
      <c r="M82" s="993"/>
      <c r="N82" s="993"/>
      <c r="O82" s="993"/>
      <c r="P82" s="993"/>
    </row>
    <row r="83" spans="1:16" s="603" customFormat="1" ht="20.25" customHeight="1">
      <c r="A83" s="993"/>
      <c r="B83" s="993"/>
      <c r="C83" s="993"/>
      <c r="D83" s="993"/>
      <c r="E83" s="993"/>
      <c r="F83" s="993"/>
      <c r="G83" s="993"/>
      <c r="H83" s="993"/>
      <c r="I83" s="993"/>
      <c r="J83" s="993"/>
      <c r="K83" s="993"/>
      <c r="L83" s="993"/>
      <c r="M83" s="993"/>
      <c r="N83" s="993"/>
      <c r="O83" s="993"/>
      <c r="P83" s="993"/>
    </row>
    <row r="84" spans="1:16" s="603" customFormat="1" ht="20.25" customHeight="1">
      <c r="A84" s="993"/>
      <c r="B84" s="993"/>
      <c r="C84" s="993"/>
      <c r="D84" s="993"/>
      <c r="E84" s="993"/>
      <c r="F84" s="993"/>
      <c r="G84" s="993"/>
      <c r="H84" s="993"/>
      <c r="I84" s="993"/>
      <c r="J84" s="993"/>
      <c r="K84" s="993"/>
      <c r="L84" s="993"/>
      <c r="M84" s="993"/>
      <c r="N84" s="993"/>
      <c r="O84" s="993"/>
      <c r="P84" s="993"/>
    </row>
    <row r="85" spans="1:16" s="603" customFormat="1" ht="20.25" customHeight="1">
      <c r="A85" s="993"/>
      <c r="B85" s="993"/>
      <c r="C85" s="993"/>
      <c r="D85" s="993"/>
      <c r="E85" s="993"/>
      <c r="F85" s="993"/>
      <c r="G85" s="993"/>
      <c r="H85" s="993"/>
      <c r="I85" s="993"/>
      <c r="J85" s="993"/>
      <c r="K85" s="993"/>
      <c r="L85" s="993"/>
      <c r="M85" s="993"/>
      <c r="N85" s="993"/>
      <c r="O85" s="993"/>
      <c r="P85" s="993"/>
    </row>
    <row r="86" spans="1:16" s="603" customFormat="1" ht="20.25" customHeight="1">
      <c r="A86" s="993"/>
      <c r="B86" s="993"/>
      <c r="C86" s="993"/>
      <c r="D86" s="993"/>
      <c r="E86" s="993"/>
      <c r="F86" s="993"/>
      <c r="G86" s="993"/>
      <c r="H86" s="993"/>
      <c r="I86" s="993"/>
      <c r="J86" s="993"/>
      <c r="K86" s="993"/>
      <c r="L86" s="993"/>
      <c r="M86" s="993"/>
      <c r="N86" s="993"/>
      <c r="O86" s="993"/>
      <c r="P86" s="993"/>
    </row>
  </sheetData>
  <mergeCells count="21">
    <mergeCell ref="A59:E59"/>
    <mergeCell ref="G10:I11"/>
    <mergeCell ref="A15:E15"/>
    <mergeCell ref="A1:P1"/>
    <mergeCell ref="A2:P2"/>
    <mergeCell ref="A3:P3"/>
    <mergeCell ref="A4:P4"/>
    <mergeCell ref="A7:I8"/>
    <mergeCell ref="K10:M10"/>
    <mergeCell ref="A10:E14"/>
    <mergeCell ref="N10:P10"/>
    <mergeCell ref="K11:L11"/>
    <mergeCell ref="M11:M12"/>
    <mergeCell ref="P11:P13"/>
    <mergeCell ref="K12:L12"/>
    <mergeCell ref="A62:E62"/>
    <mergeCell ref="I62:L62"/>
    <mergeCell ref="N62:P62"/>
    <mergeCell ref="A63:E63"/>
    <mergeCell ref="I63:L63"/>
    <mergeCell ref="N63:P63"/>
  </mergeCells>
  <pageMargins left="0.7" right="0.7" top="0.75" bottom="0.75" header="0.3" footer="0.3"/>
  <pageSetup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2:M37"/>
  <sheetViews>
    <sheetView topLeftCell="A9" workbookViewId="0">
      <selection activeCell="C34" sqref="C34"/>
    </sheetView>
  </sheetViews>
  <sheetFormatPr defaultRowHeight="15"/>
  <cols>
    <col min="1" max="1" width="20.42578125" style="453" customWidth="1"/>
    <col min="2" max="2" width="13.140625" style="453" customWidth="1"/>
    <col min="3" max="5" width="9.140625" style="453" customWidth="1"/>
    <col min="6" max="6" width="11.85546875" style="453" customWidth="1"/>
    <col min="7" max="7" width="8" style="453" customWidth="1"/>
    <col min="8" max="8" width="7.5703125" style="453" customWidth="1"/>
    <col min="9" max="9" width="7.140625" style="453" hidden="1" customWidth="1"/>
    <col min="10" max="10" width="16.42578125" style="453" customWidth="1"/>
    <col min="11" max="11" width="8.7109375" style="453" customWidth="1"/>
    <col min="12" max="12" width="8.42578125" style="453" customWidth="1"/>
    <col min="13" max="13" width="15.7109375" style="453" customWidth="1"/>
    <col min="14" max="256" width="9.140625" style="259"/>
    <col min="257" max="257" width="20.42578125" style="259" customWidth="1"/>
    <col min="258" max="258" width="13.140625" style="259" customWidth="1"/>
    <col min="259" max="261" width="9.140625" style="259" customWidth="1"/>
    <col min="262" max="262" width="11.85546875" style="259" customWidth="1"/>
    <col min="263" max="263" width="8" style="259" customWidth="1"/>
    <col min="264" max="264" width="7.5703125" style="259" customWidth="1"/>
    <col min="265" max="265" width="0" style="259" hidden="1" customWidth="1"/>
    <col min="266" max="266" width="12.140625" style="259" customWidth="1"/>
    <col min="267" max="267" width="8.7109375" style="259" customWidth="1"/>
    <col min="268" max="268" width="8.42578125" style="259" customWidth="1"/>
    <col min="269" max="269" width="15.7109375" style="259" customWidth="1"/>
    <col min="270" max="512" width="9.140625" style="259"/>
    <col min="513" max="513" width="20.42578125" style="259" customWidth="1"/>
    <col min="514" max="514" width="13.140625" style="259" customWidth="1"/>
    <col min="515" max="517" width="9.140625" style="259" customWidth="1"/>
    <col min="518" max="518" width="11.85546875" style="259" customWidth="1"/>
    <col min="519" max="519" width="8" style="259" customWidth="1"/>
    <col min="520" max="520" width="7.5703125" style="259" customWidth="1"/>
    <col min="521" max="521" width="0" style="259" hidden="1" customWidth="1"/>
    <col min="522" max="522" width="12.140625" style="259" customWidth="1"/>
    <col min="523" max="523" width="8.7109375" style="259" customWidth="1"/>
    <col min="524" max="524" width="8.42578125" style="259" customWidth="1"/>
    <col min="525" max="525" width="15.7109375" style="259" customWidth="1"/>
    <col min="526" max="768" width="9.140625" style="259"/>
    <col min="769" max="769" width="20.42578125" style="259" customWidth="1"/>
    <col min="770" max="770" width="13.140625" style="259" customWidth="1"/>
    <col min="771" max="773" width="9.140625" style="259" customWidth="1"/>
    <col min="774" max="774" width="11.85546875" style="259" customWidth="1"/>
    <col min="775" max="775" width="8" style="259" customWidth="1"/>
    <col min="776" max="776" width="7.5703125" style="259" customWidth="1"/>
    <col min="777" max="777" width="0" style="259" hidden="1" customWidth="1"/>
    <col min="778" max="778" width="12.140625" style="259" customWidth="1"/>
    <col min="779" max="779" width="8.7109375" style="259" customWidth="1"/>
    <col min="780" max="780" width="8.42578125" style="259" customWidth="1"/>
    <col min="781" max="781" width="15.7109375" style="259" customWidth="1"/>
    <col min="782" max="1024" width="9.140625" style="259"/>
    <col min="1025" max="1025" width="20.42578125" style="259" customWidth="1"/>
    <col min="1026" max="1026" width="13.140625" style="259" customWidth="1"/>
    <col min="1027" max="1029" width="9.140625" style="259" customWidth="1"/>
    <col min="1030" max="1030" width="11.85546875" style="259" customWidth="1"/>
    <col min="1031" max="1031" width="8" style="259" customWidth="1"/>
    <col min="1032" max="1032" width="7.5703125" style="259" customWidth="1"/>
    <col min="1033" max="1033" width="0" style="259" hidden="1" customWidth="1"/>
    <col min="1034" max="1034" width="12.140625" style="259" customWidth="1"/>
    <col min="1035" max="1035" width="8.7109375" style="259" customWidth="1"/>
    <col min="1036" max="1036" width="8.42578125" style="259" customWidth="1"/>
    <col min="1037" max="1037" width="15.7109375" style="259" customWidth="1"/>
    <col min="1038" max="1280" width="9.140625" style="259"/>
    <col min="1281" max="1281" width="20.42578125" style="259" customWidth="1"/>
    <col min="1282" max="1282" width="13.140625" style="259" customWidth="1"/>
    <col min="1283" max="1285" width="9.140625" style="259" customWidth="1"/>
    <col min="1286" max="1286" width="11.85546875" style="259" customWidth="1"/>
    <col min="1287" max="1287" width="8" style="259" customWidth="1"/>
    <col min="1288" max="1288" width="7.5703125" style="259" customWidth="1"/>
    <col min="1289" max="1289" width="0" style="259" hidden="1" customWidth="1"/>
    <col min="1290" max="1290" width="12.140625" style="259" customWidth="1"/>
    <col min="1291" max="1291" width="8.7109375" style="259" customWidth="1"/>
    <col min="1292" max="1292" width="8.42578125" style="259" customWidth="1"/>
    <col min="1293" max="1293" width="15.7109375" style="259" customWidth="1"/>
    <col min="1294" max="1536" width="9.140625" style="259"/>
    <col min="1537" max="1537" width="20.42578125" style="259" customWidth="1"/>
    <col min="1538" max="1538" width="13.140625" style="259" customWidth="1"/>
    <col min="1539" max="1541" width="9.140625" style="259" customWidth="1"/>
    <col min="1542" max="1542" width="11.85546875" style="259" customWidth="1"/>
    <col min="1543" max="1543" width="8" style="259" customWidth="1"/>
    <col min="1544" max="1544" width="7.5703125" style="259" customWidth="1"/>
    <col min="1545" max="1545" width="0" style="259" hidden="1" customWidth="1"/>
    <col min="1546" max="1546" width="12.140625" style="259" customWidth="1"/>
    <col min="1547" max="1547" width="8.7109375" style="259" customWidth="1"/>
    <col min="1548" max="1548" width="8.42578125" style="259" customWidth="1"/>
    <col min="1549" max="1549" width="15.7109375" style="259" customWidth="1"/>
    <col min="1550" max="1792" width="9.140625" style="259"/>
    <col min="1793" max="1793" width="20.42578125" style="259" customWidth="1"/>
    <col min="1794" max="1794" width="13.140625" style="259" customWidth="1"/>
    <col min="1795" max="1797" width="9.140625" style="259" customWidth="1"/>
    <col min="1798" max="1798" width="11.85546875" style="259" customWidth="1"/>
    <col min="1799" max="1799" width="8" style="259" customWidth="1"/>
    <col min="1800" max="1800" width="7.5703125" style="259" customWidth="1"/>
    <col min="1801" max="1801" width="0" style="259" hidden="1" customWidth="1"/>
    <col min="1802" max="1802" width="12.140625" style="259" customWidth="1"/>
    <col min="1803" max="1803" width="8.7109375" style="259" customWidth="1"/>
    <col min="1804" max="1804" width="8.42578125" style="259" customWidth="1"/>
    <col min="1805" max="1805" width="15.7109375" style="259" customWidth="1"/>
    <col min="1806" max="2048" width="9.140625" style="259"/>
    <col min="2049" max="2049" width="20.42578125" style="259" customWidth="1"/>
    <col min="2050" max="2050" width="13.140625" style="259" customWidth="1"/>
    <col min="2051" max="2053" width="9.140625" style="259" customWidth="1"/>
    <col min="2054" max="2054" width="11.85546875" style="259" customWidth="1"/>
    <col min="2055" max="2055" width="8" style="259" customWidth="1"/>
    <col min="2056" max="2056" width="7.5703125" style="259" customWidth="1"/>
    <col min="2057" max="2057" width="0" style="259" hidden="1" customWidth="1"/>
    <col min="2058" max="2058" width="12.140625" style="259" customWidth="1"/>
    <col min="2059" max="2059" width="8.7109375" style="259" customWidth="1"/>
    <col min="2060" max="2060" width="8.42578125" style="259" customWidth="1"/>
    <col min="2061" max="2061" width="15.7109375" style="259" customWidth="1"/>
    <col min="2062" max="2304" width="9.140625" style="259"/>
    <col min="2305" max="2305" width="20.42578125" style="259" customWidth="1"/>
    <col min="2306" max="2306" width="13.140625" style="259" customWidth="1"/>
    <col min="2307" max="2309" width="9.140625" style="259" customWidth="1"/>
    <col min="2310" max="2310" width="11.85546875" style="259" customWidth="1"/>
    <col min="2311" max="2311" width="8" style="259" customWidth="1"/>
    <col min="2312" max="2312" width="7.5703125" style="259" customWidth="1"/>
    <col min="2313" max="2313" width="0" style="259" hidden="1" customWidth="1"/>
    <col min="2314" max="2314" width="12.140625" style="259" customWidth="1"/>
    <col min="2315" max="2315" width="8.7109375" style="259" customWidth="1"/>
    <col min="2316" max="2316" width="8.42578125" style="259" customWidth="1"/>
    <col min="2317" max="2317" width="15.7109375" style="259" customWidth="1"/>
    <col min="2318" max="2560" width="9.140625" style="259"/>
    <col min="2561" max="2561" width="20.42578125" style="259" customWidth="1"/>
    <col min="2562" max="2562" width="13.140625" style="259" customWidth="1"/>
    <col min="2563" max="2565" width="9.140625" style="259" customWidth="1"/>
    <col min="2566" max="2566" width="11.85546875" style="259" customWidth="1"/>
    <col min="2567" max="2567" width="8" style="259" customWidth="1"/>
    <col min="2568" max="2568" width="7.5703125" style="259" customWidth="1"/>
    <col min="2569" max="2569" width="0" style="259" hidden="1" customWidth="1"/>
    <col min="2570" max="2570" width="12.140625" style="259" customWidth="1"/>
    <col min="2571" max="2571" width="8.7109375" style="259" customWidth="1"/>
    <col min="2572" max="2572" width="8.42578125" style="259" customWidth="1"/>
    <col min="2573" max="2573" width="15.7109375" style="259" customWidth="1"/>
    <col min="2574" max="2816" width="9.140625" style="259"/>
    <col min="2817" max="2817" width="20.42578125" style="259" customWidth="1"/>
    <col min="2818" max="2818" width="13.140625" style="259" customWidth="1"/>
    <col min="2819" max="2821" width="9.140625" style="259" customWidth="1"/>
    <col min="2822" max="2822" width="11.85546875" style="259" customWidth="1"/>
    <col min="2823" max="2823" width="8" style="259" customWidth="1"/>
    <col min="2824" max="2824" width="7.5703125" style="259" customWidth="1"/>
    <col min="2825" max="2825" width="0" style="259" hidden="1" customWidth="1"/>
    <col min="2826" max="2826" width="12.140625" style="259" customWidth="1"/>
    <col min="2827" max="2827" width="8.7109375" style="259" customWidth="1"/>
    <col min="2828" max="2828" width="8.42578125" style="259" customWidth="1"/>
    <col min="2829" max="2829" width="15.7109375" style="259" customWidth="1"/>
    <col min="2830" max="3072" width="9.140625" style="259"/>
    <col min="3073" max="3073" width="20.42578125" style="259" customWidth="1"/>
    <col min="3074" max="3074" width="13.140625" style="259" customWidth="1"/>
    <col min="3075" max="3077" width="9.140625" style="259" customWidth="1"/>
    <col min="3078" max="3078" width="11.85546875" style="259" customWidth="1"/>
    <col min="3079" max="3079" width="8" style="259" customWidth="1"/>
    <col min="3080" max="3080" width="7.5703125" style="259" customWidth="1"/>
    <col min="3081" max="3081" width="0" style="259" hidden="1" customWidth="1"/>
    <col min="3082" max="3082" width="12.140625" style="259" customWidth="1"/>
    <col min="3083" max="3083" width="8.7109375" style="259" customWidth="1"/>
    <col min="3084" max="3084" width="8.42578125" style="259" customWidth="1"/>
    <col min="3085" max="3085" width="15.7109375" style="259" customWidth="1"/>
    <col min="3086" max="3328" width="9.140625" style="259"/>
    <col min="3329" max="3329" width="20.42578125" style="259" customWidth="1"/>
    <col min="3330" max="3330" width="13.140625" style="259" customWidth="1"/>
    <col min="3331" max="3333" width="9.140625" style="259" customWidth="1"/>
    <col min="3334" max="3334" width="11.85546875" style="259" customWidth="1"/>
    <col min="3335" max="3335" width="8" style="259" customWidth="1"/>
    <col min="3336" max="3336" width="7.5703125" style="259" customWidth="1"/>
    <col min="3337" max="3337" width="0" style="259" hidden="1" customWidth="1"/>
    <col min="3338" max="3338" width="12.140625" style="259" customWidth="1"/>
    <col min="3339" max="3339" width="8.7109375" style="259" customWidth="1"/>
    <col min="3340" max="3340" width="8.42578125" style="259" customWidth="1"/>
    <col min="3341" max="3341" width="15.7109375" style="259" customWidth="1"/>
    <col min="3342" max="3584" width="9.140625" style="259"/>
    <col min="3585" max="3585" width="20.42578125" style="259" customWidth="1"/>
    <col min="3586" max="3586" width="13.140625" style="259" customWidth="1"/>
    <col min="3587" max="3589" width="9.140625" style="259" customWidth="1"/>
    <col min="3590" max="3590" width="11.85546875" style="259" customWidth="1"/>
    <col min="3591" max="3591" width="8" style="259" customWidth="1"/>
    <col min="3592" max="3592" width="7.5703125" style="259" customWidth="1"/>
    <col min="3593" max="3593" width="0" style="259" hidden="1" customWidth="1"/>
    <col min="3594" max="3594" width="12.140625" style="259" customWidth="1"/>
    <col min="3595" max="3595" width="8.7109375" style="259" customWidth="1"/>
    <col min="3596" max="3596" width="8.42578125" style="259" customWidth="1"/>
    <col min="3597" max="3597" width="15.7109375" style="259" customWidth="1"/>
    <col min="3598" max="3840" width="9.140625" style="259"/>
    <col min="3841" max="3841" width="20.42578125" style="259" customWidth="1"/>
    <col min="3842" max="3842" width="13.140625" style="259" customWidth="1"/>
    <col min="3843" max="3845" width="9.140625" style="259" customWidth="1"/>
    <col min="3846" max="3846" width="11.85546875" style="259" customWidth="1"/>
    <col min="3847" max="3847" width="8" style="259" customWidth="1"/>
    <col min="3848" max="3848" width="7.5703125" style="259" customWidth="1"/>
    <col min="3849" max="3849" width="0" style="259" hidden="1" customWidth="1"/>
    <col min="3850" max="3850" width="12.140625" style="259" customWidth="1"/>
    <col min="3851" max="3851" width="8.7109375" style="259" customWidth="1"/>
    <col min="3852" max="3852" width="8.42578125" style="259" customWidth="1"/>
    <col min="3853" max="3853" width="15.7109375" style="259" customWidth="1"/>
    <col min="3854" max="4096" width="9.140625" style="259"/>
    <col min="4097" max="4097" width="20.42578125" style="259" customWidth="1"/>
    <col min="4098" max="4098" width="13.140625" style="259" customWidth="1"/>
    <col min="4099" max="4101" width="9.140625" style="259" customWidth="1"/>
    <col min="4102" max="4102" width="11.85546875" style="259" customWidth="1"/>
    <col min="4103" max="4103" width="8" style="259" customWidth="1"/>
    <col min="4104" max="4104" width="7.5703125" style="259" customWidth="1"/>
    <col min="4105" max="4105" width="0" style="259" hidden="1" customWidth="1"/>
    <col min="4106" max="4106" width="12.140625" style="259" customWidth="1"/>
    <col min="4107" max="4107" width="8.7109375" style="259" customWidth="1"/>
    <col min="4108" max="4108" width="8.42578125" style="259" customWidth="1"/>
    <col min="4109" max="4109" width="15.7109375" style="259" customWidth="1"/>
    <col min="4110" max="4352" width="9.140625" style="259"/>
    <col min="4353" max="4353" width="20.42578125" style="259" customWidth="1"/>
    <col min="4354" max="4354" width="13.140625" style="259" customWidth="1"/>
    <col min="4355" max="4357" width="9.140625" style="259" customWidth="1"/>
    <col min="4358" max="4358" width="11.85546875" style="259" customWidth="1"/>
    <col min="4359" max="4359" width="8" style="259" customWidth="1"/>
    <col min="4360" max="4360" width="7.5703125" style="259" customWidth="1"/>
    <col min="4361" max="4361" width="0" style="259" hidden="1" customWidth="1"/>
    <col min="4362" max="4362" width="12.140625" style="259" customWidth="1"/>
    <col min="4363" max="4363" width="8.7109375" style="259" customWidth="1"/>
    <col min="4364" max="4364" width="8.42578125" style="259" customWidth="1"/>
    <col min="4365" max="4365" width="15.7109375" style="259" customWidth="1"/>
    <col min="4366" max="4608" width="9.140625" style="259"/>
    <col min="4609" max="4609" width="20.42578125" style="259" customWidth="1"/>
    <col min="4610" max="4610" width="13.140625" style="259" customWidth="1"/>
    <col min="4611" max="4613" width="9.140625" style="259" customWidth="1"/>
    <col min="4614" max="4614" width="11.85546875" style="259" customWidth="1"/>
    <col min="4615" max="4615" width="8" style="259" customWidth="1"/>
    <col min="4616" max="4616" width="7.5703125" style="259" customWidth="1"/>
    <col min="4617" max="4617" width="0" style="259" hidden="1" customWidth="1"/>
    <col min="4618" max="4618" width="12.140625" style="259" customWidth="1"/>
    <col min="4619" max="4619" width="8.7109375" style="259" customWidth="1"/>
    <col min="4620" max="4620" width="8.42578125" style="259" customWidth="1"/>
    <col min="4621" max="4621" width="15.7109375" style="259" customWidth="1"/>
    <col min="4622" max="4864" width="9.140625" style="259"/>
    <col min="4865" max="4865" width="20.42578125" style="259" customWidth="1"/>
    <col min="4866" max="4866" width="13.140625" style="259" customWidth="1"/>
    <col min="4867" max="4869" width="9.140625" style="259" customWidth="1"/>
    <col min="4870" max="4870" width="11.85546875" style="259" customWidth="1"/>
    <col min="4871" max="4871" width="8" style="259" customWidth="1"/>
    <col min="4872" max="4872" width="7.5703125" style="259" customWidth="1"/>
    <col min="4873" max="4873" width="0" style="259" hidden="1" customWidth="1"/>
    <col min="4874" max="4874" width="12.140625" style="259" customWidth="1"/>
    <col min="4875" max="4875" width="8.7109375" style="259" customWidth="1"/>
    <col min="4876" max="4876" width="8.42578125" style="259" customWidth="1"/>
    <col min="4877" max="4877" width="15.7109375" style="259" customWidth="1"/>
    <col min="4878" max="5120" width="9.140625" style="259"/>
    <col min="5121" max="5121" width="20.42578125" style="259" customWidth="1"/>
    <col min="5122" max="5122" width="13.140625" style="259" customWidth="1"/>
    <col min="5123" max="5125" width="9.140625" style="259" customWidth="1"/>
    <col min="5126" max="5126" width="11.85546875" style="259" customWidth="1"/>
    <col min="5127" max="5127" width="8" style="259" customWidth="1"/>
    <col min="5128" max="5128" width="7.5703125" style="259" customWidth="1"/>
    <col min="5129" max="5129" width="0" style="259" hidden="1" customWidth="1"/>
    <col min="5130" max="5130" width="12.140625" style="259" customWidth="1"/>
    <col min="5131" max="5131" width="8.7109375" style="259" customWidth="1"/>
    <col min="5132" max="5132" width="8.42578125" style="259" customWidth="1"/>
    <col min="5133" max="5133" width="15.7109375" style="259" customWidth="1"/>
    <col min="5134" max="5376" width="9.140625" style="259"/>
    <col min="5377" max="5377" width="20.42578125" style="259" customWidth="1"/>
    <col min="5378" max="5378" width="13.140625" style="259" customWidth="1"/>
    <col min="5379" max="5381" width="9.140625" style="259" customWidth="1"/>
    <col min="5382" max="5382" width="11.85546875" style="259" customWidth="1"/>
    <col min="5383" max="5383" width="8" style="259" customWidth="1"/>
    <col min="5384" max="5384" width="7.5703125" style="259" customWidth="1"/>
    <col min="5385" max="5385" width="0" style="259" hidden="1" customWidth="1"/>
    <col min="5386" max="5386" width="12.140625" style="259" customWidth="1"/>
    <col min="5387" max="5387" width="8.7109375" style="259" customWidth="1"/>
    <col min="5388" max="5388" width="8.42578125" style="259" customWidth="1"/>
    <col min="5389" max="5389" width="15.7109375" style="259" customWidth="1"/>
    <col min="5390" max="5632" width="9.140625" style="259"/>
    <col min="5633" max="5633" width="20.42578125" style="259" customWidth="1"/>
    <col min="5634" max="5634" width="13.140625" style="259" customWidth="1"/>
    <col min="5635" max="5637" width="9.140625" style="259" customWidth="1"/>
    <col min="5638" max="5638" width="11.85546875" style="259" customWidth="1"/>
    <col min="5639" max="5639" width="8" style="259" customWidth="1"/>
    <col min="5640" max="5640" width="7.5703125" style="259" customWidth="1"/>
    <col min="5641" max="5641" width="0" style="259" hidden="1" customWidth="1"/>
    <col min="5642" max="5642" width="12.140625" style="259" customWidth="1"/>
    <col min="5643" max="5643" width="8.7109375" style="259" customWidth="1"/>
    <col min="5644" max="5644" width="8.42578125" style="259" customWidth="1"/>
    <col min="5645" max="5645" width="15.7109375" style="259" customWidth="1"/>
    <col min="5646" max="5888" width="9.140625" style="259"/>
    <col min="5889" max="5889" width="20.42578125" style="259" customWidth="1"/>
    <col min="5890" max="5890" width="13.140625" style="259" customWidth="1"/>
    <col min="5891" max="5893" width="9.140625" style="259" customWidth="1"/>
    <col min="5894" max="5894" width="11.85546875" style="259" customWidth="1"/>
    <col min="5895" max="5895" width="8" style="259" customWidth="1"/>
    <col min="5896" max="5896" width="7.5703125" style="259" customWidth="1"/>
    <col min="5897" max="5897" width="0" style="259" hidden="1" customWidth="1"/>
    <col min="5898" max="5898" width="12.140625" style="259" customWidth="1"/>
    <col min="5899" max="5899" width="8.7109375" style="259" customWidth="1"/>
    <col min="5900" max="5900" width="8.42578125" style="259" customWidth="1"/>
    <col min="5901" max="5901" width="15.7109375" style="259" customWidth="1"/>
    <col min="5902" max="6144" width="9.140625" style="259"/>
    <col min="6145" max="6145" width="20.42578125" style="259" customWidth="1"/>
    <col min="6146" max="6146" width="13.140625" style="259" customWidth="1"/>
    <col min="6147" max="6149" width="9.140625" style="259" customWidth="1"/>
    <col min="6150" max="6150" width="11.85546875" style="259" customWidth="1"/>
    <col min="6151" max="6151" width="8" style="259" customWidth="1"/>
    <col min="6152" max="6152" width="7.5703125" style="259" customWidth="1"/>
    <col min="6153" max="6153" width="0" style="259" hidden="1" customWidth="1"/>
    <col min="6154" max="6154" width="12.140625" style="259" customWidth="1"/>
    <col min="6155" max="6155" width="8.7109375" style="259" customWidth="1"/>
    <col min="6156" max="6156" width="8.42578125" style="259" customWidth="1"/>
    <col min="6157" max="6157" width="15.7109375" style="259" customWidth="1"/>
    <col min="6158" max="6400" width="9.140625" style="259"/>
    <col min="6401" max="6401" width="20.42578125" style="259" customWidth="1"/>
    <col min="6402" max="6402" width="13.140625" style="259" customWidth="1"/>
    <col min="6403" max="6405" width="9.140625" style="259" customWidth="1"/>
    <col min="6406" max="6406" width="11.85546875" style="259" customWidth="1"/>
    <col min="6407" max="6407" width="8" style="259" customWidth="1"/>
    <col min="6408" max="6408" width="7.5703125" style="259" customWidth="1"/>
    <col min="6409" max="6409" width="0" style="259" hidden="1" customWidth="1"/>
    <col min="6410" max="6410" width="12.140625" style="259" customWidth="1"/>
    <col min="6411" max="6411" width="8.7109375" style="259" customWidth="1"/>
    <col min="6412" max="6412" width="8.42578125" style="259" customWidth="1"/>
    <col min="6413" max="6413" width="15.7109375" style="259" customWidth="1"/>
    <col min="6414" max="6656" width="9.140625" style="259"/>
    <col min="6657" max="6657" width="20.42578125" style="259" customWidth="1"/>
    <col min="6658" max="6658" width="13.140625" style="259" customWidth="1"/>
    <col min="6659" max="6661" width="9.140625" style="259" customWidth="1"/>
    <col min="6662" max="6662" width="11.85546875" style="259" customWidth="1"/>
    <col min="6663" max="6663" width="8" style="259" customWidth="1"/>
    <col min="6664" max="6664" width="7.5703125" style="259" customWidth="1"/>
    <col min="6665" max="6665" width="0" style="259" hidden="1" customWidth="1"/>
    <col min="6666" max="6666" width="12.140625" style="259" customWidth="1"/>
    <col min="6667" max="6667" width="8.7109375" style="259" customWidth="1"/>
    <col min="6668" max="6668" width="8.42578125" style="259" customWidth="1"/>
    <col min="6669" max="6669" width="15.7109375" style="259" customWidth="1"/>
    <col min="6670" max="6912" width="9.140625" style="259"/>
    <col min="6913" max="6913" width="20.42578125" style="259" customWidth="1"/>
    <col min="6914" max="6914" width="13.140625" style="259" customWidth="1"/>
    <col min="6915" max="6917" width="9.140625" style="259" customWidth="1"/>
    <col min="6918" max="6918" width="11.85546875" style="259" customWidth="1"/>
    <col min="6919" max="6919" width="8" style="259" customWidth="1"/>
    <col min="6920" max="6920" width="7.5703125" style="259" customWidth="1"/>
    <col min="6921" max="6921" width="0" style="259" hidden="1" customWidth="1"/>
    <col min="6922" max="6922" width="12.140625" style="259" customWidth="1"/>
    <col min="6923" max="6923" width="8.7109375" style="259" customWidth="1"/>
    <col min="6924" max="6924" width="8.42578125" style="259" customWidth="1"/>
    <col min="6925" max="6925" width="15.7109375" style="259" customWidth="1"/>
    <col min="6926" max="7168" width="9.140625" style="259"/>
    <col min="7169" max="7169" width="20.42578125" style="259" customWidth="1"/>
    <col min="7170" max="7170" width="13.140625" style="259" customWidth="1"/>
    <col min="7171" max="7173" width="9.140625" style="259" customWidth="1"/>
    <col min="7174" max="7174" width="11.85546875" style="259" customWidth="1"/>
    <col min="7175" max="7175" width="8" style="259" customWidth="1"/>
    <col min="7176" max="7176" width="7.5703125" style="259" customWidth="1"/>
    <col min="7177" max="7177" width="0" style="259" hidden="1" customWidth="1"/>
    <col min="7178" max="7178" width="12.140625" style="259" customWidth="1"/>
    <col min="7179" max="7179" width="8.7109375" style="259" customWidth="1"/>
    <col min="7180" max="7180" width="8.42578125" style="259" customWidth="1"/>
    <col min="7181" max="7181" width="15.7109375" style="259" customWidth="1"/>
    <col min="7182" max="7424" width="9.140625" style="259"/>
    <col min="7425" max="7425" width="20.42578125" style="259" customWidth="1"/>
    <col min="7426" max="7426" width="13.140625" style="259" customWidth="1"/>
    <col min="7427" max="7429" width="9.140625" style="259" customWidth="1"/>
    <col min="7430" max="7430" width="11.85546875" style="259" customWidth="1"/>
    <col min="7431" max="7431" width="8" style="259" customWidth="1"/>
    <col min="7432" max="7432" width="7.5703125" style="259" customWidth="1"/>
    <col min="7433" max="7433" width="0" style="259" hidden="1" customWidth="1"/>
    <col min="7434" max="7434" width="12.140625" style="259" customWidth="1"/>
    <col min="7435" max="7435" width="8.7109375" style="259" customWidth="1"/>
    <col min="7436" max="7436" width="8.42578125" style="259" customWidth="1"/>
    <col min="7437" max="7437" width="15.7109375" style="259" customWidth="1"/>
    <col min="7438" max="7680" width="9.140625" style="259"/>
    <col min="7681" max="7681" width="20.42578125" style="259" customWidth="1"/>
    <col min="7682" max="7682" width="13.140625" style="259" customWidth="1"/>
    <col min="7683" max="7685" width="9.140625" style="259" customWidth="1"/>
    <col min="7686" max="7686" width="11.85546875" style="259" customWidth="1"/>
    <col min="7687" max="7687" width="8" style="259" customWidth="1"/>
    <col min="7688" max="7688" width="7.5703125" style="259" customWidth="1"/>
    <col min="7689" max="7689" width="0" style="259" hidden="1" customWidth="1"/>
    <col min="7690" max="7690" width="12.140625" style="259" customWidth="1"/>
    <col min="7691" max="7691" width="8.7109375" style="259" customWidth="1"/>
    <col min="7692" max="7692" width="8.42578125" style="259" customWidth="1"/>
    <col min="7693" max="7693" width="15.7109375" style="259" customWidth="1"/>
    <col min="7694" max="7936" width="9.140625" style="259"/>
    <col min="7937" max="7937" width="20.42578125" style="259" customWidth="1"/>
    <col min="7938" max="7938" width="13.140625" style="259" customWidth="1"/>
    <col min="7939" max="7941" width="9.140625" style="259" customWidth="1"/>
    <col min="7942" max="7942" width="11.85546875" style="259" customWidth="1"/>
    <col min="7943" max="7943" width="8" style="259" customWidth="1"/>
    <col min="7944" max="7944" width="7.5703125" style="259" customWidth="1"/>
    <col min="7945" max="7945" width="0" style="259" hidden="1" customWidth="1"/>
    <col min="7946" max="7946" width="12.140625" style="259" customWidth="1"/>
    <col min="7947" max="7947" width="8.7109375" style="259" customWidth="1"/>
    <col min="7948" max="7948" width="8.42578125" style="259" customWidth="1"/>
    <col min="7949" max="7949" width="15.7109375" style="259" customWidth="1"/>
    <col min="7950" max="8192" width="9.140625" style="259"/>
    <col min="8193" max="8193" width="20.42578125" style="259" customWidth="1"/>
    <col min="8194" max="8194" width="13.140625" style="259" customWidth="1"/>
    <col min="8195" max="8197" width="9.140625" style="259" customWidth="1"/>
    <col min="8198" max="8198" width="11.85546875" style="259" customWidth="1"/>
    <col min="8199" max="8199" width="8" style="259" customWidth="1"/>
    <col min="8200" max="8200" width="7.5703125" style="259" customWidth="1"/>
    <col min="8201" max="8201" width="0" style="259" hidden="1" customWidth="1"/>
    <col min="8202" max="8202" width="12.140625" style="259" customWidth="1"/>
    <col min="8203" max="8203" width="8.7109375" style="259" customWidth="1"/>
    <col min="8204" max="8204" width="8.42578125" style="259" customWidth="1"/>
    <col min="8205" max="8205" width="15.7109375" style="259" customWidth="1"/>
    <col min="8206" max="8448" width="9.140625" style="259"/>
    <col min="8449" max="8449" width="20.42578125" style="259" customWidth="1"/>
    <col min="8450" max="8450" width="13.140625" style="259" customWidth="1"/>
    <col min="8451" max="8453" width="9.140625" style="259" customWidth="1"/>
    <col min="8454" max="8454" width="11.85546875" style="259" customWidth="1"/>
    <col min="8455" max="8455" width="8" style="259" customWidth="1"/>
    <col min="8456" max="8456" width="7.5703125" style="259" customWidth="1"/>
    <col min="8457" max="8457" width="0" style="259" hidden="1" customWidth="1"/>
    <col min="8458" max="8458" width="12.140625" style="259" customWidth="1"/>
    <col min="8459" max="8459" width="8.7109375" style="259" customWidth="1"/>
    <col min="8460" max="8460" width="8.42578125" style="259" customWidth="1"/>
    <col min="8461" max="8461" width="15.7109375" style="259" customWidth="1"/>
    <col min="8462" max="8704" width="9.140625" style="259"/>
    <col min="8705" max="8705" width="20.42578125" style="259" customWidth="1"/>
    <col min="8706" max="8706" width="13.140625" style="259" customWidth="1"/>
    <col min="8707" max="8709" width="9.140625" style="259" customWidth="1"/>
    <col min="8710" max="8710" width="11.85546875" style="259" customWidth="1"/>
    <col min="8711" max="8711" width="8" style="259" customWidth="1"/>
    <col min="8712" max="8712" width="7.5703125" style="259" customWidth="1"/>
    <col min="8713" max="8713" width="0" style="259" hidden="1" customWidth="1"/>
    <col min="8714" max="8714" width="12.140625" style="259" customWidth="1"/>
    <col min="8715" max="8715" width="8.7109375" style="259" customWidth="1"/>
    <col min="8716" max="8716" width="8.42578125" style="259" customWidth="1"/>
    <col min="8717" max="8717" width="15.7109375" style="259" customWidth="1"/>
    <col min="8718" max="8960" width="9.140625" style="259"/>
    <col min="8961" max="8961" width="20.42578125" style="259" customWidth="1"/>
    <col min="8962" max="8962" width="13.140625" style="259" customWidth="1"/>
    <col min="8963" max="8965" width="9.140625" style="259" customWidth="1"/>
    <col min="8966" max="8966" width="11.85546875" style="259" customWidth="1"/>
    <col min="8967" max="8967" width="8" style="259" customWidth="1"/>
    <col min="8968" max="8968" width="7.5703125" style="259" customWidth="1"/>
    <col min="8969" max="8969" width="0" style="259" hidden="1" customWidth="1"/>
    <col min="8970" max="8970" width="12.140625" style="259" customWidth="1"/>
    <col min="8971" max="8971" width="8.7109375" style="259" customWidth="1"/>
    <col min="8972" max="8972" width="8.42578125" style="259" customWidth="1"/>
    <col min="8973" max="8973" width="15.7109375" style="259" customWidth="1"/>
    <col min="8974" max="9216" width="9.140625" style="259"/>
    <col min="9217" max="9217" width="20.42578125" style="259" customWidth="1"/>
    <col min="9218" max="9218" width="13.140625" style="259" customWidth="1"/>
    <col min="9219" max="9221" width="9.140625" style="259" customWidth="1"/>
    <col min="9222" max="9222" width="11.85546875" style="259" customWidth="1"/>
    <col min="9223" max="9223" width="8" style="259" customWidth="1"/>
    <col min="9224" max="9224" width="7.5703125" style="259" customWidth="1"/>
    <col min="9225" max="9225" width="0" style="259" hidden="1" customWidth="1"/>
    <col min="9226" max="9226" width="12.140625" style="259" customWidth="1"/>
    <col min="9227" max="9227" width="8.7109375" style="259" customWidth="1"/>
    <col min="9228" max="9228" width="8.42578125" style="259" customWidth="1"/>
    <col min="9229" max="9229" width="15.7109375" style="259" customWidth="1"/>
    <col min="9230" max="9472" width="9.140625" style="259"/>
    <col min="9473" max="9473" width="20.42578125" style="259" customWidth="1"/>
    <col min="9474" max="9474" width="13.140625" style="259" customWidth="1"/>
    <col min="9475" max="9477" width="9.140625" style="259" customWidth="1"/>
    <col min="9478" max="9478" width="11.85546875" style="259" customWidth="1"/>
    <col min="9479" max="9479" width="8" style="259" customWidth="1"/>
    <col min="9480" max="9480" width="7.5703125" style="259" customWidth="1"/>
    <col min="9481" max="9481" width="0" style="259" hidden="1" customWidth="1"/>
    <col min="9482" max="9482" width="12.140625" style="259" customWidth="1"/>
    <col min="9483" max="9483" width="8.7109375" style="259" customWidth="1"/>
    <col min="9484" max="9484" width="8.42578125" style="259" customWidth="1"/>
    <col min="9485" max="9485" width="15.7109375" style="259" customWidth="1"/>
    <col min="9486" max="9728" width="9.140625" style="259"/>
    <col min="9729" max="9729" width="20.42578125" style="259" customWidth="1"/>
    <col min="9730" max="9730" width="13.140625" style="259" customWidth="1"/>
    <col min="9731" max="9733" width="9.140625" style="259" customWidth="1"/>
    <col min="9734" max="9734" width="11.85546875" style="259" customWidth="1"/>
    <col min="9735" max="9735" width="8" style="259" customWidth="1"/>
    <col min="9736" max="9736" width="7.5703125" style="259" customWidth="1"/>
    <col min="9737" max="9737" width="0" style="259" hidden="1" customWidth="1"/>
    <col min="9738" max="9738" width="12.140625" style="259" customWidth="1"/>
    <col min="9739" max="9739" width="8.7109375" style="259" customWidth="1"/>
    <col min="9740" max="9740" width="8.42578125" style="259" customWidth="1"/>
    <col min="9741" max="9741" width="15.7109375" style="259" customWidth="1"/>
    <col min="9742" max="9984" width="9.140625" style="259"/>
    <col min="9985" max="9985" width="20.42578125" style="259" customWidth="1"/>
    <col min="9986" max="9986" width="13.140625" style="259" customWidth="1"/>
    <col min="9987" max="9989" width="9.140625" style="259" customWidth="1"/>
    <col min="9990" max="9990" width="11.85546875" style="259" customWidth="1"/>
    <col min="9991" max="9991" width="8" style="259" customWidth="1"/>
    <col min="9992" max="9992" width="7.5703125" style="259" customWidth="1"/>
    <col min="9993" max="9993" width="0" style="259" hidden="1" customWidth="1"/>
    <col min="9994" max="9994" width="12.140625" style="259" customWidth="1"/>
    <col min="9995" max="9995" width="8.7109375" style="259" customWidth="1"/>
    <col min="9996" max="9996" width="8.42578125" style="259" customWidth="1"/>
    <col min="9997" max="9997" width="15.7109375" style="259" customWidth="1"/>
    <col min="9998" max="10240" width="9.140625" style="259"/>
    <col min="10241" max="10241" width="20.42578125" style="259" customWidth="1"/>
    <col min="10242" max="10242" width="13.140625" style="259" customWidth="1"/>
    <col min="10243" max="10245" width="9.140625" style="259" customWidth="1"/>
    <col min="10246" max="10246" width="11.85546875" style="259" customWidth="1"/>
    <col min="10247" max="10247" width="8" style="259" customWidth="1"/>
    <col min="10248" max="10248" width="7.5703125" style="259" customWidth="1"/>
    <col min="10249" max="10249" width="0" style="259" hidden="1" customWidth="1"/>
    <col min="10250" max="10250" width="12.140625" style="259" customWidth="1"/>
    <col min="10251" max="10251" width="8.7109375" style="259" customWidth="1"/>
    <col min="10252" max="10252" width="8.42578125" style="259" customWidth="1"/>
    <col min="10253" max="10253" width="15.7109375" style="259" customWidth="1"/>
    <col min="10254" max="10496" width="9.140625" style="259"/>
    <col min="10497" max="10497" width="20.42578125" style="259" customWidth="1"/>
    <col min="10498" max="10498" width="13.140625" style="259" customWidth="1"/>
    <col min="10499" max="10501" width="9.140625" style="259" customWidth="1"/>
    <col min="10502" max="10502" width="11.85546875" style="259" customWidth="1"/>
    <col min="10503" max="10503" width="8" style="259" customWidth="1"/>
    <col min="10504" max="10504" width="7.5703125" style="259" customWidth="1"/>
    <col min="10505" max="10505" width="0" style="259" hidden="1" customWidth="1"/>
    <col min="10506" max="10506" width="12.140625" style="259" customWidth="1"/>
    <col min="10507" max="10507" width="8.7109375" style="259" customWidth="1"/>
    <col min="10508" max="10508" width="8.42578125" style="259" customWidth="1"/>
    <col min="10509" max="10509" width="15.7109375" style="259" customWidth="1"/>
    <col min="10510" max="10752" width="9.140625" style="259"/>
    <col min="10753" max="10753" width="20.42578125" style="259" customWidth="1"/>
    <col min="10754" max="10754" width="13.140625" style="259" customWidth="1"/>
    <col min="10755" max="10757" width="9.140625" style="259" customWidth="1"/>
    <col min="10758" max="10758" width="11.85546875" style="259" customWidth="1"/>
    <col min="10759" max="10759" width="8" style="259" customWidth="1"/>
    <col min="10760" max="10760" width="7.5703125" style="259" customWidth="1"/>
    <col min="10761" max="10761" width="0" style="259" hidden="1" customWidth="1"/>
    <col min="10762" max="10762" width="12.140625" style="259" customWidth="1"/>
    <col min="10763" max="10763" width="8.7109375" style="259" customWidth="1"/>
    <col min="10764" max="10764" width="8.42578125" style="259" customWidth="1"/>
    <col min="10765" max="10765" width="15.7109375" style="259" customWidth="1"/>
    <col min="10766" max="11008" width="9.140625" style="259"/>
    <col min="11009" max="11009" width="20.42578125" style="259" customWidth="1"/>
    <col min="11010" max="11010" width="13.140625" style="259" customWidth="1"/>
    <col min="11011" max="11013" width="9.140625" style="259" customWidth="1"/>
    <col min="11014" max="11014" width="11.85546875" style="259" customWidth="1"/>
    <col min="11015" max="11015" width="8" style="259" customWidth="1"/>
    <col min="11016" max="11016" width="7.5703125" style="259" customWidth="1"/>
    <col min="11017" max="11017" width="0" style="259" hidden="1" customWidth="1"/>
    <col min="11018" max="11018" width="12.140625" style="259" customWidth="1"/>
    <col min="11019" max="11019" width="8.7109375" style="259" customWidth="1"/>
    <col min="11020" max="11020" width="8.42578125" style="259" customWidth="1"/>
    <col min="11021" max="11021" width="15.7109375" style="259" customWidth="1"/>
    <col min="11022" max="11264" width="9.140625" style="259"/>
    <col min="11265" max="11265" width="20.42578125" style="259" customWidth="1"/>
    <col min="11266" max="11266" width="13.140625" style="259" customWidth="1"/>
    <col min="11267" max="11269" width="9.140625" style="259" customWidth="1"/>
    <col min="11270" max="11270" width="11.85546875" style="259" customWidth="1"/>
    <col min="11271" max="11271" width="8" style="259" customWidth="1"/>
    <col min="11272" max="11272" width="7.5703125" style="259" customWidth="1"/>
    <col min="11273" max="11273" width="0" style="259" hidden="1" customWidth="1"/>
    <col min="11274" max="11274" width="12.140625" style="259" customWidth="1"/>
    <col min="11275" max="11275" width="8.7109375" style="259" customWidth="1"/>
    <col min="11276" max="11276" width="8.42578125" style="259" customWidth="1"/>
    <col min="11277" max="11277" width="15.7109375" style="259" customWidth="1"/>
    <col min="11278" max="11520" width="9.140625" style="259"/>
    <col min="11521" max="11521" width="20.42578125" style="259" customWidth="1"/>
    <col min="11522" max="11522" width="13.140625" style="259" customWidth="1"/>
    <col min="11523" max="11525" width="9.140625" style="259" customWidth="1"/>
    <col min="11526" max="11526" width="11.85546875" style="259" customWidth="1"/>
    <col min="11527" max="11527" width="8" style="259" customWidth="1"/>
    <col min="11528" max="11528" width="7.5703125" style="259" customWidth="1"/>
    <col min="11529" max="11529" width="0" style="259" hidden="1" customWidth="1"/>
    <col min="11530" max="11530" width="12.140625" style="259" customWidth="1"/>
    <col min="11531" max="11531" width="8.7109375" style="259" customWidth="1"/>
    <col min="11532" max="11532" width="8.42578125" style="259" customWidth="1"/>
    <col min="11533" max="11533" width="15.7109375" style="259" customWidth="1"/>
    <col min="11534" max="11776" width="9.140625" style="259"/>
    <col min="11777" max="11777" width="20.42578125" style="259" customWidth="1"/>
    <col min="11778" max="11778" width="13.140625" style="259" customWidth="1"/>
    <col min="11779" max="11781" width="9.140625" style="259" customWidth="1"/>
    <col min="11782" max="11782" width="11.85546875" style="259" customWidth="1"/>
    <col min="11783" max="11783" width="8" style="259" customWidth="1"/>
    <col min="11784" max="11784" width="7.5703125" style="259" customWidth="1"/>
    <col min="11785" max="11785" width="0" style="259" hidden="1" customWidth="1"/>
    <col min="11786" max="11786" width="12.140625" style="259" customWidth="1"/>
    <col min="11787" max="11787" width="8.7109375" style="259" customWidth="1"/>
    <col min="11788" max="11788" width="8.42578125" style="259" customWidth="1"/>
    <col min="11789" max="11789" width="15.7109375" style="259" customWidth="1"/>
    <col min="11790" max="12032" width="9.140625" style="259"/>
    <col min="12033" max="12033" width="20.42578125" style="259" customWidth="1"/>
    <col min="12034" max="12034" width="13.140625" style="259" customWidth="1"/>
    <col min="12035" max="12037" width="9.140625" style="259" customWidth="1"/>
    <col min="12038" max="12038" width="11.85546875" style="259" customWidth="1"/>
    <col min="12039" max="12039" width="8" style="259" customWidth="1"/>
    <col min="12040" max="12040" width="7.5703125" style="259" customWidth="1"/>
    <col min="12041" max="12041" width="0" style="259" hidden="1" customWidth="1"/>
    <col min="12042" max="12042" width="12.140625" style="259" customWidth="1"/>
    <col min="12043" max="12043" width="8.7109375" style="259" customWidth="1"/>
    <col min="12044" max="12044" width="8.42578125" style="259" customWidth="1"/>
    <col min="12045" max="12045" width="15.7109375" style="259" customWidth="1"/>
    <col min="12046" max="12288" width="9.140625" style="259"/>
    <col min="12289" max="12289" width="20.42578125" style="259" customWidth="1"/>
    <col min="12290" max="12290" width="13.140625" style="259" customWidth="1"/>
    <col min="12291" max="12293" width="9.140625" style="259" customWidth="1"/>
    <col min="12294" max="12294" width="11.85546875" style="259" customWidth="1"/>
    <col min="12295" max="12295" width="8" style="259" customWidth="1"/>
    <col min="12296" max="12296" width="7.5703125" style="259" customWidth="1"/>
    <col min="12297" max="12297" width="0" style="259" hidden="1" customWidth="1"/>
    <col min="12298" max="12298" width="12.140625" style="259" customWidth="1"/>
    <col min="12299" max="12299" width="8.7109375" style="259" customWidth="1"/>
    <col min="12300" max="12300" width="8.42578125" style="259" customWidth="1"/>
    <col min="12301" max="12301" width="15.7109375" style="259" customWidth="1"/>
    <col min="12302" max="12544" width="9.140625" style="259"/>
    <col min="12545" max="12545" width="20.42578125" style="259" customWidth="1"/>
    <col min="12546" max="12546" width="13.140625" style="259" customWidth="1"/>
    <col min="12547" max="12549" width="9.140625" style="259" customWidth="1"/>
    <col min="12550" max="12550" width="11.85546875" style="259" customWidth="1"/>
    <col min="12551" max="12551" width="8" style="259" customWidth="1"/>
    <col min="12552" max="12552" width="7.5703125" style="259" customWidth="1"/>
    <col min="12553" max="12553" width="0" style="259" hidden="1" customWidth="1"/>
    <col min="12554" max="12554" width="12.140625" style="259" customWidth="1"/>
    <col min="12555" max="12555" width="8.7109375" style="259" customWidth="1"/>
    <col min="12556" max="12556" width="8.42578125" style="259" customWidth="1"/>
    <col min="12557" max="12557" width="15.7109375" style="259" customWidth="1"/>
    <col min="12558" max="12800" width="9.140625" style="259"/>
    <col min="12801" max="12801" width="20.42578125" style="259" customWidth="1"/>
    <col min="12802" max="12802" width="13.140625" style="259" customWidth="1"/>
    <col min="12803" max="12805" width="9.140625" style="259" customWidth="1"/>
    <col min="12806" max="12806" width="11.85546875" style="259" customWidth="1"/>
    <col min="12807" max="12807" width="8" style="259" customWidth="1"/>
    <col min="12808" max="12808" width="7.5703125" style="259" customWidth="1"/>
    <col min="12809" max="12809" width="0" style="259" hidden="1" customWidth="1"/>
    <col min="12810" max="12810" width="12.140625" style="259" customWidth="1"/>
    <col min="12811" max="12811" width="8.7109375" style="259" customWidth="1"/>
    <col min="12812" max="12812" width="8.42578125" style="259" customWidth="1"/>
    <col min="12813" max="12813" width="15.7109375" style="259" customWidth="1"/>
    <col min="12814" max="13056" width="9.140625" style="259"/>
    <col min="13057" max="13057" width="20.42578125" style="259" customWidth="1"/>
    <col min="13058" max="13058" width="13.140625" style="259" customWidth="1"/>
    <col min="13059" max="13061" width="9.140625" style="259" customWidth="1"/>
    <col min="13062" max="13062" width="11.85546875" style="259" customWidth="1"/>
    <col min="13063" max="13063" width="8" style="259" customWidth="1"/>
    <col min="13064" max="13064" width="7.5703125" style="259" customWidth="1"/>
    <col min="13065" max="13065" width="0" style="259" hidden="1" customWidth="1"/>
    <col min="13066" max="13066" width="12.140625" style="259" customWidth="1"/>
    <col min="13067" max="13067" width="8.7109375" style="259" customWidth="1"/>
    <col min="13068" max="13068" width="8.42578125" style="259" customWidth="1"/>
    <col min="13069" max="13069" width="15.7109375" style="259" customWidth="1"/>
    <col min="13070" max="13312" width="9.140625" style="259"/>
    <col min="13313" max="13313" width="20.42578125" style="259" customWidth="1"/>
    <col min="13314" max="13314" width="13.140625" style="259" customWidth="1"/>
    <col min="13315" max="13317" width="9.140625" style="259" customWidth="1"/>
    <col min="13318" max="13318" width="11.85546875" style="259" customWidth="1"/>
    <col min="13319" max="13319" width="8" style="259" customWidth="1"/>
    <col min="13320" max="13320" width="7.5703125" style="259" customWidth="1"/>
    <col min="13321" max="13321" width="0" style="259" hidden="1" customWidth="1"/>
    <col min="13322" max="13322" width="12.140625" style="259" customWidth="1"/>
    <col min="13323" max="13323" width="8.7109375" style="259" customWidth="1"/>
    <col min="13324" max="13324" width="8.42578125" style="259" customWidth="1"/>
    <col min="13325" max="13325" width="15.7109375" style="259" customWidth="1"/>
    <col min="13326" max="13568" width="9.140625" style="259"/>
    <col min="13569" max="13569" width="20.42578125" style="259" customWidth="1"/>
    <col min="13570" max="13570" width="13.140625" style="259" customWidth="1"/>
    <col min="13571" max="13573" width="9.140625" style="259" customWidth="1"/>
    <col min="13574" max="13574" width="11.85546875" style="259" customWidth="1"/>
    <col min="13575" max="13575" width="8" style="259" customWidth="1"/>
    <col min="13576" max="13576" width="7.5703125" style="259" customWidth="1"/>
    <col min="13577" max="13577" width="0" style="259" hidden="1" customWidth="1"/>
    <col min="13578" max="13578" width="12.140625" style="259" customWidth="1"/>
    <col min="13579" max="13579" width="8.7109375" style="259" customWidth="1"/>
    <col min="13580" max="13580" width="8.42578125" style="259" customWidth="1"/>
    <col min="13581" max="13581" width="15.7109375" style="259" customWidth="1"/>
    <col min="13582" max="13824" width="9.140625" style="259"/>
    <col min="13825" max="13825" width="20.42578125" style="259" customWidth="1"/>
    <col min="13826" max="13826" width="13.140625" style="259" customWidth="1"/>
    <col min="13827" max="13829" width="9.140625" style="259" customWidth="1"/>
    <col min="13830" max="13830" width="11.85546875" style="259" customWidth="1"/>
    <col min="13831" max="13831" width="8" style="259" customWidth="1"/>
    <col min="13832" max="13832" width="7.5703125" style="259" customWidth="1"/>
    <col min="13833" max="13833" width="0" style="259" hidden="1" customWidth="1"/>
    <col min="13834" max="13834" width="12.140625" style="259" customWidth="1"/>
    <col min="13835" max="13835" width="8.7109375" style="259" customWidth="1"/>
    <col min="13836" max="13836" width="8.42578125" style="259" customWidth="1"/>
    <col min="13837" max="13837" width="15.7109375" style="259" customWidth="1"/>
    <col min="13838" max="14080" width="9.140625" style="259"/>
    <col min="14081" max="14081" width="20.42578125" style="259" customWidth="1"/>
    <col min="14082" max="14082" width="13.140625" style="259" customWidth="1"/>
    <col min="14083" max="14085" width="9.140625" style="259" customWidth="1"/>
    <col min="14086" max="14086" width="11.85546875" style="259" customWidth="1"/>
    <col min="14087" max="14087" width="8" style="259" customWidth="1"/>
    <col min="14088" max="14088" width="7.5703125" style="259" customWidth="1"/>
    <col min="14089" max="14089" width="0" style="259" hidden="1" customWidth="1"/>
    <col min="14090" max="14090" width="12.140625" style="259" customWidth="1"/>
    <col min="14091" max="14091" width="8.7109375" style="259" customWidth="1"/>
    <col min="14092" max="14092" width="8.42578125" style="259" customWidth="1"/>
    <col min="14093" max="14093" width="15.7109375" style="259" customWidth="1"/>
    <col min="14094" max="14336" width="9.140625" style="259"/>
    <col min="14337" max="14337" width="20.42578125" style="259" customWidth="1"/>
    <col min="14338" max="14338" width="13.140625" style="259" customWidth="1"/>
    <col min="14339" max="14341" width="9.140625" style="259" customWidth="1"/>
    <col min="14342" max="14342" width="11.85546875" style="259" customWidth="1"/>
    <col min="14343" max="14343" width="8" style="259" customWidth="1"/>
    <col min="14344" max="14344" width="7.5703125" style="259" customWidth="1"/>
    <col min="14345" max="14345" width="0" style="259" hidden="1" customWidth="1"/>
    <col min="14346" max="14346" width="12.140625" style="259" customWidth="1"/>
    <col min="14347" max="14347" width="8.7109375" style="259" customWidth="1"/>
    <col min="14348" max="14348" width="8.42578125" style="259" customWidth="1"/>
    <col min="14349" max="14349" width="15.7109375" style="259" customWidth="1"/>
    <col min="14350" max="14592" width="9.140625" style="259"/>
    <col min="14593" max="14593" width="20.42578125" style="259" customWidth="1"/>
    <col min="14594" max="14594" width="13.140625" style="259" customWidth="1"/>
    <col min="14595" max="14597" width="9.140625" style="259" customWidth="1"/>
    <col min="14598" max="14598" width="11.85546875" style="259" customWidth="1"/>
    <col min="14599" max="14599" width="8" style="259" customWidth="1"/>
    <col min="14600" max="14600" width="7.5703125" style="259" customWidth="1"/>
    <col min="14601" max="14601" width="0" style="259" hidden="1" customWidth="1"/>
    <col min="14602" max="14602" width="12.140625" style="259" customWidth="1"/>
    <col min="14603" max="14603" width="8.7109375" style="259" customWidth="1"/>
    <col min="14604" max="14604" width="8.42578125" style="259" customWidth="1"/>
    <col min="14605" max="14605" width="15.7109375" style="259" customWidth="1"/>
    <col min="14606" max="14848" width="9.140625" style="259"/>
    <col min="14849" max="14849" width="20.42578125" style="259" customWidth="1"/>
    <col min="14850" max="14850" width="13.140625" style="259" customWidth="1"/>
    <col min="14851" max="14853" width="9.140625" style="259" customWidth="1"/>
    <col min="14854" max="14854" width="11.85546875" style="259" customWidth="1"/>
    <col min="14855" max="14855" width="8" style="259" customWidth="1"/>
    <col min="14856" max="14856" width="7.5703125" style="259" customWidth="1"/>
    <col min="14857" max="14857" width="0" style="259" hidden="1" customWidth="1"/>
    <col min="14858" max="14858" width="12.140625" style="259" customWidth="1"/>
    <col min="14859" max="14859" width="8.7109375" style="259" customWidth="1"/>
    <col min="14860" max="14860" width="8.42578125" style="259" customWidth="1"/>
    <col min="14861" max="14861" width="15.7109375" style="259" customWidth="1"/>
    <col min="14862" max="15104" width="9.140625" style="259"/>
    <col min="15105" max="15105" width="20.42578125" style="259" customWidth="1"/>
    <col min="15106" max="15106" width="13.140625" style="259" customWidth="1"/>
    <col min="15107" max="15109" width="9.140625" style="259" customWidth="1"/>
    <col min="15110" max="15110" width="11.85546875" style="259" customWidth="1"/>
    <col min="15111" max="15111" width="8" style="259" customWidth="1"/>
    <col min="15112" max="15112" width="7.5703125" style="259" customWidth="1"/>
    <col min="15113" max="15113" width="0" style="259" hidden="1" customWidth="1"/>
    <col min="15114" max="15114" width="12.140625" style="259" customWidth="1"/>
    <col min="15115" max="15115" width="8.7109375" style="259" customWidth="1"/>
    <col min="15116" max="15116" width="8.42578125" style="259" customWidth="1"/>
    <col min="15117" max="15117" width="15.7109375" style="259" customWidth="1"/>
    <col min="15118" max="15360" width="9.140625" style="259"/>
    <col min="15361" max="15361" width="20.42578125" style="259" customWidth="1"/>
    <col min="15362" max="15362" width="13.140625" style="259" customWidth="1"/>
    <col min="15363" max="15365" width="9.140625" style="259" customWidth="1"/>
    <col min="15366" max="15366" width="11.85546875" style="259" customWidth="1"/>
    <col min="15367" max="15367" width="8" style="259" customWidth="1"/>
    <col min="15368" max="15368" width="7.5703125" style="259" customWidth="1"/>
    <col min="15369" max="15369" width="0" style="259" hidden="1" customWidth="1"/>
    <col min="15370" max="15370" width="12.140625" style="259" customWidth="1"/>
    <col min="15371" max="15371" width="8.7109375" style="259" customWidth="1"/>
    <col min="15372" max="15372" width="8.42578125" style="259" customWidth="1"/>
    <col min="15373" max="15373" width="15.7109375" style="259" customWidth="1"/>
    <col min="15374" max="15616" width="9.140625" style="259"/>
    <col min="15617" max="15617" width="20.42578125" style="259" customWidth="1"/>
    <col min="15618" max="15618" width="13.140625" style="259" customWidth="1"/>
    <col min="15619" max="15621" width="9.140625" style="259" customWidth="1"/>
    <col min="15622" max="15622" width="11.85546875" style="259" customWidth="1"/>
    <col min="15623" max="15623" width="8" style="259" customWidth="1"/>
    <col min="15624" max="15624" width="7.5703125" style="259" customWidth="1"/>
    <col min="15625" max="15625" width="0" style="259" hidden="1" customWidth="1"/>
    <col min="15626" max="15626" width="12.140625" style="259" customWidth="1"/>
    <col min="15627" max="15627" width="8.7109375" style="259" customWidth="1"/>
    <col min="15628" max="15628" width="8.42578125" style="259" customWidth="1"/>
    <col min="15629" max="15629" width="15.7109375" style="259" customWidth="1"/>
    <col min="15630" max="15872" width="9.140625" style="259"/>
    <col min="15873" max="15873" width="20.42578125" style="259" customWidth="1"/>
    <col min="15874" max="15874" width="13.140625" style="259" customWidth="1"/>
    <col min="15875" max="15877" width="9.140625" style="259" customWidth="1"/>
    <col min="15878" max="15878" width="11.85546875" style="259" customWidth="1"/>
    <col min="15879" max="15879" width="8" style="259" customWidth="1"/>
    <col min="15880" max="15880" width="7.5703125" style="259" customWidth="1"/>
    <col min="15881" max="15881" width="0" style="259" hidden="1" customWidth="1"/>
    <col min="15882" max="15882" width="12.140625" style="259" customWidth="1"/>
    <col min="15883" max="15883" width="8.7109375" style="259" customWidth="1"/>
    <col min="15884" max="15884" width="8.42578125" style="259" customWidth="1"/>
    <col min="15885" max="15885" width="15.7109375" style="259" customWidth="1"/>
    <col min="15886" max="16128" width="9.140625" style="259"/>
    <col min="16129" max="16129" width="20.42578125" style="259" customWidth="1"/>
    <col min="16130" max="16130" width="13.140625" style="259" customWidth="1"/>
    <col min="16131" max="16133" width="9.140625" style="259" customWidth="1"/>
    <col min="16134" max="16134" width="11.85546875" style="259" customWidth="1"/>
    <col min="16135" max="16135" width="8" style="259" customWidth="1"/>
    <col min="16136" max="16136" width="7.5703125" style="259" customWidth="1"/>
    <col min="16137" max="16137" width="0" style="259" hidden="1" customWidth="1"/>
    <col min="16138" max="16138" width="12.140625" style="259" customWidth="1"/>
    <col min="16139" max="16139" width="8.7109375" style="259" customWidth="1"/>
    <col min="16140" max="16140" width="8.42578125" style="259" customWidth="1"/>
    <col min="16141" max="16141" width="15.7109375" style="259" customWidth="1"/>
    <col min="16142" max="16384" width="9.140625" style="259"/>
  </cols>
  <sheetData>
    <row r="2" spans="1:13">
      <c r="A2" s="2216" t="s">
        <v>532</v>
      </c>
      <c r="B2" s="2216"/>
      <c r="C2" s="2216"/>
      <c r="D2" s="2216"/>
      <c r="E2" s="2216"/>
      <c r="F2" s="2216"/>
      <c r="G2" s="2216"/>
      <c r="H2" s="2216"/>
      <c r="I2" s="2216"/>
      <c r="J2" s="2216"/>
      <c r="K2" s="2216"/>
      <c r="L2" s="2216"/>
      <c r="M2" s="2216"/>
    </row>
    <row r="3" spans="1:13">
      <c r="A3" s="2216" t="s">
        <v>1012</v>
      </c>
      <c r="B3" s="2216"/>
      <c r="C3" s="2216"/>
      <c r="D3" s="2216"/>
      <c r="E3" s="2216"/>
      <c r="F3" s="2216"/>
      <c r="G3" s="2216"/>
      <c r="H3" s="2216"/>
      <c r="I3" s="2216"/>
      <c r="J3" s="2216"/>
      <c r="K3" s="2216"/>
      <c r="L3" s="2216"/>
      <c r="M3" s="2216"/>
    </row>
    <row r="4" spans="1:13">
      <c r="A4" s="2216" t="s">
        <v>2</v>
      </c>
      <c r="B4" s="2216"/>
      <c r="C4" s="2216"/>
      <c r="D4" s="2216"/>
      <c r="E4" s="2216"/>
      <c r="F4" s="2216"/>
      <c r="G4" s="2216"/>
      <c r="H4" s="2216"/>
      <c r="I4" s="2216"/>
      <c r="J4" s="2216"/>
      <c r="K4" s="2216"/>
      <c r="L4" s="2216"/>
      <c r="M4" s="2216"/>
    </row>
    <row r="5" spans="1:13">
      <c r="A5" s="2216" t="s">
        <v>2336</v>
      </c>
      <c r="B5" s="2216"/>
      <c r="C5" s="2216"/>
      <c r="D5" s="2216"/>
      <c r="E5" s="2216"/>
      <c r="F5" s="2216"/>
      <c r="G5" s="2216"/>
      <c r="H5" s="2216"/>
      <c r="I5" s="2216"/>
      <c r="J5" s="2216"/>
      <c r="K5" s="2216"/>
      <c r="L5" s="2216"/>
      <c r="M5" s="2216"/>
    </row>
    <row r="6" spans="1:13">
      <c r="A6" s="994"/>
      <c r="B6" s="994"/>
      <c r="C6" s="994"/>
      <c r="D6" s="994"/>
      <c r="E6" s="994"/>
      <c r="F6" s="994"/>
      <c r="G6" s="994"/>
      <c r="H6" s="994"/>
      <c r="I6" s="994"/>
      <c r="J6" s="994"/>
      <c r="K6" s="994"/>
      <c r="L6" s="994"/>
      <c r="M6" s="994"/>
    </row>
    <row r="7" spans="1:13">
      <c r="A7" s="994"/>
      <c r="B7" s="994"/>
      <c r="C7" s="994"/>
      <c r="D7" s="994"/>
      <c r="E7" s="994"/>
      <c r="F7" s="994"/>
      <c r="G7" s="994"/>
      <c r="H7" s="994"/>
      <c r="I7" s="994"/>
      <c r="J7" s="994"/>
      <c r="K7" s="994"/>
      <c r="L7" s="994"/>
      <c r="M7" s="994"/>
    </row>
    <row r="8" spans="1:13">
      <c r="A8" s="1030" t="s">
        <v>3</v>
      </c>
      <c r="B8" s="1031"/>
      <c r="C8" s="1031"/>
      <c r="D8" s="1031"/>
      <c r="E8" s="1020"/>
      <c r="F8" s="1031" t="s">
        <v>4</v>
      </c>
      <c r="G8" s="1031"/>
      <c r="H8" s="1031"/>
      <c r="I8" s="1031"/>
      <c r="J8" s="1031"/>
      <c r="K8" s="1020"/>
      <c r="L8" s="1031" t="s">
        <v>2337</v>
      </c>
      <c r="M8" s="2217" t="s">
        <v>5</v>
      </c>
    </row>
    <row r="9" spans="1:13">
      <c r="A9" s="1032"/>
      <c r="B9" s="995"/>
      <c r="C9" s="995"/>
      <c r="D9" s="995"/>
      <c r="E9" s="996"/>
      <c r="F9" s="995" t="s">
        <v>1013</v>
      </c>
      <c r="G9" s="995"/>
      <c r="H9" s="995"/>
      <c r="I9" s="995"/>
      <c r="J9" s="995"/>
      <c r="K9" s="996"/>
      <c r="L9" s="995" t="s">
        <v>2337</v>
      </c>
      <c r="M9" s="2206"/>
    </row>
    <row r="10" spans="1:13">
      <c r="A10" s="1032"/>
      <c r="B10" s="995" t="s">
        <v>6</v>
      </c>
      <c r="C10" s="995"/>
      <c r="D10" s="995"/>
      <c r="E10" s="996"/>
      <c r="F10" s="995" t="s">
        <v>1014</v>
      </c>
      <c r="G10" s="995"/>
      <c r="H10" s="995"/>
      <c r="I10" s="995"/>
      <c r="J10" s="995"/>
      <c r="K10" s="996"/>
      <c r="L10" s="1039"/>
      <c r="M10" s="2206" t="s">
        <v>8</v>
      </c>
    </row>
    <row r="11" spans="1:13">
      <c r="A11" s="1033"/>
      <c r="B11" s="997"/>
      <c r="C11" s="997"/>
      <c r="D11" s="997"/>
      <c r="E11" s="998"/>
      <c r="F11" s="997"/>
      <c r="G11" s="997"/>
      <c r="H11" s="997"/>
      <c r="I11" s="997"/>
      <c r="J11" s="997"/>
      <c r="K11" s="998"/>
      <c r="L11" s="1039"/>
      <c r="M11" s="2207"/>
    </row>
    <row r="12" spans="1:13">
      <c r="A12" s="2208" t="s">
        <v>9</v>
      </c>
      <c r="B12" s="999"/>
      <c r="C12" s="2210" t="s">
        <v>11</v>
      </c>
      <c r="D12" s="2211"/>
      <c r="E12" s="2212"/>
      <c r="F12" s="1000" t="s">
        <v>12</v>
      </c>
      <c r="G12" s="2218" t="s">
        <v>13</v>
      </c>
      <c r="H12" s="2219"/>
      <c r="I12" s="2219"/>
      <c r="J12" s="2220"/>
      <c r="K12" s="2219" t="s">
        <v>14</v>
      </c>
      <c r="L12" s="2219"/>
      <c r="M12" s="2220"/>
    </row>
    <row r="13" spans="1:13" ht="15" customHeight="1">
      <c r="A13" s="2209"/>
      <c r="B13" s="1001" t="s">
        <v>1015</v>
      </c>
      <c r="C13" s="2213"/>
      <c r="D13" s="2214"/>
      <c r="E13" s="2215"/>
      <c r="F13" s="1002" t="s">
        <v>16</v>
      </c>
      <c r="G13" s="2221" t="s">
        <v>1016</v>
      </c>
      <c r="H13" s="2222"/>
      <c r="I13" s="2223" t="s">
        <v>1017</v>
      </c>
      <c r="J13" s="2209" t="s">
        <v>18</v>
      </c>
      <c r="K13" s="1003" t="s">
        <v>19</v>
      </c>
      <c r="L13" s="1003" t="s">
        <v>154</v>
      </c>
      <c r="M13" s="2226" t="s">
        <v>18</v>
      </c>
    </row>
    <row r="14" spans="1:13">
      <c r="A14" s="2209"/>
      <c r="B14" s="1003" t="s">
        <v>15</v>
      </c>
      <c r="C14" s="2209" t="s">
        <v>21</v>
      </c>
      <c r="D14" s="2209" t="s">
        <v>22</v>
      </c>
      <c r="E14" s="2209" t="s">
        <v>23</v>
      </c>
      <c r="F14" s="1002" t="s">
        <v>24</v>
      </c>
      <c r="G14" s="2231" t="s">
        <v>25</v>
      </c>
      <c r="H14" s="2230"/>
      <c r="I14" s="2224"/>
      <c r="J14" s="2209"/>
      <c r="K14" s="1003" t="s">
        <v>26</v>
      </c>
      <c r="L14" s="1003" t="s">
        <v>27</v>
      </c>
      <c r="M14" s="2226"/>
    </row>
    <row r="15" spans="1:13">
      <c r="A15" s="2209"/>
      <c r="B15" s="1004"/>
      <c r="C15" s="2209"/>
      <c r="D15" s="2209"/>
      <c r="E15" s="2209"/>
      <c r="F15" s="1002" t="s">
        <v>28</v>
      </c>
      <c r="G15" s="1003" t="s">
        <v>29</v>
      </c>
      <c r="H15" s="1002" t="s">
        <v>30</v>
      </c>
      <c r="I15" s="2224"/>
      <c r="J15" s="2209"/>
      <c r="K15" s="1003" t="s">
        <v>31</v>
      </c>
      <c r="L15" s="1003" t="s">
        <v>32</v>
      </c>
      <c r="M15" s="2226"/>
    </row>
    <row r="16" spans="1:13">
      <c r="A16" s="1034" t="s">
        <v>1018</v>
      </c>
      <c r="B16" s="1004"/>
      <c r="C16" s="1005"/>
      <c r="D16" s="1005"/>
      <c r="E16" s="1005"/>
      <c r="F16" s="996"/>
      <c r="G16" s="1005"/>
      <c r="H16" s="996"/>
      <c r="I16" s="2224"/>
      <c r="J16" s="1005"/>
      <c r="K16" s="1005"/>
      <c r="L16" s="1005"/>
      <c r="M16" s="996"/>
    </row>
    <row r="17" spans="1:13">
      <c r="A17" s="1006">
        <v>1</v>
      </c>
      <c r="B17" s="1006">
        <v>2</v>
      </c>
      <c r="C17" s="1006">
        <v>3</v>
      </c>
      <c r="D17" s="1006">
        <v>4</v>
      </c>
      <c r="E17" s="1006">
        <v>5</v>
      </c>
      <c r="F17" s="1007">
        <v>6</v>
      </c>
      <c r="G17" s="1006">
        <v>7</v>
      </c>
      <c r="H17" s="1007">
        <v>8</v>
      </c>
      <c r="I17" s="2225"/>
      <c r="J17" s="1006">
        <v>9</v>
      </c>
      <c r="K17" s="1006">
        <v>10</v>
      </c>
      <c r="L17" s="1006">
        <v>11</v>
      </c>
      <c r="M17" s="1007">
        <v>12</v>
      </c>
    </row>
    <row r="18" spans="1:13">
      <c r="A18" s="1032" t="s">
        <v>2338</v>
      </c>
      <c r="B18" s="1003" t="s">
        <v>1037</v>
      </c>
      <c r="C18" s="1037" t="s">
        <v>362</v>
      </c>
      <c r="D18" s="1037" t="s">
        <v>1038</v>
      </c>
      <c r="E18" s="1037" t="s">
        <v>2339</v>
      </c>
      <c r="F18" s="1041">
        <v>22216</v>
      </c>
      <c r="G18" s="1009"/>
      <c r="H18" s="1010"/>
      <c r="I18" s="1010"/>
      <c r="J18" s="1011"/>
      <c r="K18" s="1038">
        <v>26</v>
      </c>
      <c r="L18" s="1012">
        <v>29</v>
      </c>
      <c r="M18" s="1035">
        <v>644264</v>
      </c>
    </row>
    <row r="19" spans="1:13">
      <c r="A19" s="1026" t="s">
        <v>84</v>
      </c>
      <c r="B19" s="1003" t="s">
        <v>47</v>
      </c>
      <c r="C19" s="1037" t="s">
        <v>2340</v>
      </c>
      <c r="D19" s="1037" t="s">
        <v>1487</v>
      </c>
      <c r="E19" s="1037" t="s">
        <v>2341</v>
      </c>
      <c r="F19" s="1041">
        <v>40637</v>
      </c>
      <c r="G19" s="1009"/>
      <c r="H19" s="1010"/>
      <c r="I19" s="1010"/>
      <c r="J19" s="1011"/>
      <c r="K19" s="1038">
        <v>30</v>
      </c>
      <c r="L19" s="1012">
        <v>35</v>
      </c>
      <c r="M19" s="1035">
        <v>1422295</v>
      </c>
    </row>
    <row r="20" spans="1:13">
      <c r="A20" s="1026" t="s">
        <v>79</v>
      </c>
      <c r="B20" s="1003" t="s">
        <v>2342</v>
      </c>
      <c r="C20" s="1037" t="s">
        <v>2343</v>
      </c>
      <c r="D20" s="1037" t="s">
        <v>2344</v>
      </c>
      <c r="E20" s="1037" t="s">
        <v>1965</v>
      </c>
      <c r="F20" s="1029">
        <v>23222</v>
      </c>
      <c r="G20" s="1009"/>
      <c r="H20" s="1010"/>
      <c r="I20" s="1010"/>
      <c r="J20" s="1011"/>
      <c r="K20" s="1038">
        <v>25</v>
      </c>
      <c r="L20" s="1012">
        <v>27.5</v>
      </c>
      <c r="M20" s="1035">
        <v>638605</v>
      </c>
    </row>
    <row r="21" spans="1:13">
      <c r="A21" s="1026" t="s">
        <v>2345</v>
      </c>
      <c r="B21" s="1003" t="s">
        <v>83</v>
      </c>
      <c r="C21" s="1037" t="s">
        <v>2346</v>
      </c>
      <c r="D21" s="1037" t="s">
        <v>1501</v>
      </c>
      <c r="E21" s="1037" t="s">
        <v>2347</v>
      </c>
      <c r="F21" s="1029">
        <v>27755</v>
      </c>
      <c r="G21" s="1009">
        <v>10.75</v>
      </c>
      <c r="H21" s="1010">
        <v>19.75</v>
      </c>
      <c r="I21" s="1010"/>
      <c r="J21" s="1011">
        <v>40796.44</v>
      </c>
      <c r="K21" s="1038">
        <v>20</v>
      </c>
      <c r="L21" s="1012">
        <v>20</v>
      </c>
      <c r="M21" s="1035">
        <v>555100</v>
      </c>
    </row>
    <row r="22" spans="1:13">
      <c r="A22" s="1026" t="s">
        <v>80</v>
      </c>
      <c r="B22" s="1003" t="s">
        <v>2348</v>
      </c>
      <c r="C22" s="1037" t="s">
        <v>2349</v>
      </c>
      <c r="D22" s="1037" t="s">
        <v>2350</v>
      </c>
      <c r="E22" s="1037" t="s">
        <v>2351</v>
      </c>
      <c r="F22" s="1021">
        <v>24697</v>
      </c>
      <c r="G22" s="1009"/>
      <c r="H22" s="1010"/>
      <c r="I22" s="1010"/>
      <c r="J22" s="1011"/>
      <c r="K22" s="1038">
        <v>25</v>
      </c>
      <c r="L22" s="1012">
        <v>27.5</v>
      </c>
      <c r="M22" s="1035">
        <v>679167.5</v>
      </c>
    </row>
    <row r="23" spans="1:13">
      <c r="A23" s="1026" t="s">
        <v>2352</v>
      </c>
      <c r="B23" s="1003" t="s">
        <v>1019</v>
      </c>
      <c r="C23" s="1037" t="s">
        <v>2353</v>
      </c>
      <c r="D23" s="1037" t="s">
        <v>2354</v>
      </c>
      <c r="E23" s="1037" t="s">
        <v>2355</v>
      </c>
      <c r="F23" s="1021">
        <v>21915</v>
      </c>
      <c r="G23" s="1009"/>
      <c r="H23" s="1010"/>
      <c r="I23" s="1010"/>
      <c r="J23" s="1011"/>
      <c r="K23" s="1038">
        <v>17</v>
      </c>
      <c r="L23" s="1012">
        <v>17</v>
      </c>
      <c r="M23" s="1035">
        <v>372555</v>
      </c>
    </row>
    <row r="24" spans="1:13">
      <c r="A24" s="1026" t="s">
        <v>81</v>
      </c>
      <c r="B24" s="1003" t="s">
        <v>2356</v>
      </c>
      <c r="C24" s="1037" t="s">
        <v>2357</v>
      </c>
      <c r="D24" s="1037" t="s">
        <v>2358</v>
      </c>
      <c r="E24" s="1008">
        <v>44054</v>
      </c>
      <c r="F24" s="1040">
        <v>47522</v>
      </c>
      <c r="G24" s="1009">
        <v>13.75</v>
      </c>
      <c r="H24" s="1010">
        <v>23</v>
      </c>
      <c r="I24" s="1010"/>
      <c r="J24" s="1011">
        <v>84165.34</v>
      </c>
      <c r="K24" s="1038">
        <v>26</v>
      </c>
      <c r="L24" s="1012">
        <v>29</v>
      </c>
      <c r="M24" s="1035">
        <v>1378138</v>
      </c>
    </row>
    <row r="25" spans="1:13">
      <c r="A25" s="1026"/>
      <c r="B25" s="1003"/>
      <c r="C25" s="1037"/>
      <c r="D25" s="1037"/>
      <c r="E25" s="1037"/>
      <c r="F25" s="1029"/>
      <c r="G25" s="1009"/>
      <c r="H25" s="1010"/>
      <c r="I25" s="1010"/>
      <c r="J25" s="1011"/>
      <c r="K25" s="1038"/>
      <c r="L25" s="1038"/>
      <c r="M25" s="1035"/>
    </row>
    <row r="26" spans="1:13">
      <c r="A26" s="1026"/>
      <c r="B26" s="1003"/>
      <c r="C26" s="1037"/>
      <c r="D26" s="1037"/>
      <c r="E26" s="1037"/>
      <c r="F26" s="1029"/>
      <c r="G26" s="1009"/>
      <c r="H26" s="1010"/>
      <c r="I26" s="1010"/>
      <c r="J26" s="1011"/>
      <c r="K26" s="1038"/>
      <c r="L26" s="1038"/>
      <c r="M26" s="1035"/>
    </row>
    <row r="27" spans="1:13">
      <c r="A27" s="1026"/>
      <c r="B27" s="1005"/>
      <c r="C27" s="1037"/>
      <c r="D27" s="1037"/>
      <c r="E27" s="1037"/>
      <c r="F27" s="1013"/>
      <c r="G27" s="1009"/>
      <c r="H27" s="1010"/>
      <c r="I27" s="1010"/>
      <c r="J27" s="1011"/>
      <c r="K27" s="1038"/>
      <c r="L27" s="1038"/>
      <c r="M27" s="1035"/>
    </row>
    <row r="28" spans="1:13">
      <c r="A28" s="1026"/>
      <c r="B28" s="1005"/>
      <c r="C28" s="1037"/>
      <c r="D28" s="1037"/>
      <c r="E28" s="1037"/>
      <c r="F28" s="1013"/>
      <c r="G28" s="1009"/>
      <c r="H28" s="1010"/>
      <c r="I28" s="1010"/>
      <c r="J28" s="1011"/>
      <c r="K28" s="1038"/>
      <c r="L28" s="1038"/>
      <c r="M28" s="1035"/>
    </row>
    <row r="29" spans="1:13">
      <c r="A29" s="1026"/>
      <c r="B29" s="1005"/>
      <c r="C29" s="1008"/>
      <c r="D29" s="1008"/>
      <c r="E29" s="1008"/>
      <c r="F29" s="1013"/>
      <c r="G29" s="1009"/>
      <c r="H29" s="1010"/>
      <c r="I29" s="1010"/>
      <c r="J29" s="1011"/>
      <c r="K29" s="1038"/>
      <c r="L29" s="1012" t="s">
        <v>2359</v>
      </c>
      <c r="M29" s="1035"/>
    </row>
    <row r="30" spans="1:13">
      <c r="A30" s="1026"/>
      <c r="B30" s="1005"/>
      <c r="C30" s="1008"/>
      <c r="D30" s="1008"/>
      <c r="E30" s="1008"/>
      <c r="F30" s="1013"/>
      <c r="G30" s="1009"/>
      <c r="H30" s="1010"/>
      <c r="I30" s="1010"/>
      <c r="J30" s="1011"/>
      <c r="K30" s="1038"/>
      <c r="L30" s="1012"/>
      <c r="M30" s="1035"/>
    </row>
    <row r="31" spans="1:13">
      <c r="A31" s="1026"/>
      <c r="B31" s="1005"/>
      <c r="C31" s="1008"/>
      <c r="D31" s="1008"/>
      <c r="E31" s="1008"/>
      <c r="F31" s="1013"/>
      <c r="G31" s="1009"/>
      <c r="H31" s="1010"/>
      <c r="I31" s="1010"/>
      <c r="J31" s="1011"/>
      <c r="K31" s="1038"/>
      <c r="L31" s="1012"/>
      <c r="M31" s="1035"/>
    </row>
    <row r="32" spans="1:13">
      <c r="A32" s="1027"/>
      <c r="B32" s="1014"/>
      <c r="C32" s="1015"/>
      <c r="D32" s="1015"/>
      <c r="E32" s="1015"/>
      <c r="F32" s="1016" t="s">
        <v>65</v>
      </c>
      <c r="G32" s="1017"/>
      <c r="H32" s="1018"/>
      <c r="I32" s="1018"/>
      <c r="J32" s="1022">
        <v>124961.78</v>
      </c>
      <c r="K32" s="1019"/>
      <c r="L32" s="1019"/>
      <c r="M32" s="1036">
        <v>5690124.5</v>
      </c>
    </row>
    <row r="33" spans="1:13">
      <c r="A33" s="1032" t="s">
        <v>158</v>
      </c>
      <c r="B33" s="995"/>
      <c r="C33" s="995" t="s">
        <v>411</v>
      </c>
      <c r="D33" s="995"/>
      <c r="E33" s="1020"/>
      <c r="F33" s="995" t="s">
        <v>159</v>
      </c>
      <c r="G33" s="995"/>
      <c r="H33" s="995"/>
      <c r="I33" s="995"/>
      <c r="J33" s="995"/>
      <c r="K33" s="1020"/>
      <c r="L33" s="995" t="s">
        <v>160</v>
      </c>
      <c r="M33" s="996"/>
    </row>
    <row r="34" spans="1:13">
      <c r="A34" s="1032"/>
      <c r="B34" s="995"/>
      <c r="C34" s="995" t="s">
        <v>139</v>
      </c>
      <c r="D34" s="995"/>
      <c r="E34" s="996"/>
      <c r="F34" s="995"/>
      <c r="G34" s="995"/>
      <c r="H34" s="995"/>
      <c r="I34" s="995"/>
      <c r="J34" s="995"/>
      <c r="K34" s="996"/>
      <c r="L34" s="995"/>
      <c r="M34" s="996"/>
    </row>
    <row r="35" spans="1:13">
      <c r="A35" s="1024" t="s">
        <v>2360</v>
      </c>
      <c r="B35" s="1028"/>
      <c r="C35" s="2232" t="s">
        <v>2361</v>
      </c>
      <c r="D35" s="2232"/>
      <c r="E35" s="2233"/>
      <c r="F35" s="2234" t="s">
        <v>2362</v>
      </c>
      <c r="G35" s="2232"/>
      <c r="H35" s="2232"/>
      <c r="I35" s="2232"/>
      <c r="J35" s="2232"/>
      <c r="K35" s="2233"/>
      <c r="L35" s="2227">
        <v>43801</v>
      </c>
      <c r="M35" s="2228"/>
    </row>
    <row r="36" spans="1:13">
      <c r="A36" s="1023" t="s">
        <v>77</v>
      </c>
      <c r="B36" s="1025"/>
      <c r="C36" s="2229" t="s">
        <v>2363</v>
      </c>
      <c r="D36" s="2229"/>
      <c r="E36" s="2230"/>
      <c r="F36" s="2231" t="s">
        <v>163</v>
      </c>
      <c r="G36" s="2229"/>
      <c r="H36" s="2229"/>
      <c r="I36" s="2229"/>
      <c r="J36" s="2229"/>
      <c r="K36" s="2230"/>
      <c r="L36" s="2231" t="s">
        <v>161</v>
      </c>
      <c r="M36" s="2230"/>
    </row>
    <row r="37" spans="1:13">
      <c r="A37" s="995"/>
      <c r="B37" s="995"/>
      <c r="C37" s="995"/>
      <c r="D37" s="995"/>
      <c r="E37" s="995"/>
      <c r="F37" s="995"/>
      <c r="G37" s="995"/>
      <c r="H37" s="995"/>
      <c r="I37" s="995"/>
      <c r="J37" s="995"/>
      <c r="K37" s="995"/>
      <c r="L37" s="995"/>
      <c r="M37" s="995"/>
    </row>
  </sheetData>
  <mergeCells count="24">
    <mergeCell ref="L35:M35"/>
    <mergeCell ref="C36:E36"/>
    <mergeCell ref="F36:K36"/>
    <mergeCell ref="L36:M36"/>
    <mergeCell ref="C14:C15"/>
    <mergeCell ref="D14:D15"/>
    <mergeCell ref="E14:E15"/>
    <mergeCell ref="G14:H14"/>
    <mergeCell ref="C35:E35"/>
    <mergeCell ref="F35:K35"/>
    <mergeCell ref="M10:M11"/>
    <mergeCell ref="A12:A15"/>
    <mergeCell ref="C12:E13"/>
    <mergeCell ref="A2:M2"/>
    <mergeCell ref="A3:M3"/>
    <mergeCell ref="A4:M4"/>
    <mergeCell ref="A5:M5"/>
    <mergeCell ref="M8:M9"/>
    <mergeCell ref="G12:J12"/>
    <mergeCell ref="K12:M12"/>
    <mergeCell ref="G13:H13"/>
    <mergeCell ref="I13:I17"/>
    <mergeCell ref="J13:J15"/>
    <mergeCell ref="M13:M15"/>
  </mergeCells>
  <pageMargins left="0.7" right="0.7" top="0.75" bottom="0.75" header="0.3" footer="0.3"/>
  <pageSetup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2:N129"/>
  <sheetViews>
    <sheetView topLeftCell="A105" workbookViewId="0">
      <selection activeCell="M129" activeCellId="1" sqref="J129 M129"/>
    </sheetView>
  </sheetViews>
  <sheetFormatPr defaultRowHeight="15"/>
  <cols>
    <col min="1" max="1" width="20.42578125" style="453" customWidth="1"/>
    <col min="2" max="2" width="13.140625" style="453" customWidth="1"/>
    <col min="3" max="4" width="10.42578125" style="453" customWidth="1"/>
    <col min="5" max="5" width="9.140625" style="453" customWidth="1"/>
    <col min="6" max="6" width="11.28515625" style="453" customWidth="1"/>
    <col min="7" max="7" width="7.7109375" style="453" customWidth="1"/>
    <col min="8" max="8" width="7.42578125" style="453" customWidth="1"/>
    <col min="9" max="9" width="7.140625" style="453" hidden="1" customWidth="1"/>
    <col min="10" max="10" width="17.28515625" style="453" customWidth="1"/>
    <col min="11" max="11" width="8.140625" style="453" customWidth="1"/>
    <col min="12" max="12" width="8.42578125" style="453" customWidth="1"/>
    <col min="13" max="13" width="15.85546875" style="453" customWidth="1"/>
    <col min="14" max="256" width="9.140625" style="259"/>
    <col min="257" max="257" width="20.42578125" style="259" customWidth="1"/>
    <col min="258" max="258" width="13.140625" style="259" customWidth="1"/>
    <col min="259" max="260" width="10.42578125" style="259" customWidth="1"/>
    <col min="261" max="261" width="9.140625" style="259" customWidth="1"/>
    <col min="262" max="262" width="11.28515625" style="259" customWidth="1"/>
    <col min="263" max="263" width="7.7109375" style="259" customWidth="1"/>
    <col min="264" max="264" width="7.42578125" style="259" customWidth="1"/>
    <col min="265" max="265" width="0" style="259" hidden="1" customWidth="1"/>
    <col min="266" max="266" width="12.7109375" style="259" customWidth="1"/>
    <col min="267" max="267" width="8.140625" style="259" customWidth="1"/>
    <col min="268" max="268" width="8.42578125" style="259" customWidth="1"/>
    <col min="269" max="269" width="15.85546875" style="259" customWidth="1"/>
    <col min="270" max="512" width="9.140625" style="259"/>
    <col min="513" max="513" width="20.42578125" style="259" customWidth="1"/>
    <col min="514" max="514" width="13.140625" style="259" customWidth="1"/>
    <col min="515" max="516" width="10.42578125" style="259" customWidth="1"/>
    <col min="517" max="517" width="9.140625" style="259" customWidth="1"/>
    <col min="518" max="518" width="11.28515625" style="259" customWidth="1"/>
    <col min="519" max="519" width="7.7109375" style="259" customWidth="1"/>
    <col min="520" max="520" width="7.42578125" style="259" customWidth="1"/>
    <col min="521" max="521" width="0" style="259" hidden="1" customWidth="1"/>
    <col min="522" max="522" width="12.7109375" style="259" customWidth="1"/>
    <col min="523" max="523" width="8.140625" style="259" customWidth="1"/>
    <col min="524" max="524" width="8.42578125" style="259" customWidth="1"/>
    <col min="525" max="525" width="15.85546875" style="259" customWidth="1"/>
    <col min="526" max="768" width="9.140625" style="259"/>
    <col min="769" max="769" width="20.42578125" style="259" customWidth="1"/>
    <col min="770" max="770" width="13.140625" style="259" customWidth="1"/>
    <col min="771" max="772" width="10.42578125" style="259" customWidth="1"/>
    <col min="773" max="773" width="9.140625" style="259" customWidth="1"/>
    <col min="774" max="774" width="11.28515625" style="259" customWidth="1"/>
    <col min="775" max="775" width="7.7109375" style="259" customWidth="1"/>
    <col min="776" max="776" width="7.42578125" style="259" customWidth="1"/>
    <col min="777" max="777" width="0" style="259" hidden="1" customWidth="1"/>
    <col min="778" max="778" width="12.7109375" style="259" customWidth="1"/>
    <col min="779" max="779" width="8.140625" style="259" customWidth="1"/>
    <col min="780" max="780" width="8.42578125" style="259" customWidth="1"/>
    <col min="781" max="781" width="15.85546875" style="259" customWidth="1"/>
    <col min="782" max="1024" width="9.140625" style="259"/>
    <col min="1025" max="1025" width="20.42578125" style="259" customWidth="1"/>
    <col min="1026" max="1026" width="13.140625" style="259" customWidth="1"/>
    <col min="1027" max="1028" width="10.42578125" style="259" customWidth="1"/>
    <col min="1029" max="1029" width="9.140625" style="259" customWidth="1"/>
    <col min="1030" max="1030" width="11.28515625" style="259" customWidth="1"/>
    <col min="1031" max="1031" width="7.7109375" style="259" customWidth="1"/>
    <col min="1032" max="1032" width="7.42578125" style="259" customWidth="1"/>
    <col min="1033" max="1033" width="0" style="259" hidden="1" customWidth="1"/>
    <col min="1034" max="1034" width="12.7109375" style="259" customWidth="1"/>
    <col min="1035" max="1035" width="8.140625" style="259" customWidth="1"/>
    <col min="1036" max="1036" width="8.42578125" style="259" customWidth="1"/>
    <col min="1037" max="1037" width="15.85546875" style="259" customWidth="1"/>
    <col min="1038" max="1280" width="9.140625" style="259"/>
    <col min="1281" max="1281" width="20.42578125" style="259" customWidth="1"/>
    <col min="1282" max="1282" width="13.140625" style="259" customWidth="1"/>
    <col min="1283" max="1284" width="10.42578125" style="259" customWidth="1"/>
    <col min="1285" max="1285" width="9.140625" style="259" customWidth="1"/>
    <col min="1286" max="1286" width="11.28515625" style="259" customWidth="1"/>
    <col min="1287" max="1287" width="7.7109375" style="259" customWidth="1"/>
    <col min="1288" max="1288" width="7.42578125" style="259" customWidth="1"/>
    <col min="1289" max="1289" width="0" style="259" hidden="1" customWidth="1"/>
    <col min="1290" max="1290" width="12.7109375" style="259" customWidth="1"/>
    <col min="1291" max="1291" width="8.140625" style="259" customWidth="1"/>
    <col min="1292" max="1292" width="8.42578125" style="259" customWidth="1"/>
    <col min="1293" max="1293" width="15.85546875" style="259" customWidth="1"/>
    <col min="1294" max="1536" width="9.140625" style="259"/>
    <col min="1537" max="1537" width="20.42578125" style="259" customWidth="1"/>
    <col min="1538" max="1538" width="13.140625" style="259" customWidth="1"/>
    <col min="1539" max="1540" width="10.42578125" style="259" customWidth="1"/>
    <col min="1541" max="1541" width="9.140625" style="259" customWidth="1"/>
    <col min="1542" max="1542" width="11.28515625" style="259" customWidth="1"/>
    <col min="1543" max="1543" width="7.7109375" style="259" customWidth="1"/>
    <col min="1544" max="1544" width="7.42578125" style="259" customWidth="1"/>
    <col min="1545" max="1545" width="0" style="259" hidden="1" customWidth="1"/>
    <col min="1546" max="1546" width="12.7109375" style="259" customWidth="1"/>
    <col min="1547" max="1547" width="8.140625" style="259" customWidth="1"/>
    <col min="1548" max="1548" width="8.42578125" style="259" customWidth="1"/>
    <col min="1549" max="1549" width="15.85546875" style="259" customWidth="1"/>
    <col min="1550" max="1792" width="9.140625" style="259"/>
    <col min="1793" max="1793" width="20.42578125" style="259" customWidth="1"/>
    <col min="1794" max="1794" width="13.140625" style="259" customWidth="1"/>
    <col min="1795" max="1796" width="10.42578125" style="259" customWidth="1"/>
    <col min="1797" max="1797" width="9.140625" style="259" customWidth="1"/>
    <col min="1798" max="1798" width="11.28515625" style="259" customWidth="1"/>
    <col min="1799" max="1799" width="7.7109375" style="259" customWidth="1"/>
    <col min="1800" max="1800" width="7.42578125" style="259" customWidth="1"/>
    <col min="1801" max="1801" width="0" style="259" hidden="1" customWidth="1"/>
    <col min="1802" max="1802" width="12.7109375" style="259" customWidth="1"/>
    <col min="1803" max="1803" width="8.140625" style="259" customWidth="1"/>
    <col min="1804" max="1804" width="8.42578125" style="259" customWidth="1"/>
    <col min="1805" max="1805" width="15.85546875" style="259" customWidth="1"/>
    <col min="1806" max="2048" width="9.140625" style="259"/>
    <col min="2049" max="2049" width="20.42578125" style="259" customWidth="1"/>
    <col min="2050" max="2050" width="13.140625" style="259" customWidth="1"/>
    <col min="2051" max="2052" width="10.42578125" style="259" customWidth="1"/>
    <col min="2053" max="2053" width="9.140625" style="259" customWidth="1"/>
    <col min="2054" max="2054" width="11.28515625" style="259" customWidth="1"/>
    <col min="2055" max="2055" width="7.7109375" style="259" customWidth="1"/>
    <col min="2056" max="2056" width="7.42578125" style="259" customWidth="1"/>
    <col min="2057" max="2057" width="0" style="259" hidden="1" customWidth="1"/>
    <col min="2058" max="2058" width="12.7109375" style="259" customWidth="1"/>
    <col min="2059" max="2059" width="8.140625" style="259" customWidth="1"/>
    <col min="2060" max="2060" width="8.42578125" style="259" customWidth="1"/>
    <col min="2061" max="2061" width="15.85546875" style="259" customWidth="1"/>
    <col min="2062" max="2304" width="9.140625" style="259"/>
    <col min="2305" max="2305" width="20.42578125" style="259" customWidth="1"/>
    <col min="2306" max="2306" width="13.140625" style="259" customWidth="1"/>
    <col min="2307" max="2308" width="10.42578125" style="259" customWidth="1"/>
    <col min="2309" max="2309" width="9.140625" style="259" customWidth="1"/>
    <col min="2310" max="2310" width="11.28515625" style="259" customWidth="1"/>
    <col min="2311" max="2311" width="7.7109375" style="259" customWidth="1"/>
    <col min="2312" max="2312" width="7.42578125" style="259" customWidth="1"/>
    <col min="2313" max="2313" width="0" style="259" hidden="1" customWidth="1"/>
    <col min="2314" max="2314" width="12.7109375" style="259" customWidth="1"/>
    <col min="2315" max="2315" width="8.140625" style="259" customWidth="1"/>
    <col min="2316" max="2316" width="8.42578125" style="259" customWidth="1"/>
    <col min="2317" max="2317" width="15.85546875" style="259" customWidth="1"/>
    <col min="2318" max="2560" width="9.140625" style="259"/>
    <col min="2561" max="2561" width="20.42578125" style="259" customWidth="1"/>
    <col min="2562" max="2562" width="13.140625" style="259" customWidth="1"/>
    <col min="2563" max="2564" width="10.42578125" style="259" customWidth="1"/>
    <col min="2565" max="2565" width="9.140625" style="259" customWidth="1"/>
    <col min="2566" max="2566" width="11.28515625" style="259" customWidth="1"/>
    <col min="2567" max="2567" width="7.7109375" style="259" customWidth="1"/>
    <col min="2568" max="2568" width="7.42578125" style="259" customWidth="1"/>
    <col min="2569" max="2569" width="0" style="259" hidden="1" customWidth="1"/>
    <col min="2570" max="2570" width="12.7109375" style="259" customWidth="1"/>
    <col min="2571" max="2571" width="8.140625" style="259" customWidth="1"/>
    <col min="2572" max="2572" width="8.42578125" style="259" customWidth="1"/>
    <col min="2573" max="2573" width="15.85546875" style="259" customWidth="1"/>
    <col min="2574" max="2816" width="9.140625" style="259"/>
    <col min="2817" max="2817" width="20.42578125" style="259" customWidth="1"/>
    <col min="2818" max="2818" width="13.140625" style="259" customWidth="1"/>
    <col min="2819" max="2820" width="10.42578125" style="259" customWidth="1"/>
    <col min="2821" max="2821" width="9.140625" style="259" customWidth="1"/>
    <col min="2822" max="2822" width="11.28515625" style="259" customWidth="1"/>
    <col min="2823" max="2823" width="7.7109375" style="259" customWidth="1"/>
    <col min="2824" max="2824" width="7.42578125" style="259" customWidth="1"/>
    <col min="2825" max="2825" width="0" style="259" hidden="1" customWidth="1"/>
    <col min="2826" max="2826" width="12.7109375" style="259" customWidth="1"/>
    <col min="2827" max="2827" width="8.140625" style="259" customWidth="1"/>
    <col min="2828" max="2828" width="8.42578125" style="259" customWidth="1"/>
    <col min="2829" max="2829" width="15.85546875" style="259" customWidth="1"/>
    <col min="2830" max="3072" width="9.140625" style="259"/>
    <col min="3073" max="3073" width="20.42578125" style="259" customWidth="1"/>
    <col min="3074" max="3074" width="13.140625" style="259" customWidth="1"/>
    <col min="3075" max="3076" width="10.42578125" style="259" customWidth="1"/>
    <col min="3077" max="3077" width="9.140625" style="259" customWidth="1"/>
    <col min="3078" max="3078" width="11.28515625" style="259" customWidth="1"/>
    <col min="3079" max="3079" width="7.7109375" style="259" customWidth="1"/>
    <col min="3080" max="3080" width="7.42578125" style="259" customWidth="1"/>
    <col min="3081" max="3081" width="0" style="259" hidden="1" customWidth="1"/>
    <col min="3082" max="3082" width="12.7109375" style="259" customWidth="1"/>
    <col min="3083" max="3083" width="8.140625" style="259" customWidth="1"/>
    <col min="3084" max="3084" width="8.42578125" style="259" customWidth="1"/>
    <col min="3085" max="3085" width="15.85546875" style="259" customWidth="1"/>
    <col min="3086" max="3328" width="9.140625" style="259"/>
    <col min="3329" max="3329" width="20.42578125" style="259" customWidth="1"/>
    <col min="3330" max="3330" width="13.140625" style="259" customWidth="1"/>
    <col min="3331" max="3332" width="10.42578125" style="259" customWidth="1"/>
    <col min="3333" max="3333" width="9.140625" style="259" customWidth="1"/>
    <col min="3334" max="3334" width="11.28515625" style="259" customWidth="1"/>
    <col min="3335" max="3335" width="7.7109375" style="259" customWidth="1"/>
    <col min="3336" max="3336" width="7.42578125" style="259" customWidth="1"/>
    <col min="3337" max="3337" width="0" style="259" hidden="1" customWidth="1"/>
    <col min="3338" max="3338" width="12.7109375" style="259" customWidth="1"/>
    <col min="3339" max="3339" width="8.140625" style="259" customWidth="1"/>
    <col min="3340" max="3340" width="8.42578125" style="259" customWidth="1"/>
    <col min="3341" max="3341" width="15.85546875" style="259" customWidth="1"/>
    <col min="3342" max="3584" width="9.140625" style="259"/>
    <col min="3585" max="3585" width="20.42578125" style="259" customWidth="1"/>
    <col min="3586" max="3586" width="13.140625" style="259" customWidth="1"/>
    <col min="3587" max="3588" width="10.42578125" style="259" customWidth="1"/>
    <col min="3589" max="3589" width="9.140625" style="259" customWidth="1"/>
    <col min="3590" max="3590" width="11.28515625" style="259" customWidth="1"/>
    <col min="3591" max="3591" width="7.7109375" style="259" customWidth="1"/>
    <col min="3592" max="3592" width="7.42578125" style="259" customWidth="1"/>
    <col min="3593" max="3593" width="0" style="259" hidden="1" customWidth="1"/>
    <col min="3594" max="3594" width="12.7109375" style="259" customWidth="1"/>
    <col min="3595" max="3595" width="8.140625" style="259" customWidth="1"/>
    <col min="3596" max="3596" width="8.42578125" style="259" customWidth="1"/>
    <col min="3597" max="3597" width="15.85546875" style="259" customWidth="1"/>
    <col min="3598" max="3840" width="9.140625" style="259"/>
    <col min="3841" max="3841" width="20.42578125" style="259" customWidth="1"/>
    <col min="3842" max="3842" width="13.140625" style="259" customWidth="1"/>
    <col min="3843" max="3844" width="10.42578125" style="259" customWidth="1"/>
    <col min="3845" max="3845" width="9.140625" style="259" customWidth="1"/>
    <col min="3846" max="3846" width="11.28515625" style="259" customWidth="1"/>
    <col min="3847" max="3847" width="7.7109375" style="259" customWidth="1"/>
    <col min="3848" max="3848" width="7.42578125" style="259" customWidth="1"/>
    <col min="3849" max="3849" width="0" style="259" hidden="1" customWidth="1"/>
    <col min="3850" max="3850" width="12.7109375" style="259" customWidth="1"/>
    <col min="3851" max="3851" width="8.140625" style="259" customWidth="1"/>
    <col min="3852" max="3852" width="8.42578125" style="259" customWidth="1"/>
    <col min="3853" max="3853" width="15.85546875" style="259" customWidth="1"/>
    <col min="3854" max="4096" width="9.140625" style="259"/>
    <col min="4097" max="4097" width="20.42578125" style="259" customWidth="1"/>
    <col min="4098" max="4098" width="13.140625" style="259" customWidth="1"/>
    <col min="4099" max="4100" width="10.42578125" style="259" customWidth="1"/>
    <col min="4101" max="4101" width="9.140625" style="259" customWidth="1"/>
    <col min="4102" max="4102" width="11.28515625" style="259" customWidth="1"/>
    <col min="4103" max="4103" width="7.7109375" style="259" customWidth="1"/>
    <col min="4104" max="4104" width="7.42578125" style="259" customWidth="1"/>
    <col min="4105" max="4105" width="0" style="259" hidden="1" customWidth="1"/>
    <col min="4106" max="4106" width="12.7109375" style="259" customWidth="1"/>
    <col min="4107" max="4107" width="8.140625" style="259" customWidth="1"/>
    <col min="4108" max="4108" width="8.42578125" style="259" customWidth="1"/>
    <col min="4109" max="4109" width="15.85546875" style="259" customWidth="1"/>
    <col min="4110" max="4352" width="9.140625" style="259"/>
    <col min="4353" max="4353" width="20.42578125" style="259" customWidth="1"/>
    <col min="4354" max="4354" width="13.140625" style="259" customWidth="1"/>
    <col min="4355" max="4356" width="10.42578125" style="259" customWidth="1"/>
    <col min="4357" max="4357" width="9.140625" style="259" customWidth="1"/>
    <col min="4358" max="4358" width="11.28515625" style="259" customWidth="1"/>
    <col min="4359" max="4359" width="7.7109375" style="259" customWidth="1"/>
    <col min="4360" max="4360" width="7.42578125" style="259" customWidth="1"/>
    <col min="4361" max="4361" width="0" style="259" hidden="1" customWidth="1"/>
    <col min="4362" max="4362" width="12.7109375" style="259" customWidth="1"/>
    <col min="4363" max="4363" width="8.140625" style="259" customWidth="1"/>
    <col min="4364" max="4364" width="8.42578125" style="259" customWidth="1"/>
    <col min="4365" max="4365" width="15.85546875" style="259" customWidth="1"/>
    <col min="4366" max="4608" width="9.140625" style="259"/>
    <col min="4609" max="4609" width="20.42578125" style="259" customWidth="1"/>
    <col min="4610" max="4610" width="13.140625" style="259" customWidth="1"/>
    <col min="4611" max="4612" width="10.42578125" style="259" customWidth="1"/>
    <col min="4613" max="4613" width="9.140625" style="259" customWidth="1"/>
    <col min="4614" max="4614" width="11.28515625" style="259" customWidth="1"/>
    <col min="4615" max="4615" width="7.7109375" style="259" customWidth="1"/>
    <col min="4616" max="4616" width="7.42578125" style="259" customWidth="1"/>
    <col min="4617" max="4617" width="0" style="259" hidden="1" customWidth="1"/>
    <col min="4618" max="4618" width="12.7109375" style="259" customWidth="1"/>
    <col min="4619" max="4619" width="8.140625" style="259" customWidth="1"/>
    <col min="4620" max="4620" width="8.42578125" style="259" customWidth="1"/>
    <col min="4621" max="4621" width="15.85546875" style="259" customWidth="1"/>
    <col min="4622" max="4864" width="9.140625" style="259"/>
    <col min="4865" max="4865" width="20.42578125" style="259" customWidth="1"/>
    <col min="4866" max="4866" width="13.140625" style="259" customWidth="1"/>
    <col min="4867" max="4868" width="10.42578125" style="259" customWidth="1"/>
    <col min="4869" max="4869" width="9.140625" style="259" customWidth="1"/>
    <col min="4870" max="4870" width="11.28515625" style="259" customWidth="1"/>
    <col min="4871" max="4871" width="7.7109375" style="259" customWidth="1"/>
    <col min="4872" max="4872" width="7.42578125" style="259" customWidth="1"/>
    <col min="4873" max="4873" width="0" style="259" hidden="1" customWidth="1"/>
    <col min="4874" max="4874" width="12.7109375" style="259" customWidth="1"/>
    <col min="4875" max="4875" width="8.140625" style="259" customWidth="1"/>
    <col min="4876" max="4876" width="8.42578125" style="259" customWidth="1"/>
    <col min="4877" max="4877" width="15.85546875" style="259" customWidth="1"/>
    <col min="4878" max="5120" width="9.140625" style="259"/>
    <col min="5121" max="5121" width="20.42578125" style="259" customWidth="1"/>
    <col min="5122" max="5122" width="13.140625" style="259" customWidth="1"/>
    <col min="5123" max="5124" width="10.42578125" style="259" customWidth="1"/>
    <col min="5125" max="5125" width="9.140625" style="259" customWidth="1"/>
    <col min="5126" max="5126" width="11.28515625" style="259" customWidth="1"/>
    <col min="5127" max="5127" width="7.7109375" style="259" customWidth="1"/>
    <col min="5128" max="5128" width="7.42578125" style="259" customWidth="1"/>
    <col min="5129" max="5129" width="0" style="259" hidden="1" customWidth="1"/>
    <col min="5130" max="5130" width="12.7109375" style="259" customWidth="1"/>
    <col min="5131" max="5131" width="8.140625" style="259" customWidth="1"/>
    <col min="5132" max="5132" width="8.42578125" style="259" customWidth="1"/>
    <col min="5133" max="5133" width="15.85546875" style="259" customWidth="1"/>
    <col min="5134" max="5376" width="9.140625" style="259"/>
    <col min="5377" max="5377" width="20.42578125" style="259" customWidth="1"/>
    <col min="5378" max="5378" width="13.140625" style="259" customWidth="1"/>
    <col min="5379" max="5380" width="10.42578125" style="259" customWidth="1"/>
    <col min="5381" max="5381" width="9.140625" style="259" customWidth="1"/>
    <col min="5382" max="5382" width="11.28515625" style="259" customWidth="1"/>
    <col min="5383" max="5383" width="7.7109375" style="259" customWidth="1"/>
    <col min="5384" max="5384" width="7.42578125" style="259" customWidth="1"/>
    <col min="5385" max="5385" width="0" style="259" hidden="1" customWidth="1"/>
    <col min="5386" max="5386" width="12.7109375" style="259" customWidth="1"/>
    <col min="5387" max="5387" width="8.140625" style="259" customWidth="1"/>
    <col min="5388" max="5388" width="8.42578125" style="259" customWidth="1"/>
    <col min="5389" max="5389" width="15.85546875" style="259" customWidth="1"/>
    <col min="5390" max="5632" width="9.140625" style="259"/>
    <col min="5633" max="5633" width="20.42578125" style="259" customWidth="1"/>
    <col min="5634" max="5634" width="13.140625" style="259" customWidth="1"/>
    <col min="5635" max="5636" width="10.42578125" style="259" customWidth="1"/>
    <col min="5637" max="5637" width="9.140625" style="259" customWidth="1"/>
    <col min="5638" max="5638" width="11.28515625" style="259" customWidth="1"/>
    <col min="5639" max="5639" width="7.7109375" style="259" customWidth="1"/>
    <col min="5640" max="5640" width="7.42578125" style="259" customWidth="1"/>
    <col min="5641" max="5641" width="0" style="259" hidden="1" customWidth="1"/>
    <col min="5642" max="5642" width="12.7109375" style="259" customWidth="1"/>
    <col min="5643" max="5643" width="8.140625" style="259" customWidth="1"/>
    <col min="5644" max="5644" width="8.42578125" style="259" customWidth="1"/>
    <col min="5645" max="5645" width="15.85546875" style="259" customWidth="1"/>
    <col min="5646" max="5888" width="9.140625" style="259"/>
    <col min="5889" max="5889" width="20.42578125" style="259" customWidth="1"/>
    <col min="5890" max="5890" width="13.140625" style="259" customWidth="1"/>
    <col min="5891" max="5892" width="10.42578125" style="259" customWidth="1"/>
    <col min="5893" max="5893" width="9.140625" style="259" customWidth="1"/>
    <col min="5894" max="5894" width="11.28515625" style="259" customWidth="1"/>
    <col min="5895" max="5895" width="7.7109375" style="259" customWidth="1"/>
    <col min="5896" max="5896" width="7.42578125" style="259" customWidth="1"/>
    <col min="5897" max="5897" width="0" style="259" hidden="1" customWidth="1"/>
    <col min="5898" max="5898" width="12.7109375" style="259" customWidth="1"/>
    <col min="5899" max="5899" width="8.140625" style="259" customWidth="1"/>
    <col min="5900" max="5900" width="8.42578125" style="259" customWidth="1"/>
    <col min="5901" max="5901" width="15.85546875" style="259" customWidth="1"/>
    <col min="5902" max="6144" width="9.140625" style="259"/>
    <col min="6145" max="6145" width="20.42578125" style="259" customWidth="1"/>
    <col min="6146" max="6146" width="13.140625" style="259" customWidth="1"/>
    <col min="6147" max="6148" width="10.42578125" style="259" customWidth="1"/>
    <col min="6149" max="6149" width="9.140625" style="259" customWidth="1"/>
    <col min="6150" max="6150" width="11.28515625" style="259" customWidth="1"/>
    <col min="6151" max="6151" width="7.7109375" style="259" customWidth="1"/>
    <col min="6152" max="6152" width="7.42578125" style="259" customWidth="1"/>
    <col min="6153" max="6153" width="0" style="259" hidden="1" customWidth="1"/>
    <col min="6154" max="6154" width="12.7109375" style="259" customWidth="1"/>
    <col min="6155" max="6155" width="8.140625" style="259" customWidth="1"/>
    <col min="6156" max="6156" width="8.42578125" style="259" customWidth="1"/>
    <col min="6157" max="6157" width="15.85546875" style="259" customWidth="1"/>
    <col min="6158" max="6400" width="9.140625" style="259"/>
    <col min="6401" max="6401" width="20.42578125" style="259" customWidth="1"/>
    <col min="6402" max="6402" width="13.140625" style="259" customWidth="1"/>
    <col min="6403" max="6404" width="10.42578125" style="259" customWidth="1"/>
    <col min="6405" max="6405" width="9.140625" style="259" customWidth="1"/>
    <col min="6406" max="6406" width="11.28515625" style="259" customWidth="1"/>
    <col min="6407" max="6407" width="7.7109375" style="259" customWidth="1"/>
    <col min="6408" max="6408" width="7.42578125" style="259" customWidth="1"/>
    <col min="6409" max="6409" width="0" style="259" hidden="1" customWidth="1"/>
    <col min="6410" max="6410" width="12.7109375" style="259" customWidth="1"/>
    <col min="6411" max="6411" width="8.140625" style="259" customWidth="1"/>
    <col min="6412" max="6412" width="8.42578125" style="259" customWidth="1"/>
    <col min="6413" max="6413" width="15.85546875" style="259" customWidth="1"/>
    <col min="6414" max="6656" width="9.140625" style="259"/>
    <col min="6657" max="6657" width="20.42578125" style="259" customWidth="1"/>
    <col min="6658" max="6658" width="13.140625" style="259" customWidth="1"/>
    <col min="6659" max="6660" width="10.42578125" style="259" customWidth="1"/>
    <col min="6661" max="6661" width="9.140625" style="259" customWidth="1"/>
    <col min="6662" max="6662" width="11.28515625" style="259" customWidth="1"/>
    <col min="6663" max="6663" width="7.7109375" style="259" customWidth="1"/>
    <col min="6664" max="6664" width="7.42578125" style="259" customWidth="1"/>
    <col min="6665" max="6665" width="0" style="259" hidden="1" customWidth="1"/>
    <col min="6666" max="6666" width="12.7109375" style="259" customWidth="1"/>
    <col min="6667" max="6667" width="8.140625" style="259" customWidth="1"/>
    <col min="6668" max="6668" width="8.42578125" style="259" customWidth="1"/>
    <col min="6669" max="6669" width="15.85546875" style="259" customWidth="1"/>
    <col min="6670" max="6912" width="9.140625" style="259"/>
    <col min="6913" max="6913" width="20.42578125" style="259" customWidth="1"/>
    <col min="6914" max="6914" width="13.140625" style="259" customWidth="1"/>
    <col min="6915" max="6916" width="10.42578125" style="259" customWidth="1"/>
    <col min="6917" max="6917" width="9.140625" style="259" customWidth="1"/>
    <col min="6918" max="6918" width="11.28515625" style="259" customWidth="1"/>
    <col min="6919" max="6919" width="7.7109375" style="259" customWidth="1"/>
    <col min="6920" max="6920" width="7.42578125" style="259" customWidth="1"/>
    <col min="6921" max="6921" width="0" style="259" hidden="1" customWidth="1"/>
    <col min="6922" max="6922" width="12.7109375" style="259" customWidth="1"/>
    <col min="6923" max="6923" width="8.140625" style="259" customWidth="1"/>
    <col min="6924" max="6924" width="8.42578125" style="259" customWidth="1"/>
    <col min="6925" max="6925" width="15.85546875" style="259" customWidth="1"/>
    <col min="6926" max="7168" width="9.140625" style="259"/>
    <col min="7169" max="7169" width="20.42578125" style="259" customWidth="1"/>
    <col min="7170" max="7170" width="13.140625" style="259" customWidth="1"/>
    <col min="7171" max="7172" width="10.42578125" style="259" customWidth="1"/>
    <col min="7173" max="7173" width="9.140625" style="259" customWidth="1"/>
    <col min="7174" max="7174" width="11.28515625" style="259" customWidth="1"/>
    <col min="7175" max="7175" width="7.7109375" style="259" customWidth="1"/>
    <col min="7176" max="7176" width="7.42578125" style="259" customWidth="1"/>
    <col min="7177" max="7177" width="0" style="259" hidden="1" customWidth="1"/>
    <col min="7178" max="7178" width="12.7109375" style="259" customWidth="1"/>
    <col min="7179" max="7179" width="8.140625" style="259" customWidth="1"/>
    <col min="7180" max="7180" width="8.42578125" style="259" customWidth="1"/>
    <col min="7181" max="7181" width="15.85546875" style="259" customWidth="1"/>
    <col min="7182" max="7424" width="9.140625" style="259"/>
    <col min="7425" max="7425" width="20.42578125" style="259" customWidth="1"/>
    <col min="7426" max="7426" width="13.140625" style="259" customWidth="1"/>
    <col min="7427" max="7428" width="10.42578125" style="259" customWidth="1"/>
    <col min="7429" max="7429" width="9.140625" style="259" customWidth="1"/>
    <col min="7430" max="7430" width="11.28515625" style="259" customWidth="1"/>
    <col min="7431" max="7431" width="7.7109375" style="259" customWidth="1"/>
    <col min="7432" max="7432" width="7.42578125" style="259" customWidth="1"/>
    <col min="7433" max="7433" width="0" style="259" hidden="1" customWidth="1"/>
    <col min="7434" max="7434" width="12.7109375" style="259" customWidth="1"/>
    <col min="7435" max="7435" width="8.140625" style="259" customWidth="1"/>
    <col min="7436" max="7436" width="8.42578125" style="259" customWidth="1"/>
    <col min="7437" max="7437" width="15.85546875" style="259" customWidth="1"/>
    <col min="7438" max="7680" width="9.140625" style="259"/>
    <col min="7681" max="7681" width="20.42578125" style="259" customWidth="1"/>
    <col min="7682" max="7682" width="13.140625" style="259" customWidth="1"/>
    <col min="7683" max="7684" width="10.42578125" style="259" customWidth="1"/>
    <col min="7685" max="7685" width="9.140625" style="259" customWidth="1"/>
    <col min="7686" max="7686" width="11.28515625" style="259" customWidth="1"/>
    <col min="7687" max="7687" width="7.7109375" style="259" customWidth="1"/>
    <col min="7688" max="7688" width="7.42578125" style="259" customWidth="1"/>
    <col min="7689" max="7689" width="0" style="259" hidden="1" customWidth="1"/>
    <col min="7690" max="7690" width="12.7109375" style="259" customWidth="1"/>
    <col min="7691" max="7691" width="8.140625" style="259" customWidth="1"/>
    <col min="7692" max="7692" width="8.42578125" style="259" customWidth="1"/>
    <col min="7693" max="7693" width="15.85546875" style="259" customWidth="1"/>
    <col min="7694" max="7936" width="9.140625" style="259"/>
    <col min="7937" max="7937" width="20.42578125" style="259" customWidth="1"/>
    <col min="7938" max="7938" width="13.140625" style="259" customWidth="1"/>
    <col min="7939" max="7940" width="10.42578125" style="259" customWidth="1"/>
    <col min="7941" max="7941" width="9.140625" style="259" customWidth="1"/>
    <col min="7942" max="7942" width="11.28515625" style="259" customWidth="1"/>
    <col min="7943" max="7943" width="7.7109375" style="259" customWidth="1"/>
    <col min="7944" max="7944" width="7.42578125" style="259" customWidth="1"/>
    <col min="7945" max="7945" width="0" style="259" hidden="1" customWidth="1"/>
    <col min="7946" max="7946" width="12.7109375" style="259" customWidth="1"/>
    <col min="7947" max="7947" width="8.140625" style="259" customWidth="1"/>
    <col min="7948" max="7948" width="8.42578125" style="259" customWidth="1"/>
    <col min="7949" max="7949" width="15.85546875" style="259" customWidth="1"/>
    <col min="7950" max="8192" width="9.140625" style="259"/>
    <col min="8193" max="8193" width="20.42578125" style="259" customWidth="1"/>
    <col min="8194" max="8194" width="13.140625" style="259" customWidth="1"/>
    <col min="8195" max="8196" width="10.42578125" style="259" customWidth="1"/>
    <col min="8197" max="8197" width="9.140625" style="259" customWidth="1"/>
    <col min="8198" max="8198" width="11.28515625" style="259" customWidth="1"/>
    <col min="8199" max="8199" width="7.7109375" style="259" customWidth="1"/>
    <col min="8200" max="8200" width="7.42578125" style="259" customWidth="1"/>
    <col min="8201" max="8201" width="0" style="259" hidden="1" customWidth="1"/>
    <col min="8202" max="8202" width="12.7109375" style="259" customWidth="1"/>
    <col min="8203" max="8203" width="8.140625" style="259" customWidth="1"/>
    <col min="8204" max="8204" width="8.42578125" style="259" customWidth="1"/>
    <col min="8205" max="8205" width="15.85546875" style="259" customWidth="1"/>
    <col min="8206" max="8448" width="9.140625" style="259"/>
    <col min="8449" max="8449" width="20.42578125" style="259" customWidth="1"/>
    <col min="8450" max="8450" width="13.140625" style="259" customWidth="1"/>
    <col min="8451" max="8452" width="10.42578125" style="259" customWidth="1"/>
    <col min="8453" max="8453" width="9.140625" style="259" customWidth="1"/>
    <col min="8454" max="8454" width="11.28515625" style="259" customWidth="1"/>
    <col min="8455" max="8455" width="7.7109375" style="259" customWidth="1"/>
    <col min="8456" max="8456" width="7.42578125" style="259" customWidth="1"/>
    <col min="8457" max="8457" width="0" style="259" hidden="1" customWidth="1"/>
    <col min="8458" max="8458" width="12.7109375" style="259" customWidth="1"/>
    <col min="8459" max="8459" width="8.140625" style="259" customWidth="1"/>
    <col min="8460" max="8460" width="8.42578125" style="259" customWidth="1"/>
    <col min="8461" max="8461" width="15.85546875" style="259" customWidth="1"/>
    <col min="8462" max="8704" width="9.140625" style="259"/>
    <col min="8705" max="8705" width="20.42578125" style="259" customWidth="1"/>
    <col min="8706" max="8706" width="13.140625" style="259" customWidth="1"/>
    <col min="8707" max="8708" width="10.42578125" style="259" customWidth="1"/>
    <col min="8709" max="8709" width="9.140625" style="259" customWidth="1"/>
    <col min="8710" max="8710" width="11.28515625" style="259" customWidth="1"/>
    <col min="8711" max="8711" width="7.7109375" style="259" customWidth="1"/>
    <col min="8712" max="8712" width="7.42578125" style="259" customWidth="1"/>
    <col min="8713" max="8713" width="0" style="259" hidden="1" customWidth="1"/>
    <col min="8714" max="8714" width="12.7109375" style="259" customWidth="1"/>
    <col min="8715" max="8715" width="8.140625" style="259" customWidth="1"/>
    <col min="8716" max="8716" width="8.42578125" style="259" customWidth="1"/>
    <col min="8717" max="8717" width="15.85546875" style="259" customWidth="1"/>
    <col min="8718" max="8960" width="9.140625" style="259"/>
    <col min="8961" max="8961" width="20.42578125" style="259" customWidth="1"/>
    <col min="8962" max="8962" width="13.140625" style="259" customWidth="1"/>
    <col min="8963" max="8964" width="10.42578125" style="259" customWidth="1"/>
    <col min="8965" max="8965" width="9.140625" style="259" customWidth="1"/>
    <col min="8966" max="8966" width="11.28515625" style="259" customWidth="1"/>
    <col min="8967" max="8967" width="7.7109375" style="259" customWidth="1"/>
    <col min="8968" max="8968" width="7.42578125" style="259" customWidth="1"/>
    <col min="8969" max="8969" width="0" style="259" hidden="1" customWidth="1"/>
    <col min="8970" max="8970" width="12.7109375" style="259" customWidth="1"/>
    <col min="8971" max="8971" width="8.140625" style="259" customWidth="1"/>
    <col min="8972" max="8972" width="8.42578125" style="259" customWidth="1"/>
    <col min="8973" max="8973" width="15.85546875" style="259" customWidth="1"/>
    <col min="8974" max="9216" width="9.140625" style="259"/>
    <col min="9217" max="9217" width="20.42578125" style="259" customWidth="1"/>
    <col min="9218" max="9218" width="13.140625" style="259" customWidth="1"/>
    <col min="9219" max="9220" width="10.42578125" style="259" customWidth="1"/>
    <col min="9221" max="9221" width="9.140625" style="259" customWidth="1"/>
    <col min="9222" max="9222" width="11.28515625" style="259" customWidth="1"/>
    <col min="9223" max="9223" width="7.7109375" style="259" customWidth="1"/>
    <col min="9224" max="9224" width="7.42578125" style="259" customWidth="1"/>
    <col min="9225" max="9225" width="0" style="259" hidden="1" customWidth="1"/>
    <col min="9226" max="9226" width="12.7109375" style="259" customWidth="1"/>
    <col min="9227" max="9227" width="8.140625" style="259" customWidth="1"/>
    <col min="9228" max="9228" width="8.42578125" style="259" customWidth="1"/>
    <col min="9229" max="9229" width="15.85546875" style="259" customWidth="1"/>
    <col min="9230" max="9472" width="9.140625" style="259"/>
    <col min="9473" max="9473" width="20.42578125" style="259" customWidth="1"/>
    <col min="9474" max="9474" width="13.140625" style="259" customWidth="1"/>
    <col min="9475" max="9476" width="10.42578125" style="259" customWidth="1"/>
    <col min="9477" max="9477" width="9.140625" style="259" customWidth="1"/>
    <col min="9478" max="9478" width="11.28515625" style="259" customWidth="1"/>
    <col min="9479" max="9479" width="7.7109375" style="259" customWidth="1"/>
    <col min="9480" max="9480" width="7.42578125" style="259" customWidth="1"/>
    <col min="9481" max="9481" width="0" style="259" hidden="1" customWidth="1"/>
    <col min="9482" max="9482" width="12.7109375" style="259" customWidth="1"/>
    <col min="9483" max="9483" width="8.140625" style="259" customWidth="1"/>
    <col min="9484" max="9484" width="8.42578125" style="259" customWidth="1"/>
    <col min="9485" max="9485" width="15.85546875" style="259" customWidth="1"/>
    <col min="9486" max="9728" width="9.140625" style="259"/>
    <col min="9729" max="9729" width="20.42578125" style="259" customWidth="1"/>
    <col min="9730" max="9730" width="13.140625" style="259" customWidth="1"/>
    <col min="9731" max="9732" width="10.42578125" style="259" customWidth="1"/>
    <col min="9733" max="9733" width="9.140625" style="259" customWidth="1"/>
    <col min="9734" max="9734" width="11.28515625" style="259" customWidth="1"/>
    <col min="9735" max="9735" width="7.7109375" style="259" customWidth="1"/>
    <col min="9736" max="9736" width="7.42578125" style="259" customWidth="1"/>
    <col min="9737" max="9737" width="0" style="259" hidden="1" customWidth="1"/>
    <col min="9738" max="9738" width="12.7109375" style="259" customWidth="1"/>
    <col min="9739" max="9739" width="8.140625" style="259" customWidth="1"/>
    <col min="9740" max="9740" width="8.42578125" style="259" customWidth="1"/>
    <col min="9741" max="9741" width="15.85546875" style="259" customWidth="1"/>
    <col min="9742" max="9984" width="9.140625" style="259"/>
    <col min="9985" max="9985" width="20.42578125" style="259" customWidth="1"/>
    <col min="9986" max="9986" width="13.140625" style="259" customWidth="1"/>
    <col min="9987" max="9988" width="10.42578125" style="259" customWidth="1"/>
    <col min="9989" max="9989" width="9.140625" style="259" customWidth="1"/>
    <col min="9990" max="9990" width="11.28515625" style="259" customWidth="1"/>
    <col min="9991" max="9991" width="7.7109375" style="259" customWidth="1"/>
    <col min="9992" max="9992" width="7.42578125" style="259" customWidth="1"/>
    <col min="9993" max="9993" width="0" style="259" hidden="1" customWidth="1"/>
    <col min="9994" max="9994" width="12.7109375" style="259" customWidth="1"/>
    <col min="9995" max="9995" width="8.140625" style="259" customWidth="1"/>
    <col min="9996" max="9996" width="8.42578125" style="259" customWidth="1"/>
    <col min="9997" max="9997" width="15.85546875" style="259" customWidth="1"/>
    <col min="9998" max="10240" width="9.140625" style="259"/>
    <col min="10241" max="10241" width="20.42578125" style="259" customWidth="1"/>
    <col min="10242" max="10242" width="13.140625" style="259" customWidth="1"/>
    <col min="10243" max="10244" width="10.42578125" style="259" customWidth="1"/>
    <col min="10245" max="10245" width="9.140625" style="259" customWidth="1"/>
    <col min="10246" max="10246" width="11.28515625" style="259" customWidth="1"/>
    <col min="10247" max="10247" width="7.7109375" style="259" customWidth="1"/>
    <col min="10248" max="10248" width="7.42578125" style="259" customWidth="1"/>
    <col min="10249" max="10249" width="0" style="259" hidden="1" customWidth="1"/>
    <col min="10250" max="10250" width="12.7109375" style="259" customWidth="1"/>
    <col min="10251" max="10251" width="8.140625" style="259" customWidth="1"/>
    <col min="10252" max="10252" width="8.42578125" style="259" customWidth="1"/>
    <col min="10253" max="10253" width="15.85546875" style="259" customWidth="1"/>
    <col min="10254" max="10496" width="9.140625" style="259"/>
    <col min="10497" max="10497" width="20.42578125" style="259" customWidth="1"/>
    <col min="10498" max="10498" width="13.140625" style="259" customWidth="1"/>
    <col min="10499" max="10500" width="10.42578125" style="259" customWidth="1"/>
    <col min="10501" max="10501" width="9.140625" style="259" customWidth="1"/>
    <col min="10502" max="10502" width="11.28515625" style="259" customWidth="1"/>
    <col min="10503" max="10503" width="7.7109375" style="259" customWidth="1"/>
    <col min="10504" max="10504" width="7.42578125" style="259" customWidth="1"/>
    <col min="10505" max="10505" width="0" style="259" hidden="1" customWidth="1"/>
    <col min="10506" max="10506" width="12.7109375" style="259" customWidth="1"/>
    <col min="10507" max="10507" width="8.140625" style="259" customWidth="1"/>
    <col min="10508" max="10508" width="8.42578125" style="259" customWidth="1"/>
    <col min="10509" max="10509" width="15.85546875" style="259" customWidth="1"/>
    <col min="10510" max="10752" width="9.140625" style="259"/>
    <col min="10753" max="10753" width="20.42578125" style="259" customWidth="1"/>
    <col min="10754" max="10754" width="13.140625" style="259" customWidth="1"/>
    <col min="10755" max="10756" width="10.42578125" style="259" customWidth="1"/>
    <col min="10757" max="10757" width="9.140625" style="259" customWidth="1"/>
    <col min="10758" max="10758" width="11.28515625" style="259" customWidth="1"/>
    <col min="10759" max="10759" width="7.7109375" style="259" customWidth="1"/>
    <col min="10760" max="10760" width="7.42578125" style="259" customWidth="1"/>
    <col min="10761" max="10761" width="0" style="259" hidden="1" customWidth="1"/>
    <col min="10762" max="10762" width="12.7109375" style="259" customWidth="1"/>
    <col min="10763" max="10763" width="8.140625" style="259" customWidth="1"/>
    <col min="10764" max="10764" width="8.42578125" style="259" customWidth="1"/>
    <col min="10765" max="10765" width="15.85546875" style="259" customWidth="1"/>
    <col min="10766" max="11008" width="9.140625" style="259"/>
    <col min="11009" max="11009" width="20.42578125" style="259" customWidth="1"/>
    <col min="11010" max="11010" width="13.140625" style="259" customWidth="1"/>
    <col min="11011" max="11012" width="10.42578125" style="259" customWidth="1"/>
    <col min="11013" max="11013" width="9.140625" style="259" customWidth="1"/>
    <col min="11014" max="11014" width="11.28515625" style="259" customWidth="1"/>
    <col min="11015" max="11015" width="7.7109375" style="259" customWidth="1"/>
    <col min="11016" max="11016" width="7.42578125" style="259" customWidth="1"/>
    <col min="11017" max="11017" width="0" style="259" hidden="1" customWidth="1"/>
    <col min="11018" max="11018" width="12.7109375" style="259" customWidth="1"/>
    <col min="11019" max="11019" width="8.140625" style="259" customWidth="1"/>
    <col min="11020" max="11020" width="8.42578125" style="259" customWidth="1"/>
    <col min="11021" max="11021" width="15.85546875" style="259" customWidth="1"/>
    <col min="11022" max="11264" width="9.140625" style="259"/>
    <col min="11265" max="11265" width="20.42578125" style="259" customWidth="1"/>
    <col min="11266" max="11266" width="13.140625" style="259" customWidth="1"/>
    <col min="11267" max="11268" width="10.42578125" style="259" customWidth="1"/>
    <col min="11269" max="11269" width="9.140625" style="259" customWidth="1"/>
    <col min="11270" max="11270" width="11.28515625" style="259" customWidth="1"/>
    <col min="11271" max="11271" width="7.7109375" style="259" customWidth="1"/>
    <col min="11272" max="11272" width="7.42578125" style="259" customWidth="1"/>
    <col min="11273" max="11273" width="0" style="259" hidden="1" customWidth="1"/>
    <col min="11274" max="11274" width="12.7109375" style="259" customWidth="1"/>
    <col min="11275" max="11275" width="8.140625" style="259" customWidth="1"/>
    <col min="11276" max="11276" width="8.42578125" style="259" customWidth="1"/>
    <col min="11277" max="11277" width="15.85546875" style="259" customWidth="1"/>
    <col min="11278" max="11520" width="9.140625" style="259"/>
    <col min="11521" max="11521" width="20.42578125" style="259" customWidth="1"/>
    <col min="11522" max="11522" width="13.140625" style="259" customWidth="1"/>
    <col min="11523" max="11524" width="10.42578125" style="259" customWidth="1"/>
    <col min="11525" max="11525" width="9.140625" style="259" customWidth="1"/>
    <col min="11526" max="11526" width="11.28515625" style="259" customWidth="1"/>
    <col min="11527" max="11527" width="7.7109375" style="259" customWidth="1"/>
    <col min="11528" max="11528" width="7.42578125" style="259" customWidth="1"/>
    <col min="11529" max="11529" width="0" style="259" hidden="1" customWidth="1"/>
    <col min="11530" max="11530" width="12.7109375" style="259" customWidth="1"/>
    <col min="11531" max="11531" width="8.140625" style="259" customWidth="1"/>
    <col min="11532" max="11532" width="8.42578125" style="259" customWidth="1"/>
    <col min="11533" max="11533" width="15.85546875" style="259" customWidth="1"/>
    <col min="11534" max="11776" width="9.140625" style="259"/>
    <col min="11777" max="11777" width="20.42578125" style="259" customWidth="1"/>
    <col min="11778" max="11778" width="13.140625" style="259" customWidth="1"/>
    <col min="11779" max="11780" width="10.42578125" style="259" customWidth="1"/>
    <col min="11781" max="11781" width="9.140625" style="259" customWidth="1"/>
    <col min="11782" max="11782" width="11.28515625" style="259" customWidth="1"/>
    <col min="11783" max="11783" width="7.7109375" style="259" customWidth="1"/>
    <col min="11784" max="11784" width="7.42578125" style="259" customWidth="1"/>
    <col min="11785" max="11785" width="0" style="259" hidden="1" customWidth="1"/>
    <col min="11786" max="11786" width="12.7109375" style="259" customWidth="1"/>
    <col min="11787" max="11787" width="8.140625" style="259" customWidth="1"/>
    <col min="11788" max="11788" width="8.42578125" style="259" customWidth="1"/>
    <col min="11789" max="11789" width="15.85546875" style="259" customWidth="1"/>
    <col min="11790" max="12032" width="9.140625" style="259"/>
    <col min="12033" max="12033" width="20.42578125" style="259" customWidth="1"/>
    <col min="12034" max="12034" width="13.140625" style="259" customWidth="1"/>
    <col min="12035" max="12036" width="10.42578125" style="259" customWidth="1"/>
    <col min="12037" max="12037" width="9.140625" style="259" customWidth="1"/>
    <col min="12038" max="12038" width="11.28515625" style="259" customWidth="1"/>
    <col min="12039" max="12039" width="7.7109375" style="259" customWidth="1"/>
    <col min="12040" max="12040" width="7.42578125" style="259" customWidth="1"/>
    <col min="12041" max="12041" width="0" style="259" hidden="1" customWidth="1"/>
    <col min="12042" max="12042" width="12.7109375" style="259" customWidth="1"/>
    <col min="12043" max="12043" width="8.140625" style="259" customWidth="1"/>
    <col min="12044" max="12044" width="8.42578125" style="259" customWidth="1"/>
    <col min="12045" max="12045" width="15.85546875" style="259" customWidth="1"/>
    <col min="12046" max="12288" width="9.140625" style="259"/>
    <col min="12289" max="12289" width="20.42578125" style="259" customWidth="1"/>
    <col min="12290" max="12290" width="13.140625" style="259" customWidth="1"/>
    <col min="12291" max="12292" width="10.42578125" style="259" customWidth="1"/>
    <col min="12293" max="12293" width="9.140625" style="259" customWidth="1"/>
    <col min="12294" max="12294" width="11.28515625" style="259" customWidth="1"/>
    <col min="12295" max="12295" width="7.7109375" style="259" customWidth="1"/>
    <col min="12296" max="12296" width="7.42578125" style="259" customWidth="1"/>
    <col min="12297" max="12297" width="0" style="259" hidden="1" customWidth="1"/>
    <col min="12298" max="12298" width="12.7109375" style="259" customWidth="1"/>
    <col min="12299" max="12299" width="8.140625" style="259" customWidth="1"/>
    <col min="12300" max="12300" width="8.42578125" style="259" customWidth="1"/>
    <col min="12301" max="12301" width="15.85546875" style="259" customWidth="1"/>
    <col min="12302" max="12544" width="9.140625" style="259"/>
    <col min="12545" max="12545" width="20.42578125" style="259" customWidth="1"/>
    <col min="12546" max="12546" width="13.140625" style="259" customWidth="1"/>
    <col min="12547" max="12548" width="10.42578125" style="259" customWidth="1"/>
    <col min="12549" max="12549" width="9.140625" style="259" customWidth="1"/>
    <col min="12550" max="12550" width="11.28515625" style="259" customWidth="1"/>
    <col min="12551" max="12551" width="7.7109375" style="259" customWidth="1"/>
    <col min="12552" max="12552" width="7.42578125" style="259" customWidth="1"/>
    <col min="12553" max="12553" width="0" style="259" hidden="1" customWidth="1"/>
    <col min="12554" max="12554" width="12.7109375" style="259" customWidth="1"/>
    <col min="12555" max="12555" width="8.140625" style="259" customWidth="1"/>
    <col min="12556" max="12556" width="8.42578125" style="259" customWidth="1"/>
    <col min="12557" max="12557" width="15.85546875" style="259" customWidth="1"/>
    <col min="12558" max="12800" width="9.140625" style="259"/>
    <col min="12801" max="12801" width="20.42578125" style="259" customWidth="1"/>
    <col min="12802" max="12802" width="13.140625" style="259" customWidth="1"/>
    <col min="12803" max="12804" width="10.42578125" style="259" customWidth="1"/>
    <col min="12805" max="12805" width="9.140625" style="259" customWidth="1"/>
    <col min="12806" max="12806" width="11.28515625" style="259" customWidth="1"/>
    <col min="12807" max="12807" width="7.7109375" style="259" customWidth="1"/>
    <col min="12808" max="12808" width="7.42578125" style="259" customWidth="1"/>
    <col min="12809" max="12809" width="0" style="259" hidden="1" customWidth="1"/>
    <col min="12810" max="12810" width="12.7109375" style="259" customWidth="1"/>
    <col min="12811" max="12811" width="8.140625" style="259" customWidth="1"/>
    <col min="12812" max="12812" width="8.42578125" style="259" customWidth="1"/>
    <col min="12813" max="12813" width="15.85546875" style="259" customWidth="1"/>
    <col min="12814" max="13056" width="9.140625" style="259"/>
    <col min="13057" max="13057" width="20.42578125" style="259" customWidth="1"/>
    <col min="13058" max="13058" width="13.140625" style="259" customWidth="1"/>
    <col min="13059" max="13060" width="10.42578125" style="259" customWidth="1"/>
    <col min="13061" max="13061" width="9.140625" style="259" customWidth="1"/>
    <col min="13062" max="13062" width="11.28515625" style="259" customWidth="1"/>
    <col min="13063" max="13063" width="7.7109375" style="259" customWidth="1"/>
    <col min="13064" max="13064" width="7.42578125" style="259" customWidth="1"/>
    <col min="13065" max="13065" width="0" style="259" hidden="1" customWidth="1"/>
    <col min="13066" max="13066" width="12.7109375" style="259" customWidth="1"/>
    <col min="13067" max="13067" width="8.140625" style="259" customWidth="1"/>
    <col min="13068" max="13068" width="8.42578125" style="259" customWidth="1"/>
    <col min="13069" max="13069" width="15.85546875" style="259" customWidth="1"/>
    <col min="13070" max="13312" width="9.140625" style="259"/>
    <col min="13313" max="13313" width="20.42578125" style="259" customWidth="1"/>
    <col min="13314" max="13314" width="13.140625" style="259" customWidth="1"/>
    <col min="13315" max="13316" width="10.42578125" style="259" customWidth="1"/>
    <col min="13317" max="13317" width="9.140625" style="259" customWidth="1"/>
    <col min="13318" max="13318" width="11.28515625" style="259" customWidth="1"/>
    <col min="13319" max="13319" width="7.7109375" style="259" customWidth="1"/>
    <col min="13320" max="13320" width="7.42578125" style="259" customWidth="1"/>
    <col min="13321" max="13321" width="0" style="259" hidden="1" customWidth="1"/>
    <col min="13322" max="13322" width="12.7109375" style="259" customWidth="1"/>
    <col min="13323" max="13323" width="8.140625" style="259" customWidth="1"/>
    <col min="13324" max="13324" width="8.42578125" style="259" customWidth="1"/>
    <col min="13325" max="13325" width="15.85546875" style="259" customWidth="1"/>
    <col min="13326" max="13568" width="9.140625" style="259"/>
    <col min="13569" max="13569" width="20.42578125" style="259" customWidth="1"/>
    <col min="13570" max="13570" width="13.140625" style="259" customWidth="1"/>
    <col min="13571" max="13572" width="10.42578125" style="259" customWidth="1"/>
    <col min="13573" max="13573" width="9.140625" style="259" customWidth="1"/>
    <col min="13574" max="13574" width="11.28515625" style="259" customWidth="1"/>
    <col min="13575" max="13575" width="7.7109375" style="259" customWidth="1"/>
    <col min="13576" max="13576" width="7.42578125" style="259" customWidth="1"/>
    <col min="13577" max="13577" width="0" style="259" hidden="1" customWidth="1"/>
    <col min="13578" max="13578" width="12.7109375" style="259" customWidth="1"/>
    <col min="13579" max="13579" width="8.140625" style="259" customWidth="1"/>
    <col min="13580" max="13580" width="8.42578125" style="259" customWidth="1"/>
    <col min="13581" max="13581" width="15.85546875" style="259" customWidth="1"/>
    <col min="13582" max="13824" width="9.140625" style="259"/>
    <col min="13825" max="13825" width="20.42578125" style="259" customWidth="1"/>
    <col min="13826" max="13826" width="13.140625" style="259" customWidth="1"/>
    <col min="13827" max="13828" width="10.42578125" style="259" customWidth="1"/>
    <col min="13829" max="13829" width="9.140625" style="259" customWidth="1"/>
    <col min="13830" max="13830" width="11.28515625" style="259" customWidth="1"/>
    <col min="13831" max="13831" width="7.7109375" style="259" customWidth="1"/>
    <col min="13832" max="13832" width="7.42578125" style="259" customWidth="1"/>
    <col min="13833" max="13833" width="0" style="259" hidden="1" customWidth="1"/>
    <col min="13834" max="13834" width="12.7109375" style="259" customWidth="1"/>
    <col min="13835" max="13835" width="8.140625" style="259" customWidth="1"/>
    <col min="13836" max="13836" width="8.42578125" style="259" customWidth="1"/>
    <col min="13837" max="13837" width="15.85546875" style="259" customWidth="1"/>
    <col min="13838" max="14080" width="9.140625" style="259"/>
    <col min="14081" max="14081" width="20.42578125" style="259" customWidth="1"/>
    <col min="14082" max="14082" width="13.140625" style="259" customWidth="1"/>
    <col min="14083" max="14084" width="10.42578125" style="259" customWidth="1"/>
    <col min="14085" max="14085" width="9.140625" style="259" customWidth="1"/>
    <col min="14086" max="14086" width="11.28515625" style="259" customWidth="1"/>
    <col min="14087" max="14087" width="7.7109375" style="259" customWidth="1"/>
    <col min="14088" max="14088" width="7.42578125" style="259" customWidth="1"/>
    <col min="14089" max="14089" width="0" style="259" hidden="1" customWidth="1"/>
    <col min="14090" max="14090" width="12.7109375" style="259" customWidth="1"/>
    <col min="14091" max="14091" width="8.140625" style="259" customWidth="1"/>
    <col min="14092" max="14092" width="8.42578125" style="259" customWidth="1"/>
    <col min="14093" max="14093" width="15.85546875" style="259" customWidth="1"/>
    <col min="14094" max="14336" width="9.140625" style="259"/>
    <col min="14337" max="14337" width="20.42578125" style="259" customWidth="1"/>
    <col min="14338" max="14338" width="13.140625" style="259" customWidth="1"/>
    <col min="14339" max="14340" width="10.42578125" style="259" customWidth="1"/>
    <col min="14341" max="14341" width="9.140625" style="259" customWidth="1"/>
    <col min="14342" max="14342" width="11.28515625" style="259" customWidth="1"/>
    <col min="14343" max="14343" width="7.7109375" style="259" customWidth="1"/>
    <col min="14344" max="14344" width="7.42578125" style="259" customWidth="1"/>
    <col min="14345" max="14345" width="0" style="259" hidden="1" customWidth="1"/>
    <col min="14346" max="14346" width="12.7109375" style="259" customWidth="1"/>
    <col min="14347" max="14347" width="8.140625" style="259" customWidth="1"/>
    <col min="14348" max="14348" width="8.42578125" style="259" customWidth="1"/>
    <col min="14349" max="14349" width="15.85546875" style="259" customWidth="1"/>
    <col min="14350" max="14592" width="9.140625" style="259"/>
    <col min="14593" max="14593" width="20.42578125" style="259" customWidth="1"/>
    <col min="14594" max="14594" width="13.140625" style="259" customWidth="1"/>
    <col min="14595" max="14596" width="10.42578125" style="259" customWidth="1"/>
    <col min="14597" max="14597" width="9.140625" style="259" customWidth="1"/>
    <col min="14598" max="14598" width="11.28515625" style="259" customWidth="1"/>
    <col min="14599" max="14599" width="7.7109375" style="259" customWidth="1"/>
    <col min="14600" max="14600" width="7.42578125" style="259" customWidth="1"/>
    <col min="14601" max="14601" width="0" style="259" hidden="1" customWidth="1"/>
    <col min="14602" max="14602" width="12.7109375" style="259" customWidth="1"/>
    <col min="14603" max="14603" width="8.140625" style="259" customWidth="1"/>
    <col min="14604" max="14604" width="8.42578125" style="259" customWidth="1"/>
    <col min="14605" max="14605" width="15.85546875" style="259" customWidth="1"/>
    <col min="14606" max="14848" width="9.140625" style="259"/>
    <col min="14849" max="14849" width="20.42578125" style="259" customWidth="1"/>
    <col min="14850" max="14850" width="13.140625" style="259" customWidth="1"/>
    <col min="14851" max="14852" width="10.42578125" style="259" customWidth="1"/>
    <col min="14853" max="14853" width="9.140625" style="259" customWidth="1"/>
    <col min="14854" max="14854" width="11.28515625" style="259" customWidth="1"/>
    <col min="14855" max="14855" width="7.7109375" style="259" customWidth="1"/>
    <col min="14856" max="14856" width="7.42578125" style="259" customWidth="1"/>
    <col min="14857" max="14857" width="0" style="259" hidden="1" customWidth="1"/>
    <col min="14858" max="14858" width="12.7109375" style="259" customWidth="1"/>
    <col min="14859" max="14859" width="8.140625" style="259" customWidth="1"/>
    <col min="14860" max="14860" width="8.42578125" style="259" customWidth="1"/>
    <col min="14861" max="14861" width="15.85546875" style="259" customWidth="1"/>
    <col min="14862" max="15104" width="9.140625" style="259"/>
    <col min="15105" max="15105" width="20.42578125" style="259" customWidth="1"/>
    <col min="15106" max="15106" width="13.140625" style="259" customWidth="1"/>
    <col min="15107" max="15108" width="10.42578125" style="259" customWidth="1"/>
    <col min="15109" max="15109" width="9.140625" style="259" customWidth="1"/>
    <col min="15110" max="15110" width="11.28515625" style="259" customWidth="1"/>
    <col min="15111" max="15111" width="7.7109375" style="259" customWidth="1"/>
    <col min="15112" max="15112" width="7.42578125" style="259" customWidth="1"/>
    <col min="15113" max="15113" width="0" style="259" hidden="1" customWidth="1"/>
    <col min="15114" max="15114" width="12.7109375" style="259" customWidth="1"/>
    <col min="15115" max="15115" width="8.140625" style="259" customWidth="1"/>
    <col min="15116" max="15116" width="8.42578125" style="259" customWidth="1"/>
    <col min="15117" max="15117" width="15.85546875" style="259" customWidth="1"/>
    <col min="15118" max="15360" width="9.140625" style="259"/>
    <col min="15361" max="15361" width="20.42578125" style="259" customWidth="1"/>
    <col min="15362" max="15362" width="13.140625" style="259" customWidth="1"/>
    <col min="15363" max="15364" width="10.42578125" style="259" customWidth="1"/>
    <col min="15365" max="15365" width="9.140625" style="259" customWidth="1"/>
    <col min="15366" max="15366" width="11.28515625" style="259" customWidth="1"/>
    <col min="15367" max="15367" width="7.7109375" style="259" customWidth="1"/>
    <col min="15368" max="15368" width="7.42578125" style="259" customWidth="1"/>
    <col min="15369" max="15369" width="0" style="259" hidden="1" customWidth="1"/>
    <col min="15370" max="15370" width="12.7109375" style="259" customWidth="1"/>
    <col min="15371" max="15371" width="8.140625" style="259" customWidth="1"/>
    <col min="15372" max="15372" width="8.42578125" style="259" customWidth="1"/>
    <col min="15373" max="15373" width="15.85546875" style="259" customWidth="1"/>
    <col min="15374" max="15616" width="9.140625" style="259"/>
    <col min="15617" max="15617" width="20.42578125" style="259" customWidth="1"/>
    <col min="15618" max="15618" width="13.140625" style="259" customWidth="1"/>
    <col min="15619" max="15620" width="10.42578125" style="259" customWidth="1"/>
    <col min="15621" max="15621" width="9.140625" style="259" customWidth="1"/>
    <col min="15622" max="15622" width="11.28515625" style="259" customWidth="1"/>
    <col min="15623" max="15623" width="7.7109375" style="259" customWidth="1"/>
    <col min="15624" max="15624" width="7.42578125" style="259" customWidth="1"/>
    <col min="15625" max="15625" width="0" style="259" hidden="1" customWidth="1"/>
    <col min="15626" max="15626" width="12.7109375" style="259" customWidth="1"/>
    <col min="15627" max="15627" width="8.140625" style="259" customWidth="1"/>
    <col min="15628" max="15628" width="8.42578125" style="259" customWidth="1"/>
    <col min="15629" max="15629" width="15.85546875" style="259" customWidth="1"/>
    <col min="15630" max="15872" width="9.140625" style="259"/>
    <col min="15873" max="15873" width="20.42578125" style="259" customWidth="1"/>
    <col min="15874" max="15874" width="13.140625" style="259" customWidth="1"/>
    <col min="15875" max="15876" width="10.42578125" style="259" customWidth="1"/>
    <col min="15877" max="15877" width="9.140625" style="259" customWidth="1"/>
    <col min="15878" max="15878" width="11.28515625" style="259" customWidth="1"/>
    <col min="15879" max="15879" width="7.7109375" style="259" customWidth="1"/>
    <col min="15880" max="15880" width="7.42578125" style="259" customWidth="1"/>
    <col min="15881" max="15881" width="0" style="259" hidden="1" customWidth="1"/>
    <col min="15882" max="15882" width="12.7109375" style="259" customWidth="1"/>
    <col min="15883" max="15883" width="8.140625" style="259" customWidth="1"/>
    <col min="15884" max="15884" width="8.42578125" style="259" customWidth="1"/>
    <col min="15885" max="15885" width="15.85546875" style="259" customWidth="1"/>
    <col min="15886" max="16128" width="9.140625" style="259"/>
    <col min="16129" max="16129" width="20.42578125" style="259" customWidth="1"/>
    <col min="16130" max="16130" width="13.140625" style="259" customWidth="1"/>
    <col min="16131" max="16132" width="10.42578125" style="259" customWidth="1"/>
    <col min="16133" max="16133" width="9.140625" style="259" customWidth="1"/>
    <col min="16134" max="16134" width="11.28515625" style="259" customWidth="1"/>
    <col min="16135" max="16135" width="7.7109375" style="259" customWidth="1"/>
    <col min="16136" max="16136" width="7.42578125" style="259" customWidth="1"/>
    <col min="16137" max="16137" width="0" style="259" hidden="1" customWidth="1"/>
    <col min="16138" max="16138" width="12.7109375" style="259" customWidth="1"/>
    <col min="16139" max="16139" width="8.140625" style="259" customWidth="1"/>
    <col min="16140" max="16140" width="8.42578125" style="259" customWidth="1"/>
    <col min="16141" max="16141" width="15.85546875" style="259" customWidth="1"/>
    <col min="16142" max="16384" width="9.140625" style="259"/>
  </cols>
  <sheetData>
    <row r="2" spans="1:13">
      <c r="A2" s="2216" t="s">
        <v>532</v>
      </c>
      <c r="B2" s="2216"/>
      <c r="C2" s="2216"/>
      <c r="D2" s="2216"/>
      <c r="E2" s="2216"/>
      <c r="F2" s="2216"/>
      <c r="G2" s="2216"/>
      <c r="H2" s="2216"/>
      <c r="I2" s="2216"/>
      <c r="J2" s="2216"/>
      <c r="K2" s="2216"/>
      <c r="L2" s="2216"/>
      <c r="M2" s="2216"/>
    </row>
    <row r="3" spans="1:13">
      <c r="A3" s="2216" t="s">
        <v>1012</v>
      </c>
      <c r="B3" s="2216"/>
      <c r="C3" s="2216"/>
      <c r="D3" s="2216"/>
      <c r="E3" s="2216"/>
      <c r="F3" s="2216"/>
      <c r="G3" s="2216"/>
      <c r="H3" s="2216"/>
      <c r="I3" s="2216"/>
      <c r="J3" s="2216"/>
      <c r="K3" s="2216"/>
      <c r="L3" s="2216"/>
      <c r="M3" s="2216"/>
    </row>
    <row r="4" spans="1:13">
      <c r="A4" s="2216" t="s">
        <v>2</v>
      </c>
      <c r="B4" s="2216"/>
      <c r="C4" s="2216"/>
      <c r="D4" s="2216"/>
      <c r="E4" s="2216"/>
      <c r="F4" s="2216"/>
      <c r="G4" s="2216"/>
      <c r="H4" s="2216"/>
      <c r="I4" s="2216"/>
      <c r="J4" s="2216"/>
      <c r="K4" s="2216"/>
      <c r="L4" s="2216"/>
      <c r="M4" s="2216"/>
    </row>
    <row r="5" spans="1:13">
      <c r="A5" s="2216" t="s">
        <v>2336</v>
      </c>
      <c r="B5" s="2216"/>
      <c r="C5" s="2216"/>
      <c r="D5" s="2216"/>
      <c r="E5" s="2216"/>
      <c r="F5" s="2216"/>
      <c r="G5" s="2216"/>
      <c r="H5" s="2216"/>
      <c r="I5" s="2216"/>
      <c r="J5" s="2216"/>
      <c r="K5" s="2216"/>
      <c r="L5" s="2216"/>
      <c r="M5" s="2216"/>
    </row>
    <row r="6" spans="1:13">
      <c r="A6" s="1045"/>
      <c r="B6" s="1045"/>
      <c r="C6" s="1045"/>
      <c r="D6" s="1045"/>
      <c r="E6" s="1045"/>
      <c r="F6" s="1045" t="s">
        <v>75</v>
      </c>
      <c r="G6" s="1045"/>
      <c r="H6" s="1045"/>
      <c r="I6" s="1045"/>
      <c r="J6" s="1045"/>
      <c r="K6" s="1045"/>
      <c r="L6" s="1045"/>
      <c r="M6" s="1045"/>
    </row>
    <row r="7" spans="1:13">
      <c r="A7" s="1045"/>
      <c r="B7" s="1045"/>
      <c r="C7" s="1045"/>
      <c r="D7" s="1045"/>
      <c r="E7" s="1045"/>
      <c r="F7" s="1045"/>
      <c r="G7" s="1045"/>
      <c r="H7" s="1045"/>
      <c r="I7" s="1045"/>
      <c r="J7" s="1045"/>
      <c r="K7" s="1045"/>
      <c r="L7" s="1045"/>
      <c r="M7" s="1045"/>
    </row>
    <row r="8" spans="1:13">
      <c r="A8" s="1081" t="s">
        <v>3</v>
      </c>
      <c r="B8" s="1082"/>
      <c r="C8" s="1082"/>
      <c r="D8" s="1082"/>
      <c r="E8" s="1070"/>
      <c r="F8" s="1082" t="s">
        <v>4</v>
      </c>
      <c r="G8" s="1082"/>
      <c r="H8" s="1082"/>
      <c r="I8" s="1082"/>
      <c r="J8" s="1082"/>
      <c r="K8" s="1070"/>
      <c r="L8" s="1082"/>
      <c r="M8" s="2217" t="s">
        <v>5</v>
      </c>
    </row>
    <row r="9" spans="1:13">
      <c r="A9" s="1083"/>
      <c r="B9" s="1046"/>
      <c r="C9" s="1046"/>
      <c r="D9" s="1046"/>
      <c r="E9" s="1047"/>
      <c r="F9" s="1046" t="s">
        <v>1013</v>
      </c>
      <c r="G9" s="1046"/>
      <c r="H9" s="1046"/>
      <c r="I9" s="1046"/>
      <c r="J9" s="1046"/>
      <c r="K9" s="1047"/>
      <c r="L9" s="1046"/>
      <c r="M9" s="2206"/>
    </row>
    <row r="10" spans="1:13">
      <c r="A10" s="1083"/>
      <c r="B10" s="1046" t="s">
        <v>6</v>
      </c>
      <c r="C10" s="1046"/>
      <c r="D10" s="1046"/>
      <c r="E10" s="1047"/>
      <c r="F10" s="1046" t="s">
        <v>1014</v>
      </c>
      <c r="G10" s="1046"/>
      <c r="H10" s="1046"/>
      <c r="I10" s="1046"/>
      <c r="J10" s="1046"/>
      <c r="K10" s="1047"/>
      <c r="L10" s="1091" t="s">
        <v>2337</v>
      </c>
      <c r="M10" s="2206" t="s">
        <v>8</v>
      </c>
    </row>
    <row r="11" spans="1:13">
      <c r="A11" s="1084"/>
      <c r="B11" s="1048"/>
      <c r="C11" s="1048"/>
      <c r="D11" s="1048"/>
      <c r="E11" s="1049"/>
      <c r="F11" s="1048"/>
      <c r="G11" s="1048"/>
      <c r="H11" s="1048"/>
      <c r="I11" s="1048"/>
      <c r="J11" s="1048"/>
      <c r="K11" s="1049"/>
      <c r="L11" s="1091" t="s">
        <v>2337</v>
      </c>
      <c r="M11" s="2207"/>
    </row>
    <row r="12" spans="1:13">
      <c r="A12" s="2208" t="s">
        <v>9</v>
      </c>
      <c r="B12" s="1050"/>
      <c r="C12" s="2210" t="s">
        <v>11</v>
      </c>
      <c r="D12" s="2211"/>
      <c r="E12" s="2212"/>
      <c r="F12" s="1051" t="s">
        <v>12</v>
      </c>
      <c r="G12" s="2218" t="s">
        <v>13</v>
      </c>
      <c r="H12" s="2219"/>
      <c r="I12" s="2219"/>
      <c r="J12" s="2220"/>
      <c r="K12" s="2219" t="s">
        <v>14</v>
      </c>
      <c r="L12" s="2219"/>
      <c r="M12" s="2220"/>
    </row>
    <row r="13" spans="1:13">
      <c r="A13" s="2209"/>
      <c r="B13" s="1052" t="s">
        <v>1015</v>
      </c>
      <c r="C13" s="2213"/>
      <c r="D13" s="2214"/>
      <c r="E13" s="2215"/>
      <c r="F13" s="1053" t="s">
        <v>16</v>
      </c>
      <c r="G13" s="2221" t="s">
        <v>1016</v>
      </c>
      <c r="H13" s="2222"/>
      <c r="I13" s="2223" t="s">
        <v>1017</v>
      </c>
      <c r="J13" s="2209" t="s">
        <v>18</v>
      </c>
      <c r="K13" s="1054" t="s">
        <v>19</v>
      </c>
      <c r="L13" s="1054" t="s">
        <v>154</v>
      </c>
      <c r="M13" s="2226" t="s">
        <v>18</v>
      </c>
    </row>
    <row r="14" spans="1:13">
      <c r="A14" s="2209"/>
      <c r="B14" s="1054" t="s">
        <v>15</v>
      </c>
      <c r="C14" s="2209" t="s">
        <v>21</v>
      </c>
      <c r="D14" s="2209" t="s">
        <v>22</v>
      </c>
      <c r="E14" s="2209" t="s">
        <v>23</v>
      </c>
      <c r="F14" s="1053" t="s">
        <v>24</v>
      </c>
      <c r="G14" s="2231" t="s">
        <v>25</v>
      </c>
      <c r="H14" s="2230"/>
      <c r="I14" s="2224"/>
      <c r="J14" s="2209"/>
      <c r="K14" s="1054" t="s">
        <v>26</v>
      </c>
      <c r="L14" s="1054" t="s">
        <v>27</v>
      </c>
      <c r="M14" s="2226"/>
    </row>
    <row r="15" spans="1:13">
      <c r="A15" s="2209"/>
      <c r="B15" s="1055"/>
      <c r="C15" s="2209"/>
      <c r="D15" s="2209"/>
      <c r="E15" s="2209"/>
      <c r="F15" s="1053" t="s">
        <v>28</v>
      </c>
      <c r="G15" s="1054" t="s">
        <v>29</v>
      </c>
      <c r="H15" s="1053" t="s">
        <v>30</v>
      </c>
      <c r="I15" s="2224"/>
      <c r="J15" s="2209"/>
      <c r="K15" s="1054" t="s">
        <v>31</v>
      </c>
      <c r="L15" s="1054" t="s">
        <v>32</v>
      </c>
      <c r="M15" s="2226"/>
    </row>
    <row r="16" spans="1:13">
      <c r="A16" s="1085" t="s">
        <v>1018</v>
      </c>
      <c r="B16" s="1055"/>
      <c r="C16" s="1056"/>
      <c r="D16" s="1056"/>
      <c r="E16" s="1056"/>
      <c r="F16" s="1047"/>
      <c r="G16" s="1056"/>
      <c r="H16" s="1047"/>
      <c r="I16" s="2224"/>
      <c r="J16" s="1056"/>
      <c r="K16" s="1056"/>
      <c r="L16" s="1056"/>
      <c r="M16" s="1047"/>
    </row>
    <row r="17" spans="1:13">
      <c r="A17" s="1057">
        <v>1</v>
      </c>
      <c r="B17" s="1057">
        <v>2</v>
      </c>
      <c r="C17" s="1057">
        <v>3</v>
      </c>
      <c r="D17" s="1057">
        <v>4</v>
      </c>
      <c r="E17" s="1057">
        <v>5</v>
      </c>
      <c r="F17" s="1058">
        <v>6</v>
      </c>
      <c r="G17" s="1057">
        <v>7</v>
      </c>
      <c r="H17" s="1058">
        <v>8</v>
      </c>
      <c r="I17" s="2225"/>
      <c r="J17" s="1057">
        <v>9</v>
      </c>
      <c r="K17" s="1057">
        <v>10</v>
      </c>
      <c r="L17" s="1057">
        <v>11</v>
      </c>
      <c r="M17" s="1058">
        <v>12</v>
      </c>
    </row>
    <row r="18" spans="1:13">
      <c r="A18" s="1076" t="s">
        <v>2364</v>
      </c>
      <c r="B18" s="1054" t="s">
        <v>2365</v>
      </c>
      <c r="C18" s="1089">
        <v>22200</v>
      </c>
      <c r="D18" s="1089">
        <v>31175</v>
      </c>
      <c r="E18" s="1089">
        <v>7590</v>
      </c>
      <c r="F18" s="1079">
        <v>12952</v>
      </c>
      <c r="G18" s="1060"/>
      <c r="H18" s="1061"/>
      <c r="I18" s="1061"/>
      <c r="J18" s="1062"/>
      <c r="K18" s="1090">
        <v>35</v>
      </c>
      <c r="L18" s="1063">
        <v>45</v>
      </c>
      <c r="M18" s="1086">
        <v>582840</v>
      </c>
    </row>
    <row r="19" spans="1:13">
      <c r="A19" s="1076" t="s">
        <v>2366</v>
      </c>
      <c r="B19" s="1054" t="s">
        <v>2367</v>
      </c>
      <c r="C19" s="1089" t="s">
        <v>2368</v>
      </c>
      <c r="D19" s="1089" t="s">
        <v>2369</v>
      </c>
      <c r="E19" s="1089" t="s">
        <v>2370</v>
      </c>
      <c r="F19" s="1079">
        <v>22829</v>
      </c>
      <c r="G19" s="1060"/>
      <c r="H19" s="1061"/>
      <c r="I19" s="1061"/>
      <c r="J19" s="1062"/>
      <c r="K19" s="1090">
        <v>26</v>
      </c>
      <c r="L19" s="1063">
        <v>29</v>
      </c>
      <c r="M19" s="1086">
        <v>662041</v>
      </c>
    </row>
    <row r="20" spans="1:13">
      <c r="A20" s="1083" t="s">
        <v>2371</v>
      </c>
      <c r="B20" s="1054" t="s">
        <v>53</v>
      </c>
      <c r="C20" s="1089" t="s">
        <v>2372</v>
      </c>
      <c r="D20" s="1094">
        <v>32912</v>
      </c>
      <c r="E20" s="1089" t="s">
        <v>2373</v>
      </c>
      <c r="F20" s="1079">
        <v>33584</v>
      </c>
      <c r="G20" s="1060"/>
      <c r="H20" s="1061"/>
      <c r="I20" s="1061"/>
      <c r="J20" s="1062"/>
      <c r="K20" s="1090">
        <v>30</v>
      </c>
      <c r="L20" s="1063">
        <v>35</v>
      </c>
      <c r="M20" s="1086">
        <v>1175440</v>
      </c>
    </row>
    <row r="21" spans="1:13">
      <c r="A21" s="1076" t="s">
        <v>2374</v>
      </c>
      <c r="B21" s="1054" t="s">
        <v>2375</v>
      </c>
      <c r="C21" s="1089">
        <v>22162</v>
      </c>
      <c r="D21" s="1094">
        <v>37268</v>
      </c>
      <c r="E21" s="1089">
        <v>7552</v>
      </c>
      <c r="F21" s="1079">
        <v>22216</v>
      </c>
      <c r="G21" s="1060"/>
      <c r="H21" s="1061"/>
      <c r="I21" s="1061"/>
      <c r="J21" s="1062"/>
      <c r="K21" s="1090">
        <v>18</v>
      </c>
      <c r="L21" s="1063">
        <v>18</v>
      </c>
      <c r="M21" s="1086">
        <v>399888</v>
      </c>
    </row>
    <row r="22" spans="1:13">
      <c r="A22" s="1076" t="s">
        <v>2376</v>
      </c>
      <c r="B22" s="1054" t="s">
        <v>2377</v>
      </c>
      <c r="C22" s="1089" t="s">
        <v>2378</v>
      </c>
      <c r="D22" s="1089">
        <v>32881</v>
      </c>
      <c r="E22" s="1089" t="s">
        <v>2379</v>
      </c>
      <c r="F22" s="1079">
        <v>30909</v>
      </c>
      <c r="G22" s="1060"/>
      <c r="H22" s="1061"/>
      <c r="I22" s="1061"/>
      <c r="J22" s="1062"/>
      <c r="K22" s="1090">
        <v>30</v>
      </c>
      <c r="L22" s="1063">
        <v>35</v>
      </c>
      <c r="M22" s="1086">
        <v>1081815</v>
      </c>
    </row>
    <row r="23" spans="1:13">
      <c r="A23" s="1076" t="s">
        <v>2380</v>
      </c>
      <c r="B23" s="1054" t="s">
        <v>2381</v>
      </c>
      <c r="C23" s="1094">
        <v>21921</v>
      </c>
      <c r="D23" s="1094">
        <v>32150</v>
      </c>
      <c r="E23" s="1094">
        <v>7311</v>
      </c>
      <c r="F23" s="1079">
        <v>23801</v>
      </c>
      <c r="G23" s="1060"/>
      <c r="H23" s="1061"/>
      <c r="I23" s="1061"/>
      <c r="J23" s="1062"/>
      <c r="K23" s="1090">
        <v>32</v>
      </c>
      <c r="L23" s="1063">
        <v>39</v>
      </c>
      <c r="M23" s="1086">
        <v>928239</v>
      </c>
    </row>
    <row r="24" spans="1:13">
      <c r="A24" s="1076" t="s">
        <v>2382</v>
      </c>
      <c r="B24" s="1054" t="s">
        <v>2383</v>
      </c>
      <c r="C24" s="1094">
        <v>22017</v>
      </c>
      <c r="D24" s="1089" t="s">
        <v>2384</v>
      </c>
      <c r="E24" s="1094">
        <v>7407</v>
      </c>
      <c r="F24" s="1079">
        <v>23222</v>
      </c>
      <c r="G24" s="1060"/>
      <c r="H24" s="1061"/>
      <c r="I24" s="1061"/>
      <c r="J24" s="1062"/>
      <c r="K24" s="1090">
        <v>17</v>
      </c>
      <c r="L24" s="1063">
        <v>17</v>
      </c>
      <c r="M24" s="1086">
        <v>394774</v>
      </c>
    </row>
    <row r="25" spans="1:13">
      <c r="A25" s="1076" t="s">
        <v>2385</v>
      </c>
      <c r="B25" s="1054" t="s">
        <v>2386</v>
      </c>
      <c r="C25" s="1094">
        <v>22130</v>
      </c>
      <c r="D25" s="1094">
        <v>30932</v>
      </c>
      <c r="E25" s="1094">
        <v>7520</v>
      </c>
      <c r="F25" s="1071">
        <v>25545</v>
      </c>
      <c r="G25" s="1060"/>
      <c r="H25" s="1061"/>
      <c r="I25" s="1061"/>
      <c r="J25" s="1062"/>
      <c r="K25" s="1090">
        <v>36</v>
      </c>
      <c r="L25" s="1063">
        <v>47</v>
      </c>
      <c r="M25" s="1086">
        <v>1200615</v>
      </c>
    </row>
    <row r="26" spans="1:13">
      <c r="A26" s="1076" t="s">
        <v>2387</v>
      </c>
      <c r="B26" s="1054" t="s">
        <v>49</v>
      </c>
      <c r="C26" s="1094" t="s">
        <v>2388</v>
      </c>
      <c r="D26" s="1094">
        <v>31786</v>
      </c>
      <c r="E26" s="1094" t="s">
        <v>2389</v>
      </c>
      <c r="F26" s="1071">
        <v>22938</v>
      </c>
      <c r="G26" s="1060"/>
      <c r="H26" s="1061"/>
      <c r="I26" s="1061"/>
      <c r="J26" s="1062"/>
      <c r="K26" s="1090">
        <v>33</v>
      </c>
      <c r="L26" s="1063">
        <v>41</v>
      </c>
      <c r="M26" s="1086">
        <v>940458</v>
      </c>
    </row>
    <row r="27" spans="1:13">
      <c r="A27" s="1076" t="s">
        <v>2390</v>
      </c>
      <c r="B27" s="1054" t="s">
        <v>2386</v>
      </c>
      <c r="C27" s="1094">
        <v>21551</v>
      </c>
      <c r="D27" s="1094">
        <v>33696</v>
      </c>
      <c r="E27" s="1094">
        <v>7306</v>
      </c>
      <c r="F27" s="1071">
        <v>25545</v>
      </c>
      <c r="G27" s="1060"/>
      <c r="H27" s="1061"/>
      <c r="I27" s="1061"/>
      <c r="J27" s="1062"/>
      <c r="K27" s="1090">
        <v>28</v>
      </c>
      <c r="L27" s="1063">
        <v>32</v>
      </c>
      <c r="M27" s="1086">
        <v>817440</v>
      </c>
    </row>
    <row r="28" spans="1:13">
      <c r="A28" s="1076" t="s">
        <v>2391</v>
      </c>
      <c r="B28" s="1054" t="s">
        <v>2386</v>
      </c>
      <c r="C28" s="1094" t="s">
        <v>2392</v>
      </c>
      <c r="D28" s="1094">
        <v>31784</v>
      </c>
      <c r="E28" s="1094" t="s">
        <v>2393</v>
      </c>
      <c r="F28" s="1071">
        <v>25545</v>
      </c>
      <c r="G28" s="1060"/>
      <c r="H28" s="1061"/>
      <c r="I28" s="1061"/>
      <c r="J28" s="1062"/>
      <c r="K28" s="1090">
        <v>33</v>
      </c>
      <c r="L28" s="1063">
        <v>41</v>
      </c>
      <c r="M28" s="1086">
        <v>1047345</v>
      </c>
    </row>
    <row r="29" spans="1:13">
      <c r="A29" s="1076" t="s">
        <v>1031</v>
      </c>
      <c r="B29" s="1054" t="s">
        <v>2394</v>
      </c>
      <c r="C29" s="1089" t="s">
        <v>2395</v>
      </c>
      <c r="D29" s="1089" t="s">
        <v>2396</v>
      </c>
      <c r="E29" s="1089" t="s">
        <v>2397</v>
      </c>
      <c r="F29" s="1079">
        <v>23222</v>
      </c>
      <c r="G29" s="1060"/>
      <c r="H29" s="1061"/>
      <c r="I29" s="1061"/>
      <c r="J29" s="1062"/>
      <c r="K29" s="1090">
        <v>29</v>
      </c>
      <c r="L29" s="1063">
        <v>33.5</v>
      </c>
      <c r="M29" s="1086">
        <v>777937</v>
      </c>
    </row>
    <row r="30" spans="1:13">
      <c r="A30" s="1076" t="s">
        <v>1024</v>
      </c>
      <c r="B30" s="1054" t="s">
        <v>2398</v>
      </c>
      <c r="C30" s="1089" t="s">
        <v>1025</v>
      </c>
      <c r="D30" s="1089" t="s">
        <v>1026</v>
      </c>
      <c r="E30" s="1089" t="s">
        <v>2399</v>
      </c>
      <c r="F30" s="1079">
        <v>25861</v>
      </c>
      <c r="G30" s="1060"/>
      <c r="H30" s="1061"/>
      <c r="I30" s="1061"/>
      <c r="J30" s="1062"/>
      <c r="K30" s="1090">
        <v>33</v>
      </c>
      <c r="L30" s="1063">
        <v>41</v>
      </c>
      <c r="M30" s="1086">
        <v>1060301</v>
      </c>
    </row>
    <row r="31" spans="1:13">
      <c r="A31" s="1083" t="s">
        <v>2400</v>
      </c>
      <c r="B31" s="1054" t="s">
        <v>49</v>
      </c>
      <c r="C31" s="1089" t="s">
        <v>2401</v>
      </c>
      <c r="D31" s="1089" t="s">
        <v>2402</v>
      </c>
      <c r="E31" s="1089" t="s">
        <v>2403</v>
      </c>
      <c r="F31" s="1079">
        <v>22938</v>
      </c>
      <c r="G31" s="1060"/>
      <c r="H31" s="1061"/>
      <c r="I31" s="1061"/>
      <c r="J31" s="1062"/>
      <c r="K31" s="1090">
        <v>18</v>
      </c>
      <c r="L31" s="1063">
        <v>18</v>
      </c>
      <c r="M31" s="1086">
        <v>412884</v>
      </c>
    </row>
    <row r="32" spans="1:13">
      <c r="A32" s="1076" t="s">
        <v>2404</v>
      </c>
      <c r="B32" s="1054" t="s">
        <v>48</v>
      </c>
      <c r="C32" s="1089" t="s">
        <v>2405</v>
      </c>
      <c r="D32" s="1089" t="s">
        <v>2406</v>
      </c>
      <c r="E32" s="1089" t="s">
        <v>2407</v>
      </c>
      <c r="F32" s="1079">
        <v>25232</v>
      </c>
      <c r="G32" s="1060"/>
      <c r="H32" s="1061"/>
      <c r="I32" s="1061"/>
      <c r="J32" s="1062"/>
      <c r="K32" s="1090">
        <v>33</v>
      </c>
      <c r="L32" s="1063">
        <v>41</v>
      </c>
      <c r="M32" s="1086">
        <v>1034512</v>
      </c>
    </row>
    <row r="33" spans="1:13">
      <c r="A33" s="1076" t="s">
        <v>1047</v>
      </c>
      <c r="B33" s="1054" t="s">
        <v>49</v>
      </c>
      <c r="C33" s="1089" t="s">
        <v>2408</v>
      </c>
      <c r="D33" s="1089" t="s">
        <v>2409</v>
      </c>
      <c r="E33" s="1089" t="s">
        <v>1970</v>
      </c>
      <c r="F33" s="1079">
        <v>22938</v>
      </c>
      <c r="G33" s="1060"/>
      <c r="H33" s="1061"/>
      <c r="I33" s="1061"/>
      <c r="J33" s="1062"/>
      <c r="K33" s="1090">
        <v>19</v>
      </c>
      <c r="L33" s="1063">
        <v>19</v>
      </c>
      <c r="M33" s="1086">
        <v>435822</v>
      </c>
    </row>
    <row r="34" spans="1:13">
      <c r="A34" s="1076" t="s">
        <v>2410</v>
      </c>
      <c r="B34" s="1054" t="s">
        <v>48</v>
      </c>
      <c r="C34" s="1089" t="s">
        <v>2411</v>
      </c>
      <c r="D34" s="1089" t="s">
        <v>2412</v>
      </c>
      <c r="E34" s="1089" t="s">
        <v>2413</v>
      </c>
      <c r="F34" s="1079">
        <v>25232</v>
      </c>
      <c r="G34" s="1060"/>
      <c r="H34" s="1061"/>
      <c r="I34" s="1061"/>
      <c r="J34" s="1062"/>
      <c r="K34" s="1090">
        <v>28</v>
      </c>
      <c r="L34" s="1063">
        <v>32</v>
      </c>
      <c r="M34" s="1086">
        <v>807424</v>
      </c>
    </row>
    <row r="35" spans="1:13">
      <c r="A35" s="1076" t="s">
        <v>2414</v>
      </c>
      <c r="B35" s="1054" t="s">
        <v>48</v>
      </c>
      <c r="C35" s="1089" t="s">
        <v>2415</v>
      </c>
      <c r="D35" s="1089" t="s">
        <v>2416</v>
      </c>
      <c r="E35" s="1089" t="s">
        <v>2417</v>
      </c>
      <c r="F35" s="1079">
        <v>24224</v>
      </c>
      <c r="G35" s="1060"/>
      <c r="H35" s="1061"/>
      <c r="I35" s="1061"/>
      <c r="J35" s="1062"/>
      <c r="K35" s="1090">
        <v>34</v>
      </c>
      <c r="L35" s="1063">
        <v>43</v>
      </c>
      <c r="M35" s="1086">
        <v>1041632</v>
      </c>
    </row>
    <row r="36" spans="1:13">
      <c r="A36" s="1076" t="s">
        <v>1030</v>
      </c>
      <c r="B36" s="1054" t="s">
        <v>2398</v>
      </c>
      <c r="C36" s="1089" t="s">
        <v>2418</v>
      </c>
      <c r="D36" s="1089" t="s">
        <v>2419</v>
      </c>
      <c r="E36" s="1089" t="s">
        <v>2420</v>
      </c>
      <c r="F36" s="1079">
        <v>25545</v>
      </c>
      <c r="G36" s="1060"/>
      <c r="H36" s="1061"/>
      <c r="I36" s="1061"/>
      <c r="J36" s="1062"/>
      <c r="K36" s="1090">
        <v>34</v>
      </c>
      <c r="L36" s="1063">
        <v>43</v>
      </c>
      <c r="M36" s="1086">
        <v>1098435</v>
      </c>
    </row>
    <row r="37" spans="1:13">
      <c r="A37" s="1076" t="s">
        <v>2421</v>
      </c>
      <c r="B37" s="1054" t="s">
        <v>49</v>
      </c>
      <c r="C37" s="1089" t="s">
        <v>2422</v>
      </c>
      <c r="D37" s="1089" t="s">
        <v>386</v>
      </c>
      <c r="E37" s="1089" t="s">
        <v>2423</v>
      </c>
      <c r="F37" s="1071">
        <v>22938</v>
      </c>
      <c r="G37" s="1060"/>
      <c r="H37" s="1061"/>
      <c r="I37" s="1061"/>
      <c r="J37" s="1062"/>
      <c r="K37" s="1090">
        <v>29</v>
      </c>
      <c r="L37" s="1063">
        <v>33.5</v>
      </c>
      <c r="M37" s="1086">
        <v>768423</v>
      </c>
    </row>
    <row r="38" spans="1:13">
      <c r="A38" s="1076" t="s">
        <v>1027</v>
      </c>
      <c r="B38" s="1054" t="s">
        <v>2398</v>
      </c>
      <c r="C38" s="1089" t="s">
        <v>1028</v>
      </c>
      <c r="D38" s="1089" t="s">
        <v>2424</v>
      </c>
      <c r="E38" s="1059" t="s">
        <v>2425</v>
      </c>
      <c r="F38" s="1071">
        <v>25545</v>
      </c>
      <c r="G38" s="1060"/>
      <c r="H38" s="1061"/>
      <c r="I38" s="1061"/>
      <c r="J38" s="1062"/>
      <c r="K38" s="1090">
        <v>19</v>
      </c>
      <c r="L38" s="1063">
        <v>19</v>
      </c>
      <c r="M38" s="1086">
        <v>485355</v>
      </c>
    </row>
    <row r="39" spans="1:13">
      <c r="A39" s="1076" t="s">
        <v>1034</v>
      </c>
      <c r="B39" s="1054" t="s">
        <v>1035</v>
      </c>
      <c r="C39" s="1089" t="s">
        <v>399</v>
      </c>
      <c r="D39" s="1089" t="s">
        <v>1036</v>
      </c>
      <c r="E39" s="1089" t="s">
        <v>2426</v>
      </c>
      <c r="F39" s="1071">
        <v>24395</v>
      </c>
      <c r="G39" s="1060"/>
      <c r="H39" s="1061"/>
      <c r="I39" s="1061"/>
      <c r="J39" s="1062"/>
      <c r="K39" s="1090">
        <v>36</v>
      </c>
      <c r="L39" s="1063">
        <v>47</v>
      </c>
      <c r="M39" s="1086">
        <v>1146565</v>
      </c>
    </row>
    <row r="40" spans="1:13">
      <c r="A40" s="1076" t="s">
        <v>2427</v>
      </c>
      <c r="B40" s="1054" t="s">
        <v>2428</v>
      </c>
      <c r="C40" s="1089" t="s">
        <v>1020</v>
      </c>
      <c r="D40" s="1089" t="s">
        <v>2429</v>
      </c>
      <c r="E40" s="1089" t="s">
        <v>2430</v>
      </c>
      <c r="F40" s="1071">
        <v>57805</v>
      </c>
      <c r="G40" s="1060">
        <v>23.5</v>
      </c>
      <c r="H40" s="1061">
        <v>47.99</v>
      </c>
      <c r="I40" s="1061"/>
      <c r="J40" s="1062">
        <v>199155.34</v>
      </c>
      <c r="K40" s="1090">
        <v>29</v>
      </c>
      <c r="L40" s="1063">
        <v>33.5</v>
      </c>
      <c r="M40" s="1086">
        <v>1936467.5</v>
      </c>
    </row>
    <row r="41" spans="1:13">
      <c r="A41" s="1076" t="s">
        <v>2431</v>
      </c>
      <c r="B41" s="1054" t="s">
        <v>49</v>
      </c>
      <c r="C41" s="1089" t="s">
        <v>2432</v>
      </c>
      <c r="D41" s="1089" t="s">
        <v>1249</v>
      </c>
      <c r="E41" s="1089" t="s">
        <v>2433</v>
      </c>
      <c r="F41" s="1079">
        <v>22938</v>
      </c>
      <c r="G41" s="1060"/>
      <c r="H41" s="1061"/>
      <c r="I41" s="1061"/>
      <c r="J41" s="1062"/>
      <c r="K41" s="1090">
        <v>35</v>
      </c>
      <c r="L41" s="1063">
        <v>45</v>
      </c>
      <c r="M41" s="1086">
        <v>1032210</v>
      </c>
    </row>
    <row r="42" spans="1:13">
      <c r="A42" s="1076" t="s">
        <v>1048</v>
      </c>
      <c r="B42" s="1054" t="s">
        <v>2434</v>
      </c>
      <c r="C42" s="1089" t="s">
        <v>2435</v>
      </c>
      <c r="D42" s="1089" t="s">
        <v>1204</v>
      </c>
      <c r="E42" s="1089" t="s">
        <v>2436</v>
      </c>
      <c r="F42" s="1079">
        <v>46008</v>
      </c>
      <c r="G42" s="1060"/>
      <c r="H42" s="1061"/>
      <c r="I42" s="1061"/>
      <c r="J42" s="1062"/>
      <c r="K42" s="1090">
        <v>39</v>
      </c>
      <c r="L42" s="1063">
        <v>53</v>
      </c>
      <c r="M42" s="1086">
        <v>2438424</v>
      </c>
    </row>
    <row r="43" spans="1:13">
      <c r="A43" s="1076" t="s">
        <v>1046</v>
      </c>
      <c r="B43" s="1054" t="s">
        <v>49</v>
      </c>
      <c r="C43" s="1089" t="s">
        <v>1277</v>
      </c>
      <c r="D43" s="1089" t="s">
        <v>1044</v>
      </c>
      <c r="E43" s="1089" t="s">
        <v>2437</v>
      </c>
      <c r="F43" s="1079">
        <v>22938</v>
      </c>
      <c r="G43" s="1060"/>
      <c r="H43" s="1061"/>
      <c r="I43" s="1061"/>
      <c r="J43" s="1062"/>
      <c r="K43" s="1090">
        <v>24</v>
      </c>
      <c r="L43" s="1063">
        <v>26</v>
      </c>
      <c r="M43" s="1086">
        <v>596388</v>
      </c>
    </row>
    <row r="44" spans="1:13">
      <c r="A44" s="1083" t="s">
        <v>2438</v>
      </c>
      <c r="B44" s="1054" t="s">
        <v>46</v>
      </c>
      <c r="C44" s="1089" t="s">
        <v>1591</v>
      </c>
      <c r="D44" s="1089" t="s">
        <v>2439</v>
      </c>
      <c r="E44" s="1089" t="s">
        <v>1968</v>
      </c>
      <c r="F44" s="1079">
        <v>20754</v>
      </c>
      <c r="G44" s="1060"/>
      <c r="H44" s="1061"/>
      <c r="I44" s="1061"/>
      <c r="J44" s="1062"/>
      <c r="K44" s="1090">
        <v>6</v>
      </c>
      <c r="L44" s="1063">
        <v>6</v>
      </c>
      <c r="M44" s="1086">
        <v>124524</v>
      </c>
    </row>
    <row r="45" spans="1:13">
      <c r="A45" s="1076" t="s">
        <v>2440</v>
      </c>
      <c r="B45" s="1054" t="s">
        <v>47</v>
      </c>
      <c r="C45" s="1089" t="s">
        <v>2441</v>
      </c>
      <c r="D45" s="1089" t="s">
        <v>2442</v>
      </c>
      <c r="E45" s="1089" t="s">
        <v>2443</v>
      </c>
      <c r="F45" s="1079">
        <v>40637</v>
      </c>
      <c r="G45" s="1060"/>
      <c r="H45" s="1061"/>
      <c r="I45" s="1061"/>
      <c r="J45" s="1062"/>
      <c r="K45" s="1090">
        <v>25</v>
      </c>
      <c r="L45" s="1063">
        <v>27.5</v>
      </c>
      <c r="M45" s="1086">
        <v>1117517.5</v>
      </c>
    </row>
    <row r="46" spans="1:13">
      <c r="A46" s="1076" t="s">
        <v>2444</v>
      </c>
      <c r="B46" s="1054" t="s">
        <v>49</v>
      </c>
      <c r="C46" s="1089" t="s">
        <v>2445</v>
      </c>
      <c r="D46" s="1089" t="s">
        <v>2446</v>
      </c>
      <c r="E46" s="1089" t="s">
        <v>2447</v>
      </c>
      <c r="F46" s="1079">
        <v>22938</v>
      </c>
      <c r="G46" s="1060"/>
      <c r="H46" s="1061"/>
      <c r="I46" s="1061"/>
      <c r="J46" s="1062"/>
      <c r="K46" s="1090">
        <v>33</v>
      </c>
      <c r="L46" s="1063">
        <v>41</v>
      </c>
      <c r="M46" s="1086">
        <v>940458</v>
      </c>
    </row>
    <row r="47" spans="1:13">
      <c r="A47" s="1076" t="s">
        <v>2448</v>
      </c>
      <c r="B47" s="1054" t="s">
        <v>48</v>
      </c>
      <c r="C47" s="1089" t="s">
        <v>2449</v>
      </c>
      <c r="D47" s="1089" t="s">
        <v>2450</v>
      </c>
      <c r="E47" s="1089" t="s">
        <v>2451</v>
      </c>
      <c r="F47" s="1079">
        <v>25232</v>
      </c>
      <c r="G47" s="1060"/>
      <c r="H47" s="1061"/>
      <c r="I47" s="1061"/>
      <c r="J47" s="1062"/>
      <c r="K47" s="1090">
        <v>24</v>
      </c>
      <c r="L47" s="1063">
        <v>26</v>
      </c>
      <c r="M47" s="1086">
        <v>656032</v>
      </c>
    </row>
    <row r="48" spans="1:13">
      <c r="A48" s="1076" t="s">
        <v>1042</v>
      </c>
      <c r="B48" s="1054" t="s">
        <v>2452</v>
      </c>
      <c r="C48" s="1089" t="s">
        <v>2453</v>
      </c>
      <c r="D48" s="1089" t="s">
        <v>2454</v>
      </c>
      <c r="E48" s="1089" t="s">
        <v>2455</v>
      </c>
      <c r="F48" s="1071">
        <v>21619</v>
      </c>
      <c r="G48" s="1060"/>
      <c r="H48" s="1061"/>
      <c r="I48" s="1061"/>
      <c r="J48" s="1062"/>
      <c r="K48" s="1090">
        <v>14</v>
      </c>
      <c r="L48" s="1063">
        <v>14</v>
      </c>
      <c r="M48" s="1086">
        <v>302666</v>
      </c>
    </row>
    <row r="49" spans="1:13">
      <c r="A49" s="1076" t="s">
        <v>1039</v>
      </c>
      <c r="B49" s="1054" t="s">
        <v>49</v>
      </c>
      <c r="C49" s="1089" t="s">
        <v>1040</v>
      </c>
      <c r="D49" s="1089" t="s">
        <v>1041</v>
      </c>
      <c r="E49" s="1089" t="s">
        <v>2341</v>
      </c>
      <c r="F49" s="1071">
        <v>22938</v>
      </c>
      <c r="G49" s="1060"/>
      <c r="H49" s="1061"/>
      <c r="I49" s="1061"/>
      <c r="J49" s="1062"/>
      <c r="K49" s="1090">
        <v>17</v>
      </c>
      <c r="L49" s="1063">
        <v>17</v>
      </c>
      <c r="M49" s="1086">
        <v>389946</v>
      </c>
    </row>
    <row r="50" spans="1:13">
      <c r="A50" s="1076" t="s">
        <v>2456</v>
      </c>
      <c r="B50" s="1054" t="s">
        <v>2457</v>
      </c>
      <c r="C50" s="1089" t="s">
        <v>2458</v>
      </c>
      <c r="D50" s="1089" t="s">
        <v>2459</v>
      </c>
      <c r="E50" s="1089" t="s">
        <v>1971</v>
      </c>
      <c r="F50" s="1071">
        <v>24096</v>
      </c>
      <c r="G50" s="1060"/>
      <c r="H50" s="1061"/>
      <c r="I50" s="1061"/>
      <c r="J50" s="1062"/>
      <c r="K50" s="1090">
        <v>38</v>
      </c>
      <c r="L50" s="1063">
        <v>51</v>
      </c>
      <c r="M50" s="1086">
        <v>1228896</v>
      </c>
    </row>
    <row r="51" spans="1:13">
      <c r="A51" s="1076" t="s">
        <v>2460</v>
      </c>
      <c r="B51" s="1054" t="s">
        <v>48</v>
      </c>
      <c r="C51" s="1089" t="s">
        <v>2461</v>
      </c>
      <c r="D51" s="1089" t="s">
        <v>2462</v>
      </c>
      <c r="E51" s="1089" t="s">
        <v>2463</v>
      </c>
      <c r="F51" s="1079">
        <v>25232</v>
      </c>
      <c r="G51" s="1060"/>
      <c r="H51" s="1061"/>
      <c r="I51" s="1061"/>
      <c r="J51" s="1062"/>
      <c r="K51" s="1090">
        <v>22</v>
      </c>
      <c r="L51" s="1063">
        <v>23</v>
      </c>
      <c r="M51" s="1086">
        <v>580336</v>
      </c>
    </row>
    <row r="52" spans="1:13">
      <c r="A52" s="1083" t="s">
        <v>2464</v>
      </c>
      <c r="B52" s="1054" t="s">
        <v>49</v>
      </c>
      <c r="C52" s="1089" t="s">
        <v>2465</v>
      </c>
      <c r="D52" s="1089" t="s">
        <v>2466</v>
      </c>
      <c r="E52" s="1059" t="s">
        <v>2425</v>
      </c>
      <c r="F52" s="1079">
        <v>22938</v>
      </c>
      <c r="G52" s="1060"/>
      <c r="H52" s="1061"/>
      <c r="I52" s="1061"/>
      <c r="J52" s="1062"/>
      <c r="K52" s="1090">
        <v>23</v>
      </c>
      <c r="L52" s="1063">
        <v>24.5</v>
      </c>
      <c r="M52" s="1086">
        <v>561981</v>
      </c>
    </row>
    <row r="53" spans="1:13">
      <c r="A53" s="1076" t="s">
        <v>1032</v>
      </c>
      <c r="B53" s="1054" t="s">
        <v>1045</v>
      </c>
      <c r="C53" s="1089" t="s">
        <v>2467</v>
      </c>
      <c r="D53" s="1089" t="s">
        <v>2442</v>
      </c>
      <c r="E53" s="1059" t="s">
        <v>2351</v>
      </c>
      <c r="F53" s="1079">
        <v>22520</v>
      </c>
      <c r="G53" s="1060"/>
      <c r="H53" s="1061"/>
      <c r="I53" s="1061"/>
      <c r="J53" s="1062"/>
      <c r="K53" s="1090">
        <v>25</v>
      </c>
      <c r="L53" s="1063">
        <v>27.5</v>
      </c>
      <c r="M53" s="1086">
        <v>619300</v>
      </c>
    </row>
    <row r="54" spans="1:13">
      <c r="A54" s="1076" t="s">
        <v>1043</v>
      </c>
      <c r="B54" s="1054" t="s">
        <v>1037</v>
      </c>
      <c r="C54" s="1089" t="s">
        <v>2468</v>
      </c>
      <c r="D54" s="1089" t="s">
        <v>1044</v>
      </c>
      <c r="E54" s="1059" t="s">
        <v>2339</v>
      </c>
      <c r="F54" s="1079">
        <v>22216</v>
      </c>
      <c r="G54" s="1060"/>
      <c r="H54" s="1061"/>
      <c r="I54" s="1061"/>
      <c r="J54" s="1062"/>
      <c r="K54" s="1090">
        <v>24</v>
      </c>
      <c r="L54" s="1063">
        <v>26</v>
      </c>
      <c r="M54" s="1086">
        <v>577616</v>
      </c>
    </row>
    <row r="55" spans="1:13">
      <c r="A55" s="1076" t="s">
        <v>2469</v>
      </c>
      <c r="B55" s="1054" t="s">
        <v>48</v>
      </c>
      <c r="C55" s="1089" t="s">
        <v>1049</v>
      </c>
      <c r="D55" s="1089" t="s">
        <v>1050</v>
      </c>
      <c r="E55" s="1059" t="s">
        <v>2470</v>
      </c>
      <c r="F55" s="1079">
        <v>25232</v>
      </c>
      <c r="G55" s="1060"/>
      <c r="H55" s="1061"/>
      <c r="I55" s="1061"/>
      <c r="J55" s="1062"/>
      <c r="K55" s="1090">
        <v>29</v>
      </c>
      <c r="L55" s="1063">
        <v>33.5</v>
      </c>
      <c r="M55" s="1086">
        <v>845272</v>
      </c>
    </row>
    <row r="56" spans="1:13">
      <c r="A56" s="1076" t="s">
        <v>2471</v>
      </c>
      <c r="B56" s="1054" t="s">
        <v>83</v>
      </c>
      <c r="C56" s="1089" t="s">
        <v>2472</v>
      </c>
      <c r="D56" s="1089" t="s">
        <v>2473</v>
      </c>
      <c r="E56" s="1089" t="s">
        <v>2474</v>
      </c>
      <c r="F56" s="1079">
        <v>27755</v>
      </c>
      <c r="G56" s="1060">
        <v>27.25</v>
      </c>
      <c r="H56" s="1061">
        <v>43.98</v>
      </c>
      <c r="I56" s="1061"/>
      <c r="J56" s="1062">
        <v>95276.42</v>
      </c>
      <c r="K56" s="1090">
        <v>29</v>
      </c>
      <c r="L56" s="1063">
        <v>33.5</v>
      </c>
      <c r="M56" s="1086">
        <v>929792.5</v>
      </c>
    </row>
    <row r="57" spans="1:13">
      <c r="A57" s="1076" t="s">
        <v>2475</v>
      </c>
      <c r="B57" s="1054" t="s">
        <v>2342</v>
      </c>
      <c r="C57" s="1089" t="s">
        <v>2476</v>
      </c>
      <c r="D57" s="1089" t="s">
        <v>2477</v>
      </c>
      <c r="E57" s="1089" t="s">
        <v>2478</v>
      </c>
      <c r="F57" s="1071">
        <v>23222</v>
      </c>
      <c r="G57" s="1060"/>
      <c r="H57" s="1061"/>
      <c r="I57" s="1061"/>
      <c r="J57" s="1062"/>
      <c r="K57" s="1090">
        <v>33</v>
      </c>
      <c r="L57" s="1063">
        <v>41</v>
      </c>
      <c r="M57" s="1086">
        <v>952102</v>
      </c>
    </row>
    <row r="58" spans="1:13">
      <c r="A58" s="1076" t="s">
        <v>2479</v>
      </c>
      <c r="B58" s="1054" t="s">
        <v>2480</v>
      </c>
      <c r="C58" s="1089" t="s">
        <v>2481</v>
      </c>
      <c r="D58" s="1089" t="s">
        <v>2482</v>
      </c>
      <c r="E58" s="1089" t="s">
        <v>2483</v>
      </c>
      <c r="F58" s="1071">
        <v>21619</v>
      </c>
      <c r="G58" s="1060"/>
      <c r="H58" s="1061"/>
      <c r="I58" s="1061"/>
      <c r="J58" s="1062"/>
      <c r="K58" s="1090">
        <v>26</v>
      </c>
      <c r="L58" s="1063">
        <v>29</v>
      </c>
      <c r="M58" s="1086">
        <v>626951</v>
      </c>
    </row>
    <row r="59" spans="1:13">
      <c r="A59" s="1076" t="s">
        <v>2484</v>
      </c>
      <c r="B59" s="1054" t="s">
        <v>83</v>
      </c>
      <c r="C59" s="1089" t="s">
        <v>2485</v>
      </c>
      <c r="D59" s="1089" t="s">
        <v>2486</v>
      </c>
      <c r="E59" s="1089" t="s">
        <v>2487</v>
      </c>
      <c r="F59" s="1071">
        <v>27755</v>
      </c>
      <c r="G59" s="1060">
        <v>12.5</v>
      </c>
      <c r="H59" s="1061">
        <v>17.5</v>
      </c>
      <c r="I59" s="1061"/>
      <c r="J59" s="1062">
        <v>40127.65</v>
      </c>
      <c r="K59" s="1090">
        <v>28</v>
      </c>
      <c r="L59" s="1063">
        <v>32</v>
      </c>
      <c r="M59" s="1086">
        <v>888160</v>
      </c>
    </row>
    <row r="60" spans="1:13">
      <c r="A60" s="1076" t="s">
        <v>1021</v>
      </c>
      <c r="B60" s="1054" t="s">
        <v>2488</v>
      </c>
      <c r="C60" s="1089" t="s">
        <v>2489</v>
      </c>
      <c r="D60" s="1089" t="s">
        <v>2490</v>
      </c>
      <c r="E60" s="1089" t="s">
        <v>2491</v>
      </c>
      <c r="F60" s="1071">
        <v>41140</v>
      </c>
      <c r="G60" s="1060"/>
      <c r="H60" s="1061"/>
      <c r="I60" s="1061"/>
      <c r="J60" s="1062"/>
      <c r="K60" s="1090">
        <v>34</v>
      </c>
      <c r="L60" s="1063">
        <v>43</v>
      </c>
      <c r="M60" s="1086">
        <v>1769020</v>
      </c>
    </row>
    <row r="61" spans="1:13">
      <c r="A61" s="1076" t="s">
        <v>2492</v>
      </c>
      <c r="B61" s="1054" t="s">
        <v>2493</v>
      </c>
      <c r="C61" s="1089" t="s">
        <v>2494</v>
      </c>
      <c r="D61" s="1089" t="s">
        <v>2495</v>
      </c>
      <c r="E61" s="1089" t="s">
        <v>2496</v>
      </c>
      <c r="F61" s="1093">
        <v>66385</v>
      </c>
      <c r="G61" s="1060">
        <v>74.38</v>
      </c>
      <c r="H61" s="1061">
        <v>112.17</v>
      </c>
      <c r="I61" s="1061"/>
      <c r="J61" s="1062">
        <v>596824.26</v>
      </c>
      <c r="K61" s="1090">
        <v>34</v>
      </c>
      <c r="L61" s="1063">
        <v>43</v>
      </c>
      <c r="M61" s="1086">
        <v>2854555</v>
      </c>
    </row>
    <row r="62" spans="1:13">
      <c r="A62" s="1076" t="s">
        <v>2497</v>
      </c>
      <c r="B62" s="1054" t="s">
        <v>2493</v>
      </c>
      <c r="C62" s="1089" t="s">
        <v>2498</v>
      </c>
      <c r="D62" s="1089" t="s">
        <v>2499</v>
      </c>
      <c r="E62" s="1089" t="s">
        <v>2500</v>
      </c>
      <c r="F62" s="1093">
        <v>66385</v>
      </c>
      <c r="G62" s="1060">
        <v>11.5</v>
      </c>
      <c r="H62" s="1061">
        <v>23.5</v>
      </c>
      <c r="I62" s="1061"/>
      <c r="J62" s="1062">
        <v>111974.53</v>
      </c>
      <c r="K62" s="1090">
        <v>39</v>
      </c>
      <c r="L62" s="1063">
        <v>53</v>
      </c>
      <c r="M62" s="1086">
        <v>3518405</v>
      </c>
    </row>
    <row r="63" spans="1:13">
      <c r="A63" s="1083" t="s">
        <v>2338</v>
      </c>
      <c r="B63" s="1054" t="s">
        <v>1037</v>
      </c>
      <c r="C63" s="1089" t="s">
        <v>362</v>
      </c>
      <c r="D63" s="1089" t="s">
        <v>1038</v>
      </c>
      <c r="E63" s="1089" t="s">
        <v>2339</v>
      </c>
      <c r="F63" s="1093">
        <v>22216</v>
      </c>
      <c r="G63" s="1060"/>
      <c r="H63" s="1061"/>
      <c r="I63" s="1061"/>
      <c r="J63" s="1062"/>
      <c r="K63" s="1090">
        <v>26</v>
      </c>
      <c r="L63" s="1063">
        <v>29</v>
      </c>
      <c r="M63" s="1086">
        <v>644264</v>
      </c>
    </row>
    <row r="64" spans="1:13">
      <c r="A64" s="1076" t="s">
        <v>84</v>
      </c>
      <c r="B64" s="1054" t="s">
        <v>47</v>
      </c>
      <c r="C64" s="1089" t="s">
        <v>2340</v>
      </c>
      <c r="D64" s="1089" t="s">
        <v>1487</v>
      </c>
      <c r="E64" s="1089" t="s">
        <v>2341</v>
      </c>
      <c r="F64" s="1093">
        <v>40637</v>
      </c>
      <c r="G64" s="1060"/>
      <c r="H64" s="1061"/>
      <c r="I64" s="1061"/>
      <c r="J64" s="1062"/>
      <c r="K64" s="1090">
        <v>30</v>
      </c>
      <c r="L64" s="1063">
        <v>35</v>
      </c>
      <c r="M64" s="1086">
        <v>1422295</v>
      </c>
    </row>
    <row r="65" spans="1:14">
      <c r="A65" s="1076" t="s">
        <v>2501</v>
      </c>
      <c r="B65" s="1054" t="s">
        <v>48</v>
      </c>
      <c r="C65" s="1089" t="s">
        <v>2502</v>
      </c>
      <c r="D65" s="1089" t="s">
        <v>2503</v>
      </c>
      <c r="E65" s="1089" t="s">
        <v>1972</v>
      </c>
      <c r="F65" s="1093">
        <v>25232</v>
      </c>
      <c r="G65" s="1060"/>
      <c r="H65" s="1061"/>
      <c r="I65" s="1061"/>
      <c r="J65" s="1062"/>
      <c r="K65" s="1090">
        <v>35</v>
      </c>
      <c r="L65" s="1063">
        <v>45</v>
      </c>
      <c r="M65" s="1086">
        <v>1135440</v>
      </c>
    </row>
    <row r="66" spans="1:14">
      <c r="A66" s="1076" t="s">
        <v>2504</v>
      </c>
      <c r="B66" s="1054" t="s">
        <v>2342</v>
      </c>
      <c r="C66" s="1089" t="s">
        <v>2505</v>
      </c>
      <c r="D66" s="1089" t="s">
        <v>2506</v>
      </c>
      <c r="E66" s="1089" t="s">
        <v>2507</v>
      </c>
      <c r="F66" s="1093">
        <v>23222</v>
      </c>
      <c r="G66" s="1060"/>
      <c r="H66" s="1061"/>
      <c r="I66" s="1061"/>
      <c r="J66" s="1062"/>
      <c r="K66" s="1090">
        <v>32</v>
      </c>
      <c r="L66" s="1063">
        <v>39</v>
      </c>
      <c r="M66" s="1086">
        <v>905658</v>
      </c>
    </row>
    <row r="67" spans="1:14">
      <c r="A67" s="1076" t="s">
        <v>1033</v>
      </c>
      <c r="B67" s="1054" t="s">
        <v>2508</v>
      </c>
      <c r="C67" s="1089" t="s">
        <v>2476</v>
      </c>
      <c r="D67" s="1089" t="s">
        <v>2509</v>
      </c>
      <c r="E67" s="1089" t="s">
        <v>2478</v>
      </c>
      <c r="F67" s="1093">
        <v>21915</v>
      </c>
      <c r="G67" s="1060"/>
      <c r="H67" s="1061"/>
      <c r="I67" s="1061"/>
      <c r="J67" s="1062"/>
      <c r="K67" s="1090">
        <v>19</v>
      </c>
      <c r="L67" s="1063">
        <v>19</v>
      </c>
      <c r="M67" s="1086">
        <v>416385</v>
      </c>
    </row>
    <row r="68" spans="1:14">
      <c r="A68" s="1076" t="s">
        <v>2510</v>
      </c>
      <c r="B68" s="1054" t="s">
        <v>2511</v>
      </c>
      <c r="C68" s="1089" t="s">
        <v>2512</v>
      </c>
      <c r="D68" s="1059" t="s">
        <v>2513</v>
      </c>
      <c r="E68" s="1089" t="s">
        <v>2514</v>
      </c>
      <c r="F68" s="1092">
        <v>51155</v>
      </c>
      <c r="G68" s="1060">
        <v>13</v>
      </c>
      <c r="H68" s="1061">
        <v>12.5</v>
      </c>
      <c r="I68" s="1061"/>
      <c r="J68" s="1062">
        <v>62865.08</v>
      </c>
      <c r="K68" s="1090">
        <v>33</v>
      </c>
      <c r="L68" s="1063">
        <v>41</v>
      </c>
      <c r="M68" s="1086">
        <v>2097355</v>
      </c>
    </row>
    <row r="69" spans="1:14">
      <c r="A69" s="1076" t="s">
        <v>2515</v>
      </c>
      <c r="B69" s="1054" t="s">
        <v>47</v>
      </c>
      <c r="C69" s="1089" t="s">
        <v>2516</v>
      </c>
      <c r="D69" s="1089" t="s">
        <v>2517</v>
      </c>
      <c r="E69" s="1089" t="s">
        <v>2518</v>
      </c>
      <c r="F69" s="1092">
        <v>40637</v>
      </c>
      <c r="G69" s="1060"/>
      <c r="H69" s="1061"/>
      <c r="I69" s="1061"/>
      <c r="J69" s="1062"/>
      <c r="K69" s="1090">
        <v>38</v>
      </c>
      <c r="L69" s="1063">
        <v>51</v>
      </c>
      <c r="M69" s="1086">
        <v>2072487</v>
      </c>
    </row>
    <row r="70" spans="1:14">
      <c r="A70" s="1076" t="s">
        <v>1029</v>
      </c>
      <c r="B70" s="1054" t="s">
        <v>2519</v>
      </c>
      <c r="C70" s="1089" t="s">
        <v>2520</v>
      </c>
      <c r="D70" s="1089" t="s">
        <v>2521</v>
      </c>
      <c r="E70" s="1059">
        <v>43899</v>
      </c>
      <c r="F70" s="1092">
        <v>46008</v>
      </c>
      <c r="G70" s="1060"/>
      <c r="H70" s="1061"/>
      <c r="I70" s="1061"/>
      <c r="J70" s="1062"/>
      <c r="K70" s="1090">
        <v>41</v>
      </c>
      <c r="L70" s="1063">
        <v>57</v>
      </c>
      <c r="M70" s="1086">
        <v>2622456</v>
      </c>
    </row>
    <row r="71" spans="1:14">
      <c r="A71" s="1076" t="s">
        <v>1022</v>
      </c>
      <c r="B71" s="1054" t="s">
        <v>2394</v>
      </c>
      <c r="C71" s="1089" t="s">
        <v>1023</v>
      </c>
      <c r="D71" s="1089" t="s">
        <v>1177</v>
      </c>
      <c r="E71" s="1059" t="s">
        <v>2522</v>
      </c>
      <c r="F71" s="1092">
        <v>23510</v>
      </c>
      <c r="G71" s="1060"/>
      <c r="H71" s="1061"/>
      <c r="I71" s="1061"/>
      <c r="J71" s="1062"/>
      <c r="K71" s="1090">
        <v>34</v>
      </c>
      <c r="L71" s="1063">
        <v>43</v>
      </c>
      <c r="M71" s="1086">
        <v>1010930</v>
      </c>
      <c r="N71" s="259">
        <v>54</v>
      </c>
    </row>
    <row r="72" spans="1:14">
      <c r="A72" s="1088"/>
      <c r="B72" s="1080"/>
      <c r="C72" s="1080"/>
      <c r="D72" s="1080"/>
      <c r="E72" s="1080"/>
      <c r="F72" s="1080"/>
      <c r="G72" s="1080"/>
      <c r="H72" s="1080"/>
      <c r="I72" s="1044"/>
      <c r="J72" s="1088"/>
      <c r="K72" s="1080"/>
      <c r="L72" s="1080"/>
      <c r="M72" s="1080"/>
    </row>
    <row r="73" spans="1:14">
      <c r="A73" s="1088"/>
      <c r="B73" s="1080"/>
      <c r="C73" s="1080"/>
      <c r="D73" s="1080"/>
      <c r="E73" s="1080"/>
      <c r="F73" s="1080"/>
      <c r="G73" s="1080"/>
      <c r="H73" s="1080"/>
      <c r="I73" s="1044"/>
      <c r="J73" s="1088"/>
      <c r="K73" s="1080"/>
      <c r="L73" s="1080"/>
      <c r="M73" s="1080"/>
    </row>
    <row r="74" spans="1:14">
      <c r="A74" s="1088"/>
      <c r="B74" s="1080"/>
      <c r="C74" s="1080"/>
      <c r="D74" s="1080"/>
      <c r="E74" s="1080"/>
      <c r="F74" s="1080"/>
      <c r="G74" s="1080"/>
      <c r="H74" s="1080"/>
      <c r="I74" s="1044"/>
      <c r="J74" s="1088"/>
      <c r="K74" s="1080"/>
      <c r="L74" s="1080"/>
      <c r="M74" s="1080"/>
    </row>
    <row r="75" spans="1:14">
      <c r="A75" s="1077"/>
      <c r="B75" s="1064"/>
      <c r="C75" s="1065"/>
      <c r="D75" s="1065"/>
      <c r="E75" s="1065"/>
      <c r="F75" s="1066" t="s">
        <v>65</v>
      </c>
      <c r="G75" s="1067"/>
      <c r="H75" s="1068"/>
      <c r="I75" s="1068"/>
      <c r="J75" s="1072">
        <v>1106223.28</v>
      </c>
      <c r="K75" s="1069"/>
      <c r="L75" s="1069"/>
      <c r="M75" s="1087">
        <v>56114474.5</v>
      </c>
    </row>
    <row r="76" spans="1:14">
      <c r="A76" s="1083" t="s">
        <v>158</v>
      </c>
      <c r="B76" s="1046"/>
      <c r="C76" s="1046" t="s">
        <v>411</v>
      </c>
      <c r="D76" s="1046"/>
      <c r="E76" s="1070"/>
      <c r="F76" s="1046" t="s">
        <v>159</v>
      </c>
      <c r="G76" s="1046"/>
      <c r="H76" s="1046"/>
      <c r="I76" s="1046"/>
      <c r="J76" s="1046"/>
      <c r="K76" s="1070"/>
      <c r="L76" s="1046" t="s">
        <v>160</v>
      </c>
      <c r="M76" s="1047"/>
    </row>
    <row r="77" spans="1:14">
      <c r="A77" s="1083"/>
      <c r="B77" s="1046"/>
      <c r="C77" s="1046" t="s">
        <v>139</v>
      </c>
      <c r="D77" s="1046"/>
      <c r="E77" s="1047"/>
      <c r="F77" s="1046"/>
      <c r="G77" s="1046"/>
      <c r="H77" s="1046"/>
      <c r="I77" s="1046"/>
      <c r="J77" s="1046"/>
      <c r="K77" s="1047"/>
      <c r="L77" s="1046"/>
      <c r="M77" s="1047"/>
    </row>
    <row r="78" spans="1:14">
      <c r="A78" s="1074" t="s">
        <v>2360</v>
      </c>
      <c r="B78" s="1078"/>
      <c r="C78" s="2232" t="s">
        <v>2523</v>
      </c>
      <c r="D78" s="2232"/>
      <c r="E78" s="2233"/>
      <c r="F78" s="2234" t="s">
        <v>2362</v>
      </c>
      <c r="G78" s="2232"/>
      <c r="H78" s="2232"/>
      <c r="I78" s="2232"/>
      <c r="J78" s="2232"/>
      <c r="K78" s="2233"/>
      <c r="L78" s="2227">
        <v>43801</v>
      </c>
      <c r="M78" s="2228"/>
    </row>
    <row r="79" spans="1:14">
      <c r="A79" s="1073" t="s">
        <v>77</v>
      </c>
      <c r="B79" s="1075"/>
      <c r="C79" s="2229" t="s">
        <v>2363</v>
      </c>
      <c r="D79" s="2229"/>
      <c r="E79" s="2230"/>
      <c r="F79" s="2231" t="s">
        <v>163</v>
      </c>
      <c r="G79" s="2229"/>
      <c r="H79" s="2229"/>
      <c r="I79" s="2229"/>
      <c r="J79" s="2229"/>
      <c r="K79" s="2230"/>
      <c r="L79" s="2231" t="s">
        <v>161</v>
      </c>
      <c r="M79" s="2230"/>
    </row>
    <row r="80" spans="1:14">
      <c r="A80" s="1046"/>
      <c r="B80" s="1046"/>
      <c r="C80" s="1046"/>
      <c r="D80" s="1046"/>
      <c r="E80" s="1046"/>
      <c r="F80" s="1046"/>
      <c r="G80" s="1046"/>
      <c r="H80" s="1046"/>
      <c r="I80" s="1046"/>
      <c r="J80" s="1046"/>
      <c r="K80" s="1046"/>
      <c r="L80" s="1046"/>
      <c r="M80" s="1046"/>
    </row>
    <row r="82" spans="1:13">
      <c r="A82" s="2216" t="s">
        <v>532</v>
      </c>
      <c r="B82" s="2216"/>
      <c r="C82" s="2216"/>
      <c r="D82" s="2216"/>
      <c r="E82" s="2216"/>
      <c r="F82" s="2216"/>
      <c r="G82" s="2216"/>
      <c r="H82" s="2216"/>
      <c r="I82" s="2216"/>
      <c r="J82" s="2216"/>
      <c r="K82" s="2216"/>
      <c r="L82" s="2216"/>
      <c r="M82" s="2216"/>
    </row>
    <row r="83" spans="1:13">
      <c r="A83" s="2216" t="s">
        <v>1012</v>
      </c>
      <c r="B83" s="2216"/>
      <c r="C83" s="2216"/>
      <c r="D83" s="2216"/>
      <c r="E83" s="2216"/>
      <c r="F83" s="2216"/>
      <c r="G83" s="2216"/>
      <c r="H83" s="2216"/>
      <c r="I83" s="2216"/>
      <c r="J83" s="2216"/>
      <c r="K83" s="2216"/>
      <c r="L83" s="2216"/>
      <c r="M83" s="2216"/>
    </row>
    <row r="84" spans="1:13">
      <c r="A84" s="2216" t="s">
        <v>2</v>
      </c>
      <c r="B84" s="2216"/>
      <c r="C84" s="2216"/>
      <c r="D84" s="2216"/>
      <c r="E84" s="2216"/>
      <c r="F84" s="2216"/>
      <c r="G84" s="2216"/>
      <c r="H84" s="2216"/>
      <c r="I84" s="2216"/>
      <c r="J84" s="2216"/>
      <c r="K84" s="2216"/>
      <c r="L84" s="2216"/>
      <c r="M84" s="2216"/>
    </row>
    <row r="85" spans="1:13">
      <c r="A85" s="2216" t="s">
        <v>2336</v>
      </c>
      <c r="B85" s="2216"/>
      <c r="C85" s="2216"/>
      <c r="D85" s="2216"/>
      <c r="E85" s="2216"/>
      <c r="F85" s="2216"/>
      <c r="G85" s="2216"/>
      <c r="H85" s="2216"/>
      <c r="I85" s="2216"/>
      <c r="J85" s="2216"/>
      <c r="K85" s="2216"/>
      <c r="L85" s="2216"/>
      <c r="M85" s="2216"/>
    </row>
    <row r="86" spans="1:13">
      <c r="A86" s="1095"/>
      <c r="B86" s="1095"/>
      <c r="C86" s="1095"/>
      <c r="D86" s="1095"/>
      <c r="E86" s="1095"/>
      <c r="F86" s="1095"/>
      <c r="G86" s="1095"/>
      <c r="H86" s="1095"/>
      <c r="I86" s="1095"/>
      <c r="J86" s="1095"/>
      <c r="K86" s="1095"/>
      <c r="L86" s="1095"/>
      <c r="M86" s="1095"/>
    </row>
    <row r="87" spans="1:13">
      <c r="A87" s="1095"/>
      <c r="B87" s="1095"/>
      <c r="C87" s="1095"/>
      <c r="D87" s="1095"/>
      <c r="E87" s="1095"/>
      <c r="F87" s="1095"/>
      <c r="G87" s="1095"/>
      <c r="H87" s="1095"/>
      <c r="I87" s="1095"/>
      <c r="J87" s="1095"/>
      <c r="K87" s="1095"/>
      <c r="L87" s="1095"/>
      <c r="M87" s="1095"/>
    </row>
    <row r="88" spans="1:13">
      <c r="A88" s="1131" t="s">
        <v>3</v>
      </c>
      <c r="B88" s="1132"/>
      <c r="C88" s="1132"/>
      <c r="D88" s="1132"/>
      <c r="E88" s="1121"/>
      <c r="F88" s="1132" t="s">
        <v>4</v>
      </c>
      <c r="G88" s="1132"/>
      <c r="H88" s="1132"/>
      <c r="I88" s="1132"/>
      <c r="J88" s="1132"/>
      <c r="K88" s="1121"/>
      <c r="L88" s="1132"/>
      <c r="M88" s="2217" t="s">
        <v>5</v>
      </c>
    </row>
    <row r="89" spans="1:13">
      <c r="A89" s="1133"/>
      <c r="B89" s="1096"/>
      <c r="C89" s="1096"/>
      <c r="D89" s="1096"/>
      <c r="E89" s="1097"/>
      <c r="F89" s="1096" t="s">
        <v>1013</v>
      </c>
      <c r="G89" s="1096"/>
      <c r="H89" s="1096"/>
      <c r="I89" s="1096"/>
      <c r="J89" s="1096"/>
      <c r="K89" s="1097"/>
      <c r="L89" s="1096"/>
      <c r="M89" s="2206"/>
    </row>
    <row r="90" spans="1:13">
      <c r="A90" s="1133"/>
      <c r="B90" s="1096" t="s">
        <v>6</v>
      </c>
      <c r="C90" s="1096"/>
      <c r="D90" s="1096"/>
      <c r="E90" s="1097"/>
      <c r="F90" s="1096" t="s">
        <v>1052</v>
      </c>
      <c r="G90" s="1096"/>
      <c r="H90" s="1096"/>
      <c r="I90" s="1096"/>
      <c r="J90" s="1096"/>
      <c r="K90" s="1097"/>
      <c r="L90" s="1140" t="s">
        <v>2337</v>
      </c>
      <c r="M90" s="2206" t="s">
        <v>8</v>
      </c>
    </row>
    <row r="91" spans="1:13">
      <c r="A91" s="1134"/>
      <c r="B91" s="1098"/>
      <c r="C91" s="1098"/>
      <c r="D91" s="1098"/>
      <c r="E91" s="1099"/>
      <c r="F91" s="1098"/>
      <c r="G91" s="1098"/>
      <c r="H91" s="1098"/>
      <c r="I91" s="1098"/>
      <c r="J91" s="1098"/>
      <c r="K91" s="1099"/>
      <c r="L91" s="1140" t="s">
        <v>2337</v>
      </c>
      <c r="M91" s="2207"/>
    </row>
    <row r="92" spans="1:13">
      <c r="A92" s="2208" t="s">
        <v>9</v>
      </c>
      <c r="B92" s="1100"/>
      <c r="C92" s="2210" t="s">
        <v>11</v>
      </c>
      <c r="D92" s="2211"/>
      <c r="E92" s="2212"/>
      <c r="F92" s="1101" t="s">
        <v>12</v>
      </c>
      <c r="G92" s="2218" t="s">
        <v>13</v>
      </c>
      <c r="H92" s="2219"/>
      <c r="I92" s="2219"/>
      <c r="J92" s="2220"/>
      <c r="K92" s="2219" t="s">
        <v>14</v>
      </c>
      <c r="L92" s="2219"/>
      <c r="M92" s="2220"/>
    </row>
    <row r="93" spans="1:13">
      <c r="A93" s="2209"/>
      <c r="B93" s="1102" t="s">
        <v>1015</v>
      </c>
      <c r="C93" s="2213"/>
      <c r="D93" s="2214"/>
      <c r="E93" s="2215"/>
      <c r="F93" s="1103" t="s">
        <v>16</v>
      </c>
      <c r="G93" s="2221" t="s">
        <v>1016</v>
      </c>
      <c r="H93" s="2222"/>
      <c r="I93" s="2223" t="s">
        <v>1017</v>
      </c>
      <c r="J93" s="2209" t="s">
        <v>18</v>
      </c>
      <c r="K93" s="1104" t="s">
        <v>19</v>
      </c>
      <c r="L93" s="1104" t="s">
        <v>154</v>
      </c>
      <c r="M93" s="2226" t="s">
        <v>18</v>
      </c>
    </row>
    <row r="94" spans="1:13">
      <c r="A94" s="2209"/>
      <c r="B94" s="1104" t="s">
        <v>15</v>
      </c>
      <c r="C94" s="2209" t="s">
        <v>21</v>
      </c>
      <c r="D94" s="2209" t="s">
        <v>22</v>
      </c>
      <c r="E94" s="2209" t="s">
        <v>23</v>
      </c>
      <c r="F94" s="1103" t="s">
        <v>24</v>
      </c>
      <c r="G94" s="2231" t="s">
        <v>25</v>
      </c>
      <c r="H94" s="2230"/>
      <c r="I94" s="2224"/>
      <c r="J94" s="2209"/>
      <c r="K94" s="1104" t="s">
        <v>26</v>
      </c>
      <c r="L94" s="1104" t="s">
        <v>27</v>
      </c>
      <c r="M94" s="2226"/>
    </row>
    <row r="95" spans="1:13">
      <c r="A95" s="2209"/>
      <c r="B95" s="1105"/>
      <c r="C95" s="2209"/>
      <c r="D95" s="2209"/>
      <c r="E95" s="2209"/>
      <c r="F95" s="1103" t="s">
        <v>28</v>
      </c>
      <c r="G95" s="1104" t="s">
        <v>29</v>
      </c>
      <c r="H95" s="1103" t="s">
        <v>30</v>
      </c>
      <c r="I95" s="2224"/>
      <c r="J95" s="2209"/>
      <c r="K95" s="1104" t="s">
        <v>31</v>
      </c>
      <c r="L95" s="1104" t="s">
        <v>32</v>
      </c>
      <c r="M95" s="2226"/>
    </row>
    <row r="96" spans="1:13">
      <c r="A96" s="1135" t="s">
        <v>1018</v>
      </c>
      <c r="B96" s="1105"/>
      <c r="C96" s="1106"/>
      <c r="D96" s="1106"/>
      <c r="E96" s="1106"/>
      <c r="F96" s="1097"/>
      <c r="G96" s="1106"/>
      <c r="H96" s="1097"/>
      <c r="I96" s="2224"/>
      <c r="J96" s="1106"/>
      <c r="K96" s="1106"/>
      <c r="L96" s="1106"/>
      <c r="M96" s="1097"/>
    </row>
    <row r="97" spans="1:13">
      <c r="A97" s="1107">
        <v>1</v>
      </c>
      <c r="B97" s="1107">
        <v>2</v>
      </c>
      <c r="C97" s="1107">
        <v>3</v>
      </c>
      <c r="D97" s="1107">
        <v>4</v>
      </c>
      <c r="E97" s="1107">
        <v>5</v>
      </c>
      <c r="F97" s="1108">
        <v>6</v>
      </c>
      <c r="G97" s="1107">
        <v>7</v>
      </c>
      <c r="H97" s="1108">
        <v>8</v>
      </c>
      <c r="I97" s="2225"/>
      <c r="J97" s="1107">
        <v>9</v>
      </c>
      <c r="K97" s="1107">
        <v>10</v>
      </c>
      <c r="L97" s="1107">
        <v>11</v>
      </c>
      <c r="M97" s="1108">
        <v>12</v>
      </c>
    </row>
    <row r="98" spans="1:13">
      <c r="A98" s="1127" t="s">
        <v>2524</v>
      </c>
      <c r="B98" s="1104" t="s">
        <v>49</v>
      </c>
      <c r="C98" s="1138" t="s">
        <v>2525</v>
      </c>
      <c r="D98" s="1138" t="s">
        <v>2526</v>
      </c>
      <c r="E98" s="1138" t="s">
        <v>2527</v>
      </c>
      <c r="F98" s="1130">
        <v>22938</v>
      </c>
      <c r="G98" s="1110"/>
      <c r="H98" s="1111"/>
      <c r="I98" s="1111"/>
      <c r="J98" s="1112"/>
      <c r="K98" s="1139">
        <v>4</v>
      </c>
      <c r="L98" s="1139">
        <v>4</v>
      </c>
      <c r="M98" s="1136">
        <v>91752</v>
      </c>
    </row>
    <row r="99" spans="1:13">
      <c r="A99" s="1127" t="s">
        <v>2528</v>
      </c>
      <c r="B99" s="1104" t="s">
        <v>49</v>
      </c>
      <c r="C99" s="1138" t="s">
        <v>2529</v>
      </c>
      <c r="D99" s="1138" t="s">
        <v>2506</v>
      </c>
      <c r="E99" s="1138" t="s">
        <v>2530</v>
      </c>
      <c r="F99" s="1130">
        <v>22938</v>
      </c>
      <c r="G99" s="1110"/>
      <c r="H99" s="1111"/>
      <c r="I99" s="1111"/>
      <c r="J99" s="1112"/>
      <c r="K99" s="1139">
        <v>32</v>
      </c>
      <c r="L99" s="1139">
        <v>39</v>
      </c>
      <c r="M99" s="1136">
        <v>894582</v>
      </c>
    </row>
    <row r="100" spans="1:13">
      <c r="A100" s="1127" t="s">
        <v>2531</v>
      </c>
      <c r="B100" s="1104" t="s">
        <v>2532</v>
      </c>
      <c r="C100" s="1138" t="s">
        <v>2533</v>
      </c>
      <c r="D100" s="1138" t="s">
        <v>2506</v>
      </c>
      <c r="E100" s="1138" t="s">
        <v>2534</v>
      </c>
      <c r="F100" s="1130">
        <v>41140</v>
      </c>
      <c r="G100" s="1110"/>
      <c r="H100" s="1111"/>
      <c r="I100" s="1111"/>
      <c r="J100" s="1112"/>
      <c r="K100" s="1139">
        <v>32</v>
      </c>
      <c r="L100" s="1139">
        <v>39</v>
      </c>
      <c r="M100" s="1136">
        <v>1604460</v>
      </c>
    </row>
    <row r="101" spans="1:13">
      <c r="A101" s="1133" t="s">
        <v>2535</v>
      </c>
      <c r="B101" s="1104" t="s">
        <v>2386</v>
      </c>
      <c r="C101" s="1138" t="s">
        <v>2536</v>
      </c>
      <c r="D101" s="1109">
        <v>34861</v>
      </c>
      <c r="E101" s="1138" t="s">
        <v>2537</v>
      </c>
      <c r="F101" s="1130">
        <v>25545</v>
      </c>
      <c r="G101" s="1110"/>
      <c r="H101" s="1111"/>
      <c r="I101" s="1111"/>
      <c r="J101" s="1112"/>
      <c r="K101" s="1139">
        <v>25</v>
      </c>
      <c r="L101" s="1139">
        <v>27.5</v>
      </c>
      <c r="M101" s="1136">
        <v>702487.5</v>
      </c>
    </row>
    <row r="102" spans="1:13">
      <c r="A102" s="1127" t="s">
        <v>85</v>
      </c>
      <c r="B102" s="1104" t="s">
        <v>2386</v>
      </c>
      <c r="C102" s="1138" t="s">
        <v>2538</v>
      </c>
      <c r="D102" s="1138" t="s">
        <v>2539</v>
      </c>
      <c r="E102" s="1138" t="s">
        <v>2540</v>
      </c>
      <c r="F102" s="1130">
        <v>25545</v>
      </c>
      <c r="G102" s="1110"/>
      <c r="H102" s="1111"/>
      <c r="I102" s="1111"/>
      <c r="J102" s="1112"/>
      <c r="K102" s="1139">
        <v>31</v>
      </c>
      <c r="L102" s="1139">
        <v>37</v>
      </c>
      <c r="M102" s="1136">
        <v>945165</v>
      </c>
    </row>
    <row r="103" spans="1:13">
      <c r="A103" s="1127" t="s">
        <v>2541</v>
      </c>
      <c r="B103" s="1104" t="s">
        <v>2386</v>
      </c>
      <c r="C103" s="1138" t="s">
        <v>2542</v>
      </c>
      <c r="D103" s="1109">
        <v>33976</v>
      </c>
      <c r="E103" s="1138" t="s">
        <v>2543</v>
      </c>
      <c r="F103" s="1130">
        <v>25545</v>
      </c>
      <c r="G103" s="1110"/>
      <c r="H103" s="1111"/>
      <c r="I103" s="1111"/>
      <c r="J103" s="1112"/>
      <c r="K103" s="1139">
        <v>27</v>
      </c>
      <c r="L103" s="1139">
        <v>30.5</v>
      </c>
      <c r="M103" s="1136">
        <v>779122.5</v>
      </c>
    </row>
    <row r="104" spans="1:13">
      <c r="A104" s="1127" t="s">
        <v>1056</v>
      </c>
      <c r="B104" s="1104" t="s">
        <v>1057</v>
      </c>
      <c r="C104" s="1138" t="s">
        <v>2544</v>
      </c>
      <c r="D104" s="1138" t="s">
        <v>2545</v>
      </c>
      <c r="E104" s="1138" t="s">
        <v>2546</v>
      </c>
      <c r="F104" s="1130">
        <v>42165</v>
      </c>
      <c r="G104" s="1110"/>
      <c r="H104" s="1111"/>
      <c r="I104" s="1111"/>
      <c r="J104" s="1112"/>
      <c r="K104" s="1139">
        <v>31</v>
      </c>
      <c r="L104" s="1139">
        <v>37</v>
      </c>
      <c r="M104" s="1136">
        <v>1560105</v>
      </c>
    </row>
    <row r="105" spans="1:13">
      <c r="A105" s="1127" t="s">
        <v>1055</v>
      </c>
      <c r="B105" s="1104" t="s">
        <v>2547</v>
      </c>
      <c r="C105" s="1138" t="s">
        <v>2548</v>
      </c>
      <c r="D105" s="1138" t="s">
        <v>2549</v>
      </c>
      <c r="E105" s="1138" t="s">
        <v>2550</v>
      </c>
      <c r="F105" s="1130">
        <v>31292</v>
      </c>
      <c r="G105" s="1110">
        <v>28</v>
      </c>
      <c r="H105" s="1111">
        <v>30</v>
      </c>
      <c r="I105" s="1111"/>
      <c r="J105" s="1112">
        <v>87466.66</v>
      </c>
      <c r="K105" s="1139">
        <v>10</v>
      </c>
      <c r="L105" s="1139">
        <v>10</v>
      </c>
      <c r="M105" s="1136">
        <v>312920</v>
      </c>
    </row>
    <row r="106" spans="1:13">
      <c r="A106" s="1127" t="s">
        <v>2551</v>
      </c>
      <c r="B106" s="1104" t="s">
        <v>2552</v>
      </c>
      <c r="C106" s="1138" t="s">
        <v>2553</v>
      </c>
      <c r="D106" s="1138" t="s">
        <v>1177</v>
      </c>
      <c r="E106" s="1138" t="s">
        <v>2554</v>
      </c>
      <c r="F106" s="1130">
        <v>34000</v>
      </c>
      <c r="G106" s="1110">
        <v>12.56</v>
      </c>
      <c r="H106" s="1111">
        <v>22.56</v>
      </c>
      <c r="I106" s="1111"/>
      <c r="J106" s="1112">
        <v>57545.93</v>
      </c>
      <c r="K106" s="1139">
        <v>31</v>
      </c>
      <c r="L106" s="1139">
        <v>37</v>
      </c>
      <c r="M106" s="1136">
        <v>1258000</v>
      </c>
    </row>
    <row r="107" spans="1:13">
      <c r="A107" s="1127" t="s">
        <v>2555</v>
      </c>
      <c r="B107" s="1104" t="s">
        <v>48</v>
      </c>
      <c r="C107" s="1138" t="s">
        <v>1367</v>
      </c>
      <c r="D107" s="1109" t="s">
        <v>2556</v>
      </c>
      <c r="E107" s="1138" t="s">
        <v>2557</v>
      </c>
      <c r="F107" s="1126">
        <v>252332</v>
      </c>
      <c r="G107" s="1110"/>
      <c r="H107" s="1111"/>
      <c r="I107" s="1111"/>
      <c r="J107" s="1112"/>
      <c r="K107" s="1139">
        <v>31</v>
      </c>
      <c r="L107" s="1139">
        <v>37</v>
      </c>
      <c r="M107" s="1136">
        <v>9336284</v>
      </c>
    </row>
    <row r="108" spans="1:13">
      <c r="A108" s="1127" t="s">
        <v>2558</v>
      </c>
      <c r="B108" s="1104" t="s">
        <v>2559</v>
      </c>
      <c r="C108" s="1138" t="s">
        <v>1451</v>
      </c>
      <c r="D108" s="1138" t="s">
        <v>2560</v>
      </c>
      <c r="E108" s="1109">
        <v>43863</v>
      </c>
      <c r="F108" s="1126">
        <v>13152</v>
      </c>
      <c r="G108" s="1110">
        <v>96.31</v>
      </c>
      <c r="H108" s="1111">
        <v>252.12</v>
      </c>
      <c r="I108" s="1111"/>
      <c r="J108" s="1112">
        <v>220845.52</v>
      </c>
      <c r="K108" s="1139">
        <v>29</v>
      </c>
      <c r="L108" s="1139">
        <v>33.5</v>
      </c>
      <c r="M108" s="1136">
        <v>440592</v>
      </c>
    </row>
    <row r="109" spans="1:13">
      <c r="A109" s="1127" t="s">
        <v>2561</v>
      </c>
      <c r="B109" s="1104" t="s">
        <v>2562</v>
      </c>
      <c r="C109" s="1138" t="s">
        <v>2563</v>
      </c>
      <c r="D109" s="1138" t="s">
        <v>2564</v>
      </c>
      <c r="E109" s="1109" t="s">
        <v>2565</v>
      </c>
      <c r="F109" s="1126">
        <v>22216</v>
      </c>
      <c r="G109" s="1110"/>
      <c r="H109" s="1111"/>
      <c r="I109" s="1111"/>
      <c r="J109" s="1112"/>
      <c r="K109" s="1139">
        <v>17</v>
      </c>
      <c r="L109" s="1139">
        <v>17</v>
      </c>
      <c r="M109" s="1136">
        <v>377672</v>
      </c>
    </row>
    <row r="110" spans="1:13">
      <c r="A110" s="1127" t="s">
        <v>2566</v>
      </c>
      <c r="B110" s="1104" t="s">
        <v>2567</v>
      </c>
      <c r="C110" s="1138" t="s">
        <v>1651</v>
      </c>
      <c r="D110" s="1138" t="s">
        <v>2568</v>
      </c>
      <c r="E110" s="1138" t="s">
        <v>1949</v>
      </c>
      <c r="F110" s="1126">
        <v>51989</v>
      </c>
      <c r="G110" s="1110">
        <v>22.5</v>
      </c>
      <c r="H110" s="1111">
        <v>42.7</v>
      </c>
      <c r="I110" s="1111"/>
      <c r="J110" s="1112">
        <v>162856.85999999999</v>
      </c>
      <c r="K110" s="1139">
        <v>34</v>
      </c>
      <c r="L110" s="1139">
        <v>43</v>
      </c>
      <c r="M110" s="1136">
        <v>2235527</v>
      </c>
    </row>
    <row r="111" spans="1:13">
      <c r="A111" s="1127" t="s">
        <v>2569</v>
      </c>
      <c r="B111" s="1104" t="s">
        <v>49</v>
      </c>
      <c r="C111" s="1138" t="s">
        <v>2570</v>
      </c>
      <c r="D111" s="1138" t="s">
        <v>2571</v>
      </c>
      <c r="E111" s="1138" t="s">
        <v>2537</v>
      </c>
      <c r="F111" s="1126">
        <v>22938</v>
      </c>
      <c r="G111" s="1110"/>
      <c r="H111" s="1111"/>
      <c r="I111" s="1111"/>
      <c r="J111" s="1112"/>
      <c r="K111" s="1139">
        <v>34</v>
      </c>
      <c r="L111" s="1139">
        <v>43</v>
      </c>
      <c r="M111" s="1136">
        <v>986334</v>
      </c>
    </row>
    <row r="112" spans="1:13">
      <c r="A112" s="1127" t="s">
        <v>2572</v>
      </c>
      <c r="B112" s="1104" t="s">
        <v>49</v>
      </c>
      <c r="C112" s="1138" t="s">
        <v>2573</v>
      </c>
      <c r="D112" s="1138" t="s">
        <v>2574</v>
      </c>
      <c r="E112" s="1138" t="s">
        <v>2575</v>
      </c>
      <c r="F112" s="1126">
        <v>22938</v>
      </c>
      <c r="G112" s="1110"/>
      <c r="H112" s="1111"/>
      <c r="I112" s="1111"/>
      <c r="J112" s="1112" t="s">
        <v>139</v>
      </c>
      <c r="K112" s="1139">
        <v>33</v>
      </c>
      <c r="L112" s="1139">
        <v>41</v>
      </c>
      <c r="M112" s="1136">
        <v>940458</v>
      </c>
    </row>
    <row r="113" spans="1:14">
      <c r="A113" s="1127" t="s">
        <v>1054</v>
      </c>
      <c r="B113" s="1104" t="s">
        <v>49</v>
      </c>
      <c r="C113" s="1138" t="s">
        <v>2576</v>
      </c>
      <c r="D113" s="1138" t="s">
        <v>2577</v>
      </c>
      <c r="E113" s="1138" t="s">
        <v>2578</v>
      </c>
      <c r="F113" s="1126">
        <v>22938</v>
      </c>
      <c r="G113" s="1110"/>
      <c r="H113" s="1111"/>
      <c r="I113" s="1111"/>
      <c r="J113" s="1112"/>
      <c r="K113" s="1139">
        <v>28</v>
      </c>
      <c r="L113" s="1139">
        <v>32</v>
      </c>
      <c r="M113" s="1136">
        <v>734016</v>
      </c>
    </row>
    <row r="114" spans="1:14">
      <c r="A114" s="1127" t="s">
        <v>2579</v>
      </c>
      <c r="B114" s="1104" t="s">
        <v>149</v>
      </c>
      <c r="C114" s="1138" t="s">
        <v>2580</v>
      </c>
      <c r="D114" s="1138" t="s">
        <v>2581</v>
      </c>
      <c r="E114" s="1138" t="s">
        <v>2582</v>
      </c>
      <c r="F114" s="1126">
        <v>22938</v>
      </c>
      <c r="G114" s="1110"/>
      <c r="H114" s="1111"/>
      <c r="I114" s="1111"/>
      <c r="J114" s="1112"/>
      <c r="K114" s="1139">
        <v>39</v>
      </c>
      <c r="L114" s="1139">
        <v>53</v>
      </c>
      <c r="M114" s="1136">
        <v>1215714</v>
      </c>
    </row>
    <row r="115" spans="1:14">
      <c r="A115" s="1127" t="s">
        <v>1053</v>
      </c>
      <c r="B115" s="1104" t="s">
        <v>48</v>
      </c>
      <c r="C115" s="1138" t="s">
        <v>2583</v>
      </c>
      <c r="D115" s="1138" t="s">
        <v>2584</v>
      </c>
      <c r="E115" s="1138" t="s">
        <v>2403</v>
      </c>
      <c r="F115" s="1126">
        <v>25232</v>
      </c>
      <c r="G115" s="1110"/>
      <c r="H115" s="1111"/>
      <c r="I115" s="1111"/>
      <c r="J115" s="1112"/>
      <c r="K115" s="1139">
        <v>8</v>
      </c>
      <c r="L115" s="1139">
        <v>8</v>
      </c>
      <c r="M115" s="1136">
        <v>201856</v>
      </c>
    </row>
    <row r="116" spans="1:14">
      <c r="A116" s="1127" t="s">
        <v>2585</v>
      </c>
      <c r="B116" s="1104" t="s">
        <v>48</v>
      </c>
      <c r="C116" s="1138" t="s">
        <v>2586</v>
      </c>
      <c r="D116" s="1138" t="s">
        <v>1172</v>
      </c>
      <c r="E116" s="1138" t="s">
        <v>2587</v>
      </c>
      <c r="F116" s="1126">
        <v>25232</v>
      </c>
      <c r="G116" s="1110"/>
      <c r="H116" s="1111"/>
      <c r="I116" s="1111"/>
      <c r="J116" s="1112"/>
      <c r="K116" s="1139">
        <v>34</v>
      </c>
      <c r="L116" s="1139">
        <v>43</v>
      </c>
      <c r="M116" s="1136">
        <v>1084976</v>
      </c>
      <c r="N116" s="259">
        <v>19</v>
      </c>
    </row>
    <row r="117" spans="1:14">
      <c r="A117" s="1127"/>
      <c r="B117" s="1106"/>
      <c r="C117" s="1138"/>
      <c r="D117" s="1138"/>
      <c r="E117" s="1138"/>
      <c r="F117" s="1114"/>
      <c r="G117" s="1110"/>
      <c r="H117" s="1111"/>
      <c r="I117" s="1111"/>
      <c r="J117" s="1112"/>
      <c r="K117" s="1139"/>
      <c r="L117" s="1139"/>
      <c r="M117" s="1136"/>
    </row>
    <row r="118" spans="1:14">
      <c r="A118" s="1127"/>
      <c r="B118" s="1106"/>
      <c r="C118" s="1138"/>
      <c r="D118" s="1138"/>
      <c r="E118" s="1138"/>
      <c r="F118" s="1114"/>
      <c r="G118" s="1110"/>
      <c r="H118" s="1111"/>
      <c r="I118" s="1111"/>
      <c r="J118" s="1112"/>
      <c r="K118" s="1139"/>
      <c r="L118" s="1139"/>
      <c r="M118" s="1136"/>
    </row>
    <row r="119" spans="1:14">
      <c r="A119" s="1127"/>
      <c r="B119" s="1106"/>
      <c r="C119" s="1109"/>
      <c r="D119" s="1109"/>
      <c r="E119" s="1109"/>
      <c r="F119" s="1114"/>
      <c r="G119" s="1110"/>
      <c r="H119" s="1111"/>
      <c r="I119" s="1111"/>
      <c r="J119" s="1112"/>
      <c r="K119" s="1139"/>
      <c r="L119" s="1113" t="s">
        <v>2359</v>
      </c>
      <c r="M119" s="1136"/>
    </row>
    <row r="120" spans="1:14">
      <c r="A120" s="1127"/>
      <c r="B120" s="1106"/>
      <c r="C120" s="1109"/>
      <c r="D120" s="1109"/>
      <c r="E120" s="1109"/>
      <c r="F120" s="1114"/>
      <c r="G120" s="1110"/>
      <c r="H120" s="1111"/>
      <c r="I120" s="1111"/>
      <c r="J120" s="1112"/>
      <c r="K120" s="1139"/>
      <c r="L120" s="1113"/>
      <c r="M120" s="1136"/>
    </row>
    <row r="121" spans="1:14">
      <c r="A121" s="1127"/>
      <c r="B121" s="1106"/>
      <c r="C121" s="1109"/>
      <c r="D121" s="1109"/>
      <c r="E121" s="1109"/>
      <c r="F121" s="1114"/>
      <c r="G121" s="1110"/>
      <c r="H121" s="1111"/>
      <c r="I121" s="1111"/>
      <c r="J121" s="1112"/>
      <c r="K121" s="1139"/>
      <c r="L121" s="1113"/>
      <c r="M121" s="1136"/>
    </row>
    <row r="122" spans="1:14">
      <c r="A122" s="1128"/>
      <c r="B122" s="1115"/>
      <c r="C122" s="1116"/>
      <c r="D122" s="1116"/>
      <c r="E122" s="1116"/>
      <c r="F122" s="1117" t="s">
        <v>65</v>
      </c>
      <c r="G122" s="1118"/>
      <c r="H122" s="1119"/>
      <c r="I122" s="1119"/>
      <c r="J122" s="1122">
        <v>528714.97</v>
      </c>
      <c r="K122" s="1120"/>
      <c r="L122" s="1120"/>
      <c r="M122" s="1137">
        <v>25702023</v>
      </c>
    </row>
    <row r="123" spans="1:14">
      <c r="A123" s="1133" t="s">
        <v>158</v>
      </c>
      <c r="B123" s="1096"/>
      <c r="C123" s="1096" t="s">
        <v>411</v>
      </c>
      <c r="D123" s="1096"/>
      <c r="E123" s="1121"/>
      <c r="F123" s="1096" t="s">
        <v>159</v>
      </c>
      <c r="G123" s="1096"/>
      <c r="H123" s="1096"/>
      <c r="I123" s="1096"/>
      <c r="J123" s="1096"/>
      <c r="K123" s="1121"/>
      <c r="L123" s="1096" t="s">
        <v>160</v>
      </c>
      <c r="M123" s="1097"/>
    </row>
    <row r="124" spans="1:14">
      <c r="A124" s="1133"/>
      <c r="B124" s="1096"/>
      <c r="C124" s="1096" t="s">
        <v>139</v>
      </c>
      <c r="D124" s="1096"/>
      <c r="E124" s="1097"/>
      <c r="F124" s="1096"/>
      <c r="G124" s="1096"/>
      <c r="H124" s="1096"/>
      <c r="I124" s="1096"/>
      <c r="J124" s="1096"/>
      <c r="K124" s="1097"/>
      <c r="L124" s="1096"/>
      <c r="M124" s="1097"/>
    </row>
    <row r="125" spans="1:14">
      <c r="A125" s="1124" t="s">
        <v>2360</v>
      </c>
      <c r="B125" s="1129"/>
      <c r="C125" s="2232" t="s">
        <v>2523</v>
      </c>
      <c r="D125" s="2232"/>
      <c r="E125" s="2233"/>
      <c r="F125" s="2234" t="s">
        <v>2362</v>
      </c>
      <c r="G125" s="2232"/>
      <c r="H125" s="2232"/>
      <c r="I125" s="2232"/>
      <c r="J125" s="2232"/>
      <c r="K125" s="2233"/>
      <c r="L125" s="2227">
        <v>43801</v>
      </c>
      <c r="M125" s="2228"/>
    </row>
    <row r="126" spans="1:14">
      <c r="A126" s="1123" t="s">
        <v>77</v>
      </c>
      <c r="B126" s="1125"/>
      <c r="C126" s="2229" t="s">
        <v>2363</v>
      </c>
      <c r="D126" s="2229"/>
      <c r="E126" s="2230"/>
      <c r="F126" s="2231" t="s">
        <v>163</v>
      </c>
      <c r="G126" s="2229"/>
      <c r="H126" s="2229"/>
      <c r="I126" s="2229"/>
      <c r="J126" s="2229"/>
      <c r="K126" s="2230"/>
      <c r="L126" s="2231" t="s">
        <v>161</v>
      </c>
      <c r="M126" s="2230"/>
    </row>
    <row r="127" spans="1:14">
      <c r="A127" s="1096"/>
      <c r="B127" s="1096"/>
      <c r="C127" s="1096"/>
      <c r="D127" s="1096"/>
      <c r="E127" s="1096"/>
      <c r="F127" s="1096"/>
      <c r="G127" s="1096"/>
      <c r="H127" s="1096"/>
      <c r="I127" s="1096"/>
      <c r="J127" s="1096"/>
      <c r="K127" s="1096"/>
      <c r="L127" s="1096"/>
      <c r="M127" s="1096"/>
    </row>
    <row r="129" spans="10:13">
      <c r="J129" s="1042">
        <f>J122+J75</f>
        <v>1634938.25</v>
      </c>
      <c r="M129" s="1042">
        <f>M122+M75</f>
        <v>81816497.5</v>
      </c>
    </row>
  </sheetData>
  <mergeCells count="48">
    <mergeCell ref="C125:E125"/>
    <mergeCell ref="F125:K125"/>
    <mergeCell ref="L125:M125"/>
    <mergeCell ref="C126:E126"/>
    <mergeCell ref="F126:K126"/>
    <mergeCell ref="L126:M126"/>
    <mergeCell ref="M88:M89"/>
    <mergeCell ref="M90:M91"/>
    <mergeCell ref="A92:A95"/>
    <mergeCell ref="C92:E93"/>
    <mergeCell ref="G92:J92"/>
    <mergeCell ref="K92:M92"/>
    <mergeCell ref="G93:H93"/>
    <mergeCell ref="I93:I97"/>
    <mergeCell ref="J93:J95"/>
    <mergeCell ref="M93:M95"/>
    <mergeCell ref="C94:C95"/>
    <mergeCell ref="D94:D95"/>
    <mergeCell ref="E94:E95"/>
    <mergeCell ref="G94:H94"/>
    <mergeCell ref="M10:M11"/>
    <mergeCell ref="A82:M82"/>
    <mergeCell ref="A83:M83"/>
    <mergeCell ref="A84:M84"/>
    <mergeCell ref="A85:M85"/>
    <mergeCell ref="A12:A15"/>
    <mergeCell ref="C12:E13"/>
    <mergeCell ref="G12:J12"/>
    <mergeCell ref="K12:M12"/>
    <mergeCell ref="G13:H13"/>
    <mergeCell ref="I13:I17"/>
    <mergeCell ref="J13:J15"/>
    <mergeCell ref="M13:M15"/>
    <mergeCell ref="C14:C15"/>
    <mergeCell ref="D14:D15"/>
    <mergeCell ref="E14:E15"/>
    <mergeCell ref="A2:M2"/>
    <mergeCell ref="A3:M3"/>
    <mergeCell ref="A4:M4"/>
    <mergeCell ref="A5:M5"/>
    <mergeCell ref="M8:M9"/>
    <mergeCell ref="G14:H14"/>
    <mergeCell ref="C78:E78"/>
    <mergeCell ref="F78:K78"/>
    <mergeCell ref="L78:M78"/>
    <mergeCell ref="C79:E79"/>
    <mergeCell ref="F79:K79"/>
    <mergeCell ref="L79:M79"/>
  </mergeCell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R36"/>
  <sheetViews>
    <sheetView topLeftCell="A13" workbookViewId="0">
      <selection activeCell="G27" sqref="G27"/>
    </sheetView>
  </sheetViews>
  <sheetFormatPr defaultRowHeight="15"/>
  <cols>
    <col min="1" max="1" width="3.7109375" style="259" customWidth="1"/>
    <col min="2" max="2" width="27.85546875" style="259" customWidth="1"/>
    <col min="3" max="3" width="15.140625" style="259" customWidth="1"/>
    <col min="4" max="6" width="12.85546875" style="259" customWidth="1"/>
    <col min="7" max="7" width="15" style="259" customWidth="1"/>
    <col min="8" max="8" width="9.7109375" style="259" customWidth="1"/>
    <col min="9" max="9" width="10.140625" style="259" customWidth="1"/>
    <col min="10" max="10" width="16.85546875" style="259" customWidth="1"/>
    <col min="11" max="11" width="6.5703125" style="259" customWidth="1"/>
    <col min="12" max="12" width="4.28515625" style="259" customWidth="1"/>
    <col min="13" max="13" width="9.140625" style="259" customWidth="1"/>
    <col min="14" max="14" width="16.5703125" style="259" customWidth="1"/>
    <col min="15" max="256" width="9.140625" style="259"/>
    <col min="257" max="257" width="3.7109375" style="259" customWidth="1"/>
    <col min="258" max="258" width="27.85546875" style="259" customWidth="1"/>
    <col min="259" max="259" width="15.140625" style="259" customWidth="1"/>
    <col min="260" max="262" width="12.85546875" style="259" customWidth="1"/>
    <col min="263" max="263" width="15" style="259" customWidth="1"/>
    <col min="264" max="264" width="9.7109375" style="259" customWidth="1"/>
    <col min="265" max="265" width="10.140625" style="259" customWidth="1"/>
    <col min="266" max="266" width="16.85546875" style="259" customWidth="1"/>
    <col min="267" max="267" width="6.5703125" style="259" customWidth="1"/>
    <col min="268" max="268" width="4.28515625" style="259" customWidth="1"/>
    <col min="269" max="269" width="9.140625" style="259" customWidth="1"/>
    <col min="270" max="270" width="16.5703125" style="259" customWidth="1"/>
    <col min="271" max="512" width="9.140625" style="259"/>
    <col min="513" max="513" width="3.7109375" style="259" customWidth="1"/>
    <col min="514" max="514" width="27.85546875" style="259" customWidth="1"/>
    <col min="515" max="515" width="15.140625" style="259" customWidth="1"/>
    <col min="516" max="518" width="12.85546875" style="259" customWidth="1"/>
    <col min="519" max="519" width="15" style="259" customWidth="1"/>
    <col min="520" max="520" width="9.7109375" style="259" customWidth="1"/>
    <col min="521" max="521" width="10.140625" style="259" customWidth="1"/>
    <col min="522" max="522" width="16.85546875" style="259" customWidth="1"/>
    <col min="523" max="523" width="6.5703125" style="259" customWidth="1"/>
    <col min="524" max="524" width="4.28515625" style="259" customWidth="1"/>
    <col min="525" max="525" width="9.140625" style="259" customWidth="1"/>
    <col min="526" max="526" width="16.5703125" style="259" customWidth="1"/>
    <col min="527" max="768" width="9.140625" style="259"/>
    <col min="769" max="769" width="3.7109375" style="259" customWidth="1"/>
    <col min="770" max="770" width="27.85546875" style="259" customWidth="1"/>
    <col min="771" max="771" width="15.140625" style="259" customWidth="1"/>
    <col min="772" max="774" width="12.85546875" style="259" customWidth="1"/>
    <col min="775" max="775" width="15" style="259" customWidth="1"/>
    <col min="776" max="776" width="9.7109375" style="259" customWidth="1"/>
    <col min="777" max="777" width="10.140625" style="259" customWidth="1"/>
    <col min="778" max="778" width="16.85546875" style="259" customWidth="1"/>
    <col min="779" max="779" width="6.5703125" style="259" customWidth="1"/>
    <col min="780" max="780" width="4.28515625" style="259" customWidth="1"/>
    <col min="781" max="781" width="9.140625" style="259" customWidth="1"/>
    <col min="782" max="782" width="16.5703125" style="259" customWidth="1"/>
    <col min="783" max="1024" width="9.140625" style="259"/>
    <col min="1025" max="1025" width="3.7109375" style="259" customWidth="1"/>
    <col min="1026" max="1026" width="27.85546875" style="259" customWidth="1"/>
    <col min="1027" max="1027" width="15.140625" style="259" customWidth="1"/>
    <col min="1028" max="1030" width="12.85546875" style="259" customWidth="1"/>
    <col min="1031" max="1031" width="15" style="259" customWidth="1"/>
    <col min="1032" max="1032" width="9.7109375" style="259" customWidth="1"/>
    <col min="1033" max="1033" width="10.140625" style="259" customWidth="1"/>
    <col min="1034" max="1034" width="16.85546875" style="259" customWidth="1"/>
    <col min="1035" max="1035" width="6.5703125" style="259" customWidth="1"/>
    <col min="1036" max="1036" width="4.28515625" style="259" customWidth="1"/>
    <col min="1037" max="1037" width="9.140625" style="259" customWidth="1"/>
    <col min="1038" max="1038" width="16.5703125" style="259" customWidth="1"/>
    <col min="1039" max="1280" width="9.140625" style="259"/>
    <col min="1281" max="1281" width="3.7109375" style="259" customWidth="1"/>
    <col min="1282" max="1282" width="27.85546875" style="259" customWidth="1"/>
    <col min="1283" max="1283" width="15.140625" style="259" customWidth="1"/>
    <col min="1284" max="1286" width="12.85546875" style="259" customWidth="1"/>
    <col min="1287" max="1287" width="15" style="259" customWidth="1"/>
    <col min="1288" max="1288" width="9.7109375" style="259" customWidth="1"/>
    <col min="1289" max="1289" width="10.140625" style="259" customWidth="1"/>
    <col min="1290" max="1290" width="16.85546875" style="259" customWidth="1"/>
    <col min="1291" max="1291" width="6.5703125" style="259" customWidth="1"/>
    <col min="1292" max="1292" width="4.28515625" style="259" customWidth="1"/>
    <col min="1293" max="1293" width="9.140625" style="259" customWidth="1"/>
    <col min="1294" max="1294" width="16.5703125" style="259" customWidth="1"/>
    <col min="1295" max="1536" width="9.140625" style="259"/>
    <col min="1537" max="1537" width="3.7109375" style="259" customWidth="1"/>
    <col min="1538" max="1538" width="27.85546875" style="259" customWidth="1"/>
    <col min="1539" max="1539" width="15.140625" style="259" customWidth="1"/>
    <col min="1540" max="1542" width="12.85546875" style="259" customWidth="1"/>
    <col min="1543" max="1543" width="15" style="259" customWidth="1"/>
    <col min="1544" max="1544" width="9.7109375" style="259" customWidth="1"/>
    <col min="1545" max="1545" width="10.140625" style="259" customWidth="1"/>
    <col min="1546" max="1546" width="16.85546875" style="259" customWidth="1"/>
    <col min="1547" max="1547" width="6.5703125" style="259" customWidth="1"/>
    <col min="1548" max="1548" width="4.28515625" style="259" customWidth="1"/>
    <col min="1549" max="1549" width="9.140625" style="259" customWidth="1"/>
    <col min="1550" max="1550" width="16.5703125" style="259" customWidth="1"/>
    <col min="1551" max="1792" width="9.140625" style="259"/>
    <col min="1793" max="1793" width="3.7109375" style="259" customWidth="1"/>
    <col min="1794" max="1794" width="27.85546875" style="259" customWidth="1"/>
    <col min="1795" max="1795" width="15.140625" style="259" customWidth="1"/>
    <col min="1796" max="1798" width="12.85546875" style="259" customWidth="1"/>
    <col min="1799" max="1799" width="15" style="259" customWidth="1"/>
    <col min="1800" max="1800" width="9.7109375" style="259" customWidth="1"/>
    <col min="1801" max="1801" width="10.140625" style="259" customWidth="1"/>
    <col min="1802" max="1802" width="16.85546875" style="259" customWidth="1"/>
    <col min="1803" max="1803" width="6.5703125" style="259" customWidth="1"/>
    <col min="1804" max="1804" width="4.28515625" style="259" customWidth="1"/>
    <col min="1805" max="1805" width="9.140625" style="259" customWidth="1"/>
    <col min="1806" max="1806" width="16.5703125" style="259" customWidth="1"/>
    <col min="1807" max="2048" width="9.140625" style="259"/>
    <col min="2049" max="2049" width="3.7109375" style="259" customWidth="1"/>
    <col min="2050" max="2050" width="27.85546875" style="259" customWidth="1"/>
    <col min="2051" max="2051" width="15.140625" style="259" customWidth="1"/>
    <col min="2052" max="2054" width="12.85546875" style="259" customWidth="1"/>
    <col min="2055" max="2055" width="15" style="259" customWidth="1"/>
    <col min="2056" max="2056" width="9.7109375" style="259" customWidth="1"/>
    <col min="2057" max="2057" width="10.140625" style="259" customWidth="1"/>
    <col min="2058" max="2058" width="16.85546875" style="259" customWidth="1"/>
    <col min="2059" max="2059" width="6.5703125" style="259" customWidth="1"/>
    <col min="2060" max="2060" width="4.28515625" style="259" customWidth="1"/>
    <col min="2061" max="2061" width="9.140625" style="259" customWidth="1"/>
    <col min="2062" max="2062" width="16.5703125" style="259" customWidth="1"/>
    <col min="2063" max="2304" width="9.140625" style="259"/>
    <col min="2305" max="2305" width="3.7109375" style="259" customWidth="1"/>
    <col min="2306" max="2306" width="27.85546875" style="259" customWidth="1"/>
    <col min="2307" max="2307" width="15.140625" style="259" customWidth="1"/>
    <col min="2308" max="2310" width="12.85546875" style="259" customWidth="1"/>
    <col min="2311" max="2311" width="15" style="259" customWidth="1"/>
    <col min="2312" max="2312" width="9.7109375" style="259" customWidth="1"/>
    <col min="2313" max="2313" width="10.140625" style="259" customWidth="1"/>
    <col min="2314" max="2314" width="16.85546875" style="259" customWidth="1"/>
    <col min="2315" max="2315" width="6.5703125" style="259" customWidth="1"/>
    <col min="2316" max="2316" width="4.28515625" style="259" customWidth="1"/>
    <col min="2317" max="2317" width="9.140625" style="259" customWidth="1"/>
    <col min="2318" max="2318" width="16.5703125" style="259" customWidth="1"/>
    <col min="2319" max="2560" width="9.140625" style="259"/>
    <col min="2561" max="2561" width="3.7109375" style="259" customWidth="1"/>
    <col min="2562" max="2562" width="27.85546875" style="259" customWidth="1"/>
    <col min="2563" max="2563" width="15.140625" style="259" customWidth="1"/>
    <col min="2564" max="2566" width="12.85546875" style="259" customWidth="1"/>
    <col min="2567" max="2567" width="15" style="259" customWidth="1"/>
    <col min="2568" max="2568" width="9.7109375" style="259" customWidth="1"/>
    <col min="2569" max="2569" width="10.140625" style="259" customWidth="1"/>
    <col min="2570" max="2570" width="16.85546875" style="259" customWidth="1"/>
    <col min="2571" max="2571" width="6.5703125" style="259" customWidth="1"/>
    <col min="2572" max="2572" width="4.28515625" style="259" customWidth="1"/>
    <col min="2573" max="2573" width="9.140625" style="259" customWidth="1"/>
    <col min="2574" max="2574" width="16.5703125" style="259" customWidth="1"/>
    <col min="2575" max="2816" width="9.140625" style="259"/>
    <col min="2817" max="2817" width="3.7109375" style="259" customWidth="1"/>
    <col min="2818" max="2818" width="27.85546875" style="259" customWidth="1"/>
    <col min="2819" max="2819" width="15.140625" style="259" customWidth="1"/>
    <col min="2820" max="2822" width="12.85546875" style="259" customWidth="1"/>
    <col min="2823" max="2823" width="15" style="259" customWidth="1"/>
    <col min="2824" max="2824" width="9.7109375" style="259" customWidth="1"/>
    <col min="2825" max="2825" width="10.140625" style="259" customWidth="1"/>
    <col min="2826" max="2826" width="16.85546875" style="259" customWidth="1"/>
    <col min="2827" max="2827" width="6.5703125" style="259" customWidth="1"/>
    <col min="2828" max="2828" width="4.28515625" style="259" customWidth="1"/>
    <col min="2829" max="2829" width="9.140625" style="259" customWidth="1"/>
    <col min="2830" max="2830" width="16.5703125" style="259" customWidth="1"/>
    <col min="2831" max="3072" width="9.140625" style="259"/>
    <col min="3073" max="3073" width="3.7109375" style="259" customWidth="1"/>
    <col min="3074" max="3074" width="27.85546875" style="259" customWidth="1"/>
    <col min="3075" max="3075" width="15.140625" style="259" customWidth="1"/>
    <col min="3076" max="3078" width="12.85546875" style="259" customWidth="1"/>
    <col min="3079" max="3079" width="15" style="259" customWidth="1"/>
    <col min="3080" max="3080" width="9.7109375" style="259" customWidth="1"/>
    <col min="3081" max="3081" width="10.140625" style="259" customWidth="1"/>
    <col min="3082" max="3082" width="16.85546875" style="259" customWidth="1"/>
    <col min="3083" max="3083" width="6.5703125" style="259" customWidth="1"/>
    <col min="3084" max="3084" width="4.28515625" style="259" customWidth="1"/>
    <col min="3085" max="3085" width="9.140625" style="259" customWidth="1"/>
    <col min="3086" max="3086" width="16.5703125" style="259" customWidth="1"/>
    <col min="3087" max="3328" width="9.140625" style="259"/>
    <col min="3329" max="3329" width="3.7109375" style="259" customWidth="1"/>
    <col min="3330" max="3330" width="27.85546875" style="259" customWidth="1"/>
    <col min="3331" max="3331" width="15.140625" style="259" customWidth="1"/>
    <col min="3332" max="3334" width="12.85546875" style="259" customWidth="1"/>
    <col min="3335" max="3335" width="15" style="259" customWidth="1"/>
    <col min="3336" max="3336" width="9.7109375" style="259" customWidth="1"/>
    <col min="3337" max="3337" width="10.140625" style="259" customWidth="1"/>
    <col min="3338" max="3338" width="16.85546875" style="259" customWidth="1"/>
    <col min="3339" max="3339" width="6.5703125" style="259" customWidth="1"/>
    <col min="3340" max="3340" width="4.28515625" style="259" customWidth="1"/>
    <col min="3341" max="3341" width="9.140625" style="259" customWidth="1"/>
    <col min="3342" max="3342" width="16.5703125" style="259" customWidth="1"/>
    <col min="3343" max="3584" width="9.140625" style="259"/>
    <col min="3585" max="3585" width="3.7109375" style="259" customWidth="1"/>
    <col min="3586" max="3586" width="27.85546875" style="259" customWidth="1"/>
    <col min="3587" max="3587" width="15.140625" style="259" customWidth="1"/>
    <col min="3588" max="3590" width="12.85546875" style="259" customWidth="1"/>
    <col min="3591" max="3591" width="15" style="259" customWidth="1"/>
    <col min="3592" max="3592" width="9.7109375" style="259" customWidth="1"/>
    <col min="3593" max="3593" width="10.140625" style="259" customWidth="1"/>
    <col min="3594" max="3594" width="16.85546875" style="259" customWidth="1"/>
    <col min="3595" max="3595" width="6.5703125" style="259" customWidth="1"/>
    <col min="3596" max="3596" width="4.28515625" style="259" customWidth="1"/>
    <col min="3597" max="3597" width="9.140625" style="259" customWidth="1"/>
    <col min="3598" max="3598" width="16.5703125" style="259" customWidth="1"/>
    <col min="3599" max="3840" width="9.140625" style="259"/>
    <col min="3841" max="3841" width="3.7109375" style="259" customWidth="1"/>
    <col min="3842" max="3842" width="27.85546875" style="259" customWidth="1"/>
    <col min="3843" max="3843" width="15.140625" style="259" customWidth="1"/>
    <col min="3844" max="3846" width="12.85546875" style="259" customWidth="1"/>
    <col min="3847" max="3847" width="15" style="259" customWidth="1"/>
    <col min="3848" max="3848" width="9.7109375" style="259" customWidth="1"/>
    <col min="3849" max="3849" width="10.140625" style="259" customWidth="1"/>
    <col min="3850" max="3850" width="16.85546875" style="259" customWidth="1"/>
    <col min="3851" max="3851" width="6.5703125" style="259" customWidth="1"/>
    <col min="3852" max="3852" width="4.28515625" style="259" customWidth="1"/>
    <col min="3853" max="3853" width="9.140625" style="259" customWidth="1"/>
    <col min="3854" max="3854" width="16.5703125" style="259" customWidth="1"/>
    <col min="3855" max="4096" width="9.140625" style="259"/>
    <col min="4097" max="4097" width="3.7109375" style="259" customWidth="1"/>
    <col min="4098" max="4098" width="27.85546875" style="259" customWidth="1"/>
    <col min="4099" max="4099" width="15.140625" style="259" customWidth="1"/>
    <col min="4100" max="4102" width="12.85546875" style="259" customWidth="1"/>
    <col min="4103" max="4103" width="15" style="259" customWidth="1"/>
    <col min="4104" max="4104" width="9.7109375" style="259" customWidth="1"/>
    <col min="4105" max="4105" width="10.140625" style="259" customWidth="1"/>
    <col min="4106" max="4106" width="16.85546875" style="259" customWidth="1"/>
    <col min="4107" max="4107" width="6.5703125" style="259" customWidth="1"/>
    <col min="4108" max="4108" width="4.28515625" style="259" customWidth="1"/>
    <col min="4109" max="4109" width="9.140625" style="259" customWidth="1"/>
    <col min="4110" max="4110" width="16.5703125" style="259" customWidth="1"/>
    <col min="4111" max="4352" width="9.140625" style="259"/>
    <col min="4353" max="4353" width="3.7109375" style="259" customWidth="1"/>
    <col min="4354" max="4354" width="27.85546875" style="259" customWidth="1"/>
    <col min="4355" max="4355" width="15.140625" style="259" customWidth="1"/>
    <col min="4356" max="4358" width="12.85546875" style="259" customWidth="1"/>
    <col min="4359" max="4359" width="15" style="259" customWidth="1"/>
    <col min="4360" max="4360" width="9.7109375" style="259" customWidth="1"/>
    <col min="4361" max="4361" width="10.140625" style="259" customWidth="1"/>
    <col min="4362" max="4362" width="16.85546875" style="259" customWidth="1"/>
    <col min="4363" max="4363" width="6.5703125" style="259" customWidth="1"/>
    <col min="4364" max="4364" width="4.28515625" style="259" customWidth="1"/>
    <col min="4365" max="4365" width="9.140625" style="259" customWidth="1"/>
    <col min="4366" max="4366" width="16.5703125" style="259" customWidth="1"/>
    <col min="4367" max="4608" width="9.140625" style="259"/>
    <col min="4609" max="4609" width="3.7109375" style="259" customWidth="1"/>
    <col min="4610" max="4610" width="27.85546875" style="259" customWidth="1"/>
    <col min="4611" max="4611" width="15.140625" style="259" customWidth="1"/>
    <col min="4612" max="4614" width="12.85546875" style="259" customWidth="1"/>
    <col min="4615" max="4615" width="15" style="259" customWidth="1"/>
    <col min="4616" max="4616" width="9.7109375" style="259" customWidth="1"/>
    <col min="4617" max="4617" width="10.140625" style="259" customWidth="1"/>
    <col min="4618" max="4618" width="16.85546875" style="259" customWidth="1"/>
    <col min="4619" max="4619" width="6.5703125" style="259" customWidth="1"/>
    <col min="4620" max="4620" width="4.28515625" style="259" customWidth="1"/>
    <col min="4621" max="4621" width="9.140625" style="259" customWidth="1"/>
    <col min="4622" max="4622" width="16.5703125" style="259" customWidth="1"/>
    <col min="4623" max="4864" width="9.140625" style="259"/>
    <col min="4865" max="4865" width="3.7109375" style="259" customWidth="1"/>
    <col min="4866" max="4866" width="27.85546875" style="259" customWidth="1"/>
    <col min="4867" max="4867" width="15.140625" style="259" customWidth="1"/>
    <col min="4868" max="4870" width="12.85546875" style="259" customWidth="1"/>
    <col min="4871" max="4871" width="15" style="259" customWidth="1"/>
    <col min="4872" max="4872" width="9.7109375" style="259" customWidth="1"/>
    <col min="4873" max="4873" width="10.140625" style="259" customWidth="1"/>
    <col min="4874" max="4874" width="16.85546875" style="259" customWidth="1"/>
    <col min="4875" max="4875" width="6.5703125" style="259" customWidth="1"/>
    <col min="4876" max="4876" width="4.28515625" style="259" customWidth="1"/>
    <col min="4877" max="4877" width="9.140625" style="259" customWidth="1"/>
    <col min="4878" max="4878" width="16.5703125" style="259" customWidth="1"/>
    <col min="4879" max="5120" width="9.140625" style="259"/>
    <col min="5121" max="5121" width="3.7109375" style="259" customWidth="1"/>
    <col min="5122" max="5122" width="27.85546875" style="259" customWidth="1"/>
    <col min="5123" max="5123" width="15.140625" style="259" customWidth="1"/>
    <col min="5124" max="5126" width="12.85546875" style="259" customWidth="1"/>
    <col min="5127" max="5127" width="15" style="259" customWidth="1"/>
    <col min="5128" max="5128" width="9.7109375" style="259" customWidth="1"/>
    <col min="5129" max="5129" width="10.140625" style="259" customWidth="1"/>
    <col min="5130" max="5130" width="16.85546875" style="259" customWidth="1"/>
    <col min="5131" max="5131" width="6.5703125" style="259" customWidth="1"/>
    <col min="5132" max="5132" width="4.28515625" style="259" customWidth="1"/>
    <col min="5133" max="5133" width="9.140625" style="259" customWidth="1"/>
    <col min="5134" max="5134" width="16.5703125" style="259" customWidth="1"/>
    <col min="5135" max="5376" width="9.140625" style="259"/>
    <col min="5377" max="5377" width="3.7109375" style="259" customWidth="1"/>
    <col min="5378" max="5378" width="27.85546875" style="259" customWidth="1"/>
    <col min="5379" max="5379" width="15.140625" style="259" customWidth="1"/>
    <col min="5380" max="5382" width="12.85546875" style="259" customWidth="1"/>
    <col min="5383" max="5383" width="15" style="259" customWidth="1"/>
    <col min="5384" max="5384" width="9.7109375" style="259" customWidth="1"/>
    <col min="5385" max="5385" width="10.140625" style="259" customWidth="1"/>
    <col min="5386" max="5386" width="16.85546875" style="259" customWidth="1"/>
    <col min="5387" max="5387" width="6.5703125" style="259" customWidth="1"/>
    <col min="5388" max="5388" width="4.28515625" style="259" customWidth="1"/>
    <col min="5389" max="5389" width="9.140625" style="259" customWidth="1"/>
    <col min="5390" max="5390" width="16.5703125" style="259" customWidth="1"/>
    <col min="5391" max="5632" width="9.140625" style="259"/>
    <col min="5633" max="5633" width="3.7109375" style="259" customWidth="1"/>
    <col min="5634" max="5634" width="27.85546875" style="259" customWidth="1"/>
    <col min="5635" max="5635" width="15.140625" style="259" customWidth="1"/>
    <col min="5636" max="5638" width="12.85546875" style="259" customWidth="1"/>
    <col min="5639" max="5639" width="15" style="259" customWidth="1"/>
    <col min="5640" max="5640" width="9.7109375" style="259" customWidth="1"/>
    <col min="5641" max="5641" width="10.140625" style="259" customWidth="1"/>
    <col min="5642" max="5642" width="16.85546875" style="259" customWidth="1"/>
    <col min="5643" max="5643" width="6.5703125" style="259" customWidth="1"/>
    <col min="5644" max="5644" width="4.28515625" style="259" customWidth="1"/>
    <col min="5645" max="5645" width="9.140625" style="259" customWidth="1"/>
    <col min="5646" max="5646" width="16.5703125" style="259" customWidth="1"/>
    <col min="5647" max="5888" width="9.140625" style="259"/>
    <col min="5889" max="5889" width="3.7109375" style="259" customWidth="1"/>
    <col min="5890" max="5890" width="27.85546875" style="259" customWidth="1"/>
    <col min="5891" max="5891" width="15.140625" style="259" customWidth="1"/>
    <col min="5892" max="5894" width="12.85546875" style="259" customWidth="1"/>
    <col min="5895" max="5895" width="15" style="259" customWidth="1"/>
    <col min="5896" max="5896" width="9.7109375" style="259" customWidth="1"/>
    <col min="5897" max="5897" width="10.140625" style="259" customWidth="1"/>
    <col min="5898" max="5898" width="16.85546875" style="259" customWidth="1"/>
    <col min="5899" max="5899" width="6.5703125" style="259" customWidth="1"/>
    <col min="5900" max="5900" width="4.28515625" style="259" customWidth="1"/>
    <col min="5901" max="5901" width="9.140625" style="259" customWidth="1"/>
    <col min="5902" max="5902" width="16.5703125" style="259" customWidth="1"/>
    <col min="5903" max="6144" width="9.140625" style="259"/>
    <col min="6145" max="6145" width="3.7109375" style="259" customWidth="1"/>
    <col min="6146" max="6146" width="27.85546875" style="259" customWidth="1"/>
    <col min="6147" max="6147" width="15.140625" style="259" customWidth="1"/>
    <col min="6148" max="6150" width="12.85546875" style="259" customWidth="1"/>
    <col min="6151" max="6151" width="15" style="259" customWidth="1"/>
    <col min="6152" max="6152" width="9.7109375" style="259" customWidth="1"/>
    <col min="6153" max="6153" width="10.140625" style="259" customWidth="1"/>
    <col min="6154" max="6154" width="16.85546875" style="259" customWidth="1"/>
    <col min="6155" max="6155" width="6.5703125" style="259" customWidth="1"/>
    <col min="6156" max="6156" width="4.28515625" style="259" customWidth="1"/>
    <col min="6157" max="6157" width="9.140625" style="259" customWidth="1"/>
    <col min="6158" max="6158" width="16.5703125" style="259" customWidth="1"/>
    <col min="6159" max="6400" width="9.140625" style="259"/>
    <col min="6401" max="6401" width="3.7109375" style="259" customWidth="1"/>
    <col min="6402" max="6402" width="27.85546875" style="259" customWidth="1"/>
    <col min="6403" max="6403" width="15.140625" style="259" customWidth="1"/>
    <col min="6404" max="6406" width="12.85546875" style="259" customWidth="1"/>
    <col min="6407" max="6407" width="15" style="259" customWidth="1"/>
    <col min="6408" max="6408" width="9.7109375" style="259" customWidth="1"/>
    <col min="6409" max="6409" width="10.140625" style="259" customWidth="1"/>
    <col min="6410" max="6410" width="16.85546875" style="259" customWidth="1"/>
    <col min="6411" max="6411" width="6.5703125" style="259" customWidth="1"/>
    <col min="6412" max="6412" width="4.28515625" style="259" customWidth="1"/>
    <col min="6413" max="6413" width="9.140625" style="259" customWidth="1"/>
    <col min="6414" max="6414" width="16.5703125" style="259" customWidth="1"/>
    <col min="6415" max="6656" width="9.140625" style="259"/>
    <col min="6657" max="6657" width="3.7109375" style="259" customWidth="1"/>
    <col min="6658" max="6658" width="27.85546875" style="259" customWidth="1"/>
    <col min="6659" max="6659" width="15.140625" style="259" customWidth="1"/>
    <col min="6660" max="6662" width="12.85546875" style="259" customWidth="1"/>
    <col min="6663" max="6663" width="15" style="259" customWidth="1"/>
    <col min="6664" max="6664" width="9.7109375" style="259" customWidth="1"/>
    <col min="6665" max="6665" width="10.140625" style="259" customWidth="1"/>
    <col min="6666" max="6666" width="16.85546875" style="259" customWidth="1"/>
    <col min="6667" max="6667" width="6.5703125" style="259" customWidth="1"/>
    <col min="6668" max="6668" width="4.28515625" style="259" customWidth="1"/>
    <col min="6669" max="6669" width="9.140625" style="259" customWidth="1"/>
    <col min="6670" max="6670" width="16.5703125" style="259" customWidth="1"/>
    <col min="6671" max="6912" width="9.140625" style="259"/>
    <col min="6913" max="6913" width="3.7109375" style="259" customWidth="1"/>
    <col min="6914" max="6914" width="27.85546875" style="259" customWidth="1"/>
    <col min="6915" max="6915" width="15.140625" style="259" customWidth="1"/>
    <col min="6916" max="6918" width="12.85546875" style="259" customWidth="1"/>
    <col min="6919" max="6919" width="15" style="259" customWidth="1"/>
    <col min="6920" max="6920" width="9.7109375" style="259" customWidth="1"/>
    <col min="6921" max="6921" width="10.140625" style="259" customWidth="1"/>
    <col min="6922" max="6922" width="16.85546875" style="259" customWidth="1"/>
    <col min="6923" max="6923" width="6.5703125" style="259" customWidth="1"/>
    <col min="6924" max="6924" width="4.28515625" style="259" customWidth="1"/>
    <col min="6925" max="6925" width="9.140625" style="259" customWidth="1"/>
    <col min="6926" max="6926" width="16.5703125" style="259" customWidth="1"/>
    <col min="6927" max="7168" width="9.140625" style="259"/>
    <col min="7169" max="7169" width="3.7109375" style="259" customWidth="1"/>
    <col min="7170" max="7170" width="27.85546875" style="259" customWidth="1"/>
    <col min="7171" max="7171" width="15.140625" style="259" customWidth="1"/>
    <col min="7172" max="7174" width="12.85546875" style="259" customWidth="1"/>
    <col min="7175" max="7175" width="15" style="259" customWidth="1"/>
    <col min="7176" max="7176" width="9.7109375" style="259" customWidth="1"/>
    <col min="7177" max="7177" width="10.140625" style="259" customWidth="1"/>
    <col min="7178" max="7178" width="16.85546875" style="259" customWidth="1"/>
    <col min="7179" max="7179" width="6.5703125" style="259" customWidth="1"/>
    <col min="7180" max="7180" width="4.28515625" style="259" customWidth="1"/>
    <col min="7181" max="7181" width="9.140625" style="259" customWidth="1"/>
    <col min="7182" max="7182" width="16.5703125" style="259" customWidth="1"/>
    <col min="7183" max="7424" width="9.140625" style="259"/>
    <col min="7425" max="7425" width="3.7109375" style="259" customWidth="1"/>
    <col min="7426" max="7426" width="27.85546875" style="259" customWidth="1"/>
    <col min="7427" max="7427" width="15.140625" style="259" customWidth="1"/>
    <col min="7428" max="7430" width="12.85546875" style="259" customWidth="1"/>
    <col min="7431" max="7431" width="15" style="259" customWidth="1"/>
    <col min="7432" max="7432" width="9.7109375" style="259" customWidth="1"/>
    <col min="7433" max="7433" width="10.140625" style="259" customWidth="1"/>
    <col min="7434" max="7434" width="16.85546875" style="259" customWidth="1"/>
    <col min="7435" max="7435" width="6.5703125" style="259" customWidth="1"/>
    <col min="7436" max="7436" width="4.28515625" style="259" customWidth="1"/>
    <col min="7437" max="7437" width="9.140625" style="259" customWidth="1"/>
    <col min="7438" max="7438" width="16.5703125" style="259" customWidth="1"/>
    <col min="7439" max="7680" width="9.140625" style="259"/>
    <col min="7681" max="7681" width="3.7109375" style="259" customWidth="1"/>
    <col min="7682" max="7682" width="27.85546875" style="259" customWidth="1"/>
    <col min="7683" max="7683" width="15.140625" style="259" customWidth="1"/>
    <col min="7684" max="7686" width="12.85546875" style="259" customWidth="1"/>
    <col min="7687" max="7687" width="15" style="259" customWidth="1"/>
    <col min="7688" max="7688" width="9.7109375" style="259" customWidth="1"/>
    <col min="7689" max="7689" width="10.140625" style="259" customWidth="1"/>
    <col min="7690" max="7690" width="16.85546875" style="259" customWidth="1"/>
    <col min="7691" max="7691" width="6.5703125" style="259" customWidth="1"/>
    <col min="7692" max="7692" width="4.28515625" style="259" customWidth="1"/>
    <col min="7693" max="7693" width="9.140625" style="259" customWidth="1"/>
    <col min="7694" max="7694" width="16.5703125" style="259" customWidth="1"/>
    <col min="7695" max="7936" width="9.140625" style="259"/>
    <col min="7937" max="7937" width="3.7109375" style="259" customWidth="1"/>
    <col min="7938" max="7938" width="27.85546875" style="259" customWidth="1"/>
    <col min="7939" max="7939" width="15.140625" style="259" customWidth="1"/>
    <col min="7940" max="7942" width="12.85546875" style="259" customWidth="1"/>
    <col min="7943" max="7943" width="15" style="259" customWidth="1"/>
    <col min="7944" max="7944" width="9.7109375" style="259" customWidth="1"/>
    <col min="7945" max="7945" width="10.140625" style="259" customWidth="1"/>
    <col min="7946" max="7946" width="16.85546875" style="259" customWidth="1"/>
    <col min="7947" max="7947" width="6.5703125" style="259" customWidth="1"/>
    <col min="7948" max="7948" width="4.28515625" style="259" customWidth="1"/>
    <col min="7949" max="7949" width="9.140625" style="259" customWidth="1"/>
    <col min="7950" max="7950" width="16.5703125" style="259" customWidth="1"/>
    <col min="7951" max="8192" width="9.140625" style="259"/>
    <col min="8193" max="8193" width="3.7109375" style="259" customWidth="1"/>
    <col min="8194" max="8194" width="27.85546875" style="259" customWidth="1"/>
    <col min="8195" max="8195" width="15.140625" style="259" customWidth="1"/>
    <col min="8196" max="8198" width="12.85546875" style="259" customWidth="1"/>
    <col min="8199" max="8199" width="15" style="259" customWidth="1"/>
    <col min="8200" max="8200" width="9.7109375" style="259" customWidth="1"/>
    <col min="8201" max="8201" width="10.140625" style="259" customWidth="1"/>
    <col min="8202" max="8202" width="16.85546875" style="259" customWidth="1"/>
    <col min="8203" max="8203" width="6.5703125" style="259" customWidth="1"/>
    <col min="8204" max="8204" width="4.28515625" style="259" customWidth="1"/>
    <col min="8205" max="8205" width="9.140625" style="259" customWidth="1"/>
    <col min="8206" max="8206" width="16.5703125" style="259" customWidth="1"/>
    <col min="8207" max="8448" width="9.140625" style="259"/>
    <col min="8449" max="8449" width="3.7109375" style="259" customWidth="1"/>
    <col min="8450" max="8450" width="27.85546875" style="259" customWidth="1"/>
    <col min="8451" max="8451" width="15.140625" style="259" customWidth="1"/>
    <col min="8452" max="8454" width="12.85546875" style="259" customWidth="1"/>
    <col min="8455" max="8455" width="15" style="259" customWidth="1"/>
    <col min="8456" max="8456" width="9.7109375" style="259" customWidth="1"/>
    <col min="8457" max="8457" width="10.140625" style="259" customWidth="1"/>
    <col min="8458" max="8458" width="16.85546875" style="259" customWidth="1"/>
    <col min="8459" max="8459" width="6.5703125" style="259" customWidth="1"/>
    <col min="8460" max="8460" width="4.28515625" style="259" customWidth="1"/>
    <col min="8461" max="8461" width="9.140625" style="259" customWidth="1"/>
    <col min="8462" max="8462" width="16.5703125" style="259" customWidth="1"/>
    <col min="8463" max="8704" width="9.140625" style="259"/>
    <col min="8705" max="8705" width="3.7109375" style="259" customWidth="1"/>
    <col min="8706" max="8706" width="27.85546875" style="259" customWidth="1"/>
    <col min="8707" max="8707" width="15.140625" style="259" customWidth="1"/>
    <col min="8708" max="8710" width="12.85546875" style="259" customWidth="1"/>
    <col min="8711" max="8711" width="15" style="259" customWidth="1"/>
    <col min="8712" max="8712" width="9.7109375" style="259" customWidth="1"/>
    <col min="8713" max="8713" width="10.140625" style="259" customWidth="1"/>
    <col min="8714" max="8714" width="16.85546875" style="259" customWidth="1"/>
    <col min="8715" max="8715" width="6.5703125" style="259" customWidth="1"/>
    <col min="8716" max="8716" width="4.28515625" style="259" customWidth="1"/>
    <col min="8717" max="8717" width="9.140625" style="259" customWidth="1"/>
    <col min="8718" max="8718" width="16.5703125" style="259" customWidth="1"/>
    <col min="8719" max="8960" width="9.140625" style="259"/>
    <col min="8961" max="8961" width="3.7109375" style="259" customWidth="1"/>
    <col min="8962" max="8962" width="27.85546875" style="259" customWidth="1"/>
    <col min="8963" max="8963" width="15.140625" style="259" customWidth="1"/>
    <col min="8964" max="8966" width="12.85546875" style="259" customWidth="1"/>
    <col min="8967" max="8967" width="15" style="259" customWidth="1"/>
    <col min="8968" max="8968" width="9.7109375" style="259" customWidth="1"/>
    <col min="8969" max="8969" width="10.140625" style="259" customWidth="1"/>
    <col min="8970" max="8970" width="16.85546875" style="259" customWidth="1"/>
    <col min="8971" max="8971" width="6.5703125" style="259" customWidth="1"/>
    <col min="8972" max="8972" width="4.28515625" style="259" customWidth="1"/>
    <col min="8973" max="8973" width="9.140625" style="259" customWidth="1"/>
    <col min="8974" max="8974" width="16.5703125" style="259" customWidth="1"/>
    <col min="8975" max="9216" width="9.140625" style="259"/>
    <col min="9217" max="9217" width="3.7109375" style="259" customWidth="1"/>
    <col min="9218" max="9218" width="27.85546875" style="259" customWidth="1"/>
    <col min="9219" max="9219" width="15.140625" style="259" customWidth="1"/>
    <col min="9220" max="9222" width="12.85546875" style="259" customWidth="1"/>
    <col min="9223" max="9223" width="15" style="259" customWidth="1"/>
    <col min="9224" max="9224" width="9.7109375" style="259" customWidth="1"/>
    <col min="9225" max="9225" width="10.140625" style="259" customWidth="1"/>
    <col min="9226" max="9226" width="16.85546875" style="259" customWidth="1"/>
    <col min="9227" max="9227" width="6.5703125" style="259" customWidth="1"/>
    <col min="9228" max="9228" width="4.28515625" style="259" customWidth="1"/>
    <col min="9229" max="9229" width="9.140625" style="259" customWidth="1"/>
    <col min="9230" max="9230" width="16.5703125" style="259" customWidth="1"/>
    <col min="9231" max="9472" width="9.140625" style="259"/>
    <col min="9473" max="9473" width="3.7109375" style="259" customWidth="1"/>
    <col min="9474" max="9474" width="27.85546875" style="259" customWidth="1"/>
    <col min="9475" max="9475" width="15.140625" style="259" customWidth="1"/>
    <col min="9476" max="9478" width="12.85546875" style="259" customWidth="1"/>
    <col min="9479" max="9479" width="15" style="259" customWidth="1"/>
    <col min="9480" max="9480" width="9.7109375" style="259" customWidth="1"/>
    <col min="9481" max="9481" width="10.140625" style="259" customWidth="1"/>
    <col min="9482" max="9482" width="16.85546875" style="259" customWidth="1"/>
    <col min="9483" max="9483" width="6.5703125" style="259" customWidth="1"/>
    <col min="9484" max="9484" width="4.28515625" style="259" customWidth="1"/>
    <col min="9485" max="9485" width="9.140625" style="259" customWidth="1"/>
    <col min="9486" max="9486" width="16.5703125" style="259" customWidth="1"/>
    <col min="9487" max="9728" width="9.140625" style="259"/>
    <col min="9729" max="9729" width="3.7109375" style="259" customWidth="1"/>
    <col min="9730" max="9730" width="27.85546875" style="259" customWidth="1"/>
    <col min="9731" max="9731" width="15.140625" style="259" customWidth="1"/>
    <col min="9732" max="9734" width="12.85546875" style="259" customWidth="1"/>
    <col min="9735" max="9735" width="15" style="259" customWidth="1"/>
    <col min="9736" max="9736" width="9.7109375" style="259" customWidth="1"/>
    <col min="9737" max="9737" width="10.140625" style="259" customWidth="1"/>
    <col min="9738" max="9738" width="16.85546875" style="259" customWidth="1"/>
    <col min="9739" max="9739" width="6.5703125" style="259" customWidth="1"/>
    <col min="9740" max="9740" width="4.28515625" style="259" customWidth="1"/>
    <col min="9741" max="9741" width="9.140625" style="259" customWidth="1"/>
    <col min="9742" max="9742" width="16.5703125" style="259" customWidth="1"/>
    <col min="9743" max="9984" width="9.140625" style="259"/>
    <col min="9985" max="9985" width="3.7109375" style="259" customWidth="1"/>
    <col min="9986" max="9986" width="27.85546875" style="259" customWidth="1"/>
    <col min="9987" max="9987" width="15.140625" style="259" customWidth="1"/>
    <col min="9988" max="9990" width="12.85546875" style="259" customWidth="1"/>
    <col min="9991" max="9991" width="15" style="259" customWidth="1"/>
    <col min="9992" max="9992" width="9.7109375" style="259" customWidth="1"/>
    <col min="9993" max="9993" width="10.140625" style="259" customWidth="1"/>
    <col min="9994" max="9994" width="16.85546875" style="259" customWidth="1"/>
    <col min="9995" max="9995" width="6.5703125" style="259" customWidth="1"/>
    <col min="9996" max="9996" width="4.28515625" style="259" customWidth="1"/>
    <col min="9997" max="9997" width="9.140625" style="259" customWidth="1"/>
    <col min="9998" max="9998" width="16.5703125" style="259" customWidth="1"/>
    <col min="9999" max="10240" width="9.140625" style="259"/>
    <col min="10241" max="10241" width="3.7109375" style="259" customWidth="1"/>
    <col min="10242" max="10242" width="27.85546875" style="259" customWidth="1"/>
    <col min="10243" max="10243" width="15.140625" style="259" customWidth="1"/>
    <col min="10244" max="10246" width="12.85546875" style="259" customWidth="1"/>
    <col min="10247" max="10247" width="15" style="259" customWidth="1"/>
    <col min="10248" max="10248" width="9.7109375" style="259" customWidth="1"/>
    <col min="10249" max="10249" width="10.140625" style="259" customWidth="1"/>
    <col min="10250" max="10250" width="16.85546875" style="259" customWidth="1"/>
    <col min="10251" max="10251" width="6.5703125" style="259" customWidth="1"/>
    <col min="10252" max="10252" width="4.28515625" style="259" customWidth="1"/>
    <col min="10253" max="10253" width="9.140625" style="259" customWidth="1"/>
    <col min="10254" max="10254" width="16.5703125" style="259" customWidth="1"/>
    <col min="10255" max="10496" width="9.140625" style="259"/>
    <col min="10497" max="10497" width="3.7109375" style="259" customWidth="1"/>
    <col min="10498" max="10498" width="27.85546875" style="259" customWidth="1"/>
    <col min="10499" max="10499" width="15.140625" style="259" customWidth="1"/>
    <col min="10500" max="10502" width="12.85546875" style="259" customWidth="1"/>
    <col min="10503" max="10503" width="15" style="259" customWidth="1"/>
    <col min="10504" max="10504" width="9.7109375" style="259" customWidth="1"/>
    <col min="10505" max="10505" width="10.140625" style="259" customWidth="1"/>
    <col min="10506" max="10506" width="16.85546875" style="259" customWidth="1"/>
    <col min="10507" max="10507" width="6.5703125" style="259" customWidth="1"/>
    <col min="10508" max="10508" width="4.28515625" style="259" customWidth="1"/>
    <col min="10509" max="10509" width="9.140625" style="259" customWidth="1"/>
    <col min="10510" max="10510" width="16.5703125" style="259" customWidth="1"/>
    <col min="10511" max="10752" width="9.140625" style="259"/>
    <col min="10753" max="10753" width="3.7109375" style="259" customWidth="1"/>
    <col min="10754" max="10754" width="27.85546875" style="259" customWidth="1"/>
    <col min="10755" max="10755" width="15.140625" style="259" customWidth="1"/>
    <col min="10756" max="10758" width="12.85546875" style="259" customWidth="1"/>
    <col min="10759" max="10759" width="15" style="259" customWidth="1"/>
    <col min="10760" max="10760" width="9.7109375" style="259" customWidth="1"/>
    <col min="10761" max="10761" width="10.140625" style="259" customWidth="1"/>
    <col min="10762" max="10762" width="16.85546875" style="259" customWidth="1"/>
    <col min="10763" max="10763" width="6.5703125" style="259" customWidth="1"/>
    <col min="10764" max="10764" width="4.28515625" style="259" customWidth="1"/>
    <col min="10765" max="10765" width="9.140625" style="259" customWidth="1"/>
    <col min="10766" max="10766" width="16.5703125" style="259" customWidth="1"/>
    <col min="10767" max="11008" width="9.140625" style="259"/>
    <col min="11009" max="11009" width="3.7109375" style="259" customWidth="1"/>
    <col min="11010" max="11010" width="27.85546875" style="259" customWidth="1"/>
    <col min="11011" max="11011" width="15.140625" style="259" customWidth="1"/>
    <col min="11012" max="11014" width="12.85546875" style="259" customWidth="1"/>
    <col min="11015" max="11015" width="15" style="259" customWidth="1"/>
    <col min="11016" max="11016" width="9.7109375" style="259" customWidth="1"/>
    <col min="11017" max="11017" width="10.140625" style="259" customWidth="1"/>
    <col min="11018" max="11018" width="16.85546875" style="259" customWidth="1"/>
    <col min="11019" max="11019" width="6.5703125" style="259" customWidth="1"/>
    <col min="11020" max="11020" width="4.28515625" style="259" customWidth="1"/>
    <col min="11021" max="11021" width="9.140625" style="259" customWidth="1"/>
    <col min="11022" max="11022" width="16.5703125" style="259" customWidth="1"/>
    <col min="11023" max="11264" width="9.140625" style="259"/>
    <col min="11265" max="11265" width="3.7109375" style="259" customWidth="1"/>
    <col min="11266" max="11266" width="27.85546875" style="259" customWidth="1"/>
    <col min="11267" max="11267" width="15.140625" style="259" customWidth="1"/>
    <col min="11268" max="11270" width="12.85546875" style="259" customWidth="1"/>
    <col min="11271" max="11271" width="15" style="259" customWidth="1"/>
    <col min="11272" max="11272" width="9.7109375" style="259" customWidth="1"/>
    <col min="11273" max="11273" width="10.140625" style="259" customWidth="1"/>
    <col min="11274" max="11274" width="16.85546875" style="259" customWidth="1"/>
    <col min="11275" max="11275" width="6.5703125" style="259" customWidth="1"/>
    <col min="11276" max="11276" width="4.28515625" style="259" customWidth="1"/>
    <col min="11277" max="11277" width="9.140625" style="259" customWidth="1"/>
    <col min="11278" max="11278" width="16.5703125" style="259" customWidth="1"/>
    <col min="11279" max="11520" width="9.140625" style="259"/>
    <col min="11521" max="11521" width="3.7109375" style="259" customWidth="1"/>
    <col min="11522" max="11522" width="27.85546875" style="259" customWidth="1"/>
    <col min="11523" max="11523" width="15.140625" style="259" customWidth="1"/>
    <col min="11524" max="11526" width="12.85546875" style="259" customWidth="1"/>
    <col min="11527" max="11527" width="15" style="259" customWidth="1"/>
    <col min="11528" max="11528" width="9.7109375" style="259" customWidth="1"/>
    <col min="11529" max="11529" width="10.140625" style="259" customWidth="1"/>
    <col min="11530" max="11530" width="16.85546875" style="259" customWidth="1"/>
    <col min="11531" max="11531" width="6.5703125" style="259" customWidth="1"/>
    <col min="11532" max="11532" width="4.28515625" style="259" customWidth="1"/>
    <col min="11533" max="11533" width="9.140625" style="259" customWidth="1"/>
    <col min="11534" max="11534" width="16.5703125" style="259" customWidth="1"/>
    <col min="11535" max="11776" width="9.140625" style="259"/>
    <col min="11777" max="11777" width="3.7109375" style="259" customWidth="1"/>
    <col min="11778" max="11778" width="27.85546875" style="259" customWidth="1"/>
    <col min="11779" max="11779" width="15.140625" style="259" customWidth="1"/>
    <col min="11780" max="11782" width="12.85546875" style="259" customWidth="1"/>
    <col min="11783" max="11783" width="15" style="259" customWidth="1"/>
    <col min="11784" max="11784" width="9.7109375" style="259" customWidth="1"/>
    <col min="11785" max="11785" width="10.140625" style="259" customWidth="1"/>
    <col min="11786" max="11786" width="16.85546875" style="259" customWidth="1"/>
    <col min="11787" max="11787" width="6.5703125" style="259" customWidth="1"/>
    <col min="11788" max="11788" width="4.28515625" style="259" customWidth="1"/>
    <col min="11789" max="11789" width="9.140625" style="259" customWidth="1"/>
    <col min="11790" max="11790" width="16.5703125" style="259" customWidth="1"/>
    <col min="11791" max="12032" width="9.140625" style="259"/>
    <col min="12033" max="12033" width="3.7109375" style="259" customWidth="1"/>
    <col min="12034" max="12034" width="27.85546875" style="259" customWidth="1"/>
    <col min="12035" max="12035" width="15.140625" style="259" customWidth="1"/>
    <col min="12036" max="12038" width="12.85546875" style="259" customWidth="1"/>
    <col min="12039" max="12039" width="15" style="259" customWidth="1"/>
    <col min="12040" max="12040" width="9.7109375" style="259" customWidth="1"/>
    <col min="12041" max="12041" width="10.140625" style="259" customWidth="1"/>
    <col min="12042" max="12042" width="16.85546875" style="259" customWidth="1"/>
    <col min="12043" max="12043" width="6.5703125" style="259" customWidth="1"/>
    <col min="12044" max="12044" width="4.28515625" style="259" customWidth="1"/>
    <col min="12045" max="12045" width="9.140625" style="259" customWidth="1"/>
    <col min="12046" max="12046" width="16.5703125" style="259" customWidth="1"/>
    <col min="12047" max="12288" width="9.140625" style="259"/>
    <col min="12289" max="12289" width="3.7109375" style="259" customWidth="1"/>
    <col min="12290" max="12290" width="27.85546875" style="259" customWidth="1"/>
    <col min="12291" max="12291" width="15.140625" style="259" customWidth="1"/>
    <col min="12292" max="12294" width="12.85546875" style="259" customWidth="1"/>
    <col min="12295" max="12295" width="15" style="259" customWidth="1"/>
    <col min="12296" max="12296" width="9.7109375" style="259" customWidth="1"/>
    <col min="12297" max="12297" width="10.140625" style="259" customWidth="1"/>
    <col min="12298" max="12298" width="16.85546875" style="259" customWidth="1"/>
    <col min="12299" max="12299" width="6.5703125" style="259" customWidth="1"/>
    <col min="12300" max="12300" width="4.28515625" style="259" customWidth="1"/>
    <col min="12301" max="12301" width="9.140625" style="259" customWidth="1"/>
    <col min="12302" max="12302" width="16.5703125" style="259" customWidth="1"/>
    <col min="12303" max="12544" width="9.140625" style="259"/>
    <col min="12545" max="12545" width="3.7109375" style="259" customWidth="1"/>
    <col min="12546" max="12546" width="27.85546875" style="259" customWidth="1"/>
    <col min="12547" max="12547" width="15.140625" style="259" customWidth="1"/>
    <col min="12548" max="12550" width="12.85546875" style="259" customWidth="1"/>
    <col min="12551" max="12551" width="15" style="259" customWidth="1"/>
    <col min="12552" max="12552" width="9.7109375" style="259" customWidth="1"/>
    <col min="12553" max="12553" width="10.140625" style="259" customWidth="1"/>
    <col min="12554" max="12554" width="16.85546875" style="259" customWidth="1"/>
    <col min="12555" max="12555" width="6.5703125" style="259" customWidth="1"/>
    <col min="12556" max="12556" width="4.28515625" style="259" customWidth="1"/>
    <col min="12557" max="12557" width="9.140625" style="259" customWidth="1"/>
    <col min="12558" max="12558" width="16.5703125" style="259" customWidth="1"/>
    <col min="12559" max="12800" width="9.140625" style="259"/>
    <col min="12801" max="12801" width="3.7109375" style="259" customWidth="1"/>
    <col min="12802" max="12802" width="27.85546875" style="259" customWidth="1"/>
    <col min="12803" max="12803" width="15.140625" style="259" customWidth="1"/>
    <col min="12804" max="12806" width="12.85546875" style="259" customWidth="1"/>
    <col min="12807" max="12807" width="15" style="259" customWidth="1"/>
    <col min="12808" max="12808" width="9.7109375" style="259" customWidth="1"/>
    <col min="12809" max="12809" width="10.140625" style="259" customWidth="1"/>
    <col min="12810" max="12810" width="16.85546875" style="259" customWidth="1"/>
    <col min="12811" max="12811" width="6.5703125" style="259" customWidth="1"/>
    <col min="12812" max="12812" width="4.28515625" style="259" customWidth="1"/>
    <col min="12813" max="12813" width="9.140625" style="259" customWidth="1"/>
    <col min="12814" max="12814" width="16.5703125" style="259" customWidth="1"/>
    <col min="12815" max="13056" width="9.140625" style="259"/>
    <col min="13057" max="13057" width="3.7109375" style="259" customWidth="1"/>
    <col min="13058" max="13058" width="27.85546875" style="259" customWidth="1"/>
    <col min="13059" max="13059" width="15.140625" style="259" customWidth="1"/>
    <col min="13060" max="13062" width="12.85546875" style="259" customWidth="1"/>
    <col min="13063" max="13063" width="15" style="259" customWidth="1"/>
    <col min="13064" max="13064" width="9.7109375" style="259" customWidth="1"/>
    <col min="13065" max="13065" width="10.140625" style="259" customWidth="1"/>
    <col min="13066" max="13066" width="16.85546875" style="259" customWidth="1"/>
    <col min="13067" max="13067" width="6.5703125" style="259" customWidth="1"/>
    <col min="13068" max="13068" width="4.28515625" style="259" customWidth="1"/>
    <col min="13069" max="13069" width="9.140625" style="259" customWidth="1"/>
    <col min="13070" max="13070" width="16.5703125" style="259" customWidth="1"/>
    <col min="13071" max="13312" width="9.140625" style="259"/>
    <col min="13313" max="13313" width="3.7109375" style="259" customWidth="1"/>
    <col min="13314" max="13314" width="27.85546875" style="259" customWidth="1"/>
    <col min="13315" max="13315" width="15.140625" style="259" customWidth="1"/>
    <col min="13316" max="13318" width="12.85546875" style="259" customWidth="1"/>
    <col min="13319" max="13319" width="15" style="259" customWidth="1"/>
    <col min="13320" max="13320" width="9.7109375" style="259" customWidth="1"/>
    <col min="13321" max="13321" width="10.140625" style="259" customWidth="1"/>
    <col min="13322" max="13322" width="16.85546875" style="259" customWidth="1"/>
    <col min="13323" max="13323" width="6.5703125" style="259" customWidth="1"/>
    <col min="13324" max="13324" width="4.28515625" style="259" customWidth="1"/>
    <col min="13325" max="13325" width="9.140625" style="259" customWidth="1"/>
    <col min="13326" max="13326" width="16.5703125" style="259" customWidth="1"/>
    <col min="13327" max="13568" width="9.140625" style="259"/>
    <col min="13569" max="13569" width="3.7109375" style="259" customWidth="1"/>
    <col min="13570" max="13570" width="27.85546875" style="259" customWidth="1"/>
    <col min="13571" max="13571" width="15.140625" style="259" customWidth="1"/>
    <col min="13572" max="13574" width="12.85546875" style="259" customWidth="1"/>
    <col min="13575" max="13575" width="15" style="259" customWidth="1"/>
    <col min="13576" max="13576" width="9.7109375" style="259" customWidth="1"/>
    <col min="13577" max="13577" width="10.140625" style="259" customWidth="1"/>
    <col min="13578" max="13578" width="16.85546875" style="259" customWidth="1"/>
    <col min="13579" max="13579" width="6.5703125" style="259" customWidth="1"/>
    <col min="13580" max="13580" width="4.28515625" style="259" customWidth="1"/>
    <col min="13581" max="13581" width="9.140625" style="259" customWidth="1"/>
    <col min="13582" max="13582" width="16.5703125" style="259" customWidth="1"/>
    <col min="13583" max="13824" width="9.140625" style="259"/>
    <col min="13825" max="13825" width="3.7109375" style="259" customWidth="1"/>
    <col min="13826" max="13826" width="27.85546875" style="259" customWidth="1"/>
    <col min="13827" max="13827" width="15.140625" style="259" customWidth="1"/>
    <col min="13828" max="13830" width="12.85546875" style="259" customWidth="1"/>
    <col min="13831" max="13831" width="15" style="259" customWidth="1"/>
    <col min="13832" max="13832" width="9.7109375" style="259" customWidth="1"/>
    <col min="13833" max="13833" width="10.140625" style="259" customWidth="1"/>
    <col min="13834" max="13834" width="16.85546875" style="259" customWidth="1"/>
    <col min="13835" max="13835" width="6.5703125" style="259" customWidth="1"/>
    <col min="13836" max="13836" width="4.28515625" style="259" customWidth="1"/>
    <col min="13837" max="13837" width="9.140625" style="259" customWidth="1"/>
    <col min="13838" max="13838" width="16.5703125" style="259" customWidth="1"/>
    <col min="13839" max="14080" width="9.140625" style="259"/>
    <col min="14081" max="14081" width="3.7109375" style="259" customWidth="1"/>
    <col min="14082" max="14082" width="27.85546875" style="259" customWidth="1"/>
    <col min="14083" max="14083" width="15.140625" style="259" customWidth="1"/>
    <col min="14084" max="14086" width="12.85546875" style="259" customWidth="1"/>
    <col min="14087" max="14087" width="15" style="259" customWidth="1"/>
    <col min="14088" max="14088" width="9.7109375" style="259" customWidth="1"/>
    <col min="14089" max="14089" width="10.140625" style="259" customWidth="1"/>
    <col min="14090" max="14090" width="16.85546875" style="259" customWidth="1"/>
    <col min="14091" max="14091" width="6.5703125" style="259" customWidth="1"/>
    <col min="14092" max="14092" width="4.28515625" style="259" customWidth="1"/>
    <col min="14093" max="14093" width="9.140625" style="259" customWidth="1"/>
    <col min="14094" max="14094" width="16.5703125" style="259" customWidth="1"/>
    <col min="14095" max="14336" width="9.140625" style="259"/>
    <col min="14337" max="14337" width="3.7109375" style="259" customWidth="1"/>
    <col min="14338" max="14338" width="27.85546875" style="259" customWidth="1"/>
    <col min="14339" max="14339" width="15.140625" style="259" customWidth="1"/>
    <col min="14340" max="14342" width="12.85546875" style="259" customWidth="1"/>
    <col min="14343" max="14343" width="15" style="259" customWidth="1"/>
    <col min="14344" max="14344" width="9.7109375" style="259" customWidth="1"/>
    <col min="14345" max="14345" width="10.140625" style="259" customWidth="1"/>
    <col min="14346" max="14346" width="16.85546875" style="259" customWidth="1"/>
    <col min="14347" max="14347" width="6.5703125" style="259" customWidth="1"/>
    <col min="14348" max="14348" width="4.28515625" style="259" customWidth="1"/>
    <col min="14349" max="14349" width="9.140625" style="259" customWidth="1"/>
    <col min="14350" max="14350" width="16.5703125" style="259" customWidth="1"/>
    <col min="14351" max="14592" width="9.140625" style="259"/>
    <col min="14593" max="14593" width="3.7109375" style="259" customWidth="1"/>
    <col min="14594" max="14594" width="27.85546875" style="259" customWidth="1"/>
    <col min="14595" max="14595" width="15.140625" style="259" customWidth="1"/>
    <col min="14596" max="14598" width="12.85546875" style="259" customWidth="1"/>
    <col min="14599" max="14599" width="15" style="259" customWidth="1"/>
    <col min="14600" max="14600" width="9.7109375" style="259" customWidth="1"/>
    <col min="14601" max="14601" width="10.140625" style="259" customWidth="1"/>
    <col min="14602" max="14602" width="16.85546875" style="259" customWidth="1"/>
    <col min="14603" max="14603" width="6.5703125" style="259" customWidth="1"/>
    <col min="14604" max="14604" width="4.28515625" style="259" customWidth="1"/>
    <col min="14605" max="14605" width="9.140625" style="259" customWidth="1"/>
    <col min="14606" max="14606" width="16.5703125" style="259" customWidth="1"/>
    <col min="14607" max="14848" width="9.140625" style="259"/>
    <col min="14849" max="14849" width="3.7109375" style="259" customWidth="1"/>
    <col min="14850" max="14850" width="27.85546875" style="259" customWidth="1"/>
    <col min="14851" max="14851" width="15.140625" style="259" customWidth="1"/>
    <col min="14852" max="14854" width="12.85546875" style="259" customWidth="1"/>
    <col min="14855" max="14855" width="15" style="259" customWidth="1"/>
    <col min="14856" max="14856" width="9.7109375" style="259" customWidth="1"/>
    <col min="14857" max="14857" width="10.140625" style="259" customWidth="1"/>
    <col min="14858" max="14858" width="16.85546875" style="259" customWidth="1"/>
    <col min="14859" max="14859" width="6.5703125" style="259" customWidth="1"/>
    <col min="14860" max="14860" width="4.28515625" style="259" customWidth="1"/>
    <col min="14861" max="14861" width="9.140625" style="259" customWidth="1"/>
    <col min="14862" max="14862" width="16.5703125" style="259" customWidth="1"/>
    <col min="14863" max="15104" width="9.140625" style="259"/>
    <col min="15105" max="15105" width="3.7109375" style="259" customWidth="1"/>
    <col min="15106" max="15106" width="27.85546875" style="259" customWidth="1"/>
    <col min="15107" max="15107" width="15.140625" style="259" customWidth="1"/>
    <col min="15108" max="15110" width="12.85546875" style="259" customWidth="1"/>
    <col min="15111" max="15111" width="15" style="259" customWidth="1"/>
    <col min="15112" max="15112" width="9.7109375" style="259" customWidth="1"/>
    <col min="15113" max="15113" width="10.140625" style="259" customWidth="1"/>
    <col min="15114" max="15114" width="16.85546875" style="259" customWidth="1"/>
    <col min="15115" max="15115" width="6.5703125" style="259" customWidth="1"/>
    <col min="15116" max="15116" width="4.28515625" style="259" customWidth="1"/>
    <col min="15117" max="15117" width="9.140625" style="259" customWidth="1"/>
    <col min="15118" max="15118" width="16.5703125" style="259" customWidth="1"/>
    <col min="15119" max="15360" width="9.140625" style="259"/>
    <col min="15361" max="15361" width="3.7109375" style="259" customWidth="1"/>
    <col min="15362" max="15362" width="27.85546875" style="259" customWidth="1"/>
    <col min="15363" max="15363" width="15.140625" style="259" customWidth="1"/>
    <col min="15364" max="15366" width="12.85546875" style="259" customWidth="1"/>
    <col min="15367" max="15367" width="15" style="259" customWidth="1"/>
    <col min="15368" max="15368" width="9.7109375" style="259" customWidth="1"/>
    <col min="15369" max="15369" width="10.140625" style="259" customWidth="1"/>
    <col min="15370" max="15370" width="16.85546875" style="259" customWidth="1"/>
    <col min="15371" max="15371" width="6.5703125" style="259" customWidth="1"/>
    <col min="15372" max="15372" width="4.28515625" style="259" customWidth="1"/>
    <col min="15373" max="15373" width="9.140625" style="259" customWidth="1"/>
    <col min="15374" max="15374" width="16.5703125" style="259" customWidth="1"/>
    <col min="15375" max="15616" width="9.140625" style="259"/>
    <col min="15617" max="15617" width="3.7109375" style="259" customWidth="1"/>
    <col min="15618" max="15618" width="27.85546875" style="259" customWidth="1"/>
    <col min="15619" max="15619" width="15.140625" style="259" customWidth="1"/>
    <col min="15620" max="15622" width="12.85546875" style="259" customWidth="1"/>
    <col min="15623" max="15623" width="15" style="259" customWidth="1"/>
    <col min="15624" max="15624" width="9.7109375" style="259" customWidth="1"/>
    <col min="15625" max="15625" width="10.140625" style="259" customWidth="1"/>
    <col min="15626" max="15626" width="16.85546875" style="259" customWidth="1"/>
    <col min="15627" max="15627" width="6.5703125" style="259" customWidth="1"/>
    <col min="15628" max="15628" width="4.28515625" style="259" customWidth="1"/>
    <col min="15629" max="15629" width="9.140625" style="259" customWidth="1"/>
    <col min="15630" max="15630" width="16.5703125" style="259" customWidth="1"/>
    <col min="15631" max="15872" width="9.140625" style="259"/>
    <col min="15873" max="15873" width="3.7109375" style="259" customWidth="1"/>
    <col min="15874" max="15874" width="27.85546875" style="259" customWidth="1"/>
    <col min="15875" max="15875" width="15.140625" style="259" customWidth="1"/>
    <col min="15876" max="15878" width="12.85546875" style="259" customWidth="1"/>
    <col min="15879" max="15879" width="15" style="259" customWidth="1"/>
    <col min="15880" max="15880" width="9.7109375" style="259" customWidth="1"/>
    <col min="15881" max="15881" width="10.140625" style="259" customWidth="1"/>
    <col min="15882" max="15882" width="16.85546875" style="259" customWidth="1"/>
    <col min="15883" max="15883" width="6.5703125" style="259" customWidth="1"/>
    <col min="15884" max="15884" width="4.28515625" style="259" customWidth="1"/>
    <col min="15885" max="15885" width="9.140625" style="259" customWidth="1"/>
    <col min="15886" max="15886" width="16.5703125" style="259" customWidth="1"/>
    <col min="15887" max="16128" width="9.140625" style="259"/>
    <col min="16129" max="16129" width="3.7109375" style="259" customWidth="1"/>
    <col min="16130" max="16130" width="27.85546875" style="259" customWidth="1"/>
    <col min="16131" max="16131" width="15.140625" style="259" customWidth="1"/>
    <col min="16132" max="16134" width="12.85546875" style="259" customWidth="1"/>
    <col min="16135" max="16135" width="15" style="259" customWidth="1"/>
    <col min="16136" max="16136" width="9.7109375" style="259" customWidth="1"/>
    <col min="16137" max="16137" width="10.140625" style="259" customWidth="1"/>
    <col min="16138" max="16138" width="16.85546875" style="259" customWidth="1"/>
    <col min="16139" max="16139" width="6.5703125" style="259" customWidth="1"/>
    <col min="16140" max="16140" width="4.28515625" style="259" customWidth="1"/>
    <col min="16141" max="16141" width="9.140625" style="259" customWidth="1"/>
    <col min="16142" max="16142" width="16.5703125" style="259" customWidth="1"/>
    <col min="16143" max="16384" width="9.140625" style="259"/>
  </cols>
  <sheetData>
    <row r="1" spans="1:18">
      <c r="A1" s="2236" t="s">
        <v>4042</v>
      </c>
      <c r="B1" s="2236"/>
      <c r="C1" s="2236"/>
      <c r="D1" s="2236"/>
      <c r="E1" s="2236"/>
      <c r="F1" s="2236"/>
      <c r="G1" s="2236"/>
      <c r="H1" s="2236"/>
      <c r="I1" s="2236"/>
      <c r="J1" s="2236"/>
      <c r="K1" s="2236"/>
      <c r="L1" s="2236"/>
      <c r="M1" s="2236"/>
      <c r="N1" s="2236"/>
      <c r="O1" s="1773"/>
      <c r="P1" s="1773"/>
      <c r="Q1" s="1773"/>
      <c r="R1" s="1773"/>
    </row>
    <row r="2" spans="1:18">
      <c r="A2" s="2236" t="s">
        <v>6</v>
      </c>
      <c r="B2" s="2236"/>
      <c r="C2" s="2236"/>
      <c r="D2" s="2236"/>
      <c r="E2" s="2236"/>
      <c r="F2" s="2236"/>
      <c r="G2" s="2236"/>
      <c r="H2" s="2236"/>
      <c r="I2" s="2236"/>
      <c r="J2" s="2236"/>
      <c r="K2" s="2236"/>
      <c r="L2" s="2236"/>
      <c r="M2" s="2236"/>
      <c r="N2" s="2236"/>
      <c r="O2" s="1773"/>
      <c r="P2" s="1773"/>
      <c r="Q2" s="1773"/>
      <c r="R2" s="1773"/>
    </row>
    <row r="3" spans="1:18">
      <c r="A3" s="2236" t="s">
        <v>4043</v>
      </c>
      <c r="B3" s="2236"/>
      <c r="C3" s="2236"/>
      <c r="D3" s="2236"/>
      <c r="E3" s="2236"/>
      <c r="F3" s="2236"/>
      <c r="G3" s="2236"/>
      <c r="H3" s="2236"/>
      <c r="I3" s="2236"/>
      <c r="J3" s="2236"/>
      <c r="K3" s="2236"/>
      <c r="L3" s="2236"/>
      <c r="M3" s="2236"/>
      <c r="N3" s="2236"/>
      <c r="O3" s="1773"/>
      <c r="P3" s="1773"/>
      <c r="Q3" s="1773"/>
      <c r="R3" s="1773"/>
    </row>
    <row r="4" spans="1:18">
      <c r="A4" s="2235" t="s">
        <v>4044</v>
      </c>
      <c r="B4" s="2235"/>
      <c r="C4" s="2235"/>
      <c r="D4" s="2235"/>
      <c r="E4" s="2235"/>
      <c r="F4" s="2235"/>
      <c r="G4" s="2235"/>
      <c r="H4" s="2235"/>
      <c r="I4" s="2235"/>
      <c r="J4" s="2235"/>
      <c r="K4" s="2235"/>
      <c r="L4" s="2235"/>
      <c r="M4" s="2235"/>
      <c r="N4" s="2235"/>
      <c r="O4" s="1773"/>
      <c r="P4" s="1773"/>
      <c r="Q4" s="1773"/>
      <c r="R4" s="1773"/>
    </row>
    <row r="5" spans="1:18">
      <c r="A5" s="2236" t="s">
        <v>4045</v>
      </c>
      <c r="B5" s="2236"/>
      <c r="C5" s="2236"/>
      <c r="D5" s="2236"/>
      <c r="E5" s="2236"/>
      <c r="F5" s="2236"/>
      <c r="G5" s="2236"/>
      <c r="H5" s="2236"/>
      <c r="I5" s="2236"/>
      <c r="J5" s="2236"/>
      <c r="K5" s="2236"/>
      <c r="L5" s="2236"/>
      <c r="M5" s="2236"/>
      <c r="N5" s="2236"/>
      <c r="O5" s="1773"/>
      <c r="P5" s="1773"/>
      <c r="Q5" s="1773"/>
      <c r="R5" s="1773"/>
    </row>
    <row r="6" spans="1:18">
      <c r="A6" s="1615"/>
      <c r="B6" s="1615"/>
      <c r="C6" s="1615"/>
      <c r="D6" s="1615"/>
      <c r="E6" s="1615"/>
      <c r="F6" s="1615"/>
      <c r="G6" s="1615"/>
      <c r="H6" s="1615"/>
      <c r="I6" s="1615"/>
      <c r="J6" s="1615"/>
      <c r="K6" s="1615"/>
      <c r="L6" s="1615"/>
      <c r="M6" s="1615"/>
      <c r="N6" s="1615"/>
      <c r="O6" s="1615"/>
      <c r="P6" s="1615"/>
      <c r="Q6" s="1615"/>
      <c r="R6" s="1615"/>
    </row>
    <row r="7" spans="1:18">
      <c r="A7" s="2235" t="s">
        <v>4046</v>
      </c>
      <c r="B7" s="2235"/>
      <c r="C7" s="2235"/>
      <c r="D7" s="2235"/>
      <c r="E7" s="2235"/>
      <c r="F7" s="2235"/>
      <c r="G7" s="2235"/>
      <c r="H7" s="2235"/>
      <c r="I7" s="2235"/>
      <c r="J7" s="2235"/>
      <c r="K7" s="2235"/>
      <c r="L7" s="2235"/>
      <c r="M7" s="2235"/>
      <c r="N7" s="2235"/>
      <c r="O7" s="1773"/>
      <c r="P7" s="1773"/>
      <c r="Q7" s="1773"/>
      <c r="R7" s="1773"/>
    </row>
    <row r="8" spans="1:18">
      <c r="A8" s="2235" t="s">
        <v>4047</v>
      </c>
      <c r="B8" s="2235"/>
      <c r="C8" s="2235"/>
      <c r="D8" s="2235"/>
      <c r="E8" s="2235"/>
      <c r="F8" s="2235"/>
      <c r="G8" s="2235"/>
      <c r="H8" s="2235"/>
      <c r="I8" s="2235"/>
      <c r="J8" s="2235"/>
      <c r="K8" s="2235"/>
      <c r="L8" s="2235"/>
      <c r="M8" s="2235"/>
      <c r="N8" s="2235"/>
      <c r="O8" s="1773"/>
      <c r="P8" s="1773"/>
      <c r="Q8" s="1829"/>
      <c r="R8" s="1829"/>
    </row>
    <row r="9" spans="1:18" s="215" customFormat="1">
      <c r="A9" s="1790"/>
      <c r="B9" s="2267" t="s">
        <v>1928</v>
      </c>
      <c r="C9" s="2267"/>
      <c r="D9" s="2267"/>
      <c r="E9" s="2267"/>
      <c r="F9" s="2267"/>
      <c r="G9" s="2267"/>
      <c r="H9" s="2267"/>
      <c r="I9" s="2267"/>
      <c r="J9" s="2267"/>
      <c r="K9" s="2267"/>
      <c r="L9" s="2267"/>
      <c r="M9" s="2267"/>
      <c r="N9" s="2267"/>
      <c r="O9" s="1781"/>
      <c r="P9" s="1781"/>
      <c r="Q9" s="1830"/>
      <c r="R9" s="1830"/>
    </row>
    <row r="10" spans="1:18">
      <c r="A10" s="2268" t="s">
        <v>4048</v>
      </c>
      <c r="B10" s="2269"/>
      <c r="C10" s="2269"/>
      <c r="D10" s="2269"/>
      <c r="E10" s="2269"/>
      <c r="F10" s="2270"/>
      <c r="G10" s="2268" t="s">
        <v>4049</v>
      </c>
      <c r="H10" s="2269"/>
      <c r="I10" s="2269"/>
      <c r="J10" s="2269"/>
      <c r="K10" s="1783"/>
      <c r="L10" s="1783"/>
      <c r="M10" s="1783"/>
      <c r="N10" s="1782"/>
      <c r="O10" s="1773"/>
      <c r="P10" s="1773"/>
      <c r="Q10" s="1829"/>
      <c r="R10" s="1829"/>
    </row>
    <row r="11" spans="1:18">
      <c r="A11" s="1774"/>
      <c r="B11" s="1785"/>
      <c r="C11" s="1785"/>
      <c r="D11" s="1785"/>
      <c r="E11" s="1785"/>
      <c r="F11" s="1788"/>
      <c r="G11" s="1786"/>
      <c r="H11" s="1785"/>
      <c r="I11" s="1785"/>
      <c r="J11" s="1785"/>
      <c r="K11" s="1785"/>
      <c r="L11" s="1789"/>
      <c r="M11" s="1784" t="s">
        <v>5</v>
      </c>
      <c r="N11" s="1787"/>
      <c r="O11" s="1773"/>
      <c r="P11" s="1773"/>
      <c r="Q11" s="1829"/>
      <c r="R11" s="1829"/>
    </row>
    <row r="12" spans="1:18">
      <c r="A12" s="1774"/>
      <c r="B12" s="1785"/>
      <c r="C12" s="1785"/>
      <c r="D12" s="1785"/>
      <c r="E12" s="1785"/>
      <c r="F12" s="1788"/>
      <c r="G12" s="1786"/>
      <c r="H12" s="1785"/>
      <c r="I12" s="1785"/>
      <c r="J12" s="1785"/>
      <c r="K12" s="1785"/>
      <c r="L12" s="1789"/>
      <c r="M12" s="1784" t="s">
        <v>8</v>
      </c>
      <c r="N12" s="1787"/>
      <c r="O12" s="1773"/>
      <c r="P12" s="1773"/>
      <c r="Q12" s="1829"/>
      <c r="R12" s="1829"/>
    </row>
    <row r="13" spans="1:18" ht="15" customHeight="1">
      <c r="A13" s="2252" t="s">
        <v>4050</v>
      </c>
      <c r="B13" s="2253"/>
      <c r="C13" s="2239" t="s">
        <v>647</v>
      </c>
      <c r="D13" s="2239" t="s">
        <v>4051</v>
      </c>
      <c r="E13" s="2239"/>
      <c r="F13" s="2239"/>
      <c r="G13" s="2239" t="s">
        <v>648</v>
      </c>
      <c r="H13" s="2240" t="s">
        <v>13</v>
      </c>
      <c r="I13" s="2241"/>
      <c r="J13" s="2242"/>
      <c r="K13" s="2239" t="s">
        <v>4052</v>
      </c>
      <c r="L13" s="2239"/>
      <c r="M13" s="2239"/>
      <c r="N13" s="2239"/>
      <c r="O13" s="1773"/>
      <c r="P13" s="1773"/>
      <c r="Q13" s="1829"/>
      <c r="R13" s="1829"/>
    </row>
    <row r="14" spans="1:18" ht="30.75" customHeight="1">
      <c r="A14" s="2254"/>
      <c r="B14" s="2255"/>
      <c r="C14" s="2239"/>
      <c r="D14" s="2239" t="s">
        <v>21</v>
      </c>
      <c r="E14" s="2239" t="s">
        <v>4053</v>
      </c>
      <c r="F14" s="2239" t="s">
        <v>336</v>
      </c>
      <c r="G14" s="2239"/>
      <c r="H14" s="2239" t="s">
        <v>649</v>
      </c>
      <c r="I14" s="2239"/>
      <c r="J14" s="2239" t="s">
        <v>18</v>
      </c>
      <c r="K14" s="2239" t="s">
        <v>4054</v>
      </c>
      <c r="L14" s="2239"/>
      <c r="M14" s="2239" t="s">
        <v>650</v>
      </c>
      <c r="N14" s="2239" t="s">
        <v>18</v>
      </c>
      <c r="O14" s="1773"/>
      <c r="P14" s="1773"/>
      <c r="Q14" s="1829"/>
      <c r="R14" s="1829"/>
    </row>
    <row r="15" spans="1:18">
      <c r="A15" s="2256"/>
      <c r="B15" s="2257"/>
      <c r="C15" s="2239"/>
      <c r="D15" s="2239"/>
      <c r="E15" s="2239"/>
      <c r="F15" s="2239"/>
      <c r="G15" s="2239"/>
      <c r="H15" s="1814" t="s">
        <v>29</v>
      </c>
      <c r="I15" s="1814" t="s">
        <v>30</v>
      </c>
      <c r="J15" s="2239"/>
      <c r="K15" s="2239"/>
      <c r="L15" s="2239"/>
      <c r="M15" s="2239"/>
      <c r="N15" s="2239"/>
      <c r="O15" s="1773"/>
      <c r="P15" s="1773"/>
      <c r="Q15" s="1773"/>
      <c r="R15" s="1773"/>
    </row>
    <row r="16" spans="1:18">
      <c r="A16" s="1821">
        <v>1</v>
      </c>
      <c r="B16" s="1792" t="s">
        <v>4155</v>
      </c>
      <c r="C16" s="1834" t="s">
        <v>563</v>
      </c>
      <c r="D16" s="1793">
        <v>20424</v>
      </c>
      <c r="E16" s="1813">
        <v>31293</v>
      </c>
      <c r="F16" s="1793">
        <v>44196</v>
      </c>
      <c r="G16" s="1795">
        <v>47522</v>
      </c>
      <c r="H16" s="1800"/>
      <c r="I16" s="1802"/>
      <c r="J16" s="1799"/>
      <c r="K16" s="2261">
        <v>35.350684931506848</v>
      </c>
      <c r="L16" s="2262"/>
      <c r="M16" s="1798">
        <v>45</v>
      </c>
      <c r="N16" s="1795">
        <v>2138490</v>
      </c>
      <c r="O16" s="1773"/>
      <c r="P16" s="1773"/>
      <c r="Q16" s="1773"/>
      <c r="R16" s="1773"/>
    </row>
    <row r="17" spans="1:18">
      <c r="A17" s="1833">
        <v>2</v>
      </c>
      <c r="B17" s="1832" t="s">
        <v>4156</v>
      </c>
      <c r="C17" s="1834" t="s">
        <v>563</v>
      </c>
      <c r="D17" s="1793">
        <v>20454</v>
      </c>
      <c r="E17" s="1794">
        <v>32318</v>
      </c>
      <c r="F17" s="1793">
        <v>44196</v>
      </c>
      <c r="G17" s="1795">
        <v>46008</v>
      </c>
      <c r="H17" s="1800"/>
      <c r="I17" s="1802"/>
      <c r="J17" s="1799"/>
      <c r="K17" s="2261">
        <v>32.542465753424658</v>
      </c>
      <c r="L17" s="2262"/>
      <c r="M17" s="1798">
        <v>41</v>
      </c>
      <c r="N17" s="1795">
        <v>1886328</v>
      </c>
      <c r="O17" s="1615"/>
      <c r="P17" s="1615"/>
      <c r="Q17" s="1615"/>
      <c r="R17" s="1615"/>
    </row>
    <row r="18" spans="1:18">
      <c r="A18" s="1791">
        <v>3</v>
      </c>
      <c r="B18" s="1792" t="s">
        <v>4157</v>
      </c>
      <c r="C18" s="1835" t="s">
        <v>550</v>
      </c>
      <c r="D18" s="1793">
        <v>20131</v>
      </c>
      <c r="E18" s="1794">
        <v>32885</v>
      </c>
      <c r="F18" s="1793">
        <v>44196</v>
      </c>
      <c r="G18" s="1831">
        <v>26181</v>
      </c>
      <c r="H18" s="1800"/>
      <c r="I18" s="1797"/>
      <c r="J18" s="1799"/>
      <c r="K18" s="2261">
        <v>30.989041095890411</v>
      </c>
      <c r="L18" s="2262"/>
      <c r="M18" s="1810">
        <v>37</v>
      </c>
      <c r="N18" s="1795">
        <v>968697</v>
      </c>
      <c r="O18" s="1615"/>
      <c r="P18" s="1615"/>
      <c r="Q18" s="1615"/>
      <c r="R18" s="1615"/>
    </row>
    <row r="19" spans="1:18">
      <c r="A19" s="1791">
        <v>4</v>
      </c>
      <c r="B19" s="1792" t="s">
        <v>4158</v>
      </c>
      <c r="C19" s="1836" t="s">
        <v>546</v>
      </c>
      <c r="D19" s="1793">
        <v>20387</v>
      </c>
      <c r="E19" s="1794">
        <v>29857</v>
      </c>
      <c r="F19" s="1793">
        <v>44196</v>
      </c>
      <c r="G19" s="1805">
        <v>41650</v>
      </c>
      <c r="H19" s="1796"/>
      <c r="I19" s="1802"/>
      <c r="J19" s="1799"/>
      <c r="K19" s="2261">
        <v>39.284931506849318</v>
      </c>
      <c r="L19" s="2262"/>
      <c r="M19" s="1798">
        <v>53</v>
      </c>
      <c r="N19" s="1795">
        <v>2207450</v>
      </c>
      <c r="O19" s="1615"/>
      <c r="P19" s="1615"/>
      <c r="Q19" s="1615"/>
      <c r="R19" s="1615"/>
    </row>
    <row r="20" spans="1:18">
      <c r="A20" s="1820"/>
      <c r="B20" s="1819"/>
      <c r="C20" s="1801"/>
      <c r="D20" s="1793"/>
      <c r="E20" s="1794"/>
      <c r="F20" s="1793"/>
      <c r="G20" s="1812"/>
      <c r="H20" s="1796"/>
      <c r="I20" s="1797"/>
      <c r="J20" s="1798"/>
      <c r="K20" s="2243"/>
      <c r="L20" s="2244"/>
      <c r="M20" s="1810"/>
      <c r="N20" s="1812"/>
      <c r="O20" s="1615"/>
      <c r="P20" s="1615"/>
      <c r="Q20" s="1615"/>
      <c r="R20" s="1615"/>
    </row>
    <row r="21" spans="1:18">
      <c r="A21" s="1820"/>
      <c r="B21" s="1792"/>
      <c r="C21" s="1801"/>
      <c r="D21" s="1793"/>
      <c r="E21" s="1794"/>
      <c r="F21" s="1793"/>
      <c r="G21" s="1795"/>
      <c r="H21" s="1800"/>
      <c r="I21" s="1797"/>
      <c r="J21" s="1799"/>
      <c r="K21" s="2243"/>
      <c r="L21" s="2244"/>
      <c r="M21" s="1810"/>
      <c r="N21" s="1795"/>
      <c r="O21" s="1615"/>
      <c r="P21" s="1615"/>
      <c r="Q21" s="1615"/>
      <c r="R21" s="1615"/>
    </row>
    <row r="22" spans="1:18">
      <c r="A22" s="1791"/>
      <c r="B22" s="1806"/>
      <c r="C22" s="1780"/>
      <c r="D22" s="1809"/>
      <c r="E22" s="1808"/>
      <c r="F22" s="1793"/>
      <c r="G22" s="1807"/>
      <c r="H22" s="1800"/>
      <c r="I22" s="1802"/>
      <c r="J22" s="1803"/>
      <c r="K22" s="2237"/>
      <c r="L22" s="2238"/>
      <c r="M22" s="1826"/>
      <c r="N22" s="1804"/>
      <c r="O22" s="1615"/>
      <c r="P22" s="1615"/>
      <c r="Q22" s="1615"/>
      <c r="R22" s="1615"/>
    </row>
    <row r="23" spans="1:18">
      <c r="A23" s="1820"/>
      <c r="B23" s="1806"/>
      <c r="C23" s="1780"/>
      <c r="D23" s="1809"/>
      <c r="E23" s="1808"/>
      <c r="F23" s="1793"/>
      <c r="G23" s="1807"/>
      <c r="H23" s="1800"/>
      <c r="I23" s="1802"/>
      <c r="J23" s="1803"/>
      <c r="K23" s="2237"/>
      <c r="L23" s="2238"/>
      <c r="M23" s="1826"/>
      <c r="N23" s="1804"/>
      <c r="O23" s="1615"/>
      <c r="P23" s="1615"/>
      <c r="Q23" s="1615"/>
      <c r="R23" s="1615"/>
    </row>
    <row r="24" spans="1:18">
      <c r="A24" s="1791"/>
      <c r="B24" s="1815"/>
      <c r="C24" s="1780"/>
      <c r="D24" s="1809"/>
      <c r="E24" s="1809"/>
      <c r="F24" s="1793"/>
      <c r="G24" s="1807"/>
      <c r="H24" s="1802"/>
      <c r="I24" s="1802"/>
      <c r="J24" s="1804"/>
      <c r="K24" s="2237"/>
      <c r="L24" s="2238"/>
      <c r="M24" s="1827"/>
      <c r="N24" s="1804"/>
      <c r="O24" s="1615"/>
      <c r="P24" s="1615"/>
      <c r="Q24" s="1615"/>
      <c r="R24" s="1615"/>
    </row>
    <row r="25" spans="1:18">
      <c r="A25" s="1820"/>
      <c r="B25" s="1792"/>
      <c r="C25" s="1801"/>
      <c r="D25" s="1793"/>
      <c r="E25" s="1794"/>
      <c r="F25" s="1793"/>
      <c r="G25" s="1795"/>
      <c r="H25" s="1800"/>
      <c r="I25" s="1802"/>
      <c r="J25" s="1799"/>
      <c r="K25" s="2243"/>
      <c r="L25" s="2244"/>
      <c r="M25" s="1810"/>
      <c r="N25" s="1795"/>
      <c r="O25" s="1615"/>
      <c r="P25" s="1615"/>
      <c r="Q25" s="1615"/>
      <c r="R25" s="1615"/>
    </row>
    <row r="26" spans="1:18">
      <c r="A26" s="1791"/>
      <c r="B26" s="1792"/>
      <c r="C26" s="1801"/>
      <c r="D26" s="1793"/>
      <c r="E26" s="1794"/>
      <c r="F26" s="1793"/>
      <c r="G26" s="1795"/>
      <c r="H26" s="1800"/>
      <c r="I26" s="1802"/>
      <c r="J26" s="1799"/>
      <c r="K26" s="2243"/>
      <c r="L26" s="2244"/>
      <c r="M26" s="1810"/>
      <c r="N26" s="1795"/>
      <c r="O26" s="1615"/>
      <c r="P26" s="1615"/>
      <c r="Q26" s="1615"/>
      <c r="R26" s="1615"/>
    </row>
    <row r="27" spans="1:18">
      <c r="A27" s="1818"/>
      <c r="B27" s="1806"/>
      <c r="C27" s="1780"/>
      <c r="D27" s="1809"/>
      <c r="E27" s="1808"/>
      <c r="F27" s="1793"/>
      <c r="G27" s="1807"/>
      <c r="H27" s="1800"/>
      <c r="I27" s="1802"/>
      <c r="J27" s="1803"/>
      <c r="K27" s="2237"/>
      <c r="L27" s="2238"/>
      <c r="M27" s="1826"/>
      <c r="N27" s="1804"/>
      <c r="O27" s="1615"/>
      <c r="P27" s="1615"/>
      <c r="Q27" s="1615"/>
      <c r="R27" s="1615"/>
    </row>
    <row r="28" spans="1:18">
      <c r="A28" s="1822"/>
      <c r="B28" s="1823"/>
      <c r="C28" s="1824"/>
      <c r="D28" s="1811"/>
      <c r="E28" s="2258" t="s">
        <v>50</v>
      </c>
      <c r="F28" s="2259"/>
      <c r="G28" s="2259"/>
      <c r="H28" s="2259"/>
      <c r="I28" s="2260"/>
      <c r="J28" s="1817">
        <v>0</v>
      </c>
      <c r="K28" s="2263"/>
      <c r="L28" s="2264"/>
      <c r="M28" s="1825"/>
      <c r="N28" s="1816">
        <v>7200965</v>
      </c>
      <c r="O28" s="1615"/>
      <c r="P28" s="1615"/>
      <c r="Q28" s="1615"/>
      <c r="R28" s="1615"/>
    </row>
    <row r="29" spans="1:18">
      <c r="A29" s="1774" t="s">
        <v>51</v>
      </c>
      <c r="B29" s="1776"/>
      <c r="C29" s="1775" t="s">
        <v>4081</v>
      </c>
      <c r="D29" s="1828"/>
      <c r="E29" s="1776"/>
      <c r="F29" s="1775" t="s">
        <v>4082</v>
      </c>
      <c r="G29" s="1775"/>
      <c r="H29" s="1775"/>
      <c r="I29" s="1776"/>
      <c r="J29" s="1775" t="s">
        <v>52</v>
      </c>
      <c r="K29" s="1775"/>
      <c r="L29" s="1775"/>
      <c r="M29" s="1775"/>
      <c r="N29" s="1776"/>
      <c r="O29" s="1615"/>
      <c r="P29" s="1615"/>
      <c r="Q29" s="1615"/>
      <c r="R29" s="1615"/>
    </row>
    <row r="30" spans="1:18">
      <c r="A30" s="1774"/>
      <c r="B30" s="1776"/>
      <c r="C30" s="1775"/>
      <c r="D30" s="1775"/>
      <c r="E30" s="1776"/>
      <c r="F30" s="1775"/>
      <c r="G30" s="1775"/>
      <c r="H30" s="1775"/>
      <c r="I30" s="1776"/>
      <c r="J30" s="1775"/>
      <c r="K30" s="1775"/>
      <c r="L30" s="1775"/>
      <c r="M30" s="1775"/>
      <c r="N30" s="1776"/>
      <c r="O30" s="1615"/>
      <c r="P30" s="1615"/>
      <c r="Q30" s="1615"/>
      <c r="R30" s="1615"/>
    </row>
    <row r="31" spans="1:18" ht="15" customHeight="1">
      <c r="A31" s="2251" t="s">
        <v>4083</v>
      </c>
      <c r="B31" s="2248"/>
      <c r="C31" s="2247" t="s">
        <v>4084</v>
      </c>
      <c r="D31" s="2247"/>
      <c r="E31" s="2248"/>
      <c r="F31" s="2247" t="s">
        <v>4085</v>
      </c>
      <c r="G31" s="2247"/>
      <c r="H31" s="2247"/>
      <c r="I31" s="2248"/>
      <c r="J31" s="2265">
        <v>43504</v>
      </c>
      <c r="K31" s="2265"/>
      <c r="L31" s="2265"/>
      <c r="M31" s="2265"/>
      <c r="N31" s="2266"/>
      <c r="O31" s="1615"/>
      <c r="P31" s="1615"/>
      <c r="Q31" s="1615"/>
      <c r="R31" s="1615"/>
    </row>
    <row r="32" spans="1:18">
      <c r="A32" s="2245" t="s">
        <v>4086</v>
      </c>
      <c r="B32" s="2246"/>
      <c r="C32" s="2249" t="s">
        <v>90</v>
      </c>
      <c r="D32" s="2249"/>
      <c r="E32" s="2250"/>
      <c r="F32" s="1983" t="s">
        <v>4087</v>
      </c>
      <c r="G32" s="1983"/>
      <c r="H32" s="1983"/>
      <c r="I32" s="2250"/>
      <c r="J32" s="2249"/>
      <c r="K32" s="2249"/>
      <c r="L32" s="2249"/>
      <c r="M32" s="2249"/>
      <c r="N32" s="2250"/>
      <c r="O32" s="1615"/>
      <c r="P32" s="1615"/>
      <c r="Q32" s="1615"/>
      <c r="R32" s="1615"/>
    </row>
    <row r="33" spans="1:18">
      <c r="A33" s="1779"/>
      <c r="B33" s="1778"/>
      <c r="C33" s="1777"/>
      <c r="D33" s="1777"/>
      <c r="E33" s="1778"/>
      <c r="F33" s="1965" t="s">
        <v>346</v>
      </c>
      <c r="G33" s="1965"/>
      <c r="H33" s="1965"/>
      <c r="I33" s="1966"/>
      <c r="J33" s="1777"/>
      <c r="K33" s="1777"/>
      <c r="L33" s="1777"/>
      <c r="M33" s="1777"/>
      <c r="N33" s="1778"/>
      <c r="O33" s="1615"/>
      <c r="P33" s="1615"/>
      <c r="Q33" s="1615"/>
      <c r="R33" s="1615"/>
    </row>
    <row r="34" spans="1:18">
      <c r="A34" s="2251"/>
      <c r="B34" s="2248"/>
      <c r="C34" s="2247"/>
      <c r="D34" s="2247"/>
      <c r="E34" s="2248"/>
      <c r="F34" s="2247"/>
      <c r="G34" s="2247"/>
      <c r="H34" s="2247"/>
      <c r="I34" s="2248"/>
      <c r="J34" s="2265"/>
      <c r="K34" s="2265"/>
      <c r="L34" s="2265"/>
      <c r="M34" s="2265"/>
      <c r="N34" s="2266"/>
    </row>
    <row r="35" spans="1:18">
      <c r="A35" s="2245"/>
      <c r="B35" s="2246"/>
      <c r="C35" s="2249"/>
      <c r="D35" s="2249"/>
      <c r="E35" s="2250"/>
      <c r="F35" s="1983"/>
      <c r="G35" s="1983"/>
      <c r="H35" s="1983"/>
      <c r="I35" s="2250"/>
      <c r="J35" s="2249"/>
      <c r="K35" s="2249"/>
      <c r="L35" s="2249"/>
      <c r="M35" s="2249"/>
      <c r="N35" s="2250"/>
    </row>
    <row r="36" spans="1:18">
      <c r="A36" s="445"/>
      <c r="B36" s="377"/>
      <c r="C36" s="444"/>
      <c r="D36" s="444"/>
      <c r="E36" s="377"/>
      <c r="F36" s="1965"/>
      <c r="G36" s="1965"/>
      <c r="H36" s="1965"/>
      <c r="I36" s="1966"/>
      <c r="J36" s="444"/>
      <c r="K36" s="444"/>
      <c r="L36" s="444"/>
      <c r="M36" s="444"/>
      <c r="N36" s="377"/>
    </row>
  </sheetData>
  <mergeCells count="56">
    <mergeCell ref="K26:L26"/>
    <mergeCell ref="A8:N8"/>
    <mergeCell ref="B9:N9"/>
    <mergeCell ref="A10:F10"/>
    <mergeCell ref="G10:J10"/>
    <mergeCell ref="K18:L18"/>
    <mergeCell ref="D14:D15"/>
    <mergeCell ref="E14:E15"/>
    <mergeCell ref="F36:I36"/>
    <mergeCell ref="A34:B34"/>
    <mergeCell ref="C34:E34"/>
    <mergeCell ref="F34:I34"/>
    <mergeCell ref="J34:N34"/>
    <mergeCell ref="A35:B35"/>
    <mergeCell ref="C35:E35"/>
    <mergeCell ref="F35:I35"/>
    <mergeCell ref="J35:N35"/>
    <mergeCell ref="J32:N32"/>
    <mergeCell ref="E28:I28"/>
    <mergeCell ref="G13:G15"/>
    <mergeCell ref="F31:I31"/>
    <mergeCell ref="F32:I32"/>
    <mergeCell ref="F14:F15"/>
    <mergeCell ref="J14:J15"/>
    <mergeCell ref="H14:I14"/>
    <mergeCell ref="K19:L19"/>
    <mergeCell ref="K16:L16"/>
    <mergeCell ref="K17:L17"/>
    <mergeCell ref="K14:L15"/>
    <mergeCell ref="K28:L28"/>
    <mergeCell ref="J31:N31"/>
    <mergeCell ref="K27:L27"/>
    <mergeCell ref="K25:L25"/>
    <mergeCell ref="A32:B32"/>
    <mergeCell ref="C31:E31"/>
    <mergeCell ref="C32:E32"/>
    <mergeCell ref="C13:C15"/>
    <mergeCell ref="D13:F13"/>
    <mergeCell ref="A31:B31"/>
    <mergeCell ref="A13:B15"/>
    <mergeCell ref="F33:I33"/>
    <mergeCell ref="A7:N7"/>
    <mergeCell ref="A1:N1"/>
    <mergeCell ref="A2:N2"/>
    <mergeCell ref="A3:N3"/>
    <mergeCell ref="A4:N4"/>
    <mergeCell ref="A5:N5"/>
    <mergeCell ref="K22:L22"/>
    <mergeCell ref="K13:N13"/>
    <mergeCell ref="H13:J13"/>
    <mergeCell ref="K23:L23"/>
    <mergeCell ref="K24:L24"/>
    <mergeCell ref="K21:L21"/>
    <mergeCell ref="N14:N15"/>
    <mergeCell ref="M14:M15"/>
    <mergeCell ref="K20:L20"/>
  </mergeCells>
  <pageMargins left="0.7" right="0.7" top="0.75" bottom="0.75" header="0.3" footer="0.3"/>
  <pageSetup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N160"/>
  <sheetViews>
    <sheetView topLeftCell="A137" zoomScale="96" zoomScaleNormal="96" workbookViewId="0">
      <selection activeCell="A64" sqref="A1:N160"/>
    </sheetView>
  </sheetViews>
  <sheetFormatPr defaultRowHeight="15"/>
  <cols>
    <col min="1" max="1" width="3.7109375" style="259" customWidth="1"/>
    <col min="2" max="2" width="27.85546875" style="259" customWidth="1"/>
    <col min="3" max="3" width="15.140625" style="259" customWidth="1"/>
    <col min="4" max="6" width="12.85546875" style="259" customWidth="1"/>
    <col min="7" max="7" width="15" style="259" customWidth="1"/>
    <col min="8" max="8" width="9.7109375" style="259" customWidth="1"/>
    <col min="9" max="9" width="10.140625" style="259" customWidth="1"/>
    <col min="10" max="10" width="16.85546875" style="259" customWidth="1"/>
    <col min="11" max="11" width="6.5703125" style="259" customWidth="1"/>
    <col min="12" max="12" width="4.28515625" style="259" customWidth="1"/>
    <col min="13" max="13" width="9.140625" style="259" customWidth="1"/>
    <col min="14" max="14" width="16.5703125" style="259" customWidth="1"/>
    <col min="15" max="256" width="9.140625" style="259"/>
    <col min="257" max="257" width="3.7109375" style="259" customWidth="1"/>
    <col min="258" max="258" width="27.85546875" style="259" customWidth="1"/>
    <col min="259" max="259" width="15.140625" style="259" customWidth="1"/>
    <col min="260" max="262" width="12.85546875" style="259" customWidth="1"/>
    <col min="263" max="263" width="15" style="259" customWidth="1"/>
    <col min="264" max="264" width="9.7109375" style="259" customWidth="1"/>
    <col min="265" max="265" width="10.140625" style="259" customWidth="1"/>
    <col min="266" max="266" width="16.85546875" style="259" customWidth="1"/>
    <col min="267" max="267" width="6.5703125" style="259" customWidth="1"/>
    <col min="268" max="268" width="4.28515625" style="259" customWidth="1"/>
    <col min="269" max="269" width="9.140625" style="259" customWidth="1"/>
    <col min="270" max="270" width="16.5703125" style="259" customWidth="1"/>
    <col min="271" max="512" width="9.140625" style="259"/>
    <col min="513" max="513" width="3.7109375" style="259" customWidth="1"/>
    <col min="514" max="514" width="27.85546875" style="259" customWidth="1"/>
    <col min="515" max="515" width="15.140625" style="259" customWidth="1"/>
    <col min="516" max="518" width="12.85546875" style="259" customWidth="1"/>
    <col min="519" max="519" width="15" style="259" customWidth="1"/>
    <col min="520" max="520" width="9.7109375" style="259" customWidth="1"/>
    <col min="521" max="521" width="10.140625" style="259" customWidth="1"/>
    <col min="522" max="522" width="16.85546875" style="259" customWidth="1"/>
    <col min="523" max="523" width="6.5703125" style="259" customWidth="1"/>
    <col min="524" max="524" width="4.28515625" style="259" customWidth="1"/>
    <col min="525" max="525" width="9.140625" style="259" customWidth="1"/>
    <col min="526" max="526" width="16.5703125" style="259" customWidth="1"/>
    <col min="527" max="768" width="9.140625" style="259"/>
    <col min="769" max="769" width="3.7109375" style="259" customWidth="1"/>
    <col min="770" max="770" width="27.85546875" style="259" customWidth="1"/>
    <col min="771" max="771" width="15.140625" style="259" customWidth="1"/>
    <col min="772" max="774" width="12.85546875" style="259" customWidth="1"/>
    <col min="775" max="775" width="15" style="259" customWidth="1"/>
    <col min="776" max="776" width="9.7109375" style="259" customWidth="1"/>
    <col min="777" max="777" width="10.140625" style="259" customWidth="1"/>
    <col min="778" max="778" width="16.85546875" style="259" customWidth="1"/>
    <col min="779" max="779" width="6.5703125" style="259" customWidth="1"/>
    <col min="780" max="780" width="4.28515625" style="259" customWidth="1"/>
    <col min="781" max="781" width="9.140625" style="259" customWidth="1"/>
    <col min="782" max="782" width="16.5703125" style="259" customWidth="1"/>
    <col min="783" max="1024" width="9.140625" style="259"/>
    <col min="1025" max="1025" width="3.7109375" style="259" customWidth="1"/>
    <col min="1026" max="1026" width="27.85546875" style="259" customWidth="1"/>
    <col min="1027" max="1027" width="15.140625" style="259" customWidth="1"/>
    <col min="1028" max="1030" width="12.85546875" style="259" customWidth="1"/>
    <col min="1031" max="1031" width="15" style="259" customWidth="1"/>
    <col min="1032" max="1032" width="9.7109375" style="259" customWidth="1"/>
    <col min="1033" max="1033" width="10.140625" style="259" customWidth="1"/>
    <col min="1034" max="1034" width="16.85546875" style="259" customWidth="1"/>
    <col min="1035" max="1035" width="6.5703125" style="259" customWidth="1"/>
    <col min="1036" max="1036" width="4.28515625" style="259" customWidth="1"/>
    <col min="1037" max="1037" width="9.140625" style="259" customWidth="1"/>
    <col min="1038" max="1038" width="16.5703125" style="259" customWidth="1"/>
    <col min="1039" max="1280" width="9.140625" style="259"/>
    <col min="1281" max="1281" width="3.7109375" style="259" customWidth="1"/>
    <col min="1282" max="1282" width="27.85546875" style="259" customWidth="1"/>
    <col min="1283" max="1283" width="15.140625" style="259" customWidth="1"/>
    <col min="1284" max="1286" width="12.85546875" style="259" customWidth="1"/>
    <col min="1287" max="1287" width="15" style="259" customWidth="1"/>
    <col min="1288" max="1288" width="9.7109375" style="259" customWidth="1"/>
    <col min="1289" max="1289" width="10.140625" style="259" customWidth="1"/>
    <col min="1290" max="1290" width="16.85546875" style="259" customWidth="1"/>
    <col min="1291" max="1291" width="6.5703125" style="259" customWidth="1"/>
    <col min="1292" max="1292" width="4.28515625" style="259" customWidth="1"/>
    <col min="1293" max="1293" width="9.140625" style="259" customWidth="1"/>
    <col min="1294" max="1294" width="16.5703125" style="259" customWidth="1"/>
    <col min="1295" max="1536" width="9.140625" style="259"/>
    <col min="1537" max="1537" width="3.7109375" style="259" customWidth="1"/>
    <col min="1538" max="1538" width="27.85546875" style="259" customWidth="1"/>
    <col min="1539" max="1539" width="15.140625" style="259" customWidth="1"/>
    <col min="1540" max="1542" width="12.85546875" style="259" customWidth="1"/>
    <col min="1543" max="1543" width="15" style="259" customWidth="1"/>
    <col min="1544" max="1544" width="9.7109375" style="259" customWidth="1"/>
    <col min="1545" max="1545" width="10.140625" style="259" customWidth="1"/>
    <col min="1546" max="1546" width="16.85546875" style="259" customWidth="1"/>
    <col min="1547" max="1547" width="6.5703125" style="259" customWidth="1"/>
    <col min="1548" max="1548" width="4.28515625" style="259" customWidth="1"/>
    <col min="1549" max="1549" width="9.140625" style="259" customWidth="1"/>
    <col min="1550" max="1550" width="16.5703125" style="259" customWidth="1"/>
    <col min="1551" max="1792" width="9.140625" style="259"/>
    <col min="1793" max="1793" width="3.7109375" style="259" customWidth="1"/>
    <col min="1794" max="1794" width="27.85546875" style="259" customWidth="1"/>
    <col min="1795" max="1795" width="15.140625" style="259" customWidth="1"/>
    <col min="1796" max="1798" width="12.85546875" style="259" customWidth="1"/>
    <col min="1799" max="1799" width="15" style="259" customWidth="1"/>
    <col min="1800" max="1800" width="9.7109375" style="259" customWidth="1"/>
    <col min="1801" max="1801" width="10.140625" style="259" customWidth="1"/>
    <col min="1802" max="1802" width="16.85546875" style="259" customWidth="1"/>
    <col min="1803" max="1803" width="6.5703125" style="259" customWidth="1"/>
    <col min="1804" max="1804" width="4.28515625" style="259" customWidth="1"/>
    <col min="1805" max="1805" width="9.140625" style="259" customWidth="1"/>
    <col min="1806" max="1806" width="16.5703125" style="259" customWidth="1"/>
    <col min="1807" max="2048" width="9.140625" style="259"/>
    <col min="2049" max="2049" width="3.7109375" style="259" customWidth="1"/>
    <col min="2050" max="2050" width="27.85546875" style="259" customWidth="1"/>
    <col min="2051" max="2051" width="15.140625" style="259" customWidth="1"/>
    <col min="2052" max="2054" width="12.85546875" style="259" customWidth="1"/>
    <col min="2055" max="2055" width="15" style="259" customWidth="1"/>
    <col min="2056" max="2056" width="9.7109375" style="259" customWidth="1"/>
    <col min="2057" max="2057" width="10.140625" style="259" customWidth="1"/>
    <col min="2058" max="2058" width="16.85546875" style="259" customWidth="1"/>
    <col min="2059" max="2059" width="6.5703125" style="259" customWidth="1"/>
    <col min="2060" max="2060" width="4.28515625" style="259" customWidth="1"/>
    <col min="2061" max="2061" width="9.140625" style="259" customWidth="1"/>
    <col min="2062" max="2062" width="16.5703125" style="259" customWidth="1"/>
    <col min="2063" max="2304" width="9.140625" style="259"/>
    <col min="2305" max="2305" width="3.7109375" style="259" customWidth="1"/>
    <col min="2306" max="2306" width="27.85546875" style="259" customWidth="1"/>
    <col min="2307" max="2307" width="15.140625" style="259" customWidth="1"/>
    <col min="2308" max="2310" width="12.85546875" style="259" customWidth="1"/>
    <col min="2311" max="2311" width="15" style="259" customWidth="1"/>
    <col min="2312" max="2312" width="9.7109375" style="259" customWidth="1"/>
    <col min="2313" max="2313" width="10.140625" style="259" customWidth="1"/>
    <col min="2314" max="2314" width="16.85546875" style="259" customWidth="1"/>
    <col min="2315" max="2315" width="6.5703125" style="259" customWidth="1"/>
    <col min="2316" max="2316" width="4.28515625" style="259" customWidth="1"/>
    <col min="2317" max="2317" width="9.140625" style="259" customWidth="1"/>
    <col min="2318" max="2318" width="16.5703125" style="259" customWidth="1"/>
    <col min="2319" max="2560" width="9.140625" style="259"/>
    <col min="2561" max="2561" width="3.7109375" style="259" customWidth="1"/>
    <col min="2562" max="2562" width="27.85546875" style="259" customWidth="1"/>
    <col min="2563" max="2563" width="15.140625" style="259" customWidth="1"/>
    <col min="2564" max="2566" width="12.85546875" style="259" customWidth="1"/>
    <col min="2567" max="2567" width="15" style="259" customWidth="1"/>
    <col min="2568" max="2568" width="9.7109375" style="259" customWidth="1"/>
    <col min="2569" max="2569" width="10.140625" style="259" customWidth="1"/>
    <col min="2570" max="2570" width="16.85546875" style="259" customWidth="1"/>
    <col min="2571" max="2571" width="6.5703125" style="259" customWidth="1"/>
    <col min="2572" max="2572" width="4.28515625" style="259" customWidth="1"/>
    <col min="2573" max="2573" width="9.140625" style="259" customWidth="1"/>
    <col min="2574" max="2574" width="16.5703125" style="259" customWidth="1"/>
    <col min="2575" max="2816" width="9.140625" style="259"/>
    <col min="2817" max="2817" width="3.7109375" style="259" customWidth="1"/>
    <col min="2818" max="2818" width="27.85546875" style="259" customWidth="1"/>
    <col min="2819" max="2819" width="15.140625" style="259" customWidth="1"/>
    <col min="2820" max="2822" width="12.85546875" style="259" customWidth="1"/>
    <col min="2823" max="2823" width="15" style="259" customWidth="1"/>
    <col min="2824" max="2824" width="9.7109375" style="259" customWidth="1"/>
    <col min="2825" max="2825" width="10.140625" style="259" customWidth="1"/>
    <col min="2826" max="2826" width="16.85546875" style="259" customWidth="1"/>
    <col min="2827" max="2827" width="6.5703125" style="259" customWidth="1"/>
    <col min="2828" max="2828" width="4.28515625" style="259" customWidth="1"/>
    <col min="2829" max="2829" width="9.140625" style="259" customWidth="1"/>
    <col min="2830" max="2830" width="16.5703125" style="259" customWidth="1"/>
    <col min="2831" max="3072" width="9.140625" style="259"/>
    <col min="3073" max="3073" width="3.7109375" style="259" customWidth="1"/>
    <col min="3074" max="3074" width="27.85546875" style="259" customWidth="1"/>
    <col min="3075" max="3075" width="15.140625" style="259" customWidth="1"/>
    <col min="3076" max="3078" width="12.85546875" style="259" customWidth="1"/>
    <col min="3079" max="3079" width="15" style="259" customWidth="1"/>
    <col min="3080" max="3080" width="9.7109375" style="259" customWidth="1"/>
    <col min="3081" max="3081" width="10.140625" style="259" customWidth="1"/>
    <col min="3082" max="3082" width="16.85546875" style="259" customWidth="1"/>
    <col min="3083" max="3083" width="6.5703125" style="259" customWidth="1"/>
    <col min="3084" max="3084" width="4.28515625" style="259" customWidth="1"/>
    <col min="3085" max="3085" width="9.140625" style="259" customWidth="1"/>
    <col min="3086" max="3086" width="16.5703125" style="259" customWidth="1"/>
    <col min="3087" max="3328" width="9.140625" style="259"/>
    <col min="3329" max="3329" width="3.7109375" style="259" customWidth="1"/>
    <col min="3330" max="3330" width="27.85546875" style="259" customWidth="1"/>
    <col min="3331" max="3331" width="15.140625" style="259" customWidth="1"/>
    <col min="3332" max="3334" width="12.85546875" style="259" customWidth="1"/>
    <col min="3335" max="3335" width="15" style="259" customWidth="1"/>
    <col min="3336" max="3336" width="9.7109375" style="259" customWidth="1"/>
    <col min="3337" max="3337" width="10.140625" style="259" customWidth="1"/>
    <col min="3338" max="3338" width="16.85546875" style="259" customWidth="1"/>
    <col min="3339" max="3339" width="6.5703125" style="259" customWidth="1"/>
    <col min="3340" max="3340" width="4.28515625" style="259" customWidth="1"/>
    <col min="3341" max="3341" width="9.140625" style="259" customWidth="1"/>
    <col min="3342" max="3342" width="16.5703125" style="259" customWidth="1"/>
    <col min="3343" max="3584" width="9.140625" style="259"/>
    <col min="3585" max="3585" width="3.7109375" style="259" customWidth="1"/>
    <col min="3586" max="3586" width="27.85546875" style="259" customWidth="1"/>
    <col min="3587" max="3587" width="15.140625" style="259" customWidth="1"/>
    <col min="3588" max="3590" width="12.85546875" style="259" customWidth="1"/>
    <col min="3591" max="3591" width="15" style="259" customWidth="1"/>
    <col min="3592" max="3592" width="9.7109375" style="259" customWidth="1"/>
    <col min="3593" max="3593" width="10.140625" style="259" customWidth="1"/>
    <col min="3594" max="3594" width="16.85546875" style="259" customWidth="1"/>
    <col min="3595" max="3595" width="6.5703125" style="259" customWidth="1"/>
    <col min="3596" max="3596" width="4.28515625" style="259" customWidth="1"/>
    <col min="3597" max="3597" width="9.140625" style="259" customWidth="1"/>
    <col min="3598" max="3598" width="16.5703125" style="259" customWidth="1"/>
    <col min="3599" max="3840" width="9.140625" style="259"/>
    <col min="3841" max="3841" width="3.7109375" style="259" customWidth="1"/>
    <col min="3842" max="3842" width="27.85546875" style="259" customWidth="1"/>
    <col min="3843" max="3843" width="15.140625" style="259" customWidth="1"/>
    <col min="3844" max="3846" width="12.85546875" style="259" customWidth="1"/>
    <col min="3847" max="3847" width="15" style="259" customWidth="1"/>
    <col min="3848" max="3848" width="9.7109375" style="259" customWidth="1"/>
    <col min="3849" max="3849" width="10.140625" style="259" customWidth="1"/>
    <col min="3850" max="3850" width="16.85546875" style="259" customWidth="1"/>
    <col min="3851" max="3851" width="6.5703125" style="259" customWidth="1"/>
    <col min="3852" max="3852" width="4.28515625" style="259" customWidth="1"/>
    <col min="3853" max="3853" width="9.140625" style="259" customWidth="1"/>
    <col min="3854" max="3854" width="16.5703125" style="259" customWidth="1"/>
    <col min="3855" max="4096" width="9.140625" style="259"/>
    <col min="4097" max="4097" width="3.7109375" style="259" customWidth="1"/>
    <col min="4098" max="4098" width="27.85546875" style="259" customWidth="1"/>
    <col min="4099" max="4099" width="15.140625" style="259" customWidth="1"/>
    <col min="4100" max="4102" width="12.85546875" style="259" customWidth="1"/>
    <col min="4103" max="4103" width="15" style="259" customWidth="1"/>
    <col min="4104" max="4104" width="9.7109375" style="259" customWidth="1"/>
    <col min="4105" max="4105" width="10.140625" style="259" customWidth="1"/>
    <col min="4106" max="4106" width="16.85546875" style="259" customWidth="1"/>
    <col min="4107" max="4107" width="6.5703125" style="259" customWidth="1"/>
    <col min="4108" max="4108" width="4.28515625" style="259" customWidth="1"/>
    <col min="4109" max="4109" width="9.140625" style="259" customWidth="1"/>
    <col min="4110" max="4110" width="16.5703125" style="259" customWidth="1"/>
    <col min="4111" max="4352" width="9.140625" style="259"/>
    <col min="4353" max="4353" width="3.7109375" style="259" customWidth="1"/>
    <col min="4354" max="4354" width="27.85546875" style="259" customWidth="1"/>
    <col min="4355" max="4355" width="15.140625" style="259" customWidth="1"/>
    <col min="4356" max="4358" width="12.85546875" style="259" customWidth="1"/>
    <col min="4359" max="4359" width="15" style="259" customWidth="1"/>
    <col min="4360" max="4360" width="9.7109375" style="259" customWidth="1"/>
    <col min="4361" max="4361" width="10.140625" style="259" customWidth="1"/>
    <col min="4362" max="4362" width="16.85546875" style="259" customWidth="1"/>
    <col min="4363" max="4363" width="6.5703125" style="259" customWidth="1"/>
    <col min="4364" max="4364" width="4.28515625" style="259" customWidth="1"/>
    <col min="4365" max="4365" width="9.140625" style="259" customWidth="1"/>
    <col min="4366" max="4366" width="16.5703125" style="259" customWidth="1"/>
    <col min="4367" max="4608" width="9.140625" style="259"/>
    <col min="4609" max="4609" width="3.7109375" style="259" customWidth="1"/>
    <col min="4610" max="4610" width="27.85546875" style="259" customWidth="1"/>
    <col min="4611" max="4611" width="15.140625" style="259" customWidth="1"/>
    <col min="4612" max="4614" width="12.85546875" style="259" customWidth="1"/>
    <col min="4615" max="4615" width="15" style="259" customWidth="1"/>
    <col min="4616" max="4616" width="9.7109375" style="259" customWidth="1"/>
    <col min="4617" max="4617" width="10.140625" style="259" customWidth="1"/>
    <col min="4618" max="4618" width="16.85546875" style="259" customWidth="1"/>
    <col min="4619" max="4619" width="6.5703125" style="259" customWidth="1"/>
    <col min="4620" max="4620" width="4.28515625" style="259" customWidth="1"/>
    <col min="4621" max="4621" width="9.140625" style="259" customWidth="1"/>
    <col min="4622" max="4622" width="16.5703125" style="259" customWidth="1"/>
    <col min="4623" max="4864" width="9.140625" style="259"/>
    <col min="4865" max="4865" width="3.7109375" style="259" customWidth="1"/>
    <col min="4866" max="4866" width="27.85546875" style="259" customWidth="1"/>
    <col min="4867" max="4867" width="15.140625" style="259" customWidth="1"/>
    <col min="4868" max="4870" width="12.85546875" style="259" customWidth="1"/>
    <col min="4871" max="4871" width="15" style="259" customWidth="1"/>
    <col min="4872" max="4872" width="9.7109375" style="259" customWidth="1"/>
    <col min="4873" max="4873" width="10.140625" style="259" customWidth="1"/>
    <col min="4874" max="4874" width="16.85546875" style="259" customWidth="1"/>
    <col min="4875" max="4875" width="6.5703125" style="259" customWidth="1"/>
    <col min="4876" max="4876" width="4.28515625" style="259" customWidth="1"/>
    <col min="4877" max="4877" width="9.140625" style="259" customWidth="1"/>
    <col min="4878" max="4878" width="16.5703125" style="259" customWidth="1"/>
    <col min="4879" max="5120" width="9.140625" style="259"/>
    <col min="5121" max="5121" width="3.7109375" style="259" customWidth="1"/>
    <col min="5122" max="5122" width="27.85546875" style="259" customWidth="1"/>
    <col min="5123" max="5123" width="15.140625" style="259" customWidth="1"/>
    <col min="5124" max="5126" width="12.85546875" style="259" customWidth="1"/>
    <col min="5127" max="5127" width="15" style="259" customWidth="1"/>
    <col min="5128" max="5128" width="9.7109375" style="259" customWidth="1"/>
    <col min="5129" max="5129" width="10.140625" style="259" customWidth="1"/>
    <col min="5130" max="5130" width="16.85546875" style="259" customWidth="1"/>
    <col min="5131" max="5131" width="6.5703125" style="259" customWidth="1"/>
    <col min="5132" max="5132" width="4.28515625" style="259" customWidth="1"/>
    <col min="5133" max="5133" width="9.140625" style="259" customWidth="1"/>
    <col min="5134" max="5134" width="16.5703125" style="259" customWidth="1"/>
    <col min="5135" max="5376" width="9.140625" style="259"/>
    <col min="5377" max="5377" width="3.7109375" style="259" customWidth="1"/>
    <col min="5378" max="5378" width="27.85546875" style="259" customWidth="1"/>
    <col min="5379" max="5379" width="15.140625" style="259" customWidth="1"/>
    <col min="5380" max="5382" width="12.85546875" style="259" customWidth="1"/>
    <col min="5383" max="5383" width="15" style="259" customWidth="1"/>
    <col min="5384" max="5384" width="9.7109375" style="259" customWidth="1"/>
    <col min="5385" max="5385" width="10.140625" style="259" customWidth="1"/>
    <col min="5386" max="5386" width="16.85546875" style="259" customWidth="1"/>
    <col min="5387" max="5387" width="6.5703125" style="259" customWidth="1"/>
    <col min="5388" max="5388" width="4.28515625" style="259" customWidth="1"/>
    <col min="5389" max="5389" width="9.140625" style="259" customWidth="1"/>
    <col min="5390" max="5390" width="16.5703125" style="259" customWidth="1"/>
    <col min="5391" max="5632" width="9.140625" style="259"/>
    <col min="5633" max="5633" width="3.7109375" style="259" customWidth="1"/>
    <col min="5634" max="5634" width="27.85546875" style="259" customWidth="1"/>
    <col min="5635" max="5635" width="15.140625" style="259" customWidth="1"/>
    <col min="5636" max="5638" width="12.85546875" style="259" customWidth="1"/>
    <col min="5639" max="5639" width="15" style="259" customWidth="1"/>
    <col min="5640" max="5640" width="9.7109375" style="259" customWidth="1"/>
    <col min="5641" max="5641" width="10.140625" style="259" customWidth="1"/>
    <col min="5642" max="5642" width="16.85546875" style="259" customWidth="1"/>
    <col min="5643" max="5643" width="6.5703125" style="259" customWidth="1"/>
    <col min="5644" max="5644" width="4.28515625" style="259" customWidth="1"/>
    <col min="5645" max="5645" width="9.140625" style="259" customWidth="1"/>
    <col min="5646" max="5646" width="16.5703125" style="259" customWidth="1"/>
    <col min="5647" max="5888" width="9.140625" style="259"/>
    <col min="5889" max="5889" width="3.7109375" style="259" customWidth="1"/>
    <col min="5890" max="5890" width="27.85546875" style="259" customWidth="1"/>
    <col min="5891" max="5891" width="15.140625" style="259" customWidth="1"/>
    <col min="5892" max="5894" width="12.85546875" style="259" customWidth="1"/>
    <col min="5895" max="5895" width="15" style="259" customWidth="1"/>
    <col min="5896" max="5896" width="9.7109375" style="259" customWidth="1"/>
    <col min="5897" max="5897" width="10.140625" style="259" customWidth="1"/>
    <col min="5898" max="5898" width="16.85546875" style="259" customWidth="1"/>
    <col min="5899" max="5899" width="6.5703125" style="259" customWidth="1"/>
    <col min="5900" max="5900" width="4.28515625" style="259" customWidth="1"/>
    <col min="5901" max="5901" width="9.140625" style="259" customWidth="1"/>
    <col min="5902" max="5902" width="16.5703125" style="259" customWidth="1"/>
    <col min="5903" max="6144" width="9.140625" style="259"/>
    <col min="6145" max="6145" width="3.7109375" style="259" customWidth="1"/>
    <col min="6146" max="6146" width="27.85546875" style="259" customWidth="1"/>
    <col min="6147" max="6147" width="15.140625" style="259" customWidth="1"/>
    <col min="6148" max="6150" width="12.85546875" style="259" customWidth="1"/>
    <col min="6151" max="6151" width="15" style="259" customWidth="1"/>
    <col min="6152" max="6152" width="9.7109375" style="259" customWidth="1"/>
    <col min="6153" max="6153" width="10.140625" style="259" customWidth="1"/>
    <col min="6154" max="6154" width="16.85546875" style="259" customWidth="1"/>
    <col min="6155" max="6155" width="6.5703125" style="259" customWidth="1"/>
    <col min="6156" max="6156" width="4.28515625" style="259" customWidth="1"/>
    <col min="6157" max="6157" width="9.140625" style="259" customWidth="1"/>
    <col min="6158" max="6158" width="16.5703125" style="259" customWidth="1"/>
    <col min="6159" max="6400" width="9.140625" style="259"/>
    <col min="6401" max="6401" width="3.7109375" style="259" customWidth="1"/>
    <col min="6402" max="6402" width="27.85546875" style="259" customWidth="1"/>
    <col min="6403" max="6403" width="15.140625" style="259" customWidth="1"/>
    <col min="6404" max="6406" width="12.85546875" style="259" customWidth="1"/>
    <col min="6407" max="6407" width="15" style="259" customWidth="1"/>
    <col min="6408" max="6408" width="9.7109375" style="259" customWidth="1"/>
    <col min="6409" max="6409" width="10.140625" style="259" customWidth="1"/>
    <col min="6410" max="6410" width="16.85546875" style="259" customWidth="1"/>
    <col min="6411" max="6411" width="6.5703125" style="259" customWidth="1"/>
    <col min="6412" max="6412" width="4.28515625" style="259" customWidth="1"/>
    <col min="6413" max="6413" width="9.140625" style="259" customWidth="1"/>
    <col min="6414" max="6414" width="16.5703125" style="259" customWidth="1"/>
    <col min="6415" max="6656" width="9.140625" style="259"/>
    <col min="6657" max="6657" width="3.7109375" style="259" customWidth="1"/>
    <col min="6658" max="6658" width="27.85546875" style="259" customWidth="1"/>
    <col min="6659" max="6659" width="15.140625" style="259" customWidth="1"/>
    <col min="6660" max="6662" width="12.85546875" style="259" customWidth="1"/>
    <col min="6663" max="6663" width="15" style="259" customWidth="1"/>
    <col min="6664" max="6664" width="9.7109375" style="259" customWidth="1"/>
    <col min="6665" max="6665" width="10.140625" style="259" customWidth="1"/>
    <col min="6666" max="6666" width="16.85546875" style="259" customWidth="1"/>
    <col min="6667" max="6667" width="6.5703125" style="259" customWidth="1"/>
    <col min="6668" max="6668" width="4.28515625" style="259" customWidth="1"/>
    <col min="6669" max="6669" width="9.140625" style="259" customWidth="1"/>
    <col min="6670" max="6670" width="16.5703125" style="259" customWidth="1"/>
    <col min="6671" max="6912" width="9.140625" style="259"/>
    <col min="6913" max="6913" width="3.7109375" style="259" customWidth="1"/>
    <col min="6914" max="6914" width="27.85546875" style="259" customWidth="1"/>
    <col min="6915" max="6915" width="15.140625" style="259" customWidth="1"/>
    <col min="6916" max="6918" width="12.85546875" style="259" customWidth="1"/>
    <col min="6919" max="6919" width="15" style="259" customWidth="1"/>
    <col min="6920" max="6920" width="9.7109375" style="259" customWidth="1"/>
    <col min="6921" max="6921" width="10.140625" style="259" customWidth="1"/>
    <col min="6922" max="6922" width="16.85546875" style="259" customWidth="1"/>
    <col min="6923" max="6923" width="6.5703125" style="259" customWidth="1"/>
    <col min="6924" max="6924" width="4.28515625" style="259" customWidth="1"/>
    <col min="6925" max="6925" width="9.140625" style="259" customWidth="1"/>
    <col min="6926" max="6926" width="16.5703125" style="259" customWidth="1"/>
    <col min="6927" max="7168" width="9.140625" style="259"/>
    <col min="7169" max="7169" width="3.7109375" style="259" customWidth="1"/>
    <col min="7170" max="7170" width="27.85546875" style="259" customWidth="1"/>
    <col min="7171" max="7171" width="15.140625" style="259" customWidth="1"/>
    <col min="7172" max="7174" width="12.85546875" style="259" customWidth="1"/>
    <col min="7175" max="7175" width="15" style="259" customWidth="1"/>
    <col min="7176" max="7176" width="9.7109375" style="259" customWidth="1"/>
    <col min="7177" max="7177" width="10.140625" style="259" customWidth="1"/>
    <col min="7178" max="7178" width="16.85546875" style="259" customWidth="1"/>
    <col min="7179" max="7179" width="6.5703125" style="259" customWidth="1"/>
    <col min="7180" max="7180" width="4.28515625" style="259" customWidth="1"/>
    <col min="7181" max="7181" width="9.140625" style="259" customWidth="1"/>
    <col min="7182" max="7182" width="16.5703125" style="259" customWidth="1"/>
    <col min="7183" max="7424" width="9.140625" style="259"/>
    <col min="7425" max="7425" width="3.7109375" style="259" customWidth="1"/>
    <col min="7426" max="7426" width="27.85546875" style="259" customWidth="1"/>
    <col min="7427" max="7427" width="15.140625" style="259" customWidth="1"/>
    <col min="7428" max="7430" width="12.85546875" style="259" customWidth="1"/>
    <col min="7431" max="7431" width="15" style="259" customWidth="1"/>
    <col min="7432" max="7432" width="9.7109375" style="259" customWidth="1"/>
    <col min="7433" max="7433" width="10.140625" style="259" customWidth="1"/>
    <col min="7434" max="7434" width="16.85546875" style="259" customWidth="1"/>
    <col min="7435" max="7435" width="6.5703125" style="259" customWidth="1"/>
    <col min="7436" max="7436" width="4.28515625" style="259" customWidth="1"/>
    <col min="7437" max="7437" width="9.140625" style="259" customWidth="1"/>
    <col min="7438" max="7438" width="16.5703125" style="259" customWidth="1"/>
    <col min="7439" max="7680" width="9.140625" style="259"/>
    <col min="7681" max="7681" width="3.7109375" style="259" customWidth="1"/>
    <col min="7682" max="7682" width="27.85546875" style="259" customWidth="1"/>
    <col min="7683" max="7683" width="15.140625" style="259" customWidth="1"/>
    <col min="7684" max="7686" width="12.85546875" style="259" customWidth="1"/>
    <col min="7687" max="7687" width="15" style="259" customWidth="1"/>
    <col min="7688" max="7688" width="9.7109375" style="259" customWidth="1"/>
    <col min="7689" max="7689" width="10.140625" style="259" customWidth="1"/>
    <col min="7690" max="7690" width="16.85546875" style="259" customWidth="1"/>
    <col min="7691" max="7691" width="6.5703125" style="259" customWidth="1"/>
    <col min="7692" max="7692" width="4.28515625" style="259" customWidth="1"/>
    <col min="7693" max="7693" width="9.140625" style="259" customWidth="1"/>
    <col min="7694" max="7694" width="16.5703125" style="259" customWidth="1"/>
    <col min="7695" max="7936" width="9.140625" style="259"/>
    <col min="7937" max="7937" width="3.7109375" style="259" customWidth="1"/>
    <col min="7938" max="7938" width="27.85546875" style="259" customWidth="1"/>
    <col min="7939" max="7939" width="15.140625" style="259" customWidth="1"/>
    <col min="7940" max="7942" width="12.85546875" style="259" customWidth="1"/>
    <col min="7943" max="7943" width="15" style="259" customWidth="1"/>
    <col min="7944" max="7944" width="9.7109375" style="259" customWidth="1"/>
    <col min="7945" max="7945" width="10.140625" style="259" customWidth="1"/>
    <col min="7946" max="7946" width="16.85546875" style="259" customWidth="1"/>
    <col min="7947" max="7947" width="6.5703125" style="259" customWidth="1"/>
    <col min="7948" max="7948" width="4.28515625" style="259" customWidth="1"/>
    <col min="7949" max="7949" width="9.140625" style="259" customWidth="1"/>
    <col min="7950" max="7950" width="16.5703125" style="259" customWidth="1"/>
    <col min="7951" max="8192" width="9.140625" style="259"/>
    <col min="8193" max="8193" width="3.7109375" style="259" customWidth="1"/>
    <col min="8194" max="8194" width="27.85546875" style="259" customWidth="1"/>
    <col min="8195" max="8195" width="15.140625" style="259" customWidth="1"/>
    <col min="8196" max="8198" width="12.85546875" style="259" customWidth="1"/>
    <col min="8199" max="8199" width="15" style="259" customWidth="1"/>
    <col min="8200" max="8200" width="9.7109375" style="259" customWidth="1"/>
    <col min="8201" max="8201" width="10.140625" style="259" customWidth="1"/>
    <col min="8202" max="8202" width="16.85546875" style="259" customWidth="1"/>
    <col min="8203" max="8203" width="6.5703125" style="259" customWidth="1"/>
    <col min="8204" max="8204" width="4.28515625" style="259" customWidth="1"/>
    <col min="8205" max="8205" width="9.140625" style="259" customWidth="1"/>
    <col min="8206" max="8206" width="16.5703125" style="259" customWidth="1"/>
    <col min="8207" max="8448" width="9.140625" style="259"/>
    <col min="8449" max="8449" width="3.7109375" style="259" customWidth="1"/>
    <col min="8450" max="8450" width="27.85546875" style="259" customWidth="1"/>
    <col min="8451" max="8451" width="15.140625" style="259" customWidth="1"/>
    <col min="8452" max="8454" width="12.85546875" style="259" customWidth="1"/>
    <col min="8455" max="8455" width="15" style="259" customWidth="1"/>
    <col min="8456" max="8456" width="9.7109375" style="259" customWidth="1"/>
    <col min="8457" max="8457" width="10.140625" style="259" customWidth="1"/>
    <col min="8458" max="8458" width="16.85546875" style="259" customWidth="1"/>
    <col min="8459" max="8459" width="6.5703125" style="259" customWidth="1"/>
    <col min="8460" max="8460" width="4.28515625" style="259" customWidth="1"/>
    <col min="8461" max="8461" width="9.140625" style="259" customWidth="1"/>
    <col min="8462" max="8462" width="16.5703125" style="259" customWidth="1"/>
    <col min="8463" max="8704" width="9.140625" style="259"/>
    <col min="8705" max="8705" width="3.7109375" style="259" customWidth="1"/>
    <col min="8706" max="8706" width="27.85546875" style="259" customWidth="1"/>
    <col min="8707" max="8707" width="15.140625" style="259" customWidth="1"/>
    <col min="8708" max="8710" width="12.85546875" style="259" customWidth="1"/>
    <col min="8711" max="8711" width="15" style="259" customWidth="1"/>
    <col min="8712" max="8712" width="9.7109375" style="259" customWidth="1"/>
    <col min="8713" max="8713" width="10.140625" style="259" customWidth="1"/>
    <col min="8714" max="8714" width="16.85546875" style="259" customWidth="1"/>
    <col min="8715" max="8715" width="6.5703125" style="259" customWidth="1"/>
    <col min="8716" max="8716" width="4.28515625" style="259" customWidth="1"/>
    <col min="8717" max="8717" width="9.140625" style="259" customWidth="1"/>
    <col min="8718" max="8718" width="16.5703125" style="259" customWidth="1"/>
    <col min="8719" max="8960" width="9.140625" style="259"/>
    <col min="8961" max="8961" width="3.7109375" style="259" customWidth="1"/>
    <col min="8962" max="8962" width="27.85546875" style="259" customWidth="1"/>
    <col min="8963" max="8963" width="15.140625" style="259" customWidth="1"/>
    <col min="8964" max="8966" width="12.85546875" style="259" customWidth="1"/>
    <col min="8967" max="8967" width="15" style="259" customWidth="1"/>
    <col min="8968" max="8968" width="9.7109375" style="259" customWidth="1"/>
    <col min="8969" max="8969" width="10.140625" style="259" customWidth="1"/>
    <col min="8970" max="8970" width="16.85546875" style="259" customWidth="1"/>
    <col min="8971" max="8971" width="6.5703125" style="259" customWidth="1"/>
    <col min="8972" max="8972" width="4.28515625" style="259" customWidth="1"/>
    <col min="8973" max="8973" width="9.140625" style="259" customWidth="1"/>
    <col min="8974" max="8974" width="16.5703125" style="259" customWidth="1"/>
    <col min="8975" max="9216" width="9.140625" style="259"/>
    <col min="9217" max="9217" width="3.7109375" style="259" customWidth="1"/>
    <col min="9218" max="9218" width="27.85546875" style="259" customWidth="1"/>
    <col min="9219" max="9219" width="15.140625" style="259" customWidth="1"/>
    <col min="9220" max="9222" width="12.85546875" style="259" customWidth="1"/>
    <col min="9223" max="9223" width="15" style="259" customWidth="1"/>
    <col min="9224" max="9224" width="9.7109375" style="259" customWidth="1"/>
    <col min="9225" max="9225" width="10.140625" style="259" customWidth="1"/>
    <col min="9226" max="9226" width="16.85546875" style="259" customWidth="1"/>
    <col min="9227" max="9227" width="6.5703125" style="259" customWidth="1"/>
    <col min="9228" max="9228" width="4.28515625" style="259" customWidth="1"/>
    <col min="9229" max="9229" width="9.140625" style="259" customWidth="1"/>
    <col min="9230" max="9230" width="16.5703125" style="259" customWidth="1"/>
    <col min="9231" max="9472" width="9.140625" style="259"/>
    <col min="9473" max="9473" width="3.7109375" style="259" customWidth="1"/>
    <col min="9474" max="9474" width="27.85546875" style="259" customWidth="1"/>
    <col min="9475" max="9475" width="15.140625" style="259" customWidth="1"/>
    <col min="9476" max="9478" width="12.85546875" style="259" customWidth="1"/>
    <col min="9479" max="9479" width="15" style="259" customWidth="1"/>
    <col min="9480" max="9480" width="9.7109375" style="259" customWidth="1"/>
    <col min="9481" max="9481" width="10.140625" style="259" customWidth="1"/>
    <col min="9482" max="9482" width="16.85546875" style="259" customWidth="1"/>
    <col min="9483" max="9483" width="6.5703125" style="259" customWidth="1"/>
    <col min="9484" max="9484" width="4.28515625" style="259" customWidth="1"/>
    <col min="9485" max="9485" width="9.140625" style="259" customWidth="1"/>
    <col min="9486" max="9486" width="16.5703125" style="259" customWidth="1"/>
    <col min="9487" max="9728" width="9.140625" style="259"/>
    <col min="9729" max="9729" width="3.7109375" style="259" customWidth="1"/>
    <col min="9730" max="9730" width="27.85546875" style="259" customWidth="1"/>
    <col min="9731" max="9731" width="15.140625" style="259" customWidth="1"/>
    <col min="9732" max="9734" width="12.85546875" style="259" customWidth="1"/>
    <col min="9735" max="9735" width="15" style="259" customWidth="1"/>
    <col min="9736" max="9736" width="9.7109375" style="259" customWidth="1"/>
    <col min="9737" max="9737" width="10.140625" style="259" customWidth="1"/>
    <col min="9738" max="9738" width="16.85546875" style="259" customWidth="1"/>
    <col min="9739" max="9739" width="6.5703125" style="259" customWidth="1"/>
    <col min="9740" max="9740" width="4.28515625" style="259" customWidth="1"/>
    <col min="9741" max="9741" width="9.140625" style="259" customWidth="1"/>
    <col min="9742" max="9742" width="16.5703125" style="259" customWidth="1"/>
    <col min="9743" max="9984" width="9.140625" style="259"/>
    <col min="9985" max="9985" width="3.7109375" style="259" customWidth="1"/>
    <col min="9986" max="9986" width="27.85546875" style="259" customWidth="1"/>
    <col min="9987" max="9987" width="15.140625" style="259" customWidth="1"/>
    <col min="9988" max="9990" width="12.85546875" style="259" customWidth="1"/>
    <col min="9991" max="9991" width="15" style="259" customWidth="1"/>
    <col min="9992" max="9992" width="9.7109375" style="259" customWidth="1"/>
    <col min="9993" max="9993" width="10.140625" style="259" customWidth="1"/>
    <col min="9994" max="9994" width="16.85546875" style="259" customWidth="1"/>
    <col min="9995" max="9995" width="6.5703125" style="259" customWidth="1"/>
    <col min="9996" max="9996" width="4.28515625" style="259" customWidth="1"/>
    <col min="9997" max="9997" width="9.140625" style="259" customWidth="1"/>
    <col min="9998" max="9998" width="16.5703125" style="259" customWidth="1"/>
    <col min="9999" max="10240" width="9.140625" style="259"/>
    <col min="10241" max="10241" width="3.7109375" style="259" customWidth="1"/>
    <col min="10242" max="10242" width="27.85546875" style="259" customWidth="1"/>
    <col min="10243" max="10243" width="15.140625" style="259" customWidth="1"/>
    <col min="10244" max="10246" width="12.85546875" style="259" customWidth="1"/>
    <col min="10247" max="10247" width="15" style="259" customWidth="1"/>
    <col min="10248" max="10248" width="9.7109375" style="259" customWidth="1"/>
    <col min="10249" max="10249" width="10.140625" style="259" customWidth="1"/>
    <col min="10250" max="10250" width="16.85546875" style="259" customWidth="1"/>
    <col min="10251" max="10251" width="6.5703125" style="259" customWidth="1"/>
    <col min="10252" max="10252" width="4.28515625" style="259" customWidth="1"/>
    <col min="10253" max="10253" width="9.140625" style="259" customWidth="1"/>
    <col min="10254" max="10254" width="16.5703125" style="259" customWidth="1"/>
    <col min="10255" max="10496" width="9.140625" style="259"/>
    <col min="10497" max="10497" width="3.7109375" style="259" customWidth="1"/>
    <col min="10498" max="10498" width="27.85546875" style="259" customWidth="1"/>
    <col min="10499" max="10499" width="15.140625" style="259" customWidth="1"/>
    <col min="10500" max="10502" width="12.85546875" style="259" customWidth="1"/>
    <col min="10503" max="10503" width="15" style="259" customWidth="1"/>
    <col min="10504" max="10504" width="9.7109375" style="259" customWidth="1"/>
    <col min="10505" max="10505" width="10.140625" style="259" customWidth="1"/>
    <col min="10506" max="10506" width="16.85546875" style="259" customWidth="1"/>
    <col min="10507" max="10507" width="6.5703125" style="259" customWidth="1"/>
    <col min="10508" max="10508" width="4.28515625" style="259" customWidth="1"/>
    <col min="10509" max="10509" width="9.140625" style="259" customWidth="1"/>
    <col min="10510" max="10510" width="16.5703125" style="259" customWidth="1"/>
    <col min="10511" max="10752" width="9.140625" style="259"/>
    <col min="10753" max="10753" width="3.7109375" style="259" customWidth="1"/>
    <col min="10754" max="10754" width="27.85546875" style="259" customWidth="1"/>
    <col min="10755" max="10755" width="15.140625" style="259" customWidth="1"/>
    <col min="10756" max="10758" width="12.85546875" style="259" customWidth="1"/>
    <col min="10759" max="10759" width="15" style="259" customWidth="1"/>
    <col min="10760" max="10760" width="9.7109375" style="259" customWidth="1"/>
    <col min="10761" max="10761" width="10.140625" style="259" customWidth="1"/>
    <col min="10762" max="10762" width="16.85546875" style="259" customWidth="1"/>
    <col min="10763" max="10763" width="6.5703125" style="259" customWidth="1"/>
    <col min="10764" max="10764" width="4.28515625" style="259" customWidth="1"/>
    <col min="10765" max="10765" width="9.140625" style="259" customWidth="1"/>
    <col min="10766" max="10766" width="16.5703125" style="259" customWidth="1"/>
    <col min="10767" max="11008" width="9.140625" style="259"/>
    <col min="11009" max="11009" width="3.7109375" style="259" customWidth="1"/>
    <col min="11010" max="11010" width="27.85546875" style="259" customWidth="1"/>
    <col min="11011" max="11011" width="15.140625" style="259" customWidth="1"/>
    <col min="11012" max="11014" width="12.85546875" style="259" customWidth="1"/>
    <col min="11015" max="11015" width="15" style="259" customWidth="1"/>
    <col min="11016" max="11016" width="9.7109375" style="259" customWidth="1"/>
    <col min="11017" max="11017" width="10.140625" style="259" customWidth="1"/>
    <col min="11018" max="11018" width="16.85546875" style="259" customWidth="1"/>
    <col min="11019" max="11019" width="6.5703125" style="259" customWidth="1"/>
    <col min="11020" max="11020" width="4.28515625" style="259" customWidth="1"/>
    <col min="11021" max="11021" width="9.140625" style="259" customWidth="1"/>
    <col min="11022" max="11022" width="16.5703125" style="259" customWidth="1"/>
    <col min="11023" max="11264" width="9.140625" style="259"/>
    <col min="11265" max="11265" width="3.7109375" style="259" customWidth="1"/>
    <col min="11266" max="11266" width="27.85546875" style="259" customWidth="1"/>
    <col min="11267" max="11267" width="15.140625" style="259" customWidth="1"/>
    <col min="11268" max="11270" width="12.85546875" style="259" customWidth="1"/>
    <col min="11271" max="11271" width="15" style="259" customWidth="1"/>
    <col min="11272" max="11272" width="9.7109375" style="259" customWidth="1"/>
    <col min="11273" max="11273" width="10.140625" style="259" customWidth="1"/>
    <col min="11274" max="11274" width="16.85546875" style="259" customWidth="1"/>
    <col min="11275" max="11275" width="6.5703125" style="259" customWidth="1"/>
    <col min="11276" max="11276" width="4.28515625" style="259" customWidth="1"/>
    <col min="11277" max="11277" width="9.140625" style="259" customWidth="1"/>
    <col min="11278" max="11278" width="16.5703125" style="259" customWidth="1"/>
    <col min="11279" max="11520" width="9.140625" style="259"/>
    <col min="11521" max="11521" width="3.7109375" style="259" customWidth="1"/>
    <col min="11522" max="11522" width="27.85546875" style="259" customWidth="1"/>
    <col min="11523" max="11523" width="15.140625" style="259" customWidth="1"/>
    <col min="11524" max="11526" width="12.85546875" style="259" customWidth="1"/>
    <col min="11527" max="11527" width="15" style="259" customWidth="1"/>
    <col min="11528" max="11528" width="9.7109375" style="259" customWidth="1"/>
    <col min="11529" max="11529" width="10.140625" style="259" customWidth="1"/>
    <col min="11530" max="11530" width="16.85546875" style="259" customWidth="1"/>
    <col min="11531" max="11531" width="6.5703125" style="259" customWidth="1"/>
    <col min="11532" max="11532" width="4.28515625" style="259" customWidth="1"/>
    <col min="11533" max="11533" width="9.140625" style="259" customWidth="1"/>
    <col min="11534" max="11534" width="16.5703125" style="259" customWidth="1"/>
    <col min="11535" max="11776" width="9.140625" style="259"/>
    <col min="11777" max="11777" width="3.7109375" style="259" customWidth="1"/>
    <col min="11778" max="11778" width="27.85546875" style="259" customWidth="1"/>
    <col min="11779" max="11779" width="15.140625" style="259" customWidth="1"/>
    <col min="11780" max="11782" width="12.85546875" style="259" customWidth="1"/>
    <col min="11783" max="11783" width="15" style="259" customWidth="1"/>
    <col min="11784" max="11784" width="9.7109375" style="259" customWidth="1"/>
    <col min="11785" max="11785" width="10.140625" style="259" customWidth="1"/>
    <col min="11786" max="11786" width="16.85546875" style="259" customWidth="1"/>
    <col min="11787" max="11787" width="6.5703125" style="259" customWidth="1"/>
    <col min="11788" max="11788" width="4.28515625" style="259" customWidth="1"/>
    <col min="11789" max="11789" width="9.140625" style="259" customWidth="1"/>
    <col min="11790" max="11790" width="16.5703125" style="259" customWidth="1"/>
    <col min="11791" max="12032" width="9.140625" style="259"/>
    <col min="12033" max="12033" width="3.7109375" style="259" customWidth="1"/>
    <col min="12034" max="12034" width="27.85546875" style="259" customWidth="1"/>
    <col min="12035" max="12035" width="15.140625" style="259" customWidth="1"/>
    <col min="12036" max="12038" width="12.85546875" style="259" customWidth="1"/>
    <col min="12039" max="12039" width="15" style="259" customWidth="1"/>
    <col min="12040" max="12040" width="9.7109375" style="259" customWidth="1"/>
    <col min="12041" max="12041" width="10.140625" style="259" customWidth="1"/>
    <col min="12042" max="12042" width="16.85546875" style="259" customWidth="1"/>
    <col min="12043" max="12043" width="6.5703125" style="259" customWidth="1"/>
    <col min="12044" max="12044" width="4.28515625" style="259" customWidth="1"/>
    <col min="12045" max="12045" width="9.140625" style="259" customWidth="1"/>
    <col min="12046" max="12046" width="16.5703125" style="259" customWidth="1"/>
    <col min="12047" max="12288" width="9.140625" style="259"/>
    <col min="12289" max="12289" width="3.7109375" style="259" customWidth="1"/>
    <col min="12290" max="12290" width="27.85546875" style="259" customWidth="1"/>
    <col min="12291" max="12291" width="15.140625" style="259" customWidth="1"/>
    <col min="12292" max="12294" width="12.85546875" style="259" customWidth="1"/>
    <col min="12295" max="12295" width="15" style="259" customWidth="1"/>
    <col min="12296" max="12296" width="9.7109375" style="259" customWidth="1"/>
    <col min="12297" max="12297" width="10.140625" style="259" customWidth="1"/>
    <col min="12298" max="12298" width="16.85546875" style="259" customWidth="1"/>
    <col min="12299" max="12299" width="6.5703125" style="259" customWidth="1"/>
    <col min="12300" max="12300" width="4.28515625" style="259" customWidth="1"/>
    <col min="12301" max="12301" width="9.140625" style="259" customWidth="1"/>
    <col min="12302" max="12302" width="16.5703125" style="259" customWidth="1"/>
    <col min="12303" max="12544" width="9.140625" style="259"/>
    <col min="12545" max="12545" width="3.7109375" style="259" customWidth="1"/>
    <col min="12546" max="12546" width="27.85546875" style="259" customWidth="1"/>
    <col min="12547" max="12547" width="15.140625" style="259" customWidth="1"/>
    <col min="12548" max="12550" width="12.85546875" style="259" customWidth="1"/>
    <col min="12551" max="12551" width="15" style="259" customWidth="1"/>
    <col min="12552" max="12552" width="9.7109375" style="259" customWidth="1"/>
    <col min="12553" max="12553" width="10.140625" style="259" customWidth="1"/>
    <col min="12554" max="12554" width="16.85546875" style="259" customWidth="1"/>
    <col min="12555" max="12555" width="6.5703125" style="259" customWidth="1"/>
    <col min="12556" max="12556" width="4.28515625" style="259" customWidth="1"/>
    <col min="12557" max="12557" width="9.140625" style="259" customWidth="1"/>
    <col min="12558" max="12558" width="16.5703125" style="259" customWidth="1"/>
    <col min="12559" max="12800" width="9.140625" style="259"/>
    <col min="12801" max="12801" width="3.7109375" style="259" customWidth="1"/>
    <col min="12802" max="12802" width="27.85546875" style="259" customWidth="1"/>
    <col min="12803" max="12803" width="15.140625" style="259" customWidth="1"/>
    <col min="12804" max="12806" width="12.85546875" style="259" customWidth="1"/>
    <col min="12807" max="12807" width="15" style="259" customWidth="1"/>
    <col min="12808" max="12808" width="9.7109375" style="259" customWidth="1"/>
    <col min="12809" max="12809" width="10.140625" style="259" customWidth="1"/>
    <col min="12810" max="12810" width="16.85546875" style="259" customWidth="1"/>
    <col min="12811" max="12811" width="6.5703125" style="259" customWidth="1"/>
    <col min="12812" max="12812" width="4.28515625" style="259" customWidth="1"/>
    <col min="12813" max="12813" width="9.140625" style="259" customWidth="1"/>
    <col min="12814" max="12814" width="16.5703125" style="259" customWidth="1"/>
    <col min="12815" max="13056" width="9.140625" style="259"/>
    <col min="13057" max="13057" width="3.7109375" style="259" customWidth="1"/>
    <col min="13058" max="13058" width="27.85546875" style="259" customWidth="1"/>
    <col min="13059" max="13059" width="15.140625" style="259" customWidth="1"/>
    <col min="13060" max="13062" width="12.85546875" style="259" customWidth="1"/>
    <col min="13063" max="13063" width="15" style="259" customWidth="1"/>
    <col min="13064" max="13064" width="9.7109375" style="259" customWidth="1"/>
    <col min="13065" max="13065" width="10.140625" style="259" customWidth="1"/>
    <col min="13066" max="13066" width="16.85546875" style="259" customWidth="1"/>
    <col min="13067" max="13067" width="6.5703125" style="259" customWidth="1"/>
    <col min="13068" max="13068" width="4.28515625" style="259" customWidth="1"/>
    <col min="13069" max="13069" width="9.140625" style="259" customWidth="1"/>
    <col min="13070" max="13070" width="16.5703125" style="259" customWidth="1"/>
    <col min="13071" max="13312" width="9.140625" style="259"/>
    <col min="13313" max="13313" width="3.7109375" style="259" customWidth="1"/>
    <col min="13314" max="13314" width="27.85546875" style="259" customWidth="1"/>
    <col min="13315" max="13315" width="15.140625" style="259" customWidth="1"/>
    <col min="13316" max="13318" width="12.85546875" style="259" customWidth="1"/>
    <col min="13319" max="13319" width="15" style="259" customWidth="1"/>
    <col min="13320" max="13320" width="9.7109375" style="259" customWidth="1"/>
    <col min="13321" max="13321" width="10.140625" style="259" customWidth="1"/>
    <col min="13322" max="13322" width="16.85546875" style="259" customWidth="1"/>
    <col min="13323" max="13323" width="6.5703125" style="259" customWidth="1"/>
    <col min="13324" max="13324" width="4.28515625" style="259" customWidth="1"/>
    <col min="13325" max="13325" width="9.140625" style="259" customWidth="1"/>
    <col min="13326" max="13326" width="16.5703125" style="259" customWidth="1"/>
    <col min="13327" max="13568" width="9.140625" style="259"/>
    <col min="13569" max="13569" width="3.7109375" style="259" customWidth="1"/>
    <col min="13570" max="13570" width="27.85546875" style="259" customWidth="1"/>
    <col min="13571" max="13571" width="15.140625" style="259" customWidth="1"/>
    <col min="13572" max="13574" width="12.85546875" style="259" customWidth="1"/>
    <col min="13575" max="13575" width="15" style="259" customWidth="1"/>
    <col min="13576" max="13576" width="9.7109375" style="259" customWidth="1"/>
    <col min="13577" max="13577" width="10.140625" style="259" customWidth="1"/>
    <col min="13578" max="13578" width="16.85546875" style="259" customWidth="1"/>
    <col min="13579" max="13579" width="6.5703125" style="259" customWidth="1"/>
    <col min="13580" max="13580" width="4.28515625" style="259" customWidth="1"/>
    <col min="13581" max="13581" width="9.140625" style="259" customWidth="1"/>
    <col min="13582" max="13582" width="16.5703125" style="259" customWidth="1"/>
    <col min="13583" max="13824" width="9.140625" style="259"/>
    <col min="13825" max="13825" width="3.7109375" style="259" customWidth="1"/>
    <col min="13826" max="13826" width="27.85546875" style="259" customWidth="1"/>
    <col min="13827" max="13827" width="15.140625" style="259" customWidth="1"/>
    <col min="13828" max="13830" width="12.85546875" style="259" customWidth="1"/>
    <col min="13831" max="13831" width="15" style="259" customWidth="1"/>
    <col min="13832" max="13832" width="9.7109375" style="259" customWidth="1"/>
    <col min="13833" max="13833" width="10.140625" style="259" customWidth="1"/>
    <col min="13834" max="13834" width="16.85546875" style="259" customWidth="1"/>
    <col min="13835" max="13835" width="6.5703125" style="259" customWidth="1"/>
    <col min="13836" max="13836" width="4.28515625" style="259" customWidth="1"/>
    <col min="13837" max="13837" width="9.140625" style="259" customWidth="1"/>
    <col min="13838" max="13838" width="16.5703125" style="259" customWidth="1"/>
    <col min="13839" max="14080" width="9.140625" style="259"/>
    <col min="14081" max="14081" width="3.7109375" style="259" customWidth="1"/>
    <col min="14082" max="14082" width="27.85546875" style="259" customWidth="1"/>
    <col min="14083" max="14083" width="15.140625" style="259" customWidth="1"/>
    <col min="14084" max="14086" width="12.85546875" style="259" customWidth="1"/>
    <col min="14087" max="14087" width="15" style="259" customWidth="1"/>
    <col min="14088" max="14088" width="9.7109375" style="259" customWidth="1"/>
    <col min="14089" max="14089" width="10.140625" style="259" customWidth="1"/>
    <col min="14090" max="14090" width="16.85546875" style="259" customWidth="1"/>
    <col min="14091" max="14091" width="6.5703125" style="259" customWidth="1"/>
    <col min="14092" max="14092" width="4.28515625" style="259" customWidth="1"/>
    <col min="14093" max="14093" width="9.140625" style="259" customWidth="1"/>
    <col min="14094" max="14094" width="16.5703125" style="259" customWidth="1"/>
    <col min="14095" max="14336" width="9.140625" style="259"/>
    <col min="14337" max="14337" width="3.7109375" style="259" customWidth="1"/>
    <col min="14338" max="14338" width="27.85546875" style="259" customWidth="1"/>
    <col min="14339" max="14339" width="15.140625" style="259" customWidth="1"/>
    <col min="14340" max="14342" width="12.85546875" style="259" customWidth="1"/>
    <col min="14343" max="14343" width="15" style="259" customWidth="1"/>
    <col min="14344" max="14344" width="9.7109375" style="259" customWidth="1"/>
    <col min="14345" max="14345" width="10.140625" style="259" customWidth="1"/>
    <col min="14346" max="14346" width="16.85546875" style="259" customWidth="1"/>
    <col min="14347" max="14347" width="6.5703125" style="259" customWidth="1"/>
    <col min="14348" max="14348" width="4.28515625" style="259" customWidth="1"/>
    <col min="14349" max="14349" width="9.140625" style="259" customWidth="1"/>
    <col min="14350" max="14350" width="16.5703125" style="259" customWidth="1"/>
    <col min="14351" max="14592" width="9.140625" style="259"/>
    <col min="14593" max="14593" width="3.7109375" style="259" customWidth="1"/>
    <col min="14594" max="14594" width="27.85546875" style="259" customWidth="1"/>
    <col min="14595" max="14595" width="15.140625" style="259" customWidth="1"/>
    <col min="14596" max="14598" width="12.85546875" style="259" customWidth="1"/>
    <col min="14599" max="14599" width="15" style="259" customWidth="1"/>
    <col min="14600" max="14600" width="9.7109375" style="259" customWidth="1"/>
    <col min="14601" max="14601" width="10.140625" style="259" customWidth="1"/>
    <col min="14602" max="14602" width="16.85546875" style="259" customWidth="1"/>
    <col min="14603" max="14603" width="6.5703125" style="259" customWidth="1"/>
    <col min="14604" max="14604" width="4.28515625" style="259" customWidth="1"/>
    <col min="14605" max="14605" width="9.140625" style="259" customWidth="1"/>
    <col min="14606" max="14606" width="16.5703125" style="259" customWidth="1"/>
    <col min="14607" max="14848" width="9.140625" style="259"/>
    <col min="14849" max="14849" width="3.7109375" style="259" customWidth="1"/>
    <col min="14850" max="14850" width="27.85546875" style="259" customWidth="1"/>
    <col min="14851" max="14851" width="15.140625" style="259" customWidth="1"/>
    <col min="14852" max="14854" width="12.85546875" style="259" customWidth="1"/>
    <col min="14855" max="14855" width="15" style="259" customWidth="1"/>
    <col min="14856" max="14856" width="9.7109375" style="259" customWidth="1"/>
    <col min="14857" max="14857" width="10.140625" style="259" customWidth="1"/>
    <col min="14858" max="14858" width="16.85546875" style="259" customWidth="1"/>
    <col min="14859" max="14859" width="6.5703125" style="259" customWidth="1"/>
    <col min="14860" max="14860" width="4.28515625" style="259" customWidth="1"/>
    <col min="14861" max="14861" width="9.140625" style="259" customWidth="1"/>
    <col min="14862" max="14862" width="16.5703125" style="259" customWidth="1"/>
    <col min="14863" max="15104" width="9.140625" style="259"/>
    <col min="15105" max="15105" width="3.7109375" style="259" customWidth="1"/>
    <col min="15106" max="15106" width="27.85546875" style="259" customWidth="1"/>
    <col min="15107" max="15107" width="15.140625" style="259" customWidth="1"/>
    <col min="15108" max="15110" width="12.85546875" style="259" customWidth="1"/>
    <col min="15111" max="15111" width="15" style="259" customWidth="1"/>
    <col min="15112" max="15112" width="9.7109375" style="259" customWidth="1"/>
    <col min="15113" max="15113" width="10.140625" style="259" customWidth="1"/>
    <col min="15114" max="15114" width="16.85546875" style="259" customWidth="1"/>
    <col min="15115" max="15115" width="6.5703125" style="259" customWidth="1"/>
    <col min="15116" max="15116" width="4.28515625" style="259" customWidth="1"/>
    <col min="15117" max="15117" width="9.140625" style="259" customWidth="1"/>
    <col min="15118" max="15118" width="16.5703125" style="259" customWidth="1"/>
    <col min="15119" max="15360" width="9.140625" style="259"/>
    <col min="15361" max="15361" width="3.7109375" style="259" customWidth="1"/>
    <col min="15362" max="15362" width="27.85546875" style="259" customWidth="1"/>
    <col min="15363" max="15363" width="15.140625" style="259" customWidth="1"/>
    <col min="15364" max="15366" width="12.85546875" style="259" customWidth="1"/>
    <col min="15367" max="15367" width="15" style="259" customWidth="1"/>
    <col min="15368" max="15368" width="9.7109375" style="259" customWidth="1"/>
    <col min="15369" max="15369" width="10.140625" style="259" customWidth="1"/>
    <col min="15370" max="15370" width="16.85546875" style="259" customWidth="1"/>
    <col min="15371" max="15371" width="6.5703125" style="259" customWidth="1"/>
    <col min="15372" max="15372" width="4.28515625" style="259" customWidth="1"/>
    <col min="15373" max="15373" width="9.140625" style="259" customWidth="1"/>
    <col min="15374" max="15374" width="16.5703125" style="259" customWidth="1"/>
    <col min="15375" max="15616" width="9.140625" style="259"/>
    <col min="15617" max="15617" width="3.7109375" style="259" customWidth="1"/>
    <col min="15618" max="15618" width="27.85546875" style="259" customWidth="1"/>
    <col min="15619" max="15619" width="15.140625" style="259" customWidth="1"/>
    <col min="15620" max="15622" width="12.85546875" style="259" customWidth="1"/>
    <col min="15623" max="15623" width="15" style="259" customWidth="1"/>
    <col min="15624" max="15624" width="9.7109375" style="259" customWidth="1"/>
    <col min="15625" max="15625" width="10.140625" style="259" customWidth="1"/>
    <col min="15626" max="15626" width="16.85546875" style="259" customWidth="1"/>
    <col min="15627" max="15627" width="6.5703125" style="259" customWidth="1"/>
    <col min="15628" max="15628" width="4.28515625" style="259" customWidth="1"/>
    <col min="15629" max="15629" width="9.140625" style="259" customWidth="1"/>
    <col min="15630" max="15630" width="16.5703125" style="259" customWidth="1"/>
    <col min="15631" max="15872" width="9.140625" style="259"/>
    <col min="15873" max="15873" width="3.7109375" style="259" customWidth="1"/>
    <col min="15874" max="15874" width="27.85546875" style="259" customWidth="1"/>
    <col min="15875" max="15875" width="15.140625" style="259" customWidth="1"/>
    <col min="15876" max="15878" width="12.85546875" style="259" customWidth="1"/>
    <col min="15879" max="15879" width="15" style="259" customWidth="1"/>
    <col min="15880" max="15880" width="9.7109375" style="259" customWidth="1"/>
    <col min="15881" max="15881" width="10.140625" style="259" customWidth="1"/>
    <col min="15882" max="15882" width="16.85546875" style="259" customWidth="1"/>
    <col min="15883" max="15883" width="6.5703125" style="259" customWidth="1"/>
    <col min="15884" max="15884" width="4.28515625" style="259" customWidth="1"/>
    <col min="15885" max="15885" width="9.140625" style="259" customWidth="1"/>
    <col min="15886" max="15886" width="16.5703125" style="259" customWidth="1"/>
    <col min="15887" max="16128" width="9.140625" style="259"/>
    <col min="16129" max="16129" width="3.7109375" style="259" customWidth="1"/>
    <col min="16130" max="16130" width="27.85546875" style="259" customWidth="1"/>
    <col min="16131" max="16131" width="15.140625" style="259" customWidth="1"/>
    <col min="16132" max="16134" width="12.85546875" style="259" customWidth="1"/>
    <col min="16135" max="16135" width="15" style="259" customWidth="1"/>
    <col min="16136" max="16136" width="9.7109375" style="259" customWidth="1"/>
    <col min="16137" max="16137" width="10.140625" style="259" customWidth="1"/>
    <col min="16138" max="16138" width="16.85546875" style="259" customWidth="1"/>
    <col min="16139" max="16139" width="6.5703125" style="259" customWidth="1"/>
    <col min="16140" max="16140" width="4.28515625" style="259" customWidth="1"/>
    <col min="16141" max="16141" width="9.140625" style="259" customWidth="1"/>
    <col min="16142" max="16142" width="16.5703125" style="259" customWidth="1"/>
    <col min="16143" max="16384" width="9.140625" style="259"/>
  </cols>
  <sheetData>
    <row r="1" spans="1:14">
      <c r="A1" s="2236" t="s">
        <v>4042</v>
      </c>
      <c r="B1" s="2236"/>
      <c r="C1" s="2236"/>
      <c r="D1" s="2236"/>
      <c r="E1" s="2236"/>
      <c r="F1" s="2236"/>
      <c r="G1" s="2236"/>
      <c r="H1" s="2236"/>
      <c r="I1" s="2236"/>
      <c r="J1" s="2236"/>
      <c r="K1" s="2236"/>
      <c r="L1" s="2236"/>
      <c r="M1" s="2236"/>
      <c r="N1" s="2236"/>
    </row>
    <row r="2" spans="1:14">
      <c r="A2" s="2236" t="s">
        <v>6</v>
      </c>
      <c r="B2" s="2236"/>
      <c r="C2" s="2236"/>
      <c r="D2" s="2236"/>
      <c r="E2" s="2236"/>
      <c r="F2" s="2236"/>
      <c r="G2" s="2236"/>
      <c r="H2" s="2236"/>
      <c r="I2" s="2236"/>
      <c r="J2" s="2236"/>
      <c r="K2" s="2236"/>
      <c r="L2" s="2236"/>
      <c r="M2" s="2236"/>
      <c r="N2" s="2236"/>
    </row>
    <row r="3" spans="1:14">
      <c r="A3" s="2236" t="s">
        <v>4043</v>
      </c>
      <c r="B3" s="2236"/>
      <c r="C3" s="2236"/>
      <c r="D3" s="2236"/>
      <c r="E3" s="2236"/>
      <c r="F3" s="2236"/>
      <c r="G3" s="2236"/>
      <c r="H3" s="2236"/>
      <c r="I3" s="2236"/>
      <c r="J3" s="2236"/>
      <c r="K3" s="2236"/>
      <c r="L3" s="2236"/>
      <c r="M3" s="2236"/>
      <c r="N3" s="2236"/>
    </row>
    <row r="4" spans="1:14">
      <c r="A4" s="2235" t="s">
        <v>4044</v>
      </c>
      <c r="B4" s="2235"/>
      <c r="C4" s="2235"/>
      <c r="D4" s="2235"/>
      <c r="E4" s="2235"/>
      <c r="F4" s="2235"/>
      <c r="G4" s="2235"/>
      <c r="H4" s="2235"/>
      <c r="I4" s="2235"/>
      <c r="J4" s="2235"/>
      <c r="K4" s="2235"/>
      <c r="L4" s="2235"/>
      <c r="M4" s="2235"/>
      <c r="N4" s="2235"/>
    </row>
    <row r="5" spans="1:14">
      <c r="A5" s="2236" t="s">
        <v>4045</v>
      </c>
      <c r="B5" s="2236"/>
      <c r="C5" s="2236"/>
      <c r="D5" s="2236"/>
      <c r="E5" s="2236"/>
      <c r="F5" s="2236"/>
      <c r="G5" s="2236"/>
      <c r="H5" s="2236"/>
      <c r="I5" s="2236"/>
      <c r="J5" s="2236"/>
      <c r="K5" s="2236"/>
      <c r="L5" s="2236"/>
      <c r="M5" s="2236"/>
      <c r="N5" s="2236"/>
    </row>
    <row r="6" spans="1:14">
      <c r="A6" s="1614"/>
      <c r="B6" s="1614"/>
      <c r="C6" s="1614"/>
      <c r="D6" s="1614"/>
      <c r="E6" s="1614"/>
      <c r="F6" s="1614"/>
      <c r="G6" s="1614"/>
      <c r="H6" s="1614"/>
      <c r="I6" s="1614"/>
      <c r="J6" s="1614"/>
      <c r="K6" s="1614"/>
      <c r="L6" s="1614"/>
      <c r="M6" s="1614"/>
      <c r="N6" s="1614"/>
    </row>
    <row r="7" spans="1:14">
      <c r="A7" s="2235" t="s">
        <v>4046</v>
      </c>
      <c r="B7" s="2235"/>
      <c r="C7" s="2235"/>
      <c r="D7" s="2235"/>
      <c r="E7" s="2235"/>
      <c r="F7" s="2235"/>
      <c r="G7" s="2235"/>
      <c r="H7" s="2235"/>
      <c r="I7" s="2235"/>
      <c r="J7" s="2235"/>
      <c r="K7" s="2235"/>
      <c r="L7" s="2235"/>
      <c r="M7" s="2235"/>
      <c r="N7" s="2235"/>
    </row>
    <row r="8" spans="1:14">
      <c r="A8" s="2235" t="s">
        <v>4047</v>
      </c>
      <c r="B8" s="2235"/>
      <c r="C8" s="2235"/>
      <c r="D8" s="2235"/>
      <c r="E8" s="2235"/>
      <c r="F8" s="2235"/>
      <c r="G8" s="2235"/>
      <c r="H8" s="2235"/>
      <c r="I8" s="2235"/>
      <c r="J8" s="2235"/>
      <c r="K8" s="2235"/>
      <c r="L8" s="2235"/>
      <c r="M8" s="2235"/>
      <c r="N8" s="2235"/>
    </row>
    <row r="9" spans="1:14" s="215" customFormat="1">
      <c r="A9" s="1631"/>
      <c r="B9" s="2267" t="s">
        <v>1928</v>
      </c>
      <c r="C9" s="2267"/>
      <c r="D9" s="2267"/>
      <c r="E9" s="2267"/>
      <c r="F9" s="2267"/>
      <c r="G9" s="2267"/>
      <c r="H9" s="2267"/>
      <c r="I9" s="2267"/>
      <c r="J9" s="2267"/>
      <c r="K9" s="2267"/>
      <c r="L9" s="2267"/>
      <c r="M9" s="2267"/>
      <c r="N9" s="2267"/>
    </row>
    <row r="10" spans="1:14">
      <c r="A10" s="2268" t="s">
        <v>4048</v>
      </c>
      <c r="B10" s="2269"/>
      <c r="C10" s="2269"/>
      <c r="D10" s="2269"/>
      <c r="E10" s="2269"/>
      <c r="F10" s="2270"/>
      <c r="G10" s="2268" t="s">
        <v>4049</v>
      </c>
      <c r="H10" s="2269"/>
      <c r="I10" s="2269"/>
      <c r="J10" s="2269"/>
      <c r="K10" s="1624"/>
      <c r="L10" s="1624"/>
      <c r="M10" s="1624"/>
      <c r="N10" s="1623"/>
    </row>
    <row r="11" spans="1:14">
      <c r="A11" s="1616"/>
      <c r="B11" s="1626"/>
      <c r="C11" s="1626"/>
      <c r="D11" s="1626"/>
      <c r="E11" s="1626"/>
      <c r="F11" s="1629"/>
      <c r="G11" s="1627"/>
      <c r="H11" s="1626"/>
      <c r="I11" s="1626"/>
      <c r="J11" s="1626"/>
      <c r="K11" s="1626"/>
      <c r="L11" s="1630"/>
      <c r="M11" s="1625" t="s">
        <v>5</v>
      </c>
      <c r="N11" s="1628"/>
    </row>
    <row r="12" spans="1:14">
      <c r="A12" s="1616"/>
      <c r="B12" s="1626"/>
      <c r="C12" s="1626"/>
      <c r="D12" s="1626"/>
      <c r="E12" s="1626"/>
      <c r="F12" s="1629"/>
      <c r="G12" s="1627"/>
      <c r="H12" s="1626"/>
      <c r="I12" s="1626"/>
      <c r="J12" s="1626"/>
      <c r="K12" s="1626"/>
      <c r="L12" s="1630"/>
      <c r="M12" s="1631" t="s">
        <v>8</v>
      </c>
      <c r="N12" s="1628"/>
    </row>
    <row r="13" spans="1:14" ht="15" customHeight="1">
      <c r="A13" s="2252" t="s">
        <v>4050</v>
      </c>
      <c r="B13" s="2253"/>
      <c r="C13" s="2239" t="s">
        <v>647</v>
      </c>
      <c r="D13" s="2239" t="s">
        <v>4051</v>
      </c>
      <c r="E13" s="2239"/>
      <c r="F13" s="2239"/>
      <c r="G13" s="2239" t="s">
        <v>648</v>
      </c>
      <c r="H13" s="2240" t="s">
        <v>13</v>
      </c>
      <c r="I13" s="2241"/>
      <c r="J13" s="2242"/>
      <c r="K13" s="2239" t="s">
        <v>4052</v>
      </c>
      <c r="L13" s="2239"/>
      <c r="M13" s="2239"/>
      <c r="N13" s="2239"/>
    </row>
    <row r="14" spans="1:14" ht="30.75" customHeight="1">
      <c r="A14" s="2254"/>
      <c r="B14" s="2255"/>
      <c r="C14" s="2239"/>
      <c r="D14" s="2239" t="s">
        <v>21</v>
      </c>
      <c r="E14" s="2239" t="s">
        <v>4053</v>
      </c>
      <c r="F14" s="2239" t="s">
        <v>336</v>
      </c>
      <c r="G14" s="2239"/>
      <c r="H14" s="2239" t="s">
        <v>649</v>
      </c>
      <c r="I14" s="2239"/>
      <c r="J14" s="2239" t="s">
        <v>18</v>
      </c>
      <c r="K14" s="2239" t="s">
        <v>4054</v>
      </c>
      <c r="L14" s="2239"/>
      <c r="M14" s="2239" t="s">
        <v>650</v>
      </c>
      <c r="N14" s="2239" t="s">
        <v>18</v>
      </c>
    </row>
    <row r="15" spans="1:14">
      <c r="A15" s="2254"/>
      <c r="B15" s="2255"/>
      <c r="C15" s="2273"/>
      <c r="D15" s="2273"/>
      <c r="E15" s="2273"/>
      <c r="F15" s="2273"/>
      <c r="G15" s="2273"/>
      <c r="H15" s="1682" t="s">
        <v>29</v>
      </c>
      <c r="I15" s="1682" t="s">
        <v>30</v>
      </c>
      <c r="J15" s="2273"/>
      <c r="K15" s="2273"/>
      <c r="L15" s="2273"/>
      <c r="M15" s="2273"/>
      <c r="N15" s="2273"/>
    </row>
    <row r="16" spans="1:14">
      <c r="A16" s="1676">
        <v>1</v>
      </c>
      <c r="B16" s="1692" t="s">
        <v>4055</v>
      </c>
      <c r="C16" s="1754" t="s">
        <v>652</v>
      </c>
      <c r="D16" s="1703">
        <v>20602</v>
      </c>
      <c r="E16" s="1693">
        <v>35240</v>
      </c>
      <c r="F16" s="1703">
        <v>44196</v>
      </c>
      <c r="G16" s="1694">
        <v>46759</v>
      </c>
      <c r="H16" s="1707">
        <v>45.46</v>
      </c>
      <c r="I16" s="1696">
        <v>77.459999999999994</v>
      </c>
      <c r="J16" s="1708">
        <v>276993.14709715598</v>
      </c>
      <c r="K16" s="2276">
        <v>24.536986301369861</v>
      </c>
      <c r="L16" s="2276"/>
      <c r="M16" s="1713">
        <v>27.5</v>
      </c>
      <c r="N16" s="1701">
        <v>1285872.5</v>
      </c>
    </row>
    <row r="17" spans="1:14">
      <c r="A17" s="1650">
        <v>2</v>
      </c>
      <c r="B17" s="1648" t="s">
        <v>4056</v>
      </c>
      <c r="C17" s="1749" t="s">
        <v>546</v>
      </c>
      <c r="D17" s="1646">
        <v>20640</v>
      </c>
      <c r="E17" s="1645">
        <v>30481</v>
      </c>
      <c r="F17" s="1633">
        <v>44196</v>
      </c>
      <c r="G17" s="1690">
        <v>42165</v>
      </c>
      <c r="H17" s="1641"/>
      <c r="I17" s="1640"/>
      <c r="J17" s="1643"/>
      <c r="K17" s="2275">
        <v>37.575342465753423</v>
      </c>
      <c r="L17" s="2275"/>
      <c r="M17" s="1670">
        <v>51</v>
      </c>
      <c r="N17" s="1702">
        <v>2150415</v>
      </c>
    </row>
    <row r="18" spans="1:14">
      <c r="A18" s="1650">
        <v>3</v>
      </c>
      <c r="B18" s="1664" t="s">
        <v>4057</v>
      </c>
      <c r="C18" s="1749" t="s">
        <v>550</v>
      </c>
      <c r="D18" s="1633">
        <v>20682</v>
      </c>
      <c r="E18" s="1634">
        <v>33056</v>
      </c>
      <c r="F18" s="1633">
        <v>44196</v>
      </c>
      <c r="G18" s="1639">
        <v>26181</v>
      </c>
      <c r="H18" s="1637"/>
      <c r="I18" s="1640"/>
      <c r="J18" s="1635"/>
      <c r="K18" s="2275">
        <v>30.520547945205479</v>
      </c>
      <c r="L18" s="2275"/>
      <c r="M18" s="1662">
        <v>37</v>
      </c>
      <c r="N18" s="1702">
        <v>968697</v>
      </c>
    </row>
    <row r="19" spans="1:14">
      <c r="A19" s="1650">
        <v>4</v>
      </c>
      <c r="B19" s="1664" t="s">
        <v>4058</v>
      </c>
      <c r="C19" s="1750" t="s">
        <v>550</v>
      </c>
      <c r="D19" s="1633">
        <v>20508</v>
      </c>
      <c r="E19" s="1634">
        <v>30872</v>
      </c>
      <c r="F19" s="1633">
        <v>44196</v>
      </c>
      <c r="G19" s="1639">
        <v>27503</v>
      </c>
      <c r="H19" s="1641"/>
      <c r="I19" s="1640"/>
      <c r="J19" s="1635"/>
      <c r="K19" s="2275">
        <v>36.504109589041093</v>
      </c>
      <c r="L19" s="2275"/>
      <c r="M19" s="1662">
        <v>49</v>
      </c>
      <c r="N19" s="1702">
        <v>1347647</v>
      </c>
    </row>
    <row r="20" spans="1:14">
      <c r="A20" s="1650">
        <v>5</v>
      </c>
      <c r="B20" s="1664" t="s">
        <v>4059</v>
      </c>
      <c r="C20" s="1750" t="s">
        <v>4060</v>
      </c>
      <c r="D20" s="1633">
        <v>20657</v>
      </c>
      <c r="E20" s="1634">
        <v>32514</v>
      </c>
      <c r="F20" s="1633">
        <v>44196</v>
      </c>
      <c r="G20" s="1639">
        <v>23222</v>
      </c>
      <c r="H20" s="1641"/>
      <c r="I20" s="1640"/>
      <c r="J20" s="1635"/>
      <c r="K20" s="2275">
        <v>32.005479452054793</v>
      </c>
      <c r="L20" s="2275"/>
      <c r="M20" s="1662">
        <v>39</v>
      </c>
      <c r="N20" s="1702">
        <v>905658</v>
      </c>
    </row>
    <row r="21" spans="1:14">
      <c r="A21" s="1650">
        <v>6</v>
      </c>
      <c r="B21" s="1664" t="s">
        <v>4061</v>
      </c>
      <c r="C21" s="1750" t="s">
        <v>4060</v>
      </c>
      <c r="D21" s="1633">
        <v>20487</v>
      </c>
      <c r="E21" s="1634">
        <v>31817</v>
      </c>
      <c r="F21" s="1633">
        <v>44196</v>
      </c>
      <c r="G21" s="1639">
        <v>23801</v>
      </c>
      <c r="H21" s="1641"/>
      <c r="I21" s="1640"/>
      <c r="J21" s="1635"/>
      <c r="K21" s="2275">
        <v>33.915068493150685</v>
      </c>
      <c r="L21" s="2275"/>
      <c r="M21" s="1662">
        <v>43</v>
      </c>
      <c r="N21" s="1702">
        <v>1023443</v>
      </c>
    </row>
    <row r="22" spans="1:14">
      <c r="A22" s="1650">
        <v>7</v>
      </c>
      <c r="B22" s="1648" t="s">
        <v>4062</v>
      </c>
      <c r="C22" s="1751" t="s">
        <v>549</v>
      </c>
      <c r="D22" s="1646">
        <v>20461</v>
      </c>
      <c r="E22" s="1645">
        <v>33088</v>
      </c>
      <c r="F22" s="1633">
        <v>44196</v>
      </c>
      <c r="G22" s="1690">
        <v>23222</v>
      </c>
      <c r="H22" s="1641"/>
      <c r="I22" s="1640"/>
      <c r="J22" s="1643"/>
      <c r="K22" s="2275">
        <v>30.432876712328767</v>
      </c>
      <c r="L22" s="2275"/>
      <c r="M22" s="1670">
        <v>35</v>
      </c>
      <c r="N22" s="1702">
        <v>812770</v>
      </c>
    </row>
    <row r="23" spans="1:14">
      <c r="A23" s="1650">
        <v>8</v>
      </c>
      <c r="B23" s="1664" t="s">
        <v>4063</v>
      </c>
      <c r="C23" s="1752" t="s">
        <v>550</v>
      </c>
      <c r="D23" s="1633">
        <v>20552</v>
      </c>
      <c r="E23" s="1634">
        <v>30575</v>
      </c>
      <c r="F23" s="1633">
        <v>44196</v>
      </c>
      <c r="G23" s="1639">
        <v>27503</v>
      </c>
      <c r="H23" s="1641"/>
      <c r="I23" s="1640"/>
      <c r="J23" s="1635"/>
      <c r="K23" s="2275">
        <v>37.317808219178083</v>
      </c>
      <c r="L23" s="2275"/>
      <c r="M23" s="1662">
        <v>49</v>
      </c>
      <c r="N23" s="1702">
        <v>1347647</v>
      </c>
    </row>
    <row r="24" spans="1:14">
      <c r="A24" s="1650">
        <v>9</v>
      </c>
      <c r="B24" s="1648" t="s">
        <v>4064</v>
      </c>
      <c r="C24" s="1750" t="s">
        <v>4065</v>
      </c>
      <c r="D24" s="1646">
        <v>21177</v>
      </c>
      <c r="E24" s="1645">
        <v>31779</v>
      </c>
      <c r="F24" s="1633">
        <v>44196</v>
      </c>
      <c r="G24" s="1690">
        <v>12407</v>
      </c>
      <c r="H24" s="1675">
        <v>10.74</v>
      </c>
      <c r="I24" s="1654">
        <v>22.34</v>
      </c>
      <c r="J24" s="1709">
        <v>19779.419500011998</v>
      </c>
      <c r="K24" s="2275">
        <v>34.019178082191779</v>
      </c>
      <c r="L24" s="2275"/>
      <c r="M24" s="1670">
        <v>43</v>
      </c>
      <c r="N24" s="1702">
        <v>533501</v>
      </c>
    </row>
    <row r="25" spans="1:14">
      <c r="A25" s="1650">
        <v>10</v>
      </c>
      <c r="B25" s="1664" t="s">
        <v>4066</v>
      </c>
      <c r="C25" s="1750" t="s">
        <v>64</v>
      </c>
      <c r="D25" s="1633">
        <v>21109</v>
      </c>
      <c r="E25" s="1634">
        <v>30086</v>
      </c>
      <c r="F25" s="1633">
        <v>44196</v>
      </c>
      <c r="G25" s="1691">
        <v>69689</v>
      </c>
      <c r="H25" s="1637">
        <v>34.75</v>
      </c>
      <c r="I25" s="1636">
        <v>64.75</v>
      </c>
      <c r="J25" s="1710">
        <v>334170.85649485001</v>
      </c>
      <c r="K25" s="2275">
        <v>38.657534246575345</v>
      </c>
      <c r="L25" s="2275"/>
      <c r="M25" s="1662">
        <v>53</v>
      </c>
      <c r="N25" s="1702">
        <v>3693517</v>
      </c>
    </row>
    <row r="26" spans="1:14">
      <c r="A26" s="1650">
        <v>11</v>
      </c>
      <c r="B26" s="1664" t="s">
        <v>4067</v>
      </c>
      <c r="C26" s="1750" t="s">
        <v>92</v>
      </c>
      <c r="D26" s="1633">
        <v>21013</v>
      </c>
      <c r="E26" s="1634">
        <v>30217</v>
      </c>
      <c r="F26" s="1633">
        <v>44196</v>
      </c>
      <c r="G26" s="1639">
        <v>66385</v>
      </c>
      <c r="H26" s="1641">
        <v>20.49</v>
      </c>
      <c r="I26" s="1636">
        <v>30.98</v>
      </c>
      <c r="J26" s="1710">
        <v>308633.80741506501</v>
      </c>
      <c r="K26" s="2275">
        <v>38.298630136986304</v>
      </c>
      <c r="L26" s="2275"/>
      <c r="M26" s="1714">
        <v>51</v>
      </c>
      <c r="N26" s="1702">
        <v>3385635</v>
      </c>
    </row>
    <row r="27" spans="1:14">
      <c r="A27" s="1650">
        <v>12</v>
      </c>
      <c r="B27" s="1664" t="s">
        <v>4068</v>
      </c>
      <c r="C27" s="1752" t="s">
        <v>651</v>
      </c>
      <c r="D27" s="1633">
        <v>21131</v>
      </c>
      <c r="E27" s="1634">
        <v>34925</v>
      </c>
      <c r="F27" s="1633">
        <v>44196</v>
      </c>
      <c r="G27" s="1639">
        <v>51989</v>
      </c>
      <c r="H27" s="1641">
        <v>19.5</v>
      </c>
      <c r="I27" s="1640">
        <v>24.6</v>
      </c>
      <c r="J27" s="1710">
        <v>110492.12136122999</v>
      </c>
      <c r="K27" s="2275">
        <v>25.4</v>
      </c>
      <c r="L27" s="2275"/>
      <c r="M27" s="1662">
        <v>27.5</v>
      </c>
      <c r="N27" s="1702">
        <v>1429697.5</v>
      </c>
    </row>
    <row r="28" spans="1:14">
      <c r="A28" s="1650">
        <v>13</v>
      </c>
      <c r="B28" s="1664" t="s">
        <v>4069</v>
      </c>
      <c r="C28" s="1752" t="s">
        <v>641</v>
      </c>
      <c r="D28" s="1633">
        <v>21004</v>
      </c>
      <c r="E28" s="1634">
        <v>28716</v>
      </c>
      <c r="F28" s="1633">
        <v>44196</v>
      </c>
      <c r="G28" s="1639">
        <v>34847</v>
      </c>
      <c r="H28" s="1641">
        <v>14.25</v>
      </c>
      <c r="I28" s="1640">
        <v>27.21</v>
      </c>
      <c r="J28" s="1710">
        <v>69626.722360674001</v>
      </c>
      <c r="K28" s="2275">
        <v>42.410958904109592</v>
      </c>
      <c r="L28" s="2275"/>
      <c r="M28" s="1662">
        <v>59</v>
      </c>
      <c r="N28" s="1702">
        <v>2055973</v>
      </c>
    </row>
    <row r="29" spans="1:14">
      <c r="A29" s="1650">
        <v>14</v>
      </c>
      <c r="B29" s="1648" t="s">
        <v>4070</v>
      </c>
      <c r="C29" s="1751" t="s">
        <v>550</v>
      </c>
      <c r="D29" s="1646">
        <v>20869</v>
      </c>
      <c r="E29" s="1645">
        <v>30900</v>
      </c>
      <c r="F29" s="1633">
        <v>44196</v>
      </c>
      <c r="G29" s="1690">
        <v>26181</v>
      </c>
      <c r="H29" s="1641"/>
      <c r="I29" s="1640"/>
      <c r="J29" s="1643"/>
      <c r="K29" s="2275">
        <v>36.42739726027397</v>
      </c>
      <c r="L29" s="2275"/>
      <c r="M29" s="1670">
        <v>47</v>
      </c>
      <c r="N29" s="1702">
        <v>1230507</v>
      </c>
    </row>
    <row r="30" spans="1:14">
      <c r="A30" s="1650">
        <v>15</v>
      </c>
      <c r="B30" s="1648" t="s">
        <v>4071</v>
      </c>
      <c r="C30" s="1751" t="s">
        <v>549</v>
      </c>
      <c r="D30" s="1646">
        <v>20932</v>
      </c>
      <c r="E30" s="1645">
        <v>31230</v>
      </c>
      <c r="F30" s="1633">
        <v>44196</v>
      </c>
      <c r="G30" s="1690">
        <v>24096</v>
      </c>
      <c r="H30" s="1641"/>
      <c r="I30" s="1640"/>
      <c r="J30" s="1643"/>
      <c r="K30" s="2275">
        <v>35.523287671232879</v>
      </c>
      <c r="L30" s="2275"/>
      <c r="M30" s="1670">
        <v>47</v>
      </c>
      <c r="N30" s="1702">
        <v>1132512</v>
      </c>
    </row>
    <row r="31" spans="1:14">
      <c r="A31" s="1650">
        <v>16</v>
      </c>
      <c r="B31" s="1648" t="s">
        <v>4072</v>
      </c>
      <c r="C31" s="1751" t="s">
        <v>549</v>
      </c>
      <c r="D31" s="1646">
        <v>21093</v>
      </c>
      <c r="E31" s="1645">
        <v>33420</v>
      </c>
      <c r="F31" s="1633">
        <v>44196</v>
      </c>
      <c r="G31" s="1690">
        <v>24395</v>
      </c>
      <c r="H31" s="1641"/>
      <c r="I31" s="1640"/>
      <c r="J31" s="1643"/>
      <c r="K31" s="2275">
        <v>29.523287671232875</v>
      </c>
      <c r="L31" s="2275"/>
      <c r="M31" s="1670">
        <v>35</v>
      </c>
      <c r="N31" s="1702">
        <v>853825</v>
      </c>
    </row>
    <row r="32" spans="1:14">
      <c r="A32" s="1650">
        <v>17</v>
      </c>
      <c r="B32" s="1664" t="s">
        <v>4073</v>
      </c>
      <c r="C32" s="1751" t="s">
        <v>550</v>
      </c>
      <c r="D32" s="1633">
        <v>21042</v>
      </c>
      <c r="E32" s="1634">
        <v>35233</v>
      </c>
      <c r="F32" s="1633">
        <v>44196</v>
      </c>
      <c r="G32" s="1691">
        <v>25545</v>
      </c>
      <c r="H32" s="1637"/>
      <c r="I32" s="1636"/>
      <c r="J32" s="1711"/>
      <c r="K32" s="2275">
        <v>24.556164383561644</v>
      </c>
      <c r="L32" s="2275"/>
      <c r="M32" s="1662">
        <v>27.5</v>
      </c>
      <c r="N32" s="1702">
        <v>702487.5</v>
      </c>
    </row>
    <row r="33" spans="1:14">
      <c r="A33" s="1650">
        <v>18</v>
      </c>
      <c r="B33" s="1664" t="s">
        <v>4074</v>
      </c>
      <c r="C33" s="1752" t="s">
        <v>4075</v>
      </c>
      <c r="D33" s="1633">
        <v>21287</v>
      </c>
      <c r="E33" s="1634">
        <v>37545</v>
      </c>
      <c r="F33" s="1633">
        <v>44196</v>
      </c>
      <c r="G33" s="1639">
        <v>13729</v>
      </c>
      <c r="H33" s="1641">
        <v>16.22</v>
      </c>
      <c r="I33" s="1640">
        <v>27.87</v>
      </c>
      <c r="J33" s="1710">
        <v>29171.600827247003</v>
      </c>
      <c r="K33" s="2275">
        <v>18.221917808219178</v>
      </c>
      <c r="L33" s="2275"/>
      <c r="M33" s="1662">
        <v>18</v>
      </c>
      <c r="N33" s="1702">
        <v>247122</v>
      </c>
    </row>
    <row r="34" spans="1:14" ht="16.5" customHeight="1">
      <c r="A34" s="1650">
        <v>19</v>
      </c>
      <c r="B34" s="1664" t="s">
        <v>4076</v>
      </c>
      <c r="C34" s="1752" t="s">
        <v>4077</v>
      </c>
      <c r="D34" s="1633">
        <v>21349</v>
      </c>
      <c r="E34" s="1634">
        <v>35125</v>
      </c>
      <c r="F34" s="1633">
        <v>44196</v>
      </c>
      <c r="G34" s="1639">
        <v>11732</v>
      </c>
      <c r="H34" s="1641">
        <v>20.75</v>
      </c>
      <c r="I34" s="1640">
        <v>29.75</v>
      </c>
      <c r="J34" s="1710">
        <v>28552.536198199999</v>
      </c>
      <c r="K34" s="2275">
        <v>24.852054794520548</v>
      </c>
      <c r="L34" s="2275"/>
      <c r="M34" s="1662">
        <v>27.5</v>
      </c>
      <c r="N34" s="1702">
        <v>322630</v>
      </c>
    </row>
    <row r="35" spans="1:14">
      <c r="A35" s="1649">
        <v>20</v>
      </c>
      <c r="B35" s="1665" t="s">
        <v>4078</v>
      </c>
      <c r="C35" s="1753" t="s">
        <v>4079</v>
      </c>
      <c r="D35" s="1667">
        <v>21432</v>
      </c>
      <c r="E35" s="1698">
        <v>29445</v>
      </c>
      <c r="F35" s="1705">
        <v>44196</v>
      </c>
      <c r="G35" s="1699">
        <v>41140</v>
      </c>
      <c r="H35" s="1668">
        <v>18.25</v>
      </c>
      <c r="I35" s="1680">
        <v>28.5</v>
      </c>
      <c r="J35" s="1712">
        <v>92688.778946499995</v>
      </c>
      <c r="K35" s="2274">
        <v>40.413698630136984</v>
      </c>
      <c r="L35" s="2274"/>
      <c r="M35" s="1671">
        <v>55</v>
      </c>
      <c r="N35" s="1681">
        <v>2262700</v>
      </c>
    </row>
    <row r="36" spans="1:14">
      <c r="A36" s="1683"/>
      <c r="B36" s="1684"/>
      <c r="C36" s="1685"/>
      <c r="D36" s="1667"/>
      <c r="E36" s="1686"/>
      <c r="F36" s="2289" t="s">
        <v>4080</v>
      </c>
      <c r="G36" s="2267"/>
      <c r="H36" s="2267"/>
      <c r="I36" s="2290"/>
      <c r="J36" s="1687">
        <v>1119696.0742289871</v>
      </c>
      <c r="K36" s="2280"/>
      <c r="L36" s="2281"/>
      <c r="M36" s="1688"/>
      <c r="N36" s="1689">
        <v>24859804.5</v>
      </c>
    </row>
    <row r="37" spans="1:14">
      <c r="A37" s="1656" t="s">
        <v>51</v>
      </c>
      <c r="B37" s="1657"/>
      <c r="C37" s="1653" t="s">
        <v>4081</v>
      </c>
      <c r="D37" s="1653"/>
      <c r="E37" s="1657"/>
      <c r="F37" s="1653" t="s">
        <v>4082</v>
      </c>
      <c r="G37" s="1653"/>
      <c r="H37" s="1653"/>
      <c r="I37" s="1657"/>
      <c r="J37" s="1653" t="s">
        <v>52</v>
      </c>
      <c r="K37" s="1653"/>
      <c r="L37" s="1653"/>
      <c r="M37" s="1653"/>
      <c r="N37" s="1657"/>
    </row>
    <row r="38" spans="1:14">
      <c r="A38" s="1616"/>
      <c r="B38" s="1618"/>
      <c r="C38" s="1617"/>
      <c r="D38" s="1617"/>
      <c r="E38" s="1618"/>
      <c r="F38" s="1617"/>
      <c r="G38" s="1617"/>
      <c r="H38" s="1617"/>
      <c r="I38" s="1618"/>
      <c r="J38" s="1617"/>
      <c r="K38" s="1617"/>
      <c r="L38" s="1617"/>
      <c r="M38" s="1617"/>
      <c r="N38" s="1618"/>
    </row>
    <row r="39" spans="1:14">
      <c r="A39" s="2251" t="s">
        <v>4083</v>
      </c>
      <c r="B39" s="2248"/>
      <c r="C39" s="2247" t="s">
        <v>4084</v>
      </c>
      <c r="D39" s="2247"/>
      <c r="E39" s="2248"/>
      <c r="F39" s="2247" t="s">
        <v>4085</v>
      </c>
      <c r="G39" s="2247"/>
      <c r="H39" s="2247"/>
      <c r="I39" s="2248"/>
      <c r="J39" s="2265">
        <v>43504</v>
      </c>
      <c r="K39" s="2265"/>
      <c r="L39" s="2265"/>
      <c r="M39" s="2265"/>
      <c r="N39" s="2266"/>
    </row>
    <row r="40" spans="1:14" ht="15.75" customHeight="1">
      <c r="A40" s="2245" t="s">
        <v>4086</v>
      </c>
      <c r="B40" s="2246"/>
      <c r="C40" s="2249" t="s">
        <v>90</v>
      </c>
      <c r="D40" s="2249"/>
      <c r="E40" s="2250"/>
      <c r="F40" s="2249" t="s">
        <v>4087</v>
      </c>
      <c r="G40" s="2249"/>
      <c r="H40" s="2249"/>
      <c r="I40" s="2250"/>
      <c r="J40" s="2249"/>
      <c r="K40" s="2249"/>
      <c r="L40" s="2249"/>
      <c r="M40" s="2249"/>
      <c r="N40" s="2250"/>
    </row>
    <row r="41" spans="1:14">
      <c r="A41" s="1621"/>
      <c r="B41" s="1620"/>
      <c r="C41" s="1619"/>
      <c r="D41" s="1619"/>
      <c r="E41" s="1620"/>
      <c r="F41" s="1965" t="s">
        <v>346</v>
      </c>
      <c r="G41" s="1965"/>
      <c r="H41" s="1965"/>
      <c r="I41" s="1966"/>
      <c r="J41" s="1619"/>
      <c r="K41" s="1619"/>
      <c r="L41" s="1619"/>
      <c r="M41" s="1619"/>
      <c r="N41" s="1620"/>
    </row>
    <row r="42" spans="1:14">
      <c r="A42" s="1617"/>
      <c r="B42" s="1617"/>
      <c r="C42" s="1617"/>
      <c r="D42" s="1617"/>
      <c r="E42" s="1617"/>
      <c r="F42" s="1655"/>
      <c r="G42" s="1655"/>
      <c r="H42" s="1655"/>
      <c r="I42" s="1655"/>
      <c r="J42" s="1617"/>
      <c r="K42" s="1617"/>
      <c r="L42" s="1617"/>
      <c r="M42" s="1617"/>
      <c r="N42" s="1617"/>
    </row>
    <row r="43" spans="1:14">
      <c r="A43" s="1617"/>
      <c r="B43" s="1617"/>
      <c r="C43" s="1617"/>
      <c r="D43" s="1617"/>
      <c r="E43" s="1617"/>
      <c r="F43" s="1655"/>
      <c r="G43" s="1655"/>
      <c r="H43" s="1655"/>
      <c r="I43" s="1655"/>
      <c r="J43" s="1617"/>
      <c r="K43" s="1617"/>
      <c r="L43" s="1617"/>
      <c r="M43" s="1617"/>
      <c r="N43" s="1617"/>
    </row>
    <row r="44" spans="1:14">
      <c r="A44" s="1617"/>
      <c r="B44" s="1617"/>
      <c r="C44" s="1617"/>
      <c r="D44" s="1617"/>
      <c r="E44" s="1617"/>
      <c r="F44" s="1655"/>
      <c r="G44" s="1655"/>
      <c r="H44" s="1655"/>
      <c r="I44" s="1655"/>
      <c r="J44" s="1617"/>
      <c r="K44" s="1617"/>
      <c r="L44" s="1617"/>
      <c r="M44" s="1617"/>
      <c r="N44" s="1617"/>
    </row>
    <row r="45" spans="1:14">
      <c r="A45" s="1617"/>
      <c r="B45" s="1617"/>
      <c r="C45" s="1617"/>
      <c r="D45" s="1617"/>
      <c r="E45" s="1617"/>
      <c r="F45" s="1655"/>
      <c r="G45" s="1655"/>
      <c r="H45" s="1655"/>
      <c r="I45" s="1655"/>
      <c r="J45" s="1617"/>
      <c r="K45" s="1617"/>
      <c r="L45" s="1617"/>
      <c r="M45" s="1617"/>
      <c r="N45" s="1617"/>
    </row>
    <row r="46" spans="1:14" ht="15" customHeight="1">
      <c r="A46" s="1715"/>
      <c r="B46" s="1663"/>
      <c r="C46" s="1677"/>
      <c r="D46" s="1677"/>
      <c r="E46" s="1677"/>
      <c r="F46" s="2273" t="s">
        <v>4088</v>
      </c>
      <c r="G46" s="2273"/>
      <c r="H46" s="2273"/>
      <c r="I46" s="2273"/>
      <c r="J46" s="1716">
        <v>1119696.0742289871</v>
      </c>
      <c r="K46" s="2282"/>
      <c r="L46" s="2283"/>
      <c r="M46" s="1677"/>
      <c r="N46" s="1716">
        <v>24859804.5</v>
      </c>
    </row>
    <row r="47" spans="1:14">
      <c r="A47" s="1651">
        <v>21</v>
      </c>
      <c r="B47" s="1726" t="s">
        <v>4089</v>
      </c>
      <c r="C47" s="1755" t="s">
        <v>64</v>
      </c>
      <c r="D47" s="1659">
        <v>21380</v>
      </c>
      <c r="E47" s="1659">
        <v>34394</v>
      </c>
      <c r="F47" s="1703">
        <v>44196</v>
      </c>
      <c r="G47" s="1721">
        <v>69689</v>
      </c>
      <c r="H47" s="1660">
        <v>19.93</v>
      </c>
      <c r="I47" s="1696">
        <v>29.91</v>
      </c>
      <c r="J47" s="1708">
        <v>167387.69334375201</v>
      </c>
      <c r="K47" s="2276">
        <v>26.854794520547944</v>
      </c>
      <c r="L47" s="2276"/>
      <c r="M47" s="1722">
        <v>30.5</v>
      </c>
      <c r="N47" s="1723">
        <v>2125514.5</v>
      </c>
    </row>
    <row r="48" spans="1:14">
      <c r="A48" s="1632">
        <v>22</v>
      </c>
      <c r="B48" s="1664" t="s">
        <v>4090</v>
      </c>
      <c r="C48" s="1756" t="s">
        <v>782</v>
      </c>
      <c r="D48" s="1633">
        <v>21453</v>
      </c>
      <c r="E48" s="1646">
        <v>34864</v>
      </c>
      <c r="F48" s="1633">
        <v>44196</v>
      </c>
      <c r="G48" s="1639">
        <v>61672</v>
      </c>
      <c r="H48" s="1641">
        <v>19.5</v>
      </c>
      <c r="I48" s="1636">
        <v>19.079999999999998</v>
      </c>
      <c r="J48" s="1710">
        <v>116805.10963991997</v>
      </c>
      <c r="K48" s="2275">
        <v>25.567123287671233</v>
      </c>
      <c r="L48" s="2275"/>
      <c r="M48" s="1638">
        <v>29</v>
      </c>
      <c r="N48" s="1679">
        <v>1788488</v>
      </c>
    </row>
    <row r="49" spans="1:14">
      <c r="A49" s="1632">
        <v>23</v>
      </c>
      <c r="B49" s="1664" t="s">
        <v>4091</v>
      </c>
      <c r="C49" s="1757" t="s">
        <v>546</v>
      </c>
      <c r="D49" s="1633">
        <v>21487</v>
      </c>
      <c r="E49" s="1633">
        <v>31817</v>
      </c>
      <c r="F49" s="1633">
        <v>44196</v>
      </c>
      <c r="G49" s="1639">
        <v>41140</v>
      </c>
      <c r="H49" s="1641"/>
      <c r="I49" s="1636"/>
      <c r="J49" s="1635"/>
      <c r="K49" s="2275">
        <v>33.915068493150685</v>
      </c>
      <c r="L49" s="2275"/>
      <c r="M49" s="1647">
        <v>43</v>
      </c>
      <c r="N49" s="1679">
        <v>1769020</v>
      </c>
    </row>
    <row r="50" spans="1:14">
      <c r="A50" s="1632">
        <v>24</v>
      </c>
      <c r="B50" s="1664" t="s">
        <v>4092</v>
      </c>
      <c r="C50" s="1757" t="s">
        <v>546</v>
      </c>
      <c r="D50" s="1633">
        <v>21445</v>
      </c>
      <c r="E50" s="1633">
        <v>30539</v>
      </c>
      <c r="F50" s="1633">
        <v>44196</v>
      </c>
      <c r="G50" s="1639">
        <v>41140</v>
      </c>
      <c r="H50" s="1637"/>
      <c r="I50" s="1640"/>
      <c r="J50" s="1730"/>
      <c r="K50" s="2275">
        <v>37.416438356164385</v>
      </c>
      <c r="L50" s="2275"/>
      <c r="M50" s="1638">
        <v>49</v>
      </c>
      <c r="N50" s="1679">
        <v>2015860</v>
      </c>
    </row>
    <row r="51" spans="1:14">
      <c r="A51" s="1632">
        <v>25</v>
      </c>
      <c r="B51" s="1664" t="s">
        <v>4093</v>
      </c>
      <c r="C51" s="1757" t="s">
        <v>550</v>
      </c>
      <c r="D51" s="1633">
        <v>21319</v>
      </c>
      <c r="E51" s="1729">
        <v>30481</v>
      </c>
      <c r="F51" s="1633">
        <v>44196</v>
      </c>
      <c r="G51" s="1718">
        <v>26181</v>
      </c>
      <c r="H51" s="1637"/>
      <c r="I51" s="1640"/>
      <c r="J51" s="1635"/>
      <c r="K51" s="2275">
        <v>37.575342465753423</v>
      </c>
      <c r="L51" s="2275"/>
      <c r="M51" s="1638">
        <v>51</v>
      </c>
      <c r="N51" s="1679">
        <v>1335231</v>
      </c>
    </row>
    <row r="52" spans="1:14">
      <c r="A52" s="1632">
        <v>26</v>
      </c>
      <c r="B52" s="1664" t="s">
        <v>4094</v>
      </c>
      <c r="C52" s="1757" t="s">
        <v>550</v>
      </c>
      <c r="D52" s="1633">
        <v>21360</v>
      </c>
      <c r="E52" s="1633">
        <v>33497</v>
      </c>
      <c r="F52" s="1633">
        <v>44196</v>
      </c>
      <c r="G52" s="1639">
        <v>25545</v>
      </c>
      <c r="H52" s="1641"/>
      <c r="I52" s="1640"/>
      <c r="J52" s="1635"/>
      <c r="K52" s="2275">
        <v>29.312328767123287</v>
      </c>
      <c r="L52" s="2275"/>
      <c r="M52" s="1638">
        <v>33.5</v>
      </c>
      <c r="N52" s="1679">
        <v>855757.5</v>
      </c>
    </row>
    <row r="53" spans="1:14">
      <c r="A53" s="1632">
        <v>27</v>
      </c>
      <c r="B53" s="1664" t="s">
        <v>4095</v>
      </c>
      <c r="C53" s="1757" t="s">
        <v>550</v>
      </c>
      <c r="D53" s="1633">
        <v>21488</v>
      </c>
      <c r="E53" s="1633">
        <v>30258</v>
      </c>
      <c r="F53" s="1633">
        <v>44196</v>
      </c>
      <c r="G53" s="1639">
        <v>26181</v>
      </c>
      <c r="H53" s="1641"/>
      <c r="I53" s="1640"/>
      <c r="J53" s="1635"/>
      <c r="K53" s="2275">
        <v>38.186301369863017</v>
      </c>
      <c r="L53" s="2275"/>
      <c r="M53" s="1638">
        <v>51</v>
      </c>
      <c r="N53" s="1679">
        <v>1335231</v>
      </c>
    </row>
    <row r="54" spans="1:14">
      <c r="A54" s="1632">
        <v>28</v>
      </c>
      <c r="B54" s="1648" t="s">
        <v>4096</v>
      </c>
      <c r="C54" s="1757" t="s">
        <v>550</v>
      </c>
      <c r="D54" s="1646">
        <v>21529</v>
      </c>
      <c r="E54" s="1633">
        <v>35674</v>
      </c>
      <c r="F54" s="1633">
        <v>44196</v>
      </c>
      <c r="G54" s="1690">
        <v>25861</v>
      </c>
      <c r="H54" s="1641"/>
      <c r="I54" s="1640"/>
      <c r="J54" s="1643"/>
      <c r="K54" s="2275">
        <v>23.347945205479451</v>
      </c>
      <c r="L54" s="2275"/>
      <c r="M54" s="1644">
        <v>24.5</v>
      </c>
      <c r="N54" s="1679">
        <v>633594.5</v>
      </c>
    </row>
    <row r="55" spans="1:14">
      <c r="A55" s="1632">
        <v>29</v>
      </c>
      <c r="B55" s="1648" t="s">
        <v>4097</v>
      </c>
      <c r="C55" s="1757" t="s">
        <v>550</v>
      </c>
      <c r="D55" s="1646">
        <v>21200</v>
      </c>
      <c r="E55" s="1646">
        <v>31398</v>
      </c>
      <c r="F55" s="1633">
        <v>44196</v>
      </c>
      <c r="G55" s="1690">
        <v>26834</v>
      </c>
      <c r="H55" s="1641"/>
      <c r="I55" s="1640"/>
      <c r="J55" s="1643"/>
      <c r="K55" s="2275">
        <v>35.063013698630137</v>
      </c>
      <c r="L55" s="2275"/>
      <c r="M55" s="1644">
        <v>45</v>
      </c>
      <c r="N55" s="1679">
        <v>1207530</v>
      </c>
    </row>
    <row r="56" spans="1:14">
      <c r="A56" s="1632">
        <v>30</v>
      </c>
      <c r="B56" s="1648" t="s">
        <v>4098</v>
      </c>
      <c r="C56" s="1757" t="s">
        <v>549</v>
      </c>
      <c r="D56" s="1646">
        <v>21535</v>
      </c>
      <c r="E56" s="1646">
        <v>33620</v>
      </c>
      <c r="F56" s="1633">
        <v>44196</v>
      </c>
      <c r="G56" s="1690">
        <v>23801</v>
      </c>
      <c r="H56" s="1641"/>
      <c r="I56" s="1640"/>
      <c r="J56" s="1643"/>
      <c r="K56" s="2275">
        <v>28.975342465753425</v>
      </c>
      <c r="L56" s="2275"/>
      <c r="M56" s="1644">
        <v>33.5</v>
      </c>
      <c r="N56" s="1679">
        <v>797333.5</v>
      </c>
    </row>
    <row r="57" spans="1:14">
      <c r="A57" s="1632">
        <v>31</v>
      </c>
      <c r="B57" s="1648" t="s">
        <v>4099</v>
      </c>
      <c r="C57" s="1757" t="s">
        <v>549</v>
      </c>
      <c r="D57" s="1646">
        <v>21221</v>
      </c>
      <c r="E57" s="1646">
        <v>33512</v>
      </c>
      <c r="F57" s="1633">
        <v>44196</v>
      </c>
      <c r="G57" s="1690">
        <v>24697</v>
      </c>
      <c r="H57" s="1641"/>
      <c r="I57" s="1640"/>
      <c r="J57" s="1643"/>
      <c r="K57" s="2275">
        <v>29.271232876712329</v>
      </c>
      <c r="L57" s="2275"/>
      <c r="M57" s="1644">
        <v>33.5</v>
      </c>
      <c r="N57" s="1679">
        <v>827349.5</v>
      </c>
    </row>
    <row r="58" spans="1:14">
      <c r="A58" s="1632">
        <v>32</v>
      </c>
      <c r="B58" s="1648" t="s">
        <v>4100</v>
      </c>
      <c r="C58" s="1758" t="s">
        <v>550</v>
      </c>
      <c r="D58" s="1646">
        <v>21191</v>
      </c>
      <c r="E58" s="1646">
        <v>34489</v>
      </c>
      <c r="F58" s="1633">
        <v>44196</v>
      </c>
      <c r="G58" s="1690">
        <v>25232</v>
      </c>
      <c r="H58" s="1641"/>
      <c r="I58" s="1640"/>
      <c r="J58" s="1643"/>
      <c r="K58" s="2275">
        <v>26.594520547945205</v>
      </c>
      <c r="L58" s="2275"/>
      <c r="M58" s="1644">
        <v>30.5</v>
      </c>
      <c r="N58" s="1679">
        <v>769576</v>
      </c>
    </row>
    <row r="59" spans="1:14">
      <c r="A59" s="1632">
        <v>33</v>
      </c>
      <c r="B59" s="1648" t="s">
        <v>4101</v>
      </c>
      <c r="C59" s="1758" t="s">
        <v>550</v>
      </c>
      <c r="D59" s="1646">
        <v>21469</v>
      </c>
      <c r="E59" s="1646">
        <v>32400</v>
      </c>
      <c r="F59" s="1633">
        <v>44196</v>
      </c>
      <c r="G59" s="1690">
        <v>25232</v>
      </c>
      <c r="H59" s="1641"/>
      <c r="I59" s="1640"/>
      <c r="J59" s="1643"/>
      <c r="K59" s="2275">
        <v>32.317808219178083</v>
      </c>
      <c r="L59" s="2275"/>
      <c r="M59" s="1644">
        <v>39</v>
      </c>
      <c r="N59" s="1679">
        <v>984048</v>
      </c>
    </row>
    <row r="60" spans="1:14">
      <c r="A60" s="1632">
        <v>34</v>
      </c>
      <c r="B60" s="1664" t="s">
        <v>4102</v>
      </c>
      <c r="C60" s="1758" t="s">
        <v>4060</v>
      </c>
      <c r="D60" s="1633">
        <v>21473</v>
      </c>
      <c r="E60" s="1646">
        <v>31204</v>
      </c>
      <c r="F60" s="1633">
        <v>44196</v>
      </c>
      <c r="G60" s="1691">
        <v>22938</v>
      </c>
      <c r="H60" s="1637"/>
      <c r="I60" s="1636"/>
      <c r="J60" s="1711"/>
      <c r="K60" s="2275">
        <v>35.594520547945208</v>
      </c>
      <c r="L60" s="2275"/>
      <c r="M60" s="1638">
        <v>47</v>
      </c>
      <c r="N60" s="1679">
        <v>1078086</v>
      </c>
    </row>
    <row r="61" spans="1:14">
      <c r="A61" s="1632">
        <v>35</v>
      </c>
      <c r="B61" s="1664" t="s">
        <v>4103</v>
      </c>
      <c r="C61" s="1757" t="s">
        <v>546</v>
      </c>
      <c r="D61" s="1633">
        <v>21215</v>
      </c>
      <c r="E61" s="1646">
        <v>33890</v>
      </c>
      <c r="F61" s="1633">
        <v>44196</v>
      </c>
      <c r="G61" s="1718">
        <v>42165</v>
      </c>
      <c r="H61" s="1641"/>
      <c r="I61" s="1636"/>
      <c r="J61" s="1635"/>
      <c r="K61" s="2275">
        <v>28.235616438356164</v>
      </c>
      <c r="L61" s="2275"/>
      <c r="M61" s="1638">
        <v>32</v>
      </c>
      <c r="N61" s="1679">
        <v>1349280</v>
      </c>
    </row>
    <row r="62" spans="1:14">
      <c r="A62" s="1632">
        <v>36</v>
      </c>
      <c r="B62" s="1664" t="s">
        <v>4104</v>
      </c>
      <c r="C62" s="1757" t="s">
        <v>641</v>
      </c>
      <c r="D62" s="1633">
        <v>21254</v>
      </c>
      <c r="E62" s="1633">
        <v>33033</v>
      </c>
      <c r="F62" s="1633">
        <v>44196</v>
      </c>
      <c r="G62" s="1718">
        <v>34000</v>
      </c>
      <c r="H62" s="1641">
        <v>27.17</v>
      </c>
      <c r="I62" s="1636">
        <v>31.42</v>
      </c>
      <c r="J62" s="1710">
        <v>96002.749962000002</v>
      </c>
      <c r="K62" s="2275">
        <v>30.583561643835615</v>
      </c>
      <c r="L62" s="2275"/>
      <c r="M62" s="1647">
        <v>37</v>
      </c>
      <c r="N62" s="1679">
        <v>1258000</v>
      </c>
    </row>
    <row r="63" spans="1:14">
      <c r="A63" s="1632">
        <v>37</v>
      </c>
      <c r="B63" s="1664" t="s">
        <v>4105</v>
      </c>
      <c r="C63" s="1757" t="s">
        <v>550</v>
      </c>
      <c r="D63" s="1633">
        <v>21548</v>
      </c>
      <c r="E63" s="1633">
        <v>30716</v>
      </c>
      <c r="F63" s="1633">
        <v>44196</v>
      </c>
      <c r="G63" s="1718">
        <v>27503</v>
      </c>
      <c r="H63" s="1622"/>
      <c r="I63" s="1640"/>
      <c r="J63" s="1635"/>
      <c r="K63" s="2275">
        <v>36.93150684931507</v>
      </c>
      <c r="L63" s="2275"/>
      <c r="M63" s="1638">
        <v>49</v>
      </c>
      <c r="N63" s="1679">
        <v>1347647</v>
      </c>
    </row>
    <row r="64" spans="1:14">
      <c r="A64" s="1632">
        <v>38</v>
      </c>
      <c r="B64" s="1727" t="s">
        <v>4106</v>
      </c>
      <c r="C64" s="1759" t="s">
        <v>782</v>
      </c>
      <c r="D64" s="1672">
        <v>21889</v>
      </c>
      <c r="E64" s="1672">
        <v>31419</v>
      </c>
      <c r="F64" s="1633">
        <v>44196</v>
      </c>
      <c r="G64" s="1658">
        <v>57805</v>
      </c>
      <c r="H64" s="1641">
        <v>20.9</v>
      </c>
      <c r="I64" s="1636">
        <v>30.46</v>
      </c>
      <c r="J64" s="1710">
        <v>143077.61064695998</v>
      </c>
      <c r="K64" s="2275">
        <v>35.005479452054793</v>
      </c>
      <c r="L64" s="2275"/>
      <c r="M64" s="1655">
        <v>45</v>
      </c>
      <c r="N64" s="1679">
        <v>2601225</v>
      </c>
    </row>
    <row r="65" spans="1:14" ht="15" customHeight="1">
      <c r="A65" s="1632">
        <v>39</v>
      </c>
      <c r="B65" s="1727" t="s">
        <v>4107</v>
      </c>
      <c r="C65" s="1760" t="s">
        <v>563</v>
      </c>
      <c r="D65" s="1672">
        <v>21827</v>
      </c>
      <c r="E65" s="1672">
        <v>32058</v>
      </c>
      <c r="F65" s="1633">
        <v>44196</v>
      </c>
      <c r="G65" s="1704">
        <v>46008</v>
      </c>
      <c r="H65" s="1661"/>
      <c r="I65" s="1617"/>
      <c r="J65" s="1661"/>
      <c r="K65" s="2275">
        <v>33.254794520547946</v>
      </c>
      <c r="L65" s="2275"/>
      <c r="M65" s="1655">
        <v>41</v>
      </c>
      <c r="N65" s="1679">
        <v>1886328</v>
      </c>
    </row>
    <row r="66" spans="1:14">
      <c r="A66" s="1683">
        <v>40</v>
      </c>
      <c r="B66" s="1728" t="s">
        <v>4108</v>
      </c>
      <c r="C66" s="1761" t="s">
        <v>563</v>
      </c>
      <c r="D66" s="1705">
        <v>21702</v>
      </c>
      <c r="E66" s="1705">
        <v>30228</v>
      </c>
      <c r="F66" s="1705">
        <v>44196</v>
      </c>
      <c r="G66" s="1724">
        <v>46759</v>
      </c>
      <c r="H66" s="1706"/>
      <c r="I66" s="1680"/>
      <c r="J66" s="1731"/>
      <c r="K66" s="2274">
        <v>38.268493150684932</v>
      </c>
      <c r="L66" s="2274"/>
      <c r="M66" s="1725">
        <v>51</v>
      </c>
      <c r="N66" s="1681">
        <v>2384709</v>
      </c>
    </row>
    <row r="67" spans="1:14">
      <c r="A67" s="1683"/>
      <c r="B67" s="1684"/>
      <c r="C67" s="1685"/>
      <c r="D67" s="1667"/>
      <c r="E67" s="1686"/>
      <c r="F67" s="2289" t="s">
        <v>4080</v>
      </c>
      <c r="G67" s="2267"/>
      <c r="H67" s="2267"/>
      <c r="I67" s="2290"/>
      <c r="J67" s="1687">
        <v>1499891.6271746592</v>
      </c>
      <c r="K67" s="2280"/>
      <c r="L67" s="2281"/>
      <c r="M67" s="1717"/>
      <c r="N67" s="1689">
        <v>46337351</v>
      </c>
    </row>
    <row r="68" spans="1:14">
      <c r="A68" s="1616" t="s">
        <v>51</v>
      </c>
      <c r="B68" s="1618"/>
      <c r="C68" s="1617" t="s">
        <v>4081</v>
      </c>
      <c r="D68" s="1653"/>
      <c r="E68" s="1618"/>
      <c r="F68" s="1617" t="s">
        <v>4082</v>
      </c>
      <c r="G68" s="1617"/>
      <c r="H68" s="1617"/>
      <c r="I68" s="1618"/>
      <c r="J68" s="1617" t="s">
        <v>52</v>
      </c>
      <c r="K68" s="1617"/>
      <c r="L68" s="1617"/>
      <c r="M68" s="1617"/>
      <c r="N68" s="1618"/>
    </row>
    <row r="69" spans="1:14">
      <c r="A69" s="1616"/>
      <c r="B69" s="1618"/>
      <c r="C69" s="1617"/>
      <c r="D69" s="1617"/>
      <c r="E69" s="1618"/>
      <c r="F69" s="1617"/>
      <c r="G69" s="1617"/>
      <c r="H69" s="1617"/>
      <c r="I69" s="1618"/>
      <c r="J69" s="1617"/>
      <c r="K69" s="1617"/>
      <c r="L69" s="1617"/>
      <c r="M69" s="1617"/>
      <c r="N69" s="1618"/>
    </row>
    <row r="70" spans="1:14">
      <c r="A70" s="2251" t="s">
        <v>4083</v>
      </c>
      <c r="B70" s="2248"/>
      <c r="C70" s="2247" t="s">
        <v>4084</v>
      </c>
      <c r="D70" s="2247"/>
      <c r="E70" s="2248"/>
      <c r="F70" s="2247" t="s">
        <v>4085</v>
      </c>
      <c r="G70" s="2247"/>
      <c r="H70" s="2247"/>
      <c r="I70" s="2248"/>
      <c r="J70" s="2265">
        <v>43504</v>
      </c>
      <c r="K70" s="2265"/>
      <c r="L70" s="2265"/>
      <c r="M70" s="2265"/>
      <c r="N70" s="2266"/>
    </row>
    <row r="71" spans="1:14">
      <c r="A71" s="2245" t="s">
        <v>4086</v>
      </c>
      <c r="B71" s="2246"/>
      <c r="C71" s="2249" t="s">
        <v>90</v>
      </c>
      <c r="D71" s="2249"/>
      <c r="E71" s="2250"/>
      <c r="F71" s="1983" t="s">
        <v>4087</v>
      </c>
      <c r="G71" s="1983"/>
      <c r="H71" s="1983"/>
      <c r="I71" s="2250"/>
      <c r="J71" s="2249"/>
      <c r="K71" s="2249"/>
      <c r="L71" s="2249"/>
      <c r="M71" s="2249"/>
      <c r="N71" s="2250"/>
    </row>
    <row r="72" spans="1:14">
      <c r="A72" s="1621"/>
      <c r="B72" s="1620"/>
      <c r="C72" s="1619"/>
      <c r="D72" s="1619"/>
      <c r="E72" s="1620"/>
      <c r="F72" s="1965" t="s">
        <v>346</v>
      </c>
      <c r="G72" s="1965"/>
      <c r="H72" s="1965"/>
      <c r="I72" s="1966"/>
      <c r="J72" s="1619"/>
      <c r="K72" s="1619"/>
      <c r="L72" s="1619"/>
      <c r="M72" s="1619"/>
      <c r="N72" s="1620"/>
    </row>
    <row r="73" spans="1:14">
      <c r="A73" s="1617"/>
      <c r="B73" s="1617"/>
      <c r="C73" s="1617"/>
      <c r="D73" s="1617"/>
      <c r="E73" s="1617"/>
      <c r="F73" s="1655"/>
      <c r="G73" s="1655"/>
      <c r="H73" s="1655"/>
      <c r="I73" s="1655"/>
      <c r="J73" s="1617"/>
      <c r="K73" s="1617"/>
      <c r="L73" s="1617"/>
      <c r="M73" s="1617"/>
      <c r="N73" s="1617"/>
    </row>
    <row r="74" spans="1:14">
      <c r="A74" s="1617"/>
      <c r="B74" s="1617"/>
      <c r="C74" s="1617"/>
      <c r="D74" s="1617"/>
      <c r="E74" s="1617"/>
      <c r="F74" s="1655"/>
      <c r="G74" s="1655"/>
      <c r="H74" s="1655"/>
      <c r="I74" s="1655"/>
      <c r="J74" s="1617"/>
      <c r="K74" s="1617"/>
      <c r="L74" s="1617"/>
      <c r="M74" s="1617"/>
      <c r="N74" s="1617"/>
    </row>
    <row r="75" spans="1:14">
      <c r="A75" s="1617"/>
      <c r="B75" s="1617"/>
      <c r="C75" s="1617"/>
      <c r="D75" s="1617"/>
      <c r="E75" s="1617"/>
      <c r="F75" s="1655"/>
      <c r="G75" s="1655"/>
      <c r="H75" s="1655"/>
      <c r="I75" s="1655"/>
      <c r="J75" s="1617"/>
      <c r="K75" s="1617"/>
      <c r="L75" s="1617"/>
      <c r="M75" s="1617"/>
      <c r="N75" s="1617"/>
    </row>
    <row r="76" spans="1:14" ht="15" customHeight="1">
      <c r="A76" s="1715"/>
      <c r="B76" s="1677"/>
      <c r="C76" s="1677"/>
      <c r="D76" s="1677"/>
      <c r="E76" s="1677"/>
      <c r="F76" s="2273" t="s">
        <v>4088</v>
      </c>
      <c r="G76" s="2273"/>
      <c r="H76" s="2273"/>
      <c r="I76" s="2273"/>
      <c r="J76" s="1716">
        <v>1499891.6271746592</v>
      </c>
      <c r="K76" s="2252"/>
      <c r="L76" s="2277"/>
      <c r="M76" s="1677"/>
      <c r="N76" s="1716">
        <v>46337351</v>
      </c>
    </row>
    <row r="77" spans="1:14" ht="18.75" customHeight="1">
      <c r="A77" s="1732">
        <v>41</v>
      </c>
      <c r="B77" s="1738" t="s">
        <v>4109</v>
      </c>
      <c r="C77" s="1762" t="s">
        <v>4110</v>
      </c>
      <c r="D77" s="1674">
        <v>21848</v>
      </c>
      <c r="E77" s="1734">
        <v>31594</v>
      </c>
      <c r="F77" s="1703">
        <v>44196</v>
      </c>
      <c r="G77" s="1735">
        <v>41650</v>
      </c>
      <c r="H77" s="1660">
        <v>14.1</v>
      </c>
      <c r="I77" s="1695">
        <v>24.1</v>
      </c>
      <c r="J77" s="1708">
        <v>76676.031481000013</v>
      </c>
      <c r="K77" s="2276">
        <v>34.526027397260272</v>
      </c>
      <c r="L77" s="2276"/>
      <c r="M77" s="1739">
        <v>45</v>
      </c>
      <c r="N77" s="1723">
        <v>1874250</v>
      </c>
    </row>
    <row r="78" spans="1:14">
      <c r="A78" s="1652">
        <v>42</v>
      </c>
      <c r="B78" s="1727" t="s">
        <v>4111</v>
      </c>
      <c r="C78" s="1760" t="s">
        <v>4112</v>
      </c>
      <c r="D78" s="1672">
        <v>21870</v>
      </c>
      <c r="E78" s="1719">
        <v>31714</v>
      </c>
      <c r="F78" s="1633">
        <v>44196</v>
      </c>
      <c r="G78" s="1704">
        <v>41140</v>
      </c>
      <c r="H78" s="1661"/>
      <c r="I78" s="1617"/>
      <c r="J78" s="1661"/>
      <c r="K78" s="2275">
        <v>34.197260273972603</v>
      </c>
      <c r="L78" s="2275"/>
      <c r="M78" s="1622">
        <v>43</v>
      </c>
      <c r="N78" s="1679">
        <v>1769020</v>
      </c>
    </row>
    <row r="79" spans="1:14">
      <c r="A79" s="1652">
        <v>43</v>
      </c>
      <c r="B79" s="1727" t="s">
        <v>4113</v>
      </c>
      <c r="C79" s="1760" t="s">
        <v>550</v>
      </c>
      <c r="D79" s="1672">
        <v>21893</v>
      </c>
      <c r="E79" s="1719">
        <v>31786</v>
      </c>
      <c r="F79" s="1633">
        <v>44196</v>
      </c>
      <c r="G79" s="1704">
        <v>26506</v>
      </c>
      <c r="H79" s="1661"/>
      <c r="I79" s="1617"/>
      <c r="J79" s="1661"/>
      <c r="K79" s="2275">
        <v>34</v>
      </c>
      <c r="L79" s="2275"/>
      <c r="M79" s="1622">
        <v>43</v>
      </c>
      <c r="N79" s="1679">
        <v>1139758</v>
      </c>
    </row>
    <row r="80" spans="1:14">
      <c r="A80" s="1652">
        <v>44</v>
      </c>
      <c r="B80" s="1727" t="s">
        <v>4114</v>
      </c>
      <c r="C80" s="1760" t="s">
        <v>550</v>
      </c>
      <c r="D80" s="1672">
        <v>21697</v>
      </c>
      <c r="E80" s="1719">
        <v>36164</v>
      </c>
      <c r="F80" s="1633">
        <v>44196</v>
      </c>
      <c r="G80" s="1704">
        <v>26506</v>
      </c>
      <c r="H80" s="1661"/>
      <c r="I80" s="1617"/>
      <c r="J80" s="1661"/>
      <c r="K80" s="2275">
        <v>22.005479452054793</v>
      </c>
      <c r="L80" s="2275"/>
      <c r="M80" s="1622">
        <v>23</v>
      </c>
      <c r="N80" s="1679">
        <v>609638</v>
      </c>
    </row>
    <row r="81" spans="1:14">
      <c r="A81" s="1652">
        <v>45</v>
      </c>
      <c r="B81" s="1727" t="s">
        <v>4115</v>
      </c>
      <c r="C81" s="1760" t="s">
        <v>550</v>
      </c>
      <c r="D81" s="1672">
        <v>21882</v>
      </c>
      <c r="E81" s="1719">
        <v>33050</v>
      </c>
      <c r="F81" s="1633">
        <v>44196</v>
      </c>
      <c r="G81" s="1704">
        <v>25861</v>
      </c>
      <c r="H81" s="1661"/>
      <c r="I81" s="1617"/>
      <c r="J81" s="1661"/>
      <c r="K81" s="2275">
        <v>30.536986301369861</v>
      </c>
      <c r="L81" s="2275"/>
      <c r="M81" s="1622">
        <v>37</v>
      </c>
      <c r="N81" s="1679">
        <v>956857</v>
      </c>
    </row>
    <row r="82" spans="1:14">
      <c r="A82" s="1652">
        <v>46</v>
      </c>
      <c r="B82" s="1727" t="s">
        <v>4116</v>
      </c>
      <c r="C82" s="1760" t="s">
        <v>550</v>
      </c>
      <c r="D82" s="1672">
        <v>21837</v>
      </c>
      <c r="E82" s="1719">
        <v>33451</v>
      </c>
      <c r="F82" s="1633">
        <v>44196</v>
      </c>
      <c r="G82" s="1704">
        <v>25861</v>
      </c>
      <c r="H82" s="1661"/>
      <c r="I82" s="1617"/>
      <c r="J82" s="1661"/>
      <c r="K82" s="2275">
        <v>29.438356164383563</v>
      </c>
      <c r="L82" s="2275"/>
      <c r="M82" s="1622">
        <v>33.5</v>
      </c>
      <c r="N82" s="1679">
        <v>866343.5</v>
      </c>
    </row>
    <row r="83" spans="1:14">
      <c r="A83" s="1652">
        <v>47</v>
      </c>
      <c r="B83" s="1727" t="s">
        <v>4117</v>
      </c>
      <c r="C83" s="1760" t="s">
        <v>550</v>
      </c>
      <c r="D83" s="1672">
        <v>21783</v>
      </c>
      <c r="E83" s="1719">
        <v>31615</v>
      </c>
      <c r="F83" s="1633">
        <v>44196</v>
      </c>
      <c r="G83" s="1704">
        <v>26506</v>
      </c>
      <c r="H83" s="1661"/>
      <c r="I83" s="1617"/>
      <c r="J83" s="1661"/>
      <c r="K83" s="2275">
        <v>34.468493150684928</v>
      </c>
      <c r="L83" s="2275"/>
      <c r="M83" s="1622">
        <v>43</v>
      </c>
      <c r="N83" s="1679">
        <v>1139758</v>
      </c>
    </row>
    <row r="84" spans="1:14">
      <c r="A84" s="1652">
        <v>48</v>
      </c>
      <c r="B84" s="1727" t="s">
        <v>4118</v>
      </c>
      <c r="C84" s="1760" t="s">
        <v>546</v>
      </c>
      <c r="D84" s="1672">
        <v>21903</v>
      </c>
      <c r="E84" s="1719">
        <v>31294</v>
      </c>
      <c r="F84" s="1633">
        <v>44196</v>
      </c>
      <c r="G84" s="1704">
        <v>40637</v>
      </c>
      <c r="H84" s="1661"/>
      <c r="I84" s="1617"/>
      <c r="J84" s="1661"/>
      <c r="K84" s="2275">
        <v>35.347945205479455</v>
      </c>
      <c r="L84" s="2275"/>
      <c r="M84" s="1622">
        <v>45</v>
      </c>
      <c r="N84" s="1679">
        <v>1828665</v>
      </c>
    </row>
    <row r="85" spans="1:14">
      <c r="A85" s="1652">
        <v>49</v>
      </c>
      <c r="B85" s="1727" t="s">
        <v>4119</v>
      </c>
      <c r="C85" s="1760" t="s">
        <v>550</v>
      </c>
      <c r="D85" s="1672">
        <v>21752</v>
      </c>
      <c r="E85" s="1719">
        <v>33449</v>
      </c>
      <c r="F85" s="1633">
        <v>44196</v>
      </c>
      <c r="G85" s="1704">
        <v>25861</v>
      </c>
      <c r="H85" s="1661"/>
      <c r="I85" s="1617"/>
      <c r="J85" s="1661"/>
      <c r="K85" s="2275">
        <v>29.443835616438356</v>
      </c>
      <c r="L85" s="2275"/>
      <c r="M85" s="1622">
        <v>33.5</v>
      </c>
      <c r="N85" s="1679">
        <v>866343.5</v>
      </c>
    </row>
    <row r="86" spans="1:14">
      <c r="A86" s="1652">
        <v>50</v>
      </c>
      <c r="B86" s="1727" t="s">
        <v>4120</v>
      </c>
      <c r="C86" s="1760" t="s">
        <v>550</v>
      </c>
      <c r="D86" s="1672">
        <v>21656</v>
      </c>
      <c r="E86" s="1719">
        <v>32516</v>
      </c>
      <c r="F86" s="1633">
        <v>44196</v>
      </c>
      <c r="G86" s="1704">
        <v>26506</v>
      </c>
      <c r="H86" s="1661"/>
      <c r="I86" s="1617"/>
      <c r="J86" s="1661"/>
      <c r="K86" s="2275">
        <v>32</v>
      </c>
      <c r="L86" s="2275"/>
      <c r="M86" s="1622">
        <v>39</v>
      </c>
      <c r="N86" s="1679">
        <v>1033734</v>
      </c>
    </row>
    <row r="87" spans="1:14">
      <c r="A87" s="1652">
        <v>51</v>
      </c>
      <c r="B87" s="1661" t="s">
        <v>4121</v>
      </c>
      <c r="C87" s="1758" t="s">
        <v>549</v>
      </c>
      <c r="D87" s="1672">
        <v>21769</v>
      </c>
      <c r="E87" s="1719">
        <v>33890</v>
      </c>
      <c r="F87" s="1633">
        <v>44196</v>
      </c>
      <c r="G87" s="1704">
        <v>24096</v>
      </c>
      <c r="H87" s="1661"/>
      <c r="I87" s="1617"/>
      <c r="J87" s="1661"/>
      <c r="K87" s="2275">
        <v>28.235616438356164</v>
      </c>
      <c r="L87" s="2275"/>
      <c r="M87" s="1622">
        <v>32</v>
      </c>
      <c r="N87" s="1679">
        <v>771072</v>
      </c>
    </row>
    <row r="88" spans="1:14">
      <c r="A88" s="1652">
        <v>52</v>
      </c>
      <c r="B88" s="1661" t="s">
        <v>4122</v>
      </c>
      <c r="C88" s="1758" t="s">
        <v>549</v>
      </c>
      <c r="D88" s="1672">
        <v>21729</v>
      </c>
      <c r="E88" s="1719">
        <v>32680</v>
      </c>
      <c r="F88" s="1633">
        <v>44196</v>
      </c>
      <c r="G88" s="1704">
        <v>23510</v>
      </c>
      <c r="H88" s="1661"/>
      <c r="I88" s="1617"/>
      <c r="J88" s="1661"/>
      <c r="K88" s="2275">
        <v>31.550684931506851</v>
      </c>
      <c r="L88" s="2275"/>
      <c r="M88" s="1622">
        <v>39</v>
      </c>
      <c r="N88" s="1679">
        <v>916890</v>
      </c>
    </row>
    <row r="89" spans="1:14">
      <c r="A89" s="1652">
        <v>53</v>
      </c>
      <c r="B89" s="1661" t="s">
        <v>4123</v>
      </c>
      <c r="C89" s="1758" t="s">
        <v>549</v>
      </c>
      <c r="D89" s="1672">
        <v>21750</v>
      </c>
      <c r="E89" s="1719">
        <v>32721</v>
      </c>
      <c r="F89" s="1633">
        <v>44196</v>
      </c>
      <c r="G89" s="1704">
        <v>23510</v>
      </c>
      <c r="H89" s="1661"/>
      <c r="I89" s="1617"/>
      <c r="J89" s="1661"/>
      <c r="K89" s="2275">
        <v>31.438356164383563</v>
      </c>
      <c r="L89" s="2275"/>
      <c r="M89" s="1622">
        <v>37</v>
      </c>
      <c r="N89" s="1679">
        <v>869870</v>
      </c>
    </row>
    <row r="90" spans="1:14">
      <c r="A90" s="1652">
        <v>54</v>
      </c>
      <c r="B90" s="1661" t="s">
        <v>4124</v>
      </c>
      <c r="C90" s="1758" t="s">
        <v>549</v>
      </c>
      <c r="D90" s="1672">
        <v>21590</v>
      </c>
      <c r="E90" s="1719">
        <v>34008</v>
      </c>
      <c r="F90" s="1633">
        <v>44196</v>
      </c>
      <c r="G90" s="1704">
        <v>25861</v>
      </c>
      <c r="H90" s="1661"/>
      <c r="I90" s="1617"/>
      <c r="J90" s="1661"/>
      <c r="K90" s="2275">
        <v>27.912328767123288</v>
      </c>
      <c r="L90" s="2275"/>
      <c r="M90" s="1622">
        <v>32</v>
      </c>
      <c r="N90" s="1679">
        <v>827552</v>
      </c>
    </row>
    <row r="91" spans="1:14">
      <c r="A91" s="1652">
        <v>55</v>
      </c>
      <c r="B91" s="1661" t="s">
        <v>4125</v>
      </c>
      <c r="C91" s="1758" t="s">
        <v>4126</v>
      </c>
      <c r="D91" s="1672">
        <v>21870</v>
      </c>
      <c r="E91" s="1719">
        <v>36318</v>
      </c>
      <c r="F91" s="1633">
        <v>44196</v>
      </c>
      <c r="G91" s="1704">
        <v>22520</v>
      </c>
      <c r="H91" s="1661"/>
      <c r="I91" s="1617"/>
      <c r="J91" s="1661"/>
      <c r="K91" s="2275">
        <v>21.583561643835615</v>
      </c>
      <c r="L91" s="2275"/>
      <c r="M91" s="1622">
        <v>23</v>
      </c>
      <c r="N91" s="1679">
        <v>517960</v>
      </c>
    </row>
    <row r="92" spans="1:14">
      <c r="A92" s="1652">
        <v>56</v>
      </c>
      <c r="B92" s="1661" t="s">
        <v>4127</v>
      </c>
      <c r="C92" s="1758" t="s">
        <v>548</v>
      </c>
      <c r="D92" s="1672">
        <v>21628</v>
      </c>
      <c r="E92" s="1719">
        <v>31398</v>
      </c>
      <c r="F92" s="1633">
        <v>44196</v>
      </c>
      <c r="G92" s="1704">
        <v>22829</v>
      </c>
      <c r="H92" s="1661"/>
      <c r="I92" s="1617"/>
      <c r="J92" s="1661"/>
      <c r="K92" s="2275">
        <v>35.063013698630137</v>
      </c>
      <c r="L92" s="2275"/>
      <c r="M92" s="1622">
        <v>45</v>
      </c>
      <c r="N92" s="1679">
        <v>1027305</v>
      </c>
    </row>
    <row r="93" spans="1:14">
      <c r="A93" s="1652">
        <v>57</v>
      </c>
      <c r="B93" s="1661" t="s">
        <v>4128</v>
      </c>
      <c r="C93" s="1758" t="s">
        <v>92</v>
      </c>
      <c r="D93" s="1672">
        <v>21821</v>
      </c>
      <c r="E93" s="1719">
        <v>31230</v>
      </c>
      <c r="F93" s="1633">
        <v>44196</v>
      </c>
      <c r="G93" s="1704">
        <v>66385</v>
      </c>
      <c r="H93" s="1641">
        <v>27.04</v>
      </c>
      <c r="I93" s="1636">
        <v>26.04</v>
      </c>
      <c r="J93" s="1710">
        <v>169817.37843465997</v>
      </c>
      <c r="K93" s="2275">
        <v>35.523287671232879</v>
      </c>
      <c r="L93" s="2275"/>
      <c r="M93" s="1622">
        <v>47</v>
      </c>
      <c r="N93" s="1679">
        <v>3120095</v>
      </c>
    </row>
    <row r="94" spans="1:14">
      <c r="A94" s="1652">
        <v>58</v>
      </c>
      <c r="B94" s="1661" t="s">
        <v>4129</v>
      </c>
      <c r="C94" s="1758" t="s">
        <v>549</v>
      </c>
      <c r="D94" s="1672">
        <v>21793</v>
      </c>
      <c r="E94" s="1719">
        <v>30182</v>
      </c>
      <c r="F94" s="1633">
        <v>44196</v>
      </c>
      <c r="G94" s="1704">
        <v>23510</v>
      </c>
      <c r="H94" s="1661"/>
      <c r="I94" s="1617"/>
      <c r="J94" s="1661"/>
      <c r="K94" s="2275">
        <v>38.394520547945206</v>
      </c>
      <c r="L94" s="2275"/>
      <c r="M94" s="1622">
        <v>51</v>
      </c>
      <c r="N94" s="1679">
        <v>1199010</v>
      </c>
    </row>
    <row r="95" spans="1:14">
      <c r="A95" s="1652">
        <v>59</v>
      </c>
      <c r="B95" s="1664" t="s">
        <v>4130</v>
      </c>
      <c r="C95" s="1757" t="s">
        <v>549</v>
      </c>
      <c r="D95" s="1633">
        <v>21649</v>
      </c>
      <c r="E95" s="1634">
        <v>34568</v>
      </c>
      <c r="F95" s="1633">
        <v>44196</v>
      </c>
      <c r="G95" s="1718">
        <v>23222</v>
      </c>
      <c r="H95" s="1637"/>
      <c r="I95" s="1640"/>
      <c r="J95" s="1635"/>
      <c r="K95" s="2275">
        <v>26.378082191780823</v>
      </c>
      <c r="L95" s="2275"/>
      <c r="M95" s="1662">
        <v>29</v>
      </c>
      <c r="N95" s="1679">
        <v>673438</v>
      </c>
    </row>
    <row r="96" spans="1:14">
      <c r="A96" s="1736">
        <v>60</v>
      </c>
      <c r="B96" s="1728" t="s">
        <v>4131</v>
      </c>
      <c r="C96" s="1763" t="s">
        <v>549</v>
      </c>
      <c r="D96" s="1705">
        <v>21574</v>
      </c>
      <c r="E96" s="1737">
        <v>32295</v>
      </c>
      <c r="F96" s="1705">
        <v>44196</v>
      </c>
      <c r="G96" s="1724">
        <v>23222</v>
      </c>
      <c r="H96" s="1685"/>
      <c r="I96" s="1680"/>
      <c r="J96" s="1731"/>
      <c r="K96" s="2274">
        <v>32.605479452054794</v>
      </c>
      <c r="L96" s="2274"/>
      <c r="M96" s="1740">
        <v>41</v>
      </c>
      <c r="N96" s="1681">
        <v>952102</v>
      </c>
    </row>
    <row r="97" spans="1:14">
      <c r="A97" s="1683"/>
      <c r="B97" s="1684"/>
      <c r="C97" s="1685"/>
      <c r="D97" s="1667"/>
      <c r="E97" s="1686"/>
      <c r="F97" s="2289" t="s">
        <v>4080</v>
      </c>
      <c r="G97" s="2267"/>
      <c r="H97" s="2267"/>
      <c r="I97" s="2290"/>
      <c r="J97" s="1687">
        <v>1576567.6586556593</v>
      </c>
      <c r="K97" s="2280"/>
      <c r="L97" s="2281"/>
      <c r="M97" s="1717"/>
      <c r="N97" s="1689">
        <v>58421718</v>
      </c>
    </row>
    <row r="98" spans="1:14">
      <c r="A98" s="1616" t="s">
        <v>51</v>
      </c>
      <c r="B98" s="1618"/>
      <c r="C98" s="1617" t="s">
        <v>4081</v>
      </c>
      <c r="D98" s="1653"/>
      <c r="E98" s="1618"/>
      <c r="F98" s="1617" t="s">
        <v>4082</v>
      </c>
      <c r="G98" s="1617"/>
      <c r="H98" s="1617"/>
      <c r="I98" s="1618"/>
      <c r="J98" s="1617" t="s">
        <v>52</v>
      </c>
      <c r="K98" s="1617"/>
      <c r="L98" s="1617"/>
      <c r="M98" s="1617"/>
      <c r="N98" s="1618"/>
    </row>
    <row r="99" spans="1:14">
      <c r="A99" s="1616"/>
      <c r="B99" s="1618"/>
      <c r="C99" s="1617"/>
      <c r="D99" s="1617"/>
      <c r="E99" s="1618"/>
      <c r="F99" s="1617"/>
      <c r="G99" s="1617"/>
      <c r="H99" s="1617"/>
      <c r="I99" s="1618"/>
      <c r="J99" s="1617"/>
      <c r="K99" s="1617"/>
      <c r="L99" s="1617"/>
      <c r="M99" s="1617"/>
      <c r="N99" s="1618"/>
    </row>
    <row r="100" spans="1:14">
      <c r="A100" s="2251" t="s">
        <v>4083</v>
      </c>
      <c r="B100" s="2248"/>
      <c r="C100" s="2247" t="s">
        <v>4084</v>
      </c>
      <c r="D100" s="2247"/>
      <c r="E100" s="2248"/>
      <c r="F100" s="2247" t="s">
        <v>4085</v>
      </c>
      <c r="G100" s="2247"/>
      <c r="H100" s="2247"/>
      <c r="I100" s="2248"/>
      <c r="J100" s="2265">
        <v>43504</v>
      </c>
      <c r="K100" s="2265"/>
      <c r="L100" s="2265"/>
      <c r="M100" s="2265"/>
      <c r="N100" s="2266"/>
    </row>
    <row r="101" spans="1:14">
      <c r="A101" s="2245" t="s">
        <v>4086</v>
      </c>
      <c r="B101" s="2246"/>
      <c r="C101" s="2249" t="s">
        <v>90</v>
      </c>
      <c r="D101" s="2249"/>
      <c r="E101" s="2250"/>
      <c r="F101" s="1983" t="s">
        <v>4087</v>
      </c>
      <c r="G101" s="1983"/>
      <c r="H101" s="1983"/>
      <c r="I101" s="2250"/>
      <c r="J101" s="2249"/>
      <c r="K101" s="2249"/>
      <c r="L101" s="2249"/>
      <c r="M101" s="2249"/>
      <c r="N101" s="2250"/>
    </row>
    <row r="102" spans="1:14">
      <c r="A102" s="1621"/>
      <c r="B102" s="1620"/>
      <c r="C102" s="1619"/>
      <c r="D102" s="1619"/>
      <c r="E102" s="1620"/>
      <c r="F102" s="1965" t="s">
        <v>346</v>
      </c>
      <c r="G102" s="1965"/>
      <c r="H102" s="1965"/>
      <c r="I102" s="1966"/>
      <c r="J102" s="1619"/>
      <c r="K102" s="1619"/>
      <c r="L102" s="1619"/>
      <c r="M102" s="1619"/>
      <c r="N102" s="1620"/>
    </row>
    <row r="103" spans="1:14">
      <c r="A103" s="1617"/>
      <c r="B103" s="1617"/>
      <c r="C103" s="1617"/>
      <c r="D103" s="1617"/>
      <c r="E103" s="1617"/>
      <c r="F103" s="1655"/>
      <c r="G103" s="1655"/>
      <c r="H103" s="1655"/>
      <c r="I103" s="1655"/>
      <c r="J103" s="1617"/>
      <c r="K103" s="1617"/>
      <c r="L103" s="1617"/>
      <c r="M103" s="1617"/>
      <c r="N103" s="1617"/>
    </row>
    <row r="104" spans="1:14">
      <c r="A104" s="1617"/>
      <c r="B104" s="1617"/>
      <c r="C104" s="1617"/>
      <c r="D104" s="1617"/>
      <c r="E104" s="1617"/>
      <c r="F104" s="1655"/>
      <c r="G104" s="1655"/>
      <c r="H104" s="1655"/>
      <c r="I104" s="1655"/>
      <c r="J104" s="1617"/>
      <c r="K104" s="1617"/>
      <c r="L104" s="1617"/>
      <c r="M104" s="1617"/>
      <c r="N104" s="1617"/>
    </row>
    <row r="105" spans="1:14">
      <c r="A105" s="1617"/>
      <c r="B105" s="1617"/>
      <c r="C105" s="1617"/>
      <c r="D105" s="1617"/>
      <c r="E105" s="1617"/>
      <c r="F105" s="1655"/>
      <c r="G105" s="1655"/>
      <c r="H105" s="1655"/>
      <c r="I105" s="1655"/>
      <c r="J105" s="1617"/>
      <c r="K105" s="1617"/>
      <c r="L105" s="1617"/>
      <c r="M105" s="1617"/>
      <c r="N105" s="1617"/>
    </row>
    <row r="106" spans="1:14" ht="15" customHeight="1">
      <c r="A106" s="1663"/>
      <c r="B106" s="1663"/>
      <c r="C106" s="1663"/>
      <c r="D106" s="1663"/>
      <c r="E106" s="1663"/>
      <c r="F106" s="2273" t="s">
        <v>4088</v>
      </c>
      <c r="G106" s="2273"/>
      <c r="H106" s="2273"/>
      <c r="I106" s="2273"/>
      <c r="J106" s="1741">
        <v>1576567.6586556593</v>
      </c>
      <c r="K106" s="2284"/>
      <c r="L106" s="2285"/>
      <c r="M106" s="1663"/>
      <c r="N106" s="1741">
        <v>58421718</v>
      </c>
    </row>
    <row r="107" spans="1:14">
      <c r="A107" s="1651">
        <v>61</v>
      </c>
      <c r="B107" s="1692" t="s">
        <v>4132</v>
      </c>
      <c r="C107" s="1764" t="s">
        <v>550</v>
      </c>
      <c r="D107" s="1703">
        <v>21853</v>
      </c>
      <c r="E107" s="1693">
        <v>31215</v>
      </c>
      <c r="F107" s="1703">
        <v>44196</v>
      </c>
      <c r="G107" s="1743">
        <v>26506</v>
      </c>
      <c r="H107" s="1660"/>
      <c r="I107" s="1696"/>
      <c r="J107" s="1747"/>
      <c r="K107" s="2276">
        <v>35.564383561643837</v>
      </c>
      <c r="L107" s="2276"/>
      <c r="M107" s="1697">
        <v>47</v>
      </c>
      <c r="N107" s="1723">
        <v>1245782</v>
      </c>
    </row>
    <row r="108" spans="1:14" ht="15" customHeight="1">
      <c r="A108" s="1632">
        <v>62</v>
      </c>
      <c r="B108" s="1664" t="s">
        <v>4133</v>
      </c>
      <c r="C108" s="1757" t="s">
        <v>550</v>
      </c>
      <c r="D108" s="1633">
        <v>21619</v>
      </c>
      <c r="E108" s="1634">
        <v>37438</v>
      </c>
      <c r="F108" s="1633">
        <v>44196</v>
      </c>
      <c r="G108" s="1718">
        <v>26181</v>
      </c>
      <c r="H108" s="1641"/>
      <c r="I108" s="1640"/>
      <c r="J108" s="1635"/>
      <c r="K108" s="2275">
        <v>18.515068493150686</v>
      </c>
      <c r="L108" s="2275"/>
      <c r="M108" s="1638">
        <v>19</v>
      </c>
      <c r="N108" s="1679">
        <v>497439</v>
      </c>
    </row>
    <row r="109" spans="1:14">
      <c r="A109" s="1632">
        <v>63</v>
      </c>
      <c r="B109" s="1661" t="s">
        <v>4134</v>
      </c>
      <c r="C109" s="1758" t="s">
        <v>4135</v>
      </c>
      <c r="D109" s="1672">
        <v>22187</v>
      </c>
      <c r="E109" s="1719">
        <v>30317</v>
      </c>
      <c r="F109" s="1633">
        <v>44196</v>
      </c>
      <c r="G109" s="1718">
        <v>44294</v>
      </c>
      <c r="H109" s="1622">
        <v>32.25</v>
      </c>
      <c r="I109" s="1655">
        <v>37.25</v>
      </c>
      <c r="J109" s="1710">
        <v>148357.9980391</v>
      </c>
      <c r="K109" s="2275">
        <v>38.024657534246572</v>
      </c>
      <c r="L109" s="2275"/>
      <c r="M109" s="1655">
        <v>51</v>
      </c>
      <c r="N109" s="1679">
        <v>2258994</v>
      </c>
    </row>
    <row r="110" spans="1:14">
      <c r="A110" s="1632">
        <v>64</v>
      </c>
      <c r="B110" s="1664" t="s">
        <v>4136</v>
      </c>
      <c r="C110" s="1758" t="s">
        <v>64</v>
      </c>
      <c r="D110" s="1633">
        <v>22222</v>
      </c>
      <c r="E110" s="1634">
        <v>36908</v>
      </c>
      <c r="F110" s="1633">
        <v>44196</v>
      </c>
      <c r="G110" s="1718">
        <v>66385</v>
      </c>
      <c r="H110" s="1637">
        <v>63.71</v>
      </c>
      <c r="I110" s="1640">
        <v>37.96</v>
      </c>
      <c r="J110" s="1710">
        <v>325270.023840465</v>
      </c>
      <c r="K110" s="2275">
        <v>19.967123287671232</v>
      </c>
      <c r="L110" s="2275"/>
      <c r="M110" s="1638">
        <v>20</v>
      </c>
      <c r="N110" s="1679">
        <v>1327700</v>
      </c>
    </row>
    <row r="111" spans="1:14">
      <c r="A111" s="1632">
        <v>65</v>
      </c>
      <c r="B111" s="1727" t="s">
        <v>4137</v>
      </c>
      <c r="C111" s="1758" t="s">
        <v>92</v>
      </c>
      <c r="D111" s="1672">
        <v>22160</v>
      </c>
      <c r="E111" s="1719">
        <v>30130</v>
      </c>
      <c r="F111" s="1633">
        <v>44196</v>
      </c>
      <c r="G111" s="1742">
        <v>67469</v>
      </c>
      <c r="H111" s="1622">
        <v>19.75</v>
      </c>
      <c r="I111" s="1655">
        <v>30.63</v>
      </c>
      <c r="J111" s="1710">
        <v>163811.23885999402</v>
      </c>
      <c r="K111" s="2275">
        <v>38.536986301369865</v>
      </c>
      <c r="L111" s="2275"/>
      <c r="M111" s="1644">
        <v>53</v>
      </c>
      <c r="N111" s="1679">
        <v>3575857</v>
      </c>
    </row>
    <row r="112" spans="1:14">
      <c r="A112" s="1632">
        <v>66</v>
      </c>
      <c r="B112" s="1727" t="s">
        <v>4138</v>
      </c>
      <c r="C112" s="1758" t="s">
        <v>92</v>
      </c>
      <c r="D112" s="1672">
        <v>22214</v>
      </c>
      <c r="E112" s="1719">
        <v>33134</v>
      </c>
      <c r="F112" s="1633">
        <v>44196</v>
      </c>
      <c r="G112" s="1742">
        <v>67469</v>
      </c>
      <c r="H112" s="1766">
        <v>18</v>
      </c>
      <c r="I112" s="1767">
        <v>26.5</v>
      </c>
      <c r="J112" s="1710">
        <v>144692.34079535</v>
      </c>
      <c r="K112" s="2275">
        <v>30.306849315068494</v>
      </c>
      <c r="L112" s="2275"/>
      <c r="M112" s="1644">
        <v>35</v>
      </c>
      <c r="N112" s="1679">
        <v>2361415</v>
      </c>
    </row>
    <row r="113" spans="1:14">
      <c r="A113" s="1632">
        <v>67</v>
      </c>
      <c r="B113" s="1727" t="s">
        <v>4139</v>
      </c>
      <c r="C113" s="1765" t="s">
        <v>546</v>
      </c>
      <c r="D113" s="1672">
        <v>22141</v>
      </c>
      <c r="E113" s="1719">
        <v>32721</v>
      </c>
      <c r="F113" s="1633">
        <v>44196</v>
      </c>
      <c r="G113" s="1742">
        <v>40637</v>
      </c>
      <c r="H113" s="1622"/>
      <c r="I113" s="1655"/>
      <c r="J113" s="1661"/>
      <c r="K113" s="2275">
        <v>31.438356164383563</v>
      </c>
      <c r="L113" s="2275"/>
      <c r="M113" s="1644">
        <v>37</v>
      </c>
      <c r="N113" s="1679">
        <v>1503569</v>
      </c>
    </row>
    <row r="114" spans="1:14">
      <c r="A114" s="1632">
        <v>68</v>
      </c>
      <c r="B114" s="1727" t="s">
        <v>4140</v>
      </c>
      <c r="C114" s="1765" t="s">
        <v>546</v>
      </c>
      <c r="D114" s="1672">
        <v>22165</v>
      </c>
      <c r="E114" s="1719">
        <v>31579</v>
      </c>
      <c r="F114" s="1633">
        <v>44196</v>
      </c>
      <c r="G114" s="1742">
        <v>40637</v>
      </c>
      <c r="H114" s="1622"/>
      <c r="I114" s="1655"/>
      <c r="J114" s="1661"/>
      <c r="K114" s="2275">
        <v>34.56712328767123</v>
      </c>
      <c r="L114" s="2275"/>
      <c r="M114" s="1644">
        <v>45</v>
      </c>
      <c r="N114" s="1679">
        <v>1828665</v>
      </c>
    </row>
    <row r="115" spans="1:14">
      <c r="A115" s="1632">
        <v>69</v>
      </c>
      <c r="B115" s="1727" t="s">
        <v>4141</v>
      </c>
      <c r="C115" s="1765" t="s">
        <v>546</v>
      </c>
      <c r="D115" s="1672">
        <v>22249</v>
      </c>
      <c r="E115" s="1719">
        <v>32492</v>
      </c>
      <c r="F115" s="1633">
        <v>44196</v>
      </c>
      <c r="G115" s="1742">
        <v>41140</v>
      </c>
      <c r="H115" s="1622"/>
      <c r="I115" s="1655"/>
      <c r="J115" s="1661"/>
      <c r="K115" s="2275">
        <v>32.065753424657537</v>
      </c>
      <c r="L115" s="2275"/>
      <c r="M115" s="1644">
        <v>39</v>
      </c>
      <c r="N115" s="1679">
        <v>1604460</v>
      </c>
    </row>
    <row r="116" spans="1:14">
      <c r="A116" s="1632">
        <v>70</v>
      </c>
      <c r="B116" s="1727" t="s">
        <v>4142</v>
      </c>
      <c r="C116" s="1760" t="s">
        <v>628</v>
      </c>
      <c r="D116" s="1672">
        <v>21929</v>
      </c>
      <c r="E116" s="1719">
        <v>30721</v>
      </c>
      <c r="F116" s="1633">
        <v>44196</v>
      </c>
      <c r="G116" s="1704">
        <v>30909</v>
      </c>
      <c r="H116" s="1641">
        <v>17.12</v>
      </c>
      <c r="I116" s="1636">
        <v>27.12</v>
      </c>
      <c r="J116" s="1710">
        <v>65899.380388632009</v>
      </c>
      <c r="K116" s="2275">
        <v>36.917808219178085</v>
      </c>
      <c r="L116" s="2275"/>
      <c r="M116" s="1655">
        <v>49</v>
      </c>
      <c r="N116" s="1679">
        <v>1514541</v>
      </c>
    </row>
    <row r="117" spans="1:14">
      <c r="A117" s="1632">
        <v>71</v>
      </c>
      <c r="B117" s="1727" t="s">
        <v>4143</v>
      </c>
      <c r="C117" s="1760" t="s">
        <v>551</v>
      </c>
      <c r="D117" s="1672">
        <v>21956</v>
      </c>
      <c r="E117" s="1719">
        <v>32680</v>
      </c>
      <c r="F117" s="1633">
        <v>44196</v>
      </c>
      <c r="G117" s="1742">
        <v>28099</v>
      </c>
      <c r="H117" s="1622">
        <v>20.88</v>
      </c>
      <c r="I117" s="1655">
        <v>30.26</v>
      </c>
      <c r="J117" s="1710">
        <v>69252.083877122001</v>
      </c>
      <c r="K117" s="2275">
        <v>31.550684931506851</v>
      </c>
      <c r="L117" s="2275"/>
      <c r="M117" s="1644">
        <v>39</v>
      </c>
      <c r="N117" s="1679">
        <v>1095861</v>
      </c>
    </row>
    <row r="118" spans="1:14">
      <c r="A118" s="1632">
        <v>72</v>
      </c>
      <c r="B118" s="1727" t="s">
        <v>4144</v>
      </c>
      <c r="C118" s="1765" t="s">
        <v>550</v>
      </c>
      <c r="D118" s="1672">
        <v>22027</v>
      </c>
      <c r="E118" s="1719">
        <v>32051</v>
      </c>
      <c r="F118" s="1633">
        <v>44196</v>
      </c>
      <c r="G118" s="1742">
        <v>26506</v>
      </c>
      <c r="H118" s="1622"/>
      <c r="I118" s="1655"/>
      <c r="J118" s="1661"/>
      <c r="K118" s="2275">
        <v>33.273972602739725</v>
      </c>
      <c r="L118" s="2275"/>
      <c r="M118" s="1644">
        <v>41</v>
      </c>
      <c r="N118" s="1679">
        <v>1086746</v>
      </c>
    </row>
    <row r="119" spans="1:14">
      <c r="A119" s="1632">
        <v>73</v>
      </c>
      <c r="B119" s="1727" t="s">
        <v>4145</v>
      </c>
      <c r="C119" s="1765" t="s">
        <v>550</v>
      </c>
      <c r="D119" s="1672">
        <v>21944</v>
      </c>
      <c r="E119" s="1719">
        <v>35947</v>
      </c>
      <c r="F119" s="1633">
        <v>44196</v>
      </c>
      <c r="G119" s="1742">
        <v>25545</v>
      </c>
      <c r="H119" s="1622"/>
      <c r="I119" s="1655"/>
      <c r="J119" s="1661"/>
      <c r="K119" s="2275">
        <v>22.6</v>
      </c>
      <c r="L119" s="2275"/>
      <c r="M119" s="1644">
        <v>24.5</v>
      </c>
      <c r="N119" s="1679">
        <v>625852.5</v>
      </c>
    </row>
    <row r="120" spans="1:14">
      <c r="A120" s="1632">
        <v>74</v>
      </c>
      <c r="B120" s="1727" t="s">
        <v>4146</v>
      </c>
      <c r="C120" s="1765" t="s">
        <v>550</v>
      </c>
      <c r="D120" s="1672">
        <v>22218</v>
      </c>
      <c r="E120" s="1719">
        <v>32182</v>
      </c>
      <c r="F120" s="1633">
        <v>44196</v>
      </c>
      <c r="G120" s="1742">
        <v>26506</v>
      </c>
      <c r="H120" s="1622"/>
      <c r="I120" s="1655"/>
      <c r="J120" s="1661"/>
      <c r="K120" s="2275">
        <v>32.915068493150685</v>
      </c>
      <c r="L120" s="2275"/>
      <c r="M120" s="1644">
        <v>41</v>
      </c>
      <c r="N120" s="1679">
        <v>1086746</v>
      </c>
    </row>
    <row r="121" spans="1:14">
      <c r="A121" s="1632">
        <v>75</v>
      </c>
      <c r="B121" s="1727" t="s">
        <v>4147</v>
      </c>
      <c r="C121" s="1765" t="s">
        <v>550</v>
      </c>
      <c r="D121" s="1672">
        <v>22144</v>
      </c>
      <c r="E121" s="1719">
        <v>32359</v>
      </c>
      <c r="F121" s="1633">
        <v>44196</v>
      </c>
      <c r="G121" s="1742">
        <v>25545</v>
      </c>
      <c r="H121" s="1622"/>
      <c r="I121" s="1655"/>
      <c r="J121" s="1661"/>
      <c r="K121" s="2275">
        <v>32.43013698630137</v>
      </c>
      <c r="L121" s="2275"/>
      <c r="M121" s="1644">
        <v>39</v>
      </c>
      <c r="N121" s="1679">
        <v>996255</v>
      </c>
    </row>
    <row r="122" spans="1:14">
      <c r="A122" s="1632">
        <v>76</v>
      </c>
      <c r="B122" s="1727" t="s">
        <v>4148</v>
      </c>
      <c r="C122" s="1765" t="s">
        <v>549</v>
      </c>
      <c r="D122" s="1672">
        <v>21919</v>
      </c>
      <c r="E122" s="1719">
        <v>31031</v>
      </c>
      <c r="F122" s="1633">
        <v>44196</v>
      </c>
      <c r="G122" s="1742">
        <v>23801</v>
      </c>
      <c r="H122" s="1622"/>
      <c r="I122" s="1655"/>
      <c r="J122" s="1661"/>
      <c r="K122" s="2275">
        <v>36.06849315068493</v>
      </c>
      <c r="L122" s="2275"/>
      <c r="M122" s="1644">
        <v>47</v>
      </c>
      <c r="N122" s="1679">
        <v>1118647</v>
      </c>
    </row>
    <row r="123" spans="1:14">
      <c r="A123" s="1632">
        <v>77</v>
      </c>
      <c r="B123" s="1727" t="s">
        <v>4149</v>
      </c>
      <c r="C123" s="1765" t="s">
        <v>549</v>
      </c>
      <c r="D123" s="1672">
        <v>22060</v>
      </c>
      <c r="E123" s="1719">
        <v>36976</v>
      </c>
      <c r="F123" s="1633">
        <v>44196</v>
      </c>
      <c r="G123" s="1742">
        <v>23510</v>
      </c>
      <c r="H123" s="1622"/>
      <c r="I123" s="1655"/>
      <c r="J123" s="1661"/>
      <c r="K123" s="2275">
        <v>19.780821917808218</v>
      </c>
      <c r="L123" s="2275"/>
      <c r="M123" s="1644">
        <v>20</v>
      </c>
      <c r="N123" s="1679">
        <v>470200</v>
      </c>
    </row>
    <row r="124" spans="1:14">
      <c r="A124" s="1632">
        <v>78</v>
      </c>
      <c r="B124" s="1727" t="s">
        <v>4150</v>
      </c>
      <c r="C124" s="1765" t="s">
        <v>549</v>
      </c>
      <c r="D124" s="1672">
        <v>22058</v>
      </c>
      <c r="E124" s="1719">
        <v>33903</v>
      </c>
      <c r="F124" s="1633">
        <v>44196</v>
      </c>
      <c r="G124" s="1742">
        <v>23510</v>
      </c>
      <c r="H124" s="1622"/>
      <c r="I124" s="1655"/>
      <c r="J124" s="1661"/>
      <c r="K124" s="2275">
        <v>28.2</v>
      </c>
      <c r="L124" s="2275"/>
      <c r="M124" s="1644">
        <v>32</v>
      </c>
      <c r="N124" s="1679">
        <v>752320</v>
      </c>
    </row>
    <row r="125" spans="1:14">
      <c r="A125" s="1632">
        <v>79</v>
      </c>
      <c r="B125" s="1727" t="s">
        <v>4151</v>
      </c>
      <c r="C125" s="1760" t="s">
        <v>555</v>
      </c>
      <c r="D125" s="1672">
        <v>22022</v>
      </c>
      <c r="E125" s="1719">
        <v>32920</v>
      </c>
      <c r="F125" s="1633">
        <v>44196</v>
      </c>
      <c r="G125" s="1704">
        <v>12854</v>
      </c>
      <c r="H125" s="1766">
        <v>20</v>
      </c>
      <c r="I125" s="1767">
        <v>29.5</v>
      </c>
      <c r="J125" s="1710">
        <v>30663.713807099997</v>
      </c>
      <c r="K125" s="2275">
        <v>30.893150684931506</v>
      </c>
      <c r="L125" s="2275"/>
      <c r="M125" s="1655">
        <v>37</v>
      </c>
      <c r="N125" s="1679">
        <v>475598</v>
      </c>
    </row>
    <row r="126" spans="1:14">
      <c r="A126" s="1683">
        <v>80</v>
      </c>
      <c r="B126" s="1746" t="s">
        <v>4152</v>
      </c>
      <c r="C126" s="1772" t="s">
        <v>563</v>
      </c>
      <c r="D126" s="1673">
        <v>22188</v>
      </c>
      <c r="E126" s="1744">
        <v>32545</v>
      </c>
      <c r="F126" s="1705">
        <v>44196</v>
      </c>
      <c r="G126" s="1745">
        <v>47522</v>
      </c>
      <c r="H126" s="1768"/>
      <c r="I126" s="1769"/>
      <c r="J126" s="1712"/>
      <c r="K126" s="2274">
        <v>31.920547945205481</v>
      </c>
      <c r="L126" s="2274"/>
      <c r="M126" s="1678">
        <v>39</v>
      </c>
      <c r="N126" s="1681">
        <v>1853358</v>
      </c>
    </row>
    <row r="127" spans="1:14">
      <c r="A127" s="1683"/>
      <c r="B127" s="1684"/>
      <c r="C127" s="1685"/>
      <c r="D127" s="1667"/>
      <c r="E127" s="2286" t="s">
        <v>4080</v>
      </c>
      <c r="F127" s="2287"/>
      <c r="G127" s="2287"/>
      <c r="H127" s="2287"/>
      <c r="I127" s="2288"/>
      <c r="J127" s="1687">
        <v>2493850.7244563219</v>
      </c>
      <c r="K127" s="2280"/>
      <c r="L127" s="2281"/>
      <c r="M127" s="1717"/>
      <c r="N127" s="1689">
        <v>83372767.5</v>
      </c>
    </row>
    <row r="128" spans="1:14">
      <c r="A128" s="1616" t="s">
        <v>51</v>
      </c>
      <c r="B128" s="1618"/>
      <c r="C128" s="1617" t="s">
        <v>4081</v>
      </c>
      <c r="D128" s="1653"/>
      <c r="E128" s="1618"/>
      <c r="F128" s="1617" t="s">
        <v>4082</v>
      </c>
      <c r="G128" s="1617"/>
      <c r="H128" s="1617"/>
      <c r="I128" s="1618"/>
      <c r="J128" s="1617" t="s">
        <v>52</v>
      </c>
      <c r="K128" s="1617"/>
      <c r="L128" s="1617"/>
      <c r="M128" s="1617"/>
      <c r="N128" s="1618"/>
    </row>
    <row r="129" spans="1:14">
      <c r="A129" s="1616"/>
      <c r="B129" s="1618"/>
      <c r="C129" s="1617"/>
      <c r="D129" s="1617"/>
      <c r="E129" s="1618"/>
      <c r="F129" s="1617"/>
      <c r="G129" s="1617"/>
      <c r="H129" s="1617"/>
      <c r="I129" s="1618"/>
      <c r="J129" s="1617"/>
      <c r="K129" s="1617"/>
      <c r="L129" s="1617"/>
      <c r="M129" s="1617"/>
      <c r="N129" s="1618"/>
    </row>
    <row r="130" spans="1:14">
      <c r="A130" s="2251" t="s">
        <v>4083</v>
      </c>
      <c r="B130" s="2248"/>
      <c r="C130" s="2247" t="s">
        <v>4084</v>
      </c>
      <c r="D130" s="2247"/>
      <c r="E130" s="2248"/>
      <c r="F130" s="2247" t="s">
        <v>4085</v>
      </c>
      <c r="G130" s="2247"/>
      <c r="H130" s="2247"/>
      <c r="I130" s="2248"/>
      <c r="J130" s="2265">
        <v>43504</v>
      </c>
      <c r="K130" s="2265"/>
      <c r="L130" s="2265"/>
      <c r="M130" s="2265"/>
      <c r="N130" s="2266"/>
    </row>
    <row r="131" spans="1:14">
      <c r="A131" s="2245" t="s">
        <v>4086</v>
      </c>
      <c r="B131" s="2246"/>
      <c r="C131" s="2249" t="s">
        <v>90</v>
      </c>
      <c r="D131" s="2249"/>
      <c r="E131" s="2250"/>
      <c r="F131" s="1983" t="s">
        <v>4087</v>
      </c>
      <c r="G131" s="1983"/>
      <c r="H131" s="1983"/>
      <c r="I131" s="2250"/>
      <c r="J131" s="2249"/>
      <c r="K131" s="2249"/>
      <c r="L131" s="2249"/>
      <c r="M131" s="2249"/>
      <c r="N131" s="2250"/>
    </row>
    <row r="132" spans="1:14">
      <c r="A132" s="1621"/>
      <c r="B132" s="1620"/>
      <c r="C132" s="1619"/>
      <c r="D132" s="1619"/>
      <c r="E132" s="1620"/>
      <c r="F132" s="1965" t="s">
        <v>346</v>
      </c>
      <c r="G132" s="1965"/>
      <c r="H132" s="1965"/>
      <c r="I132" s="1966"/>
      <c r="J132" s="1619"/>
      <c r="K132" s="1619"/>
      <c r="L132" s="1619"/>
      <c r="M132" s="1619"/>
      <c r="N132" s="1620"/>
    </row>
    <row r="133" spans="1:14">
      <c r="A133" s="1617"/>
      <c r="B133" s="1617"/>
      <c r="C133" s="1617"/>
      <c r="D133" s="1617"/>
      <c r="E133" s="1617"/>
      <c r="F133" s="1655"/>
      <c r="G133" s="1655"/>
      <c r="H133" s="1655"/>
      <c r="I133" s="1655"/>
      <c r="J133" s="1617"/>
      <c r="K133" s="1617"/>
      <c r="L133" s="1617"/>
      <c r="M133" s="1617"/>
      <c r="N133" s="1617"/>
    </row>
    <row r="134" spans="1:14">
      <c r="A134" s="1617"/>
      <c r="B134" s="1617"/>
      <c r="C134" s="1617"/>
      <c r="D134" s="1617"/>
      <c r="E134" s="1617"/>
      <c r="F134" s="1655"/>
      <c r="G134" s="1655"/>
      <c r="H134" s="1655"/>
      <c r="I134" s="1655"/>
      <c r="J134" s="1617"/>
      <c r="K134" s="1617"/>
      <c r="L134" s="1617"/>
      <c r="M134" s="1617"/>
      <c r="N134" s="1617"/>
    </row>
    <row r="135" spans="1:14">
      <c r="A135" s="1617"/>
      <c r="B135" s="1617"/>
      <c r="C135" s="1617"/>
      <c r="D135" s="1617"/>
      <c r="E135" s="1617"/>
      <c r="F135" s="1655"/>
      <c r="G135" s="1655"/>
      <c r="H135" s="1655"/>
      <c r="I135" s="1655"/>
      <c r="J135" s="1617"/>
      <c r="K135" s="1617"/>
      <c r="L135" s="1617"/>
      <c r="M135" s="1617"/>
      <c r="N135" s="1617"/>
    </row>
    <row r="136" spans="1:14" ht="15" customHeight="1">
      <c r="A136" s="1663"/>
      <c r="B136" s="1663"/>
      <c r="C136" s="1663"/>
      <c r="D136" s="1663"/>
      <c r="E136" s="1663"/>
      <c r="F136" s="2273" t="s">
        <v>4088</v>
      </c>
      <c r="G136" s="2273"/>
      <c r="H136" s="2273"/>
      <c r="I136" s="2273"/>
      <c r="J136" s="1741">
        <v>2493850.7244563219</v>
      </c>
      <c r="K136" s="2278"/>
      <c r="L136" s="2279"/>
      <c r="M136" s="1663"/>
      <c r="N136" s="1741">
        <v>83372767.5</v>
      </c>
    </row>
    <row r="137" spans="1:14">
      <c r="A137" s="1651">
        <v>81</v>
      </c>
      <c r="B137" s="1738" t="s">
        <v>4153</v>
      </c>
      <c r="C137" s="1733" t="s">
        <v>551</v>
      </c>
      <c r="D137" s="1674">
        <v>22173</v>
      </c>
      <c r="E137" s="1734">
        <v>31423</v>
      </c>
      <c r="F137" s="1703">
        <v>44196</v>
      </c>
      <c r="G137" s="1735">
        <v>27755</v>
      </c>
      <c r="H137" s="1770">
        <v>30</v>
      </c>
      <c r="I137" s="1771">
        <v>45</v>
      </c>
      <c r="J137" s="1708">
        <v>100319.1291375</v>
      </c>
      <c r="K137" s="2271">
        <v>34.994520547945207</v>
      </c>
      <c r="L137" s="2272"/>
      <c r="M137" s="1739">
        <v>45</v>
      </c>
      <c r="N137" s="1723">
        <v>1248975</v>
      </c>
    </row>
    <row r="138" spans="1:14">
      <c r="A138" s="1632">
        <v>82</v>
      </c>
      <c r="B138" s="1727" t="s">
        <v>4154</v>
      </c>
      <c r="C138" s="1720" t="s">
        <v>549</v>
      </c>
      <c r="D138" s="1672">
        <v>22270</v>
      </c>
      <c r="E138" s="1719">
        <v>32545</v>
      </c>
      <c r="F138" s="1633">
        <v>44196</v>
      </c>
      <c r="G138" s="1704">
        <v>23222</v>
      </c>
      <c r="H138" s="1661"/>
      <c r="I138" s="1617"/>
      <c r="J138" s="1661"/>
      <c r="K138" s="2261">
        <v>31.920547945205481</v>
      </c>
      <c r="L138" s="2262"/>
      <c r="M138" s="1622">
        <v>39</v>
      </c>
      <c r="N138" s="1679">
        <v>905658</v>
      </c>
    </row>
    <row r="139" spans="1:14">
      <c r="A139" s="1632"/>
      <c r="B139" s="1661"/>
      <c r="C139" s="1617"/>
      <c r="D139" s="1661"/>
      <c r="E139" s="1617"/>
      <c r="F139" s="1661"/>
      <c r="G139" s="1617"/>
      <c r="H139" s="1661"/>
      <c r="I139" s="1617"/>
      <c r="J139" s="1661"/>
      <c r="K139" s="1616"/>
      <c r="L139" s="1618"/>
      <c r="M139" s="1661"/>
      <c r="N139" s="1618"/>
    </row>
    <row r="140" spans="1:14">
      <c r="A140" s="1632"/>
      <c r="B140" s="1661"/>
      <c r="C140" s="1617"/>
      <c r="D140" s="1661"/>
      <c r="E140" s="1617"/>
      <c r="F140" s="1661"/>
      <c r="G140" s="1617"/>
      <c r="H140" s="1661"/>
      <c r="I140" s="1617"/>
      <c r="J140" s="1661"/>
      <c r="K140" s="1616"/>
      <c r="L140" s="1618"/>
      <c r="M140" s="1661"/>
      <c r="N140" s="1618"/>
    </row>
    <row r="141" spans="1:14">
      <c r="A141" s="1632"/>
      <c r="B141" s="1661"/>
      <c r="C141" s="1617"/>
      <c r="D141" s="1661"/>
      <c r="E141" s="1617"/>
      <c r="F141" s="1661"/>
      <c r="G141" s="1617"/>
      <c r="H141" s="1661"/>
      <c r="I141" s="1617"/>
      <c r="J141" s="1661"/>
      <c r="K141" s="1616"/>
      <c r="L141" s="1618"/>
      <c r="M141" s="1661"/>
      <c r="N141" s="1618"/>
    </row>
    <row r="142" spans="1:14">
      <c r="A142" s="1632"/>
      <c r="B142" s="1661"/>
      <c r="C142" s="1617"/>
      <c r="D142" s="1661"/>
      <c r="E142" s="1617"/>
      <c r="F142" s="1661"/>
      <c r="G142" s="1617"/>
      <c r="H142" s="1661"/>
      <c r="I142" s="1617"/>
      <c r="J142" s="1661"/>
      <c r="K142" s="1616"/>
      <c r="L142" s="1618"/>
      <c r="M142" s="1661"/>
      <c r="N142" s="1618"/>
    </row>
    <row r="143" spans="1:14">
      <c r="A143" s="1632"/>
      <c r="B143" s="1661"/>
      <c r="C143" s="1617"/>
      <c r="D143" s="1661"/>
      <c r="E143" s="1617"/>
      <c r="F143" s="1661"/>
      <c r="G143" s="1617"/>
      <c r="H143" s="1661"/>
      <c r="I143" s="1617"/>
      <c r="J143" s="1661"/>
      <c r="K143" s="1616"/>
      <c r="L143" s="1618"/>
      <c r="M143" s="1661"/>
      <c r="N143" s="1618"/>
    </row>
    <row r="144" spans="1:14">
      <c r="A144" s="1632"/>
      <c r="B144" s="1661"/>
      <c r="C144" s="1617"/>
      <c r="D144" s="1661"/>
      <c r="E144" s="1617"/>
      <c r="F144" s="1661"/>
      <c r="G144" s="1617"/>
      <c r="H144" s="1661"/>
      <c r="I144" s="1617"/>
      <c r="J144" s="1661"/>
      <c r="K144" s="1616"/>
      <c r="L144" s="1618"/>
      <c r="M144" s="1661"/>
      <c r="N144" s="1618"/>
    </row>
    <row r="145" spans="1:14">
      <c r="A145" s="1632"/>
      <c r="B145" s="1661"/>
      <c r="C145" s="1617"/>
      <c r="D145" s="1661"/>
      <c r="E145" s="1617"/>
      <c r="F145" s="1661"/>
      <c r="G145" s="1617"/>
      <c r="H145" s="1661"/>
      <c r="I145" s="1617"/>
      <c r="J145" s="1661"/>
      <c r="K145" s="1616"/>
      <c r="L145" s="1618"/>
      <c r="M145" s="1661"/>
      <c r="N145" s="1618"/>
    </row>
    <row r="146" spans="1:14">
      <c r="A146" s="1632"/>
      <c r="B146" s="1661"/>
      <c r="C146" s="1617"/>
      <c r="D146" s="1661"/>
      <c r="E146" s="1617"/>
      <c r="F146" s="1661"/>
      <c r="G146" s="1617"/>
      <c r="H146" s="1661"/>
      <c r="I146" s="1617"/>
      <c r="J146" s="1661"/>
      <c r="K146" s="1616"/>
      <c r="L146" s="1618"/>
      <c r="M146" s="1661"/>
      <c r="N146" s="1618"/>
    </row>
    <row r="147" spans="1:14">
      <c r="A147" s="1632"/>
      <c r="B147" s="1661"/>
      <c r="C147" s="1617"/>
      <c r="D147" s="1661"/>
      <c r="E147" s="1617"/>
      <c r="F147" s="1661"/>
      <c r="G147" s="1617"/>
      <c r="H147" s="1661"/>
      <c r="I147" s="1617"/>
      <c r="J147" s="1661"/>
      <c r="K147" s="1616"/>
      <c r="L147" s="1618"/>
      <c r="M147" s="1661"/>
      <c r="N147" s="1618"/>
    </row>
    <row r="148" spans="1:14">
      <c r="A148" s="1632"/>
      <c r="B148" s="1661"/>
      <c r="C148" s="1617"/>
      <c r="D148" s="1661"/>
      <c r="E148" s="1617"/>
      <c r="F148" s="1661"/>
      <c r="G148" s="1617"/>
      <c r="H148" s="1661"/>
      <c r="I148" s="1617"/>
      <c r="J148" s="1661"/>
      <c r="K148" s="1616"/>
      <c r="L148" s="1618"/>
      <c r="M148" s="1661"/>
      <c r="N148" s="1618"/>
    </row>
    <row r="149" spans="1:14">
      <c r="A149" s="1632"/>
      <c r="B149" s="1648"/>
      <c r="C149" s="1666"/>
      <c r="D149" s="1646"/>
      <c r="E149" s="1634"/>
      <c r="F149" s="1633"/>
      <c r="G149" s="1642"/>
      <c r="H149" s="1641"/>
      <c r="I149" s="1640"/>
      <c r="J149" s="1643"/>
      <c r="K149" s="2237"/>
      <c r="L149" s="2238"/>
      <c r="M149" s="1670"/>
      <c r="N149" s="1679"/>
    </row>
    <row r="150" spans="1:14">
      <c r="A150" s="1632"/>
      <c r="B150" s="1648"/>
      <c r="C150" s="1666"/>
      <c r="D150" s="1646"/>
      <c r="E150" s="1634"/>
      <c r="F150" s="1633"/>
      <c r="G150" s="1642"/>
      <c r="H150" s="1641"/>
      <c r="I150" s="1640"/>
      <c r="J150" s="1643"/>
      <c r="K150" s="2237"/>
      <c r="L150" s="2238"/>
      <c r="M150" s="1670"/>
      <c r="N150" s="1679"/>
    </row>
    <row r="151" spans="1:14">
      <c r="A151" s="1632"/>
      <c r="B151" s="1648"/>
      <c r="C151" s="1666"/>
      <c r="D151" s="1646"/>
      <c r="E151" s="1645"/>
      <c r="F151" s="1633"/>
      <c r="G151" s="1642"/>
      <c r="H151" s="1641"/>
      <c r="I151" s="1640"/>
      <c r="J151" s="1643"/>
      <c r="K151" s="2237"/>
      <c r="L151" s="2238"/>
      <c r="M151" s="1670"/>
      <c r="N151" s="1679"/>
    </row>
    <row r="152" spans="1:14">
      <c r="A152" s="1632"/>
      <c r="B152" s="1648"/>
      <c r="C152" s="1666"/>
      <c r="D152" s="1646"/>
      <c r="E152" s="1645"/>
      <c r="F152" s="1633"/>
      <c r="G152" s="1642"/>
      <c r="H152" s="1641"/>
      <c r="I152" s="1640"/>
      <c r="J152" s="1643"/>
      <c r="K152" s="2237"/>
      <c r="L152" s="2238"/>
      <c r="M152" s="1670"/>
      <c r="N152" s="1679"/>
    </row>
    <row r="153" spans="1:14">
      <c r="A153" s="1632"/>
      <c r="B153" s="1648"/>
      <c r="C153" s="1666"/>
      <c r="D153" s="1646"/>
      <c r="E153" s="1645"/>
      <c r="F153" s="1633"/>
      <c r="G153" s="1642"/>
      <c r="H153" s="1641"/>
      <c r="I153" s="1640"/>
      <c r="J153" s="1643"/>
      <c r="K153" s="2237"/>
      <c r="L153" s="2238"/>
      <c r="M153" s="1670"/>
      <c r="N153" s="1679"/>
    </row>
    <row r="154" spans="1:14">
      <c r="A154" s="1683"/>
      <c r="B154" s="1665"/>
      <c r="C154" s="1748"/>
      <c r="D154" s="1667"/>
      <c r="E154" s="1698"/>
      <c r="F154" s="1705"/>
      <c r="G154" s="1700"/>
      <c r="H154" s="1668"/>
      <c r="I154" s="1680"/>
      <c r="J154" s="1669"/>
      <c r="K154" s="2280"/>
      <c r="L154" s="2281"/>
      <c r="M154" s="1671"/>
      <c r="N154" s="1681"/>
    </row>
    <row r="155" spans="1:14" ht="15" customHeight="1">
      <c r="A155" s="1683"/>
      <c r="B155" s="1684"/>
      <c r="C155" s="1685"/>
      <c r="D155" s="1667"/>
      <c r="E155" s="2286" t="s">
        <v>50</v>
      </c>
      <c r="F155" s="2287"/>
      <c r="G155" s="2287"/>
      <c r="H155" s="2287"/>
      <c r="I155" s="2288"/>
      <c r="J155" s="1687">
        <v>2594169.8535938221</v>
      </c>
      <c r="K155" s="2280"/>
      <c r="L155" s="2281"/>
      <c r="M155" s="1717"/>
      <c r="N155" s="1689">
        <v>85527400.5</v>
      </c>
    </row>
    <row r="156" spans="1:14">
      <c r="A156" s="1616" t="s">
        <v>51</v>
      </c>
      <c r="B156" s="1618"/>
      <c r="C156" s="1617" t="s">
        <v>4081</v>
      </c>
      <c r="D156" s="1653"/>
      <c r="E156" s="1618"/>
      <c r="F156" s="1617" t="s">
        <v>4082</v>
      </c>
      <c r="G156" s="1617"/>
      <c r="H156" s="1617"/>
      <c r="I156" s="1618"/>
      <c r="J156" s="1617" t="s">
        <v>52</v>
      </c>
      <c r="K156" s="1617"/>
      <c r="L156" s="1617"/>
      <c r="M156" s="1617"/>
      <c r="N156" s="1618"/>
    </row>
    <row r="157" spans="1:14">
      <c r="A157" s="1616"/>
      <c r="B157" s="1618"/>
      <c r="C157" s="1617"/>
      <c r="D157" s="1617"/>
      <c r="E157" s="1618"/>
      <c r="F157" s="1617"/>
      <c r="G157" s="1617"/>
      <c r="H157" s="1617"/>
      <c r="I157" s="1618"/>
      <c r="J157" s="1617"/>
      <c r="K157" s="1617"/>
      <c r="L157" s="1617"/>
      <c r="M157" s="1617"/>
      <c r="N157" s="1618"/>
    </row>
    <row r="158" spans="1:14">
      <c r="A158" s="2251" t="s">
        <v>4083</v>
      </c>
      <c r="B158" s="2248"/>
      <c r="C158" s="2247" t="s">
        <v>4084</v>
      </c>
      <c r="D158" s="2247"/>
      <c r="E158" s="2248"/>
      <c r="F158" s="2247" t="s">
        <v>4085</v>
      </c>
      <c r="G158" s="2247"/>
      <c r="H158" s="2247"/>
      <c r="I158" s="2248"/>
      <c r="J158" s="2265">
        <v>43504</v>
      </c>
      <c r="K158" s="2265"/>
      <c r="L158" s="2265"/>
      <c r="M158" s="2265"/>
      <c r="N158" s="2266"/>
    </row>
    <row r="159" spans="1:14">
      <c r="A159" s="2245" t="s">
        <v>4086</v>
      </c>
      <c r="B159" s="2246"/>
      <c r="C159" s="2249" t="s">
        <v>90</v>
      </c>
      <c r="D159" s="2249"/>
      <c r="E159" s="2250"/>
      <c r="F159" s="1983" t="s">
        <v>4087</v>
      </c>
      <c r="G159" s="1983"/>
      <c r="H159" s="1983"/>
      <c r="I159" s="2250"/>
      <c r="J159" s="2249"/>
      <c r="K159" s="2249"/>
      <c r="L159" s="2249"/>
      <c r="M159" s="2249"/>
      <c r="N159" s="2250"/>
    </row>
    <row r="160" spans="1:14">
      <c r="A160" s="1621"/>
      <c r="B160" s="1620"/>
      <c r="C160" s="1619"/>
      <c r="D160" s="1619"/>
      <c r="E160" s="1620"/>
      <c r="F160" s="1965" t="s">
        <v>346</v>
      </c>
      <c r="G160" s="1965"/>
      <c r="H160" s="1965"/>
      <c r="I160" s="1966"/>
      <c r="J160" s="1619"/>
      <c r="K160" s="1619"/>
      <c r="L160" s="1619"/>
      <c r="M160" s="1619"/>
      <c r="N160" s="1620"/>
    </row>
  </sheetData>
  <mergeCells count="175">
    <mergeCell ref="F160:I160"/>
    <mergeCell ref="E155:I155"/>
    <mergeCell ref="K155:L155"/>
    <mergeCell ref="A131:B131"/>
    <mergeCell ref="C131:E131"/>
    <mergeCell ref="C100:E100"/>
    <mergeCell ref="K64:L64"/>
    <mergeCell ref="K65:L65"/>
    <mergeCell ref="K66:L66"/>
    <mergeCell ref="F67:I67"/>
    <mergeCell ref="K67:L67"/>
    <mergeCell ref="F72:I72"/>
    <mergeCell ref="F76:I76"/>
    <mergeCell ref="K77:L77"/>
    <mergeCell ref="K78:L78"/>
    <mergeCell ref="A130:B130"/>
    <mergeCell ref="C130:E130"/>
    <mergeCell ref="F132:I132"/>
    <mergeCell ref="F136:I136"/>
    <mergeCell ref="K87:L87"/>
    <mergeCell ref="K88:L88"/>
    <mergeCell ref="K89:L89"/>
    <mergeCell ref="K90:L90"/>
    <mergeCell ref="K91:L91"/>
    <mergeCell ref="H13:J13"/>
    <mergeCell ref="A7:N7"/>
    <mergeCell ref="A8:N8"/>
    <mergeCell ref="B9:N9"/>
    <mergeCell ref="A10:F10"/>
    <mergeCell ref="G10:J10"/>
    <mergeCell ref="A13:B15"/>
    <mergeCell ref="F36:I36"/>
    <mergeCell ref="K22:L22"/>
    <mergeCell ref="K31:L31"/>
    <mergeCell ref="K32:L32"/>
    <mergeCell ref="K23:L23"/>
    <mergeCell ref="K21:L21"/>
    <mergeCell ref="K24:L24"/>
    <mergeCell ref="C13:C15"/>
    <mergeCell ref="D13:F13"/>
    <mergeCell ref="G13:G15"/>
    <mergeCell ref="K26:L26"/>
    <mergeCell ref="K27:L27"/>
    <mergeCell ref="K28:L28"/>
    <mergeCell ref="K29:L29"/>
    <mergeCell ref="K30:L30"/>
    <mergeCell ref="K19:L19"/>
    <mergeCell ref="K20:L20"/>
    <mergeCell ref="K149:L149"/>
    <mergeCell ref="K109:L109"/>
    <mergeCell ref="K154:L154"/>
    <mergeCell ref="K92:L92"/>
    <mergeCell ref="K93:L93"/>
    <mergeCell ref="K94:L94"/>
    <mergeCell ref="K127:L127"/>
    <mergeCell ref="F131:I131"/>
    <mergeCell ref="J131:N131"/>
    <mergeCell ref="E127:I127"/>
    <mergeCell ref="C101:E101"/>
    <mergeCell ref="K138:L138"/>
    <mergeCell ref="K123:L123"/>
    <mergeCell ref="K124:L124"/>
    <mergeCell ref="K125:L125"/>
    <mergeCell ref="K107:L107"/>
    <mergeCell ref="K108:L108"/>
    <mergeCell ref="K117:L117"/>
    <mergeCell ref="K111:L111"/>
    <mergeCell ref="K112:L112"/>
    <mergeCell ref="F97:I97"/>
    <mergeCell ref="K97:L97"/>
    <mergeCell ref="K121:L121"/>
    <mergeCell ref="K122:L122"/>
    <mergeCell ref="A159:B159"/>
    <mergeCell ref="C159:E159"/>
    <mergeCell ref="F159:I159"/>
    <mergeCell ref="J159:N159"/>
    <mergeCell ref="K150:L150"/>
    <mergeCell ref="K151:L151"/>
    <mergeCell ref="K152:L152"/>
    <mergeCell ref="K153:L153"/>
    <mergeCell ref="A158:B158"/>
    <mergeCell ref="C158:E158"/>
    <mergeCell ref="F158:I158"/>
    <mergeCell ref="J158:N158"/>
    <mergeCell ref="K47:L47"/>
    <mergeCell ref="K33:L33"/>
    <mergeCell ref="K34:L34"/>
    <mergeCell ref="K35:L35"/>
    <mergeCell ref="K36:L36"/>
    <mergeCell ref="K46:L46"/>
    <mergeCell ref="K83:L83"/>
    <mergeCell ref="K84:L84"/>
    <mergeCell ref="F130:I130"/>
    <mergeCell ref="J130:N130"/>
    <mergeCell ref="K116:L116"/>
    <mergeCell ref="K113:L113"/>
    <mergeCell ref="K114:L114"/>
    <mergeCell ref="K115:L115"/>
    <mergeCell ref="K110:L110"/>
    <mergeCell ref="K85:L85"/>
    <mergeCell ref="K86:L86"/>
    <mergeCell ref="K95:L95"/>
    <mergeCell ref="K96:L96"/>
    <mergeCell ref="F101:I101"/>
    <mergeCell ref="J101:N101"/>
    <mergeCell ref="F102:I102"/>
    <mergeCell ref="F106:I106"/>
    <mergeCell ref="K106:L106"/>
    <mergeCell ref="K53:L53"/>
    <mergeCell ref="K54:L54"/>
    <mergeCell ref="K120:L120"/>
    <mergeCell ref="A70:B70"/>
    <mergeCell ref="C70:E70"/>
    <mergeCell ref="F70:I70"/>
    <mergeCell ref="J70:N70"/>
    <mergeCell ref="K62:L62"/>
    <mergeCell ref="K63:L63"/>
    <mergeCell ref="K118:L118"/>
    <mergeCell ref="K119:L119"/>
    <mergeCell ref="K79:L79"/>
    <mergeCell ref="K80:L80"/>
    <mergeCell ref="K81:L81"/>
    <mergeCell ref="K82:L82"/>
    <mergeCell ref="A101:B101"/>
    <mergeCell ref="A100:B100"/>
    <mergeCell ref="F100:I100"/>
    <mergeCell ref="J100:N100"/>
    <mergeCell ref="M14:M15"/>
    <mergeCell ref="N14:N15"/>
    <mergeCell ref="K16:L16"/>
    <mergeCell ref="K14:L15"/>
    <mergeCell ref="K25:L25"/>
    <mergeCell ref="K76:L76"/>
    <mergeCell ref="K136:L136"/>
    <mergeCell ref="A39:B39"/>
    <mergeCell ref="A71:B71"/>
    <mergeCell ref="C71:E71"/>
    <mergeCell ref="F71:I71"/>
    <mergeCell ref="J71:N71"/>
    <mergeCell ref="K59:L59"/>
    <mergeCell ref="K60:L60"/>
    <mergeCell ref="K55:L55"/>
    <mergeCell ref="K56:L56"/>
    <mergeCell ref="K57:L57"/>
    <mergeCell ref="K58:L58"/>
    <mergeCell ref="K48:L48"/>
    <mergeCell ref="K49:L49"/>
    <mergeCell ref="K50:L50"/>
    <mergeCell ref="K51:L51"/>
    <mergeCell ref="K52:L52"/>
    <mergeCell ref="K61:L61"/>
    <mergeCell ref="K13:N13"/>
    <mergeCell ref="A1:N1"/>
    <mergeCell ref="A2:N2"/>
    <mergeCell ref="A3:N3"/>
    <mergeCell ref="A4:N4"/>
    <mergeCell ref="A5:N5"/>
    <mergeCell ref="K137:L137"/>
    <mergeCell ref="A40:B40"/>
    <mergeCell ref="C40:E40"/>
    <mergeCell ref="F40:I40"/>
    <mergeCell ref="J40:N40"/>
    <mergeCell ref="F41:I41"/>
    <mergeCell ref="F46:I46"/>
    <mergeCell ref="K126:L126"/>
    <mergeCell ref="D14:D15"/>
    <mergeCell ref="E14:E15"/>
    <mergeCell ref="F14:F15"/>
    <mergeCell ref="H14:I14"/>
    <mergeCell ref="J14:J15"/>
    <mergeCell ref="C39:E39"/>
    <mergeCell ref="F39:I39"/>
    <mergeCell ref="J39:N39"/>
    <mergeCell ref="K17:L17"/>
    <mergeCell ref="K18:L18"/>
  </mergeCells>
  <pageMargins left="0.7" right="0.7" top="0.75" bottom="0.75" header="0.3" footer="0.3"/>
  <pageSetup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Z47"/>
  <sheetViews>
    <sheetView topLeftCell="A16" zoomScale="70" zoomScaleNormal="70" workbookViewId="0">
      <selection activeCell="A16" sqref="A1:XFD1048576"/>
    </sheetView>
  </sheetViews>
  <sheetFormatPr defaultRowHeight="15"/>
  <cols>
    <col min="1" max="1" width="3.140625" style="259" customWidth="1"/>
    <col min="2" max="2" width="25.5703125" style="259" customWidth="1"/>
    <col min="3" max="3" width="8.5703125" style="1454" customWidth="1"/>
    <col min="4" max="4" width="3.140625" style="259" customWidth="1"/>
    <col min="5" max="5" width="3.28515625" style="259" customWidth="1"/>
    <col min="6" max="6" width="5.140625" style="259" customWidth="1"/>
    <col min="7" max="7" width="4.7109375" style="259" customWidth="1"/>
    <col min="8" max="8" width="4.28515625" style="259" customWidth="1"/>
    <col min="9" max="9" width="5" style="259" customWidth="1"/>
    <col min="10" max="10" width="7.7109375" style="259" customWidth="1"/>
    <col min="11" max="11" width="12.85546875" style="37" customWidth="1"/>
    <col min="12" max="12" width="10.140625" style="259" customWidth="1"/>
    <col min="13" max="13" width="10" style="259" customWidth="1"/>
    <col min="14" max="14" width="15" style="259" customWidth="1"/>
    <col min="15" max="15" width="9.85546875" style="259" customWidth="1"/>
    <col min="16" max="16" width="9" style="259" customWidth="1"/>
    <col min="17" max="17" width="16.5703125" style="259" customWidth="1"/>
    <col min="18" max="18" width="3.7109375" style="259" hidden="1" customWidth="1"/>
    <col min="19" max="19" width="8.85546875" style="259" hidden="1" customWidth="1"/>
    <col min="20" max="20" width="11.85546875" style="259" hidden="1" customWidth="1"/>
    <col min="21" max="21" width="7.42578125" style="259" hidden="1" customWidth="1"/>
    <col min="22" max="22" width="6.5703125" style="259" hidden="1" customWidth="1"/>
    <col min="23" max="23" width="9.42578125" style="259" hidden="1" customWidth="1"/>
    <col min="24" max="24" width="27.42578125" style="259" hidden="1" customWidth="1"/>
    <col min="25" max="25" width="17.140625" style="259" hidden="1" customWidth="1"/>
    <col min="26" max="26" width="33.28515625" style="259" hidden="1" customWidth="1"/>
    <col min="27" max="16384" width="9.140625" style="259"/>
  </cols>
  <sheetData>
    <row r="1" spans="1:23">
      <c r="B1" s="2235" t="s">
        <v>151</v>
      </c>
      <c r="C1" s="2235"/>
      <c r="D1" s="2235"/>
      <c r="E1" s="2235"/>
      <c r="F1" s="2235"/>
      <c r="G1" s="2235"/>
      <c r="H1" s="2235"/>
      <c r="I1" s="2235"/>
      <c r="J1" s="2235"/>
      <c r="K1" s="2235"/>
      <c r="L1" s="2235"/>
      <c r="M1" s="2235"/>
      <c r="N1" s="2235"/>
      <c r="O1" s="2235"/>
      <c r="P1" s="2235"/>
      <c r="Q1" s="2235"/>
    </row>
    <row r="2" spans="1:23">
      <c r="B2" s="2235" t="s">
        <v>152</v>
      </c>
      <c r="C2" s="2235"/>
      <c r="D2" s="2235"/>
      <c r="E2" s="2235"/>
      <c r="F2" s="2235"/>
      <c r="G2" s="2235"/>
      <c r="H2" s="2235"/>
      <c r="I2" s="2235"/>
      <c r="J2" s="2235"/>
      <c r="K2" s="2235"/>
      <c r="L2" s="2235"/>
      <c r="M2" s="2235"/>
      <c r="N2" s="2235"/>
      <c r="O2" s="2235"/>
      <c r="P2" s="2235"/>
      <c r="Q2" s="2235"/>
    </row>
    <row r="3" spans="1:23">
      <c r="B3" s="2235" t="s">
        <v>2</v>
      </c>
      <c r="C3" s="2235"/>
      <c r="D3" s="2235"/>
      <c r="E3" s="2235"/>
      <c r="F3" s="2235"/>
      <c r="G3" s="2235"/>
      <c r="H3" s="2235"/>
      <c r="I3" s="2235"/>
      <c r="J3" s="2235"/>
      <c r="K3" s="2235"/>
      <c r="L3" s="2235"/>
      <c r="M3" s="2235"/>
      <c r="N3" s="2235"/>
      <c r="O3" s="2235"/>
      <c r="P3" s="2235"/>
      <c r="Q3" s="2235"/>
    </row>
    <row r="4" spans="1:23">
      <c r="B4" s="2247" t="s">
        <v>1607</v>
      </c>
      <c r="C4" s="2247"/>
      <c r="D4" s="2247"/>
      <c r="E4" s="2247"/>
      <c r="F4" s="2247"/>
      <c r="G4" s="2247"/>
      <c r="H4" s="2247"/>
      <c r="I4" s="2247"/>
      <c r="J4" s="2247"/>
      <c r="K4" s="2267"/>
      <c r="L4" s="2267"/>
      <c r="M4" s="2267"/>
      <c r="N4" s="2267"/>
      <c r="O4" s="2267"/>
      <c r="P4" s="2267"/>
      <c r="Q4" s="2267"/>
    </row>
    <row r="5" spans="1:23">
      <c r="A5" s="138"/>
      <c r="B5" s="142" t="s">
        <v>3</v>
      </c>
      <c r="C5" s="1465"/>
      <c r="D5" s="142"/>
      <c r="E5" s="142"/>
      <c r="F5" s="142"/>
      <c r="G5" s="142"/>
      <c r="H5" s="142"/>
      <c r="I5" s="142"/>
      <c r="J5" s="143"/>
      <c r="K5" s="154" t="s">
        <v>4</v>
      </c>
      <c r="L5" s="142"/>
      <c r="M5" s="142"/>
      <c r="N5" s="142"/>
      <c r="O5" s="143"/>
      <c r="P5" s="2310" t="s">
        <v>402</v>
      </c>
      <c r="Q5" s="2305" t="s">
        <v>403</v>
      </c>
    </row>
    <row r="6" spans="1:23">
      <c r="A6" s="139"/>
      <c r="B6" s="144"/>
      <c r="C6" s="1462"/>
      <c r="D6" s="144"/>
      <c r="E6" s="144"/>
      <c r="F6" s="144"/>
      <c r="G6" s="144"/>
      <c r="H6" s="144"/>
      <c r="I6" s="144"/>
      <c r="J6" s="458"/>
      <c r="K6" s="155"/>
      <c r="L6" s="144"/>
      <c r="M6" s="144"/>
      <c r="N6" s="144"/>
      <c r="O6" s="458"/>
      <c r="P6" s="2311"/>
      <c r="Q6" s="2306"/>
    </row>
    <row r="7" spans="1:23" ht="15.75">
      <c r="A7" s="139"/>
      <c r="B7" s="2308" t="s">
        <v>6</v>
      </c>
      <c r="C7" s="2308"/>
      <c r="D7" s="2308"/>
      <c r="E7" s="2308"/>
      <c r="F7" s="2308"/>
      <c r="G7" s="2308"/>
      <c r="H7" s="2308"/>
      <c r="I7" s="2308"/>
      <c r="J7" s="2309"/>
      <c r="K7" s="2247" t="s">
        <v>404</v>
      </c>
      <c r="L7" s="2247"/>
      <c r="M7" s="2247"/>
      <c r="N7" s="2247"/>
      <c r="O7" s="2248"/>
      <c r="P7" s="2310"/>
      <c r="Q7" s="2306" t="s">
        <v>405</v>
      </c>
    </row>
    <row r="8" spans="1:23">
      <c r="A8" s="445"/>
      <c r="B8" s="444"/>
      <c r="C8" s="1452"/>
      <c r="D8" s="444"/>
      <c r="E8" s="444"/>
      <c r="F8" s="444"/>
      <c r="G8" s="444"/>
      <c r="H8" s="444"/>
      <c r="I8" s="444"/>
      <c r="J8" s="377"/>
      <c r="K8" s="156"/>
      <c r="L8" s="444"/>
      <c r="M8" s="444"/>
      <c r="N8" s="444"/>
      <c r="O8" s="376"/>
      <c r="P8" s="2311"/>
      <c r="Q8" s="2307"/>
      <c r="S8" s="145"/>
    </row>
    <row r="9" spans="1:23">
      <c r="A9" s="139"/>
      <c r="B9" s="209"/>
      <c r="C9" s="1461"/>
      <c r="D9" s="1462"/>
      <c r="E9" s="1462"/>
      <c r="F9" s="144"/>
      <c r="G9" s="144"/>
      <c r="H9" s="144"/>
      <c r="I9" s="144"/>
      <c r="J9" s="144"/>
      <c r="K9" s="157" t="s">
        <v>12</v>
      </c>
      <c r="L9" s="2241" t="s">
        <v>13</v>
      </c>
      <c r="M9" s="2241"/>
      <c r="N9" s="2242"/>
      <c r="O9" s="2240" t="s">
        <v>14</v>
      </c>
      <c r="P9" s="2303"/>
      <c r="Q9" s="2242"/>
    </row>
    <row r="10" spans="1:23">
      <c r="A10" s="139"/>
      <c r="B10" s="1464"/>
      <c r="C10" s="1461" t="s">
        <v>406</v>
      </c>
      <c r="D10" s="1462"/>
      <c r="E10" s="1462"/>
      <c r="F10" s="2247" t="s">
        <v>413</v>
      </c>
      <c r="G10" s="2247"/>
      <c r="H10" s="2247"/>
      <c r="I10" s="2247"/>
      <c r="J10" s="2247"/>
      <c r="K10" s="158" t="s">
        <v>16</v>
      </c>
      <c r="L10" s="2303" t="s">
        <v>17</v>
      </c>
      <c r="M10" s="2304"/>
      <c r="N10" s="146"/>
      <c r="O10" s="257" t="s">
        <v>19</v>
      </c>
      <c r="P10" s="146" t="s">
        <v>154</v>
      </c>
      <c r="Q10" s="146"/>
    </row>
    <row r="11" spans="1:23">
      <c r="A11" s="139"/>
      <c r="B11" s="1461" t="s">
        <v>9</v>
      </c>
      <c r="C11" s="1462" t="s">
        <v>408</v>
      </c>
      <c r="D11" s="2294" t="s">
        <v>21</v>
      </c>
      <c r="E11" s="2295"/>
      <c r="F11" s="2296"/>
      <c r="G11" s="2294" t="s">
        <v>22</v>
      </c>
      <c r="H11" s="2295"/>
      <c r="I11" s="2296"/>
      <c r="J11" s="2305" t="s">
        <v>23</v>
      </c>
      <c r="K11" s="158" t="s">
        <v>24</v>
      </c>
      <c r="L11" s="2267" t="s">
        <v>25</v>
      </c>
      <c r="M11" s="2290"/>
      <c r="N11" s="147" t="s">
        <v>18</v>
      </c>
      <c r="O11" s="1460" t="s">
        <v>26</v>
      </c>
      <c r="P11" s="147" t="s">
        <v>27</v>
      </c>
      <c r="Q11" s="147" t="s">
        <v>18</v>
      </c>
    </row>
    <row r="12" spans="1:23">
      <c r="A12" s="139"/>
      <c r="B12" s="1464"/>
      <c r="C12" s="1462" t="s">
        <v>15</v>
      </c>
      <c r="D12" s="2297"/>
      <c r="E12" s="2298"/>
      <c r="F12" s="2299"/>
      <c r="G12" s="2297"/>
      <c r="H12" s="2298"/>
      <c r="I12" s="2299"/>
      <c r="J12" s="2306"/>
      <c r="K12" s="158"/>
      <c r="L12" s="2305" t="s">
        <v>409</v>
      </c>
      <c r="M12" s="2305" t="s">
        <v>410</v>
      </c>
      <c r="N12" s="147"/>
      <c r="O12" s="1460" t="s">
        <v>31</v>
      </c>
      <c r="P12" s="147" t="s">
        <v>32</v>
      </c>
      <c r="Q12" s="147"/>
    </row>
    <row r="13" spans="1:23">
      <c r="A13" s="139"/>
      <c r="B13" s="1461"/>
      <c r="C13" s="1462"/>
      <c r="D13" s="2297"/>
      <c r="E13" s="2298"/>
      <c r="F13" s="2299"/>
      <c r="G13" s="2297"/>
      <c r="H13" s="2298"/>
      <c r="I13" s="2299"/>
      <c r="J13" s="2306"/>
      <c r="K13" s="158" t="s">
        <v>28</v>
      </c>
      <c r="L13" s="2306"/>
      <c r="M13" s="2306"/>
      <c r="N13" s="147"/>
      <c r="O13" s="1460"/>
      <c r="P13" s="147"/>
      <c r="Q13" s="147"/>
    </row>
    <row r="14" spans="1:23">
      <c r="A14" s="445"/>
      <c r="B14" s="1453"/>
      <c r="C14" s="1458"/>
      <c r="D14" s="2300"/>
      <c r="E14" s="2301"/>
      <c r="F14" s="2302"/>
      <c r="G14" s="2300"/>
      <c r="H14" s="2301"/>
      <c r="I14" s="2302"/>
      <c r="J14" s="2307"/>
      <c r="K14" s="672"/>
      <c r="L14" s="2307"/>
      <c r="M14" s="2307"/>
      <c r="N14" s="673"/>
      <c r="O14" s="674"/>
      <c r="P14" s="673"/>
      <c r="Q14" s="673"/>
    </row>
    <row r="15" spans="1:23" s="1454" customFormat="1">
      <c r="A15" s="825"/>
      <c r="B15" s="1469" t="s">
        <v>34</v>
      </c>
      <c r="C15" s="1468" t="s">
        <v>35</v>
      </c>
      <c r="D15" s="2291" t="s">
        <v>36</v>
      </c>
      <c r="E15" s="2292"/>
      <c r="F15" s="2293"/>
      <c r="G15" s="2291" t="s">
        <v>37</v>
      </c>
      <c r="H15" s="2292"/>
      <c r="I15" s="2292"/>
      <c r="J15" s="1467" t="s">
        <v>38</v>
      </c>
      <c r="K15" s="675" t="s">
        <v>39</v>
      </c>
      <c r="L15" s="1469" t="s">
        <v>40</v>
      </c>
      <c r="M15" s="676" t="s">
        <v>41</v>
      </c>
      <c r="N15" s="1467" t="s">
        <v>42</v>
      </c>
      <c r="O15" s="676" t="s">
        <v>43</v>
      </c>
      <c r="P15" s="676" t="s">
        <v>44</v>
      </c>
      <c r="Q15" s="676" t="s">
        <v>45</v>
      </c>
    </row>
    <row r="16" spans="1:23">
      <c r="A16" s="254"/>
      <c r="B16" s="677"/>
      <c r="C16" s="856"/>
      <c r="D16" s="139"/>
      <c r="E16" s="140"/>
      <c r="F16" s="1463"/>
      <c r="G16" s="160"/>
      <c r="H16" s="856"/>
      <c r="I16" s="161"/>
      <c r="J16" s="258"/>
      <c r="K16" s="162"/>
      <c r="L16" s="148"/>
      <c r="M16" s="148"/>
      <c r="N16" s="148"/>
      <c r="O16" s="148"/>
      <c r="P16" s="148"/>
      <c r="Q16" s="148"/>
      <c r="S16" s="1454"/>
      <c r="W16" s="259" t="s">
        <v>20</v>
      </c>
    </row>
    <row r="17" spans="1:26" ht="15.75">
      <c r="A17" s="164" t="s">
        <v>414</v>
      </c>
      <c r="B17" s="460"/>
      <c r="C17" s="1463"/>
      <c r="D17" s="139"/>
      <c r="E17" s="140"/>
      <c r="F17" s="1463"/>
      <c r="G17" s="620"/>
      <c r="H17" s="1463"/>
      <c r="I17" s="1464"/>
      <c r="J17" s="376"/>
      <c r="K17" s="150"/>
      <c r="L17" s="36"/>
      <c r="M17" s="36"/>
      <c r="N17" s="36"/>
      <c r="O17" s="36"/>
      <c r="P17" s="36"/>
      <c r="Q17" s="36"/>
      <c r="S17" s="1454"/>
      <c r="Z17" s="259" t="s">
        <v>3222</v>
      </c>
    </row>
    <row r="18" spans="1:26">
      <c r="A18" s="1477" t="s">
        <v>194</v>
      </c>
      <c r="B18" s="233" t="s">
        <v>464</v>
      </c>
      <c r="C18" s="1478" t="s">
        <v>46</v>
      </c>
      <c r="D18" s="1479">
        <v>12</v>
      </c>
      <c r="E18" s="110">
        <v>10</v>
      </c>
      <c r="F18" s="1480">
        <v>1955</v>
      </c>
      <c r="G18" s="110">
        <v>1</v>
      </c>
      <c r="H18" s="110">
        <v>2</v>
      </c>
      <c r="I18" s="1480">
        <v>1991</v>
      </c>
      <c r="J18" s="1481">
        <v>2020</v>
      </c>
      <c r="K18" s="37">
        <v>22938</v>
      </c>
      <c r="L18" s="149"/>
      <c r="M18" s="149"/>
      <c r="N18" s="150">
        <f t="shared" ref="N18:N30" si="0">SUM(L18:M18)*0.0481927*K18</f>
        <v>0</v>
      </c>
      <c r="O18" s="39">
        <f>SUM(2020-I18)</f>
        <v>29</v>
      </c>
      <c r="P18" s="38">
        <f t="shared" ref="P18:P30" si="1">W18</f>
        <v>33.5</v>
      </c>
      <c r="Q18" s="151">
        <f t="shared" ref="Q18:Q30" si="2">SUM(P18*K18)</f>
        <v>768423</v>
      </c>
      <c r="R18" s="261"/>
      <c r="S18" s="1482">
        <f t="shared" ref="S18:S30" si="3">O18</f>
        <v>29</v>
      </c>
      <c r="T18" s="261">
        <f>SUM(20*1)</f>
        <v>20</v>
      </c>
      <c r="U18" s="261">
        <f>9*1.5</f>
        <v>13.5</v>
      </c>
      <c r="V18" s="261"/>
      <c r="W18" s="261">
        <f t="shared" ref="W18:W30" si="4">SUM(T18:V18)</f>
        <v>33.5</v>
      </c>
      <c r="X18" s="679"/>
      <c r="Y18" s="1483">
        <v>22149</v>
      </c>
      <c r="Z18" s="259">
        <v>22938</v>
      </c>
    </row>
    <row r="19" spans="1:26">
      <c r="A19" s="1477" t="s">
        <v>195</v>
      </c>
      <c r="B19" s="233" t="s">
        <v>471</v>
      </c>
      <c r="C19" s="1478" t="s">
        <v>46</v>
      </c>
      <c r="D19" s="1479">
        <v>11</v>
      </c>
      <c r="E19" s="110">
        <v>23</v>
      </c>
      <c r="F19" s="1480">
        <v>1955</v>
      </c>
      <c r="G19" s="110">
        <v>6</v>
      </c>
      <c r="H19" s="110">
        <v>24</v>
      </c>
      <c r="I19" s="1480">
        <v>1996</v>
      </c>
      <c r="J19" s="1481">
        <v>2020</v>
      </c>
      <c r="K19" s="37">
        <v>22938</v>
      </c>
      <c r="L19" s="149"/>
      <c r="M19" s="149"/>
      <c r="N19" s="150">
        <f t="shared" si="0"/>
        <v>0</v>
      </c>
      <c r="O19" s="39">
        <f t="shared" ref="O19:O30" si="5">SUM(2020-I19)</f>
        <v>24</v>
      </c>
      <c r="P19" s="38">
        <f t="shared" si="1"/>
        <v>26</v>
      </c>
      <c r="Q19" s="151">
        <f t="shared" si="2"/>
        <v>596388</v>
      </c>
      <c r="R19" s="261"/>
      <c r="S19" s="1482">
        <f t="shared" si="3"/>
        <v>24</v>
      </c>
      <c r="T19" s="261">
        <f>SUM(20*1)</f>
        <v>20</v>
      </c>
      <c r="U19" s="261">
        <f>4*1.5</f>
        <v>6</v>
      </c>
      <c r="V19" s="261"/>
      <c r="W19" s="261">
        <f t="shared" si="4"/>
        <v>26</v>
      </c>
      <c r="X19" s="679"/>
      <c r="Y19" s="1483">
        <v>22149</v>
      </c>
      <c r="Z19" s="259">
        <v>22938</v>
      </c>
    </row>
    <row r="20" spans="1:26">
      <c r="A20" s="1477" t="s">
        <v>197</v>
      </c>
      <c r="B20" s="233" t="s">
        <v>469</v>
      </c>
      <c r="C20" s="1478" t="s">
        <v>49</v>
      </c>
      <c r="D20" s="1479">
        <v>10</v>
      </c>
      <c r="E20" s="110">
        <v>8</v>
      </c>
      <c r="F20" s="1480">
        <v>1955</v>
      </c>
      <c r="G20" s="110">
        <v>8</v>
      </c>
      <c r="H20" s="110">
        <v>2</v>
      </c>
      <c r="I20" s="1480">
        <v>1999</v>
      </c>
      <c r="J20" s="1481">
        <v>2020</v>
      </c>
      <c r="K20" s="37">
        <v>23510</v>
      </c>
      <c r="L20" s="149"/>
      <c r="M20" s="149"/>
      <c r="N20" s="150">
        <f t="shared" si="0"/>
        <v>0</v>
      </c>
      <c r="O20" s="39">
        <f t="shared" si="5"/>
        <v>21</v>
      </c>
      <c r="P20" s="38">
        <f t="shared" si="1"/>
        <v>21.5</v>
      </c>
      <c r="Q20" s="151">
        <f t="shared" si="2"/>
        <v>505465</v>
      </c>
      <c r="R20" s="261"/>
      <c r="S20" s="1482">
        <f t="shared" si="3"/>
        <v>21</v>
      </c>
      <c r="T20" s="261">
        <v>20</v>
      </c>
      <c r="U20" s="261">
        <f>1*1.5</f>
        <v>1.5</v>
      </c>
      <c r="V20" s="261"/>
      <c r="W20" s="261">
        <f t="shared" si="4"/>
        <v>21.5</v>
      </c>
      <c r="X20" s="679"/>
      <c r="Y20" s="1483">
        <v>22674</v>
      </c>
      <c r="Z20" s="259">
        <v>23510</v>
      </c>
    </row>
    <row r="21" spans="1:26">
      <c r="A21" s="1477" t="s">
        <v>202</v>
      </c>
      <c r="B21" s="233" t="s">
        <v>459</v>
      </c>
      <c r="C21" s="1478" t="s">
        <v>54</v>
      </c>
      <c r="D21" s="1479">
        <v>7</v>
      </c>
      <c r="E21" s="110">
        <v>21</v>
      </c>
      <c r="F21" s="1480">
        <v>1955</v>
      </c>
      <c r="G21" s="110">
        <v>10</v>
      </c>
      <c r="H21" s="110">
        <v>9</v>
      </c>
      <c r="I21" s="1480">
        <v>1994</v>
      </c>
      <c r="J21" s="1481">
        <v>2020</v>
      </c>
      <c r="K21" s="1484">
        <v>46008</v>
      </c>
      <c r="L21" s="149"/>
      <c r="M21" s="149"/>
      <c r="N21" s="150">
        <f t="shared" si="0"/>
        <v>0</v>
      </c>
      <c r="O21" s="39">
        <f t="shared" si="5"/>
        <v>26</v>
      </c>
      <c r="P21" s="38">
        <f t="shared" si="1"/>
        <v>29</v>
      </c>
      <c r="Q21" s="151">
        <f t="shared" si="2"/>
        <v>1334232</v>
      </c>
      <c r="R21" s="261"/>
      <c r="S21" s="1482">
        <f t="shared" si="3"/>
        <v>26</v>
      </c>
      <c r="T21" s="261">
        <f>SUM(20*1)</f>
        <v>20</v>
      </c>
      <c r="U21" s="261">
        <f>6*1.5</f>
        <v>9</v>
      </c>
      <c r="V21" s="261"/>
      <c r="W21" s="261">
        <f t="shared" si="4"/>
        <v>29</v>
      </c>
      <c r="X21" s="679"/>
      <c r="Y21" s="1483">
        <v>42730</v>
      </c>
      <c r="Z21" s="190">
        <v>46008</v>
      </c>
    </row>
    <row r="22" spans="1:26">
      <c r="A22" s="1477" t="s">
        <v>207</v>
      </c>
      <c r="B22" s="233" t="s">
        <v>476</v>
      </c>
      <c r="C22" s="1478" t="s">
        <v>47</v>
      </c>
      <c r="D22" s="1479">
        <v>7</v>
      </c>
      <c r="E22" s="110">
        <v>16</v>
      </c>
      <c r="F22" s="1480">
        <v>1955</v>
      </c>
      <c r="G22" s="110">
        <v>11</v>
      </c>
      <c r="H22" s="110">
        <v>4</v>
      </c>
      <c r="I22" s="1480">
        <v>1988</v>
      </c>
      <c r="J22" s="1481">
        <v>2020</v>
      </c>
      <c r="K22" s="1484">
        <v>41650</v>
      </c>
      <c r="L22" s="149"/>
      <c r="M22" s="149"/>
      <c r="N22" s="150">
        <f t="shared" si="0"/>
        <v>0</v>
      </c>
      <c r="O22" s="39">
        <f t="shared" si="5"/>
        <v>32</v>
      </c>
      <c r="P22" s="38">
        <f t="shared" si="1"/>
        <v>39</v>
      </c>
      <c r="Q22" s="151">
        <f t="shared" si="2"/>
        <v>1624350</v>
      </c>
      <c r="R22" s="261"/>
      <c r="S22" s="1482">
        <f t="shared" si="3"/>
        <v>32</v>
      </c>
      <c r="T22" s="261">
        <f>SUM(20*1)</f>
        <v>20</v>
      </c>
      <c r="U22" s="261">
        <f>SUM(10*1.5)</f>
        <v>15</v>
      </c>
      <c r="V22" s="261">
        <f>2*2</f>
        <v>4</v>
      </c>
      <c r="W22" s="261">
        <f t="shared" si="4"/>
        <v>39</v>
      </c>
      <c r="X22" s="679"/>
      <c r="Y22" s="1483">
        <v>39007</v>
      </c>
      <c r="Z22" s="190">
        <v>41650</v>
      </c>
    </row>
    <row r="23" spans="1:26">
      <c r="A23" s="1477" t="s">
        <v>208</v>
      </c>
      <c r="B23" s="233" t="s">
        <v>478</v>
      </c>
      <c r="C23" s="1478" t="s">
        <v>94</v>
      </c>
      <c r="D23" s="1479">
        <v>7</v>
      </c>
      <c r="E23" s="110">
        <v>24</v>
      </c>
      <c r="F23" s="1480">
        <v>1955</v>
      </c>
      <c r="G23" s="110">
        <v>8</v>
      </c>
      <c r="H23" s="110">
        <v>1</v>
      </c>
      <c r="I23" s="1480">
        <v>1991</v>
      </c>
      <c r="J23" s="1481">
        <v>2020</v>
      </c>
      <c r="K23" s="1484">
        <v>66385</v>
      </c>
      <c r="L23" s="469">
        <v>130.19999999999999</v>
      </c>
      <c r="M23" s="469">
        <v>216</v>
      </c>
      <c r="N23" s="150">
        <f t="shared" si="0"/>
        <v>1107588.1012448999</v>
      </c>
      <c r="O23" s="39">
        <f t="shared" si="5"/>
        <v>29</v>
      </c>
      <c r="P23" s="38">
        <f t="shared" si="1"/>
        <v>33.5</v>
      </c>
      <c r="Q23" s="151">
        <f t="shared" si="2"/>
        <v>2223897.5</v>
      </c>
      <c r="R23" s="261"/>
      <c r="S23" s="1482">
        <f t="shared" si="3"/>
        <v>29</v>
      </c>
      <c r="T23" s="261">
        <f>SUM(20*1)</f>
        <v>20</v>
      </c>
      <c r="U23" s="261">
        <f>SUM(9*1.5)</f>
        <v>13.5</v>
      </c>
      <c r="V23" s="261"/>
      <c r="W23" s="261">
        <f t="shared" si="4"/>
        <v>33.5</v>
      </c>
      <c r="X23" s="679"/>
      <c r="Y23" s="1483">
        <v>59597</v>
      </c>
      <c r="Z23" s="190">
        <v>66385</v>
      </c>
    </row>
    <row r="24" spans="1:26">
      <c r="A24" s="1477" t="s">
        <v>211</v>
      </c>
      <c r="B24" s="233" t="s">
        <v>473</v>
      </c>
      <c r="C24" s="1478" t="s">
        <v>48</v>
      </c>
      <c r="D24" s="1479">
        <v>6</v>
      </c>
      <c r="E24" s="110">
        <v>3</v>
      </c>
      <c r="F24" s="1480">
        <v>1955</v>
      </c>
      <c r="G24" s="110">
        <v>7</v>
      </c>
      <c r="H24" s="110">
        <v>20</v>
      </c>
      <c r="I24" s="1480">
        <v>1987</v>
      </c>
      <c r="J24" s="1481">
        <v>2020</v>
      </c>
      <c r="K24" s="1484">
        <v>32072</v>
      </c>
      <c r="L24" s="149"/>
      <c r="M24" s="149"/>
      <c r="N24" s="150">
        <f t="shared" si="0"/>
        <v>0</v>
      </c>
      <c r="O24" s="39">
        <f t="shared" si="5"/>
        <v>33</v>
      </c>
      <c r="P24" s="38">
        <f t="shared" si="1"/>
        <v>41</v>
      </c>
      <c r="Q24" s="151">
        <f t="shared" si="2"/>
        <v>1314952</v>
      </c>
      <c r="R24" s="261"/>
      <c r="S24" s="1482">
        <f t="shared" si="3"/>
        <v>33</v>
      </c>
      <c r="T24" s="261">
        <f>SUM(20*1)</f>
        <v>20</v>
      </c>
      <c r="U24" s="261">
        <f>SUM(10*1.5)</f>
        <v>15</v>
      </c>
      <c r="V24" s="261">
        <f>3*2</f>
        <v>6</v>
      </c>
      <c r="W24" s="261">
        <f t="shared" si="4"/>
        <v>41</v>
      </c>
      <c r="X24" s="679"/>
      <c r="Y24" s="1483">
        <v>25387</v>
      </c>
      <c r="Z24" s="190">
        <v>32072</v>
      </c>
    </row>
    <row r="25" spans="1:26">
      <c r="A25" s="1477" t="s">
        <v>212</v>
      </c>
      <c r="B25" s="233" t="s">
        <v>483</v>
      </c>
      <c r="C25" s="1485" t="s">
        <v>48</v>
      </c>
      <c r="D25" s="1479">
        <v>6</v>
      </c>
      <c r="E25" s="110">
        <v>24</v>
      </c>
      <c r="F25" s="1480">
        <v>1955</v>
      </c>
      <c r="G25" s="110">
        <v>10</v>
      </c>
      <c r="H25" s="110">
        <v>26</v>
      </c>
      <c r="I25" s="1480">
        <v>1988</v>
      </c>
      <c r="J25" s="1481">
        <v>2020</v>
      </c>
      <c r="K25" s="1484">
        <v>32072</v>
      </c>
      <c r="L25" s="149"/>
      <c r="M25" s="149"/>
      <c r="N25" s="150">
        <f t="shared" si="0"/>
        <v>0</v>
      </c>
      <c r="O25" s="39">
        <f t="shared" si="5"/>
        <v>32</v>
      </c>
      <c r="P25" s="38">
        <f t="shared" si="1"/>
        <v>39</v>
      </c>
      <c r="Q25" s="151">
        <f t="shared" si="2"/>
        <v>1250808</v>
      </c>
      <c r="R25" s="261"/>
      <c r="S25" s="1482">
        <f t="shared" si="3"/>
        <v>32</v>
      </c>
      <c r="T25" s="261">
        <f>20*1</f>
        <v>20</v>
      </c>
      <c r="U25" s="261">
        <f>10*1.5</f>
        <v>15</v>
      </c>
      <c r="V25" s="261">
        <f>2*2</f>
        <v>4</v>
      </c>
      <c r="W25" s="261">
        <f t="shared" si="4"/>
        <v>39</v>
      </c>
      <c r="X25" s="679"/>
      <c r="Y25" s="1483">
        <v>25387</v>
      </c>
      <c r="Z25" s="190">
        <v>32072</v>
      </c>
    </row>
    <row r="26" spans="1:26">
      <c r="A26" s="1477" t="s">
        <v>217</v>
      </c>
      <c r="B26" s="685" t="s">
        <v>488</v>
      </c>
      <c r="C26" s="1486" t="s">
        <v>489</v>
      </c>
      <c r="D26" s="1479">
        <v>4</v>
      </c>
      <c r="E26" s="110">
        <v>24</v>
      </c>
      <c r="F26" s="1480">
        <v>1955</v>
      </c>
      <c r="G26" s="110">
        <v>6</v>
      </c>
      <c r="H26" s="110">
        <v>13</v>
      </c>
      <c r="I26" s="1480">
        <v>1979</v>
      </c>
      <c r="J26" s="1481">
        <v>2020</v>
      </c>
      <c r="K26" s="1484">
        <v>112791</v>
      </c>
      <c r="L26" s="149">
        <v>101.65</v>
      </c>
      <c r="M26" s="149">
        <v>265.42200000000003</v>
      </c>
      <c r="N26" s="150">
        <f t="shared" si="0"/>
        <v>1995294.3076353502</v>
      </c>
      <c r="O26" s="39">
        <f t="shared" si="5"/>
        <v>41</v>
      </c>
      <c r="P26" s="38">
        <f t="shared" si="1"/>
        <v>57</v>
      </c>
      <c r="Q26" s="151">
        <f t="shared" si="2"/>
        <v>6429087</v>
      </c>
      <c r="R26" s="261"/>
      <c r="S26" s="1482">
        <f t="shared" si="3"/>
        <v>41</v>
      </c>
      <c r="T26" s="261">
        <f>SUM(20*1)</f>
        <v>20</v>
      </c>
      <c r="U26" s="261">
        <f>10*1.5</f>
        <v>15</v>
      </c>
      <c r="V26" s="261">
        <f>11*2</f>
        <v>22</v>
      </c>
      <c r="W26" s="261">
        <f t="shared" si="4"/>
        <v>57</v>
      </c>
      <c r="X26" s="679"/>
      <c r="Y26" s="1483">
        <v>96312</v>
      </c>
      <c r="Z26" s="190">
        <v>112791</v>
      </c>
    </row>
    <row r="27" spans="1:26">
      <c r="A27" s="1477" t="s">
        <v>222</v>
      </c>
      <c r="B27" s="233" t="s">
        <v>467</v>
      </c>
      <c r="C27" s="1478" t="s">
        <v>48</v>
      </c>
      <c r="D27" s="1479">
        <v>3</v>
      </c>
      <c r="E27" s="110">
        <v>29</v>
      </c>
      <c r="F27" s="1480">
        <v>1955</v>
      </c>
      <c r="G27" s="110">
        <v>8</v>
      </c>
      <c r="H27" s="110">
        <v>20</v>
      </c>
      <c r="I27" s="1480">
        <v>1997</v>
      </c>
      <c r="J27" s="1481">
        <v>2020</v>
      </c>
      <c r="K27" s="1484">
        <v>26181</v>
      </c>
      <c r="L27" s="149"/>
      <c r="M27" s="149"/>
      <c r="N27" s="150">
        <f t="shared" si="0"/>
        <v>0</v>
      </c>
      <c r="O27" s="39">
        <f t="shared" si="5"/>
        <v>23</v>
      </c>
      <c r="P27" s="38">
        <f t="shared" si="1"/>
        <v>24.5</v>
      </c>
      <c r="Q27" s="151">
        <f t="shared" si="2"/>
        <v>641434.5</v>
      </c>
      <c r="R27" s="261"/>
      <c r="S27" s="1482">
        <f t="shared" si="3"/>
        <v>23</v>
      </c>
      <c r="T27" s="261">
        <f>SUM(20*1)</f>
        <v>20</v>
      </c>
      <c r="U27" s="261">
        <f>3*1.5</f>
        <v>4.5</v>
      </c>
      <c r="V27" s="261"/>
      <c r="W27" s="261">
        <f t="shared" si="4"/>
        <v>24.5</v>
      </c>
      <c r="X27" s="679"/>
      <c r="Y27" s="1483">
        <v>25091</v>
      </c>
      <c r="Z27" s="190">
        <v>26181</v>
      </c>
    </row>
    <row r="28" spans="1:26">
      <c r="A28" s="1477" t="s">
        <v>223</v>
      </c>
      <c r="B28" s="233" t="s">
        <v>481</v>
      </c>
      <c r="C28" s="1478" t="s">
        <v>55</v>
      </c>
      <c r="D28" s="1479">
        <v>3</v>
      </c>
      <c r="E28" s="110">
        <v>28</v>
      </c>
      <c r="F28" s="1480">
        <v>1955</v>
      </c>
      <c r="G28" s="110">
        <v>6</v>
      </c>
      <c r="H28" s="110">
        <v>15</v>
      </c>
      <c r="I28" s="1480">
        <v>2006</v>
      </c>
      <c r="J28" s="1481">
        <v>2020</v>
      </c>
      <c r="K28" s="1484">
        <v>32072</v>
      </c>
      <c r="L28" s="149">
        <v>43.85</v>
      </c>
      <c r="M28" s="149">
        <v>89.625</v>
      </c>
      <c r="N28" s="150">
        <f t="shared" si="0"/>
        <v>206303.80172553999</v>
      </c>
      <c r="O28" s="39">
        <f t="shared" si="5"/>
        <v>14</v>
      </c>
      <c r="P28" s="38">
        <f t="shared" si="1"/>
        <v>14</v>
      </c>
      <c r="Q28" s="151">
        <f t="shared" si="2"/>
        <v>449008</v>
      </c>
      <c r="R28" s="261"/>
      <c r="S28" s="1482">
        <f t="shared" si="3"/>
        <v>14</v>
      </c>
      <c r="T28" s="261">
        <v>14</v>
      </c>
      <c r="U28" s="261"/>
      <c r="V28" s="261"/>
      <c r="W28" s="261">
        <f t="shared" si="4"/>
        <v>14</v>
      </c>
      <c r="X28" s="679"/>
      <c r="Y28" s="1483">
        <v>30432</v>
      </c>
      <c r="Z28" s="190">
        <v>32072</v>
      </c>
    </row>
    <row r="29" spans="1:26">
      <c r="A29" s="1477" t="s">
        <v>229</v>
      </c>
      <c r="B29" s="685" t="s">
        <v>486</v>
      </c>
      <c r="C29" s="1486" t="s">
        <v>46</v>
      </c>
      <c r="D29" s="1479">
        <v>3</v>
      </c>
      <c r="E29" s="110">
        <v>1</v>
      </c>
      <c r="F29" s="1480">
        <v>1955</v>
      </c>
      <c r="G29" s="110">
        <v>7</v>
      </c>
      <c r="H29" s="110">
        <v>20</v>
      </c>
      <c r="I29" s="1480">
        <v>1988</v>
      </c>
      <c r="J29" s="1481">
        <v>2020</v>
      </c>
      <c r="K29" s="1484">
        <v>22520</v>
      </c>
      <c r="L29" s="149"/>
      <c r="M29" s="149"/>
      <c r="N29" s="150">
        <f t="shared" si="0"/>
        <v>0</v>
      </c>
      <c r="O29" s="39">
        <f t="shared" si="5"/>
        <v>32</v>
      </c>
      <c r="P29" s="38">
        <f t="shared" si="1"/>
        <v>39</v>
      </c>
      <c r="Q29" s="151">
        <f t="shared" si="2"/>
        <v>878280</v>
      </c>
      <c r="R29" s="261"/>
      <c r="S29" s="1482">
        <f t="shared" si="3"/>
        <v>32</v>
      </c>
      <c r="T29" s="261">
        <f>SUM(20*1)</f>
        <v>20</v>
      </c>
      <c r="U29" s="261">
        <f>10*1.5</f>
        <v>15</v>
      </c>
      <c r="V29" s="261">
        <f>2*2</f>
        <v>4</v>
      </c>
      <c r="W29" s="261">
        <f t="shared" si="4"/>
        <v>39</v>
      </c>
      <c r="X29" s="679"/>
      <c r="Y29" s="1483">
        <v>21777</v>
      </c>
      <c r="Z29" s="190">
        <v>22520</v>
      </c>
    </row>
    <row r="30" spans="1:26">
      <c r="A30" s="692" t="s">
        <v>231</v>
      </c>
      <c r="B30" s="689" t="s">
        <v>492</v>
      </c>
      <c r="C30" s="1487" t="s">
        <v>48</v>
      </c>
      <c r="D30" s="1455">
        <v>3</v>
      </c>
      <c r="E30" s="1456">
        <v>8</v>
      </c>
      <c r="F30" s="1457">
        <v>1955</v>
      </c>
      <c r="G30" s="1456">
        <v>1</v>
      </c>
      <c r="H30" s="1456">
        <v>9</v>
      </c>
      <c r="I30" s="1457">
        <v>1984</v>
      </c>
      <c r="J30" s="373">
        <v>2020</v>
      </c>
      <c r="K30" s="1488">
        <v>27166</v>
      </c>
      <c r="L30" s="149"/>
      <c r="M30" s="149"/>
      <c r="N30" s="150">
        <f t="shared" si="0"/>
        <v>0</v>
      </c>
      <c r="O30" s="39">
        <f t="shared" si="5"/>
        <v>36</v>
      </c>
      <c r="P30" s="38">
        <f t="shared" si="1"/>
        <v>47</v>
      </c>
      <c r="Q30" s="151">
        <f t="shared" si="2"/>
        <v>1276802</v>
      </c>
      <c r="R30" s="261"/>
      <c r="S30" s="1482">
        <f t="shared" si="3"/>
        <v>36</v>
      </c>
      <c r="T30" s="261">
        <f>SUM(20*1)</f>
        <v>20</v>
      </c>
      <c r="U30" s="261">
        <f>10*1.5</f>
        <v>15</v>
      </c>
      <c r="V30" s="261">
        <f>6*2</f>
        <v>12</v>
      </c>
      <c r="W30" s="261">
        <f t="shared" si="4"/>
        <v>47</v>
      </c>
      <c r="X30" s="679"/>
      <c r="Y30" s="1483">
        <v>25989</v>
      </c>
      <c r="Z30" s="190">
        <v>27166</v>
      </c>
    </row>
    <row r="31" spans="1:26">
      <c r="A31" s="445"/>
      <c r="B31" s="444"/>
      <c r="C31" s="1458" t="s">
        <v>65</v>
      </c>
      <c r="D31" s="444"/>
      <c r="E31" s="444"/>
      <c r="F31" s="444"/>
      <c r="G31" s="444"/>
      <c r="H31" s="444"/>
      <c r="I31" s="444"/>
      <c r="J31" s="444"/>
      <c r="K31" s="1489"/>
      <c r="L31" s="260"/>
      <c r="M31" s="260"/>
      <c r="N31" s="152">
        <f t="shared" ref="N31" si="6">SUM(N18:N30)</f>
        <v>3309186.2106057899</v>
      </c>
      <c r="O31" s="152"/>
      <c r="P31" s="152"/>
      <c r="Q31" s="152">
        <f>SUM(Q18:Q30)</f>
        <v>19293127</v>
      </c>
    </row>
    <row r="32" spans="1:26" ht="15.75">
      <c r="A32" s="164" t="s">
        <v>516</v>
      </c>
      <c r="B32" s="255"/>
      <c r="C32" s="1463"/>
      <c r="D32" s="140"/>
      <c r="E32" s="140"/>
      <c r="F32" s="140"/>
      <c r="G32" s="140"/>
      <c r="H32" s="140"/>
      <c r="I32" s="140"/>
      <c r="J32" s="140"/>
      <c r="K32" s="165"/>
      <c r="L32" s="140"/>
      <c r="M32" s="140"/>
      <c r="N32" s="463"/>
      <c r="O32" s="140"/>
      <c r="P32" s="140"/>
      <c r="Q32" s="463"/>
    </row>
    <row r="33" spans="1:26" ht="21" customHeight="1">
      <c r="A33" s="256" t="s">
        <v>517</v>
      </c>
      <c r="B33" s="140"/>
      <c r="C33" s="1463"/>
      <c r="D33" s="140"/>
      <c r="E33" s="140"/>
      <c r="F33" s="140"/>
      <c r="G33" s="140"/>
      <c r="H33" s="140"/>
      <c r="I33" s="140"/>
      <c r="J33" s="140"/>
      <c r="K33" s="165"/>
      <c r="L33" s="140"/>
      <c r="M33" s="140"/>
      <c r="N33" s="463"/>
      <c r="O33" s="140"/>
      <c r="P33" s="140"/>
      <c r="Q33" s="463"/>
      <c r="R33" s="261"/>
      <c r="S33" s="261"/>
      <c r="T33" s="261"/>
      <c r="U33" s="261"/>
      <c r="V33" s="261"/>
      <c r="W33" s="261"/>
      <c r="X33" s="679"/>
    </row>
    <row r="34" spans="1:26" ht="21" customHeight="1">
      <c r="A34" s="690">
        <v>1</v>
      </c>
      <c r="B34" s="168" t="s">
        <v>518</v>
      </c>
      <c r="C34" s="1464" t="s">
        <v>48</v>
      </c>
      <c r="D34" s="169">
        <v>3</v>
      </c>
      <c r="E34" s="169">
        <v>4</v>
      </c>
      <c r="F34" s="470">
        <v>1955</v>
      </c>
      <c r="G34" s="170">
        <v>6</v>
      </c>
      <c r="H34" s="170">
        <v>26</v>
      </c>
      <c r="I34" s="471">
        <v>1991</v>
      </c>
      <c r="J34" s="1481">
        <v>2020</v>
      </c>
      <c r="K34" s="150">
        <v>25861</v>
      </c>
      <c r="L34" s="140"/>
      <c r="M34" s="140"/>
      <c r="N34" s="150"/>
      <c r="O34" s="620">
        <f>SUM(2020-I34)</f>
        <v>29</v>
      </c>
      <c r="P34" s="36">
        <f t="shared" ref="P34" si="7">W34</f>
        <v>33.5</v>
      </c>
      <c r="Q34" s="462">
        <f>SUM(P34*K34)</f>
        <v>866343.5</v>
      </c>
      <c r="R34" s="261"/>
      <c r="S34" s="1482">
        <f>O34</f>
        <v>29</v>
      </c>
      <c r="T34" s="261">
        <f t="shared" ref="T34" si="8">SUM(20*1)</f>
        <v>20</v>
      </c>
      <c r="U34" s="261">
        <f>9*1.5</f>
        <v>13.5</v>
      </c>
      <c r="V34" s="261"/>
      <c r="W34" s="261">
        <f>SUM(T34:V34)</f>
        <v>33.5</v>
      </c>
      <c r="X34" s="679"/>
      <c r="Y34" s="472">
        <v>24799</v>
      </c>
      <c r="Z34" s="259">
        <v>25861</v>
      </c>
    </row>
    <row r="35" spans="1:26" ht="15" hidden="1" customHeight="1">
      <c r="A35" s="167"/>
      <c r="B35" s="168"/>
      <c r="C35" s="1464"/>
      <c r="D35" s="169"/>
      <c r="E35" s="169"/>
      <c r="F35" s="470"/>
      <c r="G35" s="170"/>
      <c r="H35" s="170"/>
      <c r="I35" s="471"/>
      <c r="J35" s="1480"/>
      <c r="K35" s="150"/>
      <c r="L35" s="140"/>
      <c r="M35" s="140"/>
      <c r="N35" s="150"/>
      <c r="O35" s="620"/>
      <c r="P35" s="36"/>
      <c r="Q35" s="462"/>
      <c r="R35" s="261"/>
      <c r="S35" s="1482"/>
      <c r="T35" s="261"/>
      <c r="U35" s="261"/>
      <c r="V35" s="261"/>
      <c r="W35" s="261"/>
      <c r="X35" s="679"/>
      <c r="Y35" s="472"/>
    </row>
    <row r="36" spans="1:26" ht="15" hidden="1" customHeight="1">
      <c r="A36" s="256" t="s">
        <v>3223</v>
      </c>
      <c r="B36" s="140"/>
      <c r="C36" s="1464"/>
      <c r="D36" s="140"/>
      <c r="E36" s="140"/>
      <c r="F36" s="376"/>
      <c r="G36" s="140"/>
      <c r="H36" s="140"/>
      <c r="I36" s="376"/>
      <c r="J36" s="376"/>
      <c r="K36" s="150"/>
      <c r="L36" s="140"/>
      <c r="M36" s="140"/>
      <c r="N36" s="150">
        <f t="shared" ref="N36:N37" si="9">SUM(L36:M36)*0.0481927*K36</f>
        <v>0</v>
      </c>
      <c r="O36" s="620"/>
      <c r="P36" s="36"/>
      <c r="Q36" s="463"/>
      <c r="R36" s="261"/>
      <c r="S36" s="261"/>
      <c r="T36" s="261"/>
      <c r="U36" s="261"/>
      <c r="V36" s="261"/>
      <c r="W36" s="261"/>
      <c r="X36" s="679"/>
      <c r="Y36" s="472"/>
    </row>
    <row r="37" spans="1:26" ht="15" hidden="1" customHeight="1">
      <c r="A37" s="690">
        <v>2</v>
      </c>
      <c r="B37" s="168" t="s">
        <v>519</v>
      </c>
      <c r="C37" s="1464" t="s">
        <v>47</v>
      </c>
      <c r="D37" s="173">
        <v>12</v>
      </c>
      <c r="E37" s="173">
        <v>15</v>
      </c>
      <c r="F37" s="466">
        <v>1955</v>
      </c>
      <c r="G37" s="174">
        <v>6</v>
      </c>
      <c r="H37" s="174">
        <v>22</v>
      </c>
      <c r="I37" s="467">
        <v>1992</v>
      </c>
      <c r="J37" s="1481">
        <v>2020</v>
      </c>
      <c r="K37" s="1490">
        <v>40637</v>
      </c>
      <c r="L37" s="140"/>
      <c r="M37" s="140"/>
      <c r="N37" s="150">
        <f t="shared" si="9"/>
        <v>0</v>
      </c>
      <c r="O37" s="620">
        <f>SUM(2020-I37)</f>
        <v>28</v>
      </c>
      <c r="P37" s="36">
        <f t="shared" ref="P37" si="10">W37</f>
        <v>32</v>
      </c>
      <c r="Q37" s="462">
        <f>SUM(P37*K37)</f>
        <v>1300384</v>
      </c>
      <c r="R37" s="261"/>
      <c r="S37" s="1482">
        <f>O37</f>
        <v>28</v>
      </c>
      <c r="T37" s="261">
        <f>SUM(20*1)</f>
        <v>20</v>
      </c>
      <c r="U37" s="261">
        <f>8*1.5</f>
        <v>12</v>
      </c>
      <c r="V37" s="261"/>
      <c r="W37" s="261">
        <f>SUM(T37:V37)</f>
        <v>32</v>
      </c>
      <c r="X37" s="679"/>
      <c r="Y37" s="472">
        <v>38085</v>
      </c>
      <c r="Z37" s="259">
        <v>40637</v>
      </c>
    </row>
    <row r="38" spans="1:26" ht="15" hidden="1" customHeight="1">
      <c r="A38" s="690"/>
      <c r="B38" s="168"/>
      <c r="C38" s="1463"/>
      <c r="D38" s="173"/>
      <c r="E38" s="173"/>
      <c r="F38" s="173"/>
      <c r="G38" s="174"/>
      <c r="H38" s="174"/>
      <c r="I38" s="1491"/>
      <c r="J38" s="110"/>
      <c r="K38" s="464"/>
      <c r="L38" s="140"/>
      <c r="M38" s="140"/>
      <c r="N38" s="461"/>
      <c r="O38" s="1463"/>
      <c r="P38" s="140"/>
      <c r="Q38" s="462"/>
      <c r="R38" s="261"/>
      <c r="S38" s="1482"/>
      <c r="T38" s="261"/>
      <c r="U38" s="261"/>
      <c r="V38" s="261"/>
      <c r="W38" s="261"/>
      <c r="X38" s="679"/>
      <c r="Y38" s="1492"/>
    </row>
    <row r="39" spans="1:26" ht="15.75" hidden="1" customHeight="1">
      <c r="A39" s="164" t="s">
        <v>3224</v>
      </c>
      <c r="B39" s="255"/>
      <c r="C39" s="1463"/>
      <c r="D39" s="140"/>
      <c r="E39" s="140"/>
      <c r="F39" s="140"/>
      <c r="G39" s="140"/>
      <c r="H39" s="140"/>
      <c r="I39" s="140"/>
      <c r="J39" s="140"/>
      <c r="K39" s="165"/>
      <c r="L39" s="140"/>
      <c r="M39" s="140"/>
      <c r="N39" s="463"/>
      <c r="O39" s="140"/>
      <c r="P39" s="140"/>
      <c r="Q39" s="463"/>
    </row>
    <row r="40" spans="1:26" ht="15" hidden="1" customHeight="1">
      <c r="A40" s="166" t="s">
        <v>3225</v>
      </c>
      <c r="B40" s="36"/>
      <c r="C40" s="140"/>
      <c r="D40" s="36"/>
      <c r="E40" s="36"/>
      <c r="F40" s="140"/>
      <c r="G40" s="139"/>
      <c r="H40" s="36"/>
      <c r="I40" s="36"/>
      <c r="J40" s="139"/>
      <c r="K40" s="36"/>
      <c r="L40" s="376"/>
      <c r="M40" s="468"/>
      <c r="N40" s="376"/>
    </row>
    <row r="41" spans="1:26" s="1508" customFormat="1" ht="21" customHeight="1">
      <c r="A41" s="1493">
        <v>1</v>
      </c>
      <c r="B41" s="1494" t="s">
        <v>3226</v>
      </c>
      <c r="C41" s="1495" t="s">
        <v>57</v>
      </c>
      <c r="D41" s="1496">
        <v>4</v>
      </c>
      <c r="E41" s="1497">
        <v>3</v>
      </c>
      <c r="F41" s="1498">
        <v>1955</v>
      </c>
      <c r="G41" s="1499">
        <v>6</v>
      </c>
      <c r="H41" s="1500">
        <v>11</v>
      </c>
      <c r="I41" s="1501">
        <v>1984</v>
      </c>
      <c r="J41" s="1502">
        <v>2020</v>
      </c>
      <c r="K41" s="1503">
        <v>30531</v>
      </c>
      <c r="L41" s="1498">
        <v>30</v>
      </c>
      <c r="M41" s="1504">
        <v>65</v>
      </c>
      <c r="N41" s="1505">
        <f t="shared" ref="N41" si="11">SUM(L41:M41)*0.0481927*K41</f>
        <v>139780.27575150001</v>
      </c>
      <c r="O41" s="1502">
        <f t="shared" ref="O41" si="12">SUM(2020-I41)</f>
        <v>36</v>
      </c>
      <c r="P41" s="1506">
        <v>47</v>
      </c>
      <c r="Q41" s="1507">
        <f t="shared" ref="Q41" si="13">SUM(P41*K41)</f>
        <v>1434957</v>
      </c>
    </row>
    <row r="42" spans="1:26" ht="21" customHeight="1">
      <c r="A42" s="690"/>
      <c r="B42" s="168"/>
      <c r="C42" s="1463"/>
      <c r="D42" s="173"/>
      <c r="E42" s="173"/>
      <c r="F42" s="173"/>
      <c r="G42" s="174"/>
      <c r="H42" s="174"/>
      <c r="I42" s="1491"/>
      <c r="J42" s="110"/>
      <c r="K42" s="464"/>
      <c r="L42" s="140"/>
      <c r="M42" s="140"/>
      <c r="N42" s="461"/>
      <c r="O42" s="1463"/>
      <c r="P42" s="140"/>
      <c r="Q42" s="462"/>
      <c r="R42" s="261"/>
      <c r="S42" s="1482"/>
      <c r="T42" s="261"/>
      <c r="U42" s="261"/>
      <c r="V42" s="261"/>
      <c r="W42" s="261"/>
      <c r="X42" s="679"/>
      <c r="Y42" s="1492"/>
    </row>
    <row r="43" spans="1:26" ht="21" customHeight="1">
      <c r="A43" s="163"/>
      <c r="B43" s="260"/>
      <c r="C43" s="1459" t="s">
        <v>65</v>
      </c>
      <c r="D43" s="260"/>
      <c r="E43" s="260"/>
      <c r="F43" s="260"/>
      <c r="G43" s="260"/>
      <c r="H43" s="260"/>
      <c r="I43" s="260"/>
      <c r="J43" s="260"/>
      <c r="K43" s="152"/>
      <c r="L43" s="260"/>
      <c r="M43" s="260"/>
      <c r="N43" s="152">
        <f>SUM(N34:N42)</f>
        <v>139780.27575150001</v>
      </c>
      <c r="O43" s="152"/>
      <c r="P43" s="152"/>
      <c r="Q43" s="152">
        <f t="shared" ref="Q43" si="14">SUM(Q34:Q42)</f>
        <v>3601684.5</v>
      </c>
    </row>
    <row r="44" spans="1:26" ht="24.95" customHeight="1">
      <c r="A44" s="163"/>
      <c r="B44" s="260"/>
      <c r="C44" s="176" t="s">
        <v>50</v>
      </c>
      <c r="D44" s="260"/>
      <c r="E44" s="137"/>
      <c r="F44" s="137"/>
      <c r="G44" s="140"/>
      <c r="H44" s="140"/>
      <c r="I44" s="140"/>
      <c r="J44" s="137"/>
      <c r="K44" s="177"/>
      <c r="L44" s="260"/>
      <c r="M44" s="260"/>
      <c r="N44" s="152">
        <f>SUM(N31+N43)</f>
        <v>3448966.4863572898</v>
      </c>
      <c r="O44" s="152">
        <f>SUM(O31+O43)</f>
        <v>0</v>
      </c>
      <c r="P44" s="152">
        <f>SUM(P31+P43)</f>
        <v>0</v>
      </c>
      <c r="Q44" s="152">
        <f>SUM(Q31+Q43)</f>
        <v>22894811.5</v>
      </c>
    </row>
    <row r="45" spans="1:26">
      <c r="A45" s="139"/>
      <c r="B45" s="178" t="s">
        <v>158</v>
      </c>
      <c r="C45" s="1463"/>
      <c r="D45" s="140"/>
      <c r="E45" s="179" t="s">
        <v>411</v>
      </c>
      <c r="F45" s="137"/>
      <c r="G45" s="137"/>
      <c r="H45" s="137"/>
      <c r="I45" s="137"/>
      <c r="J45" s="137"/>
      <c r="K45" s="180"/>
      <c r="L45" s="156" t="s">
        <v>159</v>
      </c>
      <c r="M45" s="140"/>
      <c r="N45" s="140"/>
      <c r="O45" s="376"/>
      <c r="P45" s="139" t="s">
        <v>412</v>
      </c>
      <c r="Q45" s="376"/>
    </row>
    <row r="46" spans="1:26">
      <c r="A46" s="139"/>
      <c r="B46" s="181" t="s">
        <v>3227</v>
      </c>
      <c r="C46" s="1466"/>
      <c r="D46" s="153"/>
      <c r="E46" s="182"/>
      <c r="F46" s="153"/>
      <c r="G46" s="153"/>
      <c r="H46" s="2312" t="s">
        <v>1670</v>
      </c>
      <c r="I46" s="2312"/>
      <c r="J46" s="2312"/>
      <c r="K46" s="2313"/>
      <c r="L46" s="2247" t="s">
        <v>1671</v>
      </c>
      <c r="M46" s="2247"/>
      <c r="N46" s="2247"/>
      <c r="O46" s="2248"/>
      <c r="P46" s="2314" t="s">
        <v>3228</v>
      </c>
      <c r="Q46" s="2250"/>
    </row>
    <row r="47" spans="1:26">
      <c r="A47" s="445"/>
      <c r="B47" s="444" t="s">
        <v>3229</v>
      </c>
      <c r="C47" s="1452"/>
      <c r="D47" s="297"/>
      <c r="E47" s="465"/>
      <c r="F47" s="297"/>
      <c r="G47" s="297"/>
      <c r="H47" s="1965" t="s">
        <v>90</v>
      </c>
      <c r="I47" s="1965"/>
      <c r="J47" s="1965"/>
      <c r="K47" s="1966"/>
      <c r="L47" s="1965" t="s">
        <v>163</v>
      </c>
      <c r="M47" s="1965"/>
      <c r="N47" s="1965"/>
      <c r="O47" s="1966"/>
      <c r="P47" s="2315" t="s">
        <v>161</v>
      </c>
      <c r="Q47" s="1966"/>
    </row>
  </sheetData>
  <mergeCells count="28">
    <mergeCell ref="H46:K46"/>
    <mergeCell ref="L46:O46"/>
    <mergeCell ref="P46:Q46"/>
    <mergeCell ref="H47:K47"/>
    <mergeCell ref="L47:O47"/>
    <mergeCell ref="P47:Q47"/>
    <mergeCell ref="B1:Q1"/>
    <mergeCell ref="B2:Q2"/>
    <mergeCell ref="B3:Q3"/>
    <mergeCell ref="B4:Q4"/>
    <mergeCell ref="P5:P6"/>
    <mergeCell ref="Q5:Q6"/>
    <mergeCell ref="B7:J7"/>
    <mergeCell ref="K7:O7"/>
    <mergeCell ref="P7:P8"/>
    <mergeCell ref="Q7:Q8"/>
    <mergeCell ref="L9:N9"/>
    <mergeCell ref="O9:Q9"/>
    <mergeCell ref="L10:M10"/>
    <mergeCell ref="J11:J14"/>
    <mergeCell ref="L11:M11"/>
    <mergeCell ref="L12:L14"/>
    <mergeCell ref="M12:M14"/>
    <mergeCell ref="D15:F15"/>
    <mergeCell ref="G15:I15"/>
    <mergeCell ref="D11:F14"/>
    <mergeCell ref="G11:I14"/>
    <mergeCell ref="F10:J10"/>
  </mergeCells>
  <pageMargins left="0.7" right="0.7" top="0.75" bottom="0.75" header="0.3" footer="0.3"/>
  <pageSetup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Z237"/>
  <sheetViews>
    <sheetView topLeftCell="A151" zoomScale="70" zoomScaleNormal="70" workbookViewId="0">
      <selection activeCell="A151" sqref="A1:XFD1048576"/>
    </sheetView>
  </sheetViews>
  <sheetFormatPr defaultRowHeight="15"/>
  <cols>
    <col min="1" max="1" width="5" style="678" customWidth="1"/>
    <col min="2" max="2" width="26.140625" style="259" customWidth="1"/>
    <col min="3" max="3" width="10" style="1454" customWidth="1"/>
    <col min="4" max="4" width="3.140625" style="259" customWidth="1"/>
    <col min="5" max="5" width="4.42578125" style="259" customWidth="1"/>
    <col min="6" max="6" width="6.140625" style="259" customWidth="1"/>
    <col min="7" max="7" width="4.85546875" style="259" customWidth="1"/>
    <col min="8" max="8" width="4.5703125" style="259" customWidth="1"/>
    <col min="9" max="9" width="5.7109375" style="259" customWidth="1"/>
    <col min="10" max="10" width="7" style="259" customWidth="1"/>
    <col min="11" max="11" width="12.85546875" style="37" customWidth="1"/>
    <col min="12" max="12" width="10.140625" style="259" customWidth="1"/>
    <col min="13" max="13" width="10" style="259" customWidth="1"/>
    <col min="14" max="14" width="15" style="259" customWidth="1"/>
    <col min="15" max="15" width="9.85546875" style="259" customWidth="1"/>
    <col min="16" max="16" width="9" style="259" customWidth="1"/>
    <col min="17" max="17" width="16.5703125" style="259" customWidth="1"/>
    <col min="18" max="18" width="5" style="261" customWidth="1"/>
    <col min="19" max="19" width="10.5703125" style="261" hidden="1" customWidth="1"/>
    <col min="20" max="20" width="7.140625" style="261" hidden="1" customWidth="1"/>
    <col min="21" max="21" width="6.85546875" style="261" hidden="1" customWidth="1"/>
    <col min="22" max="22" width="6" style="261" hidden="1" customWidth="1"/>
    <col min="23" max="23" width="0" style="261" hidden="1" customWidth="1"/>
    <col min="24" max="24" width="0" style="679" hidden="1" customWidth="1"/>
    <col min="25" max="25" width="11.7109375" style="259" hidden="1" customWidth="1"/>
    <col min="26" max="26" width="11.28515625" style="259" hidden="1" customWidth="1"/>
    <col min="27" max="27" width="0" style="259" hidden="1" customWidth="1"/>
    <col min="28" max="16384" width="9.140625" style="259"/>
  </cols>
  <sheetData>
    <row r="1" spans="1:24">
      <c r="B1" s="2235" t="s">
        <v>151</v>
      </c>
      <c r="C1" s="2235"/>
      <c r="D1" s="2235"/>
      <c r="E1" s="2235"/>
      <c r="F1" s="2235"/>
      <c r="G1" s="2235"/>
      <c r="H1" s="2235"/>
      <c r="I1" s="2235"/>
      <c r="J1" s="2235"/>
      <c r="K1" s="2235"/>
      <c r="L1" s="2235"/>
      <c r="M1" s="2235"/>
      <c r="N1" s="2235"/>
      <c r="O1" s="2235"/>
      <c r="P1" s="2235"/>
      <c r="Q1" s="2235"/>
    </row>
    <row r="2" spans="1:24">
      <c r="B2" s="2235" t="s">
        <v>152</v>
      </c>
      <c r="C2" s="2235"/>
      <c r="D2" s="2235"/>
      <c r="E2" s="2235"/>
      <c r="F2" s="2235"/>
      <c r="G2" s="2235"/>
      <c r="H2" s="2235"/>
      <c r="I2" s="2235"/>
      <c r="J2" s="2235"/>
      <c r="K2" s="2235"/>
      <c r="L2" s="2235"/>
      <c r="M2" s="2235"/>
      <c r="N2" s="2235"/>
      <c r="O2" s="2235"/>
      <c r="P2" s="2235"/>
      <c r="Q2" s="2235"/>
    </row>
    <row r="3" spans="1:24">
      <c r="B3" s="2235" t="s">
        <v>2</v>
      </c>
      <c r="C3" s="2235"/>
      <c r="D3" s="2235"/>
      <c r="E3" s="2235"/>
      <c r="F3" s="2235"/>
      <c r="G3" s="2235"/>
      <c r="H3" s="2235"/>
      <c r="I3" s="2235"/>
      <c r="J3" s="2235"/>
      <c r="K3" s="2235"/>
      <c r="L3" s="2235"/>
      <c r="M3" s="2235"/>
      <c r="N3" s="2235"/>
      <c r="O3" s="2235"/>
      <c r="P3" s="2235"/>
      <c r="Q3" s="2235"/>
    </row>
    <row r="4" spans="1:24">
      <c r="B4" s="2247" t="s">
        <v>1928</v>
      </c>
      <c r="C4" s="2247"/>
      <c r="D4" s="2247"/>
      <c r="E4" s="2247"/>
      <c r="F4" s="2247"/>
      <c r="G4" s="2247"/>
      <c r="H4" s="2247"/>
      <c r="I4" s="2247"/>
      <c r="J4" s="2247"/>
      <c r="K4" s="2267"/>
      <c r="L4" s="2267"/>
      <c r="M4" s="2267"/>
      <c r="N4" s="2267"/>
      <c r="O4" s="2267"/>
      <c r="P4" s="2267"/>
      <c r="Q4" s="2267"/>
    </row>
    <row r="5" spans="1:24">
      <c r="A5" s="680"/>
      <c r="B5" s="142" t="s">
        <v>3</v>
      </c>
      <c r="C5" s="1465"/>
      <c r="D5" s="142"/>
      <c r="E5" s="142"/>
      <c r="F5" s="142"/>
      <c r="G5" s="142"/>
      <c r="H5" s="142"/>
      <c r="I5" s="142"/>
      <c r="J5" s="143"/>
      <c r="K5" s="154" t="s">
        <v>4</v>
      </c>
      <c r="L5" s="142"/>
      <c r="M5" s="142"/>
      <c r="N5" s="142"/>
      <c r="O5" s="143"/>
      <c r="P5" s="2310"/>
      <c r="Q5" s="2305" t="s">
        <v>403</v>
      </c>
    </row>
    <row r="6" spans="1:24">
      <c r="A6" s="681"/>
      <c r="B6" s="144"/>
      <c r="C6" s="1462"/>
      <c r="D6" s="144"/>
      <c r="E6" s="144"/>
      <c r="F6" s="144"/>
      <c r="G6" s="144"/>
      <c r="H6" s="144"/>
      <c r="I6" s="144"/>
      <c r="J6" s="458"/>
      <c r="K6" s="155"/>
      <c r="L6" s="144"/>
      <c r="M6" s="144"/>
      <c r="N6" s="144"/>
      <c r="O6" s="458"/>
      <c r="P6" s="2311"/>
      <c r="Q6" s="2306"/>
    </row>
    <row r="7" spans="1:24" ht="15.75">
      <c r="A7" s="681"/>
      <c r="B7" s="2308" t="s">
        <v>6</v>
      </c>
      <c r="C7" s="2308"/>
      <c r="D7" s="2308"/>
      <c r="E7" s="2308"/>
      <c r="F7" s="2308"/>
      <c r="G7" s="2308"/>
      <c r="H7" s="2308"/>
      <c r="I7" s="2308"/>
      <c r="J7" s="2309"/>
      <c r="K7" s="2247" t="s">
        <v>404</v>
      </c>
      <c r="L7" s="2247"/>
      <c r="M7" s="2247"/>
      <c r="N7" s="2247"/>
      <c r="O7" s="2248"/>
      <c r="P7" s="2310" t="s">
        <v>402</v>
      </c>
      <c r="Q7" s="2306" t="s">
        <v>405</v>
      </c>
    </row>
    <row r="8" spans="1:24">
      <c r="A8" s="682"/>
      <c r="B8" s="444"/>
      <c r="C8" s="1452"/>
      <c r="D8" s="444"/>
      <c r="E8" s="444"/>
      <c r="F8" s="444"/>
      <c r="G8" s="444"/>
      <c r="H8" s="444"/>
      <c r="I8" s="444"/>
      <c r="J8" s="377"/>
      <c r="K8" s="156"/>
      <c r="L8" s="444"/>
      <c r="M8" s="444"/>
      <c r="N8" s="444"/>
      <c r="O8" s="376"/>
      <c r="P8" s="2311"/>
      <c r="Q8" s="2307"/>
      <c r="S8" s="1509"/>
    </row>
    <row r="9" spans="1:24">
      <c r="A9" s="681"/>
      <c r="B9" s="1464"/>
      <c r="C9" s="1461"/>
      <c r="D9" s="1462"/>
      <c r="E9" s="1462"/>
      <c r="F9" s="144"/>
      <c r="G9" s="144"/>
      <c r="H9" s="144"/>
      <c r="I9" s="144"/>
      <c r="J9" s="144"/>
      <c r="K9" s="157" t="s">
        <v>12</v>
      </c>
      <c r="L9" s="2241" t="s">
        <v>13</v>
      </c>
      <c r="M9" s="2241"/>
      <c r="N9" s="2242"/>
      <c r="O9" s="2240" t="s">
        <v>14</v>
      </c>
      <c r="P9" s="2303"/>
      <c r="Q9" s="2242"/>
    </row>
    <row r="10" spans="1:24">
      <c r="A10" s="681"/>
      <c r="B10" s="1464"/>
      <c r="C10" s="1461" t="s">
        <v>406</v>
      </c>
      <c r="D10" s="1462"/>
      <c r="E10" s="1462"/>
      <c r="F10" s="2247" t="s">
        <v>413</v>
      </c>
      <c r="G10" s="2247"/>
      <c r="H10" s="2247"/>
      <c r="I10" s="2247"/>
      <c r="J10" s="2247"/>
      <c r="K10" s="158" t="s">
        <v>16</v>
      </c>
      <c r="L10" s="2303" t="s">
        <v>17</v>
      </c>
      <c r="M10" s="2304"/>
      <c r="N10" s="146"/>
      <c r="O10" s="257" t="s">
        <v>19</v>
      </c>
      <c r="P10" s="146" t="s">
        <v>154</v>
      </c>
      <c r="Q10" s="146"/>
    </row>
    <row r="11" spans="1:24">
      <c r="A11" s="681"/>
      <c r="B11" s="1461" t="s">
        <v>9</v>
      </c>
      <c r="C11" s="1462" t="s">
        <v>408</v>
      </c>
      <c r="D11" s="2294" t="s">
        <v>21</v>
      </c>
      <c r="E11" s="2295"/>
      <c r="F11" s="2296"/>
      <c r="G11" s="2294" t="s">
        <v>22</v>
      </c>
      <c r="H11" s="2295"/>
      <c r="I11" s="2296"/>
      <c r="J11" s="2305" t="s">
        <v>23</v>
      </c>
      <c r="K11" s="158" t="s">
        <v>24</v>
      </c>
      <c r="L11" s="2267" t="s">
        <v>25</v>
      </c>
      <c r="M11" s="2290"/>
      <c r="N11" s="147" t="s">
        <v>18</v>
      </c>
      <c r="O11" s="1460" t="s">
        <v>26</v>
      </c>
      <c r="P11" s="147" t="s">
        <v>27</v>
      </c>
      <c r="Q11" s="147" t="s">
        <v>18</v>
      </c>
    </row>
    <row r="12" spans="1:24">
      <c r="A12" s="681"/>
      <c r="B12" s="1464"/>
      <c r="C12" s="1462" t="s">
        <v>15</v>
      </c>
      <c r="D12" s="2297"/>
      <c r="E12" s="2298"/>
      <c r="F12" s="2299"/>
      <c r="G12" s="2297"/>
      <c r="H12" s="2298"/>
      <c r="I12" s="2299"/>
      <c r="J12" s="2306"/>
      <c r="K12" s="158"/>
      <c r="L12" s="2305" t="s">
        <v>409</v>
      </c>
      <c r="M12" s="2305" t="s">
        <v>410</v>
      </c>
      <c r="N12" s="147"/>
      <c r="O12" s="1460" t="s">
        <v>31</v>
      </c>
      <c r="P12" s="147" t="s">
        <v>32</v>
      </c>
      <c r="Q12" s="147"/>
    </row>
    <row r="13" spans="1:24">
      <c r="A13" s="681"/>
      <c r="B13" s="1461"/>
      <c r="C13" s="1462"/>
      <c r="D13" s="2297"/>
      <c r="E13" s="2298"/>
      <c r="F13" s="2299"/>
      <c r="G13" s="2297"/>
      <c r="H13" s="2298"/>
      <c r="I13" s="2299"/>
      <c r="J13" s="2306"/>
      <c r="K13" s="158" t="s">
        <v>28</v>
      </c>
      <c r="L13" s="2306"/>
      <c r="M13" s="2306"/>
      <c r="N13" s="147"/>
      <c r="O13" s="1460"/>
      <c r="P13" s="147"/>
      <c r="Q13" s="147"/>
    </row>
    <row r="14" spans="1:24">
      <c r="A14" s="682"/>
      <c r="B14" s="1453"/>
      <c r="C14" s="1458"/>
      <c r="D14" s="2300"/>
      <c r="E14" s="2301"/>
      <c r="F14" s="2302"/>
      <c r="G14" s="2300"/>
      <c r="H14" s="2301"/>
      <c r="I14" s="2302"/>
      <c r="J14" s="2307"/>
      <c r="K14" s="672"/>
      <c r="L14" s="2307"/>
      <c r="M14" s="2307"/>
      <c r="N14" s="673"/>
      <c r="O14" s="674"/>
      <c r="P14" s="673"/>
      <c r="Q14" s="673"/>
    </row>
    <row r="15" spans="1:24" s="1454" customFormat="1">
      <c r="A15" s="683"/>
      <c r="B15" s="1469" t="s">
        <v>34</v>
      </c>
      <c r="C15" s="1468" t="s">
        <v>35</v>
      </c>
      <c r="D15" s="2291" t="s">
        <v>36</v>
      </c>
      <c r="E15" s="2292"/>
      <c r="F15" s="2293"/>
      <c r="G15" s="2291" t="s">
        <v>37</v>
      </c>
      <c r="H15" s="2292"/>
      <c r="I15" s="2292"/>
      <c r="J15" s="1467" t="s">
        <v>38</v>
      </c>
      <c r="K15" s="675" t="s">
        <v>39</v>
      </c>
      <c r="L15" s="1469" t="s">
        <v>40</v>
      </c>
      <c r="M15" s="676" t="s">
        <v>41</v>
      </c>
      <c r="N15" s="1467" t="s">
        <v>42</v>
      </c>
      <c r="O15" s="676" t="s">
        <v>43</v>
      </c>
      <c r="P15" s="676" t="s">
        <v>44</v>
      </c>
      <c r="Q15" s="676" t="s">
        <v>45</v>
      </c>
      <c r="R15" s="1482"/>
      <c r="S15" s="1482"/>
      <c r="T15" s="1482"/>
      <c r="U15" s="1482"/>
      <c r="V15" s="1482"/>
      <c r="W15" s="1482"/>
      <c r="X15" s="684"/>
    </row>
    <row r="16" spans="1:24" ht="15.75">
      <c r="A16" s="459" t="s">
        <v>414</v>
      </c>
      <c r="B16" s="460"/>
      <c r="C16" s="620"/>
      <c r="D16" s="139"/>
      <c r="E16" s="140"/>
      <c r="F16" s="1464"/>
      <c r="G16" s="1463"/>
      <c r="H16" s="1463"/>
      <c r="I16" s="1464"/>
      <c r="J16" s="376"/>
      <c r="K16" s="150"/>
      <c r="L16" s="36"/>
      <c r="M16" s="36"/>
      <c r="N16" s="36"/>
      <c r="O16" s="39"/>
      <c r="P16" s="36"/>
      <c r="Q16" s="36"/>
      <c r="S16" s="1482"/>
    </row>
    <row r="17" spans="1:26">
      <c r="A17" s="1510" t="s">
        <v>194</v>
      </c>
      <c r="B17" s="1511" t="s">
        <v>3230</v>
      </c>
      <c r="C17" s="1512" t="s">
        <v>49</v>
      </c>
      <c r="D17" s="1513">
        <v>12</v>
      </c>
      <c r="E17" s="1514">
        <v>8</v>
      </c>
      <c r="F17" s="1515">
        <v>1960</v>
      </c>
      <c r="G17" s="1514">
        <v>1</v>
      </c>
      <c r="H17" s="1514">
        <v>21</v>
      </c>
      <c r="I17" s="1514">
        <v>1998</v>
      </c>
      <c r="J17" s="1481">
        <v>2020</v>
      </c>
      <c r="K17" s="150">
        <v>23222</v>
      </c>
      <c r="L17" s="36"/>
      <c r="M17" s="36"/>
      <c r="N17" s="150">
        <f t="shared" ref="N17:N52" si="0">SUM(L17:M17)*0.0481927*K17</f>
        <v>0</v>
      </c>
      <c r="O17" s="39">
        <f>SUM(2020-I17)</f>
        <v>22</v>
      </c>
      <c r="P17" s="38">
        <f t="shared" ref="P17:P80" si="1">W17</f>
        <v>23</v>
      </c>
      <c r="Q17" s="151">
        <f t="shared" ref="Q17:Q80" si="2">SUM(P17*K17)</f>
        <v>534106</v>
      </c>
      <c r="S17" s="1482">
        <f t="shared" ref="S17:S80" si="3">O17</f>
        <v>22</v>
      </c>
      <c r="T17" s="261">
        <f>SUM(20*1)</f>
        <v>20</v>
      </c>
      <c r="U17" s="261">
        <f>SUM(2*1.5)</f>
        <v>3</v>
      </c>
      <c r="W17" s="261">
        <f>SUM(T17:V17)</f>
        <v>23</v>
      </c>
      <c r="Y17" s="1516">
        <v>22410</v>
      </c>
      <c r="Z17" s="259">
        <v>23222</v>
      </c>
    </row>
    <row r="18" spans="1:26">
      <c r="A18" s="1510" t="s">
        <v>195</v>
      </c>
      <c r="B18" s="1511" t="s">
        <v>3231</v>
      </c>
      <c r="C18" s="1512" t="s">
        <v>49</v>
      </c>
      <c r="D18" s="1513">
        <v>12</v>
      </c>
      <c r="E18" s="1514">
        <v>17</v>
      </c>
      <c r="F18" s="1515">
        <v>1960</v>
      </c>
      <c r="G18" s="1514">
        <v>2</v>
      </c>
      <c r="H18" s="1514">
        <v>6</v>
      </c>
      <c r="I18" s="1514">
        <v>1992</v>
      </c>
      <c r="J18" s="1481">
        <v>2020</v>
      </c>
      <c r="K18" s="150">
        <v>24395</v>
      </c>
      <c r="L18" s="36"/>
      <c r="M18" s="36"/>
      <c r="N18" s="150">
        <f t="shared" si="0"/>
        <v>0</v>
      </c>
      <c r="O18" s="39">
        <f t="shared" ref="O18:O81" si="4">SUM(2020-I18)</f>
        <v>28</v>
      </c>
      <c r="P18" s="38">
        <f t="shared" si="1"/>
        <v>32</v>
      </c>
      <c r="Q18" s="151">
        <f t="shared" si="2"/>
        <v>780640</v>
      </c>
      <c r="S18" s="1482">
        <f t="shared" si="3"/>
        <v>28</v>
      </c>
      <c r="T18" s="261">
        <f t="shared" ref="T18:T52" si="5">SUM(20*1)</f>
        <v>20</v>
      </c>
      <c r="U18" s="261">
        <f>SUM(8*1.5)</f>
        <v>12</v>
      </c>
      <c r="W18" s="261">
        <f t="shared" ref="W18:W81" si="6">SUM(T18:V18)</f>
        <v>32</v>
      </c>
      <c r="Y18" s="1516">
        <v>23486</v>
      </c>
      <c r="Z18" s="259">
        <v>24395</v>
      </c>
    </row>
    <row r="19" spans="1:26">
      <c r="A19" s="1510" t="s">
        <v>197</v>
      </c>
      <c r="B19" s="1517" t="s">
        <v>3232</v>
      </c>
      <c r="C19" s="1512" t="s">
        <v>46</v>
      </c>
      <c r="D19" s="1513">
        <v>12</v>
      </c>
      <c r="E19" s="1514">
        <v>27</v>
      </c>
      <c r="F19" s="1515">
        <v>1960</v>
      </c>
      <c r="G19" s="1514">
        <v>11</v>
      </c>
      <c r="H19" s="1514">
        <v>18</v>
      </c>
      <c r="I19" s="1514">
        <v>1999</v>
      </c>
      <c r="J19" s="1481">
        <v>2020</v>
      </c>
      <c r="K19" s="150">
        <v>22520</v>
      </c>
      <c r="L19" s="36"/>
      <c r="M19" s="36"/>
      <c r="N19" s="150">
        <f t="shared" si="0"/>
        <v>0</v>
      </c>
      <c r="O19" s="39">
        <f t="shared" si="4"/>
        <v>21</v>
      </c>
      <c r="P19" s="38">
        <f t="shared" si="1"/>
        <v>21.5</v>
      </c>
      <c r="Q19" s="151">
        <f t="shared" si="2"/>
        <v>484180</v>
      </c>
      <c r="S19" s="1482">
        <f t="shared" si="3"/>
        <v>21</v>
      </c>
      <c r="T19" s="261">
        <f t="shared" si="5"/>
        <v>20</v>
      </c>
      <c r="U19" s="261">
        <f>SUM(1*1.5)</f>
        <v>1.5</v>
      </c>
      <c r="W19" s="261">
        <f t="shared" si="6"/>
        <v>21.5</v>
      </c>
      <c r="Y19" s="1516">
        <v>21502</v>
      </c>
      <c r="Z19" s="259">
        <v>22520</v>
      </c>
    </row>
    <row r="20" spans="1:26">
      <c r="A20" s="1510" t="s">
        <v>202</v>
      </c>
      <c r="B20" s="1511" t="s">
        <v>3233</v>
      </c>
      <c r="C20" s="1512" t="s">
        <v>47</v>
      </c>
      <c r="D20" s="1513">
        <v>11</v>
      </c>
      <c r="E20" s="1514">
        <v>7</v>
      </c>
      <c r="F20" s="1515">
        <v>1960</v>
      </c>
      <c r="G20" s="1514">
        <v>1</v>
      </c>
      <c r="H20" s="1514">
        <v>2</v>
      </c>
      <c r="I20" s="1514">
        <v>1989</v>
      </c>
      <c r="J20" s="1481">
        <v>2020</v>
      </c>
      <c r="K20" s="150">
        <v>41140</v>
      </c>
      <c r="L20" s="36"/>
      <c r="M20" s="36"/>
      <c r="N20" s="150">
        <f t="shared" si="0"/>
        <v>0</v>
      </c>
      <c r="O20" s="39">
        <f t="shared" si="4"/>
        <v>31</v>
      </c>
      <c r="P20" s="38">
        <f t="shared" si="1"/>
        <v>37</v>
      </c>
      <c r="Q20" s="151">
        <f t="shared" si="2"/>
        <v>1522180</v>
      </c>
      <c r="S20" s="1482">
        <f t="shared" si="3"/>
        <v>31</v>
      </c>
      <c r="T20" s="261">
        <f t="shared" si="5"/>
        <v>20</v>
      </c>
      <c r="U20" s="261">
        <f t="shared" ref="U20:U52" si="7">SUM(10*1.5)</f>
        <v>15</v>
      </c>
      <c r="V20" s="261">
        <f>SUM(1*2)</f>
        <v>2</v>
      </c>
      <c r="W20" s="261">
        <f t="shared" si="6"/>
        <v>37</v>
      </c>
      <c r="Y20" s="1516">
        <v>38543</v>
      </c>
      <c r="Z20" s="259">
        <v>41140</v>
      </c>
    </row>
    <row r="21" spans="1:26">
      <c r="A21" s="1510" t="s">
        <v>207</v>
      </c>
      <c r="B21" s="1511" t="s">
        <v>3234</v>
      </c>
      <c r="C21" s="1518" t="s">
        <v>53</v>
      </c>
      <c r="D21" s="1513">
        <v>11</v>
      </c>
      <c r="E21" s="1514">
        <v>27</v>
      </c>
      <c r="F21" s="1515">
        <v>1960</v>
      </c>
      <c r="G21" s="1514">
        <v>8</v>
      </c>
      <c r="H21" s="1514">
        <v>9</v>
      </c>
      <c r="I21" s="1514">
        <v>1982</v>
      </c>
      <c r="J21" s="1481">
        <v>2020</v>
      </c>
      <c r="K21" s="150">
        <v>34000</v>
      </c>
      <c r="L21" s="36">
        <v>13.75</v>
      </c>
      <c r="M21" s="36">
        <v>90.75</v>
      </c>
      <c r="N21" s="150">
        <f t="shared" si="0"/>
        <v>171228.66310000001</v>
      </c>
      <c r="O21" s="39">
        <f t="shared" si="4"/>
        <v>38</v>
      </c>
      <c r="P21" s="38">
        <f t="shared" si="1"/>
        <v>51</v>
      </c>
      <c r="Q21" s="151">
        <f t="shared" si="2"/>
        <v>1734000</v>
      </c>
      <c r="S21" s="1482">
        <f t="shared" si="3"/>
        <v>38</v>
      </c>
      <c r="T21" s="261">
        <f t="shared" si="5"/>
        <v>20</v>
      </c>
      <c r="U21" s="261">
        <f t="shared" si="7"/>
        <v>15</v>
      </c>
      <c r="V21" s="261">
        <f>SUM(8*2)</f>
        <v>16</v>
      </c>
      <c r="W21" s="261">
        <f t="shared" si="6"/>
        <v>51</v>
      </c>
      <c r="Y21" s="1516">
        <v>31765</v>
      </c>
      <c r="Z21" s="259">
        <v>34000</v>
      </c>
    </row>
    <row r="22" spans="1:26">
      <c r="A22" s="1510" t="s">
        <v>208</v>
      </c>
      <c r="B22" s="1519" t="s">
        <v>3235</v>
      </c>
      <c r="C22" s="1512" t="s">
        <v>48</v>
      </c>
      <c r="D22" s="1479">
        <v>11</v>
      </c>
      <c r="E22" s="1514">
        <v>21</v>
      </c>
      <c r="F22" s="1515">
        <v>1960</v>
      </c>
      <c r="G22" s="1514">
        <v>1</v>
      </c>
      <c r="H22" s="1514">
        <v>3</v>
      </c>
      <c r="I22" s="1514">
        <v>1991</v>
      </c>
      <c r="J22" s="1481">
        <v>2020</v>
      </c>
      <c r="K22" s="150">
        <v>26181</v>
      </c>
      <c r="L22" s="36"/>
      <c r="M22" s="36"/>
      <c r="N22" s="150">
        <f t="shared" si="0"/>
        <v>0</v>
      </c>
      <c r="O22" s="39">
        <f t="shared" si="4"/>
        <v>29</v>
      </c>
      <c r="P22" s="38">
        <f t="shared" si="1"/>
        <v>33.5</v>
      </c>
      <c r="Q22" s="151">
        <f t="shared" si="2"/>
        <v>877063.5</v>
      </c>
      <c r="S22" s="1482">
        <f t="shared" si="3"/>
        <v>29</v>
      </c>
      <c r="T22" s="261">
        <f t="shared" si="5"/>
        <v>20</v>
      </c>
      <c r="U22" s="261">
        <f>SUM(9*1.5)</f>
        <v>13.5</v>
      </c>
      <c r="W22" s="261">
        <f t="shared" si="6"/>
        <v>33.5</v>
      </c>
      <c r="Y22" s="1516">
        <v>25091</v>
      </c>
      <c r="Z22" s="259">
        <v>26181</v>
      </c>
    </row>
    <row r="23" spans="1:26">
      <c r="A23" s="1510" t="s">
        <v>211</v>
      </c>
      <c r="B23" s="1511" t="s">
        <v>3236</v>
      </c>
      <c r="C23" s="1512" t="s">
        <v>48</v>
      </c>
      <c r="D23" s="1513">
        <v>11</v>
      </c>
      <c r="E23" s="1514">
        <v>15</v>
      </c>
      <c r="F23" s="1515">
        <v>1960</v>
      </c>
      <c r="G23" s="1514">
        <v>8</v>
      </c>
      <c r="H23" s="1514">
        <v>28</v>
      </c>
      <c r="I23" s="1514">
        <v>2000</v>
      </c>
      <c r="J23" s="1481">
        <v>2020</v>
      </c>
      <c r="K23" s="150">
        <v>25861</v>
      </c>
      <c r="L23" s="36"/>
      <c r="M23" s="36"/>
      <c r="N23" s="150">
        <f t="shared" si="0"/>
        <v>0</v>
      </c>
      <c r="O23" s="39">
        <f t="shared" si="4"/>
        <v>20</v>
      </c>
      <c r="P23" s="38">
        <f t="shared" si="1"/>
        <v>20</v>
      </c>
      <c r="Q23" s="151">
        <f t="shared" si="2"/>
        <v>517220</v>
      </c>
      <c r="S23" s="1482">
        <f t="shared" si="3"/>
        <v>20</v>
      </c>
      <c r="T23" s="261">
        <f t="shared" si="5"/>
        <v>20</v>
      </c>
      <c r="W23" s="261">
        <f t="shared" si="6"/>
        <v>20</v>
      </c>
      <c r="Y23" s="1516">
        <v>24799</v>
      </c>
      <c r="Z23" s="259">
        <v>25861</v>
      </c>
    </row>
    <row r="24" spans="1:26">
      <c r="A24" s="1510" t="s">
        <v>212</v>
      </c>
      <c r="B24" s="1511" t="s">
        <v>3237</v>
      </c>
      <c r="C24" s="1512" t="s">
        <v>48</v>
      </c>
      <c r="D24" s="1513">
        <v>11</v>
      </c>
      <c r="E24" s="1514">
        <v>11</v>
      </c>
      <c r="F24" s="1515">
        <v>1960</v>
      </c>
      <c r="G24" s="1514">
        <v>1</v>
      </c>
      <c r="H24" s="1514">
        <v>3</v>
      </c>
      <c r="I24" s="1514">
        <v>1990</v>
      </c>
      <c r="J24" s="1481">
        <v>2020</v>
      </c>
      <c r="K24" s="150">
        <v>25545</v>
      </c>
      <c r="L24" s="36"/>
      <c r="M24" s="36"/>
      <c r="N24" s="150">
        <f t="shared" si="0"/>
        <v>0</v>
      </c>
      <c r="O24" s="39">
        <f t="shared" si="4"/>
        <v>30</v>
      </c>
      <c r="P24" s="38">
        <f t="shared" si="1"/>
        <v>35</v>
      </c>
      <c r="Q24" s="151">
        <f t="shared" si="2"/>
        <v>894075</v>
      </c>
      <c r="S24" s="1482">
        <f t="shared" si="3"/>
        <v>30</v>
      </c>
      <c r="T24" s="261">
        <f t="shared" si="5"/>
        <v>20</v>
      </c>
      <c r="U24" s="261">
        <f t="shared" si="7"/>
        <v>15</v>
      </c>
      <c r="W24" s="261">
        <f t="shared" si="6"/>
        <v>35</v>
      </c>
      <c r="Y24" s="1516">
        <v>24510</v>
      </c>
      <c r="Z24" s="259">
        <v>25545</v>
      </c>
    </row>
    <row r="25" spans="1:26">
      <c r="A25" s="1510" t="s">
        <v>217</v>
      </c>
      <c r="B25" s="1511" t="s">
        <v>3238</v>
      </c>
      <c r="C25" s="1512" t="s">
        <v>48</v>
      </c>
      <c r="D25" s="1513">
        <v>11</v>
      </c>
      <c r="E25" s="1514">
        <v>8</v>
      </c>
      <c r="F25" s="1515">
        <v>1960</v>
      </c>
      <c r="G25" s="1513">
        <v>1</v>
      </c>
      <c r="H25" s="1514">
        <v>3</v>
      </c>
      <c r="I25" s="1515">
        <v>1992</v>
      </c>
      <c r="J25" s="1480">
        <v>2020</v>
      </c>
      <c r="K25" s="150">
        <v>26181</v>
      </c>
      <c r="L25" s="36"/>
      <c r="M25" s="36"/>
      <c r="N25" s="150">
        <f t="shared" si="0"/>
        <v>0</v>
      </c>
      <c r="O25" s="39">
        <f t="shared" si="4"/>
        <v>28</v>
      </c>
      <c r="P25" s="38">
        <f t="shared" si="1"/>
        <v>32</v>
      </c>
      <c r="Q25" s="151">
        <f t="shared" si="2"/>
        <v>837792</v>
      </c>
      <c r="S25" s="1482">
        <f t="shared" si="3"/>
        <v>28</v>
      </c>
      <c r="T25" s="261">
        <f t="shared" si="5"/>
        <v>20</v>
      </c>
      <c r="U25" s="261">
        <f>SUM(8*1.5)</f>
        <v>12</v>
      </c>
      <c r="W25" s="261">
        <f t="shared" si="6"/>
        <v>32</v>
      </c>
      <c r="Y25" s="1516">
        <v>25091</v>
      </c>
      <c r="Z25" s="259">
        <v>26181</v>
      </c>
    </row>
    <row r="26" spans="1:26">
      <c r="A26" s="1510" t="s">
        <v>222</v>
      </c>
      <c r="B26" s="1511" t="s">
        <v>3239</v>
      </c>
      <c r="C26" s="1512" t="s">
        <v>48</v>
      </c>
      <c r="D26" s="1513">
        <v>11</v>
      </c>
      <c r="E26" s="1514">
        <v>5</v>
      </c>
      <c r="F26" s="1515">
        <v>1960</v>
      </c>
      <c r="G26" s="1513">
        <v>8</v>
      </c>
      <c r="H26" s="1514">
        <v>8</v>
      </c>
      <c r="I26" s="1515">
        <v>1995</v>
      </c>
      <c r="J26" s="1480">
        <v>2020</v>
      </c>
      <c r="K26" s="150">
        <v>26181</v>
      </c>
      <c r="L26" s="36"/>
      <c r="M26" s="36"/>
      <c r="N26" s="150">
        <f t="shared" si="0"/>
        <v>0</v>
      </c>
      <c r="O26" s="39">
        <f t="shared" si="4"/>
        <v>25</v>
      </c>
      <c r="P26" s="38">
        <f t="shared" si="1"/>
        <v>27.5</v>
      </c>
      <c r="Q26" s="151">
        <f t="shared" si="2"/>
        <v>719977.5</v>
      </c>
      <c r="S26" s="1482">
        <f t="shared" si="3"/>
        <v>25</v>
      </c>
      <c r="T26" s="261">
        <f t="shared" si="5"/>
        <v>20</v>
      </c>
      <c r="U26" s="261">
        <f>SUM(5*1.5)</f>
        <v>7.5</v>
      </c>
      <c r="W26" s="261">
        <f t="shared" si="6"/>
        <v>27.5</v>
      </c>
      <c r="Y26" s="1520">
        <v>24510</v>
      </c>
      <c r="Z26" s="259">
        <v>26181</v>
      </c>
    </row>
    <row r="27" spans="1:26">
      <c r="A27" s="1510" t="s">
        <v>223</v>
      </c>
      <c r="B27" s="1511" t="s">
        <v>3240</v>
      </c>
      <c r="C27" s="1512" t="s">
        <v>49</v>
      </c>
      <c r="D27" s="1513">
        <v>11</v>
      </c>
      <c r="E27" s="1514">
        <v>21</v>
      </c>
      <c r="F27" s="1515">
        <v>1960</v>
      </c>
      <c r="G27" s="1513">
        <v>12</v>
      </c>
      <c r="H27" s="1514">
        <v>6</v>
      </c>
      <c r="I27" s="1515">
        <v>1990</v>
      </c>
      <c r="J27" s="1480">
        <v>2020</v>
      </c>
      <c r="K27" s="150">
        <v>23222</v>
      </c>
      <c r="L27" s="36"/>
      <c r="M27" s="36"/>
      <c r="N27" s="150">
        <f t="shared" si="0"/>
        <v>0</v>
      </c>
      <c r="O27" s="39">
        <f t="shared" si="4"/>
        <v>30</v>
      </c>
      <c r="P27" s="38">
        <f t="shared" si="1"/>
        <v>35</v>
      </c>
      <c r="Q27" s="151">
        <f t="shared" si="2"/>
        <v>812770</v>
      </c>
      <c r="S27" s="1482">
        <f t="shared" si="3"/>
        <v>30</v>
      </c>
      <c r="T27" s="261">
        <f t="shared" si="5"/>
        <v>20</v>
      </c>
      <c r="U27" s="261">
        <f t="shared" si="7"/>
        <v>15</v>
      </c>
      <c r="W27" s="261">
        <f t="shared" si="6"/>
        <v>35</v>
      </c>
      <c r="Y27" s="1520">
        <v>22149</v>
      </c>
      <c r="Z27" s="259">
        <v>23222</v>
      </c>
    </row>
    <row r="28" spans="1:26">
      <c r="A28" s="1510" t="s">
        <v>229</v>
      </c>
      <c r="B28" s="1511" t="s">
        <v>3241</v>
      </c>
      <c r="C28" s="1512" t="s">
        <v>48</v>
      </c>
      <c r="D28" s="1513">
        <v>9</v>
      </c>
      <c r="E28" s="1514">
        <v>2</v>
      </c>
      <c r="F28" s="1515">
        <v>1960</v>
      </c>
      <c r="G28" s="1513">
        <v>6</v>
      </c>
      <c r="H28" s="1514">
        <v>17</v>
      </c>
      <c r="I28" s="1515">
        <v>1986</v>
      </c>
      <c r="J28" s="1480">
        <v>2020</v>
      </c>
      <c r="K28" s="150">
        <v>26506</v>
      </c>
      <c r="L28" s="36"/>
      <c r="M28" s="36"/>
      <c r="N28" s="150">
        <f t="shared" si="0"/>
        <v>0</v>
      </c>
      <c r="O28" s="39">
        <f t="shared" si="4"/>
        <v>34</v>
      </c>
      <c r="P28" s="38">
        <f t="shared" si="1"/>
        <v>43</v>
      </c>
      <c r="Q28" s="151">
        <f t="shared" si="2"/>
        <v>1139758</v>
      </c>
      <c r="S28" s="1482">
        <f t="shared" si="3"/>
        <v>34</v>
      </c>
      <c r="T28" s="261">
        <f t="shared" si="5"/>
        <v>20</v>
      </c>
      <c r="U28" s="261">
        <f t="shared" si="7"/>
        <v>15</v>
      </c>
      <c r="V28" s="261">
        <f>SUM(4*2)</f>
        <v>8</v>
      </c>
      <c r="W28" s="261">
        <f t="shared" si="6"/>
        <v>43</v>
      </c>
      <c r="Y28" s="1516">
        <v>25387</v>
      </c>
      <c r="Z28" s="259">
        <v>26506</v>
      </c>
    </row>
    <row r="29" spans="1:26">
      <c r="A29" s="1510" t="s">
        <v>231</v>
      </c>
      <c r="B29" s="1521" t="s">
        <v>3242</v>
      </c>
      <c r="C29" s="1512" t="s">
        <v>48</v>
      </c>
      <c r="D29" s="1513">
        <v>9</v>
      </c>
      <c r="E29" s="1514">
        <v>20</v>
      </c>
      <c r="F29" s="1515">
        <v>1960</v>
      </c>
      <c r="G29" s="1513">
        <v>6</v>
      </c>
      <c r="H29" s="1514">
        <v>20</v>
      </c>
      <c r="I29" s="1515">
        <v>1988</v>
      </c>
      <c r="J29" s="1480">
        <v>2020</v>
      </c>
      <c r="K29" s="150">
        <v>25232</v>
      </c>
      <c r="L29" s="36"/>
      <c r="M29" s="36"/>
      <c r="N29" s="150">
        <f t="shared" si="0"/>
        <v>0</v>
      </c>
      <c r="O29" s="39">
        <f t="shared" si="4"/>
        <v>32</v>
      </c>
      <c r="P29" s="38">
        <f t="shared" si="1"/>
        <v>39</v>
      </c>
      <c r="Q29" s="151">
        <f t="shared" si="2"/>
        <v>984048</v>
      </c>
      <c r="S29" s="1482">
        <f t="shared" si="3"/>
        <v>32</v>
      </c>
      <c r="T29" s="261">
        <f t="shared" si="5"/>
        <v>20</v>
      </c>
      <c r="U29" s="261">
        <f t="shared" si="7"/>
        <v>15</v>
      </c>
      <c r="V29" s="261">
        <f>SUM(2*2)</f>
        <v>4</v>
      </c>
      <c r="W29" s="261">
        <f t="shared" si="6"/>
        <v>39</v>
      </c>
      <c r="Y29" s="1516">
        <v>24224</v>
      </c>
      <c r="Z29" s="259">
        <v>25232</v>
      </c>
    </row>
    <row r="30" spans="1:26">
      <c r="A30" s="1510" t="s">
        <v>140</v>
      </c>
      <c r="B30" s="1511" t="s">
        <v>3243</v>
      </c>
      <c r="C30" s="1512" t="s">
        <v>49</v>
      </c>
      <c r="D30" s="1513">
        <v>9</v>
      </c>
      <c r="E30" s="1514">
        <v>19</v>
      </c>
      <c r="F30" s="1515">
        <v>1960</v>
      </c>
      <c r="G30" s="1513">
        <v>6</v>
      </c>
      <c r="H30" s="1514">
        <v>22</v>
      </c>
      <c r="I30" s="1515">
        <v>1993</v>
      </c>
      <c r="J30" s="1480">
        <v>2020</v>
      </c>
      <c r="K30" s="150">
        <v>25545</v>
      </c>
      <c r="L30" s="36"/>
      <c r="M30" s="36"/>
      <c r="N30" s="150">
        <f t="shared" si="0"/>
        <v>0</v>
      </c>
      <c r="O30" s="39">
        <f t="shared" si="4"/>
        <v>27</v>
      </c>
      <c r="P30" s="38">
        <f t="shared" si="1"/>
        <v>30.5</v>
      </c>
      <c r="Q30" s="151">
        <f t="shared" si="2"/>
        <v>779122.5</v>
      </c>
      <c r="S30" s="1482">
        <f t="shared" si="3"/>
        <v>27</v>
      </c>
      <c r="T30" s="261">
        <f t="shared" si="5"/>
        <v>20</v>
      </c>
      <c r="U30" s="261">
        <f>SUM(7*1.5)</f>
        <v>10.5</v>
      </c>
      <c r="W30" s="261">
        <f t="shared" si="6"/>
        <v>30.5</v>
      </c>
      <c r="Y30" s="1520">
        <v>22149</v>
      </c>
      <c r="Z30" s="259">
        <v>25545</v>
      </c>
    </row>
    <row r="31" spans="1:26">
      <c r="A31" s="1510" t="s">
        <v>132</v>
      </c>
      <c r="B31" s="1511" t="s">
        <v>3244</v>
      </c>
      <c r="C31" s="1522" t="s">
        <v>49</v>
      </c>
      <c r="D31" s="1513">
        <v>7</v>
      </c>
      <c r="E31" s="1514">
        <v>31</v>
      </c>
      <c r="F31" s="1515">
        <v>1960</v>
      </c>
      <c r="G31" s="1513">
        <v>8</v>
      </c>
      <c r="H31" s="1514">
        <v>15</v>
      </c>
      <c r="I31" s="1515">
        <v>1983</v>
      </c>
      <c r="J31" s="1480">
        <v>2020</v>
      </c>
      <c r="K31" s="150">
        <v>24697</v>
      </c>
      <c r="L31" s="36"/>
      <c r="M31" s="36"/>
      <c r="N31" s="150">
        <f t="shared" si="0"/>
        <v>0</v>
      </c>
      <c r="O31" s="39">
        <f t="shared" si="4"/>
        <v>37</v>
      </c>
      <c r="P31" s="38">
        <f t="shared" si="1"/>
        <v>49</v>
      </c>
      <c r="Q31" s="151">
        <f t="shared" si="2"/>
        <v>1210153</v>
      </c>
      <c r="S31" s="1482">
        <f t="shared" si="3"/>
        <v>37</v>
      </c>
      <c r="T31" s="261">
        <f t="shared" si="5"/>
        <v>20</v>
      </c>
      <c r="U31" s="261">
        <f t="shared" si="7"/>
        <v>15</v>
      </c>
      <c r="V31" s="261">
        <f>SUM(7*2)</f>
        <v>14</v>
      </c>
      <c r="W31" s="261">
        <f t="shared" si="6"/>
        <v>49</v>
      </c>
      <c r="Y31" s="1516">
        <v>23763</v>
      </c>
      <c r="Z31" s="259">
        <v>24697</v>
      </c>
    </row>
    <row r="32" spans="1:26">
      <c r="A32" s="1510" t="s">
        <v>138</v>
      </c>
      <c r="B32" s="1523" t="s">
        <v>3245</v>
      </c>
      <c r="C32" s="1512" t="s">
        <v>54</v>
      </c>
      <c r="D32" s="1479">
        <v>6</v>
      </c>
      <c r="E32" s="110">
        <v>14</v>
      </c>
      <c r="F32" s="1515">
        <v>1960</v>
      </c>
      <c r="G32" s="1513">
        <v>1</v>
      </c>
      <c r="H32" s="1514">
        <v>3</v>
      </c>
      <c r="I32" s="1515">
        <v>1991</v>
      </c>
      <c r="J32" s="1480">
        <v>2020</v>
      </c>
      <c r="K32" s="150">
        <v>46008</v>
      </c>
      <c r="L32" s="36"/>
      <c r="M32" s="36"/>
      <c r="N32" s="150">
        <f t="shared" si="0"/>
        <v>0</v>
      </c>
      <c r="O32" s="39">
        <f t="shared" si="4"/>
        <v>29</v>
      </c>
      <c r="P32" s="38">
        <f t="shared" si="1"/>
        <v>33.5</v>
      </c>
      <c r="Q32" s="151">
        <f t="shared" si="2"/>
        <v>1541268</v>
      </c>
      <c r="S32" s="1482">
        <f t="shared" si="3"/>
        <v>29</v>
      </c>
      <c r="T32" s="261">
        <f t="shared" si="5"/>
        <v>20</v>
      </c>
      <c r="U32" s="261">
        <f>SUM(9*1.5)</f>
        <v>13.5</v>
      </c>
      <c r="W32" s="261">
        <f t="shared" si="6"/>
        <v>33.5</v>
      </c>
      <c r="Y32" s="1520">
        <v>42099</v>
      </c>
      <c r="Z32" s="259">
        <v>46008</v>
      </c>
    </row>
    <row r="33" spans="1:26">
      <c r="A33" s="1510" t="s">
        <v>121</v>
      </c>
      <c r="B33" s="1524" t="s">
        <v>3246</v>
      </c>
      <c r="C33" s="1525" t="s">
        <v>48</v>
      </c>
      <c r="D33" s="1513">
        <v>6</v>
      </c>
      <c r="E33" s="1514">
        <v>5</v>
      </c>
      <c r="F33" s="1515">
        <v>1960</v>
      </c>
      <c r="G33" s="1513">
        <v>6</v>
      </c>
      <c r="H33" s="1514">
        <v>11</v>
      </c>
      <c r="I33" s="1515">
        <v>1990</v>
      </c>
      <c r="J33" s="1480">
        <v>2020</v>
      </c>
      <c r="K33" s="150">
        <v>25545</v>
      </c>
      <c r="L33" s="36"/>
      <c r="M33" s="36"/>
      <c r="N33" s="150">
        <f t="shared" si="0"/>
        <v>0</v>
      </c>
      <c r="O33" s="39">
        <f t="shared" si="4"/>
        <v>30</v>
      </c>
      <c r="P33" s="38">
        <f t="shared" si="1"/>
        <v>35</v>
      </c>
      <c r="Q33" s="151">
        <f t="shared" si="2"/>
        <v>894075</v>
      </c>
      <c r="S33" s="1482">
        <f t="shared" si="3"/>
        <v>30</v>
      </c>
      <c r="T33" s="261">
        <f t="shared" si="5"/>
        <v>20</v>
      </c>
      <c r="U33" s="261">
        <f t="shared" si="7"/>
        <v>15</v>
      </c>
      <c r="W33" s="261">
        <f t="shared" si="6"/>
        <v>35</v>
      </c>
      <c r="Y33" s="1520">
        <v>24224</v>
      </c>
      <c r="Z33" s="259">
        <v>25545</v>
      </c>
    </row>
    <row r="34" spans="1:26">
      <c r="A34" s="1510" t="s">
        <v>131</v>
      </c>
      <c r="B34" s="1523" t="s">
        <v>3247</v>
      </c>
      <c r="C34" s="1512" t="s">
        <v>48</v>
      </c>
      <c r="D34" s="1513">
        <v>6</v>
      </c>
      <c r="E34" s="1514">
        <v>12</v>
      </c>
      <c r="F34" s="1515">
        <v>1960</v>
      </c>
      <c r="G34" s="1513">
        <v>11</v>
      </c>
      <c r="H34" s="1514">
        <v>15</v>
      </c>
      <c r="I34" s="1515">
        <v>1985</v>
      </c>
      <c r="J34" s="1480">
        <v>2020</v>
      </c>
      <c r="K34" s="150">
        <v>26506</v>
      </c>
      <c r="L34" s="36"/>
      <c r="M34" s="36"/>
      <c r="N34" s="150">
        <f t="shared" si="0"/>
        <v>0</v>
      </c>
      <c r="O34" s="39">
        <f t="shared" si="4"/>
        <v>35</v>
      </c>
      <c r="P34" s="38">
        <f t="shared" si="1"/>
        <v>45</v>
      </c>
      <c r="Q34" s="151">
        <f t="shared" si="2"/>
        <v>1192770</v>
      </c>
      <c r="S34" s="1482">
        <f t="shared" si="3"/>
        <v>35</v>
      </c>
      <c r="T34" s="261">
        <f t="shared" si="5"/>
        <v>20</v>
      </c>
      <c r="U34" s="261">
        <f t="shared" si="7"/>
        <v>15</v>
      </c>
      <c r="V34" s="261">
        <f>SUM(5*2)</f>
        <v>10</v>
      </c>
      <c r="W34" s="261">
        <f t="shared" si="6"/>
        <v>45</v>
      </c>
      <c r="Y34" s="1520">
        <v>25091</v>
      </c>
      <c r="Z34" s="259">
        <v>26506</v>
      </c>
    </row>
    <row r="35" spans="1:26">
      <c r="A35" s="1510" t="s">
        <v>127</v>
      </c>
      <c r="B35" s="1519" t="s">
        <v>3248</v>
      </c>
      <c r="C35" s="1526" t="s">
        <v>2605</v>
      </c>
      <c r="D35" s="1513">
        <v>6</v>
      </c>
      <c r="E35" s="110">
        <v>30</v>
      </c>
      <c r="F35" s="1515">
        <v>1960</v>
      </c>
      <c r="G35" s="1513">
        <v>11</v>
      </c>
      <c r="H35" s="1514">
        <v>27</v>
      </c>
      <c r="I35" s="1515">
        <v>1990</v>
      </c>
      <c r="J35" s="1480">
        <v>2020</v>
      </c>
      <c r="K35" s="150">
        <v>13152</v>
      </c>
      <c r="L35" s="36">
        <v>263.75</v>
      </c>
      <c r="M35" s="36">
        <v>388.79</v>
      </c>
      <c r="N35" s="150">
        <f t="shared" si="0"/>
        <v>413599.68295161601</v>
      </c>
      <c r="O35" s="39">
        <f t="shared" si="4"/>
        <v>30</v>
      </c>
      <c r="P35" s="38">
        <f t="shared" si="1"/>
        <v>35</v>
      </c>
      <c r="Q35" s="151">
        <f t="shared" si="2"/>
        <v>460320</v>
      </c>
      <c r="S35" s="1482">
        <f t="shared" si="3"/>
        <v>30</v>
      </c>
      <c r="T35" s="261">
        <f t="shared" si="5"/>
        <v>20</v>
      </c>
      <c r="U35" s="261">
        <f t="shared" si="7"/>
        <v>15</v>
      </c>
      <c r="W35" s="261">
        <f t="shared" si="6"/>
        <v>35</v>
      </c>
      <c r="Y35" s="1516">
        <v>12620</v>
      </c>
      <c r="Z35" s="259">
        <v>13152</v>
      </c>
    </row>
    <row r="36" spans="1:26">
      <c r="A36" s="1510" t="s">
        <v>129</v>
      </c>
      <c r="B36" s="1511" t="s">
        <v>3249</v>
      </c>
      <c r="C36" s="1518" t="s">
        <v>54</v>
      </c>
      <c r="D36" s="1527">
        <v>5</v>
      </c>
      <c r="E36" s="1518">
        <v>9</v>
      </c>
      <c r="F36" s="1515">
        <v>1960</v>
      </c>
      <c r="G36" s="1513">
        <v>11</v>
      </c>
      <c r="H36" s="110">
        <v>14</v>
      </c>
      <c r="I36" s="1515">
        <v>1983</v>
      </c>
      <c r="J36" s="1480">
        <v>2020</v>
      </c>
      <c r="K36" s="150">
        <v>49086</v>
      </c>
      <c r="L36" s="36"/>
      <c r="M36" s="36"/>
      <c r="N36" s="150">
        <f t="shared" si="0"/>
        <v>0</v>
      </c>
      <c r="O36" s="39">
        <f t="shared" si="4"/>
        <v>37</v>
      </c>
      <c r="P36" s="38">
        <f t="shared" si="1"/>
        <v>49</v>
      </c>
      <c r="Q36" s="151">
        <f t="shared" si="2"/>
        <v>2405214</v>
      </c>
      <c r="S36" s="1482">
        <f t="shared" si="3"/>
        <v>37</v>
      </c>
      <c r="T36" s="261">
        <f t="shared" si="5"/>
        <v>20</v>
      </c>
      <c r="U36" s="261">
        <f t="shared" si="7"/>
        <v>15</v>
      </c>
      <c r="V36" s="261">
        <f>SUM(7*2)</f>
        <v>14</v>
      </c>
      <c r="W36" s="261">
        <f t="shared" si="6"/>
        <v>49</v>
      </c>
      <c r="Y36" s="1516">
        <v>45350</v>
      </c>
      <c r="Z36" s="259">
        <v>49086</v>
      </c>
    </row>
    <row r="37" spans="1:26">
      <c r="A37" s="1510" t="s">
        <v>135</v>
      </c>
      <c r="B37" s="1524" t="s">
        <v>3250</v>
      </c>
      <c r="C37" s="1528" t="s">
        <v>2511</v>
      </c>
      <c r="D37" s="1479">
        <v>5</v>
      </c>
      <c r="E37" s="110">
        <v>21</v>
      </c>
      <c r="F37" s="1515">
        <v>1960</v>
      </c>
      <c r="G37" s="1513">
        <v>9</v>
      </c>
      <c r="H37" s="1514">
        <v>25</v>
      </c>
      <c r="I37" s="1515">
        <v>1995</v>
      </c>
      <c r="J37" s="1480">
        <v>2020</v>
      </c>
      <c r="K37" s="150">
        <v>46008</v>
      </c>
      <c r="L37" s="36">
        <v>99.8</v>
      </c>
      <c r="M37" s="36">
        <v>124</v>
      </c>
      <c r="N37" s="150">
        <f t="shared" si="0"/>
        <v>496220.49217007996</v>
      </c>
      <c r="O37" s="39">
        <f t="shared" si="4"/>
        <v>25</v>
      </c>
      <c r="P37" s="38">
        <f t="shared" si="1"/>
        <v>27.5</v>
      </c>
      <c r="Q37" s="151">
        <f t="shared" si="2"/>
        <v>1265220</v>
      </c>
      <c r="S37" s="1482">
        <f t="shared" si="3"/>
        <v>25</v>
      </c>
      <c r="T37" s="261">
        <f t="shared" si="5"/>
        <v>20</v>
      </c>
      <c r="U37" s="261">
        <f>SUM(5*1.5)</f>
        <v>7.5</v>
      </c>
      <c r="W37" s="261">
        <f t="shared" si="6"/>
        <v>27.5</v>
      </c>
      <c r="Y37" s="1516">
        <v>42730</v>
      </c>
      <c r="Z37" s="259">
        <v>46008</v>
      </c>
    </row>
    <row r="38" spans="1:26">
      <c r="A38" s="1510" t="s">
        <v>137</v>
      </c>
      <c r="B38" s="1511" t="s">
        <v>3251</v>
      </c>
      <c r="C38" s="1512" t="s">
        <v>48</v>
      </c>
      <c r="D38" s="1529">
        <v>5</v>
      </c>
      <c r="E38" s="1514">
        <v>13</v>
      </c>
      <c r="F38" s="1515">
        <v>1960</v>
      </c>
      <c r="G38" s="1513">
        <v>6</v>
      </c>
      <c r="H38" s="1514">
        <v>20</v>
      </c>
      <c r="I38" s="1515">
        <v>1986</v>
      </c>
      <c r="J38" s="1480">
        <v>2020</v>
      </c>
      <c r="K38" s="150">
        <v>25232</v>
      </c>
      <c r="L38" s="36"/>
      <c r="M38" s="36"/>
      <c r="N38" s="150">
        <f t="shared" si="0"/>
        <v>0</v>
      </c>
      <c r="O38" s="39">
        <f t="shared" si="4"/>
        <v>34</v>
      </c>
      <c r="P38" s="38">
        <f t="shared" si="1"/>
        <v>43</v>
      </c>
      <c r="Q38" s="151">
        <f t="shared" si="2"/>
        <v>1084976</v>
      </c>
      <c r="S38" s="1482">
        <f t="shared" si="3"/>
        <v>34</v>
      </c>
      <c r="T38" s="261">
        <f t="shared" si="5"/>
        <v>20</v>
      </c>
      <c r="U38" s="261">
        <f t="shared" si="7"/>
        <v>15</v>
      </c>
      <c r="V38" s="261">
        <f>SUM(4*2)</f>
        <v>8</v>
      </c>
      <c r="W38" s="261">
        <f t="shared" si="6"/>
        <v>43</v>
      </c>
      <c r="Y38" s="1516">
        <v>24224</v>
      </c>
      <c r="Z38" s="259">
        <v>25232</v>
      </c>
    </row>
    <row r="39" spans="1:26">
      <c r="A39" s="1510" t="s">
        <v>136</v>
      </c>
      <c r="B39" s="1511" t="s">
        <v>3252</v>
      </c>
      <c r="C39" s="1512" t="s">
        <v>46</v>
      </c>
      <c r="D39" s="1513">
        <v>5</v>
      </c>
      <c r="E39" s="110">
        <v>6</v>
      </c>
      <c r="F39" s="1515">
        <v>1960</v>
      </c>
      <c r="G39" s="1513">
        <v>6</v>
      </c>
      <c r="H39" s="1514">
        <v>21</v>
      </c>
      <c r="I39" s="1515">
        <v>1991</v>
      </c>
      <c r="J39" s="1480">
        <v>2020</v>
      </c>
      <c r="K39" s="150">
        <v>22829</v>
      </c>
      <c r="L39" s="36"/>
      <c r="M39" s="36"/>
      <c r="N39" s="150">
        <f t="shared" si="0"/>
        <v>0</v>
      </c>
      <c r="O39" s="39">
        <f t="shared" si="4"/>
        <v>29</v>
      </c>
      <c r="P39" s="38">
        <f t="shared" si="1"/>
        <v>33.5</v>
      </c>
      <c r="Q39" s="151">
        <f t="shared" si="2"/>
        <v>764771.5</v>
      </c>
      <c r="S39" s="1482">
        <f t="shared" si="3"/>
        <v>29</v>
      </c>
      <c r="T39" s="261">
        <f t="shared" si="5"/>
        <v>20</v>
      </c>
      <c r="U39" s="261">
        <f>SUM(9*1.5)</f>
        <v>13.5</v>
      </c>
      <c r="W39" s="261">
        <f t="shared" si="6"/>
        <v>33.5</v>
      </c>
      <c r="Y39" s="1516">
        <v>22055</v>
      </c>
      <c r="Z39" s="259">
        <v>22829</v>
      </c>
    </row>
    <row r="40" spans="1:26">
      <c r="A40" s="1510" t="s">
        <v>130</v>
      </c>
      <c r="B40" s="1511" t="s">
        <v>3253</v>
      </c>
      <c r="C40" s="1512" t="s">
        <v>54</v>
      </c>
      <c r="D40" s="1529">
        <v>4</v>
      </c>
      <c r="E40" s="1512">
        <v>28</v>
      </c>
      <c r="F40" s="1515">
        <v>1960</v>
      </c>
      <c r="G40" s="1513">
        <v>2</v>
      </c>
      <c r="H40" s="110">
        <v>21</v>
      </c>
      <c r="I40" s="1515">
        <v>1996</v>
      </c>
      <c r="J40" s="1480">
        <v>2020</v>
      </c>
      <c r="K40" s="150">
        <v>46008</v>
      </c>
      <c r="L40" s="36"/>
      <c r="M40" s="36"/>
      <c r="N40" s="150">
        <f t="shared" si="0"/>
        <v>0</v>
      </c>
      <c r="O40" s="39">
        <f t="shared" si="4"/>
        <v>24</v>
      </c>
      <c r="P40" s="38">
        <f t="shared" si="1"/>
        <v>26</v>
      </c>
      <c r="Q40" s="151">
        <f t="shared" si="2"/>
        <v>1196208</v>
      </c>
      <c r="S40" s="1482">
        <f t="shared" si="3"/>
        <v>24</v>
      </c>
      <c r="T40" s="261">
        <f t="shared" si="5"/>
        <v>20</v>
      </c>
      <c r="U40" s="261">
        <f>SUM(4*1.5)</f>
        <v>6</v>
      </c>
      <c r="W40" s="261">
        <f t="shared" si="6"/>
        <v>26</v>
      </c>
      <c r="Y40" s="1520">
        <v>42099</v>
      </c>
      <c r="Z40" s="259">
        <v>46008</v>
      </c>
    </row>
    <row r="41" spans="1:26">
      <c r="A41" s="1510" t="s">
        <v>118</v>
      </c>
      <c r="B41" s="1511" t="s">
        <v>3254</v>
      </c>
      <c r="C41" s="1512" t="s">
        <v>53</v>
      </c>
      <c r="D41" s="1529">
        <v>4</v>
      </c>
      <c r="E41" s="1514">
        <v>3</v>
      </c>
      <c r="F41" s="1515">
        <v>1960</v>
      </c>
      <c r="G41" s="1513">
        <v>2</v>
      </c>
      <c r="H41" s="1514">
        <v>8</v>
      </c>
      <c r="I41" s="1515">
        <v>1988</v>
      </c>
      <c r="J41" s="1480">
        <v>2020</v>
      </c>
      <c r="K41" s="150">
        <v>36159</v>
      </c>
      <c r="L41" s="36">
        <v>98.25</v>
      </c>
      <c r="M41" s="36">
        <v>173.17</v>
      </c>
      <c r="N41" s="150">
        <f t="shared" si="0"/>
        <v>472976.44838280592</v>
      </c>
      <c r="O41" s="39">
        <f t="shared" si="4"/>
        <v>32</v>
      </c>
      <c r="P41" s="38">
        <f t="shared" si="1"/>
        <v>39</v>
      </c>
      <c r="Q41" s="151">
        <f t="shared" si="2"/>
        <v>1410201</v>
      </c>
      <c r="S41" s="1482">
        <f t="shared" si="3"/>
        <v>32</v>
      </c>
      <c r="T41" s="261">
        <f t="shared" si="5"/>
        <v>20</v>
      </c>
      <c r="U41" s="261">
        <f t="shared" si="7"/>
        <v>15</v>
      </c>
      <c r="V41" s="261">
        <f>SUM(2*2)</f>
        <v>4</v>
      </c>
      <c r="W41" s="261">
        <f t="shared" si="6"/>
        <v>39</v>
      </c>
      <c r="Y41" s="1516">
        <v>34130</v>
      </c>
      <c r="Z41" s="259">
        <v>36159</v>
      </c>
    </row>
    <row r="42" spans="1:26">
      <c r="A42" s="1510" t="s">
        <v>115</v>
      </c>
      <c r="B42" s="685" t="s">
        <v>3255</v>
      </c>
      <c r="C42" s="1530" t="s">
        <v>48</v>
      </c>
      <c r="D42" s="1531">
        <v>3</v>
      </c>
      <c r="E42" s="1514">
        <v>23</v>
      </c>
      <c r="F42" s="1515">
        <v>1960</v>
      </c>
      <c r="G42" s="1513">
        <v>1</v>
      </c>
      <c r="H42" s="1514">
        <v>26</v>
      </c>
      <c r="I42" s="1515">
        <v>1999</v>
      </c>
      <c r="J42" s="1480">
        <v>2020</v>
      </c>
      <c r="K42" s="150">
        <v>25861</v>
      </c>
      <c r="L42" s="36"/>
      <c r="M42" s="36"/>
      <c r="N42" s="150">
        <f t="shared" si="0"/>
        <v>0</v>
      </c>
      <c r="O42" s="39">
        <f t="shared" si="4"/>
        <v>21</v>
      </c>
      <c r="P42" s="38">
        <f t="shared" si="1"/>
        <v>21.5</v>
      </c>
      <c r="Q42" s="151">
        <f t="shared" si="2"/>
        <v>556011.5</v>
      </c>
      <c r="S42" s="1482">
        <f t="shared" si="3"/>
        <v>21</v>
      </c>
      <c r="T42" s="261">
        <f t="shared" si="5"/>
        <v>20</v>
      </c>
      <c r="U42" s="261">
        <f>SUM(1*1.5)</f>
        <v>1.5</v>
      </c>
      <c r="W42" s="261">
        <f t="shared" si="6"/>
        <v>21.5</v>
      </c>
      <c r="Y42" s="1516">
        <v>24799</v>
      </c>
      <c r="Z42" s="259">
        <v>25861</v>
      </c>
    </row>
    <row r="43" spans="1:26">
      <c r="A43" s="1510" t="s">
        <v>120</v>
      </c>
      <c r="B43" s="1521" t="s">
        <v>3256</v>
      </c>
      <c r="C43" s="1512" t="s">
        <v>48</v>
      </c>
      <c r="D43" s="1513">
        <v>3</v>
      </c>
      <c r="E43" s="1514">
        <v>16</v>
      </c>
      <c r="F43" s="1515">
        <v>1960</v>
      </c>
      <c r="G43" s="1513">
        <v>1</v>
      </c>
      <c r="H43" s="1514">
        <v>1</v>
      </c>
      <c r="I43" s="1515">
        <v>1991</v>
      </c>
      <c r="J43" s="1480">
        <v>2020</v>
      </c>
      <c r="K43" s="150">
        <v>25232</v>
      </c>
      <c r="L43" s="36"/>
      <c r="M43" s="36"/>
      <c r="N43" s="150">
        <f t="shared" si="0"/>
        <v>0</v>
      </c>
      <c r="O43" s="39">
        <f t="shared" si="4"/>
        <v>29</v>
      </c>
      <c r="P43" s="38">
        <f t="shared" si="1"/>
        <v>33.5</v>
      </c>
      <c r="Q43" s="151">
        <f t="shared" si="2"/>
        <v>845272</v>
      </c>
      <c r="S43" s="1482">
        <f t="shared" si="3"/>
        <v>29</v>
      </c>
      <c r="T43" s="261">
        <f t="shared" si="5"/>
        <v>20</v>
      </c>
      <c r="U43" s="261">
        <f>SUM(9*1.5)</f>
        <v>13.5</v>
      </c>
      <c r="W43" s="261">
        <f t="shared" si="6"/>
        <v>33.5</v>
      </c>
      <c r="Y43" s="1516">
        <v>24224</v>
      </c>
      <c r="Z43" s="259">
        <v>25232</v>
      </c>
    </row>
    <row r="44" spans="1:26">
      <c r="A44" s="1510" t="s">
        <v>125</v>
      </c>
      <c r="B44" s="1511" t="s">
        <v>3257</v>
      </c>
      <c r="C44" s="1518" t="s">
        <v>48</v>
      </c>
      <c r="D44" s="1513">
        <v>3</v>
      </c>
      <c r="E44" s="1514">
        <v>2</v>
      </c>
      <c r="F44" s="1515">
        <v>1960</v>
      </c>
      <c r="G44" s="1513">
        <v>7</v>
      </c>
      <c r="H44" s="1514">
        <v>2</v>
      </c>
      <c r="I44" s="1515">
        <v>1984</v>
      </c>
      <c r="J44" s="1480">
        <v>2020</v>
      </c>
      <c r="K44" s="150">
        <v>27166</v>
      </c>
      <c r="L44" s="36"/>
      <c r="M44" s="36"/>
      <c r="N44" s="150">
        <f t="shared" si="0"/>
        <v>0</v>
      </c>
      <c r="O44" s="39">
        <f t="shared" si="4"/>
        <v>36</v>
      </c>
      <c r="P44" s="38">
        <f t="shared" si="1"/>
        <v>47</v>
      </c>
      <c r="Q44" s="151">
        <f t="shared" si="2"/>
        <v>1276802</v>
      </c>
      <c r="S44" s="1482">
        <f t="shared" si="3"/>
        <v>36</v>
      </c>
      <c r="T44" s="261">
        <f t="shared" si="5"/>
        <v>20</v>
      </c>
      <c r="U44" s="261">
        <f t="shared" si="7"/>
        <v>15</v>
      </c>
      <c r="V44" s="261">
        <f>SUM(6*2)</f>
        <v>12</v>
      </c>
      <c r="W44" s="261">
        <f t="shared" si="6"/>
        <v>47</v>
      </c>
      <c r="Y44" s="1516">
        <v>25989</v>
      </c>
      <c r="Z44" s="259">
        <v>27166</v>
      </c>
    </row>
    <row r="45" spans="1:26">
      <c r="A45" s="1510" t="s">
        <v>123</v>
      </c>
      <c r="B45" s="1532" t="s">
        <v>3258</v>
      </c>
      <c r="C45" s="1533" t="s">
        <v>56</v>
      </c>
      <c r="D45" s="1527">
        <v>2</v>
      </c>
      <c r="E45" s="1533">
        <v>23</v>
      </c>
      <c r="F45" s="1515">
        <v>1960</v>
      </c>
      <c r="G45" s="1513">
        <v>8</v>
      </c>
      <c r="H45" s="110">
        <v>3</v>
      </c>
      <c r="I45" s="1515">
        <v>1988</v>
      </c>
      <c r="J45" s="1480">
        <v>2020</v>
      </c>
      <c r="K45" s="150">
        <v>52838</v>
      </c>
      <c r="L45" s="36">
        <v>22.5</v>
      </c>
      <c r="M45" s="36">
        <v>141.5</v>
      </c>
      <c r="N45" s="150">
        <f t="shared" si="0"/>
        <v>417610.56474639999</v>
      </c>
      <c r="O45" s="39">
        <f t="shared" si="4"/>
        <v>32</v>
      </c>
      <c r="P45" s="38">
        <f t="shared" si="1"/>
        <v>39</v>
      </c>
      <c r="Q45" s="151">
        <f t="shared" si="2"/>
        <v>2060682</v>
      </c>
      <c r="S45" s="1482">
        <f t="shared" si="3"/>
        <v>32</v>
      </c>
      <c r="T45" s="261">
        <f t="shared" si="5"/>
        <v>20</v>
      </c>
      <c r="U45" s="261">
        <f t="shared" si="7"/>
        <v>15</v>
      </c>
      <c r="V45" s="261">
        <f>SUM(2*2)</f>
        <v>4</v>
      </c>
      <c r="W45" s="261">
        <f t="shared" si="6"/>
        <v>39</v>
      </c>
      <c r="Y45" s="1516">
        <v>48457</v>
      </c>
      <c r="Z45" s="259">
        <v>52838</v>
      </c>
    </row>
    <row r="46" spans="1:26">
      <c r="A46" s="1510" t="s">
        <v>134</v>
      </c>
      <c r="B46" s="1511" t="s">
        <v>3259</v>
      </c>
      <c r="C46" s="1534" t="s">
        <v>48</v>
      </c>
      <c r="D46" s="1513">
        <v>2</v>
      </c>
      <c r="E46" s="1514">
        <v>28</v>
      </c>
      <c r="F46" s="1515">
        <v>1960</v>
      </c>
      <c r="G46" s="1513">
        <v>10</v>
      </c>
      <c r="H46" s="1514">
        <v>6</v>
      </c>
      <c r="I46" s="1515">
        <v>1986</v>
      </c>
      <c r="J46" s="1480">
        <v>2020</v>
      </c>
      <c r="K46" s="150">
        <v>26506</v>
      </c>
      <c r="L46" s="36"/>
      <c r="M46" s="36"/>
      <c r="N46" s="150">
        <f t="shared" si="0"/>
        <v>0</v>
      </c>
      <c r="O46" s="39">
        <f t="shared" si="4"/>
        <v>34</v>
      </c>
      <c r="P46" s="38">
        <f t="shared" si="1"/>
        <v>43</v>
      </c>
      <c r="Q46" s="151">
        <f t="shared" si="2"/>
        <v>1139758</v>
      </c>
      <c r="S46" s="1482">
        <f t="shared" si="3"/>
        <v>34</v>
      </c>
      <c r="T46" s="261">
        <f t="shared" si="5"/>
        <v>20</v>
      </c>
      <c r="U46" s="261">
        <f t="shared" si="7"/>
        <v>15</v>
      </c>
      <c r="V46" s="261">
        <f>SUM(4*2)</f>
        <v>8</v>
      </c>
      <c r="W46" s="261">
        <f t="shared" si="6"/>
        <v>43</v>
      </c>
      <c r="Y46" s="1516">
        <v>25686</v>
      </c>
      <c r="Z46" s="259">
        <v>26506</v>
      </c>
    </row>
    <row r="47" spans="1:26">
      <c r="A47" s="1510" t="s">
        <v>128</v>
      </c>
      <c r="B47" s="1451" t="s">
        <v>3260</v>
      </c>
      <c r="C47" s="1478" t="s">
        <v>49</v>
      </c>
      <c r="D47" s="1513">
        <v>2</v>
      </c>
      <c r="E47" s="1514">
        <v>21</v>
      </c>
      <c r="F47" s="1515">
        <v>1960</v>
      </c>
      <c r="G47" s="1513">
        <v>9</v>
      </c>
      <c r="H47" s="1514">
        <v>27</v>
      </c>
      <c r="I47" s="1515">
        <v>1999</v>
      </c>
      <c r="J47" s="1480">
        <v>2020</v>
      </c>
      <c r="K47" s="150">
        <v>23801</v>
      </c>
      <c r="L47" s="36"/>
      <c r="M47" s="36"/>
      <c r="N47" s="150">
        <f t="shared" si="0"/>
        <v>0</v>
      </c>
      <c r="O47" s="39">
        <f t="shared" si="4"/>
        <v>21</v>
      </c>
      <c r="P47" s="38">
        <f t="shared" si="1"/>
        <v>21.5</v>
      </c>
      <c r="Q47" s="151">
        <f t="shared" si="2"/>
        <v>511721.5</v>
      </c>
      <c r="S47" s="1482">
        <f t="shared" si="3"/>
        <v>21</v>
      </c>
      <c r="T47" s="261">
        <f t="shared" si="5"/>
        <v>20</v>
      </c>
      <c r="U47" s="261">
        <f>SUM(1*1.5)</f>
        <v>1.5</v>
      </c>
      <c r="W47" s="261">
        <f t="shared" si="6"/>
        <v>21.5</v>
      </c>
      <c r="Y47" s="1483">
        <v>22942</v>
      </c>
      <c r="Z47" s="259">
        <v>23801</v>
      </c>
    </row>
    <row r="48" spans="1:26">
      <c r="A48" s="1510" t="s">
        <v>133</v>
      </c>
      <c r="B48" s="1511" t="s">
        <v>3261</v>
      </c>
      <c r="C48" s="1512" t="s">
        <v>49</v>
      </c>
      <c r="D48" s="1513">
        <v>2</v>
      </c>
      <c r="E48" s="1514">
        <v>24</v>
      </c>
      <c r="F48" s="1515">
        <v>1960</v>
      </c>
      <c r="G48" s="1513">
        <v>9</v>
      </c>
      <c r="H48" s="1514">
        <v>13</v>
      </c>
      <c r="I48" s="1515">
        <v>1996</v>
      </c>
      <c r="J48" s="1480">
        <v>2020</v>
      </c>
      <c r="K48" s="1535">
        <v>23222</v>
      </c>
      <c r="L48" s="36"/>
      <c r="M48" s="36"/>
      <c r="N48" s="150">
        <f t="shared" si="0"/>
        <v>0</v>
      </c>
      <c r="O48" s="39">
        <f t="shared" si="4"/>
        <v>24</v>
      </c>
      <c r="P48" s="38">
        <f t="shared" si="1"/>
        <v>26</v>
      </c>
      <c r="Q48" s="151">
        <f t="shared" si="2"/>
        <v>603772</v>
      </c>
      <c r="S48" s="1482">
        <f t="shared" si="3"/>
        <v>24</v>
      </c>
      <c r="T48" s="261">
        <f t="shared" si="5"/>
        <v>20</v>
      </c>
      <c r="U48" s="261">
        <f>SUM(4*1.5)</f>
        <v>6</v>
      </c>
      <c r="W48" s="261">
        <f t="shared" si="6"/>
        <v>26</v>
      </c>
      <c r="Y48" s="1516">
        <v>22410</v>
      </c>
      <c r="Z48" s="190">
        <v>23222</v>
      </c>
    </row>
    <row r="49" spans="1:26">
      <c r="A49" s="1510" t="s">
        <v>109</v>
      </c>
      <c r="B49" s="1511" t="s">
        <v>3262</v>
      </c>
      <c r="C49" s="1512" t="s">
        <v>3263</v>
      </c>
      <c r="D49" s="1529">
        <v>1</v>
      </c>
      <c r="E49" s="1512">
        <v>19</v>
      </c>
      <c r="F49" s="1480">
        <v>1960</v>
      </c>
      <c r="G49" s="1479">
        <v>7</v>
      </c>
      <c r="H49" s="110">
        <v>14</v>
      </c>
      <c r="I49" s="1515">
        <v>1986</v>
      </c>
      <c r="J49" s="1480">
        <v>2020</v>
      </c>
      <c r="K49" s="1535">
        <v>38543</v>
      </c>
      <c r="L49" s="36">
        <v>42.073999999999998</v>
      </c>
      <c r="M49" s="36">
        <v>131.917</v>
      </c>
      <c r="N49" s="150">
        <f t="shared" si="0"/>
        <v>323186.75766027509</v>
      </c>
      <c r="O49" s="39">
        <f t="shared" si="4"/>
        <v>34</v>
      </c>
      <c r="P49" s="38">
        <f t="shared" si="1"/>
        <v>43</v>
      </c>
      <c r="Q49" s="151">
        <f t="shared" si="2"/>
        <v>1657349</v>
      </c>
      <c r="S49" s="1482">
        <f t="shared" si="3"/>
        <v>34</v>
      </c>
      <c r="T49" s="261">
        <f t="shared" si="5"/>
        <v>20</v>
      </c>
      <c r="U49" s="261">
        <f t="shared" si="7"/>
        <v>15</v>
      </c>
      <c r="V49" s="261">
        <f>SUM(4*2)</f>
        <v>8</v>
      </c>
      <c r="W49" s="261">
        <f t="shared" si="6"/>
        <v>43</v>
      </c>
      <c r="Y49" s="1516">
        <v>38543</v>
      </c>
      <c r="Z49" s="190">
        <v>38543</v>
      </c>
    </row>
    <row r="50" spans="1:26">
      <c r="A50" s="1510" t="s">
        <v>108</v>
      </c>
      <c r="B50" s="1511" t="s">
        <v>3264</v>
      </c>
      <c r="C50" s="1512" t="s">
        <v>48</v>
      </c>
      <c r="D50" s="1513">
        <v>1</v>
      </c>
      <c r="E50" s="1514">
        <v>27</v>
      </c>
      <c r="F50" s="1515">
        <v>1960</v>
      </c>
      <c r="G50" s="1513">
        <v>7</v>
      </c>
      <c r="H50" s="1514">
        <v>16</v>
      </c>
      <c r="I50" s="1515">
        <v>1987</v>
      </c>
      <c r="J50" s="1480">
        <v>2020</v>
      </c>
      <c r="K50" s="1535">
        <v>41140</v>
      </c>
      <c r="L50" s="36"/>
      <c r="M50" s="36"/>
      <c r="N50" s="150">
        <f t="shared" si="0"/>
        <v>0</v>
      </c>
      <c r="O50" s="39">
        <f t="shared" si="4"/>
        <v>33</v>
      </c>
      <c r="P50" s="38">
        <f t="shared" si="1"/>
        <v>41</v>
      </c>
      <c r="Q50" s="151">
        <f t="shared" si="2"/>
        <v>1686740</v>
      </c>
      <c r="S50" s="1482">
        <f t="shared" si="3"/>
        <v>33</v>
      </c>
      <c r="T50" s="261">
        <f t="shared" si="5"/>
        <v>20</v>
      </c>
      <c r="U50" s="261">
        <f t="shared" si="7"/>
        <v>15</v>
      </c>
      <c r="V50" s="261">
        <f>SUM(3*2)</f>
        <v>6</v>
      </c>
      <c r="W50" s="261">
        <f t="shared" si="6"/>
        <v>41</v>
      </c>
      <c r="Y50" s="1516">
        <v>24224</v>
      </c>
      <c r="Z50" s="190">
        <v>41140</v>
      </c>
    </row>
    <row r="51" spans="1:26">
      <c r="A51" s="1510" t="s">
        <v>114</v>
      </c>
      <c r="B51" s="1511" t="s">
        <v>3265</v>
      </c>
      <c r="C51" s="1518" t="s">
        <v>48</v>
      </c>
      <c r="D51" s="1513">
        <v>1</v>
      </c>
      <c r="E51" s="1514">
        <v>21</v>
      </c>
      <c r="F51" s="1515">
        <v>1960</v>
      </c>
      <c r="G51" s="1513">
        <v>8</v>
      </c>
      <c r="H51" s="1514">
        <v>13</v>
      </c>
      <c r="I51" s="1515">
        <v>1988</v>
      </c>
      <c r="J51" s="1480">
        <v>2020</v>
      </c>
      <c r="K51" s="1535">
        <v>23222</v>
      </c>
      <c r="L51" s="36"/>
      <c r="M51" s="36"/>
      <c r="N51" s="150">
        <f t="shared" si="0"/>
        <v>0</v>
      </c>
      <c r="O51" s="39">
        <f t="shared" si="4"/>
        <v>32</v>
      </c>
      <c r="P51" s="38">
        <f t="shared" si="1"/>
        <v>39</v>
      </c>
      <c r="Q51" s="151">
        <f t="shared" si="2"/>
        <v>905658</v>
      </c>
      <c r="S51" s="1482">
        <f t="shared" si="3"/>
        <v>32</v>
      </c>
      <c r="T51" s="261">
        <f t="shared" si="5"/>
        <v>20</v>
      </c>
      <c r="U51" s="261">
        <f t="shared" si="7"/>
        <v>15</v>
      </c>
      <c r="V51" s="261">
        <f>SUM(2*2)</f>
        <v>4</v>
      </c>
      <c r="W51" s="261">
        <f t="shared" si="6"/>
        <v>39</v>
      </c>
      <c r="Y51" s="1516">
        <v>24510</v>
      </c>
      <c r="Z51" s="190">
        <v>23222</v>
      </c>
    </row>
    <row r="52" spans="1:26">
      <c r="A52" s="1510" t="s">
        <v>113</v>
      </c>
      <c r="B52" s="1511" t="s">
        <v>3266</v>
      </c>
      <c r="C52" s="1512" t="s">
        <v>49</v>
      </c>
      <c r="D52" s="1513">
        <v>1</v>
      </c>
      <c r="E52" s="1514">
        <v>29</v>
      </c>
      <c r="F52" s="1515">
        <v>1960</v>
      </c>
      <c r="G52" s="1513">
        <v>11</v>
      </c>
      <c r="H52" s="1514">
        <v>10</v>
      </c>
      <c r="I52" s="1515">
        <v>1987</v>
      </c>
      <c r="J52" s="1480">
        <v>2020</v>
      </c>
      <c r="K52" s="1535">
        <v>24395</v>
      </c>
      <c r="L52" s="36"/>
      <c r="M52" s="36"/>
      <c r="N52" s="150">
        <f t="shared" si="0"/>
        <v>0</v>
      </c>
      <c r="O52" s="39">
        <f t="shared" si="4"/>
        <v>33</v>
      </c>
      <c r="P52" s="38">
        <f t="shared" si="1"/>
        <v>41</v>
      </c>
      <c r="Q52" s="151">
        <f t="shared" si="2"/>
        <v>1000195</v>
      </c>
      <c r="S52" s="1482">
        <f t="shared" si="3"/>
        <v>33</v>
      </c>
      <c r="T52" s="261">
        <f t="shared" si="5"/>
        <v>20</v>
      </c>
      <c r="U52" s="261">
        <f t="shared" si="7"/>
        <v>15</v>
      </c>
      <c r="V52" s="261">
        <f>SUM(3*2)</f>
        <v>6</v>
      </c>
      <c r="W52" s="261">
        <f t="shared" si="6"/>
        <v>41</v>
      </c>
      <c r="Y52" s="1516">
        <v>23486</v>
      </c>
      <c r="Z52" s="190">
        <v>24395</v>
      </c>
    </row>
    <row r="53" spans="1:26">
      <c r="A53" s="1510" t="s">
        <v>124</v>
      </c>
      <c r="B53" s="1519" t="s">
        <v>1688</v>
      </c>
      <c r="C53" s="1463" t="s">
        <v>162</v>
      </c>
      <c r="D53" s="1479">
        <v>12</v>
      </c>
      <c r="E53" s="110">
        <v>21</v>
      </c>
      <c r="F53" s="1480">
        <v>1959</v>
      </c>
      <c r="G53" s="1479">
        <v>3</v>
      </c>
      <c r="H53" s="110">
        <v>16</v>
      </c>
      <c r="I53" s="1480">
        <v>1980</v>
      </c>
      <c r="J53" s="1480">
        <v>2020</v>
      </c>
      <c r="K53" s="1535">
        <v>30909</v>
      </c>
      <c r="L53" s="36">
        <v>25.725000000000001</v>
      </c>
      <c r="M53" s="36">
        <v>151.46700000000001</v>
      </c>
      <c r="N53" s="150">
        <f t="shared" ref="N53:N104" si="8">SUM(L53:M53)*0.0481927*K53</f>
        <v>263943.10600864561</v>
      </c>
      <c r="O53" s="39">
        <f t="shared" si="4"/>
        <v>40</v>
      </c>
      <c r="P53" s="38">
        <f t="shared" si="1"/>
        <v>55</v>
      </c>
      <c r="Q53" s="151">
        <f t="shared" si="2"/>
        <v>1699995</v>
      </c>
      <c r="S53" s="1482">
        <f t="shared" si="3"/>
        <v>40</v>
      </c>
      <c r="T53" s="261">
        <f t="shared" ref="T53:T59" si="9">SUM(20*1)</f>
        <v>20</v>
      </c>
      <c r="U53" s="261">
        <f>SUM(10*1.5)</f>
        <v>15</v>
      </c>
      <c r="V53" s="261">
        <f>SUM(10*2)</f>
        <v>20</v>
      </c>
      <c r="W53" s="261">
        <f t="shared" si="6"/>
        <v>55</v>
      </c>
      <c r="Y53" s="1516">
        <v>29359</v>
      </c>
      <c r="Z53" s="190">
        <v>30909</v>
      </c>
    </row>
    <row r="54" spans="1:26">
      <c r="A54" s="1510" t="s">
        <v>119</v>
      </c>
      <c r="B54" s="1511" t="s">
        <v>1690</v>
      </c>
      <c r="C54" s="1536" t="s">
        <v>1668</v>
      </c>
      <c r="D54" s="1479">
        <v>12</v>
      </c>
      <c r="E54" s="110">
        <v>31</v>
      </c>
      <c r="F54" s="1480">
        <v>1959</v>
      </c>
      <c r="G54" s="1479">
        <v>4</v>
      </c>
      <c r="H54" s="110">
        <v>24</v>
      </c>
      <c r="I54" s="1480">
        <v>1985</v>
      </c>
      <c r="J54" s="1480">
        <v>2020</v>
      </c>
      <c r="K54" s="1535">
        <v>14961</v>
      </c>
      <c r="L54" s="36">
        <v>90.119</v>
      </c>
      <c r="M54" s="36">
        <v>92.29</v>
      </c>
      <c r="N54" s="150">
        <f t="shared" si="8"/>
        <v>131518.89270814229</v>
      </c>
      <c r="O54" s="39">
        <f t="shared" si="4"/>
        <v>35</v>
      </c>
      <c r="P54" s="38">
        <f t="shared" si="1"/>
        <v>45</v>
      </c>
      <c r="Q54" s="151">
        <f t="shared" si="2"/>
        <v>673245</v>
      </c>
      <c r="S54" s="1482">
        <f t="shared" si="3"/>
        <v>35</v>
      </c>
      <c r="T54" s="261">
        <f t="shared" si="9"/>
        <v>20</v>
      </c>
      <c r="U54" s="261">
        <f>SUM(10*1.5)</f>
        <v>15</v>
      </c>
      <c r="V54" s="261">
        <f>SUM(5*2)</f>
        <v>10</v>
      </c>
      <c r="W54" s="261">
        <f t="shared" si="6"/>
        <v>45</v>
      </c>
      <c r="Y54" s="1516">
        <v>14459</v>
      </c>
      <c r="Z54" s="190">
        <v>14961</v>
      </c>
    </row>
    <row r="55" spans="1:26">
      <c r="A55" s="1510" t="s">
        <v>111</v>
      </c>
      <c r="B55" s="1511" t="s">
        <v>1696</v>
      </c>
      <c r="C55" s="1463" t="s">
        <v>1669</v>
      </c>
      <c r="D55" s="1479">
        <v>12</v>
      </c>
      <c r="E55" s="110">
        <v>27</v>
      </c>
      <c r="F55" s="1480">
        <v>1959</v>
      </c>
      <c r="G55" s="1479">
        <v>9</v>
      </c>
      <c r="H55" s="110">
        <v>30</v>
      </c>
      <c r="I55" s="1480">
        <v>2002</v>
      </c>
      <c r="J55" s="1480">
        <v>2020</v>
      </c>
      <c r="K55" s="1535">
        <v>23510</v>
      </c>
      <c r="L55" s="36"/>
      <c r="M55" s="36"/>
      <c r="N55" s="150">
        <f t="shared" si="8"/>
        <v>0</v>
      </c>
      <c r="O55" s="39">
        <f t="shared" si="4"/>
        <v>18</v>
      </c>
      <c r="P55" s="38">
        <f t="shared" si="1"/>
        <v>32</v>
      </c>
      <c r="Q55" s="151">
        <f t="shared" si="2"/>
        <v>752320</v>
      </c>
      <c r="S55" s="1482">
        <f t="shared" si="3"/>
        <v>18</v>
      </c>
      <c r="T55" s="261">
        <f t="shared" si="9"/>
        <v>20</v>
      </c>
      <c r="U55" s="261">
        <f>SUM(8*1.5)</f>
        <v>12</v>
      </c>
      <c r="W55" s="261">
        <f t="shared" si="6"/>
        <v>32</v>
      </c>
      <c r="Y55" s="1516">
        <v>22674</v>
      </c>
      <c r="Z55" s="190">
        <v>23510</v>
      </c>
    </row>
    <row r="56" spans="1:26">
      <c r="A56" s="1510" t="s">
        <v>126</v>
      </c>
      <c r="B56" s="1511" t="s">
        <v>1705</v>
      </c>
      <c r="C56" s="1463" t="s">
        <v>1065</v>
      </c>
      <c r="D56" s="1479">
        <v>12</v>
      </c>
      <c r="E56" s="110">
        <v>29</v>
      </c>
      <c r="F56" s="1480">
        <v>1959</v>
      </c>
      <c r="G56" s="1479">
        <v>8</v>
      </c>
      <c r="H56" s="110">
        <v>5</v>
      </c>
      <c r="I56" s="1480">
        <v>1985</v>
      </c>
      <c r="J56" s="1480">
        <v>2020</v>
      </c>
      <c r="K56" s="1535">
        <v>28800</v>
      </c>
      <c r="L56" s="36"/>
      <c r="M56" s="36"/>
      <c r="N56" s="150">
        <f t="shared" si="8"/>
        <v>0</v>
      </c>
      <c r="O56" s="39">
        <f t="shared" si="4"/>
        <v>35</v>
      </c>
      <c r="P56" s="38">
        <f t="shared" si="1"/>
        <v>45</v>
      </c>
      <c r="Q56" s="151">
        <f t="shared" si="2"/>
        <v>1296000</v>
      </c>
      <c r="S56" s="1482">
        <f t="shared" si="3"/>
        <v>35</v>
      </c>
      <c r="T56" s="261">
        <f t="shared" si="9"/>
        <v>20</v>
      </c>
      <c r="U56" s="261">
        <f>SUM(10*1.5)</f>
        <v>15</v>
      </c>
      <c r="V56" s="261">
        <f>SUM(5*2)</f>
        <v>10</v>
      </c>
      <c r="W56" s="261">
        <f t="shared" si="6"/>
        <v>45</v>
      </c>
      <c r="Y56" s="1520">
        <v>27122</v>
      </c>
      <c r="Z56" s="190">
        <v>28800</v>
      </c>
    </row>
    <row r="57" spans="1:26">
      <c r="A57" s="1510" t="s">
        <v>112</v>
      </c>
      <c r="B57" s="1521" t="s">
        <v>1711</v>
      </c>
      <c r="C57" s="1463" t="s">
        <v>1114</v>
      </c>
      <c r="D57" s="1479">
        <v>12</v>
      </c>
      <c r="E57" s="110">
        <v>31</v>
      </c>
      <c r="F57" s="1480">
        <v>1959</v>
      </c>
      <c r="G57" s="1479">
        <v>6</v>
      </c>
      <c r="H57" s="110">
        <v>20</v>
      </c>
      <c r="I57" s="1480">
        <v>1988</v>
      </c>
      <c r="J57" s="1480">
        <v>2020</v>
      </c>
      <c r="K57" s="1535">
        <v>46759</v>
      </c>
      <c r="L57" s="36"/>
      <c r="M57" s="36"/>
      <c r="N57" s="150">
        <f t="shared" si="8"/>
        <v>0</v>
      </c>
      <c r="O57" s="39">
        <f t="shared" si="4"/>
        <v>32</v>
      </c>
      <c r="P57" s="38">
        <f t="shared" si="1"/>
        <v>39</v>
      </c>
      <c r="Q57" s="151">
        <f t="shared" si="2"/>
        <v>1823601</v>
      </c>
      <c r="S57" s="1482">
        <f t="shared" si="3"/>
        <v>32</v>
      </c>
      <c r="T57" s="261">
        <f t="shared" si="9"/>
        <v>20</v>
      </c>
      <c r="U57" s="261">
        <f>SUM(10*1.5)</f>
        <v>15</v>
      </c>
      <c r="V57" s="261">
        <f>SUM(2*2)</f>
        <v>4</v>
      </c>
      <c r="W57" s="261">
        <f t="shared" si="6"/>
        <v>39</v>
      </c>
      <c r="Y57" s="1516">
        <v>43371</v>
      </c>
      <c r="Z57" s="190">
        <v>46759</v>
      </c>
    </row>
    <row r="58" spans="1:26">
      <c r="A58" s="1510" t="s">
        <v>285</v>
      </c>
      <c r="B58" s="1511" t="s">
        <v>1698</v>
      </c>
      <c r="C58" s="1463" t="s">
        <v>1669</v>
      </c>
      <c r="D58" s="1479">
        <v>11</v>
      </c>
      <c r="E58" s="110">
        <v>13</v>
      </c>
      <c r="F58" s="1480">
        <v>1959</v>
      </c>
      <c r="G58" s="1479">
        <v>1</v>
      </c>
      <c r="H58" s="110">
        <v>1</v>
      </c>
      <c r="I58" s="1480">
        <v>1993</v>
      </c>
      <c r="J58" s="1480">
        <v>2020</v>
      </c>
      <c r="K58" s="1535">
        <v>24395</v>
      </c>
      <c r="L58" s="36"/>
      <c r="M58" s="36"/>
      <c r="N58" s="150">
        <f t="shared" si="8"/>
        <v>0</v>
      </c>
      <c r="O58" s="39">
        <f t="shared" si="4"/>
        <v>27</v>
      </c>
      <c r="P58" s="38">
        <f t="shared" si="1"/>
        <v>30.5</v>
      </c>
      <c r="Q58" s="151">
        <f t="shared" si="2"/>
        <v>744047.5</v>
      </c>
      <c r="S58" s="1482">
        <f t="shared" si="3"/>
        <v>27</v>
      </c>
      <c r="T58" s="261">
        <f t="shared" si="9"/>
        <v>20</v>
      </c>
      <c r="U58" s="261">
        <f>SUM(7*1.5)</f>
        <v>10.5</v>
      </c>
      <c r="W58" s="261">
        <f t="shared" si="6"/>
        <v>30.5</v>
      </c>
      <c r="Y58" s="1520">
        <v>23212</v>
      </c>
      <c r="Z58" s="190">
        <v>24395</v>
      </c>
    </row>
    <row r="59" spans="1:26">
      <c r="A59" s="1510" t="s">
        <v>122</v>
      </c>
      <c r="B59" s="233" t="s">
        <v>1712</v>
      </c>
      <c r="C59" s="620" t="s">
        <v>1106</v>
      </c>
      <c r="D59" s="1479">
        <v>11</v>
      </c>
      <c r="E59" s="110">
        <v>18</v>
      </c>
      <c r="F59" s="1480">
        <v>1959</v>
      </c>
      <c r="G59" s="1479">
        <v>1</v>
      </c>
      <c r="H59" s="110">
        <v>14</v>
      </c>
      <c r="I59" s="1480">
        <v>1999</v>
      </c>
      <c r="J59" s="1480">
        <v>2020</v>
      </c>
      <c r="K59" s="1535">
        <v>25861</v>
      </c>
      <c r="L59" s="36"/>
      <c r="M59" s="36"/>
      <c r="N59" s="150">
        <f t="shared" si="8"/>
        <v>0</v>
      </c>
      <c r="O59" s="39">
        <f t="shared" si="4"/>
        <v>21</v>
      </c>
      <c r="P59" s="38">
        <f t="shared" si="1"/>
        <v>21.5</v>
      </c>
      <c r="Q59" s="151">
        <f t="shared" si="2"/>
        <v>556011.5</v>
      </c>
      <c r="S59" s="1482">
        <f t="shared" si="3"/>
        <v>21</v>
      </c>
      <c r="T59" s="261">
        <f t="shared" si="9"/>
        <v>20</v>
      </c>
      <c r="U59" s="261">
        <f>SUM(1*1.5)</f>
        <v>1.5</v>
      </c>
      <c r="W59" s="261">
        <f t="shared" si="6"/>
        <v>21.5</v>
      </c>
      <c r="Y59" s="1483">
        <v>24799</v>
      </c>
      <c r="Z59" s="190">
        <v>25861</v>
      </c>
    </row>
    <row r="60" spans="1:26">
      <c r="A60" s="1510" t="s">
        <v>290</v>
      </c>
      <c r="B60" s="685" t="s">
        <v>1672</v>
      </c>
      <c r="C60" s="620" t="s">
        <v>1106</v>
      </c>
      <c r="D60" s="1479">
        <v>10</v>
      </c>
      <c r="E60" s="110">
        <v>19</v>
      </c>
      <c r="F60" s="1537">
        <v>1959</v>
      </c>
      <c r="G60" s="1479">
        <v>1</v>
      </c>
      <c r="H60" s="110">
        <v>2</v>
      </c>
      <c r="I60" s="1480">
        <v>2001</v>
      </c>
      <c r="J60" s="1480">
        <v>2020</v>
      </c>
      <c r="K60" s="1535">
        <v>26506</v>
      </c>
      <c r="L60" s="36"/>
      <c r="M60" s="36"/>
      <c r="N60" s="150">
        <f t="shared" si="8"/>
        <v>0</v>
      </c>
      <c r="O60" s="39">
        <f t="shared" si="4"/>
        <v>19</v>
      </c>
      <c r="P60" s="38">
        <f t="shared" si="1"/>
        <v>19</v>
      </c>
      <c r="Q60" s="151">
        <f t="shared" si="2"/>
        <v>503614</v>
      </c>
      <c r="S60" s="1482">
        <f t="shared" si="3"/>
        <v>19</v>
      </c>
      <c r="T60" s="261">
        <f>SUM(19*1)</f>
        <v>19</v>
      </c>
      <c r="W60" s="261">
        <f t="shared" si="6"/>
        <v>19</v>
      </c>
      <c r="Y60" s="1538">
        <v>25091</v>
      </c>
      <c r="Z60" s="190">
        <v>26506</v>
      </c>
    </row>
    <row r="61" spans="1:26">
      <c r="A61" s="1510" t="s">
        <v>439</v>
      </c>
      <c r="B61" s="233" t="s">
        <v>1674</v>
      </c>
      <c r="C61" s="620" t="s">
        <v>1106</v>
      </c>
      <c r="D61" s="1479">
        <v>10</v>
      </c>
      <c r="E61" s="110">
        <v>25</v>
      </c>
      <c r="F61" s="1480">
        <v>1959</v>
      </c>
      <c r="G61" s="1479">
        <v>10</v>
      </c>
      <c r="H61" s="110">
        <v>2</v>
      </c>
      <c r="I61" s="1480">
        <v>2000</v>
      </c>
      <c r="J61" s="1480">
        <v>2020</v>
      </c>
      <c r="K61" s="1535">
        <v>25861</v>
      </c>
      <c r="L61" s="36"/>
      <c r="M61" s="36"/>
      <c r="N61" s="150">
        <f t="shared" si="8"/>
        <v>0</v>
      </c>
      <c r="O61" s="39">
        <f t="shared" si="4"/>
        <v>20</v>
      </c>
      <c r="P61" s="38">
        <f t="shared" si="1"/>
        <v>20</v>
      </c>
      <c r="Q61" s="151">
        <f t="shared" si="2"/>
        <v>517220</v>
      </c>
      <c r="S61" s="1482">
        <f t="shared" si="3"/>
        <v>20</v>
      </c>
      <c r="T61" s="261">
        <v>20</v>
      </c>
      <c r="W61" s="261">
        <f t="shared" si="6"/>
        <v>20</v>
      </c>
      <c r="Y61" s="1538">
        <v>24510</v>
      </c>
      <c r="Z61" s="190">
        <v>25861</v>
      </c>
    </row>
    <row r="62" spans="1:26">
      <c r="A62" s="1510" t="s">
        <v>440</v>
      </c>
      <c r="B62" s="233" t="s">
        <v>1681</v>
      </c>
      <c r="C62" s="620" t="s">
        <v>1669</v>
      </c>
      <c r="D62" s="1479">
        <v>10</v>
      </c>
      <c r="E62" s="110">
        <v>15</v>
      </c>
      <c r="F62" s="1480">
        <v>1959</v>
      </c>
      <c r="G62" s="1479">
        <v>1</v>
      </c>
      <c r="H62" s="110">
        <v>6</v>
      </c>
      <c r="I62" s="1480">
        <v>1986</v>
      </c>
      <c r="J62" s="1480">
        <v>2020</v>
      </c>
      <c r="K62" s="1535">
        <v>24697</v>
      </c>
      <c r="L62" s="36"/>
      <c r="M62" s="36"/>
      <c r="N62" s="150">
        <f t="shared" si="8"/>
        <v>0</v>
      </c>
      <c r="O62" s="39">
        <f t="shared" si="4"/>
        <v>34</v>
      </c>
      <c r="P62" s="38">
        <f t="shared" si="1"/>
        <v>43</v>
      </c>
      <c r="Q62" s="151">
        <f t="shared" si="2"/>
        <v>1061971</v>
      </c>
      <c r="S62" s="1482">
        <f t="shared" si="3"/>
        <v>34</v>
      </c>
      <c r="T62" s="261">
        <f t="shared" ref="T62:T68" si="10">SUM(20*1)</f>
        <v>20</v>
      </c>
      <c r="U62" s="261">
        <f>SUM(10*1.5)</f>
        <v>15</v>
      </c>
      <c r="V62" s="261">
        <f>SUM(4*2)</f>
        <v>8</v>
      </c>
      <c r="W62" s="261">
        <f t="shared" si="6"/>
        <v>43</v>
      </c>
      <c r="Y62" s="1483">
        <v>23763</v>
      </c>
      <c r="Z62" s="190">
        <v>24697</v>
      </c>
    </row>
    <row r="63" spans="1:26">
      <c r="A63" s="1510" t="s">
        <v>441</v>
      </c>
      <c r="B63" s="233" t="s">
        <v>1682</v>
      </c>
      <c r="C63" s="620" t="s">
        <v>1118</v>
      </c>
      <c r="D63" s="1479">
        <v>10</v>
      </c>
      <c r="E63" s="110">
        <v>28</v>
      </c>
      <c r="F63" s="1480">
        <v>1959</v>
      </c>
      <c r="G63" s="1479">
        <v>6</v>
      </c>
      <c r="H63" s="110">
        <v>26</v>
      </c>
      <c r="I63" s="1480">
        <v>1996</v>
      </c>
      <c r="J63" s="1480">
        <v>2020</v>
      </c>
      <c r="K63" s="1535">
        <v>20387</v>
      </c>
      <c r="L63" s="36">
        <v>12.907999999999999</v>
      </c>
      <c r="M63" s="36">
        <v>20.75</v>
      </c>
      <c r="N63" s="150">
        <f t="shared" si="8"/>
        <v>33069.138981984201</v>
      </c>
      <c r="O63" s="39">
        <f t="shared" si="4"/>
        <v>24</v>
      </c>
      <c r="P63" s="38">
        <f t="shared" si="1"/>
        <v>26</v>
      </c>
      <c r="Q63" s="151">
        <f t="shared" si="2"/>
        <v>530062</v>
      </c>
      <c r="S63" s="1482">
        <f t="shared" si="3"/>
        <v>24</v>
      </c>
      <c r="T63" s="261">
        <f t="shared" si="10"/>
        <v>20</v>
      </c>
      <c r="U63" s="261">
        <f>SUM(4*1.5)</f>
        <v>6</v>
      </c>
      <c r="W63" s="261">
        <f t="shared" si="6"/>
        <v>26</v>
      </c>
      <c r="Y63" s="1538">
        <v>21777</v>
      </c>
      <c r="Z63" s="190">
        <v>20387</v>
      </c>
    </row>
    <row r="64" spans="1:26">
      <c r="A64" s="1510" t="s">
        <v>442</v>
      </c>
      <c r="B64" s="233" t="s">
        <v>1683</v>
      </c>
      <c r="C64" s="620" t="s">
        <v>1684</v>
      </c>
      <c r="D64" s="1479">
        <v>10</v>
      </c>
      <c r="E64" s="110">
        <v>7</v>
      </c>
      <c r="F64" s="1480">
        <v>1959</v>
      </c>
      <c r="G64" s="1479">
        <v>11</v>
      </c>
      <c r="H64" s="110">
        <v>23</v>
      </c>
      <c r="I64" s="1480">
        <v>1983</v>
      </c>
      <c r="J64" s="1480">
        <v>2020</v>
      </c>
      <c r="K64" s="1535">
        <v>58748</v>
      </c>
      <c r="L64" s="36">
        <v>138.44999999999999</v>
      </c>
      <c r="M64" s="36">
        <v>239.7</v>
      </c>
      <c r="N64" s="150">
        <f t="shared" si="8"/>
        <v>1070627.63527974</v>
      </c>
      <c r="O64" s="39">
        <f t="shared" si="4"/>
        <v>37</v>
      </c>
      <c r="P64" s="38">
        <f t="shared" si="1"/>
        <v>49</v>
      </c>
      <c r="Q64" s="151">
        <f t="shared" si="2"/>
        <v>2878652</v>
      </c>
      <c r="S64" s="1482">
        <f t="shared" si="3"/>
        <v>37</v>
      </c>
      <c r="T64" s="261">
        <f t="shared" si="10"/>
        <v>20</v>
      </c>
      <c r="U64" s="261">
        <f>SUM(10*1.5)</f>
        <v>15</v>
      </c>
      <c r="V64" s="261">
        <f>SUM(7*2)</f>
        <v>14</v>
      </c>
      <c r="W64" s="261">
        <f t="shared" si="6"/>
        <v>49</v>
      </c>
      <c r="Y64" s="1538">
        <v>53341</v>
      </c>
      <c r="Z64" s="190">
        <v>58748</v>
      </c>
    </row>
    <row r="65" spans="1:26">
      <c r="A65" s="1510" t="s">
        <v>443</v>
      </c>
      <c r="B65" s="233" t="s">
        <v>1686</v>
      </c>
      <c r="C65" s="620" t="s">
        <v>1118</v>
      </c>
      <c r="D65" s="1479">
        <v>10</v>
      </c>
      <c r="E65" s="110">
        <v>10</v>
      </c>
      <c r="F65" s="1480">
        <v>1959</v>
      </c>
      <c r="G65" s="1479">
        <v>8</v>
      </c>
      <c r="H65" s="110">
        <v>1</v>
      </c>
      <c r="I65" s="1480">
        <v>1997</v>
      </c>
      <c r="J65" s="1480">
        <v>2020</v>
      </c>
      <c r="K65" s="1535">
        <v>22829</v>
      </c>
      <c r="L65" s="36"/>
      <c r="M65" s="36"/>
      <c r="N65" s="150">
        <f t="shared" si="8"/>
        <v>0</v>
      </c>
      <c r="O65" s="39">
        <f t="shared" si="4"/>
        <v>23</v>
      </c>
      <c r="P65" s="38">
        <f t="shared" si="1"/>
        <v>24.5</v>
      </c>
      <c r="Q65" s="151">
        <f t="shared" si="2"/>
        <v>559310.5</v>
      </c>
      <c r="S65" s="1482">
        <f t="shared" si="3"/>
        <v>23</v>
      </c>
      <c r="T65" s="261">
        <f t="shared" si="10"/>
        <v>20</v>
      </c>
      <c r="U65" s="261">
        <f>SUM(3*1.5)</f>
        <v>4.5</v>
      </c>
      <c r="W65" s="261">
        <f t="shared" si="6"/>
        <v>24.5</v>
      </c>
      <c r="Y65" s="1539">
        <v>22055</v>
      </c>
      <c r="Z65" s="190">
        <v>22829</v>
      </c>
    </row>
    <row r="66" spans="1:26">
      <c r="A66" s="1510" t="s">
        <v>445</v>
      </c>
      <c r="B66" s="1451" t="s">
        <v>1687</v>
      </c>
      <c r="C66" s="620" t="s">
        <v>92</v>
      </c>
      <c r="D66" s="1479">
        <v>9</v>
      </c>
      <c r="E66" s="110">
        <v>12</v>
      </c>
      <c r="F66" s="1480">
        <v>1959</v>
      </c>
      <c r="G66" s="1479">
        <v>8</v>
      </c>
      <c r="H66" s="110">
        <v>22</v>
      </c>
      <c r="I66" s="1480">
        <v>1985</v>
      </c>
      <c r="J66" s="1480">
        <v>2020</v>
      </c>
      <c r="K66" s="1535">
        <v>67469</v>
      </c>
      <c r="L66" s="36">
        <v>131.25</v>
      </c>
      <c r="M66" s="36">
        <v>248.8</v>
      </c>
      <c r="N66" s="150">
        <f t="shared" si="8"/>
        <v>1235737.6206578149</v>
      </c>
      <c r="O66" s="39">
        <f t="shared" si="4"/>
        <v>35</v>
      </c>
      <c r="P66" s="38">
        <f t="shared" si="1"/>
        <v>45</v>
      </c>
      <c r="Q66" s="151">
        <f t="shared" si="2"/>
        <v>3036105</v>
      </c>
      <c r="S66" s="1482">
        <f t="shared" si="3"/>
        <v>35</v>
      </c>
      <c r="T66" s="261">
        <f t="shared" si="10"/>
        <v>20</v>
      </c>
      <c r="U66" s="261">
        <f>SUM(10*1.5)</f>
        <v>15</v>
      </c>
      <c r="V66" s="261">
        <f>SUM(5*2)</f>
        <v>10</v>
      </c>
      <c r="W66" s="261">
        <f t="shared" si="6"/>
        <v>45</v>
      </c>
      <c r="Y66" s="1483">
        <v>60491</v>
      </c>
      <c r="Z66" s="190">
        <v>67469</v>
      </c>
    </row>
    <row r="67" spans="1:26">
      <c r="A67" s="1510" t="s">
        <v>447</v>
      </c>
      <c r="B67" s="233" t="s">
        <v>1691</v>
      </c>
      <c r="C67" s="620" t="s">
        <v>1669</v>
      </c>
      <c r="D67" s="1479">
        <v>9</v>
      </c>
      <c r="E67" s="110">
        <v>7</v>
      </c>
      <c r="F67" s="1480">
        <v>1959</v>
      </c>
      <c r="G67" s="1479">
        <v>9</v>
      </c>
      <c r="H67" s="110">
        <v>15</v>
      </c>
      <c r="I67" s="1480">
        <v>1990</v>
      </c>
      <c r="J67" s="1480">
        <v>2020</v>
      </c>
      <c r="K67" s="1535">
        <v>24395</v>
      </c>
      <c r="L67" s="36"/>
      <c r="M67" s="36"/>
      <c r="N67" s="150">
        <f t="shared" si="8"/>
        <v>0</v>
      </c>
      <c r="O67" s="39">
        <f t="shared" si="4"/>
        <v>30</v>
      </c>
      <c r="P67" s="38">
        <f t="shared" si="1"/>
        <v>35</v>
      </c>
      <c r="Q67" s="151">
        <f t="shared" si="2"/>
        <v>853825</v>
      </c>
      <c r="S67" s="1482">
        <f t="shared" si="3"/>
        <v>30</v>
      </c>
      <c r="T67" s="261">
        <f t="shared" si="10"/>
        <v>20</v>
      </c>
      <c r="U67" s="261">
        <f>SUM(10*1.5)</f>
        <v>15</v>
      </c>
      <c r="W67" s="261">
        <f t="shared" si="6"/>
        <v>35</v>
      </c>
      <c r="Y67" s="1483">
        <v>23486</v>
      </c>
      <c r="Z67" s="190">
        <v>24395</v>
      </c>
    </row>
    <row r="68" spans="1:26">
      <c r="A68" s="1510" t="s">
        <v>449</v>
      </c>
      <c r="B68" s="233" t="s">
        <v>1693</v>
      </c>
      <c r="C68" s="620" t="s">
        <v>1106</v>
      </c>
      <c r="D68" s="1479">
        <v>9</v>
      </c>
      <c r="E68" s="110">
        <v>8</v>
      </c>
      <c r="F68" s="1480">
        <v>1959</v>
      </c>
      <c r="G68" s="1479">
        <v>6</v>
      </c>
      <c r="H68" s="110">
        <v>13</v>
      </c>
      <c r="I68" s="1480">
        <v>1990</v>
      </c>
      <c r="J68" s="1480">
        <v>2020</v>
      </c>
      <c r="K68" s="1535">
        <v>25861</v>
      </c>
      <c r="L68" s="36"/>
      <c r="M68" s="36"/>
      <c r="N68" s="150">
        <f t="shared" si="8"/>
        <v>0</v>
      </c>
      <c r="O68" s="39">
        <f t="shared" si="4"/>
        <v>30</v>
      </c>
      <c r="P68" s="38">
        <f t="shared" si="1"/>
        <v>35</v>
      </c>
      <c r="Q68" s="151">
        <f t="shared" si="2"/>
        <v>905135</v>
      </c>
      <c r="S68" s="1482">
        <f t="shared" si="3"/>
        <v>30</v>
      </c>
      <c r="T68" s="261">
        <f t="shared" si="10"/>
        <v>20</v>
      </c>
      <c r="U68" s="261">
        <f>SUM(10*1.5)</f>
        <v>15</v>
      </c>
      <c r="W68" s="261">
        <f t="shared" si="6"/>
        <v>35</v>
      </c>
      <c r="Y68" s="1483">
        <v>24799</v>
      </c>
      <c r="Z68" s="190">
        <v>25861</v>
      </c>
    </row>
    <row r="69" spans="1:26">
      <c r="A69" s="1510" t="s">
        <v>450</v>
      </c>
      <c r="B69" s="233" t="s">
        <v>1697</v>
      </c>
      <c r="C69" s="620" t="s">
        <v>1669</v>
      </c>
      <c r="D69" s="1479">
        <v>9</v>
      </c>
      <c r="E69" s="110">
        <v>14</v>
      </c>
      <c r="F69" s="1480">
        <v>1959</v>
      </c>
      <c r="G69" s="1479">
        <v>9</v>
      </c>
      <c r="H69" s="110">
        <v>30</v>
      </c>
      <c r="I69" s="1480">
        <v>2002</v>
      </c>
      <c r="J69" s="1480">
        <v>2020</v>
      </c>
      <c r="K69" s="1535">
        <v>23222</v>
      </c>
      <c r="L69" s="36"/>
      <c r="M69" s="36"/>
      <c r="N69" s="150">
        <f t="shared" si="8"/>
        <v>0</v>
      </c>
      <c r="O69" s="39">
        <f t="shared" si="4"/>
        <v>18</v>
      </c>
      <c r="P69" s="38">
        <f t="shared" si="1"/>
        <v>18</v>
      </c>
      <c r="Q69" s="151">
        <f t="shared" si="2"/>
        <v>417996</v>
      </c>
      <c r="S69" s="1482">
        <f t="shared" si="3"/>
        <v>18</v>
      </c>
      <c r="T69" s="261">
        <v>18</v>
      </c>
      <c r="W69" s="261">
        <f t="shared" si="6"/>
        <v>18</v>
      </c>
      <c r="Y69" s="1483">
        <v>22410</v>
      </c>
      <c r="Z69" s="190">
        <v>23222</v>
      </c>
    </row>
    <row r="70" spans="1:26">
      <c r="A70" s="1510" t="s">
        <v>451</v>
      </c>
      <c r="B70" s="233" t="s">
        <v>1700</v>
      </c>
      <c r="C70" s="620" t="s">
        <v>1106</v>
      </c>
      <c r="D70" s="1479">
        <v>9</v>
      </c>
      <c r="E70" s="110">
        <v>29</v>
      </c>
      <c r="F70" s="1480">
        <v>1959</v>
      </c>
      <c r="G70" s="1479">
        <v>12</v>
      </c>
      <c r="H70" s="110">
        <v>9</v>
      </c>
      <c r="I70" s="1480">
        <v>1985</v>
      </c>
      <c r="J70" s="1480">
        <v>2020</v>
      </c>
      <c r="K70" s="1535">
        <v>25545</v>
      </c>
      <c r="L70" s="36"/>
      <c r="M70" s="36"/>
      <c r="N70" s="150">
        <f t="shared" si="8"/>
        <v>0</v>
      </c>
      <c r="O70" s="39">
        <f t="shared" si="4"/>
        <v>35</v>
      </c>
      <c r="P70" s="38">
        <f t="shared" si="1"/>
        <v>45</v>
      </c>
      <c r="Q70" s="151">
        <f t="shared" si="2"/>
        <v>1149525</v>
      </c>
      <c r="S70" s="1482">
        <f t="shared" si="3"/>
        <v>35</v>
      </c>
      <c r="T70" s="261">
        <f>SUM(20*1)</f>
        <v>20</v>
      </c>
      <c r="U70" s="261">
        <f>SUM(10*1.5)</f>
        <v>15</v>
      </c>
      <c r="V70" s="261">
        <f>SUM(5*2)</f>
        <v>10</v>
      </c>
      <c r="W70" s="261">
        <f t="shared" si="6"/>
        <v>45</v>
      </c>
      <c r="Y70" s="1483">
        <v>24510</v>
      </c>
      <c r="Z70" s="190">
        <v>25545</v>
      </c>
    </row>
    <row r="71" spans="1:26">
      <c r="A71" s="1510" t="s">
        <v>452</v>
      </c>
      <c r="B71" s="685" t="s">
        <v>1702</v>
      </c>
      <c r="C71" s="620" t="s">
        <v>1106</v>
      </c>
      <c r="D71" s="1479">
        <v>9</v>
      </c>
      <c r="E71" s="110">
        <v>18</v>
      </c>
      <c r="F71" s="1480">
        <v>1959</v>
      </c>
      <c r="G71" s="1479">
        <v>8</v>
      </c>
      <c r="H71" s="110">
        <v>4</v>
      </c>
      <c r="I71" s="1480">
        <v>2003</v>
      </c>
      <c r="J71" s="1480">
        <v>2020</v>
      </c>
      <c r="K71" s="1535">
        <v>25545</v>
      </c>
      <c r="L71" s="36"/>
      <c r="M71" s="36"/>
      <c r="N71" s="150">
        <f t="shared" si="8"/>
        <v>0</v>
      </c>
      <c r="O71" s="39">
        <f t="shared" si="4"/>
        <v>17</v>
      </c>
      <c r="P71" s="38">
        <f t="shared" si="1"/>
        <v>17</v>
      </c>
      <c r="Q71" s="151">
        <f t="shared" si="2"/>
        <v>434265</v>
      </c>
      <c r="S71" s="1482">
        <f t="shared" si="3"/>
        <v>17</v>
      </c>
      <c r="T71" s="261">
        <v>17</v>
      </c>
      <c r="W71" s="261">
        <f t="shared" si="6"/>
        <v>17</v>
      </c>
      <c r="Y71" s="1538">
        <v>24224</v>
      </c>
      <c r="Z71" s="190">
        <v>25545</v>
      </c>
    </row>
    <row r="72" spans="1:26">
      <c r="A72" s="1510" t="s">
        <v>453</v>
      </c>
      <c r="B72" s="233" t="s">
        <v>1710</v>
      </c>
      <c r="C72" s="620" t="s">
        <v>1118</v>
      </c>
      <c r="D72" s="1479">
        <v>9</v>
      </c>
      <c r="E72" s="110">
        <v>2</v>
      </c>
      <c r="F72" s="1480">
        <v>1959</v>
      </c>
      <c r="G72" s="1479">
        <v>9</v>
      </c>
      <c r="H72" s="110">
        <v>12</v>
      </c>
      <c r="I72" s="1480">
        <v>1987</v>
      </c>
      <c r="J72" s="1480">
        <v>2020</v>
      </c>
      <c r="K72" s="1535">
        <v>22829</v>
      </c>
      <c r="L72" s="36"/>
      <c r="M72" s="36"/>
      <c r="N72" s="150">
        <f t="shared" si="8"/>
        <v>0</v>
      </c>
      <c r="O72" s="39">
        <f t="shared" si="4"/>
        <v>33</v>
      </c>
      <c r="P72" s="38">
        <f t="shared" si="1"/>
        <v>41</v>
      </c>
      <c r="Q72" s="151">
        <f t="shared" si="2"/>
        <v>935989</v>
      </c>
      <c r="S72" s="1482">
        <f t="shared" si="3"/>
        <v>33</v>
      </c>
      <c r="T72" s="261">
        <f>SUM(20*1)</f>
        <v>20</v>
      </c>
      <c r="U72" s="261">
        <f>SUM(10*1.5)</f>
        <v>15</v>
      </c>
      <c r="V72" s="261">
        <f>SUM(3*2)</f>
        <v>6</v>
      </c>
      <c r="W72" s="261">
        <f t="shared" si="6"/>
        <v>41</v>
      </c>
      <c r="Y72" s="1483">
        <v>22055</v>
      </c>
      <c r="Z72" s="190">
        <v>22829</v>
      </c>
    </row>
    <row r="73" spans="1:26">
      <c r="A73" s="1510" t="s">
        <v>454</v>
      </c>
      <c r="B73" s="233" t="s">
        <v>1713</v>
      </c>
      <c r="C73" s="620" t="s">
        <v>1714</v>
      </c>
      <c r="D73" s="1479">
        <v>9</v>
      </c>
      <c r="E73" s="110">
        <v>3</v>
      </c>
      <c r="F73" s="1480">
        <v>1959</v>
      </c>
      <c r="G73" s="1479">
        <v>12</v>
      </c>
      <c r="H73" s="110">
        <v>15</v>
      </c>
      <c r="I73" s="1480">
        <v>1988</v>
      </c>
      <c r="J73" s="1480">
        <v>2020</v>
      </c>
      <c r="K73" s="1535">
        <v>27755</v>
      </c>
      <c r="L73" s="36">
        <v>21.5</v>
      </c>
      <c r="M73" s="36">
        <v>27.5</v>
      </c>
      <c r="N73" s="150">
        <f t="shared" si="8"/>
        <v>65541.831036499992</v>
      </c>
      <c r="O73" s="39">
        <f t="shared" si="4"/>
        <v>32</v>
      </c>
      <c r="P73" s="38">
        <f t="shared" si="1"/>
        <v>39</v>
      </c>
      <c r="Q73" s="151">
        <f t="shared" si="2"/>
        <v>1082445</v>
      </c>
      <c r="S73" s="1482">
        <f t="shared" si="3"/>
        <v>32</v>
      </c>
      <c r="T73" s="261">
        <f>SUM(20*1)</f>
        <v>20</v>
      </c>
      <c r="U73" s="261">
        <f>SUM(10*1.5)</f>
        <v>15</v>
      </c>
      <c r="V73" s="261">
        <f>SUM(2*2)</f>
        <v>4</v>
      </c>
      <c r="W73" s="261">
        <f t="shared" si="6"/>
        <v>39</v>
      </c>
      <c r="Y73" s="1483">
        <v>26294</v>
      </c>
      <c r="Z73" s="190">
        <v>27755</v>
      </c>
    </row>
    <row r="74" spans="1:26">
      <c r="A74" s="1510" t="s">
        <v>455</v>
      </c>
      <c r="B74" s="233" t="s">
        <v>1679</v>
      </c>
      <c r="C74" s="620" t="s">
        <v>1114</v>
      </c>
      <c r="D74" s="1479">
        <v>8</v>
      </c>
      <c r="E74" s="110">
        <v>11</v>
      </c>
      <c r="F74" s="1480">
        <v>1959</v>
      </c>
      <c r="G74" s="1479">
        <v>11</v>
      </c>
      <c r="H74" s="110">
        <v>8</v>
      </c>
      <c r="I74" s="1480">
        <v>1983</v>
      </c>
      <c r="J74" s="1480">
        <v>2020</v>
      </c>
      <c r="K74" s="1535">
        <v>46008</v>
      </c>
      <c r="L74" s="36"/>
      <c r="M74" s="36"/>
      <c r="N74" s="150">
        <f t="shared" si="8"/>
        <v>0</v>
      </c>
      <c r="O74" s="39">
        <f t="shared" si="4"/>
        <v>37</v>
      </c>
      <c r="P74" s="38">
        <f t="shared" si="1"/>
        <v>49</v>
      </c>
      <c r="Q74" s="151">
        <f t="shared" si="2"/>
        <v>2254392</v>
      </c>
      <c r="S74" s="1482">
        <f t="shared" si="3"/>
        <v>37</v>
      </c>
      <c r="T74" s="261">
        <f>SUM(20*1)</f>
        <v>20</v>
      </c>
      <c r="U74" s="261">
        <f>SUM(10*1.5)</f>
        <v>15</v>
      </c>
      <c r="V74" s="261">
        <f>SUM(7*2)</f>
        <v>14</v>
      </c>
      <c r="W74" s="261">
        <f t="shared" si="6"/>
        <v>49</v>
      </c>
      <c r="Y74" s="1538">
        <v>42099</v>
      </c>
      <c r="Z74" s="190">
        <v>46008</v>
      </c>
    </row>
    <row r="75" spans="1:26">
      <c r="A75" s="1510" t="s">
        <v>456</v>
      </c>
      <c r="B75" s="233" t="s">
        <v>1706</v>
      </c>
      <c r="C75" s="620" t="s">
        <v>1684</v>
      </c>
      <c r="D75" s="1479">
        <v>8</v>
      </c>
      <c r="E75" s="110">
        <v>3</v>
      </c>
      <c r="F75" s="1480">
        <v>1959</v>
      </c>
      <c r="G75" s="1479">
        <v>6</v>
      </c>
      <c r="H75" s="110">
        <v>10</v>
      </c>
      <c r="I75" s="1480">
        <v>1991</v>
      </c>
      <c r="J75" s="1480">
        <v>2020</v>
      </c>
      <c r="K75" s="1535">
        <v>58748</v>
      </c>
      <c r="L75" s="36">
        <v>98.5</v>
      </c>
      <c r="M75" s="36">
        <v>139.78</v>
      </c>
      <c r="N75" s="150">
        <f t="shared" si="8"/>
        <v>674624.23095188802</v>
      </c>
      <c r="O75" s="39">
        <f t="shared" si="4"/>
        <v>29</v>
      </c>
      <c r="P75" s="38">
        <f t="shared" si="1"/>
        <v>33.5</v>
      </c>
      <c r="Q75" s="151">
        <f t="shared" si="2"/>
        <v>1968058</v>
      </c>
      <c r="S75" s="1482">
        <f t="shared" si="3"/>
        <v>29</v>
      </c>
      <c r="T75" s="261">
        <f>SUM(20*1)</f>
        <v>20</v>
      </c>
      <c r="U75" s="261">
        <f>SUM(9*1.5)</f>
        <v>13.5</v>
      </c>
      <c r="W75" s="261">
        <f t="shared" si="6"/>
        <v>33.5</v>
      </c>
      <c r="Y75" s="1483">
        <v>53341</v>
      </c>
      <c r="Z75" s="190">
        <v>58748</v>
      </c>
    </row>
    <row r="76" spans="1:26">
      <c r="A76" s="1510" t="s">
        <v>457</v>
      </c>
      <c r="B76" s="233" t="s">
        <v>1675</v>
      </c>
      <c r="C76" s="620" t="s">
        <v>1669</v>
      </c>
      <c r="D76" s="1479">
        <v>7</v>
      </c>
      <c r="E76" s="110">
        <v>31</v>
      </c>
      <c r="F76" s="1480">
        <v>1959</v>
      </c>
      <c r="G76" s="1479">
        <v>7</v>
      </c>
      <c r="H76" s="110">
        <v>1</v>
      </c>
      <c r="I76" s="1480">
        <v>1990</v>
      </c>
      <c r="J76" s="1480">
        <v>2020</v>
      </c>
      <c r="K76" s="1535">
        <v>23222</v>
      </c>
      <c r="L76" s="36"/>
      <c r="M76" s="36"/>
      <c r="N76" s="150">
        <f t="shared" si="8"/>
        <v>0</v>
      </c>
      <c r="O76" s="39">
        <f t="shared" si="4"/>
        <v>30</v>
      </c>
      <c r="P76" s="38">
        <f t="shared" si="1"/>
        <v>35</v>
      </c>
      <c r="Q76" s="151">
        <f t="shared" si="2"/>
        <v>812770</v>
      </c>
      <c r="S76" s="1482">
        <f t="shared" si="3"/>
        <v>30</v>
      </c>
      <c r="T76" s="261">
        <f>SUM(20*1)</f>
        <v>20</v>
      </c>
      <c r="U76" s="261">
        <f>SUM(10*1.5)</f>
        <v>15</v>
      </c>
      <c r="W76" s="261">
        <f t="shared" si="6"/>
        <v>35</v>
      </c>
      <c r="Y76" s="1483">
        <v>22410</v>
      </c>
      <c r="Z76" s="190">
        <v>23222</v>
      </c>
    </row>
    <row r="77" spans="1:26">
      <c r="A77" s="1510" t="s">
        <v>458</v>
      </c>
      <c r="B77" s="233" t="s">
        <v>1703</v>
      </c>
      <c r="C77" s="620" t="s">
        <v>1704</v>
      </c>
      <c r="D77" s="1479">
        <v>7</v>
      </c>
      <c r="E77" s="110">
        <v>2</v>
      </c>
      <c r="F77" s="1480">
        <v>1959</v>
      </c>
      <c r="G77" s="1479">
        <v>8</v>
      </c>
      <c r="H77" s="110">
        <v>13</v>
      </c>
      <c r="I77" s="1480">
        <v>2007</v>
      </c>
      <c r="J77" s="1480">
        <v>2020</v>
      </c>
      <c r="K77" s="1535">
        <v>46008</v>
      </c>
      <c r="L77" s="36">
        <v>21.507000000000001</v>
      </c>
      <c r="M77" s="36">
        <v>96.75</v>
      </c>
      <c r="N77" s="150">
        <f t="shared" si="8"/>
        <v>262205.30269239121</v>
      </c>
      <c r="O77" s="39">
        <f t="shared" si="4"/>
        <v>13</v>
      </c>
      <c r="P77" s="38">
        <f t="shared" si="1"/>
        <v>13</v>
      </c>
      <c r="Q77" s="151">
        <f t="shared" si="2"/>
        <v>598104</v>
      </c>
      <c r="S77" s="1482">
        <f t="shared" si="3"/>
        <v>13</v>
      </c>
      <c r="T77" s="261">
        <v>13</v>
      </c>
      <c r="W77" s="261">
        <f t="shared" si="6"/>
        <v>13</v>
      </c>
      <c r="Y77" s="1483">
        <v>42730</v>
      </c>
      <c r="Z77" s="190">
        <v>46008</v>
      </c>
    </row>
    <row r="78" spans="1:26">
      <c r="A78" s="1510" t="s">
        <v>460</v>
      </c>
      <c r="B78" s="233" t="s">
        <v>1673</v>
      </c>
      <c r="C78" s="620" t="s">
        <v>1106</v>
      </c>
      <c r="D78" s="1479">
        <v>6</v>
      </c>
      <c r="E78" s="110">
        <v>18</v>
      </c>
      <c r="F78" s="1480">
        <v>1959</v>
      </c>
      <c r="G78" s="1479">
        <v>9</v>
      </c>
      <c r="H78" s="110">
        <v>1</v>
      </c>
      <c r="I78" s="1480">
        <v>2008</v>
      </c>
      <c r="J78" s="1480">
        <v>2020</v>
      </c>
      <c r="K78" s="1535">
        <v>25232</v>
      </c>
      <c r="L78" s="36"/>
      <c r="M78" s="36"/>
      <c r="N78" s="150">
        <f t="shared" si="8"/>
        <v>0</v>
      </c>
      <c r="O78" s="39">
        <f t="shared" si="4"/>
        <v>12</v>
      </c>
      <c r="P78" s="38">
        <f t="shared" si="1"/>
        <v>12</v>
      </c>
      <c r="Q78" s="151">
        <f t="shared" si="2"/>
        <v>302784</v>
      </c>
      <c r="S78" s="1482">
        <f t="shared" si="3"/>
        <v>12</v>
      </c>
      <c r="T78" s="261">
        <v>12</v>
      </c>
      <c r="W78" s="261">
        <f t="shared" si="6"/>
        <v>12</v>
      </c>
      <c r="Y78" s="1483">
        <v>24224</v>
      </c>
      <c r="Z78" s="190">
        <v>25232</v>
      </c>
    </row>
    <row r="79" spans="1:26">
      <c r="A79" s="1510" t="s">
        <v>461</v>
      </c>
      <c r="B79" s="685" t="s">
        <v>1680</v>
      </c>
      <c r="C79" s="620" t="s">
        <v>1106</v>
      </c>
      <c r="D79" s="1479">
        <v>6</v>
      </c>
      <c r="E79" s="110">
        <v>30</v>
      </c>
      <c r="F79" s="1480">
        <v>1959</v>
      </c>
      <c r="G79" s="1479">
        <v>9</v>
      </c>
      <c r="H79" s="110">
        <v>1</v>
      </c>
      <c r="I79" s="1480">
        <v>1990</v>
      </c>
      <c r="J79" s="1480">
        <v>2020</v>
      </c>
      <c r="K79" s="1535">
        <v>26181</v>
      </c>
      <c r="L79" s="36"/>
      <c r="M79" s="36"/>
      <c r="N79" s="150">
        <f t="shared" si="8"/>
        <v>0</v>
      </c>
      <c r="O79" s="39">
        <f t="shared" si="4"/>
        <v>30</v>
      </c>
      <c r="P79" s="38">
        <f t="shared" si="1"/>
        <v>35</v>
      </c>
      <c r="Q79" s="151">
        <f t="shared" si="2"/>
        <v>916335</v>
      </c>
      <c r="S79" s="1482">
        <f t="shared" si="3"/>
        <v>30</v>
      </c>
      <c r="T79" s="261">
        <f t="shared" ref="T79:T92" si="11">SUM(20*1)</f>
        <v>20</v>
      </c>
      <c r="U79" s="261">
        <f>SUM(10*1.5)</f>
        <v>15</v>
      </c>
      <c r="W79" s="261">
        <f t="shared" si="6"/>
        <v>35</v>
      </c>
      <c r="Y79" s="1483">
        <v>25091</v>
      </c>
      <c r="Z79" s="190">
        <v>26181</v>
      </c>
    </row>
    <row r="80" spans="1:26">
      <c r="A80" s="1510" t="s">
        <v>462</v>
      </c>
      <c r="B80" s="233" t="s">
        <v>1676</v>
      </c>
      <c r="C80" s="620" t="s">
        <v>1677</v>
      </c>
      <c r="D80" s="1479">
        <v>5</v>
      </c>
      <c r="E80" s="110">
        <v>9</v>
      </c>
      <c r="F80" s="1480">
        <v>1959</v>
      </c>
      <c r="G80" s="1479">
        <v>6</v>
      </c>
      <c r="H80" s="110">
        <v>30</v>
      </c>
      <c r="I80" s="1480">
        <v>1990</v>
      </c>
      <c r="J80" s="1480">
        <v>2020</v>
      </c>
      <c r="K80" s="1535">
        <v>26181</v>
      </c>
      <c r="L80" s="36"/>
      <c r="M80" s="36"/>
      <c r="N80" s="150">
        <f t="shared" si="8"/>
        <v>0</v>
      </c>
      <c r="O80" s="39">
        <f t="shared" si="4"/>
        <v>30</v>
      </c>
      <c r="P80" s="38">
        <f t="shared" si="1"/>
        <v>35</v>
      </c>
      <c r="Q80" s="151">
        <f t="shared" si="2"/>
        <v>916335</v>
      </c>
      <c r="S80" s="1482">
        <f t="shared" si="3"/>
        <v>30</v>
      </c>
      <c r="T80" s="261">
        <f t="shared" si="11"/>
        <v>20</v>
      </c>
      <c r="U80" s="261">
        <f>SUM(10*1.5)</f>
        <v>15</v>
      </c>
      <c r="W80" s="261">
        <f t="shared" si="6"/>
        <v>35</v>
      </c>
      <c r="Y80" s="1483">
        <v>25091</v>
      </c>
      <c r="Z80" s="190">
        <v>26181</v>
      </c>
    </row>
    <row r="81" spans="1:26">
      <c r="A81" s="1510" t="s">
        <v>463</v>
      </c>
      <c r="B81" s="233" t="s">
        <v>1695</v>
      </c>
      <c r="C81" s="620" t="s">
        <v>1669</v>
      </c>
      <c r="D81" s="1479">
        <v>5</v>
      </c>
      <c r="E81" s="110">
        <v>14</v>
      </c>
      <c r="F81" s="1480">
        <v>1959</v>
      </c>
      <c r="G81" s="1479">
        <v>8</v>
      </c>
      <c r="H81" s="110">
        <v>1</v>
      </c>
      <c r="I81" s="1480">
        <v>1990</v>
      </c>
      <c r="J81" s="1480">
        <v>2020</v>
      </c>
      <c r="K81" s="1535">
        <v>23222</v>
      </c>
      <c r="L81" s="36"/>
      <c r="M81" s="36"/>
      <c r="N81" s="150">
        <f t="shared" si="8"/>
        <v>0</v>
      </c>
      <c r="O81" s="39">
        <f t="shared" si="4"/>
        <v>30</v>
      </c>
      <c r="P81" s="38">
        <f t="shared" ref="P81:P139" si="12">W81</f>
        <v>35</v>
      </c>
      <c r="Q81" s="151">
        <f t="shared" ref="Q81:Q101" si="13">SUM(P81*K81)</f>
        <v>812770</v>
      </c>
      <c r="S81" s="1482">
        <f t="shared" ref="S81:S139" si="14">O81</f>
        <v>30</v>
      </c>
      <c r="T81" s="261">
        <f t="shared" si="11"/>
        <v>20</v>
      </c>
      <c r="U81" s="261">
        <f>SUM(10*1.5)</f>
        <v>15</v>
      </c>
      <c r="W81" s="261">
        <f t="shared" si="6"/>
        <v>35</v>
      </c>
      <c r="Y81" s="1538">
        <v>22149</v>
      </c>
      <c r="Z81" s="190">
        <v>23222</v>
      </c>
    </row>
    <row r="82" spans="1:26">
      <c r="A82" s="1510" t="s">
        <v>465</v>
      </c>
      <c r="B82" s="233" t="s">
        <v>1701</v>
      </c>
      <c r="C82" s="620" t="s">
        <v>1107</v>
      </c>
      <c r="D82" s="1479">
        <v>5</v>
      </c>
      <c r="E82" s="110">
        <v>27</v>
      </c>
      <c r="F82" s="1480">
        <v>1959</v>
      </c>
      <c r="G82" s="1479">
        <v>11</v>
      </c>
      <c r="H82" s="110">
        <v>8</v>
      </c>
      <c r="I82" s="1480">
        <v>1987</v>
      </c>
      <c r="J82" s="1480">
        <v>2020</v>
      </c>
      <c r="K82" s="1535">
        <v>34421</v>
      </c>
      <c r="L82" s="36">
        <v>94.2</v>
      </c>
      <c r="M82" s="36">
        <v>136.44999999999999</v>
      </c>
      <c r="N82" s="150">
        <f t="shared" si="8"/>
        <v>382611.65974335495</v>
      </c>
      <c r="O82" s="39">
        <f t="shared" ref="O82:O139" si="15">SUM(2020-I82)</f>
        <v>33</v>
      </c>
      <c r="P82" s="38">
        <f t="shared" si="12"/>
        <v>41</v>
      </c>
      <c r="Q82" s="151">
        <f t="shared" si="13"/>
        <v>1411261</v>
      </c>
      <c r="S82" s="1482">
        <f t="shared" si="14"/>
        <v>33</v>
      </c>
      <c r="T82" s="261">
        <f t="shared" si="11"/>
        <v>20</v>
      </c>
      <c r="U82" s="261">
        <f>SUM(10*1.5)</f>
        <v>15</v>
      </c>
      <c r="V82" s="261">
        <f>SUM(3*2)</f>
        <v>6</v>
      </c>
      <c r="W82" s="261">
        <f t="shared" ref="W82:W102" si="16">SUM(T82:V82)</f>
        <v>41</v>
      </c>
      <c r="Y82" s="1538">
        <v>32147</v>
      </c>
      <c r="Z82" s="190">
        <v>34421</v>
      </c>
    </row>
    <row r="83" spans="1:26">
      <c r="A83" s="1510" t="s">
        <v>466</v>
      </c>
      <c r="B83" s="233" t="s">
        <v>1707</v>
      </c>
      <c r="C83" s="620" t="s">
        <v>1669</v>
      </c>
      <c r="D83" s="1479">
        <v>5</v>
      </c>
      <c r="E83" s="110">
        <v>4</v>
      </c>
      <c r="F83" s="1480">
        <v>1959</v>
      </c>
      <c r="G83" s="1479">
        <v>7</v>
      </c>
      <c r="H83" s="110">
        <v>1</v>
      </c>
      <c r="I83" s="1480">
        <v>1992</v>
      </c>
      <c r="J83" s="1480">
        <v>2020</v>
      </c>
      <c r="K83" s="1535">
        <v>24697</v>
      </c>
      <c r="L83" s="36"/>
      <c r="M83" s="36"/>
      <c r="N83" s="150">
        <f t="shared" si="8"/>
        <v>0</v>
      </c>
      <c r="O83" s="39">
        <f t="shared" si="15"/>
        <v>28</v>
      </c>
      <c r="P83" s="38">
        <f t="shared" si="12"/>
        <v>32</v>
      </c>
      <c r="Q83" s="151">
        <f t="shared" si="13"/>
        <v>790304</v>
      </c>
      <c r="S83" s="1482">
        <f t="shared" si="14"/>
        <v>28</v>
      </c>
      <c r="T83" s="261">
        <f t="shared" si="11"/>
        <v>20</v>
      </c>
      <c r="U83" s="261">
        <f>SUM(8*1.5)</f>
        <v>12</v>
      </c>
      <c r="W83" s="261">
        <f t="shared" si="16"/>
        <v>32</v>
      </c>
      <c r="Y83" s="1483">
        <v>23763</v>
      </c>
      <c r="Z83" s="190">
        <v>24697</v>
      </c>
    </row>
    <row r="84" spans="1:26">
      <c r="A84" s="1510" t="s">
        <v>468</v>
      </c>
      <c r="B84" s="233" t="s">
        <v>1708</v>
      </c>
      <c r="C84" s="620" t="s">
        <v>1669</v>
      </c>
      <c r="D84" s="1479">
        <v>5</v>
      </c>
      <c r="E84" s="110">
        <v>13</v>
      </c>
      <c r="F84" s="1480">
        <v>1959</v>
      </c>
      <c r="G84" s="1479">
        <v>6</v>
      </c>
      <c r="H84" s="110">
        <v>28</v>
      </c>
      <c r="I84" s="1480">
        <v>1991</v>
      </c>
      <c r="J84" s="1480">
        <v>2020</v>
      </c>
      <c r="K84" s="1535">
        <v>23222</v>
      </c>
      <c r="L84" s="36"/>
      <c r="M84" s="36"/>
      <c r="N84" s="150">
        <f t="shared" si="8"/>
        <v>0</v>
      </c>
      <c r="O84" s="39">
        <f t="shared" si="15"/>
        <v>29</v>
      </c>
      <c r="P84" s="38">
        <f t="shared" si="12"/>
        <v>33.5</v>
      </c>
      <c r="Q84" s="151">
        <f t="shared" si="13"/>
        <v>777937</v>
      </c>
      <c r="S84" s="1482">
        <f t="shared" si="14"/>
        <v>29</v>
      </c>
      <c r="T84" s="261">
        <f t="shared" si="11"/>
        <v>20</v>
      </c>
      <c r="U84" s="261">
        <f>SUM(9*1.5)</f>
        <v>13.5</v>
      </c>
      <c r="W84" s="261">
        <f t="shared" si="16"/>
        <v>33.5</v>
      </c>
      <c r="Y84" s="1483">
        <v>22410</v>
      </c>
      <c r="Z84" s="190">
        <v>23222</v>
      </c>
    </row>
    <row r="85" spans="1:26">
      <c r="A85" s="1510" t="s">
        <v>470</v>
      </c>
      <c r="B85" s="233" t="s">
        <v>1678</v>
      </c>
      <c r="C85" s="620" t="s">
        <v>1669</v>
      </c>
      <c r="D85" s="1479">
        <v>4</v>
      </c>
      <c r="E85" s="110">
        <v>2</v>
      </c>
      <c r="F85" s="1480">
        <v>1959</v>
      </c>
      <c r="G85" s="1479">
        <v>12</v>
      </c>
      <c r="H85" s="110">
        <v>19</v>
      </c>
      <c r="I85" s="1480">
        <v>1984</v>
      </c>
      <c r="J85" s="1480">
        <v>2020</v>
      </c>
      <c r="K85" s="1535">
        <v>24697</v>
      </c>
      <c r="L85" s="36"/>
      <c r="M85" s="36"/>
      <c r="N85" s="150">
        <f t="shared" si="8"/>
        <v>0</v>
      </c>
      <c r="O85" s="39">
        <f t="shared" si="15"/>
        <v>36</v>
      </c>
      <c r="P85" s="38">
        <f t="shared" si="12"/>
        <v>47</v>
      </c>
      <c r="Q85" s="151">
        <f t="shared" si="13"/>
        <v>1160759</v>
      </c>
      <c r="S85" s="1482">
        <f t="shared" si="14"/>
        <v>36</v>
      </c>
      <c r="T85" s="261">
        <f t="shared" si="11"/>
        <v>20</v>
      </c>
      <c r="U85" s="261">
        <f>SUM(10*1.5)</f>
        <v>15</v>
      </c>
      <c r="V85" s="261">
        <f>SUM(6*2)</f>
        <v>12</v>
      </c>
      <c r="W85" s="261">
        <f t="shared" si="16"/>
        <v>47</v>
      </c>
      <c r="Y85" s="1483">
        <v>23763</v>
      </c>
      <c r="Z85" s="190">
        <v>24697</v>
      </c>
    </row>
    <row r="86" spans="1:26">
      <c r="A86" s="1510" t="s">
        <v>472</v>
      </c>
      <c r="B86" s="686" t="s">
        <v>1694</v>
      </c>
      <c r="C86" s="620" t="s">
        <v>1107</v>
      </c>
      <c r="D86" s="1479">
        <v>4</v>
      </c>
      <c r="E86" s="110">
        <v>27</v>
      </c>
      <c r="F86" s="1480">
        <v>1959</v>
      </c>
      <c r="G86" s="110">
        <v>10</v>
      </c>
      <c r="H86" s="110">
        <v>1</v>
      </c>
      <c r="I86" s="110">
        <v>1986</v>
      </c>
      <c r="J86" s="1481">
        <v>2020</v>
      </c>
      <c r="K86" s="1535">
        <v>35716</v>
      </c>
      <c r="L86" s="36">
        <v>64.75</v>
      </c>
      <c r="M86" s="36">
        <v>166.37</v>
      </c>
      <c r="N86" s="150">
        <f t="shared" si="8"/>
        <v>397815.40936598397</v>
      </c>
      <c r="O86" s="39">
        <f t="shared" si="15"/>
        <v>34</v>
      </c>
      <c r="P86" s="38">
        <f t="shared" si="12"/>
        <v>43</v>
      </c>
      <c r="Q86" s="151">
        <f t="shared" si="13"/>
        <v>1535788</v>
      </c>
      <c r="S86" s="1482">
        <f t="shared" si="14"/>
        <v>34</v>
      </c>
      <c r="T86" s="261">
        <f t="shared" si="11"/>
        <v>20</v>
      </c>
      <c r="U86" s="261">
        <f>SUM(10*1.5)</f>
        <v>15</v>
      </c>
      <c r="V86" s="261">
        <f>SUM(4*2)</f>
        <v>8</v>
      </c>
      <c r="W86" s="261">
        <f t="shared" si="16"/>
        <v>43</v>
      </c>
      <c r="Y86" s="1483">
        <v>33724</v>
      </c>
      <c r="Z86" s="190">
        <v>35716</v>
      </c>
    </row>
    <row r="87" spans="1:26">
      <c r="A87" s="1510" t="s">
        <v>474</v>
      </c>
      <c r="B87" s="1451" t="s">
        <v>1689</v>
      </c>
      <c r="C87" s="620" t="s">
        <v>55</v>
      </c>
      <c r="D87" s="1479">
        <v>2</v>
      </c>
      <c r="E87" s="110">
        <v>28</v>
      </c>
      <c r="F87" s="1480">
        <v>1959</v>
      </c>
      <c r="G87" s="110">
        <v>5</v>
      </c>
      <c r="H87" s="110">
        <v>24</v>
      </c>
      <c r="I87" s="110">
        <v>1982</v>
      </c>
      <c r="J87" s="1481">
        <v>2020</v>
      </c>
      <c r="K87" s="1535">
        <v>33729</v>
      </c>
      <c r="L87" s="36">
        <v>41.722999999999999</v>
      </c>
      <c r="M87" s="36">
        <v>38.25</v>
      </c>
      <c r="N87" s="150">
        <f t="shared" si="8"/>
        <v>129995.4379913859</v>
      </c>
      <c r="O87" s="39">
        <f t="shared" si="15"/>
        <v>38</v>
      </c>
      <c r="P87" s="38">
        <f t="shared" si="12"/>
        <v>51</v>
      </c>
      <c r="Q87" s="151">
        <f t="shared" si="13"/>
        <v>1720179</v>
      </c>
      <c r="S87" s="1482">
        <f t="shared" si="14"/>
        <v>38</v>
      </c>
      <c r="T87" s="261">
        <f t="shared" si="11"/>
        <v>20</v>
      </c>
      <c r="U87" s="261">
        <f>SUM(10*1.5)</f>
        <v>15</v>
      </c>
      <c r="V87" s="261">
        <f>SUM(8*2)</f>
        <v>16</v>
      </c>
      <c r="W87" s="261">
        <f t="shared" si="16"/>
        <v>51</v>
      </c>
      <c r="Y87" s="1483">
        <v>31545</v>
      </c>
      <c r="Z87" s="190">
        <v>33729</v>
      </c>
    </row>
    <row r="88" spans="1:26">
      <c r="A88" s="1510" t="s">
        <v>475</v>
      </c>
      <c r="B88" s="233" t="s">
        <v>1692</v>
      </c>
      <c r="C88" s="620" t="s">
        <v>1006</v>
      </c>
      <c r="D88" s="1479">
        <v>2</v>
      </c>
      <c r="E88" s="110">
        <v>28</v>
      </c>
      <c r="F88" s="1480">
        <v>1959</v>
      </c>
      <c r="G88" s="110">
        <v>9</v>
      </c>
      <c r="H88" s="110">
        <v>13</v>
      </c>
      <c r="I88" s="110">
        <v>1996</v>
      </c>
      <c r="J88" s="1481">
        <v>2020</v>
      </c>
      <c r="K88" s="1535">
        <v>42165</v>
      </c>
      <c r="L88" s="36"/>
      <c r="M88" s="36"/>
      <c r="N88" s="150">
        <f t="shared" si="8"/>
        <v>0</v>
      </c>
      <c r="O88" s="39">
        <f t="shared" si="15"/>
        <v>24</v>
      </c>
      <c r="P88" s="38">
        <f t="shared" si="12"/>
        <v>26</v>
      </c>
      <c r="Q88" s="151">
        <f t="shared" si="13"/>
        <v>1096290</v>
      </c>
      <c r="S88" s="1482">
        <f t="shared" si="14"/>
        <v>24</v>
      </c>
      <c r="T88" s="261">
        <f t="shared" si="11"/>
        <v>20</v>
      </c>
      <c r="U88" s="261">
        <f>SUM(4*1.5)</f>
        <v>6</v>
      </c>
      <c r="W88" s="261">
        <f t="shared" si="16"/>
        <v>26</v>
      </c>
      <c r="Y88" s="1483">
        <v>39477</v>
      </c>
      <c r="Z88" s="190">
        <v>42165</v>
      </c>
    </row>
    <row r="89" spans="1:26">
      <c r="A89" s="1510" t="s">
        <v>477</v>
      </c>
      <c r="B89" s="233" t="s">
        <v>1709</v>
      </c>
      <c r="C89" s="620" t="s">
        <v>1106</v>
      </c>
      <c r="D89" s="1479">
        <v>2</v>
      </c>
      <c r="E89" s="110">
        <v>2</v>
      </c>
      <c r="F89" s="1480">
        <v>1959</v>
      </c>
      <c r="G89" s="110">
        <v>1</v>
      </c>
      <c r="H89" s="110">
        <v>22</v>
      </c>
      <c r="I89" s="110">
        <v>1991</v>
      </c>
      <c r="J89" s="1481">
        <v>2020</v>
      </c>
      <c r="K89" s="1535">
        <v>25861</v>
      </c>
      <c r="L89" s="36"/>
      <c r="M89" s="36"/>
      <c r="N89" s="150">
        <f t="shared" si="8"/>
        <v>0</v>
      </c>
      <c r="O89" s="39">
        <f t="shared" si="15"/>
        <v>29</v>
      </c>
      <c r="P89" s="38">
        <f t="shared" si="12"/>
        <v>33.5</v>
      </c>
      <c r="Q89" s="151">
        <f t="shared" si="13"/>
        <v>866343.5</v>
      </c>
      <c r="S89" s="1482">
        <f t="shared" si="14"/>
        <v>29</v>
      </c>
      <c r="T89" s="261">
        <f t="shared" si="11"/>
        <v>20</v>
      </c>
      <c r="U89" s="261">
        <f>SUM(9*1.5)</f>
        <v>13.5</v>
      </c>
      <c r="W89" s="261">
        <f t="shared" si="16"/>
        <v>33.5</v>
      </c>
      <c r="Y89" s="1483">
        <v>24799</v>
      </c>
      <c r="Z89" s="190">
        <v>25861</v>
      </c>
    </row>
    <row r="90" spans="1:26">
      <c r="A90" s="1510" t="s">
        <v>479</v>
      </c>
      <c r="B90" s="233" t="s">
        <v>1685</v>
      </c>
      <c r="C90" s="620" t="s">
        <v>1669</v>
      </c>
      <c r="D90" s="1479">
        <v>1</v>
      </c>
      <c r="E90" s="110">
        <v>14</v>
      </c>
      <c r="F90" s="1480">
        <v>1959</v>
      </c>
      <c r="G90" s="110">
        <v>1</v>
      </c>
      <c r="H90" s="110">
        <v>6</v>
      </c>
      <c r="I90" s="110">
        <v>1997</v>
      </c>
      <c r="J90" s="1481">
        <v>2020</v>
      </c>
      <c r="K90" s="1535">
        <v>23510</v>
      </c>
      <c r="L90" s="36"/>
      <c r="M90" s="36"/>
      <c r="N90" s="150">
        <f t="shared" si="8"/>
        <v>0</v>
      </c>
      <c r="O90" s="39">
        <f t="shared" si="15"/>
        <v>23</v>
      </c>
      <c r="P90" s="38">
        <f t="shared" si="12"/>
        <v>24.5</v>
      </c>
      <c r="Q90" s="151">
        <f t="shared" si="13"/>
        <v>575995</v>
      </c>
      <c r="S90" s="1482">
        <f t="shared" si="14"/>
        <v>23</v>
      </c>
      <c r="T90" s="261">
        <f t="shared" si="11"/>
        <v>20</v>
      </c>
      <c r="U90" s="261">
        <f>SUM(3*1.5)</f>
        <v>4.5</v>
      </c>
      <c r="W90" s="261">
        <f t="shared" si="16"/>
        <v>24.5</v>
      </c>
      <c r="Y90" s="1483">
        <v>22674</v>
      </c>
      <c r="Z90" s="190">
        <v>23510</v>
      </c>
    </row>
    <row r="91" spans="1:26">
      <c r="A91" s="1510" t="s">
        <v>480</v>
      </c>
      <c r="B91" s="233" t="s">
        <v>1699</v>
      </c>
      <c r="C91" s="620" t="s">
        <v>1106</v>
      </c>
      <c r="D91" s="1479">
        <v>1</v>
      </c>
      <c r="E91" s="110">
        <v>25</v>
      </c>
      <c r="F91" s="1480">
        <v>1959</v>
      </c>
      <c r="G91" s="110">
        <v>12</v>
      </c>
      <c r="H91" s="110">
        <v>9</v>
      </c>
      <c r="I91" s="110">
        <v>1985</v>
      </c>
      <c r="J91" s="1481">
        <v>2020</v>
      </c>
      <c r="K91" s="1535">
        <v>25545</v>
      </c>
      <c r="L91" s="36"/>
      <c r="M91" s="36"/>
      <c r="N91" s="150">
        <f t="shared" si="8"/>
        <v>0</v>
      </c>
      <c r="O91" s="39">
        <f t="shared" si="15"/>
        <v>35</v>
      </c>
      <c r="P91" s="38">
        <f t="shared" si="12"/>
        <v>45</v>
      </c>
      <c r="Q91" s="151">
        <f t="shared" si="13"/>
        <v>1149525</v>
      </c>
      <c r="S91" s="1482">
        <f t="shared" si="14"/>
        <v>35</v>
      </c>
      <c r="T91" s="261">
        <f t="shared" si="11"/>
        <v>20</v>
      </c>
      <c r="U91" s="261">
        <f>SUM(10*1.5)</f>
        <v>15</v>
      </c>
      <c r="V91" s="261">
        <f>SUM(5*2)</f>
        <v>10</v>
      </c>
      <c r="W91" s="261">
        <f t="shared" si="16"/>
        <v>45</v>
      </c>
      <c r="Y91" s="1483">
        <v>24510</v>
      </c>
      <c r="Z91" s="190">
        <v>25545</v>
      </c>
    </row>
    <row r="92" spans="1:26">
      <c r="A92" s="1510" t="s">
        <v>482</v>
      </c>
      <c r="B92" s="1540" t="s">
        <v>3267</v>
      </c>
      <c r="C92" s="1478" t="s">
        <v>417</v>
      </c>
      <c r="D92" s="1479">
        <v>11</v>
      </c>
      <c r="E92" s="110">
        <v>13</v>
      </c>
      <c r="F92" s="1515">
        <v>1958</v>
      </c>
      <c r="G92" s="1514">
        <v>8</v>
      </c>
      <c r="H92" s="1514">
        <v>19</v>
      </c>
      <c r="I92" s="1514">
        <v>1985</v>
      </c>
      <c r="J92" s="1481">
        <v>2020</v>
      </c>
      <c r="K92" s="1535">
        <v>47522</v>
      </c>
      <c r="L92" s="36">
        <v>25.75</v>
      </c>
      <c r="M92" s="36">
        <v>96.79</v>
      </c>
      <c r="N92" s="150">
        <f t="shared" si="8"/>
        <v>280642.76099107601</v>
      </c>
      <c r="O92" s="39">
        <f t="shared" si="15"/>
        <v>35</v>
      </c>
      <c r="P92" s="38">
        <f t="shared" si="12"/>
        <v>45</v>
      </c>
      <c r="Q92" s="151">
        <f t="shared" si="13"/>
        <v>2138490</v>
      </c>
      <c r="S92" s="1482">
        <f t="shared" si="14"/>
        <v>35</v>
      </c>
      <c r="T92" s="261">
        <f t="shared" si="11"/>
        <v>20</v>
      </c>
      <c r="U92" s="261">
        <f>SUM(10*1.5)</f>
        <v>15</v>
      </c>
      <c r="V92" s="261">
        <f>SUM(5*2)</f>
        <v>10</v>
      </c>
      <c r="W92" s="261">
        <f t="shared" si="16"/>
        <v>45</v>
      </c>
      <c r="Y92" s="1538">
        <v>42730</v>
      </c>
      <c r="Z92" s="190">
        <v>47522</v>
      </c>
    </row>
    <row r="93" spans="1:26">
      <c r="A93" s="1510" t="s">
        <v>484</v>
      </c>
      <c r="B93" s="1541" t="s">
        <v>1060</v>
      </c>
      <c r="C93" s="620" t="s">
        <v>55</v>
      </c>
      <c r="D93" s="1479">
        <v>11</v>
      </c>
      <c r="E93" s="110">
        <v>1</v>
      </c>
      <c r="F93" s="1480">
        <v>1958</v>
      </c>
      <c r="G93" s="110">
        <v>7</v>
      </c>
      <c r="H93" s="110">
        <v>1</v>
      </c>
      <c r="I93" s="110">
        <v>2006</v>
      </c>
      <c r="J93" s="1481">
        <v>2020</v>
      </c>
      <c r="K93" s="1535">
        <v>32072</v>
      </c>
      <c r="L93" s="36">
        <v>52.375</v>
      </c>
      <c r="M93" s="149">
        <v>82</v>
      </c>
      <c r="N93" s="150">
        <f t="shared" si="8"/>
        <v>207694.87437249999</v>
      </c>
      <c r="O93" s="39">
        <f t="shared" si="15"/>
        <v>14</v>
      </c>
      <c r="P93" s="38">
        <f t="shared" si="12"/>
        <v>14</v>
      </c>
      <c r="Q93" s="151">
        <f t="shared" si="13"/>
        <v>449008</v>
      </c>
      <c r="S93" s="1482">
        <f t="shared" si="14"/>
        <v>14</v>
      </c>
      <c r="T93" s="261">
        <v>14</v>
      </c>
      <c r="W93" s="261">
        <f t="shared" si="16"/>
        <v>14</v>
      </c>
      <c r="Y93" s="1538">
        <v>30071</v>
      </c>
      <c r="Z93" s="190">
        <v>32072</v>
      </c>
    </row>
    <row r="94" spans="1:26">
      <c r="A94" s="1510" t="s">
        <v>485</v>
      </c>
      <c r="B94" s="1541" t="s">
        <v>1067</v>
      </c>
      <c r="C94" s="620" t="s">
        <v>72</v>
      </c>
      <c r="D94" s="1479">
        <v>10</v>
      </c>
      <c r="E94" s="110">
        <v>24</v>
      </c>
      <c r="F94" s="1480">
        <v>1958</v>
      </c>
      <c r="G94" s="110">
        <v>7</v>
      </c>
      <c r="H94" s="110">
        <v>8</v>
      </c>
      <c r="I94" s="110">
        <v>1985</v>
      </c>
      <c r="J94" s="1481">
        <v>2020</v>
      </c>
      <c r="K94" s="1535">
        <v>27166</v>
      </c>
      <c r="L94" s="468"/>
      <c r="M94" s="468"/>
      <c r="N94" s="150">
        <f t="shared" si="8"/>
        <v>0</v>
      </c>
      <c r="O94" s="39">
        <f t="shared" si="15"/>
        <v>35</v>
      </c>
      <c r="P94" s="38">
        <f t="shared" si="12"/>
        <v>45</v>
      </c>
      <c r="Q94" s="151">
        <f t="shared" si="13"/>
        <v>1222470</v>
      </c>
      <c r="S94" s="1482">
        <f t="shared" si="14"/>
        <v>35</v>
      </c>
      <c r="T94" s="261">
        <f t="shared" ref="T94:T117" si="17">SUM(20*1)</f>
        <v>20</v>
      </c>
      <c r="U94" s="261">
        <f>SUM(10*1.5)</f>
        <v>15</v>
      </c>
      <c r="V94" s="261">
        <f>SUM(5*2)</f>
        <v>10</v>
      </c>
      <c r="W94" s="261">
        <f t="shared" si="16"/>
        <v>45</v>
      </c>
      <c r="Y94" s="1538">
        <v>25686</v>
      </c>
      <c r="Z94" s="190">
        <v>27166</v>
      </c>
    </row>
    <row r="95" spans="1:26">
      <c r="A95" s="1510" t="s">
        <v>487</v>
      </c>
      <c r="B95" s="1541" t="s">
        <v>1071</v>
      </c>
      <c r="C95" s="620" t="s">
        <v>72</v>
      </c>
      <c r="D95" s="1479">
        <v>10</v>
      </c>
      <c r="E95" s="110">
        <v>31</v>
      </c>
      <c r="F95" s="1480">
        <v>1958</v>
      </c>
      <c r="G95" s="110">
        <v>6</v>
      </c>
      <c r="H95" s="110">
        <v>17</v>
      </c>
      <c r="I95" s="110">
        <v>1985</v>
      </c>
      <c r="J95" s="1481">
        <v>2020</v>
      </c>
      <c r="K95" s="1535">
        <v>26181</v>
      </c>
      <c r="L95" s="468"/>
      <c r="M95" s="468"/>
      <c r="N95" s="150">
        <f t="shared" si="8"/>
        <v>0</v>
      </c>
      <c r="O95" s="39">
        <f t="shared" si="15"/>
        <v>35</v>
      </c>
      <c r="P95" s="38">
        <f t="shared" si="12"/>
        <v>45</v>
      </c>
      <c r="Q95" s="151">
        <f t="shared" si="13"/>
        <v>1178145</v>
      </c>
      <c r="S95" s="1482">
        <f t="shared" si="14"/>
        <v>35</v>
      </c>
      <c r="T95" s="261">
        <f t="shared" si="17"/>
        <v>20</v>
      </c>
      <c r="U95" s="261">
        <f>SUM(10*1.5)</f>
        <v>15</v>
      </c>
      <c r="V95" s="261">
        <f>SUM(5*2)</f>
        <v>10</v>
      </c>
      <c r="W95" s="261">
        <f t="shared" si="16"/>
        <v>45</v>
      </c>
      <c r="Y95" s="1483">
        <v>25091</v>
      </c>
      <c r="Z95" s="190">
        <v>26181</v>
      </c>
    </row>
    <row r="96" spans="1:26">
      <c r="A96" s="1510" t="s">
        <v>490</v>
      </c>
      <c r="B96" s="1541" t="s">
        <v>1073</v>
      </c>
      <c r="C96" s="620" t="s">
        <v>72</v>
      </c>
      <c r="D96" s="1479">
        <v>10</v>
      </c>
      <c r="E96" s="110">
        <v>28</v>
      </c>
      <c r="F96" s="1480">
        <v>1958</v>
      </c>
      <c r="G96" s="110">
        <v>8</v>
      </c>
      <c r="H96" s="110">
        <v>1</v>
      </c>
      <c r="I96" s="110">
        <v>1996</v>
      </c>
      <c r="J96" s="1481">
        <v>2020</v>
      </c>
      <c r="K96" s="1535">
        <v>25861</v>
      </c>
      <c r="L96" s="468"/>
      <c r="M96" s="468"/>
      <c r="N96" s="150">
        <f t="shared" si="8"/>
        <v>0</v>
      </c>
      <c r="O96" s="39">
        <f t="shared" si="15"/>
        <v>24</v>
      </c>
      <c r="P96" s="38">
        <f t="shared" si="12"/>
        <v>26</v>
      </c>
      <c r="Q96" s="151">
        <f t="shared" si="13"/>
        <v>672386</v>
      </c>
      <c r="S96" s="1482">
        <f t="shared" si="14"/>
        <v>24</v>
      </c>
      <c r="T96" s="261">
        <f t="shared" si="17"/>
        <v>20</v>
      </c>
      <c r="U96" s="261">
        <f>SUM(4*1.5)</f>
        <v>6</v>
      </c>
      <c r="W96" s="261">
        <f t="shared" si="16"/>
        <v>26</v>
      </c>
      <c r="Y96" s="1483">
        <v>24799</v>
      </c>
      <c r="Z96" s="190">
        <v>25861</v>
      </c>
    </row>
    <row r="97" spans="1:26">
      <c r="A97" s="1510" t="s">
        <v>491</v>
      </c>
      <c r="B97" s="1541" t="s">
        <v>1081</v>
      </c>
      <c r="C97" s="620" t="s">
        <v>1080</v>
      </c>
      <c r="D97" s="1479">
        <v>10</v>
      </c>
      <c r="E97" s="110">
        <v>14</v>
      </c>
      <c r="F97" s="1480">
        <v>1958</v>
      </c>
      <c r="G97" s="110">
        <v>1</v>
      </c>
      <c r="H97" s="110">
        <v>20</v>
      </c>
      <c r="I97" s="110">
        <v>1999</v>
      </c>
      <c r="J97" s="1481">
        <v>2020</v>
      </c>
      <c r="K97" s="1535">
        <v>13052</v>
      </c>
      <c r="L97" s="468">
        <v>257</v>
      </c>
      <c r="M97" s="468">
        <v>297.5</v>
      </c>
      <c r="N97" s="150">
        <f t="shared" si="8"/>
        <v>348786.66626179998</v>
      </c>
      <c r="O97" s="39">
        <f t="shared" si="15"/>
        <v>21</v>
      </c>
      <c r="P97" s="38">
        <f t="shared" si="12"/>
        <v>21.5</v>
      </c>
      <c r="Q97" s="151">
        <f t="shared" si="13"/>
        <v>280618</v>
      </c>
      <c r="S97" s="1482">
        <f t="shared" si="14"/>
        <v>21</v>
      </c>
      <c r="T97" s="261">
        <f t="shared" si="17"/>
        <v>20</v>
      </c>
      <c r="U97" s="261">
        <f>SUM(1*1.5)</f>
        <v>1.5</v>
      </c>
      <c r="W97" s="261">
        <f t="shared" si="16"/>
        <v>21.5</v>
      </c>
      <c r="Y97" s="1538">
        <v>12414</v>
      </c>
      <c r="Z97" s="190">
        <v>13052</v>
      </c>
    </row>
    <row r="98" spans="1:26">
      <c r="A98" s="1510" t="s">
        <v>493</v>
      </c>
      <c r="B98" s="233" t="s">
        <v>3268</v>
      </c>
      <c r="C98" s="1478" t="s">
        <v>48</v>
      </c>
      <c r="D98" s="1513">
        <v>9</v>
      </c>
      <c r="E98" s="1514">
        <v>16</v>
      </c>
      <c r="F98" s="1515">
        <v>1958</v>
      </c>
      <c r="G98" s="1514">
        <v>8</v>
      </c>
      <c r="H98" s="1514">
        <v>28</v>
      </c>
      <c r="I98" s="1514">
        <v>1991</v>
      </c>
      <c r="J98" s="1481">
        <v>2020</v>
      </c>
      <c r="K98" s="1535">
        <v>25545</v>
      </c>
      <c r="L98" s="36"/>
      <c r="M98" s="36"/>
      <c r="N98" s="150">
        <f t="shared" si="8"/>
        <v>0</v>
      </c>
      <c r="O98" s="39">
        <f t="shared" si="15"/>
        <v>29</v>
      </c>
      <c r="P98" s="38">
        <f t="shared" si="12"/>
        <v>33.5</v>
      </c>
      <c r="Q98" s="151">
        <f t="shared" si="13"/>
        <v>855757.5</v>
      </c>
      <c r="S98" s="1482">
        <f t="shared" si="14"/>
        <v>29</v>
      </c>
      <c r="T98" s="261">
        <f t="shared" si="17"/>
        <v>20</v>
      </c>
      <c r="U98" s="261">
        <f>SUM(9*1.5)</f>
        <v>13.5</v>
      </c>
      <c r="W98" s="261">
        <f t="shared" si="16"/>
        <v>33.5</v>
      </c>
      <c r="Y98" s="1539">
        <v>24510</v>
      </c>
      <c r="Z98" s="190">
        <v>25545</v>
      </c>
    </row>
    <row r="99" spans="1:26">
      <c r="A99" s="1510" t="s">
        <v>494</v>
      </c>
      <c r="B99" s="1541" t="s">
        <v>1062</v>
      </c>
      <c r="C99" s="620" t="s">
        <v>47</v>
      </c>
      <c r="D99" s="1479">
        <v>9</v>
      </c>
      <c r="E99" s="110">
        <v>7</v>
      </c>
      <c r="F99" s="1480">
        <v>1958</v>
      </c>
      <c r="G99" s="110">
        <v>8</v>
      </c>
      <c r="H99" s="110">
        <v>23</v>
      </c>
      <c r="I99" s="110">
        <v>1982</v>
      </c>
      <c r="J99" s="1481">
        <v>2020</v>
      </c>
      <c r="K99" s="1535">
        <v>42688</v>
      </c>
      <c r="L99" s="468"/>
      <c r="M99" s="468"/>
      <c r="N99" s="150">
        <f t="shared" si="8"/>
        <v>0</v>
      </c>
      <c r="O99" s="39">
        <f t="shared" si="15"/>
        <v>38</v>
      </c>
      <c r="P99" s="38">
        <f t="shared" si="12"/>
        <v>51</v>
      </c>
      <c r="Q99" s="151">
        <f t="shared" si="13"/>
        <v>2177088</v>
      </c>
      <c r="S99" s="1482">
        <f t="shared" si="14"/>
        <v>38</v>
      </c>
      <c r="T99" s="261">
        <f t="shared" si="17"/>
        <v>20</v>
      </c>
      <c r="U99" s="261">
        <f>SUM(10*1.5)</f>
        <v>15</v>
      </c>
      <c r="V99" s="261">
        <f>SUM(8*2)</f>
        <v>16</v>
      </c>
      <c r="W99" s="261">
        <f t="shared" si="16"/>
        <v>51</v>
      </c>
      <c r="Y99" s="1483">
        <v>39952</v>
      </c>
      <c r="Z99" s="190">
        <v>42688</v>
      </c>
    </row>
    <row r="100" spans="1:26">
      <c r="A100" s="1510" t="s">
        <v>495</v>
      </c>
      <c r="B100" s="1540" t="s">
        <v>3269</v>
      </c>
      <c r="C100" s="1478" t="s">
        <v>417</v>
      </c>
      <c r="D100" s="1513">
        <v>8</v>
      </c>
      <c r="E100" s="1514">
        <v>24</v>
      </c>
      <c r="F100" s="1515">
        <v>1958</v>
      </c>
      <c r="G100" s="1514">
        <v>10</v>
      </c>
      <c r="H100" s="1514">
        <v>10</v>
      </c>
      <c r="I100" s="1514">
        <v>1985</v>
      </c>
      <c r="J100" s="1481">
        <v>2020</v>
      </c>
      <c r="K100" s="1535">
        <v>47522</v>
      </c>
      <c r="L100" s="36">
        <v>116.12</v>
      </c>
      <c r="M100" s="36">
        <v>170.12</v>
      </c>
      <c r="N100" s="150">
        <f t="shared" si="8"/>
        <v>655550.70920585596</v>
      </c>
      <c r="O100" s="39">
        <f t="shared" si="15"/>
        <v>35</v>
      </c>
      <c r="P100" s="38">
        <f t="shared" si="12"/>
        <v>45</v>
      </c>
      <c r="Q100" s="151">
        <f t="shared" si="13"/>
        <v>2138490</v>
      </c>
      <c r="S100" s="1482">
        <f t="shared" si="14"/>
        <v>35</v>
      </c>
      <c r="T100" s="261">
        <f t="shared" si="17"/>
        <v>20</v>
      </c>
      <c r="U100" s="261">
        <f>SUM(10*1.5)</f>
        <v>15</v>
      </c>
      <c r="V100" s="261">
        <f>SUM(5*2)</f>
        <v>10</v>
      </c>
      <c r="W100" s="261">
        <f t="shared" si="16"/>
        <v>45</v>
      </c>
      <c r="Y100" s="1483">
        <v>44020</v>
      </c>
      <c r="Z100" s="190">
        <v>47522</v>
      </c>
    </row>
    <row r="101" spans="1:26">
      <c r="A101" s="1510" t="s">
        <v>496</v>
      </c>
      <c r="B101" s="1541" t="s">
        <v>1064</v>
      </c>
      <c r="C101" s="620" t="s">
        <v>1065</v>
      </c>
      <c r="D101" s="1479">
        <v>8</v>
      </c>
      <c r="E101" s="110">
        <v>4</v>
      </c>
      <c r="F101" s="1480">
        <v>1958</v>
      </c>
      <c r="G101" s="110">
        <v>6</v>
      </c>
      <c r="H101" s="110">
        <v>17</v>
      </c>
      <c r="I101" s="110">
        <v>1985</v>
      </c>
      <c r="J101" s="1481">
        <v>2020</v>
      </c>
      <c r="K101" s="1535">
        <v>28800</v>
      </c>
      <c r="L101" s="468"/>
      <c r="M101" s="468"/>
      <c r="N101" s="150">
        <f t="shared" si="8"/>
        <v>0</v>
      </c>
      <c r="O101" s="39">
        <f t="shared" si="15"/>
        <v>35</v>
      </c>
      <c r="P101" s="38">
        <f t="shared" si="12"/>
        <v>45</v>
      </c>
      <c r="Q101" s="151">
        <f t="shared" si="13"/>
        <v>1296000</v>
      </c>
      <c r="S101" s="1482">
        <f t="shared" si="14"/>
        <v>35</v>
      </c>
      <c r="T101" s="261">
        <f t="shared" si="17"/>
        <v>20</v>
      </c>
      <c r="U101" s="261">
        <f>SUM(10*1.5)</f>
        <v>15</v>
      </c>
      <c r="V101" s="261">
        <f>SUM(5*2)</f>
        <v>10</v>
      </c>
      <c r="W101" s="261">
        <f t="shared" si="16"/>
        <v>45</v>
      </c>
      <c r="Y101" s="1483">
        <v>27442</v>
      </c>
      <c r="Z101" s="190">
        <v>28800</v>
      </c>
    </row>
    <row r="102" spans="1:26">
      <c r="A102" s="1510" t="s">
        <v>497</v>
      </c>
      <c r="B102" s="1541" t="s">
        <v>1082</v>
      </c>
      <c r="C102" s="620" t="s">
        <v>1080</v>
      </c>
      <c r="D102" s="1479">
        <v>8</v>
      </c>
      <c r="E102" s="110">
        <v>26</v>
      </c>
      <c r="F102" s="1480">
        <v>1958</v>
      </c>
      <c r="G102" s="110">
        <v>1</v>
      </c>
      <c r="H102" s="110">
        <v>9</v>
      </c>
      <c r="I102" s="110">
        <v>1990</v>
      </c>
      <c r="J102" s="1481">
        <v>2020</v>
      </c>
      <c r="K102" s="1535">
        <v>13152</v>
      </c>
      <c r="L102" s="468">
        <v>249.57</v>
      </c>
      <c r="M102" s="468">
        <v>424.5</v>
      </c>
      <c r="N102" s="150">
        <f t="shared" si="8"/>
        <v>427246.05125692789</v>
      </c>
      <c r="O102" s="39">
        <f t="shared" si="15"/>
        <v>30</v>
      </c>
      <c r="P102" s="38">
        <f t="shared" si="12"/>
        <v>35</v>
      </c>
      <c r="Q102" s="151">
        <f t="shared" ref="Q102:Q110" si="18">SUM(P102*K102)</f>
        <v>460320</v>
      </c>
      <c r="S102" s="1482">
        <f t="shared" si="14"/>
        <v>30</v>
      </c>
      <c r="T102" s="261">
        <f t="shared" si="17"/>
        <v>20</v>
      </c>
      <c r="U102" s="261">
        <f>SUM(10*1.5)</f>
        <v>15</v>
      </c>
      <c r="W102" s="261">
        <f t="shared" si="16"/>
        <v>35</v>
      </c>
      <c r="Y102" s="1483">
        <v>12620</v>
      </c>
      <c r="Z102" s="190">
        <v>13152</v>
      </c>
    </row>
    <row r="103" spans="1:26">
      <c r="A103" s="1510" t="s">
        <v>498</v>
      </c>
      <c r="B103" s="1541" t="s">
        <v>1063</v>
      </c>
      <c r="C103" s="620" t="s">
        <v>71</v>
      </c>
      <c r="D103" s="1479">
        <v>7</v>
      </c>
      <c r="E103" s="110">
        <v>14</v>
      </c>
      <c r="F103" s="1480">
        <v>1958</v>
      </c>
      <c r="G103" s="110">
        <v>7</v>
      </c>
      <c r="H103" s="110">
        <v>22</v>
      </c>
      <c r="I103" s="110">
        <v>1988</v>
      </c>
      <c r="J103" s="1481">
        <v>2020</v>
      </c>
      <c r="K103" s="150">
        <v>34421</v>
      </c>
      <c r="L103" s="468">
        <v>62.5</v>
      </c>
      <c r="M103" s="468">
        <v>111.25</v>
      </c>
      <c r="N103" s="150">
        <f t="shared" si="8"/>
        <v>288223.611014125</v>
      </c>
      <c r="O103" s="39">
        <f t="shared" si="15"/>
        <v>32</v>
      </c>
      <c r="P103" s="38">
        <f t="shared" si="12"/>
        <v>39</v>
      </c>
      <c r="Q103" s="151">
        <f t="shared" si="18"/>
        <v>1342419</v>
      </c>
      <c r="S103" s="1482">
        <f t="shared" si="14"/>
        <v>32</v>
      </c>
      <c r="T103" s="261">
        <f t="shared" si="17"/>
        <v>20</v>
      </c>
      <c r="U103" s="261">
        <f>SUM(10*1.5)</f>
        <v>15</v>
      </c>
      <c r="V103" s="261">
        <f>SUM(2*2)</f>
        <v>4</v>
      </c>
      <c r="W103" s="261">
        <f t="shared" ref="W103:W139" si="19">SUM(T103:V103)</f>
        <v>39</v>
      </c>
      <c r="Y103" s="1483">
        <v>32535</v>
      </c>
      <c r="Z103" s="259">
        <v>34421</v>
      </c>
    </row>
    <row r="104" spans="1:26">
      <c r="A104" s="1510" t="s">
        <v>499</v>
      </c>
      <c r="B104" s="1541" t="s">
        <v>1075</v>
      </c>
      <c r="C104" s="620" t="s">
        <v>73</v>
      </c>
      <c r="D104" s="1479">
        <v>7</v>
      </c>
      <c r="E104" s="110">
        <v>21</v>
      </c>
      <c r="F104" s="1480">
        <v>1958</v>
      </c>
      <c r="G104" s="110">
        <v>6</v>
      </c>
      <c r="H104" s="110">
        <v>7</v>
      </c>
      <c r="I104" s="110">
        <v>1993</v>
      </c>
      <c r="J104" s="1481">
        <v>2020</v>
      </c>
      <c r="K104" s="150">
        <v>24395</v>
      </c>
      <c r="L104" s="468"/>
      <c r="M104" s="468"/>
      <c r="N104" s="150">
        <f t="shared" si="8"/>
        <v>0</v>
      </c>
      <c r="O104" s="39">
        <f t="shared" si="15"/>
        <v>27</v>
      </c>
      <c r="P104" s="38">
        <f t="shared" si="12"/>
        <v>30.5</v>
      </c>
      <c r="Q104" s="151">
        <f t="shared" si="18"/>
        <v>744047.5</v>
      </c>
      <c r="S104" s="1482">
        <f t="shared" si="14"/>
        <v>27</v>
      </c>
      <c r="T104" s="261">
        <f t="shared" si="17"/>
        <v>20</v>
      </c>
      <c r="U104" s="261">
        <f>SUM(7*1.5)</f>
        <v>10.5</v>
      </c>
      <c r="W104" s="261">
        <f t="shared" si="19"/>
        <v>30.5</v>
      </c>
      <c r="Y104" s="1538">
        <v>23212</v>
      </c>
      <c r="Z104" s="259">
        <v>24395</v>
      </c>
    </row>
    <row r="105" spans="1:26">
      <c r="A105" s="1510" t="s">
        <v>500</v>
      </c>
      <c r="B105" s="1541" t="s">
        <v>1076</v>
      </c>
      <c r="C105" s="620" t="s">
        <v>73</v>
      </c>
      <c r="D105" s="1479">
        <v>6</v>
      </c>
      <c r="E105" s="110">
        <v>30</v>
      </c>
      <c r="F105" s="1480">
        <v>1958</v>
      </c>
      <c r="G105" s="110">
        <v>1</v>
      </c>
      <c r="H105" s="110">
        <v>3</v>
      </c>
      <c r="I105" s="110">
        <v>1995</v>
      </c>
      <c r="J105" s="1481">
        <v>2020</v>
      </c>
      <c r="K105" s="150">
        <v>23222</v>
      </c>
      <c r="L105" s="468"/>
      <c r="M105" s="468"/>
      <c r="N105" s="150">
        <f t="shared" ref="N105:N110" si="20">SUM(L105:M105)*0.0481927*K105</f>
        <v>0</v>
      </c>
      <c r="O105" s="39">
        <f t="shared" si="15"/>
        <v>25</v>
      </c>
      <c r="P105" s="38">
        <f t="shared" si="12"/>
        <v>27.5</v>
      </c>
      <c r="Q105" s="151">
        <f t="shared" si="18"/>
        <v>638605</v>
      </c>
      <c r="S105" s="1482">
        <f t="shared" si="14"/>
        <v>25</v>
      </c>
      <c r="T105" s="261">
        <f t="shared" si="17"/>
        <v>20</v>
      </c>
      <c r="U105" s="261">
        <f>SUM(5*1.5)</f>
        <v>7.5</v>
      </c>
      <c r="W105" s="261">
        <f t="shared" si="19"/>
        <v>27.5</v>
      </c>
      <c r="Y105" s="1483">
        <v>22149</v>
      </c>
      <c r="Z105" s="259">
        <v>23222</v>
      </c>
    </row>
    <row r="106" spans="1:26">
      <c r="A106" s="1510" t="s">
        <v>501</v>
      </c>
      <c r="B106" s="1541" t="s">
        <v>1074</v>
      </c>
      <c r="C106" s="620" t="s">
        <v>72</v>
      </c>
      <c r="D106" s="1479">
        <v>5</v>
      </c>
      <c r="E106" s="110">
        <v>8</v>
      </c>
      <c r="F106" s="1480">
        <v>1958</v>
      </c>
      <c r="G106" s="110">
        <v>7</v>
      </c>
      <c r="H106" s="110">
        <v>14</v>
      </c>
      <c r="I106" s="110">
        <v>1981</v>
      </c>
      <c r="J106" s="1481">
        <v>2020</v>
      </c>
      <c r="K106" s="150">
        <v>27166</v>
      </c>
      <c r="L106" s="468"/>
      <c r="M106" s="468"/>
      <c r="N106" s="150">
        <f t="shared" si="20"/>
        <v>0</v>
      </c>
      <c r="O106" s="39">
        <f t="shared" si="15"/>
        <v>39</v>
      </c>
      <c r="P106" s="38">
        <f t="shared" si="12"/>
        <v>53</v>
      </c>
      <c r="Q106" s="151">
        <f t="shared" si="18"/>
        <v>1439798</v>
      </c>
      <c r="S106" s="1482">
        <f t="shared" si="14"/>
        <v>39</v>
      </c>
      <c r="T106" s="261">
        <f t="shared" si="17"/>
        <v>20</v>
      </c>
      <c r="U106" s="261">
        <f>SUM(10*1.5)</f>
        <v>15</v>
      </c>
      <c r="V106" s="261">
        <f>SUM(9*2)</f>
        <v>18</v>
      </c>
      <c r="W106" s="261">
        <f t="shared" si="19"/>
        <v>53</v>
      </c>
      <c r="Y106" s="1483">
        <v>25989</v>
      </c>
      <c r="Z106" s="259">
        <v>27166</v>
      </c>
    </row>
    <row r="107" spans="1:26">
      <c r="A107" s="1510" t="s">
        <v>502</v>
      </c>
      <c r="B107" s="1541" t="s">
        <v>1077</v>
      </c>
      <c r="C107" s="620" t="s">
        <v>73</v>
      </c>
      <c r="D107" s="1479">
        <v>5</v>
      </c>
      <c r="E107" s="110">
        <v>27</v>
      </c>
      <c r="F107" s="1480">
        <v>1958</v>
      </c>
      <c r="G107" s="110">
        <v>11</v>
      </c>
      <c r="H107" s="110">
        <v>12</v>
      </c>
      <c r="I107" s="110">
        <v>1984</v>
      </c>
      <c r="J107" s="1481">
        <v>2020</v>
      </c>
      <c r="K107" s="150">
        <v>24697</v>
      </c>
      <c r="L107" s="468"/>
      <c r="M107" s="468"/>
      <c r="N107" s="150">
        <f t="shared" si="20"/>
        <v>0</v>
      </c>
      <c r="O107" s="39">
        <f t="shared" si="15"/>
        <v>36</v>
      </c>
      <c r="P107" s="38">
        <f t="shared" si="12"/>
        <v>47</v>
      </c>
      <c r="Q107" s="151">
        <f t="shared" si="18"/>
        <v>1160759</v>
      </c>
      <c r="S107" s="1482">
        <f t="shared" si="14"/>
        <v>36</v>
      </c>
      <c r="T107" s="261">
        <f t="shared" si="17"/>
        <v>20</v>
      </c>
      <c r="U107" s="261">
        <f>SUM(10*1.5)</f>
        <v>15</v>
      </c>
      <c r="V107" s="261">
        <f>SUM(6*2)</f>
        <v>12</v>
      </c>
      <c r="W107" s="261">
        <f t="shared" si="19"/>
        <v>47</v>
      </c>
      <c r="Y107" s="1483">
        <v>23763</v>
      </c>
      <c r="Z107" s="259">
        <v>24697</v>
      </c>
    </row>
    <row r="108" spans="1:26">
      <c r="A108" s="1510" t="s">
        <v>503</v>
      </c>
      <c r="B108" s="1541" t="s">
        <v>1068</v>
      </c>
      <c r="C108" s="620" t="s">
        <v>72</v>
      </c>
      <c r="D108" s="1479">
        <v>4</v>
      </c>
      <c r="E108" s="110">
        <v>24</v>
      </c>
      <c r="F108" s="1480">
        <v>1958</v>
      </c>
      <c r="G108" s="110">
        <v>1</v>
      </c>
      <c r="H108" s="110">
        <v>18</v>
      </c>
      <c r="I108" s="110">
        <v>1994</v>
      </c>
      <c r="J108" s="1481">
        <v>2020</v>
      </c>
      <c r="K108" s="150">
        <v>25232</v>
      </c>
      <c r="L108" s="468"/>
      <c r="M108" s="468"/>
      <c r="N108" s="150">
        <f t="shared" si="20"/>
        <v>0</v>
      </c>
      <c r="O108" s="39">
        <f t="shared" si="15"/>
        <v>26</v>
      </c>
      <c r="P108" s="38">
        <f t="shared" si="12"/>
        <v>29</v>
      </c>
      <c r="Q108" s="151">
        <f t="shared" si="18"/>
        <v>731728</v>
      </c>
      <c r="S108" s="1482">
        <f t="shared" si="14"/>
        <v>26</v>
      </c>
      <c r="T108" s="261">
        <f t="shared" si="17"/>
        <v>20</v>
      </c>
      <c r="U108" s="261">
        <f>SUM(6*1.5)</f>
        <v>9</v>
      </c>
      <c r="W108" s="261">
        <f t="shared" si="19"/>
        <v>29</v>
      </c>
      <c r="Y108" s="1483">
        <v>24224</v>
      </c>
      <c r="Z108" s="259">
        <v>25232</v>
      </c>
    </row>
    <row r="109" spans="1:26">
      <c r="A109" s="1510" t="s">
        <v>504</v>
      </c>
      <c r="B109" s="1541" t="s">
        <v>1078</v>
      </c>
      <c r="C109" s="620" t="s">
        <v>73</v>
      </c>
      <c r="D109" s="1479">
        <v>4</v>
      </c>
      <c r="E109" s="110">
        <v>25</v>
      </c>
      <c r="F109" s="1480">
        <v>1958</v>
      </c>
      <c r="G109" s="110">
        <v>9</v>
      </c>
      <c r="H109" s="110">
        <v>2</v>
      </c>
      <c r="I109" s="110">
        <v>1985</v>
      </c>
      <c r="J109" s="1481">
        <v>2020</v>
      </c>
      <c r="K109" s="150">
        <v>24697</v>
      </c>
      <c r="L109" s="468"/>
      <c r="M109" s="468"/>
      <c r="N109" s="150">
        <f t="shared" si="20"/>
        <v>0</v>
      </c>
      <c r="O109" s="39">
        <f t="shared" si="15"/>
        <v>35</v>
      </c>
      <c r="P109" s="38">
        <f t="shared" si="12"/>
        <v>45</v>
      </c>
      <c r="Q109" s="151">
        <f t="shared" si="18"/>
        <v>1111365</v>
      </c>
      <c r="S109" s="1482">
        <f t="shared" si="14"/>
        <v>35</v>
      </c>
      <c r="T109" s="261">
        <f t="shared" si="17"/>
        <v>20</v>
      </c>
      <c r="U109" s="261">
        <f>SUM(10*1.5)</f>
        <v>15</v>
      </c>
      <c r="V109" s="261">
        <f>SUM(5*2)</f>
        <v>10</v>
      </c>
      <c r="W109" s="261">
        <f t="shared" si="19"/>
        <v>45</v>
      </c>
      <c r="Y109" s="1483">
        <v>23763</v>
      </c>
      <c r="Z109" s="259">
        <v>24697</v>
      </c>
    </row>
    <row r="110" spans="1:26">
      <c r="A110" s="1510" t="s">
        <v>505</v>
      </c>
      <c r="B110" s="1541" t="s">
        <v>1069</v>
      </c>
      <c r="C110" s="620" t="s">
        <v>72</v>
      </c>
      <c r="D110" s="1479">
        <v>3</v>
      </c>
      <c r="E110" s="110">
        <v>15</v>
      </c>
      <c r="F110" s="1480">
        <v>1958</v>
      </c>
      <c r="G110" s="110">
        <v>11</v>
      </c>
      <c r="H110" s="110">
        <v>11</v>
      </c>
      <c r="I110" s="110">
        <v>1983</v>
      </c>
      <c r="J110" s="1481">
        <v>2020</v>
      </c>
      <c r="K110" s="150">
        <v>27503</v>
      </c>
      <c r="L110" s="468"/>
      <c r="M110" s="468"/>
      <c r="N110" s="150">
        <f t="shared" si="20"/>
        <v>0</v>
      </c>
      <c r="O110" s="39">
        <f t="shared" si="15"/>
        <v>37</v>
      </c>
      <c r="P110" s="38">
        <f t="shared" si="12"/>
        <v>49</v>
      </c>
      <c r="Q110" s="151">
        <f t="shared" si="18"/>
        <v>1347647</v>
      </c>
      <c r="S110" s="1482">
        <f t="shared" si="14"/>
        <v>37</v>
      </c>
      <c r="T110" s="261">
        <f t="shared" si="17"/>
        <v>20</v>
      </c>
      <c r="U110" s="261">
        <f>SUM(10*1.5)</f>
        <v>15</v>
      </c>
      <c r="V110" s="261">
        <f>SUM(7*2)</f>
        <v>14</v>
      </c>
      <c r="W110" s="261">
        <f t="shared" si="19"/>
        <v>49</v>
      </c>
      <c r="Y110" s="1483">
        <v>26296</v>
      </c>
      <c r="Z110" s="259">
        <v>27503</v>
      </c>
    </row>
    <row r="111" spans="1:26">
      <c r="A111" s="1510" t="s">
        <v>506</v>
      </c>
      <c r="B111" s="1541" t="s">
        <v>1072</v>
      </c>
      <c r="C111" s="1478" t="s">
        <v>48</v>
      </c>
      <c r="D111" s="1479">
        <v>2</v>
      </c>
      <c r="E111" s="110">
        <v>1</v>
      </c>
      <c r="F111" s="1480">
        <v>1958</v>
      </c>
      <c r="G111" s="110">
        <v>1</v>
      </c>
      <c r="H111" s="110">
        <v>3</v>
      </c>
      <c r="I111" s="110">
        <v>1991</v>
      </c>
      <c r="J111" s="1481">
        <v>2020</v>
      </c>
      <c r="K111" s="150">
        <v>25545</v>
      </c>
      <c r="L111" s="36"/>
      <c r="M111" s="36"/>
      <c r="N111" s="150">
        <f t="shared" ref="N111:N114" si="21">SUM(L111:M111)*0.0481927*K111</f>
        <v>0</v>
      </c>
      <c r="O111" s="39">
        <f t="shared" si="15"/>
        <v>29</v>
      </c>
      <c r="P111" s="38">
        <f t="shared" si="12"/>
        <v>33.5</v>
      </c>
      <c r="Q111" s="151">
        <f t="shared" ref="Q111:Q139" si="22">SUM(P111*K111)</f>
        <v>855757.5</v>
      </c>
      <c r="S111" s="1482">
        <f t="shared" si="14"/>
        <v>29</v>
      </c>
      <c r="T111" s="261">
        <f t="shared" si="17"/>
        <v>20</v>
      </c>
      <c r="U111" s="261">
        <f>SUM(9*1.5)</f>
        <v>13.5</v>
      </c>
      <c r="W111" s="261">
        <f t="shared" si="19"/>
        <v>33.5</v>
      </c>
      <c r="Y111" s="1538">
        <v>24224</v>
      </c>
      <c r="Z111" s="259">
        <v>25545</v>
      </c>
    </row>
    <row r="112" spans="1:26">
      <c r="A112" s="1510" t="s">
        <v>507</v>
      </c>
      <c r="B112" s="1541" t="s">
        <v>1070</v>
      </c>
      <c r="C112" s="620" t="s">
        <v>72</v>
      </c>
      <c r="D112" s="1479">
        <v>2</v>
      </c>
      <c r="E112" s="110">
        <v>2</v>
      </c>
      <c r="F112" s="1480">
        <v>1958</v>
      </c>
      <c r="G112" s="110">
        <v>9</v>
      </c>
      <c r="H112" s="110">
        <v>2</v>
      </c>
      <c r="I112" s="110">
        <v>1984</v>
      </c>
      <c r="J112" s="1481">
        <v>2020</v>
      </c>
      <c r="K112" s="150">
        <v>26834</v>
      </c>
      <c r="L112" s="468"/>
      <c r="M112" s="468"/>
      <c r="N112" s="150">
        <f t="shared" si="21"/>
        <v>0</v>
      </c>
      <c r="O112" s="39">
        <f t="shared" si="15"/>
        <v>36</v>
      </c>
      <c r="P112" s="38">
        <f t="shared" si="12"/>
        <v>47</v>
      </c>
      <c r="Q112" s="151">
        <f t="shared" si="22"/>
        <v>1261198</v>
      </c>
      <c r="S112" s="1482">
        <f t="shared" si="14"/>
        <v>36</v>
      </c>
      <c r="T112" s="261">
        <f t="shared" si="17"/>
        <v>20</v>
      </c>
      <c r="U112" s="261">
        <f>SUM(10*1.5)</f>
        <v>15</v>
      </c>
      <c r="V112" s="261">
        <f>SUM(6*2)</f>
        <v>12</v>
      </c>
      <c r="W112" s="261">
        <f t="shared" si="19"/>
        <v>47</v>
      </c>
      <c r="Y112" s="1538">
        <v>25387</v>
      </c>
      <c r="Z112" s="259">
        <v>26834</v>
      </c>
    </row>
    <row r="113" spans="1:26">
      <c r="A113" s="1510" t="s">
        <v>509</v>
      </c>
      <c r="B113" s="1541" t="s">
        <v>1079</v>
      </c>
      <c r="C113" s="620" t="s">
        <v>73</v>
      </c>
      <c r="D113" s="1479">
        <v>1</v>
      </c>
      <c r="E113" s="110">
        <v>15</v>
      </c>
      <c r="F113" s="1480">
        <v>1958</v>
      </c>
      <c r="G113" s="110">
        <v>11</v>
      </c>
      <c r="H113" s="110">
        <v>10</v>
      </c>
      <c r="I113" s="110">
        <v>1999</v>
      </c>
      <c r="J113" s="1481">
        <v>2020</v>
      </c>
      <c r="K113" s="150">
        <v>23222</v>
      </c>
      <c r="L113" s="468"/>
      <c r="M113" s="468"/>
      <c r="N113" s="150">
        <f t="shared" si="21"/>
        <v>0</v>
      </c>
      <c r="O113" s="39">
        <f t="shared" si="15"/>
        <v>21</v>
      </c>
      <c r="P113" s="38">
        <f t="shared" si="12"/>
        <v>21.5</v>
      </c>
      <c r="Q113" s="151">
        <f t="shared" si="22"/>
        <v>499273</v>
      </c>
      <c r="S113" s="1482">
        <f t="shared" si="14"/>
        <v>21</v>
      </c>
      <c r="T113" s="261">
        <f t="shared" si="17"/>
        <v>20</v>
      </c>
      <c r="U113" s="261">
        <f>SUM(1*1.5)</f>
        <v>1.5</v>
      </c>
      <c r="W113" s="261">
        <f t="shared" si="19"/>
        <v>21.5</v>
      </c>
      <c r="Y113" s="1538">
        <v>22149</v>
      </c>
      <c r="Z113" s="259">
        <v>23222</v>
      </c>
    </row>
    <row r="114" spans="1:26">
      <c r="A114" s="1510" t="s">
        <v>510</v>
      </c>
      <c r="B114" s="1541" t="s">
        <v>1066</v>
      </c>
      <c r="C114" s="620" t="s">
        <v>72</v>
      </c>
      <c r="D114" s="1479">
        <v>1</v>
      </c>
      <c r="E114" s="110">
        <v>30</v>
      </c>
      <c r="F114" s="1480">
        <v>1958</v>
      </c>
      <c r="G114" s="110">
        <v>9</v>
      </c>
      <c r="H114" s="110">
        <v>7</v>
      </c>
      <c r="I114" s="110">
        <v>1988</v>
      </c>
      <c r="J114" s="1481">
        <v>2020</v>
      </c>
      <c r="K114" s="150">
        <v>25545</v>
      </c>
      <c r="L114" s="468"/>
      <c r="M114" s="468"/>
      <c r="N114" s="150">
        <f t="shared" si="21"/>
        <v>0</v>
      </c>
      <c r="O114" s="39">
        <f t="shared" si="15"/>
        <v>32</v>
      </c>
      <c r="P114" s="38">
        <f t="shared" si="12"/>
        <v>39</v>
      </c>
      <c r="Q114" s="151">
        <f t="shared" si="22"/>
        <v>996255</v>
      </c>
      <c r="S114" s="1482">
        <f t="shared" si="14"/>
        <v>32</v>
      </c>
      <c r="T114" s="261">
        <f t="shared" si="17"/>
        <v>20</v>
      </c>
      <c r="U114" s="261">
        <f>SUM(10*1.5)</f>
        <v>15</v>
      </c>
      <c r="V114" s="261">
        <f>SUM(2*2)</f>
        <v>4</v>
      </c>
      <c r="W114" s="261">
        <f t="shared" si="19"/>
        <v>39</v>
      </c>
      <c r="Y114" s="1538">
        <v>24224</v>
      </c>
      <c r="Z114" s="259">
        <v>25545</v>
      </c>
    </row>
    <row r="115" spans="1:26">
      <c r="A115" s="1510" t="s">
        <v>511</v>
      </c>
      <c r="B115" s="233" t="s">
        <v>419</v>
      </c>
      <c r="C115" s="1478" t="s">
        <v>64</v>
      </c>
      <c r="D115" s="1479">
        <v>12</v>
      </c>
      <c r="E115" s="110">
        <v>17</v>
      </c>
      <c r="F115" s="1480">
        <v>1957</v>
      </c>
      <c r="G115" s="110">
        <v>11</v>
      </c>
      <c r="H115" s="110">
        <v>5</v>
      </c>
      <c r="I115" s="110">
        <v>1981</v>
      </c>
      <c r="J115" s="1481">
        <v>2020</v>
      </c>
      <c r="K115" s="150">
        <v>69689</v>
      </c>
      <c r="L115" s="149">
        <v>70.028000000000006</v>
      </c>
      <c r="M115" s="149">
        <v>157.5</v>
      </c>
      <c r="N115" s="150">
        <f>SUM(L115:M115)*0.0481927*K115</f>
        <v>764153.03152321849</v>
      </c>
      <c r="O115" s="39">
        <f t="shared" si="15"/>
        <v>39</v>
      </c>
      <c r="P115" s="38">
        <f t="shared" si="12"/>
        <v>53</v>
      </c>
      <c r="Q115" s="151">
        <f t="shared" si="22"/>
        <v>3693517</v>
      </c>
      <c r="S115" s="1482">
        <f t="shared" si="14"/>
        <v>39</v>
      </c>
      <c r="T115" s="261">
        <f t="shared" si="17"/>
        <v>20</v>
      </c>
      <c r="U115" s="261">
        <f>SUM(10*1.5)</f>
        <v>15</v>
      </c>
      <c r="V115" s="261">
        <f>SUM(9*2)</f>
        <v>18</v>
      </c>
      <c r="W115" s="261">
        <f t="shared" si="19"/>
        <v>53</v>
      </c>
      <c r="Y115" s="1538">
        <v>61397</v>
      </c>
      <c r="Z115" s="259">
        <v>69689</v>
      </c>
    </row>
    <row r="116" spans="1:26">
      <c r="A116" s="1510" t="s">
        <v>512</v>
      </c>
      <c r="B116" s="233" t="s">
        <v>421</v>
      </c>
      <c r="C116" s="1478" t="s">
        <v>49</v>
      </c>
      <c r="D116" s="1479">
        <v>9</v>
      </c>
      <c r="E116" s="110">
        <v>27</v>
      </c>
      <c r="F116" s="1480">
        <v>1957</v>
      </c>
      <c r="G116" s="110">
        <v>1</v>
      </c>
      <c r="H116" s="110">
        <v>5</v>
      </c>
      <c r="I116" s="110">
        <v>1992</v>
      </c>
      <c r="J116" s="1481">
        <v>2020</v>
      </c>
      <c r="K116" s="150">
        <v>23510</v>
      </c>
      <c r="L116" s="36"/>
      <c r="M116" s="36"/>
      <c r="N116" s="36"/>
      <c r="O116" s="39">
        <f t="shared" si="15"/>
        <v>28</v>
      </c>
      <c r="P116" s="38">
        <f t="shared" si="12"/>
        <v>32</v>
      </c>
      <c r="Q116" s="151">
        <f t="shared" si="22"/>
        <v>752320</v>
      </c>
      <c r="S116" s="1482">
        <f t="shared" si="14"/>
        <v>28</v>
      </c>
      <c r="T116" s="261">
        <f t="shared" si="17"/>
        <v>20</v>
      </c>
      <c r="U116" s="261">
        <f>SUM(8*1.5)</f>
        <v>12</v>
      </c>
      <c r="W116" s="261">
        <f t="shared" si="19"/>
        <v>32</v>
      </c>
      <c r="Y116" s="1538">
        <v>22410</v>
      </c>
      <c r="Z116" s="259">
        <v>23510</v>
      </c>
    </row>
    <row r="117" spans="1:26">
      <c r="A117" s="1510" t="s">
        <v>513</v>
      </c>
      <c r="B117" s="233" t="s">
        <v>424</v>
      </c>
      <c r="C117" s="1478" t="s">
        <v>53</v>
      </c>
      <c r="D117" s="1479">
        <v>9</v>
      </c>
      <c r="E117" s="110">
        <v>1</v>
      </c>
      <c r="F117" s="1480">
        <v>1957</v>
      </c>
      <c r="G117" s="110">
        <v>1</v>
      </c>
      <c r="H117" s="110">
        <v>6</v>
      </c>
      <c r="I117" s="110">
        <v>1984</v>
      </c>
      <c r="J117" s="1481">
        <v>2020</v>
      </c>
      <c r="K117" s="150">
        <v>33584</v>
      </c>
      <c r="L117" s="149">
        <v>35.25</v>
      </c>
      <c r="M117" s="149">
        <v>88.25</v>
      </c>
      <c r="N117" s="150">
        <f t="shared" ref="N117:N126" si="23">SUM(L117:M117)*0.0481927*K117</f>
        <v>199885.19914479999</v>
      </c>
      <c r="O117" s="39">
        <f t="shared" si="15"/>
        <v>36</v>
      </c>
      <c r="P117" s="38">
        <f t="shared" si="12"/>
        <v>45</v>
      </c>
      <c r="Q117" s="151">
        <f t="shared" si="22"/>
        <v>1511280</v>
      </c>
      <c r="S117" s="1482">
        <f t="shared" si="14"/>
        <v>36</v>
      </c>
      <c r="T117" s="261">
        <f t="shared" si="17"/>
        <v>20</v>
      </c>
      <c r="U117" s="261">
        <f>SUM(10*1.5)</f>
        <v>15</v>
      </c>
      <c r="V117" s="261">
        <f>SUM(5*2)</f>
        <v>10</v>
      </c>
      <c r="W117" s="261">
        <f t="shared" si="19"/>
        <v>45</v>
      </c>
      <c r="Y117" s="1483">
        <v>31765</v>
      </c>
      <c r="Z117" s="259">
        <v>33584</v>
      </c>
    </row>
    <row r="118" spans="1:26">
      <c r="A118" s="1510" t="s">
        <v>514</v>
      </c>
      <c r="B118" s="233" t="s">
        <v>426</v>
      </c>
      <c r="C118" s="1478" t="s">
        <v>49</v>
      </c>
      <c r="D118" s="1479">
        <v>9</v>
      </c>
      <c r="E118" s="110">
        <v>12</v>
      </c>
      <c r="F118" s="1480">
        <v>1957</v>
      </c>
      <c r="G118" s="110">
        <v>1</v>
      </c>
      <c r="H118" s="110">
        <v>4</v>
      </c>
      <c r="I118" s="110">
        <v>2000</v>
      </c>
      <c r="J118" s="1481">
        <v>2020</v>
      </c>
      <c r="K118" s="150">
        <v>23222</v>
      </c>
      <c r="L118" s="149"/>
      <c r="M118" s="149"/>
      <c r="N118" s="150">
        <f t="shared" si="23"/>
        <v>0</v>
      </c>
      <c r="O118" s="39">
        <f t="shared" si="15"/>
        <v>20</v>
      </c>
      <c r="P118" s="38">
        <f t="shared" si="12"/>
        <v>20</v>
      </c>
      <c r="Q118" s="151">
        <f t="shared" si="22"/>
        <v>464440</v>
      </c>
      <c r="S118" s="1482">
        <f t="shared" si="14"/>
        <v>20</v>
      </c>
      <c r="T118" s="261">
        <f t="shared" ref="T118:T122" si="24">SUM(20*1)</f>
        <v>20</v>
      </c>
      <c r="W118" s="261">
        <f t="shared" si="19"/>
        <v>20</v>
      </c>
      <c r="Y118" s="1483">
        <v>22410</v>
      </c>
      <c r="Z118" s="259">
        <v>23222</v>
      </c>
    </row>
    <row r="119" spans="1:26">
      <c r="A119" s="1510" t="s">
        <v>515</v>
      </c>
      <c r="B119" s="233" t="s">
        <v>427</v>
      </c>
      <c r="C119" s="1478" t="s">
        <v>53</v>
      </c>
      <c r="D119" s="1479">
        <v>8</v>
      </c>
      <c r="E119" s="110">
        <v>9</v>
      </c>
      <c r="F119" s="1480">
        <v>1957</v>
      </c>
      <c r="G119" s="110">
        <v>1</v>
      </c>
      <c r="H119" s="110">
        <v>2</v>
      </c>
      <c r="I119" s="110">
        <v>1990</v>
      </c>
      <c r="J119" s="1481">
        <v>2020</v>
      </c>
      <c r="K119" s="150">
        <v>34847</v>
      </c>
      <c r="L119" s="149">
        <v>55</v>
      </c>
      <c r="M119" s="149">
        <v>126.88</v>
      </c>
      <c r="N119" s="150">
        <f t="shared" si="23"/>
        <v>305444.00055377197</v>
      </c>
      <c r="O119" s="39">
        <f t="shared" si="15"/>
        <v>30</v>
      </c>
      <c r="P119" s="38">
        <f t="shared" si="12"/>
        <v>35</v>
      </c>
      <c r="Q119" s="151">
        <f t="shared" si="22"/>
        <v>1219645</v>
      </c>
      <c r="S119" s="1482">
        <f t="shared" si="14"/>
        <v>30</v>
      </c>
      <c r="T119" s="261">
        <f t="shared" si="24"/>
        <v>20</v>
      </c>
      <c r="U119" s="261">
        <f>SUM(10*1.5)</f>
        <v>15</v>
      </c>
      <c r="W119" s="261">
        <f t="shared" si="19"/>
        <v>35</v>
      </c>
      <c r="Y119" s="1538">
        <v>32535</v>
      </c>
      <c r="Z119" s="259">
        <v>34847</v>
      </c>
    </row>
    <row r="120" spans="1:26">
      <c r="A120" s="1510" t="s">
        <v>1083</v>
      </c>
      <c r="B120" s="233" t="s">
        <v>425</v>
      </c>
      <c r="C120" s="1542" t="s">
        <v>2511</v>
      </c>
      <c r="D120" s="1479">
        <v>7</v>
      </c>
      <c r="E120" s="110">
        <v>9</v>
      </c>
      <c r="F120" s="1480">
        <v>1957</v>
      </c>
      <c r="G120" s="110">
        <v>7</v>
      </c>
      <c r="H120" s="110">
        <v>1</v>
      </c>
      <c r="I120" s="110">
        <v>1990</v>
      </c>
      <c r="J120" s="1481">
        <v>2020</v>
      </c>
      <c r="K120" s="150">
        <v>51155</v>
      </c>
      <c r="L120" s="149">
        <v>32.75</v>
      </c>
      <c r="M120" s="149">
        <v>86.75</v>
      </c>
      <c r="N120" s="150">
        <f t="shared" si="23"/>
        <v>294603.05943575001</v>
      </c>
      <c r="O120" s="39">
        <f t="shared" si="15"/>
        <v>30</v>
      </c>
      <c r="P120" s="38">
        <f t="shared" si="12"/>
        <v>35</v>
      </c>
      <c r="Q120" s="151">
        <f t="shared" si="22"/>
        <v>1790425</v>
      </c>
      <c r="S120" s="1482">
        <f t="shared" si="14"/>
        <v>30</v>
      </c>
      <c r="T120" s="261">
        <f t="shared" si="24"/>
        <v>20</v>
      </c>
      <c r="U120" s="261">
        <f>SUM(10*1.5)</f>
        <v>15</v>
      </c>
      <c r="W120" s="261">
        <f t="shared" si="19"/>
        <v>35</v>
      </c>
      <c r="Y120" s="1483">
        <v>47037</v>
      </c>
      <c r="Z120" s="259">
        <v>51155</v>
      </c>
    </row>
    <row r="121" spans="1:26">
      <c r="A121" s="1510" t="s">
        <v>1084</v>
      </c>
      <c r="B121" s="233" t="s">
        <v>415</v>
      </c>
      <c r="C121" s="1478" t="s">
        <v>48</v>
      </c>
      <c r="D121" s="1479">
        <v>6</v>
      </c>
      <c r="E121" s="110">
        <v>7</v>
      </c>
      <c r="F121" s="1480">
        <v>1957</v>
      </c>
      <c r="G121" s="110">
        <v>9</v>
      </c>
      <c r="H121" s="110">
        <v>12</v>
      </c>
      <c r="I121" s="110">
        <v>1992</v>
      </c>
      <c r="J121" s="1481">
        <v>2020</v>
      </c>
      <c r="K121" s="150">
        <v>26181</v>
      </c>
      <c r="L121" s="149"/>
      <c r="M121" s="149"/>
      <c r="N121" s="150">
        <f t="shared" si="23"/>
        <v>0</v>
      </c>
      <c r="O121" s="39">
        <f t="shared" si="15"/>
        <v>28</v>
      </c>
      <c r="P121" s="38">
        <f t="shared" si="12"/>
        <v>32</v>
      </c>
      <c r="Q121" s="151">
        <f t="shared" si="22"/>
        <v>837792</v>
      </c>
      <c r="S121" s="1482">
        <f t="shared" si="14"/>
        <v>28</v>
      </c>
      <c r="T121" s="261">
        <f t="shared" si="24"/>
        <v>20</v>
      </c>
      <c r="U121" s="261">
        <f>SUM(8*1.5)</f>
        <v>12</v>
      </c>
      <c r="W121" s="261">
        <f t="shared" si="19"/>
        <v>32</v>
      </c>
      <c r="Y121" s="1483">
        <v>25091</v>
      </c>
      <c r="Z121" s="259">
        <v>26181</v>
      </c>
    </row>
    <row r="122" spans="1:26">
      <c r="A122" s="1510" t="s">
        <v>1085</v>
      </c>
      <c r="B122" s="233" t="s">
        <v>416</v>
      </c>
      <c r="C122" s="1478" t="s">
        <v>56</v>
      </c>
      <c r="D122" s="1479">
        <v>5</v>
      </c>
      <c r="E122" s="110">
        <v>1</v>
      </c>
      <c r="F122" s="1480">
        <v>1957</v>
      </c>
      <c r="G122" s="110">
        <v>10</v>
      </c>
      <c r="H122" s="110">
        <v>19</v>
      </c>
      <c r="I122" s="110">
        <v>1983</v>
      </c>
      <c r="J122" s="1481">
        <v>2020</v>
      </c>
      <c r="K122" s="150">
        <v>51155</v>
      </c>
      <c r="L122" s="149">
        <v>74.28</v>
      </c>
      <c r="M122" s="149">
        <v>288</v>
      </c>
      <c r="N122" s="150">
        <f t="shared" si="23"/>
        <v>893128.00311617996</v>
      </c>
      <c r="O122" s="39">
        <f t="shared" si="15"/>
        <v>37</v>
      </c>
      <c r="P122" s="38">
        <f t="shared" si="12"/>
        <v>49</v>
      </c>
      <c r="Q122" s="151">
        <f t="shared" si="22"/>
        <v>2506595</v>
      </c>
      <c r="S122" s="1482">
        <f t="shared" si="14"/>
        <v>37</v>
      </c>
      <c r="T122" s="261">
        <f t="shared" si="24"/>
        <v>20</v>
      </c>
      <c r="U122" s="261">
        <f>SUM(10*1.5)</f>
        <v>15</v>
      </c>
      <c r="V122" s="261">
        <f>SUM(7*2)</f>
        <v>14</v>
      </c>
      <c r="W122" s="261">
        <f t="shared" si="19"/>
        <v>49</v>
      </c>
      <c r="Y122" s="1483">
        <v>47037</v>
      </c>
      <c r="Z122" s="259">
        <v>51155</v>
      </c>
    </row>
    <row r="123" spans="1:26">
      <c r="A123" s="1510" t="s">
        <v>1086</v>
      </c>
      <c r="B123" s="233" t="s">
        <v>423</v>
      </c>
      <c r="C123" s="1478" t="s">
        <v>48</v>
      </c>
      <c r="D123" s="1479">
        <v>5</v>
      </c>
      <c r="E123" s="110">
        <v>8</v>
      </c>
      <c r="F123" s="1480">
        <v>1957</v>
      </c>
      <c r="G123" s="110">
        <v>11</v>
      </c>
      <c r="H123" s="110">
        <v>1</v>
      </c>
      <c r="I123" s="110">
        <v>1997</v>
      </c>
      <c r="J123" s="1481">
        <v>2020</v>
      </c>
      <c r="K123" s="150">
        <v>26506</v>
      </c>
      <c r="L123" s="149"/>
      <c r="M123" s="149"/>
      <c r="N123" s="150">
        <f t="shared" si="23"/>
        <v>0</v>
      </c>
      <c r="O123" s="39">
        <f t="shared" si="15"/>
        <v>23</v>
      </c>
      <c r="P123" s="38">
        <f t="shared" si="12"/>
        <v>26</v>
      </c>
      <c r="Q123" s="151">
        <f t="shared" si="22"/>
        <v>689156</v>
      </c>
      <c r="S123" s="1482">
        <f t="shared" si="14"/>
        <v>23</v>
      </c>
      <c r="T123" s="261">
        <f t="shared" ref="T123:T129" si="25">SUM(20*1)</f>
        <v>20</v>
      </c>
      <c r="U123" s="261">
        <f>SUM(4*1.5)</f>
        <v>6</v>
      </c>
      <c r="W123" s="261">
        <f t="shared" si="19"/>
        <v>26</v>
      </c>
      <c r="Y123" s="1483">
        <v>25387</v>
      </c>
      <c r="Z123" s="259">
        <v>26506</v>
      </c>
    </row>
    <row r="124" spans="1:26">
      <c r="A124" s="1510" t="s">
        <v>1087</v>
      </c>
      <c r="B124" s="1451" t="s">
        <v>422</v>
      </c>
      <c r="C124" s="1478" t="s">
        <v>46</v>
      </c>
      <c r="D124" s="1479">
        <v>3</v>
      </c>
      <c r="E124" s="110">
        <v>18</v>
      </c>
      <c r="F124" s="1480">
        <v>1957</v>
      </c>
      <c r="G124" s="110">
        <v>1</v>
      </c>
      <c r="H124" s="110">
        <v>1</v>
      </c>
      <c r="I124" s="110">
        <v>1986</v>
      </c>
      <c r="J124" s="1481">
        <v>2020</v>
      </c>
      <c r="K124" s="150">
        <v>22829</v>
      </c>
      <c r="L124" s="149"/>
      <c r="M124" s="149"/>
      <c r="N124" s="150">
        <f t="shared" si="23"/>
        <v>0</v>
      </c>
      <c r="O124" s="39">
        <f t="shared" si="15"/>
        <v>34</v>
      </c>
      <c r="P124" s="38">
        <f t="shared" si="12"/>
        <v>43</v>
      </c>
      <c r="Q124" s="151">
        <f t="shared" si="22"/>
        <v>981647</v>
      </c>
      <c r="S124" s="1482">
        <f t="shared" si="14"/>
        <v>34</v>
      </c>
      <c r="T124" s="261">
        <f t="shared" si="25"/>
        <v>20</v>
      </c>
      <c r="U124" s="261">
        <f>SUM(10*1.5)</f>
        <v>15</v>
      </c>
      <c r="V124" s="261">
        <f>SUM(4*2)</f>
        <v>8</v>
      </c>
      <c r="W124" s="261">
        <f t="shared" si="19"/>
        <v>43</v>
      </c>
      <c r="Y124" s="1483">
        <v>22055</v>
      </c>
      <c r="Z124" s="259">
        <v>22829</v>
      </c>
    </row>
    <row r="125" spans="1:26">
      <c r="A125" s="1510" t="s">
        <v>1088</v>
      </c>
      <c r="B125" s="233" t="s">
        <v>418</v>
      </c>
      <c r="C125" s="1478" t="s">
        <v>53</v>
      </c>
      <c r="D125" s="1479">
        <v>2</v>
      </c>
      <c r="E125" s="110">
        <v>12</v>
      </c>
      <c r="F125" s="1480">
        <v>1957</v>
      </c>
      <c r="G125" s="110">
        <v>1</v>
      </c>
      <c r="H125" s="110">
        <v>1</v>
      </c>
      <c r="I125" s="110">
        <v>1989</v>
      </c>
      <c r="J125" s="1481">
        <v>2020</v>
      </c>
      <c r="K125" s="150">
        <v>34000</v>
      </c>
      <c r="L125" s="149">
        <v>46.12</v>
      </c>
      <c r="M125" s="149">
        <v>72.62</v>
      </c>
      <c r="N125" s="150">
        <f t="shared" si="23"/>
        <v>194561.640732</v>
      </c>
      <c r="O125" s="39">
        <f t="shared" si="15"/>
        <v>31</v>
      </c>
      <c r="P125" s="38">
        <f t="shared" si="12"/>
        <v>37</v>
      </c>
      <c r="Q125" s="151">
        <f t="shared" si="22"/>
        <v>1258000</v>
      </c>
      <c r="S125" s="1482">
        <f t="shared" si="14"/>
        <v>31</v>
      </c>
      <c r="T125" s="261">
        <f t="shared" si="25"/>
        <v>20</v>
      </c>
      <c r="U125" s="261">
        <f>SUM(10*1.5)</f>
        <v>15</v>
      </c>
      <c r="V125" s="261">
        <f>SUM(1*2)</f>
        <v>2</v>
      </c>
      <c r="W125" s="261">
        <f t="shared" si="19"/>
        <v>37</v>
      </c>
      <c r="Y125" s="1538">
        <v>31765</v>
      </c>
      <c r="Z125" s="259">
        <v>34000</v>
      </c>
    </row>
    <row r="126" spans="1:26">
      <c r="A126" s="1510" t="s">
        <v>1089</v>
      </c>
      <c r="B126" s="233" t="s">
        <v>420</v>
      </c>
      <c r="C126" s="1542" t="s">
        <v>54</v>
      </c>
      <c r="D126" s="1479">
        <v>1</v>
      </c>
      <c r="E126" s="110">
        <v>16</v>
      </c>
      <c r="F126" s="1480">
        <v>1957</v>
      </c>
      <c r="G126" s="110">
        <v>6</v>
      </c>
      <c r="H126" s="110">
        <v>5</v>
      </c>
      <c r="I126" s="110">
        <v>1980</v>
      </c>
      <c r="J126" s="1481">
        <v>2020</v>
      </c>
      <c r="K126" s="150">
        <v>48298</v>
      </c>
      <c r="L126" s="149"/>
      <c r="M126" s="149"/>
      <c r="N126" s="150">
        <f t="shared" si="23"/>
        <v>0</v>
      </c>
      <c r="O126" s="39">
        <f t="shared" si="15"/>
        <v>40</v>
      </c>
      <c r="P126" s="38">
        <f t="shared" si="12"/>
        <v>55</v>
      </c>
      <c r="Q126" s="151">
        <f t="shared" si="22"/>
        <v>2656390</v>
      </c>
      <c r="S126" s="1482">
        <f t="shared" si="14"/>
        <v>40</v>
      </c>
      <c r="T126" s="261">
        <f t="shared" si="25"/>
        <v>20</v>
      </c>
      <c r="U126" s="261">
        <f>SUM(10*1.5)</f>
        <v>15</v>
      </c>
      <c r="V126" s="261">
        <f>SUM(10*2)</f>
        <v>20</v>
      </c>
      <c r="W126" s="261">
        <f t="shared" si="19"/>
        <v>55</v>
      </c>
      <c r="Y126" s="1483">
        <v>44680</v>
      </c>
      <c r="Z126" s="259">
        <v>48298</v>
      </c>
    </row>
    <row r="127" spans="1:26">
      <c r="A127" s="1510" t="s">
        <v>1090</v>
      </c>
      <c r="B127" s="233" t="s">
        <v>3270</v>
      </c>
      <c r="C127" s="1478" t="s">
        <v>64</v>
      </c>
      <c r="D127" s="1529">
        <v>11</v>
      </c>
      <c r="E127" s="1522">
        <v>8</v>
      </c>
      <c r="F127" s="1480">
        <v>1956</v>
      </c>
      <c r="G127" s="110">
        <v>6</v>
      </c>
      <c r="H127" s="110">
        <v>8</v>
      </c>
      <c r="I127" s="1514">
        <v>2000</v>
      </c>
      <c r="J127" s="1481">
        <v>2020</v>
      </c>
      <c r="K127" s="150">
        <v>66385</v>
      </c>
      <c r="L127" s="36">
        <v>39.75</v>
      </c>
      <c r="M127" s="36">
        <v>136.75</v>
      </c>
      <c r="N127" s="36"/>
      <c r="O127" s="39">
        <f t="shared" si="15"/>
        <v>20</v>
      </c>
      <c r="P127" s="38">
        <f t="shared" si="12"/>
        <v>20</v>
      </c>
      <c r="Q127" s="151">
        <f t="shared" si="22"/>
        <v>1327700</v>
      </c>
      <c r="S127" s="1482">
        <f t="shared" si="14"/>
        <v>20</v>
      </c>
      <c r="T127" s="261">
        <f t="shared" si="25"/>
        <v>20</v>
      </c>
      <c r="W127" s="261">
        <f t="shared" si="19"/>
        <v>20</v>
      </c>
      <c r="Y127" s="1483">
        <v>59597</v>
      </c>
      <c r="Z127" s="259">
        <v>66385</v>
      </c>
    </row>
    <row r="128" spans="1:26">
      <c r="A128" s="1510" t="s">
        <v>1091</v>
      </c>
      <c r="B128" s="687" t="s">
        <v>448</v>
      </c>
      <c r="C128" s="1486" t="s">
        <v>48</v>
      </c>
      <c r="D128" s="1479">
        <v>11</v>
      </c>
      <c r="E128" s="110">
        <v>15</v>
      </c>
      <c r="F128" s="1480">
        <v>1956</v>
      </c>
      <c r="G128" s="110">
        <v>8</v>
      </c>
      <c r="H128" s="110">
        <v>1</v>
      </c>
      <c r="I128" s="110">
        <v>1990</v>
      </c>
      <c r="J128" s="1481">
        <v>2020</v>
      </c>
      <c r="K128" s="150">
        <v>25232</v>
      </c>
      <c r="L128" s="149"/>
      <c r="M128" s="149"/>
      <c r="N128" s="150">
        <f t="shared" ref="N128:N139" si="26">SUM(L128:M128)*0.0481927*K128</f>
        <v>0</v>
      </c>
      <c r="O128" s="39">
        <f t="shared" si="15"/>
        <v>30</v>
      </c>
      <c r="P128" s="38">
        <f t="shared" si="12"/>
        <v>35</v>
      </c>
      <c r="Q128" s="151">
        <f t="shared" si="22"/>
        <v>883120</v>
      </c>
      <c r="S128" s="1482">
        <f t="shared" si="14"/>
        <v>30</v>
      </c>
      <c r="T128" s="261">
        <f t="shared" si="25"/>
        <v>20</v>
      </c>
      <c r="U128" s="261">
        <f>SUM(10*1.5)</f>
        <v>15</v>
      </c>
      <c r="W128" s="261">
        <f t="shared" si="19"/>
        <v>35</v>
      </c>
      <c r="Y128" s="1483">
        <v>24224</v>
      </c>
      <c r="Z128" s="259">
        <v>25232</v>
      </c>
    </row>
    <row r="129" spans="1:26">
      <c r="A129" s="1510" t="s">
        <v>1092</v>
      </c>
      <c r="B129" s="233" t="s">
        <v>436</v>
      </c>
      <c r="C129" s="1478" t="s">
        <v>437</v>
      </c>
      <c r="D129" s="1479">
        <v>8</v>
      </c>
      <c r="E129" s="110">
        <v>17</v>
      </c>
      <c r="F129" s="1480">
        <v>1956</v>
      </c>
      <c r="G129" s="110">
        <v>6</v>
      </c>
      <c r="H129" s="110">
        <v>16</v>
      </c>
      <c r="I129" s="110">
        <v>2000</v>
      </c>
      <c r="J129" s="1481">
        <v>2020</v>
      </c>
      <c r="K129" s="150">
        <v>11635</v>
      </c>
      <c r="L129" s="149">
        <v>33.496000000000002</v>
      </c>
      <c r="M129" s="149">
        <v>71.67</v>
      </c>
      <c r="N129" s="150">
        <f t="shared" si="26"/>
        <v>58968.896635206998</v>
      </c>
      <c r="O129" s="39">
        <f t="shared" si="15"/>
        <v>20</v>
      </c>
      <c r="P129" s="38">
        <f t="shared" si="12"/>
        <v>20</v>
      </c>
      <c r="Q129" s="151">
        <f t="shared" si="22"/>
        <v>232700</v>
      </c>
      <c r="S129" s="1482">
        <f t="shared" si="14"/>
        <v>20</v>
      </c>
      <c r="T129" s="261">
        <f t="shared" si="25"/>
        <v>20</v>
      </c>
      <c r="W129" s="261">
        <f t="shared" si="19"/>
        <v>20</v>
      </c>
      <c r="Y129" s="1483">
        <v>11076</v>
      </c>
      <c r="Z129" s="259">
        <v>11635</v>
      </c>
    </row>
    <row r="130" spans="1:26">
      <c r="A130" s="1510" t="s">
        <v>1093</v>
      </c>
      <c r="B130" s="233" t="s">
        <v>428</v>
      </c>
      <c r="C130" s="1542" t="s">
        <v>46</v>
      </c>
      <c r="D130" s="1479">
        <v>7</v>
      </c>
      <c r="E130" s="110">
        <v>2</v>
      </c>
      <c r="F130" s="1480">
        <v>1956</v>
      </c>
      <c r="G130" s="110">
        <v>1</v>
      </c>
      <c r="H130" s="110">
        <v>2</v>
      </c>
      <c r="I130" s="110">
        <v>2002</v>
      </c>
      <c r="J130" s="1481">
        <v>2020</v>
      </c>
      <c r="K130" s="150">
        <v>22216</v>
      </c>
      <c r="L130" s="149"/>
      <c r="M130" s="149"/>
      <c r="N130" s="150">
        <f t="shared" si="26"/>
        <v>0</v>
      </c>
      <c r="O130" s="39">
        <f t="shared" si="15"/>
        <v>18</v>
      </c>
      <c r="P130" s="38">
        <f t="shared" si="12"/>
        <v>18</v>
      </c>
      <c r="Q130" s="151">
        <f t="shared" si="22"/>
        <v>399888</v>
      </c>
      <c r="S130" s="1482">
        <f t="shared" si="14"/>
        <v>18</v>
      </c>
      <c r="T130" s="261">
        <f>SUM(18*1)</f>
        <v>18</v>
      </c>
      <c r="W130" s="261">
        <f t="shared" si="19"/>
        <v>18</v>
      </c>
      <c r="Y130" s="1538">
        <v>21231</v>
      </c>
      <c r="Z130" s="259">
        <v>22216</v>
      </c>
    </row>
    <row r="131" spans="1:26">
      <c r="A131" s="1510" t="s">
        <v>1094</v>
      </c>
      <c r="B131" s="685" t="s">
        <v>434</v>
      </c>
      <c r="C131" s="1486" t="s">
        <v>435</v>
      </c>
      <c r="D131" s="1479">
        <v>7</v>
      </c>
      <c r="E131" s="110">
        <v>19</v>
      </c>
      <c r="F131" s="1480">
        <v>1956</v>
      </c>
      <c r="G131" s="110">
        <v>8</v>
      </c>
      <c r="H131" s="110">
        <v>1</v>
      </c>
      <c r="I131" s="110">
        <v>2011</v>
      </c>
      <c r="J131" s="1481">
        <v>2020</v>
      </c>
      <c r="K131" s="150">
        <v>59707</v>
      </c>
      <c r="L131" s="149">
        <v>37.906999999999996</v>
      </c>
      <c r="M131" s="149">
        <v>48.83</v>
      </c>
      <c r="N131" s="150">
        <f t="shared" si="26"/>
        <v>249580.64675956927</v>
      </c>
      <c r="O131" s="39">
        <f t="shared" si="15"/>
        <v>9</v>
      </c>
      <c r="P131" s="38">
        <f t="shared" si="12"/>
        <v>9</v>
      </c>
      <c r="Q131" s="151">
        <f t="shared" si="22"/>
        <v>537363</v>
      </c>
      <c r="S131" s="1482">
        <f t="shared" si="14"/>
        <v>9</v>
      </c>
      <c r="T131" s="261">
        <f>SUM(9*1)</f>
        <v>9</v>
      </c>
      <c r="W131" s="261">
        <f t="shared" si="19"/>
        <v>9</v>
      </c>
      <c r="Y131" s="1538">
        <v>53341</v>
      </c>
      <c r="Z131" s="259">
        <v>59707</v>
      </c>
    </row>
    <row r="132" spans="1:26">
      <c r="A132" s="1510" t="s">
        <v>1715</v>
      </c>
      <c r="B132" s="233" t="s">
        <v>438</v>
      </c>
      <c r="C132" s="1478" t="s">
        <v>48</v>
      </c>
      <c r="D132" s="1479">
        <v>7</v>
      </c>
      <c r="E132" s="110">
        <v>14</v>
      </c>
      <c r="F132" s="1480">
        <v>1956</v>
      </c>
      <c r="G132" s="110">
        <v>1</v>
      </c>
      <c r="H132" s="110">
        <v>3</v>
      </c>
      <c r="I132" s="110">
        <v>1980</v>
      </c>
      <c r="J132" s="1481">
        <v>2020</v>
      </c>
      <c r="K132" s="150">
        <v>25232</v>
      </c>
      <c r="L132" s="149"/>
      <c r="M132" s="149"/>
      <c r="N132" s="150">
        <f t="shared" si="26"/>
        <v>0</v>
      </c>
      <c r="O132" s="39">
        <f t="shared" si="15"/>
        <v>40</v>
      </c>
      <c r="P132" s="38">
        <f t="shared" si="12"/>
        <v>55</v>
      </c>
      <c r="Q132" s="151">
        <f t="shared" si="22"/>
        <v>1387760</v>
      </c>
      <c r="S132" s="1482">
        <f t="shared" si="14"/>
        <v>40</v>
      </c>
      <c r="T132" s="261">
        <f t="shared" ref="T132:T139" si="27">SUM(20*1)</f>
        <v>20</v>
      </c>
      <c r="U132" s="261">
        <f>SUM(10*1.5)</f>
        <v>15</v>
      </c>
      <c r="V132" s="261">
        <f>SUM(10*2)</f>
        <v>20</v>
      </c>
      <c r="W132" s="261">
        <f t="shared" si="19"/>
        <v>55</v>
      </c>
      <c r="Y132" s="1483">
        <v>24224</v>
      </c>
      <c r="Z132" s="259">
        <v>25232</v>
      </c>
    </row>
    <row r="133" spans="1:26">
      <c r="A133" s="1510" t="s">
        <v>1716</v>
      </c>
      <c r="B133" s="233" t="s">
        <v>430</v>
      </c>
      <c r="C133" s="1542" t="s">
        <v>47</v>
      </c>
      <c r="D133" s="1479">
        <v>5</v>
      </c>
      <c r="E133" s="110">
        <v>18</v>
      </c>
      <c r="F133" s="1480">
        <v>1956</v>
      </c>
      <c r="G133" s="110">
        <v>7</v>
      </c>
      <c r="H133" s="110">
        <v>2</v>
      </c>
      <c r="I133" s="110">
        <v>1979</v>
      </c>
      <c r="J133" s="1481">
        <v>2020</v>
      </c>
      <c r="K133" s="150">
        <v>40637</v>
      </c>
      <c r="L133" s="149"/>
      <c r="M133" s="149"/>
      <c r="N133" s="150">
        <f t="shared" si="26"/>
        <v>0</v>
      </c>
      <c r="O133" s="39">
        <f t="shared" si="15"/>
        <v>41</v>
      </c>
      <c r="P133" s="38">
        <f t="shared" si="12"/>
        <v>57</v>
      </c>
      <c r="Q133" s="151">
        <f t="shared" si="22"/>
        <v>2316309</v>
      </c>
      <c r="S133" s="1482">
        <f t="shared" si="14"/>
        <v>41</v>
      </c>
      <c r="T133" s="261">
        <f t="shared" si="27"/>
        <v>20</v>
      </c>
      <c r="U133" s="261">
        <f>SUM(10*1.5)</f>
        <v>15</v>
      </c>
      <c r="V133" s="261">
        <f>SUM(11*2)</f>
        <v>22</v>
      </c>
      <c r="W133" s="261">
        <f t="shared" si="19"/>
        <v>57</v>
      </c>
      <c r="Y133" s="1483">
        <v>38085</v>
      </c>
      <c r="Z133" s="259">
        <v>40637</v>
      </c>
    </row>
    <row r="134" spans="1:26">
      <c r="A134" s="1510" t="s">
        <v>1717</v>
      </c>
      <c r="B134" s="233" t="s">
        <v>446</v>
      </c>
      <c r="C134" s="1478" t="s">
        <v>49</v>
      </c>
      <c r="D134" s="1479">
        <v>5</v>
      </c>
      <c r="E134" s="110">
        <v>30</v>
      </c>
      <c r="F134" s="1480">
        <v>1956</v>
      </c>
      <c r="G134" s="110">
        <v>9</v>
      </c>
      <c r="H134" s="110">
        <v>27</v>
      </c>
      <c r="I134" s="110">
        <v>1996</v>
      </c>
      <c r="J134" s="1481">
        <v>2020</v>
      </c>
      <c r="K134" s="150">
        <v>24096</v>
      </c>
      <c r="L134" s="149"/>
      <c r="M134" s="149"/>
      <c r="N134" s="150">
        <f t="shared" si="26"/>
        <v>0</v>
      </c>
      <c r="O134" s="39">
        <f t="shared" si="15"/>
        <v>24</v>
      </c>
      <c r="P134" s="38">
        <f t="shared" si="12"/>
        <v>26</v>
      </c>
      <c r="Q134" s="151">
        <f t="shared" si="22"/>
        <v>626496</v>
      </c>
      <c r="S134" s="1482">
        <f t="shared" si="14"/>
        <v>24</v>
      </c>
      <c r="T134" s="261">
        <f t="shared" si="27"/>
        <v>20</v>
      </c>
      <c r="U134" s="261">
        <f>SUM(4*1.5)</f>
        <v>6</v>
      </c>
      <c r="W134" s="261">
        <f t="shared" si="19"/>
        <v>26</v>
      </c>
      <c r="Y134" s="1538">
        <v>22942</v>
      </c>
      <c r="Z134" s="259">
        <v>24096</v>
      </c>
    </row>
    <row r="135" spans="1:26">
      <c r="A135" s="1510" t="s">
        <v>1718</v>
      </c>
      <c r="B135" s="233" t="s">
        <v>429</v>
      </c>
      <c r="C135" s="1478" t="s">
        <v>54</v>
      </c>
      <c r="D135" s="1479">
        <v>4</v>
      </c>
      <c r="E135" s="110">
        <v>18</v>
      </c>
      <c r="F135" s="1480">
        <v>1956</v>
      </c>
      <c r="G135" s="110">
        <v>6</v>
      </c>
      <c r="H135" s="110">
        <v>27</v>
      </c>
      <c r="I135" s="110">
        <v>1991</v>
      </c>
      <c r="J135" s="1481">
        <v>2020</v>
      </c>
      <c r="K135" s="150">
        <v>45269</v>
      </c>
      <c r="L135" s="149"/>
      <c r="M135" s="149"/>
      <c r="N135" s="150">
        <f t="shared" si="26"/>
        <v>0</v>
      </c>
      <c r="O135" s="39">
        <f t="shared" si="15"/>
        <v>29</v>
      </c>
      <c r="P135" s="38">
        <f t="shared" si="12"/>
        <v>33.5</v>
      </c>
      <c r="Q135" s="151">
        <f t="shared" si="22"/>
        <v>1516511.5</v>
      </c>
      <c r="S135" s="1482">
        <f t="shared" si="14"/>
        <v>29</v>
      </c>
      <c r="T135" s="261">
        <f t="shared" si="27"/>
        <v>20</v>
      </c>
      <c r="U135" s="261">
        <f>SUM(9*1.5)</f>
        <v>13.5</v>
      </c>
      <c r="W135" s="261">
        <f t="shared" si="19"/>
        <v>33.5</v>
      </c>
      <c r="Y135" s="1483">
        <v>42099</v>
      </c>
      <c r="Z135" s="259">
        <v>45269</v>
      </c>
    </row>
    <row r="136" spans="1:26">
      <c r="A136" s="1510" t="s">
        <v>1719</v>
      </c>
      <c r="B136" s="688" t="s">
        <v>433</v>
      </c>
      <c r="C136" s="1543" t="s">
        <v>162</v>
      </c>
      <c r="D136" s="1479">
        <v>4</v>
      </c>
      <c r="E136" s="110">
        <v>18</v>
      </c>
      <c r="F136" s="1480">
        <v>1956</v>
      </c>
      <c r="G136" s="110">
        <v>4</v>
      </c>
      <c r="H136" s="110">
        <v>24</v>
      </c>
      <c r="I136" s="110">
        <v>1985</v>
      </c>
      <c r="J136" s="1481">
        <v>2020</v>
      </c>
      <c r="K136" s="150">
        <v>30909</v>
      </c>
      <c r="L136" s="149">
        <v>55.075000000000003</v>
      </c>
      <c r="M136" s="149">
        <v>273.75</v>
      </c>
      <c r="N136" s="150">
        <f t="shared" si="26"/>
        <v>489813.8281259475</v>
      </c>
      <c r="O136" s="39">
        <f t="shared" si="15"/>
        <v>35</v>
      </c>
      <c r="P136" s="38">
        <f t="shared" si="12"/>
        <v>45</v>
      </c>
      <c r="Q136" s="151">
        <f t="shared" si="22"/>
        <v>1390905</v>
      </c>
      <c r="S136" s="1482">
        <f t="shared" si="14"/>
        <v>35</v>
      </c>
      <c r="T136" s="261">
        <f t="shared" si="27"/>
        <v>20</v>
      </c>
      <c r="U136" s="261">
        <f>SUM(10*1.5)</f>
        <v>15</v>
      </c>
      <c r="V136" s="261">
        <f>SUM(5*2)</f>
        <v>10</v>
      </c>
      <c r="W136" s="261">
        <f t="shared" si="19"/>
        <v>45</v>
      </c>
      <c r="Y136" s="1483">
        <v>29359</v>
      </c>
      <c r="Z136" s="259">
        <v>30909</v>
      </c>
    </row>
    <row r="137" spans="1:26">
      <c r="A137" s="1510" t="s">
        <v>1720</v>
      </c>
      <c r="B137" s="233" t="s">
        <v>432</v>
      </c>
      <c r="C137" s="1478" t="s">
        <v>54</v>
      </c>
      <c r="D137" s="1479">
        <v>3</v>
      </c>
      <c r="E137" s="110">
        <v>23</v>
      </c>
      <c r="F137" s="1480">
        <v>1956</v>
      </c>
      <c r="G137" s="110">
        <v>11</v>
      </c>
      <c r="H137" s="110">
        <v>1</v>
      </c>
      <c r="I137" s="110">
        <v>1985</v>
      </c>
      <c r="J137" s="1481">
        <v>2020</v>
      </c>
      <c r="K137" s="150">
        <v>49086</v>
      </c>
      <c r="L137" s="149"/>
      <c r="M137" s="149"/>
      <c r="N137" s="150">
        <f t="shared" si="26"/>
        <v>0</v>
      </c>
      <c r="O137" s="39">
        <f t="shared" si="15"/>
        <v>35</v>
      </c>
      <c r="P137" s="38">
        <f t="shared" si="12"/>
        <v>45</v>
      </c>
      <c r="Q137" s="151">
        <f t="shared" si="22"/>
        <v>2208870</v>
      </c>
      <c r="S137" s="1482">
        <f t="shared" si="14"/>
        <v>35</v>
      </c>
      <c r="T137" s="261">
        <f t="shared" si="27"/>
        <v>20</v>
      </c>
      <c r="U137" s="261">
        <f>SUM(10*1.5)</f>
        <v>15</v>
      </c>
      <c r="V137" s="261">
        <f>SUM(5*2)</f>
        <v>10</v>
      </c>
      <c r="W137" s="261">
        <f t="shared" si="19"/>
        <v>45</v>
      </c>
      <c r="Y137" s="1538">
        <v>44680</v>
      </c>
      <c r="Z137" s="259">
        <v>49086</v>
      </c>
    </row>
    <row r="138" spans="1:26">
      <c r="A138" s="1510" t="s">
        <v>1721</v>
      </c>
      <c r="B138" s="233" t="s">
        <v>444</v>
      </c>
      <c r="C138" s="1478" t="s">
        <v>46</v>
      </c>
      <c r="D138" s="1479">
        <v>3</v>
      </c>
      <c r="E138" s="110">
        <v>14</v>
      </c>
      <c r="F138" s="1480">
        <v>1956</v>
      </c>
      <c r="G138" s="110">
        <v>8</v>
      </c>
      <c r="H138" s="110">
        <v>6</v>
      </c>
      <c r="I138" s="110">
        <v>1988</v>
      </c>
      <c r="J138" s="1481">
        <v>2020</v>
      </c>
      <c r="K138" s="150">
        <v>22829</v>
      </c>
      <c r="L138" s="149"/>
      <c r="M138" s="149"/>
      <c r="N138" s="150">
        <f t="shared" si="26"/>
        <v>0</v>
      </c>
      <c r="O138" s="39">
        <f t="shared" si="15"/>
        <v>32</v>
      </c>
      <c r="P138" s="38">
        <f t="shared" si="12"/>
        <v>39</v>
      </c>
      <c r="Q138" s="151">
        <f t="shared" si="22"/>
        <v>890331</v>
      </c>
      <c r="S138" s="1482">
        <f t="shared" si="14"/>
        <v>32</v>
      </c>
      <c r="T138" s="261">
        <f t="shared" si="27"/>
        <v>20</v>
      </c>
      <c r="U138" s="261">
        <f>SUM(10*1.5)</f>
        <v>15</v>
      </c>
      <c r="V138" s="261">
        <f>SUM(2*2)</f>
        <v>4</v>
      </c>
      <c r="W138" s="261">
        <f t="shared" si="19"/>
        <v>39</v>
      </c>
      <c r="Y138" s="1483">
        <v>22055</v>
      </c>
      <c r="Z138" s="259">
        <v>22829</v>
      </c>
    </row>
    <row r="139" spans="1:26" ht="15.75" thickBot="1">
      <c r="A139" s="1544" t="s">
        <v>1722</v>
      </c>
      <c r="B139" s="1545" t="s">
        <v>431</v>
      </c>
      <c r="C139" s="1546" t="s">
        <v>48</v>
      </c>
      <c r="D139" s="1479">
        <v>1</v>
      </c>
      <c r="E139" s="110">
        <v>22</v>
      </c>
      <c r="F139" s="1480">
        <v>1956</v>
      </c>
      <c r="G139" s="110">
        <v>11</v>
      </c>
      <c r="H139" s="110">
        <v>10</v>
      </c>
      <c r="I139" s="110">
        <v>1997</v>
      </c>
      <c r="J139" s="1481">
        <v>2020</v>
      </c>
      <c r="K139" s="1490">
        <v>26506</v>
      </c>
      <c r="L139" s="149"/>
      <c r="M139" s="149"/>
      <c r="N139" s="150">
        <f t="shared" si="26"/>
        <v>0</v>
      </c>
      <c r="O139" s="39">
        <f t="shared" si="15"/>
        <v>23</v>
      </c>
      <c r="P139" s="38">
        <f t="shared" si="12"/>
        <v>24.5</v>
      </c>
      <c r="Q139" s="151">
        <f t="shared" si="22"/>
        <v>649397</v>
      </c>
      <c r="S139" s="1482">
        <f t="shared" si="14"/>
        <v>23</v>
      </c>
      <c r="T139" s="261">
        <f t="shared" si="27"/>
        <v>20</v>
      </c>
      <c r="U139" s="261">
        <f>SUM(3*1.5)</f>
        <v>4.5</v>
      </c>
      <c r="W139" s="261">
        <f t="shared" si="19"/>
        <v>24.5</v>
      </c>
      <c r="Y139" s="1538">
        <v>25387</v>
      </c>
      <c r="Z139" s="259">
        <v>26506</v>
      </c>
    </row>
    <row r="140" spans="1:26">
      <c r="A140" s="682"/>
      <c r="B140" s="444"/>
      <c r="C140" s="1458" t="s">
        <v>65</v>
      </c>
      <c r="D140" s="260"/>
      <c r="E140" s="260"/>
      <c r="F140" s="260"/>
      <c r="G140" s="260"/>
      <c r="H140" s="260"/>
      <c r="I140" s="260"/>
      <c r="J140" s="260"/>
      <c r="K140" s="152"/>
      <c r="L140" s="260"/>
      <c r="M140" s="260"/>
      <c r="N140" s="152">
        <f>SUM(N17:N139)</f>
        <v>12600795.853557736</v>
      </c>
      <c r="O140" s="260"/>
      <c r="P140" s="260"/>
      <c r="Q140" s="152">
        <f>SUM(Q17:Q139)</f>
        <v>138089516</v>
      </c>
    </row>
    <row r="141" spans="1:26" ht="15.75">
      <c r="A141" s="164" t="s">
        <v>3271</v>
      </c>
      <c r="B141" s="255"/>
      <c r="C141" s="1463"/>
      <c r="D141" s="140"/>
      <c r="E141" s="140"/>
      <c r="F141" s="140"/>
      <c r="G141" s="140"/>
      <c r="H141" s="140"/>
      <c r="I141" s="140"/>
      <c r="J141" s="140"/>
      <c r="K141" s="165"/>
      <c r="L141" s="140"/>
      <c r="M141" s="140"/>
      <c r="N141" s="463"/>
      <c r="O141" s="140"/>
      <c r="P141" s="140"/>
      <c r="Q141" s="463"/>
    </row>
    <row r="142" spans="1:26" ht="15.75">
      <c r="A142" s="164" t="s">
        <v>3272</v>
      </c>
      <c r="B142" s="255"/>
      <c r="C142" s="1463"/>
      <c r="D142" s="140"/>
      <c r="E142" s="140"/>
      <c r="F142" s="140"/>
      <c r="G142" s="140"/>
      <c r="H142" s="140"/>
      <c r="I142" s="140"/>
      <c r="J142" s="140"/>
      <c r="K142" s="165"/>
      <c r="L142" s="140"/>
      <c r="M142" s="140"/>
      <c r="N142" s="463"/>
      <c r="O142" s="140"/>
      <c r="P142" s="140"/>
      <c r="Q142" s="463"/>
    </row>
    <row r="143" spans="1:26">
      <c r="A143" s="256" t="s">
        <v>3273</v>
      </c>
      <c r="B143" s="140"/>
      <c r="C143" s="39"/>
      <c r="D143" s="140"/>
      <c r="E143" s="140"/>
      <c r="F143" s="376"/>
      <c r="G143" s="140"/>
      <c r="H143" s="140"/>
      <c r="I143" s="376"/>
      <c r="J143" s="376"/>
      <c r="K143" s="1547"/>
      <c r="L143" s="140"/>
      <c r="M143" s="140"/>
      <c r="N143" s="150"/>
      <c r="O143" s="620"/>
      <c r="P143" s="36"/>
      <c r="Q143" s="463"/>
    </row>
    <row r="144" spans="1:26">
      <c r="A144" s="690">
        <v>1</v>
      </c>
      <c r="B144" s="168" t="s">
        <v>1726</v>
      </c>
      <c r="C144" s="39" t="s">
        <v>1106</v>
      </c>
      <c r="D144" s="171">
        <v>2</v>
      </c>
      <c r="E144" s="171">
        <v>17</v>
      </c>
      <c r="F144" s="473">
        <v>1959</v>
      </c>
      <c r="G144" s="172">
        <v>2</v>
      </c>
      <c r="H144" s="172">
        <v>18</v>
      </c>
      <c r="I144" s="474">
        <v>1991</v>
      </c>
      <c r="J144" s="1481">
        <v>2020</v>
      </c>
      <c r="K144" s="150">
        <v>26181</v>
      </c>
      <c r="L144" s="140"/>
      <c r="M144" s="140"/>
      <c r="N144" s="150">
        <f t="shared" ref="N144:N147" si="28">SUM(L144:M144)*0.0481927*K144</f>
        <v>0</v>
      </c>
      <c r="O144" s="620">
        <f t="shared" ref="O144:O147" si="29">SUM(2020-I144)</f>
        <v>29</v>
      </c>
      <c r="P144" s="36">
        <f t="shared" ref="P144" si="30">W144</f>
        <v>33.5</v>
      </c>
      <c r="Q144" s="462">
        <f>SUM(P144*K144)</f>
        <v>877063.5</v>
      </c>
      <c r="S144" s="1482">
        <f>O144</f>
        <v>29</v>
      </c>
      <c r="T144" s="261">
        <f>SUM(20*1)</f>
        <v>20</v>
      </c>
      <c r="U144" s="261">
        <f>9*1.5</f>
        <v>13.5</v>
      </c>
      <c r="W144" s="261">
        <f>SUM(T144:V144)</f>
        <v>33.5</v>
      </c>
      <c r="Y144" s="259">
        <v>25091</v>
      </c>
      <c r="Z144" s="259">
        <v>26181</v>
      </c>
    </row>
    <row r="145" spans="1:26">
      <c r="A145" s="681"/>
      <c r="B145" s="140"/>
      <c r="C145" s="39"/>
      <c r="D145" s="140"/>
      <c r="E145" s="140"/>
      <c r="F145" s="376"/>
      <c r="G145" s="140"/>
      <c r="H145" s="140"/>
      <c r="I145" s="376"/>
      <c r="J145" s="376"/>
      <c r="K145" s="150"/>
      <c r="L145" s="140"/>
      <c r="M145" s="140"/>
      <c r="N145" s="150">
        <f t="shared" si="28"/>
        <v>0</v>
      </c>
      <c r="O145" s="620"/>
      <c r="P145" s="36"/>
      <c r="Q145" s="463"/>
    </row>
    <row r="146" spans="1:26">
      <c r="A146" s="256" t="s">
        <v>3274</v>
      </c>
      <c r="B146" s="140"/>
      <c r="C146" s="39"/>
      <c r="D146" s="140"/>
      <c r="E146" s="140"/>
      <c r="F146" s="376"/>
      <c r="G146" s="140"/>
      <c r="H146" s="140"/>
      <c r="I146" s="376"/>
      <c r="J146" s="376"/>
      <c r="K146" s="150"/>
      <c r="L146" s="140"/>
      <c r="M146" s="140"/>
      <c r="N146" s="150">
        <f t="shared" si="28"/>
        <v>0</v>
      </c>
      <c r="O146" s="620"/>
      <c r="P146" s="36"/>
      <c r="Q146" s="463"/>
    </row>
    <row r="147" spans="1:26">
      <c r="A147" s="1548">
        <v>2</v>
      </c>
      <c r="B147" s="1549" t="s">
        <v>3275</v>
      </c>
      <c r="C147" s="39" t="s">
        <v>1727</v>
      </c>
      <c r="D147" s="140">
        <v>2</v>
      </c>
      <c r="E147" s="140">
        <v>18</v>
      </c>
      <c r="F147" s="376">
        <v>1956</v>
      </c>
      <c r="G147" s="691">
        <v>6</v>
      </c>
      <c r="H147" s="190">
        <v>14</v>
      </c>
      <c r="I147" s="376">
        <v>1983</v>
      </c>
      <c r="J147" s="1481">
        <v>2020</v>
      </c>
      <c r="K147" s="150">
        <v>51989</v>
      </c>
      <c r="L147" s="190">
        <v>50.082999999999998</v>
      </c>
      <c r="M147" s="190">
        <v>73.082999999999998</v>
      </c>
      <c r="N147" s="150">
        <f t="shared" si="28"/>
        <v>308591.21586342977</v>
      </c>
      <c r="O147" s="620">
        <f t="shared" si="29"/>
        <v>37</v>
      </c>
      <c r="P147" s="36">
        <f t="shared" ref="P147" si="31">W147</f>
        <v>49</v>
      </c>
      <c r="Q147" s="462">
        <f>SUM(P147*K147)</f>
        <v>2547461</v>
      </c>
      <c r="S147" s="1482">
        <f>O147</f>
        <v>37</v>
      </c>
      <c r="T147" s="261">
        <f>SUM(20*1)</f>
        <v>20</v>
      </c>
      <c r="U147" s="261">
        <f>10*1.5</f>
        <v>15</v>
      </c>
      <c r="V147" s="261">
        <f>7*2</f>
        <v>14</v>
      </c>
      <c r="W147" s="261">
        <f>SUM(T147:V147)</f>
        <v>49</v>
      </c>
      <c r="Y147" s="259">
        <v>47037</v>
      </c>
      <c r="Z147" s="259">
        <v>51989</v>
      </c>
    </row>
    <row r="148" spans="1:26">
      <c r="A148" s="681"/>
      <c r="B148" s="140"/>
      <c r="C148" s="39"/>
      <c r="D148" s="140"/>
      <c r="E148" s="140"/>
      <c r="F148" s="376"/>
      <c r="G148" s="140"/>
      <c r="H148" s="140"/>
      <c r="I148" s="376"/>
      <c r="J148" s="376"/>
      <c r="K148" s="150"/>
      <c r="L148" s="140"/>
      <c r="M148" s="140"/>
      <c r="N148" s="150"/>
      <c r="O148" s="620"/>
      <c r="P148" s="36"/>
      <c r="Q148" s="463"/>
    </row>
    <row r="149" spans="1:26">
      <c r="A149" s="256" t="s">
        <v>3276</v>
      </c>
      <c r="B149" s="168"/>
      <c r="C149" s="39"/>
      <c r="D149" s="173"/>
      <c r="E149" s="173"/>
      <c r="F149" s="466"/>
      <c r="G149" s="174"/>
      <c r="H149" s="174"/>
      <c r="I149" s="467"/>
      <c r="J149" s="1464"/>
      <c r="K149" s="150"/>
      <c r="L149" s="140"/>
      <c r="M149" s="140"/>
      <c r="N149" s="150"/>
      <c r="O149" s="620"/>
      <c r="P149" s="36"/>
      <c r="Q149" s="462"/>
      <c r="S149" s="1482"/>
    </row>
    <row r="150" spans="1:26">
      <c r="A150" s="690">
        <v>3</v>
      </c>
      <c r="B150" s="168" t="s">
        <v>1729</v>
      </c>
      <c r="C150" s="39" t="s">
        <v>1006</v>
      </c>
      <c r="D150" s="173">
        <v>8</v>
      </c>
      <c r="E150" s="173">
        <v>18</v>
      </c>
      <c r="F150" s="466">
        <v>1956</v>
      </c>
      <c r="G150" s="174">
        <v>11</v>
      </c>
      <c r="H150" s="174">
        <v>3</v>
      </c>
      <c r="I150" s="467">
        <v>2005</v>
      </c>
      <c r="J150" s="1481">
        <v>2020</v>
      </c>
      <c r="K150" s="150">
        <v>41140</v>
      </c>
      <c r="L150" s="376"/>
      <c r="M150" s="36"/>
      <c r="N150" s="150">
        <f>SUM(L150:M150)*0.0481927*K150</f>
        <v>0</v>
      </c>
      <c r="O150" s="620">
        <f>SUM(2020-I150)</f>
        <v>15</v>
      </c>
      <c r="P150" s="36">
        <f>W150</f>
        <v>15</v>
      </c>
      <c r="Q150" s="462">
        <f>SUM(P150*K150)</f>
        <v>617100</v>
      </c>
      <c r="S150" s="1482">
        <f>O150</f>
        <v>15</v>
      </c>
      <c r="T150" s="261">
        <v>15</v>
      </c>
      <c r="W150" s="261">
        <f>SUM(T150:V150)</f>
        <v>15</v>
      </c>
      <c r="Y150" s="472">
        <v>38543</v>
      </c>
      <c r="Z150" s="259">
        <v>41140</v>
      </c>
    </row>
    <row r="151" spans="1:26">
      <c r="A151" s="690">
        <v>4</v>
      </c>
      <c r="B151" s="168" t="s">
        <v>1730</v>
      </c>
      <c r="C151" s="39" t="s">
        <v>1106</v>
      </c>
      <c r="D151" s="173">
        <v>12</v>
      </c>
      <c r="E151" s="173">
        <v>9</v>
      </c>
      <c r="F151" s="466">
        <v>1958</v>
      </c>
      <c r="G151" s="174">
        <v>3</v>
      </c>
      <c r="H151" s="174">
        <v>1</v>
      </c>
      <c r="I151" s="467">
        <v>1987</v>
      </c>
      <c r="J151" s="1481">
        <v>2020</v>
      </c>
      <c r="K151" s="150">
        <v>25232</v>
      </c>
      <c r="L151" s="376"/>
      <c r="M151" s="36"/>
      <c r="N151" s="150">
        <f>SUM(L151:M151)*0.0481927*K151</f>
        <v>0</v>
      </c>
      <c r="O151" s="620">
        <f>SUM(2020-I151)</f>
        <v>33</v>
      </c>
      <c r="P151" s="36">
        <f>W151</f>
        <v>41</v>
      </c>
      <c r="Q151" s="462">
        <f>SUM(P151*K151)</f>
        <v>1034512</v>
      </c>
      <c r="S151" s="1482">
        <f>O151</f>
        <v>33</v>
      </c>
      <c r="T151" s="261">
        <f>SUM(20*1)</f>
        <v>20</v>
      </c>
      <c r="U151" s="261">
        <f>10*1.5</f>
        <v>15</v>
      </c>
      <c r="V151" s="261">
        <f>3*2</f>
        <v>6</v>
      </c>
      <c r="W151" s="261">
        <f>SUM(T151:V151)</f>
        <v>41</v>
      </c>
      <c r="Y151" s="472">
        <v>24224</v>
      </c>
      <c r="Z151" s="259">
        <v>25232</v>
      </c>
    </row>
    <row r="152" spans="1:26">
      <c r="A152" s="690">
        <v>5</v>
      </c>
      <c r="B152" s="168" t="s">
        <v>1728</v>
      </c>
      <c r="C152" s="39" t="s">
        <v>1006</v>
      </c>
      <c r="D152" s="173">
        <v>11</v>
      </c>
      <c r="E152" s="173">
        <v>6</v>
      </c>
      <c r="F152" s="466">
        <v>1958</v>
      </c>
      <c r="G152" s="1550">
        <v>6</v>
      </c>
      <c r="H152" s="1550">
        <v>7</v>
      </c>
      <c r="I152" s="1551">
        <v>1982</v>
      </c>
      <c r="J152" s="1481">
        <v>2020</v>
      </c>
      <c r="K152" s="1535">
        <v>42165</v>
      </c>
      <c r="L152" s="376"/>
      <c r="M152" s="36"/>
      <c r="N152" s="461">
        <f>SUM(L152:M152)*0.0481927*K152</f>
        <v>0</v>
      </c>
      <c r="O152" s="620">
        <f>SUM(2020-I152)</f>
        <v>38</v>
      </c>
      <c r="P152" s="36">
        <f>W152</f>
        <v>51</v>
      </c>
      <c r="Q152" s="462">
        <f>SUM(P152*K152)</f>
        <v>2150415</v>
      </c>
      <c r="S152" s="1482">
        <f>O152</f>
        <v>38</v>
      </c>
      <c r="T152" s="261">
        <f>SUM(20*1)</f>
        <v>20</v>
      </c>
      <c r="U152" s="261">
        <f>10*1.5</f>
        <v>15</v>
      </c>
      <c r="V152" s="261">
        <f>8*2</f>
        <v>16</v>
      </c>
      <c r="W152" s="261">
        <f>SUM(T152:V152)</f>
        <v>51</v>
      </c>
      <c r="Y152" s="472">
        <v>39477</v>
      </c>
      <c r="Z152" s="190">
        <v>42165</v>
      </c>
    </row>
    <row r="153" spans="1:26">
      <c r="A153" s="1552">
        <v>6</v>
      </c>
      <c r="B153" s="1553" t="s">
        <v>1061</v>
      </c>
      <c r="C153" s="39" t="s">
        <v>56</v>
      </c>
      <c r="D153" s="110">
        <v>4</v>
      </c>
      <c r="E153" s="110">
        <v>22</v>
      </c>
      <c r="F153" s="1480">
        <v>1958</v>
      </c>
      <c r="G153" s="110">
        <v>6</v>
      </c>
      <c r="H153" s="110">
        <v>14</v>
      </c>
      <c r="I153" s="110">
        <v>1982</v>
      </c>
      <c r="J153" s="1481">
        <v>2020</v>
      </c>
      <c r="K153" s="1535">
        <v>51155</v>
      </c>
      <c r="L153" s="1554">
        <v>22.4</v>
      </c>
      <c r="M153" s="468">
        <v>69</v>
      </c>
      <c r="N153" s="156">
        <f>SUM(L153:M153)*0.0481927*K153</f>
        <v>225328.19776090002</v>
      </c>
      <c r="O153" s="1463">
        <f>SUM(2020-I153)</f>
        <v>38</v>
      </c>
      <c r="P153" s="1555">
        <f>W153</f>
        <v>51</v>
      </c>
      <c r="Q153" s="462">
        <f>SUM(P153*K153)</f>
        <v>2608905</v>
      </c>
      <c r="S153" s="1482">
        <f>O153</f>
        <v>38</v>
      </c>
      <c r="T153" s="261">
        <f>SUM(20*1)</f>
        <v>20</v>
      </c>
      <c r="U153" s="261">
        <f>SUM(10*1.5)</f>
        <v>15</v>
      </c>
      <c r="V153" s="261">
        <f>SUM(8*2)</f>
        <v>16</v>
      </c>
      <c r="W153" s="261">
        <f>SUM(T153:V153)</f>
        <v>51</v>
      </c>
      <c r="Y153" s="1483">
        <v>47037</v>
      </c>
      <c r="Z153" s="190">
        <v>51155</v>
      </c>
    </row>
    <row r="154" spans="1:26">
      <c r="A154" s="1552">
        <v>7</v>
      </c>
      <c r="B154" s="166" t="s">
        <v>3277</v>
      </c>
      <c r="C154" s="39" t="s">
        <v>1727</v>
      </c>
      <c r="D154" s="140">
        <v>12</v>
      </c>
      <c r="E154" s="140">
        <v>9</v>
      </c>
      <c r="F154" s="376">
        <v>1960</v>
      </c>
      <c r="G154" s="1463">
        <v>8</v>
      </c>
      <c r="H154" s="1463">
        <v>1</v>
      </c>
      <c r="I154" s="1463">
        <v>1990</v>
      </c>
      <c r="J154" s="1481">
        <v>2020</v>
      </c>
      <c r="K154" s="1535">
        <v>51155</v>
      </c>
      <c r="L154" s="376">
        <v>134.17699999999999</v>
      </c>
      <c r="M154" s="468">
        <v>177</v>
      </c>
      <c r="N154" s="461">
        <f t="shared" ref="N154:N155" si="32">SUM(L154:M154)*0.0481927*K154</f>
        <v>767143.90147312451</v>
      </c>
      <c r="O154" s="620">
        <f t="shared" ref="O154:O155" si="33">SUM(2020-I154)</f>
        <v>30</v>
      </c>
      <c r="P154" s="36">
        <f t="shared" ref="P154:P155" si="34">W154</f>
        <v>35</v>
      </c>
      <c r="Q154" s="462">
        <f t="shared" ref="Q154:Q155" si="35">SUM(P154*K154)</f>
        <v>1790425</v>
      </c>
      <c r="S154" s="1482">
        <f t="shared" ref="S154:S155" si="36">O154</f>
        <v>30</v>
      </c>
      <c r="T154" s="261">
        <f t="shared" ref="T154:T155" si="37">SUM(20*1)</f>
        <v>20</v>
      </c>
      <c r="U154" s="261">
        <f t="shared" ref="U154" si="38">SUM(10*1.5)</f>
        <v>15</v>
      </c>
      <c r="W154" s="261">
        <f t="shared" ref="W154:W155" si="39">SUM(T154:V154)</f>
        <v>35</v>
      </c>
      <c r="Y154" s="1483">
        <v>47037</v>
      </c>
      <c r="Z154" s="190">
        <v>51155</v>
      </c>
    </row>
    <row r="155" spans="1:26">
      <c r="A155" s="1552">
        <v>8</v>
      </c>
      <c r="B155" s="144" t="s">
        <v>3278</v>
      </c>
      <c r="C155" s="39" t="s">
        <v>1106</v>
      </c>
      <c r="D155" s="140">
        <v>10</v>
      </c>
      <c r="E155" s="140">
        <v>12</v>
      </c>
      <c r="F155" s="376">
        <v>1960</v>
      </c>
      <c r="G155" s="1463">
        <v>1</v>
      </c>
      <c r="H155" s="1463">
        <v>4</v>
      </c>
      <c r="I155" s="1463">
        <v>1999</v>
      </c>
      <c r="J155" s="1481">
        <v>2020</v>
      </c>
      <c r="K155" s="1535">
        <v>25232</v>
      </c>
      <c r="L155" s="376"/>
      <c r="M155" s="36"/>
      <c r="N155" s="150">
        <f t="shared" si="32"/>
        <v>0</v>
      </c>
      <c r="O155" s="620">
        <f t="shared" si="33"/>
        <v>21</v>
      </c>
      <c r="P155" s="36">
        <f t="shared" si="34"/>
        <v>21.5</v>
      </c>
      <c r="Q155" s="462">
        <f t="shared" si="35"/>
        <v>542488</v>
      </c>
      <c r="S155" s="1482">
        <f t="shared" si="36"/>
        <v>21</v>
      </c>
      <c r="T155" s="261">
        <f t="shared" si="37"/>
        <v>20</v>
      </c>
      <c r="U155" s="261">
        <f>SUM(1*1.5)</f>
        <v>1.5</v>
      </c>
      <c r="W155" s="261">
        <f t="shared" si="39"/>
        <v>21.5</v>
      </c>
      <c r="Y155" s="150">
        <v>24224</v>
      </c>
      <c r="Z155" s="190">
        <v>25232</v>
      </c>
    </row>
    <row r="156" spans="1:26">
      <c r="A156" s="682"/>
      <c r="B156" s="444"/>
      <c r="C156" s="513"/>
      <c r="D156" s="444"/>
      <c r="E156" s="444"/>
      <c r="F156" s="377"/>
      <c r="G156" s="444"/>
      <c r="H156" s="444"/>
      <c r="I156" s="377"/>
      <c r="J156" s="377"/>
      <c r="K156" s="475"/>
      <c r="L156" s="476"/>
      <c r="M156" s="377"/>
      <c r="N156" s="463"/>
      <c r="O156" s="140"/>
      <c r="P156" s="476"/>
      <c r="Q156" s="463"/>
    </row>
    <row r="157" spans="1:26">
      <c r="A157" s="683"/>
      <c r="B157" s="260"/>
      <c r="C157" s="1459" t="s">
        <v>65</v>
      </c>
      <c r="D157" s="260"/>
      <c r="E157" s="260"/>
      <c r="F157" s="260"/>
      <c r="G157" s="260"/>
      <c r="H157" s="260"/>
      <c r="I157" s="260"/>
      <c r="J157" s="260"/>
      <c r="K157" s="175"/>
      <c r="L157" s="260"/>
      <c r="M157" s="260"/>
      <c r="N157" s="152">
        <f>SUM(N144:N156)</f>
        <v>1301063.3150974542</v>
      </c>
      <c r="O157" s="260"/>
      <c r="P157" s="260"/>
      <c r="Q157" s="152">
        <f>SUM(Q144:Q156)</f>
        <v>12168369.5</v>
      </c>
    </row>
    <row r="158" spans="1:26" ht="15.75">
      <c r="A158" s="164" t="s">
        <v>3279</v>
      </c>
      <c r="B158" s="255"/>
      <c r="C158" s="1463"/>
      <c r="D158" s="140"/>
      <c r="E158" s="140"/>
      <c r="F158" s="140"/>
      <c r="G158" s="140"/>
      <c r="H158" s="140"/>
      <c r="I158" s="140"/>
      <c r="J158" s="140"/>
      <c r="K158" s="165"/>
      <c r="L158" s="140"/>
      <c r="M158" s="140"/>
      <c r="N158" s="463"/>
      <c r="O158" s="140"/>
      <c r="P158" s="140"/>
      <c r="Q158" s="463"/>
    </row>
    <row r="159" spans="1:26">
      <c r="A159" s="166" t="s">
        <v>3280</v>
      </c>
      <c r="B159" s="36"/>
      <c r="C159" s="140"/>
      <c r="D159" s="36"/>
      <c r="E159" s="36"/>
      <c r="F159" s="140"/>
      <c r="G159" s="139"/>
      <c r="H159" s="36"/>
      <c r="I159" s="36"/>
      <c r="J159" s="139"/>
      <c r="K159" s="36"/>
      <c r="L159" s="376"/>
      <c r="M159" s="140"/>
      <c r="N159" s="376"/>
      <c r="O159" s="140"/>
      <c r="P159" s="140"/>
      <c r="Q159" s="376"/>
      <c r="R159" s="259"/>
      <c r="S159" s="259"/>
      <c r="T159" s="259"/>
      <c r="U159" s="259"/>
      <c r="V159" s="259"/>
      <c r="W159" s="259"/>
      <c r="X159" s="259"/>
    </row>
    <row r="160" spans="1:26">
      <c r="A160" s="1477" t="s">
        <v>194</v>
      </c>
      <c r="B160" s="139" t="s">
        <v>3281</v>
      </c>
      <c r="C160" s="39" t="s">
        <v>3282</v>
      </c>
      <c r="D160" s="1556">
        <v>1</v>
      </c>
      <c r="E160" s="1557">
        <v>10</v>
      </c>
      <c r="F160" s="376">
        <v>1957</v>
      </c>
      <c r="G160" s="139">
        <v>7</v>
      </c>
      <c r="H160" s="36">
        <v>1</v>
      </c>
      <c r="I160" s="39">
        <v>2004</v>
      </c>
      <c r="J160" s="620">
        <v>2020</v>
      </c>
      <c r="K160" s="1535">
        <v>21915</v>
      </c>
      <c r="L160" s="376"/>
      <c r="M160" s="468"/>
      <c r="N160" s="461">
        <f>SUM(L160:M160)*0.0481927*K160</f>
        <v>0</v>
      </c>
      <c r="O160" s="620">
        <f t="shared" ref="O160:O163" si="40">SUM(2020-I160)</f>
        <v>16</v>
      </c>
      <c r="P160" s="36">
        <v>16</v>
      </c>
      <c r="Q160" s="462">
        <f t="shared" ref="Q160:Q163" si="41">SUM(P160*K160)</f>
        <v>350640</v>
      </c>
      <c r="R160" s="259"/>
      <c r="S160" s="259"/>
      <c r="T160" s="259"/>
      <c r="U160" s="259"/>
      <c r="V160" s="259"/>
      <c r="W160" s="259"/>
      <c r="X160" s="259"/>
    </row>
    <row r="161" spans="1:24">
      <c r="A161" s="1477" t="s">
        <v>195</v>
      </c>
      <c r="B161" s="139" t="s">
        <v>3283</v>
      </c>
      <c r="C161" s="39" t="s">
        <v>1006</v>
      </c>
      <c r="D161" s="1556">
        <v>8</v>
      </c>
      <c r="E161" s="1557">
        <v>12</v>
      </c>
      <c r="F161" s="376">
        <v>1959</v>
      </c>
      <c r="G161" s="139">
        <v>11</v>
      </c>
      <c r="H161" s="36">
        <v>28</v>
      </c>
      <c r="I161" s="39">
        <v>1991</v>
      </c>
      <c r="J161" s="620">
        <v>2020</v>
      </c>
      <c r="K161" s="1535">
        <v>41650</v>
      </c>
      <c r="L161" s="376"/>
      <c r="M161" s="468"/>
      <c r="N161" s="461">
        <f t="shared" ref="N161:N162" si="42">SUM(L161:M161)*0.0481927*K161</f>
        <v>0</v>
      </c>
      <c r="O161" s="620">
        <f t="shared" si="40"/>
        <v>29</v>
      </c>
      <c r="P161" s="36">
        <v>33.5</v>
      </c>
      <c r="Q161" s="462">
        <f t="shared" si="41"/>
        <v>1395275</v>
      </c>
      <c r="R161" s="259"/>
      <c r="S161" s="259"/>
      <c r="T161" s="259"/>
      <c r="U161" s="259"/>
      <c r="V161" s="259"/>
      <c r="W161" s="259"/>
      <c r="X161" s="259"/>
    </row>
    <row r="162" spans="1:24">
      <c r="A162" s="1477" t="s">
        <v>197</v>
      </c>
      <c r="B162" s="139" t="s">
        <v>3284</v>
      </c>
      <c r="C162" s="39" t="s">
        <v>3285</v>
      </c>
      <c r="D162" s="1556">
        <v>2</v>
      </c>
      <c r="E162" s="1557">
        <v>28</v>
      </c>
      <c r="F162" s="376">
        <v>1959</v>
      </c>
      <c r="G162" s="139">
        <v>7</v>
      </c>
      <c r="H162" s="36">
        <v>3</v>
      </c>
      <c r="I162" s="39">
        <v>1991</v>
      </c>
      <c r="J162" s="620">
        <v>2020</v>
      </c>
      <c r="K162" s="1535">
        <v>25232</v>
      </c>
      <c r="L162" s="376"/>
      <c r="M162" s="36"/>
      <c r="N162" s="150">
        <f t="shared" si="42"/>
        <v>0</v>
      </c>
      <c r="O162" s="620">
        <f t="shared" si="40"/>
        <v>29</v>
      </c>
      <c r="P162" s="36">
        <v>33.5</v>
      </c>
      <c r="Q162" s="462">
        <f t="shared" si="41"/>
        <v>845272</v>
      </c>
      <c r="R162" s="259"/>
      <c r="S162" s="259"/>
      <c r="T162" s="259"/>
      <c r="U162" s="259"/>
      <c r="V162" s="259"/>
      <c r="W162" s="259"/>
      <c r="X162" s="259"/>
    </row>
    <row r="163" spans="1:24">
      <c r="A163" s="1477" t="s">
        <v>202</v>
      </c>
      <c r="B163" s="139" t="s">
        <v>3286</v>
      </c>
      <c r="C163" s="39" t="s">
        <v>3285</v>
      </c>
      <c r="D163" s="1556">
        <v>9</v>
      </c>
      <c r="E163" s="1558">
        <v>5</v>
      </c>
      <c r="F163" s="36">
        <v>1957</v>
      </c>
      <c r="G163" s="36">
        <v>9</v>
      </c>
      <c r="H163" s="36">
        <v>5</v>
      </c>
      <c r="I163" s="39">
        <v>1957</v>
      </c>
      <c r="J163" s="1463">
        <v>2020</v>
      </c>
      <c r="K163" s="1535">
        <v>25232</v>
      </c>
      <c r="L163" s="376"/>
      <c r="M163" s="468"/>
      <c r="N163" s="463"/>
      <c r="O163" s="620">
        <f t="shared" si="40"/>
        <v>63</v>
      </c>
      <c r="P163" s="36">
        <v>32</v>
      </c>
      <c r="Q163" s="462">
        <f t="shared" si="41"/>
        <v>807424</v>
      </c>
      <c r="R163" s="259"/>
      <c r="S163" s="259"/>
      <c r="T163" s="259"/>
      <c r="U163" s="259"/>
      <c r="V163" s="259"/>
      <c r="W163" s="259"/>
      <c r="X163" s="259"/>
    </row>
    <row r="164" spans="1:24">
      <c r="A164" s="1477"/>
      <c r="B164" s="139"/>
      <c r="C164" s="1463"/>
      <c r="D164" s="1556"/>
      <c r="E164" s="1558"/>
      <c r="F164" s="140"/>
      <c r="G164" s="139"/>
      <c r="H164" s="36"/>
      <c r="I164" s="39"/>
      <c r="J164" s="620"/>
      <c r="K164" s="1535"/>
      <c r="L164" s="376"/>
      <c r="M164" s="468"/>
      <c r="N164" s="463"/>
      <c r="O164" s="1463"/>
      <c r="P164" s="140"/>
      <c r="Q164" s="462"/>
      <c r="R164" s="259"/>
      <c r="S164" s="259"/>
      <c r="T164" s="259"/>
      <c r="U164" s="259"/>
      <c r="V164" s="259"/>
      <c r="W164" s="259"/>
      <c r="X164" s="259"/>
    </row>
    <row r="165" spans="1:24" ht="25.5" customHeight="1">
      <c r="A165" s="166" t="s">
        <v>3287</v>
      </c>
      <c r="B165" s="36"/>
      <c r="C165" s="140"/>
      <c r="D165" s="36"/>
      <c r="E165" s="36"/>
      <c r="F165" s="140"/>
      <c r="G165" s="139"/>
      <c r="H165" s="36"/>
      <c r="I165" s="36"/>
      <c r="J165" s="139"/>
      <c r="K165" s="36"/>
      <c r="L165" s="376"/>
      <c r="M165" s="468"/>
      <c r="N165" s="376"/>
      <c r="O165" s="140"/>
      <c r="P165" s="140"/>
      <c r="Q165" s="376"/>
      <c r="R165" s="259"/>
      <c r="S165" s="259"/>
      <c r="T165" s="259"/>
      <c r="U165" s="259"/>
      <c r="V165" s="259"/>
      <c r="W165" s="259"/>
      <c r="X165" s="259"/>
    </row>
    <row r="166" spans="1:24">
      <c r="A166" s="1477" t="s">
        <v>194</v>
      </c>
      <c r="B166" s="1559" t="s">
        <v>3288</v>
      </c>
      <c r="C166" s="39" t="s">
        <v>48</v>
      </c>
      <c r="D166" s="1556">
        <v>2</v>
      </c>
      <c r="E166" s="1557">
        <v>8</v>
      </c>
      <c r="F166" s="376">
        <v>1958</v>
      </c>
      <c r="G166" s="1556">
        <v>11</v>
      </c>
      <c r="H166" s="1557">
        <v>27</v>
      </c>
      <c r="I166" s="376">
        <v>2007</v>
      </c>
      <c r="J166" s="620">
        <v>2020</v>
      </c>
      <c r="K166" s="1535">
        <v>25232</v>
      </c>
      <c r="L166" s="376"/>
      <c r="M166" s="468"/>
      <c r="N166" s="461">
        <f>SUM(L166:M166)*0.0481927*K166</f>
        <v>0</v>
      </c>
      <c r="O166" s="620">
        <f t="shared" ref="O166:O167" si="43">SUM(2020-I166)</f>
        <v>13</v>
      </c>
      <c r="P166" s="36">
        <v>13</v>
      </c>
      <c r="Q166" s="462">
        <f t="shared" ref="Q166:Q167" si="44">SUM(P166*K166)</f>
        <v>328016</v>
      </c>
      <c r="R166" s="259"/>
      <c r="S166" s="259"/>
      <c r="T166" s="259"/>
      <c r="U166" s="259"/>
      <c r="V166" s="259"/>
      <c r="W166" s="259"/>
      <c r="X166" s="259"/>
    </row>
    <row r="167" spans="1:24">
      <c r="A167" s="1477" t="s">
        <v>195</v>
      </c>
      <c r="B167" s="1559" t="s">
        <v>3289</v>
      </c>
      <c r="C167" s="39" t="s">
        <v>1006</v>
      </c>
      <c r="D167" s="1556">
        <v>6</v>
      </c>
      <c r="E167" s="1557">
        <v>6</v>
      </c>
      <c r="F167" s="376">
        <v>1960</v>
      </c>
      <c r="G167" s="445">
        <v>7</v>
      </c>
      <c r="H167" s="476">
        <v>23</v>
      </c>
      <c r="I167" s="513">
        <v>1984</v>
      </c>
      <c r="J167" s="620">
        <v>2020</v>
      </c>
      <c r="K167" s="1535">
        <v>43217</v>
      </c>
      <c r="L167" s="376"/>
      <c r="M167" s="468"/>
      <c r="N167" s="461">
        <f t="shared" ref="N167" si="45">SUM(L167:M167)*0.0481927*K167</f>
        <v>0</v>
      </c>
      <c r="O167" s="620">
        <f t="shared" si="43"/>
        <v>36</v>
      </c>
      <c r="P167" s="36">
        <v>47</v>
      </c>
      <c r="Q167" s="462">
        <f t="shared" si="44"/>
        <v>2031199</v>
      </c>
      <c r="R167" s="259"/>
      <c r="S167" s="259"/>
      <c r="T167" s="259"/>
      <c r="U167" s="259"/>
      <c r="V167" s="259"/>
      <c r="W167" s="259"/>
      <c r="X167" s="259"/>
    </row>
    <row r="168" spans="1:24">
      <c r="A168" s="1477"/>
      <c r="B168" s="139"/>
      <c r="C168" s="1463"/>
      <c r="D168" s="1556"/>
      <c r="E168" s="1558"/>
      <c r="F168" s="140"/>
      <c r="G168" s="139"/>
      <c r="H168" s="36"/>
      <c r="I168" s="39"/>
      <c r="J168" s="620"/>
      <c r="K168" s="1535"/>
      <c r="L168" s="376"/>
      <c r="M168" s="468"/>
      <c r="N168" s="463"/>
      <c r="O168" s="1463"/>
      <c r="P168" s="140"/>
      <c r="Q168" s="462"/>
      <c r="R168" s="259"/>
      <c r="S168" s="259"/>
      <c r="T168" s="259"/>
      <c r="U168" s="259"/>
      <c r="V168" s="259"/>
      <c r="W168" s="259"/>
      <c r="X168" s="259"/>
    </row>
    <row r="169" spans="1:24">
      <c r="A169" s="166" t="s">
        <v>3290</v>
      </c>
      <c r="B169" s="36"/>
      <c r="C169" s="140"/>
      <c r="D169" s="36"/>
      <c r="E169" s="36"/>
      <c r="F169" s="140"/>
      <c r="G169" s="139"/>
      <c r="H169" s="36"/>
      <c r="I169" s="36"/>
      <c r="J169" s="139"/>
      <c r="K169" s="36"/>
      <c r="L169" s="376"/>
      <c r="M169" s="468"/>
      <c r="N169" s="376"/>
      <c r="O169" s="140"/>
      <c r="P169" s="140"/>
      <c r="Q169" s="376"/>
      <c r="R169" s="259"/>
      <c r="S169" s="259"/>
      <c r="T169" s="259"/>
      <c r="U169" s="259"/>
      <c r="V169" s="259"/>
      <c r="W169" s="259"/>
      <c r="X169" s="259"/>
    </row>
    <row r="170" spans="1:24">
      <c r="A170" s="1477">
        <v>1</v>
      </c>
      <c r="B170" s="1559" t="s">
        <v>3291</v>
      </c>
      <c r="C170" s="39" t="s">
        <v>3292</v>
      </c>
      <c r="D170" s="1556">
        <v>8</v>
      </c>
      <c r="E170" s="1557">
        <v>7</v>
      </c>
      <c r="F170" s="376">
        <v>1960</v>
      </c>
      <c r="G170" s="445">
        <v>6</v>
      </c>
      <c r="H170" s="476">
        <v>7</v>
      </c>
      <c r="I170" s="513">
        <v>2011</v>
      </c>
      <c r="J170" s="620">
        <v>2020</v>
      </c>
      <c r="K170" s="1535">
        <v>43217</v>
      </c>
      <c r="L170" s="376"/>
      <c r="M170" s="468"/>
      <c r="N170" s="461">
        <f t="shared" ref="N170" si="46">SUM(L170:M170)*0.0481927*K170</f>
        <v>0</v>
      </c>
      <c r="O170" s="620">
        <f t="shared" ref="O170" si="47">SUM(2020-I170)</f>
        <v>9</v>
      </c>
      <c r="P170" s="36">
        <v>9</v>
      </c>
      <c r="Q170" s="462">
        <f t="shared" ref="Q170" si="48">SUM(P170*K170)</f>
        <v>388953</v>
      </c>
      <c r="R170" s="259"/>
      <c r="S170" s="259"/>
      <c r="T170" s="259"/>
      <c r="U170" s="259"/>
      <c r="V170" s="259"/>
      <c r="W170" s="259"/>
      <c r="X170" s="259"/>
    </row>
    <row r="171" spans="1:24">
      <c r="A171" s="1477"/>
      <c r="B171" s="139"/>
      <c r="C171" s="1463"/>
      <c r="D171" s="1556"/>
      <c r="E171" s="1558"/>
      <c r="F171" s="140"/>
      <c r="G171" s="139"/>
      <c r="H171" s="36"/>
      <c r="I171" s="39"/>
      <c r="J171" s="620"/>
      <c r="K171" s="1535"/>
      <c r="L171" s="376"/>
      <c r="M171" s="468"/>
      <c r="N171" s="463"/>
      <c r="O171" s="1463"/>
      <c r="P171" s="140"/>
      <c r="Q171" s="462"/>
      <c r="R171" s="259"/>
      <c r="S171" s="259"/>
      <c r="T171" s="259"/>
      <c r="U171" s="259"/>
      <c r="V171" s="259"/>
      <c r="W171" s="259"/>
      <c r="X171" s="259"/>
    </row>
    <row r="172" spans="1:24">
      <c r="A172" s="166" t="s">
        <v>3293</v>
      </c>
      <c r="B172" s="36"/>
      <c r="C172" s="140"/>
      <c r="D172" s="36"/>
      <c r="E172" s="36"/>
      <c r="F172" s="140"/>
      <c r="G172" s="139"/>
      <c r="H172" s="36"/>
      <c r="I172" s="36"/>
      <c r="J172" s="139"/>
      <c r="K172" s="36"/>
      <c r="L172" s="376"/>
      <c r="M172" s="468"/>
      <c r="N172" s="376"/>
      <c r="O172" s="140"/>
      <c r="P172" s="140"/>
      <c r="Q172" s="376"/>
      <c r="R172" s="259"/>
      <c r="S172" s="259"/>
      <c r="T172" s="259"/>
      <c r="U172" s="259"/>
      <c r="V172" s="259"/>
      <c r="W172" s="259"/>
      <c r="X172" s="259"/>
    </row>
    <row r="173" spans="1:24">
      <c r="A173" s="1477" t="s">
        <v>194</v>
      </c>
      <c r="B173" s="1559" t="s">
        <v>3294</v>
      </c>
      <c r="C173" s="39" t="s">
        <v>3295</v>
      </c>
      <c r="D173" s="1556">
        <v>10</v>
      </c>
      <c r="E173" s="1557">
        <v>10</v>
      </c>
      <c r="F173" s="376">
        <v>1960</v>
      </c>
      <c r="G173" s="1556">
        <v>7</v>
      </c>
      <c r="H173" s="1557">
        <v>1</v>
      </c>
      <c r="I173" s="376">
        <v>1990</v>
      </c>
      <c r="J173" s="620">
        <v>2020</v>
      </c>
      <c r="K173" s="1535">
        <v>13252</v>
      </c>
      <c r="L173" s="376">
        <v>87</v>
      </c>
      <c r="M173" s="468">
        <v>148</v>
      </c>
      <c r="N173" s="461">
        <f>SUM(L173:M173)*0.0481927*K173</f>
        <v>150082.67019400001</v>
      </c>
      <c r="O173" s="620">
        <f t="shared" ref="O173:O174" si="49">SUM(2020-I173)</f>
        <v>30</v>
      </c>
      <c r="P173" s="36">
        <v>35</v>
      </c>
      <c r="Q173" s="462">
        <f t="shared" ref="Q173:Q180" si="50">SUM(P173*K173)</f>
        <v>463820</v>
      </c>
      <c r="R173" s="259"/>
      <c r="S173" s="259"/>
      <c r="T173" s="259"/>
      <c r="U173" s="259"/>
      <c r="V173" s="259"/>
      <c r="W173" s="259"/>
      <c r="X173" s="259"/>
    </row>
    <row r="174" spans="1:24">
      <c r="A174" s="1477" t="s">
        <v>195</v>
      </c>
      <c r="B174" s="1559" t="s">
        <v>3296</v>
      </c>
      <c r="C174" s="39" t="s">
        <v>48</v>
      </c>
      <c r="D174" s="1556">
        <v>10</v>
      </c>
      <c r="E174" s="1557">
        <v>14</v>
      </c>
      <c r="F174" s="376">
        <v>1960</v>
      </c>
      <c r="G174" s="445">
        <v>8</v>
      </c>
      <c r="H174" s="476">
        <v>16</v>
      </c>
      <c r="I174" s="513">
        <v>1983</v>
      </c>
      <c r="J174" s="620">
        <v>2020</v>
      </c>
      <c r="K174" s="1535">
        <v>25545</v>
      </c>
      <c r="L174" s="376"/>
      <c r="M174" s="468"/>
      <c r="N174" s="461">
        <f t="shared" ref="N174" si="51">SUM(L174:M174)*0.0481927*K174</f>
        <v>0</v>
      </c>
      <c r="O174" s="620">
        <f t="shared" si="49"/>
        <v>37</v>
      </c>
      <c r="P174" s="36">
        <v>49</v>
      </c>
      <c r="Q174" s="462">
        <f t="shared" si="50"/>
        <v>1251705</v>
      </c>
      <c r="R174" s="259"/>
      <c r="S174" s="259"/>
      <c r="T174" s="259"/>
      <c r="U174" s="259"/>
      <c r="V174" s="259"/>
      <c r="W174" s="259"/>
      <c r="X174" s="259"/>
    </row>
    <row r="175" spans="1:24">
      <c r="A175" s="1477" t="s">
        <v>197</v>
      </c>
      <c r="B175" s="1559" t="s">
        <v>3297</v>
      </c>
      <c r="C175" s="39" t="s">
        <v>47</v>
      </c>
      <c r="D175" s="1556">
        <v>4</v>
      </c>
      <c r="E175" s="1557">
        <v>21</v>
      </c>
      <c r="F175" s="376">
        <v>1960</v>
      </c>
      <c r="G175" s="1556">
        <v>6</v>
      </c>
      <c r="H175" s="1557">
        <v>16</v>
      </c>
      <c r="I175" s="376">
        <v>1986</v>
      </c>
      <c r="J175" s="620">
        <v>2020</v>
      </c>
      <c r="K175" s="1535">
        <v>40637</v>
      </c>
      <c r="L175" s="376"/>
      <c r="M175" s="468"/>
      <c r="N175" s="461">
        <f>SUM(L175:M175)*0.0481927*K175</f>
        <v>0</v>
      </c>
      <c r="O175" s="620">
        <f t="shared" ref="O175:O178" si="52">SUM(2020-I175)</f>
        <v>34</v>
      </c>
      <c r="P175" s="36">
        <v>43</v>
      </c>
      <c r="Q175" s="462">
        <f t="shared" si="50"/>
        <v>1747391</v>
      </c>
      <c r="R175" s="259"/>
      <c r="S175" s="259"/>
      <c r="T175" s="259"/>
      <c r="U175" s="259"/>
      <c r="V175" s="259"/>
      <c r="W175" s="259"/>
      <c r="X175" s="259"/>
    </row>
    <row r="176" spans="1:24">
      <c r="A176" s="1477" t="s">
        <v>202</v>
      </c>
      <c r="B176" s="1559" t="s">
        <v>3298</v>
      </c>
      <c r="C176" s="39" t="s">
        <v>48</v>
      </c>
      <c r="D176" s="1556">
        <v>8</v>
      </c>
      <c r="E176" s="1557">
        <v>2</v>
      </c>
      <c r="F176" s="376">
        <v>1960</v>
      </c>
      <c r="G176" s="445">
        <v>7</v>
      </c>
      <c r="H176" s="476">
        <v>1</v>
      </c>
      <c r="I176" s="513">
        <v>1990</v>
      </c>
      <c r="J176" s="620">
        <v>2020</v>
      </c>
      <c r="K176" s="1535">
        <v>25545</v>
      </c>
      <c r="L176" s="376"/>
      <c r="M176" s="468"/>
      <c r="N176" s="461">
        <f t="shared" ref="N176" si="53">SUM(L176:M176)*0.0481927*K176</f>
        <v>0</v>
      </c>
      <c r="O176" s="620">
        <f t="shared" si="52"/>
        <v>30</v>
      </c>
      <c r="P176" s="36">
        <v>35</v>
      </c>
      <c r="Q176" s="462">
        <f t="shared" si="50"/>
        <v>894075</v>
      </c>
      <c r="R176" s="259"/>
      <c r="S176" s="259"/>
      <c r="T176" s="259"/>
      <c r="U176" s="259"/>
      <c r="V176" s="259"/>
      <c r="W176" s="259"/>
      <c r="X176" s="259"/>
    </row>
    <row r="177" spans="1:24">
      <c r="A177" s="1477" t="s">
        <v>207</v>
      </c>
      <c r="B177" s="1559" t="s">
        <v>3299</v>
      </c>
      <c r="C177" s="39" t="s">
        <v>48</v>
      </c>
      <c r="D177" s="1556">
        <v>12</v>
      </c>
      <c r="E177" s="1557">
        <v>7</v>
      </c>
      <c r="F177" s="376">
        <v>1959</v>
      </c>
      <c r="G177" s="1556">
        <v>2</v>
      </c>
      <c r="H177" s="1557">
        <v>1</v>
      </c>
      <c r="I177" s="376">
        <v>1989</v>
      </c>
      <c r="J177" s="620">
        <v>2020</v>
      </c>
      <c r="K177" s="1535">
        <v>25545</v>
      </c>
      <c r="L177" s="376"/>
      <c r="M177" s="468"/>
      <c r="N177" s="461">
        <f>SUM(L177:M177)*0.0481927*K177</f>
        <v>0</v>
      </c>
      <c r="O177" s="620">
        <f t="shared" si="52"/>
        <v>31</v>
      </c>
      <c r="P177" s="36">
        <v>37</v>
      </c>
      <c r="Q177" s="462">
        <f t="shared" si="50"/>
        <v>945165</v>
      </c>
      <c r="R177" s="259"/>
      <c r="S177" s="259"/>
      <c r="T177" s="259"/>
      <c r="U177" s="259"/>
      <c r="V177" s="259"/>
      <c r="W177" s="259"/>
      <c r="X177" s="259"/>
    </row>
    <row r="178" spans="1:24" ht="26.25">
      <c r="A178" s="1477" t="s">
        <v>208</v>
      </c>
      <c r="B178" s="1560" t="s">
        <v>3300</v>
      </c>
      <c r="C178" s="39" t="s">
        <v>48</v>
      </c>
      <c r="D178" s="1556">
        <v>8</v>
      </c>
      <c r="E178" s="1557">
        <v>31</v>
      </c>
      <c r="F178" s="376">
        <v>1955</v>
      </c>
      <c r="G178" s="445">
        <v>6</v>
      </c>
      <c r="H178" s="476">
        <v>8</v>
      </c>
      <c r="I178" s="513">
        <v>1992</v>
      </c>
      <c r="J178" s="620">
        <v>2020</v>
      </c>
      <c r="K178" s="1535">
        <v>25545</v>
      </c>
      <c r="L178" s="376"/>
      <c r="M178" s="468"/>
      <c r="N178" s="461">
        <f t="shared" ref="N178:N179" si="54">SUM(L178:M178)*0.0481927*K178</f>
        <v>0</v>
      </c>
      <c r="O178" s="620">
        <f t="shared" si="52"/>
        <v>28</v>
      </c>
      <c r="P178" s="36">
        <v>32</v>
      </c>
      <c r="Q178" s="462">
        <f t="shared" si="50"/>
        <v>817440</v>
      </c>
      <c r="R178" s="259"/>
      <c r="S178" s="259"/>
      <c r="T178" s="259"/>
      <c r="U178" s="259"/>
      <c r="V178" s="259"/>
      <c r="W178" s="259"/>
      <c r="X178" s="259"/>
    </row>
    <row r="179" spans="1:24">
      <c r="A179" s="1477" t="s">
        <v>211</v>
      </c>
      <c r="B179" s="1559" t="s">
        <v>3301</v>
      </c>
      <c r="C179" s="39" t="s">
        <v>48</v>
      </c>
      <c r="D179" s="1556">
        <v>9</v>
      </c>
      <c r="E179" s="1557">
        <v>7</v>
      </c>
      <c r="F179" s="376">
        <v>1959</v>
      </c>
      <c r="G179" s="445">
        <v>7</v>
      </c>
      <c r="H179" s="476">
        <v>1</v>
      </c>
      <c r="I179" s="513">
        <v>1983</v>
      </c>
      <c r="J179" s="620">
        <v>2020</v>
      </c>
      <c r="K179" s="1535">
        <v>25861</v>
      </c>
      <c r="L179" s="376"/>
      <c r="M179" s="468"/>
      <c r="N179" s="461">
        <f t="shared" si="54"/>
        <v>0</v>
      </c>
      <c r="O179" s="620">
        <f t="shared" ref="O179" si="55">SUM(2020-I179)</f>
        <v>37</v>
      </c>
      <c r="P179" s="36">
        <v>49</v>
      </c>
      <c r="Q179" s="462">
        <f t="shared" si="50"/>
        <v>1267189</v>
      </c>
      <c r="R179" s="259"/>
      <c r="S179" s="259"/>
      <c r="T179" s="259"/>
      <c r="U179" s="259"/>
      <c r="V179" s="259"/>
      <c r="W179" s="259"/>
      <c r="X179" s="259"/>
    </row>
    <row r="180" spans="1:24">
      <c r="A180" s="1477" t="s">
        <v>212</v>
      </c>
      <c r="B180" s="1559" t="s">
        <v>3302</v>
      </c>
      <c r="C180" s="39" t="s">
        <v>48</v>
      </c>
      <c r="D180" s="1556">
        <v>8</v>
      </c>
      <c r="E180" s="1557">
        <v>17</v>
      </c>
      <c r="F180" s="376">
        <v>1960</v>
      </c>
      <c r="G180" s="445">
        <v>11</v>
      </c>
      <c r="H180" s="476">
        <v>3</v>
      </c>
      <c r="I180" s="513">
        <v>1987</v>
      </c>
      <c r="J180" s="620">
        <v>2020</v>
      </c>
      <c r="K180" s="1535">
        <v>25861</v>
      </c>
      <c r="L180" s="376"/>
      <c r="M180" s="468"/>
      <c r="N180" s="461">
        <f t="shared" ref="N180" si="56">SUM(L180:M180)*0.0481927*K180</f>
        <v>0</v>
      </c>
      <c r="O180" s="620">
        <f t="shared" ref="O180" si="57">SUM(2020-I180)</f>
        <v>33</v>
      </c>
      <c r="P180" s="36">
        <v>41</v>
      </c>
      <c r="Q180" s="462">
        <f t="shared" si="50"/>
        <v>1060301</v>
      </c>
      <c r="R180" s="259"/>
      <c r="S180" s="259"/>
      <c r="T180" s="259"/>
      <c r="U180" s="259"/>
      <c r="V180" s="259"/>
      <c r="W180" s="259"/>
      <c r="X180" s="259"/>
    </row>
    <row r="181" spans="1:24">
      <c r="A181" s="1477"/>
      <c r="B181" s="1561"/>
      <c r="C181" s="1463"/>
      <c r="D181" s="1556"/>
      <c r="E181" s="1557"/>
      <c r="F181" s="140"/>
      <c r="G181" s="139"/>
      <c r="H181" s="36"/>
      <c r="I181" s="39"/>
      <c r="J181" s="620"/>
      <c r="K181" s="1535"/>
      <c r="L181" s="376"/>
      <c r="M181" s="468"/>
      <c r="N181" s="461"/>
      <c r="O181" s="1463"/>
      <c r="P181" s="140"/>
      <c r="Q181" s="462"/>
      <c r="R181" s="259"/>
      <c r="S181" s="259"/>
      <c r="T181" s="259"/>
      <c r="U181" s="259"/>
      <c r="V181" s="259"/>
      <c r="W181" s="259"/>
      <c r="X181" s="259"/>
    </row>
    <row r="182" spans="1:24">
      <c r="A182" s="166" t="s">
        <v>3303</v>
      </c>
      <c r="B182" s="36"/>
      <c r="C182" s="140"/>
      <c r="D182" s="36"/>
      <c r="E182" s="36"/>
      <c r="F182" s="140"/>
      <c r="G182" s="139"/>
      <c r="H182" s="36"/>
      <c r="I182" s="36"/>
      <c r="J182" s="139"/>
      <c r="K182" s="36"/>
      <c r="L182" s="376"/>
      <c r="M182" s="468"/>
      <c r="N182" s="376"/>
      <c r="O182" s="140"/>
      <c r="P182" s="140"/>
      <c r="Q182" s="376"/>
      <c r="R182" s="259"/>
      <c r="S182" s="259"/>
      <c r="T182" s="259"/>
      <c r="U182" s="259"/>
      <c r="V182" s="259"/>
      <c r="W182" s="259"/>
      <c r="X182" s="259"/>
    </row>
    <row r="183" spans="1:24">
      <c r="A183" s="1477" t="s">
        <v>194</v>
      </c>
      <c r="B183" s="216" t="s">
        <v>3304</v>
      </c>
      <c r="C183" s="204" t="s">
        <v>48</v>
      </c>
      <c r="D183" s="1556">
        <v>11</v>
      </c>
      <c r="E183" s="1557">
        <v>16</v>
      </c>
      <c r="F183" s="376">
        <v>1957</v>
      </c>
      <c r="G183" s="1556">
        <v>1</v>
      </c>
      <c r="H183" s="1557">
        <v>21</v>
      </c>
      <c r="I183" s="376">
        <v>1986</v>
      </c>
      <c r="J183" s="620">
        <v>2020</v>
      </c>
      <c r="K183" s="1535">
        <v>27503</v>
      </c>
      <c r="L183" s="376"/>
      <c r="M183" s="468"/>
      <c r="N183" s="461">
        <f>SUM(L183:M183)*0.0481927*K183</f>
        <v>0</v>
      </c>
      <c r="O183" s="620">
        <f t="shared" ref="O183:O187" si="58">SUM(2020-I183)</f>
        <v>34</v>
      </c>
      <c r="P183" s="36">
        <v>43</v>
      </c>
      <c r="Q183" s="462">
        <f t="shared" ref="Q183:Q187" si="59">SUM(P183*K183)</f>
        <v>1182629</v>
      </c>
      <c r="R183" s="259"/>
      <c r="S183" s="259"/>
      <c r="T183" s="259"/>
      <c r="U183" s="259"/>
      <c r="V183" s="259"/>
      <c r="W183" s="259"/>
      <c r="X183" s="259"/>
    </row>
    <row r="184" spans="1:24">
      <c r="A184" s="1477" t="s">
        <v>195</v>
      </c>
      <c r="B184" s="216" t="s">
        <v>3305</v>
      </c>
      <c r="C184" s="204" t="s">
        <v>48</v>
      </c>
      <c r="D184" s="1556">
        <v>10</v>
      </c>
      <c r="E184" s="1557">
        <v>7</v>
      </c>
      <c r="F184" s="376">
        <v>1959</v>
      </c>
      <c r="G184" s="445">
        <v>12</v>
      </c>
      <c r="H184" s="476">
        <v>12</v>
      </c>
      <c r="I184" s="513">
        <v>1984</v>
      </c>
      <c r="J184" s="620">
        <v>2020</v>
      </c>
      <c r="K184" s="1535">
        <v>25545</v>
      </c>
      <c r="L184" s="376"/>
      <c r="M184" s="468"/>
      <c r="N184" s="461">
        <f t="shared" ref="N184" si="60">SUM(L184:M184)*0.0481927*K184</f>
        <v>0</v>
      </c>
      <c r="O184" s="620">
        <f t="shared" si="58"/>
        <v>36</v>
      </c>
      <c r="P184" s="36">
        <v>47</v>
      </c>
      <c r="Q184" s="462">
        <f t="shared" si="59"/>
        <v>1200615</v>
      </c>
      <c r="R184" s="259"/>
      <c r="S184" s="259"/>
      <c r="T184" s="259"/>
      <c r="U184" s="259"/>
      <c r="V184" s="259"/>
      <c r="W184" s="259"/>
      <c r="X184" s="259"/>
    </row>
    <row r="185" spans="1:24">
      <c r="A185" s="1477" t="s">
        <v>197</v>
      </c>
      <c r="B185" s="216" t="s">
        <v>3306</v>
      </c>
      <c r="C185" s="204" t="s">
        <v>48</v>
      </c>
      <c r="D185" s="1556">
        <v>9</v>
      </c>
      <c r="E185" s="1557">
        <v>4</v>
      </c>
      <c r="F185" s="376">
        <v>1960</v>
      </c>
      <c r="G185" s="1556">
        <v>10</v>
      </c>
      <c r="H185" s="1557">
        <v>15</v>
      </c>
      <c r="I185" s="376">
        <v>1985</v>
      </c>
      <c r="J185" s="620">
        <v>2020</v>
      </c>
      <c r="K185" s="1535">
        <v>27166</v>
      </c>
      <c r="L185" s="376"/>
      <c r="M185" s="468"/>
      <c r="N185" s="461">
        <f>SUM(L185:M185)*0.0481927*K185</f>
        <v>0</v>
      </c>
      <c r="O185" s="620">
        <f t="shared" si="58"/>
        <v>35</v>
      </c>
      <c r="P185" s="36">
        <v>45</v>
      </c>
      <c r="Q185" s="462">
        <f t="shared" si="59"/>
        <v>1222470</v>
      </c>
      <c r="R185" s="259"/>
      <c r="S185" s="259"/>
      <c r="T185" s="259"/>
      <c r="U185" s="259"/>
      <c r="V185" s="259"/>
      <c r="W185" s="259"/>
      <c r="X185" s="259"/>
    </row>
    <row r="186" spans="1:24">
      <c r="A186" s="1477" t="s">
        <v>202</v>
      </c>
      <c r="B186" s="216" t="s">
        <v>3307</v>
      </c>
      <c r="C186" s="204" t="s">
        <v>3308</v>
      </c>
      <c r="D186" s="1556">
        <v>7</v>
      </c>
      <c r="E186" s="1557">
        <v>10</v>
      </c>
      <c r="F186" s="376">
        <v>1958</v>
      </c>
      <c r="G186" s="445">
        <v>7</v>
      </c>
      <c r="H186" s="476">
        <v>18</v>
      </c>
      <c r="I186" s="513">
        <v>1990</v>
      </c>
      <c r="J186" s="620">
        <v>2020</v>
      </c>
      <c r="K186" s="1535">
        <v>41650</v>
      </c>
      <c r="L186" s="376"/>
      <c r="M186" s="468"/>
      <c r="N186" s="461">
        <f t="shared" ref="N186" si="61">SUM(L186:M186)*0.0481927*K186</f>
        <v>0</v>
      </c>
      <c r="O186" s="620">
        <f t="shared" si="58"/>
        <v>30</v>
      </c>
      <c r="P186" s="36">
        <v>35</v>
      </c>
      <c r="Q186" s="462">
        <f t="shared" si="59"/>
        <v>1457750</v>
      </c>
      <c r="R186" s="259"/>
      <c r="S186" s="259"/>
      <c r="T186" s="259"/>
      <c r="U186" s="259"/>
      <c r="V186" s="259"/>
      <c r="W186" s="259"/>
      <c r="X186" s="259"/>
    </row>
    <row r="187" spans="1:24">
      <c r="A187" s="1477" t="s">
        <v>207</v>
      </c>
      <c r="B187" s="205" t="s">
        <v>3309</v>
      </c>
      <c r="C187" s="204" t="s">
        <v>48</v>
      </c>
      <c r="D187" s="1556">
        <v>2</v>
      </c>
      <c r="E187" s="1557">
        <v>28</v>
      </c>
      <c r="F187" s="376">
        <v>1960</v>
      </c>
      <c r="G187" s="1556">
        <v>9</v>
      </c>
      <c r="H187" s="1557">
        <v>1</v>
      </c>
      <c r="I187" s="376">
        <v>1988</v>
      </c>
      <c r="J187" s="620">
        <v>2020</v>
      </c>
      <c r="K187" s="1535">
        <v>26181</v>
      </c>
      <c r="L187" s="376"/>
      <c r="M187" s="468"/>
      <c r="N187" s="461">
        <f>SUM(L187:M187)*0.0481927*K187</f>
        <v>0</v>
      </c>
      <c r="O187" s="620">
        <f t="shared" si="58"/>
        <v>32</v>
      </c>
      <c r="P187" s="36">
        <v>39</v>
      </c>
      <c r="Q187" s="462">
        <f t="shared" si="59"/>
        <v>1021059</v>
      </c>
      <c r="R187" s="259"/>
      <c r="S187" s="259"/>
      <c r="T187" s="259"/>
      <c r="U187" s="259"/>
      <c r="V187" s="259"/>
      <c r="W187" s="259"/>
      <c r="X187" s="259"/>
    </row>
    <row r="188" spans="1:24">
      <c r="A188" s="1477"/>
      <c r="B188" s="1561"/>
      <c r="C188" s="1463"/>
      <c r="D188" s="1556"/>
      <c r="E188" s="1557"/>
      <c r="F188" s="140"/>
      <c r="G188" s="139"/>
      <c r="H188" s="36"/>
      <c r="I188" s="39"/>
      <c r="J188" s="620"/>
      <c r="K188" s="1535"/>
      <c r="L188" s="376"/>
      <c r="M188" s="468"/>
      <c r="N188" s="461"/>
      <c r="O188" s="1463"/>
      <c r="P188" s="140"/>
      <c r="Q188" s="462"/>
      <c r="R188" s="259"/>
      <c r="S188" s="259"/>
      <c r="T188" s="259"/>
      <c r="U188" s="259"/>
      <c r="V188" s="259"/>
      <c r="W188" s="259"/>
      <c r="X188" s="259"/>
    </row>
    <row r="189" spans="1:24">
      <c r="A189" s="166" t="s">
        <v>3310</v>
      </c>
      <c r="B189" s="36"/>
      <c r="C189" s="140"/>
      <c r="D189" s="36"/>
      <c r="E189" s="36"/>
      <c r="F189" s="140"/>
      <c r="G189" s="139"/>
      <c r="H189" s="36"/>
      <c r="I189" s="36"/>
      <c r="J189" s="139"/>
      <c r="K189" s="36"/>
      <c r="L189" s="376"/>
      <c r="M189" s="468"/>
      <c r="N189" s="376"/>
      <c r="O189" s="140"/>
      <c r="P189" s="140"/>
      <c r="Q189" s="376"/>
      <c r="R189" s="259"/>
      <c r="S189" s="259"/>
      <c r="T189" s="259"/>
      <c r="U189" s="259"/>
      <c r="V189" s="259"/>
      <c r="W189" s="259"/>
      <c r="X189" s="259"/>
    </row>
    <row r="190" spans="1:24">
      <c r="A190" s="1477" t="s">
        <v>194</v>
      </c>
      <c r="B190" s="1562" t="s">
        <v>3311</v>
      </c>
      <c r="C190" s="1563" t="s">
        <v>3312</v>
      </c>
      <c r="D190" s="1556">
        <v>6</v>
      </c>
      <c r="E190" s="1557">
        <v>28</v>
      </c>
      <c r="F190" s="376">
        <v>1958</v>
      </c>
      <c r="G190" s="1556">
        <v>9</v>
      </c>
      <c r="H190" s="1557">
        <v>22</v>
      </c>
      <c r="I190" s="376">
        <v>1994</v>
      </c>
      <c r="J190" s="620">
        <v>2020</v>
      </c>
      <c r="K190" s="1535">
        <v>24697</v>
      </c>
      <c r="L190" s="376">
        <v>23.021999999999998</v>
      </c>
      <c r="M190" s="468">
        <v>15</v>
      </c>
      <c r="N190" s="461">
        <f>SUM(L190:M190)*0.0481927*K190</f>
        <v>45254.358984661798</v>
      </c>
      <c r="O190" s="620">
        <f t="shared" ref="O190:O193" si="62">SUM(2020-I190)</f>
        <v>26</v>
      </c>
      <c r="P190" s="36">
        <v>29</v>
      </c>
      <c r="Q190" s="462">
        <f t="shared" ref="Q190:Q193" si="63">SUM(P190*K190)</f>
        <v>716213</v>
      </c>
      <c r="R190" s="259"/>
      <c r="S190" s="259"/>
      <c r="T190" s="259"/>
      <c r="U190" s="259"/>
      <c r="V190" s="259"/>
      <c r="W190" s="259"/>
      <c r="X190" s="259"/>
    </row>
    <row r="191" spans="1:24">
      <c r="A191" s="1477" t="s">
        <v>195</v>
      </c>
      <c r="B191" s="1562" t="s">
        <v>3313</v>
      </c>
      <c r="C191" s="1563" t="s">
        <v>3312</v>
      </c>
      <c r="D191" s="1556">
        <v>8</v>
      </c>
      <c r="E191" s="1557">
        <v>11</v>
      </c>
      <c r="F191" s="376">
        <v>1959</v>
      </c>
      <c r="G191" s="1556">
        <v>10</v>
      </c>
      <c r="H191" s="1557">
        <v>17</v>
      </c>
      <c r="I191" s="376">
        <v>1994</v>
      </c>
      <c r="J191" s="620">
        <v>2020</v>
      </c>
      <c r="K191" s="1535">
        <v>22938</v>
      </c>
      <c r="L191" s="376">
        <v>48</v>
      </c>
      <c r="M191" s="468">
        <v>147.75</v>
      </c>
      <c r="N191" s="461">
        <f>SUM(L191:M191)*0.0481927*K191</f>
        <v>216390.69287144998</v>
      </c>
      <c r="O191" s="620">
        <f t="shared" si="62"/>
        <v>26</v>
      </c>
      <c r="P191" s="36">
        <v>29</v>
      </c>
      <c r="Q191" s="462">
        <f t="shared" si="63"/>
        <v>665202</v>
      </c>
      <c r="R191" s="259"/>
      <c r="S191" s="259"/>
      <c r="T191" s="259"/>
      <c r="U191" s="259"/>
      <c r="V191" s="259"/>
      <c r="W191" s="259"/>
      <c r="X191" s="259"/>
    </row>
    <row r="192" spans="1:24">
      <c r="A192" s="1477" t="s">
        <v>197</v>
      </c>
      <c r="B192" s="1564" t="s">
        <v>3314</v>
      </c>
      <c r="C192" s="1565" t="s">
        <v>1006</v>
      </c>
      <c r="D192" s="1556">
        <v>11</v>
      </c>
      <c r="E192" s="1557">
        <v>9</v>
      </c>
      <c r="F192" s="376">
        <v>1958</v>
      </c>
      <c r="G192" s="445">
        <v>6</v>
      </c>
      <c r="H192" s="476">
        <v>20</v>
      </c>
      <c r="I192" s="513">
        <v>1983</v>
      </c>
      <c r="J192" s="620">
        <v>2020</v>
      </c>
      <c r="K192" s="1535">
        <v>40637</v>
      </c>
      <c r="L192" s="376"/>
      <c r="M192" s="468"/>
      <c r="N192" s="461">
        <f t="shared" ref="N192" si="64">SUM(L192:M192)*0.0481927*K192</f>
        <v>0</v>
      </c>
      <c r="O192" s="620">
        <f t="shared" si="62"/>
        <v>37</v>
      </c>
      <c r="P192" s="36">
        <v>49</v>
      </c>
      <c r="Q192" s="462">
        <f t="shared" si="63"/>
        <v>1991213</v>
      </c>
      <c r="R192" s="259"/>
      <c r="S192" s="259"/>
      <c r="T192" s="259"/>
      <c r="U192" s="259"/>
      <c r="V192" s="259"/>
      <c r="W192" s="259"/>
      <c r="X192" s="259"/>
    </row>
    <row r="193" spans="1:24">
      <c r="A193" s="1477" t="s">
        <v>202</v>
      </c>
      <c r="B193" s="1564" t="s">
        <v>3315</v>
      </c>
      <c r="C193" s="1565" t="s">
        <v>48</v>
      </c>
      <c r="D193" s="1556">
        <v>4</v>
      </c>
      <c r="E193" s="1557">
        <v>17</v>
      </c>
      <c r="F193" s="376">
        <v>1960</v>
      </c>
      <c r="G193" s="1556">
        <v>6</v>
      </c>
      <c r="H193" s="1557">
        <v>14</v>
      </c>
      <c r="I193" s="376">
        <v>1982</v>
      </c>
      <c r="J193" s="620">
        <v>2020</v>
      </c>
      <c r="K193" s="1535">
        <v>25232</v>
      </c>
      <c r="L193" s="376">
        <v>29</v>
      </c>
      <c r="M193" s="468">
        <v>48</v>
      </c>
      <c r="N193" s="461">
        <f>SUM(L193:M193)*0.0481927*K193</f>
        <v>93631.861892800007</v>
      </c>
      <c r="O193" s="620">
        <f t="shared" si="62"/>
        <v>38</v>
      </c>
      <c r="P193" s="36">
        <v>51</v>
      </c>
      <c r="Q193" s="462">
        <f t="shared" si="63"/>
        <v>1286832</v>
      </c>
      <c r="R193" s="259"/>
      <c r="S193" s="259"/>
      <c r="T193" s="259"/>
      <c r="U193" s="259"/>
      <c r="V193" s="259"/>
      <c r="W193" s="259"/>
      <c r="X193" s="259"/>
    </row>
    <row r="194" spans="1:24">
      <c r="A194" s="1477"/>
      <c r="B194" s="1561"/>
      <c r="C194" s="1463"/>
      <c r="D194" s="1556"/>
      <c r="E194" s="1557"/>
      <c r="F194" s="140"/>
      <c r="G194" s="139"/>
      <c r="H194" s="36"/>
      <c r="I194" s="39"/>
      <c r="J194" s="620"/>
      <c r="K194" s="1535"/>
      <c r="L194" s="376"/>
      <c r="M194" s="468"/>
      <c r="N194" s="461"/>
      <c r="O194" s="1463"/>
      <c r="P194" s="140"/>
      <c r="Q194" s="462"/>
      <c r="R194" s="259"/>
      <c r="S194" s="259"/>
      <c r="T194" s="259"/>
      <c r="U194" s="259"/>
      <c r="V194" s="259"/>
      <c r="W194" s="259"/>
      <c r="X194" s="259"/>
    </row>
    <row r="195" spans="1:24">
      <c r="A195" s="166" t="s">
        <v>3316</v>
      </c>
      <c r="B195" s="36"/>
      <c r="C195" s="140"/>
      <c r="D195" s="36"/>
      <c r="E195" s="36"/>
      <c r="F195" s="140"/>
      <c r="G195" s="139"/>
      <c r="H195" s="36"/>
      <c r="I195" s="36"/>
      <c r="J195" s="139"/>
      <c r="K195" s="36"/>
      <c r="L195" s="376"/>
      <c r="M195" s="468"/>
      <c r="N195" s="376"/>
      <c r="O195" s="140"/>
      <c r="P195" s="140"/>
      <c r="Q195" s="376"/>
      <c r="R195" s="259"/>
      <c r="S195" s="259"/>
      <c r="T195" s="259"/>
      <c r="U195" s="259"/>
      <c r="V195" s="259"/>
      <c r="W195" s="259"/>
      <c r="X195" s="259"/>
    </row>
    <row r="196" spans="1:24">
      <c r="A196" s="1477" t="s">
        <v>194</v>
      </c>
      <c r="B196" s="139" t="s">
        <v>3317</v>
      </c>
      <c r="C196" s="39" t="s">
        <v>1973</v>
      </c>
      <c r="D196" s="1556">
        <v>10</v>
      </c>
      <c r="E196" s="1557">
        <v>14</v>
      </c>
      <c r="F196" s="376">
        <v>1958</v>
      </c>
      <c r="G196" s="1556">
        <v>7</v>
      </c>
      <c r="H196" s="1557">
        <v>5</v>
      </c>
      <c r="I196" s="376">
        <v>1982</v>
      </c>
      <c r="J196" s="620">
        <v>2020</v>
      </c>
      <c r="K196" s="1535">
        <v>66385</v>
      </c>
      <c r="L196" s="376">
        <v>575</v>
      </c>
      <c r="M196" s="468">
        <v>270.5</v>
      </c>
      <c r="N196" s="461">
        <f>SUM(L196:M196)*0.0481927*K196</f>
        <v>2704984.8053222499</v>
      </c>
      <c r="O196" s="620">
        <f t="shared" ref="O196:O200" si="65">SUM(2020-I196)</f>
        <v>38</v>
      </c>
      <c r="P196" s="36">
        <v>51</v>
      </c>
      <c r="Q196" s="462">
        <f t="shared" ref="Q196:Q200" si="66">SUM(P196*K196)</f>
        <v>3385635</v>
      </c>
      <c r="R196" s="259"/>
      <c r="S196" s="259"/>
      <c r="T196" s="259"/>
      <c r="U196" s="259"/>
      <c r="V196" s="259"/>
      <c r="W196" s="259"/>
      <c r="X196" s="259"/>
    </row>
    <row r="197" spans="1:24">
      <c r="A197" s="1477" t="s">
        <v>195</v>
      </c>
      <c r="B197" s="139" t="s">
        <v>3318</v>
      </c>
      <c r="C197" s="39" t="s">
        <v>47</v>
      </c>
      <c r="D197" s="1556">
        <v>11</v>
      </c>
      <c r="E197" s="1557">
        <v>29</v>
      </c>
      <c r="F197" s="376">
        <v>1959</v>
      </c>
      <c r="G197" s="1556">
        <v>9</v>
      </c>
      <c r="H197" s="1557">
        <v>9</v>
      </c>
      <c r="I197" s="376">
        <v>1974</v>
      </c>
      <c r="J197" s="620">
        <v>2020</v>
      </c>
      <c r="K197" s="1535">
        <v>41140</v>
      </c>
      <c r="L197" s="376"/>
      <c r="M197" s="468"/>
      <c r="N197" s="461">
        <f t="shared" ref="N197" si="67">SUM(L197:M197)*0.0481927*K197</f>
        <v>0</v>
      </c>
      <c r="O197" s="620">
        <f t="shared" si="65"/>
        <v>46</v>
      </c>
      <c r="P197" s="36">
        <v>67</v>
      </c>
      <c r="Q197" s="462">
        <f t="shared" si="66"/>
        <v>2756380</v>
      </c>
      <c r="R197" s="259"/>
      <c r="S197" s="259"/>
      <c r="T197" s="259"/>
      <c r="U197" s="259"/>
      <c r="V197" s="259"/>
      <c r="W197" s="259"/>
      <c r="X197" s="259"/>
    </row>
    <row r="198" spans="1:24">
      <c r="A198" s="1477" t="s">
        <v>197</v>
      </c>
      <c r="B198" s="139" t="s">
        <v>3319</v>
      </c>
      <c r="C198" s="39" t="s">
        <v>55</v>
      </c>
      <c r="D198" s="1556">
        <v>2</v>
      </c>
      <c r="E198" s="1557">
        <v>21</v>
      </c>
      <c r="F198" s="376">
        <v>1958</v>
      </c>
      <c r="G198" s="1556">
        <v>9</v>
      </c>
      <c r="H198" s="1557">
        <v>10</v>
      </c>
      <c r="I198" s="376">
        <v>1997</v>
      </c>
      <c r="J198" s="620">
        <v>2020</v>
      </c>
      <c r="K198" s="1535">
        <v>32871</v>
      </c>
      <c r="L198" s="376">
        <v>78.25</v>
      </c>
      <c r="M198" s="468">
        <v>298.25</v>
      </c>
      <c r="N198" s="461">
        <f>SUM(L198:M198)*0.0481927*K198</f>
        <v>596429.55400004995</v>
      </c>
      <c r="O198" s="620">
        <f t="shared" si="65"/>
        <v>23</v>
      </c>
      <c r="P198" s="36">
        <v>24.5</v>
      </c>
      <c r="Q198" s="462">
        <f t="shared" si="66"/>
        <v>805339.5</v>
      </c>
      <c r="R198" s="259"/>
      <c r="S198" s="259"/>
      <c r="T198" s="259"/>
      <c r="U198" s="259"/>
      <c r="V198" s="259"/>
      <c r="W198" s="259"/>
      <c r="X198" s="259"/>
    </row>
    <row r="199" spans="1:24">
      <c r="A199" s="1477" t="s">
        <v>202</v>
      </c>
      <c r="B199" s="139" t="s">
        <v>3320</v>
      </c>
      <c r="C199" s="39" t="s">
        <v>48</v>
      </c>
      <c r="D199" s="1556">
        <v>10</v>
      </c>
      <c r="E199" s="1557">
        <v>11</v>
      </c>
      <c r="F199" s="376">
        <v>1958</v>
      </c>
      <c r="G199" s="1556">
        <v>7</v>
      </c>
      <c r="H199" s="1557">
        <v>7</v>
      </c>
      <c r="I199" s="376">
        <v>1980</v>
      </c>
      <c r="J199" s="620">
        <v>2020</v>
      </c>
      <c r="K199" s="1535">
        <v>27503</v>
      </c>
      <c r="L199" s="376"/>
      <c r="M199" s="468"/>
      <c r="N199" s="461">
        <f t="shared" ref="N199" si="68">SUM(L199:M199)*0.0481927*K199</f>
        <v>0</v>
      </c>
      <c r="O199" s="620">
        <f t="shared" si="65"/>
        <v>40</v>
      </c>
      <c r="P199" s="36">
        <v>55</v>
      </c>
      <c r="Q199" s="462">
        <f t="shared" si="66"/>
        <v>1512665</v>
      </c>
      <c r="R199" s="259"/>
      <c r="S199" s="259"/>
      <c r="T199" s="259"/>
      <c r="U199" s="259"/>
      <c r="V199" s="259"/>
      <c r="W199" s="259"/>
      <c r="X199" s="259"/>
    </row>
    <row r="200" spans="1:24">
      <c r="A200" s="1477" t="s">
        <v>207</v>
      </c>
      <c r="B200" s="139" t="s">
        <v>3321</v>
      </c>
      <c r="C200" s="39" t="s">
        <v>48</v>
      </c>
      <c r="D200" s="1556">
        <v>5</v>
      </c>
      <c r="E200" s="1557">
        <v>6</v>
      </c>
      <c r="F200" s="376">
        <v>1958</v>
      </c>
      <c r="G200" s="1556">
        <v>2</v>
      </c>
      <c r="H200" s="1557">
        <v>11</v>
      </c>
      <c r="I200" s="376">
        <v>1988</v>
      </c>
      <c r="J200" s="620">
        <v>2020</v>
      </c>
      <c r="K200" s="1535">
        <v>25232</v>
      </c>
      <c r="L200" s="376"/>
      <c r="M200" s="468"/>
      <c r="N200" s="461">
        <f>SUM(L200:M200)*0.0481927*K200</f>
        <v>0</v>
      </c>
      <c r="O200" s="620">
        <f t="shared" si="65"/>
        <v>32</v>
      </c>
      <c r="P200" s="36">
        <v>39</v>
      </c>
      <c r="Q200" s="462">
        <f t="shared" si="66"/>
        <v>984048</v>
      </c>
      <c r="R200" s="259"/>
      <c r="S200" s="259"/>
      <c r="T200" s="259"/>
      <c r="U200" s="259"/>
      <c r="V200" s="259"/>
      <c r="W200" s="259"/>
      <c r="X200" s="259"/>
    </row>
    <row r="201" spans="1:24">
      <c r="A201" s="1477"/>
      <c r="B201" s="1561"/>
      <c r="C201" s="1463"/>
      <c r="D201" s="1556"/>
      <c r="E201" s="1557"/>
      <c r="F201" s="140"/>
      <c r="G201" s="139"/>
      <c r="H201" s="36"/>
      <c r="I201" s="39"/>
      <c r="J201" s="620"/>
      <c r="K201" s="1535"/>
      <c r="L201" s="376"/>
      <c r="M201" s="468"/>
      <c r="N201" s="461"/>
      <c r="O201" s="1463"/>
      <c r="P201" s="140"/>
      <c r="Q201" s="462"/>
      <c r="R201" s="259"/>
      <c r="S201" s="259"/>
      <c r="T201" s="259"/>
      <c r="U201" s="259"/>
      <c r="V201" s="259"/>
      <c r="W201" s="259"/>
      <c r="X201" s="259"/>
    </row>
    <row r="202" spans="1:24">
      <c r="A202" s="166" t="s">
        <v>3322</v>
      </c>
      <c r="B202" s="36"/>
      <c r="C202" s="140"/>
      <c r="D202" s="36"/>
      <c r="E202" s="36"/>
      <c r="F202" s="140"/>
      <c r="G202" s="139"/>
      <c r="H202" s="36"/>
      <c r="I202" s="36"/>
      <c r="J202" s="139"/>
      <c r="K202" s="36"/>
      <c r="L202" s="376"/>
      <c r="M202" s="468"/>
      <c r="N202" s="376"/>
      <c r="O202" s="140"/>
      <c r="P202" s="140"/>
      <c r="Q202" s="376"/>
      <c r="R202" s="259"/>
      <c r="S202" s="259"/>
      <c r="T202" s="259"/>
      <c r="U202" s="259"/>
      <c r="V202" s="259"/>
      <c r="W202" s="259"/>
      <c r="X202" s="259"/>
    </row>
    <row r="203" spans="1:24">
      <c r="A203" s="1477" t="s">
        <v>194</v>
      </c>
      <c r="B203" s="1559" t="s">
        <v>3323</v>
      </c>
      <c r="C203" s="39" t="s">
        <v>47</v>
      </c>
      <c r="D203" s="1556">
        <v>3</v>
      </c>
      <c r="E203" s="1557">
        <v>17</v>
      </c>
      <c r="F203" s="376">
        <v>1960</v>
      </c>
      <c r="G203" s="1556">
        <v>6</v>
      </c>
      <c r="H203" s="1557">
        <v>16</v>
      </c>
      <c r="I203" s="376">
        <v>1986</v>
      </c>
      <c r="J203" s="620">
        <v>2020</v>
      </c>
      <c r="K203" s="1535">
        <v>40637</v>
      </c>
      <c r="L203" s="376"/>
      <c r="M203" s="468"/>
      <c r="N203" s="461">
        <f>SUM(L203:M203)*0.0481927*K203</f>
        <v>0</v>
      </c>
      <c r="O203" s="620">
        <f t="shared" ref="O203:O204" si="69">SUM(2020-I203)</f>
        <v>34</v>
      </c>
      <c r="P203" s="36">
        <v>43</v>
      </c>
      <c r="Q203" s="462">
        <f t="shared" ref="Q203:Q204" si="70">SUM(P203*K203)</f>
        <v>1747391</v>
      </c>
      <c r="R203" s="259"/>
      <c r="S203" s="259"/>
      <c r="T203" s="259"/>
      <c r="U203" s="259"/>
      <c r="V203" s="259"/>
      <c r="W203" s="259"/>
      <c r="X203" s="259"/>
    </row>
    <row r="204" spans="1:24">
      <c r="A204" s="1477" t="s">
        <v>195</v>
      </c>
      <c r="B204" s="1559" t="s">
        <v>3324</v>
      </c>
      <c r="C204" s="39" t="s">
        <v>49</v>
      </c>
      <c r="D204" s="1556">
        <v>6</v>
      </c>
      <c r="E204" s="1557">
        <v>12</v>
      </c>
      <c r="F204" s="376">
        <v>1960</v>
      </c>
      <c r="G204" s="1556">
        <v>7</v>
      </c>
      <c r="H204" s="1557">
        <v>25</v>
      </c>
      <c r="I204" s="376">
        <v>1991</v>
      </c>
      <c r="J204" s="620">
        <v>2020</v>
      </c>
      <c r="K204" s="1535">
        <v>23510</v>
      </c>
      <c r="L204" s="376"/>
      <c r="M204" s="468"/>
      <c r="N204" s="461">
        <f t="shared" ref="N204" si="71">SUM(L204:M204)*0.0481927*K204</f>
        <v>0</v>
      </c>
      <c r="O204" s="620">
        <f t="shared" si="69"/>
        <v>29</v>
      </c>
      <c r="P204" s="36">
        <v>33.5</v>
      </c>
      <c r="Q204" s="462">
        <f t="shared" si="70"/>
        <v>787585</v>
      </c>
      <c r="R204" s="259"/>
      <c r="S204" s="259"/>
      <c r="T204" s="259"/>
      <c r="U204" s="259"/>
      <c r="V204" s="259"/>
      <c r="W204" s="259"/>
      <c r="X204" s="259"/>
    </row>
    <row r="205" spans="1:24">
      <c r="A205" s="1477"/>
      <c r="B205" s="1561"/>
      <c r="C205" s="1463"/>
      <c r="D205" s="1556"/>
      <c r="E205" s="1557"/>
      <c r="F205" s="140"/>
      <c r="G205" s="139"/>
      <c r="H205" s="36"/>
      <c r="I205" s="39"/>
      <c r="J205" s="620"/>
      <c r="K205" s="1535"/>
      <c r="L205" s="376"/>
      <c r="M205" s="468"/>
      <c r="N205" s="461"/>
      <c r="O205" s="1463"/>
      <c r="P205" s="140"/>
      <c r="Q205" s="462"/>
      <c r="R205" s="259"/>
      <c r="S205" s="259"/>
      <c r="T205" s="259"/>
      <c r="U205" s="259"/>
      <c r="V205" s="259"/>
      <c r="W205" s="259"/>
      <c r="X205" s="259"/>
    </row>
    <row r="206" spans="1:24">
      <c r="A206" s="166" t="s">
        <v>3325</v>
      </c>
      <c r="B206" s="36"/>
      <c r="C206" s="140"/>
      <c r="D206" s="36"/>
      <c r="E206" s="36"/>
      <c r="F206" s="140"/>
      <c r="G206" s="139"/>
      <c r="H206" s="36"/>
      <c r="I206" s="36"/>
      <c r="J206" s="139"/>
      <c r="K206" s="36"/>
      <c r="L206" s="376"/>
      <c r="M206" s="468"/>
      <c r="N206" s="376"/>
      <c r="O206" s="140"/>
      <c r="P206" s="140"/>
      <c r="Q206" s="376"/>
      <c r="R206" s="259"/>
      <c r="S206" s="259"/>
      <c r="T206" s="259"/>
      <c r="U206" s="259"/>
      <c r="V206" s="259"/>
      <c r="W206" s="259"/>
      <c r="X206" s="259"/>
    </row>
    <row r="207" spans="1:24">
      <c r="A207" s="1477" t="s">
        <v>194</v>
      </c>
      <c r="B207" s="1566" t="s">
        <v>3326</v>
      </c>
      <c r="C207" s="39" t="s">
        <v>49</v>
      </c>
      <c r="D207" s="1556">
        <v>1</v>
      </c>
      <c r="E207" s="1557">
        <v>15</v>
      </c>
      <c r="F207" s="376">
        <v>1958</v>
      </c>
      <c r="G207" s="1556">
        <v>7</v>
      </c>
      <c r="H207" s="1557">
        <v>9</v>
      </c>
      <c r="I207" s="376">
        <v>1979</v>
      </c>
      <c r="J207" s="620">
        <v>2020</v>
      </c>
      <c r="K207" s="1535">
        <v>25003</v>
      </c>
      <c r="L207" s="376"/>
      <c r="M207" s="468"/>
      <c r="N207" s="461">
        <f>SUM(L207:M207)*0.0481927*K207</f>
        <v>0</v>
      </c>
      <c r="O207" s="620">
        <f t="shared" ref="O207:O208" si="72">SUM(2020-I207)</f>
        <v>41</v>
      </c>
      <c r="P207" s="36">
        <v>57</v>
      </c>
      <c r="Q207" s="462">
        <f t="shared" ref="Q207:Q208" si="73">SUM(P207*K207)</f>
        <v>1425171</v>
      </c>
      <c r="R207" s="259"/>
      <c r="S207" s="259"/>
      <c r="T207" s="259"/>
      <c r="U207" s="259"/>
      <c r="V207" s="259"/>
      <c r="W207" s="259"/>
      <c r="X207" s="259"/>
    </row>
    <row r="208" spans="1:24">
      <c r="A208" s="1477" t="s">
        <v>195</v>
      </c>
      <c r="B208" s="1559" t="s">
        <v>3327</v>
      </c>
      <c r="C208" s="39" t="s">
        <v>48</v>
      </c>
      <c r="D208" s="1556">
        <v>11</v>
      </c>
      <c r="E208" s="1557">
        <v>23</v>
      </c>
      <c r="F208" s="376">
        <v>1959</v>
      </c>
      <c r="G208" s="1556">
        <v>2</v>
      </c>
      <c r="H208" s="1557">
        <v>4</v>
      </c>
      <c r="I208" s="376">
        <v>1992</v>
      </c>
      <c r="J208" s="620">
        <v>2020</v>
      </c>
      <c r="K208" s="1535">
        <v>25232</v>
      </c>
      <c r="L208" s="376"/>
      <c r="M208" s="468"/>
      <c r="N208" s="461">
        <f t="shared" ref="N208" si="74">SUM(L208:M208)*0.0481927*K208</f>
        <v>0</v>
      </c>
      <c r="O208" s="620">
        <f t="shared" si="72"/>
        <v>28</v>
      </c>
      <c r="P208" s="36">
        <v>32</v>
      </c>
      <c r="Q208" s="462">
        <f t="shared" si="73"/>
        <v>807424</v>
      </c>
      <c r="R208" s="259"/>
      <c r="S208" s="259"/>
      <c r="T208" s="259"/>
      <c r="U208" s="259"/>
      <c r="V208" s="259"/>
      <c r="W208" s="259"/>
      <c r="X208" s="259"/>
    </row>
    <row r="209" spans="1:24">
      <c r="A209" s="1477"/>
      <c r="B209" s="1561"/>
      <c r="C209" s="1463"/>
      <c r="D209" s="1556"/>
      <c r="E209" s="1557"/>
      <c r="F209" s="140"/>
      <c r="G209" s="139"/>
      <c r="H209" s="36"/>
      <c r="I209" s="39"/>
      <c r="J209" s="620"/>
      <c r="K209" s="1535"/>
      <c r="L209" s="376"/>
      <c r="M209" s="468"/>
      <c r="N209" s="461"/>
      <c r="O209" s="1463"/>
      <c r="P209" s="140"/>
      <c r="Q209" s="462"/>
      <c r="R209" s="259"/>
      <c r="S209" s="259"/>
      <c r="T209" s="259"/>
      <c r="U209" s="259"/>
      <c r="V209" s="259"/>
      <c r="W209" s="259"/>
      <c r="X209" s="259"/>
    </row>
    <row r="210" spans="1:24">
      <c r="A210" s="166" t="s">
        <v>3328</v>
      </c>
      <c r="B210" s="36"/>
      <c r="C210" s="140"/>
      <c r="D210" s="36"/>
      <c r="E210" s="36"/>
      <c r="F210" s="140"/>
      <c r="G210" s="139"/>
      <c r="H210" s="36"/>
      <c r="I210" s="36"/>
      <c r="J210" s="139"/>
      <c r="K210" s="36"/>
      <c r="L210" s="376"/>
      <c r="M210" s="468"/>
      <c r="N210" s="376"/>
      <c r="O210" s="140"/>
      <c r="P210" s="140"/>
      <c r="Q210" s="376"/>
      <c r="R210" s="259"/>
      <c r="S210" s="259"/>
      <c r="T210" s="259"/>
      <c r="U210" s="259"/>
      <c r="V210" s="259"/>
      <c r="W210" s="259"/>
      <c r="X210" s="259"/>
    </row>
    <row r="211" spans="1:24">
      <c r="A211" s="1477" t="s">
        <v>194</v>
      </c>
      <c r="B211" s="1566" t="s">
        <v>3329</v>
      </c>
      <c r="C211" s="39" t="s">
        <v>49</v>
      </c>
      <c r="D211" s="1556">
        <v>7</v>
      </c>
      <c r="E211" s="1557">
        <v>2</v>
      </c>
      <c r="F211" s="376">
        <v>1957</v>
      </c>
      <c r="G211" s="1556">
        <v>7</v>
      </c>
      <c r="H211" s="1557">
        <v>16</v>
      </c>
      <c r="I211" s="376">
        <v>1983</v>
      </c>
      <c r="J211" s="620">
        <v>2020</v>
      </c>
      <c r="K211" s="1535">
        <v>23222</v>
      </c>
      <c r="L211" s="376"/>
      <c r="M211" s="468"/>
      <c r="N211" s="461">
        <f>SUM(L211:M211)*0.0481927*K211</f>
        <v>0</v>
      </c>
      <c r="O211" s="620">
        <f t="shared" ref="O211" si="75">SUM(2020-I211)</f>
        <v>37</v>
      </c>
      <c r="P211" s="36">
        <v>49</v>
      </c>
      <c r="Q211" s="462">
        <f t="shared" ref="Q211" si="76">SUM(P211*K211)</f>
        <v>1137878</v>
      </c>
      <c r="R211" s="259"/>
      <c r="S211" s="259"/>
      <c r="T211" s="259"/>
      <c r="U211" s="259"/>
      <c r="V211" s="259"/>
      <c r="W211" s="259"/>
      <c r="X211" s="259"/>
    </row>
    <row r="212" spans="1:24">
      <c r="A212" s="1477"/>
      <c r="B212" s="1561"/>
      <c r="C212" s="1463"/>
      <c r="D212" s="1556"/>
      <c r="E212" s="1557"/>
      <c r="F212" s="140"/>
      <c r="G212" s="139"/>
      <c r="H212" s="36"/>
      <c r="I212" s="39"/>
      <c r="J212" s="620"/>
      <c r="K212" s="1535"/>
      <c r="L212" s="376"/>
      <c r="M212" s="468"/>
      <c r="N212" s="461"/>
      <c r="O212" s="1463"/>
      <c r="P212" s="140"/>
      <c r="Q212" s="462"/>
      <c r="R212" s="259"/>
      <c r="S212" s="259"/>
      <c r="T212" s="259"/>
      <c r="U212" s="259"/>
      <c r="V212" s="259"/>
      <c r="W212" s="259"/>
      <c r="X212" s="259"/>
    </row>
    <row r="213" spans="1:24">
      <c r="A213" s="166" t="s">
        <v>3330</v>
      </c>
      <c r="B213" s="36"/>
      <c r="C213" s="140"/>
      <c r="D213" s="36"/>
      <c r="E213" s="36"/>
      <c r="F213" s="140"/>
      <c r="G213" s="139"/>
      <c r="H213" s="36"/>
      <c r="I213" s="36"/>
      <c r="J213" s="139"/>
      <c r="K213" s="36"/>
      <c r="L213" s="376"/>
      <c r="M213" s="468"/>
      <c r="N213" s="376"/>
      <c r="O213" s="140"/>
      <c r="P213" s="140"/>
      <c r="Q213" s="376"/>
      <c r="R213" s="259"/>
      <c r="S213" s="259"/>
      <c r="T213" s="259"/>
      <c r="U213" s="259"/>
      <c r="V213" s="259"/>
      <c r="W213" s="259"/>
      <c r="X213" s="259"/>
    </row>
    <row r="214" spans="1:24">
      <c r="A214" s="1477" t="s">
        <v>194</v>
      </c>
      <c r="B214" s="1566" t="s">
        <v>3331</v>
      </c>
      <c r="C214" s="39" t="s">
        <v>48</v>
      </c>
      <c r="D214" s="1556">
        <v>5</v>
      </c>
      <c r="E214" s="1557">
        <v>1</v>
      </c>
      <c r="F214" s="376">
        <v>1960</v>
      </c>
      <c r="G214" s="1556">
        <v>6</v>
      </c>
      <c r="H214" s="1557">
        <v>3</v>
      </c>
      <c r="I214" s="376">
        <v>1996</v>
      </c>
      <c r="J214" s="620">
        <v>2020</v>
      </c>
      <c r="K214" s="1535">
        <v>25232</v>
      </c>
      <c r="L214" s="376"/>
      <c r="M214" s="468"/>
      <c r="N214" s="461">
        <f>SUM(L214:M214)*0.0481927*K214</f>
        <v>0</v>
      </c>
      <c r="O214" s="620">
        <f t="shared" ref="O214" si="77">SUM(2020-I214)</f>
        <v>24</v>
      </c>
      <c r="P214" s="36">
        <v>26</v>
      </c>
      <c r="Q214" s="462">
        <f t="shared" ref="Q214" si="78">SUM(P214*K214)</f>
        <v>656032</v>
      </c>
      <c r="R214" s="259"/>
      <c r="S214" s="259"/>
      <c r="T214" s="259"/>
      <c r="U214" s="259"/>
      <c r="V214" s="259"/>
      <c r="W214" s="259"/>
      <c r="X214" s="259"/>
    </row>
    <row r="215" spans="1:24">
      <c r="A215" s="1477"/>
      <c r="B215" s="1561"/>
      <c r="C215" s="1463"/>
      <c r="D215" s="1556"/>
      <c r="E215" s="1557"/>
      <c r="F215" s="140"/>
      <c r="G215" s="139"/>
      <c r="H215" s="36"/>
      <c r="I215" s="39"/>
      <c r="J215" s="620"/>
      <c r="K215" s="1535"/>
      <c r="L215" s="376"/>
      <c r="M215" s="468"/>
      <c r="N215" s="461"/>
      <c r="O215" s="1463"/>
      <c r="P215" s="140"/>
      <c r="Q215" s="462"/>
      <c r="R215" s="259"/>
      <c r="S215" s="259"/>
      <c r="T215" s="259"/>
      <c r="U215" s="259"/>
      <c r="V215" s="259"/>
      <c r="W215" s="259"/>
      <c r="X215" s="259"/>
    </row>
    <row r="216" spans="1:24" ht="15.75" thickBot="1">
      <c r="A216" s="166" t="s">
        <v>3332</v>
      </c>
      <c r="B216" s="36"/>
      <c r="C216" s="140"/>
      <c r="D216" s="36"/>
      <c r="E216" s="36"/>
      <c r="F216" s="140"/>
      <c r="G216" s="139"/>
      <c r="H216" s="36"/>
      <c r="I216" s="36"/>
      <c r="J216" s="139"/>
      <c r="K216" s="36"/>
      <c r="L216" s="376"/>
      <c r="M216" s="468"/>
      <c r="N216" s="376"/>
      <c r="O216" s="140"/>
      <c r="P216" s="140"/>
      <c r="Q216" s="376"/>
      <c r="R216" s="259"/>
      <c r="S216" s="259"/>
      <c r="T216" s="259"/>
      <c r="U216" s="259"/>
      <c r="V216" s="259"/>
      <c r="W216" s="259"/>
      <c r="X216" s="259"/>
    </row>
    <row r="217" spans="1:24">
      <c r="A217" s="1477" t="s">
        <v>194</v>
      </c>
      <c r="B217" s="1567" t="s">
        <v>3333</v>
      </c>
      <c r="C217" s="1568" t="s">
        <v>53</v>
      </c>
      <c r="D217" s="1556">
        <v>7</v>
      </c>
      <c r="E217" s="1557">
        <v>14</v>
      </c>
      <c r="F217" s="376">
        <v>1956</v>
      </c>
      <c r="G217" s="1556">
        <v>2</v>
      </c>
      <c r="H217" s="1557">
        <v>7</v>
      </c>
      <c r="I217" s="376">
        <v>1979</v>
      </c>
      <c r="J217" s="620">
        <v>2020</v>
      </c>
      <c r="K217" s="1535">
        <v>34421</v>
      </c>
      <c r="L217" s="376">
        <v>10.38</v>
      </c>
      <c r="M217" s="468">
        <v>82.686999999999998</v>
      </c>
      <c r="N217" s="461">
        <f>SUM(L217:M217)*0.0481927*K217</f>
        <v>154383.34852518886</v>
      </c>
      <c r="O217" s="620">
        <f t="shared" ref="O217:O221" si="79">SUM(2020-I217)</f>
        <v>41</v>
      </c>
      <c r="P217" s="36">
        <v>57</v>
      </c>
      <c r="Q217" s="462">
        <f t="shared" ref="Q217:Q232" si="80">SUM(P217*K217)</f>
        <v>1961997</v>
      </c>
      <c r="R217" s="259"/>
      <c r="S217" s="259"/>
      <c r="T217" s="259"/>
      <c r="U217" s="259"/>
      <c r="V217" s="259"/>
      <c r="W217" s="259"/>
      <c r="X217" s="259"/>
    </row>
    <row r="218" spans="1:24">
      <c r="A218" s="1477" t="s">
        <v>195</v>
      </c>
      <c r="B218" s="1569" t="s">
        <v>3334</v>
      </c>
      <c r="C218" s="1570" t="s">
        <v>1594</v>
      </c>
      <c r="D218" s="1556">
        <v>3</v>
      </c>
      <c r="E218" s="1557">
        <v>4</v>
      </c>
      <c r="F218" s="376">
        <v>1956</v>
      </c>
      <c r="G218" s="1556">
        <v>1</v>
      </c>
      <c r="H218" s="1557">
        <v>8</v>
      </c>
      <c r="I218" s="376">
        <v>1985</v>
      </c>
      <c r="J218" s="620">
        <v>2020</v>
      </c>
      <c r="K218" s="1535">
        <v>19394</v>
      </c>
      <c r="L218" s="376">
        <v>10.25</v>
      </c>
      <c r="M218" s="468">
        <v>28.518000000000001</v>
      </c>
      <c r="N218" s="461">
        <f t="shared" ref="N218" si="81">SUM(L218:M218)*0.0481927*K218</f>
        <v>36234.4811082784</v>
      </c>
      <c r="O218" s="620">
        <f t="shared" si="79"/>
        <v>35</v>
      </c>
      <c r="P218" s="36">
        <v>45</v>
      </c>
      <c r="Q218" s="462">
        <f t="shared" si="80"/>
        <v>872730</v>
      </c>
      <c r="R218" s="259"/>
      <c r="S218" s="259"/>
      <c r="T218" s="259"/>
      <c r="U218" s="259"/>
      <c r="V218" s="259"/>
      <c r="W218" s="259"/>
      <c r="X218" s="259"/>
    </row>
    <row r="219" spans="1:24">
      <c r="A219" s="1477" t="s">
        <v>197</v>
      </c>
      <c r="B219" s="1569" t="s">
        <v>3335</v>
      </c>
      <c r="C219" s="1570" t="s">
        <v>47</v>
      </c>
      <c r="D219" s="1556">
        <v>10</v>
      </c>
      <c r="E219" s="1557">
        <v>25</v>
      </c>
      <c r="F219" s="376">
        <v>1960</v>
      </c>
      <c r="G219" s="1556">
        <v>6</v>
      </c>
      <c r="H219" s="1557">
        <v>19</v>
      </c>
      <c r="I219" s="376">
        <v>1983</v>
      </c>
      <c r="J219" s="620">
        <v>2020</v>
      </c>
      <c r="K219" s="1535">
        <v>41650</v>
      </c>
      <c r="L219" s="376"/>
      <c r="M219" s="468">
        <v>2.617</v>
      </c>
      <c r="N219" s="461">
        <f>SUM(L219:M219)*0.0481927*K219</f>
        <v>5252.9103242349993</v>
      </c>
      <c r="O219" s="620">
        <f t="shared" si="79"/>
        <v>37</v>
      </c>
      <c r="P219" s="36">
        <v>49</v>
      </c>
      <c r="Q219" s="462">
        <f t="shared" si="80"/>
        <v>2040850</v>
      </c>
      <c r="R219" s="259"/>
      <c r="S219" s="259"/>
      <c r="T219" s="259"/>
      <c r="U219" s="259"/>
      <c r="V219" s="259"/>
      <c r="W219" s="259"/>
      <c r="X219" s="259"/>
    </row>
    <row r="220" spans="1:24">
      <c r="A220" s="1477" t="s">
        <v>202</v>
      </c>
      <c r="B220" s="1569" t="s">
        <v>3336</v>
      </c>
      <c r="C220" s="1570" t="s">
        <v>48</v>
      </c>
      <c r="D220" s="1556">
        <v>11</v>
      </c>
      <c r="E220" s="1557">
        <v>18</v>
      </c>
      <c r="F220" s="376">
        <v>1960</v>
      </c>
      <c r="G220" s="1556">
        <v>3</v>
      </c>
      <c r="H220" s="1557">
        <v>10</v>
      </c>
      <c r="I220" s="376">
        <v>1988</v>
      </c>
      <c r="J220" s="620">
        <v>2020</v>
      </c>
      <c r="K220" s="1535">
        <v>25545</v>
      </c>
      <c r="L220" s="376"/>
      <c r="M220" s="468">
        <v>2.383</v>
      </c>
      <c r="N220" s="461">
        <f t="shared" ref="N220" si="82">SUM(L220:M220)*0.0481927*K220</f>
        <v>2933.6696487344998</v>
      </c>
      <c r="O220" s="620">
        <f t="shared" si="79"/>
        <v>32</v>
      </c>
      <c r="P220" s="36">
        <v>39</v>
      </c>
      <c r="Q220" s="462">
        <f t="shared" si="80"/>
        <v>996255</v>
      </c>
      <c r="R220" s="259"/>
      <c r="S220" s="259"/>
      <c r="T220" s="259"/>
      <c r="U220" s="259"/>
      <c r="V220" s="259"/>
      <c r="W220" s="259"/>
      <c r="X220" s="259"/>
    </row>
    <row r="221" spans="1:24">
      <c r="A221" s="1477" t="s">
        <v>207</v>
      </c>
      <c r="B221" s="1569" t="s">
        <v>3337</v>
      </c>
      <c r="C221" s="1570" t="s">
        <v>54</v>
      </c>
      <c r="D221" s="1556">
        <v>5</v>
      </c>
      <c r="E221" s="1557">
        <v>25</v>
      </c>
      <c r="F221" s="376">
        <v>1956</v>
      </c>
      <c r="G221" s="1556">
        <v>7</v>
      </c>
      <c r="H221" s="1557">
        <v>16</v>
      </c>
      <c r="I221" s="376">
        <v>1979</v>
      </c>
      <c r="J221" s="620">
        <v>2020</v>
      </c>
      <c r="K221" s="1535">
        <v>45269</v>
      </c>
      <c r="L221" s="376"/>
      <c r="M221" s="468">
        <v>92.58</v>
      </c>
      <c r="N221" s="461">
        <f>SUM(L221:M221)*0.0481927*K221</f>
        <v>201975.79943465398</v>
      </c>
      <c r="O221" s="620">
        <f t="shared" si="79"/>
        <v>41</v>
      </c>
      <c r="P221" s="36">
        <v>57</v>
      </c>
      <c r="Q221" s="462">
        <f t="shared" si="80"/>
        <v>2580333</v>
      </c>
      <c r="R221" s="259"/>
      <c r="S221" s="259"/>
      <c r="T221" s="259"/>
      <c r="U221" s="259"/>
      <c r="V221" s="259"/>
      <c r="W221" s="259"/>
      <c r="X221" s="259"/>
    </row>
    <row r="222" spans="1:24">
      <c r="A222" s="1477" t="s">
        <v>208</v>
      </c>
      <c r="B222" s="1569" t="s">
        <v>3338</v>
      </c>
      <c r="C222" s="1570" t="s">
        <v>48</v>
      </c>
      <c r="D222" s="1556">
        <v>12</v>
      </c>
      <c r="E222" s="1557">
        <v>16</v>
      </c>
      <c r="F222" s="376">
        <v>1958</v>
      </c>
      <c r="G222" s="1556">
        <v>2</v>
      </c>
      <c r="H222" s="1557">
        <v>2</v>
      </c>
      <c r="I222" s="376">
        <v>1996</v>
      </c>
      <c r="J222" s="620">
        <v>2020</v>
      </c>
      <c r="K222" s="1535">
        <v>25232</v>
      </c>
      <c r="L222" s="376"/>
      <c r="M222" s="468">
        <v>15.515000000000001</v>
      </c>
      <c r="N222" s="461">
        <f>SUM(L222:M222)*0.0481927*K222</f>
        <v>18866.212172296</v>
      </c>
      <c r="O222" s="620">
        <f t="shared" ref="O222:O232" si="83">SUM(2020-I222)</f>
        <v>24</v>
      </c>
      <c r="P222" s="36">
        <v>26</v>
      </c>
      <c r="Q222" s="462">
        <f t="shared" si="80"/>
        <v>656032</v>
      </c>
      <c r="R222" s="259"/>
      <c r="S222" s="259"/>
      <c r="T222" s="259"/>
      <c r="U222" s="259"/>
      <c r="V222" s="259"/>
      <c r="W222" s="259"/>
      <c r="X222" s="259"/>
    </row>
    <row r="223" spans="1:24">
      <c r="A223" s="1477" t="s">
        <v>211</v>
      </c>
      <c r="B223" s="1569" t="s">
        <v>3339</v>
      </c>
      <c r="C223" s="1570" t="s">
        <v>2607</v>
      </c>
      <c r="D223" s="1556">
        <v>8</v>
      </c>
      <c r="E223" s="1557">
        <v>8</v>
      </c>
      <c r="F223" s="376">
        <v>1958</v>
      </c>
      <c r="G223" s="1556">
        <v>7</v>
      </c>
      <c r="H223" s="1557">
        <v>5</v>
      </c>
      <c r="I223" s="376">
        <v>1988</v>
      </c>
      <c r="J223" s="620">
        <v>2020</v>
      </c>
      <c r="K223" s="1535">
        <v>65319</v>
      </c>
      <c r="L223" s="376">
        <v>78</v>
      </c>
      <c r="M223" s="468">
        <v>215.5</v>
      </c>
      <c r="N223" s="461">
        <f t="shared" ref="N223" si="84">SUM(L223:M223)*0.0481927*K223</f>
        <v>923908.34807654994</v>
      </c>
      <c r="O223" s="620">
        <f t="shared" si="83"/>
        <v>32</v>
      </c>
      <c r="P223" s="36">
        <v>39</v>
      </c>
      <c r="Q223" s="462">
        <f t="shared" si="80"/>
        <v>2547441</v>
      </c>
      <c r="R223" s="259"/>
      <c r="S223" s="259"/>
      <c r="T223" s="259"/>
      <c r="U223" s="259"/>
      <c r="V223" s="259"/>
      <c r="W223" s="259"/>
      <c r="X223" s="259"/>
    </row>
    <row r="224" spans="1:24">
      <c r="A224" s="1477" t="s">
        <v>212</v>
      </c>
      <c r="B224" s="1569" t="s">
        <v>3340</v>
      </c>
      <c r="C224" s="1570" t="s">
        <v>47</v>
      </c>
      <c r="D224" s="1556">
        <v>3</v>
      </c>
      <c r="E224" s="1557">
        <v>27</v>
      </c>
      <c r="F224" s="376">
        <v>1959</v>
      </c>
      <c r="G224" s="1556">
        <v>1</v>
      </c>
      <c r="H224" s="1557">
        <v>8</v>
      </c>
      <c r="I224" s="376">
        <v>1985</v>
      </c>
      <c r="J224" s="620">
        <v>2020</v>
      </c>
      <c r="K224" s="1535">
        <v>46008</v>
      </c>
      <c r="L224" s="376"/>
      <c r="M224" s="468">
        <v>59.308999999999997</v>
      </c>
      <c r="N224" s="461">
        <f>SUM(L224:M224)*0.0481927*K224</f>
        <v>131502.86492455439</v>
      </c>
      <c r="O224" s="620">
        <f t="shared" si="83"/>
        <v>35</v>
      </c>
      <c r="P224" s="36">
        <v>45</v>
      </c>
      <c r="Q224" s="462">
        <f t="shared" si="80"/>
        <v>2070360</v>
      </c>
      <c r="R224" s="259"/>
      <c r="S224" s="259"/>
      <c r="T224" s="259"/>
      <c r="U224" s="259"/>
      <c r="V224" s="259"/>
      <c r="W224" s="259"/>
      <c r="X224" s="259"/>
    </row>
    <row r="225" spans="1:24">
      <c r="A225" s="1477" t="s">
        <v>217</v>
      </c>
      <c r="B225" s="1569" t="s">
        <v>3341</v>
      </c>
      <c r="C225" s="1570" t="s">
        <v>48</v>
      </c>
      <c r="D225" s="1556">
        <v>12</v>
      </c>
      <c r="E225" s="1557">
        <v>30</v>
      </c>
      <c r="F225" s="376">
        <v>1960</v>
      </c>
      <c r="G225" s="1556">
        <v>8</v>
      </c>
      <c r="H225" s="1557">
        <v>23</v>
      </c>
      <c r="I225" s="376">
        <v>1989</v>
      </c>
      <c r="J225" s="620">
        <v>2020</v>
      </c>
      <c r="K225" s="1535">
        <v>25545</v>
      </c>
      <c r="L225" s="376"/>
      <c r="M225" s="468">
        <v>23.548999999999999</v>
      </c>
      <c r="N225" s="461">
        <f t="shared" ref="N225" si="85">SUM(L225:M225)*0.0481927*K225</f>
        <v>28990.762298803496</v>
      </c>
      <c r="O225" s="620">
        <f t="shared" si="83"/>
        <v>31</v>
      </c>
      <c r="P225" s="36">
        <v>37</v>
      </c>
      <c r="Q225" s="462">
        <f t="shared" si="80"/>
        <v>945165</v>
      </c>
      <c r="R225" s="259"/>
      <c r="S225" s="259"/>
      <c r="T225" s="259"/>
      <c r="U225" s="259"/>
      <c r="V225" s="259"/>
      <c r="W225" s="259"/>
      <c r="X225" s="259"/>
    </row>
    <row r="226" spans="1:24">
      <c r="A226" s="1477" t="s">
        <v>222</v>
      </c>
      <c r="B226" s="1569" t="s">
        <v>3342</v>
      </c>
      <c r="C226" s="1570" t="s">
        <v>48</v>
      </c>
      <c r="D226" s="1556">
        <v>8</v>
      </c>
      <c r="E226" s="1557">
        <v>5</v>
      </c>
      <c r="F226" s="376">
        <v>1958</v>
      </c>
      <c r="G226" s="1556">
        <v>5</v>
      </c>
      <c r="H226" s="1557">
        <v>7</v>
      </c>
      <c r="I226" s="376">
        <v>1987</v>
      </c>
      <c r="J226" s="620">
        <v>2020</v>
      </c>
      <c r="K226" s="1535">
        <v>25861</v>
      </c>
      <c r="L226" s="376"/>
      <c r="M226" s="468">
        <v>69.78</v>
      </c>
      <c r="N226" s="461">
        <f>SUM(L226:M226)*0.0481927*K226</f>
        <v>86967.610517766007</v>
      </c>
      <c r="O226" s="620">
        <f t="shared" si="83"/>
        <v>33</v>
      </c>
      <c r="P226" s="36">
        <v>41</v>
      </c>
      <c r="Q226" s="462">
        <f t="shared" si="80"/>
        <v>1060301</v>
      </c>
      <c r="R226" s="259"/>
      <c r="S226" s="259"/>
      <c r="T226" s="259"/>
      <c r="U226" s="259"/>
      <c r="V226" s="259"/>
      <c r="W226" s="259"/>
      <c r="X226" s="259"/>
    </row>
    <row r="227" spans="1:24">
      <c r="A227" s="1477" t="s">
        <v>223</v>
      </c>
      <c r="B227" s="1569" t="s">
        <v>3343</v>
      </c>
      <c r="C227" s="1570" t="s">
        <v>48</v>
      </c>
      <c r="D227" s="1556">
        <v>12</v>
      </c>
      <c r="E227" s="1557">
        <v>27</v>
      </c>
      <c r="F227" s="376">
        <v>1959</v>
      </c>
      <c r="G227" s="1556">
        <v>3</v>
      </c>
      <c r="H227" s="1557">
        <v>1</v>
      </c>
      <c r="I227" s="376">
        <v>1984</v>
      </c>
      <c r="J227" s="620">
        <v>2020</v>
      </c>
      <c r="K227" s="1535">
        <v>27166</v>
      </c>
      <c r="L227" s="376"/>
      <c r="M227" s="468">
        <v>76.876000000000005</v>
      </c>
      <c r="N227" s="461">
        <f>SUM(L227:M227)*0.0481927*K227</f>
        <v>100646.2812332632</v>
      </c>
      <c r="O227" s="620">
        <f t="shared" si="83"/>
        <v>36</v>
      </c>
      <c r="P227" s="36">
        <v>47</v>
      </c>
      <c r="Q227" s="462">
        <f t="shared" si="80"/>
        <v>1276802</v>
      </c>
      <c r="R227" s="259"/>
      <c r="S227" s="259"/>
      <c r="T227" s="259"/>
      <c r="U227" s="259"/>
      <c r="V227" s="259"/>
      <c r="W227" s="259"/>
      <c r="X227" s="259"/>
    </row>
    <row r="228" spans="1:24">
      <c r="A228" s="1477" t="s">
        <v>229</v>
      </c>
      <c r="B228" s="1569" t="s">
        <v>3344</v>
      </c>
      <c r="C228" s="1570" t="s">
        <v>48</v>
      </c>
      <c r="D228" s="1556">
        <v>9</v>
      </c>
      <c r="E228" s="1557">
        <v>13</v>
      </c>
      <c r="F228" s="376">
        <v>1960</v>
      </c>
      <c r="G228" s="1556">
        <v>9</v>
      </c>
      <c r="H228" s="1557">
        <v>26</v>
      </c>
      <c r="I228" s="376">
        <v>1988</v>
      </c>
      <c r="J228" s="620">
        <v>2020</v>
      </c>
      <c r="K228" s="1535">
        <v>26834</v>
      </c>
      <c r="L228" s="376"/>
      <c r="M228" s="468">
        <v>65.084000000000003</v>
      </c>
      <c r="N228" s="461">
        <f t="shared" ref="N228" si="86">SUM(L228:M228)*0.0481927*K228</f>
        <v>84166.818311591196</v>
      </c>
      <c r="O228" s="620">
        <f t="shared" si="83"/>
        <v>32</v>
      </c>
      <c r="P228" s="36">
        <v>39</v>
      </c>
      <c r="Q228" s="462">
        <f t="shared" si="80"/>
        <v>1046526</v>
      </c>
      <c r="R228" s="259"/>
      <c r="S228" s="259"/>
      <c r="T228" s="259"/>
      <c r="U228" s="259"/>
      <c r="V228" s="259"/>
      <c r="W228" s="259"/>
      <c r="X228" s="259"/>
    </row>
    <row r="229" spans="1:24">
      <c r="A229" s="1477" t="s">
        <v>231</v>
      </c>
      <c r="B229" s="1569" t="s">
        <v>3345</v>
      </c>
      <c r="C229" s="1570" t="s">
        <v>48</v>
      </c>
      <c r="D229" s="1556">
        <v>10</v>
      </c>
      <c r="E229" s="1557">
        <v>2</v>
      </c>
      <c r="F229" s="376">
        <v>1957</v>
      </c>
      <c r="G229" s="1556">
        <v>8</v>
      </c>
      <c r="H229" s="1557">
        <v>19</v>
      </c>
      <c r="I229" s="376">
        <v>1985</v>
      </c>
      <c r="J229" s="620">
        <v>2020</v>
      </c>
      <c r="K229" s="1535">
        <v>25861</v>
      </c>
      <c r="L229" s="376"/>
      <c r="M229" s="468"/>
      <c r="N229" s="461">
        <f>SUM(L229:M229)*0.0481927*K229</f>
        <v>0</v>
      </c>
      <c r="O229" s="620">
        <f t="shared" si="83"/>
        <v>35</v>
      </c>
      <c r="P229" s="36">
        <v>45</v>
      </c>
      <c r="Q229" s="462">
        <f t="shared" si="80"/>
        <v>1163745</v>
      </c>
      <c r="R229" s="259"/>
      <c r="S229" s="259"/>
      <c r="T229" s="259"/>
      <c r="U229" s="259"/>
      <c r="V229" s="259"/>
      <c r="W229" s="259"/>
      <c r="X229" s="259"/>
    </row>
    <row r="230" spans="1:24">
      <c r="A230" s="1477" t="s">
        <v>140</v>
      </c>
      <c r="B230" s="1569" t="s">
        <v>3346</v>
      </c>
      <c r="C230" s="1570" t="s">
        <v>48</v>
      </c>
      <c r="D230" s="1556">
        <v>7</v>
      </c>
      <c r="E230" s="1557">
        <v>21</v>
      </c>
      <c r="F230" s="376">
        <v>1956</v>
      </c>
      <c r="G230" s="1556">
        <v>7</v>
      </c>
      <c r="H230" s="1557">
        <v>14</v>
      </c>
      <c r="I230" s="376">
        <v>1983</v>
      </c>
      <c r="J230" s="620">
        <v>2020</v>
      </c>
      <c r="K230" s="1535">
        <v>26506</v>
      </c>
      <c r="L230" s="376"/>
      <c r="M230" s="468">
        <v>10.121</v>
      </c>
      <c r="N230" s="461">
        <f t="shared" ref="N230" si="87">SUM(L230:M230)*0.0481927*K230</f>
        <v>12928.521942450201</v>
      </c>
      <c r="O230" s="620">
        <f t="shared" si="83"/>
        <v>37</v>
      </c>
      <c r="P230" s="36">
        <v>49</v>
      </c>
      <c r="Q230" s="462">
        <f t="shared" si="80"/>
        <v>1298794</v>
      </c>
      <c r="R230" s="259"/>
      <c r="S230" s="259"/>
      <c r="T230" s="259"/>
      <c r="U230" s="259"/>
      <c r="V230" s="259"/>
      <c r="W230" s="259"/>
      <c r="X230" s="259"/>
    </row>
    <row r="231" spans="1:24">
      <c r="A231" s="1477" t="s">
        <v>132</v>
      </c>
      <c r="B231" s="1569" t="s">
        <v>3347</v>
      </c>
      <c r="C231" s="1570" t="s">
        <v>3348</v>
      </c>
      <c r="D231" s="1556">
        <v>2</v>
      </c>
      <c r="E231" s="1557">
        <v>17</v>
      </c>
      <c r="F231" s="376">
        <v>1959</v>
      </c>
      <c r="G231" s="1556">
        <v>7</v>
      </c>
      <c r="H231" s="1557">
        <v>21</v>
      </c>
      <c r="I231" s="376">
        <v>1999</v>
      </c>
      <c r="J231" s="620">
        <v>2020</v>
      </c>
      <c r="K231" s="1535">
        <v>13625</v>
      </c>
      <c r="L231" s="376">
        <v>103</v>
      </c>
      <c r="M231" s="468">
        <v>178.50200000000001</v>
      </c>
      <c r="N231" s="461">
        <f>SUM(L231:M231)*0.0481927*K231</f>
        <v>184841.402057325</v>
      </c>
      <c r="O231" s="620">
        <f t="shared" si="83"/>
        <v>21</v>
      </c>
      <c r="P231" s="36">
        <v>21.5</v>
      </c>
      <c r="Q231" s="462">
        <f t="shared" si="80"/>
        <v>292937.5</v>
      </c>
      <c r="R231" s="259"/>
      <c r="S231" s="259"/>
      <c r="T231" s="259"/>
      <c r="U231" s="259"/>
      <c r="V231" s="259"/>
      <c r="W231" s="259"/>
      <c r="X231" s="259"/>
    </row>
    <row r="232" spans="1:24" ht="15.75" thickBot="1">
      <c r="A232" s="1477" t="s">
        <v>138</v>
      </c>
      <c r="B232" s="1571" t="s">
        <v>3349</v>
      </c>
      <c r="C232" s="1572" t="s">
        <v>48</v>
      </c>
      <c r="D232" s="1556">
        <v>2</v>
      </c>
      <c r="E232" s="1557">
        <v>1</v>
      </c>
      <c r="F232" s="376">
        <v>1959</v>
      </c>
      <c r="G232" s="1556">
        <v>12</v>
      </c>
      <c r="H232" s="1557">
        <v>9</v>
      </c>
      <c r="I232" s="376">
        <v>2006</v>
      </c>
      <c r="J232" s="620">
        <v>2020</v>
      </c>
      <c r="K232" s="1535">
        <v>25232</v>
      </c>
      <c r="L232" s="376"/>
      <c r="M232" s="468">
        <v>2.4780000000000002</v>
      </c>
      <c r="N232" s="461">
        <f>SUM(L232:M232)*0.0481927*K232</f>
        <v>3013.2435554592003</v>
      </c>
      <c r="O232" s="620">
        <f t="shared" si="83"/>
        <v>14</v>
      </c>
      <c r="P232" s="36">
        <v>14</v>
      </c>
      <c r="Q232" s="462">
        <f t="shared" si="80"/>
        <v>353248</v>
      </c>
      <c r="R232" s="259"/>
      <c r="S232" s="259"/>
      <c r="T232" s="259"/>
      <c r="U232" s="259"/>
      <c r="V232" s="259"/>
      <c r="W232" s="259"/>
      <c r="X232" s="259"/>
    </row>
    <row r="233" spans="1:24">
      <c r="A233" s="163"/>
      <c r="B233" s="260"/>
      <c r="C233" s="1459" t="s">
        <v>65</v>
      </c>
      <c r="D233" s="260"/>
      <c r="E233" s="260"/>
      <c r="F233" s="260"/>
      <c r="G233" s="260"/>
      <c r="H233" s="260"/>
      <c r="I233" s="260"/>
      <c r="J233" s="260"/>
      <c r="K233" s="152"/>
      <c r="L233" s="260"/>
      <c r="M233" s="260"/>
      <c r="N233" s="152">
        <f>SUM(N160:N232)</f>
        <v>5783386.2173963627</v>
      </c>
      <c r="O233" s="260"/>
      <c r="P233" s="260"/>
      <c r="Q233" s="152">
        <f>SUM(Q160:Q232)</f>
        <v>62506913</v>
      </c>
      <c r="R233" s="259"/>
      <c r="S233" s="259"/>
      <c r="T233" s="259"/>
      <c r="U233" s="259"/>
      <c r="V233" s="259"/>
      <c r="W233" s="259"/>
      <c r="X233" s="259"/>
    </row>
    <row r="234" spans="1:24" ht="15.75">
      <c r="A234" s="163"/>
      <c r="B234" s="260"/>
      <c r="C234" s="176" t="s">
        <v>50</v>
      </c>
      <c r="D234" s="260"/>
      <c r="E234" s="137"/>
      <c r="F234" s="137"/>
      <c r="G234" s="140"/>
      <c r="H234" s="140"/>
      <c r="I234" s="140"/>
      <c r="J234" s="137"/>
      <c r="K234" s="177"/>
      <c r="L234" s="260"/>
      <c r="M234" s="260"/>
      <c r="N234" s="152">
        <f>SUM(N140+N157+N233)</f>
        <v>19685245.386051554</v>
      </c>
      <c r="O234" s="152"/>
      <c r="P234" s="152"/>
      <c r="Q234" s="152">
        <f>SUM(Q140+Q157+Q233)</f>
        <v>212764798.5</v>
      </c>
      <c r="R234" s="259"/>
      <c r="S234" s="259"/>
      <c r="T234" s="259"/>
      <c r="U234" s="259"/>
      <c r="V234" s="259"/>
      <c r="W234" s="259"/>
      <c r="X234" s="259"/>
    </row>
    <row r="235" spans="1:24">
      <c r="A235" s="139"/>
      <c r="B235" s="178" t="s">
        <v>158</v>
      </c>
      <c r="C235" s="1463"/>
      <c r="D235" s="140"/>
      <c r="E235" s="179" t="s">
        <v>411</v>
      </c>
      <c r="F235" s="137"/>
      <c r="G235" s="137"/>
      <c r="H235" s="137"/>
      <c r="I235" s="137"/>
      <c r="J235" s="137"/>
      <c r="K235" s="180"/>
      <c r="L235" s="156" t="s">
        <v>159</v>
      </c>
      <c r="M235" s="140"/>
      <c r="N235" s="140"/>
      <c r="O235" s="376"/>
      <c r="P235" s="139" t="s">
        <v>412</v>
      </c>
      <c r="Q235" s="376"/>
    </row>
    <row r="236" spans="1:24">
      <c r="A236" s="139"/>
      <c r="B236" s="181" t="s">
        <v>3227</v>
      </c>
      <c r="C236" s="1466"/>
      <c r="D236" s="153"/>
      <c r="E236" s="182"/>
      <c r="F236" s="153"/>
      <c r="G236" s="153"/>
      <c r="H236" s="2312" t="s">
        <v>1670</v>
      </c>
      <c r="I236" s="2312"/>
      <c r="J236" s="2312"/>
      <c r="K236" s="2313"/>
      <c r="L236" s="2247" t="s">
        <v>1671</v>
      </c>
      <c r="M236" s="2247"/>
      <c r="N236" s="2247"/>
      <c r="O236" s="2248"/>
      <c r="P236" s="2314" t="s">
        <v>3228</v>
      </c>
      <c r="Q236" s="2250"/>
    </row>
    <row r="237" spans="1:24">
      <c r="A237" s="445"/>
      <c r="B237" s="444" t="s">
        <v>3229</v>
      </c>
      <c r="C237" s="1452"/>
      <c r="D237" s="297"/>
      <c r="E237" s="465"/>
      <c r="F237" s="297"/>
      <c r="G237" s="297"/>
      <c r="H237" s="1965" t="s">
        <v>90</v>
      </c>
      <c r="I237" s="1965"/>
      <c r="J237" s="1965"/>
      <c r="K237" s="1966"/>
      <c r="L237" s="1965" t="s">
        <v>163</v>
      </c>
      <c r="M237" s="1965"/>
      <c r="N237" s="1965"/>
      <c r="O237" s="1966"/>
      <c r="P237" s="2315" t="s">
        <v>161</v>
      </c>
      <c r="Q237" s="1966"/>
    </row>
  </sheetData>
  <mergeCells count="28">
    <mergeCell ref="H236:K236"/>
    <mergeCell ref="L236:O236"/>
    <mergeCell ref="P236:Q236"/>
    <mergeCell ref="H237:K237"/>
    <mergeCell ref="L237:O237"/>
    <mergeCell ref="P237:Q237"/>
    <mergeCell ref="B7:J7"/>
    <mergeCell ref="K7:O7"/>
    <mergeCell ref="P7:P8"/>
    <mergeCell ref="Q7:Q8"/>
    <mergeCell ref="B1:Q1"/>
    <mergeCell ref="B2:Q2"/>
    <mergeCell ref="B3:Q3"/>
    <mergeCell ref="B4:Q4"/>
    <mergeCell ref="P5:P6"/>
    <mergeCell ref="Q5:Q6"/>
    <mergeCell ref="D15:F15"/>
    <mergeCell ref="G15:I15"/>
    <mergeCell ref="L9:N9"/>
    <mergeCell ref="O9:Q9"/>
    <mergeCell ref="F10:J10"/>
    <mergeCell ref="L10:M10"/>
    <mergeCell ref="D11:F14"/>
    <mergeCell ref="G11:I14"/>
    <mergeCell ref="J11:J14"/>
    <mergeCell ref="L11:M11"/>
    <mergeCell ref="L12:L14"/>
    <mergeCell ref="M12:M14"/>
  </mergeCells>
  <pageMargins left="0.7" right="0.7" top="0.75" bottom="0.75" header="0.3" footer="0.3"/>
  <pageSetup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S105"/>
  <sheetViews>
    <sheetView topLeftCell="A21" workbookViewId="0">
      <selection activeCell="L38" sqref="L38"/>
    </sheetView>
  </sheetViews>
  <sheetFormatPr defaultRowHeight="15"/>
  <cols>
    <col min="1" max="1" width="3.7109375" style="259" customWidth="1"/>
    <col min="2" max="3" width="11.7109375" style="259" customWidth="1"/>
    <col min="4" max="4" width="9.7109375" style="259" customWidth="1"/>
    <col min="5" max="8" width="8.7109375" style="259" customWidth="1"/>
    <col min="9" max="9" width="12.7109375" style="259" customWidth="1"/>
    <col min="10" max="11" width="9.7109375" style="259" customWidth="1"/>
    <col min="12" max="12" width="13.7109375" style="259" customWidth="1"/>
    <col min="13" max="13" width="9.7109375" style="259" customWidth="1"/>
    <col min="14" max="14" width="8.7109375" style="259" customWidth="1"/>
    <col min="15" max="15" width="14.7109375" style="259" customWidth="1"/>
    <col min="16" max="16" width="12.140625" style="259" customWidth="1"/>
    <col min="17" max="17" width="11.28515625" style="259" customWidth="1"/>
    <col min="18" max="18" width="13.28515625" style="259" customWidth="1"/>
    <col min="19" max="23" width="10.5703125" style="259" customWidth="1"/>
    <col min="24" max="24" width="11" style="259" customWidth="1"/>
    <col min="25" max="25" width="19.140625" style="259" customWidth="1"/>
    <col min="26" max="26" width="11" style="259" customWidth="1"/>
    <col min="27" max="28" width="10.5703125" style="259" customWidth="1"/>
    <col min="29" max="29" width="12.42578125" style="259" customWidth="1"/>
    <col min="30" max="33" width="11.7109375" style="259" customWidth="1"/>
    <col min="34" max="34" width="12.42578125" style="259" customWidth="1"/>
    <col min="35" max="256" width="9.140625" style="259"/>
    <col min="257" max="257" width="3.7109375" style="259" customWidth="1"/>
    <col min="258" max="259" width="11.7109375" style="259" customWidth="1"/>
    <col min="260" max="260" width="9.7109375" style="259" customWidth="1"/>
    <col min="261" max="264" width="8.7109375" style="259" customWidth="1"/>
    <col min="265" max="265" width="12.7109375" style="259" customWidth="1"/>
    <col min="266" max="267" width="9.7109375" style="259" customWidth="1"/>
    <col min="268" max="268" width="13.7109375" style="259" customWidth="1"/>
    <col min="269" max="269" width="9.7109375" style="259" customWidth="1"/>
    <col min="270" max="270" width="8.7109375" style="259" customWidth="1"/>
    <col min="271" max="271" width="14.7109375" style="259" customWidth="1"/>
    <col min="272" max="272" width="12.140625" style="259" customWidth="1"/>
    <col min="273" max="273" width="11.28515625" style="259" customWidth="1"/>
    <col min="274" max="274" width="13.28515625" style="259" customWidth="1"/>
    <col min="275" max="279" width="10.5703125" style="259" customWidth="1"/>
    <col min="280" max="280" width="11" style="259" customWidth="1"/>
    <col min="281" max="281" width="19.140625" style="259" customWidth="1"/>
    <col min="282" max="282" width="11" style="259" customWidth="1"/>
    <col min="283" max="284" width="10.5703125" style="259" customWidth="1"/>
    <col min="285" max="285" width="12.42578125" style="259" customWidth="1"/>
    <col min="286" max="289" width="11.7109375" style="259" customWidth="1"/>
    <col min="290" max="290" width="12.42578125" style="259" customWidth="1"/>
    <col min="291" max="512" width="9.140625" style="259"/>
    <col min="513" max="513" width="3.7109375" style="259" customWidth="1"/>
    <col min="514" max="515" width="11.7109375" style="259" customWidth="1"/>
    <col min="516" max="516" width="9.7109375" style="259" customWidth="1"/>
    <col min="517" max="520" width="8.7109375" style="259" customWidth="1"/>
    <col min="521" max="521" width="12.7109375" style="259" customWidth="1"/>
    <col min="522" max="523" width="9.7109375" style="259" customWidth="1"/>
    <col min="524" max="524" width="13.7109375" style="259" customWidth="1"/>
    <col min="525" max="525" width="9.7109375" style="259" customWidth="1"/>
    <col min="526" max="526" width="8.7109375" style="259" customWidth="1"/>
    <col min="527" max="527" width="14.7109375" style="259" customWidth="1"/>
    <col min="528" max="528" width="12.140625" style="259" customWidth="1"/>
    <col min="529" max="529" width="11.28515625" style="259" customWidth="1"/>
    <col min="530" max="530" width="13.28515625" style="259" customWidth="1"/>
    <col min="531" max="535" width="10.5703125" style="259" customWidth="1"/>
    <col min="536" max="536" width="11" style="259" customWidth="1"/>
    <col min="537" max="537" width="19.140625" style="259" customWidth="1"/>
    <col min="538" max="538" width="11" style="259" customWidth="1"/>
    <col min="539" max="540" width="10.5703125" style="259" customWidth="1"/>
    <col min="541" max="541" width="12.42578125" style="259" customWidth="1"/>
    <col min="542" max="545" width="11.7109375" style="259" customWidth="1"/>
    <col min="546" max="546" width="12.42578125" style="259" customWidth="1"/>
    <col min="547" max="768" width="9.140625" style="259"/>
    <col min="769" max="769" width="3.7109375" style="259" customWidth="1"/>
    <col min="770" max="771" width="11.7109375" style="259" customWidth="1"/>
    <col min="772" max="772" width="9.7109375" style="259" customWidth="1"/>
    <col min="773" max="776" width="8.7109375" style="259" customWidth="1"/>
    <col min="777" max="777" width="12.7109375" style="259" customWidth="1"/>
    <col min="778" max="779" width="9.7109375" style="259" customWidth="1"/>
    <col min="780" max="780" width="13.7109375" style="259" customWidth="1"/>
    <col min="781" max="781" width="9.7109375" style="259" customWidth="1"/>
    <col min="782" max="782" width="8.7109375" style="259" customWidth="1"/>
    <col min="783" max="783" width="14.7109375" style="259" customWidth="1"/>
    <col min="784" max="784" width="12.140625" style="259" customWidth="1"/>
    <col min="785" max="785" width="11.28515625" style="259" customWidth="1"/>
    <col min="786" max="786" width="13.28515625" style="259" customWidth="1"/>
    <col min="787" max="791" width="10.5703125" style="259" customWidth="1"/>
    <col min="792" max="792" width="11" style="259" customWidth="1"/>
    <col min="793" max="793" width="19.140625" style="259" customWidth="1"/>
    <col min="794" max="794" width="11" style="259" customWidth="1"/>
    <col min="795" max="796" width="10.5703125" style="259" customWidth="1"/>
    <col min="797" max="797" width="12.42578125" style="259" customWidth="1"/>
    <col min="798" max="801" width="11.7109375" style="259" customWidth="1"/>
    <col min="802" max="802" width="12.42578125" style="259" customWidth="1"/>
    <col min="803" max="1024" width="9.140625" style="259"/>
    <col min="1025" max="1025" width="3.7109375" style="259" customWidth="1"/>
    <col min="1026" max="1027" width="11.7109375" style="259" customWidth="1"/>
    <col min="1028" max="1028" width="9.7109375" style="259" customWidth="1"/>
    <col min="1029" max="1032" width="8.7109375" style="259" customWidth="1"/>
    <col min="1033" max="1033" width="12.7109375" style="259" customWidth="1"/>
    <col min="1034" max="1035" width="9.7109375" style="259" customWidth="1"/>
    <col min="1036" max="1036" width="13.7109375" style="259" customWidth="1"/>
    <col min="1037" max="1037" width="9.7109375" style="259" customWidth="1"/>
    <col min="1038" max="1038" width="8.7109375" style="259" customWidth="1"/>
    <col min="1039" max="1039" width="14.7109375" style="259" customWidth="1"/>
    <col min="1040" max="1040" width="12.140625" style="259" customWidth="1"/>
    <col min="1041" max="1041" width="11.28515625" style="259" customWidth="1"/>
    <col min="1042" max="1042" width="13.28515625" style="259" customWidth="1"/>
    <col min="1043" max="1047" width="10.5703125" style="259" customWidth="1"/>
    <col min="1048" max="1048" width="11" style="259" customWidth="1"/>
    <col min="1049" max="1049" width="19.140625" style="259" customWidth="1"/>
    <col min="1050" max="1050" width="11" style="259" customWidth="1"/>
    <col min="1051" max="1052" width="10.5703125" style="259" customWidth="1"/>
    <col min="1053" max="1053" width="12.42578125" style="259" customWidth="1"/>
    <col min="1054" max="1057" width="11.7109375" style="259" customWidth="1"/>
    <col min="1058" max="1058" width="12.42578125" style="259" customWidth="1"/>
    <col min="1059" max="1280" width="9.140625" style="259"/>
    <col min="1281" max="1281" width="3.7109375" style="259" customWidth="1"/>
    <col min="1282" max="1283" width="11.7109375" style="259" customWidth="1"/>
    <col min="1284" max="1284" width="9.7109375" style="259" customWidth="1"/>
    <col min="1285" max="1288" width="8.7109375" style="259" customWidth="1"/>
    <col min="1289" max="1289" width="12.7109375" style="259" customWidth="1"/>
    <col min="1290" max="1291" width="9.7109375" style="259" customWidth="1"/>
    <col min="1292" max="1292" width="13.7109375" style="259" customWidth="1"/>
    <col min="1293" max="1293" width="9.7109375" style="259" customWidth="1"/>
    <col min="1294" max="1294" width="8.7109375" style="259" customWidth="1"/>
    <col min="1295" max="1295" width="14.7109375" style="259" customWidth="1"/>
    <col min="1296" max="1296" width="12.140625" style="259" customWidth="1"/>
    <col min="1297" max="1297" width="11.28515625" style="259" customWidth="1"/>
    <col min="1298" max="1298" width="13.28515625" style="259" customWidth="1"/>
    <col min="1299" max="1303" width="10.5703125" style="259" customWidth="1"/>
    <col min="1304" max="1304" width="11" style="259" customWidth="1"/>
    <col min="1305" max="1305" width="19.140625" style="259" customWidth="1"/>
    <col min="1306" max="1306" width="11" style="259" customWidth="1"/>
    <col min="1307" max="1308" width="10.5703125" style="259" customWidth="1"/>
    <col min="1309" max="1309" width="12.42578125" style="259" customWidth="1"/>
    <col min="1310" max="1313" width="11.7109375" style="259" customWidth="1"/>
    <col min="1314" max="1314" width="12.42578125" style="259" customWidth="1"/>
    <col min="1315" max="1536" width="9.140625" style="259"/>
    <col min="1537" max="1537" width="3.7109375" style="259" customWidth="1"/>
    <col min="1538" max="1539" width="11.7109375" style="259" customWidth="1"/>
    <col min="1540" max="1540" width="9.7109375" style="259" customWidth="1"/>
    <col min="1541" max="1544" width="8.7109375" style="259" customWidth="1"/>
    <col min="1545" max="1545" width="12.7109375" style="259" customWidth="1"/>
    <col min="1546" max="1547" width="9.7109375" style="259" customWidth="1"/>
    <col min="1548" max="1548" width="13.7109375" style="259" customWidth="1"/>
    <col min="1549" max="1549" width="9.7109375" style="259" customWidth="1"/>
    <col min="1550" max="1550" width="8.7109375" style="259" customWidth="1"/>
    <col min="1551" max="1551" width="14.7109375" style="259" customWidth="1"/>
    <col min="1552" max="1552" width="12.140625" style="259" customWidth="1"/>
    <col min="1553" max="1553" width="11.28515625" style="259" customWidth="1"/>
    <col min="1554" max="1554" width="13.28515625" style="259" customWidth="1"/>
    <col min="1555" max="1559" width="10.5703125" style="259" customWidth="1"/>
    <col min="1560" max="1560" width="11" style="259" customWidth="1"/>
    <col min="1561" max="1561" width="19.140625" style="259" customWidth="1"/>
    <col min="1562" max="1562" width="11" style="259" customWidth="1"/>
    <col min="1563" max="1564" width="10.5703125" style="259" customWidth="1"/>
    <col min="1565" max="1565" width="12.42578125" style="259" customWidth="1"/>
    <col min="1566" max="1569" width="11.7109375" style="259" customWidth="1"/>
    <col min="1570" max="1570" width="12.42578125" style="259" customWidth="1"/>
    <col min="1571" max="1792" width="9.140625" style="259"/>
    <col min="1793" max="1793" width="3.7109375" style="259" customWidth="1"/>
    <col min="1794" max="1795" width="11.7109375" style="259" customWidth="1"/>
    <col min="1796" max="1796" width="9.7109375" style="259" customWidth="1"/>
    <col min="1797" max="1800" width="8.7109375" style="259" customWidth="1"/>
    <col min="1801" max="1801" width="12.7109375" style="259" customWidth="1"/>
    <col min="1802" max="1803" width="9.7109375" style="259" customWidth="1"/>
    <col min="1804" max="1804" width="13.7109375" style="259" customWidth="1"/>
    <col min="1805" max="1805" width="9.7109375" style="259" customWidth="1"/>
    <col min="1806" max="1806" width="8.7109375" style="259" customWidth="1"/>
    <col min="1807" max="1807" width="14.7109375" style="259" customWidth="1"/>
    <col min="1808" max="1808" width="12.140625" style="259" customWidth="1"/>
    <col min="1809" max="1809" width="11.28515625" style="259" customWidth="1"/>
    <col min="1810" max="1810" width="13.28515625" style="259" customWidth="1"/>
    <col min="1811" max="1815" width="10.5703125" style="259" customWidth="1"/>
    <col min="1816" max="1816" width="11" style="259" customWidth="1"/>
    <col min="1817" max="1817" width="19.140625" style="259" customWidth="1"/>
    <col min="1818" max="1818" width="11" style="259" customWidth="1"/>
    <col min="1819" max="1820" width="10.5703125" style="259" customWidth="1"/>
    <col min="1821" max="1821" width="12.42578125" style="259" customWidth="1"/>
    <col min="1822" max="1825" width="11.7109375" style="259" customWidth="1"/>
    <col min="1826" max="1826" width="12.42578125" style="259" customWidth="1"/>
    <col min="1827" max="2048" width="9.140625" style="259"/>
    <col min="2049" max="2049" width="3.7109375" style="259" customWidth="1"/>
    <col min="2050" max="2051" width="11.7109375" style="259" customWidth="1"/>
    <col min="2052" max="2052" width="9.7109375" style="259" customWidth="1"/>
    <col min="2053" max="2056" width="8.7109375" style="259" customWidth="1"/>
    <col min="2057" max="2057" width="12.7109375" style="259" customWidth="1"/>
    <col min="2058" max="2059" width="9.7109375" style="259" customWidth="1"/>
    <col min="2060" max="2060" width="13.7109375" style="259" customWidth="1"/>
    <col min="2061" max="2061" width="9.7109375" style="259" customWidth="1"/>
    <col min="2062" max="2062" width="8.7109375" style="259" customWidth="1"/>
    <col min="2063" max="2063" width="14.7109375" style="259" customWidth="1"/>
    <col min="2064" max="2064" width="12.140625" style="259" customWidth="1"/>
    <col min="2065" max="2065" width="11.28515625" style="259" customWidth="1"/>
    <col min="2066" max="2066" width="13.28515625" style="259" customWidth="1"/>
    <col min="2067" max="2071" width="10.5703125" style="259" customWidth="1"/>
    <col min="2072" max="2072" width="11" style="259" customWidth="1"/>
    <col min="2073" max="2073" width="19.140625" style="259" customWidth="1"/>
    <col min="2074" max="2074" width="11" style="259" customWidth="1"/>
    <col min="2075" max="2076" width="10.5703125" style="259" customWidth="1"/>
    <col min="2077" max="2077" width="12.42578125" style="259" customWidth="1"/>
    <col min="2078" max="2081" width="11.7109375" style="259" customWidth="1"/>
    <col min="2082" max="2082" width="12.42578125" style="259" customWidth="1"/>
    <col min="2083" max="2304" width="9.140625" style="259"/>
    <col min="2305" max="2305" width="3.7109375" style="259" customWidth="1"/>
    <col min="2306" max="2307" width="11.7109375" style="259" customWidth="1"/>
    <col min="2308" max="2308" width="9.7109375" style="259" customWidth="1"/>
    <col min="2309" max="2312" width="8.7109375" style="259" customWidth="1"/>
    <col min="2313" max="2313" width="12.7109375" style="259" customWidth="1"/>
    <col min="2314" max="2315" width="9.7109375" style="259" customWidth="1"/>
    <col min="2316" max="2316" width="13.7109375" style="259" customWidth="1"/>
    <col min="2317" max="2317" width="9.7109375" style="259" customWidth="1"/>
    <col min="2318" max="2318" width="8.7109375" style="259" customWidth="1"/>
    <col min="2319" max="2319" width="14.7109375" style="259" customWidth="1"/>
    <col min="2320" max="2320" width="12.140625" style="259" customWidth="1"/>
    <col min="2321" max="2321" width="11.28515625" style="259" customWidth="1"/>
    <col min="2322" max="2322" width="13.28515625" style="259" customWidth="1"/>
    <col min="2323" max="2327" width="10.5703125" style="259" customWidth="1"/>
    <col min="2328" max="2328" width="11" style="259" customWidth="1"/>
    <col min="2329" max="2329" width="19.140625" style="259" customWidth="1"/>
    <col min="2330" max="2330" width="11" style="259" customWidth="1"/>
    <col min="2331" max="2332" width="10.5703125" style="259" customWidth="1"/>
    <col min="2333" max="2333" width="12.42578125" style="259" customWidth="1"/>
    <col min="2334" max="2337" width="11.7109375" style="259" customWidth="1"/>
    <col min="2338" max="2338" width="12.42578125" style="259" customWidth="1"/>
    <col min="2339" max="2560" width="9.140625" style="259"/>
    <col min="2561" max="2561" width="3.7109375" style="259" customWidth="1"/>
    <col min="2562" max="2563" width="11.7109375" style="259" customWidth="1"/>
    <col min="2564" max="2564" width="9.7109375" style="259" customWidth="1"/>
    <col min="2565" max="2568" width="8.7109375" style="259" customWidth="1"/>
    <col min="2569" max="2569" width="12.7109375" style="259" customWidth="1"/>
    <col min="2570" max="2571" width="9.7109375" style="259" customWidth="1"/>
    <col min="2572" max="2572" width="13.7109375" style="259" customWidth="1"/>
    <col min="2573" max="2573" width="9.7109375" style="259" customWidth="1"/>
    <col min="2574" max="2574" width="8.7109375" style="259" customWidth="1"/>
    <col min="2575" max="2575" width="14.7109375" style="259" customWidth="1"/>
    <col min="2576" max="2576" width="12.140625" style="259" customWidth="1"/>
    <col min="2577" max="2577" width="11.28515625" style="259" customWidth="1"/>
    <col min="2578" max="2578" width="13.28515625" style="259" customWidth="1"/>
    <col min="2579" max="2583" width="10.5703125" style="259" customWidth="1"/>
    <col min="2584" max="2584" width="11" style="259" customWidth="1"/>
    <col min="2585" max="2585" width="19.140625" style="259" customWidth="1"/>
    <col min="2586" max="2586" width="11" style="259" customWidth="1"/>
    <col min="2587" max="2588" width="10.5703125" style="259" customWidth="1"/>
    <col min="2589" max="2589" width="12.42578125" style="259" customWidth="1"/>
    <col min="2590" max="2593" width="11.7109375" style="259" customWidth="1"/>
    <col min="2594" max="2594" width="12.42578125" style="259" customWidth="1"/>
    <col min="2595" max="2816" width="9.140625" style="259"/>
    <col min="2817" max="2817" width="3.7109375" style="259" customWidth="1"/>
    <col min="2818" max="2819" width="11.7109375" style="259" customWidth="1"/>
    <col min="2820" max="2820" width="9.7109375" style="259" customWidth="1"/>
    <col min="2821" max="2824" width="8.7109375" style="259" customWidth="1"/>
    <col min="2825" max="2825" width="12.7109375" style="259" customWidth="1"/>
    <col min="2826" max="2827" width="9.7109375" style="259" customWidth="1"/>
    <col min="2828" max="2828" width="13.7109375" style="259" customWidth="1"/>
    <col min="2829" max="2829" width="9.7109375" style="259" customWidth="1"/>
    <col min="2830" max="2830" width="8.7109375" style="259" customWidth="1"/>
    <col min="2831" max="2831" width="14.7109375" style="259" customWidth="1"/>
    <col min="2832" max="2832" width="12.140625" style="259" customWidth="1"/>
    <col min="2833" max="2833" width="11.28515625" style="259" customWidth="1"/>
    <col min="2834" max="2834" width="13.28515625" style="259" customWidth="1"/>
    <col min="2835" max="2839" width="10.5703125" style="259" customWidth="1"/>
    <col min="2840" max="2840" width="11" style="259" customWidth="1"/>
    <col min="2841" max="2841" width="19.140625" style="259" customWidth="1"/>
    <col min="2842" max="2842" width="11" style="259" customWidth="1"/>
    <col min="2843" max="2844" width="10.5703125" style="259" customWidth="1"/>
    <col min="2845" max="2845" width="12.42578125" style="259" customWidth="1"/>
    <col min="2846" max="2849" width="11.7109375" style="259" customWidth="1"/>
    <col min="2850" max="2850" width="12.42578125" style="259" customWidth="1"/>
    <col min="2851" max="3072" width="9.140625" style="259"/>
    <col min="3073" max="3073" width="3.7109375" style="259" customWidth="1"/>
    <col min="3074" max="3075" width="11.7109375" style="259" customWidth="1"/>
    <col min="3076" max="3076" width="9.7109375" style="259" customWidth="1"/>
    <col min="3077" max="3080" width="8.7109375" style="259" customWidth="1"/>
    <col min="3081" max="3081" width="12.7109375" style="259" customWidth="1"/>
    <col min="3082" max="3083" width="9.7109375" style="259" customWidth="1"/>
    <col min="3084" max="3084" width="13.7109375" style="259" customWidth="1"/>
    <col min="3085" max="3085" width="9.7109375" style="259" customWidth="1"/>
    <col min="3086" max="3086" width="8.7109375" style="259" customWidth="1"/>
    <col min="3087" max="3087" width="14.7109375" style="259" customWidth="1"/>
    <col min="3088" max="3088" width="12.140625" style="259" customWidth="1"/>
    <col min="3089" max="3089" width="11.28515625" style="259" customWidth="1"/>
    <col min="3090" max="3090" width="13.28515625" style="259" customWidth="1"/>
    <col min="3091" max="3095" width="10.5703125" style="259" customWidth="1"/>
    <col min="3096" max="3096" width="11" style="259" customWidth="1"/>
    <col min="3097" max="3097" width="19.140625" style="259" customWidth="1"/>
    <col min="3098" max="3098" width="11" style="259" customWidth="1"/>
    <col min="3099" max="3100" width="10.5703125" style="259" customWidth="1"/>
    <col min="3101" max="3101" width="12.42578125" style="259" customWidth="1"/>
    <col min="3102" max="3105" width="11.7109375" style="259" customWidth="1"/>
    <col min="3106" max="3106" width="12.42578125" style="259" customWidth="1"/>
    <col min="3107" max="3328" width="9.140625" style="259"/>
    <col min="3329" max="3329" width="3.7109375" style="259" customWidth="1"/>
    <col min="3330" max="3331" width="11.7109375" style="259" customWidth="1"/>
    <col min="3332" max="3332" width="9.7109375" style="259" customWidth="1"/>
    <col min="3333" max="3336" width="8.7109375" style="259" customWidth="1"/>
    <col min="3337" max="3337" width="12.7109375" style="259" customWidth="1"/>
    <col min="3338" max="3339" width="9.7109375" style="259" customWidth="1"/>
    <col min="3340" max="3340" width="13.7109375" style="259" customWidth="1"/>
    <col min="3341" max="3341" width="9.7109375" style="259" customWidth="1"/>
    <col min="3342" max="3342" width="8.7109375" style="259" customWidth="1"/>
    <col min="3343" max="3343" width="14.7109375" style="259" customWidth="1"/>
    <col min="3344" max="3344" width="12.140625" style="259" customWidth="1"/>
    <col min="3345" max="3345" width="11.28515625" style="259" customWidth="1"/>
    <col min="3346" max="3346" width="13.28515625" style="259" customWidth="1"/>
    <col min="3347" max="3351" width="10.5703125" style="259" customWidth="1"/>
    <col min="3352" max="3352" width="11" style="259" customWidth="1"/>
    <col min="3353" max="3353" width="19.140625" style="259" customWidth="1"/>
    <col min="3354" max="3354" width="11" style="259" customWidth="1"/>
    <col min="3355" max="3356" width="10.5703125" style="259" customWidth="1"/>
    <col min="3357" max="3357" width="12.42578125" style="259" customWidth="1"/>
    <col min="3358" max="3361" width="11.7109375" style="259" customWidth="1"/>
    <col min="3362" max="3362" width="12.42578125" style="259" customWidth="1"/>
    <col min="3363" max="3584" width="9.140625" style="259"/>
    <col min="3585" max="3585" width="3.7109375" style="259" customWidth="1"/>
    <col min="3586" max="3587" width="11.7109375" style="259" customWidth="1"/>
    <col min="3588" max="3588" width="9.7109375" style="259" customWidth="1"/>
    <col min="3589" max="3592" width="8.7109375" style="259" customWidth="1"/>
    <col min="3593" max="3593" width="12.7109375" style="259" customWidth="1"/>
    <col min="3594" max="3595" width="9.7109375" style="259" customWidth="1"/>
    <col min="3596" max="3596" width="13.7109375" style="259" customWidth="1"/>
    <col min="3597" max="3597" width="9.7109375" style="259" customWidth="1"/>
    <col min="3598" max="3598" width="8.7109375" style="259" customWidth="1"/>
    <col min="3599" max="3599" width="14.7109375" style="259" customWidth="1"/>
    <col min="3600" max="3600" width="12.140625" style="259" customWidth="1"/>
    <col min="3601" max="3601" width="11.28515625" style="259" customWidth="1"/>
    <col min="3602" max="3602" width="13.28515625" style="259" customWidth="1"/>
    <col min="3603" max="3607" width="10.5703125" style="259" customWidth="1"/>
    <col min="3608" max="3608" width="11" style="259" customWidth="1"/>
    <col min="3609" max="3609" width="19.140625" style="259" customWidth="1"/>
    <col min="3610" max="3610" width="11" style="259" customWidth="1"/>
    <col min="3611" max="3612" width="10.5703125" style="259" customWidth="1"/>
    <col min="3613" max="3613" width="12.42578125" style="259" customWidth="1"/>
    <col min="3614" max="3617" width="11.7109375" style="259" customWidth="1"/>
    <col min="3618" max="3618" width="12.42578125" style="259" customWidth="1"/>
    <col min="3619" max="3840" width="9.140625" style="259"/>
    <col min="3841" max="3841" width="3.7109375" style="259" customWidth="1"/>
    <col min="3842" max="3843" width="11.7109375" style="259" customWidth="1"/>
    <col min="3844" max="3844" width="9.7109375" style="259" customWidth="1"/>
    <col min="3845" max="3848" width="8.7109375" style="259" customWidth="1"/>
    <col min="3849" max="3849" width="12.7109375" style="259" customWidth="1"/>
    <col min="3850" max="3851" width="9.7109375" style="259" customWidth="1"/>
    <col min="3852" max="3852" width="13.7109375" style="259" customWidth="1"/>
    <col min="3853" max="3853" width="9.7109375" style="259" customWidth="1"/>
    <col min="3854" max="3854" width="8.7109375" style="259" customWidth="1"/>
    <col min="3855" max="3855" width="14.7109375" style="259" customWidth="1"/>
    <col min="3856" max="3856" width="12.140625" style="259" customWidth="1"/>
    <col min="3857" max="3857" width="11.28515625" style="259" customWidth="1"/>
    <col min="3858" max="3858" width="13.28515625" style="259" customWidth="1"/>
    <col min="3859" max="3863" width="10.5703125" style="259" customWidth="1"/>
    <col min="3864" max="3864" width="11" style="259" customWidth="1"/>
    <col min="3865" max="3865" width="19.140625" style="259" customWidth="1"/>
    <col min="3866" max="3866" width="11" style="259" customWidth="1"/>
    <col min="3867" max="3868" width="10.5703125" style="259" customWidth="1"/>
    <col min="3869" max="3869" width="12.42578125" style="259" customWidth="1"/>
    <col min="3870" max="3873" width="11.7109375" style="259" customWidth="1"/>
    <col min="3874" max="3874" width="12.42578125" style="259" customWidth="1"/>
    <col min="3875" max="4096" width="9.140625" style="259"/>
    <col min="4097" max="4097" width="3.7109375" style="259" customWidth="1"/>
    <col min="4098" max="4099" width="11.7109375" style="259" customWidth="1"/>
    <col min="4100" max="4100" width="9.7109375" style="259" customWidth="1"/>
    <col min="4101" max="4104" width="8.7109375" style="259" customWidth="1"/>
    <col min="4105" max="4105" width="12.7109375" style="259" customWidth="1"/>
    <col min="4106" max="4107" width="9.7109375" style="259" customWidth="1"/>
    <col min="4108" max="4108" width="13.7109375" style="259" customWidth="1"/>
    <col min="4109" max="4109" width="9.7109375" style="259" customWidth="1"/>
    <col min="4110" max="4110" width="8.7109375" style="259" customWidth="1"/>
    <col min="4111" max="4111" width="14.7109375" style="259" customWidth="1"/>
    <col min="4112" max="4112" width="12.140625" style="259" customWidth="1"/>
    <col min="4113" max="4113" width="11.28515625" style="259" customWidth="1"/>
    <col min="4114" max="4114" width="13.28515625" style="259" customWidth="1"/>
    <col min="4115" max="4119" width="10.5703125" style="259" customWidth="1"/>
    <col min="4120" max="4120" width="11" style="259" customWidth="1"/>
    <col min="4121" max="4121" width="19.140625" style="259" customWidth="1"/>
    <col min="4122" max="4122" width="11" style="259" customWidth="1"/>
    <col min="4123" max="4124" width="10.5703125" style="259" customWidth="1"/>
    <col min="4125" max="4125" width="12.42578125" style="259" customWidth="1"/>
    <col min="4126" max="4129" width="11.7109375" style="259" customWidth="1"/>
    <col min="4130" max="4130" width="12.42578125" style="259" customWidth="1"/>
    <col min="4131" max="4352" width="9.140625" style="259"/>
    <col min="4353" max="4353" width="3.7109375" style="259" customWidth="1"/>
    <col min="4354" max="4355" width="11.7109375" style="259" customWidth="1"/>
    <col min="4356" max="4356" width="9.7109375" style="259" customWidth="1"/>
    <col min="4357" max="4360" width="8.7109375" style="259" customWidth="1"/>
    <col min="4361" max="4361" width="12.7109375" style="259" customWidth="1"/>
    <col min="4362" max="4363" width="9.7109375" style="259" customWidth="1"/>
    <col min="4364" max="4364" width="13.7109375" style="259" customWidth="1"/>
    <col min="4365" max="4365" width="9.7109375" style="259" customWidth="1"/>
    <col min="4366" max="4366" width="8.7109375" style="259" customWidth="1"/>
    <col min="4367" max="4367" width="14.7109375" style="259" customWidth="1"/>
    <col min="4368" max="4368" width="12.140625" style="259" customWidth="1"/>
    <col min="4369" max="4369" width="11.28515625" style="259" customWidth="1"/>
    <col min="4370" max="4370" width="13.28515625" style="259" customWidth="1"/>
    <col min="4371" max="4375" width="10.5703125" style="259" customWidth="1"/>
    <col min="4376" max="4376" width="11" style="259" customWidth="1"/>
    <col min="4377" max="4377" width="19.140625" style="259" customWidth="1"/>
    <col min="4378" max="4378" width="11" style="259" customWidth="1"/>
    <col min="4379" max="4380" width="10.5703125" style="259" customWidth="1"/>
    <col min="4381" max="4381" width="12.42578125" style="259" customWidth="1"/>
    <col min="4382" max="4385" width="11.7109375" style="259" customWidth="1"/>
    <col min="4386" max="4386" width="12.42578125" style="259" customWidth="1"/>
    <col min="4387" max="4608" width="9.140625" style="259"/>
    <col min="4609" max="4609" width="3.7109375" style="259" customWidth="1"/>
    <col min="4610" max="4611" width="11.7109375" style="259" customWidth="1"/>
    <col min="4612" max="4612" width="9.7109375" style="259" customWidth="1"/>
    <col min="4613" max="4616" width="8.7109375" style="259" customWidth="1"/>
    <col min="4617" max="4617" width="12.7109375" style="259" customWidth="1"/>
    <col min="4618" max="4619" width="9.7109375" style="259" customWidth="1"/>
    <col min="4620" max="4620" width="13.7109375" style="259" customWidth="1"/>
    <col min="4621" max="4621" width="9.7109375" style="259" customWidth="1"/>
    <col min="4622" max="4622" width="8.7109375" style="259" customWidth="1"/>
    <col min="4623" max="4623" width="14.7109375" style="259" customWidth="1"/>
    <col min="4624" max="4624" width="12.140625" style="259" customWidth="1"/>
    <col min="4625" max="4625" width="11.28515625" style="259" customWidth="1"/>
    <col min="4626" max="4626" width="13.28515625" style="259" customWidth="1"/>
    <col min="4627" max="4631" width="10.5703125" style="259" customWidth="1"/>
    <col min="4632" max="4632" width="11" style="259" customWidth="1"/>
    <col min="4633" max="4633" width="19.140625" style="259" customWidth="1"/>
    <col min="4634" max="4634" width="11" style="259" customWidth="1"/>
    <col min="4635" max="4636" width="10.5703125" style="259" customWidth="1"/>
    <col min="4637" max="4637" width="12.42578125" style="259" customWidth="1"/>
    <col min="4638" max="4641" width="11.7109375" style="259" customWidth="1"/>
    <col min="4642" max="4642" width="12.42578125" style="259" customWidth="1"/>
    <col min="4643" max="4864" width="9.140625" style="259"/>
    <col min="4865" max="4865" width="3.7109375" style="259" customWidth="1"/>
    <col min="4866" max="4867" width="11.7109375" style="259" customWidth="1"/>
    <col min="4868" max="4868" width="9.7109375" style="259" customWidth="1"/>
    <col min="4869" max="4872" width="8.7109375" style="259" customWidth="1"/>
    <col min="4873" max="4873" width="12.7109375" style="259" customWidth="1"/>
    <col min="4874" max="4875" width="9.7109375" style="259" customWidth="1"/>
    <col min="4876" max="4876" width="13.7109375" style="259" customWidth="1"/>
    <col min="4877" max="4877" width="9.7109375" style="259" customWidth="1"/>
    <col min="4878" max="4878" width="8.7109375" style="259" customWidth="1"/>
    <col min="4879" max="4879" width="14.7109375" style="259" customWidth="1"/>
    <col min="4880" max="4880" width="12.140625" style="259" customWidth="1"/>
    <col min="4881" max="4881" width="11.28515625" style="259" customWidth="1"/>
    <col min="4882" max="4882" width="13.28515625" style="259" customWidth="1"/>
    <col min="4883" max="4887" width="10.5703125" style="259" customWidth="1"/>
    <col min="4888" max="4888" width="11" style="259" customWidth="1"/>
    <col min="4889" max="4889" width="19.140625" style="259" customWidth="1"/>
    <col min="4890" max="4890" width="11" style="259" customWidth="1"/>
    <col min="4891" max="4892" width="10.5703125" style="259" customWidth="1"/>
    <col min="4893" max="4893" width="12.42578125" style="259" customWidth="1"/>
    <col min="4894" max="4897" width="11.7109375" style="259" customWidth="1"/>
    <col min="4898" max="4898" width="12.42578125" style="259" customWidth="1"/>
    <col min="4899" max="5120" width="9.140625" style="259"/>
    <col min="5121" max="5121" width="3.7109375" style="259" customWidth="1"/>
    <col min="5122" max="5123" width="11.7109375" style="259" customWidth="1"/>
    <col min="5124" max="5124" width="9.7109375" style="259" customWidth="1"/>
    <col min="5125" max="5128" width="8.7109375" style="259" customWidth="1"/>
    <col min="5129" max="5129" width="12.7109375" style="259" customWidth="1"/>
    <col min="5130" max="5131" width="9.7109375" style="259" customWidth="1"/>
    <col min="5132" max="5132" width="13.7109375" style="259" customWidth="1"/>
    <col min="5133" max="5133" width="9.7109375" style="259" customWidth="1"/>
    <col min="5134" max="5134" width="8.7109375" style="259" customWidth="1"/>
    <col min="5135" max="5135" width="14.7109375" style="259" customWidth="1"/>
    <col min="5136" max="5136" width="12.140625" style="259" customWidth="1"/>
    <col min="5137" max="5137" width="11.28515625" style="259" customWidth="1"/>
    <col min="5138" max="5138" width="13.28515625" style="259" customWidth="1"/>
    <col min="5139" max="5143" width="10.5703125" style="259" customWidth="1"/>
    <col min="5144" max="5144" width="11" style="259" customWidth="1"/>
    <col min="5145" max="5145" width="19.140625" style="259" customWidth="1"/>
    <col min="5146" max="5146" width="11" style="259" customWidth="1"/>
    <col min="5147" max="5148" width="10.5703125" style="259" customWidth="1"/>
    <col min="5149" max="5149" width="12.42578125" style="259" customWidth="1"/>
    <col min="5150" max="5153" width="11.7109375" style="259" customWidth="1"/>
    <col min="5154" max="5154" width="12.42578125" style="259" customWidth="1"/>
    <col min="5155" max="5376" width="9.140625" style="259"/>
    <col min="5377" max="5377" width="3.7109375" style="259" customWidth="1"/>
    <col min="5378" max="5379" width="11.7109375" style="259" customWidth="1"/>
    <col min="5380" max="5380" width="9.7109375" style="259" customWidth="1"/>
    <col min="5381" max="5384" width="8.7109375" style="259" customWidth="1"/>
    <col min="5385" max="5385" width="12.7109375" style="259" customWidth="1"/>
    <col min="5386" max="5387" width="9.7109375" style="259" customWidth="1"/>
    <col min="5388" max="5388" width="13.7109375" style="259" customWidth="1"/>
    <col min="5389" max="5389" width="9.7109375" style="259" customWidth="1"/>
    <col min="5390" max="5390" width="8.7109375" style="259" customWidth="1"/>
    <col min="5391" max="5391" width="14.7109375" style="259" customWidth="1"/>
    <col min="5392" max="5392" width="12.140625" style="259" customWidth="1"/>
    <col min="5393" max="5393" width="11.28515625" style="259" customWidth="1"/>
    <col min="5394" max="5394" width="13.28515625" style="259" customWidth="1"/>
    <col min="5395" max="5399" width="10.5703125" style="259" customWidth="1"/>
    <col min="5400" max="5400" width="11" style="259" customWidth="1"/>
    <col min="5401" max="5401" width="19.140625" style="259" customWidth="1"/>
    <col min="5402" max="5402" width="11" style="259" customWidth="1"/>
    <col min="5403" max="5404" width="10.5703125" style="259" customWidth="1"/>
    <col min="5405" max="5405" width="12.42578125" style="259" customWidth="1"/>
    <col min="5406" max="5409" width="11.7109375" style="259" customWidth="1"/>
    <col min="5410" max="5410" width="12.42578125" style="259" customWidth="1"/>
    <col min="5411" max="5632" width="9.140625" style="259"/>
    <col min="5633" max="5633" width="3.7109375" style="259" customWidth="1"/>
    <col min="5634" max="5635" width="11.7109375" style="259" customWidth="1"/>
    <col min="5636" max="5636" width="9.7109375" style="259" customWidth="1"/>
    <col min="5637" max="5640" width="8.7109375" style="259" customWidth="1"/>
    <col min="5641" max="5641" width="12.7109375" style="259" customWidth="1"/>
    <col min="5642" max="5643" width="9.7109375" style="259" customWidth="1"/>
    <col min="5644" max="5644" width="13.7109375" style="259" customWidth="1"/>
    <col min="5645" max="5645" width="9.7109375" style="259" customWidth="1"/>
    <col min="5646" max="5646" width="8.7109375" style="259" customWidth="1"/>
    <col min="5647" max="5647" width="14.7109375" style="259" customWidth="1"/>
    <col min="5648" max="5648" width="12.140625" style="259" customWidth="1"/>
    <col min="5649" max="5649" width="11.28515625" style="259" customWidth="1"/>
    <col min="5650" max="5650" width="13.28515625" style="259" customWidth="1"/>
    <col min="5651" max="5655" width="10.5703125" style="259" customWidth="1"/>
    <col min="5656" max="5656" width="11" style="259" customWidth="1"/>
    <col min="5657" max="5657" width="19.140625" style="259" customWidth="1"/>
    <col min="5658" max="5658" width="11" style="259" customWidth="1"/>
    <col min="5659" max="5660" width="10.5703125" style="259" customWidth="1"/>
    <col min="5661" max="5661" width="12.42578125" style="259" customWidth="1"/>
    <col min="5662" max="5665" width="11.7109375" style="259" customWidth="1"/>
    <col min="5666" max="5666" width="12.42578125" style="259" customWidth="1"/>
    <col min="5667" max="5888" width="9.140625" style="259"/>
    <col min="5889" max="5889" width="3.7109375" style="259" customWidth="1"/>
    <col min="5890" max="5891" width="11.7109375" style="259" customWidth="1"/>
    <col min="5892" max="5892" width="9.7109375" style="259" customWidth="1"/>
    <col min="5893" max="5896" width="8.7109375" style="259" customWidth="1"/>
    <col min="5897" max="5897" width="12.7109375" style="259" customWidth="1"/>
    <col min="5898" max="5899" width="9.7109375" style="259" customWidth="1"/>
    <col min="5900" max="5900" width="13.7109375" style="259" customWidth="1"/>
    <col min="5901" max="5901" width="9.7109375" style="259" customWidth="1"/>
    <col min="5902" max="5902" width="8.7109375" style="259" customWidth="1"/>
    <col min="5903" max="5903" width="14.7109375" style="259" customWidth="1"/>
    <col min="5904" max="5904" width="12.140625" style="259" customWidth="1"/>
    <col min="5905" max="5905" width="11.28515625" style="259" customWidth="1"/>
    <col min="5906" max="5906" width="13.28515625" style="259" customWidth="1"/>
    <col min="5907" max="5911" width="10.5703125" style="259" customWidth="1"/>
    <col min="5912" max="5912" width="11" style="259" customWidth="1"/>
    <col min="5913" max="5913" width="19.140625" style="259" customWidth="1"/>
    <col min="5914" max="5914" width="11" style="259" customWidth="1"/>
    <col min="5915" max="5916" width="10.5703125" style="259" customWidth="1"/>
    <col min="5917" max="5917" width="12.42578125" style="259" customWidth="1"/>
    <col min="5918" max="5921" width="11.7109375" style="259" customWidth="1"/>
    <col min="5922" max="5922" width="12.42578125" style="259" customWidth="1"/>
    <col min="5923" max="6144" width="9.140625" style="259"/>
    <col min="6145" max="6145" width="3.7109375" style="259" customWidth="1"/>
    <col min="6146" max="6147" width="11.7109375" style="259" customWidth="1"/>
    <col min="6148" max="6148" width="9.7109375" style="259" customWidth="1"/>
    <col min="6149" max="6152" width="8.7109375" style="259" customWidth="1"/>
    <col min="6153" max="6153" width="12.7109375" style="259" customWidth="1"/>
    <col min="6154" max="6155" width="9.7109375" style="259" customWidth="1"/>
    <col min="6156" max="6156" width="13.7109375" style="259" customWidth="1"/>
    <col min="6157" max="6157" width="9.7109375" style="259" customWidth="1"/>
    <col min="6158" max="6158" width="8.7109375" style="259" customWidth="1"/>
    <col min="6159" max="6159" width="14.7109375" style="259" customWidth="1"/>
    <col min="6160" max="6160" width="12.140625" style="259" customWidth="1"/>
    <col min="6161" max="6161" width="11.28515625" style="259" customWidth="1"/>
    <col min="6162" max="6162" width="13.28515625" style="259" customWidth="1"/>
    <col min="6163" max="6167" width="10.5703125" style="259" customWidth="1"/>
    <col min="6168" max="6168" width="11" style="259" customWidth="1"/>
    <col min="6169" max="6169" width="19.140625" style="259" customWidth="1"/>
    <col min="6170" max="6170" width="11" style="259" customWidth="1"/>
    <col min="6171" max="6172" width="10.5703125" style="259" customWidth="1"/>
    <col min="6173" max="6173" width="12.42578125" style="259" customWidth="1"/>
    <col min="6174" max="6177" width="11.7109375" style="259" customWidth="1"/>
    <col min="6178" max="6178" width="12.42578125" style="259" customWidth="1"/>
    <col min="6179" max="6400" width="9.140625" style="259"/>
    <col min="6401" max="6401" width="3.7109375" style="259" customWidth="1"/>
    <col min="6402" max="6403" width="11.7109375" style="259" customWidth="1"/>
    <col min="6404" max="6404" width="9.7109375" style="259" customWidth="1"/>
    <col min="6405" max="6408" width="8.7109375" style="259" customWidth="1"/>
    <col min="6409" max="6409" width="12.7109375" style="259" customWidth="1"/>
    <col min="6410" max="6411" width="9.7109375" style="259" customWidth="1"/>
    <col min="6412" max="6412" width="13.7109375" style="259" customWidth="1"/>
    <col min="6413" max="6413" width="9.7109375" style="259" customWidth="1"/>
    <col min="6414" max="6414" width="8.7109375" style="259" customWidth="1"/>
    <col min="6415" max="6415" width="14.7109375" style="259" customWidth="1"/>
    <col min="6416" max="6416" width="12.140625" style="259" customWidth="1"/>
    <col min="6417" max="6417" width="11.28515625" style="259" customWidth="1"/>
    <col min="6418" max="6418" width="13.28515625" style="259" customWidth="1"/>
    <col min="6419" max="6423" width="10.5703125" style="259" customWidth="1"/>
    <col min="6424" max="6424" width="11" style="259" customWidth="1"/>
    <col min="6425" max="6425" width="19.140625" style="259" customWidth="1"/>
    <col min="6426" max="6426" width="11" style="259" customWidth="1"/>
    <col min="6427" max="6428" width="10.5703125" style="259" customWidth="1"/>
    <col min="6429" max="6429" width="12.42578125" style="259" customWidth="1"/>
    <col min="6430" max="6433" width="11.7109375" style="259" customWidth="1"/>
    <col min="6434" max="6434" width="12.42578125" style="259" customWidth="1"/>
    <col min="6435" max="6656" width="9.140625" style="259"/>
    <col min="6657" max="6657" width="3.7109375" style="259" customWidth="1"/>
    <col min="6658" max="6659" width="11.7109375" style="259" customWidth="1"/>
    <col min="6660" max="6660" width="9.7109375" style="259" customWidth="1"/>
    <col min="6661" max="6664" width="8.7109375" style="259" customWidth="1"/>
    <col min="6665" max="6665" width="12.7109375" style="259" customWidth="1"/>
    <col min="6666" max="6667" width="9.7109375" style="259" customWidth="1"/>
    <col min="6668" max="6668" width="13.7109375" style="259" customWidth="1"/>
    <col min="6669" max="6669" width="9.7109375" style="259" customWidth="1"/>
    <col min="6670" max="6670" width="8.7109375" style="259" customWidth="1"/>
    <col min="6671" max="6671" width="14.7109375" style="259" customWidth="1"/>
    <col min="6672" max="6672" width="12.140625" style="259" customWidth="1"/>
    <col min="6673" max="6673" width="11.28515625" style="259" customWidth="1"/>
    <col min="6674" max="6674" width="13.28515625" style="259" customWidth="1"/>
    <col min="6675" max="6679" width="10.5703125" style="259" customWidth="1"/>
    <col min="6680" max="6680" width="11" style="259" customWidth="1"/>
    <col min="6681" max="6681" width="19.140625" style="259" customWidth="1"/>
    <col min="6682" max="6682" width="11" style="259" customWidth="1"/>
    <col min="6683" max="6684" width="10.5703125" style="259" customWidth="1"/>
    <col min="6685" max="6685" width="12.42578125" style="259" customWidth="1"/>
    <col min="6686" max="6689" width="11.7109375" style="259" customWidth="1"/>
    <col min="6690" max="6690" width="12.42578125" style="259" customWidth="1"/>
    <col min="6691" max="6912" width="9.140625" style="259"/>
    <col min="6913" max="6913" width="3.7109375" style="259" customWidth="1"/>
    <col min="6914" max="6915" width="11.7109375" style="259" customWidth="1"/>
    <col min="6916" max="6916" width="9.7109375" style="259" customWidth="1"/>
    <col min="6917" max="6920" width="8.7109375" style="259" customWidth="1"/>
    <col min="6921" max="6921" width="12.7109375" style="259" customWidth="1"/>
    <col min="6922" max="6923" width="9.7109375" style="259" customWidth="1"/>
    <col min="6924" max="6924" width="13.7109375" style="259" customWidth="1"/>
    <col min="6925" max="6925" width="9.7109375" style="259" customWidth="1"/>
    <col min="6926" max="6926" width="8.7109375" style="259" customWidth="1"/>
    <col min="6927" max="6927" width="14.7109375" style="259" customWidth="1"/>
    <col min="6928" max="6928" width="12.140625" style="259" customWidth="1"/>
    <col min="6929" max="6929" width="11.28515625" style="259" customWidth="1"/>
    <col min="6930" max="6930" width="13.28515625" style="259" customWidth="1"/>
    <col min="6931" max="6935" width="10.5703125" style="259" customWidth="1"/>
    <col min="6936" max="6936" width="11" style="259" customWidth="1"/>
    <col min="6937" max="6937" width="19.140625" style="259" customWidth="1"/>
    <col min="6938" max="6938" width="11" style="259" customWidth="1"/>
    <col min="6939" max="6940" width="10.5703125" style="259" customWidth="1"/>
    <col min="6941" max="6941" width="12.42578125" style="259" customWidth="1"/>
    <col min="6942" max="6945" width="11.7109375" style="259" customWidth="1"/>
    <col min="6946" max="6946" width="12.42578125" style="259" customWidth="1"/>
    <col min="6947" max="7168" width="9.140625" style="259"/>
    <col min="7169" max="7169" width="3.7109375" style="259" customWidth="1"/>
    <col min="7170" max="7171" width="11.7109375" style="259" customWidth="1"/>
    <col min="7172" max="7172" width="9.7109375" style="259" customWidth="1"/>
    <col min="7173" max="7176" width="8.7109375" style="259" customWidth="1"/>
    <col min="7177" max="7177" width="12.7109375" style="259" customWidth="1"/>
    <col min="7178" max="7179" width="9.7109375" style="259" customWidth="1"/>
    <col min="7180" max="7180" width="13.7109375" style="259" customWidth="1"/>
    <col min="7181" max="7181" width="9.7109375" style="259" customWidth="1"/>
    <col min="7182" max="7182" width="8.7109375" style="259" customWidth="1"/>
    <col min="7183" max="7183" width="14.7109375" style="259" customWidth="1"/>
    <col min="7184" max="7184" width="12.140625" style="259" customWidth="1"/>
    <col min="7185" max="7185" width="11.28515625" style="259" customWidth="1"/>
    <col min="7186" max="7186" width="13.28515625" style="259" customWidth="1"/>
    <col min="7187" max="7191" width="10.5703125" style="259" customWidth="1"/>
    <col min="7192" max="7192" width="11" style="259" customWidth="1"/>
    <col min="7193" max="7193" width="19.140625" style="259" customWidth="1"/>
    <col min="7194" max="7194" width="11" style="259" customWidth="1"/>
    <col min="7195" max="7196" width="10.5703125" style="259" customWidth="1"/>
    <col min="7197" max="7197" width="12.42578125" style="259" customWidth="1"/>
    <col min="7198" max="7201" width="11.7109375" style="259" customWidth="1"/>
    <col min="7202" max="7202" width="12.42578125" style="259" customWidth="1"/>
    <col min="7203" max="7424" width="9.140625" style="259"/>
    <col min="7425" max="7425" width="3.7109375" style="259" customWidth="1"/>
    <col min="7426" max="7427" width="11.7109375" style="259" customWidth="1"/>
    <col min="7428" max="7428" width="9.7109375" style="259" customWidth="1"/>
    <col min="7429" max="7432" width="8.7109375" style="259" customWidth="1"/>
    <col min="7433" max="7433" width="12.7109375" style="259" customWidth="1"/>
    <col min="7434" max="7435" width="9.7109375" style="259" customWidth="1"/>
    <col min="7436" max="7436" width="13.7109375" style="259" customWidth="1"/>
    <col min="7437" max="7437" width="9.7109375" style="259" customWidth="1"/>
    <col min="7438" max="7438" width="8.7109375" style="259" customWidth="1"/>
    <col min="7439" max="7439" width="14.7109375" style="259" customWidth="1"/>
    <col min="7440" max="7440" width="12.140625" style="259" customWidth="1"/>
    <col min="7441" max="7441" width="11.28515625" style="259" customWidth="1"/>
    <col min="7442" max="7442" width="13.28515625" style="259" customWidth="1"/>
    <col min="7443" max="7447" width="10.5703125" style="259" customWidth="1"/>
    <col min="7448" max="7448" width="11" style="259" customWidth="1"/>
    <col min="7449" max="7449" width="19.140625" style="259" customWidth="1"/>
    <col min="7450" max="7450" width="11" style="259" customWidth="1"/>
    <col min="7451" max="7452" width="10.5703125" style="259" customWidth="1"/>
    <col min="7453" max="7453" width="12.42578125" style="259" customWidth="1"/>
    <col min="7454" max="7457" width="11.7109375" style="259" customWidth="1"/>
    <col min="7458" max="7458" width="12.42578125" style="259" customWidth="1"/>
    <col min="7459" max="7680" width="9.140625" style="259"/>
    <col min="7681" max="7681" width="3.7109375" style="259" customWidth="1"/>
    <col min="7682" max="7683" width="11.7109375" style="259" customWidth="1"/>
    <col min="7684" max="7684" width="9.7109375" style="259" customWidth="1"/>
    <col min="7685" max="7688" width="8.7109375" style="259" customWidth="1"/>
    <col min="7689" max="7689" width="12.7109375" style="259" customWidth="1"/>
    <col min="7690" max="7691" width="9.7109375" style="259" customWidth="1"/>
    <col min="7692" max="7692" width="13.7109375" style="259" customWidth="1"/>
    <col min="7693" max="7693" width="9.7109375" style="259" customWidth="1"/>
    <col min="7694" max="7694" width="8.7109375" style="259" customWidth="1"/>
    <col min="7695" max="7695" width="14.7109375" style="259" customWidth="1"/>
    <col min="7696" max="7696" width="12.140625" style="259" customWidth="1"/>
    <col min="7697" max="7697" width="11.28515625" style="259" customWidth="1"/>
    <col min="7698" max="7698" width="13.28515625" style="259" customWidth="1"/>
    <col min="7699" max="7703" width="10.5703125" style="259" customWidth="1"/>
    <col min="7704" max="7704" width="11" style="259" customWidth="1"/>
    <col min="7705" max="7705" width="19.140625" style="259" customWidth="1"/>
    <col min="7706" max="7706" width="11" style="259" customWidth="1"/>
    <col min="7707" max="7708" width="10.5703125" style="259" customWidth="1"/>
    <col min="7709" max="7709" width="12.42578125" style="259" customWidth="1"/>
    <col min="7710" max="7713" width="11.7109375" style="259" customWidth="1"/>
    <col min="7714" max="7714" width="12.42578125" style="259" customWidth="1"/>
    <col min="7715" max="7936" width="9.140625" style="259"/>
    <col min="7937" max="7937" width="3.7109375" style="259" customWidth="1"/>
    <col min="7938" max="7939" width="11.7109375" style="259" customWidth="1"/>
    <col min="7940" max="7940" width="9.7109375" style="259" customWidth="1"/>
    <col min="7941" max="7944" width="8.7109375" style="259" customWidth="1"/>
    <col min="7945" max="7945" width="12.7109375" style="259" customWidth="1"/>
    <col min="7946" max="7947" width="9.7109375" style="259" customWidth="1"/>
    <col min="7948" max="7948" width="13.7109375" style="259" customWidth="1"/>
    <col min="7949" max="7949" width="9.7109375" style="259" customWidth="1"/>
    <col min="7950" max="7950" width="8.7109375" style="259" customWidth="1"/>
    <col min="7951" max="7951" width="14.7109375" style="259" customWidth="1"/>
    <col min="7952" max="7952" width="12.140625" style="259" customWidth="1"/>
    <col min="7953" max="7953" width="11.28515625" style="259" customWidth="1"/>
    <col min="7954" max="7954" width="13.28515625" style="259" customWidth="1"/>
    <col min="7955" max="7959" width="10.5703125" style="259" customWidth="1"/>
    <col min="7960" max="7960" width="11" style="259" customWidth="1"/>
    <col min="7961" max="7961" width="19.140625" style="259" customWidth="1"/>
    <col min="7962" max="7962" width="11" style="259" customWidth="1"/>
    <col min="7963" max="7964" width="10.5703125" style="259" customWidth="1"/>
    <col min="7965" max="7965" width="12.42578125" style="259" customWidth="1"/>
    <col min="7966" max="7969" width="11.7109375" style="259" customWidth="1"/>
    <col min="7970" max="7970" width="12.42578125" style="259" customWidth="1"/>
    <col min="7971" max="8192" width="9.140625" style="259"/>
    <col min="8193" max="8193" width="3.7109375" style="259" customWidth="1"/>
    <col min="8194" max="8195" width="11.7109375" style="259" customWidth="1"/>
    <col min="8196" max="8196" width="9.7109375" style="259" customWidth="1"/>
    <col min="8197" max="8200" width="8.7109375" style="259" customWidth="1"/>
    <col min="8201" max="8201" width="12.7109375" style="259" customWidth="1"/>
    <col min="8202" max="8203" width="9.7109375" style="259" customWidth="1"/>
    <col min="8204" max="8204" width="13.7109375" style="259" customWidth="1"/>
    <col min="8205" max="8205" width="9.7109375" style="259" customWidth="1"/>
    <col min="8206" max="8206" width="8.7109375" style="259" customWidth="1"/>
    <col min="8207" max="8207" width="14.7109375" style="259" customWidth="1"/>
    <col min="8208" max="8208" width="12.140625" style="259" customWidth="1"/>
    <col min="8209" max="8209" width="11.28515625" style="259" customWidth="1"/>
    <col min="8210" max="8210" width="13.28515625" style="259" customWidth="1"/>
    <col min="8211" max="8215" width="10.5703125" style="259" customWidth="1"/>
    <col min="8216" max="8216" width="11" style="259" customWidth="1"/>
    <col min="8217" max="8217" width="19.140625" style="259" customWidth="1"/>
    <col min="8218" max="8218" width="11" style="259" customWidth="1"/>
    <col min="8219" max="8220" width="10.5703125" style="259" customWidth="1"/>
    <col min="8221" max="8221" width="12.42578125" style="259" customWidth="1"/>
    <col min="8222" max="8225" width="11.7109375" style="259" customWidth="1"/>
    <col min="8226" max="8226" width="12.42578125" style="259" customWidth="1"/>
    <col min="8227" max="8448" width="9.140625" style="259"/>
    <col min="8449" max="8449" width="3.7109375" style="259" customWidth="1"/>
    <col min="8450" max="8451" width="11.7109375" style="259" customWidth="1"/>
    <col min="8452" max="8452" width="9.7109375" style="259" customWidth="1"/>
    <col min="8453" max="8456" width="8.7109375" style="259" customWidth="1"/>
    <col min="8457" max="8457" width="12.7109375" style="259" customWidth="1"/>
    <col min="8458" max="8459" width="9.7109375" style="259" customWidth="1"/>
    <col min="8460" max="8460" width="13.7109375" style="259" customWidth="1"/>
    <col min="8461" max="8461" width="9.7109375" style="259" customWidth="1"/>
    <col min="8462" max="8462" width="8.7109375" style="259" customWidth="1"/>
    <col min="8463" max="8463" width="14.7109375" style="259" customWidth="1"/>
    <col min="8464" max="8464" width="12.140625" style="259" customWidth="1"/>
    <col min="8465" max="8465" width="11.28515625" style="259" customWidth="1"/>
    <col min="8466" max="8466" width="13.28515625" style="259" customWidth="1"/>
    <col min="8467" max="8471" width="10.5703125" style="259" customWidth="1"/>
    <col min="8472" max="8472" width="11" style="259" customWidth="1"/>
    <col min="8473" max="8473" width="19.140625" style="259" customWidth="1"/>
    <col min="8474" max="8474" width="11" style="259" customWidth="1"/>
    <col min="8475" max="8476" width="10.5703125" style="259" customWidth="1"/>
    <col min="8477" max="8477" width="12.42578125" style="259" customWidth="1"/>
    <col min="8478" max="8481" width="11.7109375" style="259" customWidth="1"/>
    <col min="8482" max="8482" width="12.42578125" style="259" customWidth="1"/>
    <col min="8483" max="8704" width="9.140625" style="259"/>
    <col min="8705" max="8705" width="3.7109375" style="259" customWidth="1"/>
    <col min="8706" max="8707" width="11.7109375" style="259" customWidth="1"/>
    <col min="8708" max="8708" width="9.7109375" style="259" customWidth="1"/>
    <col min="8709" max="8712" width="8.7109375" style="259" customWidth="1"/>
    <col min="8713" max="8713" width="12.7109375" style="259" customWidth="1"/>
    <col min="8714" max="8715" width="9.7109375" style="259" customWidth="1"/>
    <col min="8716" max="8716" width="13.7109375" style="259" customWidth="1"/>
    <col min="8717" max="8717" width="9.7109375" style="259" customWidth="1"/>
    <col min="8718" max="8718" width="8.7109375" style="259" customWidth="1"/>
    <col min="8719" max="8719" width="14.7109375" style="259" customWidth="1"/>
    <col min="8720" max="8720" width="12.140625" style="259" customWidth="1"/>
    <col min="8721" max="8721" width="11.28515625" style="259" customWidth="1"/>
    <col min="8722" max="8722" width="13.28515625" style="259" customWidth="1"/>
    <col min="8723" max="8727" width="10.5703125" style="259" customWidth="1"/>
    <col min="8728" max="8728" width="11" style="259" customWidth="1"/>
    <col min="8729" max="8729" width="19.140625" style="259" customWidth="1"/>
    <col min="8730" max="8730" width="11" style="259" customWidth="1"/>
    <col min="8731" max="8732" width="10.5703125" style="259" customWidth="1"/>
    <col min="8733" max="8733" width="12.42578125" style="259" customWidth="1"/>
    <col min="8734" max="8737" width="11.7109375" style="259" customWidth="1"/>
    <col min="8738" max="8738" width="12.42578125" style="259" customWidth="1"/>
    <col min="8739" max="8960" width="9.140625" style="259"/>
    <col min="8961" max="8961" width="3.7109375" style="259" customWidth="1"/>
    <col min="8962" max="8963" width="11.7109375" style="259" customWidth="1"/>
    <col min="8964" max="8964" width="9.7109375" style="259" customWidth="1"/>
    <col min="8965" max="8968" width="8.7109375" style="259" customWidth="1"/>
    <col min="8969" max="8969" width="12.7109375" style="259" customWidth="1"/>
    <col min="8970" max="8971" width="9.7109375" style="259" customWidth="1"/>
    <col min="8972" max="8972" width="13.7109375" style="259" customWidth="1"/>
    <col min="8973" max="8973" width="9.7109375" style="259" customWidth="1"/>
    <col min="8974" max="8974" width="8.7109375" style="259" customWidth="1"/>
    <col min="8975" max="8975" width="14.7109375" style="259" customWidth="1"/>
    <col min="8976" max="8976" width="12.140625" style="259" customWidth="1"/>
    <col min="8977" max="8977" width="11.28515625" style="259" customWidth="1"/>
    <col min="8978" max="8978" width="13.28515625" style="259" customWidth="1"/>
    <col min="8979" max="8983" width="10.5703125" style="259" customWidth="1"/>
    <col min="8984" max="8984" width="11" style="259" customWidth="1"/>
    <col min="8985" max="8985" width="19.140625" style="259" customWidth="1"/>
    <col min="8986" max="8986" width="11" style="259" customWidth="1"/>
    <col min="8987" max="8988" width="10.5703125" style="259" customWidth="1"/>
    <col min="8989" max="8989" width="12.42578125" style="259" customWidth="1"/>
    <col min="8990" max="8993" width="11.7109375" style="259" customWidth="1"/>
    <col min="8994" max="8994" width="12.42578125" style="259" customWidth="1"/>
    <col min="8995" max="9216" width="9.140625" style="259"/>
    <col min="9217" max="9217" width="3.7109375" style="259" customWidth="1"/>
    <col min="9218" max="9219" width="11.7109375" style="259" customWidth="1"/>
    <col min="9220" max="9220" width="9.7109375" style="259" customWidth="1"/>
    <col min="9221" max="9224" width="8.7109375" style="259" customWidth="1"/>
    <col min="9225" max="9225" width="12.7109375" style="259" customWidth="1"/>
    <col min="9226" max="9227" width="9.7109375" style="259" customWidth="1"/>
    <col min="9228" max="9228" width="13.7109375" style="259" customWidth="1"/>
    <col min="9229" max="9229" width="9.7109375" style="259" customWidth="1"/>
    <col min="9230" max="9230" width="8.7109375" style="259" customWidth="1"/>
    <col min="9231" max="9231" width="14.7109375" style="259" customWidth="1"/>
    <col min="9232" max="9232" width="12.140625" style="259" customWidth="1"/>
    <col min="9233" max="9233" width="11.28515625" style="259" customWidth="1"/>
    <col min="9234" max="9234" width="13.28515625" style="259" customWidth="1"/>
    <col min="9235" max="9239" width="10.5703125" style="259" customWidth="1"/>
    <col min="9240" max="9240" width="11" style="259" customWidth="1"/>
    <col min="9241" max="9241" width="19.140625" style="259" customWidth="1"/>
    <col min="9242" max="9242" width="11" style="259" customWidth="1"/>
    <col min="9243" max="9244" width="10.5703125" style="259" customWidth="1"/>
    <col min="9245" max="9245" width="12.42578125" style="259" customWidth="1"/>
    <col min="9246" max="9249" width="11.7109375" style="259" customWidth="1"/>
    <col min="9250" max="9250" width="12.42578125" style="259" customWidth="1"/>
    <col min="9251" max="9472" width="9.140625" style="259"/>
    <col min="9473" max="9473" width="3.7109375" style="259" customWidth="1"/>
    <col min="9474" max="9475" width="11.7109375" style="259" customWidth="1"/>
    <col min="9476" max="9476" width="9.7109375" style="259" customWidth="1"/>
    <col min="9477" max="9480" width="8.7109375" style="259" customWidth="1"/>
    <col min="9481" max="9481" width="12.7109375" style="259" customWidth="1"/>
    <col min="9482" max="9483" width="9.7109375" style="259" customWidth="1"/>
    <col min="9484" max="9484" width="13.7109375" style="259" customWidth="1"/>
    <col min="9485" max="9485" width="9.7109375" style="259" customWidth="1"/>
    <col min="9486" max="9486" width="8.7109375" style="259" customWidth="1"/>
    <col min="9487" max="9487" width="14.7109375" style="259" customWidth="1"/>
    <col min="9488" max="9488" width="12.140625" style="259" customWidth="1"/>
    <col min="9489" max="9489" width="11.28515625" style="259" customWidth="1"/>
    <col min="9490" max="9490" width="13.28515625" style="259" customWidth="1"/>
    <col min="9491" max="9495" width="10.5703125" style="259" customWidth="1"/>
    <col min="9496" max="9496" width="11" style="259" customWidth="1"/>
    <col min="9497" max="9497" width="19.140625" style="259" customWidth="1"/>
    <col min="9498" max="9498" width="11" style="259" customWidth="1"/>
    <col min="9499" max="9500" width="10.5703125" style="259" customWidth="1"/>
    <col min="9501" max="9501" width="12.42578125" style="259" customWidth="1"/>
    <col min="9502" max="9505" width="11.7109375" style="259" customWidth="1"/>
    <col min="9506" max="9506" width="12.42578125" style="259" customWidth="1"/>
    <col min="9507" max="9728" width="9.140625" style="259"/>
    <col min="9729" max="9729" width="3.7109375" style="259" customWidth="1"/>
    <col min="9730" max="9731" width="11.7109375" style="259" customWidth="1"/>
    <col min="9732" max="9732" width="9.7109375" style="259" customWidth="1"/>
    <col min="9733" max="9736" width="8.7109375" style="259" customWidth="1"/>
    <col min="9737" max="9737" width="12.7109375" style="259" customWidth="1"/>
    <col min="9738" max="9739" width="9.7109375" style="259" customWidth="1"/>
    <col min="9740" max="9740" width="13.7109375" style="259" customWidth="1"/>
    <col min="9741" max="9741" width="9.7109375" style="259" customWidth="1"/>
    <col min="9742" max="9742" width="8.7109375" style="259" customWidth="1"/>
    <col min="9743" max="9743" width="14.7109375" style="259" customWidth="1"/>
    <col min="9744" max="9744" width="12.140625" style="259" customWidth="1"/>
    <col min="9745" max="9745" width="11.28515625" style="259" customWidth="1"/>
    <col min="9746" max="9746" width="13.28515625" style="259" customWidth="1"/>
    <col min="9747" max="9751" width="10.5703125" style="259" customWidth="1"/>
    <col min="9752" max="9752" width="11" style="259" customWidth="1"/>
    <col min="9753" max="9753" width="19.140625" style="259" customWidth="1"/>
    <col min="9754" max="9754" width="11" style="259" customWidth="1"/>
    <col min="9755" max="9756" width="10.5703125" style="259" customWidth="1"/>
    <col min="9757" max="9757" width="12.42578125" style="259" customWidth="1"/>
    <col min="9758" max="9761" width="11.7109375" style="259" customWidth="1"/>
    <col min="9762" max="9762" width="12.42578125" style="259" customWidth="1"/>
    <col min="9763" max="9984" width="9.140625" style="259"/>
    <col min="9985" max="9985" width="3.7109375" style="259" customWidth="1"/>
    <col min="9986" max="9987" width="11.7109375" style="259" customWidth="1"/>
    <col min="9988" max="9988" width="9.7109375" style="259" customWidth="1"/>
    <col min="9989" max="9992" width="8.7109375" style="259" customWidth="1"/>
    <col min="9993" max="9993" width="12.7109375" style="259" customWidth="1"/>
    <col min="9994" max="9995" width="9.7109375" style="259" customWidth="1"/>
    <col min="9996" max="9996" width="13.7109375" style="259" customWidth="1"/>
    <col min="9997" max="9997" width="9.7109375" style="259" customWidth="1"/>
    <col min="9998" max="9998" width="8.7109375" style="259" customWidth="1"/>
    <col min="9999" max="9999" width="14.7109375" style="259" customWidth="1"/>
    <col min="10000" max="10000" width="12.140625" style="259" customWidth="1"/>
    <col min="10001" max="10001" width="11.28515625" style="259" customWidth="1"/>
    <col min="10002" max="10002" width="13.28515625" style="259" customWidth="1"/>
    <col min="10003" max="10007" width="10.5703125" style="259" customWidth="1"/>
    <col min="10008" max="10008" width="11" style="259" customWidth="1"/>
    <col min="10009" max="10009" width="19.140625" style="259" customWidth="1"/>
    <col min="10010" max="10010" width="11" style="259" customWidth="1"/>
    <col min="10011" max="10012" width="10.5703125" style="259" customWidth="1"/>
    <col min="10013" max="10013" width="12.42578125" style="259" customWidth="1"/>
    <col min="10014" max="10017" width="11.7109375" style="259" customWidth="1"/>
    <col min="10018" max="10018" width="12.42578125" style="259" customWidth="1"/>
    <col min="10019" max="10240" width="9.140625" style="259"/>
    <col min="10241" max="10241" width="3.7109375" style="259" customWidth="1"/>
    <col min="10242" max="10243" width="11.7109375" style="259" customWidth="1"/>
    <col min="10244" max="10244" width="9.7109375" style="259" customWidth="1"/>
    <col min="10245" max="10248" width="8.7109375" style="259" customWidth="1"/>
    <col min="10249" max="10249" width="12.7109375" style="259" customWidth="1"/>
    <col min="10250" max="10251" width="9.7109375" style="259" customWidth="1"/>
    <col min="10252" max="10252" width="13.7109375" style="259" customWidth="1"/>
    <col min="10253" max="10253" width="9.7109375" style="259" customWidth="1"/>
    <col min="10254" max="10254" width="8.7109375" style="259" customWidth="1"/>
    <col min="10255" max="10255" width="14.7109375" style="259" customWidth="1"/>
    <col min="10256" max="10256" width="12.140625" style="259" customWidth="1"/>
    <col min="10257" max="10257" width="11.28515625" style="259" customWidth="1"/>
    <col min="10258" max="10258" width="13.28515625" style="259" customWidth="1"/>
    <col min="10259" max="10263" width="10.5703125" style="259" customWidth="1"/>
    <col min="10264" max="10264" width="11" style="259" customWidth="1"/>
    <col min="10265" max="10265" width="19.140625" style="259" customWidth="1"/>
    <col min="10266" max="10266" width="11" style="259" customWidth="1"/>
    <col min="10267" max="10268" width="10.5703125" style="259" customWidth="1"/>
    <col min="10269" max="10269" width="12.42578125" style="259" customWidth="1"/>
    <col min="10270" max="10273" width="11.7109375" style="259" customWidth="1"/>
    <col min="10274" max="10274" width="12.42578125" style="259" customWidth="1"/>
    <col min="10275" max="10496" width="9.140625" style="259"/>
    <col min="10497" max="10497" width="3.7109375" style="259" customWidth="1"/>
    <col min="10498" max="10499" width="11.7109375" style="259" customWidth="1"/>
    <col min="10500" max="10500" width="9.7109375" style="259" customWidth="1"/>
    <col min="10501" max="10504" width="8.7109375" style="259" customWidth="1"/>
    <col min="10505" max="10505" width="12.7109375" style="259" customWidth="1"/>
    <col min="10506" max="10507" width="9.7109375" style="259" customWidth="1"/>
    <col min="10508" max="10508" width="13.7109375" style="259" customWidth="1"/>
    <col min="10509" max="10509" width="9.7109375" style="259" customWidth="1"/>
    <col min="10510" max="10510" width="8.7109375" style="259" customWidth="1"/>
    <col min="10511" max="10511" width="14.7109375" style="259" customWidth="1"/>
    <col min="10512" max="10512" width="12.140625" style="259" customWidth="1"/>
    <col min="10513" max="10513" width="11.28515625" style="259" customWidth="1"/>
    <col min="10514" max="10514" width="13.28515625" style="259" customWidth="1"/>
    <col min="10515" max="10519" width="10.5703125" style="259" customWidth="1"/>
    <col min="10520" max="10520" width="11" style="259" customWidth="1"/>
    <col min="10521" max="10521" width="19.140625" style="259" customWidth="1"/>
    <col min="10522" max="10522" width="11" style="259" customWidth="1"/>
    <col min="10523" max="10524" width="10.5703125" style="259" customWidth="1"/>
    <col min="10525" max="10525" width="12.42578125" style="259" customWidth="1"/>
    <col min="10526" max="10529" width="11.7109375" style="259" customWidth="1"/>
    <col min="10530" max="10530" width="12.42578125" style="259" customWidth="1"/>
    <col min="10531" max="10752" width="9.140625" style="259"/>
    <col min="10753" max="10753" width="3.7109375" style="259" customWidth="1"/>
    <col min="10754" max="10755" width="11.7109375" style="259" customWidth="1"/>
    <col min="10756" max="10756" width="9.7109375" style="259" customWidth="1"/>
    <col min="10757" max="10760" width="8.7109375" style="259" customWidth="1"/>
    <col min="10761" max="10761" width="12.7109375" style="259" customWidth="1"/>
    <col min="10762" max="10763" width="9.7109375" style="259" customWidth="1"/>
    <col min="10764" max="10764" width="13.7109375" style="259" customWidth="1"/>
    <col min="10765" max="10765" width="9.7109375" style="259" customWidth="1"/>
    <col min="10766" max="10766" width="8.7109375" style="259" customWidth="1"/>
    <col min="10767" max="10767" width="14.7109375" style="259" customWidth="1"/>
    <col min="10768" max="10768" width="12.140625" style="259" customWidth="1"/>
    <col min="10769" max="10769" width="11.28515625" style="259" customWidth="1"/>
    <col min="10770" max="10770" width="13.28515625" style="259" customWidth="1"/>
    <col min="10771" max="10775" width="10.5703125" style="259" customWidth="1"/>
    <col min="10776" max="10776" width="11" style="259" customWidth="1"/>
    <col min="10777" max="10777" width="19.140625" style="259" customWidth="1"/>
    <col min="10778" max="10778" width="11" style="259" customWidth="1"/>
    <col min="10779" max="10780" width="10.5703125" style="259" customWidth="1"/>
    <col min="10781" max="10781" width="12.42578125" style="259" customWidth="1"/>
    <col min="10782" max="10785" width="11.7109375" style="259" customWidth="1"/>
    <col min="10786" max="10786" width="12.42578125" style="259" customWidth="1"/>
    <col min="10787" max="11008" width="9.140625" style="259"/>
    <col min="11009" max="11009" width="3.7109375" style="259" customWidth="1"/>
    <col min="11010" max="11011" width="11.7109375" style="259" customWidth="1"/>
    <col min="11012" max="11012" width="9.7109375" style="259" customWidth="1"/>
    <col min="11013" max="11016" width="8.7109375" style="259" customWidth="1"/>
    <col min="11017" max="11017" width="12.7109375" style="259" customWidth="1"/>
    <col min="11018" max="11019" width="9.7109375" style="259" customWidth="1"/>
    <col min="11020" max="11020" width="13.7109375" style="259" customWidth="1"/>
    <col min="11021" max="11021" width="9.7109375" style="259" customWidth="1"/>
    <col min="11022" max="11022" width="8.7109375" style="259" customWidth="1"/>
    <col min="11023" max="11023" width="14.7109375" style="259" customWidth="1"/>
    <col min="11024" max="11024" width="12.140625" style="259" customWidth="1"/>
    <col min="11025" max="11025" width="11.28515625" style="259" customWidth="1"/>
    <col min="11026" max="11026" width="13.28515625" style="259" customWidth="1"/>
    <col min="11027" max="11031" width="10.5703125" style="259" customWidth="1"/>
    <col min="11032" max="11032" width="11" style="259" customWidth="1"/>
    <col min="11033" max="11033" width="19.140625" style="259" customWidth="1"/>
    <col min="11034" max="11034" width="11" style="259" customWidth="1"/>
    <col min="11035" max="11036" width="10.5703125" style="259" customWidth="1"/>
    <col min="11037" max="11037" width="12.42578125" style="259" customWidth="1"/>
    <col min="11038" max="11041" width="11.7109375" style="259" customWidth="1"/>
    <col min="11042" max="11042" width="12.42578125" style="259" customWidth="1"/>
    <col min="11043" max="11264" width="9.140625" style="259"/>
    <col min="11265" max="11265" width="3.7109375" style="259" customWidth="1"/>
    <col min="11266" max="11267" width="11.7109375" style="259" customWidth="1"/>
    <col min="11268" max="11268" width="9.7109375" style="259" customWidth="1"/>
    <col min="11269" max="11272" width="8.7109375" style="259" customWidth="1"/>
    <col min="11273" max="11273" width="12.7109375" style="259" customWidth="1"/>
    <col min="11274" max="11275" width="9.7109375" style="259" customWidth="1"/>
    <col min="11276" max="11276" width="13.7109375" style="259" customWidth="1"/>
    <col min="11277" max="11277" width="9.7109375" style="259" customWidth="1"/>
    <col min="11278" max="11278" width="8.7109375" style="259" customWidth="1"/>
    <col min="11279" max="11279" width="14.7109375" style="259" customWidth="1"/>
    <col min="11280" max="11280" width="12.140625" style="259" customWidth="1"/>
    <col min="11281" max="11281" width="11.28515625" style="259" customWidth="1"/>
    <col min="11282" max="11282" width="13.28515625" style="259" customWidth="1"/>
    <col min="11283" max="11287" width="10.5703125" style="259" customWidth="1"/>
    <col min="11288" max="11288" width="11" style="259" customWidth="1"/>
    <col min="11289" max="11289" width="19.140625" style="259" customWidth="1"/>
    <col min="11290" max="11290" width="11" style="259" customWidth="1"/>
    <col min="11291" max="11292" width="10.5703125" style="259" customWidth="1"/>
    <col min="11293" max="11293" width="12.42578125" style="259" customWidth="1"/>
    <col min="11294" max="11297" width="11.7109375" style="259" customWidth="1"/>
    <col min="11298" max="11298" width="12.42578125" style="259" customWidth="1"/>
    <col min="11299" max="11520" width="9.140625" style="259"/>
    <col min="11521" max="11521" width="3.7109375" style="259" customWidth="1"/>
    <col min="11522" max="11523" width="11.7109375" style="259" customWidth="1"/>
    <col min="11524" max="11524" width="9.7109375" style="259" customWidth="1"/>
    <col min="11525" max="11528" width="8.7109375" style="259" customWidth="1"/>
    <col min="11529" max="11529" width="12.7109375" style="259" customWidth="1"/>
    <col min="11530" max="11531" width="9.7109375" style="259" customWidth="1"/>
    <col min="11532" max="11532" width="13.7109375" style="259" customWidth="1"/>
    <col min="11533" max="11533" width="9.7109375" style="259" customWidth="1"/>
    <col min="11534" max="11534" width="8.7109375" style="259" customWidth="1"/>
    <col min="11535" max="11535" width="14.7109375" style="259" customWidth="1"/>
    <col min="11536" max="11536" width="12.140625" style="259" customWidth="1"/>
    <col min="11537" max="11537" width="11.28515625" style="259" customWidth="1"/>
    <col min="11538" max="11538" width="13.28515625" style="259" customWidth="1"/>
    <col min="11539" max="11543" width="10.5703125" style="259" customWidth="1"/>
    <col min="11544" max="11544" width="11" style="259" customWidth="1"/>
    <col min="11545" max="11545" width="19.140625" style="259" customWidth="1"/>
    <col min="11546" max="11546" width="11" style="259" customWidth="1"/>
    <col min="11547" max="11548" width="10.5703125" style="259" customWidth="1"/>
    <col min="11549" max="11549" width="12.42578125" style="259" customWidth="1"/>
    <col min="11550" max="11553" width="11.7109375" style="259" customWidth="1"/>
    <col min="11554" max="11554" width="12.42578125" style="259" customWidth="1"/>
    <col min="11555" max="11776" width="9.140625" style="259"/>
    <col min="11777" max="11777" width="3.7109375" style="259" customWidth="1"/>
    <col min="11778" max="11779" width="11.7109375" style="259" customWidth="1"/>
    <col min="11780" max="11780" width="9.7109375" style="259" customWidth="1"/>
    <col min="11781" max="11784" width="8.7109375" style="259" customWidth="1"/>
    <col min="11785" max="11785" width="12.7109375" style="259" customWidth="1"/>
    <col min="11786" max="11787" width="9.7109375" style="259" customWidth="1"/>
    <col min="11788" max="11788" width="13.7109375" style="259" customWidth="1"/>
    <col min="11789" max="11789" width="9.7109375" style="259" customWidth="1"/>
    <col min="11790" max="11790" width="8.7109375" style="259" customWidth="1"/>
    <col min="11791" max="11791" width="14.7109375" style="259" customWidth="1"/>
    <col min="11792" max="11792" width="12.140625" style="259" customWidth="1"/>
    <col min="11793" max="11793" width="11.28515625" style="259" customWidth="1"/>
    <col min="11794" max="11794" width="13.28515625" style="259" customWidth="1"/>
    <col min="11795" max="11799" width="10.5703125" style="259" customWidth="1"/>
    <col min="11800" max="11800" width="11" style="259" customWidth="1"/>
    <col min="11801" max="11801" width="19.140625" style="259" customWidth="1"/>
    <col min="11802" max="11802" width="11" style="259" customWidth="1"/>
    <col min="11803" max="11804" width="10.5703125" style="259" customWidth="1"/>
    <col min="11805" max="11805" width="12.42578125" style="259" customWidth="1"/>
    <col min="11806" max="11809" width="11.7109375" style="259" customWidth="1"/>
    <col min="11810" max="11810" width="12.42578125" style="259" customWidth="1"/>
    <col min="11811" max="12032" width="9.140625" style="259"/>
    <col min="12033" max="12033" width="3.7109375" style="259" customWidth="1"/>
    <col min="12034" max="12035" width="11.7109375" style="259" customWidth="1"/>
    <col min="12036" max="12036" width="9.7109375" style="259" customWidth="1"/>
    <col min="12037" max="12040" width="8.7109375" style="259" customWidth="1"/>
    <col min="12041" max="12041" width="12.7109375" style="259" customWidth="1"/>
    <col min="12042" max="12043" width="9.7109375" style="259" customWidth="1"/>
    <col min="12044" max="12044" width="13.7109375" style="259" customWidth="1"/>
    <col min="12045" max="12045" width="9.7109375" style="259" customWidth="1"/>
    <col min="12046" max="12046" width="8.7109375" style="259" customWidth="1"/>
    <col min="12047" max="12047" width="14.7109375" style="259" customWidth="1"/>
    <col min="12048" max="12048" width="12.140625" style="259" customWidth="1"/>
    <col min="12049" max="12049" width="11.28515625" style="259" customWidth="1"/>
    <col min="12050" max="12050" width="13.28515625" style="259" customWidth="1"/>
    <col min="12051" max="12055" width="10.5703125" style="259" customWidth="1"/>
    <col min="12056" max="12056" width="11" style="259" customWidth="1"/>
    <col min="12057" max="12057" width="19.140625" style="259" customWidth="1"/>
    <col min="12058" max="12058" width="11" style="259" customWidth="1"/>
    <col min="12059" max="12060" width="10.5703125" style="259" customWidth="1"/>
    <col min="12061" max="12061" width="12.42578125" style="259" customWidth="1"/>
    <col min="12062" max="12065" width="11.7109375" style="259" customWidth="1"/>
    <col min="12066" max="12066" width="12.42578125" style="259" customWidth="1"/>
    <col min="12067" max="12288" width="9.140625" style="259"/>
    <col min="12289" max="12289" width="3.7109375" style="259" customWidth="1"/>
    <col min="12290" max="12291" width="11.7109375" style="259" customWidth="1"/>
    <col min="12292" max="12292" width="9.7109375" style="259" customWidth="1"/>
    <col min="12293" max="12296" width="8.7109375" style="259" customWidth="1"/>
    <col min="12297" max="12297" width="12.7109375" style="259" customWidth="1"/>
    <col min="12298" max="12299" width="9.7109375" style="259" customWidth="1"/>
    <col min="12300" max="12300" width="13.7109375" style="259" customWidth="1"/>
    <col min="12301" max="12301" width="9.7109375" style="259" customWidth="1"/>
    <col min="12302" max="12302" width="8.7109375" style="259" customWidth="1"/>
    <col min="12303" max="12303" width="14.7109375" style="259" customWidth="1"/>
    <col min="12304" max="12304" width="12.140625" style="259" customWidth="1"/>
    <col min="12305" max="12305" width="11.28515625" style="259" customWidth="1"/>
    <col min="12306" max="12306" width="13.28515625" style="259" customWidth="1"/>
    <col min="12307" max="12311" width="10.5703125" style="259" customWidth="1"/>
    <col min="12312" max="12312" width="11" style="259" customWidth="1"/>
    <col min="12313" max="12313" width="19.140625" style="259" customWidth="1"/>
    <col min="12314" max="12314" width="11" style="259" customWidth="1"/>
    <col min="12315" max="12316" width="10.5703125" style="259" customWidth="1"/>
    <col min="12317" max="12317" width="12.42578125" style="259" customWidth="1"/>
    <col min="12318" max="12321" width="11.7109375" style="259" customWidth="1"/>
    <col min="12322" max="12322" width="12.42578125" style="259" customWidth="1"/>
    <col min="12323" max="12544" width="9.140625" style="259"/>
    <col min="12545" max="12545" width="3.7109375" style="259" customWidth="1"/>
    <col min="12546" max="12547" width="11.7109375" style="259" customWidth="1"/>
    <col min="12548" max="12548" width="9.7109375" style="259" customWidth="1"/>
    <col min="12549" max="12552" width="8.7109375" style="259" customWidth="1"/>
    <col min="12553" max="12553" width="12.7109375" style="259" customWidth="1"/>
    <col min="12554" max="12555" width="9.7109375" style="259" customWidth="1"/>
    <col min="12556" max="12556" width="13.7109375" style="259" customWidth="1"/>
    <col min="12557" max="12557" width="9.7109375" style="259" customWidth="1"/>
    <col min="12558" max="12558" width="8.7109375" style="259" customWidth="1"/>
    <col min="12559" max="12559" width="14.7109375" style="259" customWidth="1"/>
    <col min="12560" max="12560" width="12.140625" style="259" customWidth="1"/>
    <col min="12561" max="12561" width="11.28515625" style="259" customWidth="1"/>
    <col min="12562" max="12562" width="13.28515625" style="259" customWidth="1"/>
    <col min="12563" max="12567" width="10.5703125" style="259" customWidth="1"/>
    <col min="12568" max="12568" width="11" style="259" customWidth="1"/>
    <col min="12569" max="12569" width="19.140625" style="259" customWidth="1"/>
    <col min="12570" max="12570" width="11" style="259" customWidth="1"/>
    <col min="12571" max="12572" width="10.5703125" style="259" customWidth="1"/>
    <col min="12573" max="12573" width="12.42578125" style="259" customWidth="1"/>
    <col min="12574" max="12577" width="11.7109375" style="259" customWidth="1"/>
    <col min="12578" max="12578" width="12.42578125" style="259" customWidth="1"/>
    <col min="12579" max="12800" width="9.140625" style="259"/>
    <col min="12801" max="12801" width="3.7109375" style="259" customWidth="1"/>
    <col min="12802" max="12803" width="11.7109375" style="259" customWidth="1"/>
    <col min="12804" max="12804" width="9.7109375" style="259" customWidth="1"/>
    <col min="12805" max="12808" width="8.7109375" style="259" customWidth="1"/>
    <col min="12809" max="12809" width="12.7109375" style="259" customWidth="1"/>
    <col min="12810" max="12811" width="9.7109375" style="259" customWidth="1"/>
    <col min="12812" max="12812" width="13.7109375" style="259" customWidth="1"/>
    <col min="12813" max="12813" width="9.7109375" style="259" customWidth="1"/>
    <col min="12814" max="12814" width="8.7109375" style="259" customWidth="1"/>
    <col min="12815" max="12815" width="14.7109375" style="259" customWidth="1"/>
    <col min="12816" max="12816" width="12.140625" style="259" customWidth="1"/>
    <col min="12817" max="12817" width="11.28515625" style="259" customWidth="1"/>
    <col min="12818" max="12818" width="13.28515625" style="259" customWidth="1"/>
    <col min="12819" max="12823" width="10.5703125" style="259" customWidth="1"/>
    <col min="12824" max="12824" width="11" style="259" customWidth="1"/>
    <col min="12825" max="12825" width="19.140625" style="259" customWidth="1"/>
    <col min="12826" max="12826" width="11" style="259" customWidth="1"/>
    <col min="12827" max="12828" width="10.5703125" style="259" customWidth="1"/>
    <col min="12829" max="12829" width="12.42578125" style="259" customWidth="1"/>
    <col min="12830" max="12833" width="11.7109375" style="259" customWidth="1"/>
    <col min="12834" max="12834" width="12.42578125" style="259" customWidth="1"/>
    <col min="12835" max="13056" width="9.140625" style="259"/>
    <col min="13057" max="13057" width="3.7109375" style="259" customWidth="1"/>
    <col min="13058" max="13059" width="11.7109375" style="259" customWidth="1"/>
    <col min="13060" max="13060" width="9.7109375" style="259" customWidth="1"/>
    <col min="13061" max="13064" width="8.7109375" style="259" customWidth="1"/>
    <col min="13065" max="13065" width="12.7109375" style="259" customWidth="1"/>
    <col min="13066" max="13067" width="9.7109375" style="259" customWidth="1"/>
    <col min="13068" max="13068" width="13.7109375" style="259" customWidth="1"/>
    <col min="13069" max="13069" width="9.7109375" style="259" customWidth="1"/>
    <col min="13070" max="13070" width="8.7109375" style="259" customWidth="1"/>
    <col min="13071" max="13071" width="14.7109375" style="259" customWidth="1"/>
    <col min="13072" max="13072" width="12.140625" style="259" customWidth="1"/>
    <col min="13073" max="13073" width="11.28515625" style="259" customWidth="1"/>
    <col min="13074" max="13074" width="13.28515625" style="259" customWidth="1"/>
    <col min="13075" max="13079" width="10.5703125" style="259" customWidth="1"/>
    <col min="13080" max="13080" width="11" style="259" customWidth="1"/>
    <col min="13081" max="13081" width="19.140625" style="259" customWidth="1"/>
    <col min="13082" max="13082" width="11" style="259" customWidth="1"/>
    <col min="13083" max="13084" width="10.5703125" style="259" customWidth="1"/>
    <col min="13085" max="13085" width="12.42578125" style="259" customWidth="1"/>
    <col min="13086" max="13089" width="11.7109375" style="259" customWidth="1"/>
    <col min="13090" max="13090" width="12.42578125" style="259" customWidth="1"/>
    <col min="13091" max="13312" width="9.140625" style="259"/>
    <col min="13313" max="13313" width="3.7109375" style="259" customWidth="1"/>
    <col min="13314" max="13315" width="11.7109375" style="259" customWidth="1"/>
    <col min="13316" max="13316" width="9.7109375" style="259" customWidth="1"/>
    <col min="13317" max="13320" width="8.7109375" style="259" customWidth="1"/>
    <col min="13321" max="13321" width="12.7109375" style="259" customWidth="1"/>
    <col min="13322" max="13323" width="9.7109375" style="259" customWidth="1"/>
    <col min="13324" max="13324" width="13.7109375" style="259" customWidth="1"/>
    <col min="13325" max="13325" width="9.7109375" style="259" customWidth="1"/>
    <col min="13326" max="13326" width="8.7109375" style="259" customWidth="1"/>
    <col min="13327" max="13327" width="14.7109375" style="259" customWidth="1"/>
    <col min="13328" max="13328" width="12.140625" style="259" customWidth="1"/>
    <col min="13329" max="13329" width="11.28515625" style="259" customWidth="1"/>
    <col min="13330" max="13330" width="13.28515625" style="259" customWidth="1"/>
    <col min="13331" max="13335" width="10.5703125" style="259" customWidth="1"/>
    <col min="13336" max="13336" width="11" style="259" customWidth="1"/>
    <col min="13337" max="13337" width="19.140625" style="259" customWidth="1"/>
    <col min="13338" max="13338" width="11" style="259" customWidth="1"/>
    <col min="13339" max="13340" width="10.5703125" style="259" customWidth="1"/>
    <col min="13341" max="13341" width="12.42578125" style="259" customWidth="1"/>
    <col min="13342" max="13345" width="11.7109375" style="259" customWidth="1"/>
    <col min="13346" max="13346" width="12.42578125" style="259" customWidth="1"/>
    <col min="13347" max="13568" width="9.140625" style="259"/>
    <col min="13569" max="13569" width="3.7109375" style="259" customWidth="1"/>
    <col min="13570" max="13571" width="11.7109375" style="259" customWidth="1"/>
    <col min="13572" max="13572" width="9.7109375" style="259" customWidth="1"/>
    <col min="13573" max="13576" width="8.7109375" style="259" customWidth="1"/>
    <col min="13577" max="13577" width="12.7109375" style="259" customWidth="1"/>
    <col min="13578" max="13579" width="9.7109375" style="259" customWidth="1"/>
    <col min="13580" max="13580" width="13.7109375" style="259" customWidth="1"/>
    <col min="13581" max="13581" width="9.7109375" style="259" customWidth="1"/>
    <col min="13582" max="13582" width="8.7109375" style="259" customWidth="1"/>
    <col min="13583" max="13583" width="14.7109375" style="259" customWidth="1"/>
    <col min="13584" max="13584" width="12.140625" style="259" customWidth="1"/>
    <col min="13585" max="13585" width="11.28515625" style="259" customWidth="1"/>
    <col min="13586" max="13586" width="13.28515625" style="259" customWidth="1"/>
    <col min="13587" max="13591" width="10.5703125" style="259" customWidth="1"/>
    <col min="13592" max="13592" width="11" style="259" customWidth="1"/>
    <col min="13593" max="13593" width="19.140625" style="259" customWidth="1"/>
    <col min="13594" max="13594" width="11" style="259" customWidth="1"/>
    <col min="13595" max="13596" width="10.5703125" style="259" customWidth="1"/>
    <col min="13597" max="13597" width="12.42578125" style="259" customWidth="1"/>
    <col min="13598" max="13601" width="11.7109375" style="259" customWidth="1"/>
    <col min="13602" max="13602" width="12.42578125" style="259" customWidth="1"/>
    <col min="13603" max="13824" width="9.140625" style="259"/>
    <col min="13825" max="13825" width="3.7109375" style="259" customWidth="1"/>
    <col min="13826" max="13827" width="11.7109375" style="259" customWidth="1"/>
    <col min="13828" max="13828" width="9.7109375" style="259" customWidth="1"/>
    <col min="13829" max="13832" width="8.7109375" style="259" customWidth="1"/>
    <col min="13833" max="13833" width="12.7109375" style="259" customWidth="1"/>
    <col min="13834" max="13835" width="9.7109375" style="259" customWidth="1"/>
    <col min="13836" max="13836" width="13.7109375" style="259" customWidth="1"/>
    <col min="13837" max="13837" width="9.7109375" style="259" customWidth="1"/>
    <col min="13838" max="13838" width="8.7109375" style="259" customWidth="1"/>
    <col min="13839" max="13839" width="14.7109375" style="259" customWidth="1"/>
    <col min="13840" max="13840" width="12.140625" style="259" customWidth="1"/>
    <col min="13841" max="13841" width="11.28515625" style="259" customWidth="1"/>
    <col min="13842" max="13842" width="13.28515625" style="259" customWidth="1"/>
    <col min="13843" max="13847" width="10.5703125" style="259" customWidth="1"/>
    <col min="13848" max="13848" width="11" style="259" customWidth="1"/>
    <col min="13849" max="13849" width="19.140625" style="259" customWidth="1"/>
    <col min="13850" max="13850" width="11" style="259" customWidth="1"/>
    <col min="13851" max="13852" width="10.5703125" style="259" customWidth="1"/>
    <col min="13853" max="13853" width="12.42578125" style="259" customWidth="1"/>
    <col min="13854" max="13857" width="11.7109375" style="259" customWidth="1"/>
    <col min="13858" max="13858" width="12.42578125" style="259" customWidth="1"/>
    <col min="13859" max="14080" width="9.140625" style="259"/>
    <col min="14081" max="14081" width="3.7109375" style="259" customWidth="1"/>
    <col min="14082" max="14083" width="11.7109375" style="259" customWidth="1"/>
    <col min="14084" max="14084" width="9.7109375" style="259" customWidth="1"/>
    <col min="14085" max="14088" width="8.7109375" style="259" customWidth="1"/>
    <col min="14089" max="14089" width="12.7109375" style="259" customWidth="1"/>
    <col min="14090" max="14091" width="9.7109375" style="259" customWidth="1"/>
    <col min="14092" max="14092" width="13.7109375" style="259" customWidth="1"/>
    <col min="14093" max="14093" width="9.7109375" style="259" customWidth="1"/>
    <col min="14094" max="14094" width="8.7109375" style="259" customWidth="1"/>
    <col min="14095" max="14095" width="14.7109375" style="259" customWidth="1"/>
    <col min="14096" max="14096" width="12.140625" style="259" customWidth="1"/>
    <col min="14097" max="14097" width="11.28515625" style="259" customWidth="1"/>
    <col min="14098" max="14098" width="13.28515625" style="259" customWidth="1"/>
    <col min="14099" max="14103" width="10.5703125" style="259" customWidth="1"/>
    <col min="14104" max="14104" width="11" style="259" customWidth="1"/>
    <col min="14105" max="14105" width="19.140625" style="259" customWidth="1"/>
    <col min="14106" max="14106" width="11" style="259" customWidth="1"/>
    <col min="14107" max="14108" width="10.5703125" style="259" customWidth="1"/>
    <col min="14109" max="14109" width="12.42578125" style="259" customWidth="1"/>
    <col min="14110" max="14113" width="11.7109375" style="259" customWidth="1"/>
    <col min="14114" max="14114" width="12.42578125" style="259" customWidth="1"/>
    <col min="14115" max="14336" width="9.140625" style="259"/>
    <col min="14337" max="14337" width="3.7109375" style="259" customWidth="1"/>
    <col min="14338" max="14339" width="11.7109375" style="259" customWidth="1"/>
    <col min="14340" max="14340" width="9.7109375" style="259" customWidth="1"/>
    <col min="14341" max="14344" width="8.7109375" style="259" customWidth="1"/>
    <col min="14345" max="14345" width="12.7109375" style="259" customWidth="1"/>
    <col min="14346" max="14347" width="9.7109375" style="259" customWidth="1"/>
    <col min="14348" max="14348" width="13.7109375" style="259" customWidth="1"/>
    <col min="14349" max="14349" width="9.7109375" style="259" customWidth="1"/>
    <col min="14350" max="14350" width="8.7109375" style="259" customWidth="1"/>
    <col min="14351" max="14351" width="14.7109375" style="259" customWidth="1"/>
    <col min="14352" max="14352" width="12.140625" style="259" customWidth="1"/>
    <col min="14353" max="14353" width="11.28515625" style="259" customWidth="1"/>
    <col min="14354" max="14354" width="13.28515625" style="259" customWidth="1"/>
    <col min="14355" max="14359" width="10.5703125" style="259" customWidth="1"/>
    <col min="14360" max="14360" width="11" style="259" customWidth="1"/>
    <col min="14361" max="14361" width="19.140625" style="259" customWidth="1"/>
    <col min="14362" max="14362" width="11" style="259" customWidth="1"/>
    <col min="14363" max="14364" width="10.5703125" style="259" customWidth="1"/>
    <col min="14365" max="14365" width="12.42578125" style="259" customWidth="1"/>
    <col min="14366" max="14369" width="11.7109375" style="259" customWidth="1"/>
    <col min="14370" max="14370" width="12.42578125" style="259" customWidth="1"/>
    <col min="14371" max="14592" width="9.140625" style="259"/>
    <col min="14593" max="14593" width="3.7109375" style="259" customWidth="1"/>
    <col min="14594" max="14595" width="11.7109375" style="259" customWidth="1"/>
    <col min="14596" max="14596" width="9.7109375" style="259" customWidth="1"/>
    <col min="14597" max="14600" width="8.7109375" style="259" customWidth="1"/>
    <col min="14601" max="14601" width="12.7109375" style="259" customWidth="1"/>
    <col min="14602" max="14603" width="9.7109375" style="259" customWidth="1"/>
    <col min="14604" max="14604" width="13.7109375" style="259" customWidth="1"/>
    <col min="14605" max="14605" width="9.7109375" style="259" customWidth="1"/>
    <col min="14606" max="14606" width="8.7109375" style="259" customWidth="1"/>
    <col min="14607" max="14607" width="14.7109375" style="259" customWidth="1"/>
    <col min="14608" max="14608" width="12.140625" style="259" customWidth="1"/>
    <col min="14609" max="14609" width="11.28515625" style="259" customWidth="1"/>
    <col min="14610" max="14610" width="13.28515625" style="259" customWidth="1"/>
    <col min="14611" max="14615" width="10.5703125" style="259" customWidth="1"/>
    <col min="14616" max="14616" width="11" style="259" customWidth="1"/>
    <col min="14617" max="14617" width="19.140625" style="259" customWidth="1"/>
    <col min="14618" max="14618" width="11" style="259" customWidth="1"/>
    <col min="14619" max="14620" width="10.5703125" style="259" customWidth="1"/>
    <col min="14621" max="14621" width="12.42578125" style="259" customWidth="1"/>
    <col min="14622" max="14625" width="11.7109375" style="259" customWidth="1"/>
    <col min="14626" max="14626" width="12.42578125" style="259" customWidth="1"/>
    <col min="14627" max="14848" width="9.140625" style="259"/>
    <col min="14849" max="14849" width="3.7109375" style="259" customWidth="1"/>
    <col min="14850" max="14851" width="11.7109375" style="259" customWidth="1"/>
    <col min="14852" max="14852" width="9.7109375" style="259" customWidth="1"/>
    <col min="14853" max="14856" width="8.7109375" style="259" customWidth="1"/>
    <col min="14857" max="14857" width="12.7109375" style="259" customWidth="1"/>
    <col min="14858" max="14859" width="9.7109375" style="259" customWidth="1"/>
    <col min="14860" max="14860" width="13.7109375" style="259" customWidth="1"/>
    <col min="14861" max="14861" width="9.7109375" style="259" customWidth="1"/>
    <col min="14862" max="14862" width="8.7109375" style="259" customWidth="1"/>
    <col min="14863" max="14863" width="14.7109375" style="259" customWidth="1"/>
    <col min="14864" max="14864" width="12.140625" style="259" customWidth="1"/>
    <col min="14865" max="14865" width="11.28515625" style="259" customWidth="1"/>
    <col min="14866" max="14866" width="13.28515625" style="259" customWidth="1"/>
    <col min="14867" max="14871" width="10.5703125" style="259" customWidth="1"/>
    <col min="14872" max="14872" width="11" style="259" customWidth="1"/>
    <col min="14873" max="14873" width="19.140625" style="259" customWidth="1"/>
    <col min="14874" max="14874" width="11" style="259" customWidth="1"/>
    <col min="14875" max="14876" width="10.5703125" style="259" customWidth="1"/>
    <col min="14877" max="14877" width="12.42578125" style="259" customWidth="1"/>
    <col min="14878" max="14881" width="11.7109375" style="259" customWidth="1"/>
    <col min="14882" max="14882" width="12.42578125" style="259" customWidth="1"/>
    <col min="14883" max="15104" width="9.140625" style="259"/>
    <col min="15105" max="15105" width="3.7109375" style="259" customWidth="1"/>
    <col min="15106" max="15107" width="11.7109375" style="259" customWidth="1"/>
    <col min="15108" max="15108" width="9.7109375" style="259" customWidth="1"/>
    <col min="15109" max="15112" width="8.7109375" style="259" customWidth="1"/>
    <col min="15113" max="15113" width="12.7109375" style="259" customWidth="1"/>
    <col min="15114" max="15115" width="9.7109375" style="259" customWidth="1"/>
    <col min="15116" max="15116" width="13.7109375" style="259" customWidth="1"/>
    <col min="15117" max="15117" width="9.7109375" style="259" customWidth="1"/>
    <col min="15118" max="15118" width="8.7109375" style="259" customWidth="1"/>
    <col min="15119" max="15119" width="14.7109375" style="259" customWidth="1"/>
    <col min="15120" max="15120" width="12.140625" style="259" customWidth="1"/>
    <col min="15121" max="15121" width="11.28515625" style="259" customWidth="1"/>
    <col min="15122" max="15122" width="13.28515625" style="259" customWidth="1"/>
    <col min="15123" max="15127" width="10.5703125" style="259" customWidth="1"/>
    <col min="15128" max="15128" width="11" style="259" customWidth="1"/>
    <col min="15129" max="15129" width="19.140625" style="259" customWidth="1"/>
    <col min="15130" max="15130" width="11" style="259" customWidth="1"/>
    <col min="15131" max="15132" width="10.5703125" style="259" customWidth="1"/>
    <col min="15133" max="15133" width="12.42578125" style="259" customWidth="1"/>
    <col min="15134" max="15137" width="11.7109375" style="259" customWidth="1"/>
    <col min="15138" max="15138" width="12.42578125" style="259" customWidth="1"/>
    <col min="15139" max="15360" width="9.140625" style="259"/>
    <col min="15361" max="15361" width="3.7109375" style="259" customWidth="1"/>
    <col min="15362" max="15363" width="11.7109375" style="259" customWidth="1"/>
    <col min="15364" max="15364" width="9.7109375" style="259" customWidth="1"/>
    <col min="15365" max="15368" width="8.7109375" style="259" customWidth="1"/>
    <col min="15369" max="15369" width="12.7109375" style="259" customWidth="1"/>
    <col min="15370" max="15371" width="9.7109375" style="259" customWidth="1"/>
    <col min="15372" max="15372" width="13.7109375" style="259" customWidth="1"/>
    <col min="15373" max="15373" width="9.7109375" style="259" customWidth="1"/>
    <col min="15374" max="15374" width="8.7109375" style="259" customWidth="1"/>
    <col min="15375" max="15375" width="14.7109375" style="259" customWidth="1"/>
    <col min="15376" max="15376" width="12.140625" style="259" customWidth="1"/>
    <col min="15377" max="15377" width="11.28515625" style="259" customWidth="1"/>
    <col min="15378" max="15378" width="13.28515625" style="259" customWidth="1"/>
    <col min="15379" max="15383" width="10.5703125" style="259" customWidth="1"/>
    <col min="15384" max="15384" width="11" style="259" customWidth="1"/>
    <col min="15385" max="15385" width="19.140625" style="259" customWidth="1"/>
    <col min="15386" max="15386" width="11" style="259" customWidth="1"/>
    <col min="15387" max="15388" width="10.5703125" style="259" customWidth="1"/>
    <col min="15389" max="15389" width="12.42578125" style="259" customWidth="1"/>
    <col min="15390" max="15393" width="11.7109375" style="259" customWidth="1"/>
    <col min="15394" max="15394" width="12.42578125" style="259" customWidth="1"/>
    <col min="15395" max="15616" width="9.140625" style="259"/>
    <col min="15617" max="15617" width="3.7109375" style="259" customWidth="1"/>
    <col min="15618" max="15619" width="11.7109375" style="259" customWidth="1"/>
    <col min="15620" max="15620" width="9.7109375" style="259" customWidth="1"/>
    <col min="15621" max="15624" width="8.7109375" style="259" customWidth="1"/>
    <col min="15625" max="15625" width="12.7109375" style="259" customWidth="1"/>
    <col min="15626" max="15627" width="9.7109375" style="259" customWidth="1"/>
    <col min="15628" max="15628" width="13.7109375" style="259" customWidth="1"/>
    <col min="15629" max="15629" width="9.7109375" style="259" customWidth="1"/>
    <col min="15630" max="15630" width="8.7109375" style="259" customWidth="1"/>
    <col min="15631" max="15631" width="14.7109375" style="259" customWidth="1"/>
    <col min="15632" max="15632" width="12.140625" style="259" customWidth="1"/>
    <col min="15633" max="15633" width="11.28515625" style="259" customWidth="1"/>
    <col min="15634" max="15634" width="13.28515625" style="259" customWidth="1"/>
    <col min="15635" max="15639" width="10.5703125" style="259" customWidth="1"/>
    <col min="15640" max="15640" width="11" style="259" customWidth="1"/>
    <col min="15641" max="15641" width="19.140625" style="259" customWidth="1"/>
    <col min="15642" max="15642" width="11" style="259" customWidth="1"/>
    <col min="15643" max="15644" width="10.5703125" style="259" customWidth="1"/>
    <col min="15645" max="15645" width="12.42578125" style="259" customWidth="1"/>
    <col min="15646" max="15649" width="11.7109375" style="259" customWidth="1"/>
    <col min="15650" max="15650" width="12.42578125" style="259" customWidth="1"/>
    <col min="15651" max="15872" width="9.140625" style="259"/>
    <col min="15873" max="15873" width="3.7109375" style="259" customWidth="1"/>
    <col min="15874" max="15875" width="11.7109375" style="259" customWidth="1"/>
    <col min="15876" max="15876" width="9.7109375" style="259" customWidth="1"/>
    <col min="15877" max="15880" width="8.7109375" style="259" customWidth="1"/>
    <col min="15881" max="15881" width="12.7109375" style="259" customWidth="1"/>
    <col min="15882" max="15883" width="9.7109375" style="259" customWidth="1"/>
    <col min="15884" max="15884" width="13.7109375" style="259" customWidth="1"/>
    <col min="15885" max="15885" width="9.7109375" style="259" customWidth="1"/>
    <col min="15886" max="15886" width="8.7109375" style="259" customWidth="1"/>
    <col min="15887" max="15887" width="14.7109375" style="259" customWidth="1"/>
    <col min="15888" max="15888" width="12.140625" style="259" customWidth="1"/>
    <col min="15889" max="15889" width="11.28515625" style="259" customWidth="1"/>
    <col min="15890" max="15890" width="13.28515625" style="259" customWidth="1"/>
    <col min="15891" max="15895" width="10.5703125" style="259" customWidth="1"/>
    <col min="15896" max="15896" width="11" style="259" customWidth="1"/>
    <col min="15897" max="15897" width="19.140625" style="259" customWidth="1"/>
    <col min="15898" max="15898" width="11" style="259" customWidth="1"/>
    <col min="15899" max="15900" width="10.5703125" style="259" customWidth="1"/>
    <col min="15901" max="15901" width="12.42578125" style="259" customWidth="1"/>
    <col min="15902" max="15905" width="11.7109375" style="259" customWidth="1"/>
    <col min="15906" max="15906" width="12.42578125" style="259" customWidth="1"/>
    <col min="15907" max="16128" width="9.140625" style="259"/>
    <col min="16129" max="16129" width="3.7109375" style="259" customWidth="1"/>
    <col min="16130" max="16131" width="11.7109375" style="259" customWidth="1"/>
    <col min="16132" max="16132" width="9.7109375" style="259" customWidth="1"/>
    <col min="16133" max="16136" width="8.7109375" style="259" customWidth="1"/>
    <col min="16137" max="16137" width="12.7109375" style="259" customWidth="1"/>
    <col min="16138" max="16139" width="9.7109375" style="259" customWidth="1"/>
    <col min="16140" max="16140" width="13.7109375" style="259" customWidth="1"/>
    <col min="16141" max="16141" width="9.7109375" style="259" customWidth="1"/>
    <col min="16142" max="16142" width="8.7109375" style="259" customWidth="1"/>
    <col min="16143" max="16143" width="14.7109375" style="259" customWidth="1"/>
    <col min="16144" max="16144" width="12.140625" style="259" customWidth="1"/>
    <col min="16145" max="16145" width="11.28515625" style="259" customWidth="1"/>
    <col min="16146" max="16146" width="13.28515625" style="259" customWidth="1"/>
    <col min="16147" max="16151" width="10.5703125" style="259" customWidth="1"/>
    <col min="16152" max="16152" width="11" style="259" customWidth="1"/>
    <col min="16153" max="16153" width="19.140625" style="259" customWidth="1"/>
    <col min="16154" max="16154" width="11" style="259" customWidth="1"/>
    <col min="16155" max="16156" width="10.5703125" style="259" customWidth="1"/>
    <col min="16157" max="16157" width="12.42578125" style="259" customWidth="1"/>
    <col min="16158" max="16161" width="11.7109375" style="259" customWidth="1"/>
    <col min="16162" max="16162" width="12.42578125" style="259" customWidth="1"/>
    <col min="16163" max="16384" width="9.140625" style="259"/>
  </cols>
  <sheetData>
    <row r="1" spans="1:19">
      <c r="A1" s="2332" t="s">
        <v>0</v>
      </c>
      <c r="B1" s="2332"/>
      <c r="C1" s="2332"/>
      <c r="D1" s="2332"/>
      <c r="E1" s="2332"/>
      <c r="F1" s="2332"/>
      <c r="G1" s="2332"/>
      <c r="H1" s="2332"/>
      <c r="I1" s="2332"/>
      <c r="J1" s="2332"/>
      <c r="K1" s="2332"/>
      <c r="L1" s="2332"/>
      <c r="M1" s="2332"/>
      <c r="N1" s="2332"/>
      <c r="O1" s="2332"/>
    </row>
    <row r="2" spans="1:19">
      <c r="A2" s="2333" t="s">
        <v>1</v>
      </c>
      <c r="B2" s="2333"/>
      <c r="C2" s="2333"/>
      <c r="D2" s="2333"/>
      <c r="E2" s="2333"/>
      <c r="F2" s="2333"/>
      <c r="G2" s="2333"/>
      <c r="H2" s="2333"/>
      <c r="I2" s="2333"/>
      <c r="J2" s="2333"/>
      <c r="K2" s="2333"/>
      <c r="L2" s="2333"/>
      <c r="M2" s="2333"/>
      <c r="N2" s="2333"/>
      <c r="O2" s="2333"/>
    </row>
    <row r="3" spans="1:19">
      <c r="A3" s="2332" t="s">
        <v>2</v>
      </c>
      <c r="B3" s="2332"/>
      <c r="C3" s="2332"/>
      <c r="D3" s="2332"/>
      <c r="E3" s="2332"/>
      <c r="F3" s="2332"/>
      <c r="G3" s="2332"/>
      <c r="H3" s="2332"/>
      <c r="I3" s="2332"/>
      <c r="J3" s="2332"/>
      <c r="K3" s="2332"/>
      <c r="L3" s="2332"/>
      <c r="M3" s="2332"/>
      <c r="N3" s="2332"/>
      <c r="O3" s="2332"/>
    </row>
    <row r="4" spans="1:19">
      <c r="A4" s="2332" t="s">
        <v>1928</v>
      </c>
      <c r="B4" s="2332"/>
      <c r="C4" s="2332"/>
      <c r="D4" s="2332"/>
      <c r="E4" s="2332"/>
      <c r="F4" s="2332"/>
      <c r="G4" s="2332"/>
      <c r="H4" s="2332"/>
      <c r="I4" s="2332"/>
      <c r="J4" s="2332"/>
      <c r="K4" s="2332"/>
      <c r="L4" s="2332"/>
      <c r="M4" s="2332"/>
      <c r="N4" s="2332"/>
      <c r="O4" s="2332"/>
    </row>
    <row r="5" spans="1:19" ht="7.5" customHeight="1">
      <c r="A5" s="1573"/>
      <c r="B5" s="1573"/>
      <c r="C5" s="1573"/>
      <c r="D5" s="1573"/>
      <c r="E5" s="1573"/>
      <c r="F5" s="1573"/>
      <c r="G5" s="1573"/>
      <c r="H5" s="1573"/>
      <c r="I5" s="1573"/>
      <c r="J5" s="1573"/>
      <c r="K5" s="1573"/>
      <c r="L5" s="1573"/>
      <c r="M5" s="1573"/>
      <c r="N5" s="1573"/>
      <c r="O5" s="1573"/>
    </row>
    <row r="6" spans="1:19">
      <c r="A6" s="477" t="s">
        <v>1095</v>
      </c>
      <c r="B6" s="478"/>
      <c r="C6" s="478"/>
      <c r="D6" s="478"/>
      <c r="E6" s="478"/>
      <c r="F6" s="478"/>
      <c r="G6" s="478"/>
      <c r="H6" s="478"/>
      <c r="I6" s="477" t="s">
        <v>1096</v>
      </c>
      <c r="J6" s="478"/>
      <c r="K6" s="479"/>
      <c r="L6" s="480"/>
      <c r="M6" s="478" t="s">
        <v>1097</v>
      </c>
      <c r="N6" s="481" t="s">
        <v>1098</v>
      </c>
      <c r="O6" s="482" t="s">
        <v>5</v>
      </c>
    </row>
    <row r="7" spans="1:19">
      <c r="A7" s="2334" t="s">
        <v>6</v>
      </c>
      <c r="B7" s="2335"/>
      <c r="C7" s="2335"/>
      <c r="D7" s="2335"/>
      <c r="E7" s="2335"/>
      <c r="F7" s="2335"/>
      <c r="G7" s="2335"/>
      <c r="H7" s="2336"/>
      <c r="I7" s="2334" t="s">
        <v>1099</v>
      </c>
      <c r="J7" s="2335"/>
      <c r="K7" s="2335"/>
      <c r="L7" s="2336"/>
      <c r="M7" s="483"/>
      <c r="N7" s="483"/>
      <c r="O7" s="484"/>
    </row>
    <row r="8" spans="1:19">
      <c r="A8" s="487"/>
      <c r="B8" s="486"/>
      <c r="C8" s="486"/>
      <c r="D8" s="486"/>
      <c r="E8" s="486"/>
      <c r="F8" s="486"/>
      <c r="G8" s="486"/>
      <c r="H8" s="486"/>
      <c r="I8" s="487"/>
      <c r="J8" s="486"/>
      <c r="K8" s="488"/>
      <c r="L8" s="489"/>
      <c r="M8" s="486"/>
      <c r="N8" s="490"/>
      <c r="O8" s="491" t="s">
        <v>8</v>
      </c>
    </row>
    <row r="9" spans="1:19" ht="15.75" customHeight="1">
      <c r="A9" s="2342" t="s">
        <v>9</v>
      </c>
      <c r="B9" s="2343"/>
      <c r="C9" s="2343"/>
      <c r="D9" s="2344"/>
      <c r="E9" s="2338" t="s">
        <v>1100</v>
      </c>
      <c r="F9" s="2337" t="s">
        <v>11</v>
      </c>
      <c r="G9" s="2337"/>
      <c r="H9" s="2337"/>
      <c r="I9" s="2338" t="s">
        <v>648</v>
      </c>
      <c r="J9" s="2337" t="s">
        <v>13</v>
      </c>
      <c r="K9" s="2337"/>
      <c r="L9" s="2337"/>
      <c r="M9" s="2337" t="s">
        <v>14</v>
      </c>
      <c r="N9" s="2337"/>
      <c r="O9" s="2337"/>
    </row>
    <row r="10" spans="1:19">
      <c r="A10" s="2345" t="s">
        <v>340</v>
      </c>
      <c r="B10" s="2346"/>
      <c r="C10" s="2330" t="s">
        <v>341</v>
      </c>
      <c r="D10" s="2330" t="s">
        <v>1101</v>
      </c>
      <c r="E10" s="2339"/>
      <c r="F10" s="1470" t="s">
        <v>21</v>
      </c>
      <c r="G10" s="1470" t="s">
        <v>1102</v>
      </c>
      <c r="H10" s="1470" t="s">
        <v>735</v>
      </c>
      <c r="I10" s="2339"/>
      <c r="J10" s="2342" t="s">
        <v>649</v>
      </c>
      <c r="K10" s="2344"/>
      <c r="L10" s="2330" t="s">
        <v>18</v>
      </c>
      <c r="M10" s="2340" t="s">
        <v>737</v>
      </c>
      <c r="N10" s="2340" t="s">
        <v>650</v>
      </c>
      <c r="O10" s="2330" t="s">
        <v>18</v>
      </c>
    </row>
    <row r="11" spans="1:19">
      <c r="A11" s="2347"/>
      <c r="B11" s="2348"/>
      <c r="C11" s="2331"/>
      <c r="D11" s="2331"/>
      <c r="E11" s="2339"/>
      <c r="F11" s="492" t="s">
        <v>1103</v>
      </c>
      <c r="G11" s="492" t="s">
        <v>1103</v>
      </c>
      <c r="H11" s="492" t="s">
        <v>1103</v>
      </c>
      <c r="I11" s="2339"/>
      <c r="J11" s="492" t="s">
        <v>29</v>
      </c>
      <c r="K11" s="492" t="s">
        <v>30</v>
      </c>
      <c r="L11" s="2331"/>
      <c r="M11" s="2341"/>
      <c r="N11" s="2341"/>
      <c r="O11" s="2331"/>
    </row>
    <row r="12" spans="1:19">
      <c r="A12" s="2316" t="s">
        <v>34</v>
      </c>
      <c r="B12" s="2317"/>
      <c r="C12" s="2317"/>
      <c r="D12" s="2318"/>
      <c r="E12" s="493" t="s">
        <v>35</v>
      </c>
      <c r="F12" s="493" t="s">
        <v>36</v>
      </c>
      <c r="G12" s="493" t="s">
        <v>37</v>
      </c>
      <c r="H12" s="494" t="s">
        <v>38</v>
      </c>
      <c r="I12" s="493" t="s">
        <v>39</v>
      </c>
      <c r="J12" s="493" t="s">
        <v>40</v>
      </c>
      <c r="K12" s="493" t="s">
        <v>41</v>
      </c>
      <c r="L12" s="493" t="s">
        <v>42</v>
      </c>
      <c r="M12" s="493" t="s">
        <v>43</v>
      </c>
      <c r="N12" s="493" t="s">
        <v>44</v>
      </c>
      <c r="O12" s="494" t="s">
        <v>45</v>
      </c>
    </row>
    <row r="13" spans="1:19" ht="15.95" customHeight="1">
      <c r="A13" s="1574">
        <v>1</v>
      </c>
      <c r="B13" s="1575" t="s">
        <v>1219</v>
      </c>
      <c r="C13" s="1575" t="s">
        <v>3350</v>
      </c>
      <c r="D13" s="1575" t="s">
        <v>1113</v>
      </c>
      <c r="E13" s="1576" t="s">
        <v>523</v>
      </c>
      <c r="F13" s="1577" t="s">
        <v>1220</v>
      </c>
      <c r="G13" s="1577" t="s">
        <v>1117</v>
      </c>
      <c r="H13" s="1577" t="s">
        <v>3351</v>
      </c>
      <c r="I13" s="1578">
        <v>29517</v>
      </c>
      <c r="J13" s="1579"/>
      <c r="K13" s="1579"/>
      <c r="L13" s="1580">
        <f t="shared" ref="L13:L29" si="0">I13*M13*0.0481927</f>
        <v>0</v>
      </c>
      <c r="M13" s="1579">
        <f t="shared" ref="M13:M29" si="1">J13+K13</f>
        <v>0</v>
      </c>
      <c r="N13" s="1574">
        <f>20+15+6*2</f>
        <v>47</v>
      </c>
      <c r="O13" s="1580">
        <f t="shared" ref="O13:O29" si="2">I13/30*30*N13</f>
        <v>1387299</v>
      </c>
      <c r="P13" s="512"/>
      <c r="Q13" s="495"/>
      <c r="R13" s="495"/>
      <c r="S13" s="495"/>
    </row>
    <row r="14" spans="1:19" ht="15.95" customHeight="1">
      <c r="A14" s="1574">
        <v>2</v>
      </c>
      <c r="B14" s="1581" t="s">
        <v>1247</v>
      </c>
      <c r="C14" s="1581" t="s">
        <v>3352</v>
      </c>
      <c r="D14" s="1581" t="s">
        <v>1453</v>
      </c>
      <c r="E14" s="1582" t="s">
        <v>523</v>
      </c>
      <c r="F14" s="1583" t="s">
        <v>3353</v>
      </c>
      <c r="G14" s="1583" t="s">
        <v>3354</v>
      </c>
      <c r="H14" s="1584" t="s">
        <v>3355</v>
      </c>
      <c r="I14" s="1585">
        <v>27755</v>
      </c>
      <c r="J14" s="1579"/>
      <c r="K14" s="1579"/>
      <c r="L14" s="1580">
        <f t="shared" si="0"/>
        <v>0</v>
      </c>
      <c r="M14" s="1579">
        <f t="shared" si="1"/>
        <v>0</v>
      </c>
      <c r="N14" s="1574">
        <f>20+15+0*2</f>
        <v>35</v>
      </c>
      <c r="O14" s="1580">
        <f t="shared" si="2"/>
        <v>971425</v>
      </c>
      <c r="P14" s="512"/>
      <c r="Q14" s="495"/>
      <c r="R14" s="495"/>
      <c r="S14" s="495"/>
    </row>
    <row r="15" spans="1:19" ht="15.95" customHeight="1">
      <c r="A15" s="1574">
        <v>3</v>
      </c>
      <c r="B15" s="1575" t="s">
        <v>1335</v>
      </c>
      <c r="C15" s="1575" t="s">
        <v>272</v>
      </c>
      <c r="D15" s="1586" t="s">
        <v>1230</v>
      </c>
      <c r="E15" s="1576" t="s">
        <v>523</v>
      </c>
      <c r="F15" s="1577" t="s">
        <v>1336</v>
      </c>
      <c r="G15" s="1577" t="s">
        <v>1108</v>
      </c>
      <c r="H15" s="1577" t="s">
        <v>3356</v>
      </c>
      <c r="I15" s="1578">
        <v>29156</v>
      </c>
      <c r="J15" s="1579"/>
      <c r="K15" s="1579"/>
      <c r="L15" s="1580">
        <f t="shared" si="0"/>
        <v>0</v>
      </c>
      <c r="M15" s="1579">
        <f t="shared" si="1"/>
        <v>0</v>
      </c>
      <c r="N15" s="1574">
        <f>20+15+3*2</f>
        <v>41</v>
      </c>
      <c r="O15" s="1580">
        <f t="shared" si="2"/>
        <v>1195396</v>
      </c>
      <c r="P15" s="512"/>
      <c r="Q15" s="495"/>
      <c r="R15" s="495"/>
      <c r="S15" s="495"/>
    </row>
    <row r="16" spans="1:19" ht="15.95" customHeight="1">
      <c r="A16" s="1574">
        <v>4</v>
      </c>
      <c r="B16" s="1575" t="s">
        <v>1203</v>
      </c>
      <c r="C16" s="1575" t="s">
        <v>3357</v>
      </c>
      <c r="D16" s="1575" t="s">
        <v>1361</v>
      </c>
      <c r="E16" s="1576" t="s">
        <v>523</v>
      </c>
      <c r="F16" s="1577" t="s">
        <v>1362</v>
      </c>
      <c r="G16" s="1577" t="s">
        <v>1363</v>
      </c>
      <c r="H16" s="1577" t="s">
        <v>3358</v>
      </c>
      <c r="I16" s="1578">
        <v>28099</v>
      </c>
      <c r="J16" s="1579"/>
      <c r="K16" s="1579"/>
      <c r="L16" s="1580">
        <f t="shared" si="0"/>
        <v>0</v>
      </c>
      <c r="M16" s="1579">
        <f t="shared" si="1"/>
        <v>0</v>
      </c>
      <c r="N16" s="1574">
        <f>21*1</f>
        <v>21</v>
      </c>
      <c r="O16" s="1580">
        <f t="shared" si="2"/>
        <v>590079</v>
      </c>
      <c r="P16" s="512"/>
      <c r="Q16" s="495"/>
      <c r="R16" s="495"/>
      <c r="S16" s="495"/>
    </row>
    <row r="17" spans="1:19" ht="15.95" customHeight="1">
      <c r="A17" s="1574">
        <v>5</v>
      </c>
      <c r="B17" s="1575" t="s">
        <v>1391</v>
      </c>
      <c r="C17" s="1575" t="s">
        <v>3359</v>
      </c>
      <c r="D17" s="1575" t="s">
        <v>1392</v>
      </c>
      <c r="E17" s="1576" t="s">
        <v>523</v>
      </c>
      <c r="F17" s="1577" t="s">
        <v>1393</v>
      </c>
      <c r="G17" s="1577" t="s">
        <v>1394</v>
      </c>
      <c r="H17" s="1577" t="s">
        <v>3360</v>
      </c>
      <c r="I17" s="1578">
        <v>27755</v>
      </c>
      <c r="J17" s="1579"/>
      <c r="K17" s="1579"/>
      <c r="L17" s="1580">
        <f t="shared" si="0"/>
        <v>0</v>
      </c>
      <c r="M17" s="1579">
        <f t="shared" si="1"/>
        <v>0</v>
      </c>
      <c r="N17" s="1574">
        <f>21*1</f>
        <v>21</v>
      </c>
      <c r="O17" s="1580">
        <f t="shared" si="2"/>
        <v>582855</v>
      </c>
      <c r="P17" s="512"/>
      <c r="Q17" s="495"/>
      <c r="R17" s="495"/>
      <c r="S17" s="495"/>
    </row>
    <row r="18" spans="1:19" ht="15.95" customHeight="1">
      <c r="A18" s="1574">
        <v>6</v>
      </c>
      <c r="B18" s="1581" t="s">
        <v>3361</v>
      </c>
      <c r="C18" s="1581" t="s">
        <v>236</v>
      </c>
      <c r="D18" s="1581" t="s">
        <v>3362</v>
      </c>
      <c r="E18" s="1582" t="s">
        <v>1137</v>
      </c>
      <c r="F18" s="1583" t="s">
        <v>3363</v>
      </c>
      <c r="G18" s="1583" t="s">
        <v>3364</v>
      </c>
      <c r="H18" s="1584" t="s">
        <v>3365</v>
      </c>
      <c r="I18" s="1585">
        <v>22938</v>
      </c>
      <c r="J18" s="1579"/>
      <c r="K18" s="1579"/>
      <c r="L18" s="1580">
        <f t="shared" si="0"/>
        <v>0</v>
      </c>
      <c r="M18" s="1579">
        <f t="shared" si="1"/>
        <v>0</v>
      </c>
      <c r="N18" s="1574">
        <f>19*1</f>
        <v>19</v>
      </c>
      <c r="O18" s="1580">
        <f t="shared" si="2"/>
        <v>435822</v>
      </c>
      <c r="P18" s="512"/>
      <c r="Q18" s="495"/>
      <c r="R18" s="495"/>
      <c r="S18" s="495"/>
    </row>
    <row r="19" spans="1:19" ht="15.95" customHeight="1">
      <c r="A19" s="1574">
        <v>7</v>
      </c>
      <c r="B19" s="1575" t="s">
        <v>1417</v>
      </c>
      <c r="C19" s="1575" t="s">
        <v>3366</v>
      </c>
      <c r="D19" s="1575" t="s">
        <v>1418</v>
      </c>
      <c r="E19" s="1576" t="s">
        <v>523</v>
      </c>
      <c r="F19" s="1577" t="s">
        <v>1419</v>
      </c>
      <c r="G19" s="1577" t="s">
        <v>1420</v>
      </c>
      <c r="H19" s="1577" t="s">
        <v>3367</v>
      </c>
      <c r="I19" s="1578">
        <v>27755</v>
      </c>
      <c r="J19" s="1579"/>
      <c r="K19" s="1579"/>
      <c r="L19" s="1580">
        <f t="shared" si="0"/>
        <v>0</v>
      </c>
      <c r="M19" s="1579">
        <f t="shared" si="1"/>
        <v>0</v>
      </c>
      <c r="N19" s="1574">
        <f>20+6*1.5</f>
        <v>29</v>
      </c>
      <c r="O19" s="1580">
        <f t="shared" si="2"/>
        <v>804895</v>
      </c>
      <c r="P19" s="512"/>
      <c r="Q19" s="495"/>
      <c r="R19" s="495"/>
      <c r="S19" s="495"/>
    </row>
    <row r="20" spans="1:19" ht="15.95" customHeight="1">
      <c r="A20" s="1574">
        <v>8</v>
      </c>
      <c r="B20" s="1581" t="s">
        <v>3368</v>
      </c>
      <c r="C20" s="1581" t="s">
        <v>3369</v>
      </c>
      <c r="D20" s="1581" t="s">
        <v>3370</v>
      </c>
      <c r="E20" s="1582" t="s">
        <v>520</v>
      </c>
      <c r="F20" s="1583" t="s">
        <v>3371</v>
      </c>
      <c r="G20" s="1583" t="s">
        <v>372</v>
      </c>
      <c r="H20" s="1584" t="s">
        <v>3372</v>
      </c>
      <c r="I20" s="1585">
        <v>45269</v>
      </c>
      <c r="J20" s="1579"/>
      <c r="K20" s="1579"/>
      <c r="L20" s="1580">
        <f t="shared" si="0"/>
        <v>0</v>
      </c>
      <c r="M20" s="1579">
        <f t="shared" si="1"/>
        <v>0</v>
      </c>
      <c r="N20" s="1574">
        <f>20+15+8*2</f>
        <v>51</v>
      </c>
      <c r="O20" s="1580">
        <f t="shared" si="2"/>
        <v>2308719</v>
      </c>
      <c r="P20" s="512"/>
      <c r="Q20" s="495"/>
      <c r="R20" s="495"/>
      <c r="S20" s="495"/>
    </row>
    <row r="21" spans="1:19" ht="15.95" customHeight="1">
      <c r="A21" s="1574">
        <v>9</v>
      </c>
      <c r="B21" s="1575" t="s">
        <v>1428</v>
      </c>
      <c r="C21" s="1575" t="s">
        <v>1852</v>
      </c>
      <c r="D21" s="1575" t="s">
        <v>1429</v>
      </c>
      <c r="E21" s="1576" t="s">
        <v>528</v>
      </c>
      <c r="F21" s="1577" t="s">
        <v>1430</v>
      </c>
      <c r="G21" s="1577" t="s">
        <v>1431</v>
      </c>
      <c r="H21" s="1577" t="s">
        <v>3373</v>
      </c>
      <c r="I21" s="1578">
        <v>53700</v>
      </c>
      <c r="J21" s="1579">
        <v>14.673</v>
      </c>
      <c r="K21" s="1587">
        <v>128.25</v>
      </c>
      <c r="L21" s="1580">
        <f t="shared" si="0"/>
        <v>369877.29057477001</v>
      </c>
      <c r="M21" s="1579">
        <f t="shared" si="1"/>
        <v>142.923</v>
      </c>
      <c r="N21" s="1574">
        <f>20+15+7*2</f>
        <v>49</v>
      </c>
      <c r="O21" s="1580">
        <f t="shared" si="2"/>
        <v>2631300</v>
      </c>
      <c r="P21" s="512"/>
      <c r="Q21" s="495"/>
      <c r="R21" s="495"/>
      <c r="S21" s="495"/>
    </row>
    <row r="22" spans="1:19" ht="15.95" customHeight="1">
      <c r="A22" s="1574">
        <v>10</v>
      </c>
      <c r="B22" s="1575" t="s">
        <v>882</v>
      </c>
      <c r="C22" s="1575" t="s">
        <v>3374</v>
      </c>
      <c r="D22" s="1575" t="s">
        <v>1433</v>
      </c>
      <c r="E22" s="1576" t="s">
        <v>529</v>
      </c>
      <c r="F22" s="1577" t="s">
        <v>1434</v>
      </c>
      <c r="G22" s="1577" t="s">
        <v>1435</v>
      </c>
      <c r="H22" s="1577" t="s">
        <v>3375</v>
      </c>
      <c r="I22" s="1578">
        <v>31292</v>
      </c>
      <c r="J22" s="1587">
        <v>25.15</v>
      </c>
      <c r="K22" s="1587">
        <v>75.900000000000006</v>
      </c>
      <c r="L22" s="1580">
        <f t="shared" si="0"/>
        <v>152388.04510682003</v>
      </c>
      <c r="M22" s="1587">
        <f t="shared" si="1"/>
        <v>101.05000000000001</v>
      </c>
      <c r="N22" s="1574">
        <f>20+15+0*2</f>
        <v>35</v>
      </c>
      <c r="O22" s="1580">
        <f t="shared" si="2"/>
        <v>1095220</v>
      </c>
      <c r="P22" s="512"/>
      <c r="Q22" s="495"/>
      <c r="R22" s="495"/>
      <c r="S22" s="495"/>
    </row>
    <row r="23" spans="1:19" ht="15.95" customHeight="1">
      <c r="A23" s="1574">
        <v>11</v>
      </c>
      <c r="B23" s="1575" t="s">
        <v>1463</v>
      </c>
      <c r="C23" s="1575" t="s">
        <v>3376</v>
      </c>
      <c r="D23" s="1586"/>
      <c r="E23" s="1576" t="s">
        <v>523</v>
      </c>
      <c r="F23" s="1577" t="s">
        <v>1464</v>
      </c>
      <c r="G23" s="1577" t="s">
        <v>1320</v>
      </c>
      <c r="H23" s="1577" t="s">
        <v>3377</v>
      </c>
      <c r="I23" s="1578">
        <v>29517</v>
      </c>
      <c r="J23" s="1579"/>
      <c r="K23" s="1579"/>
      <c r="L23" s="1580">
        <f t="shared" si="0"/>
        <v>0</v>
      </c>
      <c r="M23" s="1579">
        <f t="shared" si="1"/>
        <v>0</v>
      </c>
      <c r="N23" s="1574">
        <f>20+15+6*2</f>
        <v>47</v>
      </c>
      <c r="O23" s="1580">
        <f t="shared" si="2"/>
        <v>1387299</v>
      </c>
      <c r="P23" s="512"/>
      <c r="Q23" s="495"/>
      <c r="R23" s="495"/>
      <c r="S23" s="495"/>
    </row>
    <row r="24" spans="1:19" ht="15.95" customHeight="1">
      <c r="A24" s="1574">
        <v>12</v>
      </c>
      <c r="B24" s="1575" t="s">
        <v>1470</v>
      </c>
      <c r="C24" s="1575" t="s">
        <v>3378</v>
      </c>
      <c r="D24" s="1575" t="s">
        <v>1471</v>
      </c>
      <c r="E24" s="1576" t="s">
        <v>523</v>
      </c>
      <c r="F24" s="1577" t="s">
        <v>1220</v>
      </c>
      <c r="G24" s="1577" t="s">
        <v>1472</v>
      </c>
      <c r="H24" s="1577" t="s">
        <v>3351</v>
      </c>
      <c r="I24" s="1578">
        <v>27755</v>
      </c>
      <c r="J24" s="1579"/>
      <c r="K24" s="1579"/>
      <c r="L24" s="1580">
        <f t="shared" si="0"/>
        <v>0</v>
      </c>
      <c r="M24" s="1579">
        <f t="shared" si="1"/>
        <v>0</v>
      </c>
      <c r="N24" s="1574">
        <f>20+6*1.5</f>
        <v>29</v>
      </c>
      <c r="O24" s="1580">
        <f t="shared" si="2"/>
        <v>804895</v>
      </c>
      <c r="P24" s="512"/>
      <c r="Q24" s="495"/>
      <c r="R24" s="495"/>
      <c r="S24" s="495"/>
    </row>
    <row r="25" spans="1:19" ht="15.95" customHeight="1">
      <c r="A25" s="1574">
        <v>13</v>
      </c>
      <c r="B25" s="1575" t="s">
        <v>1478</v>
      </c>
      <c r="C25" s="1575" t="s">
        <v>3379</v>
      </c>
      <c r="D25" s="1575" t="s">
        <v>1479</v>
      </c>
      <c r="E25" s="1576" t="s">
        <v>523</v>
      </c>
      <c r="F25" s="1577" t="s">
        <v>1480</v>
      </c>
      <c r="G25" s="1577" t="s">
        <v>1343</v>
      </c>
      <c r="H25" s="1577" t="s">
        <v>3380</v>
      </c>
      <c r="I25" s="1578">
        <v>28099</v>
      </c>
      <c r="J25" s="1579"/>
      <c r="K25" s="1579"/>
      <c r="L25" s="1580">
        <f t="shared" si="0"/>
        <v>0</v>
      </c>
      <c r="M25" s="1579">
        <f t="shared" si="1"/>
        <v>0</v>
      </c>
      <c r="N25" s="1574">
        <f>20+1*1.5</f>
        <v>21.5</v>
      </c>
      <c r="O25" s="1580">
        <f t="shared" si="2"/>
        <v>604128.5</v>
      </c>
      <c r="P25" s="512"/>
      <c r="Q25" s="495"/>
      <c r="R25" s="495"/>
      <c r="S25" s="495"/>
    </row>
    <row r="26" spans="1:19" ht="15.95" customHeight="1">
      <c r="A26" s="1574">
        <v>14</v>
      </c>
      <c r="B26" s="1575" t="s">
        <v>1498</v>
      </c>
      <c r="C26" s="1575" t="s">
        <v>3381</v>
      </c>
      <c r="D26" s="1575" t="s">
        <v>1499</v>
      </c>
      <c r="E26" s="1576" t="s">
        <v>1137</v>
      </c>
      <c r="F26" s="1577" t="s">
        <v>1500</v>
      </c>
      <c r="G26" s="1577" t="s">
        <v>1501</v>
      </c>
      <c r="H26" s="1577" t="s">
        <v>3382</v>
      </c>
      <c r="I26" s="1578">
        <v>24395</v>
      </c>
      <c r="J26" s="1579"/>
      <c r="K26" s="1579"/>
      <c r="L26" s="1580">
        <f t="shared" si="0"/>
        <v>0</v>
      </c>
      <c r="M26" s="1579">
        <f t="shared" si="1"/>
        <v>0</v>
      </c>
      <c r="N26" s="1574">
        <f>20*1</f>
        <v>20</v>
      </c>
      <c r="O26" s="1580">
        <f t="shared" si="2"/>
        <v>487900</v>
      </c>
      <c r="P26" s="512"/>
      <c r="Q26" s="495"/>
      <c r="R26" s="495"/>
      <c r="S26" s="495"/>
    </row>
    <row r="27" spans="1:19" ht="15.95" customHeight="1">
      <c r="A27" s="1574">
        <v>15</v>
      </c>
      <c r="B27" s="1575" t="s">
        <v>1511</v>
      </c>
      <c r="C27" s="1575" t="s">
        <v>3383</v>
      </c>
      <c r="D27" s="1575" t="s">
        <v>1512</v>
      </c>
      <c r="E27" s="1576" t="s">
        <v>1260</v>
      </c>
      <c r="F27" s="1577" t="s">
        <v>1513</v>
      </c>
      <c r="G27" s="1577" t="s">
        <v>1380</v>
      </c>
      <c r="H27" s="1577" t="s">
        <v>3384</v>
      </c>
      <c r="I27" s="1578">
        <v>57805</v>
      </c>
      <c r="J27" s="1587">
        <v>38.25</v>
      </c>
      <c r="K27" s="1587">
        <v>229</v>
      </c>
      <c r="L27" s="1580">
        <f t="shared" si="0"/>
        <v>744499.44403037499</v>
      </c>
      <c r="M27" s="1587">
        <f t="shared" si="1"/>
        <v>267.25</v>
      </c>
      <c r="N27" s="1574">
        <f>20+15+7*2</f>
        <v>49</v>
      </c>
      <c r="O27" s="1580">
        <f t="shared" si="2"/>
        <v>2832445</v>
      </c>
      <c r="P27" s="512"/>
      <c r="Q27" s="495"/>
      <c r="R27" s="495"/>
      <c r="S27" s="495"/>
    </row>
    <row r="28" spans="1:19" ht="15.95" customHeight="1">
      <c r="A28" s="1574">
        <v>16</v>
      </c>
      <c r="B28" s="1575" t="s">
        <v>1518</v>
      </c>
      <c r="C28" s="1575" t="s">
        <v>852</v>
      </c>
      <c r="D28" s="1575" t="s">
        <v>1519</v>
      </c>
      <c r="E28" s="1576" t="s">
        <v>1137</v>
      </c>
      <c r="F28" s="1577" t="s">
        <v>1520</v>
      </c>
      <c r="G28" s="1577" t="s">
        <v>1521</v>
      </c>
      <c r="H28" s="1577" t="s">
        <v>3385</v>
      </c>
      <c r="I28" s="1578">
        <v>24395</v>
      </c>
      <c r="J28" s="1579"/>
      <c r="K28" s="1579"/>
      <c r="L28" s="1580">
        <f t="shared" si="0"/>
        <v>0</v>
      </c>
      <c r="M28" s="1579">
        <f t="shared" si="1"/>
        <v>0</v>
      </c>
      <c r="N28" s="1574">
        <f>20*1</f>
        <v>20</v>
      </c>
      <c r="O28" s="1580">
        <f t="shared" si="2"/>
        <v>487900</v>
      </c>
      <c r="P28" s="512"/>
      <c r="Q28" s="495"/>
      <c r="R28" s="495"/>
      <c r="S28" s="495"/>
    </row>
    <row r="29" spans="1:19" ht="15.95" customHeight="1" thickBot="1">
      <c r="A29" s="1574">
        <v>17</v>
      </c>
      <c r="B29" s="1588" t="s">
        <v>1526</v>
      </c>
      <c r="C29" s="1588" t="s">
        <v>3386</v>
      </c>
      <c r="D29" s="1588" t="s">
        <v>1166</v>
      </c>
      <c r="E29" s="1589" t="s">
        <v>522</v>
      </c>
      <c r="F29" s="1590" t="s">
        <v>1527</v>
      </c>
      <c r="G29" s="1590" t="s">
        <v>1528</v>
      </c>
      <c r="H29" s="1590" t="s">
        <v>3387</v>
      </c>
      <c r="I29" s="1591">
        <v>37400</v>
      </c>
      <c r="J29" s="1592">
        <v>20.457999999999998</v>
      </c>
      <c r="K29" s="1592">
        <v>66.25</v>
      </c>
      <c r="L29" s="1593">
        <f t="shared" si="0"/>
        <v>156283.10442183999</v>
      </c>
      <c r="M29" s="1594">
        <f t="shared" si="1"/>
        <v>86.707999999999998</v>
      </c>
      <c r="N29" s="1595">
        <f>20+15+8*2</f>
        <v>51</v>
      </c>
      <c r="O29" s="1593">
        <f t="shared" si="2"/>
        <v>1907400</v>
      </c>
      <c r="P29" s="512"/>
      <c r="Q29" s="495"/>
      <c r="R29" s="495"/>
      <c r="S29" s="495"/>
    </row>
    <row r="30" spans="1:19" ht="15.95" customHeight="1" thickBot="1">
      <c r="A30" s="2324" t="s">
        <v>50</v>
      </c>
      <c r="B30" s="2325"/>
      <c r="C30" s="2325"/>
      <c r="D30" s="2325"/>
      <c r="E30" s="2325"/>
      <c r="F30" s="2325"/>
      <c r="G30" s="2325"/>
      <c r="H30" s="2326"/>
      <c r="I30" s="1596">
        <f>SUM(I13:I29)</f>
        <v>552602</v>
      </c>
      <c r="J30" s="498"/>
      <c r="K30" s="498"/>
      <c r="L30" s="497">
        <f>SUM(L13:L29)</f>
        <v>1423047.8841338051</v>
      </c>
      <c r="M30" s="498"/>
      <c r="N30" s="499"/>
      <c r="O30" s="497">
        <f>SUM(O13:O29)</f>
        <v>20514977.5</v>
      </c>
      <c r="Q30" s="495"/>
      <c r="R30" s="495"/>
      <c r="S30" s="495"/>
    </row>
    <row r="31" spans="1:19" ht="9" customHeight="1" thickTop="1">
      <c r="A31" s="500"/>
      <c r="B31" s="501"/>
      <c r="C31" s="501"/>
      <c r="D31" s="501"/>
      <c r="E31" s="502"/>
      <c r="F31" s="501"/>
      <c r="G31" s="501"/>
      <c r="H31" s="501"/>
      <c r="I31" s="503"/>
      <c r="J31" s="501"/>
      <c r="K31" s="501"/>
      <c r="L31" s="501"/>
      <c r="M31" s="504"/>
      <c r="N31" s="501"/>
      <c r="O31" s="505"/>
      <c r="Q31" s="495"/>
      <c r="R31" s="495"/>
      <c r="S31" s="495"/>
    </row>
    <row r="32" spans="1:19" ht="15.95" customHeight="1">
      <c r="A32" s="500" t="s">
        <v>51</v>
      </c>
      <c r="B32" s="501"/>
      <c r="C32" s="501"/>
      <c r="D32" s="505"/>
      <c r="E32" s="501" t="s">
        <v>740</v>
      </c>
      <c r="F32" s="501"/>
      <c r="G32" s="501"/>
      <c r="H32" s="501"/>
      <c r="I32" s="500"/>
      <c r="J32" s="501" t="s">
        <v>164</v>
      </c>
      <c r="K32" s="501"/>
      <c r="L32" s="501"/>
      <c r="M32" s="505"/>
      <c r="N32" s="501" t="s">
        <v>52</v>
      </c>
      <c r="O32" s="505"/>
      <c r="Q32" s="495"/>
      <c r="R32" s="495"/>
      <c r="S32" s="495"/>
    </row>
    <row r="33" spans="1:15" ht="15.95" customHeight="1">
      <c r="A33" s="500"/>
      <c r="B33" s="501"/>
      <c r="C33" s="501"/>
      <c r="D33" s="501"/>
      <c r="E33" s="500"/>
      <c r="F33" s="501"/>
      <c r="G33" s="501"/>
      <c r="H33" s="501"/>
      <c r="I33" s="500"/>
      <c r="J33" s="501"/>
      <c r="K33" s="501"/>
      <c r="L33" s="501"/>
      <c r="M33" s="505"/>
      <c r="N33" s="501"/>
      <c r="O33" s="505"/>
    </row>
    <row r="34" spans="1:15" ht="15.95" customHeight="1">
      <c r="A34" s="506"/>
      <c r="B34" s="2327" t="s">
        <v>3388</v>
      </c>
      <c r="C34" s="2327"/>
      <c r="D34" s="501"/>
      <c r="E34" s="2328" t="s">
        <v>3389</v>
      </c>
      <c r="F34" s="2327"/>
      <c r="G34" s="2327"/>
      <c r="H34" s="2329"/>
      <c r="I34" s="500"/>
      <c r="J34" s="2327" t="s">
        <v>1120</v>
      </c>
      <c r="K34" s="2327"/>
      <c r="L34" s="2327"/>
      <c r="M34" s="507"/>
      <c r="N34" s="2319" t="s">
        <v>3390</v>
      </c>
      <c r="O34" s="2321"/>
    </row>
    <row r="35" spans="1:15" ht="15.95" customHeight="1">
      <c r="A35" s="508"/>
      <c r="B35" s="2319" t="s">
        <v>77</v>
      </c>
      <c r="C35" s="2319"/>
      <c r="D35" s="509"/>
      <c r="E35" s="2320" t="s">
        <v>3391</v>
      </c>
      <c r="F35" s="2319"/>
      <c r="G35" s="2319"/>
      <c r="H35" s="2321"/>
      <c r="I35" s="496"/>
      <c r="J35" s="2319" t="s">
        <v>163</v>
      </c>
      <c r="K35" s="2319"/>
      <c r="L35" s="2319"/>
      <c r="M35" s="510"/>
      <c r="N35" s="2322" t="s">
        <v>1103</v>
      </c>
      <c r="O35" s="2323"/>
    </row>
    <row r="36" spans="1:15" ht="15.95" customHeight="1">
      <c r="A36" s="1597" t="s">
        <v>3392</v>
      </c>
      <c r="B36" s="511"/>
      <c r="C36" s="511"/>
      <c r="D36" s="511"/>
      <c r="E36" s="511"/>
      <c r="F36" s="511"/>
      <c r="G36" s="511"/>
      <c r="H36" s="511"/>
      <c r="I36" s="511"/>
      <c r="J36" s="511"/>
      <c r="K36" s="511"/>
      <c r="L36" s="511"/>
      <c r="M36" s="511"/>
      <c r="N36" s="511"/>
      <c r="O36" s="511"/>
    </row>
    <row r="37" spans="1:15" ht="15.95" customHeight="1">
      <c r="A37" s="511"/>
      <c r="B37" s="511"/>
      <c r="C37" s="511"/>
      <c r="D37" s="511"/>
      <c r="E37" s="511"/>
      <c r="F37" s="511"/>
      <c r="G37" s="511"/>
      <c r="H37" s="511"/>
      <c r="I37" s="511"/>
      <c r="J37" s="511"/>
      <c r="K37" s="511"/>
      <c r="L37" s="511"/>
      <c r="M37" s="511"/>
      <c r="N37" s="511"/>
      <c r="O37" s="511"/>
    </row>
    <row r="38" spans="1:15" ht="15.95" customHeight="1">
      <c r="A38" s="511"/>
      <c r="B38" s="511"/>
      <c r="C38" s="511"/>
      <c r="D38" s="511"/>
      <c r="E38" s="511"/>
      <c r="F38" s="511"/>
      <c r="G38" s="511"/>
      <c r="H38" s="511"/>
      <c r="I38" s="511"/>
      <c r="J38" s="511"/>
      <c r="K38" s="511"/>
      <c r="L38" s="511"/>
      <c r="M38" s="511"/>
      <c r="N38" s="511"/>
      <c r="O38" s="511"/>
    </row>
    <row r="39" spans="1:15" ht="15.95" customHeight="1">
      <c r="A39" s="511"/>
      <c r="B39" s="511"/>
      <c r="C39" s="511"/>
      <c r="D39" s="511"/>
      <c r="E39" s="511"/>
      <c r="F39" s="511"/>
      <c r="G39" s="511"/>
      <c r="H39" s="511"/>
      <c r="I39" s="511"/>
      <c r="J39" s="511"/>
      <c r="K39" s="511"/>
      <c r="L39" s="511"/>
      <c r="M39" s="511"/>
      <c r="N39" s="511"/>
      <c r="O39" s="511"/>
    </row>
    <row r="40" spans="1:15" ht="15.95" customHeight="1">
      <c r="B40" s="511"/>
      <c r="C40" s="511"/>
      <c r="D40" s="511"/>
      <c r="E40" s="511"/>
      <c r="F40" s="511"/>
      <c r="G40" s="511"/>
      <c r="H40" s="511"/>
      <c r="I40" s="511"/>
      <c r="J40" s="511"/>
      <c r="K40" s="511"/>
      <c r="L40" s="511"/>
      <c r="M40" s="511"/>
      <c r="N40" s="511"/>
      <c r="O40" s="511"/>
    </row>
    <row r="41" spans="1:15" ht="15.95" customHeight="1">
      <c r="B41" s="511"/>
      <c r="C41" s="511"/>
      <c r="D41" s="511"/>
      <c r="E41" s="511"/>
      <c r="F41" s="511"/>
      <c r="G41" s="511"/>
      <c r="H41" s="511"/>
      <c r="I41" s="511"/>
      <c r="J41" s="511"/>
      <c r="K41" s="511"/>
      <c r="L41" s="511"/>
      <c r="M41" s="511"/>
      <c r="N41" s="511"/>
      <c r="O41" s="511"/>
    </row>
    <row r="42" spans="1:15" ht="15.95" customHeight="1">
      <c r="B42" s="511"/>
      <c r="C42" s="511"/>
      <c r="D42" s="511"/>
      <c r="E42" s="511"/>
      <c r="F42" s="511"/>
      <c r="G42" s="511"/>
      <c r="H42" s="511"/>
      <c r="I42" s="511"/>
      <c r="J42" s="511"/>
      <c r="K42" s="511"/>
      <c r="L42" s="511"/>
      <c r="M42" s="511"/>
      <c r="N42" s="511"/>
      <c r="O42" s="511"/>
    </row>
    <row r="43" spans="1:15" ht="15.95" customHeight="1">
      <c r="B43" s="511"/>
      <c r="C43" s="511"/>
      <c r="D43" s="511"/>
      <c r="E43" s="511"/>
      <c r="F43" s="511"/>
      <c r="G43" s="511"/>
      <c r="H43" s="511"/>
      <c r="I43" s="511"/>
      <c r="J43" s="511"/>
      <c r="K43" s="511"/>
      <c r="L43" s="511"/>
      <c r="M43" s="511"/>
      <c r="N43" s="511"/>
      <c r="O43" s="511"/>
    </row>
    <row r="44" spans="1:15" ht="15.95" customHeight="1">
      <c r="B44" s="511"/>
      <c r="C44" s="511"/>
      <c r="D44" s="511"/>
      <c r="E44" s="511"/>
      <c r="F44" s="511"/>
      <c r="G44" s="511"/>
      <c r="H44" s="511"/>
      <c r="I44" s="511"/>
      <c r="J44" s="511"/>
      <c r="K44" s="511"/>
      <c r="L44" s="511"/>
      <c r="M44" s="511"/>
      <c r="N44" s="511"/>
      <c r="O44" s="511"/>
    </row>
    <row r="45" spans="1:15" ht="15.95" customHeight="1">
      <c r="B45" s="511"/>
      <c r="C45" s="511"/>
      <c r="D45" s="511"/>
      <c r="E45" s="511"/>
      <c r="F45" s="511"/>
      <c r="G45" s="511"/>
      <c r="H45" s="511"/>
      <c r="I45" s="511"/>
      <c r="J45" s="511"/>
      <c r="K45" s="511"/>
      <c r="L45" s="511"/>
      <c r="M45" s="511"/>
      <c r="N45" s="511"/>
      <c r="O45" s="511"/>
    </row>
    <row r="46" spans="1:15" ht="15.95" customHeight="1">
      <c r="B46" s="511"/>
      <c r="C46" s="511"/>
      <c r="D46" s="511"/>
      <c r="E46" s="511"/>
      <c r="F46" s="511"/>
      <c r="G46" s="511"/>
      <c r="H46" s="511"/>
      <c r="I46" s="511"/>
      <c r="J46" s="511"/>
      <c r="K46" s="511"/>
      <c r="L46" s="511"/>
      <c r="M46" s="511"/>
      <c r="N46" s="511"/>
      <c r="O46" s="511"/>
    </row>
    <row r="47" spans="1:15" ht="15.95" customHeight="1">
      <c r="B47" s="511"/>
      <c r="C47" s="511"/>
      <c r="D47" s="511"/>
      <c r="E47" s="511"/>
      <c r="F47" s="511"/>
      <c r="G47" s="511"/>
      <c r="H47" s="511"/>
      <c r="I47" s="511"/>
      <c r="J47" s="511"/>
      <c r="K47" s="511"/>
      <c r="L47" s="511"/>
      <c r="M47" s="511"/>
      <c r="N47" s="511"/>
      <c r="O47" s="511"/>
    </row>
    <row r="48" spans="1:15" ht="15.95" customHeight="1">
      <c r="B48" s="511"/>
      <c r="C48" s="511"/>
      <c r="D48" s="511"/>
      <c r="E48" s="511"/>
      <c r="F48" s="511"/>
      <c r="G48" s="511"/>
      <c r="H48" s="511"/>
      <c r="I48" s="511"/>
      <c r="J48" s="511"/>
      <c r="K48" s="511"/>
      <c r="L48" s="511"/>
      <c r="M48" s="511"/>
      <c r="N48" s="511"/>
      <c r="O48" s="511"/>
    </row>
    <row r="49" spans="2:15" ht="15.95" customHeight="1">
      <c r="B49" s="511"/>
      <c r="C49" s="511"/>
      <c r="D49" s="511"/>
      <c r="E49" s="511"/>
      <c r="F49" s="511"/>
      <c r="G49" s="511"/>
      <c r="H49" s="511"/>
      <c r="I49" s="511"/>
      <c r="J49" s="511"/>
      <c r="K49" s="511"/>
      <c r="L49" s="511"/>
      <c r="M49" s="511"/>
      <c r="N49" s="511"/>
      <c r="O49" s="511"/>
    </row>
    <row r="50" spans="2:15" ht="15.95" customHeight="1">
      <c r="B50" s="511"/>
      <c r="C50" s="511"/>
      <c r="D50" s="511"/>
      <c r="E50" s="511"/>
      <c r="F50" s="511"/>
      <c r="G50" s="511"/>
      <c r="H50" s="511"/>
      <c r="I50" s="511"/>
      <c r="J50" s="511"/>
      <c r="K50" s="511"/>
      <c r="L50" s="511"/>
      <c r="M50" s="511"/>
      <c r="N50" s="511"/>
      <c r="O50" s="511"/>
    </row>
    <row r="51" spans="2:15" ht="15.95" customHeight="1">
      <c r="B51" s="511"/>
      <c r="C51" s="511"/>
      <c r="D51" s="511"/>
      <c r="E51" s="511"/>
      <c r="F51" s="511"/>
      <c r="G51" s="511"/>
      <c r="H51" s="511"/>
      <c r="I51" s="511"/>
      <c r="J51" s="511"/>
      <c r="K51" s="511"/>
      <c r="L51" s="511"/>
      <c r="M51" s="511"/>
      <c r="N51" s="511"/>
      <c r="O51" s="511"/>
    </row>
    <row r="52" spans="2:15" ht="15.95" customHeight="1">
      <c r="B52" s="511"/>
      <c r="C52" s="511"/>
      <c r="D52" s="511"/>
      <c r="E52" s="511"/>
      <c r="F52" s="511"/>
      <c r="G52" s="511"/>
      <c r="H52" s="511"/>
      <c r="I52" s="511"/>
      <c r="J52" s="511"/>
      <c r="K52" s="511"/>
      <c r="L52" s="511"/>
      <c r="M52" s="511"/>
      <c r="N52" s="511"/>
      <c r="O52" s="511"/>
    </row>
    <row r="53" spans="2:15" ht="15.95" customHeight="1">
      <c r="B53" s="511"/>
      <c r="C53" s="511"/>
      <c r="D53" s="511"/>
      <c r="E53" s="511"/>
      <c r="F53" s="511"/>
      <c r="G53" s="511"/>
      <c r="H53" s="511"/>
      <c r="I53" s="511"/>
      <c r="J53" s="511"/>
      <c r="K53" s="511"/>
      <c r="L53" s="511"/>
      <c r="M53" s="511"/>
      <c r="N53" s="511"/>
      <c r="O53" s="511"/>
    </row>
    <row r="54" spans="2:15" ht="15.95" customHeight="1">
      <c r="B54" s="511"/>
      <c r="C54" s="511"/>
      <c r="D54" s="511"/>
      <c r="E54" s="511"/>
      <c r="F54" s="511"/>
      <c r="G54" s="511"/>
      <c r="H54" s="511"/>
      <c r="I54" s="511"/>
      <c r="J54" s="511"/>
      <c r="K54" s="511"/>
      <c r="L54" s="511"/>
      <c r="M54" s="511"/>
      <c r="N54" s="511"/>
      <c r="O54" s="511"/>
    </row>
    <row r="55" spans="2:15" ht="15.95" customHeight="1">
      <c r="B55" s="511"/>
      <c r="C55" s="511"/>
      <c r="D55" s="511"/>
      <c r="E55" s="511"/>
      <c r="F55" s="511"/>
      <c r="G55" s="511"/>
      <c r="H55" s="511"/>
      <c r="I55" s="511"/>
      <c r="J55" s="511"/>
      <c r="K55" s="511"/>
      <c r="L55" s="511"/>
      <c r="M55" s="511"/>
      <c r="N55" s="511"/>
      <c r="O55" s="511"/>
    </row>
    <row r="56" spans="2:15" ht="15.95" customHeight="1">
      <c r="B56" s="511"/>
      <c r="C56" s="511"/>
      <c r="D56" s="511"/>
      <c r="E56" s="511"/>
      <c r="F56" s="511"/>
      <c r="G56" s="511"/>
      <c r="H56" s="511"/>
      <c r="I56" s="511"/>
      <c r="J56" s="511"/>
      <c r="K56" s="511"/>
      <c r="L56" s="511"/>
      <c r="M56" s="511"/>
      <c r="N56" s="511"/>
      <c r="O56" s="511"/>
    </row>
    <row r="57" spans="2:15" ht="15.95" customHeight="1">
      <c r="B57" s="511"/>
      <c r="C57" s="511"/>
      <c r="D57" s="511"/>
      <c r="E57" s="511"/>
      <c r="F57" s="511"/>
      <c r="G57" s="511"/>
      <c r="H57" s="511"/>
      <c r="I57" s="511"/>
      <c r="J57" s="511"/>
      <c r="K57" s="511"/>
      <c r="L57" s="511"/>
      <c r="M57" s="511"/>
      <c r="N57" s="511"/>
      <c r="O57" s="511"/>
    </row>
    <row r="58" spans="2:15" ht="15.95" customHeight="1">
      <c r="B58" s="511"/>
      <c r="C58" s="511"/>
      <c r="D58" s="511"/>
      <c r="E58" s="511"/>
      <c r="F58" s="511"/>
      <c r="G58" s="511"/>
      <c r="H58" s="511"/>
      <c r="I58" s="511"/>
      <c r="J58" s="511"/>
      <c r="K58" s="511"/>
      <c r="L58" s="511"/>
      <c r="M58" s="511"/>
      <c r="N58" s="511"/>
      <c r="O58" s="511"/>
    </row>
    <row r="59" spans="2:15" ht="15.95" customHeight="1">
      <c r="B59" s="511"/>
      <c r="C59" s="511"/>
      <c r="D59" s="511"/>
      <c r="E59" s="511"/>
      <c r="F59" s="511"/>
      <c r="G59" s="511"/>
      <c r="H59" s="511"/>
      <c r="I59" s="511"/>
      <c r="J59" s="511"/>
      <c r="K59" s="511"/>
      <c r="L59" s="511"/>
      <c r="M59" s="511"/>
      <c r="N59" s="511"/>
      <c r="O59" s="511"/>
    </row>
    <row r="60" spans="2:15" ht="15.95" customHeight="1">
      <c r="B60" s="511"/>
      <c r="C60" s="511"/>
      <c r="D60" s="511"/>
      <c r="E60" s="511"/>
      <c r="F60" s="511"/>
      <c r="G60" s="511"/>
      <c r="H60" s="511"/>
      <c r="I60" s="511"/>
      <c r="J60" s="511"/>
      <c r="K60" s="511"/>
      <c r="L60" s="511"/>
      <c r="M60" s="511"/>
      <c r="N60" s="511"/>
      <c r="O60" s="511"/>
    </row>
    <row r="61" spans="2:15" ht="15.95" customHeight="1">
      <c r="B61" s="511"/>
      <c r="C61" s="511"/>
      <c r="D61" s="511"/>
      <c r="E61" s="511"/>
      <c r="F61" s="511"/>
      <c r="G61" s="511"/>
      <c r="H61" s="511"/>
      <c r="I61" s="511"/>
      <c r="J61" s="511"/>
      <c r="K61" s="511"/>
      <c r="L61" s="511"/>
      <c r="M61" s="511"/>
      <c r="N61" s="511"/>
      <c r="O61" s="511"/>
    </row>
    <row r="62" spans="2:15" ht="15.95" customHeight="1">
      <c r="B62" s="511"/>
      <c r="C62" s="511"/>
      <c r="D62" s="511"/>
      <c r="E62" s="511"/>
      <c r="F62" s="511"/>
      <c r="G62" s="511"/>
      <c r="H62" s="511"/>
      <c r="I62" s="511"/>
      <c r="J62" s="511"/>
      <c r="K62" s="511"/>
      <c r="L62" s="511"/>
      <c r="M62" s="511"/>
      <c r="N62" s="511"/>
      <c r="O62" s="511"/>
    </row>
    <row r="63" spans="2:15" ht="15.95" customHeight="1">
      <c r="B63" s="511"/>
      <c r="C63" s="511"/>
      <c r="D63" s="511"/>
      <c r="E63" s="511"/>
      <c r="F63" s="511"/>
      <c r="G63" s="511"/>
      <c r="H63" s="511"/>
      <c r="I63" s="511"/>
      <c r="J63" s="511"/>
      <c r="K63" s="511"/>
      <c r="L63" s="511"/>
      <c r="M63" s="511"/>
      <c r="N63" s="511"/>
      <c r="O63" s="511"/>
    </row>
    <row r="64" spans="2:15" ht="15.95" customHeight="1">
      <c r="B64" s="511"/>
      <c r="C64" s="511"/>
      <c r="D64" s="511"/>
      <c r="E64" s="511"/>
      <c r="F64" s="511"/>
      <c r="G64" s="511"/>
      <c r="H64" s="511"/>
      <c r="I64" s="511"/>
      <c r="J64" s="511"/>
      <c r="K64" s="511"/>
      <c r="L64" s="511"/>
      <c r="M64" s="511"/>
      <c r="N64" s="511"/>
      <c r="O64" s="511"/>
    </row>
    <row r="65" spans="2:15" ht="15.95" customHeight="1">
      <c r="B65" s="511"/>
      <c r="C65" s="511"/>
      <c r="D65" s="511"/>
      <c r="E65" s="511"/>
      <c r="F65" s="511"/>
      <c r="G65" s="511"/>
      <c r="H65" s="511"/>
      <c r="I65" s="511"/>
      <c r="J65" s="511"/>
      <c r="K65" s="511"/>
      <c r="L65" s="511"/>
      <c r="M65" s="511"/>
      <c r="N65" s="511"/>
      <c r="O65" s="511"/>
    </row>
    <row r="66" spans="2:15" ht="15.95" customHeight="1">
      <c r="B66" s="511"/>
      <c r="C66" s="511"/>
      <c r="D66" s="511"/>
      <c r="E66" s="511"/>
      <c r="F66" s="511"/>
      <c r="G66" s="511"/>
      <c r="H66" s="511"/>
      <c r="I66" s="511"/>
      <c r="J66" s="511"/>
      <c r="K66" s="511"/>
      <c r="L66" s="511"/>
      <c r="M66" s="511"/>
      <c r="N66" s="511"/>
      <c r="O66" s="511"/>
    </row>
    <row r="67" spans="2:15" ht="15.95" customHeight="1">
      <c r="B67" s="511"/>
      <c r="C67" s="511"/>
      <c r="D67" s="511"/>
      <c r="E67" s="511"/>
      <c r="F67" s="511"/>
      <c r="G67" s="511"/>
      <c r="H67" s="511"/>
      <c r="I67" s="511"/>
      <c r="J67" s="511"/>
      <c r="K67" s="511"/>
      <c r="L67" s="511"/>
      <c r="M67" s="511"/>
      <c r="N67" s="511"/>
      <c r="O67" s="511"/>
    </row>
    <row r="68" spans="2:15" ht="15.95" customHeight="1">
      <c r="B68" s="511"/>
      <c r="C68" s="511"/>
      <c r="D68" s="511"/>
      <c r="E68" s="511"/>
      <c r="F68" s="511"/>
      <c r="G68" s="511"/>
      <c r="H68" s="511"/>
      <c r="I68" s="511"/>
      <c r="J68" s="511"/>
      <c r="K68" s="511"/>
      <c r="L68" s="511"/>
      <c r="M68" s="511"/>
      <c r="N68" s="511"/>
      <c r="O68" s="511"/>
    </row>
    <row r="69" spans="2:15" ht="15.95" customHeight="1">
      <c r="B69" s="511"/>
      <c r="C69" s="511"/>
      <c r="D69" s="511"/>
      <c r="E69" s="511"/>
      <c r="F69" s="511"/>
      <c r="G69" s="511"/>
      <c r="H69" s="511"/>
      <c r="I69" s="511"/>
      <c r="J69" s="511"/>
      <c r="K69" s="511"/>
      <c r="L69" s="511"/>
      <c r="M69" s="511"/>
      <c r="N69" s="511"/>
      <c r="O69" s="511"/>
    </row>
    <row r="70" spans="2:15" ht="15.95" customHeight="1">
      <c r="B70" s="511"/>
      <c r="C70" s="511"/>
      <c r="D70" s="511"/>
      <c r="E70" s="511"/>
      <c r="F70" s="511"/>
      <c r="G70" s="511"/>
      <c r="H70" s="511"/>
      <c r="I70" s="511"/>
      <c r="J70" s="511"/>
      <c r="K70" s="511"/>
      <c r="L70" s="511"/>
      <c r="M70" s="511"/>
      <c r="N70" s="511"/>
      <c r="O70" s="511"/>
    </row>
    <row r="71" spans="2:15" ht="15.95" customHeight="1">
      <c r="B71" s="511"/>
      <c r="C71" s="511"/>
      <c r="D71" s="511"/>
      <c r="E71" s="511"/>
      <c r="F71" s="511"/>
      <c r="G71" s="511"/>
      <c r="H71" s="511"/>
      <c r="I71" s="511"/>
      <c r="J71" s="511"/>
      <c r="K71" s="511"/>
      <c r="L71" s="511"/>
      <c r="M71" s="511"/>
      <c r="N71" s="511"/>
      <c r="O71" s="511"/>
    </row>
    <row r="72" spans="2:15" ht="15.95" customHeight="1">
      <c r="B72" s="511"/>
      <c r="C72" s="511"/>
      <c r="D72" s="511"/>
      <c r="E72" s="511"/>
      <c r="F72" s="511"/>
      <c r="G72" s="511"/>
      <c r="H72" s="511"/>
      <c r="I72" s="511"/>
      <c r="J72" s="511"/>
      <c r="K72" s="511"/>
      <c r="L72" s="511"/>
      <c r="M72" s="511"/>
      <c r="N72" s="511"/>
      <c r="O72" s="511"/>
    </row>
    <row r="73" spans="2:15" ht="15.95" customHeight="1">
      <c r="B73" s="511"/>
      <c r="C73" s="511"/>
      <c r="D73" s="511"/>
      <c r="E73" s="511"/>
      <c r="F73" s="511"/>
      <c r="G73" s="511"/>
      <c r="H73" s="511"/>
      <c r="I73" s="511"/>
      <c r="J73" s="511"/>
      <c r="K73" s="511"/>
      <c r="L73" s="511"/>
      <c r="M73" s="511"/>
      <c r="N73" s="511"/>
      <c r="O73" s="511"/>
    </row>
    <row r="74" spans="2:15" ht="15.95" customHeight="1">
      <c r="B74" s="511"/>
      <c r="C74" s="511"/>
      <c r="D74" s="511"/>
      <c r="E74" s="511"/>
      <c r="F74" s="511"/>
      <c r="G74" s="511"/>
      <c r="H74" s="511"/>
      <c r="I74" s="511"/>
      <c r="J74" s="511"/>
      <c r="K74" s="511"/>
      <c r="L74" s="511"/>
      <c r="M74" s="511"/>
      <c r="N74" s="511"/>
      <c r="O74" s="511"/>
    </row>
    <row r="75" spans="2:15" ht="15.95" customHeight="1">
      <c r="B75" s="511"/>
      <c r="C75" s="511"/>
      <c r="D75" s="511"/>
      <c r="E75" s="511"/>
      <c r="F75" s="511"/>
      <c r="G75" s="511"/>
      <c r="H75" s="511"/>
      <c r="I75" s="511"/>
      <c r="J75" s="511"/>
      <c r="K75" s="511"/>
      <c r="L75" s="511"/>
      <c r="M75" s="511"/>
      <c r="N75" s="511"/>
      <c r="O75" s="511"/>
    </row>
    <row r="76" spans="2:15" ht="15.95" customHeight="1">
      <c r="B76" s="511"/>
      <c r="C76" s="511"/>
      <c r="D76" s="511"/>
      <c r="E76" s="511"/>
      <c r="F76" s="511"/>
      <c r="G76" s="511"/>
      <c r="H76" s="511"/>
      <c r="I76" s="511"/>
      <c r="J76" s="511"/>
      <c r="K76" s="511"/>
      <c r="L76" s="511"/>
      <c r="M76" s="511"/>
      <c r="N76" s="511"/>
      <c r="O76" s="511"/>
    </row>
    <row r="77" spans="2:15" ht="15.95" customHeight="1">
      <c r="B77" s="511"/>
      <c r="C77" s="511"/>
      <c r="D77" s="511"/>
      <c r="E77" s="511"/>
      <c r="F77" s="511"/>
      <c r="G77" s="511"/>
      <c r="H77" s="511"/>
      <c r="I77" s="511"/>
      <c r="J77" s="511"/>
      <c r="K77" s="511"/>
      <c r="L77" s="511"/>
      <c r="M77" s="511"/>
      <c r="N77" s="511"/>
      <c r="O77" s="511"/>
    </row>
    <row r="78" spans="2:15" ht="15.95" customHeight="1">
      <c r="B78" s="511"/>
      <c r="C78" s="511"/>
      <c r="D78" s="511"/>
      <c r="E78" s="511"/>
      <c r="F78" s="511"/>
      <c r="G78" s="511"/>
      <c r="H78" s="511"/>
      <c r="I78" s="511"/>
      <c r="J78" s="511"/>
      <c r="K78" s="511"/>
      <c r="L78" s="511"/>
      <c r="M78" s="511"/>
      <c r="N78" s="511"/>
      <c r="O78" s="511"/>
    </row>
    <row r="79" spans="2:15" ht="15.95" customHeight="1">
      <c r="B79" s="511"/>
      <c r="C79" s="511"/>
      <c r="D79" s="511"/>
      <c r="E79" s="511"/>
      <c r="F79" s="511"/>
      <c r="G79" s="511"/>
      <c r="H79" s="511"/>
      <c r="I79" s="511"/>
      <c r="J79" s="511"/>
      <c r="K79" s="511"/>
      <c r="L79" s="511"/>
      <c r="M79" s="511"/>
      <c r="N79" s="511"/>
      <c r="O79" s="511"/>
    </row>
    <row r="80" spans="2:15" ht="15.95" customHeight="1">
      <c r="B80" s="511"/>
      <c r="C80" s="511"/>
      <c r="D80" s="511"/>
      <c r="E80" s="511"/>
      <c r="F80" s="511"/>
      <c r="G80" s="511"/>
      <c r="H80" s="511"/>
      <c r="I80" s="511"/>
      <c r="J80" s="511"/>
      <c r="K80" s="511"/>
      <c r="L80" s="511"/>
      <c r="M80" s="511"/>
      <c r="N80" s="511"/>
      <c r="O80" s="511"/>
    </row>
    <row r="81" spans="2:15" ht="15.95" customHeight="1">
      <c r="B81" s="511"/>
      <c r="C81" s="511"/>
      <c r="D81" s="511"/>
      <c r="E81" s="511"/>
      <c r="F81" s="511"/>
      <c r="G81" s="511"/>
      <c r="H81" s="511"/>
      <c r="I81" s="511"/>
      <c r="J81" s="511"/>
      <c r="K81" s="511"/>
      <c r="L81" s="511"/>
      <c r="M81" s="511"/>
      <c r="N81" s="511"/>
      <c r="O81" s="511"/>
    </row>
    <row r="82" spans="2:15" ht="15.95" customHeight="1">
      <c r="B82" s="511"/>
      <c r="C82" s="511"/>
      <c r="D82" s="511"/>
      <c r="E82" s="511"/>
      <c r="F82" s="511"/>
      <c r="G82" s="511"/>
      <c r="H82" s="511"/>
      <c r="I82" s="511"/>
      <c r="J82" s="511"/>
      <c r="K82" s="511"/>
      <c r="L82" s="511"/>
      <c r="M82" s="511"/>
      <c r="N82" s="511"/>
      <c r="O82" s="511"/>
    </row>
    <row r="83" spans="2:15" ht="15.95" customHeight="1">
      <c r="B83" s="511"/>
      <c r="C83" s="511"/>
      <c r="D83" s="511"/>
      <c r="E83" s="511"/>
      <c r="F83" s="511"/>
      <c r="G83" s="511"/>
      <c r="H83" s="511"/>
      <c r="I83" s="511"/>
      <c r="J83" s="511"/>
      <c r="K83" s="511"/>
      <c r="L83" s="511"/>
      <c r="M83" s="511"/>
      <c r="N83" s="511"/>
      <c r="O83" s="511"/>
    </row>
    <row r="84" spans="2:15" ht="15.95" customHeight="1">
      <c r="B84" s="511"/>
      <c r="C84" s="511"/>
      <c r="D84" s="511"/>
      <c r="E84" s="511"/>
      <c r="F84" s="511"/>
      <c r="G84" s="511"/>
      <c r="H84" s="511"/>
      <c r="I84" s="511"/>
      <c r="J84" s="511"/>
      <c r="K84" s="511"/>
      <c r="L84" s="511"/>
      <c r="M84" s="511"/>
      <c r="N84" s="511"/>
      <c r="O84" s="511"/>
    </row>
    <row r="85" spans="2:15" ht="15.95" customHeight="1">
      <c r="B85" s="511"/>
      <c r="C85" s="511"/>
      <c r="D85" s="511"/>
      <c r="E85" s="511"/>
      <c r="F85" s="511"/>
      <c r="G85" s="511"/>
      <c r="H85" s="511"/>
      <c r="I85" s="511"/>
      <c r="J85" s="511"/>
      <c r="K85" s="511"/>
      <c r="L85" s="511"/>
      <c r="M85" s="511"/>
      <c r="N85" s="511"/>
      <c r="O85" s="511"/>
    </row>
    <row r="86" spans="2:15" ht="15.95" customHeight="1"/>
    <row r="87" spans="2:15" ht="15.95" customHeight="1"/>
    <row r="88" spans="2:15" ht="15.95" customHeight="1"/>
    <row r="89" spans="2:15" ht="15.95" customHeight="1"/>
    <row r="90" spans="2:15" ht="15.95" customHeight="1"/>
    <row r="91" spans="2:15" ht="15.95" customHeight="1"/>
    <row r="92" spans="2:15" ht="15.95" customHeight="1"/>
    <row r="93" spans="2:15" ht="15.95" customHeight="1"/>
    <row r="94" spans="2:15" ht="15.95" customHeight="1"/>
    <row r="95" spans="2:15" ht="15.95" customHeight="1"/>
    <row r="96" spans="2:1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</sheetData>
  <mergeCells count="30">
    <mergeCell ref="A10:B11"/>
    <mergeCell ref="C10:C11"/>
    <mergeCell ref="D10:D11"/>
    <mergeCell ref="J10:K10"/>
    <mergeCell ref="L10:L11"/>
    <mergeCell ref="A1:O1"/>
    <mergeCell ref="A2:O2"/>
    <mergeCell ref="A3:O3"/>
    <mergeCell ref="A4:O4"/>
    <mergeCell ref="A7:H7"/>
    <mergeCell ref="I7:L7"/>
    <mergeCell ref="F9:H9"/>
    <mergeCell ref="I9:I11"/>
    <mergeCell ref="J9:L9"/>
    <mergeCell ref="N10:N11"/>
    <mergeCell ref="O10:O11"/>
    <mergeCell ref="M9:O9"/>
    <mergeCell ref="M10:M11"/>
    <mergeCell ref="A9:D9"/>
    <mergeCell ref="E9:E11"/>
    <mergeCell ref="A12:D12"/>
    <mergeCell ref="B35:C35"/>
    <mergeCell ref="E35:H35"/>
    <mergeCell ref="J35:L35"/>
    <mergeCell ref="N35:O35"/>
    <mergeCell ref="A30:H30"/>
    <mergeCell ref="B34:C34"/>
    <mergeCell ref="E34:H34"/>
    <mergeCell ref="J34:L34"/>
    <mergeCell ref="N34:O34"/>
  </mergeCells>
  <pageMargins left="0.7" right="0.7" top="0.75" bottom="0.75" header="0.3" footer="0.3"/>
  <pageSetup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S314"/>
  <sheetViews>
    <sheetView topLeftCell="A190" workbookViewId="0">
      <selection activeCell="A190" sqref="A1:XFD1048576"/>
    </sheetView>
  </sheetViews>
  <sheetFormatPr defaultRowHeight="15"/>
  <cols>
    <col min="1" max="1" width="3.7109375" style="259" customWidth="1"/>
    <col min="2" max="3" width="11.7109375" style="259" customWidth="1"/>
    <col min="4" max="4" width="9.7109375" style="259" customWidth="1"/>
    <col min="5" max="8" width="8.7109375" style="259" customWidth="1"/>
    <col min="9" max="9" width="12.7109375" style="259" customWidth="1"/>
    <col min="10" max="11" width="9.7109375" style="259" customWidth="1"/>
    <col min="12" max="12" width="13.7109375" style="259" customWidth="1"/>
    <col min="13" max="13" width="9.7109375" style="259" customWidth="1"/>
    <col min="14" max="14" width="8.7109375" style="259" customWidth="1"/>
    <col min="15" max="15" width="14.7109375" style="259" customWidth="1"/>
    <col min="16" max="16" width="12.140625" style="259" customWidth="1"/>
    <col min="17" max="17" width="11.28515625" style="259" customWidth="1"/>
    <col min="18" max="18" width="13.28515625" style="259" customWidth="1"/>
    <col min="19" max="23" width="10.5703125" style="259" customWidth="1"/>
    <col min="24" max="24" width="11" style="259" customWidth="1"/>
    <col min="25" max="25" width="19.140625" style="259" customWidth="1"/>
    <col min="26" max="26" width="11" style="259" customWidth="1"/>
    <col min="27" max="28" width="10.5703125" style="259" customWidth="1"/>
    <col min="29" max="29" width="12.42578125" style="259" customWidth="1"/>
    <col min="30" max="33" width="11.7109375" style="259" customWidth="1"/>
    <col min="34" max="34" width="12.42578125" style="259" customWidth="1"/>
    <col min="35" max="256" width="9.140625" style="259"/>
    <col min="257" max="257" width="3.7109375" style="259" customWidth="1"/>
    <col min="258" max="259" width="11.7109375" style="259" customWidth="1"/>
    <col min="260" max="260" width="9.7109375" style="259" customWidth="1"/>
    <col min="261" max="264" width="8.7109375" style="259" customWidth="1"/>
    <col min="265" max="265" width="12.7109375" style="259" customWidth="1"/>
    <col min="266" max="267" width="9.7109375" style="259" customWidth="1"/>
    <col min="268" max="268" width="13.7109375" style="259" customWidth="1"/>
    <col min="269" max="269" width="9.7109375" style="259" customWidth="1"/>
    <col min="270" max="270" width="8.7109375" style="259" customWidth="1"/>
    <col min="271" max="271" width="14.7109375" style="259" customWidth="1"/>
    <col min="272" max="272" width="12.140625" style="259" customWidth="1"/>
    <col min="273" max="273" width="11.28515625" style="259" customWidth="1"/>
    <col min="274" max="274" width="13.28515625" style="259" customWidth="1"/>
    <col min="275" max="279" width="10.5703125" style="259" customWidth="1"/>
    <col min="280" max="280" width="11" style="259" customWidth="1"/>
    <col min="281" max="281" width="19.140625" style="259" customWidth="1"/>
    <col min="282" max="282" width="11" style="259" customWidth="1"/>
    <col min="283" max="284" width="10.5703125" style="259" customWidth="1"/>
    <col min="285" max="285" width="12.42578125" style="259" customWidth="1"/>
    <col min="286" max="289" width="11.7109375" style="259" customWidth="1"/>
    <col min="290" max="290" width="12.42578125" style="259" customWidth="1"/>
    <col min="291" max="512" width="9.140625" style="259"/>
    <col min="513" max="513" width="3.7109375" style="259" customWidth="1"/>
    <col min="514" max="515" width="11.7109375" style="259" customWidth="1"/>
    <col min="516" max="516" width="9.7109375" style="259" customWidth="1"/>
    <col min="517" max="520" width="8.7109375" style="259" customWidth="1"/>
    <col min="521" max="521" width="12.7109375" style="259" customWidth="1"/>
    <col min="522" max="523" width="9.7109375" style="259" customWidth="1"/>
    <col min="524" max="524" width="13.7109375" style="259" customWidth="1"/>
    <col min="525" max="525" width="9.7109375" style="259" customWidth="1"/>
    <col min="526" max="526" width="8.7109375" style="259" customWidth="1"/>
    <col min="527" max="527" width="14.7109375" style="259" customWidth="1"/>
    <col min="528" max="528" width="12.140625" style="259" customWidth="1"/>
    <col min="529" max="529" width="11.28515625" style="259" customWidth="1"/>
    <col min="530" max="530" width="13.28515625" style="259" customWidth="1"/>
    <col min="531" max="535" width="10.5703125" style="259" customWidth="1"/>
    <col min="536" max="536" width="11" style="259" customWidth="1"/>
    <col min="537" max="537" width="19.140625" style="259" customWidth="1"/>
    <col min="538" max="538" width="11" style="259" customWidth="1"/>
    <col min="539" max="540" width="10.5703125" style="259" customWidth="1"/>
    <col min="541" max="541" width="12.42578125" style="259" customWidth="1"/>
    <col min="542" max="545" width="11.7109375" style="259" customWidth="1"/>
    <col min="546" max="546" width="12.42578125" style="259" customWidth="1"/>
    <col min="547" max="768" width="9.140625" style="259"/>
    <col min="769" max="769" width="3.7109375" style="259" customWidth="1"/>
    <col min="770" max="771" width="11.7109375" style="259" customWidth="1"/>
    <col min="772" max="772" width="9.7109375" style="259" customWidth="1"/>
    <col min="773" max="776" width="8.7109375" style="259" customWidth="1"/>
    <col min="777" max="777" width="12.7109375" style="259" customWidth="1"/>
    <col min="778" max="779" width="9.7109375" style="259" customWidth="1"/>
    <col min="780" max="780" width="13.7109375" style="259" customWidth="1"/>
    <col min="781" max="781" width="9.7109375" style="259" customWidth="1"/>
    <col min="782" max="782" width="8.7109375" style="259" customWidth="1"/>
    <col min="783" max="783" width="14.7109375" style="259" customWidth="1"/>
    <col min="784" max="784" width="12.140625" style="259" customWidth="1"/>
    <col min="785" max="785" width="11.28515625" style="259" customWidth="1"/>
    <col min="786" max="786" width="13.28515625" style="259" customWidth="1"/>
    <col min="787" max="791" width="10.5703125" style="259" customWidth="1"/>
    <col min="792" max="792" width="11" style="259" customWidth="1"/>
    <col min="793" max="793" width="19.140625" style="259" customWidth="1"/>
    <col min="794" max="794" width="11" style="259" customWidth="1"/>
    <col min="795" max="796" width="10.5703125" style="259" customWidth="1"/>
    <col min="797" max="797" width="12.42578125" style="259" customWidth="1"/>
    <col min="798" max="801" width="11.7109375" style="259" customWidth="1"/>
    <col min="802" max="802" width="12.42578125" style="259" customWidth="1"/>
    <col min="803" max="1024" width="9.140625" style="259"/>
    <col min="1025" max="1025" width="3.7109375" style="259" customWidth="1"/>
    <col min="1026" max="1027" width="11.7109375" style="259" customWidth="1"/>
    <col min="1028" max="1028" width="9.7109375" style="259" customWidth="1"/>
    <col min="1029" max="1032" width="8.7109375" style="259" customWidth="1"/>
    <col min="1033" max="1033" width="12.7109375" style="259" customWidth="1"/>
    <col min="1034" max="1035" width="9.7109375" style="259" customWidth="1"/>
    <col min="1036" max="1036" width="13.7109375" style="259" customWidth="1"/>
    <col min="1037" max="1037" width="9.7109375" style="259" customWidth="1"/>
    <col min="1038" max="1038" width="8.7109375" style="259" customWidth="1"/>
    <col min="1039" max="1039" width="14.7109375" style="259" customWidth="1"/>
    <col min="1040" max="1040" width="12.140625" style="259" customWidth="1"/>
    <col min="1041" max="1041" width="11.28515625" style="259" customWidth="1"/>
    <col min="1042" max="1042" width="13.28515625" style="259" customWidth="1"/>
    <col min="1043" max="1047" width="10.5703125" style="259" customWidth="1"/>
    <col min="1048" max="1048" width="11" style="259" customWidth="1"/>
    <col min="1049" max="1049" width="19.140625" style="259" customWidth="1"/>
    <col min="1050" max="1050" width="11" style="259" customWidth="1"/>
    <col min="1051" max="1052" width="10.5703125" style="259" customWidth="1"/>
    <col min="1053" max="1053" width="12.42578125" style="259" customWidth="1"/>
    <col min="1054" max="1057" width="11.7109375" style="259" customWidth="1"/>
    <col min="1058" max="1058" width="12.42578125" style="259" customWidth="1"/>
    <col min="1059" max="1280" width="9.140625" style="259"/>
    <col min="1281" max="1281" width="3.7109375" style="259" customWidth="1"/>
    <col min="1282" max="1283" width="11.7109375" style="259" customWidth="1"/>
    <col min="1284" max="1284" width="9.7109375" style="259" customWidth="1"/>
    <col min="1285" max="1288" width="8.7109375" style="259" customWidth="1"/>
    <col min="1289" max="1289" width="12.7109375" style="259" customWidth="1"/>
    <col min="1290" max="1291" width="9.7109375" style="259" customWidth="1"/>
    <col min="1292" max="1292" width="13.7109375" style="259" customWidth="1"/>
    <col min="1293" max="1293" width="9.7109375" style="259" customWidth="1"/>
    <col min="1294" max="1294" width="8.7109375" style="259" customWidth="1"/>
    <col min="1295" max="1295" width="14.7109375" style="259" customWidth="1"/>
    <col min="1296" max="1296" width="12.140625" style="259" customWidth="1"/>
    <col min="1297" max="1297" width="11.28515625" style="259" customWidth="1"/>
    <col min="1298" max="1298" width="13.28515625" style="259" customWidth="1"/>
    <col min="1299" max="1303" width="10.5703125" style="259" customWidth="1"/>
    <col min="1304" max="1304" width="11" style="259" customWidth="1"/>
    <col min="1305" max="1305" width="19.140625" style="259" customWidth="1"/>
    <col min="1306" max="1306" width="11" style="259" customWidth="1"/>
    <col min="1307" max="1308" width="10.5703125" style="259" customWidth="1"/>
    <col min="1309" max="1309" width="12.42578125" style="259" customWidth="1"/>
    <col min="1310" max="1313" width="11.7109375" style="259" customWidth="1"/>
    <col min="1314" max="1314" width="12.42578125" style="259" customWidth="1"/>
    <col min="1315" max="1536" width="9.140625" style="259"/>
    <col min="1537" max="1537" width="3.7109375" style="259" customWidth="1"/>
    <col min="1538" max="1539" width="11.7109375" style="259" customWidth="1"/>
    <col min="1540" max="1540" width="9.7109375" style="259" customWidth="1"/>
    <col min="1541" max="1544" width="8.7109375" style="259" customWidth="1"/>
    <col min="1545" max="1545" width="12.7109375" style="259" customWidth="1"/>
    <col min="1546" max="1547" width="9.7109375" style="259" customWidth="1"/>
    <col min="1548" max="1548" width="13.7109375" style="259" customWidth="1"/>
    <col min="1549" max="1549" width="9.7109375" style="259" customWidth="1"/>
    <col min="1550" max="1550" width="8.7109375" style="259" customWidth="1"/>
    <col min="1551" max="1551" width="14.7109375" style="259" customWidth="1"/>
    <col min="1552" max="1552" width="12.140625" style="259" customWidth="1"/>
    <col min="1553" max="1553" width="11.28515625" style="259" customWidth="1"/>
    <col min="1554" max="1554" width="13.28515625" style="259" customWidth="1"/>
    <col min="1555" max="1559" width="10.5703125" style="259" customWidth="1"/>
    <col min="1560" max="1560" width="11" style="259" customWidth="1"/>
    <col min="1561" max="1561" width="19.140625" style="259" customWidth="1"/>
    <col min="1562" max="1562" width="11" style="259" customWidth="1"/>
    <col min="1563" max="1564" width="10.5703125" style="259" customWidth="1"/>
    <col min="1565" max="1565" width="12.42578125" style="259" customWidth="1"/>
    <col min="1566" max="1569" width="11.7109375" style="259" customWidth="1"/>
    <col min="1570" max="1570" width="12.42578125" style="259" customWidth="1"/>
    <col min="1571" max="1792" width="9.140625" style="259"/>
    <col min="1793" max="1793" width="3.7109375" style="259" customWidth="1"/>
    <col min="1794" max="1795" width="11.7109375" style="259" customWidth="1"/>
    <col min="1796" max="1796" width="9.7109375" style="259" customWidth="1"/>
    <col min="1797" max="1800" width="8.7109375" style="259" customWidth="1"/>
    <col min="1801" max="1801" width="12.7109375" style="259" customWidth="1"/>
    <col min="1802" max="1803" width="9.7109375" style="259" customWidth="1"/>
    <col min="1804" max="1804" width="13.7109375" style="259" customWidth="1"/>
    <col min="1805" max="1805" width="9.7109375" style="259" customWidth="1"/>
    <col min="1806" max="1806" width="8.7109375" style="259" customWidth="1"/>
    <col min="1807" max="1807" width="14.7109375" style="259" customWidth="1"/>
    <col min="1808" max="1808" width="12.140625" style="259" customWidth="1"/>
    <col min="1809" max="1809" width="11.28515625" style="259" customWidth="1"/>
    <col min="1810" max="1810" width="13.28515625" style="259" customWidth="1"/>
    <col min="1811" max="1815" width="10.5703125" style="259" customWidth="1"/>
    <col min="1816" max="1816" width="11" style="259" customWidth="1"/>
    <col min="1817" max="1817" width="19.140625" style="259" customWidth="1"/>
    <col min="1818" max="1818" width="11" style="259" customWidth="1"/>
    <col min="1819" max="1820" width="10.5703125" style="259" customWidth="1"/>
    <col min="1821" max="1821" width="12.42578125" style="259" customWidth="1"/>
    <col min="1822" max="1825" width="11.7109375" style="259" customWidth="1"/>
    <col min="1826" max="1826" width="12.42578125" style="259" customWidth="1"/>
    <col min="1827" max="2048" width="9.140625" style="259"/>
    <col min="2049" max="2049" width="3.7109375" style="259" customWidth="1"/>
    <col min="2050" max="2051" width="11.7109375" style="259" customWidth="1"/>
    <col min="2052" max="2052" width="9.7109375" style="259" customWidth="1"/>
    <col min="2053" max="2056" width="8.7109375" style="259" customWidth="1"/>
    <col min="2057" max="2057" width="12.7109375" style="259" customWidth="1"/>
    <col min="2058" max="2059" width="9.7109375" style="259" customWidth="1"/>
    <col min="2060" max="2060" width="13.7109375" style="259" customWidth="1"/>
    <col min="2061" max="2061" width="9.7109375" style="259" customWidth="1"/>
    <col min="2062" max="2062" width="8.7109375" style="259" customWidth="1"/>
    <col min="2063" max="2063" width="14.7109375" style="259" customWidth="1"/>
    <col min="2064" max="2064" width="12.140625" style="259" customWidth="1"/>
    <col min="2065" max="2065" width="11.28515625" style="259" customWidth="1"/>
    <col min="2066" max="2066" width="13.28515625" style="259" customWidth="1"/>
    <col min="2067" max="2071" width="10.5703125" style="259" customWidth="1"/>
    <col min="2072" max="2072" width="11" style="259" customWidth="1"/>
    <col min="2073" max="2073" width="19.140625" style="259" customWidth="1"/>
    <col min="2074" max="2074" width="11" style="259" customWidth="1"/>
    <col min="2075" max="2076" width="10.5703125" style="259" customWidth="1"/>
    <col min="2077" max="2077" width="12.42578125" style="259" customWidth="1"/>
    <col min="2078" max="2081" width="11.7109375" style="259" customWidth="1"/>
    <col min="2082" max="2082" width="12.42578125" style="259" customWidth="1"/>
    <col min="2083" max="2304" width="9.140625" style="259"/>
    <col min="2305" max="2305" width="3.7109375" style="259" customWidth="1"/>
    <col min="2306" max="2307" width="11.7109375" style="259" customWidth="1"/>
    <col min="2308" max="2308" width="9.7109375" style="259" customWidth="1"/>
    <col min="2309" max="2312" width="8.7109375" style="259" customWidth="1"/>
    <col min="2313" max="2313" width="12.7109375" style="259" customWidth="1"/>
    <col min="2314" max="2315" width="9.7109375" style="259" customWidth="1"/>
    <col min="2316" max="2316" width="13.7109375" style="259" customWidth="1"/>
    <col min="2317" max="2317" width="9.7109375" style="259" customWidth="1"/>
    <col min="2318" max="2318" width="8.7109375" style="259" customWidth="1"/>
    <col min="2319" max="2319" width="14.7109375" style="259" customWidth="1"/>
    <col min="2320" max="2320" width="12.140625" style="259" customWidth="1"/>
    <col min="2321" max="2321" width="11.28515625" style="259" customWidth="1"/>
    <col min="2322" max="2322" width="13.28515625" style="259" customWidth="1"/>
    <col min="2323" max="2327" width="10.5703125" style="259" customWidth="1"/>
    <col min="2328" max="2328" width="11" style="259" customWidth="1"/>
    <col min="2329" max="2329" width="19.140625" style="259" customWidth="1"/>
    <col min="2330" max="2330" width="11" style="259" customWidth="1"/>
    <col min="2331" max="2332" width="10.5703125" style="259" customWidth="1"/>
    <col min="2333" max="2333" width="12.42578125" style="259" customWidth="1"/>
    <col min="2334" max="2337" width="11.7109375" style="259" customWidth="1"/>
    <col min="2338" max="2338" width="12.42578125" style="259" customWidth="1"/>
    <col min="2339" max="2560" width="9.140625" style="259"/>
    <col min="2561" max="2561" width="3.7109375" style="259" customWidth="1"/>
    <col min="2562" max="2563" width="11.7109375" style="259" customWidth="1"/>
    <col min="2564" max="2564" width="9.7109375" style="259" customWidth="1"/>
    <col min="2565" max="2568" width="8.7109375" style="259" customWidth="1"/>
    <col min="2569" max="2569" width="12.7109375" style="259" customWidth="1"/>
    <col min="2570" max="2571" width="9.7109375" style="259" customWidth="1"/>
    <col min="2572" max="2572" width="13.7109375" style="259" customWidth="1"/>
    <col min="2573" max="2573" width="9.7109375" style="259" customWidth="1"/>
    <col min="2574" max="2574" width="8.7109375" style="259" customWidth="1"/>
    <col min="2575" max="2575" width="14.7109375" style="259" customWidth="1"/>
    <col min="2576" max="2576" width="12.140625" style="259" customWidth="1"/>
    <col min="2577" max="2577" width="11.28515625" style="259" customWidth="1"/>
    <col min="2578" max="2578" width="13.28515625" style="259" customWidth="1"/>
    <col min="2579" max="2583" width="10.5703125" style="259" customWidth="1"/>
    <col min="2584" max="2584" width="11" style="259" customWidth="1"/>
    <col min="2585" max="2585" width="19.140625" style="259" customWidth="1"/>
    <col min="2586" max="2586" width="11" style="259" customWidth="1"/>
    <col min="2587" max="2588" width="10.5703125" style="259" customWidth="1"/>
    <col min="2589" max="2589" width="12.42578125" style="259" customWidth="1"/>
    <col min="2590" max="2593" width="11.7109375" style="259" customWidth="1"/>
    <col min="2594" max="2594" width="12.42578125" style="259" customWidth="1"/>
    <col min="2595" max="2816" width="9.140625" style="259"/>
    <col min="2817" max="2817" width="3.7109375" style="259" customWidth="1"/>
    <col min="2818" max="2819" width="11.7109375" style="259" customWidth="1"/>
    <col min="2820" max="2820" width="9.7109375" style="259" customWidth="1"/>
    <col min="2821" max="2824" width="8.7109375" style="259" customWidth="1"/>
    <col min="2825" max="2825" width="12.7109375" style="259" customWidth="1"/>
    <col min="2826" max="2827" width="9.7109375" style="259" customWidth="1"/>
    <col min="2828" max="2828" width="13.7109375" style="259" customWidth="1"/>
    <col min="2829" max="2829" width="9.7109375" style="259" customWidth="1"/>
    <col min="2830" max="2830" width="8.7109375" style="259" customWidth="1"/>
    <col min="2831" max="2831" width="14.7109375" style="259" customWidth="1"/>
    <col min="2832" max="2832" width="12.140625" style="259" customWidth="1"/>
    <col min="2833" max="2833" width="11.28515625" style="259" customWidth="1"/>
    <col min="2834" max="2834" width="13.28515625" style="259" customWidth="1"/>
    <col min="2835" max="2839" width="10.5703125" style="259" customWidth="1"/>
    <col min="2840" max="2840" width="11" style="259" customWidth="1"/>
    <col min="2841" max="2841" width="19.140625" style="259" customWidth="1"/>
    <col min="2842" max="2842" width="11" style="259" customWidth="1"/>
    <col min="2843" max="2844" width="10.5703125" style="259" customWidth="1"/>
    <col min="2845" max="2845" width="12.42578125" style="259" customWidth="1"/>
    <col min="2846" max="2849" width="11.7109375" style="259" customWidth="1"/>
    <col min="2850" max="2850" width="12.42578125" style="259" customWidth="1"/>
    <col min="2851" max="3072" width="9.140625" style="259"/>
    <col min="3073" max="3073" width="3.7109375" style="259" customWidth="1"/>
    <col min="3074" max="3075" width="11.7109375" style="259" customWidth="1"/>
    <col min="3076" max="3076" width="9.7109375" style="259" customWidth="1"/>
    <col min="3077" max="3080" width="8.7109375" style="259" customWidth="1"/>
    <col min="3081" max="3081" width="12.7109375" style="259" customWidth="1"/>
    <col min="3082" max="3083" width="9.7109375" style="259" customWidth="1"/>
    <col min="3084" max="3084" width="13.7109375" style="259" customWidth="1"/>
    <col min="3085" max="3085" width="9.7109375" style="259" customWidth="1"/>
    <col min="3086" max="3086" width="8.7109375" style="259" customWidth="1"/>
    <col min="3087" max="3087" width="14.7109375" style="259" customWidth="1"/>
    <col min="3088" max="3088" width="12.140625" style="259" customWidth="1"/>
    <col min="3089" max="3089" width="11.28515625" style="259" customWidth="1"/>
    <col min="3090" max="3090" width="13.28515625" style="259" customWidth="1"/>
    <col min="3091" max="3095" width="10.5703125" style="259" customWidth="1"/>
    <col min="3096" max="3096" width="11" style="259" customWidth="1"/>
    <col min="3097" max="3097" width="19.140625" style="259" customWidth="1"/>
    <col min="3098" max="3098" width="11" style="259" customWidth="1"/>
    <col min="3099" max="3100" width="10.5703125" style="259" customWidth="1"/>
    <col min="3101" max="3101" width="12.42578125" style="259" customWidth="1"/>
    <col min="3102" max="3105" width="11.7109375" style="259" customWidth="1"/>
    <col min="3106" max="3106" width="12.42578125" style="259" customWidth="1"/>
    <col min="3107" max="3328" width="9.140625" style="259"/>
    <col min="3329" max="3329" width="3.7109375" style="259" customWidth="1"/>
    <col min="3330" max="3331" width="11.7109375" style="259" customWidth="1"/>
    <col min="3332" max="3332" width="9.7109375" style="259" customWidth="1"/>
    <col min="3333" max="3336" width="8.7109375" style="259" customWidth="1"/>
    <col min="3337" max="3337" width="12.7109375" style="259" customWidth="1"/>
    <col min="3338" max="3339" width="9.7109375" style="259" customWidth="1"/>
    <col min="3340" max="3340" width="13.7109375" style="259" customWidth="1"/>
    <col min="3341" max="3341" width="9.7109375" style="259" customWidth="1"/>
    <col min="3342" max="3342" width="8.7109375" style="259" customWidth="1"/>
    <col min="3343" max="3343" width="14.7109375" style="259" customWidth="1"/>
    <col min="3344" max="3344" width="12.140625" style="259" customWidth="1"/>
    <col min="3345" max="3345" width="11.28515625" style="259" customWidth="1"/>
    <col min="3346" max="3346" width="13.28515625" style="259" customWidth="1"/>
    <col min="3347" max="3351" width="10.5703125" style="259" customWidth="1"/>
    <col min="3352" max="3352" width="11" style="259" customWidth="1"/>
    <col min="3353" max="3353" width="19.140625" style="259" customWidth="1"/>
    <col min="3354" max="3354" width="11" style="259" customWidth="1"/>
    <col min="3355" max="3356" width="10.5703125" style="259" customWidth="1"/>
    <col min="3357" max="3357" width="12.42578125" style="259" customWidth="1"/>
    <col min="3358" max="3361" width="11.7109375" style="259" customWidth="1"/>
    <col min="3362" max="3362" width="12.42578125" style="259" customWidth="1"/>
    <col min="3363" max="3584" width="9.140625" style="259"/>
    <col min="3585" max="3585" width="3.7109375" style="259" customWidth="1"/>
    <col min="3586" max="3587" width="11.7109375" style="259" customWidth="1"/>
    <col min="3588" max="3588" width="9.7109375" style="259" customWidth="1"/>
    <col min="3589" max="3592" width="8.7109375" style="259" customWidth="1"/>
    <col min="3593" max="3593" width="12.7109375" style="259" customWidth="1"/>
    <col min="3594" max="3595" width="9.7109375" style="259" customWidth="1"/>
    <col min="3596" max="3596" width="13.7109375" style="259" customWidth="1"/>
    <col min="3597" max="3597" width="9.7109375" style="259" customWidth="1"/>
    <col min="3598" max="3598" width="8.7109375" style="259" customWidth="1"/>
    <col min="3599" max="3599" width="14.7109375" style="259" customWidth="1"/>
    <col min="3600" max="3600" width="12.140625" style="259" customWidth="1"/>
    <col min="3601" max="3601" width="11.28515625" style="259" customWidth="1"/>
    <col min="3602" max="3602" width="13.28515625" style="259" customWidth="1"/>
    <col min="3603" max="3607" width="10.5703125" style="259" customWidth="1"/>
    <col min="3608" max="3608" width="11" style="259" customWidth="1"/>
    <col min="3609" max="3609" width="19.140625" style="259" customWidth="1"/>
    <col min="3610" max="3610" width="11" style="259" customWidth="1"/>
    <col min="3611" max="3612" width="10.5703125" style="259" customWidth="1"/>
    <col min="3613" max="3613" width="12.42578125" style="259" customWidth="1"/>
    <col min="3614" max="3617" width="11.7109375" style="259" customWidth="1"/>
    <col min="3618" max="3618" width="12.42578125" style="259" customWidth="1"/>
    <col min="3619" max="3840" width="9.140625" style="259"/>
    <col min="3841" max="3841" width="3.7109375" style="259" customWidth="1"/>
    <col min="3842" max="3843" width="11.7109375" style="259" customWidth="1"/>
    <col min="3844" max="3844" width="9.7109375" style="259" customWidth="1"/>
    <col min="3845" max="3848" width="8.7109375" style="259" customWidth="1"/>
    <col min="3849" max="3849" width="12.7109375" style="259" customWidth="1"/>
    <col min="3850" max="3851" width="9.7109375" style="259" customWidth="1"/>
    <col min="3852" max="3852" width="13.7109375" style="259" customWidth="1"/>
    <col min="3853" max="3853" width="9.7109375" style="259" customWidth="1"/>
    <col min="3854" max="3854" width="8.7109375" style="259" customWidth="1"/>
    <col min="3855" max="3855" width="14.7109375" style="259" customWidth="1"/>
    <col min="3856" max="3856" width="12.140625" style="259" customWidth="1"/>
    <col min="3857" max="3857" width="11.28515625" style="259" customWidth="1"/>
    <col min="3858" max="3858" width="13.28515625" style="259" customWidth="1"/>
    <col min="3859" max="3863" width="10.5703125" style="259" customWidth="1"/>
    <col min="3864" max="3864" width="11" style="259" customWidth="1"/>
    <col min="3865" max="3865" width="19.140625" style="259" customWidth="1"/>
    <col min="3866" max="3866" width="11" style="259" customWidth="1"/>
    <col min="3867" max="3868" width="10.5703125" style="259" customWidth="1"/>
    <col min="3869" max="3869" width="12.42578125" style="259" customWidth="1"/>
    <col min="3870" max="3873" width="11.7109375" style="259" customWidth="1"/>
    <col min="3874" max="3874" width="12.42578125" style="259" customWidth="1"/>
    <col min="3875" max="4096" width="9.140625" style="259"/>
    <col min="4097" max="4097" width="3.7109375" style="259" customWidth="1"/>
    <col min="4098" max="4099" width="11.7109375" style="259" customWidth="1"/>
    <col min="4100" max="4100" width="9.7109375" style="259" customWidth="1"/>
    <col min="4101" max="4104" width="8.7109375" style="259" customWidth="1"/>
    <col min="4105" max="4105" width="12.7109375" style="259" customWidth="1"/>
    <col min="4106" max="4107" width="9.7109375" style="259" customWidth="1"/>
    <col min="4108" max="4108" width="13.7109375" style="259" customWidth="1"/>
    <col min="4109" max="4109" width="9.7109375" style="259" customWidth="1"/>
    <col min="4110" max="4110" width="8.7109375" style="259" customWidth="1"/>
    <col min="4111" max="4111" width="14.7109375" style="259" customWidth="1"/>
    <col min="4112" max="4112" width="12.140625" style="259" customWidth="1"/>
    <col min="4113" max="4113" width="11.28515625" style="259" customWidth="1"/>
    <col min="4114" max="4114" width="13.28515625" style="259" customWidth="1"/>
    <col min="4115" max="4119" width="10.5703125" style="259" customWidth="1"/>
    <col min="4120" max="4120" width="11" style="259" customWidth="1"/>
    <col min="4121" max="4121" width="19.140625" style="259" customWidth="1"/>
    <col min="4122" max="4122" width="11" style="259" customWidth="1"/>
    <col min="4123" max="4124" width="10.5703125" style="259" customWidth="1"/>
    <col min="4125" max="4125" width="12.42578125" style="259" customWidth="1"/>
    <col min="4126" max="4129" width="11.7109375" style="259" customWidth="1"/>
    <col min="4130" max="4130" width="12.42578125" style="259" customWidth="1"/>
    <col min="4131" max="4352" width="9.140625" style="259"/>
    <col min="4353" max="4353" width="3.7109375" style="259" customWidth="1"/>
    <col min="4354" max="4355" width="11.7109375" style="259" customWidth="1"/>
    <col min="4356" max="4356" width="9.7109375" style="259" customWidth="1"/>
    <col min="4357" max="4360" width="8.7109375" style="259" customWidth="1"/>
    <col min="4361" max="4361" width="12.7109375" style="259" customWidth="1"/>
    <col min="4362" max="4363" width="9.7109375" style="259" customWidth="1"/>
    <col min="4364" max="4364" width="13.7109375" style="259" customWidth="1"/>
    <col min="4365" max="4365" width="9.7109375" style="259" customWidth="1"/>
    <col min="4366" max="4366" width="8.7109375" style="259" customWidth="1"/>
    <col min="4367" max="4367" width="14.7109375" style="259" customWidth="1"/>
    <col min="4368" max="4368" width="12.140625" style="259" customWidth="1"/>
    <col min="4369" max="4369" width="11.28515625" style="259" customWidth="1"/>
    <col min="4370" max="4370" width="13.28515625" style="259" customWidth="1"/>
    <col min="4371" max="4375" width="10.5703125" style="259" customWidth="1"/>
    <col min="4376" max="4376" width="11" style="259" customWidth="1"/>
    <col min="4377" max="4377" width="19.140625" style="259" customWidth="1"/>
    <col min="4378" max="4378" width="11" style="259" customWidth="1"/>
    <col min="4379" max="4380" width="10.5703125" style="259" customWidth="1"/>
    <col min="4381" max="4381" width="12.42578125" style="259" customWidth="1"/>
    <col min="4382" max="4385" width="11.7109375" style="259" customWidth="1"/>
    <col min="4386" max="4386" width="12.42578125" style="259" customWidth="1"/>
    <col min="4387" max="4608" width="9.140625" style="259"/>
    <col min="4609" max="4609" width="3.7109375" style="259" customWidth="1"/>
    <col min="4610" max="4611" width="11.7109375" style="259" customWidth="1"/>
    <col min="4612" max="4612" width="9.7109375" style="259" customWidth="1"/>
    <col min="4613" max="4616" width="8.7109375" style="259" customWidth="1"/>
    <col min="4617" max="4617" width="12.7109375" style="259" customWidth="1"/>
    <col min="4618" max="4619" width="9.7109375" style="259" customWidth="1"/>
    <col min="4620" max="4620" width="13.7109375" style="259" customWidth="1"/>
    <col min="4621" max="4621" width="9.7109375" style="259" customWidth="1"/>
    <col min="4622" max="4622" width="8.7109375" style="259" customWidth="1"/>
    <col min="4623" max="4623" width="14.7109375" style="259" customWidth="1"/>
    <col min="4624" max="4624" width="12.140625" style="259" customWidth="1"/>
    <col min="4625" max="4625" width="11.28515625" style="259" customWidth="1"/>
    <col min="4626" max="4626" width="13.28515625" style="259" customWidth="1"/>
    <col min="4627" max="4631" width="10.5703125" style="259" customWidth="1"/>
    <col min="4632" max="4632" width="11" style="259" customWidth="1"/>
    <col min="4633" max="4633" width="19.140625" style="259" customWidth="1"/>
    <col min="4634" max="4634" width="11" style="259" customWidth="1"/>
    <col min="4635" max="4636" width="10.5703125" style="259" customWidth="1"/>
    <col min="4637" max="4637" width="12.42578125" style="259" customWidth="1"/>
    <col min="4638" max="4641" width="11.7109375" style="259" customWidth="1"/>
    <col min="4642" max="4642" width="12.42578125" style="259" customWidth="1"/>
    <col min="4643" max="4864" width="9.140625" style="259"/>
    <col min="4865" max="4865" width="3.7109375" style="259" customWidth="1"/>
    <col min="4866" max="4867" width="11.7109375" style="259" customWidth="1"/>
    <col min="4868" max="4868" width="9.7109375" style="259" customWidth="1"/>
    <col min="4869" max="4872" width="8.7109375" style="259" customWidth="1"/>
    <col min="4873" max="4873" width="12.7109375" style="259" customWidth="1"/>
    <col min="4874" max="4875" width="9.7109375" style="259" customWidth="1"/>
    <col min="4876" max="4876" width="13.7109375" style="259" customWidth="1"/>
    <col min="4877" max="4877" width="9.7109375" style="259" customWidth="1"/>
    <col min="4878" max="4878" width="8.7109375" style="259" customWidth="1"/>
    <col min="4879" max="4879" width="14.7109375" style="259" customWidth="1"/>
    <col min="4880" max="4880" width="12.140625" style="259" customWidth="1"/>
    <col min="4881" max="4881" width="11.28515625" style="259" customWidth="1"/>
    <col min="4882" max="4882" width="13.28515625" style="259" customWidth="1"/>
    <col min="4883" max="4887" width="10.5703125" style="259" customWidth="1"/>
    <col min="4888" max="4888" width="11" style="259" customWidth="1"/>
    <col min="4889" max="4889" width="19.140625" style="259" customWidth="1"/>
    <col min="4890" max="4890" width="11" style="259" customWidth="1"/>
    <col min="4891" max="4892" width="10.5703125" style="259" customWidth="1"/>
    <col min="4893" max="4893" width="12.42578125" style="259" customWidth="1"/>
    <col min="4894" max="4897" width="11.7109375" style="259" customWidth="1"/>
    <col min="4898" max="4898" width="12.42578125" style="259" customWidth="1"/>
    <col min="4899" max="5120" width="9.140625" style="259"/>
    <col min="5121" max="5121" width="3.7109375" style="259" customWidth="1"/>
    <col min="5122" max="5123" width="11.7109375" style="259" customWidth="1"/>
    <col min="5124" max="5124" width="9.7109375" style="259" customWidth="1"/>
    <col min="5125" max="5128" width="8.7109375" style="259" customWidth="1"/>
    <col min="5129" max="5129" width="12.7109375" style="259" customWidth="1"/>
    <col min="5130" max="5131" width="9.7109375" style="259" customWidth="1"/>
    <col min="5132" max="5132" width="13.7109375" style="259" customWidth="1"/>
    <col min="5133" max="5133" width="9.7109375" style="259" customWidth="1"/>
    <col min="5134" max="5134" width="8.7109375" style="259" customWidth="1"/>
    <col min="5135" max="5135" width="14.7109375" style="259" customWidth="1"/>
    <col min="5136" max="5136" width="12.140625" style="259" customWidth="1"/>
    <col min="5137" max="5137" width="11.28515625" style="259" customWidth="1"/>
    <col min="5138" max="5138" width="13.28515625" style="259" customWidth="1"/>
    <col min="5139" max="5143" width="10.5703125" style="259" customWidth="1"/>
    <col min="5144" max="5144" width="11" style="259" customWidth="1"/>
    <col min="5145" max="5145" width="19.140625" style="259" customWidth="1"/>
    <col min="5146" max="5146" width="11" style="259" customWidth="1"/>
    <col min="5147" max="5148" width="10.5703125" style="259" customWidth="1"/>
    <col min="5149" max="5149" width="12.42578125" style="259" customWidth="1"/>
    <col min="5150" max="5153" width="11.7109375" style="259" customWidth="1"/>
    <col min="5154" max="5154" width="12.42578125" style="259" customWidth="1"/>
    <col min="5155" max="5376" width="9.140625" style="259"/>
    <col min="5377" max="5377" width="3.7109375" style="259" customWidth="1"/>
    <col min="5378" max="5379" width="11.7109375" style="259" customWidth="1"/>
    <col min="5380" max="5380" width="9.7109375" style="259" customWidth="1"/>
    <col min="5381" max="5384" width="8.7109375" style="259" customWidth="1"/>
    <col min="5385" max="5385" width="12.7109375" style="259" customWidth="1"/>
    <col min="5386" max="5387" width="9.7109375" style="259" customWidth="1"/>
    <col min="5388" max="5388" width="13.7109375" style="259" customWidth="1"/>
    <col min="5389" max="5389" width="9.7109375" style="259" customWidth="1"/>
    <col min="5390" max="5390" width="8.7109375" style="259" customWidth="1"/>
    <col min="5391" max="5391" width="14.7109375" style="259" customWidth="1"/>
    <col min="5392" max="5392" width="12.140625" style="259" customWidth="1"/>
    <col min="5393" max="5393" width="11.28515625" style="259" customWidth="1"/>
    <col min="5394" max="5394" width="13.28515625" style="259" customWidth="1"/>
    <col min="5395" max="5399" width="10.5703125" style="259" customWidth="1"/>
    <col min="5400" max="5400" width="11" style="259" customWidth="1"/>
    <col min="5401" max="5401" width="19.140625" style="259" customWidth="1"/>
    <col min="5402" max="5402" width="11" style="259" customWidth="1"/>
    <col min="5403" max="5404" width="10.5703125" style="259" customWidth="1"/>
    <col min="5405" max="5405" width="12.42578125" style="259" customWidth="1"/>
    <col min="5406" max="5409" width="11.7109375" style="259" customWidth="1"/>
    <col min="5410" max="5410" width="12.42578125" style="259" customWidth="1"/>
    <col min="5411" max="5632" width="9.140625" style="259"/>
    <col min="5633" max="5633" width="3.7109375" style="259" customWidth="1"/>
    <col min="5634" max="5635" width="11.7109375" style="259" customWidth="1"/>
    <col min="5636" max="5636" width="9.7109375" style="259" customWidth="1"/>
    <col min="5637" max="5640" width="8.7109375" style="259" customWidth="1"/>
    <col min="5641" max="5641" width="12.7109375" style="259" customWidth="1"/>
    <col min="5642" max="5643" width="9.7109375" style="259" customWidth="1"/>
    <col min="5644" max="5644" width="13.7109375" style="259" customWidth="1"/>
    <col min="5645" max="5645" width="9.7109375" style="259" customWidth="1"/>
    <col min="5646" max="5646" width="8.7109375" style="259" customWidth="1"/>
    <col min="5647" max="5647" width="14.7109375" style="259" customWidth="1"/>
    <col min="5648" max="5648" width="12.140625" style="259" customWidth="1"/>
    <col min="5649" max="5649" width="11.28515625" style="259" customWidth="1"/>
    <col min="5650" max="5650" width="13.28515625" style="259" customWidth="1"/>
    <col min="5651" max="5655" width="10.5703125" style="259" customWidth="1"/>
    <col min="5656" max="5656" width="11" style="259" customWidth="1"/>
    <col min="5657" max="5657" width="19.140625" style="259" customWidth="1"/>
    <col min="5658" max="5658" width="11" style="259" customWidth="1"/>
    <col min="5659" max="5660" width="10.5703125" style="259" customWidth="1"/>
    <col min="5661" max="5661" width="12.42578125" style="259" customWidth="1"/>
    <col min="5662" max="5665" width="11.7109375" style="259" customWidth="1"/>
    <col min="5666" max="5666" width="12.42578125" style="259" customWidth="1"/>
    <col min="5667" max="5888" width="9.140625" style="259"/>
    <col min="5889" max="5889" width="3.7109375" style="259" customWidth="1"/>
    <col min="5890" max="5891" width="11.7109375" style="259" customWidth="1"/>
    <col min="5892" max="5892" width="9.7109375" style="259" customWidth="1"/>
    <col min="5893" max="5896" width="8.7109375" style="259" customWidth="1"/>
    <col min="5897" max="5897" width="12.7109375" style="259" customWidth="1"/>
    <col min="5898" max="5899" width="9.7109375" style="259" customWidth="1"/>
    <col min="5900" max="5900" width="13.7109375" style="259" customWidth="1"/>
    <col min="5901" max="5901" width="9.7109375" style="259" customWidth="1"/>
    <col min="5902" max="5902" width="8.7109375" style="259" customWidth="1"/>
    <col min="5903" max="5903" width="14.7109375" style="259" customWidth="1"/>
    <col min="5904" max="5904" width="12.140625" style="259" customWidth="1"/>
    <col min="5905" max="5905" width="11.28515625" style="259" customWidth="1"/>
    <col min="5906" max="5906" width="13.28515625" style="259" customWidth="1"/>
    <col min="5907" max="5911" width="10.5703125" style="259" customWidth="1"/>
    <col min="5912" max="5912" width="11" style="259" customWidth="1"/>
    <col min="5913" max="5913" width="19.140625" style="259" customWidth="1"/>
    <col min="5914" max="5914" width="11" style="259" customWidth="1"/>
    <col min="5915" max="5916" width="10.5703125" style="259" customWidth="1"/>
    <col min="5917" max="5917" width="12.42578125" style="259" customWidth="1"/>
    <col min="5918" max="5921" width="11.7109375" style="259" customWidth="1"/>
    <col min="5922" max="5922" width="12.42578125" style="259" customWidth="1"/>
    <col min="5923" max="6144" width="9.140625" style="259"/>
    <col min="6145" max="6145" width="3.7109375" style="259" customWidth="1"/>
    <col min="6146" max="6147" width="11.7109375" style="259" customWidth="1"/>
    <col min="6148" max="6148" width="9.7109375" style="259" customWidth="1"/>
    <col min="6149" max="6152" width="8.7109375" style="259" customWidth="1"/>
    <col min="6153" max="6153" width="12.7109375" style="259" customWidth="1"/>
    <col min="6154" max="6155" width="9.7109375" style="259" customWidth="1"/>
    <col min="6156" max="6156" width="13.7109375" style="259" customWidth="1"/>
    <col min="6157" max="6157" width="9.7109375" style="259" customWidth="1"/>
    <col min="6158" max="6158" width="8.7109375" style="259" customWidth="1"/>
    <col min="6159" max="6159" width="14.7109375" style="259" customWidth="1"/>
    <col min="6160" max="6160" width="12.140625" style="259" customWidth="1"/>
    <col min="6161" max="6161" width="11.28515625" style="259" customWidth="1"/>
    <col min="6162" max="6162" width="13.28515625" style="259" customWidth="1"/>
    <col min="6163" max="6167" width="10.5703125" style="259" customWidth="1"/>
    <col min="6168" max="6168" width="11" style="259" customWidth="1"/>
    <col min="6169" max="6169" width="19.140625" style="259" customWidth="1"/>
    <col min="6170" max="6170" width="11" style="259" customWidth="1"/>
    <col min="6171" max="6172" width="10.5703125" style="259" customWidth="1"/>
    <col min="6173" max="6173" width="12.42578125" style="259" customWidth="1"/>
    <col min="6174" max="6177" width="11.7109375" style="259" customWidth="1"/>
    <col min="6178" max="6178" width="12.42578125" style="259" customWidth="1"/>
    <col min="6179" max="6400" width="9.140625" style="259"/>
    <col min="6401" max="6401" width="3.7109375" style="259" customWidth="1"/>
    <col min="6402" max="6403" width="11.7109375" style="259" customWidth="1"/>
    <col min="6404" max="6404" width="9.7109375" style="259" customWidth="1"/>
    <col min="6405" max="6408" width="8.7109375" style="259" customWidth="1"/>
    <col min="6409" max="6409" width="12.7109375" style="259" customWidth="1"/>
    <col min="6410" max="6411" width="9.7109375" style="259" customWidth="1"/>
    <col min="6412" max="6412" width="13.7109375" style="259" customWidth="1"/>
    <col min="6413" max="6413" width="9.7109375" style="259" customWidth="1"/>
    <col min="6414" max="6414" width="8.7109375" style="259" customWidth="1"/>
    <col min="6415" max="6415" width="14.7109375" style="259" customWidth="1"/>
    <col min="6416" max="6416" width="12.140625" style="259" customWidth="1"/>
    <col min="6417" max="6417" width="11.28515625" style="259" customWidth="1"/>
    <col min="6418" max="6418" width="13.28515625" style="259" customWidth="1"/>
    <col min="6419" max="6423" width="10.5703125" style="259" customWidth="1"/>
    <col min="6424" max="6424" width="11" style="259" customWidth="1"/>
    <col min="6425" max="6425" width="19.140625" style="259" customWidth="1"/>
    <col min="6426" max="6426" width="11" style="259" customWidth="1"/>
    <col min="6427" max="6428" width="10.5703125" style="259" customWidth="1"/>
    <col min="6429" max="6429" width="12.42578125" style="259" customWidth="1"/>
    <col min="6430" max="6433" width="11.7109375" style="259" customWidth="1"/>
    <col min="6434" max="6434" width="12.42578125" style="259" customWidth="1"/>
    <col min="6435" max="6656" width="9.140625" style="259"/>
    <col min="6657" max="6657" width="3.7109375" style="259" customWidth="1"/>
    <col min="6658" max="6659" width="11.7109375" style="259" customWidth="1"/>
    <col min="6660" max="6660" width="9.7109375" style="259" customWidth="1"/>
    <col min="6661" max="6664" width="8.7109375" style="259" customWidth="1"/>
    <col min="6665" max="6665" width="12.7109375" style="259" customWidth="1"/>
    <col min="6666" max="6667" width="9.7109375" style="259" customWidth="1"/>
    <col min="6668" max="6668" width="13.7109375" style="259" customWidth="1"/>
    <col min="6669" max="6669" width="9.7109375" style="259" customWidth="1"/>
    <col min="6670" max="6670" width="8.7109375" style="259" customWidth="1"/>
    <col min="6671" max="6671" width="14.7109375" style="259" customWidth="1"/>
    <col min="6672" max="6672" width="12.140625" style="259" customWidth="1"/>
    <col min="6673" max="6673" width="11.28515625" style="259" customWidth="1"/>
    <col min="6674" max="6674" width="13.28515625" style="259" customWidth="1"/>
    <col min="6675" max="6679" width="10.5703125" style="259" customWidth="1"/>
    <col min="6680" max="6680" width="11" style="259" customWidth="1"/>
    <col min="6681" max="6681" width="19.140625" style="259" customWidth="1"/>
    <col min="6682" max="6682" width="11" style="259" customWidth="1"/>
    <col min="6683" max="6684" width="10.5703125" style="259" customWidth="1"/>
    <col min="6685" max="6685" width="12.42578125" style="259" customWidth="1"/>
    <col min="6686" max="6689" width="11.7109375" style="259" customWidth="1"/>
    <col min="6690" max="6690" width="12.42578125" style="259" customWidth="1"/>
    <col min="6691" max="6912" width="9.140625" style="259"/>
    <col min="6913" max="6913" width="3.7109375" style="259" customWidth="1"/>
    <col min="6914" max="6915" width="11.7109375" style="259" customWidth="1"/>
    <col min="6916" max="6916" width="9.7109375" style="259" customWidth="1"/>
    <col min="6917" max="6920" width="8.7109375" style="259" customWidth="1"/>
    <col min="6921" max="6921" width="12.7109375" style="259" customWidth="1"/>
    <col min="6922" max="6923" width="9.7109375" style="259" customWidth="1"/>
    <col min="6924" max="6924" width="13.7109375" style="259" customWidth="1"/>
    <col min="6925" max="6925" width="9.7109375" style="259" customWidth="1"/>
    <col min="6926" max="6926" width="8.7109375" style="259" customWidth="1"/>
    <col min="6927" max="6927" width="14.7109375" style="259" customWidth="1"/>
    <col min="6928" max="6928" width="12.140625" style="259" customWidth="1"/>
    <col min="6929" max="6929" width="11.28515625" style="259" customWidth="1"/>
    <col min="6930" max="6930" width="13.28515625" style="259" customWidth="1"/>
    <col min="6931" max="6935" width="10.5703125" style="259" customWidth="1"/>
    <col min="6936" max="6936" width="11" style="259" customWidth="1"/>
    <col min="6937" max="6937" width="19.140625" style="259" customWidth="1"/>
    <col min="6938" max="6938" width="11" style="259" customWidth="1"/>
    <col min="6939" max="6940" width="10.5703125" style="259" customWidth="1"/>
    <col min="6941" max="6941" width="12.42578125" style="259" customWidth="1"/>
    <col min="6942" max="6945" width="11.7109375" style="259" customWidth="1"/>
    <col min="6946" max="6946" width="12.42578125" style="259" customWidth="1"/>
    <col min="6947" max="7168" width="9.140625" style="259"/>
    <col min="7169" max="7169" width="3.7109375" style="259" customWidth="1"/>
    <col min="7170" max="7171" width="11.7109375" style="259" customWidth="1"/>
    <col min="7172" max="7172" width="9.7109375" style="259" customWidth="1"/>
    <col min="7173" max="7176" width="8.7109375" style="259" customWidth="1"/>
    <col min="7177" max="7177" width="12.7109375" style="259" customWidth="1"/>
    <col min="7178" max="7179" width="9.7109375" style="259" customWidth="1"/>
    <col min="7180" max="7180" width="13.7109375" style="259" customWidth="1"/>
    <col min="7181" max="7181" width="9.7109375" style="259" customWidth="1"/>
    <col min="7182" max="7182" width="8.7109375" style="259" customWidth="1"/>
    <col min="7183" max="7183" width="14.7109375" style="259" customWidth="1"/>
    <col min="7184" max="7184" width="12.140625" style="259" customWidth="1"/>
    <col min="7185" max="7185" width="11.28515625" style="259" customWidth="1"/>
    <col min="7186" max="7186" width="13.28515625" style="259" customWidth="1"/>
    <col min="7187" max="7191" width="10.5703125" style="259" customWidth="1"/>
    <col min="7192" max="7192" width="11" style="259" customWidth="1"/>
    <col min="7193" max="7193" width="19.140625" style="259" customWidth="1"/>
    <col min="7194" max="7194" width="11" style="259" customWidth="1"/>
    <col min="7195" max="7196" width="10.5703125" style="259" customWidth="1"/>
    <col min="7197" max="7197" width="12.42578125" style="259" customWidth="1"/>
    <col min="7198" max="7201" width="11.7109375" style="259" customWidth="1"/>
    <col min="7202" max="7202" width="12.42578125" style="259" customWidth="1"/>
    <col min="7203" max="7424" width="9.140625" style="259"/>
    <col min="7425" max="7425" width="3.7109375" style="259" customWidth="1"/>
    <col min="7426" max="7427" width="11.7109375" style="259" customWidth="1"/>
    <col min="7428" max="7428" width="9.7109375" style="259" customWidth="1"/>
    <col min="7429" max="7432" width="8.7109375" style="259" customWidth="1"/>
    <col min="7433" max="7433" width="12.7109375" style="259" customWidth="1"/>
    <col min="7434" max="7435" width="9.7109375" style="259" customWidth="1"/>
    <col min="7436" max="7436" width="13.7109375" style="259" customWidth="1"/>
    <col min="7437" max="7437" width="9.7109375" style="259" customWidth="1"/>
    <col min="7438" max="7438" width="8.7109375" style="259" customWidth="1"/>
    <col min="7439" max="7439" width="14.7109375" style="259" customWidth="1"/>
    <col min="7440" max="7440" width="12.140625" style="259" customWidth="1"/>
    <col min="7441" max="7441" width="11.28515625" style="259" customWidth="1"/>
    <col min="7442" max="7442" width="13.28515625" style="259" customWidth="1"/>
    <col min="7443" max="7447" width="10.5703125" style="259" customWidth="1"/>
    <col min="7448" max="7448" width="11" style="259" customWidth="1"/>
    <col min="7449" max="7449" width="19.140625" style="259" customWidth="1"/>
    <col min="7450" max="7450" width="11" style="259" customWidth="1"/>
    <col min="7451" max="7452" width="10.5703125" style="259" customWidth="1"/>
    <col min="7453" max="7453" width="12.42578125" style="259" customWidth="1"/>
    <col min="7454" max="7457" width="11.7109375" style="259" customWidth="1"/>
    <col min="7458" max="7458" width="12.42578125" style="259" customWidth="1"/>
    <col min="7459" max="7680" width="9.140625" style="259"/>
    <col min="7681" max="7681" width="3.7109375" style="259" customWidth="1"/>
    <col min="7682" max="7683" width="11.7109375" style="259" customWidth="1"/>
    <col min="7684" max="7684" width="9.7109375" style="259" customWidth="1"/>
    <col min="7685" max="7688" width="8.7109375" style="259" customWidth="1"/>
    <col min="7689" max="7689" width="12.7109375" style="259" customWidth="1"/>
    <col min="7690" max="7691" width="9.7109375" style="259" customWidth="1"/>
    <col min="7692" max="7692" width="13.7109375" style="259" customWidth="1"/>
    <col min="7693" max="7693" width="9.7109375" style="259" customWidth="1"/>
    <col min="7694" max="7694" width="8.7109375" style="259" customWidth="1"/>
    <col min="7695" max="7695" width="14.7109375" style="259" customWidth="1"/>
    <col min="7696" max="7696" width="12.140625" style="259" customWidth="1"/>
    <col min="7697" max="7697" width="11.28515625" style="259" customWidth="1"/>
    <col min="7698" max="7698" width="13.28515625" style="259" customWidth="1"/>
    <col min="7699" max="7703" width="10.5703125" style="259" customWidth="1"/>
    <col min="7704" max="7704" width="11" style="259" customWidth="1"/>
    <col min="7705" max="7705" width="19.140625" style="259" customWidth="1"/>
    <col min="7706" max="7706" width="11" style="259" customWidth="1"/>
    <col min="7707" max="7708" width="10.5703125" style="259" customWidth="1"/>
    <col min="7709" max="7709" width="12.42578125" style="259" customWidth="1"/>
    <col min="7710" max="7713" width="11.7109375" style="259" customWidth="1"/>
    <col min="7714" max="7714" width="12.42578125" style="259" customWidth="1"/>
    <col min="7715" max="7936" width="9.140625" style="259"/>
    <col min="7937" max="7937" width="3.7109375" style="259" customWidth="1"/>
    <col min="7938" max="7939" width="11.7109375" style="259" customWidth="1"/>
    <col min="7940" max="7940" width="9.7109375" style="259" customWidth="1"/>
    <col min="7941" max="7944" width="8.7109375" style="259" customWidth="1"/>
    <col min="7945" max="7945" width="12.7109375" style="259" customWidth="1"/>
    <col min="7946" max="7947" width="9.7109375" style="259" customWidth="1"/>
    <col min="7948" max="7948" width="13.7109375" style="259" customWidth="1"/>
    <col min="7949" max="7949" width="9.7109375" style="259" customWidth="1"/>
    <col min="7950" max="7950" width="8.7109375" style="259" customWidth="1"/>
    <col min="7951" max="7951" width="14.7109375" style="259" customWidth="1"/>
    <col min="7952" max="7952" width="12.140625" style="259" customWidth="1"/>
    <col min="7953" max="7953" width="11.28515625" style="259" customWidth="1"/>
    <col min="7954" max="7954" width="13.28515625" style="259" customWidth="1"/>
    <col min="7955" max="7959" width="10.5703125" style="259" customWidth="1"/>
    <col min="7960" max="7960" width="11" style="259" customWidth="1"/>
    <col min="7961" max="7961" width="19.140625" style="259" customWidth="1"/>
    <col min="7962" max="7962" width="11" style="259" customWidth="1"/>
    <col min="7963" max="7964" width="10.5703125" style="259" customWidth="1"/>
    <col min="7965" max="7965" width="12.42578125" style="259" customWidth="1"/>
    <col min="7966" max="7969" width="11.7109375" style="259" customWidth="1"/>
    <col min="7970" max="7970" width="12.42578125" style="259" customWidth="1"/>
    <col min="7971" max="8192" width="9.140625" style="259"/>
    <col min="8193" max="8193" width="3.7109375" style="259" customWidth="1"/>
    <col min="8194" max="8195" width="11.7109375" style="259" customWidth="1"/>
    <col min="8196" max="8196" width="9.7109375" style="259" customWidth="1"/>
    <col min="8197" max="8200" width="8.7109375" style="259" customWidth="1"/>
    <col min="8201" max="8201" width="12.7109375" style="259" customWidth="1"/>
    <col min="8202" max="8203" width="9.7109375" style="259" customWidth="1"/>
    <col min="8204" max="8204" width="13.7109375" style="259" customWidth="1"/>
    <col min="8205" max="8205" width="9.7109375" style="259" customWidth="1"/>
    <col min="8206" max="8206" width="8.7109375" style="259" customWidth="1"/>
    <col min="8207" max="8207" width="14.7109375" style="259" customWidth="1"/>
    <col min="8208" max="8208" width="12.140625" style="259" customWidth="1"/>
    <col min="8209" max="8209" width="11.28515625" style="259" customWidth="1"/>
    <col min="8210" max="8210" width="13.28515625" style="259" customWidth="1"/>
    <col min="8211" max="8215" width="10.5703125" style="259" customWidth="1"/>
    <col min="8216" max="8216" width="11" style="259" customWidth="1"/>
    <col min="8217" max="8217" width="19.140625" style="259" customWidth="1"/>
    <col min="8218" max="8218" width="11" style="259" customWidth="1"/>
    <col min="8219" max="8220" width="10.5703125" style="259" customWidth="1"/>
    <col min="8221" max="8221" width="12.42578125" style="259" customWidth="1"/>
    <col min="8222" max="8225" width="11.7109375" style="259" customWidth="1"/>
    <col min="8226" max="8226" width="12.42578125" style="259" customWidth="1"/>
    <col min="8227" max="8448" width="9.140625" style="259"/>
    <col min="8449" max="8449" width="3.7109375" style="259" customWidth="1"/>
    <col min="8450" max="8451" width="11.7109375" style="259" customWidth="1"/>
    <col min="8452" max="8452" width="9.7109375" style="259" customWidth="1"/>
    <col min="8453" max="8456" width="8.7109375" style="259" customWidth="1"/>
    <col min="8457" max="8457" width="12.7109375" style="259" customWidth="1"/>
    <col min="8458" max="8459" width="9.7109375" style="259" customWidth="1"/>
    <col min="8460" max="8460" width="13.7109375" style="259" customWidth="1"/>
    <col min="8461" max="8461" width="9.7109375" style="259" customWidth="1"/>
    <col min="8462" max="8462" width="8.7109375" style="259" customWidth="1"/>
    <col min="8463" max="8463" width="14.7109375" style="259" customWidth="1"/>
    <col min="8464" max="8464" width="12.140625" style="259" customWidth="1"/>
    <col min="8465" max="8465" width="11.28515625" style="259" customWidth="1"/>
    <col min="8466" max="8466" width="13.28515625" style="259" customWidth="1"/>
    <col min="8467" max="8471" width="10.5703125" style="259" customWidth="1"/>
    <col min="8472" max="8472" width="11" style="259" customWidth="1"/>
    <col min="8473" max="8473" width="19.140625" style="259" customWidth="1"/>
    <col min="8474" max="8474" width="11" style="259" customWidth="1"/>
    <col min="8475" max="8476" width="10.5703125" style="259" customWidth="1"/>
    <col min="8477" max="8477" width="12.42578125" style="259" customWidth="1"/>
    <col min="8478" max="8481" width="11.7109375" style="259" customWidth="1"/>
    <col min="8482" max="8482" width="12.42578125" style="259" customWidth="1"/>
    <col min="8483" max="8704" width="9.140625" style="259"/>
    <col min="8705" max="8705" width="3.7109375" style="259" customWidth="1"/>
    <col min="8706" max="8707" width="11.7109375" style="259" customWidth="1"/>
    <col min="8708" max="8708" width="9.7109375" style="259" customWidth="1"/>
    <col min="8709" max="8712" width="8.7109375" style="259" customWidth="1"/>
    <col min="8713" max="8713" width="12.7109375" style="259" customWidth="1"/>
    <col min="8714" max="8715" width="9.7109375" style="259" customWidth="1"/>
    <col min="8716" max="8716" width="13.7109375" style="259" customWidth="1"/>
    <col min="8717" max="8717" width="9.7109375" style="259" customWidth="1"/>
    <col min="8718" max="8718" width="8.7109375" style="259" customWidth="1"/>
    <col min="8719" max="8719" width="14.7109375" style="259" customWidth="1"/>
    <col min="8720" max="8720" width="12.140625" style="259" customWidth="1"/>
    <col min="8721" max="8721" width="11.28515625" style="259" customWidth="1"/>
    <col min="8722" max="8722" width="13.28515625" style="259" customWidth="1"/>
    <col min="8723" max="8727" width="10.5703125" style="259" customWidth="1"/>
    <col min="8728" max="8728" width="11" style="259" customWidth="1"/>
    <col min="8729" max="8729" width="19.140625" style="259" customWidth="1"/>
    <col min="8730" max="8730" width="11" style="259" customWidth="1"/>
    <col min="8731" max="8732" width="10.5703125" style="259" customWidth="1"/>
    <col min="8733" max="8733" width="12.42578125" style="259" customWidth="1"/>
    <col min="8734" max="8737" width="11.7109375" style="259" customWidth="1"/>
    <col min="8738" max="8738" width="12.42578125" style="259" customWidth="1"/>
    <col min="8739" max="8960" width="9.140625" style="259"/>
    <col min="8961" max="8961" width="3.7109375" style="259" customWidth="1"/>
    <col min="8962" max="8963" width="11.7109375" style="259" customWidth="1"/>
    <col min="8964" max="8964" width="9.7109375" style="259" customWidth="1"/>
    <col min="8965" max="8968" width="8.7109375" style="259" customWidth="1"/>
    <col min="8969" max="8969" width="12.7109375" style="259" customWidth="1"/>
    <col min="8970" max="8971" width="9.7109375" style="259" customWidth="1"/>
    <col min="8972" max="8972" width="13.7109375" style="259" customWidth="1"/>
    <col min="8973" max="8973" width="9.7109375" style="259" customWidth="1"/>
    <col min="8974" max="8974" width="8.7109375" style="259" customWidth="1"/>
    <col min="8975" max="8975" width="14.7109375" style="259" customWidth="1"/>
    <col min="8976" max="8976" width="12.140625" style="259" customWidth="1"/>
    <col min="8977" max="8977" width="11.28515625" style="259" customWidth="1"/>
    <col min="8978" max="8978" width="13.28515625" style="259" customWidth="1"/>
    <col min="8979" max="8983" width="10.5703125" style="259" customWidth="1"/>
    <col min="8984" max="8984" width="11" style="259" customWidth="1"/>
    <col min="8985" max="8985" width="19.140625" style="259" customWidth="1"/>
    <col min="8986" max="8986" width="11" style="259" customWidth="1"/>
    <col min="8987" max="8988" width="10.5703125" style="259" customWidth="1"/>
    <col min="8989" max="8989" width="12.42578125" style="259" customWidth="1"/>
    <col min="8990" max="8993" width="11.7109375" style="259" customWidth="1"/>
    <col min="8994" max="8994" width="12.42578125" style="259" customWidth="1"/>
    <col min="8995" max="9216" width="9.140625" style="259"/>
    <col min="9217" max="9217" width="3.7109375" style="259" customWidth="1"/>
    <col min="9218" max="9219" width="11.7109375" style="259" customWidth="1"/>
    <col min="9220" max="9220" width="9.7109375" style="259" customWidth="1"/>
    <col min="9221" max="9224" width="8.7109375" style="259" customWidth="1"/>
    <col min="9225" max="9225" width="12.7109375" style="259" customWidth="1"/>
    <col min="9226" max="9227" width="9.7109375" style="259" customWidth="1"/>
    <col min="9228" max="9228" width="13.7109375" style="259" customWidth="1"/>
    <col min="9229" max="9229" width="9.7109375" style="259" customWidth="1"/>
    <col min="9230" max="9230" width="8.7109375" style="259" customWidth="1"/>
    <col min="9231" max="9231" width="14.7109375" style="259" customWidth="1"/>
    <col min="9232" max="9232" width="12.140625" style="259" customWidth="1"/>
    <col min="9233" max="9233" width="11.28515625" style="259" customWidth="1"/>
    <col min="9234" max="9234" width="13.28515625" style="259" customWidth="1"/>
    <col min="9235" max="9239" width="10.5703125" style="259" customWidth="1"/>
    <col min="9240" max="9240" width="11" style="259" customWidth="1"/>
    <col min="9241" max="9241" width="19.140625" style="259" customWidth="1"/>
    <col min="9242" max="9242" width="11" style="259" customWidth="1"/>
    <col min="9243" max="9244" width="10.5703125" style="259" customWidth="1"/>
    <col min="9245" max="9245" width="12.42578125" style="259" customWidth="1"/>
    <col min="9246" max="9249" width="11.7109375" style="259" customWidth="1"/>
    <col min="9250" max="9250" width="12.42578125" style="259" customWidth="1"/>
    <col min="9251" max="9472" width="9.140625" style="259"/>
    <col min="9473" max="9473" width="3.7109375" style="259" customWidth="1"/>
    <col min="9474" max="9475" width="11.7109375" style="259" customWidth="1"/>
    <col min="9476" max="9476" width="9.7109375" style="259" customWidth="1"/>
    <col min="9477" max="9480" width="8.7109375" style="259" customWidth="1"/>
    <col min="9481" max="9481" width="12.7109375" style="259" customWidth="1"/>
    <col min="9482" max="9483" width="9.7109375" style="259" customWidth="1"/>
    <col min="9484" max="9484" width="13.7109375" style="259" customWidth="1"/>
    <col min="9485" max="9485" width="9.7109375" style="259" customWidth="1"/>
    <col min="9486" max="9486" width="8.7109375" style="259" customWidth="1"/>
    <col min="9487" max="9487" width="14.7109375" style="259" customWidth="1"/>
    <col min="9488" max="9488" width="12.140625" style="259" customWidth="1"/>
    <col min="9489" max="9489" width="11.28515625" style="259" customWidth="1"/>
    <col min="9490" max="9490" width="13.28515625" style="259" customWidth="1"/>
    <col min="9491" max="9495" width="10.5703125" style="259" customWidth="1"/>
    <col min="9496" max="9496" width="11" style="259" customWidth="1"/>
    <col min="9497" max="9497" width="19.140625" style="259" customWidth="1"/>
    <col min="9498" max="9498" width="11" style="259" customWidth="1"/>
    <col min="9499" max="9500" width="10.5703125" style="259" customWidth="1"/>
    <col min="9501" max="9501" width="12.42578125" style="259" customWidth="1"/>
    <col min="9502" max="9505" width="11.7109375" style="259" customWidth="1"/>
    <col min="9506" max="9506" width="12.42578125" style="259" customWidth="1"/>
    <col min="9507" max="9728" width="9.140625" style="259"/>
    <col min="9729" max="9729" width="3.7109375" style="259" customWidth="1"/>
    <col min="9730" max="9731" width="11.7109375" style="259" customWidth="1"/>
    <col min="9732" max="9732" width="9.7109375" style="259" customWidth="1"/>
    <col min="9733" max="9736" width="8.7109375" style="259" customWidth="1"/>
    <col min="9737" max="9737" width="12.7109375" style="259" customWidth="1"/>
    <col min="9738" max="9739" width="9.7109375" style="259" customWidth="1"/>
    <col min="9740" max="9740" width="13.7109375" style="259" customWidth="1"/>
    <col min="9741" max="9741" width="9.7109375" style="259" customWidth="1"/>
    <col min="9742" max="9742" width="8.7109375" style="259" customWidth="1"/>
    <col min="9743" max="9743" width="14.7109375" style="259" customWidth="1"/>
    <col min="9744" max="9744" width="12.140625" style="259" customWidth="1"/>
    <col min="9745" max="9745" width="11.28515625" style="259" customWidth="1"/>
    <col min="9746" max="9746" width="13.28515625" style="259" customWidth="1"/>
    <col min="9747" max="9751" width="10.5703125" style="259" customWidth="1"/>
    <col min="9752" max="9752" width="11" style="259" customWidth="1"/>
    <col min="9753" max="9753" width="19.140625" style="259" customWidth="1"/>
    <col min="9754" max="9754" width="11" style="259" customWidth="1"/>
    <col min="9755" max="9756" width="10.5703125" style="259" customWidth="1"/>
    <col min="9757" max="9757" width="12.42578125" style="259" customWidth="1"/>
    <col min="9758" max="9761" width="11.7109375" style="259" customWidth="1"/>
    <col min="9762" max="9762" width="12.42578125" style="259" customWidth="1"/>
    <col min="9763" max="9984" width="9.140625" style="259"/>
    <col min="9985" max="9985" width="3.7109375" style="259" customWidth="1"/>
    <col min="9986" max="9987" width="11.7109375" style="259" customWidth="1"/>
    <col min="9988" max="9988" width="9.7109375" style="259" customWidth="1"/>
    <col min="9989" max="9992" width="8.7109375" style="259" customWidth="1"/>
    <col min="9993" max="9993" width="12.7109375" style="259" customWidth="1"/>
    <col min="9994" max="9995" width="9.7109375" style="259" customWidth="1"/>
    <col min="9996" max="9996" width="13.7109375" style="259" customWidth="1"/>
    <col min="9997" max="9997" width="9.7109375" style="259" customWidth="1"/>
    <col min="9998" max="9998" width="8.7109375" style="259" customWidth="1"/>
    <col min="9999" max="9999" width="14.7109375" style="259" customWidth="1"/>
    <col min="10000" max="10000" width="12.140625" style="259" customWidth="1"/>
    <col min="10001" max="10001" width="11.28515625" style="259" customWidth="1"/>
    <col min="10002" max="10002" width="13.28515625" style="259" customWidth="1"/>
    <col min="10003" max="10007" width="10.5703125" style="259" customWidth="1"/>
    <col min="10008" max="10008" width="11" style="259" customWidth="1"/>
    <col min="10009" max="10009" width="19.140625" style="259" customWidth="1"/>
    <col min="10010" max="10010" width="11" style="259" customWidth="1"/>
    <col min="10011" max="10012" width="10.5703125" style="259" customWidth="1"/>
    <col min="10013" max="10013" width="12.42578125" style="259" customWidth="1"/>
    <col min="10014" max="10017" width="11.7109375" style="259" customWidth="1"/>
    <col min="10018" max="10018" width="12.42578125" style="259" customWidth="1"/>
    <col min="10019" max="10240" width="9.140625" style="259"/>
    <col min="10241" max="10241" width="3.7109375" style="259" customWidth="1"/>
    <col min="10242" max="10243" width="11.7109375" style="259" customWidth="1"/>
    <col min="10244" max="10244" width="9.7109375" style="259" customWidth="1"/>
    <col min="10245" max="10248" width="8.7109375" style="259" customWidth="1"/>
    <col min="10249" max="10249" width="12.7109375" style="259" customWidth="1"/>
    <col min="10250" max="10251" width="9.7109375" style="259" customWidth="1"/>
    <col min="10252" max="10252" width="13.7109375" style="259" customWidth="1"/>
    <col min="10253" max="10253" width="9.7109375" style="259" customWidth="1"/>
    <col min="10254" max="10254" width="8.7109375" style="259" customWidth="1"/>
    <col min="10255" max="10255" width="14.7109375" style="259" customWidth="1"/>
    <col min="10256" max="10256" width="12.140625" style="259" customWidth="1"/>
    <col min="10257" max="10257" width="11.28515625" style="259" customWidth="1"/>
    <col min="10258" max="10258" width="13.28515625" style="259" customWidth="1"/>
    <col min="10259" max="10263" width="10.5703125" style="259" customWidth="1"/>
    <col min="10264" max="10264" width="11" style="259" customWidth="1"/>
    <col min="10265" max="10265" width="19.140625" style="259" customWidth="1"/>
    <col min="10266" max="10266" width="11" style="259" customWidth="1"/>
    <col min="10267" max="10268" width="10.5703125" style="259" customWidth="1"/>
    <col min="10269" max="10269" width="12.42578125" style="259" customWidth="1"/>
    <col min="10270" max="10273" width="11.7109375" style="259" customWidth="1"/>
    <col min="10274" max="10274" width="12.42578125" style="259" customWidth="1"/>
    <col min="10275" max="10496" width="9.140625" style="259"/>
    <col min="10497" max="10497" width="3.7109375" style="259" customWidth="1"/>
    <col min="10498" max="10499" width="11.7109375" style="259" customWidth="1"/>
    <col min="10500" max="10500" width="9.7109375" style="259" customWidth="1"/>
    <col min="10501" max="10504" width="8.7109375" style="259" customWidth="1"/>
    <col min="10505" max="10505" width="12.7109375" style="259" customWidth="1"/>
    <col min="10506" max="10507" width="9.7109375" style="259" customWidth="1"/>
    <col min="10508" max="10508" width="13.7109375" style="259" customWidth="1"/>
    <col min="10509" max="10509" width="9.7109375" style="259" customWidth="1"/>
    <col min="10510" max="10510" width="8.7109375" style="259" customWidth="1"/>
    <col min="10511" max="10511" width="14.7109375" style="259" customWidth="1"/>
    <col min="10512" max="10512" width="12.140625" style="259" customWidth="1"/>
    <col min="10513" max="10513" width="11.28515625" style="259" customWidth="1"/>
    <col min="10514" max="10514" width="13.28515625" style="259" customWidth="1"/>
    <col min="10515" max="10519" width="10.5703125" style="259" customWidth="1"/>
    <col min="10520" max="10520" width="11" style="259" customWidth="1"/>
    <col min="10521" max="10521" width="19.140625" style="259" customWidth="1"/>
    <col min="10522" max="10522" width="11" style="259" customWidth="1"/>
    <col min="10523" max="10524" width="10.5703125" style="259" customWidth="1"/>
    <col min="10525" max="10525" width="12.42578125" style="259" customWidth="1"/>
    <col min="10526" max="10529" width="11.7109375" style="259" customWidth="1"/>
    <col min="10530" max="10530" width="12.42578125" style="259" customWidth="1"/>
    <col min="10531" max="10752" width="9.140625" style="259"/>
    <col min="10753" max="10753" width="3.7109375" style="259" customWidth="1"/>
    <col min="10754" max="10755" width="11.7109375" style="259" customWidth="1"/>
    <col min="10756" max="10756" width="9.7109375" style="259" customWidth="1"/>
    <col min="10757" max="10760" width="8.7109375" style="259" customWidth="1"/>
    <col min="10761" max="10761" width="12.7109375" style="259" customWidth="1"/>
    <col min="10762" max="10763" width="9.7109375" style="259" customWidth="1"/>
    <col min="10764" max="10764" width="13.7109375" style="259" customWidth="1"/>
    <col min="10765" max="10765" width="9.7109375" style="259" customWidth="1"/>
    <col min="10766" max="10766" width="8.7109375" style="259" customWidth="1"/>
    <col min="10767" max="10767" width="14.7109375" style="259" customWidth="1"/>
    <col min="10768" max="10768" width="12.140625" style="259" customWidth="1"/>
    <col min="10769" max="10769" width="11.28515625" style="259" customWidth="1"/>
    <col min="10770" max="10770" width="13.28515625" style="259" customWidth="1"/>
    <col min="10771" max="10775" width="10.5703125" style="259" customWidth="1"/>
    <col min="10776" max="10776" width="11" style="259" customWidth="1"/>
    <col min="10777" max="10777" width="19.140625" style="259" customWidth="1"/>
    <col min="10778" max="10778" width="11" style="259" customWidth="1"/>
    <col min="10779" max="10780" width="10.5703125" style="259" customWidth="1"/>
    <col min="10781" max="10781" width="12.42578125" style="259" customWidth="1"/>
    <col min="10782" max="10785" width="11.7109375" style="259" customWidth="1"/>
    <col min="10786" max="10786" width="12.42578125" style="259" customWidth="1"/>
    <col min="10787" max="11008" width="9.140625" style="259"/>
    <col min="11009" max="11009" width="3.7109375" style="259" customWidth="1"/>
    <col min="11010" max="11011" width="11.7109375" style="259" customWidth="1"/>
    <col min="11012" max="11012" width="9.7109375" style="259" customWidth="1"/>
    <col min="11013" max="11016" width="8.7109375" style="259" customWidth="1"/>
    <col min="11017" max="11017" width="12.7109375" style="259" customWidth="1"/>
    <col min="11018" max="11019" width="9.7109375" style="259" customWidth="1"/>
    <col min="11020" max="11020" width="13.7109375" style="259" customWidth="1"/>
    <col min="11021" max="11021" width="9.7109375" style="259" customWidth="1"/>
    <col min="11022" max="11022" width="8.7109375" style="259" customWidth="1"/>
    <col min="11023" max="11023" width="14.7109375" style="259" customWidth="1"/>
    <col min="11024" max="11024" width="12.140625" style="259" customWidth="1"/>
    <col min="11025" max="11025" width="11.28515625" style="259" customWidth="1"/>
    <col min="11026" max="11026" width="13.28515625" style="259" customWidth="1"/>
    <col min="11027" max="11031" width="10.5703125" style="259" customWidth="1"/>
    <col min="11032" max="11032" width="11" style="259" customWidth="1"/>
    <col min="11033" max="11033" width="19.140625" style="259" customWidth="1"/>
    <col min="11034" max="11034" width="11" style="259" customWidth="1"/>
    <col min="11035" max="11036" width="10.5703125" style="259" customWidth="1"/>
    <col min="11037" max="11037" width="12.42578125" style="259" customWidth="1"/>
    <col min="11038" max="11041" width="11.7109375" style="259" customWidth="1"/>
    <col min="11042" max="11042" width="12.42578125" style="259" customWidth="1"/>
    <col min="11043" max="11264" width="9.140625" style="259"/>
    <col min="11265" max="11265" width="3.7109375" style="259" customWidth="1"/>
    <col min="11266" max="11267" width="11.7109375" style="259" customWidth="1"/>
    <col min="11268" max="11268" width="9.7109375" style="259" customWidth="1"/>
    <col min="11269" max="11272" width="8.7109375" style="259" customWidth="1"/>
    <col min="11273" max="11273" width="12.7109375" style="259" customWidth="1"/>
    <col min="11274" max="11275" width="9.7109375" style="259" customWidth="1"/>
    <col min="11276" max="11276" width="13.7109375" style="259" customWidth="1"/>
    <col min="11277" max="11277" width="9.7109375" style="259" customWidth="1"/>
    <col min="11278" max="11278" width="8.7109375" style="259" customWidth="1"/>
    <col min="11279" max="11279" width="14.7109375" style="259" customWidth="1"/>
    <col min="11280" max="11280" width="12.140625" style="259" customWidth="1"/>
    <col min="11281" max="11281" width="11.28515625" style="259" customWidth="1"/>
    <col min="11282" max="11282" width="13.28515625" style="259" customWidth="1"/>
    <col min="11283" max="11287" width="10.5703125" style="259" customWidth="1"/>
    <col min="11288" max="11288" width="11" style="259" customWidth="1"/>
    <col min="11289" max="11289" width="19.140625" style="259" customWidth="1"/>
    <col min="11290" max="11290" width="11" style="259" customWidth="1"/>
    <col min="11291" max="11292" width="10.5703125" style="259" customWidth="1"/>
    <col min="11293" max="11293" width="12.42578125" style="259" customWidth="1"/>
    <col min="11294" max="11297" width="11.7109375" style="259" customWidth="1"/>
    <col min="11298" max="11298" width="12.42578125" style="259" customWidth="1"/>
    <col min="11299" max="11520" width="9.140625" style="259"/>
    <col min="11521" max="11521" width="3.7109375" style="259" customWidth="1"/>
    <col min="11522" max="11523" width="11.7109375" style="259" customWidth="1"/>
    <col min="11524" max="11524" width="9.7109375" style="259" customWidth="1"/>
    <col min="11525" max="11528" width="8.7109375" style="259" customWidth="1"/>
    <col min="11529" max="11529" width="12.7109375" style="259" customWidth="1"/>
    <col min="11530" max="11531" width="9.7109375" style="259" customWidth="1"/>
    <col min="11532" max="11532" width="13.7109375" style="259" customWidth="1"/>
    <col min="11533" max="11533" width="9.7109375" style="259" customWidth="1"/>
    <col min="11534" max="11534" width="8.7109375" style="259" customWidth="1"/>
    <col min="11535" max="11535" width="14.7109375" style="259" customWidth="1"/>
    <col min="11536" max="11536" width="12.140625" style="259" customWidth="1"/>
    <col min="11537" max="11537" width="11.28515625" style="259" customWidth="1"/>
    <col min="11538" max="11538" width="13.28515625" style="259" customWidth="1"/>
    <col min="11539" max="11543" width="10.5703125" style="259" customWidth="1"/>
    <col min="11544" max="11544" width="11" style="259" customWidth="1"/>
    <col min="11545" max="11545" width="19.140625" style="259" customWidth="1"/>
    <col min="11546" max="11546" width="11" style="259" customWidth="1"/>
    <col min="11547" max="11548" width="10.5703125" style="259" customWidth="1"/>
    <col min="11549" max="11549" width="12.42578125" style="259" customWidth="1"/>
    <col min="11550" max="11553" width="11.7109375" style="259" customWidth="1"/>
    <col min="11554" max="11554" width="12.42578125" style="259" customWidth="1"/>
    <col min="11555" max="11776" width="9.140625" style="259"/>
    <col min="11777" max="11777" width="3.7109375" style="259" customWidth="1"/>
    <col min="11778" max="11779" width="11.7109375" style="259" customWidth="1"/>
    <col min="11780" max="11780" width="9.7109375" style="259" customWidth="1"/>
    <col min="11781" max="11784" width="8.7109375" style="259" customWidth="1"/>
    <col min="11785" max="11785" width="12.7109375" style="259" customWidth="1"/>
    <col min="11786" max="11787" width="9.7109375" style="259" customWidth="1"/>
    <col min="11788" max="11788" width="13.7109375" style="259" customWidth="1"/>
    <col min="11789" max="11789" width="9.7109375" style="259" customWidth="1"/>
    <col min="11790" max="11790" width="8.7109375" style="259" customWidth="1"/>
    <col min="11791" max="11791" width="14.7109375" style="259" customWidth="1"/>
    <col min="11792" max="11792" width="12.140625" style="259" customWidth="1"/>
    <col min="11793" max="11793" width="11.28515625" style="259" customWidth="1"/>
    <col min="11794" max="11794" width="13.28515625" style="259" customWidth="1"/>
    <col min="11795" max="11799" width="10.5703125" style="259" customWidth="1"/>
    <col min="11800" max="11800" width="11" style="259" customWidth="1"/>
    <col min="11801" max="11801" width="19.140625" style="259" customWidth="1"/>
    <col min="11802" max="11802" width="11" style="259" customWidth="1"/>
    <col min="11803" max="11804" width="10.5703125" style="259" customWidth="1"/>
    <col min="11805" max="11805" width="12.42578125" style="259" customWidth="1"/>
    <col min="11806" max="11809" width="11.7109375" style="259" customWidth="1"/>
    <col min="11810" max="11810" width="12.42578125" style="259" customWidth="1"/>
    <col min="11811" max="12032" width="9.140625" style="259"/>
    <col min="12033" max="12033" width="3.7109375" style="259" customWidth="1"/>
    <col min="12034" max="12035" width="11.7109375" style="259" customWidth="1"/>
    <col min="12036" max="12036" width="9.7109375" style="259" customWidth="1"/>
    <col min="12037" max="12040" width="8.7109375" style="259" customWidth="1"/>
    <col min="12041" max="12041" width="12.7109375" style="259" customWidth="1"/>
    <col min="12042" max="12043" width="9.7109375" style="259" customWidth="1"/>
    <col min="12044" max="12044" width="13.7109375" style="259" customWidth="1"/>
    <col min="12045" max="12045" width="9.7109375" style="259" customWidth="1"/>
    <col min="12046" max="12046" width="8.7109375" style="259" customWidth="1"/>
    <col min="12047" max="12047" width="14.7109375" style="259" customWidth="1"/>
    <col min="12048" max="12048" width="12.140625" style="259" customWidth="1"/>
    <col min="12049" max="12049" width="11.28515625" style="259" customWidth="1"/>
    <col min="12050" max="12050" width="13.28515625" style="259" customWidth="1"/>
    <col min="12051" max="12055" width="10.5703125" style="259" customWidth="1"/>
    <col min="12056" max="12056" width="11" style="259" customWidth="1"/>
    <col min="12057" max="12057" width="19.140625" style="259" customWidth="1"/>
    <col min="12058" max="12058" width="11" style="259" customWidth="1"/>
    <col min="12059" max="12060" width="10.5703125" style="259" customWidth="1"/>
    <col min="12061" max="12061" width="12.42578125" style="259" customWidth="1"/>
    <col min="12062" max="12065" width="11.7109375" style="259" customWidth="1"/>
    <col min="12066" max="12066" width="12.42578125" style="259" customWidth="1"/>
    <col min="12067" max="12288" width="9.140625" style="259"/>
    <col min="12289" max="12289" width="3.7109375" style="259" customWidth="1"/>
    <col min="12290" max="12291" width="11.7109375" style="259" customWidth="1"/>
    <col min="12292" max="12292" width="9.7109375" style="259" customWidth="1"/>
    <col min="12293" max="12296" width="8.7109375" style="259" customWidth="1"/>
    <col min="12297" max="12297" width="12.7109375" style="259" customWidth="1"/>
    <col min="12298" max="12299" width="9.7109375" style="259" customWidth="1"/>
    <col min="12300" max="12300" width="13.7109375" style="259" customWidth="1"/>
    <col min="12301" max="12301" width="9.7109375" style="259" customWidth="1"/>
    <col min="12302" max="12302" width="8.7109375" style="259" customWidth="1"/>
    <col min="12303" max="12303" width="14.7109375" style="259" customWidth="1"/>
    <col min="12304" max="12304" width="12.140625" style="259" customWidth="1"/>
    <col min="12305" max="12305" width="11.28515625" style="259" customWidth="1"/>
    <col min="12306" max="12306" width="13.28515625" style="259" customWidth="1"/>
    <col min="12307" max="12311" width="10.5703125" style="259" customWidth="1"/>
    <col min="12312" max="12312" width="11" style="259" customWidth="1"/>
    <col min="12313" max="12313" width="19.140625" style="259" customWidth="1"/>
    <col min="12314" max="12314" width="11" style="259" customWidth="1"/>
    <col min="12315" max="12316" width="10.5703125" style="259" customWidth="1"/>
    <col min="12317" max="12317" width="12.42578125" style="259" customWidth="1"/>
    <col min="12318" max="12321" width="11.7109375" style="259" customWidth="1"/>
    <col min="12322" max="12322" width="12.42578125" style="259" customWidth="1"/>
    <col min="12323" max="12544" width="9.140625" style="259"/>
    <col min="12545" max="12545" width="3.7109375" style="259" customWidth="1"/>
    <col min="12546" max="12547" width="11.7109375" style="259" customWidth="1"/>
    <col min="12548" max="12548" width="9.7109375" style="259" customWidth="1"/>
    <col min="12549" max="12552" width="8.7109375" style="259" customWidth="1"/>
    <col min="12553" max="12553" width="12.7109375" style="259" customWidth="1"/>
    <col min="12554" max="12555" width="9.7109375" style="259" customWidth="1"/>
    <col min="12556" max="12556" width="13.7109375" style="259" customWidth="1"/>
    <col min="12557" max="12557" width="9.7109375" style="259" customWidth="1"/>
    <col min="12558" max="12558" width="8.7109375" style="259" customWidth="1"/>
    <col min="12559" max="12559" width="14.7109375" style="259" customWidth="1"/>
    <col min="12560" max="12560" width="12.140625" style="259" customWidth="1"/>
    <col min="12561" max="12561" width="11.28515625" style="259" customWidth="1"/>
    <col min="12562" max="12562" width="13.28515625" style="259" customWidth="1"/>
    <col min="12563" max="12567" width="10.5703125" style="259" customWidth="1"/>
    <col min="12568" max="12568" width="11" style="259" customWidth="1"/>
    <col min="12569" max="12569" width="19.140625" style="259" customWidth="1"/>
    <col min="12570" max="12570" width="11" style="259" customWidth="1"/>
    <col min="12571" max="12572" width="10.5703125" style="259" customWidth="1"/>
    <col min="12573" max="12573" width="12.42578125" style="259" customWidth="1"/>
    <col min="12574" max="12577" width="11.7109375" style="259" customWidth="1"/>
    <col min="12578" max="12578" width="12.42578125" style="259" customWidth="1"/>
    <col min="12579" max="12800" width="9.140625" style="259"/>
    <col min="12801" max="12801" width="3.7109375" style="259" customWidth="1"/>
    <col min="12802" max="12803" width="11.7109375" style="259" customWidth="1"/>
    <col min="12804" max="12804" width="9.7109375" style="259" customWidth="1"/>
    <col min="12805" max="12808" width="8.7109375" style="259" customWidth="1"/>
    <col min="12809" max="12809" width="12.7109375" style="259" customWidth="1"/>
    <col min="12810" max="12811" width="9.7109375" style="259" customWidth="1"/>
    <col min="12812" max="12812" width="13.7109375" style="259" customWidth="1"/>
    <col min="12813" max="12813" width="9.7109375" style="259" customWidth="1"/>
    <col min="12814" max="12814" width="8.7109375" style="259" customWidth="1"/>
    <col min="12815" max="12815" width="14.7109375" style="259" customWidth="1"/>
    <col min="12816" max="12816" width="12.140625" style="259" customWidth="1"/>
    <col min="12817" max="12817" width="11.28515625" style="259" customWidth="1"/>
    <col min="12818" max="12818" width="13.28515625" style="259" customWidth="1"/>
    <col min="12819" max="12823" width="10.5703125" style="259" customWidth="1"/>
    <col min="12824" max="12824" width="11" style="259" customWidth="1"/>
    <col min="12825" max="12825" width="19.140625" style="259" customWidth="1"/>
    <col min="12826" max="12826" width="11" style="259" customWidth="1"/>
    <col min="12827" max="12828" width="10.5703125" style="259" customWidth="1"/>
    <col min="12829" max="12829" width="12.42578125" style="259" customWidth="1"/>
    <col min="12830" max="12833" width="11.7109375" style="259" customWidth="1"/>
    <col min="12834" max="12834" width="12.42578125" style="259" customWidth="1"/>
    <col min="12835" max="13056" width="9.140625" style="259"/>
    <col min="13057" max="13057" width="3.7109375" style="259" customWidth="1"/>
    <col min="13058" max="13059" width="11.7109375" style="259" customWidth="1"/>
    <col min="13060" max="13060" width="9.7109375" style="259" customWidth="1"/>
    <col min="13061" max="13064" width="8.7109375" style="259" customWidth="1"/>
    <col min="13065" max="13065" width="12.7109375" style="259" customWidth="1"/>
    <col min="13066" max="13067" width="9.7109375" style="259" customWidth="1"/>
    <col min="13068" max="13068" width="13.7109375" style="259" customWidth="1"/>
    <col min="13069" max="13069" width="9.7109375" style="259" customWidth="1"/>
    <col min="13070" max="13070" width="8.7109375" style="259" customWidth="1"/>
    <col min="13071" max="13071" width="14.7109375" style="259" customWidth="1"/>
    <col min="13072" max="13072" width="12.140625" style="259" customWidth="1"/>
    <col min="13073" max="13073" width="11.28515625" style="259" customWidth="1"/>
    <col min="13074" max="13074" width="13.28515625" style="259" customWidth="1"/>
    <col min="13075" max="13079" width="10.5703125" style="259" customWidth="1"/>
    <col min="13080" max="13080" width="11" style="259" customWidth="1"/>
    <col min="13081" max="13081" width="19.140625" style="259" customWidth="1"/>
    <col min="13082" max="13082" width="11" style="259" customWidth="1"/>
    <col min="13083" max="13084" width="10.5703125" style="259" customWidth="1"/>
    <col min="13085" max="13085" width="12.42578125" style="259" customWidth="1"/>
    <col min="13086" max="13089" width="11.7109375" style="259" customWidth="1"/>
    <col min="13090" max="13090" width="12.42578125" style="259" customWidth="1"/>
    <col min="13091" max="13312" width="9.140625" style="259"/>
    <col min="13313" max="13313" width="3.7109375" style="259" customWidth="1"/>
    <col min="13314" max="13315" width="11.7109375" style="259" customWidth="1"/>
    <col min="13316" max="13316" width="9.7109375" style="259" customWidth="1"/>
    <col min="13317" max="13320" width="8.7109375" style="259" customWidth="1"/>
    <col min="13321" max="13321" width="12.7109375" style="259" customWidth="1"/>
    <col min="13322" max="13323" width="9.7109375" style="259" customWidth="1"/>
    <col min="13324" max="13324" width="13.7109375" style="259" customWidth="1"/>
    <col min="13325" max="13325" width="9.7109375" style="259" customWidth="1"/>
    <col min="13326" max="13326" width="8.7109375" style="259" customWidth="1"/>
    <col min="13327" max="13327" width="14.7109375" style="259" customWidth="1"/>
    <col min="13328" max="13328" width="12.140625" style="259" customWidth="1"/>
    <col min="13329" max="13329" width="11.28515625" style="259" customWidth="1"/>
    <col min="13330" max="13330" width="13.28515625" style="259" customWidth="1"/>
    <col min="13331" max="13335" width="10.5703125" style="259" customWidth="1"/>
    <col min="13336" max="13336" width="11" style="259" customWidth="1"/>
    <col min="13337" max="13337" width="19.140625" style="259" customWidth="1"/>
    <col min="13338" max="13338" width="11" style="259" customWidth="1"/>
    <col min="13339" max="13340" width="10.5703125" style="259" customWidth="1"/>
    <col min="13341" max="13341" width="12.42578125" style="259" customWidth="1"/>
    <col min="13342" max="13345" width="11.7109375" style="259" customWidth="1"/>
    <col min="13346" max="13346" width="12.42578125" style="259" customWidth="1"/>
    <col min="13347" max="13568" width="9.140625" style="259"/>
    <col min="13569" max="13569" width="3.7109375" style="259" customWidth="1"/>
    <col min="13570" max="13571" width="11.7109375" style="259" customWidth="1"/>
    <col min="13572" max="13572" width="9.7109375" style="259" customWidth="1"/>
    <col min="13573" max="13576" width="8.7109375" style="259" customWidth="1"/>
    <col min="13577" max="13577" width="12.7109375" style="259" customWidth="1"/>
    <col min="13578" max="13579" width="9.7109375" style="259" customWidth="1"/>
    <col min="13580" max="13580" width="13.7109375" style="259" customWidth="1"/>
    <col min="13581" max="13581" width="9.7109375" style="259" customWidth="1"/>
    <col min="13582" max="13582" width="8.7109375" style="259" customWidth="1"/>
    <col min="13583" max="13583" width="14.7109375" style="259" customWidth="1"/>
    <col min="13584" max="13584" width="12.140625" style="259" customWidth="1"/>
    <col min="13585" max="13585" width="11.28515625" style="259" customWidth="1"/>
    <col min="13586" max="13586" width="13.28515625" style="259" customWidth="1"/>
    <col min="13587" max="13591" width="10.5703125" style="259" customWidth="1"/>
    <col min="13592" max="13592" width="11" style="259" customWidth="1"/>
    <col min="13593" max="13593" width="19.140625" style="259" customWidth="1"/>
    <col min="13594" max="13594" width="11" style="259" customWidth="1"/>
    <col min="13595" max="13596" width="10.5703125" style="259" customWidth="1"/>
    <col min="13597" max="13597" width="12.42578125" style="259" customWidth="1"/>
    <col min="13598" max="13601" width="11.7109375" style="259" customWidth="1"/>
    <col min="13602" max="13602" width="12.42578125" style="259" customWidth="1"/>
    <col min="13603" max="13824" width="9.140625" style="259"/>
    <col min="13825" max="13825" width="3.7109375" style="259" customWidth="1"/>
    <col min="13826" max="13827" width="11.7109375" style="259" customWidth="1"/>
    <col min="13828" max="13828" width="9.7109375" style="259" customWidth="1"/>
    <col min="13829" max="13832" width="8.7109375" style="259" customWidth="1"/>
    <col min="13833" max="13833" width="12.7109375" style="259" customWidth="1"/>
    <col min="13834" max="13835" width="9.7109375" style="259" customWidth="1"/>
    <col min="13836" max="13836" width="13.7109375" style="259" customWidth="1"/>
    <col min="13837" max="13837" width="9.7109375" style="259" customWidth="1"/>
    <col min="13838" max="13838" width="8.7109375" style="259" customWidth="1"/>
    <col min="13839" max="13839" width="14.7109375" style="259" customWidth="1"/>
    <col min="13840" max="13840" width="12.140625" style="259" customWidth="1"/>
    <col min="13841" max="13841" width="11.28515625" style="259" customWidth="1"/>
    <col min="13842" max="13842" width="13.28515625" style="259" customWidth="1"/>
    <col min="13843" max="13847" width="10.5703125" style="259" customWidth="1"/>
    <col min="13848" max="13848" width="11" style="259" customWidth="1"/>
    <col min="13849" max="13849" width="19.140625" style="259" customWidth="1"/>
    <col min="13850" max="13850" width="11" style="259" customWidth="1"/>
    <col min="13851" max="13852" width="10.5703125" style="259" customWidth="1"/>
    <col min="13853" max="13853" width="12.42578125" style="259" customWidth="1"/>
    <col min="13854" max="13857" width="11.7109375" style="259" customWidth="1"/>
    <col min="13858" max="13858" width="12.42578125" style="259" customWidth="1"/>
    <col min="13859" max="14080" width="9.140625" style="259"/>
    <col min="14081" max="14081" width="3.7109375" style="259" customWidth="1"/>
    <col min="14082" max="14083" width="11.7109375" style="259" customWidth="1"/>
    <col min="14084" max="14084" width="9.7109375" style="259" customWidth="1"/>
    <col min="14085" max="14088" width="8.7109375" style="259" customWidth="1"/>
    <col min="14089" max="14089" width="12.7109375" style="259" customWidth="1"/>
    <col min="14090" max="14091" width="9.7109375" style="259" customWidth="1"/>
    <col min="14092" max="14092" width="13.7109375" style="259" customWidth="1"/>
    <col min="14093" max="14093" width="9.7109375" style="259" customWidth="1"/>
    <col min="14094" max="14094" width="8.7109375" style="259" customWidth="1"/>
    <col min="14095" max="14095" width="14.7109375" style="259" customWidth="1"/>
    <col min="14096" max="14096" width="12.140625" style="259" customWidth="1"/>
    <col min="14097" max="14097" width="11.28515625" style="259" customWidth="1"/>
    <col min="14098" max="14098" width="13.28515625" style="259" customWidth="1"/>
    <col min="14099" max="14103" width="10.5703125" style="259" customWidth="1"/>
    <col min="14104" max="14104" width="11" style="259" customWidth="1"/>
    <col min="14105" max="14105" width="19.140625" style="259" customWidth="1"/>
    <col min="14106" max="14106" width="11" style="259" customWidth="1"/>
    <col min="14107" max="14108" width="10.5703125" style="259" customWidth="1"/>
    <col min="14109" max="14109" width="12.42578125" style="259" customWidth="1"/>
    <col min="14110" max="14113" width="11.7109375" style="259" customWidth="1"/>
    <col min="14114" max="14114" width="12.42578125" style="259" customWidth="1"/>
    <col min="14115" max="14336" width="9.140625" style="259"/>
    <col min="14337" max="14337" width="3.7109375" style="259" customWidth="1"/>
    <col min="14338" max="14339" width="11.7109375" style="259" customWidth="1"/>
    <col min="14340" max="14340" width="9.7109375" style="259" customWidth="1"/>
    <col min="14341" max="14344" width="8.7109375" style="259" customWidth="1"/>
    <col min="14345" max="14345" width="12.7109375" style="259" customWidth="1"/>
    <col min="14346" max="14347" width="9.7109375" style="259" customWidth="1"/>
    <col min="14348" max="14348" width="13.7109375" style="259" customWidth="1"/>
    <col min="14349" max="14349" width="9.7109375" style="259" customWidth="1"/>
    <col min="14350" max="14350" width="8.7109375" style="259" customWidth="1"/>
    <col min="14351" max="14351" width="14.7109375" style="259" customWidth="1"/>
    <col min="14352" max="14352" width="12.140625" style="259" customWidth="1"/>
    <col min="14353" max="14353" width="11.28515625" style="259" customWidth="1"/>
    <col min="14354" max="14354" width="13.28515625" style="259" customWidth="1"/>
    <col min="14355" max="14359" width="10.5703125" style="259" customWidth="1"/>
    <col min="14360" max="14360" width="11" style="259" customWidth="1"/>
    <col min="14361" max="14361" width="19.140625" style="259" customWidth="1"/>
    <col min="14362" max="14362" width="11" style="259" customWidth="1"/>
    <col min="14363" max="14364" width="10.5703125" style="259" customWidth="1"/>
    <col min="14365" max="14365" width="12.42578125" style="259" customWidth="1"/>
    <col min="14366" max="14369" width="11.7109375" style="259" customWidth="1"/>
    <col min="14370" max="14370" width="12.42578125" style="259" customWidth="1"/>
    <col min="14371" max="14592" width="9.140625" style="259"/>
    <col min="14593" max="14593" width="3.7109375" style="259" customWidth="1"/>
    <col min="14594" max="14595" width="11.7109375" style="259" customWidth="1"/>
    <col min="14596" max="14596" width="9.7109375" style="259" customWidth="1"/>
    <col min="14597" max="14600" width="8.7109375" style="259" customWidth="1"/>
    <col min="14601" max="14601" width="12.7109375" style="259" customWidth="1"/>
    <col min="14602" max="14603" width="9.7109375" style="259" customWidth="1"/>
    <col min="14604" max="14604" width="13.7109375" style="259" customWidth="1"/>
    <col min="14605" max="14605" width="9.7109375" style="259" customWidth="1"/>
    <col min="14606" max="14606" width="8.7109375" style="259" customWidth="1"/>
    <col min="14607" max="14607" width="14.7109375" style="259" customWidth="1"/>
    <col min="14608" max="14608" width="12.140625" style="259" customWidth="1"/>
    <col min="14609" max="14609" width="11.28515625" style="259" customWidth="1"/>
    <col min="14610" max="14610" width="13.28515625" style="259" customWidth="1"/>
    <col min="14611" max="14615" width="10.5703125" style="259" customWidth="1"/>
    <col min="14616" max="14616" width="11" style="259" customWidth="1"/>
    <col min="14617" max="14617" width="19.140625" style="259" customWidth="1"/>
    <col min="14618" max="14618" width="11" style="259" customWidth="1"/>
    <col min="14619" max="14620" width="10.5703125" style="259" customWidth="1"/>
    <col min="14621" max="14621" width="12.42578125" style="259" customWidth="1"/>
    <col min="14622" max="14625" width="11.7109375" style="259" customWidth="1"/>
    <col min="14626" max="14626" width="12.42578125" style="259" customWidth="1"/>
    <col min="14627" max="14848" width="9.140625" style="259"/>
    <col min="14849" max="14849" width="3.7109375" style="259" customWidth="1"/>
    <col min="14850" max="14851" width="11.7109375" style="259" customWidth="1"/>
    <col min="14852" max="14852" width="9.7109375" style="259" customWidth="1"/>
    <col min="14853" max="14856" width="8.7109375" style="259" customWidth="1"/>
    <col min="14857" max="14857" width="12.7109375" style="259" customWidth="1"/>
    <col min="14858" max="14859" width="9.7109375" style="259" customWidth="1"/>
    <col min="14860" max="14860" width="13.7109375" style="259" customWidth="1"/>
    <col min="14861" max="14861" width="9.7109375" style="259" customWidth="1"/>
    <col min="14862" max="14862" width="8.7109375" style="259" customWidth="1"/>
    <col min="14863" max="14863" width="14.7109375" style="259" customWidth="1"/>
    <col min="14864" max="14864" width="12.140625" style="259" customWidth="1"/>
    <col min="14865" max="14865" width="11.28515625" style="259" customWidth="1"/>
    <col min="14866" max="14866" width="13.28515625" style="259" customWidth="1"/>
    <col min="14867" max="14871" width="10.5703125" style="259" customWidth="1"/>
    <col min="14872" max="14872" width="11" style="259" customWidth="1"/>
    <col min="14873" max="14873" width="19.140625" style="259" customWidth="1"/>
    <col min="14874" max="14874" width="11" style="259" customWidth="1"/>
    <col min="14875" max="14876" width="10.5703125" style="259" customWidth="1"/>
    <col min="14877" max="14877" width="12.42578125" style="259" customWidth="1"/>
    <col min="14878" max="14881" width="11.7109375" style="259" customWidth="1"/>
    <col min="14882" max="14882" width="12.42578125" style="259" customWidth="1"/>
    <col min="14883" max="15104" width="9.140625" style="259"/>
    <col min="15105" max="15105" width="3.7109375" style="259" customWidth="1"/>
    <col min="15106" max="15107" width="11.7109375" style="259" customWidth="1"/>
    <col min="15108" max="15108" width="9.7109375" style="259" customWidth="1"/>
    <col min="15109" max="15112" width="8.7109375" style="259" customWidth="1"/>
    <col min="15113" max="15113" width="12.7109375" style="259" customWidth="1"/>
    <col min="15114" max="15115" width="9.7109375" style="259" customWidth="1"/>
    <col min="15116" max="15116" width="13.7109375" style="259" customWidth="1"/>
    <col min="15117" max="15117" width="9.7109375" style="259" customWidth="1"/>
    <col min="15118" max="15118" width="8.7109375" style="259" customWidth="1"/>
    <col min="15119" max="15119" width="14.7109375" style="259" customWidth="1"/>
    <col min="15120" max="15120" width="12.140625" style="259" customWidth="1"/>
    <col min="15121" max="15121" width="11.28515625" style="259" customWidth="1"/>
    <col min="15122" max="15122" width="13.28515625" style="259" customWidth="1"/>
    <col min="15123" max="15127" width="10.5703125" style="259" customWidth="1"/>
    <col min="15128" max="15128" width="11" style="259" customWidth="1"/>
    <col min="15129" max="15129" width="19.140625" style="259" customWidth="1"/>
    <col min="15130" max="15130" width="11" style="259" customWidth="1"/>
    <col min="15131" max="15132" width="10.5703125" style="259" customWidth="1"/>
    <col min="15133" max="15133" width="12.42578125" style="259" customWidth="1"/>
    <col min="15134" max="15137" width="11.7109375" style="259" customWidth="1"/>
    <col min="15138" max="15138" width="12.42578125" style="259" customWidth="1"/>
    <col min="15139" max="15360" width="9.140625" style="259"/>
    <col min="15361" max="15361" width="3.7109375" style="259" customWidth="1"/>
    <col min="15362" max="15363" width="11.7109375" style="259" customWidth="1"/>
    <col min="15364" max="15364" width="9.7109375" style="259" customWidth="1"/>
    <col min="15365" max="15368" width="8.7109375" style="259" customWidth="1"/>
    <col min="15369" max="15369" width="12.7109375" style="259" customWidth="1"/>
    <col min="15370" max="15371" width="9.7109375" style="259" customWidth="1"/>
    <col min="15372" max="15372" width="13.7109375" style="259" customWidth="1"/>
    <col min="15373" max="15373" width="9.7109375" style="259" customWidth="1"/>
    <col min="15374" max="15374" width="8.7109375" style="259" customWidth="1"/>
    <col min="15375" max="15375" width="14.7109375" style="259" customWidth="1"/>
    <col min="15376" max="15376" width="12.140625" style="259" customWidth="1"/>
    <col min="15377" max="15377" width="11.28515625" style="259" customWidth="1"/>
    <col min="15378" max="15378" width="13.28515625" style="259" customWidth="1"/>
    <col min="15379" max="15383" width="10.5703125" style="259" customWidth="1"/>
    <col min="15384" max="15384" width="11" style="259" customWidth="1"/>
    <col min="15385" max="15385" width="19.140625" style="259" customWidth="1"/>
    <col min="15386" max="15386" width="11" style="259" customWidth="1"/>
    <col min="15387" max="15388" width="10.5703125" style="259" customWidth="1"/>
    <col min="15389" max="15389" width="12.42578125" style="259" customWidth="1"/>
    <col min="15390" max="15393" width="11.7109375" style="259" customWidth="1"/>
    <col min="15394" max="15394" width="12.42578125" style="259" customWidth="1"/>
    <col min="15395" max="15616" width="9.140625" style="259"/>
    <col min="15617" max="15617" width="3.7109375" style="259" customWidth="1"/>
    <col min="15618" max="15619" width="11.7109375" style="259" customWidth="1"/>
    <col min="15620" max="15620" width="9.7109375" style="259" customWidth="1"/>
    <col min="15621" max="15624" width="8.7109375" style="259" customWidth="1"/>
    <col min="15625" max="15625" width="12.7109375" style="259" customWidth="1"/>
    <col min="15626" max="15627" width="9.7109375" style="259" customWidth="1"/>
    <col min="15628" max="15628" width="13.7109375" style="259" customWidth="1"/>
    <col min="15629" max="15629" width="9.7109375" style="259" customWidth="1"/>
    <col min="15630" max="15630" width="8.7109375" style="259" customWidth="1"/>
    <col min="15631" max="15631" width="14.7109375" style="259" customWidth="1"/>
    <col min="15632" max="15632" width="12.140625" style="259" customWidth="1"/>
    <col min="15633" max="15633" width="11.28515625" style="259" customWidth="1"/>
    <col min="15634" max="15634" width="13.28515625" style="259" customWidth="1"/>
    <col min="15635" max="15639" width="10.5703125" style="259" customWidth="1"/>
    <col min="15640" max="15640" width="11" style="259" customWidth="1"/>
    <col min="15641" max="15641" width="19.140625" style="259" customWidth="1"/>
    <col min="15642" max="15642" width="11" style="259" customWidth="1"/>
    <col min="15643" max="15644" width="10.5703125" style="259" customWidth="1"/>
    <col min="15645" max="15645" width="12.42578125" style="259" customWidth="1"/>
    <col min="15646" max="15649" width="11.7109375" style="259" customWidth="1"/>
    <col min="15650" max="15650" width="12.42578125" style="259" customWidth="1"/>
    <col min="15651" max="15872" width="9.140625" style="259"/>
    <col min="15873" max="15873" width="3.7109375" style="259" customWidth="1"/>
    <col min="15874" max="15875" width="11.7109375" style="259" customWidth="1"/>
    <col min="15876" max="15876" width="9.7109375" style="259" customWidth="1"/>
    <col min="15877" max="15880" width="8.7109375" style="259" customWidth="1"/>
    <col min="15881" max="15881" width="12.7109375" style="259" customWidth="1"/>
    <col min="15882" max="15883" width="9.7109375" style="259" customWidth="1"/>
    <col min="15884" max="15884" width="13.7109375" style="259" customWidth="1"/>
    <col min="15885" max="15885" width="9.7109375" style="259" customWidth="1"/>
    <col min="15886" max="15886" width="8.7109375" style="259" customWidth="1"/>
    <col min="15887" max="15887" width="14.7109375" style="259" customWidth="1"/>
    <col min="15888" max="15888" width="12.140625" style="259" customWidth="1"/>
    <col min="15889" max="15889" width="11.28515625" style="259" customWidth="1"/>
    <col min="15890" max="15890" width="13.28515625" style="259" customWidth="1"/>
    <col min="15891" max="15895" width="10.5703125" style="259" customWidth="1"/>
    <col min="15896" max="15896" width="11" style="259" customWidth="1"/>
    <col min="15897" max="15897" width="19.140625" style="259" customWidth="1"/>
    <col min="15898" max="15898" width="11" style="259" customWidth="1"/>
    <col min="15899" max="15900" width="10.5703125" style="259" customWidth="1"/>
    <col min="15901" max="15901" width="12.42578125" style="259" customWidth="1"/>
    <col min="15902" max="15905" width="11.7109375" style="259" customWidth="1"/>
    <col min="15906" max="15906" width="12.42578125" style="259" customWidth="1"/>
    <col min="15907" max="16128" width="9.140625" style="259"/>
    <col min="16129" max="16129" width="3.7109375" style="259" customWidth="1"/>
    <col min="16130" max="16131" width="11.7109375" style="259" customWidth="1"/>
    <col min="16132" max="16132" width="9.7109375" style="259" customWidth="1"/>
    <col min="16133" max="16136" width="8.7109375" style="259" customWidth="1"/>
    <col min="16137" max="16137" width="12.7109375" style="259" customWidth="1"/>
    <col min="16138" max="16139" width="9.7109375" style="259" customWidth="1"/>
    <col min="16140" max="16140" width="13.7109375" style="259" customWidth="1"/>
    <col min="16141" max="16141" width="9.7109375" style="259" customWidth="1"/>
    <col min="16142" max="16142" width="8.7109375" style="259" customWidth="1"/>
    <col min="16143" max="16143" width="14.7109375" style="259" customWidth="1"/>
    <col min="16144" max="16144" width="12.140625" style="259" customWidth="1"/>
    <col min="16145" max="16145" width="11.28515625" style="259" customWidth="1"/>
    <col min="16146" max="16146" width="13.28515625" style="259" customWidth="1"/>
    <col min="16147" max="16151" width="10.5703125" style="259" customWidth="1"/>
    <col min="16152" max="16152" width="11" style="259" customWidth="1"/>
    <col min="16153" max="16153" width="19.140625" style="259" customWidth="1"/>
    <col min="16154" max="16154" width="11" style="259" customWidth="1"/>
    <col min="16155" max="16156" width="10.5703125" style="259" customWidth="1"/>
    <col min="16157" max="16157" width="12.42578125" style="259" customWidth="1"/>
    <col min="16158" max="16161" width="11.7109375" style="259" customWidth="1"/>
    <col min="16162" max="16162" width="12.42578125" style="259" customWidth="1"/>
    <col min="16163" max="16384" width="9.140625" style="259"/>
  </cols>
  <sheetData>
    <row r="1" spans="1:19">
      <c r="A1" s="2349" t="s">
        <v>0</v>
      </c>
      <c r="B1" s="2349"/>
      <c r="C1" s="2349"/>
      <c r="D1" s="2349"/>
      <c r="E1" s="2349"/>
      <c r="F1" s="2349"/>
      <c r="G1" s="2349"/>
      <c r="H1" s="2349"/>
      <c r="I1" s="2349"/>
      <c r="J1" s="2349"/>
      <c r="K1" s="2349"/>
      <c r="L1" s="2349"/>
      <c r="M1" s="2349"/>
      <c r="N1" s="2349"/>
      <c r="O1" s="2349"/>
    </row>
    <row r="2" spans="1:19">
      <c r="A2" s="2350" t="s">
        <v>1</v>
      </c>
      <c r="B2" s="2350"/>
      <c r="C2" s="2350"/>
      <c r="D2" s="2350"/>
      <c r="E2" s="2350"/>
      <c r="F2" s="2350"/>
      <c r="G2" s="2350"/>
      <c r="H2" s="2350"/>
      <c r="I2" s="2350"/>
      <c r="J2" s="2350"/>
      <c r="K2" s="2350"/>
      <c r="L2" s="2350"/>
      <c r="M2" s="2350"/>
      <c r="N2" s="2350"/>
      <c r="O2" s="2350"/>
    </row>
    <row r="3" spans="1:19">
      <c r="A3" s="2349" t="s">
        <v>2</v>
      </c>
      <c r="B3" s="2349"/>
      <c r="C3" s="2349"/>
      <c r="D3" s="2349"/>
      <c r="E3" s="2349"/>
      <c r="F3" s="2349"/>
      <c r="G3" s="2349"/>
      <c r="H3" s="2349"/>
      <c r="I3" s="2349"/>
      <c r="J3" s="2349"/>
      <c r="K3" s="2349"/>
      <c r="L3" s="2349"/>
      <c r="M3" s="2349"/>
      <c r="N3" s="2349"/>
      <c r="O3" s="2349"/>
    </row>
    <row r="4" spans="1:19">
      <c r="A4" s="2349" t="s">
        <v>1928</v>
      </c>
      <c r="B4" s="2349"/>
      <c r="C4" s="2349"/>
      <c r="D4" s="2349"/>
      <c r="E4" s="2349"/>
      <c r="F4" s="2349"/>
      <c r="G4" s="2349"/>
      <c r="H4" s="2349"/>
      <c r="I4" s="2349"/>
      <c r="J4" s="2349"/>
      <c r="K4" s="2349"/>
      <c r="L4" s="2349"/>
      <c r="M4" s="2349"/>
      <c r="N4" s="2349"/>
      <c r="O4" s="2349"/>
    </row>
    <row r="5" spans="1:19" ht="7.5" customHeight="1">
      <c r="A5" s="511"/>
      <c r="B5" s="511"/>
      <c r="C5" s="511"/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9">
      <c r="A6" s="477" t="s">
        <v>1095</v>
      </c>
      <c r="B6" s="478"/>
      <c r="C6" s="478"/>
      <c r="D6" s="478"/>
      <c r="E6" s="478"/>
      <c r="F6" s="478"/>
      <c r="G6" s="478"/>
      <c r="H6" s="478"/>
      <c r="I6" s="477" t="s">
        <v>1096</v>
      </c>
      <c r="J6" s="478"/>
      <c r="K6" s="479"/>
      <c r="L6" s="480"/>
      <c r="M6" s="478" t="s">
        <v>1097</v>
      </c>
      <c r="N6" s="490"/>
      <c r="O6" s="482" t="s">
        <v>5</v>
      </c>
    </row>
    <row r="7" spans="1:19">
      <c r="A7" s="2334" t="s">
        <v>6</v>
      </c>
      <c r="B7" s="2335"/>
      <c r="C7" s="2335"/>
      <c r="D7" s="2335"/>
      <c r="E7" s="2335"/>
      <c r="F7" s="2335"/>
      <c r="G7" s="2335"/>
      <c r="H7" s="2336"/>
      <c r="I7" s="2334" t="s">
        <v>1099</v>
      </c>
      <c r="J7" s="2335"/>
      <c r="K7" s="2335"/>
      <c r="L7" s="2336"/>
      <c r="M7" s="483"/>
      <c r="N7" s="483"/>
      <c r="O7" s="484"/>
    </row>
    <row r="8" spans="1:19">
      <c r="A8" s="485"/>
      <c r="B8" s="486"/>
      <c r="C8" s="486"/>
      <c r="D8" s="486"/>
      <c r="E8" s="486"/>
      <c r="F8" s="486"/>
      <c r="G8" s="486"/>
      <c r="H8" s="486"/>
      <c r="I8" s="487"/>
      <c r="J8" s="486"/>
      <c r="K8" s="488"/>
      <c r="L8" s="489"/>
      <c r="M8" s="486"/>
      <c r="N8" s="481" t="s">
        <v>1098</v>
      </c>
      <c r="O8" s="491" t="s">
        <v>8</v>
      </c>
    </row>
    <row r="9" spans="1:19" ht="15.75" customHeight="1">
      <c r="A9" s="2351" t="s">
        <v>9</v>
      </c>
      <c r="B9" s="2352"/>
      <c r="C9" s="2352"/>
      <c r="D9" s="2353"/>
      <c r="E9" s="2338" t="s">
        <v>1100</v>
      </c>
      <c r="F9" s="2337" t="s">
        <v>11</v>
      </c>
      <c r="G9" s="2337"/>
      <c r="H9" s="2337"/>
      <c r="I9" s="2338" t="s">
        <v>648</v>
      </c>
      <c r="J9" s="2337" t="s">
        <v>13</v>
      </c>
      <c r="K9" s="2337"/>
      <c r="L9" s="2337"/>
      <c r="M9" s="2337" t="s">
        <v>14</v>
      </c>
      <c r="N9" s="2337"/>
      <c r="O9" s="2337"/>
    </row>
    <row r="10" spans="1:19">
      <c r="A10" s="2345" t="s">
        <v>340</v>
      </c>
      <c r="B10" s="2346"/>
      <c r="C10" s="2330" t="s">
        <v>341</v>
      </c>
      <c r="D10" s="2330" t="s">
        <v>1101</v>
      </c>
      <c r="E10" s="2339"/>
      <c r="F10" s="1470" t="s">
        <v>21</v>
      </c>
      <c r="G10" s="1470" t="s">
        <v>1102</v>
      </c>
      <c r="H10" s="1470" t="s">
        <v>735</v>
      </c>
      <c r="I10" s="2339"/>
      <c r="J10" s="2342" t="s">
        <v>649</v>
      </c>
      <c r="K10" s="2344"/>
      <c r="L10" s="2330" t="s">
        <v>18</v>
      </c>
      <c r="M10" s="2340" t="s">
        <v>737</v>
      </c>
      <c r="N10" s="2340" t="s">
        <v>650</v>
      </c>
      <c r="O10" s="2330" t="s">
        <v>18</v>
      </c>
    </row>
    <row r="11" spans="1:19">
      <c r="A11" s="2347"/>
      <c r="B11" s="2348"/>
      <c r="C11" s="2331"/>
      <c r="D11" s="2331"/>
      <c r="E11" s="2339"/>
      <c r="F11" s="492" t="s">
        <v>1103</v>
      </c>
      <c r="G11" s="492" t="s">
        <v>1103</v>
      </c>
      <c r="H11" s="492" t="s">
        <v>1103</v>
      </c>
      <c r="I11" s="2339"/>
      <c r="J11" s="492" t="s">
        <v>29</v>
      </c>
      <c r="K11" s="492" t="s">
        <v>30</v>
      </c>
      <c r="L11" s="2331"/>
      <c r="M11" s="2341"/>
      <c r="N11" s="2341"/>
      <c r="O11" s="2331"/>
    </row>
    <row r="12" spans="1:19">
      <c r="A12" s="2316" t="s">
        <v>34</v>
      </c>
      <c r="B12" s="2317"/>
      <c r="C12" s="2317"/>
      <c r="D12" s="2318"/>
      <c r="E12" s="493" t="s">
        <v>35</v>
      </c>
      <c r="F12" s="493" t="s">
        <v>36</v>
      </c>
      <c r="G12" s="493" t="s">
        <v>37</v>
      </c>
      <c r="H12" s="494" t="s">
        <v>38</v>
      </c>
      <c r="I12" s="493" t="s">
        <v>39</v>
      </c>
      <c r="J12" s="493" t="s">
        <v>40</v>
      </c>
      <c r="K12" s="493" t="s">
        <v>41</v>
      </c>
      <c r="L12" s="493" t="s">
        <v>42</v>
      </c>
      <c r="M12" s="493" t="s">
        <v>43</v>
      </c>
      <c r="N12" s="493" t="s">
        <v>44</v>
      </c>
      <c r="O12" s="494" t="s">
        <v>45</v>
      </c>
    </row>
    <row r="13" spans="1:19" ht="15.95" customHeight="1">
      <c r="A13" s="1598">
        <v>1</v>
      </c>
      <c r="B13" s="1599" t="s">
        <v>3393</v>
      </c>
      <c r="C13" s="1599" t="s">
        <v>3394</v>
      </c>
      <c r="D13" s="1599" t="s">
        <v>1364</v>
      </c>
      <c r="E13" s="1600" t="s">
        <v>3395</v>
      </c>
      <c r="F13" s="1601" t="s">
        <v>3396</v>
      </c>
      <c r="G13" s="1601" t="s">
        <v>1229</v>
      </c>
      <c r="H13" s="1602" t="s">
        <v>3397</v>
      </c>
      <c r="I13" s="1603">
        <v>55468</v>
      </c>
      <c r="J13" s="1604">
        <v>28.292000000000002</v>
      </c>
      <c r="K13" s="1604">
        <v>121.792</v>
      </c>
      <c r="L13" s="1605">
        <f t="shared" ref="L13:L76" si="0">I13*M13*0.0481927</f>
        <v>401197.44736542238</v>
      </c>
      <c r="M13" s="1604">
        <f t="shared" ref="M13:M76" si="1">J13+K13</f>
        <v>150.084</v>
      </c>
      <c r="N13" s="1598">
        <f>20+15+3*2</f>
        <v>41</v>
      </c>
      <c r="O13" s="1605">
        <f t="shared" ref="O13:O76" si="2">I13/30*30*N13</f>
        <v>2274188</v>
      </c>
      <c r="P13" s="512"/>
      <c r="Q13" s="495"/>
      <c r="R13" s="495"/>
      <c r="S13" s="495"/>
    </row>
    <row r="14" spans="1:19" ht="15.95" customHeight="1">
      <c r="A14" s="1574">
        <f>A13+1</f>
        <v>2</v>
      </c>
      <c r="B14" s="1606" t="s">
        <v>3398</v>
      </c>
      <c r="C14" s="1606" t="s">
        <v>3399</v>
      </c>
      <c r="D14" s="1606" t="s">
        <v>1194</v>
      </c>
      <c r="E14" s="1607" t="s">
        <v>524</v>
      </c>
      <c r="F14" s="1608" t="s">
        <v>3400</v>
      </c>
      <c r="G14" s="1608" t="s">
        <v>1294</v>
      </c>
      <c r="H14" s="1608" t="s">
        <v>2817</v>
      </c>
      <c r="I14" s="1609">
        <v>25232</v>
      </c>
      <c r="J14" s="1579"/>
      <c r="K14" s="1579"/>
      <c r="L14" s="1580">
        <f t="shared" si="0"/>
        <v>0</v>
      </c>
      <c r="M14" s="1579">
        <f t="shared" si="1"/>
        <v>0</v>
      </c>
      <c r="N14" s="1574">
        <f>20+15+0*2</f>
        <v>35</v>
      </c>
      <c r="O14" s="1580">
        <f t="shared" si="2"/>
        <v>883120</v>
      </c>
      <c r="P14" s="512"/>
      <c r="Q14" s="495"/>
      <c r="R14" s="495"/>
      <c r="S14" s="495"/>
    </row>
    <row r="15" spans="1:19" ht="15.95" customHeight="1">
      <c r="A15" s="1574">
        <f t="shared" ref="A15:A78" si="3">A14+1</f>
        <v>3</v>
      </c>
      <c r="B15" s="1606" t="s">
        <v>3401</v>
      </c>
      <c r="C15" s="1606" t="s">
        <v>1411</v>
      </c>
      <c r="D15" s="1606" t="s">
        <v>3402</v>
      </c>
      <c r="E15" s="1607" t="s">
        <v>1137</v>
      </c>
      <c r="F15" s="1608" t="s">
        <v>3403</v>
      </c>
      <c r="G15" s="1608" t="s">
        <v>3404</v>
      </c>
      <c r="H15" s="1608" t="s">
        <v>3405</v>
      </c>
      <c r="I15" s="1609">
        <v>24096</v>
      </c>
      <c r="J15" s="1579"/>
      <c r="K15" s="1579"/>
      <c r="L15" s="1580">
        <f t="shared" si="0"/>
        <v>0</v>
      </c>
      <c r="M15" s="1579">
        <f t="shared" si="1"/>
        <v>0</v>
      </c>
      <c r="N15" s="1574">
        <f>18*1</f>
        <v>18</v>
      </c>
      <c r="O15" s="1580">
        <f t="shared" si="2"/>
        <v>433728</v>
      </c>
      <c r="P15" s="512"/>
      <c r="Q15" s="495"/>
      <c r="R15" s="495"/>
      <c r="S15" s="495"/>
    </row>
    <row r="16" spans="1:19" ht="15.95" customHeight="1">
      <c r="A16" s="1574">
        <f t="shared" si="3"/>
        <v>4</v>
      </c>
      <c r="B16" s="1575" t="s">
        <v>295</v>
      </c>
      <c r="C16" s="1575" t="s">
        <v>3406</v>
      </c>
      <c r="D16" s="1575" t="s">
        <v>1121</v>
      </c>
      <c r="E16" s="1576" t="s">
        <v>523</v>
      </c>
      <c r="F16" s="1577" t="s">
        <v>1122</v>
      </c>
      <c r="G16" s="1577" t="s">
        <v>1123</v>
      </c>
      <c r="H16" s="1577" t="s">
        <v>3407</v>
      </c>
      <c r="I16" s="1610">
        <v>28447</v>
      </c>
      <c r="J16" s="1579"/>
      <c r="K16" s="1579"/>
      <c r="L16" s="1580">
        <f t="shared" si="0"/>
        <v>0</v>
      </c>
      <c r="M16" s="1579">
        <f t="shared" si="1"/>
        <v>0</v>
      </c>
      <c r="N16" s="1574">
        <f>20*1</f>
        <v>20</v>
      </c>
      <c r="O16" s="1580">
        <f t="shared" si="2"/>
        <v>568940</v>
      </c>
      <c r="P16" s="512"/>
      <c r="Q16" s="495"/>
      <c r="R16" s="495"/>
      <c r="S16" s="495"/>
    </row>
    <row r="17" spans="1:19" ht="15.95" customHeight="1">
      <c r="A17" s="1574">
        <f t="shared" si="3"/>
        <v>5</v>
      </c>
      <c r="B17" s="1581" t="s">
        <v>3408</v>
      </c>
      <c r="C17" s="1581" t="s">
        <v>3409</v>
      </c>
      <c r="D17" s="1581" t="s">
        <v>3410</v>
      </c>
      <c r="E17" s="1582" t="s">
        <v>3411</v>
      </c>
      <c r="F17" s="1583" t="s">
        <v>3412</v>
      </c>
      <c r="G17" s="1583" t="s">
        <v>3413</v>
      </c>
      <c r="H17" s="1608" t="s">
        <v>3414</v>
      </c>
      <c r="I17" s="1609">
        <v>66385</v>
      </c>
      <c r="J17" s="1587">
        <v>100.69</v>
      </c>
      <c r="K17" s="1579">
        <v>263.18799999999999</v>
      </c>
      <c r="L17" s="1580">
        <f t="shared" si="0"/>
        <v>1164144.8385464808</v>
      </c>
      <c r="M17" s="1579">
        <f t="shared" si="1"/>
        <v>363.87799999999999</v>
      </c>
      <c r="N17" s="1574">
        <f>20+15+5*2</f>
        <v>45</v>
      </c>
      <c r="O17" s="1580">
        <f t="shared" si="2"/>
        <v>2987325</v>
      </c>
      <c r="P17" s="512"/>
      <c r="Q17" s="495"/>
      <c r="R17" s="495"/>
      <c r="S17" s="495"/>
    </row>
    <row r="18" spans="1:19" ht="15.95" customHeight="1">
      <c r="A18" s="1574">
        <f t="shared" si="3"/>
        <v>6</v>
      </c>
      <c r="B18" s="1575" t="s">
        <v>1124</v>
      </c>
      <c r="C18" s="1575" t="s">
        <v>3415</v>
      </c>
      <c r="D18" s="1575" t="s">
        <v>1125</v>
      </c>
      <c r="E18" s="1576" t="s">
        <v>522</v>
      </c>
      <c r="F18" s="1577" t="s">
        <v>1126</v>
      </c>
      <c r="G18" s="1577" t="s">
        <v>1127</v>
      </c>
      <c r="H18" s="1577" t="s">
        <v>3416</v>
      </c>
      <c r="I18" s="1610">
        <v>37863</v>
      </c>
      <c r="J18" s="1579">
        <v>15.396000000000001</v>
      </c>
      <c r="K18" s="1579">
        <v>97.957999999999998</v>
      </c>
      <c r="L18" s="1580">
        <f t="shared" si="0"/>
        <v>206839.33356213541</v>
      </c>
      <c r="M18" s="1579">
        <f t="shared" si="1"/>
        <v>113.354</v>
      </c>
      <c r="N18" s="1574">
        <f>20+15+2*2</f>
        <v>39</v>
      </c>
      <c r="O18" s="1580">
        <f t="shared" si="2"/>
        <v>1476657</v>
      </c>
      <c r="P18" s="512"/>
      <c r="Q18" s="495"/>
      <c r="R18" s="495"/>
      <c r="S18" s="495"/>
    </row>
    <row r="19" spans="1:19" ht="15.95" customHeight="1">
      <c r="A19" s="1574">
        <f t="shared" si="3"/>
        <v>7</v>
      </c>
      <c r="B19" s="1575" t="s">
        <v>1128</v>
      </c>
      <c r="C19" s="1575" t="s">
        <v>3026</v>
      </c>
      <c r="D19" s="1575" t="s">
        <v>1129</v>
      </c>
      <c r="E19" s="1576" t="s">
        <v>523</v>
      </c>
      <c r="F19" s="1577" t="s">
        <v>1130</v>
      </c>
      <c r="G19" s="1577" t="s">
        <v>1131</v>
      </c>
      <c r="H19" s="1577" t="s">
        <v>3365</v>
      </c>
      <c r="I19" s="1610">
        <v>29517</v>
      </c>
      <c r="J19" s="1579"/>
      <c r="K19" s="1579"/>
      <c r="L19" s="1580">
        <f t="shared" si="0"/>
        <v>0</v>
      </c>
      <c r="M19" s="1579">
        <f t="shared" si="1"/>
        <v>0</v>
      </c>
      <c r="N19" s="1574">
        <f>20+15+8*2</f>
        <v>51</v>
      </c>
      <c r="O19" s="1580">
        <f t="shared" si="2"/>
        <v>1505367</v>
      </c>
      <c r="P19" s="512"/>
      <c r="Q19" s="495"/>
      <c r="R19" s="495"/>
      <c r="S19" s="495"/>
    </row>
    <row r="20" spans="1:19" ht="15.95" customHeight="1">
      <c r="A20" s="1574">
        <f t="shared" si="3"/>
        <v>8</v>
      </c>
      <c r="B20" s="1581" t="s">
        <v>3417</v>
      </c>
      <c r="C20" s="1581" t="s">
        <v>3418</v>
      </c>
      <c r="D20" s="1581" t="s">
        <v>3419</v>
      </c>
      <c r="E20" s="1582" t="s">
        <v>520</v>
      </c>
      <c r="F20" s="1583" t="s">
        <v>3420</v>
      </c>
      <c r="G20" s="1583" t="s">
        <v>3421</v>
      </c>
      <c r="H20" s="1608" t="s">
        <v>3422</v>
      </c>
      <c r="I20" s="1609">
        <v>49086</v>
      </c>
      <c r="J20" s="1579"/>
      <c r="K20" s="1579"/>
      <c r="L20" s="1580">
        <f t="shared" si="0"/>
        <v>0</v>
      </c>
      <c r="M20" s="1579">
        <f t="shared" si="1"/>
        <v>0</v>
      </c>
      <c r="N20" s="1574">
        <f>20+15+2*2</f>
        <v>39</v>
      </c>
      <c r="O20" s="1580">
        <f t="shared" si="2"/>
        <v>1914354</v>
      </c>
      <c r="P20" s="512"/>
      <c r="Q20" s="495"/>
      <c r="R20" s="495"/>
      <c r="S20" s="495"/>
    </row>
    <row r="21" spans="1:19" ht="15.95" customHeight="1">
      <c r="A21" s="1574">
        <f t="shared" si="3"/>
        <v>9</v>
      </c>
      <c r="B21" s="1575" t="s">
        <v>1133</v>
      </c>
      <c r="C21" s="1575" t="s">
        <v>3423</v>
      </c>
      <c r="D21" s="1575" t="s">
        <v>1134</v>
      </c>
      <c r="E21" s="1576" t="s">
        <v>523</v>
      </c>
      <c r="F21" s="1577" t="s">
        <v>1135</v>
      </c>
      <c r="G21" s="1577" t="s">
        <v>394</v>
      </c>
      <c r="H21" s="1577" t="s">
        <v>3424</v>
      </c>
      <c r="I21" s="1610">
        <v>27755</v>
      </c>
      <c r="J21" s="1579"/>
      <c r="K21" s="1579"/>
      <c r="L21" s="1580">
        <f t="shared" si="0"/>
        <v>0</v>
      </c>
      <c r="M21" s="1579">
        <f t="shared" si="1"/>
        <v>0</v>
      </c>
      <c r="N21" s="1574">
        <f>18*1</f>
        <v>18</v>
      </c>
      <c r="O21" s="1580">
        <f t="shared" si="2"/>
        <v>499590</v>
      </c>
      <c r="P21" s="512"/>
      <c r="Q21" s="495"/>
      <c r="R21" s="495"/>
      <c r="S21" s="495"/>
    </row>
    <row r="22" spans="1:19" ht="15.95" customHeight="1">
      <c r="A22" s="1574">
        <f t="shared" si="3"/>
        <v>10</v>
      </c>
      <c r="B22" s="1581" t="s">
        <v>3425</v>
      </c>
      <c r="C22" s="1581" t="s">
        <v>3426</v>
      </c>
      <c r="D22" s="1581" t="s">
        <v>3427</v>
      </c>
      <c r="E22" s="1582" t="s">
        <v>529</v>
      </c>
      <c r="F22" s="1583" t="s">
        <v>3428</v>
      </c>
      <c r="G22" s="1583" t="s">
        <v>3429</v>
      </c>
      <c r="H22" s="1608" t="s">
        <v>3430</v>
      </c>
      <c r="I22" s="1609">
        <v>30531</v>
      </c>
      <c r="J22" s="1579">
        <v>9.2970000000000006</v>
      </c>
      <c r="K22" s="1579">
        <v>35.296999999999997</v>
      </c>
      <c r="L22" s="1580">
        <f t="shared" si="0"/>
        <v>65614.332809077794</v>
      </c>
      <c r="M22" s="1579">
        <f t="shared" si="1"/>
        <v>44.593999999999994</v>
      </c>
      <c r="N22" s="1574">
        <f>13*1</f>
        <v>13</v>
      </c>
      <c r="O22" s="1580">
        <f t="shared" si="2"/>
        <v>396903</v>
      </c>
      <c r="P22" s="512"/>
      <c r="Q22" s="495"/>
      <c r="R22" s="495"/>
      <c r="S22" s="495"/>
    </row>
    <row r="23" spans="1:19" ht="15.95" customHeight="1">
      <c r="A23" s="1574">
        <f t="shared" si="3"/>
        <v>11</v>
      </c>
      <c r="B23" s="1575" t="s">
        <v>1136</v>
      </c>
      <c r="C23" s="1575" t="s">
        <v>3431</v>
      </c>
      <c r="D23" s="1575" t="s">
        <v>3432</v>
      </c>
      <c r="E23" s="1576" t="s">
        <v>1137</v>
      </c>
      <c r="F23" s="1577" t="s">
        <v>1138</v>
      </c>
      <c r="G23" s="1577" t="s">
        <v>1139</v>
      </c>
      <c r="H23" s="1577" t="s">
        <v>3433</v>
      </c>
      <c r="I23" s="1610">
        <v>24697</v>
      </c>
      <c r="J23" s="1579"/>
      <c r="K23" s="1579"/>
      <c r="L23" s="1580">
        <f t="shared" si="0"/>
        <v>0</v>
      </c>
      <c r="M23" s="1579">
        <f t="shared" si="1"/>
        <v>0</v>
      </c>
      <c r="N23" s="1574">
        <f>20+6*1.5</f>
        <v>29</v>
      </c>
      <c r="O23" s="1580">
        <f t="shared" si="2"/>
        <v>716213</v>
      </c>
      <c r="P23" s="512"/>
      <c r="Q23" s="495"/>
      <c r="R23" s="495"/>
      <c r="S23" s="495"/>
    </row>
    <row r="24" spans="1:19" ht="15.95" customHeight="1">
      <c r="A24" s="1574">
        <f t="shared" si="3"/>
        <v>12</v>
      </c>
      <c r="B24" s="1606" t="s">
        <v>1153</v>
      </c>
      <c r="C24" s="1606" t="s">
        <v>878</v>
      </c>
      <c r="D24" s="1606" t="s">
        <v>3434</v>
      </c>
      <c r="E24" s="1607" t="s">
        <v>520</v>
      </c>
      <c r="F24" s="1608" t="s">
        <v>3435</v>
      </c>
      <c r="G24" s="1608" t="s">
        <v>1510</v>
      </c>
      <c r="H24" s="1608" t="s">
        <v>3436</v>
      </c>
      <c r="I24" s="1609">
        <v>46759</v>
      </c>
      <c r="J24" s="1579"/>
      <c r="K24" s="1579"/>
      <c r="L24" s="1580">
        <f t="shared" si="0"/>
        <v>0</v>
      </c>
      <c r="M24" s="1579">
        <f t="shared" si="1"/>
        <v>0</v>
      </c>
      <c r="N24" s="1574">
        <f>20+15+3*2</f>
        <v>41</v>
      </c>
      <c r="O24" s="1580">
        <f t="shared" si="2"/>
        <v>1917119</v>
      </c>
      <c r="P24" s="512"/>
      <c r="Q24" s="495"/>
      <c r="R24" s="495"/>
      <c r="S24" s="495"/>
    </row>
    <row r="25" spans="1:19" ht="15.95" customHeight="1">
      <c r="A25" s="1574">
        <f t="shared" si="3"/>
        <v>13</v>
      </c>
      <c r="B25" s="1575" t="s">
        <v>1140</v>
      </c>
      <c r="C25" s="1575" t="s">
        <v>3437</v>
      </c>
      <c r="D25" s="1575" t="s">
        <v>1141</v>
      </c>
      <c r="E25" s="1576" t="s">
        <v>523</v>
      </c>
      <c r="F25" s="1577" t="s">
        <v>1142</v>
      </c>
      <c r="G25" s="1577" t="s">
        <v>1026</v>
      </c>
      <c r="H25" s="1577" t="s">
        <v>3438</v>
      </c>
      <c r="I25" s="1610">
        <v>28800</v>
      </c>
      <c r="J25" s="1579"/>
      <c r="K25" s="1579"/>
      <c r="L25" s="1580">
        <f t="shared" si="0"/>
        <v>0</v>
      </c>
      <c r="M25" s="1579">
        <f t="shared" si="1"/>
        <v>0</v>
      </c>
      <c r="N25" s="1574">
        <f>20+15+3*2</f>
        <v>41</v>
      </c>
      <c r="O25" s="1580">
        <f t="shared" si="2"/>
        <v>1180800</v>
      </c>
      <c r="P25" s="512"/>
      <c r="Q25" s="495"/>
      <c r="R25" s="495"/>
      <c r="S25" s="495"/>
    </row>
    <row r="26" spans="1:19" ht="15.95" customHeight="1">
      <c r="A26" s="1574">
        <f t="shared" si="3"/>
        <v>14</v>
      </c>
      <c r="B26" s="1606" t="s">
        <v>3439</v>
      </c>
      <c r="C26" s="1606" t="s">
        <v>225</v>
      </c>
      <c r="D26" s="1606" t="s">
        <v>3440</v>
      </c>
      <c r="E26" s="1607" t="s">
        <v>1137</v>
      </c>
      <c r="F26" s="1608" t="s">
        <v>3441</v>
      </c>
      <c r="G26" s="1608" t="s">
        <v>3442</v>
      </c>
      <c r="H26" s="1608" t="s">
        <v>3443</v>
      </c>
      <c r="I26" s="1609">
        <v>25003</v>
      </c>
      <c r="J26" s="1579"/>
      <c r="K26" s="1579"/>
      <c r="L26" s="1580">
        <f t="shared" si="0"/>
        <v>0</v>
      </c>
      <c r="M26" s="1579">
        <f t="shared" si="1"/>
        <v>0</v>
      </c>
      <c r="N26" s="1574">
        <f>20+9*1.5</f>
        <v>33.5</v>
      </c>
      <c r="O26" s="1580">
        <f t="shared" si="2"/>
        <v>837600.5</v>
      </c>
      <c r="P26" s="512"/>
      <c r="Q26" s="495"/>
      <c r="R26" s="495"/>
      <c r="S26" s="495"/>
    </row>
    <row r="27" spans="1:19" s="1611" customFormat="1" ht="15.95" customHeight="1">
      <c r="A27" s="1574">
        <f t="shared" si="3"/>
        <v>15</v>
      </c>
      <c r="B27" s="1575" t="s">
        <v>1143</v>
      </c>
      <c r="C27" s="1575" t="s">
        <v>1871</v>
      </c>
      <c r="D27" s="1575" t="s">
        <v>1144</v>
      </c>
      <c r="E27" s="1576" t="s">
        <v>523</v>
      </c>
      <c r="F27" s="1577" t="s">
        <v>1145</v>
      </c>
      <c r="G27" s="1577" t="s">
        <v>1146</v>
      </c>
      <c r="H27" s="1577" t="s">
        <v>3444</v>
      </c>
      <c r="I27" s="1610">
        <v>28099</v>
      </c>
      <c r="J27" s="1579"/>
      <c r="K27" s="1579"/>
      <c r="L27" s="1580">
        <f t="shared" si="0"/>
        <v>0</v>
      </c>
      <c r="M27" s="1579">
        <f t="shared" si="1"/>
        <v>0</v>
      </c>
      <c r="N27" s="1574">
        <f>20+9*1.5</f>
        <v>33.5</v>
      </c>
      <c r="O27" s="1580">
        <f t="shared" si="2"/>
        <v>941316.5</v>
      </c>
      <c r="P27" s="512"/>
      <c r="Q27" s="495"/>
      <c r="R27" s="495"/>
      <c r="S27" s="495"/>
    </row>
    <row r="28" spans="1:19" ht="15.95" customHeight="1">
      <c r="A28" s="1574">
        <f t="shared" si="3"/>
        <v>16</v>
      </c>
      <c r="B28" s="1581" t="s">
        <v>3445</v>
      </c>
      <c r="C28" s="1581" t="s">
        <v>3446</v>
      </c>
      <c r="D28" s="1581" t="s">
        <v>3447</v>
      </c>
      <c r="E28" s="1582" t="s">
        <v>523</v>
      </c>
      <c r="F28" s="1583" t="s">
        <v>3448</v>
      </c>
      <c r="G28" s="1583" t="s">
        <v>3449</v>
      </c>
      <c r="H28" s="1608" t="s">
        <v>3373</v>
      </c>
      <c r="I28" s="1609">
        <v>29883</v>
      </c>
      <c r="J28" s="1579"/>
      <c r="K28" s="1579"/>
      <c r="L28" s="1580">
        <f t="shared" si="0"/>
        <v>0</v>
      </c>
      <c r="M28" s="1579">
        <f t="shared" si="1"/>
        <v>0</v>
      </c>
      <c r="N28" s="1574">
        <f>20+15+5*2</f>
        <v>45</v>
      </c>
      <c r="O28" s="1580">
        <f t="shared" si="2"/>
        <v>1344735</v>
      </c>
      <c r="P28" s="512"/>
      <c r="Q28" s="495"/>
      <c r="R28" s="495"/>
      <c r="S28" s="495"/>
    </row>
    <row r="29" spans="1:19" ht="15.95" customHeight="1">
      <c r="A29" s="1574">
        <f t="shared" si="3"/>
        <v>17</v>
      </c>
      <c r="B29" s="1581" t="s">
        <v>1267</v>
      </c>
      <c r="C29" s="1581" t="s">
        <v>3450</v>
      </c>
      <c r="D29" s="1581" t="s">
        <v>1424</v>
      </c>
      <c r="E29" s="1582" t="s">
        <v>523</v>
      </c>
      <c r="F29" s="1583" t="s">
        <v>3451</v>
      </c>
      <c r="G29" s="1583" t="s">
        <v>3452</v>
      </c>
      <c r="H29" s="1608" t="s">
        <v>3453</v>
      </c>
      <c r="I29" s="1609">
        <v>29883</v>
      </c>
      <c r="J29" s="1579"/>
      <c r="K29" s="1579"/>
      <c r="L29" s="1580">
        <f t="shared" si="0"/>
        <v>0</v>
      </c>
      <c r="M29" s="1579">
        <f t="shared" si="1"/>
        <v>0</v>
      </c>
      <c r="N29" s="1574">
        <f>20+6*1.5</f>
        <v>29</v>
      </c>
      <c r="O29" s="1580">
        <f t="shared" si="2"/>
        <v>866607</v>
      </c>
      <c r="P29" s="512"/>
      <c r="Q29" s="495"/>
      <c r="R29" s="495"/>
      <c r="S29" s="495"/>
    </row>
    <row r="30" spans="1:19" ht="15.95" customHeight="1">
      <c r="A30" s="1574">
        <f t="shared" si="3"/>
        <v>18</v>
      </c>
      <c r="B30" s="1575" t="s">
        <v>1148</v>
      </c>
      <c r="C30" s="1575" t="s">
        <v>239</v>
      </c>
      <c r="D30" s="1575" t="s">
        <v>863</v>
      </c>
      <c r="E30" s="1576" t="s">
        <v>523</v>
      </c>
      <c r="F30" s="1577" t="s">
        <v>1149</v>
      </c>
      <c r="G30" s="1577" t="s">
        <v>1150</v>
      </c>
      <c r="H30" s="1577" t="s">
        <v>3454</v>
      </c>
      <c r="I30" s="1610">
        <v>28447</v>
      </c>
      <c r="J30" s="1579">
        <v>37.298000000000002</v>
      </c>
      <c r="K30" s="1579">
        <v>19.248000000000001</v>
      </c>
      <c r="L30" s="1580">
        <f t="shared" si="0"/>
        <v>77521.045270747403</v>
      </c>
      <c r="M30" s="1579">
        <f t="shared" si="1"/>
        <v>56.546000000000006</v>
      </c>
      <c r="N30" s="1574">
        <f>20+4*1.5</f>
        <v>26</v>
      </c>
      <c r="O30" s="1580">
        <f t="shared" si="2"/>
        <v>739622</v>
      </c>
      <c r="P30" s="512"/>
      <c r="Q30" s="495"/>
      <c r="R30" s="495"/>
      <c r="S30" s="495"/>
    </row>
    <row r="31" spans="1:19" ht="15.95" customHeight="1">
      <c r="A31" s="1574">
        <f t="shared" si="3"/>
        <v>19</v>
      </c>
      <c r="B31" s="1581" t="s">
        <v>3455</v>
      </c>
      <c r="C31" s="1581" t="s">
        <v>321</v>
      </c>
      <c r="D31" s="1581" t="s">
        <v>2001</v>
      </c>
      <c r="E31" s="1582" t="s">
        <v>1137</v>
      </c>
      <c r="F31" s="1583" t="s">
        <v>3456</v>
      </c>
      <c r="G31" s="1583" t="s">
        <v>3457</v>
      </c>
      <c r="H31" s="1608" t="s">
        <v>3458</v>
      </c>
      <c r="I31" s="1609">
        <v>24096</v>
      </c>
      <c r="J31" s="1579"/>
      <c r="K31" s="1579"/>
      <c r="L31" s="1580">
        <f t="shared" si="0"/>
        <v>0</v>
      </c>
      <c r="M31" s="1579">
        <f t="shared" si="1"/>
        <v>0</v>
      </c>
      <c r="N31" s="1574">
        <f>16*1</f>
        <v>16</v>
      </c>
      <c r="O31" s="1580">
        <f t="shared" si="2"/>
        <v>385536</v>
      </c>
      <c r="P31" s="512"/>
      <c r="Q31" s="495"/>
      <c r="R31" s="495"/>
      <c r="S31" s="495"/>
    </row>
    <row r="32" spans="1:19" ht="15.95" customHeight="1">
      <c r="A32" s="1574">
        <f t="shared" si="3"/>
        <v>20</v>
      </c>
      <c r="B32" s="1606" t="s">
        <v>3459</v>
      </c>
      <c r="C32" s="1606" t="s">
        <v>3460</v>
      </c>
      <c r="D32" s="1606" t="s">
        <v>3461</v>
      </c>
      <c r="E32" s="1607" t="s">
        <v>520</v>
      </c>
      <c r="F32" s="1608" t="s">
        <v>3462</v>
      </c>
      <c r="G32" s="1608" t="s">
        <v>3463</v>
      </c>
      <c r="H32" s="1608" t="s">
        <v>3464</v>
      </c>
      <c r="I32" s="1609">
        <v>47522</v>
      </c>
      <c r="J32" s="1579"/>
      <c r="K32" s="1579"/>
      <c r="L32" s="1580">
        <f t="shared" si="0"/>
        <v>0</v>
      </c>
      <c r="M32" s="1579">
        <f t="shared" si="1"/>
        <v>0</v>
      </c>
      <c r="N32" s="1574">
        <f>20+15+7*2</f>
        <v>49</v>
      </c>
      <c r="O32" s="1580">
        <f t="shared" si="2"/>
        <v>2328578</v>
      </c>
      <c r="P32" s="512"/>
      <c r="Q32" s="495"/>
      <c r="R32" s="495"/>
      <c r="S32" s="495"/>
    </row>
    <row r="33" spans="1:19" ht="15.95" customHeight="1">
      <c r="A33" s="1574">
        <f t="shared" si="3"/>
        <v>21</v>
      </c>
      <c r="B33" s="1606" t="s">
        <v>3465</v>
      </c>
      <c r="C33" s="1606" t="s">
        <v>3466</v>
      </c>
      <c r="D33" s="1606" t="s">
        <v>3467</v>
      </c>
      <c r="E33" s="1607" t="s">
        <v>524</v>
      </c>
      <c r="F33" s="1608" t="s">
        <v>3468</v>
      </c>
      <c r="G33" s="1608" t="s">
        <v>3469</v>
      </c>
      <c r="H33" s="1608" t="s">
        <v>3470</v>
      </c>
      <c r="I33" s="1609">
        <v>25232</v>
      </c>
      <c r="J33" s="1579"/>
      <c r="K33" s="1579"/>
      <c r="L33" s="1580">
        <f t="shared" si="0"/>
        <v>0</v>
      </c>
      <c r="M33" s="1579">
        <f t="shared" si="1"/>
        <v>0</v>
      </c>
      <c r="N33" s="1574">
        <f>20+7*1.5</f>
        <v>30.5</v>
      </c>
      <c r="O33" s="1580">
        <f t="shared" si="2"/>
        <v>769576</v>
      </c>
      <c r="P33" s="512"/>
      <c r="Q33" s="495"/>
      <c r="R33" s="495"/>
      <c r="S33" s="495"/>
    </row>
    <row r="34" spans="1:19" ht="15.95" customHeight="1">
      <c r="A34" s="1574">
        <f t="shared" si="3"/>
        <v>22</v>
      </c>
      <c r="B34" s="1606" t="s">
        <v>3471</v>
      </c>
      <c r="C34" s="1575" t="s">
        <v>3472</v>
      </c>
      <c r="D34" s="1575" t="s">
        <v>3473</v>
      </c>
      <c r="E34" s="1576" t="s">
        <v>521</v>
      </c>
      <c r="F34" s="1608" t="s">
        <v>3474</v>
      </c>
      <c r="G34" s="1608" t="s">
        <v>3475</v>
      </c>
      <c r="H34" s="1584" t="s">
        <v>3476</v>
      </c>
      <c r="I34" s="1610">
        <v>52838</v>
      </c>
      <c r="J34" s="1579"/>
      <c r="K34" s="1579"/>
      <c r="L34" s="1580">
        <f t="shared" si="0"/>
        <v>0</v>
      </c>
      <c r="M34" s="1579">
        <f t="shared" si="1"/>
        <v>0</v>
      </c>
      <c r="N34" s="1574">
        <f>20+15+6*2</f>
        <v>47</v>
      </c>
      <c r="O34" s="1580">
        <f t="shared" si="2"/>
        <v>2483386</v>
      </c>
      <c r="P34" s="512"/>
      <c r="Q34" s="495"/>
      <c r="R34" s="495"/>
      <c r="S34" s="495"/>
    </row>
    <row r="35" spans="1:19" ht="15.95" customHeight="1">
      <c r="A35" s="1574">
        <f t="shared" si="3"/>
        <v>23</v>
      </c>
      <c r="B35" s="1606" t="s">
        <v>920</v>
      </c>
      <c r="C35" s="1606" t="s">
        <v>3477</v>
      </c>
      <c r="D35" s="1606" t="s">
        <v>1417</v>
      </c>
      <c r="E35" s="1607" t="s">
        <v>520</v>
      </c>
      <c r="F35" s="1608" t="s">
        <v>3478</v>
      </c>
      <c r="G35" s="1608" t="s">
        <v>3479</v>
      </c>
      <c r="H35" s="1608" t="s">
        <v>3480</v>
      </c>
      <c r="I35" s="1609">
        <v>47522</v>
      </c>
      <c r="J35" s="1579"/>
      <c r="K35" s="1579"/>
      <c r="L35" s="1580">
        <f t="shared" si="0"/>
        <v>0</v>
      </c>
      <c r="M35" s="1579">
        <f t="shared" si="1"/>
        <v>0</v>
      </c>
      <c r="N35" s="1574">
        <f>20+15+8*2</f>
        <v>51</v>
      </c>
      <c r="O35" s="1580">
        <f t="shared" si="2"/>
        <v>2423622</v>
      </c>
      <c r="P35" s="512"/>
      <c r="Q35" s="495"/>
      <c r="R35" s="495"/>
      <c r="S35" s="495"/>
    </row>
    <row r="36" spans="1:19" ht="15.95" customHeight="1">
      <c r="A36" s="1574">
        <f t="shared" si="3"/>
        <v>24</v>
      </c>
      <c r="B36" s="1575" t="s">
        <v>1154</v>
      </c>
      <c r="C36" s="1575" t="s">
        <v>3481</v>
      </c>
      <c r="D36" s="1575" t="s">
        <v>1155</v>
      </c>
      <c r="E36" s="1576" t="s">
        <v>521</v>
      </c>
      <c r="F36" s="1577" t="s">
        <v>1156</v>
      </c>
      <c r="G36" s="1577" t="s">
        <v>1157</v>
      </c>
      <c r="H36" s="1577" t="s">
        <v>3482</v>
      </c>
      <c r="I36" s="1610">
        <v>53700</v>
      </c>
      <c r="J36" s="1579"/>
      <c r="K36" s="1579"/>
      <c r="L36" s="1580">
        <f t="shared" si="0"/>
        <v>0</v>
      </c>
      <c r="M36" s="1579">
        <f t="shared" si="1"/>
        <v>0</v>
      </c>
      <c r="N36" s="1574">
        <f>20+15+11*2</f>
        <v>57</v>
      </c>
      <c r="O36" s="1580">
        <f t="shared" si="2"/>
        <v>3060900</v>
      </c>
      <c r="P36" s="512"/>
      <c r="Q36" s="495"/>
      <c r="R36" s="495"/>
      <c r="S36" s="495"/>
    </row>
    <row r="37" spans="1:19" ht="15.95" customHeight="1">
      <c r="A37" s="1574">
        <f t="shared" si="3"/>
        <v>25</v>
      </c>
      <c r="B37" s="1575" t="s">
        <v>1158</v>
      </c>
      <c r="C37" s="1575" t="s">
        <v>3483</v>
      </c>
      <c r="D37" s="1575" t="s">
        <v>1159</v>
      </c>
      <c r="E37" s="1576" t="s">
        <v>523</v>
      </c>
      <c r="F37" s="1577" t="s">
        <v>1160</v>
      </c>
      <c r="G37" s="1577" t="s">
        <v>1161</v>
      </c>
      <c r="H37" s="1577" t="s">
        <v>3484</v>
      </c>
      <c r="I37" s="1610">
        <v>28447</v>
      </c>
      <c r="J37" s="1579"/>
      <c r="K37" s="1579"/>
      <c r="L37" s="1580">
        <f t="shared" si="0"/>
        <v>0</v>
      </c>
      <c r="M37" s="1579">
        <f t="shared" si="1"/>
        <v>0</v>
      </c>
      <c r="N37" s="1574">
        <f>20+3*1.5</f>
        <v>24.5</v>
      </c>
      <c r="O37" s="1580">
        <f t="shared" si="2"/>
        <v>696951.5</v>
      </c>
      <c r="P37" s="512"/>
      <c r="Q37" s="495"/>
      <c r="R37" s="495"/>
      <c r="S37" s="495"/>
    </row>
    <row r="38" spans="1:19" ht="15.95" customHeight="1">
      <c r="A38" s="1574">
        <f t="shared" si="3"/>
        <v>26</v>
      </c>
      <c r="B38" s="1606" t="s">
        <v>3485</v>
      </c>
      <c r="C38" s="1606" t="s">
        <v>3486</v>
      </c>
      <c r="D38" s="1606" t="s">
        <v>3487</v>
      </c>
      <c r="E38" s="1607" t="s">
        <v>1137</v>
      </c>
      <c r="F38" s="1608" t="s">
        <v>3488</v>
      </c>
      <c r="G38" s="1608" t="s">
        <v>394</v>
      </c>
      <c r="H38" s="1608" t="s">
        <v>3489</v>
      </c>
      <c r="I38" s="1609">
        <v>24096</v>
      </c>
      <c r="J38" s="1579"/>
      <c r="K38" s="1579"/>
      <c r="L38" s="1580">
        <f t="shared" si="0"/>
        <v>0</v>
      </c>
      <c r="M38" s="1579">
        <f t="shared" si="1"/>
        <v>0</v>
      </c>
      <c r="N38" s="1574">
        <f>18*1</f>
        <v>18</v>
      </c>
      <c r="O38" s="1580">
        <f t="shared" si="2"/>
        <v>433728</v>
      </c>
      <c r="P38" s="512"/>
      <c r="Q38" s="495"/>
      <c r="R38" s="495"/>
      <c r="S38" s="495"/>
    </row>
    <row r="39" spans="1:19" ht="15.95" customHeight="1">
      <c r="A39" s="1574">
        <f t="shared" si="3"/>
        <v>27</v>
      </c>
      <c r="B39" s="1606" t="s">
        <v>1497</v>
      </c>
      <c r="C39" s="1606" t="s">
        <v>3490</v>
      </c>
      <c r="D39" s="1606" t="s">
        <v>1446</v>
      </c>
      <c r="E39" s="1607" t="s">
        <v>521</v>
      </c>
      <c r="F39" s="1608" t="s">
        <v>3491</v>
      </c>
      <c r="G39" s="1608" t="s">
        <v>1131</v>
      </c>
      <c r="H39" s="1608" t="s">
        <v>3492</v>
      </c>
      <c r="I39" s="1609">
        <v>55468</v>
      </c>
      <c r="J39" s="1579"/>
      <c r="K39" s="1579"/>
      <c r="L39" s="1580">
        <f t="shared" si="0"/>
        <v>0</v>
      </c>
      <c r="M39" s="1579">
        <f t="shared" si="1"/>
        <v>0</v>
      </c>
      <c r="N39" s="1574">
        <f>20+15+8*2</f>
        <v>51</v>
      </c>
      <c r="O39" s="1580">
        <f t="shared" si="2"/>
        <v>2828868</v>
      </c>
      <c r="P39" s="512"/>
      <c r="Q39" s="495"/>
      <c r="R39" s="495"/>
      <c r="S39" s="495"/>
    </row>
    <row r="40" spans="1:19" ht="15.95" customHeight="1">
      <c r="A40" s="1574">
        <f t="shared" si="3"/>
        <v>28</v>
      </c>
      <c r="B40" s="1575" t="s">
        <v>1162</v>
      </c>
      <c r="C40" s="1575" t="s">
        <v>3493</v>
      </c>
      <c r="D40" s="1575" t="s">
        <v>1163</v>
      </c>
      <c r="E40" s="1576" t="s">
        <v>525</v>
      </c>
      <c r="F40" s="1577" t="s">
        <v>1164</v>
      </c>
      <c r="G40" s="1577" t="s">
        <v>1165</v>
      </c>
      <c r="H40" s="1577" t="s">
        <v>3494</v>
      </c>
      <c r="I40" s="1610">
        <v>34000</v>
      </c>
      <c r="J40" s="1579">
        <v>7.5209999999999999</v>
      </c>
      <c r="K40" s="1579">
        <v>47.021000000000001</v>
      </c>
      <c r="L40" s="1580">
        <f t="shared" si="0"/>
        <v>89369.892275599996</v>
      </c>
      <c r="M40" s="1579">
        <f t="shared" si="1"/>
        <v>54.542000000000002</v>
      </c>
      <c r="N40" s="1574">
        <f>20+7*1.5</f>
        <v>30.5</v>
      </c>
      <c r="O40" s="1580">
        <f t="shared" si="2"/>
        <v>1037000</v>
      </c>
      <c r="P40" s="512"/>
      <c r="Q40" s="495"/>
      <c r="R40" s="495"/>
      <c r="S40" s="495"/>
    </row>
    <row r="41" spans="1:19" ht="15.95" customHeight="1">
      <c r="A41" s="1574">
        <f t="shared" si="3"/>
        <v>29</v>
      </c>
      <c r="B41" s="1575" t="s">
        <v>1141</v>
      </c>
      <c r="C41" s="1575" t="s">
        <v>3495</v>
      </c>
      <c r="D41" s="1575" t="s">
        <v>1167</v>
      </c>
      <c r="E41" s="1576" t="s">
        <v>520</v>
      </c>
      <c r="F41" s="1577" t="s">
        <v>1168</v>
      </c>
      <c r="G41" s="1577" t="s">
        <v>1169</v>
      </c>
      <c r="H41" s="1577" t="s">
        <v>3496</v>
      </c>
      <c r="I41" s="1610">
        <v>46008</v>
      </c>
      <c r="J41" s="1579"/>
      <c r="K41" s="1579"/>
      <c r="L41" s="1580">
        <f t="shared" si="0"/>
        <v>0</v>
      </c>
      <c r="M41" s="1579">
        <f t="shared" si="1"/>
        <v>0</v>
      </c>
      <c r="N41" s="1574">
        <f>20+15+1*2</f>
        <v>37</v>
      </c>
      <c r="O41" s="1580">
        <f t="shared" si="2"/>
        <v>1702296</v>
      </c>
      <c r="P41" s="512"/>
      <c r="Q41" s="495"/>
      <c r="R41" s="495"/>
      <c r="S41" s="495"/>
    </row>
    <row r="42" spans="1:19" ht="15.95" customHeight="1">
      <c r="A42" s="1574">
        <f t="shared" si="3"/>
        <v>30</v>
      </c>
      <c r="B42" s="1575" t="s">
        <v>1141</v>
      </c>
      <c r="C42" s="1575" t="s">
        <v>3497</v>
      </c>
      <c r="D42" s="1575" t="s">
        <v>1170</v>
      </c>
      <c r="E42" s="1576" t="s">
        <v>523</v>
      </c>
      <c r="F42" s="1577" t="s">
        <v>1171</v>
      </c>
      <c r="G42" s="1577" t="s">
        <v>1172</v>
      </c>
      <c r="H42" s="1577" t="s">
        <v>3498</v>
      </c>
      <c r="I42" s="1610">
        <v>29517</v>
      </c>
      <c r="J42" s="1579"/>
      <c r="K42" s="1579"/>
      <c r="L42" s="1580">
        <f t="shared" si="0"/>
        <v>0</v>
      </c>
      <c r="M42" s="1579">
        <f t="shared" si="1"/>
        <v>0</v>
      </c>
      <c r="N42" s="1574">
        <f>20+15+4*2</f>
        <v>43</v>
      </c>
      <c r="O42" s="1580">
        <f t="shared" si="2"/>
        <v>1269231</v>
      </c>
      <c r="P42" s="512"/>
      <c r="Q42" s="495"/>
      <c r="R42" s="495"/>
      <c r="S42" s="495"/>
    </row>
    <row r="43" spans="1:19" ht="15.95" customHeight="1">
      <c r="A43" s="1574">
        <f t="shared" si="3"/>
        <v>31</v>
      </c>
      <c r="B43" s="1606" t="s">
        <v>1141</v>
      </c>
      <c r="C43" s="1606" t="s">
        <v>3499</v>
      </c>
      <c r="D43" s="1606" t="s">
        <v>1166</v>
      </c>
      <c r="E43" s="1607" t="s">
        <v>521</v>
      </c>
      <c r="F43" s="1608" t="s">
        <v>3500</v>
      </c>
      <c r="G43" s="1608" t="s">
        <v>3501</v>
      </c>
      <c r="H43" s="1608" t="s">
        <v>3502</v>
      </c>
      <c r="I43" s="1609">
        <v>52838</v>
      </c>
      <c r="J43" s="1587">
        <v>37.96</v>
      </c>
      <c r="K43" s="1587">
        <v>39.96</v>
      </c>
      <c r="L43" s="1580">
        <f t="shared" si="0"/>
        <v>198415.946372192</v>
      </c>
      <c r="M43" s="1579">
        <f t="shared" si="1"/>
        <v>77.92</v>
      </c>
      <c r="N43" s="1574">
        <f>20+15+7*2</f>
        <v>49</v>
      </c>
      <c r="O43" s="1580">
        <f t="shared" si="2"/>
        <v>2589062</v>
      </c>
      <c r="P43" s="512"/>
      <c r="Q43" s="495"/>
      <c r="R43" s="495"/>
      <c r="S43" s="495"/>
    </row>
    <row r="44" spans="1:19" ht="15.95" customHeight="1">
      <c r="A44" s="1574">
        <f t="shared" si="3"/>
        <v>32</v>
      </c>
      <c r="B44" s="1575" t="s">
        <v>1173</v>
      </c>
      <c r="C44" s="1575" t="s">
        <v>3503</v>
      </c>
      <c r="D44" s="1575" t="s">
        <v>1141</v>
      </c>
      <c r="E44" s="1576" t="s">
        <v>520</v>
      </c>
      <c r="F44" s="1577" t="s">
        <v>1174</v>
      </c>
      <c r="G44" s="1577" t="s">
        <v>1175</v>
      </c>
      <c r="H44" s="1577" t="s">
        <v>3504</v>
      </c>
      <c r="I44" s="1610">
        <v>47522</v>
      </c>
      <c r="J44" s="1579"/>
      <c r="K44" s="1579"/>
      <c r="L44" s="1580">
        <f t="shared" si="0"/>
        <v>0</v>
      </c>
      <c r="M44" s="1579">
        <f t="shared" si="1"/>
        <v>0</v>
      </c>
      <c r="N44" s="1574">
        <f>20+15+10*2</f>
        <v>55</v>
      </c>
      <c r="O44" s="1580">
        <f t="shared" si="2"/>
        <v>2613710</v>
      </c>
      <c r="P44" s="512"/>
      <c r="Q44" s="495"/>
      <c r="R44" s="495"/>
      <c r="S44" s="495"/>
    </row>
    <row r="45" spans="1:19" ht="15.95" customHeight="1">
      <c r="A45" s="1574">
        <f t="shared" si="3"/>
        <v>33</v>
      </c>
      <c r="B45" s="1575" t="s">
        <v>1178</v>
      </c>
      <c r="C45" s="1575" t="s">
        <v>3505</v>
      </c>
      <c r="D45" s="1575" t="s">
        <v>1179</v>
      </c>
      <c r="E45" s="1576" t="s">
        <v>523</v>
      </c>
      <c r="F45" s="1577" t="s">
        <v>356</v>
      </c>
      <c r="G45" s="1577" t="s">
        <v>1180</v>
      </c>
      <c r="H45" s="1577" t="s">
        <v>3506</v>
      </c>
      <c r="I45" s="1610">
        <v>28800</v>
      </c>
      <c r="J45" s="1579"/>
      <c r="K45" s="1579"/>
      <c r="L45" s="1580">
        <f t="shared" si="0"/>
        <v>0</v>
      </c>
      <c r="M45" s="1579">
        <f t="shared" si="1"/>
        <v>0</v>
      </c>
      <c r="N45" s="1574">
        <f>20+7*1.5</f>
        <v>30.5</v>
      </c>
      <c r="O45" s="1580">
        <f t="shared" si="2"/>
        <v>878400</v>
      </c>
      <c r="P45" s="512"/>
      <c r="Q45" s="495"/>
      <c r="R45" s="495"/>
      <c r="S45" s="495"/>
    </row>
    <row r="46" spans="1:19" ht="15.95" customHeight="1">
      <c r="A46" s="1574">
        <f t="shared" si="3"/>
        <v>34</v>
      </c>
      <c r="B46" s="1581" t="s">
        <v>3507</v>
      </c>
      <c r="C46" s="1581" t="s">
        <v>3508</v>
      </c>
      <c r="D46" s="1581" t="s">
        <v>3509</v>
      </c>
      <c r="E46" s="1582" t="s">
        <v>522</v>
      </c>
      <c r="F46" s="1583" t="s">
        <v>3510</v>
      </c>
      <c r="G46" s="1583" t="s">
        <v>3511</v>
      </c>
      <c r="H46" s="1608" t="s">
        <v>3512</v>
      </c>
      <c r="I46" s="1609">
        <v>38332</v>
      </c>
      <c r="J46" s="1579">
        <v>11.912000000000001</v>
      </c>
      <c r="K46" s="1579">
        <v>45.862000000000002</v>
      </c>
      <c r="L46" s="1580">
        <f t="shared" si="0"/>
        <v>106727.21452893359</v>
      </c>
      <c r="M46" s="1579">
        <f t="shared" si="1"/>
        <v>57.774000000000001</v>
      </c>
      <c r="N46" s="1574">
        <f>20+6*1.5</f>
        <v>29</v>
      </c>
      <c r="O46" s="1580">
        <f t="shared" si="2"/>
        <v>1111628</v>
      </c>
      <c r="P46" s="512"/>
      <c r="Q46" s="495"/>
      <c r="R46" s="495"/>
      <c r="S46" s="495"/>
    </row>
    <row r="47" spans="1:19" s="1611" customFormat="1" ht="15.95" customHeight="1">
      <c r="A47" s="1574">
        <f t="shared" si="3"/>
        <v>35</v>
      </c>
      <c r="B47" s="1581" t="s">
        <v>3513</v>
      </c>
      <c r="C47" s="1581" t="s">
        <v>3514</v>
      </c>
      <c r="D47" s="1581" t="s">
        <v>3515</v>
      </c>
      <c r="E47" s="1582" t="s">
        <v>523</v>
      </c>
      <c r="F47" s="1583" t="s">
        <v>3516</v>
      </c>
      <c r="G47" s="1583" t="s">
        <v>3517</v>
      </c>
      <c r="H47" s="1608" t="s">
        <v>3416</v>
      </c>
      <c r="I47" s="1609">
        <v>29883</v>
      </c>
      <c r="J47" s="1579"/>
      <c r="K47" s="1579"/>
      <c r="L47" s="1580">
        <f t="shared" si="0"/>
        <v>0</v>
      </c>
      <c r="M47" s="1579">
        <f t="shared" si="1"/>
        <v>0</v>
      </c>
      <c r="N47" s="1574">
        <f>20+15+6*2</f>
        <v>47</v>
      </c>
      <c r="O47" s="1580">
        <f t="shared" si="2"/>
        <v>1404501</v>
      </c>
      <c r="P47" s="512"/>
      <c r="Q47" s="495"/>
      <c r="R47" s="495"/>
      <c r="S47" s="495"/>
    </row>
    <row r="48" spans="1:19" ht="15.95" customHeight="1">
      <c r="A48" s="1574">
        <f t="shared" si="3"/>
        <v>36</v>
      </c>
      <c r="B48" s="1575" t="s">
        <v>1155</v>
      </c>
      <c r="C48" s="1575" t="s">
        <v>3518</v>
      </c>
      <c r="D48" s="1575" t="s">
        <v>3519</v>
      </c>
      <c r="E48" s="1576" t="s">
        <v>524</v>
      </c>
      <c r="F48" s="1577" t="s">
        <v>1181</v>
      </c>
      <c r="G48" s="1584" t="s">
        <v>3520</v>
      </c>
      <c r="H48" s="1577" t="s">
        <v>3521</v>
      </c>
      <c r="I48" s="1610">
        <v>25232</v>
      </c>
      <c r="J48" s="1579"/>
      <c r="K48" s="1579"/>
      <c r="L48" s="1580">
        <f t="shared" si="0"/>
        <v>0</v>
      </c>
      <c r="M48" s="1579">
        <f t="shared" si="1"/>
        <v>0</v>
      </c>
      <c r="N48" s="1574">
        <f>20+7*1.5</f>
        <v>30.5</v>
      </c>
      <c r="O48" s="1580">
        <f t="shared" si="2"/>
        <v>769576</v>
      </c>
      <c r="P48" s="512"/>
      <c r="Q48" s="495"/>
      <c r="R48" s="495"/>
      <c r="S48" s="495"/>
    </row>
    <row r="49" spans="1:19" ht="15.95" customHeight="1">
      <c r="A49" s="1574">
        <f t="shared" si="3"/>
        <v>37</v>
      </c>
      <c r="B49" s="1606" t="s">
        <v>3522</v>
      </c>
      <c r="C49" s="1606" t="s">
        <v>3523</v>
      </c>
      <c r="D49" s="1606" t="s">
        <v>3524</v>
      </c>
      <c r="E49" s="1607" t="s">
        <v>520</v>
      </c>
      <c r="F49" s="1608" t="s">
        <v>3525</v>
      </c>
      <c r="G49" s="1608" t="s">
        <v>3526</v>
      </c>
      <c r="H49" s="1608" t="s">
        <v>2803</v>
      </c>
      <c r="I49" s="1609">
        <v>47522</v>
      </c>
      <c r="J49" s="1579"/>
      <c r="K49" s="1579"/>
      <c r="L49" s="1580">
        <f t="shared" si="0"/>
        <v>0</v>
      </c>
      <c r="M49" s="1579">
        <f t="shared" si="1"/>
        <v>0</v>
      </c>
      <c r="N49" s="1574">
        <f>20+15+5*2</f>
        <v>45</v>
      </c>
      <c r="O49" s="1580">
        <f t="shared" si="2"/>
        <v>2138490</v>
      </c>
      <c r="P49" s="512"/>
      <c r="Q49" s="495"/>
      <c r="R49" s="495"/>
      <c r="S49" s="495"/>
    </row>
    <row r="50" spans="1:19" ht="15.95" customHeight="1">
      <c r="A50" s="1574">
        <f t="shared" si="3"/>
        <v>38</v>
      </c>
      <c r="B50" s="1581" t="s">
        <v>3527</v>
      </c>
      <c r="C50" s="1581" t="s">
        <v>2329</v>
      </c>
      <c r="D50" s="1581" t="s">
        <v>1291</v>
      </c>
      <c r="E50" s="1582" t="s">
        <v>523</v>
      </c>
      <c r="F50" s="1583" t="s">
        <v>3528</v>
      </c>
      <c r="G50" s="1583" t="s">
        <v>1375</v>
      </c>
      <c r="H50" s="1608" t="s">
        <v>3529</v>
      </c>
      <c r="I50" s="1609">
        <v>25099</v>
      </c>
      <c r="J50" s="1579"/>
      <c r="K50" s="1579"/>
      <c r="L50" s="1580">
        <f t="shared" si="0"/>
        <v>0</v>
      </c>
      <c r="M50" s="1579">
        <f t="shared" si="1"/>
        <v>0</v>
      </c>
      <c r="N50" s="1574">
        <f>20+15+3*2</f>
        <v>41</v>
      </c>
      <c r="O50" s="1580">
        <f t="shared" si="2"/>
        <v>1029059</v>
      </c>
      <c r="P50" s="512"/>
      <c r="Q50" s="495"/>
      <c r="R50" s="495"/>
      <c r="S50" s="495"/>
    </row>
    <row r="51" spans="1:19" ht="15.95" customHeight="1">
      <c r="A51" s="1574">
        <f t="shared" si="3"/>
        <v>39</v>
      </c>
      <c r="B51" s="1575" t="s">
        <v>209</v>
      </c>
      <c r="C51" s="1575" t="s">
        <v>3530</v>
      </c>
      <c r="D51" s="1575" t="s">
        <v>1182</v>
      </c>
      <c r="E51" s="1576" t="s">
        <v>1137</v>
      </c>
      <c r="F51" s="1577" t="s">
        <v>1040</v>
      </c>
      <c r="G51" s="1577" t="s">
        <v>1132</v>
      </c>
      <c r="H51" s="1577" t="s">
        <v>3531</v>
      </c>
      <c r="I51" s="1610">
        <v>25003</v>
      </c>
      <c r="J51" s="1579"/>
      <c r="K51" s="1579"/>
      <c r="L51" s="1580">
        <f t="shared" si="0"/>
        <v>0</v>
      </c>
      <c r="M51" s="1579">
        <f t="shared" si="1"/>
        <v>0</v>
      </c>
      <c r="N51" s="1574">
        <f>20+15+1*2</f>
        <v>37</v>
      </c>
      <c r="O51" s="1580">
        <f t="shared" si="2"/>
        <v>925111</v>
      </c>
      <c r="P51" s="512"/>
      <c r="Q51" s="495"/>
      <c r="R51" s="495"/>
      <c r="S51" s="495"/>
    </row>
    <row r="52" spans="1:19" ht="15.95" customHeight="1">
      <c r="A52" s="1574">
        <f t="shared" si="3"/>
        <v>40</v>
      </c>
      <c r="B52" s="1575" t="s">
        <v>1183</v>
      </c>
      <c r="C52" s="1575" t="s">
        <v>1991</v>
      </c>
      <c r="D52" s="1575" t="s">
        <v>1184</v>
      </c>
      <c r="E52" s="1576" t="s">
        <v>523</v>
      </c>
      <c r="F52" s="1577" t="s">
        <v>1185</v>
      </c>
      <c r="G52" s="1577" t="s">
        <v>1186</v>
      </c>
      <c r="H52" s="1577" t="s">
        <v>3532</v>
      </c>
      <c r="I52" s="1610">
        <v>28447</v>
      </c>
      <c r="J52" s="1579"/>
      <c r="K52" s="1579"/>
      <c r="L52" s="1580">
        <f t="shared" si="0"/>
        <v>0</v>
      </c>
      <c r="M52" s="1579">
        <f t="shared" si="1"/>
        <v>0</v>
      </c>
      <c r="N52" s="1574">
        <f>20+7*1.5</f>
        <v>30.5</v>
      </c>
      <c r="O52" s="1580">
        <f t="shared" si="2"/>
        <v>867633.5</v>
      </c>
      <c r="P52" s="512"/>
      <c r="Q52" s="495"/>
      <c r="R52" s="495"/>
      <c r="S52" s="495"/>
    </row>
    <row r="53" spans="1:19" ht="15.95" customHeight="1">
      <c r="A53" s="1574">
        <f t="shared" si="3"/>
        <v>41</v>
      </c>
      <c r="B53" s="1575" t="s">
        <v>1187</v>
      </c>
      <c r="C53" s="1575" t="s">
        <v>3533</v>
      </c>
      <c r="D53" s="1575" t="s">
        <v>1188</v>
      </c>
      <c r="E53" s="1576" t="s">
        <v>520</v>
      </c>
      <c r="F53" s="1577" t="s">
        <v>1189</v>
      </c>
      <c r="G53" s="1577" t="s">
        <v>1190</v>
      </c>
      <c r="H53" s="1577" t="s">
        <v>3007</v>
      </c>
      <c r="I53" s="1610">
        <v>49086</v>
      </c>
      <c r="J53" s="1579"/>
      <c r="K53" s="1579"/>
      <c r="L53" s="1580">
        <f t="shared" si="0"/>
        <v>0</v>
      </c>
      <c r="M53" s="1579">
        <f t="shared" si="1"/>
        <v>0</v>
      </c>
      <c r="N53" s="1574">
        <f>20+15+8*2</f>
        <v>51</v>
      </c>
      <c r="O53" s="1580">
        <f t="shared" si="2"/>
        <v>2503386</v>
      </c>
      <c r="P53" s="512"/>
      <c r="Q53" s="495"/>
      <c r="R53" s="495"/>
      <c r="S53" s="495"/>
    </row>
    <row r="54" spans="1:19" ht="15.95" customHeight="1">
      <c r="A54" s="1574">
        <f t="shared" si="3"/>
        <v>42</v>
      </c>
      <c r="B54" s="1575" t="s">
        <v>1191</v>
      </c>
      <c r="C54" s="1575" t="s">
        <v>3534</v>
      </c>
      <c r="D54" s="1575" t="s">
        <v>1192</v>
      </c>
      <c r="E54" s="1576" t="s">
        <v>523</v>
      </c>
      <c r="F54" s="1577" t="s">
        <v>395</v>
      </c>
      <c r="G54" s="1577" t="s">
        <v>1193</v>
      </c>
      <c r="H54" s="1577" t="s">
        <v>3535</v>
      </c>
      <c r="I54" s="1610">
        <v>29156</v>
      </c>
      <c r="J54" s="1579"/>
      <c r="K54" s="1579"/>
      <c r="L54" s="1580">
        <f t="shared" si="0"/>
        <v>0</v>
      </c>
      <c r="M54" s="1579">
        <f t="shared" si="1"/>
        <v>0</v>
      </c>
      <c r="N54" s="1574">
        <f>20+15+5*2</f>
        <v>45</v>
      </c>
      <c r="O54" s="1580">
        <f t="shared" si="2"/>
        <v>1312020</v>
      </c>
      <c r="P54" s="512"/>
      <c r="Q54" s="495"/>
      <c r="R54" s="495"/>
      <c r="S54" s="495"/>
    </row>
    <row r="55" spans="1:19" ht="15.95" customHeight="1">
      <c r="A55" s="1574">
        <f t="shared" si="3"/>
        <v>43</v>
      </c>
      <c r="B55" s="1575" t="s">
        <v>1195</v>
      </c>
      <c r="C55" s="1575" t="s">
        <v>3114</v>
      </c>
      <c r="D55" s="1575" t="s">
        <v>1196</v>
      </c>
      <c r="E55" s="1576" t="s">
        <v>523</v>
      </c>
      <c r="F55" s="1577" t="s">
        <v>1197</v>
      </c>
      <c r="G55" s="1577" t="s">
        <v>1198</v>
      </c>
      <c r="H55" s="1577" t="s">
        <v>3536</v>
      </c>
      <c r="I55" s="1610">
        <v>28099</v>
      </c>
      <c r="J55" s="1579"/>
      <c r="K55" s="1579"/>
      <c r="L55" s="1580">
        <f t="shared" si="0"/>
        <v>0</v>
      </c>
      <c r="M55" s="1579">
        <f t="shared" si="1"/>
        <v>0</v>
      </c>
      <c r="N55" s="1574">
        <f>20+4*1.5</f>
        <v>26</v>
      </c>
      <c r="O55" s="1580">
        <f t="shared" si="2"/>
        <v>730574</v>
      </c>
      <c r="P55" s="512"/>
      <c r="Q55" s="495"/>
      <c r="R55" s="495"/>
      <c r="S55" s="495"/>
    </row>
    <row r="56" spans="1:19" ht="15.95" customHeight="1">
      <c r="A56" s="1574">
        <f t="shared" si="3"/>
        <v>44</v>
      </c>
      <c r="B56" s="1581" t="s">
        <v>3537</v>
      </c>
      <c r="C56" s="1581" t="s">
        <v>3538</v>
      </c>
      <c r="D56" s="1581" t="s">
        <v>3539</v>
      </c>
      <c r="E56" s="1582" t="s">
        <v>523</v>
      </c>
      <c r="F56" s="1583" t="s">
        <v>3540</v>
      </c>
      <c r="G56" s="1583" t="s">
        <v>3541</v>
      </c>
      <c r="H56" s="1608" t="s">
        <v>3542</v>
      </c>
      <c r="I56" s="1609">
        <v>29156</v>
      </c>
      <c r="J56" s="1579"/>
      <c r="K56" s="1579"/>
      <c r="L56" s="1580">
        <f t="shared" si="0"/>
        <v>0</v>
      </c>
      <c r="M56" s="1579">
        <f t="shared" si="1"/>
        <v>0</v>
      </c>
      <c r="N56" s="1574">
        <f>20+15+2*2</f>
        <v>39</v>
      </c>
      <c r="O56" s="1580">
        <f t="shared" si="2"/>
        <v>1137084</v>
      </c>
      <c r="P56" s="512"/>
      <c r="Q56" s="495"/>
      <c r="R56" s="495"/>
      <c r="S56" s="495"/>
    </row>
    <row r="57" spans="1:19" ht="15.95" customHeight="1">
      <c r="A57" s="1574">
        <f t="shared" si="3"/>
        <v>45</v>
      </c>
      <c r="B57" s="1575" t="s">
        <v>1199</v>
      </c>
      <c r="C57" s="1575" t="s">
        <v>3543</v>
      </c>
      <c r="D57" s="1575" t="s">
        <v>1200</v>
      </c>
      <c r="E57" s="1576" t="s">
        <v>523</v>
      </c>
      <c r="F57" s="1577" t="s">
        <v>1201</v>
      </c>
      <c r="G57" s="1577" t="s">
        <v>1202</v>
      </c>
      <c r="H57" s="1577" t="s">
        <v>2753</v>
      </c>
      <c r="I57" s="1610">
        <v>28099</v>
      </c>
      <c r="J57" s="1579"/>
      <c r="K57" s="1579"/>
      <c r="L57" s="1580">
        <f t="shared" si="0"/>
        <v>0</v>
      </c>
      <c r="M57" s="1579">
        <f t="shared" si="1"/>
        <v>0</v>
      </c>
      <c r="N57" s="1574">
        <f>20+8*1.5</f>
        <v>32</v>
      </c>
      <c r="O57" s="1580">
        <f t="shared" si="2"/>
        <v>899168</v>
      </c>
      <c r="P57" s="512"/>
      <c r="Q57" s="495"/>
      <c r="R57" s="495"/>
      <c r="S57" s="495"/>
    </row>
    <row r="58" spans="1:19" ht="15.95" customHeight="1">
      <c r="A58" s="1574">
        <f t="shared" si="3"/>
        <v>46</v>
      </c>
      <c r="B58" s="1581" t="s">
        <v>3544</v>
      </c>
      <c r="C58" s="1581" t="s">
        <v>3431</v>
      </c>
      <c r="D58" s="1581" t="s">
        <v>1372</v>
      </c>
      <c r="E58" s="1582" t="s">
        <v>523</v>
      </c>
      <c r="F58" s="1583" t="s">
        <v>3545</v>
      </c>
      <c r="G58" s="1583" t="s">
        <v>3546</v>
      </c>
      <c r="H58" s="1608" t="s">
        <v>3547</v>
      </c>
      <c r="I58" s="1609">
        <v>29517</v>
      </c>
      <c r="J58" s="1579"/>
      <c r="K58" s="1579"/>
      <c r="L58" s="1580">
        <f t="shared" si="0"/>
        <v>0</v>
      </c>
      <c r="M58" s="1579">
        <f t="shared" si="1"/>
        <v>0</v>
      </c>
      <c r="N58" s="1574">
        <f>20+8*1.5</f>
        <v>32</v>
      </c>
      <c r="O58" s="1580">
        <f t="shared" si="2"/>
        <v>944544</v>
      </c>
      <c r="P58" s="512"/>
      <c r="Q58" s="495"/>
      <c r="R58" s="495"/>
      <c r="S58" s="495"/>
    </row>
    <row r="59" spans="1:19" ht="15.95" customHeight="1">
      <c r="A59" s="1574">
        <f t="shared" si="3"/>
        <v>47</v>
      </c>
      <c r="B59" s="1606" t="s">
        <v>3548</v>
      </c>
      <c r="C59" s="1606" t="s">
        <v>1852</v>
      </c>
      <c r="D59" s="1606" t="s">
        <v>3549</v>
      </c>
      <c r="E59" s="1607" t="s">
        <v>523</v>
      </c>
      <c r="F59" s="1608" t="s">
        <v>2502</v>
      </c>
      <c r="G59" s="1608" t="s">
        <v>1241</v>
      </c>
      <c r="H59" s="1608" t="s">
        <v>3550</v>
      </c>
      <c r="I59" s="1609">
        <v>29156</v>
      </c>
      <c r="J59" s="1579"/>
      <c r="K59" s="1579"/>
      <c r="L59" s="1580">
        <f t="shared" si="0"/>
        <v>0</v>
      </c>
      <c r="M59" s="1579">
        <f t="shared" si="1"/>
        <v>0</v>
      </c>
      <c r="N59" s="1574">
        <f>20+15+4*2</f>
        <v>43</v>
      </c>
      <c r="O59" s="1580">
        <f t="shared" si="2"/>
        <v>1253708</v>
      </c>
      <c r="P59" s="512"/>
      <c r="Q59" s="495"/>
      <c r="R59" s="495"/>
      <c r="S59" s="495"/>
    </row>
    <row r="60" spans="1:19" ht="15.95" customHeight="1">
      <c r="A60" s="1574">
        <f t="shared" si="3"/>
        <v>48</v>
      </c>
      <c r="B60" s="1606" t="s">
        <v>842</v>
      </c>
      <c r="C60" s="1606" t="s">
        <v>1862</v>
      </c>
      <c r="D60" s="1606" t="s">
        <v>3551</v>
      </c>
      <c r="E60" s="1607" t="s">
        <v>522</v>
      </c>
      <c r="F60" s="1608" t="s">
        <v>3400</v>
      </c>
      <c r="G60" s="1608" t="s">
        <v>1229</v>
      </c>
      <c r="H60" s="1608" t="s">
        <v>2817</v>
      </c>
      <c r="I60" s="1609">
        <v>38807</v>
      </c>
      <c r="J60" s="1579">
        <v>8.1669999999999998</v>
      </c>
      <c r="K60" s="1579">
        <v>35.216999999999999</v>
      </c>
      <c r="L60" s="1580">
        <f t="shared" si="0"/>
        <v>81137.368900517598</v>
      </c>
      <c r="M60" s="1579">
        <f t="shared" si="1"/>
        <v>43.384</v>
      </c>
      <c r="N60" s="1574">
        <f>20+15+3*2</f>
        <v>41</v>
      </c>
      <c r="O60" s="1580">
        <f t="shared" si="2"/>
        <v>1591087</v>
      </c>
      <c r="P60" s="512"/>
      <c r="Q60" s="495"/>
      <c r="R60" s="495"/>
      <c r="S60" s="495"/>
    </row>
    <row r="61" spans="1:19" ht="15.95" customHeight="1">
      <c r="A61" s="1574">
        <f t="shared" si="3"/>
        <v>49</v>
      </c>
      <c r="B61" s="1575" t="s">
        <v>1205</v>
      </c>
      <c r="C61" s="1575" t="s">
        <v>3552</v>
      </c>
      <c r="D61" s="1575" t="s">
        <v>1206</v>
      </c>
      <c r="E61" s="1576" t="s">
        <v>520</v>
      </c>
      <c r="F61" s="1577" t="s">
        <v>1207</v>
      </c>
      <c r="G61" s="1577" t="s">
        <v>1208</v>
      </c>
      <c r="H61" s="1577" t="s">
        <v>3553</v>
      </c>
      <c r="I61" s="1610">
        <v>46008</v>
      </c>
      <c r="J61" s="1579"/>
      <c r="K61" s="1579"/>
      <c r="L61" s="1580">
        <f t="shared" si="0"/>
        <v>0</v>
      </c>
      <c r="M61" s="1579">
        <f t="shared" si="1"/>
        <v>0</v>
      </c>
      <c r="N61" s="1574">
        <f>20+15+10*2</f>
        <v>55</v>
      </c>
      <c r="O61" s="1580">
        <f t="shared" si="2"/>
        <v>2530440</v>
      </c>
      <c r="P61" s="512"/>
      <c r="Q61" s="495"/>
      <c r="R61" s="495"/>
      <c r="S61" s="495"/>
    </row>
    <row r="62" spans="1:19" ht="15.95" customHeight="1">
      <c r="A62" s="1574">
        <f t="shared" si="3"/>
        <v>50</v>
      </c>
      <c r="B62" s="1575" t="s">
        <v>1209</v>
      </c>
      <c r="C62" s="1575" t="s">
        <v>321</v>
      </c>
      <c r="D62" s="1575" t="s">
        <v>1210</v>
      </c>
      <c r="E62" s="1576" t="s">
        <v>1211</v>
      </c>
      <c r="F62" s="1577" t="s">
        <v>1212</v>
      </c>
      <c r="G62" s="1577" t="s">
        <v>1213</v>
      </c>
      <c r="H62" s="1577" t="s">
        <v>3554</v>
      </c>
      <c r="I62" s="1612">
        <v>45269</v>
      </c>
      <c r="J62" s="1579">
        <v>12.894</v>
      </c>
      <c r="K62" s="1579">
        <v>40.853999999999999</v>
      </c>
      <c r="L62" s="1580">
        <f t="shared" si="0"/>
        <v>117258.53605545239</v>
      </c>
      <c r="M62" s="1579">
        <f t="shared" si="1"/>
        <v>53.747999999999998</v>
      </c>
      <c r="N62" s="1574">
        <f>20+15+10*2</f>
        <v>55</v>
      </c>
      <c r="O62" s="1580">
        <f t="shared" si="2"/>
        <v>2489795</v>
      </c>
      <c r="P62" s="512"/>
      <c r="Q62" s="495"/>
      <c r="R62" s="495"/>
      <c r="S62" s="495"/>
    </row>
    <row r="63" spans="1:19" ht="15.95" customHeight="1">
      <c r="A63" s="1574">
        <f t="shared" si="3"/>
        <v>51</v>
      </c>
      <c r="B63" s="1606" t="s">
        <v>3555</v>
      </c>
      <c r="C63" s="1581" t="s">
        <v>802</v>
      </c>
      <c r="D63" s="1581" t="s">
        <v>1176</v>
      </c>
      <c r="E63" s="1607" t="s">
        <v>523</v>
      </c>
      <c r="F63" s="1608" t="s">
        <v>3556</v>
      </c>
      <c r="G63" s="1608" t="s">
        <v>3557</v>
      </c>
      <c r="H63" s="1608" t="s">
        <v>3542</v>
      </c>
      <c r="I63" s="1609">
        <v>28099</v>
      </c>
      <c r="J63" s="1579"/>
      <c r="K63" s="1579"/>
      <c r="L63" s="1580">
        <f t="shared" si="0"/>
        <v>0</v>
      </c>
      <c r="M63" s="1579">
        <f t="shared" si="1"/>
        <v>0</v>
      </c>
      <c r="N63" s="1574">
        <f>20*1</f>
        <v>20</v>
      </c>
      <c r="O63" s="1580">
        <f t="shared" si="2"/>
        <v>561980</v>
      </c>
      <c r="P63" s="512"/>
      <c r="Q63" s="495"/>
      <c r="R63" s="495"/>
      <c r="S63" s="495"/>
    </row>
    <row r="64" spans="1:19" ht="15.95" customHeight="1">
      <c r="A64" s="1574">
        <f t="shared" si="3"/>
        <v>52</v>
      </c>
      <c r="B64" s="1606" t="s">
        <v>218</v>
      </c>
      <c r="C64" s="1606" t="s">
        <v>3558</v>
      </c>
      <c r="D64" s="1606" t="s">
        <v>3559</v>
      </c>
      <c r="E64" s="1607" t="s">
        <v>521</v>
      </c>
      <c r="F64" s="1608" t="s">
        <v>3560</v>
      </c>
      <c r="G64" s="1608" t="s">
        <v>3561</v>
      </c>
      <c r="H64" s="1608" t="s">
        <v>3562</v>
      </c>
      <c r="I64" s="1609">
        <v>51989</v>
      </c>
      <c r="J64" s="1579"/>
      <c r="K64" s="1579"/>
      <c r="L64" s="1580">
        <f t="shared" si="0"/>
        <v>0</v>
      </c>
      <c r="M64" s="1579">
        <f t="shared" si="1"/>
        <v>0</v>
      </c>
      <c r="N64" s="1574">
        <f>20+15+8*2</f>
        <v>51</v>
      </c>
      <c r="O64" s="1580">
        <f t="shared" si="2"/>
        <v>2651439</v>
      </c>
      <c r="P64" s="512"/>
      <c r="Q64" s="495"/>
      <c r="R64" s="495"/>
      <c r="S64" s="495"/>
    </row>
    <row r="65" spans="1:19" ht="15.95" customHeight="1">
      <c r="A65" s="1574">
        <f t="shared" si="3"/>
        <v>53</v>
      </c>
      <c r="B65" s="1606" t="s">
        <v>3563</v>
      </c>
      <c r="C65" s="1606" t="s">
        <v>3564</v>
      </c>
      <c r="D65" s="1606" t="s">
        <v>3565</v>
      </c>
      <c r="E65" s="1607" t="s">
        <v>521</v>
      </c>
      <c r="F65" s="1608" t="s">
        <v>3566</v>
      </c>
      <c r="G65" s="1608" t="s">
        <v>1119</v>
      </c>
      <c r="H65" s="1608" t="s">
        <v>3567</v>
      </c>
      <c r="I65" s="1609">
        <v>51989</v>
      </c>
      <c r="J65" s="1579"/>
      <c r="K65" s="1579"/>
      <c r="L65" s="1580">
        <f t="shared" si="0"/>
        <v>0</v>
      </c>
      <c r="M65" s="1579">
        <f t="shared" si="1"/>
        <v>0</v>
      </c>
      <c r="N65" s="1574">
        <f>20+15+10*2</f>
        <v>55</v>
      </c>
      <c r="O65" s="1580">
        <f t="shared" si="2"/>
        <v>2859395</v>
      </c>
      <c r="P65" s="512"/>
      <c r="Q65" s="495"/>
      <c r="R65" s="495"/>
      <c r="S65" s="495"/>
    </row>
    <row r="66" spans="1:19" ht="15.95" customHeight="1">
      <c r="A66" s="1574">
        <f t="shared" si="3"/>
        <v>54</v>
      </c>
      <c r="B66" s="1575" t="s">
        <v>1214</v>
      </c>
      <c r="C66" s="1575" t="s">
        <v>3568</v>
      </c>
      <c r="D66" s="1575" t="s">
        <v>1215</v>
      </c>
      <c r="E66" s="1576" t="s">
        <v>1216</v>
      </c>
      <c r="F66" s="1577" t="s">
        <v>1217</v>
      </c>
      <c r="G66" s="1577" t="s">
        <v>1218</v>
      </c>
      <c r="H66" s="1577" t="s">
        <v>3569</v>
      </c>
      <c r="I66" s="1612">
        <v>96635</v>
      </c>
      <c r="J66" s="1579">
        <v>30.901</v>
      </c>
      <c r="K66" s="1579">
        <v>122.917</v>
      </c>
      <c r="L66" s="1580">
        <f t="shared" si="0"/>
        <v>716346.04844826099</v>
      </c>
      <c r="M66" s="1579">
        <f t="shared" si="1"/>
        <v>153.81800000000001</v>
      </c>
      <c r="N66" s="1574">
        <f>20+15+7*2</f>
        <v>49</v>
      </c>
      <c r="O66" s="1580">
        <f t="shared" si="2"/>
        <v>4735115</v>
      </c>
      <c r="P66" s="512"/>
      <c r="Q66" s="495"/>
      <c r="R66" s="495"/>
      <c r="S66" s="495"/>
    </row>
    <row r="67" spans="1:19" ht="15.95" customHeight="1">
      <c r="A67" s="1574">
        <f t="shared" si="3"/>
        <v>55</v>
      </c>
      <c r="B67" s="1575" t="s">
        <v>889</v>
      </c>
      <c r="C67" s="1575" t="s">
        <v>284</v>
      </c>
      <c r="D67" s="1575" t="s">
        <v>1225</v>
      </c>
      <c r="E67" s="1576" t="s">
        <v>523</v>
      </c>
      <c r="F67" s="1577" t="s">
        <v>381</v>
      </c>
      <c r="G67" s="1577" t="s">
        <v>1226</v>
      </c>
      <c r="H67" s="1577" t="s">
        <v>3570</v>
      </c>
      <c r="I67" s="1610">
        <v>27755</v>
      </c>
      <c r="J67" s="1579"/>
      <c r="K67" s="1579"/>
      <c r="L67" s="1580">
        <f t="shared" si="0"/>
        <v>0</v>
      </c>
      <c r="M67" s="1579">
        <f t="shared" si="1"/>
        <v>0</v>
      </c>
      <c r="N67" s="1574">
        <f>20+6*1.5</f>
        <v>29</v>
      </c>
      <c r="O67" s="1580">
        <f t="shared" si="2"/>
        <v>804895</v>
      </c>
      <c r="P67" s="512"/>
      <c r="Q67" s="495"/>
      <c r="R67" s="495"/>
      <c r="S67" s="495"/>
    </row>
    <row r="68" spans="1:19" ht="15.95" customHeight="1">
      <c r="A68" s="1574">
        <f t="shared" si="3"/>
        <v>56</v>
      </c>
      <c r="B68" s="1575" t="s">
        <v>1227</v>
      </c>
      <c r="C68" s="1575" t="s">
        <v>3571</v>
      </c>
      <c r="D68" s="1575" t="s">
        <v>861</v>
      </c>
      <c r="E68" s="1576" t="s">
        <v>523</v>
      </c>
      <c r="F68" s="1577" t="s">
        <v>1228</v>
      </c>
      <c r="G68" s="1577" t="s">
        <v>1108</v>
      </c>
      <c r="H68" s="1577" t="s">
        <v>3438</v>
      </c>
      <c r="I68" s="1610">
        <v>29156</v>
      </c>
      <c r="J68" s="1579"/>
      <c r="K68" s="1579"/>
      <c r="L68" s="1580">
        <f t="shared" si="0"/>
        <v>0</v>
      </c>
      <c r="M68" s="1579">
        <f t="shared" si="1"/>
        <v>0</v>
      </c>
      <c r="N68" s="1574">
        <f>20+15+3*2</f>
        <v>41</v>
      </c>
      <c r="O68" s="1580">
        <f t="shared" si="2"/>
        <v>1195396</v>
      </c>
      <c r="P68" s="512"/>
      <c r="Q68" s="495"/>
      <c r="R68" s="495"/>
      <c r="S68" s="495"/>
    </row>
    <row r="69" spans="1:19" ht="15.95" customHeight="1">
      <c r="A69" s="1574">
        <f t="shared" si="3"/>
        <v>57</v>
      </c>
      <c r="B69" s="1581" t="s">
        <v>3572</v>
      </c>
      <c r="C69" s="1581" t="s">
        <v>3573</v>
      </c>
      <c r="D69" s="1581" t="s">
        <v>3574</v>
      </c>
      <c r="E69" s="1582" t="s">
        <v>525</v>
      </c>
      <c r="F69" s="1583" t="s">
        <v>3575</v>
      </c>
      <c r="G69" s="1583" t="s">
        <v>3576</v>
      </c>
      <c r="H69" s="1608" t="s">
        <v>3577</v>
      </c>
      <c r="I69" s="1609">
        <v>34847</v>
      </c>
      <c r="J69" s="1579">
        <v>22.945</v>
      </c>
      <c r="K69" s="1579">
        <v>67.944999999999993</v>
      </c>
      <c r="L69" s="1580">
        <f t="shared" si="0"/>
        <v>152638.03172604096</v>
      </c>
      <c r="M69" s="1587">
        <f t="shared" si="1"/>
        <v>90.889999999999986</v>
      </c>
      <c r="N69" s="1574">
        <f>20+15+5*2</f>
        <v>45</v>
      </c>
      <c r="O69" s="1580">
        <f t="shared" si="2"/>
        <v>1568115</v>
      </c>
      <c r="P69" s="512"/>
      <c r="Q69" s="495"/>
      <c r="R69" s="495"/>
      <c r="S69" s="495"/>
    </row>
    <row r="70" spans="1:19" ht="15.95" customHeight="1">
      <c r="A70" s="1574">
        <f t="shared" si="3"/>
        <v>58</v>
      </c>
      <c r="B70" s="1581" t="s">
        <v>3578</v>
      </c>
      <c r="C70" s="1581" t="s">
        <v>2004</v>
      </c>
      <c r="D70" s="1581" t="s">
        <v>3579</v>
      </c>
      <c r="E70" s="1582" t="s">
        <v>523</v>
      </c>
      <c r="F70" s="1583" t="s">
        <v>3580</v>
      </c>
      <c r="G70" s="1583" t="s">
        <v>1510</v>
      </c>
      <c r="H70" s="1608" t="s">
        <v>3581</v>
      </c>
      <c r="I70" s="1609">
        <v>29517</v>
      </c>
      <c r="J70" s="1579"/>
      <c r="K70" s="1579"/>
      <c r="L70" s="1580">
        <f t="shared" si="0"/>
        <v>0</v>
      </c>
      <c r="M70" s="1579">
        <f t="shared" si="1"/>
        <v>0</v>
      </c>
      <c r="N70" s="1574">
        <f>20+15+3*2</f>
        <v>41</v>
      </c>
      <c r="O70" s="1580">
        <f t="shared" si="2"/>
        <v>1210197</v>
      </c>
      <c r="P70" s="512"/>
      <c r="Q70" s="495"/>
      <c r="R70" s="495"/>
      <c r="S70" s="495"/>
    </row>
    <row r="71" spans="1:19" ht="15.95" customHeight="1">
      <c r="A71" s="1574">
        <f t="shared" si="3"/>
        <v>59</v>
      </c>
      <c r="B71" s="1581" t="s">
        <v>3582</v>
      </c>
      <c r="C71" s="1581" t="s">
        <v>3583</v>
      </c>
      <c r="D71" s="1581" t="s">
        <v>1276</v>
      </c>
      <c r="E71" s="1582" t="s">
        <v>523</v>
      </c>
      <c r="F71" s="1583" t="s">
        <v>3584</v>
      </c>
      <c r="G71" s="1583" t="s">
        <v>1343</v>
      </c>
      <c r="H71" s="1608" t="s">
        <v>3585</v>
      </c>
      <c r="I71" s="1609">
        <v>28800</v>
      </c>
      <c r="J71" s="1579"/>
      <c r="K71" s="1579"/>
      <c r="L71" s="1580">
        <f t="shared" si="0"/>
        <v>0</v>
      </c>
      <c r="M71" s="1579">
        <f t="shared" si="1"/>
        <v>0</v>
      </c>
      <c r="N71" s="1574">
        <f>20+1*1.5</f>
        <v>21.5</v>
      </c>
      <c r="O71" s="1580">
        <f t="shared" si="2"/>
        <v>619200</v>
      </c>
      <c r="P71" s="512"/>
      <c r="Q71" s="495"/>
      <c r="R71" s="495"/>
      <c r="S71" s="495"/>
    </row>
    <row r="72" spans="1:19" ht="15.95" customHeight="1">
      <c r="A72" s="1574">
        <f t="shared" si="3"/>
        <v>60</v>
      </c>
      <c r="B72" s="1575" t="s">
        <v>1231</v>
      </c>
      <c r="C72" s="1575" t="s">
        <v>3586</v>
      </c>
      <c r="D72" s="1575" t="s">
        <v>1232</v>
      </c>
      <c r="E72" s="1576" t="s">
        <v>523</v>
      </c>
      <c r="F72" s="1577" t="s">
        <v>397</v>
      </c>
      <c r="G72" s="1577" t="s">
        <v>1233</v>
      </c>
      <c r="H72" s="1577" t="s">
        <v>3587</v>
      </c>
      <c r="I72" s="1610">
        <v>28099</v>
      </c>
      <c r="J72" s="1579"/>
      <c r="K72" s="1579"/>
      <c r="L72" s="1580">
        <f t="shared" si="0"/>
        <v>0</v>
      </c>
      <c r="M72" s="1579">
        <f t="shared" si="1"/>
        <v>0</v>
      </c>
      <c r="N72" s="1574">
        <f>20+7*1.5</f>
        <v>30.5</v>
      </c>
      <c r="O72" s="1580">
        <f t="shared" si="2"/>
        <v>857019.5</v>
      </c>
      <c r="P72" s="512"/>
      <c r="Q72" s="495"/>
      <c r="R72" s="495"/>
      <c r="S72" s="495"/>
    </row>
    <row r="73" spans="1:19" ht="15.95" customHeight="1">
      <c r="A73" s="1574">
        <f t="shared" si="3"/>
        <v>61</v>
      </c>
      <c r="B73" s="1575" t="s">
        <v>1234</v>
      </c>
      <c r="C73" s="1575" t="s">
        <v>3588</v>
      </c>
      <c r="D73" s="1575" t="s">
        <v>1235</v>
      </c>
      <c r="E73" s="1576" t="s">
        <v>524</v>
      </c>
      <c r="F73" s="1577" t="s">
        <v>1236</v>
      </c>
      <c r="G73" s="1577" t="s">
        <v>1237</v>
      </c>
      <c r="H73" s="1577" t="s">
        <v>3569</v>
      </c>
      <c r="I73" s="1610">
        <v>25545</v>
      </c>
      <c r="J73" s="1579"/>
      <c r="K73" s="1579"/>
      <c r="L73" s="1580">
        <f t="shared" si="0"/>
        <v>0</v>
      </c>
      <c r="M73" s="1579">
        <f t="shared" si="1"/>
        <v>0</v>
      </c>
      <c r="N73" s="1574">
        <f>20+5*1.5</f>
        <v>27.5</v>
      </c>
      <c r="O73" s="1580">
        <f t="shared" si="2"/>
        <v>702487.5</v>
      </c>
      <c r="P73" s="512"/>
      <c r="Q73" s="495"/>
      <c r="R73" s="495"/>
      <c r="S73" s="495"/>
    </row>
    <row r="74" spans="1:19" ht="15.95" customHeight="1">
      <c r="A74" s="1574">
        <f t="shared" si="3"/>
        <v>62</v>
      </c>
      <c r="B74" s="1575" t="s">
        <v>1238</v>
      </c>
      <c r="C74" s="1575" t="s">
        <v>3589</v>
      </c>
      <c r="D74" s="1575" t="s">
        <v>1239</v>
      </c>
      <c r="E74" s="1576" t="s">
        <v>523</v>
      </c>
      <c r="F74" s="1577" t="s">
        <v>1240</v>
      </c>
      <c r="G74" s="1577" t="s">
        <v>1241</v>
      </c>
      <c r="H74" s="1577" t="s">
        <v>3590</v>
      </c>
      <c r="I74" s="1610">
        <v>29517</v>
      </c>
      <c r="J74" s="1579"/>
      <c r="K74" s="1579"/>
      <c r="L74" s="1580">
        <f t="shared" si="0"/>
        <v>0</v>
      </c>
      <c r="M74" s="1579">
        <f t="shared" si="1"/>
        <v>0</v>
      </c>
      <c r="N74" s="1574">
        <f>20+15+4*2</f>
        <v>43</v>
      </c>
      <c r="O74" s="1580">
        <f t="shared" si="2"/>
        <v>1269231</v>
      </c>
      <c r="P74" s="512"/>
      <c r="Q74" s="495"/>
      <c r="R74" s="495"/>
      <c r="S74" s="495"/>
    </row>
    <row r="75" spans="1:19" s="1611" customFormat="1" ht="15.95" customHeight="1">
      <c r="A75" s="1574">
        <f t="shared" si="3"/>
        <v>63</v>
      </c>
      <c r="B75" s="1575" t="s">
        <v>1238</v>
      </c>
      <c r="C75" s="1575" t="s">
        <v>3591</v>
      </c>
      <c r="D75" s="1575" t="s">
        <v>1242</v>
      </c>
      <c r="E75" s="1576" t="s">
        <v>523</v>
      </c>
      <c r="F75" s="1577" t="s">
        <v>1240</v>
      </c>
      <c r="G75" s="1577" t="s">
        <v>1241</v>
      </c>
      <c r="H75" s="1577" t="s">
        <v>3590</v>
      </c>
      <c r="I75" s="1610">
        <v>29156</v>
      </c>
      <c r="J75" s="1579"/>
      <c r="K75" s="1579"/>
      <c r="L75" s="1580">
        <f t="shared" si="0"/>
        <v>0</v>
      </c>
      <c r="M75" s="1579">
        <f t="shared" si="1"/>
        <v>0</v>
      </c>
      <c r="N75" s="1574">
        <f>20+15+4*2</f>
        <v>43</v>
      </c>
      <c r="O75" s="1580">
        <f t="shared" si="2"/>
        <v>1253708</v>
      </c>
      <c r="P75" s="512"/>
      <c r="Q75" s="495"/>
      <c r="R75" s="495"/>
      <c r="S75" s="495"/>
    </row>
    <row r="76" spans="1:19" ht="15.95" customHeight="1">
      <c r="A76" s="1574">
        <f t="shared" si="3"/>
        <v>64</v>
      </c>
      <c r="B76" s="1581" t="s">
        <v>1238</v>
      </c>
      <c r="C76" s="1581" t="s">
        <v>3483</v>
      </c>
      <c r="D76" s="1581" t="s">
        <v>3592</v>
      </c>
      <c r="E76" s="1582" t="s">
        <v>523</v>
      </c>
      <c r="F76" s="1583" t="s">
        <v>3593</v>
      </c>
      <c r="G76" s="1583" t="s">
        <v>3594</v>
      </c>
      <c r="H76" s="1608" t="s">
        <v>3595</v>
      </c>
      <c r="I76" s="1609">
        <v>29517</v>
      </c>
      <c r="J76" s="1579"/>
      <c r="K76" s="1579"/>
      <c r="L76" s="1580">
        <f t="shared" si="0"/>
        <v>0</v>
      </c>
      <c r="M76" s="1579">
        <f t="shared" si="1"/>
        <v>0</v>
      </c>
      <c r="N76" s="1574">
        <f>20+15+8*2</f>
        <v>51</v>
      </c>
      <c r="O76" s="1580">
        <f t="shared" si="2"/>
        <v>1505367</v>
      </c>
      <c r="P76" s="512"/>
      <c r="Q76" s="495"/>
      <c r="R76" s="495"/>
      <c r="S76" s="495"/>
    </row>
    <row r="77" spans="1:19" ht="15.95" customHeight="1">
      <c r="A77" s="1574">
        <f t="shared" si="3"/>
        <v>65</v>
      </c>
      <c r="B77" s="1575" t="s">
        <v>1243</v>
      </c>
      <c r="C77" s="1575" t="s">
        <v>3596</v>
      </c>
      <c r="D77" s="1575" t="s">
        <v>1244</v>
      </c>
      <c r="E77" s="1576" t="s">
        <v>524</v>
      </c>
      <c r="F77" s="1577" t="s">
        <v>1245</v>
      </c>
      <c r="G77" s="1577" t="s">
        <v>1246</v>
      </c>
      <c r="H77" s="1577" t="s">
        <v>3597</v>
      </c>
      <c r="I77" s="1610">
        <v>25861</v>
      </c>
      <c r="J77" s="1579"/>
      <c r="K77" s="1579"/>
      <c r="L77" s="1580">
        <f t="shared" ref="L77:L140" si="4">I77*M77*0.0481927</f>
        <v>0</v>
      </c>
      <c r="M77" s="1579">
        <f t="shared" ref="M77:M140" si="5">J77+K77</f>
        <v>0</v>
      </c>
      <c r="N77" s="1574">
        <f>20+15+6*2</f>
        <v>47</v>
      </c>
      <c r="O77" s="1580">
        <f t="shared" ref="O77:O140" si="6">I77/30*30*N77</f>
        <v>1215467</v>
      </c>
      <c r="P77" s="512"/>
      <c r="Q77" s="495"/>
      <c r="R77" s="495"/>
      <c r="S77" s="495"/>
    </row>
    <row r="78" spans="1:19" ht="15.95" customHeight="1">
      <c r="A78" s="1574">
        <f t="shared" si="3"/>
        <v>66</v>
      </c>
      <c r="B78" s="1575" t="s">
        <v>1247</v>
      </c>
      <c r="C78" s="1575" t="s">
        <v>3598</v>
      </c>
      <c r="D78" s="1575" t="s">
        <v>1194</v>
      </c>
      <c r="E78" s="1576" t="s">
        <v>520</v>
      </c>
      <c r="F78" s="1577" t="s">
        <v>1248</v>
      </c>
      <c r="G78" s="1577" t="s">
        <v>1249</v>
      </c>
      <c r="H78" s="1577" t="s">
        <v>2730</v>
      </c>
      <c r="I78" s="1610">
        <v>46759</v>
      </c>
      <c r="J78" s="1579"/>
      <c r="K78" s="1579"/>
      <c r="L78" s="1580">
        <f t="shared" si="4"/>
        <v>0</v>
      </c>
      <c r="M78" s="1579">
        <f t="shared" si="5"/>
        <v>0</v>
      </c>
      <c r="N78" s="1574">
        <f>20+15+5*2</f>
        <v>45</v>
      </c>
      <c r="O78" s="1580">
        <f t="shared" si="6"/>
        <v>2104155</v>
      </c>
      <c r="P78" s="512"/>
      <c r="Q78" s="495"/>
      <c r="R78" s="495"/>
      <c r="S78" s="495"/>
    </row>
    <row r="79" spans="1:19" ht="15.95" customHeight="1">
      <c r="A79" s="1574">
        <f t="shared" ref="A79:A142" si="7">A78+1</f>
        <v>67</v>
      </c>
      <c r="B79" s="1575" t="s">
        <v>1247</v>
      </c>
      <c r="C79" s="1575" t="s">
        <v>3599</v>
      </c>
      <c r="D79" s="1575" t="s">
        <v>1250</v>
      </c>
      <c r="E79" s="1576" t="s">
        <v>522</v>
      </c>
      <c r="F79" s="1577" t="s">
        <v>1251</v>
      </c>
      <c r="G79" s="1577" t="s">
        <v>1252</v>
      </c>
      <c r="H79" s="1577" t="s">
        <v>3506</v>
      </c>
      <c r="I79" s="1610">
        <v>38332</v>
      </c>
      <c r="J79" s="1587">
        <v>10.46</v>
      </c>
      <c r="K79" s="1579">
        <v>85.960999999999999</v>
      </c>
      <c r="L79" s="1580">
        <f t="shared" si="4"/>
        <v>178120.69013906439</v>
      </c>
      <c r="M79" s="1579">
        <f t="shared" si="5"/>
        <v>96.420999999999992</v>
      </c>
      <c r="N79" s="1574">
        <f>20+15+8*2</f>
        <v>51</v>
      </c>
      <c r="O79" s="1580">
        <f t="shared" si="6"/>
        <v>1954932</v>
      </c>
      <c r="P79" s="512"/>
      <c r="Q79" s="495"/>
      <c r="R79" s="495"/>
      <c r="S79" s="495"/>
    </row>
    <row r="80" spans="1:19" ht="15.95" customHeight="1">
      <c r="A80" s="1574">
        <f t="shared" si="7"/>
        <v>68</v>
      </c>
      <c r="B80" s="1581" t="s">
        <v>1247</v>
      </c>
      <c r="C80" s="1581" t="s">
        <v>3600</v>
      </c>
      <c r="D80" s="1581" t="s">
        <v>3601</v>
      </c>
      <c r="E80" s="1582" t="s">
        <v>3602</v>
      </c>
      <c r="F80" s="1583" t="s">
        <v>3603</v>
      </c>
      <c r="G80" s="1583" t="s">
        <v>3604</v>
      </c>
      <c r="H80" s="1608" t="s">
        <v>3605</v>
      </c>
      <c r="I80" s="1609">
        <v>31680</v>
      </c>
      <c r="J80" s="1579"/>
      <c r="K80" s="1579"/>
      <c r="L80" s="1580">
        <f t="shared" si="4"/>
        <v>0</v>
      </c>
      <c r="M80" s="1579">
        <f t="shared" si="5"/>
        <v>0</v>
      </c>
      <c r="N80" s="1574">
        <f>20+6*1.5</f>
        <v>29</v>
      </c>
      <c r="O80" s="1580">
        <f t="shared" si="6"/>
        <v>918720</v>
      </c>
      <c r="P80" s="512"/>
      <c r="Q80" s="495"/>
      <c r="R80" s="495"/>
      <c r="S80" s="495"/>
    </row>
    <row r="81" spans="1:19" ht="15.95" customHeight="1">
      <c r="A81" s="1574">
        <f t="shared" si="7"/>
        <v>69</v>
      </c>
      <c r="B81" s="1606" t="s">
        <v>3606</v>
      </c>
      <c r="C81" s="1606" t="s">
        <v>3607</v>
      </c>
      <c r="D81" s="1606" t="s">
        <v>1361</v>
      </c>
      <c r="E81" s="1607" t="s">
        <v>1137</v>
      </c>
      <c r="F81" s="1608" t="s">
        <v>3608</v>
      </c>
      <c r="G81" s="1608" t="s">
        <v>1147</v>
      </c>
      <c r="H81" s="1608" t="s">
        <v>3609</v>
      </c>
      <c r="I81" s="1609">
        <v>25003</v>
      </c>
      <c r="J81" s="1579"/>
      <c r="K81" s="1579"/>
      <c r="L81" s="1580">
        <f t="shared" si="4"/>
        <v>0</v>
      </c>
      <c r="M81" s="1579">
        <f t="shared" si="5"/>
        <v>0</v>
      </c>
      <c r="N81" s="1574">
        <f>20+15+0*2</f>
        <v>35</v>
      </c>
      <c r="O81" s="1580">
        <f t="shared" si="6"/>
        <v>875105</v>
      </c>
      <c r="P81" s="512"/>
      <c r="Q81" s="495"/>
      <c r="R81" s="495"/>
      <c r="S81" s="495"/>
    </row>
    <row r="82" spans="1:19" ht="15.95" customHeight="1">
      <c r="A82" s="1574">
        <f t="shared" si="7"/>
        <v>70</v>
      </c>
      <c r="B82" s="1581" t="s">
        <v>3606</v>
      </c>
      <c r="C82" s="1581" t="s">
        <v>3610</v>
      </c>
      <c r="D82" s="1581" t="s">
        <v>3611</v>
      </c>
      <c r="E82" s="1582" t="s">
        <v>523</v>
      </c>
      <c r="F82" s="1583" t="s">
        <v>3612</v>
      </c>
      <c r="G82" s="1583" t="s">
        <v>3546</v>
      </c>
      <c r="H82" s="1608" t="s">
        <v>3407</v>
      </c>
      <c r="I82" s="1609">
        <v>28447</v>
      </c>
      <c r="J82" s="1579"/>
      <c r="K82" s="1579"/>
      <c r="L82" s="1580">
        <f t="shared" si="4"/>
        <v>0</v>
      </c>
      <c r="M82" s="1579">
        <f t="shared" si="5"/>
        <v>0</v>
      </c>
      <c r="N82" s="1574">
        <f>20+8*1.5</f>
        <v>32</v>
      </c>
      <c r="O82" s="1580">
        <f t="shared" si="6"/>
        <v>910304</v>
      </c>
      <c r="P82" s="512"/>
      <c r="Q82" s="495"/>
      <c r="R82" s="495"/>
      <c r="S82" s="495"/>
    </row>
    <row r="83" spans="1:19" ht="15.95" customHeight="1">
      <c r="A83" s="1574">
        <f t="shared" si="7"/>
        <v>71</v>
      </c>
      <c r="B83" s="1581" t="s">
        <v>1253</v>
      </c>
      <c r="C83" s="1581" t="s">
        <v>3613</v>
      </c>
      <c r="D83" s="1581" t="s">
        <v>3614</v>
      </c>
      <c r="E83" s="1582" t="s">
        <v>523</v>
      </c>
      <c r="F83" s="1583" t="s">
        <v>3615</v>
      </c>
      <c r="G83" s="1583" t="s">
        <v>1462</v>
      </c>
      <c r="H83" s="1608" t="s">
        <v>3616</v>
      </c>
      <c r="I83" s="1609">
        <v>27755</v>
      </c>
      <c r="J83" s="1579"/>
      <c r="K83" s="1579"/>
      <c r="L83" s="1580">
        <f t="shared" si="4"/>
        <v>0</v>
      </c>
      <c r="M83" s="1579">
        <f t="shared" si="5"/>
        <v>0</v>
      </c>
      <c r="N83" s="1574">
        <f>20+6*1.5</f>
        <v>29</v>
      </c>
      <c r="O83" s="1580">
        <f t="shared" si="6"/>
        <v>804895</v>
      </c>
      <c r="P83" s="512"/>
      <c r="Q83" s="495"/>
      <c r="R83" s="495"/>
      <c r="S83" s="495"/>
    </row>
    <row r="84" spans="1:19" ht="15.95" customHeight="1">
      <c r="A84" s="1574">
        <f t="shared" si="7"/>
        <v>72</v>
      </c>
      <c r="B84" s="1575" t="s">
        <v>1254</v>
      </c>
      <c r="C84" s="1575" t="s">
        <v>3617</v>
      </c>
      <c r="D84" s="1575" t="s">
        <v>1255</v>
      </c>
      <c r="E84" s="1576" t="s">
        <v>520</v>
      </c>
      <c r="F84" s="1577" t="s">
        <v>1256</v>
      </c>
      <c r="G84" s="1577" t="s">
        <v>1257</v>
      </c>
      <c r="H84" s="1577" t="s">
        <v>3618</v>
      </c>
      <c r="I84" s="1610">
        <v>45269</v>
      </c>
      <c r="J84" s="1579"/>
      <c r="K84" s="1579"/>
      <c r="L84" s="1580">
        <f t="shared" si="4"/>
        <v>0</v>
      </c>
      <c r="M84" s="1579">
        <f t="shared" si="5"/>
        <v>0</v>
      </c>
      <c r="N84" s="1574">
        <f>20+6*1.5</f>
        <v>29</v>
      </c>
      <c r="O84" s="1580">
        <f t="shared" si="6"/>
        <v>1312801</v>
      </c>
      <c r="P84" s="512"/>
      <c r="Q84" s="495"/>
      <c r="R84" s="495"/>
      <c r="S84" s="495"/>
    </row>
    <row r="85" spans="1:19" s="1611" customFormat="1" ht="15.95" customHeight="1">
      <c r="A85" s="1574">
        <f t="shared" si="7"/>
        <v>73</v>
      </c>
      <c r="B85" s="1575" t="s">
        <v>1258</v>
      </c>
      <c r="C85" s="1575" t="s">
        <v>3619</v>
      </c>
      <c r="D85" s="1575" t="s">
        <v>1259</v>
      </c>
      <c r="E85" s="1576" t="s">
        <v>1260</v>
      </c>
      <c r="F85" s="1577" t="s">
        <v>1261</v>
      </c>
      <c r="G85" s="1577" t="s">
        <v>1262</v>
      </c>
      <c r="H85" s="1577" t="s">
        <v>3454</v>
      </c>
      <c r="I85" s="1610">
        <v>57805</v>
      </c>
      <c r="J85" s="1587">
        <v>36.5</v>
      </c>
      <c r="K85" s="1579">
        <v>55.625</v>
      </c>
      <c r="L85" s="1580">
        <f t="shared" si="4"/>
        <v>256639.89253993749</v>
      </c>
      <c r="M85" s="1579">
        <f t="shared" si="5"/>
        <v>92.125</v>
      </c>
      <c r="N85" s="1574">
        <f>20+15+1*2</f>
        <v>37</v>
      </c>
      <c r="O85" s="1580">
        <f t="shared" si="6"/>
        <v>2138785</v>
      </c>
      <c r="P85" s="512"/>
      <c r="Q85" s="495"/>
      <c r="R85" s="495"/>
      <c r="S85" s="495"/>
    </row>
    <row r="86" spans="1:19" ht="15.95" customHeight="1">
      <c r="A86" s="1574">
        <f t="shared" si="7"/>
        <v>74</v>
      </c>
      <c r="B86" s="1606" t="s">
        <v>3620</v>
      </c>
      <c r="C86" s="1606" t="s">
        <v>3621</v>
      </c>
      <c r="D86" s="1606" t="s">
        <v>1317</v>
      </c>
      <c r="E86" s="1607" t="s">
        <v>523</v>
      </c>
      <c r="F86" s="1608" t="s">
        <v>3400</v>
      </c>
      <c r="G86" s="1608" t="s">
        <v>3622</v>
      </c>
      <c r="H86" s="1608" t="s">
        <v>2817</v>
      </c>
      <c r="I86" s="1609">
        <v>27755</v>
      </c>
      <c r="J86" s="1579"/>
      <c r="K86" s="1579"/>
      <c r="L86" s="1580">
        <f t="shared" si="4"/>
        <v>0</v>
      </c>
      <c r="M86" s="1579">
        <f t="shared" si="5"/>
        <v>0</v>
      </c>
      <c r="N86" s="1574">
        <f>20+15+0*2</f>
        <v>35</v>
      </c>
      <c r="O86" s="1580">
        <f t="shared" si="6"/>
        <v>971425</v>
      </c>
      <c r="P86" s="512"/>
      <c r="Q86" s="495"/>
      <c r="R86" s="495"/>
      <c r="S86" s="495"/>
    </row>
    <row r="87" spans="1:19" ht="15.95" customHeight="1">
      <c r="A87" s="1574">
        <f t="shared" si="7"/>
        <v>75</v>
      </c>
      <c r="B87" s="1575" t="s">
        <v>1263</v>
      </c>
      <c r="C87" s="1575" t="s">
        <v>3623</v>
      </c>
      <c r="D87" s="1575" t="s">
        <v>1264</v>
      </c>
      <c r="E87" s="1576" t="s">
        <v>528</v>
      </c>
      <c r="F87" s="1577" t="s">
        <v>1265</v>
      </c>
      <c r="G87" s="1577" t="s">
        <v>1266</v>
      </c>
      <c r="H87" s="1577" t="s">
        <v>3624</v>
      </c>
      <c r="I87" s="1610">
        <v>53700</v>
      </c>
      <c r="J87" s="1587">
        <v>6.25</v>
      </c>
      <c r="K87" s="1587">
        <v>65</v>
      </c>
      <c r="L87" s="1580">
        <f t="shared" si="4"/>
        <v>184391.2942875</v>
      </c>
      <c r="M87" s="1587">
        <f t="shared" si="5"/>
        <v>71.25</v>
      </c>
      <c r="N87" s="1574">
        <f>20+15+8*2</f>
        <v>51</v>
      </c>
      <c r="O87" s="1580">
        <f t="shared" si="6"/>
        <v>2738700</v>
      </c>
      <c r="P87" s="512"/>
      <c r="Q87" s="495"/>
      <c r="R87" s="495"/>
      <c r="S87" s="495"/>
    </row>
    <row r="88" spans="1:19" ht="15.95" customHeight="1">
      <c r="A88" s="1574">
        <f t="shared" si="7"/>
        <v>76</v>
      </c>
      <c r="B88" s="1575" t="s">
        <v>1263</v>
      </c>
      <c r="C88" s="1575" t="s">
        <v>3625</v>
      </c>
      <c r="D88" s="1575" t="s">
        <v>1267</v>
      </c>
      <c r="E88" s="1576" t="s">
        <v>528</v>
      </c>
      <c r="F88" s="1577" t="s">
        <v>1268</v>
      </c>
      <c r="G88" s="1577" t="s">
        <v>1269</v>
      </c>
      <c r="H88" s="1577" t="s">
        <v>3626</v>
      </c>
      <c r="I88" s="1610">
        <v>53700</v>
      </c>
      <c r="J88" s="1587">
        <v>18.25</v>
      </c>
      <c r="K88" s="1587">
        <v>76.2</v>
      </c>
      <c r="L88" s="1580">
        <f t="shared" si="4"/>
        <v>244431.68765549999</v>
      </c>
      <c r="M88" s="1587">
        <f t="shared" si="5"/>
        <v>94.45</v>
      </c>
      <c r="N88" s="1574">
        <f>20+15+6*2</f>
        <v>47</v>
      </c>
      <c r="O88" s="1580">
        <f t="shared" si="6"/>
        <v>2523900</v>
      </c>
      <c r="P88" s="512"/>
      <c r="Q88" s="495"/>
      <c r="R88" s="495"/>
      <c r="S88" s="495"/>
    </row>
    <row r="89" spans="1:19" ht="15.95" customHeight="1">
      <c r="A89" s="1574">
        <f t="shared" si="7"/>
        <v>77</v>
      </c>
      <c r="B89" s="1575" t="s">
        <v>1263</v>
      </c>
      <c r="C89" s="1575" t="s">
        <v>806</v>
      </c>
      <c r="D89" s="1575" t="s">
        <v>1263</v>
      </c>
      <c r="E89" s="1576" t="s">
        <v>523</v>
      </c>
      <c r="F89" s="1577" t="s">
        <v>1270</v>
      </c>
      <c r="G89" s="1577" t="s">
        <v>1271</v>
      </c>
      <c r="H89" s="1577" t="s">
        <v>3358</v>
      </c>
      <c r="I89" s="1610">
        <v>28800</v>
      </c>
      <c r="J89" s="1579"/>
      <c r="K89" s="1579"/>
      <c r="L89" s="1580">
        <f t="shared" si="4"/>
        <v>0</v>
      </c>
      <c r="M89" s="1579">
        <f t="shared" si="5"/>
        <v>0</v>
      </c>
      <c r="N89" s="1574">
        <f>20+15+2*2</f>
        <v>39</v>
      </c>
      <c r="O89" s="1580">
        <f t="shared" si="6"/>
        <v>1123200</v>
      </c>
      <c r="P89" s="512"/>
      <c r="Q89" s="495"/>
      <c r="R89" s="495"/>
      <c r="S89" s="495"/>
    </row>
    <row r="90" spans="1:19" ht="15.95" customHeight="1">
      <c r="A90" s="1574">
        <f t="shared" si="7"/>
        <v>78</v>
      </c>
      <c r="B90" s="1606" t="s">
        <v>1263</v>
      </c>
      <c r="C90" s="1606" t="s">
        <v>3374</v>
      </c>
      <c r="D90" s="1606" t="s">
        <v>876</v>
      </c>
      <c r="E90" s="1607" t="s">
        <v>521</v>
      </c>
      <c r="F90" s="1608" t="s">
        <v>3627</v>
      </c>
      <c r="G90" s="1608" t="s">
        <v>3628</v>
      </c>
      <c r="H90" s="1608" t="s">
        <v>3365</v>
      </c>
      <c r="I90" s="1609">
        <v>52838</v>
      </c>
      <c r="J90" s="1579"/>
      <c r="K90" s="1579"/>
      <c r="L90" s="1580">
        <f t="shared" si="4"/>
        <v>0</v>
      </c>
      <c r="M90" s="1579">
        <f t="shared" si="5"/>
        <v>0</v>
      </c>
      <c r="N90" s="1574">
        <f>20+15+5*2</f>
        <v>45</v>
      </c>
      <c r="O90" s="1580">
        <f t="shared" si="6"/>
        <v>2377710</v>
      </c>
      <c r="P90" s="512"/>
      <c r="Q90" s="495"/>
      <c r="R90" s="495"/>
      <c r="S90" s="495"/>
    </row>
    <row r="91" spans="1:19" ht="15.95" customHeight="1">
      <c r="A91" s="1574">
        <f t="shared" si="7"/>
        <v>79</v>
      </c>
      <c r="B91" s="1575" t="s">
        <v>1272</v>
      </c>
      <c r="C91" s="1575" t="s">
        <v>3629</v>
      </c>
      <c r="D91" s="1575" t="s">
        <v>1273</v>
      </c>
      <c r="E91" s="1576" t="s">
        <v>522</v>
      </c>
      <c r="F91" s="1577" t="s">
        <v>1274</v>
      </c>
      <c r="G91" s="1577" t="s">
        <v>1275</v>
      </c>
      <c r="H91" s="1577" t="s">
        <v>3630</v>
      </c>
      <c r="I91" s="1610">
        <v>37400</v>
      </c>
      <c r="J91" s="1579">
        <v>30.289000000000001</v>
      </c>
      <c r="K91" s="1587">
        <v>129.91399999999999</v>
      </c>
      <c r="L91" s="1580">
        <f t="shared" si="4"/>
        <v>288751.00541693997</v>
      </c>
      <c r="M91" s="1579">
        <f t="shared" si="5"/>
        <v>160.20299999999997</v>
      </c>
      <c r="N91" s="1574">
        <f>20+15+6*2</f>
        <v>47</v>
      </c>
      <c r="O91" s="1580">
        <f t="shared" si="6"/>
        <v>1757800</v>
      </c>
      <c r="P91" s="512"/>
      <c r="Q91" s="495"/>
      <c r="R91" s="495"/>
      <c r="S91" s="495"/>
    </row>
    <row r="92" spans="1:19" ht="15.95" customHeight="1">
      <c r="A92" s="1574">
        <f t="shared" si="7"/>
        <v>80</v>
      </c>
      <c r="B92" s="1581" t="s">
        <v>3631</v>
      </c>
      <c r="C92" s="1581" t="s">
        <v>3409</v>
      </c>
      <c r="D92" s="1581" t="s">
        <v>1307</v>
      </c>
      <c r="E92" s="1582" t="s">
        <v>520</v>
      </c>
      <c r="F92" s="1583" t="s">
        <v>3428</v>
      </c>
      <c r="G92" s="1583" t="s">
        <v>1115</v>
      </c>
      <c r="H92" s="1608" t="s">
        <v>3430</v>
      </c>
      <c r="I92" s="1609">
        <v>50702</v>
      </c>
      <c r="J92" s="1579"/>
      <c r="K92" s="1579"/>
      <c r="L92" s="1580">
        <f t="shared" si="4"/>
        <v>0</v>
      </c>
      <c r="M92" s="1579">
        <f t="shared" si="5"/>
        <v>0</v>
      </c>
      <c r="N92" s="1574">
        <f>20+15+2*2</f>
        <v>39</v>
      </c>
      <c r="O92" s="1580">
        <f t="shared" si="6"/>
        <v>1977378</v>
      </c>
      <c r="P92" s="512"/>
      <c r="Q92" s="495"/>
      <c r="R92" s="495"/>
      <c r="S92" s="495"/>
    </row>
    <row r="93" spans="1:19" ht="15.95" customHeight="1">
      <c r="A93" s="1574">
        <f t="shared" si="7"/>
        <v>81</v>
      </c>
      <c r="B93" s="1581" t="s">
        <v>3632</v>
      </c>
      <c r="C93" s="1581" t="s">
        <v>3633</v>
      </c>
      <c r="D93" s="1581" t="s">
        <v>3634</v>
      </c>
      <c r="E93" s="1582" t="s">
        <v>523</v>
      </c>
      <c r="F93" s="1583" t="s">
        <v>3635</v>
      </c>
      <c r="G93" s="1583" t="s">
        <v>3636</v>
      </c>
      <c r="H93" s="1608" t="s">
        <v>3590</v>
      </c>
      <c r="I93" s="1609">
        <v>27755</v>
      </c>
      <c r="J93" s="1579"/>
      <c r="K93" s="1579"/>
      <c r="L93" s="1580">
        <f t="shared" si="4"/>
        <v>0</v>
      </c>
      <c r="M93" s="1579">
        <f t="shared" si="5"/>
        <v>0</v>
      </c>
      <c r="N93" s="1574">
        <f>20+15+3*2</f>
        <v>41</v>
      </c>
      <c r="O93" s="1580">
        <f t="shared" si="6"/>
        <v>1137955</v>
      </c>
      <c r="P93" s="512"/>
      <c r="Q93" s="495"/>
      <c r="R93" s="495"/>
      <c r="S93" s="495"/>
    </row>
    <row r="94" spans="1:19" ht="15.95" customHeight="1">
      <c r="A94" s="1574">
        <f t="shared" si="7"/>
        <v>82</v>
      </c>
      <c r="B94" s="1581" t="s">
        <v>3637</v>
      </c>
      <c r="C94" s="1581" t="s">
        <v>3638</v>
      </c>
      <c r="D94" s="1581" t="s">
        <v>3639</v>
      </c>
      <c r="E94" s="1582" t="s">
        <v>523</v>
      </c>
      <c r="F94" s="1583" t="s">
        <v>3640</v>
      </c>
      <c r="G94" s="1583" t="s">
        <v>3641</v>
      </c>
      <c r="H94" s="1608" t="s">
        <v>3642</v>
      </c>
      <c r="I94" s="1609">
        <v>28447</v>
      </c>
      <c r="J94" s="1579"/>
      <c r="K94" s="1579"/>
      <c r="L94" s="1580">
        <f t="shared" si="4"/>
        <v>0</v>
      </c>
      <c r="M94" s="1579">
        <f t="shared" si="5"/>
        <v>0</v>
      </c>
      <c r="N94" s="1574">
        <f>20+2*1.5</f>
        <v>23</v>
      </c>
      <c r="O94" s="1580">
        <f t="shared" si="6"/>
        <v>654281</v>
      </c>
      <c r="P94" s="512"/>
      <c r="Q94" s="495"/>
      <c r="R94" s="495"/>
      <c r="S94" s="495"/>
    </row>
    <row r="95" spans="1:19" ht="15.95" customHeight="1">
      <c r="A95" s="1574">
        <f t="shared" si="7"/>
        <v>83</v>
      </c>
      <c r="B95" s="1575" t="s">
        <v>1278</v>
      </c>
      <c r="C95" s="1575" t="s">
        <v>3643</v>
      </c>
      <c r="D95" s="1575" t="s">
        <v>1279</v>
      </c>
      <c r="E95" s="1576" t="s">
        <v>522</v>
      </c>
      <c r="F95" s="1577" t="s">
        <v>1280</v>
      </c>
      <c r="G95" s="1577" t="s">
        <v>1281</v>
      </c>
      <c r="H95" s="1577" t="s">
        <v>3644</v>
      </c>
      <c r="I95" s="1610">
        <v>36942</v>
      </c>
      <c r="J95" s="1579">
        <v>68.957999999999998</v>
      </c>
      <c r="K95" s="1587">
        <v>147.96</v>
      </c>
      <c r="L95" s="1580">
        <f t="shared" si="4"/>
        <v>386186.64753048116</v>
      </c>
      <c r="M95" s="1579">
        <f t="shared" si="5"/>
        <v>216.91800000000001</v>
      </c>
      <c r="N95" s="1574">
        <f>20+15+13*2</f>
        <v>61</v>
      </c>
      <c r="O95" s="1580">
        <f t="shared" si="6"/>
        <v>2253462</v>
      </c>
      <c r="P95" s="512"/>
      <c r="Q95" s="495"/>
      <c r="R95" s="495"/>
      <c r="S95" s="495"/>
    </row>
    <row r="96" spans="1:19" ht="15.95" customHeight="1">
      <c r="A96" s="1574">
        <f t="shared" si="7"/>
        <v>84</v>
      </c>
      <c r="B96" s="1581" t="s">
        <v>3645</v>
      </c>
      <c r="C96" s="1581" t="s">
        <v>3646</v>
      </c>
      <c r="D96" s="1581" t="s">
        <v>1144</v>
      </c>
      <c r="E96" s="1582" t="s">
        <v>524</v>
      </c>
      <c r="F96" s="1583" t="s">
        <v>3647</v>
      </c>
      <c r="G96" s="1583" t="s">
        <v>3648</v>
      </c>
      <c r="H96" s="1608" t="s">
        <v>3649</v>
      </c>
      <c r="I96" s="1609">
        <v>25232</v>
      </c>
      <c r="J96" s="1579"/>
      <c r="K96" s="1579"/>
      <c r="L96" s="1580">
        <f t="shared" si="4"/>
        <v>0</v>
      </c>
      <c r="M96" s="1579">
        <f t="shared" si="5"/>
        <v>0</v>
      </c>
      <c r="N96" s="1574">
        <f>20+15+4*2</f>
        <v>43</v>
      </c>
      <c r="O96" s="1580">
        <f t="shared" si="6"/>
        <v>1084976</v>
      </c>
      <c r="P96" s="512"/>
      <c r="Q96" s="495"/>
      <c r="R96" s="495"/>
      <c r="S96" s="495"/>
    </row>
    <row r="97" spans="1:19" ht="15.95" customHeight="1">
      <c r="A97" s="1574">
        <f t="shared" si="7"/>
        <v>85</v>
      </c>
      <c r="B97" s="1575" t="s">
        <v>1282</v>
      </c>
      <c r="C97" s="1575" t="s">
        <v>3418</v>
      </c>
      <c r="D97" s="1575" t="s">
        <v>198</v>
      </c>
      <c r="E97" s="1576" t="s">
        <v>523</v>
      </c>
      <c r="F97" s="1577" t="s">
        <v>1283</v>
      </c>
      <c r="G97" s="1577" t="s">
        <v>1284</v>
      </c>
      <c r="H97" s="1577" t="s">
        <v>3356</v>
      </c>
      <c r="I97" s="1610">
        <v>29156</v>
      </c>
      <c r="J97" s="1579"/>
      <c r="K97" s="1579"/>
      <c r="L97" s="1580">
        <f t="shared" si="4"/>
        <v>0</v>
      </c>
      <c r="M97" s="1579">
        <f t="shared" si="5"/>
        <v>0</v>
      </c>
      <c r="N97" s="1574">
        <f>20+15+1*2</f>
        <v>37</v>
      </c>
      <c r="O97" s="1580">
        <f t="shared" si="6"/>
        <v>1078772</v>
      </c>
      <c r="P97" s="512"/>
      <c r="Q97" s="495"/>
      <c r="R97" s="495"/>
      <c r="S97" s="495"/>
    </row>
    <row r="98" spans="1:19" ht="15.95" customHeight="1">
      <c r="A98" s="1574">
        <f t="shared" si="7"/>
        <v>86</v>
      </c>
      <c r="B98" s="1575" t="s">
        <v>1282</v>
      </c>
      <c r="C98" s="1575" t="s">
        <v>3650</v>
      </c>
      <c r="D98" s="1575" t="s">
        <v>1285</v>
      </c>
      <c r="E98" s="1576" t="s">
        <v>1137</v>
      </c>
      <c r="F98" s="1577" t="s">
        <v>1286</v>
      </c>
      <c r="G98" s="1584" t="s">
        <v>1534</v>
      </c>
      <c r="H98" s="1577" t="s">
        <v>3651</v>
      </c>
      <c r="I98" s="1610">
        <v>24395</v>
      </c>
      <c r="J98" s="1579"/>
      <c r="K98" s="1579"/>
      <c r="L98" s="1580">
        <f t="shared" si="4"/>
        <v>0</v>
      </c>
      <c r="M98" s="1579">
        <f t="shared" si="5"/>
        <v>0</v>
      </c>
      <c r="N98" s="1574">
        <f>20+2*1.5</f>
        <v>23</v>
      </c>
      <c r="O98" s="1580">
        <f t="shared" si="6"/>
        <v>561085</v>
      </c>
      <c r="P98" s="512"/>
      <c r="Q98" s="495"/>
      <c r="R98" s="495"/>
      <c r="S98" s="495"/>
    </row>
    <row r="99" spans="1:19" ht="15.95" customHeight="1">
      <c r="A99" s="1574">
        <f t="shared" si="7"/>
        <v>87</v>
      </c>
      <c r="B99" s="1606" t="s">
        <v>1282</v>
      </c>
      <c r="C99" s="1606" t="s">
        <v>3652</v>
      </c>
      <c r="D99" s="1606" t="s">
        <v>1432</v>
      </c>
      <c r="E99" s="1607" t="s">
        <v>524</v>
      </c>
      <c r="F99" s="1608" t="s">
        <v>3653</v>
      </c>
      <c r="G99" s="1608" t="s">
        <v>3654</v>
      </c>
      <c r="H99" s="1608" t="s">
        <v>3655</v>
      </c>
      <c r="I99" s="1609">
        <v>25232</v>
      </c>
      <c r="J99" s="1579"/>
      <c r="K99" s="1579"/>
      <c r="L99" s="1580">
        <f t="shared" si="4"/>
        <v>0</v>
      </c>
      <c r="M99" s="1579">
        <f t="shared" si="5"/>
        <v>0</v>
      </c>
      <c r="N99" s="1574">
        <f>20+9*1.5</f>
        <v>33.5</v>
      </c>
      <c r="O99" s="1580">
        <f t="shared" si="6"/>
        <v>845272</v>
      </c>
      <c r="P99" s="512"/>
      <c r="Q99" s="495"/>
      <c r="R99" s="495"/>
      <c r="S99" s="495"/>
    </row>
    <row r="100" spans="1:19" ht="15.95" customHeight="1">
      <c r="A100" s="1574">
        <f t="shared" si="7"/>
        <v>88</v>
      </c>
      <c r="B100" s="1575" t="s">
        <v>1287</v>
      </c>
      <c r="C100" s="1575" t="s">
        <v>3656</v>
      </c>
      <c r="D100" s="1575" t="s">
        <v>1288</v>
      </c>
      <c r="E100" s="1576" t="s">
        <v>523</v>
      </c>
      <c r="F100" s="1577" t="s">
        <v>1289</v>
      </c>
      <c r="G100" s="1577" t="s">
        <v>1290</v>
      </c>
      <c r="H100" s="1577" t="s">
        <v>3657</v>
      </c>
      <c r="I100" s="1610">
        <v>27755</v>
      </c>
      <c r="J100" s="1579"/>
      <c r="K100" s="1579"/>
      <c r="L100" s="1580">
        <f t="shared" si="4"/>
        <v>0</v>
      </c>
      <c r="M100" s="1579">
        <f t="shared" si="5"/>
        <v>0</v>
      </c>
      <c r="N100" s="1574">
        <f>20+6*1.5</f>
        <v>29</v>
      </c>
      <c r="O100" s="1580">
        <f t="shared" si="6"/>
        <v>804895</v>
      </c>
      <c r="P100" s="512"/>
      <c r="Q100" s="495"/>
      <c r="R100" s="495"/>
      <c r="S100" s="495"/>
    </row>
    <row r="101" spans="1:19" ht="15.95" customHeight="1">
      <c r="A101" s="1574">
        <f t="shared" si="7"/>
        <v>89</v>
      </c>
      <c r="B101" s="1575" t="s">
        <v>1291</v>
      </c>
      <c r="C101" s="1575" t="s">
        <v>3658</v>
      </c>
      <c r="D101" s="1575" t="s">
        <v>1292</v>
      </c>
      <c r="E101" s="1576" t="s">
        <v>523</v>
      </c>
      <c r="F101" s="1577" t="s">
        <v>1293</v>
      </c>
      <c r="G101" s="1577" t="s">
        <v>1294</v>
      </c>
      <c r="H101" s="1577" t="s">
        <v>3570</v>
      </c>
      <c r="I101" s="1610">
        <v>29883</v>
      </c>
      <c r="J101" s="1579"/>
      <c r="K101" s="1579"/>
      <c r="L101" s="1580">
        <f t="shared" si="4"/>
        <v>0</v>
      </c>
      <c r="M101" s="1579">
        <f t="shared" si="5"/>
        <v>0</v>
      </c>
      <c r="N101" s="1574">
        <f>20+15+0*2</f>
        <v>35</v>
      </c>
      <c r="O101" s="1580">
        <f t="shared" si="6"/>
        <v>1045905</v>
      </c>
      <c r="P101" s="512"/>
      <c r="Q101" s="495"/>
      <c r="R101" s="495"/>
      <c r="S101" s="495"/>
    </row>
    <row r="102" spans="1:19" s="1611" customFormat="1" ht="15.95" customHeight="1">
      <c r="A102" s="1574">
        <f t="shared" si="7"/>
        <v>90</v>
      </c>
      <c r="B102" s="1575" t="s">
        <v>1210</v>
      </c>
      <c r="C102" s="1575" t="s">
        <v>3659</v>
      </c>
      <c r="D102" s="1575" t="s">
        <v>1295</v>
      </c>
      <c r="E102" s="1576" t="s">
        <v>1137</v>
      </c>
      <c r="F102" s="1577" t="s">
        <v>1296</v>
      </c>
      <c r="G102" s="1577" t="s">
        <v>1297</v>
      </c>
      <c r="H102" s="1577" t="s">
        <v>3660</v>
      </c>
      <c r="I102" s="1610">
        <v>24697</v>
      </c>
      <c r="J102" s="1579"/>
      <c r="K102" s="1579"/>
      <c r="L102" s="1580">
        <f t="shared" si="4"/>
        <v>0</v>
      </c>
      <c r="M102" s="1579">
        <f t="shared" si="5"/>
        <v>0</v>
      </c>
      <c r="N102" s="1574">
        <f>20+4*1.5</f>
        <v>26</v>
      </c>
      <c r="O102" s="1580">
        <f t="shared" si="6"/>
        <v>642122</v>
      </c>
      <c r="P102" s="512"/>
      <c r="Q102" s="495"/>
      <c r="R102" s="495"/>
      <c r="S102" s="495"/>
    </row>
    <row r="103" spans="1:19" ht="15.95" customHeight="1">
      <c r="A103" s="1574">
        <f t="shared" si="7"/>
        <v>91</v>
      </c>
      <c r="B103" s="1575" t="s">
        <v>1298</v>
      </c>
      <c r="C103" s="1575" t="s">
        <v>3661</v>
      </c>
      <c r="D103" s="1575" t="s">
        <v>1234</v>
      </c>
      <c r="E103" s="1576" t="s">
        <v>523</v>
      </c>
      <c r="F103" s="1577" t="s">
        <v>1274</v>
      </c>
      <c r="G103" s="1577" t="s">
        <v>1299</v>
      </c>
      <c r="H103" s="1577" t="s">
        <v>3630</v>
      </c>
      <c r="I103" s="1610">
        <v>29883</v>
      </c>
      <c r="J103" s="1579"/>
      <c r="K103" s="1579"/>
      <c r="L103" s="1580">
        <f t="shared" si="4"/>
        <v>0</v>
      </c>
      <c r="M103" s="1579">
        <f t="shared" si="5"/>
        <v>0</v>
      </c>
      <c r="N103" s="1574">
        <f>20+15+7*2</f>
        <v>49</v>
      </c>
      <c r="O103" s="1580">
        <f t="shared" si="6"/>
        <v>1464267</v>
      </c>
      <c r="P103" s="512"/>
      <c r="Q103" s="495"/>
      <c r="R103" s="495"/>
      <c r="S103" s="495"/>
    </row>
    <row r="104" spans="1:19" ht="15.95" customHeight="1">
      <c r="A104" s="1574">
        <f t="shared" si="7"/>
        <v>92</v>
      </c>
      <c r="B104" s="1575" t="s">
        <v>1300</v>
      </c>
      <c r="C104" s="1575" t="s">
        <v>3662</v>
      </c>
      <c r="D104" s="1575" t="s">
        <v>1301</v>
      </c>
      <c r="E104" s="1576" t="s">
        <v>521</v>
      </c>
      <c r="F104" s="1577" t="s">
        <v>1302</v>
      </c>
      <c r="G104" s="1577" t="s">
        <v>1108</v>
      </c>
      <c r="H104" s="1577" t="s">
        <v>3663</v>
      </c>
      <c r="I104" s="1610">
        <v>51989</v>
      </c>
      <c r="J104" s="1579"/>
      <c r="K104" s="1579"/>
      <c r="L104" s="1580">
        <f t="shared" si="4"/>
        <v>0</v>
      </c>
      <c r="M104" s="1579">
        <f t="shared" si="5"/>
        <v>0</v>
      </c>
      <c r="N104" s="1574">
        <f>20+15+3*2</f>
        <v>41</v>
      </c>
      <c r="O104" s="1580">
        <f t="shared" si="6"/>
        <v>2131549</v>
      </c>
      <c r="P104" s="512"/>
      <c r="Q104" s="495"/>
      <c r="R104" s="495"/>
      <c r="S104" s="495"/>
    </row>
    <row r="105" spans="1:19" ht="15.95" customHeight="1">
      <c r="A105" s="1574">
        <f t="shared" si="7"/>
        <v>93</v>
      </c>
      <c r="B105" s="1581" t="s">
        <v>3664</v>
      </c>
      <c r="C105" s="1581" t="s">
        <v>3665</v>
      </c>
      <c r="D105" s="1581" t="s">
        <v>1361</v>
      </c>
      <c r="E105" s="1582" t="s">
        <v>523</v>
      </c>
      <c r="F105" s="1583" t="s">
        <v>3666</v>
      </c>
      <c r="G105" s="1583" t="s">
        <v>3667</v>
      </c>
      <c r="H105" s="1608" t="s">
        <v>3668</v>
      </c>
      <c r="I105" s="1609">
        <v>28447</v>
      </c>
      <c r="J105" s="1579"/>
      <c r="K105" s="1579"/>
      <c r="L105" s="1580">
        <f t="shared" si="4"/>
        <v>0</v>
      </c>
      <c r="M105" s="1579">
        <f t="shared" si="5"/>
        <v>0</v>
      </c>
      <c r="N105" s="1574">
        <f>20+15+8*2</f>
        <v>51</v>
      </c>
      <c r="O105" s="1580">
        <f t="shared" si="6"/>
        <v>1450797</v>
      </c>
      <c r="P105" s="512"/>
      <c r="Q105" s="495"/>
      <c r="R105" s="495"/>
      <c r="S105" s="495"/>
    </row>
    <row r="106" spans="1:19" ht="15.95" customHeight="1">
      <c r="A106" s="1574">
        <f t="shared" si="7"/>
        <v>94</v>
      </c>
      <c r="B106" s="1606" t="s">
        <v>3669</v>
      </c>
      <c r="C106" s="1606" t="s">
        <v>3670</v>
      </c>
      <c r="D106" s="1606" t="s">
        <v>1461</v>
      </c>
      <c r="E106" s="1607" t="s">
        <v>1930</v>
      </c>
      <c r="F106" s="1608" t="s">
        <v>1569</v>
      </c>
      <c r="G106" s="1608" t="s">
        <v>3671</v>
      </c>
      <c r="H106" s="1608" t="s">
        <v>3672</v>
      </c>
      <c r="I106" s="1609">
        <v>12034</v>
      </c>
      <c r="J106" s="1579">
        <v>16.631</v>
      </c>
      <c r="K106" s="1587">
        <v>14</v>
      </c>
      <c r="L106" s="1580">
        <f t="shared" si="4"/>
        <v>17764.477604585802</v>
      </c>
      <c r="M106" s="1579">
        <f t="shared" si="5"/>
        <v>30.631</v>
      </c>
      <c r="N106" s="1574">
        <f>20+6*1.5</f>
        <v>29</v>
      </c>
      <c r="O106" s="1580">
        <f t="shared" si="6"/>
        <v>348986</v>
      </c>
      <c r="P106" s="512"/>
      <c r="Q106" s="495"/>
      <c r="R106" s="495"/>
      <c r="S106" s="495"/>
    </row>
    <row r="107" spans="1:19" ht="15.95" customHeight="1">
      <c r="A107" s="1574">
        <f t="shared" si="7"/>
        <v>95</v>
      </c>
      <c r="B107" s="1575" t="s">
        <v>1303</v>
      </c>
      <c r="C107" s="1575" t="s">
        <v>264</v>
      </c>
      <c r="D107" s="1575" t="s">
        <v>1304</v>
      </c>
      <c r="E107" s="1576" t="s">
        <v>523</v>
      </c>
      <c r="F107" s="1577" t="s">
        <v>1305</v>
      </c>
      <c r="G107" s="1584" t="s">
        <v>1320</v>
      </c>
      <c r="H107" s="1577" t="s">
        <v>3673</v>
      </c>
      <c r="I107" s="1610">
        <v>29883</v>
      </c>
      <c r="J107" s="1579"/>
      <c r="K107" s="1579"/>
      <c r="L107" s="1580">
        <f t="shared" si="4"/>
        <v>0</v>
      </c>
      <c r="M107" s="1579">
        <f t="shared" si="5"/>
        <v>0</v>
      </c>
      <c r="N107" s="1574">
        <f>20+15+6*2</f>
        <v>47</v>
      </c>
      <c r="O107" s="1580">
        <f t="shared" si="6"/>
        <v>1404501</v>
      </c>
      <c r="P107" s="512"/>
      <c r="Q107" s="495"/>
      <c r="R107" s="495"/>
      <c r="S107" s="495"/>
    </row>
    <row r="108" spans="1:19" ht="15.95" customHeight="1">
      <c r="A108" s="1574">
        <f t="shared" si="7"/>
        <v>96</v>
      </c>
      <c r="B108" s="1581" t="s">
        <v>3674</v>
      </c>
      <c r="C108" s="1581" t="s">
        <v>3675</v>
      </c>
      <c r="D108" s="1581" t="s">
        <v>3676</v>
      </c>
      <c r="E108" s="1582" t="s">
        <v>520</v>
      </c>
      <c r="F108" s="1583" t="s">
        <v>3677</v>
      </c>
      <c r="G108" s="1583" t="s">
        <v>1229</v>
      </c>
      <c r="H108" s="1608" t="s">
        <v>3678</v>
      </c>
      <c r="I108" s="1609">
        <v>46008</v>
      </c>
      <c r="J108" s="1579"/>
      <c r="K108" s="1579"/>
      <c r="L108" s="1580">
        <f t="shared" si="4"/>
        <v>0</v>
      </c>
      <c r="M108" s="1579">
        <f t="shared" si="5"/>
        <v>0</v>
      </c>
      <c r="N108" s="1574">
        <f>20+15+3*2</f>
        <v>41</v>
      </c>
      <c r="O108" s="1580">
        <f t="shared" si="6"/>
        <v>1886328</v>
      </c>
      <c r="P108" s="512"/>
      <c r="Q108" s="495"/>
      <c r="R108" s="495"/>
      <c r="S108" s="495"/>
    </row>
    <row r="109" spans="1:19" ht="15.95" customHeight="1">
      <c r="A109" s="1574">
        <f t="shared" si="7"/>
        <v>97</v>
      </c>
      <c r="B109" s="1581" t="s">
        <v>1307</v>
      </c>
      <c r="C109" s="1581" t="s">
        <v>3679</v>
      </c>
      <c r="D109" s="1581" t="s">
        <v>3680</v>
      </c>
      <c r="E109" s="1582" t="s">
        <v>523</v>
      </c>
      <c r="F109" s="1583" t="s">
        <v>3681</v>
      </c>
      <c r="G109" s="1583" t="s">
        <v>1117</v>
      </c>
      <c r="H109" s="1608" t="s">
        <v>3682</v>
      </c>
      <c r="I109" s="1609">
        <v>29517</v>
      </c>
      <c r="J109" s="1579"/>
      <c r="K109" s="1579"/>
      <c r="L109" s="1580">
        <f t="shared" si="4"/>
        <v>0</v>
      </c>
      <c r="M109" s="1579">
        <f t="shared" si="5"/>
        <v>0</v>
      </c>
      <c r="N109" s="1574">
        <f>20+15+6*2</f>
        <v>47</v>
      </c>
      <c r="O109" s="1580">
        <f t="shared" si="6"/>
        <v>1387299</v>
      </c>
      <c r="P109" s="512"/>
      <c r="Q109" s="495"/>
      <c r="R109" s="495"/>
      <c r="S109" s="495"/>
    </row>
    <row r="110" spans="1:19" ht="15.95" customHeight="1">
      <c r="A110" s="1574">
        <f t="shared" si="7"/>
        <v>98</v>
      </c>
      <c r="B110" s="1575" t="s">
        <v>1309</v>
      </c>
      <c r="C110" s="1575" t="s">
        <v>3683</v>
      </c>
      <c r="D110" s="1575" t="s">
        <v>1310</v>
      </c>
      <c r="E110" s="1576" t="s">
        <v>522</v>
      </c>
      <c r="F110" s="1577" t="s">
        <v>1311</v>
      </c>
      <c r="G110" s="1577" t="s">
        <v>1312</v>
      </c>
      <c r="H110" s="1577" t="s">
        <v>3684</v>
      </c>
      <c r="I110" s="1610">
        <v>39288</v>
      </c>
      <c r="J110" s="1587">
        <v>19.09</v>
      </c>
      <c r="K110" s="1587">
        <v>129.215</v>
      </c>
      <c r="L110" s="1580">
        <f t="shared" si="4"/>
        <v>280799.91545806796</v>
      </c>
      <c r="M110" s="1579">
        <f t="shared" si="5"/>
        <v>148.30500000000001</v>
      </c>
      <c r="N110" s="1574">
        <f>20+15+0*2</f>
        <v>35</v>
      </c>
      <c r="O110" s="1580">
        <f t="shared" si="6"/>
        <v>1375080</v>
      </c>
      <c r="P110" s="512"/>
      <c r="Q110" s="495"/>
      <c r="R110" s="495"/>
      <c r="S110" s="495"/>
    </row>
    <row r="111" spans="1:19" ht="15.95" customHeight="1">
      <c r="A111" s="1574">
        <f t="shared" si="7"/>
        <v>99</v>
      </c>
      <c r="B111" s="1581" t="s">
        <v>3685</v>
      </c>
      <c r="C111" s="1581" t="s">
        <v>845</v>
      </c>
      <c r="D111" s="1581" t="s">
        <v>348</v>
      </c>
      <c r="E111" s="1582" t="s">
        <v>523</v>
      </c>
      <c r="F111" s="1583" t="s">
        <v>3686</v>
      </c>
      <c r="G111" s="1583" t="s">
        <v>3687</v>
      </c>
      <c r="H111" s="1608" t="s">
        <v>2730</v>
      </c>
      <c r="I111" s="1609">
        <v>28099</v>
      </c>
      <c r="J111" s="1579"/>
      <c r="K111" s="1579"/>
      <c r="L111" s="1580">
        <f t="shared" si="4"/>
        <v>0</v>
      </c>
      <c r="M111" s="1579">
        <f t="shared" si="5"/>
        <v>0</v>
      </c>
      <c r="N111" s="1574">
        <f>20+15+6*2</f>
        <v>47</v>
      </c>
      <c r="O111" s="1580">
        <f t="shared" si="6"/>
        <v>1320653</v>
      </c>
      <c r="P111" s="512"/>
      <c r="Q111" s="495"/>
      <c r="R111" s="495"/>
      <c r="S111" s="495"/>
    </row>
    <row r="112" spans="1:19" ht="15.95" customHeight="1">
      <c r="A112" s="1574">
        <f t="shared" si="7"/>
        <v>100</v>
      </c>
      <c r="B112" s="1575" t="s">
        <v>1314</v>
      </c>
      <c r="C112" s="1575" t="s">
        <v>3688</v>
      </c>
      <c r="D112" s="1575" t="s">
        <v>1178</v>
      </c>
      <c r="E112" s="1576" t="s">
        <v>528</v>
      </c>
      <c r="F112" s="1577" t="s">
        <v>1315</v>
      </c>
      <c r="G112" s="1577" t="s">
        <v>1316</v>
      </c>
      <c r="H112" s="1577" t="s">
        <v>3351</v>
      </c>
      <c r="I112" s="1610">
        <v>52838</v>
      </c>
      <c r="J112" s="1587">
        <v>126</v>
      </c>
      <c r="K112" s="1587">
        <v>350.22199999999998</v>
      </c>
      <c r="L112" s="1580">
        <f t="shared" si="4"/>
        <v>1212654.5022235371</v>
      </c>
      <c r="M112" s="1579">
        <f t="shared" si="5"/>
        <v>476.22199999999998</v>
      </c>
      <c r="N112" s="1574">
        <f>20+15+10*2</f>
        <v>55</v>
      </c>
      <c r="O112" s="1580">
        <f t="shared" si="6"/>
        <v>2906090</v>
      </c>
      <c r="P112" s="512"/>
      <c r="Q112" s="495"/>
      <c r="R112" s="495"/>
      <c r="S112" s="495"/>
    </row>
    <row r="113" spans="1:19" ht="15.95" customHeight="1">
      <c r="A113" s="1574">
        <f t="shared" si="7"/>
        <v>101</v>
      </c>
      <c r="B113" s="1581" t="s">
        <v>3689</v>
      </c>
      <c r="C113" s="1581" t="s">
        <v>845</v>
      </c>
      <c r="D113" s="1581" t="s">
        <v>3690</v>
      </c>
      <c r="E113" s="1582" t="s">
        <v>523</v>
      </c>
      <c r="F113" s="1583" t="s">
        <v>3691</v>
      </c>
      <c r="G113" s="1583" t="s">
        <v>3692</v>
      </c>
      <c r="H113" s="1608" t="s">
        <v>3693</v>
      </c>
      <c r="I113" s="1609">
        <v>28447</v>
      </c>
      <c r="J113" s="1579"/>
      <c r="K113" s="1579"/>
      <c r="L113" s="1580">
        <f t="shared" si="4"/>
        <v>0</v>
      </c>
      <c r="M113" s="1579">
        <f t="shared" si="5"/>
        <v>0</v>
      </c>
      <c r="N113" s="1574">
        <f>20+3*1.5</f>
        <v>24.5</v>
      </c>
      <c r="O113" s="1580">
        <f t="shared" si="6"/>
        <v>696951.5</v>
      </c>
      <c r="P113" s="512"/>
      <c r="Q113" s="495"/>
      <c r="R113" s="495"/>
      <c r="S113" s="495"/>
    </row>
    <row r="114" spans="1:19" ht="15.95" customHeight="1">
      <c r="A114" s="1574">
        <f t="shared" si="7"/>
        <v>102</v>
      </c>
      <c r="B114" s="1581" t="s">
        <v>3694</v>
      </c>
      <c r="C114" s="1581" t="s">
        <v>3695</v>
      </c>
      <c r="D114" s="1581" t="s">
        <v>3696</v>
      </c>
      <c r="E114" s="1582" t="s">
        <v>523</v>
      </c>
      <c r="F114" s="1583" t="s">
        <v>3697</v>
      </c>
      <c r="G114" s="1583" t="s">
        <v>3698</v>
      </c>
      <c r="H114" s="1608" t="s">
        <v>3567</v>
      </c>
      <c r="I114" s="1609">
        <v>27755</v>
      </c>
      <c r="J114" s="1579"/>
      <c r="K114" s="1579"/>
      <c r="L114" s="1580">
        <f t="shared" si="4"/>
        <v>0</v>
      </c>
      <c r="M114" s="1579">
        <f t="shared" si="5"/>
        <v>0</v>
      </c>
      <c r="N114" s="1574">
        <f>20+3*1.5</f>
        <v>24.5</v>
      </c>
      <c r="O114" s="1580">
        <f t="shared" si="6"/>
        <v>679997.5</v>
      </c>
      <c r="P114" s="512"/>
      <c r="Q114" s="495"/>
      <c r="R114" s="495"/>
      <c r="S114" s="495"/>
    </row>
    <row r="115" spans="1:19" ht="15.95" customHeight="1">
      <c r="A115" s="1574">
        <f t="shared" si="7"/>
        <v>103</v>
      </c>
      <c r="B115" s="1581" t="s">
        <v>3699</v>
      </c>
      <c r="C115" s="1581" t="s">
        <v>3700</v>
      </c>
      <c r="D115" s="1581" t="s">
        <v>3701</v>
      </c>
      <c r="E115" s="1582" t="s">
        <v>529</v>
      </c>
      <c r="F115" s="1583" t="s">
        <v>3702</v>
      </c>
      <c r="G115" s="1583" t="s">
        <v>3703</v>
      </c>
      <c r="H115" s="1608" t="s">
        <v>3704</v>
      </c>
      <c r="I115" s="1609">
        <v>31292</v>
      </c>
      <c r="J115" s="1579">
        <v>18.033999999999999</v>
      </c>
      <c r="K115" s="1579">
        <v>64.034000000000006</v>
      </c>
      <c r="L115" s="1580">
        <f t="shared" si="4"/>
        <v>123762.3165346512</v>
      </c>
      <c r="M115" s="1579">
        <f t="shared" si="5"/>
        <v>82.068000000000012</v>
      </c>
      <c r="N115" s="1574">
        <f>20+2*1.5</f>
        <v>23</v>
      </c>
      <c r="O115" s="1580">
        <f t="shared" si="6"/>
        <v>719716</v>
      </c>
      <c r="P115" s="512"/>
      <c r="Q115" s="495"/>
      <c r="R115" s="495"/>
      <c r="S115" s="495"/>
    </row>
    <row r="116" spans="1:19" ht="15.95" customHeight="1">
      <c r="A116" s="1574">
        <f t="shared" si="7"/>
        <v>104</v>
      </c>
      <c r="B116" s="1575" t="s">
        <v>1317</v>
      </c>
      <c r="C116" s="1575" t="s">
        <v>3552</v>
      </c>
      <c r="D116" s="1575" t="s">
        <v>1318</v>
      </c>
      <c r="E116" s="1576" t="s">
        <v>528</v>
      </c>
      <c r="F116" s="1577" t="s">
        <v>1319</v>
      </c>
      <c r="G116" s="1577" t="s">
        <v>1320</v>
      </c>
      <c r="H116" s="1577" t="s">
        <v>3705</v>
      </c>
      <c r="I116" s="1610">
        <v>51989</v>
      </c>
      <c r="J116" s="1587">
        <v>31.25</v>
      </c>
      <c r="K116" s="1587">
        <v>114</v>
      </c>
      <c r="L116" s="1580">
        <f t="shared" si="4"/>
        <v>363922.46321357496</v>
      </c>
      <c r="M116" s="1587">
        <f t="shared" si="5"/>
        <v>145.25</v>
      </c>
      <c r="N116" s="1574">
        <f>20+15+6*2</f>
        <v>47</v>
      </c>
      <c r="O116" s="1580">
        <f t="shared" si="6"/>
        <v>2443483</v>
      </c>
      <c r="P116" s="512"/>
      <c r="Q116" s="495"/>
      <c r="R116" s="495"/>
      <c r="S116" s="495"/>
    </row>
    <row r="117" spans="1:19" ht="15.95" customHeight="1">
      <c r="A117" s="1574">
        <f t="shared" si="7"/>
        <v>105</v>
      </c>
      <c r="B117" s="1575" t="s">
        <v>1105</v>
      </c>
      <c r="C117" s="1575" t="s">
        <v>3706</v>
      </c>
      <c r="D117" s="1575" t="s">
        <v>1321</v>
      </c>
      <c r="E117" s="1576" t="s">
        <v>1222</v>
      </c>
      <c r="F117" s="1577" t="s">
        <v>375</v>
      </c>
      <c r="G117" s="1577" t="s">
        <v>1322</v>
      </c>
      <c r="H117" s="1577" t="s">
        <v>3707</v>
      </c>
      <c r="I117" s="1610">
        <v>11732</v>
      </c>
      <c r="J117" s="1579">
        <v>10.371</v>
      </c>
      <c r="K117" s="1587">
        <v>74.082999999999998</v>
      </c>
      <c r="L117" s="1580">
        <f t="shared" si="4"/>
        <v>47750.017665005595</v>
      </c>
      <c r="M117" s="1579">
        <f t="shared" si="5"/>
        <v>84.453999999999994</v>
      </c>
      <c r="N117" s="1574">
        <f>20+15+8*2</f>
        <v>51</v>
      </c>
      <c r="O117" s="1580">
        <f t="shared" si="6"/>
        <v>598332</v>
      </c>
      <c r="P117" s="512"/>
      <c r="Q117" s="495"/>
      <c r="R117" s="495"/>
      <c r="S117" s="495"/>
    </row>
    <row r="118" spans="1:19" ht="15.95" customHeight="1">
      <c r="A118" s="1574">
        <f t="shared" si="7"/>
        <v>106</v>
      </c>
      <c r="B118" s="1581" t="s">
        <v>3708</v>
      </c>
      <c r="C118" s="1581" t="s">
        <v>3552</v>
      </c>
      <c r="D118" s="1581" t="s">
        <v>3410</v>
      </c>
      <c r="E118" s="1582" t="s">
        <v>523</v>
      </c>
      <c r="F118" s="1583" t="s">
        <v>3709</v>
      </c>
      <c r="G118" s="1583" t="s">
        <v>3710</v>
      </c>
      <c r="H118" s="1608" t="s">
        <v>2946</v>
      </c>
      <c r="I118" s="1609">
        <v>29156</v>
      </c>
      <c r="J118" s="1579"/>
      <c r="K118" s="1579"/>
      <c r="L118" s="1580">
        <f t="shared" si="4"/>
        <v>0</v>
      </c>
      <c r="M118" s="1579">
        <f t="shared" si="5"/>
        <v>0</v>
      </c>
      <c r="N118" s="1574">
        <f>20+15+9*2</f>
        <v>53</v>
      </c>
      <c r="O118" s="1580">
        <f t="shared" si="6"/>
        <v>1545268</v>
      </c>
      <c r="P118" s="512"/>
      <c r="Q118" s="495"/>
      <c r="R118" s="495"/>
      <c r="S118" s="495"/>
    </row>
    <row r="119" spans="1:19" ht="15.95" customHeight="1">
      <c r="A119" s="1574">
        <f t="shared" si="7"/>
        <v>107</v>
      </c>
      <c r="B119" s="1575" t="s">
        <v>1323</v>
      </c>
      <c r="C119" s="1575" t="s">
        <v>3711</v>
      </c>
      <c r="D119" s="1575" t="s">
        <v>1324</v>
      </c>
      <c r="E119" s="1576" t="s">
        <v>523</v>
      </c>
      <c r="F119" s="1577" t="s">
        <v>1325</v>
      </c>
      <c r="G119" s="1577" t="s">
        <v>1326</v>
      </c>
      <c r="H119" s="1577" t="s">
        <v>3476</v>
      </c>
      <c r="I119" s="1610">
        <v>27755</v>
      </c>
      <c r="J119" s="1579"/>
      <c r="K119" s="1579"/>
      <c r="L119" s="1580">
        <f t="shared" si="4"/>
        <v>0</v>
      </c>
      <c r="M119" s="1579">
        <f t="shared" si="5"/>
        <v>0</v>
      </c>
      <c r="N119" s="1574">
        <f>20+7*1.5</f>
        <v>30.5</v>
      </c>
      <c r="O119" s="1580">
        <f t="shared" si="6"/>
        <v>846527.5</v>
      </c>
      <c r="P119" s="512"/>
      <c r="Q119" s="495"/>
      <c r="R119" s="495"/>
      <c r="S119" s="495"/>
    </row>
    <row r="120" spans="1:19" ht="15.95" customHeight="1">
      <c r="A120" s="1574">
        <f t="shared" si="7"/>
        <v>108</v>
      </c>
      <c r="B120" s="1581" t="s">
        <v>3712</v>
      </c>
      <c r="C120" s="1581" t="s">
        <v>905</v>
      </c>
      <c r="D120" s="1581" t="s">
        <v>3713</v>
      </c>
      <c r="E120" s="1582" t="s">
        <v>522</v>
      </c>
      <c r="F120" s="1583" t="s">
        <v>3714</v>
      </c>
      <c r="G120" s="1583" t="s">
        <v>3715</v>
      </c>
      <c r="H120" s="1608" t="s">
        <v>3716</v>
      </c>
      <c r="I120" s="1609">
        <v>38807</v>
      </c>
      <c r="J120" s="1579">
        <v>24.128</v>
      </c>
      <c r="K120" s="1579">
        <v>123.152</v>
      </c>
      <c r="L120" s="1580">
        <f t="shared" si="4"/>
        <v>275445.13395879196</v>
      </c>
      <c r="M120" s="1587">
        <f t="shared" si="5"/>
        <v>147.28</v>
      </c>
      <c r="N120" s="1574">
        <f>20+15+5*2</f>
        <v>45</v>
      </c>
      <c r="O120" s="1580">
        <f t="shared" si="6"/>
        <v>1746315</v>
      </c>
      <c r="P120" s="512"/>
      <c r="Q120" s="495"/>
      <c r="R120" s="495"/>
      <c r="S120" s="495"/>
    </row>
    <row r="121" spans="1:19" ht="15.95" customHeight="1">
      <c r="A121" s="1574">
        <f t="shared" si="7"/>
        <v>109</v>
      </c>
      <c r="B121" s="1606" t="s">
        <v>3717</v>
      </c>
      <c r="C121" s="1606" t="s">
        <v>1630</v>
      </c>
      <c r="D121" s="1606" t="s">
        <v>3718</v>
      </c>
      <c r="E121" s="1607" t="s">
        <v>524</v>
      </c>
      <c r="F121" s="1608" t="s">
        <v>3719</v>
      </c>
      <c r="G121" s="1608" t="s">
        <v>3720</v>
      </c>
      <c r="H121" s="1608" t="s">
        <v>3590</v>
      </c>
      <c r="I121" s="1609">
        <v>26506</v>
      </c>
      <c r="J121" s="1579"/>
      <c r="K121" s="1579"/>
      <c r="L121" s="1580">
        <f t="shared" si="4"/>
        <v>0</v>
      </c>
      <c r="M121" s="1579">
        <f t="shared" si="5"/>
        <v>0</v>
      </c>
      <c r="N121" s="1574">
        <f>20+15+4*2</f>
        <v>43</v>
      </c>
      <c r="O121" s="1580">
        <f t="shared" si="6"/>
        <v>1139758</v>
      </c>
      <c r="P121" s="512"/>
      <c r="Q121" s="495"/>
      <c r="R121" s="495"/>
      <c r="S121" s="495"/>
    </row>
    <row r="122" spans="1:19" ht="15.95" customHeight="1">
      <c r="A122" s="1574">
        <f t="shared" si="7"/>
        <v>110</v>
      </c>
      <c r="B122" s="1581" t="s">
        <v>3721</v>
      </c>
      <c r="C122" s="1581" t="s">
        <v>3722</v>
      </c>
      <c r="D122" s="1581" t="s">
        <v>3723</v>
      </c>
      <c r="E122" s="1582" t="s">
        <v>522</v>
      </c>
      <c r="F122" s="1583" t="s">
        <v>3724</v>
      </c>
      <c r="G122" s="1583" t="s">
        <v>3725</v>
      </c>
      <c r="H122" s="1608" t="s">
        <v>3726</v>
      </c>
      <c r="I122" s="1609">
        <v>37400</v>
      </c>
      <c r="J122" s="1579">
        <v>14.972</v>
      </c>
      <c r="K122" s="1579">
        <v>106.84699999999999</v>
      </c>
      <c r="L122" s="1580">
        <f t="shared" si="4"/>
        <v>219567.41589661996</v>
      </c>
      <c r="M122" s="1579">
        <f t="shared" si="5"/>
        <v>121.81899999999999</v>
      </c>
      <c r="N122" s="1574">
        <f>20+15+2*2</f>
        <v>39</v>
      </c>
      <c r="O122" s="1580">
        <f t="shared" si="6"/>
        <v>1458600</v>
      </c>
      <c r="P122" s="512"/>
      <c r="Q122" s="495"/>
      <c r="R122" s="495"/>
      <c r="S122" s="495"/>
    </row>
    <row r="123" spans="1:19" s="1611" customFormat="1" ht="15.95" customHeight="1">
      <c r="A123" s="1574">
        <f t="shared" si="7"/>
        <v>111</v>
      </c>
      <c r="B123" s="1575" t="s">
        <v>1327</v>
      </c>
      <c r="C123" s="1575" t="s">
        <v>3727</v>
      </c>
      <c r="D123" s="1575" t="s">
        <v>1328</v>
      </c>
      <c r="E123" s="1576" t="s">
        <v>523</v>
      </c>
      <c r="F123" s="1577" t="s">
        <v>1329</v>
      </c>
      <c r="G123" s="1577" t="s">
        <v>1330</v>
      </c>
      <c r="H123" s="1577" t="s">
        <v>3728</v>
      </c>
      <c r="I123" s="1610">
        <v>27755</v>
      </c>
      <c r="J123" s="1579"/>
      <c r="K123" s="1579"/>
      <c r="L123" s="1580">
        <f t="shared" si="4"/>
        <v>0</v>
      </c>
      <c r="M123" s="1579">
        <f t="shared" si="5"/>
        <v>0</v>
      </c>
      <c r="N123" s="1574">
        <f>20+15+3*2</f>
        <v>41</v>
      </c>
      <c r="O123" s="1580">
        <f t="shared" si="6"/>
        <v>1137955</v>
      </c>
      <c r="P123" s="512"/>
      <c r="Q123" s="495"/>
      <c r="R123" s="495"/>
      <c r="S123" s="495"/>
    </row>
    <row r="124" spans="1:19" ht="15.95" customHeight="1">
      <c r="A124" s="1574">
        <f t="shared" si="7"/>
        <v>112</v>
      </c>
      <c r="B124" s="1606" t="s">
        <v>3729</v>
      </c>
      <c r="C124" s="1606" t="s">
        <v>3665</v>
      </c>
      <c r="D124" s="1606" t="s">
        <v>3730</v>
      </c>
      <c r="E124" s="1607" t="s">
        <v>523</v>
      </c>
      <c r="F124" s="1608" t="s">
        <v>3731</v>
      </c>
      <c r="G124" s="1608" t="s">
        <v>3732</v>
      </c>
      <c r="H124" s="1608" t="s">
        <v>3733</v>
      </c>
      <c r="I124" s="1609">
        <v>28099</v>
      </c>
      <c r="J124" s="1579"/>
      <c r="K124" s="1579"/>
      <c r="L124" s="1580">
        <f t="shared" si="4"/>
        <v>0</v>
      </c>
      <c r="M124" s="1579">
        <f t="shared" si="5"/>
        <v>0</v>
      </c>
      <c r="N124" s="1574">
        <f>20+15+10*2</f>
        <v>55</v>
      </c>
      <c r="O124" s="1580">
        <f t="shared" si="6"/>
        <v>1545445</v>
      </c>
      <c r="P124" s="512"/>
      <c r="Q124" s="495"/>
      <c r="R124" s="495"/>
      <c r="S124" s="495"/>
    </row>
    <row r="125" spans="1:19" ht="15.95" customHeight="1">
      <c r="A125" s="1574">
        <f t="shared" si="7"/>
        <v>113</v>
      </c>
      <c r="B125" s="1606" t="s">
        <v>1364</v>
      </c>
      <c r="C125" s="1606" t="s">
        <v>3734</v>
      </c>
      <c r="D125" s="1606" t="s">
        <v>3735</v>
      </c>
      <c r="E125" s="1607" t="s">
        <v>523</v>
      </c>
      <c r="F125" s="1608" t="s">
        <v>3736</v>
      </c>
      <c r="G125" s="1608" t="s">
        <v>1409</v>
      </c>
      <c r="H125" s="1608" t="s">
        <v>3737</v>
      </c>
      <c r="I125" s="1609">
        <v>27755</v>
      </c>
      <c r="J125" s="1579"/>
      <c r="K125" s="1579"/>
      <c r="L125" s="1580">
        <f t="shared" si="4"/>
        <v>0</v>
      </c>
      <c r="M125" s="1579">
        <f t="shared" si="5"/>
        <v>0</v>
      </c>
      <c r="N125" s="1574">
        <f>20+9*1.5</f>
        <v>33.5</v>
      </c>
      <c r="O125" s="1580">
        <f t="shared" si="6"/>
        <v>929792.5</v>
      </c>
      <c r="P125" s="512"/>
      <c r="Q125" s="495"/>
      <c r="R125" s="495"/>
      <c r="S125" s="495"/>
    </row>
    <row r="126" spans="1:19" ht="15.95" customHeight="1">
      <c r="A126" s="1574">
        <f t="shared" si="7"/>
        <v>114</v>
      </c>
      <c r="B126" s="1606" t="s">
        <v>3738</v>
      </c>
      <c r="C126" s="1606" t="s">
        <v>3739</v>
      </c>
      <c r="D126" s="1606" t="s">
        <v>3740</v>
      </c>
      <c r="E126" s="1607" t="s">
        <v>524</v>
      </c>
      <c r="F126" s="1608" t="s">
        <v>2415</v>
      </c>
      <c r="G126" s="1608" t="s">
        <v>3725</v>
      </c>
      <c r="H126" s="1608" t="s">
        <v>2707</v>
      </c>
      <c r="I126" s="1609">
        <v>27503</v>
      </c>
      <c r="J126" s="1579"/>
      <c r="K126" s="1579"/>
      <c r="L126" s="1580">
        <f t="shared" si="4"/>
        <v>0</v>
      </c>
      <c r="M126" s="1579">
        <f t="shared" si="5"/>
        <v>0</v>
      </c>
      <c r="N126" s="1574">
        <f>20+15+2*2</f>
        <v>39</v>
      </c>
      <c r="O126" s="1580">
        <f t="shared" si="6"/>
        <v>1072617</v>
      </c>
      <c r="P126" s="512"/>
      <c r="Q126" s="495"/>
      <c r="R126" s="495"/>
      <c r="S126" s="495"/>
    </row>
    <row r="127" spans="1:19" ht="15.95" customHeight="1">
      <c r="A127" s="1574">
        <f t="shared" si="7"/>
        <v>115</v>
      </c>
      <c r="B127" s="1575" t="s">
        <v>1331</v>
      </c>
      <c r="C127" s="1575" t="s">
        <v>3741</v>
      </c>
      <c r="D127" s="1575" t="s">
        <v>1332</v>
      </c>
      <c r="E127" s="1576" t="s">
        <v>523</v>
      </c>
      <c r="F127" s="1577" t="s">
        <v>1333</v>
      </c>
      <c r="G127" s="1577" t="s">
        <v>1334</v>
      </c>
      <c r="H127" s="1577" t="s">
        <v>3716</v>
      </c>
      <c r="I127" s="1610">
        <v>29156</v>
      </c>
      <c r="J127" s="1579"/>
      <c r="K127" s="1579"/>
      <c r="L127" s="1580">
        <f t="shared" si="4"/>
        <v>0</v>
      </c>
      <c r="M127" s="1579">
        <f t="shared" si="5"/>
        <v>0</v>
      </c>
      <c r="N127" s="1574">
        <f>20+15+1*2</f>
        <v>37</v>
      </c>
      <c r="O127" s="1580">
        <f t="shared" si="6"/>
        <v>1078772</v>
      </c>
      <c r="P127" s="512"/>
      <c r="Q127" s="495"/>
      <c r="R127" s="495"/>
      <c r="S127" s="495"/>
    </row>
    <row r="128" spans="1:19" ht="15.95" customHeight="1">
      <c r="A128" s="1574">
        <f t="shared" si="7"/>
        <v>116</v>
      </c>
      <c r="B128" s="1606" t="s">
        <v>3742</v>
      </c>
      <c r="C128" s="1606" t="s">
        <v>3431</v>
      </c>
      <c r="D128" s="1606" t="s">
        <v>3743</v>
      </c>
      <c r="E128" s="1607" t="s">
        <v>523</v>
      </c>
      <c r="F128" s="1608" t="s">
        <v>3744</v>
      </c>
      <c r="G128" s="1608" t="s">
        <v>1487</v>
      </c>
      <c r="H128" s="1608" t="s">
        <v>3745</v>
      </c>
      <c r="I128" s="1609">
        <v>28800</v>
      </c>
      <c r="J128" s="1579"/>
      <c r="K128" s="1579"/>
      <c r="L128" s="1580">
        <f t="shared" si="4"/>
        <v>0</v>
      </c>
      <c r="M128" s="1579">
        <f t="shared" si="5"/>
        <v>0</v>
      </c>
      <c r="N128" s="1574">
        <f>20+15+0*2</f>
        <v>35</v>
      </c>
      <c r="O128" s="1580">
        <f t="shared" si="6"/>
        <v>1008000</v>
      </c>
      <c r="P128" s="512"/>
      <c r="Q128" s="495"/>
      <c r="R128" s="495"/>
      <c r="S128" s="495"/>
    </row>
    <row r="129" spans="1:19" ht="15.95" customHeight="1">
      <c r="A129" s="1574">
        <f t="shared" si="7"/>
        <v>117</v>
      </c>
      <c r="B129" s="1575" t="s">
        <v>1337</v>
      </c>
      <c r="C129" s="1575" t="s">
        <v>3746</v>
      </c>
      <c r="D129" s="1575" t="s">
        <v>1338</v>
      </c>
      <c r="E129" s="1576" t="s">
        <v>520</v>
      </c>
      <c r="F129" s="1577" t="s">
        <v>1339</v>
      </c>
      <c r="G129" s="1577" t="s">
        <v>1340</v>
      </c>
      <c r="H129" s="1577" t="s">
        <v>3747</v>
      </c>
      <c r="I129" s="1610">
        <v>51989</v>
      </c>
      <c r="J129" s="1579"/>
      <c r="K129" s="1579"/>
      <c r="L129" s="1580">
        <f t="shared" si="4"/>
        <v>0</v>
      </c>
      <c r="M129" s="1579">
        <f t="shared" si="5"/>
        <v>0</v>
      </c>
      <c r="N129" s="1574">
        <f>20+15+0*2</f>
        <v>35</v>
      </c>
      <c r="O129" s="1580">
        <f t="shared" si="6"/>
        <v>1819615</v>
      </c>
      <c r="P129" s="512"/>
      <c r="Q129" s="495"/>
      <c r="R129" s="495"/>
      <c r="S129" s="495"/>
    </row>
    <row r="130" spans="1:19" ht="15.95" customHeight="1">
      <c r="A130" s="1574">
        <f t="shared" si="7"/>
        <v>118</v>
      </c>
      <c r="B130" s="1575" t="s">
        <v>1110</v>
      </c>
      <c r="C130" s="1575" t="s">
        <v>3748</v>
      </c>
      <c r="D130" s="1575" t="s">
        <v>1341</v>
      </c>
      <c r="E130" s="1576" t="s">
        <v>523</v>
      </c>
      <c r="F130" s="1577" t="s">
        <v>1342</v>
      </c>
      <c r="G130" s="1577" t="s">
        <v>1343</v>
      </c>
      <c r="H130" s="1577" t="s">
        <v>3749</v>
      </c>
      <c r="I130" s="1610">
        <v>28447</v>
      </c>
      <c r="J130" s="1579"/>
      <c r="K130" s="1579"/>
      <c r="L130" s="1580">
        <f t="shared" si="4"/>
        <v>0</v>
      </c>
      <c r="M130" s="1579">
        <f t="shared" si="5"/>
        <v>0</v>
      </c>
      <c r="N130" s="1574">
        <f>20+1*1.5</f>
        <v>21.5</v>
      </c>
      <c r="O130" s="1580">
        <f t="shared" si="6"/>
        <v>611610.5</v>
      </c>
      <c r="P130" s="512"/>
      <c r="Q130" s="495"/>
      <c r="R130" s="495"/>
      <c r="S130" s="495"/>
    </row>
    <row r="131" spans="1:19" s="1611" customFormat="1" ht="15.95" customHeight="1">
      <c r="A131" s="1574">
        <f t="shared" si="7"/>
        <v>119</v>
      </c>
      <c r="B131" s="1575" t="s">
        <v>400</v>
      </c>
      <c r="C131" s="1575" t="s">
        <v>3750</v>
      </c>
      <c r="D131" s="1575" t="s">
        <v>1344</v>
      </c>
      <c r="E131" s="1576" t="s">
        <v>1345</v>
      </c>
      <c r="F131" s="1577" t="s">
        <v>1346</v>
      </c>
      <c r="G131" s="1577" t="s">
        <v>1347</v>
      </c>
      <c r="H131" s="1577" t="s">
        <v>3751</v>
      </c>
      <c r="I131" s="1610">
        <v>44294</v>
      </c>
      <c r="J131" s="1579">
        <v>50.889000000000003</v>
      </c>
      <c r="K131" s="1579">
        <v>304.125</v>
      </c>
      <c r="L131" s="1580">
        <f t="shared" si="4"/>
        <v>757829.73116335319</v>
      </c>
      <c r="M131" s="1579">
        <f t="shared" si="5"/>
        <v>355.01400000000001</v>
      </c>
      <c r="N131" s="1574">
        <f>20+15+6*2</f>
        <v>47</v>
      </c>
      <c r="O131" s="1580">
        <f t="shared" si="6"/>
        <v>2081818</v>
      </c>
      <c r="P131" s="512"/>
      <c r="Q131" s="495"/>
      <c r="R131" s="495"/>
      <c r="S131" s="495"/>
    </row>
    <row r="132" spans="1:19" ht="15.95" customHeight="1">
      <c r="A132" s="1574">
        <f t="shared" si="7"/>
        <v>120</v>
      </c>
      <c r="B132" s="1581" t="s">
        <v>925</v>
      </c>
      <c r="C132" s="1581" t="s">
        <v>321</v>
      </c>
      <c r="D132" s="1581" t="s">
        <v>3752</v>
      </c>
      <c r="E132" s="1582" t="s">
        <v>3411</v>
      </c>
      <c r="F132" s="1583" t="s">
        <v>3753</v>
      </c>
      <c r="G132" s="1583" t="s">
        <v>3754</v>
      </c>
      <c r="H132" s="1608" t="s">
        <v>3755</v>
      </c>
      <c r="I132" s="1609">
        <v>65319</v>
      </c>
      <c r="J132" s="1579">
        <v>13.792999999999999</v>
      </c>
      <c r="K132" s="1579">
        <v>85.415000000000006</v>
      </c>
      <c r="L132" s="1580">
        <f t="shared" si="4"/>
        <v>312296.76114473038</v>
      </c>
      <c r="M132" s="1579">
        <f t="shared" si="5"/>
        <v>99.207999999999998</v>
      </c>
      <c r="N132" s="1574">
        <f>20+15+7*2</f>
        <v>49</v>
      </c>
      <c r="O132" s="1580">
        <f t="shared" si="6"/>
        <v>3200631.0000000005</v>
      </c>
      <c r="P132" s="512"/>
      <c r="Q132" s="495"/>
      <c r="R132" s="495"/>
      <c r="S132" s="495"/>
    </row>
    <row r="133" spans="1:19" ht="15.95" customHeight="1">
      <c r="A133" s="1574">
        <f t="shared" si="7"/>
        <v>121</v>
      </c>
      <c r="B133" s="1606" t="s">
        <v>3756</v>
      </c>
      <c r="C133" s="1606" t="s">
        <v>3757</v>
      </c>
      <c r="D133" s="1606" t="s">
        <v>1166</v>
      </c>
      <c r="E133" s="1607" t="s">
        <v>520</v>
      </c>
      <c r="F133" s="1608" t="s">
        <v>3758</v>
      </c>
      <c r="G133" s="1608" t="s">
        <v>3759</v>
      </c>
      <c r="H133" s="1608" t="s">
        <v>3424</v>
      </c>
      <c r="I133" s="1609">
        <v>48298</v>
      </c>
      <c r="J133" s="1579"/>
      <c r="K133" s="1579"/>
      <c r="L133" s="1580">
        <f t="shared" si="4"/>
        <v>0</v>
      </c>
      <c r="M133" s="1579">
        <f t="shared" si="5"/>
        <v>0</v>
      </c>
      <c r="N133" s="1574">
        <f>20+15+2*2</f>
        <v>39</v>
      </c>
      <c r="O133" s="1580">
        <f t="shared" si="6"/>
        <v>1883622</v>
      </c>
      <c r="P133" s="512"/>
      <c r="Q133" s="495"/>
      <c r="R133" s="495"/>
      <c r="S133" s="495"/>
    </row>
    <row r="134" spans="1:19" ht="15.95" customHeight="1">
      <c r="A134" s="1574">
        <f t="shared" si="7"/>
        <v>122</v>
      </c>
      <c r="B134" s="1575" t="s">
        <v>1348</v>
      </c>
      <c r="C134" s="1575" t="s">
        <v>3760</v>
      </c>
      <c r="D134" s="1575" t="s">
        <v>1349</v>
      </c>
      <c r="E134" s="1576" t="s">
        <v>529</v>
      </c>
      <c r="F134" s="1577" t="s">
        <v>1350</v>
      </c>
      <c r="G134" s="1577" t="s">
        <v>1351</v>
      </c>
      <c r="H134" s="1577" t="s">
        <v>3761</v>
      </c>
      <c r="I134" s="1610">
        <v>30909</v>
      </c>
      <c r="J134" s="1579">
        <v>25.875</v>
      </c>
      <c r="K134" s="1579">
        <v>112.875</v>
      </c>
      <c r="L134" s="1580">
        <f t="shared" si="4"/>
        <v>206680.357796625</v>
      </c>
      <c r="M134" s="1587">
        <f t="shared" si="5"/>
        <v>138.75</v>
      </c>
      <c r="N134" s="1574">
        <f>20+3*1.5</f>
        <v>24.5</v>
      </c>
      <c r="O134" s="1580">
        <f t="shared" si="6"/>
        <v>757270.5</v>
      </c>
      <c r="P134" s="512"/>
      <c r="Q134" s="495"/>
      <c r="R134" s="495"/>
      <c r="S134" s="495"/>
    </row>
    <row r="135" spans="1:19" ht="15.95" customHeight="1">
      <c r="A135" s="1574">
        <f t="shared" si="7"/>
        <v>123</v>
      </c>
      <c r="B135" s="1581" t="s">
        <v>3762</v>
      </c>
      <c r="C135" s="1581" t="s">
        <v>3763</v>
      </c>
      <c r="D135" s="1581" t="s">
        <v>1402</v>
      </c>
      <c r="E135" s="1582" t="s">
        <v>523</v>
      </c>
      <c r="F135" s="1583" t="s">
        <v>3681</v>
      </c>
      <c r="G135" s="1583" t="s">
        <v>2503</v>
      </c>
      <c r="H135" s="1608" t="s">
        <v>3682</v>
      </c>
      <c r="I135" s="1609">
        <v>29156</v>
      </c>
      <c r="J135" s="1579"/>
      <c r="K135" s="1579"/>
      <c r="L135" s="1580">
        <f t="shared" si="4"/>
        <v>0</v>
      </c>
      <c r="M135" s="1579">
        <f t="shared" si="5"/>
        <v>0</v>
      </c>
      <c r="N135" s="1574">
        <f>20+15+5*2</f>
        <v>45</v>
      </c>
      <c r="O135" s="1580">
        <f t="shared" si="6"/>
        <v>1312020</v>
      </c>
      <c r="P135" s="512"/>
      <c r="Q135" s="495"/>
      <c r="R135" s="495"/>
      <c r="S135" s="495"/>
    </row>
    <row r="136" spans="1:19" ht="15.95" customHeight="1">
      <c r="A136" s="1574">
        <f t="shared" si="7"/>
        <v>124</v>
      </c>
      <c r="B136" s="1581" t="s">
        <v>3764</v>
      </c>
      <c r="C136" s="1581" t="s">
        <v>3765</v>
      </c>
      <c r="D136" s="1581" t="s">
        <v>3766</v>
      </c>
      <c r="E136" s="1582" t="s">
        <v>523</v>
      </c>
      <c r="F136" s="1583" t="s">
        <v>3767</v>
      </c>
      <c r="G136" s="1583" t="s">
        <v>3768</v>
      </c>
      <c r="H136" s="1608" t="s">
        <v>3769</v>
      </c>
      <c r="I136" s="1609">
        <v>27755</v>
      </c>
      <c r="J136" s="1579"/>
      <c r="K136" s="1579"/>
      <c r="L136" s="1580">
        <f t="shared" si="4"/>
        <v>0</v>
      </c>
      <c r="M136" s="1579">
        <f t="shared" si="5"/>
        <v>0</v>
      </c>
      <c r="N136" s="1574">
        <f>15*1</f>
        <v>15</v>
      </c>
      <c r="O136" s="1580">
        <f t="shared" si="6"/>
        <v>416325</v>
      </c>
      <c r="P136" s="512"/>
      <c r="Q136" s="495"/>
      <c r="R136" s="495"/>
      <c r="S136" s="495"/>
    </row>
    <row r="137" spans="1:19" ht="15.95" customHeight="1">
      <c r="A137" s="1574">
        <f t="shared" si="7"/>
        <v>125</v>
      </c>
      <c r="B137" s="1575" t="s">
        <v>1352</v>
      </c>
      <c r="C137" s="1575" t="s">
        <v>801</v>
      </c>
      <c r="D137" s="1575" t="s">
        <v>1353</v>
      </c>
      <c r="E137" s="1576" t="s">
        <v>1354</v>
      </c>
      <c r="F137" s="1577" t="s">
        <v>1355</v>
      </c>
      <c r="G137" s="1577" t="s">
        <v>1356</v>
      </c>
      <c r="H137" s="1577" t="s">
        <v>3770</v>
      </c>
      <c r="I137" s="1610">
        <v>65319</v>
      </c>
      <c r="J137" s="1587">
        <v>82.41</v>
      </c>
      <c r="K137" s="1587">
        <v>236.91</v>
      </c>
      <c r="L137" s="1580">
        <f t="shared" si="4"/>
        <v>1005187.0995155158</v>
      </c>
      <c r="M137" s="1587">
        <f t="shared" si="5"/>
        <v>319.32</v>
      </c>
      <c r="N137" s="1574">
        <f>20+15+13*2</f>
        <v>61</v>
      </c>
      <c r="O137" s="1580">
        <f t="shared" si="6"/>
        <v>3984459.0000000005</v>
      </c>
      <c r="P137" s="512"/>
      <c r="Q137" s="495"/>
      <c r="R137" s="495"/>
      <c r="S137" s="495"/>
    </row>
    <row r="138" spans="1:19" ht="15.95" customHeight="1">
      <c r="A138" s="1574">
        <f t="shared" si="7"/>
        <v>126</v>
      </c>
      <c r="B138" s="1606" t="s">
        <v>1357</v>
      </c>
      <c r="C138" s="1606" t="s">
        <v>3206</v>
      </c>
      <c r="D138" s="1606" t="s">
        <v>1128</v>
      </c>
      <c r="E138" s="1607" t="s">
        <v>524</v>
      </c>
      <c r="F138" s="1608" t="s">
        <v>3771</v>
      </c>
      <c r="G138" s="1608" t="s">
        <v>1343</v>
      </c>
      <c r="H138" s="1608" t="s">
        <v>3484</v>
      </c>
      <c r="I138" s="1609">
        <v>25232</v>
      </c>
      <c r="J138" s="1579"/>
      <c r="K138" s="1579"/>
      <c r="L138" s="1580">
        <f t="shared" si="4"/>
        <v>0</v>
      </c>
      <c r="M138" s="1579">
        <f t="shared" si="5"/>
        <v>0</v>
      </c>
      <c r="N138" s="1574">
        <f>20+1*1.5</f>
        <v>21.5</v>
      </c>
      <c r="O138" s="1580">
        <f t="shared" si="6"/>
        <v>542488</v>
      </c>
      <c r="P138" s="512"/>
      <c r="Q138" s="495"/>
      <c r="R138" s="495"/>
      <c r="S138" s="495"/>
    </row>
    <row r="139" spans="1:19" ht="15.95" customHeight="1">
      <c r="A139" s="1574">
        <f t="shared" si="7"/>
        <v>127</v>
      </c>
      <c r="B139" s="1575" t="s">
        <v>1358</v>
      </c>
      <c r="C139" s="1575" t="s">
        <v>3772</v>
      </c>
      <c r="D139" s="1575" t="s">
        <v>1359</v>
      </c>
      <c r="E139" s="1576" t="s">
        <v>520</v>
      </c>
      <c r="F139" s="1577" t="s">
        <v>1360</v>
      </c>
      <c r="G139" s="1577" t="s">
        <v>1229</v>
      </c>
      <c r="H139" s="1577" t="s">
        <v>3773</v>
      </c>
      <c r="I139" s="1610">
        <v>49086</v>
      </c>
      <c r="J139" s="1579"/>
      <c r="K139" s="1579"/>
      <c r="L139" s="1580">
        <f t="shared" si="4"/>
        <v>0</v>
      </c>
      <c r="M139" s="1579">
        <f t="shared" si="5"/>
        <v>0</v>
      </c>
      <c r="N139" s="1574">
        <f>20+15+3*2</f>
        <v>41</v>
      </c>
      <c r="O139" s="1580">
        <f t="shared" si="6"/>
        <v>2012526</v>
      </c>
      <c r="P139" s="512"/>
      <c r="Q139" s="495"/>
      <c r="R139" s="495"/>
      <c r="S139" s="495"/>
    </row>
    <row r="140" spans="1:19" ht="15.95" customHeight="1">
      <c r="A140" s="1574">
        <f t="shared" si="7"/>
        <v>128</v>
      </c>
      <c r="B140" s="1606" t="s">
        <v>1203</v>
      </c>
      <c r="C140" s="1575" t="s">
        <v>3774</v>
      </c>
      <c r="D140" s="1575" t="s">
        <v>1308</v>
      </c>
      <c r="E140" s="1576" t="s">
        <v>1260</v>
      </c>
      <c r="F140" s="1608" t="s">
        <v>3775</v>
      </c>
      <c r="G140" s="1608" t="s">
        <v>1177</v>
      </c>
      <c r="H140" s="1577" t="s">
        <v>3776</v>
      </c>
      <c r="I140" s="1610">
        <v>57805</v>
      </c>
      <c r="J140" s="1579">
        <v>20.355</v>
      </c>
      <c r="K140" s="1587">
        <v>113.75</v>
      </c>
      <c r="L140" s="1580">
        <f t="shared" si="4"/>
        <v>373586.89594646747</v>
      </c>
      <c r="M140" s="1579">
        <f t="shared" si="5"/>
        <v>134.10499999999999</v>
      </c>
      <c r="N140" s="1574">
        <f>20+15+4*2</f>
        <v>43</v>
      </c>
      <c r="O140" s="1580">
        <f t="shared" si="6"/>
        <v>2485615</v>
      </c>
      <c r="P140" s="512"/>
      <c r="Q140" s="495"/>
      <c r="R140" s="495"/>
      <c r="S140" s="495"/>
    </row>
    <row r="141" spans="1:19" ht="15.95" customHeight="1">
      <c r="A141" s="1574">
        <f t="shared" si="7"/>
        <v>129</v>
      </c>
      <c r="B141" s="1575" t="s">
        <v>1365</v>
      </c>
      <c r="C141" s="1575" t="s">
        <v>823</v>
      </c>
      <c r="D141" s="1575" t="s">
        <v>1366</v>
      </c>
      <c r="E141" s="1576" t="s">
        <v>528</v>
      </c>
      <c r="F141" s="1577" t="s">
        <v>1367</v>
      </c>
      <c r="G141" s="1577" t="s">
        <v>1368</v>
      </c>
      <c r="H141" s="1577" t="s">
        <v>3777</v>
      </c>
      <c r="I141" s="1610">
        <v>51989</v>
      </c>
      <c r="J141" s="1579">
        <v>14.167</v>
      </c>
      <c r="K141" s="1579">
        <v>58.917000000000002</v>
      </c>
      <c r="L141" s="1580">
        <f t="shared" ref="L141:L204" si="8">I141*M141*0.0481927</f>
        <v>183111.25164544521</v>
      </c>
      <c r="M141" s="1579">
        <f t="shared" ref="M141:M204" si="9">J141+K141</f>
        <v>73.084000000000003</v>
      </c>
      <c r="N141" s="1574">
        <f>20+15+2*2</f>
        <v>39</v>
      </c>
      <c r="O141" s="1580">
        <f t="shared" ref="O141:O204" si="10">I141/30*30*N141</f>
        <v>2027571</v>
      </c>
      <c r="P141" s="512"/>
      <c r="Q141" s="495"/>
      <c r="R141" s="495"/>
      <c r="S141" s="495"/>
    </row>
    <row r="142" spans="1:19" ht="15.95" customHeight="1">
      <c r="A142" s="1574">
        <f t="shared" si="7"/>
        <v>130</v>
      </c>
      <c r="B142" s="1575" t="s">
        <v>828</v>
      </c>
      <c r="C142" s="1575" t="s">
        <v>3778</v>
      </c>
      <c r="D142" s="1575" t="s">
        <v>1369</v>
      </c>
      <c r="E142" s="1576" t="s">
        <v>521</v>
      </c>
      <c r="F142" s="1577" t="s">
        <v>1370</v>
      </c>
      <c r="G142" s="1577" t="s">
        <v>1371</v>
      </c>
      <c r="H142" s="1577" t="s">
        <v>3779</v>
      </c>
      <c r="I142" s="1610">
        <v>57293</v>
      </c>
      <c r="J142" s="1579"/>
      <c r="K142" s="1579"/>
      <c r="L142" s="1580">
        <f t="shared" si="8"/>
        <v>0</v>
      </c>
      <c r="M142" s="1579">
        <f t="shared" si="9"/>
        <v>0</v>
      </c>
      <c r="N142" s="1574">
        <f>20+15+12*2</f>
        <v>59</v>
      </c>
      <c r="O142" s="1580">
        <f t="shared" si="10"/>
        <v>3380287</v>
      </c>
      <c r="P142" s="512"/>
      <c r="Q142" s="495"/>
      <c r="R142" s="495"/>
      <c r="S142" s="495"/>
    </row>
    <row r="143" spans="1:19" ht="15.95" customHeight="1">
      <c r="A143" s="1574">
        <f t="shared" ref="A143:A206" si="11">A142+1</f>
        <v>131</v>
      </c>
      <c r="B143" s="1581" t="s">
        <v>3780</v>
      </c>
      <c r="C143" s="1581" t="s">
        <v>802</v>
      </c>
      <c r="D143" s="1581" t="s">
        <v>3781</v>
      </c>
      <c r="E143" s="1582" t="s">
        <v>520</v>
      </c>
      <c r="F143" s="1583" t="s">
        <v>3782</v>
      </c>
      <c r="G143" s="1583" t="s">
        <v>3783</v>
      </c>
      <c r="H143" s="1608" t="s">
        <v>3784</v>
      </c>
      <c r="I143" s="1609">
        <v>45269</v>
      </c>
      <c r="J143" s="1579"/>
      <c r="K143" s="1579"/>
      <c r="L143" s="1580">
        <f t="shared" si="8"/>
        <v>0</v>
      </c>
      <c r="M143" s="1579">
        <f t="shared" si="9"/>
        <v>0</v>
      </c>
      <c r="N143" s="1574">
        <f>20+15+7*2</f>
        <v>49</v>
      </c>
      <c r="O143" s="1580">
        <f t="shared" si="10"/>
        <v>2218181</v>
      </c>
      <c r="P143" s="512"/>
      <c r="Q143" s="495"/>
      <c r="R143" s="495"/>
      <c r="S143" s="495"/>
    </row>
    <row r="144" spans="1:19" ht="15.95" customHeight="1">
      <c r="A144" s="1574">
        <f t="shared" si="11"/>
        <v>132</v>
      </c>
      <c r="B144" s="1575" t="s">
        <v>254</v>
      </c>
      <c r="C144" s="1575" t="s">
        <v>3785</v>
      </c>
      <c r="D144" s="1575" t="s">
        <v>1373</v>
      </c>
      <c r="E144" s="1576" t="s">
        <v>523</v>
      </c>
      <c r="F144" s="1577" t="s">
        <v>1374</v>
      </c>
      <c r="G144" s="1577" t="s">
        <v>1375</v>
      </c>
      <c r="H144" s="1577" t="s">
        <v>3786</v>
      </c>
      <c r="I144" s="1610">
        <v>29156</v>
      </c>
      <c r="J144" s="1579"/>
      <c r="K144" s="1579"/>
      <c r="L144" s="1580">
        <f t="shared" si="8"/>
        <v>0</v>
      </c>
      <c r="M144" s="1579">
        <f t="shared" si="9"/>
        <v>0</v>
      </c>
      <c r="N144" s="1574">
        <f>20+15+3*2</f>
        <v>41</v>
      </c>
      <c r="O144" s="1580">
        <f t="shared" si="10"/>
        <v>1195396</v>
      </c>
      <c r="P144" s="512"/>
      <c r="Q144" s="495"/>
      <c r="R144" s="495"/>
      <c r="S144" s="495"/>
    </row>
    <row r="145" spans="1:19" ht="15.95" customHeight="1">
      <c r="A145" s="1574">
        <f t="shared" si="11"/>
        <v>133</v>
      </c>
      <c r="B145" s="1606" t="s">
        <v>254</v>
      </c>
      <c r="C145" s="1606" t="s">
        <v>3787</v>
      </c>
      <c r="D145" s="1606" t="s">
        <v>3788</v>
      </c>
      <c r="E145" s="1607" t="s">
        <v>1137</v>
      </c>
      <c r="F145" s="1608" t="s">
        <v>3789</v>
      </c>
      <c r="G145" s="1608" t="s">
        <v>3790</v>
      </c>
      <c r="H145" s="1608" t="s">
        <v>3749</v>
      </c>
      <c r="I145" s="1609">
        <v>23510</v>
      </c>
      <c r="J145" s="1579">
        <v>7.5309999999999997</v>
      </c>
      <c r="K145" s="1587">
        <v>26.78</v>
      </c>
      <c r="L145" s="1580">
        <f t="shared" si="8"/>
        <v>38874.719045246995</v>
      </c>
      <c r="M145" s="1579">
        <f t="shared" si="9"/>
        <v>34.311</v>
      </c>
      <c r="N145" s="1574">
        <f>13*1</f>
        <v>13</v>
      </c>
      <c r="O145" s="1580">
        <f t="shared" si="10"/>
        <v>305630</v>
      </c>
      <c r="P145" s="512"/>
      <c r="Q145" s="495"/>
      <c r="R145" s="495"/>
      <c r="S145" s="495"/>
    </row>
    <row r="146" spans="1:19" ht="15.95" customHeight="1">
      <c r="A146" s="1574">
        <f t="shared" si="11"/>
        <v>134</v>
      </c>
      <c r="B146" s="1575" t="s">
        <v>1377</v>
      </c>
      <c r="C146" s="1575" t="s">
        <v>3791</v>
      </c>
      <c r="D146" s="1575" t="s">
        <v>1378</v>
      </c>
      <c r="E146" s="1576" t="s">
        <v>1260</v>
      </c>
      <c r="F146" s="1577" t="s">
        <v>1379</v>
      </c>
      <c r="G146" s="1577" t="s">
        <v>1380</v>
      </c>
      <c r="H146" s="1577" t="s">
        <v>2790</v>
      </c>
      <c r="I146" s="1610">
        <v>57805</v>
      </c>
      <c r="J146" s="1579">
        <v>45.582999999999998</v>
      </c>
      <c r="K146" s="1579">
        <v>283.08300000000003</v>
      </c>
      <c r="L146" s="1580">
        <f t="shared" si="8"/>
        <v>915590.84853765112</v>
      </c>
      <c r="M146" s="1579">
        <f t="shared" si="9"/>
        <v>328.66600000000005</v>
      </c>
      <c r="N146" s="1574">
        <f>20+15+7*2</f>
        <v>49</v>
      </c>
      <c r="O146" s="1580">
        <f t="shared" si="10"/>
        <v>2832445</v>
      </c>
      <c r="P146" s="512"/>
      <c r="Q146" s="495"/>
      <c r="R146" s="495"/>
      <c r="S146" s="495"/>
    </row>
    <row r="147" spans="1:19" ht="15.95" customHeight="1">
      <c r="A147" s="1574">
        <f t="shared" si="11"/>
        <v>135</v>
      </c>
      <c r="B147" s="1581" t="s">
        <v>3792</v>
      </c>
      <c r="C147" s="1581" t="s">
        <v>3793</v>
      </c>
      <c r="D147" s="1581" t="s">
        <v>3794</v>
      </c>
      <c r="E147" s="1582" t="s">
        <v>523</v>
      </c>
      <c r="F147" s="1583" t="s">
        <v>3795</v>
      </c>
      <c r="G147" s="1583" t="s">
        <v>3796</v>
      </c>
      <c r="H147" s="1608" t="s">
        <v>3007</v>
      </c>
      <c r="I147" s="1609">
        <v>29156</v>
      </c>
      <c r="J147" s="1579"/>
      <c r="K147" s="1579"/>
      <c r="L147" s="1580">
        <f t="shared" si="8"/>
        <v>0</v>
      </c>
      <c r="M147" s="1579">
        <f t="shared" si="9"/>
        <v>0</v>
      </c>
      <c r="N147" s="1574">
        <f>20+15+6*2</f>
        <v>47</v>
      </c>
      <c r="O147" s="1580">
        <f t="shared" si="10"/>
        <v>1370332</v>
      </c>
      <c r="P147" s="512"/>
      <c r="Q147" s="495"/>
      <c r="R147" s="495"/>
      <c r="S147" s="495"/>
    </row>
    <row r="148" spans="1:19" ht="15.95" customHeight="1">
      <c r="A148" s="1574">
        <f t="shared" si="11"/>
        <v>136</v>
      </c>
      <c r="B148" s="1581" t="s">
        <v>3797</v>
      </c>
      <c r="C148" s="1581" t="s">
        <v>3798</v>
      </c>
      <c r="D148" s="1581" t="s">
        <v>3799</v>
      </c>
      <c r="E148" s="1582" t="s">
        <v>524</v>
      </c>
      <c r="F148" s="1583" t="s">
        <v>3800</v>
      </c>
      <c r="G148" s="1583" t="s">
        <v>1108</v>
      </c>
      <c r="H148" s="1608" t="s">
        <v>3801</v>
      </c>
      <c r="I148" s="1609">
        <v>25861</v>
      </c>
      <c r="J148" s="1579"/>
      <c r="K148" s="1579"/>
      <c r="L148" s="1580">
        <f t="shared" si="8"/>
        <v>0</v>
      </c>
      <c r="M148" s="1579">
        <f t="shared" si="9"/>
        <v>0</v>
      </c>
      <c r="N148" s="1574">
        <f>20+15+3*2</f>
        <v>41</v>
      </c>
      <c r="O148" s="1580">
        <f t="shared" si="10"/>
        <v>1060301</v>
      </c>
      <c r="P148" s="512"/>
      <c r="Q148" s="495"/>
      <c r="R148" s="495"/>
      <c r="S148" s="495"/>
    </row>
    <row r="149" spans="1:19" ht="15.95" customHeight="1">
      <c r="A149" s="1574">
        <f t="shared" si="11"/>
        <v>137</v>
      </c>
      <c r="B149" s="1575" t="s">
        <v>1381</v>
      </c>
      <c r="C149" s="1575" t="s">
        <v>3201</v>
      </c>
      <c r="D149" s="1575" t="s">
        <v>1335</v>
      </c>
      <c r="E149" s="1576" t="s">
        <v>521</v>
      </c>
      <c r="F149" s="1577" t="s">
        <v>1382</v>
      </c>
      <c r="G149" s="1577" t="s">
        <v>1383</v>
      </c>
      <c r="H149" s="1577" t="s">
        <v>3585</v>
      </c>
      <c r="I149" s="1610">
        <v>51989</v>
      </c>
      <c r="J149" s="1579"/>
      <c r="K149" s="1579"/>
      <c r="L149" s="1580">
        <f t="shared" si="8"/>
        <v>0</v>
      </c>
      <c r="M149" s="1579">
        <f t="shared" si="9"/>
        <v>0</v>
      </c>
      <c r="N149" s="1574">
        <f>20+15+2*2</f>
        <v>39</v>
      </c>
      <c r="O149" s="1580">
        <f t="shared" si="10"/>
        <v>2027571</v>
      </c>
      <c r="P149" s="512"/>
      <c r="Q149" s="495"/>
      <c r="R149" s="495"/>
      <c r="S149" s="495"/>
    </row>
    <row r="150" spans="1:19" ht="15.95" customHeight="1">
      <c r="A150" s="1574">
        <f t="shared" si="11"/>
        <v>138</v>
      </c>
      <c r="B150" s="1581" t="s">
        <v>3802</v>
      </c>
      <c r="C150" s="1581" t="s">
        <v>3803</v>
      </c>
      <c r="D150" s="1581" t="s">
        <v>3804</v>
      </c>
      <c r="E150" s="1582" t="s">
        <v>523</v>
      </c>
      <c r="F150" s="1583" t="s">
        <v>3805</v>
      </c>
      <c r="G150" s="1583" t="s">
        <v>1111</v>
      </c>
      <c r="H150" s="1608" t="s">
        <v>3806</v>
      </c>
      <c r="I150" s="1609">
        <v>29517</v>
      </c>
      <c r="J150" s="1579"/>
      <c r="K150" s="1579"/>
      <c r="L150" s="1580">
        <f t="shared" si="8"/>
        <v>0</v>
      </c>
      <c r="M150" s="1579">
        <f t="shared" si="9"/>
        <v>0</v>
      </c>
      <c r="N150" s="1574">
        <f>20+15+0*2</f>
        <v>35</v>
      </c>
      <c r="O150" s="1580">
        <f t="shared" si="10"/>
        <v>1033095</v>
      </c>
      <c r="P150" s="512"/>
      <c r="Q150" s="495"/>
      <c r="R150" s="495"/>
      <c r="S150" s="495"/>
    </row>
    <row r="151" spans="1:19" ht="15.95" customHeight="1">
      <c r="A151" s="1574">
        <f t="shared" si="11"/>
        <v>139</v>
      </c>
      <c r="B151" s="1575" t="s">
        <v>1384</v>
      </c>
      <c r="C151" s="1575" t="s">
        <v>3807</v>
      </c>
      <c r="D151" s="1575" t="s">
        <v>1385</v>
      </c>
      <c r="E151" s="1576" t="s">
        <v>521</v>
      </c>
      <c r="F151" s="1577" t="s">
        <v>1386</v>
      </c>
      <c r="G151" s="1577" t="s">
        <v>1387</v>
      </c>
      <c r="H151" s="1577" t="s">
        <v>3808</v>
      </c>
      <c r="I151" s="1610">
        <v>51989</v>
      </c>
      <c r="J151" s="1579"/>
      <c r="K151" s="1579"/>
      <c r="L151" s="1580">
        <f t="shared" si="8"/>
        <v>0</v>
      </c>
      <c r="M151" s="1579">
        <f t="shared" si="9"/>
        <v>0</v>
      </c>
      <c r="N151" s="1574">
        <f>20+15+3*2</f>
        <v>41</v>
      </c>
      <c r="O151" s="1580">
        <f t="shared" si="10"/>
        <v>2131549</v>
      </c>
      <c r="P151" s="512"/>
      <c r="Q151" s="495"/>
      <c r="R151" s="495"/>
      <c r="S151" s="495"/>
    </row>
    <row r="152" spans="1:19" ht="15.95" customHeight="1">
      <c r="A152" s="1574">
        <f t="shared" si="11"/>
        <v>140</v>
      </c>
      <c r="B152" s="1581" t="s">
        <v>3809</v>
      </c>
      <c r="C152" s="1581" t="s">
        <v>3810</v>
      </c>
      <c r="D152" s="1581" t="s">
        <v>1476</v>
      </c>
      <c r="E152" s="1582" t="s">
        <v>522</v>
      </c>
      <c r="F152" s="1583" t="s">
        <v>3811</v>
      </c>
      <c r="G152" s="1583" t="s">
        <v>3812</v>
      </c>
      <c r="H152" s="1608" t="s">
        <v>2991</v>
      </c>
      <c r="I152" s="1609">
        <v>38807</v>
      </c>
      <c r="J152" s="1579">
        <v>9.1170000000000009</v>
      </c>
      <c r="K152" s="1579">
        <v>52.369</v>
      </c>
      <c r="L152" s="1580">
        <f t="shared" si="8"/>
        <v>114991.98469982539</v>
      </c>
      <c r="M152" s="1579">
        <f t="shared" si="9"/>
        <v>61.486000000000004</v>
      </c>
      <c r="N152" s="1574">
        <f>20+8*1.5</f>
        <v>32</v>
      </c>
      <c r="O152" s="1580">
        <f t="shared" si="10"/>
        <v>1241824</v>
      </c>
      <c r="P152" s="512"/>
      <c r="Q152" s="495"/>
      <c r="R152" s="495"/>
      <c r="S152" s="495"/>
    </row>
    <row r="153" spans="1:19" ht="15.95" customHeight="1">
      <c r="A153" s="1574">
        <f t="shared" si="11"/>
        <v>141</v>
      </c>
      <c r="B153" s="1606" t="s">
        <v>3813</v>
      </c>
      <c r="C153" s="1606" t="s">
        <v>3814</v>
      </c>
      <c r="D153" s="1581" t="s">
        <v>3815</v>
      </c>
      <c r="E153" s="1607" t="s">
        <v>523</v>
      </c>
      <c r="F153" s="1608" t="s">
        <v>2494</v>
      </c>
      <c r="G153" s="1608" t="s">
        <v>3816</v>
      </c>
      <c r="H153" s="1608" t="s">
        <v>3657</v>
      </c>
      <c r="I153" s="1609">
        <v>28099</v>
      </c>
      <c r="J153" s="1579"/>
      <c r="K153" s="1579"/>
      <c r="L153" s="1580">
        <f t="shared" si="8"/>
        <v>0</v>
      </c>
      <c r="M153" s="1579">
        <f t="shared" si="9"/>
        <v>0</v>
      </c>
      <c r="N153" s="1574">
        <f>19*1</f>
        <v>19</v>
      </c>
      <c r="O153" s="1580">
        <f t="shared" si="10"/>
        <v>533881</v>
      </c>
      <c r="P153" s="512"/>
      <c r="Q153" s="495"/>
      <c r="R153" s="495"/>
      <c r="S153" s="495"/>
    </row>
    <row r="154" spans="1:19" ht="15.95" customHeight="1">
      <c r="A154" s="1574">
        <f t="shared" si="11"/>
        <v>142</v>
      </c>
      <c r="B154" s="1575" t="s">
        <v>1388</v>
      </c>
      <c r="C154" s="1575" t="s">
        <v>3586</v>
      </c>
      <c r="D154" s="1575" t="s">
        <v>1389</v>
      </c>
      <c r="E154" s="1576" t="s">
        <v>523</v>
      </c>
      <c r="F154" s="1577" t="s">
        <v>1390</v>
      </c>
      <c r="G154" s="1577" t="s">
        <v>1241</v>
      </c>
      <c r="H154" s="1577" t="s">
        <v>3581</v>
      </c>
      <c r="I154" s="1610">
        <v>29156</v>
      </c>
      <c r="J154" s="1579"/>
      <c r="K154" s="1579"/>
      <c r="L154" s="1580">
        <f t="shared" si="8"/>
        <v>0</v>
      </c>
      <c r="M154" s="1579">
        <f t="shared" si="9"/>
        <v>0</v>
      </c>
      <c r="N154" s="1574">
        <f>20+15+4*2</f>
        <v>43</v>
      </c>
      <c r="O154" s="1580">
        <f t="shared" si="10"/>
        <v>1253708</v>
      </c>
      <c r="P154" s="512"/>
      <c r="Q154" s="495"/>
      <c r="R154" s="495"/>
      <c r="S154" s="495"/>
    </row>
    <row r="155" spans="1:19" ht="15.95" customHeight="1">
      <c r="A155" s="1574">
        <f t="shared" si="11"/>
        <v>143</v>
      </c>
      <c r="B155" s="1581" t="s">
        <v>3817</v>
      </c>
      <c r="C155" s="1581" t="s">
        <v>3026</v>
      </c>
      <c r="D155" s="1581" t="s">
        <v>3818</v>
      </c>
      <c r="E155" s="1582" t="s">
        <v>521</v>
      </c>
      <c r="F155" s="1583" t="s">
        <v>3580</v>
      </c>
      <c r="G155" s="1583" t="s">
        <v>1510</v>
      </c>
      <c r="H155" s="1608" t="s">
        <v>3581</v>
      </c>
      <c r="I155" s="1609">
        <v>54577</v>
      </c>
      <c r="J155" s="1579"/>
      <c r="K155" s="1579"/>
      <c r="L155" s="1580">
        <f t="shared" si="8"/>
        <v>0</v>
      </c>
      <c r="M155" s="1579">
        <f t="shared" si="9"/>
        <v>0</v>
      </c>
      <c r="N155" s="1574">
        <f>20+15+3*2</f>
        <v>41</v>
      </c>
      <c r="O155" s="1580">
        <f t="shared" si="10"/>
        <v>2237657</v>
      </c>
      <c r="P155" s="512"/>
      <c r="Q155" s="495"/>
      <c r="R155" s="495"/>
      <c r="S155" s="495"/>
    </row>
    <row r="156" spans="1:19" ht="15.95" customHeight="1">
      <c r="A156" s="1574">
        <f t="shared" si="11"/>
        <v>144</v>
      </c>
      <c r="B156" s="1581" t="s">
        <v>3819</v>
      </c>
      <c r="C156" s="1581" t="s">
        <v>3431</v>
      </c>
      <c r="D156" s="1581" t="s">
        <v>3820</v>
      </c>
      <c r="E156" s="1582" t="s">
        <v>523</v>
      </c>
      <c r="F156" s="1583" t="s">
        <v>3821</v>
      </c>
      <c r="G156" s="1583" t="s">
        <v>3822</v>
      </c>
      <c r="H156" s="1608" t="s">
        <v>3823</v>
      </c>
      <c r="I156" s="1609">
        <v>29517</v>
      </c>
      <c r="J156" s="1579"/>
      <c r="K156" s="1579"/>
      <c r="L156" s="1580">
        <f t="shared" si="8"/>
        <v>0</v>
      </c>
      <c r="M156" s="1579">
        <f t="shared" si="9"/>
        <v>0</v>
      </c>
      <c r="N156" s="1574">
        <f>20+15+6*2</f>
        <v>47</v>
      </c>
      <c r="O156" s="1580">
        <f t="shared" si="10"/>
        <v>1387299</v>
      </c>
      <c r="P156" s="512"/>
      <c r="Q156" s="495"/>
      <c r="R156" s="495"/>
      <c r="S156" s="495"/>
    </row>
    <row r="157" spans="1:19" ht="15.95" customHeight="1">
      <c r="A157" s="1574">
        <f t="shared" si="11"/>
        <v>145</v>
      </c>
      <c r="B157" s="1575" t="s">
        <v>1395</v>
      </c>
      <c r="C157" s="1575" t="s">
        <v>3824</v>
      </c>
      <c r="D157" s="1575" t="s">
        <v>1396</v>
      </c>
      <c r="E157" s="1576" t="s">
        <v>524</v>
      </c>
      <c r="F157" s="1577" t="s">
        <v>1397</v>
      </c>
      <c r="G157" s="1577" t="s">
        <v>1398</v>
      </c>
      <c r="H157" s="1577" t="s">
        <v>3384</v>
      </c>
      <c r="I157" s="1610">
        <v>26834</v>
      </c>
      <c r="J157" s="1579"/>
      <c r="K157" s="1579"/>
      <c r="L157" s="1580">
        <f t="shared" si="8"/>
        <v>0</v>
      </c>
      <c r="M157" s="1579">
        <f t="shared" si="9"/>
        <v>0</v>
      </c>
      <c r="N157" s="1574">
        <f>20+5*1.5</f>
        <v>27.5</v>
      </c>
      <c r="O157" s="1580">
        <f t="shared" si="10"/>
        <v>737935</v>
      </c>
      <c r="P157" s="512"/>
      <c r="Q157" s="495"/>
      <c r="R157" s="495"/>
      <c r="S157" s="495"/>
    </row>
    <row r="158" spans="1:19" ht="15.95" customHeight="1">
      <c r="A158" s="1574">
        <f t="shared" si="11"/>
        <v>146</v>
      </c>
      <c r="B158" s="1575" t="s">
        <v>1399</v>
      </c>
      <c r="C158" s="1575" t="s">
        <v>3825</v>
      </c>
      <c r="D158" s="1575" t="s">
        <v>1400</v>
      </c>
      <c r="E158" s="1576" t="s">
        <v>1137</v>
      </c>
      <c r="F158" s="1577" t="s">
        <v>1401</v>
      </c>
      <c r="G158" s="1577" t="s">
        <v>3826</v>
      </c>
      <c r="H158" s="1577" t="s">
        <v>3827</v>
      </c>
      <c r="I158" s="1610">
        <v>23222</v>
      </c>
      <c r="J158" s="1579"/>
      <c r="K158" s="1579"/>
      <c r="L158" s="1580">
        <f t="shared" si="8"/>
        <v>0</v>
      </c>
      <c r="M158" s="1579">
        <f t="shared" si="9"/>
        <v>0</v>
      </c>
      <c r="N158" s="1574">
        <f>8*1</f>
        <v>8</v>
      </c>
      <c r="O158" s="1580">
        <f t="shared" si="10"/>
        <v>185776</v>
      </c>
      <c r="P158" s="512"/>
      <c r="Q158" s="495"/>
      <c r="R158" s="495"/>
      <c r="S158" s="495"/>
    </row>
    <row r="159" spans="1:19" ht="15.95" customHeight="1">
      <c r="A159" s="1574">
        <f t="shared" si="11"/>
        <v>147</v>
      </c>
      <c r="B159" s="1581" t="s">
        <v>3828</v>
      </c>
      <c r="C159" s="1581" t="s">
        <v>3617</v>
      </c>
      <c r="D159" s="1581" t="s">
        <v>1461</v>
      </c>
      <c r="E159" s="1582" t="s">
        <v>3395</v>
      </c>
      <c r="F159" s="1583" t="s">
        <v>3829</v>
      </c>
      <c r="G159" s="1583" t="s">
        <v>3830</v>
      </c>
      <c r="H159" s="1608" t="s">
        <v>3831</v>
      </c>
      <c r="I159" s="1609">
        <v>53700</v>
      </c>
      <c r="J159" s="1579">
        <v>7.125</v>
      </c>
      <c r="K159" s="1579">
        <v>86.674999999999997</v>
      </c>
      <c r="L159" s="1580">
        <f t="shared" si="8"/>
        <v>242749.521462</v>
      </c>
      <c r="M159" s="1587">
        <f t="shared" si="9"/>
        <v>93.8</v>
      </c>
      <c r="N159" s="1574">
        <f>20+15+8*2</f>
        <v>51</v>
      </c>
      <c r="O159" s="1580">
        <f t="shared" si="10"/>
        <v>2738700</v>
      </c>
      <c r="P159" s="512"/>
      <c r="Q159" s="495"/>
      <c r="R159" s="495"/>
      <c r="S159" s="495"/>
    </row>
    <row r="160" spans="1:19" ht="15.95" customHeight="1">
      <c r="A160" s="1574">
        <f t="shared" si="11"/>
        <v>148</v>
      </c>
      <c r="B160" s="1581" t="s">
        <v>3832</v>
      </c>
      <c r="C160" s="1581" t="s">
        <v>843</v>
      </c>
      <c r="D160" s="1581" t="s">
        <v>1167</v>
      </c>
      <c r="E160" s="1582" t="s">
        <v>523</v>
      </c>
      <c r="F160" s="1583" t="s">
        <v>3833</v>
      </c>
      <c r="G160" s="1583" t="s">
        <v>1375</v>
      </c>
      <c r="H160" s="1608" t="s">
        <v>2817</v>
      </c>
      <c r="I160" s="1609">
        <v>29156</v>
      </c>
      <c r="J160" s="1579"/>
      <c r="K160" s="1579"/>
      <c r="L160" s="1580">
        <f t="shared" si="8"/>
        <v>0</v>
      </c>
      <c r="M160" s="1579">
        <f t="shared" si="9"/>
        <v>0</v>
      </c>
      <c r="N160" s="1574">
        <f>20+15+3*2</f>
        <v>41</v>
      </c>
      <c r="O160" s="1580">
        <f t="shared" si="10"/>
        <v>1195396</v>
      </c>
      <c r="P160" s="512"/>
      <c r="Q160" s="495"/>
      <c r="R160" s="495"/>
      <c r="S160" s="495"/>
    </row>
    <row r="161" spans="1:19" ht="15.95" customHeight="1">
      <c r="A161" s="1574">
        <f t="shared" si="11"/>
        <v>149</v>
      </c>
      <c r="B161" s="1606" t="s">
        <v>1402</v>
      </c>
      <c r="C161" s="1606" t="s">
        <v>3834</v>
      </c>
      <c r="D161" s="1606" t="s">
        <v>3835</v>
      </c>
      <c r="E161" s="1607" t="s">
        <v>520</v>
      </c>
      <c r="F161" s="1608" t="s">
        <v>2432</v>
      </c>
      <c r="G161" s="1608" t="s">
        <v>3836</v>
      </c>
      <c r="H161" s="1608" t="s">
        <v>3837</v>
      </c>
      <c r="I161" s="1609">
        <v>46008</v>
      </c>
      <c r="J161" s="1579"/>
      <c r="K161" s="1579"/>
      <c r="L161" s="1580">
        <f t="shared" si="8"/>
        <v>0</v>
      </c>
      <c r="M161" s="1579">
        <f t="shared" si="9"/>
        <v>0</v>
      </c>
      <c r="N161" s="1574">
        <f>20+15+0*2</f>
        <v>35</v>
      </c>
      <c r="O161" s="1580">
        <f t="shared" si="10"/>
        <v>1610280</v>
      </c>
      <c r="P161" s="512"/>
      <c r="Q161" s="495"/>
      <c r="R161" s="495"/>
      <c r="S161" s="495"/>
    </row>
    <row r="162" spans="1:19" ht="15.95" customHeight="1">
      <c r="A162" s="1574">
        <f t="shared" si="11"/>
        <v>150</v>
      </c>
      <c r="B162" s="1581" t="s">
        <v>3838</v>
      </c>
      <c r="C162" s="1581" t="s">
        <v>3206</v>
      </c>
      <c r="D162" s="1581" t="s">
        <v>3839</v>
      </c>
      <c r="E162" s="1582" t="s">
        <v>523</v>
      </c>
      <c r="F162" s="1583" t="s">
        <v>3840</v>
      </c>
      <c r="G162" s="1583" t="s">
        <v>3841</v>
      </c>
      <c r="H162" s="1608" t="s">
        <v>3842</v>
      </c>
      <c r="I162" s="1609">
        <v>29156</v>
      </c>
      <c r="J162" s="1579"/>
      <c r="K162" s="1579"/>
      <c r="L162" s="1580">
        <f t="shared" si="8"/>
        <v>0</v>
      </c>
      <c r="M162" s="1579">
        <f t="shared" si="9"/>
        <v>0</v>
      </c>
      <c r="N162" s="1574">
        <f>20+15+1*2</f>
        <v>37</v>
      </c>
      <c r="O162" s="1580">
        <f t="shared" si="10"/>
        <v>1078772</v>
      </c>
      <c r="P162" s="512"/>
      <c r="Q162" s="495"/>
      <c r="R162" s="495"/>
      <c r="S162" s="495"/>
    </row>
    <row r="163" spans="1:19" ht="15.95" customHeight="1">
      <c r="A163" s="1574">
        <f t="shared" si="11"/>
        <v>151</v>
      </c>
      <c r="B163" s="1575" t="s">
        <v>398</v>
      </c>
      <c r="C163" s="1575" t="s">
        <v>3843</v>
      </c>
      <c r="D163" s="1575" t="s">
        <v>1403</v>
      </c>
      <c r="E163" s="1576" t="s">
        <v>523</v>
      </c>
      <c r="F163" s="1577" t="s">
        <v>1404</v>
      </c>
      <c r="G163" s="1577" t="s">
        <v>1405</v>
      </c>
      <c r="H163" s="1577" t="s">
        <v>3405</v>
      </c>
      <c r="I163" s="1610">
        <v>28099</v>
      </c>
      <c r="J163" s="1579"/>
      <c r="K163" s="1579"/>
      <c r="L163" s="1580">
        <f t="shared" si="8"/>
        <v>0</v>
      </c>
      <c r="M163" s="1579">
        <f t="shared" si="9"/>
        <v>0</v>
      </c>
      <c r="N163" s="1574">
        <f>20+15+6*2</f>
        <v>47</v>
      </c>
      <c r="O163" s="1580">
        <f t="shared" si="10"/>
        <v>1320653</v>
      </c>
      <c r="P163" s="512"/>
      <c r="Q163" s="495"/>
      <c r="R163" s="495"/>
      <c r="S163" s="495"/>
    </row>
    <row r="164" spans="1:19" ht="15.95" customHeight="1">
      <c r="A164" s="1574">
        <f t="shared" si="11"/>
        <v>152</v>
      </c>
      <c r="B164" s="1581" t="s">
        <v>3839</v>
      </c>
      <c r="C164" s="1581" t="s">
        <v>3598</v>
      </c>
      <c r="D164" s="1581" t="s">
        <v>3844</v>
      </c>
      <c r="E164" s="1582" t="s">
        <v>523</v>
      </c>
      <c r="F164" s="1583" t="s">
        <v>3845</v>
      </c>
      <c r="G164" s="1583" t="s">
        <v>3846</v>
      </c>
      <c r="H164" s="1608" t="s">
        <v>3424</v>
      </c>
      <c r="I164" s="1609">
        <v>29517</v>
      </c>
      <c r="J164" s="1579"/>
      <c r="K164" s="1579"/>
      <c r="L164" s="1580">
        <f t="shared" si="8"/>
        <v>0</v>
      </c>
      <c r="M164" s="1579">
        <f t="shared" si="9"/>
        <v>0</v>
      </c>
      <c r="N164" s="1574">
        <f>20+15+8*2</f>
        <v>51</v>
      </c>
      <c r="O164" s="1580">
        <f t="shared" si="10"/>
        <v>1505367</v>
      </c>
      <c r="P164" s="512"/>
      <c r="Q164" s="495"/>
      <c r="R164" s="495"/>
      <c r="S164" s="495"/>
    </row>
    <row r="165" spans="1:19" s="1611" customFormat="1" ht="15.95" customHeight="1">
      <c r="A165" s="1574">
        <f t="shared" si="11"/>
        <v>153</v>
      </c>
      <c r="B165" s="1606" t="s">
        <v>3847</v>
      </c>
      <c r="C165" s="1606" t="s">
        <v>3848</v>
      </c>
      <c r="D165" s="1606" t="s">
        <v>3849</v>
      </c>
      <c r="E165" s="1607" t="s">
        <v>529</v>
      </c>
      <c r="F165" s="1608" t="s">
        <v>3400</v>
      </c>
      <c r="G165" s="1608" t="s">
        <v>3720</v>
      </c>
      <c r="H165" s="1608" t="s">
        <v>2817</v>
      </c>
      <c r="I165" s="1609">
        <v>30909</v>
      </c>
      <c r="J165" s="1579">
        <v>17.710999999999999</v>
      </c>
      <c r="K165" s="1579">
        <v>58.710999999999999</v>
      </c>
      <c r="L165" s="1580">
        <f t="shared" si="8"/>
        <v>113837.30669213459</v>
      </c>
      <c r="M165" s="1579">
        <f t="shared" si="9"/>
        <v>76.421999999999997</v>
      </c>
      <c r="N165" s="1574">
        <f>20+15+4*2</f>
        <v>43</v>
      </c>
      <c r="O165" s="1580">
        <f t="shared" si="10"/>
        <v>1329087</v>
      </c>
      <c r="P165" s="512"/>
      <c r="Q165" s="495"/>
      <c r="R165" s="495"/>
      <c r="S165" s="495"/>
    </row>
    <row r="166" spans="1:19" ht="15.95" customHeight="1">
      <c r="A166" s="1574">
        <f t="shared" si="11"/>
        <v>154</v>
      </c>
      <c r="B166" s="1581" t="s">
        <v>1432</v>
      </c>
      <c r="C166" s="1581" t="s">
        <v>3850</v>
      </c>
      <c r="D166" s="1581" t="s">
        <v>3851</v>
      </c>
      <c r="E166" s="1582" t="s">
        <v>523</v>
      </c>
      <c r="F166" s="1583" t="s">
        <v>3852</v>
      </c>
      <c r="G166" s="1583" t="s">
        <v>3853</v>
      </c>
      <c r="H166" s="1608" t="s">
        <v>3609</v>
      </c>
      <c r="I166" s="1609">
        <v>29156</v>
      </c>
      <c r="J166" s="1579"/>
      <c r="K166" s="1579"/>
      <c r="L166" s="1580">
        <f t="shared" si="8"/>
        <v>0</v>
      </c>
      <c r="M166" s="1579">
        <f t="shared" si="9"/>
        <v>0</v>
      </c>
      <c r="N166" s="1574">
        <f>20+15+7*2</f>
        <v>49</v>
      </c>
      <c r="O166" s="1580">
        <f t="shared" si="10"/>
        <v>1428644</v>
      </c>
      <c r="P166" s="512"/>
      <c r="Q166" s="495"/>
      <c r="R166" s="495"/>
      <c r="S166" s="495"/>
    </row>
    <row r="167" spans="1:19" ht="15.95" customHeight="1">
      <c r="A167" s="1574">
        <f t="shared" si="11"/>
        <v>155</v>
      </c>
      <c r="B167" s="1581" t="s">
        <v>3854</v>
      </c>
      <c r="C167" s="1581" t="s">
        <v>321</v>
      </c>
      <c r="D167" s="1581" t="s">
        <v>3855</v>
      </c>
      <c r="E167" s="1582" t="s">
        <v>1137</v>
      </c>
      <c r="F167" s="1583" t="s">
        <v>3856</v>
      </c>
      <c r="G167" s="1583" t="s">
        <v>1229</v>
      </c>
      <c r="H167" s="1608" t="s">
        <v>3857</v>
      </c>
      <c r="I167" s="1609">
        <v>25003</v>
      </c>
      <c r="J167" s="1579"/>
      <c r="K167" s="1579"/>
      <c r="L167" s="1580">
        <f t="shared" si="8"/>
        <v>0</v>
      </c>
      <c r="M167" s="1579">
        <f t="shared" si="9"/>
        <v>0</v>
      </c>
      <c r="N167" s="1574">
        <f>20+15+3*2</f>
        <v>41</v>
      </c>
      <c r="O167" s="1580">
        <f t="shared" si="10"/>
        <v>1025123</v>
      </c>
      <c r="P167" s="512"/>
      <c r="Q167" s="495"/>
      <c r="R167" s="495"/>
      <c r="S167" s="495"/>
    </row>
    <row r="168" spans="1:19" ht="15.95" customHeight="1">
      <c r="A168" s="1574">
        <f t="shared" si="11"/>
        <v>156</v>
      </c>
      <c r="B168" s="1575" t="s">
        <v>1406</v>
      </c>
      <c r="C168" s="1575" t="s">
        <v>3748</v>
      </c>
      <c r="D168" s="1575" t="s">
        <v>1407</v>
      </c>
      <c r="E168" s="1576" t="s">
        <v>520</v>
      </c>
      <c r="F168" s="1577" t="s">
        <v>1408</v>
      </c>
      <c r="G168" s="1577" t="s">
        <v>1409</v>
      </c>
      <c r="H168" s="1577" t="s">
        <v>2817</v>
      </c>
      <c r="I168" s="1610">
        <v>46759</v>
      </c>
      <c r="J168" s="1579">
        <v>39.247999999999998</v>
      </c>
      <c r="K168" s="1579">
        <v>20.748000000000001</v>
      </c>
      <c r="L168" s="1580">
        <f t="shared" si="8"/>
        <v>135197.53378816278</v>
      </c>
      <c r="M168" s="1579">
        <f t="shared" si="9"/>
        <v>59.995999999999995</v>
      </c>
      <c r="N168" s="1574">
        <f>20+9*1.5</f>
        <v>33.5</v>
      </c>
      <c r="O168" s="1580">
        <f t="shared" si="10"/>
        <v>1566426.5</v>
      </c>
      <c r="P168" s="512"/>
      <c r="Q168" s="495"/>
      <c r="R168" s="495"/>
      <c r="S168" s="495"/>
    </row>
    <row r="169" spans="1:19" ht="15.95" customHeight="1">
      <c r="A169" s="1574">
        <f t="shared" si="11"/>
        <v>157</v>
      </c>
      <c r="B169" s="1575" t="s">
        <v>1410</v>
      </c>
      <c r="C169" s="1575" t="s">
        <v>3858</v>
      </c>
      <c r="D169" s="1575" t="s">
        <v>1411</v>
      </c>
      <c r="E169" s="1576" t="s">
        <v>522</v>
      </c>
      <c r="F169" s="1577" t="s">
        <v>1412</v>
      </c>
      <c r="G169" s="1577" t="s">
        <v>1413</v>
      </c>
      <c r="H169" s="1577" t="s">
        <v>3801</v>
      </c>
      <c r="I169" s="1610">
        <v>37863</v>
      </c>
      <c r="J169" s="1579">
        <v>70.808000000000007</v>
      </c>
      <c r="K169" s="1579">
        <v>354.303</v>
      </c>
      <c r="L169" s="1580">
        <f t="shared" si="8"/>
        <v>775708.62898471102</v>
      </c>
      <c r="M169" s="1579">
        <f t="shared" si="9"/>
        <v>425.11099999999999</v>
      </c>
      <c r="N169" s="1574">
        <f>20+15+6*2</f>
        <v>47</v>
      </c>
      <c r="O169" s="1580">
        <f t="shared" si="10"/>
        <v>1779561</v>
      </c>
      <c r="P169" s="512"/>
      <c r="Q169" s="495"/>
      <c r="R169" s="495"/>
      <c r="S169" s="495"/>
    </row>
    <row r="170" spans="1:19" ht="15.95" customHeight="1">
      <c r="A170" s="1574">
        <f t="shared" si="11"/>
        <v>158</v>
      </c>
      <c r="B170" s="1606" t="s">
        <v>3859</v>
      </c>
      <c r="C170" s="1606" t="s">
        <v>875</v>
      </c>
      <c r="D170" s="1606" t="s">
        <v>3860</v>
      </c>
      <c r="E170" s="1607" t="s">
        <v>523</v>
      </c>
      <c r="F170" s="1608" t="s">
        <v>3861</v>
      </c>
      <c r="G170" s="1608" t="s">
        <v>3862</v>
      </c>
      <c r="H170" s="1608" t="s">
        <v>3863</v>
      </c>
      <c r="I170" s="1609">
        <v>28099</v>
      </c>
      <c r="J170" s="1579"/>
      <c r="K170" s="1579"/>
      <c r="L170" s="1580">
        <f t="shared" si="8"/>
        <v>0</v>
      </c>
      <c r="M170" s="1579">
        <f t="shared" si="9"/>
        <v>0</v>
      </c>
      <c r="N170" s="1574">
        <f>20+15+3*2</f>
        <v>41</v>
      </c>
      <c r="O170" s="1580">
        <f t="shared" si="10"/>
        <v>1152059</v>
      </c>
      <c r="P170" s="512"/>
      <c r="Q170" s="495"/>
      <c r="R170" s="495"/>
      <c r="S170" s="495"/>
    </row>
    <row r="171" spans="1:19" ht="15.95" customHeight="1">
      <c r="A171" s="1574">
        <f t="shared" si="11"/>
        <v>159</v>
      </c>
      <c r="B171" s="1575" t="s">
        <v>1414</v>
      </c>
      <c r="C171" s="1575" t="s">
        <v>3864</v>
      </c>
      <c r="D171" s="1575" t="s">
        <v>1415</v>
      </c>
      <c r="E171" s="1576" t="s">
        <v>64</v>
      </c>
      <c r="F171" s="1577" t="s">
        <v>399</v>
      </c>
      <c r="G171" s="1577" t="s">
        <v>1416</v>
      </c>
      <c r="H171" s="1577" t="s">
        <v>3865</v>
      </c>
      <c r="I171" s="1612">
        <v>73811</v>
      </c>
      <c r="J171" s="1579">
        <v>20.111999999999998</v>
      </c>
      <c r="K171" s="1587">
        <v>52.44</v>
      </c>
      <c r="L171" s="1580">
        <f t="shared" si="8"/>
        <v>258078.44689999436</v>
      </c>
      <c r="M171" s="1579">
        <f t="shared" si="9"/>
        <v>72.551999999999992</v>
      </c>
      <c r="N171" s="1574">
        <f>20+15+6*2</f>
        <v>47</v>
      </c>
      <c r="O171" s="1580">
        <f t="shared" si="10"/>
        <v>3469117</v>
      </c>
      <c r="P171" s="512"/>
      <c r="Q171" s="495"/>
      <c r="R171" s="495"/>
      <c r="S171" s="495"/>
    </row>
    <row r="172" spans="1:19" ht="15.95" customHeight="1">
      <c r="A172" s="1574">
        <f t="shared" si="11"/>
        <v>160</v>
      </c>
      <c r="B172" s="1575" t="s">
        <v>348</v>
      </c>
      <c r="C172" s="1575" t="s">
        <v>3866</v>
      </c>
      <c r="D172" s="1575" t="s">
        <v>1421</v>
      </c>
      <c r="E172" s="1576" t="s">
        <v>523</v>
      </c>
      <c r="F172" s="1577" t="s">
        <v>1422</v>
      </c>
      <c r="G172" s="1577" t="s">
        <v>1423</v>
      </c>
      <c r="H172" s="1577" t="s">
        <v>3867</v>
      </c>
      <c r="I172" s="1610">
        <v>28099</v>
      </c>
      <c r="J172" s="1579"/>
      <c r="K172" s="1579"/>
      <c r="L172" s="1580">
        <f t="shared" si="8"/>
        <v>0</v>
      </c>
      <c r="M172" s="1579">
        <f t="shared" si="9"/>
        <v>0</v>
      </c>
      <c r="N172" s="1574">
        <f>20+15+0*2</f>
        <v>35</v>
      </c>
      <c r="O172" s="1580">
        <f t="shared" si="10"/>
        <v>983465</v>
      </c>
      <c r="P172" s="512"/>
      <c r="Q172" s="495"/>
      <c r="R172" s="495"/>
      <c r="S172" s="495"/>
    </row>
    <row r="173" spans="1:19" ht="15.95" customHeight="1">
      <c r="A173" s="1574">
        <f t="shared" si="11"/>
        <v>161</v>
      </c>
      <c r="B173" s="1606" t="s">
        <v>3868</v>
      </c>
      <c r="C173" s="1606" t="s">
        <v>3869</v>
      </c>
      <c r="D173" s="1606" t="s">
        <v>3870</v>
      </c>
      <c r="E173" s="1607" t="s">
        <v>523</v>
      </c>
      <c r="F173" s="1608" t="s">
        <v>3871</v>
      </c>
      <c r="G173" s="1608" t="s">
        <v>3872</v>
      </c>
      <c r="H173" s="1608" t="s">
        <v>3873</v>
      </c>
      <c r="I173" s="1609">
        <v>29156</v>
      </c>
      <c r="J173" s="1579"/>
      <c r="K173" s="1579"/>
      <c r="L173" s="1580">
        <f t="shared" si="8"/>
        <v>0</v>
      </c>
      <c r="M173" s="1579">
        <f t="shared" si="9"/>
        <v>0</v>
      </c>
      <c r="N173" s="1574">
        <f>20+15+6*2</f>
        <v>47</v>
      </c>
      <c r="O173" s="1580">
        <f t="shared" si="10"/>
        <v>1370332</v>
      </c>
      <c r="P173" s="512"/>
      <c r="Q173" s="495"/>
      <c r="R173" s="495"/>
      <c r="S173" s="495"/>
    </row>
    <row r="174" spans="1:19" ht="15.95" customHeight="1">
      <c r="A174" s="1574">
        <f t="shared" si="11"/>
        <v>162</v>
      </c>
      <c r="B174" s="1581" t="s">
        <v>3874</v>
      </c>
      <c r="C174" s="1581" t="s">
        <v>272</v>
      </c>
      <c r="D174" s="1581" t="s">
        <v>3875</v>
      </c>
      <c r="E174" s="1582" t="s">
        <v>520</v>
      </c>
      <c r="F174" s="1583" t="s">
        <v>3876</v>
      </c>
      <c r="G174" s="1583" t="s">
        <v>3877</v>
      </c>
      <c r="H174" s="1608" t="s">
        <v>3878</v>
      </c>
      <c r="I174" s="1609">
        <v>28447</v>
      </c>
      <c r="J174" s="1579"/>
      <c r="K174" s="1579"/>
      <c r="L174" s="1580">
        <f t="shared" si="8"/>
        <v>0</v>
      </c>
      <c r="M174" s="1579">
        <f t="shared" si="9"/>
        <v>0</v>
      </c>
      <c r="N174" s="1574">
        <f>20+6*1.5</f>
        <v>29</v>
      </c>
      <c r="O174" s="1580">
        <f t="shared" si="10"/>
        <v>824963</v>
      </c>
      <c r="P174" s="512"/>
      <c r="Q174" s="495"/>
      <c r="R174" s="495"/>
      <c r="S174" s="495"/>
    </row>
    <row r="175" spans="1:19" ht="15.95" customHeight="1">
      <c r="A175" s="1574">
        <f t="shared" si="11"/>
        <v>163</v>
      </c>
      <c r="B175" s="1581" t="s">
        <v>3879</v>
      </c>
      <c r="C175" s="1581" t="s">
        <v>3880</v>
      </c>
      <c r="D175" s="1581" t="s">
        <v>1361</v>
      </c>
      <c r="E175" s="1582" t="s">
        <v>523</v>
      </c>
      <c r="F175" s="1583" t="s">
        <v>3881</v>
      </c>
      <c r="G175" s="1583" t="s">
        <v>1204</v>
      </c>
      <c r="H175" s="1608" t="s">
        <v>3630</v>
      </c>
      <c r="I175" s="1609">
        <v>29517</v>
      </c>
      <c r="J175" s="1579"/>
      <c r="K175" s="1579"/>
      <c r="L175" s="1580">
        <f t="shared" si="8"/>
        <v>0</v>
      </c>
      <c r="M175" s="1579">
        <f t="shared" si="9"/>
        <v>0</v>
      </c>
      <c r="N175" s="1574">
        <f>20+15+9*2</f>
        <v>53</v>
      </c>
      <c r="O175" s="1580">
        <f t="shared" si="10"/>
        <v>1564401</v>
      </c>
      <c r="P175" s="512"/>
      <c r="Q175" s="495"/>
      <c r="R175" s="495"/>
      <c r="S175" s="495"/>
    </row>
    <row r="176" spans="1:19" ht="15.95" customHeight="1">
      <c r="A176" s="1574">
        <f t="shared" si="11"/>
        <v>164</v>
      </c>
      <c r="B176" s="1575" t="s">
        <v>1424</v>
      </c>
      <c r="C176" s="1575" t="s">
        <v>3882</v>
      </c>
      <c r="D176" s="1575" t="s">
        <v>1425</v>
      </c>
      <c r="E176" s="1576" t="s">
        <v>523</v>
      </c>
      <c r="F176" s="1577" t="s">
        <v>1426</v>
      </c>
      <c r="G176" s="1577" t="s">
        <v>1427</v>
      </c>
      <c r="H176" s="1577" t="s">
        <v>3883</v>
      </c>
      <c r="I176" s="1610">
        <v>27755</v>
      </c>
      <c r="J176" s="1579">
        <v>40.889000000000003</v>
      </c>
      <c r="K176" s="1579">
        <v>65.888999999999996</v>
      </c>
      <c r="L176" s="1580">
        <f t="shared" si="8"/>
        <v>142825.01294725298</v>
      </c>
      <c r="M176" s="1579">
        <f t="shared" si="9"/>
        <v>106.77799999999999</v>
      </c>
      <c r="N176" s="1574">
        <f>20+15+0*2</f>
        <v>35</v>
      </c>
      <c r="O176" s="1580">
        <f t="shared" si="10"/>
        <v>971425</v>
      </c>
      <c r="P176" s="512"/>
      <c r="Q176" s="495"/>
      <c r="R176" s="495"/>
      <c r="S176" s="495"/>
    </row>
    <row r="177" spans="1:19" ht="15.95" customHeight="1">
      <c r="A177" s="1574">
        <f t="shared" si="11"/>
        <v>165</v>
      </c>
      <c r="B177" s="1581" t="s">
        <v>3884</v>
      </c>
      <c r="C177" s="1581" t="s">
        <v>3885</v>
      </c>
      <c r="D177" s="1581" t="s">
        <v>3886</v>
      </c>
      <c r="E177" s="1582" t="s">
        <v>523</v>
      </c>
      <c r="F177" s="1583" t="s">
        <v>3887</v>
      </c>
      <c r="G177" s="1583" t="s">
        <v>3888</v>
      </c>
      <c r="H177" s="1608" t="s">
        <v>3365</v>
      </c>
      <c r="I177" s="1609">
        <v>28800</v>
      </c>
      <c r="J177" s="1579"/>
      <c r="K177" s="1579"/>
      <c r="L177" s="1580">
        <f t="shared" si="8"/>
        <v>0</v>
      </c>
      <c r="M177" s="1579">
        <f t="shared" si="9"/>
        <v>0</v>
      </c>
      <c r="N177" s="1574">
        <f>20+15+7*2</f>
        <v>49</v>
      </c>
      <c r="O177" s="1580">
        <f t="shared" si="10"/>
        <v>1411200</v>
      </c>
      <c r="P177" s="512"/>
      <c r="Q177" s="495"/>
      <c r="R177" s="495"/>
      <c r="S177" s="495"/>
    </row>
    <row r="178" spans="1:19" ht="15.95" customHeight="1">
      <c r="A178" s="1574">
        <f t="shared" si="11"/>
        <v>166</v>
      </c>
      <c r="B178" s="1606" t="s">
        <v>3889</v>
      </c>
      <c r="C178" s="1606" t="s">
        <v>3890</v>
      </c>
      <c r="D178" s="1606" t="s">
        <v>3891</v>
      </c>
      <c r="E178" s="1607" t="s">
        <v>523</v>
      </c>
      <c r="F178" s="1608" t="s">
        <v>3892</v>
      </c>
      <c r="G178" s="1608" t="s">
        <v>3893</v>
      </c>
      <c r="H178" s="1608" t="s">
        <v>3894</v>
      </c>
      <c r="I178" s="1609">
        <v>28800</v>
      </c>
      <c r="J178" s="1579"/>
      <c r="K178" s="1579"/>
      <c r="L178" s="1580">
        <f t="shared" si="8"/>
        <v>0</v>
      </c>
      <c r="M178" s="1579">
        <f t="shared" si="9"/>
        <v>0</v>
      </c>
      <c r="N178" s="1574">
        <f>20+15+6*2</f>
        <v>47</v>
      </c>
      <c r="O178" s="1580">
        <f t="shared" si="10"/>
        <v>1353600</v>
      </c>
      <c r="P178" s="512"/>
      <c r="Q178" s="495"/>
      <c r="R178" s="495"/>
      <c r="S178" s="495"/>
    </row>
    <row r="179" spans="1:19" ht="15.95" customHeight="1">
      <c r="A179" s="1574">
        <f t="shared" si="11"/>
        <v>167</v>
      </c>
      <c r="B179" s="1581" t="s">
        <v>1113</v>
      </c>
      <c r="C179" s="1581" t="s">
        <v>3895</v>
      </c>
      <c r="D179" s="1581" t="s">
        <v>1210</v>
      </c>
      <c r="E179" s="1582" t="s">
        <v>522</v>
      </c>
      <c r="F179" s="1583" t="s">
        <v>3896</v>
      </c>
      <c r="G179" s="1583" t="s">
        <v>3897</v>
      </c>
      <c r="H179" s="1608" t="s">
        <v>3898</v>
      </c>
      <c r="I179" s="1609">
        <v>38332</v>
      </c>
      <c r="J179" s="1579">
        <v>15.304</v>
      </c>
      <c r="K179" s="1587">
        <v>107.29</v>
      </c>
      <c r="L179" s="1580">
        <f t="shared" si="8"/>
        <v>226470.66393118163</v>
      </c>
      <c r="M179" s="1579">
        <f t="shared" si="9"/>
        <v>122.59400000000001</v>
      </c>
      <c r="N179" s="1574">
        <f>20+9*1.5</f>
        <v>33.5</v>
      </c>
      <c r="O179" s="1580">
        <f t="shared" si="10"/>
        <v>1284122</v>
      </c>
      <c r="P179" s="512"/>
      <c r="Q179" s="495"/>
      <c r="R179" s="495"/>
      <c r="S179" s="495"/>
    </row>
    <row r="180" spans="1:19" ht="15.95" customHeight="1">
      <c r="A180" s="1574">
        <f t="shared" si="11"/>
        <v>168</v>
      </c>
      <c r="B180" s="1606" t="s">
        <v>3899</v>
      </c>
      <c r="C180" s="1606" t="s">
        <v>3900</v>
      </c>
      <c r="D180" s="1606" t="s">
        <v>3901</v>
      </c>
      <c r="E180" s="1607" t="s">
        <v>528</v>
      </c>
      <c r="F180" s="1608" t="s">
        <v>3902</v>
      </c>
      <c r="G180" s="1608" t="s">
        <v>3903</v>
      </c>
      <c r="H180" s="1608" t="s">
        <v>3904</v>
      </c>
      <c r="I180" s="1609">
        <v>51989</v>
      </c>
      <c r="J180" s="1579">
        <v>20.957999999999998</v>
      </c>
      <c r="K180" s="1579">
        <v>56.459000000000003</v>
      </c>
      <c r="L180" s="1580">
        <f t="shared" si="8"/>
        <v>193967.54102998509</v>
      </c>
      <c r="M180" s="1579">
        <f t="shared" si="9"/>
        <v>77.417000000000002</v>
      </c>
      <c r="N180" s="1574">
        <f>20+5*1.5</f>
        <v>27.5</v>
      </c>
      <c r="O180" s="1580">
        <f t="shared" si="10"/>
        <v>1429697.5</v>
      </c>
      <c r="P180" s="512"/>
      <c r="Q180" s="495"/>
      <c r="R180" s="495"/>
      <c r="S180" s="495"/>
    </row>
    <row r="181" spans="1:19" ht="15.95" customHeight="1">
      <c r="A181" s="1574">
        <f t="shared" si="11"/>
        <v>169</v>
      </c>
      <c r="B181" s="1606" t="s">
        <v>1116</v>
      </c>
      <c r="C181" s="1606" t="s">
        <v>3905</v>
      </c>
      <c r="D181" s="1606" t="s">
        <v>1155</v>
      </c>
      <c r="E181" s="1607" t="s">
        <v>520</v>
      </c>
      <c r="F181" s="1608" t="s">
        <v>3906</v>
      </c>
      <c r="G181" s="1608" t="s">
        <v>3907</v>
      </c>
      <c r="H181" s="1608" t="s">
        <v>3908</v>
      </c>
      <c r="I181" s="1609">
        <v>47522</v>
      </c>
      <c r="J181" s="1579"/>
      <c r="K181" s="1579"/>
      <c r="L181" s="1580">
        <f t="shared" si="8"/>
        <v>0</v>
      </c>
      <c r="M181" s="1579">
        <f t="shared" si="9"/>
        <v>0</v>
      </c>
      <c r="N181" s="1574">
        <f>20+15+7*2</f>
        <v>49</v>
      </c>
      <c r="O181" s="1580">
        <f t="shared" si="10"/>
        <v>2328578</v>
      </c>
      <c r="P181" s="512"/>
      <c r="Q181" s="495"/>
      <c r="R181" s="495"/>
      <c r="S181" s="495"/>
    </row>
    <row r="182" spans="1:19" ht="15.95" customHeight="1">
      <c r="A182" s="1574">
        <f t="shared" si="11"/>
        <v>170</v>
      </c>
      <c r="B182" s="1575" t="s">
        <v>1436</v>
      </c>
      <c r="C182" s="1575" t="s">
        <v>3101</v>
      </c>
      <c r="D182" s="1575" t="s">
        <v>1437</v>
      </c>
      <c r="E182" s="1576" t="s">
        <v>523</v>
      </c>
      <c r="F182" s="1577" t="s">
        <v>1438</v>
      </c>
      <c r="G182" s="1577" t="s">
        <v>1439</v>
      </c>
      <c r="H182" s="1577" t="s">
        <v>3373</v>
      </c>
      <c r="I182" s="1610">
        <v>28447</v>
      </c>
      <c r="J182" s="1579"/>
      <c r="K182" s="1579"/>
      <c r="L182" s="1580">
        <f t="shared" si="8"/>
        <v>0</v>
      </c>
      <c r="M182" s="1579">
        <f t="shared" si="9"/>
        <v>0</v>
      </c>
      <c r="N182" s="1574">
        <f>20+15+5*2</f>
        <v>45</v>
      </c>
      <c r="O182" s="1580">
        <f t="shared" si="10"/>
        <v>1280115</v>
      </c>
      <c r="P182" s="512"/>
      <c r="Q182" s="495"/>
      <c r="R182" s="495"/>
      <c r="S182" s="495"/>
    </row>
    <row r="183" spans="1:19" ht="15.95" customHeight="1">
      <c r="A183" s="1574">
        <f t="shared" si="11"/>
        <v>171</v>
      </c>
      <c r="B183" s="1575" t="s">
        <v>1440</v>
      </c>
      <c r="C183" s="1575" t="s">
        <v>3909</v>
      </c>
      <c r="D183" s="1575" t="s">
        <v>1441</v>
      </c>
      <c r="E183" s="1576" t="s">
        <v>528</v>
      </c>
      <c r="F183" s="1577" t="s">
        <v>1025</v>
      </c>
      <c r="G183" s="1577" t="s">
        <v>1442</v>
      </c>
      <c r="H183" s="1577" t="s">
        <v>3910</v>
      </c>
      <c r="I183" s="1610">
        <v>52838</v>
      </c>
      <c r="J183" s="1579">
        <v>11.667</v>
      </c>
      <c r="K183" s="1579">
        <v>258.66699999999997</v>
      </c>
      <c r="L183" s="1580">
        <f t="shared" si="8"/>
        <v>688380.08786678826</v>
      </c>
      <c r="M183" s="1579">
        <f t="shared" si="9"/>
        <v>270.33399999999995</v>
      </c>
      <c r="N183" s="1574">
        <f>20+15+5*2</f>
        <v>45</v>
      </c>
      <c r="O183" s="1580">
        <f t="shared" si="10"/>
        <v>2377710</v>
      </c>
      <c r="P183" s="512"/>
      <c r="Q183" s="495"/>
      <c r="R183" s="495"/>
      <c r="S183" s="495"/>
    </row>
    <row r="184" spans="1:19" ht="15.95" customHeight="1">
      <c r="A184" s="1574">
        <f t="shared" si="11"/>
        <v>172</v>
      </c>
      <c r="B184" s="1575" t="s">
        <v>1443</v>
      </c>
      <c r="C184" s="1575" t="s">
        <v>3568</v>
      </c>
      <c r="D184" s="1575" t="s">
        <v>1444</v>
      </c>
      <c r="E184" s="1576" t="s">
        <v>523</v>
      </c>
      <c r="F184" s="1577" t="s">
        <v>1025</v>
      </c>
      <c r="G184" s="1577" t="s">
        <v>1445</v>
      </c>
      <c r="H184" s="1577" t="s">
        <v>3910</v>
      </c>
      <c r="I184" s="1610">
        <v>27755</v>
      </c>
      <c r="J184" s="1579"/>
      <c r="K184" s="1579"/>
      <c r="L184" s="1580">
        <f t="shared" si="8"/>
        <v>0</v>
      </c>
      <c r="M184" s="1579">
        <f t="shared" si="9"/>
        <v>0</v>
      </c>
      <c r="N184" s="1574">
        <f>20+7*1.5</f>
        <v>30.5</v>
      </c>
      <c r="O184" s="1580">
        <f t="shared" si="10"/>
        <v>846527.5</v>
      </c>
      <c r="P184" s="512"/>
      <c r="Q184" s="495"/>
      <c r="R184" s="495"/>
      <c r="S184" s="495"/>
    </row>
    <row r="185" spans="1:19" ht="15.95" customHeight="1">
      <c r="A185" s="1574">
        <f t="shared" si="11"/>
        <v>173</v>
      </c>
      <c r="B185" s="1575" t="s">
        <v>1446</v>
      </c>
      <c r="C185" s="1575" t="s">
        <v>3911</v>
      </c>
      <c r="D185" s="1575" t="s">
        <v>1447</v>
      </c>
      <c r="E185" s="1576" t="s">
        <v>520</v>
      </c>
      <c r="F185" s="1577" t="s">
        <v>1448</v>
      </c>
      <c r="G185" s="1577" t="s">
        <v>1449</v>
      </c>
      <c r="H185" s="1577" t="s">
        <v>3912</v>
      </c>
      <c r="I185" s="1610">
        <v>48298</v>
      </c>
      <c r="J185" s="1579"/>
      <c r="K185" s="1579"/>
      <c r="L185" s="1580">
        <f t="shared" si="8"/>
        <v>0</v>
      </c>
      <c r="M185" s="1579">
        <f t="shared" si="9"/>
        <v>0</v>
      </c>
      <c r="N185" s="1574">
        <f>20+15+10*2</f>
        <v>55</v>
      </c>
      <c r="O185" s="1580">
        <f t="shared" si="10"/>
        <v>2656390</v>
      </c>
      <c r="P185" s="512"/>
      <c r="Q185" s="495"/>
      <c r="R185" s="495"/>
      <c r="S185" s="495"/>
    </row>
    <row r="186" spans="1:19" ht="15.95" customHeight="1">
      <c r="A186" s="1574">
        <f t="shared" si="11"/>
        <v>174</v>
      </c>
      <c r="B186" s="1581" t="s">
        <v>3913</v>
      </c>
      <c r="C186" s="1581" t="s">
        <v>278</v>
      </c>
      <c r="D186" s="1581" t="s">
        <v>1443</v>
      </c>
      <c r="E186" s="1582" t="s">
        <v>522</v>
      </c>
      <c r="F186" s="1583" t="s">
        <v>3914</v>
      </c>
      <c r="G186" s="1583" t="s">
        <v>3915</v>
      </c>
      <c r="H186" s="1608" t="s">
        <v>3916</v>
      </c>
      <c r="I186" s="1609">
        <v>38332</v>
      </c>
      <c r="J186" s="1579">
        <v>10.349</v>
      </c>
      <c r="K186" s="1579">
        <v>50.198</v>
      </c>
      <c r="L186" s="1580">
        <f t="shared" si="8"/>
        <v>111849.84003329079</v>
      </c>
      <c r="M186" s="1579">
        <f t="shared" si="9"/>
        <v>60.546999999999997</v>
      </c>
      <c r="N186" s="1574">
        <f>20+15+6*2</f>
        <v>47</v>
      </c>
      <c r="O186" s="1580">
        <f t="shared" si="10"/>
        <v>1801604</v>
      </c>
      <c r="P186" s="512"/>
      <c r="Q186" s="495"/>
      <c r="R186" s="495"/>
      <c r="S186" s="495"/>
    </row>
    <row r="187" spans="1:19" ht="15.95" customHeight="1">
      <c r="A187" s="1574">
        <f t="shared" si="11"/>
        <v>175</v>
      </c>
      <c r="B187" s="1606" t="s">
        <v>3917</v>
      </c>
      <c r="C187" s="1606" t="s">
        <v>3918</v>
      </c>
      <c r="D187" s="1606" t="s">
        <v>3919</v>
      </c>
      <c r="E187" s="1607" t="s">
        <v>522</v>
      </c>
      <c r="F187" s="1608" t="s">
        <v>3920</v>
      </c>
      <c r="G187" s="1608" t="s">
        <v>3921</v>
      </c>
      <c r="H187" s="1608" t="s">
        <v>3922</v>
      </c>
      <c r="I187" s="1609">
        <v>37400</v>
      </c>
      <c r="J187" s="1587">
        <v>28.75</v>
      </c>
      <c r="K187" s="1587">
        <v>10.75</v>
      </c>
      <c r="L187" s="1580">
        <f t="shared" si="8"/>
        <v>71195.07570999999</v>
      </c>
      <c r="M187" s="1587">
        <f t="shared" si="9"/>
        <v>39.5</v>
      </c>
      <c r="N187" s="1574">
        <f>20+15+1*2</f>
        <v>37</v>
      </c>
      <c r="O187" s="1580">
        <f t="shared" si="10"/>
        <v>1383800</v>
      </c>
      <c r="P187" s="512"/>
      <c r="Q187" s="495"/>
      <c r="R187" s="495"/>
      <c r="S187" s="495"/>
    </row>
    <row r="188" spans="1:19" ht="15.95" customHeight="1">
      <c r="A188" s="1574">
        <f t="shared" si="11"/>
        <v>176</v>
      </c>
      <c r="B188" s="1575" t="s">
        <v>1450</v>
      </c>
      <c r="C188" s="1575" t="s">
        <v>3923</v>
      </c>
      <c r="D188" s="1575" t="s">
        <v>1369</v>
      </c>
      <c r="E188" s="1576" t="s">
        <v>522</v>
      </c>
      <c r="F188" s="1577" t="s">
        <v>1451</v>
      </c>
      <c r="G188" s="1577" t="s">
        <v>1452</v>
      </c>
      <c r="H188" s="1577" t="s">
        <v>3924</v>
      </c>
      <c r="I188" s="1610">
        <v>39288</v>
      </c>
      <c r="J188" s="1579">
        <v>19.398</v>
      </c>
      <c r="K188" s="1579">
        <v>168.59200000000001</v>
      </c>
      <c r="L188" s="1580">
        <f t="shared" si="8"/>
        <v>355939.28800082399</v>
      </c>
      <c r="M188" s="1587">
        <f t="shared" si="9"/>
        <v>187.99</v>
      </c>
      <c r="N188" s="1574">
        <f>20+15+4*2</f>
        <v>43</v>
      </c>
      <c r="O188" s="1580">
        <f t="shared" si="10"/>
        <v>1689384</v>
      </c>
      <c r="P188" s="512"/>
      <c r="Q188" s="495"/>
      <c r="R188" s="495"/>
      <c r="S188" s="495"/>
    </row>
    <row r="189" spans="1:19" ht="15.95" customHeight="1">
      <c r="A189" s="1574">
        <f t="shared" si="11"/>
        <v>177</v>
      </c>
      <c r="B189" s="1606" t="s">
        <v>3925</v>
      </c>
      <c r="C189" s="1606" t="s">
        <v>3926</v>
      </c>
      <c r="D189" s="1606" t="s">
        <v>3927</v>
      </c>
      <c r="E189" s="1607" t="s">
        <v>523</v>
      </c>
      <c r="F189" s="1608" t="s">
        <v>3525</v>
      </c>
      <c r="G189" s="1608" t="s">
        <v>3928</v>
      </c>
      <c r="H189" s="1608" t="s">
        <v>2803</v>
      </c>
      <c r="I189" s="1609">
        <v>29883</v>
      </c>
      <c r="J189" s="1579"/>
      <c r="K189" s="1579"/>
      <c r="L189" s="1580">
        <f t="shared" si="8"/>
        <v>0</v>
      </c>
      <c r="M189" s="1579">
        <f t="shared" si="9"/>
        <v>0</v>
      </c>
      <c r="N189" s="1574">
        <f>20+15+7*2</f>
        <v>49</v>
      </c>
      <c r="O189" s="1580">
        <f t="shared" si="10"/>
        <v>1464267</v>
      </c>
      <c r="P189" s="512"/>
      <c r="Q189" s="495"/>
      <c r="R189" s="495"/>
      <c r="S189" s="495"/>
    </row>
    <row r="190" spans="1:19" ht="15.95" customHeight="1">
      <c r="A190" s="1574">
        <f t="shared" si="11"/>
        <v>178</v>
      </c>
      <c r="B190" s="1586" t="s">
        <v>854</v>
      </c>
      <c r="C190" s="1586" t="s">
        <v>3929</v>
      </c>
      <c r="D190" s="1586" t="s">
        <v>1453</v>
      </c>
      <c r="E190" s="1613" t="s">
        <v>574</v>
      </c>
      <c r="F190" s="1577" t="s">
        <v>1454</v>
      </c>
      <c r="G190" s="1577" t="s">
        <v>1455</v>
      </c>
      <c r="H190" s="1577" t="s">
        <v>3360</v>
      </c>
      <c r="I190" s="1612">
        <v>18125</v>
      </c>
      <c r="J190" s="1579">
        <v>18.538</v>
      </c>
      <c r="K190" s="1579">
        <v>143.667</v>
      </c>
      <c r="L190" s="1580">
        <f t="shared" si="8"/>
        <v>141684.88137593749</v>
      </c>
      <c r="M190" s="1579">
        <f t="shared" si="9"/>
        <v>162.20500000000001</v>
      </c>
      <c r="N190" s="1574">
        <f>20+15+0*2</f>
        <v>35</v>
      </c>
      <c r="O190" s="1580">
        <f t="shared" si="10"/>
        <v>634375</v>
      </c>
      <c r="P190" s="512"/>
      <c r="Q190" s="495"/>
      <c r="R190" s="495"/>
      <c r="S190" s="495"/>
    </row>
    <row r="191" spans="1:19" ht="15.95" customHeight="1">
      <c r="A191" s="1574">
        <f t="shared" si="11"/>
        <v>179</v>
      </c>
      <c r="B191" s="1575" t="s">
        <v>1456</v>
      </c>
      <c r="C191" s="1575" t="s">
        <v>3930</v>
      </c>
      <c r="D191" s="1575" t="s">
        <v>1457</v>
      </c>
      <c r="E191" s="1576" t="s">
        <v>523</v>
      </c>
      <c r="F191" s="1577" t="s">
        <v>1458</v>
      </c>
      <c r="G191" s="1577" t="s">
        <v>1459</v>
      </c>
      <c r="H191" s="1577" t="s">
        <v>3496</v>
      </c>
      <c r="I191" s="1610">
        <v>29517</v>
      </c>
      <c r="J191" s="1579"/>
      <c r="K191" s="1579"/>
      <c r="L191" s="1580">
        <f t="shared" si="8"/>
        <v>0</v>
      </c>
      <c r="M191" s="1579">
        <f t="shared" si="9"/>
        <v>0</v>
      </c>
      <c r="N191" s="1574">
        <f>20+15+9*2</f>
        <v>53</v>
      </c>
      <c r="O191" s="1580">
        <f t="shared" si="10"/>
        <v>1564401</v>
      </c>
      <c r="P191" s="512"/>
      <c r="Q191" s="495"/>
      <c r="R191" s="495"/>
      <c r="S191" s="495"/>
    </row>
    <row r="192" spans="1:19" ht="15.95" customHeight="1">
      <c r="A192" s="1574">
        <f t="shared" si="11"/>
        <v>180</v>
      </c>
      <c r="B192" s="1575" t="s">
        <v>1460</v>
      </c>
      <c r="C192" s="1575" t="s">
        <v>3931</v>
      </c>
      <c r="D192" s="1575" t="s">
        <v>1461</v>
      </c>
      <c r="E192" s="1576" t="s">
        <v>523</v>
      </c>
      <c r="F192" s="1577" t="s">
        <v>385</v>
      </c>
      <c r="G192" s="1577" t="s">
        <v>1462</v>
      </c>
      <c r="H192" s="1577" t="s">
        <v>3529</v>
      </c>
      <c r="I192" s="1610">
        <v>27755</v>
      </c>
      <c r="J192" s="1579"/>
      <c r="K192" s="1579"/>
      <c r="L192" s="1580">
        <f t="shared" si="8"/>
        <v>0</v>
      </c>
      <c r="M192" s="1579">
        <f t="shared" si="9"/>
        <v>0</v>
      </c>
      <c r="N192" s="1574">
        <f>20+6*1.5</f>
        <v>29</v>
      </c>
      <c r="O192" s="1580">
        <f t="shared" si="10"/>
        <v>804895</v>
      </c>
      <c r="P192" s="512"/>
      <c r="Q192" s="495"/>
      <c r="R192" s="495"/>
      <c r="S192" s="495"/>
    </row>
    <row r="193" spans="1:19" ht="15.95" customHeight="1">
      <c r="A193" s="1574">
        <f t="shared" si="11"/>
        <v>181</v>
      </c>
      <c r="B193" s="1581" t="s">
        <v>1313</v>
      </c>
      <c r="C193" s="1581" t="s">
        <v>845</v>
      </c>
      <c r="D193" s="1581" t="s">
        <v>3932</v>
      </c>
      <c r="E193" s="1582" t="s">
        <v>524</v>
      </c>
      <c r="F193" s="1583" t="s">
        <v>3933</v>
      </c>
      <c r="G193" s="1583" t="s">
        <v>3934</v>
      </c>
      <c r="H193" s="1608" t="s">
        <v>3935</v>
      </c>
      <c r="I193" s="1609">
        <v>25232</v>
      </c>
      <c r="J193" s="1579"/>
      <c r="K193" s="1579"/>
      <c r="L193" s="1580">
        <f t="shared" si="8"/>
        <v>0</v>
      </c>
      <c r="M193" s="1579">
        <f t="shared" si="9"/>
        <v>0</v>
      </c>
      <c r="N193" s="1574">
        <f>20+15+0*2</f>
        <v>35</v>
      </c>
      <c r="O193" s="1580">
        <f t="shared" si="10"/>
        <v>883120</v>
      </c>
      <c r="P193" s="512"/>
      <c r="Q193" s="495"/>
      <c r="R193" s="495"/>
      <c r="S193" s="495"/>
    </row>
    <row r="194" spans="1:19" ht="15.95" customHeight="1">
      <c r="A194" s="1574">
        <f t="shared" si="11"/>
        <v>182</v>
      </c>
      <c r="B194" s="1581" t="s">
        <v>3936</v>
      </c>
      <c r="C194" s="1581" t="s">
        <v>3177</v>
      </c>
      <c r="D194" s="1581" t="s">
        <v>3937</v>
      </c>
      <c r="E194" s="1582" t="s">
        <v>1222</v>
      </c>
      <c r="F194" s="1583" t="s">
        <v>3938</v>
      </c>
      <c r="G194" s="1583" t="s">
        <v>3939</v>
      </c>
      <c r="H194" s="1608" t="s">
        <v>3940</v>
      </c>
      <c r="I194" s="1609">
        <v>11732</v>
      </c>
      <c r="J194" s="1579">
        <v>12.815</v>
      </c>
      <c r="K194" s="1579">
        <v>88.375</v>
      </c>
      <c r="L194" s="1580">
        <f t="shared" si="8"/>
        <v>57212.497780115998</v>
      </c>
      <c r="M194" s="1587">
        <f t="shared" si="9"/>
        <v>101.19</v>
      </c>
      <c r="N194" s="1574">
        <f>20+15+7*2</f>
        <v>49</v>
      </c>
      <c r="O194" s="1580">
        <f t="shared" si="10"/>
        <v>574868</v>
      </c>
      <c r="P194" s="512"/>
      <c r="Q194" s="495"/>
      <c r="R194" s="495"/>
      <c r="S194" s="495"/>
    </row>
    <row r="195" spans="1:19" ht="15.95" customHeight="1">
      <c r="A195" s="1574">
        <f t="shared" si="11"/>
        <v>183</v>
      </c>
      <c r="B195" s="1575" t="s">
        <v>1465</v>
      </c>
      <c r="C195" s="1575" t="s">
        <v>3941</v>
      </c>
      <c r="D195" s="1575" t="s">
        <v>1466</v>
      </c>
      <c r="E195" s="1576" t="s">
        <v>521</v>
      </c>
      <c r="F195" s="1577" t="s">
        <v>1467</v>
      </c>
      <c r="G195" s="1577" t="s">
        <v>3942</v>
      </c>
      <c r="H195" s="1577" t="s">
        <v>3492</v>
      </c>
      <c r="I195" s="1610">
        <v>51989</v>
      </c>
      <c r="J195" s="1579"/>
      <c r="K195" s="1579"/>
      <c r="L195" s="1580">
        <f t="shared" si="8"/>
        <v>0</v>
      </c>
      <c r="M195" s="1579">
        <f t="shared" si="9"/>
        <v>0</v>
      </c>
      <c r="N195" s="1574">
        <f>20+15+2*2</f>
        <v>39</v>
      </c>
      <c r="O195" s="1580">
        <f t="shared" si="10"/>
        <v>2027571</v>
      </c>
      <c r="P195" s="512"/>
      <c r="Q195" s="495"/>
      <c r="R195" s="495"/>
      <c r="S195" s="495"/>
    </row>
    <row r="196" spans="1:19" ht="15.95" customHeight="1">
      <c r="A196" s="1574">
        <f t="shared" si="11"/>
        <v>184</v>
      </c>
      <c r="B196" s="1575" t="s">
        <v>876</v>
      </c>
      <c r="C196" s="1575" t="s">
        <v>3943</v>
      </c>
      <c r="D196" s="1575" t="s">
        <v>1468</v>
      </c>
      <c r="E196" s="1576" t="s">
        <v>523</v>
      </c>
      <c r="F196" s="1577" t="s">
        <v>1469</v>
      </c>
      <c r="G196" s="1577" t="s">
        <v>150</v>
      </c>
      <c r="H196" s="1577" t="s">
        <v>3944</v>
      </c>
      <c r="I196" s="1610">
        <v>28447</v>
      </c>
      <c r="J196" s="1579"/>
      <c r="K196" s="1579"/>
      <c r="L196" s="1580">
        <f t="shared" si="8"/>
        <v>0</v>
      </c>
      <c r="M196" s="1579">
        <f t="shared" si="9"/>
        <v>0</v>
      </c>
      <c r="N196" s="1574">
        <f>20+5*1.5</f>
        <v>27.5</v>
      </c>
      <c r="O196" s="1580">
        <f t="shared" si="10"/>
        <v>782292.5</v>
      </c>
      <c r="P196" s="512"/>
      <c r="Q196" s="495"/>
      <c r="R196" s="495"/>
      <c r="S196" s="495"/>
    </row>
    <row r="197" spans="1:19" ht="15.95" customHeight="1">
      <c r="A197" s="1574">
        <f t="shared" si="11"/>
        <v>185</v>
      </c>
      <c r="B197" s="1581" t="s">
        <v>876</v>
      </c>
      <c r="C197" s="1581" t="s">
        <v>3945</v>
      </c>
      <c r="D197" s="1581" t="s">
        <v>2328</v>
      </c>
      <c r="E197" s="1582" t="s">
        <v>3395</v>
      </c>
      <c r="F197" s="1583" t="s">
        <v>3845</v>
      </c>
      <c r="G197" s="1583" t="s">
        <v>3946</v>
      </c>
      <c r="H197" s="1608" t="s">
        <v>3424</v>
      </c>
      <c r="I197" s="1609">
        <v>53700</v>
      </c>
      <c r="J197" s="1579">
        <v>13.704000000000001</v>
      </c>
      <c r="K197" s="1579">
        <v>75.745000000000005</v>
      </c>
      <c r="L197" s="1580">
        <f t="shared" si="8"/>
        <v>231489.35975751001</v>
      </c>
      <c r="M197" s="1579">
        <f t="shared" si="9"/>
        <v>89.449000000000012</v>
      </c>
      <c r="N197" s="1574">
        <f>20+7*1.5</f>
        <v>30.5</v>
      </c>
      <c r="O197" s="1580">
        <f t="shared" si="10"/>
        <v>1637850</v>
      </c>
      <c r="P197" s="512"/>
      <c r="Q197" s="495"/>
      <c r="R197" s="495"/>
      <c r="S197" s="495"/>
    </row>
    <row r="198" spans="1:19" ht="15.95" customHeight="1">
      <c r="A198" s="1574">
        <f t="shared" si="11"/>
        <v>186</v>
      </c>
      <c r="B198" s="1575" t="s">
        <v>1470</v>
      </c>
      <c r="C198" s="1575" t="s">
        <v>3947</v>
      </c>
      <c r="D198" s="1575" t="s">
        <v>1473</v>
      </c>
      <c r="E198" s="1576" t="s">
        <v>523</v>
      </c>
      <c r="F198" s="1577" t="s">
        <v>1474</v>
      </c>
      <c r="G198" s="1577" t="s">
        <v>1475</v>
      </c>
      <c r="H198" s="1577" t="s">
        <v>3948</v>
      </c>
      <c r="I198" s="1610">
        <v>29156</v>
      </c>
      <c r="J198" s="1579"/>
      <c r="K198" s="1579"/>
      <c r="L198" s="1580">
        <f t="shared" si="8"/>
        <v>0</v>
      </c>
      <c r="M198" s="1579">
        <f t="shared" si="9"/>
        <v>0</v>
      </c>
      <c r="N198" s="1574">
        <f>19*1</f>
        <v>19</v>
      </c>
      <c r="O198" s="1580">
        <f t="shared" si="10"/>
        <v>553964</v>
      </c>
      <c r="P198" s="512"/>
      <c r="Q198" s="495"/>
      <c r="R198" s="495"/>
      <c r="S198" s="495"/>
    </row>
    <row r="199" spans="1:19" ht="15.95" customHeight="1">
      <c r="A199" s="1574">
        <f t="shared" si="11"/>
        <v>187</v>
      </c>
      <c r="B199" s="1581" t="s">
        <v>3949</v>
      </c>
      <c r="C199" s="1581" t="s">
        <v>3950</v>
      </c>
      <c r="D199" s="1581" t="s">
        <v>3951</v>
      </c>
      <c r="E199" s="1582" t="s">
        <v>520</v>
      </c>
      <c r="F199" s="1583" t="s">
        <v>3635</v>
      </c>
      <c r="G199" s="1583" t="s">
        <v>3725</v>
      </c>
      <c r="H199" s="1608" t="s">
        <v>3590</v>
      </c>
      <c r="I199" s="1609">
        <v>45269</v>
      </c>
      <c r="J199" s="1579"/>
      <c r="K199" s="1579"/>
      <c r="L199" s="1580">
        <f t="shared" si="8"/>
        <v>0</v>
      </c>
      <c r="M199" s="1579">
        <f t="shared" si="9"/>
        <v>0</v>
      </c>
      <c r="N199" s="1574">
        <f>20+15+2*2</f>
        <v>39</v>
      </c>
      <c r="O199" s="1580">
        <f t="shared" si="10"/>
        <v>1765491</v>
      </c>
      <c r="P199" s="512"/>
      <c r="Q199" s="495"/>
      <c r="R199" s="495"/>
      <c r="S199" s="495"/>
    </row>
    <row r="200" spans="1:19" ht="15.95" customHeight="1">
      <c r="A200" s="1574">
        <f t="shared" si="11"/>
        <v>188</v>
      </c>
      <c r="B200" s="1581" t="s">
        <v>3952</v>
      </c>
      <c r="C200" s="1581" t="s">
        <v>3953</v>
      </c>
      <c r="D200" s="1581" t="s">
        <v>3954</v>
      </c>
      <c r="E200" s="1582" t="s">
        <v>523</v>
      </c>
      <c r="F200" s="1583" t="s">
        <v>3955</v>
      </c>
      <c r="G200" s="1583" t="s">
        <v>3956</v>
      </c>
      <c r="H200" s="1608" t="s">
        <v>3957</v>
      </c>
      <c r="I200" s="1609">
        <v>29156</v>
      </c>
      <c r="J200" s="1579"/>
      <c r="K200" s="1579"/>
      <c r="L200" s="1580">
        <f t="shared" si="8"/>
        <v>0</v>
      </c>
      <c r="M200" s="1579">
        <f t="shared" si="9"/>
        <v>0</v>
      </c>
      <c r="N200" s="1574">
        <f>20+15+3*2</f>
        <v>41</v>
      </c>
      <c r="O200" s="1580">
        <f t="shared" si="10"/>
        <v>1195396</v>
      </c>
      <c r="P200" s="512"/>
      <c r="Q200" s="495"/>
      <c r="R200" s="495"/>
      <c r="S200" s="495"/>
    </row>
    <row r="201" spans="1:19" ht="15.95" customHeight="1">
      <c r="A201" s="1574">
        <f t="shared" si="11"/>
        <v>189</v>
      </c>
      <c r="B201" s="1606" t="s">
        <v>3958</v>
      </c>
      <c r="C201" s="1606" t="s">
        <v>3523</v>
      </c>
      <c r="D201" s="1606" t="s">
        <v>3959</v>
      </c>
      <c r="E201" s="1607" t="s">
        <v>524</v>
      </c>
      <c r="F201" s="1608" t="s">
        <v>3960</v>
      </c>
      <c r="G201" s="1608" t="s">
        <v>3961</v>
      </c>
      <c r="H201" s="1608" t="s">
        <v>3962</v>
      </c>
      <c r="I201" s="1609">
        <v>25232</v>
      </c>
      <c r="J201" s="1579"/>
      <c r="K201" s="1579"/>
      <c r="L201" s="1580">
        <f t="shared" si="8"/>
        <v>0</v>
      </c>
      <c r="M201" s="1579">
        <f t="shared" si="9"/>
        <v>0</v>
      </c>
      <c r="N201" s="1574">
        <f>20+15+2*2</f>
        <v>39</v>
      </c>
      <c r="O201" s="1580">
        <f t="shared" si="10"/>
        <v>984048</v>
      </c>
      <c r="P201" s="512"/>
      <c r="Q201" s="495"/>
      <c r="R201" s="495"/>
      <c r="S201" s="495"/>
    </row>
    <row r="202" spans="1:19" ht="15.95" customHeight="1">
      <c r="A202" s="1574">
        <f t="shared" si="11"/>
        <v>190</v>
      </c>
      <c r="B202" s="1581" t="s">
        <v>3958</v>
      </c>
      <c r="C202" s="1581" t="s">
        <v>3963</v>
      </c>
      <c r="D202" s="1581" t="s">
        <v>3417</v>
      </c>
      <c r="E202" s="1582" t="s">
        <v>523</v>
      </c>
      <c r="F202" s="1583" t="s">
        <v>3964</v>
      </c>
      <c r="G202" s="1583" t="s">
        <v>1510</v>
      </c>
      <c r="H202" s="1608" t="s">
        <v>3965</v>
      </c>
      <c r="I202" s="1609">
        <v>28447</v>
      </c>
      <c r="J202" s="1579"/>
      <c r="K202" s="1579"/>
      <c r="L202" s="1580">
        <f t="shared" si="8"/>
        <v>0</v>
      </c>
      <c r="M202" s="1579">
        <f t="shared" si="9"/>
        <v>0</v>
      </c>
      <c r="N202" s="1574">
        <f>20+15+3*2</f>
        <v>41</v>
      </c>
      <c r="O202" s="1580">
        <f t="shared" si="10"/>
        <v>1166327</v>
      </c>
      <c r="P202" s="512"/>
      <c r="Q202" s="495"/>
      <c r="R202" s="495"/>
      <c r="S202" s="495"/>
    </row>
    <row r="203" spans="1:19" ht="15.95" customHeight="1">
      <c r="A203" s="1574">
        <f t="shared" si="11"/>
        <v>191</v>
      </c>
      <c r="B203" s="1575" t="s">
        <v>1481</v>
      </c>
      <c r="C203" s="1575" t="s">
        <v>3552</v>
      </c>
      <c r="D203" s="1575" t="s">
        <v>1482</v>
      </c>
      <c r="E203" s="1576" t="s">
        <v>523</v>
      </c>
      <c r="F203" s="1577" t="s">
        <v>383</v>
      </c>
      <c r="G203" s="1577" t="s">
        <v>1483</v>
      </c>
      <c r="H203" s="1577" t="s">
        <v>2707</v>
      </c>
      <c r="I203" s="1610">
        <v>29883</v>
      </c>
      <c r="J203" s="1579"/>
      <c r="K203" s="1579"/>
      <c r="L203" s="1580">
        <f t="shared" si="8"/>
        <v>0</v>
      </c>
      <c r="M203" s="1579">
        <f t="shared" si="9"/>
        <v>0</v>
      </c>
      <c r="N203" s="1574">
        <f>20+15+8*2</f>
        <v>51</v>
      </c>
      <c r="O203" s="1580">
        <f t="shared" si="10"/>
        <v>1524033</v>
      </c>
      <c r="P203" s="512"/>
      <c r="Q203" s="495"/>
      <c r="R203" s="495"/>
      <c r="S203" s="495"/>
    </row>
    <row r="204" spans="1:19" ht="15.95" customHeight="1">
      <c r="A204" s="1574">
        <f t="shared" si="11"/>
        <v>192</v>
      </c>
      <c r="B204" s="1575" t="s">
        <v>1484</v>
      </c>
      <c r="C204" s="1575" t="s">
        <v>3966</v>
      </c>
      <c r="D204" s="1575" t="s">
        <v>1485</v>
      </c>
      <c r="E204" s="1576" t="s">
        <v>1260</v>
      </c>
      <c r="F204" s="1577" t="s">
        <v>1486</v>
      </c>
      <c r="G204" s="1577" t="s">
        <v>1487</v>
      </c>
      <c r="H204" s="1577" t="s">
        <v>3535</v>
      </c>
      <c r="I204" s="1610">
        <v>60681</v>
      </c>
      <c r="J204" s="1579">
        <v>25.102</v>
      </c>
      <c r="K204" s="1579">
        <v>117.262</v>
      </c>
      <c r="L204" s="1580">
        <f t="shared" si="8"/>
        <v>416326.60924264678</v>
      </c>
      <c r="M204" s="1579">
        <f t="shared" si="9"/>
        <v>142.364</v>
      </c>
      <c r="N204" s="1574">
        <f>20+15+0*2</f>
        <v>35</v>
      </c>
      <c r="O204" s="1580">
        <f t="shared" si="10"/>
        <v>2123835</v>
      </c>
      <c r="P204" s="512"/>
      <c r="Q204" s="495"/>
      <c r="R204" s="495"/>
      <c r="S204" s="495"/>
    </row>
    <row r="205" spans="1:19" ht="15.95" customHeight="1">
      <c r="A205" s="1574">
        <f t="shared" si="11"/>
        <v>193</v>
      </c>
      <c r="B205" s="1606" t="s">
        <v>3967</v>
      </c>
      <c r="C205" s="1606" t="s">
        <v>3968</v>
      </c>
      <c r="D205" s="1606" t="s">
        <v>3969</v>
      </c>
      <c r="E205" s="1607" t="s">
        <v>523</v>
      </c>
      <c r="F205" s="1608" t="s">
        <v>3970</v>
      </c>
      <c r="G205" s="1608" t="s">
        <v>3971</v>
      </c>
      <c r="H205" s="1608" t="s">
        <v>3972</v>
      </c>
      <c r="I205" s="1609">
        <v>29156</v>
      </c>
      <c r="J205" s="1579"/>
      <c r="K205" s="1579"/>
      <c r="L205" s="1580">
        <f t="shared" ref="L205:L229" si="12">I205*M205*0.0481927</f>
        <v>0</v>
      </c>
      <c r="M205" s="1579">
        <f t="shared" ref="M205:M229" si="13">J205+K205</f>
        <v>0</v>
      </c>
      <c r="N205" s="1574">
        <f>20+15+3*2</f>
        <v>41</v>
      </c>
      <c r="O205" s="1580">
        <f t="shared" ref="O205:O229" si="14">I205/30*30*N205</f>
        <v>1195396</v>
      </c>
      <c r="P205" s="512"/>
      <c r="Q205" s="495"/>
      <c r="R205" s="495"/>
      <c r="S205" s="495"/>
    </row>
    <row r="206" spans="1:19" ht="15.95" customHeight="1">
      <c r="A206" s="1574">
        <f t="shared" si="11"/>
        <v>194</v>
      </c>
      <c r="B206" s="1575" t="s">
        <v>1221</v>
      </c>
      <c r="C206" s="1575" t="s">
        <v>3973</v>
      </c>
      <c r="D206" s="1575"/>
      <c r="E206" s="1576" t="s">
        <v>1222</v>
      </c>
      <c r="F206" s="1577" t="s">
        <v>1223</v>
      </c>
      <c r="G206" s="1577" t="s">
        <v>1224</v>
      </c>
      <c r="H206" s="1577" t="s">
        <v>3496</v>
      </c>
      <c r="I206" s="1610">
        <v>11538</v>
      </c>
      <c r="J206" s="1587">
        <v>31.28</v>
      </c>
      <c r="K206" s="1587">
        <v>44</v>
      </c>
      <c r="L206" s="1580">
        <f t="shared" si="12"/>
        <v>41859.246209327997</v>
      </c>
      <c r="M206" s="1587">
        <f t="shared" si="13"/>
        <v>75.28</v>
      </c>
      <c r="N206" s="1574">
        <f>19*1</f>
        <v>19</v>
      </c>
      <c r="O206" s="1580">
        <f t="shared" si="14"/>
        <v>219222</v>
      </c>
      <c r="P206" s="512"/>
      <c r="Q206" s="495"/>
      <c r="R206" s="495"/>
      <c r="S206" s="495"/>
    </row>
    <row r="207" spans="1:19" ht="15.95" customHeight="1">
      <c r="A207" s="1574">
        <f t="shared" ref="A207:A229" si="15">A206+1</f>
        <v>195</v>
      </c>
      <c r="B207" s="1606" t="s">
        <v>3974</v>
      </c>
      <c r="C207" s="1606" t="s">
        <v>3975</v>
      </c>
      <c r="D207" s="1606" t="s">
        <v>1376</v>
      </c>
      <c r="E207" s="1607" t="s">
        <v>528</v>
      </c>
      <c r="F207" s="1608" t="s">
        <v>3976</v>
      </c>
      <c r="G207" s="1608" t="s">
        <v>3836</v>
      </c>
      <c r="H207" s="1608" t="s">
        <v>3554</v>
      </c>
      <c r="I207" s="1609">
        <v>54577</v>
      </c>
      <c r="J207" s="1579">
        <v>10.313000000000001</v>
      </c>
      <c r="K207" s="1579">
        <v>51.061999999999998</v>
      </c>
      <c r="L207" s="1580">
        <f t="shared" si="12"/>
        <v>161429.32213236249</v>
      </c>
      <c r="M207" s="1579">
        <f t="shared" si="13"/>
        <v>61.375</v>
      </c>
      <c r="N207" s="1574">
        <f>20+15+0*2</f>
        <v>35</v>
      </c>
      <c r="O207" s="1580">
        <f t="shared" si="14"/>
        <v>1910195</v>
      </c>
      <c r="P207" s="512"/>
      <c r="Q207" s="495"/>
      <c r="R207" s="495"/>
      <c r="S207" s="495"/>
    </row>
    <row r="208" spans="1:19" ht="15.95" customHeight="1">
      <c r="A208" s="1574">
        <f t="shared" si="15"/>
        <v>196</v>
      </c>
      <c r="B208" s="1606" t="s">
        <v>3974</v>
      </c>
      <c r="C208" s="1606" t="s">
        <v>3977</v>
      </c>
      <c r="D208" s="1606" t="s">
        <v>3978</v>
      </c>
      <c r="E208" s="1607" t="s">
        <v>523</v>
      </c>
      <c r="F208" s="1608" t="s">
        <v>3979</v>
      </c>
      <c r="G208" s="1608" t="s">
        <v>3980</v>
      </c>
      <c r="H208" s="1608" t="s">
        <v>3981</v>
      </c>
      <c r="I208" s="1609">
        <v>27755</v>
      </c>
      <c r="J208" s="1579"/>
      <c r="K208" s="1579"/>
      <c r="L208" s="1580">
        <f t="shared" si="12"/>
        <v>0</v>
      </c>
      <c r="M208" s="1579">
        <f t="shared" si="13"/>
        <v>0</v>
      </c>
      <c r="N208" s="1574">
        <f>20+4*1.5</f>
        <v>26</v>
      </c>
      <c r="O208" s="1580">
        <f t="shared" si="14"/>
        <v>721630</v>
      </c>
      <c r="P208" s="512"/>
      <c r="Q208" s="495"/>
      <c r="R208" s="495"/>
      <c r="S208" s="495"/>
    </row>
    <row r="209" spans="1:19" ht="15.95" customHeight="1">
      <c r="A209" s="1574">
        <f t="shared" si="15"/>
        <v>197</v>
      </c>
      <c r="B209" s="1581" t="s">
        <v>3820</v>
      </c>
      <c r="C209" s="1581" t="s">
        <v>3982</v>
      </c>
      <c r="D209" s="1581" t="s">
        <v>1166</v>
      </c>
      <c r="E209" s="1582" t="s">
        <v>524</v>
      </c>
      <c r="F209" s="1583" t="s">
        <v>3983</v>
      </c>
      <c r="G209" s="1583" t="s">
        <v>3984</v>
      </c>
      <c r="H209" s="1608" t="s">
        <v>3387</v>
      </c>
      <c r="I209" s="1609">
        <v>25861</v>
      </c>
      <c r="J209" s="1579"/>
      <c r="K209" s="1579"/>
      <c r="L209" s="1580">
        <f t="shared" si="12"/>
        <v>0</v>
      </c>
      <c r="M209" s="1579">
        <f t="shared" si="13"/>
        <v>0</v>
      </c>
      <c r="N209" s="1574">
        <f>20+7*1.5</f>
        <v>30.5</v>
      </c>
      <c r="O209" s="1580">
        <f t="shared" si="14"/>
        <v>788760.5</v>
      </c>
      <c r="P209" s="512"/>
      <c r="Q209" s="495"/>
      <c r="R209" s="495"/>
      <c r="S209" s="495"/>
    </row>
    <row r="210" spans="1:19" ht="15.95" customHeight="1">
      <c r="A210" s="1574">
        <f t="shared" si="15"/>
        <v>198</v>
      </c>
      <c r="B210" s="1575" t="s">
        <v>1488</v>
      </c>
      <c r="C210" s="1575" t="s">
        <v>3985</v>
      </c>
      <c r="D210" s="1575" t="s">
        <v>1489</v>
      </c>
      <c r="E210" s="1576" t="s">
        <v>523</v>
      </c>
      <c r="F210" s="1577" t="s">
        <v>1306</v>
      </c>
      <c r="G210" s="1577" t="s">
        <v>1490</v>
      </c>
      <c r="H210" s="1577" t="s">
        <v>3986</v>
      </c>
      <c r="I210" s="1610">
        <v>28800</v>
      </c>
      <c r="J210" s="1579"/>
      <c r="K210" s="1579"/>
      <c r="L210" s="1580">
        <f t="shared" si="12"/>
        <v>0</v>
      </c>
      <c r="M210" s="1579">
        <f t="shared" si="13"/>
        <v>0</v>
      </c>
      <c r="N210" s="1574">
        <f>20+9*1.5</f>
        <v>33.5</v>
      </c>
      <c r="O210" s="1580">
        <f t="shared" si="14"/>
        <v>964800</v>
      </c>
      <c r="P210" s="512"/>
      <c r="Q210" s="495"/>
      <c r="R210" s="495"/>
      <c r="S210" s="495"/>
    </row>
    <row r="211" spans="1:19" ht="15.95" customHeight="1">
      <c r="A211" s="1574">
        <f t="shared" si="15"/>
        <v>199</v>
      </c>
      <c r="B211" s="1575" t="s">
        <v>916</v>
      </c>
      <c r="C211" s="1575" t="s">
        <v>3987</v>
      </c>
      <c r="D211" s="1575" t="s">
        <v>1491</v>
      </c>
      <c r="E211" s="1576" t="s">
        <v>520</v>
      </c>
      <c r="F211" s="1577" t="s">
        <v>1492</v>
      </c>
      <c r="G211" s="1577" t="s">
        <v>1493</v>
      </c>
      <c r="H211" s="1577" t="s">
        <v>3988</v>
      </c>
      <c r="I211" s="1610">
        <v>46759</v>
      </c>
      <c r="J211" s="1579"/>
      <c r="K211" s="1579"/>
      <c r="L211" s="1580">
        <f t="shared" si="12"/>
        <v>0</v>
      </c>
      <c r="M211" s="1579">
        <f t="shared" si="13"/>
        <v>0</v>
      </c>
      <c r="N211" s="1574">
        <f>20+15+2*2</f>
        <v>39</v>
      </c>
      <c r="O211" s="1580">
        <f t="shared" si="14"/>
        <v>1823601</v>
      </c>
      <c r="P211" s="512"/>
      <c r="Q211" s="495"/>
      <c r="R211" s="495"/>
      <c r="S211" s="495"/>
    </row>
    <row r="212" spans="1:19" ht="15.95" customHeight="1">
      <c r="A212" s="1574">
        <f t="shared" si="15"/>
        <v>200</v>
      </c>
      <c r="B212" s="1575" t="s">
        <v>916</v>
      </c>
      <c r="C212" s="1575" t="s">
        <v>2314</v>
      </c>
      <c r="D212" s="1575" t="s">
        <v>1494</v>
      </c>
      <c r="E212" s="1576" t="s">
        <v>523</v>
      </c>
      <c r="F212" s="1577" t="s">
        <v>1495</v>
      </c>
      <c r="G212" s="1577" t="s">
        <v>1496</v>
      </c>
      <c r="H212" s="1577" t="s">
        <v>3989</v>
      </c>
      <c r="I212" s="1610">
        <v>27755</v>
      </c>
      <c r="J212" s="1579"/>
      <c r="K212" s="1579"/>
      <c r="L212" s="1580">
        <f t="shared" si="12"/>
        <v>0</v>
      </c>
      <c r="M212" s="1579">
        <f t="shared" si="13"/>
        <v>0</v>
      </c>
      <c r="N212" s="1574">
        <f>20+8*1.5</f>
        <v>32</v>
      </c>
      <c r="O212" s="1580">
        <f t="shared" si="14"/>
        <v>888160</v>
      </c>
      <c r="P212" s="512"/>
      <c r="Q212" s="495"/>
      <c r="R212" s="495"/>
      <c r="S212" s="495"/>
    </row>
    <row r="213" spans="1:19" ht="15.95" customHeight="1">
      <c r="A213" s="1574">
        <f t="shared" si="15"/>
        <v>201</v>
      </c>
      <c r="B213" s="1581" t="s">
        <v>3990</v>
      </c>
      <c r="C213" s="1581" t="s">
        <v>3991</v>
      </c>
      <c r="D213" s="1581" t="s">
        <v>3992</v>
      </c>
      <c r="E213" s="1582" t="s">
        <v>3411</v>
      </c>
      <c r="F213" s="1583" t="s">
        <v>3993</v>
      </c>
      <c r="G213" s="1583" t="s">
        <v>3994</v>
      </c>
      <c r="H213" s="1608" t="s">
        <v>3995</v>
      </c>
      <c r="I213" s="1609">
        <v>65319</v>
      </c>
      <c r="J213" s="1579">
        <v>37.042000000000002</v>
      </c>
      <c r="K213" s="1579">
        <v>57.792000000000002</v>
      </c>
      <c r="L213" s="1580">
        <f t="shared" si="12"/>
        <v>298527.85104426421</v>
      </c>
      <c r="M213" s="1579">
        <f t="shared" si="13"/>
        <v>94.834000000000003</v>
      </c>
      <c r="N213" s="1574">
        <f>20+15+6*2</f>
        <v>47</v>
      </c>
      <c r="O213" s="1580">
        <f t="shared" si="14"/>
        <v>3069993.0000000005</v>
      </c>
      <c r="P213" s="512"/>
      <c r="Q213" s="495"/>
      <c r="R213" s="495"/>
      <c r="S213" s="495"/>
    </row>
    <row r="214" spans="1:19" ht="15.95" customHeight="1">
      <c r="A214" s="1574">
        <f t="shared" si="15"/>
        <v>202</v>
      </c>
      <c r="B214" s="1581" t="s">
        <v>3996</v>
      </c>
      <c r="C214" s="1581" t="s">
        <v>3997</v>
      </c>
      <c r="D214" s="1581" t="s">
        <v>916</v>
      </c>
      <c r="E214" s="1582" t="s">
        <v>521</v>
      </c>
      <c r="F214" s="1583" t="s">
        <v>3998</v>
      </c>
      <c r="G214" s="1583" t="s">
        <v>3720</v>
      </c>
      <c r="H214" s="1608" t="s">
        <v>3562</v>
      </c>
      <c r="I214" s="1609">
        <v>53700</v>
      </c>
      <c r="J214" s="1579"/>
      <c r="K214" s="1579"/>
      <c r="L214" s="1580">
        <f t="shared" si="12"/>
        <v>0</v>
      </c>
      <c r="M214" s="1579">
        <f t="shared" si="13"/>
        <v>0</v>
      </c>
      <c r="N214" s="1574">
        <f>20+15+4*2</f>
        <v>43</v>
      </c>
      <c r="O214" s="1580">
        <f t="shared" si="14"/>
        <v>2309100</v>
      </c>
      <c r="P214" s="512"/>
      <c r="Q214" s="495"/>
      <c r="R214" s="495"/>
      <c r="S214" s="495"/>
    </row>
    <row r="215" spans="1:19" ht="15.95" customHeight="1">
      <c r="A215" s="1574">
        <f t="shared" si="15"/>
        <v>203</v>
      </c>
      <c r="B215" s="1575" t="s">
        <v>1502</v>
      </c>
      <c r="C215" s="1575" t="s">
        <v>3999</v>
      </c>
      <c r="D215" s="1575" t="s">
        <v>1503</v>
      </c>
      <c r="E215" s="1576" t="s">
        <v>523</v>
      </c>
      <c r="F215" s="1577" t="s">
        <v>1504</v>
      </c>
      <c r="G215" s="1577" t="s">
        <v>1505</v>
      </c>
      <c r="H215" s="1577" t="s">
        <v>4000</v>
      </c>
      <c r="I215" s="1610">
        <v>28099</v>
      </c>
      <c r="J215" s="1579"/>
      <c r="K215" s="1579"/>
      <c r="L215" s="1580">
        <f t="shared" si="12"/>
        <v>0</v>
      </c>
      <c r="M215" s="1579">
        <f t="shared" si="13"/>
        <v>0</v>
      </c>
      <c r="N215" s="1574">
        <f>20+1*1.5</f>
        <v>21.5</v>
      </c>
      <c r="O215" s="1580">
        <f t="shared" si="14"/>
        <v>604128.5</v>
      </c>
      <c r="P215" s="512"/>
      <c r="Q215" s="495"/>
      <c r="R215" s="495"/>
      <c r="S215" s="495"/>
    </row>
    <row r="216" spans="1:19" ht="15.95" customHeight="1">
      <c r="A216" s="1574">
        <f t="shared" si="15"/>
        <v>204</v>
      </c>
      <c r="B216" s="1586" t="s">
        <v>330</v>
      </c>
      <c r="C216" s="1586" t="s">
        <v>806</v>
      </c>
      <c r="D216" s="1586" t="s">
        <v>1506</v>
      </c>
      <c r="E216" s="1613" t="s">
        <v>64</v>
      </c>
      <c r="F216" s="1577" t="s">
        <v>1507</v>
      </c>
      <c r="G216" s="1577" t="s">
        <v>4001</v>
      </c>
      <c r="H216" s="1577" t="s">
        <v>3957</v>
      </c>
      <c r="I216" s="1612">
        <v>73811</v>
      </c>
      <c r="J216" s="1579">
        <v>23.797999999999998</v>
      </c>
      <c r="K216" s="1579">
        <v>53.813000000000002</v>
      </c>
      <c r="L216" s="1580">
        <f t="shared" si="12"/>
        <v>276074.07572989672</v>
      </c>
      <c r="M216" s="1579">
        <f t="shared" si="13"/>
        <v>77.611000000000004</v>
      </c>
      <c r="N216" s="1574">
        <f>20+15+2*2</f>
        <v>39</v>
      </c>
      <c r="O216" s="1580">
        <f t="shared" si="14"/>
        <v>2878629</v>
      </c>
      <c r="P216" s="512"/>
      <c r="Q216" s="495"/>
      <c r="R216" s="495"/>
      <c r="S216" s="495"/>
    </row>
    <row r="217" spans="1:19" ht="15.95" customHeight="1">
      <c r="A217" s="1574">
        <f t="shared" si="15"/>
        <v>205</v>
      </c>
      <c r="B217" s="1575" t="s">
        <v>1508</v>
      </c>
      <c r="C217" s="1575" t="s">
        <v>890</v>
      </c>
      <c r="D217" s="1575" t="s">
        <v>1308</v>
      </c>
      <c r="E217" s="1576" t="s">
        <v>520</v>
      </c>
      <c r="F217" s="1577" t="s">
        <v>1509</v>
      </c>
      <c r="G217" s="1577" t="s">
        <v>1510</v>
      </c>
      <c r="H217" s="1577" t="s">
        <v>3384</v>
      </c>
      <c r="I217" s="1610">
        <v>47522</v>
      </c>
      <c r="J217" s="1579">
        <v>31.917000000000002</v>
      </c>
      <c r="K217" s="1579">
        <v>102.167</v>
      </c>
      <c r="L217" s="1580">
        <f t="shared" si="12"/>
        <v>307080.98551270959</v>
      </c>
      <c r="M217" s="1579">
        <f t="shared" si="13"/>
        <v>134.084</v>
      </c>
      <c r="N217" s="1574">
        <f>20+15+3*2</f>
        <v>41</v>
      </c>
      <c r="O217" s="1580">
        <f t="shared" si="14"/>
        <v>1948402</v>
      </c>
      <c r="P217" s="512"/>
      <c r="Q217" s="495"/>
      <c r="R217" s="495"/>
      <c r="S217" s="495"/>
    </row>
    <row r="218" spans="1:19" ht="15.95" customHeight="1">
      <c r="A218" s="1574">
        <f t="shared" si="15"/>
        <v>206</v>
      </c>
      <c r="B218" s="1606" t="s">
        <v>4002</v>
      </c>
      <c r="C218" s="1606" t="s">
        <v>4003</v>
      </c>
      <c r="D218" s="1606" t="s">
        <v>828</v>
      </c>
      <c r="E218" s="1607" t="s">
        <v>523</v>
      </c>
      <c r="F218" s="1608" t="s">
        <v>3906</v>
      </c>
      <c r="G218" s="1608" t="s">
        <v>4004</v>
      </c>
      <c r="H218" s="1608" t="s">
        <v>3908</v>
      </c>
      <c r="I218" s="1609">
        <v>28800</v>
      </c>
      <c r="J218" s="1579"/>
      <c r="K218" s="1579"/>
      <c r="L218" s="1580">
        <f t="shared" si="12"/>
        <v>0</v>
      </c>
      <c r="M218" s="1579">
        <f t="shared" si="13"/>
        <v>0</v>
      </c>
      <c r="N218" s="1574">
        <f>20+15+5*2</f>
        <v>45</v>
      </c>
      <c r="O218" s="1580">
        <f t="shared" si="14"/>
        <v>1296000</v>
      </c>
      <c r="P218" s="512"/>
      <c r="Q218" s="495"/>
      <c r="R218" s="495"/>
      <c r="S218" s="495"/>
    </row>
    <row r="219" spans="1:19" ht="15.95" customHeight="1">
      <c r="A219" s="1574">
        <f t="shared" si="15"/>
        <v>207</v>
      </c>
      <c r="B219" s="1581" t="s">
        <v>4005</v>
      </c>
      <c r="C219" s="1581" t="s">
        <v>4006</v>
      </c>
      <c r="D219" s="1581" t="s">
        <v>4007</v>
      </c>
      <c r="E219" s="1582" t="s">
        <v>523</v>
      </c>
      <c r="F219" s="1583" t="s">
        <v>4008</v>
      </c>
      <c r="G219" s="1583" t="s">
        <v>1115</v>
      </c>
      <c r="H219" s="1608" t="s">
        <v>4009</v>
      </c>
      <c r="I219" s="1609">
        <v>28099</v>
      </c>
      <c r="J219" s="1579"/>
      <c r="K219" s="1579"/>
      <c r="L219" s="1580">
        <f t="shared" si="12"/>
        <v>0</v>
      </c>
      <c r="M219" s="1579">
        <f t="shared" si="13"/>
        <v>0</v>
      </c>
      <c r="N219" s="1574">
        <f>20+15+2*2</f>
        <v>39</v>
      </c>
      <c r="O219" s="1580">
        <f t="shared" si="14"/>
        <v>1095861</v>
      </c>
      <c r="P219" s="512"/>
      <c r="Q219" s="495"/>
      <c r="R219" s="495"/>
      <c r="S219" s="495"/>
    </row>
    <row r="220" spans="1:19" ht="15.95" customHeight="1">
      <c r="A220" s="1574">
        <f t="shared" si="15"/>
        <v>208</v>
      </c>
      <c r="B220" s="1606" t="s">
        <v>4010</v>
      </c>
      <c r="C220" s="1606" t="s">
        <v>3760</v>
      </c>
      <c r="D220" s="1606" t="s">
        <v>4011</v>
      </c>
      <c r="E220" s="1607" t="s">
        <v>523</v>
      </c>
      <c r="F220" s="1608" t="s">
        <v>4012</v>
      </c>
      <c r="G220" s="1608" t="s">
        <v>4013</v>
      </c>
      <c r="H220" s="1608" t="s">
        <v>4014</v>
      </c>
      <c r="I220" s="1609">
        <v>27755</v>
      </c>
      <c r="J220" s="1579"/>
      <c r="K220" s="1579"/>
      <c r="L220" s="1580">
        <f t="shared" si="12"/>
        <v>0</v>
      </c>
      <c r="M220" s="1579">
        <f t="shared" si="13"/>
        <v>0</v>
      </c>
      <c r="N220" s="1574">
        <f>20+15+5*2</f>
        <v>45</v>
      </c>
      <c r="O220" s="1580">
        <f t="shared" si="14"/>
        <v>1248975</v>
      </c>
      <c r="P220" s="512"/>
      <c r="Q220" s="495"/>
      <c r="R220" s="495"/>
      <c r="S220" s="495"/>
    </row>
    <row r="221" spans="1:19" ht="15.95" customHeight="1">
      <c r="A221" s="1574">
        <f t="shared" si="15"/>
        <v>209</v>
      </c>
      <c r="B221" s="1575" t="s">
        <v>1514</v>
      </c>
      <c r="C221" s="1575" t="s">
        <v>4015</v>
      </c>
      <c r="D221" s="1575" t="s">
        <v>1515</v>
      </c>
      <c r="E221" s="1576" t="s">
        <v>528</v>
      </c>
      <c r="F221" s="1577" t="s">
        <v>1516</v>
      </c>
      <c r="G221" s="1577" t="s">
        <v>1517</v>
      </c>
      <c r="H221" s="1577" t="s">
        <v>3728</v>
      </c>
      <c r="I221" s="1610">
        <v>52838</v>
      </c>
      <c r="J221" s="1587">
        <v>13.25</v>
      </c>
      <c r="K221" s="1587">
        <v>76.375</v>
      </c>
      <c r="L221" s="1580">
        <f t="shared" si="12"/>
        <v>228221.627228025</v>
      </c>
      <c r="M221" s="1579">
        <f t="shared" si="13"/>
        <v>89.625</v>
      </c>
      <c r="N221" s="1574">
        <f>20+15+5*2</f>
        <v>45</v>
      </c>
      <c r="O221" s="1580">
        <f t="shared" si="14"/>
        <v>2377710</v>
      </c>
      <c r="P221" s="512"/>
      <c r="Q221" s="495"/>
      <c r="R221" s="495"/>
      <c r="S221" s="495"/>
    </row>
    <row r="222" spans="1:19" ht="15.95" customHeight="1">
      <c r="A222" s="1574">
        <f t="shared" si="15"/>
        <v>210</v>
      </c>
      <c r="B222" s="1581" t="s">
        <v>1522</v>
      </c>
      <c r="C222" s="1581" t="s">
        <v>4016</v>
      </c>
      <c r="D222" s="1581" t="s">
        <v>876</v>
      </c>
      <c r="E222" s="1582" t="s">
        <v>523</v>
      </c>
      <c r="F222" s="1583" t="s">
        <v>4017</v>
      </c>
      <c r="G222" s="1583" t="s">
        <v>4018</v>
      </c>
      <c r="H222" s="1608" t="s">
        <v>3355</v>
      </c>
      <c r="I222" s="1609">
        <v>29517</v>
      </c>
      <c r="J222" s="1579"/>
      <c r="K222" s="1579"/>
      <c r="L222" s="1580">
        <f t="shared" si="12"/>
        <v>0</v>
      </c>
      <c r="M222" s="1579">
        <f t="shared" si="13"/>
        <v>0</v>
      </c>
      <c r="N222" s="1574">
        <f>20+15+6*2</f>
        <v>47</v>
      </c>
      <c r="O222" s="1580">
        <f t="shared" si="14"/>
        <v>1387299</v>
      </c>
      <c r="P222" s="512"/>
      <c r="Q222" s="495"/>
      <c r="R222" s="495"/>
      <c r="S222" s="495"/>
    </row>
    <row r="223" spans="1:19" ht="15.95" customHeight="1">
      <c r="A223" s="1574">
        <f t="shared" si="15"/>
        <v>211</v>
      </c>
      <c r="B223" s="1575" t="s">
        <v>1523</v>
      </c>
      <c r="C223" s="1575" t="s">
        <v>4019</v>
      </c>
      <c r="D223" s="1575" t="s">
        <v>1307</v>
      </c>
      <c r="E223" s="1576" t="s">
        <v>523</v>
      </c>
      <c r="F223" s="1577" t="s">
        <v>1524</v>
      </c>
      <c r="G223" s="1577" t="s">
        <v>1525</v>
      </c>
      <c r="H223" s="1577" t="s">
        <v>4020</v>
      </c>
      <c r="I223" s="1610">
        <v>28800</v>
      </c>
      <c r="J223" s="1579"/>
      <c r="K223" s="1579"/>
      <c r="L223" s="1580">
        <f t="shared" si="12"/>
        <v>0</v>
      </c>
      <c r="M223" s="1579">
        <f t="shared" si="13"/>
        <v>0</v>
      </c>
      <c r="N223" s="1574">
        <f>20+15+6*2</f>
        <v>47</v>
      </c>
      <c r="O223" s="1580">
        <f t="shared" si="14"/>
        <v>1353600</v>
      </c>
      <c r="P223" s="512"/>
      <c r="Q223" s="495"/>
      <c r="R223" s="495"/>
      <c r="S223" s="495"/>
    </row>
    <row r="224" spans="1:19" ht="15.95" customHeight="1">
      <c r="A224" s="1574">
        <f t="shared" si="15"/>
        <v>212</v>
      </c>
      <c r="B224" s="1581" t="s">
        <v>3493</v>
      </c>
      <c r="C224" s="1581" t="s">
        <v>4021</v>
      </c>
      <c r="D224" s="1581" t="s">
        <v>4022</v>
      </c>
      <c r="E224" s="1582" t="s">
        <v>523</v>
      </c>
      <c r="F224" s="1583" t="s">
        <v>4023</v>
      </c>
      <c r="G224" s="1583" t="s">
        <v>1320</v>
      </c>
      <c r="H224" s="1608" t="s">
        <v>4024</v>
      </c>
      <c r="I224" s="1609">
        <v>28800</v>
      </c>
      <c r="J224" s="1579"/>
      <c r="K224" s="1579"/>
      <c r="L224" s="1580">
        <f t="shared" si="12"/>
        <v>0</v>
      </c>
      <c r="M224" s="1579">
        <f t="shared" si="13"/>
        <v>0</v>
      </c>
      <c r="N224" s="1574">
        <f>20+15+6*2</f>
        <v>47</v>
      </c>
      <c r="O224" s="1580">
        <f t="shared" si="14"/>
        <v>1353600</v>
      </c>
      <c r="P224" s="512"/>
      <c r="Q224" s="495"/>
      <c r="R224" s="495"/>
      <c r="S224" s="495"/>
    </row>
    <row r="225" spans="1:19" ht="15.95" customHeight="1">
      <c r="A225" s="1574">
        <f t="shared" si="15"/>
        <v>213</v>
      </c>
      <c r="B225" s="1606" t="s">
        <v>1526</v>
      </c>
      <c r="C225" s="1606" t="s">
        <v>1634</v>
      </c>
      <c r="D225" s="1606" t="s">
        <v>4025</v>
      </c>
      <c r="E225" s="1607" t="s">
        <v>529</v>
      </c>
      <c r="F225" s="1608" t="s">
        <v>1658</v>
      </c>
      <c r="G225" s="1608" t="s">
        <v>4026</v>
      </c>
      <c r="H225" s="1608" t="s">
        <v>4027</v>
      </c>
      <c r="I225" s="1609">
        <v>30909</v>
      </c>
      <c r="J225" s="1579">
        <v>14.417</v>
      </c>
      <c r="K225" s="1579">
        <v>25.667000000000002</v>
      </c>
      <c r="L225" s="1580">
        <f t="shared" si="12"/>
        <v>59708.651977801208</v>
      </c>
      <c r="M225" s="1579">
        <f t="shared" si="13"/>
        <v>40.084000000000003</v>
      </c>
      <c r="N225" s="1574">
        <f>20+9*1.5</f>
        <v>33.5</v>
      </c>
      <c r="O225" s="1580">
        <f t="shared" si="14"/>
        <v>1035451.5</v>
      </c>
      <c r="P225" s="512"/>
      <c r="Q225" s="495"/>
      <c r="R225" s="495"/>
      <c r="S225" s="495"/>
    </row>
    <row r="226" spans="1:19" ht="15.95" customHeight="1">
      <c r="A226" s="1574">
        <f t="shared" si="15"/>
        <v>214</v>
      </c>
      <c r="B226" s="1575" t="s">
        <v>1529</v>
      </c>
      <c r="C226" s="1575" t="s">
        <v>3497</v>
      </c>
      <c r="D226" s="1575" t="s">
        <v>1402</v>
      </c>
      <c r="E226" s="1576" t="s">
        <v>529</v>
      </c>
      <c r="F226" s="1577" t="s">
        <v>1530</v>
      </c>
      <c r="G226" s="1577" t="s">
        <v>1531</v>
      </c>
      <c r="H226" s="1577" t="s">
        <v>4028</v>
      </c>
      <c r="I226" s="1610">
        <v>30531</v>
      </c>
      <c r="J226" s="1579">
        <v>29.103999999999999</v>
      </c>
      <c r="K226" s="1579">
        <v>33.978999999999999</v>
      </c>
      <c r="L226" s="1580">
        <f t="shared" si="12"/>
        <v>92818.517212967083</v>
      </c>
      <c r="M226" s="1579">
        <f t="shared" si="13"/>
        <v>63.082999999999998</v>
      </c>
      <c r="N226" s="1574">
        <f>20+15+11*2</f>
        <v>57</v>
      </c>
      <c r="O226" s="1580">
        <f t="shared" si="14"/>
        <v>1740267</v>
      </c>
      <c r="P226" s="512"/>
      <c r="Q226" s="495"/>
      <c r="R226" s="495"/>
      <c r="S226" s="495"/>
    </row>
    <row r="227" spans="1:19" ht="15.95" customHeight="1">
      <c r="A227" s="1574">
        <f t="shared" si="15"/>
        <v>215</v>
      </c>
      <c r="B227" s="1606" t="s">
        <v>4029</v>
      </c>
      <c r="C227" s="1606" t="s">
        <v>4030</v>
      </c>
      <c r="D227" s="1606" t="s">
        <v>4031</v>
      </c>
      <c r="E227" s="1607" t="s">
        <v>523</v>
      </c>
      <c r="F227" s="1608" t="s">
        <v>4032</v>
      </c>
      <c r="G227" s="1608" t="s">
        <v>4033</v>
      </c>
      <c r="H227" s="1608" t="s">
        <v>4034</v>
      </c>
      <c r="I227" s="1609">
        <v>28099</v>
      </c>
      <c r="J227" s="1579"/>
      <c r="K227" s="1579"/>
      <c r="L227" s="1580">
        <f t="shared" si="12"/>
        <v>0</v>
      </c>
      <c r="M227" s="1579">
        <f t="shared" si="13"/>
        <v>0</v>
      </c>
      <c r="N227" s="1574">
        <f>20+15+1*2</f>
        <v>37</v>
      </c>
      <c r="O227" s="1580">
        <f t="shared" si="14"/>
        <v>1039663</v>
      </c>
      <c r="P227" s="512"/>
      <c r="Q227" s="495"/>
      <c r="R227" s="495"/>
      <c r="S227" s="495"/>
    </row>
    <row r="228" spans="1:19" ht="15.95" customHeight="1">
      <c r="A228" s="1574">
        <f t="shared" si="15"/>
        <v>216</v>
      </c>
      <c r="B228" s="1575" t="s">
        <v>1532</v>
      </c>
      <c r="C228" s="1575" t="s">
        <v>4035</v>
      </c>
      <c r="D228" s="1575" t="s">
        <v>828</v>
      </c>
      <c r="E228" s="1576" t="s">
        <v>524</v>
      </c>
      <c r="F228" s="1577" t="s">
        <v>1533</v>
      </c>
      <c r="G228" s="1577" t="s">
        <v>1534</v>
      </c>
      <c r="H228" s="1577" t="s">
        <v>4036</v>
      </c>
      <c r="I228" s="1610">
        <v>25232</v>
      </c>
      <c r="J228" s="1579"/>
      <c r="K228" s="1579"/>
      <c r="L228" s="1580">
        <f t="shared" si="12"/>
        <v>0</v>
      </c>
      <c r="M228" s="1579">
        <f t="shared" si="13"/>
        <v>0</v>
      </c>
      <c r="N228" s="1574">
        <f>20+2*1.5</f>
        <v>23</v>
      </c>
      <c r="O228" s="1580">
        <f t="shared" si="14"/>
        <v>580336</v>
      </c>
      <c r="P228" s="512"/>
      <c r="Q228" s="495"/>
      <c r="R228" s="495"/>
      <c r="S228" s="495"/>
    </row>
    <row r="229" spans="1:19" ht="15.95" customHeight="1" thickBot="1">
      <c r="A229" s="1574">
        <f t="shared" si="15"/>
        <v>217</v>
      </c>
      <c r="B229" s="1606" t="s">
        <v>1532</v>
      </c>
      <c r="C229" s="1606" t="s">
        <v>4037</v>
      </c>
      <c r="D229" s="1606" t="s">
        <v>3809</v>
      </c>
      <c r="E229" s="1607" t="s">
        <v>524</v>
      </c>
      <c r="F229" s="1608" t="s">
        <v>4038</v>
      </c>
      <c r="G229" s="1608" t="s">
        <v>4039</v>
      </c>
      <c r="H229" s="1608" t="s">
        <v>4040</v>
      </c>
      <c r="I229" s="1609">
        <v>25232</v>
      </c>
      <c r="J229" s="1579"/>
      <c r="K229" s="1579"/>
      <c r="L229" s="1580">
        <f t="shared" si="12"/>
        <v>0</v>
      </c>
      <c r="M229" s="1579">
        <f t="shared" si="13"/>
        <v>0</v>
      </c>
      <c r="N229" s="1574">
        <f>20+4*1.5</f>
        <v>26</v>
      </c>
      <c r="O229" s="1580">
        <f t="shared" si="14"/>
        <v>656032</v>
      </c>
      <c r="P229" s="512"/>
      <c r="Q229" s="495"/>
      <c r="R229" s="495"/>
      <c r="S229" s="495"/>
    </row>
    <row r="230" spans="1:19" ht="15.95" customHeight="1" thickBot="1">
      <c r="A230" s="2324" t="s">
        <v>50</v>
      </c>
      <c r="B230" s="2325"/>
      <c r="C230" s="2325"/>
      <c r="D230" s="2325"/>
      <c r="E230" s="2325"/>
      <c r="F230" s="2325"/>
      <c r="G230" s="2325"/>
      <c r="H230" s="2326"/>
      <c r="I230" s="497">
        <f>SUM(I13:I229)</f>
        <v>7760076</v>
      </c>
      <c r="J230" s="498"/>
      <c r="K230" s="498"/>
      <c r="L230" s="497">
        <f>SUM(L13:L229)</f>
        <v>16994179.718029875</v>
      </c>
      <c r="M230" s="498"/>
      <c r="N230" s="1574"/>
      <c r="O230" s="497">
        <f>SUM(O13:O229)</f>
        <v>311751943.5</v>
      </c>
      <c r="Q230" s="495"/>
      <c r="R230" s="495"/>
      <c r="S230" s="495"/>
    </row>
    <row r="231" spans="1:19" ht="9" customHeight="1" thickTop="1">
      <c r="A231" s="500"/>
      <c r="B231" s="501"/>
      <c r="C231" s="501"/>
      <c r="D231" s="501"/>
      <c r="E231" s="502"/>
      <c r="F231" s="501"/>
      <c r="G231" s="501"/>
      <c r="H231" s="501"/>
      <c r="I231" s="503"/>
      <c r="J231" s="501"/>
      <c r="K231" s="501"/>
      <c r="L231" s="501"/>
      <c r="M231" s="504"/>
      <c r="N231" s="501"/>
      <c r="O231" s="505"/>
      <c r="Q231" s="495"/>
      <c r="R231" s="495"/>
      <c r="S231" s="495"/>
    </row>
    <row r="232" spans="1:19" ht="15.95" customHeight="1">
      <c r="A232" s="500" t="s">
        <v>51</v>
      </c>
      <c r="B232" s="501"/>
      <c r="C232" s="501"/>
      <c r="D232" s="505"/>
      <c r="E232" s="501" t="s">
        <v>740</v>
      </c>
      <c r="F232" s="501"/>
      <c r="G232" s="501"/>
      <c r="H232" s="501"/>
      <c r="I232" s="500"/>
      <c r="J232" s="501" t="s">
        <v>164</v>
      </c>
      <c r="K232" s="501"/>
      <c r="L232" s="501"/>
      <c r="M232" s="505"/>
      <c r="N232" s="501" t="s">
        <v>52</v>
      </c>
      <c r="O232" s="505"/>
    </row>
    <row r="233" spans="1:19" ht="15.95" customHeight="1">
      <c r="A233" s="500"/>
      <c r="B233" s="501"/>
      <c r="C233" s="501"/>
      <c r="D233" s="501"/>
      <c r="E233" s="500"/>
      <c r="F233" s="501"/>
      <c r="G233" s="501"/>
      <c r="H233" s="501"/>
      <c r="I233" s="500"/>
      <c r="J233" s="501"/>
      <c r="K233" s="501"/>
      <c r="L233" s="501"/>
      <c r="M233" s="505"/>
      <c r="N233" s="501"/>
      <c r="O233" s="505"/>
    </row>
    <row r="234" spans="1:19" ht="15.95" customHeight="1">
      <c r="A234" s="506"/>
      <c r="B234" s="2327" t="s">
        <v>3388</v>
      </c>
      <c r="C234" s="2327"/>
      <c r="D234" s="501"/>
      <c r="E234" s="2328" t="s">
        <v>3389</v>
      </c>
      <c r="F234" s="2327"/>
      <c r="G234" s="2327"/>
      <c r="H234" s="2329"/>
      <c r="I234" s="500"/>
      <c r="J234" s="2327" t="s">
        <v>1120</v>
      </c>
      <c r="K234" s="2327"/>
      <c r="L234" s="2327"/>
      <c r="M234" s="507"/>
      <c r="N234" s="2319" t="s">
        <v>3390</v>
      </c>
      <c r="O234" s="2321"/>
    </row>
    <row r="235" spans="1:19" ht="15.95" customHeight="1">
      <c r="A235" s="508"/>
      <c r="B235" s="2319" t="s">
        <v>77</v>
      </c>
      <c r="C235" s="2319"/>
      <c r="D235" s="509"/>
      <c r="E235" s="2320" t="s">
        <v>4041</v>
      </c>
      <c r="F235" s="2319"/>
      <c r="G235" s="2319"/>
      <c r="H235" s="2321"/>
      <c r="I235" s="496"/>
      <c r="J235" s="2319" t="s">
        <v>163</v>
      </c>
      <c r="K235" s="2319"/>
      <c r="L235" s="2319"/>
      <c r="M235" s="510"/>
      <c r="N235" s="2322" t="s">
        <v>1103</v>
      </c>
      <c r="O235" s="2323"/>
    </row>
    <row r="236" spans="1:19" ht="15.95" customHeight="1">
      <c r="A236" s="1597" t="s">
        <v>3392</v>
      </c>
      <c r="B236" s="511"/>
      <c r="C236" s="511"/>
      <c r="D236" s="511"/>
      <c r="E236" s="511"/>
      <c r="F236" s="511"/>
      <c r="G236" s="511"/>
      <c r="H236" s="511"/>
      <c r="I236" s="511"/>
      <c r="J236" s="511"/>
      <c r="K236" s="511"/>
      <c r="L236" s="511"/>
      <c r="M236" s="511"/>
      <c r="N236" s="511"/>
      <c r="O236" s="511"/>
    </row>
    <row r="237" spans="1:19" ht="15.95" customHeight="1">
      <c r="A237" s="511"/>
      <c r="B237" s="511"/>
      <c r="C237" s="511"/>
      <c r="D237" s="511"/>
      <c r="E237" s="511"/>
      <c r="F237" s="511"/>
      <c r="G237" s="511"/>
      <c r="H237" s="511"/>
      <c r="I237" s="511"/>
      <c r="J237" s="511"/>
      <c r="K237" s="511"/>
      <c r="L237" s="511"/>
      <c r="M237" s="511"/>
      <c r="N237" s="511"/>
      <c r="O237" s="511"/>
    </row>
    <row r="238" spans="1:19" ht="15.95" customHeight="1">
      <c r="A238" s="511"/>
      <c r="B238" s="511"/>
      <c r="C238" s="511"/>
      <c r="D238" s="511"/>
      <c r="E238" s="511"/>
      <c r="F238" s="511"/>
      <c r="G238" s="511"/>
      <c r="H238" s="511"/>
      <c r="I238" s="511"/>
      <c r="J238" s="511"/>
      <c r="K238" s="511"/>
      <c r="L238" s="511"/>
      <c r="M238" s="511"/>
      <c r="N238" s="511"/>
      <c r="O238" s="511"/>
    </row>
    <row r="239" spans="1:19" ht="15.95" customHeight="1">
      <c r="A239" s="511"/>
      <c r="B239" s="511"/>
      <c r="C239" s="511"/>
      <c r="D239" s="511"/>
      <c r="E239" s="511"/>
      <c r="F239" s="511"/>
      <c r="G239" s="511"/>
      <c r="H239" s="511"/>
      <c r="I239" s="511"/>
      <c r="J239" s="511"/>
      <c r="K239" s="511"/>
      <c r="L239" s="511"/>
      <c r="M239" s="511"/>
      <c r="N239" s="511"/>
      <c r="O239" s="511"/>
    </row>
    <row r="240" spans="1:19" ht="15.95" customHeight="1">
      <c r="A240" s="511"/>
      <c r="B240" s="511"/>
      <c r="C240" s="511"/>
      <c r="D240" s="511"/>
      <c r="E240" s="511"/>
      <c r="F240" s="511"/>
      <c r="G240" s="511"/>
      <c r="H240" s="511"/>
      <c r="I240" s="511"/>
      <c r="J240" s="511"/>
      <c r="K240" s="511"/>
      <c r="L240" s="511"/>
      <c r="M240" s="511"/>
      <c r="N240" s="511"/>
      <c r="O240" s="511"/>
    </row>
    <row r="241" spans="2:15" ht="15.95" customHeight="1">
      <c r="B241" s="511"/>
      <c r="C241" s="511"/>
      <c r="D241" s="511"/>
      <c r="E241" s="511"/>
      <c r="F241" s="511"/>
      <c r="G241" s="511"/>
      <c r="H241" s="511"/>
      <c r="I241" s="511"/>
      <c r="J241" s="511"/>
      <c r="K241" s="511"/>
      <c r="L241" s="511"/>
      <c r="M241" s="511"/>
      <c r="N241" s="511"/>
      <c r="O241" s="511"/>
    </row>
    <row r="242" spans="2:15" ht="15.95" customHeight="1">
      <c r="B242" s="511"/>
      <c r="C242" s="511"/>
      <c r="D242" s="511"/>
      <c r="E242" s="511"/>
      <c r="F242" s="511"/>
      <c r="G242" s="511"/>
      <c r="H242" s="511"/>
      <c r="I242" s="511"/>
      <c r="J242" s="511"/>
      <c r="K242" s="511"/>
      <c r="L242" s="511"/>
      <c r="M242" s="511"/>
      <c r="N242" s="511"/>
      <c r="O242" s="511"/>
    </row>
    <row r="243" spans="2:15" ht="15.95" customHeight="1">
      <c r="B243" s="511"/>
      <c r="C243" s="511"/>
      <c r="D243" s="511"/>
      <c r="E243" s="511"/>
      <c r="F243" s="511"/>
      <c r="G243" s="511"/>
      <c r="H243" s="511"/>
      <c r="I243" s="511"/>
      <c r="J243" s="511"/>
      <c r="K243" s="511"/>
      <c r="L243" s="511"/>
      <c r="M243" s="511"/>
      <c r="N243" s="511"/>
      <c r="O243" s="511"/>
    </row>
    <row r="244" spans="2:15" ht="15.95" customHeight="1">
      <c r="B244" s="511"/>
      <c r="C244" s="511"/>
      <c r="D244" s="511"/>
      <c r="E244" s="511"/>
      <c r="F244" s="511"/>
      <c r="G244" s="511"/>
      <c r="H244" s="511"/>
      <c r="I244" s="511"/>
      <c r="J244" s="511"/>
      <c r="K244" s="511"/>
      <c r="L244" s="511"/>
      <c r="M244" s="511"/>
      <c r="N244" s="511"/>
      <c r="O244" s="511"/>
    </row>
    <row r="245" spans="2:15" ht="15.95" customHeight="1">
      <c r="B245" s="511"/>
      <c r="C245" s="511"/>
      <c r="D245" s="511"/>
      <c r="E245" s="511"/>
      <c r="F245" s="511"/>
      <c r="G245" s="511"/>
      <c r="H245" s="511"/>
      <c r="I245" s="511"/>
      <c r="J245" s="511"/>
      <c r="K245" s="511"/>
      <c r="L245" s="511"/>
      <c r="M245" s="511"/>
      <c r="N245" s="511"/>
      <c r="O245" s="511"/>
    </row>
    <row r="246" spans="2:15" ht="15.95" customHeight="1">
      <c r="B246" s="511"/>
      <c r="C246" s="511"/>
      <c r="D246" s="511"/>
      <c r="E246" s="511"/>
      <c r="F246" s="511"/>
      <c r="G246" s="511"/>
      <c r="H246" s="511"/>
      <c r="I246" s="511"/>
      <c r="J246" s="511"/>
      <c r="K246" s="511"/>
      <c r="L246" s="511"/>
      <c r="M246" s="511"/>
      <c r="N246" s="511"/>
      <c r="O246" s="511"/>
    </row>
    <row r="247" spans="2:15" ht="15.95" customHeight="1">
      <c r="B247" s="511"/>
      <c r="C247" s="511"/>
      <c r="D247" s="511"/>
      <c r="E247" s="511"/>
      <c r="F247" s="511"/>
      <c r="G247" s="511"/>
      <c r="H247" s="511"/>
      <c r="I247" s="511"/>
      <c r="J247" s="511"/>
      <c r="K247" s="511"/>
      <c r="L247" s="511"/>
      <c r="M247" s="511"/>
      <c r="N247" s="511"/>
      <c r="O247" s="511"/>
    </row>
    <row r="248" spans="2:15" ht="15.95" customHeight="1">
      <c r="B248" s="511"/>
      <c r="C248" s="511"/>
      <c r="D248" s="511"/>
      <c r="E248" s="511"/>
      <c r="F248" s="511"/>
      <c r="G248" s="511"/>
      <c r="H248" s="511"/>
      <c r="I248" s="511"/>
      <c r="J248" s="511"/>
      <c r="K248" s="511"/>
      <c r="L248" s="511"/>
      <c r="M248" s="511"/>
      <c r="N248" s="511"/>
      <c r="O248" s="511"/>
    </row>
    <row r="249" spans="2:15" ht="15.95" customHeight="1">
      <c r="B249" s="511"/>
      <c r="C249" s="511"/>
      <c r="D249" s="511"/>
      <c r="E249" s="511"/>
      <c r="F249" s="511"/>
      <c r="G249" s="511"/>
      <c r="H249" s="511"/>
      <c r="I249" s="511"/>
      <c r="J249" s="511"/>
      <c r="K249" s="511"/>
      <c r="L249" s="511"/>
      <c r="M249" s="511"/>
      <c r="N249" s="511"/>
      <c r="O249" s="511"/>
    </row>
    <row r="250" spans="2:15" ht="15.95" customHeight="1">
      <c r="B250" s="511"/>
      <c r="C250" s="511"/>
      <c r="D250" s="511"/>
      <c r="E250" s="511"/>
      <c r="F250" s="511"/>
      <c r="G250" s="511"/>
      <c r="H250" s="511"/>
      <c r="I250" s="511"/>
      <c r="J250" s="511"/>
      <c r="K250" s="511"/>
      <c r="L250" s="511"/>
      <c r="M250" s="511"/>
      <c r="N250" s="511"/>
      <c r="O250" s="511"/>
    </row>
    <row r="251" spans="2:15" ht="15.95" customHeight="1">
      <c r="B251" s="511"/>
      <c r="C251" s="511"/>
      <c r="D251" s="511"/>
      <c r="E251" s="511"/>
      <c r="F251" s="511"/>
      <c r="G251" s="511"/>
      <c r="H251" s="511"/>
      <c r="I251" s="511"/>
      <c r="J251" s="511"/>
      <c r="K251" s="511"/>
      <c r="L251" s="511"/>
      <c r="M251" s="511"/>
      <c r="N251" s="511"/>
      <c r="O251" s="511"/>
    </row>
    <row r="252" spans="2:15" ht="15.95" customHeight="1">
      <c r="B252" s="511"/>
      <c r="C252" s="511"/>
      <c r="D252" s="511"/>
      <c r="E252" s="511"/>
      <c r="F252" s="511"/>
      <c r="G252" s="511"/>
      <c r="H252" s="511"/>
      <c r="I252" s="511"/>
      <c r="J252" s="511"/>
      <c r="K252" s="511"/>
      <c r="L252" s="511"/>
      <c r="M252" s="511"/>
      <c r="N252" s="511"/>
      <c r="O252" s="511"/>
    </row>
    <row r="253" spans="2:15" ht="15.95" customHeight="1">
      <c r="B253" s="511"/>
      <c r="C253" s="511"/>
      <c r="D253" s="511"/>
      <c r="E253" s="511"/>
      <c r="F253" s="511"/>
      <c r="G253" s="511"/>
      <c r="H253" s="511"/>
      <c r="I253" s="511"/>
      <c r="J253" s="511"/>
      <c r="K253" s="511"/>
      <c r="L253" s="511"/>
      <c r="M253" s="511"/>
      <c r="N253" s="511"/>
      <c r="O253" s="511"/>
    </row>
    <row r="254" spans="2:15" ht="15.95" customHeight="1">
      <c r="B254" s="511"/>
      <c r="C254" s="511"/>
      <c r="D254" s="511"/>
      <c r="E254" s="511"/>
      <c r="F254" s="511"/>
      <c r="G254" s="511"/>
      <c r="H254" s="511"/>
      <c r="I254" s="511"/>
      <c r="J254" s="511"/>
      <c r="K254" s="511"/>
      <c r="L254" s="511"/>
      <c r="M254" s="511"/>
      <c r="N254" s="511"/>
      <c r="O254" s="511"/>
    </row>
    <row r="255" spans="2:15" ht="15.95" customHeight="1">
      <c r="B255" s="511"/>
      <c r="C255" s="511"/>
      <c r="D255" s="511"/>
      <c r="E255" s="511"/>
      <c r="F255" s="511"/>
      <c r="G255" s="511"/>
      <c r="H255" s="511"/>
      <c r="I255" s="511"/>
      <c r="J255" s="511"/>
      <c r="K255" s="511"/>
      <c r="L255" s="511"/>
      <c r="M255" s="511"/>
      <c r="N255" s="511"/>
      <c r="O255" s="511"/>
    </row>
    <row r="256" spans="2:15" ht="15.95" customHeight="1">
      <c r="B256" s="511"/>
      <c r="C256" s="511"/>
      <c r="D256" s="511"/>
      <c r="E256" s="511"/>
      <c r="F256" s="511"/>
      <c r="G256" s="511"/>
      <c r="H256" s="511"/>
      <c r="I256" s="511"/>
      <c r="J256" s="511"/>
      <c r="K256" s="511"/>
      <c r="L256" s="511"/>
      <c r="M256" s="511"/>
      <c r="N256" s="511"/>
      <c r="O256" s="511"/>
    </row>
    <row r="257" spans="2:15" ht="15.95" customHeight="1">
      <c r="B257" s="511"/>
      <c r="C257" s="511"/>
      <c r="D257" s="511"/>
      <c r="E257" s="511"/>
      <c r="F257" s="511"/>
      <c r="G257" s="511"/>
      <c r="H257" s="511"/>
      <c r="I257" s="511"/>
      <c r="J257" s="511"/>
      <c r="K257" s="511"/>
      <c r="L257" s="511"/>
      <c r="M257" s="511"/>
      <c r="N257" s="511"/>
      <c r="O257" s="511"/>
    </row>
    <row r="258" spans="2:15" ht="15.95" customHeight="1">
      <c r="B258" s="511"/>
      <c r="C258" s="511"/>
      <c r="D258" s="511"/>
      <c r="E258" s="511"/>
      <c r="F258" s="511"/>
      <c r="G258" s="511"/>
      <c r="H258" s="511"/>
      <c r="I258" s="511"/>
      <c r="J258" s="511"/>
      <c r="K258" s="511"/>
      <c r="L258" s="511"/>
      <c r="M258" s="511"/>
      <c r="N258" s="511"/>
      <c r="O258" s="511"/>
    </row>
    <row r="259" spans="2:15" ht="15.95" customHeight="1">
      <c r="B259" s="511"/>
      <c r="C259" s="511"/>
      <c r="D259" s="511"/>
      <c r="E259" s="511"/>
      <c r="F259" s="511"/>
      <c r="G259" s="511"/>
      <c r="H259" s="511"/>
      <c r="I259" s="511"/>
      <c r="J259" s="511"/>
      <c r="K259" s="511"/>
      <c r="L259" s="511"/>
      <c r="M259" s="511"/>
      <c r="N259" s="511"/>
      <c r="O259" s="511"/>
    </row>
    <row r="260" spans="2:15" ht="15.95" customHeight="1">
      <c r="B260" s="511"/>
      <c r="C260" s="511"/>
      <c r="D260" s="511"/>
      <c r="E260" s="511"/>
      <c r="F260" s="511"/>
      <c r="G260" s="511"/>
      <c r="H260" s="511"/>
      <c r="I260" s="511"/>
      <c r="J260" s="511"/>
      <c r="K260" s="511"/>
      <c r="L260" s="511"/>
      <c r="M260" s="511"/>
      <c r="N260" s="511"/>
      <c r="O260" s="511"/>
    </row>
    <row r="261" spans="2:15" ht="15.95" customHeight="1">
      <c r="B261" s="511"/>
      <c r="C261" s="511"/>
      <c r="D261" s="511"/>
      <c r="E261" s="511"/>
      <c r="F261" s="511"/>
      <c r="G261" s="511"/>
      <c r="H261" s="511"/>
      <c r="I261" s="511"/>
      <c r="J261" s="511"/>
      <c r="K261" s="511"/>
      <c r="L261" s="511"/>
      <c r="M261" s="511"/>
      <c r="N261" s="511"/>
      <c r="O261" s="511"/>
    </row>
    <row r="262" spans="2:15" ht="15.95" customHeight="1">
      <c r="B262" s="511"/>
      <c r="C262" s="511"/>
      <c r="D262" s="511"/>
      <c r="E262" s="511"/>
      <c r="F262" s="511"/>
      <c r="G262" s="511"/>
      <c r="H262" s="511"/>
      <c r="I262" s="511"/>
      <c r="J262" s="511"/>
      <c r="K262" s="511"/>
      <c r="L262" s="511"/>
      <c r="M262" s="511"/>
      <c r="N262" s="511"/>
      <c r="O262" s="511"/>
    </row>
    <row r="263" spans="2:15" ht="15.95" customHeight="1">
      <c r="B263" s="511"/>
      <c r="C263" s="511"/>
      <c r="D263" s="511"/>
      <c r="E263" s="511"/>
      <c r="F263" s="511"/>
      <c r="G263" s="511"/>
      <c r="H263" s="511"/>
      <c r="I263" s="511"/>
      <c r="J263" s="511"/>
      <c r="K263" s="511"/>
      <c r="L263" s="511"/>
      <c r="M263" s="511"/>
      <c r="N263" s="511"/>
      <c r="O263" s="511"/>
    </row>
    <row r="264" spans="2:15" ht="15.95" customHeight="1">
      <c r="B264" s="511"/>
      <c r="C264" s="511"/>
      <c r="D264" s="511"/>
      <c r="E264" s="511"/>
      <c r="F264" s="511"/>
      <c r="G264" s="511"/>
      <c r="H264" s="511"/>
      <c r="I264" s="511"/>
      <c r="J264" s="511"/>
      <c r="K264" s="511"/>
      <c r="L264" s="511"/>
      <c r="M264" s="511"/>
      <c r="N264" s="511"/>
      <c r="O264" s="511"/>
    </row>
    <row r="265" spans="2:15" ht="15.95" customHeight="1">
      <c r="B265" s="511"/>
      <c r="C265" s="511"/>
      <c r="D265" s="511"/>
      <c r="E265" s="511"/>
      <c r="F265" s="511"/>
      <c r="G265" s="511"/>
      <c r="H265" s="511"/>
      <c r="I265" s="511"/>
      <c r="J265" s="511"/>
      <c r="K265" s="511"/>
      <c r="L265" s="511"/>
      <c r="M265" s="511"/>
      <c r="N265" s="511"/>
      <c r="O265" s="511"/>
    </row>
    <row r="266" spans="2:15" ht="15.95" customHeight="1">
      <c r="B266" s="511"/>
      <c r="C266" s="511"/>
      <c r="D266" s="511"/>
      <c r="E266" s="511"/>
      <c r="F266" s="511"/>
      <c r="G266" s="511"/>
      <c r="H266" s="511"/>
      <c r="I266" s="511"/>
      <c r="J266" s="511"/>
      <c r="K266" s="511"/>
      <c r="L266" s="511"/>
      <c r="M266" s="511"/>
      <c r="N266" s="511"/>
      <c r="O266" s="511"/>
    </row>
    <row r="267" spans="2:15" ht="15.95" customHeight="1">
      <c r="B267" s="511"/>
      <c r="C267" s="511"/>
      <c r="D267" s="511"/>
      <c r="E267" s="511"/>
      <c r="F267" s="511"/>
      <c r="G267" s="511"/>
      <c r="H267" s="511"/>
      <c r="I267" s="511"/>
      <c r="J267" s="511"/>
      <c r="K267" s="511"/>
      <c r="L267" s="511"/>
      <c r="M267" s="511"/>
      <c r="N267" s="511"/>
      <c r="O267" s="511"/>
    </row>
    <row r="268" spans="2:15" ht="15.95" customHeight="1">
      <c r="B268" s="511"/>
      <c r="C268" s="511"/>
      <c r="D268" s="511"/>
      <c r="E268" s="511"/>
      <c r="F268" s="511"/>
      <c r="G268" s="511"/>
      <c r="H268" s="511"/>
      <c r="I268" s="511"/>
      <c r="J268" s="511"/>
      <c r="K268" s="511"/>
      <c r="L268" s="511"/>
      <c r="M268" s="511"/>
      <c r="N268" s="511"/>
      <c r="O268" s="511"/>
    </row>
    <row r="269" spans="2:15" ht="15.95" customHeight="1">
      <c r="B269" s="511"/>
      <c r="C269" s="511"/>
      <c r="D269" s="511"/>
      <c r="E269" s="511"/>
      <c r="F269" s="511"/>
      <c r="G269" s="511"/>
      <c r="H269" s="511"/>
      <c r="I269" s="511"/>
      <c r="J269" s="511"/>
      <c r="K269" s="511"/>
      <c r="L269" s="511"/>
      <c r="M269" s="511"/>
      <c r="N269" s="511"/>
      <c r="O269" s="511"/>
    </row>
    <row r="270" spans="2:15" ht="15.95" customHeight="1">
      <c r="B270" s="511"/>
      <c r="C270" s="511"/>
      <c r="D270" s="511"/>
      <c r="E270" s="511"/>
      <c r="F270" s="511"/>
      <c r="G270" s="511"/>
      <c r="H270" s="511"/>
      <c r="I270" s="511"/>
      <c r="J270" s="511"/>
      <c r="K270" s="511"/>
      <c r="L270" s="511"/>
      <c r="M270" s="511"/>
      <c r="N270" s="511"/>
      <c r="O270" s="511"/>
    </row>
    <row r="271" spans="2:15" ht="15.95" customHeight="1">
      <c r="B271" s="511"/>
      <c r="C271" s="511"/>
      <c r="D271" s="511"/>
      <c r="E271" s="511"/>
      <c r="F271" s="511"/>
      <c r="G271" s="511"/>
      <c r="H271" s="511"/>
      <c r="I271" s="511"/>
      <c r="J271" s="511"/>
      <c r="K271" s="511"/>
      <c r="L271" s="511"/>
      <c r="M271" s="511"/>
      <c r="N271" s="511"/>
      <c r="O271" s="511"/>
    </row>
    <row r="272" spans="2:15" ht="15.95" customHeight="1">
      <c r="B272" s="511"/>
      <c r="C272" s="511"/>
      <c r="D272" s="511"/>
      <c r="E272" s="511"/>
      <c r="F272" s="511"/>
      <c r="G272" s="511"/>
      <c r="H272" s="511"/>
      <c r="I272" s="511"/>
      <c r="J272" s="511"/>
      <c r="K272" s="511"/>
      <c r="L272" s="511"/>
      <c r="M272" s="511"/>
      <c r="N272" s="511"/>
      <c r="O272" s="511"/>
    </row>
    <row r="273" spans="2:15" ht="15.95" customHeight="1">
      <c r="B273" s="511"/>
      <c r="C273" s="511"/>
      <c r="D273" s="511"/>
      <c r="E273" s="511"/>
      <c r="F273" s="511"/>
      <c r="G273" s="511"/>
      <c r="H273" s="511"/>
      <c r="I273" s="511"/>
      <c r="J273" s="511"/>
      <c r="K273" s="511"/>
      <c r="L273" s="511"/>
      <c r="M273" s="511"/>
      <c r="N273" s="511"/>
      <c r="O273" s="511"/>
    </row>
    <row r="274" spans="2:15" ht="15.95" customHeight="1">
      <c r="B274" s="511"/>
      <c r="C274" s="511"/>
      <c r="D274" s="511"/>
      <c r="E274" s="511"/>
      <c r="F274" s="511"/>
      <c r="G274" s="511"/>
      <c r="H274" s="511"/>
      <c r="I274" s="511"/>
      <c r="J274" s="511"/>
      <c r="K274" s="511"/>
      <c r="L274" s="511"/>
      <c r="M274" s="511"/>
      <c r="N274" s="511"/>
      <c r="O274" s="511"/>
    </row>
    <row r="275" spans="2:15" ht="15.95" customHeight="1">
      <c r="B275" s="511"/>
      <c r="C275" s="511"/>
      <c r="D275" s="511"/>
      <c r="E275" s="511"/>
      <c r="F275" s="511"/>
      <c r="G275" s="511"/>
      <c r="H275" s="511"/>
      <c r="I275" s="511"/>
      <c r="J275" s="511"/>
      <c r="K275" s="511"/>
      <c r="L275" s="511"/>
      <c r="M275" s="511"/>
      <c r="N275" s="511"/>
      <c r="O275" s="511"/>
    </row>
    <row r="276" spans="2:15" ht="15.95" customHeight="1">
      <c r="B276" s="511"/>
      <c r="C276" s="511"/>
      <c r="D276" s="511"/>
      <c r="E276" s="511"/>
      <c r="F276" s="511"/>
      <c r="G276" s="511"/>
      <c r="H276" s="511"/>
      <c r="I276" s="511"/>
      <c r="J276" s="511"/>
      <c r="K276" s="511"/>
      <c r="L276" s="511"/>
      <c r="M276" s="511"/>
      <c r="N276" s="511"/>
      <c r="O276" s="511"/>
    </row>
    <row r="277" spans="2:15" ht="15.95" customHeight="1">
      <c r="B277" s="511"/>
      <c r="C277" s="511"/>
      <c r="D277" s="511"/>
      <c r="E277" s="511"/>
      <c r="F277" s="511"/>
      <c r="G277" s="511"/>
      <c r="H277" s="511"/>
      <c r="I277" s="511"/>
      <c r="J277" s="511"/>
      <c r="K277" s="511"/>
      <c r="L277" s="511"/>
      <c r="M277" s="511"/>
      <c r="N277" s="511"/>
      <c r="O277" s="511"/>
    </row>
    <row r="278" spans="2:15" ht="15.95" customHeight="1">
      <c r="B278" s="511"/>
      <c r="C278" s="511"/>
      <c r="D278" s="511"/>
      <c r="E278" s="511"/>
      <c r="F278" s="511"/>
      <c r="G278" s="511"/>
      <c r="H278" s="511"/>
      <c r="I278" s="511"/>
      <c r="J278" s="511"/>
      <c r="K278" s="511"/>
      <c r="L278" s="511"/>
      <c r="M278" s="511"/>
      <c r="N278" s="511"/>
      <c r="O278" s="511"/>
    </row>
    <row r="279" spans="2:15" ht="15.95" customHeight="1">
      <c r="B279" s="511"/>
      <c r="C279" s="511"/>
      <c r="D279" s="511"/>
      <c r="E279" s="511"/>
      <c r="F279" s="511"/>
      <c r="G279" s="511"/>
      <c r="H279" s="511"/>
      <c r="I279" s="511"/>
      <c r="J279" s="511"/>
      <c r="K279" s="511"/>
      <c r="L279" s="511"/>
      <c r="M279" s="511"/>
      <c r="N279" s="511"/>
      <c r="O279" s="511"/>
    </row>
    <row r="280" spans="2:15" ht="15.95" customHeight="1">
      <c r="B280" s="511"/>
      <c r="C280" s="511"/>
      <c r="D280" s="511"/>
      <c r="E280" s="511"/>
      <c r="F280" s="511"/>
      <c r="G280" s="511"/>
      <c r="H280" s="511"/>
      <c r="I280" s="511"/>
      <c r="J280" s="511"/>
      <c r="K280" s="511"/>
      <c r="L280" s="511"/>
      <c r="M280" s="511"/>
      <c r="N280" s="511"/>
      <c r="O280" s="511"/>
    </row>
    <row r="281" spans="2:15" ht="15.95" customHeight="1">
      <c r="B281" s="511"/>
      <c r="C281" s="511"/>
      <c r="D281" s="511"/>
      <c r="E281" s="511"/>
      <c r="F281" s="511"/>
      <c r="G281" s="511"/>
      <c r="H281" s="511"/>
      <c r="I281" s="511"/>
      <c r="J281" s="511"/>
      <c r="K281" s="511"/>
      <c r="L281" s="511"/>
      <c r="M281" s="511"/>
      <c r="N281" s="511"/>
      <c r="O281" s="511"/>
    </row>
    <row r="282" spans="2:15" ht="15.95" customHeight="1">
      <c r="B282" s="511"/>
      <c r="C282" s="511"/>
      <c r="D282" s="511"/>
      <c r="E282" s="511"/>
      <c r="F282" s="511"/>
      <c r="G282" s="511"/>
      <c r="H282" s="511"/>
      <c r="I282" s="511"/>
      <c r="J282" s="511"/>
      <c r="K282" s="511"/>
      <c r="L282" s="511"/>
      <c r="M282" s="511"/>
      <c r="N282" s="511"/>
      <c r="O282" s="511"/>
    </row>
    <row r="283" spans="2:15" ht="15.95" customHeight="1">
      <c r="B283" s="511"/>
      <c r="C283" s="511"/>
      <c r="D283" s="511"/>
      <c r="E283" s="511"/>
      <c r="F283" s="511"/>
      <c r="G283" s="511"/>
      <c r="H283" s="511"/>
      <c r="I283" s="511"/>
      <c r="J283" s="511"/>
      <c r="K283" s="511"/>
      <c r="L283" s="511"/>
      <c r="M283" s="511"/>
      <c r="N283" s="511"/>
      <c r="O283" s="511"/>
    </row>
    <row r="284" spans="2:15" ht="15.95" customHeight="1">
      <c r="B284" s="511"/>
      <c r="C284" s="511"/>
      <c r="D284" s="511"/>
      <c r="E284" s="511"/>
      <c r="F284" s="511"/>
      <c r="G284" s="511"/>
      <c r="H284" s="511"/>
      <c r="I284" s="511"/>
      <c r="J284" s="511"/>
      <c r="K284" s="511"/>
      <c r="L284" s="511"/>
      <c r="M284" s="511"/>
      <c r="N284" s="511"/>
      <c r="O284" s="511"/>
    </row>
    <row r="285" spans="2:15" ht="15.95" customHeight="1">
      <c r="B285" s="511"/>
      <c r="C285" s="511"/>
      <c r="D285" s="511"/>
      <c r="E285" s="511"/>
      <c r="F285" s="511"/>
      <c r="G285" s="511"/>
      <c r="H285" s="511"/>
      <c r="I285" s="511"/>
      <c r="J285" s="511"/>
      <c r="K285" s="511"/>
      <c r="L285" s="511"/>
      <c r="M285" s="511"/>
      <c r="N285" s="511"/>
      <c r="O285" s="511"/>
    </row>
    <row r="286" spans="2:15" ht="15.95" customHeight="1">
      <c r="B286" s="511"/>
      <c r="C286" s="511"/>
      <c r="D286" s="511"/>
      <c r="E286" s="511"/>
      <c r="F286" s="511"/>
      <c r="G286" s="511"/>
      <c r="H286" s="511"/>
      <c r="I286" s="511"/>
      <c r="J286" s="511"/>
      <c r="K286" s="511"/>
      <c r="L286" s="511"/>
      <c r="M286" s="511"/>
      <c r="N286" s="511"/>
      <c r="O286" s="511"/>
    </row>
    <row r="287" spans="2:15" ht="15.95" customHeight="1">
      <c r="B287" s="511"/>
      <c r="C287" s="511"/>
      <c r="D287" s="511"/>
      <c r="E287" s="511"/>
      <c r="F287" s="511"/>
      <c r="G287" s="511"/>
      <c r="H287" s="511"/>
      <c r="I287" s="511"/>
      <c r="J287" s="511"/>
      <c r="K287" s="511"/>
      <c r="L287" s="511"/>
      <c r="M287" s="511"/>
      <c r="N287" s="511"/>
      <c r="O287" s="511"/>
    </row>
    <row r="288" spans="2:15" ht="15.95" customHeight="1">
      <c r="B288" s="511"/>
      <c r="C288" s="511"/>
      <c r="D288" s="511"/>
      <c r="E288" s="511"/>
      <c r="F288" s="511"/>
      <c r="G288" s="511"/>
      <c r="H288" s="511"/>
      <c r="I288" s="511"/>
      <c r="J288" s="511"/>
      <c r="K288" s="511"/>
      <c r="L288" s="511"/>
      <c r="M288" s="511"/>
      <c r="N288" s="511"/>
      <c r="O288" s="511"/>
    </row>
    <row r="289" spans="2:15" ht="15.95" customHeight="1">
      <c r="B289" s="511"/>
      <c r="C289" s="511"/>
      <c r="D289" s="511"/>
      <c r="E289" s="511"/>
      <c r="F289" s="511"/>
      <c r="G289" s="511"/>
      <c r="H289" s="511"/>
      <c r="I289" s="511"/>
      <c r="J289" s="511"/>
      <c r="K289" s="511"/>
      <c r="L289" s="511"/>
      <c r="M289" s="511"/>
      <c r="N289" s="511"/>
      <c r="O289" s="511"/>
    </row>
    <row r="290" spans="2:15" ht="15.95" customHeight="1">
      <c r="B290" s="511"/>
      <c r="C290" s="511"/>
      <c r="D290" s="511"/>
      <c r="E290" s="511"/>
      <c r="F290" s="511"/>
      <c r="G290" s="511"/>
      <c r="H290" s="511"/>
      <c r="I290" s="511"/>
      <c r="J290" s="511"/>
      <c r="K290" s="511"/>
      <c r="L290" s="511"/>
      <c r="M290" s="511"/>
      <c r="N290" s="511"/>
      <c r="O290" s="511"/>
    </row>
    <row r="291" spans="2:15" ht="15.95" customHeight="1">
      <c r="B291" s="511"/>
      <c r="C291" s="511"/>
      <c r="D291" s="511"/>
      <c r="E291" s="511"/>
      <c r="F291" s="511"/>
      <c r="G291" s="511"/>
      <c r="H291" s="511"/>
      <c r="I291" s="511"/>
      <c r="J291" s="511"/>
      <c r="K291" s="511"/>
      <c r="L291" s="511"/>
      <c r="M291" s="511"/>
      <c r="N291" s="511"/>
      <c r="O291" s="511"/>
    </row>
    <row r="292" spans="2:15" ht="15.95" customHeight="1">
      <c r="B292" s="511"/>
      <c r="C292" s="511"/>
      <c r="D292" s="511"/>
      <c r="E292" s="511"/>
      <c r="F292" s="511"/>
      <c r="G292" s="511"/>
      <c r="H292" s="511"/>
      <c r="I292" s="511"/>
      <c r="J292" s="511"/>
      <c r="K292" s="511"/>
      <c r="L292" s="511"/>
      <c r="M292" s="511"/>
      <c r="N292" s="511"/>
      <c r="O292" s="511"/>
    </row>
    <row r="293" spans="2:15" ht="15.95" customHeight="1">
      <c r="B293" s="511"/>
      <c r="C293" s="511"/>
      <c r="D293" s="511"/>
      <c r="E293" s="511"/>
      <c r="F293" s="511"/>
      <c r="G293" s="511"/>
      <c r="H293" s="511"/>
      <c r="I293" s="511"/>
      <c r="J293" s="511"/>
      <c r="K293" s="511"/>
      <c r="L293" s="511"/>
      <c r="M293" s="511"/>
      <c r="N293" s="511"/>
      <c r="O293" s="511"/>
    </row>
    <row r="294" spans="2:15" ht="15.95" customHeight="1">
      <c r="B294" s="511"/>
      <c r="C294" s="511"/>
      <c r="D294" s="511"/>
      <c r="E294" s="511"/>
      <c r="F294" s="511"/>
      <c r="G294" s="511"/>
      <c r="H294" s="511"/>
      <c r="I294" s="511"/>
      <c r="J294" s="511"/>
      <c r="K294" s="511"/>
      <c r="L294" s="511"/>
      <c r="M294" s="511"/>
      <c r="N294" s="511"/>
      <c r="O294" s="511"/>
    </row>
    <row r="295" spans="2:15" ht="15.95" customHeight="1"/>
    <row r="296" spans="2:15" ht="15.95" customHeight="1"/>
    <row r="297" spans="2:15" ht="15.95" customHeight="1"/>
    <row r="298" spans="2:15" ht="15.95" customHeight="1"/>
    <row r="299" spans="2:15" ht="15.95" customHeight="1"/>
    <row r="300" spans="2:15" ht="15.95" customHeight="1"/>
    <row r="301" spans="2:15" ht="15.95" customHeight="1"/>
    <row r="302" spans="2:15" ht="15.95" customHeight="1"/>
    <row r="303" spans="2:15" ht="15.95" customHeight="1"/>
    <row r="304" spans="2:15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</sheetData>
  <mergeCells count="30">
    <mergeCell ref="B235:C235"/>
    <mergeCell ref="E235:H235"/>
    <mergeCell ref="J235:L235"/>
    <mergeCell ref="N235:O235"/>
    <mergeCell ref="A230:H230"/>
    <mergeCell ref="B234:C234"/>
    <mergeCell ref="E234:H234"/>
    <mergeCell ref="J234:L234"/>
    <mergeCell ref="N234:O234"/>
    <mergeCell ref="A1:O1"/>
    <mergeCell ref="A2:O2"/>
    <mergeCell ref="N10:N11"/>
    <mergeCell ref="O10:O11"/>
    <mergeCell ref="A12:D12"/>
    <mergeCell ref="A3:O3"/>
    <mergeCell ref="A4:O4"/>
    <mergeCell ref="A7:H7"/>
    <mergeCell ref="I7:L7"/>
    <mergeCell ref="A9:D9"/>
    <mergeCell ref="E9:E11"/>
    <mergeCell ref="F9:H9"/>
    <mergeCell ref="I9:I11"/>
    <mergeCell ref="J9:L9"/>
    <mergeCell ref="M9:O9"/>
    <mergeCell ref="A10:B11"/>
    <mergeCell ref="C10:C11"/>
    <mergeCell ref="D10:D11"/>
    <mergeCell ref="J10:K10"/>
    <mergeCell ref="L10:L11"/>
    <mergeCell ref="M10:M11"/>
  </mergeCells>
  <pageMargins left="0.7" right="0.7" top="0.75" bottom="0.75" header="0.3" footer="0.3"/>
  <pageSetup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N36"/>
  <sheetViews>
    <sheetView topLeftCell="A8" workbookViewId="0">
      <selection activeCell="N21" sqref="N21"/>
    </sheetView>
  </sheetViews>
  <sheetFormatPr defaultRowHeight="14.25"/>
  <cols>
    <col min="1" max="1" width="3.85546875" style="92" customWidth="1"/>
    <col min="2" max="2" width="38.140625" style="92" customWidth="1"/>
    <col min="3" max="3" width="16.85546875" style="92" customWidth="1"/>
    <col min="4" max="4" width="12" style="92" customWidth="1"/>
    <col min="5" max="5" width="12.140625" style="92" customWidth="1"/>
    <col min="6" max="6" width="5.5703125" style="92" hidden="1" customWidth="1"/>
    <col min="7" max="8" width="11.42578125" style="92" customWidth="1"/>
    <col min="9" max="9" width="9" style="92" customWidth="1"/>
    <col min="10" max="10" width="8.85546875" style="92" customWidth="1"/>
    <col min="11" max="11" width="18.5703125" style="92" customWidth="1"/>
    <col min="12" max="12" width="10.42578125" style="92" customWidth="1"/>
    <col min="13" max="13" width="8.140625" style="92" customWidth="1"/>
    <col min="14" max="14" width="24.7109375" style="92" customWidth="1"/>
    <col min="15" max="257" width="9.140625" style="92"/>
    <col min="258" max="258" width="3.85546875" style="92" customWidth="1"/>
    <col min="259" max="259" width="24.85546875" style="92" customWidth="1"/>
    <col min="260" max="260" width="12.28515625" style="92" customWidth="1"/>
    <col min="261" max="261" width="12" style="92" customWidth="1"/>
    <col min="262" max="262" width="12.140625" style="92" customWidth="1"/>
    <col min="263" max="264" width="11.42578125" style="92" customWidth="1"/>
    <col min="265" max="265" width="9" style="92" customWidth="1"/>
    <col min="266" max="266" width="8.85546875" style="92" customWidth="1"/>
    <col min="267" max="267" width="15" style="92" customWidth="1"/>
    <col min="268" max="268" width="9.140625" style="92"/>
    <col min="269" max="269" width="7.85546875" style="92" customWidth="1"/>
    <col min="270" max="270" width="15.42578125" style="92" customWidth="1"/>
    <col min="271" max="513" width="9.140625" style="92"/>
    <col min="514" max="514" width="3.85546875" style="92" customWidth="1"/>
    <col min="515" max="515" width="24.85546875" style="92" customWidth="1"/>
    <col min="516" max="516" width="12.28515625" style="92" customWidth="1"/>
    <col min="517" max="517" width="12" style="92" customWidth="1"/>
    <col min="518" max="518" width="12.140625" style="92" customWidth="1"/>
    <col min="519" max="520" width="11.42578125" style="92" customWidth="1"/>
    <col min="521" max="521" width="9" style="92" customWidth="1"/>
    <col min="522" max="522" width="8.85546875" style="92" customWidth="1"/>
    <col min="523" max="523" width="15" style="92" customWidth="1"/>
    <col min="524" max="524" width="9.140625" style="92"/>
    <col min="525" max="525" width="7.85546875" style="92" customWidth="1"/>
    <col min="526" max="526" width="15.42578125" style="92" customWidth="1"/>
    <col min="527" max="769" width="9.140625" style="92"/>
    <col min="770" max="770" width="3.85546875" style="92" customWidth="1"/>
    <col min="771" max="771" width="24.85546875" style="92" customWidth="1"/>
    <col min="772" max="772" width="12.28515625" style="92" customWidth="1"/>
    <col min="773" max="773" width="12" style="92" customWidth="1"/>
    <col min="774" max="774" width="12.140625" style="92" customWidth="1"/>
    <col min="775" max="776" width="11.42578125" style="92" customWidth="1"/>
    <col min="777" max="777" width="9" style="92" customWidth="1"/>
    <col min="778" max="778" width="8.85546875" style="92" customWidth="1"/>
    <col min="779" max="779" width="15" style="92" customWidth="1"/>
    <col min="780" max="780" width="9.140625" style="92"/>
    <col min="781" max="781" width="7.85546875" style="92" customWidth="1"/>
    <col min="782" max="782" width="15.42578125" style="92" customWidth="1"/>
    <col min="783" max="1025" width="9.140625" style="92"/>
    <col min="1026" max="1026" width="3.85546875" style="92" customWidth="1"/>
    <col min="1027" max="1027" width="24.85546875" style="92" customWidth="1"/>
    <col min="1028" max="1028" width="12.28515625" style="92" customWidth="1"/>
    <col min="1029" max="1029" width="12" style="92" customWidth="1"/>
    <col min="1030" max="1030" width="12.140625" style="92" customWidth="1"/>
    <col min="1031" max="1032" width="11.42578125" style="92" customWidth="1"/>
    <col min="1033" max="1033" width="9" style="92" customWidth="1"/>
    <col min="1034" max="1034" width="8.85546875" style="92" customWidth="1"/>
    <col min="1035" max="1035" width="15" style="92" customWidth="1"/>
    <col min="1036" max="1036" width="9.140625" style="92"/>
    <col min="1037" max="1037" width="7.85546875" style="92" customWidth="1"/>
    <col min="1038" max="1038" width="15.42578125" style="92" customWidth="1"/>
    <col min="1039" max="1281" width="9.140625" style="92"/>
    <col min="1282" max="1282" width="3.85546875" style="92" customWidth="1"/>
    <col min="1283" max="1283" width="24.85546875" style="92" customWidth="1"/>
    <col min="1284" max="1284" width="12.28515625" style="92" customWidth="1"/>
    <col min="1285" max="1285" width="12" style="92" customWidth="1"/>
    <col min="1286" max="1286" width="12.140625" style="92" customWidth="1"/>
    <col min="1287" max="1288" width="11.42578125" style="92" customWidth="1"/>
    <col min="1289" max="1289" width="9" style="92" customWidth="1"/>
    <col min="1290" max="1290" width="8.85546875" style="92" customWidth="1"/>
    <col min="1291" max="1291" width="15" style="92" customWidth="1"/>
    <col min="1292" max="1292" width="9.140625" style="92"/>
    <col min="1293" max="1293" width="7.85546875" style="92" customWidth="1"/>
    <col min="1294" max="1294" width="15.42578125" style="92" customWidth="1"/>
    <col min="1295" max="1537" width="9.140625" style="92"/>
    <col min="1538" max="1538" width="3.85546875" style="92" customWidth="1"/>
    <col min="1539" max="1539" width="24.85546875" style="92" customWidth="1"/>
    <col min="1540" max="1540" width="12.28515625" style="92" customWidth="1"/>
    <col min="1541" max="1541" width="12" style="92" customWidth="1"/>
    <col min="1542" max="1542" width="12.140625" style="92" customWidth="1"/>
    <col min="1543" max="1544" width="11.42578125" style="92" customWidth="1"/>
    <col min="1545" max="1545" width="9" style="92" customWidth="1"/>
    <col min="1546" max="1546" width="8.85546875" style="92" customWidth="1"/>
    <col min="1547" max="1547" width="15" style="92" customWidth="1"/>
    <col min="1548" max="1548" width="9.140625" style="92"/>
    <col min="1549" max="1549" width="7.85546875" style="92" customWidth="1"/>
    <col min="1550" max="1550" width="15.42578125" style="92" customWidth="1"/>
    <col min="1551" max="1793" width="9.140625" style="92"/>
    <col min="1794" max="1794" width="3.85546875" style="92" customWidth="1"/>
    <col min="1795" max="1795" width="24.85546875" style="92" customWidth="1"/>
    <col min="1796" max="1796" width="12.28515625" style="92" customWidth="1"/>
    <col min="1797" max="1797" width="12" style="92" customWidth="1"/>
    <col min="1798" max="1798" width="12.140625" style="92" customWidth="1"/>
    <col min="1799" max="1800" width="11.42578125" style="92" customWidth="1"/>
    <col min="1801" max="1801" width="9" style="92" customWidth="1"/>
    <col min="1802" max="1802" width="8.85546875" style="92" customWidth="1"/>
    <col min="1803" max="1803" width="15" style="92" customWidth="1"/>
    <col min="1804" max="1804" width="9.140625" style="92"/>
    <col min="1805" max="1805" width="7.85546875" style="92" customWidth="1"/>
    <col min="1806" max="1806" width="15.42578125" style="92" customWidth="1"/>
    <col min="1807" max="2049" width="9.140625" style="92"/>
    <col min="2050" max="2050" width="3.85546875" style="92" customWidth="1"/>
    <col min="2051" max="2051" width="24.85546875" style="92" customWidth="1"/>
    <col min="2052" max="2052" width="12.28515625" style="92" customWidth="1"/>
    <col min="2053" max="2053" width="12" style="92" customWidth="1"/>
    <col min="2054" max="2054" width="12.140625" style="92" customWidth="1"/>
    <col min="2055" max="2056" width="11.42578125" style="92" customWidth="1"/>
    <col min="2057" max="2057" width="9" style="92" customWidth="1"/>
    <col min="2058" max="2058" width="8.85546875" style="92" customWidth="1"/>
    <col min="2059" max="2059" width="15" style="92" customWidth="1"/>
    <col min="2060" max="2060" width="9.140625" style="92"/>
    <col min="2061" max="2061" width="7.85546875" style="92" customWidth="1"/>
    <col min="2062" max="2062" width="15.42578125" style="92" customWidth="1"/>
    <col min="2063" max="2305" width="9.140625" style="92"/>
    <col min="2306" max="2306" width="3.85546875" style="92" customWidth="1"/>
    <col min="2307" max="2307" width="24.85546875" style="92" customWidth="1"/>
    <col min="2308" max="2308" width="12.28515625" style="92" customWidth="1"/>
    <col min="2309" max="2309" width="12" style="92" customWidth="1"/>
    <col min="2310" max="2310" width="12.140625" style="92" customWidth="1"/>
    <col min="2311" max="2312" width="11.42578125" style="92" customWidth="1"/>
    <col min="2313" max="2313" width="9" style="92" customWidth="1"/>
    <col min="2314" max="2314" width="8.85546875" style="92" customWidth="1"/>
    <col min="2315" max="2315" width="15" style="92" customWidth="1"/>
    <col min="2316" max="2316" width="9.140625" style="92"/>
    <col min="2317" max="2317" width="7.85546875" style="92" customWidth="1"/>
    <col min="2318" max="2318" width="15.42578125" style="92" customWidth="1"/>
    <col min="2319" max="2561" width="9.140625" style="92"/>
    <col min="2562" max="2562" width="3.85546875" style="92" customWidth="1"/>
    <col min="2563" max="2563" width="24.85546875" style="92" customWidth="1"/>
    <col min="2564" max="2564" width="12.28515625" style="92" customWidth="1"/>
    <col min="2565" max="2565" width="12" style="92" customWidth="1"/>
    <col min="2566" max="2566" width="12.140625" style="92" customWidth="1"/>
    <col min="2567" max="2568" width="11.42578125" style="92" customWidth="1"/>
    <col min="2569" max="2569" width="9" style="92" customWidth="1"/>
    <col min="2570" max="2570" width="8.85546875" style="92" customWidth="1"/>
    <col min="2571" max="2571" width="15" style="92" customWidth="1"/>
    <col min="2572" max="2572" width="9.140625" style="92"/>
    <col min="2573" max="2573" width="7.85546875" style="92" customWidth="1"/>
    <col min="2574" max="2574" width="15.42578125" style="92" customWidth="1"/>
    <col min="2575" max="2817" width="9.140625" style="92"/>
    <col min="2818" max="2818" width="3.85546875" style="92" customWidth="1"/>
    <col min="2819" max="2819" width="24.85546875" style="92" customWidth="1"/>
    <col min="2820" max="2820" width="12.28515625" style="92" customWidth="1"/>
    <col min="2821" max="2821" width="12" style="92" customWidth="1"/>
    <col min="2822" max="2822" width="12.140625" style="92" customWidth="1"/>
    <col min="2823" max="2824" width="11.42578125" style="92" customWidth="1"/>
    <col min="2825" max="2825" width="9" style="92" customWidth="1"/>
    <col min="2826" max="2826" width="8.85546875" style="92" customWidth="1"/>
    <col min="2827" max="2827" width="15" style="92" customWidth="1"/>
    <col min="2828" max="2828" width="9.140625" style="92"/>
    <col min="2829" max="2829" width="7.85546875" style="92" customWidth="1"/>
    <col min="2830" max="2830" width="15.42578125" style="92" customWidth="1"/>
    <col min="2831" max="3073" width="9.140625" style="92"/>
    <col min="3074" max="3074" width="3.85546875" style="92" customWidth="1"/>
    <col min="3075" max="3075" width="24.85546875" style="92" customWidth="1"/>
    <col min="3076" max="3076" width="12.28515625" style="92" customWidth="1"/>
    <col min="3077" max="3077" width="12" style="92" customWidth="1"/>
    <col min="3078" max="3078" width="12.140625" style="92" customWidth="1"/>
    <col min="3079" max="3080" width="11.42578125" style="92" customWidth="1"/>
    <col min="3081" max="3081" width="9" style="92" customWidth="1"/>
    <col min="3082" max="3082" width="8.85546875" style="92" customWidth="1"/>
    <col min="3083" max="3083" width="15" style="92" customWidth="1"/>
    <col min="3084" max="3084" width="9.140625" style="92"/>
    <col min="3085" max="3085" width="7.85546875" style="92" customWidth="1"/>
    <col min="3086" max="3086" width="15.42578125" style="92" customWidth="1"/>
    <col min="3087" max="3329" width="9.140625" style="92"/>
    <col min="3330" max="3330" width="3.85546875" style="92" customWidth="1"/>
    <col min="3331" max="3331" width="24.85546875" style="92" customWidth="1"/>
    <col min="3332" max="3332" width="12.28515625" style="92" customWidth="1"/>
    <col min="3333" max="3333" width="12" style="92" customWidth="1"/>
    <col min="3334" max="3334" width="12.140625" style="92" customWidth="1"/>
    <col min="3335" max="3336" width="11.42578125" style="92" customWidth="1"/>
    <col min="3337" max="3337" width="9" style="92" customWidth="1"/>
    <col min="3338" max="3338" width="8.85546875" style="92" customWidth="1"/>
    <col min="3339" max="3339" width="15" style="92" customWidth="1"/>
    <col min="3340" max="3340" width="9.140625" style="92"/>
    <col min="3341" max="3341" width="7.85546875" style="92" customWidth="1"/>
    <col min="3342" max="3342" width="15.42578125" style="92" customWidth="1"/>
    <col min="3343" max="3585" width="9.140625" style="92"/>
    <col min="3586" max="3586" width="3.85546875" style="92" customWidth="1"/>
    <col min="3587" max="3587" width="24.85546875" style="92" customWidth="1"/>
    <col min="3588" max="3588" width="12.28515625" style="92" customWidth="1"/>
    <col min="3589" max="3589" width="12" style="92" customWidth="1"/>
    <col min="3590" max="3590" width="12.140625" style="92" customWidth="1"/>
    <col min="3591" max="3592" width="11.42578125" style="92" customWidth="1"/>
    <col min="3593" max="3593" width="9" style="92" customWidth="1"/>
    <col min="3594" max="3594" width="8.85546875" style="92" customWidth="1"/>
    <col min="3595" max="3595" width="15" style="92" customWidth="1"/>
    <col min="3596" max="3596" width="9.140625" style="92"/>
    <col min="3597" max="3597" width="7.85546875" style="92" customWidth="1"/>
    <col min="3598" max="3598" width="15.42578125" style="92" customWidth="1"/>
    <col min="3599" max="3841" width="9.140625" style="92"/>
    <col min="3842" max="3842" width="3.85546875" style="92" customWidth="1"/>
    <col min="3843" max="3843" width="24.85546875" style="92" customWidth="1"/>
    <col min="3844" max="3844" width="12.28515625" style="92" customWidth="1"/>
    <col min="3845" max="3845" width="12" style="92" customWidth="1"/>
    <col min="3846" max="3846" width="12.140625" style="92" customWidth="1"/>
    <col min="3847" max="3848" width="11.42578125" style="92" customWidth="1"/>
    <col min="3849" max="3849" width="9" style="92" customWidth="1"/>
    <col min="3850" max="3850" width="8.85546875" style="92" customWidth="1"/>
    <col min="3851" max="3851" width="15" style="92" customWidth="1"/>
    <col min="3852" max="3852" width="9.140625" style="92"/>
    <col min="3853" max="3853" width="7.85546875" style="92" customWidth="1"/>
    <col min="3854" max="3854" width="15.42578125" style="92" customWidth="1"/>
    <col min="3855" max="4097" width="9.140625" style="92"/>
    <col min="4098" max="4098" width="3.85546875" style="92" customWidth="1"/>
    <col min="4099" max="4099" width="24.85546875" style="92" customWidth="1"/>
    <col min="4100" max="4100" width="12.28515625" style="92" customWidth="1"/>
    <col min="4101" max="4101" width="12" style="92" customWidth="1"/>
    <col min="4102" max="4102" width="12.140625" style="92" customWidth="1"/>
    <col min="4103" max="4104" width="11.42578125" style="92" customWidth="1"/>
    <col min="4105" max="4105" width="9" style="92" customWidth="1"/>
    <col min="4106" max="4106" width="8.85546875" style="92" customWidth="1"/>
    <col min="4107" max="4107" width="15" style="92" customWidth="1"/>
    <col min="4108" max="4108" width="9.140625" style="92"/>
    <col min="4109" max="4109" width="7.85546875" style="92" customWidth="1"/>
    <col min="4110" max="4110" width="15.42578125" style="92" customWidth="1"/>
    <col min="4111" max="4353" width="9.140625" style="92"/>
    <col min="4354" max="4354" width="3.85546875" style="92" customWidth="1"/>
    <col min="4355" max="4355" width="24.85546875" style="92" customWidth="1"/>
    <col min="4356" max="4356" width="12.28515625" style="92" customWidth="1"/>
    <col min="4357" max="4357" width="12" style="92" customWidth="1"/>
    <col min="4358" max="4358" width="12.140625" style="92" customWidth="1"/>
    <col min="4359" max="4360" width="11.42578125" style="92" customWidth="1"/>
    <col min="4361" max="4361" width="9" style="92" customWidth="1"/>
    <col min="4362" max="4362" width="8.85546875" style="92" customWidth="1"/>
    <col min="4363" max="4363" width="15" style="92" customWidth="1"/>
    <col min="4364" max="4364" width="9.140625" style="92"/>
    <col min="4365" max="4365" width="7.85546875" style="92" customWidth="1"/>
    <col min="4366" max="4366" width="15.42578125" style="92" customWidth="1"/>
    <col min="4367" max="4609" width="9.140625" style="92"/>
    <col min="4610" max="4610" width="3.85546875" style="92" customWidth="1"/>
    <col min="4611" max="4611" width="24.85546875" style="92" customWidth="1"/>
    <col min="4612" max="4612" width="12.28515625" style="92" customWidth="1"/>
    <col min="4613" max="4613" width="12" style="92" customWidth="1"/>
    <col min="4614" max="4614" width="12.140625" style="92" customWidth="1"/>
    <col min="4615" max="4616" width="11.42578125" style="92" customWidth="1"/>
    <col min="4617" max="4617" width="9" style="92" customWidth="1"/>
    <col min="4618" max="4618" width="8.85546875" style="92" customWidth="1"/>
    <col min="4619" max="4619" width="15" style="92" customWidth="1"/>
    <col min="4620" max="4620" width="9.140625" style="92"/>
    <col min="4621" max="4621" width="7.85546875" style="92" customWidth="1"/>
    <col min="4622" max="4622" width="15.42578125" style="92" customWidth="1"/>
    <col min="4623" max="4865" width="9.140625" style="92"/>
    <col min="4866" max="4866" width="3.85546875" style="92" customWidth="1"/>
    <col min="4867" max="4867" width="24.85546875" style="92" customWidth="1"/>
    <col min="4868" max="4868" width="12.28515625" style="92" customWidth="1"/>
    <col min="4869" max="4869" width="12" style="92" customWidth="1"/>
    <col min="4870" max="4870" width="12.140625" style="92" customWidth="1"/>
    <col min="4871" max="4872" width="11.42578125" style="92" customWidth="1"/>
    <col min="4873" max="4873" width="9" style="92" customWidth="1"/>
    <col min="4874" max="4874" width="8.85546875" style="92" customWidth="1"/>
    <col min="4875" max="4875" width="15" style="92" customWidth="1"/>
    <col min="4876" max="4876" width="9.140625" style="92"/>
    <col min="4877" max="4877" width="7.85546875" style="92" customWidth="1"/>
    <col min="4878" max="4878" width="15.42578125" style="92" customWidth="1"/>
    <col min="4879" max="5121" width="9.140625" style="92"/>
    <col min="5122" max="5122" width="3.85546875" style="92" customWidth="1"/>
    <col min="5123" max="5123" width="24.85546875" style="92" customWidth="1"/>
    <col min="5124" max="5124" width="12.28515625" style="92" customWidth="1"/>
    <col min="5125" max="5125" width="12" style="92" customWidth="1"/>
    <col min="5126" max="5126" width="12.140625" style="92" customWidth="1"/>
    <col min="5127" max="5128" width="11.42578125" style="92" customWidth="1"/>
    <col min="5129" max="5129" width="9" style="92" customWidth="1"/>
    <col min="5130" max="5130" width="8.85546875" style="92" customWidth="1"/>
    <col min="5131" max="5131" width="15" style="92" customWidth="1"/>
    <col min="5132" max="5132" width="9.140625" style="92"/>
    <col min="5133" max="5133" width="7.85546875" style="92" customWidth="1"/>
    <col min="5134" max="5134" width="15.42578125" style="92" customWidth="1"/>
    <col min="5135" max="5377" width="9.140625" style="92"/>
    <col min="5378" max="5378" width="3.85546875" style="92" customWidth="1"/>
    <col min="5379" max="5379" width="24.85546875" style="92" customWidth="1"/>
    <col min="5380" max="5380" width="12.28515625" style="92" customWidth="1"/>
    <col min="5381" max="5381" width="12" style="92" customWidth="1"/>
    <col min="5382" max="5382" width="12.140625" style="92" customWidth="1"/>
    <col min="5383" max="5384" width="11.42578125" style="92" customWidth="1"/>
    <col min="5385" max="5385" width="9" style="92" customWidth="1"/>
    <col min="5386" max="5386" width="8.85546875" style="92" customWidth="1"/>
    <col min="5387" max="5387" width="15" style="92" customWidth="1"/>
    <col min="5388" max="5388" width="9.140625" style="92"/>
    <col min="5389" max="5389" width="7.85546875" style="92" customWidth="1"/>
    <col min="5390" max="5390" width="15.42578125" style="92" customWidth="1"/>
    <col min="5391" max="5633" width="9.140625" style="92"/>
    <col min="5634" max="5634" width="3.85546875" style="92" customWidth="1"/>
    <col min="5635" max="5635" width="24.85546875" style="92" customWidth="1"/>
    <col min="5636" max="5636" width="12.28515625" style="92" customWidth="1"/>
    <col min="5637" max="5637" width="12" style="92" customWidth="1"/>
    <col min="5638" max="5638" width="12.140625" style="92" customWidth="1"/>
    <col min="5639" max="5640" width="11.42578125" style="92" customWidth="1"/>
    <col min="5641" max="5641" width="9" style="92" customWidth="1"/>
    <col min="5642" max="5642" width="8.85546875" style="92" customWidth="1"/>
    <col min="5643" max="5643" width="15" style="92" customWidth="1"/>
    <col min="5644" max="5644" width="9.140625" style="92"/>
    <col min="5645" max="5645" width="7.85546875" style="92" customWidth="1"/>
    <col min="5646" max="5646" width="15.42578125" style="92" customWidth="1"/>
    <col min="5647" max="5889" width="9.140625" style="92"/>
    <col min="5890" max="5890" width="3.85546875" style="92" customWidth="1"/>
    <col min="5891" max="5891" width="24.85546875" style="92" customWidth="1"/>
    <col min="5892" max="5892" width="12.28515625" style="92" customWidth="1"/>
    <col min="5893" max="5893" width="12" style="92" customWidth="1"/>
    <col min="5894" max="5894" width="12.140625" style="92" customWidth="1"/>
    <col min="5895" max="5896" width="11.42578125" style="92" customWidth="1"/>
    <col min="5897" max="5897" width="9" style="92" customWidth="1"/>
    <col min="5898" max="5898" width="8.85546875" style="92" customWidth="1"/>
    <col min="5899" max="5899" width="15" style="92" customWidth="1"/>
    <col min="5900" max="5900" width="9.140625" style="92"/>
    <col min="5901" max="5901" width="7.85546875" style="92" customWidth="1"/>
    <col min="5902" max="5902" width="15.42578125" style="92" customWidth="1"/>
    <col min="5903" max="6145" width="9.140625" style="92"/>
    <col min="6146" max="6146" width="3.85546875" style="92" customWidth="1"/>
    <col min="6147" max="6147" width="24.85546875" style="92" customWidth="1"/>
    <col min="6148" max="6148" width="12.28515625" style="92" customWidth="1"/>
    <col min="6149" max="6149" width="12" style="92" customWidth="1"/>
    <col min="6150" max="6150" width="12.140625" style="92" customWidth="1"/>
    <col min="6151" max="6152" width="11.42578125" style="92" customWidth="1"/>
    <col min="6153" max="6153" width="9" style="92" customWidth="1"/>
    <col min="6154" max="6154" width="8.85546875" style="92" customWidth="1"/>
    <col min="6155" max="6155" width="15" style="92" customWidth="1"/>
    <col min="6156" max="6156" width="9.140625" style="92"/>
    <col min="6157" max="6157" width="7.85546875" style="92" customWidth="1"/>
    <col min="6158" max="6158" width="15.42578125" style="92" customWidth="1"/>
    <col min="6159" max="6401" width="9.140625" style="92"/>
    <col min="6402" max="6402" width="3.85546875" style="92" customWidth="1"/>
    <col min="6403" max="6403" width="24.85546875" style="92" customWidth="1"/>
    <col min="6404" max="6404" width="12.28515625" style="92" customWidth="1"/>
    <col min="6405" max="6405" width="12" style="92" customWidth="1"/>
    <col min="6406" max="6406" width="12.140625" style="92" customWidth="1"/>
    <col min="6407" max="6408" width="11.42578125" style="92" customWidth="1"/>
    <col min="6409" max="6409" width="9" style="92" customWidth="1"/>
    <col min="6410" max="6410" width="8.85546875" style="92" customWidth="1"/>
    <col min="6411" max="6411" width="15" style="92" customWidth="1"/>
    <col min="6412" max="6412" width="9.140625" style="92"/>
    <col min="6413" max="6413" width="7.85546875" style="92" customWidth="1"/>
    <col min="6414" max="6414" width="15.42578125" style="92" customWidth="1"/>
    <col min="6415" max="6657" width="9.140625" style="92"/>
    <col min="6658" max="6658" width="3.85546875" style="92" customWidth="1"/>
    <col min="6659" max="6659" width="24.85546875" style="92" customWidth="1"/>
    <col min="6660" max="6660" width="12.28515625" style="92" customWidth="1"/>
    <col min="6661" max="6661" width="12" style="92" customWidth="1"/>
    <col min="6662" max="6662" width="12.140625" style="92" customWidth="1"/>
    <col min="6663" max="6664" width="11.42578125" style="92" customWidth="1"/>
    <col min="6665" max="6665" width="9" style="92" customWidth="1"/>
    <col min="6666" max="6666" width="8.85546875" style="92" customWidth="1"/>
    <col min="6667" max="6667" width="15" style="92" customWidth="1"/>
    <col min="6668" max="6668" width="9.140625" style="92"/>
    <col min="6669" max="6669" width="7.85546875" style="92" customWidth="1"/>
    <col min="6670" max="6670" width="15.42578125" style="92" customWidth="1"/>
    <col min="6671" max="6913" width="9.140625" style="92"/>
    <col min="6914" max="6914" width="3.85546875" style="92" customWidth="1"/>
    <col min="6915" max="6915" width="24.85546875" style="92" customWidth="1"/>
    <col min="6916" max="6916" width="12.28515625" style="92" customWidth="1"/>
    <col min="6917" max="6917" width="12" style="92" customWidth="1"/>
    <col min="6918" max="6918" width="12.140625" style="92" customWidth="1"/>
    <col min="6919" max="6920" width="11.42578125" style="92" customWidth="1"/>
    <col min="6921" max="6921" width="9" style="92" customWidth="1"/>
    <col min="6922" max="6922" width="8.85546875" style="92" customWidth="1"/>
    <col min="6923" max="6923" width="15" style="92" customWidth="1"/>
    <col min="6924" max="6924" width="9.140625" style="92"/>
    <col min="6925" max="6925" width="7.85546875" style="92" customWidth="1"/>
    <col min="6926" max="6926" width="15.42578125" style="92" customWidth="1"/>
    <col min="6927" max="7169" width="9.140625" style="92"/>
    <col min="7170" max="7170" width="3.85546875" style="92" customWidth="1"/>
    <col min="7171" max="7171" width="24.85546875" style="92" customWidth="1"/>
    <col min="7172" max="7172" width="12.28515625" style="92" customWidth="1"/>
    <col min="7173" max="7173" width="12" style="92" customWidth="1"/>
    <col min="7174" max="7174" width="12.140625" style="92" customWidth="1"/>
    <col min="7175" max="7176" width="11.42578125" style="92" customWidth="1"/>
    <col min="7177" max="7177" width="9" style="92" customWidth="1"/>
    <col min="7178" max="7178" width="8.85546875" style="92" customWidth="1"/>
    <col min="7179" max="7179" width="15" style="92" customWidth="1"/>
    <col min="7180" max="7180" width="9.140625" style="92"/>
    <col min="7181" max="7181" width="7.85546875" style="92" customWidth="1"/>
    <col min="7182" max="7182" width="15.42578125" style="92" customWidth="1"/>
    <col min="7183" max="7425" width="9.140625" style="92"/>
    <col min="7426" max="7426" width="3.85546875" style="92" customWidth="1"/>
    <col min="7427" max="7427" width="24.85546875" style="92" customWidth="1"/>
    <col min="7428" max="7428" width="12.28515625" style="92" customWidth="1"/>
    <col min="7429" max="7429" width="12" style="92" customWidth="1"/>
    <col min="7430" max="7430" width="12.140625" style="92" customWidth="1"/>
    <col min="7431" max="7432" width="11.42578125" style="92" customWidth="1"/>
    <col min="7433" max="7433" width="9" style="92" customWidth="1"/>
    <col min="7434" max="7434" width="8.85546875" style="92" customWidth="1"/>
    <col min="7435" max="7435" width="15" style="92" customWidth="1"/>
    <col min="7436" max="7436" width="9.140625" style="92"/>
    <col min="7437" max="7437" width="7.85546875" style="92" customWidth="1"/>
    <col min="7438" max="7438" width="15.42578125" style="92" customWidth="1"/>
    <col min="7439" max="7681" width="9.140625" style="92"/>
    <col min="7682" max="7682" width="3.85546875" style="92" customWidth="1"/>
    <col min="7683" max="7683" width="24.85546875" style="92" customWidth="1"/>
    <col min="7684" max="7684" width="12.28515625" style="92" customWidth="1"/>
    <col min="7685" max="7685" width="12" style="92" customWidth="1"/>
    <col min="7686" max="7686" width="12.140625" style="92" customWidth="1"/>
    <col min="7687" max="7688" width="11.42578125" style="92" customWidth="1"/>
    <col min="7689" max="7689" width="9" style="92" customWidth="1"/>
    <col min="7690" max="7690" width="8.85546875" style="92" customWidth="1"/>
    <col min="7691" max="7691" width="15" style="92" customWidth="1"/>
    <col min="7692" max="7692" width="9.140625" style="92"/>
    <col min="7693" max="7693" width="7.85546875" style="92" customWidth="1"/>
    <col min="7694" max="7694" width="15.42578125" style="92" customWidth="1"/>
    <col min="7695" max="7937" width="9.140625" style="92"/>
    <col min="7938" max="7938" width="3.85546875" style="92" customWidth="1"/>
    <col min="7939" max="7939" width="24.85546875" style="92" customWidth="1"/>
    <col min="7940" max="7940" width="12.28515625" style="92" customWidth="1"/>
    <col min="7941" max="7941" width="12" style="92" customWidth="1"/>
    <col min="7942" max="7942" width="12.140625" style="92" customWidth="1"/>
    <col min="7943" max="7944" width="11.42578125" style="92" customWidth="1"/>
    <col min="7945" max="7945" width="9" style="92" customWidth="1"/>
    <col min="7946" max="7946" width="8.85546875" style="92" customWidth="1"/>
    <col min="7947" max="7947" width="15" style="92" customWidth="1"/>
    <col min="7948" max="7948" width="9.140625" style="92"/>
    <col min="7949" max="7949" width="7.85546875" style="92" customWidth="1"/>
    <col min="7950" max="7950" width="15.42578125" style="92" customWidth="1"/>
    <col min="7951" max="8193" width="9.140625" style="92"/>
    <col min="8194" max="8194" width="3.85546875" style="92" customWidth="1"/>
    <col min="8195" max="8195" width="24.85546875" style="92" customWidth="1"/>
    <col min="8196" max="8196" width="12.28515625" style="92" customWidth="1"/>
    <col min="8197" max="8197" width="12" style="92" customWidth="1"/>
    <col min="8198" max="8198" width="12.140625" style="92" customWidth="1"/>
    <col min="8199" max="8200" width="11.42578125" style="92" customWidth="1"/>
    <col min="8201" max="8201" width="9" style="92" customWidth="1"/>
    <col min="8202" max="8202" width="8.85546875" style="92" customWidth="1"/>
    <col min="8203" max="8203" width="15" style="92" customWidth="1"/>
    <col min="8204" max="8204" width="9.140625" style="92"/>
    <col min="8205" max="8205" width="7.85546875" style="92" customWidth="1"/>
    <col min="8206" max="8206" width="15.42578125" style="92" customWidth="1"/>
    <col min="8207" max="8449" width="9.140625" style="92"/>
    <col min="8450" max="8450" width="3.85546875" style="92" customWidth="1"/>
    <col min="8451" max="8451" width="24.85546875" style="92" customWidth="1"/>
    <col min="8452" max="8452" width="12.28515625" style="92" customWidth="1"/>
    <col min="8453" max="8453" width="12" style="92" customWidth="1"/>
    <col min="8454" max="8454" width="12.140625" style="92" customWidth="1"/>
    <col min="8455" max="8456" width="11.42578125" style="92" customWidth="1"/>
    <col min="8457" max="8457" width="9" style="92" customWidth="1"/>
    <col min="8458" max="8458" width="8.85546875" style="92" customWidth="1"/>
    <col min="8459" max="8459" width="15" style="92" customWidth="1"/>
    <col min="8460" max="8460" width="9.140625" style="92"/>
    <col min="8461" max="8461" width="7.85546875" style="92" customWidth="1"/>
    <col min="8462" max="8462" width="15.42578125" style="92" customWidth="1"/>
    <col min="8463" max="8705" width="9.140625" style="92"/>
    <col min="8706" max="8706" width="3.85546875" style="92" customWidth="1"/>
    <col min="8707" max="8707" width="24.85546875" style="92" customWidth="1"/>
    <col min="8708" max="8708" width="12.28515625" style="92" customWidth="1"/>
    <col min="8709" max="8709" width="12" style="92" customWidth="1"/>
    <col min="8710" max="8710" width="12.140625" style="92" customWidth="1"/>
    <col min="8711" max="8712" width="11.42578125" style="92" customWidth="1"/>
    <col min="8713" max="8713" width="9" style="92" customWidth="1"/>
    <col min="8714" max="8714" width="8.85546875" style="92" customWidth="1"/>
    <col min="8715" max="8715" width="15" style="92" customWidth="1"/>
    <col min="8716" max="8716" width="9.140625" style="92"/>
    <col min="8717" max="8717" width="7.85546875" style="92" customWidth="1"/>
    <col min="8718" max="8718" width="15.42578125" style="92" customWidth="1"/>
    <col min="8719" max="8961" width="9.140625" style="92"/>
    <col min="8962" max="8962" width="3.85546875" style="92" customWidth="1"/>
    <col min="8963" max="8963" width="24.85546875" style="92" customWidth="1"/>
    <col min="8964" max="8964" width="12.28515625" style="92" customWidth="1"/>
    <col min="8965" max="8965" width="12" style="92" customWidth="1"/>
    <col min="8966" max="8966" width="12.140625" style="92" customWidth="1"/>
    <col min="8967" max="8968" width="11.42578125" style="92" customWidth="1"/>
    <col min="8969" max="8969" width="9" style="92" customWidth="1"/>
    <col min="8970" max="8970" width="8.85546875" style="92" customWidth="1"/>
    <col min="8971" max="8971" width="15" style="92" customWidth="1"/>
    <col min="8972" max="8972" width="9.140625" style="92"/>
    <col min="8973" max="8973" width="7.85546875" style="92" customWidth="1"/>
    <col min="8974" max="8974" width="15.42578125" style="92" customWidth="1"/>
    <col min="8975" max="9217" width="9.140625" style="92"/>
    <col min="9218" max="9218" width="3.85546875" style="92" customWidth="1"/>
    <col min="9219" max="9219" width="24.85546875" style="92" customWidth="1"/>
    <col min="9220" max="9220" width="12.28515625" style="92" customWidth="1"/>
    <col min="9221" max="9221" width="12" style="92" customWidth="1"/>
    <col min="9222" max="9222" width="12.140625" style="92" customWidth="1"/>
    <col min="9223" max="9224" width="11.42578125" style="92" customWidth="1"/>
    <col min="9225" max="9225" width="9" style="92" customWidth="1"/>
    <col min="9226" max="9226" width="8.85546875" style="92" customWidth="1"/>
    <col min="9227" max="9227" width="15" style="92" customWidth="1"/>
    <col min="9228" max="9228" width="9.140625" style="92"/>
    <col min="9229" max="9229" width="7.85546875" style="92" customWidth="1"/>
    <col min="9230" max="9230" width="15.42578125" style="92" customWidth="1"/>
    <col min="9231" max="9473" width="9.140625" style="92"/>
    <col min="9474" max="9474" width="3.85546875" style="92" customWidth="1"/>
    <col min="9475" max="9475" width="24.85546875" style="92" customWidth="1"/>
    <col min="9476" max="9476" width="12.28515625" style="92" customWidth="1"/>
    <col min="9477" max="9477" width="12" style="92" customWidth="1"/>
    <col min="9478" max="9478" width="12.140625" style="92" customWidth="1"/>
    <col min="9479" max="9480" width="11.42578125" style="92" customWidth="1"/>
    <col min="9481" max="9481" width="9" style="92" customWidth="1"/>
    <col min="9482" max="9482" width="8.85546875" style="92" customWidth="1"/>
    <col min="9483" max="9483" width="15" style="92" customWidth="1"/>
    <col min="9484" max="9484" width="9.140625" style="92"/>
    <col min="9485" max="9485" width="7.85546875" style="92" customWidth="1"/>
    <col min="9486" max="9486" width="15.42578125" style="92" customWidth="1"/>
    <col min="9487" max="9729" width="9.140625" style="92"/>
    <col min="9730" max="9730" width="3.85546875" style="92" customWidth="1"/>
    <col min="9731" max="9731" width="24.85546875" style="92" customWidth="1"/>
    <col min="9732" max="9732" width="12.28515625" style="92" customWidth="1"/>
    <col min="9733" max="9733" width="12" style="92" customWidth="1"/>
    <col min="9734" max="9734" width="12.140625" style="92" customWidth="1"/>
    <col min="9735" max="9736" width="11.42578125" style="92" customWidth="1"/>
    <col min="9737" max="9737" width="9" style="92" customWidth="1"/>
    <col min="9738" max="9738" width="8.85546875" style="92" customWidth="1"/>
    <col min="9739" max="9739" width="15" style="92" customWidth="1"/>
    <col min="9740" max="9740" width="9.140625" style="92"/>
    <col min="9741" max="9741" width="7.85546875" style="92" customWidth="1"/>
    <col min="9742" max="9742" width="15.42578125" style="92" customWidth="1"/>
    <col min="9743" max="9985" width="9.140625" style="92"/>
    <col min="9986" max="9986" width="3.85546875" style="92" customWidth="1"/>
    <col min="9987" max="9987" width="24.85546875" style="92" customWidth="1"/>
    <col min="9988" max="9988" width="12.28515625" style="92" customWidth="1"/>
    <col min="9989" max="9989" width="12" style="92" customWidth="1"/>
    <col min="9990" max="9990" width="12.140625" style="92" customWidth="1"/>
    <col min="9991" max="9992" width="11.42578125" style="92" customWidth="1"/>
    <col min="9993" max="9993" width="9" style="92" customWidth="1"/>
    <col min="9994" max="9994" width="8.85546875" style="92" customWidth="1"/>
    <col min="9995" max="9995" width="15" style="92" customWidth="1"/>
    <col min="9996" max="9996" width="9.140625" style="92"/>
    <col min="9997" max="9997" width="7.85546875" style="92" customWidth="1"/>
    <col min="9998" max="9998" width="15.42578125" style="92" customWidth="1"/>
    <col min="9999" max="10241" width="9.140625" style="92"/>
    <col min="10242" max="10242" width="3.85546875" style="92" customWidth="1"/>
    <col min="10243" max="10243" width="24.85546875" style="92" customWidth="1"/>
    <col min="10244" max="10244" width="12.28515625" style="92" customWidth="1"/>
    <col min="10245" max="10245" width="12" style="92" customWidth="1"/>
    <col min="10246" max="10246" width="12.140625" style="92" customWidth="1"/>
    <col min="10247" max="10248" width="11.42578125" style="92" customWidth="1"/>
    <col min="10249" max="10249" width="9" style="92" customWidth="1"/>
    <col min="10250" max="10250" width="8.85546875" style="92" customWidth="1"/>
    <col min="10251" max="10251" width="15" style="92" customWidth="1"/>
    <col min="10252" max="10252" width="9.140625" style="92"/>
    <col min="10253" max="10253" width="7.85546875" style="92" customWidth="1"/>
    <col min="10254" max="10254" width="15.42578125" style="92" customWidth="1"/>
    <col min="10255" max="10497" width="9.140625" style="92"/>
    <col min="10498" max="10498" width="3.85546875" style="92" customWidth="1"/>
    <col min="10499" max="10499" width="24.85546875" style="92" customWidth="1"/>
    <col min="10500" max="10500" width="12.28515625" style="92" customWidth="1"/>
    <col min="10501" max="10501" width="12" style="92" customWidth="1"/>
    <col min="10502" max="10502" width="12.140625" style="92" customWidth="1"/>
    <col min="10503" max="10504" width="11.42578125" style="92" customWidth="1"/>
    <col min="10505" max="10505" width="9" style="92" customWidth="1"/>
    <col min="10506" max="10506" width="8.85546875" style="92" customWidth="1"/>
    <col min="10507" max="10507" width="15" style="92" customWidth="1"/>
    <col min="10508" max="10508" width="9.140625" style="92"/>
    <col min="10509" max="10509" width="7.85546875" style="92" customWidth="1"/>
    <col min="10510" max="10510" width="15.42578125" style="92" customWidth="1"/>
    <col min="10511" max="10753" width="9.140625" style="92"/>
    <col min="10754" max="10754" width="3.85546875" style="92" customWidth="1"/>
    <col min="10755" max="10755" width="24.85546875" style="92" customWidth="1"/>
    <col min="10756" max="10756" width="12.28515625" style="92" customWidth="1"/>
    <col min="10757" max="10757" width="12" style="92" customWidth="1"/>
    <col min="10758" max="10758" width="12.140625" style="92" customWidth="1"/>
    <col min="10759" max="10760" width="11.42578125" style="92" customWidth="1"/>
    <col min="10761" max="10761" width="9" style="92" customWidth="1"/>
    <col min="10762" max="10762" width="8.85546875" style="92" customWidth="1"/>
    <col min="10763" max="10763" width="15" style="92" customWidth="1"/>
    <col min="10764" max="10764" width="9.140625" style="92"/>
    <col min="10765" max="10765" width="7.85546875" style="92" customWidth="1"/>
    <col min="10766" max="10766" width="15.42578125" style="92" customWidth="1"/>
    <col min="10767" max="11009" width="9.140625" style="92"/>
    <col min="11010" max="11010" width="3.85546875" style="92" customWidth="1"/>
    <col min="11011" max="11011" width="24.85546875" style="92" customWidth="1"/>
    <col min="11012" max="11012" width="12.28515625" style="92" customWidth="1"/>
    <col min="11013" max="11013" width="12" style="92" customWidth="1"/>
    <col min="11014" max="11014" width="12.140625" style="92" customWidth="1"/>
    <col min="11015" max="11016" width="11.42578125" style="92" customWidth="1"/>
    <col min="11017" max="11017" width="9" style="92" customWidth="1"/>
    <col min="11018" max="11018" width="8.85546875" style="92" customWidth="1"/>
    <col min="11019" max="11019" width="15" style="92" customWidth="1"/>
    <col min="11020" max="11020" width="9.140625" style="92"/>
    <col min="11021" max="11021" width="7.85546875" style="92" customWidth="1"/>
    <col min="11022" max="11022" width="15.42578125" style="92" customWidth="1"/>
    <col min="11023" max="11265" width="9.140625" style="92"/>
    <col min="11266" max="11266" width="3.85546875" style="92" customWidth="1"/>
    <col min="11267" max="11267" width="24.85546875" style="92" customWidth="1"/>
    <col min="11268" max="11268" width="12.28515625" style="92" customWidth="1"/>
    <col min="11269" max="11269" width="12" style="92" customWidth="1"/>
    <col min="11270" max="11270" width="12.140625" style="92" customWidth="1"/>
    <col min="11271" max="11272" width="11.42578125" style="92" customWidth="1"/>
    <col min="11273" max="11273" width="9" style="92" customWidth="1"/>
    <col min="11274" max="11274" width="8.85546875" style="92" customWidth="1"/>
    <col min="11275" max="11275" width="15" style="92" customWidth="1"/>
    <col min="11276" max="11276" width="9.140625" style="92"/>
    <col min="11277" max="11277" width="7.85546875" style="92" customWidth="1"/>
    <col min="11278" max="11278" width="15.42578125" style="92" customWidth="1"/>
    <col min="11279" max="11521" width="9.140625" style="92"/>
    <col min="11522" max="11522" width="3.85546875" style="92" customWidth="1"/>
    <col min="11523" max="11523" width="24.85546875" style="92" customWidth="1"/>
    <col min="11524" max="11524" width="12.28515625" style="92" customWidth="1"/>
    <col min="11525" max="11525" width="12" style="92" customWidth="1"/>
    <col min="11526" max="11526" width="12.140625" style="92" customWidth="1"/>
    <col min="11527" max="11528" width="11.42578125" style="92" customWidth="1"/>
    <col min="11529" max="11529" width="9" style="92" customWidth="1"/>
    <col min="11530" max="11530" width="8.85546875" style="92" customWidth="1"/>
    <col min="11531" max="11531" width="15" style="92" customWidth="1"/>
    <col min="11532" max="11532" width="9.140625" style="92"/>
    <col min="11533" max="11533" width="7.85546875" style="92" customWidth="1"/>
    <col min="11534" max="11534" width="15.42578125" style="92" customWidth="1"/>
    <col min="11535" max="11777" width="9.140625" style="92"/>
    <col min="11778" max="11778" width="3.85546875" style="92" customWidth="1"/>
    <col min="11779" max="11779" width="24.85546875" style="92" customWidth="1"/>
    <col min="11780" max="11780" width="12.28515625" style="92" customWidth="1"/>
    <col min="11781" max="11781" width="12" style="92" customWidth="1"/>
    <col min="11782" max="11782" width="12.140625" style="92" customWidth="1"/>
    <col min="11783" max="11784" width="11.42578125" style="92" customWidth="1"/>
    <col min="11785" max="11785" width="9" style="92" customWidth="1"/>
    <col min="11786" max="11786" width="8.85546875" style="92" customWidth="1"/>
    <col min="11787" max="11787" width="15" style="92" customWidth="1"/>
    <col min="11788" max="11788" width="9.140625" style="92"/>
    <col min="11789" max="11789" width="7.85546875" style="92" customWidth="1"/>
    <col min="11790" max="11790" width="15.42578125" style="92" customWidth="1"/>
    <col min="11791" max="12033" width="9.140625" style="92"/>
    <col min="12034" max="12034" width="3.85546875" style="92" customWidth="1"/>
    <col min="12035" max="12035" width="24.85546875" style="92" customWidth="1"/>
    <col min="12036" max="12036" width="12.28515625" style="92" customWidth="1"/>
    <col min="12037" max="12037" width="12" style="92" customWidth="1"/>
    <col min="12038" max="12038" width="12.140625" style="92" customWidth="1"/>
    <col min="12039" max="12040" width="11.42578125" style="92" customWidth="1"/>
    <col min="12041" max="12041" width="9" style="92" customWidth="1"/>
    <col min="12042" max="12042" width="8.85546875" style="92" customWidth="1"/>
    <col min="12043" max="12043" width="15" style="92" customWidth="1"/>
    <col min="12044" max="12044" width="9.140625" style="92"/>
    <col min="12045" max="12045" width="7.85546875" style="92" customWidth="1"/>
    <col min="12046" max="12046" width="15.42578125" style="92" customWidth="1"/>
    <col min="12047" max="12289" width="9.140625" style="92"/>
    <col min="12290" max="12290" width="3.85546875" style="92" customWidth="1"/>
    <col min="12291" max="12291" width="24.85546875" style="92" customWidth="1"/>
    <col min="12292" max="12292" width="12.28515625" style="92" customWidth="1"/>
    <col min="12293" max="12293" width="12" style="92" customWidth="1"/>
    <col min="12294" max="12294" width="12.140625" style="92" customWidth="1"/>
    <col min="12295" max="12296" width="11.42578125" style="92" customWidth="1"/>
    <col min="12297" max="12297" width="9" style="92" customWidth="1"/>
    <col min="12298" max="12298" width="8.85546875" style="92" customWidth="1"/>
    <col min="12299" max="12299" width="15" style="92" customWidth="1"/>
    <col min="12300" max="12300" width="9.140625" style="92"/>
    <col min="12301" max="12301" width="7.85546875" style="92" customWidth="1"/>
    <col min="12302" max="12302" width="15.42578125" style="92" customWidth="1"/>
    <col min="12303" max="12545" width="9.140625" style="92"/>
    <col min="12546" max="12546" width="3.85546875" style="92" customWidth="1"/>
    <col min="12547" max="12547" width="24.85546875" style="92" customWidth="1"/>
    <col min="12548" max="12548" width="12.28515625" style="92" customWidth="1"/>
    <col min="12549" max="12549" width="12" style="92" customWidth="1"/>
    <col min="12550" max="12550" width="12.140625" style="92" customWidth="1"/>
    <col min="12551" max="12552" width="11.42578125" style="92" customWidth="1"/>
    <col min="12553" max="12553" width="9" style="92" customWidth="1"/>
    <col min="12554" max="12554" width="8.85546875" style="92" customWidth="1"/>
    <col min="12555" max="12555" width="15" style="92" customWidth="1"/>
    <col min="12556" max="12556" width="9.140625" style="92"/>
    <col min="12557" max="12557" width="7.85546875" style="92" customWidth="1"/>
    <col min="12558" max="12558" width="15.42578125" style="92" customWidth="1"/>
    <col min="12559" max="12801" width="9.140625" style="92"/>
    <col min="12802" max="12802" width="3.85546875" style="92" customWidth="1"/>
    <col min="12803" max="12803" width="24.85546875" style="92" customWidth="1"/>
    <col min="12804" max="12804" width="12.28515625" style="92" customWidth="1"/>
    <col min="12805" max="12805" width="12" style="92" customWidth="1"/>
    <col min="12806" max="12806" width="12.140625" style="92" customWidth="1"/>
    <col min="12807" max="12808" width="11.42578125" style="92" customWidth="1"/>
    <col min="12809" max="12809" width="9" style="92" customWidth="1"/>
    <col min="12810" max="12810" width="8.85546875" style="92" customWidth="1"/>
    <col min="12811" max="12811" width="15" style="92" customWidth="1"/>
    <col min="12812" max="12812" width="9.140625" style="92"/>
    <col min="12813" max="12813" width="7.85546875" style="92" customWidth="1"/>
    <col min="12814" max="12814" width="15.42578125" style="92" customWidth="1"/>
    <col min="12815" max="13057" width="9.140625" style="92"/>
    <col min="13058" max="13058" width="3.85546875" style="92" customWidth="1"/>
    <col min="13059" max="13059" width="24.85546875" style="92" customWidth="1"/>
    <col min="13060" max="13060" width="12.28515625" style="92" customWidth="1"/>
    <col min="13061" max="13061" width="12" style="92" customWidth="1"/>
    <col min="13062" max="13062" width="12.140625" style="92" customWidth="1"/>
    <col min="13063" max="13064" width="11.42578125" style="92" customWidth="1"/>
    <col min="13065" max="13065" width="9" style="92" customWidth="1"/>
    <col min="13066" max="13066" width="8.85546875" style="92" customWidth="1"/>
    <col min="13067" max="13067" width="15" style="92" customWidth="1"/>
    <col min="13068" max="13068" width="9.140625" style="92"/>
    <col min="13069" max="13069" width="7.85546875" style="92" customWidth="1"/>
    <col min="13070" max="13070" width="15.42578125" style="92" customWidth="1"/>
    <col min="13071" max="13313" width="9.140625" style="92"/>
    <col min="13314" max="13314" width="3.85546875" style="92" customWidth="1"/>
    <col min="13315" max="13315" width="24.85546875" style="92" customWidth="1"/>
    <col min="13316" max="13316" width="12.28515625" style="92" customWidth="1"/>
    <col min="13317" max="13317" width="12" style="92" customWidth="1"/>
    <col min="13318" max="13318" width="12.140625" style="92" customWidth="1"/>
    <col min="13319" max="13320" width="11.42578125" style="92" customWidth="1"/>
    <col min="13321" max="13321" width="9" style="92" customWidth="1"/>
    <col min="13322" max="13322" width="8.85546875" style="92" customWidth="1"/>
    <col min="13323" max="13323" width="15" style="92" customWidth="1"/>
    <col min="13324" max="13324" width="9.140625" style="92"/>
    <col min="13325" max="13325" width="7.85546875" style="92" customWidth="1"/>
    <col min="13326" max="13326" width="15.42578125" style="92" customWidth="1"/>
    <col min="13327" max="13569" width="9.140625" style="92"/>
    <col min="13570" max="13570" width="3.85546875" style="92" customWidth="1"/>
    <col min="13571" max="13571" width="24.85546875" style="92" customWidth="1"/>
    <col min="13572" max="13572" width="12.28515625" style="92" customWidth="1"/>
    <col min="13573" max="13573" width="12" style="92" customWidth="1"/>
    <col min="13574" max="13574" width="12.140625" style="92" customWidth="1"/>
    <col min="13575" max="13576" width="11.42578125" style="92" customWidth="1"/>
    <col min="13577" max="13577" width="9" style="92" customWidth="1"/>
    <col min="13578" max="13578" width="8.85546875" style="92" customWidth="1"/>
    <col min="13579" max="13579" width="15" style="92" customWidth="1"/>
    <col min="13580" max="13580" width="9.140625" style="92"/>
    <col min="13581" max="13581" width="7.85546875" style="92" customWidth="1"/>
    <col min="13582" max="13582" width="15.42578125" style="92" customWidth="1"/>
    <col min="13583" max="13825" width="9.140625" style="92"/>
    <col min="13826" max="13826" width="3.85546875" style="92" customWidth="1"/>
    <col min="13827" max="13827" width="24.85546875" style="92" customWidth="1"/>
    <col min="13828" max="13828" width="12.28515625" style="92" customWidth="1"/>
    <col min="13829" max="13829" width="12" style="92" customWidth="1"/>
    <col min="13830" max="13830" width="12.140625" style="92" customWidth="1"/>
    <col min="13831" max="13832" width="11.42578125" style="92" customWidth="1"/>
    <col min="13833" max="13833" width="9" style="92" customWidth="1"/>
    <col min="13834" max="13834" width="8.85546875" style="92" customWidth="1"/>
    <col min="13835" max="13835" width="15" style="92" customWidth="1"/>
    <col min="13836" max="13836" width="9.140625" style="92"/>
    <col min="13837" max="13837" width="7.85546875" style="92" customWidth="1"/>
    <col min="13838" max="13838" width="15.42578125" style="92" customWidth="1"/>
    <col min="13839" max="14081" width="9.140625" style="92"/>
    <col min="14082" max="14082" width="3.85546875" style="92" customWidth="1"/>
    <col min="14083" max="14083" width="24.85546875" style="92" customWidth="1"/>
    <col min="14084" max="14084" width="12.28515625" style="92" customWidth="1"/>
    <col min="14085" max="14085" width="12" style="92" customWidth="1"/>
    <col min="14086" max="14086" width="12.140625" style="92" customWidth="1"/>
    <col min="14087" max="14088" width="11.42578125" style="92" customWidth="1"/>
    <col min="14089" max="14089" width="9" style="92" customWidth="1"/>
    <col min="14090" max="14090" width="8.85546875" style="92" customWidth="1"/>
    <col min="14091" max="14091" width="15" style="92" customWidth="1"/>
    <col min="14092" max="14092" width="9.140625" style="92"/>
    <col min="14093" max="14093" width="7.85546875" style="92" customWidth="1"/>
    <col min="14094" max="14094" width="15.42578125" style="92" customWidth="1"/>
    <col min="14095" max="14337" width="9.140625" style="92"/>
    <col min="14338" max="14338" width="3.85546875" style="92" customWidth="1"/>
    <col min="14339" max="14339" width="24.85546875" style="92" customWidth="1"/>
    <col min="14340" max="14340" width="12.28515625" style="92" customWidth="1"/>
    <col min="14341" max="14341" width="12" style="92" customWidth="1"/>
    <col min="14342" max="14342" width="12.140625" style="92" customWidth="1"/>
    <col min="14343" max="14344" width="11.42578125" style="92" customWidth="1"/>
    <col min="14345" max="14345" width="9" style="92" customWidth="1"/>
    <col min="14346" max="14346" width="8.85546875" style="92" customWidth="1"/>
    <col min="14347" max="14347" width="15" style="92" customWidth="1"/>
    <col min="14348" max="14348" width="9.140625" style="92"/>
    <col min="14349" max="14349" width="7.85546875" style="92" customWidth="1"/>
    <col min="14350" max="14350" width="15.42578125" style="92" customWidth="1"/>
    <col min="14351" max="14593" width="9.140625" style="92"/>
    <col min="14594" max="14594" width="3.85546875" style="92" customWidth="1"/>
    <col min="14595" max="14595" width="24.85546875" style="92" customWidth="1"/>
    <col min="14596" max="14596" width="12.28515625" style="92" customWidth="1"/>
    <col min="14597" max="14597" width="12" style="92" customWidth="1"/>
    <col min="14598" max="14598" width="12.140625" style="92" customWidth="1"/>
    <col min="14599" max="14600" width="11.42578125" style="92" customWidth="1"/>
    <col min="14601" max="14601" width="9" style="92" customWidth="1"/>
    <col min="14602" max="14602" width="8.85546875" style="92" customWidth="1"/>
    <col min="14603" max="14603" width="15" style="92" customWidth="1"/>
    <col min="14604" max="14604" width="9.140625" style="92"/>
    <col min="14605" max="14605" width="7.85546875" style="92" customWidth="1"/>
    <col min="14606" max="14606" width="15.42578125" style="92" customWidth="1"/>
    <col min="14607" max="14849" width="9.140625" style="92"/>
    <col min="14850" max="14850" width="3.85546875" style="92" customWidth="1"/>
    <col min="14851" max="14851" width="24.85546875" style="92" customWidth="1"/>
    <col min="14852" max="14852" width="12.28515625" style="92" customWidth="1"/>
    <col min="14853" max="14853" width="12" style="92" customWidth="1"/>
    <col min="14854" max="14854" width="12.140625" style="92" customWidth="1"/>
    <col min="14855" max="14856" width="11.42578125" style="92" customWidth="1"/>
    <col min="14857" max="14857" width="9" style="92" customWidth="1"/>
    <col min="14858" max="14858" width="8.85546875" style="92" customWidth="1"/>
    <col min="14859" max="14859" width="15" style="92" customWidth="1"/>
    <col min="14860" max="14860" width="9.140625" style="92"/>
    <col min="14861" max="14861" width="7.85546875" style="92" customWidth="1"/>
    <col min="14862" max="14862" width="15.42578125" style="92" customWidth="1"/>
    <col min="14863" max="15105" width="9.140625" style="92"/>
    <col min="15106" max="15106" width="3.85546875" style="92" customWidth="1"/>
    <col min="15107" max="15107" width="24.85546875" style="92" customWidth="1"/>
    <col min="15108" max="15108" width="12.28515625" style="92" customWidth="1"/>
    <col min="15109" max="15109" width="12" style="92" customWidth="1"/>
    <col min="15110" max="15110" width="12.140625" style="92" customWidth="1"/>
    <col min="15111" max="15112" width="11.42578125" style="92" customWidth="1"/>
    <col min="15113" max="15113" width="9" style="92" customWidth="1"/>
    <col min="15114" max="15114" width="8.85546875" style="92" customWidth="1"/>
    <col min="15115" max="15115" width="15" style="92" customWidth="1"/>
    <col min="15116" max="15116" width="9.140625" style="92"/>
    <col min="15117" max="15117" width="7.85546875" style="92" customWidth="1"/>
    <col min="15118" max="15118" width="15.42578125" style="92" customWidth="1"/>
    <col min="15119" max="15361" width="9.140625" style="92"/>
    <col min="15362" max="15362" width="3.85546875" style="92" customWidth="1"/>
    <col min="15363" max="15363" width="24.85546875" style="92" customWidth="1"/>
    <col min="15364" max="15364" width="12.28515625" style="92" customWidth="1"/>
    <col min="15365" max="15365" width="12" style="92" customWidth="1"/>
    <col min="15366" max="15366" width="12.140625" style="92" customWidth="1"/>
    <col min="15367" max="15368" width="11.42578125" style="92" customWidth="1"/>
    <col min="15369" max="15369" width="9" style="92" customWidth="1"/>
    <col min="15370" max="15370" width="8.85546875" style="92" customWidth="1"/>
    <col min="15371" max="15371" width="15" style="92" customWidth="1"/>
    <col min="15372" max="15372" width="9.140625" style="92"/>
    <col min="15373" max="15373" width="7.85546875" style="92" customWidth="1"/>
    <col min="15374" max="15374" width="15.42578125" style="92" customWidth="1"/>
    <col min="15375" max="15617" width="9.140625" style="92"/>
    <col min="15618" max="15618" width="3.85546875" style="92" customWidth="1"/>
    <col min="15619" max="15619" width="24.85546875" style="92" customWidth="1"/>
    <col min="15620" max="15620" width="12.28515625" style="92" customWidth="1"/>
    <col min="15621" max="15621" width="12" style="92" customWidth="1"/>
    <col min="15622" max="15622" width="12.140625" style="92" customWidth="1"/>
    <col min="15623" max="15624" width="11.42578125" style="92" customWidth="1"/>
    <col min="15625" max="15625" width="9" style="92" customWidth="1"/>
    <col min="15626" max="15626" width="8.85546875" style="92" customWidth="1"/>
    <col min="15627" max="15627" width="15" style="92" customWidth="1"/>
    <col min="15628" max="15628" width="9.140625" style="92"/>
    <col min="15629" max="15629" width="7.85546875" style="92" customWidth="1"/>
    <col min="15630" max="15630" width="15.42578125" style="92" customWidth="1"/>
    <col min="15631" max="15873" width="9.140625" style="92"/>
    <col min="15874" max="15874" width="3.85546875" style="92" customWidth="1"/>
    <col min="15875" max="15875" width="24.85546875" style="92" customWidth="1"/>
    <col min="15876" max="15876" width="12.28515625" style="92" customWidth="1"/>
    <col min="15877" max="15877" width="12" style="92" customWidth="1"/>
    <col min="15878" max="15878" width="12.140625" style="92" customWidth="1"/>
    <col min="15879" max="15880" width="11.42578125" style="92" customWidth="1"/>
    <col min="15881" max="15881" width="9" style="92" customWidth="1"/>
    <col min="15882" max="15882" width="8.85546875" style="92" customWidth="1"/>
    <col min="15883" max="15883" width="15" style="92" customWidth="1"/>
    <col min="15884" max="15884" width="9.140625" style="92"/>
    <col min="15885" max="15885" width="7.85546875" style="92" customWidth="1"/>
    <col min="15886" max="15886" width="15.42578125" style="92" customWidth="1"/>
    <col min="15887" max="16129" width="9.140625" style="92"/>
    <col min="16130" max="16130" width="3.85546875" style="92" customWidth="1"/>
    <col min="16131" max="16131" width="24.85546875" style="92" customWidth="1"/>
    <col min="16132" max="16132" width="12.28515625" style="92" customWidth="1"/>
    <col min="16133" max="16133" width="12" style="92" customWidth="1"/>
    <col min="16134" max="16134" width="12.140625" style="92" customWidth="1"/>
    <col min="16135" max="16136" width="11.42578125" style="92" customWidth="1"/>
    <col min="16137" max="16137" width="9" style="92" customWidth="1"/>
    <col min="16138" max="16138" width="8.85546875" style="92" customWidth="1"/>
    <col min="16139" max="16139" width="15" style="92" customWidth="1"/>
    <col min="16140" max="16140" width="9.140625" style="92"/>
    <col min="16141" max="16141" width="7.85546875" style="92" customWidth="1"/>
    <col min="16142" max="16142" width="15.42578125" style="92" customWidth="1"/>
    <col min="16143" max="16384" width="9.140625" style="92"/>
  </cols>
  <sheetData>
    <row r="1" spans="1:14">
      <c r="A1" s="1972" t="s">
        <v>0</v>
      </c>
      <c r="B1" s="1972"/>
      <c r="C1" s="1972"/>
      <c r="D1" s="1972"/>
      <c r="E1" s="1972"/>
      <c r="F1" s="1972"/>
      <c r="G1" s="1972"/>
      <c r="H1" s="1972"/>
      <c r="I1" s="1972"/>
      <c r="J1" s="1972"/>
      <c r="K1" s="1972"/>
      <c r="L1" s="1972"/>
      <c r="M1" s="1972"/>
      <c r="N1" s="1972"/>
    </row>
    <row r="2" spans="1:14">
      <c r="A2" s="1972" t="s">
        <v>1</v>
      </c>
      <c r="B2" s="1972"/>
      <c r="C2" s="1972"/>
      <c r="D2" s="1972"/>
      <c r="E2" s="1972"/>
      <c r="F2" s="1972"/>
      <c r="G2" s="1972"/>
      <c r="H2" s="1972"/>
      <c r="I2" s="1972"/>
      <c r="J2" s="1972"/>
      <c r="K2" s="1972"/>
      <c r="L2" s="1972"/>
      <c r="M2" s="1972"/>
      <c r="N2" s="1972"/>
    </row>
    <row r="3" spans="1:14">
      <c r="A3" s="1972" t="s">
        <v>2</v>
      </c>
      <c r="B3" s="1972"/>
      <c r="C3" s="1972"/>
      <c r="D3" s="1972"/>
      <c r="E3" s="1972"/>
      <c r="F3" s="1972"/>
      <c r="G3" s="1972"/>
      <c r="H3" s="1972"/>
      <c r="I3" s="1972"/>
      <c r="J3" s="1972"/>
      <c r="K3" s="1972"/>
      <c r="L3" s="1972"/>
      <c r="M3" s="1972"/>
      <c r="N3" s="1972"/>
    </row>
    <row r="4" spans="1:14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>
      <c r="A5" s="1972" t="s">
        <v>1607</v>
      </c>
      <c r="B5" s="1972"/>
      <c r="C5" s="1972"/>
      <c r="D5" s="1972"/>
      <c r="E5" s="1972"/>
      <c r="F5" s="1972"/>
      <c r="G5" s="1972"/>
      <c r="H5" s="1972"/>
      <c r="I5" s="1972"/>
      <c r="J5" s="1972"/>
      <c r="K5" s="1972"/>
      <c r="L5" s="1972"/>
      <c r="M5" s="1972"/>
      <c r="N5" s="1972"/>
    </row>
    <row r="7" spans="1:14">
      <c r="A7" s="1043" t="s">
        <v>3</v>
      </c>
      <c r="B7" s="1141"/>
      <c r="C7" s="1141"/>
      <c r="D7" s="1141"/>
      <c r="E7" s="1141"/>
      <c r="F7" s="1141"/>
      <c r="G7" s="1142"/>
      <c r="H7" s="1043" t="s">
        <v>4</v>
      </c>
      <c r="I7" s="1141"/>
      <c r="J7" s="1141"/>
      <c r="K7" s="1141"/>
      <c r="L7" s="1142"/>
      <c r="M7" s="1043"/>
      <c r="N7" s="1142"/>
    </row>
    <row r="8" spans="1:14">
      <c r="A8" s="74"/>
      <c r="B8" s="73"/>
      <c r="C8" s="73"/>
      <c r="D8" s="73"/>
      <c r="E8" s="73"/>
      <c r="F8" s="73"/>
      <c r="G8" s="1143"/>
      <c r="H8" s="74"/>
      <c r="I8" s="73"/>
      <c r="J8" s="73"/>
      <c r="K8" s="73"/>
      <c r="L8" s="1143"/>
      <c r="M8" s="232" t="s">
        <v>107</v>
      </c>
      <c r="N8" s="1143" t="s">
        <v>5</v>
      </c>
    </row>
    <row r="9" spans="1:14">
      <c r="A9" s="233" t="s">
        <v>6</v>
      </c>
      <c r="B9" s="73"/>
      <c r="C9" s="73"/>
      <c r="D9" s="73"/>
      <c r="E9" s="73"/>
      <c r="F9" s="73"/>
      <c r="G9" s="1143"/>
      <c r="H9" s="233" t="s">
        <v>731</v>
      </c>
      <c r="I9" s="73"/>
      <c r="J9" s="73"/>
      <c r="K9" s="73"/>
      <c r="L9" s="1143"/>
      <c r="M9" s="74"/>
      <c r="N9" s="1143"/>
    </row>
    <row r="10" spans="1:14">
      <c r="A10" s="74"/>
      <c r="B10" s="73"/>
      <c r="C10" s="73"/>
      <c r="D10" s="73"/>
      <c r="E10" s="73"/>
      <c r="F10" s="73"/>
      <c r="G10" s="1143"/>
      <c r="H10" s="74"/>
      <c r="I10" s="73"/>
      <c r="J10" s="73"/>
      <c r="K10" s="73"/>
      <c r="L10" s="1143"/>
      <c r="M10" s="74" t="s">
        <v>107</v>
      </c>
      <c r="N10" s="1143" t="s">
        <v>8</v>
      </c>
    </row>
    <row r="11" spans="1:14">
      <c r="A11" s="1144"/>
      <c r="B11" s="1145"/>
      <c r="C11" s="1145"/>
      <c r="D11" s="1145"/>
      <c r="E11" s="1145"/>
      <c r="F11" s="1145"/>
      <c r="G11" s="1146"/>
      <c r="H11" s="1144"/>
      <c r="I11" s="1145"/>
      <c r="J11" s="1145"/>
      <c r="K11" s="1145"/>
      <c r="L11" s="1146"/>
      <c r="M11" s="1144"/>
      <c r="N11" s="1146"/>
    </row>
    <row r="12" spans="1:14" ht="20.25" customHeight="1">
      <c r="A12" s="2367" t="s">
        <v>9</v>
      </c>
      <c r="B12" s="2368"/>
      <c r="C12" s="2354" t="s">
        <v>647</v>
      </c>
      <c r="D12" s="2038" t="s">
        <v>407</v>
      </c>
      <c r="E12" s="2039"/>
      <c r="F12" s="2039"/>
      <c r="G12" s="2363"/>
      <c r="H12" s="2354" t="s">
        <v>732</v>
      </c>
      <c r="I12" s="2364" t="s">
        <v>538</v>
      </c>
      <c r="J12" s="2365"/>
      <c r="K12" s="2366"/>
      <c r="L12" s="2364" t="s">
        <v>539</v>
      </c>
      <c r="M12" s="2365"/>
      <c r="N12" s="2366"/>
    </row>
    <row r="13" spans="1:14" ht="21" customHeight="1">
      <c r="A13" s="2369"/>
      <c r="B13" s="2370"/>
      <c r="C13" s="2355"/>
      <c r="D13" s="2355" t="s">
        <v>733</v>
      </c>
      <c r="E13" s="2355" t="s">
        <v>734</v>
      </c>
      <c r="F13" s="1147"/>
      <c r="G13" s="2354" t="s">
        <v>735</v>
      </c>
      <c r="H13" s="2355"/>
      <c r="I13" s="2038" t="s">
        <v>736</v>
      </c>
      <c r="J13" s="2363"/>
      <c r="K13" s="2354" t="s">
        <v>18</v>
      </c>
      <c r="L13" s="2354" t="s">
        <v>737</v>
      </c>
      <c r="M13" s="2354" t="s">
        <v>650</v>
      </c>
      <c r="N13" s="2354" t="s">
        <v>18</v>
      </c>
    </row>
    <row r="14" spans="1:14" ht="21" customHeight="1">
      <c r="A14" s="2369"/>
      <c r="B14" s="2370"/>
      <c r="C14" s="2355"/>
      <c r="D14" s="2355"/>
      <c r="E14" s="2355"/>
      <c r="F14" s="1147"/>
      <c r="G14" s="2355"/>
      <c r="H14" s="2355"/>
      <c r="I14" s="1148" t="s">
        <v>29</v>
      </c>
      <c r="J14" s="1148" t="s">
        <v>30</v>
      </c>
      <c r="K14" s="2355"/>
      <c r="L14" s="2355"/>
      <c r="M14" s="2355"/>
      <c r="N14" s="2355"/>
    </row>
    <row r="15" spans="1:14" ht="16.5" customHeight="1">
      <c r="A15" s="2357">
        <v>1</v>
      </c>
      <c r="B15" s="2358"/>
      <c r="C15" s="1149">
        <v>2</v>
      </c>
      <c r="D15" s="1149">
        <v>3</v>
      </c>
      <c r="E15" s="1149">
        <v>4</v>
      </c>
      <c r="F15" s="1149"/>
      <c r="G15" s="1149">
        <v>5</v>
      </c>
      <c r="H15" s="1149">
        <v>6</v>
      </c>
      <c r="I15" s="1149">
        <v>7</v>
      </c>
      <c r="J15" s="1149">
        <v>8</v>
      </c>
      <c r="K15" s="1149">
        <v>9</v>
      </c>
      <c r="L15" s="1149">
        <v>10</v>
      </c>
      <c r="M15" s="1149">
        <v>11</v>
      </c>
      <c r="N15" s="1149">
        <v>12</v>
      </c>
    </row>
    <row r="16" spans="1:14" ht="21" customHeight="1">
      <c r="A16" s="234">
        <v>1</v>
      </c>
      <c r="B16" s="234" t="s">
        <v>2588</v>
      </c>
      <c r="C16" s="235" t="s">
        <v>48</v>
      </c>
      <c r="D16" s="236">
        <v>20382</v>
      </c>
      <c r="E16" s="236">
        <v>32803</v>
      </c>
      <c r="F16" s="1150">
        <v>1989</v>
      </c>
      <c r="G16" s="236">
        <v>44124</v>
      </c>
      <c r="H16" s="237">
        <v>25232</v>
      </c>
      <c r="I16" s="1151"/>
      <c r="J16" s="234"/>
      <c r="K16" s="237">
        <f t="shared" ref="K16:K17" si="0">SUM(I16:J16)*H16*0.0481927</f>
        <v>0</v>
      </c>
      <c r="L16" s="1151">
        <f t="shared" ref="L16:L20" si="1">2020-F16</f>
        <v>31</v>
      </c>
      <c r="M16" s="235">
        <f>20+(10*1.5)+(1*2)</f>
        <v>37</v>
      </c>
      <c r="N16" s="237">
        <f t="shared" ref="N16:N20" si="2">SUM(M16*H16)</f>
        <v>933584</v>
      </c>
    </row>
    <row r="17" spans="1:14" ht="19.5" customHeight="1">
      <c r="A17" s="234">
        <v>2</v>
      </c>
      <c r="B17" s="234" t="s">
        <v>2589</v>
      </c>
      <c r="C17" s="235" t="s">
        <v>46</v>
      </c>
      <c r="D17" s="236">
        <v>20360</v>
      </c>
      <c r="E17" s="236">
        <v>31415</v>
      </c>
      <c r="F17" s="1150">
        <v>1986</v>
      </c>
      <c r="G17" s="236">
        <v>44102</v>
      </c>
      <c r="H17" s="238">
        <v>22829</v>
      </c>
      <c r="I17" s="1152"/>
      <c r="J17" s="97"/>
      <c r="K17" s="237">
        <f t="shared" si="0"/>
        <v>0</v>
      </c>
      <c r="L17" s="1151">
        <f t="shared" si="1"/>
        <v>34</v>
      </c>
      <c r="M17" s="235">
        <f>20+(10*1.5)+(4*2)</f>
        <v>43</v>
      </c>
      <c r="N17" s="237">
        <f t="shared" si="2"/>
        <v>981647</v>
      </c>
    </row>
    <row r="18" spans="1:14" ht="18" customHeight="1">
      <c r="A18" s="234">
        <v>3</v>
      </c>
      <c r="B18" s="234" t="s">
        <v>2590</v>
      </c>
      <c r="C18" s="235" t="s">
        <v>48</v>
      </c>
      <c r="D18" s="236">
        <v>20093</v>
      </c>
      <c r="E18" s="236">
        <v>32827</v>
      </c>
      <c r="F18" s="1150">
        <v>1989</v>
      </c>
      <c r="G18" s="236">
        <v>43834</v>
      </c>
      <c r="H18" s="238">
        <v>26834</v>
      </c>
      <c r="I18" s="235"/>
      <c r="J18" s="235"/>
      <c r="K18" s="237">
        <f>SUM(I18:J18)*H18*0.0481927</f>
        <v>0</v>
      </c>
      <c r="L18" s="1151">
        <f t="shared" si="1"/>
        <v>31</v>
      </c>
      <c r="M18" s="235">
        <f>20+(10*1.5)+(1*2)</f>
        <v>37</v>
      </c>
      <c r="N18" s="237">
        <f t="shared" si="2"/>
        <v>992858</v>
      </c>
    </row>
    <row r="19" spans="1:14" ht="18" customHeight="1">
      <c r="A19" s="234">
        <v>4</v>
      </c>
      <c r="B19" s="234" t="s">
        <v>2591</v>
      </c>
      <c r="C19" s="235" t="s">
        <v>49</v>
      </c>
      <c r="D19" s="236">
        <v>20276</v>
      </c>
      <c r="E19" s="236">
        <v>32297</v>
      </c>
      <c r="F19" s="1150">
        <v>1988</v>
      </c>
      <c r="G19" s="236">
        <v>44018</v>
      </c>
      <c r="H19" s="238">
        <v>24096</v>
      </c>
      <c r="I19" s="235"/>
      <c r="J19" s="235"/>
      <c r="K19" s="237">
        <f t="shared" ref="K19:K20" si="3">SUM(I19:J19)*H19*0.0481927</f>
        <v>0</v>
      </c>
      <c r="L19" s="1151">
        <f t="shared" si="1"/>
        <v>32</v>
      </c>
      <c r="M19" s="235">
        <f>20+(10*1.5)+(2*2)</f>
        <v>39</v>
      </c>
      <c r="N19" s="237">
        <f t="shared" si="2"/>
        <v>939744</v>
      </c>
    </row>
    <row r="20" spans="1:14" ht="18" customHeight="1">
      <c r="A20" s="234">
        <v>5</v>
      </c>
      <c r="B20" s="234" t="s">
        <v>2592</v>
      </c>
      <c r="C20" s="235" t="s">
        <v>49</v>
      </c>
      <c r="D20" s="236">
        <v>20369</v>
      </c>
      <c r="E20" s="236">
        <v>30560</v>
      </c>
      <c r="F20" s="1150">
        <v>1983</v>
      </c>
      <c r="G20" s="236">
        <v>44111</v>
      </c>
      <c r="H20" s="238">
        <v>22938</v>
      </c>
      <c r="I20" s="235"/>
      <c r="J20" s="235"/>
      <c r="K20" s="237">
        <f t="shared" si="3"/>
        <v>0</v>
      </c>
      <c r="L20" s="1151">
        <f t="shared" si="1"/>
        <v>37</v>
      </c>
      <c r="M20" s="235">
        <f>20+(10*1.5)+(7*2)</f>
        <v>49</v>
      </c>
      <c r="N20" s="237">
        <f t="shared" si="2"/>
        <v>1123962</v>
      </c>
    </row>
    <row r="21" spans="1:14" ht="18" customHeight="1">
      <c r="A21" s="234"/>
      <c r="B21" s="234"/>
      <c r="C21" s="235"/>
      <c r="D21" s="235"/>
      <c r="E21" s="235"/>
      <c r="F21" s="235"/>
      <c r="G21" s="235"/>
      <c r="H21" s="234"/>
      <c r="I21" s="234"/>
      <c r="J21" s="234"/>
      <c r="K21" s="617">
        <f>SUM(K16:K20)</f>
        <v>0</v>
      </c>
      <c r="L21" s="234"/>
      <c r="M21" s="235"/>
      <c r="N21" s="239">
        <f>SUM(N16:N20)</f>
        <v>4971795</v>
      </c>
    </row>
    <row r="22" spans="1:14">
      <c r="A22" s="240"/>
      <c r="B22" s="240"/>
      <c r="C22" s="241"/>
      <c r="D22" s="241"/>
      <c r="E22" s="241"/>
      <c r="F22" s="241"/>
      <c r="G22" s="241"/>
      <c r="H22" s="240"/>
      <c r="I22" s="240"/>
      <c r="J22" s="240"/>
      <c r="K22" s="240"/>
      <c r="L22" s="240"/>
      <c r="M22" s="241"/>
      <c r="N22" s="240"/>
    </row>
    <row r="23" spans="1:14">
      <c r="A23" s="240"/>
      <c r="B23" s="240" t="s">
        <v>51</v>
      </c>
      <c r="C23" s="241"/>
      <c r="D23" s="240"/>
      <c r="E23" s="240"/>
      <c r="F23" s="240"/>
      <c r="G23" s="240" t="s">
        <v>164</v>
      </c>
      <c r="J23" s="240"/>
      <c r="K23" s="240"/>
      <c r="L23" s="240"/>
      <c r="M23" s="242" t="s">
        <v>655</v>
      </c>
      <c r="N23" s="240"/>
    </row>
    <row r="24" spans="1:14">
      <c r="A24" s="240"/>
      <c r="B24" s="240"/>
      <c r="C24" s="241"/>
      <c r="D24" s="240"/>
      <c r="E24" s="240"/>
      <c r="F24" s="240"/>
      <c r="G24" s="240"/>
      <c r="H24" s="240"/>
      <c r="I24" s="240"/>
      <c r="J24" s="240"/>
      <c r="K24" s="240"/>
      <c r="L24" s="240"/>
      <c r="M24" s="241"/>
      <c r="N24" s="240"/>
    </row>
    <row r="25" spans="1:14" ht="15">
      <c r="B25" s="2359" t="s">
        <v>106</v>
      </c>
      <c r="C25" s="2359"/>
      <c r="D25" s="240"/>
      <c r="E25" s="240"/>
      <c r="F25" s="240"/>
      <c r="G25" s="240"/>
      <c r="H25" s="2359" t="s">
        <v>2593</v>
      </c>
      <c r="I25" s="2359"/>
      <c r="J25" s="2359"/>
      <c r="K25" s="2359"/>
      <c r="L25" s="2359"/>
      <c r="M25" s="2360" t="s">
        <v>2594</v>
      </c>
      <c r="N25" s="2361"/>
    </row>
    <row r="26" spans="1:14">
      <c r="B26" s="2356" t="s">
        <v>527</v>
      </c>
      <c r="C26" s="2356"/>
      <c r="D26" s="240"/>
      <c r="E26" s="240"/>
      <c r="F26" s="240"/>
      <c r="G26" s="240"/>
      <c r="H26" s="2356" t="s">
        <v>163</v>
      </c>
      <c r="I26" s="2356"/>
      <c r="J26" s="2356"/>
      <c r="K26" s="2356"/>
      <c r="L26" s="2356"/>
      <c r="M26" s="2362" t="s">
        <v>739</v>
      </c>
      <c r="N26" s="2362"/>
    </row>
    <row r="27" spans="1:14">
      <c r="A27" s="240"/>
      <c r="B27" s="240"/>
      <c r="C27" s="241"/>
      <c r="D27" s="241"/>
      <c r="E27" s="241"/>
      <c r="F27" s="241"/>
      <c r="G27" s="241"/>
      <c r="H27" s="240"/>
      <c r="I27" s="240"/>
      <c r="J27" s="240"/>
      <c r="K27" s="240"/>
      <c r="L27" s="240"/>
      <c r="M27" s="241"/>
      <c r="N27" s="240"/>
    </row>
    <row r="28" spans="1:14">
      <c r="A28" s="240"/>
      <c r="B28" s="240"/>
      <c r="C28" s="241"/>
      <c r="D28" s="241"/>
      <c r="E28" s="241"/>
      <c r="F28" s="241"/>
      <c r="G28" s="241"/>
      <c r="H28" s="240"/>
      <c r="I28" s="240"/>
      <c r="J28" s="240"/>
      <c r="K28" s="240"/>
      <c r="L28" s="240"/>
      <c r="M28" s="241"/>
      <c r="N28" s="240"/>
    </row>
    <row r="29" spans="1:14">
      <c r="A29" s="240"/>
      <c r="B29" s="240"/>
      <c r="C29" s="241"/>
      <c r="D29" s="241"/>
      <c r="E29" s="241"/>
      <c r="F29" s="241"/>
      <c r="G29" s="241"/>
      <c r="H29" s="240"/>
      <c r="I29" s="240"/>
      <c r="J29" s="240"/>
      <c r="K29" s="240"/>
      <c r="L29" s="240"/>
      <c r="M29" s="241"/>
      <c r="N29" s="240"/>
    </row>
    <row r="32" spans="1:14">
      <c r="K32" s="1153"/>
    </row>
    <row r="33" spans="11:11">
      <c r="K33" s="1153"/>
    </row>
    <row r="34" spans="11:11">
      <c r="K34" s="1153"/>
    </row>
    <row r="35" spans="11:11">
      <c r="K35" s="1154"/>
    </row>
    <row r="36" spans="11:11">
      <c r="K36" s="247"/>
    </row>
  </sheetData>
  <mergeCells count="25">
    <mergeCell ref="A1:N1"/>
    <mergeCell ref="A2:N2"/>
    <mergeCell ref="A3:N3"/>
    <mergeCell ref="A5:N5"/>
    <mergeCell ref="D12:G12"/>
    <mergeCell ref="H12:H14"/>
    <mergeCell ref="I12:K12"/>
    <mergeCell ref="L12:N12"/>
    <mergeCell ref="G13:G14"/>
    <mergeCell ref="A12:B14"/>
    <mergeCell ref="C12:C14"/>
    <mergeCell ref="D13:D14"/>
    <mergeCell ref="E13:E14"/>
    <mergeCell ref="I13:J13"/>
    <mergeCell ref="N13:N14"/>
    <mergeCell ref="K13:K14"/>
    <mergeCell ref="L13:L14"/>
    <mergeCell ref="M13:M14"/>
    <mergeCell ref="B26:C26"/>
    <mergeCell ref="A15:B15"/>
    <mergeCell ref="B25:C25"/>
    <mergeCell ref="H25:L25"/>
    <mergeCell ref="M25:N25"/>
    <mergeCell ref="H26:L26"/>
    <mergeCell ref="M26:N26"/>
  </mergeCells>
  <pageMargins left="0.7" right="0.7" top="0.75" bottom="0.75" header="0.3" footer="0.3"/>
  <pageSetup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N117"/>
  <sheetViews>
    <sheetView topLeftCell="A74" zoomScale="80" zoomScaleNormal="80" workbookViewId="0">
      <selection activeCell="I99" sqref="I99"/>
    </sheetView>
  </sheetViews>
  <sheetFormatPr defaultRowHeight="14.25"/>
  <cols>
    <col min="1" max="1" width="3.85546875" style="92" customWidth="1"/>
    <col min="2" max="2" width="38.140625" style="92" bestFit="1" customWidth="1"/>
    <col min="3" max="3" width="16.85546875" style="92" customWidth="1"/>
    <col min="4" max="4" width="12" style="92" customWidth="1"/>
    <col min="5" max="5" width="12.140625" style="92" customWidth="1"/>
    <col min="6" max="6" width="5.5703125" style="92" hidden="1" customWidth="1"/>
    <col min="7" max="7" width="11.42578125" style="92" customWidth="1"/>
    <col min="8" max="8" width="12.42578125" style="92" customWidth="1"/>
    <col min="9" max="9" width="9" style="92" customWidth="1"/>
    <col min="10" max="10" width="8.85546875" style="92" customWidth="1"/>
    <col min="11" max="11" width="20" style="92" customWidth="1"/>
    <col min="12" max="12" width="9.140625" style="92"/>
    <col min="13" max="13" width="7.85546875" style="92" customWidth="1"/>
    <col min="14" max="14" width="24.7109375" style="92" customWidth="1"/>
    <col min="15" max="257" width="9.140625" style="92"/>
    <col min="258" max="258" width="3.85546875" style="92" customWidth="1"/>
    <col min="259" max="259" width="24.85546875" style="92" customWidth="1"/>
    <col min="260" max="260" width="12.28515625" style="92" customWidth="1"/>
    <col min="261" max="261" width="12" style="92" customWidth="1"/>
    <col min="262" max="262" width="12.140625" style="92" customWidth="1"/>
    <col min="263" max="264" width="11.42578125" style="92" customWidth="1"/>
    <col min="265" max="265" width="9" style="92" customWidth="1"/>
    <col min="266" max="266" width="8.85546875" style="92" customWidth="1"/>
    <col min="267" max="267" width="15" style="92" customWidth="1"/>
    <col min="268" max="268" width="9.140625" style="92"/>
    <col min="269" max="269" width="7.85546875" style="92" customWidth="1"/>
    <col min="270" max="270" width="15.42578125" style="92" customWidth="1"/>
    <col min="271" max="513" width="9.140625" style="92"/>
    <col min="514" max="514" width="3.85546875" style="92" customWidth="1"/>
    <col min="515" max="515" width="24.85546875" style="92" customWidth="1"/>
    <col min="516" max="516" width="12.28515625" style="92" customWidth="1"/>
    <col min="517" max="517" width="12" style="92" customWidth="1"/>
    <col min="518" max="518" width="12.140625" style="92" customWidth="1"/>
    <col min="519" max="520" width="11.42578125" style="92" customWidth="1"/>
    <col min="521" max="521" width="9" style="92" customWidth="1"/>
    <col min="522" max="522" width="8.85546875" style="92" customWidth="1"/>
    <col min="523" max="523" width="15" style="92" customWidth="1"/>
    <col min="524" max="524" width="9.140625" style="92"/>
    <col min="525" max="525" width="7.85546875" style="92" customWidth="1"/>
    <col min="526" max="526" width="15.42578125" style="92" customWidth="1"/>
    <col min="527" max="769" width="9.140625" style="92"/>
    <col min="770" max="770" width="3.85546875" style="92" customWidth="1"/>
    <col min="771" max="771" width="24.85546875" style="92" customWidth="1"/>
    <col min="772" max="772" width="12.28515625" style="92" customWidth="1"/>
    <col min="773" max="773" width="12" style="92" customWidth="1"/>
    <col min="774" max="774" width="12.140625" style="92" customWidth="1"/>
    <col min="775" max="776" width="11.42578125" style="92" customWidth="1"/>
    <col min="777" max="777" width="9" style="92" customWidth="1"/>
    <col min="778" max="778" width="8.85546875" style="92" customWidth="1"/>
    <col min="779" max="779" width="15" style="92" customWidth="1"/>
    <col min="780" max="780" width="9.140625" style="92"/>
    <col min="781" max="781" width="7.85546875" style="92" customWidth="1"/>
    <col min="782" max="782" width="15.42578125" style="92" customWidth="1"/>
    <col min="783" max="1025" width="9.140625" style="92"/>
    <col min="1026" max="1026" width="3.85546875" style="92" customWidth="1"/>
    <col min="1027" max="1027" width="24.85546875" style="92" customWidth="1"/>
    <col min="1028" max="1028" width="12.28515625" style="92" customWidth="1"/>
    <col min="1029" max="1029" width="12" style="92" customWidth="1"/>
    <col min="1030" max="1030" width="12.140625" style="92" customWidth="1"/>
    <col min="1031" max="1032" width="11.42578125" style="92" customWidth="1"/>
    <col min="1033" max="1033" width="9" style="92" customWidth="1"/>
    <col min="1034" max="1034" width="8.85546875" style="92" customWidth="1"/>
    <col min="1035" max="1035" width="15" style="92" customWidth="1"/>
    <col min="1036" max="1036" width="9.140625" style="92"/>
    <col min="1037" max="1037" width="7.85546875" style="92" customWidth="1"/>
    <col min="1038" max="1038" width="15.42578125" style="92" customWidth="1"/>
    <col min="1039" max="1281" width="9.140625" style="92"/>
    <col min="1282" max="1282" width="3.85546875" style="92" customWidth="1"/>
    <col min="1283" max="1283" width="24.85546875" style="92" customWidth="1"/>
    <col min="1284" max="1284" width="12.28515625" style="92" customWidth="1"/>
    <col min="1285" max="1285" width="12" style="92" customWidth="1"/>
    <col min="1286" max="1286" width="12.140625" style="92" customWidth="1"/>
    <col min="1287" max="1288" width="11.42578125" style="92" customWidth="1"/>
    <col min="1289" max="1289" width="9" style="92" customWidth="1"/>
    <col min="1290" max="1290" width="8.85546875" style="92" customWidth="1"/>
    <col min="1291" max="1291" width="15" style="92" customWidth="1"/>
    <col min="1292" max="1292" width="9.140625" style="92"/>
    <col min="1293" max="1293" width="7.85546875" style="92" customWidth="1"/>
    <col min="1294" max="1294" width="15.42578125" style="92" customWidth="1"/>
    <col min="1295" max="1537" width="9.140625" style="92"/>
    <col min="1538" max="1538" width="3.85546875" style="92" customWidth="1"/>
    <col min="1539" max="1539" width="24.85546875" style="92" customWidth="1"/>
    <col min="1540" max="1540" width="12.28515625" style="92" customWidth="1"/>
    <col min="1541" max="1541" width="12" style="92" customWidth="1"/>
    <col min="1542" max="1542" width="12.140625" style="92" customWidth="1"/>
    <col min="1543" max="1544" width="11.42578125" style="92" customWidth="1"/>
    <col min="1545" max="1545" width="9" style="92" customWidth="1"/>
    <col min="1546" max="1546" width="8.85546875" style="92" customWidth="1"/>
    <col min="1547" max="1547" width="15" style="92" customWidth="1"/>
    <col min="1548" max="1548" width="9.140625" style="92"/>
    <col min="1549" max="1549" width="7.85546875" style="92" customWidth="1"/>
    <col min="1550" max="1550" width="15.42578125" style="92" customWidth="1"/>
    <col min="1551" max="1793" width="9.140625" style="92"/>
    <col min="1794" max="1794" width="3.85546875" style="92" customWidth="1"/>
    <col min="1795" max="1795" width="24.85546875" style="92" customWidth="1"/>
    <col min="1796" max="1796" width="12.28515625" style="92" customWidth="1"/>
    <col min="1797" max="1797" width="12" style="92" customWidth="1"/>
    <col min="1798" max="1798" width="12.140625" style="92" customWidth="1"/>
    <col min="1799" max="1800" width="11.42578125" style="92" customWidth="1"/>
    <col min="1801" max="1801" width="9" style="92" customWidth="1"/>
    <col min="1802" max="1802" width="8.85546875" style="92" customWidth="1"/>
    <col min="1803" max="1803" width="15" style="92" customWidth="1"/>
    <col min="1804" max="1804" width="9.140625" style="92"/>
    <col min="1805" max="1805" width="7.85546875" style="92" customWidth="1"/>
    <col min="1806" max="1806" width="15.42578125" style="92" customWidth="1"/>
    <col min="1807" max="2049" width="9.140625" style="92"/>
    <col min="2050" max="2050" width="3.85546875" style="92" customWidth="1"/>
    <col min="2051" max="2051" width="24.85546875" style="92" customWidth="1"/>
    <col min="2052" max="2052" width="12.28515625" style="92" customWidth="1"/>
    <col min="2053" max="2053" width="12" style="92" customWidth="1"/>
    <col min="2054" max="2054" width="12.140625" style="92" customWidth="1"/>
    <col min="2055" max="2056" width="11.42578125" style="92" customWidth="1"/>
    <col min="2057" max="2057" width="9" style="92" customWidth="1"/>
    <col min="2058" max="2058" width="8.85546875" style="92" customWidth="1"/>
    <col min="2059" max="2059" width="15" style="92" customWidth="1"/>
    <col min="2060" max="2060" width="9.140625" style="92"/>
    <col min="2061" max="2061" width="7.85546875" style="92" customWidth="1"/>
    <col min="2062" max="2062" width="15.42578125" style="92" customWidth="1"/>
    <col min="2063" max="2305" width="9.140625" style="92"/>
    <col min="2306" max="2306" width="3.85546875" style="92" customWidth="1"/>
    <col min="2307" max="2307" width="24.85546875" style="92" customWidth="1"/>
    <col min="2308" max="2308" width="12.28515625" style="92" customWidth="1"/>
    <col min="2309" max="2309" width="12" style="92" customWidth="1"/>
    <col min="2310" max="2310" width="12.140625" style="92" customWidth="1"/>
    <col min="2311" max="2312" width="11.42578125" style="92" customWidth="1"/>
    <col min="2313" max="2313" width="9" style="92" customWidth="1"/>
    <col min="2314" max="2314" width="8.85546875" style="92" customWidth="1"/>
    <col min="2315" max="2315" width="15" style="92" customWidth="1"/>
    <col min="2316" max="2316" width="9.140625" style="92"/>
    <col min="2317" max="2317" width="7.85546875" style="92" customWidth="1"/>
    <col min="2318" max="2318" width="15.42578125" style="92" customWidth="1"/>
    <col min="2319" max="2561" width="9.140625" style="92"/>
    <col min="2562" max="2562" width="3.85546875" style="92" customWidth="1"/>
    <col min="2563" max="2563" width="24.85546875" style="92" customWidth="1"/>
    <col min="2564" max="2564" width="12.28515625" style="92" customWidth="1"/>
    <col min="2565" max="2565" width="12" style="92" customWidth="1"/>
    <col min="2566" max="2566" width="12.140625" style="92" customWidth="1"/>
    <col min="2567" max="2568" width="11.42578125" style="92" customWidth="1"/>
    <col min="2569" max="2569" width="9" style="92" customWidth="1"/>
    <col min="2570" max="2570" width="8.85546875" style="92" customWidth="1"/>
    <col min="2571" max="2571" width="15" style="92" customWidth="1"/>
    <col min="2572" max="2572" width="9.140625" style="92"/>
    <col min="2573" max="2573" width="7.85546875" style="92" customWidth="1"/>
    <col min="2574" max="2574" width="15.42578125" style="92" customWidth="1"/>
    <col min="2575" max="2817" width="9.140625" style="92"/>
    <col min="2818" max="2818" width="3.85546875" style="92" customWidth="1"/>
    <col min="2819" max="2819" width="24.85546875" style="92" customWidth="1"/>
    <col min="2820" max="2820" width="12.28515625" style="92" customWidth="1"/>
    <col min="2821" max="2821" width="12" style="92" customWidth="1"/>
    <col min="2822" max="2822" width="12.140625" style="92" customWidth="1"/>
    <col min="2823" max="2824" width="11.42578125" style="92" customWidth="1"/>
    <col min="2825" max="2825" width="9" style="92" customWidth="1"/>
    <col min="2826" max="2826" width="8.85546875" style="92" customWidth="1"/>
    <col min="2827" max="2827" width="15" style="92" customWidth="1"/>
    <col min="2828" max="2828" width="9.140625" style="92"/>
    <col min="2829" max="2829" width="7.85546875" style="92" customWidth="1"/>
    <col min="2830" max="2830" width="15.42578125" style="92" customWidth="1"/>
    <col min="2831" max="3073" width="9.140625" style="92"/>
    <col min="3074" max="3074" width="3.85546875" style="92" customWidth="1"/>
    <col min="3075" max="3075" width="24.85546875" style="92" customWidth="1"/>
    <col min="3076" max="3076" width="12.28515625" style="92" customWidth="1"/>
    <col min="3077" max="3077" width="12" style="92" customWidth="1"/>
    <col min="3078" max="3078" width="12.140625" style="92" customWidth="1"/>
    <col min="3079" max="3080" width="11.42578125" style="92" customWidth="1"/>
    <col min="3081" max="3081" width="9" style="92" customWidth="1"/>
    <col min="3082" max="3082" width="8.85546875" style="92" customWidth="1"/>
    <col min="3083" max="3083" width="15" style="92" customWidth="1"/>
    <col min="3084" max="3084" width="9.140625" style="92"/>
    <col min="3085" max="3085" width="7.85546875" style="92" customWidth="1"/>
    <col min="3086" max="3086" width="15.42578125" style="92" customWidth="1"/>
    <col min="3087" max="3329" width="9.140625" style="92"/>
    <col min="3330" max="3330" width="3.85546875" style="92" customWidth="1"/>
    <col min="3331" max="3331" width="24.85546875" style="92" customWidth="1"/>
    <col min="3332" max="3332" width="12.28515625" style="92" customWidth="1"/>
    <col min="3333" max="3333" width="12" style="92" customWidth="1"/>
    <col min="3334" max="3334" width="12.140625" style="92" customWidth="1"/>
    <col min="3335" max="3336" width="11.42578125" style="92" customWidth="1"/>
    <col min="3337" max="3337" width="9" style="92" customWidth="1"/>
    <col min="3338" max="3338" width="8.85546875" style="92" customWidth="1"/>
    <col min="3339" max="3339" width="15" style="92" customWidth="1"/>
    <col min="3340" max="3340" width="9.140625" style="92"/>
    <col min="3341" max="3341" width="7.85546875" style="92" customWidth="1"/>
    <col min="3342" max="3342" width="15.42578125" style="92" customWidth="1"/>
    <col min="3343" max="3585" width="9.140625" style="92"/>
    <col min="3586" max="3586" width="3.85546875" style="92" customWidth="1"/>
    <col min="3587" max="3587" width="24.85546875" style="92" customWidth="1"/>
    <col min="3588" max="3588" width="12.28515625" style="92" customWidth="1"/>
    <col min="3589" max="3589" width="12" style="92" customWidth="1"/>
    <col min="3590" max="3590" width="12.140625" style="92" customWidth="1"/>
    <col min="3591" max="3592" width="11.42578125" style="92" customWidth="1"/>
    <col min="3593" max="3593" width="9" style="92" customWidth="1"/>
    <col min="3594" max="3594" width="8.85546875" style="92" customWidth="1"/>
    <col min="3595" max="3595" width="15" style="92" customWidth="1"/>
    <col min="3596" max="3596" width="9.140625" style="92"/>
    <col min="3597" max="3597" width="7.85546875" style="92" customWidth="1"/>
    <col min="3598" max="3598" width="15.42578125" style="92" customWidth="1"/>
    <col min="3599" max="3841" width="9.140625" style="92"/>
    <col min="3842" max="3842" width="3.85546875" style="92" customWidth="1"/>
    <col min="3843" max="3843" width="24.85546875" style="92" customWidth="1"/>
    <col min="3844" max="3844" width="12.28515625" style="92" customWidth="1"/>
    <col min="3845" max="3845" width="12" style="92" customWidth="1"/>
    <col min="3846" max="3846" width="12.140625" style="92" customWidth="1"/>
    <col min="3847" max="3848" width="11.42578125" style="92" customWidth="1"/>
    <col min="3849" max="3849" width="9" style="92" customWidth="1"/>
    <col min="3850" max="3850" width="8.85546875" style="92" customWidth="1"/>
    <col min="3851" max="3851" width="15" style="92" customWidth="1"/>
    <col min="3852" max="3852" width="9.140625" style="92"/>
    <col min="3853" max="3853" width="7.85546875" style="92" customWidth="1"/>
    <col min="3854" max="3854" width="15.42578125" style="92" customWidth="1"/>
    <col min="3855" max="4097" width="9.140625" style="92"/>
    <col min="4098" max="4098" width="3.85546875" style="92" customWidth="1"/>
    <col min="4099" max="4099" width="24.85546875" style="92" customWidth="1"/>
    <col min="4100" max="4100" width="12.28515625" style="92" customWidth="1"/>
    <col min="4101" max="4101" width="12" style="92" customWidth="1"/>
    <col min="4102" max="4102" width="12.140625" style="92" customWidth="1"/>
    <col min="4103" max="4104" width="11.42578125" style="92" customWidth="1"/>
    <col min="4105" max="4105" width="9" style="92" customWidth="1"/>
    <col min="4106" max="4106" width="8.85546875" style="92" customWidth="1"/>
    <col min="4107" max="4107" width="15" style="92" customWidth="1"/>
    <col min="4108" max="4108" width="9.140625" style="92"/>
    <col min="4109" max="4109" width="7.85546875" style="92" customWidth="1"/>
    <col min="4110" max="4110" width="15.42578125" style="92" customWidth="1"/>
    <col min="4111" max="4353" width="9.140625" style="92"/>
    <col min="4354" max="4354" width="3.85546875" style="92" customWidth="1"/>
    <col min="4355" max="4355" width="24.85546875" style="92" customWidth="1"/>
    <col min="4356" max="4356" width="12.28515625" style="92" customWidth="1"/>
    <col min="4357" max="4357" width="12" style="92" customWidth="1"/>
    <col min="4358" max="4358" width="12.140625" style="92" customWidth="1"/>
    <col min="4359" max="4360" width="11.42578125" style="92" customWidth="1"/>
    <col min="4361" max="4361" width="9" style="92" customWidth="1"/>
    <col min="4362" max="4362" width="8.85546875" style="92" customWidth="1"/>
    <col min="4363" max="4363" width="15" style="92" customWidth="1"/>
    <col min="4364" max="4364" width="9.140625" style="92"/>
    <col min="4365" max="4365" width="7.85546875" style="92" customWidth="1"/>
    <col min="4366" max="4366" width="15.42578125" style="92" customWidth="1"/>
    <col min="4367" max="4609" width="9.140625" style="92"/>
    <col min="4610" max="4610" width="3.85546875" style="92" customWidth="1"/>
    <col min="4611" max="4611" width="24.85546875" style="92" customWidth="1"/>
    <col min="4612" max="4612" width="12.28515625" style="92" customWidth="1"/>
    <col min="4613" max="4613" width="12" style="92" customWidth="1"/>
    <col min="4614" max="4614" width="12.140625" style="92" customWidth="1"/>
    <col min="4615" max="4616" width="11.42578125" style="92" customWidth="1"/>
    <col min="4617" max="4617" width="9" style="92" customWidth="1"/>
    <col min="4618" max="4618" width="8.85546875" style="92" customWidth="1"/>
    <col min="4619" max="4619" width="15" style="92" customWidth="1"/>
    <col min="4620" max="4620" width="9.140625" style="92"/>
    <col min="4621" max="4621" width="7.85546875" style="92" customWidth="1"/>
    <col min="4622" max="4622" width="15.42578125" style="92" customWidth="1"/>
    <col min="4623" max="4865" width="9.140625" style="92"/>
    <col min="4866" max="4866" width="3.85546875" style="92" customWidth="1"/>
    <col min="4867" max="4867" width="24.85546875" style="92" customWidth="1"/>
    <col min="4868" max="4868" width="12.28515625" style="92" customWidth="1"/>
    <col min="4869" max="4869" width="12" style="92" customWidth="1"/>
    <col min="4870" max="4870" width="12.140625" style="92" customWidth="1"/>
    <col min="4871" max="4872" width="11.42578125" style="92" customWidth="1"/>
    <col min="4873" max="4873" width="9" style="92" customWidth="1"/>
    <col min="4874" max="4874" width="8.85546875" style="92" customWidth="1"/>
    <col min="4875" max="4875" width="15" style="92" customWidth="1"/>
    <col min="4876" max="4876" width="9.140625" style="92"/>
    <col min="4877" max="4877" width="7.85546875" style="92" customWidth="1"/>
    <col min="4878" max="4878" width="15.42578125" style="92" customWidth="1"/>
    <col min="4879" max="5121" width="9.140625" style="92"/>
    <col min="5122" max="5122" width="3.85546875" style="92" customWidth="1"/>
    <col min="5123" max="5123" width="24.85546875" style="92" customWidth="1"/>
    <col min="5124" max="5124" width="12.28515625" style="92" customWidth="1"/>
    <col min="5125" max="5125" width="12" style="92" customWidth="1"/>
    <col min="5126" max="5126" width="12.140625" style="92" customWidth="1"/>
    <col min="5127" max="5128" width="11.42578125" style="92" customWidth="1"/>
    <col min="5129" max="5129" width="9" style="92" customWidth="1"/>
    <col min="5130" max="5130" width="8.85546875" style="92" customWidth="1"/>
    <col min="5131" max="5131" width="15" style="92" customWidth="1"/>
    <col min="5132" max="5132" width="9.140625" style="92"/>
    <col min="5133" max="5133" width="7.85546875" style="92" customWidth="1"/>
    <col min="5134" max="5134" width="15.42578125" style="92" customWidth="1"/>
    <col min="5135" max="5377" width="9.140625" style="92"/>
    <col min="5378" max="5378" width="3.85546875" style="92" customWidth="1"/>
    <col min="5379" max="5379" width="24.85546875" style="92" customWidth="1"/>
    <col min="5380" max="5380" width="12.28515625" style="92" customWidth="1"/>
    <col min="5381" max="5381" width="12" style="92" customWidth="1"/>
    <col min="5382" max="5382" width="12.140625" style="92" customWidth="1"/>
    <col min="5383" max="5384" width="11.42578125" style="92" customWidth="1"/>
    <col min="5385" max="5385" width="9" style="92" customWidth="1"/>
    <col min="5386" max="5386" width="8.85546875" style="92" customWidth="1"/>
    <col min="5387" max="5387" width="15" style="92" customWidth="1"/>
    <col min="5388" max="5388" width="9.140625" style="92"/>
    <col min="5389" max="5389" width="7.85546875" style="92" customWidth="1"/>
    <col min="5390" max="5390" width="15.42578125" style="92" customWidth="1"/>
    <col min="5391" max="5633" width="9.140625" style="92"/>
    <col min="5634" max="5634" width="3.85546875" style="92" customWidth="1"/>
    <col min="5635" max="5635" width="24.85546875" style="92" customWidth="1"/>
    <col min="5636" max="5636" width="12.28515625" style="92" customWidth="1"/>
    <col min="5637" max="5637" width="12" style="92" customWidth="1"/>
    <col min="5638" max="5638" width="12.140625" style="92" customWidth="1"/>
    <col min="5639" max="5640" width="11.42578125" style="92" customWidth="1"/>
    <col min="5641" max="5641" width="9" style="92" customWidth="1"/>
    <col min="5642" max="5642" width="8.85546875" style="92" customWidth="1"/>
    <col min="5643" max="5643" width="15" style="92" customWidth="1"/>
    <col min="5644" max="5644" width="9.140625" style="92"/>
    <col min="5645" max="5645" width="7.85546875" style="92" customWidth="1"/>
    <col min="5646" max="5646" width="15.42578125" style="92" customWidth="1"/>
    <col min="5647" max="5889" width="9.140625" style="92"/>
    <col min="5890" max="5890" width="3.85546875" style="92" customWidth="1"/>
    <col min="5891" max="5891" width="24.85546875" style="92" customWidth="1"/>
    <col min="5892" max="5892" width="12.28515625" style="92" customWidth="1"/>
    <col min="5893" max="5893" width="12" style="92" customWidth="1"/>
    <col min="5894" max="5894" width="12.140625" style="92" customWidth="1"/>
    <col min="5895" max="5896" width="11.42578125" style="92" customWidth="1"/>
    <col min="5897" max="5897" width="9" style="92" customWidth="1"/>
    <col min="5898" max="5898" width="8.85546875" style="92" customWidth="1"/>
    <col min="5899" max="5899" width="15" style="92" customWidth="1"/>
    <col min="5900" max="5900" width="9.140625" style="92"/>
    <col min="5901" max="5901" width="7.85546875" style="92" customWidth="1"/>
    <col min="5902" max="5902" width="15.42578125" style="92" customWidth="1"/>
    <col min="5903" max="6145" width="9.140625" style="92"/>
    <col min="6146" max="6146" width="3.85546875" style="92" customWidth="1"/>
    <col min="6147" max="6147" width="24.85546875" style="92" customWidth="1"/>
    <col min="6148" max="6148" width="12.28515625" style="92" customWidth="1"/>
    <col min="6149" max="6149" width="12" style="92" customWidth="1"/>
    <col min="6150" max="6150" width="12.140625" style="92" customWidth="1"/>
    <col min="6151" max="6152" width="11.42578125" style="92" customWidth="1"/>
    <col min="6153" max="6153" width="9" style="92" customWidth="1"/>
    <col min="6154" max="6154" width="8.85546875" style="92" customWidth="1"/>
    <col min="6155" max="6155" width="15" style="92" customWidth="1"/>
    <col min="6156" max="6156" width="9.140625" style="92"/>
    <col min="6157" max="6157" width="7.85546875" style="92" customWidth="1"/>
    <col min="6158" max="6158" width="15.42578125" style="92" customWidth="1"/>
    <col min="6159" max="6401" width="9.140625" style="92"/>
    <col min="6402" max="6402" width="3.85546875" style="92" customWidth="1"/>
    <col min="6403" max="6403" width="24.85546875" style="92" customWidth="1"/>
    <col min="6404" max="6404" width="12.28515625" style="92" customWidth="1"/>
    <col min="6405" max="6405" width="12" style="92" customWidth="1"/>
    <col min="6406" max="6406" width="12.140625" style="92" customWidth="1"/>
    <col min="6407" max="6408" width="11.42578125" style="92" customWidth="1"/>
    <col min="6409" max="6409" width="9" style="92" customWidth="1"/>
    <col min="6410" max="6410" width="8.85546875" style="92" customWidth="1"/>
    <col min="6411" max="6411" width="15" style="92" customWidth="1"/>
    <col min="6412" max="6412" width="9.140625" style="92"/>
    <col min="6413" max="6413" width="7.85546875" style="92" customWidth="1"/>
    <col min="6414" max="6414" width="15.42578125" style="92" customWidth="1"/>
    <col min="6415" max="6657" width="9.140625" style="92"/>
    <col min="6658" max="6658" width="3.85546875" style="92" customWidth="1"/>
    <col min="6659" max="6659" width="24.85546875" style="92" customWidth="1"/>
    <col min="6660" max="6660" width="12.28515625" style="92" customWidth="1"/>
    <col min="6661" max="6661" width="12" style="92" customWidth="1"/>
    <col min="6662" max="6662" width="12.140625" style="92" customWidth="1"/>
    <col min="6663" max="6664" width="11.42578125" style="92" customWidth="1"/>
    <col min="6665" max="6665" width="9" style="92" customWidth="1"/>
    <col min="6666" max="6666" width="8.85546875" style="92" customWidth="1"/>
    <col min="6667" max="6667" width="15" style="92" customWidth="1"/>
    <col min="6668" max="6668" width="9.140625" style="92"/>
    <col min="6669" max="6669" width="7.85546875" style="92" customWidth="1"/>
    <col min="6670" max="6670" width="15.42578125" style="92" customWidth="1"/>
    <col min="6671" max="6913" width="9.140625" style="92"/>
    <col min="6914" max="6914" width="3.85546875" style="92" customWidth="1"/>
    <col min="6915" max="6915" width="24.85546875" style="92" customWidth="1"/>
    <col min="6916" max="6916" width="12.28515625" style="92" customWidth="1"/>
    <col min="6917" max="6917" width="12" style="92" customWidth="1"/>
    <col min="6918" max="6918" width="12.140625" style="92" customWidth="1"/>
    <col min="6919" max="6920" width="11.42578125" style="92" customWidth="1"/>
    <col min="6921" max="6921" width="9" style="92" customWidth="1"/>
    <col min="6922" max="6922" width="8.85546875" style="92" customWidth="1"/>
    <col min="6923" max="6923" width="15" style="92" customWidth="1"/>
    <col min="6924" max="6924" width="9.140625" style="92"/>
    <col min="6925" max="6925" width="7.85546875" style="92" customWidth="1"/>
    <col min="6926" max="6926" width="15.42578125" style="92" customWidth="1"/>
    <col min="6927" max="7169" width="9.140625" style="92"/>
    <col min="7170" max="7170" width="3.85546875" style="92" customWidth="1"/>
    <col min="7171" max="7171" width="24.85546875" style="92" customWidth="1"/>
    <col min="7172" max="7172" width="12.28515625" style="92" customWidth="1"/>
    <col min="7173" max="7173" width="12" style="92" customWidth="1"/>
    <col min="7174" max="7174" width="12.140625" style="92" customWidth="1"/>
    <col min="7175" max="7176" width="11.42578125" style="92" customWidth="1"/>
    <col min="7177" max="7177" width="9" style="92" customWidth="1"/>
    <col min="7178" max="7178" width="8.85546875" style="92" customWidth="1"/>
    <col min="7179" max="7179" width="15" style="92" customWidth="1"/>
    <col min="7180" max="7180" width="9.140625" style="92"/>
    <col min="7181" max="7181" width="7.85546875" style="92" customWidth="1"/>
    <col min="7182" max="7182" width="15.42578125" style="92" customWidth="1"/>
    <col min="7183" max="7425" width="9.140625" style="92"/>
    <col min="7426" max="7426" width="3.85546875" style="92" customWidth="1"/>
    <col min="7427" max="7427" width="24.85546875" style="92" customWidth="1"/>
    <col min="7428" max="7428" width="12.28515625" style="92" customWidth="1"/>
    <col min="7429" max="7429" width="12" style="92" customWidth="1"/>
    <col min="7430" max="7430" width="12.140625" style="92" customWidth="1"/>
    <col min="7431" max="7432" width="11.42578125" style="92" customWidth="1"/>
    <col min="7433" max="7433" width="9" style="92" customWidth="1"/>
    <col min="7434" max="7434" width="8.85546875" style="92" customWidth="1"/>
    <col min="7435" max="7435" width="15" style="92" customWidth="1"/>
    <col min="7436" max="7436" width="9.140625" style="92"/>
    <col min="7437" max="7437" width="7.85546875" style="92" customWidth="1"/>
    <col min="7438" max="7438" width="15.42578125" style="92" customWidth="1"/>
    <col min="7439" max="7681" width="9.140625" style="92"/>
    <col min="7682" max="7682" width="3.85546875" style="92" customWidth="1"/>
    <col min="7683" max="7683" width="24.85546875" style="92" customWidth="1"/>
    <col min="7684" max="7684" width="12.28515625" style="92" customWidth="1"/>
    <col min="7685" max="7685" width="12" style="92" customWidth="1"/>
    <col min="7686" max="7686" width="12.140625" style="92" customWidth="1"/>
    <col min="7687" max="7688" width="11.42578125" style="92" customWidth="1"/>
    <col min="7689" max="7689" width="9" style="92" customWidth="1"/>
    <col min="7690" max="7690" width="8.85546875" style="92" customWidth="1"/>
    <col min="7691" max="7691" width="15" style="92" customWidth="1"/>
    <col min="7692" max="7692" width="9.140625" style="92"/>
    <col min="7693" max="7693" width="7.85546875" style="92" customWidth="1"/>
    <col min="7694" max="7694" width="15.42578125" style="92" customWidth="1"/>
    <col min="7695" max="7937" width="9.140625" style="92"/>
    <col min="7938" max="7938" width="3.85546875" style="92" customWidth="1"/>
    <col min="7939" max="7939" width="24.85546875" style="92" customWidth="1"/>
    <col min="7940" max="7940" width="12.28515625" style="92" customWidth="1"/>
    <col min="7941" max="7941" width="12" style="92" customWidth="1"/>
    <col min="7942" max="7942" width="12.140625" style="92" customWidth="1"/>
    <col min="7943" max="7944" width="11.42578125" style="92" customWidth="1"/>
    <col min="7945" max="7945" width="9" style="92" customWidth="1"/>
    <col min="7946" max="7946" width="8.85546875" style="92" customWidth="1"/>
    <col min="7947" max="7947" width="15" style="92" customWidth="1"/>
    <col min="7948" max="7948" width="9.140625" style="92"/>
    <col min="7949" max="7949" width="7.85546875" style="92" customWidth="1"/>
    <col min="7950" max="7950" width="15.42578125" style="92" customWidth="1"/>
    <col min="7951" max="8193" width="9.140625" style="92"/>
    <col min="8194" max="8194" width="3.85546875" style="92" customWidth="1"/>
    <col min="8195" max="8195" width="24.85546875" style="92" customWidth="1"/>
    <col min="8196" max="8196" width="12.28515625" style="92" customWidth="1"/>
    <col min="8197" max="8197" width="12" style="92" customWidth="1"/>
    <col min="8198" max="8198" width="12.140625" style="92" customWidth="1"/>
    <col min="8199" max="8200" width="11.42578125" style="92" customWidth="1"/>
    <col min="8201" max="8201" width="9" style="92" customWidth="1"/>
    <col min="8202" max="8202" width="8.85546875" style="92" customWidth="1"/>
    <col min="8203" max="8203" width="15" style="92" customWidth="1"/>
    <col min="8204" max="8204" width="9.140625" style="92"/>
    <col min="8205" max="8205" width="7.85546875" style="92" customWidth="1"/>
    <col min="8206" max="8206" width="15.42578125" style="92" customWidth="1"/>
    <col min="8207" max="8449" width="9.140625" style="92"/>
    <col min="8450" max="8450" width="3.85546875" style="92" customWidth="1"/>
    <col min="8451" max="8451" width="24.85546875" style="92" customWidth="1"/>
    <col min="8452" max="8452" width="12.28515625" style="92" customWidth="1"/>
    <col min="8453" max="8453" width="12" style="92" customWidth="1"/>
    <col min="8454" max="8454" width="12.140625" style="92" customWidth="1"/>
    <col min="8455" max="8456" width="11.42578125" style="92" customWidth="1"/>
    <col min="8457" max="8457" width="9" style="92" customWidth="1"/>
    <col min="8458" max="8458" width="8.85546875" style="92" customWidth="1"/>
    <col min="8459" max="8459" width="15" style="92" customWidth="1"/>
    <col min="8460" max="8460" width="9.140625" style="92"/>
    <col min="8461" max="8461" width="7.85546875" style="92" customWidth="1"/>
    <col min="8462" max="8462" width="15.42578125" style="92" customWidth="1"/>
    <col min="8463" max="8705" width="9.140625" style="92"/>
    <col min="8706" max="8706" width="3.85546875" style="92" customWidth="1"/>
    <col min="8707" max="8707" width="24.85546875" style="92" customWidth="1"/>
    <col min="8708" max="8708" width="12.28515625" style="92" customWidth="1"/>
    <col min="8709" max="8709" width="12" style="92" customWidth="1"/>
    <col min="8710" max="8710" width="12.140625" style="92" customWidth="1"/>
    <col min="8711" max="8712" width="11.42578125" style="92" customWidth="1"/>
    <col min="8713" max="8713" width="9" style="92" customWidth="1"/>
    <col min="8714" max="8714" width="8.85546875" style="92" customWidth="1"/>
    <col min="8715" max="8715" width="15" style="92" customWidth="1"/>
    <col min="8716" max="8716" width="9.140625" style="92"/>
    <col min="8717" max="8717" width="7.85546875" style="92" customWidth="1"/>
    <col min="8718" max="8718" width="15.42578125" style="92" customWidth="1"/>
    <col min="8719" max="8961" width="9.140625" style="92"/>
    <col min="8962" max="8962" width="3.85546875" style="92" customWidth="1"/>
    <col min="8963" max="8963" width="24.85546875" style="92" customWidth="1"/>
    <col min="8964" max="8964" width="12.28515625" style="92" customWidth="1"/>
    <col min="8965" max="8965" width="12" style="92" customWidth="1"/>
    <col min="8966" max="8966" width="12.140625" style="92" customWidth="1"/>
    <col min="8967" max="8968" width="11.42578125" style="92" customWidth="1"/>
    <col min="8969" max="8969" width="9" style="92" customWidth="1"/>
    <col min="8970" max="8970" width="8.85546875" style="92" customWidth="1"/>
    <col min="8971" max="8971" width="15" style="92" customWidth="1"/>
    <col min="8972" max="8972" width="9.140625" style="92"/>
    <col min="8973" max="8973" width="7.85546875" style="92" customWidth="1"/>
    <col min="8974" max="8974" width="15.42578125" style="92" customWidth="1"/>
    <col min="8975" max="9217" width="9.140625" style="92"/>
    <col min="9218" max="9218" width="3.85546875" style="92" customWidth="1"/>
    <col min="9219" max="9219" width="24.85546875" style="92" customWidth="1"/>
    <col min="9220" max="9220" width="12.28515625" style="92" customWidth="1"/>
    <col min="9221" max="9221" width="12" style="92" customWidth="1"/>
    <col min="9222" max="9222" width="12.140625" style="92" customWidth="1"/>
    <col min="9223" max="9224" width="11.42578125" style="92" customWidth="1"/>
    <col min="9225" max="9225" width="9" style="92" customWidth="1"/>
    <col min="9226" max="9226" width="8.85546875" style="92" customWidth="1"/>
    <col min="9227" max="9227" width="15" style="92" customWidth="1"/>
    <col min="9228" max="9228" width="9.140625" style="92"/>
    <col min="9229" max="9229" width="7.85546875" style="92" customWidth="1"/>
    <col min="9230" max="9230" width="15.42578125" style="92" customWidth="1"/>
    <col min="9231" max="9473" width="9.140625" style="92"/>
    <col min="9474" max="9474" width="3.85546875" style="92" customWidth="1"/>
    <col min="9475" max="9475" width="24.85546875" style="92" customWidth="1"/>
    <col min="9476" max="9476" width="12.28515625" style="92" customWidth="1"/>
    <col min="9477" max="9477" width="12" style="92" customWidth="1"/>
    <col min="9478" max="9478" width="12.140625" style="92" customWidth="1"/>
    <col min="9479" max="9480" width="11.42578125" style="92" customWidth="1"/>
    <col min="9481" max="9481" width="9" style="92" customWidth="1"/>
    <col min="9482" max="9482" width="8.85546875" style="92" customWidth="1"/>
    <col min="9483" max="9483" width="15" style="92" customWidth="1"/>
    <col min="9484" max="9484" width="9.140625" style="92"/>
    <col min="9485" max="9485" width="7.85546875" style="92" customWidth="1"/>
    <col min="9486" max="9486" width="15.42578125" style="92" customWidth="1"/>
    <col min="9487" max="9729" width="9.140625" style="92"/>
    <col min="9730" max="9730" width="3.85546875" style="92" customWidth="1"/>
    <col min="9731" max="9731" width="24.85546875" style="92" customWidth="1"/>
    <col min="9732" max="9732" width="12.28515625" style="92" customWidth="1"/>
    <col min="9733" max="9733" width="12" style="92" customWidth="1"/>
    <col min="9734" max="9734" width="12.140625" style="92" customWidth="1"/>
    <col min="9735" max="9736" width="11.42578125" style="92" customWidth="1"/>
    <col min="9737" max="9737" width="9" style="92" customWidth="1"/>
    <col min="9738" max="9738" width="8.85546875" style="92" customWidth="1"/>
    <col min="9739" max="9739" width="15" style="92" customWidth="1"/>
    <col min="9740" max="9740" width="9.140625" style="92"/>
    <col min="9741" max="9741" width="7.85546875" style="92" customWidth="1"/>
    <col min="9742" max="9742" width="15.42578125" style="92" customWidth="1"/>
    <col min="9743" max="9985" width="9.140625" style="92"/>
    <col min="9986" max="9986" width="3.85546875" style="92" customWidth="1"/>
    <col min="9987" max="9987" width="24.85546875" style="92" customWidth="1"/>
    <col min="9988" max="9988" width="12.28515625" style="92" customWidth="1"/>
    <col min="9989" max="9989" width="12" style="92" customWidth="1"/>
    <col min="9990" max="9990" width="12.140625" style="92" customWidth="1"/>
    <col min="9991" max="9992" width="11.42578125" style="92" customWidth="1"/>
    <col min="9993" max="9993" width="9" style="92" customWidth="1"/>
    <col min="9994" max="9994" width="8.85546875" style="92" customWidth="1"/>
    <col min="9995" max="9995" width="15" style="92" customWidth="1"/>
    <col min="9996" max="9996" width="9.140625" style="92"/>
    <col min="9997" max="9997" width="7.85546875" style="92" customWidth="1"/>
    <col min="9998" max="9998" width="15.42578125" style="92" customWidth="1"/>
    <col min="9999" max="10241" width="9.140625" style="92"/>
    <col min="10242" max="10242" width="3.85546875" style="92" customWidth="1"/>
    <col min="10243" max="10243" width="24.85546875" style="92" customWidth="1"/>
    <col min="10244" max="10244" width="12.28515625" style="92" customWidth="1"/>
    <col min="10245" max="10245" width="12" style="92" customWidth="1"/>
    <col min="10246" max="10246" width="12.140625" style="92" customWidth="1"/>
    <col min="10247" max="10248" width="11.42578125" style="92" customWidth="1"/>
    <col min="10249" max="10249" width="9" style="92" customWidth="1"/>
    <col min="10250" max="10250" width="8.85546875" style="92" customWidth="1"/>
    <col min="10251" max="10251" width="15" style="92" customWidth="1"/>
    <col min="10252" max="10252" width="9.140625" style="92"/>
    <col min="10253" max="10253" width="7.85546875" style="92" customWidth="1"/>
    <col min="10254" max="10254" width="15.42578125" style="92" customWidth="1"/>
    <col min="10255" max="10497" width="9.140625" style="92"/>
    <col min="10498" max="10498" width="3.85546875" style="92" customWidth="1"/>
    <col min="10499" max="10499" width="24.85546875" style="92" customWidth="1"/>
    <col min="10500" max="10500" width="12.28515625" style="92" customWidth="1"/>
    <col min="10501" max="10501" width="12" style="92" customWidth="1"/>
    <col min="10502" max="10502" width="12.140625" style="92" customWidth="1"/>
    <col min="10503" max="10504" width="11.42578125" style="92" customWidth="1"/>
    <col min="10505" max="10505" width="9" style="92" customWidth="1"/>
    <col min="10506" max="10506" width="8.85546875" style="92" customWidth="1"/>
    <col min="10507" max="10507" width="15" style="92" customWidth="1"/>
    <col min="10508" max="10508" width="9.140625" style="92"/>
    <col min="10509" max="10509" width="7.85546875" style="92" customWidth="1"/>
    <col min="10510" max="10510" width="15.42578125" style="92" customWidth="1"/>
    <col min="10511" max="10753" width="9.140625" style="92"/>
    <col min="10754" max="10754" width="3.85546875" style="92" customWidth="1"/>
    <col min="10755" max="10755" width="24.85546875" style="92" customWidth="1"/>
    <col min="10756" max="10756" width="12.28515625" style="92" customWidth="1"/>
    <col min="10757" max="10757" width="12" style="92" customWidth="1"/>
    <col min="10758" max="10758" width="12.140625" style="92" customWidth="1"/>
    <col min="10759" max="10760" width="11.42578125" style="92" customWidth="1"/>
    <col min="10761" max="10761" width="9" style="92" customWidth="1"/>
    <col min="10762" max="10762" width="8.85546875" style="92" customWidth="1"/>
    <col min="10763" max="10763" width="15" style="92" customWidth="1"/>
    <col min="10764" max="10764" width="9.140625" style="92"/>
    <col min="10765" max="10765" width="7.85546875" style="92" customWidth="1"/>
    <col min="10766" max="10766" width="15.42578125" style="92" customWidth="1"/>
    <col min="10767" max="11009" width="9.140625" style="92"/>
    <col min="11010" max="11010" width="3.85546875" style="92" customWidth="1"/>
    <col min="11011" max="11011" width="24.85546875" style="92" customWidth="1"/>
    <col min="11012" max="11012" width="12.28515625" style="92" customWidth="1"/>
    <col min="11013" max="11013" width="12" style="92" customWidth="1"/>
    <col min="11014" max="11014" width="12.140625" style="92" customWidth="1"/>
    <col min="11015" max="11016" width="11.42578125" style="92" customWidth="1"/>
    <col min="11017" max="11017" width="9" style="92" customWidth="1"/>
    <col min="11018" max="11018" width="8.85546875" style="92" customWidth="1"/>
    <col min="11019" max="11019" width="15" style="92" customWidth="1"/>
    <col min="11020" max="11020" width="9.140625" style="92"/>
    <col min="11021" max="11021" width="7.85546875" style="92" customWidth="1"/>
    <col min="11022" max="11022" width="15.42578125" style="92" customWidth="1"/>
    <col min="11023" max="11265" width="9.140625" style="92"/>
    <col min="11266" max="11266" width="3.85546875" style="92" customWidth="1"/>
    <col min="11267" max="11267" width="24.85546875" style="92" customWidth="1"/>
    <col min="11268" max="11268" width="12.28515625" style="92" customWidth="1"/>
    <col min="11269" max="11269" width="12" style="92" customWidth="1"/>
    <col min="11270" max="11270" width="12.140625" style="92" customWidth="1"/>
    <col min="11271" max="11272" width="11.42578125" style="92" customWidth="1"/>
    <col min="11273" max="11273" width="9" style="92" customWidth="1"/>
    <col min="11274" max="11274" width="8.85546875" style="92" customWidth="1"/>
    <col min="11275" max="11275" width="15" style="92" customWidth="1"/>
    <col min="11276" max="11276" width="9.140625" style="92"/>
    <col min="11277" max="11277" width="7.85546875" style="92" customWidth="1"/>
    <col min="11278" max="11278" width="15.42578125" style="92" customWidth="1"/>
    <col min="11279" max="11521" width="9.140625" style="92"/>
    <col min="11522" max="11522" width="3.85546875" style="92" customWidth="1"/>
    <col min="11523" max="11523" width="24.85546875" style="92" customWidth="1"/>
    <col min="11524" max="11524" width="12.28515625" style="92" customWidth="1"/>
    <col min="11525" max="11525" width="12" style="92" customWidth="1"/>
    <col min="11526" max="11526" width="12.140625" style="92" customWidth="1"/>
    <col min="11527" max="11528" width="11.42578125" style="92" customWidth="1"/>
    <col min="11529" max="11529" width="9" style="92" customWidth="1"/>
    <col min="11530" max="11530" width="8.85546875" style="92" customWidth="1"/>
    <col min="11531" max="11531" width="15" style="92" customWidth="1"/>
    <col min="11532" max="11532" width="9.140625" style="92"/>
    <col min="11533" max="11533" width="7.85546875" style="92" customWidth="1"/>
    <col min="11534" max="11534" width="15.42578125" style="92" customWidth="1"/>
    <col min="11535" max="11777" width="9.140625" style="92"/>
    <col min="11778" max="11778" width="3.85546875" style="92" customWidth="1"/>
    <col min="11779" max="11779" width="24.85546875" style="92" customWidth="1"/>
    <col min="11780" max="11780" width="12.28515625" style="92" customWidth="1"/>
    <col min="11781" max="11781" width="12" style="92" customWidth="1"/>
    <col min="11782" max="11782" width="12.140625" style="92" customWidth="1"/>
    <col min="11783" max="11784" width="11.42578125" style="92" customWidth="1"/>
    <col min="11785" max="11785" width="9" style="92" customWidth="1"/>
    <col min="11786" max="11786" width="8.85546875" style="92" customWidth="1"/>
    <col min="11787" max="11787" width="15" style="92" customWidth="1"/>
    <col min="11788" max="11788" width="9.140625" style="92"/>
    <col min="11789" max="11789" width="7.85546875" style="92" customWidth="1"/>
    <col min="11790" max="11790" width="15.42578125" style="92" customWidth="1"/>
    <col min="11791" max="12033" width="9.140625" style="92"/>
    <col min="12034" max="12034" width="3.85546875" style="92" customWidth="1"/>
    <col min="12035" max="12035" width="24.85546875" style="92" customWidth="1"/>
    <col min="12036" max="12036" width="12.28515625" style="92" customWidth="1"/>
    <col min="12037" max="12037" width="12" style="92" customWidth="1"/>
    <col min="12038" max="12038" width="12.140625" style="92" customWidth="1"/>
    <col min="12039" max="12040" width="11.42578125" style="92" customWidth="1"/>
    <col min="12041" max="12041" width="9" style="92" customWidth="1"/>
    <col min="12042" max="12042" width="8.85546875" style="92" customWidth="1"/>
    <col min="12043" max="12043" width="15" style="92" customWidth="1"/>
    <col min="12044" max="12044" width="9.140625" style="92"/>
    <col min="12045" max="12045" width="7.85546875" style="92" customWidth="1"/>
    <col min="12046" max="12046" width="15.42578125" style="92" customWidth="1"/>
    <col min="12047" max="12289" width="9.140625" style="92"/>
    <col min="12290" max="12290" width="3.85546875" style="92" customWidth="1"/>
    <col min="12291" max="12291" width="24.85546875" style="92" customWidth="1"/>
    <col min="12292" max="12292" width="12.28515625" style="92" customWidth="1"/>
    <col min="12293" max="12293" width="12" style="92" customWidth="1"/>
    <col min="12294" max="12294" width="12.140625" style="92" customWidth="1"/>
    <col min="12295" max="12296" width="11.42578125" style="92" customWidth="1"/>
    <col min="12297" max="12297" width="9" style="92" customWidth="1"/>
    <col min="12298" max="12298" width="8.85546875" style="92" customWidth="1"/>
    <col min="12299" max="12299" width="15" style="92" customWidth="1"/>
    <col min="12300" max="12300" width="9.140625" style="92"/>
    <col min="12301" max="12301" width="7.85546875" style="92" customWidth="1"/>
    <col min="12302" max="12302" width="15.42578125" style="92" customWidth="1"/>
    <col min="12303" max="12545" width="9.140625" style="92"/>
    <col min="12546" max="12546" width="3.85546875" style="92" customWidth="1"/>
    <col min="12547" max="12547" width="24.85546875" style="92" customWidth="1"/>
    <col min="12548" max="12548" width="12.28515625" style="92" customWidth="1"/>
    <col min="12549" max="12549" width="12" style="92" customWidth="1"/>
    <col min="12550" max="12550" width="12.140625" style="92" customWidth="1"/>
    <col min="12551" max="12552" width="11.42578125" style="92" customWidth="1"/>
    <col min="12553" max="12553" width="9" style="92" customWidth="1"/>
    <col min="12554" max="12554" width="8.85546875" style="92" customWidth="1"/>
    <col min="12555" max="12555" width="15" style="92" customWidth="1"/>
    <col min="12556" max="12556" width="9.140625" style="92"/>
    <col min="12557" max="12557" width="7.85546875" style="92" customWidth="1"/>
    <col min="12558" max="12558" width="15.42578125" style="92" customWidth="1"/>
    <col min="12559" max="12801" width="9.140625" style="92"/>
    <col min="12802" max="12802" width="3.85546875" style="92" customWidth="1"/>
    <col min="12803" max="12803" width="24.85546875" style="92" customWidth="1"/>
    <col min="12804" max="12804" width="12.28515625" style="92" customWidth="1"/>
    <col min="12805" max="12805" width="12" style="92" customWidth="1"/>
    <col min="12806" max="12806" width="12.140625" style="92" customWidth="1"/>
    <col min="12807" max="12808" width="11.42578125" style="92" customWidth="1"/>
    <col min="12809" max="12809" width="9" style="92" customWidth="1"/>
    <col min="12810" max="12810" width="8.85546875" style="92" customWidth="1"/>
    <col min="12811" max="12811" width="15" style="92" customWidth="1"/>
    <col min="12812" max="12812" width="9.140625" style="92"/>
    <col min="12813" max="12813" width="7.85546875" style="92" customWidth="1"/>
    <col min="12814" max="12814" width="15.42578125" style="92" customWidth="1"/>
    <col min="12815" max="13057" width="9.140625" style="92"/>
    <col min="13058" max="13058" width="3.85546875" style="92" customWidth="1"/>
    <col min="13059" max="13059" width="24.85546875" style="92" customWidth="1"/>
    <col min="13060" max="13060" width="12.28515625" style="92" customWidth="1"/>
    <col min="13061" max="13061" width="12" style="92" customWidth="1"/>
    <col min="13062" max="13062" width="12.140625" style="92" customWidth="1"/>
    <col min="13063" max="13064" width="11.42578125" style="92" customWidth="1"/>
    <col min="13065" max="13065" width="9" style="92" customWidth="1"/>
    <col min="13066" max="13066" width="8.85546875" style="92" customWidth="1"/>
    <col min="13067" max="13067" width="15" style="92" customWidth="1"/>
    <col min="13068" max="13068" width="9.140625" style="92"/>
    <col min="13069" max="13069" width="7.85546875" style="92" customWidth="1"/>
    <col min="13070" max="13070" width="15.42578125" style="92" customWidth="1"/>
    <col min="13071" max="13313" width="9.140625" style="92"/>
    <col min="13314" max="13314" width="3.85546875" style="92" customWidth="1"/>
    <col min="13315" max="13315" width="24.85546875" style="92" customWidth="1"/>
    <col min="13316" max="13316" width="12.28515625" style="92" customWidth="1"/>
    <col min="13317" max="13317" width="12" style="92" customWidth="1"/>
    <col min="13318" max="13318" width="12.140625" style="92" customWidth="1"/>
    <col min="13319" max="13320" width="11.42578125" style="92" customWidth="1"/>
    <col min="13321" max="13321" width="9" style="92" customWidth="1"/>
    <col min="13322" max="13322" width="8.85546875" style="92" customWidth="1"/>
    <col min="13323" max="13323" width="15" style="92" customWidth="1"/>
    <col min="13324" max="13324" width="9.140625" style="92"/>
    <col min="13325" max="13325" width="7.85546875" style="92" customWidth="1"/>
    <col min="13326" max="13326" width="15.42578125" style="92" customWidth="1"/>
    <col min="13327" max="13569" width="9.140625" style="92"/>
    <col min="13570" max="13570" width="3.85546875" style="92" customWidth="1"/>
    <col min="13571" max="13571" width="24.85546875" style="92" customWidth="1"/>
    <col min="13572" max="13572" width="12.28515625" style="92" customWidth="1"/>
    <col min="13573" max="13573" width="12" style="92" customWidth="1"/>
    <col min="13574" max="13574" width="12.140625" style="92" customWidth="1"/>
    <col min="13575" max="13576" width="11.42578125" style="92" customWidth="1"/>
    <col min="13577" max="13577" width="9" style="92" customWidth="1"/>
    <col min="13578" max="13578" width="8.85546875" style="92" customWidth="1"/>
    <col min="13579" max="13579" width="15" style="92" customWidth="1"/>
    <col min="13580" max="13580" width="9.140625" style="92"/>
    <col min="13581" max="13581" width="7.85546875" style="92" customWidth="1"/>
    <col min="13582" max="13582" width="15.42578125" style="92" customWidth="1"/>
    <col min="13583" max="13825" width="9.140625" style="92"/>
    <col min="13826" max="13826" width="3.85546875" style="92" customWidth="1"/>
    <col min="13827" max="13827" width="24.85546875" style="92" customWidth="1"/>
    <col min="13828" max="13828" width="12.28515625" style="92" customWidth="1"/>
    <col min="13829" max="13829" width="12" style="92" customWidth="1"/>
    <col min="13830" max="13830" width="12.140625" style="92" customWidth="1"/>
    <col min="13831" max="13832" width="11.42578125" style="92" customWidth="1"/>
    <col min="13833" max="13833" width="9" style="92" customWidth="1"/>
    <col min="13834" max="13834" width="8.85546875" style="92" customWidth="1"/>
    <col min="13835" max="13835" width="15" style="92" customWidth="1"/>
    <col min="13836" max="13836" width="9.140625" style="92"/>
    <col min="13837" max="13837" width="7.85546875" style="92" customWidth="1"/>
    <col min="13838" max="13838" width="15.42578125" style="92" customWidth="1"/>
    <col min="13839" max="14081" width="9.140625" style="92"/>
    <col min="14082" max="14082" width="3.85546875" style="92" customWidth="1"/>
    <col min="14083" max="14083" width="24.85546875" style="92" customWidth="1"/>
    <col min="14084" max="14084" width="12.28515625" style="92" customWidth="1"/>
    <col min="14085" max="14085" width="12" style="92" customWidth="1"/>
    <col min="14086" max="14086" width="12.140625" style="92" customWidth="1"/>
    <col min="14087" max="14088" width="11.42578125" style="92" customWidth="1"/>
    <col min="14089" max="14089" width="9" style="92" customWidth="1"/>
    <col min="14090" max="14090" width="8.85546875" style="92" customWidth="1"/>
    <col min="14091" max="14091" width="15" style="92" customWidth="1"/>
    <col min="14092" max="14092" width="9.140625" style="92"/>
    <col min="14093" max="14093" width="7.85546875" style="92" customWidth="1"/>
    <col min="14094" max="14094" width="15.42578125" style="92" customWidth="1"/>
    <col min="14095" max="14337" width="9.140625" style="92"/>
    <col min="14338" max="14338" width="3.85546875" style="92" customWidth="1"/>
    <col min="14339" max="14339" width="24.85546875" style="92" customWidth="1"/>
    <col min="14340" max="14340" width="12.28515625" style="92" customWidth="1"/>
    <col min="14341" max="14341" width="12" style="92" customWidth="1"/>
    <col min="14342" max="14342" width="12.140625" style="92" customWidth="1"/>
    <col min="14343" max="14344" width="11.42578125" style="92" customWidth="1"/>
    <col min="14345" max="14345" width="9" style="92" customWidth="1"/>
    <col min="14346" max="14346" width="8.85546875" style="92" customWidth="1"/>
    <col min="14347" max="14347" width="15" style="92" customWidth="1"/>
    <col min="14348" max="14348" width="9.140625" style="92"/>
    <col min="14349" max="14349" width="7.85546875" style="92" customWidth="1"/>
    <col min="14350" max="14350" width="15.42578125" style="92" customWidth="1"/>
    <col min="14351" max="14593" width="9.140625" style="92"/>
    <col min="14594" max="14594" width="3.85546875" style="92" customWidth="1"/>
    <col min="14595" max="14595" width="24.85546875" style="92" customWidth="1"/>
    <col min="14596" max="14596" width="12.28515625" style="92" customWidth="1"/>
    <col min="14597" max="14597" width="12" style="92" customWidth="1"/>
    <col min="14598" max="14598" width="12.140625" style="92" customWidth="1"/>
    <col min="14599" max="14600" width="11.42578125" style="92" customWidth="1"/>
    <col min="14601" max="14601" width="9" style="92" customWidth="1"/>
    <col min="14602" max="14602" width="8.85546875" style="92" customWidth="1"/>
    <col min="14603" max="14603" width="15" style="92" customWidth="1"/>
    <col min="14604" max="14604" width="9.140625" style="92"/>
    <col min="14605" max="14605" width="7.85546875" style="92" customWidth="1"/>
    <col min="14606" max="14606" width="15.42578125" style="92" customWidth="1"/>
    <col min="14607" max="14849" width="9.140625" style="92"/>
    <col min="14850" max="14850" width="3.85546875" style="92" customWidth="1"/>
    <col min="14851" max="14851" width="24.85546875" style="92" customWidth="1"/>
    <col min="14852" max="14852" width="12.28515625" style="92" customWidth="1"/>
    <col min="14853" max="14853" width="12" style="92" customWidth="1"/>
    <col min="14854" max="14854" width="12.140625" style="92" customWidth="1"/>
    <col min="14855" max="14856" width="11.42578125" style="92" customWidth="1"/>
    <col min="14857" max="14857" width="9" style="92" customWidth="1"/>
    <col min="14858" max="14858" width="8.85546875" style="92" customWidth="1"/>
    <col min="14859" max="14859" width="15" style="92" customWidth="1"/>
    <col min="14860" max="14860" width="9.140625" style="92"/>
    <col min="14861" max="14861" width="7.85546875" style="92" customWidth="1"/>
    <col min="14862" max="14862" width="15.42578125" style="92" customWidth="1"/>
    <col min="14863" max="15105" width="9.140625" style="92"/>
    <col min="15106" max="15106" width="3.85546875" style="92" customWidth="1"/>
    <col min="15107" max="15107" width="24.85546875" style="92" customWidth="1"/>
    <col min="15108" max="15108" width="12.28515625" style="92" customWidth="1"/>
    <col min="15109" max="15109" width="12" style="92" customWidth="1"/>
    <col min="15110" max="15110" width="12.140625" style="92" customWidth="1"/>
    <col min="15111" max="15112" width="11.42578125" style="92" customWidth="1"/>
    <col min="15113" max="15113" width="9" style="92" customWidth="1"/>
    <col min="15114" max="15114" width="8.85546875" style="92" customWidth="1"/>
    <col min="15115" max="15115" width="15" style="92" customWidth="1"/>
    <col min="15116" max="15116" width="9.140625" style="92"/>
    <col min="15117" max="15117" width="7.85546875" style="92" customWidth="1"/>
    <col min="15118" max="15118" width="15.42578125" style="92" customWidth="1"/>
    <col min="15119" max="15361" width="9.140625" style="92"/>
    <col min="15362" max="15362" width="3.85546875" style="92" customWidth="1"/>
    <col min="15363" max="15363" width="24.85546875" style="92" customWidth="1"/>
    <col min="15364" max="15364" width="12.28515625" style="92" customWidth="1"/>
    <col min="15365" max="15365" width="12" style="92" customWidth="1"/>
    <col min="15366" max="15366" width="12.140625" style="92" customWidth="1"/>
    <col min="15367" max="15368" width="11.42578125" style="92" customWidth="1"/>
    <col min="15369" max="15369" width="9" style="92" customWidth="1"/>
    <col min="15370" max="15370" width="8.85546875" style="92" customWidth="1"/>
    <col min="15371" max="15371" width="15" style="92" customWidth="1"/>
    <col min="15372" max="15372" width="9.140625" style="92"/>
    <col min="15373" max="15373" width="7.85546875" style="92" customWidth="1"/>
    <col min="15374" max="15374" width="15.42578125" style="92" customWidth="1"/>
    <col min="15375" max="15617" width="9.140625" style="92"/>
    <col min="15618" max="15618" width="3.85546875" style="92" customWidth="1"/>
    <col min="15619" max="15619" width="24.85546875" style="92" customWidth="1"/>
    <col min="15620" max="15620" width="12.28515625" style="92" customWidth="1"/>
    <col min="15621" max="15621" width="12" style="92" customWidth="1"/>
    <col min="15622" max="15622" width="12.140625" style="92" customWidth="1"/>
    <col min="15623" max="15624" width="11.42578125" style="92" customWidth="1"/>
    <col min="15625" max="15625" width="9" style="92" customWidth="1"/>
    <col min="15626" max="15626" width="8.85546875" style="92" customWidth="1"/>
    <col min="15627" max="15627" width="15" style="92" customWidth="1"/>
    <col min="15628" max="15628" width="9.140625" style="92"/>
    <col min="15629" max="15629" width="7.85546875" style="92" customWidth="1"/>
    <col min="15630" max="15630" width="15.42578125" style="92" customWidth="1"/>
    <col min="15631" max="15873" width="9.140625" style="92"/>
    <col min="15874" max="15874" width="3.85546875" style="92" customWidth="1"/>
    <col min="15875" max="15875" width="24.85546875" style="92" customWidth="1"/>
    <col min="15876" max="15876" width="12.28515625" style="92" customWidth="1"/>
    <col min="15877" max="15877" width="12" style="92" customWidth="1"/>
    <col min="15878" max="15878" width="12.140625" style="92" customWidth="1"/>
    <col min="15879" max="15880" width="11.42578125" style="92" customWidth="1"/>
    <col min="15881" max="15881" width="9" style="92" customWidth="1"/>
    <col min="15882" max="15882" width="8.85546875" style="92" customWidth="1"/>
    <col min="15883" max="15883" width="15" style="92" customWidth="1"/>
    <col min="15884" max="15884" width="9.140625" style="92"/>
    <col min="15885" max="15885" width="7.85546875" style="92" customWidth="1"/>
    <col min="15886" max="15886" width="15.42578125" style="92" customWidth="1"/>
    <col min="15887" max="16129" width="9.140625" style="92"/>
    <col min="16130" max="16130" width="3.85546875" style="92" customWidth="1"/>
    <col min="16131" max="16131" width="24.85546875" style="92" customWidth="1"/>
    <col min="16132" max="16132" width="12.28515625" style="92" customWidth="1"/>
    <col min="16133" max="16133" width="12" style="92" customWidth="1"/>
    <col min="16134" max="16134" width="12.140625" style="92" customWidth="1"/>
    <col min="16135" max="16136" width="11.42578125" style="92" customWidth="1"/>
    <col min="16137" max="16137" width="9" style="92" customWidth="1"/>
    <col min="16138" max="16138" width="8.85546875" style="92" customWidth="1"/>
    <col min="16139" max="16139" width="15" style="92" customWidth="1"/>
    <col min="16140" max="16140" width="9.140625" style="92"/>
    <col min="16141" max="16141" width="7.85546875" style="92" customWidth="1"/>
    <col min="16142" max="16142" width="15.42578125" style="92" customWidth="1"/>
    <col min="16143" max="16384" width="9.140625" style="92"/>
  </cols>
  <sheetData>
    <row r="1" spans="1:14">
      <c r="A1" s="1967" t="s">
        <v>0</v>
      </c>
      <c r="B1" s="1967"/>
      <c r="C1" s="1967"/>
      <c r="D1" s="1967"/>
      <c r="E1" s="1967"/>
      <c r="F1" s="1967"/>
      <c r="G1" s="1967"/>
      <c r="H1" s="1967"/>
      <c r="I1" s="1967"/>
      <c r="J1" s="1967"/>
      <c r="K1" s="1967"/>
      <c r="L1" s="1967"/>
      <c r="M1" s="1967"/>
      <c r="N1" s="1967"/>
    </row>
    <row r="2" spans="1:14">
      <c r="A2" s="1967" t="s">
        <v>1</v>
      </c>
      <c r="B2" s="1967"/>
      <c r="C2" s="1967"/>
      <c r="D2" s="1967"/>
      <c r="E2" s="1967"/>
      <c r="F2" s="1967"/>
      <c r="G2" s="1967"/>
      <c r="H2" s="1967"/>
      <c r="I2" s="1967"/>
      <c r="J2" s="1967"/>
      <c r="K2" s="1967"/>
      <c r="L2" s="1967"/>
      <c r="M2" s="1967"/>
      <c r="N2" s="1967"/>
    </row>
    <row r="3" spans="1:14">
      <c r="A3" s="1967" t="s">
        <v>2</v>
      </c>
      <c r="B3" s="1967"/>
      <c r="C3" s="1967"/>
      <c r="D3" s="1967"/>
      <c r="E3" s="1967"/>
      <c r="F3" s="1967"/>
      <c r="G3" s="1967"/>
      <c r="H3" s="1967"/>
      <c r="I3" s="1967"/>
      <c r="J3" s="1967"/>
      <c r="K3" s="1967"/>
      <c r="L3" s="1967"/>
      <c r="M3" s="1967"/>
      <c r="N3" s="1967"/>
    </row>
    <row r="5" spans="1:14">
      <c r="A5" s="1967" t="s">
        <v>741</v>
      </c>
      <c r="B5" s="1967"/>
      <c r="C5" s="1967"/>
      <c r="D5" s="1967"/>
      <c r="E5" s="1967"/>
      <c r="F5" s="1967"/>
      <c r="G5" s="1967"/>
      <c r="H5" s="1967"/>
      <c r="I5" s="1967"/>
      <c r="J5" s="1967"/>
      <c r="K5" s="1967"/>
      <c r="L5" s="1967"/>
      <c r="M5" s="1967"/>
      <c r="N5" s="1967"/>
    </row>
    <row r="7" spans="1:14">
      <c r="A7" s="1043" t="s">
        <v>3</v>
      </c>
      <c r="B7" s="1141"/>
      <c r="C7" s="1141"/>
      <c r="D7" s="1141"/>
      <c r="E7" s="1141"/>
      <c r="F7" s="1141"/>
      <c r="G7" s="1142"/>
      <c r="H7" s="1043" t="s">
        <v>4</v>
      </c>
      <c r="I7" s="1141"/>
      <c r="J7" s="1141"/>
      <c r="K7" s="1141"/>
      <c r="L7" s="1142"/>
      <c r="M7" s="1043"/>
      <c r="N7" s="1142"/>
    </row>
    <row r="8" spans="1:14">
      <c r="A8" s="74"/>
      <c r="B8" s="73"/>
      <c r="C8" s="73"/>
      <c r="D8" s="73"/>
      <c r="E8" s="73"/>
      <c r="F8" s="73"/>
      <c r="G8" s="1143"/>
      <c r="H8" s="74"/>
      <c r="I8" s="73"/>
      <c r="J8" s="73"/>
      <c r="K8" s="73"/>
      <c r="L8" s="1143"/>
      <c r="M8" s="232" t="s">
        <v>107</v>
      </c>
      <c r="N8" s="1143" t="s">
        <v>5</v>
      </c>
    </row>
    <row r="9" spans="1:14">
      <c r="A9" s="233" t="s">
        <v>6</v>
      </c>
      <c r="B9" s="73"/>
      <c r="C9" s="73"/>
      <c r="D9" s="73"/>
      <c r="E9" s="73"/>
      <c r="F9" s="73"/>
      <c r="G9" s="1143"/>
      <c r="H9" s="233" t="s">
        <v>731</v>
      </c>
      <c r="I9" s="73"/>
      <c r="J9" s="73"/>
      <c r="K9" s="73"/>
      <c r="L9" s="1143"/>
      <c r="M9" s="74"/>
      <c r="N9" s="1143"/>
    </row>
    <row r="10" spans="1:14">
      <c r="A10" s="74"/>
      <c r="B10" s="73"/>
      <c r="C10" s="73"/>
      <c r="D10" s="73"/>
      <c r="E10" s="73"/>
      <c r="F10" s="73"/>
      <c r="G10" s="1143"/>
      <c r="H10" s="74"/>
      <c r="I10" s="73"/>
      <c r="J10" s="73"/>
      <c r="K10" s="73"/>
      <c r="L10" s="1143"/>
      <c r="M10" s="74" t="s">
        <v>107</v>
      </c>
      <c r="N10" s="1143" t="s">
        <v>8</v>
      </c>
    </row>
    <row r="11" spans="1:14">
      <c r="A11" s="1144"/>
      <c r="B11" s="1145"/>
      <c r="C11" s="1145"/>
      <c r="D11" s="1145"/>
      <c r="E11" s="1145"/>
      <c r="F11" s="1145"/>
      <c r="G11" s="1146"/>
      <c r="H11" s="1144"/>
      <c r="I11" s="1145"/>
      <c r="J11" s="1145"/>
      <c r="K11" s="1145"/>
      <c r="L11" s="1146"/>
      <c r="M11" s="1144"/>
      <c r="N11" s="1146"/>
    </row>
    <row r="12" spans="1:14" ht="25.5" customHeight="1">
      <c r="A12" s="2367" t="s">
        <v>9</v>
      </c>
      <c r="B12" s="2368"/>
      <c r="C12" s="2354" t="s">
        <v>647</v>
      </c>
      <c r="D12" s="2038" t="s">
        <v>407</v>
      </c>
      <c r="E12" s="2039"/>
      <c r="F12" s="2039"/>
      <c r="G12" s="2363"/>
      <c r="H12" s="2354" t="s">
        <v>732</v>
      </c>
      <c r="I12" s="2364" t="s">
        <v>538</v>
      </c>
      <c r="J12" s="2365"/>
      <c r="K12" s="2366"/>
      <c r="L12" s="2364" t="s">
        <v>539</v>
      </c>
      <c r="M12" s="2365"/>
      <c r="N12" s="2366"/>
    </row>
    <row r="13" spans="1:14" ht="20.25" customHeight="1">
      <c r="A13" s="2369"/>
      <c r="B13" s="2370"/>
      <c r="C13" s="2355"/>
      <c r="D13" s="2355" t="s">
        <v>733</v>
      </c>
      <c r="E13" s="2355" t="s">
        <v>734</v>
      </c>
      <c r="F13" s="1147"/>
      <c r="G13" s="2354" t="s">
        <v>735</v>
      </c>
      <c r="H13" s="2355"/>
      <c r="I13" s="2038" t="s">
        <v>736</v>
      </c>
      <c r="J13" s="2363"/>
      <c r="K13" s="2354" t="s">
        <v>18</v>
      </c>
      <c r="L13" s="2354" t="s">
        <v>737</v>
      </c>
      <c r="M13" s="2354" t="s">
        <v>650</v>
      </c>
      <c r="N13" s="2354" t="s">
        <v>18</v>
      </c>
    </row>
    <row r="14" spans="1:14" ht="19.5" customHeight="1">
      <c r="A14" s="2369"/>
      <c r="B14" s="2370"/>
      <c r="C14" s="2355"/>
      <c r="D14" s="2355"/>
      <c r="E14" s="2355"/>
      <c r="F14" s="1147"/>
      <c r="G14" s="2355"/>
      <c r="H14" s="2355"/>
      <c r="I14" s="1148" t="s">
        <v>29</v>
      </c>
      <c r="J14" s="1148" t="s">
        <v>30</v>
      </c>
      <c r="K14" s="2355"/>
      <c r="L14" s="2355"/>
      <c r="M14" s="2355"/>
      <c r="N14" s="2355"/>
    </row>
    <row r="15" spans="1:14" ht="13.5" customHeight="1">
      <c r="A15" s="2357">
        <v>1</v>
      </c>
      <c r="B15" s="2358"/>
      <c r="C15" s="1149">
        <v>2</v>
      </c>
      <c r="D15" s="1149">
        <v>3</v>
      </c>
      <c r="E15" s="1149">
        <v>4</v>
      </c>
      <c r="F15" s="1149"/>
      <c r="G15" s="1149">
        <v>5</v>
      </c>
      <c r="H15" s="1149">
        <v>6</v>
      </c>
      <c r="I15" s="1149">
        <v>7</v>
      </c>
      <c r="J15" s="1149">
        <v>8</v>
      </c>
      <c r="K15" s="1149">
        <v>9</v>
      </c>
      <c r="L15" s="1149">
        <v>10</v>
      </c>
      <c r="M15" s="1149">
        <v>11</v>
      </c>
      <c r="N15" s="1149">
        <v>12</v>
      </c>
    </row>
    <row r="16" spans="1:14" ht="17.25" customHeight="1">
      <c r="A16" s="234">
        <v>1</v>
      </c>
      <c r="B16" s="234" t="s">
        <v>2595</v>
      </c>
      <c r="C16" s="235" t="s">
        <v>48</v>
      </c>
      <c r="D16" s="236">
        <v>22026</v>
      </c>
      <c r="E16" s="236">
        <v>33287</v>
      </c>
      <c r="F16" s="1150">
        <v>1991</v>
      </c>
      <c r="G16" s="236">
        <v>43941</v>
      </c>
      <c r="H16" s="237">
        <v>25545</v>
      </c>
      <c r="I16" s="235"/>
      <c r="J16" s="235"/>
      <c r="K16" s="237">
        <f t="shared" ref="K16:K78" si="0">SUM(I16:J16)*H16*0.0481927</f>
        <v>0</v>
      </c>
      <c r="L16" s="1151">
        <f>2020-F16</f>
        <v>29</v>
      </c>
      <c r="M16" s="235">
        <f>20+(9*1.5)</f>
        <v>33.5</v>
      </c>
      <c r="N16" s="237">
        <f>SUM(M16*H16)</f>
        <v>855757.5</v>
      </c>
    </row>
    <row r="17" spans="1:14" s="1156" customFormat="1">
      <c r="A17" s="243">
        <v>2</v>
      </c>
      <c r="B17" s="243" t="s">
        <v>2596</v>
      </c>
      <c r="C17" s="244" t="s">
        <v>53</v>
      </c>
      <c r="D17" s="516">
        <v>22249</v>
      </c>
      <c r="E17" s="516">
        <v>37774</v>
      </c>
      <c r="F17" s="1155">
        <v>2003</v>
      </c>
      <c r="G17" s="516">
        <v>44164</v>
      </c>
      <c r="H17" s="245">
        <v>34000</v>
      </c>
      <c r="I17" s="244">
        <v>61.957999999999998</v>
      </c>
      <c r="J17" s="244">
        <v>63.165999999999997</v>
      </c>
      <c r="K17" s="245">
        <f t="shared" si="0"/>
        <v>205022.15542319999</v>
      </c>
      <c r="L17" s="1151">
        <f t="shared" ref="L17:L80" si="1">2020-F17</f>
        <v>17</v>
      </c>
      <c r="M17" s="235">
        <f>L17*1</f>
        <v>17</v>
      </c>
      <c r="N17" s="237">
        <f>SUM(M17*H17)</f>
        <v>578000</v>
      </c>
    </row>
    <row r="18" spans="1:14" s="1156" customFormat="1">
      <c r="A18" s="234">
        <v>3</v>
      </c>
      <c r="B18" s="243" t="s">
        <v>2597</v>
      </c>
      <c r="C18" s="244" t="s">
        <v>49</v>
      </c>
      <c r="D18" s="516">
        <v>21936</v>
      </c>
      <c r="E18" s="516">
        <v>30481</v>
      </c>
      <c r="F18" s="1155">
        <v>1983</v>
      </c>
      <c r="G18" s="516">
        <v>43851</v>
      </c>
      <c r="H18" s="245">
        <v>25003</v>
      </c>
      <c r="I18" s="244"/>
      <c r="J18" s="244"/>
      <c r="K18" s="245">
        <f t="shared" si="0"/>
        <v>0</v>
      </c>
      <c r="L18" s="1151">
        <f t="shared" si="1"/>
        <v>37</v>
      </c>
      <c r="M18" s="235">
        <f>20+(10*1.5)+(7*2)</f>
        <v>49</v>
      </c>
      <c r="N18" s="237">
        <f t="shared" ref="N18:N80" si="2">SUM(M18*H18)</f>
        <v>1225147</v>
      </c>
    </row>
    <row r="19" spans="1:14" s="1156" customFormat="1">
      <c r="A19" s="243">
        <v>4</v>
      </c>
      <c r="B19" s="243" t="s">
        <v>2598</v>
      </c>
      <c r="C19" s="244" t="s">
        <v>46</v>
      </c>
      <c r="D19" s="516">
        <v>22259</v>
      </c>
      <c r="E19" s="516">
        <v>37580</v>
      </c>
      <c r="F19" s="1155">
        <v>2002</v>
      </c>
      <c r="G19" s="516">
        <v>44174</v>
      </c>
      <c r="H19" s="245">
        <v>22216</v>
      </c>
      <c r="I19" s="244"/>
      <c r="J19" s="244"/>
      <c r="K19" s="245">
        <f t="shared" si="0"/>
        <v>0</v>
      </c>
      <c r="L19" s="1151">
        <f t="shared" si="1"/>
        <v>18</v>
      </c>
      <c r="M19" s="235">
        <f>L19*1</f>
        <v>18</v>
      </c>
      <c r="N19" s="237">
        <f t="shared" si="2"/>
        <v>399888</v>
      </c>
    </row>
    <row r="20" spans="1:14" s="1156" customFormat="1">
      <c r="A20" s="234">
        <v>5</v>
      </c>
      <c r="B20" s="243" t="s">
        <v>2599</v>
      </c>
      <c r="C20" s="244" t="s">
        <v>83</v>
      </c>
      <c r="D20" s="516">
        <v>22079</v>
      </c>
      <c r="E20" s="516">
        <v>41409</v>
      </c>
      <c r="F20" s="1155">
        <v>2013</v>
      </c>
      <c r="G20" s="516">
        <v>43994</v>
      </c>
      <c r="H20" s="245">
        <v>27755</v>
      </c>
      <c r="I20" s="244">
        <v>59.503</v>
      </c>
      <c r="J20" s="244">
        <v>40.582999999999998</v>
      </c>
      <c r="K20" s="245">
        <f t="shared" si="0"/>
        <v>133873.87145141099</v>
      </c>
      <c r="L20" s="1151">
        <f t="shared" si="1"/>
        <v>7</v>
      </c>
      <c r="M20" s="235">
        <f>L20*1</f>
        <v>7</v>
      </c>
      <c r="N20" s="237">
        <f t="shared" si="2"/>
        <v>194285</v>
      </c>
    </row>
    <row r="21" spans="1:14">
      <c r="A21" s="243">
        <v>6</v>
      </c>
      <c r="B21" s="234" t="s">
        <v>2600</v>
      </c>
      <c r="C21" s="235" t="s">
        <v>48</v>
      </c>
      <c r="D21" s="236">
        <v>22022</v>
      </c>
      <c r="E21" s="236">
        <v>32690</v>
      </c>
      <c r="F21" s="1150">
        <v>1989</v>
      </c>
      <c r="G21" s="236">
        <v>43937</v>
      </c>
      <c r="H21" s="237">
        <v>25545</v>
      </c>
      <c r="I21" s="235"/>
      <c r="J21" s="235"/>
      <c r="K21" s="237">
        <f t="shared" si="0"/>
        <v>0</v>
      </c>
      <c r="L21" s="1151">
        <f t="shared" si="1"/>
        <v>31</v>
      </c>
      <c r="M21" s="235">
        <f>20+(10*1.5)+(1*2)</f>
        <v>37</v>
      </c>
      <c r="N21" s="237">
        <f>SUM(M21*H21)</f>
        <v>945165</v>
      </c>
    </row>
    <row r="22" spans="1:14">
      <c r="A22" s="234">
        <v>7</v>
      </c>
      <c r="B22" s="234" t="s">
        <v>2601</v>
      </c>
      <c r="C22" s="235" t="s">
        <v>48</v>
      </c>
      <c r="D22" s="236">
        <v>22171</v>
      </c>
      <c r="E22" s="236">
        <v>34568</v>
      </c>
      <c r="F22" s="1150">
        <v>1994</v>
      </c>
      <c r="G22" s="236">
        <v>44086</v>
      </c>
      <c r="H22" s="237">
        <v>27166</v>
      </c>
      <c r="I22" s="235"/>
      <c r="J22" s="235"/>
      <c r="K22" s="237">
        <f t="shared" si="0"/>
        <v>0</v>
      </c>
      <c r="L22" s="1151">
        <f t="shared" si="1"/>
        <v>26</v>
      </c>
      <c r="M22" s="235">
        <f>20+(6*1.5)</f>
        <v>29</v>
      </c>
      <c r="N22" s="237">
        <f t="shared" si="2"/>
        <v>787814</v>
      </c>
    </row>
    <row r="23" spans="1:14">
      <c r="A23" s="243">
        <v>8</v>
      </c>
      <c r="B23" s="234" t="s">
        <v>2602</v>
      </c>
      <c r="C23" s="235" t="s">
        <v>47</v>
      </c>
      <c r="D23" s="236">
        <v>22073</v>
      </c>
      <c r="E23" s="236">
        <v>39818</v>
      </c>
      <c r="F23" s="1150">
        <v>2009</v>
      </c>
      <c r="G23" s="236">
        <v>43988</v>
      </c>
      <c r="H23" s="237">
        <v>40637</v>
      </c>
      <c r="I23" s="235"/>
      <c r="J23" s="235"/>
      <c r="K23" s="237">
        <f t="shared" si="0"/>
        <v>0</v>
      </c>
      <c r="L23" s="1151">
        <f t="shared" si="1"/>
        <v>11</v>
      </c>
      <c r="M23" s="235">
        <f>L23*1</f>
        <v>11</v>
      </c>
      <c r="N23" s="237">
        <f t="shared" si="2"/>
        <v>447007</v>
      </c>
    </row>
    <row r="24" spans="1:14" s="1156" customFormat="1">
      <c r="A24" s="234">
        <v>9</v>
      </c>
      <c r="B24" s="243" t="s">
        <v>2603</v>
      </c>
      <c r="C24" s="244" t="s">
        <v>417</v>
      </c>
      <c r="D24" s="516">
        <v>22160</v>
      </c>
      <c r="E24" s="516">
        <v>32696</v>
      </c>
      <c r="F24" s="1155">
        <v>1989</v>
      </c>
      <c r="G24" s="516">
        <v>44075</v>
      </c>
      <c r="H24" s="245">
        <v>45269</v>
      </c>
      <c r="I24" s="243">
        <v>63.457999999999998</v>
      </c>
      <c r="J24" s="243">
        <v>67.457999999999998</v>
      </c>
      <c r="K24" s="245">
        <f t="shared" si="0"/>
        <v>285610.97168705077</v>
      </c>
      <c r="L24" s="1151">
        <f t="shared" si="1"/>
        <v>31</v>
      </c>
      <c r="M24" s="235">
        <f>20+(10*1.5)+(1*2)</f>
        <v>37</v>
      </c>
      <c r="N24" s="237">
        <f t="shared" si="2"/>
        <v>1674953</v>
      </c>
    </row>
    <row r="25" spans="1:14" s="1156" customFormat="1">
      <c r="A25" s="243">
        <v>10</v>
      </c>
      <c r="B25" s="243" t="s">
        <v>2604</v>
      </c>
      <c r="C25" s="244" t="s">
        <v>2605</v>
      </c>
      <c r="D25" s="516">
        <v>21978</v>
      </c>
      <c r="E25" s="516">
        <v>31348</v>
      </c>
      <c r="F25" s="1155">
        <v>1985</v>
      </c>
      <c r="G25" s="516">
        <v>43893</v>
      </c>
      <c r="H25" s="245">
        <v>13152</v>
      </c>
      <c r="I25" s="243">
        <v>48.417000000000002</v>
      </c>
      <c r="J25" s="243">
        <v>119.815</v>
      </c>
      <c r="K25" s="245">
        <f t="shared" si="0"/>
        <v>106630.5542377728</v>
      </c>
      <c r="L25" s="1151">
        <f t="shared" si="1"/>
        <v>35</v>
      </c>
      <c r="M25" s="235">
        <f>20+(10*1.5)+(5*2)</f>
        <v>45</v>
      </c>
      <c r="N25" s="237">
        <f t="shared" si="2"/>
        <v>591840</v>
      </c>
    </row>
    <row r="26" spans="1:14" s="1156" customFormat="1">
      <c r="A26" s="234">
        <v>11</v>
      </c>
      <c r="B26" s="243" t="s">
        <v>2606</v>
      </c>
      <c r="C26" s="244" t="s">
        <v>2607</v>
      </c>
      <c r="D26" s="516">
        <v>22095</v>
      </c>
      <c r="E26" s="516">
        <v>31783</v>
      </c>
      <c r="F26" s="1155">
        <v>1987</v>
      </c>
      <c r="G26" s="516">
        <v>44010</v>
      </c>
      <c r="H26" s="245">
        <v>65319</v>
      </c>
      <c r="I26" s="243">
        <v>101.25</v>
      </c>
      <c r="J26" s="243">
        <v>63.25</v>
      </c>
      <c r="K26" s="245">
        <f t="shared" si="0"/>
        <v>517829.38077885</v>
      </c>
      <c r="L26" s="1151">
        <f t="shared" si="1"/>
        <v>33</v>
      </c>
      <c r="M26" s="235">
        <f>20+(10*1.5)+(3*2)</f>
        <v>41</v>
      </c>
      <c r="N26" s="237">
        <f t="shared" si="2"/>
        <v>2678079</v>
      </c>
    </row>
    <row r="27" spans="1:14" s="1156" customFormat="1">
      <c r="A27" s="243">
        <v>12</v>
      </c>
      <c r="B27" s="514" t="s">
        <v>2608</v>
      </c>
      <c r="C27" s="515" t="s">
        <v>49</v>
      </c>
      <c r="D27" s="1157">
        <v>22208</v>
      </c>
      <c r="E27" s="1157">
        <v>32509</v>
      </c>
      <c r="F27" s="1158">
        <v>1989</v>
      </c>
      <c r="G27" s="516">
        <v>44123</v>
      </c>
      <c r="H27" s="245">
        <v>23222</v>
      </c>
      <c r="I27" s="1159"/>
      <c r="J27" s="1159"/>
      <c r="K27" s="245">
        <f t="shared" si="0"/>
        <v>0</v>
      </c>
      <c r="L27" s="1151">
        <f t="shared" si="1"/>
        <v>31</v>
      </c>
      <c r="M27" s="235">
        <f>20+(10*1.5)+(1*2)</f>
        <v>37</v>
      </c>
      <c r="N27" s="237">
        <f t="shared" si="2"/>
        <v>859214</v>
      </c>
    </row>
    <row r="28" spans="1:14" s="1156" customFormat="1">
      <c r="A28" s="234">
        <v>13</v>
      </c>
      <c r="B28" s="243" t="s">
        <v>2609</v>
      </c>
      <c r="C28" s="244" t="s">
        <v>2610</v>
      </c>
      <c r="D28" s="516">
        <v>22234</v>
      </c>
      <c r="E28" s="516">
        <v>32417</v>
      </c>
      <c r="F28" s="1155">
        <v>1988</v>
      </c>
      <c r="G28" s="516">
        <v>44149</v>
      </c>
      <c r="H28" s="245">
        <v>13941</v>
      </c>
      <c r="I28" s="1159">
        <v>56.685000000000002</v>
      </c>
      <c r="J28" s="1159">
        <v>87.66</v>
      </c>
      <c r="K28" s="245">
        <f t="shared" si="0"/>
        <v>96978.827799391496</v>
      </c>
      <c r="L28" s="1151">
        <f t="shared" si="1"/>
        <v>32</v>
      </c>
      <c r="M28" s="235">
        <f>20+(10*1.5)+(2*2)</f>
        <v>39</v>
      </c>
      <c r="N28" s="237">
        <f t="shared" si="2"/>
        <v>543699</v>
      </c>
    </row>
    <row r="29" spans="1:14" s="1156" customFormat="1">
      <c r="A29" s="243">
        <v>14</v>
      </c>
      <c r="B29" s="243" t="s">
        <v>2611</v>
      </c>
      <c r="C29" s="244" t="s">
        <v>48</v>
      </c>
      <c r="D29" s="516">
        <v>21947</v>
      </c>
      <c r="E29" s="516">
        <v>36412</v>
      </c>
      <c r="F29" s="1155">
        <v>1999</v>
      </c>
      <c r="G29" s="516">
        <v>43862</v>
      </c>
      <c r="H29" s="245">
        <v>25861</v>
      </c>
      <c r="I29" s="243"/>
      <c r="J29" s="243"/>
      <c r="K29" s="245">
        <f t="shared" si="0"/>
        <v>0</v>
      </c>
      <c r="L29" s="1151">
        <f t="shared" si="1"/>
        <v>21</v>
      </c>
      <c r="M29" s="235">
        <f>20+(1*1.5)</f>
        <v>21.5</v>
      </c>
      <c r="N29" s="237">
        <f t="shared" si="2"/>
        <v>556011.5</v>
      </c>
    </row>
    <row r="30" spans="1:14" s="1156" customFormat="1">
      <c r="A30" s="234">
        <v>15</v>
      </c>
      <c r="B30" s="243" t="s">
        <v>2612</v>
      </c>
      <c r="C30" s="244" t="s">
        <v>2613</v>
      </c>
      <c r="D30" s="516">
        <v>22166</v>
      </c>
      <c r="E30" s="516">
        <v>31321</v>
      </c>
      <c r="F30" s="1155">
        <v>1985</v>
      </c>
      <c r="G30" s="516">
        <v>44081</v>
      </c>
      <c r="H30" s="245">
        <v>16910</v>
      </c>
      <c r="I30" s="1159">
        <v>61.262999999999998</v>
      </c>
      <c r="J30" s="1159">
        <v>39.743000000000002</v>
      </c>
      <c r="K30" s="245">
        <f t="shared" si="0"/>
        <v>82313.683888341999</v>
      </c>
      <c r="L30" s="1151">
        <f t="shared" si="1"/>
        <v>35</v>
      </c>
      <c r="M30" s="235">
        <f>20+(10*1.5)+(5*2)</f>
        <v>45</v>
      </c>
      <c r="N30" s="237">
        <f t="shared" si="2"/>
        <v>760950</v>
      </c>
    </row>
    <row r="31" spans="1:14" s="1156" customFormat="1">
      <c r="A31" s="243">
        <v>16</v>
      </c>
      <c r="B31" s="243" t="s">
        <v>2614</v>
      </c>
      <c r="C31" s="244" t="s">
        <v>49</v>
      </c>
      <c r="D31" s="516">
        <v>22246</v>
      </c>
      <c r="E31" s="516">
        <v>33420</v>
      </c>
      <c r="F31" s="1155">
        <v>1991</v>
      </c>
      <c r="G31" s="516">
        <v>44161</v>
      </c>
      <c r="H31" s="245">
        <v>22938</v>
      </c>
      <c r="I31" s="1159"/>
      <c r="J31" s="1159"/>
      <c r="K31" s="245">
        <f t="shared" si="0"/>
        <v>0</v>
      </c>
      <c r="L31" s="1151">
        <f t="shared" si="1"/>
        <v>29</v>
      </c>
      <c r="M31" s="235">
        <f>20+(9*1.5)</f>
        <v>33.5</v>
      </c>
      <c r="N31" s="237">
        <f t="shared" si="2"/>
        <v>768423</v>
      </c>
    </row>
    <row r="32" spans="1:14" s="1156" customFormat="1">
      <c r="A32" s="234">
        <v>17</v>
      </c>
      <c r="B32" s="243" t="s">
        <v>2615</v>
      </c>
      <c r="C32" s="244" t="s">
        <v>83</v>
      </c>
      <c r="D32" s="516">
        <v>22008</v>
      </c>
      <c r="E32" s="516">
        <v>33101</v>
      </c>
      <c r="F32" s="1155">
        <v>1990</v>
      </c>
      <c r="G32" s="516">
        <v>43923</v>
      </c>
      <c r="H32" s="245">
        <v>27755</v>
      </c>
      <c r="I32" s="1159">
        <v>31.582000000000001</v>
      </c>
      <c r="J32" s="1159">
        <v>35.582000000000001</v>
      </c>
      <c r="K32" s="245">
        <f t="shared" si="0"/>
        <v>89837.786525214004</v>
      </c>
      <c r="L32" s="1151">
        <f t="shared" si="1"/>
        <v>30</v>
      </c>
      <c r="M32" s="235">
        <f>20+(10*1.5)</f>
        <v>35</v>
      </c>
      <c r="N32" s="237">
        <f t="shared" si="2"/>
        <v>971425</v>
      </c>
    </row>
    <row r="33" spans="1:14" s="1156" customFormat="1">
      <c r="A33" s="243">
        <v>18</v>
      </c>
      <c r="B33" s="243" t="s">
        <v>2616</v>
      </c>
      <c r="C33" s="244" t="s">
        <v>46</v>
      </c>
      <c r="D33" s="516">
        <v>22228</v>
      </c>
      <c r="E33" s="516">
        <v>40945</v>
      </c>
      <c r="F33" s="1155">
        <v>2012</v>
      </c>
      <c r="G33" s="516">
        <v>44143</v>
      </c>
      <c r="H33" s="245">
        <v>21038</v>
      </c>
      <c r="I33" s="1159"/>
      <c r="J33" s="1159"/>
      <c r="K33" s="245">
        <f t="shared" si="0"/>
        <v>0</v>
      </c>
      <c r="L33" s="1151">
        <f t="shared" si="1"/>
        <v>8</v>
      </c>
      <c r="M33" s="235">
        <f>L33*1</f>
        <v>8</v>
      </c>
      <c r="N33" s="237">
        <f t="shared" si="2"/>
        <v>168304</v>
      </c>
    </row>
    <row r="34" spans="1:14" s="1156" customFormat="1">
      <c r="A34" s="234">
        <v>19</v>
      </c>
      <c r="B34" s="514" t="s">
        <v>2617</v>
      </c>
      <c r="C34" s="244" t="s">
        <v>46</v>
      </c>
      <c r="D34" s="1157">
        <v>22075</v>
      </c>
      <c r="E34" s="1157">
        <v>30481</v>
      </c>
      <c r="F34" s="1158">
        <v>1983</v>
      </c>
      <c r="G34" s="516">
        <v>43990</v>
      </c>
      <c r="H34" s="1160">
        <v>22829</v>
      </c>
      <c r="I34" s="1159"/>
      <c r="J34" s="1159"/>
      <c r="K34" s="245">
        <f t="shared" si="0"/>
        <v>0</v>
      </c>
      <c r="L34" s="1151">
        <f t="shared" si="1"/>
        <v>37</v>
      </c>
      <c r="M34" s="235">
        <f>20+(10*1.5)+(7*2)</f>
        <v>49</v>
      </c>
      <c r="N34" s="237">
        <f t="shared" si="2"/>
        <v>1118621</v>
      </c>
    </row>
    <row r="35" spans="1:14" s="1156" customFormat="1">
      <c r="A35" s="243">
        <v>20</v>
      </c>
      <c r="B35" s="243" t="s">
        <v>2618</v>
      </c>
      <c r="C35" s="244" t="s">
        <v>48</v>
      </c>
      <c r="D35" s="516">
        <v>22124</v>
      </c>
      <c r="E35" s="516">
        <v>33451</v>
      </c>
      <c r="F35" s="1155">
        <v>1991</v>
      </c>
      <c r="G35" s="516">
        <v>44039</v>
      </c>
      <c r="H35" s="245">
        <v>25545</v>
      </c>
      <c r="I35" s="243"/>
      <c r="J35" s="243"/>
      <c r="K35" s="245">
        <f t="shared" si="0"/>
        <v>0</v>
      </c>
      <c r="L35" s="1151">
        <f t="shared" si="1"/>
        <v>29</v>
      </c>
      <c r="M35" s="235">
        <f>20+(9*1.5)</f>
        <v>33.5</v>
      </c>
      <c r="N35" s="237">
        <f t="shared" si="2"/>
        <v>855757.5</v>
      </c>
    </row>
    <row r="36" spans="1:14" s="1156" customFormat="1">
      <c r="A36" s="234">
        <v>21</v>
      </c>
      <c r="B36" s="243" t="s">
        <v>2619</v>
      </c>
      <c r="C36" s="244" t="s">
        <v>46</v>
      </c>
      <c r="D36" s="516">
        <v>22080</v>
      </c>
      <c r="E36" s="516">
        <v>39675</v>
      </c>
      <c r="F36" s="1155">
        <v>2008</v>
      </c>
      <c r="G36" s="516">
        <v>43995</v>
      </c>
      <c r="H36" s="245">
        <v>21619</v>
      </c>
      <c r="I36" s="243"/>
      <c r="J36" s="243"/>
      <c r="K36" s="245">
        <f t="shared" si="0"/>
        <v>0</v>
      </c>
      <c r="L36" s="1151">
        <f t="shared" si="1"/>
        <v>12</v>
      </c>
      <c r="M36" s="235">
        <f>L36*1</f>
        <v>12</v>
      </c>
      <c r="N36" s="237">
        <f t="shared" si="2"/>
        <v>259428</v>
      </c>
    </row>
    <row r="37" spans="1:14" s="1156" customFormat="1">
      <c r="A37" s="243">
        <v>22</v>
      </c>
      <c r="B37" s="243" t="s">
        <v>2620</v>
      </c>
      <c r="C37" s="244" t="s">
        <v>54</v>
      </c>
      <c r="D37" s="516">
        <v>22171</v>
      </c>
      <c r="E37" s="516">
        <v>32314</v>
      </c>
      <c r="F37" s="1155">
        <v>1988</v>
      </c>
      <c r="G37" s="516">
        <v>44086</v>
      </c>
      <c r="H37" s="245">
        <v>47522</v>
      </c>
      <c r="I37" s="243"/>
      <c r="J37" s="243"/>
      <c r="K37" s="245">
        <f t="shared" si="0"/>
        <v>0</v>
      </c>
      <c r="L37" s="1151">
        <f t="shared" si="1"/>
        <v>32</v>
      </c>
      <c r="M37" s="235">
        <f>20+(10*1.5)+(2*2)</f>
        <v>39</v>
      </c>
      <c r="N37" s="237">
        <f t="shared" si="2"/>
        <v>1853358</v>
      </c>
    </row>
    <row r="38" spans="1:14" s="1156" customFormat="1">
      <c r="A38" s="234">
        <v>23</v>
      </c>
      <c r="B38" s="243" t="s">
        <v>2621</v>
      </c>
      <c r="C38" s="244" t="s">
        <v>48</v>
      </c>
      <c r="D38" s="516">
        <v>21933</v>
      </c>
      <c r="E38" s="516">
        <v>31418</v>
      </c>
      <c r="F38" s="1155">
        <v>1986</v>
      </c>
      <c r="G38" s="516">
        <v>43848</v>
      </c>
      <c r="H38" s="245">
        <v>25545</v>
      </c>
      <c r="I38" s="243"/>
      <c r="J38" s="243"/>
      <c r="K38" s="245">
        <f t="shared" si="0"/>
        <v>0</v>
      </c>
      <c r="L38" s="1151">
        <f t="shared" si="1"/>
        <v>34</v>
      </c>
      <c r="M38" s="235">
        <f>20+(10*1.5)+(4*2)</f>
        <v>43</v>
      </c>
      <c r="N38" s="237">
        <f t="shared" si="2"/>
        <v>1098435</v>
      </c>
    </row>
    <row r="39" spans="1:14" s="1156" customFormat="1">
      <c r="A39" s="243">
        <v>24</v>
      </c>
      <c r="B39" s="243" t="s">
        <v>2622</v>
      </c>
      <c r="C39" s="244" t="s">
        <v>46</v>
      </c>
      <c r="D39" s="516">
        <v>21909</v>
      </c>
      <c r="E39" s="516">
        <v>40756</v>
      </c>
      <c r="F39" s="1155">
        <v>2011</v>
      </c>
      <c r="G39" s="516">
        <v>44190</v>
      </c>
      <c r="H39" s="245">
        <v>21327</v>
      </c>
      <c r="I39" s="243"/>
      <c r="J39" s="243"/>
      <c r="K39" s="245">
        <f t="shared" si="0"/>
        <v>0</v>
      </c>
      <c r="L39" s="1151">
        <f t="shared" si="1"/>
        <v>9</v>
      </c>
      <c r="M39" s="235">
        <f>L39*1</f>
        <v>9</v>
      </c>
      <c r="N39" s="237">
        <f t="shared" si="2"/>
        <v>191943</v>
      </c>
    </row>
    <row r="40" spans="1:14" s="1156" customFormat="1">
      <c r="A40" s="234">
        <v>25</v>
      </c>
      <c r="B40" s="243" t="s">
        <v>2623</v>
      </c>
      <c r="C40" s="244" t="s">
        <v>46</v>
      </c>
      <c r="D40" s="516">
        <v>21906</v>
      </c>
      <c r="E40" s="516">
        <v>38457</v>
      </c>
      <c r="F40" s="1155">
        <v>2005</v>
      </c>
      <c r="G40" s="516">
        <v>44187</v>
      </c>
      <c r="H40" s="245">
        <v>21915</v>
      </c>
      <c r="I40" s="243"/>
      <c r="J40" s="243"/>
      <c r="K40" s="245">
        <f t="shared" si="0"/>
        <v>0</v>
      </c>
      <c r="L40" s="1151">
        <f t="shared" si="1"/>
        <v>15</v>
      </c>
      <c r="M40" s="235">
        <f>L40*1</f>
        <v>15</v>
      </c>
      <c r="N40" s="237">
        <f t="shared" si="2"/>
        <v>328725</v>
      </c>
    </row>
    <row r="41" spans="1:14" s="1156" customFormat="1">
      <c r="A41" s="243">
        <v>26</v>
      </c>
      <c r="B41" s="243" t="s">
        <v>2624</v>
      </c>
      <c r="C41" s="244" t="s">
        <v>56</v>
      </c>
      <c r="D41" s="516">
        <v>21710</v>
      </c>
      <c r="E41" s="516">
        <v>30160</v>
      </c>
      <c r="F41" s="1155">
        <v>1982</v>
      </c>
      <c r="G41" s="516">
        <v>43991</v>
      </c>
      <c r="H41" s="245">
        <v>52838</v>
      </c>
      <c r="I41" s="1159">
        <v>53.02</v>
      </c>
      <c r="J41" s="1159">
        <v>91.25</v>
      </c>
      <c r="K41" s="245">
        <f t="shared" si="0"/>
        <v>367369.97668270202</v>
      </c>
      <c r="L41" s="1151">
        <f t="shared" si="1"/>
        <v>38</v>
      </c>
      <c r="M41" s="235">
        <f>20+(10*1.5)+(8*2)</f>
        <v>51</v>
      </c>
      <c r="N41" s="237">
        <f t="shared" si="2"/>
        <v>2694738</v>
      </c>
    </row>
    <row r="42" spans="1:14" s="1156" customFormat="1">
      <c r="A42" s="234">
        <v>27</v>
      </c>
      <c r="B42" s="243" t="s">
        <v>2625</v>
      </c>
      <c r="C42" s="244" t="s">
        <v>489</v>
      </c>
      <c r="D42" s="516">
        <v>21794</v>
      </c>
      <c r="E42" s="516">
        <v>29878</v>
      </c>
      <c r="F42" s="1155">
        <v>1981</v>
      </c>
      <c r="G42" s="516">
        <v>44075</v>
      </c>
      <c r="H42" s="245">
        <v>109197</v>
      </c>
      <c r="I42" s="1159">
        <v>59.424999999999997</v>
      </c>
      <c r="J42" s="1159">
        <v>53.055</v>
      </c>
      <c r="K42" s="245">
        <f t="shared" si="0"/>
        <v>591925.80449851195</v>
      </c>
      <c r="L42" s="1151">
        <f t="shared" si="1"/>
        <v>39</v>
      </c>
      <c r="M42" s="235">
        <f>20+(10*1.5)+(9*2)</f>
        <v>53</v>
      </c>
      <c r="N42" s="237">
        <f t="shared" si="2"/>
        <v>5787441</v>
      </c>
    </row>
    <row r="43" spans="1:14" s="1156" customFormat="1">
      <c r="A43" s="243">
        <v>28</v>
      </c>
      <c r="B43" s="243" t="s">
        <v>2626</v>
      </c>
      <c r="C43" s="244" t="s">
        <v>417</v>
      </c>
      <c r="D43" s="516">
        <v>21908</v>
      </c>
      <c r="E43" s="516">
        <v>33420</v>
      </c>
      <c r="F43" s="1155">
        <v>1991</v>
      </c>
      <c r="G43" s="516">
        <v>44189</v>
      </c>
      <c r="H43" s="245">
        <v>45269</v>
      </c>
      <c r="I43" s="1159">
        <v>58.125</v>
      </c>
      <c r="J43" s="1159">
        <v>322.125</v>
      </c>
      <c r="K43" s="245">
        <f t="shared" si="0"/>
        <v>829566.83662807499</v>
      </c>
      <c r="L43" s="1151">
        <f t="shared" si="1"/>
        <v>29</v>
      </c>
      <c r="M43" s="235">
        <f>20+(9*1.5)</f>
        <v>33.5</v>
      </c>
      <c r="N43" s="237">
        <f t="shared" si="2"/>
        <v>1516511.5</v>
      </c>
    </row>
    <row r="44" spans="1:14" s="1156" customFormat="1">
      <c r="A44" s="234">
        <v>29</v>
      </c>
      <c r="B44" s="243" t="s">
        <v>2627</v>
      </c>
      <c r="C44" s="244" t="s">
        <v>54</v>
      </c>
      <c r="D44" s="516">
        <v>21598</v>
      </c>
      <c r="E44" s="516">
        <v>30133</v>
      </c>
      <c r="F44" s="1155">
        <v>1982</v>
      </c>
      <c r="G44" s="516">
        <v>43878</v>
      </c>
      <c r="H44" s="245">
        <v>48298</v>
      </c>
      <c r="I44" s="243"/>
      <c r="J44" s="243"/>
      <c r="K44" s="245">
        <f t="shared" si="0"/>
        <v>0</v>
      </c>
      <c r="L44" s="1151">
        <f t="shared" si="1"/>
        <v>38</v>
      </c>
      <c r="M44" s="235">
        <f>20+(10*1.5)+(8*2)</f>
        <v>51</v>
      </c>
      <c r="N44" s="237">
        <f t="shared" si="2"/>
        <v>2463198</v>
      </c>
    </row>
    <row r="45" spans="1:14" s="1156" customFormat="1">
      <c r="A45" s="243">
        <v>30</v>
      </c>
      <c r="B45" s="243" t="s">
        <v>2628</v>
      </c>
      <c r="C45" s="244" t="s">
        <v>2629</v>
      </c>
      <c r="D45" s="516">
        <v>21574</v>
      </c>
      <c r="E45" s="516">
        <v>31679</v>
      </c>
      <c r="F45" s="1155">
        <v>1986</v>
      </c>
      <c r="G45" s="516">
        <v>43854</v>
      </c>
      <c r="H45" s="245">
        <v>14961</v>
      </c>
      <c r="I45" s="243">
        <v>123.334</v>
      </c>
      <c r="J45" s="243">
        <v>169.33199999999999</v>
      </c>
      <c r="K45" s="245">
        <f t="shared" si="0"/>
        <v>211015.40084821018</v>
      </c>
      <c r="L45" s="1151">
        <f t="shared" si="1"/>
        <v>34</v>
      </c>
      <c r="M45" s="235">
        <f>20+(10*1.5)+(4*2)</f>
        <v>43</v>
      </c>
      <c r="N45" s="237">
        <f t="shared" si="2"/>
        <v>643323</v>
      </c>
    </row>
    <row r="46" spans="1:14">
      <c r="A46" s="234">
        <v>31</v>
      </c>
      <c r="B46" s="234" t="s">
        <v>2630</v>
      </c>
      <c r="C46" s="235" t="s">
        <v>49</v>
      </c>
      <c r="D46" s="236">
        <v>21823</v>
      </c>
      <c r="E46" s="236">
        <v>36373</v>
      </c>
      <c r="F46" s="1150">
        <v>1999</v>
      </c>
      <c r="G46" s="236">
        <v>44104</v>
      </c>
      <c r="H46" s="238">
        <v>24697</v>
      </c>
      <c r="I46" s="234"/>
      <c r="J46" s="234"/>
      <c r="K46" s="237">
        <f t="shared" si="0"/>
        <v>0</v>
      </c>
      <c r="L46" s="1151">
        <f t="shared" si="1"/>
        <v>21</v>
      </c>
      <c r="M46" s="235">
        <f>20+(1*1.5)</f>
        <v>21.5</v>
      </c>
      <c r="N46" s="237">
        <f t="shared" si="2"/>
        <v>530985.5</v>
      </c>
    </row>
    <row r="47" spans="1:14">
      <c r="A47" s="243">
        <v>32</v>
      </c>
      <c r="B47" s="234" t="s">
        <v>2631</v>
      </c>
      <c r="C47" s="235" t="s">
        <v>46</v>
      </c>
      <c r="D47" s="236">
        <v>21573</v>
      </c>
      <c r="E47" s="236">
        <v>39011</v>
      </c>
      <c r="F47" s="1150">
        <v>2006</v>
      </c>
      <c r="G47" s="236">
        <v>43853</v>
      </c>
      <c r="H47" s="238">
        <v>21915</v>
      </c>
      <c r="I47" s="234"/>
      <c r="J47" s="234"/>
      <c r="K47" s="237">
        <f t="shared" si="0"/>
        <v>0</v>
      </c>
      <c r="L47" s="1151">
        <f t="shared" si="1"/>
        <v>14</v>
      </c>
      <c r="M47" s="235">
        <f>L47*1</f>
        <v>14</v>
      </c>
      <c r="N47" s="237">
        <f t="shared" si="2"/>
        <v>306810</v>
      </c>
    </row>
    <row r="48" spans="1:14">
      <c r="A48" s="234">
        <v>33</v>
      </c>
      <c r="B48" s="234" t="s">
        <v>2632</v>
      </c>
      <c r="C48" s="235" t="s">
        <v>48</v>
      </c>
      <c r="D48" s="236">
        <v>21894</v>
      </c>
      <c r="E48" s="236">
        <v>30165</v>
      </c>
      <c r="F48" s="1150">
        <v>1982</v>
      </c>
      <c r="G48" s="236">
        <v>44175</v>
      </c>
      <c r="H48" s="238">
        <v>26834</v>
      </c>
      <c r="I48" s="234"/>
      <c r="J48" s="234"/>
      <c r="K48" s="237">
        <f t="shared" si="0"/>
        <v>0</v>
      </c>
      <c r="L48" s="1151">
        <f t="shared" si="1"/>
        <v>38</v>
      </c>
      <c r="M48" s="235">
        <f>20+(10*1.5)+(8*2)</f>
        <v>51</v>
      </c>
      <c r="N48" s="237">
        <f t="shared" si="2"/>
        <v>1368534</v>
      </c>
    </row>
    <row r="49" spans="1:14">
      <c r="A49" s="243">
        <v>34</v>
      </c>
      <c r="B49" s="243" t="s">
        <v>2633</v>
      </c>
      <c r="C49" s="244" t="s">
        <v>49</v>
      </c>
      <c r="D49" s="516">
        <v>21606</v>
      </c>
      <c r="E49" s="516">
        <v>34659</v>
      </c>
      <c r="F49" s="1155">
        <v>1994</v>
      </c>
      <c r="G49" s="236">
        <v>43886</v>
      </c>
      <c r="H49" s="238">
        <v>24395</v>
      </c>
      <c r="I49" s="234"/>
      <c r="J49" s="234"/>
      <c r="K49" s="237">
        <f t="shared" si="0"/>
        <v>0</v>
      </c>
      <c r="L49" s="1151">
        <f t="shared" si="1"/>
        <v>26</v>
      </c>
      <c r="M49" s="235">
        <f>20+(6*1.5)</f>
        <v>29</v>
      </c>
      <c r="N49" s="237">
        <f t="shared" si="2"/>
        <v>707455</v>
      </c>
    </row>
    <row r="50" spans="1:14" s="1156" customFormat="1">
      <c r="A50" s="234">
        <v>35</v>
      </c>
      <c r="B50" s="243" t="s">
        <v>2634</v>
      </c>
      <c r="C50" s="244" t="s">
        <v>91</v>
      </c>
      <c r="D50" s="516">
        <v>21896</v>
      </c>
      <c r="E50" s="516">
        <v>29493</v>
      </c>
      <c r="F50" s="1155">
        <v>1980</v>
      </c>
      <c r="G50" s="516">
        <v>44177</v>
      </c>
      <c r="H50" s="246">
        <v>11732</v>
      </c>
      <c r="I50" s="1159">
        <v>57.427999999999997</v>
      </c>
      <c r="J50" s="1159">
        <v>51.73</v>
      </c>
      <c r="K50" s="245">
        <f t="shared" si="0"/>
        <v>61717.579135111198</v>
      </c>
      <c r="L50" s="1151">
        <f t="shared" si="1"/>
        <v>40</v>
      </c>
      <c r="M50" s="235">
        <f>20+(10*1.5)+(10*2)</f>
        <v>55</v>
      </c>
      <c r="N50" s="237">
        <f t="shared" si="2"/>
        <v>645260</v>
      </c>
    </row>
    <row r="51" spans="1:14" s="1156" customFormat="1">
      <c r="A51" s="243">
        <v>36</v>
      </c>
      <c r="B51" s="243" t="s">
        <v>2635</v>
      </c>
      <c r="C51" s="244" t="s">
        <v>64</v>
      </c>
      <c r="D51" s="516">
        <v>21711</v>
      </c>
      <c r="E51" s="516">
        <v>30830</v>
      </c>
      <c r="F51" s="1155">
        <v>1984</v>
      </c>
      <c r="G51" s="516">
        <v>43992</v>
      </c>
      <c r="H51" s="246">
        <v>66385</v>
      </c>
      <c r="I51" s="1159">
        <v>54.75</v>
      </c>
      <c r="J51" s="1159">
        <v>97.25</v>
      </c>
      <c r="K51" s="245">
        <f t="shared" si="0"/>
        <v>486289.40320399997</v>
      </c>
      <c r="L51" s="1151">
        <f t="shared" si="1"/>
        <v>36</v>
      </c>
      <c r="M51" s="235">
        <f>20+(10*1.5)+(6*2)</f>
        <v>47</v>
      </c>
      <c r="N51" s="237">
        <f t="shared" si="2"/>
        <v>3120095</v>
      </c>
    </row>
    <row r="52" spans="1:14">
      <c r="A52" s="234">
        <v>37</v>
      </c>
      <c r="B52" s="243" t="s">
        <v>2636</v>
      </c>
      <c r="C52" s="244" t="s">
        <v>49</v>
      </c>
      <c r="D52" s="516">
        <v>21557</v>
      </c>
      <c r="E52" s="516">
        <v>37500</v>
      </c>
      <c r="F52" s="1155">
        <v>2002</v>
      </c>
      <c r="G52" s="236">
        <v>43837</v>
      </c>
      <c r="H52" s="245">
        <v>22938</v>
      </c>
      <c r="I52" s="97"/>
      <c r="J52" s="97"/>
      <c r="K52" s="237">
        <f t="shared" si="0"/>
        <v>0</v>
      </c>
      <c r="L52" s="1151">
        <f t="shared" si="1"/>
        <v>18</v>
      </c>
      <c r="M52" s="235">
        <f>L52*1</f>
        <v>18</v>
      </c>
      <c r="N52" s="237">
        <f t="shared" si="2"/>
        <v>412884</v>
      </c>
    </row>
    <row r="53" spans="1:14">
      <c r="A53" s="243">
        <v>38</v>
      </c>
      <c r="B53" s="234" t="s">
        <v>2637</v>
      </c>
      <c r="C53" s="235" t="s">
        <v>47</v>
      </c>
      <c r="D53" s="236">
        <v>21820</v>
      </c>
      <c r="E53" s="236">
        <v>32448</v>
      </c>
      <c r="F53" s="1150">
        <v>1988</v>
      </c>
      <c r="G53" s="236">
        <v>44101</v>
      </c>
      <c r="H53" s="238">
        <v>41140</v>
      </c>
      <c r="I53" s="97"/>
      <c r="J53" s="97"/>
      <c r="K53" s="237">
        <f t="shared" si="0"/>
        <v>0</v>
      </c>
      <c r="L53" s="1151">
        <f t="shared" si="1"/>
        <v>32</v>
      </c>
      <c r="M53" s="235">
        <f>20+(10*1.5)+(2*2)</f>
        <v>39</v>
      </c>
      <c r="N53" s="237">
        <f t="shared" si="2"/>
        <v>1604460</v>
      </c>
    </row>
    <row r="54" spans="1:14">
      <c r="A54" s="234">
        <v>39</v>
      </c>
      <c r="B54" s="243" t="s">
        <v>2638</v>
      </c>
      <c r="C54" s="244" t="s">
        <v>54</v>
      </c>
      <c r="D54" s="516">
        <v>21629</v>
      </c>
      <c r="E54" s="516">
        <v>29556</v>
      </c>
      <c r="F54" s="1155">
        <v>1980</v>
      </c>
      <c r="G54" s="236">
        <v>43910</v>
      </c>
      <c r="H54" s="245">
        <v>49086</v>
      </c>
      <c r="I54" s="97"/>
      <c r="J54" s="97"/>
      <c r="K54" s="237">
        <f t="shared" si="0"/>
        <v>0</v>
      </c>
      <c r="L54" s="1151">
        <f t="shared" si="1"/>
        <v>40</v>
      </c>
      <c r="M54" s="235">
        <f>20+(10*1.5)+(10*2)</f>
        <v>55</v>
      </c>
      <c r="N54" s="237">
        <f t="shared" si="2"/>
        <v>2699730</v>
      </c>
    </row>
    <row r="55" spans="1:14">
      <c r="A55" s="243">
        <v>40</v>
      </c>
      <c r="B55" s="243" t="s">
        <v>2639</v>
      </c>
      <c r="C55" s="244" t="s">
        <v>48</v>
      </c>
      <c r="D55" s="516">
        <v>21608</v>
      </c>
      <c r="E55" s="516">
        <v>31355</v>
      </c>
      <c r="F55" s="1155">
        <v>1985</v>
      </c>
      <c r="G55" s="236">
        <v>43888</v>
      </c>
      <c r="H55" s="245">
        <v>25232</v>
      </c>
      <c r="I55" s="97"/>
      <c r="J55" s="97"/>
      <c r="K55" s="237">
        <f t="shared" si="0"/>
        <v>0</v>
      </c>
      <c r="L55" s="1151">
        <f t="shared" si="1"/>
        <v>35</v>
      </c>
      <c r="M55" s="235">
        <f>20+(10*1.5)+(5*2)</f>
        <v>45</v>
      </c>
      <c r="N55" s="237">
        <f t="shared" si="2"/>
        <v>1135440</v>
      </c>
    </row>
    <row r="56" spans="1:14">
      <c r="A56" s="234">
        <v>41</v>
      </c>
      <c r="B56" s="234" t="s">
        <v>2640</v>
      </c>
      <c r="C56" s="235" t="s">
        <v>54</v>
      </c>
      <c r="D56" s="236">
        <v>21889</v>
      </c>
      <c r="E56" s="236">
        <v>31990</v>
      </c>
      <c r="F56" s="1150">
        <v>1987</v>
      </c>
      <c r="G56" s="236">
        <v>44170</v>
      </c>
      <c r="H56" s="238">
        <v>45269</v>
      </c>
      <c r="I56" s="97"/>
      <c r="J56" s="97"/>
      <c r="K56" s="237">
        <f t="shared" si="0"/>
        <v>0</v>
      </c>
      <c r="L56" s="1151">
        <f t="shared" si="1"/>
        <v>33</v>
      </c>
      <c r="M56" s="235">
        <f>20+(10*1.5)+(3*2)</f>
        <v>41</v>
      </c>
      <c r="N56" s="237">
        <f t="shared" si="2"/>
        <v>1856029</v>
      </c>
    </row>
    <row r="57" spans="1:14">
      <c r="A57" s="243">
        <v>42</v>
      </c>
      <c r="B57" s="514" t="s">
        <v>2641</v>
      </c>
      <c r="C57" s="515" t="s">
        <v>49</v>
      </c>
      <c r="D57" s="517">
        <v>21859</v>
      </c>
      <c r="E57" s="517">
        <v>33406</v>
      </c>
      <c r="F57" s="1161">
        <v>1991</v>
      </c>
      <c r="G57" s="517">
        <v>44140</v>
      </c>
      <c r="H57" s="518">
        <v>23801</v>
      </c>
      <c r="I57" s="519"/>
      <c r="J57" s="519"/>
      <c r="K57" s="237">
        <f t="shared" si="0"/>
        <v>0</v>
      </c>
      <c r="L57" s="1151">
        <f t="shared" si="1"/>
        <v>29</v>
      </c>
      <c r="M57" s="235">
        <f>20+(9*1.5)</f>
        <v>33.5</v>
      </c>
      <c r="N57" s="237">
        <f t="shared" si="2"/>
        <v>797333.5</v>
      </c>
    </row>
    <row r="58" spans="1:14" s="1156" customFormat="1">
      <c r="A58" s="234">
        <v>43</v>
      </c>
      <c r="B58" s="243" t="s">
        <v>2642</v>
      </c>
      <c r="C58" s="244" t="s">
        <v>2605</v>
      </c>
      <c r="D58" s="516">
        <v>21745</v>
      </c>
      <c r="E58" s="516">
        <v>31778</v>
      </c>
      <c r="F58" s="1162">
        <v>1987</v>
      </c>
      <c r="G58" s="1163">
        <v>44026</v>
      </c>
      <c r="H58" s="245">
        <v>13152</v>
      </c>
      <c r="I58" s="243">
        <v>48</v>
      </c>
      <c r="J58" s="243">
        <v>181.75</v>
      </c>
      <c r="K58" s="245">
        <f t="shared" si="0"/>
        <v>145622.5321944</v>
      </c>
      <c r="L58" s="1151">
        <f t="shared" si="1"/>
        <v>33</v>
      </c>
      <c r="M58" s="235">
        <f>20+(10*1.5)+(3*2)</f>
        <v>41</v>
      </c>
      <c r="N58" s="237">
        <f t="shared" si="2"/>
        <v>539232</v>
      </c>
    </row>
    <row r="59" spans="1:14" s="1156" customFormat="1">
      <c r="A59" s="243">
        <v>44</v>
      </c>
      <c r="B59" s="243" t="s">
        <v>2643</v>
      </c>
      <c r="C59" s="244" t="s">
        <v>2644</v>
      </c>
      <c r="D59" s="516">
        <v>21573</v>
      </c>
      <c r="E59" s="516">
        <v>31974</v>
      </c>
      <c r="F59" s="1155">
        <v>1987</v>
      </c>
      <c r="G59" s="516">
        <v>43853</v>
      </c>
      <c r="H59" s="246">
        <v>28800</v>
      </c>
      <c r="I59" s="1159"/>
      <c r="J59" s="1159"/>
      <c r="K59" s="245">
        <f t="shared" si="0"/>
        <v>0</v>
      </c>
      <c r="L59" s="1151">
        <f t="shared" si="1"/>
        <v>33</v>
      </c>
      <c r="M59" s="235">
        <f>20+(10*1.5)+(3*2)</f>
        <v>41</v>
      </c>
      <c r="N59" s="237">
        <f t="shared" si="2"/>
        <v>1180800</v>
      </c>
    </row>
    <row r="60" spans="1:14" s="1156" customFormat="1">
      <c r="A60" s="234">
        <v>45</v>
      </c>
      <c r="B60" s="243" t="s">
        <v>2645</v>
      </c>
      <c r="C60" s="244" t="s">
        <v>91</v>
      </c>
      <c r="D60" s="516">
        <v>21798</v>
      </c>
      <c r="E60" s="516">
        <v>31673</v>
      </c>
      <c r="F60" s="1155">
        <v>1986</v>
      </c>
      <c r="G60" s="516">
        <v>44079</v>
      </c>
      <c r="H60" s="245">
        <v>11732</v>
      </c>
      <c r="I60" s="1159">
        <v>42.25</v>
      </c>
      <c r="J60" s="1159">
        <v>60.25</v>
      </c>
      <c r="K60" s="245">
        <f t="shared" si="0"/>
        <v>57953.167530999999</v>
      </c>
      <c r="L60" s="1151">
        <f t="shared" si="1"/>
        <v>34</v>
      </c>
      <c r="M60" s="235">
        <f>20+(10*1.5)+(4*2)</f>
        <v>43</v>
      </c>
      <c r="N60" s="237">
        <f t="shared" si="2"/>
        <v>504476</v>
      </c>
    </row>
    <row r="61" spans="1:14" s="1156" customFormat="1">
      <c r="A61" s="243">
        <v>46</v>
      </c>
      <c r="B61" s="243" t="s">
        <v>2646</v>
      </c>
      <c r="C61" s="244" t="s">
        <v>49</v>
      </c>
      <c r="D61" s="516">
        <v>21756</v>
      </c>
      <c r="E61" s="516">
        <v>31239</v>
      </c>
      <c r="F61" s="1155">
        <v>1985</v>
      </c>
      <c r="G61" s="516">
        <v>44037</v>
      </c>
      <c r="H61" s="246">
        <v>23222</v>
      </c>
      <c r="I61" s="1159"/>
      <c r="J61" s="1159"/>
      <c r="K61" s="245">
        <f t="shared" si="0"/>
        <v>0</v>
      </c>
      <c r="L61" s="1151">
        <f t="shared" si="1"/>
        <v>35</v>
      </c>
      <c r="M61" s="235">
        <f>20+(10*1.5)+(5*2)</f>
        <v>45</v>
      </c>
      <c r="N61" s="237">
        <f t="shared" si="2"/>
        <v>1044990</v>
      </c>
    </row>
    <row r="62" spans="1:14" s="1156" customFormat="1">
      <c r="A62" s="234">
        <v>47</v>
      </c>
      <c r="B62" s="243" t="s">
        <v>2647</v>
      </c>
      <c r="C62" s="244" t="s">
        <v>48</v>
      </c>
      <c r="D62" s="516">
        <v>21813</v>
      </c>
      <c r="E62" s="516">
        <v>35240</v>
      </c>
      <c r="F62" s="1155">
        <v>1996</v>
      </c>
      <c r="G62" s="516">
        <v>44094</v>
      </c>
      <c r="H62" s="245">
        <v>25545</v>
      </c>
      <c r="I62" s="1159"/>
      <c r="J62" s="1159"/>
      <c r="K62" s="245">
        <f t="shared" si="0"/>
        <v>0</v>
      </c>
      <c r="L62" s="1151">
        <f t="shared" si="1"/>
        <v>24</v>
      </c>
      <c r="M62" s="235">
        <f>20+(4*1.5)</f>
        <v>26</v>
      </c>
      <c r="N62" s="237">
        <f t="shared" si="2"/>
        <v>664170</v>
      </c>
    </row>
    <row r="63" spans="1:14" s="1156" customFormat="1">
      <c r="A63" s="243">
        <v>48</v>
      </c>
      <c r="B63" s="243" t="s">
        <v>2648</v>
      </c>
      <c r="C63" s="244" t="s">
        <v>417</v>
      </c>
      <c r="D63" s="516">
        <v>21847</v>
      </c>
      <c r="E63" s="516">
        <v>35052</v>
      </c>
      <c r="F63" s="1155">
        <v>1995</v>
      </c>
      <c r="G63" s="516">
        <v>44128</v>
      </c>
      <c r="H63" s="246">
        <v>47522</v>
      </c>
      <c r="I63" s="1159">
        <v>41.847999999999999</v>
      </c>
      <c r="J63" s="1159">
        <v>70.847999999999999</v>
      </c>
      <c r="K63" s="245">
        <f t="shared" si="0"/>
        <v>258097.89940142239</v>
      </c>
      <c r="L63" s="1151">
        <f t="shared" si="1"/>
        <v>25</v>
      </c>
      <c r="M63" s="235">
        <f>20+(5*1.5)</f>
        <v>27.5</v>
      </c>
      <c r="N63" s="237">
        <f t="shared" si="2"/>
        <v>1306855</v>
      </c>
    </row>
    <row r="64" spans="1:14">
      <c r="A64" s="234">
        <v>49</v>
      </c>
      <c r="B64" s="234" t="s">
        <v>2649</v>
      </c>
      <c r="C64" s="235" t="s">
        <v>48</v>
      </c>
      <c r="D64" s="236">
        <v>21699</v>
      </c>
      <c r="E64" s="236">
        <v>35924</v>
      </c>
      <c r="F64" s="1150">
        <v>1998</v>
      </c>
      <c r="G64" s="236">
        <v>43980</v>
      </c>
      <c r="H64" s="238">
        <v>26181</v>
      </c>
      <c r="I64" s="97"/>
      <c r="J64" s="97"/>
      <c r="K64" s="237">
        <f t="shared" si="0"/>
        <v>0</v>
      </c>
      <c r="L64" s="1151">
        <f t="shared" si="1"/>
        <v>22</v>
      </c>
      <c r="M64" s="235">
        <f>20+(2*1.5)</f>
        <v>23</v>
      </c>
      <c r="N64" s="237">
        <f t="shared" si="2"/>
        <v>602163</v>
      </c>
    </row>
    <row r="65" spans="1:14">
      <c r="A65" s="243">
        <v>50</v>
      </c>
      <c r="B65" s="234" t="s">
        <v>2650</v>
      </c>
      <c r="C65" s="235" t="s">
        <v>46</v>
      </c>
      <c r="D65" s="236">
        <v>21572</v>
      </c>
      <c r="E65" s="236">
        <v>39675</v>
      </c>
      <c r="F65" s="1150">
        <v>2008</v>
      </c>
      <c r="G65" s="236">
        <v>43852</v>
      </c>
      <c r="H65" s="238">
        <v>21327</v>
      </c>
      <c r="I65" s="97"/>
      <c r="J65" s="97"/>
      <c r="K65" s="237">
        <f t="shared" si="0"/>
        <v>0</v>
      </c>
      <c r="L65" s="1151">
        <f t="shared" si="1"/>
        <v>12</v>
      </c>
      <c r="M65" s="235">
        <f>L65*1</f>
        <v>12</v>
      </c>
      <c r="N65" s="237">
        <f t="shared" si="2"/>
        <v>255924</v>
      </c>
    </row>
    <row r="66" spans="1:14">
      <c r="A66" s="234">
        <v>51</v>
      </c>
      <c r="B66" s="234" t="s">
        <v>2651</v>
      </c>
      <c r="C66" s="235" t="s">
        <v>47</v>
      </c>
      <c r="D66" s="236">
        <v>21738</v>
      </c>
      <c r="E66" s="236">
        <v>29633</v>
      </c>
      <c r="F66" s="1150">
        <v>1981</v>
      </c>
      <c r="G66" s="236">
        <v>44019</v>
      </c>
      <c r="H66" s="238">
        <v>41650</v>
      </c>
      <c r="I66" s="97"/>
      <c r="J66" s="97"/>
      <c r="K66" s="237">
        <f t="shared" si="0"/>
        <v>0</v>
      </c>
      <c r="L66" s="1151">
        <f t="shared" si="1"/>
        <v>39</v>
      </c>
      <c r="M66" s="235">
        <f>20+(10*1.5)+(9*2)</f>
        <v>53</v>
      </c>
      <c r="N66" s="237">
        <f t="shared" si="2"/>
        <v>2207450</v>
      </c>
    </row>
    <row r="67" spans="1:14">
      <c r="A67" s="243">
        <v>52</v>
      </c>
      <c r="B67" s="234" t="s">
        <v>2652</v>
      </c>
      <c r="C67" s="235" t="s">
        <v>48</v>
      </c>
      <c r="D67" s="236">
        <v>21882</v>
      </c>
      <c r="E67" s="236">
        <v>34029</v>
      </c>
      <c r="F67" s="1150">
        <v>1993</v>
      </c>
      <c r="G67" s="236">
        <v>44163</v>
      </c>
      <c r="H67" s="238">
        <v>25545</v>
      </c>
      <c r="I67" s="97"/>
      <c r="J67" s="97"/>
      <c r="K67" s="237">
        <f t="shared" si="0"/>
        <v>0</v>
      </c>
      <c r="L67" s="1151">
        <f t="shared" si="1"/>
        <v>27</v>
      </c>
      <c r="M67" s="235">
        <f>20+(7*1.5)</f>
        <v>30.5</v>
      </c>
      <c r="N67" s="237">
        <f t="shared" si="2"/>
        <v>779122.5</v>
      </c>
    </row>
    <row r="68" spans="1:14">
      <c r="A68" s="234">
        <v>53</v>
      </c>
      <c r="B68" s="234" t="s">
        <v>2653</v>
      </c>
      <c r="C68" s="235" t="s">
        <v>47</v>
      </c>
      <c r="D68" s="236">
        <v>21486</v>
      </c>
      <c r="E68" s="236">
        <v>35660</v>
      </c>
      <c r="F68" s="1150">
        <v>1997</v>
      </c>
      <c r="G68" s="236">
        <v>44132</v>
      </c>
      <c r="H68" s="238">
        <v>40637</v>
      </c>
      <c r="I68" s="97"/>
      <c r="J68" s="97"/>
      <c r="K68" s="237">
        <f t="shared" si="0"/>
        <v>0</v>
      </c>
      <c r="L68" s="1151">
        <f t="shared" si="1"/>
        <v>23</v>
      </c>
      <c r="M68" s="235">
        <f>20+(3*1.5)</f>
        <v>24.5</v>
      </c>
      <c r="N68" s="237">
        <f t="shared" si="2"/>
        <v>995606.5</v>
      </c>
    </row>
    <row r="69" spans="1:14">
      <c r="A69" s="243">
        <v>54</v>
      </c>
      <c r="B69" s="234" t="s">
        <v>2654</v>
      </c>
      <c r="C69" s="235" t="s">
        <v>47</v>
      </c>
      <c r="D69" s="236">
        <v>21508</v>
      </c>
      <c r="E69" s="236">
        <v>29236</v>
      </c>
      <c r="F69" s="1150">
        <v>1980</v>
      </c>
      <c r="G69" s="236">
        <v>44154</v>
      </c>
      <c r="H69" s="238">
        <v>40637</v>
      </c>
      <c r="I69" s="97"/>
      <c r="J69" s="97"/>
      <c r="K69" s="237">
        <f t="shared" si="0"/>
        <v>0</v>
      </c>
      <c r="L69" s="1151">
        <f t="shared" si="1"/>
        <v>40</v>
      </c>
      <c r="M69" s="235">
        <f>20+(10*1.5)+(10*2)</f>
        <v>55</v>
      </c>
      <c r="N69" s="237">
        <f t="shared" si="2"/>
        <v>2235035</v>
      </c>
    </row>
    <row r="70" spans="1:14">
      <c r="A70" s="234">
        <v>55</v>
      </c>
      <c r="B70" s="234" t="s">
        <v>2655</v>
      </c>
      <c r="C70" s="235" t="s">
        <v>49</v>
      </c>
      <c r="D70" s="236">
        <v>21369</v>
      </c>
      <c r="E70" s="236">
        <v>30333</v>
      </c>
      <c r="F70" s="1150">
        <v>1983</v>
      </c>
      <c r="G70" s="236">
        <v>44015</v>
      </c>
      <c r="H70" s="238">
        <v>25003</v>
      </c>
      <c r="I70" s="97"/>
      <c r="J70" s="97"/>
      <c r="K70" s="237">
        <f t="shared" si="0"/>
        <v>0</v>
      </c>
      <c r="L70" s="1151">
        <f t="shared" si="1"/>
        <v>37</v>
      </c>
      <c r="M70" s="235">
        <f>20+(10*1.5)+(7*2)</f>
        <v>49</v>
      </c>
      <c r="N70" s="237">
        <f t="shared" si="2"/>
        <v>1225147</v>
      </c>
    </row>
    <row r="71" spans="1:14">
      <c r="A71" s="243">
        <v>56</v>
      </c>
      <c r="B71" s="234" t="s">
        <v>2656</v>
      </c>
      <c r="C71" s="235" t="s">
        <v>54</v>
      </c>
      <c r="D71" s="236">
        <v>21407</v>
      </c>
      <c r="E71" s="236">
        <v>30904</v>
      </c>
      <c r="F71" s="1150">
        <v>1984</v>
      </c>
      <c r="G71" s="236">
        <v>44053</v>
      </c>
      <c r="H71" s="238">
        <v>45269</v>
      </c>
      <c r="I71" s="97"/>
      <c r="J71" s="97"/>
      <c r="K71" s="237">
        <f t="shared" si="0"/>
        <v>0</v>
      </c>
      <c r="L71" s="1151">
        <f t="shared" si="1"/>
        <v>36</v>
      </c>
      <c r="M71" s="235">
        <f>20+(10*1.5)+(6*2)</f>
        <v>47</v>
      </c>
      <c r="N71" s="237">
        <f t="shared" si="2"/>
        <v>2127643</v>
      </c>
    </row>
    <row r="72" spans="1:14">
      <c r="A72" s="234">
        <v>57</v>
      </c>
      <c r="B72" s="234" t="s">
        <v>2657</v>
      </c>
      <c r="C72" s="235" t="s">
        <v>49</v>
      </c>
      <c r="D72" s="236">
        <v>21334</v>
      </c>
      <c r="E72" s="236">
        <v>30225</v>
      </c>
      <c r="F72" s="1150">
        <v>1982</v>
      </c>
      <c r="G72" s="236">
        <v>43980</v>
      </c>
      <c r="H72" s="238">
        <v>25003</v>
      </c>
      <c r="I72" s="97"/>
      <c r="J72" s="97"/>
      <c r="K72" s="237">
        <f t="shared" si="0"/>
        <v>0</v>
      </c>
      <c r="L72" s="1151">
        <f t="shared" si="1"/>
        <v>38</v>
      </c>
      <c r="M72" s="235">
        <f>20+(10*1.5)+(8*2)</f>
        <v>51</v>
      </c>
      <c r="N72" s="237">
        <f t="shared" si="2"/>
        <v>1275153</v>
      </c>
    </row>
    <row r="73" spans="1:14">
      <c r="A73" s="243">
        <v>58</v>
      </c>
      <c r="B73" s="234" t="s">
        <v>2658</v>
      </c>
      <c r="C73" s="235" t="s">
        <v>49</v>
      </c>
      <c r="D73" s="236">
        <v>21489</v>
      </c>
      <c r="E73" s="236">
        <v>35139</v>
      </c>
      <c r="F73" s="1150">
        <v>1996</v>
      </c>
      <c r="G73" s="236">
        <v>44135</v>
      </c>
      <c r="H73" s="238">
        <v>23801</v>
      </c>
      <c r="I73" s="97"/>
      <c r="J73" s="97"/>
      <c r="K73" s="237">
        <f t="shared" si="0"/>
        <v>0</v>
      </c>
      <c r="L73" s="1151">
        <f t="shared" si="1"/>
        <v>24</v>
      </c>
      <c r="M73" s="235">
        <f>20+(4*1.5)</f>
        <v>26</v>
      </c>
      <c r="N73" s="237">
        <f t="shared" si="2"/>
        <v>618826</v>
      </c>
    </row>
    <row r="74" spans="1:14" s="1156" customFormat="1">
      <c r="A74" s="234">
        <v>59</v>
      </c>
      <c r="B74" s="243" t="s">
        <v>2659</v>
      </c>
      <c r="C74" s="244" t="s">
        <v>92</v>
      </c>
      <c r="D74" s="516">
        <v>21541</v>
      </c>
      <c r="E74" s="516">
        <v>29413</v>
      </c>
      <c r="F74" s="1155">
        <v>1980</v>
      </c>
      <c r="G74" s="516">
        <v>44187</v>
      </c>
      <c r="H74" s="246">
        <v>67469</v>
      </c>
      <c r="I74" s="1159">
        <v>107.828</v>
      </c>
      <c r="J74" s="1159">
        <v>94.513000000000005</v>
      </c>
      <c r="K74" s="245">
        <f t="shared" si="0"/>
        <v>657914.44783981831</v>
      </c>
      <c r="L74" s="1151">
        <f t="shared" si="1"/>
        <v>40</v>
      </c>
      <c r="M74" s="235">
        <f>20+(10*1.5)+(10*2)</f>
        <v>55</v>
      </c>
      <c r="N74" s="237">
        <f t="shared" si="2"/>
        <v>3710795</v>
      </c>
    </row>
    <row r="75" spans="1:14">
      <c r="A75" s="243">
        <v>60</v>
      </c>
      <c r="B75" s="234" t="s">
        <v>2660</v>
      </c>
      <c r="C75" s="235" t="s">
        <v>49</v>
      </c>
      <c r="D75" s="236">
        <v>21275</v>
      </c>
      <c r="E75" s="236">
        <v>33973</v>
      </c>
      <c r="F75" s="1150">
        <v>1993</v>
      </c>
      <c r="G75" s="236">
        <v>43921</v>
      </c>
      <c r="H75" s="238">
        <v>22938</v>
      </c>
      <c r="I75" s="97"/>
      <c r="J75" s="97"/>
      <c r="K75" s="237">
        <f t="shared" si="0"/>
        <v>0</v>
      </c>
      <c r="L75" s="1151">
        <f t="shared" si="1"/>
        <v>27</v>
      </c>
      <c r="M75" s="235">
        <f>20+(7*1.5)</f>
        <v>30.5</v>
      </c>
      <c r="N75" s="237">
        <f t="shared" si="2"/>
        <v>699609</v>
      </c>
    </row>
    <row r="76" spans="1:14">
      <c r="A76" s="234">
        <v>61</v>
      </c>
      <c r="B76" s="234" t="s">
        <v>2661</v>
      </c>
      <c r="C76" s="235" t="s">
        <v>48</v>
      </c>
      <c r="D76" s="236">
        <v>21542</v>
      </c>
      <c r="E76" s="236">
        <v>33562</v>
      </c>
      <c r="F76" s="1150">
        <v>1991</v>
      </c>
      <c r="G76" s="236">
        <v>44188</v>
      </c>
      <c r="H76" s="238">
        <v>26506</v>
      </c>
      <c r="I76" s="97"/>
      <c r="J76" s="97"/>
      <c r="K76" s="237">
        <f t="shared" si="0"/>
        <v>0</v>
      </c>
      <c r="L76" s="1151">
        <f t="shared" si="1"/>
        <v>29</v>
      </c>
      <c r="M76" s="235">
        <f>20+(9*1.5)</f>
        <v>33.5</v>
      </c>
      <c r="N76" s="237">
        <f t="shared" si="2"/>
        <v>887951</v>
      </c>
    </row>
    <row r="77" spans="1:14">
      <c r="A77" s="243">
        <v>62</v>
      </c>
      <c r="B77" s="234" t="s">
        <v>2662</v>
      </c>
      <c r="C77" s="235" t="s">
        <v>47</v>
      </c>
      <c r="D77" s="236">
        <v>21263</v>
      </c>
      <c r="E77" s="236">
        <v>30494</v>
      </c>
      <c r="F77" s="1150">
        <v>1983</v>
      </c>
      <c r="G77" s="236">
        <v>43909</v>
      </c>
      <c r="H77" s="238">
        <v>41140</v>
      </c>
      <c r="I77" s="97"/>
      <c r="J77" s="97"/>
      <c r="K77" s="237">
        <f t="shared" si="0"/>
        <v>0</v>
      </c>
      <c r="L77" s="1151">
        <f t="shared" si="1"/>
        <v>37</v>
      </c>
      <c r="M77" s="235">
        <f>20+(10*1.5)+(7*2)</f>
        <v>49</v>
      </c>
      <c r="N77" s="237">
        <f t="shared" si="2"/>
        <v>2015860</v>
      </c>
    </row>
    <row r="78" spans="1:14">
      <c r="A78" s="234">
        <v>63</v>
      </c>
      <c r="B78" s="234" t="s">
        <v>2663</v>
      </c>
      <c r="C78" s="235" t="s">
        <v>48</v>
      </c>
      <c r="D78" s="236">
        <v>21347</v>
      </c>
      <c r="E78" s="236">
        <v>38781</v>
      </c>
      <c r="F78" s="1150">
        <v>2006</v>
      </c>
      <c r="G78" s="236">
        <v>43993</v>
      </c>
      <c r="H78" s="238">
        <v>25545</v>
      </c>
      <c r="I78" s="97"/>
      <c r="J78" s="97"/>
      <c r="K78" s="237">
        <f t="shared" si="0"/>
        <v>0</v>
      </c>
      <c r="L78" s="1151">
        <f t="shared" si="1"/>
        <v>14</v>
      </c>
      <c r="M78" s="235">
        <f>L78*1</f>
        <v>14</v>
      </c>
      <c r="N78" s="237">
        <f t="shared" si="2"/>
        <v>357630</v>
      </c>
    </row>
    <row r="79" spans="1:14">
      <c r="A79" s="243">
        <v>64</v>
      </c>
      <c r="B79" s="234" t="s">
        <v>2664</v>
      </c>
      <c r="C79" s="235" t="s">
        <v>47</v>
      </c>
      <c r="D79" s="236">
        <v>21205</v>
      </c>
      <c r="E79" s="236">
        <v>35643</v>
      </c>
      <c r="F79" s="1150">
        <v>1997</v>
      </c>
      <c r="G79" s="236">
        <v>43850</v>
      </c>
      <c r="H79" s="238">
        <v>40637</v>
      </c>
      <c r="I79" s="97"/>
      <c r="J79" s="97"/>
      <c r="K79" s="237">
        <f t="shared" ref="K79:K101" si="3">SUM(I79:J79)*H79*0.0481927</f>
        <v>0</v>
      </c>
      <c r="L79" s="1151">
        <f t="shared" si="1"/>
        <v>23</v>
      </c>
      <c r="M79" s="235">
        <f>20+(3*1.5)</f>
        <v>24.5</v>
      </c>
      <c r="N79" s="237">
        <f t="shared" si="2"/>
        <v>995606.5</v>
      </c>
    </row>
    <row r="80" spans="1:14" s="1156" customFormat="1">
      <c r="A80" s="234">
        <v>65</v>
      </c>
      <c r="B80" s="243" t="s">
        <v>2665</v>
      </c>
      <c r="C80" s="244" t="s">
        <v>64</v>
      </c>
      <c r="D80" s="516">
        <v>21362</v>
      </c>
      <c r="E80" s="516">
        <v>35013</v>
      </c>
      <c r="F80" s="1155">
        <v>1995</v>
      </c>
      <c r="G80" s="516">
        <v>44008</v>
      </c>
      <c r="H80" s="246">
        <v>68570</v>
      </c>
      <c r="I80" s="1159">
        <v>52.335000000000001</v>
      </c>
      <c r="J80" s="1159">
        <v>85.894999999999996</v>
      </c>
      <c r="K80" s="245">
        <f t="shared" si="3"/>
        <v>456791.18647296994</v>
      </c>
      <c r="L80" s="1151">
        <f t="shared" si="1"/>
        <v>25</v>
      </c>
      <c r="M80" s="235">
        <f>20+(5*1.5)</f>
        <v>27.5</v>
      </c>
      <c r="N80" s="237">
        <f t="shared" si="2"/>
        <v>1885675</v>
      </c>
    </row>
    <row r="81" spans="1:14" s="1156" customFormat="1">
      <c r="A81" s="243">
        <v>66</v>
      </c>
      <c r="B81" s="243" t="s">
        <v>2666</v>
      </c>
      <c r="C81" s="244" t="s">
        <v>48</v>
      </c>
      <c r="D81" s="516">
        <v>21333</v>
      </c>
      <c r="E81" s="516">
        <v>33399</v>
      </c>
      <c r="F81" s="1155">
        <v>1991</v>
      </c>
      <c r="G81" s="516">
        <v>43979</v>
      </c>
      <c r="H81" s="246">
        <v>26506</v>
      </c>
      <c r="I81" s="1159"/>
      <c r="J81" s="1159"/>
      <c r="K81" s="245">
        <f t="shared" si="3"/>
        <v>0</v>
      </c>
      <c r="L81" s="1151">
        <f t="shared" ref="L81:L101" si="4">2020-F81</f>
        <v>29</v>
      </c>
      <c r="M81" s="235">
        <f>20+(9*1.5)</f>
        <v>33.5</v>
      </c>
      <c r="N81" s="237">
        <f t="shared" ref="N81:N101" si="5">SUM(M81*H81)</f>
        <v>887951</v>
      </c>
    </row>
    <row r="82" spans="1:14" s="1156" customFormat="1">
      <c r="A82" s="234">
        <v>67</v>
      </c>
      <c r="B82" s="243" t="s">
        <v>2667</v>
      </c>
      <c r="C82" s="244" t="s">
        <v>48</v>
      </c>
      <c r="D82" s="516">
        <v>21433</v>
      </c>
      <c r="E82" s="516">
        <v>39052</v>
      </c>
      <c r="F82" s="1155">
        <v>2006</v>
      </c>
      <c r="G82" s="516">
        <v>44079</v>
      </c>
      <c r="H82" s="246">
        <v>25232</v>
      </c>
      <c r="I82" s="1159"/>
      <c r="J82" s="1159"/>
      <c r="K82" s="245">
        <f t="shared" si="3"/>
        <v>0</v>
      </c>
      <c r="L82" s="1151">
        <f t="shared" si="4"/>
        <v>14</v>
      </c>
      <c r="M82" s="235">
        <f>L82*1</f>
        <v>14</v>
      </c>
      <c r="N82" s="237">
        <f t="shared" si="5"/>
        <v>353248</v>
      </c>
    </row>
    <row r="83" spans="1:14" s="1156" customFormat="1">
      <c r="A83" s="243">
        <v>68</v>
      </c>
      <c r="B83" s="243" t="s">
        <v>2668</v>
      </c>
      <c r="C83" s="244" t="s">
        <v>49</v>
      </c>
      <c r="D83" s="516">
        <v>21007</v>
      </c>
      <c r="E83" s="516">
        <v>34731</v>
      </c>
      <c r="F83" s="1155">
        <v>1995</v>
      </c>
      <c r="G83" s="516">
        <v>44018</v>
      </c>
      <c r="H83" s="246">
        <v>23801</v>
      </c>
      <c r="I83" s="1159"/>
      <c r="J83" s="1159"/>
      <c r="K83" s="245">
        <f t="shared" si="3"/>
        <v>0</v>
      </c>
      <c r="L83" s="1151">
        <f t="shared" si="4"/>
        <v>25</v>
      </c>
      <c r="M83" s="235">
        <f>20+(5*1.5)</f>
        <v>27.5</v>
      </c>
      <c r="N83" s="237">
        <f t="shared" si="5"/>
        <v>654527.5</v>
      </c>
    </row>
    <row r="84" spans="1:14" s="1156" customFormat="1">
      <c r="A84" s="234">
        <v>69</v>
      </c>
      <c r="B84" s="243" t="s">
        <v>2669</v>
      </c>
      <c r="C84" s="244" t="s">
        <v>48</v>
      </c>
      <c r="D84" s="516">
        <v>20900</v>
      </c>
      <c r="E84" s="516">
        <v>31789</v>
      </c>
      <c r="F84" s="1155">
        <v>1987</v>
      </c>
      <c r="G84" s="516">
        <v>43911</v>
      </c>
      <c r="H84" s="246">
        <v>25861</v>
      </c>
      <c r="I84" s="1159"/>
      <c r="J84" s="1159"/>
      <c r="K84" s="245">
        <f t="shared" si="3"/>
        <v>0</v>
      </c>
      <c r="L84" s="1151">
        <f t="shared" si="4"/>
        <v>33</v>
      </c>
      <c r="M84" s="235">
        <f>20+(10*1.5)+(3*2)</f>
        <v>41</v>
      </c>
      <c r="N84" s="237">
        <f t="shared" si="5"/>
        <v>1060301</v>
      </c>
    </row>
    <row r="85" spans="1:14" s="1156" customFormat="1">
      <c r="A85" s="243">
        <v>70</v>
      </c>
      <c r="B85" s="243" t="s">
        <v>2670</v>
      </c>
      <c r="C85" s="244" t="s">
        <v>46</v>
      </c>
      <c r="D85" s="516">
        <v>20896</v>
      </c>
      <c r="E85" s="516">
        <v>31837</v>
      </c>
      <c r="F85" s="1155">
        <v>1987</v>
      </c>
      <c r="G85" s="516">
        <v>43907</v>
      </c>
      <c r="H85" s="246">
        <v>22829</v>
      </c>
      <c r="I85" s="1159"/>
      <c r="J85" s="1159"/>
      <c r="K85" s="245">
        <f t="shared" si="3"/>
        <v>0</v>
      </c>
      <c r="L85" s="1151">
        <f t="shared" si="4"/>
        <v>33</v>
      </c>
      <c r="M85" s="235">
        <f>20+(10*1.5)+(3*2)</f>
        <v>41</v>
      </c>
      <c r="N85" s="237">
        <f t="shared" si="5"/>
        <v>935989</v>
      </c>
    </row>
    <row r="86" spans="1:14" s="1156" customFormat="1">
      <c r="A86" s="234">
        <v>71</v>
      </c>
      <c r="B86" s="243" t="s">
        <v>2671</v>
      </c>
      <c r="C86" s="244" t="s">
        <v>92</v>
      </c>
      <c r="D86" s="516">
        <v>20883</v>
      </c>
      <c r="E86" s="516">
        <v>32479</v>
      </c>
      <c r="F86" s="1155">
        <v>1988</v>
      </c>
      <c r="G86" s="516">
        <v>43894</v>
      </c>
      <c r="H86" s="246">
        <v>67469</v>
      </c>
      <c r="I86" s="1159">
        <v>91.793000000000006</v>
      </c>
      <c r="J86" s="1159">
        <v>38.298999999999999</v>
      </c>
      <c r="K86" s="245">
        <f t="shared" si="3"/>
        <v>422995.86514041957</v>
      </c>
      <c r="L86" s="1151">
        <f t="shared" si="4"/>
        <v>32</v>
      </c>
      <c r="M86" s="235">
        <f>20+(10*1.5)+(2*2)</f>
        <v>39</v>
      </c>
      <c r="N86" s="237">
        <f t="shared" si="5"/>
        <v>2631291</v>
      </c>
    </row>
    <row r="87" spans="1:14">
      <c r="A87" s="243">
        <v>72</v>
      </c>
      <c r="B87" s="234" t="s">
        <v>2672</v>
      </c>
      <c r="C87" s="235" t="s">
        <v>49</v>
      </c>
      <c r="D87" s="236">
        <v>20898</v>
      </c>
      <c r="E87" s="236">
        <v>37591</v>
      </c>
      <c r="F87" s="1150">
        <v>2002</v>
      </c>
      <c r="G87" s="236">
        <v>43909</v>
      </c>
      <c r="H87" s="238">
        <v>23510</v>
      </c>
      <c r="I87" s="97"/>
      <c r="J87" s="97"/>
      <c r="K87" s="237">
        <f t="shared" si="3"/>
        <v>0</v>
      </c>
      <c r="L87" s="1151">
        <f t="shared" si="4"/>
        <v>18</v>
      </c>
      <c r="M87" s="235">
        <f>L87*1</f>
        <v>18</v>
      </c>
      <c r="N87" s="237">
        <f t="shared" si="5"/>
        <v>423180</v>
      </c>
    </row>
    <row r="88" spans="1:14">
      <c r="A88" s="234">
        <v>73</v>
      </c>
      <c r="B88" s="234" t="s">
        <v>2673</v>
      </c>
      <c r="C88" s="235" t="s">
        <v>48</v>
      </c>
      <c r="D88" s="236">
        <v>21062</v>
      </c>
      <c r="E88" s="236">
        <v>30914</v>
      </c>
      <c r="F88" s="1150">
        <v>1984</v>
      </c>
      <c r="G88" s="236">
        <v>44073</v>
      </c>
      <c r="H88" s="238">
        <v>26506</v>
      </c>
      <c r="I88" s="97"/>
      <c r="J88" s="97"/>
      <c r="K88" s="237">
        <f t="shared" si="3"/>
        <v>0</v>
      </c>
      <c r="L88" s="1151">
        <f t="shared" si="4"/>
        <v>36</v>
      </c>
      <c r="M88" s="235">
        <f>20+(10*1.5)+(6*2)</f>
        <v>47</v>
      </c>
      <c r="N88" s="237">
        <f t="shared" si="5"/>
        <v>1245782</v>
      </c>
    </row>
    <row r="89" spans="1:14">
      <c r="A89" s="243">
        <v>74</v>
      </c>
      <c r="B89" s="234" t="s">
        <v>2674</v>
      </c>
      <c r="C89" s="235" t="s">
        <v>54</v>
      </c>
      <c r="D89" s="236">
        <v>21181</v>
      </c>
      <c r="E89" s="236">
        <v>29052</v>
      </c>
      <c r="F89" s="1150">
        <v>1979</v>
      </c>
      <c r="G89" s="236">
        <v>44192</v>
      </c>
      <c r="H89" s="238">
        <v>46008</v>
      </c>
      <c r="I89" s="97"/>
      <c r="J89" s="97"/>
      <c r="K89" s="237">
        <f t="shared" si="3"/>
        <v>0</v>
      </c>
      <c r="L89" s="1151">
        <f t="shared" si="4"/>
        <v>41</v>
      </c>
      <c r="M89" s="235">
        <f>20+(10*1.5)+(11*2)</f>
        <v>57</v>
      </c>
      <c r="N89" s="237">
        <f t="shared" si="5"/>
        <v>2622456</v>
      </c>
    </row>
    <row r="90" spans="1:14">
      <c r="A90" s="234">
        <v>75</v>
      </c>
      <c r="B90" s="234" t="s">
        <v>2675</v>
      </c>
      <c r="C90" s="235" t="s">
        <v>48</v>
      </c>
      <c r="D90" s="236">
        <v>21100</v>
      </c>
      <c r="E90" s="236">
        <v>39345</v>
      </c>
      <c r="F90" s="1150">
        <v>2007</v>
      </c>
      <c r="G90" s="236">
        <v>44111</v>
      </c>
      <c r="H90" s="238">
        <v>26181</v>
      </c>
      <c r="I90" s="97"/>
      <c r="J90" s="97"/>
      <c r="K90" s="237">
        <f t="shared" si="3"/>
        <v>0</v>
      </c>
      <c r="L90" s="1151">
        <f t="shared" si="4"/>
        <v>13</v>
      </c>
      <c r="M90" s="235">
        <f>L90*1</f>
        <v>13</v>
      </c>
      <c r="N90" s="237">
        <f t="shared" si="5"/>
        <v>340353</v>
      </c>
    </row>
    <row r="91" spans="1:14">
      <c r="A91" s="243">
        <v>76</v>
      </c>
      <c r="B91" s="234" t="s">
        <v>2676</v>
      </c>
      <c r="C91" s="235" t="s">
        <v>49</v>
      </c>
      <c r="D91" s="236">
        <v>20854</v>
      </c>
      <c r="E91" s="236">
        <v>30463</v>
      </c>
      <c r="F91" s="1150">
        <v>1983</v>
      </c>
      <c r="G91" s="236">
        <v>43864</v>
      </c>
      <c r="H91" s="238">
        <v>24096</v>
      </c>
      <c r="I91" s="97"/>
      <c r="J91" s="97"/>
      <c r="K91" s="237">
        <f t="shared" si="3"/>
        <v>0</v>
      </c>
      <c r="L91" s="1151">
        <f t="shared" si="4"/>
        <v>37</v>
      </c>
      <c r="M91" s="235">
        <f>20+(10*1.5)+(7*2)</f>
        <v>49</v>
      </c>
      <c r="N91" s="237">
        <f t="shared" si="5"/>
        <v>1180704</v>
      </c>
    </row>
    <row r="92" spans="1:14">
      <c r="A92" s="234">
        <v>77</v>
      </c>
      <c r="B92" s="234" t="s">
        <v>2677</v>
      </c>
      <c r="C92" s="235" t="s">
        <v>49</v>
      </c>
      <c r="D92" s="236">
        <v>20684</v>
      </c>
      <c r="E92" s="236">
        <v>33147</v>
      </c>
      <c r="F92" s="1150">
        <v>1990</v>
      </c>
      <c r="G92" s="236">
        <v>44060</v>
      </c>
      <c r="H92" s="238">
        <v>25003</v>
      </c>
      <c r="I92" s="97"/>
      <c r="J92" s="97"/>
      <c r="K92" s="237">
        <f t="shared" si="3"/>
        <v>0</v>
      </c>
      <c r="L92" s="1151">
        <f t="shared" si="4"/>
        <v>30</v>
      </c>
      <c r="M92" s="235">
        <f>20+(10*1.5)</f>
        <v>35</v>
      </c>
      <c r="N92" s="237">
        <f t="shared" si="5"/>
        <v>875105</v>
      </c>
    </row>
    <row r="93" spans="1:14">
      <c r="A93" s="243">
        <v>78</v>
      </c>
      <c r="B93" s="234" t="s">
        <v>2678</v>
      </c>
      <c r="C93" s="235" t="s">
        <v>54</v>
      </c>
      <c r="D93" s="236">
        <v>20729</v>
      </c>
      <c r="E93" s="236">
        <v>30116</v>
      </c>
      <c r="F93" s="1150">
        <v>1982</v>
      </c>
      <c r="G93" s="236">
        <v>44105</v>
      </c>
      <c r="H93" s="238">
        <v>46759</v>
      </c>
      <c r="I93" s="97"/>
      <c r="J93" s="97"/>
      <c r="K93" s="237">
        <f t="shared" si="3"/>
        <v>0</v>
      </c>
      <c r="L93" s="1151">
        <f t="shared" si="4"/>
        <v>38</v>
      </c>
      <c r="M93" s="235">
        <f>20+(10*1.5)+(8*2)</f>
        <v>51</v>
      </c>
      <c r="N93" s="237">
        <f t="shared" si="5"/>
        <v>2384709</v>
      </c>
    </row>
    <row r="94" spans="1:14">
      <c r="A94" s="234">
        <v>79</v>
      </c>
      <c r="B94" s="234" t="s">
        <v>2679</v>
      </c>
      <c r="C94" s="235" t="s">
        <v>48</v>
      </c>
      <c r="D94" s="236">
        <v>20635</v>
      </c>
      <c r="E94" s="236">
        <v>29358</v>
      </c>
      <c r="F94" s="1150">
        <v>1980</v>
      </c>
      <c r="G94" s="236">
        <v>44011</v>
      </c>
      <c r="H94" s="238">
        <v>25861</v>
      </c>
      <c r="I94" s="97"/>
      <c r="J94" s="97"/>
      <c r="K94" s="237">
        <f t="shared" si="3"/>
        <v>0</v>
      </c>
      <c r="L94" s="1151">
        <f t="shared" si="4"/>
        <v>40</v>
      </c>
      <c r="M94" s="235">
        <f>20+(10*1.5)+(10*2)</f>
        <v>55</v>
      </c>
      <c r="N94" s="237">
        <f t="shared" si="5"/>
        <v>1422355</v>
      </c>
    </row>
    <row r="95" spans="1:14">
      <c r="A95" s="243">
        <v>80</v>
      </c>
      <c r="B95" s="234" t="s">
        <v>2680</v>
      </c>
      <c r="C95" s="235" t="s">
        <v>48</v>
      </c>
      <c r="D95" s="236">
        <v>20541</v>
      </c>
      <c r="E95" s="236">
        <v>37834</v>
      </c>
      <c r="F95" s="1150">
        <v>2003</v>
      </c>
      <c r="G95" s="236">
        <v>43917</v>
      </c>
      <c r="H95" s="238">
        <v>25232</v>
      </c>
      <c r="I95" s="97"/>
      <c r="J95" s="97"/>
      <c r="K95" s="237">
        <f t="shared" si="3"/>
        <v>0</v>
      </c>
      <c r="L95" s="1151">
        <f t="shared" si="4"/>
        <v>17</v>
      </c>
      <c r="M95" s="235">
        <f>L95*1</f>
        <v>17</v>
      </c>
      <c r="N95" s="237">
        <f t="shared" si="5"/>
        <v>428944</v>
      </c>
    </row>
    <row r="96" spans="1:14">
      <c r="A96" s="234">
        <v>81</v>
      </c>
      <c r="B96" s="234" t="s">
        <v>2681</v>
      </c>
      <c r="C96" s="235" t="s">
        <v>48</v>
      </c>
      <c r="D96" s="236">
        <v>20711</v>
      </c>
      <c r="E96" s="236">
        <v>32370</v>
      </c>
      <c r="F96" s="1150">
        <v>1988</v>
      </c>
      <c r="G96" s="236">
        <v>44087</v>
      </c>
      <c r="H96" s="238">
        <v>27166</v>
      </c>
      <c r="I96" s="97"/>
      <c r="J96" s="97"/>
      <c r="K96" s="237">
        <f t="shared" si="3"/>
        <v>0</v>
      </c>
      <c r="L96" s="1151">
        <f t="shared" si="4"/>
        <v>32</v>
      </c>
      <c r="M96" s="235">
        <f>20+(10*1.5)+(2*2)</f>
        <v>39</v>
      </c>
      <c r="N96" s="237">
        <f t="shared" si="5"/>
        <v>1059474</v>
      </c>
    </row>
    <row r="97" spans="1:14" s="1156" customFormat="1">
      <c r="A97" s="243">
        <v>82</v>
      </c>
      <c r="B97" s="243" t="s">
        <v>2682</v>
      </c>
      <c r="C97" s="244" t="s">
        <v>1795</v>
      </c>
      <c r="D97" s="516">
        <v>20742</v>
      </c>
      <c r="E97" s="516">
        <v>29645</v>
      </c>
      <c r="F97" s="1155">
        <v>1981</v>
      </c>
      <c r="G97" s="516">
        <v>44118</v>
      </c>
      <c r="H97" s="246">
        <v>33279</v>
      </c>
      <c r="I97" s="1159">
        <v>179.22499999999999</v>
      </c>
      <c r="J97" s="1159">
        <v>364</v>
      </c>
      <c r="K97" s="245">
        <f t="shared" si="3"/>
        <v>871226.89686614252</v>
      </c>
      <c r="L97" s="1151">
        <f t="shared" si="4"/>
        <v>39</v>
      </c>
      <c r="M97" s="235">
        <f>20+(10*1.5)+(9*2)</f>
        <v>53</v>
      </c>
      <c r="N97" s="237">
        <f t="shared" si="5"/>
        <v>1763787</v>
      </c>
    </row>
    <row r="98" spans="1:14" s="1156" customFormat="1">
      <c r="A98" s="234">
        <v>83</v>
      </c>
      <c r="B98" s="243" t="s">
        <v>2683</v>
      </c>
      <c r="C98" s="244" t="s">
        <v>64</v>
      </c>
      <c r="D98" s="516">
        <v>20497</v>
      </c>
      <c r="E98" s="516">
        <v>31656</v>
      </c>
      <c r="F98" s="1155">
        <v>1986</v>
      </c>
      <c r="G98" s="516">
        <v>43873</v>
      </c>
      <c r="H98" s="246">
        <v>66385</v>
      </c>
      <c r="I98" s="1159">
        <v>31.875</v>
      </c>
      <c r="J98" s="1159">
        <v>183</v>
      </c>
      <c r="K98" s="245">
        <f t="shared" si="3"/>
        <v>687443.65469381248</v>
      </c>
      <c r="L98" s="1151">
        <f t="shared" si="4"/>
        <v>34</v>
      </c>
      <c r="M98" s="235">
        <f>20+(10*1.5)+(4*2)</f>
        <v>43</v>
      </c>
      <c r="N98" s="237">
        <f t="shared" si="5"/>
        <v>2854555</v>
      </c>
    </row>
    <row r="99" spans="1:14" s="1156" customFormat="1">
      <c r="A99" s="243">
        <v>84</v>
      </c>
      <c r="B99" s="243" t="s">
        <v>2684</v>
      </c>
      <c r="C99" s="244" t="s">
        <v>49</v>
      </c>
      <c r="D99" s="516">
        <v>20750</v>
      </c>
      <c r="E99" s="516">
        <v>32082</v>
      </c>
      <c r="F99" s="1155">
        <v>1987</v>
      </c>
      <c r="G99" s="516">
        <v>44126</v>
      </c>
      <c r="H99" s="246">
        <v>24096</v>
      </c>
      <c r="I99" s="1159"/>
      <c r="J99" s="1159"/>
      <c r="K99" s="245">
        <f t="shared" si="3"/>
        <v>0</v>
      </c>
      <c r="L99" s="1151">
        <f t="shared" si="4"/>
        <v>33</v>
      </c>
      <c r="M99" s="235">
        <f>20+(10*1.5)+(3*2)</f>
        <v>41</v>
      </c>
      <c r="N99" s="237">
        <f t="shared" si="5"/>
        <v>987936</v>
      </c>
    </row>
    <row r="100" spans="1:14" s="1156" customFormat="1">
      <c r="A100" s="234">
        <v>85</v>
      </c>
      <c r="B100" s="243" t="s">
        <v>2685</v>
      </c>
      <c r="C100" s="244" t="s">
        <v>2686</v>
      </c>
      <c r="D100" s="516">
        <v>20593</v>
      </c>
      <c r="E100" s="516">
        <v>38261</v>
      </c>
      <c r="F100" s="1155">
        <v>2004</v>
      </c>
      <c r="G100" s="516">
        <v>43969</v>
      </c>
      <c r="H100" s="246">
        <v>46008</v>
      </c>
      <c r="I100" s="1159">
        <v>60</v>
      </c>
      <c r="J100" s="1159">
        <v>122.5</v>
      </c>
      <c r="K100" s="245">
        <f t="shared" si="3"/>
        <v>404648.077842</v>
      </c>
      <c r="L100" s="1151">
        <f t="shared" si="4"/>
        <v>16</v>
      </c>
      <c r="M100" s="235">
        <f>L100*1</f>
        <v>16</v>
      </c>
      <c r="N100" s="237">
        <f t="shared" si="5"/>
        <v>736128</v>
      </c>
    </row>
    <row r="101" spans="1:14">
      <c r="A101" s="243">
        <v>86</v>
      </c>
      <c r="B101" s="234" t="s">
        <v>2687</v>
      </c>
      <c r="C101" s="235" t="s">
        <v>48</v>
      </c>
      <c r="D101" s="236">
        <v>20549</v>
      </c>
      <c r="E101" s="236">
        <v>30693</v>
      </c>
      <c r="F101" s="1150">
        <v>1984</v>
      </c>
      <c r="G101" s="236">
        <v>43925</v>
      </c>
      <c r="H101" s="238">
        <v>26181</v>
      </c>
      <c r="I101" s="97"/>
      <c r="J101" s="97"/>
      <c r="K101" s="237">
        <f t="shared" si="3"/>
        <v>0</v>
      </c>
      <c r="L101" s="1151">
        <f t="shared" si="4"/>
        <v>36</v>
      </c>
      <c r="M101" s="235">
        <f>20+(10*1.5)+(6*2)</f>
        <v>47</v>
      </c>
      <c r="N101" s="237">
        <f t="shared" si="5"/>
        <v>1230507</v>
      </c>
    </row>
    <row r="102" spans="1:14" ht="15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239">
        <f>SUM(K16:K101)</f>
        <v>8028675.9607698275</v>
      </c>
      <c r="L102" s="97"/>
      <c r="M102" s="97"/>
      <c r="N102" s="239">
        <f>SUM(N16:N101)</f>
        <v>103197459</v>
      </c>
    </row>
    <row r="104" spans="1:14">
      <c r="B104" s="240" t="s">
        <v>51</v>
      </c>
      <c r="C104" s="241"/>
      <c r="D104" s="240"/>
      <c r="E104" s="240"/>
      <c r="F104" s="240"/>
      <c r="G104" s="240" t="s">
        <v>164</v>
      </c>
      <c r="J104" s="240"/>
      <c r="K104" s="240"/>
      <c r="L104" s="240"/>
      <c r="M104" s="242" t="s">
        <v>655</v>
      </c>
      <c r="N104" s="240"/>
    </row>
    <row r="105" spans="1:14">
      <c r="B105" s="240"/>
      <c r="C105" s="241"/>
      <c r="D105" s="240"/>
      <c r="E105" s="240"/>
      <c r="F105" s="240"/>
      <c r="G105" s="240"/>
      <c r="H105" s="240"/>
      <c r="I105" s="240"/>
      <c r="J105" s="240"/>
      <c r="K105" s="240"/>
      <c r="L105" s="240"/>
      <c r="M105" s="241"/>
      <c r="N105" s="240"/>
    </row>
    <row r="106" spans="1:14" ht="15">
      <c r="B106" s="2359" t="s">
        <v>106</v>
      </c>
      <c r="C106" s="2359"/>
      <c r="D106" s="240"/>
      <c r="E106" s="240"/>
      <c r="F106" s="240"/>
      <c r="G106" s="240"/>
      <c r="H106" s="2359" t="s">
        <v>2593</v>
      </c>
      <c r="I106" s="2359"/>
      <c r="J106" s="2359"/>
      <c r="K106" s="2359"/>
      <c r="L106" s="2359"/>
      <c r="M106" s="2360" t="s">
        <v>2594</v>
      </c>
      <c r="N106" s="2361"/>
    </row>
    <row r="107" spans="1:14">
      <c r="B107" s="2356" t="s">
        <v>527</v>
      </c>
      <c r="C107" s="2356"/>
      <c r="D107" s="240"/>
      <c r="E107" s="240"/>
      <c r="F107" s="240"/>
      <c r="G107" s="240"/>
      <c r="H107" s="2356" t="s">
        <v>163</v>
      </c>
      <c r="I107" s="2356"/>
      <c r="J107" s="2356"/>
      <c r="K107" s="2356"/>
      <c r="L107" s="2356"/>
      <c r="M107" s="2362" t="s">
        <v>739</v>
      </c>
      <c r="N107" s="2362"/>
    </row>
    <row r="113" spans="11:11">
      <c r="K113" s="1153"/>
    </row>
    <row r="114" spans="11:11">
      <c r="K114" s="1153"/>
    </row>
    <row r="115" spans="11:11">
      <c r="K115" s="1153"/>
    </row>
    <row r="116" spans="11:11">
      <c r="K116" s="1154"/>
    </row>
    <row r="117" spans="11:11">
      <c r="K117" s="247"/>
    </row>
  </sheetData>
  <mergeCells count="25">
    <mergeCell ref="B107:C107"/>
    <mergeCell ref="H107:L107"/>
    <mergeCell ref="M107:N107"/>
    <mergeCell ref="K13:K14"/>
    <mergeCell ref="L13:L14"/>
    <mergeCell ref="M13:M14"/>
    <mergeCell ref="B106:C106"/>
    <mergeCell ref="H106:L106"/>
    <mergeCell ref="M106:N106"/>
    <mergeCell ref="A1:N1"/>
    <mergeCell ref="A2:N2"/>
    <mergeCell ref="A15:B15"/>
    <mergeCell ref="D13:D14"/>
    <mergeCell ref="E13:E14"/>
    <mergeCell ref="A12:B14"/>
    <mergeCell ref="C12:C14"/>
    <mergeCell ref="A3:N3"/>
    <mergeCell ref="A5:N5"/>
    <mergeCell ref="D12:G12"/>
    <mergeCell ref="H12:H14"/>
    <mergeCell ref="I12:K12"/>
    <mergeCell ref="L12:N12"/>
    <mergeCell ref="G13:G14"/>
    <mergeCell ref="I13:J13"/>
    <mergeCell ref="N13:N14"/>
  </mergeCells>
  <pageMargins left="0.7" right="0.7" top="0.75" bottom="0.75" header="0.3" footer="0.3"/>
  <pageSetup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X39"/>
  <sheetViews>
    <sheetView workbookViewId="0">
      <selection activeCell="A10" sqref="A1:XFD1048576"/>
    </sheetView>
  </sheetViews>
  <sheetFormatPr defaultColWidth="9.140625" defaultRowHeight="12.75"/>
  <cols>
    <col min="1" max="1" width="5.140625" style="41" customWidth="1"/>
    <col min="2" max="2" width="24" style="41" customWidth="1"/>
    <col min="3" max="3" width="9.42578125" style="41" customWidth="1"/>
    <col min="4" max="4" width="11.85546875" style="41" customWidth="1"/>
    <col min="5" max="5" width="12.140625" style="40" customWidth="1"/>
    <col min="6" max="6" width="12.140625" style="40" hidden="1" customWidth="1"/>
    <col min="7" max="7" width="13" style="41" customWidth="1"/>
    <col min="8" max="8" width="12.28515625" style="41" customWidth="1"/>
    <col min="9" max="9" width="7.5703125" style="41" customWidth="1"/>
    <col min="10" max="10" width="7.85546875" style="41" customWidth="1"/>
    <col min="11" max="11" width="7.85546875" style="46" hidden="1" customWidth="1"/>
    <col min="12" max="12" width="13.140625" style="41" customWidth="1"/>
    <col min="13" max="13" width="10.28515625" style="41" customWidth="1"/>
    <col min="14" max="14" width="8.42578125" style="41" customWidth="1"/>
    <col min="15" max="15" width="13.42578125" style="41" customWidth="1"/>
    <col min="16" max="17" width="9.140625" style="41"/>
    <col min="18" max="18" width="10.5703125" style="41" hidden="1" customWidth="1"/>
    <col min="19" max="19" width="9.140625" style="41"/>
    <col min="20" max="21" width="9.7109375" style="520" customWidth="1"/>
    <col min="22" max="22" width="13.7109375" style="520" customWidth="1"/>
    <col min="23" max="23" width="9.7109375" style="520" customWidth="1"/>
    <col min="24" max="24" width="9.140625" style="521"/>
    <col min="25" max="16384" width="9.140625" style="41"/>
  </cols>
  <sheetData>
    <row r="1" spans="1:24">
      <c r="A1" s="2371" t="s">
        <v>0</v>
      </c>
      <c r="B1" s="2371"/>
      <c r="C1" s="2371"/>
      <c r="D1" s="2371"/>
      <c r="E1" s="2371"/>
      <c r="F1" s="2371"/>
      <c r="G1" s="2371"/>
      <c r="H1" s="2371"/>
      <c r="I1" s="2371"/>
      <c r="J1" s="2371"/>
      <c r="K1" s="2372"/>
      <c r="L1" s="2371"/>
      <c r="M1" s="2371"/>
      <c r="N1" s="2371"/>
      <c r="O1" s="2371"/>
    </row>
    <row r="2" spans="1:24">
      <c r="A2" s="2371" t="s">
        <v>1</v>
      </c>
      <c r="B2" s="2371"/>
      <c r="C2" s="2371"/>
      <c r="D2" s="2371"/>
      <c r="E2" s="2371"/>
      <c r="F2" s="2371"/>
      <c r="G2" s="2371"/>
      <c r="H2" s="2371"/>
      <c r="I2" s="2371"/>
      <c r="J2" s="2371"/>
      <c r="K2" s="2372"/>
      <c r="L2" s="2371"/>
      <c r="M2" s="2371"/>
      <c r="N2" s="2371"/>
      <c r="O2" s="2371"/>
    </row>
    <row r="3" spans="1:24">
      <c r="A3" s="2371" t="s">
        <v>2</v>
      </c>
      <c r="B3" s="2371"/>
      <c r="C3" s="2371"/>
      <c r="D3" s="2371"/>
      <c r="E3" s="2371"/>
      <c r="F3" s="2371"/>
      <c r="G3" s="2371"/>
      <c r="H3" s="2371"/>
      <c r="I3" s="2371"/>
      <c r="J3" s="2371"/>
      <c r="K3" s="2372"/>
      <c r="L3" s="2371"/>
      <c r="M3" s="2371"/>
      <c r="N3" s="2371"/>
      <c r="O3" s="2371"/>
    </row>
    <row r="4" spans="1:24">
      <c r="A4" s="2371" t="s">
        <v>1607</v>
      </c>
      <c r="B4" s="2371"/>
      <c r="C4" s="2371"/>
      <c r="D4" s="2371"/>
      <c r="E4" s="2371"/>
      <c r="F4" s="2371"/>
      <c r="G4" s="2371"/>
      <c r="H4" s="2371"/>
      <c r="I4" s="2371"/>
      <c r="J4" s="2371"/>
      <c r="K4" s="2372"/>
      <c r="L4" s="2371"/>
      <c r="M4" s="2371"/>
      <c r="N4" s="2371"/>
      <c r="O4" s="2371"/>
    </row>
    <row r="6" spans="1:24" ht="14.25">
      <c r="A6" s="2" t="s">
        <v>3</v>
      </c>
      <c r="B6" s="3"/>
      <c r="C6" s="3"/>
      <c r="D6" s="3"/>
      <c r="E6" s="522"/>
      <c r="F6" s="522"/>
      <c r="G6" s="4"/>
      <c r="H6" s="42" t="s">
        <v>4</v>
      </c>
      <c r="I6" s="43"/>
      <c r="J6" s="43"/>
      <c r="K6" s="523"/>
      <c r="L6" s="43" t="s">
        <v>5</v>
      </c>
      <c r="M6" s="42"/>
      <c r="N6" s="43"/>
      <c r="O6" s="44"/>
    </row>
    <row r="7" spans="1:24" ht="12.75" customHeight="1">
      <c r="A7" s="1900" t="s">
        <v>6</v>
      </c>
      <c r="B7" s="1901"/>
      <c r="C7" s="1901"/>
      <c r="D7" s="1901"/>
      <c r="E7" s="1901"/>
      <c r="F7" s="1901"/>
      <c r="G7" s="1902"/>
      <c r="H7" s="12" t="s">
        <v>87</v>
      </c>
      <c r="I7" s="23"/>
      <c r="J7" s="23"/>
      <c r="K7" s="524"/>
      <c r="L7" s="23"/>
      <c r="M7" s="12"/>
      <c r="N7" s="23"/>
      <c r="O7" s="525"/>
    </row>
    <row r="8" spans="1:24">
      <c r="A8" s="1900"/>
      <c r="B8" s="1901"/>
      <c r="C8" s="1901"/>
      <c r="D8" s="1901"/>
      <c r="E8" s="1901"/>
      <c r="F8" s="1901"/>
      <c r="G8" s="1902"/>
      <c r="I8" s="23"/>
      <c r="J8" s="23"/>
      <c r="K8" s="524"/>
      <c r="L8" s="23" t="s">
        <v>8</v>
      </c>
      <c r="M8" s="12"/>
      <c r="N8" s="23"/>
      <c r="O8" s="525"/>
    </row>
    <row r="9" spans="1:24" ht="14.25">
      <c r="A9" s="303"/>
      <c r="B9" s="304"/>
      <c r="C9" s="304"/>
      <c r="D9" s="304"/>
      <c r="E9" s="526"/>
      <c r="F9" s="526"/>
      <c r="G9" s="305"/>
      <c r="H9" s="527"/>
      <c r="I9" s="528"/>
      <c r="J9" s="528"/>
      <c r="K9" s="529"/>
      <c r="L9" s="528"/>
      <c r="M9" s="527"/>
      <c r="N9" s="528"/>
      <c r="O9" s="456"/>
    </row>
    <row r="10" spans="1:24">
      <c r="A10" s="1874" t="s">
        <v>9</v>
      </c>
      <c r="B10" s="1875"/>
      <c r="C10" s="530" t="s">
        <v>1535</v>
      </c>
      <c r="D10" s="1878" t="s">
        <v>11</v>
      </c>
      <c r="E10" s="1879"/>
      <c r="F10" s="1879"/>
      <c r="G10" s="1880"/>
      <c r="H10" s="8" t="s">
        <v>12</v>
      </c>
      <c r="I10" s="1884" t="s">
        <v>13</v>
      </c>
      <c r="J10" s="1885"/>
      <c r="K10" s="2373"/>
      <c r="L10" s="1886"/>
      <c r="M10" s="1884" t="s">
        <v>14</v>
      </c>
      <c r="N10" s="1885"/>
      <c r="O10" s="1886"/>
    </row>
    <row r="11" spans="1:24" ht="12.75" customHeight="1">
      <c r="A11" s="1876"/>
      <c r="B11" s="1877"/>
      <c r="C11" s="531" t="s">
        <v>1536</v>
      </c>
      <c r="D11" s="1881"/>
      <c r="E11" s="1882"/>
      <c r="F11" s="1882"/>
      <c r="G11" s="1883"/>
      <c r="H11" s="785" t="s">
        <v>16</v>
      </c>
      <c r="I11" s="1887" t="s">
        <v>17</v>
      </c>
      <c r="J11" s="1857"/>
      <c r="K11" s="532"/>
      <c r="L11" s="1888" t="s">
        <v>18</v>
      </c>
      <c r="M11" s="785" t="s">
        <v>19</v>
      </c>
      <c r="N11" s="785" t="s">
        <v>20</v>
      </c>
      <c r="O11" s="1889" t="s">
        <v>18</v>
      </c>
    </row>
    <row r="12" spans="1:24">
      <c r="A12" s="1876"/>
      <c r="B12" s="1877"/>
      <c r="C12" s="531" t="s">
        <v>1537</v>
      </c>
      <c r="D12" s="785" t="s">
        <v>21</v>
      </c>
      <c r="E12" s="807" t="s">
        <v>22</v>
      </c>
      <c r="F12" s="807"/>
      <c r="G12" s="10" t="s">
        <v>23</v>
      </c>
      <c r="H12" s="785" t="s">
        <v>24</v>
      </c>
      <c r="I12" s="1891" t="s">
        <v>25</v>
      </c>
      <c r="J12" s="1892"/>
      <c r="K12" s="532"/>
      <c r="L12" s="1888"/>
      <c r="M12" s="785" t="s">
        <v>26</v>
      </c>
      <c r="N12" s="785" t="s">
        <v>27</v>
      </c>
      <c r="O12" s="1890"/>
    </row>
    <row r="13" spans="1:24">
      <c r="A13" s="1876"/>
      <c r="B13" s="1877"/>
      <c r="C13" s="531" t="s">
        <v>655</v>
      </c>
      <c r="D13" s="785"/>
      <c r="E13" s="807"/>
      <c r="F13" s="807"/>
      <c r="G13" s="10"/>
      <c r="H13" s="785" t="s">
        <v>28</v>
      </c>
      <c r="I13" s="785" t="s">
        <v>29</v>
      </c>
      <c r="J13" s="785" t="s">
        <v>30</v>
      </c>
      <c r="K13" s="533"/>
      <c r="L13" s="786"/>
      <c r="M13" s="785" t="s">
        <v>31</v>
      </c>
      <c r="N13" s="785" t="s">
        <v>32</v>
      </c>
      <c r="O13" s="1890"/>
    </row>
    <row r="14" spans="1:24">
      <c r="A14" s="1876"/>
      <c r="B14" s="1877"/>
      <c r="C14" s="534"/>
      <c r="D14" s="9" t="s">
        <v>33</v>
      </c>
      <c r="E14" s="45" t="s">
        <v>33</v>
      </c>
      <c r="F14" s="45"/>
      <c r="G14" s="11" t="s">
        <v>33</v>
      </c>
      <c r="H14" s="12"/>
      <c r="I14" s="12"/>
      <c r="J14" s="12"/>
      <c r="K14" s="535"/>
      <c r="L14" s="785"/>
      <c r="M14" s="12"/>
      <c r="N14" s="12"/>
      <c r="O14" s="10"/>
    </row>
    <row r="15" spans="1:24">
      <c r="A15" s="1893" t="s">
        <v>34</v>
      </c>
      <c r="B15" s="2375"/>
      <c r="C15" s="788" t="s">
        <v>35</v>
      </c>
      <c r="D15" s="788" t="s">
        <v>36</v>
      </c>
      <c r="E15" s="803" t="s">
        <v>37</v>
      </c>
      <c r="F15" s="810"/>
      <c r="G15" s="788" t="s">
        <v>38</v>
      </c>
      <c r="H15" s="788" t="s">
        <v>39</v>
      </c>
      <c r="I15" s="788" t="s">
        <v>40</v>
      </c>
      <c r="J15" s="788" t="s">
        <v>41</v>
      </c>
      <c r="K15" s="536"/>
      <c r="L15" s="788" t="s">
        <v>42</v>
      </c>
      <c r="M15" s="788" t="s">
        <v>43</v>
      </c>
      <c r="N15" s="788" t="s">
        <v>44</v>
      </c>
      <c r="O15" s="307" t="s">
        <v>45</v>
      </c>
    </row>
    <row r="16" spans="1:24" s="550" customFormat="1" ht="21" customHeight="1">
      <c r="A16" s="183">
        <v>1</v>
      </c>
      <c r="B16" s="658" t="s">
        <v>1642</v>
      </c>
      <c r="C16" s="538"/>
      <c r="D16" s="539"/>
      <c r="E16" s="539"/>
      <c r="F16" s="540"/>
      <c r="G16" s="539"/>
      <c r="H16" s="187"/>
      <c r="I16" s="541"/>
      <c r="J16" s="183"/>
      <c r="K16" s="542">
        <f>SUM(I16:J16)</f>
        <v>0</v>
      </c>
      <c r="L16" s="185"/>
      <c r="M16" s="183"/>
      <c r="N16" s="183"/>
      <c r="O16" s="543"/>
      <c r="P16" s="544"/>
      <c r="Q16" s="545"/>
      <c r="R16" s="546">
        <v>4.8192699999999998E-2</v>
      </c>
      <c r="S16" s="547"/>
      <c r="T16" s="548"/>
      <c r="U16" s="548"/>
      <c r="V16" s="548"/>
      <c r="W16" s="548"/>
      <c r="X16" s="549"/>
    </row>
    <row r="17" spans="1:24" s="1" customFormat="1" ht="21" customHeight="1">
      <c r="A17" s="784"/>
      <c r="B17" s="551"/>
      <c r="C17" s="796"/>
      <c r="D17" s="552"/>
      <c r="E17" s="553"/>
      <c r="F17" s="553"/>
      <c r="G17" s="552"/>
      <c r="H17" s="554"/>
      <c r="I17" s="2374" t="s">
        <v>65</v>
      </c>
      <c r="J17" s="1904"/>
      <c r="K17" s="555"/>
      <c r="L17" s="556"/>
      <c r="M17" s="789"/>
      <c r="N17" s="789"/>
      <c r="O17" s="556"/>
      <c r="S17" s="557"/>
      <c r="T17" s="520"/>
    </row>
    <row r="18" spans="1:24" s="1" customFormat="1" ht="6.75" customHeight="1">
      <c r="A18" s="782" t="s">
        <v>1643</v>
      </c>
      <c r="B18" s="23"/>
      <c r="C18" s="32"/>
      <c r="D18" s="24"/>
      <c r="E18" s="47"/>
      <c r="F18" s="47"/>
      <c r="G18" s="24"/>
      <c r="H18" s="30"/>
      <c r="I18" s="32"/>
      <c r="J18" s="32"/>
      <c r="K18" s="558"/>
      <c r="L18" s="31"/>
      <c r="M18" s="32"/>
      <c r="N18" s="32"/>
      <c r="O18" s="25"/>
      <c r="S18" s="1" t="s">
        <v>139</v>
      </c>
    </row>
    <row r="19" spans="1:24" ht="21" customHeight="1">
      <c r="A19" s="23"/>
      <c r="B19" s="23" t="s">
        <v>51</v>
      </c>
      <c r="C19" s="23"/>
      <c r="D19" s="23"/>
      <c r="E19" s="41" t="s">
        <v>60</v>
      </c>
      <c r="F19" s="41"/>
      <c r="G19" s="23"/>
      <c r="I19" s="23"/>
      <c r="J19" s="23"/>
      <c r="K19" s="524"/>
      <c r="L19" s="23" t="s">
        <v>52</v>
      </c>
      <c r="N19" s="23"/>
      <c r="O19" s="23"/>
      <c r="T19" s="559"/>
      <c r="U19" s="559"/>
      <c r="V19" s="559"/>
      <c r="W19" s="559"/>
      <c r="X19" s="560"/>
    </row>
    <row r="20" spans="1:24" ht="13.5" customHeight="1">
      <c r="A20" s="23"/>
      <c r="B20" s="35"/>
      <c r="C20" s="35"/>
      <c r="D20" s="23"/>
      <c r="E20" s="48"/>
      <c r="F20" s="48"/>
      <c r="G20" s="23"/>
      <c r="H20" s="454"/>
      <c r="I20" s="23"/>
      <c r="J20" s="23"/>
      <c r="K20" s="524"/>
      <c r="L20" s="23"/>
      <c r="M20" s="35"/>
      <c r="N20" s="23"/>
      <c r="O20" s="23"/>
    </row>
    <row r="21" spans="1:24" ht="21" customHeight="1">
      <c r="B21" s="797" t="s">
        <v>88</v>
      </c>
      <c r="C21" s="49"/>
      <c r="D21" s="49"/>
      <c r="E21" s="2375" t="s">
        <v>1539</v>
      </c>
      <c r="F21" s="2375"/>
      <c r="G21" s="2375"/>
      <c r="H21" s="2375"/>
      <c r="I21" s="49"/>
      <c r="J21" s="49"/>
      <c r="K21" s="561"/>
      <c r="L21" s="2376">
        <v>43490</v>
      </c>
      <c r="M21" s="2376"/>
      <c r="N21" s="2376"/>
      <c r="O21" s="23"/>
    </row>
    <row r="22" spans="1:24" s="50" customFormat="1" ht="15" customHeight="1">
      <c r="B22" s="798" t="s">
        <v>1540</v>
      </c>
      <c r="C22" s="51"/>
      <c r="D22" s="51"/>
      <c r="E22" s="2377" t="s">
        <v>738</v>
      </c>
      <c r="F22" s="2377"/>
      <c r="G22" s="2377"/>
      <c r="H22" s="2377"/>
      <c r="I22" s="51"/>
      <c r="J22" s="51"/>
      <c r="K22" s="562"/>
      <c r="L22" s="2378" t="s">
        <v>33</v>
      </c>
      <c r="M22" s="2378"/>
      <c r="N22" s="2378"/>
      <c r="O22" s="23"/>
      <c r="T22" s="563"/>
      <c r="U22" s="563"/>
      <c r="V22" s="563"/>
      <c r="W22" s="563"/>
      <c r="X22" s="564"/>
    </row>
    <row r="23" spans="1:24" ht="21" customHeight="1">
      <c r="H23" s="454"/>
      <c r="O23" s="23"/>
    </row>
    <row r="24" spans="1:24" ht="24" customHeight="1"/>
    <row r="25" spans="1:24">
      <c r="H25" s="454"/>
    </row>
    <row r="26" spans="1:24" ht="21" customHeight="1"/>
    <row r="27" spans="1:24" s="1" customFormat="1" ht="21" customHeight="1">
      <c r="E27" s="52"/>
      <c r="F27" s="52"/>
      <c r="K27" s="191"/>
    </row>
    <row r="28" spans="1:24" s="1" customFormat="1" ht="14.25" hidden="1" customHeight="1">
      <c r="E28" s="52"/>
      <c r="F28" s="52"/>
      <c r="K28" s="191"/>
    </row>
    <row r="29" spans="1:24" s="1" customFormat="1" ht="12.75" hidden="1" customHeight="1">
      <c r="E29" s="52"/>
      <c r="F29" s="52"/>
      <c r="K29" s="191"/>
    </row>
    <row r="30" spans="1:24" s="1" customFormat="1" ht="14.25" hidden="1" customHeight="1">
      <c r="E30" s="52"/>
      <c r="F30" s="52"/>
      <c r="K30" s="191"/>
    </row>
    <row r="31" spans="1:24" s="1" customFormat="1" ht="14.25" hidden="1" customHeight="1">
      <c r="E31" s="52"/>
      <c r="F31" s="52"/>
      <c r="K31" s="191"/>
    </row>
    <row r="32" spans="1:24" s="1" customFormat="1" ht="14.25" hidden="1" customHeight="1">
      <c r="E32" s="52"/>
      <c r="F32" s="52"/>
      <c r="K32" s="191"/>
    </row>
    <row r="33" spans="5:24" s="1" customFormat="1" ht="14.25" hidden="1" customHeight="1">
      <c r="E33" s="52"/>
      <c r="F33" s="52"/>
      <c r="K33" s="191"/>
    </row>
    <row r="34" spans="5:24" s="1" customFormat="1" ht="21" customHeight="1">
      <c r="E34" s="52"/>
      <c r="F34" s="52"/>
      <c r="K34" s="191"/>
    </row>
    <row r="35" spans="5:24" ht="21" customHeight="1">
      <c r="T35" s="41"/>
      <c r="U35" s="41"/>
      <c r="V35" s="41"/>
      <c r="W35" s="41"/>
      <c r="X35" s="41"/>
    </row>
    <row r="36" spans="5:24" ht="21" customHeight="1">
      <c r="T36" s="41"/>
      <c r="U36" s="41"/>
      <c r="V36" s="41"/>
      <c r="W36" s="41"/>
      <c r="X36" s="41"/>
    </row>
    <row r="37" spans="5:24" ht="24.95" customHeight="1">
      <c r="T37" s="41"/>
      <c r="U37" s="41"/>
      <c r="V37" s="41"/>
      <c r="W37" s="41"/>
      <c r="X37" s="41"/>
    </row>
    <row r="38" spans="5:24">
      <c r="T38" s="41"/>
      <c r="U38" s="41"/>
      <c r="V38" s="41"/>
      <c r="W38" s="41"/>
      <c r="X38" s="41"/>
    </row>
    <row r="39" spans="5:24">
      <c r="T39" s="41"/>
      <c r="U39" s="41"/>
      <c r="V39" s="41"/>
      <c r="W39" s="41"/>
      <c r="X39" s="41"/>
    </row>
  </sheetData>
  <mergeCells count="19">
    <mergeCell ref="I17:J17"/>
    <mergeCell ref="A15:B15"/>
    <mergeCell ref="E21:H21"/>
    <mergeCell ref="L21:N21"/>
    <mergeCell ref="E22:H22"/>
    <mergeCell ref="L22:N22"/>
    <mergeCell ref="A10:B14"/>
    <mergeCell ref="A1:O1"/>
    <mergeCell ref="A2:O2"/>
    <mergeCell ref="A3:O3"/>
    <mergeCell ref="A4:O4"/>
    <mergeCell ref="A7:G8"/>
    <mergeCell ref="D10:G11"/>
    <mergeCell ref="I10:L10"/>
    <mergeCell ref="M10:O10"/>
    <mergeCell ref="I11:J11"/>
    <mergeCell ref="L11:L12"/>
    <mergeCell ref="O11:O13"/>
    <mergeCell ref="I12:J12"/>
  </mergeCells>
  <pageMargins left="0.7" right="0.7" top="0.75" bottom="0.75" header="0.3" footer="0.3"/>
  <pageSetup orientation="portrait" horizontalDpi="300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Z69"/>
  <sheetViews>
    <sheetView topLeftCell="A37" workbookViewId="0">
      <selection activeCell="A49" sqref="A49"/>
    </sheetView>
  </sheetViews>
  <sheetFormatPr defaultColWidth="9.140625" defaultRowHeight="14.25"/>
  <cols>
    <col min="1" max="1" width="5.140625" style="52" customWidth="1"/>
    <col min="2" max="2" width="33.42578125" style="52" customWidth="1"/>
    <col min="3" max="3" width="8.42578125" style="52" customWidth="1"/>
    <col min="4" max="4" width="11.85546875" style="52" customWidth="1"/>
    <col min="5" max="5" width="12.140625" style="52" customWidth="1"/>
    <col min="6" max="6" width="12.140625" style="52" hidden="1" customWidth="1"/>
    <col min="7" max="7" width="13" style="52" customWidth="1"/>
    <col min="8" max="8" width="13" style="52" hidden="1" customWidth="1"/>
    <col min="9" max="9" width="11.140625" style="52" customWidth="1"/>
    <col min="10" max="11" width="9.42578125" style="52" customWidth="1"/>
    <col min="12" max="12" width="9.42578125" style="52" hidden="1" customWidth="1"/>
    <col min="13" max="13" width="12" style="52" customWidth="1"/>
    <col min="14" max="14" width="9.28515625" style="52" customWidth="1"/>
    <col min="15" max="15" width="8.42578125" style="52" customWidth="1"/>
    <col min="16" max="16" width="13.42578125" style="52" customWidth="1"/>
    <col min="17" max="22" width="9.140625" style="52" customWidth="1"/>
    <col min="23" max="23" width="10.5703125" style="52" hidden="1" customWidth="1"/>
    <col min="24" max="16384" width="9.140625" style="52"/>
  </cols>
  <sheetData>
    <row r="1" spans="1:16">
      <c r="A1" s="2396" t="s">
        <v>0</v>
      </c>
      <c r="B1" s="2396"/>
      <c r="C1" s="2396"/>
      <c r="D1" s="2396"/>
      <c r="E1" s="2396"/>
      <c r="F1" s="2396"/>
      <c r="G1" s="2396"/>
      <c r="H1" s="2396"/>
      <c r="I1" s="2396"/>
      <c r="J1" s="2396"/>
      <c r="K1" s="2396"/>
      <c r="L1" s="2396"/>
      <c r="M1" s="2396"/>
      <c r="N1" s="2396"/>
      <c r="O1" s="2396"/>
      <c r="P1" s="2396"/>
    </row>
    <row r="2" spans="1:16">
      <c r="A2" s="2396" t="s">
        <v>1</v>
      </c>
      <c r="B2" s="2396"/>
      <c r="C2" s="2396"/>
      <c r="D2" s="2396"/>
      <c r="E2" s="2396"/>
      <c r="F2" s="2396"/>
      <c r="G2" s="2396"/>
      <c r="H2" s="2396"/>
      <c r="I2" s="2396"/>
      <c r="J2" s="2396"/>
      <c r="K2" s="2396"/>
      <c r="L2" s="2396"/>
      <c r="M2" s="2396"/>
      <c r="N2" s="2396"/>
      <c r="O2" s="2396"/>
      <c r="P2" s="2396"/>
    </row>
    <row r="3" spans="1:16">
      <c r="A3" s="2396" t="s">
        <v>2</v>
      </c>
      <c r="B3" s="2396"/>
      <c r="C3" s="2396"/>
      <c r="D3" s="2396"/>
      <c r="E3" s="2396"/>
      <c r="F3" s="2396"/>
      <c r="G3" s="2396"/>
      <c r="H3" s="2396"/>
      <c r="I3" s="2396"/>
      <c r="J3" s="2396"/>
      <c r="K3" s="2396"/>
      <c r="L3" s="2396"/>
      <c r="M3" s="2396"/>
      <c r="N3" s="2396"/>
      <c r="O3" s="2396"/>
      <c r="P3" s="2396"/>
    </row>
    <row r="4" spans="1:16">
      <c r="A4" s="2396" t="s">
        <v>1928</v>
      </c>
      <c r="B4" s="2396"/>
      <c r="C4" s="2396"/>
      <c r="D4" s="2396"/>
      <c r="E4" s="2396"/>
      <c r="F4" s="2396"/>
      <c r="G4" s="2396"/>
      <c r="H4" s="2396"/>
      <c r="I4" s="2396"/>
      <c r="J4" s="2396"/>
      <c r="K4" s="2396"/>
      <c r="L4" s="2396"/>
      <c r="M4" s="2396"/>
      <c r="N4" s="2396"/>
      <c r="O4" s="2396"/>
      <c r="P4" s="2396"/>
    </row>
    <row r="6" spans="1:16">
      <c r="A6" s="565" t="s">
        <v>3</v>
      </c>
      <c r="B6" s="522"/>
      <c r="C6" s="522"/>
      <c r="D6" s="522"/>
      <c r="E6" s="522"/>
      <c r="F6" s="522"/>
      <c r="G6" s="566"/>
      <c r="H6" s="522"/>
      <c r="I6" s="565" t="s">
        <v>4</v>
      </c>
      <c r="J6" s="522"/>
      <c r="K6" s="522"/>
      <c r="L6" s="522"/>
      <c r="M6" s="522" t="s">
        <v>5</v>
      </c>
      <c r="N6" s="565"/>
      <c r="O6" s="522"/>
      <c r="P6" s="566"/>
    </row>
    <row r="7" spans="1:16" ht="13.9" customHeight="1">
      <c r="A7" s="2389" t="s">
        <v>6</v>
      </c>
      <c r="B7" s="2390"/>
      <c r="C7" s="2390"/>
      <c r="D7" s="2390"/>
      <c r="E7" s="2390"/>
      <c r="F7" s="2390"/>
      <c r="G7" s="2391"/>
      <c r="H7" s="804"/>
      <c r="I7" s="567" t="s">
        <v>87</v>
      </c>
      <c r="J7" s="189"/>
      <c r="K7" s="189"/>
      <c r="L7" s="189"/>
      <c r="M7" s="189"/>
      <c r="N7" s="567"/>
      <c r="O7" s="189"/>
      <c r="P7" s="568"/>
    </row>
    <row r="8" spans="1:16">
      <c r="A8" s="2389"/>
      <c r="B8" s="2390"/>
      <c r="C8" s="2390"/>
      <c r="D8" s="2390"/>
      <c r="E8" s="2390"/>
      <c r="F8" s="2390"/>
      <c r="G8" s="2391"/>
      <c r="H8" s="569"/>
      <c r="J8" s="189"/>
      <c r="K8" s="189"/>
      <c r="L8" s="189"/>
      <c r="M8" s="189" t="s">
        <v>8</v>
      </c>
      <c r="N8" s="567"/>
      <c r="O8" s="189"/>
      <c r="P8" s="568"/>
    </row>
    <row r="9" spans="1:16">
      <c r="A9" s="570" t="s">
        <v>1644</v>
      </c>
      <c r="B9" s="526"/>
      <c r="C9" s="189"/>
      <c r="D9" s="526"/>
      <c r="E9" s="526"/>
      <c r="F9" s="526"/>
      <c r="G9" s="571"/>
      <c r="H9" s="526"/>
      <c r="I9" s="570"/>
      <c r="J9" s="526"/>
      <c r="K9" s="526"/>
      <c r="L9" s="526"/>
      <c r="M9" s="526"/>
      <c r="N9" s="570"/>
      <c r="O9" s="526"/>
      <c r="P9" s="571"/>
    </row>
    <row r="10" spans="1:16" ht="13.9" customHeight="1">
      <c r="A10" s="2385" t="s">
        <v>9</v>
      </c>
      <c r="B10" s="2386"/>
      <c r="C10" s="530" t="s">
        <v>1535</v>
      </c>
      <c r="D10" s="2392" t="s">
        <v>11</v>
      </c>
      <c r="E10" s="2392"/>
      <c r="F10" s="2392"/>
      <c r="G10" s="2393"/>
      <c r="H10" s="805"/>
      <c r="I10" s="572" t="s">
        <v>12</v>
      </c>
      <c r="J10" s="2397" t="s">
        <v>13</v>
      </c>
      <c r="K10" s="2398"/>
      <c r="L10" s="2398"/>
      <c r="M10" s="2399"/>
      <c r="N10" s="2397" t="s">
        <v>14</v>
      </c>
      <c r="O10" s="2398"/>
      <c r="P10" s="2399"/>
    </row>
    <row r="11" spans="1:16" ht="12.75" customHeight="1">
      <c r="A11" s="2387"/>
      <c r="B11" s="2388"/>
      <c r="C11" s="531" t="s">
        <v>1536</v>
      </c>
      <c r="D11" s="2394"/>
      <c r="E11" s="2394"/>
      <c r="F11" s="2394"/>
      <c r="G11" s="2395"/>
      <c r="H11" s="573"/>
      <c r="I11" s="807" t="s">
        <v>16</v>
      </c>
      <c r="J11" s="2167" t="s">
        <v>17</v>
      </c>
      <c r="K11" s="2168"/>
      <c r="L11" s="808"/>
      <c r="M11" s="2189" t="s">
        <v>18</v>
      </c>
      <c r="N11" s="574" t="s">
        <v>19</v>
      </c>
      <c r="O11" s="574" t="s">
        <v>20</v>
      </c>
      <c r="P11" s="2400" t="s">
        <v>18</v>
      </c>
    </row>
    <row r="12" spans="1:16">
      <c r="A12" s="2387"/>
      <c r="B12" s="2388"/>
      <c r="C12" s="531" t="s">
        <v>1537</v>
      </c>
      <c r="D12" s="808" t="s">
        <v>21</v>
      </c>
      <c r="E12" s="807" t="s">
        <v>22</v>
      </c>
      <c r="F12" s="807"/>
      <c r="G12" s="534" t="s">
        <v>23</v>
      </c>
      <c r="H12" s="807"/>
      <c r="I12" s="807" t="s">
        <v>24</v>
      </c>
      <c r="J12" s="2402" t="s">
        <v>25</v>
      </c>
      <c r="K12" s="2403"/>
      <c r="L12" s="808"/>
      <c r="M12" s="2189"/>
      <c r="N12" s="574" t="s">
        <v>26</v>
      </c>
      <c r="O12" s="574" t="s">
        <v>27</v>
      </c>
      <c r="P12" s="2401"/>
    </row>
    <row r="13" spans="1:16">
      <c r="A13" s="2387"/>
      <c r="B13" s="2388"/>
      <c r="C13" s="531" t="s">
        <v>655</v>
      </c>
      <c r="D13" s="808"/>
      <c r="E13" s="807"/>
      <c r="F13" s="807"/>
      <c r="G13" s="534"/>
      <c r="H13" s="807"/>
      <c r="I13" s="807" t="s">
        <v>28</v>
      </c>
      <c r="J13" s="807" t="s">
        <v>29</v>
      </c>
      <c r="K13" s="807" t="s">
        <v>30</v>
      </c>
      <c r="L13" s="807"/>
      <c r="M13" s="809"/>
      <c r="N13" s="574" t="s">
        <v>31</v>
      </c>
      <c r="O13" s="574" t="s">
        <v>32</v>
      </c>
      <c r="P13" s="2401"/>
    </row>
    <row r="14" spans="1:16">
      <c r="A14" s="2387"/>
      <c r="B14" s="2388"/>
      <c r="C14" s="534"/>
      <c r="D14" s="575" t="s">
        <v>33</v>
      </c>
      <c r="E14" s="45" t="s">
        <v>33</v>
      </c>
      <c r="F14" s="45"/>
      <c r="G14" s="531" t="s">
        <v>33</v>
      </c>
      <c r="H14" s="45"/>
      <c r="I14" s="576"/>
      <c r="J14" s="576"/>
      <c r="K14" s="576"/>
      <c r="L14" s="576"/>
      <c r="M14" s="807"/>
      <c r="N14" s="576"/>
      <c r="O14" s="576"/>
      <c r="P14" s="534"/>
    </row>
    <row r="15" spans="1:16">
      <c r="A15" s="2384" t="s">
        <v>34</v>
      </c>
      <c r="B15" s="2381"/>
      <c r="C15" s="577" t="s">
        <v>35</v>
      </c>
      <c r="D15" s="578" t="s">
        <v>36</v>
      </c>
      <c r="E15" s="803" t="s">
        <v>37</v>
      </c>
      <c r="F15" s="810"/>
      <c r="G15" s="803" t="s">
        <v>38</v>
      </c>
      <c r="H15" s="578" t="s">
        <v>1645</v>
      </c>
      <c r="I15" s="803" t="s">
        <v>39</v>
      </c>
      <c r="J15" s="803" t="s">
        <v>40</v>
      </c>
      <c r="K15" s="803" t="s">
        <v>41</v>
      </c>
      <c r="L15" s="810"/>
      <c r="M15" s="803" t="s">
        <v>42</v>
      </c>
      <c r="N15" s="803" t="s">
        <v>43</v>
      </c>
      <c r="O15" s="803" t="s">
        <v>44</v>
      </c>
      <c r="P15" s="577" t="s">
        <v>45</v>
      </c>
    </row>
    <row r="16" spans="1:16" ht="21" customHeight="1">
      <c r="A16" s="659" t="s">
        <v>1646</v>
      </c>
      <c r="B16" s="801"/>
      <c r="C16" s="577"/>
      <c r="D16" s="578"/>
      <c r="E16" s="803"/>
      <c r="F16" s="810"/>
      <c r="G16" s="803"/>
      <c r="H16" s="578"/>
      <c r="I16" s="803"/>
      <c r="J16" s="803"/>
      <c r="K16" s="803"/>
      <c r="L16" s="810"/>
      <c r="M16" s="803"/>
      <c r="N16" s="803"/>
      <c r="O16" s="803"/>
      <c r="P16" s="577"/>
    </row>
    <row r="17" spans="1:23" s="580" customFormat="1" ht="21" customHeight="1">
      <c r="A17" s="183">
        <v>1</v>
      </c>
      <c r="B17" s="537" t="s">
        <v>1541</v>
      </c>
      <c r="C17" s="538" t="s">
        <v>1542</v>
      </c>
      <c r="D17" s="184" t="s">
        <v>1306</v>
      </c>
      <c r="E17" s="540" t="s">
        <v>1132</v>
      </c>
      <c r="F17" s="540" t="s">
        <v>1543</v>
      </c>
      <c r="G17" s="184">
        <v>44030</v>
      </c>
      <c r="H17" s="540" t="s">
        <v>1647</v>
      </c>
      <c r="I17" s="187">
        <v>46759</v>
      </c>
      <c r="J17" s="541">
        <v>0</v>
      </c>
      <c r="K17" s="183">
        <v>26.5</v>
      </c>
      <c r="L17" s="183">
        <f t="shared" ref="L17:L39" si="0">SUM(J17:K17)</f>
        <v>26.5</v>
      </c>
      <c r="M17" s="185">
        <f t="shared" ref="M17:M39" si="1">L17*W17*I17</f>
        <v>59716.225171449994</v>
      </c>
      <c r="N17" s="540">
        <f t="shared" ref="N17:N28" si="2">2019-F17</f>
        <v>30</v>
      </c>
      <c r="O17" s="183">
        <v>35</v>
      </c>
      <c r="P17" s="543">
        <f t="shared" ref="P17:P39" si="3">O17*I17</f>
        <v>1636565</v>
      </c>
      <c r="Q17" s="580" t="s">
        <v>139</v>
      </c>
      <c r="W17" s="581">
        <v>4.8192699999999998E-2</v>
      </c>
    </row>
    <row r="18" spans="1:23" s="580" customFormat="1" ht="21" customHeight="1">
      <c r="A18" s="183">
        <v>2</v>
      </c>
      <c r="B18" s="537" t="s">
        <v>168</v>
      </c>
      <c r="C18" s="538" t="s">
        <v>48</v>
      </c>
      <c r="D18" s="184" t="s">
        <v>1545</v>
      </c>
      <c r="E18" s="540" t="s">
        <v>1546</v>
      </c>
      <c r="F18" s="540" t="s">
        <v>169</v>
      </c>
      <c r="G18" s="184">
        <v>44034</v>
      </c>
      <c r="H18" s="540" t="s">
        <v>1648</v>
      </c>
      <c r="I18" s="187">
        <v>28447</v>
      </c>
      <c r="J18" s="541">
        <v>0</v>
      </c>
      <c r="K18" s="183">
        <v>31.75</v>
      </c>
      <c r="L18" s="183">
        <f t="shared" si="0"/>
        <v>31.75</v>
      </c>
      <c r="M18" s="185">
        <f t="shared" si="1"/>
        <v>43527.273146574997</v>
      </c>
      <c r="N18" s="540">
        <f t="shared" si="2"/>
        <v>17</v>
      </c>
      <c r="O18" s="183">
        <v>17</v>
      </c>
      <c r="P18" s="543">
        <f t="shared" si="3"/>
        <v>483599</v>
      </c>
      <c r="W18" s="581">
        <v>4.8192699999999998E-2</v>
      </c>
    </row>
    <row r="19" spans="1:23" s="580" customFormat="1" ht="21" customHeight="1">
      <c r="A19" s="183">
        <v>3</v>
      </c>
      <c r="B19" s="537" t="s">
        <v>1548</v>
      </c>
      <c r="C19" s="538" t="s">
        <v>48</v>
      </c>
      <c r="D19" s="184" t="s">
        <v>1549</v>
      </c>
      <c r="E19" s="540" t="s">
        <v>150</v>
      </c>
      <c r="F19" s="540" t="s">
        <v>173</v>
      </c>
      <c r="G19" s="184">
        <v>43912</v>
      </c>
      <c r="H19" s="540" t="s">
        <v>1550</v>
      </c>
      <c r="I19" s="187">
        <v>29883</v>
      </c>
      <c r="J19" s="541">
        <v>0</v>
      </c>
      <c r="K19" s="183">
        <v>58.5</v>
      </c>
      <c r="L19" s="183">
        <f t="shared" si="0"/>
        <v>58.5</v>
      </c>
      <c r="M19" s="185">
        <f t="shared" si="1"/>
        <v>84248.333564849992</v>
      </c>
      <c r="N19" s="540">
        <f t="shared" si="2"/>
        <v>24</v>
      </c>
      <c r="O19" s="183">
        <v>28</v>
      </c>
      <c r="P19" s="543">
        <f t="shared" si="3"/>
        <v>836724</v>
      </c>
      <c r="W19" s="581">
        <v>4.8192699999999998E-2</v>
      </c>
    </row>
    <row r="20" spans="1:23" s="580" customFormat="1" ht="21" customHeight="1">
      <c r="A20" s="183">
        <v>4</v>
      </c>
      <c r="B20" s="537" t="s">
        <v>170</v>
      </c>
      <c r="C20" s="538" t="s">
        <v>48</v>
      </c>
      <c r="D20" s="184">
        <v>20607</v>
      </c>
      <c r="E20" s="184">
        <v>30881</v>
      </c>
      <c r="F20" s="540" t="s">
        <v>171</v>
      </c>
      <c r="G20" s="184">
        <v>43983</v>
      </c>
      <c r="H20" s="540" t="s">
        <v>1648</v>
      </c>
      <c r="I20" s="187">
        <v>31292</v>
      </c>
      <c r="J20" s="541">
        <v>0</v>
      </c>
      <c r="K20" s="183">
        <v>5</v>
      </c>
      <c r="L20" s="183">
        <f t="shared" si="0"/>
        <v>5</v>
      </c>
      <c r="M20" s="185">
        <f t="shared" si="1"/>
        <v>7540.2298419999997</v>
      </c>
      <c r="N20" s="540">
        <f t="shared" si="2"/>
        <v>35</v>
      </c>
      <c r="O20" s="183">
        <v>45</v>
      </c>
      <c r="P20" s="543">
        <f t="shared" si="3"/>
        <v>1408140</v>
      </c>
      <c r="W20" s="581">
        <v>4.8192699999999998E-2</v>
      </c>
    </row>
    <row r="21" spans="1:23" s="580" customFormat="1" ht="21" customHeight="1">
      <c r="A21" s="183">
        <v>5</v>
      </c>
      <c r="B21" s="660" t="s">
        <v>1946</v>
      </c>
      <c r="C21" s="538" t="s">
        <v>48</v>
      </c>
      <c r="D21" s="661" t="s">
        <v>1649</v>
      </c>
      <c r="E21" s="661" t="s">
        <v>1650</v>
      </c>
      <c r="F21" s="540" t="s">
        <v>1544</v>
      </c>
      <c r="G21" s="662" t="s">
        <v>1947</v>
      </c>
      <c r="H21" s="540" t="s">
        <v>174</v>
      </c>
      <c r="I21" s="187">
        <v>29883</v>
      </c>
      <c r="J21" s="541">
        <v>0</v>
      </c>
      <c r="K21" s="183">
        <v>10.75</v>
      </c>
      <c r="L21" s="183">
        <f t="shared" si="0"/>
        <v>10.75</v>
      </c>
      <c r="M21" s="185">
        <f t="shared" si="1"/>
        <v>15481.531381575</v>
      </c>
      <c r="N21" s="540">
        <f t="shared" si="2"/>
        <v>25</v>
      </c>
      <c r="O21" s="183">
        <v>30</v>
      </c>
      <c r="P21" s="543">
        <f t="shared" si="3"/>
        <v>896490</v>
      </c>
      <c r="Q21" s="550"/>
      <c r="R21" s="550"/>
      <c r="S21" s="550"/>
      <c r="T21" s="550"/>
      <c r="U21" s="550"/>
      <c r="V21" s="550"/>
      <c r="W21" s="581">
        <v>4.8192699999999998E-2</v>
      </c>
    </row>
    <row r="22" spans="1:23" s="580" customFormat="1" ht="21" customHeight="1">
      <c r="A22" s="183">
        <v>6</v>
      </c>
      <c r="B22" s="660" t="s">
        <v>1948</v>
      </c>
      <c r="C22" s="538" t="s">
        <v>49</v>
      </c>
      <c r="D22" s="661" t="s">
        <v>1651</v>
      </c>
      <c r="E22" s="661" t="s">
        <v>1652</v>
      </c>
      <c r="F22" s="540" t="s">
        <v>173</v>
      </c>
      <c r="G22" s="663" t="s">
        <v>1949</v>
      </c>
      <c r="H22" s="540" t="s">
        <v>1653</v>
      </c>
      <c r="I22" s="187">
        <v>31292</v>
      </c>
      <c r="J22" s="541">
        <v>0</v>
      </c>
      <c r="K22" s="183">
        <v>24</v>
      </c>
      <c r="L22" s="183">
        <f t="shared" si="0"/>
        <v>24</v>
      </c>
      <c r="M22" s="185">
        <f t="shared" si="1"/>
        <v>36193.103241599994</v>
      </c>
      <c r="N22" s="540">
        <f t="shared" si="2"/>
        <v>24</v>
      </c>
      <c r="O22" s="183">
        <v>28</v>
      </c>
      <c r="P22" s="543">
        <f t="shared" si="3"/>
        <v>876176</v>
      </c>
      <c r="Q22" s="550"/>
      <c r="R22" s="550"/>
      <c r="S22" s="550"/>
      <c r="T22" s="550"/>
      <c r="U22" s="550"/>
      <c r="V22" s="550"/>
      <c r="W22" s="581">
        <v>4.8192699999999998E-2</v>
      </c>
    </row>
    <row r="23" spans="1:23" s="580" customFormat="1" ht="21" customHeight="1">
      <c r="A23" s="183">
        <v>7</v>
      </c>
      <c r="B23" s="537" t="s">
        <v>1551</v>
      </c>
      <c r="C23" s="579" t="s">
        <v>53</v>
      </c>
      <c r="D23" s="184" t="s">
        <v>1552</v>
      </c>
      <c r="E23" s="540" t="s">
        <v>1115</v>
      </c>
      <c r="F23" s="540" t="s">
        <v>175</v>
      </c>
      <c r="G23" s="184">
        <v>44064</v>
      </c>
      <c r="H23" s="540" t="s">
        <v>1655</v>
      </c>
      <c r="I23" s="187">
        <v>39288</v>
      </c>
      <c r="J23" s="541">
        <v>43.4</v>
      </c>
      <c r="K23" s="183">
        <v>168.25</v>
      </c>
      <c r="L23" s="183">
        <f t="shared" si="0"/>
        <v>211.65</v>
      </c>
      <c r="M23" s="185">
        <f t="shared" si="1"/>
        <v>400737.00891203998</v>
      </c>
      <c r="N23" s="540">
        <f t="shared" si="2"/>
        <v>31</v>
      </c>
      <c r="O23" s="183">
        <v>37</v>
      </c>
      <c r="P23" s="543">
        <f t="shared" si="3"/>
        <v>1453656</v>
      </c>
      <c r="W23" s="581">
        <v>4.8192699999999998E-2</v>
      </c>
    </row>
    <row r="24" spans="1:23" s="580" customFormat="1" ht="21" customHeight="1">
      <c r="A24" s="183">
        <v>8</v>
      </c>
      <c r="B24" s="660" t="s">
        <v>1950</v>
      </c>
      <c r="C24" s="538" t="s">
        <v>48</v>
      </c>
      <c r="D24" s="664" t="s">
        <v>1656</v>
      </c>
      <c r="E24" s="665" t="s">
        <v>1657</v>
      </c>
      <c r="F24" s="540" t="s">
        <v>180</v>
      </c>
      <c r="G24" s="663" t="s">
        <v>1951</v>
      </c>
      <c r="H24" s="540" t="s">
        <v>165</v>
      </c>
      <c r="I24" s="187">
        <v>29156</v>
      </c>
      <c r="J24" s="541">
        <v>0</v>
      </c>
      <c r="K24" s="183">
        <v>30</v>
      </c>
      <c r="L24" s="183">
        <f t="shared" si="0"/>
        <v>30</v>
      </c>
      <c r="M24" s="185">
        <f t="shared" si="1"/>
        <v>42153.190836000002</v>
      </c>
      <c r="N24" s="540">
        <f t="shared" si="2"/>
        <v>29</v>
      </c>
      <c r="O24" s="183">
        <v>38</v>
      </c>
      <c r="P24" s="543">
        <f t="shared" si="3"/>
        <v>1107928</v>
      </c>
      <c r="W24" s="581">
        <v>4.8192699999999998E-2</v>
      </c>
    </row>
    <row r="25" spans="1:23" s="580" customFormat="1" ht="21" customHeight="1">
      <c r="A25" s="183">
        <v>9</v>
      </c>
      <c r="B25" s="660" t="s">
        <v>1952</v>
      </c>
      <c r="C25" s="538" t="s">
        <v>48</v>
      </c>
      <c r="D25" s="661" t="s">
        <v>1658</v>
      </c>
      <c r="E25" s="661" t="s">
        <v>1659</v>
      </c>
      <c r="F25" s="540" t="s">
        <v>1660</v>
      </c>
      <c r="G25" s="663" t="s">
        <v>1953</v>
      </c>
      <c r="H25" s="540" t="s">
        <v>1648</v>
      </c>
      <c r="I25" s="187">
        <v>31292</v>
      </c>
      <c r="J25" s="541">
        <v>0</v>
      </c>
      <c r="K25" s="183">
        <v>22</v>
      </c>
      <c r="L25" s="183">
        <f t="shared" si="0"/>
        <v>22</v>
      </c>
      <c r="M25" s="185">
        <f t="shared" si="1"/>
        <v>33177.011304799998</v>
      </c>
      <c r="N25" s="540">
        <f t="shared" si="2"/>
        <v>23</v>
      </c>
      <c r="O25" s="183">
        <v>26</v>
      </c>
      <c r="P25" s="543">
        <f t="shared" si="3"/>
        <v>813592</v>
      </c>
      <c r="Q25" s="550"/>
      <c r="R25" s="550"/>
      <c r="S25" s="550"/>
      <c r="T25" s="550"/>
      <c r="U25" s="550"/>
      <c r="V25" s="550"/>
      <c r="W25" s="581">
        <v>4.8192699999999998E-2</v>
      </c>
    </row>
    <row r="26" spans="1:23" s="580" customFormat="1" ht="21" customHeight="1">
      <c r="A26" s="183">
        <v>10</v>
      </c>
      <c r="B26" s="537" t="s">
        <v>1553</v>
      </c>
      <c r="C26" s="538" t="s">
        <v>48</v>
      </c>
      <c r="D26" s="540" t="s">
        <v>1554</v>
      </c>
      <c r="E26" s="540" t="s">
        <v>1555</v>
      </c>
      <c r="F26" s="540" t="s">
        <v>176</v>
      </c>
      <c r="G26" s="540" t="s">
        <v>1954</v>
      </c>
      <c r="H26" s="540" t="s">
        <v>1550</v>
      </c>
      <c r="I26" s="187">
        <v>29883</v>
      </c>
      <c r="J26" s="541">
        <v>0</v>
      </c>
      <c r="K26" s="183">
        <v>11.5</v>
      </c>
      <c r="L26" s="183">
        <f t="shared" si="0"/>
        <v>11.5</v>
      </c>
      <c r="M26" s="185">
        <f t="shared" si="1"/>
        <v>16561.638222149999</v>
      </c>
      <c r="N26" s="540">
        <f t="shared" si="2"/>
        <v>33</v>
      </c>
      <c r="O26" s="183">
        <v>41</v>
      </c>
      <c r="P26" s="543">
        <f t="shared" si="3"/>
        <v>1225203</v>
      </c>
      <c r="W26" s="581">
        <v>4.8192699999999998E-2</v>
      </c>
    </row>
    <row r="27" spans="1:23" s="580" customFormat="1" ht="21" customHeight="1">
      <c r="A27" s="183">
        <v>11</v>
      </c>
      <c r="B27" s="660" t="s">
        <v>1955</v>
      </c>
      <c r="C27" s="538" t="s">
        <v>48</v>
      </c>
      <c r="D27" s="661" t="s">
        <v>1661</v>
      </c>
      <c r="E27" s="661" t="s">
        <v>1662</v>
      </c>
      <c r="F27" s="540" t="s">
        <v>166</v>
      </c>
      <c r="G27" s="663" t="s">
        <v>1956</v>
      </c>
      <c r="H27" s="540" t="s">
        <v>167</v>
      </c>
      <c r="I27" s="187">
        <v>31292</v>
      </c>
      <c r="J27" s="541">
        <v>0</v>
      </c>
      <c r="K27" s="183">
        <v>46</v>
      </c>
      <c r="L27" s="183">
        <f t="shared" si="0"/>
        <v>46</v>
      </c>
      <c r="M27" s="185">
        <f t="shared" si="1"/>
        <v>69370.1145464</v>
      </c>
      <c r="N27" s="540">
        <f t="shared" si="2"/>
        <v>28</v>
      </c>
      <c r="O27" s="183">
        <v>36</v>
      </c>
      <c r="P27" s="543">
        <f t="shared" si="3"/>
        <v>1126512</v>
      </c>
      <c r="Q27" s="550"/>
      <c r="R27" s="550"/>
      <c r="S27" s="550"/>
      <c r="T27" s="550"/>
      <c r="U27" s="550"/>
      <c r="V27" s="550"/>
      <c r="W27" s="581">
        <v>4.8192699999999998E-2</v>
      </c>
    </row>
    <row r="28" spans="1:23" s="580" customFormat="1" ht="21" customHeight="1">
      <c r="A28" s="183">
        <v>12</v>
      </c>
      <c r="B28" s="537" t="s">
        <v>1558</v>
      </c>
      <c r="C28" s="538" t="s">
        <v>48</v>
      </c>
      <c r="D28" s="184" t="s">
        <v>1559</v>
      </c>
      <c r="E28" s="540" t="s">
        <v>1560</v>
      </c>
      <c r="F28" s="540" t="s">
        <v>176</v>
      </c>
      <c r="G28" s="184">
        <v>44123</v>
      </c>
      <c r="H28" s="540" t="s">
        <v>1550</v>
      </c>
      <c r="I28" s="187">
        <v>29883</v>
      </c>
      <c r="J28" s="541">
        <v>0</v>
      </c>
      <c r="K28" s="183">
        <v>48.5</v>
      </c>
      <c r="L28" s="183">
        <f t="shared" si="0"/>
        <v>48.5</v>
      </c>
      <c r="M28" s="185">
        <f t="shared" si="1"/>
        <v>69846.909023850007</v>
      </c>
      <c r="N28" s="540">
        <f t="shared" si="2"/>
        <v>33</v>
      </c>
      <c r="O28" s="183">
        <v>41</v>
      </c>
      <c r="P28" s="543">
        <f t="shared" si="3"/>
        <v>1225203</v>
      </c>
      <c r="W28" s="581">
        <v>4.8192699999999998E-2</v>
      </c>
    </row>
    <row r="29" spans="1:23" s="580" customFormat="1" ht="21" customHeight="1">
      <c r="A29" s="183">
        <v>13</v>
      </c>
      <c r="B29" s="537" t="s">
        <v>1957</v>
      </c>
      <c r="C29" s="538" t="s">
        <v>48</v>
      </c>
      <c r="D29" s="540" t="s">
        <v>1958</v>
      </c>
      <c r="E29" s="540" t="s">
        <v>1959</v>
      </c>
      <c r="F29" s="540" t="s">
        <v>166</v>
      </c>
      <c r="G29" s="540" t="s">
        <v>1960</v>
      </c>
      <c r="H29" s="540" t="s">
        <v>172</v>
      </c>
      <c r="I29" s="187">
        <v>31292</v>
      </c>
      <c r="J29" s="541">
        <v>0</v>
      </c>
      <c r="K29" s="183">
        <v>55</v>
      </c>
      <c r="L29" s="183">
        <f t="shared" si="0"/>
        <v>55</v>
      </c>
      <c r="M29" s="185">
        <f t="shared" si="1"/>
        <v>0</v>
      </c>
      <c r="N29" s="540">
        <v>38</v>
      </c>
      <c r="O29" s="183">
        <v>51</v>
      </c>
      <c r="P29" s="543">
        <f t="shared" si="3"/>
        <v>1595892</v>
      </c>
      <c r="W29" s="581"/>
    </row>
    <row r="30" spans="1:23" s="580" customFormat="1" ht="21" customHeight="1">
      <c r="A30" s="183">
        <v>14</v>
      </c>
      <c r="B30" s="537" t="s">
        <v>1561</v>
      </c>
      <c r="C30" s="538" t="s">
        <v>48</v>
      </c>
      <c r="D30" s="540" t="s">
        <v>1562</v>
      </c>
      <c r="E30" s="540" t="s">
        <v>1563</v>
      </c>
      <c r="F30" s="540" t="s">
        <v>178</v>
      </c>
      <c r="G30" s="540" t="s">
        <v>1961</v>
      </c>
      <c r="H30" s="540" t="s">
        <v>1550</v>
      </c>
      <c r="I30" s="187">
        <v>29883</v>
      </c>
      <c r="J30" s="541">
        <v>0</v>
      </c>
      <c r="K30" s="183">
        <v>106</v>
      </c>
      <c r="L30" s="183">
        <f t="shared" si="0"/>
        <v>106</v>
      </c>
      <c r="M30" s="185">
        <f t="shared" si="1"/>
        <v>152655.10013459998</v>
      </c>
      <c r="N30" s="540">
        <f t="shared" ref="N30:N39" si="4">2019-F30</f>
        <v>38</v>
      </c>
      <c r="O30" s="183">
        <v>51</v>
      </c>
      <c r="P30" s="543">
        <f t="shared" si="3"/>
        <v>1524033</v>
      </c>
      <c r="W30" s="581">
        <v>4.8192699999999998E-2</v>
      </c>
    </row>
    <row r="31" spans="1:23" s="580" customFormat="1" ht="21" customHeight="1">
      <c r="A31" s="183">
        <v>15</v>
      </c>
      <c r="B31" s="537" t="s">
        <v>1564</v>
      </c>
      <c r="C31" s="538" t="s">
        <v>48</v>
      </c>
      <c r="D31" s="184" t="s">
        <v>1549</v>
      </c>
      <c r="E31" s="540" t="s">
        <v>1565</v>
      </c>
      <c r="F31" s="540" t="s">
        <v>176</v>
      </c>
      <c r="G31" s="184">
        <v>43912</v>
      </c>
      <c r="H31" s="540" t="s">
        <v>1550</v>
      </c>
      <c r="I31" s="187">
        <v>29883</v>
      </c>
      <c r="J31" s="541">
        <v>0</v>
      </c>
      <c r="K31" s="183">
        <v>22</v>
      </c>
      <c r="L31" s="183">
        <f t="shared" si="0"/>
        <v>22</v>
      </c>
      <c r="M31" s="185">
        <f t="shared" si="1"/>
        <v>31683.1339902</v>
      </c>
      <c r="N31" s="540">
        <f t="shared" si="4"/>
        <v>33</v>
      </c>
      <c r="O31" s="183">
        <v>41</v>
      </c>
      <c r="P31" s="543">
        <f t="shared" si="3"/>
        <v>1225203</v>
      </c>
      <c r="W31" s="581">
        <v>4.8192699999999998E-2</v>
      </c>
    </row>
    <row r="32" spans="1:23" s="580" customFormat="1" ht="21" customHeight="1">
      <c r="A32" s="183">
        <v>16</v>
      </c>
      <c r="B32" s="584" t="s">
        <v>177</v>
      </c>
      <c r="C32" s="585" t="s">
        <v>48</v>
      </c>
      <c r="D32" s="666">
        <v>20403</v>
      </c>
      <c r="E32" s="666">
        <v>33441</v>
      </c>
      <c r="F32" s="586" t="s">
        <v>166</v>
      </c>
      <c r="G32" s="184">
        <v>44145</v>
      </c>
      <c r="H32" s="540" t="s">
        <v>172</v>
      </c>
      <c r="I32" s="187">
        <v>31292</v>
      </c>
      <c r="J32" s="588">
        <v>0</v>
      </c>
      <c r="K32" s="583">
        <v>5</v>
      </c>
      <c r="L32" s="183">
        <f t="shared" si="0"/>
        <v>5</v>
      </c>
      <c r="M32" s="185">
        <f t="shared" si="1"/>
        <v>7540.2298419999997</v>
      </c>
      <c r="N32" s="540">
        <f t="shared" si="4"/>
        <v>28</v>
      </c>
      <c r="O32" s="183">
        <v>36</v>
      </c>
      <c r="P32" s="543">
        <f t="shared" si="3"/>
        <v>1126512</v>
      </c>
      <c r="W32" s="581">
        <v>4.8192699999999998E-2</v>
      </c>
    </row>
    <row r="33" spans="1:26" s="550" customFormat="1" ht="21" customHeight="1">
      <c r="A33" s="183">
        <v>17</v>
      </c>
      <c r="B33" s="537" t="s">
        <v>1566</v>
      </c>
      <c r="C33" s="538" t="s">
        <v>49</v>
      </c>
      <c r="D33" s="184" t="s">
        <v>1567</v>
      </c>
      <c r="E33" s="540" t="s">
        <v>1568</v>
      </c>
      <c r="F33" s="586" t="s">
        <v>178</v>
      </c>
      <c r="G33" s="184">
        <v>44058</v>
      </c>
      <c r="H33" s="540" t="s">
        <v>1653</v>
      </c>
      <c r="I33" s="187">
        <v>31292</v>
      </c>
      <c r="J33" s="588">
        <v>0</v>
      </c>
      <c r="K33" s="583">
        <v>45</v>
      </c>
      <c r="L33" s="183">
        <f t="shared" si="0"/>
        <v>45</v>
      </c>
      <c r="M33" s="185">
        <f t="shared" si="1"/>
        <v>67862.068577999991</v>
      </c>
      <c r="N33" s="540">
        <f t="shared" si="4"/>
        <v>38</v>
      </c>
      <c r="O33" s="183">
        <v>51</v>
      </c>
      <c r="P33" s="543">
        <f t="shared" si="3"/>
        <v>1595892</v>
      </c>
      <c r="Q33" s="580"/>
      <c r="R33" s="580"/>
      <c r="S33" s="580"/>
      <c r="T33" s="580"/>
      <c r="U33" s="580"/>
      <c r="V33" s="580"/>
      <c r="W33" s="581">
        <v>4.8192699999999998E-2</v>
      </c>
      <c r="X33" s="580"/>
      <c r="Y33" s="580"/>
      <c r="Z33" s="580"/>
    </row>
    <row r="34" spans="1:26" s="550" customFormat="1" ht="21" customHeight="1">
      <c r="A34" s="183">
        <v>18</v>
      </c>
      <c r="B34" s="660" t="s">
        <v>1962</v>
      </c>
      <c r="C34" s="538" t="s">
        <v>48</v>
      </c>
      <c r="D34" s="661" t="s">
        <v>1663</v>
      </c>
      <c r="E34" s="661" t="s">
        <v>1117</v>
      </c>
      <c r="F34" s="586" t="s">
        <v>171</v>
      </c>
      <c r="G34" s="663" t="s">
        <v>1963</v>
      </c>
      <c r="H34" s="540" t="s">
        <v>174</v>
      </c>
      <c r="I34" s="187">
        <v>29517</v>
      </c>
      <c r="J34" s="588">
        <v>0</v>
      </c>
      <c r="K34" s="583">
        <v>65</v>
      </c>
      <c r="L34" s="183">
        <f t="shared" si="0"/>
        <v>65</v>
      </c>
      <c r="M34" s="185">
        <f t="shared" si="1"/>
        <v>92462.75518349999</v>
      </c>
      <c r="N34" s="540">
        <f t="shared" si="4"/>
        <v>35</v>
      </c>
      <c r="O34" s="183">
        <v>45</v>
      </c>
      <c r="P34" s="543">
        <f t="shared" si="3"/>
        <v>1328265</v>
      </c>
      <c r="W34" s="581">
        <v>4.8192699999999998E-2</v>
      </c>
      <c r="X34" s="580"/>
      <c r="Y34" s="580"/>
      <c r="Z34" s="580"/>
    </row>
    <row r="35" spans="1:26" s="550" customFormat="1" ht="21" customHeight="1">
      <c r="A35" s="183">
        <v>19</v>
      </c>
      <c r="B35" s="660" t="s">
        <v>1964</v>
      </c>
      <c r="C35" s="538" t="s">
        <v>48</v>
      </c>
      <c r="D35" s="661" t="s">
        <v>1664</v>
      </c>
      <c r="E35" s="661" t="s">
        <v>1665</v>
      </c>
      <c r="F35" s="586" t="s">
        <v>1660</v>
      </c>
      <c r="G35" s="663" t="s">
        <v>1965</v>
      </c>
      <c r="H35" s="540" t="s">
        <v>165</v>
      </c>
      <c r="I35" s="187">
        <v>29156</v>
      </c>
      <c r="J35" s="588">
        <v>0</v>
      </c>
      <c r="K35" s="583">
        <v>99</v>
      </c>
      <c r="L35" s="183">
        <f t="shared" si="0"/>
        <v>99</v>
      </c>
      <c r="M35" s="185">
        <f t="shared" si="1"/>
        <v>139105.5297588</v>
      </c>
      <c r="N35" s="540">
        <f t="shared" si="4"/>
        <v>23</v>
      </c>
      <c r="O35" s="183">
        <v>26</v>
      </c>
      <c r="P35" s="543">
        <f t="shared" si="3"/>
        <v>758056</v>
      </c>
      <c r="W35" s="581">
        <v>4.8192699999999998E-2</v>
      </c>
      <c r="X35" s="580"/>
      <c r="Y35" s="580"/>
      <c r="Z35" s="580"/>
    </row>
    <row r="36" spans="1:26" s="550" customFormat="1" ht="21" customHeight="1">
      <c r="A36" s="183">
        <v>20</v>
      </c>
      <c r="B36" s="537" t="s">
        <v>179</v>
      </c>
      <c r="C36" s="538" t="s">
        <v>48</v>
      </c>
      <c r="D36" s="184" t="s">
        <v>1569</v>
      </c>
      <c r="E36" s="540" t="s">
        <v>1570</v>
      </c>
      <c r="F36" s="586" t="s">
        <v>166</v>
      </c>
      <c r="G36" s="184">
        <v>44092</v>
      </c>
      <c r="H36" s="540" t="s">
        <v>1648</v>
      </c>
      <c r="I36" s="187">
        <v>31292</v>
      </c>
      <c r="J36" s="588">
        <v>0</v>
      </c>
      <c r="K36" s="583">
        <v>69</v>
      </c>
      <c r="L36" s="183">
        <f t="shared" si="0"/>
        <v>69</v>
      </c>
      <c r="M36" s="185">
        <f t="shared" si="1"/>
        <v>104055.17181959999</v>
      </c>
      <c r="N36" s="540">
        <f t="shared" si="4"/>
        <v>28</v>
      </c>
      <c r="O36" s="183">
        <v>36</v>
      </c>
      <c r="P36" s="543">
        <f t="shared" si="3"/>
        <v>1126512</v>
      </c>
      <c r="Q36" s="580"/>
      <c r="R36" s="580"/>
      <c r="S36" s="580"/>
      <c r="T36" s="580"/>
      <c r="U36" s="580"/>
      <c r="V36" s="580"/>
      <c r="W36" s="581">
        <v>4.8192699999999998E-2</v>
      </c>
      <c r="X36" s="580"/>
      <c r="Y36" s="580"/>
      <c r="Z36" s="580"/>
    </row>
    <row r="37" spans="1:26" s="550" customFormat="1" ht="21" customHeight="1">
      <c r="A37" s="183">
        <v>21</v>
      </c>
      <c r="B37" s="537" t="s">
        <v>1571</v>
      </c>
      <c r="C37" s="538" t="s">
        <v>48</v>
      </c>
      <c r="D37" s="540" t="s">
        <v>1164</v>
      </c>
      <c r="E37" s="540" t="s">
        <v>1152</v>
      </c>
      <c r="F37" s="586" t="s">
        <v>1572</v>
      </c>
      <c r="G37" s="540" t="s">
        <v>1966</v>
      </c>
      <c r="H37" s="540" t="s">
        <v>1550</v>
      </c>
      <c r="I37" s="187">
        <v>29883</v>
      </c>
      <c r="J37" s="588">
        <v>0</v>
      </c>
      <c r="K37" s="583">
        <v>9</v>
      </c>
      <c r="L37" s="183">
        <f t="shared" si="0"/>
        <v>9</v>
      </c>
      <c r="M37" s="185">
        <f t="shared" si="1"/>
        <v>12961.282086899999</v>
      </c>
      <c r="N37" s="540">
        <f t="shared" si="4"/>
        <v>34</v>
      </c>
      <c r="O37" s="183">
        <v>43</v>
      </c>
      <c r="P37" s="543">
        <f t="shared" si="3"/>
        <v>1284969</v>
      </c>
      <c r="Q37" s="580"/>
      <c r="R37" s="580"/>
      <c r="S37" s="580"/>
      <c r="T37" s="580"/>
      <c r="U37" s="580"/>
      <c r="V37" s="580"/>
      <c r="W37" s="581">
        <v>4.8192699999999998E-2</v>
      </c>
      <c r="X37" s="580"/>
      <c r="Y37" s="580"/>
      <c r="Z37" s="580"/>
    </row>
    <row r="38" spans="1:26" s="550" customFormat="1" ht="21" customHeight="1">
      <c r="A38" s="183">
        <v>22</v>
      </c>
      <c r="B38" s="537" t="s">
        <v>1573</v>
      </c>
      <c r="C38" s="538" t="s">
        <v>53</v>
      </c>
      <c r="D38" s="184" t="s">
        <v>1574</v>
      </c>
      <c r="E38" s="540" t="s">
        <v>1487</v>
      </c>
      <c r="F38" s="586" t="s">
        <v>180</v>
      </c>
      <c r="G38" s="184">
        <v>43857</v>
      </c>
      <c r="H38" s="540" t="s">
        <v>1655</v>
      </c>
      <c r="I38" s="187">
        <v>39288</v>
      </c>
      <c r="J38" s="588">
        <v>37.49</v>
      </c>
      <c r="K38" s="592">
        <v>112.221</v>
      </c>
      <c r="L38" s="183">
        <f t="shared" si="0"/>
        <v>149.71100000000001</v>
      </c>
      <c r="M38" s="185">
        <f t="shared" si="1"/>
        <v>283462.02854349359</v>
      </c>
      <c r="N38" s="540">
        <f t="shared" si="4"/>
        <v>29</v>
      </c>
      <c r="O38" s="183">
        <v>38</v>
      </c>
      <c r="P38" s="543">
        <f t="shared" si="3"/>
        <v>1492944</v>
      </c>
      <c r="Q38" s="580"/>
      <c r="R38" s="580"/>
      <c r="S38" s="580"/>
      <c r="T38" s="580"/>
      <c r="U38" s="580"/>
      <c r="V38" s="580"/>
      <c r="W38" s="581">
        <v>4.8192699999999998E-2</v>
      </c>
      <c r="X38" s="580"/>
      <c r="Y38" s="580"/>
      <c r="Z38" s="580"/>
    </row>
    <row r="39" spans="1:26" s="580" customFormat="1" ht="21" customHeight="1">
      <c r="A39" s="183">
        <v>23</v>
      </c>
      <c r="B39" s="537" t="s">
        <v>1666</v>
      </c>
      <c r="C39" s="538" t="s">
        <v>48</v>
      </c>
      <c r="D39" s="540" t="s">
        <v>1575</v>
      </c>
      <c r="E39" s="540" t="s">
        <v>1576</v>
      </c>
      <c r="F39" s="586" t="s">
        <v>1557</v>
      </c>
      <c r="G39" s="540" t="s">
        <v>1967</v>
      </c>
      <c r="H39" s="540" t="s">
        <v>1654</v>
      </c>
      <c r="I39" s="187">
        <v>30253</v>
      </c>
      <c r="J39" s="588">
        <v>0</v>
      </c>
      <c r="K39" s="583">
        <v>17.5</v>
      </c>
      <c r="L39" s="183">
        <f t="shared" si="0"/>
        <v>17.5</v>
      </c>
      <c r="M39" s="185">
        <f t="shared" si="1"/>
        <v>25514.54067925</v>
      </c>
      <c r="N39" s="540">
        <f t="shared" si="4"/>
        <v>36</v>
      </c>
      <c r="O39" s="183">
        <v>47</v>
      </c>
      <c r="P39" s="543">
        <f t="shared" si="3"/>
        <v>1421891</v>
      </c>
      <c r="W39" s="581">
        <v>4.8192699999999998E-2</v>
      </c>
    </row>
    <row r="40" spans="1:26" s="580" customFormat="1" ht="21" customHeight="1">
      <c r="A40" s="659" t="s">
        <v>347</v>
      </c>
      <c r="B40" s="537"/>
      <c r="C40" s="538"/>
      <c r="D40" s="540"/>
      <c r="E40" s="540"/>
      <c r="F40" s="586"/>
      <c r="G40" s="540"/>
      <c r="H40" s="586"/>
      <c r="I40" s="187"/>
      <c r="J40" s="588"/>
      <c r="K40" s="583"/>
      <c r="L40" s="183"/>
      <c r="M40" s="185"/>
      <c r="N40" s="540"/>
      <c r="O40" s="183"/>
      <c r="P40" s="543"/>
      <c r="W40" s="581"/>
    </row>
    <row r="41" spans="1:26" s="550" customFormat="1" ht="21" customHeight="1">
      <c r="A41" s="183">
        <v>1</v>
      </c>
      <c r="B41" s="537" t="s">
        <v>1590</v>
      </c>
      <c r="C41" s="538" t="s">
        <v>76</v>
      </c>
      <c r="D41" s="857" t="s">
        <v>1591</v>
      </c>
      <c r="E41" s="857" t="s">
        <v>1109</v>
      </c>
      <c r="F41" s="540" t="s">
        <v>1543</v>
      </c>
      <c r="G41" s="857" t="s">
        <v>1968</v>
      </c>
      <c r="H41" s="586" t="s">
        <v>1592</v>
      </c>
      <c r="I41" s="187">
        <v>30531</v>
      </c>
      <c r="J41" s="858">
        <v>78.66</v>
      </c>
      <c r="K41" s="183">
        <v>175.46</v>
      </c>
      <c r="L41" s="582">
        <f t="shared" ref="L41:L49" si="5">SUM(J41:K41)</f>
        <v>254.12</v>
      </c>
      <c r="M41" s="185">
        <f t="shared" ref="M41:M49" si="6">L41*W41*I41</f>
        <v>373904.880778644</v>
      </c>
      <c r="N41" s="540">
        <f t="shared" ref="N41:N49" si="7">2019-F41</f>
        <v>30</v>
      </c>
      <c r="O41" s="183">
        <v>35</v>
      </c>
      <c r="P41" s="543">
        <f t="shared" ref="P41:P49" si="8">O41*I41</f>
        <v>1068585</v>
      </c>
      <c r="Q41" s="580"/>
      <c r="R41" s="580"/>
      <c r="S41" s="580"/>
      <c r="T41" s="580"/>
      <c r="U41" s="580"/>
      <c r="V41" s="580"/>
      <c r="W41" s="581">
        <v>4.8192699999999998E-2</v>
      </c>
      <c r="X41" s="580"/>
      <c r="Y41" s="580"/>
      <c r="Z41" s="580"/>
    </row>
    <row r="42" spans="1:26" s="550" customFormat="1" ht="21" customHeight="1">
      <c r="A42" s="183">
        <v>2</v>
      </c>
      <c r="B42" s="537" t="s">
        <v>1593</v>
      </c>
      <c r="C42" s="538" t="s">
        <v>1594</v>
      </c>
      <c r="D42" s="857" t="s">
        <v>1595</v>
      </c>
      <c r="E42" s="857" t="s">
        <v>1596</v>
      </c>
      <c r="F42" s="540" t="s">
        <v>1597</v>
      </c>
      <c r="G42" s="857" t="s">
        <v>1969</v>
      </c>
      <c r="H42" s="586" t="s">
        <v>1598</v>
      </c>
      <c r="I42" s="187">
        <v>22829</v>
      </c>
      <c r="J42" s="858">
        <v>69.95</v>
      </c>
      <c r="K42" s="582">
        <v>91</v>
      </c>
      <c r="L42" s="582">
        <f t="shared" si="5"/>
        <v>160.94999999999999</v>
      </c>
      <c r="M42" s="185">
        <f t="shared" si="6"/>
        <v>177075.76531888498</v>
      </c>
      <c r="N42" s="540">
        <f t="shared" si="7"/>
        <v>4</v>
      </c>
      <c r="O42" s="183">
        <v>4</v>
      </c>
      <c r="P42" s="543">
        <f t="shared" si="8"/>
        <v>91316</v>
      </c>
      <c r="Q42" s="580"/>
      <c r="R42" s="580"/>
      <c r="S42" s="580"/>
      <c r="T42" s="580"/>
      <c r="U42" s="580"/>
      <c r="V42" s="580"/>
      <c r="W42" s="581">
        <v>4.8192699999999998E-2</v>
      </c>
      <c r="X42" s="580"/>
      <c r="Y42" s="580"/>
      <c r="Z42" s="580"/>
    </row>
    <row r="43" spans="1:26" s="668" customFormat="1" ht="21" customHeight="1">
      <c r="A43" s="183">
        <v>3</v>
      </c>
      <c r="B43" s="537" t="s">
        <v>1579</v>
      </c>
      <c r="C43" s="538" t="s">
        <v>48</v>
      </c>
      <c r="D43" s="857" t="s">
        <v>1580</v>
      </c>
      <c r="E43" s="857" t="s">
        <v>1581</v>
      </c>
      <c r="F43" s="540" t="s">
        <v>1557</v>
      </c>
      <c r="G43" s="857" t="s">
        <v>1970</v>
      </c>
      <c r="H43" s="540" t="s">
        <v>1547</v>
      </c>
      <c r="I43" s="187">
        <v>27755</v>
      </c>
      <c r="J43" s="183">
        <v>0</v>
      </c>
      <c r="K43" s="582">
        <v>29.3</v>
      </c>
      <c r="L43" s="582">
        <f t="shared" si="5"/>
        <v>29.3</v>
      </c>
      <c r="M43" s="185">
        <f t="shared" si="6"/>
        <v>39191.339783049996</v>
      </c>
      <c r="N43" s="540">
        <f t="shared" si="7"/>
        <v>36</v>
      </c>
      <c r="O43" s="183">
        <v>47</v>
      </c>
      <c r="P43" s="543">
        <f t="shared" si="8"/>
        <v>1304485</v>
      </c>
      <c r="Q43" s="580"/>
      <c r="R43" s="580"/>
      <c r="S43" s="580"/>
      <c r="T43" s="580"/>
      <c r="U43" s="580"/>
      <c r="V43" s="580"/>
      <c r="W43" s="581">
        <v>4.8192699999999998E-2</v>
      </c>
      <c r="X43" s="580"/>
      <c r="Y43" s="580"/>
      <c r="Z43" s="580"/>
    </row>
    <row r="44" spans="1:26" s="580" customFormat="1" ht="21" customHeight="1">
      <c r="A44" s="183">
        <v>4</v>
      </c>
      <c r="B44" s="584" t="s">
        <v>1582</v>
      </c>
      <c r="C44" s="585" t="s">
        <v>47</v>
      </c>
      <c r="D44" s="591" t="s">
        <v>1583</v>
      </c>
      <c r="E44" s="591" t="s">
        <v>1584</v>
      </c>
      <c r="F44" s="586" t="s">
        <v>173</v>
      </c>
      <c r="G44" s="591" t="s">
        <v>1971</v>
      </c>
      <c r="H44" s="586" t="s">
        <v>1585</v>
      </c>
      <c r="I44" s="587">
        <v>45269</v>
      </c>
      <c r="J44" s="588">
        <v>0</v>
      </c>
      <c r="K44" s="592">
        <v>63</v>
      </c>
      <c r="L44" s="582">
        <f t="shared" si="5"/>
        <v>63</v>
      </c>
      <c r="M44" s="185">
        <f t="shared" si="6"/>
        <v>137443.02618690001</v>
      </c>
      <c r="N44" s="540">
        <f t="shared" si="7"/>
        <v>24</v>
      </c>
      <c r="O44" s="183">
        <v>28</v>
      </c>
      <c r="P44" s="543">
        <f t="shared" si="8"/>
        <v>1267532</v>
      </c>
      <c r="W44" s="581">
        <v>4.8192699999999998E-2</v>
      </c>
    </row>
    <row r="45" spans="1:26" s="580" customFormat="1" ht="21" customHeight="1">
      <c r="A45" s="183">
        <v>5</v>
      </c>
      <c r="B45" s="584" t="s">
        <v>1599</v>
      </c>
      <c r="C45" s="585" t="s">
        <v>64</v>
      </c>
      <c r="D45" s="591" t="s">
        <v>1600</v>
      </c>
      <c r="E45" s="591" t="s">
        <v>1601</v>
      </c>
      <c r="F45" s="586" t="s">
        <v>1556</v>
      </c>
      <c r="G45" s="591" t="s">
        <v>1972</v>
      </c>
      <c r="H45" s="586" t="s">
        <v>1602</v>
      </c>
      <c r="I45" s="187">
        <v>75015</v>
      </c>
      <c r="J45" s="582">
        <v>58.75</v>
      </c>
      <c r="K45" s="592">
        <v>99.75</v>
      </c>
      <c r="L45" s="582">
        <f t="shared" si="5"/>
        <v>158.5</v>
      </c>
      <c r="M45" s="185">
        <f t="shared" si="6"/>
        <v>573005.29939425003</v>
      </c>
      <c r="N45" s="540">
        <f t="shared" si="7"/>
        <v>39</v>
      </c>
      <c r="O45" s="183">
        <v>53</v>
      </c>
      <c r="P45" s="543">
        <f t="shared" si="8"/>
        <v>3975795</v>
      </c>
      <c r="W45" s="581">
        <v>4.8192699999999998E-2</v>
      </c>
    </row>
    <row r="46" spans="1:26" s="580" customFormat="1" ht="21" customHeight="1">
      <c r="A46" s="183">
        <v>6</v>
      </c>
      <c r="B46" s="859" t="s">
        <v>181</v>
      </c>
      <c r="C46" s="585" t="s">
        <v>49</v>
      </c>
      <c r="D46" s="666" t="s">
        <v>1667</v>
      </c>
      <c r="E46" s="666" t="s">
        <v>1538</v>
      </c>
      <c r="F46" s="586" t="s">
        <v>166</v>
      </c>
      <c r="G46" s="666">
        <v>44165</v>
      </c>
      <c r="H46" s="586" t="s">
        <v>1653</v>
      </c>
      <c r="I46" s="187">
        <v>25545</v>
      </c>
      <c r="J46" s="183">
        <v>0</v>
      </c>
      <c r="K46" s="583">
        <v>22.5</v>
      </c>
      <c r="L46" s="582">
        <f t="shared" si="5"/>
        <v>22.5</v>
      </c>
      <c r="M46" s="185">
        <f t="shared" si="6"/>
        <v>27699.356733749999</v>
      </c>
      <c r="N46" s="540">
        <f t="shared" si="7"/>
        <v>28</v>
      </c>
      <c r="O46" s="183">
        <v>36</v>
      </c>
      <c r="P46" s="543">
        <f t="shared" si="8"/>
        <v>919620</v>
      </c>
      <c r="Q46" s="545"/>
      <c r="R46" s="545"/>
      <c r="S46" s="545"/>
      <c r="T46" s="545"/>
      <c r="U46" s="545"/>
      <c r="V46" s="545"/>
      <c r="W46" s="581">
        <v>4.8192699999999998E-2</v>
      </c>
      <c r="X46" s="667"/>
      <c r="Y46" s="667"/>
      <c r="Z46" s="549"/>
    </row>
    <row r="47" spans="1:26" s="580" customFormat="1" ht="21" customHeight="1">
      <c r="A47" s="183">
        <v>7</v>
      </c>
      <c r="B47" s="584" t="s">
        <v>1586</v>
      </c>
      <c r="C47" s="585" t="s">
        <v>1973</v>
      </c>
      <c r="D47" s="860" t="s">
        <v>1587</v>
      </c>
      <c r="E47" s="860" t="s">
        <v>1588</v>
      </c>
      <c r="F47" s="586" t="s">
        <v>1544</v>
      </c>
      <c r="G47" s="860" t="s">
        <v>1974</v>
      </c>
      <c r="H47" s="586" t="s">
        <v>1589</v>
      </c>
      <c r="I47" s="587">
        <v>65319</v>
      </c>
      <c r="J47" s="588">
        <v>85.891000000000005</v>
      </c>
      <c r="K47" s="583">
        <v>155.45699999999999</v>
      </c>
      <c r="L47" s="582">
        <f t="shared" si="5"/>
        <v>241.34800000000001</v>
      </c>
      <c r="M47" s="185">
        <f t="shared" si="6"/>
        <v>759739.1209253124</v>
      </c>
      <c r="N47" s="540">
        <f t="shared" si="7"/>
        <v>25</v>
      </c>
      <c r="O47" s="183">
        <v>30</v>
      </c>
      <c r="P47" s="543">
        <f t="shared" si="8"/>
        <v>1959570</v>
      </c>
      <c r="Q47" s="589"/>
      <c r="R47" s="589"/>
      <c r="S47" s="589"/>
      <c r="T47" s="589"/>
      <c r="U47" s="589"/>
      <c r="V47" s="589"/>
      <c r="W47" s="581">
        <v>4.8192699999999998E-2</v>
      </c>
      <c r="X47" s="590"/>
      <c r="Y47" s="590"/>
      <c r="Z47" s="549"/>
    </row>
    <row r="48" spans="1:26" s="580" customFormat="1" ht="21" customHeight="1">
      <c r="A48" s="183">
        <v>8</v>
      </c>
      <c r="B48" s="584" t="s">
        <v>1603</v>
      </c>
      <c r="C48" s="585" t="s">
        <v>64</v>
      </c>
      <c r="D48" s="591" t="s">
        <v>1604</v>
      </c>
      <c r="E48" s="591" t="s">
        <v>1605</v>
      </c>
      <c r="F48" s="586" t="s">
        <v>178</v>
      </c>
      <c r="G48" s="591" t="s">
        <v>1975</v>
      </c>
      <c r="H48" s="586" t="s">
        <v>1602</v>
      </c>
      <c r="I48" s="587">
        <v>75015</v>
      </c>
      <c r="J48" s="593">
        <v>67.5</v>
      </c>
      <c r="K48" s="592">
        <v>124.25</v>
      </c>
      <c r="L48" s="582">
        <f t="shared" si="5"/>
        <v>191.75</v>
      </c>
      <c r="M48" s="185">
        <f t="shared" si="6"/>
        <v>693209.88112837495</v>
      </c>
      <c r="N48" s="540">
        <f t="shared" si="7"/>
        <v>38</v>
      </c>
      <c r="O48" s="183">
        <v>51</v>
      </c>
      <c r="P48" s="543">
        <f t="shared" si="8"/>
        <v>3825765</v>
      </c>
      <c r="W48" s="581">
        <v>4.8192699999999998E-2</v>
      </c>
    </row>
    <row r="49" spans="1:26" s="580" customFormat="1" ht="21" customHeight="1">
      <c r="A49" s="183">
        <v>9</v>
      </c>
      <c r="B49" s="584" t="s">
        <v>1577</v>
      </c>
      <c r="C49" s="585" t="s">
        <v>48</v>
      </c>
      <c r="D49" s="860" t="s">
        <v>1207</v>
      </c>
      <c r="E49" s="860" t="s">
        <v>1578</v>
      </c>
      <c r="F49" s="586" t="s">
        <v>175</v>
      </c>
      <c r="G49" s="860" t="s">
        <v>1976</v>
      </c>
      <c r="H49" s="591" t="s">
        <v>172</v>
      </c>
      <c r="I49" s="587">
        <v>28099</v>
      </c>
      <c r="J49" s="588">
        <v>0</v>
      </c>
      <c r="K49" s="583">
        <v>13</v>
      </c>
      <c r="L49" s="582">
        <f t="shared" si="5"/>
        <v>13</v>
      </c>
      <c r="M49" s="185">
        <f t="shared" si="6"/>
        <v>17604.166804899996</v>
      </c>
      <c r="N49" s="540">
        <f t="shared" si="7"/>
        <v>31</v>
      </c>
      <c r="O49" s="183">
        <v>37</v>
      </c>
      <c r="P49" s="543">
        <f t="shared" si="8"/>
        <v>1039663</v>
      </c>
      <c r="Q49" s="589"/>
      <c r="R49" s="589"/>
      <c r="S49" s="589"/>
      <c r="T49" s="589"/>
      <c r="U49" s="589"/>
      <c r="V49" s="589"/>
      <c r="W49" s="581">
        <v>4.8192699999999998E-2</v>
      </c>
      <c r="X49" s="590"/>
      <c r="Y49" s="590"/>
      <c r="Z49" s="549"/>
    </row>
    <row r="50" spans="1:26" ht="21" customHeight="1">
      <c r="A50" s="806"/>
      <c r="B50" s="594"/>
      <c r="C50" s="799"/>
      <c r="D50" s="553"/>
      <c r="E50" s="553"/>
      <c r="F50" s="553"/>
      <c r="G50" s="553"/>
      <c r="H50" s="553"/>
      <c r="I50" s="595"/>
      <c r="J50" s="2379" t="s">
        <v>65</v>
      </c>
      <c r="K50" s="2380"/>
      <c r="L50" s="800"/>
      <c r="M50" s="596">
        <f>SUM(M20:M49)</f>
        <v>4407235.414980825</v>
      </c>
      <c r="N50" s="53"/>
      <c r="O50" s="53"/>
      <c r="P50" s="596">
        <f>SUM(P20:P49)</f>
        <v>40065400</v>
      </c>
    </row>
    <row r="51" spans="1:26" ht="6.75" customHeight="1">
      <c r="A51" s="808"/>
      <c r="B51" s="48"/>
      <c r="C51" s="597"/>
      <c r="D51" s="47"/>
      <c r="E51" s="47"/>
      <c r="F51" s="47"/>
      <c r="G51" s="47"/>
      <c r="H51" s="47"/>
      <c r="I51" s="598"/>
      <c r="J51" s="597"/>
      <c r="K51" s="597"/>
      <c r="L51" s="597"/>
      <c r="M51" s="599"/>
      <c r="N51" s="597"/>
      <c r="O51" s="597"/>
      <c r="P51" s="600"/>
    </row>
    <row r="52" spans="1:26" s="40" customFormat="1" ht="21" customHeight="1">
      <c r="A52" s="48"/>
      <c r="B52" s="48" t="s">
        <v>51</v>
      </c>
      <c r="C52" s="48"/>
      <c r="D52" s="48"/>
      <c r="E52" s="40" t="s">
        <v>60</v>
      </c>
      <c r="G52" s="48"/>
      <c r="J52" s="48"/>
      <c r="K52" s="48"/>
      <c r="L52" s="48"/>
      <c r="M52" s="48" t="s">
        <v>52</v>
      </c>
      <c r="O52" s="48"/>
      <c r="P52" s="48"/>
      <c r="W52" s="601"/>
      <c r="X52" s="602"/>
    </row>
    <row r="53" spans="1:26" s="40" customFormat="1" ht="21" customHeight="1">
      <c r="A53" s="48"/>
      <c r="B53" s="603"/>
      <c r="C53" s="603"/>
      <c r="D53" s="48"/>
      <c r="E53" s="48"/>
      <c r="F53" s="48"/>
      <c r="G53" s="48"/>
      <c r="I53" s="604"/>
      <c r="J53" s="48"/>
      <c r="K53" s="48"/>
      <c r="L53" s="48"/>
      <c r="M53" s="48"/>
      <c r="N53" s="603"/>
      <c r="O53" s="48"/>
      <c r="P53" s="48"/>
      <c r="W53" s="605"/>
      <c r="X53" s="606"/>
    </row>
    <row r="54" spans="1:26" s="40" customFormat="1" ht="21" customHeight="1">
      <c r="B54" s="801" t="s">
        <v>88</v>
      </c>
      <c r="C54" s="607"/>
      <c r="D54" s="607"/>
      <c r="E54" s="2381" t="s">
        <v>1539</v>
      </c>
      <c r="F54" s="2381"/>
      <c r="G54" s="2381"/>
      <c r="H54" s="2381"/>
      <c r="I54" s="2381"/>
      <c r="J54" s="607"/>
      <c r="K54" s="607"/>
      <c r="L54" s="607"/>
      <c r="M54" s="2376">
        <v>43490</v>
      </c>
      <c r="N54" s="2376"/>
      <c r="O54" s="2376"/>
      <c r="P54" s="48"/>
      <c r="W54" s="605"/>
      <c r="X54" s="606"/>
    </row>
    <row r="55" spans="1:26" s="608" customFormat="1" ht="21" customHeight="1">
      <c r="B55" s="802" t="s">
        <v>1540</v>
      </c>
      <c r="C55" s="609"/>
      <c r="D55" s="609"/>
      <c r="E55" s="2382" t="s">
        <v>738</v>
      </c>
      <c r="F55" s="2382"/>
      <c r="G55" s="2382"/>
      <c r="H55" s="2382"/>
      <c r="I55" s="2382"/>
      <c r="J55" s="609"/>
      <c r="K55" s="609"/>
      <c r="L55" s="609"/>
      <c r="M55" s="2383" t="s">
        <v>33</v>
      </c>
      <c r="N55" s="2383"/>
      <c r="O55" s="2383"/>
      <c r="P55" s="48"/>
      <c r="W55" s="610"/>
      <c r="X55" s="611"/>
    </row>
    <row r="56" spans="1:26" s="40" customFormat="1" ht="21" customHeight="1">
      <c r="I56" s="604"/>
      <c r="P56" s="48"/>
      <c r="W56" s="605"/>
      <c r="X56" s="606"/>
    </row>
    <row r="57" spans="1:26" s="40" customFormat="1" ht="21" customHeight="1">
      <c r="W57" s="605"/>
      <c r="X57" s="606"/>
    </row>
    <row r="58" spans="1:26" s="40" customFormat="1" ht="6.75" customHeight="1">
      <c r="I58" s="604"/>
      <c r="W58" s="605"/>
      <c r="X58" s="606"/>
    </row>
    <row r="59" spans="1:26" s="40" customFormat="1" ht="21" customHeight="1">
      <c r="W59" s="605"/>
      <c r="X59" s="606"/>
    </row>
    <row r="60" spans="1:26" ht="13.5" customHeight="1"/>
    <row r="61" spans="1:26" ht="21" hidden="1" customHeight="1"/>
    <row r="62" spans="1:26" ht="15" hidden="1" customHeight="1"/>
    <row r="63" spans="1:26" ht="21" hidden="1" customHeight="1"/>
    <row r="64" spans="1:26" ht="24" hidden="1" customHeight="1"/>
    <row r="65" ht="14.25" hidden="1" customHeight="1"/>
    <row r="66" ht="21" hidden="1" customHeight="1"/>
    <row r="67" ht="21" customHeight="1"/>
    <row r="68" ht="21" customHeight="1"/>
    <row r="69" ht="24.95" customHeight="1"/>
  </sheetData>
  <mergeCells count="19">
    <mergeCell ref="A15:B15"/>
    <mergeCell ref="A10:B14"/>
    <mergeCell ref="A7:G8"/>
    <mergeCell ref="D10:G11"/>
    <mergeCell ref="A1:P1"/>
    <mergeCell ref="A2:P2"/>
    <mergeCell ref="A3:P3"/>
    <mergeCell ref="A4:P4"/>
    <mergeCell ref="J10:M10"/>
    <mergeCell ref="N10:P10"/>
    <mergeCell ref="J11:K11"/>
    <mergeCell ref="M11:M12"/>
    <mergeCell ref="P11:P13"/>
    <mergeCell ref="J12:K12"/>
    <mergeCell ref="J50:K50"/>
    <mergeCell ref="E54:I54"/>
    <mergeCell ref="M54:O54"/>
    <mergeCell ref="E55:I55"/>
    <mergeCell ref="M55:O55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</vt:i4>
      </vt:variant>
    </vt:vector>
  </HeadingPairs>
  <TitlesOfParts>
    <vt:vector size="30" baseType="lpstr">
      <vt:lpstr>SUMMARY-MANDATORY</vt:lpstr>
      <vt:lpstr>SUMMARY-OPTIONAL</vt:lpstr>
      <vt:lpstr>Maam Margie</vt:lpstr>
      <vt:lpstr>REGIONAL OFFICE -MANDATORY</vt:lpstr>
      <vt:lpstr>REGIONAL OFFICE OPTIONAL</vt:lpstr>
      <vt:lpstr>AGUSAN NORTE MANDATORY</vt:lpstr>
      <vt:lpstr>AGUSAN NORTE OPTIONAL 2016</vt:lpstr>
      <vt:lpstr>AGUSAN DEL SUR -MANDATORY</vt:lpstr>
      <vt:lpstr>AGUSAN DEL SUR -OPTIONAL</vt:lpstr>
      <vt:lpstr>BAYUGAN CITY-MANDATORY</vt:lpstr>
      <vt:lpstr>BAYUGAN CITY -OPTIONAL </vt:lpstr>
      <vt:lpstr>BISLIG CITY -MANDATORY </vt:lpstr>
      <vt:lpstr>BISLIG CITY -OPTIONAL</vt:lpstr>
      <vt:lpstr>BUTUAN CITY-MANDATORY </vt:lpstr>
      <vt:lpstr>BUTUAN CITY -OPTIONAL</vt:lpstr>
      <vt:lpstr>CABADBARAN CITY-MANDATORY</vt:lpstr>
      <vt:lpstr>CABADBARAN CITY-OPTIONAL</vt:lpstr>
      <vt:lpstr>DINAGAT-MANDATORY</vt:lpstr>
      <vt:lpstr>DINAGAT-OPTIONAL</vt:lpstr>
      <vt:lpstr>SIARGAO-MANDATORY</vt:lpstr>
      <vt:lpstr>SIARGAO-OPTIONAL)</vt:lpstr>
      <vt:lpstr>SURIGAO DEL NORTE-MANDATORY </vt:lpstr>
      <vt:lpstr>SURIGAO DEL NORTE-OPTIONAL</vt:lpstr>
      <vt:lpstr>SURIGAO DEL SUR -MANDATORY</vt:lpstr>
      <vt:lpstr>SURIGAO DEL SUR -OPTIONAL</vt:lpstr>
      <vt:lpstr>SURIGAO  CITY -MANDATORY</vt:lpstr>
      <vt:lpstr>SURIGAO CITY -OPTIONAL</vt:lpstr>
      <vt:lpstr>TANDAG-MANDATORY</vt:lpstr>
      <vt:lpstr>TANDAG-OPTIONAL</vt:lpstr>
      <vt:lpstr>'AGUSAN NORTE MANDATORY'!Print_Area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2019-08-08T23:03:15Z</cp:lastPrinted>
  <dcterms:created xsi:type="dcterms:W3CDTF">2014-03-21T10:27:25Z</dcterms:created>
  <dcterms:modified xsi:type="dcterms:W3CDTF">2020-02-06T06:09:28Z</dcterms:modified>
</cp:coreProperties>
</file>